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2400" windowHeight="10210" tabRatio="917" activeTab="6"/>
  </bookViews>
  <sheets>
    <sheet name="基本表格" sheetId="2" r:id="rId1"/>
    <sheet name="intouch变量（离散）" sheetId="7" r:id="rId2"/>
    <sheet name="intouch变量（整型） " sheetId="11" r:id="rId3"/>
    <sheet name="intouch变量（实型）" sheetId="12" r:id="rId4"/>
    <sheet name="起始地址定义" sheetId="3" r:id="rId5"/>
    <sheet name="类型描述及偏移量" sheetId="4" r:id="rId6"/>
    <sheet name="编号名称索引" sheetId="17" r:id="rId7"/>
    <sheet name="AP_VALVE" sheetId="16" r:id="rId8"/>
    <sheet name="Sheet1" sheetId="13" r:id="rId9"/>
    <sheet name="Sheet2" sheetId="14" r:id="rId10"/>
    <sheet name="内部消息变量" sheetId="15" r:id="rId11"/>
  </sheets>
  <definedNames>
    <definedName name="_xlnm._FilterDatabase" localSheetId="0" hidden="1">基本表格!$A$1:$T$6604</definedName>
    <definedName name="_xlnm._FilterDatabase" localSheetId="2" hidden="1">'intouch变量（整型） '!$A$1:$BK$725</definedName>
    <definedName name="_xlnm._FilterDatabase" localSheetId="3" hidden="1">'intouch变量（实型）'!$A$1:$BK$1315</definedName>
    <definedName name="_xlnm._FilterDatabase" localSheetId="4" hidden="1">起始地址定义!$A$1:$J$460</definedName>
    <definedName name="_xlnm._FilterDatabase" localSheetId="5" hidden="1">类型描述及偏移量!$A$1:$L$339</definedName>
    <definedName name="_xlnm._FilterDatabase" localSheetId="6" hidden="1">编号名称索引!$A$1:$I$169</definedName>
    <definedName name="_xlnm._FilterDatabase" localSheetId="1" hidden="1">'intouch变量（离散）'!$A$1:$V$4</definedName>
  </definedNames>
  <calcPr calcId="144525"/>
</workbook>
</file>

<file path=xl/sharedStrings.xml><?xml version="1.0" encoding="utf-8"?>
<sst xmlns="http://schemas.openxmlformats.org/spreadsheetml/2006/main" count="78993" uniqueCount="8007">
  <si>
    <t>前缀</t>
  </si>
  <si>
    <t>位号</t>
  </si>
  <si>
    <t>后缀</t>
  </si>
  <si>
    <t>var类型</t>
  </si>
  <si>
    <t>vlookup引索1</t>
  </si>
  <si>
    <t>vlookup引索2</t>
  </si>
  <si>
    <t>上位机变量名</t>
  </si>
  <si>
    <t>描述</t>
  </si>
  <si>
    <t>地址</t>
  </si>
  <si>
    <t>DB地址</t>
  </si>
  <si>
    <t>起始地址</t>
  </si>
  <si>
    <t>偏移量</t>
  </si>
  <si>
    <t>类型</t>
  </si>
  <si>
    <t>报警</t>
  </si>
  <si>
    <t>只读</t>
  </si>
  <si>
    <t>英语描述</t>
  </si>
  <si>
    <t>更新日期</t>
  </si>
  <si>
    <t>CHP1</t>
  </si>
  <si>
    <t>M1_M</t>
  </si>
  <si>
    <t>Enable</t>
  </si>
  <si>
    <t>BP_Motor_var</t>
  </si>
  <si>
    <t>Auto_Status</t>
  </si>
  <si>
    <t>Loc_Rem</t>
  </si>
  <si>
    <t>ON_HMI</t>
  </si>
  <si>
    <t>OFF_HMI</t>
  </si>
  <si>
    <t>Fan</t>
  </si>
  <si>
    <t>Motor</t>
  </si>
  <si>
    <t>OL</t>
  </si>
  <si>
    <t>Fan_OL</t>
  </si>
  <si>
    <t>RunSig</t>
  </si>
  <si>
    <t>Break_ALM</t>
  </si>
  <si>
    <t>Break_CHK</t>
  </si>
  <si>
    <t>INV_Res_HMI</t>
  </si>
  <si>
    <t>Break_EN</t>
  </si>
  <si>
    <t>Break_Stop</t>
  </si>
  <si>
    <t>Motor_Back</t>
  </si>
  <si>
    <t>Loc</t>
  </si>
  <si>
    <t>Rem</t>
  </si>
  <si>
    <t>Blocking_ALM</t>
  </si>
  <si>
    <t>Blocking_CHK</t>
  </si>
  <si>
    <t>Blocking_EN</t>
  </si>
  <si>
    <t>Blocking_Stop</t>
  </si>
  <si>
    <t>BreakTime</t>
  </si>
  <si>
    <t>BlockingTime</t>
  </si>
  <si>
    <t>PullSwitch_CHK</t>
  </si>
  <si>
    <t>LMD_ALM</t>
  </si>
  <si>
    <t>LMD_CHK_1</t>
  </si>
  <si>
    <t>LMD_EN</t>
  </si>
  <si>
    <t>LMD_Stop</t>
  </si>
  <si>
    <t>LMD_Time</t>
  </si>
  <si>
    <t>RMD_ALM</t>
  </si>
  <si>
    <t>RMD_CHK_1</t>
  </si>
  <si>
    <t>RMD_EN</t>
  </si>
  <si>
    <t>RMD_Stop</t>
  </si>
  <si>
    <t>RMD_Time</t>
  </si>
  <si>
    <t>Motor_Delta</t>
  </si>
  <si>
    <t>Motor_Wye</t>
  </si>
  <si>
    <t>MSD</t>
  </si>
  <si>
    <t>LMD_CHK_2</t>
  </si>
  <si>
    <t>RMD_CHK_2</t>
  </si>
  <si>
    <t>InterStarTime</t>
  </si>
  <si>
    <t>Alt_TMR</t>
  </si>
  <si>
    <t>M1_SetFRQ</t>
  </si>
  <si>
    <t>HiProEN</t>
  </si>
  <si>
    <t>BP_Value_var</t>
  </si>
  <si>
    <t>LoProEN</t>
  </si>
  <si>
    <t>HiALM</t>
  </si>
  <si>
    <t>LoALM</t>
  </si>
  <si>
    <t>HiHiALM</t>
  </si>
  <si>
    <t>LoLoALM</t>
  </si>
  <si>
    <t>LimALM</t>
  </si>
  <si>
    <t>LostALM</t>
  </si>
  <si>
    <t>Code</t>
  </si>
  <si>
    <t>Value</t>
  </si>
  <si>
    <t>Range</t>
  </si>
  <si>
    <t>Hi</t>
  </si>
  <si>
    <t>Lo</t>
  </si>
  <si>
    <t>HiHi</t>
  </si>
  <si>
    <t>LoLo</t>
  </si>
  <si>
    <t>M1_ActFRQ</t>
  </si>
  <si>
    <t>M1_Comm</t>
  </si>
  <si>
    <t>REL</t>
  </si>
  <si>
    <t>BP_G120_var</t>
  </si>
  <si>
    <t>FWD</t>
  </si>
  <si>
    <t>REV</t>
  </si>
  <si>
    <t>Reset</t>
  </si>
  <si>
    <t>IRL</t>
  </si>
  <si>
    <t>IFW</t>
  </si>
  <si>
    <t>IRV</t>
  </si>
  <si>
    <t>ALARM</t>
  </si>
  <si>
    <t>Fault</t>
  </si>
  <si>
    <t>Warn_Code</t>
  </si>
  <si>
    <t>Fault_Code</t>
  </si>
  <si>
    <t>AV_Speed</t>
  </si>
  <si>
    <t>AV_Current</t>
  </si>
  <si>
    <t>Torque</t>
  </si>
  <si>
    <t>SP_Speed</t>
  </si>
  <si>
    <t>SP_Ramp_UP</t>
  </si>
  <si>
    <t>SP_Ramp_Down</t>
  </si>
  <si>
    <t>Max_Spd</t>
  </si>
  <si>
    <t>Min_Spd</t>
  </si>
  <si>
    <t>Scaling_Speed</t>
  </si>
  <si>
    <t>Scaling_Ramp</t>
  </si>
  <si>
    <t>M1_ActRPM</t>
  </si>
  <si>
    <t>M1_Current</t>
  </si>
  <si>
    <t>M6_M</t>
  </si>
  <si>
    <t>S1</t>
  </si>
  <si>
    <t>V1</t>
  </si>
  <si>
    <t>BP_Valve_var</t>
  </si>
  <si>
    <t>Status</t>
  </si>
  <si>
    <t>OpenOK</t>
  </si>
  <si>
    <t>CloseOK</t>
  </si>
  <si>
    <t>Open_ALM</t>
  </si>
  <si>
    <t>Close_ALM</t>
  </si>
  <si>
    <t>Open_Delay</t>
  </si>
  <si>
    <t>Close_Delay</t>
  </si>
  <si>
    <t>Ctrl</t>
  </si>
  <si>
    <t>Power_OK</t>
  </si>
  <si>
    <t>BP_C_Struct</t>
  </si>
  <si>
    <t>REM</t>
  </si>
  <si>
    <t>LOC</t>
  </si>
  <si>
    <t>Stop</t>
  </si>
  <si>
    <t>Retract_OK</t>
  </si>
  <si>
    <t>Silo_REM</t>
  </si>
  <si>
    <t>Silo_LOC</t>
  </si>
  <si>
    <t>CHP2</t>
  </si>
  <si>
    <t>CHP3</t>
  </si>
  <si>
    <t>CHP4</t>
  </si>
  <si>
    <t>CHPF</t>
  </si>
  <si>
    <t>M26_M</t>
  </si>
  <si>
    <t>CHPD</t>
  </si>
  <si>
    <t>:IODisc</t>
  </si>
  <si>
    <t>Group</t>
  </si>
  <si>
    <t>Comment</t>
  </si>
  <si>
    <t>Logged</t>
  </si>
  <si>
    <t>EventLogged</t>
  </si>
  <si>
    <t>EventLoggingPriority</t>
  </si>
  <si>
    <t>RetentiveValue</t>
  </si>
  <si>
    <t>InitialDisc</t>
  </si>
  <si>
    <t>OffMsg</t>
  </si>
  <si>
    <t>OnMsg</t>
  </si>
  <si>
    <t>AlarmState</t>
  </si>
  <si>
    <t>AlarmPri</t>
  </si>
  <si>
    <t>DConversion</t>
  </si>
  <si>
    <t>AccessName</t>
  </si>
  <si>
    <t>ItemUseTagname</t>
  </si>
  <si>
    <t>ItemName</t>
  </si>
  <si>
    <t>ReadOnly</t>
  </si>
  <si>
    <t>AlarmComment</t>
  </si>
  <si>
    <t>AlarmAckModel</t>
  </si>
  <si>
    <t>DSCAlarmDisable</t>
  </si>
  <si>
    <t>DSCAlarmInhibitor</t>
  </si>
  <si>
    <t>SymbolicName</t>
  </si>
  <si>
    <t>CHP1_M1_M_Enable</t>
  </si>
  <si>
    <t>No</t>
  </si>
  <si>
    <t>Off</t>
  </si>
  <si>
    <t>Direct</t>
  </si>
  <si>
    <t>kep1500</t>
  </si>
  <si>
    <t>Yes</t>
  </si>
  <si>
    <t>CHP1_M1_M_Auto_Status</t>
  </si>
  <si>
    <t>CHP1_M1_M_Loc_Rem</t>
  </si>
  <si>
    <t>CHP1_M1_M_ON_HMI</t>
  </si>
  <si>
    <t>CHP1_M1_M_OFF_HMI</t>
  </si>
  <si>
    <t>CHP1_M1_M_Fan</t>
  </si>
  <si>
    <t>CHP1_M1_M_Motor</t>
  </si>
  <si>
    <t>CHP1_M1_M_OL</t>
  </si>
  <si>
    <t>CHP1_M1_M_Fan_OL</t>
  </si>
  <si>
    <t>CHP1_M1_M_RunSig</t>
  </si>
  <si>
    <t>CHP1_M1_M_Break_ALM</t>
  </si>
  <si>
    <t>CHP1_M1_M_Break_CHK</t>
  </si>
  <si>
    <t>CHP1_M1_M_INV_Res_HMI</t>
  </si>
  <si>
    <t>CHP1_M1_M_Break_EN</t>
  </si>
  <si>
    <t>CHP1_M1_M_Break_Stop</t>
  </si>
  <si>
    <t>CHP1_M1_M_Motor_Back</t>
  </si>
  <si>
    <t>CHP1_M1_M_Loc</t>
  </si>
  <si>
    <t>CHP1_M1_M_Rem</t>
  </si>
  <si>
    <t>CHP1_M1_M_Blocking_ALM</t>
  </si>
  <si>
    <t>CHP1_M1_M_Blocking_CHK</t>
  </si>
  <si>
    <t>CHP1_M1_M_Blocking_EN</t>
  </si>
  <si>
    <t>CHP1_M1_M_Blocking_Stop</t>
  </si>
  <si>
    <t>CHP1_M1_M_PullSwitch_CHK</t>
  </si>
  <si>
    <t>CHP1_M1_M_LMD_ALM</t>
  </si>
  <si>
    <t>CHP1_M1_M_LMD_CHK_1</t>
  </si>
  <si>
    <t>CHP1_M1_M_LMD_EN</t>
  </si>
  <si>
    <t>CHP1_M1_M_LMD_Stop</t>
  </si>
  <si>
    <t>CHP1_M1_M_RMD_ALM</t>
  </si>
  <si>
    <t>CHP1_M1_M_RMD_CHK_1</t>
  </si>
  <si>
    <t>CHP1_M1_M_RMD_EN</t>
  </si>
  <si>
    <t>CHP1_M1_M_RMD_Stop</t>
  </si>
  <si>
    <t>CHP1_M1_M_Motor_Delta</t>
  </si>
  <si>
    <t>CHP1_M1_M_Motor_Wye</t>
  </si>
  <si>
    <t>CHP1_M1_M_MSD</t>
  </si>
  <si>
    <t>CHP1_M1_M_LMD_CHK_2</t>
  </si>
  <si>
    <t>CHP1_M1_M_RMD_CHK_2</t>
  </si>
  <si>
    <t>CHP1_M1_SetFRQ_HiProEN</t>
  </si>
  <si>
    <t>CHP1_M1_SetFRQ_LoProEN</t>
  </si>
  <si>
    <t>CHP1_M1_SetFRQ_HiALM</t>
  </si>
  <si>
    <t>CHP1_M1_SetFRQ_LoALM</t>
  </si>
  <si>
    <t>CHP1_M1_SetFRQ_HiHiALM</t>
  </si>
  <si>
    <t>CHP1_M1_SetFRQ_LoLoALM</t>
  </si>
  <si>
    <t>CHP1_M1_SetFRQ_LimALM</t>
  </si>
  <si>
    <t>CHP1_M1_SetFRQ_LostALM</t>
  </si>
  <si>
    <t>CHP1_M1_ActFRQ_HiProEN</t>
  </si>
  <si>
    <t>CHP1_M1_ActFRQ_LoProEN</t>
  </si>
  <si>
    <t>CHP1_M1_ActFRQ_HiALM</t>
  </si>
  <si>
    <t>CHP1_M1_ActFRQ_LoALM</t>
  </si>
  <si>
    <t>CHP1_M1_ActFRQ_HiHiALM</t>
  </si>
  <si>
    <t>CHP1_M1_ActFRQ_LoLoALM</t>
  </si>
  <si>
    <t>CHP1_M1_ActFRQ_LimALM</t>
  </si>
  <si>
    <t>CHP1_M1_ActFRQ_LostALM</t>
  </si>
  <si>
    <t>CHP1_M1_Comm_REL</t>
  </si>
  <si>
    <t>CHP1_M1_Comm_FWD</t>
  </si>
  <si>
    <t>CHP1_M1_Comm_REV</t>
  </si>
  <si>
    <t>CHP1_M1_Comm_Reset</t>
  </si>
  <si>
    <t>CHP1_M1_Comm_IRL</t>
  </si>
  <si>
    <t>CHP1_M1_Comm_IFW</t>
  </si>
  <si>
    <t>CHP1_M1_Comm_IRV</t>
  </si>
  <si>
    <t>CHP1_M1_Comm_ALARM</t>
  </si>
  <si>
    <t>CHP1_M1_Comm_Fault</t>
  </si>
  <si>
    <t>CHP1_M1_ActRPM_HiProEN</t>
  </si>
  <si>
    <t>CHP1_M1_ActRPM_LoProEN</t>
  </si>
  <si>
    <t>CHP1_M1_ActRPM_HiALM</t>
  </si>
  <si>
    <t>CHP1_M1_ActRPM_LoALM</t>
  </si>
  <si>
    <t>CHP1_M1_ActRPM_HiHiALM</t>
  </si>
  <si>
    <t>CHP1_M1_ActRPM_LoLoALM</t>
  </si>
  <si>
    <t>CHP1_M1_ActRPM_LimALM</t>
  </si>
  <si>
    <t>CHP1_M1_ActRPM_LostALM</t>
  </si>
  <si>
    <t>CHP1_M1_Current_HiProEN</t>
  </si>
  <si>
    <t>CHP1_M1_Current_LoProEN</t>
  </si>
  <si>
    <t>CHP1_M1_Current_HiALM</t>
  </si>
  <si>
    <t>CHP1_M1_Current_LoALM</t>
  </si>
  <si>
    <t>CHP1_M1_Current_HiHiALM</t>
  </si>
  <si>
    <t>CHP1_M1_Current_LoLoALM</t>
  </si>
  <si>
    <t>CHP1_M1_Current_LimALM</t>
  </si>
  <si>
    <t>CHP1_M1_Current_LostALM</t>
  </si>
  <si>
    <t>CHP1_M2_M_Enable</t>
  </si>
  <si>
    <t>CHP1_M2_M_Auto_Status</t>
  </si>
  <si>
    <t>CHP1_M2_M_Loc_Rem</t>
  </si>
  <si>
    <t>CHP1_M2_M_ON_HMI</t>
  </si>
  <si>
    <t>CHP1_M2_M_OFF_HMI</t>
  </si>
  <si>
    <t>CHP1_M2_M_Fan</t>
  </si>
  <si>
    <t>CHP1_M2_M_Motor</t>
  </si>
  <si>
    <t>CHP1_M2_M_OL</t>
  </si>
  <si>
    <t>CHP1_M2_M_Fan_OL</t>
  </si>
  <si>
    <t>CHP1_M2_M_RunSig</t>
  </si>
  <si>
    <t>CHP1_M2_M_Break_ALM</t>
  </si>
  <si>
    <t>CHP1_M2_M_Break_CHK</t>
  </si>
  <si>
    <t>CHP1_M2_M_INV_Res_HMI</t>
  </si>
  <si>
    <t>CHP1_M2_M_Break_EN</t>
  </si>
  <si>
    <t>CHP1_M2_M_Break_Stop</t>
  </si>
  <si>
    <t>CHP1_M2_M_Motor_Back</t>
  </si>
  <si>
    <t>CHP1_M2_M_Loc</t>
  </si>
  <si>
    <t>CHP1_M2_M_Rem</t>
  </si>
  <si>
    <t>CHP1_M2_M_Blocking_ALM</t>
  </si>
  <si>
    <t>CHP1_M2_M_Blocking_CHK</t>
  </si>
  <si>
    <t>CHP1_M2_M_Blocking_EN</t>
  </si>
  <si>
    <t>CHP1_M2_M_Blocking_Stop</t>
  </si>
  <si>
    <t>CHP1_M2_M_PullSwitch_CHK</t>
  </si>
  <si>
    <t>CHP1_M2_M_LMD_ALM</t>
  </si>
  <si>
    <t>CHP1_M2_M_LMD_CHK_1</t>
  </si>
  <si>
    <t>CHP1_M2_M_LMD_EN</t>
  </si>
  <si>
    <t>CHP1_M2_M_LMD_Stop</t>
  </si>
  <si>
    <t>CHP1_M2_M_RMD_ALM</t>
  </si>
  <si>
    <t>CHP1_M2_M_RMD_CHK_1</t>
  </si>
  <si>
    <t>CHP1_M2_M_RMD_EN</t>
  </si>
  <si>
    <t>CHP1_M2_M_RMD_Stop</t>
  </si>
  <si>
    <t>CHP1_M2_M_Motor_Delta</t>
  </si>
  <si>
    <t>CHP1_M2_M_Motor_Wye</t>
  </si>
  <si>
    <t>CHP1_M2_M_MSD</t>
  </si>
  <si>
    <t>CHP1_M2_M_LMD_CHK_2</t>
  </si>
  <si>
    <t>CHP1_M2_M_RMD_CHK_2</t>
  </si>
  <si>
    <t>CHP1_M2_SetFRQ_HiProEN</t>
  </si>
  <si>
    <t>CHP1_M2_SetFRQ_LoProEN</t>
  </si>
  <si>
    <t>CHP1_M2_SetFRQ_HiALM</t>
  </si>
  <si>
    <t>CHP1_M2_SetFRQ_LoALM</t>
  </si>
  <si>
    <t>CHP1_M2_SetFRQ_HiHiALM</t>
  </si>
  <si>
    <t>CHP1_M2_SetFRQ_LoLoALM</t>
  </si>
  <si>
    <t>CHP1_M2_SetFRQ_LimALM</t>
  </si>
  <si>
    <t>CHP1_M2_SetFRQ_LostALM</t>
  </si>
  <si>
    <t>CHP1_M2_ActFRQ_HiProEN</t>
  </si>
  <si>
    <t>CHP1_M2_ActFRQ_LoProEN</t>
  </si>
  <si>
    <t>CHP1_M2_ActFRQ_HiALM</t>
  </si>
  <si>
    <t>CHP1_M2_ActFRQ_LoALM</t>
  </si>
  <si>
    <t>CHP1_M2_ActFRQ_HiHiALM</t>
  </si>
  <si>
    <t>CHP1_M2_ActFRQ_LoLoALM</t>
  </si>
  <si>
    <t>CHP1_M2_ActFRQ_LimALM</t>
  </si>
  <si>
    <t>CHP1_M2_ActFRQ_LostALM</t>
  </si>
  <si>
    <t>CHP1_M2_Comm_REL</t>
  </si>
  <si>
    <t>CHP1_M2_Comm_FWD</t>
  </si>
  <si>
    <t>CHP1_M2_Comm_REV</t>
  </si>
  <si>
    <t>CHP1_M2_Comm_Reset</t>
  </si>
  <si>
    <t>CHP1_M2_Comm_IRL</t>
  </si>
  <si>
    <t>CHP1_M2_Comm_IFW</t>
  </si>
  <si>
    <t>CHP1_M2_Comm_IRV</t>
  </si>
  <si>
    <t>CHP1_M2_Comm_ALARM</t>
  </si>
  <si>
    <t>CHP1_M2_Comm_Fault</t>
  </si>
  <si>
    <t>CHP1_M2_ActRPM_HiProEN</t>
  </si>
  <si>
    <t>CHP1_M2_ActRPM_LoProEN</t>
  </si>
  <si>
    <t>CHP1_M2_ActRPM_HiALM</t>
  </si>
  <si>
    <t>CHP1_M2_ActRPM_LoALM</t>
  </si>
  <si>
    <t>CHP1_M2_ActRPM_HiHiALM</t>
  </si>
  <si>
    <t>CHP1_M2_ActRPM_LoLoALM</t>
  </si>
  <si>
    <t>CHP1_M2_ActRPM_LimALM</t>
  </si>
  <si>
    <t>CHP1_M2_ActRPM_LostALM</t>
  </si>
  <si>
    <t>CHP1_M2_Current_HiProEN</t>
  </si>
  <si>
    <t>CHP1_M2_Current_LoProEN</t>
  </si>
  <si>
    <t>CHP1_M2_Current_HiALM</t>
  </si>
  <si>
    <t>CHP1_M2_Current_LoALM</t>
  </si>
  <si>
    <t>CHP1_M2_Current_HiHiALM</t>
  </si>
  <si>
    <t>CHP1_M2_Current_LoLoALM</t>
  </si>
  <si>
    <t>CHP1_M2_Current_LimALM</t>
  </si>
  <si>
    <t>CHP1_M2_Current_LostALM</t>
  </si>
  <si>
    <t>CHP1_M3_M_Enable</t>
  </si>
  <si>
    <t>CHP1_M3_M_Auto_Status</t>
  </si>
  <si>
    <t>CHP1_M3_M_Loc_Rem</t>
  </si>
  <si>
    <t>CHP1_M3_M_ON_HMI</t>
  </si>
  <si>
    <t>CHP1_M3_M_OFF_HMI</t>
  </si>
  <si>
    <t>CHP1_M3_M_Fan</t>
  </si>
  <si>
    <t>CHP1_M3_M_Motor</t>
  </si>
  <si>
    <t>CHP1_M3_M_OL</t>
  </si>
  <si>
    <t>CHP1_M3_M_Fan_OL</t>
  </si>
  <si>
    <t>CHP1_M3_M_RunSig</t>
  </si>
  <si>
    <t>CHP1_M3_M_Break_ALM</t>
  </si>
  <si>
    <t>CHP1_M3_M_Break_CHK</t>
  </si>
  <si>
    <t>CHP1_M3_M_INV_Res_HMI</t>
  </si>
  <si>
    <t>CHP1_M3_M_Break_EN</t>
  </si>
  <si>
    <t>CHP1_M3_M_Break_Stop</t>
  </si>
  <si>
    <t>CHP1_M3_M_Motor_Back</t>
  </si>
  <si>
    <t>CHP1_M3_M_Loc</t>
  </si>
  <si>
    <t>CHP1_M3_M_Rem</t>
  </si>
  <si>
    <t>CHP1_M3_M_Blocking_ALM</t>
  </si>
  <si>
    <t>CHP1_M3_M_Blocking_CHK</t>
  </si>
  <si>
    <t>CHP1_M3_M_Blocking_EN</t>
  </si>
  <si>
    <t>CHP1_M3_M_Blocking_Stop</t>
  </si>
  <si>
    <t>CHP1_M3_M_PullSwitch_CHK</t>
  </si>
  <si>
    <t>CHP1_M3_M_LMD_ALM</t>
  </si>
  <si>
    <t>CHP1_M3_M_LMD_CHK_1</t>
  </si>
  <si>
    <t>CHP1_M3_M_LMD_EN</t>
  </si>
  <si>
    <t>CHP1_M3_M_LMD_Stop</t>
  </si>
  <si>
    <t>CHP1_M3_M_RMD_ALM</t>
  </si>
  <si>
    <t>CHP1_M3_M_RMD_CHK_1</t>
  </si>
  <si>
    <t>CHP1_M3_M_RMD_EN</t>
  </si>
  <si>
    <t>CHP1_M3_M_RMD_Stop</t>
  </si>
  <si>
    <t>CHP1_M3_M_Motor_Delta</t>
  </si>
  <si>
    <t>CHP1_M3_M_Motor_Wye</t>
  </si>
  <si>
    <t>CHP1_M3_M_MSD</t>
  </si>
  <si>
    <t>CHP1_M3_M_LMD_CHK_2</t>
  </si>
  <si>
    <t>CHP1_M3_M_RMD_CHK_2</t>
  </si>
  <si>
    <t>CHP1_M3_SetFRQ_HiProEN</t>
  </si>
  <si>
    <t>CHP1_M3_SetFRQ_LoProEN</t>
  </si>
  <si>
    <t>CHP1_M3_SetFRQ_HiALM</t>
  </si>
  <si>
    <t>CHP1_M3_SetFRQ_LoALM</t>
  </si>
  <si>
    <t>CHP1_M3_SetFRQ_HiHiALM</t>
  </si>
  <si>
    <t>CHP1_M3_SetFRQ_LoLoALM</t>
  </si>
  <si>
    <t>CHP1_M3_SetFRQ_LimALM</t>
  </si>
  <si>
    <t>CHP1_M3_SetFRQ_LostALM</t>
  </si>
  <si>
    <t>CHP1_M3_ActFRQ_HiProEN</t>
  </si>
  <si>
    <t>CHP1_M3_ActFRQ_LoProEN</t>
  </si>
  <si>
    <t>CHP1_M3_ActFRQ_HiALM</t>
  </si>
  <si>
    <t>CHP1_M3_ActFRQ_LoALM</t>
  </si>
  <si>
    <t>CHP1_M3_ActFRQ_HiHiALM</t>
  </si>
  <si>
    <t>CHP1_M3_ActFRQ_LoLoALM</t>
  </si>
  <si>
    <t>CHP1_M3_ActFRQ_LimALM</t>
  </si>
  <si>
    <t>CHP1_M3_ActFRQ_LostALM</t>
  </si>
  <si>
    <t>CHP1_M3_Comm_REL</t>
  </si>
  <si>
    <t>CHP1_M3_Comm_FWD</t>
  </si>
  <si>
    <t>CHP1_M3_Comm_REV</t>
  </si>
  <si>
    <t>CHP1_M3_Comm_Reset</t>
  </si>
  <si>
    <t>CHP1_M3_Comm_IRL</t>
  </si>
  <si>
    <t>CHP1_M3_Comm_IFW</t>
  </si>
  <si>
    <t>CHP1_M3_Comm_IRV</t>
  </si>
  <si>
    <t>CHP1_M3_Comm_ALARM</t>
  </si>
  <si>
    <t>CHP1_M3_Comm_Fault</t>
  </si>
  <si>
    <t>CHP1_M3_ActRPM_HiProEN</t>
  </si>
  <si>
    <t>CHP1_M3_ActRPM_LoProEN</t>
  </si>
  <si>
    <t>CHP1_M3_ActRPM_HiALM</t>
  </si>
  <si>
    <t>CHP1_M3_ActRPM_LoALM</t>
  </si>
  <si>
    <t>CHP1_M3_ActRPM_HiHiALM</t>
  </si>
  <si>
    <t>CHP1_M3_ActRPM_LoLoALM</t>
  </si>
  <si>
    <t>CHP1_M3_ActRPM_LimALM</t>
  </si>
  <si>
    <t>CHP1_M3_ActRPM_LostALM</t>
  </si>
  <si>
    <t>CHP1_M3_Current_HiProEN</t>
  </si>
  <si>
    <t>CHP1_M3_Current_LoProEN</t>
  </si>
  <si>
    <t>CHP1_M3_Current_HiALM</t>
  </si>
  <si>
    <t>CHP1_M3_Current_LoALM</t>
  </si>
  <si>
    <t>CHP1_M3_Current_HiHiALM</t>
  </si>
  <si>
    <t>CHP1_M3_Current_LoLoALM</t>
  </si>
  <si>
    <t>CHP1_M3_Current_LimALM</t>
  </si>
  <si>
    <t>CHP1_M3_Current_LostALM</t>
  </si>
  <si>
    <t>CHP1_M6_M_Enable</t>
  </si>
  <si>
    <t>CHP1_M6_M_Auto_Status</t>
  </si>
  <si>
    <t>CHP1_M6_M_Loc_Rem</t>
  </si>
  <si>
    <t>CHP1_M6_M_ON_HMI</t>
  </si>
  <si>
    <t>CHP1_M6_M_OFF_HMI</t>
  </si>
  <si>
    <t>CHP1_M6_M_Fan</t>
  </si>
  <si>
    <t>CHP1_M6_M_Motor</t>
  </si>
  <si>
    <t>CHP1_M6_M_OL</t>
  </si>
  <si>
    <t>CHP1_M6_M_Fan_OL</t>
  </si>
  <si>
    <t>CHP1_M6_M_RunSig</t>
  </si>
  <si>
    <t>CHP1_M6_M_Break_ALM</t>
  </si>
  <si>
    <t>CHP1_M6_M_Break_CHK</t>
  </si>
  <si>
    <t>CHP1_M6_M_INV_Res_HMI</t>
  </si>
  <si>
    <t>CHP1_M6_M_Break_EN</t>
  </si>
  <si>
    <t>CHP1_M6_M_Break_Stop</t>
  </si>
  <si>
    <t>CHP1_M6_M_Motor_Back</t>
  </si>
  <si>
    <t>CHP1_M6_M_Loc</t>
  </si>
  <si>
    <t>CHP1_M6_M_Rem</t>
  </si>
  <si>
    <t>CHP1_M6_M_Blocking_ALM</t>
  </si>
  <si>
    <t>CHP1_M6_M_Blocking_CHK</t>
  </si>
  <si>
    <t>CHP1_M6_M_Blocking_EN</t>
  </si>
  <si>
    <t>CHP1_M6_M_Blocking_Stop</t>
  </si>
  <si>
    <t>CHP1_M6_M_PullSwitch_CHK</t>
  </si>
  <si>
    <t>CHP1_M6_M_LMD_ALM</t>
  </si>
  <si>
    <t>CHP1_M6_M_LMD_CHK_1</t>
  </si>
  <si>
    <t>CHP1_M6_M_LMD_EN</t>
  </si>
  <si>
    <t>CHP1_M6_M_LMD_Stop</t>
  </si>
  <si>
    <t>CHP1_M6_M_RMD_ALM</t>
  </si>
  <si>
    <t>CHP1_M6_M_RMD_CHK_1</t>
  </si>
  <si>
    <t>CHP1_M6_M_RMD_EN</t>
  </si>
  <si>
    <t>CHP1_M6_M_RMD_Stop</t>
  </si>
  <si>
    <t>CHP1_M6_M_Motor_Delta</t>
  </si>
  <si>
    <t>CHP1_M6_M_Motor_Wye</t>
  </si>
  <si>
    <t>CHP1_M6_M_MSD</t>
  </si>
  <si>
    <t>CHP1_M6_M_LMD_CHK_2</t>
  </si>
  <si>
    <t>CHP1_M6_M_RMD_CHK_2</t>
  </si>
  <si>
    <t>CHP1_M7_M_Enable</t>
  </si>
  <si>
    <t>CHP1_M7_M_Auto_Status</t>
  </si>
  <si>
    <t>CHP1_M7_M_Loc_Rem</t>
  </si>
  <si>
    <t>CHP1_M7_M_ON_HMI</t>
  </si>
  <si>
    <t>CHP1_M7_M_OFF_HMI</t>
  </si>
  <si>
    <t>CHP1_M7_M_Fan</t>
  </si>
  <si>
    <t>CHP1_M7_M_Motor</t>
  </si>
  <si>
    <t>CHP1_M7_M_OL</t>
  </si>
  <si>
    <t>CHP1_M7_M_Fan_OL</t>
  </si>
  <si>
    <t>CHP1_M7_M_RunSig</t>
  </si>
  <si>
    <t>CHP1_M7_M_Break_ALM</t>
  </si>
  <si>
    <t>CHP1_M7_M_Break_CHK</t>
  </si>
  <si>
    <t>CHP1_M7_M_INV_Res_HMI</t>
  </si>
  <si>
    <t>CHP1_M7_M_Break_EN</t>
  </si>
  <si>
    <t>CHP1_M7_M_Break_Stop</t>
  </si>
  <si>
    <t>CHP1_M7_M_Motor_Back</t>
  </si>
  <si>
    <t>CHP1_M7_M_Loc</t>
  </si>
  <si>
    <t>CHP1_M7_M_Rem</t>
  </si>
  <si>
    <t>CHP1_M7_M_Blocking_ALM</t>
  </si>
  <si>
    <t>CHP1_M7_M_Blocking_CHK</t>
  </si>
  <si>
    <t>CHP1_M7_M_Blocking_EN</t>
  </si>
  <si>
    <t>CHP1_M7_M_Blocking_Stop</t>
  </si>
  <si>
    <t>CHP1_M7_M_PullSwitch_CHK</t>
  </si>
  <si>
    <t>CHP1_M7_M_LMD_ALM</t>
  </si>
  <si>
    <t>CHP1_M7_M_LMD_CHK_1</t>
  </si>
  <si>
    <t>CHP1_M7_M_LMD_EN</t>
  </si>
  <si>
    <t>CHP1_M7_M_LMD_Stop</t>
  </si>
  <si>
    <t>CHP1_M7_M_RMD_ALM</t>
  </si>
  <si>
    <t>CHP1_M7_M_RMD_CHK_1</t>
  </si>
  <si>
    <t>CHP1_M7_M_RMD_EN</t>
  </si>
  <si>
    <t>CHP1_M7_M_RMD_Stop</t>
  </si>
  <si>
    <t>CHP1_M7_M_Motor_Delta</t>
  </si>
  <si>
    <t>CHP1_M7_M_Motor_Wye</t>
  </si>
  <si>
    <t>CHP1_M7_M_MSD</t>
  </si>
  <si>
    <t>CHP1_M7_M_LMD_CHK_2</t>
  </si>
  <si>
    <t>CHP1_M7_M_RMD_CHK_2</t>
  </si>
  <si>
    <t>CHP1_M8_M_Enable</t>
  </si>
  <si>
    <t>CHP1_M8_M_Auto_Status</t>
  </si>
  <si>
    <t>CHP1_M8_M_Loc_Rem</t>
  </si>
  <si>
    <t>CHP1_M8_M_ON_HMI</t>
  </si>
  <si>
    <t>CHP1_M8_M_OFF_HMI</t>
  </si>
  <si>
    <t>CHP1_M8_M_Fan</t>
  </si>
  <si>
    <t>CHP1_M8_M_Motor</t>
  </si>
  <si>
    <t>CHP1_M8_M_OL</t>
  </si>
  <si>
    <t>CHP1_M8_M_Fan_OL</t>
  </si>
  <si>
    <t>CHP1_M8_M_RunSig</t>
  </si>
  <si>
    <t>CHP1_M8_M_Break_ALM</t>
  </si>
  <si>
    <t>CHP1_M8_M_Break_CHK</t>
  </si>
  <si>
    <t>CHP1_M8_M_INV_Res_HMI</t>
  </si>
  <si>
    <t>CHP1_M8_M_Break_EN</t>
  </si>
  <si>
    <t>CHP1_M8_M_Break_Stop</t>
  </si>
  <si>
    <t>CHP1_M8_M_Motor_Back</t>
  </si>
  <si>
    <t>CHP1_M8_M_Loc</t>
  </si>
  <si>
    <t>CHP1_M8_M_Rem</t>
  </si>
  <si>
    <t>CHP1_M8_M_Blocking_ALM</t>
  </si>
  <si>
    <t>CHP1_M8_M_Blocking_CHK</t>
  </si>
  <si>
    <t>CHP1_M8_M_Blocking_EN</t>
  </si>
  <si>
    <t>CHP1_M8_M_Blocking_Stop</t>
  </si>
  <si>
    <t>CHP1_M8_M_PullSwitch_CHK</t>
  </si>
  <si>
    <t>CHP1_M8_M_LMD_ALM</t>
  </si>
  <si>
    <t>CHP1_M8_M_LMD_CHK_1</t>
  </si>
  <si>
    <t>CHP1_M8_M_LMD_EN</t>
  </si>
  <si>
    <t>CHP1_M8_M_LMD_Stop</t>
  </si>
  <si>
    <t>CHP1_M8_M_RMD_ALM</t>
  </si>
  <si>
    <t>CHP1_M8_M_RMD_CHK_1</t>
  </si>
  <si>
    <t>CHP1_M8_M_RMD_EN</t>
  </si>
  <si>
    <t>CHP1_M8_M_RMD_Stop</t>
  </si>
  <si>
    <t>CHP1_M8_M_Motor_Delta</t>
  </si>
  <si>
    <t>CHP1_M8_M_Motor_Wye</t>
  </si>
  <si>
    <t>CHP1_M8_M_MSD</t>
  </si>
  <si>
    <t>CHP1_M8_M_LMD_CHK_2</t>
  </si>
  <si>
    <t>CHP1_M8_M_RMD_CHK_2</t>
  </si>
  <si>
    <t>CHP1_M9_M_Enable</t>
  </si>
  <si>
    <t>CHP1_M9_M_Auto_Status</t>
  </si>
  <si>
    <t>CHP1_M9_M_Loc_Rem</t>
  </si>
  <si>
    <t>CHP1_M9_M_ON_HMI</t>
  </si>
  <si>
    <t>CHP1_M9_M_OFF_HMI</t>
  </si>
  <si>
    <t>CHP1_M9_M_Fan</t>
  </si>
  <si>
    <t>CHP1_M9_M_Motor</t>
  </si>
  <si>
    <t>CHP1_M9_M_OL</t>
  </si>
  <si>
    <t>CHP1_M9_M_Fan_OL</t>
  </si>
  <si>
    <t>CHP1_M9_M_RunSig</t>
  </si>
  <si>
    <t>CHP1_M9_M_Break_ALM</t>
  </si>
  <si>
    <t>CHP1_M9_M_Break_CHK</t>
  </si>
  <si>
    <t>CHP1_M9_M_INV_Res_HMI</t>
  </si>
  <si>
    <t>CHP1_M9_M_Break_EN</t>
  </si>
  <si>
    <t>CHP1_M9_M_Break_Stop</t>
  </si>
  <si>
    <t>CHP1_M9_M_Motor_Back</t>
  </si>
  <si>
    <t>CHP1_M9_M_Loc</t>
  </si>
  <si>
    <t>CHP1_M9_M_Rem</t>
  </si>
  <si>
    <t>CHP1_M9_M_Blocking_ALM</t>
  </si>
  <si>
    <t>CHP1_M9_M_Blocking_CHK</t>
  </si>
  <si>
    <t>CHP1_M9_M_Blocking_EN</t>
  </si>
  <si>
    <t>CHP1_M9_M_Blocking_Stop</t>
  </si>
  <si>
    <t>CHP1_M9_M_PullSwitch_CHK</t>
  </si>
  <si>
    <t>CHP1_M9_M_LMD_ALM</t>
  </si>
  <si>
    <t>CHP1_M9_M_LMD_CHK_1</t>
  </si>
  <si>
    <t>CHP1_M9_M_LMD_EN</t>
  </si>
  <si>
    <t>CHP1_M9_M_LMD_Stop</t>
  </si>
  <si>
    <t>CHP1_M9_M_RMD_ALM</t>
  </si>
  <si>
    <t>CHP1_M9_M_RMD_CHK_1</t>
  </si>
  <si>
    <t>CHP1_M9_M_RMD_EN</t>
  </si>
  <si>
    <t>CHP1_M9_M_RMD_Stop</t>
  </si>
  <si>
    <t>CHP1_M9_M_Motor_Delta</t>
  </si>
  <si>
    <t>CHP1_M9_M_Motor_Wye</t>
  </si>
  <si>
    <t>CHP1_M9_M_MSD</t>
  </si>
  <si>
    <t>CHP1_M9_M_LMD_CHK_2</t>
  </si>
  <si>
    <t>CHP1_M9_M_RMD_CHK_2</t>
  </si>
  <si>
    <t>CHP1_M10_M_Enable</t>
  </si>
  <si>
    <t>CHP1_M10_M_Auto_Status</t>
  </si>
  <si>
    <t>CHP1_M10_M_Loc_Rem</t>
  </si>
  <si>
    <t>CHP1_M10_M_ON_HMI</t>
  </si>
  <si>
    <t>CHP1_M10_M_OFF_HMI</t>
  </si>
  <si>
    <t>CHP1_M10_M_Fan</t>
  </si>
  <si>
    <t>CHP1_M10_M_Motor</t>
  </si>
  <si>
    <t>CHP1_M10_M_OL</t>
  </si>
  <si>
    <t>CHP1_M10_M_Fan_OL</t>
  </si>
  <si>
    <t>CHP1_M10_M_RunSig</t>
  </si>
  <si>
    <t>CHP1_M10_M_Break_ALM</t>
  </si>
  <si>
    <t>CHP1_M10_M_Break_CHK</t>
  </si>
  <si>
    <t>CHP1_M10_M_INV_Res_HMI</t>
  </si>
  <si>
    <t>CHP1_M10_M_Break_EN</t>
  </si>
  <si>
    <t>CHP1_M10_M_Break_Stop</t>
  </si>
  <si>
    <t>CHP1_M10_M_Motor_Back</t>
  </si>
  <si>
    <t>CHP1_M10_M_Loc</t>
  </si>
  <si>
    <t>CHP1_M10_M_Rem</t>
  </si>
  <si>
    <t>CHP1_M10_M_Blocking_ALM</t>
  </si>
  <si>
    <t>CHP1_M10_M_Blocking_CHK</t>
  </si>
  <si>
    <t>CHP1_M10_M_Blocking_EN</t>
  </si>
  <si>
    <t>CHP1_M10_M_Blocking_Stop</t>
  </si>
  <si>
    <t>CHP1_M10_M_PullSwitch_CHK</t>
  </si>
  <si>
    <t>CHP1_M10_M_LMD_ALM</t>
  </si>
  <si>
    <t>CHP1_M10_M_LMD_CHK_1</t>
  </si>
  <si>
    <t>CHP1_M10_M_LMD_EN</t>
  </si>
  <si>
    <t>CHP1_M10_M_LMD_Stop</t>
  </si>
  <si>
    <t>CHP1_M10_M_RMD_ALM</t>
  </si>
  <si>
    <t>CHP1_M10_M_RMD_CHK_1</t>
  </si>
  <si>
    <t>CHP1_M10_M_RMD_EN</t>
  </si>
  <si>
    <t>CHP1_M10_M_RMD_Stop</t>
  </si>
  <si>
    <t>CHP1_M10_M_Motor_Delta</t>
  </si>
  <si>
    <t>CHP1_M10_M_Motor_Wye</t>
  </si>
  <si>
    <t>CHP1_M10_M_MSD</t>
  </si>
  <si>
    <t>CHP1_M10_M_LMD_CHK_2</t>
  </si>
  <si>
    <t>CHP1_M10_M_RMD_CHK_2</t>
  </si>
  <si>
    <t>CHP1_M11_M_Enable</t>
  </si>
  <si>
    <t>CHP1_M11_M_Auto_Status</t>
  </si>
  <si>
    <t>CHP1_M11_M_Loc_Rem</t>
  </si>
  <si>
    <t>CHP1_M11_M_ON_HMI</t>
  </si>
  <si>
    <t>CHP1_M11_M_OFF_HMI</t>
  </si>
  <si>
    <t>CHP1_M11_M_Fan</t>
  </si>
  <si>
    <t>CHP1_M11_M_Motor</t>
  </si>
  <si>
    <t>CHP1_M11_M_OL</t>
  </si>
  <si>
    <t>CHP1_M11_M_Fan_OL</t>
  </si>
  <si>
    <t>CHP1_M11_M_RunSig</t>
  </si>
  <si>
    <t>CHP1_M11_M_Break_ALM</t>
  </si>
  <si>
    <t>CHP1_M11_M_Break_CHK</t>
  </si>
  <si>
    <t>CHP1_M11_M_INV_Res_HMI</t>
  </si>
  <si>
    <t>CHP1_M11_M_Break_EN</t>
  </si>
  <si>
    <t>CHP1_M11_M_Break_Stop</t>
  </si>
  <si>
    <t>CHP1_M11_M_Motor_Back</t>
  </si>
  <si>
    <t>CHP1_M11_M_Loc</t>
  </si>
  <si>
    <t>CHP1_M11_M_Rem</t>
  </si>
  <si>
    <t>CHP1_M11_M_Blocking_ALM</t>
  </si>
  <si>
    <t>CHP1_M11_M_Blocking_CHK</t>
  </si>
  <si>
    <t>CHP1_M11_M_Blocking_EN</t>
  </si>
  <si>
    <t>CHP1_M11_M_Blocking_Stop</t>
  </si>
  <si>
    <t>CHP1_M11_M_PullSwitch_CHK</t>
  </si>
  <si>
    <t>CHP1_M11_M_LMD_ALM</t>
  </si>
  <si>
    <t>CHP1_M11_M_LMD_CHK_1</t>
  </si>
  <si>
    <t>CHP1_M11_M_LMD_EN</t>
  </si>
  <si>
    <t>CHP1_M11_M_LMD_Stop</t>
  </si>
  <si>
    <t>CHP1_M11_M_RMD_ALM</t>
  </si>
  <si>
    <t>CHP1_M11_M_RMD_CHK_1</t>
  </si>
  <si>
    <t>CHP1_M11_M_RMD_EN</t>
  </si>
  <si>
    <t>CHP1_M11_M_RMD_Stop</t>
  </si>
  <si>
    <t>CHP1_M11_M_Motor_Delta</t>
  </si>
  <si>
    <t>CHP1_M11_M_Motor_Wye</t>
  </si>
  <si>
    <t>CHP1_M11_M_MSD</t>
  </si>
  <si>
    <t>CHP1_M11_M_LMD_CHK_2</t>
  </si>
  <si>
    <t>CHP1_M11_M_RMD_CHK_2</t>
  </si>
  <si>
    <t>CHP1_M12_M_Enable</t>
  </si>
  <si>
    <t>CHP1_M12_M_Auto_Status</t>
  </si>
  <si>
    <t>CHP1_M12_M_Loc_Rem</t>
  </si>
  <si>
    <t>CHP1_M12_M_ON_HMI</t>
  </si>
  <si>
    <t>CHP1_M12_M_OFF_HMI</t>
  </si>
  <si>
    <t>CHP1_M12_M_Fan</t>
  </si>
  <si>
    <t>CHP1_M12_M_Motor</t>
  </si>
  <si>
    <t>CHP1_M12_M_OL</t>
  </si>
  <si>
    <t>CHP1_M12_M_Fan_OL</t>
  </si>
  <si>
    <t>CHP1_M12_M_RunSig</t>
  </si>
  <si>
    <t>CHP1_M12_M_Break_ALM</t>
  </si>
  <si>
    <t>CHP1_M12_M_Break_CHK</t>
  </si>
  <si>
    <t>CHP1_M12_M_INV_Res_HMI</t>
  </si>
  <si>
    <t>CHP1_M12_M_Break_EN</t>
  </si>
  <si>
    <t>CHP1_M12_M_Break_Stop</t>
  </si>
  <si>
    <t>CHP1_M12_M_Motor_Back</t>
  </si>
  <si>
    <t>CHP1_M12_M_Loc</t>
  </si>
  <si>
    <t>CHP1_M12_M_Rem</t>
  </si>
  <si>
    <t>CHP1_M12_M_Blocking_ALM</t>
  </si>
  <si>
    <t>CHP1_M12_M_Blocking_CHK</t>
  </si>
  <si>
    <t>CHP1_M12_M_Blocking_EN</t>
  </si>
  <si>
    <t>CHP1_M12_M_Blocking_Stop</t>
  </si>
  <si>
    <t>CHP1_M12_M_PullSwitch_CHK</t>
  </si>
  <si>
    <t>CHP1_M12_M_LMD_ALM</t>
  </si>
  <si>
    <t>CHP1_M12_M_LMD_CHK_1</t>
  </si>
  <si>
    <t>CHP1_M12_M_LMD_EN</t>
  </si>
  <si>
    <t>CHP1_M12_M_LMD_Stop</t>
  </si>
  <si>
    <t>CHP1_M12_M_RMD_ALM</t>
  </si>
  <si>
    <t>CHP1_M12_M_RMD_CHK_1</t>
  </si>
  <si>
    <t>CHP1_M12_M_RMD_EN</t>
  </si>
  <si>
    <t>CHP1_M12_M_RMD_Stop</t>
  </si>
  <si>
    <t>CHP1_M12_M_Motor_Delta</t>
  </si>
  <si>
    <t>CHP1_M12_M_Motor_Wye</t>
  </si>
  <si>
    <t>CHP1_M12_M_MSD</t>
  </si>
  <si>
    <t>CHP1_M12_M_LMD_CHK_2</t>
  </si>
  <si>
    <t>CHP1_M12_M_RMD_CHK_2</t>
  </si>
  <si>
    <t>CHP1_M13_M_Enable</t>
  </si>
  <si>
    <t>CHP1_M13_M_Auto_Status</t>
  </si>
  <si>
    <t>CHP1_M13_M_Loc_Rem</t>
  </si>
  <si>
    <t>CHP1_M13_M_ON_HMI</t>
  </si>
  <si>
    <t>CHP1_M13_M_OFF_HMI</t>
  </si>
  <si>
    <t>CHP1_M13_M_Fan</t>
  </si>
  <si>
    <t>CHP1_M13_M_Motor</t>
  </si>
  <si>
    <t>CHP1_M13_M_OL</t>
  </si>
  <si>
    <t>CHP1_M13_M_Fan_OL</t>
  </si>
  <si>
    <t>CHP1_M13_M_RunSig</t>
  </si>
  <si>
    <t>CHP1_M13_M_Break_ALM</t>
  </si>
  <si>
    <t>CHP1_M13_M_Break_CHK</t>
  </si>
  <si>
    <t>CHP1_M13_M_INV_Res_HMI</t>
  </si>
  <si>
    <t>CHP1_M13_M_Break_EN</t>
  </si>
  <si>
    <t>CHP1_M13_M_Break_Stop</t>
  </si>
  <si>
    <t>CHP1_M13_M_Motor_Back</t>
  </si>
  <si>
    <t>CHP1_M13_M_Loc</t>
  </si>
  <si>
    <t>CHP1_M13_M_Rem</t>
  </si>
  <si>
    <t>CHP1_M13_M_Blocking_ALM</t>
  </si>
  <si>
    <t>CHP1_M13_M_Blocking_CHK</t>
  </si>
  <si>
    <t>CHP1_M13_M_Blocking_EN</t>
  </si>
  <si>
    <t>CHP1_M13_M_Blocking_Stop</t>
  </si>
  <si>
    <t>CHP1_M13_M_PullSwitch_CHK</t>
  </si>
  <si>
    <t>CHP1_M13_M_LMD_ALM</t>
  </si>
  <si>
    <t>CHP1_M13_M_LMD_CHK_1</t>
  </si>
  <si>
    <t>CHP1_M13_M_LMD_EN</t>
  </si>
  <si>
    <t>CHP1_M13_M_LMD_Stop</t>
  </si>
  <si>
    <t>CHP1_M13_M_RMD_ALM</t>
  </si>
  <si>
    <t>CHP1_M13_M_RMD_CHK_1</t>
  </si>
  <si>
    <t>CHP1_M13_M_RMD_EN</t>
  </si>
  <si>
    <t>CHP1_M13_M_RMD_Stop</t>
  </si>
  <si>
    <t>CHP1_M13_M_Motor_Delta</t>
  </si>
  <si>
    <t>CHP1_M13_M_Motor_Wye</t>
  </si>
  <si>
    <t>CHP1_M13_M_MSD</t>
  </si>
  <si>
    <t>CHP1_M13_M_LMD_CHK_2</t>
  </si>
  <si>
    <t>CHP1_M13_M_RMD_CHK_2</t>
  </si>
  <si>
    <t>CHP1_M14_M_Enable</t>
  </si>
  <si>
    <t>CHP1_M14_M_Auto_Status</t>
  </si>
  <si>
    <t>CHP1_M14_M_Loc_Rem</t>
  </si>
  <si>
    <t>CHP1_M14_M_ON_HMI</t>
  </si>
  <si>
    <t>CHP1_M14_M_OFF_HMI</t>
  </si>
  <si>
    <t>CHP1_M14_M_Fan</t>
  </si>
  <si>
    <t>CHP1_M14_M_Motor</t>
  </si>
  <si>
    <t>CHP1_M14_M_OL</t>
  </si>
  <si>
    <t>CHP1_M14_M_Fan_OL</t>
  </si>
  <si>
    <t>CHP1_M14_M_RunSig</t>
  </si>
  <si>
    <t>CHP1_M14_M_Break_ALM</t>
  </si>
  <si>
    <t>CHP1_M14_M_Break_CHK</t>
  </si>
  <si>
    <t>CHP1_M14_M_INV_Res_HMI</t>
  </si>
  <si>
    <t>CHP1_M14_M_Break_EN</t>
  </si>
  <si>
    <t>CHP1_M14_M_Break_Stop</t>
  </si>
  <si>
    <t>CHP1_M14_M_Motor_Back</t>
  </si>
  <si>
    <t>CHP1_M14_M_Loc</t>
  </si>
  <si>
    <t>CHP1_M14_M_Rem</t>
  </si>
  <si>
    <t>CHP1_M14_M_Blocking_ALM</t>
  </si>
  <si>
    <t>CHP1_M14_M_Blocking_CHK</t>
  </si>
  <si>
    <t>CHP1_M14_M_Blocking_EN</t>
  </si>
  <si>
    <t>CHP1_M14_M_Blocking_Stop</t>
  </si>
  <si>
    <t>CHP1_M14_M_PullSwitch_CHK</t>
  </si>
  <si>
    <t>CHP1_M14_M_LMD_ALM</t>
  </si>
  <si>
    <t>CHP1_M14_M_LMD_CHK_1</t>
  </si>
  <si>
    <t>CHP1_M14_M_LMD_EN</t>
  </si>
  <si>
    <t>CHP1_M14_M_LMD_Stop</t>
  </si>
  <si>
    <t>CHP1_M14_M_RMD_ALM</t>
  </si>
  <si>
    <t>CHP1_M14_M_RMD_CHK_1</t>
  </si>
  <si>
    <t>CHP1_M14_M_RMD_EN</t>
  </si>
  <si>
    <t>CHP1_M14_M_RMD_Stop</t>
  </si>
  <si>
    <t>CHP1_M14_M_Motor_Delta</t>
  </si>
  <si>
    <t>CHP1_M14_M_Motor_Wye</t>
  </si>
  <si>
    <t>CHP1_M14_M_MSD</t>
  </si>
  <si>
    <t>CHP1_M14_M_LMD_CHK_2</t>
  </si>
  <si>
    <t>CHP1_M14_M_RMD_CHK_2</t>
  </si>
  <si>
    <t>CHP1_S1_HiProEN</t>
  </si>
  <si>
    <t>CHP1_S1_LoProEN</t>
  </si>
  <si>
    <t>CHP1_S1_HiALM</t>
  </si>
  <si>
    <t>CHP1_S1_LoALM</t>
  </si>
  <si>
    <t>CHP1_S1_HiHiALM</t>
  </si>
  <si>
    <t>CHP1_S1_LoLoALM</t>
  </si>
  <si>
    <t>CHP1_S1_LimALM</t>
  </si>
  <si>
    <t>CHP1_S1_LostALM</t>
  </si>
  <si>
    <t>CHP1_S2_HiProEN</t>
  </si>
  <si>
    <t>CHP1_S2_LoProEN</t>
  </si>
  <si>
    <t>CHP1_S2_HiALM</t>
  </si>
  <si>
    <t>CHP1_S2_LoALM</t>
  </si>
  <si>
    <t>CHP1_S2_HiHiALM</t>
  </si>
  <si>
    <t>CHP1_S2_LoLoALM</t>
  </si>
  <si>
    <t>CHP1_S2_LimALM</t>
  </si>
  <si>
    <t>CHP1_S2_LostALM</t>
  </si>
  <si>
    <t>CHP1_S3_HiProEN</t>
  </si>
  <si>
    <t>CHP1_S3_LoProEN</t>
  </si>
  <si>
    <t>CHP1_S3_HiALM</t>
  </si>
  <si>
    <t>CHP1_S3_LoALM</t>
  </si>
  <si>
    <t>CHP1_S3_HiHiALM</t>
  </si>
  <si>
    <t>CHP1_S3_LoLoALM</t>
  </si>
  <si>
    <t>CHP1_S3_LimALM</t>
  </si>
  <si>
    <t>CHP1_S3_LostALM</t>
  </si>
  <si>
    <t>CHP1_S4_HiProEN</t>
  </si>
  <si>
    <t>CHP1_S4_LoProEN</t>
  </si>
  <si>
    <t>CHP1_S4_HiALM</t>
  </si>
  <si>
    <t>CHP1_S4_LoALM</t>
  </si>
  <si>
    <t>CHP1_S4_HiHiALM</t>
  </si>
  <si>
    <t>CHP1_S4_LoLoALM</t>
  </si>
  <si>
    <t>CHP1_S4_LimALM</t>
  </si>
  <si>
    <t>CHP1_S4_LostALM</t>
  </si>
  <si>
    <t>CHP1_S5_HiProEN</t>
  </si>
  <si>
    <t>CHP1_S5_LoProEN</t>
  </si>
  <si>
    <t>CHP1_S5_HiALM</t>
  </si>
  <si>
    <t>CHP1_S5_LoALM</t>
  </si>
  <si>
    <t>CHP1_S5_HiHiALM</t>
  </si>
  <si>
    <t>CHP1_S5_LoLoALM</t>
  </si>
  <si>
    <t>CHP1_S5_LimALM</t>
  </si>
  <si>
    <t>CHP1_S5_LostALM</t>
  </si>
  <si>
    <t>CHP1_S6_HiProEN</t>
  </si>
  <si>
    <t>CHP1_S6_LoProEN</t>
  </si>
  <si>
    <t>CHP1_S6_HiALM</t>
  </si>
  <si>
    <t>CHP1_S6_LoALM</t>
  </si>
  <si>
    <t>CHP1_S6_HiHiALM</t>
  </si>
  <si>
    <t>CHP1_S6_LoLoALM</t>
  </si>
  <si>
    <t>CHP1_S6_LimALM</t>
  </si>
  <si>
    <t>CHP1_S6_LostALM</t>
  </si>
  <si>
    <t>CHP1_S7_HiProEN</t>
  </si>
  <si>
    <t>CHP1_S7_LoProEN</t>
  </si>
  <si>
    <t>CHP1_S7_HiALM</t>
  </si>
  <si>
    <t>CHP1_S7_LoALM</t>
  </si>
  <si>
    <t>CHP1_S7_HiHiALM</t>
  </si>
  <si>
    <t>CHP1_S7_LoLoALM</t>
  </si>
  <si>
    <t>CHP1_S7_LimALM</t>
  </si>
  <si>
    <t>CHP1_S7_LostALM</t>
  </si>
  <si>
    <t>CHP1_S8_HiProEN</t>
  </si>
  <si>
    <t>CHP1_S8_LoProEN</t>
  </si>
  <si>
    <t>CHP1_S8_HiALM</t>
  </si>
  <si>
    <t>CHP1_S8_LoALM</t>
  </si>
  <si>
    <t>CHP1_S8_HiHiALM</t>
  </si>
  <si>
    <t>CHP1_S8_LoLoALM</t>
  </si>
  <si>
    <t>CHP1_S8_LimALM</t>
  </si>
  <si>
    <t>CHP1_S8_LostALM</t>
  </si>
  <si>
    <t>CHP1_V1_Enable</t>
  </si>
  <si>
    <t>CHP1_V1_Auto_Status</t>
  </si>
  <si>
    <t>CHP1_V1_ON_HMI</t>
  </si>
  <si>
    <t>CHP1_V1_OFF_HMI</t>
  </si>
  <si>
    <t>CHP1_V1_Status</t>
  </si>
  <si>
    <t>CHP1_V1_OpenOK</t>
  </si>
  <si>
    <t>CHP1_V1_CloseOK</t>
  </si>
  <si>
    <t>CHP1_V1_Open_ALM</t>
  </si>
  <si>
    <t>CHP1_V1_Close_ALM</t>
  </si>
  <si>
    <t>CHP1_V2_Enable</t>
  </si>
  <si>
    <t>CHP1_V2_Auto_Status</t>
  </si>
  <si>
    <t>CHP1_V2_ON_HMI</t>
  </si>
  <si>
    <t>CHP1_V2_OFF_HMI</t>
  </si>
  <si>
    <t>CHP1_V2_Status</t>
  </si>
  <si>
    <t>CHP1_V2_OpenOK</t>
  </si>
  <si>
    <t>CHP1_V2_CloseOK</t>
  </si>
  <si>
    <t>CHP1_V2_Open_ALM</t>
  </si>
  <si>
    <t>CHP1_V2_Close_ALM</t>
  </si>
  <si>
    <t>CHP1_V3_Enable</t>
  </si>
  <si>
    <t>CHP1_V3_Auto_Status</t>
  </si>
  <si>
    <t>CHP1_V3_ON_HMI</t>
  </si>
  <si>
    <t>CHP1_V3_OFF_HMI</t>
  </si>
  <si>
    <t>CHP1_V3_Status</t>
  </si>
  <si>
    <t>CHP1_V3_OpenOK</t>
  </si>
  <si>
    <t>CHP1_V3_CloseOK</t>
  </si>
  <si>
    <t>CHP1_V3_Open_ALM</t>
  </si>
  <si>
    <t>CHP1_V3_Close_ALM</t>
  </si>
  <si>
    <t>CHP1_V4_Enable</t>
  </si>
  <si>
    <t>CHP1_V4_Auto_Status</t>
  </si>
  <si>
    <t>CHP1_V4_ON_HMI</t>
  </si>
  <si>
    <t>CHP1_V4_OFF_HMI</t>
  </si>
  <si>
    <t>CHP1_V4_Status</t>
  </si>
  <si>
    <t>CHP1_V4_OpenOK</t>
  </si>
  <si>
    <t>CHP1_V4_CloseOK</t>
  </si>
  <si>
    <t>CHP1_V4_Open_ALM</t>
  </si>
  <si>
    <t>CHP1_V4_Close_ALM</t>
  </si>
  <si>
    <t>CHP1_Ctrl_Power_OK</t>
  </si>
  <si>
    <t>CHP1_Ctrl_REM</t>
  </si>
  <si>
    <t>CHP1_Ctrl_LOC</t>
  </si>
  <si>
    <t>CHP1_Ctrl_Stop</t>
  </si>
  <si>
    <t>CHP1_Ctrl_LoALM</t>
  </si>
  <si>
    <t>CHP1_Ctrl_HiALM</t>
  </si>
  <si>
    <t>CHP1_Ctrl_CloseOK</t>
  </si>
  <si>
    <t>CHP1_Ctrl_Retract_OK</t>
  </si>
  <si>
    <t>CHP1_Ctrl_Silo_REM</t>
  </si>
  <si>
    <t>CHP1_Ctrl_Silo_LOC</t>
  </si>
  <si>
    <t>CHP2_M1_M_Enable</t>
  </si>
  <si>
    <t>CHP2_M1_M_Auto_Status</t>
  </si>
  <si>
    <t>CHP2_M1_M_Loc_Rem</t>
  </si>
  <si>
    <t>CHP2_M1_M_ON_HMI</t>
  </si>
  <si>
    <t>CHP2_M1_M_OFF_HMI</t>
  </si>
  <si>
    <t>CHP2_M1_M_Fan</t>
  </si>
  <si>
    <t>CHP2_M1_M_Motor</t>
  </si>
  <si>
    <t>CHP2_M1_M_OL</t>
  </si>
  <si>
    <t>CHP2_M1_M_Fan_OL</t>
  </si>
  <si>
    <t>CHP2_M1_M_RunSig</t>
  </si>
  <si>
    <t>CHP2_M1_M_Break_ALM</t>
  </si>
  <si>
    <t>CHP2_M1_M_Break_CHK</t>
  </si>
  <si>
    <t>CHP2_M1_M_INV_Res_HMI</t>
  </si>
  <si>
    <t>CHP2_M1_M_Break_EN</t>
  </si>
  <si>
    <t>CHP2_M1_M_Break_Stop</t>
  </si>
  <si>
    <t>CHP2_M1_M_Motor_Back</t>
  </si>
  <si>
    <t>CHP2_M1_M_Loc</t>
  </si>
  <si>
    <t>CHP2_M1_M_Rem</t>
  </si>
  <si>
    <t>CHP2_M1_M_Blocking_ALM</t>
  </si>
  <si>
    <t>CHP2_M1_M_Blocking_CHK</t>
  </si>
  <si>
    <t>CHP2_M1_M_Blocking_EN</t>
  </si>
  <si>
    <t>CHP2_M1_M_Blocking_Stop</t>
  </si>
  <si>
    <t>CHP2_M1_M_PullSwitch_CHK</t>
  </si>
  <si>
    <t>CHP2_M1_M_LMD_ALM</t>
  </si>
  <si>
    <t>CHP2_M1_M_LMD_CHK_1</t>
  </si>
  <si>
    <t>CHP2_M1_M_LMD_EN</t>
  </si>
  <si>
    <t>CHP2_M1_M_LMD_Stop</t>
  </si>
  <si>
    <t>CHP2_M1_M_RMD_ALM</t>
  </si>
  <si>
    <t>CHP2_M1_M_RMD_CHK_1</t>
  </si>
  <si>
    <t>CHP2_M1_M_RMD_EN</t>
  </si>
  <si>
    <t>CHP2_M1_M_RMD_Stop</t>
  </si>
  <si>
    <t>CHP2_M1_M_Motor_Delta</t>
  </si>
  <si>
    <t>CHP2_M1_M_Motor_Wye</t>
  </si>
  <si>
    <t>CHP2_M1_M_MSD</t>
  </si>
  <si>
    <t>CHP2_M1_M_LMD_CHK_2</t>
  </si>
  <si>
    <t>CHP2_M1_M_RMD_CHK_2</t>
  </si>
  <si>
    <t>CHP2_M1_SetFRQ_HiProEN</t>
  </si>
  <si>
    <t>CHP2_M1_SetFRQ_LoProEN</t>
  </si>
  <si>
    <t>CHP2_M1_SetFRQ_HiALM</t>
  </si>
  <si>
    <t>CHP2_M1_SetFRQ_LoALM</t>
  </si>
  <si>
    <t>CHP2_M1_SetFRQ_HiHiALM</t>
  </si>
  <si>
    <t>CHP2_M1_SetFRQ_LoLoALM</t>
  </si>
  <si>
    <t>CHP2_M1_SetFRQ_LimALM</t>
  </si>
  <si>
    <t>CHP2_M1_SetFRQ_LostALM</t>
  </si>
  <si>
    <t>CHP2_M1_ActFRQ_HiProEN</t>
  </si>
  <si>
    <t>CHP2_M1_ActFRQ_LoProEN</t>
  </si>
  <si>
    <t>CHP2_M1_ActFRQ_HiALM</t>
  </si>
  <si>
    <t>CHP2_M1_ActFRQ_LoALM</t>
  </si>
  <si>
    <t>CHP2_M1_ActFRQ_HiHiALM</t>
  </si>
  <si>
    <t>CHP2_M1_ActFRQ_LoLoALM</t>
  </si>
  <si>
    <t>CHP2_M1_ActFRQ_LimALM</t>
  </si>
  <si>
    <t>CHP2_M1_ActFRQ_LostALM</t>
  </si>
  <si>
    <t>CHP2_M1_Comm_REL</t>
  </si>
  <si>
    <t>CHP2_M1_Comm_FWD</t>
  </si>
  <si>
    <t>CHP2_M1_Comm_REV</t>
  </si>
  <si>
    <t>CHP2_M1_Comm_Reset</t>
  </si>
  <si>
    <t>CHP2_M1_Comm_IRL</t>
  </si>
  <si>
    <t>CHP2_M1_Comm_IFW</t>
  </si>
  <si>
    <t>CHP2_M1_Comm_IRV</t>
  </si>
  <si>
    <t>CHP2_M1_Comm_ALARM</t>
  </si>
  <si>
    <t>CHP2_M1_Comm_Fault</t>
  </si>
  <si>
    <t>CHP2_M1_ActRPM_HiProEN</t>
  </si>
  <si>
    <t>CHP2_M1_ActRPM_LoProEN</t>
  </si>
  <si>
    <t>CHP2_M1_ActRPM_HiALM</t>
  </si>
  <si>
    <t>CHP2_M1_ActRPM_LoALM</t>
  </si>
  <si>
    <t>CHP2_M1_ActRPM_HiHiALM</t>
  </si>
  <si>
    <t>CHP2_M1_ActRPM_LoLoALM</t>
  </si>
  <si>
    <t>CHP2_M1_ActRPM_LimALM</t>
  </si>
  <si>
    <t>CHP2_M1_ActRPM_LostALM</t>
  </si>
  <si>
    <t>CHP2_M1_Current_HiProEN</t>
  </si>
  <si>
    <t>CHP2_M1_Current_LoProEN</t>
  </si>
  <si>
    <t>CHP2_M1_Current_HiALM</t>
  </si>
  <si>
    <t>CHP2_M1_Current_LoALM</t>
  </si>
  <si>
    <t>CHP2_M1_Current_HiHiALM</t>
  </si>
  <si>
    <t>CHP2_M1_Current_LoLoALM</t>
  </si>
  <si>
    <t>CHP2_M1_Current_LimALM</t>
  </si>
  <si>
    <t>CHP2_M1_Current_LostALM</t>
  </si>
  <si>
    <t>CHP2_M2_M_Enable</t>
  </si>
  <si>
    <t>CHP2_M2_M_Auto_Status</t>
  </si>
  <si>
    <t>CHP2_M2_M_Loc_Rem</t>
  </si>
  <si>
    <t>CHP2_M2_M_ON_HMI</t>
  </si>
  <si>
    <t>CHP2_M2_M_OFF_HMI</t>
  </si>
  <si>
    <t>CHP2_M2_M_Fan</t>
  </si>
  <si>
    <t>CHP2_M2_M_Motor</t>
  </si>
  <si>
    <t>CHP2_M2_M_OL</t>
  </si>
  <si>
    <t>CHP2_M2_M_Fan_OL</t>
  </si>
  <si>
    <t>CHP2_M2_M_RunSig</t>
  </si>
  <si>
    <t>CHP2_M2_M_Break_ALM</t>
  </si>
  <si>
    <t>CHP2_M2_M_Break_CHK</t>
  </si>
  <si>
    <t>CHP2_M2_M_INV_Res_HMI</t>
  </si>
  <si>
    <t>CHP2_M2_M_Break_EN</t>
  </si>
  <si>
    <t>CHP2_M2_M_Break_Stop</t>
  </si>
  <si>
    <t>CHP2_M2_M_Motor_Back</t>
  </si>
  <si>
    <t>CHP2_M2_M_Loc</t>
  </si>
  <si>
    <t>CHP2_M2_M_Rem</t>
  </si>
  <si>
    <t>CHP2_M2_M_Blocking_ALM</t>
  </si>
  <si>
    <t>CHP2_M2_M_Blocking_CHK</t>
  </si>
  <si>
    <t>CHP2_M2_M_Blocking_EN</t>
  </si>
  <si>
    <t>CHP2_M2_M_Blocking_Stop</t>
  </si>
  <si>
    <t>CHP2_M2_M_PullSwitch_CHK</t>
  </si>
  <si>
    <t>CHP2_M2_M_LMD_ALM</t>
  </si>
  <si>
    <t>CHP2_M2_M_LMD_CHK_1</t>
  </si>
  <si>
    <t>CHP2_M2_M_LMD_EN</t>
  </si>
  <si>
    <t>CHP2_M2_M_LMD_Stop</t>
  </si>
  <si>
    <t>CHP2_M2_M_RMD_ALM</t>
  </si>
  <si>
    <t>CHP2_M2_M_RMD_CHK_1</t>
  </si>
  <si>
    <t>CHP2_M2_M_RMD_EN</t>
  </si>
  <si>
    <t>CHP2_M2_M_RMD_Stop</t>
  </si>
  <si>
    <t>CHP2_M2_M_Motor_Delta</t>
  </si>
  <si>
    <t>CHP2_M2_M_Motor_Wye</t>
  </si>
  <si>
    <t>CHP2_M2_M_MSD</t>
  </si>
  <si>
    <t>CHP2_M2_M_LMD_CHK_2</t>
  </si>
  <si>
    <t>CHP2_M2_M_RMD_CHK_2</t>
  </si>
  <si>
    <t>CHP2_M2_SetFRQ_HiProEN</t>
  </si>
  <si>
    <t>CHP2_M2_SetFRQ_LoProEN</t>
  </si>
  <si>
    <t>CHP2_M2_SetFRQ_HiALM</t>
  </si>
  <si>
    <t>CHP2_M2_SetFRQ_LoALM</t>
  </si>
  <si>
    <t>CHP2_M2_SetFRQ_HiHiALM</t>
  </si>
  <si>
    <t>CHP2_M2_SetFRQ_LoLoALM</t>
  </si>
  <si>
    <t>CHP2_M2_SetFRQ_LimALM</t>
  </si>
  <si>
    <t>CHP2_M2_SetFRQ_LostALM</t>
  </si>
  <si>
    <t>CHP2_M2_ActFRQ_HiProEN</t>
  </si>
  <si>
    <t>CHP2_M2_ActFRQ_LoProEN</t>
  </si>
  <si>
    <t>CHP2_M2_ActFRQ_HiALM</t>
  </si>
  <si>
    <t>CHP2_M2_ActFRQ_LoALM</t>
  </si>
  <si>
    <t>CHP2_M2_ActFRQ_HiHiALM</t>
  </si>
  <si>
    <t>CHP2_M2_ActFRQ_LoLoALM</t>
  </si>
  <si>
    <t>CHP2_M2_ActFRQ_LimALM</t>
  </si>
  <si>
    <t>CHP2_M2_ActFRQ_LostALM</t>
  </si>
  <si>
    <t>CHP2_M2_Comm_REL</t>
  </si>
  <si>
    <t>CHP2_M2_Comm_FWD</t>
  </si>
  <si>
    <t>CHP2_M2_Comm_REV</t>
  </si>
  <si>
    <t>CHP2_M2_Comm_Reset</t>
  </si>
  <si>
    <t>CHP2_M2_Comm_IRL</t>
  </si>
  <si>
    <t>CHP2_M2_Comm_IFW</t>
  </si>
  <si>
    <t>CHP2_M2_Comm_IRV</t>
  </si>
  <si>
    <t>CHP2_M2_Comm_ALARM</t>
  </si>
  <si>
    <t>CHP2_M2_Comm_Fault</t>
  </si>
  <si>
    <t>CHP2_M2_ActRPM_HiProEN</t>
  </si>
  <si>
    <t>CHP2_M2_ActRPM_LoProEN</t>
  </si>
  <si>
    <t>CHP2_M2_ActRPM_HiALM</t>
  </si>
  <si>
    <t>CHP2_M2_ActRPM_LoALM</t>
  </si>
  <si>
    <t>CHP2_M2_ActRPM_HiHiALM</t>
  </si>
  <si>
    <t>CHP2_M2_ActRPM_LoLoALM</t>
  </si>
  <si>
    <t>CHP2_M2_ActRPM_LimALM</t>
  </si>
  <si>
    <t>CHP2_M2_ActRPM_LostALM</t>
  </si>
  <si>
    <t>CHP2_M2_Current_HiProEN</t>
  </si>
  <si>
    <t>CHP2_M2_Current_LoProEN</t>
  </si>
  <si>
    <t>CHP2_M2_Current_HiALM</t>
  </si>
  <si>
    <t>CHP2_M2_Current_LoALM</t>
  </si>
  <si>
    <t>CHP2_M2_Current_HiHiALM</t>
  </si>
  <si>
    <t>CHP2_M2_Current_LoLoALM</t>
  </si>
  <si>
    <t>CHP2_M2_Current_LimALM</t>
  </si>
  <si>
    <t>CHP2_M2_Current_LostALM</t>
  </si>
  <si>
    <t>CHP2_M3_M_Enable</t>
  </si>
  <si>
    <t>CHP2_M3_M_Auto_Status</t>
  </si>
  <si>
    <t>CHP2_M3_M_Loc_Rem</t>
  </si>
  <si>
    <t>CHP2_M3_M_ON_HMI</t>
  </si>
  <si>
    <t>CHP2_M3_M_OFF_HMI</t>
  </si>
  <si>
    <t>CHP2_M3_M_Fan</t>
  </si>
  <si>
    <t>CHP2_M3_M_Motor</t>
  </si>
  <si>
    <t>CHP2_M3_M_OL</t>
  </si>
  <si>
    <t>CHP2_M3_M_Fan_OL</t>
  </si>
  <si>
    <t>CHP2_M3_M_RunSig</t>
  </si>
  <si>
    <t>CHP2_M3_M_Break_ALM</t>
  </si>
  <si>
    <t>CHP2_M3_M_Break_CHK</t>
  </si>
  <si>
    <t>CHP2_M3_M_INV_Res_HMI</t>
  </si>
  <si>
    <t>CHP2_M3_M_Break_EN</t>
  </si>
  <si>
    <t>CHP2_M3_M_Break_Stop</t>
  </si>
  <si>
    <t>CHP2_M3_M_Motor_Back</t>
  </si>
  <si>
    <t>CHP2_M3_M_Loc</t>
  </si>
  <si>
    <t>CHP2_M3_M_Rem</t>
  </si>
  <si>
    <t>CHP2_M3_M_Blocking_ALM</t>
  </si>
  <si>
    <t>CHP2_M3_M_Blocking_CHK</t>
  </si>
  <si>
    <t>CHP2_M3_M_Blocking_EN</t>
  </si>
  <si>
    <t>CHP2_M3_M_Blocking_Stop</t>
  </si>
  <si>
    <t>CHP2_M3_M_PullSwitch_CHK</t>
  </si>
  <si>
    <t>CHP2_M3_M_LMD_ALM</t>
  </si>
  <si>
    <t>CHP2_M3_M_LMD_CHK_1</t>
  </si>
  <si>
    <t>CHP2_M3_M_LMD_EN</t>
  </si>
  <si>
    <t>CHP2_M3_M_LMD_Stop</t>
  </si>
  <si>
    <t>CHP2_M3_M_RMD_ALM</t>
  </si>
  <si>
    <t>CHP2_M3_M_RMD_CHK_1</t>
  </si>
  <si>
    <t>CHP2_M3_M_RMD_EN</t>
  </si>
  <si>
    <t>CHP2_M3_M_RMD_Stop</t>
  </si>
  <si>
    <t>CHP2_M3_M_Motor_Delta</t>
  </si>
  <si>
    <t>CHP2_M3_M_Motor_Wye</t>
  </si>
  <si>
    <t>CHP2_M3_M_MSD</t>
  </si>
  <si>
    <t>CHP2_M3_M_LMD_CHK_2</t>
  </si>
  <si>
    <t>CHP2_M3_M_RMD_CHK_2</t>
  </si>
  <si>
    <t>CHP2_M3_SetFRQ_HiProEN</t>
  </si>
  <si>
    <t>CHP2_M3_SetFRQ_LoProEN</t>
  </si>
  <si>
    <t>CHP2_M3_SetFRQ_HiALM</t>
  </si>
  <si>
    <t>CHP2_M3_SetFRQ_LoALM</t>
  </si>
  <si>
    <t>CHP2_M3_SetFRQ_HiHiALM</t>
  </si>
  <si>
    <t>CHP2_M3_SetFRQ_LoLoALM</t>
  </si>
  <si>
    <t>CHP2_M3_SetFRQ_LimALM</t>
  </si>
  <si>
    <t>CHP2_M3_SetFRQ_LostALM</t>
  </si>
  <si>
    <t>CHP2_M3_ActFRQ_HiProEN</t>
  </si>
  <si>
    <t>CHP2_M3_ActFRQ_LoProEN</t>
  </si>
  <si>
    <t>CHP2_M3_ActFRQ_HiALM</t>
  </si>
  <si>
    <t>CHP2_M3_ActFRQ_LoALM</t>
  </si>
  <si>
    <t>CHP2_M3_ActFRQ_HiHiALM</t>
  </si>
  <si>
    <t>CHP2_M3_ActFRQ_LoLoALM</t>
  </si>
  <si>
    <t>CHP2_M3_ActFRQ_LimALM</t>
  </si>
  <si>
    <t>CHP2_M3_ActFRQ_LostALM</t>
  </si>
  <si>
    <t>CHP2_M3_Comm_REL</t>
  </si>
  <si>
    <t>CHP2_M3_Comm_FWD</t>
  </si>
  <si>
    <t>CHP2_M3_Comm_REV</t>
  </si>
  <si>
    <t>CHP2_M3_Comm_Reset</t>
  </si>
  <si>
    <t>CHP2_M3_Comm_IRL</t>
  </si>
  <si>
    <t>CHP2_M3_Comm_IFW</t>
  </si>
  <si>
    <t>CHP2_M3_Comm_IRV</t>
  </si>
  <si>
    <t>CHP2_M3_Comm_ALARM</t>
  </si>
  <si>
    <t>CHP2_M3_Comm_Fault</t>
  </si>
  <si>
    <t>CHP2_M3_ActRPM_HiProEN</t>
  </si>
  <si>
    <t>CHP2_M3_ActRPM_LoProEN</t>
  </si>
  <si>
    <t>CHP2_M3_ActRPM_HiALM</t>
  </si>
  <si>
    <t>CHP2_M3_ActRPM_LoALM</t>
  </si>
  <si>
    <t>CHP2_M3_ActRPM_HiHiALM</t>
  </si>
  <si>
    <t>CHP2_M3_ActRPM_LoLoALM</t>
  </si>
  <si>
    <t>CHP2_M3_ActRPM_LimALM</t>
  </si>
  <si>
    <t>CHP2_M3_ActRPM_LostALM</t>
  </si>
  <si>
    <t>CHP2_M3_Current_HiProEN</t>
  </si>
  <si>
    <t>CHP2_M3_Current_LoProEN</t>
  </si>
  <si>
    <t>CHP2_M3_Current_HiALM</t>
  </si>
  <si>
    <t>CHP2_M3_Current_LoALM</t>
  </si>
  <si>
    <t>CHP2_M3_Current_HiHiALM</t>
  </si>
  <si>
    <t>CHP2_M3_Current_LoLoALM</t>
  </si>
  <si>
    <t>CHP2_M3_Current_LimALM</t>
  </si>
  <si>
    <t>CHP2_M3_Current_LostALM</t>
  </si>
  <si>
    <t>CHP2_M6_M_Enable</t>
  </si>
  <si>
    <t>CHP2_M6_M_Auto_Status</t>
  </si>
  <si>
    <t>CHP2_M6_M_Loc_Rem</t>
  </si>
  <si>
    <t>CHP2_M6_M_ON_HMI</t>
  </si>
  <si>
    <t>CHP2_M6_M_OFF_HMI</t>
  </si>
  <si>
    <t>CHP2_M6_M_Fan</t>
  </si>
  <si>
    <t>CHP2_M6_M_Motor</t>
  </si>
  <si>
    <t>CHP2_M6_M_OL</t>
  </si>
  <si>
    <t>CHP2_M6_M_Fan_OL</t>
  </si>
  <si>
    <t>CHP2_M6_M_RunSig</t>
  </si>
  <si>
    <t>CHP2_M6_M_Break_ALM</t>
  </si>
  <si>
    <t>CHP2_M6_M_Break_CHK</t>
  </si>
  <si>
    <t>CHP2_M6_M_INV_Res_HMI</t>
  </si>
  <si>
    <t>CHP2_M6_M_Break_EN</t>
  </si>
  <si>
    <t>CHP2_M6_M_Break_Stop</t>
  </si>
  <si>
    <t>CHP2_M6_M_Motor_Back</t>
  </si>
  <si>
    <t>CHP2_M6_M_Loc</t>
  </si>
  <si>
    <t>CHP2_M6_M_Rem</t>
  </si>
  <si>
    <t>CHP2_M6_M_Blocking_ALM</t>
  </si>
  <si>
    <t>CHP2_M6_M_Blocking_CHK</t>
  </si>
  <si>
    <t>CHP2_M6_M_Blocking_EN</t>
  </si>
  <si>
    <t>CHP2_M6_M_Blocking_Stop</t>
  </si>
  <si>
    <t>CHP2_M6_M_PullSwitch_CHK</t>
  </si>
  <si>
    <t>CHP2_M6_M_LMD_ALM</t>
  </si>
  <si>
    <t>CHP2_M6_M_LMD_CHK_1</t>
  </si>
  <si>
    <t>CHP2_M6_M_LMD_EN</t>
  </si>
  <si>
    <t>CHP2_M6_M_LMD_Stop</t>
  </si>
  <si>
    <t>CHP2_M6_M_RMD_ALM</t>
  </si>
  <si>
    <t>CHP2_M6_M_RMD_CHK_1</t>
  </si>
  <si>
    <t>CHP2_M6_M_RMD_EN</t>
  </si>
  <si>
    <t>CHP2_M6_M_RMD_Stop</t>
  </si>
  <si>
    <t>CHP2_M6_M_Motor_Delta</t>
  </si>
  <si>
    <t>CHP2_M6_M_Motor_Wye</t>
  </si>
  <si>
    <t>CHP2_M6_M_MSD</t>
  </si>
  <si>
    <t>CHP2_M6_M_LMD_CHK_2</t>
  </si>
  <si>
    <t>CHP2_M6_M_RMD_CHK_2</t>
  </si>
  <si>
    <t>CHP2_M7_M_Enable</t>
  </si>
  <si>
    <t>CHP2_M7_M_Auto_Status</t>
  </si>
  <si>
    <t>CHP2_M7_M_Loc_Rem</t>
  </si>
  <si>
    <t>CHP2_M7_M_ON_HMI</t>
  </si>
  <si>
    <t>CHP2_M7_M_OFF_HMI</t>
  </si>
  <si>
    <t>CHP2_M7_M_Fan</t>
  </si>
  <si>
    <t>CHP2_M7_M_Motor</t>
  </si>
  <si>
    <t>CHP2_M7_M_OL</t>
  </si>
  <si>
    <t>CHP2_M7_M_Fan_OL</t>
  </si>
  <si>
    <t>CHP2_M7_M_RunSig</t>
  </si>
  <si>
    <t>CHP2_M7_M_Break_ALM</t>
  </si>
  <si>
    <t>CHP2_M7_M_Break_CHK</t>
  </si>
  <si>
    <t>CHP2_M7_M_INV_Res_HMI</t>
  </si>
  <si>
    <t>CHP2_M7_M_Break_EN</t>
  </si>
  <si>
    <t>CHP2_M7_M_Break_Stop</t>
  </si>
  <si>
    <t>CHP2_M7_M_Motor_Back</t>
  </si>
  <si>
    <t>CHP2_M7_M_Loc</t>
  </si>
  <si>
    <t>CHP2_M7_M_Rem</t>
  </si>
  <si>
    <t>CHP2_M7_M_Blocking_ALM</t>
  </si>
  <si>
    <t>CHP2_M7_M_Blocking_CHK</t>
  </si>
  <si>
    <t>CHP2_M7_M_Blocking_EN</t>
  </si>
  <si>
    <t>CHP2_M7_M_Blocking_Stop</t>
  </si>
  <si>
    <t>CHP2_M7_M_PullSwitch_CHK</t>
  </si>
  <si>
    <t>CHP2_M7_M_LMD_ALM</t>
  </si>
  <si>
    <t>CHP2_M7_M_LMD_CHK_1</t>
  </si>
  <si>
    <t>CHP2_M7_M_LMD_EN</t>
  </si>
  <si>
    <t>CHP2_M7_M_LMD_Stop</t>
  </si>
  <si>
    <t>CHP2_M7_M_RMD_ALM</t>
  </si>
  <si>
    <t>CHP2_M7_M_RMD_CHK_1</t>
  </si>
  <si>
    <t>CHP2_M7_M_RMD_EN</t>
  </si>
  <si>
    <t>CHP2_M7_M_RMD_Stop</t>
  </si>
  <si>
    <t>CHP2_M7_M_Motor_Delta</t>
  </si>
  <si>
    <t>CHP2_M7_M_Motor_Wye</t>
  </si>
  <si>
    <t>CHP2_M7_M_MSD</t>
  </si>
  <si>
    <t>CHP2_M7_M_LMD_CHK_2</t>
  </si>
  <si>
    <t>CHP2_M7_M_RMD_CHK_2</t>
  </si>
  <si>
    <t>CHP2_M8_M_Enable</t>
  </si>
  <si>
    <t>CHP2_M8_M_Auto_Status</t>
  </si>
  <si>
    <t>CHP2_M8_M_Loc_Rem</t>
  </si>
  <si>
    <t>CHP2_M8_M_ON_HMI</t>
  </si>
  <si>
    <t>CHP2_M8_M_OFF_HMI</t>
  </si>
  <si>
    <t>CHP2_M8_M_Fan</t>
  </si>
  <si>
    <t>CHP2_M8_M_Motor</t>
  </si>
  <si>
    <t>CHP2_M8_M_OL</t>
  </si>
  <si>
    <t>CHP2_M8_M_Fan_OL</t>
  </si>
  <si>
    <t>CHP2_M8_M_RunSig</t>
  </si>
  <si>
    <t>CHP2_M8_M_Break_ALM</t>
  </si>
  <si>
    <t>CHP2_M8_M_Break_CHK</t>
  </si>
  <si>
    <t>CHP2_M8_M_INV_Res_HMI</t>
  </si>
  <si>
    <t>CHP2_M8_M_Break_EN</t>
  </si>
  <si>
    <t>CHP2_M8_M_Break_Stop</t>
  </si>
  <si>
    <t>CHP2_M8_M_Motor_Back</t>
  </si>
  <si>
    <t>CHP2_M8_M_Loc</t>
  </si>
  <si>
    <t>CHP2_M8_M_Rem</t>
  </si>
  <si>
    <t>CHP2_M8_M_Blocking_ALM</t>
  </si>
  <si>
    <t>CHP2_M8_M_Blocking_CHK</t>
  </si>
  <si>
    <t>CHP2_M8_M_Blocking_EN</t>
  </si>
  <si>
    <t>CHP2_M8_M_Blocking_Stop</t>
  </si>
  <si>
    <t>CHP2_M8_M_PullSwitch_CHK</t>
  </si>
  <si>
    <t>CHP2_M8_M_LMD_ALM</t>
  </si>
  <si>
    <t>CHP2_M8_M_LMD_CHK_1</t>
  </si>
  <si>
    <t>CHP2_M8_M_LMD_EN</t>
  </si>
  <si>
    <t>CHP2_M8_M_LMD_Stop</t>
  </si>
  <si>
    <t>CHP2_M8_M_RMD_ALM</t>
  </si>
  <si>
    <t>CHP2_M8_M_RMD_CHK_1</t>
  </si>
  <si>
    <t>CHP2_M8_M_RMD_EN</t>
  </si>
  <si>
    <t>CHP2_M8_M_RMD_Stop</t>
  </si>
  <si>
    <t>CHP2_M8_M_Motor_Delta</t>
  </si>
  <si>
    <t>CHP2_M8_M_Motor_Wye</t>
  </si>
  <si>
    <t>CHP2_M8_M_MSD</t>
  </si>
  <si>
    <t>CHP2_M8_M_LMD_CHK_2</t>
  </si>
  <si>
    <t>CHP2_M8_M_RMD_CHK_2</t>
  </si>
  <si>
    <t>CHP2_M9_M_Enable</t>
  </si>
  <si>
    <t>CHP2_M9_M_Auto_Status</t>
  </si>
  <si>
    <t>CHP2_M9_M_Loc_Rem</t>
  </si>
  <si>
    <t>CHP2_M9_M_ON_HMI</t>
  </si>
  <si>
    <t>CHP2_M9_M_OFF_HMI</t>
  </si>
  <si>
    <t>CHP2_M9_M_Fan</t>
  </si>
  <si>
    <t>CHP2_M9_M_Motor</t>
  </si>
  <si>
    <t>CHP2_M9_M_OL</t>
  </si>
  <si>
    <t>CHP2_M9_M_Fan_OL</t>
  </si>
  <si>
    <t>CHP2_M9_M_RunSig</t>
  </si>
  <si>
    <t>CHP2_M9_M_Break_ALM</t>
  </si>
  <si>
    <t>CHP2_M9_M_Break_CHK</t>
  </si>
  <si>
    <t>CHP2_M9_M_INV_Res_HMI</t>
  </si>
  <si>
    <t>CHP2_M9_M_Break_EN</t>
  </si>
  <si>
    <t>CHP2_M9_M_Break_Stop</t>
  </si>
  <si>
    <t>CHP2_M9_M_Motor_Back</t>
  </si>
  <si>
    <t>CHP2_M9_M_Loc</t>
  </si>
  <si>
    <t>CHP2_M9_M_Rem</t>
  </si>
  <si>
    <t>CHP2_M9_M_Blocking_ALM</t>
  </si>
  <si>
    <t>CHP2_M9_M_Blocking_CHK</t>
  </si>
  <si>
    <t>CHP2_M9_M_Blocking_EN</t>
  </si>
  <si>
    <t>CHP2_M9_M_Blocking_Stop</t>
  </si>
  <si>
    <t>CHP2_M9_M_PullSwitch_CHK</t>
  </si>
  <si>
    <t>CHP2_M9_M_LMD_ALM</t>
  </si>
  <si>
    <t>CHP2_M9_M_LMD_CHK_1</t>
  </si>
  <si>
    <t>CHP2_M9_M_LMD_EN</t>
  </si>
  <si>
    <t>CHP2_M9_M_LMD_Stop</t>
  </si>
  <si>
    <t>CHP2_M9_M_RMD_ALM</t>
  </si>
  <si>
    <t>CHP2_M9_M_RMD_CHK_1</t>
  </si>
  <si>
    <t>CHP2_M9_M_RMD_EN</t>
  </si>
  <si>
    <t>CHP2_M9_M_RMD_Stop</t>
  </si>
  <si>
    <t>CHP2_M9_M_Motor_Delta</t>
  </si>
  <si>
    <t>CHP2_M9_M_Motor_Wye</t>
  </si>
  <si>
    <t>CHP2_M9_M_MSD</t>
  </si>
  <si>
    <t>CHP2_M9_M_LMD_CHK_2</t>
  </si>
  <si>
    <t>CHP2_M9_M_RMD_CHK_2</t>
  </si>
  <si>
    <t>CHP2_M10_M_Enable</t>
  </si>
  <si>
    <t>CHP2_M10_M_Auto_Status</t>
  </si>
  <si>
    <t>CHP2_M10_M_Loc_Rem</t>
  </si>
  <si>
    <t>CHP2_M10_M_ON_HMI</t>
  </si>
  <si>
    <t>CHP2_M10_M_OFF_HMI</t>
  </si>
  <si>
    <t>CHP2_M10_M_Fan</t>
  </si>
  <si>
    <t>CHP2_M10_M_Motor</t>
  </si>
  <si>
    <t>CHP2_M10_M_OL</t>
  </si>
  <si>
    <t>CHP2_M10_M_Fan_OL</t>
  </si>
  <si>
    <t>CHP2_M10_M_RunSig</t>
  </si>
  <si>
    <t>CHP2_M10_M_Break_ALM</t>
  </si>
  <si>
    <t>CHP2_M10_M_Break_CHK</t>
  </si>
  <si>
    <t>CHP2_M10_M_INV_Res_HMI</t>
  </si>
  <si>
    <t>CHP2_M10_M_Break_EN</t>
  </si>
  <si>
    <t>CHP2_M10_M_Break_Stop</t>
  </si>
  <si>
    <t>CHP2_M10_M_Motor_Back</t>
  </si>
  <si>
    <t>CHP2_M10_M_Loc</t>
  </si>
  <si>
    <t>CHP2_M10_M_Rem</t>
  </si>
  <si>
    <t>CHP2_M10_M_Blocking_ALM</t>
  </si>
  <si>
    <t>CHP2_M10_M_Blocking_CHK</t>
  </si>
  <si>
    <t>CHP2_M10_M_Blocking_EN</t>
  </si>
  <si>
    <t>CHP2_M10_M_Blocking_Stop</t>
  </si>
  <si>
    <t>CHP2_M10_M_PullSwitch_CHK</t>
  </si>
  <si>
    <t>CHP2_M10_M_LMD_ALM</t>
  </si>
  <si>
    <t>CHP2_M10_M_LMD_CHK_1</t>
  </si>
  <si>
    <t>CHP2_M10_M_LMD_EN</t>
  </si>
  <si>
    <t>CHP2_M10_M_LMD_Stop</t>
  </si>
  <si>
    <t>CHP2_M10_M_RMD_ALM</t>
  </si>
  <si>
    <t>CHP2_M10_M_RMD_CHK_1</t>
  </si>
  <si>
    <t>CHP2_M10_M_RMD_EN</t>
  </si>
  <si>
    <t>CHP2_M10_M_RMD_Stop</t>
  </si>
  <si>
    <t>CHP2_M10_M_Motor_Delta</t>
  </si>
  <si>
    <t>CHP2_M10_M_Motor_Wye</t>
  </si>
  <si>
    <t>CHP2_M10_M_MSD</t>
  </si>
  <si>
    <t>CHP2_M10_M_LMD_CHK_2</t>
  </si>
  <si>
    <t>CHP2_M10_M_RMD_CHK_2</t>
  </si>
  <si>
    <t>CHP2_M11_M_Enable</t>
  </si>
  <si>
    <t>CHP2_M11_M_Auto_Status</t>
  </si>
  <si>
    <t>CHP2_M11_M_Loc_Rem</t>
  </si>
  <si>
    <t>CHP2_M11_M_ON_HMI</t>
  </si>
  <si>
    <t>CHP2_M11_M_OFF_HMI</t>
  </si>
  <si>
    <t>CHP2_M11_M_Fan</t>
  </si>
  <si>
    <t>CHP2_M11_M_Motor</t>
  </si>
  <si>
    <t>CHP2_M11_M_OL</t>
  </si>
  <si>
    <t>CHP2_M11_M_Fan_OL</t>
  </si>
  <si>
    <t>CHP2_M11_M_RunSig</t>
  </si>
  <si>
    <t>CHP2_M11_M_Break_ALM</t>
  </si>
  <si>
    <t>CHP2_M11_M_Break_CHK</t>
  </si>
  <si>
    <t>CHP2_M11_M_INV_Res_HMI</t>
  </si>
  <si>
    <t>CHP2_M11_M_Break_EN</t>
  </si>
  <si>
    <t>CHP2_M11_M_Break_Stop</t>
  </si>
  <si>
    <t>CHP2_M11_M_Motor_Back</t>
  </si>
  <si>
    <t>CHP2_M11_M_Loc</t>
  </si>
  <si>
    <t>CHP2_M11_M_Rem</t>
  </si>
  <si>
    <t>CHP2_M11_M_Blocking_ALM</t>
  </si>
  <si>
    <t>CHP2_M11_M_Blocking_CHK</t>
  </si>
  <si>
    <t>CHP2_M11_M_Blocking_EN</t>
  </si>
  <si>
    <t>CHP2_M11_M_Blocking_Stop</t>
  </si>
  <si>
    <t>CHP2_M11_M_PullSwitch_CHK</t>
  </si>
  <si>
    <t>CHP2_M11_M_LMD_ALM</t>
  </si>
  <si>
    <t>CHP2_M11_M_LMD_CHK_1</t>
  </si>
  <si>
    <t>CHP2_M11_M_LMD_EN</t>
  </si>
  <si>
    <t>CHP2_M11_M_LMD_Stop</t>
  </si>
  <si>
    <t>CHP2_M11_M_RMD_ALM</t>
  </si>
  <si>
    <t>CHP2_M11_M_RMD_CHK_1</t>
  </si>
  <si>
    <t>CHP2_M11_M_RMD_EN</t>
  </si>
  <si>
    <t>CHP2_M11_M_RMD_Stop</t>
  </si>
  <si>
    <t>CHP2_M11_M_Motor_Delta</t>
  </si>
  <si>
    <t>CHP2_M11_M_Motor_Wye</t>
  </si>
  <si>
    <t>CHP2_M11_M_MSD</t>
  </si>
  <si>
    <t>CHP2_M11_M_LMD_CHK_2</t>
  </si>
  <si>
    <t>CHP2_M11_M_RMD_CHK_2</t>
  </si>
  <si>
    <t>CHP2_M12_M_Enable</t>
  </si>
  <si>
    <t>CHP2_M12_M_Auto_Status</t>
  </si>
  <si>
    <t>CHP2_M12_M_Loc_Rem</t>
  </si>
  <si>
    <t>CHP2_M12_M_ON_HMI</t>
  </si>
  <si>
    <t>CHP2_M12_M_OFF_HMI</t>
  </si>
  <si>
    <t>CHP2_M12_M_Fan</t>
  </si>
  <si>
    <t>CHP2_M12_M_Motor</t>
  </si>
  <si>
    <t>CHP2_M12_M_OL</t>
  </si>
  <si>
    <t>CHP2_M12_M_Fan_OL</t>
  </si>
  <si>
    <t>CHP2_M12_M_RunSig</t>
  </si>
  <si>
    <t>CHP2_M12_M_Break_ALM</t>
  </si>
  <si>
    <t>CHP2_M12_M_Break_CHK</t>
  </si>
  <si>
    <t>CHP2_M12_M_INV_Res_HMI</t>
  </si>
  <si>
    <t>CHP2_M12_M_Break_EN</t>
  </si>
  <si>
    <t>CHP2_M12_M_Break_Stop</t>
  </si>
  <si>
    <t>CHP2_M12_M_Motor_Back</t>
  </si>
  <si>
    <t>CHP2_M12_M_Loc</t>
  </si>
  <si>
    <t>CHP2_M12_M_Rem</t>
  </si>
  <si>
    <t>CHP2_M12_M_Blocking_ALM</t>
  </si>
  <si>
    <t>CHP2_M12_M_Blocking_CHK</t>
  </si>
  <si>
    <t>CHP2_M12_M_Blocking_EN</t>
  </si>
  <si>
    <t>CHP2_M12_M_Blocking_Stop</t>
  </si>
  <si>
    <t>CHP2_M12_M_PullSwitch_CHK</t>
  </si>
  <si>
    <t>CHP2_M12_M_LMD_ALM</t>
  </si>
  <si>
    <t>CHP2_M12_M_LMD_CHK_1</t>
  </si>
  <si>
    <t>CHP2_M12_M_LMD_EN</t>
  </si>
  <si>
    <t>CHP2_M12_M_LMD_Stop</t>
  </si>
  <si>
    <t>CHP2_M12_M_RMD_ALM</t>
  </si>
  <si>
    <t>CHP2_M12_M_RMD_CHK_1</t>
  </si>
  <si>
    <t>CHP2_M12_M_RMD_EN</t>
  </si>
  <si>
    <t>CHP2_M12_M_RMD_Stop</t>
  </si>
  <si>
    <t>CHP2_M12_M_Motor_Delta</t>
  </si>
  <si>
    <t>CHP2_M12_M_Motor_Wye</t>
  </si>
  <si>
    <t>CHP2_M12_M_MSD</t>
  </si>
  <si>
    <t>CHP2_M12_M_LMD_CHK_2</t>
  </si>
  <si>
    <t>CHP2_M12_M_RMD_CHK_2</t>
  </si>
  <si>
    <t>CHP2_M13_M_Enable</t>
  </si>
  <si>
    <t>CHP2_M13_M_Auto_Status</t>
  </si>
  <si>
    <t>CHP2_M13_M_Loc_Rem</t>
  </si>
  <si>
    <t>CHP2_M13_M_ON_HMI</t>
  </si>
  <si>
    <t>CHP2_M13_M_OFF_HMI</t>
  </si>
  <si>
    <t>CHP2_M13_M_Fan</t>
  </si>
  <si>
    <t>CHP2_M13_M_Motor</t>
  </si>
  <si>
    <t>CHP2_M13_M_OL</t>
  </si>
  <si>
    <t>CHP2_M13_M_Fan_OL</t>
  </si>
  <si>
    <t>CHP2_M13_M_RunSig</t>
  </si>
  <si>
    <t>CHP2_M13_M_Break_ALM</t>
  </si>
  <si>
    <t>CHP2_M13_M_Break_CHK</t>
  </si>
  <si>
    <t>CHP2_M13_M_INV_Res_HMI</t>
  </si>
  <si>
    <t>CHP2_M13_M_Break_EN</t>
  </si>
  <si>
    <t>CHP2_M13_M_Break_Stop</t>
  </si>
  <si>
    <t>CHP2_M13_M_Motor_Back</t>
  </si>
  <si>
    <t>CHP2_M13_M_Loc</t>
  </si>
  <si>
    <t>CHP2_M13_M_Rem</t>
  </si>
  <si>
    <t>CHP2_M13_M_Blocking_ALM</t>
  </si>
  <si>
    <t>CHP2_M13_M_Blocking_CHK</t>
  </si>
  <si>
    <t>CHP2_M13_M_Blocking_EN</t>
  </si>
  <si>
    <t>CHP2_M13_M_Blocking_Stop</t>
  </si>
  <si>
    <t>CHP2_M13_M_PullSwitch_CHK</t>
  </si>
  <si>
    <t>CHP2_M13_M_LMD_ALM</t>
  </si>
  <si>
    <t>CHP2_M13_M_LMD_CHK_1</t>
  </si>
  <si>
    <t>CHP2_M13_M_LMD_EN</t>
  </si>
  <si>
    <t>CHP2_M13_M_LMD_Stop</t>
  </si>
  <si>
    <t>CHP2_M13_M_RMD_ALM</t>
  </si>
  <si>
    <t>CHP2_M13_M_RMD_CHK_1</t>
  </si>
  <si>
    <t>CHP2_M13_M_RMD_EN</t>
  </si>
  <si>
    <t>CHP2_M13_M_RMD_Stop</t>
  </si>
  <si>
    <t>CHP2_M13_M_Motor_Delta</t>
  </si>
  <si>
    <t>CHP2_M13_M_Motor_Wye</t>
  </si>
  <si>
    <t>CHP2_M13_M_MSD</t>
  </si>
  <si>
    <t>CHP2_M13_M_LMD_CHK_2</t>
  </si>
  <si>
    <t>CHP2_M13_M_RMD_CHK_2</t>
  </si>
  <si>
    <t>CHP2_M14_M_Enable</t>
  </si>
  <si>
    <t>CHP2_M14_M_Auto_Status</t>
  </si>
  <si>
    <t>CHP2_M14_M_Loc_Rem</t>
  </si>
  <si>
    <t>CHP2_M14_M_ON_HMI</t>
  </si>
  <si>
    <t>CHP2_M14_M_OFF_HMI</t>
  </si>
  <si>
    <t>CHP2_M14_M_Fan</t>
  </si>
  <si>
    <t>CHP2_M14_M_Motor</t>
  </si>
  <si>
    <t>CHP2_M14_M_OL</t>
  </si>
  <si>
    <t>CHP2_M14_M_Fan_OL</t>
  </si>
  <si>
    <t>CHP2_M14_M_RunSig</t>
  </si>
  <si>
    <t>CHP2_M14_M_Break_ALM</t>
  </si>
  <si>
    <t>CHP2_M14_M_Break_CHK</t>
  </si>
  <si>
    <t>CHP2_M14_M_INV_Res_HMI</t>
  </si>
  <si>
    <t>CHP2_M14_M_Break_EN</t>
  </si>
  <si>
    <t>CHP2_M14_M_Break_Stop</t>
  </si>
  <si>
    <t>CHP2_M14_M_Motor_Back</t>
  </si>
  <si>
    <t>CHP2_M14_M_Loc</t>
  </si>
  <si>
    <t>CHP2_M14_M_Rem</t>
  </si>
  <si>
    <t>CHP2_M14_M_Blocking_ALM</t>
  </si>
  <si>
    <t>CHP2_M14_M_Blocking_CHK</t>
  </si>
  <si>
    <t>CHP2_M14_M_Blocking_EN</t>
  </si>
  <si>
    <t>CHP2_M14_M_Blocking_Stop</t>
  </si>
  <si>
    <t>CHP2_M14_M_PullSwitch_CHK</t>
  </si>
  <si>
    <t>CHP2_M14_M_LMD_ALM</t>
  </si>
  <si>
    <t>CHP2_M14_M_LMD_CHK_1</t>
  </si>
  <si>
    <t>CHP2_M14_M_LMD_EN</t>
  </si>
  <si>
    <t>CHP2_M14_M_LMD_Stop</t>
  </si>
  <si>
    <t>CHP2_M14_M_RMD_ALM</t>
  </si>
  <si>
    <t>CHP2_M14_M_RMD_CHK_1</t>
  </si>
  <si>
    <t>CHP2_M14_M_RMD_EN</t>
  </si>
  <si>
    <t>CHP2_M14_M_RMD_Stop</t>
  </si>
  <si>
    <t>CHP2_M14_M_Motor_Delta</t>
  </si>
  <si>
    <t>CHP2_M14_M_Motor_Wye</t>
  </si>
  <si>
    <t>CHP2_M14_M_MSD</t>
  </si>
  <si>
    <t>CHP2_M14_M_LMD_CHK_2</t>
  </si>
  <si>
    <t>CHP2_M14_M_RMD_CHK_2</t>
  </si>
  <si>
    <t>CHP2_S1_HiProEN</t>
  </si>
  <si>
    <t>CHP2_S1_LoProEN</t>
  </si>
  <si>
    <t>CHP2_S1_HiALM</t>
  </si>
  <si>
    <t>CHP2_S1_LoALM</t>
  </si>
  <si>
    <t>CHP2_S1_HiHiALM</t>
  </si>
  <si>
    <t>CHP2_S1_LoLoALM</t>
  </si>
  <si>
    <t>CHP2_S1_LimALM</t>
  </si>
  <si>
    <t>CHP2_S1_LostALM</t>
  </si>
  <si>
    <t>CHP2_S2_HiProEN</t>
  </si>
  <si>
    <t>CHP2_S2_LoProEN</t>
  </si>
  <si>
    <t>CHP2_S2_HiALM</t>
  </si>
  <si>
    <t>CHP2_S2_LoALM</t>
  </si>
  <si>
    <t>CHP2_S2_HiHiALM</t>
  </si>
  <si>
    <t>CHP2_S2_LoLoALM</t>
  </si>
  <si>
    <t>CHP2_S2_LimALM</t>
  </si>
  <si>
    <t>CHP2_S2_LostALM</t>
  </si>
  <si>
    <t>CHP2_S3_HiProEN</t>
  </si>
  <si>
    <t>CHP2_S3_LoProEN</t>
  </si>
  <si>
    <t>CHP2_S3_HiALM</t>
  </si>
  <si>
    <t>CHP2_S3_LoALM</t>
  </si>
  <si>
    <t>CHP2_S3_HiHiALM</t>
  </si>
  <si>
    <t>CHP2_S3_LoLoALM</t>
  </si>
  <si>
    <t>CHP2_S3_LimALM</t>
  </si>
  <si>
    <t>CHP2_S3_LostALM</t>
  </si>
  <si>
    <t>CHP2_S4_HiProEN</t>
  </si>
  <si>
    <t>CHP2_S4_LoProEN</t>
  </si>
  <si>
    <t>CHP2_S4_HiALM</t>
  </si>
  <si>
    <t>CHP2_S4_LoALM</t>
  </si>
  <si>
    <t>CHP2_S4_HiHiALM</t>
  </si>
  <si>
    <t>CHP2_S4_LoLoALM</t>
  </si>
  <si>
    <t>CHP2_S4_LimALM</t>
  </si>
  <si>
    <t>CHP2_S4_LostALM</t>
  </si>
  <si>
    <t>CHP2_S5_HiProEN</t>
  </si>
  <si>
    <t>CHP2_S5_LoProEN</t>
  </si>
  <si>
    <t>CHP2_S5_HiALM</t>
  </si>
  <si>
    <t>CHP2_S5_LoALM</t>
  </si>
  <si>
    <t>CHP2_S5_HiHiALM</t>
  </si>
  <si>
    <t>CHP2_S5_LoLoALM</t>
  </si>
  <si>
    <t>CHP2_S5_LimALM</t>
  </si>
  <si>
    <t>CHP2_S5_LostALM</t>
  </si>
  <si>
    <t>CHP2_S6_HiProEN</t>
  </si>
  <si>
    <t>CHP2_S6_LoProEN</t>
  </si>
  <si>
    <t>CHP2_S6_HiALM</t>
  </si>
  <si>
    <t>CHP2_S6_LoALM</t>
  </si>
  <si>
    <t>CHP2_S6_HiHiALM</t>
  </si>
  <si>
    <t>CHP2_S6_LoLoALM</t>
  </si>
  <si>
    <t>CHP2_S6_LimALM</t>
  </si>
  <si>
    <t>CHP2_S6_LostALM</t>
  </si>
  <si>
    <t>CHP2_S7_HiProEN</t>
  </si>
  <si>
    <t>CHP2_S7_LoProEN</t>
  </si>
  <si>
    <t>CHP2_S7_HiALM</t>
  </si>
  <si>
    <t>CHP2_S7_LoALM</t>
  </si>
  <si>
    <t>CHP2_S7_HiHiALM</t>
  </si>
  <si>
    <t>CHP2_S7_LoLoALM</t>
  </si>
  <si>
    <t>CHP2_S7_LimALM</t>
  </si>
  <si>
    <t>CHP2_S7_LostALM</t>
  </si>
  <si>
    <t>CHP2_S8_HiProEN</t>
  </si>
  <si>
    <t>CHP2_S8_LoProEN</t>
  </si>
  <si>
    <t>CHP2_S8_HiALM</t>
  </si>
  <si>
    <t>CHP2_S8_LoALM</t>
  </si>
  <si>
    <t>CHP2_S8_HiHiALM</t>
  </si>
  <si>
    <t>CHP2_S8_LoLoALM</t>
  </si>
  <si>
    <t>CHP2_S8_LimALM</t>
  </si>
  <si>
    <t>CHP2_S8_LostALM</t>
  </si>
  <si>
    <t>CHP2_V1_Enable</t>
  </si>
  <si>
    <t>CHP2_V1_Auto_Status</t>
  </si>
  <si>
    <t>CHP2_V1_ON_HMI</t>
  </si>
  <si>
    <t>CHP2_V1_OFF_HMI</t>
  </si>
  <si>
    <t>CHP2_V1_Status</t>
  </si>
  <si>
    <t>CHP2_V1_OpenOK</t>
  </si>
  <si>
    <t>CHP2_V1_CloseOK</t>
  </si>
  <si>
    <t>CHP2_V1_Open_ALM</t>
  </si>
  <si>
    <t>CHP2_V1_Close_ALM</t>
  </si>
  <si>
    <t>CHP2_V2_Enable</t>
  </si>
  <si>
    <t>CHP2_V2_Auto_Status</t>
  </si>
  <si>
    <t>CHP2_V2_ON_HMI</t>
  </si>
  <si>
    <t>CHP2_V2_OFF_HMI</t>
  </si>
  <si>
    <t>CHP2_V2_Status</t>
  </si>
  <si>
    <t>CHP2_V2_OpenOK</t>
  </si>
  <si>
    <t>CHP2_V2_CloseOK</t>
  </si>
  <si>
    <t>CHP2_V2_Open_ALM</t>
  </si>
  <si>
    <t>CHP2_V2_Close_ALM</t>
  </si>
  <si>
    <t>CHP2_V3_Enable</t>
  </si>
  <si>
    <t>CHP2_V3_Auto_Status</t>
  </si>
  <si>
    <t>CHP2_V3_ON_HMI</t>
  </si>
  <si>
    <t>CHP2_V3_OFF_HMI</t>
  </si>
  <si>
    <t>CHP2_V3_Status</t>
  </si>
  <si>
    <t>CHP2_V3_OpenOK</t>
  </si>
  <si>
    <t>CHP2_V3_CloseOK</t>
  </si>
  <si>
    <t>CHP2_V3_Open_ALM</t>
  </si>
  <si>
    <t>CHP2_V3_Close_ALM</t>
  </si>
  <si>
    <t>CHP2_V4_Enable</t>
  </si>
  <si>
    <t>CHP2_V4_Auto_Status</t>
  </si>
  <si>
    <t>CHP2_V4_ON_HMI</t>
  </si>
  <si>
    <t>CHP2_V4_OFF_HMI</t>
  </si>
  <si>
    <t>CHP2_V4_Status</t>
  </si>
  <si>
    <t>CHP2_V4_OpenOK</t>
  </si>
  <si>
    <t>CHP2_V4_CloseOK</t>
  </si>
  <si>
    <t>CHP2_V4_Open_ALM</t>
  </si>
  <si>
    <t>CHP2_V4_Close_ALM</t>
  </si>
  <si>
    <t>CHP2_Ctrl_Power_OK</t>
  </si>
  <si>
    <t>CHP2_Ctrl_REM</t>
  </si>
  <si>
    <t>CHP2_Ctrl_LOC</t>
  </si>
  <si>
    <t>CHP2_Ctrl_Stop</t>
  </si>
  <si>
    <t>CHP2_Ctrl_LoALM</t>
  </si>
  <si>
    <t>CHP2_Ctrl_HiALM</t>
  </si>
  <si>
    <t>CHP2_Ctrl_CloseOK</t>
  </si>
  <si>
    <t>CHP2_Ctrl_Retract_OK</t>
  </si>
  <si>
    <t>CHP2_Ctrl_Silo_REM</t>
  </si>
  <si>
    <t>CHP2_Ctrl_Silo_LOC</t>
  </si>
  <si>
    <t>CHP3_M1_M_Enable</t>
  </si>
  <si>
    <t>CHP3_M1_M_Auto_Status</t>
  </si>
  <si>
    <t>CHP3_M1_M_Loc_Rem</t>
  </si>
  <si>
    <t>CHP3_M1_M_ON_HMI</t>
  </si>
  <si>
    <t>CHP3_M1_M_OFF_HMI</t>
  </si>
  <si>
    <t>CHP3_M1_M_Fan</t>
  </si>
  <si>
    <t>CHP3_M1_M_Motor</t>
  </si>
  <si>
    <t>CHP3_M1_M_OL</t>
  </si>
  <si>
    <t>CHP3_M1_M_Fan_OL</t>
  </si>
  <si>
    <t>CHP3_M1_M_RunSig</t>
  </si>
  <si>
    <t>CHP3_M1_M_Break_ALM</t>
  </si>
  <si>
    <t>CHP3_M1_M_Break_CHK</t>
  </si>
  <si>
    <t>CHP3_M1_M_INV_Res_HMI</t>
  </si>
  <si>
    <t>CHP3_M1_M_Break_EN</t>
  </si>
  <si>
    <t>CHP3_M1_M_Break_Stop</t>
  </si>
  <si>
    <t>CHP3_M1_M_Motor_Back</t>
  </si>
  <si>
    <t>CHP3_M1_M_Loc</t>
  </si>
  <si>
    <t>CHP3_M1_M_Rem</t>
  </si>
  <si>
    <t>CHP3_M1_M_Blocking_ALM</t>
  </si>
  <si>
    <t>CHP3_M1_M_Blocking_CHK</t>
  </si>
  <si>
    <t>CHP3_M1_M_Blocking_EN</t>
  </si>
  <si>
    <t>CHP3_M1_M_Blocking_Stop</t>
  </si>
  <si>
    <t>CHP3_M1_M_PullSwitch_CHK</t>
  </si>
  <si>
    <t>CHP3_M1_M_LMD_ALM</t>
  </si>
  <si>
    <t>CHP3_M1_M_LMD_CHK_1</t>
  </si>
  <si>
    <t>CHP3_M1_M_LMD_EN</t>
  </si>
  <si>
    <t>CHP3_M1_M_LMD_Stop</t>
  </si>
  <si>
    <t>CHP3_M1_M_RMD_ALM</t>
  </si>
  <si>
    <t>CHP3_M1_M_RMD_CHK_1</t>
  </si>
  <si>
    <t>CHP3_M1_M_RMD_EN</t>
  </si>
  <si>
    <t>CHP3_M1_M_RMD_Stop</t>
  </si>
  <si>
    <t>CHP3_M1_M_Motor_Delta</t>
  </si>
  <si>
    <t>CHP3_M1_M_Motor_Wye</t>
  </si>
  <si>
    <t>CHP3_M1_M_MSD</t>
  </si>
  <si>
    <t>CHP3_M1_M_LMD_CHK_2</t>
  </si>
  <si>
    <t>CHP3_M1_M_RMD_CHK_2</t>
  </si>
  <si>
    <t>CHP3_M1_SetFRQ_HiProEN</t>
  </si>
  <si>
    <t>CHP3_M1_SetFRQ_LoProEN</t>
  </si>
  <si>
    <t>CHP3_M1_SetFRQ_HiALM</t>
  </si>
  <si>
    <t>CHP3_M1_SetFRQ_LoALM</t>
  </si>
  <si>
    <t>CHP3_M1_SetFRQ_HiHiALM</t>
  </si>
  <si>
    <t>CHP3_M1_SetFRQ_LoLoALM</t>
  </si>
  <si>
    <t>CHP3_M1_SetFRQ_LimALM</t>
  </si>
  <si>
    <t>CHP3_M1_SetFRQ_LostALM</t>
  </si>
  <si>
    <t>CHP3_M1_ActFRQ_HiProEN</t>
  </si>
  <si>
    <t>CHP3_M1_ActFRQ_LoProEN</t>
  </si>
  <si>
    <t>CHP3_M1_ActFRQ_HiALM</t>
  </si>
  <si>
    <t>CHP3_M1_ActFRQ_LoALM</t>
  </si>
  <si>
    <t>CHP3_M1_ActFRQ_HiHiALM</t>
  </si>
  <si>
    <t>CHP3_M1_ActFRQ_LoLoALM</t>
  </si>
  <si>
    <t>CHP3_M1_ActFRQ_LimALM</t>
  </si>
  <si>
    <t>CHP3_M1_ActFRQ_LostALM</t>
  </si>
  <si>
    <t>CHP3_M1_Comm_REL</t>
  </si>
  <si>
    <t>CHP3_M1_Comm_FWD</t>
  </si>
  <si>
    <t>CHP3_M1_Comm_REV</t>
  </si>
  <si>
    <t>CHP3_M1_Comm_Reset</t>
  </si>
  <si>
    <t>CHP3_M1_Comm_IRL</t>
  </si>
  <si>
    <t>CHP3_M1_Comm_IFW</t>
  </si>
  <si>
    <t>CHP3_M1_Comm_IRV</t>
  </si>
  <si>
    <t>CHP3_M1_Comm_ALARM</t>
  </si>
  <si>
    <t>CHP3_M1_Comm_Fault</t>
  </si>
  <si>
    <t>CHP3_M1_ActRPM_HiProEN</t>
  </si>
  <si>
    <t>CHP3_M1_ActRPM_LoProEN</t>
  </si>
  <si>
    <t>CHP3_M1_ActRPM_HiALM</t>
  </si>
  <si>
    <t>CHP3_M1_ActRPM_LoALM</t>
  </si>
  <si>
    <t>CHP3_M1_ActRPM_HiHiALM</t>
  </si>
  <si>
    <t>CHP3_M1_ActRPM_LoLoALM</t>
  </si>
  <si>
    <t>CHP3_M1_ActRPM_LimALM</t>
  </si>
  <si>
    <t>CHP3_M1_ActRPM_LostALM</t>
  </si>
  <si>
    <t>CHP3_M1_Current_HiProEN</t>
  </si>
  <si>
    <t>CHP3_M1_Current_LoProEN</t>
  </si>
  <si>
    <t>CHP3_M1_Current_HiALM</t>
  </si>
  <si>
    <t>CHP3_M1_Current_LoALM</t>
  </si>
  <si>
    <t>CHP3_M1_Current_HiHiALM</t>
  </si>
  <si>
    <t>CHP3_M1_Current_LoLoALM</t>
  </si>
  <si>
    <t>CHP3_M1_Current_LimALM</t>
  </si>
  <si>
    <t>CHP3_M1_Current_LostALM</t>
  </si>
  <si>
    <t>CHP3_M2_M_Enable</t>
  </si>
  <si>
    <t>CHP3_M2_M_Auto_Status</t>
  </si>
  <si>
    <t>CHP3_M2_M_Loc_Rem</t>
  </si>
  <si>
    <t>CHP3_M2_M_ON_HMI</t>
  </si>
  <si>
    <t>CHP3_M2_M_OFF_HMI</t>
  </si>
  <si>
    <t>CHP3_M2_M_Fan</t>
  </si>
  <si>
    <t>CHP3_M2_M_Motor</t>
  </si>
  <si>
    <t>CHP3_M2_M_OL</t>
  </si>
  <si>
    <t>CHP3_M2_M_Fan_OL</t>
  </si>
  <si>
    <t>CHP3_M2_M_RunSig</t>
  </si>
  <si>
    <t>CHP3_M2_M_Break_ALM</t>
  </si>
  <si>
    <t>CHP3_M2_M_Break_CHK</t>
  </si>
  <si>
    <t>CHP3_M2_M_INV_Res_HMI</t>
  </si>
  <si>
    <t>CHP3_M2_M_Break_EN</t>
  </si>
  <si>
    <t>CHP3_M2_M_Break_Stop</t>
  </si>
  <si>
    <t>CHP3_M2_M_Motor_Back</t>
  </si>
  <si>
    <t>CHP3_M2_M_Loc</t>
  </si>
  <si>
    <t>CHP3_M2_M_Rem</t>
  </si>
  <si>
    <t>CHP3_M2_M_Blocking_ALM</t>
  </si>
  <si>
    <t>CHP3_M2_M_Blocking_CHK</t>
  </si>
  <si>
    <t>CHP3_M2_M_Blocking_EN</t>
  </si>
  <si>
    <t>CHP3_M2_M_Blocking_Stop</t>
  </si>
  <si>
    <t>CHP3_M2_M_PullSwitch_CHK</t>
  </si>
  <si>
    <t>CHP3_M2_M_LMD_ALM</t>
  </si>
  <si>
    <t>CHP3_M2_M_LMD_CHK_1</t>
  </si>
  <si>
    <t>CHP3_M2_M_LMD_EN</t>
  </si>
  <si>
    <t>CHP3_M2_M_LMD_Stop</t>
  </si>
  <si>
    <t>CHP3_M2_M_RMD_ALM</t>
  </si>
  <si>
    <t>CHP3_M2_M_RMD_CHK_1</t>
  </si>
  <si>
    <t>CHP3_M2_M_RMD_EN</t>
  </si>
  <si>
    <t>CHP3_M2_M_RMD_Stop</t>
  </si>
  <si>
    <t>CHP3_M2_M_Motor_Delta</t>
  </si>
  <si>
    <t>CHP3_M2_M_Motor_Wye</t>
  </si>
  <si>
    <t>CHP3_M2_M_MSD</t>
  </si>
  <si>
    <t>CHP3_M2_M_LMD_CHK_2</t>
  </si>
  <si>
    <t>CHP3_M2_M_RMD_CHK_2</t>
  </si>
  <si>
    <t>CHP3_M2_SetFRQ_HiProEN</t>
  </si>
  <si>
    <t>CHP3_M2_SetFRQ_LoProEN</t>
  </si>
  <si>
    <t>CHP3_M2_SetFRQ_HiALM</t>
  </si>
  <si>
    <t>CHP3_M2_SetFRQ_LoALM</t>
  </si>
  <si>
    <t>CHP3_M2_SetFRQ_HiHiALM</t>
  </si>
  <si>
    <t>CHP3_M2_SetFRQ_LoLoALM</t>
  </si>
  <si>
    <t>CHP3_M2_SetFRQ_LimALM</t>
  </si>
  <si>
    <t>CHP3_M2_SetFRQ_LostALM</t>
  </si>
  <si>
    <t>CHP3_M2_ActFRQ_HiProEN</t>
  </si>
  <si>
    <t>CHP3_M2_ActFRQ_LoProEN</t>
  </si>
  <si>
    <t>CHP3_M2_ActFRQ_HiALM</t>
  </si>
  <si>
    <t>CHP3_M2_ActFRQ_LoALM</t>
  </si>
  <si>
    <t>CHP3_M2_ActFRQ_HiHiALM</t>
  </si>
  <si>
    <t>CHP3_M2_ActFRQ_LoLoALM</t>
  </si>
  <si>
    <t>CHP3_M2_ActFRQ_LimALM</t>
  </si>
  <si>
    <t>CHP3_M2_ActFRQ_LostALM</t>
  </si>
  <si>
    <t>CHP3_M2_Comm_REL</t>
  </si>
  <si>
    <t>CHP3_M2_Comm_FWD</t>
  </si>
  <si>
    <t>CHP3_M2_Comm_REV</t>
  </si>
  <si>
    <t>CHP3_M2_Comm_Reset</t>
  </si>
  <si>
    <t>CHP3_M2_Comm_IRL</t>
  </si>
  <si>
    <t>CHP3_M2_Comm_IFW</t>
  </si>
  <si>
    <t>CHP3_M2_Comm_IRV</t>
  </si>
  <si>
    <t>CHP3_M2_Comm_ALARM</t>
  </si>
  <si>
    <t>CHP3_M2_Comm_Fault</t>
  </si>
  <si>
    <t>CHP3_M2_ActRPM_HiProEN</t>
  </si>
  <si>
    <t>CHP3_M2_ActRPM_LoProEN</t>
  </si>
  <si>
    <t>CHP3_M2_ActRPM_HiALM</t>
  </si>
  <si>
    <t>CHP3_M2_ActRPM_LoALM</t>
  </si>
  <si>
    <t>CHP3_M2_ActRPM_HiHiALM</t>
  </si>
  <si>
    <t>CHP3_M2_ActRPM_LoLoALM</t>
  </si>
  <si>
    <t>CHP3_M2_ActRPM_LimALM</t>
  </si>
  <si>
    <t>CHP3_M2_ActRPM_LostALM</t>
  </si>
  <si>
    <t>CHP3_M2_Current_HiProEN</t>
  </si>
  <si>
    <t>CHP3_M2_Current_LoProEN</t>
  </si>
  <si>
    <t>CHP3_M2_Current_HiALM</t>
  </si>
  <si>
    <t>CHP3_M2_Current_LoALM</t>
  </si>
  <si>
    <t>CHP3_M2_Current_HiHiALM</t>
  </si>
  <si>
    <t>CHP3_M2_Current_LoLoALM</t>
  </si>
  <si>
    <t>CHP3_M2_Current_LimALM</t>
  </si>
  <si>
    <t>CHP3_M2_Current_LostALM</t>
  </si>
  <si>
    <t>CHP3_M3_M_Enable</t>
  </si>
  <si>
    <t>CHP3_M3_M_Auto_Status</t>
  </si>
  <si>
    <t>CHP3_M3_M_Loc_Rem</t>
  </si>
  <si>
    <t>CHP3_M3_M_ON_HMI</t>
  </si>
  <si>
    <t>CHP3_M3_M_OFF_HMI</t>
  </si>
  <si>
    <t>CHP3_M3_M_Fan</t>
  </si>
  <si>
    <t>CHP3_M3_M_Motor</t>
  </si>
  <si>
    <t>CHP3_M3_M_OL</t>
  </si>
  <si>
    <t>CHP3_M3_M_Fan_OL</t>
  </si>
  <si>
    <t>CHP3_M3_M_RunSig</t>
  </si>
  <si>
    <t>CHP3_M3_M_Break_ALM</t>
  </si>
  <si>
    <t>CHP3_M3_M_Break_CHK</t>
  </si>
  <si>
    <t>CHP3_M3_M_INV_Res_HMI</t>
  </si>
  <si>
    <t>CHP3_M3_M_Break_EN</t>
  </si>
  <si>
    <t>CHP3_M3_M_Break_Stop</t>
  </si>
  <si>
    <t>CHP3_M3_M_Motor_Back</t>
  </si>
  <si>
    <t>CHP3_M3_M_Loc</t>
  </si>
  <si>
    <t>CHP3_M3_M_Rem</t>
  </si>
  <si>
    <t>CHP3_M3_M_Blocking_ALM</t>
  </si>
  <si>
    <t>CHP3_M3_M_Blocking_CHK</t>
  </si>
  <si>
    <t>CHP3_M3_M_Blocking_EN</t>
  </si>
  <si>
    <t>CHP3_M3_M_Blocking_Stop</t>
  </si>
  <si>
    <t>CHP3_M3_M_PullSwitch_CHK</t>
  </si>
  <si>
    <t>CHP3_M3_M_LMD_ALM</t>
  </si>
  <si>
    <t>CHP3_M3_M_LMD_CHK_1</t>
  </si>
  <si>
    <t>CHP3_M3_M_LMD_EN</t>
  </si>
  <si>
    <t>CHP3_M3_M_LMD_Stop</t>
  </si>
  <si>
    <t>CHP3_M3_M_RMD_ALM</t>
  </si>
  <si>
    <t>CHP3_M3_M_RMD_CHK_1</t>
  </si>
  <si>
    <t>CHP3_M3_M_RMD_EN</t>
  </si>
  <si>
    <t>CHP3_M3_M_RMD_Stop</t>
  </si>
  <si>
    <t>CHP3_M3_M_Motor_Delta</t>
  </si>
  <si>
    <t>CHP3_M3_M_Motor_Wye</t>
  </si>
  <si>
    <t>CHP3_M3_M_MSD</t>
  </si>
  <si>
    <t>CHP3_M3_M_LMD_CHK_2</t>
  </si>
  <si>
    <t>CHP3_M3_M_RMD_CHK_2</t>
  </si>
  <si>
    <t>CHP3_M3_SetFRQ_HiProEN</t>
  </si>
  <si>
    <t>CHP3_M3_SetFRQ_LoProEN</t>
  </si>
  <si>
    <t>CHP3_M3_SetFRQ_HiALM</t>
  </si>
  <si>
    <t>CHP3_M3_SetFRQ_LoALM</t>
  </si>
  <si>
    <t>CHP3_M3_SetFRQ_HiHiALM</t>
  </si>
  <si>
    <t>CHP3_M3_SetFRQ_LoLoALM</t>
  </si>
  <si>
    <t>CHP3_M3_SetFRQ_LimALM</t>
  </si>
  <si>
    <t>CHP3_M3_SetFRQ_LostALM</t>
  </si>
  <si>
    <t>CHP3_M3_ActFRQ_HiProEN</t>
  </si>
  <si>
    <t>CHP3_M3_ActFRQ_LoProEN</t>
  </si>
  <si>
    <t>CHP3_M3_ActFRQ_HiALM</t>
  </si>
  <si>
    <t>CHP3_M3_ActFRQ_LoALM</t>
  </si>
  <si>
    <t>CHP3_M3_ActFRQ_HiHiALM</t>
  </si>
  <si>
    <t>CHP3_M3_ActFRQ_LoLoALM</t>
  </si>
  <si>
    <t>CHP3_M3_ActFRQ_LimALM</t>
  </si>
  <si>
    <t>CHP3_M3_ActFRQ_LostALM</t>
  </si>
  <si>
    <t>CHP3_M3_Comm_REL</t>
  </si>
  <si>
    <t>CHP3_M3_Comm_FWD</t>
  </si>
  <si>
    <t>CHP3_M3_Comm_REV</t>
  </si>
  <si>
    <t>CHP3_M3_Comm_Reset</t>
  </si>
  <si>
    <t>CHP3_M3_Comm_IRL</t>
  </si>
  <si>
    <t>CHP3_M3_Comm_IFW</t>
  </si>
  <si>
    <t>CHP3_M3_Comm_IRV</t>
  </si>
  <si>
    <t>CHP3_M3_Comm_ALARM</t>
  </si>
  <si>
    <t>CHP3_M3_Comm_Fault</t>
  </si>
  <si>
    <t>CHP3_M3_ActRPM_HiProEN</t>
  </si>
  <si>
    <t>CHP3_M3_ActRPM_LoProEN</t>
  </si>
  <si>
    <t>CHP3_M3_ActRPM_HiALM</t>
  </si>
  <si>
    <t>CHP3_M3_ActRPM_LoALM</t>
  </si>
  <si>
    <t>CHP3_M3_ActRPM_HiHiALM</t>
  </si>
  <si>
    <t>CHP3_M3_ActRPM_LoLoALM</t>
  </si>
  <si>
    <t>CHP3_M3_ActRPM_LimALM</t>
  </si>
  <si>
    <t>CHP3_M3_ActRPM_LostALM</t>
  </si>
  <si>
    <t>CHP3_M3_Current_HiProEN</t>
  </si>
  <si>
    <t>CHP3_M3_Current_LoProEN</t>
  </si>
  <si>
    <t>CHP3_M3_Current_HiALM</t>
  </si>
  <si>
    <t>CHP3_M3_Current_LoALM</t>
  </si>
  <si>
    <t>CHP3_M3_Current_HiHiALM</t>
  </si>
  <si>
    <t>CHP3_M3_Current_LoLoALM</t>
  </si>
  <si>
    <t>CHP3_M3_Current_LimALM</t>
  </si>
  <si>
    <t>CHP3_M3_Current_LostALM</t>
  </si>
  <si>
    <t>CHP3_M6_M_Enable</t>
  </si>
  <si>
    <t>CHP3_M6_M_Auto_Status</t>
  </si>
  <si>
    <t>CHP3_M6_M_Loc_Rem</t>
  </si>
  <si>
    <t>CHP3_M6_M_ON_HMI</t>
  </si>
  <si>
    <t>CHP3_M6_M_OFF_HMI</t>
  </si>
  <si>
    <t>CHP3_M6_M_Fan</t>
  </si>
  <si>
    <t>CHP3_M6_M_Motor</t>
  </si>
  <si>
    <t>CHP3_M6_M_OL</t>
  </si>
  <si>
    <t>CHP3_M6_M_Fan_OL</t>
  </si>
  <si>
    <t>CHP3_M6_M_RunSig</t>
  </si>
  <si>
    <t>CHP3_M6_M_Break_ALM</t>
  </si>
  <si>
    <t>CHP3_M6_M_Break_CHK</t>
  </si>
  <si>
    <t>CHP3_M6_M_INV_Res_HMI</t>
  </si>
  <si>
    <t>CHP3_M6_M_Break_EN</t>
  </si>
  <si>
    <t>CHP3_M6_M_Break_Stop</t>
  </si>
  <si>
    <t>CHP3_M6_M_Motor_Back</t>
  </si>
  <si>
    <t>CHP3_M6_M_Loc</t>
  </si>
  <si>
    <t>CHP3_M6_M_Rem</t>
  </si>
  <si>
    <t>CHP3_M6_M_Blocking_ALM</t>
  </si>
  <si>
    <t>CHP3_M6_M_Blocking_CHK</t>
  </si>
  <si>
    <t>CHP3_M6_M_Blocking_EN</t>
  </si>
  <si>
    <t>CHP3_M6_M_Blocking_Stop</t>
  </si>
  <si>
    <t>CHP3_M6_M_PullSwitch_CHK</t>
  </si>
  <si>
    <t>CHP3_M6_M_LMD_ALM</t>
  </si>
  <si>
    <t>CHP3_M6_M_LMD_CHK_1</t>
  </si>
  <si>
    <t>CHP3_M6_M_LMD_EN</t>
  </si>
  <si>
    <t>CHP3_M6_M_LMD_Stop</t>
  </si>
  <si>
    <t>CHP3_M6_M_RMD_ALM</t>
  </si>
  <si>
    <t>CHP3_M6_M_RMD_CHK_1</t>
  </si>
  <si>
    <t>CHP3_M6_M_RMD_EN</t>
  </si>
  <si>
    <t>CHP3_M6_M_RMD_Stop</t>
  </si>
  <si>
    <t>CHP3_M6_M_Motor_Delta</t>
  </si>
  <si>
    <t>CHP3_M6_M_Motor_Wye</t>
  </si>
  <si>
    <t>CHP3_M6_M_MSD</t>
  </si>
  <si>
    <t>CHP3_M6_M_LMD_CHK_2</t>
  </si>
  <si>
    <t>CHP3_M6_M_RMD_CHK_2</t>
  </si>
  <si>
    <t>CHP3_M7_M_Enable</t>
  </si>
  <si>
    <t>CHP3_M7_M_Auto_Status</t>
  </si>
  <si>
    <t>CHP3_M7_M_Loc_Rem</t>
  </si>
  <si>
    <t>CHP3_M7_M_ON_HMI</t>
  </si>
  <si>
    <t>CHP3_M7_M_OFF_HMI</t>
  </si>
  <si>
    <t>CHP3_M7_M_Fan</t>
  </si>
  <si>
    <t>CHP3_M7_M_Motor</t>
  </si>
  <si>
    <t>CHP3_M7_M_OL</t>
  </si>
  <si>
    <t>CHP3_M7_M_Fan_OL</t>
  </si>
  <si>
    <t>CHP3_M7_M_RunSig</t>
  </si>
  <si>
    <t>CHP3_M7_M_Break_ALM</t>
  </si>
  <si>
    <t>CHP3_M7_M_Break_CHK</t>
  </si>
  <si>
    <t>CHP3_M7_M_INV_Res_HMI</t>
  </si>
  <si>
    <t>CHP3_M7_M_Break_EN</t>
  </si>
  <si>
    <t>CHP3_M7_M_Break_Stop</t>
  </si>
  <si>
    <t>CHP3_M7_M_Motor_Back</t>
  </si>
  <si>
    <t>CHP3_M7_M_Loc</t>
  </si>
  <si>
    <t>CHP3_M7_M_Rem</t>
  </si>
  <si>
    <t>CHP3_M7_M_Blocking_ALM</t>
  </si>
  <si>
    <t>CHP3_M7_M_Blocking_CHK</t>
  </si>
  <si>
    <t>CHP3_M7_M_Blocking_EN</t>
  </si>
  <si>
    <t>CHP3_M7_M_Blocking_Stop</t>
  </si>
  <si>
    <t>CHP3_M7_M_PullSwitch_CHK</t>
  </si>
  <si>
    <t>CHP3_M7_M_LMD_ALM</t>
  </si>
  <si>
    <t>CHP3_M7_M_LMD_CHK_1</t>
  </si>
  <si>
    <t>CHP3_M7_M_LMD_EN</t>
  </si>
  <si>
    <t>CHP3_M7_M_LMD_Stop</t>
  </si>
  <si>
    <t>CHP3_M7_M_RMD_ALM</t>
  </si>
  <si>
    <t>CHP3_M7_M_RMD_CHK_1</t>
  </si>
  <si>
    <t>CHP3_M7_M_RMD_EN</t>
  </si>
  <si>
    <t>CHP3_M7_M_RMD_Stop</t>
  </si>
  <si>
    <t>CHP3_M7_M_Motor_Delta</t>
  </si>
  <si>
    <t>CHP3_M7_M_Motor_Wye</t>
  </si>
  <si>
    <t>CHP3_M7_M_MSD</t>
  </si>
  <si>
    <t>CHP3_M7_M_LMD_CHK_2</t>
  </si>
  <si>
    <t>CHP3_M7_M_RMD_CHK_2</t>
  </si>
  <si>
    <t>CHP3_M8_M_Enable</t>
  </si>
  <si>
    <t>CHP3_M8_M_Auto_Status</t>
  </si>
  <si>
    <t>CHP3_M8_M_Loc_Rem</t>
  </si>
  <si>
    <t>CHP3_M8_M_ON_HMI</t>
  </si>
  <si>
    <t>CHP3_M8_M_OFF_HMI</t>
  </si>
  <si>
    <t>CHP3_M8_M_Fan</t>
  </si>
  <si>
    <t>CHP3_M8_M_Motor</t>
  </si>
  <si>
    <t>CHP3_M8_M_OL</t>
  </si>
  <si>
    <t>CHP3_M8_M_Fan_OL</t>
  </si>
  <si>
    <t>CHP3_M8_M_RunSig</t>
  </si>
  <si>
    <t>CHP3_M8_M_Break_ALM</t>
  </si>
  <si>
    <t>CHP3_M8_M_Break_CHK</t>
  </si>
  <si>
    <t>CHP3_M8_M_INV_Res_HMI</t>
  </si>
  <si>
    <t>CHP3_M8_M_Break_EN</t>
  </si>
  <si>
    <t>CHP3_M8_M_Break_Stop</t>
  </si>
  <si>
    <t>CHP3_M8_M_Motor_Back</t>
  </si>
  <si>
    <t>CHP3_M8_M_Loc</t>
  </si>
  <si>
    <t>CHP3_M8_M_Rem</t>
  </si>
  <si>
    <t>CHP3_M8_M_Blocking_ALM</t>
  </si>
  <si>
    <t>CHP3_M8_M_Blocking_CHK</t>
  </si>
  <si>
    <t>CHP3_M8_M_Blocking_EN</t>
  </si>
  <si>
    <t>CHP3_M8_M_Blocking_Stop</t>
  </si>
  <si>
    <t>CHP3_M8_M_PullSwitch_CHK</t>
  </si>
  <si>
    <t>CHP3_M8_M_LMD_ALM</t>
  </si>
  <si>
    <t>CHP3_M8_M_LMD_CHK_1</t>
  </si>
  <si>
    <t>CHP3_M8_M_LMD_EN</t>
  </si>
  <si>
    <t>CHP3_M8_M_LMD_Stop</t>
  </si>
  <si>
    <t>CHP3_M8_M_RMD_ALM</t>
  </si>
  <si>
    <t>CHP3_M8_M_RMD_CHK_1</t>
  </si>
  <si>
    <t>CHP3_M8_M_RMD_EN</t>
  </si>
  <si>
    <t>CHP3_M8_M_RMD_Stop</t>
  </si>
  <si>
    <t>CHP3_M8_M_Motor_Delta</t>
  </si>
  <si>
    <t>CHP3_M8_M_Motor_Wye</t>
  </si>
  <si>
    <t>CHP3_M8_M_MSD</t>
  </si>
  <si>
    <t>CHP3_M8_M_LMD_CHK_2</t>
  </si>
  <si>
    <t>CHP3_M8_M_RMD_CHK_2</t>
  </si>
  <si>
    <t>CHP3_M9_M_Enable</t>
  </si>
  <si>
    <t>CHP3_M9_M_Auto_Status</t>
  </si>
  <si>
    <t>CHP3_M9_M_Loc_Rem</t>
  </si>
  <si>
    <t>CHP3_M9_M_ON_HMI</t>
  </si>
  <si>
    <t>CHP3_M9_M_OFF_HMI</t>
  </si>
  <si>
    <t>CHP3_M9_M_Fan</t>
  </si>
  <si>
    <t>CHP3_M9_M_Motor</t>
  </si>
  <si>
    <t>CHP3_M9_M_OL</t>
  </si>
  <si>
    <t>CHP3_M9_M_Fan_OL</t>
  </si>
  <si>
    <t>CHP3_M9_M_RunSig</t>
  </si>
  <si>
    <t>CHP3_M9_M_Break_ALM</t>
  </si>
  <si>
    <t>CHP3_M9_M_Break_CHK</t>
  </si>
  <si>
    <t>CHP3_M9_M_INV_Res_HMI</t>
  </si>
  <si>
    <t>CHP3_M9_M_Break_EN</t>
  </si>
  <si>
    <t>CHP3_M9_M_Break_Stop</t>
  </si>
  <si>
    <t>CHP3_M9_M_Motor_Back</t>
  </si>
  <si>
    <t>CHP3_M9_M_Loc</t>
  </si>
  <si>
    <t>CHP3_M9_M_Rem</t>
  </si>
  <si>
    <t>CHP3_M9_M_Blocking_ALM</t>
  </si>
  <si>
    <t>CHP3_M9_M_Blocking_CHK</t>
  </si>
  <si>
    <t>CHP3_M9_M_Blocking_EN</t>
  </si>
  <si>
    <t>CHP3_M9_M_Blocking_Stop</t>
  </si>
  <si>
    <t>CHP3_M9_M_PullSwitch_CHK</t>
  </si>
  <si>
    <t>CHP3_M9_M_LMD_ALM</t>
  </si>
  <si>
    <t>CHP3_M9_M_LMD_CHK_1</t>
  </si>
  <si>
    <t>CHP3_M9_M_LMD_EN</t>
  </si>
  <si>
    <t>CHP3_M9_M_LMD_Stop</t>
  </si>
  <si>
    <t>CHP3_M9_M_RMD_ALM</t>
  </si>
  <si>
    <t>CHP3_M9_M_RMD_CHK_1</t>
  </si>
  <si>
    <t>CHP3_M9_M_RMD_EN</t>
  </si>
  <si>
    <t>CHP3_M9_M_RMD_Stop</t>
  </si>
  <si>
    <t>CHP3_M9_M_Motor_Delta</t>
  </si>
  <si>
    <t>CHP3_M9_M_Motor_Wye</t>
  </si>
  <si>
    <t>CHP3_M9_M_MSD</t>
  </si>
  <si>
    <t>CHP3_M9_M_LMD_CHK_2</t>
  </si>
  <si>
    <t>CHP3_M9_M_RMD_CHK_2</t>
  </si>
  <si>
    <t>CHP3_M10_M_Enable</t>
  </si>
  <si>
    <t>CHP3_M10_M_Auto_Status</t>
  </si>
  <si>
    <t>CHP3_M10_M_Loc_Rem</t>
  </si>
  <si>
    <t>CHP3_M10_M_ON_HMI</t>
  </si>
  <si>
    <t>CHP3_M10_M_OFF_HMI</t>
  </si>
  <si>
    <t>CHP3_M10_M_Fan</t>
  </si>
  <si>
    <t>CHP3_M10_M_Motor</t>
  </si>
  <si>
    <t>CHP3_M10_M_OL</t>
  </si>
  <si>
    <t>CHP3_M10_M_Fan_OL</t>
  </si>
  <si>
    <t>CHP3_M10_M_RunSig</t>
  </si>
  <si>
    <t>CHP3_M10_M_Break_ALM</t>
  </si>
  <si>
    <t>CHP3_M10_M_Break_CHK</t>
  </si>
  <si>
    <t>CHP3_M10_M_INV_Res_HMI</t>
  </si>
  <si>
    <t>CHP3_M10_M_Break_EN</t>
  </si>
  <si>
    <t>CHP3_M10_M_Break_Stop</t>
  </si>
  <si>
    <t>CHP3_M10_M_Motor_Back</t>
  </si>
  <si>
    <t>CHP3_M10_M_Loc</t>
  </si>
  <si>
    <t>CHP3_M10_M_Rem</t>
  </si>
  <si>
    <t>CHP3_M10_M_Blocking_ALM</t>
  </si>
  <si>
    <t>CHP3_M10_M_Blocking_CHK</t>
  </si>
  <si>
    <t>CHP3_M10_M_Blocking_EN</t>
  </si>
  <si>
    <t>CHP3_M10_M_Blocking_Stop</t>
  </si>
  <si>
    <t>CHP3_M10_M_PullSwitch_CHK</t>
  </si>
  <si>
    <t>CHP3_M10_M_LMD_ALM</t>
  </si>
  <si>
    <t>CHP3_M10_M_LMD_CHK_1</t>
  </si>
  <si>
    <t>CHP3_M10_M_LMD_EN</t>
  </si>
  <si>
    <t>CHP3_M10_M_LMD_Stop</t>
  </si>
  <si>
    <t>CHP3_M10_M_RMD_ALM</t>
  </si>
  <si>
    <t>CHP3_M10_M_RMD_CHK_1</t>
  </si>
  <si>
    <t>CHP3_M10_M_RMD_EN</t>
  </si>
  <si>
    <t>CHP3_M10_M_RMD_Stop</t>
  </si>
  <si>
    <t>CHP3_M10_M_Motor_Delta</t>
  </si>
  <si>
    <t>CHP3_M10_M_Motor_Wye</t>
  </si>
  <si>
    <t>CHP3_M10_M_MSD</t>
  </si>
  <si>
    <t>CHP3_M10_M_LMD_CHK_2</t>
  </si>
  <si>
    <t>CHP3_M10_M_RMD_CHK_2</t>
  </si>
  <si>
    <t>CHP3_M11_M_Enable</t>
  </si>
  <si>
    <t>CHP3_M11_M_Auto_Status</t>
  </si>
  <si>
    <t>CHP3_M11_M_Loc_Rem</t>
  </si>
  <si>
    <t>CHP3_M11_M_ON_HMI</t>
  </si>
  <si>
    <t>CHP3_M11_M_OFF_HMI</t>
  </si>
  <si>
    <t>CHP3_M11_M_Fan</t>
  </si>
  <si>
    <t>CHP3_M11_M_Motor</t>
  </si>
  <si>
    <t>CHP3_M11_M_OL</t>
  </si>
  <si>
    <t>CHP3_M11_M_Fan_OL</t>
  </si>
  <si>
    <t>CHP3_M11_M_RunSig</t>
  </si>
  <si>
    <t>CHP3_M11_M_Break_ALM</t>
  </si>
  <si>
    <t>CHP3_M11_M_Break_CHK</t>
  </si>
  <si>
    <t>CHP3_M11_M_INV_Res_HMI</t>
  </si>
  <si>
    <t>CHP3_M11_M_Break_EN</t>
  </si>
  <si>
    <t>CHP3_M11_M_Break_Stop</t>
  </si>
  <si>
    <t>CHP3_M11_M_Motor_Back</t>
  </si>
  <si>
    <t>CHP3_M11_M_Loc</t>
  </si>
  <si>
    <t>CHP3_M11_M_Rem</t>
  </si>
  <si>
    <t>CHP3_M11_M_Blocking_ALM</t>
  </si>
  <si>
    <t>CHP3_M11_M_Blocking_CHK</t>
  </si>
  <si>
    <t>CHP3_M11_M_Blocking_EN</t>
  </si>
  <si>
    <t>CHP3_M11_M_Blocking_Stop</t>
  </si>
  <si>
    <t>CHP3_M11_M_PullSwitch_CHK</t>
  </si>
  <si>
    <t>CHP3_M11_M_LMD_ALM</t>
  </si>
  <si>
    <t>CHP3_M11_M_LMD_CHK_1</t>
  </si>
  <si>
    <t>CHP3_M11_M_LMD_EN</t>
  </si>
  <si>
    <t>CHP3_M11_M_LMD_Stop</t>
  </si>
  <si>
    <t>CHP3_M11_M_RMD_ALM</t>
  </si>
  <si>
    <t>CHP3_M11_M_RMD_CHK_1</t>
  </si>
  <si>
    <t>CHP3_M11_M_RMD_EN</t>
  </si>
  <si>
    <t>CHP3_M11_M_RMD_Stop</t>
  </si>
  <si>
    <t>CHP3_M11_M_Motor_Delta</t>
  </si>
  <si>
    <t>CHP3_M11_M_Motor_Wye</t>
  </si>
  <si>
    <t>CHP3_M11_M_MSD</t>
  </si>
  <si>
    <t>CHP3_M11_M_LMD_CHK_2</t>
  </si>
  <si>
    <t>CHP3_M11_M_RMD_CHK_2</t>
  </si>
  <si>
    <t>CHP3_M12_M_Enable</t>
  </si>
  <si>
    <t>CHP3_M12_M_Auto_Status</t>
  </si>
  <si>
    <t>CHP3_M12_M_Loc_Rem</t>
  </si>
  <si>
    <t>CHP3_M12_M_ON_HMI</t>
  </si>
  <si>
    <t>CHP3_M12_M_OFF_HMI</t>
  </si>
  <si>
    <t>CHP3_M12_M_Fan</t>
  </si>
  <si>
    <t>CHP3_M12_M_Motor</t>
  </si>
  <si>
    <t>CHP3_M12_M_OL</t>
  </si>
  <si>
    <t>CHP3_M12_M_Fan_OL</t>
  </si>
  <si>
    <t>CHP3_M12_M_RunSig</t>
  </si>
  <si>
    <t>CHP3_M12_M_Break_ALM</t>
  </si>
  <si>
    <t>CHP3_M12_M_Break_CHK</t>
  </si>
  <si>
    <t>CHP3_M12_M_INV_Res_HMI</t>
  </si>
  <si>
    <t>CHP3_M12_M_Break_EN</t>
  </si>
  <si>
    <t>CHP3_M12_M_Break_Stop</t>
  </si>
  <si>
    <t>CHP3_M12_M_Motor_Back</t>
  </si>
  <si>
    <t>CHP3_M12_M_Loc</t>
  </si>
  <si>
    <t>CHP3_M12_M_Rem</t>
  </si>
  <si>
    <t>CHP3_M12_M_Blocking_ALM</t>
  </si>
  <si>
    <t>CHP3_M12_M_Blocking_CHK</t>
  </si>
  <si>
    <t>CHP3_M12_M_Blocking_EN</t>
  </si>
  <si>
    <t>CHP3_M12_M_Blocking_Stop</t>
  </si>
  <si>
    <t>CHP3_M12_M_PullSwitch_CHK</t>
  </si>
  <si>
    <t>CHP3_M12_M_LMD_ALM</t>
  </si>
  <si>
    <t>CHP3_M12_M_LMD_CHK_1</t>
  </si>
  <si>
    <t>CHP3_M12_M_LMD_EN</t>
  </si>
  <si>
    <t>CHP3_M12_M_LMD_Stop</t>
  </si>
  <si>
    <t>CHP3_M12_M_RMD_ALM</t>
  </si>
  <si>
    <t>CHP3_M12_M_RMD_CHK_1</t>
  </si>
  <si>
    <t>CHP3_M12_M_RMD_EN</t>
  </si>
  <si>
    <t>CHP3_M12_M_RMD_Stop</t>
  </si>
  <si>
    <t>CHP3_M12_M_Motor_Delta</t>
  </si>
  <si>
    <t>CHP3_M12_M_Motor_Wye</t>
  </si>
  <si>
    <t>CHP3_M12_M_MSD</t>
  </si>
  <si>
    <t>CHP3_M12_M_LMD_CHK_2</t>
  </si>
  <si>
    <t>CHP3_M12_M_RMD_CHK_2</t>
  </si>
  <si>
    <t>CHP3_M13_M_Enable</t>
  </si>
  <si>
    <t>CHP3_M13_M_Auto_Status</t>
  </si>
  <si>
    <t>CHP3_M13_M_Loc_Rem</t>
  </si>
  <si>
    <t>CHP3_M13_M_ON_HMI</t>
  </si>
  <si>
    <t>CHP3_M13_M_OFF_HMI</t>
  </si>
  <si>
    <t>CHP3_M13_M_Fan</t>
  </si>
  <si>
    <t>CHP3_M13_M_Motor</t>
  </si>
  <si>
    <t>CHP3_M13_M_OL</t>
  </si>
  <si>
    <t>CHP3_M13_M_Fan_OL</t>
  </si>
  <si>
    <t>CHP3_M13_M_RunSig</t>
  </si>
  <si>
    <t>CHP3_M13_M_Break_ALM</t>
  </si>
  <si>
    <t>CHP3_M13_M_Break_CHK</t>
  </si>
  <si>
    <t>CHP3_M13_M_INV_Res_HMI</t>
  </si>
  <si>
    <t>CHP3_M13_M_Break_EN</t>
  </si>
  <si>
    <t>CHP3_M13_M_Break_Stop</t>
  </si>
  <si>
    <t>CHP3_M13_M_Motor_Back</t>
  </si>
  <si>
    <t>CHP3_M13_M_Loc</t>
  </si>
  <si>
    <t>CHP3_M13_M_Rem</t>
  </si>
  <si>
    <t>CHP3_M13_M_Blocking_ALM</t>
  </si>
  <si>
    <t>CHP3_M13_M_Blocking_CHK</t>
  </si>
  <si>
    <t>CHP3_M13_M_Blocking_EN</t>
  </si>
  <si>
    <t>CHP3_M13_M_Blocking_Stop</t>
  </si>
  <si>
    <t>CHP3_M13_M_PullSwitch_CHK</t>
  </si>
  <si>
    <t>CHP3_M13_M_LMD_ALM</t>
  </si>
  <si>
    <t>CHP3_M13_M_LMD_CHK_1</t>
  </si>
  <si>
    <t>CHP3_M13_M_LMD_EN</t>
  </si>
  <si>
    <t>CHP3_M13_M_LMD_Stop</t>
  </si>
  <si>
    <t>CHP3_M13_M_RMD_ALM</t>
  </si>
  <si>
    <t>CHP3_M13_M_RMD_CHK_1</t>
  </si>
  <si>
    <t>CHP3_M13_M_RMD_EN</t>
  </si>
  <si>
    <t>CHP3_M13_M_RMD_Stop</t>
  </si>
  <si>
    <t>CHP3_M13_M_Motor_Delta</t>
  </si>
  <si>
    <t>CHP3_M13_M_Motor_Wye</t>
  </si>
  <si>
    <t>CHP3_M13_M_MSD</t>
  </si>
  <si>
    <t>CHP3_M13_M_LMD_CHK_2</t>
  </si>
  <si>
    <t>CHP3_M13_M_RMD_CHK_2</t>
  </si>
  <si>
    <t>CHP3_M14_M_Enable</t>
  </si>
  <si>
    <t>CHP3_M14_M_Auto_Status</t>
  </si>
  <si>
    <t>CHP3_M14_M_Loc_Rem</t>
  </si>
  <si>
    <t>CHP3_M14_M_ON_HMI</t>
  </si>
  <si>
    <t>CHP3_M14_M_OFF_HMI</t>
  </si>
  <si>
    <t>CHP3_M14_M_Fan</t>
  </si>
  <si>
    <t>CHP3_M14_M_Motor</t>
  </si>
  <si>
    <t>CHP3_M14_M_OL</t>
  </si>
  <si>
    <t>CHP3_M14_M_Fan_OL</t>
  </si>
  <si>
    <t>CHP3_M14_M_RunSig</t>
  </si>
  <si>
    <t>CHP3_M14_M_Break_ALM</t>
  </si>
  <si>
    <t>CHP3_M14_M_Break_CHK</t>
  </si>
  <si>
    <t>CHP3_M14_M_INV_Res_HMI</t>
  </si>
  <si>
    <t>CHP3_M14_M_Break_EN</t>
  </si>
  <si>
    <t>CHP3_M14_M_Break_Stop</t>
  </si>
  <si>
    <t>CHP3_M14_M_Motor_Back</t>
  </si>
  <si>
    <t>CHP3_M14_M_Loc</t>
  </si>
  <si>
    <t>CHP3_M14_M_Rem</t>
  </si>
  <si>
    <t>CHP3_M14_M_Blocking_ALM</t>
  </si>
  <si>
    <t>CHP3_M14_M_Blocking_CHK</t>
  </si>
  <si>
    <t>CHP3_M14_M_Blocking_EN</t>
  </si>
  <si>
    <t>CHP3_M14_M_Blocking_Stop</t>
  </si>
  <si>
    <t>CHP3_M14_M_PullSwitch_CHK</t>
  </si>
  <si>
    <t>CHP3_M14_M_LMD_ALM</t>
  </si>
  <si>
    <t>CHP3_M14_M_LMD_CHK_1</t>
  </si>
  <si>
    <t>CHP3_M14_M_LMD_EN</t>
  </si>
  <si>
    <t>CHP3_M14_M_LMD_Stop</t>
  </si>
  <si>
    <t>CHP3_M14_M_RMD_ALM</t>
  </si>
  <si>
    <t>CHP3_M14_M_RMD_CHK_1</t>
  </si>
  <si>
    <t>CHP3_M14_M_RMD_EN</t>
  </si>
  <si>
    <t>CHP3_M14_M_RMD_Stop</t>
  </si>
  <si>
    <t>CHP3_M14_M_Motor_Delta</t>
  </si>
  <si>
    <t>CHP3_M14_M_Motor_Wye</t>
  </si>
  <si>
    <t>CHP3_M14_M_MSD</t>
  </si>
  <si>
    <t>CHP3_M14_M_LMD_CHK_2</t>
  </si>
  <si>
    <t>CHP3_M14_M_RMD_CHK_2</t>
  </si>
  <si>
    <t>CHP3_S1_HiProEN</t>
  </si>
  <si>
    <t>CHP3_S1_LoProEN</t>
  </si>
  <si>
    <t>CHP3_S1_HiALM</t>
  </si>
  <si>
    <t>CHP3_S1_LoALM</t>
  </si>
  <si>
    <t>CHP3_S1_HiHiALM</t>
  </si>
  <si>
    <t>CHP3_S1_LoLoALM</t>
  </si>
  <si>
    <t>CHP3_S1_LimALM</t>
  </si>
  <si>
    <t>CHP3_S1_LostALM</t>
  </si>
  <si>
    <t>CHP3_S2_HiProEN</t>
  </si>
  <si>
    <t>CHP3_S2_LoProEN</t>
  </si>
  <si>
    <t>CHP3_S2_HiALM</t>
  </si>
  <si>
    <t>CHP3_S2_LoALM</t>
  </si>
  <si>
    <t>CHP3_S2_HiHiALM</t>
  </si>
  <si>
    <t>CHP3_S2_LoLoALM</t>
  </si>
  <si>
    <t>CHP3_S2_LimALM</t>
  </si>
  <si>
    <t>CHP3_S2_LostALM</t>
  </si>
  <si>
    <t>CHP3_S3_HiProEN</t>
  </si>
  <si>
    <t>CHP3_S3_LoProEN</t>
  </si>
  <si>
    <t>CHP3_S3_HiALM</t>
  </si>
  <si>
    <t>CHP3_S3_LoALM</t>
  </si>
  <si>
    <t>CHP3_S3_HiHiALM</t>
  </si>
  <si>
    <t>CHP3_S3_LoLoALM</t>
  </si>
  <si>
    <t>CHP3_S3_LimALM</t>
  </si>
  <si>
    <t>CHP3_S3_LostALM</t>
  </si>
  <si>
    <t>CHP3_S4_HiProEN</t>
  </si>
  <si>
    <t>CHP3_S4_LoProEN</t>
  </si>
  <si>
    <t>CHP3_S4_HiALM</t>
  </si>
  <si>
    <t>CHP3_S4_LoALM</t>
  </si>
  <si>
    <t>CHP3_S4_HiHiALM</t>
  </si>
  <si>
    <t>CHP3_S4_LoLoALM</t>
  </si>
  <si>
    <t>CHP3_S4_LimALM</t>
  </si>
  <si>
    <t>CHP3_S4_LostALM</t>
  </si>
  <si>
    <t>CHP3_S5_HiProEN</t>
  </si>
  <si>
    <t>CHP3_S5_LoProEN</t>
  </si>
  <si>
    <t>CHP3_S5_HiALM</t>
  </si>
  <si>
    <t>CHP3_S5_LoALM</t>
  </si>
  <si>
    <t>CHP3_S5_HiHiALM</t>
  </si>
  <si>
    <t>CHP3_S5_LoLoALM</t>
  </si>
  <si>
    <t>CHP3_S5_LimALM</t>
  </si>
  <si>
    <t>CHP3_S5_LostALM</t>
  </si>
  <si>
    <t>CHP3_S6_HiProEN</t>
  </si>
  <si>
    <t>CHP3_S6_LoProEN</t>
  </si>
  <si>
    <t>CHP3_S6_HiALM</t>
  </si>
  <si>
    <t>CHP3_S6_LoALM</t>
  </si>
  <si>
    <t>CHP3_S6_HiHiALM</t>
  </si>
  <si>
    <t>CHP3_S6_LoLoALM</t>
  </si>
  <si>
    <t>CHP3_S6_LimALM</t>
  </si>
  <si>
    <t>CHP3_S6_LostALM</t>
  </si>
  <si>
    <t>CHP3_S7_HiProEN</t>
  </si>
  <si>
    <t>CHP3_S7_LoProEN</t>
  </si>
  <si>
    <t>CHP3_S7_HiALM</t>
  </si>
  <si>
    <t>CHP3_S7_LoALM</t>
  </si>
  <si>
    <t>CHP3_S7_HiHiALM</t>
  </si>
  <si>
    <t>CHP3_S7_LoLoALM</t>
  </si>
  <si>
    <t>CHP3_S7_LimALM</t>
  </si>
  <si>
    <t>CHP3_S7_LostALM</t>
  </si>
  <si>
    <t>CHP3_S8_HiProEN</t>
  </si>
  <si>
    <t>CHP3_S8_LoProEN</t>
  </si>
  <si>
    <t>CHP3_S8_HiALM</t>
  </si>
  <si>
    <t>CHP3_S8_LoALM</t>
  </si>
  <si>
    <t>CHP3_S8_HiHiALM</t>
  </si>
  <si>
    <t>CHP3_S8_LoLoALM</t>
  </si>
  <si>
    <t>CHP3_S8_LimALM</t>
  </si>
  <si>
    <t>CHP3_S8_LostALM</t>
  </si>
  <si>
    <t>CHP3_V1_Enable</t>
  </si>
  <si>
    <t>CHP3_V1_Auto_Status</t>
  </si>
  <si>
    <t>CHP3_V1_ON_HMI</t>
  </si>
  <si>
    <t>CHP3_V1_OFF_HMI</t>
  </si>
  <si>
    <t>CHP3_V1_Status</t>
  </si>
  <si>
    <t>CHP3_V1_OpenOK</t>
  </si>
  <si>
    <t>CHP3_V1_CloseOK</t>
  </si>
  <si>
    <t>CHP3_V1_Open_ALM</t>
  </si>
  <si>
    <t>CHP3_V1_Close_ALM</t>
  </si>
  <si>
    <t>CHP3_V2_Enable</t>
  </si>
  <si>
    <t>CHP3_V2_Auto_Status</t>
  </si>
  <si>
    <t>CHP3_V2_ON_HMI</t>
  </si>
  <si>
    <t>CHP3_V2_OFF_HMI</t>
  </si>
  <si>
    <t>CHP3_V2_Status</t>
  </si>
  <si>
    <t>CHP3_V2_OpenOK</t>
  </si>
  <si>
    <t>CHP3_V2_CloseOK</t>
  </si>
  <si>
    <t>CHP3_V2_Open_ALM</t>
  </si>
  <si>
    <t>CHP3_V2_Close_ALM</t>
  </si>
  <si>
    <t>CHP3_V3_Enable</t>
  </si>
  <si>
    <t>CHP3_V3_Auto_Status</t>
  </si>
  <si>
    <t>CHP3_V3_ON_HMI</t>
  </si>
  <si>
    <t>CHP3_V3_OFF_HMI</t>
  </si>
  <si>
    <t>CHP3_V3_Status</t>
  </si>
  <si>
    <t>CHP3_V3_OpenOK</t>
  </si>
  <si>
    <t>CHP3_V3_CloseOK</t>
  </si>
  <si>
    <t>CHP3_V3_Open_ALM</t>
  </si>
  <si>
    <t>CHP3_V3_Close_ALM</t>
  </si>
  <si>
    <t>CHP3_V4_Enable</t>
  </si>
  <si>
    <t>CHP3_V4_Auto_Status</t>
  </si>
  <si>
    <t>CHP3_V4_ON_HMI</t>
  </si>
  <si>
    <t>CHP3_V4_OFF_HMI</t>
  </si>
  <si>
    <t>CHP3_V4_Status</t>
  </si>
  <si>
    <t>CHP3_V4_OpenOK</t>
  </si>
  <si>
    <t>CHP3_V4_CloseOK</t>
  </si>
  <si>
    <t>CHP3_V4_Open_ALM</t>
  </si>
  <si>
    <t>CHP3_V4_Close_ALM</t>
  </si>
  <si>
    <t>CHP3_Ctrl_Power_OK</t>
  </si>
  <si>
    <t>CHP3_Ctrl_REM</t>
  </si>
  <si>
    <t>CHP3_Ctrl_LOC</t>
  </si>
  <si>
    <t>CHP3_Ctrl_Stop</t>
  </si>
  <si>
    <t>CHP3_Ctrl_LoALM</t>
  </si>
  <si>
    <t>CHP3_Ctrl_HiALM</t>
  </si>
  <si>
    <t>CHP3_Ctrl_CloseOK</t>
  </si>
  <si>
    <t>CHP3_Ctrl_Retract_OK</t>
  </si>
  <si>
    <t>CHP3_Ctrl_Silo_REM</t>
  </si>
  <si>
    <t>CHP3_Ctrl_Silo_LOC</t>
  </si>
  <si>
    <t>CHP4_M1_M_Enable</t>
  </si>
  <si>
    <t>CHP4_M1_M_Auto_Status</t>
  </si>
  <si>
    <t>CHP4_M1_M_Loc_Rem</t>
  </si>
  <si>
    <t>CHP4_M1_M_ON_HMI</t>
  </si>
  <si>
    <t>CHP4_M1_M_OFF_HMI</t>
  </si>
  <si>
    <t>CHP4_M1_M_Fan</t>
  </si>
  <si>
    <t>CHP4_M1_M_Motor</t>
  </si>
  <si>
    <t>CHP4_M1_M_OL</t>
  </si>
  <si>
    <t>CHP4_M1_M_Fan_OL</t>
  </si>
  <si>
    <t>CHP4_M1_M_RunSig</t>
  </si>
  <si>
    <t>CHP4_M1_M_Break_ALM</t>
  </si>
  <si>
    <t>CHP4_M1_M_Break_CHK</t>
  </si>
  <si>
    <t>CHP4_M1_M_INV_Res_HMI</t>
  </si>
  <si>
    <t>CHP4_M1_M_Break_EN</t>
  </si>
  <si>
    <t>CHP4_M1_M_Break_Stop</t>
  </si>
  <si>
    <t>CHP4_M1_M_Motor_Back</t>
  </si>
  <si>
    <t>CHP4_M1_M_Loc</t>
  </si>
  <si>
    <t>CHP4_M1_M_Rem</t>
  </si>
  <si>
    <t>CHP4_M1_M_Blocking_ALM</t>
  </si>
  <si>
    <t>CHP4_M1_M_Blocking_CHK</t>
  </si>
  <si>
    <t>CHP4_M1_M_Blocking_EN</t>
  </si>
  <si>
    <t>CHP4_M1_M_Blocking_Stop</t>
  </si>
  <si>
    <t>CHP4_M1_M_PullSwitch_CHK</t>
  </si>
  <si>
    <t>CHP4_M1_M_LMD_ALM</t>
  </si>
  <si>
    <t>CHP4_M1_M_LMD_CHK_1</t>
  </si>
  <si>
    <t>CHP4_M1_M_LMD_EN</t>
  </si>
  <si>
    <t>CHP4_M1_M_LMD_Stop</t>
  </si>
  <si>
    <t>CHP4_M1_M_RMD_ALM</t>
  </si>
  <si>
    <t>CHP4_M1_M_RMD_CHK_1</t>
  </si>
  <si>
    <t>CHP4_M1_M_RMD_EN</t>
  </si>
  <si>
    <t>CHP4_M1_M_RMD_Stop</t>
  </si>
  <si>
    <t>CHP4_M1_M_Motor_Delta</t>
  </si>
  <si>
    <t>CHP4_M1_M_Motor_Wye</t>
  </si>
  <si>
    <t>CHP4_M1_M_MSD</t>
  </si>
  <si>
    <t>CHP4_M1_M_LMD_CHK_2</t>
  </si>
  <si>
    <t>CHP4_M1_M_RMD_CHK_2</t>
  </si>
  <si>
    <t>CHP4_M1_SetFRQ_HiProEN</t>
  </si>
  <si>
    <t>CHP4_M1_SetFRQ_LoProEN</t>
  </si>
  <si>
    <t>CHP4_M1_SetFRQ_HiALM</t>
  </si>
  <si>
    <t>CHP4_M1_SetFRQ_LoALM</t>
  </si>
  <si>
    <t>CHP4_M1_SetFRQ_HiHiALM</t>
  </si>
  <si>
    <t>CHP4_M1_SetFRQ_LoLoALM</t>
  </si>
  <si>
    <t>CHP4_M1_SetFRQ_LimALM</t>
  </si>
  <si>
    <t>CHP4_M1_SetFRQ_LostALM</t>
  </si>
  <si>
    <t>CHP4_M1_ActFRQ_HiProEN</t>
  </si>
  <si>
    <t>CHP4_M1_ActFRQ_LoProEN</t>
  </si>
  <si>
    <t>CHP4_M1_ActFRQ_HiALM</t>
  </si>
  <si>
    <t>CHP4_M1_ActFRQ_LoALM</t>
  </si>
  <si>
    <t>CHP4_M1_ActFRQ_HiHiALM</t>
  </si>
  <si>
    <t>CHP4_M1_ActFRQ_LoLoALM</t>
  </si>
  <si>
    <t>CHP4_M1_ActFRQ_LimALM</t>
  </si>
  <si>
    <t>CHP4_M1_ActFRQ_LostALM</t>
  </si>
  <si>
    <t>CHP4_M1_Comm_REL</t>
  </si>
  <si>
    <t>CHP4_M1_Comm_FWD</t>
  </si>
  <si>
    <t>CHP4_M1_Comm_REV</t>
  </si>
  <si>
    <t>CHP4_M1_Comm_Reset</t>
  </si>
  <si>
    <t>CHP4_M1_Comm_IRL</t>
  </si>
  <si>
    <t>CHP4_M1_Comm_IFW</t>
  </si>
  <si>
    <t>CHP4_M1_Comm_IRV</t>
  </si>
  <si>
    <t>CHP4_M1_Comm_ALARM</t>
  </si>
  <si>
    <t>CHP4_M1_Comm_Fault</t>
  </si>
  <si>
    <t>CHP4_M1_ActRPM_HiProEN</t>
  </si>
  <si>
    <t>CHP4_M1_ActRPM_LoProEN</t>
  </si>
  <si>
    <t>CHP4_M1_ActRPM_HiALM</t>
  </si>
  <si>
    <t>CHP4_M1_ActRPM_LoALM</t>
  </si>
  <si>
    <t>CHP4_M1_ActRPM_HiHiALM</t>
  </si>
  <si>
    <t>CHP4_M1_ActRPM_LoLoALM</t>
  </si>
  <si>
    <t>CHP4_M1_ActRPM_LimALM</t>
  </si>
  <si>
    <t>CHP4_M1_ActRPM_LostALM</t>
  </si>
  <si>
    <t>CHP4_M1_Current_HiProEN</t>
  </si>
  <si>
    <t>CHP4_M1_Current_LoProEN</t>
  </si>
  <si>
    <t>CHP4_M1_Current_HiALM</t>
  </si>
  <si>
    <t>CHP4_M1_Current_LoALM</t>
  </si>
  <si>
    <t>CHP4_M1_Current_HiHiALM</t>
  </si>
  <si>
    <t>CHP4_M1_Current_LoLoALM</t>
  </si>
  <si>
    <t>CHP4_M1_Current_LimALM</t>
  </si>
  <si>
    <t>CHP4_M1_Current_LostALM</t>
  </si>
  <si>
    <t>CHP4_M2_M_Enable</t>
  </si>
  <si>
    <t>CHP4_M2_M_Auto_Status</t>
  </si>
  <si>
    <t>CHP4_M2_M_Loc_Rem</t>
  </si>
  <si>
    <t>CHP4_M2_M_ON_HMI</t>
  </si>
  <si>
    <t>CHP4_M2_M_OFF_HMI</t>
  </si>
  <si>
    <t>CHP4_M2_M_Fan</t>
  </si>
  <si>
    <t>CHP4_M2_M_Motor</t>
  </si>
  <si>
    <t>CHP4_M2_M_OL</t>
  </si>
  <si>
    <t>CHP4_M2_M_Fan_OL</t>
  </si>
  <si>
    <t>CHP4_M2_M_RunSig</t>
  </si>
  <si>
    <t>CHP4_M2_M_Break_ALM</t>
  </si>
  <si>
    <t>CHP4_M2_M_Break_CHK</t>
  </si>
  <si>
    <t>CHP4_M2_M_INV_Res_HMI</t>
  </si>
  <si>
    <t>CHP4_M2_M_Break_EN</t>
  </si>
  <si>
    <t>CHP4_M2_M_Break_Stop</t>
  </si>
  <si>
    <t>CHP4_M2_M_Motor_Back</t>
  </si>
  <si>
    <t>CHP4_M2_M_Loc</t>
  </si>
  <si>
    <t>CHP4_M2_M_Rem</t>
  </si>
  <si>
    <t>CHP4_M2_M_Blocking_ALM</t>
  </si>
  <si>
    <t>CHP4_M2_M_Blocking_CHK</t>
  </si>
  <si>
    <t>CHP4_M2_M_Blocking_EN</t>
  </si>
  <si>
    <t>CHP4_M2_M_Blocking_Stop</t>
  </si>
  <si>
    <t>CHP4_M2_M_PullSwitch_CHK</t>
  </si>
  <si>
    <t>CHP4_M2_M_LMD_ALM</t>
  </si>
  <si>
    <t>CHP4_M2_M_LMD_CHK_1</t>
  </si>
  <si>
    <t>CHP4_M2_M_LMD_EN</t>
  </si>
  <si>
    <t>CHP4_M2_M_LMD_Stop</t>
  </si>
  <si>
    <t>CHP4_M2_M_RMD_ALM</t>
  </si>
  <si>
    <t>CHP4_M2_M_RMD_CHK_1</t>
  </si>
  <si>
    <t>CHP4_M2_M_RMD_EN</t>
  </si>
  <si>
    <t>CHP4_M2_M_RMD_Stop</t>
  </si>
  <si>
    <t>CHP4_M2_M_Motor_Delta</t>
  </si>
  <si>
    <t>CHP4_M2_M_Motor_Wye</t>
  </si>
  <si>
    <t>CHP4_M2_M_MSD</t>
  </si>
  <si>
    <t>CHP4_M2_M_LMD_CHK_2</t>
  </si>
  <si>
    <t>CHP4_M2_M_RMD_CHK_2</t>
  </si>
  <si>
    <t>CHP4_M2_SetFRQ_HiProEN</t>
  </si>
  <si>
    <t>CHP4_M2_SetFRQ_LoProEN</t>
  </si>
  <si>
    <t>CHP4_M2_SetFRQ_HiALM</t>
  </si>
  <si>
    <t>CHP4_M2_SetFRQ_LoALM</t>
  </si>
  <si>
    <t>CHP4_M2_SetFRQ_HiHiALM</t>
  </si>
  <si>
    <t>CHP4_M2_SetFRQ_LoLoALM</t>
  </si>
  <si>
    <t>CHP4_M2_SetFRQ_LimALM</t>
  </si>
  <si>
    <t>CHP4_M2_SetFRQ_LostALM</t>
  </si>
  <si>
    <t>CHP4_M2_ActFRQ_HiProEN</t>
  </si>
  <si>
    <t>CHP4_M2_ActFRQ_LoProEN</t>
  </si>
  <si>
    <t>CHP4_M2_ActFRQ_HiALM</t>
  </si>
  <si>
    <t>CHP4_M2_ActFRQ_LoALM</t>
  </si>
  <si>
    <t>CHP4_M2_ActFRQ_HiHiALM</t>
  </si>
  <si>
    <t>CHP4_M2_ActFRQ_LoLoALM</t>
  </si>
  <si>
    <t>CHP4_M2_ActFRQ_LimALM</t>
  </si>
  <si>
    <t>CHP4_M2_ActFRQ_LostALM</t>
  </si>
  <si>
    <t>CHP4_M2_Comm_REL</t>
  </si>
  <si>
    <t>CHP4_M2_Comm_FWD</t>
  </si>
  <si>
    <t>CHP4_M2_Comm_REV</t>
  </si>
  <si>
    <t>CHP4_M2_Comm_Reset</t>
  </si>
  <si>
    <t>CHP4_M2_Comm_IRL</t>
  </si>
  <si>
    <t>CHP4_M2_Comm_IFW</t>
  </si>
  <si>
    <t>CHP4_M2_Comm_IRV</t>
  </si>
  <si>
    <t>CHP4_M2_Comm_ALARM</t>
  </si>
  <si>
    <t>CHP4_M2_Comm_Fault</t>
  </si>
  <si>
    <t>CHP4_M2_ActRPM_HiProEN</t>
  </si>
  <si>
    <t>CHP4_M2_ActRPM_LoProEN</t>
  </si>
  <si>
    <t>CHP4_M2_ActRPM_HiALM</t>
  </si>
  <si>
    <t>CHP4_M2_ActRPM_LoALM</t>
  </si>
  <si>
    <t>CHP4_M2_ActRPM_HiHiALM</t>
  </si>
  <si>
    <t>CHP4_M2_ActRPM_LoLoALM</t>
  </si>
  <si>
    <t>CHP4_M2_ActRPM_LimALM</t>
  </si>
  <si>
    <t>CHP4_M2_ActRPM_LostALM</t>
  </si>
  <si>
    <t>CHP4_M2_Current_HiProEN</t>
  </si>
  <si>
    <t>CHP4_M2_Current_LoProEN</t>
  </si>
  <si>
    <t>CHP4_M2_Current_HiALM</t>
  </si>
  <si>
    <t>CHP4_M2_Current_LoALM</t>
  </si>
  <si>
    <t>CHP4_M2_Current_HiHiALM</t>
  </si>
  <si>
    <t>CHP4_M2_Current_LoLoALM</t>
  </si>
  <si>
    <t>CHP4_M2_Current_LimALM</t>
  </si>
  <si>
    <t>CHP4_M2_Current_LostALM</t>
  </si>
  <si>
    <t>CHP4_M3_M_Enable</t>
  </si>
  <si>
    <t>CHP4_M3_M_Auto_Status</t>
  </si>
  <si>
    <t>CHP4_M3_M_Loc_Rem</t>
  </si>
  <si>
    <t>CHP4_M3_M_ON_HMI</t>
  </si>
  <si>
    <t>CHP4_M3_M_OFF_HMI</t>
  </si>
  <si>
    <t>CHP4_M3_M_Fan</t>
  </si>
  <si>
    <t>CHP4_M3_M_Motor</t>
  </si>
  <si>
    <t>CHP4_M3_M_OL</t>
  </si>
  <si>
    <t>CHP4_M3_M_Fan_OL</t>
  </si>
  <si>
    <t>CHP4_M3_M_RunSig</t>
  </si>
  <si>
    <t>CHP4_M3_M_Break_ALM</t>
  </si>
  <si>
    <t>CHP4_M3_M_Break_CHK</t>
  </si>
  <si>
    <t>CHP4_M3_M_INV_Res_HMI</t>
  </si>
  <si>
    <t>CHP4_M3_M_Break_EN</t>
  </si>
  <si>
    <t>CHP4_M3_M_Break_Stop</t>
  </si>
  <si>
    <t>CHP4_M3_M_Motor_Back</t>
  </si>
  <si>
    <t>CHP4_M3_M_Loc</t>
  </si>
  <si>
    <t>CHP4_M3_M_Rem</t>
  </si>
  <si>
    <t>CHP4_M3_M_Blocking_ALM</t>
  </si>
  <si>
    <t>CHP4_M3_M_Blocking_CHK</t>
  </si>
  <si>
    <t>CHP4_M3_M_Blocking_EN</t>
  </si>
  <si>
    <t>CHP4_M3_M_Blocking_Stop</t>
  </si>
  <si>
    <t>CHP4_M3_M_PullSwitch_CHK</t>
  </si>
  <si>
    <t>CHP4_M3_M_LMD_ALM</t>
  </si>
  <si>
    <t>CHP4_M3_M_LMD_CHK_1</t>
  </si>
  <si>
    <t>CHP4_M3_M_LMD_EN</t>
  </si>
  <si>
    <t>CHP4_M3_M_LMD_Stop</t>
  </si>
  <si>
    <t>CHP4_M3_M_RMD_ALM</t>
  </si>
  <si>
    <t>CHP4_M3_M_RMD_CHK_1</t>
  </si>
  <si>
    <t>CHP4_M3_M_RMD_EN</t>
  </si>
  <si>
    <t>CHP4_M3_M_RMD_Stop</t>
  </si>
  <si>
    <t>CHP4_M3_M_Motor_Delta</t>
  </si>
  <si>
    <t>CHP4_M3_M_Motor_Wye</t>
  </si>
  <si>
    <t>CHP4_M3_M_MSD</t>
  </si>
  <si>
    <t>CHP4_M3_M_LMD_CHK_2</t>
  </si>
  <si>
    <t>CHP4_M3_M_RMD_CHK_2</t>
  </si>
  <si>
    <t>CHP4_M3_SetFRQ_HiProEN</t>
  </si>
  <si>
    <t>CHP4_M3_SetFRQ_LoProEN</t>
  </si>
  <si>
    <t>CHP4_M3_SetFRQ_HiALM</t>
  </si>
  <si>
    <t>CHP4_M3_SetFRQ_LoALM</t>
  </si>
  <si>
    <t>CHP4_M3_SetFRQ_HiHiALM</t>
  </si>
  <si>
    <t>CHP4_M3_SetFRQ_LoLoALM</t>
  </si>
  <si>
    <t>CHP4_M3_SetFRQ_LimALM</t>
  </si>
  <si>
    <t>CHP4_M3_SetFRQ_LostALM</t>
  </si>
  <si>
    <t>CHP4_M3_ActFRQ_HiProEN</t>
  </si>
  <si>
    <t>CHP4_M3_ActFRQ_LoProEN</t>
  </si>
  <si>
    <t>CHP4_M3_ActFRQ_HiALM</t>
  </si>
  <si>
    <t>CHP4_M3_ActFRQ_LoALM</t>
  </si>
  <si>
    <t>CHP4_M3_ActFRQ_HiHiALM</t>
  </si>
  <si>
    <t>CHP4_M3_ActFRQ_LoLoALM</t>
  </si>
  <si>
    <t>CHP4_M3_ActFRQ_LimALM</t>
  </si>
  <si>
    <t>CHP4_M3_ActFRQ_LostALM</t>
  </si>
  <si>
    <t>CHP4_M3_Comm_REL</t>
  </si>
  <si>
    <t>CHP4_M3_Comm_FWD</t>
  </si>
  <si>
    <t>CHP4_M3_Comm_REV</t>
  </si>
  <si>
    <t>CHP4_M3_Comm_Reset</t>
  </si>
  <si>
    <t>CHP4_M3_Comm_IRL</t>
  </si>
  <si>
    <t>CHP4_M3_Comm_IFW</t>
  </si>
  <si>
    <t>CHP4_M3_Comm_IRV</t>
  </si>
  <si>
    <t>CHP4_M3_Comm_ALARM</t>
  </si>
  <si>
    <t>CHP4_M3_Comm_Fault</t>
  </si>
  <si>
    <t>CHP4_M3_ActRPM_HiProEN</t>
  </si>
  <si>
    <t>CHP4_M3_ActRPM_LoProEN</t>
  </si>
  <si>
    <t>CHP4_M3_ActRPM_HiALM</t>
  </si>
  <si>
    <t>CHP4_M3_ActRPM_LoALM</t>
  </si>
  <si>
    <t>CHP4_M3_ActRPM_HiHiALM</t>
  </si>
  <si>
    <t>CHP4_M3_ActRPM_LoLoALM</t>
  </si>
  <si>
    <t>CHP4_M3_ActRPM_LimALM</t>
  </si>
  <si>
    <t>CHP4_M3_ActRPM_LostALM</t>
  </si>
  <si>
    <t>CHP4_M3_Current_HiProEN</t>
  </si>
  <si>
    <t>CHP4_M3_Current_LoProEN</t>
  </si>
  <si>
    <t>CHP4_M3_Current_HiALM</t>
  </si>
  <si>
    <t>CHP4_M3_Current_LoALM</t>
  </si>
  <si>
    <t>CHP4_M3_Current_HiHiALM</t>
  </si>
  <si>
    <t>CHP4_M3_Current_LoLoALM</t>
  </si>
  <si>
    <t>CHP4_M3_Current_LimALM</t>
  </si>
  <si>
    <t>CHP4_M3_Current_LostALM</t>
  </si>
  <si>
    <t>CHP4_M6_M_Enable</t>
  </si>
  <si>
    <t>CHP4_M6_M_Auto_Status</t>
  </si>
  <si>
    <t>CHP4_M6_M_Loc_Rem</t>
  </si>
  <si>
    <t>CHP4_M6_M_ON_HMI</t>
  </si>
  <si>
    <t>CHP4_M6_M_OFF_HMI</t>
  </si>
  <si>
    <t>CHP4_M6_M_Fan</t>
  </si>
  <si>
    <t>CHP4_M6_M_Motor</t>
  </si>
  <si>
    <t>CHP4_M6_M_OL</t>
  </si>
  <si>
    <t>CHP4_M6_M_Fan_OL</t>
  </si>
  <si>
    <t>CHP4_M6_M_RunSig</t>
  </si>
  <si>
    <t>CHP4_M6_M_Break_ALM</t>
  </si>
  <si>
    <t>CHP4_M6_M_Break_CHK</t>
  </si>
  <si>
    <t>CHP4_M6_M_INV_Res_HMI</t>
  </si>
  <si>
    <t>CHP4_M6_M_Break_EN</t>
  </si>
  <si>
    <t>CHP4_M6_M_Break_Stop</t>
  </si>
  <si>
    <t>CHP4_M6_M_Motor_Back</t>
  </si>
  <si>
    <t>CHP4_M6_M_Loc</t>
  </si>
  <si>
    <t>CHP4_M6_M_Rem</t>
  </si>
  <si>
    <t>CHP4_M6_M_Blocking_ALM</t>
  </si>
  <si>
    <t>CHP4_M6_M_Blocking_CHK</t>
  </si>
  <si>
    <t>CHP4_M6_M_Blocking_EN</t>
  </si>
  <si>
    <t>CHP4_M6_M_Blocking_Stop</t>
  </si>
  <si>
    <t>CHP4_M6_M_PullSwitch_CHK</t>
  </si>
  <si>
    <t>CHP4_M6_M_LMD_ALM</t>
  </si>
  <si>
    <t>CHP4_M6_M_LMD_CHK_1</t>
  </si>
  <si>
    <t>CHP4_M6_M_LMD_EN</t>
  </si>
  <si>
    <t>CHP4_M6_M_LMD_Stop</t>
  </si>
  <si>
    <t>CHP4_M6_M_RMD_ALM</t>
  </si>
  <si>
    <t>CHP4_M6_M_RMD_CHK_1</t>
  </si>
  <si>
    <t>CHP4_M6_M_RMD_EN</t>
  </si>
  <si>
    <t>CHP4_M6_M_RMD_Stop</t>
  </si>
  <si>
    <t>CHP4_M6_M_Motor_Delta</t>
  </si>
  <si>
    <t>CHP4_M6_M_Motor_Wye</t>
  </si>
  <si>
    <t>CHP4_M6_M_MSD</t>
  </si>
  <si>
    <t>CHP4_M6_M_LMD_CHK_2</t>
  </si>
  <si>
    <t>CHP4_M6_M_RMD_CHK_2</t>
  </si>
  <si>
    <t>CHP4_M7_M_Enable</t>
  </si>
  <si>
    <t>CHP4_M7_M_Auto_Status</t>
  </si>
  <si>
    <t>CHP4_M7_M_Loc_Rem</t>
  </si>
  <si>
    <t>CHP4_M7_M_ON_HMI</t>
  </si>
  <si>
    <t>CHP4_M7_M_OFF_HMI</t>
  </si>
  <si>
    <t>CHP4_M7_M_Fan</t>
  </si>
  <si>
    <t>CHP4_M7_M_Motor</t>
  </si>
  <si>
    <t>CHP4_M7_M_OL</t>
  </si>
  <si>
    <t>CHP4_M7_M_Fan_OL</t>
  </si>
  <si>
    <t>CHP4_M7_M_RunSig</t>
  </si>
  <si>
    <t>CHP4_M7_M_Break_ALM</t>
  </si>
  <si>
    <t>CHP4_M7_M_Break_CHK</t>
  </si>
  <si>
    <t>CHP4_M7_M_INV_Res_HMI</t>
  </si>
  <si>
    <t>CHP4_M7_M_Break_EN</t>
  </si>
  <si>
    <t>CHP4_M7_M_Break_Stop</t>
  </si>
  <si>
    <t>CHP4_M7_M_Motor_Back</t>
  </si>
  <si>
    <t>CHP4_M7_M_Loc</t>
  </si>
  <si>
    <t>CHP4_M7_M_Rem</t>
  </si>
  <si>
    <t>CHP4_M7_M_Blocking_ALM</t>
  </si>
  <si>
    <t>CHP4_M7_M_Blocking_CHK</t>
  </si>
  <si>
    <t>CHP4_M7_M_Blocking_EN</t>
  </si>
  <si>
    <t>CHP4_M7_M_Blocking_Stop</t>
  </si>
  <si>
    <t>CHP4_M7_M_PullSwitch_CHK</t>
  </si>
  <si>
    <t>CHP4_M7_M_LMD_ALM</t>
  </si>
  <si>
    <t>CHP4_M7_M_LMD_CHK_1</t>
  </si>
  <si>
    <t>CHP4_M7_M_LMD_EN</t>
  </si>
  <si>
    <t>CHP4_M7_M_LMD_Stop</t>
  </si>
  <si>
    <t>CHP4_M7_M_RMD_ALM</t>
  </si>
  <si>
    <t>CHP4_M7_M_RMD_CHK_1</t>
  </si>
  <si>
    <t>CHP4_M7_M_RMD_EN</t>
  </si>
  <si>
    <t>CHP4_M7_M_RMD_Stop</t>
  </si>
  <si>
    <t>CHP4_M7_M_Motor_Delta</t>
  </si>
  <si>
    <t>CHP4_M7_M_Motor_Wye</t>
  </si>
  <si>
    <t>CHP4_M7_M_MSD</t>
  </si>
  <si>
    <t>CHP4_M7_M_LMD_CHK_2</t>
  </si>
  <si>
    <t>CHP4_M7_M_RMD_CHK_2</t>
  </si>
  <si>
    <t>CHP4_M8_M_Enable</t>
  </si>
  <si>
    <t>CHP4_M8_M_Auto_Status</t>
  </si>
  <si>
    <t>CHP4_M8_M_Loc_Rem</t>
  </si>
  <si>
    <t>CHP4_M8_M_ON_HMI</t>
  </si>
  <si>
    <t>CHP4_M8_M_OFF_HMI</t>
  </si>
  <si>
    <t>CHP4_M8_M_Fan</t>
  </si>
  <si>
    <t>CHP4_M8_M_Motor</t>
  </si>
  <si>
    <t>CHP4_M8_M_OL</t>
  </si>
  <si>
    <t>CHP4_M8_M_Fan_OL</t>
  </si>
  <si>
    <t>CHP4_M8_M_RunSig</t>
  </si>
  <si>
    <t>CHP4_M8_M_Break_ALM</t>
  </si>
  <si>
    <t>CHP4_M8_M_Break_CHK</t>
  </si>
  <si>
    <t>CHP4_M8_M_INV_Res_HMI</t>
  </si>
  <si>
    <t>CHP4_M8_M_Break_EN</t>
  </si>
  <si>
    <t>CHP4_M8_M_Break_Stop</t>
  </si>
  <si>
    <t>CHP4_M8_M_Motor_Back</t>
  </si>
  <si>
    <t>CHP4_M8_M_Loc</t>
  </si>
  <si>
    <t>CHP4_M8_M_Rem</t>
  </si>
  <si>
    <t>CHP4_M8_M_Blocking_ALM</t>
  </si>
  <si>
    <t>CHP4_M8_M_Blocking_CHK</t>
  </si>
  <si>
    <t>CHP4_M8_M_Blocking_EN</t>
  </si>
  <si>
    <t>CHP4_M8_M_Blocking_Stop</t>
  </si>
  <si>
    <t>CHP4_M8_M_PullSwitch_CHK</t>
  </si>
  <si>
    <t>CHP4_M8_M_LMD_ALM</t>
  </si>
  <si>
    <t>CHP4_M8_M_LMD_CHK_1</t>
  </si>
  <si>
    <t>CHP4_M8_M_LMD_EN</t>
  </si>
  <si>
    <t>CHP4_M8_M_LMD_Stop</t>
  </si>
  <si>
    <t>CHP4_M8_M_RMD_ALM</t>
  </si>
  <si>
    <t>CHP4_M8_M_RMD_CHK_1</t>
  </si>
  <si>
    <t>CHP4_M8_M_RMD_EN</t>
  </si>
  <si>
    <t>CHP4_M8_M_RMD_Stop</t>
  </si>
  <si>
    <t>CHP4_M8_M_Motor_Delta</t>
  </si>
  <si>
    <t>CHP4_M8_M_Motor_Wye</t>
  </si>
  <si>
    <t>CHP4_M8_M_MSD</t>
  </si>
  <si>
    <t>CHP4_M8_M_LMD_CHK_2</t>
  </si>
  <si>
    <t>CHP4_M8_M_RMD_CHK_2</t>
  </si>
  <si>
    <t>CHP4_M9_M_Enable</t>
  </si>
  <si>
    <t>CHP4_M9_M_Auto_Status</t>
  </si>
  <si>
    <t>CHP4_M9_M_Loc_Rem</t>
  </si>
  <si>
    <t>CHP4_M9_M_ON_HMI</t>
  </si>
  <si>
    <t>CHP4_M9_M_OFF_HMI</t>
  </si>
  <si>
    <t>CHP4_M9_M_Fan</t>
  </si>
  <si>
    <t>CHP4_M9_M_Motor</t>
  </si>
  <si>
    <t>CHP4_M9_M_OL</t>
  </si>
  <si>
    <t>CHP4_M9_M_Fan_OL</t>
  </si>
  <si>
    <t>CHP4_M9_M_RunSig</t>
  </si>
  <si>
    <t>CHP4_M9_M_Break_ALM</t>
  </si>
  <si>
    <t>CHP4_M9_M_Break_CHK</t>
  </si>
  <si>
    <t>CHP4_M9_M_INV_Res_HMI</t>
  </si>
  <si>
    <t>CHP4_M9_M_Break_EN</t>
  </si>
  <si>
    <t>CHP4_M9_M_Break_Stop</t>
  </si>
  <si>
    <t>CHP4_M9_M_Motor_Back</t>
  </si>
  <si>
    <t>CHP4_M9_M_Loc</t>
  </si>
  <si>
    <t>CHP4_M9_M_Rem</t>
  </si>
  <si>
    <t>CHP4_M9_M_Blocking_ALM</t>
  </si>
  <si>
    <t>CHP4_M9_M_Blocking_CHK</t>
  </si>
  <si>
    <t>CHP4_M9_M_Blocking_EN</t>
  </si>
  <si>
    <t>CHP4_M9_M_Blocking_Stop</t>
  </si>
  <si>
    <t>CHP4_M9_M_PullSwitch_CHK</t>
  </si>
  <si>
    <t>CHP4_M9_M_LMD_ALM</t>
  </si>
  <si>
    <t>CHP4_M9_M_LMD_CHK_1</t>
  </si>
  <si>
    <t>CHP4_M9_M_LMD_EN</t>
  </si>
  <si>
    <t>CHP4_M9_M_LMD_Stop</t>
  </si>
  <si>
    <t>CHP4_M9_M_RMD_ALM</t>
  </si>
  <si>
    <t>CHP4_M9_M_RMD_CHK_1</t>
  </si>
  <si>
    <t>CHP4_M9_M_RMD_EN</t>
  </si>
  <si>
    <t>CHP4_M9_M_RMD_Stop</t>
  </si>
  <si>
    <t>CHP4_M9_M_Motor_Delta</t>
  </si>
  <si>
    <t>CHP4_M9_M_Motor_Wye</t>
  </si>
  <si>
    <t>CHP4_M9_M_MSD</t>
  </si>
  <si>
    <t>CHP4_M9_M_LMD_CHK_2</t>
  </si>
  <si>
    <t>CHP4_M9_M_RMD_CHK_2</t>
  </si>
  <si>
    <t>CHP4_M10_M_Enable</t>
  </si>
  <si>
    <t>CHP4_M10_M_Auto_Status</t>
  </si>
  <si>
    <t>CHP4_M10_M_Loc_Rem</t>
  </si>
  <si>
    <t>CHP4_M10_M_ON_HMI</t>
  </si>
  <si>
    <t>CHP4_M10_M_OFF_HMI</t>
  </si>
  <si>
    <t>CHP4_M10_M_Fan</t>
  </si>
  <si>
    <t>CHP4_M10_M_Motor</t>
  </si>
  <si>
    <t>CHP4_M10_M_OL</t>
  </si>
  <si>
    <t>CHP4_M10_M_Fan_OL</t>
  </si>
  <si>
    <t>CHP4_M10_M_RunSig</t>
  </si>
  <si>
    <t>CHP4_M10_M_Break_ALM</t>
  </si>
  <si>
    <t>CHP4_M10_M_Break_CHK</t>
  </si>
  <si>
    <t>CHP4_M10_M_INV_Res_HMI</t>
  </si>
  <si>
    <t>CHP4_M10_M_Break_EN</t>
  </si>
  <si>
    <t>CHP4_M10_M_Break_Stop</t>
  </si>
  <si>
    <t>CHP4_M10_M_Motor_Back</t>
  </si>
  <si>
    <t>CHP4_M10_M_Loc</t>
  </si>
  <si>
    <t>CHP4_M10_M_Rem</t>
  </si>
  <si>
    <t>CHP4_M10_M_Blocking_ALM</t>
  </si>
  <si>
    <t>CHP4_M10_M_Blocking_CHK</t>
  </si>
  <si>
    <t>CHP4_M10_M_Blocking_EN</t>
  </si>
  <si>
    <t>CHP4_M10_M_Blocking_Stop</t>
  </si>
  <si>
    <t>CHP4_M10_M_PullSwitch_CHK</t>
  </si>
  <si>
    <t>CHP4_M10_M_LMD_ALM</t>
  </si>
  <si>
    <t>CHP4_M10_M_LMD_CHK_1</t>
  </si>
  <si>
    <t>CHP4_M10_M_LMD_EN</t>
  </si>
  <si>
    <t>CHP4_M10_M_LMD_Stop</t>
  </si>
  <si>
    <t>CHP4_M10_M_RMD_ALM</t>
  </si>
  <si>
    <t>CHP4_M10_M_RMD_CHK_1</t>
  </si>
  <si>
    <t>CHP4_M10_M_RMD_EN</t>
  </si>
  <si>
    <t>CHP4_M10_M_RMD_Stop</t>
  </si>
  <si>
    <t>CHP4_M10_M_Motor_Delta</t>
  </si>
  <si>
    <t>CHP4_M10_M_Motor_Wye</t>
  </si>
  <si>
    <t>CHP4_M10_M_MSD</t>
  </si>
  <si>
    <t>CHP4_M10_M_LMD_CHK_2</t>
  </si>
  <si>
    <t>CHP4_M10_M_RMD_CHK_2</t>
  </si>
  <si>
    <t>CHP4_M11_M_Enable</t>
  </si>
  <si>
    <t>CHP4_M11_M_Auto_Status</t>
  </si>
  <si>
    <t>CHP4_M11_M_Loc_Rem</t>
  </si>
  <si>
    <t>CHP4_M11_M_ON_HMI</t>
  </si>
  <si>
    <t>CHP4_M11_M_OFF_HMI</t>
  </si>
  <si>
    <t>CHP4_M11_M_Fan</t>
  </si>
  <si>
    <t>CHP4_M11_M_Motor</t>
  </si>
  <si>
    <t>CHP4_M11_M_OL</t>
  </si>
  <si>
    <t>CHP4_M11_M_Fan_OL</t>
  </si>
  <si>
    <t>CHP4_M11_M_RunSig</t>
  </si>
  <si>
    <t>CHP4_M11_M_Break_ALM</t>
  </si>
  <si>
    <t>CHP4_M11_M_Break_CHK</t>
  </si>
  <si>
    <t>CHP4_M11_M_INV_Res_HMI</t>
  </si>
  <si>
    <t>CHP4_M11_M_Break_EN</t>
  </si>
  <si>
    <t>CHP4_M11_M_Break_Stop</t>
  </si>
  <si>
    <t>CHP4_M11_M_Motor_Back</t>
  </si>
  <si>
    <t>CHP4_M11_M_Loc</t>
  </si>
  <si>
    <t>CHP4_M11_M_Rem</t>
  </si>
  <si>
    <t>CHP4_M11_M_Blocking_ALM</t>
  </si>
  <si>
    <t>CHP4_M11_M_Blocking_CHK</t>
  </si>
  <si>
    <t>CHP4_M11_M_Blocking_EN</t>
  </si>
  <si>
    <t>CHP4_M11_M_Blocking_Stop</t>
  </si>
  <si>
    <t>CHP4_M11_M_PullSwitch_CHK</t>
  </si>
  <si>
    <t>CHP4_M11_M_LMD_ALM</t>
  </si>
  <si>
    <t>CHP4_M11_M_LMD_CHK_1</t>
  </si>
  <si>
    <t>CHP4_M11_M_LMD_EN</t>
  </si>
  <si>
    <t>CHP4_M11_M_LMD_Stop</t>
  </si>
  <si>
    <t>CHP4_M11_M_RMD_ALM</t>
  </si>
  <si>
    <t>CHP4_M11_M_RMD_CHK_1</t>
  </si>
  <si>
    <t>CHP4_M11_M_RMD_EN</t>
  </si>
  <si>
    <t>CHP4_M11_M_RMD_Stop</t>
  </si>
  <si>
    <t>CHP4_M11_M_Motor_Delta</t>
  </si>
  <si>
    <t>CHP4_M11_M_Motor_Wye</t>
  </si>
  <si>
    <t>CHP4_M11_M_MSD</t>
  </si>
  <si>
    <t>CHP4_M11_M_LMD_CHK_2</t>
  </si>
  <si>
    <t>CHP4_M11_M_RMD_CHK_2</t>
  </si>
  <si>
    <t>CHP4_M12_M_Enable</t>
  </si>
  <si>
    <t>CHP4_M12_M_Auto_Status</t>
  </si>
  <si>
    <t>CHP4_M12_M_Loc_Rem</t>
  </si>
  <si>
    <t>CHP4_M12_M_ON_HMI</t>
  </si>
  <si>
    <t>CHP4_M12_M_OFF_HMI</t>
  </si>
  <si>
    <t>CHP4_M12_M_Fan</t>
  </si>
  <si>
    <t>CHP4_M12_M_Motor</t>
  </si>
  <si>
    <t>CHP4_M12_M_OL</t>
  </si>
  <si>
    <t>CHP4_M12_M_Fan_OL</t>
  </si>
  <si>
    <t>CHP4_M12_M_RunSig</t>
  </si>
  <si>
    <t>CHP4_M12_M_Break_ALM</t>
  </si>
  <si>
    <t>CHP4_M12_M_Break_CHK</t>
  </si>
  <si>
    <t>CHP4_M12_M_INV_Res_HMI</t>
  </si>
  <si>
    <t>CHP4_M12_M_Break_EN</t>
  </si>
  <si>
    <t>CHP4_M12_M_Break_Stop</t>
  </si>
  <si>
    <t>CHP4_M12_M_Motor_Back</t>
  </si>
  <si>
    <t>CHP4_M12_M_Loc</t>
  </si>
  <si>
    <t>CHP4_M12_M_Rem</t>
  </si>
  <si>
    <t>CHP4_M12_M_Blocking_ALM</t>
  </si>
  <si>
    <t>CHP4_M12_M_Blocking_CHK</t>
  </si>
  <si>
    <t>CHP4_M12_M_Blocking_EN</t>
  </si>
  <si>
    <t>CHP4_M12_M_Blocking_Stop</t>
  </si>
  <si>
    <t>CHP4_M12_M_PullSwitch_CHK</t>
  </si>
  <si>
    <t>CHP4_M12_M_LMD_ALM</t>
  </si>
  <si>
    <t>CHP4_M12_M_LMD_CHK_1</t>
  </si>
  <si>
    <t>CHP4_M12_M_LMD_EN</t>
  </si>
  <si>
    <t>CHP4_M12_M_LMD_Stop</t>
  </si>
  <si>
    <t>CHP4_M12_M_RMD_ALM</t>
  </si>
  <si>
    <t>CHP4_M12_M_RMD_CHK_1</t>
  </si>
  <si>
    <t>CHP4_M12_M_RMD_EN</t>
  </si>
  <si>
    <t>CHP4_M12_M_RMD_Stop</t>
  </si>
  <si>
    <t>CHP4_M12_M_Motor_Delta</t>
  </si>
  <si>
    <t>CHP4_M12_M_Motor_Wye</t>
  </si>
  <si>
    <t>CHP4_M12_M_MSD</t>
  </si>
  <si>
    <t>CHP4_M12_M_LMD_CHK_2</t>
  </si>
  <si>
    <t>CHP4_M12_M_RMD_CHK_2</t>
  </si>
  <si>
    <t>CHP4_M13_M_Enable</t>
  </si>
  <si>
    <t>CHP4_M13_M_Auto_Status</t>
  </si>
  <si>
    <t>CHP4_M13_M_Loc_Rem</t>
  </si>
  <si>
    <t>CHP4_M13_M_ON_HMI</t>
  </si>
  <si>
    <t>CHP4_M13_M_OFF_HMI</t>
  </si>
  <si>
    <t>CHP4_M13_M_Fan</t>
  </si>
  <si>
    <t>CHP4_M13_M_Motor</t>
  </si>
  <si>
    <t>CHP4_M13_M_OL</t>
  </si>
  <si>
    <t>CHP4_M13_M_Fan_OL</t>
  </si>
  <si>
    <t>CHP4_M13_M_RunSig</t>
  </si>
  <si>
    <t>CHP4_M13_M_Break_ALM</t>
  </si>
  <si>
    <t>CHP4_M13_M_Break_CHK</t>
  </si>
  <si>
    <t>CHP4_M13_M_INV_Res_HMI</t>
  </si>
  <si>
    <t>CHP4_M13_M_Break_EN</t>
  </si>
  <si>
    <t>CHP4_M13_M_Break_Stop</t>
  </si>
  <si>
    <t>CHP4_M13_M_Motor_Back</t>
  </si>
  <si>
    <t>CHP4_M13_M_Loc</t>
  </si>
  <si>
    <t>CHP4_M13_M_Rem</t>
  </si>
  <si>
    <t>CHP4_M13_M_Blocking_ALM</t>
  </si>
  <si>
    <t>CHP4_M13_M_Blocking_CHK</t>
  </si>
  <si>
    <t>CHP4_M13_M_Blocking_EN</t>
  </si>
  <si>
    <t>CHP4_M13_M_Blocking_Stop</t>
  </si>
  <si>
    <t>CHP4_M13_M_PullSwitch_CHK</t>
  </si>
  <si>
    <t>CHP4_M13_M_LMD_ALM</t>
  </si>
  <si>
    <t>CHP4_M13_M_LMD_CHK_1</t>
  </si>
  <si>
    <t>CHP4_M13_M_LMD_EN</t>
  </si>
  <si>
    <t>CHP4_M13_M_LMD_Stop</t>
  </si>
  <si>
    <t>CHP4_M13_M_RMD_ALM</t>
  </si>
  <si>
    <t>CHP4_M13_M_RMD_CHK_1</t>
  </si>
  <si>
    <t>CHP4_M13_M_RMD_EN</t>
  </si>
  <si>
    <t>CHP4_M13_M_RMD_Stop</t>
  </si>
  <si>
    <t>CHP4_M13_M_Motor_Delta</t>
  </si>
  <si>
    <t>CHP4_M13_M_Motor_Wye</t>
  </si>
  <si>
    <t>CHP4_M13_M_MSD</t>
  </si>
  <si>
    <t>CHP4_M13_M_LMD_CHK_2</t>
  </si>
  <si>
    <t>CHP4_M13_M_RMD_CHK_2</t>
  </si>
  <si>
    <t>CHP4_M14_M_Enable</t>
  </si>
  <si>
    <t>CHP4_M14_M_Auto_Status</t>
  </si>
  <si>
    <t>CHP4_M14_M_Loc_Rem</t>
  </si>
  <si>
    <t>CHP4_M14_M_ON_HMI</t>
  </si>
  <si>
    <t>CHP4_M14_M_OFF_HMI</t>
  </si>
  <si>
    <t>CHP4_M14_M_Fan</t>
  </si>
  <si>
    <t>CHP4_M14_M_Motor</t>
  </si>
  <si>
    <t>CHP4_M14_M_OL</t>
  </si>
  <si>
    <t>CHP4_M14_M_Fan_OL</t>
  </si>
  <si>
    <t>CHP4_M14_M_RunSig</t>
  </si>
  <si>
    <t>CHP4_M14_M_Break_ALM</t>
  </si>
  <si>
    <t>CHP4_M14_M_Break_CHK</t>
  </si>
  <si>
    <t>CHP4_M14_M_INV_Res_HMI</t>
  </si>
  <si>
    <t>CHP4_M14_M_Break_EN</t>
  </si>
  <si>
    <t>CHP4_M14_M_Break_Stop</t>
  </si>
  <si>
    <t>CHP4_M14_M_Motor_Back</t>
  </si>
  <si>
    <t>CHP4_M14_M_Loc</t>
  </si>
  <si>
    <t>CHP4_M14_M_Rem</t>
  </si>
  <si>
    <t>CHP4_M14_M_Blocking_ALM</t>
  </si>
  <si>
    <t>CHP4_M14_M_Blocking_CHK</t>
  </si>
  <si>
    <t>CHP4_M14_M_Blocking_EN</t>
  </si>
  <si>
    <t>CHP4_M14_M_Blocking_Stop</t>
  </si>
  <si>
    <t>CHP4_M14_M_PullSwitch_CHK</t>
  </si>
  <si>
    <t>CHP4_M14_M_LMD_ALM</t>
  </si>
  <si>
    <t>CHP4_M14_M_LMD_CHK_1</t>
  </si>
  <si>
    <t>CHP4_M14_M_LMD_EN</t>
  </si>
  <si>
    <t>CHP4_M14_M_LMD_Stop</t>
  </si>
  <si>
    <t>CHP4_M14_M_RMD_ALM</t>
  </si>
  <si>
    <t>CHP4_M14_M_RMD_CHK_1</t>
  </si>
  <si>
    <t>CHP4_M14_M_RMD_EN</t>
  </si>
  <si>
    <t>CHP4_M14_M_RMD_Stop</t>
  </si>
  <si>
    <t>CHP4_M14_M_Motor_Delta</t>
  </si>
  <si>
    <t>CHP4_M14_M_Motor_Wye</t>
  </si>
  <si>
    <t>CHP4_M14_M_MSD</t>
  </si>
  <si>
    <t>CHP4_M14_M_LMD_CHK_2</t>
  </si>
  <si>
    <t>CHP4_M14_M_RMD_CHK_2</t>
  </si>
  <si>
    <t>CHP4_S1_HiProEN</t>
  </si>
  <si>
    <t>CHP4_S1_LoProEN</t>
  </si>
  <si>
    <t>CHP4_S1_HiALM</t>
  </si>
  <si>
    <t>CHP4_S1_LoALM</t>
  </si>
  <si>
    <t>CHP4_S1_HiHiALM</t>
  </si>
  <si>
    <t>CHP4_S1_LoLoALM</t>
  </si>
  <si>
    <t>CHP4_S1_LimALM</t>
  </si>
  <si>
    <t>CHP4_S1_LostALM</t>
  </si>
  <si>
    <t>CHP4_S2_HiProEN</t>
  </si>
  <si>
    <t>CHP4_S2_LoProEN</t>
  </si>
  <si>
    <t>CHP4_S2_HiALM</t>
  </si>
  <si>
    <t>CHP4_S2_LoALM</t>
  </si>
  <si>
    <t>CHP4_S2_HiHiALM</t>
  </si>
  <si>
    <t>CHP4_S2_LoLoALM</t>
  </si>
  <si>
    <t>CHP4_S2_LimALM</t>
  </si>
  <si>
    <t>CHP4_S2_LostALM</t>
  </si>
  <si>
    <t>CHP4_S3_HiProEN</t>
  </si>
  <si>
    <t>CHP4_S3_LoProEN</t>
  </si>
  <si>
    <t>CHP4_S3_HiALM</t>
  </si>
  <si>
    <t>CHP4_S3_LoALM</t>
  </si>
  <si>
    <t>CHP4_S3_HiHiALM</t>
  </si>
  <si>
    <t>CHP4_S3_LoLoALM</t>
  </si>
  <si>
    <t>CHP4_S3_LimALM</t>
  </si>
  <si>
    <t>CHP4_S3_LostALM</t>
  </si>
  <si>
    <t>CHP4_S4_HiProEN</t>
  </si>
  <si>
    <t>CHP4_S4_LoProEN</t>
  </si>
  <si>
    <t>CHP4_S4_HiALM</t>
  </si>
  <si>
    <t>CHP4_S4_LoALM</t>
  </si>
  <si>
    <t>CHP4_S4_HiHiALM</t>
  </si>
  <si>
    <t>CHP4_S4_LoLoALM</t>
  </si>
  <si>
    <t>CHP4_S4_LimALM</t>
  </si>
  <si>
    <t>CHP4_S4_LostALM</t>
  </si>
  <si>
    <t>CHP4_S5_HiProEN</t>
  </si>
  <si>
    <t>CHP4_S5_LoProEN</t>
  </si>
  <si>
    <t>CHP4_S5_HiALM</t>
  </si>
  <si>
    <t>CHP4_S5_LoALM</t>
  </si>
  <si>
    <t>CHP4_S5_HiHiALM</t>
  </si>
  <si>
    <t>CHP4_S5_LoLoALM</t>
  </si>
  <si>
    <t>CHP4_S5_LimALM</t>
  </si>
  <si>
    <t>CHP4_S5_LostALM</t>
  </si>
  <si>
    <t>CHP4_S6_HiProEN</t>
  </si>
  <si>
    <t>CHP4_S6_LoProEN</t>
  </si>
  <si>
    <t>CHP4_S6_HiALM</t>
  </si>
  <si>
    <t>CHP4_S6_LoALM</t>
  </si>
  <si>
    <t>CHP4_S6_HiHiALM</t>
  </si>
  <si>
    <t>CHP4_S6_LoLoALM</t>
  </si>
  <si>
    <t>CHP4_S6_LimALM</t>
  </si>
  <si>
    <t>CHP4_S6_LostALM</t>
  </si>
  <si>
    <t>CHP4_S7_HiProEN</t>
  </si>
  <si>
    <t>CHP4_S7_LoProEN</t>
  </si>
  <si>
    <t>CHP4_S7_HiALM</t>
  </si>
  <si>
    <t>CHP4_S7_LoALM</t>
  </si>
  <si>
    <t>CHP4_S7_HiHiALM</t>
  </si>
  <si>
    <t>CHP4_S7_LoLoALM</t>
  </si>
  <si>
    <t>CHP4_S7_LimALM</t>
  </si>
  <si>
    <t>CHP4_S7_LostALM</t>
  </si>
  <si>
    <t>CHP4_S8_HiProEN</t>
  </si>
  <si>
    <t>CHP4_S8_LoProEN</t>
  </si>
  <si>
    <t>CHP4_S8_HiALM</t>
  </si>
  <si>
    <t>CHP4_S8_LoALM</t>
  </si>
  <si>
    <t>CHP4_S8_HiHiALM</t>
  </si>
  <si>
    <t>CHP4_S8_LoLoALM</t>
  </si>
  <si>
    <t>CHP4_S8_LimALM</t>
  </si>
  <si>
    <t>CHP4_S8_LostALM</t>
  </si>
  <si>
    <t>CHP4_V1_Enable</t>
  </si>
  <si>
    <t>CHP4_V1_Auto_Status</t>
  </si>
  <si>
    <t>CHP4_V1_ON_HMI</t>
  </si>
  <si>
    <t>CHP4_V1_OFF_HMI</t>
  </si>
  <si>
    <t>CHP4_V1_Status</t>
  </si>
  <si>
    <t>CHP4_V1_OpenOK</t>
  </si>
  <si>
    <t>CHP4_V1_CloseOK</t>
  </si>
  <si>
    <t>CHP4_V1_Open_ALM</t>
  </si>
  <si>
    <t>CHP4_V1_Close_ALM</t>
  </si>
  <si>
    <t>CHP4_V2_Enable</t>
  </si>
  <si>
    <t>CHP4_V2_Auto_Status</t>
  </si>
  <si>
    <t>CHP4_V2_ON_HMI</t>
  </si>
  <si>
    <t>CHP4_V2_OFF_HMI</t>
  </si>
  <si>
    <t>CHP4_V2_Status</t>
  </si>
  <si>
    <t>CHP4_V2_OpenOK</t>
  </si>
  <si>
    <t>CHP4_V2_CloseOK</t>
  </si>
  <si>
    <t>CHP4_V2_Open_ALM</t>
  </si>
  <si>
    <t>CHP4_V2_Close_ALM</t>
  </si>
  <si>
    <t>CHP4_V3_Enable</t>
  </si>
  <si>
    <t>CHP4_V3_Auto_Status</t>
  </si>
  <si>
    <t>CHP4_V3_ON_HMI</t>
  </si>
  <si>
    <t>CHP4_V3_OFF_HMI</t>
  </si>
  <si>
    <t>CHP4_V3_Status</t>
  </si>
  <si>
    <t>CHP4_V3_OpenOK</t>
  </si>
  <si>
    <t>CHP4_V3_CloseOK</t>
  </si>
  <si>
    <t>CHP4_V3_Open_ALM</t>
  </si>
  <si>
    <t>CHP4_V3_Close_ALM</t>
  </si>
  <si>
    <t>CHP4_V4_Enable</t>
  </si>
  <si>
    <t>CHP4_V4_Auto_Status</t>
  </si>
  <si>
    <t>CHP4_V4_ON_HMI</t>
  </si>
  <si>
    <t>CHP4_V4_OFF_HMI</t>
  </si>
  <si>
    <t>CHP4_V4_Status</t>
  </si>
  <si>
    <t>CHP4_V4_OpenOK</t>
  </si>
  <si>
    <t>CHP4_V4_CloseOK</t>
  </si>
  <si>
    <t>CHP4_V4_Open_ALM</t>
  </si>
  <si>
    <t>CHP4_V4_Close_ALM</t>
  </si>
  <si>
    <t>CHP4_Ctrl_Power_OK</t>
  </si>
  <si>
    <t>CHP4_Ctrl_REM</t>
  </si>
  <si>
    <t>CHP4_Ctrl_LOC</t>
  </si>
  <si>
    <t>CHP4_Ctrl_Stop</t>
  </si>
  <si>
    <t>CHP4_Ctrl_LoALM</t>
  </si>
  <si>
    <t>CHP4_Ctrl_HiALM</t>
  </si>
  <si>
    <t>CHP4_Ctrl_CloseOK</t>
  </si>
  <si>
    <t>CHP4_Ctrl_Retract_OK</t>
  </si>
  <si>
    <t>CHP4_Ctrl_Silo_REM</t>
  </si>
  <si>
    <t>CHP4_Ctrl_Silo_LOC</t>
  </si>
  <si>
    <t>CHPF_M1_M_Enable</t>
  </si>
  <si>
    <t>CHPF_M1_M_Auto_Status</t>
  </si>
  <si>
    <t>CHPF_M1_M_Loc_Rem</t>
  </si>
  <si>
    <t>CHPF_M1_M_ON_HMI</t>
  </si>
  <si>
    <t>CHPF_M1_M_OFF_HMI</t>
  </si>
  <si>
    <t>CHPF_M1_M_Fan</t>
  </si>
  <si>
    <t>CHPF_M1_M_Motor</t>
  </si>
  <si>
    <t>CHPF_M1_M_OL</t>
  </si>
  <si>
    <t>CHPF_M1_M_Fan_OL</t>
  </si>
  <si>
    <t>CHPF_M1_M_RunSig</t>
  </si>
  <si>
    <t>CHPF_M1_M_Break_ALM</t>
  </si>
  <si>
    <t>CHPF_M1_M_Break_CHK</t>
  </si>
  <si>
    <t>CHPF_M1_M_INV_Res_HMI</t>
  </si>
  <si>
    <t>CHPF_M1_M_Break_EN</t>
  </si>
  <si>
    <t>CHPF_M1_M_Break_Stop</t>
  </si>
  <si>
    <t>CHPF_M1_M_Motor_Back</t>
  </si>
  <si>
    <t>CHPF_M1_M_Loc</t>
  </si>
  <si>
    <t>CHPF_M1_M_Rem</t>
  </si>
  <si>
    <t>CHPF_M1_M_Blocking_ALM</t>
  </si>
  <si>
    <t>CHPF_M1_M_Blocking_CHK</t>
  </si>
  <si>
    <t>CHPF_M1_M_Blocking_EN</t>
  </si>
  <si>
    <t>CHPF_M1_M_Blocking_Stop</t>
  </si>
  <si>
    <t>CHPF_M1_M_PullSwitch_CHK</t>
  </si>
  <si>
    <t>CHPF_M1_M_LMD_ALM</t>
  </si>
  <si>
    <t>CHPF_M1_M_LMD_CHK_1</t>
  </si>
  <si>
    <t>CHPF_M1_M_LMD_EN</t>
  </si>
  <si>
    <t>CHPF_M1_M_LMD_Stop</t>
  </si>
  <si>
    <t>CHPF_M1_M_RMD_ALM</t>
  </si>
  <si>
    <t>CHPF_M1_M_RMD_CHK_1</t>
  </si>
  <si>
    <t>CHPF_M1_M_RMD_EN</t>
  </si>
  <si>
    <t>CHPF_M1_M_RMD_Stop</t>
  </si>
  <si>
    <t>CHPF_M1_M_Motor_Delta</t>
  </si>
  <si>
    <t>CHPF_M1_M_Motor_Wye</t>
  </si>
  <si>
    <t>CHPF_M1_M_MSD</t>
  </si>
  <si>
    <t>CHPF_M1_M_LMD_CHK_2</t>
  </si>
  <si>
    <t>CHPF_M1_M_RMD_CHK_2</t>
  </si>
  <si>
    <t>CHPF_M1_SetFRQ_HiProEN</t>
  </si>
  <si>
    <t>CHPF_M1_SetFRQ_LoProEN</t>
  </si>
  <si>
    <t>CHPF_M1_SetFRQ_HiALM</t>
  </si>
  <si>
    <t>CHPF_M1_SetFRQ_LoALM</t>
  </si>
  <si>
    <t>CHPF_M1_SetFRQ_HiHiALM</t>
  </si>
  <si>
    <t>CHPF_M1_SetFRQ_LoLoALM</t>
  </si>
  <si>
    <t>CHPF_M1_SetFRQ_LimALM</t>
  </si>
  <si>
    <t>CHPF_M1_SetFRQ_LostALM</t>
  </si>
  <si>
    <t>CHPF_M1_ActFRQ_HiProEN</t>
  </si>
  <si>
    <t>CHPF_M1_ActFRQ_LoProEN</t>
  </si>
  <si>
    <t>CHPF_M1_ActFRQ_HiALM</t>
  </si>
  <si>
    <t>CHPF_M1_ActFRQ_LoALM</t>
  </si>
  <si>
    <t>CHPF_M1_ActFRQ_HiHiALM</t>
  </si>
  <si>
    <t>CHPF_M1_ActFRQ_LoLoALM</t>
  </si>
  <si>
    <t>CHPF_M1_ActFRQ_LimALM</t>
  </si>
  <si>
    <t>CHPF_M1_ActFRQ_LostALM</t>
  </si>
  <si>
    <t>CHPF_M1_Comm_REL</t>
  </si>
  <si>
    <t>CHPF_M1_Comm_FWD</t>
  </si>
  <si>
    <t>CHPF_M1_Comm_REV</t>
  </si>
  <si>
    <t>CHPF_M1_Comm_Reset</t>
  </si>
  <si>
    <t>CHPF_M1_Comm_IRL</t>
  </si>
  <si>
    <t>CHPF_M1_Comm_IFW</t>
  </si>
  <si>
    <t>CHPF_M1_Comm_IRV</t>
  </si>
  <si>
    <t>CHPF_M1_Comm_ALARM</t>
  </si>
  <si>
    <t>CHPF_M1_Comm_Fault</t>
  </si>
  <si>
    <t>CHPF_M1_ActRPM_HiProEN</t>
  </si>
  <si>
    <t>CHPF_M1_ActRPM_LoProEN</t>
  </si>
  <si>
    <t>CHPF_M1_ActRPM_HiALM</t>
  </si>
  <si>
    <t>CHPF_M1_ActRPM_LoALM</t>
  </si>
  <si>
    <t>CHPF_M1_ActRPM_HiHiALM</t>
  </si>
  <si>
    <t>CHPF_M1_ActRPM_LoLoALM</t>
  </si>
  <si>
    <t>CHPF_M1_ActRPM_LimALM</t>
  </si>
  <si>
    <t>CHPF_M1_ActRPM_LostALM</t>
  </si>
  <si>
    <t>CHPF_M1_Current_HiProEN</t>
  </si>
  <si>
    <t>CHPF_M1_Current_LoProEN</t>
  </si>
  <si>
    <t>CHPF_M1_Current_HiALM</t>
  </si>
  <si>
    <t>CHPF_M1_Current_LoALM</t>
  </si>
  <si>
    <t>CHPF_M1_Current_HiHiALM</t>
  </si>
  <si>
    <t>CHPF_M1_Current_LoLoALM</t>
  </si>
  <si>
    <t>CHPF_M1_Current_LimALM</t>
  </si>
  <si>
    <t>CHPF_M1_Current_LostALM</t>
  </si>
  <si>
    <t>CHPF_M2_M_Enable</t>
  </si>
  <si>
    <t>CHPF_M2_M_Auto_Status</t>
  </si>
  <si>
    <t>CHPF_M2_M_Loc_Rem</t>
  </si>
  <si>
    <t>CHPF_M2_M_ON_HMI</t>
  </si>
  <si>
    <t>CHPF_M2_M_OFF_HMI</t>
  </si>
  <si>
    <t>CHPF_M2_M_Fan</t>
  </si>
  <si>
    <t>CHPF_M2_M_Motor</t>
  </si>
  <si>
    <t>CHPF_M2_M_OL</t>
  </si>
  <si>
    <t>CHPF_M2_M_Fan_OL</t>
  </si>
  <si>
    <t>CHPF_M2_M_RunSig</t>
  </si>
  <si>
    <t>CHPF_M2_M_Break_ALM</t>
  </si>
  <si>
    <t>CHPF_M2_M_Break_CHK</t>
  </si>
  <si>
    <t>CHPF_M2_M_INV_Res_HMI</t>
  </si>
  <si>
    <t>CHPF_M2_M_Break_EN</t>
  </si>
  <si>
    <t>CHPF_M2_M_Break_Stop</t>
  </si>
  <si>
    <t>CHPF_M2_M_Motor_Back</t>
  </si>
  <si>
    <t>CHPF_M2_M_Loc</t>
  </si>
  <si>
    <t>CHPF_M2_M_Rem</t>
  </si>
  <si>
    <t>CHPF_M2_M_Blocking_ALM</t>
  </si>
  <si>
    <t>CHPF_M2_M_Blocking_CHK</t>
  </si>
  <si>
    <t>CHPF_M2_M_Blocking_EN</t>
  </si>
  <si>
    <t>CHPF_M2_M_Blocking_Stop</t>
  </si>
  <si>
    <t>CHPF_M2_M_PullSwitch_CHK</t>
  </si>
  <si>
    <t>CHPF_M2_M_LMD_ALM</t>
  </si>
  <si>
    <t>CHPF_M2_M_LMD_CHK_1</t>
  </si>
  <si>
    <t>CHPF_M2_M_LMD_EN</t>
  </si>
  <si>
    <t>CHPF_M2_M_LMD_Stop</t>
  </si>
  <si>
    <t>CHPF_M2_M_RMD_ALM</t>
  </si>
  <si>
    <t>CHPF_M2_M_RMD_CHK_1</t>
  </si>
  <si>
    <t>CHPF_M2_M_RMD_EN</t>
  </si>
  <si>
    <t>CHPF_M2_M_RMD_Stop</t>
  </si>
  <si>
    <t>CHPF_M2_M_Motor_Delta</t>
  </si>
  <si>
    <t>CHPF_M2_M_Motor_Wye</t>
  </si>
  <si>
    <t>CHPF_M2_M_MSD</t>
  </si>
  <si>
    <t>CHPF_M2_M_LMD_CHK_2</t>
  </si>
  <si>
    <t>CHPF_M2_M_RMD_CHK_2</t>
  </si>
  <si>
    <t>CHPF_M2_SetFRQ_HiProEN</t>
  </si>
  <si>
    <t>CHPF_M2_SetFRQ_LoProEN</t>
  </si>
  <si>
    <t>CHPF_M2_SetFRQ_HiALM</t>
  </si>
  <si>
    <t>CHPF_M2_SetFRQ_LoALM</t>
  </si>
  <si>
    <t>CHPF_M2_SetFRQ_HiHiALM</t>
  </si>
  <si>
    <t>CHPF_M2_SetFRQ_LoLoALM</t>
  </si>
  <si>
    <t>CHPF_M2_SetFRQ_LimALM</t>
  </si>
  <si>
    <t>CHPF_M2_SetFRQ_LostALM</t>
  </si>
  <si>
    <t>CHPF_M2_ActFRQ_HiProEN</t>
  </si>
  <si>
    <t>CHPF_M2_ActFRQ_LoProEN</t>
  </si>
  <si>
    <t>CHPF_M2_ActFRQ_HiALM</t>
  </si>
  <si>
    <t>CHPF_M2_ActFRQ_LoALM</t>
  </si>
  <si>
    <t>CHPF_M2_ActFRQ_HiHiALM</t>
  </si>
  <si>
    <t>CHPF_M2_ActFRQ_LoLoALM</t>
  </si>
  <si>
    <t>CHPF_M2_ActFRQ_LimALM</t>
  </si>
  <si>
    <t>CHPF_M2_ActFRQ_LostALM</t>
  </si>
  <si>
    <t>CHPF_M2_Comm_REL</t>
  </si>
  <si>
    <t>CHPF_M2_Comm_FWD</t>
  </si>
  <si>
    <t>CHPF_M2_Comm_REV</t>
  </si>
  <si>
    <t>CHPF_M2_Comm_Reset</t>
  </si>
  <si>
    <t>CHPF_M2_Comm_IRL</t>
  </si>
  <si>
    <t>CHPF_M2_Comm_IFW</t>
  </si>
  <si>
    <t>CHPF_M2_Comm_IRV</t>
  </si>
  <si>
    <t>CHPF_M2_Comm_ALARM</t>
  </si>
  <si>
    <t>CHPF_M2_Comm_Fault</t>
  </si>
  <si>
    <t>CHPF_M2_ActRPM_HiProEN</t>
  </si>
  <si>
    <t>CHPF_M2_ActRPM_LoProEN</t>
  </si>
  <si>
    <t>CHPF_M2_ActRPM_HiALM</t>
  </si>
  <si>
    <t>CHPF_M2_ActRPM_LoALM</t>
  </si>
  <si>
    <t>CHPF_M2_ActRPM_HiHiALM</t>
  </si>
  <si>
    <t>CHPF_M2_ActRPM_LoLoALM</t>
  </si>
  <si>
    <t>CHPF_M2_ActRPM_LimALM</t>
  </si>
  <si>
    <t>CHPF_M2_ActRPM_LostALM</t>
  </si>
  <si>
    <t>CHPF_M2_Current_HiProEN</t>
  </si>
  <si>
    <t>CHPF_M2_Current_LoProEN</t>
  </si>
  <si>
    <t>CHPF_M2_Current_HiALM</t>
  </si>
  <si>
    <t>CHPF_M2_Current_LoALM</t>
  </si>
  <si>
    <t>CHPF_M2_Current_HiHiALM</t>
  </si>
  <si>
    <t>CHPF_M2_Current_LoLoALM</t>
  </si>
  <si>
    <t>CHPF_M2_Current_LimALM</t>
  </si>
  <si>
    <t>CHPF_M2_Current_LostALM</t>
  </si>
  <si>
    <t>CHPF_M3_M_Enable</t>
  </si>
  <si>
    <t>CHPF_M3_M_Auto_Status</t>
  </si>
  <si>
    <t>CHPF_M3_M_Loc_Rem</t>
  </si>
  <si>
    <t>CHPF_M3_M_ON_HMI</t>
  </si>
  <si>
    <t>CHPF_M3_M_OFF_HMI</t>
  </si>
  <si>
    <t>CHPF_M3_M_Fan</t>
  </si>
  <si>
    <t>CHPF_M3_M_Motor</t>
  </si>
  <si>
    <t>CHPF_M3_M_OL</t>
  </si>
  <si>
    <t>CHPF_M3_M_Fan_OL</t>
  </si>
  <si>
    <t>CHPF_M3_M_RunSig</t>
  </si>
  <si>
    <t>CHPF_M3_M_Break_ALM</t>
  </si>
  <si>
    <t>CHPF_M3_M_Break_CHK</t>
  </si>
  <si>
    <t>CHPF_M3_M_INV_Res_HMI</t>
  </si>
  <si>
    <t>CHPF_M3_M_Break_EN</t>
  </si>
  <si>
    <t>CHPF_M3_M_Break_Stop</t>
  </si>
  <si>
    <t>CHPF_M3_M_Motor_Back</t>
  </si>
  <si>
    <t>CHPF_M3_M_Loc</t>
  </si>
  <si>
    <t>CHPF_M3_M_Rem</t>
  </si>
  <si>
    <t>CHPF_M3_M_Blocking_ALM</t>
  </si>
  <si>
    <t>CHPF_M3_M_Blocking_CHK</t>
  </si>
  <si>
    <t>CHPF_M3_M_Blocking_EN</t>
  </si>
  <si>
    <t>CHPF_M3_M_Blocking_Stop</t>
  </si>
  <si>
    <t>CHPF_M3_M_PullSwitch_CHK</t>
  </si>
  <si>
    <t>CHPF_M3_M_LMD_ALM</t>
  </si>
  <si>
    <t>CHPF_M3_M_LMD_CHK_1</t>
  </si>
  <si>
    <t>CHPF_M3_M_LMD_EN</t>
  </si>
  <si>
    <t>CHPF_M3_M_LMD_Stop</t>
  </si>
  <si>
    <t>CHPF_M3_M_RMD_ALM</t>
  </si>
  <si>
    <t>CHPF_M3_M_RMD_CHK_1</t>
  </si>
  <si>
    <t>CHPF_M3_M_RMD_EN</t>
  </si>
  <si>
    <t>CHPF_M3_M_RMD_Stop</t>
  </si>
  <si>
    <t>CHPF_M3_M_Motor_Delta</t>
  </si>
  <si>
    <t>CHPF_M3_M_Motor_Wye</t>
  </si>
  <si>
    <t>CHPF_M3_M_MSD</t>
  </si>
  <si>
    <t>CHPF_M3_M_LMD_CHK_2</t>
  </si>
  <si>
    <t>CHPF_M3_M_RMD_CHK_2</t>
  </si>
  <si>
    <t>CHPF_M3_SetFRQ_HiProEN</t>
  </si>
  <si>
    <t>CHPF_M3_SetFRQ_LoProEN</t>
  </si>
  <si>
    <t>CHPF_M3_SetFRQ_HiALM</t>
  </si>
  <si>
    <t>CHPF_M3_SetFRQ_LoALM</t>
  </si>
  <si>
    <t>CHPF_M3_SetFRQ_HiHiALM</t>
  </si>
  <si>
    <t>CHPF_M3_SetFRQ_LoLoALM</t>
  </si>
  <si>
    <t>CHPF_M3_SetFRQ_LimALM</t>
  </si>
  <si>
    <t>CHPF_M3_SetFRQ_LostALM</t>
  </si>
  <si>
    <t>CHPF_M3_ActFRQ_HiProEN</t>
  </si>
  <si>
    <t>CHPF_M3_ActFRQ_LoProEN</t>
  </si>
  <si>
    <t>CHPF_M3_ActFRQ_HiALM</t>
  </si>
  <si>
    <t>CHPF_M3_ActFRQ_LoALM</t>
  </si>
  <si>
    <t>CHPF_M3_ActFRQ_HiHiALM</t>
  </si>
  <si>
    <t>CHPF_M3_ActFRQ_LoLoALM</t>
  </si>
  <si>
    <t>CHPF_M3_ActFRQ_LimALM</t>
  </si>
  <si>
    <t>CHPF_M3_ActFRQ_LostALM</t>
  </si>
  <si>
    <t>CHPF_M3_Comm_REL</t>
  </si>
  <si>
    <t>CHPF_M3_Comm_FWD</t>
  </si>
  <si>
    <t>CHPF_M3_Comm_REV</t>
  </si>
  <si>
    <t>CHPF_M3_Comm_Reset</t>
  </si>
  <si>
    <t>CHPF_M3_Comm_IRL</t>
  </si>
  <si>
    <t>CHPF_M3_Comm_IFW</t>
  </si>
  <si>
    <t>CHPF_M3_Comm_IRV</t>
  </si>
  <si>
    <t>CHPF_M3_Comm_ALARM</t>
  </si>
  <si>
    <t>CHPF_M3_Comm_Fault</t>
  </si>
  <si>
    <t>CHPF_M3_ActRPM_HiProEN</t>
  </si>
  <si>
    <t>CHPF_M3_ActRPM_LoProEN</t>
  </si>
  <si>
    <t>CHPF_M3_ActRPM_HiALM</t>
  </si>
  <si>
    <t>CHPF_M3_ActRPM_LoALM</t>
  </si>
  <si>
    <t>CHPF_M3_ActRPM_HiHiALM</t>
  </si>
  <si>
    <t>CHPF_M3_ActRPM_LoLoALM</t>
  </si>
  <si>
    <t>CHPF_M3_ActRPM_LimALM</t>
  </si>
  <si>
    <t>CHPF_M3_ActRPM_LostALM</t>
  </si>
  <si>
    <t>CHPF_M3_Current_HiProEN</t>
  </si>
  <si>
    <t>CHPF_M3_Current_LoProEN</t>
  </si>
  <si>
    <t>CHPF_M3_Current_HiALM</t>
  </si>
  <si>
    <t>CHPF_M3_Current_LoALM</t>
  </si>
  <si>
    <t>CHPF_M3_Current_HiHiALM</t>
  </si>
  <si>
    <t>CHPF_M3_Current_LoLoALM</t>
  </si>
  <si>
    <t>CHPF_M3_Current_LimALM</t>
  </si>
  <si>
    <t>CHPF_M3_Current_LostALM</t>
  </si>
  <si>
    <t>CHPF_M4_M_Enable</t>
  </si>
  <si>
    <t>CHPF_M4_M_Auto_Status</t>
  </si>
  <si>
    <t>CHPF_M4_M_Loc_Rem</t>
  </si>
  <si>
    <t>CHPF_M4_M_ON_HMI</t>
  </si>
  <si>
    <t>CHPF_M4_M_OFF_HMI</t>
  </si>
  <si>
    <t>CHPF_M4_M_Fan</t>
  </si>
  <si>
    <t>CHPF_M4_M_Motor</t>
  </si>
  <si>
    <t>CHPF_M4_M_OL</t>
  </si>
  <si>
    <t>CHPF_M4_M_Fan_OL</t>
  </si>
  <si>
    <t>CHPF_M4_M_RunSig</t>
  </si>
  <si>
    <t>CHPF_M4_M_Break_ALM</t>
  </si>
  <si>
    <t>CHPF_M4_M_Break_CHK</t>
  </si>
  <si>
    <t>CHPF_M4_M_INV_Res_HMI</t>
  </si>
  <si>
    <t>CHPF_M4_M_Break_EN</t>
  </si>
  <si>
    <t>CHPF_M4_M_Break_Stop</t>
  </si>
  <si>
    <t>CHPF_M4_M_Motor_Back</t>
  </si>
  <si>
    <t>CHPF_M4_M_Loc</t>
  </si>
  <si>
    <t>CHPF_M4_M_Rem</t>
  </si>
  <si>
    <t>CHPF_M4_M_Blocking_ALM</t>
  </si>
  <si>
    <t>CHPF_M4_M_Blocking_CHK</t>
  </si>
  <si>
    <t>CHPF_M4_M_Blocking_EN</t>
  </si>
  <si>
    <t>CHPF_M4_M_Blocking_Stop</t>
  </si>
  <si>
    <t>CHPF_M4_M_PullSwitch_CHK</t>
  </si>
  <si>
    <t>CHPF_M4_M_LMD_ALM</t>
  </si>
  <si>
    <t>CHPF_M4_M_LMD_CHK_1</t>
  </si>
  <si>
    <t>CHPF_M4_M_LMD_EN</t>
  </si>
  <si>
    <t>CHPF_M4_M_LMD_Stop</t>
  </si>
  <si>
    <t>CHPF_M4_M_RMD_ALM</t>
  </si>
  <si>
    <t>CHPF_M4_M_RMD_CHK_1</t>
  </si>
  <si>
    <t>CHPF_M4_M_RMD_EN</t>
  </si>
  <si>
    <t>CHPF_M4_M_RMD_Stop</t>
  </si>
  <si>
    <t>CHPF_M4_M_Motor_Delta</t>
  </si>
  <si>
    <t>CHPF_M4_M_Motor_Wye</t>
  </si>
  <si>
    <t>CHPF_M4_M_MSD</t>
  </si>
  <si>
    <t>CHPF_M4_M_LMD_CHK_2</t>
  </si>
  <si>
    <t>CHPF_M4_M_RMD_CHK_2</t>
  </si>
  <si>
    <t>CHPF_M4_SetFRQ_HiProEN</t>
  </si>
  <si>
    <t>CHPF_M4_SetFRQ_LoProEN</t>
  </si>
  <si>
    <t>CHPF_M4_SetFRQ_HiALM</t>
  </si>
  <si>
    <t>CHPF_M4_SetFRQ_LoALM</t>
  </si>
  <si>
    <t>CHPF_M4_SetFRQ_HiHiALM</t>
  </si>
  <si>
    <t>CHPF_M4_SetFRQ_LoLoALM</t>
  </si>
  <si>
    <t>CHPF_M4_SetFRQ_LimALM</t>
  </si>
  <si>
    <t>CHPF_M4_SetFRQ_LostALM</t>
  </si>
  <si>
    <t>CHPF_M4_ActFRQ_HiProEN</t>
  </si>
  <si>
    <t>CHPF_M4_ActFRQ_LoProEN</t>
  </si>
  <si>
    <t>CHPF_M4_ActFRQ_HiALM</t>
  </si>
  <si>
    <t>CHPF_M4_ActFRQ_LoALM</t>
  </si>
  <si>
    <t>CHPF_M4_ActFRQ_HiHiALM</t>
  </si>
  <si>
    <t>CHPF_M4_ActFRQ_LoLoALM</t>
  </si>
  <si>
    <t>CHPF_M4_ActFRQ_LimALM</t>
  </si>
  <si>
    <t>CHPF_M4_ActFRQ_LostALM</t>
  </si>
  <si>
    <t>CHPF_M4_Comm_REL</t>
  </si>
  <si>
    <t>CHPF_M4_Comm_FWD</t>
  </si>
  <si>
    <t>CHPF_M4_Comm_REV</t>
  </si>
  <si>
    <t>CHPF_M4_Comm_Reset</t>
  </si>
  <si>
    <t>CHPF_M4_Comm_IRL</t>
  </si>
  <si>
    <t>CHPF_M4_Comm_IFW</t>
  </si>
  <si>
    <t>CHPF_M4_Comm_IRV</t>
  </si>
  <si>
    <t>CHPF_M4_Comm_ALARM</t>
  </si>
  <si>
    <t>CHPF_M4_Comm_Fault</t>
  </si>
  <si>
    <t>CHPF_M4_ActRPM_HiProEN</t>
  </si>
  <si>
    <t>CHPF_M4_ActRPM_LoProEN</t>
  </si>
  <si>
    <t>CHPF_M4_ActRPM_HiALM</t>
  </si>
  <si>
    <t>CHPF_M4_ActRPM_LoALM</t>
  </si>
  <si>
    <t>CHPF_M4_ActRPM_HiHiALM</t>
  </si>
  <si>
    <t>CHPF_M4_ActRPM_LoLoALM</t>
  </si>
  <si>
    <t>CHPF_M4_ActRPM_LimALM</t>
  </si>
  <si>
    <t>CHPF_M4_ActRPM_LostALM</t>
  </si>
  <si>
    <t>CHPF_M4_Current_HiProEN</t>
  </si>
  <si>
    <t>CHPF_M4_Current_LoProEN</t>
  </si>
  <si>
    <t>CHPF_M4_Current_HiALM</t>
  </si>
  <si>
    <t>CHPF_M4_Current_LoALM</t>
  </si>
  <si>
    <t>CHPF_M4_Current_HiHiALM</t>
  </si>
  <si>
    <t>CHPF_M4_Current_LoLoALM</t>
  </si>
  <si>
    <t>CHPF_M4_Current_LimALM</t>
  </si>
  <si>
    <t>CHPF_M4_Current_LostALM</t>
  </si>
  <si>
    <t>CHPF_M5_M_Enable</t>
  </si>
  <si>
    <t>CHPF_M5_M_Auto_Status</t>
  </si>
  <si>
    <t>CHPF_M5_M_Loc_Rem</t>
  </si>
  <si>
    <t>CHPF_M5_M_ON_HMI</t>
  </si>
  <si>
    <t>CHPF_M5_M_OFF_HMI</t>
  </si>
  <si>
    <t>CHPF_M5_M_Fan</t>
  </si>
  <si>
    <t>CHPF_M5_M_Motor</t>
  </si>
  <si>
    <t>CHPF_M5_M_OL</t>
  </si>
  <si>
    <t>CHPF_M5_M_Fan_OL</t>
  </si>
  <si>
    <t>CHPF_M5_M_RunSig</t>
  </si>
  <si>
    <t>CHPF_M5_M_Break_ALM</t>
  </si>
  <si>
    <t>CHPF_M5_M_Break_CHK</t>
  </si>
  <si>
    <t>CHPF_M5_M_INV_Res_HMI</t>
  </si>
  <si>
    <t>CHPF_M5_M_Break_EN</t>
  </si>
  <si>
    <t>CHPF_M5_M_Break_Stop</t>
  </si>
  <si>
    <t>CHPF_M5_M_Motor_Back</t>
  </si>
  <si>
    <t>CHPF_M5_M_Loc</t>
  </si>
  <si>
    <t>CHPF_M5_M_Rem</t>
  </si>
  <si>
    <t>CHPF_M5_M_Blocking_ALM</t>
  </si>
  <si>
    <t>CHPF_M5_M_Blocking_CHK</t>
  </si>
  <si>
    <t>CHPF_M5_M_Blocking_EN</t>
  </si>
  <si>
    <t>CHPF_M5_M_Blocking_Stop</t>
  </si>
  <si>
    <t>CHPF_M5_M_PullSwitch_CHK</t>
  </si>
  <si>
    <t>CHPF_M5_M_LMD_ALM</t>
  </si>
  <si>
    <t>CHPF_M5_M_LMD_CHK_1</t>
  </si>
  <si>
    <t>CHPF_M5_M_LMD_EN</t>
  </si>
  <si>
    <t>CHPF_M5_M_LMD_Stop</t>
  </si>
  <si>
    <t>CHPF_M5_M_RMD_ALM</t>
  </si>
  <si>
    <t>CHPF_M5_M_RMD_CHK_1</t>
  </si>
  <si>
    <t>CHPF_M5_M_RMD_EN</t>
  </si>
  <si>
    <t>CHPF_M5_M_RMD_Stop</t>
  </si>
  <si>
    <t>CHPF_M5_M_Motor_Delta</t>
  </si>
  <si>
    <t>CHPF_M5_M_Motor_Wye</t>
  </si>
  <si>
    <t>CHPF_M5_M_MSD</t>
  </si>
  <si>
    <t>CHPF_M5_M_LMD_CHK_2</t>
  </si>
  <si>
    <t>CHPF_M5_M_RMD_CHK_2</t>
  </si>
  <si>
    <t>CHPF_M5_SetFRQ_HiProEN</t>
  </si>
  <si>
    <t>CHPF_M5_SetFRQ_LoProEN</t>
  </si>
  <si>
    <t>CHPF_M5_SetFRQ_HiALM</t>
  </si>
  <si>
    <t>CHPF_M5_SetFRQ_LoALM</t>
  </si>
  <si>
    <t>CHPF_M5_SetFRQ_HiHiALM</t>
  </si>
  <si>
    <t>CHPF_M5_SetFRQ_LoLoALM</t>
  </si>
  <si>
    <t>CHPF_M5_SetFRQ_LimALM</t>
  </si>
  <si>
    <t>CHPF_M5_SetFRQ_LostALM</t>
  </si>
  <si>
    <t>CHPF_M5_ActFRQ_HiProEN</t>
  </si>
  <si>
    <t>CHPF_M5_ActFRQ_LoProEN</t>
  </si>
  <si>
    <t>CHPF_M5_ActFRQ_HiALM</t>
  </si>
  <si>
    <t>CHPF_M5_ActFRQ_LoALM</t>
  </si>
  <si>
    <t>CHPF_M5_ActFRQ_HiHiALM</t>
  </si>
  <si>
    <t>CHPF_M5_ActFRQ_LoLoALM</t>
  </si>
  <si>
    <t>CHPF_M5_ActFRQ_LimALM</t>
  </si>
  <si>
    <t>CHPF_M5_ActFRQ_LostALM</t>
  </si>
  <si>
    <t>CHPF_M5_Comm_REL</t>
  </si>
  <si>
    <t>CHPF_M5_Comm_FWD</t>
  </si>
  <si>
    <t>CHPF_M5_Comm_REV</t>
  </si>
  <si>
    <t>CHPF_M5_Comm_Reset</t>
  </si>
  <si>
    <t>CHPF_M5_Comm_IRL</t>
  </si>
  <si>
    <t>CHPF_M5_Comm_IFW</t>
  </si>
  <si>
    <t>CHPF_M5_Comm_IRV</t>
  </si>
  <si>
    <t>CHPF_M5_Comm_ALARM</t>
  </si>
  <si>
    <t>CHPF_M5_Comm_Fault</t>
  </si>
  <si>
    <t>CHPF_M5_ActRPM_HiProEN</t>
  </si>
  <si>
    <t>CHPF_M5_ActRPM_LoProEN</t>
  </si>
  <si>
    <t>CHPF_M5_ActRPM_HiALM</t>
  </si>
  <si>
    <t>CHPF_M5_ActRPM_LoALM</t>
  </si>
  <si>
    <t>CHPF_M5_ActRPM_HiHiALM</t>
  </si>
  <si>
    <t>CHPF_M5_ActRPM_LoLoALM</t>
  </si>
  <si>
    <t>CHPF_M5_ActRPM_LimALM</t>
  </si>
  <si>
    <t>CHPF_M5_ActRPM_LostALM</t>
  </si>
  <si>
    <t>CHPF_M5_Current_HiProEN</t>
  </si>
  <si>
    <t>CHPF_M5_Current_LoProEN</t>
  </si>
  <si>
    <t>CHPF_M5_Current_HiALM</t>
  </si>
  <si>
    <t>CHPF_M5_Current_LoALM</t>
  </si>
  <si>
    <t>CHPF_M5_Current_HiHiALM</t>
  </si>
  <si>
    <t>CHPF_M5_Current_LoLoALM</t>
  </si>
  <si>
    <t>CHPF_M5_Current_LimALM</t>
  </si>
  <si>
    <t>CHPF_M5_Current_LostALM</t>
  </si>
  <si>
    <t>CHPF_M6_M_Enable</t>
  </si>
  <si>
    <t>CHPF_M6_M_Auto_Status</t>
  </si>
  <si>
    <t>CHPF_M6_M_Loc_Rem</t>
  </si>
  <si>
    <t>CHPF_M6_M_ON_HMI</t>
  </si>
  <si>
    <t>CHPF_M6_M_OFF_HMI</t>
  </si>
  <si>
    <t>CHPF_M6_M_Fan</t>
  </si>
  <si>
    <t>CHPF_M6_M_Motor</t>
  </si>
  <si>
    <t>CHPF_M6_M_OL</t>
  </si>
  <si>
    <t>CHPF_M6_M_Fan_OL</t>
  </si>
  <si>
    <t>CHPF_M6_M_RunSig</t>
  </si>
  <si>
    <t>CHPF_M6_M_Break_ALM</t>
  </si>
  <si>
    <t>CHPF_M6_M_Break_CHK</t>
  </si>
  <si>
    <t>CHPF_M6_M_INV_Res_HMI</t>
  </si>
  <si>
    <t>CHPF_M6_M_Break_EN</t>
  </si>
  <si>
    <t>CHPF_M6_M_Break_Stop</t>
  </si>
  <si>
    <t>CHPF_M6_M_Motor_Back</t>
  </si>
  <si>
    <t>CHPF_M6_M_Loc</t>
  </si>
  <si>
    <t>CHPF_M6_M_Rem</t>
  </si>
  <si>
    <t>CHPF_M6_M_Blocking_ALM</t>
  </si>
  <si>
    <t>CHPF_M6_M_Blocking_CHK</t>
  </si>
  <si>
    <t>CHPF_M6_M_Blocking_EN</t>
  </si>
  <si>
    <t>CHPF_M6_M_Blocking_Stop</t>
  </si>
  <si>
    <t>CHPF_M6_M_PullSwitch_CHK</t>
  </si>
  <si>
    <t>CHPF_M6_M_LMD_ALM</t>
  </si>
  <si>
    <t>CHPF_M6_M_LMD_CHK_1</t>
  </si>
  <si>
    <t>CHPF_M6_M_LMD_EN</t>
  </si>
  <si>
    <t>CHPF_M6_M_LMD_Stop</t>
  </si>
  <si>
    <t>CHPF_M6_M_RMD_ALM</t>
  </si>
  <si>
    <t>CHPF_M6_M_RMD_CHK_1</t>
  </si>
  <si>
    <t>CHPF_M6_M_RMD_EN</t>
  </si>
  <si>
    <t>CHPF_M6_M_RMD_Stop</t>
  </si>
  <si>
    <t>CHPF_M6_M_Motor_Delta</t>
  </si>
  <si>
    <t>CHPF_M6_M_Motor_Wye</t>
  </si>
  <si>
    <t>CHPF_M6_M_MSD</t>
  </si>
  <si>
    <t>CHPF_M6_M_LMD_CHK_2</t>
  </si>
  <si>
    <t>CHPF_M6_M_RMD_CHK_2</t>
  </si>
  <si>
    <t>CHPF_M6_SetFRQ_HiProEN</t>
  </si>
  <si>
    <t>CHPF_M6_SetFRQ_LoProEN</t>
  </si>
  <si>
    <t>CHPF_M6_SetFRQ_HiALM</t>
  </si>
  <si>
    <t>CHPF_M6_SetFRQ_LoALM</t>
  </si>
  <si>
    <t>CHPF_M6_SetFRQ_HiHiALM</t>
  </si>
  <si>
    <t>CHPF_M6_SetFRQ_LoLoALM</t>
  </si>
  <si>
    <t>CHPF_M6_SetFRQ_LimALM</t>
  </si>
  <si>
    <t>CHPF_M6_SetFRQ_LostALM</t>
  </si>
  <si>
    <t>CHPF_M6_ActFRQ_HiProEN</t>
  </si>
  <si>
    <t>CHPF_M6_ActFRQ_LoProEN</t>
  </si>
  <si>
    <t>CHPF_M6_ActFRQ_HiALM</t>
  </si>
  <si>
    <t>CHPF_M6_ActFRQ_LoALM</t>
  </si>
  <si>
    <t>CHPF_M6_ActFRQ_HiHiALM</t>
  </si>
  <si>
    <t>CHPF_M6_ActFRQ_LoLoALM</t>
  </si>
  <si>
    <t>CHPF_M6_ActFRQ_LimALM</t>
  </si>
  <si>
    <t>CHPF_M6_ActFRQ_LostALM</t>
  </si>
  <si>
    <t>CHPF_M6_Comm_REL</t>
  </si>
  <si>
    <t>CHPF_M6_Comm_FWD</t>
  </si>
  <si>
    <t>CHPF_M6_Comm_REV</t>
  </si>
  <si>
    <t>CHPF_M6_Comm_Reset</t>
  </si>
  <si>
    <t>CHPF_M6_Comm_IRL</t>
  </si>
  <si>
    <t>CHPF_M6_Comm_IFW</t>
  </si>
  <si>
    <t>CHPF_M6_Comm_IRV</t>
  </si>
  <si>
    <t>CHPF_M6_Comm_ALARM</t>
  </si>
  <si>
    <t>CHPF_M6_Comm_Fault</t>
  </si>
  <si>
    <t>CHPF_M6_ActRPM_HiProEN</t>
  </si>
  <si>
    <t>CHPF_M6_ActRPM_LoProEN</t>
  </si>
  <si>
    <t>CHPF_M6_ActRPM_HiALM</t>
  </si>
  <si>
    <t>CHPF_M6_ActRPM_LoALM</t>
  </si>
  <si>
    <t>CHPF_M6_ActRPM_HiHiALM</t>
  </si>
  <si>
    <t>CHPF_M6_ActRPM_LoLoALM</t>
  </si>
  <si>
    <t>CHPF_M6_ActRPM_LimALM</t>
  </si>
  <si>
    <t>CHPF_M6_ActRPM_LostALM</t>
  </si>
  <si>
    <t>CHPF_M6_Current_HiProEN</t>
  </si>
  <si>
    <t>CHPF_M6_Current_LoProEN</t>
  </si>
  <si>
    <t>CHPF_M6_Current_HiALM</t>
  </si>
  <si>
    <t>CHPF_M6_Current_LoALM</t>
  </si>
  <si>
    <t>CHPF_M6_Current_HiHiALM</t>
  </si>
  <si>
    <t>CHPF_M6_Current_LoLoALM</t>
  </si>
  <si>
    <t>CHPF_M6_Current_LimALM</t>
  </si>
  <si>
    <t>CHPF_M6_Current_LostALM</t>
  </si>
  <si>
    <t>CHPF_M7_M_Enable</t>
  </si>
  <si>
    <t>CHPF_M7_M_Auto_Status</t>
  </si>
  <si>
    <t>CHPF_M7_M_Loc_Rem</t>
  </si>
  <si>
    <t>CHPF_M7_M_ON_HMI</t>
  </si>
  <si>
    <t>CHPF_M7_M_OFF_HMI</t>
  </si>
  <si>
    <t>CHPF_M7_M_Fan</t>
  </si>
  <si>
    <t>CHPF_M7_M_Motor</t>
  </si>
  <si>
    <t>CHPF_M7_M_OL</t>
  </si>
  <si>
    <t>CHPF_M7_M_Fan_OL</t>
  </si>
  <si>
    <t>CHPF_M7_M_RunSig</t>
  </si>
  <si>
    <t>CHPF_M7_M_Break_ALM</t>
  </si>
  <si>
    <t>CHPF_M7_M_Break_CHK</t>
  </si>
  <si>
    <t>CHPF_M7_M_INV_Res_HMI</t>
  </si>
  <si>
    <t>CHPF_M7_M_Break_EN</t>
  </si>
  <si>
    <t>CHPF_M7_M_Break_Stop</t>
  </si>
  <si>
    <t>CHPF_M7_M_Motor_Back</t>
  </si>
  <si>
    <t>CHPF_M7_M_Loc</t>
  </si>
  <si>
    <t>CHPF_M7_M_Rem</t>
  </si>
  <si>
    <t>CHPF_M7_M_Blocking_ALM</t>
  </si>
  <si>
    <t>CHPF_M7_M_Blocking_CHK</t>
  </si>
  <si>
    <t>CHPF_M7_M_Blocking_EN</t>
  </si>
  <si>
    <t>CHPF_M7_M_Blocking_Stop</t>
  </si>
  <si>
    <t>CHPF_M7_M_PullSwitch_CHK</t>
  </si>
  <si>
    <t>CHPF_M7_M_LMD_ALM</t>
  </si>
  <si>
    <t>CHPF_M7_M_LMD_CHK_1</t>
  </si>
  <si>
    <t>CHPF_M7_M_LMD_EN</t>
  </si>
  <si>
    <t>CHPF_M7_M_LMD_Stop</t>
  </si>
  <si>
    <t>CHPF_M7_M_RMD_ALM</t>
  </si>
  <si>
    <t>CHPF_M7_M_RMD_CHK_1</t>
  </si>
  <si>
    <t>CHPF_M7_M_RMD_EN</t>
  </si>
  <si>
    <t>CHPF_M7_M_RMD_Stop</t>
  </si>
  <si>
    <t>CHPF_M7_M_Motor_Delta</t>
  </si>
  <si>
    <t>CHPF_M7_M_Motor_Wye</t>
  </si>
  <si>
    <t>CHPF_M7_M_MSD</t>
  </si>
  <si>
    <t>CHPF_M7_M_LMD_CHK_2</t>
  </si>
  <si>
    <t>CHPF_M7_M_RMD_CHK_2</t>
  </si>
  <si>
    <t>CHPF_M7_SetFRQ_HiProEN</t>
  </si>
  <si>
    <t>CHPF_M7_SetFRQ_LoProEN</t>
  </si>
  <si>
    <t>CHPF_M7_SetFRQ_HiALM</t>
  </si>
  <si>
    <t>CHPF_M7_SetFRQ_LoALM</t>
  </si>
  <si>
    <t>CHPF_M7_SetFRQ_HiHiALM</t>
  </si>
  <si>
    <t>CHPF_M7_SetFRQ_LoLoALM</t>
  </si>
  <si>
    <t>CHPF_M7_SetFRQ_LimALM</t>
  </si>
  <si>
    <t>CHPF_M7_SetFRQ_LostALM</t>
  </si>
  <si>
    <t>CHPF_M7_ActFRQ_HiProEN</t>
  </si>
  <si>
    <t>CHPF_M7_ActFRQ_LoProEN</t>
  </si>
  <si>
    <t>CHPF_M7_ActFRQ_HiALM</t>
  </si>
  <si>
    <t>CHPF_M7_ActFRQ_LoALM</t>
  </si>
  <si>
    <t>CHPF_M7_ActFRQ_HiHiALM</t>
  </si>
  <si>
    <t>CHPF_M7_ActFRQ_LoLoALM</t>
  </si>
  <si>
    <t>CHPF_M7_ActFRQ_LimALM</t>
  </si>
  <si>
    <t>CHPF_M7_ActFRQ_LostALM</t>
  </si>
  <si>
    <t>CHPF_M7_Comm_REL</t>
  </si>
  <si>
    <t>CHPF_M7_Comm_FWD</t>
  </si>
  <si>
    <t>CHPF_M7_Comm_REV</t>
  </si>
  <si>
    <t>CHPF_M7_Comm_Reset</t>
  </si>
  <si>
    <t>CHPF_M7_Comm_IRL</t>
  </si>
  <si>
    <t>CHPF_M7_Comm_IFW</t>
  </si>
  <si>
    <t>CHPF_M7_Comm_IRV</t>
  </si>
  <si>
    <t>CHPF_M7_Comm_ALARM</t>
  </si>
  <si>
    <t>CHPF_M7_Comm_Fault</t>
  </si>
  <si>
    <t>CHPF_M7_ActRPM_HiProEN</t>
  </si>
  <si>
    <t>CHPF_M7_ActRPM_LoProEN</t>
  </si>
  <si>
    <t>CHPF_M7_ActRPM_HiALM</t>
  </si>
  <si>
    <t>CHPF_M7_ActRPM_LoALM</t>
  </si>
  <si>
    <t>CHPF_M7_ActRPM_HiHiALM</t>
  </si>
  <si>
    <t>CHPF_M7_ActRPM_LoLoALM</t>
  </si>
  <si>
    <t>CHPF_M7_ActRPM_LimALM</t>
  </si>
  <si>
    <t>CHPF_M7_ActRPM_LostALM</t>
  </si>
  <si>
    <t>CHPF_M7_Current_HiProEN</t>
  </si>
  <si>
    <t>CHPF_M7_Current_LoProEN</t>
  </si>
  <si>
    <t>CHPF_M7_Current_HiALM</t>
  </si>
  <si>
    <t>CHPF_M7_Current_LoALM</t>
  </si>
  <si>
    <t>CHPF_M7_Current_HiHiALM</t>
  </si>
  <si>
    <t>CHPF_M7_Current_LoLoALM</t>
  </si>
  <si>
    <t>CHPF_M7_Current_LimALM</t>
  </si>
  <si>
    <t>CHPF_M7_Current_LostALM</t>
  </si>
  <si>
    <t>CHPF_M8_M_Enable</t>
  </si>
  <si>
    <t>CHPF_M8_M_Auto_Status</t>
  </si>
  <si>
    <t>CHPF_M8_M_Loc_Rem</t>
  </si>
  <si>
    <t>CHPF_M8_M_ON_HMI</t>
  </si>
  <si>
    <t>CHPF_M8_M_OFF_HMI</t>
  </si>
  <si>
    <t>CHPF_M8_M_Fan</t>
  </si>
  <si>
    <t>CHPF_M8_M_Motor</t>
  </si>
  <si>
    <t>CHPF_M8_M_OL</t>
  </si>
  <si>
    <t>CHPF_M8_M_Fan_OL</t>
  </si>
  <si>
    <t>CHPF_M8_M_RunSig</t>
  </si>
  <si>
    <t>CHPF_M8_M_Break_ALM</t>
  </si>
  <si>
    <t>CHPF_M8_M_Break_CHK</t>
  </si>
  <si>
    <t>CHPF_M8_M_INV_Res_HMI</t>
  </si>
  <si>
    <t>CHPF_M8_M_Break_EN</t>
  </si>
  <si>
    <t>CHPF_M8_M_Break_Stop</t>
  </si>
  <si>
    <t>CHPF_M8_M_Motor_Back</t>
  </si>
  <si>
    <t>CHPF_M8_M_Loc</t>
  </si>
  <si>
    <t>CHPF_M8_M_Rem</t>
  </si>
  <si>
    <t>CHPF_M8_M_Blocking_ALM</t>
  </si>
  <si>
    <t>CHPF_M8_M_Blocking_CHK</t>
  </si>
  <si>
    <t>CHPF_M8_M_Blocking_EN</t>
  </si>
  <si>
    <t>CHPF_M8_M_Blocking_Stop</t>
  </si>
  <si>
    <t>CHPF_M8_M_PullSwitch_CHK</t>
  </si>
  <si>
    <t>CHPF_M8_M_LMD_ALM</t>
  </si>
  <si>
    <t>CHPF_M8_M_LMD_CHK_1</t>
  </si>
  <si>
    <t>CHPF_M8_M_LMD_EN</t>
  </si>
  <si>
    <t>CHPF_M8_M_LMD_Stop</t>
  </si>
  <si>
    <t>CHPF_M8_M_RMD_ALM</t>
  </si>
  <si>
    <t>CHPF_M8_M_RMD_CHK_1</t>
  </si>
  <si>
    <t>CHPF_M8_M_RMD_EN</t>
  </si>
  <si>
    <t>CHPF_M8_M_RMD_Stop</t>
  </si>
  <si>
    <t>CHPF_M8_M_Motor_Delta</t>
  </si>
  <si>
    <t>CHPF_M8_M_Motor_Wye</t>
  </si>
  <si>
    <t>CHPF_M8_M_MSD</t>
  </si>
  <si>
    <t>CHPF_M8_M_LMD_CHK_2</t>
  </si>
  <si>
    <t>CHPF_M8_M_RMD_CHK_2</t>
  </si>
  <si>
    <t>CHPF_M8_SetFRQ_HiProEN</t>
  </si>
  <si>
    <t>CHPF_M8_SetFRQ_LoProEN</t>
  </si>
  <si>
    <t>CHPF_M8_SetFRQ_HiALM</t>
  </si>
  <si>
    <t>CHPF_M8_SetFRQ_LoALM</t>
  </si>
  <si>
    <t>CHPF_M8_SetFRQ_HiHiALM</t>
  </si>
  <si>
    <t>CHPF_M8_SetFRQ_LoLoALM</t>
  </si>
  <si>
    <t>CHPF_M8_SetFRQ_LimALM</t>
  </si>
  <si>
    <t>CHPF_M8_SetFRQ_LostALM</t>
  </si>
  <si>
    <t>CHPF_M8_ActFRQ_HiProEN</t>
  </si>
  <si>
    <t>CHPF_M8_ActFRQ_LoProEN</t>
  </si>
  <si>
    <t>CHPF_M8_ActFRQ_HiALM</t>
  </si>
  <si>
    <t>CHPF_M8_ActFRQ_LoALM</t>
  </si>
  <si>
    <t>CHPF_M8_ActFRQ_HiHiALM</t>
  </si>
  <si>
    <t>CHPF_M8_ActFRQ_LoLoALM</t>
  </si>
  <si>
    <t>CHPF_M8_ActFRQ_LimALM</t>
  </si>
  <si>
    <t>CHPF_M8_ActFRQ_LostALM</t>
  </si>
  <si>
    <t>CHPF_M8_Comm_REL</t>
  </si>
  <si>
    <t>CHPF_M8_Comm_FWD</t>
  </si>
  <si>
    <t>CHPF_M8_Comm_REV</t>
  </si>
  <si>
    <t>CHPF_M8_Comm_Reset</t>
  </si>
  <si>
    <t>CHPF_M8_Comm_IRL</t>
  </si>
  <si>
    <t>CHPF_M8_Comm_IFW</t>
  </si>
  <si>
    <t>CHPF_M8_Comm_IRV</t>
  </si>
  <si>
    <t>CHPF_M8_Comm_ALARM</t>
  </si>
  <si>
    <t>CHPF_M8_Comm_Fault</t>
  </si>
  <si>
    <t>CHPF_M8_ActRPM_HiProEN</t>
  </si>
  <si>
    <t>CHPF_M8_ActRPM_LoProEN</t>
  </si>
  <si>
    <t>CHPF_M8_ActRPM_HiALM</t>
  </si>
  <si>
    <t>CHPF_M8_ActRPM_LoALM</t>
  </si>
  <si>
    <t>CHPF_M8_ActRPM_HiHiALM</t>
  </si>
  <si>
    <t>CHPF_M8_ActRPM_LoLoALM</t>
  </si>
  <si>
    <t>CHPF_M8_ActRPM_LimALM</t>
  </si>
  <si>
    <t>CHPF_M8_ActRPM_LostALM</t>
  </si>
  <si>
    <t>CHPF_M8_Current_HiProEN</t>
  </si>
  <si>
    <t>CHPF_M8_Current_LoProEN</t>
  </si>
  <si>
    <t>CHPF_M8_Current_HiALM</t>
  </si>
  <si>
    <t>CHPF_M8_Current_LoALM</t>
  </si>
  <si>
    <t>CHPF_M8_Current_HiHiALM</t>
  </si>
  <si>
    <t>CHPF_M8_Current_LoLoALM</t>
  </si>
  <si>
    <t>CHPF_M8_Current_LimALM</t>
  </si>
  <si>
    <t>CHPF_M8_Current_LostALM</t>
  </si>
  <si>
    <t>CHPF_M9_M_Enable</t>
  </si>
  <si>
    <t>CHPF_M9_M_Auto_Status</t>
  </si>
  <si>
    <t>CHPF_M9_M_Loc_Rem</t>
  </si>
  <si>
    <t>CHPF_M9_M_ON_HMI</t>
  </si>
  <si>
    <t>CHPF_M9_M_OFF_HMI</t>
  </si>
  <si>
    <t>CHPF_M9_M_Fan</t>
  </si>
  <si>
    <t>CHPF_M9_M_Motor</t>
  </si>
  <si>
    <t>CHPF_M9_M_OL</t>
  </si>
  <si>
    <t>CHPF_M9_M_Fan_OL</t>
  </si>
  <si>
    <t>CHPF_M9_M_RunSig</t>
  </si>
  <si>
    <t>CHPF_M9_M_Break_ALM</t>
  </si>
  <si>
    <t>CHPF_M9_M_Break_CHK</t>
  </si>
  <si>
    <t>CHPF_M9_M_INV_Res_HMI</t>
  </si>
  <si>
    <t>CHPF_M9_M_Break_EN</t>
  </si>
  <si>
    <t>CHPF_M9_M_Break_Stop</t>
  </si>
  <si>
    <t>CHPF_M9_M_Motor_Back</t>
  </si>
  <si>
    <t>CHPF_M9_M_Loc</t>
  </si>
  <si>
    <t>CHPF_M9_M_Rem</t>
  </si>
  <si>
    <t>CHPF_M9_M_Blocking_ALM</t>
  </si>
  <si>
    <t>CHPF_M9_M_Blocking_CHK</t>
  </si>
  <si>
    <t>CHPF_M9_M_Blocking_EN</t>
  </si>
  <si>
    <t>CHPF_M9_M_Blocking_Stop</t>
  </si>
  <si>
    <t>CHPF_M9_M_PullSwitch_CHK</t>
  </si>
  <si>
    <t>CHPF_M9_M_LMD_ALM</t>
  </si>
  <si>
    <t>CHPF_M9_M_LMD_CHK_1</t>
  </si>
  <si>
    <t>CHPF_M9_M_LMD_EN</t>
  </si>
  <si>
    <t>CHPF_M9_M_LMD_Stop</t>
  </si>
  <si>
    <t>CHPF_M9_M_RMD_ALM</t>
  </si>
  <si>
    <t>CHPF_M9_M_RMD_CHK_1</t>
  </si>
  <si>
    <t>CHPF_M9_M_RMD_EN</t>
  </si>
  <si>
    <t>CHPF_M9_M_RMD_Stop</t>
  </si>
  <si>
    <t>CHPF_M9_M_Motor_Delta</t>
  </si>
  <si>
    <t>CHPF_M9_M_Motor_Wye</t>
  </si>
  <si>
    <t>CHPF_M9_M_MSD</t>
  </si>
  <si>
    <t>CHPF_M9_M_LMD_CHK_2</t>
  </si>
  <si>
    <t>CHPF_M9_M_RMD_CHK_2</t>
  </si>
  <si>
    <t>CHPF_M9_SetFRQ_HiProEN</t>
  </si>
  <si>
    <t>CHPF_M9_SetFRQ_LoProEN</t>
  </si>
  <si>
    <t>CHPF_M9_SetFRQ_HiALM</t>
  </si>
  <si>
    <t>CHPF_M9_SetFRQ_LoALM</t>
  </si>
  <si>
    <t>CHPF_M9_SetFRQ_HiHiALM</t>
  </si>
  <si>
    <t>CHPF_M9_SetFRQ_LoLoALM</t>
  </si>
  <si>
    <t>CHPF_M9_SetFRQ_LimALM</t>
  </si>
  <si>
    <t>CHPF_M9_SetFRQ_LostALM</t>
  </si>
  <si>
    <t>CHPF_M9_ActFRQ_HiProEN</t>
  </si>
  <si>
    <t>CHPF_M9_ActFRQ_LoProEN</t>
  </si>
  <si>
    <t>CHPF_M9_ActFRQ_HiALM</t>
  </si>
  <si>
    <t>CHPF_M9_ActFRQ_LoALM</t>
  </si>
  <si>
    <t>CHPF_M9_ActFRQ_HiHiALM</t>
  </si>
  <si>
    <t>CHPF_M9_ActFRQ_LoLoALM</t>
  </si>
  <si>
    <t>CHPF_M9_ActFRQ_LimALM</t>
  </si>
  <si>
    <t>CHPF_M9_ActFRQ_LostALM</t>
  </si>
  <si>
    <t>CHPF_M9_Comm_REL</t>
  </si>
  <si>
    <t>CHPF_M9_Comm_FWD</t>
  </si>
  <si>
    <t>CHPF_M9_Comm_REV</t>
  </si>
  <si>
    <t>CHPF_M9_Comm_Reset</t>
  </si>
  <si>
    <t>CHPF_M9_Comm_IRL</t>
  </si>
  <si>
    <t>CHPF_M9_Comm_IFW</t>
  </si>
  <si>
    <t>CHPF_M9_Comm_IRV</t>
  </si>
  <si>
    <t>CHPF_M9_Comm_ALARM</t>
  </si>
  <si>
    <t>CHPF_M9_Comm_Fault</t>
  </si>
  <si>
    <t>CHPF_M9_ActRPM_HiProEN</t>
  </si>
  <si>
    <t>CHPF_M9_ActRPM_LoProEN</t>
  </si>
  <si>
    <t>CHPF_M9_ActRPM_HiALM</t>
  </si>
  <si>
    <t>CHPF_M9_ActRPM_LoALM</t>
  </si>
  <si>
    <t>CHPF_M9_ActRPM_HiHiALM</t>
  </si>
  <si>
    <t>CHPF_M9_ActRPM_LoLoALM</t>
  </si>
  <si>
    <t>CHPF_M9_ActRPM_LimALM</t>
  </si>
  <si>
    <t>CHPF_M9_ActRPM_LostALM</t>
  </si>
  <si>
    <t>CHPF_M9_Current_HiProEN</t>
  </si>
  <si>
    <t>CHPF_M9_Current_LoProEN</t>
  </si>
  <si>
    <t>CHPF_M9_Current_HiALM</t>
  </si>
  <si>
    <t>CHPF_M9_Current_LoALM</t>
  </si>
  <si>
    <t>CHPF_M9_Current_HiHiALM</t>
  </si>
  <si>
    <t>CHPF_M9_Current_LoLoALM</t>
  </si>
  <si>
    <t>CHPF_M9_Current_LimALM</t>
  </si>
  <si>
    <t>CHPF_M9_Current_LostALM</t>
  </si>
  <si>
    <t>CHPF_M10_M_Enable</t>
  </si>
  <si>
    <t>CHPF_M10_M_Auto_Status</t>
  </si>
  <si>
    <t>CHPF_M10_M_Loc_Rem</t>
  </si>
  <si>
    <t>CHPF_M10_M_ON_HMI</t>
  </si>
  <si>
    <t>CHPF_M10_M_OFF_HMI</t>
  </si>
  <si>
    <t>CHPF_M10_M_Fan</t>
  </si>
  <si>
    <t>CHPF_M10_M_Motor</t>
  </si>
  <si>
    <t>CHPF_M10_M_OL</t>
  </si>
  <si>
    <t>CHPF_M10_M_Fan_OL</t>
  </si>
  <si>
    <t>CHPF_M10_M_RunSig</t>
  </si>
  <si>
    <t>CHPF_M10_M_Break_ALM</t>
  </si>
  <si>
    <t>CHPF_M10_M_Break_CHK</t>
  </si>
  <si>
    <t>CHPF_M10_M_INV_Res_HMI</t>
  </si>
  <si>
    <t>CHPF_M10_M_Break_EN</t>
  </si>
  <si>
    <t>CHPF_M10_M_Break_Stop</t>
  </si>
  <si>
    <t>CHPF_M10_M_Motor_Back</t>
  </si>
  <si>
    <t>CHPF_M10_M_Loc</t>
  </si>
  <si>
    <t>CHPF_M10_M_Rem</t>
  </si>
  <si>
    <t>CHPF_M10_M_Blocking_ALM</t>
  </si>
  <si>
    <t>CHPF_M10_M_Blocking_CHK</t>
  </si>
  <si>
    <t>CHPF_M10_M_Blocking_EN</t>
  </si>
  <si>
    <t>CHPF_M10_M_Blocking_Stop</t>
  </si>
  <si>
    <t>CHPF_M10_M_PullSwitch_CHK</t>
  </si>
  <si>
    <t>CHPF_M10_M_LMD_ALM</t>
  </si>
  <si>
    <t>CHPF_M10_M_LMD_CHK_1</t>
  </si>
  <si>
    <t>CHPF_M10_M_LMD_EN</t>
  </si>
  <si>
    <t>CHPF_M10_M_LMD_Stop</t>
  </si>
  <si>
    <t>CHPF_M10_M_RMD_ALM</t>
  </si>
  <si>
    <t>CHPF_M10_M_RMD_CHK_1</t>
  </si>
  <si>
    <t>CHPF_M10_M_RMD_EN</t>
  </si>
  <si>
    <t>CHPF_M10_M_RMD_Stop</t>
  </si>
  <si>
    <t>CHPF_M10_M_Motor_Delta</t>
  </si>
  <si>
    <t>CHPF_M10_M_Motor_Wye</t>
  </si>
  <si>
    <t>CHPF_M10_M_MSD</t>
  </si>
  <si>
    <t>CHPF_M10_M_LMD_CHK_2</t>
  </si>
  <si>
    <t>CHPF_M10_M_RMD_CHK_2</t>
  </si>
  <si>
    <t>CHPF_M10_SetFRQ_HiProEN</t>
  </si>
  <si>
    <t>CHPF_M10_SetFRQ_LoProEN</t>
  </si>
  <si>
    <t>CHPF_M10_SetFRQ_HiALM</t>
  </si>
  <si>
    <t>CHPF_M10_SetFRQ_LoALM</t>
  </si>
  <si>
    <t>CHPF_M10_SetFRQ_HiHiALM</t>
  </si>
  <si>
    <t>CHPF_M10_SetFRQ_LoLoALM</t>
  </si>
  <si>
    <t>CHPF_M10_SetFRQ_LimALM</t>
  </si>
  <si>
    <t>CHPF_M10_SetFRQ_LostALM</t>
  </si>
  <si>
    <t>CHPF_M10_ActFRQ_HiProEN</t>
  </si>
  <si>
    <t>CHPF_M10_ActFRQ_LoProEN</t>
  </si>
  <si>
    <t>CHPF_M10_ActFRQ_HiALM</t>
  </si>
  <si>
    <t>CHPF_M10_ActFRQ_LoALM</t>
  </si>
  <si>
    <t>CHPF_M10_ActFRQ_HiHiALM</t>
  </si>
  <si>
    <t>CHPF_M10_ActFRQ_LoLoALM</t>
  </si>
  <si>
    <t>CHPF_M10_ActFRQ_LimALM</t>
  </si>
  <si>
    <t>CHPF_M10_ActFRQ_LostALM</t>
  </si>
  <si>
    <t>CHPF_M10_Comm_REL</t>
  </si>
  <si>
    <t>CHPF_M10_Comm_FWD</t>
  </si>
  <si>
    <t>CHPF_M10_Comm_REV</t>
  </si>
  <si>
    <t>CHPF_M10_Comm_Reset</t>
  </si>
  <si>
    <t>CHPF_M10_Comm_IRL</t>
  </si>
  <si>
    <t>CHPF_M10_Comm_IFW</t>
  </si>
  <si>
    <t>CHPF_M10_Comm_IRV</t>
  </si>
  <si>
    <t>CHPF_M10_Comm_ALARM</t>
  </si>
  <si>
    <t>CHPF_M10_Comm_Fault</t>
  </si>
  <si>
    <t>CHPF_M10_ActRPM_HiProEN</t>
  </si>
  <si>
    <t>CHPF_M10_ActRPM_LoProEN</t>
  </si>
  <si>
    <t>CHPF_M10_ActRPM_HiALM</t>
  </si>
  <si>
    <t>CHPF_M10_ActRPM_LoALM</t>
  </si>
  <si>
    <t>CHPF_M10_ActRPM_HiHiALM</t>
  </si>
  <si>
    <t>CHPF_M10_ActRPM_LoLoALM</t>
  </si>
  <si>
    <t>CHPF_M10_ActRPM_LimALM</t>
  </si>
  <si>
    <t>CHPF_M10_ActRPM_LostALM</t>
  </si>
  <si>
    <t>CHPF_M10_Current_HiProEN</t>
  </si>
  <si>
    <t>CHPF_M10_Current_LoProEN</t>
  </si>
  <si>
    <t>CHPF_M10_Current_HiALM</t>
  </si>
  <si>
    <t>CHPF_M10_Current_LoALM</t>
  </si>
  <si>
    <t>CHPF_M10_Current_HiHiALM</t>
  </si>
  <si>
    <t>CHPF_M10_Current_LoLoALM</t>
  </si>
  <si>
    <t>CHPF_M10_Current_LimALM</t>
  </si>
  <si>
    <t>CHPF_M10_Current_LostALM</t>
  </si>
  <si>
    <t>CHPF_M11_M_Enable</t>
  </si>
  <si>
    <t>CHPF_M11_M_Auto_Status</t>
  </si>
  <si>
    <t>CHPF_M11_M_Loc_Rem</t>
  </si>
  <si>
    <t>CHPF_M11_M_ON_HMI</t>
  </si>
  <si>
    <t>CHPF_M11_M_OFF_HMI</t>
  </si>
  <si>
    <t>CHPF_M11_M_Fan</t>
  </si>
  <si>
    <t>CHPF_M11_M_Motor</t>
  </si>
  <si>
    <t>CHPF_M11_M_OL</t>
  </si>
  <si>
    <t>CHPF_M11_M_Fan_OL</t>
  </si>
  <si>
    <t>CHPF_M11_M_RunSig</t>
  </si>
  <si>
    <t>CHPF_M11_M_Break_ALM</t>
  </si>
  <si>
    <t>CHPF_M11_M_Break_CHK</t>
  </si>
  <si>
    <t>CHPF_M11_M_INV_Res_HMI</t>
  </si>
  <si>
    <t>CHPF_M11_M_Break_EN</t>
  </si>
  <si>
    <t>CHPF_M11_M_Break_Stop</t>
  </si>
  <si>
    <t>CHPF_M11_M_Motor_Back</t>
  </si>
  <si>
    <t>CHPF_M11_M_Loc</t>
  </si>
  <si>
    <t>CHPF_M11_M_Rem</t>
  </si>
  <si>
    <t>CHPF_M11_M_Blocking_ALM</t>
  </si>
  <si>
    <t>CHPF_M11_M_Blocking_CHK</t>
  </si>
  <si>
    <t>CHPF_M11_M_Blocking_EN</t>
  </si>
  <si>
    <t>CHPF_M11_M_Blocking_Stop</t>
  </si>
  <si>
    <t>CHPF_M11_M_PullSwitch_CHK</t>
  </si>
  <si>
    <t>CHPF_M11_M_LMD_ALM</t>
  </si>
  <si>
    <t>CHPF_M11_M_LMD_CHK_1</t>
  </si>
  <si>
    <t>CHPF_M11_M_LMD_EN</t>
  </si>
  <si>
    <t>CHPF_M11_M_LMD_Stop</t>
  </si>
  <si>
    <t>CHPF_M11_M_RMD_ALM</t>
  </si>
  <si>
    <t>CHPF_M11_M_RMD_CHK_1</t>
  </si>
  <si>
    <t>CHPF_M11_M_RMD_EN</t>
  </si>
  <si>
    <t>CHPF_M11_M_RMD_Stop</t>
  </si>
  <si>
    <t>CHPF_M11_M_Motor_Delta</t>
  </si>
  <si>
    <t>CHPF_M11_M_Motor_Wye</t>
  </si>
  <si>
    <t>CHPF_M11_M_MSD</t>
  </si>
  <si>
    <t>CHPF_M11_M_LMD_CHK_2</t>
  </si>
  <si>
    <t>CHPF_M11_M_RMD_CHK_2</t>
  </si>
  <si>
    <t>CHPF_M11_SetFRQ_HiProEN</t>
  </si>
  <si>
    <t>CHPF_M11_SetFRQ_LoProEN</t>
  </si>
  <si>
    <t>CHPF_M11_SetFRQ_HiALM</t>
  </si>
  <si>
    <t>CHPF_M11_SetFRQ_LoALM</t>
  </si>
  <si>
    <t>CHPF_M11_SetFRQ_HiHiALM</t>
  </si>
  <si>
    <t>CHPF_M11_SetFRQ_LoLoALM</t>
  </si>
  <si>
    <t>CHPF_M11_SetFRQ_LimALM</t>
  </si>
  <si>
    <t>CHPF_M11_SetFRQ_LostALM</t>
  </si>
  <si>
    <t>CHPF_M11_ActFRQ_HiProEN</t>
  </si>
  <si>
    <t>CHPF_M11_ActFRQ_LoProEN</t>
  </si>
  <si>
    <t>CHPF_M11_ActFRQ_HiALM</t>
  </si>
  <si>
    <t>CHPF_M11_ActFRQ_LoALM</t>
  </si>
  <si>
    <t>CHPF_M11_ActFRQ_HiHiALM</t>
  </si>
  <si>
    <t>CHPF_M11_ActFRQ_LoLoALM</t>
  </si>
  <si>
    <t>CHPF_M11_ActFRQ_LimALM</t>
  </si>
  <si>
    <t>CHPF_M11_ActFRQ_LostALM</t>
  </si>
  <si>
    <t>CHPF_M11_Comm_REL</t>
  </si>
  <si>
    <t>CHPF_M11_Comm_FWD</t>
  </si>
  <si>
    <t>CHPF_M11_Comm_REV</t>
  </si>
  <si>
    <t>CHPF_M11_Comm_Reset</t>
  </si>
  <si>
    <t>CHPF_M11_Comm_IRL</t>
  </si>
  <si>
    <t>CHPF_M11_Comm_IFW</t>
  </si>
  <si>
    <t>CHPF_M11_Comm_IRV</t>
  </si>
  <si>
    <t>CHPF_M11_Comm_ALARM</t>
  </si>
  <si>
    <t>CHPF_M11_Comm_Fault</t>
  </si>
  <si>
    <t>CHPF_M11_ActRPM_HiProEN</t>
  </si>
  <si>
    <t>CHPF_M11_ActRPM_LoProEN</t>
  </si>
  <si>
    <t>CHPF_M11_ActRPM_HiALM</t>
  </si>
  <si>
    <t>CHPF_M11_ActRPM_LoALM</t>
  </si>
  <si>
    <t>CHPF_M11_ActRPM_HiHiALM</t>
  </si>
  <si>
    <t>CHPF_M11_ActRPM_LoLoALM</t>
  </si>
  <si>
    <t>CHPF_M11_ActRPM_LimALM</t>
  </si>
  <si>
    <t>CHPF_M11_ActRPM_LostALM</t>
  </si>
  <si>
    <t>CHPF_M11_Current_HiProEN</t>
  </si>
  <si>
    <t>CHPF_M11_Current_LoProEN</t>
  </si>
  <si>
    <t>CHPF_M11_Current_HiALM</t>
  </si>
  <si>
    <t>CHPF_M11_Current_LoALM</t>
  </si>
  <si>
    <t>CHPF_M11_Current_HiHiALM</t>
  </si>
  <si>
    <t>CHPF_M11_Current_LoLoALM</t>
  </si>
  <si>
    <t>CHPF_M11_Current_LimALM</t>
  </si>
  <si>
    <t>CHPF_M11_Current_LostALM</t>
  </si>
  <si>
    <t>CHPF_M12_M_Enable</t>
  </si>
  <si>
    <t>CHPF_M12_M_Auto_Status</t>
  </si>
  <si>
    <t>CHPF_M12_M_Loc_Rem</t>
  </si>
  <si>
    <t>CHPF_M12_M_ON_HMI</t>
  </si>
  <si>
    <t>CHPF_M12_M_OFF_HMI</t>
  </si>
  <si>
    <t>CHPF_M12_M_Fan</t>
  </si>
  <si>
    <t>CHPF_M12_M_Motor</t>
  </si>
  <si>
    <t>CHPF_M12_M_OL</t>
  </si>
  <si>
    <t>CHPF_M12_M_Fan_OL</t>
  </si>
  <si>
    <t>CHPF_M12_M_RunSig</t>
  </si>
  <si>
    <t>CHPF_M12_M_Break_ALM</t>
  </si>
  <si>
    <t>CHPF_M12_M_Break_CHK</t>
  </si>
  <si>
    <t>CHPF_M12_M_INV_Res_HMI</t>
  </si>
  <si>
    <t>CHPF_M12_M_Break_EN</t>
  </si>
  <si>
    <t>CHPF_M12_M_Break_Stop</t>
  </si>
  <si>
    <t>CHPF_M12_M_Motor_Back</t>
  </si>
  <si>
    <t>CHPF_M12_M_Loc</t>
  </si>
  <si>
    <t>CHPF_M12_M_Rem</t>
  </si>
  <si>
    <t>CHPF_M12_M_Blocking_ALM</t>
  </si>
  <si>
    <t>CHPF_M12_M_Blocking_CHK</t>
  </si>
  <si>
    <t>CHPF_M12_M_Blocking_EN</t>
  </si>
  <si>
    <t>CHPF_M12_M_Blocking_Stop</t>
  </si>
  <si>
    <t>CHPF_M12_M_PullSwitch_CHK</t>
  </si>
  <si>
    <t>CHPF_M12_M_LMD_ALM</t>
  </si>
  <si>
    <t>CHPF_M12_M_LMD_CHK_1</t>
  </si>
  <si>
    <t>CHPF_M12_M_LMD_EN</t>
  </si>
  <si>
    <t>CHPF_M12_M_LMD_Stop</t>
  </si>
  <si>
    <t>CHPF_M12_M_RMD_ALM</t>
  </si>
  <si>
    <t>CHPF_M12_M_RMD_CHK_1</t>
  </si>
  <si>
    <t>CHPF_M12_M_RMD_EN</t>
  </si>
  <si>
    <t>CHPF_M12_M_RMD_Stop</t>
  </si>
  <si>
    <t>CHPF_M12_M_Motor_Delta</t>
  </si>
  <si>
    <t>CHPF_M12_M_Motor_Wye</t>
  </si>
  <si>
    <t>CHPF_M12_M_MSD</t>
  </si>
  <si>
    <t>CHPF_M12_M_LMD_CHK_2</t>
  </si>
  <si>
    <t>CHPF_M12_M_RMD_CHK_2</t>
  </si>
  <si>
    <t>CHPF_M12_SetFRQ_HiProEN</t>
  </si>
  <si>
    <t>CHPF_M12_SetFRQ_LoProEN</t>
  </si>
  <si>
    <t>CHPF_M12_SetFRQ_HiALM</t>
  </si>
  <si>
    <t>CHPF_M12_SetFRQ_LoALM</t>
  </si>
  <si>
    <t>CHPF_M12_SetFRQ_HiHiALM</t>
  </si>
  <si>
    <t>CHPF_M12_SetFRQ_LoLoALM</t>
  </si>
  <si>
    <t>CHPF_M12_SetFRQ_LimALM</t>
  </si>
  <si>
    <t>CHPF_M12_SetFRQ_LostALM</t>
  </si>
  <si>
    <t>CHPF_M12_ActFRQ_HiProEN</t>
  </si>
  <si>
    <t>CHPF_M12_ActFRQ_LoProEN</t>
  </si>
  <si>
    <t>CHPF_M12_ActFRQ_HiALM</t>
  </si>
  <si>
    <t>CHPF_M12_ActFRQ_LoALM</t>
  </si>
  <si>
    <t>CHPF_M12_ActFRQ_HiHiALM</t>
  </si>
  <si>
    <t>CHPF_M12_ActFRQ_LoLoALM</t>
  </si>
  <si>
    <t>CHPF_M12_ActFRQ_LimALM</t>
  </si>
  <si>
    <t>CHPF_M12_ActFRQ_LostALM</t>
  </si>
  <si>
    <t>CHPF_M12_Comm_REL</t>
  </si>
  <si>
    <t>CHPF_M12_Comm_FWD</t>
  </si>
  <si>
    <t>CHPF_M12_Comm_REV</t>
  </si>
  <si>
    <t>CHPF_M12_Comm_Reset</t>
  </si>
  <si>
    <t>CHPF_M12_Comm_IRL</t>
  </si>
  <si>
    <t>CHPF_M12_Comm_IFW</t>
  </si>
  <si>
    <t>CHPF_M12_Comm_IRV</t>
  </si>
  <si>
    <t>CHPF_M12_Comm_ALARM</t>
  </si>
  <si>
    <t>CHPF_M12_Comm_Fault</t>
  </si>
  <si>
    <t>CHPF_M12_ActRPM_HiProEN</t>
  </si>
  <si>
    <t>CHPF_M12_ActRPM_LoProEN</t>
  </si>
  <si>
    <t>CHPF_M12_ActRPM_HiALM</t>
  </si>
  <si>
    <t>CHPF_M12_ActRPM_LoALM</t>
  </si>
  <si>
    <t>CHPF_M12_ActRPM_HiHiALM</t>
  </si>
  <si>
    <t>CHPF_M12_ActRPM_LoLoALM</t>
  </si>
  <si>
    <t>CHPF_M12_ActRPM_LimALM</t>
  </si>
  <si>
    <t>CHPF_M12_ActRPM_LostALM</t>
  </si>
  <si>
    <t>CHPF_M12_Current_HiProEN</t>
  </si>
  <si>
    <t>CHPF_M12_Current_LoProEN</t>
  </si>
  <si>
    <t>CHPF_M12_Current_HiALM</t>
  </si>
  <si>
    <t>CHPF_M12_Current_LoALM</t>
  </si>
  <si>
    <t>CHPF_M12_Current_HiHiALM</t>
  </si>
  <si>
    <t>CHPF_M12_Current_LoLoALM</t>
  </si>
  <si>
    <t>CHPF_M12_Current_LimALM</t>
  </si>
  <si>
    <t>CHPF_M12_Current_LostALM</t>
  </si>
  <si>
    <t>CHPF_M13_M_Enable</t>
  </si>
  <si>
    <t>CHPF_M13_M_Auto_Status</t>
  </si>
  <si>
    <t>CHPF_M13_M_Loc_Rem</t>
  </si>
  <si>
    <t>CHPF_M13_M_ON_HMI</t>
  </si>
  <si>
    <t>CHPF_M13_M_OFF_HMI</t>
  </si>
  <si>
    <t>CHPF_M13_M_Fan</t>
  </si>
  <si>
    <t>CHPF_M13_M_Motor</t>
  </si>
  <si>
    <t>CHPF_M13_M_OL</t>
  </si>
  <si>
    <t>CHPF_M13_M_Fan_OL</t>
  </si>
  <si>
    <t>CHPF_M13_M_RunSig</t>
  </si>
  <si>
    <t>CHPF_M13_M_Break_ALM</t>
  </si>
  <si>
    <t>CHPF_M13_M_Break_CHK</t>
  </si>
  <si>
    <t>CHPF_M13_M_INV_Res_HMI</t>
  </si>
  <si>
    <t>CHPF_M13_M_Break_EN</t>
  </si>
  <si>
    <t>CHPF_M13_M_Break_Stop</t>
  </si>
  <si>
    <t>CHPF_M13_M_Motor_Back</t>
  </si>
  <si>
    <t>CHPF_M13_M_Loc</t>
  </si>
  <si>
    <t>CHPF_M13_M_Rem</t>
  </si>
  <si>
    <t>CHPF_M13_M_Blocking_ALM</t>
  </si>
  <si>
    <t>CHPF_M13_M_Blocking_CHK</t>
  </si>
  <si>
    <t>CHPF_M13_M_Blocking_EN</t>
  </si>
  <si>
    <t>CHPF_M13_M_Blocking_Stop</t>
  </si>
  <si>
    <t>CHPF_M13_M_PullSwitch_CHK</t>
  </si>
  <si>
    <t>CHPF_M13_M_LMD_ALM</t>
  </si>
  <si>
    <t>CHPF_M13_M_LMD_CHK_1</t>
  </si>
  <si>
    <t>CHPF_M13_M_LMD_EN</t>
  </si>
  <si>
    <t>CHPF_M13_M_LMD_Stop</t>
  </si>
  <si>
    <t>CHPF_M13_M_RMD_ALM</t>
  </si>
  <si>
    <t>CHPF_M13_M_RMD_CHK_1</t>
  </si>
  <si>
    <t>CHPF_M13_M_RMD_EN</t>
  </si>
  <si>
    <t>CHPF_M13_M_RMD_Stop</t>
  </si>
  <si>
    <t>CHPF_M13_M_Motor_Delta</t>
  </si>
  <si>
    <t>CHPF_M13_M_Motor_Wye</t>
  </si>
  <si>
    <t>CHPF_M13_M_MSD</t>
  </si>
  <si>
    <t>CHPF_M13_M_LMD_CHK_2</t>
  </si>
  <si>
    <t>CHPF_M13_M_RMD_CHK_2</t>
  </si>
  <si>
    <t>CHPF_M13_SetFRQ_HiProEN</t>
  </si>
  <si>
    <t>CHPF_M13_SetFRQ_LoProEN</t>
  </si>
  <si>
    <t>CHPF_M13_SetFRQ_HiALM</t>
  </si>
  <si>
    <t>CHPF_M13_SetFRQ_LoALM</t>
  </si>
  <si>
    <t>CHPF_M13_SetFRQ_HiHiALM</t>
  </si>
  <si>
    <t>CHPF_M13_SetFRQ_LoLoALM</t>
  </si>
  <si>
    <t>CHPF_M13_SetFRQ_LimALM</t>
  </si>
  <si>
    <t>CHPF_M13_SetFRQ_LostALM</t>
  </si>
  <si>
    <t>CHPF_M13_ActFRQ_HiProEN</t>
  </si>
  <si>
    <t>CHPF_M13_ActFRQ_LoProEN</t>
  </si>
  <si>
    <t>CHPF_M13_ActFRQ_HiALM</t>
  </si>
  <si>
    <t>CHPF_M13_ActFRQ_LoALM</t>
  </si>
  <si>
    <t>CHPF_M13_ActFRQ_HiHiALM</t>
  </si>
  <si>
    <t>CHPF_M13_ActFRQ_LoLoALM</t>
  </si>
  <si>
    <t>CHPF_M13_ActFRQ_LimALM</t>
  </si>
  <si>
    <t>CHPF_M13_ActFRQ_LostALM</t>
  </si>
  <si>
    <t>CHPF_M13_Comm_REL</t>
  </si>
  <si>
    <t>CHPF_M13_Comm_FWD</t>
  </si>
  <si>
    <t>CHPF_M13_Comm_REV</t>
  </si>
  <si>
    <t>CHPF_M13_Comm_Reset</t>
  </si>
  <si>
    <t>CHPF_M13_Comm_IRL</t>
  </si>
  <si>
    <t>CHPF_M13_Comm_IFW</t>
  </si>
  <si>
    <t>CHPF_M13_Comm_IRV</t>
  </si>
  <si>
    <t>CHPF_M13_Comm_ALARM</t>
  </si>
  <si>
    <t>CHPF_M13_Comm_Fault</t>
  </si>
  <si>
    <t>CHPF_M13_ActRPM_HiProEN</t>
  </si>
  <si>
    <t>CHPF_M13_ActRPM_LoProEN</t>
  </si>
  <si>
    <t>CHPF_M13_ActRPM_HiALM</t>
  </si>
  <si>
    <t>CHPF_M13_ActRPM_LoALM</t>
  </si>
  <si>
    <t>CHPF_M13_ActRPM_HiHiALM</t>
  </si>
  <si>
    <t>CHPF_M13_ActRPM_LoLoALM</t>
  </si>
  <si>
    <t>CHPF_M13_ActRPM_LimALM</t>
  </si>
  <si>
    <t>CHPF_M13_ActRPM_LostALM</t>
  </si>
  <si>
    <t>CHPF_M13_Current_HiProEN</t>
  </si>
  <si>
    <t>CHPF_M13_Current_LoProEN</t>
  </si>
  <si>
    <t>CHPF_M13_Current_HiALM</t>
  </si>
  <si>
    <t>CHPF_M13_Current_LoALM</t>
  </si>
  <si>
    <t>CHPF_M13_Current_HiHiALM</t>
  </si>
  <si>
    <t>CHPF_M13_Current_LoLoALM</t>
  </si>
  <si>
    <t>CHPF_M13_Current_LimALM</t>
  </si>
  <si>
    <t>CHPF_M13_Current_LostALM</t>
  </si>
  <si>
    <t>CHPF_M14_M_Enable</t>
  </si>
  <si>
    <t>CHPF_M14_M_Auto_Status</t>
  </si>
  <si>
    <t>CHPF_M14_M_Loc_Rem</t>
  </si>
  <si>
    <t>CHPF_M14_M_ON_HMI</t>
  </si>
  <si>
    <t>CHPF_M14_M_OFF_HMI</t>
  </si>
  <si>
    <t>CHPF_M14_M_Fan</t>
  </si>
  <si>
    <t>CHPF_M14_M_Motor</t>
  </si>
  <si>
    <t>CHPF_M14_M_OL</t>
  </si>
  <si>
    <t>CHPF_M14_M_Fan_OL</t>
  </si>
  <si>
    <t>CHPF_M14_M_RunSig</t>
  </si>
  <si>
    <t>CHPF_M14_M_Break_ALM</t>
  </si>
  <si>
    <t>CHPF_M14_M_Break_CHK</t>
  </si>
  <si>
    <t>CHPF_M14_M_INV_Res_HMI</t>
  </si>
  <si>
    <t>CHPF_M14_M_Break_EN</t>
  </si>
  <si>
    <t>CHPF_M14_M_Break_Stop</t>
  </si>
  <si>
    <t>CHPF_M14_M_Motor_Back</t>
  </si>
  <si>
    <t>CHPF_M14_M_Loc</t>
  </si>
  <si>
    <t>CHPF_M14_M_Rem</t>
  </si>
  <si>
    <t>CHPF_M14_M_Blocking_ALM</t>
  </si>
  <si>
    <t>CHPF_M14_M_Blocking_CHK</t>
  </si>
  <si>
    <t>CHPF_M14_M_Blocking_EN</t>
  </si>
  <si>
    <t>CHPF_M14_M_Blocking_Stop</t>
  </si>
  <si>
    <t>CHPF_M14_M_PullSwitch_CHK</t>
  </si>
  <si>
    <t>CHPF_M14_M_LMD_ALM</t>
  </si>
  <si>
    <t>CHPF_M14_M_LMD_CHK_1</t>
  </si>
  <si>
    <t>CHPF_M14_M_LMD_EN</t>
  </si>
  <si>
    <t>CHPF_M14_M_LMD_Stop</t>
  </si>
  <si>
    <t>CHPF_M14_M_RMD_ALM</t>
  </si>
  <si>
    <t>CHPF_M14_M_RMD_CHK_1</t>
  </si>
  <si>
    <t>CHPF_M14_M_RMD_EN</t>
  </si>
  <si>
    <t>CHPF_M14_M_RMD_Stop</t>
  </si>
  <si>
    <t>CHPF_M14_M_Motor_Delta</t>
  </si>
  <si>
    <t>CHPF_M14_M_Motor_Wye</t>
  </si>
  <si>
    <t>CHPF_M14_M_MSD</t>
  </si>
  <si>
    <t>CHPF_M14_M_LMD_CHK_2</t>
  </si>
  <si>
    <t>CHPF_M14_M_RMD_CHK_2</t>
  </si>
  <si>
    <t>CHPF_M14_SetFRQ_HiProEN</t>
  </si>
  <si>
    <t>CHPF_M14_SetFRQ_LoProEN</t>
  </si>
  <si>
    <t>CHPF_M14_SetFRQ_HiALM</t>
  </si>
  <si>
    <t>CHPF_M14_SetFRQ_LoALM</t>
  </si>
  <si>
    <t>CHPF_M14_SetFRQ_HiHiALM</t>
  </si>
  <si>
    <t>CHPF_M14_SetFRQ_LoLoALM</t>
  </si>
  <si>
    <t>CHPF_M14_SetFRQ_LimALM</t>
  </si>
  <si>
    <t>CHPF_M14_SetFRQ_LostALM</t>
  </si>
  <si>
    <t>CHPF_M14_ActFRQ_HiProEN</t>
  </si>
  <si>
    <t>CHPF_M14_ActFRQ_LoProEN</t>
  </si>
  <si>
    <t>CHPF_M14_ActFRQ_HiALM</t>
  </si>
  <si>
    <t>CHPF_M14_ActFRQ_LoALM</t>
  </si>
  <si>
    <t>CHPF_M14_ActFRQ_HiHiALM</t>
  </si>
  <si>
    <t>CHPF_M14_ActFRQ_LoLoALM</t>
  </si>
  <si>
    <t>CHPF_M14_ActFRQ_LimALM</t>
  </si>
  <si>
    <t>CHPF_M14_ActFRQ_LostALM</t>
  </si>
  <si>
    <t>CHPF_M14_Comm_REL</t>
  </si>
  <si>
    <t>CHPF_M14_Comm_FWD</t>
  </si>
  <si>
    <t>CHPF_M14_Comm_REV</t>
  </si>
  <si>
    <t>CHPF_M14_Comm_Reset</t>
  </si>
  <si>
    <t>CHPF_M14_Comm_IRL</t>
  </si>
  <si>
    <t>CHPF_M14_Comm_IFW</t>
  </si>
  <si>
    <t>CHPF_M14_Comm_IRV</t>
  </si>
  <si>
    <t>CHPF_M14_Comm_ALARM</t>
  </si>
  <si>
    <t>CHPF_M14_Comm_Fault</t>
  </si>
  <si>
    <t>CHPF_M14_ActRPM_HiProEN</t>
  </si>
  <si>
    <t>CHPF_M14_ActRPM_LoProEN</t>
  </si>
  <si>
    <t>CHPF_M14_ActRPM_HiALM</t>
  </si>
  <si>
    <t>CHPF_M14_ActRPM_LoALM</t>
  </si>
  <si>
    <t>CHPF_M14_ActRPM_HiHiALM</t>
  </si>
  <si>
    <t>CHPF_M14_ActRPM_LoLoALM</t>
  </si>
  <si>
    <t>CHPF_M14_ActRPM_LimALM</t>
  </si>
  <si>
    <t>CHPF_M14_ActRPM_LostALM</t>
  </si>
  <si>
    <t>CHPF_M14_Current_HiProEN</t>
  </si>
  <si>
    <t>CHPF_M14_Current_LoProEN</t>
  </si>
  <si>
    <t>CHPF_M14_Current_HiALM</t>
  </si>
  <si>
    <t>CHPF_M14_Current_LoALM</t>
  </si>
  <si>
    <t>CHPF_M14_Current_HiHiALM</t>
  </si>
  <si>
    <t>CHPF_M14_Current_LoLoALM</t>
  </si>
  <si>
    <t>CHPF_M14_Current_LimALM</t>
  </si>
  <si>
    <t>CHPF_M14_Current_LostALM</t>
  </si>
  <si>
    <t>CHPF_M15_M_Enable</t>
  </si>
  <si>
    <t>CHPF_M15_M_Auto_Status</t>
  </si>
  <si>
    <t>CHPF_M15_M_Loc_Rem</t>
  </si>
  <si>
    <t>CHPF_M15_M_ON_HMI</t>
  </si>
  <si>
    <t>CHPF_M15_M_OFF_HMI</t>
  </si>
  <si>
    <t>CHPF_M15_M_Fan</t>
  </si>
  <si>
    <t>CHPF_M15_M_Motor</t>
  </si>
  <si>
    <t>CHPF_M15_M_OL</t>
  </si>
  <si>
    <t>CHPF_M15_M_Fan_OL</t>
  </si>
  <si>
    <t>CHPF_M15_M_RunSig</t>
  </si>
  <si>
    <t>CHPF_M15_M_Break_ALM</t>
  </si>
  <si>
    <t>CHPF_M15_M_Break_CHK</t>
  </si>
  <si>
    <t>CHPF_M15_M_INV_Res_HMI</t>
  </si>
  <si>
    <t>CHPF_M15_M_Break_EN</t>
  </si>
  <si>
    <t>CHPF_M15_M_Break_Stop</t>
  </si>
  <si>
    <t>CHPF_M15_M_Motor_Back</t>
  </si>
  <si>
    <t>CHPF_M15_M_Loc</t>
  </si>
  <si>
    <t>CHPF_M15_M_Rem</t>
  </si>
  <si>
    <t>CHPF_M15_M_Blocking_ALM</t>
  </si>
  <si>
    <t>CHPF_M15_M_Blocking_CHK</t>
  </si>
  <si>
    <t>CHPF_M15_M_Blocking_EN</t>
  </si>
  <si>
    <t>CHPF_M15_M_Blocking_Stop</t>
  </si>
  <si>
    <t>CHPF_M15_M_PullSwitch_CHK</t>
  </si>
  <si>
    <t>CHPF_M15_M_LMD_ALM</t>
  </si>
  <si>
    <t>CHPF_M15_M_LMD_CHK_1</t>
  </si>
  <si>
    <t>CHPF_M15_M_LMD_EN</t>
  </si>
  <si>
    <t>CHPF_M15_M_LMD_Stop</t>
  </si>
  <si>
    <t>CHPF_M15_M_RMD_ALM</t>
  </si>
  <si>
    <t>CHPF_M15_M_RMD_CHK_1</t>
  </si>
  <si>
    <t>CHPF_M15_M_RMD_EN</t>
  </si>
  <si>
    <t>CHPF_M15_M_RMD_Stop</t>
  </si>
  <si>
    <t>CHPF_M15_M_Motor_Delta</t>
  </si>
  <si>
    <t>CHPF_M15_M_Motor_Wye</t>
  </si>
  <si>
    <t>CHPF_M15_M_MSD</t>
  </si>
  <si>
    <t>CHPF_M15_M_LMD_CHK_2</t>
  </si>
  <si>
    <t>CHPF_M15_M_RMD_CHK_2</t>
  </si>
  <si>
    <t>CHPF_M15_SetFRQ_HiProEN</t>
  </si>
  <si>
    <t>CHPF_M15_SetFRQ_LoProEN</t>
  </si>
  <si>
    <t>CHPF_M15_SetFRQ_HiALM</t>
  </si>
  <si>
    <t>CHPF_M15_SetFRQ_LoALM</t>
  </si>
  <si>
    <t>CHPF_M15_SetFRQ_HiHiALM</t>
  </si>
  <si>
    <t>CHPF_M15_SetFRQ_LoLoALM</t>
  </si>
  <si>
    <t>CHPF_M15_SetFRQ_LimALM</t>
  </si>
  <si>
    <t>CHPF_M15_SetFRQ_LostALM</t>
  </si>
  <si>
    <t>CHPF_M15_ActFRQ_HiProEN</t>
  </si>
  <si>
    <t>CHPF_M15_ActFRQ_LoProEN</t>
  </si>
  <si>
    <t>CHPF_M15_ActFRQ_HiALM</t>
  </si>
  <si>
    <t>CHPF_M15_ActFRQ_LoALM</t>
  </si>
  <si>
    <t>CHPF_M15_ActFRQ_HiHiALM</t>
  </si>
  <si>
    <t>CHPF_M15_ActFRQ_LoLoALM</t>
  </si>
  <si>
    <t>CHPF_M15_ActFRQ_LimALM</t>
  </si>
  <si>
    <t>CHPF_M15_ActFRQ_LostALM</t>
  </si>
  <si>
    <t>CHPF_M15_Comm_REL</t>
  </si>
  <si>
    <t>CHPF_M15_Comm_FWD</t>
  </si>
  <si>
    <t>CHPF_M15_Comm_REV</t>
  </si>
  <si>
    <t>CHPF_M15_Comm_Reset</t>
  </si>
  <si>
    <t>CHPF_M15_Comm_IRL</t>
  </si>
  <si>
    <t>CHPF_M15_Comm_IFW</t>
  </si>
  <si>
    <t>CHPF_M15_Comm_IRV</t>
  </si>
  <si>
    <t>CHPF_M15_Comm_ALARM</t>
  </si>
  <si>
    <t>CHPF_M15_Comm_Fault</t>
  </si>
  <si>
    <t>CHPF_M15_ActRPM_HiProEN</t>
  </si>
  <si>
    <t>CHPF_M15_ActRPM_LoProEN</t>
  </si>
  <si>
    <t>CHPF_M15_ActRPM_HiALM</t>
  </si>
  <si>
    <t>CHPF_M15_ActRPM_LoALM</t>
  </si>
  <si>
    <t>CHPF_M15_ActRPM_HiHiALM</t>
  </si>
  <si>
    <t>CHPF_M15_ActRPM_LoLoALM</t>
  </si>
  <si>
    <t>CHPF_M15_ActRPM_LimALM</t>
  </si>
  <si>
    <t>CHPF_M15_ActRPM_LostALM</t>
  </si>
  <si>
    <t>CHPF_M15_Current_HiProEN</t>
  </si>
  <si>
    <t>CHPF_M15_Current_LoProEN</t>
  </si>
  <si>
    <t>CHPF_M15_Current_HiALM</t>
  </si>
  <si>
    <t>CHPF_M15_Current_LoALM</t>
  </si>
  <si>
    <t>CHPF_M15_Current_HiHiALM</t>
  </si>
  <si>
    <t>CHPF_M15_Current_LoLoALM</t>
  </si>
  <si>
    <t>CHPF_M15_Current_LimALM</t>
  </si>
  <si>
    <t>CHPF_M15_Current_LostALM</t>
  </si>
  <si>
    <t>CHPF_M16_M_Enable</t>
  </si>
  <si>
    <t>CHPF_M16_M_Auto_Status</t>
  </si>
  <si>
    <t>CHPF_M16_M_Loc_Rem</t>
  </si>
  <si>
    <t>CHPF_M16_M_ON_HMI</t>
  </si>
  <si>
    <t>CHPF_M16_M_OFF_HMI</t>
  </si>
  <si>
    <t>CHPF_M16_M_Fan</t>
  </si>
  <si>
    <t>CHPF_M16_M_Motor</t>
  </si>
  <si>
    <t>CHPF_M16_M_OL</t>
  </si>
  <si>
    <t>CHPF_M16_M_Fan_OL</t>
  </si>
  <si>
    <t>CHPF_M16_M_RunSig</t>
  </si>
  <si>
    <t>CHPF_M16_M_Break_ALM</t>
  </si>
  <si>
    <t>CHPF_M16_M_Break_CHK</t>
  </si>
  <si>
    <t>CHPF_M16_M_INV_Res_HMI</t>
  </si>
  <si>
    <t>CHPF_M16_M_Break_EN</t>
  </si>
  <si>
    <t>CHPF_M16_M_Break_Stop</t>
  </si>
  <si>
    <t>CHPF_M16_M_Motor_Back</t>
  </si>
  <si>
    <t>CHPF_M16_M_Loc</t>
  </si>
  <si>
    <t>CHPF_M16_M_Rem</t>
  </si>
  <si>
    <t>CHPF_M16_M_Blocking_ALM</t>
  </si>
  <si>
    <t>CHPF_M16_M_Blocking_CHK</t>
  </si>
  <si>
    <t>CHPF_M16_M_Blocking_EN</t>
  </si>
  <si>
    <t>CHPF_M16_M_Blocking_Stop</t>
  </si>
  <si>
    <t>CHPF_M16_M_PullSwitch_CHK</t>
  </si>
  <si>
    <t>CHPF_M16_M_LMD_ALM</t>
  </si>
  <si>
    <t>CHPF_M16_M_LMD_CHK_1</t>
  </si>
  <si>
    <t>CHPF_M16_M_LMD_EN</t>
  </si>
  <si>
    <t>CHPF_M16_M_LMD_Stop</t>
  </si>
  <si>
    <t>CHPF_M16_M_RMD_ALM</t>
  </si>
  <si>
    <t>CHPF_M16_M_RMD_CHK_1</t>
  </si>
  <si>
    <t>CHPF_M16_M_RMD_EN</t>
  </si>
  <si>
    <t>CHPF_M16_M_RMD_Stop</t>
  </si>
  <si>
    <t>CHPF_M16_M_Motor_Delta</t>
  </si>
  <si>
    <t>CHPF_M16_M_Motor_Wye</t>
  </si>
  <si>
    <t>CHPF_M16_M_MSD</t>
  </si>
  <si>
    <t>CHPF_M16_M_LMD_CHK_2</t>
  </si>
  <si>
    <t>CHPF_M16_M_RMD_CHK_2</t>
  </si>
  <si>
    <t>CHPF_M16_SetFRQ_HiProEN</t>
  </si>
  <si>
    <t>CHPF_M16_SetFRQ_LoProEN</t>
  </si>
  <si>
    <t>CHPF_M16_SetFRQ_HiALM</t>
  </si>
  <si>
    <t>CHPF_M16_SetFRQ_LoALM</t>
  </si>
  <si>
    <t>CHPF_M16_SetFRQ_HiHiALM</t>
  </si>
  <si>
    <t>CHPF_M16_SetFRQ_LoLoALM</t>
  </si>
  <si>
    <t>CHPF_M16_SetFRQ_LimALM</t>
  </si>
  <si>
    <t>CHPF_M16_SetFRQ_LostALM</t>
  </si>
  <si>
    <t>CHPF_M16_ActFRQ_HiProEN</t>
  </si>
  <si>
    <t>CHPF_M16_ActFRQ_LoProEN</t>
  </si>
  <si>
    <t>CHPF_M16_ActFRQ_HiALM</t>
  </si>
  <si>
    <t>CHPF_M16_ActFRQ_LoALM</t>
  </si>
  <si>
    <t>CHPF_M16_ActFRQ_HiHiALM</t>
  </si>
  <si>
    <t>CHPF_M16_ActFRQ_LoLoALM</t>
  </si>
  <si>
    <t>CHPF_M16_ActFRQ_LimALM</t>
  </si>
  <si>
    <t>CHPF_M16_ActFRQ_LostALM</t>
  </si>
  <si>
    <t>CHPF_M16_Comm_REL</t>
  </si>
  <si>
    <t>CHPF_M16_Comm_FWD</t>
  </si>
  <si>
    <t>CHPF_M16_Comm_REV</t>
  </si>
  <si>
    <t>CHPF_M16_Comm_Reset</t>
  </si>
  <si>
    <t>CHPF_M16_Comm_IRL</t>
  </si>
  <si>
    <t>CHPF_M16_Comm_IFW</t>
  </si>
  <si>
    <t>CHPF_M16_Comm_IRV</t>
  </si>
  <si>
    <t>CHPF_M16_Comm_ALARM</t>
  </si>
  <si>
    <t>CHPF_M16_Comm_Fault</t>
  </si>
  <si>
    <t>CHPF_M16_ActRPM_HiProEN</t>
  </si>
  <si>
    <t>CHPF_M16_ActRPM_LoProEN</t>
  </si>
  <si>
    <t>CHPF_M16_ActRPM_HiALM</t>
  </si>
  <si>
    <t>CHPF_M16_ActRPM_LoALM</t>
  </si>
  <si>
    <t>CHPF_M16_ActRPM_HiHiALM</t>
  </si>
  <si>
    <t>CHPF_M16_ActRPM_LoLoALM</t>
  </si>
  <si>
    <t>CHPF_M16_ActRPM_LimALM</t>
  </si>
  <si>
    <t>CHPF_M16_ActRPM_LostALM</t>
  </si>
  <si>
    <t>CHPF_M16_Current_HiProEN</t>
  </si>
  <si>
    <t>CHPF_M16_Current_LoProEN</t>
  </si>
  <si>
    <t>CHPF_M16_Current_HiALM</t>
  </si>
  <si>
    <t>CHPF_M16_Current_LoALM</t>
  </si>
  <si>
    <t>CHPF_M16_Current_HiHiALM</t>
  </si>
  <si>
    <t>CHPF_M16_Current_LoLoALM</t>
  </si>
  <si>
    <t>CHPF_M16_Current_LimALM</t>
  </si>
  <si>
    <t>CHPF_M16_Current_LostALM</t>
  </si>
  <si>
    <t>CHPF_M26_M_Enable</t>
  </si>
  <si>
    <t>CHPF_M26_M_Auto_Status</t>
  </si>
  <si>
    <t>CHPF_M26_M_Loc_Rem</t>
  </si>
  <si>
    <t>CHPF_M26_M_ON_HMI</t>
  </si>
  <si>
    <t>CHPF_M26_M_OFF_HMI</t>
  </si>
  <si>
    <t>CHPF_M26_M_Fan</t>
  </si>
  <si>
    <t>CHPF_M26_M_Motor</t>
  </si>
  <si>
    <t>CHPF_M26_M_OL</t>
  </si>
  <si>
    <t>CHPF_M26_M_Fan_OL</t>
  </si>
  <si>
    <t>CHPF_M26_M_RunSig</t>
  </si>
  <si>
    <t>CHPF_M26_M_Break_ALM</t>
  </si>
  <si>
    <t>CHPF_M26_M_Break_CHK</t>
  </si>
  <si>
    <t>CHPF_M26_M_INV_Res_HMI</t>
  </si>
  <si>
    <t>CHPF_M26_M_Break_EN</t>
  </si>
  <si>
    <t>CHPF_M26_M_Break_Stop</t>
  </si>
  <si>
    <t>CHPF_M26_M_Motor_Back</t>
  </si>
  <si>
    <t>CHPF_M26_M_Loc</t>
  </si>
  <si>
    <t>CHPF_M26_M_Rem</t>
  </si>
  <si>
    <t>CHPF_M26_M_Blocking_ALM</t>
  </si>
  <si>
    <t>CHPF_M26_M_Blocking_CHK</t>
  </si>
  <si>
    <t>CHPF_M26_M_Blocking_EN</t>
  </si>
  <si>
    <t>CHPF_M26_M_Blocking_Stop</t>
  </si>
  <si>
    <t>CHPF_M26_M_PullSwitch_CHK</t>
  </si>
  <si>
    <t>CHPF_M26_M_LMD_ALM</t>
  </si>
  <si>
    <t>CHPF_M26_M_LMD_CHK_1</t>
  </si>
  <si>
    <t>CHPF_M26_M_LMD_EN</t>
  </si>
  <si>
    <t>CHPF_M26_M_LMD_Stop</t>
  </si>
  <si>
    <t>CHPF_M26_M_RMD_ALM</t>
  </si>
  <si>
    <t>CHPF_M26_M_RMD_CHK_1</t>
  </si>
  <si>
    <t>CHPF_M26_M_RMD_EN</t>
  </si>
  <si>
    <t>CHPF_M26_M_RMD_Stop</t>
  </si>
  <si>
    <t>CHPF_M26_M_Motor_Delta</t>
  </si>
  <si>
    <t>CHPF_M26_M_Motor_Wye</t>
  </si>
  <si>
    <t>CHPF_M26_M_MSD</t>
  </si>
  <si>
    <t>CHPF_M26_M_LMD_CHK_2</t>
  </si>
  <si>
    <t>CHPF_M26_M_RMD_CHK_2</t>
  </si>
  <si>
    <t>CHPF_M27_M_Enable</t>
  </si>
  <si>
    <t>CHPF_M27_M_Auto_Status</t>
  </si>
  <si>
    <t>CHPF_M27_M_Loc_Rem</t>
  </si>
  <si>
    <t>CHPF_M27_M_ON_HMI</t>
  </si>
  <si>
    <t>CHPF_M27_M_OFF_HMI</t>
  </si>
  <si>
    <t>CHPF_M27_M_Fan</t>
  </si>
  <si>
    <t>CHPF_M27_M_Motor</t>
  </si>
  <si>
    <t>CHPF_M27_M_OL</t>
  </si>
  <si>
    <t>CHPF_M27_M_Fan_OL</t>
  </si>
  <si>
    <t>CHPF_M27_M_RunSig</t>
  </si>
  <si>
    <t>CHPF_M27_M_Break_ALM</t>
  </si>
  <si>
    <t>CHPF_M27_M_Break_CHK</t>
  </si>
  <si>
    <t>CHPF_M27_M_INV_Res_HMI</t>
  </si>
  <si>
    <t>CHPF_M27_M_Break_EN</t>
  </si>
  <si>
    <t>CHPF_M27_M_Break_Stop</t>
  </si>
  <si>
    <t>CHPF_M27_M_Motor_Back</t>
  </si>
  <si>
    <t>CHPF_M27_M_Loc</t>
  </si>
  <si>
    <t>CHPF_M27_M_Rem</t>
  </si>
  <si>
    <t>CHPF_M27_M_Blocking_ALM</t>
  </si>
  <si>
    <t>CHPF_M27_M_Blocking_CHK</t>
  </si>
  <si>
    <t>CHPF_M27_M_Blocking_EN</t>
  </si>
  <si>
    <t>CHPF_M27_M_Blocking_Stop</t>
  </si>
  <si>
    <t>CHPF_M27_M_PullSwitch_CHK</t>
  </si>
  <si>
    <t>CHPF_M27_M_LMD_ALM</t>
  </si>
  <si>
    <t>CHPF_M27_M_LMD_CHK_1</t>
  </si>
  <si>
    <t>CHPF_M27_M_LMD_EN</t>
  </si>
  <si>
    <t>CHPF_M27_M_LMD_Stop</t>
  </si>
  <si>
    <t>CHPF_M27_M_RMD_ALM</t>
  </si>
  <si>
    <t>CHPF_M27_M_RMD_CHK_1</t>
  </si>
  <si>
    <t>CHPF_M27_M_RMD_EN</t>
  </si>
  <si>
    <t>CHPF_M27_M_RMD_Stop</t>
  </si>
  <si>
    <t>CHPF_M27_M_Motor_Delta</t>
  </si>
  <si>
    <t>CHPF_M27_M_Motor_Wye</t>
  </si>
  <si>
    <t>CHPF_M27_M_MSD</t>
  </si>
  <si>
    <t>CHPF_M27_M_LMD_CHK_2</t>
  </si>
  <si>
    <t>CHPF_M27_M_RMD_CHK_2</t>
  </si>
  <si>
    <t>CHPF_M28_M_Enable</t>
  </si>
  <si>
    <t>CHPF_M28_M_Auto_Status</t>
  </si>
  <si>
    <t>CHPF_M28_M_Loc_Rem</t>
  </si>
  <si>
    <t>CHPF_M28_M_ON_HMI</t>
  </si>
  <si>
    <t>CHPF_M28_M_OFF_HMI</t>
  </si>
  <si>
    <t>CHPF_M28_M_Fan</t>
  </si>
  <si>
    <t>CHPF_M28_M_Motor</t>
  </si>
  <si>
    <t>CHPF_M28_M_OL</t>
  </si>
  <si>
    <t>CHPF_M28_M_Fan_OL</t>
  </si>
  <si>
    <t>CHPF_M28_M_RunSig</t>
  </si>
  <si>
    <t>CHPF_M28_M_Break_ALM</t>
  </si>
  <si>
    <t>CHPF_M28_M_Break_CHK</t>
  </si>
  <si>
    <t>CHPF_M28_M_INV_Res_HMI</t>
  </si>
  <si>
    <t>CHPF_M28_M_Break_EN</t>
  </si>
  <si>
    <t>CHPF_M28_M_Break_Stop</t>
  </si>
  <si>
    <t>CHPF_M28_M_Motor_Back</t>
  </si>
  <si>
    <t>CHPF_M28_M_Loc</t>
  </si>
  <si>
    <t>CHPF_M28_M_Rem</t>
  </si>
  <si>
    <t>CHPF_M28_M_Blocking_ALM</t>
  </si>
  <si>
    <t>CHPF_M28_M_Blocking_CHK</t>
  </si>
  <si>
    <t>CHPF_M28_M_Blocking_EN</t>
  </si>
  <si>
    <t>CHPF_M28_M_Blocking_Stop</t>
  </si>
  <si>
    <t>CHPF_M28_M_PullSwitch_CHK</t>
  </si>
  <si>
    <t>CHPF_M28_M_LMD_ALM</t>
  </si>
  <si>
    <t>CHPF_M28_M_LMD_CHK_1</t>
  </si>
  <si>
    <t>CHPF_M28_M_LMD_EN</t>
  </si>
  <si>
    <t>CHPF_M28_M_LMD_Stop</t>
  </si>
  <si>
    <t>CHPF_M28_M_RMD_ALM</t>
  </si>
  <si>
    <t>CHPF_M28_M_RMD_CHK_1</t>
  </si>
  <si>
    <t>CHPF_M28_M_RMD_EN</t>
  </si>
  <si>
    <t>CHPF_M28_M_RMD_Stop</t>
  </si>
  <si>
    <t>CHPF_M28_M_Motor_Delta</t>
  </si>
  <si>
    <t>CHPF_M28_M_Motor_Wye</t>
  </si>
  <si>
    <t>CHPF_M28_M_MSD</t>
  </si>
  <si>
    <t>CHPF_M28_M_LMD_CHK_2</t>
  </si>
  <si>
    <t>CHPF_M28_M_RMD_CHK_2</t>
  </si>
  <si>
    <t>CHPD_M1_M_Enable</t>
  </si>
  <si>
    <t>CHPD_M1_M_Auto_Status</t>
  </si>
  <si>
    <t>CHPD_M1_M_Loc_Rem</t>
  </si>
  <si>
    <t>CHPD_M1_M_ON_HMI</t>
  </si>
  <si>
    <t>CHPD_M1_M_OFF_HMI</t>
  </si>
  <si>
    <t>CHPD_M1_M_Fan</t>
  </si>
  <si>
    <t>CHPD_M1_M_Motor</t>
  </si>
  <si>
    <t>CHPD_M1_M_OL</t>
  </si>
  <si>
    <t>CHPD_M1_M_Fan_OL</t>
  </si>
  <si>
    <t>CHPD_M1_M_RunSig</t>
  </si>
  <si>
    <t>CHPD_M1_M_Break_ALM</t>
  </si>
  <si>
    <t>CHPD_M1_M_Break_CHK</t>
  </si>
  <si>
    <t>CHPD_M1_M_INV_Res_HMI</t>
  </si>
  <si>
    <t>CHPD_M1_M_Break_EN</t>
  </si>
  <si>
    <t>CHPD_M1_M_Break_Stop</t>
  </si>
  <si>
    <t>CHPD_M1_M_Motor_Back</t>
  </si>
  <si>
    <t>CHPD_M1_M_Loc</t>
  </si>
  <si>
    <t>CHPD_M1_M_Rem</t>
  </si>
  <si>
    <t>CHPD_M1_M_Blocking_ALM</t>
  </si>
  <si>
    <t>CHPD_M1_M_Blocking_CHK</t>
  </si>
  <si>
    <t>CHPD_M1_M_Blocking_EN</t>
  </si>
  <si>
    <t>CHPD_M1_M_Blocking_Stop</t>
  </si>
  <si>
    <t>CHPD_M1_M_PullSwitch_CHK</t>
  </si>
  <si>
    <t>CHPD_M1_M_LMD_ALM</t>
  </si>
  <si>
    <t>CHPD_M1_M_LMD_CHK_1</t>
  </si>
  <si>
    <t>CHPD_M1_M_LMD_EN</t>
  </si>
  <si>
    <t>CHPD_M1_M_LMD_Stop</t>
  </si>
  <si>
    <t>CHPD_M1_M_RMD_ALM</t>
  </si>
  <si>
    <t>CHPD_M1_M_RMD_CHK_1</t>
  </si>
  <si>
    <t>CHPD_M1_M_RMD_EN</t>
  </si>
  <si>
    <t>CHPD_M1_M_RMD_Stop</t>
  </si>
  <si>
    <t>CHPD_M1_M_Motor_Delta</t>
  </si>
  <si>
    <t>CHPD_M1_M_Motor_Wye</t>
  </si>
  <si>
    <t>CHPD_M1_M_MSD</t>
  </si>
  <si>
    <t>CHPD_M1_M_LMD_CHK_2</t>
  </si>
  <si>
    <t>CHPD_M1_M_RMD_CHK_2</t>
  </si>
  <si>
    <t>CHPD_M1_SetFRQ_HiProEN</t>
  </si>
  <si>
    <t>CHPD_M1_SetFRQ_LoProEN</t>
  </si>
  <si>
    <t>CHPD_M1_SetFRQ_HiALM</t>
  </si>
  <si>
    <t>CHPD_M1_SetFRQ_LoALM</t>
  </si>
  <si>
    <t>CHPD_M1_SetFRQ_HiHiALM</t>
  </si>
  <si>
    <t>CHPD_M1_SetFRQ_LoLoALM</t>
  </si>
  <si>
    <t>CHPD_M1_SetFRQ_LimALM</t>
  </si>
  <si>
    <t>CHPD_M1_SetFRQ_LostALM</t>
  </si>
  <si>
    <t>CHPD_M1_ActFRQ_HiProEN</t>
  </si>
  <si>
    <t>CHPD_M1_ActFRQ_LoProEN</t>
  </si>
  <si>
    <t>CHPD_M1_ActFRQ_HiALM</t>
  </si>
  <si>
    <t>CHPD_M1_ActFRQ_LoALM</t>
  </si>
  <si>
    <t>CHPD_M1_ActFRQ_HiHiALM</t>
  </si>
  <si>
    <t>CHPD_M1_ActFRQ_LoLoALM</t>
  </si>
  <si>
    <t>CHPD_M1_ActFRQ_LimALM</t>
  </si>
  <si>
    <t>CHPD_M1_ActFRQ_LostALM</t>
  </si>
  <si>
    <t>CHPD_M1_Comm_REL</t>
  </si>
  <si>
    <t>CHPD_M1_Comm_FWD</t>
  </si>
  <si>
    <t>CHPD_M1_Comm_REV</t>
  </si>
  <si>
    <t>CHPD_M1_Comm_Reset</t>
  </si>
  <si>
    <t>CHPD_M1_Comm_IRL</t>
  </si>
  <si>
    <t>CHPD_M1_Comm_IFW</t>
  </si>
  <si>
    <t>CHPD_M1_Comm_IRV</t>
  </si>
  <si>
    <t>CHPD_M1_Comm_ALARM</t>
  </si>
  <si>
    <t>CHPD_M1_Comm_Fault</t>
  </si>
  <si>
    <t>CHPD_M1_ActRPM_HiProEN</t>
  </si>
  <si>
    <t>CHPD_M1_ActRPM_LoProEN</t>
  </si>
  <si>
    <t>CHPD_M1_ActRPM_HiALM</t>
  </si>
  <si>
    <t>CHPD_M1_ActRPM_LoALM</t>
  </si>
  <si>
    <t>CHPD_M1_ActRPM_HiHiALM</t>
  </si>
  <si>
    <t>CHPD_M1_ActRPM_LoLoALM</t>
  </si>
  <si>
    <t>CHPD_M1_ActRPM_LimALM</t>
  </si>
  <si>
    <t>CHPD_M1_ActRPM_LostALM</t>
  </si>
  <si>
    <t>CHPD_M1_Current_HiProEN</t>
  </si>
  <si>
    <t>CHPD_M1_Current_LoProEN</t>
  </si>
  <si>
    <t>CHPD_M1_Current_HiALM</t>
  </si>
  <si>
    <t>CHPD_M1_Current_LoALM</t>
  </si>
  <si>
    <t>CHPD_M1_Current_HiHiALM</t>
  </si>
  <si>
    <t>CHPD_M1_Current_LoLoALM</t>
  </si>
  <si>
    <t>CHPD_M1_Current_LimALM</t>
  </si>
  <si>
    <t>CHPD_M1_Current_LostALM</t>
  </si>
  <si>
    <t>CHPD_M6_M_Enable</t>
  </si>
  <si>
    <t>CHPD_M6_M_Auto_Status</t>
  </si>
  <si>
    <t>CHPD_M6_M_Loc_Rem</t>
  </si>
  <si>
    <t>CHPD_M6_M_ON_HMI</t>
  </si>
  <si>
    <t>CHPD_M6_M_OFF_HMI</t>
  </si>
  <si>
    <t>CHPD_M6_M_Fan</t>
  </si>
  <si>
    <t>CHPD_M6_M_Motor</t>
  </si>
  <si>
    <t>CHPD_M6_M_OL</t>
  </si>
  <si>
    <t>CHPD_M6_M_Fan_OL</t>
  </si>
  <si>
    <t>CHPD_M6_M_RunSig</t>
  </si>
  <si>
    <t>CHPD_M6_M_Break_ALM</t>
  </si>
  <si>
    <t>CHPD_M6_M_Break_CHK</t>
  </si>
  <si>
    <t>CHPD_M6_M_INV_Res_HMI</t>
  </si>
  <si>
    <t>CHPD_M6_M_Break_EN</t>
  </si>
  <si>
    <t>CHPD_M6_M_Break_Stop</t>
  </si>
  <si>
    <t>CHPD_M6_M_Motor_Back</t>
  </si>
  <si>
    <t>CHPD_M6_M_Loc</t>
  </si>
  <si>
    <t>CHPD_M6_M_Rem</t>
  </si>
  <si>
    <t>CHPD_M6_M_Blocking_ALM</t>
  </si>
  <si>
    <t>CHPD_M6_M_Blocking_CHK</t>
  </si>
  <si>
    <t>CHPD_M6_M_Blocking_EN</t>
  </si>
  <si>
    <t>CHPD_M6_M_Blocking_Stop</t>
  </si>
  <si>
    <t>CHPD_M6_M_PullSwitch_CHK</t>
  </si>
  <si>
    <t>CHPD_M6_M_LMD_ALM</t>
  </si>
  <si>
    <t>CHPD_M6_M_LMD_CHK_1</t>
  </si>
  <si>
    <t>CHPD_M6_M_LMD_EN</t>
  </si>
  <si>
    <t>CHPD_M6_M_LMD_Stop</t>
  </si>
  <si>
    <t>CHPD_M6_M_RMD_ALM</t>
  </si>
  <si>
    <t>CHPD_M6_M_RMD_CHK_1</t>
  </si>
  <si>
    <t>CHPD_M6_M_RMD_EN</t>
  </si>
  <si>
    <t>CHPD_M6_M_RMD_Stop</t>
  </si>
  <si>
    <t>CHPD_M6_M_Motor_Delta</t>
  </si>
  <si>
    <t>CHPD_M6_M_Motor_Wye</t>
  </si>
  <si>
    <t>CHPD_M6_M_MSD</t>
  </si>
  <si>
    <t>CHPD_M6_M_LMD_CHK_2</t>
  </si>
  <si>
    <t>CHPD_M6_M_RMD_CHK_2</t>
  </si>
  <si>
    <t>CHPD_M7_M_Enable</t>
  </si>
  <si>
    <t>CHPD_M7_M_Auto_Status</t>
  </si>
  <si>
    <t>CHPD_M7_M_Loc_Rem</t>
  </si>
  <si>
    <t>CHPD_M7_M_ON_HMI</t>
  </si>
  <si>
    <t>CHPD_M7_M_OFF_HMI</t>
  </si>
  <si>
    <t>CHPD_M7_M_Fan</t>
  </si>
  <si>
    <t>CHPD_M7_M_Motor</t>
  </si>
  <si>
    <t>CHPD_M7_M_OL</t>
  </si>
  <si>
    <t>CHPD_M7_M_Fan_OL</t>
  </si>
  <si>
    <t>CHPD_M7_M_RunSig</t>
  </si>
  <si>
    <t>CHPD_M7_M_Break_ALM</t>
  </si>
  <si>
    <t>CHPD_M7_M_Break_CHK</t>
  </si>
  <si>
    <t>CHPD_M7_M_INV_Res_HMI</t>
  </si>
  <si>
    <t>CHPD_M7_M_Break_EN</t>
  </si>
  <si>
    <t>CHPD_M7_M_Break_Stop</t>
  </si>
  <si>
    <t>CHPD_M7_M_Motor_Back</t>
  </si>
  <si>
    <t>CHPD_M7_M_Loc</t>
  </si>
  <si>
    <t>CHPD_M7_M_Rem</t>
  </si>
  <si>
    <t>CHPD_M7_M_Blocking_ALM</t>
  </si>
  <si>
    <t>CHPD_M7_M_Blocking_CHK</t>
  </si>
  <si>
    <t>CHPD_M7_M_Blocking_EN</t>
  </si>
  <si>
    <t>CHPD_M7_M_Blocking_Stop</t>
  </si>
  <si>
    <t>CHPD_M7_M_PullSwitch_CHK</t>
  </si>
  <si>
    <t>CHPD_M7_M_LMD_ALM</t>
  </si>
  <si>
    <t>CHPD_M7_M_LMD_CHK_1</t>
  </si>
  <si>
    <t>CHPD_M7_M_LMD_EN</t>
  </si>
  <si>
    <t>CHPD_M7_M_LMD_Stop</t>
  </si>
  <si>
    <t>CHPD_M7_M_RMD_ALM</t>
  </si>
  <si>
    <t>CHPD_M7_M_RMD_CHK_1</t>
  </si>
  <si>
    <t>CHPD_M7_M_RMD_EN</t>
  </si>
  <si>
    <t>CHPD_M7_M_RMD_Stop</t>
  </si>
  <si>
    <t>CHPD_M7_M_Motor_Delta</t>
  </si>
  <si>
    <t>CHPD_M7_M_Motor_Wye</t>
  </si>
  <si>
    <t>CHPD_M7_M_MSD</t>
  </si>
  <si>
    <t>CHPD_M7_M_LMD_CHK_2</t>
  </si>
  <si>
    <t>CHPD_M7_M_RMD_CHK_2</t>
  </si>
  <si>
    <t>CHPD_M8_M_Enable</t>
  </si>
  <si>
    <t>CHPD_M8_M_Auto_Status</t>
  </si>
  <si>
    <t>CHPD_M8_M_Loc_Rem</t>
  </si>
  <si>
    <t>CHPD_M8_M_ON_HMI</t>
  </si>
  <si>
    <t>CHPD_M8_M_OFF_HMI</t>
  </si>
  <si>
    <t>CHPD_M8_M_Fan</t>
  </si>
  <si>
    <t>CHPD_M8_M_Motor</t>
  </si>
  <si>
    <t>CHPD_M8_M_OL</t>
  </si>
  <si>
    <t>CHPD_M8_M_Fan_OL</t>
  </si>
  <si>
    <t>CHPD_M8_M_RunSig</t>
  </si>
  <si>
    <t>CHPD_M8_M_Break_ALM</t>
  </si>
  <si>
    <t>CHPD_M8_M_Break_CHK</t>
  </si>
  <si>
    <t>CHPD_M8_M_INV_Res_HMI</t>
  </si>
  <si>
    <t>CHPD_M8_M_Break_EN</t>
  </si>
  <si>
    <t>CHPD_M8_M_Break_Stop</t>
  </si>
  <si>
    <t>CHPD_M8_M_Motor_Back</t>
  </si>
  <si>
    <t>CHPD_M8_M_Loc</t>
  </si>
  <si>
    <t>CHPD_M8_M_Rem</t>
  </si>
  <si>
    <t>CHPD_M8_M_Blocking_ALM</t>
  </si>
  <si>
    <t>CHPD_M8_M_Blocking_CHK</t>
  </si>
  <si>
    <t>CHPD_M8_M_Blocking_EN</t>
  </si>
  <si>
    <t>CHPD_M8_M_Blocking_Stop</t>
  </si>
  <si>
    <t>CHPD_M8_M_PullSwitch_CHK</t>
  </si>
  <si>
    <t>CHPD_M8_M_LMD_ALM</t>
  </si>
  <si>
    <t>CHPD_M8_M_LMD_CHK_1</t>
  </si>
  <si>
    <t>CHPD_M8_M_LMD_EN</t>
  </si>
  <si>
    <t>CHPD_M8_M_LMD_Stop</t>
  </si>
  <si>
    <t>CHPD_M8_M_RMD_ALM</t>
  </si>
  <si>
    <t>CHPD_M8_M_RMD_CHK_1</t>
  </si>
  <si>
    <t>CHPD_M8_M_RMD_EN</t>
  </si>
  <si>
    <t>CHPD_M8_M_RMD_Stop</t>
  </si>
  <si>
    <t>CHPD_M8_M_Motor_Delta</t>
  </si>
  <si>
    <t>CHPD_M8_M_Motor_Wye</t>
  </si>
  <si>
    <t>CHPD_M8_M_MSD</t>
  </si>
  <si>
    <t>CHPD_M8_M_LMD_CHK_2</t>
  </si>
  <si>
    <t>CHPD_M8_M_RMD_CHK_2</t>
  </si>
  <si>
    <t>CHPD_M9_M_Enable</t>
  </si>
  <si>
    <t>CHPD_M9_M_Auto_Status</t>
  </si>
  <si>
    <t>CHPD_M9_M_Loc_Rem</t>
  </si>
  <si>
    <t>CHPD_M9_M_ON_HMI</t>
  </si>
  <si>
    <t>CHPD_M9_M_OFF_HMI</t>
  </si>
  <si>
    <t>CHPD_M9_M_Fan</t>
  </si>
  <si>
    <t>CHPD_M9_M_Motor</t>
  </si>
  <si>
    <t>CHPD_M9_M_OL</t>
  </si>
  <si>
    <t>CHPD_M9_M_Fan_OL</t>
  </si>
  <si>
    <t>CHPD_M9_M_RunSig</t>
  </si>
  <si>
    <t>CHPD_M9_M_Break_ALM</t>
  </si>
  <si>
    <t>CHPD_M9_M_Break_CHK</t>
  </si>
  <si>
    <t>CHPD_M9_M_INV_Res_HMI</t>
  </si>
  <si>
    <t>CHPD_M9_M_Break_EN</t>
  </si>
  <si>
    <t>CHPD_M9_M_Break_Stop</t>
  </si>
  <si>
    <t>CHPD_M9_M_Motor_Back</t>
  </si>
  <si>
    <t>CHPD_M9_M_Loc</t>
  </si>
  <si>
    <t>CHPD_M9_M_Rem</t>
  </si>
  <si>
    <t>CHPD_M9_M_Blocking_ALM</t>
  </si>
  <si>
    <t>CHPD_M9_M_Blocking_CHK</t>
  </si>
  <si>
    <t>CHPD_M9_M_Blocking_EN</t>
  </si>
  <si>
    <t>CHPD_M9_M_Blocking_Stop</t>
  </si>
  <si>
    <t>CHPD_M9_M_PullSwitch_CHK</t>
  </si>
  <si>
    <t>CHPD_M9_M_LMD_ALM</t>
  </si>
  <si>
    <t>CHPD_M9_M_LMD_CHK_1</t>
  </si>
  <si>
    <t>CHPD_M9_M_LMD_EN</t>
  </si>
  <si>
    <t>CHPD_M9_M_LMD_Stop</t>
  </si>
  <si>
    <t>CHPD_M9_M_RMD_ALM</t>
  </si>
  <si>
    <t>CHPD_M9_M_RMD_CHK_1</t>
  </si>
  <si>
    <t>CHPD_M9_M_RMD_EN</t>
  </si>
  <si>
    <t>CHPD_M9_M_RMD_Stop</t>
  </si>
  <si>
    <t>CHPD_M9_M_Motor_Delta</t>
  </si>
  <si>
    <t>CHPD_M9_M_Motor_Wye</t>
  </si>
  <si>
    <t>CHPD_M9_M_MSD</t>
  </si>
  <si>
    <t>CHPD_M9_M_LMD_CHK_2</t>
  </si>
  <si>
    <t>CHPD_M9_M_RMD_CHK_2</t>
  </si>
  <si>
    <t>CHPD_M10_M_Enable</t>
  </si>
  <si>
    <t>CHPD_M10_M_Auto_Status</t>
  </si>
  <si>
    <t>CHPD_M10_M_Loc_Rem</t>
  </si>
  <si>
    <t>CHPD_M10_M_ON_HMI</t>
  </si>
  <si>
    <t>CHPD_M10_M_OFF_HMI</t>
  </si>
  <si>
    <t>CHPD_M10_M_Fan</t>
  </si>
  <si>
    <t>CHPD_M10_M_Motor</t>
  </si>
  <si>
    <t>CHPD_M10_M_OL</t>
  </si>
  <si>
    <t>CHPD_M10_M_Fan_OL</t>
  </si>
  <si>
    <t>CHPD_M10_M_RunSig</t>
  </si>
  <si>
    <t>CHPD_M10_M_Break_ALM</t>
  </si>
  <si>
    <t>CHPD_M10_M_Break_CHK</t>
  </si>
  <si>
    <t>CHPD_M10_M_INV_Res_HMI</t>
  </si>
  <si>
    <t>CHPD_M10_M_Break_EN</t>
  </si>
  <si>
    <t>CHPD_M10_M_Break_Stop</t>
  </si>
  <si>
    <t>CHPD_M10_M_Motor_Back</t>
  </si>
  <si>
    <t>CHPD_M10_M_Loc</t>
  </si>
  <si>
    <t>CHPD_M10_M_Rem</t>
  </si>
  <si>
    <t>CHPD_M10_M_Blocking_ALM</t>
  </si>
  <si>
    <t>CHPD_M10_M_Blocking_CHK</t>
  </si>
  <si>
    <t>CHPD_M10_M_Blocking_EN</t>
  </si>
  <si>
    <t>CHPD_M10_M_Blocking_Stop</t>
  </si>
  <si>
    <t>CHPD_M10_M_PullSwitch_CHK</t>
  </si>
  <si>
    <t>CHPD_M10_M_LMD_ALM</t>
  </si>
  <si>
    <t>CHPD_M10_M_LMD_CHK_1</t>
  </si>
  <si>
    <t>CHPD_M10_M_LMD_EN</t>
  </si>
  <si>
    <t>CHPD_M10_M_LMD_Stop</t>
  </si>
  <si>
    <t>CHPD_M10_M_RMD_ALM</t>
  </si>
  <si>
    <t>CHPD_M10_M_RMD_CHK_1</t>
  </si>
  <si>
    <t>CHPD_M10_M_RMD_EN</t>
  </si>
  <si>
    <t>CHPD_M10_M_RMD_Stop</t>
  </si>
  <si>
    <t>CHPD_M10_M_Motor_Delta</t>
  </si>
  <si>
    <t>CHPD_M10_M_Motor_Wye</t>
  </si>
  <si>
    <t>CHPD_M10_M_MSD</t>
  </si>
  <si>
    <t>CHPD_M10_M_LMD_CHK_2</t>
  </si>
  <si>
    <t>CHPD_M10_M_RMD_CHK_2</t>
  </si>
  <si>
    <t>CHP1_M4_M_Enable</t>
  </si>
  <si>
    <t>CHP1_M4_M_Auto_Status</t>
  </si>
  <si>
    <t>CHP1_M4_M_Loc_Rem</t>
  </si>
  <si>
    <t>CHP1_M4_M_ON_HMI</t>
  </si>
  <si>
    <t>CHP1_M4_M_OFF_HMI</t>
  </si>
  <si>
    <t>CHP1_M4_M_Fan</t>
  </si>
  <si>
    <t>CHP1_M4_M_Motor</t>
  </si>
  <si>
    <t>CHP1_M4_M_OL</t>
  </si>
  <si>
    <t>CHP1_M4_M_Fan_OL</t>
  </si>
  <si>
    <t>CHP1_M4_M_RunSig</t>
  </si>
  <si>
    <t>CHP1_M4_M_Break_ALM</t>
  </si>
  <si>
    <t>CHP1_M4_M_Break_CHK</t>
  </si>
  <si>
    <t>CHP1_M4_M_INV_Res_HMI</t>
  </si>
  <si>
    <t>CHP1_M4_M_Break_EN</t>
  </si>
  <si>
    <t>CHP1_M4_M_Break_Stop</t>
  </si>
  <si>
    <t>CHP1_M4_M_Motor_Back</t>
  </si>
  <si>
    <t>CHP1_M4_M_Loc</t>
  </si>
  <si>
    <t>CHP1_M4_M_Rem</t>
  </si>
  <si>
    <t>CHP1_M4_M_Blocking_ALM</t>
  </si>
  <si>
    <t>CHP1_M4_M_Blocking_CHK</t>
  </si>
  <si>
    <t>CHP1_M4_M_Blocking_EN</t>
  </si>
  <si>
    <t>CHP1_M4_M_Blocking_Stop</t>
  </si>
  <si>
    <t>CHP1_M4_M_PullSwitch_CHK</t>
  </si>
  <si>
    <t>CHP1_M4_M_LMD_ALM</t>
  </si>
  <si>
    <t>CHP1_M4_M_LMD_CHK_1</t>
  </si>
  <si>
    <t>CHP1_M4_M_LMD_EN</t>
  </si>
  <si>
    <t>CHP1_M4_M_LMD_Stop</t>
  </si>
  <si>
    <t>CHP1_M4_M_RMD_ALM</t>
  </si>
  <si>
    <t>CHP1_M4_M_RMD_CHK_1</t>
  </si>
  <si>
    <t>CHP1_M4_M_RMD_EN</t>
  </si>
  <si>
    <t>CHP1_M4_M_RMD_Stop</t>
  </si>
  <si>
    <t>CHP1_M4_M_Motor_Delta</t>
  </si>
  <si>
    <t>CHP1_M4_M_Motor_Wye</t>
  </si>
  <si>
    <t>CHP1_M4_M_MSD</t>
  </si>
  <si>
    <t>CHP1_M4_M_LMD_CHK_2</t>
  </si>
  <si>
    <t>CHP1_M4_M_RMD_CHK_2</t>
  </si>
  <si>
    <t>CHP1_M4_SetFRQ_HiProEN</t>
  </si>
  <si>
    <t>CHP1_M4_SetFRQ_LoProEN</t>
  </si>
  <si>
    <t>CHP1_M4_SetFRQ_HiALM</t>
  </si>
  <si>
    <t>CHP1_M4_SetFRQ_LoALM</t>
  </si>
  <si>
    <t>CHP1_M4_SetFRQ_HiHiALM</t>
  </si>
  <si>
    <t>CHP1_M4_SetFRQ_LoLoALM</t>
  </si>
  <si>
    <t>CHP1_M4_SetFRQ_LimALM</t>
  </si>
  <si>
    <t>CHP1_M4_SetFRQ_LostALM</t>
  </si>
  <si>
    <t>CHP1_M4_ActFRQ_HiProEN</t>
  </si>
  <si>
    <t>CHP1_M4_ActFRQ_LoProEN</t>
  </si>
  <si>
    <t>CHP1_M4_ActFRQ_HiALM</t>
  </si>
  <si>
    <t>CHP1_M4_ActFRQ_LoALM</t>
  </si>
  <si>
    <t>CHP1_M4_ActFRQ_HiHiALM</t>
  </si>
  <si>
    <t>CHP1_M4_ActFRQ_LoLoALM</t>
  </si>
  <si>
    <t>CHP1_M4_ActFRQ_LimALM</t>
  </si>
  <si>
    <t>CHP1_M4_ActFRQ_LostALM</t>
  </si>
  <si>
    <t>CHP1_M4_Comm_REL</t>
  </si>
  <si>
    <t>CHP1_M4_Comm_FWD</t>
  </si>
  <si>
    <t>CHP1_M4_Comm_REV</t>
  </si>
  <si>
    <t>CHP1_M4_Comm_Reset</t>
  </si>
  <si>
    <t>CHP1_M4_Comm_IRL</t>
  </si>
  <si>
    <t>CHP1_M4_Comm_IFW</t>
  </si>
  <si>
    <t>CHP1_M4_Comm_IRV</t>
  </si>
  <si>
    <t>CHP1_M4_Comm_ALARM</t>
  </si>
  <si>
    <t>CHP1_M4_Comm_Fault</t>
  </si>
  <si>
    <t>CHP1_M4_ActRPM_HiProEN</t>
  </si>
  <si>
    <t>CHP1_M4_ActRPM_LoProEN</t>
  </si>
  <si>
    <t>CHP1_M4_ActRPM_HiALM</t>
  </si>
  <si>
    <t>CHP1_M4_ActRPM_LoALM</t>
  </si>
  <si>
    <t>CHP1_M4_ActRPM_HiHiALM</t>
  </si>
  <si>
    <t>CHP1_M4_ActRPM_LoLoALM</t>
  </si>
  <si>
    <t>CHP1_M4_ActRPM_LimALM</t>
  </si>
  <si>
    <t>CHP1_M4_ActRPM_LostALM</t>
  </si>
  <si>
    <t>CHP1_M4_Current_HiProEN</t>
  </si>
  <si>
    <t>CHP1_M4_Current_LoProEN</t>
  </si>
  <si>
    <t>CHP1_M4_Current_HiALM</t>
  </si>
  <si>
    <t>CHP1_M4_Current_LoALM</t>
  </si>
  <si>
    <t>CHP1_M4_Current_HiHiALM</t>
  </si>
  <si>
    <t>CHP1_M4_Current_LoLoALM</t>
  </si>
  <si>
    <t>CHP1_M4_Current_LimALM</t>
  </si>
  <si>
    <t>CHP1_M4_Current_LostALM</t>
  </si>
  <si>
    <t>CHP2_M4_M_Enable</t>
  </si>
  <si>
    <t>CHP2_M4_M_Auto_Status</t>
  </si>
  <si>
    <t>CHP2_M4_M_Loc_Rem</t>
  </si>
  <si>
    <t>CHP2_M4_M_ON_HMI</t>
  </si>
  <si>
    <t>CHP2_M4_M_OFF_HMI</t>
  </si>
  <si>
    <t>CHP2_M4_M_Fan</t>
  </si>
  <si>
    <t>CHP2_M4_M_Motor</t>
  </si>
  <si>
    <t>CHP2_M4_M_OL</t>
  </si>
  <si>
    <t>CHP2_M4_M_Fan_OL</t>
  </si>
  <si>
    <t>CHP2_M4_M_RunSig</t>
  </si>
  <si>
    <t>CHP2_M4_M_Break_ALM</t>
  </si>
  <si>
    <t>CHP2_M4_M_Break_CHK</t>
  </si>
  <si>
    <t>CHP2_M4_M_INV_Res_HMI</t>
  </si>
  <si>
    <t>CHP2_M4_M_Break_EN</t>
  </si>
  <si>
    <t>CHP2_M4_M_Break_Stop</t>
  </si>
  <si>
    <t>CHP2_M4_M_Motor_Back</t>
  </si>
  <si>
    <t>CHP2_M4_M_Loc</t>
  </si>
  <si>
    <t>CHP2_M4_M_Rem</t>
  </si>
  <si>
    <t>CHP2_M4_M_Blocking_ALM</t>
  </si>
  <si>
    <t>CHP2_M4_M_Blocking_CHK</t>
  </si>
  <si>
    <t>CHP2_M4_M_Blocking_EN</t>
  </si>
  <si>
    <t>CHP2_M4_M_Blocking_Stop</t>
  </si>
  <si>
    <t>CHP2_M4_M_PullSwitch_CHK</t>
  </si>
  <si>
    <t>CHP2_M4_M_LMD_ALM</t>
  </si>
  <si>
    <t>CHP2_M4_M_LMD_CHK_1</t>
  </si>
  <si>
    <t>CHP2_M4_M_LMD_EN</t>
  </si>
  <si>
    <t>CHP2_M4_M_LMD_Stop</t>
  </si>
  <si>
    <t>CHP2_M4_M_RMD_ALM</t>
  </si>
  <si>
    <t>CHP2_M4_M_RMD_CHK_1</t>
  </si>
  <si>
    <t>CHP2_M4_M_RMD_EN</t>
  </si>
  <si>
    <t>CHP2_M4_M_RMD_Stop</t>
  </si>
  <si>
    <t>CHP2_M4_M_Motor_Delta</t>
  </si>
  <si>
    <t>CHP2_M4_M_Motor_Wye</t>
  </si>
  <si>
    <t>CHP2_M4_M_MSD</t>
  </si>
  <si>
    <t>CHP2_M4_M_LMD_CHK_2</t>
  </si>
  <si>
    <t>CHP2_M4_M_RMD_CHK_2</t>
  </si>
  <si>
    <t>CHP2_M4_SetFRQ_HiProEN</t>
  </si>
  <si>
    <t>CHP2_M4_SetFRQ_LoProEN</t>
  </si>
  <si>
    <t>CHP2_M4_SetFRQ_HiALM</t>
  </si>
  <si>
    <t>CHP2_M4_SetFRQ_LoALM</t>
  </si>
  <si>
    <t>CHP2_M4_SetFRQ_HiHiALM</t>
  </si>
  <si>
    <t>CHP2_M4_SetFRQ_LoLoALM</t>
  </si>
  <si>
    <t>CHP2_M4_SetFRQ_LimALM</t>
  </si>
  <si>
    <t>CHP2_M4_SetFRQ_LostALM</t>
  </si>
  <si>
    <t>CHP2_M4_ActFRQ_HiProEN</t>
  </si>
  <si>
    <t>CHP2_M4_ActFRQ_LoProEN</t>
  </si>
  <si>
    <t>CHP2_M4_ActFRQ_HiALM</t>
  </si>
  <si>
    <t>CHP2_M4_ActFRQ_LoALM</t>
  </si>
  <si>
    <t>CHP2_M4_ActFRQ_HiHiALM</t>
  </si>
  <si>
    <t>CHP2_M4_ActFRQ_LoLoALM</t>
  </si>
  <si>
    <t>CHP2_M4_ActFRQ_LimALM</t>
  </si>
  <si>
    <t>CHP2_M4_ActFRQ_LostALM</t>
  </si>
  <si>
    <t>CHP2_M4_Comm_REL</t>
  </si>
  <si>
    <t>CHP2_M4_Comm_FWD</t>
  </si>
  <si>
    <t>CHP2_M4_Comm_REV</t>
  </si>
  <si>
    <t>CHP2_M4_Comm_Reset</t>
  </si>
  <si>
    <t>CHP2_M4_Comm_IRL</t>
  </si>
  <si>
    <t>CHP2_M4_Comm_IFW</t>
  </si>
  <si>
    <t>CHP2_M4_Comm_IRV</t>
  </si>
  <si>
    <t>CHP2_M4_Comm_ALARM</t>
  </si>
  <si>
    <t>CHP2_M4_Comm_Fault</t>
  </si>
  <si>
    <t>CHP2_M4_ActRPM_HiProEN</t>
  </si>
  <si>
    <t>CHP2_M4_ActRPM_LoProEN</t>
  </si>
  <si>
    <t>CHP2_M4_ActRPM_HiALM</t>
  </si>
  <si>
    <t>CHP2_M4_ActRPM_LoALM</t>
  </si>
  <si>
    <t>CHP2_M4_ActRPM_HiHiALM</t>
  </si>
  <si>
    <t>CHP2_M4_ActRPM_LoLoALM</t>
  </si>
  <si>
    <t>CHP2_M4_ActRPM_LimALM</t>
  </si>
  <si>
    <t>CHP2_M4_ActRPM_LostALM</t>
  </si>
  <si>
    <t>CHP2_M4_Current_HiProEN</t>
  </si>
  <si>
    <t>CHP2_M4_Current_LoProEN</t>
  </si>
  <si>
    <t>CHP2_M4_Current_HiALM</t>
  </si>
  <si>
    <t>CHP2_M4_Current_LoALM</t>
  </si>
  <si>
    <t>CHP2_M4_Current_HiHiALM</t>
  </si>
  <si>
    <t>CHP2_M4_Current_LoLoALM</t>
  </si>
  <si>
    <t>CHP2_M4_Current_LimALM</t>
  </si>
  <si>
    <t>CHP2_M4_Current_LostALM</t>
  </si>
  <si>
    <t>CHP3_M4_M_Enable</t>
  </si>
  <si>
    <t>CHP3_M4_M_Auto_Status</t>
  </si>
  <si>
    <t>CHP3_M4_M_Loc_Rem</t>
  </si>
  <si>
    <t>CHP3_M4_M_ON_HMI</t>
  </si>
  <si>
    <t>CHP3_M4_M_OFF_HMI</t>
  </si>
  <si>
    <t>CHP3_M4_M_Fan</t>
  </si>
  <si>
    <t>CHP3_M4_M_Motor</t>
  </si>
  <si>
    <t>CHP3_M4_M_OL</t>
  </si>
  <si>
    <t>CHP3_M4_M_Fan_OL</t>
  </si>
  <si>
    <t>CHP3_M4_M_RunSig</t>
  </si>
  <si>
    <t>CHP3_M4_M_Break_ALM</t>
  </si>
  <si>
    <t>CHP3_M4_M_Break_CHK</t>
  </si>
  <si>
    <t>CHP3_M4_M_INV_Res_HMI</t>
  </si>
  <si>
    <t>CHP3_M4_M_Break_EN</t>
  </si>
  <si>
    <t>CHP3_M4_M_Break_Stop</t>
  </si>
  <si>
    <t>CHP3_M4_M_Motor_Back</t>
  </si>
  <si>
    <t>CHP3_M4_M_Loc</t>
  </si>
  <si>
    <t>CHP3_M4_M_Rem</t>
  </si>
  <si>
    <t>CHP3_M4_M_Blocking_ALM</t>
  </si>
  <si>
    <t>CHP3_M4_M_Blocking_CHK</t>
  </si>
  <si>
    <t>CHP3_M4_M_Blocking_EN</t>
  </si>
  <si>
    <t>CHP3_M4_M_Blocking_Stop</t>
  </si>
  <si>
    <t>CHP3_M4_M_PullSwitch_CHK</t>
  </si>
  <si>
    <t>CHP3_M4_M_LMD_ALM</t>
  </si>
  <si>
    <t>CHP3_M4_M_LMD_CHK_1</t>
  </si>
  <si>
    <t>CHP3_M4_M_LMD_EN</t>
  </si>
  <si>
    <t>CHP3_M4_M_LMD_Stop</t>
  </si>
  <si>
    <t>CHP3_M4_M_RMD_ALM</t>
  </si>
  <si>
    <t>CHP3_M4_M_RMD_CHK_1</t>
  </si>
  <si>
    <t>CHP3_M4_M_RMD_EN</t>
  </si>
  <si>
    <t>CHP3_M4_M_RMD_Stop</t>
  </si>
  <si>
    <t>CHP3_M4_M_Motor_Delta</t>
  </si>
  <si>
    <t>CHP3_M4_M_Motor_Wye</t>
  </si>
  <si>
    <t>CHP3_M4_M_MSD</t>
  </si>
  <si>
    <t>CHP3_M4_M_LMD_CHK_2</t>
  </si>
  <si>
    <t>CHP3_M4_M_RMD_CHK_2</t>
  </si>
  <si>
    <t>CHP3_M4_SetFRQ_HiProEN</t>
  </si>
  <si>
    <t>CHP3_M4_SetFRQ_LoProEN</t>
  </si>
  <si>
    <t>CHP3_M4_SetFRQ_HiALM</t>
  </si>
  <si>
    <t>CHP3_M4_SetFRQ_LoALM</t>
  </si>
  <si>
    <t>CHP3_M4_SetFRQ_HiHiALM</t>
  </si>
  <si>
    <t>CHP3_M4_SetFRQ_LoLoALM</t>
  </si>
  <si>
    <t>CHP3_M4_SetFRQ_LimALM</t>
  </si>
  <si>
    <t>CHP3_M4_SetFRQ_LostALM</t>
  </si>
  <si>
    <t>CHP3_M4_ActFRQ_HiProEN</t>
  </si>
  <si>
    <t>CHP3_M4_ActFRQ_LoProEN</t>
  </si>
  <si>
    <t>CHP3_M4_ActFRQ_HiALM</t>
  </si>
  <si>
    <t>CHP3_M4_ActFRQ_LoALM</t>
  </si>
  <si>
    <t>CHP3_M4_ActFRQ_HiHiALM</t>
  </si>
  <si>
    <t>CHP3_M4_ActFRQ_LoLoALM</t>
  </si>
  <si>
    <t>CHP3_M4_ActFRQ_LimALM</t>
  </si>
  <si>
    <t>CHP3_M4_ActFRQ_LostALM</t>
  </si>
  <si>
    <t>CHP3_M4_Comm_REL</t>
  </si>
  <si>
    <t>CHP3_M4_Comm_FWD</t>
  </si>
  <si>
    <t>CHP3_M4_Comm_REV</t>
  </si>
  <si>
    <t>CHP3_M4_Comm_Reset</t>
  </si>
  <si>
    <t>CHP3_M4_Comm_IRL</t>
  </si>
  <si>
    <t>CHP3_M4_Comm_IFW</t>
  </si>
  <si>
    <t>CHP3_M4_Comm_IRV</t>
  </si>
  <si>
    <t>CHP3_M4_Comm_ALARM</t>
  </si>
  <si>
    <t>CHP3_M4_Comm_Fault</t>
  </si>
  <si>
    <t>CHP3_M4_ActRPM_HiProEN</t>
  </si>
  <si>
    <t>CHP3_M4_ActRPM_LoProEN</t>
  </si>
  <si>
    <t>CHP3_M4_ActRPM_HiALM</t>
  </si>
  <si>
    <t>CHP3_M4_ActRPM_LoALM</t>
  </si>
  <si>
    <t>CHP3_M4_ActRPM_HiHiALM</t>
  </si>
  <si>
    <t>CHP3_M4_ActRPM_LoLoALM</t>
  </si>
  <si>
    <t>CHP3_M4_ActRPM_LimALM</t>
  </si>
  <si>
    <t>CHP3_M4_ActRPM_LostALM</t>
  </si>
  <si>
    <t>CHP3_M4_Current_HiProEN</t>
  </si>
  <si>
    <t>CHP3_M4_Current_LoProEN</t>
  </si>
  <si>
    <t>CHP3_M4_Current_HiALM</t>
  </si>
  <si>
    <t>CHP3_M4_Current_LoALM</t>
  </si>
  <si>
    <t>CHP3_M4_Current_HiHiALM</t>
  </si>
  <si>
    <t>CHP3_M4_Current_LoLoALM</t>
  </si>
  <si>
    <t>CHP3_M4_Current_LimALM</t>
  </si>
  <si>
    <t>CHP3_M4_Current_LostALM</t>
  </si>
  <si>
    <t>CHP4_M4_M_Enable</t>
  </si>
  <si>
    <t>CHP4_M4_M_Auto_Status</t>
  </si>
  <si>
    <t>CHP4_M4_M_Loc_Rem</t>
  </si>
  <si>
    <t>CHP4_M4_M_ON_HMI</t>
  </si>
  <si>
    <t>CHP4_M4_M_OFF_HMI</t>
  </si>
  <si>
    <t>CHP4_M4_M_Fan</t>
  </si>
  <si>
    <t>CHP4_M4_M_Motor</t>
  </si>
  <si>
    <t>CHP4_M4_M_OL</t>
  </si>
  <si>
    <t>CHP4_M4_M_Fan_OL</t>
  </si>
  <si>
    <t>CHP4_M4_M_RunSig</t>
  </si>
  <si>
    <t>CHP4_M4_M_Break_ALM</t>
  </si>
  <si>
    <t>CHP4_M4_M_Break_CHK</t>
  </si>
  <si>
    <t>CHP4_M4_M_INV_Res_HMI</t>
  </si>
  <si>
    <t>CHP4_M4_M_Break_EN</t>
  </si>
  <si>
    <t>CHP4_M4_M_Break_Stop</t>
  </si>
  <si>
    <t>CHP4_M4_M_Motor_Back</t>
  </si>
  <si>
    <t>CHP4_M4_M_Loc</t>
  </si>
  <si>
    <t>CHP4_M4_M_Rem</t>
  </si>
  <si>
    <t>CHP4_M4_M_Blocking_ALM</t>
  </si>
  <si>
    <t>CHP4_M4_M_Blocking_CHK</t>
  </si>
  <si>
    <t>CHP4_M4_M_Blocking_EN</t>
  </si>
  <si>
    <t>CHP4_M4_M_Blocking_Stop</t>
  </si>
  <si>
    <t>CHP4_M4_M_PullSwitch_CHK</t>
  </si>
  <si>
    <t>CHP4_M4_M_LMD_ALM</t>
  </si>
  <si>
    <t>CHP4_M4_M_LMD_CHK_1</t>
  </si>
  <si>
    <t>CHP4_M4_M_LMD_EN</t>
  </si>
  <si>
    <t>CHP4_M4_M_LMD_Stop</t>
  </si>
  <si>
    <t>CHP4_M4_M_RMD_ALM</t>
  </si>
  <si>
    <t>CHP4_M4_M_RMD_CHK_1</t>
  </si>
  <si>
    <t>CHP4_M4_M_RMD_EN</t>
  </si>
  <si>
    <t>CHP4_M4_M_RMD_Stop</t>
  </si>
  <si>
    <t>CHP4_M4_M_Motor_Delta</t>
  </si>
  <si>
    <t>CHP4_M4_M_Motor_Wye</t>
  </si>
  <si>
    <t>CHP4_M4_M_MSD</t>
  </si>
  <si>
    <t>CHP4_M4_M_LMD_CHK_2</t>
  </si>
  <si>
    <t>CHP4_M4_M_RMD_CHK_2</t>
  </si>
  <si>
    <t>CHP4_M4_SetFRQ_HiProEN</t>
  </si>
  <si>
    <t>CHP4_M4_SetFRQ_LoProEN</t>
  </si>
  <si>
    <t>CHP4_M4_SetFRQ_HiALM</t>
  </si>
  <si>
    <t>CHP4_M4_SetFRQ_LoALM</t>
  </si>
  <si>
    <t>CHP4_M4_SetFRQ_HiHiALM</t>
  </si>
  <si>
    <t>CHP4_M4_SetFRQ_LoLoALM</t>
  </si>
  <si>
    <t>CHP4_M4_SetFRQ_LimALM</t>
  </si>
  <si>
    <t>CHP4_M4_SetFRQ_LostALM</t>
  </si>
  <si>
    <t>CHP4_M4_ActFRQ_HiProEN</t>
  </si>
  <si>
    <t>CHP4_M4_ActFRQ_LoProEN</t>
  </si>
  <si>
    <t>CHP4_M4_ActFRQ_HiALM</t>
  </si>
  <si>
    <t>CHP4_M4_ActFRQ_LoALM</t>
  </si>
  <si>
    <t>CHP4_M4_ActFRQ_HiHiALM</t>
  </si>
  <si>
    <t>CHP4_M4_ActFRQ_LoLoALM</t>
  </si>
  <si>
    <t>CHP4_M4_ActFRQ_LimALM</t>
  </si>
  <si>
    <t>CHP4_M4_ActFRQ_LostALM</t>
  </si>
  <si>
    <t>CHP4_M4_Comm_REL</t>
  </si>
  <si>
    <t>CHP4_M4_Comm_FWD</t>
  </si>
  <si>
    <t>CHP4_M4_Comm_REV</t>
  </si>
  <si>
    <t>CHP4_M4_Comm_Reset</t>
  </si>
  <si>
    <t>CHP4_M4_Comm_IRL</t>
  </si>
  <si>
    <t>CHP4_M4_Comm_IFW</t>
  </si>
  <si>
    <t>CHP4_M4_Comm_IRV</t>
  </si>
  <si>
    <t>CHP4_M4_Comm_ALARM</t>
  </si>
  <si>
    <t>CHP4_M4_Comm_Fault</t>
  </si>
  <si>
    <t>CHP4_M4_ActRPM_HiProEN</t>
  </si>
  <si>
    <t>CHP4_M4_ActRPM_LoProEN</t>
  </si>
  <si>
    <t>CHP4_M4_ActRPM_HiALM</t>
  </si>
  <si>
    <t>CHP4_M4_ActRPM_LoALM</t>
  </si>
  <si>
    <t>CHP4_M4_ActRPM_HiHiALM</t>
  </si>
  <si>
    <t>CHP4_M4_ActRPM_LoLoALM</t>
  </si>
  <si>
    <t>CHP4_M4_ActRPM_LimALM</t>
  </si>
  <si>
    <t>CHP4_M4_ActRPM_LostALM</t>
  </si>
  <si>
    <t>CHP4_M4_Current_HiProEN</t>
  </si>
  <si>
    <t>CHP4_M4_Current_LoProEN</t>
  </si>
  <si>
    <t>CHP4_M4_Current_HiALM</t>
  </si>
  <si>
    <t>CHP4_M4_Current_LoALM</t>
  </si>
  <si>
    <t>CHP4_M4_Current_HiHiALM</t>
  </si>
  <si>
    <t>CHP4_M4_Current_LoLoALM</t>
  </si>
  <si>
    <t>CHP4_M4_Current_LimALM</t>
  </si>
  <si>
    <t>CHP4_M4_Current_LostALM</t>
  </si>
  <si>
    <t>:IOInt</t>
  </si>
  <si>
    <t>RetentiveAlarmParameters</t>
  </si>
  <si>
    <t>AlarmValueDeadband</t>
  </si>
  <si>
    <t>AlarmDevDeadband</t>
  </si>
  <si>
    <t>EngUnits</t>
  </si>
  <si>
    <t>InitialValue</t>
  </si>
  <si>
    <t>MinEU</t>
  </si>
  <si>
    <t>MaxEU</t>
  </si>
  <si>
    <t>Deadband</t>
  </si>
  <si>
    <t>LogDeadband</t>
  </si>
  <si>
    <t>LoLoAlarmState</t>
  </si>
  <si>
    <t>LoLoAlarmValue</t>
  </si>
  <si>
    <t>LoLoAlarmPri</t>
  </si>
  <si>
    <t>LoAlarmState</t>
  </si>
  <si>
    <t>LoAlarmValue</t>
  </si>
  <si>
    <t>LoAlarmPri</t>
  </si>
  <si>
    <t>HiAlarmState</t>
  </si>
  <si>
    <t>HiAlarmValue</t>
  </si>
  <si>
    <t>HiAlarmPri</t>
  </si>
  <si>
    <t>HiHiAlarmState</t>
  </si>
  <si>
    <t>HiHiAlarmValue</t>
  </si>
  <si>
    <t>HiHiAlarmPri</t>
  </si>
  <si>
    <t>MinorDevAlarmState</t>
  </si>
  <si>
    <t>MinorDevAlarmValue</t>
  </si>
  <si>
    <t>MinorDevAlarmPri</t>
  </si>
  <si>
    <t>MajorDevAlarmState</t>
  </si>
  <si>
    <t>MajorDevAlarmValue</t>
  </si>
  <si>
    <t>MajorDevAlarmPri</t>
  </si>
  <si>
    <t>DevTarget</t>
  </si>
  <si>
    <t>ROCAlarmState</t>
  </si>
  <si>
    <t>ROCAlarmValue</t>
  </si>
  <si>
    <t>ROCAlarmPri</t>
  </si>
  <si>
    <t>ROCTimeBase</t>
  </si>
  <si>
    <t>MinRaw</t>
  </si>
  <si>
    <t>MaxRaw</t>
  </si>
  <si>
    <t>Conversion</t>
  </si>
  <si>
    <t>LoLoAlarmDisable</t>
  </si>
  <si>
    <t>LoAlarmDisable</t>
  </si>
  <si>
    <t>HiAlarmDisable</t>
  </si>
  <si>
    <t>HiHiAlarmDisable</t>
  </si>
  <si>
    <t>MinDevAlarmDisable</t>
  </si>
  <si>
    <t>MajDevAlarmDisable</t>
  </si>
  <si>
    <t>RocAlarmDisable</t>
  </si>
  <si>
    <t>LoLoAlarmInhibitor</t>
  </si>
  <si>
    <t>LoAlarmInhibitor</t>
  </si>
  <si>
    <t>HiAlarmInhibitor</t>
  </si>
  <si>
    <t>HiHiAlarmInhibitor</t>
  </si>
  <si>
    <t>MinDevAlarmInhibitor</t>
  </si>
  <si>
    <t>MajDevAlarmInhibitor</t>
  </si>
  <si>
    <t>RocAlarmInhibitor</t>
  </si>
  <si>
    <t>CHP1_M1_M_BreakTime</t>
  </si>
  <si>
    <t>Min</t>
  </si>
  <si>
    <t>Linear</t>
  </si>
  <si>
    <t>CHP1_M1_M_BlockingTime</t>
  </si>
  <si>
    <t>CHP1_M1_M_LMD_Time</t>
  </si>
  <si>
    <t>CHP1_M1_M_RMD_Time</t>
  </si>
  <si>
    <t>CHP1_M1_M_InterStarTime</t>
  </si>
  <si>
    <t>CHP1_M1_M_Alt_TMR</t>
  </si>
  <si>
    <t>CHP1_M1_SetFRQ_Code</t>
  </si>
  <si>
    <t>CHP1_M1_ActFRQ_Code</t>
  </si>
  <si>
    <t>CHP1_M1_Comm_Warn_Code</t>
  </si>
  <si>
    <t>CHP1_M1_Comm_Fault_Code</t>
  </si>
  <si>
    <t>CHP1_M1_ActRPM_Code</t>
  </si>
  <si>
    <t>CHP1_M1_Current_Code</t>
  </si>
  <si>
    <t>CHP1_M2_M_BreakTime</t>
  </si>
  <si>
    <t>CHP1_M2_M_BlockingTime</t>
  </si>
  <si>
    <t>CHP1_M2_M_LMD_Time</t>
  </si>
  <si>
    <t>CHP1_M2_M_RMD_Time</t>
  </si>
  <si>
    <t>CHP1_M2_M_InterStarTime</t>
  </si>
  <si>
    <t>CHP1_M2_M_Alt_TMR</t>
  </si>
  <si>
    <t>CHP1_M2_SetFRQ_Code</t>
  </si>
  <si>
    <t>CHP1_M2_ActFRQ_Code</t>
  </si>
  <si>
    <t>CHP1_M2_Comm_Warn_Code</t>
  </si>
  <si>
    <t>CHP1_M2_Comm_Fault_Code</t>
  </si>
  <si>
    <t>CHP1_M2_ActRPM_Code</t>
  </si>
  <si>
    <t>CHP1_M2_Current_Code</t>
  </si>
  <si>
    <t>CHP1_M3_M_BreakTime</t>
  </si>
  <si>
    <t>CHP1_M3_M_BlockingTime</t>
  </si>
  <si>
    <t>CHP1_M3_M_LMD_Time</t>
  </si>
  <si>
    <t>CHP1_M3_M_RMD_Time</t>
  </si>
  <si>
    <t>CHP1_M3_M_InterStarTime</t>
  </si>
  <si>
    <t>CHP1_M3_M_Alt_TMR</t>
  </si>
  <si>
    <t>CHP1_M3_SetFRQ_Code</t>
  </si>
  <si>
    <t>CHP1_M3_ActFRQ_Code</t>
  </si>
  <si>
    <t>CHP1_M3_Comm_Warn_Code</t>
  </si>
  <si>
    <t>CHP1_M3_Comm_Fault_Code</t>
  </si>
  <si>
    <t>CHP1_M3_ActRPM_Code</t>
  </si>
  <si>
    <t>CHP1_M3_Current_Code</t>
  </si>
  <si>
    <t>CHP1_M6_M_BreakTime</t>
  </si>
  <si>
    <t>CHP1_M6_M_BlockingTime</t>
  </si>
  <si>
    <t>CHP1_M6_M_LMD_Time</t>
  </si>
  <si>
    <t>CHP1_M6_M_RMD_Time</t>
  </si>
  <si>
    <t>CHP1_M6_M_InterStarTime</t>
  </si>
  <si>
    <t>CHP1_M6_M_Alt_TMR</t>
  </si>
  <si>
    <t>CHP1_M7_M_BreakTime</t>
  </si>
  <si>
    <t>CHP1_M7_M_BlockingTime</t>
  </si>
  <si>
    <t>CHP1_M7_M_LMD_Time</t>
  </si>
  <si>
    <t>CHP1_M7_M_RMD_Time</t>
  </si>
  <si>
    <t>CHP1_M7_M_InterStarTime</t>
  </si>
  <si>
    <t>CHP1_M7_M_Alt_TMR</t>
  </si>
  <si>
    <t>CHP1_M8_M_BreakTime</t>
  </si>
  <si>
    <t>CHP1_M8_M_BlockingTime</t>
  </si>
  <si>
    <t>CHP1_M8_M_LMD_Time</t>
  </si>
  <si>
    <t>CHP1_M8_M_RMD_Time</t>
  </si>
  <si>
    <t>CHP1_M8_M_InterStarTime</t>
  </si>
  <si>
    <t>CHP1_M8_M_Alt_TMR</t>
  </si>
  <si>
    <t>CHP1_M9_M_BreakTime</t>
  </si>
  <si>
    <t>CHP1_M9_M_BlockingTime</t>
  </si>
  <si>
    <t>CHP1_M9_M_LMD_Time</t>
  </si>
  <si>
    <t>CHP1_M9_M_RMD_Time</t>
  </si>
  <si>
    <t>CHP1_M9_M_InterStarTime</t>
  </si>
  <si>
    <t>CHP1_M9_M_Alt_TMR</t>
  </si>
  <si>
    <t>CHP1_M10_M_BreakTime</t>
  </si>
  <si>
    <t>CHP1_M10_M_BlockingTime</t>
  </si>
  <si>
    <t>CHP1_M10_M_LMD_Time</t>
  </si>
  <si>
    <t>CHP1_M10_M_RMD_Time</t>
  </si>
  <si>
    <t>CHP1_M10_M_InterStarTime</t>
  </si>
  <si>
    <t>CHP1_M10_M_Alt_TMR</t>
  </si>
  <si>
    <t>CHP1_M11_M_BreakTime</t>
  </si>
  <si>
    <t>CHP1_M11_M_BlockingTime</t>
  </si>
  <si>
    <t>CHP1_M11_M_LMD_Time</t>
  </si>
  <si>
    <t>CHP1_M11_M_RMD_Time</t>
  </si>
  <si>
    <t>CHP1_M11_M_InterStarTime</t>
  </si>
  <si>
    <t>CHP1_M11_M_Alt_TMR</t>
  </si>
  <si>
    <t>CHP1_M12_M_BreakTime</t>
  </si>
  <si>
    <t>CHP1_M12_M_BlockingTime</t>
  </si>
  <si>
    <t>CHP1_M12_M_LMD_Time</t>
  </si>
  <si>
    <t>CHP1_M12_M_RMD_Time</t>
  </si>
  <si>
    <t>CHP1_M12_M_InterStarTime</t>
  </si>
  <si>
    <t>CHP1_M12_M_Alt_TMR</t>
  </si>
  <si>
    <t>CHP1_M13_M_BreakTime</t>
  </si>
  <si>
    <t>CHP1_M13_M_BlockingTime</t>
  </si>
  <si>
    <t>CHP1_M13_M_LMD_Time</t>
  </si>
  <si>
    <t>CHP1_M13_M_RMD_Time</t>
  </si>
  <si>
    <t>CHP1_M13_M_InterStarTime</t>
  </si>
  <si>
    <t>CHP1_M13_M_Alt_TMR</t>
  </si>
  <si>
    <t>CHP1_M14_M_BreakTime</t>
  </si>
  <si>
    <t>CHP1_M14_M_BlockingTime</t>
  </si>
  <si>
    <t>CHP1_M14_M_LMD_Time</t>
  </si>
  <si>
    <t>CHP1_M14_M_RMD_Time</t>
  </si>
  <si>
    <t>CHP1_M14_M_InterStarTime</t>
  </si>
  <si>
    <t>CHP1_M14_M_Alt_TMR</t>
  </si>
  <si>
    <t>CHP1_S1_Code</t>
  </si>
  <si>
    <t>CHP1_S2_Code</t>
  </si>
  <si>
    <t>CHP1_S3_Code</t>
  </si>
  <si>
    <t>CHP1_S4_Code</t>
  </si>
  <si>
    <t>CHP1_S5_Code</t>
  </si>
  <si>
    <t>CHP1_S6_Code</t>
  </si>
  <si>
    <t>CHP1_S7_Code</t>
  </si>
  <si>
    <t>CHP1_S8_Code</t>
  </si>
  <si>
    <t>CHP1_V1_Open_Delay</t>
  </si>
  <si>
    <t>CHP1_V1_Close_Delay</t>
  </si>
  <si>
    <t>CHP1_V2_Open_Delay</t>
  </si>
  <si>
    <t>CHP1_V2_Close_Delay</t>
  </si>
  <si>
    <t>CHP1_V3_Open_Delay</t>
  </si>
  <si>
    <t>CHP1_V3_Close_Delay</t>
  </si>
  <si>
    <t>CHP1_V4_Open_Delay</t>
  </si>
  <si>
    <t>CHP1_V4_Close_Delay</t>
  </si>
  <si>
    <t>CHP2_M1_M_BreakTime</t>
  </si>
  <si>
    <t>CHP2_M1_M_BlockingTime</t>
  </si>
  <si>
    <t>CHP2_M1_M_LMD_Time</t>
  </si>
  <si>
    <t>CHP2_M1_M_RMD_Time</t>
  </si>
  <si>
    <t>CHP2_M1_M_InterStarTime</t>
  </si>
  <si>
    <t>CHP2_M1_M_Alt_TMR</t>
  </si>
  <si>
    <t>CHP2_M1_SetFRQ_Code</t>
  </si>
  <si>
    <t>CHP2_M1_ActFRQ_Code</t>
  </si>
  <si>
    <t>CHP2_M1_Comm_Warn_Code</t>
  </si>
  <si>
    <t>CHP2_M1_Comm_Fault_Code</t>
  </si>
  <si>
    <t>CHP2_M1_ActRPM_Code</t>
  </si>
  <si>
    <t>CHP2_M1_Current_Code</t>
  </si>
  <si>
    <t>CHP2_M2_M_BreakTime</t>
  </si>
  <si>
    <t>CHP2_M2_M_BlockingTime</t>
  </si>
  <si>
    <t>CHP2_M2_M_LMD_Time</t>
  </si>
  <si>
    <t>CHP2_M2_M_RMD_Time</t>
  </si>
  <si>
    <t>CHP2_M2_M_InterStarTime</t>
  </si>
  <si>
    <t>CHP2_M2_M_Alt_TMR</t>
  </si>
  <si>
    <t>CHP2_M2_SetFRQ_Code</t>
  </si>
  <si>
    <t>CHP2_M2_ActFRQ_Code</t>
  </si>
  <si>
    <t>CHP2_M2_Comm_Warn_Code</t>
  </si>
  <si>
    <t>CHP2_M2_Comm_Fault_Code</t>
  </si>
  <si>
    <t>CHP2_M2_ActRPM_Code</t>
  </si>
  <si>
    <t>CHP2_M2_Current_Code</t>
  </si>
  <si>
    <t>CHP2_M3_M_BreakTime</t>
  </si>
  <si>
    <t>CHP2_M3_M_BlockingTime</t>
  </si>
  <si>
    <t>CHP2_M3_M_LMD_Time</t>
  </si>
  <si>
    <t>CHP2_M3_M_RMD_Time</t>
  </si>
  <si>
    <t>CHP2_M3_M_InterStarTime</t>
  </si>
  <si>
    <t>CHP2_M3_M_Alt_TMR</t>
  </si>
  <si>
    <t>CHP2_M3_SetFRQ_Code</t>
  </si>
  <si>
    <t>CHP2_M3_ActFRQ_Code</t>
  </si>
  <si>
    <t>CHP2_M3_Comm_Warn_Code</t>
  </si>
  <si>
    <t>CHP2_M3_Comm_Fault_Code</t>
  </si>
  <si>
    <t>CHP2_M3_ActRPM_Code</t>
  </si>
  <si>
    <t>CHP2_M3_Current_Code</t>
  </si>
  <si>
    <t>CHP2_M6_M_BreakTime</t>
  </si>
  <si>
    <t>CHP2_M6_M_BlockingTime</t>
  </si>
  <si>
    <t>CHP2_M6_M_LMD_Time</t>
  </si>
  <si>
    <t>CHP2_M6_M_RMD_Time</t>
  </si>
  <si>
    <t>CHP2_M6_M_InterStarTime</t>
  </si>
  <si>
    <t>CHP2_M6_M_Alt_TMR</t>
  </si>
  <si>
    <t>CHP2_M7_M_BreakTime</t>
  </si>
  <si>
    <t>CHP2_M7_M_BlockingTime</t>
  </si>
  <si>
    <t>CHP2_M7_M_LMD_Time</t>
  </si>
  <si>
    <t>CHP2_M7_M_RMD_Time</t>
  </si>
  <si>
    <t>CHP2_M7_M_InterStarTime</t>
  </si>
  <si>
    <t>CHP2_M7_M_Alt_TMR</t>
  </si>
  <si>
    <t>CHP2_M8_M_BreakTime</t>
  </si>
  <si>
    <t>CHP2_M8_M_BlockingTime</t>
  </si>
  <si>
    <t>CHP2_M8_M_LMD_Time</t>
  </si>
  <si>
    <t>CHP2_M8_M_RMD_Time</t>
  </si>
  <si>
    <t>CHP2_M8_M_InterStarTime</t>
  </si>
  <si>
    <t>CHP2_M8_M_Alt_TMR</t>
  </si>
  <si>
    <t>CHP2_M9_M_BreakTime</t>
  </si>
  <si>
    <t>CHP2_M9_M_BlockingTime</t>
  </si>
  <si>
    <t>CHP2_M9_M_LMD_Time</t>
  </si>
  <si>
    <t>CHP2_M9_M_RMD_Time</t>
  </si>
  <si>
    <t>CHP2_M9_M_InterStarTime</t>
  </si>
  <si>
    <t>CHP2_M9_M_Alt_TMR</t>
  </si>
  <si>
    <t>CHP2_M10_M_BreakTime</t>
  </si>
  <si>
    <t>CHP2_M10_M_BlockingTime</t>
  </si>
  <si>
    <t>CHP2_M10_M_LMD_Time</t>
  </si>
  <si>
    <t>CHP2_M10_M_RMD_Time</t>
  </si>
  <si>
    <t>CHP2_M10_M_InterStarTime</t>
  </si>
  <si>
    <t>CHP2_M10_M_Alt_TMR</t>
  </si>
  <si>
    <t>CHP2_M11_M_BreakTime</t>
  </si>
  <si>
    <t>CHP2_M11_M_BlockingTime</t>
  </si>
  <si>
    <t>CHP2_M11_M_LMD_Time</t>
  </si>
  <si>
    <t>CHP2_M11_M_RMD_Time</t>
  </si>
  <si>
    <t>CHP2_M11_M_InterStarTime</t>
  </si>
  <si>
    <t>CHP2_M11_M_Alt_TMR</t>
  </si>
  <si>
    <t>CHP2_M12_M_BreakTime</t>
  </si>
  <si>
    <t>CHP2_M12_M_BlockingTime</t>
  </si>
  <si>
    <t>CHP2_M12_M_LMD_Time</t>
  </si>
  <si>
    <t>CHP2_M12_M_RMD_Time</t>
  </si>
  <si>
    <t>CHP2_M12_M_InterStarTime</t>
  </si>
  <si>
    <t>CHP2_M12_M_Alt_TMR</t>
  </si>
  <si>
    <t>CHP2_M13_M_BreakTime</t>
  </si>
  <si>
    <t>CHP2_M13_M_BlockingTime</t>
  </si>
  <si>
    <t>CHP2_M13_M_LMD_Time</t>
  </si>
  <si>
    <t>CHP2_M13_M_RMD_Time</t>
  </si>
  <si>
    <t>CHP2_M13_M_InterStarTime</t>
  </si>
  <si>
    <t>CHP2_M13_M_Alt_TMR</t>
  </si>
  <si>
    <t>CHP2_M14_M_BreakTime</t>
  </si>
  <si>
    <t>CHP2_M14_M_BlockingTime</t>
  </si>
  <si>
    <t>CHP2_M14_M_LMD_Time</t>
  </si>
  <si>
    <t>CHP2_M14_M_RMD_Time</t>
  </si>
  <si>
    <t>CHP2_M14_M_InterStarTime</t>
  </si>
  <si>
    <t>CHP2_M14_M_Alt_TMR</t>
  </si>
  <si>
    <t>CHP2_S1_Code</t>
  </si>
  <si>
    <t>CHP2_S2_Code</t>
  </si>
  <si>
    <t>CHP2_S3_Code</t>
  </si>
  <si>
    <t>CHP2_S4_Code</t>
  </si>
  <si>
    <t>CHP2_S5_Code</t>
  </si>
  <si>
    <t>CHP2_S6_Code</t>
  </si>
  <si>
    <t>CHP2_S7_Code</t>
  </si>
  <si>
    <t>CHP2_S8_Code</t>
  </si>
  <si>
    <t>CHP2_V1_Open_Delay</t>
  </si>
  <si>
    <t>CHP2_V1_Close_Delay</t>
  </si>
  <si>
    <t>CHP2_V2_Open_Delay</t>
  </si>
  <si>
    <t>CHP2_V2_Close_Delay</t>
  </si>
  <si>
    <t>CHP2_V3_Open_Delay</t>
  </si>
  <si>
    <t>CHP2_V3_Close_Delay</t>
  </si>
  <si>
    <t>CHP2_V4_Open_Delay</t>
  </si>
  <si>
    <t>CHP2_V4_Close_Delay</t>
  </si>
  <si>
    <t>CHP3_M1_M_BreakTime</t>
  </si>
  <si>
    <t>CHP3_M1_M_BlockingTime</t>
  </si>
  <si>
    <t>CHP3_M1_M_LMD_Time</t>
  </si>
  <si>
    <t>CHP3_M1_M_RMD_Time</t>
  </si>
  <si>
    <t>CHP3_M1_M_InterStarTime</t>
  </si>
  <si>
    <t>CHP3_M1_M_Alt_TMR</t>
  </si>
  <si>
    <t>CHP3_M1_SetFRQ_Code</t>
  </si>
  <si>
    <t>CHP3_M1_ActFRQ_Code</t>
  </si>
  <si>
    <t>CHP3_M1_Comm_Warn_Code</t>
  </si>
  <si>
    <t>CHP3_M1_Comm_Fault_Code</t>
  </si>
  <si>
    <t>CHP3_M1_ActRPM_Code</t>
  </si>
  <si>
    <t>CHP3_M1_Current_Code</t>
  </si>
  <si>
    <t>CHP3_M2_M_BreakTime</t>
  </si>
  <si>
    <t>CHP3_M2_M_BlockingTime</t>
  </si>
  <si>
    <t>CHP3_M2_M_LMD_Time</t>
  </si>
  <si>
    <t>CHP3_M2_M_RMD_Time</t>
  </si>
  <si>
    <t>CHP3_M2_M_InterStarTime</t>
  </si>
  <si>
    <t>CHP3_M2_M_Alt_TMR</t>
  </si>
  <si>
    <t>CHP3_M2_SetFRQ_Code</t>
  </si>
  <si>
    <t>CHP3_M2_ActFRQ_Code</t>
  </si>
  <si>
    <t>CHP3_M2_Comm_Warn_Code</t>
  </si>
  <si>
    <t>CHP3_M2_Comm_Fault_Code</t>
  </si>
  <si>
    <t>CHP3_M2_ActRPM_Code</t>
  </si>
  <si>
    <t>CHP3_M2_Current_Code</t>
  </si>
  <si>
    <t>CHP3_M3_M_BreakTime</t>
  </si>
  <si>
    <t>CHP3_M3_M_BlockingTime</t>
  </si>
  <si>
    <t>CHP3_M3_M_LMD_Time</t>
  </si>
  <si>
    <t>CHP3_M3_M_RMD_Time</t>
  </si>
  <si>
    <t>CHP3_M3_M_InterStarTime</t>
  </si>
  <si>
    <t>CHP3_M3_M_Alt_TMR</t>
  </si>
  <si>
    <t>CHP3_M3_SetFRQ_Code</t>
  </si>
  <si>
    <t>CHP3_M3_ActFRQ_Code</t>
  </si>
  <si>
    <t>CHP3_M3_Comm_Warn_Code</t>
  </si>
  <si>
    <t>CHP3_M3_Comm_Fault_Code</t>
  </si>
  <si>
    <t>CHP3_M3_ActRPM_Code</t>
  </si>
  <si>
    <t>CHP3_M3_Current_Code</t>
  </si>
  <si>
    <t>CHP3_M6_M_BreakTime</t>
  </si>
  <si>
    <t>CHP3_M6_M_BlockingTime</t>
  </si>
  <si>
    <t>CHP3_M6_M_LMD_Time</t>
  </si>
  <si>
    <t>CHP3_M6_M_RMD_Time</t>
  </si>
  <si>
    <t>CHP3_M6_M_InterStarTime</t>
  </si>
  <si>
    <t>CHP3_M6_M_Alt_TMR</t>
  </si>
  <si>
    <t>CHP3_M7_M_BreakTime</t>
  </si>
  <si>
    <t>CHP3_M7_M_BlockingTime</t>
  </si>
  <si>
    <t>CHP3_M7_M_LMD_Time</t>
  </si>
  <si>
    <t>CHP3_M7_M_RMD_Time</t>
  </si>
  <si>
    <t>CHP3_M7_M_InterStarTime</t>
  </si>
  <si>
    <t>CHP3_M7_M_Alt_TMR</t>
  </si>
  <si>
    <t>CHP3_M8_M_BreakTime</t>
  </si>
  <si>
    <t>CHP3_M8_M_BlockingTime</t>
  </si>
  <si>
    <t>CHP3_M8_M_LMD_Time</t>
  </si>
  <si>
    <t>CHP3_M8_M_RMD_Time</t>
  </si>
  <si>
    <t>CHP3_M8_M_InterStarTime</t>
  </si>
  <si>
    <t>CHP3_M8_M_Alt_TMR</t>
  </si>
  <si>
    <t>CHP3_M9_M_BreakTime</t>
  </si>
  <si>
    <t>CHP3_M9_M_BlockingTime</t>
  </si>
  <si>
    <t>CHP3_M9_M_LMD_Time</t>
  </si>
  <si>
    <t>CHP3_M9_M_RMD_Time</t>
  </si>
  <si>
    <t>CHP3_M9_M_InterStarTime</t>
  </si>
  <si>
    <t>CHP3_M9_M_Alt_TMR</t>
  </si>
  <si>
    <t>CHP3_M10_M_BreakTime</t>
  </si>
  <si>
    <t>CHP3_M10_M_BlockingTime</t>
  </si>
  <si>
    <t>CHP3_M10_M_LMD_Time</t>
  </si>
  <si>
    <t>CHP3_M10_M_RMD_Time</t>
  </si>
  <si>
    <t>CHP3_M10_M_InterStarTime</t>
  </si>
  <si>
    <t>CHP3_M10_M_Alt_TMR</t>
  </si>
  <si>
    <t>CHP3_M11_M_BreakTime</t>
  </si>
  <si>
    <t>CHP3_M11_M_BlockingTime</t>
  </si>
  <si>
    <t>CHP3_M11_M_LMD_Time</t>
  </si>
  <si>
    <t>CHP3_M11_M_RMD_Time</t>
  </si>
  <si>
    <t>CHP3_M11_M_InterStarTime</t>
  </si>
  <si>
    <t>CHP3_M11_M_Alt_TMR</t>
  </si>
  <si>
    <t>CHP3_M12_M_BreakTime</t>
  </si>
  <si>
    <t>CHP3_M12_M_BlockingTime</t>
  </si>
  <si>
    <t>CHP3_M12_M_LMD_Time</t>
  </si>
  <si>
    <t>CHP3_M12_M_RMD_Time</t>
  </si>
  <si>
    <t>CHP3_M12_M_InterStarTime</t>
  </si>
  <si>
    <t>CHP3_M12_M_Alt_TMR</t>
  </si>
  <si>
    <t>CHP3_M13_M_BreakTime</t>
  </si>
  <si>
    <t>CHP3_M13_M_BlockingTime</t>
  </si>
  <si>
    <t>CHP3_M13_M_LMD_Time</t>
  </si>
  <si>
    <t>CHP3_M13_M_RMD_Time</t>
  </si>
  <si>
    <t>CHP3_M13_M_InterStarTime</t>
  </si>
  <si>
    <t>CHP3_M13_M_Alt_TMR</t>
  </si>
  <si>
    <t>CHP3_M14_M_BreakTime</t>
  </si>
  <si>
    <t>CHP3_M14_M_BlockingTime</t>
  </si>
  <si>
    <t>CHP3_M14_M_LMD_Time</t>
  </si>
  <si>
    <t>CHP3_M14_M_RMD_Time</t>
  </si>
  <si>
    <t>CHP3_M14_M_InterStarTime</t>
  </si>
  <si>
    <t>CHP3_M14_M_Alt_TMR</t>
  </si>
  <si>
    <t>CHP3_S1_Code</t>
  </si>
  <si>
    <t>CHP3_S2_Code</t>
  </si>
  <si>
    <t>CHP3_S3_Code</t>
  </si>
  <si>
    <t>CHP3_S4_Code</t>
  </si>
  <si>
    <t>CHP3_S5_Code</t>
  </si>
  <si>
    <t>CHP3_S6_Code</t>
  </si>
  <si>
    <t>CHP3_S7_Code</t>
  </si>
  <si>
    <t>CHP3_S8_Code</t>
  </si>
  <si>
    <t>CHP3_V1_Open_Delay</t>
  </si>
  <si>
    <t>CHP3_V1_Close_Delay</t>
  </si>
  <si>
    <t>CHP3_V2_Open_Delay</t>
  </si>
  <si>
    <t>CHP3_V2_Close_Delay</t>
  </si>
  <si>
    <t>CHP3_V3_Open_Delay</t>
  </si>
  <si>
    <t>CHP3_V3_Close_Delay</t>
  </si>
  <si>
    <t>CHP3_V4_Open_Delay</t>
  </si>
  <si>
    <t>CHP3_V4_Close_Delay</t>
  </si>
  <si>
    <t>CHP4_M1_M_BreakTime</t>
  </si>
  <si>
    <t>CHP4_M1_M_BlockingTime</t>
  </si>
  <si>
    <t>CHP4_M1_M_LMD_Time</t>
  </si>
  <si>
    <t>CHP4_M1_M_RMD_Time</t>
  </si>
  <si>
    <t>CHP4_M1_M_InterStarTime</t>
  </si>
  <si>
    <t>CHP4_M1_M_Alt_TMR</t>
  </si>
  <si>
    <t>CHP4_M1_SetFRQ_Code</t>
  </si>
  <si>
    <t>CHP4_M1_ActFRQ_Code</t>
  </si>
  <si>
    <t>CHP4_M1_Comm_Warn_Code</t>
  </si>
  <si>
    <t>CHP4_M1_Comm_Fault_Code</t>
  </si>
  <si>
    <t>CHP4_M1_ActRPM_Code</t>
  </si>
  <si>
    <t>CHP4_M1_Current_Code</t>
  </si>
  <si>
    <t>CHP4_M2_M_BreakTime</t>
  </si>
  <si>
    <t>CHP4_M2_M_BlockingTime</t>
  </si>
  <si>
    <t>CHP4_M2_M_LMD_Time</t>
  </si>
  <si>
    <t>CHP4_M2_M_RMD_Time</t>
  </si>
  <si>
    <t>CHP4_M2_M_InterStarTime</t>
  </si>
  <si>
    <t>CHP4_M2_M_Alt_TMR</t>
  </si>
  <si>
    <t>CHP4_M2_SetFRQ_Code</t>
  </si>
  <si>
    <t>CHP4_M2_ActFRQ_Code</t>
  </si>
  <si>
    <t>CHP4_M2_Comm_Warn_Code</t>
  </si>
  <si>
    <t>CHP4_M2_Comm_Fault_Code</t>
  </si>
  <si>
    <t>CHP4_M2_ActRPM_Code</t>
  </si>
  <si>
    <t>CHP4_M2_Current_Code</t>
  </si>
  <si>
    <t>CHP4_M3_M_BreakTime</t>
  </si>
  <si>
    <t>CHP4_M3_M_BlockingTime</t>
  </si>
  <si>
    <t>CHP4_M3_M_LMD_Time</t>
  </si>
  <si>
    <t>CHP4_M3_M_RMD_Time</t>
  </si>
  <si>
    <t>CHP4_M3_M_InterStarTime</t>
  </si>
  <si>
    <t>CHP4_M3_M_Alt_TMR</t>
  </si>
  <si>
    <t>CHP4_M3_SetFRQ_Code</t>
  </si>
  <si>
    <t>CHP4_M3_ActFRQ_Code</t>
  </si>
  <si>
    <t>CHP4_M3_Comm_Warn_Code</t>
  </si>
  <si>
    <t>CHP4_M3_Comm_Fault_Code</t>
  </si>
  <si>
    <t>CHP4_M3_ActRPM_Code</t>
  </si>
  <si>
    <t>CHP4_M3_Current_Code</t>
  </si>
  <si>
    <t>CHP4_M6_M_BreakTime</t>
  </si>
  <si>
    <t>CHP4_M6_M_BlockingTime</t>
  </si>
  <si>
    <t>CHP4_M6_M_LMD_Time</t>
  </si>
  <si>
    <t>CHP4_M6_M_RMD_Time</t>
  </si>
  <si>
    <t>CHP4_M6_M_InterStarTime</t>
  </si>
  <si>
    <t>CHP4_M6_M_Alt_TMR</t>
  </si>
  <si>
    <t>CHP4_M7_M_BreakTime</t>
  </si>
  <si>
    <t>CHP4_M7_M_BlockingTime</t>
  </si>
  <si>
    <t>CHP4_M7_M_LMD_Time</t>
  </si>
  <si>
    <t>CHP4_M7_M_RMD_Time</t>
  </si>
  <si>
    <t>CHP4_M7_M_InterStarTime</t>
  </si>
  <si>
    <t>CHP4_M7_M_Alt_TMR</t>
  </si>
  <si>
    <t>CHP4_M8_M_BreakTime</t>
  </si>
  <si>
    <t>CHP4_M8_M_BlockingTime</t>
  </si>
  <si>
    <t>CHP4_M8_M_LMD_Time</t>
  </si>
  <si>
    <t>CHP4_M8_M_RMD_Time</t>
  </si>
  <si>
    <t>CHP4_M8_M_InterStarTime</t>
  </si>
  <si>
    <t>CHP4_M8_M_Alt_TMR</t>
  </si>
  <si>
    <t>CHP4_M9_M_BreakTime</t>
  </si>
  <si>
    <t>CHP4_M9_M_BlockingTime</t>
  </si>
  <si>
    <t>CHP4_M9_M_LMD_Time</t>
  </si>
  <si>
    <t>CHP4_M9_M_RMD_Time</t>
  </si>
  <si>
    <t>CHP4_M9_M_InterStarTime</t>
  </si>
  <si>
    <t>CHP4_M9_M_Alt_TMR</t>
  </si>
  <si>
    <t>CHP4_M10_M_BreakTime</t>
  </si>
  <si>
    <t>CHP4_M10_M_BlockingTime</t>
  </si>
  <si>
    <t>CHP4_M10_M_LMD_Time</t>
  </si>
  <si>
    <t>CHP4_M10_M_RMD_Time</t>
  </si>
  <si>
    <t>CHP4_M10_M_InterStarTime</t>
  </si>
  <si>
    <t>CHP4_M10_M_Alt_TMR</t>
  </si>
  <si>
    <t>CHP4_M11_M_BreakTime</t>
  </si>
  <si>
    <t>CHP4_M11_M_BlockingTime</t>
  </si>
  <si>
    <t>CHP4_M11_M_LMD_Time</t>
  </si>
  <si>
    <t>CHP4_M11_M_RMD_Time</t>
  </si>
  <si>
    <t>CHP4_M11_M_InterStarTime</t>
  </si>
  <si>
    <t>CHP4_M11_M_Alt_TMR</t>
  </si>
  <si>
    <t>CHP4_M12_M_BreakTime</t>
  </si>
  <si>
    <t>CHP4_M12_M_BlockingTime</t>
  </si>
  <si>
    <t>CHP4_M12_M_LMD_Time</t>
  </si>
  <si>
    <t>CHP4_M12_M_RMD_Time</t>
  </si>
  <si>
    <t>CHP4_M12_M_InterStarTime</t>
  </si>
  <si>
    <t>CHP4_M12_M_Alt_TMR</t>
  </si>
  <si>
    <t>CHP4_M13_M_BreakTime</t>
  </si>
  <si>
    <t>CHP4_M13_M_BlockingTime</t>
  </si>
  <si>
    <t>CHP4_M13_M_LMD_Time</t>
  </si>
  <si>
    <t>CHP4_M13_M_RMD_Time</t>
  </si>
  <si>
    <t>CHP4_M13_M_InterStarTime</t>
  </si>
  <si>
    <t>CHP4_M13_M_Alt_TMR</t>
  </si>
  <si>
    <t>CHP4_M14_M_BreakTime</t>
  </si>
  <si>
    <t>CHP4_M14_M_BlockingTime</t>
  </si>
  <si>
    <t>CHP4_M14_M_LMD_Time</t>
  </si>
  <si>
    <t>CHP4_M14_M_RMD_Time</t>
  </si>
  <si>
    <t>CHP4_M14_M_InterStarTime</t>
  </si>
  <si>
    <t>CHP4_M14_M_Alt_TMR</t>
  </si>
  <si>
    <t>CHP4_S1_Code</t>
  </si>
  <si>
    <t>CHP4_S2_Code</t>
  </si>
  <si>
    <t>CHP4_S3_Code</t>
  </si>
  <si>
    <t>CHP4_S4_Code</t>
  </si>
  <si>
    <t>CHP4_S5_Code</t>
  </si>
  <si>
    <t>CHP4_S6_Code</t>
  </si>
  <si>
    <t>CHP4_S7_Code</t>
  </si>
  <si>
    <t>CHP4_S8_Code</t>
  </si>
  <si>
    <t>CHP4_V1_Open_Delay</t>
  </si>
  <si>
    <t>CHP4_V1_Close_Delay</t>
  </si>
  <si>
    <t>CHP4_V2_Open_Delay</t>
  </si>
  <si>
    <t>CHP4_V2_Close_Delay</t>
  </si>
  <si>
    <t>CHP4_V3_Open_Delay</t>
  </si>
  <si>
    <t>CHP4_V3_Close_Delay</t>
  </si>
  <si>
    <t>CHP4_V4_Open_Delay</t>
  </si>
  <si>
    <t>CHP4_V4_Close_Delay</t>
  </si>
  <si>
    <t>CHPF_M1_M_BreakTime</t>
  </si>
  <si>
    <t>CHPF_M1_M_BlockingTime</t>
  </si>
  <si>
    <t>CHPF_M1_M_LMD_Time</t>
  </si>
  <si>
    <t>CHPF_M1_M_RMD_Time</t>
  </si>
  <si>
    <t>CHPF_M1_M_InterStarTime</t>
  </si>
  <si>
    <t>CHPF_M1_M_Alt_TMR</t>
  </si>
  <si>
    <t>CHPF_M1_SetFRQ_Code</t>
  </si>
  <si>
    <t>CHPF_M1_ActFRQ_Code</t>
  </si>
  <si>
    <t>CHPF_M1_Comm_Warn_Code</t>
  </si>
  <si>
    <t>CHPF_M1_Comm_Fault_Code</t>
  </si>
  <si>
    <t>CHPF_M1_ActRPM_Code</t>
  </si>
  <si>
    <t>CHPF_M1_Current_Code</t>
  </si>
  <si>
    <t>CHPF_M2_M_BreakTime</t>
  </si>
  <si>
    <t>CHPF_M2_M_BlockingTime</t>
  </si>
  <si>
    <t>CHPF_M2_M_LMD_Time</t>
  </si>
  <si>
    <t>CHPF_M2_M_RMD_Time</t>
  </si>
  <si>
    <t>CHPF_M2_M_InterStarTime</t>
  </si>
  <si>
    <t>CHPF_M2_M_Alt_TMR</t>
  </si>
  <si>
    <t>CHPF_M2_SetFRQ_Code</t>
  </si>
  <si>
    <t>CHPF_M2_ActFRQ_Code</t>
  </si>
  <si>
    <t>CHPF_M2_Comm_Warn_Code</t>
  </si>
  <si>
    <t>CHPF_M2_Comm_Fault_Code</t>
  </si>
  <si>
    <t>CHPF_M2_ActRPM_Code</t>
  </si>
  <si>
    <t>CHPF_M2_Current_Code</t>
  </si>
  <si>
    <t>CHPF_M3_M_BreakTime</t>
  </si>
  <si>
    <t>CHPF_M3_M_BlockingTime</t>
  </si>
  <si>
    <t>CHPF_M3_M_LMD_Time</t>
  </si>
  <si>
    <t>CHPF_M3_M_RMD_Time</t>
  </si>
  <si>
    <t>CHPF_M3_M_InterStarTime</t>
  </si>
  <si>
    <t>CHPF_M3_M_Alt_TMR</t>
  </si>
  <si>
    <t>CHPF_M3_SetFRQ_Code</t>
  </si>
  <si>
    <t>CHPF_M3_ActFRQ_Code</t>
  </si>
  <si>
    <t>CHPF_M3_Comm_Warn_Code</t>
  </si>
  <si>
    <t>CHPF_M3_Comm_Fault_Code</t>
  </si>
  <si>
    <t>CHPF_M3_ActRPM_Code</t>
  </si>
  <si>
    <t>CHPF_M3_Current_Code</t>
  </si>
  <si>
    <t>CHPF_M4_M_BreakTime</t>
  </si>
  <si>
    <t>CHPF_M4_M_BlockingTime</t>
  </si>
  <si>
    <t>CHPF_M4_M_LMD_Time</t>
  </si>
  <si>
    <t>CHPF_M4_M_RMD_Time</t>
  </si>
  <si>
    <t>CHPF_M4_M_InterStarTime</t>
  </si>
  <si>
    <t>CHPF_M4_M_Alt_TMR</t>
  </si>
  <si>
    <t>CHPF_M4_SetFRQ_Code</t>
  </si>
  <si>
    <t>CHPF_M4_ActFRQ_Code</t>
  </si>
  <si>
    <t>CHPF_M4_Comm_Warn_Code</t>
  </si>
  <si>
    <t>CHPF_M4_Comm_Fault_Code</t>
  </si>
  <si>
    <t>CHPF_M4_ActRPM_Code</t>
  </si>
  <si>
    <t>CHPF_M4_Current_Code</t>
  </si>
  <si>
    <t>CHPF_M5_M_BreakTime</t>
  </si>
  <si>
    <t>CHPF_M5_M_BlockingTime</t>
  </si>
  <si>
    <t>CHPF_M5_M_LMD_Time</t>
  </si>
  <si>
    <t>CHPF_M5_M_RMD_Time</t>
  </si>
  <si>
    <t>CHPF_M5_M_InterStarTime</t>
  </si>
  <si>
    <t>CHPF_M5_M_Alt_TMR</t>
  </si>
  <si>
    <t>CHPF_M5_SetFRQ_Code</t>
  </si>
  <si>
    <t>CHPF_M5_ActFRQ_Code</t>
  </si>
  <si>
    <t>CHPF_M5_Comm_Warn_Code</t>
  </si>
  <si>
    <t>CHPF_M5_Comm_Fault_Code</t>
  </si>
  <si>
    <t>CHPF_M5_ActRPM_Code</t>
  </si>
  <si>
    <t>CHPF_M5_Current_Code</t>
  </si>
  <si>
    <t>CHPF_M6_M_BreakTime</t>
  </si>
  <si>
    <t>CHPF_M6_M_BlockingTime</t>
  </si>
  <si>
    <t>CHPF_M6_M_LMD_Time</t>
  </si>
  <si>
    <t>CHPF_M6_M_RMD_Time</t>
  </si>
  <si>
    <t>CHPF_M6_M_InterStarTime</t>
  </si>
  <si>
    <t>CHPF_M6_M_Alt_TMR</t>
  </si>
  <si>
    <t>CHPF_M6_SetFRQ_Code</t>
  </si>
  <si>
    <t>CHPF_M6_ActFRQ_Code</t>
  </si>
  <si>
    <t>CHPF_M6_Comm_Warn_Code</t>
  </si>
  <si>
    <t>CHPF_M6_Comm_Fault_Code</t>
  </si>
  <si>
    <t>CHPF_M6_ActRPM_Code</t>
  </si>
  <si>
    <t>CHPF_M6_Current_Code</t>
  </si>
  <si>
    <t>CHPF_M7_M_BreakTime</t>
  </si>
  <si>
    <t>CHPF_M7_M_BlockingTime</t>
  </si>
  <si>
    <t>CHPF_M7_M_LMD_Time</t>
  </si>
  <si>
    <t>CHPF_M7_M_RMD_Time</t>
  </si>
  <si>
    <t>CHPF_M7_M_InterStarTime</t>
  </si>
  <si>
    <t>CHPF_M7_M_Alt_TMR</t>
  </si>
  <si>
    <t>CHPF_M7_SetFRQ_Code</t>
  </si>
  <si>
    <t>CHPF_M7_ActFRQ_Code</t>
  </si>
  <si>
    <t>CHPF_M7_Comm_Warn_Code</t>
  </si>
  <si>
    <t>CHPF_M7_Comm_Fault_Code</t>
  </si>
  <si>
    <t>CHPF_M7_ActRPM_Code</t>
  </si>
  <si>
    <t>CHPF_M7_Current_Code</t>
  </si>
  <si>
    <t>CHPF_M8_M_BreakTime</t>
  </si>
  <si>
    <t>CHPF_M8_M_BlockingTime</t>
  </si>
  <si>
    <t>CHPF_M8_M_LMD_Time</t>
  </si>
  <si>
    <t>CHPF_M8_M_RMD_Time</t>
  </si>
  <si>
    <t>CHPF_M8_M_InterStarTime</t>
  </si>
  <si>
    <t>CHPF_M8_M_Alt_TMR</t>
  </si>
  <si>
    <t>CHPF_M8_SetFRQ_Code</t>
  </si>
  <si>
    <t>CHPF_M8_ActFRQ_Code</t>
  </si>
  <si>
    <t>CHPF_M8_Comm_Warn_Code</t>
  </si>
  <si>
    <t>CHPF_M8_Comm_Fault_Code</t>
  </si>
  <si>
    <t>CHPF_M8_ActRPM_Code</t>
  </si>
  <si>
    <t>CHPF_M8_Current_Code</t>
  </si>
  <si>
    <t>CHPF_M9_M_BreakTime</t>
  </si>
  <si>
    <t>CHPF_M9_M_BlockingTime</t>
  </si>
  <si>
    <t>CHPF_M9_M_LMD_Time</t>
  </si>
  <si>
    <t>CHPF_M9_M_RMD_Time</t>
  </si>
  <si>
    <t>CHPF_M9_M_InterStarTime</t>
  </si>
  <si>
    <t>CHPF_M9_M_Alt_TMR</t>
  </si>
  <si>
    <t>CHPF_M9_SetFRQ_Code</t>
  </si>
  <si>
    <t>CHPF_M9_ActFRQ_Code</t>
  </si>
  <si>
    <t>CHPF_M9_Comm_Warn_Code</t>
  </si>
  <si>
    <t>CHPF_M9_Comm_Fault_Code</t>
  </si>
  <si>
    <t>CHPF_M9_ActRPM_Code</t>
  </si>
  <si>
    <t>CHPF_M9_Current_Code</t>
  </si>
  <si>
    <t>CHPF_M10_M_BreakTime</t>
  </si>
  <si>
    <t>CHPF_M10_M_BlockingTime</t>
  </si>
  <si>
    <t>CHPF_M10_M_LMD_Time</t>
  </si>
  <si>
    <t>CHPF_M10_M_RMD_Time</t>
  </si>
  <si>
    <t>CHPF_M10_M_InterStarTime</t>
  </si>
  <si>
    <t>CHPF_M10_M_Alt_TMR</t>
  </si>
  <si>
    <t>CHPF_M10_SetFRQ_Code</t>
  </si>
  <si>
    <t>CHPF_M10_ActFRQ_Code</t>
  </si>
  <si>
    <t>CHPF_M10_Comm_Warn_Code</t>
  </si>
  <si>
    <t>CHPF_M10_Comm_Fault_Code</t>
  </si>
  <si>
    <t>CHPF_M10_ActRPM_Code</t>
  </si>
  <si>
    <t>CHPF_M10_Current_Code</t>
  </si>
  <si>
    <t>CHPF_M11_M_BreakTime</t>
  </si>
  <si>
    <t>CHPF_M11_M_BlockingTime</t>
  </si>
  <si>
    <t>CHPF_M11_M_LMD_Time</t>
  </si>
  <si>
    <t>CHPF_M11_M_RMD_Time</t>
  </si>
  <si>
    <t>CHPF_M11_M_InterStarTime</t>
  </si>
  <si>
    <t>CHPF_M11_M_Alt_TMR</t>
  </si>
  <si>
    <t>CHPF_M11_SetFRQ_Code</t>
  </si>
  <si>
    <t>CHPF_M11_ActFRQ_Code</t>
  </si>
  <si>
    <t>CHPF_M11_Comm_Warn_Code</t>
  </si>
  <si>
    <t>CHPF_M11_Comm_Fault_Code</t>
  </si>
  <si>
    <t>CHPF_M11_ActRPM_Code</t>
  </si>
  <si>
    <t>CHPF_M11_Current_Code</t>
  </si>
  <si>
    <t>CHPF_M12_M_BreakTime</t>
  </si>
  <si>
    <t>CHPF_M12_M_BlockingTime</t>
  </si>
  <si>
    <t>CHPF_M12_M_LMD_Time</t>
  </si>
  <si>
    <t>CHPF_M12_M_RMD_Time</t>
  </si>
  <si>
    <t>CHPF_M12_M_InterStarTime</t>
  </si>
  <si>
    <t>CHPF_M12_M_Alt_TMR</t>
  </si>
  <si>
    <t>CHPF_M12_SetFRQ_Code</t>
  </si>
  <si>
    <t>CHPF_M12_ActFRQ_Code</t>
  </si>
  <si>
    <t>CHPF_M12_Comm_Warn_Code</t>
  </si>
  <si>
    <t>CHPF_M12_Comm_Fault_Code</t>
  </si>
  <si>
    <t>CHPF_M12_ActRPM_Code</t>
  </si>
  <si>
    <t>CHPF_M12_Current_Code</t>
  </si>
  <si>
    <t>CHPF_M13_M_BreakTime</t>
  </si>
  <si>
    <t>CHPF_M13_M_BlockingTime</t>
  </si>
  <si>
    <t>CHPF_M13_M_LMD_Time</t>
  </si>
  <si>
    <t>CHPF_M13_M_RMD_Time</t>
  </si>
  <si>
    <t>CHPF_M13_M_InterStarTime</t>
  </si>
  <si>
    <t>CHPF_M13_M_Alt_TMR</t>
  </si>
  <si>
    <t>CHPF_M13_SetFRQ_Code</t>
  </si>
  <si>
    <t>CHPF_M13_ActFRQ_Code</t>
  </si>
  <si>
    <t>CHPF_M13_Comm_Warn_Code</t>
  </si>
  <si>
    <t>CHPF_M13_Comm_Fault_Code</t>
  </si>
  <si>
    <t>CHPF_M13_ActRPM_Code</t>
  </si>
  <si>
    <t>CHPF_M13_Current_Code</t>
  </si>
  <si>
    <t>CHPF_M14_M_BreakTime</t>
  </si>
  <si>
    <t>CHPF_M14_M_BlockingTime</t>
  </si>
  <si>
    <t>CHPF_M14_M_LMD_Time</t>
  </si>
  <si>
    <t>CHPF_M14_M_RMD_Time</t>
  </si>
  <si>
    <t>CHPF_M14_M_InterStarTime</t>
  </si>
  <si>
    <t>CHPF_M14_M_Alt_TMR</t>
  </si>
  <si>
    <t>CHPF_M14_SetFRQ_Code</t>
  </si>
  <si>
    <t>CHPF_M14_ActFRQ_Code</t>
  </si>
  <si>
    <t>CHPF_M14_Comm_Warn_Code</t>
  </si>
  <si>
    <t>CHPF_M14_Comm_Fault_Code</t>
  </si>
  <si>
    <t>CHPF_M14_ActRPM_Code</t>
  </si>
  <si>
    <t>CHPF_M14_Current_Code</t>
  </si>
  <si>
    <t>CHPF_M15_M_BreakTime</t>
  </si>
  <si>
    <t>CHPF_M15_M_BlockingTime</t>
  </si>
  <si>
    <t>CHPF_M15_M_LMD_Time</t>
  </si>
  <si>
    <t>CHPF_M15_M_RMD_Time</t>
  </si>
  <si>
    <t>CHPF_M15_M_InterStarTime</t>
  </si>
  <si>
    <t>CHPF_M15_M_Alt_TMR</t>
  </si>
  <si>
    <t>CHPF_M15_SetFRQ_Code</t>
  </si>
  <si>
    <t>CHPF_M15_ActFRQ_Code</t>
  </si>
  <si>
    <t>CHPF_M15_Comm_Warn_Code</t>
  </si>
  <si>
    <t>CHPF_M15_Comm_Fault_Code</t>
  </si>
  <si>
    <t>CHPF_M15_ActRPM_Code</t>
  </si>
  <si>
    <t>CHPF_M15_Current_Code</t>
  </si>
  <si>
    <t>CHPF_M16_M_BreakTime</t>
  </si>
  <si>
    <t>CHPF_M16_M_BlockingTime</t>
  </si>
  <si>
    <t>CHPF_M16_M_LMD_Time</t>
  </si>
  <si>
    <t>CHPF_M16_M_RMD_Time</t>
  </si>
  <si>
    <t>CHPF_M16_M_InterStarTime</t>
  </si>
  <si>
    <t>CHPF_M16_M_Alt_TMR</t>
  </si>
  <si>
    <t>CHPF_M16_SetFRQ_Code</t>
  </si>
  <si>
    <t>CHPF_M16_ActFRQ_Code</t>
  </si>
  <si>
    <t>CHPF_M16_Comm_Warn_Code</t>
  </si>
  <si>
    <t>CHPF_M16_Comm_Fault_Code</t>
  </si>
  <si>
    <t>CHPF_M16_ActRPM_Code</t>
  </si>
  <si>
    <t>CHPF_M16_Current_Code</t>
  </si>
  <si>
    <t>CHPF_M26_M_BreakTime</t>
  </si>
  <si>
    <t>CHPF_M26_M_BlockingTime</t>
  </si>
  <si>
    <t>CHPF_M26_M_LMD_Time</t>
  </si>
  <si>
    <t>CHPF_M26_M_RMD_Time</t>
  </si>
  <si>
    <t>CHPF_M26_M_InterStarTime</t>
  </si>
  <si>
    <t>CHPF_M26_M_Alt_TMR</t>
  </si>
  <si>
    <t>CHPF_M27_M_BreakTime</t>
  </si>
  <si>
    <t>CHPF_M27_M_BlockingTime</t>
  </si>
  <si>
    <t>CHPF_M27_M_LMD_Time</t>
  </si>
  <si>
    <t>CHPF_M27_M_RMD_Time</t>
  </si>
  <si>
    <t>CHPF_M27_M_InterStarTime</t>
  </si>
  <si>
    <t>CHPF_M27_M_Alt_TMR</t>
  </si>
  <si>
    <t>CHPF_M28_M_BreakTime</t>
  </si>
  <si>
    <t>CHPF_M28_M_BlockingTime</t>
  </si>
  <si>
    <t>CHPF_M28_M_LMD_Time</t>
  </si>
  <si>
    <t>CHPF_M28_M_RMD_Time</t>
  </si>
  <si>
    <t>CHPF_M28_M_InterStarTime</t>
  </si>
  <si>
    <t>CHPF_M28_M_Alt_TMR</t>
  </si>
  <si>
    <t>CHPD_M1_M_BreakTime</t>
  </si>
  <si>
    <t>CHPD_M1_M_BlockingTime</t>
  </si>
  <si>
    <t>CHPD_M1_M_LMD_Time</t>
  </si>
  <si>
    <t>CHPD_M1_M_RMD_Time</t>
  </si>
  <si>
    <t>CHPD_M1_M_InterStarTime</t>
  </si>
  <si>
    <t>CHPD_M1_M_Alt_TMR</t>
  </si>
  <si>
    <t>CHPD_M1_SetFRQ_Code</t>
  </si>
  <si>
    <t>CHPD_M1_ActFRQ_Code</t>
  </si>
  <si>
    <t>CHPD_M1_Comm_Warn_Code</t>
  </si>
  <si>
    <t>CHPD_M1_Comm_Fault_Code</t>
  </si>
  <si>
    <t>CHPD_M1_ActRPM_Code</t>
  </si>
  <si>
    <t>CHPD_M1_Current_Code</t>
  </si>
  <si>
    <t>CHPD_M6_M_BreakTime</t>
  </si>
  <si>
    <t>CHPD_M6_M_BlockingTime</t>
  </si>
  <si>
    <t>CHPD_M6_M_LMD_Time</t>
  </si>
  <si>
    <t>CHPD_M6_M_RMD_Time</t>
  </si>
  <si>
    <t>CHPD_M6_M_InterStarTime</t>
  </si>
  <si>
    <t>CHPD_M6_M_Alt_TMR</t>
  </si>
  <si>
    <t>CHPD_M7_M_BreakTime</t>
  </si>
  <si>
    <t>CHPD_M7_M_BlockingTime</t>
  </si>
  <si>
    <t>CHPD_M7_M_LMD_Time</t>
  </si>
  <si>
    <t>CHPD_M7_M_RMD_Time</t>
  </si>
  <si>
    <t>CHPD_M7_M_InterStarTime</t>
  </si>
  <si>
    <t>CHPD_M7_M_Alt_TMR</t>
  </si>
  <si>
    <t>CHPD_M8_M_BreakTime</t>
  </si>
  <si>
    <t>CHPD_M8_M_BlockingTime</t>
  </si>
  <si>
    <t>CHPD_M8_M_LMD_Time</t>
  </si>
  <si>
    <t>CHPD_M8_M_RMD_Time</t>
  </si>
  <si>
    <t>CHPD_M8_M_InterStarTime</t>
  </si>
  <si>
    <t>CHPD_M8_M_Alt_TMR</t>
  </si>
  <si>
    <t>CHPD_M9_M_BreakTime</t>
  </si>
  <si>
    <t>CHPD_M9_M_BlockingTime</t>
  </si>
  <si>
    <t>CHPD_M9_M_LMD_Time</t>
  </si>
  <si>
    <t>CHPD_M9_M_RMD_Time</t>
  </si>
  <si>
    <t>CHPD_M9_M_InterStarTime</t>
  </si>
  <si>
    <t>CHPD_M9_M_Alt_TMR</t>
  </si>
  <si>
    <t>CHPD_M10_M_BreakTime</t>
  </si>
  <si>
    <t>CHPD_M10_M_BlockingTime</t>
  </si>
  <si>
    <t>CHPD_M10_M_LMD_Time</t>
  </si>
  <si>
    <t>CHPD_M10_M_RMD_Time</t>
  </si>
  <si>
    <t>CHPD_M10_M_InterStarTime</t>
  </si>
  <si>
    <t>CHPD_M10_M_Alt_TMR</t>
  </si>
  <si>
    <t>CHP1_M4_M_BreakTime</t>
  </si>
  <si>
    <t>CHP1_M4_M_BlockingTime</t>
  </si>
  <si>
    <t>CHP1_M4_M_LMD_Time</t>
  </si>
  <si>
    <t>CHP1_M4_M_RMD_Time</t>
  </si>
  <si>
    <t>CHP1_M4_M_InterStarTime</t>
  </si>
  <si>
    <t>CHP1_M4_M_Alt_TMR</t>
  </si>
  <si>
    <t>CHP1_M4_SetFRQ_Code</t>
  </si>
  <si>
    <t>CHP1_M4_ActFRQ_Code</t>
  </si>
  <si>
    <t>CHP1_M4_Comm_Warn_Code</t>
  </si>
  <si>
    <t>CHP1_M4_Comm_Fault_Code</t>
  </si>
  <si>
    <t>CHP1_M4_ActRPM_Code</t>
  </si>
  <si>
    <t>CHP1_M4_Current_Code</t>
  </si>
  <si>
    <t>CHP2_M4_M_BreakTime</t>
  </si>
  <si>
    <t>CHP2_M4_M_BlockingTime</t>
  </si>
  <si>
    <t>CHP2_M4_M_LMD_Time</t>
  </si>
  <si>
    <t>CHP2_M4_M_RMD_Time</t>
  </si>
  <si>
    <t>CHP2_M4_M_InterStarTime</t>
  </si>
  <si>
    <t>CHP2_M4_M_Alt_TMR</t>
  </si>
  <si>
    <t>CHP2_M4_SetFRQ_Code</t>
  </si>
  <si>
    <t>CHP2_M4_ActFRQ_Code</t>
  </si>
  <si>
    <t>CHP2_M4_Comm_Warn_Code</t>
  </si>
  <si>
    <t>CHP2_M4_Comm_Fault_Code</t>
  </si>
  <si>
    <t>CHP2_M4_ActRPM_Code</t>
  </si>
  <si>
    <t>CHP2_M4_Current_Code</t>
  </si>
  <si>
    <t>CHP3_M4_M_BreakTime</t>
  </si>
  <si>
    <t>CHP3_M4_M_BlockingTime</t>
  </si>
  <si>
    <t>CHP3_M4_M_LMD_Time</t>
  </si>
  <si>
    <t>CHP3_M4_M_RMD_Time</t>
  </si>
  <si>
    <t>CHP3_M4_M_InterStarTime</t>
  </si>
  <si>
    <t>CHP3_M4_M_Alt_TMR</t>
  </si>
  <si>
    <t>CHP3_M4_SetFRQ_Code</t>
  </si>
  <si>
    <t>CHP3_M4_ActFRQ_Code</t>
  </si>
  <si>
    <t>CHP3_M4_Comm_Warn_Code</t>
  </si>
  <si>
    <t>CHP3_M4_Comm_Fault_Code</t>
  </si>
  <si>
    <t>CHP3_M4_ActRPM_Code</t>
  </si>
  <si>
    <t>CHP3_M4_Current_Code</t>
  </si>
  <si>
    <t>CHP4_M4_M_BreakTime</t>
  </si>
  <si>
    <t>CHP4_M4_M_BlockingTime</t>
  </si>
  <si>
    <t>CHP4_M4_M_LMD_Time</t>
  </si>
  <si>
    <t>CHP4_M4_M_RMD_Time</t>
  </si>
  <si>
    <t>CHP4_M4_M_InterStarTime</t>
  </si>
  <si>
    <t>CHP4_M4_M_Alt_TMR</t>
  </si>
  <si>
    <t>CHP4_M4_SetFRQ_Code</t>
  </si>
  <si>
    <t>CHP4_M4_ActFRQ_Code</t>
  </si>
  <si>
    <t>CHP4_M4_Comm_Warn_Code</t>
  </si>
  <si>
    <t>CHP4_M4_Comm_Fault_Code</t>
  </si>
  <si>
    <t>CHP4_M4_ActRPM_Code</t>
  </si>
  <si>
    <t>CHP4_M4_Current_Code</t>
  </si>
  <si>
    <t>:IOReal</t>
  </si>
  <si>
    <t>CHP1_M1_SetFRQ_Value</t>
  </si>
  <si>
    <t>CHP1_M1_SetFRQ_Range</t>
  </si>
  <si>
    <t>CHP1_M1_SetFRQ_Hi</t>
  </si>
  <si>
    <t>CHP1_M1_SetFRQ_Lo</t>
  </si>
  <si>
    <t>CHP1_M1_SetFRQ_HiHi</t>
  </si>
  <si>
    <t>CHP1_M1_SetFRQ_LoLo</t>
  </si>
  <si>
    <t>CHP1_M1_ActFRQ_Value</t>
  </si>
  <si>
    <t>CHP1_M1_ActFRQ_Range</t>
  </si>
  <si>
    <t>CHP1_M1_ActFRQ_Hi</t>
  </si>
  <si>
    <t>CHP1_M1_ActFRQ_Lo</t>
  </si>
  <si>
    <t>CHP1_M1_ActFRQ_HiHi</t>
  </si>
  <si>
    <t>CHP1_M1_ActFRQ_LoLo</t>
  </si>
  <si>
    <t>CHP1_M1_Comm_AV_Speed</t>
  </si>
  <si>
    <t>CHP1_M1_Comm_AV_Current</t>
  </si>
  <si>
    <t>CHP1_M1_Comm_Torque</t>
  </si>
  <si>
    <t>CHP1_M1_Comm_SP_Speed</t>
  </si>
  <si>
    <t>CHP1_M1_Comm_SP_Ramp_UP</t>
  </si>
  <si>
    <t>CHP1_M1_Comm_SP_Ramp_Down</t>
  </si>
  <si>
    <t>CHP1_M1_Comm_Max_Spd</t>
  </si>
  <si>
    <t>CHP1_M1_Comm_Min_Spd</t>
  </si>
  <si>
    <t>CHP1_M1_Comm_Scaling_Speed</t>
  </si>
  <si>
    <t>CHP1_M1_Comm_Scaling_Ramp</t>
  </si>
  <si>
    <t>CHP1_M1_ActRPM_Value</t>
  </si>
  <si>
    <t>CHP1_M1_ActRPM_Range</t>
  </si>
  <si>
    <t>CHP1_M1_ActRPM_Hi</t>
  </si>
  <si>
    <t>CHP1_M1_ActRPM_Lo</t>
  </si>
  <si>
    <t>CHP1_M1_ActRPM_HiHi</t>
  </si>
  <si>
    <t>CHP1_M1_ActRPM_LoLo</t>
  </si>
  <si>
    <t>CHP1_M1_Current_Value</t>
  </si>
  <si>
    <t>CHP1_M1_Current_Range</t>
  </si>
  <si>
    <t>CHP1_M1_Current_Hi</t>
  </si>
  <si>
    <t>CHP1_M1_Current_Lo</t>
  </si>
  <si>
    <t>CHP1_M1_Current_HiHi</t>
  </si>
  <si>
    <t>CHP1_M1_Current_LoLo</t>
  </si>
  <si>
    <t>CHP1_M2_SetFRQ_Value</t>
  </si>
  <si>
    <t>CHP1_M2_SetFRQ_Range</t>
  </si>
  <si>
    <t>CHP1_M2_SetFRQ_Hi</t>
  </si>
  <si>
    <t>CHP1_M2_SetFRQ_Lo</t>
  </si>
  <si>
    <t>CHP1_M2_SetFRQ_HiHi</t>
  </si>
  <si>
    <t>CHP1_M2_SetFRQ_LoLo</t>
  </si>
  <si>
    <t>CHP1_M2_ActFRQ_Value</t>
  </si>
  <si>
    <t>CHP1_M2_ActFRQ_Range</t>
  </si>
  <si>
    <t>CHP1_M2_ActFRQ_Hi</t>
  </si>
  <si>
    <t>CHP1_M2_ActFRQ_Lo</t>
  </si>
  <si>
    <t>CHP1_M2_ActFRQ_HiHi</t>
  </si>
  <si>
    <t>CHP1_M2_ActFRQ_LoLo</t>
  </si>
  <si>
    <t>CHP1_M2_Comm_AV_Speed</t>
  </si>
  <si>
    <t>CHP1_M2_Comm_AV_Current</t>
  </si>
  <si>
    <t>CHP1_M2_Comm_Torque</t>
  </si>
  <si>
    <t>CHP1_M2_Comm_SP_Speed</t>
  </si>
  <si>
    <t>CHP1_M2_Comm_SP_Ramp_UP</t>
  </si>
  <si>
    <t>CHP1_M2_Comm_SP_Ramp_Down</t>
  </si>
  <si>
    <t>CHP1_M2_Comm_Max_Spd</t>
  </si>
  <si>
    <t>CHP1_M2_Comm_Min_Spd</t>
  </si>
  <si>
    <t>CHP1_M2_Comm_Scaling_Speed</t>
  </si>
  <si>
    <t>CHP1_M2_Comm_Scaling_Ramp</t>
  </si>
  <si>
    <t>CHP1_M2_ActRPM_Value</t>
  </si>
  <si>
    <t>CHP1_M2_ActRPM_Range</t>
  </si>
  <si>
    <t>CHP1_M2_ActRPM_Hi</t>
  </si>
  <si>
    <t>CHP1_M2_ActRPM_Lo</t>
  </si>
  <si>
    <t>CHP1_M2_ActRPM_HiHi</t>
  </si>
  <si>
    <t>CHP1_M2_ActRPM_LoLo</t>
  </si>
  <si>
    <t>CHP1_M2_Current_Value</t>
  </si>
  <si>
    <t>CHP1_M2_Current_Range</t>
  </si>
  <si>
    <t>CHP1_M2_Current_Hi</t>
  </si>
  <si>
    <t>CHP1_M2_Current_Lo</t>
  </si>
  <si>
    <t>CHP1_M2_Current_HiHi</t>
  </si>
  <si>
    <t>CHP1_M2_Current_LoLo</t>
  </si>
  <si>
    <t>CHP1_M3_SetFRQ_Value</t>
  </si>
  <si>
    <t>CHP1_M3_SetFRQ_Range</t>
  </si>
  <si>
    <t>CHP1_M3_SetFRQ_Hi</t>
  </si>
  <si>
    <t>CHP1_M3_SetFRQ_Lo</t>
  </si>
  <si>
    <t>CHP1_M3_SetFRQ_HiHi</t>
  </si>
  <si>
    <t>CHP1_M3_SetFRQ_LoLo</t>
  </si>
  <si>
    <t>CHP1_M3_ActFRQ_Value</t>
  </si>
  <si>
    <t>CHP1_M3_ActFRQ_Range</t>
  </si>
  <si>
    <t>CHP1_M3_ActFRQ_Hi</t>
  </si>
  <si>
    <t>CHP1_M3_ActFRQ_Lo</t>
  </si>
  <si>
    <t>CHP1_M3_ActFRQ_HiHi</t>
  </si>
  <si>
    <t>CHP1_M3_ActFRQ_LoLo</t>
  </si>
  <si>
    <t>CHP1_M3_Comm_AV_Speed</t>
  </si>
  <si>
    <t>CHP1_M3_Comm_AV_Current</t>
  </si>
  <si>
    <t>CHP1_M3_Comm_Torque</t>
  </si>
  <si>
    <t>CHP1_M3_Comm_SP_Speed</t>
  </si>
  <si>
    <t>CHP1_M3_Comm_SP_Ramp_UP</t>
  </si>
  <si>
    <t>CHP1_M3_Comm_SP_Ramp_Down</t>
  </si>
  <si>
    <t>CHP1_M3_Comm_Max_Spd</t>
  </si>
  <si>
    <t>CHP1_M3_Comm_Min_Spd</t>
  </si>
  <si>
    <t>CHP1_M3_Comm_Scaling_Speed</t>
  </si>
  <si>
    <t>CHP1_M3_Comm_Scaling_Ramp</t>
  </si>
  <si>
    <t>CHP1_M3_ActRPM_Value</t>
  </si>
  <si>
    <t>CHP1_M3_ActRPM_Range</t>
  </si>
  <si>
    <t>CHP1_M3_ActRPM_Hi</t>
  </si>
  <si>
    <t>CHP1_M3_ActRPM_Lo</t>
  </si>
  <si>
    <t>CHP1_M3_ActRPM_HiHi</t>
  </si>
  <si>
    <t>CHP1_M3_ActRPM_LoLo</t>
  </si>
  <si>
    <t>CHP1_M3_Current_Value</t>
  </si>
  <si>
    <t>CHP1_M3_Current_Range</t>
  </si>
  <si>
    <t>CHP1_M3_Current_Hi</t>
  </si>
  <si>
    <t>CHP1_M3_Current_Lo</t>
  </si>
  <si>
    <t>CHP1_M3_Current_HiHi</t>
  </si>
  <si>
    <t>CHP1_M3_Current_LoLo</t>
  </si>
  <si>
    <t>CHP1_S1_Value</t>
  </si>
  <si>
    <t>CHP1_S1_Range</t>
  </si>
  <si>
    <t>CHP1_S1_Hi</t>
  </si>
  <si>
    <t>CHP1_S1_Lo</t>
  </si>
  <si>
    <t>CHP1_S1_HiHi</t>
  </si>
  <si>
    <t>CHP1_S1_LoLo</t>
  </si>
  <si>
    <t>CHP1_S2_Value</t>
  </si>
  <si>
    <t>CHP1_S2_Range</t>
  </si>
  <si>
    <t>CHP1_S2_Hi</t>
  </si>
  <si>
    <t>CHP1_S2_Lo</t>
  </si>
  <si>
    <t>CHP1_S2_HiHi</t>
  </si>
  <si>
    <t>CHP1_S2_LoLo</t>
  </si>
  <si>
    <t>CHP1_S3_Value</t>
  </si>
  <si>
    <t>CHP1_S3_Range</t>
  </si>
  <si>
    <t>CHP1_S3_Hi</t>
  </si>
  <si>
    <t>CHP1_S3_Lo</t>
  </si>
  <si>
    <t>CHP1_S3_HiHi</t>
  </si>
  <si>
    <t>CHP1_S3_LoLo</t>
  </si>
  <si>
    <t>CHP1_S4_Value</t>
  </si>
  <si>
    <t>CHP1_S4_Range</t>
  </si>
  <si>
    <t>CHP1_S4_Hi</t>
  </si>
  <si>
    <t>CHP1_S4_Lo</t>
  </si>
  <si>
    <t>CHP1_S4_HiHi</t>
  </si>
  <si>
    <t>CHP1_S4_LoLo</t>
  </si>
  <si>
    <t>CHP1_S5_Value</t>
  </si>
  <si>
    <t>CHP1_S5_Range</t>
  </si>
  <si>
    <t>CHP1_S5_Hi</t>
  </si>
  <si>
    <t>CHP1_S5_Lo</t>
  </si>
  <si>
    <t>CHP1_S5_HiHi</t>
  </si>
  <si>
    <t>CHP1_S5_LoLo</t>
  </si>
  <si>
    <t>CHP1_S6_Value</t>
  </si>
  <si>
    <t>CHP1_S6_Range</t>
  </si>
  <si>
    <t>CHP1_S6_Hi</t>
  </si>
  <si>
    <t>CHP1_S6_Lo</t>
  </si>
  <si>
    <t>CHP1_S6_HiHi</t>
  </si>
  <si>
    <t>CHP1_S6_LoLo</t>
  </si>
  <si>
    <t>CHP1_S7_Value</t>
  </si>
  <si>
    <t>CHP1_S7_Range</t>
  </si>
  <si>
    <t>CHP1_S7_Hi</t>
  </si>
  <si>
    <t>CHP1_S7_Lo</t>
  </si>
  <si>
    <t>CHP1_S7_HiHi</t>
  </si>
  <si>
    <t>CHP1_S7_LoLo</t>
  </si>
  <si>
    <t>CHP1_S8_Value</t>
  </si>
  <si>
    <t>CHP1_S8_Range</t>
  </si>
  <si>
    <t>CHP1_S8_Hi</t>
  </si>
  <si>
    <t>CHP1_S8_Lo</t>
  </si>
  <si>
    <t>CHP1_S8_HiHi</t>
  </si>
  <si>
    <t>CHP1_S8_LoLo</t>
  </si>
  <si>
    <t>CHP2_M1_SetFRQ_Value</t>
  </si>
  <si>
    <t>CHP2_M1_SetFRQ_Range</t>
  </si>
  <si>
    <t>CHP2_M1_SetFRQ_Hi</t>
  </si>
  <si>
    <t>CHP2_M1_SetFRQ_Lo</t>
  </si>
  <si>
    <t>CHP2_M1_SetFRQ_HiHi</t>
  </si>
  <si>
    <t>CHP2_M1_SetFRQ_LoLo</t>
  </si>
  <si>
    <t>CHP2_M1_ActFRQ_Value</t>
  </si>
  <si>
    <t>CHP2_M1_ActFRQ_Range</t>
  </si>
  <si>
    <t>CHP2_M1_ActFRQ_Hi</t>
  </si>
  <si>
    <t>CHP2_M1_ActFRQ_Lo</t>
  </si>
  <si>
    <t>CHP2_M1_ActFRQ_HiHi</t>
  </si>
  <si>
    <t>CHP2_M1_ActFRQ_LoLo</t>
  </si>
  <si>
    <t>CHP2_M1_Comm_AV_Speed</t>
  </si>
  <si>
    <t>CHP2_M1_Comm_AV_Current</t>
  </si>
  <si>
    <t>CHP2_M1_Comm_Torque</t>
  </si>
  <si>
    <t>CHP2_M1_Comm_SP_Speed</t>
  </si>
  <si>
    <t>CHP2_M1_Comm_SP_Ramp_UP</t>
  </si>
  <si>
    <t>CHP2_M1_Comm_SP_Ramp_Down</t>
  </si>
  <si>
    <t>CHP2_M1_Comm_Max_Spd</t>
  </si>
  <si>
    <t>CHP2_M1_Comm_Min_Spd</t>
  </si>
  <si>
    <t>CHP2_M1_Comm_Scaling_Speed</t>
  </si>
  <si>
    <t>CHP2_M1_Comm_Scaling_Ramp</t>
  </si>
  <si>
    <t>CHP2_M1_ActRPM_Value</t>
  </si>
  <si>
    <t>CHP2_M1_ActRPM_Range</t>
  </si>
  <si>
    <t>CHP2_M1_ActRPM_Hi</t>
  </si>
  <si>
    <t>CHP2_M1_ActRPM_Lo</t>
  </si>
  <si>
    <t>CHP2_M1_ActRPM_HiHi</t>
  </si>
  <si>
    <t>CHP2_M1_ActRPM_LoLo</t>
  </si>
  <si>
    <t>CHP2_M1_Current_Value</t>
  </si>
  <si>
    <t>CHP2_M1_Current_Range</t>
  </si>
  <si>
    <t>CHP2_M1_Current_Hi</t>
  </si>
  <si>
    <t>CHP2_M1_Current_Lo</t>
  </si>
  <si>
    <t>CHP2_M1_Current_HiHi</t>
  </si>
  <si>
    <t>CHP2_M1_Current_LoLo</t>
  </si>
  <si>
    <t>CHP2_M2_SetFRQ_Value</t>
  </si>
  <si>
    <t>CHP2_M2_SetFRQ_Range</t>
  </si>
  <si>
    <t>CHP2_M2_SetFRQ_Hi</t>
  </si>
  <si>
    <t>CHP2_M2_SetFRQ_Lo</t>
  </si>
  <si>
    <t>CHP2_M2_SetFRQ_HiHi</t>
  </si>
  <si>
    <t>CHP2_M2_SetFRQ_LoLo</t>
  </si>
  <si>
    <t>CHP2_M2_ActFRQ_Value</t>
  </si>
  <si>
    <t>CHP2_M2_ActFRQ_Range</t>
  </si>
  <si>
    <t>CHP2_M2_ActFRQ_Hi</t>
  </si>
  <si>
    <t>CHP2_M2_ActFRQ_Lo</t>
  </si>
  <si>
    <t>CHP2_M2_ActFRQ_HiHi</t>
  </si>
  <si>
    <t>CHP2_M2_ActFRQ_LoLo</t>
  </si>
  <si>
    <t>CHP2_M2_Comm_AV_Speed</t>
  </si>
  <si>
    <t>CHP2_M2_Comm_AV_Current</t>
  </si>
  <si>
    <t>CHP2_M2_Comm_Torque</t>
  </si>
  <si>
    <t>CHP2_M2_Comm_SP_Speed</t>
  </si>
  <si>
    <t>CHP2_M2_Comm_SP_Ramp_UP</t>
  </si>
  <si>
    <t>CHP2_M2_Comm_SP_Ramp_Down</t>
  </si>
  <si>
    <t>CHP2_M2_Comm_Max_Spd</t>
  </si>
  <si>
    <t>CHP2_M2_Comm_Min_Spd</t>
  </si>
  <si>
    <t>CHP2_M2_Comm_Scaling_Speed</t>
  </si>
  <si>
    <t>CHP2_M2_Comm_Scaling_Ramp</t>
  </si>
  <si>
    <t>CHP2_M2_ActRPM_Value</t>
  </si>
  <si>
    <t>CHP2_M2_ActRPM_Range</t>
  </si>
  <si>
    <t>CHP2_M2_ActRPM_Hi</t>
  </si>
  <si>
    <t>CHP2_M2_ActRPM_Lo</t>
  </si>
  <si>
    <t>CHP2_M2_ActRPM_HiHi</t>
  </si>
  <si>
    <t>CHP2_M2_ActRPM_LoLo</t>
  </si>
  <si>
    <t>CHP2_M2_Current_Value</t>
  </si>
  <si>
    <t>CHP2_M2_Current_Range</t>
  </si>
  <si>
    <t>CHP2_M2_Current_Hi</t>
  </si>
  <si>
    <t>CHP2_M2_Current_Lo</t>
  </si>
  <si>
    <t>CHP2_M2_Current_HiHi</t>
  </si>
  <si>
    <t>CHP2_M2_Current_LoLo</t>
  </si>
  <si>
    <t>CHP2_M3_SetFRQ_Value</t>
  </si>
  <si>
    <t>CHP2_M3_SetFRQ_Range</t>
  </si>
  <si>
    <t>CHP2_M3_SetFRQ_Hi</t>
  </si>
  <si>
    <t>CHP2_M3_SetFRQ_Lo</t>
  </si>
  <si>
    <t>CHP2_M3_SetFRQ_HiHi</t>
  </si>
  <si>
    <t>CHP2_M3_SetFRQ_LoLo</t>
  </si>
  <si>
    <t>CHP2_M3_ActFRQ_Value</t>
  </si>
  <si>
    <t>CHP2_M3_ActFRQ_Range</t>
  </si>
  <si>
    <t>CHP2_M3_ActFRQ_Hi</t>
  </si>
  <si>
    <t>CHP2_M3_ActFRQ_Lo</t>
  </si>
  <si>
    <t>CHP2_M3_ActFRQ_HiHi</t>
  </si>
  <si>
    <t>CHP2_M3_ActFRQ_LoLo</t>
  </si>
  <si>
    <t>CHP2_M3_Comm_AV_Speed</t>
  </si>
  <si>
    <t>CHP2_M3_Comm_AV_Current</t>
  </si>
  <si>
    <t>CHP2_M3_Comm_Torque</t>
  </si>
  <si>
    <t>CHP2_M3_Comm_SP_Speed</t>
  </si>
  <si>
    <t>CHP2_M3_Comm_SP_Ramp_UP</t>
  </si>
  <si>
    <t>CHP2_M3_Comm_SP_Ramp_Down</t>
  </si>
  <si>
    <t>CHP2_M3_Comm_Max_Spd</t>
  </si>
  <si>
    <t>CHP2_M3_Comm_Min_Spd</t>
  </si>
  <si>
    <t>CHP2_M3_Comm_Scaling_Speed</t>
  </si>
  <si>
    <t>CHP2_M3_Comm_Scaling_Ramp</t>
  </si>
  <si>
    <t>CHP2_M3_ActRPM_Value</t>
  </si>
  <si>
    <t>CHP2_M3_ActRPM_Range</t>
  </si>
  <si>
    <t>CHP2_M3_ActRPM_Hi</t>
  </si>
  <si>
    <t>CHP2_M3_ActRPM_Lo</t>
  </si>
  <si>
    <t>CHP2_M3_ActRPM_HiHi</t>
  </si>
  <si>
    <t>CHP2_M3_ActRPM_LoLo</t>
  </si>
  <si>
    <t>CHP2_M3_Current_Value</t>
  </si>
  <si>
    <t>CHP2_M3_Current_Range</t>
  </si>
  <si>
    <t>CHP2_M3_Current_Hi</t>
  </si>
  <si>
    <t>CHP2_M3_Current_Lo</t>
  </si>
  <si>
    <t>CHP2_M3_Current_HiHi</t>
  </si>
  <si>
    <t>CHP2_M3_Current_LoLo</t>
  </si>
  <si>
    <t>CHP2_S1_Value</t>
  </si>
  <si>
    <t>CHP2_S1_Range</t>
  </si>
  <si>
    <t>CHP2_S1_Hi</t>
  </si>
  <si>
    <t>CHP2_S1_Lo</t>
  </si>
  <si>
    <t>CHP2_S1_HiHi</t>
  </si>
  <si>
    <t>CHP2_S1_LoLo</t>
  </si>
  <si>
    <t>CHP2_S2_Value</t>
  </si>
  <si>
    <t>CHP2_S2_Range</t>
  </si>
  <si>
    <t>CHP2_S2_Hi</t>
  </si>
  <si>
    <t>CHP2_S2_Lo</t>
  </si>
  <si>
    <t>CHP2_S2_HiHi</t>
  </si>
  <si>
    <t>CHP2_S2_LoLo</t>
  </si>
  <si>
    <t>CHP2_S3_Value</t>
  </si>
  <si>
    <t>CHP2_S3_Range</t>
  </si>
  <si>
    <t>CHP2_S3_Hi</t>
  </si>
  <si>
    <t>CHP2_S3_Lo</t>
  </si>
  <si>
    <t>CHP2_S3_HiHi</t>
  </si>
  <si>
    <t>CHP2_S3_LoLo</t>
  </si>
  <si>
    <t>CHP2_S4_Value</t>
  </si>
  <si>
    <t>CHP2_S4_Range</t>
  </si>
  <si>
    <t>CHP2_S4_Hi</t>
  </si>
  <si>
    <t>CHP2_S4_Lo</t>
  </si>
  <si>
    <t>CHP2_S4_HiHi</t>
  </si>
  <si>
    <t>CHP2_S4_LoLo</t>
  </si>
  <si>
    <t>CHP2_S5_Value</t>
  </si>
  <si>
    <t>CHP2_S5_Range</t>
  </si>
  <si>
    <t>CHP2_S5_Hi</t>
  </si>
  <si>
    <t>CHP2_S5_Lo</t>
  </si>
  <si>
    <t>CHP2_S5_HiHi</t>
  </si>
  <si>
    <t>CHP2_S5_LoLo</t>
  </si>
  <si>
    <t>CHP2_S6_Value</t>
  </si>
  <si>
    <t>CHP2_S6_Range</t>
  </si>
  <si>
    <t>CHP2_S6_Hi</t>
  </si>
  <si>
    <t>CHP2_S6_Lo</t>
  </si>
  <si>
    <t>CHP2_S6_HiHi</t>
  </si>
  <si>
    <t>CHP2_S6_LoLo</t>
  </si>
  <si>
    <t>CHP2_S7_Value</t>
  </si>
  <si>
    <t>CHP2_S7_Range</t>
  </si>
  <si>
    <t>CHP2_S7_Hi</t>
  </si>
  <si>
    <t>CHP2_S7_Lo</t>
  </si>
  <si>
    <t>CHP2_S7_HiHi</t>
  </si>
  <si>
    <t>CHP2_S7_LoLo</t>
  </si>
  <si>
    <t>CHP2_S8_Value</t>
  </si>
  <si>
    <t>CHP2_S8_Range</t>
  </si>
  <si>
    <t>CHP2_S8_Hi</t>
  </si>
  <si>
    <t>CHP2_S8_Lo</t>
  </si>
  <si>
    <t>CHP2_S8_HiHi</t>
  </si>
  <si>
    <t>CHP2_S8_LoLo</t>
  </si>
  <si>
    <t>CHP3_M1_SetFRQ_Value</t>
  </si>
  <si>
    <t>CHP3_M1_SetFRQ_Range</t>
  </si>
  <si>
    <t>CHP3_M1_SetFRQ_Hi</t>
  </si>
  <si>
    <t>CHP3_M1_SetFRQ_Lo</t>
  </si>
  <si>
    <t>CHP3_M1_SetFRQ_HiHi</t>
  </si>
  <si>
    <t>CHP3_M1_SetFRQ_LoLo</t>
  </si>
  <si>
    <t>CHP3_M1_ActFRQ_Value</t>
  </si>
  <si>
    <t>CHP3_M1_ActFRQ_Range</t>
  </si>
  <si>
    <t>CHP3_M1_ActFRQ_Hi</t>
  </si>
  <si>
    <t>CHP3_M1_ActFRQ_Lo</t>
  </si>
  <si>
    <t>CHP3_M1_ActFRQ_HiHi</t>
  </si>
  <si>
    <t>CHP3_M1_ActFRQ_LoLo</t>
  </si>
  <si>
    <t>CHP3_M1_Comm_AV_Speed</t>
  </si>
  <si>
    <t>CHP3_M1_Comm_AV_Current</t>
  </si>
  <si>
    <t>CHP3_M1_Comm_Torque</t>
  </si>
  <si>
    <t>CHP3_M1_Comm_SP_Speed</t>
  </si>
  <si>
    <t>CHP3_M1_Comm_SP_Ramp_UP</t>
  </si>
  <si>
    <t>CHP3_M1_Comm_SP_Ramp_Down</t>
  </si>
  <si>
    <t>CHP3_M1_Comm_Max_Spd</t>
  </si>
  <si>
    <t>CHP3_M1_Comm_Min_Spd</t>
  </si>
  <si>
    <t>CHP3_M1_Comm_Scaling_Speed</t>
  </si>
  <si>
    <t>CHP3_M1_Comm_Scaling_Ramp</t>
  </si>
  <si>
    <t>CHP3_M1_ActRPM_Value</t>
  </si>
  <si>
    <t>CHP3_M1_ActRPM_Range</t>
  </si>
  <si>
    <t>CHP3_M1_ActRPM_Hi</t>
  </si>
  <si>
    <t>CHP3_M1_ActRPM_Lo</t>
  </si>
  <si>
    <t>CHP3_M1_ActRPM_HiHi</t>
  </si>
  <si>
    <t>CHP3_M1_ActRPM_LoLo</t>
  </si>
  <si>
    <t>CHP3_M1_Current_Value</t>
  </si>
  <si>
    <t>CHP3_M1_Current_Range</t>
  </si>
  <si>
    <t>CHP3_M1_Current_Hi</t>
  </si>
  <si>
    <t>CHP3_M1_Current_Lo</t>
  </si>
  <si>
    <t>CHP3_M1_Current_HiHi</t>
  </si>
  <si>
    <t>CHP3_M1_Current_LoLo</t>
  </si>
  <si>
    <t>CHP3_M2_SetFRQ_Value</t>
  </si>
  <si>
    <t>CHP3_M2_SetFRQ_Range</t>
  </si>
  <si>
    <t>CHP3_M2_SetFRQ_Hi</t>
  </si>
  <si>
    <t>CHP3_M2_SetFRQ_Lo</t>
  </si>
  <si>
    <t>CHP3_M2_SetFRQ_HiHi</t>
  </si>
  <si>
    <t>CHP3_M2_SetFRQ_LoLo</t>
  </si>
  <si>
    <t>CHP3_M2_ActFRQ_Value</t>
  </si>
  <si>
    <t>CHP3_M2_ActFRQ_Range</t>
  </si>
  <si>
    <t>CHP3_M2_ActFRQ_Hi</t>
  </si>
  <si>
    <t>CHP3_M2_ActFRQ_Lo</t>
  </si>
  <si>
    <t>CHP3_M2_ActFRQ_HiHi</t>
  </si>
  <si>
    <t>CHP3_M2_ActFRQ_LoLo</t>
  </si>
  <si>
    <t>CHP3_M2_Comm_AV_Speed</t>
  </si>
  <si>
    <t>CHP3_M2_Comm_AV_Current</t>
  </si>
  <si>
    <t>CHP3_M2_Comm_Torque</t>
  </si>
  <si>
    <t>CHP3_M2_Comm_SP_Speed</t>
  </si>
  <si>
    <t>CHP3_M2_Comm_SP_Ramp_UP</t>
  </si>
  <si>
    <t>CHP3_M2_Comm_SP_Ramp_Down</t>
  </si>
  <si>
    <t>CHP3_M2_Comm_Max_Spd</t>
  </si>
  <si>
    <t>CHP3_M2_Comm_Min_Spd</t>
  </si>
  <si>
    <t>CHP3_M2_Comm_Scaling_Speed</t>
  </si>
  <si>
    <t>CHP3_M2_Comm_Scaling_Ramp</t>
  </si>
  <si>
    <t>CHP3_M2_ActRPM_Value</t>
  </si>
  <si>
    <t>CHP3_M2_ActRPM_Range</t>
  </si>
  <si>
    <t>CHP3_M2_ActRPM_Hi</t>
  </si>
  <si>
    <t>CHP3_M2_ActRPM_Lo</t>
  </si>
  <si>
    <t>CHP3_M2_ActRPM_HiHi</t>
  </si>
  <si>
    <t>CHP3_M2_ActRPM_LoLo</t>
  </si>
  <si>
    <t>CHP3_M2_Current_Value</t>
  </si>
  <si>
    <t>CHP3_M2_Current_Range</t>
  </si>
  <si>
    <t>CHP3_M2_Current_Hi</t>
  </si>
  <si>
    <t>CHP3_M2_Current_Lo</t>
  </si>
  <si>
    <t>CHP3_M2_Current_HiHi</t>
  </si>
  <si>
    <t>CHP3_M2_Current_LoLo</t>
  </si>
  <si>
    <t>CHP3_M3_SetFRQ_Value</t>
  </si>
  <si>
    <t>CHP3_M3_SetFRQ_Range</t>
  </si>
  <si>
    <t>CHP3_M3_SetFRQ_Hi</t>
  </si>
  <si>
    <t>CHP3_M3_SetFRQ_Lo</t>
  </si>
  <si>
    <t>CHP3_M3_SetFRQ_HiHi</t>
  </si>
  <si>
    <t>CHP3_M3_SetFRQ_LoLo</t>
  </si>
  <si>
    <t>CHP3_M3_ActFRQ_Value</t>
  </si>
  <si>
    <t>CHP3_M3_ActFRQ_Range</t>
  </si>
  <si>
    <t>CHP3_M3_ActFRQ_Hi</t>
  </si>
  <si>
    <t>CHP3_M3_ActFRQ_Lo</t>
  </si>
  <si>
    <t>CHP3_M3_ActFRQ_HiHi</t>
  </si>
  <si>
    <t>CHP3_M3_ActFRQ_LoLo</t>
  </si>
  <si>
    <t>CHP3_M3_Comm_AV_Speed</t>
  </si>
  <si>
    <t>CHP3_M3_Comm_AV_Current</t>
  </si>
  <si>
    <t>CHP3_M3_Comm_Torque</t>
  </si>
  <si>
    <t>CHP3_M3_Comm_SP_Speed</t>
  </si>
  <si>
    <t>CHP3_M3_Comm_SP_Ramp_UP</t>
  </si>
  <si>
    <t>CHP3_M3_Comm_SP_Ramp_Down</t>
  </si>
  <si>
    <t>CHP3_M3_Comm_Max_Spd</t>
  </si>
  <si>
    <t>CHP3_M3_Comm_Min_Spd</t>
  </si>
  <si>
    <t>CHP3_M3_Comm_Scaling_Speed</t>
  </si>
  <si>
    <t>CHP3_M3_Comm_Scaling_Ramp</t>
  </si>
  <si>
    <t>CHP3_M3_ActRPM_Value</t>
  </si>
  <si>
    <t>CHP3_M3_ActRPM_Range</t>
  </si>
  <si>
    <t>CHP3_M3_ActRPM_Hi</t>
  </si>
  <si>
    <t>CHP3_M3_ActRPM_Lo</t>
  </si>
  <si>
    <t>CHP3_M3_ActRPM_HiHi</t>
  </si>
  <si>
    <t>CHP3_M3_ActRPM_LoLo</t>
  </si>
  <si>
    <t>CHP3_M3_Current_Value</t>
  </si>
  <si>
    <t>CHP3_M3_Current_Range</t>
  </si>
  <si>
    <t>CHP3_M3_Current_Hi</t>
  </si>
  <si>
    <t>CHP3_M3_Current_Lo</t>
  </si>
  <si>
    <t>CHP3_M3_Current_HiHi</t>
  </si>
  <si>
    <t>CHP3_M3_Current_LoLo</t>
  </si>
  <si>
    <t>CHP3_S1_Value</t>
  </si>
  <si>
    <t>CHP3_S1_Range</t>
  </si>
  <si>
    <t>CHP3_S1_Hi</t>
  </si>
  <si>
    <t>CHP3_S1_Lo</t>
  </si>
  <si>
    <t>CHP3_S1_HiHi</t>
  </si>
  <si>
    <t>CHP3_S1_LoLo</t>
  </si>
  <si>
    <t>CHP3_S2_Value</t>
  </si>
  <si>
    <t>CHP3_S2_Range</t>
  </si>
  <si>
    <t>CHP3_S2_Hi</t>
  </si>
  <si>
    <t>CHP3_S2_Lo</t>
  </si>
  <si>
    <t>CHP3_S2_HiHi</t>
  </si>
  <si>
    <t>CHP3_S2_LoLo</t>
  </si>
  <si>
    <t>CHP3_S3_Value</t>
  </si>
  <si>
    <t>CHP3_S3_Range</t>
  </si>
  <si>
    <t>CHP3_S3_Hi</t>
  </si>
  <si>
    <t>CHP3_S3_Lo</t>
  </si>
  <si>
    <t>CHP3_S3_HiHi</t>
  </si>
  <si>
    <t>CHP3_S3_LoLo</t>
  </si>
  <si>
    <t>CHP3_S4_Value</t>
  </si>
  <si>
    <t>CHP3_S4_Range</t>
  </si>
  <si>
    <t>CHP3_S4_Hi</t>
  </si>
  <si>
    <t>CHP3_S4_Lo</t>
  </si>
  <si>
    <t>CHP3_S4_HiHi</t>
  </si>
  <si>
    <t>CHP3_S4_LoLo</t>
  </si>
  <si>
    <t>CHP3_S5_Value</t>
  </si>
  <si>
    <t>CHP3_S5_Range</t>
  </si>
  <si>
    <t>CHP3_S5_Hi</t>
  </si>
  <si>
    <t>CHP3_S5_Lo</t>
  </si>
  <si>
    <t>CHP3_S5_HiHi</t>
  </si>
  <si>
    <t>CHP3_S5_LoLo</t>
  </si>
  <si>
    <t>CHP3_S6_Value</t>
  </si>
  <si>
    <t>CHP3_S6_Range</t>
  </si>
  <si>
    <t>CHP3_S6_Hi</t>
  </si>
  <si>
    <t>CHP3_S6_Lo</t>
  </si>
  <si>
    <t>CHP3_S6_HiHi</t>
  </si>
  <si>
    <t>CHP3_S6_LoLo</t>
  </si>
  <si>
    <t>CHP3_S7_Value</t>
  </si>
  <si>
    <t>CHP3_S7_Range</t>
  </si>
  <si>
    <t>CHP3_S7_Hi</t>
  </si>
  <si>
    <t>CHP3_S7_Lo</t>
  </si>
  <si>
    <t>CHP3_S7_HiHi</t>
  </si>
  <si>
    <t>CHP3_S7_LoLo</t>
  </si>
  <si>
    <t>CHP3_S8_Value</t>
  </si>
  <si>
    <t>CHP3_S8_Range</t>
  </si>
  <si>
    <t>CHP3_S8_Hi</t>
  </si>
  <si>
    <t>CHP3_S8_Lo</t>
  </si>
  <si>
    <t>CHP3_S8_HiHi</t>
  </si>
  <si>
    <t>CHP3_S8_LoLo</t>
  </si>
  <si>
    <t>CHP4_M1_SetFRQ_Value</t>
  </si>
  <si>
    <t>CHP4_M1_SetFRQ_Range</t>
  </si>
  <si>
    <t>CHP4_M1_SetFRQ_Hi</t>
  </si>
  <si>
    <t>CHP4_M1_SetFRQ_Lo</t>
  </si>
  <si>
    <t>CHP4_M1_SetFRQ_HiHi</t>
  </si>
  <si>
    <t>CHP4_M1_SetFRQ_LoLo</t>
  </si>
  <si>
    <t>CHP4_M1_ActFRQ_Value</t>
  </si>
  <si>
    <t>CHP4_M1_ActFRQ_Range</t>
  </si>
  <si>
    <t>CHP4_M1_ActFRQ_Hi</t>
  </si>
  <si>
    <t>CHP4_M1_ActFRQ_Lo</t>
  </si>
  <si>
    <t>CHP4_M1_ActFRQ_HiHi</t>
  </si>
  <si>
    <t>CHP4_M1_ActFRQ_LoLo</t>
  </si>
  <si>
    <t>CHP4_M1_Comm_AV_Speed</t>
  </si>
  <si>
    <t>CHP4_M1_Comm_AV_Current</t>
  </si>
  <si>
    <t>CHP4_M1_Comm_Torque</t>
  </si>
  <si>
    <t>CHP4_M1_Comm_SP_Speed</t>
  </si>
  <si>
    <t>CHP4_M1_Comm_SP_Ramp_UP</t>
  </si>
  <si>
    <t>CHP4_M1_Comm_SP_Ramp_Down</t>
  </si>
  <si>
    <t>CHP4_M1_Comm_Max_Spd</t>
  </si>
  <si>
    <t>CHP4_M1_Comm_Min_Spd</t>
  </si>
  <si>
    <t>CHP4_M1_Comm_Scaling_Speed</t>
  </si>
  <si>
    <t>CHP4_M1_Comm_Scaling_Ramp</t>
  </si>
  <si>
    <t>CHP4_M1_ActRPM_Value</t>
  </si>
  <si>
    <t>CHP4_M1_ActRPM_Range</t>
  </si>
  <si>
    <t>CHP4_M1_ActRPM_Hi</t>
  </si>
  <si>
    <t>CHP4_M1_ActRPM_Lo</t>
  </si>
  <si>
    <t>CHP4_M1_ActRPM_HiHi</t>
  </si>
  <si>
    <t>CHP4_M1_ActRPM_LoLo</t>
  </si>
  <si>
    <t>CHP4_M1_Current_Value</t>
  </si>
  <si>
    <t>CHP4_M1_Current_Range</t>
  </si>
  <si>
    <t>CHP4_M1_Current_Hi</t>
  </si>
  <si>
    <t>CHP4_M1_Current_Lo</t>
  </si>
  <si>
    <t>CHP4_M1_Current_HiHi</t>
  </si>
  <si>
    <t>CHP4_M1_Current_LoLo</t>
  </si>
  <si>
    <t>CHP4_M2_SetFRQ_Value</t>
  </si>
  <si>
    <t>CHP4_M2_SetFRQ_Range</t>
  </si>
  <si>
    <t>CHP4_M2_SetFRQ_Hi</t>
  </si>
  <si>
    <t>CHP4_M2_SetFRQ_Lo</t>
  </si>
  <si>
    <t>CHP4_M2_SetFRQ_HiHi</t>
  </si>
  <si>
    <t>CHP4_M2_SetFRQ_LoLo</t>
  </si>
  <si>
    <t>CHP4_M2_ActFRQ_Value</t>
  </si>
  <si>
    <t>CHP4_M2_ActFRQ_Range</t>
  </si>
  <si>
    <t>CHP4_M2_ActFRQ_Hi</t>
  </si>
  <si>
    <t>CHP4_M2_ActFRQ_Lo</t>
  </si>
  <si>
    <t>CHP4_M2_ActFRQ_HiHi</t>
  </si>
  <si>
    <t>CHP4_M2_ActFRQ_LoLo</t>
  </si>
  <si>
    <t>CHP4_M2_Comm_AV_Speed</t>
  </si>
  <si>
    <t>CHP4_M2_Comm_AV_Current</t>
  </si>
  <si>
    <t>CHP4_M2_Comm_Torque</t>
  </si>
  <si>
    <t>CHP4_M2_Comm_SP_Speed</t>
  </si>
  <si>
    <t>CHP4_M2_Comm_SP_Ramp_UP</t>
  </si>
  <si>
    <t>CHP4_M2_Comm_SP_Ramp_Down</t>
  </si>
  <si>
    <t>CHP4_M2_Comm_Max_Spd</t>
  </si>
  <si>
    <t>CHP4_M2_Comm_Min_Spd</t>
  </si>
  <si>
    <t>CHP4_M2_Comm_Scaling_Speed</t>
  </si>
  <si>
    <t>CHP4_M2_Comm_Scaling_Ramp</t>
  </si>
  <si>
    <t>CHP4_M2_ActRPM_Value</t>
  </si>
  <si>
    <t>CHP4_M2_ActRPM_Range</t>
  </si>
  <si>
    <t>CHP4_M2_ActRPM_Hi</t>
  </si>
  <si>
    <t>CHP4_M2_ActRPM_Lo</t>
  </si>
  <si>
    <t>CHP4_M2_ActRPM_HiHi</t>
  </si>
  <si>
    <t>CHP4_M2_ActRPM_LoLo</t>
  </si>
  <si>
    <t>CHP4_M2_Current_Value</t>
  </si>
  <si>
    <t>CHP4_M2_Current_Range</t>
  </si>
  <si>
    <t>CHP4_M2_Current_Hi</t>
  </si>
  <si>
    <t>CHP4_M2_Current_Lo</t>
  </si>
  <si>
    <t>CHP4_M2_Current_HiHi</t>
  </si>
  <si>
    <t>CHP4_M2_Current_LoLo</t>
  </si>
  <si>
    <t>CHP4_M3_SetFRQ_Value</t>
  </si>
  <si>
    <t>CHP4_M3_SetFRQ_Range</t>
  </si>
  <si>
    <t>CHP4_M3_SetFRQ_Hi</t>
  </si>
  <si>
    <t>CHP4_M3_SetFRQ_Lo</t>
  </si>
  <si>
    <t>CHP4_M3_SetFRQ_HiHi</t>
  </si>
  <si>
    <t>CHP4_M3_SetFRQ_LoLo</t>
  </si>
  <si>
    <t>CHP4_M3_ActFRQ_Value</t>
  </si>
  <si>
    <t>CHP4_M3_ActFRQ_Range</t>
  </si>
  <si>
    <t>CHP4_M3_ActFRQ_Hi</t>
  </si>
  <si>
    <t>CHP4_M3_ActFRQ_Lo</t>
  </si>
  <si>
    <t>CHP4_M3_ActFRQ_HiHi</t>
  </si>
  <si>
    <t>CHP4_M3_ActFRQ_LoLo</t>
  </si>
  <si>
    <t>CHP4_M3_Comm_AV_Speed</t>
  </si>
  <si>
    <t>CHP4_M3_Comm_AV_Current</t>
  </si>
  <si>
    <t>CHP4_M3_Comm_Torque</t>
  </si>
  <si>
    <t>CHP4_M3_Comm_SP_Speed</t>
  </si>
  <si>
    <t>CHP4_M3_Comm_SP_Ramp_UP</t>
  </si>
  <si>
    <t>CHP4_M3_Comm_SP_Ramp_Down</t>
  </si>
  <si>
    <t>CHP4_M3_Comm_Max_Spd</t>
  </si>
  <si>
    <t>CHP4_M3_Comm_Min_Spd</t>
  </si>
  <si>
    <t>CHP4_M3_Comm_Scaling_Speed</t>
  </si>
  <si>
    <t>CHP4_M3_Comm_Scaling_Ramp</t>
  </si>
  <si>
    <t>CHP4_M3_ActRPM_Value</t>
  </si>
  <si>
    <t>CHP4_M3_ActRPM_Range</t>
  </si>
  <si>
    <t>CHP4_M3_ActRPM_Hi</t>
  </si>
  <si>
    <t>CHP4_M3_ActRPM_Lo</t>
  </si>
  <si>
    <t>CHP4_M3_ActRPM_HiHi</t>
  </si>
  <si>
    <t>CHP4_M3_ActRPM_LoLo</t>
  </si>
  <si>
    <t>CHP4_M3_Current_Value</t>
  </si>
  <si>
    <t>CHP4_M3_Current_Range</t>
  </si>
  <si>
    <t>CHP4_M3_Current_Hi</t>
  </si>
  <si>
    <t>CHP4_M3_Current_Lo</t>
  </si>
  <si>
    <t>CHP4_M3_Current_HiHi</t>
  </si>
  <si>
    <t>CHP4_M3_Current_LoLo</t>
  </si>
  <si>
    <t>CHP4_S1_Value</t>
  </si>
  <si>
    <t>CHP4_S1_Range</t>
  </si>
  <si>
    <t>CHP4_S1_Hi</t>
  </si>
  <si>
    <t>CHP4_S1_Lo</t>
  </si>
  <si>
    <t>CHP4_S1_HiHi</t>
  </si>
  <si>
    <t>CHP4_S1_LoLo</t>
  </si>
  <si>
    <t>CHP4_S2_Value</t>
  </si>
  <si>
    <t>CHP4_S2_Range</t>
  </si>
  <si>
    <t>CHP4_S2_Hi</t>
  </si>
  <si>
    <t>CHP4_S2_Lo</t>
  </si>
  <si>
    <t>CHP4_S2_HiHi</t>
  </si>
  <si>
    <t>CHP4_S2_LoLo</t>
  </si>
  <si>
    <t>CHP4_S3_Value</t>
  </si>
  <si>
    <t>CHP4_S3_Range</t>
  </si>
  <si>
    <t>CHP4_S3_Hi</t>
  </si>
  <si>
    <t>CHP4_S3_Lo</t>
  </si>
  <si>
    <t>CHP4_S3_HiHi</t>
  </si>
  <si>
    <t>CHP4_S3_LoLo</t>
  </si>
  <si>
    <t>CHP4_S4_Value</t>
  </si>
  <si>
    <t>CHP4_S4_Range</t>
  </si>
  <si>
    <t>CHP4_S4_Hi</t>
  </si>
  <si>
    <t>CHP4_S4_Lo</t>
  </si>
  <si>
    <t>CHP4_S4_HiHi</t>
  </si>
  <si>
    <t>CHP4_S4_LoLo</t>
  </si>
  <si>
    <t>CHP4_S5_Value</t>
  </si>
  <si>
    <t>CHP4_S5_Range</t>
  </si>
  <si>
    <t>CHP4_S5_Hi</t>
  </si>
  <si>
    <t>CHP4_S5_Lo</t>
  </si>
  <si>
    <t>CHP4_S5_HiHi</t>
  </si>
  <si>
    <t>CHP4_S5_LoLo</t>
  </si>
  <si>
    <t>CHP4_S6_Value</t>
  </si>
  <si>
    <t>CHP4_S6_Range</t>
  </si>
  <si>
    <t>CHP4_S6_Hi</t>
  </si>
  <si>
    <t>CHP4_S6_Lo</t>
  </si>
  <si>
    <t>CHP4_S6_HiHi</t>
  </si>
  <si>
    <t>CHP4_S6_LoLo</t>
  </si>
  <si>
    <t>CHP4_S7_Value</t>
  </si>
  <si>
    <t>CHP4_S7_Range</t>
  </si>
  <si>
    <t>CHP4_S7_Hi</t>
  </si>
  <si>
    <t>CHP4_S7_Lo</t>
  </si>
  <si>
    <t>CHP4_S7_HiHi</t>
  </si>
  <si>
    <t>CHP4_S7_LoLo</t>
  </si>
  <si>
    <t>CHP4_S8_Value</t>
  </si>
  <si>
    <t>CHP4_S8_Range</t>
  </si>
  <si>
    <t>CHP4_S8_Hi</t>
  </si>
  <si>
    <t>CHP4_S8_Lo</t>
  </si>
  <si>
    <t>CHP4_S8_HiHi</t>
  </si>
  <si>
    <t>CHP4_S8_LoLo</t>
  </si>
  <si>
    <t>CHPF_M1_SetFRQ_Value</t>
  </si>
  <si>
    <t>CHPF_M1_SetFRQ_Range</t>
  </si>
  <si>
    <t>CHPF_M1_SetFRQ_Hi</t>
  </si>
  <si>
    <t>CHPF_M1_SetFRQ_Lo</t>
  </si>
  <si>
    <t>CHPF_M1_SetFRQ_HiHi</t>
  </si>
  <si>
    <t>CHPF_M1_SetFRQ_LoLo</t>
  </si>
  <si>
    <t>CHPF_M1_ActFRQ_Value</t>
  </si>
  <si>
    <t>CHPF_M1_ActFRQ_Range</t>
  </si>
  <si>
    <t>CHPF_M1_ActFRQ_Hi</t>
  </si>
  <si>
    <t>CHPF_M1_ActFRQ_Lo</t>
  </si>
  <si>
    <t>CHPF_M1_ActFRQ_HiHi</t>
  </si>
  <si>
    <t>CHPF_M1_ActFRQ_LoLo</t>
  </si>
  <si>
    <t>CHPF_M1_Comm_AV_Speed</t>
  </si>
  <si>
    <t>CHPF_M1_Comm_AV_Current</t>
  </si>
  <si>
    <t>CHPF_M1_Comm_Torque</t>
  </si>
  <si>
    <t>CHPF_M1_Comm_SP_Speed</t>
  </si>
  <si>
    <t>CHPF_M1_Comm_SP_Ramp_UP</t>
  </si>
  <si>
    <t>CHPF_M1_Comm_SP_Ramp_Down</t>
  </si>
  <si>
    <t>CHPF_M1_Comm_Max_Spd</t>
  </si>
  <si>
    <t>CHPF_M1_Comm_Min_Spd</t>
  </si>
  <si>
    <t>CHPF_M1_Comm_Scaling_Speed</t>
  </si>
  <si>
    <t>CHPF_M1_Comm_Scaling_Ramp</t>
  </si>
  <si>
    <t>CHPF_M1_ActRPM_Value</t>
  </si>
  <si>
    <t>CHPF_M1_ActRPM_Range</t>
  </si>
  <si>
    <t>CHPF_M1_ActRPM_Hi</t>
  </si>
  <si>
    <t>CHPF_M1_ActRPM_Lo</t>
  </si>
  <si>
    <t>CHPF_M1_ActRPM_HiHi</t>
  </si>
  <si>
    <t>CHPF_M1_ActRPM_LoLo</t>
  </si>
  <si>
    <t>CHPF_M1_Current_Value</t>
  </si>
  <si>
    <t>CHPF_M1_Current_Range</t>
  </si>
  <si>
    <t>CHPF_M1_Current_Hi</t>
  </si>
  <si>
    <t>CHPF_M1_Current_Lo</t>
  </si>
  <si>
    <t>CHPF_M1_Current_HiHi</t>
  </si>
  <si>
    <t>CHPF_M1_Current_LoLo</t>
  </si>
  <si>
    <t>CHPF_M2_SetFRQ_Value</t>
  </si>
  <si>
    <t>CHPF_M2_SetFRQ_Range</t>
  </si>
  <si>
    <t>CHPF_M2_SetFRQ_Hi</t>
  </si>
  <si>
    <t>CHPF_M2_SetFRQ_Lo</t>
  </si>
  <si>
    <t>CHPF_M2_SetFRQ_HiHi</t>
  </si>
  <si>
    <t>CHPF_M2_SetFRQ_LoLo</t>
  </si>
  <si>
    <t>CHPF_M2_ActFRQ_Value</t>
  </si>
  <si>
    <t>CHPF_M2_ActFRQ_Range</t>
  </si>
  <si>
    <t>CHPF_M2_ActFRQ_Hi</t>
  </si>
  <si>
    <t>CHPF_M2_ActFRQ_Lo</t>
  </si>
  <si>
    <t>CHPF_M2_ActFRQ_HiHi</t>
  </si>
  <si>
    <t>CHPF_M2_ActFRQ_LoLo</t>
  </si>
  <si>
    <t>CHPF_M2_Comm_AV_Speed</t>
  </si>
  <si>
    <t>CHPF_M2_Comm_AV_Current</t>
  </si>
  <si>
    <t>CHPF_M2_Comm_Torque</t>
  </si>
  <si>
    <t>CHPF_M2_Comm_SP_Speed</t>
  </si>
  <si>
    <t>CHPF_M2_Comm_SP_Ramp_UP</t>
  </si>
  <si>
    <t>CHPF_M2_Comm_SP_Ramp_Down</t>
  </si>
  <si>
    <t>CHPF_M2_Comm_Max_Spd</t>
  </si>
  <si>
    <t>CHPF_M2_Comm_Min_Spd</t>
  </si>
  <si>
    <t>CHPF_M2_Comm_Scaling_Speed</t>
  </si>
  <si>
    <t>CHPF_M2_Comm_Scaling_Ramp</t>
  </si>
  <si>
    <t>CHPF_M2_ActRPM_Value</t>
  </si>
  <si>
    <t>CHPF_M2_ActRPM_Range</t>
  </si>
  <si>
    <t>CHPF_M2_ActRPM_Hi</t>
  </si>
  <si>
    <t>CHPF_M2_ActRPM_Lo</t>
  </si>
  <si>
    <t>CHPF_M2_ActRPM_HiHi</t>
  </si>
  <si>
    <t>CHPF_M2_ActRPM_LoLo</t>
  </si>
  <si>
    <t>CHPF_M2_Current_Value</t>
  </si>
  <si>
    <t>CHPF_M2_Current_Range</t>
  </si>
  <si>
    <t>CHPF_M2_Current_Hi</t>
  </si>
  <si>
    <t>CHPF_M2_Current_Lo</t>
  </si>
  <si>
    <t>CHPF_M2_Current_HiHi</t>
  </si>
  <si>
    <t>CHPF_M2_Current_LoLo</t>
  </si>
  <si>
    <t>CHPF_M3_SetFRQ_Value</t>
  </si>
  <si>
    <t>CHPF_M3_SetFRQ_Range</t>
  </si>
  <si>
    <t>CHPF_M3_SetFRQ_Hi</t>
  </si>
  <si>
    <t>CHPF_M3_SetFRQ_Lo</t>
  </si>
  <si>
    <t>CHPF_M3_SetFRQ_HiHi</t>
  </si>
  <si>
    <t>CHPF_M3_SetFRQ_LoLo</t>
  </si>
  <si>
    <t>CHPF_M3_ActFRQ_Value</t>
  </si>
  <si>
    <t>CHPF_M3_ActFRQ_Range</t>
  </si>
  <si>
    <t>CHPF_M3_ActFRQ_Hi</t>
  </si>
  <si>
    <t>CHPF_M3_ActFRQ_Lo</t>
  </si>
  <si>
    <t>CHPF_M3_ActFRQ_HiHi</t>
  </si>
  <si>
    <t>CHPF_M3_ActFRQ_LoLo</t>
  </si>
  <si>
    <t>CHPF_M3_Comm_AV_Speed</t>
  </si>
  <si>
    <t>CHPF_M3_Comm_AV_Current</t>
  </si>
  <si>
    <t>CHPF_M3_Comm_Torque</t>
  </si>
  <si>
    <t>CHPF_M3_Comm_SP_Speed</t>
  </si>
  <si>
    <t>CHPF_M3_Comm_SP_Ramp_UP</t>
  </si>
  <si>
    <t>CHPF_M3_Comm_SP_Ramp_Down</t>
  </si>
  <si>
    <t>CHPF_M3_Comm_Max_Spd</t>
  </si>
  <si>
    <t>CHPF_M3_Comm_Min_Spd</t>
  </si>
  <si>
    <t>CHPF_M3_Comm_Scaling_Speed</t>
  </si>
  <si>
    <t>CHPF_M3_Comm_Scaling_Ramp</t>
  </si>
  <si>
    <t>CHPF_M3_ActRPM_Value</t>
  </si>
  <si>
    <t>CHPF_M3_ActRPM_Range</t>
  </si>
  <si>
    <t>CHPF_M3_ActRPM_Hi</t>
  </si>
  <si>
    <t>CHPF_M3_ActRPM_Lo</t>
  </si>
  <si>
    <t>CHPF_M3_ActRPM_HiHi</t>
  </si>
  <si>
    <t>CHPF_M3_ActRPM_LoLo</t>
  </si>
  <si>
    <t>CHPF_M3_Current_Value</t>
  </si>
  <si>
    <t>CHPF_M3_Current_Range</t>
  </si>
  <si>
    <t>CHPF_M3_Current_Hi</t>
  </si>
  <si>
    <t>CHPF_M3_Current_Lo</t>
  </si>
  <si>
    <t>CHPF_M3_Current_HiHi</t>
  </si>
  <si>
    <t>CHPF_M3_Current_LoLo</t>
  </si>
  <si>
    <t>CHPF_M4_SetFRQ_Value</t>
  </si>
  <si>
    <t>CHPF_M4_SetFRQ_Range</t>
  </si>
  <si>
    <t>CHPF_M4_SetFRQ_Hi</t>
  </si>
  <si>
    <t>CHPF_M4_SetFRQ_Lo</t>
  </si>
  <si>
    <t>CHPF_M4_SetFRQ_HiHi</t>
  </si>
  <si>
    <t>CHPF_M4_SetFRQ_LoLo</t>
  </si>
  <si>
    <t>CHPF_M4_ActFRQ_Value</t>
  </si>
  <si>
    <t>CHPF_M4_ActFRQ_Range</t>
  </si>
  <si>
    <t>CHPF_M4_ActFRQ_Hi</t>
  </si>
  <si>
    <t>CHPF_M4_ActFRQ_Lo</t>
  </si>
  <si>
    <t>CHPF_M4_ActFRQ_HiHi</t>
  </si>
  <si>
    <t>CHPF_M4_ActFRQ_LoLo</t>
  </si>
  <si>
    <t>CHPF_M4_Comm_AV_Speed</t>
  </si>
  <si>
    <t>CHPF_M4_Comm_AV_Current</t>
  </si>
  <si>
    <t>CHPF_M4_Comm_Torque</t>
  </si>
  <si>
    <t>CHPF_M4_Comm_SP_Speed</t>
  </si>
  <si>
    <t>CHPF_M4_Comm_SP_Ramp_UP</t>
  </si>
  <si>
    <t>CHPF_M4_Comm_SP_Ramp_Down</t>
  </si>
  <si>
    <t>CHPF_M4_Comm_Max_Spd</t>
  </si>
  <si>
    <t>CHPF_M4_Comm_Min_Spd</t>
  </si>
  <si>
    <t>CHPF_M4_Comm_Scaling_Speed</t>
  </si>
  <si>
    <t>CHPF_M4_Comm_Scaling_Ramp</t>
  </si>
  <si>
    <t>CHPF_M4_ActRPM_Value</t>
  </si>
  <si>
    <t>CHPF_M4_ActRPM_Range</t>
  </si>
  <si>
    <t>CHPF_M4_ActRPM_Hi</t>
  </si>
  <si>
    <t>CHPF_M4_ActRPM_Lo</t>
  </si>
  <si>
    <t>CHPF_M4_ActRPM_HiHi</t>
  </si>
  <si>
    <t>CHPF_M4_ActRPM_LoLo</t>
  </si>
  <si>
    <t>CHPF_M4_Current_Value</t>
  </si>
  <si>
    <t>CHPF_M4_Current_Range</t>
  </si>
  <si>
    <t>CHPF_M4_Current_Hi</t>
  </si>
  <si>
    <t>CHPF_M4_Current_Lo</t>
  </si>
  <si>
    <t>CHPF_M4_Current_HiHi</t>
  </si>
  <si>
    <t>CHPF_M4_Current_LoLo</t>
  </si>
  <si>
    <t>CHPF_M5_SetFRQ_Value</t>
  </si>
  <si>
    <t>CHPF_M5_SetFRQ_Range</t>
  </si>
  <si>
    <t>CHPF_M5_SetFRQ_Hi</t>
  </si>
  <si>
    <t>CHPF_M5_SetFRQ_Lo</t>
  </si>
  <si>
    <t>CHPF_M5_SetFRQ_HiHi</t>
  </si>
  <si>
    <t>CHPF_M5_SetFRQ_LoLo</t>
  </si>
  <si>
    <t>CHPF_M5_ActFRQ_Value</t>
  </si>
  <si>
    <t>CHPF_M5_ActFRQ_Range</t>
  </si>
  <si>
    <t>CHPF_M5_ActFRQ_Hi</t>
  </si>
  <si>
    <t>CHPF_M5_ActFRQ_Lo</t>
  </si>
  <si>
    <t>CHPF_M5_ActFRQ_HiHi</t>
  </si>
  <si>
    <t>CHPF_M5_ActFRQ_LoLo</t>
  </si>
  <si>
    <t>CHPF_M5_Comm_AV_Speed</t>
  </si>
  <si>
    <t>CHPF_M5_Comm_AV_Current</t>
  </si>
  <si>
    <t>CHPF_M5_Comm_Torque</t>
  </si>
  <si>
    <t>CHPF_M5_Comm_SP_Speed</t>
  </si>
  <si>
    <t>CHPF_M5_Comm_SP_Ramp_UP</t>
  </si>
  <si>
    <t>CHPF_M5_Comm_SP_Ramp_Down</t>
  </si>
  <si>
    <t>CHPF_M5_Comm_Max_Spd</t>
  </si>
  <si>
    <t>CHPF_M5_Comm_Min_Spd</t>
  </si>
  <si>
    <t>CHPF_M5_Comm_Scaling_Speed</t>
  </si>
  <si>
    <t>CHPF_M5_Comm_Scaling_Ramp</t>
  </si>
  <si>
    <t>CHPF_M5_ActRPM_Value</t>
  </si>
  <si>
    <t>CHPF_M5_ActRPM_Range</t>
  </si>
  <si>
    <t>CHPF_M5_ActRPM_Hi</t>
  </si>
  <si>
    <t>CHPF_M5_ActRPM_Lo</t>
  </si>
  <si>
    <t>CHPF_M5_ActRPM_HiHi</t>
  </si>
  <si>
    <t>CHPF_M5_ActRPM_LoLo</t>
  </si>
  <si>
    <t>CHPF_M5_Current_Value</t>
  </si>
  <si>
    <t>CHPF_M5_Current_Range</t>
  </si>
  <si>
    <t>CHPF_M5_Current_Hi</t>
  </si>
  <si>
    <t>CHPF_M5_Current_Lo</t>
  </si>
  <si>
    <t>CHPF_M5_Current_HiHi</t>
  </si>
  <si>
    <t>CHPF_M5_Current_LoLo</t>
  </si>
  <si>
    <t>CHPF_M6_SetFRQ_Value</t>
  </si>
  <si>
    <t>CHPF_M6_SetFRQ_Range</t>
  </si>
  <si>
    <t>CHPF_M6_SetFRQ_Hi</t>
  </si>
  <si>
    <t>CHPF_M6_SetFRQ_Lo</t>
  </si>
  <si>
    <t>CHPF_M6_SetFRQ_HiHi</t>
  </si>
  <si>
    <t>CHPF_M6_SetFRQ_LoLo</t>
  </si>
  <si>
    <t>CHPF_M6_ActFRQ_Value</t>
  </si>
  <si>
    <t>CHPF_M6_ActFRQ_Range</t>
  </si>
  <si>
    <t>CHPF_M6_ActFRQ_Hi</t>
  </si>
  <si>
    <t>CHPF_M6_ActFRQ_Lo</t>
  </si>
  <si>
    <t>CHPF_M6_ActFRQ_HiHi</t>
  </si>
  <si>
    <t>CHPF_M6_ActFRQ_LoLo</t>
  </si>
  <si>
    <t>CHPF_M6_Comm_AV_Speed</t>
  </si>
  <si>
    <t>CHPF_M6_Comm_AV_Current</t>
  </si>
  <si>
    <t>CHPF_M6_Comm_Torque</t>
  </si>
  <si>
    <t>CHPF_M6_Comm_SP_Speed</t>
  </si>
  <si>
    <t>CHPF_M6_Comm_SP_Ramp_UP</t>
  </si>
  <si>
    <t>CHPF_M6_Comm_SP_Ramp_Down</t>
  </si>
  <si>
    <t>CHPF_M6_Comm_Max_Spd</t>
  </si>
  <si>
    <t>CHPF_M6_Comm_Min_Spd</t>
  </si>
  <si>
    <t>CHPF_M6_Comm_Scaling_Speed</t>
  </si>
  <si>
    <t>CHPF_M6_Comm_Scaling_Ramp</t>
  </si>
  <si>
    <t>CHPF_M6_ActRPM_Value</t>
  </si>
  <si>
    <t>CHPF_M6_ActRPM_Range</t>
  </si>
  <si>
    <t>CHPF_M6_ActRPM_Hi</t>
  </si>
  <si>
    <t>CHPF_M6_ActRPM_Lo</t>
  </si>
  <si>
    <t>CHPF_M6_ActRPM_HiHi</t>
  </si>
  <si>
    <t>CHPF_M6_ActRPM_LoLo</t>
  </si>
  <si>
    <t>CHPF_M6_Current_Value</t>
  </si>
  <si>
    <t>CHPF_M6_Current_Range</t>
  </si>
  <si>
    <t>CHPF_M6_Current_Hi</t>
  </si>
  <si>
    <t>CHPF_M6_Current_Lo</t>
  </si>
  <si>
    <t>CHPF_M6_Current_HiHi</t>
  </si>
  <si>
    <t>CHPF_M6_Current_LoLo</t>
  </si>
  <si>
    <t>CHPF_M7_SetFRQ_Value</t>
  </si>
  <si>
    <t>CHPF_M7_SetFRQ_Range</t>
  </si>
  <si>
    <t>CHPF_M7_SetFRQ_Hi</t>
  </si>
  <si>
    <t>CHPF_M7_SetFRQ_Lo</t>
  </si>
  <si>
    <t>CHPF_M7_SetFRQ_HiHi</t>
  </si>
  <si>
    <t>CHPF_M7_SetFRQ_LoLo</t>
  </si>
  <si>
    <t>CHPF_M7_ActFRQ_Value</t>
  </si>
  <si>
    <t>CHPF_M7_ActFRQ_Range</t>
  </si>
  <si>
    <t>CHPF_M7_ActFRQ_Hi</t>
  </si>
  <si>
    <t>CHPF_M7_ActFRQ_Lo</t>
  </si>
  <si>
    <t>CHPF_M7_ActFRQ_HiHi</t>
  </si>
  <si>
    <t>CHPF_M7_ActFRQ_LoLo</t>
  </si>
  <si>
    <t>CHPF_M7_Comm_AV_Speed</t>
  </si>
  <si>
    <t>CHPF_M7_Comm_AV_Current</t>
  </si>
  <si>
    <t>CHPF_M7_Comm_Torque</t>
  </si>
  <si>
    <t>CHPF_M7_Comm_SP_Speed</t>
  </si>
  <si>
    <t>CHPF_M7_Comm_SP_Ramp_UP</t>
  </si>
  <si>
    <t>CHPF_M7_Comm_SP_Ramp_Down</t>
  </si>
  <si>
    <t>CHPF_M7_Comm_Max_Spd</t>
  </si>
  <si>
    <t>CHPF_M7_Comm_Min_Spd</t>
  </si>
  <si>
    <t>CHPF_M7_Comm_Scaling_Speed</t>
  </si>
  <si>
    <t>CHPF_M7_Comm_Scaling_Ramp</t>
  </si>
  <si>
    <t>CHPF_M7_ActRPM_Value</t>
  </si>
  <si>
    <t>CHPF_M7_ActRPM_Range</t>
  </si>
  <si>
    <t>CHPF_M7_ActRPM_Hi</t>
  </si>
  <si>
    <t>CHPF_M7_ActRPM_Lo</t>
  </si>
  <si>
    <t>CHPF_M7_ActRPM_HiHi</t>
  </si>
  <si>
    <t>CHPF_M7_ActRPM_LoLo</t>
  </si>
  <si>
    <t>CHPF_M7_Current_Value</t>
  </si>
  <si>
    <t>CHPF_M7_Current_Range</t>
  </si>
  <si>
    <t>CHPF_M7_Current_Hi</t>
  </si>
  <si>
    <t>CHPF_M7_Current_Lo</t>
  </si>
  <si>
    <t>CHPF_M7_Current_HiHi</t>
  </si>
  <si>
    <t>CHPF_M7_Current_LoLo</t>
  </si>
  <si>
    <t>CHPF_M8_SetFRQ_Value</t>
  </si>
  <si>
    <t>CHPF_M8_SetFRQ_Range</t>
  </si>
  <si>
    <t>CHPF_M8_SetFRQ_Hi</t>
  </si>
  <si>
    <t>CHPF_M8_SetFRQ_Lo</t>
  </si>
  <si>
    <t>CHPF_M8_SetFRQ_HiHi</t>
  </si>
  <si>
    <t>CHPF_M8_SetFRQ_LoLo</t>
  </si>
  <si>
    <t>CHPF_M8_ActFRQ_Value</t>
  </si>
  <si>
    <t>CHPF_M8_ActFRQ_Range</t>
  </si>
  <si>
    <t>CHPF_M8_ActFRQ_Hi</t>
  </si>
  <si>
    <t>CHPF_M8_ActFRQ_Lo</t>
  </si>
  <si>
    <t>CHPF_M8_ActFRQ_HiHi</t>
  </si>
  <si>
    <t>CHPF_M8_ActFRQ_LoLo</t>
  </si>
  <si>
    <t>CHPF_M8_Comm_AV_Speed</t>
  </si>
  <si>
    <t>CHPF_M8_Comm_AV_Current</t>
  </si>
  <si>
    <t>CHPF_M8_Comm_Torque</t>
  </si>
  <si>
    <t>CHPF_M8_Comm_SP_Speed</t>
  </si>
  <si>
    <t>CHPF_M8_Comm_SP_Ramp_UP</t>
  </si>
  <si>
    <t>CHPF_M8_Comm_SP_Ramp_Down</t>
  </si>
  <si>
    <t>CHPF_M8_Comm_Max_Spd</t>
  </si>
  <si>
    <t>CHPF_M8_Comm_Min_Spd</t>
  </si>
  <si>
    <t>CHPF_M8_Comm_Scaling_Speed</t>
  </si>
  <si>
    <t>CHPF_M8_Comm_Scaling_Ramp</t>
  </si>
  <si>
    <t>CHPF_M8_ActRPM_Value</t>
  </si>
  <si>
    <t>CHPF_M8_ActRPM_Range</t>
  </si>
  <si>
    <t>CHPF_M8_ActRPM_Hi</t>
  </si>
  <si>
    <t>CHPF_M8_ActRPM_Lo</t>
  </si>
  <si>
    <t>CHPF_M8_ActRPM_HiHi</t>
  </si>
  <si>
    <t>CHPF_M8_ActRPM_LoLo</t>
  </si>
  <si>
    <t>CHPF_M8_Current_Value</t>
  </si>
  <si>
    <t>CHPF_M8_Current_Range</t>
  </si>
  <si>
    <t>CHPF_M8_Current_Hi</t>
  </si>
  <si>
    <t>CHPF_M8_Current_Lo</t>
  </si>
  <si>
    <t>CHPF_M8_Current_HiHi</t>
  </si>
  <si>
    <t>CHPF_M8_Current_LoLo</t>
  </si>
  <si>
    <t>CHPF_M9_SetFRQ_Value</t>
  </si>
  <si>
    <t>CHPF_M9_SetFRQ_Range</t>
  </si>
  <si>
    <t>CHPF_M9_SetFRQ_Hi</t>
  </si>
  <si>
    <t>CHPF_M9_SetFRQ_Lo</t>
  </si>
  <si>
    <t>CHPF_M9_SetFRQ_HiHi</t>
  </si>
  <si>
    <t>CHPF_M9_SetFRQ_LoLo</t>
  </si>
  <si>
    <t>CHPF_M9_ActFRQ_Value</t>
  </si>
  <si>
    <t>CHPF_M9_ActFRQ_Range</t>
  </si>
  <si>
    <t>CHPF_M9_ActFRQ_Hi</t>
  </si>
  <si>
    <t>CHPF_M9_ActFRQ_Lo</t>
  </si>
  <si>
    <t>CHPF_M9_ActFRQ_HiHi</t>
  </si>
  <si>
    <t>CHPF_M9_ActFRQ_LoLo</t>
  </si>
  <si>
    <t>CHPF_M9_Comm_AV_Speed</t>
  </si>
  <si>
    <t>CHPF_M9_Comm_AV_Current</t>
  </si>
  <si>
    <t>CHPF_M9_Comm_Torque</t>
  </si>
  <si>
    <t>CHPF_M9_Comm_SP_Speed</t>
  </si>
  <si>
    <t>CHPF_M9_Comm_SP_Ramp_UP</t>
  </si>
  <si>
    <t>CHPF_M9_Comm_SP_Ramp_Down</t>
  </si>
  <si>
    <t>CHPF_M9_Comm_Max_Spd</t>
  </si>
  <si>
    <t>CHPF_M9_Comm_Min_Spd</t>
  </si>
  <si>
    <t>CHPF_M9_Comm_Scaling_Speed</t>
  </si>
  <si>
    <t>CHPF_M9_Comm_Scaling_Ramp</t>
  </si>
  <si>
    <t>CHPF_M9_ActRPM_Value</t>
  </si>
  <si>
    <t>CHPF_M9_ActRPM_Range</t>
  </si>
  <si>
    <t>CHPF_M9_ActRPM_Hi</t>
  </si>
  <si>
    <t>CHPF_M9_ActRPM_Lo</t>
  </si>
  <si>
    <t>CHPF_M9_ActRPM_HiHi</t>
  </si>
  <si>
    <t>CHPF_M9_ActRPM_LoLo</t>
  </si>
  <si>
    <t>CHPF_M9_Current_Value</t>
  </si>
  <si>
    <t>CHPF_M9_Current_Range</t>
  </si>
  <si>
    <t>CHPF_M9_Current_Hi</t>
  </si>
  <si>
    <t>CHPF_M9_Current_Lo</t>
  </si>
  <si>
    <t>CHPF_M9_Current_HiHi</t>
  </si>
  <si>
    <t>CHPF_M9_Current_LoLo</t>
  </si>
  <si>
    <t>CHPF_M10_SetFRQ_Value</t>
  </si>
  <si>
    <t>CHPF_M10_SetFRQ_Range</t>
  </si>
  <si>
    <t>CHPF_M10_SetFRQ_Hi</t>
  </si>
  <si>
    <t>CHPF_M10_SetFRQ_Lo</t>
  </si>
  <si>
    <t>CHPF_M10_SetFRQ_HiHi</t>
  </si>
  <si>
    <t>CHPF_M10_SetFRQ_LoLo</t>
  </si>
  <si>
    <t>CHPF_M10_ActFRQ_Value</t>
  </si>
  <si>
    <t>CHPF_M10_ActFRQ_Range</t>
  </si>
  <si>
    <t>CHPF_M10_ActFRQ_Hi</t>
  </si>
  <si>
    <t>CHPF_M10_ActFRQ_Lo</t>
  </si>
  <si>
    <t>CHPF_M10_ActFRQ_HiHi</t>
  </si>
  <si>
    <t>CHPF_M10_ActFRQ_LoLo</t>
  </si>
  <si>
    <t>CHPF_M10_Comm_AV_Speed</t>
  </si>
  <si>
    <t>CHPF_M10_Comm_AV_Current</t>
  </si>
  <si>
    <t>CHPF_M10_Comm_Torque</t>
  </si>
  <si>
    <t>CHPF_M10_Comm_SP_Speed</t>
  </si>
  <si>
    <t>CHPF_M10_Comm_SP_Ramp_UP</t>
  </si>
  <si>
    <t>CHPF_M10_Comm_SP_Ramp_Down</t>
  </si>
  <si>
    <t>CHPF_M10_Comm_Max_Spd</t>
  </si>
  <si>
    <t>CHPF_M10_Comm_Min_Spd</t>
  </si>
  <si>
    <t>CHPF_M10_Comm_Scaling_Speed</t>
  </si>
  <si>
    <t>CHPF_M10_Comm_Scaling_Ramp</t>
  </si>
  <si>
    <t>CHPF_M10_ActRPM_Value</t>
  </si>
  <si>
    <t>CHPF_M10_ActRPM_Range</t>
  </si>
  <si>
    <t>CHPF_M10_ActRPM_Hi</t>
  </si>
  <si>
    <t>CHPF_M10_ActRPM_Lo</t>
  </si>
  <si>
    <t>CHPF_M10_ActRPM_HiHi</t>
  </si>
  <si>
    <t>CHPF_M10_ActRPM_LoLo</t>
  </si>
  <si>
    <t>CHPF_M10_Current_Value</t>
  </si>
  <si>
    <t>CHPF_M10_Current_Range</t>
  </si>
  <si>
    <t>CHPF_M10_Current_Hi</t>
  </si>
  <si>
    <t>CHPF_M10_Current_Lo</t>
  </si>
  <si>
    <t>CHPF_M10_Current_HiHi</t>
  </si>
  <si>
    <t>CHPF_M10_Current_LoLo</t>
  </si>
  <si>
    <t>CHPF_M11_SetFRQ_Value</t>
  </si>
  <si>
    <t>CHPF_M11_SetFRQ_Range</t>
  </si>
  <si>
    <t>CHPF_M11_SetFRQ_Hi</t>
  </si>
  <si>
    <t>CHPF_M11_SetFRQ_Lo</t>
  </si>
  <si>
    <t>CHPF_M11_SetFRQ_HiHi</t>
  </si>
  <si>
    <t>CHPF_M11_SetFRQ_LoLo</t>
  </si>
  <si>
    <t>CHPF_M11_ActFRQ_Value</t>
  </si>
  <si>
    <t>CHPF_M11_ActFRQ_Range</t>
  </si>
  <si>
    <t>CHPF_M11_ActFRQ_Hi</t>
  </si>
  <si>
    <t>CHPF_M11_ActFRQ_Lo</t>
  </si>
  <si>
    <t>CHPF_M11_ActFRQ_HiHi</t>
  </si>
  <si>
    <t>CHPF_M11_ActFRQ_LoLo</t>
  </si>
  <si>
    <t>CHPF_M11_Comm_AV_Speed</t>
  </si>
  <si>
    <t>CHPF_M11_Comm_AV_Current</t>
  </si>
  <si>
    <t>CHPF_M11_Comm_Torque</t>
  </si>
  <si>
    <t>CHPF_M11_Comm_SP_Speed</t>
  </si>
  <si>
    <t>CHPF_M11_Comm_SP_Ramp_UP</t>
  </si>
  <si>
    <t>CHPF_M11_Comm_SP_Ramp_Down</t>
  </si>
  <si>
    <t>CHPF_M11_Comm_Max_Spd</t>
  </si>
  <si>
    <t>CHPF_M11_Comm_Min_Spd</t>
  </si>
  <si>
    <t>CHPF_M11_Comm_Scaling_Speed</t>
  </si>
  <si>
    <t>CHPF_M11_Comm_Scaling_Ramp</t>
  </si>
  <si>
    <t>CHPF_M11_ActRPM_Value</t>
  </si>
  <si>
    <t>CHPF_M11_ActRPM_Range</t>
  </si>
  <si>
    <t>CHPF_M11_ActRPM_Hi</t>
  </si>
  <si>
    <t>CHPF_M11_ActRPM_Lo</t>
  </si>
  <si>
    <t>CHPF_M11_ActRPM_HiHi</t>
  </si>
  <si>
    <t>CHPF_M11_ActRPM_LoLo</t>
  </si>
  <si>
    <t>CHPF_M11_Current_Value</t>
  </si>
  <si>
    <t>CHPF_M11_Current_Range</t>
  </si>
  <si>
    <t>CHPF_M11_Current_Hi</t>
  </si>
  <si>
    <t>CHPF_M11_Current_Lo</t>
  </si>
  <si>
    <t>CHPF_M11_Current_HiHi</t>
  </si>
  <si>
    <t>CHPF_M11_Current_LoLo</t>
  </si>
  <si>
    <t>CHPF_M12_SetFRQ_Value</t>
  </si>
  <si>
    <t>CHPF_M12_SetFRQ_Range</t>
  </si>
  <si>
    <t>CHPF_M12_SetFRQ_Hi</t>
  </si>
  <si>
    <t>CHPF_M12_SetFRQ_Lo</t>
  </si>
  <si>
    <t>CHPF_M12_SetFRQ_HiHi</t>
  </si>
  <si>
    <t>CHPF_M12_SetFRQ_LoLo</t>
  </si>
  <si>
    <t>CHPF_M12_ActFRQ_Value</t>
  </si>
  <si>
    <t>CHPF_M12_ActFRQ_Range</t>
  </si>
  <si>
    <t>CHPF_M12_ActFRQ_Hi</t>
  </si>
  <si>
    <t>CHPF_M12_ActFRQ_Lo</t>
  </si>
  <si>
    <t>CHPF_M12_ActFRQ_HiHi</t>
  </si>
  <si>
    <t>CHPF_M12_ActFRQ_LoLo</t>
  </si>
  <si>
    <t>CHPF_M12_Comm_AV_Speed</t>
  </si>
  <si>
    <t>CHPF_M12_Comm_AV_Current</t>
  </si>
  <si>
    <t>CHPF_M12_Comm_Torque</t>
  </si>
  <si>
    <t>CHPF_M12_Comm_SP_Speed</t>
  </si>
  <si>
    <t>CHPF_M12_Comm_SP_Ramp_UP</t>
  </si>
  <si>
    <t>CHPF_M12_Comm_SP_Ramp_Down</t>
  </si>
  <si>
    <t>CHPF_M12_Comm_Max_Spd</t>
  </si>
  <si>
    <t>CHPF_M12_Comm_Min_Spd</t>
  </si>
  <si>
    <t>CHPF_M12_Comm_Scaling_Speed</t>
  </si>
  <si>
    <t>CHPF_M12_Comm_Scaling_Ramp</t>
  </si>
  <si>
    <t>CHPF_M12_ActRPM_Value</t>
  </si>
  <si>
    <t>CHPF_M12_ActRPM_Range</t>
  </si>
  <si>
    <t>CHPF_M12_ActRPM_Hi</t>
  </si>
  <si>
    <t>CHPF_M12_ActRPM_Lo</t>
  </si>
  <si>
    <t>CHPF_M12_ActRPM_HiHi</t>
  </si>
  <si>
    <t>CHPF_M12_ActRPM_LoLo</t>
  </si>
  <si>
    <t>CHPF_M12_Current_Value</t>
  </si>
  <si>
    <t>CHPF_M12_Current_Range</t>
  </si>
  <si>
    <t>CHPF_M12_Current_Hi</t>
  </si>
  <si>
    <t>CHPF_M12_Current_Lo</t>
  </si>
  <si>
    <t>CHPF_M12_Current_HiHi</t>
  </si>
  <si>
    <t>CHPF_M12_Current_LoLo</t>
  </si>
  <si>
    <t>CHPF_M13_SetFRQ_Value</t>
  </si>
  <si>
    <t>CHPF_M13_SetFRQ_Range</t>
  </si>
  <si>
    <t>CHPF_M13_SetFRQ_Hi</t>
  </si>
  <si>
    <t>CHPF_M13_SetFRQ_Lo</t>
  </si>
  <si>
    <t>CHPF_M13_SetFRQ_HiHi</t>
  </si>
  <si>
    <t>CHPF_M13_SetFRQ_LoLo</t>
  </si>
  <si>
    <t>CHPF_M13_ActFRQ_Value</t>
  </si>
  <si>
    <t>CHPF_M13_ActFRQ_Range</t>
  </si>
  <si>
    <t>CHPF_M13_ActFRQ_Hi</t>
  </si>
  <si>
    <t>CHPF_M13_ActFRQ_Lo</t>
  </si>
  <si>
    <t>CHPF_M13_ActFRQ_HiHi</t>
  </si>
  <si>
    <t>CHPF_M13_ActFRQ_LoLo</t>
  </si>
  <si>
    <t>CHPF_M13_Comm_AV_Speed</t>
  </si>
  <si>
    <t>CHPF_M13_Comm_AV_Current</t>
  </si>
  <si>
    <t>CHPF_M13_Comm_Torque</t>
  </si>
  <si>
    <t>CHPF_M13_Comm_SP_Speed</t>
  </si>
  <si>
    <t>CHPF_M13_Comm_SP_Ramp_UP</t>
  </si>
  <si>
    <t>CHPF_M13_Comm_SP_Ramp_Down</t>
  </si>
  <si>
    <t>CHPF_M13_Comm_Max_Spd</t>
  </si>
  <si>
    <t>CHPF_M13_Comm_Min_Spd</t>
  </si>
  <si>
    <t>CHPF_M13_Comm_Scaling_Speed</t>
  </si>
  <si>
    <t>CHPF_M13_Comm_Scaling_Ramp</t>
  </si>
  <si>
    <t>CHPF_M13_ActRPM_Value</t>
  </si>
  <si>
    <t>CHPF_M13_ActRPM_Range</t>
  </si>
  <si>
    <t>CHPF_M13_ActRPM_Hi</t>
  </si>
  <si>
    <t>CHPF_M13_ActRPM_Lo</t>
  </si>
  <si>
    <t>CHPF_M13_ActRPM_HiHi</t>
  </si>
  <si>
    <t>CHPF_M13_ActRPM_LoLo</t>
  </si>
  <si>
    <t>CHPF_M13_Current_Value</t>
  </si>
  <si>
    <t>CHPF_M13_Current_Range</t>
  </si>
  <si>
    <t>CHPF_M13_Current_Hi</t>
  </si>
  <si>
    <t>CHPF_M13_Current_Lo</t>
  </si>
  <si>
    <t>CHPF_M13_Current_HiHi</t>
  </si>
  <si>
    <t>CHPF_M13_Current_LoLo</t>
  </si>
  <si>
    <t>CHPF_M14_SetFRQ_Value</t>
  </si>
  <si>
    <t>CHPF_M14_SetFRQ_Range</t>
  </si>
  <si>
    <t>CHPF_M14_SetFRQ_Hi</t>
  </si>
  <si>
    <t>CHPF_M14_SetFRQ_Lo</t>
  </si>
  <si>
    <t>CHPF_M14_SetFRQ_HiHi</t>
  </si>
  <si>
    <t>CHPF_M14_SetFRQ_LoLo</t>
  </si>
  <si>
    <t>CHPF_M14_ActFRQ_Value</t>
  </si>
  <si>
    <t>CHPF_M14_ActFRQ_Range</t>
  </si>
  <si>
    <t>CHPF_M14_ActFRQ_Hi</t>
  </si>
  <si>
    <t>CHPF_M14_ActFRQ_Lo</t>
  </si>
  <si>
    <t>CHPF_M14_ActFRQ_HiHi</t>
  </si>
  <si>
    <t>CHPF_M14_ActFRQ_LoLo</t>
  </si>
  <si>
    <t>CHPF_M14_Comm_AV_Speed</t>
  </si>
  <si>
    <t>CHPF_M14_Comm_AV_Current</t>
  </si>
  <si>
    <t>CHPF_M14_Comm_Torque</t>
  </si>
  <si>
    <t>CHPF_M14_Comm_SP_Speed</t>
  </si>
  <si>
    <t>CHPF_M14_Comm_SP_Ramp_UP</t>
  </si>
  <si>
    <t>CHPF_M14_Comm_SP_Ramp_Down</t>
  </si>
  <si>
    <t>CHPF_M14_Comm_Max_Spd</t>
  </si>
  <si>
    <t>CHPF_M14_Comm_Min_Spd</t>
  </si>
  <si>
    <t>CHPF_M14_Comm_Scaling_Speed</t>
  </si>
  <si>
    <t>CHPF_M14_Comm_Scaling_Ramp</t>
  </si>
  <si>
    <t>CHPF_M14_ActRPM_Value</t>
  </si>
  <si>
    <t>CHPF_M14_ActRPM_Range</t>
  </si>
  <si>
    <t>CHPF_M14_ActRPM_Hi</t>
  </si>
  <si>
    <t>CHPF_M14_ActRPM_Lo</t>
  </si>
  <si>
    <t>CHPF_M14_ActRPM_HiHi</t>
  </si>
  <si>
    <t>CHPF_M14_ActRPM_LoLo</t>
  </si>
  <si>
    <t>CHPF_M14_Current_Value</t>
  </si>
  <si>
    <t>CHPF_M14_Current_Range</t>
  </si>
  <si>
    <t>CHPF_M14_Current_Hi</t>
  </si>
  <si>
    <t>CHPF_M14_Current_Lo</t>
  </si>
  <si>
    <t>CHPF_M14_Current_HiHi</t>
  </si>
  <si>
    <t>CHPF_M14_Current_LoLo</t>
  </si>
  <si>
    <t>CHPF_M15_SetFRQ_Value</t>
  </si>
  <si>
    <t>CHPF_M15_SetFRQ_Range</t>
  </si>
  <si>
    <t>CHPF_M15_SetFRQ_Hi</t>
  </si>
  <si>
    <t>CHPF_M15_SetFRQ_Lo</t>
  </si>
  <si>
    <t>CHPF_M15_SetFRQ_HiHi</t>
  </si>
  <si>
    <t>CHPF_M15_SetFRQ_LoLo</t>
  </si>
  <si>
    <t>CHPF_M15_ActFRQ_Value</t>
  </si>
  <si>
    <t>CHPF_M15_ActFRQ_Range</t>
  </si>
  <si>
    <t>CHPF_M15_ActFRQ_Hi</t>
  </si>
  <si>
    <t>CHPF_M15_ActFRQ_Lo</t>
  </si>
  <si>
    <t>CHPF_M15_ActFRQ_HiHi</t>
  </si>
  <si>
    <t>CHPF_M15_ActFRQ_LoLo</t>
  </si>
  <si>
    <t>CHPF_M15_Comm_AV_Speed</t>
  </si>
  <si>
    <t>CHPF_M15_Comm_AV_Current</t>
  </si>
  <si>
    <t>CHPF_M15_Comm_Torque</t>
  </si>
  <si>
    <t>CHPF_M15_Comm_SP_Speed</t>
  </si>
  <si>
    <t>CHPF_M15_Comm_SP_Ramp_UP</t>
  </si>
  <si>
    <t>CHPF_M15_Comm_SP_Ramp_Down</t>
  </si>
  <si>
    <t>CHPF_M15_Comm_Max_Spd</t>
  </si>
  <si>
    <t>CHPF_M15_Comm_Min_Spd</t>
  </si>
  <si>
    <t>CHPF_M15_Comm_Scaling_Speed</t>
  </si>
  <si>
    <t>CHPF_M15_Comm_Scaling_Ramp</t>
  </si>
  <si>
    <t>CHPF_M15_ActRPM_Value</t>
  </si>
  <si>
    <t>CHPF_M15_ActRPM_Range</t>
  </si>
  <si>
    <t>CHPF_M15_ActRPM_Hi</t>
  </si>
  <si>
    <t>CHPF_M15_ActRPM_Lo</t>
  </si>
  <si>
    <t>CHPF_M15_ActRPM_HiHi</t>
  </si>
  <si>
    <t>CHPF_M15_ActRPM_LoLo</t>
  </si>
  <si>
    <t>CHPF_M15_Current_Value</t>
  </si>
  <si>
    <t>CHPF_M15_Current_Range</t>
  </si>
  <si>
    <t>CHPF_M15_Current_Hi</t>
  </si>
  <si>
    <t>CHPF_M15_Current_Lo</t>
  </si>
  <si>
    <t>CHPF_M15_Current_HiHi</t>
  </si>
  <si>
    <t>CHPF_M15_Current_LoLo</t>
  </si>
  <si>
    <t>CHPF_M16_SetFRQ_Value</t>
  </si>
  <si>
    <t>CHPF_M16_SetFRQ_Range</t>
  </si>
  <si>
    <t>CHPF_M16_SetFRQ_Hi</t>
  </si>
  <si>
    <t>CHPF_M16_SetFRQ_Lo</t>
  </si>
  <si>
    <t>CHPF_M16_SetFRQ_HiHi</t>
  </si>
  <si>
    <t>CHPF_M16_SetFRQ_LoLo</t>
  </si>
  <si>
    <t>CHPF_M16_ActFRQ_Value</t>
  </si>
  <si>
    <t>CHPF_M16_ActFRQ_Range</t>
  </si>
  <si>
    <t>CHPF_M16_ActFRQ_Hi</t>
  </si>
  <si>
    <t>CHPF_M16_ActFRQ_Lo</t>
  </si>
  <si>
    <t>CHPF_M16_ActFRQ_HiHi</t>
  </si>
  <si>
    <t>CHPF_M16_ActFRQ_LoLo</t>
  </si>
  <si>
    <t>CHPF_M16_Comm_AV_Speed</t>
  </si>
  <si>
    <t>CHPF_M16_Comm_AV_Current</t>
  </si>
  <si>
    <t>CHPF_M16_Comm_Torque</t>
  </si>
  <si>
    <t>CHPF_M16_Comm_SP_Speed</t>
  </si>
  <si>
    <t>CHPF_M16_Comm_SP_Ramp_UP</t>
  </si>
  <si>
    <t>CHPF_M16_Comm_SP_Ramp_Down</t>
  </si>
  <si>
    <t>CHPF_M16_Comm_Max_Spd</t>
  </si>
  <si>
    <t>CHPF_M16_Comm_Min_Spd</t>
  </si>
  <si>
    <t>CHPF_M16_Comm_Scaling_Speed</t>
  </si>
  <si>
    <t>CHPF_M16_Comm_Scaling_Ramp</t>
  </si>
  <si>
    <t>CHPF_M16_ActRPM_Value</t>
  </si>
  <si>
    <t>CHPF_M16_ActRPM_Range</t>
  </si>
  <si>
    <t>CHPF_M16_ActRPM_Hi</t>
  </si>
  <si>
    <t>CHPF_M16_ActRPM_Lo</t>
  </si>
  <si>
    <t>CHPF_M16_ActRPM_HiHi</t>
  </si>
  <si>
    <t>CHPF_M16_ActRPM_LoLo</t>
  </si>
  <si>
    <t>CHPF_M16_Current_Value</t>
  </si>
  <si>
    <t>CHPF_M16_Current_Range</t>
  </si>
  <si>
    <t>CHPF_M16_Current_Hi</t>
  </si>
  <si>
    <t>CHPF_M16_Current_Lo</t>
  </si>
  <si>
    <t>CHPF_M16_Current_HiHi</t>
  </si>
  <si>
    <t>CHPF_M16_Current_LoLo</t>
  </si>
  <si>
    <t>CHPD_M1_SetFRQ_Value</t>
  </si>
  <si>
    <t>CHPD_M1_SetFRQ_Range</t>
  </si>
  <si>
    <t>CHPD_M1_SetFRQ_Hi</t>
  </si>
  <si>
    <t>CHPD_M1_SetFRQ_Lo</t>
  </si>
  <si>
    <t>CHPD_M1_SetFRQ_HiHi</t>
  </si>
  <si>
    <t>CHPD_M1_SetFRQ_LoLo</t>
  </si>
  <si>
    <t>CHPD_M1_ActFRQ_Value</t>
  </si>
  <si>
    <t>CHPD_M1_ActFRQ_Range</t>
  </si>
  <si>
    <t>CHPD_M1_ActFRQ_Hi</t>
  </si>
  <si>
    <t>CHPD_M1_ActFRQ_Lo</t>
  </si>
  <si>
    <t>CHPD_M1_ActFRQ_HiHi</t>
  </si>
  <si>
    <t>CHPD_M1_ActFRQ_LoLo</t>
  </si>
  <si>
    <t>CHPD_M1_Comm_AV_Speed</t>
  </si>
  <si>
    <t>CHPD_M1_Comm_AV_Current</t>
  </si>
  <si>
    <t>CHPD_M1_Comm_Torque</t>
  </si>
  <si>
    <t>CHPD_M1_Comm_SP_Speed</t>
  </si>
  <si>
    <t>CHPD_M1_Comm_SP_Ramp_UP</t>
  </si>
  <si>
    <t>CHPD_M1_Comm_SP_Ramp_Down</t>
  </si>
  <si>
    <t>CHPD_M1_Comm_Max_Spd</t>
  </si>
  <si>
    <t>CHPD_M1_Comm_Min_Spd</t>
  </si>
  <si>
    <t>CHPD_M1_Comm_Scaling_Speed</t>
  </si>
  <si>
    <t>CHPD_M1_Comm_Scaling_Ramp</t>
  </si>
  <si>
    <t>CHPD_M1_ActRPM_Value</t>
  </si>
  <si>
    <t>CHPD_M1_ActRPM_Range</t>
  </si>
  <si>
    <t>CHPD_M1_ActRPM_Hi</t>
  </si>
  <si>
    <t>CHPD_M1_ActRPM_Lo</t>
  </si>
  <si>
    <t>CHPD_M1_ActRPM_HiHi</t>
  </si>
  <si>
    <t>CHPD_M1_ActRPM_LoLo</t>
  </si>
  <si>
    <t>CHPD_M1_Current_Value</t>
  </si>
  <si>
    <t>CHPD_M1_Current_Range</t>
  </si>
  <si>
    <t>CHPD_M1_Current_Hi</t>
  </si>
  <si>
    <t>CHPD_M1_Current_Lo</t>
  </si>
  <si>
    <t>CHPD_M1_Current_HiHi</t>
  </si>
  <si>
    <t>CHPD_M1_Current_LoLo</t>
  </si>
  <si>
    <t>CHP1_M4_SetFRQ_Value</t>
  </si>
  <si>
    <t>CHP1_M4_SetFRQ_Range</t>
  </si>
  <si>
    <t>CHP1_M4_SetFRQ_Hi</t>
  </si>
  <si>
    <t>CHP1_M4_SetFRQ_Lo</t>
  </si>
  <si>
    <t>CHP1_M4_SetFRQ_HiHi</t>
  </si>
  <si>
    <t>CHP1_M4_SetFRQ_LoLo</t>
  </si>
  <si>
    <t>CHP1_M4_ActFRQ_Value</t>
  </si>
  <si>
    <t>CHP1_M4_ActFRQ_Range</t>
  </si>
  <si>
    <t>CHP1_M4_ActFRQ_Hi</t>
  </si>
  <si>
    <t>CHP1_M4_ActFRQ_Lo</t>
  </si>
  <si>
    <t>CHP1_M4_ActFRQ_HiHi</t>
  </si>
  <si>
    <t>CHP1_M4_ActFRQ_LoLo</t>
  </si>
  <si>
    <t>CHP1_M4_Comm_AV_Speed</t>
  </si>
  <si>
    <t>CHP1_M4_Comm_AV_Current</t>
  </si>
  <si>
    <t>CHP1_M4_Comm_Torque</t>
  </si>
  <si>
    <t>CHP1_M4_Comm_SP_Speed</t>
  </si>
  <si>
    <t>CHP1_M4_Comm_SP_Ramp_UP</t>
  </si>
  <si>
    <t>CHP1_M4_Comm_SP_Ramp_Down</t>
  </si>
  <si>
    <t>CHP1_M4_Comm_Max_Spd</t>
  </si>
  <si>
    <t>CHP1_M4_Comm_Min_Spd</t>
  </si>
  <si>
    <t>CHP1_M4_Comm_Scaling_Speed</t>
  </si>
  <si>
    <t>CHP1_M4_Comm_Scaling_Ramp</t>
  </si>
  <si>
    <t>CHP1_M4_ActRPM_Value</t>
  </si>
  <si>
    <t>CHP1_M4_ActRPM_Range</t>
  </si>
  <si>
    <t>CHP1_M4_ActRPM_Hi</t>
  </si>
  <si>
    <t>CHP1_M4_ActRPM_Lo</t>
  </si>
  <si>
    <t>CHP1_M4_ActRPM_HiHi</t>
  </si>
  <si>
    <t>CHP1_M4_ActRPM_LoLo</t>
  </si>
  <si>
    <t>CHP1_M4_Current_Value</t>
  </si>
  <si>
    <t>CHP1_M4_Current_Range</t>
  </si>
  <si>
    <t>CHP1_M4_Current_Hi</t>
  </si>
  <si>
    <t>CHP1_M4_Current_Lo</t>
  </si>
  <si>
    <t>CHP1_M4_Current_HiHi</t>
  </si>
  <si>
    <t>CHP1_M4_Current_LoLo</t>
  </si>
  <si>
    <t>CHP2_M4_SetFRQ_Value</t>
  </si>
  <si>
    <t>CHP2_M4_SetFRQ_Range</t>
  </si>
  <si>
    <t>CHP2_M4_SetFRQ_Hi</t>
  </si>
  <si>
    <t>CHP2_M4_SetFRQ_Lo</t>
  </si>
  <si>
    <t>CHP2_M4_SetFRQ_HiHi</t>
  </si>
  <si>
    <t>CHP2_M4_SetFRQ_LoLo</t>
  </si>
  <si>
    <t>CHP2_M4_ActFRQ_Value</t>
  </si>
  <si>
    <t>CHP2_M4_ActFRQ_Range</t>
  </si>
  <si>
    <t>CHP2_M4_ActFRQ_Hi</t>
  </si>
  <si>
    <t>CHP2_M4_ActFRQ_Lo</t>
  </si>
  <si>
    <t>CHP2_M4_ActFRQ_HiHi</t>
  </si>
  <si>
    <t>CHP2_M4_ActFRQ_LoLo</t>
  </si>
  <si>
    <t>CHP2_M4_Comm_AV_Speed</t>
  </si>
  <si>
    <t>CHP2_M4_Comm_AV_Current</t>
  </si>
  <si>
    <t>CHP2_M4_Comm_Torque</t>
  </si>
  <si>
    <t>CHP2_M4_Comm_SP_Speed</t>
  </si>
  <si>
    <t>CHP2_M4_Comm_SP_Ramp_UP</t>
  </si>
  <si>
    <t>CHP2_M4_Comm_SP_Ramp_Down</t>
  </si>
  <si>
    <t>CHP2_M4_Comm_Max_Spd</t>
  </si>
  <si>
    <t>CHP2_M4_Comm_Min_Spd</t>
  </si>
  <si>
    <t>CHP2_M4_Comm_Scaling_Speed</t>
  </si>
  <si>
    <t>CHP2_M4_Comm_Scaling_Ramp</t>
  </si>
  <si>
    <t>CHP2_M4_ActRPM_Value</t>
  </si>
  <si>
    <t>CHP2_M4_ActRPM_Range</t>
  </si>
  <si>
    <t>CHP2_M4_ActRPM_Hi</t>
  </si>
  <si>
    <t>CHP2_M4_ActRPM_Lo</t>
  </si>
  <si>
    <t>CHP2_M4_ActRPM_HiHi</t>
  </si>
  <si>
    <t>CHP2_M4_ActRPM_LoLo</t>
  </si>
  <si>
    <t>CHP2_M4_Current_Value</t>
  </si>
  <si>
    <t>CHP2_M4_Current_Range</t>
  </si>
  <si>
    <t>CHP2_M4_Current_Hi</t>
  </si>
  <si>
    <t>CHP2_M4_Current_Lo</t>
  </si>
  <si>
    <t>CHP2_M4_Current_HiHi</t>
  </si>
  <si>
    <t>CHP2_M4_Current_LoLo</t>
  </si>
  <si>
    <t>CHP3_M4_SetFRQ_Value</t>
  </si>
  <si>
    <t>CHP3_M4_SetFRQ_Range</t>
  </si>
  <si>
    <t>CHP3_M4_SetFRQ_Hi</t>
  </si>
  <si>
    <t>CHP3_M4_SetFRQ_Lo</t>
  </si>
  <si>
    <t>CHP3_M4_SetFRQ_HiHi</t>
  </si>
  <si>
    <t>CHP3_M4_SetFRQ_LoLo</t>
  </si>
  <si>
    <t>CHP3_M4_ActFRQ_Value</t>
  </si>
  <si>
    <t>CHP3_M4_ActFRQ_Range</t>
  </si>
  <si>
    <t>CHP3_M4_ActFRQ_Hi</t>
  </si>
  <si>
    <t>CHP3_M4_ActFRQ_Lo</t>
  </si>
  <si>
    <t>CHP3_M4_ActFRQ_HiHi</t>
  </si>
  <si>
    <t>CHP3_M4_ActFRQ_LoLo</t>
  </si>
  <si>
    <t>CHP3_M4_Comm_AV_Speed</t>
  </si>
  <si>
    <t>CHP3_M4_Comm_AV_Current</t>
  </si>
  <si>
    <t>CHP3_M4_Comm_Torque</t>
  </si>
  <si>
    <t>CHP3_M4_Comm_SP_Speed</t>
  </si>
  <si>
    <t>CHP3_M4_Comm_SP_Ramp_UP</t>
  </si>
  <si>
    <t>CHP3_M4_Comm_SP_Ramp_Down</t>
  </si>
  <si>
    <t>CHP3_M4_Comm_Max_Spd</t>
  </si>
  <si>
    <t>CHP3_M4_Comm_Min_Spd</t>
  </si>
  <si>
    <t>CHP3_M4_Comm_Scaling_Speed</t>
  </si>
  <si>
    <t>CHP3_M4_Comm_Scaling_Ramp</t>
  </si>
  <si>
    <t>CHP3_M4_ActRPM_Value</t>
  </si>
  <si>
    <t>CHP3_M4_ActRPM_Range</t>
  </si>
  <si>
    <t>CHP3_M4_ActRPM_Hi</t>
  </si>
  <si>
    <t>CHP3_M4_ActRPM_Lo</t>
  </si>
  <si>
    <t>CHP3_M4_ActRPM_HiHi</t>
  </si>
  <si>
    <t>CHP3_M4_ActRPM_LoLo</t>
  </si>
  <si>
    <t>CHP3_M4_Current_Value</t>
  </si>
  <si>
    <t>CHP3_M4_Current_Range</t>
  </si>
  <si>
    <t>CHP3_M4_Current_Hi</t>
  </si>
  <si>
    <t>CHP3_M4_Current_Lo</t>
  </si>
  <si>
    <t>CHP3_M4_Current_HiHi</t>
  </si>
  <si>
    <t>CHP3_M4_Current_LoLo</t>
  </si>
  <si>
    <t>CHP4_M4_SetFRQ_Value</t>
  </si>
  <si>
    <t>CHP4_M4_SetFRQ_Range</t>
  </si>
  <si>
    <t>CHP4_M4_SetFRQ_Hi</t>
  </si>
  <si>
    <t>CHP4_M4_SetFRQ_Lo</t>
  </si>
  <si>
    <t>CHP4_M4_SetFRQ_HiHi</t>
  </si>
  <si>
    <t>CHP4_M4_SetFRQ_LoLo</t>
  </si>
  <si>
    <t>CHP4_M4_ActFRQ_Value</t>
  </si>
  <si>
    <t>CHP4_M4_ActFRQ_Range</t>
  </si>
  <si>
    <t>CHP4_M4_ActFRQ_Hi</t>
  </si>
  <si>
    <t>CHP4_M4_ActFRQ_Lo</t>
  </si>
  <si>
    <t>CHP4_M4_ActFRQ_HiHi</t>
  </si>
  <si>
    <t>CHP4_M4_ActFRQ_LoLo</t>
  </si>
  <si>
    <t>CHP4_M4_Comm_AV_Speed</t>
  </si>
  <si>
    <t>CHP4_M4_Comm_AV_Current</t>
  </si>
  <si>
    <t>CHP4_M4_Comm_Torque</t>
  </si>
  <si>
    <t>CHP4_M4_Comm_SP_Speed</t>
  </si>
  <si>
    <t>CHP4_M4_Comm_SP_Ramp_UP</t>
  </si>
  <si>
    <t>CHP4_M4_Comm_SP_Ramp_Down</t>
  </si>
  <si>
    <t>CHP4_M4_Comm_Max_Spd</t>
  </si>
  <si>
    <t>CHP4_M4_Comm_Min_Spd</t>
  </si>
  <si>
    <t>CHP4_M4_Comm_Scaling_Speed</t>
  </si>
  <si>
    <t>CHP4_M4_Comm_Scaling_Ramp</t>
  </si>
  <si>
    <t>CHP4_M4_ActRPM_Value</t>
  </si>
  <si>
    <t>CHP4_M4_ActRPM_Range</t>
  </si>
  <si>
    <t>CHP4_M4_ActRPM_Hi</t>
  </si>
  <si>
    <t>CHP4_M4_ActRPM_Lo</t>
  </si>
  <si>
    <t>CHP4_M4_ActRPM_HiHi</t>
  </si>
  <si>
    <t>CHP4_M4_ActRPM_LoLo</t>
  </si>
  <si>
    <t>CHP4_M4_Current_Value</t>
  </si>
  <si>
    <t>CHP4_M4_Current_Range</t>
  </si>
  <si>
    <t>CHP4_M4_Current_Hi</t>
  </si>
  <si>
    <t>CHP4_M4_Current_Lo</t>
  </si>
  <si>
    <t>CHP4_M4_Current_HiHi</t>
  </si>
  <si>
    <t>CHP4_M4_Current_LoLo</t>
  </si>
  <si>
    <t>DB块</t>
  </si>
  <si>
    <t>中间</t>
  </si>
  <si>
    <t>DB45</t>
  </si>
  <si>
    <t>固化剂制备罐液位</t>
  </si>
  <si>
    <t>CH03</t>
  </si>
  <si>
    <t>LT003</t>
  </si>
  <si>
    <t>Value_var</t>
  </si>
  <si>
    <t>固化剂制备</t>
  </si>
  <si>
    <t>Mix</t>
  </si>
  <si>
    <t>Mix_var</t>
  </si>
  <si>
    <t>固化剂制备加水管道</t>
  </si>
  <si>
    <t>FT002</t>
  </si>
  <si>
    <t>Flow_var</t>
  </si>
  <si>
    <t>DB55</t>
  </si>
  <si>
    <t>乳化剂制备罐液位</t>
  </si>
  <si>
    <t>CH04</t>
  </si>
  <si>
    <t>乳化剂制备</t>
  </si>
  <si>
    <t>乳化剂制备加水管道</t>
  </si>
  <si>
    <t>DB65</t>
  </si>
  <si>
    <t>通道05制备罐液位</t>
  </si>
  <si>
    <t>CH05</t>
  </si>
  <si>
    <t>通道05制备</t>
  </si>
  <si>
    <t>通道05制备加水管道</t>
  </si>
  <si>
    <t>DB165</t>
  </si>
  <si>
    <t>尿素制备罐液位</t>
  </si>
  <si>
    <t>CH06</t>
  </si>
  <si>
    <t>尿素制备</t>
  </si>
  <si>
    <t>尿素制备加水管道</t>
  </si>
  <si>
    <t>DB3</t>
  </si>
  <si>
    <t>制备热水流量</t>
  </si>
  <si>
    <t>FT001</t>
  </si>
  <si>
    <t>制备热水输送</t>
  </si>
  <si>
    <t>PIC01</t>
  </si>
  <si>
    <t>Pump_struct</t>
  </si>
  <si>
    <t>制备热水管道温度</t>
  </si>
  <si>
    <t>TT001</t>
  </si>
  <si>
    <t>制备热水管压力</t>
  </si>
  <si>
    <t>PT001</t>
  </si>
  <si>
    <t>固化剂制备温度</t>
  </si>
  <si>
    <t>TT003</t>
  </si>
  <si>
    <t>TIC03_PID</t>
  </si>
  <si>
    <t>PID_var</t>
  </si>
  <si>
    <t>固化剂制备热水阀 设定开度</t>
  </si>
  <si>
    <t>TIC03_SV_Opening</t>
  </si>
  <si>
    <t>固化剂制备热水阀 实际开度</t>
  </si>
  <si>
    <t>TIC03_PV_Opening</t>
  </si>
  <si>
    <t>乳化剂制备温度</t>
  </si>
  <si>
    <t>乳化剂制备热水阀 设定开度</t>
  </si>
  <si>
    <t>乳化剂制备热水阀 实际开度</t>
  </si>
  <si>
    <t>通道05制备温度</t>
  </si>
  <si>
    <t>通道05制备热水阀 设定开度</t>
  </si>
  <si>
    <t>通道05制备热水阀 实际开度</t>
  </si>
  <si>
    <t>尿素制备温度</t>
  </si>
  <si>
    <t>尿素制备热水阀 设定开度</t>
  </si>
  <si>
    <t>尿素制备热水阀 实际开度</t>
  </si>
  <si>
    <t>乳化剂制备高速搅拌器1#</t>
  </si>
  <si>
    <t>M003H1</t>
  </si>
  <si>
    <t>Motor_var</t>
  </si>
  <si>
    <t>乳化剂制备高速搅拌器2#</t>
  </si>
  <si>
    <t>M003H2</t>
  </si>
  <si>
    <t>乳化剂制备低速搅拌器</t>
  </si>
  <si>
    <t>M003L</t>
  </si>
  <si>
    <t>乳化剂制备进水阀</t>
  </si>
  <si>
    <t>ZV004</t>
  </si>
  <si>
    <t>Valve_var</t>
  </si>
  <si>
    <t>乳化剂制备电接点压力</t>
  </si>
  <si>
    <t>Press</t>
  </si>
  <si>
    <t>DB54</t>
  </si>
  <si>
    <t>乳化剂存储罐液位</t>
  </si>
  <si>
    <t>LT002</t>
  </si>
  <si>
    <t>乳化剂存储罐补料</t>
  </si>
  <si>
    <t>MD</t>
  </si>
  <si>
    <t>Supply_var</t>
  </si>
  <si>
    <t>乳化剂存储罐补料阀</t>
  </si>
  <si>
    <t>ZV003</t>
  </si>
  <si>
    <t>乳化剂存储罐输送泵</t>
  </si>
  <si>
    <t>P003</t>
  </si>
  <si>
    <t>Pump_var</t>
  </si>
  <si>
    <t>乳化剂存储罐搅拌器</t>
  </si>
  <si>
    <t>M002</t>
  </si>
  <si>
    <t>DB290</t>
  </si>
  <si>
    <t>雾化器1#</t>
  </si>
  <si>
    <t>HA_C</t>
  </si>
  <si>
    <t>M01</t>
  </si>
  <si>
    <t>HA_Struct</t>
  </si>
  <si>
    <t>脲醛胶1#</t>
  </si>
  <si>
    <t>DB291</t>
  </si>
  <si>
    <t>雾化器2#</t>
  </si>
  <si>
    <t>M02</t>
  </si>
  <si>
    <t>脲醛胶2#</t>
  </si>
  <si>
    <t>DB292</t>
  </si>
  <si>
    <t>雾化器3#</t>
  </si>
  <si>
    <t>M03</t>
  </si>
  <si>
    <t>脲醛胶3#</t>
  </si>
  <si>
    <t>DB293</t>
  </si>
  <si>
    <t>雾化器4#</t>
  </si>
  <si>
    <t>M04</t>
  </si>
  <si>
    <t>脲醛胶4#</t>
  </si>
  <si>
    <t>DB294</t>
  </si>
  <si>
    <t>雾化器5#</t>
  </si>
  <si>
    <t>M05</t>
  </si>
  <si>
    <t>MDI胶1#</t>
  </si>
  <si>
    <t>DB295</t>
  </si>
  <si>
    <t>雾化器6#</t>
  </si>
  <si>
    <t>M06</t>
  </si>
  <si>
    <t>MDI胶2#</t>
  </si>
  <si>
    <t>DB296</t>
  </si>
  <si>
    <t>雾化器7#</t>
  </si>
  <si>
    <t>M07</t>
  </si>
  <si>
    <t>MDI胶3#</t>
  </si>
  <si>
    <t>DB297</t>
  </si>
  <si>
    <t>雾化器8#</t>
  </si>
  <si>
    <t>M08</t>
  </si>
  <si>
    <t>添加剂1#</t>
  </si>
  <si>
    <t>DB298</t>
  </si>
  <si>
    <t>雾化器9#</t>
  </si>
  <si>
    <t>M09</t>
  </si>
  <si>
    <t>添加剂2#</t>
  </si>
  <si>
    <t>DB299</t>
  </si>
  <si>
    <t>雾化器10#</t>
  </si>
  <si>
    <t>M10</t>
  </si>
  <si>
    <t>添加剂3#</t>
  </si>
  <si>
    <t>DB300</t>
  </si>
  <si>
    <t>雾化器11#</t>
  </si>
  <si>
    <t>M11</t>
  </si>
  <si>
    <t>添加剂4#</t>
  </si>
  <si>
    <t>DB301</t>
  </si>
  <si>
    <t>雾化器12#</t>
  </si>
  <si>
    <t>M12</t>
  </si>
  <si>
    <t>DB302</t>
  </si>
  <si>
    <t>雾化器13#</t>
  </si>
  <si>
    <t>M13</t>
  </si>
  <si>
    <t>DB275</t>
  </si>
  <si>
    <t>拌胶机主电机</t>
  </si>
  <si>
    <t>HA_B</t>
  </si>
  <si>
    <t>Main_M</t>
  </si>
  <si>
    <t>拌胶机主电机 设定频率</t>
  </si>
  <si>
    <t>Main_SetFRQ</t>
  </si>
  <si>
    <t>拌胶机主电机 反馈频率</t>
  </si>
  <si>
    <t>Main_ActFRQ</t>
  </si>
  <si>
    <t>拌胶机清扫电机</t>
  </si>
  <si>
    <t>Clean_M</t>
  </si>
  <si>
    <t>拌胶机升降电机</t>
  </si>
  <si>
    <t>Lift_M</t>
  </si>
  <si>
    <t>DB224</t>
  </si>
  <si>
    <t>ZV_A</t>
  </si>
  <si>
    <t>AP_Valve</t>
  </si>
  <si>
    <t>CH01</t>
  </si>
  <si>
    <t>标准蒸汽喷胶</t>
  </si>
  <si>
    <t>ZV_B</t>
  </si>
  <si>
    <t>ZV_C</t>
  </si>
  <si>
    <t>CH02</t>
  </si>
  <si>
    <t>CH07</t>
  </si>
  <si>
    <t>CH08</t>
  </si>
  <si>
    <t>CH09</t>
  </si>
  <si>
    <t>CH10</t>
  </si>
  <si>
    <t>CH11</t>
  </si>
  <si>
    <t>CH12</t>
  </si>
  <si>
    <t>蒸汽喷胶 固化剂通道 顶针</t>
  </si>
  <si>
    <t>CH17</t>
  </si>
  <si>
    <t>DB223</t>
  </si>
  <si>
    <t>蒸汽喷胶 胶管道压力</t>
  </si>
  <si>
    <t>AP</t>
  </si>
  <si>
    <t>蒸汽喷胶 水管道压力</t>
  </si>
  <si>
    <t>PT002</t>
  </si>
  <si>
    <t>蒸汽喷胶 蒸汽管道压力</t>
  </si>
  <si>
    <t>PT003</t>
  </si>
  <si>
    <t>DB228</t>
  </si>
  <si>
    <t>蒸汽喷胶 控制</t>
  </si>
  <si>
    <t>AP_Ctrl_Struct</t>
  </si>
  <si>
    <t>AP_Ctrl</t>
  </si>
  <si>
    <t>AP_CH_Struct</t>
  </si>
  <si>
    <t>DB225</t>
  </si>
  <si>
    <t>原胶进料阀</t>
  </si>
  <si>
    <t>工业水清洗阀</t>
  </si>
  <si>
    <t>蒸汽阀</t>
  </si>
  <si>
    <t>排污阀</t>
  </si>
  <si>
    <t>DB230</t>
  </si>
  <si>
    <t>蒸汽喷胶 多级水泵</t>
  </si>
  <si>
    <t>Water_Pump</t>
  </si>
  <si>
    <t>DB800</t>
  </si>
  <si>
    <t>砂光单元控制</t>
  </si>
  <si>
    <t>Sand</t>
  </si>
  <si>
    <t>Sand_Ctrl_Struct</t>
  </si>
  <si>
    <t>砂光单元</t>
  </si>
  <si>
    <t>LS</t>
  </si>
  <si>
    <t>Sand_LS_Struct</t>
  </si>
  <si>
    <t>砂光单元 主出料螺旋</t>
  </si>
  <si>
    <t>1500_Motor_var</t>
  </si>
  <si>
    <t>M</t>
  </si>
  <si>
    <t>砂光单元 主出料螺旋 频率</t>
  </si>
  <si>
    <t>PID</t>
  </si>
  <si>
    <t>砂光单元 主出料螺旋 实际频率</t>
  </si>
  <si>
    <t>ActFRQ</t>
  </si>
  <si>
    <t>砂光单元 主出料螺旋 设定频率</t>
  </si>
  <si>
    <t>SetFRQ</t>
  </si>
  <si>
    <t>砂光单元 副出料螺旋</t>
  </si>
  <si>
    <t>砂光单元 副出料螺旋 频率</t>
  </si>
  <si>
    <t>砂光单元 副出料螺旋 实际频率</t>
  </si>
  <si>
    <t>砂光单元 副出料螺旋 设定频率</t>
  </si>
  <si>
    <t>砂光单元 计量仓螺旋 频率</t>
  </si>
  <si>
    <t>砂光单元 计量仓螺旋 实际频率</t>
  </si>
  <si>
    <t>砂光单元 计量仓螺旋 设定频率</t>
  </si>
  <si>
    <t>砂光单元 拨料电机</t>
  </si>
  <si>
    <t>砂光单元 拨料电机 电流</t>
  </si>
  <si>
    <t>E</t>
  </si>
  <si>
    <t>砂光单元 砂光粉风机</t>
  </si>
  <si>
    <t>砂光单元 砂光粉风机 电流</t>
  </si>
  <si>
    <t>DB1100</t>
  </si>
  <si>
    <t>电机控制</t>
  </si>
  <si>
    <t>给定频率</t>
  </si>
  <si>
    <t>反馈频率</t>
  </si>
  <si>
    <t>Comm</t>
  </si>
  <si>
    <t>变频器通讯</t>
  </si>
  <si>
    <t>ActRPM</t>
  </si>
  <si>
    <t>反馈转速</t>
  </si>
  <si>
    <t>Current</t>
  </si>
  <si>
    <t>反馈电流</t>
  </si>
  <si>
    <t>DB1101</t>
  </si>
  <si>
    <t>DB1102</t>
  </si>
  <si>
    <t>DB1103</t>
  </si>
  <si>
    <t>DB1200</t>
  </si>
  <si>
    <t>DB1201</t>
  </si>
  <si>
    <t>DB1202</t>
  </si>
  <si>
    <t>DB1203</t>
  </si>
  <si>
    <t>DB1300</t>
  </si>
  <si>
    <t>DB1301</t>
  </si>
  <si>
    <t>DB1302</t>
  </si>
  <si>
    <t>DB1303</t>
  </si>
  <si>
    <t>DB1400</t>
  </si>
  <si>
    <t>DB1401</t>
  </si>
  <si>
    <t>DB1402</t>
  </si>
  <si>
    <t>DB1403</t>
  </si>
  <si>
    <t>DB100</t>
  </si>
  <si>
    <t>DB200</t>
  </si>
  <si>
    <t>英文描述</t>
  </si>
  <si>
    <t>Water</t>
  </si>
  <si>
    <t>None</t>
  </si>
  <si>
    <r>
      <rPr>
        <sz val="11"/>
        <color theme="1"/>
        <rFont val="宋体"/>
        <charset val="134"/>
      </rPr>
      <t>N</t>
    </r>
    <r>
      <rPr>
        <sz val="11"/>
        <color theme="1"/>
        <rFont val="宋体"/>
        <charset val="134"/>
      </rPr>
      <t>o</t>
    </r>
  </si>
  <si>
    <t>上位机进水_按钮</t>
  </si>
  <si>
    <t>Bool</t>
  </si>
  <si>
    <t>Stir</t>
  </si>
  <si>
    <t>上位机搅拌_按钮</t>
  </si>
  <si>
    <t>ReqAck</t>
  </si>
  <si>
    <t>上位机请求确认_按钮</t>
  </si>
  <si>
    <t>RdyAck</t>
  </si>
  <si>
    <t>上位机完成确认_按钮</t>
  </si>
  <si>
    <t>Auto</t>
  </si>
  <si>
    <t>手自动状态（旋钮）</t>
  </si>
  <si>
    <t>REQ</t>
  </si>
  <si>
    <t>请求指示_状态</t>
  </si>
  <si>
    <t>Water_Valve</t>
  </si>
  <si>
    <t>进水阀_状态</t>
  </si>
  <si>
    <t>Stirrer</t>
  </si>
  <si>
    <t>搅拌器_状态</t>
  </si>
  <si>
    <t>Ready</t>
  </si>
  <si>
    <t>完成信号_状态</t>
  </si>
  <si>
    <t>Stir_OL</t>
  </si>
  <si>
    <t>On</t>
  </si>
  <si>
    <t>搅拌器过载_状态</t>
  </si>
  <si>
    <t>ALM</t>
  </si>
  <si>
    <t>制备报警</t>
  </si>
  <si>
    <t>Valve_OpenOK</t>
  </si>
  <si>
    <t>进水阀开启到位</t>
  </si>
  <si>
    <t>Valve_OpenALM</t>
  </si>
  <si>
    <t>进水阀未开启到位报警</t>
  </si>
  <si>
    <t>OT_ALM</t>
  </si>
  <si>
    <t>进水超时报警</t>
  </si>
  <si>
    <t>CtrlChoose</t>
  </si>
  <si>
    <t>控制选择</t>
  </si>
  <si>
    <t>TMR</t>
  </si>
  <si>
    <t>搅拌时间_分</t>
  </si>
  <si>
    <t>Int</t>
  </si>
  <si>
    <t>OverTime</t>
  </si>
  <si>
    <t>超时时间_秒</t>
  </si>
  <si>
    <t>REQ_WT</t>
  </si>
  <si>
    <t>制备请求重量</t>
  </si>
  <si>
    <t>Real</t>
  </si>
  <si>
    <t>Conc</t>
  </si>
  <si>
    <t>浓度设定</t>
  </si>
  <si>
    <t>SolidWT</t>
  </si>
  <si>
    <t>固态原料重量</t>
  </si>
  <si>
    <t>AdjWT</t>
  </si>
  <si>
    <t>提前量</t>
  </si>
  <si>
    <t>Total</t>
  </si>
  <si>
    <t>制备总重量</t>
  </si>
  <si>
    <t>WaterWT</t>
  </si>
  <si>
    <t>制备水重量</t>
  </si>
  <si>
    <t>DosWT</t>
  </si>
  <si>
    <t>当前加水量</t>
  </si>
  <si>
    <t>SetZero</t>
  </si>
  <si>
    <t>标零按钮</t>
  </si>
  <si>
    <t>SetAdj</t>
  </si>
  <si>
    <t>校准按钮</t>
  </si>
  <si>
    <t>上限报警</t>
  </si>
  <si>
    <t>下限报警</t>
  </si>
  <si>
    <t>上上限报警</t>
  </si>
  <si>
    <t>下下限报警</t>
  </si>
  <si>
    <t>极限报警</t>
  </si>
  <si>
    <t>传感器断线报警</t>
  </si>
  <si>
    <t>实际内码</t>
  </si>
  <si>
    <t>实际值</t>
  </si>
  <si>
    <t>量程</t>
  </si>
  <si>
    <t>上限值</t>
  </si>
  <si>
    <t>下限值</t>
  </si>
  <si>
    <t>上上限值</t>
  </si>
  <si>
    <t>下下限值</t>
  </si>
  <si>
    <t>AdjValue</t>
  </si>
  <si>
    <t>标定值_读写</t>
  </si>
  <si>
    <t>ZeroCode</t>
  </si>
  <si>
    <t>零点内码_读写</t>
  </si>
  <si>
    <t>AdjCode</t>
  </si>
  <si>
    <t>标定内码_读写</t>
  </si>
  <si>
    <t>ClearTotal</t>
  </si>
  <si>
    <t>累计流量清零 (W)</t>
  </si>
  <si>
    <t>MegFlowLost</t>
  </si>
  <si>
    <t>流量计流量断线报警 (R)</t>
  </si>
  <si>
    <t>MegFlowCode</t>
  </si>
  <si>
    <t>流量计流量 内码 (R)</t>
  </si>
  <si>
    <t>TotalFlow</t>
  </si>
  <si>
    <t>累计流量 (R)</t>
  </si>
  <si>
    <t>MegFlow</t>
  </si>
  <si>
    <t>流量计流量 (R)</t>
  </si>
  <si>
    <t>MegFlowRng</t>
  </si>
  <si>
    <t>流量计流量 量程 (RW)</t>
  </si>
  <si>
    <t>Pump_Enable</t>
  </si>
  <si>
    <t>使能</t>
  </si>
  <si>
    <t>Pump_ON_OFF</t>
  </si>
  <si>
    <t>上位机启动/停止</t>
  </si>
  <si>
    <t>Pump_Loc_Rem</t>
  </si>
  <si>
    <t>本地/远程</t>
  </si>
  <si>
    <t>Pump_Pump</t>
  </si>
  <si>
    <t>泵状态</t>
  </si>
  <si>
    <t>Pump_PumpFault</t>
  </si>
  <si>
    <t>泵故障</t>
  </si>
  <si>
    <t>Pump_Dry_GrindingALM</t>
  </si>
  <si>
    <t>干磨报警</t>
  </si>
  <si>
    <t>Pump_Fan</t>
  </si>
  <si>
    <t>通风扇</t>
  </si>
  <si>
    <t>Pump_Fan_OL</t>
  </si>
  <si>
    <t>通风扇过载</t>
  </si>
  <si>
    <t>PID_Auto</t>
  </si>
  <si>
    <t>手自动按钮</t>
  </si>
  <si>
    <t>PID_SpdUp</t>
  </si>
  <si>
    <t>增速按钮</t>
  </si>
  <si>
    <t>PID_SpdDown</t>
  </si>
  <si>
    <t>减速按钮</t>
  </si>
  <si>
    <t>PID_Tcy</t>
  </si>
  <si>
    <t>采样时间</t>
  </si>
  <si>
    <t>PID_StartDelay</t>
  </si>
  <si>
    <t>起始频率延时</t>
  </si>
  <si>
    <t>PID_SetFRQ_Code</t>
  </si>
  <si>
    <t>设定频率 内码</t>
  </si>
  <si>
    <t>PID_ActFRQ_Code</t>
  </si>
  <si>
    <t>实际频率 内码</t>
  </si>
  <si>
    <t>PID_UnlockDelay</t>
  </si>
  <si>
    <t>流量解锁延时</t>
  </si>
  <si>
    <t>PID_DF</t>
  </si>
  <si>
    <t>死区</t>
  </si>
  <si>
    <t>PID_Kp</t>
  </si>
  <si>
    <t>调节系数p</t>
  </si>
  <si>
    <t>PID_Ki</t>
  </si>
  <si>
    <t>调节系数i</t>
  </si>
  <si>
    <t>PID_AutoStep</t>
  </si>
  <si>
    <t>自动控制步长</t>
  </si>
  <si>
    <t>PID_HandStep</t>
  </si>
  <si>
    <t>手动增减步长</t>
  </si>
  <si>
    <t>PID_StartFRQ</t>
  </si>
  <si>
    <t>自动初始频率</t>
  </si>
  <si>
    <t>PID_SetFRQ</t>
  </si>
  <si>
    <t>设定频率</t>
  </si>
  <si>
    <t>PID_ActFRQ</t>
  </si>
  <si>
    <t>实际频率</t>
  </si>
  <si>
    <t>PID_SetFRQ_Range</t>
  </si>
  <si>
    <t>设定频率 量程</t>
  </si>
  <si>
    <t>PID_ActFRQ_Range</t>
  </si>
  <si>
    <t>实际频率 量程</t>
  </si>
  <si>
    <t>Press_LoALM</t>
  </si>
  <si>
    <t>电接点压力下报警</t>
  </si>
  <si>
    <t>Press_HiALM</t>
  </si>
  <si>
    <t>电接点压力上报警</t>
  </si>
  <si>
    <t>SpdUp</t>
  </si>
  <si>
    <t>SpdDown</t>
  </si>
  <si>
    <t>Tcy</t>
  </si>
  <si>
    <t>StartDelay</t>
  </si>
  <si>
    <t>UnlockDelay</t>
  </si>
  <si>
    <t>DF</t>
  </si>
  <si>
    <t>Kp</t>
  </si>
  <si>
    <t>Ki</t>
  </si>
  <si>
    <t>AutoStep</t>
  </si>
  <si>
    <t>HandStep</t>
  </si>
  <si>
    <t>StartFRQ</t>
  </si>
  <si>
    <t>HandFRQ</t>
  </si>
  <si>
    <t>手动设定频率</t>
  </si>
  <si>
    <t>远程手自动按钮</t>
  </si>
  <si>
    <t>手自动状态</t>
  </si>
  <si>
    <t>ON</t>
  </si>
  <si>
    <t>开/关</t>
  </si>
  <si>
    <t>状态</t>
  </si>
  <si>
    <t>开启到位_状态</t>
  </si>
  <si>
    <t>关闭到位_状态</t>
  </si>
  <si>
    <t>报警_状态</t>
  </si>
  <si>
    <t>OpenALM</t>
  </si>
  <si>
    <t>开启未到位报警</t>
  </si>
  <si>
    <t>CloseALM</t>
  </si>
  <si>
    <t>关闭未到位报警</t>
  </si>
  <si>
    <t>阀开启延时(s)</t>
  </si>
  <si>
    <t>阀关闭延时(s)</t>
  </si>
  <si>
    <t>本地/远程(检修/待机）</t>
  </si>
  <si>
    <t>AutoMode</t>
  </si>
  <si>
    <t>自动补料模式 1:仪表 0:PLC</t>
  </si>
  <si>
    <t>Choose</t>
  </si>
  <si>
    <t>选择</t>
  </si>
  <si>
    <t>本地手自动按钮</t>
  </si>
  <si>
    <t>Add</t>
  </si>
  <si>
    <t>上位机手动加料_按钮</t>
  </si>
  <si>
    <t>补料请求_状态</t>
  </si>
  <si>
    <t>补料超时报警</t>
  </si>
  <si>
    <t>Inter_Enable</t>
  </si>
  <si>
    <t>互锁使能</t>
  </si>
  <si>
    <t>补料超时间时间</t>
  </si>
  <si>
    <t>ON_OFF</t>
  </si>
  <si>
    <t>Pump</t>
  </si>
  <si>
    <t>PumpFault</t>
  </si>
  <si>
    <t>Dry_GrindingALM</t>
  </si>
  <si>
    <t>ActSpeed_HiProEN</t>
  </si>
  <si>
    <t>实际转速上限保护</t>
  </si>
  <si>
    <t>雾化器专用</t>
  </si>
  <si>
    <t>TT_LoALM</t>
  </si>
  <si>
    <t>温度下限报警</t>
  </si>
  <si>
    <t>TT_HiALM</t>
  </si>
  <si>
    <t>温度上限报警</t>
  </si>
  <si>
    <t>ActSpeed_HiALM</t>
  </si>
  <si>
    <t>实际转速上限报警</t>
  </si>
  <si>
    <t>ActSpeed_LoALM</t>
  </si>
  <si>
    <t>实际转速下限报警</t>
  </si>
  <si>
    <t>TT_LoLoALM</t>
  </si>
  <si>
    <t>温度下下限报警</t>
  </si>
  <si>
    <t>TT_LostALM</t>
  </si>
  <si>
    <t>温度断线报警</t>
  </si>
  <si>
    <t>TT_HiHiALM</t>
  </si>
  <si>
    <t>温度上上限报警</t>
  </si>
  <si>
    <t>TT_HiProEN</t>
  </si>
  <si>
    <t>温度上限保护</t>
  </si>
  <si>
    <t>ActSpeed_LoProEN</t>
  </si>
  <si>
    <t>实际转速下限保护</t>
  </si>
  <si>
    <t>ActSpeed_LostALM</t>
  </si>
  <si>
    <t>实际转速断线报警</t>
  </si>
  <si>
    <t>ActSpeed_HiHiALM</t>
  </si>
  <si>
    <t>实际转速上上限报警</t>
  </si>
  <si>
    <t>ActSpeed_LoLoALM</t>
  </si>
  <si>
    <t>实际转速下下限报警</t>
  </si>
  <si>
    <t>故障</t>
  </si>
  <si>
    <t>PowerOff</t>
  </si>
  <si>
    <t>掉电报警</t>
  </si>
  <si>
    <t>启用/停用</t>
  </si>
  <si>
    <t>运行指示</t>
  </si>
  <si>
    <t>启动/停止</t>
  </si>
  <si>
    <t>FRQ_Code</t>
  </si>
  <si>
    <t>实际频率内码</t>
  </si>
  <si>
    <t>ActSpeed_Code</t>
  </si>
  <si>
    <t>实际转速内码</t>
  </si>
  <si>
    <t>SetFRQ_Code</t>
  </si>
  <si>
    <t>设定频率内码</t>
  </si>
  <si>
    <t>TT_Code</t>
  </si>
  <si>
    <t>实际温度内码</t>
  </si>
  <si>
    <t>ActSpeed_LoLo</t>
  </si>
  <si>
    <t>转速下下限</t>
  </si>
  <si>
    <t>ActSpeed_HiHi</t>
  </si>
  <si>
    <t>转速上上限</t>
  </si>
  <si>
    <t>ActSpeed_Lo</t>
  </si>
  <si>
    <t>转速下限</t>
  </si>
  <si>
    <t>ActSpeed_Hi</t>
  </si>
  <si>
    <t>转速上限</t>
  </si>
  <si>
    <t>TT_LoLo</t>
  </si>
  <si>
    <t>温度下下限</t>
  </si>
  <si>
    <t>TT_HiHi</t>
  </si>
  <si>
    <t>温度上上限</t>
  </si>
  <si>
    <t>TT_Lo</t>
  </si>
  <si>
    <t>温度下限</t>
  </si>
  <si>
    <t>TT_Hi</t>
  </si>
  <si>
    <t>温度上限</t>
  </si>
  <si>
    <t>TT_Value</t>
  </si>
  <si>
    <t>实际温度</t>
  </si>
  <si>
    <t>Speed_SV</t>
  </si>
  <si>
    <t>设定转速</t>
  </si>
  <si>
    <t>Speed_PV</t>
  </si>
  <si>
    <t>实际转速</t>
  </si>
  <si>
    <t>FRQ_SV</t>
  </si>
  <si>
    <t>FRQ_PV</t>
  </si>
  <si>
    <t>BOOL</t>
  </si>
  <si>
    <t>Auto_HMI</t>
  </si>
  <si>
    <t>开启(正转)</t>
  </si>
  <si>
    <t>开启_上位机(正转)</t>
  </si>
  <si>
    <t>OFF</t>
  </si>
  <si>
    <t>停止(反转)</t>
  </si>
  <si>
    <t>停止_上位机(反转)</t>
  </si>
  <si>
    <t>电机(正转）</t>
  </si>
  <si>
    <t>电机过载</t>
  </si>
  <si>
    <t>电机(反转）</t>
  </si>
  <si>
    <t>电机运行指示</t>
  </si>
  <si>
    <t>断链报警</t>
  </si>
  <si>
    <t>断链检测</t>
  </si>
  <si>
    <t>复位</t>
  </si>
  <si>
    <t>断链保护使能</t>
  </si>
  <si>
    <t>断链导致停机</t>
  </si>
  <si>
    <t>断链超时时间 秒</t>
  </si>
  <si>
    <t>INT</t>
  </si>
  <si>
    <t>Spare1_0</t>
  </si>
  <si>
    <t>备用0</t>
  </si>
  <si>
    <t>Spare1_1</t>
  </si>
  <si>
    <t>备用1</t>
  </si>
  <si>
    <t>Spare1_2</t>
  </si>
  <si>
    <t>备用2</t>
  </si>
  <si>
    <t>Spare1_3</t>
  </si>
  <si>
    <t>备用3</t>
  </si>
  <si>
    <t>Spare1_4</t>
  </si>
  <si>
    <t>备用4</t>
  </si>
  <si>
    <t>Spare1_5</t>
  </si>
  <si>
    <t>备用5</t>
  </si>
  <si>
    <t>Spare1_6</t>
  </si>
  <si>
    <t>备用6</t>
  </si>
  <si>
    <t>Spare1_7</t>
  </si>
  <si>
    <t>备用7</t>
  </si>
  <si>
    <t>手动开启</t>
  </si>
  <si>
    <t>手动关闭</t>
  </si>
  <si>
    <t>InterLock</t>
  </si>
  <si>
    <t>喷胶连锁</t>
  </si>
  <si>
    <t>AP_ON</t>
  </si>
  <si>
    <t>喷胶启动</t>
  </si>
  <si>
    <t>Cleaning_Signal</t>
  </si>
  <si>
    <t>准许清洗信号</t>
  </si>
  <si>
    <t>Cleaning_State</t>
  </si>
  <si>
    <t>清洗状态</t>
  </si>
  <si>
    <t>Wash_EN</t>
  </si>
  <si>
    <t>水洗使能</t>
  </si>
  <si>
    <t>Glue_Delay_S</t>
  </si>
  <si>
    <t>喷胶启动延时时间S</t>
  </si>
  <si>
    <t>Wash_S</t>
  </si>
  <si>
    <t>水洗时间S</t>
  </si>
  <si>
    <t>Waste_S</t>
  </si>
  <si>
    <t>排污时间S</t>
  </si>
  <si>
    <t>WashDelay_S</t>
  </si>
  <si>
    <t>水洗延时时间Min</t>
  </si>
  <si>
    <t>WaterDelay_S</t>
  </si>
  <si>
    <t>水阀开延时开顶针时间S</t>
  </si>
  <si>
    <t>Hard_Delay_S</t>
  </si>
  <si>
    <t>固化剂启动延时S</t>
  </si>
  <si>
    <t>U_Delay_S</t>
  </si>
  <si>
    <t>环保剂启动延时S</t>
  </si>
  <si>
    <t>E_Delay_S</t>
  </si>
  <si>
    <t>防水剂启动延时S</t>
  </si>
  <si>
    <t>G_OpenPress</t>
  </si>
  <si>
    <t>胶顶针开启压力</t>
  </si>
  <si>
    <t>H_OpenPress</t>
  </si>
  <si>
    <t>固化剂顶针开启压力</t>
  </si>
  <si>
    <t>U_OpenPress</t>
  </si>
  <si>
    <t>染色剂顶针开启压力</t>
  </si>
  <si>
    <t>E_OpenPress</t>
  </si>
  <si>
    <t>乳化剂顶针开启压力</t>
  </si>
  <si>
    <t>启用</t>
  </si>
  <si>
    <t>AutoON</t>
  </si>
  <si>
    <t>自动启动</t>
  </si>
  <si>
    <t>就地</t>
  </si>
  <si>
    <t>远程</t>
  </si>
  <si>
    <t>B0</t>
  </si>
  <si>
    <t>砂光粉料仓料位高</t>
  </si>
  <si>
    <t>B1</t>
  </si>
  <si>
    <t>砂光粉料仓料位中</t>
  </si>
  <si>
    <t>B2</t>
  </si>
  <si>
    <t>砂光粉料仓料位低</t>
  </si>
  <si>
    <t>B3</t>
  </si>
  <si>
    <t>计量料仓料位高</t>
  </si>
  <si>
    <t>B4</t>
  </si>
  <si>
    <t>计量料仓料位低</t>
  </si>
  <si>
    <t>开启</t>
  </si>
  <si>
    <t>开启_上位机</t>
  </si>
  <si>
    <t>电机</t>
  </si>
  <si>
    <t>spare4</t>
  </si>
  <si>
    <t>备用</t>
  </si>
  <si>
    <t>风扇过载</t>
  </si>
  <si>
    <t>本地</t>
  </si>
  <si>
    <t>堵料报警</t>
  </si>
  <si>
    <t>堵料检测</t>
  </si>
  <si>
    <t>堵料保护使能</t>
  </si>
  <si>
    <t>堵料导致停机</t>
  </si>
  <si>
    <t>堵料检测时间 秒</t>
  </si>
  <si>
    <t>拉线开关</t>
  </si>
  <si>
    <t>左跑偏报警</t>
  </si>
  <si>
    <t>左跑偏1检测</t>
  </si>
  <si>
    <t>左跑偏保护使能</t>
  </si>
  <si>
    <t>左跑偏导致停机</t>
  </si>
  <si>
    <t>左跑偏检测时间</t>
  </si>
  <si>
    <t>右 跑偏报警</t>
  </si>
  <si>
    <t>右跑偏1检测</t>
  </si>
  <si>
    <t>右跑偏保护使能</t>
  </si>
  <si>
    <t>右跑偏导致停机</t>
  </si>
  <si>
    <t>右跑偏检测时间</t>
  </si>
  <si>
    <t>三角型</t>
  </si>
  <si>
    <t>星型</t>
  </si>
  <si>
    <t>维修开关</t>
  </si>
  <si>
    <t>左跑偏2检测</t>
  </si>
  <si>
    <t>右跑偏2检测</t>
  </si>
  <si>
    <t>联动启动延时</t>
  </si>
  <si>
    <t>起动转换时间 秒</t>
  </si>
  <si>
    <t>上限保护使能</t>
  </si>
  <si>
    <t>下限保护使能</t>
  </si>
  <si>
    <t>备妥（不能与正转信号使用同一个）</t>
  </si>
  <si>
    <t>正转</t>
  </si>
  <si>
    <t>反转</t>
  </si>
  <si>
    <t>故障复位</t>
  </si>
  <si>
    <t>备妥反馈</t>
  </si>
  <si>
    <t>正转反馈</t>
  </si>
  <si>
    <t>反转反馈</t>
  </si>
  <si>
    <t>变频器备用</t>
  </si>
  <si>
    <t>变频器报警</t>
  </si>
  <si>
    <t>警告</t>
  </si>
  <si>
    <t>报警代码</t>
  </si>
  <si>
    <t>实际运行反馈速度</t>
  </si>
  <si>
    <t>实际运行反馈电流</t>
  </si>
  <si>
    <t>转矩百分比</t>
  </si>
  <si>
    <t>给定速度</t>
  </si>
  <si>
    <t>加速时间</t>
  </si>
  <si>
    <t>减速时间</t>
  </si>
  <si>
    <t>最大频率</t>
  </si>
  <si>
    <t>最小频率</t>
  </si>
  <si>
    <t>多级速度</t>
  </si>
  <si>
    <t>多级转速</t>
  </si>
  <si>
    <t>关闭</t>
  </si>
  <si>
    <t>刨片机主电源就绪</t>
  </si>
  <si>
    <t>刨片机远程</t>
  </si>
  <si>
    <t>刨片机本地</t>
  </si>
  <si>
    <t>刨片机刹车急停</t>
  </si>
  <si>
    <t>刨片机润滑泵站液位低</t>
  </si>
  <si>
    <t>刨片机润滑泵站液位高</t>
  </si>
  <si>
    <t>刨片机门限关闭到位</t>
  </si>
  <si>
    <t>刨片机刀环缩回到位</t>
  </si>
  <si>
    <t>刨片机料仓远程</t>
  </si>
  <si>
    <t>刨片机料仓本地</t>
  </si>
  <si>
    <t>编号</t>
  </si>
  <si>
    <t>工段</t>
  </si>
  <si>
    <t>流水号</t>
  </si>
  <si>
    <t>名称</t>
  </si>
  <si>
    <t>定义</t>
  </si>
  <si>
    <t>M1</t>
  </si>
  <si>
    <t>2415+P8-M1 1#环式刨片机</t>
  </si>
  <si>
    <t>1#刨片机</t>
  </si>
  <si>
    <t>M2</t>
  </si>
  <si>
    <t>2412+P5-M1 刨片机料仓1#出料螺旋A</t>
  </si>
  <si>
    <t>2#刨片机</t>
  </si>
  <si>
    <t>M3</t>
  </si>
  <si>
    <t>2412+P5-M2 刨片机料仓1#出料螺旋B</t>
  </si>
  <si>
    <t>3#刨片机</t>
  </si>
  <si>
    <t>M4</t>
  </si>
  <si>
    <t>2147+P5-M11 1#刨片进料仓进料皮带分料器</t>
  </si>
  <si>
    <t>4#刨片机</t>
  </si>
  <si>
    <t>M5</t>
  </si>
  <si>
    <t>Spare 备用</t>
  </si>
  <si>
    <t>刨片进料</t>
  </si>
  <si>
    <t>M6</t>
  </si>
  <si>
    <t>2415+P6-M10 1#刨片机振动器</t>
  </si>
  <si>
    <t>刨片出料</t>
  </si>
  <si>
    <t>M7</t>
  </si>
  <si>
    <t>2415+P6-M11 1#刨片机油泵电机</t>
  </si>
  <si>
    <t>M8</t>
  </si>
  <si>
    <t>2415+P6-M12 1#刨片机润滑系统电机</t>
  </si>
  <si>
    <t>M9</t>
  </si>
  <si>
    <t>2415+P6-M13 1#刨片机重物分离电机</t>
  </si>
  <si>
    <t>2415+P6-M14 1#刨片机磁选电机</t>
  </si>
  <si>
    <t>2415+P6-M5 1#刨片机分料电机</t>
  </si>
  <si>
    <t>2415+P6-M15 1#刨片机润滑油冷却风扇</t>
  </si>
  <si>
    <t>2415+P6-FH1 1#刨片机润滑油加热器</t>
  </si>
  <si>
    <t>M14</t>
  </si>
  <si>
    <t>M15</t>
  </si>
  <si>
    <t>1#刨片机润滑站压力</t>
  </si>
  <si>
    <t>S2</t>
  </si>
  <si>
    <t>1#刨片机润滑站1#过滤器压差传感器</t>
  </si>
  <si>
    <t>S3</t>
  </si>
  <si>
    <t>1#刨片机润滑站2#过滤器压差传感器</t>
  </si>
  <si>
    <t>S4</t>
  </si>
  <si>
    <t>1#刨片机振动传感器</t>
  </si>
  <si>
    <t>S5</t>
  </si>
  <si>
    <t>1#刨片机润滑站温度</t>
  </si>
  <si>
    <t>S6</t>
  </si>
  <si>
    <t>1#刨片机主机轴承温度传感器1#</t>
  </si>
  <si>
    <t>S7</t>
  </si>
  <si>
    <t>1#刨片机主机轴承温度传感器2#</t>
  </si>
  <si>
    <t>S8</t>
  </si>
  <si>
    <t>1#刨片机主电机轴承温度传感器</t>
  </si>
  <si>
    <t>1#刨片机刀环电磁阀(刀环缩回与顶出)</t>
  </si>
  <si>
    <t>V2</t>
  </si>
  <si>
    <t>1#刨片机刹车电磁阀</t>
  </si>
  <si>
    <t>V3</t>
  </si>
  <si>
    <t>1#刨片机电磁门锁电磁阀</t>
  </si>
  <si>
    <t>V4</t>
  </si>
  <si>
    <t>1#刨片机油缸锁</t>
  </si>
  <si>
    <t>2425+P9-M1 2#环式刨片机</t>
  </si>
  <si>
    <t>2422+P5-M3 刨片机料仓2#出料螺旋A</t>
  </si>
  <si>
    <t>2422+P5-M4 刨片机料仓2#出料螺旋B</t>
  </si>
  <si>
    <t>2147+P5-M12 刨片进料仓2#进料皮带分料器</t>
  </si>
  <si>
    <t>2425+P6-M16 2#刨片机振荡器</t>
  </si>
  <si>
    <t>2425+P6-M17 2#刨片机油泵电机</t>
  </si>
  <si>
    <t>2425+P6-M18 2#刨片机润滑系统电机</t>
  </si>
  <si>
    <t>2425+P4-M4 2#刨片机重物分离电机</t>
  </si>
  <si>
    <t>2425+P4-M5 2#刨片机磁选电机</t>
  </si>
  <si>
    <t>2425+P6-M6 2#刨片机分料电机</t>
  </si>
  <si>
    <t>2425+P4-M6 2#刨片机润滑油冷却风扇</t>
  </si>
  <si>
    <t>2425+P4-FH1 2#刨片机润滑油加热器</t>
  </si>
  <si>
    <t>2#刨片机润滑站压力</t>
  </si>
  <si>
    <t>2#刨片机润滑站1#过滤器压差传感器</t>
  </si>
  <si>
    <t>2#刨片机润滑站2#过滤器压差传感器</t>
  </si>
  <si>
    <t>2#刨片机振动传感器</t>
  </si>
  <si>
    <t>2#刨片机润滑站温度</t>
  </si>
  <si>
    <t>2#刨片机主机轴承温度传感器1#</t>
  </si>
  <si>
    <t>2#刨片机主机轴承温度传感器2#</t>
  </si>
  <si>
    <t>2#刨片机主电机轴承温度传感器</t>
  </si>
  <si>
    <t>2#刨片机刀环电磁阀(刀环缩回与顶出)</t>
  </si>
  <si>
    <t>2#刨片机刹车电磁阀</t>
  </si>
  <si>
    <t>2#刨片机电磁门锁电磁阀</t>
  </si>
  <si>
    <t>2#刨片机油缸锁</t>
  </si>
  <si>
    <t>2435+P10-M1 3#环式刨片机</t>
  </si>
  <si>
    <t>2432+P5-M5 刨片机料仓3#出料螺旋A</t>
  </si>
  <si>
    <t>2432+P5-M6 刨片机料仓3#出料螺旋B</t>
  </si>
  <si>
    <t>2147+P5-M13 刨片进料仓3#进料皮带分料器</t>
  </si>
  <si>
    <t>2435+P4-M7 3#刨片机振荡器</t>
  </si>
  <si>
    <t>2435+P4-M8 3#刨片机油泵电机</t>
  </si>
  <si>
    <t>2435+P4-M9 3#刨片机润滑系统电机</t>
  </si>
  <si>
    <t>2435+P4-M10 3#刨片机重物分离电机</t>
  </si>
  <si>
    <t>2435+P1-M11 3#刨片机磁选电机</t>
  </si>
  <si>
    <t>2435+P6-M7 3#刨片机分料电机</t>
  </si>
  <si>
    <t>2435+P1-M12 3#刨片机润滑油冷却风扇</t>
  </si>
  <si>
    <t>2435+P1-FH1 3#刨片机润滑油加热器</t>
  </si>
  <si>
    <t>3#刨片机润滑站压力</t>
  </si>
  <si>
    <t>3#刨片机润滑站1#过滤器压差传感器</t>
  </si>
  <si>
    <t>3#刨片机润滑站2#过滤器压差传感器</t>
  </si>
  <si>
    <t>3#刨片机振动传感器</t>
  </si>
  <si>
    <t>3#刨片机润滑站温度</t>
  </si>
  <si>
    <t>3#刨片机主机轴承温度传感器1#</t>
  </si>
  <si>
    <t>3#刨片机主机轴承温度传感器3#</t>
  </si>
  <si>
    <t>3#刨片机主电机轴承温度传感器</t>
  </si>
  <si>
    <t>3#刨片机刀环电磁阀(刀环缩回与顶出)</t>
  </si>
  <si>
    <t>3#刨片机刹车电磁阀</t>
  </si>
  <si>
    <t>3#刨片机电磁门锁电磁阀</t>
  </si>
  <si>
    <t>3#刨片机油缸锁</t>
  </si>
  <si>
    <t>4#环式刨片机</t>
  </si>
  <si>
    <t>刨片机料仓4#出料螺旋A</t>
  </si>
  <si>
    <t>刨片机料仓4#出料螺旋B</t>
  </si>
  <si>
    <t>刨片进料仓4#进料皮带分料器</t>
  </si>
  <si>
    <t>4#刨片机振荡器</t>
  </si>
  <si>
    <t>4#刨片机油泵电机</t>
  </si>
  <si>
    <t>4#刨片机润滑系统电机</t>
  </si>
  <si>
    <t>4#刨片机重物分离电机</t>
  </si>
  <si>
    <t>4#刨片机磁选电机</t>
  </si>
  <si>
    <t>4#刨片机分料电机</t>
  </si>
  <si>
    <t>4#刨片机润滑油冷却风扇</t>
  </si>
  <si>
    <t>4#刨片机润滑油加热器</t>
  </si>
  <si>
    <t>4#刨片机润滑站压力</t>
  </si>
  <si>
    <t>4#刨片机润滑站1#过滤器压差传感器</t>
  </si>
  <si>
    <t>4#刨片机润滑站2#过滤器压差传感器</t>
  </si>
  <si>
    <t>4#刨片机振动传感器</t>
  </si>
  <si>
    <t>4#刨片机润滑站温度</t>
  </si>
  <si>
    <t>4#刨片机主机轴承温度传感器1#</t>
  </si>
  <si>
    <t>4#刨片机主机轴承温度传感器2#</t>
  </si>
  <si>
    <t>4#刨片机主电机轴承温度传感器</t>
  </si>
  <si>
    <t>4#刨片机刀环电磁阀(刀环缩回与顶出)</t>
  </si>
  <si>
    <t>4#刨片机刹车电磁阀</t>
  </si>
  <si>
    <t>4#刨片机电磁门锁电磁阀</t>
  </si>
  <si>
    <t>4#刨片机油缸锁</t>
  </si>
  <si>
    <t>2121+P2-M1 1#双螺旋运输机A</t>
  </si>
  <si>
    <t>2121+P2-M2 1#双螺旋运输机B</t>
  </si>
  <si>
    <t>2122+P2-M3 2#双螺旋运输机A</t>
  </si>
  <si>
    <t>2122+P2-M4 2#双螺旋运输机B</t>
  </si>
  <si>
    <t>2123+P2-M5 3#双螺旋运输机A</t>
  </si>
  <si>
    <t>2123+P2-M6 3#双螺旋运输机B</t>
  </si>
  <si>
    <t>2124+P3-M1 4#双螺旋运输机A</t>
  </si>
  <si>
    <t>2124+P3-M2 4#双螺旋运输机B</t>
  </si>
  <si>
    <t>2125+P3-M3 5#双螺旋运输机A</t>
  </si>
  <si>
    <t>2125+P3-M4 5#双螺旋运输机B</t>
  </si>
  <si>
    <t>2131+P3-M5 木片出料皮带运输机</t>
  </si>
  <si>
    <t>2133+P6-M1 木片筛进料皮带运输机</t>
  </si>
  <si>
    <t>2144+P6-M2 木片筛废料皮带运输机</t>
  </si>
  <si>
    <t>1125.1+P4-M1 备料长废料皮带运输机</t>
  </si>
  <si>
    <t>2143+P3-M6 木片筛出料皮带运输机</t>
  </si>
  <si>
    <t>M16</t>
  </si>
  <si>
    <t>2147+P6-M3 刨片进料料仓进料皮带运输机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</si>
  <si>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</si>
  <si>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</si>
  <si>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</si>
  <si>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</si>
  <si>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</si>
  <si>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</si>
  <si>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</si>
  <si>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</si>
  <si>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</si>
  <si>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</si>
  <si>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2141+P4-M3 木片摆动筛</t>
  </si>
  <si>
    <t>M27</t>
  </si>
  <si>
    <t>2143+P5-M10 木片筛出料皮带除铁器</t>
  </si>
  <si>
    <t>M28</t>
  </si>
  <si>
    <t>2132+P5-M9 木片出料皮带除铁器</t>
  </si>
  <si>
    <t>M29</t>
  </si>
  <si>
    <t>M30</t>
  </si>
  <si>
    <t>M31</t>
  </si>
  <si>
    <t>M32</t>
  </si>
  <si>
    <t>M33</t>
  </si>
  <si>
    <t>M34</t>
  </si>
  <si>
    <t>M35</t>
  </si>
  <si>
    <t>M36</t>
  </si>
  <si>
    <t>M37</t>
  </si>
  <si>
    <t>M38</t>
  </si>
  <si>
    <t>M39</t>
  </si>
  <si>
    <t>M40</t>
  </si>
  <si>
    <t>2492+P6-M4 芯层湿刨花料仓进料皮带运输机</t>
  </si>
  <si>
    <t>2491+P4-M2 刨花出料刮板运输机</t>
  </si>
  <si>
    <t>2494+P7-M1 刨片除尘风机</t>
  </si>
  <si>
    <t>2494+P7-M2 旋风旋转下料阀</t>
  </si>
  <si>
    <t>2494+P7-M3 布袋除尘旋转下料阀</t>
  </si>
  <si>
    <t>2494+P7-M4 脉冲控制器</t>
  </si>
  <si>
    <t>胶阀</t>
  </si>
  <si>
    <t>水阀</t>
  </si>
  <si>
    <t>顶针</t>
  </si>
  <si>
    <t>\实时数据库\开关型\HA_C_M01_Fault\开关量报警</t>
  </si>
  <si>
    <t>HA_C_M01_Fault</t>
  </si>
  <si>
    <t>\实时数据库\开关型\HA_C_M01_PowerOff\开关量报警</t>
  </si>
  <si>
    <t>HA_C_M01_PowerOff</t>
  </si>
  <si>
    <t>\实时数据库\开关型\HA_C_M01_ActSpeed_HiHiALM\开关量报警</t>
  </si>
  <si>
    <t>HA_C_M01_ActSpeed_HiHiALM</t>
  </si>
  <si>
    <t>\实时数据库\开关型\HA_C_M01_ActSpeed_LoLoALM\开关量报警</t>
  </si>
  <si>
    <t>HA_C_M01_ActSpeed_LoLoALM</t>
  </si>
  <si>
    <t>\实时数据库\开关型\HA_C_M01_ActSpeed_LostALM\开关量报警</t>
  </si>
  <si>
    <t>HA_C_M01_ActSpeed_LostALM</t>
  </si>
  <si>
    <t>\实时数据库\开关型\HA_C_M01_TT_HiHiALM\开关量报警</t>
  </si>
  <si>
    <t>HA_C_M01_TT_HiHiALM</t>
  </si>
  <si>
    <t>\实时数据库\开关型\HA_C_M01_TT_LostALM\开关量报警</t>
  </si>
  <si>
    <t>HA_C_M01_TT_LostALM</t>
  </si>
  <si>
    <t>\实时数据库\开关型\HA_C_M02_Fault\开关量报警</t>
  </si>
  <si>
    <t>HA_C_M02_Fault</t>
  </si>
  <si>
    <t>\实时数据库\开关型\HA_C_M02_PowerOff\开关量报警</t>
  </si>
  <si>
    <t>HA_C_M02_PowerOff</t>
  </si>
  <si>
    <t>\实时数据库\开关型\HA_C_M02_ActSpeed_HiHiALM\开关量报警</t>
  </si>
  <si>
    <t>HA_C_M02_ActSpeed_HiHiALM</t>
  </si>
  <si>
    <t>\实时数据库\开关型\HA_C_M02_ActSpeed_LoLoALM\开关量报警</t>
  </si>
  <si>
    <t>HA_C_M02_ActSpeed_LoLoALM</t>
  </si>
  <si>
    <t>\实时数据库\开关型\HA_C_M02_ActSpeed_LostALM\开关量报警</t>
  </si>
  <si>
    <t>HA_C_M02_ActSpeed_LostALM</t>
  </si>
  <si>
    <t>\实时数据库\开关型\HA_C_M02_TT_HiHiALM\开关量报警</t>
  </si>
  <si>
    <t>HA_C_M02_TT_HiHiALM</t>
  </si>
  <si>
    <t>\实时数据库\开关型\HA_C_M02_TT_LostALM\开关量报警</t>
  </si>
  <si>
    <t>HA_C_M02_TT_LostALM</t>
  </si>
  <si>
    <t>\实时数据库\开关型\HA_C_M03_Fault\开关量报警</t>
  </si>
  <si>
    <t>HA_C_M03_Fault</t>
  </si>
  <si>
    <t>\实时数据库\开关型\HA_C_M03_PowerOff\开关量报警</t>
  </si>
  <si>
    <t>HA_C_M03_PowerOff</t>
  </si>
  <si>
    <t>\实时数据库\开关型\HA_C_M03_ActSpeed_HiHiALM\开关量报警</t>
  </si>
  <si>
    <t>HA_C_M03_ActSpeed_HiHiALM</t>
  </si>
  <si>
    <t>\实时数据库\开关型\HA_C_M03_ActSpeed_LoLoALM\开关量报警</t>
  </si>
  <si>
    <t>HA_C_M03_ActSpeed_LoLoALM</t>
  </si>
  <si>
    <t>\实时数据库\开关型\HA_C_M03_ActSpeed_LostALM\开关量报警</t>
  </si>
  <si>
    <t>HA_C_M03_ActSpeed_LostALM</t>
  </si>
  <si>
    <t>\实时数据库\开关型\HA_C_M03_TT_HiHiALM\开关量报警</t>
  </si>
  <si>
    <t>HA_C_M03_TT_HiHiALM</t>
  </si>
  <si>
    <t>\实时数据库\开关型\HA_C_M03_TT_LostALM\开关量报警</t>
  </si>
  <si>
    <t>HA_C_M03_TT_LostALM</t>
  </si>
  <si>
    <t>\实时数据库\开关型\HA_C_M04_Fault\开关量报警</t>
  </si>
  <si>
    <t>HA_C_M04_Fault</t>
  </si>
  <si>
    <t>\实时数据库\开关型\HA_C_M04_PowerOff\开关量报警</t>
  </si>
  <si>
    <t>HA_C_M04_PowerOff</t>
  </si>
  <si>
    <t>\实时数据库\开关型\HA_C_M04_ActSpeed_HiHiALM\开关量报警</t>
  </si>
  <si>
    <t>HA_C_M04_ActSpeed_HiHiALM</t>
  </si>
  <si>
    <t>\实时数据库\开关型\HA_C_M04_ActSpeed_LoLoALM\开关量报警</t>
  </si>
  <si>
    <t>HA_C_M04_ActSpeed_LoLoALM</t>
  </si>
  <si>
    <t>\实时数据库\开关型\HA_C_M04_ActSpeed_LostALM\开关量报警</t>
  </si>
  <si>
    <t>HA_C_M04_ActSpeed_LostALM</t>
  </si>
  <si>
    <t>\实时数据库\开关型\HA_C_M04_TT_HiHiALM\开关量报警</t>
  </si>
  <si>
    <t>HA_C_M04_TT_HiHiALM</t>
  </si>
  <si>
    <t>\实时数据库\开关型\HA_C_M04_TT_LostALM\开关量报警</t>
  </si>
  <si>
    <t>HA_C_M04_TT_LostALM</t>
  </si>
  <si>
    <t>\实时数据库\开关型\HA_C_M05_Fault\开关量报警</t>
  </si>
  <si>
    <t>HA_C_M05_Fault</t>
  </si>
  <si>
    <t>\实时数据库\开关型\HA_C_M05_PowerOff\开关量报警</t>
  </si>
  <si>
    <t>HA_C_M05_PowerOff</t>
  </si>
  <si>
    <t>\实时数据库\开关型\HA_C_M05_ActSpeed_HiHiALM\开关量报警</t>
  </si>
  <si>
    <t>HA_C_M05_ActSpeed_HiHiALM</t>
  </si>
  <si>
    <t>\实时数据库\开关型\HA_C_M05_ActSpeed_LoLoALM\开关量报警</t>
  </si>
  <si>
    <t>HA_C_M05_ActSpeed_LoLoALM</t>
  </si>
  <si>
    <t>\实时数据库\开关型\HA_C_M05_ActSpeed_LostALM\开关量报警</t>
  </si>
  <si>
    <t>HA_C_M05_ActSpeed_LostALM</t>
  </si>
  <si>
    <t>\实时数据库\开关型\HA_C_M05_TT_HiHiALM\开关量报警</t>
  </si>
  <si>
    <t>HA_C_M05_TT_HiHiALM</t>
  </si>
  <si>
    <t>\实时数据库\开关型\HA_C_M06_Fault\开关量报警</t>
  </si>
  <si>
    <t>HA_C_M06_Fault</t>
  </si>
  <si>
    <t>\实时数据库\开关型\HA_C_M06_PowerOff\开关量报警</t>
  </si>
  <si>
    <t>HA_C_M06_PowerOff</t>
  </si>
  <si>
    <t>\实时数据库\开关型\HA_C_M06_ActSpeed_HiHiALM\开关量报警</t>
  </si>
  <si>
    <t>HA_C_M06_ActSpeed_HiHiALM</t>
  </si>
  <si>
    <t>\实时数据库\开关型\HA_C_M06_ActSpeed_LoLoALM\开关量报警</t>
  </si>
  <si>
    <t>HA_C_M06_ActSpeed_LoLoALM</t>
  </si>
  <si>
    <t>\实时数据库\开关型\HA_C_M06_ActSpeed_LostALM\开关量报警</t>
  </si>
  <si>
    <t>HA_C_M06_ActSpeed_LostALM</t>
  </si>
  <si>
    <t>\实时数据库\开关型\HA_C_M06_TT_HiHiALM\开关量报警</t>
  </si>
  <si>
    <t>HA_C_M06_TT_HiHiALM</t>
  </si>
  <si>
    <t>\实时数据库\开关型\HA_C_M06_TT_LostALM\开关量报警</t>
  </si>
  <si>
    <t>HA_C_M06_TT_LostALM</t>
  </si>
  <si>
    <t>\实时数据库\开关型\HA_C_M07_Fault\开关量报警</t>
  </si>
  <si>
    <t>HA_C_M07_Fault</t>
  </si>
  <si>
    <t>\实时数据库\开关型\HA_C_M07_PowerOff\开关量报警</t>
  </si>
  <si>
    <t>HA_C_M07_PowerOff</t>
  </si>
  <si>
    <t>\实时数据库\开关型\HA_C_M07_ActSpeed_HiHiALM\开关量报警</t>
  </si>
  <si>
    <t>HA_C_M07_ActSpeed_HiHiALM</t>
  </si>
  <si>
    <t>\实时数据库\开关型\HA_C_M07_ActSpeed_LoLoALM\开关量报警</t>
  </si>
  <si>
    <t>HA_C_M07_ActSpeed_LoLoALM</t>
  </si>
  <si>
    <t>\实时数据库\开关型\HA_C_M07_ActSpeed_LostALM\开关量报警</t>
  </si>
  <si>
    <t>HA_C_M07_ActSpeed_LostALM</t>
  </si>
  <si>
    <t>\实时数据库\开关型\HA_C_M07_TT_HiHiALM\开关量报警</t>
  </si>
  <si>
    <t>HA_C_M07_TT_HiHiALM</t>
  </si>
  <si>
    <t>\实时数据库\开关型\HA_C_M07_TT_LostALM\开关量报警</t>
  </si>
  <si>
    <t>HA_C_M07_TT_LostALM</t>
  </si>
  <si>
    <t>\实时数据库\开关型\HA_C_M08_Fault\开关量报警</t>
  </si>
  <si>
    <t>HA_C_M08_Fault</t>
  </si>
  <si>
    <t>\实时数据库\开关型\HA_C_M08_PowerOff\开关量报警</t>
  </si>
  <si>
    <t>HA_C_M08_PowerOff</t>
  </si>
  <si>
    <t>\实时数据库\开关型\HA_C_M08_ActSpeed_HiHiALM\开关量报警</t>
  </si>
  <si>
    <t>HA_C_M08_ActSpeed_HiHiALM</t>
  </si>
  <si>
    <t>\实时数据库\开关型\HA_C_M08_ActSpeed_LoLoALM\开关量报警</t>
  </si>
  <si>
    <t>HA_C_M08_ActSpeed_LoLoALM</t>
  </si>
  <si>
    <t>\实时数据库\开关型\HA_C_M08_ActSpeed_LostALM\开关量报警</t>
  </si>
  <si>
    <t>HA_C_M08_ActSpeed_LostALM</t>
  </si>
  <si>
    <t>\实时数据库\开关型\HA_C_M08_TT_HiHiALM\开关量报警</t>
  </si>
  <si>
    <t>HA_C_M08_TT_HiHiALM</t>
  </si>
  <si>
    <t>\实时数据库\开关型\HA_C_M08_TT_LostALM\开关量报警</t>
  </si>
  <si>
    <t>HA_C_M08_TT_LostALM</t>
  </si>
  <si>
    <t>\实时数据库\开关型\HA_C_M09_Fault\开关量报警</t>
  </si>
  <si>
    <t>HA_C_M09_Fault</t>
  </si>
  <si>
    <t>\实时数据库\开关型\HA_C_M09_PowerOff\开关量报警</t>
  </si>
  <si>
    <t>HA_C_M09_PowerOff</t>
  </si>
  <si>
    <t>\实时数据库\开关型\HA_C_M09_ActSpeed_HiHiALM\开关量报警</t>
  </si>
  <si>
    <t>HA_C_M09_ActSpeed_HiHiALM</t>
  </si>
  <si>
    <t>\实时数据库\开关型\HA_C_M09_ActSpeed_LoLoALM\开关量报警</t>
  </si>
  <si>
    <t>HA_C_M09_ActSpeed_LoLoALM</t>
  </si>
  <si>
    <t>\实时数据库\开关型\HA_C_M09_ActSpeed_LostALM\开关量报警</t>
  </si>
  <si>
    <t>HA_C_M09_ActSpeed_LostALM</t>
  </si>
  <si>
    <t>\实时数据库\开关型\HA_C_M09_TT_HiHiALM\开关量报警</t>
  </si>
  <si>
    <t>HA_C_M09_TT_HiHiALM</t>
  </si>
  <si>
    <t>\实时数据库\开关型\HA_C_M09_TT_LostALM\开关量报警</t>
  </si>
  <si>
    <t>HA_C_M09_TT_LostALM</t>
  </si>
  <si>
    <t>\实时数据库\开关型\HA_C_M10_Fault\开关量报警</t>
  </si>
  <si>
    <t>HA_C_M10_Fault</t>
  </si>
  <si>
    <t>\实时数据库\开关型\HA_C_M10_PowerOff\开关量报警</t>
  </si>
  <si>
    <t>HA_C_M10_PowerOff</t>
  </si>
  <si>
    <t>\实时数据库\开关型\HA_C_M10_ActSpeed_HiHiALM\开关量报警</t>
  </si>
  <si>
    <t>HA_C_M10_ActSpeed_HiHiALM</t>
  </si>
  <si>
    <t>\实时数据库\开关型\HA_C_M10_ActSpeed_LoLoALM\开关量报警</t>
  </si>
  <si>
    <t>HA_C_M10_ActSpeed_LoLoALM</t>
  </si>
  <si>
    <t>\实时数据库\开关型\HA_C_M10_ActSpeed_LostALM\开关量报警</t>
  </si>
  <si>
    <t>HA_C_M10_ActSpeed_LostALM</t>
  </si>
  <si>
    <t>\实时数据库\开关型\HA_C_M10_TT_HiHiALM\开关量报警</t>
  </si>
  <si>
    <t>HA_C_M10_TT_HiHiALM</t>
  </si>
  <si>
    <t>\实时数据库\开关型\HA_C_M10_TT_LostALM\开关量报警</t>
  </si>
  <si>
    <t>HA_C_M10_TT_LostALM</t>
  </si>
  <si>
    <t>\实时数据库\开关型\HA_C_M11_Fault\开关量报警</t>
  </si>
  <si>
    <t>HA_C_M11_Fault</t>
  </si>
  <si>
    <t>\实时数据库\开关型\HA_C_M11_PowerOff\开关量报警</t>
  </si>
  <si>
    <t>HA_C_M11_PowerOff</t>
  </si>
  <si>
    <t>\实时数据库\开关型\HA_C_M11_ActSpeed_HiHiALM\开关量报警</t>
  </si>
  <si>
    <t>HA_C_M11_ActSpeed_HiHiALM</t>
  </si>
  <si>
    <t>\实时数据库\开关型\HA_C_M11_ActSpeed_LoLoALM\开关量报警</t>
  </si>
  <si>
    <t>HA_C_M11_ActSpeed_LoLoALM</t>
  </si>
  <si>
    <t>\实时数据库\开关型\HA_C_M11_ActSpeed_LostALM\开关量报警</t>
  </si>
  <si>
    <t>HA_C_M11_ActSpeed_LostALM</t>
  </si>
  <si>
    <t>\实时数据库\开关型\HA_C_M11_TT_HiHiALM\开关量报警</t>
  </si>
  <si>
    <t>HA_C_M11_TT_HiHiALM</t>
  </si>
  <si>
    <t>\实时数据库\开关型\HA_C_M11_TT_LostALM\开关量报警</t>
  </si>
  <si>
    <t>HA_C_M11_TT_LostALM</t>
  </si>
  <si>
    <t>\实时数据库\开关型\HA_C_M12_Fault\开关量报警</t>
  </si>
  <si>
    <t>HA_C_M12_Fault</t>
  </si>
  <si>
    <t>\实时数据库\开关型\HA_C_M12_PowerOff\开关量报警</t>
  </si>
  <si>
    <t>HA_C_M12_PowerOff</t>
  </si>
  <si>
    <t>\实时数据库\开关型\HA_C_M12_ActSpeed_HiHiALM\开关量报警</t>
  </si>
  <si>
    <t>HA_C_M12_ActSpeed_HiHiALM</t>
  </si>
  <si>
    <t>\实时数据库\开关型\HA_C_M12_ActSpeed_LoLoALM\开关量报警</t>
  </si>
  <si>
    <t>HA_C_M12_ActSpeed_LoLoALM</t>
  </si>
  <si>
    <t>\实时数据库\开关型\HA_C_M12_ActSpeed_LostALM\开关量报警</t>
  </si>
  <si>
    <t>HA_C_M12_ActSpeed_LostALM</t>
  </si>
  <si>
    <t>\实时数据库\开关型\HA_C_M12_TT_HiHiALM\开关量报警</t>
  </si>
  <si>
    <t>HA_C_M12_TT_HiHiALM</t>
  </si>
  <si>
    <t>\实时数据库\开关型\HA_C_M12_TT_LostALM\开关量报警</t>
  </si>
  <si>
    <t>HA_C_M12_TT_LostALM</t>
  </si>
  <si>
    <t>\实时数据库\开关型\HA_C_M13_Fault\开关量报警</t>
  </si>
  <si>
    <t>HA_C_M13_Fault</t>
  </si>
  <si>
    <t>\实时数据库\开关型\HA_C_M13_PowerOff\开关量报警</t>
  </si>
  <si>
    <t>HA_C_M13_PowerOff</t>
  </si>
  <si>
    <t>\实时数据库\开关型\HA_C_M13_ActSpeed_HiHiALM\开关量报警</t>
  </si>
  <si>
    <t>HA_C_M13_ActSpeed_HiHiALM</t>
  </si>
  <si>
    <t>\实时数据库\开关型\HA_C_M13_ActSpeed_LoLoALM\开关量报警</t>
  </si>
  <si>
    <t>HA_C_M13_ActSpeed_LoLoALM</t>
  </si>
  <si>
    <t>\实时数据库\开关型\HA_C_M13_ActSpeed_LostALM\开关量报警</t>
  </si>
  <si>
    <t>HA_C_M13_ActSpeed_LostALM</t>
  </si>
  <si>
    <t>\实时数据库\开关型\HA_C_M13_TT_HiHiALM\开关量报警</t>
  </si>
  <si>
    <t>HA_C_M13_TT_HiHiALM</t>
  </si>
  <si>
    <t>\实时数据库\开关型\HA_C_M13_TT_LostALM\开关量报警</t>
  </si>
  <si>
    <t>HA_C_M13_TT_LostALM</t>
  </si>
  <si>
    <t>HA_C_M01_ActSpeed_HiProEN</t>
  </si>
  <si>
    <t>HA_C_01</t>
  </si>
  <si>
    <t>S7-300</t>
  </si>
  <si>
    <t>DB290,X154.3</t>
  </si>
  <si>
    <t>HA_C_M01_TT_LoALM</t>
  </si>
  <si>
    <t>DB290,X204.6</t>
  </si>
  <si>
    <t>HA_C_M01_TT_HiALM</t>
  </si>
  <si>
    <t>DB290,X204.5</t>
  </si>
  <si>
    <t>HA_C_M01_ActSpeed_HiALM</t>
  </si>
  <si>
    <t>DB290,X154.5</t>
  </si>
  <si>
    <t>HA_C_M01_ActSpeed_LoALM</t>
  </si>
  <si>
    <t>DB290,X154.6</t>
  </si>
  <si>
    <t>HA_C_M01_TT_LoLoALM</t>
  </si>
  <si>
    <t>DB290,X205.0</t>
  </si>
  <si>
    <t>DB290,X205.2</t>
  </si>
  <si>
    <t>DB290,X204.7</t>
  </si>
  <si>
    <t>HA_C_M01_TT_HiProEN</t>
  </si>
  <si>
    <t>DB290,X204.3</t>
  </si>
  <si>
    <t>HA_C_M01_ActSpeed_LoProEN</t>
  </si>
  <si>
    <t>DB290,X154.4</t>
  </si>
  <si>
    <t>DB290,X155.2</t>
  </si>
  <si>
    <t>DB290,X154.7</t>
  </si>
  <si>
    <t>DB290,X155.0</t>
  </si>
  <si>
    <t>DB290,X1.5</t>
  </si>
  <si>
    <t>DB290,X2.3</t>
  </si>
  <si>
    <t>HA_C_M01_Enable</t>
  </si>
  <si>
    <t>DB290,X0.0</t>
  </si>
  <si>
    <t>HA_C_M01_Status</t>
  </si>
  <si>
    <t>DB290,X1.1</t>
  </si>
  <si>
    <t>HA_C_M01_ON</t>
  </si>
  <si>
    <t>DB290,X0.5</t>
  </si>
  <si>
    <t>HA_C_M01_FRQ_Code</t>
  </si>
  <si>
    <t>DB290,INT56</t>
  </si>
  <si>
    <t>HA_C_M01_ActSpeed_Code</t>
  </si>
  <si>
    <t>DB290,INT156</t>
  </si>
  <si>
    <t>HA_C_M01_SetFRQ_Code</t>
  </si>
  <si>
    <t>DB290,INT6</t>
  </si>
  <si>
    <t>HA_C_M01_TT_Code</t>
  </si>
  <si>
    <t>DB290,INT206</t>
  </si>
  <si>
    <t>HA_C_M01_ActSpeed_LoLo</t>
  </si>
  <si>
    <t>DB290,REAL180</t>
  </si>
  <si>
    <t>HA_C_M01_ActSpeed_HiHi</t>
  </si>
  <si>
    <t>DB290,REAL176</t>
  </si>
  <si>
    <t>HA_C_M01_ActSpeed_Lo</t>
  </si>
  <si>
    <t>DB290,REAL172</t>
  </si>
  <si>
    <t>HA_C_M01_ActSpeed_Hi</t>
  </si>
  <si>
    <t>DB290,REAL168</t>
  </si>
  <si>
    <t>HA_C_M01_TT_LoLo</t>
  </si>
  <si>
    <t>DB290,REAL230</t>
  </si>
  <si>
    <t>HA_C_M01_TT_HiHi</t>
  </si>
  <si>
    <t>DB290,REAL226</t>
  </si>
  <si>
    <t>HA_C_M01_TT_Lo</t>
  </si>
  <si>
    <t>DB290,REAL222</t>
  </si>
  <si>
    <t>HA_C_M01_TT_Hi</t>
  </si>
  <si>
    <t>DB290,REAL218</t>
  </si>
  <si>
    <t>HA_C_M01_TT_Value</t>
  </si>
  <si>
    <t>DB290,REAL210</t>
  </si>
  <si>
    <t>HA_C_M01_Speed_SV</t>
  </si>
  <si>
    <t>DB290,REAL110</t>
  </si>
  <si>
    <t>HA_C_M01_Speed_PV</t>
  </si>
  <si>
    <t>DB290,REAL160</t>
  </si>
  <si>
    <t>HA_C_M01_FRQ_SV</t>
  </si>
  <si>
    <t>DB290,REAL10</t>
  </si>
  <si>
    <t>HA_C_M01_FRQ_PV</t>
  </si>
  <si>
    <t>DB290,REAL60</t>
  </si>
  <si>
    <t>:MemoryMsg</t>
  </si>
  <si>
    <t>MaxLength</t>
  </si>
  <si>
    <t>InitialMessage</t>
  </si>
  <si>
    <t>CHP1_M1</t>
  </si>
  <si>
    <t>CHP1_M2</t>
  </si>
  <si>
    <t>CHP1_M3</t>
  </si>
  <si>
    <t>CHP1_M6</t>
  </si>
  <si>
    <t>CHP1_M7</t>
  </si>
  <si>
    <t>CHP1_M8</t>
  </si>
  <si>
    <t>CHP1_M9</t>
  </si>
  <si>
    <t>CHP1_M10</t>
  </si>
  <si>
    <t>CHP1_M11</t>
  </si>
  <si>
    <t>CHP1_M12</t>
  </si>
  <si>
    <t>CHP1_M13</t>
  </si>
  <si>
    <t>CHP1_M14</t>
  </si>
  <si>
    <t>CHP1_S1</t>
  </si>
  <si>
    <t>CHP1_S2</t>
  </si>
  <si>
    <t>CHP1_S3</t>
  </si>
  <si>
    <t>CHP1_S4</t>
  </si>
  <si>
    <t>CHP1_S5</t>
  </si>
  <si>
    <t>CHP1_S6</t>
  </si>
  <si>
    <t>CHP1_S7</t>
  </si>
  <si>
    <t>CHP1_S8</t>
  </si>
  <si>
    <t>CHP1_V1</t>
  </si>
  <si>
    <t>CHP1_V2</t>
  </si>
  <si>
    <t>CHP1_V3</t>
  </si>
  <si>
    <t>CHP1_V4</t>
  </si>
  <si>
    <t>CHP2_M1</t>
  </si>
  <si>
    <t>CHP2_M2</t>
  </si>
  <si>
    <t>CHP2_M3</t>
  </si>
  <si>
    <t>CHP2_M6</t>
  </si>
  <si>
    <t>CHP2_M7</t>
  </si>
  <si>
    <t>CHP2_M8</t>
  </si>
  <si>
    <t>CHP2_M9</t>
  </si>
  <si>
    <t>CHP2_M10</t>
  </si>
  <si>
    <t>CHP2_M11</t>
  </si>
  <si>
    <t>CHP2_M12</t>
  </si>
  <si>
    <t>CHP2_M13</t>
  </si>
  <si>
    <t>CHP2_M14</t>
  </si>
  <si>
    <t>CHP2_S1</t>
  </si>
  <si>
    <t>CHP2_S2</t>
  </si>
  <si>
    <t>CHP2_S3</t>
  </si>
  <si>
    <t>CHP2_S4</t>
  </si>
  <si>
    <t>CHP2_S5</t>
  </si>
  <si>
    <t>CHP2_S6</t>
  </si>
  <si>
    <t>CHP2_S7</t>
  </si>
  <si>
    <t>CHP2_S8</t>
  </si>
  <si>
    <t>CHP2_V1</t>
  </si>
  <si>
    <t>CHP2_V2</t>
  </si>
  <si>
    <t>CHP2_V3</t>
  </si>
  <si>
    <t>CHP2_V4</t>
  </si>
  <si>
    <t>CHP3_M1</t>
  </si>
  <si>
    <t>CHP3_M2</t>
  </si>
  <si>
    <t>CHP3_M3</t>
  </si>
  <si>
    <t>CHP3_M6</t>
  </si>
  <si>
    <t>CHP3_M7</t>
  </si>
  <si>
    <t>CHP3_M8</t>
  </si>
  <si>
    <t>CHP3_M9</t>
  </si>
  <si>
    <t>CHP3_M10</t>
  </si>
  <si>
    <t>CHP3_M11</t>
  </si>
  <si>
    <t>CHP3_M12</t>
  </si>
  <si>
    <t>CHP3_M13</t>
  </si>
  <si>
    <t>CHP3_M14</t>
  </si>
  <si>
    <t>CHP3_S1</t>
  </si>
  <si>
    <t>CHP3_S2</t>
  </si>
  <si>
    <t>CHP3_S3</t>
  </si>
  <si>
    <t>CHP3_S4</t>
  </si>
  <si>
    <t>CHP3_S5</t>
  </si>
  <si>
    <t>CHP3_S6</t>
  </si>
  <si>
    <t>CHP3_S7</t>
  </si>
  <si>
    <t>CHP3_S8</t>
  </si>
  <si>
    <t>CHP3_V1</t>
  </si>
  <si>
    <t>CHP3_V2</t>
  </si>
  <si>
    <t>CHP3_V3</t>
  </si>
  <si>
    <t>CHP3_V4</t>
  </si>
  <si>
    <t>CHP4_M1</t>
  </si>
  <si>
    <t>CHP4_M2</t>
  </si>
  <si>
    <t>2442+P5-M7 刨片机料仓4#出料螺旋A</t>
  </si>
  <si>
    <t>=2442+P5-M7</t>
  </si>
  <si>
    <t>CHP4_M3</t>
  </si>
  <si>
    <t>2442+P5-M8 刨片机料仓4#出料螺旋B</t>
  </si>
  <si>
    <t>CHP4_M6</t>
  </si>
  <si>
    <t>CHP4_M7</t>
  </si>
  <si>
    <t>CHP4_M8</t>
  </si>
  <si>
    <t>CHP4_M9</t>
  </si>
  <si>
    <t>CHP4_M10</t>
  </si>
  <si>
    <t>CHP4_M11</t>
  </si>
  <si>
    <t>CHP4_M12</t>
  </si>
  <si>
    <t>CHP4_M13</t>
  </si>
  <si>
    <t>CHP4_M14</t>
  </si>
  <si>
    <t>CHP4_S1</t>
  </si>
  <si>
    <t>CHP4_S2</t>
  </si>
  <si>
    <t>CHP4_S3</t>
  </si>
  <si>
    <t>CHP4_S4</t>
  </si>
  <si>
    <t>CHP4_S5</t>
  </si>
  <si>
    <t>CHP4_S6</t>
  </si>
  <si>
    <t>CHP4_S7</t>
  </si>
  <si>
    <t>CHP4_S8</t>
  </si>
  <si>
    <t>CHP4_V1</t>
  </si>
  <si>
    <t>CHP4_V2</t>
  </si>
  <si>
    <t>CHP4_V3</t>
  </si>
  <si>
    <t>CHP4_V4</t>
  </si>
  <si>
    <t>CHPF_M1</t>
  </si>
  <si>
    <t>CHPF_M2</t>
  </si>
  <si>
    <t>CHPF_M3</t>
  </si>
  <si>
    <t>CHPF_M4</t>
  </si>
  <si>
    <t>CHPF_M5</t>
  </si>
  <si>
    <t>CHPF_M6</t>
  </si>
  <si>
    <t>CHPF_M7</t>
  </si>
  <si>
    <t>CHPF_M8</t>
  </si>
  <si>
    <t>CHPF_M9</t>
  </si>
  <si>
    <t>CHPF_M10</t>
  </si>
  <si>
    <t>CHPF_M11</t>
  </si>
  <si>
    <t>CHPF_M12</t>
  </si>
  <si>
    <t>CHPF_M13</t>
  </si>
  <si>
    <t>CHPF_M14</t>
  </si>
  <si>
    <t>CHPF_M15</t>
  </si>
  <si>
    <t>CHPF_M16</t>
  </si>
  <si>
    <t>CHPF_M26</t>
  </si>
  <si>
    <t>CHPF_M27</t>
  </si>
  <si>
    <t>CHPF_M28</t>
  </si>
  <si>
    <t>CHPD_M1</t>
  </si>
  <si>
    <t>CHPD_M6</t>
  </si>
  <si>
    <t>CHPD_M7</t>
  </si>
  <si>
    <t>CHPD_M8</t>
  </si>
  <si>
    <t>CHPD_M9</t>
  </si>
  <si>
    <t>CHPD_M10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</si>
</sst>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sz val="11"/>
      <color rgb="FFC00000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1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890133365886"/>
        <bgColor indexed="64"/>
      </patternFill>
    </fill>
    <fill>
      <patternFill patternType="solid">
        <fgColor theme="7" tint="0.79989013336588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3" fillId="7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11" borderId="3" applyNumberFormat="0" applyFont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4" fillId="15" borderId="6" applyNumberFormat="0" applyAlignment="0" applyProtection="0">
      <alignment vertical="center"/>
    </xf>
    <xf numFmtId="0" fontId="15" fillId="15" borderId="2" applyNumberFormat="0" applyAlignment="0" applyProtection="0">
      <alignment vertical="center"/>
    </xf>
    <xf numFmtId="0" fontId="16" fillId="16" borderId="7" applyNumberFormat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0" fillId="0" borderId="0"/>
  </cellStyleXfs>
  <cellXfs count="16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0" fontId="0" fillId="0" borderId="0" xfId="49"/>
    <xf numFmtId="0" fontId="0" fillId="2" borderId="1" xfId="49" applyFill="1" applyBorder="1"/>
    <xf numFmtId="0" fontId="0" fillId="2" borderId="1" xfId="49" applyFont="1" applyFill="1" applyBorder="1"/>
    <xf numFmtId="0" fontId="0" fillId="0" borderId="1" xfId="0" applyBorder="1">
      <alignment vertical="center"/>
    </xf>
    <xf numFmtId="0" fontId="0" fillId="0" borderId="0" xfId="0" applyFont="1" applyFill="1" applyAlignment="1">
      <alignment vertical="center"/>
    </xf>
    <xf numFmtId="0" fontId="0" fillId="2" borderId="0" xfId="0" applyFill="1">
      <alignment vertical="center"/>
    </xf>
    <xf numFmtId="0" fontId="0" fillId="0" borderId="0" xfId="0" applyFont="1">
      <alignment vertical="center"/>
    </xf>
    <xf numFmtId="0" fontId="0" fillId="2" borderId="0" xfId="0" applyFont="1" applyFill="1">
      <alignment vertical="center"/>
    </xf>
    <xf numFmtId="0" fontId="1" fillId="0" borderId="0" xfId="0" applyFont="1" applyFill="1" applyBorder="1">
      <alignment vertical="center"/>
    </xf>
    <xf numFmtId="0" fontId="0" fillId="3" borderId="0" xfId="0" applyFill="1">
      <alignment vertical="center"/>
    </xf>
    <xf numFmtId="0" fontId="0" fillId="0" borderId="0" xfId="0" applyFill="1" applyBorder="1">
      <alignment vertical="center"/>
    </xf>
    <xf numFmtId="0" fontId="0" fillId="4" borderId="0" xfId="0" applyFill="1" applyBorder="1">
      <alignment vertical="center"/>
    </xf>
    <xf numFmtId="0" fontId="0" fillId="5" borderId="0" xfId="0" applyFill="1" applyBorder="1">
      <alignment vertical="center"/>
    </xf>
    <xf numFmtId="0" fontId="0" fillId="0" borderId="0" xfId="0" applyFill="1">
      <alignment vertical="center"/>
    </xf>
    <xf numFmtId="0" fontId="0" fillId="0" borderId="0" xfId="0" quotePrefix="1">
      <alignment vertical="center"/>
    </xf>
    <xf numFmtId="0" fontId="0" fillId="0" borderId="0" xfId="0" applyFill="1" applyAlignment="1" quotePrefix="1">
      <alignment vertical="center"/>
    </xf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2" xfId="49"/>
  </cellStyles>
  <dxfs count="2"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4" Type="http://schemas.openxmlformats.org/officeDocument/2006/relationships/sharedStrings" Target="sharedStrings.xml"/><Relationship Id="rId13" Type="http://schemas.openxmlformats.org/officeDocument/2006/relationships/styles" Target="styles.xml"/><Relationship Id="rId12" Type="http://schemas.openxmlformats.org/officeDocument/2006/relationships/theme" Target="theme/theme1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T6604"/>
  <sheetViews>
    <sheetView zoomScale="85" zoomScaleNormal="85" topLeftCell="E3555" workbookViewId="0">
      <selection activeCell="G422" sqref="G422:G3625"/>
    </sheetView>
  </sheetViews>
  <sheetFormatPr defaultColWidth="9" defaultRowHeight="14"/>
  <cols>
    <col min="1" max="1" width="9" style="12" customWidth="1"/>
    <col min="2" max="2" width="36.3272727272727" style="12" customWidth="1"/>
    <col min="3" max="3" width="16.0909090909091" style="12" customWidth="1"/>
    <col min="4" max="4" width="18.3636363636364" style="12" customWidth="1"/>
    <col min="5" max="5" width="29.3636363636364" style="13" customWidth="1"/>
    <col min="6" max="6" width="35" style="14" customWidth="1"/>
    <col min="7" max="7" width="29.3636363636364" style="10" customWidth="1"/>
    <col min="8" max="8" width="81.8727272727273" style="10" customWidth="1"/>
    <col min="9" max="9" width="15" style="10" customWidth="1"/>
    <col min="10" max="10" width="9.26363636363636" style="13" customWidth="1"/>
    <col min="11" max="11" width="8.44545454545455" style="12" customWidth="1"/>
    <col min="12" max="12" width="11" style="13" customWidth="1"/>
    <col min="13" max="13" width="9.36363636363636" style="14" customWidth="1"/>
    <col min="14" max="16" width="7.26363636363636" style="14" customWidth="1"/>
    <col min="17" max="17" width="21.3636363636364" style="14" customWidth="1"/>
    <col min="18" max="18" width="17.9090909090909" style="15" customWidth="1"/>
    <col min="19" max="19" width="46.9090909090909" style="15" customWidth="1"/>
    <col min="20" max="20" width="11.4454545454545" style="15"/>
    <col min="21" max="16384" width="9" style="15"/>
  </cols>
  <sheetData>
    <row r="1" spans="1:20">
      <c r="A1" s="12" t="s">
        <v>0</v>
      </c>
      <c r="B1" s="12" t="s">
        <v>1</v>
      </c>
      <c r="C1" s="12" t="s">
        <v>2</v>
      </c>
      <c r="D1" s="12" t="s">
        <v>3</v>
      </c>
      <c r="E1" s="13" t="s">
        <v>4</v>
      </c>
      <c r="F1" s="14" t="s">
        <v>5</v>
      </c>
      <c r="G1" s="10" t="s">
        <v>6</v>
      </c>
      <c r="H1" s="10" t="s">
        <v>7</v>
      </c>
      <c r="I1" s="10" t="s">
        <v>8</v>
      </c>
      <c r="J1" s="13" t="s">
        <v>9</v>
      </c>
      <c r="L1" s="13" t="s">
        <v>10</v>
      </c>
      <c r="M1" s="14" t="s">
        <v>11</v>
      </c>
      <c r="N1" s="14" t="s">
        <v>12</v>
      </c>
      <c r="O1" s="14" t="s">
        <v>13</v>
      </c>
      <c r="P1" s="14" t="s">
        <v>14</v>
      </c>
      <c r="Q1" s="14" t="s">
        <v>7</v>
      </c>
      <c r="R1" s="15" t="s">
        <v>15</v>
      </c>
      <c r="T1" s="15" t="s">
        <v>16</v>
      </c>
    </row>
    <row r="2" ht="12" hidden="1" customHeight="1" spans="1:17">
      <c r="A2" s="12" t="s">
        <v>17</v>
      </c>
      <c r="B2" s="8" t="s">
        <v>18</v>
      </c>
      <c r="C2" t="s">
        <v>19</v>
      </c>
      <c r="D2" t="s">
        <v>20</v>
      </c>
      <c r="E2" s="13" t="str">
        <f t="shared" ref="E2:E25" si="0">A2&amp;"_"&amp;B2&amp;"_"&amp;D2</f>
        <v>CHP1_M1_M_BP_Motor_var</v>
      </c>
      <c r="F2" s="14" t="str">
        <f t="shared" ref="F2:F25" si="1">D2&amp;"_"&amp;C2</f>
        <v>BP_Motor_var_Enable</v>
      </c>
      <c r="G2" s="10" t="str">
        <f t="shared" ref="G2:G25" si="2">A2&amp;"_"&amp;IF(B2="DB","",B2&amp;"_")&amp;C2</f>
        <v>CHP1_M1_M_Enable</v>
      </c>
      <c r="H2" s="10" t="str">
        <f>VLOOKUP(基本表格!E2,起始地址定义!A:D,4,FALSE)&amp;" "&amp;Q2</f>
        <v>2415+P8-M1 1#环式刨片机 电机控制 使能</v>
      </c>
      <c r="I2" s="10" t="str">
        <f t="shared" ref="I2:I25" si="3">J2&amp;","&amp;K2</f>
        <v>DB1100,X0.0</v>
      </c>
      <c r="J2" s="13" t="str">
        <f>VLOOKUP(E2,起始地址定义!A:D,2,FALSE)</f>
        <v>DB1100</v>
      </c>
      <c r="K2" s="12" t="str">
        <f t="shared" ref="K2:K25" si="4">IF(N2="离散","X",IF(N2="实型","REAL","INT"))&amp;IF(N2="离散",TEXT(L2+M2,"0.0"),L2+M2)</f>
        <v>X0.0</v>
      </c>
      <c r="L2" s="13">
        <f>VLOOKUP(E2,起始地址定义!A:D,3,FALSE)</f>
        <v>0</v>
      </c>
      <c r="M2" s="14">
        <f>VLOOKUP($F2,类型描述及偏移量!$C:$H,2,FALSE)</f>
        <v>0</v>
      </c>
      <c r="N2" s="14" t="str">
        <f>VLOOKUP($F2,类型描述及偏移量!$C:$H,3,FALSE)</f>
        <v>离散</v>
      </c>
      <c r="O2" s="14" t="str">
        <f>VLOOKUP($F2,类型描述及偏移量!$C:$H,4,FALSE)</f>
        <v>None</v>
      </c>
      <c r="P2" s="14" t="str">
        <f>VLOOKUP($F2,类型描述及偏移量!$C:$H,5,FALSE)</f>
        <v>No</v>
      </c>
      <c r="Q2" s="14" t="str">
        <f>VLOOKUP($F2,类型描述及偏移量!$C:$H,6,FALSE)</f>
        <v>使能</v>
      </c>
    </row>
    <row r="3" hidden="1" spans="1:17">
      <c r="A3" s="12" t="s">
        <v>17</v>
      </c>
      <c r="B3" s="8" t="s">
        <v>18</v>
      </c>
      <c r="C3" t="s">
        <v>21</v>
      </c>
      <c r="D3" t="s">
        <v>20</v>
      </c>
      <c r="E3" s="13" t="str">
        <f t="shared" si="0"/>
        <v>CHP1_M1_M_BP_Motor_var</v>
      </c>
      <c r="F3" s="14" t="str">
        <f t="shared" si="1"/>
        <v>BP_Motor_var_Auto_Status</v>
      </c>
      <c r="G3" s="10" t="str">
        <f t="shared" si="2"/>
        <v>CHP1_M1_M_Auto_Status</v>
      </c>
      <c r="H3" s="10" t="str">
        <f>VLOOKUP(基本表格!E3,起始地址定义!A:D,4,FALSE)&amp;" "&amp;Q3</f>
        <v>2415+P8-M1 1#环式刨片机 电机控制 手自动状态</v>
      </c>
      <c r="I3" s="10" t="str">
        <f t="shared" si="3"/>
        <v>DB1100,X0.3</v>
      </c>
      <c r="J3" s="13" t="str">
        <f>VLOOKUP(E3,起始地址定义!A:D,2,FALSE)</f>
        <v>DB1100</v>
      </c>
      <c r="K3" s="12" t="str">
        <f t="shared" si="4"/>
        <v>X0.3</v>
      </c>
      <c r="L3" s="13">
        <f>VLOOKUP(E3,起始地址定义!A:D,3,FALSE)</f>
        <v>0</v>
      </c>
      <c r="M3" s="14">
        <f>VLOOKUP($F3,类型描述及偏移量!$C:$H,2,FALSE)</f>
        <v>0.3</v>
      </c>
      <c r="N3" s="14" t="str">
        <f>VLOOKUP($F3,类型描述及偏移量!$C:$H,3,FALSE)</f>
        <v>离散</v>
      </c>
      <c r="O3" s="14" t="str">
        <f>VLOOKUP($F3,类型描述及偏移量!$C:$H,4,FALSE)</f>
        <v>None</v>
      </c>
      <c r="P3" s="14" t="str">
        <f>VLOOKUP($F3,类型描述及偏移量!$C:$H,5,FALSE)</f>
        <v>Yes</v>
      </c>
      <c r="Q3" s="14" t="str">
        <f>VLOOKUP($F3,类型描述及偏移量!$C:$H,6,FALSE)</f>
        <v>手自动状态</v>
      </c>
    </row>
    <row r="4" hidden="1" spans="1:17">
      <c r="A4" s="12" t="s">
        <v>17</v>
      </c>
      <c r="B4" s="8" t="s">
        <v>18</v>
      </c>
      <c r="C4" t="s">
        <v>22</v>
      </c>
      <c r="D4" t="s">
        <v>20</v>
      </c>
      <c r="E4" s="13" t="str">
        <f t="shared" si="0"/>
        <v>CHP1_M1_M_BP_Motor_var</v>
      </c>
      <c r="F4" s="14" t="str">
        <f t="shared" si="1"/>
        <v>BP_Motor_var_Loc_Rem</v>
      </c>
      <c r="G4" s="10" t="str">
        <f t="shared" si="2"/>
        <v>CHP1_M1_M_Loc_Rem</v>
      </c>
      <c r="H4" s="10" t="str">
        <f>VLOOKUP(基本表格!E4,起始地址定义!A:D,4,FALSE)&amp;" "&amp;Q4</f>
        <v>2415+P8-M1 1#环式刨片机 电机控制 本地/远程(检修/待机）</v>
      </c>
      <c r="I4" s="10" t="str">
        <f t="shared" si="3"/>
        <v>DB1100,X0.4</v>
      </c>
      <c r="J4" s="13" t="str">
        <f>VLOOKUP(E4,起始地址定义!A:D,2,FALSE)</f>
        <v>DB1100</v>
      </c>
      <c r="K4" s="12" t="str">
        <f t="shared" si="4"/>
        <v>X0.4</v>
      </c>
      <c r="L4" s="13">
        <f>VLOOKUP(E4,起始地址定义!A:D,3,FALSE)</f>
        <v>0</v>
      </c>
      <c r="M4" s="14">
        <f>VLOOKUP($F4,类型描述及偏移量!$C:$H,2,FALSE)</f>
        <v>0.4</v>
      </c>
      <c r="N4" s="14" t="str">
        <f>VLOOKUP($F4,类型描述及偏移量!$C:$H,3,FALSE)</f>
        <v>离散</v>
      </c>
      <c r="O4" s="14" t="str">
        <f>VLOOKUP($F4,类型描述及偏移量!$C:$H,4,FALSE)</f>
        <v>None</v>
      </c>
      <c r="P4" s="14" t="str">
        <f>VLOOKUP($F4,类型描述及偏移量!$C:$H,5,FALSE)</f>
        <v>Yes</v>
      </c>
      <c r="Q4" s="14" t="str">
        <f>VLOOKUP($F4,类型描述及偏移量!$C:$H,6,FALSE)</f>
        <v>本地/远程(检修/待机）</v>
      </c>
    </row>
    <row r="5" hidden="1" spans="1:17">
      <c r="A5" s="12" t="s">
        <v>17</v>
      </c>
      <c r="B5" s="8" t="s">
        <v>18</v>
      </c>
      <c r="C5" t="s">
        <v>23</v>
      </c>
      <c r="D5" t="s">
        <v>20</v>
      </c>
      <c r="E5" s="13" t="str">
        <f t="shared" si="0"/>
        <v>CHP1_M1_M_BP_Motor_var</v>
      </c>
      <c r="F5" s="14" t="str">
        <f t="shared" si="1"/>
        <v>BP_Motor_var_ON_HMI</v>
      </c>
      <c r="G5" s="10" t="str">
        <f t="shared" si="2"/>
        <v>CHP1_M1_M_ON_HMI</v>
      </c>
      <c r="H5" s="10" t="str">
        <f>VLOOKUP(基本表格!E5,起始地址定义!A:D,4,FALSE)&amp;" "&amp;Q5</f>
        <v>2415+P8-M1 1#环式刨片机 电机控制 开启_上位机(正转)</v>
      </c>
      <c r="I5" s="10" t="str">
        <f t="shared" si="3"/>
        <v>DB1100,X0.6</v>
      </c>
      <c r="J5" s="13" t="str">
        <f>VLOOKUP(E5,起始地址定义!A:D,2,FALSE)</f>
        <v>DB1100</v>
      </c>
      <c r="K5" s="12" t="str">
        <f t="shared" si="4"/>
        <v>X0.6</v>
      </c>
      <c r="L5" s="13">
        <f>VLOOKUP(E5,起始地址定义!A:D,3,FALSE)</f>
        <v>0</v>
      </c>
      <c r="M5" s="14">
        <f>VLOOKUP($F5,类型描述及偏移量!$C:$H,2,FALSE)</f>
        <v>0.6</v>
      </c>
      <c r="N5" s="14" t="str">
        <f>VLOOKUP($F5,类型描述及偏移量!$C:$H,3,FALSE)</f>
        <v>离散</v>
      </c>
      <c r="O5" s="14" t="str">
        <f>VLOOKUP($F5,类型描述及偏移量!$C:$H,4,FALSE)</f>
        <v>None</v>
      </c>
      <c r="P5" s="14" t="str">
        <f>VLOOKUP($F5,类型描述及偏移量!$C:$H,5,FALSE)</f>
        <v>No</v>
      </c>
      <c r="Q5" s="14" t="str">
        <f>VLOOKUP($F5,类型描述及偏移量!$C:$H,6,FALSE)</f>
        <v>开启_上位机(正转)</v>
      </c>
    </row>
    <row r="6" hidden="1" spans="1:17">
      <c r="A6" s="12" t="s">
        <v>17</v>
      </c>
      <c r="B6" s="8" t="s">
        <v>18</v>
      </c>
      <c r="C6" t="s">
        <v>24</v>
      </c>
      <c r="D6" t="s">
        <v>20</v>
      </c>
      <c r="E6" s="13" t="str">
        <f t="shared" si="0"/>
        <v>CHP1_M1_M_BP_Motor_var</v>
      </c>
      <c r="F6" s="14" t="str">
        <f t="shared" si="1"/>
        <v>BP_Motor_var_OFF_HMI</v>
      </c>
      <c r="G6" s="10" t="str">
        <f t="shared" si="2"/>
        <v>CHP1_M1_M_OFF_HMI</v>
      </c>
      <c r="H6" s="10" t="str">
        <f>VLOOKUP(基本表格!E6,起始地址定义!A:D,4,FALSE)&amp;" "&amp;Q6</f>
        <v>2415+P8-M1 1#环式刨片机 电机控制 停止_上位机(反转)</v>
      </c>
      <c r="I6" s="10" t="str">
        <f t="shared" si="3"/>
        <v>DB1100,X1.0</v>
      </c>
      <c r="J6" s="13" t="str">
        <f>VLOOKUP(E6,起始地址定义!A:D,2,FALSE)</f>
        <v>DB1100</v>
      </c>
      <c r="K6" s="12" t="str">
        <f t="shared" si="4"/>
        <v>X1.0</v>
      </c>
      <c r="L6" s="13">
        <f>VLOOKUP(E6,起始地址定义!A:D,3,FALSE)</f>
        <v>0</v>
      </c>
      <c r="M6" s="14">
        <f>VLOOKUP($F6,类型描述及偏移量!$C:$H,2,FALSE)</f>
        <v>1</v>
      </c>
      <c r="N6" s="14" t="str">
        <f>VLOOKUP($F6,类型描述及偏移量!$C:$H,3,FALSE)</f>
        <v>离散</v>
      </c>
      <c r="O6" s="14" t="str">
        <f>VLOOKUP($F6,类型描述及偏移量!$C:$H,4,FALSE)</f>
        <v>None</v>
      </c>
      <c r="P6" s="14" t="str">
        <f>VLOOKUP($F6,类型描述及偏移量!$C:$H,5,FALSE)</f>
        <v>No</v>
      </c>
      <c r="Q6" s="14" t="str">
        <f>VLOOKUP($F6,类型描述及偏移量!$C:$H,6,FALSE)</f>
        <v>停止_上位机(反转)</v>
      </c>
    </row>
    <row r="7" hidden="1" spans="1:17">
      <c r="A7" s="12" t="s">
        <v>17</v>
      </c>
      <c r="B7" s="8" t="s">
        <v>18</v>
      </c>
      <c r="C7" t="s">
        <v>25</v>
      </c>
      <c r="D7" t="s">
        <v>20</v>
      </c>
      <c r="E7" s="13" t="str">
        <f t="shared" si="0"/>
        <v>CHP1_M1_M_BP_Motor_var</v>
      </c>
      <c r="F7" s="14" t="str">
        <f t="shared" si="1"/>
        <v>BP_Motor_var_Fan</v>
      </c>
      <c r="G7" s="10" t="str">
        <f t="shared" si="2"/>
        <v>CHP1_M1_M_Fan</v>
      </c>
      <c r="H7" s="10" t="str">
        <f>VLOOKUP(基本表格!E7,起始地址定义!A:D,4,FALSE)&amp;" "&amp;Q7</f>
        <v>2415+P8-M1 1#环式刨片机 电机控制 通风扇</v>
      </c>
      <c r="I7" s="10" t="str">
        <f t="shared" si="3"/>
        <v>DB1100,X1.1</v>
      </c>
      <c r="J7" s="13" t="str">
        <f>VLOOKUP(E7,起始地址定义!A:D,2,FALSE)</f>
        <v>DB1100</v>
      </c>
      <c r="K7" s="12" t="str">
        <f t="shared" si="4"/>
        <v>X1.1</v>
      </c>
      <c r="L7" s="13">
        <f>VLOOKUP(E7,起始地址定义!A:D,3,FALSE)</f>
        <v>0</v>
      </c>
      <c r="M7" s="14">
        <f>VLOOKUP($F7,类型描述及偏移量!$C:$H,2,FALSE)</f>
        <v>1.1</v>
      </c>
      <c r="N7" s="14" t="str">
        <f>VLOOKUP($F7,类型描述及偏移量!$C:$H,3,FALSE)</f>
        <v>离散</v>
      </c>
      <c r="O7" s="14" t="str">
        <f>VLOOKUP($F7,类型描述及偏移量!$C:$H,4,FALSE)</f>
        <v>None</v>
      </c>
      <c r="P7" s="14" t="str">
        <f>VLOOKUP($F7,类型描述及偏移量!$C:$H,5,FALSE)</f>
        <v>Yes</v>
      </c>
      <c r="Q7" s="14" t="str">
        <f>VLOOKUP($F7,类型描述及偏移量!$C:$H,6,FALSE)</f>
        <v>通风扇</v>
      </c>
    </row>
    <row r="8" hidden="1" spans="1:17">
      <c r="A8" s="12" t="s">
        <v>17</v>
      </c>
      <c r="B8" s="8" t="s">
        <v>18</v>
      </c>
      <c r="C8" t="s">
        <v>26</v>
      </c>
      <c r="D8" t="s">
        <v>20</v>
      </c>
      <c r="E8" s="13" t="str">
        <f t="shared" si="0"/>
        <v>CHP1_M1_M_BP_Motor_var</v>
      </c>
      <c r="F8" s="14" t="str">
        <f t="shared" si="1"/>
        <v>BP_Motor_var_Motor</v>
      </c>
      <c r="G8" s="10" t="str">
        <f t="shared" si="2"/>
        <v>CHP1_M1_M_Motor</v>
      </c>
      <c r="H8" s="10" t="str">
        <f>VLOOKUP(基本表格!E8,起始地址定义!A:D,4,FALSE)&amp;" "&amp;Q8</f>
        <v>2415+P8-M1 1#环式刨片机 电机控制 电机(正转）</v>
      </c>
      <c r="I8" s="10" t="str">
        <f t="shared" si="3"/>
        <v>DB1100,X1.2</v>
      </c>
      <c r="J8" s="13" t="str">
        <f>VLOOKUP(E8,起始地址定义!A:D,2,FALSE)</f>
        <v>DB1100</v>
      </c>
      <c r="K8" s="12" t="str">
        <f t="shared" si="4"/>
        <v>X1.2</v>
      </c>
      <c r="L8" s="13">
        <f>VLOOKUP(E8,起始地址定义!A:D,3,FALSE)</f>
        <v>0</v>
      </c>
      <c r="M8" s="14">
        <f>VLOOKUP($F8,类型描述及偏移量!$C:$H,2,FALSE)</f>
        <v>1.2</v>
      </c>
      <c r="N8" s="14" t="str">
        <f>VLOOKUP($F8,类型描述及偏移量!$C:$H,3,FALSE)</f>
        <v>离散</v>
      </c>
      <c r="O8" s="14" t="str">
        <f>VLOOKUP($F8,类型描述及偏移量!$C:$H,4,FALSE)</f>
        <v>None</v>
      </c>
      <c r="P8" s="14" t="str">
        <f>VLOOKUP($F8,类型描述及偏移量!$C:$H,5,FALSE)</f>
        <v>Yes</v>
      </c>
      <c r="Q8" s="14" t="str">
        <f>VLOOKUP($F8,类型描述及偏移量!$C:$H,6,FALSE)</f>
        <v>电机(正转）</v>
      </c>
    </row>
    <row r="9" hidden="1" spans="1:17">
      <c r="A9" s="12" t="s">
        <v>17</v>
      </c>
      <c r="B9" s="8" t="s">
        <v>18</v>
      </c>
      <c r="C9" t="s">
        <v>27</v>
      </c>
      <c r="D9" t="s">
        <v>20</v>
      </c>
      <c r="E9" s="13" t="str">
        <f t="shared" si="0"/>
        <v>CHP1_M1_M_BP_Motor_var</v>
      </c>
      <c r="F9" s="14" t="str">
        <f t="shared" si="1"/>
        <v>BP_Motor_var_OL</v>
      </c>
      <c r="G9" s="10" t="str">
        <f t="shared" si="2"/>
        <v>CHP1_M1_M_OL</v>
      </c>
      <c r="H9" s="10" t="str">
        <f>VLOOKUP(基本表格!E9,起始地址定义!A:D,4,FALSE)&amp;" "&amp;Q9</f>
        <v>2415+P8-M1 1#环式刨片机 电机控制 电机过载</v>
      </c>
      <c r="I9" s="10" t="str">
        <f t="shared" si="3"/>
        <v>DB1100,X1.3</v>
      </c>
      <c r="J9" s="13" t="str">
        <f>VLOOKUP(E9,起始地址定义!A:D,2,FALSE)</f>
        <v>DB1100</v>
      </c>
      <c r="K9" s="12" t="str">
        <f t="shared" si="4"/>
        <v>X1.3</v>
      </c>
      <c r="L9" s="13">
        <f>VLOOKUP(E9,起始地址定义!A:D,3,FALSE)</f>
        <v>0</v>
      </c>
      <c r="M9" s="14">
        <f>VLOOKUP($F9,类型描述及偏移量!$C:$H,2,FALSE)</f>
        <v>1.3</v>
      </c>
      <c r="N9" s="14" t="str">
        <f>VLOOKUP($F9,类型描述及偏移量!$C:$H,3,FALSE)</f>
        <v>离散</v>
      </c>
      <c r="O9" s="14" t="str">
        <f>VLOOKUP($F9,类型描述及偏移量!$C:$H,4,FALSE)</f>
        <v>On</v>
      </c>
      <c r="P9" s="14" t="str">
        <f>VLOOKUP($F9,类型描述及偏移量!$C:$H,5,FALSE)</f>
        <v>Yes</v>
      </c>
      <c r="Q9" s="14" t="str">
        <f>VLOOKUP($F9,类型描述及偏移量!$C:$H,6,FALSE)</f>
        <v>电机过载</v>
      </c>
    </row>
    <row r="10" hidden="1" spans="1:17">
      <c r="A10" s="12" t="s">
        <v>17</v>
      </c>
      <c r="B10" s="8" t="s">
        <v>18</v>
      </c>
      <c r="C10" t="s">
        <v>28</v>
      </c>
      <c r="D10" t="s">
        <v>20</v>
      </c>
      <c r="E10" s="13" t="str">
        <f t="shared" si="0"/>
        <v>CHP1_M1_M_BP_Motor_var</v>
      </c>
      <c r="F10" s="14" t="str">
        <f t="shared" si="1"/>
        <v>BP_Motor_var_Fan_OL</v>
      </c>
      <c r="G10" s="10" t="str">
        <f t="shared" si="2"/>
        <v>CHP1_M1_M_Fan_OL</v>
      </c>
      <c r="H10" s="10" t="str">
        <f>VLOOKUP(基本表格!E10,起始地址定义!A:D,4,FALSE)&amp;" "&amp;Q10</f>
        <v>2415+P8-M1 1#环式刨片机 电机控制 风扇过载</v>
      </c>
      <c r="I10" s="10" t="str">
        <f t="shared" si="3"/>
        <v>DB1100,X1.4</v>
      </c>
      <c r="J10" s="13" t="str">
        <f>VLOOKUP(E10,起始地址定义!A:D,2,FALSE)</f>
        <v>DB1100</v>
      </c>
      <c r="K10" s="12" t="str">
        <f t="shared" si="4"/>
        <v>X1.4</v>
      </c>
      <c r="L10" s="13">
        <f>VLOOKUP(E10,起始地址定义!A:D,3,FALSE)</f>
        <v>0</v>
      </c>
      <c r="M10" s="14">
        <f>VLOOKUP($F10,类型描述及偏移量!$C:$H,2,FALSE)</f>
        <v>1.4</v>
      </c>
      <c r="N10" s="14" t="str">
        <f>VLOOKUP($F10,类型描述及偏移量!$C:$H,3,FALSE)</f>
        <v>离散</v>
      </c>
      <c r="O10" s="14" t="str">
        <f>VLOOKUP($F10,类型描述及偏移量!$C:$H,4,FALSE)</f>
        <v>On</v>
      </c>
      <c r="P10" s="14" t="str">
        <f>VLOOKUP($F10,类型描述及偏移量!$C:$H,5,FALSE)</f>
        <v>Yes</v>
      </c>
      <c r="Q10" s="14" t="str">
        <f>VLOOKUP($F10,类型描述及偏移量!$C:$H,6,FALSE)</f>
        <v>风扇过载</v>
      </c>
    </row>
    <row r="11" hidden="1" spans="1:17">
      <c r="A11" s="12" t="s">
        <v>17</v>
      </c>
      <c r="B11" s="8" t="s">
        <v>18</v>
      </c>
      <c r="C11" t="s">
        <v>29</v>
      </c>
      <c r="D11" t="s">
        <v>20</v>
      </c>
      <c r="E11" s="13" t="str">
        <f t="shared" si="0"/>
        <v>CHP1_M1_M_BP_Motor_var</v>
      </c>
      <c r="F11" s="14" t="str">
        <f t="shared" si="1"/>
        <v>BP_Motor_var_RunSig</v>
      </c>
      <c r="G11" s="10" t="str">
        <f t="shared" si="2"/>
        <v>CHP1_M1_M_RunSig</v>
      </c>
      <c r="H11" s="10" t="str">
        <f>VLOOKUP(基本表格!E11,起始地址定义!A:D,4,FALSE)&amp;" "&amp;Q11</f>
        <v>2415+P8-M1 1#环式刨片机 电机控制 电机运行指示</v>
      </c>
      <c r="I11" s="10" t="str">
        <f t="shared" si="3"/>
        <v>DB1100,X1.5</v>
      </c>
      <c r="J11" s="13" t="str">
        <f>VLOOKUP(E11,起始地址定义!A:D,2,FALSE)</f>
        <v>DB1100</v>
      </c>
      <c r="K11" s="12" t="str">
        <f t="shared" si="4"/>
        <v>X1.5</v>
      </c>
      <c r="L11" s="13">
        <f>VLOOKUP(E11,起始地址定义!A:D,3,FALSE)</f>
        <v>0</v>
      </c>
      <c r="M11" s="14">
        <f>VLOOKUP($F11,类型描述及偏移量!$C:$H,2,FALSE)</f>
        <v>1.5</v>
      </c>
      <c r="N11" s="14" t="str">
        <f>VLOOKUP($F11,类型描述及偏移量!$C:$H,3,FALSE)</f>
        <v>离散</v>
      </c>
      <c r="O11" s="14" t="str">
        <f>VLOOKUP($F11,类型描述及偏移量!$C:$H,4,FALSE)</f>
        <v>None</v>
      </c>
      <c r="P11" s="14" t="str">
        <f>VLOOKUP($F11,类型描述及偏移量!$C:$H,5,FALSE)</f>
        <v>Yes</v>
      </c>
      <c r="Q11" s="14" t="str">
        <f>VLOOKUP($F11,类型描述及偏移量!$C:$H,6,FALSE)</f>
        <v>电机运行指示</v>
      </c>
    </row>
    <row r="12" hidden="1" spans="1:17">
      <c r="A12" s="12" t="s">
        <v>17</v>
      </c>
      <c r="B12" s="8" t="s">
        <v>18</v>
      </c>
      <c r="C12" t="s">
        <v>30</v>
      </c>
      <c r="D12" t="s">
        <v>20</v>
      </c>
      <c r="E12" s="13" t="str">
        <f t="shared" si="0"/>
        <v>CHP1_M1_M_BP_Motor_var</v>
      </c>
      <c r="F12" s="14" t="str">
        <f t="shared" si="1"/>
        <v>BP_Motor_var_Break_ALM</v>
      </c>
      <c r="G12" s="10" t="str">
        <f t="shared" si="2"/>
        <v>CHP1_M1_M_Break_ALM</v>
      </c>
      <c r="H12" s="10" t="str">
        <f>VLOOKUP(基本表格!E12,起始地址定义!A:D,4,FALSE)&amp;" "&amp;Q12</f>
        <v>2415+P8-M1 1#环式刨片机 电机控制 断链报警</v>
      </c>
      <c r="I12" s="10" t="str">
        <f t="shared" si="3"/>
        <v>DB1100,X1.6</v>
      </c>
      <c r="J12" s="13" t="str">
        <f>VLOOKUP(E12,起始地址定义!A:D,2,FALSE)</f>
        <v>DB1100</v>
      </c>
      <c r="K12" s="12" t="str">
        <f t="shared" si="4"/>
        <v>X1.6</v>
      </c>
      <c r="L12" s="13">
        <f>VLOOKUP(E12,起始地址定义!A:D,3,FALSE)</f>
        <v>0</v>
      </c>
      <c r="M12" s="14">
        <f>VLOOKUP($F12,类型描述及偏移量!$C:$H,2,FALSE)</f>
        <v>1.6</v>
      </c>
      <c r="N12" s="14" t="str">
        <f>VLOOKUP($F12,类型描述及偏移量!$C:$H,3,FALSE)</f>
        <v>离散</v>
      </c>
      <c r="O12" s="14" t="str">
        <f>VLOOKUP($F12,类型描述及偏移量!$C:$H,4,FALSE)</f>
        <v>On</v>
      </c>
      <c r="P12" s="14" t="str">
        <f>VLOOKUP($F12,类型描述及偏移量!$C:$H,5,FALSE)</f>
        <v>Yes</v>
      </c>
      <c r="Q12" s="14" t="str">
        <f>VLOOKUP($F12,类型描述及偏移量!$C:$H,6,FALSE)</f>
        <v>断链报警</v>
      </c>
    </row>
    <row r="13" hidden="1" spans="1:17">
      <c r="A13" s="12" t="s">
        <v>17</v>
      </c>
      <c r="B13" s="8" t="s">
        <v>18</v>
      </c>
      <c r="C13" t="s">
        <v>31</v>
      </c>
      <c r="D13" t="s">
        <v>20</v>
      </c>
      <c r="E13" s="13" t="str">
        <f t="shared" si="0"/>
        <v>CHP1_M1_M_BP_Motor_var</v>
      </c>
      <c r="F13" s="14" t="str">
        <f t="shared" si="1"/>
        <v>BP_Motor_var_Break_CHK</v>
      </c>
      <c r="G13" s="10" t="str">
        <f t="shared" si="2"/>
        <v>CHP1_M1_M_Break_CHK</v>
      </c>
      <c r="H13" s="10" t="str">
        <f>VLOOKUP(基本表格!E13,起始地址定义!A:D,4,FALSE)&amp;" "&amp;Q13</f>
        <v>2415+P8-M1 1#环式刨片机 电机控制 断链检测</v>
      </c>
      <c r="I13" s="10" t="str">
        <f t="shared" si="3"/>
        <v>DB1100,X1.7</v>
      </c>
      <c r="J13" s="13" t="str">
        <f>VLOOKUP(E13,起始地址定义!A:D,2,FALSE)</f>
        <v>DB1100</v>
      </c>
      <c r="K13" s="12" t="str">
        <f t="shared" si="4"/>
        <v>X1.7</v>
      </c>
      <c r="L13" s="13">
        <f>VLOOKUP(E13,起始地址定义!A:D,3,FALSE)</f>
        <v>0</v>
      </c>
      <c r="M13" s="14">
        <f>VLOOKUP($F13,类型描述及偏移量!$C:$H,2,FALSE)</f>
        <v>1.7</v>
      </c>
      <c r="N13" s="14" t="str">
        <f>VLOOKUP($F13,类型描述及偏移量!$C:$H,3,FALSE)</f>
        <v>离散</v>
      </c>
      <c r="O13" s="14" t="str">
        <f>VLOOKUP($F13,类型描述及偏移量!$C:$H,4,FALSE)</f>
        <v>None</v>
      </c>
      <c r="P13" s="14" t="str">
        <f>VLOOKUP($F13,类型描述及偏移量!$C:$H,5,FALSE)</f>
        <v>Yes</v>
      </c>
      <c r="Q13" s="14" t="str">
        <f>VLOOKUP($F13,类型描述及偏移量!$C:$H,6,FALSE)</f>
        <v>断链检测</v>
      </c>
    </row>
    <row r="14" hidden="1" spans="1:17">
      <c r="A14" s="12" t="s">
        <v>17</v>
      </c>
      <c r="B14" s="8" t="s">
        <v>18</v>
      </c>
      <c r="C14" t="s">
        <v>32</v>
      </c>
      <c r="D14" t="s">
        <v>20</v>
      </c>
      <c r="E14" s="13" t="str">
        <f t="shared" si="0"/>
        <v>CHP1_M1_M_BP_Motor_var</v>
      </c>
      <c r="F14" s="14" t="str">
        <f t="shared" si="1"/>
        <v>BP_Motor_var_INV_Res_HMI</v>
      </c>
      <c r="G14" s="10" t="str">
        <f t="shared" si="2"/>
        <v>CHP1_M1_M_INV_Res_HMI</v>
      </c>
      <c r="H14" s="10" t="str">
        <f>VLOOKUP(基本表格!E14,起始地址定义!A:D,4,FALSE)&amp;" "&amp;Q14</f>
        <v>2415+P8-M1 1#环式刨片机 电机控制 复位</v>
      </c>
      <c r="I14" s="10" t="str">
        <f t="shared" si="3"/>
        <v>DB1100,X2.0</v>
      </c>
      <c r="J14" s="13" t="str">
        <f>VLOOKUP(E14,起始地址定义!A:D,2,FALSE)</f>
        <v>DB1100</v>
      </c>
      <c r="K14" s="12" t="str">
        <f t="shared" si="4"/>
        <v>X2.0</v>
      </c>
      <c r="L14" s="13">
        <f>VLOOKUP(E14,起始地址定义!A:D,3,FALSE)</f>
        <v>0</v>
      </c>
      <c r="M14" s="14">
        <f>VLOOKUP($F14,类型描述及偏移量!$C:$H,2,FALSE)</f>
        <v>2</v>
      </c>
      <c r="N14" s="14" t="str">
        <f>VLOOKUP($F14,类型描述及偏移量!$C:$H,3,FALSE)</f>
        <v>离散</v>
      </c>
      <c r="O14" s="14" t="str">
        <f>VLOOKUP($F14,类型描述及偏移量!$C:$H,4,FALSE)</f>
        <v>None</v>
      </c>
      <c r="P14" s="14" t="str">
        <f>VLOOKUP($F14,类型描述及偏移量!$C:$H,5,FALSE)</f>
        <v>No</v>
      </c>
      <c r="Q14" s="14" t="str">
        <f>VLOOKUP($F14,类型描述及偏移量!$C:$H,6,FALSE)</f>
        <v>复位</v>
      </c>
    </row>
    <row r="15" hidden="1" spans="1:17">
      <c r="A15" s="12" t="s">
        <v>17</v>
      </c>
      <c r="B15" s="8" t="s">
        <v>18</v>
      </c>
      <c r="C15" t="s">
        <v>33</v>
      </c>
      <c r="D15" t="s">
        <v>20</v>
      </c>
      <c r="E15" s="13" t="str">
        <f t="shared" si="0"/>
        <v>CHP1_M1_M_BP_Motor_var</v>
      </c>
      <c r="F15" s="14" t="str">
        <f t="shared" si="1"/>
        <v>BP_Motor_var_Break_EN</v>
      </c>
      <c r="G15" s="10" t="str">
        <f t="shared" si="2"/>
        <v>CHP1_M1_M_Break_EN</v>
      </c>
      <c r="H15" s="10" t="str">
        <f>VLOOKUP(基本表格!E15,起始地址定义!A:D,4,FALSE)&amp;" "&amp;Q15</f>
        <v>2415+P8-M1 1#环式刨片机 电机控制 断链保护使能</v>
      </c>
      <c r="I15" s="10" t="str">
        <f t="shared" si="3"/>
        <v>DB1100,X2.1</v>
      </c>
      <c r="J15" s="13" t="str">
        <f>VLOOKUP(E15,起始地址定义!A:D,2,FALSE)</f>
        <v>DB1100</v>
      </c>
      <c r="K15" s="12" t="str">
        <f t="shared" si="4"/>
        <v>X2.1</v>
      </c>
      <c r="L15" s="13">
        <f>VLOOKUP(E15,起始地址定义!A:D,3,FALSE)</f>
        <v>0</v>
      </c>
      <c r="M15" s="14">
        <f>VLOOKUP($F15,类型描述及偏移量!$C:$H,2,FALSE)</f>
        <v>2.1</v>
      </c>
      <c r="N15" s="14" t="str">
        <f>VLOOKUP($F15,类型描述及偏移量!$C:$H,3,FALSE)</f>
        <v>离散</v>
      </c>
      <c r="O15" s="14" t="str">
        <f>VLOOKUP($F15,类型描述及偏移量!$C:$H,4,FALSE)</f>
        <v>None</v>
      </c>
      <c r="P15" s="14" t="str">
        <f>VLOOKUP($F15,类型描述及偏移量!$C:$H,5,FALSE)</f>
        <v>No</v>
      </c>
      <c r="Q15" s="14" t="str">
        <f>VLOOKUP($F15,类型描述及偏移量!$C:$H,6,FALSE)</f>
        <v>断链保护使能</v>
      </c>
    </row>
    <row r="16" hidden="1" spans="1:17">
      <c r="A16" s="12" t="s">
        <v>17</v>
      </c>
      <c r="B16" s="8" t="s">
        <v>18</v>
      </c>
      <c r="C16" t="s">
        <v>34</v>
      </c>
      <c r="D16" t="s">
        <v>20</v>
      </c>
      <c r="E16" s="13" t="str">
        <f t="shared" si="0"/>
        <v>CHP1_M1_M_BP_Motor_var</v>
      </c>
      <c r="F16" s="14" t="str">
        <f t="shared" si="1"/>
        <v>BP_Motor_var_Break_Stop</v>
      </c>
      <c r="G16" s="10" t="str">
        <f t="shared" si="2"/>
        <v>CHP1_M1_M_Break_Stop</v>
      </c>
      <c r="H16" s="10" t="str">
        <f>VLOOKUP(基本表格!E16,起始地址定义!A:D,4,FALSE)&amp;" "&amp;Q16</f>
        <v>2415+P8-M1 1#环式刨片机 电机控制 断链导致停机</v>
      </c>
      <c r="I16" s="10" t="str">
        <f t="shared" si="3"/>
        <v>DB1100,X2.2</v>
      </c>
      <c r="J16" s="13" t="str">
        <f>VLOOKUP(E16,起始地址定义!A:D,2,FALSE)</f>
        <v>DB1100</v>
      </c>
      <c r="K16" s="12" t="str">
        <f t="shared" si="4"/>
        <v>X2.2</v>
      </c>
      <c r="L16" s="13">
        <f>VLOOKUP(E16,起始地址定义!A:D,3,FALSE)</f>
        <v>0</v>
      </c>
      <c r="M16" s="14">
        <f>VLOOKUP($F16,类型描述及偏移量!$C:$H,2,FALSE)</f>
        <v>2.2</v>
      </c>
      <c r="N16" s="14" t="str">
        <f>VLOOKUP($F16,类型描述及偏移量!$C:$H,3,FALSE)</f>
        <v>离散</v>
      </c>
      <c r="O16" s="14" t="str">
        <f>VLOOKUP($F16,类型描述及偏移量!$C:$H,4,FALSE)</f>
        <v>On</v>
      </c>
      <c r="P16" s="14" t="str">
        <f>VLOOKUP($F16,类型描述及偏移量!$C:$H,5,FALSE)</f>
        <v>Yes</v>
      </c>
      <c r="Q16" s="14" t="str">
        <f>VLOOKUP($F16,类型描述及偏移量!$C:$H,6,FALSE)</f>
        <v>断链导致停机</v>
      </c>
    </row>
    <row r="17" hidden="1" spans="1:17">
      <c r="A17" s="12" t="s">
        <v>17</v>
      </c>
      <c r="B17" s="8" t="s">
        <v>18</v>
      </c>
      <c r="C17" t="s">
        <v>35</v>
      </c>
      <c r="D17" t="s">
        <v>20</v>
      </c>
      <c r="E17" s="13" t="str">
        <f t="shared" si="0"/>
        <v>CHP1_M1_M_BP_Motor_var</v>
      </c>
      <c r="F17" s="14" t="str">
        <f t="shared" si="1"/>
        <v>BP_Motor_var_Motor_Back</v>
      </c>
      <c r="G17" s="10" t="str">
        <f t="shared" si="2"/>
        <v>CHP1_M1_M_Motor_Back</v>
      </c>
      <c r="H17" s="10" t="str">
        <f>VLOOKUP(基本表格!E17,起始地址定义!A:D,4,FALSE)&amp;" "&amp;Q17</f>
        <v>2415+P8-M1 1#环式刨片机 电机控制 电机(反转）</v>
      </c>
      <c r="I17" s="10" t="str">
        <f t="shared" si="3"/>
        <v>DB1100,X2.3</v>
      </c>
      <c r="J17" s="13" t="str">
        <f>VLOOKUP(E17,起始地址定义!A:D,2,FALSE)</f>
        <v>DB1100</v>
      </c>
      <c r="K17" s="12" t="str">
        <f t="shared" si="4"/>
        <v>X2.3</v>
      </c>
      <c r="L17" s="13">
        <f>VLOOKUP(E17,起始地址定义!A:D,3,FALSE)</f>
        <v>0</v>
      </c>
      <c r="M17" s="14">
        <f>VLOOKUP($F17,类型描述及偏移量!$C:$H,2,FALSE)</f>
        <v>2.3</v>
      </c>
      <c r="N17" s="14" t="str">
        <f>VLOOKUP($F17,类型描述及偏移量!$C:$H,3,FALSE)</f>
        <v>离散</v>
      </c>
      <c r="O17" s="14" t="str">
        <f>VLOOKUP($F17,类型描述及偏移量!$C:$H,4,FALSE)</f>
        <v>None</v>
      </c>
      <c r="P17" s="14" t="str">
        <f>VLOOKUP($F17,类型描述及偏移量!$C:$H,5,FALSE)</f>
        <v>Yes</v>
      </c>
      <c r="Q17" s="14" t="str">
        <f>VLOOKUP($F17,类型描述及偏移量!$C:$H,6,FALSE)</f>
        <v>电机(反转）</v>
      </c>
    </row>
    <row r="18" hidden="1" spans="1:17">
      <c r="A18" s="12" t="s">
        <v>17</v>
      </c>
      <c r="B18" s="8" t="s">
        <v>18</v>
      </c>
      <c r="C18" t="s">
        <v>36</v>
      </c>
      <c r="D18" t="s">
        <v>20</v>
      </c>
      <c r="E18" s="13" t="str">
        <f t="shared" si="0"/>
        <v>CHP1_M1_M_BP_Motor_var</v>
      </c>
      <c r="F18" s="14" t="str">
        <f t="shared" si="1"/>
        <v>BP_Motor_var_Loc</v>
      </c>
      <c r="G18" s="10" t="str">
        <f t="shared" si="2"/>
        <v>CHP1_M1_M_Loc</v>
      </c>
      <c r="H18" s="10" t="str">
        <f>VLOOKUP(基本表格!E18,起始地址定义!A:D,4,FALSE)&amp;" "&amp;Q18</f>
        <v>2415+P8-M1 1#环式刨片机 电机控制 本地</v>
      </c>
      <c r="I18" s="10" t="str">
        <f t="shared" si="3"/>
        <v>DB1100,X2.4</v>
      </c>
      <c r="J18" s="13" t="str">
        <f>VLOOKUP(E18,起始地址定义!A:D,2,FALSE)</f>
        <v>DB1100</v>
      </c>
      <c r="K18" s="12" t="str">
        <f t="shared" si="4"/>
        <v>X2.4</v>
      </c>
      <c r="L18" s="13">
        <f>VLOOKUP(E18,起始地址定义!A:D,3,FALSE)</f>
        <v>0</v>
      </c>
      <c r="M18" s="14">
        <f>VLOOKUP($F18,类型描述及偏移量!$C:$H,2,FALSE)</f>
        <v>2.4</v>
      </c>
      <c r="N18" s="14" t="str">
        <f>VLOOKUP($F18,类型描述及偏移量!$C:$H,3,FALSE)</f>
        <v>离散</v>
      </c>
      <c r="O18" s="14" t="str">
        <f>VLOOKUP($F18,类型描述及偏移量!$C:$H,4,FALSE)</f>
        <v>None</v>
      </c>
      <c r="P18" s="14" t="str">
        <f>VLOOKUP($F18,类型描述及偏移量!$C:$H,5,FALSE)</f>
        <v>Yes</v>
      </c>
      <c r="Q18" s="14" t="str">
        <f>VLOOKUP($F18,类型描述及偏移量!$C:$H,6,FALSE)</f>
        <v>本地</v>
      </c>
    </row>
    <row r="19" hidden="1" spans="1:17">
      <c r="A19" s="12" t="s">
        <v>17</v>
      </c>
      <c r="B19" s="8" t="s">
        <v>18</v>
      </c>
      <c r="C19" t="s">
        <v>37</v>
      </c>
      <c r="D19" t="s">
        <v>20</v>
      </c>
      <c r="E19" s="13" t="str">
        <f t="shared" si="0"/>
        <v>CHP1_M1_M_BP_Motor_var</v>
      </c>
      <c r="F19" s="14" t="str">
        <f t="shared" si="1"/>
        <v>BP_Motor_var_Rem</v>
      </c>
      <c r="G19" s="10" t="str">
        <f t="shared" si="2"/>
        <v>CHP1_M1_M_Rem</v>
      </c>
      <c r="H19" s="10" t="str">
        <f>VLOOKUP(基本表格!E19,起始地址定义!A:D,4,FALSE)&amp;" "&amp;Q19</f>
        <v>2415+P8-M1 1#环式刨片机 电机控制 远程</v>
      </c>
      <c r="I19" s="10" t="str">
        <f t="shared" si="3"/>
        <v>DB1100,X2.5</v>
      </c>
      <c r="J19" s="13" t="str">
        <f>VLOOKUP(E19,起始地址定义!A:D,2,FALSE)</f>
        <v>DB1100</v>
      </c>
      <c r="K19" s="12" t="str">
        <f t="shared" si="4"/>
        <v>X2.5</v>
      </c>
      <c r="L19" s="13">
        <f>VLOOKUP(E19,起始地址定义!A:D,3,FALSE)</f>
        <v>0</v>
      </c>
      <c r="M19" s="14">
        <f>VLOOKUP($F19,类型描述及偏移量!$C:$H,2,FALSE)</f>
        <v>2.5</v>
      </c>
      <c r="N19" s="14" t="str">
        <f>VLOOKUP($F19,类型描述及偏移量!$C:$H,3,FALSE)</f>
        <v>离散</v>
      </c>
      <c r="O19" s="14" t="str">
        <f>VLOOKUP($F19,类型描述及偏移量!$C:$H,4,FALSE)</f>
        <v>None</v>
      </c>
      <c r="P19" s="14" t="str">
        <f>VLOOKUP($F19,类型描述及偏移量!$C:$H,5,FALSE)</f>
        <v>Yes</v>
      </c>
      <c r="Q19" s="14" t="str">
        <f>VLOOKUP($F19,类型描述及偏移量!$C:$H,6,FALSE)</f>
        <v>远程</v>
      </c>
    </row>
    <row r="20" hidden="1" spans="1:17">
      <c r="A20" s="12" t="s">
        <v>17</v>
      </c>
      <c r="B20" s="8" t="s">
        <v>18</v>
      </c>
      <c r="C20" t="s">
        <v>38</v>
      </c>
      <c r="D20" t="s">
        <v>20</v>
      </c>
      <c r="E20" s="13" t="str">
        <f t="shared" si="0"/>
        <v>CHP1_M1_M_BP_Motor_var</v>
      </c>
      <c r="F20" s="14" t="str">
        <f t="shared" si="1"/>
        <v>BP_Motor_var_Blocking_ALM</v>
      </c>
      <c r="G20" s="10" t="str">
        <f t="shared" si="2"/>
        <v>CHP1_M1_M_Blocking_ALM</v>
      </c>
      <c r="H20" s="10" t="str">
        <f>VLOOKUP(基本表格!E20,起始地址定义!A:D,4,FALSE)&amp;" "&amp;Q20</f>
        <v>2415+P8-M1 1#环式刨片机 电机控制 堵料报警</v>
      </c>
      <c r="I20" s="10" t="str">
        <f t="shared" si="3"/>
        <v>DB1100,X2.6</v>
      </c>
      <c r="J20" s="13" t="str">
        <f>VLOOKUP(E20,起始地址定义!A:D,2,FALSE)</f>
        <v>DB1100</v>
      </c>
      <c r="K20" s="12" t="str">
        <f t="shared" si="4"/>
        <v>X2.6</v>
      </c>
      <c r="L20" s="13">
        <f>VLOOKUP(E20,起始地址定义!A:D,3,FALSE)</f>
        <v>0</v>
      </c>
      <c r="M20" s="14">
        <f>VLOOKUP($F20,类型描述及偏移量!$C:$H,2,FALSE)</f>
        <v>2.6</v>
      </c>
      <c r="N20" s="14" t="str">
        <f>VLOOKUP($F20,类型描述及偏移量!$C:$H,3,FALSE)</f>
        <v>离散</v>
      </c>
      <c r="O20" s="14" t="str">
        <f>VLOOKUP($F20,类型描述及偏移量!$C:$H,4,FALSE)</f>
        <v>On</v>
      </c>
      <c r="P20" s="14" t="str">
        <f>VLOOKUP($F20,类型描述及偏移量!$C:$H,5,FALSE)</f>
        <v>Yes</v>
      </c>
      <c r="Q20" s="14" t="str">
        <f>VLOOKUP($F20,类型描述及偏移量!$C:$H,6,FALSE)</f>
        <v>堵料报警</v>
      </c>
    </row>
    <row r="21" hidden="1" spans="1:17">
      <c r="A21" s="12" t="s">
        <v>17</v>
      </c>
      <c r="B21" s="8" t="s">
        <v>18</v>
      </c>
      <c r="C21" t="s">
        <v>39</v>
      </c>
      <c r="D21" t="s">
        <v>20</v>
      </c>
      <c r="E21" s="13" t="str">
        <f t="shared" si="0"/>
        <v>CHP1_M1_M_BP_Motor_var</v>
      </c>
      <c r="F21" s="14" t="str">
        <f t="shared" si="1"/>
        <v>BP_Motor_var_Blocking_CHK</v>
      </c>
      <c r="G21" s="10" t="str">
        <f t="shared" si="2"/>
        <v>CHP1_M1_M_Blocking_CHK</v>
      </c>
      <c r="H21" s="10" t="str">
        <f>VLOOKUP(基本表格!E21,起始地址定义!A:D,4,FALSE)&amp;" "&amp;Q21</f>
        <v>2415+P8-M1 1#环式刨片机 电机控制 堵料检测</v>
      </c>
      <c r="I21" s="10" t="str">
        <f t="shared" si="3"/>
        <v>DB1100,X2.7</v>
      </c>
      <c r="J21" s="13" t="str">
        <f>VLOOKUP(E21,起始地址定义!A:D,2,FALSE)</f>
        <v>DB1100</v>
      </c>
      <c r="K21" s="12" t="str">
        <f t="shared" si="4"/>
        <v>X2.7</v>
      </c>
      <c r="L21" s="13">
        <f>VLOOKUP(E21,起始地址定义!A:D,3,FALSE)</f>
        <v>0</v>
      </c>
      <c r="M21" s="14">
        <f>VLOOKUP($F21,类型描述及偏移量!$C:$H,2,FALSE)</f>
        <v>2.7</v>
      </c>
      <c r="N21" s="14" t="str">
        <f>VLOOKUP($F21,类型描述及偏移量!$C:$H,3,FALSE)</f>
        <v>离散</v>
      </c>
      <c r="O21" s="14" t="str">
        <f>VLOOKUP($F21,类型描述及偏移量!$C:$H,4,FALSE)</f>
        <v>None</v>
      </c>
      <c r="P21" s="14" t="str">
        <f>VLOOKUP($F21,类型描述及偏移量!$C:$H,5,FALSE)</f>
        <v>Yes</v>
      </c>
      <c r="Q21" s="14" t="str">
        <f>VLOOKUP($F21,类型描述及偏移量!$C:$H,6,FALSE)</f>
        <v>堵料检测</v>
      </c>
    </row>
    <row r="22" hidden="1" spans="1:17">
      <c r="A22" s="12" t="s">
        <v>17</v>
      </c>
      <c r="B22" s="8" t="s">
        <v>18</v>
      </c>
      <c r="C22" t="s">
        <v>40</v>
      </c>
      <c r="D22" t="s">
        <v>20</v>
      </c>
      <c r="E22" s="13" t="str">
        <f t="shared" si="0"/>
        <v>CHP1_M1_M_BP_Motor_var</v>
      </c>
      <c r="F22" s="14" t="str">
        <f t="shared" si="1"/>
        <v>BP_Motor_var_Blocking_EN</v>
      </c>
      <c r="G22" s="10" t="str">
        <f t="shared" si="2"/>
        <v>CHP1_M1_M_Blocking_EN</v>
      </c>
      <c r="H22" s="10" t="str">
        <f>VLOOKUP(基本表格!E22,起始地址定义!A:D,4,FALSE)&amp;" "&amp;Q22</f>
        <v>2415+P8-M1 1#环式刨片机 电机控制 堵料保护使能</v>
      </c>
      <c r="I22" s="10" t="str">
        <f t="shared" si="3"/>
        <v>DB1100,X3.0</v>
      </c>
      <c r="J22" s="13" t="str">
        <f>VLOOKUP(E22,起始地址定义!A:D,2,FALSE)</f>
        <v>DB1100</v>
      </c>
      <c r="K22" s="12" t="str">
        <f t="shared" si="4"/>
        <v>X3.0</v>
      </c>
      <c r="L22" s="13">
        <f>VLOOKUP(E22,起始地址定义!A:D,3,FALSE)</f>
        <v>0</v>
      </c>
      <c r="M22" s="14">
        <f>VLOOKUP($F22,类型描述及偏移量!$C:$H,2,FALSE)</f>
        <v>3</v>
      </c>
      <c r="N22" s="14" t="str">
        <f>VLOOKUP($F22,类型描述及偏移量!$C:$H,3,FALSE)</f>
        <v>离散</v>
      </c>
      <c r="O22" s="14" t="str">
        <f>VLOOKUP($F22,类型描述及偏移量!$C:$H,4,FALSE)</f>
        <v>None</v>
      </c>
      <c r="P22" s="14" t="str">
        <f>VLOOKUP($F22,类型描述及偏移量!$C:$H,5,FALSE)</f>
        <v>No</v>
      </c>
      <c r="Q22" s="14" t="str">
        <f>VLOOKUP($F22,类型描述及偏移量!$C:$H,6,FALSE)</f>
        <v>堵料保护使能</v>
      </c>
    </row>
    <row r="23" hidden="1" spans="1:17">
      <c r="A23" s="12" t="s">
        <v>17</v>
      </c>
      <c r="B23" s="8" t="s">
        <v>18</v>
      </c>
      <c r="C23" t="s">
        <v>41</v>
      </c>
      <c r="D23" t="s">
        <v>20</v>
      </c>
      <c r="E23" s="13" t="str">
        <f t="shared" si="0"/>
        <v>CHP1_M1_M_BP_Motor_var</v>
      </c>
      <c r="F23" s="14" t="str">
        <f t="shared" si="1"/>
        <v>BP_Motor_var_Blocking_Stop</v>
      </c>
      <c r="G23" s="10" t="str">
        <f t="shared" si="2"/>
        <v>CHP1_M1_M_Blocking_Stop</v>
      </c>
      <c r="H23" s="10" t="str">
        <f>VLOOKUP(基本表格!E23,起始地址定义!A:D,4,FALSE)&amp;" "&amp;Q23</f>
        <v>2415+P8-M1 1#环式刨片机 电机控制 堵料导致停机</v>
      </c>
      <c r="I23" s="10" t="str">
        <f t="shared" si="3"/>
        <v>DB1100,X3.1</v>
      </c>
      <c r="J23" s="13" t="str">
        <f>VLOOKUP(E23,起始地址定义!A:D,2,FALSE)</f>
        <v>DB1100</v>
      </c>
      <c r="K23" s="12" t="str">
        <f t="shared" si="4"/>
        <v>X3.1</v>
      </c>
      <c r="L23" s="13">
        <f>VLOOKUP(E23,起始地址定义!A:D,3,FALSE)</f>
        <v>0</v>
      </c>
      <c r="M23" s="14">
        <f>VLOOKUP($F23,类型描述及偏移量!$C:$H,2,FALSE)</f>
        <v>3.1</v>
      </c>
      <c r="N23" s="14" t="str">
        <f>VLOOKUP($F23,类型描述及偏移量!$C:$H,3,FALSE)</f>
        <v>离散</v>
      </c>
      <c r="O23" s="14" t="str">
        <f>VLOOKUP($F23,类型描述及偏移量!$C:$H,4,FALSE)</f>
        <v>On</v>
      </c>
      <c r="P23" s="14" t="str">
        <f>VLOOKUP($F23,类型描述及偏移量!$C:$H,5,FALSE)</f>
        <v>Yes</v>
      </c>
      <c r="Q23" s="14" t="str">
        <f>VLOOKUP($F23,类型描述及偏移量!$C:$H,6,FALSE)</f>
        <v>堵料导致停机</v>
      </c>
    </row>
    <row r="24" hidden="1" spans="1:17">
      <c r="A24" s="12" t="s">
        <v>17</v>
      </c>
      <c r="B24" s="8" t="s">
        <v>18</v>
      </c>
      <c r="C24" t="s">
        <v>42</v>
      </c>
      <c r="D24" t="s">
        <v>20</v>
      </c>
      <c r="E24" s="13" t="str">
        <f t="shared" si="0"/>
        <v>CHP1_M1_M_BP_Motor_var</v>
      </c>
      <c r="F24" s="14" t="str">
        <f t="shared" si="1"/>
        <v>BP_Motor_var_BreakTime</v>
      </c>
      <c r="G24" s="10" t="str">
        <f t="shared" si="2"/>
        <v>CHP1_M1_M_BreakTime</v>
      </c>
      <c r="H24" s="10" t="str">
        <f>VLOOKUP(基本表格!E24,起始地址定义!A:D,4,FALSE)&amp;" "&amp;Q24</f>
        <v>2415+P8-M1 1#环式刨片机 电机控制 断链超时时间 秒</v>
      </c>
      <c r="I24" s="10" t="str">
        <f t="shared" si="3"/>
        <v>DB1100,INT4</v>
      </c>
      <c r="J24" s="13" t="str">
        <f>VLOOKUP(E24,起始地址定义!A:D,2,FALSE)</f>
        <v>DB1100</v>
      </c>
      <c r="K24" s="12" t="str">
        <f t="shared" si="4"/>
        <v>INT4</v>
      </c>
      <c r="L24" s="13">
        <f>VLOOKUP(E24,起始地址定义!A:D,3,FALSE)</f>
        <v>0</v>
      </c>
      <c r="M24" s="14">
        <f>VLOOKUP($F24,类型描述及偏移量!$C:$H,2,FALSE)</f>
        <v>4</v>
      </c>
      <c r="N24" s="14" t="str">
        <f>VLOOKUP($F24,类型描述及偏移量!$C:$H,3,FALSE)</f>
        <v>整型</v>
      </c>
      <c r="O24" s="14" t="str">
        <f>VLOOKUP($F24,类型描述及偏移量!$C:$H,4,FALSE)</f>
        <v>None</v>
      </c>
      <c r="P24" s="14" t="str">
        <f>VLOOKUP($F24,类型描述及偏移量!$C:$H,5,FALSE)</f>
        <v>No</v>
      </c>
      <c r="Q24" s="14" t="str">
        <f>VLOOKUP($F24,类型描述及偏移量!$C:$H,6,FALSE)</f>
        <v>断链超时时间 秒</v>
      </c>
    </row>
    <row r="25" hidden="1" spans="1:17">
      <c r="A25" s="12" t="s">
        <v>17</v>
      </c>
      <c r="B25" s="8" t="s">
        <v>18</v>
      </c>
      <c r="C25" t="s">
        <v>43</v>
      </c>
      <c r="D25" t="s">
        <v>20</v>
      </c>
      <c r="E25" s="13" t="str">
        <f t="shared" si="0"/>
        <v>CHP1_M1_M_BP_Motor_var</v>
      </c>
      <c r="F25" s="14" t="str">
        <f t="shared" si="1"/>
        <v>BP_Motor_var_BlockingTime</v>
      </c>
      <c r="G25" s="10" t="str">
        <f t="shared" si="2"/>
        <v>CHP1_M1_M_BlockingTime</v>
      </c>
      <c r="H25" s="10" t="str">
        <f>VLOOKUP(基本表格!E25,起始地址定义!A:D,4,FALSE)&amp;" "&amp;Q25</f>
        <v>2415+P8-M1 1#环式刨片机 电机控制 堵料检测时间 秒</v>
      </c>
      <c r="I25" s="10" t="str">
        <f t="shared" si="3"/>
        <v>DB1100,INT6</v>
      </c>
      <c r="J25" s="13" t="str">
        <f>VLOOKUP(E25,起始地址定义!A:D,2,FALSE)</f>
        <v>DB1100</v>
      </c>
      <c r="K25" s="12" t="str">
        <f t="shared" si="4"/>
        <v>INT6</v>
      </c>
      <c r="L25" s="13">
        <f>VLOOKUP(E25,起始地址定义!A:D,3,FALSE)</f>
        <v>0</v>
      </c>
      <c r="M25" s="14">
        <f>VLOOKUP($F25,类型描述及偏移量!$C:$H,2,FALSE)</f>
        <v>6</v>
      </c>
      <c r="N25" s="14" t="str">
        <f>VLOOKUP($F25,类型描述及偏移量!$C:$H,3,FALSE)</f>
        <v>整型</v>
      </c>
      <c r="O25" s="14" t="str">
        <f>VLOOKUP($F25,类型描述及偏移量!$C:$H,4,FALSE)</f>
        <v>None</v>
      </c>
      <c r="P25" s="14" t="str">
        <f>VLOOKUP($F25,类型描述及偏移量!$C:$H,5,FALSE)</f>
        <v>No</v>
      </c>
      <c r="Q25" s="14" t="str">
        <f>VLOOKUP($F25,类型描述及偏移量!$C:$H,6,FALSE)</f>
        <v>堵料检测时间 秒</v>
      </c>
    </row>
    <row r="26" hidden="1" spans="1:17">
      <c r="A26" s="12" t="s">
        <v>17</v>
      </c>
      <c r="B26" s="8" t="s">
        <v>18</v>
      </c>
      <c r="C26" t="s">
        <v>44</v>
      </c>
      <c r="D26" t="s">
        <v>20</v>
      </c>
      <c r="E26" s="13" t="str">
        <f t="shared" ref="E26:E57" si="5">A26&amp;"_"&amp;B26&amp;"_"&amp;D26</f>
        <v>CHP1_M1_M_BP_Motor_var</v>
      </c>
      <c r="F26" s="14" t="str">
        <f t="shared" ref="F26:F57" si="6">D26&amp;"_"&amp;C26</f>
        <v>BP_Motor_var_PullSwitch_CHK</v>
      </c>
      <c r="G26" s="10" t="str">
        <f t="shared" ref="G26:G57" si="7">A26&amp;"_"&amp;IF(B26="DB","",B26&amp;"_")&amp;C26</f>
        <v>CHP1_M1_M_PullSwitch_CHK</v>
      </c>
      <c r="H26" s="10" t="str">
        <f>VLOOKUP(基本表格!E26,起始地址定义!A:D,4,FALSE)&amp;" "&amp;Q26</f>
        <v>2415+P8-M1 1#环式刨片机 电机控制 拉线开关</v>
      </c>
      <c r="I26" s="10" t="str">
        <f t="shared" ref="I26:I57" si="8">J26&amp;","&amp;K26</f>
        <v>DB1100,X8.0</v>
      </c>
      <c r="J26" s="13" t="str">
        <f>VLOOKUP(E26,起始地址定义!A:D,2,FALSE)</f>
        <v>DB1100</v>
      </c>
      <c r="K26" s="12" t="str">
        <f t="shared" ref="K26:K57" si="9">IF(N26="离散","X",IF(N26="实型","REAL","INT"))&amp;IF(N26="离散",TEXT(L26+M26,"0.0"),L26+M26)</f>
        <v>X8.0</v>
      </c>
      <c r="L26" s="13">
        <f>VLOOKUP(E26,起始地址定义!A:D,3,FALSE)</f>
        <v>0</v>
      </c>
      <c r="M26" s="14">
        <f>VLOOKUP($F26,类型描述及偏移量!$C:$H,2,FALSE)</f>
        <v>8</v>
      </c>
      <c r="N26" s="14" t="str">
        <f>VLOOKUP($F26,类型描述及偏移量!$C:$H,3,FALSE)</f>
        <v>离散</v>
      </c>
      <c r="O26" s="14" t="str">
        <f>VLOOKUP($F26,类型描述及偏移量!$C:$H,4,FALSE)</f>
        <v>On</v>
      </c>
      <c r="P26" s="14" t="str">
        <f>VLOOKUP($F26,类型描述及偏移量!$C:$H,5,FALSE)</f>
        <v>Yes</v>
      </c>
      <c r="Q26" s="14" t="str">
        <f>VLOOKUP($F26,类型描述及偏移量!$C:$H,6,FALSE)</f>
        <v>拉线开关</v>
      </c>
    </row>
    <row r="27" hidden="1" spans="1:17">
      <c r="A27" s="12" t="s">
        <v>17</v>
      </c>
      <c r="B27" s="8" t="s">
        <v>18</v>
      </c>
      <c r="C27" t="s">
        <v>45</v>
      </c>
      <c r="D27" t="s">
        <v>20</v>
      </c>
      <c r="E27" s="13" t="str">
        <f t="shared" si="5"/>
        <v>CHP1_M1_M_BP_Motor_var</v>
      </c>
      <c r="F27" s="14" t="str">
        <f t="shared" si="6"/>
        <v>BP_Motor_var_LMD_ALM</v>
      </c>
      <c r="G27" s="10" t="str">
        <f t="shared" si="7"/>
        <v>CHP1_M1_M_LMD_ALM</v>
      </c>
      <c r="H27" s="10" t="str">
        <f>VLOOKUP(基本表格!E27,起始地址定义!A:D,4,FALSE)&amp;" "&amp;Q27</f>
        <v>2415+P8-M1 1#环式刨片机 电机控制 左跑偏报警</v>
      </c>
      <c r="I27" s="10" t="str">
        <f t="shared" si="8"/>
        <v>DB1100,X8.1</v>
      </c>
      <c r="J27" s="13" t="str">
        <f>VLOOKUP(E27,起始地址定义!A:D,2,FALSE)</f>
        <v>DB1100</v>
      </c>
      <c r="K27" s="12" t="str">
        <f t="shared" si="9"/>
        <v>X8.1</v>
      </c>
      <c r="L27" s="13">
        <f>VLOOKUP(E27,起始地址定义!A:D,3,FALSE)</f>
        <v>0</v>
      </c>
      <c r="M27" s="14">
        <f>VLOOKUP($F27,类型描述及偏移量!$C:$H,2,FALSE)</f>
        <v>8.1</v>
      </c>
      <c r="N27" s="14" t="str">
        <f>VLOOKUP($F27,类型描述及偏移量!$C:$H,3,FALSE)</f>
        <v>离散</v>
      </c>
      <c r="O27" s="14" t="str">
        <f>VLOOKUP($F27,类型描述及偏移量!$C:$H,4,FALSE)</f>
        <v>On</v>
      </c>
      <c r="P27" s="14" t="str">
        <f>VLOOKUP($F27,类型描述及偏移量!$C:$H,5,FALSE)</f>
        <v>Yes</v>
      </c>
      <c r="Q27" s="14" t="str">
        <f>VLOOKUP($F27,类型描述及偏移量!$C:$H,6,FALSE)</f>
        <v>左跑偏报警</v>
      </c>
    </row>
    <row r="28" hidden="1" spans="1:17">
      <c r="A28" s="12" t="s">
        <v>17</v>
      </c>
      <c r="B28" s="8" t="s">
        <v>18</v>
      </c>
      <c r="C28" t="s">
        <v>46</v>
      </c>
      <c r="D28" t="s">
        <v>20</v>
      </c>
      <c r="E28" s="13" t="str">
        <f t="shared" si="5"/>
        <v>CHP1_M1_M_BP_Motor_var</v>
      </c>
      <c r="F28" s="14" t="str">
        <f t="shared" si="6"/>
        <v>BP_Motor_var_LMD_CHK_1</v>
      </c>
      <c r="G28" s="10" t="str">
        <f t="shared" si="7"/>
        <v>CHP1_M1_M_LMD_CHK_1</v>
      </c>
      <c r="H28" s="10" t="str">
        <f>VLOOKUP(基本表格!E28,起始地址定义!A:D,4,FALSE)&amp;" "&amp;Q28</f>
        <v>2415+P8-M1 1#环式刨片机 电机控制 左跑偏1检测</v>
      </c>
      <c r="I28" s="10" t="str">
        <f t="shared" si="8"/>
        <v>DB1100,X8.2</v>
      </c>
      <c r="J28" s="13" t="str">
        <f>VLOOKUP(E28,起始地址定义!A:D,2,FALSE)</f>
        <v>DB1100</v>
      </c>
      <c r="K28" s="12" t="str">
        <f t="shared" si="9"/>
        <v>X8.2</v>
      </c>
      <c r="L28" s="13">
        <f>VLOOKUP(E28,起始地址定义!A:D,3,FALSE)</f>
        <v>0</v>
      </c>
      <c r="M28" s="14">
        <f>VLOOKUP($F28,类型描述及偏移量!$C:$H,2,FALSE)</f>
        <v>8.2</v>
      </c>
      <c r="N28" s="14" t="str">
        <f>VLOOKUP($F28,类型描述及偏移量!$C:$H,3,FALSE)</f>
        <v>离散</v>
      </c>
      <c r="O28" s="14" t="str">
        <f>VLOOKUP($F28,类型描述及偏移量!$C:$H,4,FALSE)</f>
        <v>None</v>
      </c>
      <c r="P28" s="14" t="str">
        <f>VLOOKUP($F28,类型描述及偏移量!$C:$H,5,FALSE)</f>
        <v>Yes</v>
      </c>
      <c r="Q28" s="14" t="str">
        <f>VLOOKUP($F28,类型描述及偏移量!$C:$H,6,FALSE)</f>
        <v>左跑偏1检测</v>
      </c>
    </row>
    <row r="29" hidden="1" spans="1:17">
      <c r="A29" s="12" t="s">
        <v>17</v>
      </c>
      <c r="B29" s="8" t="s">
        <v>18</v>
      </c>
      <c r="C29" t="s">
        <v>47</v>
      </c>
      <c r="D29" t="s">
        <v>20</v>
      </c>
      <c r="E29" s="13" t="str">
        <f t="shared" si="5"/>
        <v>CHP1_M1_M_BP_Motor_var</v>
      </c>
      <c r="F29" s="14" t="str">
        <f t="shared" si="6"/>
        <v>BP_Motor_var_LMD_EN</v>
      </c>
      <c r="G29" s="10" t="str">
        <f t="shared" si="7"/>
        <v>CHP1_M1_M_LMD_EN</v>
      </c>
      <c r="H29" s="10" t="str">
        <f>VLOOKUP(基本表格!E29,起始地址定义!A:D,4,FALSE)&amp;" "&amp;Q29</f>
        <v>2415+P8-M1 1#环式刨片机 电机控制 左跑偏保护使能</v>
      </c>
      <c r="I29" s="10" t="str">
        <f t="shared" si="8"/>
        <v>DB1100,X8.3</v>
      </c>
      <c r="J29" s="13" t="str">
        <f>VLOOKUP(E29,起始地址定义!A:D,2,FALSE)</f>
        <v>DB1100</v>
      </c>
      <c r="K29" s="12" t="str">
        <f t="shared" si="9"/>
        <v>X8.3</v>
      </c>
      <c r="L29" s="13">
        <f>VLOOKUP(E29,起始地址定义!A:D,3,FALSE)</f>
        <v>0</v>
      </c>
      <c r="M29" s="14">
        <f>VLOOKUP($F29,类型描述及偏移量!$C:$H,2,FALSE)</f>
        <v>8.3</v>
      </c>
      <c r="N29" s="14" t="str">
        <f>VLOOKUP($F29,类型描述及偏移量!$C:$H,3,FALSE)</f>
        <v>离散</v>
      </c>
      <c r="O29" s="14" t="str">
        <f>VLOOKUP($F29,类型描述及偏移量!$C:$H,4,FALSE)</f>
        <v>None</v>
      </c>
      <c r="P29" s="14" t="str">
        <f>VLOOKUP($F29,类型描述及偏移量!$C:$H,5,FALSE)</f>
        <v>No</v>
      </c>
      <c r="Q29" s="14" t="str">
        <f>VLOOKUP($F29,类型描述及偏移量!$C:$H,6,FALSE)</f>
        <v>左跑偏保护使能</v>
      </c>
    </row>
    <row r="30" hidden="1" spans="1:17">
      <c r="A30" s="12" t="s">
        <v>17</v>
      </c>
      <c r="B30" s="8" t="s">
        <v>18</v>
      </c>
      <c r="C30" t="s">
        <v>48</v>
      </c>
      <c r="D30" t="s">
        <v>20</v>
      </c>
      <c r="E30" s="13" t="str">
        <f t="shared" si="5"/>
        <v>CHP1_M1_M_BP_Motor_var</v>
      </c>
      <c r="F30" s="14" t="str">
        <f t="shared" si="6"/>
        <v>BP_Motor_var_LMD_Stop</v>
      </c>
      <c r="G30" s="10" t="str">
        <f t="shared" si="7"/>
        <v>CHP1_M1_M_LMD_Stop</v>
      </c>
      <c r="H30" s="10" t="str">
        <f>VLOOKUP(基本表格!E30,起始地址定义!A:D,4,FALSE)&amp;" "&amp;Q30</f>
        <v>2415+P8-M1 1#环式刨片机 电机控制 左跑偏导致停机</v>
      </c>
      <c r="I30" s="10" t="str">
        <f t="shared" si="8"/>
        <v>DB1100,X8.4</v>
      </c>
      <c r="J30" s="13" t="str">
        <f>VLOOKUP(E30,起始地址定义!A:D,2,FALSE)</f>
        <v>DB1100</v>
      </c>
      <c r="K30" s="12" t="str">
        <f t="shared" si="9"/>
        <v>X8.4</v>
      </c>
      <c r="L30" s="13">
        <f>VLOOKUP(E30,起始地址定义!A:D,3,FALSE)</f>
        <v>0</v>
      </c>
      <c r="M30" s="14">
        <f>VLOOKUP($F30,类型描述及偏移量!$C:$H,2,FALSE)</f>
        <v>8.4</v>
      </c>
      <c r="N30" s="14" t="str">
        <f>VLOOKUP($F30,类型描述及偏移量!$C:$H,3,FALSE)</f>
        <v>离散</v>
      </c>
      <c r="O30" s="14" t="str">
        <f>VLOOKUP($F30,类型描述及偏移量!$C:$H,4,FALSE)</f>
        <v>On</v>
      </c>
      <c r="P30" s="14" t="str">
        <f>VLOOKUP($F30,类型描述及偏移量!$C:$H,5,FALSE)</f>
        <v>Yes</v>
      </c>
      <c r="Q30" s="14" t="str">
        <f>VLOOKUP($F30,类型描述及偏移量!$C:$H,6,FALSE)</f>
        <v>左跑偏导致停机</v>
      </c>
    </row>
    <row r="31" hidden="1" spans="1:17">
      <c r="A31" s="12" t="s">
        <v>17</v>
      </c>
      <c r="B31" s="8" t="s">
        <v>18</v>
      </c>
      <c r="C31" t="s">
        <v>49</v>
      </c>
      <c r="D31" t="s">
        <v>20</v>
      </c>
      <c r="E31" s="13" t="str">
        <f t="shared" si="5"/>
        <v>CHP1_M1_M_BP_Motor_var</v>
      </c>
      <c r="F31" s="14" t="str">
        <f t="shared" si="6"/>
        <v>BP_Motor_var_LMD_Time</v>
      </c>
      <c r="G31" s="10" t="str">
        <f t="shared" si="7"/>
        <v>CHP1_M1_M_LMD_Time</v>
      </c>
      <c r="H31" s="10" t="str">
        <f>VLOOKUP(基本表格!E31,起始地址定义!A:D,4,FALSE)&amp;" "&amp;Q31</f>
        <v>2415+P8-M1 1#环式刨片机 电机控制 左跑偏检测时间</v>
      </c>
      <c r="I31" s="10" t="str">
        <f t="shared" si="8"/>
        <v>DB1100,INT10</v>
      </c>
      <c r="J31" s="13" t="str">
        <f>VLOOKUP(E31,起始地址定义!A:D,2,FALSE)</f>
        <v>DB1100</v>
      </c>
      <c r="K31" s="12" t="str">
        <f t="shared" si="9"/>
        <v>INT10</v>
      </c>
      <c r="L31" s="13">
        <f>VLOOKUP(E31,起始地址定义!A:D,3,FALSE)</f>
        <v>0</v>
      </c>
      <c r="M31" s="14">
        <f>VLOOKUP($F31,类型描述及偏移量!$C:$H,2,FALSE)</f>
        <v>10</v>
      </c>
      <c r="N31" s="14" t="str">
        <f>VLOOKUP($F31,类型描述及偏移量!$C:$H,3,FALSE)</f>
        <v>整型</v>
      </c>
      <c r="O31" s="14" t="str">
        <f>VLOOKUP($F31,类型描述及偏移量!$C:$H,4,FALSE)</f>
        <v>None</v>
      </c>
      <c r="P31" s="14" t="str">
        <f>VLOOKUP($F31,类型描述及偏移量!$C:$H,5,FALSE)</f>
        <v>No</v>
      </c>
      <c r="Q31" s="14" t="str">
        <f>VLOOKUP($F31,类型描述及偏移量!$C:$H,6,FALSE)</f>
        <v>左跑偏检测时间</v>
      </c>
    </row>
    <row r="32" hidden="1" spans="1:17">
      <c r="A32" s="12" t="s">
        <v>17</v>
      </c>
      <c r="B32" s="8" t="s">
        <v>18</v>
      </c>
      <c r="C32" t="s">
        <v>50</v>
      </c>
      <c r="D32" t="s">
        <v>20</v>
      </c>
      <c r="E32" s="13" t="str">
        <f t="shared" si="5"/>
        <v>CHP1_M1_M_BP_Motor_var</v>
      </c>
      <c r="F32" s="14" t="str">
        <f t="shared" si="6"/>
        <v>BP_Motor_var_RMD_ALM</v>
      </c>
      <c r="G32" s="10" t="str">
        <f t="shared" si="7"/>
        <v>CHP1_M1_M_RMD_ALM</v>
      </c>
      <c r="H32" s="10" t="str">
        <f>VLOOKUP(基本表格!E32,起始地址定义!A:D,4,FALSE)&amp;" "&amp;Q32</f>
        <v>2415+P8-M1 1#环式刨片机 电机控制 右 跑偏报警</v>
      </c>
      <c r="I32" s="10" t="str">
        <f t="shared" si="8"/>
        <v>DB1100,X12.0</v>
      </c>
      <c r="J32" s="13" t="str">
        <f>VLOOKUP(E32,起始地址定义!A:D,2,FALSE)</f>
        <v>DB1100</v>
      </c>
      <c r="K32" s="12" t="str">
        <f t="shared" si="9"/>
        <v>X12.0</v>
      </c>
      <c r="L32" s="13">
        <f>VLOOKUP(E32,起始地址定义!A:D,3,FALSE)</f>
        <v>0</v>
      </c>
      <c r="M32" s="14">
        <f>VLOOKUP($F32,类型描述及偏移量!$C:$H,2,FALSE)</f>
        <v>12</v>
      </c>
      <c r="N32" s="14" t="str">
        <f>VLOOKUP($F32,类型描述及偏移量!$C:$H,3,FALSE)</f>
        <v>离散</v>
      </c>
      <c r="O32" s="14" t="str">
        <f>VLOOKUP($F32,类型描述及偏移量!$C:$H,4,FALSE)</f>
        <v>On</v>
      </c>
      <c r="P32" s="14" t="str">
        <f>VLOOKUP($F32,类型描述及偏移量!$C:$H,5,FALSE)</f>
        <v>Yes</v>
      </c>
      <c r="Q32" s="14" t="str">
        <f>VLOOKUP($F32,类型描述及偏移量!$C:$H,6,FALSE)</f>
        <v>右 跑偏报警</v>
      </c>
    </row>
    <row r="33" hidden="1" spans="1:17">
      <c r="A33" s="12" t="s">
        <v>17</v>
      </c>
      <c r="B33" s="8" t="s">
        <v>18</v>
      </c>
      <c r="C33" t="s">
        <v>51</v>
      </c>
      <c r="D33" t="s">
        <v>20</v>
      </c>
      <c r="E33" s="13" t="str">
        <f t="shared" si="5"/>
        <v>CHP1_M1_M_BP_Motor_var</v>
      </c>
      <c r="F33" s="14" t="str">
        <f t="shared" si="6"/>
        <v>BP_Motor_var_RMD_CHK_1</v>
      </c>
      <c r="G33" s="10" t="str">
        <f t="shared" si="7"/>
        <v>CHP1_M1_M_RMD_CHK_1</v>
      </c>
      <c r="H33" s="10" t="str">
        <f>VLOOKUP(基本表格!E33,起始地址定义!A:D,4,FALSE)&amp;" "&amp;Q33</f>
        <v>2415+P8-M1 1#环式刨片机 电机控制 右跑偏1检测</v>
      </c>
      <c r="I33" s="10" t="str">
        <f t="shared" si="8"/>
        <v>DB1100,X12.1</v>
      </c>
      <c r="J33" s="13" t="str">
        <f>VLOOKUP(E33,起始地址定义!A:D,2,FALSE)</f>
        <v>DB1100</v>
      </c>
      <c r="K33" s="12" t="str">
        <f t="shared" si="9"/>
        <v>X12.1</v>
      </c>
      <c r="L33" s="13">
        <f>VLOOKUP(E33,起始地址定义!A:D,3,FALSE)</f>
        <v>0</v>
      </c>
      <c r="M33" s="14">
        <f>VLOOKUP($F33,类型描述及偏移量!$C:$H,2,FALSE)</f>
        <v>12.1</v>
      </c>
      <c r="N33" s="14" t="str">
        <f>VLOOKUP($F33,类型描述及偏移量!$C:$H,3,FALSE)</f>
        <v>离散</v>
      </c>
      <c r="O33" s="14" t="str">
        <f>VLOOKUP($F33,类型描述及偏移量!$C:$H,4,FALSE)</f>
        <v>None</v>
      </c>
      <c r="P33" s="14" t="str">
        <f>VLOOKUP($F33,类型描述及偏移量!$C:$H,5,FALSE)</f>
        <v>Yes</v>
      </c>
      <c r="Q33" s="14" t="str">
        <f>VLOOKUP($F33,类型描述及偏移量!$C:$H,6,FALSE)</f>
        <v>右跑偏1检测</v>
      </c>
    </row>
    <row r="34" hidden="1" spans="1:17">
      <c r="A34" s="12" t="s">
        <v>17</v>
      </c>
      <c r="B34" s="8" t="s">
        <v>18</v>
      </c>
      <c r="C34" t="s">
        <v>52</v>
      </c>
      <c r="D34" t="s">
        <v>20</v>
      </c>
      <c r="E34" s="13" t="str">
        <f t="shared" si="5"/>
        <v>CHP1_M1_M_BP_Motor_var</v>
      </c>
      <c r="F34" s="14" t="str">
        <f t="shared" si="6"/>
        <v>BP_Motor_var_RMD_EN</v>
      </c>
      <c r="G34" s="10" t="str">
        <f t="shared" si="7"/>
        <v>CHP1_M1_M_RMD_EN</v>
      </c>
      <c r="H34" s="10" t="str">
        <f>VLOOKUP(基本表格!E34,起始地址定义!A:D,4,FALSE)&amp;" "&amp;Q34</f>
        <v>2415+P8-M1 1#环式刨片机 电机控制 右跑偏保护使能</v>
      </c>
      <c r="I34" s="10" t="str">
        <f t="shared" si="8"/>
        <v>DB1100,X12.2</v>
      </c>
      <c r="J34" s="13" t="str">
        <f>VLOOKUP(E34,起始地址定义!A:D,2,FALSE)</f>
        <v>DB1100</v>
      </c>
      <c r="K34" s="12" t="str">
        <f t="shared" si="9"/>
        <v>X12.2</v>
      </c>
      <c r="L34" s="13">
        <f>VLOOKUP(E34,起始地址定义!A:D,3,FALSE)</f>
        <v>0</v>
      </c>
      <c r="M34" s="14">
        <f>VLOOKUP($F34,类型描述及偏移量!$C:$H,2,FALSE)</f>
        <v>12.2</v>
      </c>
      <c r="N34" s="14" t="str">
        <f>VLOOKUP($F34,类型描述及偏移量!$C:$H,3,FALSE)</f>
        <v>离散</v>
      </c>
      <c r="O34" s="14" t="str">
        <f>VLOOKUP($F34,类型描述及偏移量!$C:$H,4,FALSE)</f>
        <v>None</v>
      </c>
      <c r="P34" s="14" t="str">
        <f>VLOOKUP($F34,类型描述及偏移量!$C:$H,5,FALSE)</f>
        <v>No</v>
      </c>
      <c r="Q34" s="14" t="str">
        <f>VLOOKUP($F34,类型描述及偏移量!$C:$H,6,FALSE)</f>
        <v>右跑偏保护使能</v>
      </c>
    </row>
    <row r="35" hidden="1" spans="1:17">
      <c r="A35" s="12" t="s">
        <v>17</v>
      </c>
      <c r="B35" s="8" t="s">
        <v>18</v>
      </c>
      <c r="C35" t="s">
        <v>53</v>
      </c>
      <c r="D35" t="s">
        <v>20</v>
      </c>
      <c r="E35" s="13" t="str">
        <f t="shared" si="5"/>
        <v>CHP1_M1_M_BP_Motor_var</v>
      </c>
      <c r="F35" s="14" t="str">
        <f t="shared" si="6"/>
        <v>BP_Motor_var_RMD_Stop</v>
      </c>
      <c r="G35" s="10" t="str">
        <f t="shared" si="7"/>
        <v>CHP1_M1_M_RMD_Stop</v>
      </c>
      <c r="H35" s="10" t="str">
        <f>VLOOKUP(基本表格!E35,起始地址定义!A:D,4,FALSE)&amp;" "&amp;Q35</f>
        <v>2415+P8-M1 1#环式刨片机 电机控制 右跑偏导致停机</v>
      </c>
      <c r="I35" s="10" t="str">
        <f t="shared" si="8"/>
        <v>DB1100,X12.3</v>
      </c>
      <c r="J35" s="13" t="str">
        <f>VLOOKUP(E35,起始地址定义!A:D,2,FALSE)</f>
        <v>DB1100</v>
      </c>
      <c r="K35" s="12" t="str">
        <f t="shared" si="9"/>
        <v>X12.3</v>
      </c>
      <c r="L35" s="13">
        <f>VLOOKUP(E35,起始地址定义!A:D,3,FALSE)</f>
        <v>0</v>
      </c>
      <c r="M35" s="14">
        <f>VLOOKUP($F35,类型描述及偏移量!$C:$H,2,FALSE)</f>
        <v>12.3</v>
      </c>
      <c r="N35" s="14" t="str">
        <f>VLOOKUP($F35,类型描述及偏移量!$C:$H,3,FALSE)</f>
        <v>离散</v>
      </c>
      <c r="O35" s="14" t="str">
        <f>VLOOKUP($F35,类型描述及偏移量!$C:$H,4,FALSE)</f>
        <v>On</v>
      </c>
      <c r="P35" s="14" t="str">
        <f>VLOOKUP($F35,类型描述及偏移量!$C:$H,5,FALSE)</f>
        <v>Yes</v>
      </c>
      <c r="Q35" s="14" t="str">
        <f>VLOOKUP($F35,类型描述及偏移量!$C:$H,6,FALSE)</f>
        <v>右跑偏导致停机</v>
      </c>
    </row>
    <row r="36" hidden="1" spans="1:17">
      <c r="A36" s="12" t="s">
        <v>17</v>
      </c>
      <c r="B36" s="8" t="s">
        <v>18</v>
      </c>
      <c r="C36" t="s">
        <v>54</v>
      </c>
      <c r="D36" t="s">
        <v>20</v>
      </c>
      <c r="E36" s="13" t="str">
        <f t="shared" si="5"/>
        <v>CHP1_M1_M_BP_Motor_var</v>
      </c>
      <c r="F36" s="14" t="str">
        <f t="shared" si="6"/>
        <v>BP_Motor_var_RMD_Time</v>
      </c>
      <c r="G36" s="10" t="str">
        <f t="shared" si="7"/>
        <v>CHP1_M1_M_RMD_Time</v>
      </c>
      <c r="H36" s="10" t="str">
        <f>VLOOKUP(基本表格!E36,起始地址定义!A:D,4,FALSE)&amp;" "&amp;Q36</f>
        <v>2415+P8-M1 1#环式刨片机 电机控制 右跑偏检测时间</v>
      </c>
      <c r="I36" s="10" t="str">
        <f t="shared" si="8"/>
        <v>DB1100,INT14</v>
      </c>
      <c r="J36" s="13" t="str">
        <f>VLOOKUP(E36,起始地址定义!A:D,2,FALSE)</f>
        <v>DB1100</v>
      </c>
      <c r="K36" s="12" t="str">
        <f t="shared" si="9"/>
        <v>INT14</v>
      </c>
      <c r="L36" s="13">
        <f>VLOOKUP(E36,起始地址定义!A:D,3,FALSE)</f>
        <v>0</v>
      </c>
      <c r="M36" s="14">
        <f>VLOOKUP($F36,类型描述及偏移量!$C:$H,2,FALSE)</f>
        <v>14</v>
      </c>
      <c r="N36" s="14" t="str">
        <f>VLOOKUP($F36,类型描述及偏移量!$C:$H,3,FALSE)</f>
        <v>整型</v>
      </c>
      <c r="O36" s="14" t="str">
        <f>VLOOKUP($F36,类型描述及偏移量!$C:$H,4,FALSE)</f>
        <v>None</v>
      </c>
      <c r="P36" s="14" t="str">
        <f>VLOOKUP($F36,类型描述及偏移量!$C:$H,5,FALSE)</f>
        <v>No</v>
      </c>
      <c r="Q36" s="14" t="str">
        <f>VLOOKUP($F36,类型描述及偏移量!$C:$H,6,FALSE)</f>
        <v>右跑偏检测时间</v>
      </c>
    </row>
    <row r="37" hidden="1" spans="1:17">
      <c r="A37" s="12" t="s">
        <v>17</v>
      </c>
      <c r="B37" s="8" t="s">
        <v>18</v>
      </c>
      <c r="C37" t="s">
        <v>55</v>
      </c>
      <c r="D37" t="s">
        <v>20</v>
      </c>
      <c r="E37" s="13" t="str">
        <f t="shared" si="5"/>
        <v>CHP1_M1_M_BP_Motor_var</v>
      </c>
      <c r="F37" s="14" t="str">
        <f t="shared" si="6"/>
        <v>BP_Motor_var_Motor_Delta</v>
      </c>
      <c r="G37" s="10" t="str">
        <f t="shared" si="7"/>
        <v>CHP1_M1_M_Motor_Delta</v>
      </c>
      <c r="H37" s="10" t="str">
        <f>VLOOKUP(基本表格!E37,起始地址定义!A:D,4,FALSE)&amp;" "&amp;Q37</f>
        <v>2415+P8-M1 1#环式刨片机 电机控制 三角型</v>
      </c>
      <c r="I37" s="10" t="str">
        <f t="shared" si="8"/>
        <v>DB1100,X16.0</v>
      </c>
      <c r="J37" s="13" t="str">
        <f>VLOOKUP(E37,起始地址定义!A:D,2,FALSE)</f>
        <v>DB1100</v>
      </c>
      <c r="K37" s="12" t="str">
        <f t="shared" si="9"/>
        <v>X16.0</v>
      </c>
      <c r="L37" s="13">
        <f>VLOOKUP(E37,起始地址定义!A:D,3,FALSE)</f>
        <v>0</v>
      </c>
      <c r="M37" s="14">
        <f>VLOOKUP($F37,类型描述及偏移量!$C:$H,2,FALSE)</f>
        <v>16</v>
      </c>
      <c r="N37" s="14" t="str">
        <f>VLOOKUP($F37,类型描述及偏移量!$C:$H,3,FALSE)</f>
        <v>离散</v>
      </c>
      <c r="O37" s="14" t="str">
        <f>VLOOKUP($F37,类型描述及偏移量!$C:$H,4,FALSE)</f>
        <v>None</v>
      </c>
      <c r="P37" s="14" t="str">
        <f>VLOOKUP($F37,类型描述及偏移量!$C:$H,5,FALSE)</f>
        <v>Yes</v>
      </c>
      <c r="Q37" s="14" t="str">
        <f>VLOOKUP($F37,类型描述及偏移量!$C:$H,6,FALSE)</f>
        <v>三角型</v>
      </c>
    </row>
    <row r="38" hidden="1" spans="1:17">
      <c r="A38" s="12" t="s">
        <v>17</v>
      </c>
      <c r="B38" s="8" t="s">
        <v>18</v>
      </c>
      <c r="C38" t="s">
        <v>56</v>
      </c>
      <c r="D38" t="s">
        <v>20</v>
      </c>
      <c r="E38" s="13" t="str">
        <f t="shared" si="5"/>
        <v>CHP1_M1_M_BP_Motor_var</v>
      </c>
      <c r="F38" s="14" t="str">
        <f t="shared" si="6"/>
        <v>BP_Motor_var_Motor_Wye</v>
      </c>
      <c r="G38" s="10" t="str">
        <f t="shared" si="7"/>
        <v>CHP1_M1_M_Motor_Wye</v>
      </c>
      <c r="H38" s="10" t="str">
        <f>VLOOKUP(基本表格!E38,起始地址定义!A:D,4,FALSE)&amp;" "&amp;Q38</f>
        <v>2415+P8-M1 1#环式刨片机 电机控制 星型</v>
      </c>
      <c r="I38" s="10" t="str">
        <f t="shared" si="8"/>
        <v>DB1100,X16.1</v>
      </c>
      <c r="J38" s="13" t="str">
        <f>VLOOKUP(E38,起始地址定义!A:D,2,FALSE)</f>
        <v>DB1100</v>
      </c>
      <c r="K38" s="12" t="str">
        <f t="shared" si="9"/>
        <v>X16.1</v>
      </c>
      <c r="L38" s="13">
        <f>VLOOKUP(E38,起始地址定义!A:D,3,FALSE)</f>
        <v>0</v>
      </c>
      <c r="M38" s="14">
        <f>VLOOKUP($F38,类型描述及偏移量!$C:$H,2,FALSE)</f>
        <v>16.1</v>
      </c>
      <c r="N38" s="14" t="str">
        <f>VLOOKUP($F38,类型描述及偏移量!$C:$H,3,FALSE)</f>
        <v>离散</v>
      </c>
      <c r="O38" s="14" t="str">
        <f>VLOOKUP($F38,类型描述及偏移量!$C:$H,4,FALSE)</f>
        <v>None</v>
      </c>
      <c r="P38" s="14" t="str">
        <f>VLOOKUP($F38,类型描述及偏移量!$C:$H,5,FALSE)</f>
        <v>Yes</v>
      </c>
      <c r="Q38" s="14" t="str">
        <f>VLOOKUP($F38,类型描述及偏移量!$C:$H,6,FALSE)</f>
        <v>星型</v>
      </c>
    </row>
    <row r="39" hidden="1" spans="1:17">
      <c r="A39" s="12" t="s">
        <v>17</v>
      </c>
      <c r="B39" s="8" t="s">
        <v>18</v>
      </c>
      <c r="C39" t="s">
        <v>57</v>
      </c>
      <c r="D39" t="s">
        <v>20</v>
      </c>
      <c r="E39" s="13" t="str">
        <f t="shared" si="5"/>
        <v>CHP1_M1_M_BP_Motor_var</v>
      </c>
      <c r="F39" s="14" t="str">
        <f t="shared" si="6"/>
        <v>BP_Motor_var_MSD</v>
      </c>
      <c r="G39" s="10" t="str">
        <f t="shared" si="7"/>
        <v>CHP1_M1_M_MSD</v>
      </c>
      <c r="H39" s="10" t="str">
        <f>VLOOKUP(基本表格!E39,起始地址定义!A:D,4,FALSE)&amp;" "&amp;Q39</f>
        <v>2415+P8-M1 1#环式刨片机 电机控制 维修开关</v>
      </c>
      <c r="I39" s="10" t="str">
        <f t="shared" si="8"/>
        <v>DB1100,X16.2</v>
      </c>
      <c r="J39" s="13" t="str">
        <f>VLOOKUP(E39,起始地址定义!A:D,2,FALSE)</f>
        <v>DB1100</v>
      </c>
      <c r="K39" s="12" t="str">
        <f t="shared" si="9"/>
        <v>X16.2</v>
      </c>
      <c r="L39" s="13">
        <f>VLOOKUP(E39,起始地址定义!A:D,3,FALSE)</f>
        <v>0</v>
      </c>
      <c r="M39" s="14">
        <f>VLOOKUP($F39,类型描述及偏移量!$C:$H,2,FALSE)</f>
        <v>16.2</v>
      </c>
      <c r="N39" s="14" t="str">
        <f>VLOOKUP($F39,类型描述及偏移量!$C:$H,3,FALSE)</f>
        <v>离散</v>
      </c>
      <c r="O39" s="14" t="str">
        <f>VLOOKUP($F39,类型描述及偏移量!$C:$H,4,FALSE)</f>
        <v>On</v>
      </c>
      <c r="P39" s="14" t="str">
        <f>VLOOKUP($F39,类型描述及偏移量!$C:$H,5,FALSE)</f>
        <v>Yes</v>
      </c>
      <c r="Q39" s="14" t="str">
        <f>VLOOKUP($F39,类型描述及偏移量!$C:$H,6,FALSE)</f>
        <v>维修开关</v>
      </c>
    </row>
    <row r="40" hidden="1" spans="1:17">
      <c r="A40" s="12" t="s">
        <v>17</v>
      </c>
      <c r="B40" s="8" t="s">
        <v>18</v>
      </c>
      <c r="C40" t="s">
        <v>58</v>
      </c>
      <c r="D40" t="s">
        <v>20</v>
      </c>
      <c r="E40" s="13" t="str">
        <f t="shared" si="5"/>
        <v>CHP1_M1_M_BP_Motor_var</v>
      </c>
      <c r="F40" s="14" t="str">
        <f t="shared" si="6"/>
        <v>BP_Motor_var_LMD_CHK_2</v>
      </c>
      <c r="G40" s="10" t="str">
        <f t="shared" si="7"/>
        <v>CHP1_M1_M_LMD_CHK_2</v>
      </c>
      <c r="H40" s="10" t="str">
        <f>VLOOKUP(基本表格!E40,起始地址定义!A:D,4,FALSE)&amp;" "&amp;Q40</f>
        <v>2415+P8-M1 1#环式刨片机 电机控制 左跑偏2检测</v>
      </c>
      <c r="I40" s="10" t="str">
        <f t="shared" si="8"/>
        <v>DB1100,X16.3</v>
      </c>
      <c r="J40" s="13" t="str">
        <f>VLOOKUP(E40,起始地址定义!A:D,2,FALSE)</f>
        <v>DB1100</v>
      </c>
      <c r="K40" s="12" t="str">
        <f t="shared" si="9"/>
        <v>X16.3</v>
      </c>
      <c r="L40" s="13">
        <f>VLOOKUP(E40,起始地址定义!A:D,3,FALSE)</f>
        <v>0</v>
      </c>
      <c r="M40" s="14">
        <f>VLOOKUP($F40,类型描述及偏移量!$C:$H,2,FALSE)</f>
        <v>16.3</v>
      </c>
      <c r="N40" s="14" t="str">
        <f>VLOOKUP($F40,类型描述及偏移量!$C:$H,3,FALSE)</f>
        <v>离散</v>
      </c>
      <c r="O40" s="14" t="str">
        <f>VLOOKUP($F40,类型描述及偏移量!$C:$H,4,FALSE)</f>
        <v>None</v>
      </c>
      <c r="P40" s="14" t="str">
        <f>VLOOKUP($F40,类型描述及偏移量!$C:$H,5,FALSE)</f>
        <v>Yes</v>
      </c>
      <c r="Q40" s="14" t="str">
        <f>VLOOKUP($F40,类型描述及偏移量!$C:$H,6,FALSE)</f>
        <v>左跑偏2检测</v>
      </c>
    </row>
    <row r="41" hidden="1" spans="1:17">
      <c r="A41" s="12" t="s">
        <v>17</v>
      </c>
      <c r="B41" s="8" t="s">
        <v>18</v>
      </c>
      <c r="C41" t="s">
        <v>59</v>
      </c>
      <c r="D41" t="s">
        <v>20</v>
      </c>
      <c r="E41" s="13" t="str">
        <f t="shared" si="5"/>
        <v>CHP1_M1_M_BP_Motor_var</v>
      </c>
      <c r="F41" s="14" t="str">
        <f t="shared" si="6"/>
        <v>BP_Motor_var_RMD_CHK_2</v>
      </c>
      <c r="G41" s="10" t="str">
        <f t="shared" si="7"/>
        <v>CHP1_M1_M_RMD_CHK_2</v>
      </c>
      <c r="H41" s="10" t="str">
        <f>VLOOKUP(基本表格!E41,起始地址定义!A:D,4,FALSE)&amp;" "&amp;Q41</f>
        <v>2415+P8-M1 1#环式刨片机 电机控制 右跑偏2检测</v>
      </c>
      <c r="I41" s="10" t="str">
        <f t="shared" si="8"/>
        <v>DB1100,X16.4</v>
      </c>
      <c r="J41" s="13" t="str">
        <f>VLOOKUP(E41,起始地址定义!A:D,2,FALSE)</f>
        <v>DB1100</v>
      </c>
      <c r="K41" s="12" t="str">
        <f t="shared" si="9"/>
        <v>X16.4</v>
      </c>
      <c r="L41" s="13">
        <f>VLOOKUP(E41,起始地址定义!A:D,3,FALSE)</f>
        <v>0</v>
      </c>
      <c r="M41" s="14">
        <f>VLOOKUP($F41,类型描述及偏移量!$C:$H,2,FALSE)</f>
        <v>16.4</v>
      </c>
      <c r="N41" s="14" t="str">
        <f>VLOOKUP($F41,类型描述及偏移量!$C:$H,3,FALSE)</f>
        <v>离散</v>
      </c>
      <c r="O41" s="14" t="str">
        <f>VLOOKUP($F41,类型描述及偏移量!$C:$H,4,FALSE)</f>
        <v>None</v>
      </c>
      <c r="P41" s="14" t="str">
        <f>VLOOKUP($F41,类型描述及偏移量!$C:$H,5,FALSE)</f>
        <v>Yes</v>
      </c>
      <c r="Q41" s="14" t="str">
        <f>VLOOKUP($F41,类型描述及偏移量!$C:$H,6,FALSE)</f>
        <v>右跑偏2检测</v>
      </c>
    </row>
    <row r="42" hidden="1" spans="1:17">
      <c r="A42" s="12" t="s">
        <v>17</v>
      </c>
      <c r="B42" s="8" t="s">
        <v>18</v>
      </c>
      <c r="C42" t="s">
        <v>60</v>
      </c>
      <c r="D42" t="s">
        <v>20</v>
      </c>
      <c r="E42" s="13" t="str">
        <f t="shared" si="5"/>
        <v>CHP1_M1_M_BP_Motor_var</v>
      </c>
      <c r="F42" s="14" t="str">
        <f t="shared" si="6"/>
        <v>BP_Motor_var_InterStarTime</v>
      </c>
      <c r="G42" s="10" t="str">
        <f t="shared" si="7"/>
        <v>CHP1_M1_M_InterStarTime</v>
      </c>
      <c r="H42" s="10" t="str">
        <f>VLOOKUP(基本表格!E42,起始地址定义!A:D,4,FALSE)&amp;" "&amp;Q42</f>
        <v>2415+P8-M1 1#环式刨片机 电机控制 联动启动延时</v>
      </c>
      <c r="I42" s="10" t="str">
        <f t="shared" si="8"/>
        <v>DB1100,INT18</v>
      </c>
      <c r="J42" s="13" t="str">
        <f>VLOOKUP(E42,起始地址定义!A:D,2,FALSE)</f>
        <v>DB1100</v>
      </c>
      <c r="K42" s="12" t="str">
        <f t="shared" si="9"/>
        <v>INT18</v>
      </c>
      <c r="L42" s="13">
        <f>VLOOKUP(E42,起始地址定义!A:D,3,FALSE)</f>
        <v>0</v>
      </c>
      <c r="M42" s="14">
        <f>VLOOKUP($F42,类型描述及偏移量!$C:$H,2,FALSE)</f>
        <v>18</v>
      </c>
      <c r="N42" s="14" t="str">
        <f>VLOOKUP($F42,类型描述及偏移量!$C:$H,3,FALSE)</f>
        <v>整型</v>
      </c>
      <c r="O42" s="14" t="str">
        <f>VLOOKUP($F42,类型描述及偏移量!$C:$H,4,FALSE)</f>
        <v>None</v>
      </c>
      <c r="P42" s="14" t="str">
        <f>VLOOKUP($F42,类型描述及偏移量!$C:$H,5,FALSE)</f>
        <v>No</v>
      </c>
      <c r="Q42" s="14" t="str">
        <f>VLOOKUP($F42,类型描述及偏移量!$C:$H,6,FALSE)</f>
        <v>联动启动延时</v>
      </c>
    </row>
    <row r="43" hidden="1" spans="1:17">
      <c r="A43" s="12" t="s">
        <v>17</v>
      </c>
      <c r="B43" s="8" t="s">
        <v>18</v>
      </c>
      <c r="C43" t="s">
        <v>61</v>
      </c>
      <c r="D43" t="s">
        <v>20</v>
      </c>
      <c r="E43" s="13" t="str">
        <f t="shared" si="5"/>
        <v>CHP1_M1_M_BP_Motor_var</v>
      </c>
      <c r="F43" s="14" t="str">
        <f t="shared" si="6"/>
        <v>BP_Motor_var_Alt_TMR</v>
      </c>
      <c r="G43" s="10" t="str">
        <f t="shared" si="7"/>
        <v>CHP1_M1_M_Alt_TMR</v>
      </c>
      <c r="H43" s="10" t="str">
        <f>VLOOKUP(基本表格!E43,起始地址定义!A:D,4,FALSE)&amp;" "&amp;Q43</f>
        <v>2415+P8-M1 1#环式刨片机 电机控制 起动转换时间 秒</v>
      </c>
      <c r="I43" s="10" t="str">
        <f t="shared" si="8"/>
        <v>DB1100,INT20</v>
      </c>
      <c r="J43" s="13" t="str">
        <f>VLOOKUP(E43,起始地址定义!A:D,2,FALSE)</f>
        <v>DB1100</v>
      </c>
      <c r="K43" s="12" t="str">
        <f t="shared" si="9"/>
        <v>INT20</v>
      </c>
      <c r="L43" s="13">
        <f>VLOOKUP(E43,起始地址定义!A:D,3,FALSE)</f>
        <v>0</v>
      </c>
      <c r="M43" s="14">
        <f>VLOOKUP($F43,类型描述及偏移量!$C:$H,2,FALSE)</f>
        <v>20</v>
      </c>
      <c r="N43" s="14" t="str">
        <f>VLOOKUP($F43,类型描述及偏移量!$C:$H,3,FALSE)</f>
        <v>整型</v>
      </c>
      <c r="O43" s="14" t="str">
        <f>VLOOKUP($F43,类型描述及偏移量!$C:$H,4,FALSE)</f>
        <v>None</v>
      </c>
      <c r="P43" s="14" t="str">
        <f>VLOOKUP($F43,类型描述及偏移量!$C:$H,5,FALSE)</f>
        <v>No</v>
      </c>
      <c r="Q43" s="14" t="str">
        <f>VLOOKUP($F43,类型描述及偏移量!$C:$H,6,FALSE)</f>
        <v>起动转换时间 秒</v>
      </c>
    </row>
    <row r="44" hidden="1" spans="1:17">
      <c r="A44" s="12" t="s">
        <v>17</v>
      </c>
      <c r="B44" s="12" t="s">
        <v>62</v>
      </c>
      <c r="C44" t="s">
        <v>63</v>
      </c>
      <c r="D44" t="s">
        <v>64</v>
      </c>
      <c r="E44" s="13" t="str">
        <f t="shared" si="5"/>
        <v>CHP1_M1_SetFRQ_BP_Value_var</v>
      </c>
      <c r="F44" s="14" t="str">
        <f t="shared" si="6"/>
        <v>BP_Value_var_HiProEN</v>
      </c>
      <c r="G44" s="10" t="str">
        <f t="shared" si="7"/>
        <v>CHP1_M1_SetFRQ_HiProEN</v>
      </c>
      <c r="H44" s="10" t="str">
        <f>VLOOKUP(基本表格!E44,起始地址定义!A:D,4,FALSE)&amp;" "&amp;Q44</f>
        <v>2415+P8-M1 1#环式刨片机 给定频率 上限保护使能</v>
      </c>
      <c r="I44" s="10" t="str">
        <f t="shared" si="8"/>
        <v>DB1100,X50.3</v>
      </c>
      <c r="J44" s="13" t="str">
        <f>VLOOKUP(E44,起始地址定义!A:D,2,FALSE)</f>
        <v>DB1100</v>
      </c>
      <c r="K44" s="12" t="str">
        <f t="shared" si="9"/>
        <v>X50.3</v>
      </c>
      <c r="L44" s="13">
        <f>VLOOKUP(E44,起始地址定义!A:D,3,FALSE)</f>
        <v>50</v>
      </c>
      <c r="M44" s="14">
        <f>VLOOKUP($F44,类型描述及偏移量!$C:$H,2,FALSE)</f>
        <v>0.299999999999997</v>
      </c>
      <c r="N44" s="14" t="str">
        <f>VLOOKUP($F44,类型描述及偏移量!$C:$H,3,FALSE)</f>
        <v>离散</v>
      </c>
      <c r="O44" s="14" t="str">
        <f>VLOOKUP($F44,类型描述及偏移量!$C:$H,4,FALSE)</f>
        <v>None</v>
      </c>
      <c r="P44" s="14" t="str">
        <f>VLOOKUP($F44,类型描述及偏移量!$C:$H,5,FALSE)</f>
        <v>No</v>
      </c>
      <c r="Q44" s="14" t="str">
        <f>VLOOKUP($F44,类型描述及偏移量!$C:$H,6,FALSE)</f>
        <v>上限保护使能</v>
      </c>
    </row>
    <row r="45" hidden="1" spans="1:17">
      <c r="A45" s="12" t="s">
        <v>17</v>
      </c>
      <c r="B45" s="12" t="s">
        <v>62</v>
      </c>
      <c r="C45" t="s">
        <v>65</v>
      </c>
      <c r="D45" t="s">
        <v>64</v>
      </c>
      <c r="E45" s="13" t="str">
        <f t="shared" si="5"/>
        <v>CHP1_M1_SetFRQ_BP_Value_var</v>
      </c>
      <c r="F45" s="14" t="str">
        <f t="shared" si="6"/>
        <v>BP_Value_var_LoProEN</v>
      </c>
      <c r="G45" s="10" t="str">
        <f t="shared" si="7"/>
        <v>CHP1_M1_SetFRQ_LoProEN</v>
      </c>
      <c r="H45" s="10" t="str">
        <f>VLOOKUP(基本表格!E45,起始地址定义!A:D,4,FALSE)&amp;" "&amp;Q45</f>
        <v>2415+P8-M1 1#环式刨片机 给定频率 下限保护使能</v>
      </c>
      <c r="I45" s="10" t="str">
        <f t="shared" si="8"/>
        <v>DB1100,X50.4</v>
      </c>
      <c r="J45" s="13" t="str">
        <f>VLOOKUP(E45,起始地址定义!A:D,2,FALSE)</f>
        <v>DB1100</v>
      </c>
      <c r="K45" s="12" t="str">
        <f t="shared" si="9"/>
        <v>X50.4</v>
      </c>
      <c r="L45" s="13">
        <f>VLOOKUP(E45,起始地址定义!A:D,3,FALSE)</f>
        <v>50</v>
      </c>
      <c r="M45" s="14">
        <f>VLOOKUP($F45,类型描述及偏移量!$C:$H,2,FALSE)</f>
        <v>0.399999999999999</v>
      </c>
      <c r="N45" s="14" t="str">
        <f>VLOOKUP($F45,类型描述及偏移量!$C:$H,3,FALSE)</f>
        <v>离散</v>
      </c>
      <c r="O45" s="14" t="str">
        <f>VLOOKUP($F45,类型描述及偏移量!$C:$H,4,FALSE)</f>
        <v>None</v>
      </c>
      <c r="P45" s="14" t="str">
        <f>VLOOKUP($F45,类型描述及偏移量!$C:$H,5,FALSE)</f>
        <v>No</v>
      </c>
      <c r="Q45" s="14" t="str">
        <f>VLOOKUP($F45,类型描述及偏移量!$C:$H,6,FALSE)</f>
        <v>下限保护使能</v>
      </c>
    </row>
    <row r="46" hidden="1" spans="1:17">
      <c r="A46" s="12" t="s">
        <v>17</v>
      </c>
      <c r="B46" s="12" t="s">
        <v>62</v>
      </c>
      <c r="C46" t="s">
        <v>66</v>
      </c>
      <c r="D46" t="s">
        <v>64</v>
      </c>
      <c r="E46" s="13" t="str">
        <f t="shared" si="5"/>
        <v>CHP1_M1_SetFRQ_BP_Value_var</v>
      </c>
      <c r="F46" s="14" t="str">
        <f t="shared" si="6"/>
        <v>BP_Value_var_HiALM</v>
      </c>
      <c r="G46" s="10" t="str">
        <f t="shared" si="7"/>
        <v>CHP1_M1_SetFRQ_HiALM</v>
      </c>
      <c r="H46" s="10" t="str">
        <f>VLOOKUP(基本表格!E46,起始地址定义!A:D,4,FALSE)&amp;" "&amp;Q46</f>
        <v>2415+P8-M1 1#环式刨片机 给定频率 上限报警</v>
      </c>
      <c r="I46" s="10" t="str">
        <f t="shared" si="8"/>
        <v>DB1100,X50.5</v>
      </c>
      <c r="J46" s="13" t="str">
        <f>VLOOKUP(E46,起始地址定义!A:D,2,FALSE)</f>
        <v>DB1100</v>
      </c>
      <c r="K46" s="12" t="str">
        <f t="shared" si="9"/>
        <v>X50.5</v>
      </c>
      <c r="L46" s="13">
        <f>VLOOKUP(E46,起始地址定义!A:D,3,FALSE)</f>
        <v>50</v>
      </c>
      <c r="M46" s="14">
        <f>VLOOKUP($F46,类型描述及偏移量!$C:$H,2,FALSE)</f>
        <v>0.5</v>
      </c>
      <c r="N46" s="14" t="str">
        <f>VLOOKUP($F46,类型描述及偏移量!$C:$H,3,FALSE)</f>
        <v>离散</v>
      </c>
      <c r="O46" s="14" t="str">
        <f>VLOOKUP($F46,类型描述及偏移量!$C:$H,4,FALSE)</f>
        <v>None</v>
      </c>
      <c r="P46" s="14" t="str">
        <f>VLOOKUP($F46,类型描述及偏移量!$C:$H,5,FALSE)</f>
        <v>Yes</v>
      </c>
      <c r="Q46" s="14" t="str">
        <f>VLOOKUP($F46,类型描述及偏移量!$C:$H,6,FALSE)</f>
        <v>上限报警</v>
      </c>
    </row>
    <row r="47" hidden="1" spans="1:17">
      <c r="A47" s="12" t="s">
        <v>17</v>
      </c>
      <c r="B47" s="12" t="s">
        <v>62</v>
      </c>
      <c r="C47" t="s">
        <v>67</v>
      </c>
      <c r="D47" t="s">
        <v>64</v>
      </c>
      <c r="E47" s="13" t="str">
        <f t="shared" si="5"/>
        <v>CHP1_M1_SetFRQ_BP_Value_var</v>
      </c>
      <c r="F47" s="14" t="str">
        <f t="shared" si="6"/>
        <v>BP_Value_var_LoALM</v>
      </c>
      <c r="G47" s="10" t="str">
        <f t="shared" si="7"/>
        <v>CHP1_M1_SetFRQ_LoALM</v>
      </c>
      <c r="H47" s="10" t="str">
        <f>VLOOKUP(基本表格!E47,起始地址定义!A:D,4,FALSE)&amp;" "&amp;Q47</f>
        <v>2415+P8-M1 1#环式刨片机 给定频率 下限报警</v>
      </c>
      <c r="I47" s="10" t="str">
        <f t="shared" si="8"/>
        <v>DB1100,X50.6</v>
      </c>
      <c r="J47" s="13" t="str">
        <f>VLOOKUP(E47,起始地址定义!A:D,2,FALSE)</f>
        <v>DB1100</v>
      </c>
      <c r="K47" s="12" t="str">
        <f t="shared" si="9"/>
        <v>X50.6</v>
      </c>
      <c r="L47" s="13">
        <f>VLOOKUP(E47,起始地址定义!A:D,3,FALSE)</f>
        <v>50</v>
      </c>
      <c r="M47" s="14">
        <f>VLOOKUP($F47,类型描述及偏移量!$C:$H,2,FALSE)</f>
        <v>0.600000000000001</v>
      </c>
      <c r="N47" s="14" t="str">
        <f>VLOOKUP($F47,类型描述及偏移量!$C:$H,3,FALSE)</f>
        <v>离散</v>
      </c>
      <c r="O47" s="14" t="str">
        <f>VLOOKUP($F47,类型描述及偏移量!$C:$H,4,FALSE)</f>
        <v>None</v>
      </c>
      <c r="P47" s="14" t="str">
        <f>VLOOKUP($F47,类型描述及偏移量!$C:$H,5,FALSE)</f>
        <v>Yes</v>
      </c>
      <c r="Q47" s="14" t="str">
        <f>VLOOKUP($F47,类型描述及偏移量!$C:$H,6,FALSE)</f>
        <v>下限报警</v>
      </c>
    </row>
    <row r="48" hidden="1" spans="1:17">
      <c r="A48" s="12" t="s">
        <v>17</v>
      </c>
      <c r="B48" s="12" t="s">
        <v>62</v>
      </c>
      <c r="C48" t="s">
        <v>68</v>
      </c>
      <c r="D48" t="s">
        <v>64</v>
      </c>
      <c r="E48" s="13" t="str">
        <f t="shared" si="5"/>
        <v>CHP1_M1_SetFRQ_BP_Value_var</v>
      </c>
      <c r="F48" s="14" t="str">
        <f t="shared" si="6"/>
        <v>BP_Value_var_HiHiALM</v>
      </c>
      <c r="G48" s="10" t="str">
        <f t="shared" si="7"/>
        <v>CHP1_M1_SetFRQ_HiHiALM</v>
      </c>
      <c r="H48" s="10" t="str">
        <f>VLOOKUP(基本表格!E48,起始地址定义!A:D,4,FALSE)&amp;" "&amp;Q48</f>
        <v>2415+P8-M1 1#环式刨片机 给定频率 上上限报警</v>
      </c>
      <c r="I48" s="10" t="str">
        <f t="shared" si="8"/>
        <v>DB1100,X50.7</v>
      </c>
      <c r="J48" s="13" t="str">
        <f>VLOOKUP(E48,起始地址定义!A:D,2,FALSE)</f>
        <v>DB1100</v>
      </c>
      <c r="K48" s="12" t="str">
        <f t="shared" si="9"/>
        <v>X50.7</v>
      </c>
      <c r="L48" s="13">
        <f>VLOOKUP(E48,起始地址定义!A:D,3,FALSE)</f>
        <v>50</v>
      </c>
      <c r="M48" s="14">
        <f>VLOOKUP($F48,类型描述及偏移量!$C:$H,2,FALSE)</f>
        <v>0.700000000000003</v>
      </c>
      <c r="N48" s="14" t="str">
        <f>VLOOKUP($F48,类型描述及偏移量!$C:$H,3,FALSE)</f>
        <v>离散</v>
      </c>
      <c r="O48" s="14" t="str">
        <f>VLOOKUP($F48,类型描述及偏移量!$C:$H,4,FALSE)</f>
        <v>On</v>
      </c>
      <c r="P48" s="14" t="str">
        <f>VLOOKUP($F48,类型描述及偏移量!$C:$H,5,FALSE)</f>
        <v>Yes</v>
      </c>
      <c r="Q48" s="14" t="str">
        <f>VLOOKUP($F48,类型描述及偏移量!$C:$H,6,FALSE)</f>
        <v>上上限报警</v>
      </c>
    </row>
    <row r="49" hidden="1" spans="1:17">
      <c r="A49" s="12" t="s">
        <v>17</v>
      </c>
      <c r="B49" s="12" t="s">
        <v>62</v>
      </c>
      <c r="C49" t="s">
        <v>69</v>
      </c>
      <c r="D49" t="s">
        <v>64</v>
      </c>
      <c r="E49" s="13" t="str">
        <f t="shared" si="5"/>
        <v>CHP1_M1_SetFRQ_BP_Value_var</v>
      </c>
      <c r="F49" s="14" t="str">
        <f t="shared" si="6"/>
        <v>BP_Value_var_LoLoALM</v>
      </c>
      <c r="G49" s="10" t="str">
        <f t="shared" si="7"/>
        <v>CHP1_M1_SetFRQ_LoLoALM</v>
      </c>
      <c r="H49" s="10" t="str">
        <f>VLOOKUP(基本表格!E49,起始地址定义!A:D,4,FALSE)&amp;" "&amp;Q49</f>
        <v>2415+P8-M1 1#环式刨片机 给定频率 下下限报警</v>
      </c>
      <c r="I49" s="10" t="str">
        <f t="shared" si="8"/>
        <v>DB1100,X51.0</v>
      </c>
      <c r="J49" s="13" t="str">
        <f>VLOOKUP(E49,起始地址定义!A:D,2,FALSE)</f>
        <v>DB1100</v>
      </c>
      <c r="K49" s="12" t="str">
        <f t="shared" si="9"/>
        <v>X51.0</v>
      </c>
      <c r="L49" s="13">
        <f>VLOOKUP(E49,起始地址定义!A:D,3,FALSE)</f>
        <v>50</v>
      </c>
      <c r="M49" s="14">
        <f>VLOOKUP($F49,类型描述及偏移量!$C:$H,2,FALSE)</f>
        <v>1</v>
      </c>
      <c r="N49" s="14" t="str">
        <f>VLOOKUP($F49,类型描述及偏移量!$C:$H,3,FALSE)</f>
        <v>离散</v>
      </c>
      <c r="O49" s="14" t="str">
        <f>VLOOKUP($F49,类型描述及偏移量!$C:$H,4,FALSE)</f>
        <v>On</v>
      </c>
      <c r="P49" s="14" t="str">
        <f>VLOOKUP($F49,类型描述及偏移量!$C:$H,5,FALSE)</f>
        <v>Yes</v>
      </c>
      <c r="Q49" s="14" t="str">
        <f>VLOOKUP($F49,类型描述及偏移量!$C:$H,6,FALSE)</f>
        <v>下下限报警</v>
      </c>
    </row>
    <row r="50" hidden="1" spans="1:17">
      <c r="A50" s="12" t="s">
        <v>17</v>
      </c>
      <c r="B50" s="12" t="s">
        <v>62</v>
      </c>
      <c r="C50" t="s">
        <v>70</v>
      </c>
      <c r="D50" t="s">
        <v>64</v>
      </c>
      <c r="E50" s="13" t="str">
        <f t="shared" si="5"/>
        <v>CHP1_M1_SetFRQ_BP_Value_var</v>
      </c>
      <c r="F50" s="14" t="str">
        <f t="shared" si="6"/>
        <v>BP_Value_var_LimALM</v>
      </c>
      <c r="G50" s="10" t="str">
        <f t="shared" si="7"/>
        <v>CHP1_M1_SetFRQ_LimALM</v>
      </c>
      <c r="H50" s="10" t="str">
        <f>VLOOKUP(基本表格!E50,起始地址定义!A:D,4,FALSE)&amp;" "&amp;Q50</f>
        <v>2415+P8-M1 1#环式刨片机 给定频率 极限报警</v>
      </c>
      <c r="I50" s="10" t="str">
        <f t="shared" si="8"/>
        <v>DB1100,X51.1</v>
      </c>
      <c r="J50" s="13" t="str">
        <f>VLOOKUP(E50,起始地址定义!A:D,2,FALSE)</f>
        <v>DB1100</v>
      </c>
      <c r="K50" s="12" t="str">
        <f t="shared" si="9"/>
        <v>X51.1</v>
      </c>
      <c r="L50" s="13">
        <f>VLOOKUP(E50,起始地址定义!A:D,3,FALSE)</f>
        <v>50</v>
      </c>
      <c r="M50" s="14">
        <f>VLOOKUP($F50,类型描述及偏移量!$C:$H,2,FALSE)</f>
        <v>1.1</v>
      </c>
      <c r="N50" s="14" t="str">
        <f>VLOOKUP($F50,类型描述及偏移量!$C:$H,3,FALSE)</f>
        <v>离散</v>
      </c>
      <c r="O50" s="14" t="str">
        <f>VLOOKUP($F50,类型描述及偏移量!$C:$H,4,FALSE)</f>
        <v>On</v>
      </c>
      <c r="P50" s="14" t="str">
        <f>VLOOKUP($F50,类型描述及偏移量!$C:$H,5,FALSE)</f>
        <v>Yes</v>
      </c>
      <c r="Q50" s="14" t="str">
        <f>VLOOKUP($F50,类型描述及偏移量!$C:$H,6,FALSE)</f>
        <v>极限报警</v>
      </c>
    </row>
    <row r="51" hidden="1" spans="1:17">
      <c r="A51" s="12" t="s">
        <v>17</v>
      </c>
      <c r="B51" s="12" t="s">
        <v>62</v>
      </c>
      <c r="C51" t="s">
        <v>71</v>
      </c>
      <c r="D51" t="s">
        <v>64</v>
      </c>
      <c r="E51" s="13" t="str">
        <f t="shared" si="5"/>
        <v>CHP1_M1_SetFRQ_BP_Value_var</v>
      </c>
      <c r="F51" s="14" t="str">
        <f t="shared" si="6"/>
        <v>BP_Value_var_LostALM</v>
      </c>
      <c r="G51" s="10" t="str">
        <f t="shared" si="7"/>
        <v>CHP1_M1_SetFRQ_LostALM</v>
      </c>
      <c r="H51" s="10" t="str">
        <f>VLOOKUP(基本表格!E51,起始地址定义!A:D,4,FALSE)&amp;" "&amp;Q51</f>
        <v>2415+P8-M1 1#环式刨片机 给定频率 传感器断线报警</v>
      </c>
      <c r="I51" s="10" t="str">
        <f t="shared" si="8"/>
        <v>DB1100,X51.2</v>
      </c>
      <c r="J51" s="13" t="str">
        <f>VLOOKUP(E51,起始地址定义!A:D,2,FALSE)</f>
        <v>DB1100</v>
      </c>
      <c r="K51" s="12" t="str">
        <f t="shared" si="9"/>
        <v>X51.2</v>
      </c>
      <c r="L51" s="13">
        <f>VLOOKUP(E51,起始地址定义!A:D,3,FALSE)</f>
        <v>50</v>
      </c>
      <c r="M51" s="14">
        <f>VLOOKUP($F51,类型描述及偏移量!$C:$H,2,FALSE)</f>
        <v>1.2</v>
      </c>
      <c r="N51" s="14" t="str">
        <f>VLOOKUP($F51,类型描述及偏移量!$C:$H,3,FALSE)</f>
        <v>离散</v>
      </c>
      <c r="O51" s="14" t="str">
        <f>VLOOKUP($F51,类型描述及偏移量!$C:$H,4,FALSE)</f>
        <v>On</v>
      </c>
      <c r="P51" s="14" t="str">
        <f>VLOOKUP($F51,类型描述及偏移量!$C:$H,5,FALSE)</f>
        <v>Yes</v>
      </c>
      <c r="Q51" s="14" t="str">
        <f>VLOOKUP($F51,类型描述及偏移量!$C:$H,6,FALSE)</f>
        <v>传感器断线报警</v>
      </c>
    </row>
    <row r="52" hidden="1" spans="1:17">
      <c r="A52" s="12" t="s">
        <v>17</v>
      </c>
      <c r="B52" s="12" t="s">
        <v>62</v>
      </c>
      <c r="C52" t="s">
        <v>72</v>
      </c>
      <c r="D52" t="s">
        <v>64</v>
      </c>
      <c r="E52" s="13" t="str">
        <f t="shared" si="5"/>
        <v>CHP1_M1_SetFRQ_BP_Value_var</v>
      </c>
      <c r="F52" s="14" t="str">
        <f t="shared" si="6"/>
        <v>BP_Value_var_Code</v>
      </c>
      <c r="G52" s="10" t="str">
        <f t="shared" si="7"/>
        <v>CHP1_M1_SetFRQ_Code</v>
      </c>
      <c r="H52" s="10" t="str">
        <f>VLOOKUP(基本表格!E52,起始地址定义!A:D,4,FALSE)&amp;" "&amp;Q52</f>
        <v>2415+P8-M1 1#环式刨片机 给定频率 实际内码</v>
      </c>
      <c r="I52" s="10" t="str">
        <f t="shared" si="8"/>
        <v>DB1100,INT52</v>
      </c>
      <c r="J52" s="13" t="str">
        <f>VLOOKUP(E52,起始地址定义!A:D,2,FALSE)</f>
        <v>DB1100</v>
      </c>
      <c r="K52" s="12" t="str">
        <f t="shared" si="9"/>
        <v>INT52</v>
      </c>
      <c r="L52" s="13">
        <f>VLOOKUP(E52,起始地址定义!A:D,3,FALSE)</f>
        <v>50</v>
      </c>
      <c r="M52" s="14">
        <f>VLOOKUP($F52,类型描述及偏移量!$C:$H,2,FALSE)</f>
        <v>2</v>
      </c>
      <c r="N52" s="14" t="str">
        <f>VLOOKUP($F52,类型描述及偏移量!$C:$H,3,FALSE)</f>
        <v>整型</v>
      </c>
      <c r="O52" s="14" t="str">
        <f>VLOOKUP($F52,类型描述及偏移量!$C:$H,4,FALSE)</f>
        <v>None</v>
      </c>
      <c r="P52" s="14" t="str">
        <f>VLOOKUP($F52,类型描述及偏移量!$C:$H,5,FALSE)</f>
        <v>Yes</v>
      </c>
      <c r="Q52" s="14" t="str">
        <f>VLOOKUP($F52,类型描述及偏移量!$C:$H,6,FALSE)</f>
        <v>实际内码</v>
      </c>
    </row>
    <row r="53" hidden="1" spans="1:17">
      <c r="A53" s="12" t="s">
        <v>17</v>
      </c>
      <c r="B53" s="12" t="s">
        <v>62</v>
      </c>
      <c r="C53" t="s">
        <v>73</v>
      </c>
      <c r="D53" t="s">
        <v>64</v>
      </c>
      <c r="E53" s="13" t="str">
        <f t="shared" si="5"/>
        <v>CHP1_M1_SetFRQ_BP_Value_var</v>
      </c>
      <c r="F53" s="14" t="str">
        <f t="shared" si="6"/>
        <v>BP_Value_var_Value</v>
      </c>
      <c r="G53" s="10" t="str">
        <f t="shared" si="7"/>
        <v>CHP1_M1_SetFRQ_Value</v>
      </c>
      <c r="H53" s="10" t="str">
        <f>VLOOKUP(基本表格!E53,起始地址定义!A:D,4,FALSE)&amp;" "&amp;Q53</f>
        <v>2415+P8-M1 1#环式刨片机 给定频率 实际值</v>
      </c>
      <c r="I53" s="10" t="str">
        <f t="shared" si="8"/>
        <v>DB1100,REAL56</v>
      </c>
      <c r="J53" s="13" t="str">
        <f>VLOOKUP(E53,起始地址定义!A:D,2,FALSE)</f>
        <v>DB1100</v>
      </c>
      <c r="K53" s="12" t="str">
        <f t="shared" si="9"/>
        <v>REAL56</v>
      </c>
      <c r="L53" s="13">
        <f>VLOOKUP(E53,起始地址定义!A:D,3,FALSE)</f>
        <v>50</v>
      </c>
      <c r="M53" s="14">
        <f>VLOOKUP($F53,类型描述及偏移量!$C:$H,2,FALSE)</f>
        <v>6</v>
      </c>
      <c r="N53" s="14" t="str">
        <f>VLOOKUP($F53,类型描述及偏移量!$C:$H,3,FALSE)</f>
        <v>实型</v>
      </c>
      <c r="O53" s="14" t="str">
        <f>VLOOKUP($F53,类型描述及偏移量!$C:$H,4,FALSE)</f>
        <v>None</v>
      </c>
      <c r="P53" s="14" t="str">
        <f>VLOOKUP($F53,类型描述及偏移量!$C:$H,5,FALSE)</f>
        <v>Yes</v>
      </c>
      <c r="Q53" s="14" t="str">
        <f>VLOOKUP($F53,类型描述及偏移量!$C:$H,6,FALSE)</f>
        <v>实际值</v>
      </c>
    </row>
    <row r="54" hidden="1" spans="1:17">
      <c r="A54" s="12" t="s">
        <v>17</v>
      </c>
      <c r="B54" s="12" t="s">
        <v>62</v>
      </c>
      <c r="C54" t="s">
        <v>74</v>
      </c>
      <c r="D54" t="s">
        <v>64</v>
      </c>
      <c r="E54" s="13" t="str">
        <f t="shared" si="5"/>
        <v>CHP1_M1_SetFRQ_BP_Value_var</v>
      </c>
      <c r="F54" s="14" t="str">
        <f t="shared" si="6"/>
        <v>BP_Value_var_Range</v>
      </c>
      <c r="G54" s="10" t="str">
        <f t="shared" si="7"/>
        <v>CHP1_M1_SetFRQ_Range</v>
      </c>
      <c r="H54" s="10" t="str">
        <f>VLOOKUP(基本表格!E54,起始地址定义!A:D,4,FALSE)&amp;" "&amp;Q54</f>
        <v>2415+P8-M1 1#环式刨片机 给定频率 量程</v>
      </c>
      <c r="I54" s="10" t="str">
        <f t="shared" si="8"/>
        <v>DB1100,REAL60</v>
      </c>
      <c r="J54" s="13" t="str">
        <f>VLOOKUP(E54,起始地址定义!A:D,2,FALSE)</f>
        <v>DB1100</v>
      </c>
      <c r="K54" s="12" t="str">
        <f t="shared" si="9"/>
        <v>REAL60</v>
      </c>
      <c r="L54" s="13">
        <f>VLOOKUP(E54,起始地址定义!A:D,3,FALSE)</f>
        <v>50</v>
      </c>
      <c r="M54" s="14">
        <f>VLOOKUP($F54,类型描述及偏移量!$C:$H,2,FALSE)</f>
        <v>10</v>
      </c>
      <c r="N54" s="14" t="str">
        <f>VLOOKUP($F54,类型描述及偏移量!$C:$H,3,FALSE)</f>
        <v>实型</v>
      </c>
      <c r="O54" s="14" t="str">
        <f>VLOOKUP($F54,类型描述及偏移量!$C:$H,4,FALSE)</f>
        <v>None</v>
      </c>
      <c r="P54" s="14" t="str">
        <f>VLOOKUP($F54,类型描述及偏移量!$C:$H,5,FALSE)</f>
        <v>No</v>
      </c>
      <c r="Q54" s="14" t="str">
        <f>VLOOKUP($F54,类型描述及偏移量!$C:$H,6,FALSE)</f>
        <v>量程</v>
      </c>
    </row>
    <row r="55" hidden="1" spans="1:17">
      <c r="A55" s="12" t="s">
        <v>17</v>
      </c>
      <c r="B55" s="12" t="s">
        <v>62</v>
      </c>
      <c r="C55" t="s">
        <v>75</v>
      </c>
      <c r="D55" t="s">
        <v>64</v>
      </c>
      <c r="E55" s="13" t="str">
        <f t="shared" si="5"/>
        <v>CHP1_M1_SetFRQ_BP_Value_var</v>
      </c>
      <c r="F55" s="14" t="str">
        <f t="shared" si="6"/>
        <v>BP_Value_var_Hi</v>
      </c>
      <c r="G55" s="10" t="str">
        <f t="shared" si="7"/>
        <v>CHP1_M1_SetFRQ_Hi</v>
      </c>
      <c r="H55" s="10" t="str">
        <f>VLOOKUP(基本表格!E55,起始地址定义!A:D,4,FALSE)&amp;" "&amp;Q55</f>
        <v>2415+P8-M1 1#环式刨片机 给定频率 上限值</v>
      </c>
      <c r="I55" s="10" t="str">
        <f t="shared" si="8"/>
        <v>DB1100,REAL64</v>
      </c>
      <c r="J55" s="13" t="str">
        <f>VLOOKUP(E55,起始地址定义!A:D,2,FALSE)</f>
        <v>DB1100</v>
      </c>
      <c r="K55" s="12" t="str">
        <f t="shared" si="9"/>
        <v>REAL64</v>
      </c>
      <c r="L55" s="13">
        <f>VLOOKUP(E55,起始地址定义!A:D,3,FALSE)</f>
        <v>50</v>
      </c>
      <c r="M55" s="14">
        <f>VLOOKUP($F55,类型描述及偏移量!$C:$H,2,FALSE)</f>
        <v>14</v>
      </c>
      <c r="N55" s="14" t="str">
        <f>VLOOKUP($F55,类型描述及偏移量!$C:$H,3,FALSE)</f>
        <v>实型</v>
      </c>
      <c r="O55" s="14" t="str">
        <f>VLOOKUP($F55,类型描述及偏移量!$C:$H,4,FALSE)</f>
        <v>None</v>
      </c>
      <c r="P55" s="14" t="str">
        <f>VLOOKUP($F55,类型描述及偏移量!$C:$H,5,FALSE)</f>
        <v>No</v>
      </c>
      <c r="Q55" s="14" t="str">
        <f>VLOOKUP($F55,类型描述及偏移量!$C:$H,6,FALSE)</f>
        <v>上限值</v>
      </c>
    </row>
    <row r="56" hidden="1" spans="1:17">
      <c r="A56" s="12" t="s">
        <v>17</v>
      </c>
      <c r="B56" s="12" t="s">
        <v>62</v>
      </c>
      <c r="C56" t="s">
        <v>76</v>
      </c>
      <c r="D56" t="s">
        <v>64</v>
      </c>
      <c r="E56" s="13" t="str">
        <f t="shared" si="5"/>
        <v>CHP1_M1_SetFRQ_BP_Value_var</v>
      </c>
      <c r="F56" s="14" t="str">
        <f t="shared" si="6"/>
        <v>BP_Value_var_Lo</v>
      </c>
      <c r="G56" s="10" t="str">
        <f t="shared" si="7"/>
        <v>CHP1_M1_SetFRQ_Lo</v>
      </c>
      <c r="H56" s="10" t="str">
        <f>VLOOKUP(基本表格!E56,起始地址定义!A:D,4,FALSE)&amp;" "&amp;Q56</f>
        <v>2415+P8-M1 1#环式刨片机 给定频率 下限值</v>
      </c>
      <c r="I56" s="10" t="str">
        <f t="shared" si="8"/>
        <v>DB1100,REAL68</v>
      </c>
      <c r="J56" s="13" t="str">
        <f>VLOOKUP(E56,起始地址定义!A:D,2,FALSE)</f>
        <v>DB1100</v>
      </c>
      <c r="K56" s="12" t="str">
        <f t="shared" si="9"/>
        <v>REAL68</v>
      </c>
      <c r="L56" s="13">
        <f>VLOOKUP(E56,起始地址定义!A:D,3,FALSE)</f>
        <v>50</v>
      </c>
      <c r="M56" s="14">
        <f>VLOOKUP($F56,类型描述及偏移量!$C:$H,2,FALSE)</f>
        <v>18</v>
      </c>
      <c r="N56" s="14" t="str">
        <f>VLOOKUP($F56,类型描述及偏移量!$C:$H,3,FALSE)</f>
        <v>实型</v>
      </c>
      <c r="O56" s="14" t="str">
        <f>VLOOKUP($F56,类型描述及偏移量!$C:$H,4,FALSE)</f>
        <v>None</v>
      </c>
      <c r="P56" s="14" t="str">
        <f>VLOOKUP($F56,类型描述及偏移量!$C:$H,5,FALSE)</f>
        <v>No</v>
      </c>
      <c r="Q56" s="14" t="str">
        <f>VLOOKUP($F56,类型描述及偏移量!$C:$H,6,FALSE)</f>
        <v>下限值</v>
      </c>
    </row>
    <row r="57" hidden="1" spans="1:17">
      <c r="A57" s="12" t="s">
        <v>17</v>
      </c>
      <c r="B57" s="12" t="s">
        <v>62</v>
      </c>
      <c r="C57" t="s">
        <v>77</v>
      </c>
      <c r="D57" t="s">
        <v>64</v>
      </c>
      <c r="E57" s="13" t="str">
        <f t="shared" si="5"/>
        <v>CHP1_M1_SetFRQ_BP_Value_var</v>
      </c>
      <c r="F57" s="14" t="str">
        <f t="shared" si="6"/>
        <v>BP_Value_var_HiHi</v>
      </c>
      <c r="G57" s="10" t="str">
        <f t="shared" si="7"/>
        <v>CHP1_M1_SetFRQ_HiHi</v>
      </c>
      <c r="H57" s="10" t="str">
        <f>VLOOKUP(基本表格!E57,起始地址定义!A:D,4,FALSE)&amp;" "&amp;Q57</f>
        <v>2415+P8-M1 1#环式刨片机 给定频率 上上限值</v>
      </c>
      <c r="I57" s="10" t="str">
        <f t="shared" si="8"/>
        <v>DB1100,REAL72</v>
      </c>
      <c r="J57" s="13" t="str">
        <f>VLOOKUP(E57,起始地址定义!A:D,2,FALSE)</f>
        <v>DB1100</v>
      </c>
      <c r="K57" s="12" t="str">
        <f t="shared" si="9"/>
        <v>REAL72</v>
      </c>
      <c r="L57" s="13">
        <f>VLOOKUP(E57,起始地址定义!A:D,3,FALSE)</f>
        <v>50</v>
      </c>
      <c r="M57" s="14">
        <f>VLOOKUP($F57,类型描述及偏移量!$C:$H,2,FALSE)</f>
        <v>22</v>
      </c>
      <c r="N57" s="14" t="str">
        <f>VLOOKUP($F57,类型描述及偏移量!$C:$H,3,FALSE)</f>
        <v>实型</v>
      </c>
      <c r="O57" s="14" t="str">
        <f>VLOOKUP($F57,类型描述及偏移量!$C:$H,4,FALSE)</f>
        <v>None</v>
      </c>
      <c r="P57" s="14" t="str">
        <f>VLOOKUP($F57,类型描述及偏移量!$C:$H,5,FALSE)</f>
        <v>No</v>
      </c>
      <c r="Q57" s="14" t="str">
        <f>VLOOKUP($F57,类型描述及偏移量!$C:$H,6,FALSE)</f>
        <v>上上限值</v>
      </c>
    </row>
    <row r="58" hidden="1" spans="1:17">
      <c r="A58" s="12" t="s">
        <v>17</v>
      </c>
      <c r="B58" s="12" t="s">
        <v>62</v>
      </c>
      <c r="C58" t="s">
        <v>78</v>
      </c>
      <c r="D58" t="s">
        <v>64</v>
      </c>
      <c r="E58" s="13" t="str">
        <f t="shared" ref="E58:E89" si="10">A58&amp;"_"&amp;B58&amp;"_"&amp;D58</f>
        <v>CHP1_M1_SetFRQ_BP_Value_var</v>
      </c>
      <c r="F58" s="14" t="str">
        <f t="shared" ref="F58:F89" si="11">D58&amp;"_"&amp;C58</f>
        <v>BP_Value_var_LoLo</v>
      </c>
      <c r="G58" s="10" t="str">
        <f t="shared" ref="G58:G89" si="12">A58&amp;"_"&amp;IF(B58="DB","",B58&amp;"_")&amp;C58</f>
        <v>CHP1_M1_SetFRQ_LoLo</v>
      </c>
      <c r="H58" s="10" t="str">
        <f>VLOOKUP(基本表格!E58,起始地址定义!A:D,4,FALSE)&amp;" "&amp;Q58</f>
        <v>2415+P8-M1 1#环式刨片机 给定频率 下下限值</v>
      </c>
      <c r="I58" s="10" t="str">
        <f t="shared" ref="I58:I89" si="13">J58&amp;","&amp;K58</f>
        <v>DB1100,REAL76</v>
      </c>
      <c r="J58" s="13" t="str">
        <f>VLOOKUP(E58,起始地址定义!A:D,2,FALSE)</f>
        <v>DB1100</v>
      </c>
      <c r="K58" s="12" t="str">
        <f t="shared" ref="K58:K89" si="14">IF(N58="离散","X",IF(N58="实型","REAL","INT"))&amp;IF(N58="离散",TEXT(L58+M58,"0.0"),L58+M58)</f>
        <v>REAL76</v>
      </c>
      <c r="L58" s="13">
        <f>VLOOKUP(E58,起始地址定义!A:D,3,FALSE)</f>
        <v>50</v>
      </c>
      <c r="M58" s="14">
        <f>VLOOKUP($F58,类型描述及偏移量!$C:$H,2,FALSE)</f>
        <v>26</v>
      </c>
      <c r="N58" s="14" t="str">
        <f>VLOOKUP($F58,类型描述及偏移量!$C:$H,3,FALSE)</f>
        <v>实型</v>
      </c>
      <c r="O58" s="14" t="str">
        <f>VLOOKUP($F58,类型描述及偏移量!$C:$H,4,FALSE)</f>
        <v>None</v>
      </c>
      <c r="P58" s="14" t="str">
        <f>VLOOKUP($F58,类型描述及偏移量!$C:$H,5,FALSE)</f>
        <v>No</v>
      </c>
      <c r="Q58" s="14" t="str">
        <f>VLOOKUP($F58,类型描述及偏移量!$C:$H,6,FALSE)</f>
        <v>下下限值</v>
      </c>
    </row>
    <row r="59" hidden="1" spans="1:17">
      <c r="A59" s="12" t="s">
        <v>17</v>
      </c>
      <c r="B59" s="12" t="s">
        <v>79</v>
      </c>
      <c r="C59" t="s">
        <v>63</v>
      </c>
      <c r="D59" t="s">
        <v>64</v>
      </c>
      <c r="E59" s="13" t="str">
        <f t="shared" si="10"/>
        <v>CHP1_M1_ActFRQ_BP_Value_var</v>
      </c>
      <c r="F59" s="14" t="str">
        <f t="shared" si="11"/>
        <v>BP_Value_var_HiProEN</v>
      </c>
      <c r="G59" s="10" t="str">
        <f t="shared" si="12"/>
        <v>CHP1_M1_ActFRQ_HiProEN</v>
      </c>
      <c r="H59" s="10" t="str">
        <f>VLOOKUP(基本表格!E59,起始地址定义!A:D,4,FALSE)&amp;" "&amp;Q59</f>
        <v>2415+P8-M1 1#环式刨片机 反馈频率 上限保护使能</v>
      </c>
      <c r="I59" s="10" t="str">
        <f t="shared" si="13"/>
        <v>DB1100,X100.3</v>
      </c>
      <c r="J59" s="13" t="str">
        <f>VLOOKUP(E59,起始地址定义!A:D,2,FALSE)</f>
        <v>DB1100</v>
      </c>
      <c r="K59" s="12" t="str">
        <f t="shared" si="14"/>
        <v>X100.3</v>
      </c>
      <c r="L59" s="13">
        <f>VLOOKUP(E59,起始地址定义!A:D,3,FALSE)</f>
        <v>100</v>
      </c>
      <c r="M59" s="14">
        <f>VLOOKUP($F59,类型描述及偏移量!$C:$H,2,FALSE)</f>
        <v>0.299999999999997</v>
      </c>
      <c r="N59" s="14" t="str">
        <f>VLOOKUP($F59,类型描述及偏移量!$C:$H,3,FALSE)</f>
        <v>离散</v>
      </c>
      <c r="O59" s="14" t="str">
        <f>VLOOKUP($F59,类型描述及偏移量!$C:$H,4,FALSE)</f>
        <v>None</v>
      </c>
      <c r="P59" s="14" t="str">
        <f>VLOOKUP($F59,类型描述及偏移量!$C:$H,5,FALSE)</f>
        <v>No</v>
      </c>
      <c r="Q59" s="14" t="str">
        <f>VLOOKUP($F59,类型描述及偏移量!$C:$H,6,FALSE)</f>
        <v>上限保护使能</v>
      </c>
    </row>
    <row r="60" hidden="1" spans="1:17">
      <c r="A60" s="12" t="s">
        <v>17</v>
      </c>
      <c r="B60" s="12" t="s">
        <v>79</v>
      </c>
      <c r="C60" t="s">
        <v>65</v>
      </c>
      <c r="D60" t="s">
        <v>64</v>
      </c>
      <c r="E60" s="13" t="str">
        <f t="shared" si="10"/>
        <v>CHP1_M1_ActFRQ_BP_Value_var</v>
      </c>
      <c r="F60" s="14" t="str">
        <f t="shared" si="11"/>
        <v>BP_Value_var_LoProEN</v>
      </c>
      <c r="G60" s="10" t="str">
        <f t="shared" si="12"/>
        <v>CHP1_M1_ActFRQ_LoProEN</v>
      </c>
      <c r="H60" s="10" t="str">
        <f>VLOOKUP(基本表格!E60,起始地址定义!A:D,4,FALSE)&amp;" "&amp;Q60</f>
        <v>2415+P8-M1 1#环式刨片机 反馈频率 下限保护使能</v>
      </c>
      <c r="I60" s="10" t="str">
        <f t="shared" si="13"/>
        <v>DB1100,X100.4</v>
      </c>
      <c r="J60" s="13" t="str">
        <f>VLOOKUP(E60,起始地址定义!A:D,2,FALSE)</f>
        <v>DB1100</v>
      </c>
      <c r="K60" s="12" t="str">
        <f t="shared" si="14"/>
        <v>X100.4</v>
      </c>
      <c r="L60" s="13">
        <f>VLOOKUP(E60,起始地址定义!A:D,3,FALSE)</f>
        <v>100</v>
      </c>
      <c r="M60" s="14">
        <f>VLOOKUP($F60,类型描述及偏移量!$C:$H,2,FALSE)</f>
        <v>0.399999999999999</v>
      </c>
      <c r="N60" s="14" t="str">
        <f>VLOOKUP($F60,类型描述及偏移量!$C:$H,3,FALSE)</f>
        <v>离散</v>
      </c>
      <c r="O60" s="14" t="str">
        <f>VLOOKUP($F60,类型描述及偏移量!$C:$H,4,FALSE)</f>
        <v>None</v>
      </c>
      <c r="P60" s="14" t="str">
        <f>VLOOKUP($F60,类型描述及偏移量!$C:$H,5,FALSE)</f>
        <v>No</v>
      </c>
      <c r="Q60" s="14" t="str">
        <f>VLOOKUP($F60,类型描述及偏移量!$C:$H,6,FALSE)</f>
        <v>下限保护使能</v>
      </c>
    </row>
    <row r="61" hidden="1" spans="1:17">
      <c r="A61" s="12" t="s">
        <v>17</v>
      </c>
      <c r="B61" s="12" t="s">
        <v>79</v>
      </c>
      <c r="C61" t="s">
        <v>66</v>
      </c>
      <c r="D61" t="s">
        <v>64</v>
      </c>
      <c r="E61" s="13" t="str">
        <f t="shared" si="10"/>
        <v>CHP1_M1_ActFRQ_BP_Value_var</v>
      </c>
      <c r="F61" s="14" t="str">
        <f t="shared" si="11"/>
        <v>BP_Value_var_HiALM</v>
      </c>
      <c r="G61" s="10" t="str">
        <f t="shared" si="12"/>
        <v>CHP1_M1_ActFRQ_HiALM</v>
      </c>
      <c r="H61" s="10" t="str">
        <f>VLOOKUP(基本表格!E61,起始地址定义!A:D,4,FALSE)&amp;" "&amp;Q61</f>
        <v>2415+P8-M1 1#环式刨片机 反馈频率 上限报警</v>
      </c>
      <c r="I61" s="10" t="str">
        <f t="shared" si="13"/>
        <v>DB1100,X100.5</v>
      </c>
      <c r="J61" s="13" t="str">
        <f>VLOOKUP(E61,起始地址定义!A:D,2,FALSE)</f>
        <v>DB1100</v>
      </c>
      <c r="K61" s="12" t="str">
        <f t="shared" si="14"/>
        <v>X100.5</v>
      </c>
      <c r="L61" s="13">
        <f>VLOOKUP(E61,起始地址定义!A:D,3,FALSE)</f>
        <v>100</v>
      </c>
      <c r="M61" s="14">
        <f>VLOOKUP($F61,类型描述及偏移量!$C:$H,2,FALSE)</f>
        <v>0.5</v>
      </c>
      <c r="N61" s="14" t="str">
        <f>VLOOKUP($F61,类型描述及偏移量!$C:$H,3,FALSE)</f>
        <v>离散</v>
      </c>
      <c r="O61" s="14" t="str">
        <f>VLOOKUP($F61,类型描述及偏移量!$C:$H,4,FALSE)</f>
        <v>None</v>
      </c>
      <c r="P61" s="14" t="str">
        <f>VLOOKUP($F61,类型描述及偏移量!$C:$H,5,FALSE)</f>
        <v>Yes</v>
      </c>
      <c r="Q61" s="14" t="str">
        <f>VLOOKUP($F61,类型描述及偏移量!$C:$H,6,FALSE)</f>
        <v>上限报警</v>
      </c>
    </row>
    <row r="62" hidden="1" spans="1:17">
      <c r="A62" s="12" t="s">
        <v>17</v>
      </c>
      <c r="B62" s="12" t="s">
        <v>79</v>
      </c>
      <c r="C62" t="s">
        <v>67</v>
      </c>
      <c r="D62" t="s">
        <v>64</v>
      </c>
      <c r="E62" s="13" t="str">
        <f t="shared" si="10"/>
        <v>CHP1_M1_ActFRQ_BP_Value_var</v>
      </c>
      <c r="F62" s="14" t="str">
        <f t="shared" si="11"/>
        <v>BP_Value_var_LoALM</v>
      </c>
      <c r="G62" s="10" t="str">
        <f t="shared" si="12"/>
        <v>CHP1_M1_ActFRQ_LoALM</v>
      </c>
      <c r="H62" s="10" t="str">
        <f>VLOOKUP(基本表格!E62,起始地址定义!A:D,4,FALSE)&amp;" "&amp;Q62</f>
        <v>2415+P8-M1 1#环式刨片机 反馈频率 下限报警</v>
      </c>
      <c r="I62" s="10" t="str">
        <f t="shared" si="13"/>
        <v>DB1100,X100.6</v>
      </c>
      <c r="J62" s="13" t="str">
        <f>VLOOKUP(E62,起始地址定义!A:D,2,FALSE)</f>
        <v>DB1100</v>
      </c>
      <c r="K62" s="12" t="str">
        <f t="shared" si="14"/>
        <v>X100.6</v>
      </c>
      <c r="L62" s="13">
        <f>VLOOKUP(E62,起始地址定义!A:D,3,FALSE)</f>
        <v>100</v>
      </c>
      <c r="M62" s="14">
        <f>VLOOKUP($F62,类型描述及偏移量!$C:$H,2,FALSE)</f>
        <v>0.600000000000001</v>
      </c>
      <c r="N62" s="14" t="str">
        <f>VLOOKUP($F62,类型描述及偏移量!$C:$H,3,FALSE)</f>
        <v>离散</v>
      </c>
      <c r="O62" s="14" t="str">
        <f>VLOOKUP($F62,类型描述及偏移量!$C:$H,4,FALSE)</f>
        <v>None</v>
      </c>
      <c r="P62" s="14" t="str">
        <f>VLOOKUP($F62,类型描述及偏移量!$C:$H,5,FALSE)</f>
        <v>Yes</v>
      </c>
      <c r="Q62" s="14" t="str">
        <f>VLOOKUP($F62,类型描述及偏移量!$C:$H,6,FALSE)</f>
        <v>下限报警</v>
      </c>
    </row>
    <row r="63" hidden="1" spans="1:17">
      <c r="A63" s="12" t="s">
        <v>17</v>
      </c>
      <c r="B63" s="12" t="s">
        <v>79</v>
      </c>
      <c r="C63" t="s">
        <v>68</v>
      </c>
      <c r="D63" t="s">
        <v>64</v>
      </c>
      <c r="E63" s="13" t="str">
        <f t="shared" si="10"/>
        <v>CHP1_M1_ActFRQ_BP_Value_var</v>
      </c>
      <c r="F63" s="14" t="str">
        <f t="shared" si="11"/>
        <v>BP_Value_var_HiHiALM</v>
      </c>
      <c r="G63" s="10" t="str">
        <f t="shared" si="12"/>
        <v>CHP1_M1_ActFRQ_HiHiALM</v>
      </c>
      <c r="H63" s="10" t="str">
        <f>VLOOKUP(基本表格!E63,起始地址定义!A:D,4,FALSE)&amp;" "&amp;Q63</f>
        <v>2415+P8-M1 1#环式刨片机 反馈频率 上上限报警</v>
      </c>
      <c r="I63" s="10" t="str">
        <f t="shared" si="13"/>
        <v>DB1100,X100.7</v>
      </c>
      <c r="J63" s="13" t="str">
        <f>VLOOKUP(E63,起始地址定义!A:D,2,FALSE)</f>
        <v>DB1100</v>
      </c>
      <c r="K63" s="12" t="str">
        <f t="shared" si="14"/>
        <v>X100.7</v>
      </c>
      <c r="L63" s="13">
        <f>VLOOKUP(E63,起始地址定义!A:D,3,FALSE)</f>
        <v>100</v>
      </c>
      <c r="M63" s="14">
        <f>VLOOKUP($F63,类型描述及偏移量!$C:$H,2,FALSE)</f>
        <v>0.700000000000003</v>
      </c>
      <c r="N63" s="14" t="str">
        <f>VLOOKUP($F63,类型描述及偏移量!$C:$H,3,FALSE)</f>
        <v>离散</v>
      </c>
      <c r="O63" s="14" t="str">
        <f>VLOOKUP($F63,类型描述及偏移量!$C:$H,4,FALSE)</f>
        <v>On</v>
      </c>
      <c r="P63" s="14" t="str">
        <f>VLOOKUP($F63,类型描述及偏移量!$C:$H,5,FALSE)</f>
        <v>Yes</v>
      </c>
      <c r="Q63" s="14" t="str">
        <f>VLOOKUP($F63,类型描述及偏移量!$C:$H,6,FALSE)</f>
        <v>上上限报警</v>
      </c>
    </row>
    <row r="64" hidden="1" spans="1:17">
      <c r="A64" s="12" t="s">
        <v>17</v>
      </c>
      <c r="B64" s="12" t="s">
        <v>79</v>
      </c>
      <c r="C64" t="s">
        <v>69</v>
      </c>
      <c r="D64" t="s">
        <v>64</v>
      </c>
      <c r="E64" s="13" t="str">
        <f t="shared" si="10"/>
        <v>CHP1_M1_ActFRQ_BP_Value_var</v>
      </c>
      <c r="F64" s="14" t="str">
        <f t="shared" si="11"/>
        <v>BP_Value_var_LoLoALM</v>
      </c>
      <c r="G64" s="10" t="str">
        <f t="shared" si="12"/>
        <v>CHP1_M1_ActFRQ_LoLoALM</v>
      </c>
      <c r="H64" s="10" t="str">
        <f>VLOOKUP(基本表格!E64,起始地址定义!A:D,4,FALSE)&amp;" "&amp;Q64</f>
        <v>2415+P8-M1 1#环式刨片机 反馈频率 下下限报警</v>
      </c>
      <c r="I64" s="10" t="str">
        <f t="shared" si="13"/>
        <v>DB1100,X101.0</v>
      </c>
      <c r="J64" s="13" t="str">
        <f>VLOOKUP(E64,起始地址定义!A:D,2,FALSE)</f>
        <v>DB1100</v>
      </c>
      <c r="K64" s="12" t="str">
        <f t="shared" si="14"/>
        <v>X101.0</v>
      </c>
      <c r="L64" s="13">
        <f>VLOOKUP(E64,起始地址定义!A:D,3,FALSE)</f>
        <v>100</v>
      </c>
      <c r="M64" s="14">
        <f>VLOOKUP($F64,类型描述及偏移量!$C:$H,2,FALSE)</f>
        <v>1</v>
      </c>
      <c r="N64" s="14" t="str">
        <f>VLOOKUP($F64,类型描述及偏移量!$C:$H,3,FALSE)</f>
        <v>离散</v>
      </c>
      <c r="O64" s="14" t="str">
        <f>VLOOKUP($F64,类型描述及偏移量!$C:$H,4,FALSE)</f>
        <v>On</v>
      </c>
      <c r="P64" s="14" t="str">
        <f>VLOOKUP($F64,类型描述及偏移量!$C:$H,5,FALSE)</f>
        <v>Yes</v>
      </c>
      <c r="Q64" s="14" t="str">
        <f>VLOOKUP($F64,类型描述及偏移量!$C:$H,6,FALSE)</f>
        <v>下下限报警</v>
      </c>
    </row>
    <row r="65" hidden="1" spans="1:17">
      <c r="A65" s="12" t="s">
        <v>17</v>
      </c>
      <c r="B65" s="12" t="s">
        <v>79</v>
      </c>
      <c r="C65" t="s">
        <v>70</v>
      </c>
      <c r="D65" t="s">
        <v>64</v>
      </c>
      <c r="E65" s="13" t="str">
        <f t="shared" si="10"/>
        <v>CHP1_M1_ActFRQ_BP_Value_var</v>
      </c>
      <c r="F65" s="14" t="str">
        <f t="shared" si="11"/>
        <v>BP_Value_var_LimALM</v>
      </c>
      <c r="G65" s="10" t="str">
        <f t="shared" si="12"/>
        <v>CHP1_M1_ActFRQ_LimALM</v>
      </c>
      <c r="H65" s="10" t="str">
        <f>VLOOKUP(基本表格!E65,起始地址定义!A:D,4,FALSE)&amp;" "&amp;Q65</f>
        <v>2415+P8-M1 1#环式刨片机 反馈频率 极限报警</v>
      </c>
      <c r="I65" s="10" t="str">
        <f t="shared" si="13"/>
        <v>DB1100,X101.1</v>
      </c>
      <c r="J65" s="13" t="str">
        <f>VLOOKUP(E65,起始地址定义!A:D,2,FALSE)</f>
        <v>DB1100</v>
      </c>
      <c r="K65" s="12" t="str">
        <f t="shared" si="14"/>
        <v>X101.1</v>
      </c>
      <c r="L65" s="13">
        <f>VLOOKUP(E65,起始地址定义!A:D,3,FALSE)</f>
        <v>100</v>
      </c>
      <c r="M65" s="14">
        <f>VLOOKUP($F65,类型描述及偏移量!$C:$H,2,FALSE)</f>
        <v>1.1</v>
      </c>
      <c r="N65" s="14" t="str">
        <f>VLOOKUP($F65,类型描述及偏移量!$C:$H,3,FALSE)</f>
        <v>离散</v>
      </c>
      <c r="O65" s="14" t="str">
        <f>VLOOKUP($F65,类型描述及偏移量!$C:$H,4,FALSE)</f>
        <v>On</v>
      </c>
      <c r="P65" s="14" t="str">
        <f>VLOOKUP($F65,类型描述及偏移量!$C:$H,5,FALSE)</f>
        <v>Yes</v>
      </c>
      <c r="Q65" s="14" t="str">
        <f>VLOOKUP($F65,类型描述及偏移量!$C:$H,6,FALSE)</f>
        <v>极限报警</v>
      </c>
    </row>
    <row r="66" hidden="1" spans="1:17">
      <c r="A66" s="12" t="s">
        <v>17</v>
      </c>
      <c r="B66" s="12" t="s">
        <v>79</v>
      </c>
      <c r="C66" t="s">
        <v>71</v>
      </c>
      <c r="D66" t="s">
        <v>64</v>
      </c>
      <c r="E66" s="13" t="str">
        <f t="shared" si="10"/>
        <v>CHP1_M1_ActFRQ_BP_Value_var</v>
      </c>
      <c r="F66" s="14" t="str">
        <f t="shared" si="11"/>
        <v>BP_Value_var_LostALM</v>
      </c>
      <c r="G66" s="10" t="str">
        <f t="shared" si="12"/>
        <v>CHP1_M1_ActFRQ_LostALM</v>
      </c>
      <c r="H66" s="10" t="str">
        <f>VLOOKUP(基本表格!E66,起始地址定义!A:D,4,FALSE)&amp;" "&amp;Q66</f>
        <v>2415+P8-M1 1#环式刨片机 反馈频率 传感器断线报警</v>
      </c>
      <c r="I66" s="10" t="str">
        <f t="shared" si="13"/>
        <v>DB1100,X101.2</v>
      </c>
      <c r="J66" s="13" t="str">
        <f>VLOOKUP(E66,起始地址定义!A:D,2,FALSE)</f>
        <v>DB1100</v>
      </c>
      <c r="K66" s="12" t="str">
        <f t="shared" si="14"/>
        <v>X101.2</v>
      </c>
      <c r="L66" s="13">
        <f>VLOOKUP(E66,起始地址定义!A:D,3,FALSE)</f>
        <v>100</v>
      </c>
      <c r="M66" s="14">
        <f>VLOOKUP($F66,类型描述及偏移量!$C:$H,2,FALSE)</f>
        <v>1.2</v>
      </c>
      <c r="N66" s="14" t="str">
        <f>VLOOKUP($F66,类型描述及偏移量!$C:$H,3,FALSE)</f>
        <v>离散</v>
      </c>
      <c r="O66" s="14" t="str">
        <f>VLOOKUP($F66,类型描述及偏移量!$C:$H,4,FALSE)</f>
        <v>On</v>
      </c>
      <c r="P66" s="14" t="str">
        <f>VLOOKUP($F66,类型描述及偏移量!$C:$H,5,FALSE)</f>
        <v>Yes</v>
      </c>
      <c r="Q66" s="14" t="str">
        <f>VLOOKUP($F66,类型描述及偏移量!$C:$H,6,FALSE)</f>
        <v>传感器断线报警</v>
      </c>
    </row>
    <row r="67" hidden="1" spans="1:17">
      <c r="A67" s="12" t="s">
        <v>17</v>
      </c>
      <c r="B67" s="12" t="s">
        <v>79</v>
      </c>
      <c r="C67" t="s">
        <v>72</v>
      </c>
      <c r="D67" t="s">
        <v>64</v>
      </c>
      <c r="E67" s="13" t="str">
        <f t="shared" si="10"/>
        <v>CHP1_M1_ActFRQ_BP_Value_var</v>
      </c>
      <c r="F67" s="14" t="str">
        <f t="shared" si="11"/>
        <v>BP_Value_var_Code</v>
      </c>
      <c r="G67" s="10" t="str">
        <f t="shared" si="12"/>
        <v>CHP1_M1_ActFRQ_Code</v>
      </c>
      <c r="H67" s="10" t="str">
        <f>VLOOKUP(基本表格!E67,起始地址定义!A:D,4,FALSE)&amp;" "&amp;Q67</f>
        <v>2415+P8-M1 1#环式刨片机 反馈频率 实际内码</v>
      </c>
      <c r="I67" s="10" t="str">
        <f t="shared" si="13"/>
        <v>DB1100,INT102</v>
      </c>
      <c r="J67" s="13" t="str">
        <f>VLOOKUP(E67,起始地址定义!A:D,2,FALSE)</f>
        <v>DB1100</v>
      </c>
      <c r="K67" s="12" t="str">
        <f t="shared" si="14"/>
        <v>INT102</v>
      </c>
      <c r="L67" s="13">
        <f>VLOOKUP(E67,起始地址定义!A:D,3,FALSE)</f>
        <v>100</v>
      </c>
      <c r="M67" s="14">
        <f>VLOOKUP($F67,类型描述及偏移量!$C:$H,2,FALSE)</f>
        <v>2</v>
      </c>
      <c r="N67" s="14" t="str">
        <f>VLOOKUP($F67,类型描述及偏移量!$C:$H,3,FALSE)</f>
        <v>整型</v>
      </c>
      <c r="O67" s="14" t="str">
        <f>VLOOKUP($F67,类型描述及偏移量!$C:$H,4,FALSE)</f>
        <v>None</v>
      </c>
      <c r="P67" s="14" t="str">
        <f>VLOOKUP($F67,类型描述及偏移量!$C:$H,5,FALSE)</f>
        <v>Yes</v>
      </c>
      <c r="Q67" s="14" t="str">
        <f>VLOOKUP($F67,类型描述及偏移量!$C:$H,6,FALSE)</f>
        <v>实际内码</v>
      </c>
    </row>
    <row r="68" hidden="1" spans="1:17">
      <c r="A68" s="12" t="s">
        <v>17</v>
      </c>
      <c r="B68" s="12" t="s">
        <v>79</v>
      </c>
      <c r="C68" t="s">
        <v>73</v>
      </c>
      <c r="D68" t="s">
        <v>64</v>
      </c>
      <c r="E68" s="13" t="str">
        <f t="shared" si="10"/>
        <v>CHP1_M1_ActFRQ_BP_Value_var</v>
      </c>
      <c r="F68" s="14" t="str">
        <f t="shared" si="11"/>
        <v>BP_Value_var_Value</v>
      </c>
      <c r="G68" s="10" t="str">
        <f t="shared" si="12"/>
        <v>CHP1_M1_ActFRQ_Value</v>
      </c>
      <c r="H68" s="10" t="str">
        <f>VLOOKUP(基本表格!E68,起始地址定义!A:D,4,FALSE)&amp;" "&amp;Q68</f>
        <v>2415+P8-M1 1#环式刨片机 反馈频率 实际值</v>
      </c>
      <c r="I68" s="10" t="str">
        <f t="shared" si="13"/>
        <v>DB1100,REAL106</v>
      </c>
      <c r="J68" s="13" t="str">
        <f>VLOOKUP(E68,起始地址定义!A:D,2,FALSE)</f>
        <v>DB1100</v>
      </c>
      <c r="K68" s="12" t="str">
        <f t="shared" si="14"/>
        <v>REAL106</v>
      </c>
      <c r="L68" s="13">
        <f>VLOOKUP(E68,起始地址定义!A:D,3,FALSE)</f>
        <v>100</v>
      </c>
      <c r="M68" s="14">
        <f>VLOOKUP($F68,类型描述及偏移量!$C:$H,2,FALSE)</f>
        <v>6</v>
      </c>
      <c r="N68" s="14" t="str">
        <f>VLOOKUP($F68,类型描述及偏移量!$C:$H,3,FALSE)</f>
        <v>实型</v>
      </c>
      <c r="O68" s="14" t="str">
        <f>VLOOKUP($F68,类型描述及偏移量!$C:$H,4,FALSE)</f>
        <v>None</v>
      </c>
      <c r="P68" s="14" t="str">
        <f>VLOOKUP($F68,类型描述及偏移量!$C:$H,5,FALSE)</f>
        <v>Yes</v>
      </c>
      <c r="Q68" s="14" t="str">
        <f>VLOOKUP($F68,类型描述及偏移量!$C:$H,6,FALSE)</f>
        <v>实际值</v>
      </c>
    </row>
    <row r="69" hidden="1" spans="1:17">
      <c r="A69" s="12" t="s">
        <v>17</v>
      </c>
      <c r="B69" s="12" t="s">
        <v>79</v>
      </c>
      <c r="C69" t="s">
        <v>74</v>
      </c>
      <c r="D69" t="s">
        <v>64</v>
      </c>
      <c r="E69" s="13" t="str">
        <f t="shared" si="10"/>
        <v>CHP1_M1_ActFRQ_BP_Value_var</v>
      </c>
      <c r="F69" s="14" t="str">
        <f t="shared" si="11"/>
        <v>BP_Value_var_Range</v>
      </c>
      <c r="G69" s="10" t="str">
        <f t="shared" si="12"/>
        <v>CHP1_M1_ActFRQ_Range</v>
      </c>
      <c r="H69" s="10" t="str">
        <f>VLOOKUP(基本表格!E69,起始地址定义!A:D,4,FALSE)&amp;" "&amp;Q69</f>
        <v>2415+P8-M1 1#环式刨片机 反馈频率 量程</v>
      </c>
      <c r="I69" s="10" t="str">
        <f t="shared" si="13"/>
        <v>DB1100,REAL110</v>
      </c>
      <c r="J69" s="13" t="str">
        <f>VLOOKUP(E69,起始地址定义!A:D,2,FALSE)</f>
        <v>DB1100</v>
      </c>
      <c r="K69" s="12" t="str">
        <f t="shared" si="14"/>
        <v>REAL110</v>
      </c>
      <c r="L69" s="13">
        <f>VLOOKUP(E69,起始地址定义!A:D,3,FALSE)</f>
        <v>100</v>
      </c>
      <c r="M69" s="14">
        <f>VLOOKUP($F69,类型描述及偏移量!$C:$H,2,FALSE)</f>
        <v>10</v>
      </c>
      <c r="N69" s="14" t="str">
        <f>VLOOKUP($F69,类型描述及偏移量!$C:$H,3,FALSE)</f>
        <v>实型</v>
      </c>
      <c r="O69" s="14" t="str">
        <f>VLOOKUP($F69,类型描述及偏移量!$C:$H,4,FALSE)</f>
        <v>None</v>
      </c>
      <c r="P69" s="14" t="str">
        <f>VLOOKUP($F69,类型描述及偏移量!$C:$H,5,FALSE)</f>
        <v>No</v>
      </c>
      <c r="Q69" s="14" t="str">
        <f>VLOOKUP($F69,类型描述及偏移量!$C:$H,6,FALSE)</f>
        <v>量程</v>
      </c>
    </row>
    <row r="70" hidden="1" spans="1:17">
      <c r="A70" s="12" t="s">
        <v>17</v>
      </c>
      <c r="B70" s="12" t="s">
        <v>79</v>
      </c>
      <c r="C70" t="s">
        <v>75</v>
      </c>
      <c r="D70" t="s">
        <v>64</v>
      </c>
      <c r="E70" s="13" t="str">
        <f t="shared" si="10"/>
        <v>CHP1_M1_ActFRQ_BP_Value_var</v>
      </c>
      <c r="F70" s="14" t="str">
        <f t="shared" si="11"/>
        <v>BP_Value_var_Hi</v>
      </c>
      <c r="G70" s="10" t="str">
        <f t="shared" si="12"/>
        <v>CHP1_M1_ActFRQ_Hi</v>
      </c>
      <c r="H70" s="10" t="str">
        <f>VLOOKUP(基本表格!E70,起始地址定义!A:D,4,FALSE)&amp;" "&amp;Q70</f>
        <v>2415+P8-M1 1#环式刨片机 反馈频率 上限值</v>
      </c>
      <c r="I70" s="10" t="str">
        <f t="shared" si="13"/>
        <v>DB1100,REAL114</v>
      </c>
      <c r="J70" s="13" t="str">
        <f>VLOOKUP(E70,起始地址定义!A:D,2,FALSE)</f>
        <v>DB1100</v>
      </c>
      <c r="K70" s="12" t="str">
        <f t="shared" si="14"/>
        <v>REAL114</v>
      </c>
      <c r="L70" s="13">
        <f>VLOOKUP(E70,起始地址定义!A:D,3,FALSE)</f>
        <v>100</v>
      </c>
      <c r="M70" s="14">
        <f>VLOOKUP($F70,类型描述及偏移量!$C:$H,2,FALSE)</f>
        <v>14</v>
      </c>
      <c r="N70" s="14" t="str">
        <f>VLOOKUP($F70,类型描述及偏移量!$C:$H,3,FALSE)</f>
        <v>实型</v>
      </c>
      <c r="O70" s="14" t="str">
        <f>VLOOKUP($F70,类型描述及偏移量!$C:$H,4,FALSE)</f>
        <v>None</v>
      </c>
      <c r="P70" s="14" t="str">
        <f>VLOOKUP($F70,类型描述及偏移量!$C:$H,5,FALSE)</f>
        <v>No</v>
      </c>
      <c r="Q70" s="14" t="str">
        <f>VLOOKUP($F70,类型描述及偏移量!$C:$H,6,FALSE)</f>
        <v>上限值</v>
      </c>
    </row>
    <row r="71" hidden="1" spans="1:17">
      <c r="A71" s="12" t="s">
        <v>17</v>
      </c>
      <c r="B71" s="12" t="s">
        <v>79</v>
      </c>
      <c r="C71" t="s">
        <v>76</v>
      </c>
      <c r="D71" t="s">
        <v>64</v>
      </c>
      <c r="E71" s="13" t="str">
        <f t="shared" si="10"/>
        <v>CHP1_M1_ActFRQ_BP_Value_var</v>
      </c>
      <c r="F71" s="14" t="str">
        <f t="shared" si="11"/>
        <v>BP_Value_var_Lo</v>
      </c>
      <c r="G71" s="10" t="str">
        <f t="shared" si="12"/>
        <v>CHP1_M1_ActFRQ_Lo</v>
      </c>
      <c r="H71" s="10" t="str">
        <f>VLOOKUP(基本表格!E71,起始地址定义!A:D,4,FALSE)&amp;" "&amp;Q71</f>
        <v>2415+P8-M1 1#环式刨片机 反馈频率 下限值</v>
      </c>
      <c r="I71" s="10" t="str">
        <f t="shared" si="13"/>
        <v>DB1100,REAL118</v>
      </c>
      <c r="J71" s="13" t="str">
        <f>VLOOKUP(E71,起始地址定义!A:D,2,FALSE)</f>
        <v>DB1100</v>
      </c>
      <c r="K71" s="12" t="str">
        <f t="shared" si="14"/>
        <v>REAL118</v>
      </c>
      <c r="L71" s="13">
        <f>VLOOKUP(E71,起始地址定义!A:D,3,FALSE)</f>
        <v>100</v>
      </c>
      <c r="M71" s="14">
        <f>VLOOKUP($F71,类型描述及偏移量!$C:$H,2,FALSE)</f>
        <v>18</v>
      </c>
      <c r="N71" s="14" t="str">
        <f>VLOOKUP($F71,类型描述及偏移量!$C:$H,3,FALSE)</f>
        <v>实型</v>
      </c>
      <c r="O71" s="14" t="str">
        <f>VLOOKUP($F71,类型描述及偏移量!$C:$H,4,FALSE)</f>
        <v>None</v>
      </c>
      <c r="P71" s="14" t="str">
        <f>VLOOKUP($F71,类型描述及偏移量!$C:$H,5,FALSE)</f>
        <v>No</v>
      </c>
      <c r="Q71" s="14" t="str">
        <f>VLOOKUP($F71,类型描述及偏移量!$C:$H,6,FALSE)</f>
        <v>下限值</v>
      </c>
    </row>
    <row r="72" hidden="1" spans="1:17">
      <c r="A72" s="12" t="s">
        <v>17</v>
      </c>
      <c r="B72" s="12" t="s">
        <v>79</v>
      </c>
      <c r="C72" t="s">
        <v>77</v>
      </c>
      <c r="D72" t="s">
        <v>64</v>
      </c>
      <c r="E72" s="13" t="str">
        <f t="shared" si="10"/>
        <v>CHP1_M1_ActFRQ_BP_Value_var</v>
      </c>
      <c r="F72" s="14" t="str">
        <f t="shared" si="11"/>
        <v>BP_Value_var_HiHi</v>
      </c>
      <c r="G72" s="10" t="str">
        <f t="shared" si="12"/>
        <v>CHP1_M1_ActFRQ_HiHi</v>
      </c>
      <c r="H72" s="10" t="str">
        <f>VLOOKUP(基本表格!E72,起始地址定义!A:D,4,FALSE)&amp;" "&amp;Q72</f>
        <v>2415+P8-M1 1#环式刨片机 反馈频率 上上限值</v>
      </c>
      <c r="I72" s="10" t="str">
        <f t="shared" si="13"/>
        <v>DB1100,REAL122</v>
      </c>
      <c r="J72" s="13" t="str">
        <f>VLOOKUP(E72,起始地址定义!A:D,2,FALSE)</f>
        <v>DB1100</v>
      </c>
      <c r="K72" s="12" t="str">
        <f t="shared" si="14"/>
        <v>REAL122</v>
      </c>
      <c r="L72" s="13">
        <f>VLOOKUP(E72,起始地址定义!A:D,3,FALSE)</f>
        <v>100</v>
      </c>
      <c r="M72" s="14">
        <f>VLOOKUP($F72,类型描述及偏移量!$C:$H,2,FALSE)</f>
        <v>22</v>
      </c>
      <c r="N72" s="14" t="str">
        <f>VLOOKUP($F72,类型描述及偏移量!$C:$H,3,FALSE)</f>
        <v>实型</v>
      </c>
      <c r="O72" s="14" t="str">
        <f>VLOOKUP($F72,类型描述及偏移量!$C:$H,4,FALSE)</f>
        <v>None</v>
      </c>
      <c r="P72" s="14" t="str">
        <f>VLOOKUP($F72,类型描述及偏移量!$C:$H,5,FALSE)</f>
        <v>No</v>
      </c>
      <c r="Q72" s="14" t="str">
        <f>VLOOKUP($F72,类型描述及偏移量!$C:$H,6,FALSE)</f>
        <v>上上限值</v>
      </c>
    </row>
    <row r="73" hidden="1" spans="1:17">
      <c r="A73" s="12" t="s">
        <v>17</v>
      </c>
      <c r="B73" s="12" t="s">
        <v>79</v>
      </c>
      <c r="C73" t="s">
        <v>78</v>
      </c>
      <c r="D73" t="s">
        <v>64</v>
      </c>
      <c r="E73" s="13" t="str">
        <f t="shared" si="10"/>
        <v>CHP1_M1_ActFRQ_BP_Value_var</v>
      </c>
      <c r="F73" s="14" t="str">
        <f t="shared" si="11"/>
        <v>BP_Value_var_LoLo</v>
      </c>
      <c r="G73" s="10" t="str">
        <f t="shared" si="12"/>
        <v>CHP1_M1_ActFRQ_LoLo</v>
      </c>
      <c r="H73" s="10" t="str">
        <f>VLOOKUP(基本表格!E73,起始地址定义!A:D,4,FALSE)&amp;" "&amp;Q73</f>
        <v>2415+P8-M1 1#环式刨片机 反馈频率 下下限值</v>
      </c>
      <c r="I73" s="10" t="str">
        <f t="shared" si="13"/>
        <v>DB1100,REAL126</v>
      </c>
      <c r="J73" s="13" t="str">
        <f>VLOOKUP(E73,起始地址定义!A:D,2,FALSE)</f>
        <v>DB1100</v>
      </c>
      <c r="K73" s="12" t="str">
        <f t="shared" si="14"/>
        <v>REAL126</v>
      </c>
      <c r="L73" s="13">
        <f>VLOOKUP(E73,起始地址定义!A:D,3,FALSE)</f>
        <v>100</v>
      </c>
      <c r="M73" s="14">
        <f>VLOOKUP($F73,类型描述及偏移量!$C:$H,2,FALSE)</f>
        <v>26</v>
      </c>
      <c r="N73" s="14" t="str">
        <f>VLOOKUP($F73,类型描述及偏移量!$C:$H,3,FALSE)</f>
        <v>实型</v>
      </c>
      <c r="O73" s="14" t="str">
        <f>VLOOKUP($F73,类型描述及偏移量!$C:$H,4,FALSE)</f>
        <v>None</v>
      </c>
      <c r="P73" s="14" t="str">
        <f>VLOOKUP($F73,类型描述及偏移量!$C:$H,5,FALSE)</f>
        <v>No</v>
      </c>
      <c r="Q73" s="14" t="str">
        <f>VLOOKUP($F73,类型描述及偏移量!$C:$H,6,FALSE)</f>
        <v>下下限值</v>
      </c>
    </row>
    <row r="74" hidden="1" spans="1:17">
      <c r="A74" s="12" t="s">
        <v>17</v>
      </c>
      <c r="B74" s="12" t="s">
        <v>80</v>
      </c>
      <c r="C74" t="s">
        <v>81</v>
      </c>
      <c r="D74" t="s">
        <v>82</v>
      </c>
      <c r="E74" s="13" t="str">
        <f t="shared" ref="E74:E124" si="15">A74&amp;"_"&amp;B74&amp;"_"&amp;D74</f>
        <v>CHP1_M1_Comm_BP_G120_var</v>
      </c>
      <c r="F74" s="14" t="str">
        <f t="shared" ref="F74:F124" si="16">D74&amp;"_"&amp;C74</f>
        <v>BP_G120_var_REL</v>
      </c>
      <c r="G74" s="10" t="str">
        <f t="shared" ref="G74:G124" si="17">A74&amp;"_"&amp;IF(B74="DB","",B74&amp;"_")&amp;C74</f>
        <v>CHP1_M1_Comm_REL</v>
      </c>
      <c r="H74" s="10" t="str">
        <f>VLOOKUP(基本表格!E74,起始地址定义!A:D,4,FALSE)&amp;" "&amp;Q74</f>
        <v>2415+P8-M1 1#环式刨片机 变频器通讯 备妥（不能与正转信号使用同一个）</v>
      </c>
      <c r="I74" s="10" t="str">
        <f t="shared" ref="I74:I124" si="18">J74&amp;","&amp;K74</f>
        <v>DB1100,X150.0</v>
      </c>
      <c r="J74" s="13" t="str">
        <f>VLOOKUP(E74,起始地址定义!A:D,2,FALSE)</f>
        <v>DB1100</v>
      </c>
      <c r="K74" s="12" t="str">
        <f t="shared" ref="K74:K124" si="19">IF(N74="离散","X",IF(N74="实型","REAL","INT"))&amp;IF(N74="离散",TEXT(L74+M74,"0.0"),L74+M74)</f>
        <v>X150.0</v>
      </c>
      <c r="L74" s="13">
        <f>VLOOKUP(E74,起始地址定义!A:D,3,FALSE)</f>
        <v>150</v>
      </c>
      <c r="M74" s="14">
        <f>VLOOKUP($F74,类型描述及偏移量!$C:$H,2,FALSE)</f>
        <v>0</v>
      </c>
      <c r="N74" s="14" t="str">
        <f>VLOOKUP($F74,类型描述及偏移量!$C:$H,3,FALSE)</f>
        <v>离散</v>
      </c>
      <c r="O74" s="14" t="str">
        <f>VLOOKUP($F74,类型描述及偏移量!$C:$H,4,FALSE)</f>
        <v>None</v>
      </c>
      <c r="P74" s="14" t="str">
        <f>VLOOKUP($F74,类型描述及偏移量!$C:$H,5,FALSE)</f>
        <v>Yes</v>
      </c>
      <c r="Q74" s="14" t="str">
        <f>VLOOKUP($F74,类型描述及偏移量!$C:$H,6,FALSE)</f>
        <v>备妥（不能与正转信号使用同一个）</v>
      </c>
    </row>
    <row r="75" hidden="1" spans="1:17">
      <c r="A75" s="12" t="s">
        <v>17</v>
      </c>
      <c r="B75" s="12" t="s">
        <v>80</v>
      </c>
      <c r="C75" t="s">
        <v>83</v>
      </c>
      <c r="D75" t="s">
        <v>82</v>
      </c>
      <c r="E75" s="13" t="str">
        <f t="shared" si="15"/>
        <v>CHP1_M1_Comm_BP_G120_var</v>
      </c>
      <c r="F75" s="14" t="str">
        <f t="shared" si="16"/>
        <v>BP_G120_var_FWD</v>
      </c>
      <c r="G75" s="10" t="str">
        <f t="shared" si="17"/>
        <v>CHP1_M1_Comm_FWD</v>
      </c>
      <c r="H75" s="10" t="str">
        <f>VLOOKUP(基本表格!E75,起始地址定义!A:D,4,FALSE)&amp;" "&amp;Q75</f>
        <v>2415+P8-M1 1#环式刨片机 变频器通讯 正转</v>
      </c>
      <c r="I75" s="10" t="str">
        <f t="shared" si="18"/>
        <v>DB1100,X150.1</v>
      </c>
      <c r="J75" s="13" t="str">
        <f>VLOOKUP(E75,起始地址定义!A:D,2,FALSE)</f>
        <v>DB1100</v>
      </c>
      <c r="K75" s="12" t="str">
        <f t="shared" si="19"/>
        <v>X150.1</v>
      </c>
      <c r="L75" s="13">
        <f>VLOOKUP(E75,起始地址定义!A:D,3,FALSE)</f>
        <v>150</v>
      </c>
      <c r="M75" s="14">
        <f>VLOOKUP($F75,类型描述及偏移量!$C:$H,2,FALSE)</f>
        <v>0.0999999999999943</v>
      </c>
      <c r="N75" s="14" t="str">
        <f>VLOOKUP($F75,类型描述及偏移量!$C:$H,3,FALSE)</f>
        <v>离散</v>
      </c>
      <c r="O75" s="14" t="str">
        <f>VLOOKUP($F75,类型描述及偏移量!$C:$H,4,FALSE)</f>
        <v>None</v>
      </c>
      <c r="P75" s="14" t="str">
        <f>VLOOKUP($F75,类型描述及偏移量!$C:$H,5,FALSE)</f>
        <v>Yes</v>
      </c>
      <c r="Q75" s="14" t="str">
        <f>VLOOKUP($F75,类型描述及偏移量!$C:$H,6,FALSE)</f>
        <v>正转</v>
      </c>
    </row>
    <row r="76" hidden="1" spans="1:17">
      <c r="A76" s="12" t="s">
        <v>17</v>
      </c>
      <c r="B76" s="12" t="s">
        <v>80</v>
      </c>
      <c r="C76" t="s">
        <v>84</v>
      </c>
      <c r="D76" t="s">
        <v>82</v>
      </c>
      <c r="E76" s="13" t="str">
        <f t="shared" si="15"/>
        <v>CHP1_M1_Comm_BP_G120_var</v>
      </c>
      <c r="F76" s="14" t="str">
        <f t="shared" si="16"/>
        <v>BP_G120_var_REV</v>
      </c>
      <c r="G76" s="10" t="str">
        <f t="shared" si="17"/>
        <v>CHP1_M1_Comm_REV</v>
      </c>
      <c r="H76" s="10" t="str">
        <f>VLOOKUP(基本表格!E76,起始地址定义!A:D,4,FALSE)&amp;" "&amp;Q76</f>
        <v>2415+P8-M1 1#环式刨片机 变频器通讯 反转</v>
      </c>
      <c r="I76" s="10" t="str">
        <f t="shared" si="18"/>
        <v>DB1100,X150.2</v>
      </c>
      <c r="J76" s="13" t="str">
        <f>VLOOKUP(E76,起始地址定义!A:D,2,FALSE)</f>
        <v>DB1100</v>
      </c>
      <c r="K76" s="12" t="str">
        <f t="shared" si="19"/>
        <v>X150.2</v>
      </c>
      <c r="L76" s="13">
        <f>VLOOKUP(E76,起始地址定义!A:D,3,FALSE)</f>
        <v>150</v>
      </c>
      <c r="M76" s="14">
        <f>VLOOKUP($F76,类型描述及偏移量!$C:$H,2,FALSE)</f>
        <v>0.199999999999989</v>
      </c>
      <c r="N76" s="14" t="str">
        <f>VLOOKUP($F76,类型描述及偏移量!$C:$H,3,FALSE)</f>
        <v>离散</v>
      </c>
      <c r="O76" s="14" t="str">
        <f>VLOOKUP($F76,类型描述及偏移量!$C:$H,4,FALSE)</f>
        <v>None</v>
      </c>
      <c r="P76" s="14" t="str">
        <f>VLOOKUP($F76,类型描述及偏移量!$C:$H,5,FALSE)</f>
        <v>Yes</v>
      </c>
      <c r="Q76" s="14" t="str">
        <f>VLOOKUP($F76,类型描述及偏移量!$C:$H,6,FALSE)</f>
        <v>反转</v>
      </c>
    </row>
    <row r="77" hidden="1" spans="1:17">
      <c r="A77" s="12" t="s">
        <v>17</v>
      </c>
      <c r="B77" s="12" t="s">
        <v>80</v>
      </c>
      <c r="C77" t="s">
        <v>85</v>
      </c>
      <c r="D77" t="s">
        <v>82</v>
      </c>
      <c r="E77" s="13" t="str">
        <f t="shared" si="15"/>
        <v>CHP1_M1_Comm_BP_G120_var</v>
      </c>
      <c r="F77" s="14" t="str">
        <f t="shared" si="16"/>
        <v>BP_G120_var_Reset</v>
      </c>
      <c r="G77" s="10" t="str">
        <f t="shared" si="17"/>
        <v>CHP1_M1_Comm_Reset</v>
      </c>
      <c r="H77" s="10" t="str">
        <f>VLOOKUP(基本表格!E77,起始地址定义!A:D,4,FALSE)&amp;" "&amp;Q77</f>
        <v>2415+P8-M1 1#环式刨片机 变频器通讯 故障复位</v>
      </c>
      <c r="I77" s="10" t="str">
        <f t="shared" si="18"/>
        <v>DB1100,X150.3</v>
      </c>
      <c r="J77" s="13" t="str">
        <f>VLOOKUP(E77,起始地址定义!A:D,2,FALSE)</f>
        <v>DB1100</v>
      </c>
      <c r="K77" s="12" t="str">
        <f t="shared" si="19"/>
        <v>X150.3</v>
      </c>
      <c r="L77" s="13">
        <f>VLOOKUP(E77,起始地址定义!A:D,3,FALSE)</f>
        <v>150</v>
      </c>
      <c r="M77" s="14">
        <f>VLOOKUP($F77,类型描述及偏移量!$C:$H,2,FALSE)</f>
        <v>0.300000000000011</v>
      </c>
      <c r="N77" s="14" t="str">
        <f>VLOOKUP($F77,类型描述及偏移量!$C:$H,3,FALSE)</f>
        <v>离散</v>
      </c>
      <c r="O77" s="14" t="str">
        <f>VLOOKUP($F77,类型描述及偏移量!$C:$H,4,FALSE)</f>
        <v>None</v>
      </c>
      <c r="P77" s="14" t="str">
        <f>VLOOKUP($F77,类型描述及偏移量!$C:$H,5,FALSE)</f>
        <v>No</v>
      </c>
      <c r="Q77" s="14" t="str">
        <f>VLOOKUP($F77,类型描述及偏移量!$C:$H,6,FALSE)</f>
        <v>故障复位</v>
      </c>
    </row>
    <row r="78" hidden="1" spans="1:17">
      <c r="A78" s="12" t="s">
        <v>17</v>
      </c>
      <c r="B78" s="12" t="s">
        <v>80</v>
      </c>
      <c r="C78" t="s">
        <v>86</v>
      </c>
      <c r="D78" t="s">
        <v>82</v>
      </c>
      <c r="E78" s="13" t="str">
        <f t="shared" si="15"/>
        <v>CHP1_M1_Comm_BP_G120_var</v>
      </c>
      <c r="F78" s="14" t="str">
        <f t="shared" si="16"/>
        <v>BP_G120_var_IRL</v>
      </c>
      <c r="G78" s="10" t="str">
        <f t="shared" si="17"/>
        <v>CHP1_M1_Comm_IRL</v>
      </c>
      <c r="H78" s="10" t="str">
        <f>VLOOKUP(基本表格!E78,起始地址定义!A:D,4,FALSE)&amp;" "&amp;Q78</f>
        <v>2415+P8-M1 1#环式刨片机 变频器通讯 备妥反馈</v>
      </c>
      <c r="I78" s="10" t="str">
        <f t="shared" si="18"/>
        <v>DB1100,X150.4</v>
      </c>
      <c r="J78" s="13" t="str">
        <f>VLOOKUP(E78,起始地址定义!A:D,2,FALSE)</f>
        <v>DB1100</v>
      </c>
      <c r="K78" s="12" t="str">
        <f t="shared" si="19"/>
        <v>X150.4</v>
      </c>
      <c r="L78" s="13">
        <f>VLOOKUP(E78,起始地址定义!A:D,3,FALSE)</f>
        <v>150</v>
      </c>
      <c r="M78" s="14">
        <f>VLOOKUP($F78,类型描述及偏移量!$C:$H,2,FALSE)</f>
        <v>0.400000000000006</v>
      </c>
      <c r="N78" s="14" t="str">
        <f>VLOOKUP($F78,类型描述及偏移量!$C:$H,3,FALSE)</f>
        <v>离散</v>
      </c>
      <c r="O78" s="14" t="str">
        <f>VLOOKUP($F78,类型描述及偏移量!$C:$H,4,FALSE)</f>
        <v>None</v>
      </c>
      <c r="P78" s="14" t="str">
        <f>VLOOKUP($F78,类型描述及偏移量!$C:$H,5,FALSE)</f>
        <v>Yes</v>
      </c>
      <c r="Q78" s="14" t="str">
        <f>VLOOKUP($F78,类型描述及偏移量!$C:$H,6,FALSE)</f>
        <v>备妥反馈</v>
      </c>
    </row>
    <row r="79" hidden="1" spans="1:17">
      <c r="A79" s="12" t="s">
        <v>17</v>
      </c>
      <c r="B79" s="12" t="s">
        <v>80</v>
      </c>
      <c r="C79" t="s">
        <v>87</v>
      </c>
      <c r="D79" t="s">
        <v>82</v>
      </c>
      <c r="E79" s="13" t="str">
        <f t="shared" si="15"/>
        <v>CHP1_M1_Comm_BP_G120_var</v>
      </c>
      <c r="F79" s="14" t="str">
        <f t="shared" si="16"/>
        <v>BP_G120_var_IFW</v>
      </c>
      <c r="G79" s="10" t="str">
        <f t="shared" si="17"/>
        <v>CHP1_M1_Comm_IFW</v>
      </c>
      <c r="H79" s="10" t="str">
        <f>VLOOKUP(基本表格!E79,起始地址定义!A:D,4,FALSE)&amp;" "&amp;Q79</f>
        <v>2415+P8-M1 1#环式刨片机 变频器通讯 正转反馈</v>
      </c>
      <c r="I79" s="10" t="str">
        <f t="shared" si="18"/>
        <v>DB1100,X150.5</v>
      </c>
      <c r="J79" s="13" t="str">
        <f>VLOOKUP(E79,起始地址定义!A:D,2,FALSE)</f>
        <v>DB1100</v>
      </c>
      <c r="K79" s="12" t="str">
        <f t="shared" si="19"/>
        <v>X150.5</v>
      </c>
      <c r="L79" s="13">
        <f>VLOOKUP(E79,起始地址定义!A:D,3,FALSE)</f>
        <v>150</v>
      </c>
      <c r="M79" s="14">
        <f>VLOOKUP($F79,类型描述及偏移量!$C:$H,2,FALSE)</f>
        <v>0.5</v>
      </c>
      <c r="N79" s="14" t="str">
        <f>VLOOKUP($F79,类型描述及偏移量!$C:$H,3,FALSE)</f>
        <v>离散</v>
      </c>
      <c r="O79" s="14" t="str">
        <f>VLOOKUP($F79,类型描述及偏移量!$C:$H,4,FALSE)</f>
        <v>None</v>
      </c>
      <c r="P79" s="14" t="str">
        <f>VLOOKUP($F79,类型描述及偏移量!$C:$H,5,FALSE)</f>
        <v>Yes</v>
      </c>
      <c r="Q79" s="14" t="str">
        <f>VLOOKUP($F79,类型描述及偏移量!$C:$H,6,FALSE)</f>
        <v>正转反馈</v>
      </c>
    </row>
    <row r="80" hidden="1" spans="1:17">
      <c r="A80" s="12" t="s">
        <v>17</v>
      </c>
      <c r="B80" s="12" t="s">
        <v>80</v>
      </c>
      <c r="C80" t="s">
        <v>88</v>
      </c>
      <c r="D80" t="s">
        <v>82</v>
      </c>
      <c r="E80" s="13" t="str">
        <f t="shared" si="15"/>
        <v>CHP1_M1_Comm_BP_G120_var</v>
      </c>
      <c r="F80" s="14" t="str">
        <f t="shared" si="16"/>
        <v>BP_G120_var_IRV</v>
      </c>
      <c r="G80" s="10" t="str">
        <f t="shared" si="17"/>
        <v>CHP1_M1_Comm_IRV</v>
      </c>
      <c r="H80" s="10" t="str">
        <f>VLOOKUP(基本表格!E80,起始地址定义!A:D,4,FALSE)&amp;" "&amp;Q80</f>
        <v>2415+P8-M1 1#环式刨片机 变频器通讯 反转反馈</v>
      </c>
      <c r="I80" s="10" t="str">
        <f t="shared" si="18"/>
        <v>DB1100,X150.6</v>
      </c>
      <c r="J80" s="13" t="str">
        <f>VLOOKUP(E80,起始地址定义!A:D,2,FALSE)</f>
        <v>DB1100</v>
      </c>
      <c r="K80" s="12" t="str">
        <f t="shared" si="19"/>
        <v>X150.6</v>
      </c>
      <c r="L80" s="13">
        <f>VLOOKUP(E80,起始地址定义!A:D,3,FALSE)</f>
        <v>150</v>
      </c>
      <c r="M80" s="14">
        <f>VLOOKUP($F80,类型描述及偏移量!$C:$H,2,FALSE)</f>
        <v>0.599999999999994</v>
      </c>
      <c r="N80" s="14" t="str">
        <f>VLOOKUP($F80,类型描述及偏移量!$C:$H,3,FALSE)</f>
        <v>离散</v>
      </c>
      <c r="O80" s="14" t="str">
        <f>VLOOKUP($F80,类型描述及偏移量!$C:$H,4,FALSE)</f>
        <v>None</v>
      </c>
      <c r="P80" s="14" t="str">
        <f>VLOOKUP($F80,类型描述及偏移量!$C:$H,5,FALSE)</f>
        <v>Yes</v>
      </c>
      <c r="Q80" s="14" t="str">
        <f>VLOOKUP($F80,类型描述及偏移量!$C:$H,6,FALSE)</f>
        <v>反转反馈</v>
      </c>
    </row>
    <row r="81" hidden="1" spans="1:17">
      <c r="A81" s="12" t="s">
        <v>17</v>
      </c>
      <c r="B81" s="12" t="s">
        <v>80</v>
      </c>
      <c r="C81" t="s">
        <v>89</v>
      </c>
      <c r="D81" t="s">
        <v>82</v>
      </c>
      <c r="E81" s="13" t="str">
        <f t="shared" si="15"/>
        <v>CHP1_M1_Comm_BP_G120_var</v>
      </c>
      <c r="F81" s="14" t="str">
        <f t="shared" si="16"/>
        <v>BP_G120_var_ALARM</v>
      </c>
      <c r="G81" s="10" t="str">
        <f t="shared" si="17"/>
        <v>CHP1_M1_Comm_ALARM</v>
      </c>
      <c r="H81" s="10" t="str">
        <f>VLOOKUP(基本表格!E81,起始地址定义!A:D,4,FALSE)&amp;" "&amp;Q81</f>
        <v>2415+P8-M1 1#环式刨片机 变频器通讯 变频器备用</v>
      </c>
      <c r="I81" s="10" t="str">
        <f t="shared" si="18"/>
        <v>DB1100,X150.7</v>
      </c>
      <c r="J81" s="13" t="str">
        <f>VLOOKUP(E81,起始地址定义!A:D,2,FALSE)</f>
        <v>DB1100</v>
      </c>
      <c r="K81" s="12" t="str">
        <f t="shared" si="19"/>
        <v>X150.7</v>
      </c>
      <c r="L81" s="13">
        <f>VLOOKUP(E81,起始地址定义!A:D,3,FALSE)</f>
        <v>150</v>
      </c>
      <c r="M81" s="14">
        <f>VLOOKUP($F81,类型描述及偏移量!$C:$H,2,FALSE)</f>
        <v>0.699999999999989</v>
      </c>
      <c r="N81" s="14" t="str">
        <f>VLOOKUP($F81,类型描述及偏移量!$C:$H,3,FALSE)</f>
        <v>离散</v>
      </c>
      <c r="O81" s="14" t="str">
        <f>VLOOKUP($F81,类型描述及偏移量!$C:$H,4,FALSE)</f>
        <v>None</v>
      </c>
      <c r="P81" s="14" t="str">
        <f>VLOOKUP($F81,类型描述及偏移量!$C:$H,5,FALSE)</f>
        <v>Yes</v>
      </c>
      <c r="Q81" s="14" t="str">
        <f>VLOOKUP($F81,类型描述及偏移量!$C:$H,6,FALSE)</f>
        <v>变频器备用</v>
      </c>
    </row>
    <row r="82" hidden="1" spans="1:17">
      <c r="A82" s="12" t="s">
        <v>17</v>
      </c>
      <c r="B82" s="12" t="s">
        <v>80</v>
      </c>
      <c r="C82" t="s">
        <v>90</v>
      </c>
      <c r="D82" t="s">
        <v>82</v>
      </c>
      <c r="E82" s="13" t="str">
        <f t="shared" si="15"/>
        <v>CHP1_M1_Comm_BP_G120_var</v>
      </c>
      <c r="F82" s="14" t="str">
        <f t="shared" si="16"/>
        <v>BP_G120_var_Fault</v>
      </c>
      <c r="G82" s="10" t="str">
        <f t="shared" si="17"/>
        <v>CHP1_M1_Comm_Fault</v>
      </c>
      <c r="H82" s="10" t="str">
        <f>VLOOKUP(基本表格!E82,起始地址定义!A:D,4,FALSE)&amp;" "&amp;Q82</f>
        <v>2415+P8-M1 1#环式刨片机 变频器通讯 变频器报警</v>
      </c>
      <c r="I82" s="10" t="str">
        <f t="shared" si="18"/>
        <v>DB1100,X151.0</v>
      </c>
      <c r="J82" s="13" t="str">
        <f>VLOOKUP(E82,起始地址定义!A:D,2,FALSE)</f>
        <v>DB1100</v>
      </c>
      <c r="K82" s="12" t="str">
        <f t="shared" si="19"/>
        <v>X151.0</v>
      </c>
      <c r="L82" s="13">
        <f>VLOOKUP(E82,起始地址定义!A:D,3,FALSE)</f>
        <v>150</v>
      </c>
      <c r="M82" s="14">
        <f>VLOOKUP($F82,类型描述及偏移量!$C:$H,2,FALSE)</f>
        <v>1</v>
      </c>
      <c r="N82" s="14" t="str">
        <f>VLOOKUP($F82,类型描述及偏移量!$C:$H,3,FALSE)</f>
        <v>离散</v>
      </c>
      <c r="O82" s="14" t="str">
        <f>VLOOKUP($F82,类型描述及偏移量!$C:$H,4,FALSE)</f>
        <v>On</v>
      </c>
      <c r="P82" s="14" t="str">
        <f>VLOOKUP($F82,类型描述及偏移量!$C:$H,5,FALSE)</f>
        <v>Yes</v>
      </c>
      <c r="Q82" s="14" t="str">
        <f>VLOOKUP($F82,类型描述及偏移量!$C:$H,6,FALSE)</f>
        <v>变频器报警</v>
      </c>
    </row>
    <row r="83" hidden="1" spans="1:17">
      <c r="A83" s="12" t="s">
        <v>17</v>
      </c>
      <c r="B83" s="12" t="s">
        <v>80</v>
      </c>
      <c r="C83" t="s">
        <v>91</v>
      </c>
      <c r="D83" t="s">
        <v>82</v>
      </c>
      <c r="E83" s="13" t="str">
        <f t="shared" si="15"/>
        <v>CHP1_M1_Comm_BP_G120_var</v>
      </c>
      <c r="F83" s="14" t="str">
        <f t="shared" si="16"/>
        <v>BP_G120_var_Warn_Code</v>
      </c>
      <c r="G83" s="10" t="str">
        <f t="shared" si="17"/>
        <v>CHP1_M1_Comm_Warn_Code</v>
      </c>
      <c r="H83" s="10" t="str">
        <f>VLOOKUP(基本表格!E83,起始地址定义!A:D,4,FALSE)&amp;" "&amp;Q83</f>
        <v>2415+P8-M1 1#环式刨片机 变频器通讯 警告</v>
      </c>
      <c r="I83" s="10" t="str">
        <f t="shared" si="18"/>
        <v>DB1100,INT152</v>
      </c>
      <c r="J83" s="13" t="str">
        <f>VLOOKUP(E83,起始地址定义!A:D,2,FALSE)</f>
        <v>DB1100</v>
      </c>
      <c r="K83" s="12" t="str">
        <f t="shared" si="19"/>
        <v>INT152</v>
      </c>
      <c r="L83" s="13">
        <f>VLOOKUP(E83,起始地址定义!A:D,3,FALSE)</f>
        <v>150</v>
      </c>
      <c r="M83" s="14">
        <f>VLOOKUP($F83,类型描述及偏移量!$C:$H,2,FALSE)</f>
        <v>2</v>
      </c>
      <c r="N83" s="14" t="str">
        <f>VLOOKUP($F83,类型描述及偏移量!$C:$H,3,FALSE)</f>
        <v>整型</v>
      </c>
      <c r="O83" s="14" t="str">
        <f>VLOOKUP($F83,类型描述及偏移量!$C:$H,4,FALSE)</f>
        <v>None</v>
      </c>
      <c r="P83" s="14" t="str">
        <f>VLOOKUP($F83,类型描述及偏移量!$C:$H,5,FALSE)</f>
        <v>Yes</v>
      </c>
      <c r="Q83" s="14" t="str">
        <f>VLOOKUP($F83,类型描述及偏移量!$C:$H,6,FALSE)</f>
        <v>警告</v>
      </c>
    </row>
    <row r="84" hidden="1" spans="1:17">
      <c r="A84" s="12" t="s">
        <v>17</v>
      </c>
      <c r="B84" s="12" t="s">
        <v>80</v>
      </c>
      <c r="C84" t="s">
        <v>92</v>
      </c>
      <c r="D84" t="s">
        <v>82</v>
      </c>
      <c r="E84" s="13" t="str">
        <f t="shared" si="15"/>
        <v>CHP1_M1_Comm_BP_G120_var</v>
      </c>
      <c r="F84" s="14" t="str">
        <f t="shared" si="16"/>
        <v>BP_G120_var_Fault_Code</v>
      </c>
      <c r="G84" s="10" t="str">
        <f t="shared" si="17"/>
        <v>CHP1_M1_Comm_Fault_Code</v>
      </c>
      <c r="H84" s="10" t="str">
        <f>VLOOKUP(基本表格!E84,起始地址定义!A:D,4,FALSE)&amp;" "&amp;Q84</f>
        <v>2415+P8-M1 1#环式刨片机 变频器通讯 报警代码</v>
      </c>
      <c r="I84" s="10" t="str">
        <f t="shared" si="18"/>
        <v>DB1100,INT154</v>
      </c>
      <c r="J84" s="13" t="str">
        <f>VLOOKUP(E84,起始地址定义!A:D,2,FALSE)</f>
        <v>DB1100</v>
      </c>
      <c r="K84" s="12" t="str">
        <f t="shared" si="19"/>
        <v>INT154</v>
      </c>
      <c r="L84" s="13">
        <f>VLOOKUP(E84,起始地址定义!A:D,3,FALSE)</f>
        <v>150</v>
      </c>
      <c r="M84" s="14">
        <f>VLOOKUP($F84,类型描述及偏移量!$C:$H,2,FALSE)</f>
        <v>4</v>
      </c>
      <c r="N84" s="14" t="str">
        <f>VLOOKUP($F84,类型描述及偏移量!$C:$H,3,FALSE)</f>
        <v>整型</v>
      </c>
      <c r="O84" s="14" t="str">
        <f>VLOOKUP($F84,类型描述及偏移量!$C:$H,4,FALSE)</f>
        <v>None</v>
      </c>
      <c r="P84" s="14" t="str">
        <f>VLOOKUP($F84,类型描述及偏移量!$C:$H,5,FALSE)</f>
        <v>Yes</v>
      </c>
      <c r="Q84" s="14" t="str">
        <f>VLOOKUP($F84,类型描述及偏移量!$C:$H,6,FALSE)</f>
        <v>报警代码</v>
      </c>
    </row>
    <row r="85" hidden="1" spans="1:17">
      <c r="A85" s="12" t="s">
        <v>17</v>
      </c>
      <c r="B85" s="12" t="s">
        <v>80</v>
      </c>
      <c r="C85" t="s">
        <v>93</v>
      </c>
      <c r="D85" t="s">
        <v>82</v>
      </c>
      <c r="E85" s="13" t="str">
        <f t="shared" si="15"/>
        <v>CHP1_M1_Comm_BP_G120_var</v>
      </c>
      <c r="F85" s="14" t="str">
        <f t="shared" si="16"/>
        <v>BP_G120_var_AV_Speed</v>
      </c>
      <c r="G85" s="10" t="str">
        <f t="shared" si="17"/>
        <v>CHP1_M1_Comm_AV_Speed</v>
      </c>
      <c r="H85" s="10" t="str">
        <f>VLOOKUP(基本表格!E85,起始地址定义!A:D,4,FALSE)&amp;" "&amp;Q85</f>
        <v>2415+P8-M1 1#环式刨片机 变频器通讯 实际运行反馈速度</v>
      </c>
      <c r="I85" s="10" t="str">
        <f t="shared" si="18"/>
        <v>DB1100,REAL156</v>
      </c>
      <c r="J85" s="13" t="str">
        <f>VLOOKUP(E85,起始地址定义!A:D,2,FALSE)</f>
        <v>DB1100</v>
      </c>
      <c r="K85" s="12" t="str">
        <f t="shared" si="19"/>
        <v>REAL156</v>
      </c>
      <c r="L85" s="13">
        <f>VLOOKUP(E85,起始地址定义!A:D,3,FALSE)</f>
        <v>150</v>
      </c>
      <c r="M85" s="14">
        <f>VLOOKUP($F85,类型描述及偏移量!$C:$H,2,FALSE)</f>
        <v>6</v>
      </c>
      <c r="N85" s="14" t="str">
        <f>VLOOKUP($F85,类型描述及偏移量!$C:$H,3,FALSE)</f>
        <v>实型</v>
      </c>
      <c r="O85" s="14" t="str">
        <f>VLOOKUP($F85,类型描述及偏移量!$C:$H,4,FALSE)</f>
        <v>None</v>
      </c>
      <c r="P85" s="14" t="str">
        <f>VLOOKUP($F85,类型描述及偏移量!$C:$H,5,FALSE)</f>
        <v>Yes</v>
      </c>
      <c r="Q85" s="14" t="str">
        <f>VLOOKUP($F85,类型描述及偏移量!$C:$H,6,FALSE)</f>
        <v>实际运行反馈速度</v>
      </c>
    </row>
    <row r="86" hidden="1" spans="1:17">
      <c r="A86" s="12" t="s">
        <v>17</v>
      </c>
      <c r="B86" s="12" t="s">
        <v>80</v>
      </c>
      <c r="C86" t="s">
        <v>94</v>
      </c>
      <c r="D86" t="s">
        <v>82</v>
      </c>
      <c r="E86" s="13" t="str">
        <f t="shared" si="15"/>
        <v>CHP1_M1_Comm_BP_G120_var</v>
      </c>
      <c r="F86" s="14" t="str">
        <f t="shared" si="16"/>
        <v>BP_G120_var_AV_Current</v>
      </c>
      <c r="G86" s="10" t="str">
        <f t="shared" si="17"/>
        <v>CHP1_M1_Comm_AV_Current</v>
      </c>
      <c r="H86" s="10" t="str">
        <f>VLOOKUP(基本表格!E86,起始地址定义!A:D,4,FALSE)&amp;" "&amp;Q86</f>
        <v>2415+P8-M1 1#环式刨片机 变频器通讯 实际运行反馈电流</v>
      </c>
      <c r="I86" s="10" t="str">
        <f t="shared" si="18"/>
        <v>DB1100,REAL160</v>
      </c>
      <c r="J86" s="13" t="str">
        <f>VLOOKUP(E86,起始地址定义!A:D,2,FALSE)</f>
        <v>DB1100</v>
      </c>
      <c r="K86" s="12" t="str">
        <f t="shared" si="19"/>
        <v>REAL160</v>
      </c>
      <c r="L86" s="13">
        <f>VLOOKUP(E86,起始地址定义!A:D,3,FALSE)</f>
        <v>150</v>
      </c>
      <c r="M86" s="14">
        <f>VLOOKUP($F86,类型描述及偏移量!$C:$H,2,FALSE)</f>
        <v>10</v>
      </c>
      <c r="N86" s="14" t="str">
        <f>VLOOKUP($F86,类型描述及偏移量!$C:$H,3,FALSE)</f>
        <v>实型</v>
      </c>
      <c r="O86" s="14" t="str">
        <f>VLOOKUP($F86,类型描述及偏移量!$C:$H,4,FALSE)</f>
        <v>None</v>
      </c>
      <c r="P86" s="14" t="str">
        <f>VLOOKUP($F86,类型描述及偏移量!$C:$H,5,FALSE)</f>
        <v>Yes</v>
      </c>
      <c r="Q86" s="14" t="str">
        <f>VLOOKUP($F86,类型描述及偏移量!$C:$H,6,FALSE)</f>
        <v>实际运行反馈电流</v>
      </c>
    </row>
    <row r="87" hidden="1" spans="1:17">
      <c r="A87" s="12" t="s">
        <v>17</v>
      </c>
      <c r="B87" s="12" t="s">
        <v>80</v>
      </c>
      <c r="C87" t="s">
        <v>95</v>
      </c>
      <c r="D87" t="s">
        <v>82</v>
      </c>
      <c r="E87" s="13" t="str">
        <f t="shared" si="15"/>
        <v>CHP1_M1_Comm_BP_G120_var</v>
      </c>
      <c r="F87" s="14" t="str">
        <f t="shared" si="16"/>
        <v>BP_G120_var_Torque</v>
      </c>
      <c r="G87" s="10" t="str">
        <f t="shared" si="17"/>
        <v>CHP1_M1_Comm_Torque</v>
      </c>
      <c r="H87" s="10" t="str">
        <f>VLOOKUP(基本表格!E87,起始地址定义!A:D,4,FALSE)&amp;" "&amp;Q87</f>
        <v>2415+P8-M1 1#环式刨片机 变频器通讯 转矩百分比</v>
      </c>
      <c r="I87" s="10" t="str">
        <f t="shared" si="18"/>
        <v>DB1100,REAL164</v>
      </c>
      <c r="J87" s="13" t="str">
        <f>VLOOKUP(E87,起始地址定义!A:D,2,FALSE)</f>
        <v>DB1100</v>
      </c>
      <c r="K87" s="12" t="str">
        <f t="shared" si="19"/>
        <v>REAL164</v>
      </c>
      <c r="L87" s="13">
        <f>VLOOKUP(E87,起始地址定义!A:D,3,FALSE)</f>
        <v>150</v>
      </c>
      <c r="M87" s="14">
        <f>VLOOKUP($F87,类型描述及偏移量!$C:$H,2,FALSE)</f>
        <v>14</v>
      </c>
      <c r="N87" s="14" t="str">
        <f>VLOOKUP($F87,类型描述及偏移量!$C:$H,3,FALSE)</f>
        <v>实型</v>
      </c>
      <c r="O87" s="14" t="str">
        <f>VLOOKUP($F87,类型描述及偏移量!$C:$H,4,FALSE)</f>
        <v>None</v>
      </c>
      <c r="P87" s="14" t="str">
        <f>VLOOKUP($F87,类型描述及偏移量!$C:$H,5,FALSE)</f>
        <v>Yes</v>
      </c>
      <c r="Q87" s="14" t="str">
        <f>VLOOKUP($F87,类型描述及偏移量!$C:$H,6,FALSE)</f>
        <v>转矩百分比</v>
      </c>
    </row>
    <row r="88" hidden="1" spans="1:17">
      <c r="A88" s="12" t="s">
        <v>17</v>
      </c>
      <c r="B88" s="12" t="s">
        <v>80</v>
      </c>
      <c r="C88" t="s">
        <v>96</v>
      </c>
      <c r="D88" t="s">
        <v>82</v>
      </c>
      <c r="E88" s="13" t="str">
        <f t="shared" si="15"/>
        <v>CHP1_M1_Comm_BP_G120_var</v>
      </c>
      <c r="F88" s="14" t="str">
        <f t="shared" si="16"/>
        <v>BP_G120_var_SP_Speed</v>
      </c>
      <c r="G88" s="10" t="str">
        <f t="shared" si="17"/>
        <v>CHP1_M1_Comm_SP_Speed</v>
      </c>
      <c r="H88" s="10" t="str">
        <f>VLOOKUP(基本表格!E88,起始地址定义!A:D,4,FALSE)&amp;" "&amp;Q88</f>
        <v>2415+P8-M1 1#环式刨片机 变频器通讯 给定速度</v>
      </c>
      <c r="I88" s="10" t="str">
        <f t="shared" si="18"/>
        <v>DB1100,REAL168</v>
      </c>
      <c r="J88" s="13" t="str">
        <f>VLOOKUP(E88,起始地址定义!A:D,2,FALSE)</f>
        <v>DB1100</v>
      </c>
      <c r="K88" s="12" t="str">
        <f t="shared" si="19"/>
        <v>REAL168</v>
      </c>
      <c r="L88" s="13">
        <f>VLOOKUP(E88,起始地址定义!A:D,3,FALSE)</f>
        <v>150</v>
      </c>
      <c r="M88" s="14">
        <f>VLOOKUP($F88,类型描述及偏移量!$C:$H,2,FALSE)</f>
        <v>18</v>
      </c>
      <c r="N88" s="14" t="str">
        <f>VLOOKUP($F88,类型描述及偏移量!$C:$H,3,FALSE)</f>
        <v>实型</v>
      </c>
      <c r="O88" s="14" t="str">
        <f>VLOOKUP($F88,类型描述及偏移量!$C:$H,4,FALSE)</f>
        <v>None</v>
      </c>
      <c r="P88" s="14" t="str">
        <f>VLOOKUP($F88,类型描述及偏移量!$C:$H,5,FALSE)</f>
        <v>No</v>
      </c>
      <c r="Q88" s="14" t="str">
        <f>VLOOKUP($F88,类型描述及偏移量!$C:$H,6,FALSE)</f>
        <v>给定速度</v>
      </c>
    </row>
    <row r="89" hidden="1" spans="1:17">
      <c r="A89" s="12" t="s">
        <v>17</v>
      </c>
      <c r="B89" s="12" t="s">
        <v>80</v>
      </c>
      <c r="C89" t="s">
        <v>97</v>
      </c>
      <c r="D89" t="s">
        <v>82</v>
      </c>
      <c r="E89" s="13" t="str">
        <f t="shared" si="15"/>
        <v>CHP1_M1_Comm_BP_G120_var</v>
      </c>
      <c r="F89" s="14" t="str">
        <f t="shared" si="16"/>
        <v>BP_G120_var_SP_Ramp_UP</v>
      </c>
      <c r="G89" s="10" t="str">
        <f t="shared" si="17"/>
        <v>CHP1_M1_Comm_SP_Ramp_UP</v>
      </c>
      <c r="H89" s="10" t="str">
        <f>VLOOKUP(基本表格!E89,起始地址定义!A:D,4,FALSE)&amp;" "&amp;Q89</f>
        <v>2415+P8-M1 1#环式刨片机 变频器通讯 加速时间</v>
      </c>
      <c r="I89" s="10" t="str">
        <f t="shared" si="18"/>
        <v>DB1100,REAL172</v>
      </c>
      <c r="J89" s="13" t="str">
        <f>VLOOKUP(E89,起始地址定义!A:D,2,FALSE)</f>
        <v>DB1100</v>
      </c>
      <c r="K89" s="12" t="str">
        <f t="shared" si="19"/>
        <v>REAL172</v>
      </c>
      <c r="L89" s="13">
        <f>VLOOKUP(E89,起始地址定义!A:D,3,FALSE)</f>
        <v>150</v>
      </c>
      <c r="M89" s="14">
        <f>VLOOKUP($F89,类型描述及偏移量!$C:$H,2,FALSE)</f>
        <v>22</v>
      </c>
      <c r="N89" s="14" t="str">
        <f>VLOOKUP($F89,类型描述及偏移量!$C:$H,3,FALSE)</f>
        <v>实型</v>
      </c>
      <c r="O89" s="14" t="str">
        <f>VLOOKUP($F89,类型描述及偏移量!$C:$H,4,FALSE)</f>
        <v>None</v>
      </c>
      <c r="P89" s="14" t="str">
        <f>VLOOKUP($F89,类型描述及偏移量!$C:$H,5,FALSE)</f>
        <v>No</v>
      </c>
      <c r="Q89" s="14" t="str">
        <f>VLOOKUP($F89,类型描述及偏移量!$C:$H,6,FALSE)</f>
        <v>加速时间</v>
      </c>
    </row>
    <row r="90" hidden="1" spans="1:17">
      <c r="A90" s="12" t="s">
        <v>17</v>
      </c>
      <c r="B90" s="12" t="s">
        <v>80</v>
      </c>
      <c r="C90" t="s">
        <v>98</v>
      </c>
      <c r="D90" t="s">
        <v>82</v>
      </c>
      <c r="E90" s="13" t="str">
        <f t="shared" si="15"/>
        <v>CHP1_M1_Comm_BP_G120_var</v>
      </c>
      <c r="F90" s="14" t="str">
        <f t="shared" si="16"/>
        <v>BP_G120_var_SP_Ramp_Down</v>
      </c>
      <c r="G90" s="10" t="str">
        <f t="shared" si="17"/>
        <v>CHP1_M1_Comm_SP_Ramp_Down</v>
      </c>
      <c r="H90" s="10" t="str">
        <f>VLOOKUP(基本表格!E90,起始地址定义!A:D,4,FALSE)&amp;" "&amp;Q90</f>
        <v>2415+P8-M1 1#环式刨片机 变频器通讯 减速时间</v>
      </c>
      <c r="I90" s="10" t="str">
        <f t="shared" si="18"/>
        <v>DB1100,REAL176</v>
      </c>
      <c r="J90" s="13" t="str">
        <f>VLOOKUP(E90,起始地址定义!A:D,2,FALSE)</f>
        <v>DB1100</v>
      </c>
      <c r="K90" s="12" t="str">
        <f t="shared" si="19"/>
        <v>REAL176</v>
      </c>
      <c r="L90" s="13">
        <f>VLOOKUP(E90,起始地址定义!A:D,3,FALSE)</f>
        <v>150</v>
      </c>
      <c r="M90" s="14">
        <f>VLOOKUP($F90,类型描述及偏移量!$C:$H,2,FALSE)</f>
        <v>26</v>
      </c>
      <c r="N90" s="14" t="str">
        <f>VLOOKUP($F90,类型描述及偏移量!$C:$H,3,FALSE)</f>
        <v>实型</v>
      </c>
      <c r="O90" s="14" t="str">
        <f>VLOOKUP($F90,类型描述及偏移量!$C:$H,4,FALSE)</f>
        <v>None</v>
      </c>
      <c r="P90" s="14" t="str">
        <f>VLOOKUP($F90,类型描述及偏移量!$C:$H,5,FALSE)</f>
        <v>No</v>
      </c>
      <c r="Q90" s="14" t="str">
        <f>VLOOKUP($F90,类型描述及偏移量!$C:$H,6,FALSE)</f>
        <v>减速时间</v>
      </c>
    </row>
    <row r="91" hidden="1" spans="1:17">
      <c r="A91" s="12" t="s">
        <v>17</v>
      </c>
      <c r="B91" s="12" t="s">
        <v>80</v>
      </c>
      <c r="C91" t="s">
        <v>99</v>
      </c>
      <c r="D91" t="s">
        <v>82</v>
      </c>
      <c r="E91" s="13" t="str">
        <f t="shared" si="15"/>
        <v>CHP1_M1_Comm_BP_G120_var</v>
      </c>
      <c r="F91" s="14" t="str">
        <f t="shared" si="16"/>
        <v>BP_G120_var_Max_Spd</v>
      </c>
      <c r="G91" s="10" t="str">
        <f t="shared" si="17"/>
        <v>CHP1_M1_Comm_Max_Spd</v>
      </c>
      <c r="H91" s="10" t="str">
        <f>VLOOKUP(基本表格!E91,起始地址定义!A:D,4,FALSE)&amp;" "&amp;Q91</f>
        <v>2415+P8-M1 1#环式刨片机 变频器通讯 最大频率</v>
      </c>
      <c r="I91" s="10" t="str">
        <f t="shared" si="18"/>
        <v>DB1100,REAL180</v>
      </c>
      <c r="J91" s="13" t="str">
        <f>VLOOKUP(E91,起始地址定义!A:D,2,FALSE)</f>
        <v>DB1100</v>
      </c>
      <c r="K91" s="12" t="str">
        <f t="shared" si="19"/>
        <v>REAL180</v>
      </c>
      <c r="L91" s="13">
        <f>VLOOKUP(E91,起始地址定义!A:D,3,FALSE)</f>
        <v>150</v>
      </c>
      <c r="M91" s="14">
        <f>VLOOKUP($F91,类型描述及偏移量!$C:$H,2,FALSE)</f>
        <v>30</v>
      </c>
      <c r="N91" s="14" t="str">
        <f>VLOOKUP($F91,类型描述及偏移量!$C:$H,3,FALSE)</f>
        <v>实型</v>
      </c>
      <c r="O91" s="14" t="str">
        <f>VLOOKUP($F91,类型描述及偏移量!$C:$H,4,FALSE)</f>
        <v>None</v>
      </c>
      <c r="P91" s="14" t="str">
        <f>VLOOKUP($F91,类型描述及偏移量!$C:$H,5,FALSE)</f>
        <v>No</v>
      </c>
      <c r="Q91" s="14" t="str">
        <f>VLOOKUP($F91,类型描述及偏移量!$C:$H,6,FALSE)</f>
        <v>最大频率</v>
      </c>
    </row>
    <row r="92" hidden="1" spans="1:17">
      <c r="A92" s="12" t="s">
        <v>17</v>
      </c>
      <c r="B92" s="12" t="s">
        <v>80</v>
      </c>
      <c r="C92" t="s">
        <v>100</v>
      </c>
      <c r="D92" t="s">
        <v>82</v>
      </c>
      <c r="E92" s="13" t="str">
        <f t="shared" si="15"/>
        <v>CHP1_M1_Comm_BP_G120_var</v>
      </c>
      <c r="F92" s="14" t="str">
        <f t="shared" si="16"/>
        <v>BP_G120_var_Min_Spd</v>
      </c>
      <c r="G92" s="10" t="str">
        <f t="shared" si="17"/>
        <v>CHP1_M1_Comm_Min_Spd</v>
      </c>
      <c r="H92" s="10" t="str">
        <f>VLOOKUP(基本表格!E92,起始地址定义!A:D,4,FALSE)&amp;" "&amp;Q92</f>
        <v>2415+P8-M1 1#环式刨片机 变频器通讯 最小频率</v>
      </c>
      <c r="I92" s="10" t="str">
        <f t="shared" si="18"/>
        <v>DB1100,REAL184</v>
      </c>
      <c r="J92" s="13" t="str">
        <f>VLOOKUP(E92,起始地址定义!A:D,2,FALSE)</f>
        <v>DB1100</v>
      </c>
      <c r="K92" s="12" t="str">
        <f t="shared" si="19"/>
        <v>REAL184</v>
      </c>
      <c r="L92" s="13">
        <f>VLOOKUP(E92,起始地址定义!A:D,3,FALSE)</f>
        <v>150</v>
      </c>
      <c r="M92" s="14">
        <f>VLOOKUP($F92,类型描述及偏移量!$C:$H,2,FALSE)</f>
        <v>34</v>
      </c>
      <c r="N92" s="14" t="str">
        <f>VLOOKUP($F92,类型描述及偏移量!$C:$H,3,FALSE)</f>
        <v>实型</v>
      </c>
      <c r="O92" s="14" t="str">
        <f>VLOOKUP($F92,类型描述及偏移量!$C:$H,4,FALSE)</f>
        <v>None</v>
      </c>
      <c r="P92" s="14" t="str">
        <f>VLOOKUP($F92,类型描述及偏移量!$C:$H,5,FALSE)</f>
        <v>No</v>
      </c>
      <c r="Q92" s="14" t="str">
        <f>VLOOKUP($F92,类型描述及偏移量!$C:$H,6,FALSE)</f>
        <v>最小频率</v>
      </c>
    </row>
    <row r="93" hidden="1" spans="1:17">
      <c r="A93" s="12" t="s">
        <v>17</v>
      </c>
      <c r="B93" s="12" t="s">
        <v>80</v>
      </c>
      <c r="C93" t="s">
        <v>101</v>
      </c>
      <c r="D93" t="s">
        <v>82</v>
      </c>
      <c r="E93" s="13" t="str">
        <f t="shared" si="15"/>
        <v>CHP1_M1_Comm_BP_G120_var</v>
      </c>
      <c r="F93" s="14" t="str">
        <f t="shared" si="16"/>
        <v>BP_G120_var_Scaling_Speed</v>
      </c>
      <c r="G93" s="10" t="str">
        <f t="shared" si="17"/>
        <v>CHP1_M1_Comm_Scaling_Speed</v>
      </c>
      <c r="H93" s="10" t="str">
        <f>VLOOKUP(基本表格!E93,起始地址定义!A:D,4,FALSE)&amp;" "&amp;Q93</f>
        <v>2415+P8-M1 1#环式刨片机 变频器通讯 多级速度</v>
      </c>
      <c r="I93" s="10" t="str">
        <f t="shared" si="18"/>
        <v>DB1100,REAL188</v>
      </c>
      <c r="J93" s="13" t="str">
        <f>VLOOKUP(E93,起始地址定义!A:D,2,FALSE)</f>
        <v>DB1100</v>
      </c>
      <c r="K93" s="12" t="str">
        <f t="shared" si="19"/>
        <v>REAL188</v>
      </c>
      <c r="L93" s="13">
        <f>VLOOKUP(E93,起始地址定义!A:D,3,FALSE)</f>
        <v>150</v>
      </c>
      <c r="M93" s="14">
        <f>VLOOKUP($F93,类型描述及偏移量!$C:$H,2,FALSE)</f>
        <v>38</v>
      </c>
      <c r="N93" s="14" t="str">
        <f>VLOOKUP($F93,类型描述及偏移量!$C:$H,3,FALSE)</f>
        <v>实型</v>
      </c>
      <c r="O93" s="14" t="str">
        <f>VLOOKUP($F93,类型描述及偏移量!$C:$H,4,FALSE)</f>
        <v>None</v>
      </c>
      <c r="P93" s="14" t="str">
        <f>VLOOKUP($F93,类型描述及偏移量!$C:$H,5,FALSE)</f>
        <v>No</v>
      </c>
      <c r="Q93" s="14" t="str">
        <f>VLOOKUP($F93,类型描述及偏移量!$C:$H,6,FALSE)</f>
        <v>多级速度</v>
      </c>
    </row>
    <row r="94" hidden="1" spans="1:17">
      <c r="A94" s="12" t="s">
        <v>17</v>
      </c>
      <c r="B94" s="12" t="s">
        <v>80</v>
      </c>
      <c r="C94" t="s">
        <v>102</v>
      </c>
      <c r="D94" t="s">
        <v>82</v>
      </c>
      <c r="E94" s="13" t="str">
        <f t="shared" si="15"/>
        <v>CHP1_M1_Comm_BP_G120_var</v>
      </c>
      <c r="F94" s="14" t="str">
        <f t="shared" si="16"/>
        <v>BP_G120_var_Scaling_Ramp</v>
      </c>
      <c r="G94" s="10" t="str">
        <f t="shared" si="17"/>
        <v>CHP1_M1_Comm_Scaling_Ramp</v>
      </c>
      <c r="H94" s="10" t="str">
        <f>VLOOKUP(基本表格!E94,起始地址定义!A:D,4,FALSE)&amp;" "&amp;Q94</f>
        <v>2415+P8-M1 1#环式刨片机 变频器通讯 多级转速</v>
      </c>
      <c r="I94" s="10" t="str">
        <f t="shared" si="18"/>
        <v>DB1100,REAL192</v>
      </c>
      <c r="J94" s="13" t="str">
        <f>VLOOKUP(E94,起始地址定义!A:D,2,FALSE)</f>
        <v>DB1100</v>
      </c>
      <c r="K94" s="12" t="str">
        <f t="shared" si="19"/>
        <v>REAL192</v>
      </c>
      <c r="L94" s="13">
        <f>VLOOKUP(E94,起始地址定义!A:D,3,FALSE)</f>
        <v>150</v>
      </c>
      <c r="M94" s="14">
        <f>VLOOKUP($F94,类型描述及偏移量!$C:$H,2,FALSE)</f>
        <v>42</v>
      </c>
      <c r="N94" s="14" t="str">
        <f>VLOOKUP($F94,类型描述及偏移量!$C:$H,3,FALSE)</f>
        <v>实型</v>
      </c>
      <c r="O94" s="14" t="str">
        <f>VLOOKUP($F94,类型描述及偏移量!$C:$H,4,FALSE)</f>
        <v>None</v>
      </c>
      <c r="P94" s="14" t="str">
        <f>VLOOKUP($F94,类型描述及偏移量!$C:$H,5,FALSE)</f>
        <v>No</v>
      </c>
      <c r="Q94" s="14" t="str">
        <f>VLOOKUP($F94,类型描述及偏移量!$C:$H,6,FALSE)</f>
        <v>多级转速</v>
      </c>
    </row>
    <row r="95" hidden="1" spans="1:17">
      <c r="A95" s="12" t="s">
        <v>17</v>
      </c>
      <c r="B95" s="12" t="s">
        <v>103</v>
      </c>
      <c r="C95" t="s">
        <v>63</v>
      </c>
      <c r="D95" t="s">
        <v>64</v>
      </c>
      <c r="E95" s="13" t="str">
        <f t="shared" si="15"/>
        <v>CHP1_M1_ActRPM_BP_Value_var</v>
      </c>
      <c r="F95" s="14" t="str">
        <f t="shared" si="16"/>
        <v>BP_Value_var_HiProEN</v>
      </c>
      <c r="G95" s="10" t="str">
        <f t="shared" si="17"/>
        <v>CHP1_M1_ActRPM_HiProEN</v>
      </c>
      <c r="H95" s="10" t="str">
        <f>VLOOKUP(基本表格!E95,起始地址定义!A:D,4,FALSE)&amp;" "&amp;Q95</f>
        <v>2415+P8-M1 1#环式刨片机 反馈转速 上限保护使能</v>
      </c>
      <c r="I95" s="10" t="str">
        <f t="shared" si="18"/>
        <v>DB1100,X200.3</v>
      </c>
      <c r="J95" s="13" t="str">
        <f>VLOOKUP(E95,起始地址定义!A:D,2,FALSE)</f>
        <v>DB1100</v>
      </c>
      <c r="K95" s="12" t="str">
        <f t="shared" si="19"/>
        <v>X200.3</v>
      </c>
      <c r="L95" s="13">
        <f>VLOOKUP(E95,起始地址定义!A:D,3,FALSE)</f>
        <v>200</v>
      </c>
      <c r="M95" s="14">
        <f>VLOOKUP($F95,类型描述及偏移量!$C:$H,2,FALSE)</f>
        <v>0.299999999999997</v>
      </c>
      <c r="N95" s="14" t="str">
        <f>VLOOKUP($F95,类型描述及偏移量!$C:$H,3,FALSE)</f>
        <v>离散</v>
      </c>
      <c r="O95" s="14" t="str">
        <f>VLOOKUP($F95,类型描述及偏移量!$C:$H,4,FALSE)</f>
        <v>None</v>
      </c>
      <c r="P95" s="14" t="str">
        <f>VLOOKUP($F95,类型描述及偏移量!$C:$H,5,FALSE)</f>
        <v>No</v>
      </c>
      <c r="Q95" s="14" t="str">
        <f>VLOOKUP($F95,类型描述及偏移量!$C:$H,6,FALSE)</f>
        <v>上限保护使能</v>
      </c>
    </row>
    <row r="96" hidden="1" spans="1:17">
      <c r="A96" s="12" t="s">
        <v>17</v>
      </c>
      <c r="B96" s="12" t="s">
        <v>103</v>
      </c>
      <c r="C96" t="s">
        <v>65</v>
      </c>
      <c r="D96" t="s">
        <v>64</v>
      </c>
      <c r="E96" s="13" t="str">
        <f t="shared" si="15"/>
        <v>CHP1_M1_ActRPM_BP_Value_var</v>
      </c>
      <c r="F96" s="14" t="str">
        <f t="shared" si="16"/>
        <v>BP_Value_var_LoProEN</v>
      </c>
      <c r="G96" s="10" t="str">
        <f t="shared" si="17"/>
        <v>CHP1_M1_ActRPM_LoProEN</v>
      </c>
      <c r="H96" s="10" t="str">
        <f>VLOOKUP(基本表格!E96,起始地址定义!A:D,4,FALSE)&amp;" "&amp;Q96</f>
        <v>2415+P8-M1 1#环式刨片机 反馈转速 下限保护使能</v>
      </c>
      <c r="I96" s="10" t="str">
        <f t="shared" si="18"/>
        <v>DB1100,X200.4</v>
      </c>
      <c r="J96" s="13" t="str">
        <f>VLOOKUP(E96,起始地址定义!A:D,2,FALSE)</f>
        <v>DB1100</v>
      </c>
      <c r="K96" s="12" t="str">
        <f t="shared" si="19"/>
        <v>X200.4</v>
      </c>
      <c r="L96" s="13">
        <f>VLOOKUP(E96,起始地址定义!A:D,3,FALSE)</f>
        <v>200</v>
      </c>
      <c r="M96" s="14">
        <f>VLOOKUP($F96,类型描述及偏移量!$C:$H,2,FALSE)</f>
        <v>0.399999999999999</v>
      </c>
      <c r="N96" s="14" t="str">
        <f>VLOOKUP($F96,类型描述及偏移量!$C:$H,3,FALSE)</f>
        <v>离散</v>
      </c>
      <c r="O96" s="14" t="str">
        <f>VLOOKUP($F96,类型描述及偏移量!$C:$H,4,FALSE)</f>
        <v>None</v>
      </c>
      <c r="P96" s="14" t="str">
        <f>VLOOKUP($F96,类型描述及偏移量!$C:$H,5,FALSE)</f>
        <v>No</v>
      </c>
      <c r="Q96" s="14" t="str">
        <f>VLOOKUP($F96,类型描述及偏移量!$C:$H,6,FALSE)</f>
        <v>下限保护使能</v>
      </c>
    </row>
    <row r="97" hidden="1" spans="1:17">
      <c r="A97" s="12" t="s">
        <v>17</v>
      </c>
      <c r="B97" s="12" t="s">
        <v>103</v>
      </c>
      <c r="C97" t="s">
        <v>66</v>
      </c>
      <c r="D97" t="s">
        <v>64</v>
      </c>
      <c r="E97" s="13" t="str">
        <f t="shared" si="15"/>
        <v>CHP1_M1_ActRPM_BP_Value_var</v>
      </c>
      <c r="F97" s="14" t="str">
        <f t="shared" si="16"/>
        <v>BP_Value_var_HiALM</v>
      </c>
      <c r="G97" s="10" t="str">
        <f t="shared" si="17"/>
        <v>CHP1_M1_ActRPM_HiALM</v>
      </c>
      <c r="H97" s="10" t="str">
        <f>VLOOKUP(基本表格!E97,起始地址定义!A:D,4,FALSE)&amp;" "&amp;Q97</f>
        <v>2415+P8-M1 1#环式刨片机 反馈转速 上限报警</v>
      </c>
      <c r="I97" s="10" t="str">
        <f t="shared" si="18"/>
        <v>DB1100,X200.5</v>
      </c>
      <c r="J97" s="13" t="str">
        <f>VLOOKUP(E97,起始地址定义!A:D,2,FALSE)</f>
        <v>DB1100</v>
      </c>
      <c r="K97" s="12" t="str">
        <f t="shared" si="19"/>
        <v>X200.5</v>
      </c>
      <c r="L97" s="13">
        <f>VLOOKUP(E97,起始地址定义!A:D,3,FALSE)</f>
        <v>200</v>
      </c>
      <c r="M97" s="14">
        <f>VLOOKUP($F97,类型描述及偏移量!$C:$H,2,FALSE)</f>
        <v>0.5</v>
      </c>
      <c r="N97" s="14" t="str">
        <f>VLOOKUP($F97,类型描述及偏移量!$C:$H,3,FALSE)</f>
        <v>离散</v>
      </c>
      <c r="O97" s="14" t="str">
        <f>VLOOKUP($F97,类型描述及偏移量!$C:$H,4,FALSE)</f>
        <v>None</v>
      </c>
      <c r="P97" s="14" t="str">
        <f>VLOOKUP($F97,类型描述及偏移量!$C:$H,5,FALSE)</f>
        <v>Yes</v>
      </c>
      <c r="Q97" s="14" t="str">
        <f>VLOOKUP($F97,类型描述及偏移量!$C:$H,6,FALSE)</f>
        <v>上限报警</v>
      </c>
    </row>
    <row r="98" hidden="1" spans="1:17">
      <c r="A98" s="12" t="s">
        <v>17</v>
      </c>
      <c r="B98" s="12" t="s">
        <v>103</v>
      </c>
      <c r="C98" t="s">
        <v>67</v>
      </c>
      <c r="D98" t="s">
        <v>64</v>
      </c>
      <c r="E98" s="13" t="str">
        <f t="shared" si="15"/>
        <v>CHP1_M1_ActRPM_BP_Value_var</v>
      </c>
      <c r="F98" s="14" t="str">
        <f t="shared" si="16"/>
        <v>BP_Value_var_LoALM</v>
      </c>
      <c r="G98" s="10" t="str">
        <f t="shared" si="17"/>
        <v>CHP1_M1_ActRPM_LoALM</v>
      </c>
      <c r="H98" s="10" t="str">
        <f>VLOOKUP(基本表格!E98,起始地址定义!A:D,4,FALSE)&amp;" "&amp;Q98</f>
        <v>2415+P8-M1 1#环式刨片机 反馈转速 下限报警</v>
      </c>
      <c r="I98" s="10" t="str">
        <f t="shared" si="18"/>
        <v>DB1100,X200.6</v>
      </c>
      <c r="J98" s="13" t="str">
        <f>VLOOKUP(E98,起始地址定义!A:D,2,FALSE)</f>
        <v>DB1100</v>
      </c>
      <c r="K98" s="12" t="str">
        <f t="shared" si="19"/>
        <v>X200.6</v>
      </c>
      <c r="L98" s="13">
        <f>VLOOKUP(E98,起始地址定义!A:D,3,FALSE)</f>
        <v>200</v>
      </c>
      <c r="M98" s="14">
        <f>VLOOKUP($F98,类型描述及偏移量!$C:$H,2,FALSE)</f>
        <v>0.600000000000001</v>
      </c>
      <c r="N98" s="14" t="str">
        <f>VLOOKUP($F98,类型描述及偏移量!$C:$H,3,FALSE)</f>
        <v>离散</v>
      </c>
      <c r="O98" s="14" t="str">
        <f>VLOOKUP($F98,类型描述及偏移量!$C:$H,4,FALSE)</f>
        <v>None</v>
      </c>
      <c r="P98" s="14" t="str">
        <f>VLOOKUP($F98,类型描述及偏移量!$C:$H,5,FALSE)</f>
        <v>Yes</v>
      </c>
      <c r="Q98" s="14" t="str">
        <f>VLOOKUP($F98,类型描述及偏移量!$C:$H,6,FALSE)</f>
        <v>下限报警</v>
      </c>
    </row>
    <row r="99" hidden="1" spans="1:17">
      <c r="A99" s="12" t="s">
        <v>17</v>
      </c>
      <c r="B99" s="12" t="s">
        <v>103</v>
      </c>
      <c r="C99" t="s">
        <v>68</v>
      </c>
      <c r="D99" t="s">
        <v>64</v>
      </c>
      <c r="E99" s="13" t="str">
        <f t="shared" si="15"/>
        <v>CHP1_M1_ActRPM_BP_Value_var</v>
      </c>
      <c r="F99" s="14" t="str">
        <f t="shared" si="16"/>
        <v>BP_Value_var_HiHiALM</v>
      </c>
      <c r="G99" s="10" t="str">
        <f t="shared" si="17"/>
        <v>CHP1_M1_ActRPM_HiHiALM</v>
      </c>
      <c r="H99" s="10" t="str">
        <f>VLOOKUP(基本表格!E99,起始地址定义!A:D,4,FALSE)&amp;" "&amp;Q99</f>
        <v>2415+P8-M1 1#环式刨片机 反馈转速 上上限报警</v>
      </c>
      <c r="I99" s="10" t="str">
        <f t="shared" si="18"/>
        <v>DB1100,X200.7</v>
      </c>
      <c r="J99" s="13" t="str">
        <f>VLOOKUP(E99,起始地址定义!A:D,2,FALSE)</f>
        <v>DB1100</v>
      </c>
      <c r="K99" s="12" t="str">
        <f t="shared" si="19"/>
        <v>X200.7</v>
      </c>
      <c r="L99" s="13">
        <f>VLOOKUP(E99,起始地址定义!A:D,3,FALSE)</f>
        <v>200</v>
      </c>
      <c r="M99" s="14">
        <f>VLOOKUP($F99,类型描述及偏移量!$C:$H,2,FALSE)</f>
        <v>0.700000000000003</v>
      </c>
      <c r="N99" s="14" t="str">
        <f>VLOOKUP($F99,类型描述及偏移量!$C:$H,3,FALSE)</f>
        <v>离散</v>
      </c>
      <c r="O99" s="14" t="str">
        <f>VLOOKUP($F99,类型描述及偏移量!$C:$H,4,FALSE)</f>
        <v>On</v>
      </c>
      <c r="P99" s="14" t="str">
        <f>VLOOKUP($F99,类型描述及偏移量!$C:$H,5,FALSE)</f>
        <v>Yes</v>
      </c>
      <c r="Q99" s="14" t="str">
        <f>VLOOKUP($F99,类型描述及偏移量!$C:$H,6,FALSE)</f>
        <v>上上限报警</v>
      </c>
    </row>
    <row r="100" hidden="1" spans="1:17">
      <c r="A100" s="12" t="s">
        <v>17</v>
      </c>
      <c r="B100" s="12" t="s">
        <v>103</v>
      </c>
      <c r="C100" t="s">
        <v>69</v>
      </c>
      <c r="D100" t="s">
        <v>64</v>
      </c>
      <c r="E100" s="13" t="str">
        <f t="shared" si="15"/>
        <v>CHP1_M1_ActRPM_BP_Value_var</v>
      </c>
      <c r="F100" s="14" t="str">
        <f t="shared" si="16"/>
        <v>BP_Value_var_LoLoALM</v>
      </c>
      <c r="G100" s="10" t="str">
        <f t="shared" si="17"/>
        <v>CHP1_M1_ActRPM_LoLoALM</v>
      </c>
      <c r="H100" s="10" t="str">
        <f>VLOOKUP(基本表格!E100,起始地址定义!A:D,4,FALSE)&amp;" "&amp;Q100</f>
        <v>2415+P8-M1 1#环式刨片机 反馈转速 下下限报警</v>
      </c>
      <c r="I100" s="10" t="str">
        <f t="shared" si="18"/>
        <v>DB1100,X201.0</v>
      </c>
      <c r="J100" s="13" t="str">
        <f>VLOOKUP(E100,起始地址定义!A:D,2,FALSE)</f>
        <v>DB1100</v>
      </c>
      <c r="K100" s="12" t="str">
        <f t="shared" si="19"/>
        <v>X201.0</v>
      </c>
      <c r="L100" s="13">
        <f>VLOOKUP(E100,起始地址定义!A:D,3,FALSE)</f>
        <v>200</v>
      </c>
      <c r="M100" s="14">
        <f>VLOOKUP($F100,类型描述及偏移量!$C:$H,2,FALSE)</f>
        <v>1</v>
      </c>
      <c r="N100" s="14" t="str">
        <f>VLOOKUP($F100,类型描述及偏移量!$C:$H,3,FALSE)</f>
        <v>离散</v>
      </c>
      <c r="O100" s="14" t="str">
        <f>VLOOKUP($F100,类型描述及偏移量!$C:$H,4,FALSE)</f>
        <v>On</v>
      </c>
      <c r="P100" s="14" t="str">
        <f>VLOOKUP($F100,类型描述及偏移量!$C:$H,5,FALSE)</f>
        <v>Yes</v>
      </c>
      <c r="Q100" s="14" t="str">
        <f>VLOOKUP($F100,类型描述及偏移量!$C:$H,6,FALSE)</f>
        <v>下下限报警</v>
      </c>
    </row>
    <row r="101" hidden="1" spans="1:17">
      <c r="A101" s="12" t="s">
        <v>17</v>
      </c>
      <c r="B101" s="12" t="s">
        <v>103</v>
      </c>
      <c r="C101" t="s">
        <v>70</v>
      </c>
      <c r="D101" t="s">
        <v>64</v>
      </c>
      <c r="E101" s="13" t="str">
        <f t="shared" si="15"/>
        <v>CHP1_M1_ActRPM_BP_Value_var</v>
      </c>
      <c r="F101" s="14" t="str">
        <f t="shared" si="16"/>
        <v>BP_Value_var_LimALM</v>
      </c>
      <c r="G101" s="10" t="str">
        <f t="shared" si="17"/>
        <v>CHP1_M1_ActRPM_LimALM</v>
      </c>
      <c r="H101" s="10" t="str">
        <f>VLOOKUP(基本表格!E101,起始地址定义!A:D,4,FALSE)&amp;" "&amp;Q101</f>
        <v>2415+P8-M1 1#环式刨片机 反馈转速 极限报警</v>
      </c>
      <c r="I101" s="10" t="str">
        <f t="shared" si="18"/>
        <v>DB1100,X201.1</v>
      </c>
      <c r="J101" s="13" t="str">
        <f>VLOOKUP(E101,起始地址定义!A:D,2,FALSE)</f>
        <v>DB1100</v>
      </c>
      <c r="K101" s="12" t="str">
        <f t="shared" si="19"/>
        <v>X201.1</v>
      </c>
      <c r="L101" s="13">
        <f>VLOOKUP(E101,起始地址定义!A:D,3,FALSE)</f>
        <v>200</v>
      </c>
      <c r="M101" s="14">
        <f>VLOOKUP($F101,类型描述及偏移量!$C:$H,2,FALSE)</f>
        <v>1.1</v>
      </c>
      <c r="N101" s="14" t="str">
        <f>VLOOKUP($F101,类型描述及偏移量!$C:$H,3,FALSE)</f>
        <v>离散</v>
      </c>
      <c r="O101" s="14" t="str">
        <f>VLOOKUP($F101,类型描述及偏移量!$C:$H,4,FALSE)</f>
        <v>On</v>
      </c>
      <c r="P101" s="14" t="str">
        <f>VLOOKUP($F101,类型描述及偏移量!$C:$H,5,FALSE)</f>
        <v>Yes</v>
      </c>
      <c r="Q101" s="14" t="str">
        <f>VLOOKUP($F101,类型描述及偏移量!$C:$H,6,FALSE)</f>
        <v>极限报警</v>
      </c>
    </row>
    <row r="102" hidden="1" spans="1:17">
      <c r="A102" s="12" t="s">
        <v>17</v>
      </c>
      <c r="B102" s="12" t="s">
        <v>103</v>
      </c>
      <c r="C102" t="s">
        <v>71</v>
      </c>
      <c r="D102" t="s">
        <v>64</v>
      </c>
      <c r="E102" s="13" t="str">
        <f t="shared" si="15"/>
        <v>CHP1_M1_ActRPM_BP_Value_var</v>
      </c>
      <c r="F102" s="14" t="str">
        <f t="shared" si="16"/>
        <v>BP_Value_var_LostALM</v>
      </c>
      <c r="G102" s="10" t="str">
        <f t="shared" si="17"/>
        <v>CHP1_M1_ActRPM_LostALM</v>
      </c>
      <c r="H102" s="10" t="str">
        <f>VLOOKUP(基本表格!E102,起始地址定义!A:D,4,FALSE)&amp;" "&amp;Q102</f>
        <v>2415+P8-M1 1#环式刨片机 反馈转速 传感器断线报警</v>
      </c>
      <c r="I102" s="10" t="str">
        <f t="shared" si="18"/>
        <v>DB1100,X201.2</v>
      </c>
      <c r="J102" s="13" t="str">
        <f>VLOOKUP(E102,起始地址定义!A:D,2,FALSE)</f>
        <v>DB1100</v>
      </c>
      <c r="K102" s="12" t="str">
        <f t="shared" si="19"/>
        <v>X201.2</v>
      </c>
      <c r="L102" s="13">
        <f>VLOOKUP(E102,起始地址定义!A:D,3,FALSE)</f>
        <v>200</v>
      </c>
      <c r="M102" s="14">
        <f>VLOOKUP($F102,类型描述及偏移量!$C:$H,2,FALSE)</f>
        <v>1.2</v>
      </c>
      <c r="N102" s="14" t="str">
        <f>VLOOKUP($F102,类型描述及偏移量!$C:$H,3,FALSE)</f>
        <v>离散</v>
      </c>
      <c r="O102" s="14" t="str">
        <f>VLOOKUP($F102,类型描述及偏移量!$C:$H,4,FALSE)</f>
        <v>On</v>
      </c>
      <c r="P102" s="14" t="str">
        <f>VLOOKUP($F102,类型描述及偏移量!$C:$H,5,FALSE)</f>
        <v>Yes</v>
      </c>
      <c r="Q102" s="14" t="str">
        <f>VLOOKUP($F102,类型描述及偏移量!$C:$H,6,FALSE)</f>
        <v>传感器断线报警</v>
      </c>
    </row>
    <row r="103" hidden="1" spans="1:17">
      <c r="A103" s="12" t="s">
        <v>17</v>
      </c>
      <c r="B103" s="12" t="s">
        <v>103</v>
      </c>
      <c r="C103" t="s">
        <v>72</v>
      </c>
      <c r="D103" t="s">
        <v>64</v>
      </c>
      <c r="E103" s="13" t="str">
        <f t="shared" si="15"/>
        <v>CHP1_M1_ActRPM_BP_Value_var</v>
      </c>
      <c r="F103" s="14" t="str">
        <f t="shared" si="16"/>
        <v>BP_Value_var_Code</v>
      </c>
      <c r="G103" s="10" t="str">
        <f t="shared" si="17"/>
        <v>CHP1_M1_ActRPM_Code</v>
      </c>
      <c r="H103" s="10" t="str">
        <f>VLOOKUP(基本表格!E103,起始地址定义!A:D,4,FALSE)&amp;" "&amp;Q103</f>
        <v>2415+P8-M1 1#环式刨片机 反馈转速 实际内码</v>
      </c>
      <c r="I103" s="10" t="str">
        <f t="shared" si="18"/>
        <v>DB1100,INT202</v>
      </c>
      <c r="J103" s="13" t="str">
        <f>VLOOKUP(E103,起始地址定义!A:D,2,FALSE)</f>
        <v>DB1100</v>
      </c>
      <c r="K103" s="12" t="str">
        <f t="shared" si="19"/>
        <v>INT202</v>
      </c>
      <c r="L103" s="13">
        <f>VLOOKUP(E103,起始地址定义!A:D,3,FALSE)</f>
        <v>200</v>
      </c>
      <c r="M103" s="14">
        <f>VLOOKUP($F103,类型描述及偏移量!$C:$H,2,FALSE)</f>
        <v>2</v>
      </c>
      <c r="N103" s="14" t="str">
        <f>VLOOKUP($F103,类型描述及偏移量!$C:$H,3,FALSE)</f>
        <v>整型</v>
      </c>
      <c r="O103" s="14" t="str">
        <f>VLOOKUP($F103,类型描述及偏移量!$C:$H,4,FALSE)</f>
        <v>None</v>
      </c>
      <c r="P103" s="14" t="str">
        <f>VLOOKUP($F103,类型描述及偏移量!$C:$H,5,FALSE)</f>
        <v>Yes</v>
      </c>
      <c r="Q103" s="14" t="str">
        <f>VLOOKUP($F103,类型描述及偏移量!$C:$H,6,FALSE)</f>
        <v>实际内码</v>
      </c>
    </row>
    <row r="104" hidden="1" spans="1:17">
      <c r="A104" s="12" t="s">
        <v>17</v>
      </c>
      <c r="B104" s="12" t="s">
        <v>103</v>
      </c>
      <c r="C104" t="s">
        <v>73</v>
      </c>
      <c r="D104" t="s">
        <v>64</v>
      </c>
      <c r="E104" s="13" t="str">
        <f t="shared" si="15"/>
        <v>CHP1_M1_ActRPM_BP_Value_var</v>
      </c>
      <c r="F104" s="14" t="str">
        <f t="shared" si="16"/>
        <v>BP_Value_var_Value</v>
      </c>
      <c r="G104" s="10" t="str">
        <f t="shared" si="17"/>
        <v>CHP1_M1_ActRPM_Value</v>
      </c>
      <c r="H104" s="10" t="str">
        <f>VLOOKUP(基本表格!E104,起始地址定义!A:D,4,FALSE)&amp;" "&amp;Q104</f>
        <v>2415+P8-M1 1#环式刨片机 反馈转速 实际值</v>
      </c>
      <c r="I104" s="10" t="str">
        <f t="shared" si="18"/>
        <v>DB1100,REAL206</v>
      </c>
      <c r="J104" s="13" t="str">
        <f>VLOOKUP(E104,起始地址定义!A:D,2,FALSE)</f>
        <v>DB1100</v>
      </c>
      <c r="K104" s="12" t="str">
        <f t="shared" si="19"/>
        <v>REAL206</v>
      </c>
      <c r="L104" s="13">
        <f>VLOOKUP(E104,起始地址定义!A:D,3,FALSE)</f>
        <v>200</v>
      </c>
      <c r="M104" s="14">
        <f>VLOOKUP($F104,类型描述及偏移量!$C:$H,2,FALSE)</f>
        <v>6</v>
      </c>
      <c r="N104" s="14" t="str">
        <f>VLOOKUP($F104,类型描述及偏移量!$C:$H,3,FALSE)</f>
        <v>实型</v>
      </c>
      <c r="O104" s="14" t="str">
        <f>VLOOKUP($F104,类型描述及偏移量!$C:$H,4,FALSE)</f>
        <v>None</v>
      </c>
      <c r="P104" s="14" t="str">
        <f>VLOOKUP($F104,类型描述及偏移量!$C:$H,5,FALSE)</f>
        <v>Yes</v>
      </c>
      <c r="Q104" s="14" t="str">
        <f>VLOOKUP($F104,类型描述及偏移量!$C:$H,6,FALSE)</f>
        <v>实际值</v>
      </c>
    </row>
    <row r="105" hidden="1" spans="1:17">
      <c r="A105" s="12" t="s">
        <v>17</v>
      </c>
      <c r="B105" s="12" t="s">
        <v>103</v>
      </c>
      <c r="C105" t="s">
        <v>74</v>
      </c>
      <c r="D105" t="s">
        <v>64</v>
      </c>
      <c r="E105" s="13" t="str">
        <f t="shared" si="15"/>
        <v>CHP1_M1_ActRPM_BP_Value_var</v>
      </c>
      <c r="F105" s="14" t="str">
        <f t="shared" si="16"/>
        <v>BP_Value_var_Range</v>
      </c>
      <c r="G105" s="10" t="str">
        <f t="shared" si="17"/>
        <v>CHP1_M1_ActRPM_Range</v>
      </c>
      <c r="H105" s="10" t="str">
        <f>VLOOKUP(基本表格!E105,起始地址定义!A:D,4,FALSE)&amp;" "&amp;Q105</f>
        <v>2415+P8-M1 1#环式刨片机 反馈转速 量程</v>
      </c>
      <c r="I105" s="10" t="str">
        <f t="shared" si="18"/>
        <v>DB1100,REAL210</v>
      </c>
      <c r="J105" s="13" t="str">
        <f>VLOOKUP(E105,起始地址定义!A:D,2,FALSE)</f>
        <v>DB1100</v>
      </c>
      <c r="K105" s="12" t="str">
        <f t="shared" si="19"/>
        <v>REAL210</v>
      </c>
      <c r="L105" s="13">
        <f>VLOOKUP(E105,起始地址定义!A:D,3,FALSE)</f>
        <v>200</v>
      </c>
      <c r="M105" s="14">
        <f>VLOOKUP($F105,类型描述及偏移量!$C:$H,2,FALSE)</f>
        <v>10</v>
      </c>
      <c r="N105" s="14" t="str">
        <f>VLOOKUP($F105,类型描述及偏移量!$C:$H,3,FALSE)</f>
        <v>实型</v>
      </c>
      <c r="O105" s="14" t="str">
        <f>VLOOKUP($F105,类型描述及偏移量!$C:$H,4,FALSE)</f>
        <v>None</v>
      </c>
      <c r="P105" s="14" t="str">
        <f>VLOOKUP($F105,类型描述及偏移量!$C:$H,5,FALSE)</f>
        <v>No</v>
      </c>
      <c r="Q105" s="14" t="str">
        <f>VLOOKUP($F105,类型描述及偏移量!$C:$H,6,FALSE)</f>
        <v>量程</v>
      </c>
    </row>
    <row r="106" hidden="1" spans="1:17">
      <c r="A106" s="12" t="s">
        <v>17</v>
      </c>
      <c r="B106" s="12" t="s">
        <v>103</v>
      </c>
      <c r="C106" t="s">
        <v>75</v>
      </c>
      <c r="D106" t="s">
        <v>64</v>
      </c>
      <c r="E106" s="13" t="str">
        <f t="shared" si="15"/>
        <v>CHP1_M1_ActRPM_BP_Value_var</v>
      </c>
      <c r="F106" s="14" t="str">
        <f t="shared" si="16"/>
        <v>BP_Value_var_Hi</v>
      </c>
      <c r="G106" s="10" t="str">
        <f t="shared" si="17"/>
        <v>CHP1_M1_ActRPM_Hi</v>
      </c>
      <c r="H106" s="10" t="str">
        <f>VLOOKUP(基本表格!E106,起始地址定义!A:D,4,FALSE)&amp;" "&amp;Q106</f>
        <v>2415+P8-M1 1#环式刨片机 反馈转速 上限值</v>
      </c>
      <c r="I106" s="10" t="str">
        <f t="shared" si="18"/>
        <v>DB1100,REAL214</v>
      </c>
      <c r="J106" s="13" t="str">
        <f>VLOOKUP(E106,起始地址定义!A:D,2,FALSE)</f>
        <v>DB1100</v>
      </c>
      <c r="K106" s="12" t="str">
        <f t="shared" si="19"/>
        <v>REAL214</v>
      </c>
      <c r="L106" s="13">
        <f>VLOOKUP(E106,起始地址定义!A:D,3,FALSE)</f>
        <v>200</v>
      </c>
      <c r="M106" s="14">
        <f>VLOOKUP($F106,类型描述及偏移量!$C:$H,2,FALSE)</f>
        <v>14</v>
      </c>
      <c r="N106" s="14" t="str">
        <f>VLOOKUP($F106,类型描述及偏移量!$C:$H,3,FALSE)</f>
        <v>实型</v>
      </c>
      <c r="O106" s="14" t="str">
        <f>VLOOKUP($F106,类型描述及偏移量!$C:$H,4,FALSE)</f>
        <v>None</v>
      </c>
      <c r="P106" s="14" t="str">
        <f>VLOOKUP($F106,类型描述及偏移量!$C:$H,5,FALSE)</f>
        <v>No</v>
      </c>
      <c r="Q106" s="14" t="str">
        <f>VLOOKUP($F106,类型描述及偏移量!$C:$H,6,FALSE)</f>
        <v>上限值</v>
      </c>
    </row>
    <row r="107" hidden="1" spans="1:17">
      <c r="A107" s="12" t="s">
        <v>17</v>
      </c>
      <c r="B107" s="12" t="s">
        <v>103</v>
      </c>
      <c r="C107" t="s">
        <v>76</v>
      </c>
      <c r="D107" t="s">
        <v>64</v>
      </c>
      <c r="E107" s="13" t="str">
        <f t="shared" si="15"/>
        <v>CHP1_M1_ActRPM_BP_Value_var</v>
      </c>
      <c r="F107" s="14" t="str">
        <f t="shared" si="16"/>
        <v>BP_Value_var_Lo</v>
      </c>
      <c r="G107" s="10" t="str">
        <f t="shared" si="17"/>
        <v>CHP1_M1_ActRPM_Lo</v>
      </c>
      <c r="H107" s="10" t="str">
        <f>VLOOKUP(基本表格!E107,起始地址定义!A:D,4,FALSE)&amp;" "&amp;Q107</f>
        <v>2415+P8-M1 1#环式刨片机 反馈转速 下限值</v>
      </c>
      <c r="I107" s="10" t="str">
        <f t="shared" si="18"/>
        <v>DB1100,REAL218</v>
      </c>
      <c r="J107" s="13" t="str">
        <f>VLOOKUP(E107,起始地址定义!A:D,2,FALSE)</f>
        <v>DB1100</v>
      </c>
      <c r="K107" s="12" t="str">
        <f t="shared" si="19"/>
        <v>REAL218</v>
      </c>
      <c r="L107" s="13">
        <f>VLOOKUP(E107,起始地址定义!A:D,3,FALSE)</f>
        <v>200</v>
      </c>
      <c r="M107" s="14">
        <f>VLOOKUP($F107,类型描述及偏移量!$C:$H,2,FALSE)</f>
        <v>18</v>
      </c>
      <c r="N107" s="14" t="str">
        <f>VLOOKUP($F107,类型描述及偏移量!$C:$H,3,FALSE)</f>
        <v>实型</v>
      </c>
      <c r="O107" s="14" t="str">
        <f>VLOOKUP($F107,类型描述及偏移量!$C:$H,4,FALSE)</f>
        <v>None</v>
      </c>
      <c r="P107" s="14" t="str">
        <f>VLOOKUP($F107,类型描述及偏移量!$C:$H,5,FALSE)</f>
        <v>No</v>
      </c>
      <c r="Q107" s="14" t="str">
        <f>VLOOKUP($F107,类型描述及偏移量!$C:$H,6,FALSE)</f>
        <v>下限值</v>
      </c>
    </row>
    <row r="108" hidden="1" spans="1:17">
      <c r="A108" s="12" t="s">
        <v>17</v>
      </c>
      <c r="B108" s="12" t="s">
        <v>103</v>
      </c>
      <c r="C108" t="s">
        <v>77</v>
      </c>
      <c r="D108" t="s">
        <v>64</v>
      </c>
      <c r="E108" s="13" t="str">
        <f t="shared" si="15"/>
        <v>CHP1_M1_ActRPM_BP_Value_var</v>
      </c>
      <c r="F108" s="14" t="str">
        <f t="shared" si="16"/>
        <v>BP_Value_var_HiHi</v>
      </c>
      <c r="G108" s="10" t="str">
        <f t="shared" si="17"/>
        <v>CHP1_M1_ActRPM_HiHi</v>
      </c>
      <c r="H108" s="10" t="str">
        <f>VLOOKUP(基本表格!E108,起始地址定义!A:D,4,FALSE)&amp;" "&amp;Q108</f>
        <v>2415+P8-M1 1#环式刨片机 反馈转速 上上限值</v>
      </c>
      <c r="I108" s="10" t="str">
        <f t="shared" si="18"/>
        <v>DB1100,REAL222</v>
      </c>
      <c r="J108" s="13" t="str">
        <f>VLOOKUP(E108,起始地址定义!A:D,2,FALSE)</f>
        <v>DB1100</v>
      </c>
      <c r="K108" s="12" t="str">
        <f t="shared" si="19"/>
        <v>REAL222</v>
      </c>
      <c r="L108" s="13">
        <f>VLOOKUP(E108,起始地址定义!A:D,3,FALSE)</f>
        <v>200</v>
      </c>
      <c r="M108" s="14">
        <f>VLOOKUP($F108,类型描述及偏移量!$C:$H,2,FALSE)</f>
        <v>22</v>
      </c>
      <c r="N108" s="14" t="str">
        <f>VLOOKUP($F108,类型描述及偏移量!$C:$H,3,FALSE)</f>
        <v>实型</v>
      </c>
      <c r="O108" s="14" t="str">
        <f>VLOOKUP($F108,类型描述及偏移量!$C:$H,4,FALSE)</f>
        <v>None</v>
      </c>
      <c r="P108" s="14" t="str">
        <f>VLOOKUP($F108,类型描述及偏移量!$C:$H,5,FALSE)</f>
        <v>No</v>
      </c>
      <c r="Q108" s="14" t="str">
        <f>VLOOKUP($F108,类型描述及偏移量!$C:$H,6,FALSE)</f>
        <v>上上限值</v>
      </c>
    </row>
    <row r="109" hidden="1" spans="1:17">
      <c r="A109" s="12" t="s">
        <v>17</v>
      </c>
      <c r="B109" s="12" t="s">
        <v>103</v>
      </c>
      <c r="C109" t="s">
        <v>78</v>
      </c>
      <c r="D109" t="s">
        <v>64</v>
      </c>
      <c r="E109" s="13" t="str">
        <f t="shared" si="15"/>
        <v>CHP1_M1_ActRPM_BP_Value_var</v>
      </c>
      <c r="F109" s="14" t="str">
        <f t="shared" si="16"/>
        <v>BP_Value_var_LoLo</v>
      </c>
      <c r="G109" s="10" t="str">
        <f t="shared" si="17"/>
        <v>CHP1_M1_ActRPM_LoLo</v>
      </c>
      <c r="H109" s="10" t="str">
        <f>VLOOKUP(基本表格!E109,起始地址定义!A:D,4,FALSE)&amp;" "&amp;Q109</f>
        <v>2415+P8-M1 1#环式刨片机 反馈转速 下下限值</v>
      </c>
      <c r="I109" s="10" t="str">
        <f t="shared" si="18"/>
        <v>DB1100,REAL226</v>
      </c>
      <c r="J109" s="13" t="str">
        <f>VLOOKUP(E109,起始地址定义!A:D,2,FALSE)</f>
        <v>DB1100</v>
      </c>
      <c r="K109" s="12" t="str">
        <f t="shared" si="19"/>
        <v>REAL226</v>
      </c>
      <c r="L109" s="13">
        <f>VLOOKUP(E109,起始地址定义!A:D,3,FALSE)</f>
        <v>200</v>
      </c>
      <c r="M109" s="14">
        <f>VLOOKUP($F109,类型描述及偏移量!$C:$H,2,FALSE)</f>
        <v>26</v>
      </c>
      <c r="N109" s="14" t="str">
        <f>VLOOKUP($F109,类型描述及偏移量!$C:$H,3,FALSE)</f>
        <v>实型</v>
      </c>
      <c r="O109" s="14" t="str">
        <f>VLOOKUP($F109,类型描述及偏移量!$C:$H,4,FALSE)</f>
        <v>None</v>
      </c>
      <c r="P109" s="14" t="str">
        <f>VLOOKUP($F109,类型描述及偏移量!$C:$H,5,FALSE)</f>
        <v>No</v>
      </c>
      <c r="Q109" s="14" t="str">
        <f>VLOOKUP($F109,类型描述及偏移量!$C:$H,6,FALSE)</f>
        <v>下下限值</v>
      </c>
    </row>
    <row r="110" hidden="1" spans="1:17">
      <c r="A110" s="12" t="s">
        <v>17</v>
      </c>
      <c r="B110" s="12" t="s">
        <v>104</v>
      </c>
      <c r="C110" t="s">
        <v>63</v>
      </c>
      <c r="D110" t="s">
        <v>64</v>
      </c>
      <c r="E110" s="13" t="str">
        <f t="shared" si="15"/>
        <v>CHP1_M1_Current_BP_Value_var</v>
      </c>
      <c r="F110" s="14" t="str">
        <f t="shared" si="16"/>
        <v>BP_Value_var_HiProEN</v>
      </c>
      <c r="G110" s="10" t="str">
        <f t="shared" si="17"/>
        <v>CHP1_M1_Current_HiProEN</v>
      </c>
      <c r="H110" s="10" t="str">
        <f>VLOOKUP(基本表格!E110,起始地址定义!A:D,4,FALSE)&amp;" "&amp;Q110</f>
        <v>2415+P8-M1 1#环式刨片机 反馈电流 上限保护使能</v>
      </c>
      <c r="I110" s="10" t="str">
        <f t="shared" si="18"/>
        <v>DB1100,X250.3</v>
      </c>
      <c r="J110" s="13" t="str">
        <f>VLOOKUP(E110,起始地址定义!A:D,2,FALSE)</f>
        <v>DB1100</v>
      </c>
      <c r="K110" s="12" t="str">
        <f t="shared" si="19"/>
        <v>X250.3</v>
      </c>
      <c r="L110" s="13">
        <f>VLOOKUP(E110,起始地址定义!A:D,3,FALSE)</f>
        <v>250</v>
      </c>
      <c r="M110" s="14">
        <f>VLOOKUP($F110,类型描述及偏移量!$C:$H,2,FALSE)</f>
        <v>0.299999999999997</v>
      </c>
      <c r="N110" s="14" t="str">
        <f>VLOOKUP($F110,类型描述及偏移量!$C:$H,3,FALSE)</f>
        <v>离散</v>
      </c>
      <c r="O110" s="14" t="str">
        <f>VLOOKUP($F110,类型描述及偏移量!$C:$H,4,FALSE)</f>
        <v>None</v>
      </c>
      <c r="P110" s="14" t="str">
        <f>VLOOKUP($F110,类型描述及偏移量!$C:$H,5,FALSE)</f>
        <v>No</v>
      </c>
      <c r="Q110" s="14" t="str">
        <f>VLOOKUP($F110,类型描述及偏移量!$C:$H,6,FALSE)</f>
        <v>上限保护使能</v>
      </c>
    </row>
    <row r="111" hidden="1" spans="1:17">
      <c r="A111" s="12" t="s">
        <v>17</v>
      </c>
      <c r="B111" s="12" t="s">
        <v>104</v>
      </c>
      <c r="C111" t="s">
        <v>65</v>
      </c>
      <c r="D111" t="s">
        <v>64</v>
      </c>
      <c r="E111" s="13" t="str">
        <f t="shared" si="15"/>
        <v>CHP1_M1_Current_BP_Value_var</v>
      </c>
      <c r="F111" s="14" t="str">
        <f t="shared" si="16"/>
        <v>BP_Value_var_LoProEN</v>
      </c>
      <c r="G111" s="10" t="str">
        <f t="shared" si="17"/>
        <v>CHP1_M1_Current_LoProEN</v>
      </c>
      <c r="H111" s="10" t="str">
        <f>VLOOKUP(基本表格!E111,起始地址定义!A:D,4,FALSE)&amp;" "&amp;Q111</f>
        <v>2415+P8-M1 1#环式刨片机 反馈电流 下限保护使能</v>
      </c>
      <c r="I111" s="10" t="str">
        <f t="shared" si="18"/>
        <v>DB1100,X250.4</v>
      </c>
      <c r="J111" s="13" t="str">
        <f>VLOOKUP(E111,起始地址定义!A:D,2,FALSE)</f>
        <v>DB1100</v>
      </c>
      <c r="K111" s="12" t="str">
        <f t="shared" si="19"/>
        <v>X250.4</v>
      </c>
      <c r="L111" s="13">
        <f>VLOOKUP(E111,起始地址定义!A:D,3,FALSE)</f>
        <v>250</v>
      </c>
      <c r="M111" s="14">
        <f>VLOOKUP($F111,类型描述及偏移量!$C:$H,2,FALSE)</f>
        <v>0.399999999999999</v>
      </c>
      <c r="N111" s="14" t="str">
        <f>VLOOKUP($F111,类型描述及偏移量!$C:$H,3,FALSE)</f>
        <v>离散</v>
      </c>
      <c r="O111" s="14" t="str">
        <f>VLOOKUP($F111,类型描述及偏移量!$C:$H,4,FALSE)</f>
        <v>None</v>
      </c>
      <c r="P111" s="14" t="str">
        <f>VLOOKUP($F111,类型描述及偏移量!$C:$H,5,FALSE)</f>
        <v>No</v>
      </c>
      <c r="Q111" s="14" t="str">
        <f>VLOOKUP($F111,类型描述及偏移量!$C:$H,6,FALSE)</f>
        <v>下限保护使能</v>
      </c>
    </row>
    <row r="112" hidden="1" spans="1:17">
      <c r="A112" s="12" t="s">
        <v>17</v>
      </c>
      <c r="B112" s="12" t="s">
        <v>104</v>
      </c>
      <c r="C112" t="s">
        <v>66</v>
      </c>
      <c r="D112" t="s">
        <v>64</v>
      </c>
      <c r="E112" s="13" t="str">
        <f t="shared" si="15"/>
        <v>CHP1_M1_Current_BP_Value_var</v>
      </c>
      <c r="F112" s="14" t="str">
        <f t="shared" si="16"/>
        <v>BP_Value_var_HiALM</v>
      </c>
      <c r="G112" s="10" t="str">
        <f t="shared" si="17"/>
        <v>CHP1_M1_Current_HiALM</v>
      </c>
      <c r="H112" s="10" t="str">
        <f>VLOOKUP(基本表格!E112,起始地址定义!A:D,4,FALSE)&amp;" "&amp;Q112</f>
        <v>2415+P8-M1 1#环式刨片机 反馈电流 上限报警</v>
      </c>
      <c r="I112" s="10" t="str">
        <f t="shared" si="18"/>
        <v>DB1100,X250.5</v>
      </c>
      <c r="J112" s="13" t="str">
        <f>VLOOKUP(E112,起始地址定义!A:D,2,FALSE)</f>
        <v>DB1100</v>
      </c>
      <c r="K112" s="12" t="str">
        <f t="shared" si="19"/>
        <v>X250.5</v>
      </c>
      <c r="L112" s="13">
        <f>VLOOKUP(E112,起始地址定义!A:D,3,FALSE)</f>
        <v>250</v>
      </c>
      <c r="M112" s="14">
        <f>VLOOKUP($F112,类型描述及偏移量!$C:$H,2,FALSE)</f>
        <v>0.5</v>
      </c>
      <c r="N112" s="14" t="str">
        <f>VLOOKUP($F112,类型描述及偏移量!$C:$H,3,FALSE)</f>
        <v>离散</v>
      </c>
      <c r="O112" s="14" t="str">
        <f>VLOOKUP($F112,类型描述及偏移量!$C:$H,4,FALSE)</f>
        <v>None</v>
      </c>
      <c r="P112" s="14" t="str">
        <f>VLOOKUP($F112,类型描述及偏移量!$C:$H,5,FALSE)</f>
        <v>Yes</v>
      </c>
      <c r="Q112" s="14" t="str">
        <f>VLOOKUP($F112,类型描述及偏移量!$C:$H,6,FALSE)</f>
        <v>上限报警</v>
      </c>
    </row>
    <row r="113" hidden="1" spans="1:17">
      <c r="A113" s="12" t="s">
        <v>17</v>
      </c>
      <c r="B113" s="12" t="s">
        <v>104</v>
      </c>
      <c r="C113" t="s">
        <v>67</v>
      </c>
      <c r="D113" t="s">
        <v>64</v>
      </c>
      <c r="E113" s="13" t="str">
        <f t="shared" si="15"/>
        <v>CHP1_M1_Current_BP_Value_var</v>
      </c>
      <c r="F113" s="14" t="str">
        <f t="shared" si="16"/>
        <v>BP_Value_var_LoALM</v>
      </c>
      <c r="G113" s="10" t="str">
        <f t="shared" si="17"/>
        <v>CHP1_M1_Current_LoALM</v>
      </c>
      <c r="H113" s="10" t="str">
        <f>VLOOKUP(基本表格!E113,起始地址定义!A:D,4,FALSE)&amp;" "&amp;Q113</f>
        <v>2415+P8-M1 1#环式刨片机 反馈电流 下限报警</v>
      </c>
      <c r="I113" s="10" t="str">
        <f t="shared" si="18"/>
        <v>DB1100,X250.6</v>
      </c>
      <c r="J113" s="13" t="str">
        <f>VLOOKUP(E113,起始地址定义!A:D,2,FALSE)</f>
        <v>DB1100</v>
      </c>
      <c r="K113" s="12" t="str">
        <f t="shared" si="19"/>
        <v>X250.6</v>
      </c>
      <c r="L113" s="13">
        <f>VLOOKUP(E113,起始地址定义!A:D,3,FALSE)</f>
        <v>250</v>
      </c>
      <c r="M113" s="14">
        <f>VLOOKUP($F113,类型描述及偏移量!$C:$H,2,FALSE)</f>
        <v>0.600000000000001</v>
      </c>
      <c r="N113" s="14" t="str">
        <f>VLOOKUP($F113,类型描述及偏移量!$C:$H,3,FALSE)</f>
        <v>离散</v>
      </c>
      <c r="O113" s="14" t="str">
        <f>VLOOKUP($F113,类型描述及偏移量!$C:$H,4,FALSE)</f>
        <v>None</v>
      </c>
      <c r="P113" s="14" t="str">
        <f>VLOOKUP($F113,类型描述及偏移量!$C:$H,5,FALSE)</f>
        <v>Yes</v>
      </c>
      <c r="Q113" s="14" t="str">
        <f>VLOOKUP($F113,类型描述及偏移量!$C:$H,6,FALSE)</f>
        <v>下限报警</v>
      </c>
    </row>
    <row r="114" hidden="1" spans="1:17">
      <c r="A114" s="12" t="s">
        <v>17</v>
      </c>
      <c r="B114" s="12" t="s">
        <v>104</v>
      </c>
      <c r="C114" t="s">
        <v>68</v>
      </c>
      <c r="D114" t="s">
        <v>64</v>
      </c>
      <c r="E114" s="13" t="str">
        <f t="shared" si="15"/>
        <v>CHP1_M1_Current_BP_Value_var</v>
      </c>
      <c r="F114" s="14" t="str">
        <f t="shared" si="16"/>
        <v>BP_Value_var_HiHiALM</v>
      </c>
      <c r="G114" s="10" t="str">
        <f t="shared" si="17"/>
        <v>CHP1_M1_Current_HiHiALM</v>
      </c>
      <c r="H114" s="10" t="str">
        <f>VLOOKUP(基本表格!E114,起始地址定义!A:D,4,FALSE)&amp;" "&amp;Q114</f>
        <v>2415+P8-M1 1#环式刨片机 反馈电流 上上限报警</v>
      </c>
      <c r="I114" s="10" t="str">
        <f t="shared" si="18"/>
        <v>DB1100,X250.7</v>
      </c>
      <c r="J114" s="13" t="str">
        <f>VLOOKUP(E114,起始地址定义!A:D,2,FALSE)</f>
        <v>DB1100</v>
      </c>
      <c r="K114" s="12" t="str">
        <f t="shared" si="19"/>
        <v>X250.7</v>
      </c>
      <c r="L114" s="13">
        <f>VLOOKUP(E114,起始地址定义!A:D,3,FALSE)</f>
        <v>250</v>
      </c>
      <c r="M114" s="14">
        <f>VLOOKUP($F114,类型描述及偏移量!$C:$H,2,FALSE)</f>
        <v>0.700000000000003</v>
      </c>
      <c r="N114" s="14" t="str">
        <f>VLOOKUP($F114,类型描述及偏移量!$C:$H,3,FALSE)</f>
        <v>离散</v>
      </c>
      <c r="O114" s="14" t="str">
        <f>VLOOKUP($F114,类型描述及偏移量!$C:$H,4,FALSE)</f>
        <v>On</v>
      </c>
      <c r="P114" s="14" t="str">
        <f>VLOOKUP($F114,类型描述及偏移量!$C:$H,5,FALSE)</f>
        <v>Yes</v>
      </c>
      <c r="Q114" s="14" t="str">
        <f>VLOOKUP($F114,类型描述及偏移量!$C:$H,6,FALSE)</f>
        <v>上上限报警</v>
      </c>
    </row>
    <row r="115" hidden="1" spans="1:17">
      <c r="A115" s="12" t="s">
        <v>17</v>
      </c>
      <c r="B115" s="12" t="s">
        <v>104</v>
      </c>
      <c r="C115" t="s">
        <v>69</v>
      </c>
      <c r="D115" t="s">
        <v>64</v>
      </c>
      <c r="E115" s="13" t="str">
        <f t="shared" si="15"/>
        <v>CHP1_M1_Current_BP_Value_var</v>
      </c>
      <c r="F115" s="14" t="str">
        <f t="shared" si="16"/>
        <v>BP_Value_var_LoLoALM</v>
      </c>
      <c r="G115" s="10" t="str">
        <f t="shared" si="17"/>
        <v>CHP1_M1_Current_LoLoALM</v>
      </c>
      <c r="H115" s="10" t="str">
        <f>VLOOKUP(基本表格!E115,起始地址定义!A:D,4,FALSE)&amp;" "&amp;Q115</f>
        <v>2415+P8-M1 1#环式刨片机 反馈电流 下下限报警</v>
      </c>
      <c r="I115" s="10" t="str">
        <f t="shared" si="18"/>
        <v>DB1100,X251.0</v>
      </c>
      <c r="J115" s="13" t="str">
        <f>VLOOKUP(E115,起始地址定义!A:D,2,FALSE)</f>
        <v>DB1100</v>
      </c>
      <c r="K115" s="12" t="str">
        <f t="shared" si="19"/>
        <v>X251.0</v>
      </c>
      <c r="L115" s="13">
        <f>VLOOKUP(E115,起始地址定义!A:D,3,FALSE)</f>
        <v>250</v>
      </c>
      <c r="M115" s="14">
        <f>VLOOKUP($F115,类型描述及偏移量!$C:$H,2,FALSE)</f>
        <v>1</v>
      </c>
      <c r="N115" s="14" t="str">
        <f>VLOOKUP($F115,类型描述及偏移量!$C:$H,3,FALSE)</f>
        <v>离散</v>
      </c>
      <c r="O115" s="14" t="str">
        <f>VLOOKUP($F115,类型描述及偏移量!$C:$H,4,FALSE)</f>
        <v>On</v>
      </c>
      <c r="P115" s="14" t="str">
        <f>VLOOKUP($F115,类型描述及偏移量!$C:$H,5,FALSE)</f>
        <v>Yes</v>
      </c>
      <c r="Q115" s="14" t="str">
        <f>VLOOKUP($F115,类型描述及偏移量!$C:$H,6,FALSE)</f>
        <v>下下限报警</v>
      </c>
    </row>
    <row r="116" hidden="1" spans="1:17">
      <c r="A116" s="12" t="s">
        <v>17</v>
      </c>
      <c r="B116" s="12" t="s">
        <v>104</v>
      </c>
      <c r="C116" t="s">
        <v>70</v>
      </c>
      <c r="D116" t="s">
        <v>64</v>
      </c>
      <c r="E116" s="13" t="str">
        <f t="shared" si="15"/>
        <v>CHP1_M1_Current_BP_Value_var</v>
      </c>
      <c r="F116" s="14" t="str">
        <f t="shared" si="16"/>
        <v>BP_Value_var_LimALM</v>
      </c>
      <c r="G116" s="10" t="str">
        <f t="shared" si="17"/>
        <v>CHP1_M1_Current_LimALM</v>
      </c>
      <c r="H116" s="10" t="str">
        <f>VLOOKUP(基本表格!E116,起始地址定义!A:D,4,FALSE)&amp;" "&amp;Q116</f>
        <v>2415+P8-M1 1#环式刨片机 反馈电流 极限报警</v>
      </c>
      <c r="I116" s="10" t="str">
        <f t="shared" si="18"/>
        <v>DB1100,X251.1</v>
      </c>
      <c r="J116" s="13" t="str">
        <f>VLOOKUP(E116,起始地址定义!A:D,2,FALSE)</f>
        <v>DB1100</v>
      </c>
      <c r="K116" s="12" t="str">
        <f t="shared" si="19"/>
        <v>X251.1</v>
      </c>
      <c r="L116" s="13">
        <f>VLOOKUP(E116,起始地址定义!A:D,3,FALSE)</f>
        <v>250</v>
      </c>
      <c r="M116" s="14">
        <f>VLOOKUP($F116,类型描述及偏移量!$C:$H,2,FALSE)</f>
        <v>1.1</v>
      </c>
      <c r="N116" s="14" t="str">
        <f>VLOOKUP($F116,类型描述及偏移量!$C:$H,3,FALSE)</f>
        <v>离散</v>
      </c>
      <c r="O116" s="14" t="str">
        <f>VLOOKUP($F116,类型描述及偏移量!$C:$H,4,FALSE)</f>
        <v>On</v>
      </c>
      <c r="P116" s="14" t="str">
        <f>VLOOKUP($F116,类型描述及偏移量!$C:$H,5,FALSE)</f>
        <v>Yes</v>
      </c>
      <c r="Q116" s="14" t="str">
        <f>VLOOKUP($F116,类型描述及偏移量!$C:$H,6,FALSE)</f>
        <v>极限报警</v>
      </c>
    </row>
    <row r="117" hidden="1" spans="1:17">
      <c r="A117" s="12" t="s">
        <v>17</v>
      </c>
      <c r="B117" s="12" t="s">
        <v>104</v>
      </c>
      <c r="C117" t="s">
        <v>71</v>
      </c>
      <c r="D117" t="s">
        <v>64</v>
      </c>
      <c r="E117" s="13" t="str">
        <f t="shared" si="15"/>
        <v>CHP1_M1_Current_BP_Value_var</v>
      </c>
      <c r="F117" s="14" t="str">
        <f t="shared" si="16"/>
        <v>BP_Value_var_LostALM</v>
      </c>
      <c r="G117" s="10" t="str">
        <f t="shared" si="17"/>
        <v>CHP1_M1_Current_LostALM</v>
      </c>
      <c r="H117" s="10" t="str">
        <f>VLOOKUP(基本表格!E117,起始地址定义!A:D,4,FALSE)&amp;" "&amp;Q117</f>
        <v>2415+P8-M1 1#环式刨片机 反馈电流 传感器断线报警</v>
      </c>
      <c r="I117" s="10" t="str">
        <f t="shared" si="18"/>
        <v>DB1100,X251.2</v>
      </c>
      <c r="J117" s="13" t="str">
        <f>VLOOKUP(E117,起始地址定义!A:D,2,FALSE)</f>
        <v>DB1100</v>
      </c>
      <c r="K117" s="12" t="str">
        <f t="shared" si="19"/>
        <v>X251.2</v>
      </c>
      <c r="L117" s="13">
        <f>VLOOKUP(E117,起始地址定义!A:D,3,FALSE)</f>
        <v>250</v>
      </c>
      <c r="M117" s="14">
        <f>VLOOKUP($F117,类型描述及偏移量!$C:$H,2,FALSE)</f>
        <v>1.2</v>
      </c>
      <c r="N117" s="14" t="str">
        <f>VLOOKUP($F117,类型描述及偏移量!$C:$H,3,FALSE)</f>
        <v>离散</v>
      </c>
      <c r="O117" s="14" t="str">
        <f>VLOOKUP($F117,类型描述及偏移量!$C:$H,4,FALSE)</f>
        <v>On</v>
      </c>
      <c r="P117" s="14" t="str">
        <f>VLOOKUP($F117,类型描述及偏移量!$C:$H,5,FALSE)</f>
        <v>Yes</v>
      </c>
      <c r="Q117" s="14" t="str">
        <f>VLOOKUP($F117,类型描述及偏移量!$C:$H,6,FALSE)</f>
        <v>传感器断线报警</v>
      </c>
    </row>
    <row r="118" hidden="1" spans="1:17">
      <c r="A118" s="12" t="s">
        <v>17</v>
      </c>
      <c r="B118" s="12" t="s">
        <v>104</v>
      </c>
      <c r="C118" t="s">
        <v>72</v>
      </c>
      <c r="D118" t="s">
        <v>64</v>
      </c>
      <c r="E118" s="13" t="str">
        <f t="shared" si="15"/>
        <v>CHP1_M1_Current_BP_Value_var</v>
      </c>
      <c r="F118" s="14" t="str">
        <f t="shared" si="16"/>
        <v>BP_Value_var_Code</v>
      </c>
      <c r="G118" s="10" t="str">
        <f t="shared" si="17"/>
        <v>CHP1_M1_Current_Code</v>
      </c>
      <c r="H118" s="10" t="str">
        <f>VLOOKUP(基本表格!E118,起始地址定义!A:D,4,FALSE)&amp;" "&amp;Q118</f>
        <v>2415+P8-M1 1#环式刨片机 反馈电流 实际内码</v>
      </c>
      <c r="I118" s="10" t="str">
        <f t="shared" si="18"/>
        <v>DB1100,INT252</v>
      </c>
      <c r="J118" s="13" t="str">
        <f>VLOOKUP(E118,起始地址定义!A:D,2,FALSE)</f>
        <v>DB1100</v>
      </c>
      <c r="K118" s="12" t="str">
        <f t="shared" si="19"/>
        <v>INT252</v>
      </c>
      <c r="L118" s="13">
        <f>VLOOKUP(E118,起始地址定义!A:D,3,FALSE)</f>
        <v>250</v>
      </c>
      <c r="M118" s="14">
        <f>VLOOKUP($F118,类型描述及偏移量!$C:$H,2,FALSE)</f>
        <v>2</v>
      </c>
      <c r="N118" s="14" t="str">
        <f>VLOOKUP($F118,类型描述及偏移量!$C:$H,3,FALSE)</f>
        <v>整型</v>
      </c>
      <c r="O118" s="14" t="str">
        <f>VLOOKUP($F118,类型描述及偏移量!$C:$H,4,FALSE)</f>
        <v>None</v>
      </c>
      <c r="P118" s="14" t="str">
        <f>VLOOKUP($F118,类型描述及偏移量!$C:$H,5,FALSE)</f>
        <v>Yes</v>
      </c>
      <c r="Q118" s="14" t="str">
        <f>VLOOKUP($F118,类型描述及偏移量!$C:$H,6,FALSE)</f>
        <v>实际内码</v>
      </c>
    </row>
    <row r="119" hidden="1" spans="1:17">
      <c r="A119" s="12" t="s">
        <v>17</v>
      </c>
      <c r="B119" s="12" t="s">
        <v>104</v>
      </c>
      <c r="C119" t="s">
        <v>73</v>
      </c>
      <c r="D119" t="s">
        <v>64</v>
      </c>
      <c r="E119" s="13" t="str">
        <f t="shared" si="15"/>
        <v>CHP1_M1_Current_BP_Value_var</v>
      </c>
      <c r="F119" s="14" t="str">
        <f t="shared" si="16"/>
        <v>BP_Value_var_Value</v>
      </c>
      <c r="G119" s="10" t="str">
        <f t="shared" si="17"/>
        <v>CHP1_M1_Current_Value</v>
      </c>
      <c r="H119" s="10" t="str">
        <f>VLOOKUP(基本表格!E119,起始地址定义!A:D,4,FALSE)&amp;" "&amp;Q119</f>
        <v>2415+P8-M1 1#环式刨片机 反馈电流 实际值</v>
      </c>
      <c r="I119" s="10" t="str">
        <f t="shared" si="18"/>
        <v>DB1100,REAL256</v>
      </c>
      <c r="J119" s="13" t="str">
        <f>VLOOKUP(E119,起始地址定义!A:D,2,FALSE)</f>
        <v>DB1100</v>
      </c>
      <c r="K119" s="12" t="str">
        <f t="shared" si="19"/>
        <v>REAL256</v>
      </c>
      <c r="L119" s="13">
        <f>VLOOKUP(E119,起始地址定义!A:D,3,FALSE)</f>
        <v>250</v>
      </c>
      <c r="M119" s="14">
        <f>VLOOKUP($F119,类型描述及偏移量!$C:$H,2,FALSE)</f>
        <v>6</v>
      </c>
      <c r="N119" s="14" t="str">
        <f>VLOOKUP($F119,类型描述及偏移量!$C:$H,3,FALSE)</f>
        <v>实型</v>
      </c>
      <c r="O119" s="14" t="str">
        <f>VLOOKUP($F119,类型描述及偏移量!$C:$H,4,FALSE)</f>
        <v>None</v>
      </c>
      <c r="P119" s="14" t="str">
        <f>VLOOKUP($F119,类型描述及偏移量!$C:$H,5,FALSE)</f>
        <v>Yes</v>
      </c>
      <c r="Q119" s="14" t="str">
        <f>VLOOKUP($F119,类型描述及偏移量!$C:$H,6,FALSE)</f>
        <v>实际值</v>
      </c>
    </row>
    <row r="120" hidden="1" spans="1:17">
      <c r="A120" s="12" t="s">
        <v>17</v>
      </c>
      <c r="B120" s="12" t="s">
        <v>104</v>
      </c>
      <c r="C120" t="s">
        <v>74</v>
      </c>
      <c r="D120" t="s">
        <v>64</v>
      </c>
      <c r="E120" s="13" t="str">
        <f t="shared" si="15"/>
        <v>CHP1_M1_Current_BP_Value_var</v>
      </c>
      <c r="F120" s="14" t="str">
        <f t="shared" si="16"/>
        <v>BP_Value_var_Range</v>
      </c>
      <c r="G120" s="10" t="str">
        <f t="shared" si="17"/>
        <v>CHP1_M1_Current_Range</v>
      </c>
      <c r="H120" s="10" t="str">
        <f>VLOOKUP(基本表格!E120,起始地址定义!A:D,4,FALSE)&amp;" "&amp;Q120</f>
        <v>2415+P8-M1 1#环式刨片机 反馈电流 量程</v>
      </c>
      <c r="I120" s="10" t="str">
        <f t="shared" si="18"/>
        <v>DB1100,REAL260</v>
      </c>
      <c r="J120" s="13" t="str">
        <f>VLOOKUP(E120,起始地址定义!A:D,2,FALSE)</f>
        <v>DB1100</v>
      </c>
      <c r="K120" s="12" t="str">
        <f t="shared" si="19"/>
        <v>REAL260</v>
      </c>
      <c r="L120" s="13">
        <f>VLOOKUP(E120,起始地址定义!A:D,3,FALSE)</f>
        <v>250</v>
      </c>
      <c r="M120" s="14">
        <f>VLOOKUP($F120,类型描述及偏移量!$C:$H,2,FALSE)</f>
        <v>10</v>
      </c>
      <c r="N120" s="14" t="str">
        <f>VLOOKUP($F120,类型描述及偏移量!$C:$H,3,FALSE)</f>
        <v>实型</v>
      </c>
      <c r="O120" s="14" t="str">
        <f>VLOOKUP($F120,类型描述及偏移量!$C:$H,4,FALSE)</f>
        <v>None</v>
      </c>
      <c r="P120" s="14" t="str">
        <f>VLOOKUP($F120,类型描述及偏移量!$C:$H,5,FALSE)</f>
        <v>No</v>
      </c>
      <c r="Q120" s="14" t="str">
        <f>VLOOKUP($F120,类型描述及偏移量!$C:$H,6,FALSE)</f>
        <v>量程</v>
      </c>
    </row>
    <row r="121" hidden="1" spans="1:17">
      <c r="A121" s="12" t="s">
        <v>17</v>
      </c>
      <c r="B121" s="12" t="s">
        <v>104</v>
      </c>
      <c r="C121" t="s">
        <v>75</v>
      </c>
      <c r="D121" t="s">
        <v>64</v>
      </c>
      <c r="E121" s="13" t="str">
        <f t="shared" si="15"/>
        <v>CHP1_M1_Current_BP_Value_var</v>
      </c>
      <c r="F121" s="14" t="str">
        <f t="shared" si="16"/>
        <v>BP_Value_var_Hi</v>
      </c>
      <c r="G121" s="10" t="str">
        <f t="shared" si="17"/>
        <v>CHP1_M1_Current_Hi</v>
      </c>
      <c r="H121" s="10" t="str">
        <f>VLOOKUP(基本表格!E121,起始地址定义!A:D,4,FALSE)&amp;" "&amp;Q121</f>
        <v>2415+P8-M1 1#环式刨片机 反馈电流 上限值</v>
      </c>
      <c r="I121" s="10" t="str">
        <f t="shared" si="18"/>
        <v>DB1100,REAL264</v>
      </c>
      <c r="J121" s="13" t="str">
        <f>VLOOKUP(E121,起始地址定义!A:D,2,FALSE)</f>
        <v>DB1100</v>
      </c>
      <c r="K121" s="12" t="str">
        <f t="shared" si="19"/>
        <v>REAL264</v>
      </c>
      <c r="L121" s="13">
        <f>VLOOKUP(E121,起始地址定义!A:D,3,FALSE)</f>
        <v>250</v>
      </c>
      <c r="M121" s="14">
        <f>VLOOKUP($F121,类型描述及偏移量!$C:$H,2,FALSE)</f>
        <v>14</v>
      </c>
      <c r="N121" s="14" t="str">
        <f>VLOOKUP($F121,类型描述及偏移量!$C:$H,3,FALSE)</f>
        <v>实型</v>
      </c>
      <c r="O121" s="14" t="str">
        <f>VLOOKUP($F121,类型描述及偏移量!$C:$H,4,FALSE)</f>
        <v>None</v>
      </c>
      <c r="P121" s="14" t="str">
        <f>VLOOKUP($F121,类型描述及偏移量!$C:$H,5,FALSE)</f>
        <v>No</v>
      </c>
      <c r="Q121" s="14" t="str">
        <f>VLOOKUP($F121,类型描述及偏移量!$C:$H,6,FALSE)</f>
        <v>上限值</v>
      </c>
    </row>
    <row r="122" hidden="1" spans="1:17">
      <c r="A122" s="12" t="s">
        <v>17</v>
      </c>
      <c r="B122" s="12" t="s">
        <v>104</v>
      </c>
      <c r="C122" t="s">
        <v>76</v>
      </c>
      <c r="D122" t="s">
        <v>64</v>
      </c>
      <c r="E122" s="13" t="str">
        <f t="shared" si="15"/>
        <v>CHP1_M1_Current_BP_Value_var</v>
      </c>
      <c r="F122" s="14" t="str">
        <f t="shared" si="16"/>
        <v>BP_Value_var_Lo</v>
      </c>
      <c r="G122" s="10" t="str">
        <f t="shared" si="17"/>
        <v>CHP1_M1_Current_Lo</v>
      </c>
      <c r="H122" s="10" t="str">
        <f>VLOOKUP(基本表格!E122,起始地址定义!A:D,4,FALSE)&amp;" "&amp;Q122</f>
        <v>2415+P8-M1 1#环式刨片机 反馈电流 下限值</v>
      </c>
      <c r="I122" s="10" t="str">
        <f t="shared" si="18"/>
        <v>DB1100,REAL268</v>
      </c>
      <c r="J122" s="13" t="str">
        <f>VLOOKUP(E122,起始地址定义!A:D,2,FALSE)</f>
        <v>DB1100</v>
      </c>
      <c r="K122" s="12" t="str">
        <f t="shared" si="19"/>
        <v>REAL268</v>
      </c>
      <c r="L122" s="13">
        <f>VLOOKUP(E122,起始地址定义!A:D,3,FALSE)</f>
        <v>250</v>
      </c>
      <c r="M122" s="14">
        <f>VLOOKUP($F122,类型描述及偏移量!$C:$H,2,FALSE)</f>
        <v>18</v>
      </c>
      <c r="N122" s="14" t="str">
        <f>VLOOKUP($F122,类型描述及偏移量!$C:$H,3,FALSE)</f>
        <v>实型</v>
      </c>
      <c r="O122" s="14" t="str">
        <f>VLOOKUP($F122,类型描述及偏移量!$C:$H,4,FALSE)</f>
        <v>None</v>
      </c>
      <c r="P122" s="14" t="str">
        <f>VLOOKUP($F122,类型描述及偏移量!$C:$H,5,FALSE)</f>
        <v>No</v>
      </c>
      <c r="Q122" s="14" t="str">
        <f>VLOOKUP($F122,类型描述及偏移量!$C:$H,6,FALSE)</f>
        <v>下限值</v>
      </c>
    </row>
    <row r="123" hidden="1" spans="1:17">
      <c r="A123" s="12" t="s">
        <v>17</v>
      </c>
      <c r="B123" s="12" t="s">
        <v>104</v>
      </c>
      <c r="C123" t="s">
        <v>77</v>
      </c>
      <c r="D123" t="s">
        <v>64</v>
      </c>
      <c r="E123" s="13" t="str">
        <f t="shared" si="15"/>
        <v>CHP1_M1_Current_BP_Value_var</v>
      </c>
      <c r="F123" s="14" t="str">
        <f t="shared" si="16"/>
        <v>BP_Value_var_HiHi</v>
      </c>
      <c r="G123" s="10" t="str">
        <f t="shared" si="17"/>
        <v>CHP1_M1_Current_HiHi</v>
      </c>
      <c r="H123" s="10" t="str">
        <f>VLOOKUP(基本表格!E123,起始地址定义!A:D,4,FALSE)&amp;" "&amp;Q123</f>
        <v>2415+P8-M1 1#环式刨片机 反馈电流 上上限值</v>
      </c>
      <c r="I123" s="10" t="str">
        <f t="shared" si="18"/>
        <v>DB1100,REAL272</v>
      </c>
      <c r="J123" s="13" t="str">
        <f>VLOOKUP(E123,起始地址定义!A:D,2,FALSE)</f>
        <v>DB1100</v>
      </c>
      <c r="K123" s="12" t="str">
        <f t="shared" si="19"/>
        <v>REAL272</v>
      </c>
      <c r="L123" s="13">
        <f>VLOOKUP(E123,起始地址定义!A:D,3,FALSE)</f>
        <v>250</v>
      </c>
      <c r="M123" s="14">
        <f>VLOOKUP($F123,类型描述及偏移量!$C:$H,2,FALSE)</f>
        <v>22</v>
      </c>
      <c r="N123" s="14" t="str">
        <f>VLOOKUP($F123,类型描述及偏移量!$C:$H,3,FALSE)</f>
        <v>实型</v>
      </c>
      <c r="O123" s="14" t="str">
        <f>VLOOKUP($F123,类型描述及偏移量!$C:$H,4,FALSE)</f>
        <v>None</v>
      </c>
      <c r="P123" s="14" t="str">
        <f>VLOOKUP($F123,类型描述及偏移量!$C:$H,5,FALSE)</f>
        <v>No</v>
      </c>
      <c r="Q123" s="14" t="str">
        <f>VLOOKUP($F123,类型描述及偏移量!$C:$H,6,FALSE)</f>
        <v>上上限值</v>
      </c>
    </row>
    <row r="124" hidden="1" spans="1:17">
      <c r="A124" s="12" t="s">
        <v>17</v>
      </c>
      <c r="B124" s="12" t="s">
        <v>104</v>
      </c>
      <c r="C124" t="s">
        <v>78</v>
      </c>
      <c r="D124" t="s">
        <v>64</v>
      </c>
      <c r="E124" s="13" t="str">
        <f t="shared" si="15"/>
        <v>CHP1_M1_Current_BP_Value_var</v>
      </c>
      <c r="F124" s="14" t="str">
        <f t="shared" si="16"/>
        <v>BP_Value_var_LoLo</v>
      </c>
      <c r="G124" s="10" t="str">
        <f t="shared" si="17"/>
        <v>CHP1_M1_Current_LoLo</v>
      </c>
      <c r="H124" s="10" t="str">
        <f>VLOOKUP(基本表格!E124,起始地址定义!A:D,4,FALSE)&amp;" "&amp;Q124</f>
        <v>2415+P8-M1 1#环式刨片机 反馈电流 下下限值</v>
      </c>
      <c r="I124" s="10" t="str">
        <f t="shared" si="18"/>
        <v>DB1100,REAL276</v>
      </c>
      <c r="J124" s="13" t="str">
        <f>VLOOKUP(E124,起始地址定义!A:D,2,FALSE)</f>
        <v>DB1100</v>
      </c>
      <c r="K124" s="12" t="str">
        <f t="shared" si="19"/>
        <v>REAL276</v>
      </c>
      <c r="L124" s="13">
        <f>VLOOKUP(E124,起始地址定义!A:D,3,FALSE)</f>
        <v>250</v>
      </c>
      <c r="M124" s="14">
        <f>VLOOKUP($F124,类型描述及偏移量!$C:$H,2,FALSE)</f>
        <v>26</v>
      </c>
      <c r="N124" s="14" t="str">
        <f>VLOOKUP($F124,类型描述及偏移量!$C:$H,3,FALSE)</f>
        <v>实型</v>
      </c>
      <c r="O124" s="14" t="str">
        <f>VLOOKUP($F124,类型描述及偏移量!$C:$H,4,FALSE)</f>
        <v>None</v>
      </c>
      <c r="P124" s="14" t="str">
        <f>VLOOKUP($F124,类型描述及偏移量!$C:$H,5,FALSE)</f>
        <v>No</v>
      </c>
      <c r="Q124" s="14" t="str">
        <f>VLOOKUP($F124,类型描述及偏移量!$C:$H,6,FALSE)</f>
        <v>下下限值</v>
      </c>
    </row>
    <row r="125" hidden="1" spans="1:17">
      <c r="A125" s="12" t="s">
        <v>17</v>
      </c>
      <c r="B125" s="12" t="str">
        <f>"M"&amp;RIGHT(LEFT(B2,FIND("_",B2,1)-1),LEN(LEFT(B2,FIND("_",B2,1)-1))-1)+1&amp;"_"&amp;RIGHT(B2,LEN(B2)-FIND("_",B2,1))</f>
        <v>M2_M</v>
      </c>
      <c r="C125" s="12" t="str">
        <f>C2</f>
        <v>Enable</v>
      </c>
      <c r="D125" s="12" t="str">
        <f>D2</f>
        <v>BP_Motor_var</v>
      </c>
      <c r="E125" s="13" t="str">
        <f t="shared" ref="E125:E188" si="20">A125&amp;"_"&amp;B125&amp;"_"&amp;D125</f>
        <v>CHP1_M2_M_BP_Motor_var</v>
      </c>
      <c r="F125" s="14" t="str">
        <f t="shared" ref="F125:F188" si="21">D125&amp;"_"&amp;C125</f>
        <v>BP_Motor_var_Enable</v>
      </c>
      <c r="G125" s="10" t="str">
        <f t="shared" ref="G125:G188" si="22">A125&amp;"_"&amp;IF(B125="DB","",B125&amp;"_")&amp;C125</f>
        <v>CHP1_M2_M_Enable</v>
      </c>
      <c r="H125" s="10" t="str">
        <f>VLOOKUP(基本表格!E125,起始地址定义!A:D,4,FALSE)&amp;" "&amp;Q125</f>
        <v>2412+P5-M1 刨片机料仓1#出料螺旋A 电机控制 使能</v>
      </c>
      <c r="I125" s="10" t="str">
        <f t="shared" ref="I125:I188" si="23">J125&amp;","&amp;K125</f>
        <v>DB1100,X300.0</v>
      </c>
      <c r="J125" s="13" t="str">
        <f>VLOOKUP(E125,起始地址定义!A:D,2,FALSE)</f>
        <v>DB1100</v>
      </c>
      <c r="K125" s="12" t="str">
        <f t="shared" ref="K125:K188" si="24">IF(N125="离散","X",IF(N125="实型","REAL","INT"))&amp;IF(N125="离散",TEXT(L125+M125,"0.0"),L125+M125)</f>
        <v>X300.0</v>
      </c>
      <c r="L125" s="13">
        <f>VLOOKUP(E125,起始地址定义!A:D,3,FALSE)</f>
        <v>300</v>
      </c>
      <c r="M125" s="14">
        <f>VLOOKUP($F125,类型描述及偏移量!$C:$H,2,FALSE)</f>
        <v>0</v>
      </c>
      <c r="N125" s="14" t="str">
        <f>VLOOKUP($F125,类型描述及偏移量!$C:$H,3,FALSE)</f>
        <v>离散</v>
      </c>
      <c r="O125" s="14" t="str">
        <f>VLOOKUP($F125,类型描述及偏移量!$C:$H,4,FALSE)</f>
        <v>None</v>
      </c>
      <c r="P125" s="14" t="str">
        <f>VLOOKUP($F125,类型描述及偏移量!$C:$H,5,FALSE)</f>
        <v>No</v>
      </c>
      <c r="Q125" s="14" t="str">
        <f>VLOOKUP($F125,类型描述及偏移量!$C:$H,6,FALSE)</f>
        <v>使能</v>
      </c>
    </row>
    <row r="126" hidden="1" spans="1:17">
      <c r="A126" s="12" t="s">
        <v>17</v>
      </c>
      <c r="B126" s="12" t="str">
        <f t="shared" ref="B126:B157" si="25">"M"&amp;RIGHT(LEFT(B3,FIND("_",B3,1)-1),LEN(LEFT(B3,FIND("_",B3,1)-1))-1)+1&amp;"_"&amp;RIGHT(B3,LEN(B3)-FIND("_",B3,1))</f>
        <v>M2_M</v>
      </c>
      <c r="C126" s="12" t="str">
        <f t="shared" ref="C126:C139" si="26">C3</f>
        <v>Auto_Status</v>
      </c>
      <c r="D126" s="12" t="str">
        <f t="shared" ref="D126:D139" si="27">D3</f>
        <v>BP_Motor_var</v>
      </c>
      <c r="E126" s="13" t="str">
        <f t="shared" si="20"/>
        <v>CHP1_M2_M_BP_Motor_var</v>
      </c>
      <c r="F126" s="14" t="str">
        <f t="shared" si="21"/>
        <v>BP_Motor_var_Auto_Status</v>
      </c>
      <c r="G126" s="10" t="str">
        <f t="shared" si="22"/>
        <v>CHP1_M2_M_Auto_Status</v>
      </c>
      <c r="H126" s="10" t="str">
        <f>VLOOKUP(基本表格!E126,起始地址定义!A:D,4,FALSE)&amp;" "&amp;Q126</f>
        <v>2412+P5-M1 刨片机料仓1#出料螺旋A 电机控制 手自动状态</v>
      </c>
      <c r="I126" s="10" t="str">
        <f t="shared" si="23"/>
        <v>DB1100,X300.3</v>
      </c>
      <c r="J126" s="13" t="str">
        <f>VLOOKUP(E126,起始地址定义!A:D,2,FALSE)</f>
        <v>DB1100</v>
      </c>
      <c r="K126" s="12" t="str">
        <f t="shared" si="24"/>
        <v>X300.3</v>
      </c>
      <c r="L126" s="13">
        <f>VLOOKUP(E126,起始地址定义!A:D,3,FALSE)</f>
        <v>300</v>
      </c>
      <c r="M126" s="14">
        <f>VLOOKUP($F126,类型描述及偏移量!$C:$H,2,FALSE)</f>
        <v>0.3</v>
      </c>
      <c r="N126" s="14" t="str">
        <f>VLOOKUP($F126,类型描述及偏移量!$C:$H,3,FALSE)</f>
        <v>离散</v>
      </c>
      <c r="O126" s="14" t="str">
        <f>VLOOKUP($F126,类型描述及偏移量!$C:$H,4,FALSE)</f>
        <v>None</v>
      </c>
      <c r="P126" s="14" t="str">
        <f>VLOOKUP($F126,类型描述及偏移量!$C:$H,5,FALSE)</f>
        <v>Yes</v>
      </c>
      <c r="Q126" s="14" t="str">
        <f>VLOOKUP($F126,类型描述及偏移量!$C:$H,6,FALSE)</f>
        <v>手自动状态</v>
      </c>
    </row>
    <row r="127" hidden="1" spans="1:17">
      <c r="A127" s="12" t="s">
        <v>17</v>
      </c>
      <c r="B127" s="12" t="str">
        <f t="shared" si="25"/>
        <v>M2_M</v>
      </c>
      <c r="C127" s="12" t="str">
        <f t="shared" si="26"/>
        <v>Loc_Rem</v>
      </c>
      <c r="D127" s="12" t="str">
        <f t="shared" si="27"/>
        <v>BP_Motor_var</v>
      </c>
      <c r="E127" s="13" t="str">
        <f t="shared" si="20"/>
        <v>CHP1_M2_M_BP_Motor_var</v>
      </c>
      <c r="F127" s="14" t="str">
        <f t="shared" si="21"/>
        <v>BP_Motor_var_Loc_Rem</v>
      </c>
      <c r="G127" s="10" t="str">
        <f t="shared" si="22"/>
        <v>CHP1_M2_M_Loc_Rem</v>
      </c>
      <c r="H127" s="10" t="str">
        <f>VLOOKUP(基本表格!E127,起始地址定义!A:D,4,FALSE)&amp;" "&amp;Q127</f>
        <v>2412+P5-M1 刨片机料仓1#出料螺旋A 电机控制 本地/远程(检修/待机）</v>
      </c>
      <c r="I127" s="10" t="str">
        <f t="shared" si="23"/>
        <v>DB1100,X300.4</v>
      </c>
      <c r="J127" s="13" t="str">
        <f>VLOOKUP(E127,起始地址定义!A:D,2,FALSE)</f>
        <v>DB1100</v>
      </c>
      <c r="K127" s="12" t="str">
        <f t="shared" si="24"/>
        <v>X300.4</v>
      </c>
      <c r="L127" s="13">
        <f>VLOOKUP(E127,起始地址定义!A:D,3,FALSE)</f>
        <v>300</v>
      </c>
      <c r="M127" s="14">
        <f>VLOOKUP($F127,类型描述及偏移量!$C:$H,2,FALSE)</f>
        <v>0.4</v>
      </c>
      <c r="N127" s="14" t="str">
        <f>VLOOKUP($F127,类型描述及偏移量!$C:$H,3,FALSE)</f>
        <v>离散</v>
      </c>
      <c r="O127" s="14" t="str">
        <f>VLOOKUP($F127,类型描述及偏移量!$C:$H,4,FALSE)</f>
        <v>None</v>
      </c>
      <c r="P127" s="14" t="str">
        <f>VLOOKUP($F127,类型描述及偏移量!$C:$H,5,FALSE)</f>
        <v>Yes</v>
      </c>
      <c r="Q127" s="14" t="str">
        <f>VLOOKUP($F127,类型描述及偏移量!$C:$H,6,FALSE)</f>
        <v>本地/远程(检修/待机）</v>
      </c>
    </row>
    <row r="128" hidden="1" spans="1:17">
      <c r="A128" s="12" t="s">
        <v>17</v>
      </c>
      <c r="B128" s="12" t="str">
        <f t="shared" si="25"/>
        <v>M2_M</v>
      </c>
      <c r="C128" s="12" t="str">
        <f t="shared" si="26"/>
        <v>ON_HMI</v>
      </c>
      <c r="D128" s="12" t="str">
        <f t="shared" si="27"/>
        <v>BP_Motor_var</v>
      </c>
      <c r="E128" s="13" t="str">
        <f t="shared" si="20"/>
        <v>CHP1_M2_M_BP_Motor_var</v>
      </c>
      <c r="F128" s="14" t="str">
        <f t="shared" si="21"/>
        <v>BP_Motor_var_ON_HMI</v>
      </c>
      <c r="G128" s="10" t="str">
        <f t="shared" si="22"/>
        <v>CHP1_M2_M_ON_HMI</v>
      </c>
      <c r="H128" s="10" t="str">
        <f>VLOOKUP(基本表格!E128,起始地址定义!A:D,4,FALSE)&amp;" "&amp;Q128</f>
        <v>2412+P5-M1 刨片机料仓1#出料螺旋A 电机控制 开启_上位机(正转)</v>
      </c>
      <c r="I128" s="10" t="str">
        <f t="shared" si="23"/>
        <v>DB1100,X300.6</v>
      </c>
      <c r="J128" s="13" t="str">
        <f>VLOOKUP(E128,起始地址定义!A:D,2,FALSE)</f>
        <v>DB1100</v>
      </c>
      <c r="K128" s="12" t="str">
        <f t="shared" si="24"/>
        <v>X300.6</v>
      </c>
      <c r="L128" s="13">
        <f>VLOOKUP(E128,起始地址定义!A:D,3,FALSE)</f>
        <v>300</v>
      </c>
      <c r="M128" s="14">
        <f>VLOOKUP($F128,类型描述及偏移量!$C:$H,2,FALSE)</f>
        <v>0.6</v>
      </c>
      <c r="N128" s="14" t="str">
        <f>VLOOKUP($F128,类型描述及偏移量!$C:$H,3,FALSE)</f>
        <v>离散</v>
      </c>
      <c r="O128" s="14" t="str">
        <f>VLOOKUP($F128,类型描述及偏移量!$C:$H,4,FALSE)</f>
        <v>None</v>
      </c>
      <c r="P128" s="14" t="str">
        <f>VLOOKUP($F128,类型描述及偏移量!$C:$H,5,FALSE)</f>
        <v>No</v>
      </c>
      <c r="Q128" s="14" t="str">
        <f>VLOOKUP($F128,类型描述及偏移量!$C:$H,6,FALSE)</f>
        <v>开启_上位机(正转)</v>
      </c>
    </row>
    <row r="129" hidden="1" spans="1:17">
      <c r="A129" s="12" t="s">
        <v>17</v>
      </c>
      <c r="B129" s="12" t="str">
        <f t="shared" si="25"/>
        <v>M2_M</v>
      </c>
      <c r="C129" s="12" t="str">
        <f t="shared" si="26"/>
        <v>OFF_HMI</v>
      </c>
      <c r="D129" s="12" t="str">
        <f t="shared" si="27"/>
        <v>BP_Motor_var</v>
      </c>
      <c r="E129" s="13" t="str">
        <f t="shared" si="20"/>
        <v>CHP1_M2_M_BP_Motor_var</v>
      </c>
      <c r="F129" s="14" t="str">
        <f t="shared" si="21"/>
        <v>BP_Motor_var_OFF_HMI</v>
      </c>
      <c r="G129" s="10" t="str">
        <f t="shared" si="22"/>
        <v>CHP1_M2_M_OFF_HMI</v>
      </c>
      <c r="H129" s="10" t="str">
        <f>VLOOKUP(基本表格!E129,起始地址定义!A:D,4,FALSE)&amp;" "&amp;Q129</f>
        <v>2412+P5-M1 刨片机料仓1#出料螺旋A 电机控制 停止_上位机(反转)</v>
      </c>
      <c r="I129" s="10" t="str">
        <f t="shared" si="23"/>
        <v>DB1100,X301.0</v>
      </c>
      <c r="J129" s="13" t="str">
        <f>VLOOKUP(E129,起始地址定义!A:D,2,FALSE)</f>
        <v>DB1100</v>
      </c>
      <c r="K129" s="12" t="str">
        <f t="shared" si="24"/>
        <v>X301.0</v>
      </c>
      <c r="L129" s="13">
        <f>VLOOKUP(E129,起始地址定义!A:D,3,FALSE)</f>
        <v>300</v>
      </c>
      <c r="M129" s="14">
        <f>VLOOKUP($F129,类型描述及偏移量!$C:$H,2,FALSE)</f>
        <v>1</v>
      </c>
      <c r="N129" s="14" t="str">
        <f>VLOOKUP($F129,类型描述及偏移量!$C:$H,3,FALSE)</f>
        <v>离散</v>
      </c>
      <c r="O129" s="14" t="str">
        <f>VLOOKUP($F129,类型描述及偏移量!$C:$H,4,FALSE)</f>
        <v>None</v>
      </c>
      <c r="P129" s="14" t="str">
        <f>VLOOKUP($F129,类型描述及偏移量!$C:$H,5,FALSE)</f>
        <v>No</v>
      </c>
      <c r="Q129" s="14" t="str">
        <f>VLOOKUP($F129,类型描述及偏移量!$C:$H,6,FALSE)</f>
        <v>停止_上位机(反转)</v>
      </c>
    </row>
    <row r="130" hidden="1" spans="1:17">
      <c r="A130" s="12" t="s">
        <v>17</v>
      </c>
      <c r="B130" s="12" t="str">
        <f t="shared" si="25"/>
        <v>M2_M</v>
      </c>
      <c r="C130" s="12" t="str">
        <f t="shared" si="26"/>
        <v>Fan</v>
      </c>
      <c r="D130" s="12" t="str">
        <f t="shared" si="27"/>
        <v>BP_Motor_var</v>
      </c>
      <c r="E130" s="13" t="str">
        <f t="shared" si="20"/>
        <v>CHP1_M2_M_BP_Motor_var</v>
      </c>
      <c r="F130" s="14" t="str">
        <f t="shared" si="21"/>
        <v>BP_Motor_var_Fan</v>
      </c>
      <c r="G130" s="10" t="str">
        <f t="shared" si="22"/>
        <v>CHP1_M2_M_Fan</v>
      </c>
      <c r="H130" s="10" t="str">
        <f>VLOOKUP(基本表格!E130,起始地址定义!A:D,4,FALSE)&amp;" "&amp;Q130</f>
        <v>2412+P5-M1 刨片机料仓1#出料螺旋A 电机控制 通风扇</v>
      </c>
      <c r="I130" s="10" t="str">
        <f t="shared" si="23"/>
        <v>DB1100,X301.1</v>
      </c>
      <c r="J130" s="13" t="str">
        <f>VLOOKUP(E130,起始地址定义!A:D,2,FALSE)</f>
        <v>DB1100</v>
      </c>
      <c r="K130" s="12" t="str">
        <f t="shared" si="24"/>
        <v>X301.1</v>
      </c>
      <c r="L130" s="13">
        <f>VLOOKUP(E130,起始地址定义!A:D,3,FALSE)</f>
        <v>300</v>
      </c>
      <c r="M130" s="14">
        <f>VLOOKUP($F130,类型描述及偏移量!$C:$H,2,FALSE)</f>
        <v>1.1</v>
      </c>
      <c r="N130" s="14" t="str">
        <f>VLOOKUP($F130,类型描述及偏移量!$C:$H,3,FALSE)</f>
        <v>离散</v>
      </c>
      <c r="O130" s="14" t="str">
        <f>VLOOKUP($F130,类型描述及偏移量!$C:$H,4,FALSE)</f>
        <v>None</v>
      </c>
      <c r="P130" s="14" t="str">
        <f>VLOOKUP($F130,类型描述及偏移量!$C:$H,5,FALSE)</f>
        <v>Yes</v>
      </c>
      <c r="Q130" s="14" t="str">
        <f>VLOOKUP($F130,类型描述及偏移量!$C:$H,6,FALSE)</f>
        <v>通风扇</v>
      </c>
    </row>
    <row r="131" hidden="1" spans="1:17">
      <c r="A131" s="12" t="s">
        <v>17</v>
      </c>
      <c r="B131" s="12" t="str">
        <f t="shared" si="25"/>
        <v>M2_M</v>
      </c>
      <c r="C131" s="12" t="str">
        <f t="shared" si="26"/>
        <v>Motor</v>
      </c>
      <c r="D131" s="12" t="str">
        <f t="shared" si="27"/>
        <v>BP_Motor_var</v>
      </c>
      <c r="E131" s="13" t="str">
        <f t="shared" si="20"/>
        <v>CHP1_M2_M_BP_Motor_var</v>
      </c>
      <c r="F131" s="14" t="str">
        <f t="shared" si="21"/>
        <v>BP_Motor_var_Motor</v>
      </c>
      <c r="G131" s="10" t="str">
        <f t="shared" si="22"/>
        <v>CHP1_M2_M_Motor</v>
      </c>
      <c r="H131" s="10" t="str">
        <f>VLOOKUP(基本表格!E131,起始地址定义!A:D,4,FALSE)&amp;" "&amp;Q131</f>
        <v>2412+P5-M1 刨片机料仓1#出料螺旋A 电机控制 电机(正转）</v>
      </c>
      <c r="I131" s="10" t="str">
        <f t="shared" si="23"/>
        <v>DB1100,X301.2</v>
      </c>
      <c r="J131" s="13" t="str">
        <f>VLOOKUP(E131,起始地址定义!A:D,2,FALSE)</f>
        <v>DB1100</v>
      </c>
      <c r="K131" s="12" t="str">
        <f t="shared" si="24"/>
        <v>X301.2</v>
      </c>
      <c r="L131" s="13">
        <f>VLOOKUP(E131,起始地址定义!A:D,3,FALSE)</f>
        <v>300</v>
      </c>
      <c r="M131" s="14">
        <f>VLOOKUP($F131,类型描述及偏移量!$C:$H,2,FALSE)</f>
        <v>1.2</v>
      </c>
      <c r="N131" s="14" t="str">
        <f>VLOOKUP($F131,类型描述及偏移量!$C:$H,3,FALSE)</f>
        <v>离散</v>
      </c>
      <c r="O131" s="14" t="str">
        <f>VLOOKUP($F131,类型描述及偏移量!$C:$H,4,FALSE)</f>
        <v>None</v>
      </c>
      <c r="P131" s="14" t="str">
        <f>VLOOKUP($F131,类型描述及偏移量!$C:$H,5,FALSE)</f>
        <v>Yes</v>
      </c>
      <c r="Q131" s="14" t="str">
        <f>VLOOKUP($F131,类型描述及偏移量!$C:$H,6,FALSE)</f>
        <v>电机(正转）</v>
      </c>
    </row>
    <row r="132" hidden="1" spans="1:17">
      <c r="A132" s="12" t="s">
        <v>17</v>
      </c>
      <c r="B132" s="12" t="str">
        <f t="shared" si="25"/>
        <v>M2_M</v>
      </c>
      <c r="C132" s="12" t="str">
        <f t="shared" si="26"/>
        <v>OL</v>
      </c>
      <c r="D132" s="12" t="str">
        <f t="shared" si="27"/>
        <v>BP_Motor_var</v>
      </c>
      <c r="E132" s="13" t="str">
        <f t="shared" si="20"/>
        <v>CHP1_M2_M_BP_Motor_var</v>
      </c>
      <c r="F132" s="14" t="str">
        <f t="shared" si="21"/>
        <v>BP_Motor_var_OL</v>
      </c>
      <c r="G132" s="10" t="str">
        <f t="shared" si="22"/>
        <v>CHP1_M2_M_OL</v>
      </c>
      <c r="H132" s="10" t="str">
        <f>VLOOKUP(基本表格!E132,起始地址定义!A:D,4,FALSE)&amp;" "&amp;Q132</f>
        <v>2412+P5-M1 刨片机料仓1#出料螺旋A 电机控制 电机过载</v>
      </c>
      <c r="I132" s="10" t="str">
        <f t="shared" si="23"/>
        <v>DB1100,X301.3</v>
      </c>
      <c r="J132" s="13" t="str">
        <f>VLOOKUP(E132,起始地址定义!A:D,2,FALSE)</f>
        <v>DB1100</v>
      </c>
      <c r="K132" s="12" t="str">
        <f t="shared" si="24"/>
        <v>X301.3</v>
      </c>
      <c r="L132" s="13">
        <f>VLOOKUP(E132,起始地址定义!A:D,3,FALSE)</f>
        <v>300</v>
      </c>
      <c r="M132" s="14">
        <f>VLOOKUP($F132,类型描述及偏移量!$C:$H,2,FALSE)</f>
        <v>1.3</v>
      </c>
      <c r="N132" s="14" t="str">
        <f>VLOOKUP($F132,类型描述及偏移量!$C:$H,3,FALSE)</f>
        <v>离散</v>
      </c>
      <c r="O132" s="14" t="str">
        <f>VLOOKUP($F132,类型描述及偏移量!$C:$H,4,FALSE)</f>
        <v>On</v>
      </c>
      <c r="P132" s="14" t="str">
        <f>VLOOKUP($F132,类型描述及偏移量!$C:$H,5,FALSE)</f>
        <v>Yes</v>
      </c>
      <c r="Q132" s="14" t="str">
        <f>VLOOKUP($F132,类型描述及偏移量!$C:$H,6,FALSE)</f>
        <v>电机过载</v>
      </c>
    </row>
    <row r="133" hidden="1" spans="1:17">
      <c r="A133" s="12" t="s">
        <v>17</v>
      </c>
      <c r="B133" s="12" t="str">
        <f t="shared" si="25"/>
        <v>M2_M</v>
      </c>
      <c r="C133" s="12" t="str">
        <f t="shared" si="26"/>
        <v>Fan_OL</v>
      </c>
      <c r="D133" s="12" t="str">
        <f t="shared" si="27"/>
        <v>BP_Motor_var</v>
      </c>
      <c r="E133" s="13" t="str">
        <f t="shared" si="20"/>
        <v>CHP1_M2_M_BP_Motor_var</v>
      </c>
      <c r="F133" s="14" t="str">
        <f t="shared" si="21"/>
        <v>BP_Motor_var_Fan_OL</v>
      </c>
      <c r="G133" s="10" t="str">
        <f t="shared" si="22"/>
        <v>CHP1_M2_M_Fan_OL</v>
      </c>
      <c r="H133" s="10" t="str">
        <f>VLOOKUP(基本表格!E133,起始地址定义!A:D,4,FALSE)&amp;" "&amp;Q133</f>
        <v>2412+P5-M1 刨片机料仓1#出料螺旋A 电机控制 风扇过载</v>
      </c>
      <c r="I133" s="10" t="str">
        <f t="shared" si="23"/>
        <v>DB1100,X301.4</v>
      </c>
      <c r="J133" s="13" t="str">
        <f>VLOOKUP(E133,起始地址定义!A:D,2,FALSE)</f>
        <v>DB1100</v>
      </c>
      <c r="K133" s="12" t="str">
        <f t="shared" si="24"/>
        <v>X301.4</v>
      </c>
      <c r="L133" s="13">
        <f>VLOOKUP(E133,起始地址定义!A:D,3,FALSE)</f>
        <v>300</v>
      </c>
      <c r="M133" s="14">
        <f>VLOOKUP($F133,类型描述及偏移量!$C:$H,2,FALSE)</f>
        <v>1.4</v>
      </c>
      <c r="N133" s="14" t="str">
        <f>VLOOKUP($F133,类型描述及偏移量!$C:$H,3,FALSE)</f>
        <v>离散</v>
      </c>
      <c r="O133" s="14" t="str">
        <f>VLOOKUP($F133,类型描述及偏移量!$C:$H,4,FALSE)</f>
        <v>On</v>
      </c>
      <c r="P133" s="14" t="str">
        <f>VLOOKUP($F133,类型描述及偏移量!$C:$H,5,FALSE)</f>
        <v>Yes</v>
      </c>
      <c r="Q133" s="14" t="str">
        <f>VLOOKUP($F133,类型描述及偏移量!$C:$H,6,FALSE)</f>
        <v>风扇过载</v>
      </c>
    </row>
    <row r="134" hidden="1" spans="1:17">
      <c r="A134" s="12" t="s">
        <v>17</v>
      </c>
      <c r="B134" s="12" t="str">
        <f t="shared" si="25"/>
        <v>M2_M</v>
      </c>
      <c r="C134" s="12" t="str">
        <f t="shared" si="26"/>
        <v>RunSig</v>
      </c>
      <c r="D134" s="12" t="str">
        <f t="shared" si="27"/>
        <v>BP_Motor_var</v>
      </c>
      <c r="E134" s="13" t="str">
        <f t="shared" si="20"/>
        <v>CHP1_M2_M_BP_Motor_var</v>
      </c>
      <c r="F134" s="14" t="str">
        <f t="shared" si="21"/>
        <v>BP_Motor_var_RunSig</v>
      </c>
      <c r="G134" s="10" t="str">
        <f t="shared" si="22"/>
        <v>CHP1_M2_M_RunSig</v>
      </c>
      <c r="H134" s="10" t="str">
        <f>VLOOKUP(基本表格!E134,起始地址定义!A:D,4,FALSE)&amp;" "&amp;Q134</f>
        <v>2412+P5-M1 刨片机料仓1#出料螺旋A 电机控制 电机运行指示</v>
      </c>
      <c r="I134" s="10" t="str">
        <f t="shared" si="23"/>
        <v>DB1100,X301.5</v>
      </c>
      <c r="J134" s="13" t="str">
        <f>VLOOKUP(E134,起始地址定义!A:D,2,FALSE)</f>
        <v>DB1100</v>
      </c>
      <c r="K134" s="12" t="str">
        <f t="shared" si="24"/>
        <v>X301.5</v>
      </c>
      <c r="L134" s="13">
        <f>VLOOKUP(E134,起始地址定义!A:D,3,FALSE)</f>
        <v>300</v>
      </c>
      <c r="M134" s="14">
        <f>VLOOKUP($F134,类型描述及偏移量!$C:$H,2,FALSE)</f>
        <v>1.5</v>
      </c>
      <c r="N134" s="14" t="str">
        <f>VLOOKUP($F134,类型描述及偏移量!$C:$H,3,FALSE)</f>
        <v>离散</v>
      </c>
      <c r="O134" s="14" t="str">
        <f>VLOOKUP($F134,类型描述及偏移量!$C:$H,4,FALSE)</f>
        <v>None</v>
      </c>
      <c r="P134" s="14" t="str">
        <f>VLOOKUP($F134,类型描述及偏移量!$C:$H,5,FALSE)</f>
        <v>Yes</v>
      </c>
      <c r="Q134" s="14" t="str">
        <f>VLOOKUP($F134,类型描述及偏移量!$C:$H,6,FALSE)</f>
        <v>电机运行指示</v>
      </c>
    </row>
    <row r="135" hidden="1" spans="1:17">
      <c r="A135" s="12" t="s">
        <v>17</v>
      </c>
      <c r="B135" s="12" t="str">
        <f t="shared" si="25"/>
        <v>M2_M</v>
      </c>
      <c r="C135" s="12" t="str">
        <f t="shared" si="26"/>
        <v>Break_ALM</v>
      </c>
      <c r="D135" s="12" t="str">
        <f t="shared" si="27"/>
        <v>BP_Motor_var</v>
      </c>
      <c r="E135" s="13" t="str">
        <f t="shared" si="20"/>
        <v>CHP1_M2_M_BP_Motor_var</v>
      </c>
      <c r="F135" s="14" t="str">
        <f t="shared" si="21"/>
        <v>BP_Motor_var_Break_ALM</v>
      </c>
      <c r="G135" s="10" t="str">
        <f t="shared" si="22"/>
        <v>CHP1_M2_M_Break_ALM</v>
      </c>
      <c r="H135" s="10" t="str">
        <f>VLOOKUP(基本表格!E135,起始地址定义!A:D,4,FALSE)&amp;" "&amp;Q135</f>
        <v>2412+P5-M1 刨片机料仓1#出料螺旋A 电机控制 断链报警</v>
      </c>
      <c r="I135" s="10" t="str">
        <f t="shared" si="23"/>
        <v>DB1100,X301.6</v>
      </c>
      <c r="J135" s="13" t="str">
        <f>VLOOKUP(E135,起始地址定义!A:D,2,FALSE)</f>
        <v>DB1100</v>
      </c>
      <c r="K135" s="12" t="str">
        <f t="shared" si="24"/>
        <v>X301.6</v>
      </c>
      <c r="L135" s="13">
        <f>VLOOKUP(E135,起始地址定义!A:D,3,FALSE)</f>
        <v>300</v>
      </c>
      <c r="M135" s="14">
        <f>VLOOKUP($F135,类型描述及偏移量!$C:$H,2,FALSE)</f>
        <v>1.6</v>
      </c>
      <c r="N135" s="14" t="str">
        <f>VLOOKUP($F135,类型描述及偏移量!$C:$H,3,FALSE)</f>
        <v>离散</v>
      </c>
      <c r="O135" s="14" t="str">
        <f>VLOOKUP($F135,类型描述及偏移量!$C:$H,4,FALSE)</f>
        <v>On</v>
      </c>
      <c r="P135" s="14" t="str">
        <f>VLOOKUP($F135,类型描述及偏移量!$C:$H,5,FALSE)</f>
        <v>Yes</v>
      </c>
      <c r="Q135" s="14" t="str">
        <f>VLOOKUP($F135,类型描述及偏移量!$C:$H,6,FALSE)</f>
        <v>断链报警</v>
      </c>
    </row>
    <row r="136" hidden="1" spans="1:17">
      <c r="A136" s="12" t="s">
        <v>17</v>
      </c>
      <c r="B136" s="12" t="str">
        <f t="shared" si="25"/>
        <v>M2_M</v>
      </c>
      <c r="C136" s="12" t="str">
        <f t="shared" si="26"/>
        <v>Break_CHK</v>
      </c>
      <c r="D136" s="12" t="str">
        <f t="shared" si="27"/>
        <v>BP_Motor_var</v>
      </c>
      <c r="E136" s="13" t="str">
        <f t="shared" si="20"/>
        <v>CHP1_M2_M_BP_Motor_var</v>
      </c>
      <c r="F136" s="14" t="str">
        <f t="shared" si="21"/>
        <v>BP_Motor_var_Break_CHK</v>
      </c>
      <c r="G136" s="10" t="str">
        <f t="shared" si="22"/>
        <v>CHP1_M2_M_Break_CHK</v>
      </c>
      <c r="H136" s="10" t="str">
        <f>VLOOKUP(基本表格!E136,起始地址定义!A:D,4,FALSE)&amp;" "&amp;Q136</f>
        <v>2412+P5-M1 刨片机料仓1#出料螺旋A 电机控制 断链检测</v>
      </c>
      <c r="I136" s="10" t="str">
        <f t="shared" si="23"/>
        <v>DB1100,X301.7</v>
      </c>
      <c r="J136" s="13" t="str">
        <f>VLOOKUP(E136,起始地址定义!A:D,2,FALSE)</f>
        <v>DB1100</v>
      </c>
      <c r="K136" s="12" t="str">
        <f t="shared" si="24"/>
        <v>X301.7</v>
      </c>
      <c r="L136" s="13">
        <f>VLOOKUP(E136,起始地址定义!A:D,3,FALSE)</f>
        <v>300</v>
      </c>
      <c r="M136" s="14">
        <f>VLOOKUP($F136,类型描述及偏移量!$C:$H,2,FALSE)</f>
        <v>1.7</v>
      </c>
      <c r="N136" s="14" t="str">
        <f>VLOOKUP($F136,类型描述及偏移量!$C:$H,3,FALSE)</f>
        <v>离散</v>
      </c>
      <c r="O136" s="14" t="str">
        <f>VLOOKUP($F136,类型描述及偏移量!$C:$H,4,FALSE)</f>
        <v>None</v>
      </c>
      <c r="P136" s="14" t="str">
        <f>VLOOKUP($F136,类型描述及偏移量!$C:$H,5,FALSE)</f>
        <v>Yes</v>
      </c>
      <c r="Q136" s="14" t="str">
        <f>VLOOKUP($F136,类型描述及偏移量!$C:$H,6,FALSE)</f>
        <v>断链检测</v>
      </c>
    </row>
    <row r="137" hidden="1" spans="1:17">
      <c r="A137" s="12" t="s">
        <v>17</v>
      </c>
      <c r="B137" s="12" t="str">
        <f t="shared" si="25"/>
        <v>M2_M</v>
      </c>
      <c r="C137" s="12" t="str">
        <f t="shared" si="26"/>
        <v>INV_Res_HMI</v>
      </c>
      <c r="D137" s="12" t="str">
        <f t="shared" si="27"/>
        <v>BP_Motor_var</v>
      </c>
      <c r="E137" s="13" t="str">
        <f t="shared" si="20"/>
        <v>CHP1_M2_M_BP_Motor_var</v>
      </c>
      <c r="F137" s="14" t="str">
        <f t="shared" si="21"/>
        <v>BP_Motor_var_INV_Res_HMI</v>
      </c>
      <c r="G137" s="10" t="str">
        <f t="shared" si="22"/>
        <v>CHP1_M2_M_INV_Res_HMI</v>
      </c>
      <c r="H137" s="10" t="str">
        <f>VLOOKUP(基本表格!E137,起始地址定义!A:D,4,FALSE)&amp;" "&amp;Q137</f>
        <v>2412+P5-M1 刨片机料仓1#出料螺旋A 电机控制 复位</v>
      </c>
      <c r="I137" s="10" t="str">
        <f t="shared" si="23"/>
        <v>DB1100,X302.0</v>
      </c>
      <c r="J137" s="13" t="str">
        <f>VLOOKUP(E137,起始地址定义!A:D,2,FALSE)</f>
        <v>DB1100</v>
      </c>
      <c r="K137" s="12" t="str">
        <f t="shared" si="24"/>
        <v>X302.0</v>
      </c>
      <c r="L137" s="13">
        <f>VLOOKUP(E137,起始地址定义!A:D,3,FALSE)</f>
        <v>300</v>
      </c>
      <c r="M137" s="14">
        <f>VLOOKUP($F137,类型描述及偏移量!$C:$H,2,FALSE)</f>
        <v>2</v>
      </c>
      <c r="N137" s="14" t="str">
        <f>VLOOKUP($F137,类型描述及偏移量!$C:$H,3,FALSE)</f>
        <v>离散</v>
      </c>
      <c r="O137" s="14" t="str">
        <f>VLOOKUP($F137,类型描述及偏移量!$C:$H,4,FALSE)</f>
        <v>None</v>
      </c>
      <c r="P137" s="14" t="str">
        <f>VLOOKUP($F137,类型描述及偏移量!$C:$H,5,FALSE)</f>
        <v>No</v>
      </c>
      <c r="Q137" s="14" t="str">
        <f>VLOOKUP($F137,类型描述及偏移量!$C:$H,6,FALSE)</f>
        <v>复位</v>
      </c>
    </row>
    <row r="138" hidden="1" spans="1:17">
      <c r="A138" s="12" t="s">
        <v>17</v>
      </c>
      <c r="B138" s="12" t="str">
        <f t="shared" si="25"/>
        <v>M2_M</v>
      </c>
      <c r="C138" s="12" t="str">
        <f t="shared" si="26"/>
        <v>Break_EN</v>
      </c>
      <c r="D138" s="12" t="str">
        <f t="shared" si="27"/>
        <v>BP_Motor_var</v>
      </c>
      <c r="E138" s="13" t="str">
        <f t="shared" si="20"/>
        <v>CHP1_M2_M_BP_Motor_var</v>
      </c>
      <c r="F138" s="14" t="str">
        <f t="shared" si="21"/>
        <v>BP_Motor_var_Break_EN</v>
      </c>
      <c r="G138" s="10" t="str">
        <f t="shared" si="22"/>
        <v>CHP1_M2_M_Break_EN</v>
      </c>
      <c r="H138" s="10" t="str">
        <f>VLOOKUP(基本表格!E138,起始地址定义!A:D,4,FALSE)&amp;" "&amp;Q138</f>
        <v>2412+P5-M1 刨片机料仓1#出料螺旋A 电机控制 断链保护使能</v>
      </c>
      <c r="I138" s="10" t="str">
        <f t="shared" si="23"/>
        <v>DB1100,X302.1</v>
      </c>
      <c r="J138" s="13" t="str">
        <f>VLOOKUP(E138,起始地址定义!A:D,2,FALSE)</f>
        <v>DB1100</v>
      </c>
      <c r="K138" s="12" t="str">
        <f t="shared" si="24"/>
        <v>X302.1</v>
      </c>
      <c r="L138" s="13">
        <f>VLOOKUP(E138,起始地址定义!A:D,3,FALSE)</f>
        <v>300</v>
      </c>
      <c r="M138" s="14">
        <f>VLOOKUP($F138,类型描述及偏移量!$C:$H,2,FALSE)</f>
        <v>2.1</v>
      </c>
      <c r="N138" s="14" t="str">
        <f>VLOOKUP($F138,类型描述及偏移量!$C:$H,3,FALSE)</f>
        <v>离散</v>
      </c>
      <c r="O138" s="14" t="str">
        <f>VLOOKUP($F138,类型描述及偏移量!$C:$H,4,FALSE)</f>
        <v>None</v>
      </c>
      <c r="P138" s="14" t="str">
        <f>VLOOKUP($F138,类型描述及偏移量!$C:$H,5,FALSE)</f>
        <v>No</v>
      </c>
      <c r="Q138" s="14" t="str">
        <f>VLOOKUP($F138,类型描述及偏移量!$C:$H,6,FALSE)</f>
        <v>断链保护使能</v>
      </c>
    </row>
    <row r="139" hidden="1" spans="1:17">
      <c r="A139" s="12" t="s">
        <v>17</v>
      </c>
      <c r="B139" s="12" t="str">
        <f t="shared" si="25"/>
        <v>M2_M</v>
      </c>
      <c r="C139" s="12" t="str">
        <f t="shared" si="26"/>
        <v>Break_Stop</v>
      </c>
      <c r="D139" s="12" t="str">
        <f t="shared" si="27"/>
        <v>BP_Motor_var</v>
      </c>
      <c r="E139" s="13" t="str">
        <f t="shared" si="20"/>
        <v>CHP1_M2_M_BP_Motor_var</v>
      </c>
      <c r="F139" s="14" t="str">
        <f t="shared" si="21"/>
        <v>BP_Motor_var_Break_Stop</v>
      </c>
      <c r="G139" s="10" t="str">
        <f t="shared" si="22"/>
        <v>CHP1_M2_M_Break_Stop</v>
      </c>
      <c r="H139" s="10" t="str">
        <f>VLOOKUP(基本表格!E139,起始地址定义!A:D,4,FALSE)&amp;" "&amp;Q139</f>
        <v>2412+P5-M1 刨片机料仓1#出料螺旋A 电机控制 断链导致停机</v>
      </c>
      <c r="I139" s="10" t="str">
        <f t="shared" si="23"/>
        <v>DB1100,X302.2</v>
      </c>
      <c r="J139" s="13" t="str">
        <f>VLOOKUP(E139,起始地址定义!A:D,2,FALSE)</f>
        <v>DB1100</v>
      </c>
      <c r="K139" s="12" t="str">
        <f t="shared" si="24"/>
        <v>X302.2</v>
      </c>
      <c r="L139" s="13">
        <f>VLOOKUP(E139,起始地址定义!A:D,3,FALSE)</f>
        <v>300</v>
      </c>
      <c r="M139" s="14">
        <f>VLOOKUP($F139,类型描述及偏移量!$C:$H,2,FALSE)</f>
        <v>2.2</v>
      </c>
      <c r="N139" s="14" t="str">
        <f>VLOOKUP($F139,类型描述及偏移量!$C:$H,3,FALSE)</f>
        <v>离散</v>
      </c>
      <c r="O139" s="14" t="str">
        <f>VLOOKUP($F139,类型描述及偏移量!$C:$H,4,FALSE)</f>
        <v>On</v>
      </c>
      <c r="P139" s="14" t="str">
        <f>VLOOKUP($F139,类型描述及偏移量!$C:$H,5,FALSE)</f>
        <v>Yes</v>
      </c>
      <c r="Q139" s="14" t="str">
        <f>VLOOKUP($F139,类型描述及偏移量!$C:$H,6,FALSE)</f>
        <v>断链导致停机</v>
      </c>
    </row>
    <row r="140" hidden="1" spans="1:17">
      <c r="A140" s="12" t="s">
        <v>17</v>
      </c>
      <c r="B140" s="12" t="str">
        <f t="shared" si="25"/>
        <v>M2_M</v>
      </c>
      <c r="C140" s="12" t="str">
        <f t="shared" ref="C140:C175" si="28">C17</f>
        <v>Motor_Back</v>
      </c>
      <c r="D140" s="12" t="str">
        <f t="shared" ref="D140:D175" si="29">D17</f>
        <v>BP_Motor_var</v>
      </c>
      <c r="E140" s="13" t="str">
        <f t="shared" si="20"/>
        <v>CHP1_M2_M_BP_Motor_var</v>
      </c>
      <c r="F140" s="14" t="str">
        <f t="shared" si="21"/>
        <v>BP_Motor_var_Motor_Back</v>
      </c>
      <c r="G140" s="10" t="str">
        <f t="shared" si="22"/>
        <v>CHP1_M2_M_Motor_Back</v>
      </c>
      <c r="H140" s="10" t="str">
        <f>VLOOKUP(基本表格!E140,起始地址定义!A:D,4,FALSE)&amp;" "&amp;Q140</f>
        <v>2412+P5-M1 刨片机料仓1#出料螺旋A 电机控制 电机(反转）</v>
      </c>
      <c r="I140" s="10" t="str">
        <f t="shared" si="23"/>
        <v>DB1100,X302.3</v>
      </c>
      <c r="J140" s="13" t="str">
        <f>VLOOKUP(E140,起始地址定义!A:D,2,FALSE)</f>
        <v>DB1100</v>
      </c>
      <c r="K140" s="12" t="str">
        <f t="shared" si="24"/>
        <v>X302.3</v>
      </c>
      <c r="L140" s="13">
        <f>VLOOKUP(E140,起始地址定义!A:D,3,FALSE)</f>
        <v>300</v>
      </c>
      <c r="M140" s="14">
        <f>VLOOKUP($F140,类型描述及偏移量!$C:$H,2,FALSE)</f>
        <v>2.3</v>
      </c>
      <c r="N140" s="14" t="str">
        <f>VLOOKUP($F140,类型描述及偏移量!$C:$H,3,FALSE)</f>
        <v>离散</v>
      </c>
      <c r="O140" s="14" t="str">
        <f>VLOOKUP($F140,类型描述及偏移量!$C:$H,4,FALSE)</f>
        <v>None</v>
      </c>
      <c r="P140" s="14" t="str">
        <f>VLOOKUP($F140,类型描述及偏移量!$C:$H,5,FALSE)</f>
        <v>Yes</v>
      </c>
      <c r="Q140" s="14" t="str">
        <f>VLOOKUP($F140,类型描述及偏移量!$C:$H,6,FALSE)</f>
        <v>电机(反转）</v>
      </c>
    </row>
    <row r="141" hidden="1" spans="1:17">
      <c r="A141" s="12" t="s">
        <v>17</v>
      </c>
      <c r="B141" s="12" t="str">
        <f t="shared" si="25"/>
        <v>M2_M</v>
      </c>
      <c r="C141" s="12" t="str">
        <f t="shared" si="28"/>
        <v>Loc</v>
      </c>
      <c r="D141" s="12" t="str">
        <f t="shared" si="29"/>
        <v>BP_Motor_var</v>
      </c>
      <c r="E141" s="13" t="str">
        <f t="shared" si="20"/>
        <v>CHP1_M2_M_BP_Motor_var</v>
      </c>
      <c r="F141" s="14" t="str">
        <f t="shared" si="21"/>
        <v>BP_Motor_var_Loc</v>
      </c>
      <c r="G141" s="10" t="str">
        <f t="shared" si="22"/>
        <v>CHP1_M2_M_Loc</v>
      </c>
      <c r="H141" s="10" t="str">
        <f>VLOOKUP(基本表格!E141,起始地址定义!A:D,4,FALSE)&amp;" "&amp;Q141</f>
        <v>2412+P5-M1 刨片机料仓1#出料螺旋A 电机控制 本地</v>
      </c>
      <c r="I141" s="10" t="str">
        <f t="shared" si="23"/>
        <v>DB1100,X302.4</v>
      </c>
      <c r="J141" s="13" t="str">
        <f>VLOOKUP(E141,起始地址定义!A:D,2,FALSE)</f>
        <v>DB1100</v>
      </c>
      <c r="K141" s="12" t="str">
        <f t="shared" si="24"/>
        <v>X302.4</v>
      </c>
      <c r="L141" s="13">
        <f>VLOOKUP(E141,起始地址定义!A:D,3,FALSE)</f>
        <v>300</v>
      </c>
      <c r="M141" s="14">
        <f>VLOOKUP($F141,类型描述及偏移量!$C:$H,2,FALSE)</f>
        <v>2.4</v>
      </c>
      <c r="N141" s="14" t="str">
        <f>VLOOKUP($F141,类型描述及偏移量!$C:$H,3,FALSE)</f>
        <v>离散</v>
      </c>
      <c r="O141" s="14" t="str">
        <f>VLOOKUP($F141,类型描述及偏移量!$C:$H,4,FALSE)</f>
        <v>None</v>
      </c>
      <c r="P141" s="14" t="str">
        <f>VLOOKUP($F141,类型描述及偏移量!$C:$H,5,FALSE)</f>
        <v>Yes</v>
      </c>
      <c r="Q141" s="14" t="str">
        <f>VLOOKUP($F141,类型描述及偏移量!$C:$H,6,FALSE)</f>
        <v>本地</v>
      </c>
    </row>
    <row r="142" hidden="1" spans="1:17">
      <c r="A142" s="12" t="s">
        <v>17</v>
      </c>
      <c r="B142" s="12" t="str">
        <f t="shared" si="25"/>
        <v>M2_M</v>
      </c>
      <c r="C142" s="12" t="str">
        <f t="shared" si="28"/>
        <v>Rem</v>
      </c>
      <c r="D142" s="12" t="str">
        <f t="shared" si="29"/>
        <v>BP_Motor_var</v>
      </c>
      <c r="E142" s="13" t="str">
        <f t="shared" si="20"/>
        <v>CHP1_M2_M_BP_Motor_var</v>
      </c>
      <c r="F142" s="14" t="str">
        <f t="shared" si="21"/>
        <v>BP_Motor_var_Rem</v>
      </c>
      <c r="G142" s="10" t="str">
        <f t="shared" si="22"/>
        <v>CHP1_M2_M_Rem</v>
      </c>
      <c r="H142" s="10" t="str">
        <f>VLOOKUP(基本表格!E142,起始地址定义!A:D,4,FALSE)&amp;" "&amp;Q142</f>
        <v>2412+P5-M1 刨片机料仓1#出料螺旋A 电机控制 远程</v>
      </c>
      <c r="I142" s="10" t="str">
        <f t="shared" si="23"/>
        <v>DB1100,X302.5</v>
      </c>
      <c r="J142" s="13" t="str">
        <f>VLOOKUP(E142,起始地址定义!A:D,2,FALSE)</f>
        <v>DB1100</v>
      </c>
      <c r="K142" s="12" t="str">
        <f t="shared" si="24"/>
        <v>X302.5</v>
      </c>
      <c r="L142" s="13">
        <f>VLOOKUP(E142,起始地址定义!A:D,3,FALSE)</f>
        <v>300</v>
      </c>
      <c r="M142" s="14">
        <f>VLOOKUP($F142,类型描述及偏移量!$C:$H,2,FALSE)</f>
        <v>2.5</v>
      </c>
      <c r="N142" s="14" t="str">
        <f>VLOOKUP($F142,类型描述及偏移量!$C:$H,3,FALSE)</f>
        <v>离散</v>
      </c>
      <c r="O142" s="14" t="str">
        <f>VLOOKUP($F142,类型描述及偏移量!$C:$H,4,FALSE)</f>
        <v>None</v>
      </c>
      <c r="P142" s="14" t="str">
        <f>VLOOKUP($F142,类型描述及偏移量!$C:$H,5,FALSE)</f>
        <v>Yes</v>
      </c>
      <c r="Q142" s="14" t="str">
        <f>VLOOKUP($F142,类型描述及偏移量!$C:$H,6,FALSE)</f>
        <v>远程</v>
      </c>
    </row>
    <row r="143" hidden="1" spans="1:17">
      <c r="A143" s="12" t="s">
        <v>17</v>
      </c>
      <c r="B143" s="12" t="str">
        <f t="shared" si="25"/>
        <v>M2_M</v>
      </c>
      <c r="C143" s="12" t="str">
        <f t="shared" si="28"/>
        <v>Blocking_ALM</v>
      </c>
      <c r="D143" s="12" t="str">
        <f t="shared" si="29"/>
        <v>BP_Motor_var</v>
      </c>
      <c r="E143" s="13" t="str">
        <f t="shared" si="20"/>
        <v>CHP1_M2_M_BP_Motor_var</v>
      </c>
      <c r="F143" s="14" t="str">
        <f t="shared" si="21"/>
        <v>BP_Motor_var_Blocking_ALM</v>
      </c>
      <c r="G143" s="10" t="str">
        <f t="shared" si="22"/>
        <v>CHP1_M2_M_Blocking_ALM</v>
      </c>
      <c r="H143" s="10" t="str">
        <f>VLOOKUP(基本表格!E143,起始地址定义!A:D,4,FALSE)&amp;" "&amp;Q143</f>
        <v>2412+P5-M1 刨片机料仓1#出料螺旋A 电机控制 堵料报警</v>
      </c>
      <c r="I143" s="10" t="str">
        <f t="shared" si="23"/>
        <v>DB1100,X302.6</v>
      </c>
      <c r="J143" s="13" t="str">
        <f>VLOOKUP(E143,起始地址定义!A:D,2,FALSE)</f>
        <v>DB1100</v>
      </c>
      <c r="K143" s="12" t="str">
        <f t="shared" si="24"/>
        <v>X302.6</v>
      </c>
      <c r="L143" s="13">
        <f>VLOOKUP(E143,起始地址定义!A:D,3,FALSE)</f>
        <v>300</v>
      </c>
      <c r="M143" s="14">
        <f>VLOOKUP($F143,类型描述及偏移量!$C:$H,2,FALSE)</f>
        <v>2.6</v>
      </c>
      <c r="N143" s="14" t="str">
        <f>VLOOKUP($F143,类型描述及偏移量!$C:$H,3,FALSE)</f>
        <v>离散</v>
      </c>
      <c r="O143" s="14" t="str">
        <f>VLOOKUP($F143,类型描述及偏移量!$C:$H,4,FALSE)</f>
        <v>On</v>
      </c>
      <c r="P143" s="14" t="str">
        <f>VLOOKUP($F143,类型描述及偏移量!$C:$H,5,FALSE)</f>
        <v>Yes</v>
      </c>
      <c r="Q143" s="14" t="str">
        <f>VLOOKUP($F143,类型描述及偏移量!$C:$H,6,FALSE)</f>
        <v>堵料报警</v>
      </c>
    </row>
    <row r="144" hidden="1" spans="1:17">
      <c r="A144" s="12" t="s">
        <v>17</v>
      </c>
      <c r="B144" s="12" t="str">
        <f t="shared" si="25"/>
        <v>M2_M</v>
      </c>
      <c r="C144" s="12" t="str">
        <f t="shared" si="28"/>
        <v>Blocking_CHK</v>
      </c>
      <c r="D144" s="12" t="str">
        <f t="shared" si="29"/>
        <v>BP_Motor_var</v>
      </c>
      <c r="E144" s="13" t="str">
        <f t="shared" si="20"/>
        <v>CHP1_M2_M_BP_Motor_var</v>
      </c>
      <c r="F144" s="14" t="str">
        <f t="shared" si="21"/>
        <v>BP_Motor_var_Blocking_CHK</v>
      </c>
      <c r="G144" s="10" t="str">
        <f t="shared" si="22"/>
        <v>CHP1_M2_M_Blocking_CHK</v>
      </c>
      <c r="H144" s="10" t="str">
        <f>VLOOKUP(基本表格!E144,起始地址定义!A:D,4,FALSE)&amp;" "&amp;Q144</f>
        <v>2412+P5-M1 刨片机料仓1#出料螺旋A 电机控制 堵料检测</v>
      </c>
      <c r="I144" s="10" t="str">
        <f t="shared" si="23"/>
        <v>DB1100,X302.7</v>
      </c>
      <c r="J144" s="13" t="str">
        <f>VLOOKUP(E144,起始地址定义!A:D,2,FALSE)</f>
        <v>DB1100</v>
      </c>
      <c r="K144" s="12" t="str">
        <f t="shared" si="24"/>
        <v>X302.7</v>
      </c>
      <c r="L144" s="13">
        <f>VLOOKUP(E144,起始地址定义!A:D,3,FALSE)</f>
        <v>300</v>
      </c>
      <c r="M144" s="14">
        <f>VLOOKUP($F144,类型描述及偏移量!$C:$H,2,FALSE)</f>
        <v>2.7</v>
      </c>
      <c r="N144" s="14" t="str">
        <f>VLOOKUP($F144,类型描述及偏移量!$C:$H,3,FALSE)</f>
        <v>离散</v>
      </c>
      <c r="O144" s="14" t="str">
        <f>VLOOKUP($F144,类型描述及偏移量!$C:$H,4,FALSE)</f>
        <v>None</v>
      </c>
      <c r="P144" s="14" t="str">
        <f>VLOOKUP($F144,类型描述及偏移量!$C:$H,5,FALSE)</f>
        <v>Yes</v>
      </c>
      <c r="Q144" s="14" t="str">
        <f>VLOOKUP($F144,类型描述及偏移量!$C:$H,6,FALSE)</f>
        <v>堵料检测</v>
      </c>
    </row>
    <row r="145" hidden="1" spans="1:17">
      <c r="A145" s="12" t="s">
        <v>17</v>
      </c>
      <c r="B145" s="12" t="str">
        <f t="shared" si="25"/>
        <v>M2_M</v>
      </c>
      <c r="C145" s="12" t="str">
        <f t="shared" si="28"/>
        <v>Blocking_EN</v>
      </c>
      <c r="D145" s="12" t="str">
        <f t="shared" si="29"/>
        <v>BP_Motor_var</v>
      </c>
      <c r="E145" s="13" t="str">
        <f t="shared" si="20"/>
        <v>CHP1_M2_M_BP_Motor_var</v>
      </c>
      <c r="F145" s="14" t="str">
        <f t="shared" si="21"/>
        <v>BP_Motor_var_Blocking_EN</v>
      </c>
      <c r="G145" s="10" t="str">
        <f t="shared" si="22"/>
        <v>CHP1_M2_M_Blocking_EN</v>
      </c>
      <c r="H145" s="10" t="str">
        <f>VLOOKUP(基本表格!E145,起始地址定义!A:D,4,FALSE)&amp;" "&amp;Q145</f>
        <v>2412+P5-M1 刨片机料仓1#出料螺旋A 电机控制 堵料保护使能</v>
      </c>
      <c r="I145" s="10" t="str">
        <f t="shared" si="23"/>
        <v>DB1100,X303.0</v>
      </c>
      <c r="J145" s="13" t="str">
        <f>VLOOKUP(E145,起始地址定义!A:D,2,FALSE)</f>
        <v>DB1100</v>
      </c>
      <c r="K145" s="12" t="str">
        <f t="shared" si="24"/>
        <v>X303.0</v>
      </c>
      <c r="L145" s="13">
        <f>VLOOKUP(E145,起始地址定义!A:D,3,FALSE)</f>
        <v>300</v>
      </c>
      <c r="M145" s="14">
        <f>VLOOKUP($F145,类型描述及偏移量!$C:$H,2,FALSE)</f>
        <v>3</v>
      </c>
      <c r="N145" s="14" t="str">
        <f>VLOOKUP($F145,类型描述及偏移量!$C:$H,3,FALSE)</f>
        <v>离散</v>
      </c>
      <c r="O145" s="14" t="str">
        <f>VLOOKUP($F145,类型描述及偏移量!$C:$H,4,FALSE)</f>
        <v>None</v>
      </c>
      <c r="P145" s="14" t="str">
        <f>VLOOKUP($F145,类型描述及偏移量!$C:$H,5,FALSE)</f>
        <v>No</v>
      </c>
      <c r="Q145" s="14" t="str">
        <f>VLOOKUP($F145,类型描述及偏移量!$C:$H,6,FALSE)</f>
        <v>堵料保护使能</v>
      </c>
    </row>
    <row r="146" hidden="1" spans="1:17">
      <c r="A146" s="12" t="s">
        <v>17</v>
      </c>
      <c r="B146" s="12" t="str">
        <f t="shared" si="25"/>
        <v>M2_M</v>
      </c>
      <c r="C146" s="12" t="str">
        <f t="shared" si="28"/>
        <v>Blocking_Stop</v>
      </c>
      <c r="D146" s="12" t="str">
        <f t="shared" si="29"/>
        <v>BP_Motor_var</v>
      </c>
      <c r="E146" s="13" t="str">
        <f t="shared" si="20"/>
        <v>CHP1_M2_M_BP_Motor_var</v>
      </c>
      <c r="F146" s="14" t="str">
        <f t="shared" si="21"/>
        <v>BP_Motor_var_Blocking_Stop</v>
      </c>
      <c r="G146" s="10" t="str">
        <f t="shared" si="22"/>
        <v>CHP1_M2_M_Blocking_Stop</v>
      </c>
      <c r="H146" s="10" t="str">
        <f>VLOOKUP(基本表格!E146,起始地址定义!A:D,4,FALSE)&amp;" "&amp;Q146</f>
        <v>2412+P5-M1 刨片机料仓1#出料螺旋A 电机控制 堵料导致停机</v>
      </c>
      <c r="I146" s="10" t="str">
        <f t="shared" si="23"/>
        <v>DB1100,X303.1</v>
      </c>
      <c r="J146" s="13" t="str">
        <f>VLOOKUP(E146,起始地址定义!A:D,2,FALSE)</f>
        <v>DB1100</v>
      </c>
      <c r="K146" s="12" t="str">
        <f t="shared" si="24"/>
        <v>X303.1</v>
      </c>
      <c r="L146" s="13">
        <f>VLOOKUP(E146,起始地址定义!A:D,3,FALSE)</f>
        <v>300</v>
      </c>
      <c r="M146" s="14">
        <f>VLOOKUP($F146,类型描述及偏移量!$C:$H,2,FALSE)</f>
        <v>3.1</v>
      </c>
      <c r="N146" s="14" t="str">
        <f>VLOOKUP($F146,类型描述及偏移量!$C:$H,3,FALSE)</f>
        <v>离散</v>
      </c>
      <c r="O146" s="14" t="str">
        <f>VLOOKUP($F146,类型描述及偏移量!$C:$H,4,FALSE)</f>
        <v>On</v>
      </c>
      <c r="P146" s="14" t="str">
        <f>VLOOKUP($F146,类型描述及偏移量!$C:$H,5,FALSE)</f>
        <v>Yes</v>
      </c>
      <c r="Q146" s="14" t="str">
        <f>VLOOKUP($F146,类型描述及偏移量!$C:$H,6,FALSE)</f>
        <v>堵料导致停机</v>
      </c>
    </row>
    <row r="147" hidden="1" spans="1:17">
      <c r="A147" s="12" t="s">
        <v>17</v>
      </c>
      <c r="B147" s="12" t="str">
        <f t="shared" si="25"/>
        <v>M2_M</v>
      </c>
      <c r="C147" s="12" t="str">
        <f t="shared" si="28"/>
        <v>BreakTime</v>
      </c>
      <c r="D147" s="12" t="str">
        <f t="shared" si="29"/>
        <v>BP_Motor_var</v>
      </c>
      <c r="E147" s="13" t="str">
        <f t="shared" si="20"/>
        <v>CHP1_M2_M_BP_Motor_var</v>
      </c>
      <c r="F147" s="14" t="str">
        <f t="shared" si="21"/>
        <v>BP_Motor_var_BreakTime</v>
      </c>
      <c r="G147" s="10" t="str">
        <f t="shared" si="22"/>
        <v>CHP1_M2_M_BreakTime</v>
      </c>
      <c r="H147" s="10" t="str">
        <f>VLOOKUP(基本表格!E147,起始地址定义!A:D,4,FALSE)&amp;" "&amp;Q147</f>
        <v>2412+P5-M1 刨片机料仓1#出料螺旋A 电机控制 断链超时时间 秒</v>
      </c>
      <c r="I147" s="10" t="str">
        <f t="shared" si="23"/>
        <v>DB1100,INT304</v>
      </c>
      <c r="J147" s="13" t="str">
        <f>VLOOKUP(E147,起始地址定义!A:D,2,FALSE)</f>
        <v>DB1100</v>
      </c>
      <c r="K147" s="12" t="str">
        <f t="shared" si="24"/>
        <v>INT304</v>
      </c>
      <c r="L147" s="13">
        <f>VLOOKUP(E147,起始地址定义!A:D,3,FALSE)</f>
        <v>300</v>
      </c>
      <c r="M147" s="14">
        <f>VLOOKUP($F147,类型描述及偏移量!$C:$H,2,FALSE)</f>
        <v>4</v>
      </c>
      <c r="N147" s="14" t="str">
        <f>VLOOKUP($F147,类型描述及偏移量!$C:$H,3,FALSE)</f>
        <v>整型</v>
      </c>
      <c r="O147" s="14" t="str">
        <f>VLOOKUP($F147,类型描述及偏移量!$C:$H,4,FALSE)</f>
        <v>None</v>
      </c>
      <c r="P147" s="14" t="str">
        <f>VLOOKUP($F147,类型描述及偏移量!$C:$H,5,FALSE)</f>
        <v>No</v>
      </c>
      <c r="Q147" s="14" t="str">
        <f>VLOOKUP($F147,类型描述及偏移量!$C:$H,6,FALSE)</f>
        <v>断链超时时间 秒</v>
      </c>
    </row>
    <row r="148" hidden="1" spans="1:17">
      <c r="A148" s="12" t="s">
        <v>17</v>
      </c>
      <c r="B148" s="12" t="str">
        <f t="shared" si="25"/>
        <v>M2_M</v>
      </c>
      <c r="C148" s="12" t="str">
        <f t="shared" si="28"/>
        <v>BlockingTime</v>
      </c>
      <c r="D148" s="12" t="str">
        <f t="shared" si="29"/>
        <v>BP_Motor_var</v>
      </c>
      <c r="E148" s="13" t="str">
        <f t="shared" si="20"/>
        <v>CHP1_M2_M_BP_Motor_var</v>
      </c>
      <c r="F148" s="14" t="str">
        <f t="shared" si="21"/>
        <v>BP_Motor_var_BlockingTime</v>
      </c>
      <c r="G148" s="10" t="str">
        <f t="shared" si="22"/>
        <v>CHP1_M2_M_BlockingTime</v>
      </c>
      <c r="H148" s="10" t="str">
        <f>VLOOKUP(基本表格!E148,起始地址定义!A:D,4,FALSE)&amp;" "&amp;Q148</f>
        <v>2412+P5-M1 刨片机料仓1#出料螺旋A 电机控制 堵料检测时间 秒</v>
      </c>
      <c r="I148" s="10" t="str">
        <f t="shared" si="23"/>
        <v>DB1100,INT306</v>
      </c>
      <c r="J148" s="13" t="str">
        <f>VLOOKUP(E148,起始地址定义!A:D,2,FALSE)</f>
        <v>DB1100</v>
      </c>
      <c r="K148" s="12" t="str">
        <f t="shared" si="24"/>
        <v>INT306</v>
      </c>
      <c r="L148" s="13">
        <f>VLOOKUP(E148,起始地址定义!A:D,3,FALSE)</f>
        <v>300</v>
      </c>
      <c r="M148" s="14">
        <f>VLOOKUP($F148,类型描述及偏移量!$C:$H,2,FALSE)</f>
        <v>6</v>
      </c>
      <c r="N148" s="14" t="str">
        <f>VLOOKUP($F148,类型描述及偏移量!$C:$H,3,FALSE)</f>
        <v>整型</v>
      </c>
      <c r="O148" s="14" t="str">
        <f>VLOOKUP($F148,类型描述及偏移量!$C:$H,4,FALSE)</f>
        <v>None</v>
      </c>
      <c r="P148" s="14" t="str">
        <f>VLOOKUP($F148,类型描述及偏移量!$C:$H,5,FALSE)</f>
        <v>No</v>
      </c>
      <c r="Q148" s="14" t="str">
        <f>VLOOKUP($F148,类型描述及偏移量!$C:$H,6,FALSE)</f>
        <v>堵料检测时间 秒</v>
      </c>
    </row>
    <row r="149" hidden="1" spans="1:17">
      <c r="A149" s="12" t="s">
        <v>17</v>
      </c>
      <c r="B149" s="12" t="str">
        <f t="shared" si="25"/>
        <v>M2_M</v>
      </c>
      <c r="C149" s="12" t="str">
        <f t="shared" si="28"/>
        <v>PullSwitch_CHK</v>
      </c>
      <c r="D149" s="12" t="str">
        <f t="shared" si="29"/>
        <v>BP_Motor_var</v>
      </c>
      <c r="E149" s="13" t="str">
        <f t="shared" si="20"/>
        <v>CHP1_M2_M_BP_Motor_var</v>
      </c>
      <c r="F149" s="14" t="str">
        <f t="shared" si="21"/>
        <v>BP_Motor_var_PullSwitch_CHK</v>
      </c>
      <c r="G149" s="10" t="str">
        <f t="shared" si="22"/>
        <v>CHP1_M2_M_PullSwitch_CHK</v>
      </c>
      <c r="H149" s="10" t="str">
        <f>VLOOKUP(基本表格!E149,起始地址定义!A:D,4,FALSE)&amp;" "&amp;Q149</f>
        <v>2412+P5-M1 刨片机料仓1#出料螺旋A 电机控制 拉线开关</v>
      </c>
      <c r="I149" s="10" t="str">
        <f t="shared" si="23"/>
        <v>DB1100,X308.0</v>
      </c>
      <c r="J149" s="13" t="str">
        <f>VLOOKUP(E149,起始地址定义!A:D,2,FALSE)</f>
        <v>DB1100</v>
      </c>
      <c r="K149" s="12" t="str">
        <f t="shared" si="24"/>
        <v>X308.0</v>
      </c>
      <c r="L149" s="13">
        <f>VLOOKUP(E149,起始地址定义!A:D,3,FALSE)</f>
        <v>300</v>
      </c>
      <c r="M149" s="14">
        <f>VLOOKUP($F149,类型描述及偏移量!$C:$H,2,FALSE)</f>
        <v>8</v>
      </c>
      <c r="N149" s="14" t="str">
        <f>VLOOKUP($F149,类型描述及偏移量!$C:$H,3,FALSE)</f>
        <v>离散</v>
      </c>
      <c r="O149" s="14" t="str">
        <f>VLOOKUP($F149,类型描述及偏移量!$C:$H,4,FALSE)</f>
        <v>On</v>
      </c>
      <c r="P149" s="14" t="str">
        <f>VLOOKUP($F149,类型描述及偏移量!$C:$H,5,FALSE)</f>
        <v>Yes</v>
      </c>
      <c r="Q149" s="14" t="str">
        <f>VLOOKUP($F149,类型描述及偏移量!$C:$H,6,FALSE)</f>
        <v>拉线开关</v>
      </c>
    </row>
    <row r="150" hidden="1" spans="1:17">
      <c r="A150" s="12" t="s">
        <v>17</v>
      </c>
      <c r="B150" s="12" t="str">
        <f t="shared" si="25"/>
        <v>M2_M</v>
      </c>
      <c r="C150" s="12" t="str">
        <f t="shared" si="28"/>
        <v>LMD_ALM</v>
      </c>
      <c r="D150" s="12" t="str">
        <f t="shared" si="29"/>
        <v>BP_Motor_var</v>
      </c>
      <c r="E150" s="13" t="str">
        <f t="shared" si="20"/>
        <v>CHP1_M2_M_BP_Motor_var</v>
      </c>
      <c r="F150" s="14" t="str">
        <f t="shared" si="21"/>
        <v>BP_Motor_var_LMD_ALM</v>
      </c>
      <c r="G150" s="10" t="str">
        <f t="shared" si="22"/>
        <v>CHP1_M2_M_LMD_ALM</v>
      </c>
      <c r="H150" s="10" t="str">
        <f>VLOOKUP(基本表格!E150,起始地址定义!A:D,4,FALSE)&amp;" "&amp;Q150</f>
        <v>2412+P5-M1 刨片机料仓1#出料螺旋A 电机控制 左跑偏报警</v>
      </c>
      <c r="I150" s="10" t="str">
        <f t="shared" si="23"/>
        <v>DB1100,X308.1</v>
      </c>
      <c r="J150" s="13" t="str">
        <f>VLOOKUP(E150,起始地址定义!A:D,2,FALSE)</f>
        <v>DB1100</v>
      </c>
      <c r="K150" s="12" t="str">
        <f t="shared" si="24"/>
        <v>X308.1</v>
      </c>
      <c r="L150" s="13">
        <f>VLOOKUP(E150,起始地址定义!A:D,3,FALSE)</f>
        <v>300</v>
      </c>
      <c r="M150" s="14">
        <f>VLOOKUP($F150,类型描述及偏移量!$C:$H,2,FALSE)</f>
        <v>8.1</v>
      </c>
      <c r="N150" s="14" t="str">
        <f>VLOOKUP($F150,类型描述及偏移量!$C:$H,3,FALSE)</f>
        <v>离散</v>
      </c>
      <c r="O150" s="14" t="str">
        <f>VLOOKUP($F150,类型描述及偏移量!$C:$H,4,FALSE)</f>
        <v>On</v>
      </c>
      <c r="P150" s="14" t="str">
        <f>VLOOKUP($F150,类型描述及偏移量!$C:$H,5,FALSE)</f>
        <v>Yes</v>
      </c>
      <c r="Q150" s="14" t="str">
        <f>VLOOKUP($F150,类型描述及偏移量!$C:$H,6,FALSE)</f>
        <v>左跑偏报警</v>
      </c>
    </row>
    <row r="151" hidden="1" spans="1:17">
      <c r="A151" s="12" t="s">
        <v>17</v>
      </c>
      <c r="B151" s="12" t="str">
        <f t="shared" si="25"/>
        <v>M2_M</v>
      </c>
      <c r="C151" s="12" t="str">
        <f t="shared" si="28"/>
        <v>LMD_CHK_1</v>
      </c>
      <c r="D151" s="12" t="str">
        <f t="shared" si="29"/>
        <v>BP_Motor_var</v>
      </c>
      <c r="E151" s="13" t="str">
        <f t="shared" si="20"/>
        <v>CHP1_M2_M_BP_Motor_var</v>
      </c>
      <c r="F151" s="14" t="str">
        <f t="shared" si="21"/>
        <v>BP_Motor_var_LMD_CHK_1</v>
      </c>
      <c r="G151" s="10" t="str">
        <f t="shared" si="22"/>
        <v>CHP1_M2_M_LMD_CHK_1</v>
      </c>
      <c r="H151" s="10" t="str">
        <f>VLOOKUP(基本表格!E151,起始地址定义!A:D,4,FALSE)&amp;" "&amp;Q151</f>
        <v>2412+P5-M1 刨片机料仓1#出料螺旋A 电机控制 左跑偏1检测</v>
      </c>
      <c r="I151" s="10" t="str">
        <f t="shared" si="23"/>
        <v>DB1100,X308.2</v>
      </c>
      <c r="J151" s="13" t="str">
        <f>VLOOKUP(E151,起始地址定义!A:D,2,FALSE)</f>
        <v>DB1100</v>
      </c>
      <c r="K151" s="12" t="str">
        <f t="shared" si="24"/>
        <v>X308.2</v>
      </c>
      <c r="L151" s="13">
        <f>VLOOKUP(E151,起始地址定义!A:D,3,FALSE)</f>
        <v>300</v>
      </c>
      <c r="M151" s="14">
        <f>VLOOKUP($F151,类型描述及偏移量!$C:$H,2,FALSE)</f>
        <v>8.2</v>
      </c>
      <c r="N151" s="14" t="str">
        <f>VLOOKUP($F151,类型描述及偏移量!$C:$H,3,FALSE)</f>
        <v>离散</v>
      </c>
      <c r="O151" s="14" t="str">
        <f>VLOOKUP($F151,类型描述及偏移量!$C:$H,4,FALSE)</f>
        <v>None</v>
      </c>
      <c r="P151" s="14" t="str">
        <f>VLOOKUP($F151,类型描述及偏移量!$C:$H,5,FALSE)</f>
        <v>Yes</v>
      </c>
      <c r="Q151" s="14" t="str">
        <f>VLOOKUP($F151,类型描述及偏移量!$C:$H,6,FALSE)</f>
        <v>左跑偏1检测</v>
      </c>
    </row>
    <row r="152" hidden="1" spans="1:17">
      <c r="A152" s="12" t="s">
        <v>17</v>
      </c>
      <c r="B152" s="12" t="str">
        <f t="shared" si="25"/>
        <v>M2_M</v>
      </c>
      <c r="C152" s="12" t="str">
        <f t="shared" si="28"/>
        <v>LMD_EN</v>
      </c>
      <c r="D152" s="12" t="str">
        <f t="shared" si="29"/>
        <v>BP_Motor_var</v>
      </c>
      <c r="E152" s="13" t="str">
        <f t="shared" si="20"/>
        <v>CHP1_M2_M_BP_Motor_var</v>
      </c>
      <c r="F152" s="14" t="str">
        <f t="shared" si="21"/>
        <v>BP_Motor_var_LMD_EN</v>
      </c>
      <c r="G152" s="10" t="str">
        <f t="shared" si="22"/>
        <v>CHP1_M2_M_LMD_EN</v>
      </c>
      <c r="H152" s="10" t="str">
        <f>VLOOKUP(基本表格!E152,起始地址定义!A:D,4,FALSE)&amp;" "&amp;Q152</f>
        <v>2412+P5-M1 刨片机料仓1#出料螺旋A 电机控制 左跑偏保护使能</v>
      </c>
      <c r="I152" s="10" t="str">
        <f t="shared" si="23"/>
        <v>DB1100,X308.3</v>
      </c>
      <c r="J152" s="13" t="str">
        <f>VLOOKUP(E152,起始地址定义!A:D,2,FALSE)</f>
        <v>DB1100</v>
      </c>
      <c r="K152" s="12" t="str">
        <f t="shared" si="24"/>
        <v>X308.3</v>
      </c>
      <c r="L152" s="13">
        <f>VLOOKUP(E152,起始地址定义!A:D,3,FALSE)</f>
        <v>300</v>
      </c>
      <c r="M152" s="14">
        <f>VLOOKUP($F152,类型描述及偏移量!$C:$H,2,FALSE)</f>
        <v>8.3</v>
      </c>
      <c r="N152" s="14" t="str">
        <f>VLOOKUP($F152,类型描述及偏移量!$C:$H,3,FALSE)</f>
        <v>离散</v>
      </c>
      <c r="O152" s="14" t="str">
        <f>VLOOKUP($F152,类型描述及偏移量!$C:$H,4,FALSE)</f>
        <v>None</v>
      </c>
      <c r="P152" s="14" t="str">
        <f>VLOOKUP($F152,类型描述及偏移量!$C:$H,5,FALSE)</f>
        <v>No</v>
      </c>
      <c r="Q152" s="14" t="str">
        <f>VLOOKUP($F152,类型描述及偏移量!$C:$H,6,FALSE)</f>
        <v>左跑偏保护使能</v>
      </c>
    </row>
    <row r="153" hidden="1" spans="1:17">
      <c r="A153" s="12" t="s">
        <v>17</v>
      </c>
      <c r="B153" s="12" t="str">
        <f t="shared" si="25"/>
        <v>M2_M</v>
      </c>
      <c r="C153" s="12" t="str">
        <f t="shared" si="28"/>
        <v>LMD_Stop</v>
      </c>
      <c r="D153" s="12" t="str">
        <f t="shared" si="29"/>
        <v>BP_Motor_var</v>
      </c>
      <c r="E153" s="13" t="str">
        <f t="shared" si="20"/>
        <v>CHP1_M2_M_BP_Motor_var</v>
      </c>
      <c r="F153" s="14" t="str">
        <f t="shared" si="21"/>
        <v>BP_Motor_var_LMD_Stop</v>
      </c>
      <c r="G153" s="10" t="str">
        <f t="shared" si="22"/>
        <v>CHP1_M2_M_LMD_Stop</v>
      </c>
      <c r="H153" s="10" t="str">
        <f>VLOOKUP(基本表格!E153,起始地址定义!A:D,4,FALSE)&amp;" "&amp;Q153</f>
        <v>2412+P5-M1 刨片机料仓1#出料螺旋A 电机控制 左跑偏导致停机</v>
      </c>
      <c r="I153" s="10" t="str">
        <f t="shared" si="23"/>
        <v>DB1100,X308.4</v>
      </c>
      <c r="J153" s="13" t="str">
        <f>VLOOKUP(E153,起始地址定义!A:D,2,FALSE)</f>
        <v>DB1100</v>
      </c>
      <c r="K153" s="12" t="str">
        <f t="shared" si="24"/>
        <v>X308.4</v>
      </c>
      <c r="L153" s="13">
        <f>VLOOKUP(E153,起始地址定义!A:D,3,FALSE)</f>
        <v>300</v>
      </c>
      <c r="M153" s="14">
        <f>VLOOKUP($F153,类型描述及偏移量!$C:$H,2,FALSE)</f>
        <v>8.4</v>
      </c>
      <c r="N153" s="14" t="str">
        <f>VLOOKUP($F153,类型描述及偏移量!$C:$H,3,FALSE)</f>
        <v>离散</v>
      </c>
      <c r="O153" s="14" t="str">
        <f>VLOOKUP($F153,类型描述及偏移量!$C:$H,4,FALSE)</f>
        <v>On</v>
      </c>
      <c r="P153" s="14" t="str">
        <f>VLOOKUP($F153,类型描述及偏移量!$C:$H,5,FALSE)</f>
        <v>Yes</v>
      </c>
      <c r="Q153" s="14" t="str">
        <f>VLOOKUP($F153,类型描述及偏移量!$C:$H,6,FALSE)</f>
        <v>左跑偏导致停机</v>
      </c>
    </row>
    <row r="154" hidden="1" spans="1:17">
      <c r="A154" s="12" t="s">
        <v>17</v>
      </c>
      <c r="B154" s="12" t="str">
        <f t="shared" si="25"/>
        <v>M2_M</v>
      </c>
      <c r="C154" s="12" t="str">
        <f t="shared" si="28"/>
        <v>LMD_Time</v>
      </c>
      <c r="D154" s="12" t="str">
        <f t="shared" si="29"/>
        <v>BP_Motor_var</v>
      </c>
      <c r="E154" s="13" t="str">
        <f t="shared" si="20"/>
        <v>CHP1_M2_M_BP_Motor_var</v>
      </c>
      <c r="F154" s="14" t="str">
        <f t="shared" si="21"/>
        <v>BP_Motor_var_LMD_Time</v>
      </c>
      <c r="G154" s="10" t="str">
        <f t="shared" si="22"/>
        <v>CHP1_M2_M_LMD_Time</v>
      </c>
      <c r="H154" s="10" t="str">
        <f>VLOOKUP(基本表格!E154,起始地址定义!A:D,4,FALSE)&amp;" "&amp;Q154</f>
        <v>2412+P5-M1 刨片机料仓1#出料螺旋A 电机控制 左跑偏检测时间</v>
      </c>
      <c r="I154" s="10" t="str">
        <f t="shared" si="23"/>
        <v>DB1100,INT310</v>
      </c>
      <c r="J154" s="13" t="str">
        <f>VLOOKUP(E154,起始地址定义!A:D,2,FALSE)</f>
        <v>DB1100</v>
      </c>
      <c r="K154" s="12" t="str">
        <f t="shared" si="24"/>
        <v>INT310</v>
      </c>
      <c r="L154" s="13">
        <f>VLOOKUP(E154,起始地址定义!A:D,3,FALSE)</f>
        <v>300</v>
      </c>
      <c r="M154" s="14">
        <f>VLOOKUP($F154,类型描述及偏移量!$C:$H,2,FALSE)</f>
        <v>10</v>
      </c>
      <c r="N154" s="14" t="str">
        <f>VLOOKUP($F154,类型描述及偏移量!$C:$H,3,FALSE)</f>
        <v>整型</v>
      </c>
      <c r="O154" s="14" t="str">
        <f>VLOOKUP($F154,类型描述及偏移量!$C:$H,4,FALSE)</f>
        <v>None</v>
      </c>
      <c r="P154" s="14" t="str">
        <f>VLOOKUP($F154,类型描述及偏移量!$C:$H,5,FALSE)</f>
        <v>No</v>
      </c>
      <c r="Q154" s="14" t="str">
        <f>VLOOKUP($F154,类型描述及偏移量!$C:$H,6,FALSE)</f>
        <v>左跑偏检测时间</v>
      </c>
    </row>
    <row r="155" hidden="1" spans="1:17">
      <c r="A155" s="12" t="s">
        <v>17</v>
      </c>
      <c r="B155" s="12" t="str">
        <f t="shared" si="25"/>
        <v>M2_M</v>
      </c>
      <c r="C155" s="12" t="str">
        <f t="shared" si="28"/>
        <v>RMD_ALM</v>
      </c>
      <c r="D155" s="12" t="str">
        <f t="shared" si="29"/>
        <v>BP_Motor_var</v>
      </c>
      <c r="E155" s="13" t="str">
        <f t="shared" si="20"/>
        <v>CHP1_M2_M_BP_Motor_var</v>
      </c>
      <c r="F155" s="14" t="str">
        <f t="shared" si="21"/>
        <v>BP_Motor_var_RMD_ALM</v>
      </c>
      <c r="G155" s="10" t="str">
        <f t="shared" si="22"/>
        <v>CHP1_M2_M_RMD_ALM</v>
      </c>
      <c r="H155" s="10" t="str">
        <f>VLOOKUP(基本表格!E155,起始地址定义!A:D,4,FALSE)&amp;" "&amp;Q155</f>
        <v>2412+P5-M1 刨片机料仓1#出料螺旋A 电机控制 右 跑偏报警</v>
      </c>
      <c r="I155" s="10" t="str">
        <f t="shared" si="23"/>
        <v>DB1100,X312.0</v>
      </c>
      <c r="J155" s="13" t="str">
        <f>VLOOKUP(E155,起始地址定义!A:D,2,FALSE)</f>
        <v>DB1100</v>
      </c>
      <c r="K155" s="12" t="str">
        <f t="shared" si="24"/>
        <v>X312.0</v>
      </c>
      <c r="L155" s="13">
        <f>VLOOKUP(E155,起始地址定义!A:D,3,FALSE)</f>
        <v>300</v>
      </c>
      <c r="M155" s="14">
        <f>VLOOKUP($F155,类型描述及偏移量!$C:$H,2,FALSE)</f>
        <v>12</v>
      </c>
      <c r="N155" s="14" t="str">
        <f>VLOOKUP($F155,类型描述及偏移量!$C:$H,3,FALSE)</f>
        <v>离散</v>
      </c>
      <c r="O155" s="14" t="str">
        <f>VLOOKUP($F155,类型描述及偏移量!$C:$H,4,FALSE)</f>
        <v>On</v>
      </c>
      <c r="P155" s="14" t="str">
        <f>VLOOKUP($F155,类型描述及偏移量!$C:$H,5,FALSE)</f>
        <v>Yes</v>
      </c>
      <c r="Q155" s="14" t="str">
        <f>VLOOKUP($F155,类型描述及偏移量!$C:$H,6,FALSE)</f>
        <v>右 跑偏报警</v>
      </c>
    </row>
    <row r="156" hidden="1" spans="1:17">
      <c r="A156" s="12" t="s">
        <v>17</v>
      </c>
      <c r="B156" s="12" t="str">
        <f t="shared" si="25"/>
        <v>M2_M</v>
      </c>
      <c r="C156" s="12" t="str">
        <f t="shared" si="28"/>
        <v>RMD_CHK_1</v>
      </c>
      <c r="D156" s="12" t="str">
        <f t="shared" si="29"/>
        <v>BP_Motor_var</v>
      </c>
      <c r="E156" s="13" t="str">
        <f t="shared" si="20"/>
        <v>CHP1_M2_M_BP_Motor_var</v>
      </c>
      <c r="F156" s="14" t="str">
        <f t="shared" si="21"/>
        <v>BP_Motor_var_RMD_CHK_1</v>
      </c>
      <c r="G156" s="10" t="str">
        <f t="shared" si="22"/>
        <v>CHP1_M2_M_RMD_CHK_1</v>
      </c>
      <c r="H156" s="10" t="str">
        <f>VLOOKUP(基本表格!E156,起始地址定义!A:D,4,FALSE)&amp;" "&amp;Q156</f>
        <v>2412+P5-M1 刨片机料仓1#出料螺旋A 电机控制 右跑偏1检测</v>
      </c>
      <c r="I156" s="10" t="str">
        <f t="shared" si="23"/>
        <v>DB1100,X312.1</v>
      </c>
      <c r="J156" s="13" t="str">
        <f>VLOOKUP(E156,起始地址定义!A:D,2,FALSE)</f>
        <v>DB1100</v>
      </c>
      <c r="K156" s="12" t="str">
        <f t="shared" si="24"/>
        <v>X312.1</v>
      </c>
      <c r="L156" s="13">
        <f>VLOOKUP(E156,起始地址定义!A:D,3,FALSE)</f>
        <v>300</v>
      </c>
      <c r="M156" s="14">
        <f>VLOOKUP($F156,类型描述及偏移量!$C:$H,2,FALSE)</f>
        <v>12.1</v>
      </c>
      <c r="N156" s="14" t="str">
        <f>VLOOKUP($F156,类型描述及偏移量!$C:$H,3,FALSE)</f>
        <v>离散</v>
      </c>
      <c r="O156" s="14" t="str">
        <f>VLOOKUP($F156,类型描述及偏移量!$C:$H,4,FALSE)</f>
        <v>None</v>
      </c>
      <c r="P156" s="14" t="str">
        <f>VLOOKUP($F156,类型描述及偏移量!$C:$H,5,FALSE)</f>
        <v>Yes</v>
      </c>
      <c r="Q156" s="14" t="str">
        <f>VLOOKUP($F156,类型描述及偏移量!$C:$H,6,FALSE)</f>
        <v>右跑偏1检测</v>
      </c>
    </row>
    <row r="157" hidden="1" spans="1:17">
      <c r="A157" s="12" t="s">
        <v>17</v>
      </c>
      <c r="B157" s="12" t="str">
        <f t="shared" si="25"/>
        <v>M2_M</v>
      </c>
      <c r="C157" s="12" t="str">
        <f t="shared" si="28"/>
        <v>RMD_EN</v>
      </c>
      <c r="D157" s="12" t="str">
        <f t="shared" si="29"/>
        <v>BP_Motor_var</v>
      </c>
      <c r="E157" s="13" t="str">
        <f t="shared" si="20"/>
        <v>CHP1_M2_M_BP_Motor_var</v>
      </c>
      <c r="F157" s="14" t="str">
        <f t="shared" si="21"/>
        <v>BP_Motor_var_RMD_EN</v>
      </c>
      <c r="G157" s="10" t="str">
        <f t="shared" si="22"/>
        <v>CHP1_M2_M_RMD_EN</v>
      </c>
      <c r="H157" s="10" t="str">
        <f>VLOOKUP(基本表格!E157,起始地址定义!A:D,4,FALSE)&amp;" "&amp;Q157</f>
        <v>2412+P5-M1 刨片机料仓1#出料螺旋A 电机控制 右跑偏保护使能</v>
      </c>
      <c r="I157" s="10" t="str">
        <f t="shared" si="23"/>
        <v>DB1100,X312.2</v>
      </c>
      <c r="J157" s="13" t="str">
        <f>VLOOKUP(E157,起始地址定义!A:D,2,FALSE)</f>
        <v>DB1100</v>
      </c>
      <c r="K157" s="12" t="str">
        <f t="shared" si="24"/>
        <v>X312.2</v>
      </c>
      <c r="L157" s="13">
        <f>VLOOKUP(E157,起始地址定义!A:D,3,FALSE)</f>
        <v>300</v>
      </c>
      <c r="M157" s="14">
        <f>VLOOKUP($F157,类型描述及偏移量!$C:$H,2,FALSE)</f>
        <v>12.2</v>
      </c>
      <c r="N157" s="14" t="str">
        <f>VLOOKUP($F157,类型描述及偏移量!$C:$H,3,FALSE)</f>
        <v>离散</v>
      </c>
      <c r="O157" s="14" t="str">
        <f>VLOOKUP($F157,类型描述及偏移量!$C:$H,4,FALSE)</f>
        <v>None</v>
      </c>
      <c r="P157" s="14" t="str">
        <f>VLOOKUP($F157,类型描述及偏移量!$C:$H,5,FALSE)</f>
        <v>No</v>
      </c>
      <c r="Q157" s="14" t="str">
        <f>VLOOKUP($F157,类型描述及偏移量!$C:$H,6,FALSE)</f>
        <v>右跑偏保护使能</v>
      </c>
    </row>
    <row r="158" hidden="1" spans="1:17">
      <c r="A158" s="12" t="s">
        <v>17</v>
      </c>
      <c r="B158" s="12" t="str">
        <f t="shared" ref="B158:B196" si="30">"M"&amp;RIGHT(LEFT(B35,FIND("_",B35,1)-1),LEN(LEFT(B35,FIND("_",B35,1)-1))-1)+1&amp;"_"&amp;RIGHT(B35,LEN(B35)-FIND("_",B35,1))</f>
        <v>M2_M</v>
      </c>
      <c r="C158" s="12" t="str">
        <f t="shared" si="28"/>
        <v>RMD_Stop</v>
      </c>
      <c r="D158" s="12" t="str">
        <f t="shared" si="29"/>
        <v>BP_Motor_var</v>
      </c>
      <c r="E158" s="13" t="str">
        <f t="shared" si="20"/>
        <v>CHP1_M2_M_BP_Motor_var</v>
      </c>
      <c r="F158" s="14" t="str">
        <f t="shared" si="21"/>
        <v>BP_Motor_var_RMD_Stop</v>
      </c>
      <c r="G158" s="10" t="str">
        <f t="shared" si="22"/>
        <v>CHP1_M2_M_RMD_Stop</v>
      </c>
      <c r="H158" s="10" t="str">
        <f>VLOOKUP(基本表格!E158,起始地址定义!A:D,4,FALSE)&amp;" "&amp;Q158</f>
        <v>2412+P5-M1 刨片机料仓1#出料螺旋A 电机控制 右跑偏导致停机</v>
      </c>
      <c r="I158" s="10" t="str">
        <f t="shared" si="23"/>
        <v>DB1100,X312.3</v>
      </c>
      <c r="J158" s="13" t="str">
        <f>VLOOKUP(E158,起始地址定义!A:D,2,FALSE)</f>
        <v>DB1100</v>
      </c>
      <c r="K158" s="12" t="str">
        <f t="shared" si="24"/>
        <v>X312.3</v>
      </c>
      <c r="L158" s="13">
        <f>VLOOKUP(E158,起始地址定义!A:D,3,FALSE)</f>
        <v>300</v>
      </c>
      <c r="M158" s="14">
        <f>VLOOKUP($F158,类型描述及偏移量!$C:$H,2,FALSE)</f>
        <v>12.3</v>
      </c>
      <c r="N158" s="14" t="str">
        <f>VLOOKUP($F158,类型描述及偏移量!$C:$H,3,FALSE)</f>
        <v>离散</v>
      </c>
      <c r="O158" s="14" t="str">
        <f>VLOOKUP($F158,类型描述及偏移量!$C:$H,4,FALSE)</f>
        <v>On</v>
      </c>
      <c r="P158" s="14" t="str">
        <f>VLOOKUP($F158,类型描述及偏移量!$C:$H,5,FALSE)</f>
        <v>Yes</v>
      </c>
      <c r="Q158" s="14" t="str">
        <f>VLOOKUP($F158,类型描述及偏移量!$C:$H,6,FALSE)</f>
        <v>右跑偏导致停机</v>
      </c>
    </row>
    <row r="159" hidden="1" spans="1:17">
      <c r="A159" s="12" t="s">
        <v>17</v>
      </c>
      <c r="B159" s="12" t="str">
        <f t="shared" si="30"/>
        <v>M2_M</v>
      </c>
      <c r="C159" s="12" t="str">
        <f t="shared" si="28"/>
        <v>RMD_Time</v>
      </c>
      <c r="D159" s="12" t="str">
        <f t="shared" si="29"/>
        <v>BP_Motor_var</v>
      </c>
      <c r="E159" s="13" t="str">
        <f t="shared" si="20"/>
        <v>CHP1_M2_M_BP_Motor_var</v>
      </c>
      <c r="F159" s="14" t="str">
        <f t="shared" si="21"/>
        <v>BP_Motor_var_RMD_Time</v>
      </c>
      <c r="G159" s="10" t="str">
        <f t="shared" si="22"/>
        <v>CHP1_M2_M_RMD_Time</v>
      </c>
      <c r="H159" s="10" t="str">
        <f>VLOOKUP(基本表格!E159,起始地址定义!A:D,4,FALSE)&amp;" "&amp;Q159</f>
        <v>2412+P5-M1 刨片机料仓1#出料螺旋A 电机控制 右跑偏检测时间</v>
      </c>
      <c r="I159" s="10" t="str">
        <f t="shared" si="23"/>
        <v>DB1100,INT314</v>
      </c>
      <c r="J159" s="13" t="str">
        <f>VLOOKUP(E159,起始地址定义!A:D,2,FALSE)</f>
        <v>DB1100</v>
      </c>
      <c r="K159" s="12" t="str">
        <f t="shared" si="24"/>
        <v>INT314</v>
      </c>
      <c r="L159" s="13">
        <f>VLOOKUP(E159,起始地址定义!A:D,3,FALSE)</f>
        <v>300</v>
      </c>
      <c r="M159" s="14">
        <f>VLOOKUP($F159,类型描述及偏移量!$C:$H,2,FALSE)</f>
        <v>14</v>
      </c>
      <c r="N159" s="14" t="str">
        <f>VLOOKUP($F159,类型描述及偏移量!$C:$H,3,FALSE)</f>
        <v>整型</v>
      </c>
      <c r="O159" s="14" t="str">
        <f>VLOOKUP($F159,类型描述及偏移量!$C:$H,4,FALSE)</f>
        <v>None</v>
      </c>
      <c r="P159" s="14" t="str">
        <f>VLOOKUP($F159,类型描述及偏移量!$C:$H,5,FALSE)</f>
        <v>No</v>
      </c>
      <c r="Q159" s="14" t="str">
        <f>VLOOKUP($F159,类型描述及偏移量!$C:$H,6,FALSE)</f>
        <v>右跑偏检测时间</v>
      </c>
    </row>
    <row r="160" hidden="1" spans="1:17">
      <c r="A160" s="12" t="s">
        <v>17</v>
      </c>
      <c r="B160" s="12" t="str">
        <f t="shared" si="30"/>
        <v>M2_M</v>
      </c>
      <c r="C160" s="12" t="str">
        <f t="shared" si="28"/>
        <v>Motor_Delta</v>
      </c>
      <c r="D160" s="12" t="str">
        <f t="shared" si="29"/>
        <v>BP_Motor_var</v>
      </c>
      <c r="E160" s="13" t="str">
        <f t="shared" si="20"/>
        <v>CHP1_M2_M_BP_Motor_var</v>
      </c>
      <c r="F160" s="14" t="str">
        <f t="shared" si="21"/>
        <v>BP_Motor_var_Motor_Delta</v>
      </c>
      <c r="G160" s="10" t="str">
        <f t="shared" si="22"/>
        <v>CHP1_M2_M_Motor_Delta</v>
      </c>
      <c r="H160" s="10" t="str">
        <f>VLOOKUP(基本表格!E160,起始地址定义!A:D,4,FALSE)&amp;" "&amp;Q160</f>
        <v>2412+P5-M1 刨片机料仓1#出料螺旋A 电机控制 三角型</v>
      </c>
      <c r="I160" s="10" t="str">
        <f t="shared" si="23"/>
        <v>DB1100,X316.0</v>
      </c>
      <c r="J160" s="13" t="str">
        <f>VLOOKUP(E160,起始地址定义!A:D,2,FALSE)</f>
        <v>DB1100</v>
      </c>
      <c r="K160" s="12" t="str">
        <f t="shared" si="24"/>
        <v>X316.0</v>
      </c>
      <c r="L160" s="13">
        <f>VLOOKUP(E160,起始地址定义!A:D,3,FALSE)</f>
        <v>300</v>
      </c>
      <c r="M160" s="14">
        <f>VLOOKUP($F160,类型描述及偏移量!$C:$H,2,FALSE)</f>
        <v>16</v>
      </c>
      <c r="N160" s="14" t="str">
        <f>VLOOKUP($F160,类型描述及偏移量!$C:$H,3,FALSE)</f>
        <v>离散</v>
      </c>
      <c r="O160" s="14" t="str">
        <f>VLOOKUP($F160,类型描述及偏移量!$C:$H,4,FALSE)</f>
        <v>None</v>
      </c>
      <c r="P160" s="14" t="str">
        <f>VLOOKUP($F160,类型描述及偏移量!$C:$H,5,FALSE)</f>
        <v>Yes</v>
      </c>
      <c r="Q160" s="14" t="str">
        <f>VLOOKUP($F160,类型描述及偏移量!$C:$H,6,FALSE)</f>
        <v>三角型</v>
      </c>
    </row>
    <row r="161" hidden="1" spans="1:17">
      <c r="A161" s="12" t="s">
        <v>17</v>
      </c>
      <c r="B161" s="12" t="str">
        <f t="shared" si="30"/>
        <v>M2_M</v>
      </c>
      <c r="C161" s="12" t="str">
        <f t="shared" si="28"/>
        <v>Motor_Wye</v>
      </c>
      <c r="D161" s="12" t="str">
        <f t="shared" si="29"/>
        <v>BP_Motor_var</v>
      </c>
      <c r="E161" s="13" t="str">
        <f t="shared" si="20"/>
        <v>CHP1_M2_M_BP_Motor_var</v>
      </c>
      <c r="F161" s="14" t="str">
        <f t="shared" si="21"/>
        <v>BP_Motor_var_Motor_Wye</v>
      </c>
      <c r="G161" s="10" t="str">
        <f t="shared" si="22"/>
        <v>CHP1_M2_M_Motor_Wye</v>
      </c>
      <c r="H161" s="10" t="str">
        <f>VLOOKUP(基本表格!E161,起始地址定义!A:D,4,FALSE)&amp;" "&amp;Q161</f>
        <v>2412+P5-M1 刨片机料仓1#出料螺旋A 电机控制 星型</v>
      </c>
      <c r="I161" s="10" t="str">
        <f t="shared" si="23"/>
        <v>DB1100,X316.1</v>
      </c>
      <c r="J161" s="13" t="str">
        <f>VLOOKUP(E161,起始地址定义!A:D,2,FALSE)</f>
        <v>DB1100</v>
      </c>
      <c r="K161" s="12" t="str">
        <f t="shared" si="24"/>
        <v>X316.1</v>
      </c>
      <c r="L161" s="13">
        <f>VLOOKUP(E161,起始地址定义!A:D,3,FALSE)</f>
        <v>300</v>
      </c>
      <c r="M161" s="14">
        <f>VLOOKUP($F161,类型描述及偏移量!$C:$H,2,FALSE)</f>
        <v>16.1</v>
      </c>
      <c r="N161" s="14" t="str">
        <f>VLOOKUP($F161,类型描述及偏移量!$C:$H,3,FALSE)</f>
        <v>离散</v>
      </c>
      <c r="O161" s="14" t="str">
        <f>VLOOKUP($F161,类型描述及偏移量!$C:$H,4,FALSE)</f>
        <v>None</v>
      </c>
      <c r="P161" s="14" t="str">
        <f>VLOOKUP($F161,类型描述及偏移量!$C:$H,5,FALSE)</f>
        <v>Yes</v>
      </c>
      <c r="Q161" s="14" t="str">
        <f>VLOOKUP($F161,类型描述及偏移量!$C:$H,6,FALSE)</f>
        <v>星型</v>
      </c>
    </row>
    <row r="162" hidden="1" spans="1:17">
      <c r="A162" s="12" t="s">
        <v>17</v>
      </c>
      <c r="B162" s="12" t="str">
        <f t="shared" si="30"/>
        <v>M2_M</v>
      </c>
      <c r="C162" s="12" t="str">
        <f t="shared" si="28"/>
        <v>MSD</v>
      </c>
      <c r="D162" s="12" t="str">
        <f t="shared" si="29"/>
        <v>BP_Motor_var</v>
      </c>
      <c r="E162" s="13" t="str">
        <f t="shared" si="20"/>
        <v>CHP1_M2_M_BP_Motor_var</v>
      </c>
      <c r="F162" s="14" t="str">
        <f t="shared" si="21"/>
        <v>BP_Motor_var_MSD</v>
      </c>
      <c r="G162" s="10" t="str">
        <f t="shared" si="22"/>
        <v>CHP1_M2_M_MSD</v>
      </c>
      <c r="H162" s="10" t="str">
        <f>VLOOKUP(基本表格!E162,起始地址定义!A:D,4,FALSE)&amp;" "&amp;Q162</f>
        <v>2412+P5-M1 刨片机料仓1#出料螺旋A 电机控制 维修开关</v>
      </c>
      <c r="I162" s="10" t="str">
        <f t="shared" si="23"/>
        <v>DB1100,X316.2</v>
      </c>
      <c r="J162" s="13" t="str">
        <f>VLOOKUP(E162,起始地址定义!A:D,2,FALSE)</f>
        <v>DB1100</v>
      </c>
      <c r="K162" s="12" t="str">
        <f t="shared" si="24"/>
        <v>X316.2</v>
      </c>
      <c r="L162" s="13">
        <f>VLOOKUP(E162,起始地址定义!A:D,3,FALSE)</f>
        <v>300</v>
      </c>
      <c r="M162" s="14">
        <f>VLOOKUP($F162,类型描述及偏移量!$C:$H,2,FALSE)</f>
        <v>16.2</v>
      </c>
      <c r="N162" s="14" t="str">
        <f>VLOOKUP($F162,类型描述及偏移量!$C:$H,3,FALSE)</f>
        <v>离散</v>
      </c>
      <c r="O162" s="14" t="str">
        <f>VLOOKUP($F162,类型描述及偏移量!$C:$H,4,FALSE)</f>
        <v>On</v>
      </c>
      <c r="P162" s="14" t="str">
        <f>VLOOKUP($F162,类型描述及偏移量!$C:$H,5,FALSE)</f>
        <v>Yes</v>
      </c>
      <c r="Q162" s="14" t="str">
        <f>VLOOKUP($F162,类型描述及偏移量!$C:$H,6,FALSE)</f>
        <v>维修开关</v>
      </c>
    </row>
    <row r="163" hidden="1" spans="1:17">
      <c r="A163" s="12" t="s">
        <v>17</v>
      </c>
      <c r="B163" s="12" t="str">
        <f t="shared" si="30"/>
        <v>M2_M</v>
      </c>
      <c r="C163" s="12" t="str">
        <f t="shared" si="28"/>
        <v>LMD_CHK_2</v>
      </c>
      <c r="D163" s="12" t="str">
        <f t="shared" si="29"/>
        <v>BP_Motor_var</v>
      </c>
      <c r="E163" s="13" t="str">
        <f t="shared" si="20"/>
        <v>CHP1_M2_M_BP_Motor_var</v>
      </c>
      <c r="F163" s="14" t="str">
        <f t="shared" si="21"/>
        <v>BP_Motor_var_LMD_CHK_2</v>
      </c>
      <c r="G163" s="10" t="str">
        <f t="shared" si="22"/>
        <v>CHP1_M2_M_LMD_CHK_2</v>
      </c>
      <c r="H163" s="10" t="str">
        <f>VLOOKUP(基本表格!E163,起始地址定义!A:D,4,FALSE)&amp;" "&amp;Q163</f>
        <v>2412+P5-M1 刨片机料仓1#出料螺旋A 电机控制 左跑偏2检测</v>
      </c>
      <c r="I163" s="10" t="str">
        <f t="shared" si="23"/>
        <v>DB1100,X316.3</v>
      </c>
      <c r="J163" s="13" t="str">
        <f>VLOOKUP(E163,起始地址定义!A:D,2,FALSE)</f>
        <v>DB1100</v>
      </c>
      <c r="K163" s="12" t="str">
        <f t="shared" si="24"/>
        <v>X316.3</v>
      </c>
      <c r="L163" s="13">
        <f>VLOOKUP(E163,起始地址定义!A:D,3,FALSE)</f>
        <v>300</v>
      </c>
      <c r="M163" s="14">
        <f>VLOOKUP($F163,类型描述及偏移量!$C:$H,2,FALSE)</f>
        <v>16.3</v>
      </c>
      <c r="N163" s="14" t="str">
        <f>VLOOKUP($F163,类型描述及偏移量!$C:$H,3,FALSE)</f>
        <v>离散</v>
      </c>
      <c r="O163" s="14" t="str">
        <f>VLOOKUP($F163,类型描述及偏移量!$C:$H,4,FALSE)</f>
        <v>None</v>
      </c>
      <c r="P163" s="14" t="str">
        <f>VLOOKUP($F163,类型描述及偏移量!$C:$H,5,FALSE)</f>
        <v>Yes</v>
      </c>
      <c r="Q163" s="14" t="str">
        <f>VLOOKUP($F163,类型描述及偏移量!$C:$H,6,FALSE)</f>
        <v>左跑偏2检测</v>
      </c>
    </row>
    <row r="164" hidden="1" spans="1:17">
      <c r="A164" s="12" t="s">
        <v>17</v>
      </c>
      <c r="B164" s="12" t="str">
        <f t="shared" si="30"/>
        <v>M2_M</v>
      </c>
      <c r="C164" s="12" t="str">
        <f t="shared" si="28"/>
        <v>RMD_CHK_2</v>
      </c>
      <c r="D164" s="12" t="str">
        <f t="shared" si="29"/>
        <v>BP_Motor_var</v>
      </c>
      <c r="E164" s="13" t="str">
        <f t="shared" si="20"/>
        <v>CHP1_M2_M_BP_Motor_var</v>
      </c>
      <c r="F164" s="14" t="str">
        <f t="shared" si="21"/>
        <v>BP_Motor_var_RMD_CHK_2</v>
      </c>
      <c r="G164" s="10" t="str">
        <f t="shared" si="22"/>
        <v>CHP1_M2_M_RMD_CHK_2</v>
      </c>
      <c r="H164" s="10" t="str">
        <f>VLOOKUP(基本表格!E164,起始地址定义!A:D,4,FALSE)&amp;" "&amp;Q164</f>
        <v>2412+P5-M1 刨片机料仓1#出料螺旋A 电机控制 右跑偏2检测</v>
      </c>
      <c r="I164" s="10" t="str">
        <f t="shared" si="23"/>
        <v>DB1100,X316.4</v>
      </c>
      <c r="J164" s="13" t="str">
        <f>VLOOKUP(E164,起始地址定义!A:D,2,FALSE)</f>
        <v>DB1100</v>
      </c>
      <c r="K164" s="12" t="str">
        <f t="shared" si="24"/>
        <v>X316.4</v>
      </c>
      <c r="L164" s="13">
        <f>VLOOKUP(E164,起始地址定义!A:D,3,FALSE)</f>
        <v>300</v>
      </c>
      <c r="M164" s="14">
        <f>VLOOKUP($F164,类型描述及偏移量!$C:$H,2,FALSE)</f>
        <v>16.4</v>
      </c>
      <c r="N164" s="14" t="str">
        <f>VLOOKUP($F164,类型描述及偏移量!$C:$H,3,FALSE)</f>
        <v>离散</v>
      </c>
      <c r="O164" s="14" t="str">
        <f>VLOOKUP($F164,类型描述及偏移量!$C:$H,4,FALSE)</f>
        <v>None</v>
      </c>
      <c r="P164" s="14" t="str">
        <f>VLOOKUP($F164,类型描述及偏移量!$C:$H,5,FALSE)</f>
        <v>Yes</v>
      </c>
      <c r="Q164" s="14" t="str">
        <f>VLOOKUP($F164,类型描述及偏移量!$C:$H,6,FALSE)</f>
        <v>右跑偏2检测</v>
      </c>
    </row>
    <row r="165" hidden="1" spans="1:17">
      <c r="A165" s="12" t="s">
        <v>17</v>
      </c>
      <c r="B165" s="12" t="str">
        <f t="shared" si="30"/>
        <v>M2_M</v>
      </c>
      <c r="C165" s="12" t="str">
        <f t="shared" si="28"/>
        <v>InterStarTime</v>
      </c>
      <c r="D165" s="12" t="str">
        <f t="shared" si="29"/>
        <v>BP_Motor_var</v>
      </c>
      <c r="E165" s="13" t="str">
        <f t="shared" si="20"/>
        <v>CHP1_M2_M_BP_Motor_var</v>
      </c>
      <c r="F165" s="14" t="str">
        <f t="shared" si="21"/>
        <v>BP_Motor_var_InterStarTime</v>
      </c>
      <c r="G165" s="10" t="str">
        <f t="shared" si="22"/>
        <v>CHP1_M2_M_InterStarTime</v>
      </c>
      <c r="H165" s="10" t="str">
        <f>VLOOKUP(基本表格!E165,起始地址定义!A:D,4,FALSE)&amp;" "&amp;Q165</f>
        <v>2412+P5-M1 刨片机料仓1#出料螺旋A 电机控制 联动启动延时</v>
      </c>
      <c r="I165" s="10" t="str">
        <f t="shared" si="23"/>
        <v>DB1100,INT318</v>
      </c>
      <c r="J165" s="13" t="str">
        <f>VLOOKUP(E165,起始地址定义!A:D,2,FALSE)</f>
        <v>DB1100</v>
      </c>
      <c r="K165" s="12" t="str">
        <f t="shared" si="24"/>
        <v>INT318</v>
      </c>
      <c r="L165" s="13">
        <f>VLOOKUP(E165,起始地址定义!A:D,3,FALSE)</f>
        <v>300</v>
      </c>
      <c r="M165" s="14">
        <f>VLOOKUP($F165,类型描述及偏移量!$C:$H,2,FALSE)</f>
        <v>18</v>
      </c>
      <c r="N165" s="14" t="str">
        <f>VLOOKUP($F165,类型描述及偏移量!$C:$H,3,FALSE)</f>
        <v>整型</v>
      </c>
      <c r="O165" s="14" t="str">
        <f>VLOOKUP($F165,类型描述及偏移量!$C:$H,4,FALSE)</f>
        <v>None</v>
      </c>
      <c r="P165" s="14" t="str">
        <f>VLOOKUP($F165,类型描述及偏移量!$C:$H,5,FALSE)</f>
        <v>No</v>
      </c>
      <c r="Q165" s="14" t="str">
        <f>VLOOKUP($F165,类型描述及偏移量!$C:$H,6,FALSE)</f>
        <v>联动启动延时</v>
      </c>
    </row>
    <row r="166" hidden="1" spans="1:17">
      <c r="A166" s="12" t="s">
        <v>17</v>
      </c>
      <c r="B166" s="12" t="str">
        <f t="shared" si="30"/>
        <v>M2_M</v>
      </c>
      <c r="C166" s="12" t="str">
        <f t="shared" si="28"/>
        <v>Alt_TMR</v>
      </c>
      <c r="D166" s="12" t="str">
        <f t="shared" si="29"/>
        <v>BP_Motor_var</v>
      </c>
      <c r="E166" s="13" t="str">
        <f t="shared" si="20"/>
        <v>CHP1_M2_M_BP_Motor_var</v>
      </c>
      <c r="F166" s="14" t="str">
        <f t="shared" si="21"/>
        <v>BP_Motor_var_Alt_TMR</v>
      </c>
      <c r="G166" s="10" t="str">
        <f t="shared" si="22"/>
        <v>CHP1_M2_M_Alt_TMR</v>
      </c>
      <c r="H166" s="10" t="str">
        <f>VLOOKUP(基本表格!E166,起始地址定义!A:D,4,FALSE)&amp;" "&amp;Q166</f>
        <v>2412+P5-M1 刨片机料仓1#出料螺旋A 电机控制 起动转换时间 秒</v>
      </c>
      <c r="I166" s="10" t="str">
        <f t="shared" si="23"/>
        <v>DB1100,INT320</v>
      </c>
      <c r="J166" s="13" t="str">
        <f>VLOOKUP(E166,起始地址定义!A:D,2,FALSE)</f>
        <v>DB1100</v>
      </c>
      <c r="K166" s="12" t="str">
        <f t="shared" si="24"/>
        <v>INT320</v>
      </c>
      <c r="L166" s="13">
        <f>VLOOKUP(E166,起始地址定义!A:D,3,FALSE)</f>
        <v>300</v>
      </c>
      <c r="M166" s="14">
        <f>VLOOKUP($F166,类型描述及偏移量!$C:$H,2,FALSE)</f>
        <v>20</v>
      </c>
      <c r="N166" s="14" t="str">
        <f>VLOOKUP($F166,类型描述及偏移量!$C:$H,3,FALSE)</f>
        <v>整型</v>
      </c>
      <c r="O166" s="14" t="str">
        <f>VLOOKUP($F166,类型描述及偏移量!$C:$H,4,FALSE)</f>
        <v>None</v>
      </c>
      <c r="P166" s="14" t="str">
        <f>VLOOKUP($F166,类型描述及偏移量!$C:$H,5,FALSE)</f>
        <v>No</v>
      </c>
      <c r="Q166" s="14" t="str">
        <f>VLOOKUP($F166,类型描述及偏移量!$C:$H,6,FALSE)</f>
        <v>起动转换时间 秒</v>
      </c>
    </row>
    <row r="167" hidden="1" spans="1:17">
      <c r="A167" s="12" t="s">
        <v>17</v>
      </c>
      <c r="B167" s="12" t="str">
        <f t="shared" si="30"/>
        <v>M2_SetFRQ</v>
      </c>
      <c r="C167" s="12" t="str">
        <f t="shared" si="28"/>
        <v>HiProEN</v>
      </c>
      <c r="D167" s="12" t="str">
        <f t="shared" si="29"/>
        <v>BP_Value_var</v>
      </c>
      <c r="E167" s="13" t="str">
        <f t="shared" si="20"/>
        <v>CHP1_M2_SetFRQ_BP_Value_var</v>
      </c>
      <c r="F167" s="14" t="str">
        <f t="shared" si="21"/>
        <v>BP_Value_var_HiProEN</v>
      </c>
      <c r="G167" s="10" t="str">
        <f t="shared" si="22"/>
        <v>CHP1_M2_SetFRQ_HiProEN</v>
      </c>
      <c r="H167" s="10" t="str">
        <f>VLOOKUP(基本表格!E167,起始地址定义!A:D,4,FALSE)&amp;" "&amp;Q167</f>
        <v>2412+P5-M1 刨片机料仓1#出料螺旋A 给定频率 上限保护使能</v>
      </c>
      <c r="I167" s="10" t="str">
        <f t="shared" si="23"/>
        <v>DB1100,X350.3</v>
      </c>
      <c r="J167" s="13" t="str">
        <f>VLOOKUP(E167,起始地址定义!A:D,2,FALSE)</f>
        <v>DB1100</v>
      </c>
      <c r="K167" s="12" t="str">
        <f t="shared" si="24"/>
        <v>X350.3</v>
      </c>
      <c r="L167" s="13">
        <f>VLOOKUP(E167,起始地址定义!A:D,3,FALSE)</f>
        <v>350</v>
      </c>
      <c r="M167" s="14">
        <f>VLOOKUP($F167,类型描述及偏移量!$C:$H,2,FALSE)</f>
        <v>0.299999999999997</v>
      </c>
      <c r="N167" s="14" t="str">
        <f>VLOOKUP($F167,类型描述及偏移量!$C:$H,3,FALSE)</f>
        <v>离散</v>
      </c>
      <c r="O167" s="14" t="str">
        <f>VLOOKUP($F167,类型描述及偏移量!$C:$H,4,FALSE)</f>
        <v>None</v>
      </c>
      <c r="P167" s="14" t="str">
        <f>VLOOKUP($F167,类型描述及偏移量!$C:$H,5,FALSE)</f>
        <v>No</v>
      </c>
      <c r="Q167" s="14" t="str">
        <f>VLOOKUP($F167,类型描述及偏移量!$C:$H,6,FALSE)</f>
        <v>上限保护使能</v>
      </c>
    </row>
    <row r="168" hidden="1" spans="1:17">
      <c r="A168" s="12" t="s">
        <v>17</v>
      </c>
      <c r="B168" s="12" t="str">
        <f t="shared" si="30"/>
        <v>M2_SetFRQ</v>
      </c>
      <c r="C168" s="12" t="str">
        <f t="shared" si="28"/>
        <v>LoProEN</v>
      </c>
      <c r="D168" s="12" t="str">
        <f t="shared" si="29"/>
        <v>BP_Value_var</v>
      </c>
      <c r="E168" s="13" t="str">
        <f t="shared" si="20"/>
        <v>CHP1_M2_SetFRQ_BP_Value_var</v>
      </c>
      <c r="F168" s="14" t="str">
        <f t="shared" si="21"/>
        <v>BP_Value_var_LoProEN</v>
      </c>
      <c r="G168" s="10" t="str">
        <f t="shared" si="22"/>
        <v>CHP1_M2_SetFRQ_LoProEN</v>
      </c>
      <c r="H168" s="10" t="str">
        <f>VLOOKUP(基本表格!E168,起始地址定义!A:D,4,FALSE)&amp;" "&amp;Q168</f>
        <v>2412+P5-M1 刨片机料仓1#出料螺旋A 给定频率 下限保护使能</v>
      </c>
      <c r="I168" s="10" t="str">
        <f t="shared" si="23"/>
        <v>DB1100,X350.4</v>
      </c>
      <c r="J168" s="13" t="str">
        <f>VLOOKUP(E168,起始地址定义!A:D,2,FALSE)</f>
        <v>DB1100</v>
      </c>
      <c r="K168" s="12" t="str">
        <f t="shared" si="24"/>
        <v>X350.4</v>
      </c>
      <c r="L168" s="13">
        <f>VLOOKUP(E168,起始地址定义!A:D,3,FALSE)</f>
        <v>350</v>
      </c>
      <c r="M168" s="14">
        <f>VLOOKUP($F168,类型描述及偏移量!$C:$H,2,FALSE)</f>
        <v>0.399999999999999</v>
      </c>
      <c r="N168" s="14" t="str">
        <f>VLOOKUP($F168,类型描述及偏移量!$C:$H,3,FALSE)</f>
        <v>离散</v>
      </c>
      <c r="O168" s="14" t="str">
        <f>VLOOKUP($F168,类型描述及偏移量!$C:$H,4,FALSE)</f>
        <v>None</v>
      </c>
      <c r="P168" s="14" t="str">
        <f>VLOOKUP($F168,类型描述及偏移量!$C:$H,5,FALSE)</f>
        <v>No</v>
      </c>
      <c r="Q168" s="14" t="str">
        <f>VLOOKUP($F168,类型描述及偏移量!$C:$H,6,FALSE)</f>
        <v>下限保护使能</v>
      </c>
    </row>
    <row r="169" hidden="1" spans="1:17">
      <c r="A169" s="12" t="s">
        <v>17</v>
      </c>
      <c r="B169" s="12" t="str">
        <f t="shared" si="30"/>
        <v>M2_SetFRQ</v>
      </c>
      <c r="C169" s="12" t="str">
        <f t="shared" si="28"/>
        <v>HiALM</v>
      </c>
      <c r="D169" s="12" t="str">
        <f t="shared" si="29"/>
        <v>BP_Value_var</v>
      </c>
      <c r="E169" s="13" t="str">
        <f t="shared" si="20"/>
        <v>CHP1_M2_SetFRQ_BP_Value_var</v>
      </c>
      <c r="F169" s="14" t="str">
        <f t="shared" si="21"/>
        <v>BP_Value_var_HiALM</v>
      </c>
      <c r="G169" s="10" t="str">
        <f t="shared" si="22"/>
        <v>CHP1_M2_SetFRQ_HiALM</v>
      </c>
      <c r="H169" s="10" t="str">
        <f>VLOOKUP(基本表格!E169,起始地址定义!A:D,4,FALSE)&amp;" "&amp;Q169</f>
        <v>2412+P5-M1 刨片机料仓1#出料螺旋A 给定频率 上限报警</v>
      </c>
      <c r="I169" s="10" t="str">
        <f t="shared" si="23"/>
        <v>DB1100,X350.5</v>
      </c>
      <c r="J169" s="13" t="str">
        <f>VLOOKUP(E169,起始地址定义!A:D,2,FALSE)</f>
        <v>DB1100</v>
      </c>
      <c r="K169" s="12" t="str">
        <f t="shared" si="24"/>
        <v>X350.5</v>
      </c>
      <c r="L169" s="13">
        <f>VLOOKUP(E169,起始地址定义!A:D,3,FALSE)</f>
        <v>350</v>
      </c>
      <c r="M169" s="14">
        <f>VLOOKUP($F169,类型描述及偏移量!$C:$H,2,FALSE)</f>
        <v>0.5</v>
      </c>
      <c r="N169" s="14" t="str">
        <f>VLOOKUP($F169,类型描述及偏移量!$C:$H,3,FALSE)</f>
        <v>离散</v>
      </c>
      <c r="O169" s="14" t="str">
        <f>VLOOKUP($F169,类型描述及偏移量!$C:$H,4,FALSE)</f>
        <v>None</v>
      </c>
      <c r="P169" s="14" t="str">
        <f>VLOOKUP($F169,类型描述及偏移量!$C:$H,5,FALSE)</f>
        <v>Yes</v>
      </c>
      <c r="Q169" s="14" t="str">
        <f>VLOOKUP($F169,类型描述及偏移量!$C:$H,6,FALSE)</f>
        <v>上限报警</v>
      </c>
    </row>
    <row r="170" hidden="1" spans="1:17">
      <c r="A170" s="12" t="s">
        <v>17</v>
      </c>
      <c r="B170" s="12" t="str">
        <f t="shared" si="30"/>
        <v>M2_SetFRQ</v>
      </c>
      <c r="C170" s="12" t="str">
        <f t="shared" si="28"/>
        <v>LoALM</v>
      </c>
      <c r="D170" s="12" t="str">
        <f t="shared" si="29"/>
        <v>BP_Value_var</v>
      </c>
      <c r="E170" s="13" t="str">
        <f t="shared" si="20"/>
        <v>CHP1_M2_SetFRQ_BP_Value_var</v>
      </c>
      <c r="F170" s="14" t="str">
        <f t="shared" si="21"/>
        <v>BP_Value_var_LoALM</v>
      </c>
      <c r="G170" s="10" t="str">
        <f t="shared" si="22"/>
        <v>CHP1_M2_SetFRQ_LoALM</v>
      </c>
      <c r="H170" s="10" t="str">
        <f>VLOOKUP(基本表格!E170,起始地址定义!A:D,4,FALSE)&amp;" "&amp;Q170</f>
        <v>2412+P5-M1 刨片机料仓1#出料螺旋A 给定频率 下限报警</v>
      </c>
      <c r="I170" s="10" t="str">
        <f t="shared" si="23"/>
        <v>DB1100,X350.6</v>
      </c>
      <c r="J170" s="13" t="str">
        <f>VLOOKUP(E170,起始地址定义!A:D,2,FALSE)</f>
        <v>DB1100</v>
      </c>
      <c r="K170" s="12" t="str">
        <f t="shared" si="24"/>
        <v>X350.6</v>
      </c>
      <c r="L170" s="13">
        <f>VLOOKUP(E170,起始地址定义!A:D,3,FALSE)</f>
        <v>350</v>
      </c>
      <c r="M170" s="14">
        <f>VLOOKUP($F170,类型描述及偏移量!$C:$H,2,FALSE)</f>
        <v>0.600000000000001</v>
      </c>
      <c r="N170" s="14" t="str">
        <f>VLOOKUP($F170,类型描述及偏移量!$C:$H,3,FALSE)</f>
        <v>离散</v>
      </c>
      <c r="O170" s="14" t="str">
        <f>VLOOKUP($F170,类型描述及偏移量!$C:$H,4,FALSE)</f>
        <v>None</v>
      </c>
      <c r="P170" s="14" t="str">
        <f>VLOOKUP($F170,类型描述及偏移量!$C:$H,5,FALSE)</f>
        <v>Yes</v>
      </c>
      <c r="Q170" s="14" t="str">
        <f>VLOOKUP($F170,类型描述及偏移量!$C:$H,6,FALSE)</f>
        <v>下限报警</v>
      </c>
    </row>
    <row r="171" hidden="1" spans="1:17">
      <c r="A171" s="12" t="s">
        <v>17</v>
      </c>
      <c r="B171" s="12" t="str">
        <f t="shared" si="30"/>
        <v>M2_SetFRQ</v>
      </c>
      <c r="C171" s="12" t="str">
        <f t="shared" si="28"/>
        <v>HiHiALM</v>
      </c>
      <c r="D171" s="12" t="str">
        <f t="shared" si="29"/>
        <v>BP_Value_var</v>
      </c>
      <c r="E171" s="13" t="str">
        <f t="shared" si="20"/>
        <v>CHP1_M2_SetFRQ_BP_Value_var</v>
      </c>
      <c r="F171" s="14" t="str">
        <f t="shared" si="21"/>
        <v>BP_Value_var_HiHiALM</v>
      </c>
      <c r="G171" s="10" t="str">
        <f t="shared" si="22"/>
        <v>CHP1_M2_SetFRQ_HiHiALM</v>
      </c>
      <c r="H171" s="10" t="str">
        <f>VLOOKUP(基本表格!E171,起始地址定义!A:D,4,FALSE)&amp;" "&amp;Q171</f>
        <v>2412+P5-M1 刨片机料仓1#出料螺旋A 给定频率 上上限报警</v>
      </c>
      <c r="I171" s="10" t="str">
        <f t="shared" si="23"/>
        <v>DB1100,X350.7</v>
      </c>
      <c r="J171" s="13" t="str">
        <f>VLOOKUP(E171,起始地址定义!A:D,2,FALSE)</f>
        <v>DB1100</v>
      </c>
      <c r="K171" s="12" t="str">
        <f t="shared" si="24"/>
        <v>X350.7</v>
      </c>
      <c r="L171" s="13">
        <f>VLOOKUP(E171,起始地址定义!A:D,3,FALSE)</f>
        <v>350</v>
      </c>
      <c r="M171" s="14">
        <f>VLOOKUP($F171,类型描述及偏移量!$C:$H,2,FALSE)</f>
        <v>0.700000000000003</v>
      </c>
      <c r="N171" s="14" t="str">
        <f>VLOOKUP($F171,类型描述及偏移量!$C:$H,3,FALSE)</f>
        <v>离散</v>
      </c>
      <c r="O171" s="14" t="str">
        <f>VLOOKUP($F171,类型描述及偏移量!$C:$H,4,FALSE)</f>
        <v>On</v>
      </c>
      <c r="P171" s="14" t="str">
        <f>VLOOKUP($F171,类型描述及偏移量!$C:$H,5,FALSE)</f>
        <v>Yes</v>
      </c>
      <c r="Q171" s="14" t="str">
        <f>VLOOKUP($F171,类型描述及偏移量!$C:$H,6,FALSE)</f>
        <v>上上限报警</v>
      </c>
    </row>
    <row r="172" hidden="1" spans="1:17">
      <c r="A172" s="12" t="s">
        <v>17</v>
      </c>
      <c r="B172" s="12" t="str">
        <f t="shared" si="30"/>
        <v>M2_SetFRQ</v>
      </c>
      <c r="C172" s="12" t="str">
        <f t="shared" si="28"/>
        <v>LoLoALM</v>
      </c>
      <c r="D172" s="12" t="str">
        <f t="shared" si="29"/>
        <v>BP_Value_var</v>
      </c>
      <c r="E172" s="13" t="str">
        <f t="shared" si="20"/>
        <v>CHP1_M2_SetFRQ_BP_Value_var</v>
      </c>
      <c r="F172" s="14" t="str">
        <f t="shared" si="21"/>
        <v>BP_Value_var_LoLoALM</v>
      </c>
      <c r="G172" s="10" t="str">
        <f t="shared" si="22"/>
        <v>CHP1_M2_SetFRQ_LoLoALM</v>
      </c>
      <c r="H172" s="10" t="str">
        <f>VLOOKUP(基本表格!E172,起始地址定义!A:D,4,FALSE)&amp;" "&amp;Q172</f>
        <v>2412+P5-M1 刨片机料仓1#出料螺旋A 给定频率 下下限报警</v>
      </c>
      <c r="I172" s="10" t="str">
        <f t="shared" si="23"/>
        <v>DB1100,X351.0</v>
      </c>
      <c r="J172" s="13" t="str">
        <f>VLOOKUP(E172,起始地址定义!A:D,2,FALSE)</f>
        <v>DB1100</v>
      </c>
      <c r="K172" s="12" t="str">
        <f t="shared" si="24"/>
        <v>X351.0</v>
      </c>
      <c r="L172" s="13">
        <f>VLOOKUP(E172,起始地址定义!A:D,3,FALSE)</f>
        <v>350</v>
      </c>
      <c r="M172" s="14">
        <f>VLOOKUP($F172,类型描述及偏移量!$C:$H,2,FALSE)</f>
        <v>1</v>
      </c>
      <c r="N172" s="14" t="str">
        <f>VLOOKUP($F172,类型描述及偏移量!$C:$H,3,FALSE)</f>
        <v>离散</v>
      </c>
      <c r="O172" s="14" t="str">
        <f>VLOOKUP($F172,类型描述及偏移量!$C:$H,4,FALSE)</f>
        <v>On</v>
      </c>
      <c r="P172" s="14" t="str">
        <f>VLOOKUP($F172,类型描述及偏移量!$C:$H,5,FALSE)</f>
        <v>Yes</v>
      </c>
      <c r="Q172" s="14" t="str">
        <f>VLOOKUP($F172,类型描述及偏移量!$C:$H,6,FALSE)</f>
        <v>下下限报警</v>
      </c>
    </row>
    <row r="173" hidden="1" spans="1:17">
      <c r="A173" s="12" t="s">
        <v>17</v>
      </c>
      <c r="B173" s="12" t="str">
        <f t="shared" si="30"/>
        <v>M2_SetFRQ</v>
      </c>
      <c r="C173" s="12" t="str">
        <f t="shared" si="28"/>
        <v>LimALM</v>
      </c>
      <c r="D173" s="12" t="str">
        <f t="shared" si="29"/>
        <v>BP_Value_var</v>
      </c>
      <c r="E173" s="13" t="str">
        <f t="shared" si="20"/>
        <v>CHP1_M2_SetFRQ_BP_Value_var</v>
      </c>
      <c r="F173" s="14" t="str">
        <f t="shared" si="21"/>
        <v>BP_Value_var_LimALM</v>
      </c>
      <c r="G173" s="10" t="str">
        <f t="shared" si="22"/>
        <v>CHP1_M2_SetFRQ_LimALM</v>
      </c>
      <c r="H173" s="10" t="str">
        <f>VLOOKUP(基本表格!E173,起始地址定义!A:D,4,FALSE)&amp;" "&amp;Q173</f>
        <v>2412+P5-M1 刨片机料仓1#出料螺旋A 给定频率 极限报警</v>
      </c>
      <c r="I173" s="10" t="str">
        <f t="shared" si="23"/>
        <v>DB1100,X351.1</v>
      </c>
      <c r="J173" s="13" t="str">
        <f>VLOOKUP(E173,起始地址定义!A:D,2,FALSE)</f>
        <v>DB1100</v>
      </c>
      <c r="K173" s="12" t="str">
        <f t="shared" si="24"/>
        <v>X351.1</v>
      </c>
      <c r="L173" s="13">
        <f>VLOOKUP(E173,起始地址定义!A:D,3,FALSE)</f>
        <v>350</v>
      </c>
      <c r="M173" s="14">
        <f>VLOOKUP($F173,类型描述及偏移量!$C:$H,2,FALSE)</f>
        <v>1.1</v>
      </c>
      <c r="N173" s="14" t="str">
        <f>VLOOKUP($F173,类型描述及偏移量!$C:$H,3,FALSE)</f>
        <v>离散</v>
      </c>
      <c r="O173" s="14" t="str">
        <f>VLOOKUP($F173,类型描述及偏移量!$C:$H,4,FALSE)</f>
        <v>On</v>
      </c>
      <c r="P173" s="14" t="str">
        <f>VLOOKUP($F173,类型描述及偏移量!$C:$H,5,FALSE)</f>
        <v>Yes</v>
      </c>
      <c r="Q173" s="14" t="str">
        <f>VLOOKUP($F173,类型描述及偏移量!$C:$H,6,FALSE)</f>
        <v>极限报警</v>
      </c>
    </row>
    <row r="174" hidden="1" spans="1:17">
      <c r="A174" s="12" t="s">
        <v>17</v>
      </c>
      <c r="B174" s="12" t="str">
        <f t="shared" si="30"/>
        <v>M2_SetFRQ</v>
      </c>
      <c r="C174" s="12" t="str">
        <f t="shared" si="28"/>
        <v>LostALM</v>
      </c>
      <c r="D174" s="12" t="str">
        <f t="shared" si="29"/>
        <v>BP_Value_var</v>
      </c>
      <c r="E174" s="13" t="str">
        <f t="shared" si="20"/>
        <v>CHP1_M2_SetFRQ_BP_Value_var</v>
      </c>
      <c r="F174" s="14" t="str">
        <f t="shared" si="21"/>
        <v>BP_Value_var_LostALM</v>
      </c>
      <c r="G174" s="10" t="str">
        <f t="shared" si="22"/>
        <v>CHP1_M2_SetFRQ_LostALM</v>
      </c>
      <c r="H174" s="10" t="str">
        <f>VLOOKUP(基本表格!E174,起始地址定义!A:D,4,FALSE)&amp;" "&amp;Q174</f>
        <v>2412+P5-M1 刨片机料仓1#出料螺旋A 给定频率 传感器断线报警</v>
      </c>
      <c r="I174" s="10" t="str">
        <f t="shared" si="23"/>
        <v>DB1100,X351.2</v>
      </c>
      <c r="J174" s="13" t="str">
        <f>VLOOKUP(E174,起始地址定义!A:D,2,FALSE)</f>
        <v>DB1100</v>
      </c>
      <c r="K174" s="12" t="str">
        <f t="shared" si="24"/>
        <v>X351.2</v>
      </c>
      <c r="L174" s="13">
        <f>VLOOKUP(E174,起始地址定义!A:D,3,FALSE)</f>
        <v>350</v>
      </c>
      <c r="M174" s="14">
        <f>VLOOKUP($F174,类型描述及偏移量!$C:$H,2,FALSE)</f>
        <v>1.2</v>
      </c>
      <c r="N174" s="14" t="str">
        <f>VLOOKUP($F174,类型描述及偏移量!$C:$H,3,FALSE)</f>
        <v>离散</v>
      </c>
      <c r="O174" s="14" t="str">
        <f>VLOOKUP($F174,类型描述及偏移量!$C:$H,4,FALSE)</f>
        <v>On</v>
      </c>
      <c r="P174" s="14" t="str">
        <f>VLOOKUP($F174,类型描述及偏移量!$C:$H,5,FALSE)</f>
        <v>Yes</v>
      </c>
      <c r="Q174" s="14" t="str">
        <f>VLOOKUP($F174,类型描述及偏移量!$C:$H,6,FALSE)</f>
        <v>传感器断线报警</v>
      </c>
    </row>
    <row r="175" hidden="1" spans="1:17">
      <c r="A175" s="12" t="s">
        <v>17</v>
      </c>
      <c r="B175" s="12" t="str">
        <f t="shared" si="30"/>
        <v>M2_SetFRQ</v>
      </c>
      <c r="C175" s="12" t="str">
        <f t="shared" si="28"/>
        <v>Code</v>
      </c>
      <c r="D175" s="12" t="str">
        <f t="shared" si="29"/>
        <v>BP_Value_var</v>
      </c>
      <c r="E175" s="13" t="str">
        <f t="shared" si="20"/>
        <v>CHP1_M2_SetFRQ_BP_Value_var</v>
      </c>
      <c r="F175" s="14" t="str">
        <f t="shared" si="21"/>
        <v>BP_Value_var_Code</v>
      </c>
      <c r="G175" s="10" t="str">
        <f t="shared" si="22"/>
        <v>CHP1_M2_SetFRQ_Code</v>
      </c>
      <c r="H175" s="10" t="str">
        <f>VLOOKUP(基本表格!E175,起始地址定义!A:D,4,FALSE)&amp;" "&amp;Q175</f>
        <v>2412+P5-M1 刨片机料仓1#出料螺旋A 给定频率 实际内码</v>
      </c>
      <c r="I175" s="10" t="str">
        <f t="shared" si="23"/>
        <v>DB1100,INT352</v>
      </c>
      <c r="J175" s="13" t="str">
        <f>VLOOKUP(E175,起始地址定义!A:D,2,FALSE)</f>
        <v>DB1100</v>
      </c>
      <c r="K175" s="12" t="str">
        <f t="shared" si="24"/>
        <v>INT352</v>
      </c>
      <c r="L175" s="13">
        <f>VLOOKUP(E175,起始地址定义!A:D,3,FALSE)</f>
        <v>350</v>
      </c>
      <c r="M175" s="14">
        <f>VLOOKUP($F175,类型描述及偏移量!$C:$H,2,FALSE)</f>
        <v>2</v>
      </c>
      <c r="N175" s="14" t="str">
        <f>VLOOKUP($F175,类型描述及偏移量!$C:$H,3,FALSE)</f>
        <v>整型</v>
      </c>
      <c r="O175" s="14" t="str">
        <f>VLOOKUP($F175,类型描述及偏移量!$C:$H,4,FALSE)</f>
        <v>None</v>
      </c>
      <c r="P175" s="14" t="str">
        <f>VLOOKUP($F175,类型描述及偏移量!$C:$H,5,FALSE)</f>
        <v>Yes</v>
      </c>
      <c r="Q175" s="14" t="str">
        <f>VLOOKUP($F175,类型描述及偏移量!$C:$H,6,FALSE)</f>
        <v>实际内码</v>
      </c>
    </row>
    <row r="176" hidden="1" spans="1:17">
      <c r="A176" s="12" t="s">
        <v>17</v>
      </c>
      <c r="B176" s="12" t="str">
        <f t="shared" si="30"/>
        <v>M2_SetFRQ</v>
      </c>
      <c r="C176" s="12" t="str">
        <f t="shared" ref="C176:C196" si="31">C53</f>
        <v>Value</v>
      </c>
      <c r="D176" s="12" t="str">
        <f t="shared" ref="D176:D196" si="32">D53</f>
        <v>BP_Value_var</v>
      </c>
      <c r="E176" s="13" t="str">
        <f t="shared" si="20"/>
        <v>CHP1_M2_SetFRQ_BP_Value_var</v>
      </c>
      <c r="F176" s="14" t="str">
        <f t="shared" si="21"/>
        <v>BP_Value_var_Value</v>
      </c>
      <c r="G176" s="10" t="str">
        <f t="shared" si="22"/>
        <v>CHP1_M2_SetFRQ_Value</v>
      </c>
      <c r="H176" s="10" t="str">
        <f>VLOOKUP(基本表格!E176,起始地址定义!A:D,4,FALSE)&amp;" "&amp;Q176</f>
        <v>2412+P5-M1 刨片机料仓1#出料螺旋A 给定频率 实际值</v>
      </c>
      <c r="I176" s="10" t="str">
        <f t="shared" si="23"/>
        <v>DB1100,REAL356</v>
      </c>
      <c r="J176" s="13" t="str">
        <f>VLOOKUP(E176,起始地址定义!A:D,2,FALSE)</f>
        <v>DB1100</v>
      </c>
      <c r="K176" s="12" t="str">
        <f t="shared" si="24"/>
        <v>REAL356</v>
      </c>
      <c r="L176" s="13">
        <f>VLOOKUP(E176,起始地址定义!A:D,3,FALSE)</f>
        <v>350</v>
      </c>
      <c r="M176" s="14">
        <f>VLOOKUP($F176,类型描述及偏移量!$C:$H,2,FALSE)</f>
        <v>6</v>
      </c>
      <c r="N176" s="14" t="str">
        <f>VLOOKUP($F176,类型描述及偏移量!$C:$H,3,FALSE)</f>
        <v>实型</v>
      </c>
      <c r="O176" s="14" t="str">
        <f>VLOOKUP($F176,类型描述及偏移量!$C:$H,4,FALSE)</f>
        <v>None</v>
      </c>
      <c r="P176" s="14" t="str">
        <f>VLOOKUP($F176,类型描述及偏移量!$C:$H,5,FALSE)</f>
        <v>Yes</v>
      </c>
      <c r="Q176" s="14" t="str">
        <f>VLOOKUP($F176,类型描述及偏移量!$C:$H,6,FALSE)</f>
        <v>实际值</v>
      </c>
    </row>
    <row r="177" hidden="1" spans="1:17">
      <c r="A177" s="12" t="s">
        <v>17</v>
      </c>
      <c r="B177" s="12" t="str">
        <f t="shared" si="30"/>
        <v>M2_SetFRQ</v>
      </c>
      <c r="C177" s="12" t="str">
        <f t="shared" si="31"/>
        <v>Range</v>
      </c>
      <c r="D177" s="12" t="str">
        <f t="shared" si="32"/>
        <v>BP_Value_var</v>
      </c>
      <c r="E177" s="13" t="str">
        <f t="shared" si="20"/>
        <v>CHP1_M2_SetFRQ_BP_Value_var</v>
      </c>
      <c r="F177" s="14" t="str">
        <f t="shared" si="21"/>
        <v>BP_Value_var_Range</v>
      </c>
      <c r="G177" s="10" t="str">
        <f t="shared" si="22"/>
        <v>CHP1_M2_SetFRQ_Range</v>
      </c>
      <c r="H177" s="10" t="str">
        <f>VLOOKUP(基本表格!E177,起始地址定义!A:D,4,FALSE)&amp;" "&amp;Q177</f>
        <v>2412+P5-M1 刨片机料仓1#出料螺旋A 给定频率 量程</v>
      </c>
      <c r="I177" s="10" t="str">
        <f t="shared" si="23"/>
        <v>DB1100,REAL360</v>
      </c>
      <c r="J177" s="13" t="str">
        <f>VLOOKUP(E177,起始地址定义!A:D,2,FALSE)</f>
        <v>DB1100</v>
      </c>
      <c r="K177" s="12" t="str">
        <f t="shared" si="24"/>
        <v>REAL360</v>
      </c>
      <c r="L177" s="13">
        <f>VLOOKUP(E177,起始地址定义!A:D,3,FALSE)</f>
        <v>350</v>
      </c>
      <c r="M177" s="14">
        <f>VLOOKUP($F177,类型描述及偏移量!$C:$H,2,FALSE)</f>
        <v>10</v>
      </c>
      <c r="N177" s="14" t="str">
        <f>VLOOKUP($F177,类型描述及偏移量!$C:$H,3,FALSE)</f>
        <v>实型</v>
      </c>
      <c r="O177" s="14" t="str">
        <f>VLOOKUP($F177,类型描述及偏移量!$C:$H,4,FALSE)</f>
        <v>None</v>
      </c>
      <c r="P177" s="14" t="str">
        <f>VLOOKUP($F177,类型描述及偏移量!$C:$H,5,FALSE)</f>
        <v>No</v>
      </c>
      <c r="Q177" s="14" t="str">
        <f>VLOOKUP($F177,类型描述及偏移量!$C:$H,6,FALSE)</f>
        <v>量程</v>
      </c>
    </row>
    <row r="178" hidden="1" spans="1:17">
      <c r="A178" s="12" t="s">
        <v>17</v>
      </c>
      <c r="B178" s="12" t="str">
        <f t="shared" si="30"/>
        <v>M2_SetFRQ</v>
      </c>
      <c r="C178" s="12" t="str">
        <f t="shared" si="31"/>
        <v>Hi</v>
      </c>
      <c r="D178" s="12" t="str">
        <f t="shared" si="32"/>
        <v>BP_Value_var</v>
      </c>
      <c r="E178" s="13" t="str">
        <f t="shared" si="20"/>
        <v>CHP1_M2_SetFRQ_BP_Value_var</v>
      </c>
      <c r="F178" s="14" t="str">
        <f t="shared" si="21"/>
        <v>BP_Value_var_Hi</v>
      </c>
      <c r="G178" s="10" t="str">
        <f t="shared" si="22"/>
        <v>CHP1_M2_SetFRQ_Hi</v>
      </c>
      <c r="H178" s="10" t="str">
        <f>VLOOKUP(基本表格!E178,起始地址定义!A:D,4,FALSE)&amp;" "&amp;Q178</f>
        <v>2412+P5-M1 刨片机料仓1#出料螺旋A 给定频率 上限值</v>
      </c>
      <c r="I178" s="10" t="str">
        <f t="shared" si="23"/>
        <v>DB1100,REAL364</v>
      </c>
      <c r="J178" s="13" t="str">
        <f>VLOOKUP(E178,起始地址定义!A:D,2,FALSE)</f>
        <v>DB1100</v>
      </c>
      <c r="K178" s="12" t="str">
        <f t="shared" si="24"/>
        <v>REAL364</v>
      </c>
      <c r="L178" s="13">
        <f>VLOOKUP(E178,起始地址定义!A:D,3,FALSE)</f>
        <v>350</v>
      </c>
      <c r="M178" s="14">
        <f>VLOOKUP($F178,类型描述及偏移量!$C:$H,2,FALSE)</f>
        <v>14</v>
      </c>
      <c r="N178" s="14" t="str">
        <f>VLOOKUP($F178,类型描述及偏移量!$C:$H,3,FALSE)</f>
        <v>实型</v>
      </c>
      <c r="O178" s="14" t="str">
        <f>VLOOKUP($F178,类型描述及偏移量!$C:$H,4,FALSE)</f>
        <v>None</v>
      </c>
      <c r="P178" s="14" t="str">
        <f>VLOOKUP($F178,类型描述及偏移量!$C:$H,5,FALSE)</f>
        <v>No</v>
      </c>
      <c r="Q178" s="14" t="str">
        <f>VLOOKUP($F178,类型描述及偏移量!$C:$H,6,FALSE)</f>
        <v>上限值</v>
      </c>
    </row>
    <row r="179" hidden="1" spans="1:17">
      <c r="A179" s="12" t="s">
        <v>17</v>
      </c>
      <c r="B179" s="12" t="str">
        <f t="shared" si="30"/>
        <v>M2_SetFRQ</v>
      </c>
      <c r="C179" s="12" t="str">
        <f t="shared" si="31"/>
        <v>Lo</v>
      </c>
      <c r="D179" s="12" t="str">
        <f t="shared" si="32"/>
        <v>BP_Value_var</v>
      </c>
      <c r="E179" s="13" t="str">
        <f t="shared" si="20"/>
        <v>CHP1_M2_SetFRQ_BP_Value_var</v>
      </c>
      <c r="F179" s="14" t="str">
        <f t="shared" si="21"/>
        <v>BP_Value_var_Lo</v>
      </c>
      <c r="G179" s="10" t="str">
        <f t="shared" si="22"/>
        <v>CHP1_M2_SetFRQ_Lo</v>
      </c>
      <c r="H179" s="10" t="str">
        <f>VLOOKUP(基本表格!E179,起始地址定义!A:D,4,FALSE)&amp;" "&amp;Q179</f>
        <v>2412+P5-M1 刨片机料仓1#出料螺旋A 给定频率 下限值</v>
      </c>
      <c r="I179" s="10" t="str">
        <f t="shared" si="23"/>
        <v>DB1100,REAL368</v>
      </c>
      <c r="J179" s="13" t="str">
        <f>VLOOKUP(E179,起始地址定义!A:D,2,FALSE)</f>
        <v>DB1100</v>
      </c>
      <c r="K179" s="12" t="str">
        <f t="shared" si="24"/>
        <v>REAL368</v>
      </c>
      <c r="L179" s="13">
        <f>VLOOKUP(E179,起始地址定义!A:D,3,FALSE)</f>
        <v>350</v>
      </c>
      <c r="M179" s="14">
        <f>VLOOKUP($F179,类型描述及偏移量!$C:$H,2,FALSE)</f>
        <v>18</v>
      </c>
      <c r="N179" s="14" t="str">
        <f>VLOOKUP($F179,类型描述及偏移量!$C:$H,3,FALSE)</f>
        <v>实型</v>
      </c>
      <c r="O179" s="14" t="str">
        <f>VLOOKUP($F179,类型描述及偏移量!$C:$H,4,FALSE)</f>
        <v>None</v>
      </c>
      <c r="P179" s="14" t="str">
        <f>VLOOKUP($F179,类型描述及偏移量!$C:$H,5,FALSE)</f>
        <v>No</v>
      </c>
      <c r="Q179" s="14" t="str">
        <f>VLOOKUP($F179,类型描述及偏移量!$C:$H,6,FALSE)</f>
        <v>下限值</v>
      </c>
    </row>
    <row r="180" hidden="1" spans="1:17">
      <c r="A180" s="12" t="s">
        <v>17</v>
      </c>
      <c r="B180" s="12" t="str">
        <f t="shared" si="30"/>
        <v>M2_SetFRQ</v>
      </c>
      <c r="C180" s="12" t="str">
        <f t="shared" si="31"/>
        <v>HiHi</v>
      </c>
      <c r="D180" s="12" t="str">
        <f t="shared" si="32"/>
        <v>BP_Value_var</v>
      </c>
      <c r="E180" s="13" t="str">
        <f t="shared" si="20"/>
        <v>CHP1_M2_SetFRQ_BP_Value_var</v>
      </c>
      <c r="F180" s="14" t="str">
        <f t="shared" si="21"/>
        <v>BP_Value_var_HiHi</v>
      </c>
      <c r="G180" s="10" t="str">
        <f t="shared" si="22"/>
        <v>CHP1_M2_SetFRQ_HiHi</v>
      </c>
      <c r="H180" s="10" t="str">
        <f>VLOOKUP(基本表格!E180,起始地址定义!A:D,4,FALSE)&amp;" "&amp;Q180</f>
        <v>2412+P5-M1 刨片机料仓1#出料螺旋A 给定频率 上上限值</v>
      </c>
      <c r="I180" s="10" t="str">
        <f t="shared" si="23"/>
        <v>DB1100,REAL372</v>
      </c>
      <c r="J180" s="13" t="str">
        <f>VLOOKUP(E180,起始地址定义!A:D,2,FALSE)</f>
        <v>DB1100</v>
      </c>
      <c r="K180" s="12" t="str">
        <f t="shared" si="24"/>
        <v>REAL372</v>
      </c>
      <c r="L180" s="13">
        <f>VLOOKUP(E180,起始地址定义!A:D,3,FALSE)</f>
        <v>350</v>
      </c>
      <c r="M180" s="14">
        <f>VLOOKUP($F180,类型描述及偏移量!$C:$H,2,FALSE)</f>
        <v>22</v>
      </c>
      <c r="N180" s="14" t="str">
        <f>VLOOKUP($F180,类型描述及偏移量!$C:$H,3,FALSE)</f>
        <v>实型</v>
      </c>
      <c r="O180" s="14" t="str">
        <f>VLOOKUP($F180,类型描述及偏移量!$C:$H,4,FALSE)</f>
        <v>None</v>
      </c>
      <c r="P180" s="14" t="str">
        <f>VLOOKUP($F180,类型描述及偏移量!$C:$H,5,FALSE)</f>
        <v>No</v>
      </c>
      <c r="Q180" s="14" t="str">
        <f>VLOOKUP($F180,类型描述及偏移量!$C:$H,6,FALSE)</f>
        <v>上上限值</v>
      </c>
    </row>
    <row r="181" hidden="1" spans="1:17">
      <c r="A181" s="12" t="s">
        <v>17</v>
      </c>
      <c r="B181" s="12" t="str">
        <f t="shared" si="30"/>
        <v>M2_SetFRQ</v>
      </c>
      <c r="C181" s="12" t="str">
        <f t="shared" si="31"/>
        <v>LoLo</v>
      </c>
      <c r="D181" s="12" t="str">
        <f t="shared" si="32"/>
        <v>BP_Value_var</v>
      </c>
      <c r="E181" s="13" t="str">
        <f t="shared" si="20"/>
        <v>CHP1_M2_SetFRQ_BP_Value_var</v>
      </c>
      <c r="F181" s="14" t="str">
        <f t="shared" si="21"/>
        <v>BP_Value_var_LoLo</v>
      </c>
      <c r="G181" s="10" t="str">
        <f t="shared" si="22"/>
        <v>CHP1_M2_SetFRQ_LoLo</v>
      </c>
      <c r="H181" s="10" t="str">
        <f>VLOOKUP(基本表格!E181,起始地址定义!A:D,4,FALSE)&amp;" "&amp;Q181</f>
        <v>2412+P5-M1 刨片机料仓1#出料螺旋A 给定频率 下下限值</v>
      </c>
      <c r="I181" s="10" t="str">
        <f t="shared" si="23"/>
        <v>DB1100,REAL376</v>
      </c>
      <c r="J181" s="13" t="str">
        <f>VLOOKUP(E181,起始地址定义!A:D,2,FALSE)</f>
        <v>DB1100</v>
      </c>
      <c r="K181" s="12" t="str">
        <f t="shared" si="24"/>
        <v>REAL376</v>
      </c>
      <c r="L181" s="13">
        <f>VLOOKUP(E181,起始地址定义!A:D,3,FALSE)</f>
        <v>350</v>
      </c>
      <c r="M181" s="14">
        <f>VLOOKUP($F181,类型描述及偏移量!$C:$H,2,FALSE)</f>
        <v>26</v>
      </c>
      <c r="N181" s="14" t="str">
        <f>VLOOKUP($F181,类型描述及偏移量!$C:$H,3,FALSE)</f>
        <v>实型</v>
      </c>
      <c r="O181" s="14" t="str">
        <f>VLOOKUP($F181,类型描述及偏移量!$C:$H,4,FALSE)</f>
        <v>None</v>
      </c>
      <c r="P181" s="14" t="str">
        <f>VLOOKUP($F181,类型描述及偏移量!$C:$H,5,FALSE)</f>
        <v>No</v>
      </c>
      <c r="Q181" s="14" t="str">
        <f>VLOOKUP($F181,类型描述及偏移量!$C:$H,6,FALSE)</f>
        <v>下下限值</v>
      </c>
    </row>
    <row r="182" hidden="1" spans="1:17">
      <c r="A182" s="12" t="s">
        <v>17</v>
      </c>
      <c r="B182" s="12" t="str">
        <f t="shared" si="30"/>
        <v>M2_ActFRQ</v>
      </c>
      <c r="C182" s="12" t="str">
        <f t="shared" si="31"/>
        <v>HiProEN</v>
      </c>
      <c r="D182" s="12" t="str">
        <f t="shared" si="32"/>
        <v>BP_Value_var</v>
      </c>
      <c r="E182" s="13" t="str">
        <f t="shared" si="20"/>
        <v>CHP1_M2_ActFRQ_BP_Value_var</v>
      </c>
      <c r="F182" s="14" t="str">
        <f t="shared" si="21"/>
        <v>BP_Value_var_HiProEN</v>
      </c>
      <c r="G182" s="10" t="str">
        <f t="shared" si="22"/>
        <v>CHP1_M2_ActFRQ_HiProEN</v>
      </c>
      <c r="H182" s="10" t="str">
        <f>VLOOKUP(基本表格!E182,起始地址定义!A:D,4,FALSE)&amp;" "&amp;Q182</f>
        <v>2412+P5-M1 刨片机料仓1#出料螺旋A 反馈频率 上限保护使能</v>
      </c>
      <c r="I182" s="10" t="str">
        <f t="shared" si="23"/>
        <v>DB1100,X400.3</v>
      </c>
      <c r="J182" s="13" t="str">
        <f>VLOOKUP(E182,起始地址定义!A:D,2,FALSE)</f>
        <v>DB1100</v>
      </c>
      <c r="K182" s="12" t="str">
        <f t="shared" si="24"/>
        <v>X400.3</v>
      </c>
      <c r="L182" s="13">
        <f>VLOOKUP(E182,起始地址定义!A:D,3,FALSE)</f>
        <v>400</v>
      </c>
      <c r="M182" s="14">
        <f>VLOOKUP($F182,类型描述及偏移量!$C:$H,2,FALSE)</f>
        <v>0.299999999999997</v>
      </c>
      <c r="N182" s="14" t="str">
        <f>VLOOKUP($F182,类型描述及偏移量!$C:$H,3,FALSE)</f>
        <v>离散</v>
      </c>
      <c r="O182" s="14" t="str">
        <f>VLOOKUP($F182,类型描述及偏移量!$C:$H,4,FALSE)</f>
        <v>None</v>
      </c>
      <c r="P182" s="14" t="str">
        <f>VLOOKUP($F182,类型描述及偏移量!$C:$H,5,FALSE)</f>
        <v>No</v>
      </c>
      <c r="Q182" s="14" t="str">
        <f>VLOOKUP($F182,类型描述及偏移量!$C:$H,6,FALSE)</f>
        <v>上限保护使能</v>
      </c>
    </row>
    <row r="183" hidden="1" spans="1:17">
      <c r="A183" s="12" t="s">
        <v>17</v>
      </c>
      <c r="B183" s="12" t="str">
        <f t="shared" si="30"/>
        <v>M2_ActFRQ</v>
      </c>
      <c r="C183" s="12" t="str">
        <f t="shared" si="31"/>
        <v>LoProEN</v>
      </c>
      <c r="D183" s="12" t="str">
        <f t="shared" si="32"/>
        <v>BP_Value_var</v>
      </c>
      <c r="E183" s="13" t="str">
        <f t="shared" si="20"/>
        <v>CHP1_M2_ActFRQ_BP_Value_var</v>
      </c>
      <c r="F183" s="14" t="str">
        <f t="shared" si="21"/>
        <v>BP_Value_var_LoProEN</v>
      </c>
      <c r="G183" s="10" t="str">
        <f t="shared" si="22"/>
        <v>CHP1_M2_ActFRQ_LoProEN</v>
      </c>
      <c r="H183" s="10" t="str">
        <f>VLOOKUP(基本表格!E183,起始地址定义!A:D,4,FALSE)&amp;" "&amp;Q183</f>
        <v>2412+P5-M1 刨片机料仓1#出料螺旋A 反馈频率 下限保护使能</v>
      </c>
      <c r="I183" s="10" t="str">
        <f t="shared" si="23"/>
        <v>DB1100,X400.4</v>
      </c>
      <c r="J183" s="13" t="str">
        <f>VLOOKUP(E183,起始地址定义!A:D,2,FALSE)</f>
        <v>DB1100</v>
      </c>
      <c r="K183" s="12" t="str">
        <f t="shared" si="24"/>
        <v>X400.4</v>
      </c>
      <c r="L183" s="13">
        <f>VLOOKUP(E183,起始地址定义!A:D,3,FALSE)</f>
        <v>400</v>
      </c>
      <c r="M183" s="14">
        <f>VLOOKUP($F183,类型描述及偏移量!$C:$H,2,FALSE)</f>
        <v>0.399999999999999</v>
      </c>
      <c r="N183" s="14" t="str">
        <f>VLOOKUP($F183,类型描述及偏移量!$C:$H,3,FALSE)</f>
        <v>离散</v>
      </c>
      <c r="O183" s="14" t="str">
        <f>VLOOKUP($F183,类型描述及偏移量!$C:$H,4,FALSE)</f>
        <v>None</v>
      </c>
      <c r="P183" s="14" t="str">
        <f>VLOOKUP($F183,类型描述及偏移量!$C:$H,5,FALSE)</f>
        <v>No</v>
      </c>
      <c r="Q183" s="14" t="str">
        <f>VLOOKUP($F183,类型描述及偏移量!$C:$H,6,FALSE)</f>
        <v>下限保护使能</v>
      </c>
    </row>
    <row r="184" hidden="1" spans="1:17">
      <c r="A184" s="12" t="s">
        <v>17</v>
      </c>
      <c r="B184" s="12" t="str">
        <f t="shared" si="30"/>
        <v>M2_ActFRQ</v>
      </c>
      <c r="C184" s="12" t="str">
        <f t="shared" si="31"/>
        <v>HiALM</v>
      </c>
      <c r="D184" s="12" t="str">
        <f t="shared" si="32"/>
        <v>BP_Value_var</v>
      </c>
      <c r="E184" s="13" t="str">
        <f t="shared" si="20"/>
        <v>CHP1_M2_ActFRQ_BP_Value_var</v>
      </c>
      <c r="F184" s="14" t="str">
        <f t="shared" si="21"/>
        <v>BP_Value_var_HiALM</v>
      </c>
      <c r="G184" s="10" t="str">
        <f t="shared" si="22"/>
        <v>CHP1_M2_ActFRQ_HiALM</v>
      </c>
      <c r="H184" s="10" t="str">
        <f>VLOOKUP(基本表格!E184,起始地址定义!A:D,4,FALSE)&amp;" "&amp;Q184</f>
        <v>2412+P5-M1 刨片机料仓1#出料螺旋A 反馈频率 上限报警</v>
      </c>
      <c r="I184" s="10" t="str">
        <f t="shared" si="23"/>
        <v>DB1100,X400.5</v>
      </c>
      <c r="J184" s="13" t="str">
        <f>VLOOKUP(E184,起始地址定义!A:D,2,FALSE)</f>
        <v>DB1100</v>
      </c>
      <c r="K184" s="12" t="str">
        <f t="shared" si="24"/>
        <v>X400.5</v>
      </c>
      <c r="L184" s="13">
        <f>VLOOKUP(E184,起始地址定义!A:D,3,FALSE)</f>
        <v>400</v>
      </c>
      <c r="M184" s="14">
        <f>VLOOKUP($F184,类型描述及偏移量!$C:$H,2,FALSE)</f>
        <v>0.5</v>
      </c>
      <c r="N184" s="14" t="str">
        <f>VLOOKUP($F184,类型描述及偏移量!$C:$H,3,FALSE)</f>
        <v>离散</v>
      </c>
      <c r="O184" s="14" t="str">
        <f>VLOOKUP($F184,类型描述及偏移量!$C:$H,4,FALSE)</f>
        <v>None</v>
      </c>
      <c r="P184" s="14" t="str">
        <f>VLOOKUP($F184,类型描述及偏移量!$C:$H,5,FALSE)</f>
        <v>Yes</v>
      </c>
      <c r="Q184" s="14" t="str">
        <f>VLOOKUP($F184,类型描述及偏移量!$C:$H,6,FALSE)</f>
        <v>上限报警</v>
      </c>
    </row>
    <row r="185" hidden="1" spans="1:17">
      <c r="A185" s="12" t="s">
        <v>17</v>
      </c>
      <c r="B185" s="12" t="str">
        <f t="shared" si="30"/>
        <v>M2_ActFRQ</v>
      </c>
      <c r="C185" s="12" t="str">
        <f t="shared" si="31"/>
        <v>LoALM</v>
      </c>
      <c r="D185" s="12" t="str">
        <f t="shared" si="32"/>
        <v>BP_Value_var</v>
      </c>
      <c r="E185" s="13" t="str">
        <f t="shared" si="20"/>
        <v>CHP1_M2_ActFRQ_BP_Value_var</v>
      </c>
      <c r="F185" s="14" t="str">
        <f t="shared" si="21"/>
        <v>BP_Value_var_LoALM</v>
      </c>
      <c r="G185" s="10" t="str">
        <f t="shared" si="22"/>
        <v>CHP1_M2_ActFRQ_LoALM</v>
      </c>
      <c r="H185" s="10" t="str">
        <f>VLOOKUP(基本表格!E185,起始地址定义!A:D,4,FALSE)&amp;" "&amp;Q185</f>
        <v>2412+P5-M1 刨片机料仓1#出料螺旋A 反馈频率 下限报警</v>
      </c>
      <c r="I185" s="10" t="str">
        <f t="shared" si="23"/>
        <v>DB1100,X400.6</v>
      </c>
      <c r="J185" s="13" t="str">
        <f>VLOOKUP(E185,起始地址定义!A:D,2,FALSE)</f>
        <v>DB1100</v>
      </c>
      <c r="K185" s="12" t="str">
        <f t="shared" si="24"/>
        <v>X400.6</v>
      </c>
      <c r="L185" s="13">
        <f>VLOOKUP(E185,起始地址定义!A:D,3,FALSE)</f>
        <v>400</v>
      </c>
      <c r="M185" s="14">
        <f>VLOOKUP($F185,类型描述及偏移量!$C:$H,2,FALSE)</f>
        <v>0.600000000000001</v>
      </c>
      <c r="N185" s="14" t="str">
        <f>VLOOKUP($F185,类型描述及偏移量!$C:$H,3,FALSE)</f>
        <v>离散</v>
      </c>
      <c r="O185" s="14" t="str">
        <f>VLOOKUP($F185,类型描述及偏移量!$C:$H,4,FALSE)</f>
        <v>None</v>
      </c>
      <c r="P185" s="14" t="str">
        <f>VLOOKUP($F185,类型描述及偏移量!$C:$H,5,FALSE)</f>
        <v>Yes</v>
      </c>
      <c r="Q185" s="14" t="str">
        <f>VLOOKUP($F185,类型描述及偏移量!$C:$H,6,FALSE)</f>
        <v>下限报警</v>
      </c>
    </row>
    <row r="186" hidden="1" spans="1:17">
      <c r="A186" s="12" t="s">
        <v>17</v>
      </c>
      <c r="B186" s="12" t="str">
        <f t="shared" si="30"/>
        <v>M2_ActFRQ</v>
      </c>
      <c r="C186" s="12" t="str">
        <f t="shared" si="31"/>
        <v>HiHiALM</v>
      </c>
      <c r="D186" s="12" t="str">
        <f t="shared" si="32"/>
        <v>BP_Value_var</v>
      </c>
      <c r="E186" s="13" t="str">
        <f t="shared" si="20"/>
        <v>CHP1_M2_ActFRQ_BP_Value_var</v>
      </c>
      <c r="F186" s="14" t="str">
        <f t="shared" si="21"/>
        <v>BP_Value_var_HiHiALM</v>
      </c>
      <c r="G186" s="10" t="str">
        <f t="shared" si="22"/>
        <v>CHP1_M2_ActFRQ_HiHiALM</v>
      </c>
      <c r="H186" s="10" t="str">
        <f>VLOOKUP(基本表格!E186,起始地址定义!A:D,4,FALSE)&amp;" "&amp;Q186</f>
        <v>2412+P5-M1 刨片机料仓1#出料螺旋A 反馈频率 上上限报警</v>
      </c>
      <c r="I186" s="10" t="str">
        <f t="shared" si="23"/>
        <v>DB1100,X400.7</v>
      </c>
      <c r="J186" s="13" t="str">
        <f>VLOOKUP(E186,起始地址定义!A:D,2,FALSE)</f>
        <v>DB1100</v>
      </c>
      <c r="K186" s="12" t="str">
        <f t="shared" si="24"/>
        <v>X400.7</v>
      </c>
      <c r="L186" s="13">
        <f>VLOOKUP(E186,起始地址定义!A:D,3,FALSE)</f>
        <v>400</v>
      </c>
      <c r="M186" s="14">
        <f>VLOOKUP($F186,类型描述及偏移量!$C:$H,2,FALSE)</f>
        <v>0.700000000000003</v>
      </c>
      <c r="N186" s="14" t="str">
        <f>VLOOKUP($F186,类型描述及偏移量!$C:$H,3,FALSE)</f>
        <v>离散</v>
      </c>
      <c r="O186" s="14" t="str">
        <f>VLOOKUP($F186,类型描述及偏移量!$C:$H,4,FALSE)</f>
        <v>On</v>
      </c>
      <c r="P186" s="14" t="str">
        <f>VLOOKUP($F186,类型描述及偏移量!$C:$H,5,FALSE)</f>
        <v>Yes</v>
      </c>
      <c r="Q186" s="14" t="str">
        <f>VLOOKUP($F186,类型描述及偏移量!$C:$H,6,FALSE)</f>
        <v>上上限报警</v>
      </c>
    </row>
    <row r="187" hidden="1" spans="1:17">
      <c r="A187" s="12" t="s">
        <v>17</v>
      </c>
      <c r="B187" s="12" t="str">
        <f t="shared" si="30"/>
        <v>M2_ActFRQ</v>
      </c>
      <c r="C187" s="12" t="str">
        <f t="shared" si="31"/>
        <v>LoLoALM</v>
      </c>
      <c r="D187" s="12" t="str">
        <f t="shared" si="32"/>
        <v>BP_Value_var</v>
      </c>
      <c r="E187" s="13" t="str">
        <f t="shared" si="20"/>
        <v>CHP1_M2_ActFRQ_BP_Value_var</v>
      </c>
      <c r="F187" s="14" t="str">
        <f t="shared" si="21"/>
        <v>BP_Value_var_LoLoALM</v>
      </c>
      <c r="G187" s="10" t="str">
        <f t="shared" si="22"/>
        <v>CHP1_M2_ActFRQ_LoLoALM</v>
      </c>
      <c r="H187" s="10" t="str">
        <f>VLOOKUP(基本表格!E187,起始地址定义!A:D,4,FALSE)&amp;" "&amp;Q187</f>
        <v>2412+P5-M1 刨片机料仓1#出料螺旋A 反馈频率 下下限报警</v>
      </c>
      <c r="I187" s="10" t="str">
        <f t="shared" si="23"/>
        <v>DB1100,X401.0</v>
      </c>
      <c r="J187" s="13" t="str">
        <f>VLOOKUP(E187,起始地址定义!A:D,2,FALSE)</f>
        <v>DB1100</v>
      </c>
      <c r="K187" s="12" t="str">
        <f t="shared" si="24"/>
        <v>X401.0</v>
      </c>
      <c r="L187" s="13">
        <f>VLOOKUP(E187,起始地址定义!A:D,3,FALSE)</f>
        <v>400</v>
      </c>
      <c r="M187" s="14">
        <f>VLOOKUP($F187,类型描述及偏移量!$C:$H,2,FALSE)</f>
        <v>1</v>
      </c>
      <c r="N187" s="14" t="str">
        <f>VLOOKUP($F187,类型描述及偏移量!$C:$H,3,FALSE)</f>
        <v>离散</v>
      </c>
      <c r="O187" s="14" t="str">
        <f>VLOOKUP($F187,类型描述及偏移量!$C:$H,4,FALSE)</f>
        <v>On</v>
      </c>
      <c r="P187" s="14" t="str">
        <f>VLOOKUP($F187,类型描述及偏移量!$C:$H,5,FALSE)</f>
        <v>Yes</v>
      </c>
      <c r="Q187" s="14" t="str">
        <f>VLOOKUP($F187,类型描述及偏移量!$C:$H,6,FALSE)</f>
        <v>下下限报警</v>
      </c>
    </row>
    <row r="188" hidden="1" spans="1:17">
      <c r="A188" s="12" t="s">
        <v>17</v>
      </c>
      <c r="B188" s="12" t="str">
        <f t="shared" si="30"/>
        <v>M2_ActFRQ</v>
      </c>
      <c r="C188" s="12" t="str">
        <f t="shared" si="31"/>
        <v>LimALM</v>
      </c>
      <c r="D188" s="12" t="str">
        <f t="shared" si="32"/>
        <v>BP_Value_var</v>
      </c>
      <c r="E188" s="13" t="str">
        <f t="shared" si="20"/>
        <v>CHP1_M2_ActFRQ_BP_Value_var</v>
      </c>
      <c r="F188" s="14" t="str">
        <f t="shared" si="21"/>
        <v>BP_Value_var_LimALM</v>
      </c>
      <c r="G188" s="10" t="str">
        <f t="shared" si="22"/>
        <v>CHP1_M2_ActFRQ_LimALM</v>
      </c>
      <c r="H188" s="10" t="str">
        <f>VLOOKUP(基本表格!E188,起始地址定义!A:D,4,FALSE)&amp;" "&amp;Q188</f>
        <v>2412+P5-M1 刨片机料仓1#出料螺旋A 反馈频率 极限报警</v>
      </c>
      <c r="I188" s="10" t="str">
        <f t="shared" si="23"/>
        <v>DB1100,X401.1</v>
      </c>
      <c r="J188" s="13" t="str">
        <f>VLOOKUP(E188,起始地址定义!A:D,2,FALSE)</f>
        <v>DB1100</v>
      </c>
      <c r="K188" s="12" t="str">
        <f t="shared" si="24"/>
        <v>X401.1</v>
      </c>
      <c r="L188" s="13">
        <f>VLOOKUP(E188,起始地址定义!A:D,3,FALSE)</f>
        <v>400</v>
      </c>
      <c r="M188" s="14">
        <f>VLOOKUP($F188,类型描述及偏移量!$C:$H,2,FALSE)</f>
        <v>1.1</v>
      </c>
      <c r="N188" s="14" t="str">
        <f>VLOOKUP($F188,类型描述及偏移量!$C:$H,3,FALSE)</f>
        <v>离散</v>
      </c>
      <c r="O188" s="14" t="str">
        <f>VLOOKUP($F188,类型描述及偏移量!$C:$H,4,FALSE)</f>
        <v>On</v>
      </c>
      <c r="P188" s="14" t="str">
        <f>VLOOKUP($F188,类型描述及偏移量!$C:$H,5,FALSE)</f>
        <v>Yes</v>
      </c>
      <c r="Q188" s="14" t="str">
        <f>VLOOKUP($F188,类型描述及偏移量!$C:$H,6,FALSE)</f>
        <v>极限报警</v>
      </c>
    </row>
    <row r="189" hidden="1" spans="1:17">
      <c r="A189" s="12" t="s">
        <v>17</v>
      </c>
      <c r="B189" s="12" t="str">
        <f t="shared" si="30"/>
        <v>M2_ActFRQ</v>
      </c>
      <c r="C189" s="12" t="str">
        <f t="shared" si="31"/>
        <v>LostALM</v>
      </c>
      <c r="D189" s="12" t="str">
        <f t="shared" si="32"/>
        <v>BP_Value_var</v>
      </c>
      <c r="E189" s="13" t="str">
        <f t="shared" ref="E189:E252" si="33">A189&amp;"_"&amp;B189&amp;"_"&amp;D189</f>
        <v>CHP1_M2_ActFRQ_BP_Value_var</v>
      </c>
      <c r="F189" s="14" t="str">
        <f t="shared" ref="F189:F252" si="34">D189&amp;"_"&amp;C189</f>
        <v>BP_Value_var_LostALM</v>
      </c>
      <c r="G189" s="10" t="str">
        <f t="shared" ref="G189:G252" si="35">A189&amp;"_"&amp;IF(B189="DB","",B189&amp;"_")&amp;C189</f>
        <v>CHP1_M2_ActFRQ_LostALM</v>
      </c>
      <c r="H189" s="10" t="str">
        <f>VLOOKUP(基本表格!E189,起始地址定义!A:D,4,FALSE)&amp;" "&amp;Q189</f>
        <v>2412+P5-M1 刨片机料仓1#出料螺旋A 反馈频率 传感器断线报警</v>
      </c>
      <c r="I189" s="10" t="str">
        <f t="shared" ref="I189:I252" si="36">J189&amp;","&amp;K189</f>
        <v>DB1100,X401.2</v>
      </c>
      <c r="J189" s="13" t="str">
        <f>VLOOKUP(E189,起始地址定义!A:D,2,FALSE)</f>
        <v>DB1100</v>
      </c>
      <c r="K189" s="12" t="str">
        <f t="shared" ref="K189:K252" si="37">IF(N189="离散","X",IF(N189="实型","REAL","INT"))&amp;IF(N189="离散",TEXT(L189+M189,"0.0"),L189+M189)</f>
        <v>X401.2</v>
      </c>
      <c r="L189" s="13">
        <f>VLOOKUP(E189,起始地址定义!A:D,3,FALSE)</f>
        <v>400</v>
      </c>
      <c r="M189" s="14">
        <f>VLOOKUP($F189,类型描述及偏移量!$C:$H,2,FALSE)</f>
        <v>1.2</v>
      </c>
      <c r="N189" s="14" t="str">
        <f>VLOOKUP($F189,类型描述及偏移量!$C:$H,3,FALSE)</f>
        <v>离散</v>
      </c>
      <c r="O189" s="14" t="str">
        <f>VLOOKUP($F189,类型描述及偏移量!$C:$H,4,FALSE)</f>
        <v>On</v>
      </c>
      <c r="P189" s="14" t="str">
        <f>VLOOKUP($F189,类型描述及偏移量!$C:$H,5,FALSE)</f>
        <v>Yes</v>
      </c>
      <c r="Q189" s="14" t="str">
        <f>VLOOKUP($F189,类型描述及偏移量!$C:$H,6,FALSE)</f>
        <v>传感器断线报警</v>
      </c>
    </row>
    <row r="190" hidden="1" spans="1:17">
      <c r="A190" s="12" t="s">
        <v>17</v>
      </c>
      <c r="B190" s="12" t="str">
        <f t="shared" si="30"/>
        <v>M2_ActFRQ</v>
      </c>
      <c r="C190" s="12" t="str">
        <f t="shared" si="31"/>
        <v>Code</v>
      </c>
      <c r="D190" s="12" t="str">
        <f t="shared" si="32"/>
        <v>BP_Value_var</v>
      </c>
      <c r="E190" s="13" t="str">
        <f t="shared" si="33"/>
        <v>CHP1_M2_ActFRQ_BP_Value_var</v>
      </c>
      <c r="F190" s="14" t="str">
        <f t="shared" si="34"/>
        <v>BP_Value_var_Code</v>
      </c>
      <c r="G190" s="10" t="str">
        <f t="shared" si="35"/>
        <v>CHP1_M2_ActFRQ_Code</v>
      </c>
      <c r="H190" s="10" t="str">
        <f>VLOOKUP(基本表格!E190,起始地址定义!A:D,4,FALSE)&amp;" "&amp;Q190</f>
        <v>2412+P5-M1 刨片机料仓1#出料螺旋A 反馈频率 实际内码</v>
      </c>
      <c r="I190" s="10" t="str">
        <f t="shared" si="36"/>
        <v>DB1100,INT402</v>
      </c>
      <c r="J190" s="13" t="str">
        <f>VLOOKUP(E190,起始地址定义!A:D,2,FALSE)</f>
        <v>DB1100</v>
      </c>
      <c r="K190" s="12" t="str">
        <f t="shared" si="37"/>
        <v>INT402</v>
      </c>
      <c r="L190" s="13">
        <f>VLOOKUP(E190,起始地址定义!A:D,3,FALSE)</f>
        <v>400</v>
      </c>
      <c r="M190" s="14">
        <f>VLOOKUP($F190,类型描述及偏移量!$C:$H,2,FALSE)</f>
        <v>2</v>
      </c>
      <c r="N190" s="14" t="str">
        <f>VLOOKUP($F190,类型描述及偏移量!$C:$H,3,FALSE)</f>
        <v>整型</v>
      </c>
      <c r="O190" s="14" t="str">
        <f>VLOOKUP($F190,类型描述及偏移量!$C:$H,4,FALSE)</f>
        <v>None</v>
      </c>
      <c r="P190" s="14" t="str">
        <f>VLOOKUP($F190,类型描述及偏移量!$C:$H,5,FALSE)</f>
        <v>Yes</v>
      </c>
      <c r="Q190" s="14" t="str">
        <f>VLOOKUP($F190,类型描述及偏移量!$C:$H,6,FALSE)</f>
        <v>实际内码</v>
      </c>
    </row>
    <row r="191" hidden="1" spans="1:17">
      <c r="A191" s="12" t="s">
        <v>17</v>
      </c>
      <c r="B191" s="12" t="str">
        <f t="shared" si="30"/>
        <v>M2_ActFRQ</v>
      </c>
      <c r="C191" s="12" t="str">
        <f t="shared" si="31"/>
        <v>Value</v>
      </c>
      <c r="D191" s="12" t="str">
        <f t="shared" si="32"/>
        <v>BP_Value_var</v>
      </c>
      <c r="E191" s="13" t="str">
        <f t="shared" si="33"/>
        <v>CHP1_M2_ActFRQ_BP_Value_var</v>
      </c>
      <c r="F191" s="14" t="str">
        <f t="shared" si="34"/>
        <v>BP_Value_var_Value</v>
      </c>
      <c r="G191" s="10" t="str">
        <f t="shared" si="35"/>
        <v>CHP1_M2_ActFRQ_Value</v>
      </c>
      <c r="H191" s="10" t="str">
        <f>VLOOKUP(基本表格!E191,起始地址定义!A:D,4,FALSE)&amp;" "&amp;Q191</f>
        <v>2412+P5-M1 刨片机料仓1#出料螺旋A 反馈频率 实际值</v>
      </c>
      <c r="I191" s="10" t="str">
        <f t="shared" si="36"/>
        <v>DB1100,REAL406</v>
      </c>
      <c r="J191" s="13" t="str">
        <f>VLOOKUP(E191,起始地址定义!A:D,2,FALSE)</f>
        <v>DB1100</v>
      </c>
      <c r="K191" s="12" t="str">
        <f t="shared" si="37"/>
        <v>REAL406</v>
      </c>
      <c r="L191" s="13">
        <f>VLOOKUP(E191,起始地址定义!A:D,3,FALSE)</f>
        <v>400</v>
      </c>
      <c r="M191" s="14">
        <f>VLOOKUP($F191,类型描述及偏移量!$C:$H,2,FALSE)</f>
        <v>6</v>
      </c>
      <c r="N191" s="14" t="str">
        <f>VLOOKUP($F191,类型描述及偏移量!$C:$H,3,FALSE)</f>
        <v>实型</v>
      </c>
      <c r="O191" s="14" t="str">
        <f>VLOOKUP($F191,类型描述及偏移量!$C:$H,4,FALSE)</f>
        <v>None</v>
      </c>
      <c r="P191" s="14" t="str">
        <f>VLOOKUP($F191,类型描述及偏移量!$C:$H,5,FALSE)</f>
        <v>Yes</v>
      </c>
      <c r="Q191" s="14" t="str">
        <f>VLOOKUP($F191,类型描述及偏移量!$C:$H,6,FALSE)</f>
        <v>实际值</v>
      </c>
    </row>
    <row r="192" hidden="1" spans="1:17">
      <c r="A192" s="12" t="s">
        <v>17</v>
      </c>
      <c r="B192" s="12" t="str">
        <f t="shared" si="30"/>
        <v>M2_ActFRQ</v>
      </c>
      <c r="C192" s="12" t="str">
        <f t="shared" si="31"/>
        <v>Range</v>
      </c>
      <c r="D192" s="12" t="str">
        <f t="shared" si="32"/>
        <v>BP_Value_var</v>
      </c>
      <c r="E192" s="13" t="str">
        <f t="shared" si="33"/>
        <v>CHP1_M2_ActFRQ_BP_Value_var</v>
      </c>
      <c r="F192" s="14" t="str">
        <f t="shared" si="34"/>
        <v>BP_Value_var_Range</v>
      </c>
      <c r="G192" s="10" t="str">
        <f t="shared" si="35"/>
        <v>CHP1_M2_ActFRQ_Range</v>
      </c>
      <c r="H192" s="10" t="str">
        <f>VLOOKUP(基本表格!E192,起始地址定义!A:D,4,FALSE)&amp;" "&amp;Q192</f>
        <v>2412+P5-M1 刨片机料仓1#出料螺旋A 反馈频率 量程</v>
      </c>
      <c r="I192" s="10" t="str">
        <f t="shared" si="36"/>
        <v>DB1100,REAL410</v>
      </c>
      <c r="J192" s="13" t="str">
        <f>VLOOKUP(E192,起始地址定义!A:D,2,FALSE)</f>
        <v>DB1100</v>
      </c>
      <c r="K192" s="12" t="str">
        <f t="shared" si="37"/>
        <v>REAL410</v>
      </c>
      <c r="L192" s="13">
        <f>VLOOKUP(E192,起始地址定义!A:D,3,FALSE)</f>
        <v>400</v>
      </c>
      <c r="M192" s="14">
        <f>VLOOKUP($F192,类型描述及偏移量!$C:$H,2,FALSE)</f>
        <v>10</v>
      </c>
      <c r="N192" s="14" t="str">
        <f>VLOOKUP($F192,类型描述及偏移量!$C:$H,3,FALSE)</f>
        <v>实型</v>
      </c>
      <c r="O192" s="14" t="str">
        <f>VLOOKUP($F192,类型描述及偏移量!$C:$H,4,FALSE)</f>
        <v>None</v>
      </c>
      <c r="P192" s="14" t="str">
        <f>VLOOKUP($F192,类型描述及偏移量!$C:$H,5,FALSE)</f>
        <v>No</v>
      </c>
      <c r="Q192" s="14" t="str">
        <f>VLOOKUP($F192,类型描述及偏移量!$C:$H,6,FALSE)</f>
        <v>量程</v>
      </c>
    </row>
    <row r="193" hidden="1" spans="1:17">
      <c r="A193" s="12" t="s">
        <v>17</v>
      </c>
      <c r="B193" s="12" t="str">
        <f t="shared" si="30"/>
        <v>M2_ActFRQ</v>
      </c>
      <c r="C193" s="12" t="str">
        <f t="shared" si="31"/>
        <v>Hi</v>
      </c>
      <c r="D193" s="12" t="str">
        <f t="shared" si="32"/>
        <v>BP_Value_var</v>
      </c>
      <c r="E193" s="13" t="str">
        <f t="shared" si="33"/>
        <v>CHP1_M2_ActFRQ_BP_Value_var</v>
      </c>
      <c r="F193" s="14" t="str">
        <f t="shared" si="34"/>
        <v>BP_Value_var_Hi</v>
      </c>
      <c r="G193" s="10" t="str">
        <f t="shared" si="35"/>
        <v>CHP1_M2_ActFRQ_Hi</v>
      </c>
      <c r="H193" s="10" t="str">
        <f>VLOOKUP(基本表格!E193,起始地址定义!A:D,4,FALSE)&amp;" "&amp;Q193</f>
        <v>2412+P5-M1 刨片机料仓1#出料螺旋A 反馈频率 上限值</v>
      </c>
      <c r="I193" s="10" t="str">
        <f t="shared" si="36"/>
        <v>DB1100,REAL414</v>
      </c>
      <c r="J193" s="13" t="str">
        <f>VLOOKUP(E193,起始地址定义!A:D,2,FALSE)</f>
        <v>DB1100</v>
      </c>
      <c r="K193" s="12" t="str">
        <f t="shared" si="37"/>
        <v>REAL414</v>
      </c>
      <c r="L193" s="13">
        <f>VLOOKUP(E193,起始地址定义!A:D,3,FALSE)</f>
        <v>400</v>
      </c>
      <c r="M193" s="14">
        <f>VLOOKUP($F193,类型描述及偏移量!$C:$H,2,FALSE)</f>
        <v>14</v>
      </c>
      <c r="N193" s="14" t="str">
        <f>VLOOKUP($F193,类型描述及偏移量!$C:$H,3,FALSE)</f>
        <v>实型</v>
      </c>
      <c r="O193" s="14" t="str">
        <f>VLOOKUP($F193,类型描述及偏移量!$C:$H,4,FALSE)</f>
        <v>None</v>
      </c>
      <c r="P193" s="14" t="str">
        <f>VLOOKUP($F193,类型描述及偏移量!$C:$H,5,FALSE)</f>
        <v>No</v>
      </c>
      <c r="Q193" s="14" t="str">
        <f>VLOOKUP($F193,类型描述及偏移量!$C:$H,6,FALSE)</f>
        <v>上限值</v>
      </c>
    </row>
    <row r="194" hidden="1" spans="1:17">
      <c r="A194" s="12" t="s">
        <v>17</v>
      </c>
      <c r="B194" s="12" t="str">
        <f t="shared" si="30"/>
        <v>M2_ActFRQ</v>
      </c>
      <c r="C194" s="12" t="str">
        <f t="shared" si="31"/>
        <v>Lo</v>
      </c>
      <c r="D194" s="12" t="str">
        <f t="shared" si="32"/>
        <v>BP_Value_var</v>
      </c>
      <c r="E194" s="13" t="str">
        <f t="shared" si="33"/>
        <v>CHP1_M2_ActFRQ_BP_Value_var</v>
      </c>
      <c r="F194" s="14" t="str">
        <f t="shared" si="34"/>
        <v>BP_Value_var_Lo</v>
      </c>
      <c r="G194" s="10" t="str">
        <f t="shared" si="35"/>
        <v>CHP1_M2_ActFRQ_Lo</v>
      </c>
      <c r="H194" s="10" t="str">
        <f>VLOOKUP(基本表格!E194,起始地址定义!A:D,4,FALSE)&amp;" "&amp;Q194</f>
        <v>2412+P5-M1 刨片机料仓1#出料螺旋A 反馈频率 下限值</v>
      </c>
      <c r="I194" s="10" t="str">
        <f t="shared" si="36"/>
        <v>DB1100,REAL418</v>
      </c>
      <c r="J194" s="13" t="str">
        <f>VLOOKUP(E194,起始地址定义!A:D,2,FALSE)</f>
        <v>DB1100</v>
      </c>
      <c r="K194" s="12" t="str">
        <f t="shared" si="37"/>
        <v>REAL418</v>
      </c>
      <c r="L194" s="13">
        <f>VLOOKUP(E194,起始地址定义!A:D,3,FALSE)</f>
        <v>400</v>
      </c>
      <c r="M194" s="14">
        <f>VLOOKUP($F194,类型描述及偏移量!$C:$H,2,FALSE)</f>
        <v>18</v>
      </c>
      <c r="N194" s="14" t="str">
        <f>VLOOKUP($F194,类型描述及偏移量!$C:$H,3,FALSE)</f>
        <v>实型</v>
      </c>
      <c r="O194" s="14" t="str">
        <f>VLOOKUP($F194,类型描述及偏移量!$C:$H,4,FALSE)</f>
        <v>None</v>
      </c>
      <c r="P194" s="14" t="str">
        <f>VLOOKUP($F194,类型描述及偏移量!$C:$H,5,FALSE)</f>
        <v>No</v>
      </c>
      <c r="Q194" s="14" t="str">
        <f>VLOOKUP($F194,类型描述及偏移量!$C:$H,6,FALSE)</f>
        <v>下限值</v>
      </c>
    </row>
    <row r="195" hidden="1" spans="1:17">
      <c r="A195" s="12" t="s">
        <v>17</v>
      </c>
      <c r="B195" s="12" t="str">
        <f t="shared" si="30"/>
        <v>M2_ActFRQ</v>
      </c>
      <c r="C195" s="12" t="str">
        <f t="shared" si="31"/>
        <v>HiHi</v>
      </c>
      <c r="D195" s="12" t="str">
        <f t="shared" si="32"/>
        <v>BP_Value_var</v>
      </c>
      <c r="E195" s="13" t="str">
        <f t="shared" si="33"/>
        <v>CHP1_M2_ActFRQ_BP_Value_var</v>
      </c>
      <c r="F195" s="14" t="str">
        <f t="shared" si="34"/>
        <v>BP_Value_var_HiHi</v>
      </c>
      <c r="G195" s="10" t="str">
        <f t="shared" si="35"/>
        <v>CHP1_M2_ActFRQ_HiHi</v>
      </c>
      <c r="H195" s="10" t="str">
        <f>VLOOKUP(基本表格!E195,起始地址定义!A:D,4,FALSE)&amp;" "&amp;Q195</f>
        <v>2412+P5-M1 刨片机料仓1#出料螺旋A 反馈频率 上上限值</v>
      </c>
      <c r="I195" s="10" t="str">
        <f t="shared" si="36"/>
        <v>DB1100,REAL422</v>
      </c>
      <c r="J195" s="13" t="str">
        <f>VLOOKUP(E195,起始地址定义!A:D,2,FALSE)</f>
        <v>DB1100</v>
      </c>
      <c r="K195" s="12" t="str">
        <f t="shared" si="37"/>
        <v>REAL422</v>
      </c>
      <c r="L195" s="13">
        <f>VLOOKUP(E195,起始地址定义!A:D,3,FALSE)</f>
        <v>400</v>
      </c>
      <c r="M195" s="14">
        <f>VLOOKUP($F195,类型描述及偏移量!$C:$H,2,FALSE)</f>
        <v>22</v>
      </c>
      <c r="N195" s="14" t="str">
        <f>VLOOKUP($F195,类型描述及偏移量!$C:$H,3,FALSE)</f>
        <v>实型</v>
      </c>
      <c r="O195" s="14" t="str">
        <f>VLOOKUP($F195,类型描述及偏移量!$C:$H,4,FALSE)</f>
        <v>None</v>
      </c>
      <c r="P195" s="14" t="str">
        <f>VLOOKUP($F195,类型描述及偏移量!$C:$H,5,FALSE)</f>
        <v>No</v>
      </c>
      <c r="Q195" s="14" t="str">
        <f>VLOOKUP($F195,类型描述及偏移量!$C:$H,6,FALSE)</f>
        <v>上上限值</v>
      </c>
    </row>
    <row r="196" hidden="1" spans="1:17">
      <c r="A196" s="12" t="s">
        <v>17</v>
      </c>
      <c r="B196" s="12" t="str">
        <f t="shared" si="30"/>
        <v>M2_ActFRQ</v>
      </c>
      <c r="C196" s="12" t="str">
        <f t="shared" si="31"/>
        <v>LoLo</v>
      </c>
      <c r="D196" s="12" t="str">
        <f t="shared" si="32"/>
        <v>BP_Value_var</v>
      </c>
      <c r="E196" s="13" t="str">
        <f t="shared" si="33"/>
        <v>CHP1_M2_ActFRQ_BP_Value_var</v>
      </c>
      <c r="F196" s="14" t="str">
        <f t="shared" si="34"/>
        <v>BP_Value_var_LoLo</v>
      </c>
      <c r="G196" s="10" t="str">
        <f t="shared" si="35"/>
        <v>CHP1_M2_ActFRQ_LoLo</v>
      </c>
      <c r="H196" s="10" t="str">
        <f>VLOOKUP(基本表格!E196,起始地址定义!A:D,4,FALSE)&amp;" "&amp;Q196</f>
        <v>2412+P5-M1 刨片机料仓1#出料螺旋A 反馈频率 下下限值</v>
      </c>
      <c r="I196" s="10" t="str">
        <f t="shared" si="36"/>
        <v>DB1100,REAL426</v>
      </c>
      <c r="J196" s="13" t="str">
        <f>VLOOKUP(E196,起始地址定义!A:D,2,FALSE)</f>
        <v>DB1100</v>
      </c>
      <c r="K196" s="12" t="str">
        <f t="shared" si="37"/>
        <v>REAL426</v>
      </c>
      <c r="L196" s="13">
        <f>VLOOKUP(E196,起始地址定义!A:D,3,FALSE)</f>
        <v>400</v>
      </c>
      <c r="M196" s="14">
        <f>VLOOKUP($F196,类型描述及偏移量!$C:$H,2,FALSE)</f>
        <v>26</v>
      </c>
      <c r="N196" s="14" t="str">
        <f>VLOOKUP($F196,类型描述及偏移量!$C:$H,3,FALSE)</f>
        <v>实型</v>
      </c>
      <c r="O196" s="14" t="str">
        <f>VLOOKUP($F196,类型描述及偏移量!$C:$H,4,FALSE)</f>
        <v>None</v>
      </c>
      <c r="P196" s="14" t="str">
        <f>VLOOKUP($F196,类型描述及偏移量!$C:$H,5,FALSE)</f>
        <v>No</v>
      </c>
      <c r="Q196" s="14" t="str">
        <f>VLOOKUP($F196,类型描述及偏移量!$C:$H,6,FALSE)</f>
        <v>下下限值</v>
      </c>
    </row>
    <row r="197" hidden="1" spans="1:17">
      <c r="A197" s="12" t="s">
        <v>17</v>
      </c>
      <c r="B197" s="12" t="str">
        <f t="shared" ref="B197:B225" si="38">"M"&amp;RIGHT(LEFT(B74,FIND("_",B74,1)-1),LEN(LEFT(B74,FIND("_",B74,1)-1))-1)+1&amp;"_"&amp;RIGHT(B74,LEN(B74)-FIND("_",B74,1))</f>
        <v>M2_Comm</v>
      </c>
      <c r="C197" s="12" t="str">
        <f t="shared" ref="C197:C225" si="39">C74</f>
        <v>REL</v>
      </c>
      <c r="D197" s="12" t="str">
        <f t="shared" ref="D197:D225" si="40">D74</f>
        <v>BP_G120_var</v>
      </c>
      <c r="E197" s="13" t="str">
        <f t="shared" si="33"/>
        <v>CHP1_M2_Comm_BP_G120_var</v>
      </c>
      <c r="F197" s="14" t="str">
        <f t="shared" si="34"/>
        <v>BP_G120_var_REL</v>
      </c>
      <c r="G197" s="10" t="str">
        <f t="shared" si="35"/>
        <v>CHP1_M2_Comm_REL</v>
      </c>
      <c r="H197" s="10" t="str">
        <f>VLOOKUP(基本表格!E197,起始地址定义!A:D,4,FALSE)&amp;" "&amp;Q197</f>
        <v>2412+P5-M1 刨片机料仓1#出料螺旋A 变频器通讯 备妥（不能与正转信号使用同一个）</v>
      </c>
      <c r="I197" s="10" t="str">
        <f t="shared" si="36"/>
        <v>DB1100,X450.0</v>
      </c>
      <c r="J197" s="13" t="str">
        <f>VLOOKUP(E197,起始地址定义!A:D,2,FALSE)</f>
        <v>DB1100</v>
      </c>
      <c r="K197" s="12" t="str">
        <f t="shared" si="37"/>
        <v>X450.0</v>
      </c>
      <c r="L197" s="13">
        <f>VLOOKUP(E197,起始地址定义!A:D,3,FALSE)</f>
        <v>450</v>
      </c>
      <c r="M197" s="14">
        <f>VLOOKUP($F197,类型描述及偏移量!$C:$H,2,FALSE)</f>
        <v>0</v>
      </c>
      <c r="N197" s="14" t="str">
        <f>VLOOKUP($F197,类型描述及偏移量!$C:$H,3,FALSE)</f>
        <v>离散</v>
      </c>
      <c r="O197" s="14" t="str">
        <f>VLOOKUP($F197,类型描述及偏移量!$C:$H,4,FALSE)</f>
        <v>None</v>
      </c>
      <c r="P197" s="14" t="str">
        <f>VLOOKUP($F197,类型描述及偏移量!$C:$H,5,FALSE)</f>
        <v>Yes</v>
      </c>
      <c r="Q197" s="14" t="str">
        <f>VLOOKUP($F197,类型描述及偏移量!$C:$H,6,FALSE)</f>
        <v>备妥（不能与正转信号使用同一个）</v>
      </c>
    </row>
    <row r="198" hidden="1" spans="1:17">
      <c r="A198" s="12" t="s">
        <v>17</v>
      </c>
      <c r="B198" s="12" t="str">
        <f t="shared" si="38"/>
        <v>M2_Comm</v>
      </c>
      <c r="C198" s="12" t="str">
        <f t="shared" si="39"/>
        <v>FWD</v>
      </c>
      <c r="D198" s="12" t="str">
        <f t="shared" si="40"/>
        <v>BP_G120_var</v>
      </c>
      <c r="E198" s="13" t="str">
        <f t="shared" si="33"/>
        <v>CHP1_M2_Comm_BP_G120_var</v>
      </c>
      <c r="F198" s="14" t="str">
        <f t="shared" si="34"/>
        <v>BP_G120_var_FWD</v>
      </c>
      <c r="G198" s="10" t="str">
        <f t="shared" si="35"/>
        <v>CHP1_M2_Comm_FWD</v>
      </c>
      <c r="H198" s="10" t="str">
        <f>VLOOKUP(基本表格!E198,起始地址定义!A:D,4,FALSE)&amp;" "&amp;Q198</f>
        <v>2412+P5-M1 刨片机料仓1#出料螺旋A 变频器通讯 正转</v>
      </c>
      <c r="I198" s="10" t="str">
        <f t="shared" si="36"/>
        <v>DB1100,X450.1</v>
      </c>
      <c r="J198" s="13" t="str">
        <f>VLOOKUP(E198,起始地址定义!A:D,2,FALSE)</f>
        <v>DB1100</v>
      </c>
      <c r="K198" s="12" t="str">
        <f t="shared" si="37"/>
        <v>X450.1</v>
      </c>
      <c r="L198" s="13">
        <f>VLOOKUP(E198,起始地址定义!A:D,3,FALSE)</f>
        <v>450</v>
      </c>
      <c r="M198" s="14">
        <f>VLOOKUP($F198,类型描述及偏移量!$C:$H,2,FALSE)</f>
        <v>0.0999999999999943</v>
      </c>
      <c r="N198" s="14" t="str">
        <f>VLOOKUP($F198,类型描述及偏移量!$C:$H,3,FALSE)</f>
        <v>离散</v>
      </c>
      <c r="O198" s="14" t="str">
        <f>VLOOKUP($F198,类型描述及偏移量!$C:$H,4,FALSE)</f>
        <v>None</v>
      </c>
      <c r="P198" s="14" t="str">
        <f>VLOOKUP($F198,类型描述及偏移量!$C:$H,5,FALSE)</f>
        <v>Yes</v>
      </c>
      <c r="Q198" s="14" t="str">
        <f>VLOOKUP($F198,类型描述及偏移量!$C:$H,6,FALSE)</f>
        <v>正转</v>
      </c>
    </row>
    <row r="199" hidden="1" spans="1:17">
      <c r="A199" s="12" t="s">
        <v>17</v>
      </c>
      <c r="B199" s="12" t="str">
        <f t="shared" si="38"/>
        <v>M2_Comm</v>
      </c>
      <c r="C199" s="12" t="str">
        <f t="shared" si="39"/>
        <v>REV</v>
      </c>
      <c r="D199" s="12" t="str">
        <f t="shared" si="40"/>
        <v>BP_G120_var</v>
      </c>
      <c r="E199" s="13" t="str">
        <f t="shared" si="33"/>
        <v>CHP1_M2_Comm_BP_G120_var</v>
      </c>
      <c r="F199" s="14" t="str">
        <f t="shared" si="34"/>
        <v>BP_G120_var_REV</v>
      </c>
      <c r="G199" s="10" t="str">
        <f t="shared" si="35"/>
        <v>CHP1_M2_Comm_REV</v>
      </c>
      <c r="H199" s="10" t="str">
        <f>VLOOKUP(基本表格!E199,起始地址定义!A:D,4,FALSE)&amp;" "&amp;Q199</f>
        <v>2412+P5-M1 刨片机料仓1#出料螺旋A 变频器通讯 反转</v>
      </c>
      <c r="I199" s="10" t="str">
        <f t="shared" si="36"/>
        <v>DB1100,X450.2</v>
      </c>
      <c r="J199" s="13" t="str">
        <f>VLOOKUP(E199,起始地址定义!A:D,2,FALSE)</f>
        <v>DB1100</v>
      </c>
      <c r="K199" s="12" t="str">
        <f t="shared" si="37"/>
        <v>X450.2</v>
      </c>
      <c r="L199" s="13">
        <f>VLOOKUP(E199,起始地址定义!A:D,3,FALSE)</f>
        <v>450</v>
      </c>
      <c r="M199" s="14">
        <f>VLOOKUP($F199,类型描述及偏移量!$C:$H,2,FALSE)</f>
        <v>0.199999999999989</v>
      </c>
      <c r="N199" s="14" t="str">
        <f>VLOOKUP($F199,类型描述及偏移量!$C:$H,3,FALSE)</f>
        <v>离散</v>
      </c>
      <c r="O199" s="14" t="str">
        <f>VLOOKUP($F199,类型描述及偏移量!$C:$H,4,FALSE)</f>
        <v>None</v>
      </c>
      <c r="P199" s="14" t="str">
        <f>VLOOKUP($F199,类型描述及偏移量!$C:$H,5,FALSE)</f>
        <v>Yes</v>
      </c>
      <c r="Q199" s="14" t="str">
        <f>VLOOKUP($F199,类型描述及偏移量!$C:$H,6,FALSE)</f>
        <v>反转</v>
      </c>
    </row>
    <row r="200" hidden="1" spans="1:17">
      <c r="A200" s="12" t="s">
        <v>17</v>
      </c>
      <c r="B200" s="12" t="str">
        <f t="shared" si="38"/>
        <v>M2_Comm</v>
      </c>
      <c r="C200" s="12" t="str">
        <f t="shared" si="39"/>
        <v>Reset</v>
      </c>
      <c r="D200" s="12" t="str">
        <f t="shared" si="40"/>
        <v>BP_G120_var</v>
      </c>
      <c r="E200" s="13" t="str">
        <f t="shared" si="33"/>
        <v>CHP1_M2_Comm_BP_G120_var</v>
      </c>
      <c r="F200" s="14" t="str">
        <f t="shared" si="34"/>
        <v>BP_G120_var_Reset</v>
      </c>
      <c r="G200" s="10" t="str">
        <f t="shared" si="35"/>
        <v>CHP1_M2_Comm_Reset</v>
      </c>
      <c r="H200" s="10" t="str">
        <f>VLOOKUP(基本表格!E200,起始地址定义!A:D,4,FALSE)&amp;" "&amp;Q200</f>
        <v>2412+P5-M1 刨片机料仓1#出料螺旋A 变频器通讯 故障复位</v>
      </c>
      <c r="I200" s="10" t="str">
        <f t="shared" si="36"/>
        <v>DB1100,X450.3</v>
      </c>
      <c r="J200" s="13" t="str">
        <f>VLOOKUP(E200,起始地址定义!A:D,2,FALSE)</f>
        <v>DB1100</v>
      </c>
      <c r="K200" s="12" t="str">
        <f t="shared" si="37"/>
        <v>X450.3</v>
      </c>
      <c r="L200" s="13">
        <f>VLOOKUP(E200,起始地址定义!A:D,3,FALSE)</f>
        <v>450</v>
      </c>
      <c r="M200" s="14">
        <f>VLOOKUP($F200,类型描述及偏移量!$C:$H,2,FALSE)</f>
        <v>0.300000000000011</v>
      </c>
      <c r="N200" s="14" t="str">
        <f>VLOOKUP($F200,类型描述及偏移量!$C:$H,3,FALSE)</f>
        <v>离散</v>
      </c>
      <c r="O200" s="14" t="str">
        <f>VLOOKUP($F200,类型描述及偏移量!$C:$H,4,FALSE)</f>
        <v>None</v>
      </c>
      <c r="P200" s="14" t="str">
        <f>VLOOKUP($F200,类型描述及偏移量!$C:$H,5,FALSE)</f>
        <v>No</v>
      </c>
      <c r="Q200" s="14" t="str">
        <f>VLOOKUP($F200,类型描述及偏移量!$C:$H,6,FALSE)</f>
        <v>故障复位</v>
      </c>
    </row>
    <row r="201" hidden="1" spans="1:17">
      <c r="A201" s="12" t="s">
        <v>17</v>
      </c>
      <c r="B201" s="12" t="str">
        <f t="shared" si="38"/>
        <v>M2_Comm</v>
      </c>
      <c r="C201" s="12" t="str">
        <f t="shared" si="39"/>
        <v>IRL</v>
      </c>
      <c r="D201" s="12" t="str">
        <f t="shared" si="40"/>
        <v>BP_G120_var</v>
      </c>
      <c r="E201" s="13" t="str">
        <f t="shared" si="33"/>
        <v>CHP1_M2_Comm_BP_G120_var</v>
      </c>
      <c r="F201" s="14" t="str">
        <f t="shared" si="34"/>
        <v>BP_G120_var_IRL</v>
      </c>
      <c r="G201" s="10" t="str">
        <f t="shared" si="35"/>
        <v>CHP1_M2_Comm_IRL</v>
      </c>
      <c r="H201" s="10" t="str">
        <f>VLOOKUP(基本表格!E201,起始地址定义!A:D,4,FALSE)&amp;" "&amp;Q201</f>
        <v>2412+P5-M1 刨片机料仓1#出料螺旋A 变频器通讯 备妥反馈</v>
      </c>
      <c r="I201" s="10" t="str">
        <f t="shared" si="36"/>
        <v>DB1100,X450.4</v>
      </c>
      <c r="J201" s="13" t="str">
        <f>VLOOKUP(E201,起始地址定义!A:D,2,FALSE)</f>
        <v>DB1100</v>
      </c>
      <c r="K201" s="12" t="str">
        <f t="shared" si="37"/>
        <v>X450.4</v>
      </c>
      <c r="L201" s="13">
        <f>VLOOKUP(E201,起始地址定义!A:D,3,FALSE)</f>
        <v>450</v>
      </c>
      <c r="M201" s="14">
        <f>VLOOKUP($F201,类型描述及偏移量!$C:$H,2,FALSE)</f>
        <v>0.400000000000006</v>
      </c>
      <c r="N201" s="14" t="str">
        <f>VLOOKUP($F201,类型描述及偏移量!$C:$H,3,FALSE)</f>
        <v>离散</v>
      </c>
      <c r="O201" s="14" t="str">
        <f>VLOOKUP($F201,类型描述及偏移量!$C:$H,4,FALSE)</f>
        <v>None</v>
      </c>
      <c r="P201" s="14" t="str">
        <f>VLOOKUP($F201,类型描述及偏移量!$C:$H,5,FALSE)</f>
        <v>Yes</v>
      </c>
      <c r="Q201" s="14" t="str">
        <f>VLOOKUP($F201,类型描述及偏移量!$C:$H,6,FALSE)</f>
        <v>备妥反馈</v>
      </c>
    </row>
    <row r="202" hidden="1" spans="1:17">
      <c r="A202" s="12" t="s">
        <v>17</v>
      </c>
      <c r="B202" s="12" t="str">
        <f t="shared" si="38"/>
        <v>M2_Comm</v>
      </c>
      <c r="C202" s="12" t="str">
        <f t="shared" si="39"/>
        <v>IFW</v>
      </c>
      <c r="D202" s="12" t="str">
        <f t="shared" si="40"/>
        <v>BP_G120_var</v>
      </c>
      <c r="E202" s="13" t="str">
        <f t="shared" si="33"/>
        <v>CHP1_M2_Comm_BP_G120_var</v>
      </c>
      <c r="F202" s="14" t="str">
        <f t="shared" si="34"/>
        <v>BP_G120_var_IFW</v>
      </c>
      <c r="G202" s="10" t="str">
        <f t="shared" si="35"/>
        <v>CHP1_M2_Comm_IFW</v>
      </c>
      <c r="H202" s="10" t="str">
        <f>VLOOKUP(基本表格!E202,起始地址定义!A:D,4,FALSE)&amp;" "&amp;Q202</f>
        <v>2412+P5-M1 刨片机料仓1#出料螺旋A 变频器通讯 正转反馈</v>
      </c>
      <c r="I202" s="10" t="str">
        <f t="shared" si="36"/>
        <v>DB1100,X450.5</v>
      </c>
      <c r="J202" s="13" t="str">
        <f>VLOOKUP(E202,起始地址定义!A:D,2,FALSE)</f>
        <v>DB1100</v>
      </c>
      <c r="K202" s="12" t="str">
        <f t="shared" si="37"/>
        <v>X450.5</v>
      </c>
      <c r="L202" s="13">
        <f>VLOOKUP(E202,起始地址定义!A:D,3,FALSE)</f>
        <v>450</v>
      </c>
      <c r="M202" s="14">
        <f>VLOOKUP($F202,类型描述及偏移量!$C:$H,2,FALSE)</f>
        <v>0.5</v>
      </c>
      <c r="N202" s="14" t="str">
        <f>VLOOKUP($F202,类型描述及偏移量!$C:$H,3,FALSE)</f>
        <v>离散</v>
      </c>
      <c r="O202" s="14" t="str">
        <f>VLOOKUP($F202,类型描述及偏移量!$C:$H,4,FALSE)</f>
        <v>None</v>
      </c>
      <c r="P202" s="14" t="str">
        <f>VLOOKUP($F202,类型描述及偏移量!$C:$H,5,FALSE)</f>
        <v>Yes</v>
      </c>
      <c r="Q202" s="14" t="str">
        <f>VLOOKUP($F202,类型描述及偏移量!$C:$H,6,FALSE)</f>
        <v>正转反馈</v>
      </c>
    </row>
    <row r="203" hidden="1" spans="1:17">
      <c r="A203" s="12" t="s">
        <v>17</v>
      </c>
      <c r="B203" s="12" t="str">
        <f t="shared" si="38"/>
        <v>M2_Comm</v>
      </c>
      <c r="C203" s="12" t="str">
        <f t="shared" si="39"/>
        <v>IRV</v>
      </c>
      <c r="D203" s="12" t="str">
        <f t="shared" si="40"/>
        <v>BP_G120_var</v>
      </c>
      <c r="E203" s="13" t="str">
        <f t="shared" si="33"/>
        <v>CHP1_M2_Comm_BP_G120_var</v>
      </c>
      <c r="F203" s="14" t="str">
        <f t="shared" si="34"/>
        <v>BP_G120_var_IRV</v>
      </c>
      <c r="G203" s="10" t="str">
        <f t="shared" si="35"/>
        <v>CHP1_M2_Comm_IRV</v>
      </c>
      <c r="H203" s="10" t="str">
        <f>VLOOKUP(基本表格!E203,起始地址定义!A:D,4,FALSE)&amp;" "&amp;Q203</f>
        <v>2412+P5-M1 刨片机料仓1#出料螺旋A 变频器通讯 反转反馈</v>
      </c>
      <c r="I203" s="10" t="str">
        <f t="shared" si="36"/>
        <v>DB1100,X450.6</v>
      </c>
      <c r="J203" s="13" t="str">
        <f>VLOOKUP(E203,起始地址定义!A:D,2,FALSE)</f>
        <v>DB1100</v>
      </c>
      <c r="K203" s="12" t="str">
        <f t="shared" si="37"/>
        <v>X450.6</v>
      </c>
      <c r="L203" s="13">
        <f>VLOOKUP(E203,起始地址定义!A:D,3,FALSE)</f>
        <v>450</v>
      </c>
      <c r="M203" s="14">
        <f>VLOOKUP($F203,类型描述及偏移量!$C:$H,2,FALSE)</f>
        <v>0.599999999999994</v>
      </c>
      <c r="N203" s="14" t="str">
        <f>VLOOKUP($F203,类型描述及偏移量!$C:$H,3,FALSE)</f>
        <v>离散</v>
      </c>
      <c r="O203" s="14" t="str">
        <f>VLOOKUP($F203,类型描述及偏移量!$C:$H,4,FALSE)</f>
        <v>None</v>
      </c>
      <c r="P203" s="14" t="str">
        <f>VLOOKUP($F203,类型描述及偏移量!$C:$H,5,FALSE)</f>
        <v>Yes</v>
      </c>
      <c r="Q203" s="14" t="str">
        <f>VLOOKUP($F203,类型描述及偏移量!$C:$H,6,FALSE)</f>
        <v>反转反馈</v>
      </c>
    </row>
    <row r="204" hidden="1" spans="1:17">
      <c r="A204" s="12" t="s">
        <v>17</v>
      </c>
      <c r="B204" s="12" t="str">
        <f t="shared" si="38"/>
        <v>M2_Comm</v>
      </c>
      <c r="C204" s="12" t="str">
        <f t="shared" si="39"/>
        <v>ALARM</v>
      </c>
      <c r="D204" s="12" t="str">
        <f t="shared" si="40"/>
        <v>BP_G120_var</v>
      </c>
      <c r="E204" s="13" t="str">
        <f t="shared" si="33"/>
        <v>CHP1_M2_Comm_BP_G120_var</v>
      </c>
      <c r="F204" s="14" t="str">
        <f t="shared" si="34"/>
        <v>BP_G120_var_ALARM</v>
      </c>
      <c r="G204" s="10" t="str">
        <f t="shared" si="35"/>
        <v>CHP1_M2_Comm_ALARM</v>
      </c>
      <c r="H204" s="10" t="str">
        <f>VLOOKUP(基本表格!E204,起始地址定义!A:D,4,FALSE)&amp;" "&amp;Q204</f>
        <v>2412+P5-M1 刨片机料仓1#出料螺旋A 变频器通讯 变频器备用</v>
      </c>
      <c r="I204" s="10" t="str">
        <f t="shared" si="36"/>
        <v>DB1100,X450.7</v>
      </c>
      <c r="J204" s="13" t="str">
        <f>VLOOKUP(E204,起始地址定义!A:D,2,FALSE)</f>
        <v>DB1100</v>
      </c>
      <c r="K204" s="12" t="str">
        <f t="shared" si="37"/>
        <v>X450.7</v>
      </c>
      <c r="L204" s="13">
        <f>VLOOKUP(E204,起始地址定义!A:D,3,FALSE)</f>
        <v>450</v>
      </c>
      <c r="M204" s="14">
        <f>VLOOKUP($F204,类型描述及偏移量!$C:$H,2,FALSE)</f>
        <v>0.699999999999989</v>
      </c>
      <c r="N204" s="14" t="str">
        <f>VLOOKUP($F204,类型描述及偏移量!$C:$H,3,FALSE)</f>
        <v>离散</v>
      </c>
      <c r="O204" s="14" t="str">
        <f>VLOOKUP($F204,类型描述及偏移量!$C:$H,4,FALSE)</f>
        <v>None</v>
      </c>
      <c r="P204" s="14" t="str">
        <f>VLOOKUP($F204,类型描述及偏移量!$C:$H,5,FALSE)</f>
        <v>Yes</v>
      </c>
      <c r="Q204" s="14" t="str">
        <f>VLOOKUP($F204,类型描述及偏移量!$C:$H,6,FALSE)</f>
        <v>变频器备用</v>
      </c>
    </row>
    <row r="205" hidden="1" spans="1:17">
      <c r="A205" s="12" t="s">
        <v>17</v>
      </c>
      <c r="B205" s="12" t="str">
        <f t="shared" si="38"/>
        <v>M2_Comm</v>
      </c>
      <c r="C205" s="12" t="str">
        <f t="shared" si="39"/>
        <v>Fault</v>
      </c>
      <c r="D205" s="12" t="str">
        <f t="shared" si="40"/>
        <v>BP_G120_var</v>
      </c>
      <c r="E205" s="13" t="str">
        <f t="shared" si="33"/>
        <v>CHP1_M2_Comm_BP_G120_var</v>
      </c>
      <c r="F205" s="14" t="str">
        <f t="shared" si="34"/>
        <v>BP_G120_var_Fault</v>
      </c>
      <c r="G205" s="10" t="str">
        <f t="shared" si="35"/>
        <v>CHP1_M2_Comm_Fault</v>
      </c>
      <c r="H205" s="10" t="str">
        <f>VLOOKUP(基本表格!E205,起始地址定义!A:D,4,FALSE)&amp;" "&amp;Q205</f>
        <v>2412+P5-M1 刨片机料仓1#出料螺旋A 变频器通讯 变频器报警</v>
      </c>
      <c r="I205" s="10" t="str">
        <f t="shared" si="36"/>
        <v>DB1100,X451.0</v>
      </c>
      <c r="J205" s="13" t="str">
        <f>VLOOKUP(E205,起始地址定义!A:D,2,FALSE)</f>
        <v>DB1100</v>
      </c>
      <c r="K205" s="12" t="str">
        <f t="shared" si="37"/>
        <v>X451.0</v>
      </c>
      <c r="L205" s="13">
        <f>VLOOKUP(E205,起始地址定义!A:D,3,FALSE)</f>
        <v>450</v>
      </c>
      <c r="M205" s="14">
        <f>VLOOKUP($F205,类型描述及偏移量!$C:$H,2,FALSE)</f>
        <v>1</v>
      </c>
      <c r="N205" s="14" t="str">
        <f>VLOOKUP($F205,类型描述及偏移量!$C:$H,3,FALSE)</f>
        <v>离散</v>
      </c>
      <c r="O205" s="14" t="str">
        <f>VLOOKUP($F205,类型描述及偏移量!$C:$H,4,FALSE)</f>
        <v>On</v>
      </c>
      <c r="P205" s="14" t="str">
        <f>VLOOKUP($F205,类型描述及偏移量!$C:$H,5,FALSE)</f>
        <v>Yes</v>
      </c>
      <c r="Q205" s="14" t="str">
        <f>VLOOKUP($F205,类型描述及偏移量!$C:$H,6,FALSE)</f>
        <v>变频器报警</v>
      </c>
    </row>
    <row r="206" hidden="1" spans="1:17">
      <c r="A206" s="12" t="s">
        <v>17</v>
      </c>
      <c r="B206" s="12" t="str">
        <f t="shared" si="38"/>
        <v>M2_Comm</v>
      </c>
      <c r="C206" s="12" t="str">
        <f t="shared" si="39"/>
        <v>Warn_Code</v>
      </c>
      <c r="D206" s="12" t="str">
        <f t="shared" si="40"/>
        <v>BP_G120_var</v>
      </c>
      <c r="E206" s="13" t="str">
        <f t="shared" si="33"/>
        <v>CHP1_M2_Comm_BP_G120_var</v>
      </c>
      <c r="F206" s="14" t="str">
        <f t="shared" si="34"/>
        <v>BP_G120_var_Warn_Code</v>
      </c>
      <c r="G206" s="10" t="str">
        <f t="shared" si="35"/>
        <v>CHP1_M2_Comm_Warn_Code</v>
      </c>
      <c r="H206" s="10" t="str">
        <f>VLOOKUP(基本表格!E206,起始地址定义!A:D,4,FALSE)&amp;" "&amp;Q206</f>
        <v>2412+P5-M1 刨片机料仓1#出料螺旋A 变频器通讯 警告</v>
      </c>
      <c r="I206" s="10" t="str">
        <f t="shared" si="36"/>
        <v>DB1100,INT452</v>
      </c>
      <c r="J206" s="13" t="str">
        <f>VLOOKUP(E206,起始地址定义!A:D,2,FALSE)</f>
        <v>DB1100</v>
      </c>
      <c r="K206" s="12" t="str">
        <f t="shared" si="37"/>
        <v>INT452</v>
      </c>
      <c r="L206" s="13">
        <f>VLOOKUP(E206,起始地址定义!A:D,3,FALSE)</f>
        <v>450</v>
      </c>
      <c r="M206" s="14">
        <f>VLOOKUP($F206,类型描述及偏移量!$C:$H,2,FALSE)</f>
        <v>2</v>
      </c>
      <c r="N206" s="14" t="str">
        <f>VLOOKUP($F206,类型描述及偏移量!$C:$H,3,FALSE)</f>
        <v>整型</v>
      </c>
      <c r="O206" s="14" t="str">
        <f>VLOOKUP($F206,类型描述及偏移量!$C:$H,4,FALSE)</f>
        <v>None</v>
      </c>
      <c r="P206" s="14" t="str">
        <f>VLOOKUP($F206,类型描述及偏移量!$C:$H,5,FALSE)</f>
        <v>Yes</v>
      </c>
      <c r="Q206" s="14" t="str">
        <f>VLOOKUP($F206,类型描述及偏移量!$C:$H,6,FALSE)</f>
        <v>警告</v>
      </c>
    </row>
    <row r="207" hidden="1" spans="1:17">
      <c r="A207" s="12" t="s">
        <v>17</v>
      </c>
      <c r="B207" s="12" t="str">
        <f t="shared" si="38"/>
        <v>M2_Comm</v>
      </c>
      <c r="C207" s="12" t="str">
        <f t="shared" si="39"/>
        <v>Fault_Code</v>
      </c>
      <c r="D207" s="12" t="str">
        <f t="shared" si="40"/>
        <v>BP_G120_var</v>
      </c>
      <c r="E207" s="13" t="str">
        <f t="shared" si="33"/>
        <v>CHP1_M2_Comm_BP_G120_var</v>
      </c>
      <c r="F207" s="14" t="str">
        <f t="shared" si="34"/>
        <v>BP_G120_var_Fault_Code</v>
      </c>
      <c r="G207" s="10" t="str">
        <f t="shared" si="35"/>
        <v>CHP1_M2_Comm_Fault_Code</v>
      </c>
      <c r="H207" s="10" t="str">
        <f>VLOOKUP(基本表格!E207,起始地址定义!A:D,4,FALSE)&amp;" "&amp;Q207</f>
        <v>2412+P5-M1 刨片机料仓1#出料螺旋A 变频器通讯 报警代码</v>
      </c>
      <c r="I207" s="10" t="str">
        <f t="shared" si="36"/>
        <v>DB1100,INT454</v>
      </c>
      <c r="J207" s="13" t="str">
        <f>VLOOKUP(E207,起始地址定义!A:D,2,FALSE)</f>
        <v>DB1100</v>
      </c>
      <c r="K207" s="12" t="str">
        <f t="shared" si="37"/>
        <v>INT454</v>
      </c>
      <c r="L207" s="13">
        <f>VLOOKUP(E207,起始地址定义!A:D,3,FALSE)</f>
        <v>450</v>
      </c>
      <c r="M207" s="14">
        <f>VLOOKUP($F207,类型描述及偏移量!$C:$H,2,FALSE)</f>
        <v>4</v>
      </c>
      <c r="N207" s="14" t="str">
        <f>VLOOKUP($F207,类型描述及偏移量!$C:$H,3,FALSE)</f>
        <v>整型</v>
      </c>
      <c r="O207" s="14" t="str">
        <f>VLOOKUP($F207,类型描述及偏移量!$C:$H,4,FALSE)</f>
        <v>None</v>
      </c>
      <c r="P207" s="14" t="str">
        <f>VLOOKUP($F207,类型描述及偏移量!$C:$H,5,FALSE)</f>
        <v>Yes</v>
      </c>
      <c r="Q207" s="14" t="str">
        <f>VLOOKUP($F207,类型描述及偏移量!$C:$H,6,FALSE)</f>
        <v>报警代码</v>
      </c>
    </row>
    <row r="208" hidden="1" spans="1:17">
      <c r="A208" s="12" t="s">
        <v>17</v>
      </c>
      <c r="B208" s="12" t="str">
        <f t="shared" si="38"/>
        <v>M2_Comm</v>
      </c>
      <c r="C208" s="12" t="str">
        <f t="shared" si="39"/>
        <v>AV_Speed</v>
      </c>
      <c r="D208" s="12" t="str">
        <f t="shared" si="40"/>
        <v>BP_G120_var</v>
      </c>
      <c r="E208" s="13" t="str">
        <f t="shared" si="33"/>
        <v>CHP1_M2_Comm_BP_G120_var</v>
      </c>
      <c r="F208" s="14" t="str">
        <f t="shared" si="34"/>
        <v>BP_G120_var_AV_Speed</v>
      </c>
      <c r="G208" s="10" t="str">
        <f t="shared" si="35"/>
        <v>CHP1_M2_Comm_AV_Speed</v>
      </c>
      <c r="H208" s="10" t="str">
        <f>VLOOKUP(基本表格!E208,起始地址定义!A:D,4,FALSE)&amp;" "&amp;Q208</f>
        <v>2412+P5-M1 刨片机料仓1#出料螺旋A 变频器通讯 实际运行反馈速度</v>
      </c>
      <c r="I208" s="10" t="str">
        <f t="shared" si="36"/>
        <v>DB1100,REAL456</v>
      </c>
      <c r="J208" s="13" t="str">
        <f>VLOOKUP(E208,起始地址定义!A:D,2,FALSE)</f>
        <v>DB1100</v>
      </c>
      <c r="K208" s="12" t="str">
        <f t="shared" si="37"/>
        <v>REAL456</v>
      </c>
      <c r="L208" s="13">
        <f>VLOOKUP(E208,起始地址定义!A:D,3,FALSE)</f>
        <v>450</v>
      </c>
      <c r="M208" s="14">
        <f>VLOOKUP($F208,类型描述及偏移量!$C:$H,2,FALSE)</f>
        <v>6</v>
      </c>
      <c r="N208" s="14" t="str">
        <f>VLOOKUP($F208,类型描述及偏移量!$C:$H,3,FALSE)</f>
        <v>实型</v>
      </c>
      <c r="O208" s="14" t="str">
        <f>VLOOKUP($F208,类型描述及偏移量!$C:$H,4,FALSE)</f>
        <v>None</v>
      </c>
      <c r="P208" s="14" t="str">
        <f>VLOOKUP($F208,类型描述及偏移量!$C:$H,5,FALSE)</f>
        <v>Yes</v>
      </c>
      <c r="Q208" s="14" t="str">
        <f>VLOOKUP($F208,类型描述及偏移量!$C:$H,6,FALSE)</f>
        <v>实际运行反馈速度</v>
      </c>
    </row>
    <row r="209" hidden="1" spans="1:17">
      <c r="A209" s="12" t="s">
        <v>17</v>
      </c>
      <c r="B209" s="12" t="str">
        <f t="shared" si="38"/>
        <v>M2_Comm</v>
      </c>
      <c r="C209" s="12" t="str">
        <f t="shared" si="39"/>
        <v>AV_Current</v>
      </c>
      <c r="D209" s="12" t="str">
        <f t="shared" si="40"/>
        <v>BP_G120_var</v>
      </c>
      <c r="E209" s="13" t="str">
        <f t="shared" si="33"/>
        <v>CHP1_M2_Comm_BP_G120_var</v>
      </c>
      <c r="F209" s="14" t="str">
        <f t="shared" si="34"/>
        <v>BP_G120_var_AV_Current</v>
      </c>
      <c r="G209" s="10" t="str">
        <f t="shared" si="35"/>
        <v>CHP1_M2_Comm_AV_Current</v>
      </c>
      <c r="H209" s="10" t="str">
        <f>VLOOKUP(基本表格!E209,起始地址定义!A:D,4,FALSE)&amp;" "&amp;Q209</f>
        <v>2412+P5-M1 刨片机料仓1#出料螺旋A 变频器通讯 实际运行反馈电流</v>
      </c>
      <c r="I209" s="10" t="str">
        <f t="shared" si="36"/>
        <v>DB1100,REAL460</v>
      </c>
      <c r="J209" s="13" t="str">
        <f>VLOOKUP(E209,起始地址定义!A:D,2,FALSE)</f>
        <v>DB1100</v>
      </c>
      <c r="K209" s="12" t="str">
        <f t="shared" si="37"/>
        <v>REAL460</v>
      </c>
      <c r="L209" s="13">
        <f>VLOOKUP(E209,起始地址定义!A:D,3,FALSE)</f>
        <v>450</v>
      </c>
      <c r="M209" s="14">
        <f>VLOOKUP($F209,类型描述及偏移量!$C:$H,2,FALSE)</f>
        <v>10</v>
      </c>
      <c r="N209" s="14" t="str">
        <f>VLOOKUP($F209,类型描述及偏移量!$C:$H,3,FALSE)</f>
        <v>实型</v>
      </c>
      <c r="O209" s="14" t="str">
        <f>VLOOKUP($F209,类型描述及偏移量!$C:$H,4,FALSE)</f>
        <v>None</v>
      </c>
      <c r="P209" s="14" t="str">
        <f>VLOOKUP($F209,类型描述及偏移量!$C:$H,5,FALSE)</f>
        <v>Yes</v>
      </c>
      <c r="Q209" s="14" t="str">
        <f>VLOOKUP($F209,类型描述及偏移量!$C:$H,6,FALSE)</f>
        <v>实际运行反馈电流</v>
      </c>
    </row>
    <row r="210" hidden="1" spans="1:17">
      <c r="A210" s="12" t="s">
        <v>17</v>
      </c>
      <c r="B210" s="12" t="str">
        <f t="shared" si="38"/>
        <v>M2_Comm</v>
      </c>
      <c r="C210" s="12" t="str">
        <f t="shared" si="39"/>
        <v>Torque</v>
      </c>
      <c r="D210" s="12" t="str">
        <f t="shared" si="40"/>
        <v>BP_G120_var</v>
      </c>
      <c r="E210" s="13" t="str">
        <f t="shared" si="33"/>
        <v>CHP1_M2_Comm_BP_G120_var</v>
      </c>
      <c r="F210" s="14" t="str">
        <f t="shared" si="34"/>
        <v>BP_G120_var_Torque</v>
      </c>
      <c r="G210" s="10" t="str">
        <f t="shared" si="35"/>
        <v>CHP1_M2_Comm_Torque</v>
      </c>
      <c r="H210" s="10" t="str">
        <f>VLOOKUP(基本表格!E210,起始地址定义!A:D,4,FALSE)&amp;" "&amp;Q210</f>
        <v>2412+P5-M1 刨片机料仓1#出料螺旋A 变频器通讯 转矩百分比</v>
      </c>
      <c r="I210" s="10" t="str">
        <f t="shared" si="36"/>
        <v>DB1100,REAL464</v>
      </c>
      <c r="J210" s="13" t="str">
        <f>VLOOKUP(E210,起始地址定义!A:D,2,FALSE)</f>
        <v>DB1100</v>
      </c>
      <c r="K210" s="12" t="str">
        <f t="shared" si="37"/>
        <v>REAL464</v>
      </c>
      <c r="L210" s="13">
        <f>VLOOKUP(E210,起始地址定义!A:D,3,FALSE)</f>
        <v>450</v>
      </c>
      <c r="M210" s="14">
        <f>VLOOKUP($F210,类型描述及偏移量!$C:$H,2,FALSE)</f>
        <v>14</v>
      </c>
      <c r="N210" s="14" t="str">
        <f>VLOOKUP($F210,类型描述及偏移量!$C:$H,3,FALSE)</f>
        <v>实型</v>
      </c>
      <c r="O210" s="14" t="str">
        <f>VLOOKUP($F210,类型描述及偏移量!$C:$H,4,FALSE)</f>
        <v>None</v>
      </c>
      <c r="P210" s="14" t="str">
        <f>VLOOKUP($F210,类型描述及偏移量!$C:$H,5,FALSE)</f>
        <v>Yes</v>
      </c>
      <c r="Q210" s="14" t="str">
        <f>VLOOKUP($F210,类型描述及偏移量!$C:$H,6,FALSE)</f>
        <v>转矩百分比</v>
      </c>
    </row>
    <row r="211" hidden="1" spans="1:17">
      <c r="A211" s="12" t="s">
        <v>17</v>
      </c>
      <c r="B211" s="12" t="str">
        <f t="shared" si="38"/>
        <v>M2_Comm</v>
      </c>
      <c r="C211" s="12" t="str">
        <f t="shared" si="39"/>
        <v>SP_Speed</v>
      </c>
      <c r="D211" s="12" t="str">
        <f t="shared" si="40"/>
        <v>BP_G120_var</v>
      </c>
      <c r="E211" s="13" t="str">
        <f t="shared" si="33"/>
        <v>CHP1_M2_Comm_BP_G120_var</v>
      </c>
      <c r="F211" s="14" t="str">
        <f t="shared" si="34"/>
        <v>BP_G120_var_SP_Speed</v>
      </c>
      <c r="G211" s="10" t="str">
        <f t="shared" si="35"/>
        <v>CHP1_M2_Comm_SP_Speed</v>
      </c>
      <c r="H211" s="10" t="str">
        <f>VLOOKUP(基本表格!E211,起始地址定义!A:D,4,FALSE)&amp;" "&amp;Q211</f>
        <v>2412+P5-M1 刨片机料仓1#出料螺旋A 变频器通讯 给定速度</v>
      </c>
      <c r="I211" s="10" t="str">
        <f t="shared" si="36"/>
        <v>DB1100,REAL468</v>
      </c>
      <c r="J211" s="13" t="str">
        <f>VLOOKUP(E211,起始地址定义!A:D,2,FALSE)</f>
        <v>DB1100</v>
      </c>
      <c r="K211" s="12" t="str">
        <f t="shared" si="37"/>
        <v>REAL468</v>
      </c>
      <c r="L211" s="13">
        <f>VLOOKUP(E211,起始地址定义!A:D,3,FALSE)</f>
        <v>450</v>
      </c>
      <c r="M211" s="14">
        <f>VLOOKUP($F211,类型描述及偏移量!$C:$H,2,FALSE)</f>
        <v>18</v>
      </c>
      <c r="N211" s="14" t="str">
        <f>VLOOKUP($F211,类型描述及偏移量!$C:$H,3,FALSE)</f>
        <v>实型</v>
      </c>
      <c r="O211" s="14" t="str">
        <f>VLOOKUP($F211,类型描述及偏移量!$C:$H,4,FALSE)</f>
        <v>None</v>
      </c>
      <c r="P211" s="14" t="str">
        <f>VLOOKUP($F211,类型描述及偏移量!$C:$H,5,FALSE)</f>
        <v>No</v>
      </c>
      <c r="Q211" s="14" t="str">
        <f>VLOOKUP($F211,类型描述及偏移量!$C:$H,6,FALSE)</f>
        <v>给定速度</v>
      </c>
    </row>
    <row r="212" hidden="1" spans="1:17">
      <c r="A212" s="12" t="s">
        <v>17</v>
      </c>
      <c r="B212" s="12" t="str">
        <f t="shared" si="38"/>
        <v>M2_Comm</v>
      </c>
      <c r="C212" s="12" t="str">
        <f t="shared" si="39"/>
        <v>SP_Ramp_UP</v>
      </c>
      <c r="D212" s="12" t="str">
        <f t="shared" si="40"/>
        <v>BP_G120_var</v>
      </c>
      <c r="E212" s="13" t="str">
        <f t="shared" si="33"/>
        <v>CHP1_M2_Comm_BP_G120_var</v>
      </c>
      <c r="F212" s="14" t="str">
        <f t="shared" si="34"/>
        <v>BP_G120_var_SP_Ramp_UP</v>
      </c>
      <c r="G212" s="10" t="str">
        <f t="shared" si="35"/>
        <v>CHP1_M2_Comm_SP_Ramp_UP</v>
      </c>
      <c r="H212" s="10" t="str">
        <f>VLOOKUP(基本表格!E212,起始地址定义!A:D,4,FALSE)&amp;" "&amp;Q212</f>
        <v>2412+P5-M1 刨片机料仓1#出料螺旋A 变频器通讯 加速时间</v>
      </c>
      <c r="I212" s="10" t="str">
        <f t="shared" si="36"/>
        <v>DB1100,REAL472</v>
      </c>
      <c r="J212" s="13" t="str">
        <f>VLOOKUP(E212,起始地址定义!A:D,2,FALSE)</f>
        <v>DB1100</v>
      </c>
      <c r="K212" s="12" t="str">
        <f t="shared" si="37"/>
        <v>REAL472</v>
      </c>
      <c r="L212" s="13">
        <f>VLOOKUP(E212,起始地址定义!A:D,3,FALSE)</f>
        <v>450</v>
      </c>
      <c r="M212" s="14">
        <f>VLOOKUP($F212,类型描述及偏移量!$C:$H,2,FALSE)</f>
        <v>22</v>
      </c>
      <c r="N212" s="14" t="str">
        <f>VLOOKUP($F212,类型描述及偏移量!$C:$H,3,FALSE)</f>
        <v>实型</v>
      </c>
      <c r="O212" s="14" t="str">
        <f>VLOOKUP($F212,类型描述及偏移量!$C:$H,4,FALSE)</f>
        <v>None</v>
      </c>
      <c r="P212" s="14" t="str">
        <f>VLOOKUP($F212,类型描述及偏移量!$C:$H,5,FALSE)</f>
        <v>No</v>
      </c>
      <c r="Q212" s="14" t="str">
        <f>VLOOKUP($F212,类型描述及偏移量!$C:$H,6,FALSE)</f>
        <v>加速时间</v>
      </c>
    </row>
    <row r="213" hidden="1" spans="1:17">
      <c r="A213" s="12" t="s">
        <v>17</v>
      </c>
      <c r="B213" s="12" t="str">
        <f t="shared" si="38"/>
        <v>M2_Comm</v>
      </c>
      <c r="C213" s="12" t="str">
        <f t="shared" si="39"/>
        <v>SP_Ramp_Down</v>
      </c>
      <c r="D213" s="12" t="str">
        <f t="shared" si="40"/>
        <v>BP_G120_var</v>
      </c>
      <c r="E213" s="13" t="str">
        <f t="shared" si="33"/>
        <v>CHP1_M2_Comm_BP_G120_var</v>
      </c>
      <c r="F213" s="14" t="str">
        <f t="shared" si="34"/>
        <v>BP_G120_var_SP_Ramp_Down</v>
      </c>
      <c r="G213" s="10" t="str">
        <f t="shared" si="35"/>
        <v>CHP1_M2_Comm_SP_Ramp_Down</v>
      </c>
      <c r="H213" s="10" t="str">
        <f>VLOOKUP(基本表格!E213,起始地址定义!A:D,4,FALSE)&amp;" "&amp;Q213</f>
        <v>2412+P5-M1 刨片机料仓1#出料螺旋A 变频器通讯 减速时间</v>
      </c>
      <c r="I213" s="10" t="str">
        <f t="shared" si="36"/>
        <v>DB1100,REAL476</v>
      </c>
      <c r="J213" s="13" t="str">
        <f>VLOOKUP(E213,起始地址定义!A:D,2,FALSE)</f>
        <v>DB1100</v>
      </c>
      <c r="K213" s="12" t="str">
        <f t="shared" si="37"/>
        <v>REAL476</v>
      </c>
      <c r="L213" s="13">
        <f>VLOOKUP(E213,起始地址定义!A:D,3,FALSE)</f>
        <v>450</v>
      </c>
      <c r="M213" s="14">
        <f>VLOOKUP($F213,类型描述及偏移量!$C:$H,2,FALSE)</f>
        <v>26</v>
      </c>
      <c r="N213" s="14" t="str">
        <f>VLOOKUP($F213,类型描述及偏移量!$C:$H,3,FALSE)</f>
        <v>实型</v>
      </c>
      <c r="O213" s="14" t="str">
        <f>VLOOKUP($F213,类型描述及偏移量!$C:$H,4,FALSE)</f>
        <v>None</v>
      </c>
      <c r="P213" s="14" t="str">
        <f>VLOOKUP($F213,类型描述及偏移量!$C:$H,5,FALSE)</f>
        <v>No</v>
      </c>
      <c r="Q213" s="14" t="str">
        <f>VLOOKUP($F213,类型描述及偏移量!$C:$H,6,FALSE)</f>
        <v>减速时间</v>
      </c>
    </row>
    <row r="214" hidden="1" spans="1:17">
      <c r="A214" s="12" t="s">
        <v>17</v>
      </c>
      <c r="B214" s="12" t="str">
        <f t="shared" si="38"/>
        <v>M2_Comm</v>
      </c>
      <c r="C214" s="12" t="str">
        <f t="shared" si="39"/>
        <v>Max_Spd</v>
      </c>
      <c r="D214" s="12" t="str">
        <f t="shared" si="40"/>
        <v>BP_G120_var</v>
      </c>
      <c r="E214" s="13" t="str">
        <f t="shared" si="33"/>
        <v>CHP1_M2_Comm_BP_G120_var</v>
      </c>
      <c r="F214" s="14" t="str">
        <f t="shared" si="34"/>
        <v>BP_G120_var_Max_Spd</v>
      </c>
      <c r="G214" s="10" t="str">
        <f t="shared" si="35"/>
        <v>CHP1_M2_Comm_Max_Spd</v>
      </c>
      <c r="H214" s="10" t="str">
        <f>VLOOKUP(基本表格!E214,起始地址定义!A:D,4,FALSE)&amp;" "&amp;Q214</f>
        <v>2412+P5-M1 刨片机料仓1#出料螺旋A 变频器通讯 最大频率</v>
      </c>
      <c r="I214" s="10" t="str">
        <f t="shared" si="36"/>
        <v>DB1100,REAL480</v>
      </c>
      <c r="J214" s="13" t="str">
        <f>VLOOKUP(E214,起始地址定义!A:D,2,FALSE)</f>
        <v>DB1100</v>
      </c>
      <c r="K214" s="12" t="str">
        <f t="shared" si="37"/>
        <v>REAL480</v>
      </c>
      <c r="L214" s="13">
        <f>VLOOKUP(E214,起始地址定义!A:D,3,FALSE)</f>
        <v>450</v>
      </c>
      <c r="M214" s="14">
        <f>VLOOKUP($F214,类型描述及偏移量!$C:$H,2,FALSE)</f>
        <v>30</v>
      </c>
      <c r="N214" s="14" t="str">
        <f>VLOOKUP($F214,类型描述及偏移量!$C:$H,3,FALSE)</f>
        <v>实型</v>
      </c>
      <c r="O214" s="14" t="str">
        <f>VLOOKUP($F214,类型描述及偏移量!$C:$H,4,FALSE)</f>
        <v>None</v>
      </c>
      <c r="P214" s="14" t="str">
        <f>VLOOKUP($F214,类型描述及偏移量!$C:$H,5,FALSE)</f>
        <v>No</v>
      </c>
      <c r="Q214" s="14" t="str">
        <f>VLOOKUP($F214,类型描述及偏移量!$C:$H,6,FALSE)</f>
        <v>最大频率</v>
      </c>
    </row>
    <row r="215" hidden="1" spans="1:17">
      <c r="A215" s="12" t="s">
        <v>17</v>
      </c>
      <c r="B215" s="12" t="str">
        <f t="shared" si="38"/>
        <v>M2_Comm</v>
      </c>
      <c r="C215" s="12" t="str">
        <f t="shared" si="39"/>
        <v>Min_Spd</v>
      </c>
      <c r="D215" s="12" t="str">
        <f t="shared" si="40"/>
        <v>BP_G120_var</v>
      </c>
      <c r="E215" s="13" t="str">
        <f t="shared" si="33"/>
        <v>CHP1_M2_Comm_BP_G120_var</v>
      </c>
      <c r="F215" s="14" t="str">
        <f t="shared" si="34"/>
        <v>BP_G120_var_Min_Spd</v>
      </c>
      <c r="G215" s="10" t="str">
        <f t="shared" si="35"/>
        <v>CHP1_M2_Comm_Min_Spd</v>
      </c>
      <c r="H215" s="10" t="str">
        <f>VLOOKUP(基本表格!E215,起始地址定义!A:D,4,FALSE)&amp;" "&amp;Q215</f>
        <v>2412+P5-M1 刨片机料仓1#出料螺旋A 变频器通讯 最小频率</v>
      </c>
      <c r="I215" s="10" t="str">
        <f t="shared" si="36"/>
        <v>DB1100,REAL484</v>
      </c>
      <c r="J215" s="13" t="str">
        <f>VLOOKUP(E215,起始地址定义!A:D,2,FALSE)</f>
        <v>DB1100</v>
      </c>
      <c r="K215" s="12" t="str">
        <f t="shared" si="37"/>
        <v>REAL484</v>
      </c>
      <c r="L215" s="13">
        <f>VLOOKUP(E215,起始地址定义!A:D,3,FALSE)</f>
        <v>450</v>
      </c>
      <c r="M215" s="14">
        <f>VLOOKUP($F215,类型描述及偏移量!$C:$H,2,FALSE)</f>
        <v>34</v>
      </c>
      <c r="N215" s="14" t="str">
        <f>VLOOKUP($F215,类型描述及偏移量!$C:$H,3,FALSE)</f>
        <v>实型</v>
      </c>
      <c r="O215" s="14" t="str">
        <f>VLOOKUP($F215,类型描述及偏移量!$C:$H,4,FALSE)</f>
        <v>None</v>
      </c>
      <c r="P215" s="14" t="str">
        <f>VLOOKUP($F215,类型描述及偏移量!$C:$H,5,FALSE)</f>
        <v>No</v>
      </c>
      <c r="Q215" s="14" t="str">
        <f>VLOOKUP($F215,类型描述及偏移量!$C:$H,6,FALSE)</f>
        <v>最小频率</v>
      </c>
    </row>
    <row r="216" hidden="1" spans="1:17">
      <c r="A216" s="12" t="s">
        <v>17</v>
      </c>
      <c r="B216" s="12" t="str">
        <f t="shared" si="38"/>
        <v>M2_Comm</v>
      </c>
      <c r="C216" s="12" t="str">
        <f t="shared" si="39"/>
        <v>Scaling_Speed</v>
      </c>
      <c r="D216" s="12" t="str">
        <f t="shared" si="40"/>
        <v>BP_G120_var</v>
      </c>
      <c r="E216" s="13" t="str">
        <f t="shared" si="33"/>
        <v>CHP1_M2_Comm_BP_G120_var</v>
      </c>
      <c r="F216" s="14" t="str">
        <f t="shared" si="34"/>
        <v>BP_G120_var_Scaling_Speed</v>
      </c>
      <c r="G216" s="10" t="str">
        <f t="shared" si="35"/>
        <v>CHP1_M2_Comm_Scaling_Speed</v>
      </c>
      <c r="H216" s="10" t="str">
        <f>VLOOKUP(基本表格!E216,起始地址定义!A:D,4,FALSE)&amp;" "&amp;Q216</f>
        <v>2412+P5-M1 刨片机料仓1#出料螺旋A 变频器通讯 多级速度</v>
      </c>
      <c r="I216" s="10" t="str">
        <f t="shared" si="36"/>
        <v>DB1100,REAL488</v>
      </c>
      <c r="J216" s="13" t="str">
        <f>VLOOKUP(E216,起始地址定义!A:D,2,FALSE)</f>
        <v>DB1100</v>
      </c>
      <c r="K216" s="12" t="str">
        <f t="shared" si="37"/>
        <v>REAL488</v>
      </c>
      <c r="L216" s="13">
        <f>VLOOKUP(E216,起始地址定义!A:D,3,FALSE)</f>
        <v>450</v>
      </c>
      <c r="M216" s="14">
        <f>VLOOKUP($F216,类型描述及偏移量!$C:$H,2,FALSE)</f>
        <v>38</v>
      </c>
      <c r="N216" s="14" t="str">
        <f>VLOOKUP($F216,类型描述及偏移量!$C:$H,3,FALSE)</f>
        <v>实型</v>
      </c>
      <c r="O216" s="14" t="str">
        <f>VLOOKUP($F216,类型描述及偏移量!$C:$H,4,FALSE)</f>
        <v>None</v>
      </c>
      <c r="P216" s="14" t="str">
        <f>VLOOKUP($F216,类型描述及偏移量!$C:$H,5,FALSE)</f>
        <v>No</v>
      </c>
      <c r="Q216" s="14" t="str">
        <f>VLOOKUP($F216,类型描述及偏移量!$C:$H,6,FALSE)</f>
        <v>多级速度</v>
      </c>
    </row>
    <row r="217" hidden="1" spans="1:17">
      <c r="A217" s="12" t="s">
        <v>17</v>
      </c>
      <c r="B217" s="12" t="str">
        <f t="shared" si="38"/>
        <v>M2_Comm</v>
      </c>
      <c r="C217" s="12" t="str">
        <f t="shared" si="39"/>
        <v>Scaling_Ramp</v>
      </c>
      <c r="D217" s="12" t="str">
        <f t="shared" si="40"/>
        <v>BP_G120_var</v>
      </c>
      <c r="E217" s="13" t="str">
        <f t="shared" si="33"/>
        <v>CHP1_M2_Comm_BP_G120_var</v>
      </c>
      <c r="F217" s="14" t="str">
        <f t="shared" si="34"/>
        <v>BP_G120_var_Scaling_Ramp</v>
      </c>
      <c r="G217" s="10" t="str">
        <f t="shared" si="35"/>
        <v>CHP1_M2_Comm_Scaling_Ramp</v>
      </c>
      <c r="H217" s="10" t="str">
        <f>VLOOKUP(基本表格!E217,起始地址定义!A:D,4,FALSE)&amp;" "&amp;Q217</f>
        <v>2412+P5-M1 刨片机料仓1#出料螺旋A 变频器通讯 多级转速</v>
      </c>
      <c r="I217" s="10" t="str">
        <f t="shared" si="36"/>
        <v>DB1100,REAL492</v>
      </c>
      <c r="J217" s="13" t="str">
        <f>VLOOKUP(E217,起始地址定义!A:D,2,FALSE)</f>
        <v>DB1100</v>
      </c>
      <c r="K217" s="12" t="str">
        <f t="shared" si="37"/>
        <v>REAL492</v>
      </c>
      <c r="L217" s="13">
        <f>VLOOKUP(E217,起始地址定义!A:D,3,FALSE)</f>
        <v>450</v>
      </c>
      <c r="M217" s="14">
        <f>VLOOKUP($F217,类型描述及偏移量!$C:$H,2,FALSE)</f>
        <v>42</v>
      </c>
      <c r="N217" s="14" t="str">
        <f>VLOOKUP($F217,类型描述及偏移量!$C:$H,3,FALSE)</f>
        <v>实型</v>
      </c>
      <c r="O217" s="14" t="str">
        <f>VLOOKUP($F217,类型描述及偏移量!$C:$H,4,FALSE)</f>
        <v>None</v>
      </c>
      <c r="P217" s="14" t="str">
        <f>VLOOKUP($F217,类型描述及偏移量!$C:$H,5,FALSE)</f>
        <v>No</v>
      </c>
      <c r="Q217" s="14" t="str">
        <f>VLOOKUP($F217,类型描述及偏移量!$C:$H,6,FALSE)</f>
        <v>多级转速</v>
      </c>
    </row>
    <row r="218" hidden="1" spans="1:17">
      <c r="A218" s="12" t="s">
        <v>17</v>
      </c>
      <c r="B218" s="12" t="str">
        <f t="shared" si="38"/>
        <v>M2_ActRPM</v>
      </c>
      <c r="C218" s="12" t="str">
        <f t="shared" si="39"/>
        <v>HiProEN</v>
      </c>
      <c r="D218" s="12" t="str">
        <f t="shared" si="40"/>
        <v>BP_Value_var</v>
      </c>
      <c r="E218" s="13" t="str">
        <f t="shared" si="33"/>
        <v>CHP1_M2_ActRPM_BP_Value_var</v>
      </c>
      <c r="F218" s="14" t="str">
        <f t="shared" si="34"/>
        <v>BP_Value_var_HiProEN</v>
      </c>
      <c r="G218" s="10" t="str">
        <f t="shared" si="35"/>
        <v>CHP1_M2_ActRPM_HiProEN</v>
      </c>
      <c r="H218" s="10" t="str">
        <f>VLOOKUP(基本表格!E218,起始地址定义!A:D,4,FALSE)&amp;" "&amp;Q218</f>
        <v>2412+P5-M1 刨片机料仓1#出料螺旋A 反馈转速 上限保护使能</v>
      </c>
      <c r="I218" s="10" t="str">
        <f t="shared" si="36"/>
        <v>DB1100,X500.3</v>
      </c>
      <c r="J218" s="13" t="str">
        <f>VLOOKUP(E218,起始地址定义!A:D,2,FALSE)</f>
        <v>DB1100</v>
      </c>
      <c r="K218" s="12" t="str">
        <f t="shared" si="37"/>
        <v>X500.3</v>
      </c>
      <c r="L218" s="13">
        <f>VLOOKUP(E218,起始地址定义!A:D,3,FALSE)</f>
        <v>500</v>
      </c>
      <c r="M218" s="14">
        <f>VLOOKUP($F218,类型描述及偏移量!$C:$H,2,FALSE)</f>
        <v>0.299999999999997</v>
      </c>
      <c r="N218" s="14" t="str">
        <f>VLOOKUP($F218,类型描述及偏移量!$C:$H,3,FALSE)</f>
        <v>离散</v>
      </c>
      <c r="O218" s="14" t="str">
        <f>VLOOKUP($F218,类型描述及偏移量!$C:$H,4,FALSE)</f>
        <v>None</v>
      </c>
      <c r="P218" s="14" t="str">
        <f>VLOOKUP($F218,类型描述及偏移量!$C:$H,5,FALSE)</f>
        <v>No</v>
      </c>
      <c r="Q218" s="14" t="str">
        <f>VLOOKUP($F218,类型描述及偏移量!$C:$H,6,FALSE)</f>
        <v>上限保护使能</v>
      </c>
    </row>
    <row r="219" hidden="1" spans="1:17">
      <c r="A219" s="12" t="s">
        <v>17</v>
      </c>
      <c r="B219" s="12" t="str">
        <f t="shared" si="38"/>
        <v>M2_ActRPM</v>
      </c>
      <c r="C219" s="12" t="str">
        <f t="shared" si="39"/>
        <v>LoProEN</v>
      </c>
      <c r="D219" s="12" t="str">
        <f t="shared" si="40"/>
        <v>BP_Value_var</v>
      </c>
      <c r="E219" s="13" t="str">
        <f t="shared" si="33"/>
        <v>CHP1_M2_ActRPM_BP_Value_var</v>
      </c>
      <c r="F219" s="14" t="str">
        <f t="shared" si="34"/>
        <v>BP_Value_var_LoProEN</v>
      </c>
      <c r="G219" s="10" t="str">
        <f t="shared" si="35"/>
        <v>CHP1_M2_ActRPM_LoProEN</v>
      </c>
      <c r="H219" s="10" t="str">
        <f>VLOOKUP(基本表格!E219,起始地址定义!A:D,4,FALSE)&amp;" "&amp;Q219</f>
        <v>2412+P5-M1 刨片机料仓1#出料螺旋A 反馈转速 下限保护使能</v>
      </c>
      <c r="I219" s="10" t="str">
        <f t="shared" si="36"/>
        <v>DB1100,X500.4</v>
      </c>
      <c r="J219" s="13" t="str">
        <f>VLOOKUP(E219,起始地址定义!A:D,2,FALSE)</f>
        <v>DB1100</v>
      </c>
      <c r="K219" s="12" t="str">
        <f t="shared" si="37"/>
        <v>X500.4</v>
      </c>
      <c r="L219" s="13">
        <f>VLOOKUP(E219,起始地址定义!A:D,3,FALSE)</f>
        <v>500</v>
      </c>
      <c r="M219" s="14">
        <f>VLOOKUP($F219,类型描述及偏移量!$C:$H,2,FALSE)</f>
        <v>0.399999999999999</v>
      </c>
      <c r="N219" s="14" t="str">
        <f>VLOOKUP($F219,类型描述及偏移量!$C:$H,3,FALSE)</f>
        <v>离散</v>
      </c>
      <c r="O219" s="14" t="str">
        <f>VLOOKUP($F219,类型描述及偏移量!$C:$H,4,FALSE)</f>
        <v>None</v>
      </c>
      <c r="P219" s="14" t="str">
        <f>VLOOKUP($F219,类型描述及偏移量!$C:$H,5,FALSE)</f>
        <v>No</v>
      </c>
      <c r="Q219" s="14" t="str">
        <f>VLOOKUP($F219,类型描述及偏移量!$C:$H,6,FALSE)</f>
        <v>下限保护使能</v>
      </c>
    </row>
    <row r="220" hidden="1" spans="1:17">
      <c r="A220" s="12" t="s">
        <v>17</v>
      </c>
      <c r="B220" s="12" t="str">
        <f t="shared" si="38"/>
        <v>M2_ActRPM</v>
      </c>
      <c r="C220" s="12" t="str">
        <f t="shared" si="39"/>
        <v>HiALM</v>
      </c>
      <c r="D220" s="12" t="str">
        <f t="shared" si="40"/>
        <v>BP_Value_var</v>
      </c>
      <c r="E220" s="13" t="str">
        <f t="shared" si="33"/>
        <v>CHP1_M2_ActRPM_BP_Value_var</v>
      </c>
      <c r="F220" s="14" t="str">
        <f t="shared" si="34"/>
        <v>BP_Value_var_HiALM</v>
      </c>
      <c r="G220" s="10" t="str">
        <f t="shared" si="35"/>
        <v>CHP1_M2_ActRPM_HiALM</v>
      </c>
      <c r="H220" s="10" t="str">
        <f>VLOOKUP(基本表格!E220,起始地址定义!A:D,4,FALSE)&amp;" "&amp;Q220</f>
        <v>2412+P5-M1 刨片机料仓1#出料螺旋A 反馈转速 上限报警</v>
      </c>
      <c r="I220" s="10" t="str">
        <f t="shared" si="36"/>
        <v>DB1100,X500.5</v>
      </c>
      <c r="J220" s="13" t="str">
        <f>VLOOKUP(E220,起始地址定义!A:D,2,FALSE)</f>
        <v>DB1100</v>
      </c>
      <c r="K220" s="12" t="str">
        <f t="shared" si="37"/>
        <v>X500.5</v>
      </c>
      <c r="L220" s="13">
        <f>VLOOKUP(E220,起始地址定义!A:D,3,FALSE)</f>
        <v>500</v>
      </c>
      <c r="M220" s="14">
        <f>VLOOKUP($F220,类型描述及偏移量!$C:$H,2,FALSE)</f>
        <v>0.5</v>
      </c>
      <c r="N220" s="14" t="str">
        <f>VLOOKUP($F220,类型描述及偏移量!$C:$H,3,FALSE)</f>
        <v>离散</v>
      </c>
      <c r="O220" s="14" t="str">
        <f>VLOOKUP($F220,类型描述及偏移量!$C:$H,4,FALSE)</f>
        <v>None</v>
      </c>
      <c r="P220" s="14" t="str">
        <f>VLOOKUP($F220,类型描述及偏移量!$C:$H,5,FALSE)</f>
        <v>Yes</v>
      </c>
      <c r="Q220" s="14" t="str">
        <f>VLOOKUP($F220,类型描述及偏移量!$C:$H,6,FALSE)</f>
        <v>上限报警</v>
      </c>
    </row>
    <row r="221" hidden="1" spans="1:17">
      <c r="A221" s="12" t="s">
        <v>17</v>
      </c>
      <c r="B221" s="12" t="str">
        <f t="shared" si="38"/>
        <v>M2_ActRPM</v>
      </c>
      <c r="C221" s="12" t="str">
        <f t="shared" si="39"/>
        <v>LoALM</v>
      </c>
      <c r="D221" s="12" t="str">
        <f t="shared" si="40"/>
        <v>BP_Value_var</v>
      </c>
      <c r="E221" s="13" t="str">
        <f t="shared" si="33"/>
        <v>CHP1_M2_ActRPM_BP_Value_var</v>
      </c>
      <c r="F221" s="14" t="str">
        <f t="shared" si="34"/>
        <v>BP_Value_var_LoALM</v>
      </c>
      <c r="G221" s="10" t="str">
        <f t="shared" si="35"/>
        <v>CHP1_M2_ActRPM_LoALM</v>
      </c>
      <c r="H221" s="10" t="str">
        <f>VLOOKUP(基本表格!E221,起始地址定义!A:D,4,FALSE)&amp;" "&amp;Q221</f>
        <v>2412+P5-M1 刨片机料仓1#出料螺旋A 反馈转速 下限报警</v>
      </c>
      <c r="I221" s="10" t="str">
        <f t="shared" si="36"/>
        <v>DB1100,X500.6</v>
      </c>
      <c r="J221" s="13" t="str">
        <f>VLOOKUP(E221,起始地址定义!A:D,2,FALSE)</f>
        <v>DB1100</v>
      </c>
      <c r="K221" s="12" t="str">
        <f t="shared" si="37"/>
        <v>X500.6</v>
      </c>
      <c r="L221" s="13">
        <f>VLOOKUP(E221,起始地址定义!A:D,3,FALSE)</f>
        <v>500</v>
      </c>
      <c r="M221" s="14">
        <f>VLOOKUP($F221,类型描述及偏移量!$C:$H,2,FALSE)</f>
        <v>0.600000000000001</v>
      </c>
      <c r="N221" s="14" t="str">
        <f>VLOOKUP($F221,类型描述及偏移量!$C:$H,3,FALSE)</f>
        <v>离散</v>
      </c>
      <c r="O221" s="14" t="str">
        <f>VLOOKUP($F221,类型描述及偏移量!$C:$H,4,FALSE)</f>
        <v>None</v>
      </c>
      <c r="P221" s="14" t="str">
        <f>VLOOKUP($F221,类型描述及偏移量!$C:$H,5,FALSE)</f>
        <v>Yes</v>
      </c>
      <c r="Q221" s="14" t="str">
        <f>VLOOKUP($F221,类型描述及偏移量!$C:$H,6,FALSE)</f>
        <v>下限报警</v>
      </c>
    </row>
    <row r="222" hidden="1" spans="1:17">
      <c r="A222" s="12" t="s">
        <v>17</v>
      </c>
      <c r="B222" s="12" t="str">
        <f t="shared" si="38"/>
        <v>M2_ActRPM</v>
      </c>
      <c r="C222" s="12" t="str">
        <f t="shared" si="39"/>
        <v>HiHiALM</v>
      </c>
      <c r="D222" s="12" t="str">
        <f t="shared" si="40"/>
        <v>BP_Value_var</v>
      </c>
      <c r="E222" s="13" t="str">
        <f t="shared" si="33"/>
        <v>CHP1_M2_ActRPM_BP_Value_var</v>
      </c>
      <c r="F222" s="14" t="str">
        <f t="shared" si="34"/>
        <v>BP_Value_var_HiHiALM</v>
      </c>
      <c r="G222" s="10" t="str">
        <f t="shared" si="35"/>
        <v>CHP1_M2_ActRPM_HiHiALM</v>
      </c>
      <c r="H222" s="10" t="str">
        <f>VLOOKUP(基本表格!E222,起始地址定义!A:D,4,FALSE)&amp;" "&amp;Q222</f>
        <v>2412+P5-M1 刨片机料仓1#出料螺旋A 反馈转速 上上限报警</v>
      </c>
      <c r="I222" s="10" t="str">
        <f t="shared" si="36"/>
        <v>DB1100,X500.7</v>
      </c>
      <c r="J222" s="13" t="str">
        <f>VLOOKUP(E222,起始地址定义!A:D,2,FALSE)</f>
        <v>DB1100</v>
      </c>
      <c r="K222" s="12" t="str">
        <f t="shared" si="37"/>
        <v>X500.7</v>
      </c>
      <c r="L222" s="13">
        <f>VLOOKUP(E222,起始地址定义!A:D,3,FALSE)</f>
        <v>500</v>
      </c>
      <c r="M222" s="14">
        <f>VLOOKUP($F222,类型描述及偏移量!$C:$H,2,FALSE)</f>
        <v>0.700000000000003</v>
      </c>
      <c r="N222" s="14" t="str">
        <f>VLOOKUP($F222,类型描述及偏移量!$C:$H,3,FALSE)</f>
        <v>离散</v>
      </c>
      <c r="O222" s="14" t="str">
        <f>VLOOKUP($F222,类型描述及偏移量!$C:$H,4,FALSE)</f>
        <v>On</v>
      </c>
      <c r="P222" s="14" t="str">
        <f>VLOOKUP($F222,类型描述及偏移量!$C:$H,5,FALSE)</f>
        <v>Yes</v>
      </c>
      <c r="Q222" s="14" t="str">
        <f>VLOOKUP($F222,类型描述及偏移量!$C:$H,6,FALSE)</f>
        <v>上上限报警</v>
      </c>
    </row>
    <row r="223" hidden="1" spans="1:17">
      <c r="A223" s="12" t="s">
        <v>17</v>
      </c>
      <c r="B223" s="12" t="str">
        <f t="shared" si="38"/>
        <v>M2_ActRPM</v>
      </c>
      <c r="C223" s="12" t="str">
        <f t="shared" si="39"/>
        <v>LoLoALM</v>
      </c>
      <c r="D223" s="12" t="str">
        <f t="shared" si="40"/>
        <v>BP_Value_var</v>
      </c>
      <c r="E223" s="13" t="str">
        <f t="shared" si="33"/>
        <v>CHP1_M2_ActRPM_BP_Value_var</v>
      </c>
      <c r="F223" s="14" t="str">
        <f t="shared" si="34"/>
        <v>BP_Value_var_LoLoALM</v>
      </c>
      <c r="G223" s="10" t="str">
        <f t="shared" si="35"/>
        <v>CHP1_M2_ActRPM_LoLoALM</v>
      </c>
      <c r="H223" s="10" t="str">
        <f>VLOOKUP(基本表格!E223,起始地址定义!A:D,4,FALSE)&amp;" "&amp;Q223</f>
        <v>2412+P5-M1 刨片机料仓1#出料螺旋A 反馈转速 下下限报警</v>
      </c>
      <c r="I223" s="10" t="str">
        <f t="shared" si="36"/>
        <v>DB1100,X501.0</v>
      </c>
      <c r="J223" s="13" t="str">
        <f>VLOOKUP(E223,起始地址定义!A:D,2,FALSE)</f>
        <v>DB1100</v>
      </c>
      <c r="K223" s="12" t="str">
        <f t="shared" si="37"/>
        <v>X501.0</v>
      </c>
      <c r="L223" s="13">
        <f>VLOOKUP(E223,起始地址定义!A:D,3,FALSE)</f>
        <v>500</v>
      </c>
      <c r="M223" s="14">
        <f>VLOOKUP($F223,类型描述及偏移量!$C:$H,2,FALSE)</f>
        <v>1</v>
      </c>
      <c r="N223" s="14" t="str">
        <f>VLOOKUP($F223,类型描述及偏移量!$C:$H,3,FALSE)</f>
        <v>离散</v>
      </c>
      <c r="O223" s="14" t="str">
        <f>VLOOKUP($F223,类型描述及偏移量!$C:$H,4,FALSE)</f>
        <v>On</v>
      </c>
      <c r="P223" s="14" t="str">
        <f>VLOOKUP($F223,类型描述及偏移量!$C:$H,5,FALSE)</f>
        <v>Yes</v>
      </c>
      <c r="Q223" s="14" t="str">
        <f>VLOOKUP($F223,类型描述及偏移量!$C:$H,6,FALSE)</f>
        <v>下下限报警</v>
      </c>
    </row>
    <row r="224" hidden="1" spans="1:17">
      <c r="A224" s="12" t="s">
        <v>17</v>
      </c>
      <c r="B224" s="12" t="str">
        <f t="shared" si="38"/>
        <v>M2_ActRPM</v>
      </c>
      <c r="C224" s="12" t="str">
        <f t="shared" si="39"/>
        <v>LimALM</v>
      </c>
      <c r="D224" s="12" t="str">
        <f t="shared" si="40"/>
        <v>BP_Value_var</v>
      </c>
      <c r="E224" s="13" t="str">
        <f t="shared" si="33"/>
        <v>CHP1_M2_ActRPM_BP_Value_var</v>
      </c>
      <c r="F224" s="14" t="str">
        <f t="shared" si="34"/>
        <v>BP_Value_var_LimALM</v>
      </c>
      <c r="G224" s="10" t="str">
        <f t="shared" si="35"/>
        <v>CHP1_M2_ActRPM_LimALM</v>
      </c>
      <c r="H224" s="10" t="str">
        <f>VLOOKUP(基本表格!E224,起始地址定义!A:D,4,FALSE)&amp;" "&amp;Q224</f>
        <v>2412+P5-M1 刨片机料仓1#出料螺旋A 反馈转速 极限报警</v>
      </c>
      <c r="I224" s="10" t="str">
        <f t="shared" si="36"/>
        <v>DB1100,X501.1</v>
      </c>
      <c r="J224" s="13" t="str">
        <f>VLOOKUP(E224,起始地址定义!A:D,2,FALSE)</f>
        <v>DB1100</v>
      </c>
      <c r="K224" s="12" t="str">
        <f t="shared" si="37"/>
        <v>X501.1</v>
      </c>
      <c r="L224" s="13">
        <f>VLOOKUP(E224,起始地址定义!A:D,3,FALSE)</f>
        <v>500</v>
      </c>
      <c r="M224" s="14">
        <f>VLOOKUP($F224,类型描述及偏移量!$C:$H,2,FALSE)</f>
        <v>1.1</v>
      </c>
      <c r="N224" s="14" t="str">
        <f>VLOOKUP($F224,类型描述及偏移量!$C:$H,3,FALSE)</f>
        <v>离散</v>
      </c>
      <c r="O224" s="14" t="str">
        <f>VLOOKUP($F224,类型描述及偏移量!$C:$H,4,FALSE)</f>
        <v>On</v>
      </c>
      <c r="P224" s="14" t="str">
        <f>VLOOKUP($F224,类型描述及偏移量!$C:$H,5,FALSE)</f>
        <v>Yes</v>
      </c>
      <c r="Q224" s="14" t="str">
        <f>VLOOKUP($F224,类型描述及偏移量!$C:$H,6,FALSE)</f>
        <v>极限报警</v>
      </c>
    </row>
    <row r="225" hidden="1" spans="1:17">
      <c r="A225" s="12" t="s">
        <v>17</v>
      </c>
      <c r="B225" s="12" t="str">
        <f t="shared" si="38"/>
        <v>M2_ActRPM</v>
      </c>
      <c r="C225" s="12" t="str">
        <f t="shared" si="39"/>
        <v>LostALM</v>
      </c>
      <c r="D225" s="12" t="str">
        <f t="shared" si="40"/>
        <v>BP_Value_var</v>
      </c>
      <c r="E225" s="13" t="str">
        <f t="shared" si="33"/>
        <v>CHP1_M2_ActRPM_BP_Value_var</v>
      </c>
      <c r="F225" s="14" t="str">
        <f t="shared" si="34"/>
        <v>BP_Value_var_LostALM</v>
      </c>
      <c r="G225" s="10" t="str">
        <f t="shared" si="35"/>
        <v>CHP1_M2_ActRPM_LostALM</v>
      </c>
      <c r="H225" s="10" t="str">
        <f>VLOOKUP(基本表格!E225,起始地址定义!A:D,4,FALSE)&amp;" "&amp;Q225</f>
        <v>2412+P5-M1 刨片机料仓1#出料螺旋A 反馈转速 传感器断线报警</v>
      </c>
      <c r="I225" s="10" t="str">
        <f t="shared" si="36"/>
        <v>DB1100,X501.2</v>
      </c>
      <c r="J225" s="13" t="str">
        <f>VLOOKUP(E225,起始地址定义!A:D,2,FALSE)</f>
        <v>DB1100</v>
      </c>
      <c r="K225" s="12" t="str">
        <f t="shared" si="37"/>
        <v>X501.2</v>
      </c>
      <c r="L225" s="13">
        <f>VLOOKUP(E225,起始地址定义!A:D,3,FALSE)</f>
        <v>500</v>
      </c>
      <c r="M225" s="14">
        <f>VLOOKUP($F225,类型描述及偏移量!$C:$H,2,FALSE)</f>
        <v>1.2</v>
      </c>
      <c r="N225" s="14" t="str">
        <f>VLOOKUP($F225,类型描述及偏移量!$C:$H,3,FALSE)</f>
        <v>离散</v>
      </c>
      <c r="O225" s="14" t="str">
        <f>VLOOKUP($F225,类型描述及偏移量!$C:$H,4,FALSE)</f>
        <v>On</v>
      </c>
      <c r="P225" s="14" t="str">
        <f>VLOOKUP($F225,类型描述及偏移量!$C:$H,5,FALSE)</f>
        <v>Yes</v>
      </c>
      <c r="Q225" s="14" t="str">
        <f>VLOOKUP($F225,类型描述及偏移量!$C:$H,6,FALSE)</f>
        <v>传感器断线报警</v>
      </c>
    </row>
    <row r="226" hidden="1" spans="1:17">
      <c r="A226" s="12" t="s">
        <v>17</v>
      </c>
      <c r="B226" s="12" t="str">
        <f t="shared" ref="B226:B243" si="41">"M"&amp;RIGHT(LEFT(B103,FIND("_",B103,1)-1),LEN(LEFT(B103,FIND("_",B103,1)-1))-1)+1&amp;"_"&amp;RIGHT(B103,LEN(B103)-FIND("_",B103,1))</f>
        <v>M2_ActRPM</v>
      </c>
      <c r="C226" s="12" t="str">
        <f t="shared" ref="C226:C243" si="42">C103</f>
        <v>Code</v>
      </c>
      <c r="D226" s="12" t="str">
        <f t="shared" ref="D226:D243" si="43">D103</f>
        <v>BP_Value_var</v>
      </c>
      <c r="E226" s="13" t="str">
        <f t="shared" si="33"/>
        <v>CHP1_M2_ActRPM_BP_Value_var</v>
      </c>
      <c r="F226" s="14" t="str">
        <f t="shared" si="34"/>
        <v>BP_Value_var_Code</v>
      </c>
      <c r="G226" s="10" t="str">
        <f t="shared" si="35"/>
        <v>CHP1_M2_ActRPM_Code</v>
      </c>
      <c r="H226" s="10" t="str">
        <f>VLOOKUP(基本表格!E226,起始地址定义!A:D,4,FALSE)&amp;" "&amp;Q226</f>
        <v>2412+P5-M1 刨片机料仓1#出料螺旋A 反馈转速 实际内码</v>
      </c>
      <c r="I226" s="10" t="str">
        <f t="shared" si="36"/>
        <v>DB1100,INT502</v>
      </c>
      <c r="J226" s="13" t="str">
        <f>VLOOKUP(E226,起始地址定义!A:D,2,FALSE)</f>
        <v>DB1100</v>
      </c>
      <c r="K226" s="12" t="str">
        <f t="shared" si="37"/>
        <v>INT502</v>
      </c>
      <c r="L226" s="13">
        <f>VLOOKUP(E226,起始地址定义!A:D,3,FALSE)</f>
        <v>500</v>
      </c>
      <c r="M226" s="14">
        <f>VLOOKUP($F226,类型描述及偏移量!$C:$H,2,FALSE)</f>
        <v>2</v>
      </c>
      <c r="N226" s="14" t="str">
        <f>VLOOKUP($F226,类型描述及偏移量!$C:$H,3,FALSE)</f>
        <v>整型</v>
      </c>
      <c r="O226" s="14" t="str">
        <f>VLOOKUP($F226,类型描述及偏移量!$C:$H,4,FALSE)</f>
        <v>None</v>
      </c>
      <c r="P226" s="14" t="str">
        <f>VLOOKUP($F226,类型描述及偏移量!$C:$H,5,FALSE)</f>
        <v>Yes</v>
      </c>
      <c r="Q226" s="14" t="str">
        <f>VLOOKUP($F226,类型描述及偏移量!$C:$H,6,FALSE)</f>
        <v>实际内码</v>
      </c>
    </row>
    <row r="227" hidden="1" spans="1:17">
      <c r="A227" s="12" t="s">
        <v>17</v>
      </c>
      <c r="B227" s="12" t="str">
        <f t="shared" si="41"/>
        <v>M2_ActRPM</v>
      </c>
      <c r="C227" s="12" t="str">
        <f t="shared" si="42"/>
        <v>Value</v>
      </c>
      <c r="D227" s="12" t="str">
        <f t="shared" si="43"/>
        <v>BP_Value_var</v>
      </c>
      <c r="E227" s="13" t="str">
        <f t="shared" si="33"/>
        <v>CHP1_M2_ActRPM_BP_Value_var</v>
      </c>
      <c r="F227" s="14" t="str">
        <f t="shared" si="34"/>
        <v>BP_Value_var_Value</v>
      </c>
      <c r="G227" s="10" t="str">
        <f t="shared" si="35"/>
        <v>CHP1_M2_ActRPM_Value</v>
      </c>
      <c r="H227" s="10" t="str">
        <f>VLOOKUP(基本表格!E227,起始地址定义!A:D,4,FALSE)&amp;" "&amp;Q227</f>
        <v>2412+P5-M1 刨片机料仓1#出料螺旋A 反馈转速 实际值</v>
      </c>
      <c r="I227" s="10" t="str">
        <f t="shared" si="36"/>
        <v>DB1100,REAL506</v>
      </c>
      <c r="J227" s="13" t="str">
        <f>VLOOKUP(E227,起始地址定义!A:D,2,FALSE)</f>
        <v>DB1100</v>
      </c>
      <c r="K227" s="12" t="str">
        <f t="shared" si="37"/>
        <v>REAL506</v>
      </c>
      <c r="L227" s="13">
        <f>VLOOKUP(E227,起始地址定义!A:D,3,FALSE)</f>
        <v>500</v>
      </c>
      <c r="M227" s="14">
        <f>VLOOKUP($F227,类型描述及偏移量!$C:$H,2,FALSE)</f>
        <v>6</v>
      </c>
      <c r="N227" s="14" t="str">
        <f>VLOOKUP($F227,类型描述及偏移量!$C:$H,3,FALSE)</f>
        <v>实型</v>
      </c>
      <c r="O227" s="14" t="str">
        <f>VLOOKUP($F227,类型描述及偏移量!$C:$H,4,FALSE)</f>
        <v>None</v>
      </c>
      <c r="P227" s="14" t="str">
        <f>VLOOKUP($F227,类型描述及偏移量!$C:$H,5,FALSE)</f>
        <v>Yes</v>
      </c>
      <c r="Q227" s="14" t="str">
        <f>VLOOKUP($F227,类型描述及偏移量!$C:$H,6,FALSE)</f>
        <v>实际值</v>
      </c>
    </row>
    <row r="228" hidden="1" spans="1:17">
      <c r="A228" s="12" t="s">
        <v>17</v>
      </c>
      <c r="B228" s="12" t="str">
        <f t="shared" si="41"/>
        <v>M2_ActRPM</v>
      </c>
      <c r="C228" s="12" t="str">
        <f t="shared" si="42"/>
        <v>Range</v>
      </c>
      <c r="D228" s="12" t="str">
        <f t="shared" si="43"/>
        <v>BP_Value_var</v>
      </c>
      <c r="E228" s="13" t="str">
        <f t="shared" si="33"/>
        <v>CHP1_M2_ActRPM_BP_Value_var</v>
      </c>
      <c r="F228" s="14" t="str">
        <f t="shared" si="34"/>
        <v>BP_Value_var_Range</v>
      </c>
      <c r="G228" s="10" t="str">
        <f t="shared" si="35"/>
        <v>CHP1_M2_ActRPM_Range</v>
      </c>
      <c r="H228" s="10" t="str">
        <f>VLOOKUP(基本表格!E228,起始地址定义!A:D,4,FALSE)&amp;" "&amp;Q228</f>
        <v>2412+P5-M1 刨片机料仓1#出料螺旋A 反馈转速 量程</v>
      </c>
      <c r="I228" s="10" t="str">
        <f t="shared" si="36"/>
        <v>DB1100,REAL510</v>
      </c>
      <c r="J228" s="13" t="str">
        <f>VLOOKUP(E228,起始地址定义!A:D,2,FALSE)</f>
        <v>DB1100</v>
      </c>
      <c r="K228" s="12" t="str">
        <f t="shared" si="37"/>
        <v>REAL510</v>
      </c>
      <c r="L228" s="13">
        <f>VLOOKUP(E228,起始地址定义!A:D,3,FALSE)</f>
        <v>500</v>
      </c>
      <c r="M228" s="14">
        <f>VLOOKUP($F228,类型描述及偏移量!$C:$H,2,FALSE)</f>
        <v>10</v>
      </c>
      <c r="N228" s="14" t="str">
        <f>VLOOKUP($F228,类型描述及偏移量!$C:$H,3,FALSE)</f>
        <v>实型</v>
      </c>
      <c r="O228" s="14" t="str">
        <f>VLOOKUP($F228,类型描述及偏移量!$C:$H,4,FALSE)</f>
        <v>None</v>
      </c>
      <c r="P228" s="14" t="str">
        <f>VLOOKUP($F228,类型描述及偏移量!$C:$H,5,FALSE)</f>
        <v>No</v>
      </c>
      <c r="Q228" s="14" t="str">
        <f>VLOOKUP($F228,类型描述及偏移量!$C:$H,6,FALSE)</f>
        <v>量程</v>
      </c>
    </row>
    <row r="229" hidden="1" spans="1:17">
      <c r="A229" s="12" t="s">
        <v>17</v>
      </c>
      <c r="B229" s="12" t="str">
        <f t="shared" si="41"/>
        <v>M2_ActRPM</v>
      </c>
      <c r="C229" s="12" t="str">
        <f t="shared" si="42"/>
        <v>Hi</v>
      </c>
      <c r="D229" s="12" t="str">
        <f t="shared" si="43"/>
        <v>BP_Value_var</v>
      </c>
      <c r="E229" s="13" t="str">
        <f t="shared" si="33"/>
        <v>CHP1_M2_ActRPM_BP_Value_var</v>
      </c>
      <c r="F229" s="14" t="str">
        <f t="shared" si="34"/>
        <v>BP_Value_var_Hi</v>
      </c>
      <c r="G229" s="10" t="str">
        <f t="shared" si="35"/>
        <v>CHP1_M2_ActRPM_Hi</v>
      </c>
      <c r="H229" s="10" t="str">
        <f>VLOOKUP(基本表格!E229,起始地址定义!A:D,4,FALSE)&amp;" "&amp;Q229</f>
        <v>2412+P5-M1 刨片机料仓1#出料螺旋A 反馈转速 上限值</v>
      </c>
      <c r="I229" s="10" t="str">
        <f t="shared" si="36"/>
        <v>DB1100,REAL514</v>
      </c>
      <c r="J229" s="13" t="str">
        <f>VLOOKUP(E229,起始地址定义!A:D,2,FALSE)</f>
        <v>DB1100</v>
      </c>
      <c r="K229" s="12" t="str">
        <f t="shared" si="37"/>
        <v>REAL514</v>
      </c>
      <c r="L229" s="13">
        <f>VLOOKUP(E229,起始地址定义!A:D,3,FALSE)</f>
        <v>500</v>
      </c>
      <c r="M229" s="14">
        <f>VLOOKUP($F229,类型描述及偏移量!$C:$H,2,FALSE)</f>
        <v>14</v>
      </c>
      <c r="N229" s="14" t="str">
        <f>VLOOKUP($F229,类型描述及偏移量!$C:$H,3,FALSE)</f>
        <v>实型</v>
      </c>
      <c r="O229" s="14" t="str">
        <f>VLOOKUP($F229,类型描述及偏移量!$C:$H,4,FALSE)</f>
        <v>None</v>
      </c>
      <c r="P229" s="14" t="str">
        <f>VLOOKUP($F229,类型描述及偏移量!$C:$H,5,FALSE)</f>
        <v>No</v>
      </c>
      <c r="Q229" s="14" t="str">
        <f>VLOOKUP($F229,类型描述及偏移量!$C:$H,6,FALSE)</f>
        <v>上限值</v>
      </c>
    </row>
    <row r="230" hidden="1" spans="1:17">
      <c r="A230" s="12" t="s">
        <v>17</v>
      </c>
      <c r="B230" s="12" t="str">
        <f t="shared" si="41"/>
        <v>M2_ActRPM</v>
      </c>
      <c r="C230" s="12" t="str">
        <f t="shared" si="42"/>
        <v>Lo</v>
      </c>
      <c r="D230" s="12" t="str">
        <f t="shared" si="43"/>
        <v>BP_Value_var</v>
      </c>
      <c r="E230" s="13" t="str">
        <f t="shared" si="33"/>
        <v>CHP1_M2_ActRPM_BP_Value_var</v>
      </c>
      <c r="F230" s="14" t="str">
        <f t="shared" si="34"/>
        <v>BP_Value_var_Lo</v>
      </c>
      <c r="G230" s="10" t="str">
        <f t="shared" si="35"/>
        <v>CHP1_M2_ActRPM_Lo</v>
      </c>
      <c r="H230" s="10" t="str">
        <f>VLOOKUP(基本表格!E230,起始地址定义!A:D,4,FALSE)&amp;" "&amp;Q230</f>
        <v>2412+P5-M1 刨片机料仓1#出料螺旋A 反馈转速 下限值</v>
      </c>
      <c r="I230" s="10" t="str">
        <f t="shared" si="36"/>
        <v>DB1100,REAL518</v>
      </c>
      <c r="J230" s="13" t="str">
        <f>VLOOKUP(E230,起始地址定义!A:D,2,FALSE)</f>
        <v>DB1100</v>
      </c>
      <c r="K230" s="12" t="str">
        <f t="shared" si="37"/>
        <v>REAL518</v>
      </c>
      <c r="L230" s="13">
        <f>VLOOKUP(E230,起始地址定义!A:D,3,FALSE)</f>
        <v>500</v>
      </c>
      <c r="M230" s="14">
        <f>VLOOKUP($F230,类型描述及偏移量!$C:$H,2,FALSE)</f>
        <v>18</v>
      </c>
      <c r="N230" s="14" t="str">
        <f>VLOOKUP($F230,类型描述及偏移量!$C:$H,3,FALSE)</f>
        <v>实型</v>
      </c>
      <c r="O230" s="14" t="str">
        <f>VLOOKUP($F230,类型描述及偏移量!$C:$H,4,FALSE)</f>
        <v>None</v>
      </c>
      <c r="P230" s="14" t="str">
        <f>VLOOKUP($F230,类型描述及偏移量!$C:$H,5,FALSE)</f>
        <v>No</v>
      </c>
      <c r="Q230" s="14" t="str">
        <f>VLOOKUP($F230,类型描述及偏移量!$C:$H,6,FALSE)</f>
        <v>下限值</v>
      </c>
    </row>
    <row r="231" hidden="1" spans="1:17">
      <c r="A231" s="12" t="s">
        <v>17</v>
      </c>
      <c r="B231" s="12" t="str">
        <f t="shared" si="41"/>
        <v>M2_ActRPM</v>
      </c>
      <c r="C231" s="12" t="str">
        <f t="shared" si="42"/>
        <v>HiHi</v>
      </c>
      <c r="D231" s="12" t="str">
        <f t="shared" si="43"/>
        <v>BP_Value_var</v>
      </c>
      <c r="E231" s="13" t="str">
        <f t="shared" si="33"/>
        <v>CHP1_M2_ActRPM_BP_Value_var</v>
      </c>
      <c r="F231" s="14" t="str">
        <f t="shared" si="34"/>
        <v>BP_Value_var_HiHi</v>
      </c>
      <c r="G231" s="10" t="str">
        <f t="shared" si="35"/>
        <v>CHP1_M2_ActRPM_HiHi</v>
      </c>
      <c r="H231" s="10" t="str">
        <f>VLOOKUP(基本表格!E231,起始地址定义!A:D,4,FALSE)&amp;" "&amp;Q231</f>
        <v>2412+P5-M1 刨片机料仓1#出料螺旋A 反馈转速 上上限值</v>
      </c>
      <c r="I231" s="10" t="str">
        <f t="shared" si="36"/>
        <v>DB1100,REAL522</v>
      </c>
      <c r="J231" s="13" t="str">
        <f>VLOOKUP(E231,起始地址定义!A:D,2,FALSE)</f>
        <v>DB1100</v>
      </c>
      <c r="K231" s="12" t="str">
        <f t="shared" si="37"/>
        <v>REAL522</v>
      </c>
      <c r="L231" s="13">
        <f>VLOOKUP(E231,起始地址定义!A:D,3,FALSE)</f>
        <v>500</v>
      </c>
      <c r="M231" s="14">
        <f>VLOOKUP($F231,类型描述及偏移量!$C:$H,2,FALSE)</f>
        <v>22</v>
      </c>
      <c r="N231" s="14" t="str">
        <f>VLOOKUP($F231,类型描述及偏移量!$C:$H,3,FALSE)</f>
        <v>实型</v>
      </c>
      <c r="O231" s="14" t="str">
        <f>VLOOKUP($F231,类型描述及偏移量!$C:$H,4,FALSE)</f>
        <v>None</v>
      </c>
      <c r="P231" s="14" t="str">
        <f>VLOOKUP($F231,类型描述及偏移量!$C:$H,5,FALSE)</f>
        <v>No</v>
      </c>
      <c r="Q231" s="14" t="str">
        <f>VLOOKUP($F231,类型描述及偏移量!$C:$H,6,FALSE)</f>
        <v>上上限值</v>
      </c>
    </row>
    <row r="232" hidden="1" spans="1:17">
      <c r="A232" s="12" t="s">
        <v>17</v>
      </c>
      <c r="B232" s="12" t="str">
        <f t="shared" si="41"/>
        <v>M2_ActRPM</v>
      </c>
      <c r="C232" s="12" t="str">
        <f t="shared" si="42"/>
        <v>LoLo</v>
      </c>
      <c r="D232" s="12" t="str">
        <f t="shared" si="43"/>
        <v>BP_Value_var</v>
      </c>
      <c r="E232" s="13" t="str">
        <f t="shared" si="33"/>
        <v>CHP1_M2_ActRPM_BP_Value_var</v>
      </c>
      <c r="F232" s="14" t="str">
        <f t="shared" si="34"/>
        <v>BP_Value_var_LoLo</v>
      </c>
      <c r="G232" s="10" t="str">
        <f t="shared" si="35"/>
        <v>CHP1_M2_ActRPM_LoLo</v>
      </c>
      <c r="H232" s="10" t="str">
        <f>VLOOKUP(基本表格!E232,起始地址定义!A:D,4,FALSE)&amp;" "&amp;Q232</f>
        <v>2412+P5-M1 刨片机料仓1#出料螺旋A 反馈转速 下下限值</v>
      </c>
      <c r="I232" s="10" t="str">
        <f t="shared" si="36"/>
        <v>DB1100,REAL526</v>
      </c>
      <c r="J232" s="13" t="str">
        <f>VLOOKUP(E232,起始地址定义!A:D,2,FALSE)</f>
        <v>DB1100</v>
      </c>
      <c r="K232" s="12" t="str">
        <f t="shared" si="37"/>
        <v>REAL526</v>
      </c>
      <c r="L232" s="13">
        <f>VLOOKUP(E232,起始地址定义!A:D,3,FALSE)</f>
        <v>500</v>
      </c>
      <c r="M232" s="14">
        <f>VLOOKUP($F232,类型描述及偏移量!$C:$H,2,FALSE)</f>
        <v>26</v>
      </c>
      <c r="N232" s="14" t="str">
        <f>VLOOKUP($F232,类型描述及偏移量!$C:$H,3,FALSE)</f>
        <v>实型</v>
      </c>
      <c r="O232" s="14" t="str">
        <f>VLOOKUP($F232,类型描述及偏移量!$C:$H,4,FALSE)</f>
        <v>None</v>
      </c>
      <c r="P232" s="14" t="str">
        <f>VLOOKUP($F232,类型描述及偏移量!$C:$H,5,FALSE)</f>
        <v>No</v>
      </c>
      <c r="Q232" s="14" t="str">
        <f>VLOOKUP($F232,类型描述及偏移量!$C:$H,6,FALSE)</f>
        <v>下下限值</v>
      </c>
    </row>
    <row r="233" hidden="1" spans="1:17">
      <c r="A233" s="12" t="s">
        <v>17</v>
      </c>
      <c r="B233" s="12" t="str">
        <f t="shared" si="41"/>
        <v>M2_Current</v>
      </c>
      <c r="C233" s="12" t="str">
        <f t="shared" si="42"/>
        <v>HiProEN</v>
      </c>
      <c r="D233" s="12" t="str">
        <f t="shared" si="43"/>
        <v>BP_Value_var</v>
      </c>
      <c r="E233" s="13" t="str">
        <f t="shared" si="33"/>
        <v>CHP1_M2_Current_BP_Value_var</v>
      </c>
      <c r="F233" s="14" t="str">
        <f t="shared" si="34"/>
        <v>BP_Value_var_HiProEN</v>
      </c>
      <c r="G233" s="10" t="str">
        <f t="shared" si="35"/>
        <v>CHP1_M2_Current_HiProEN</v>
      </c>
      <c r="H233" s="10" t="str">
        <f>VLOOKUP(基本表格!E233,起始地址定义!A:D,4,FALSE)&amp;" "&amp;Q233</f>
        <v>2412+P5-M1 刨片机料仓1#出料螺旋A 反馈电流 上限保护使能</v>
      </c>
      <c r="I233" s="10" t="str">
        <f t="shared" si="36"/>
        <v>DB1100,X550.3</v>
      </c>
      <c r="J233" s="13" t="str">
        <f>VLOOKUP(E233,起始地址定义!A:D,2,FALSE)</f>
        <v>DB1100</v>
      </c>
      <c r="K233" s="12" t="str">
        <f t="shared" si="37"/>
        <v>X550.3</v>
      </c>
      <c r="L233" s="13">
        <f>VLOOKUP(E233,起始地址定义!A:D,3,FALSE)</f>
        <v>550</v>
      </c>
      <c r="M233" s="14">
        <f>VLOOKUP($F233,类型描述及偏移量!$C:$H,2,FALSE)</f>
        <v>0.299999999999997</v>
      </c>
      <c r="N233" s="14" t="str">
        <f>VLOOKUP($F233,类型描述及偏移量!$C:$H,3,FALSE)</f>
        <v>离散</v>
      </c>
      <c r="O233" s="14" t="str">
        <f>VLOOKUP($F233,类型描述及偏移量!$C:$H,4,FALSE)</f>
        <v>None</v>
      </c>
      <c r="P233" s="14" t="str">
        <f>VLOOKUP($F233,类型描述及偏移量!$C:$H,5,FALSE)</f>
        <v>No</v>
      </c>
      <c r="Q233" s="14" t="str">
        <f>VLOOKUP($F233,类型描述及偏移量!$C:$H,6,FALSE)</f>
        <v>上限保护使能</v>
      </c>
    </row>
    <row r="234" hidden="1" spans="1:17">
      <c r="A234" s="12" t="s">
        <v>17</v>
      </c>
      <c r="B234" s="12" t="str">
        <f t="shared" si="41"/>
        <v>M2_Current</v>
      </c>
      <c r="C234" s="12" t="str">
        <f t="shared" si="42"/>
        <v>LoProEN</v>
      </c>
      <c r="D234" s="12" t="str">
        <f t="shared" si="43"/>
        <v>BP_Value_var</v>
      </c>
      <c r="E234" s="13" t="str">
        <f t="shared" si="33"/>
        <v>CHP1_M2_Current_BP_Value_var</v>
      </c>
      <c r="F234" s="14" t="str">
        <f t="shared" si="34"/>
        <v>BP_Value_var_LoProEN</v>
      </c>
      <c r="G234" s="10" t="str">
        <f t="shared" si="35"/>
        <v>CHP1_M2_Current_LoProEN</v>
      </c>
      <c r="H234" s="10" t="str">
        <f>VLOOKUP(基本表格!E234,起始地址定义!A:D,4,FALSE)&amp;" "&amp;Q234</f>
        <v>2412+P5-M1 刨片机料仓1#出料螺旋A 反馈电流 下限保护使能</v>
      </c>
      <c r="I234" s="10" t="str">
        <f t="shared" si="36"/>
        <v>DB1100,X550.4</v>
      </c>
      <c r="J234" s="13" t="str">
        <f>VLOOKUP(E234,起始地址定义!A:D,2,FALSE)</f>
        <v>DB1100</v>
      </c>
      <c r="K234" s="12" t="str">
        <f t="shared" si="37"/>
        <v>X550.4</v>
      </c>
      <c r="L234" s="13">
        <f>VLOOKUP(E234,起始地址定义!A:D,3,FALSE)</f>
        <v>550</v>
      </c>
      <c r="M234" s="14">
        <f>VLOOKUP($F234,类型描述及偏移量!$C:$H,2,FALSE)</f>
        <v>0.399999999999999</v>
      </c>
      <c r="N234" s="14" t="str">
        <f>VLOOKUP($F234,类型描述及偏移量!$C:$H,3,FALSE)</f>
        <v>离散</v>
      </c>
      <c r="O234" s="14" t="str">
        <f>VLOOKUP($F234,类型描述及偏移量!$C:$H,4,FALSE)</f>
        <v>None</v>
      </c>
      <c r="P234" s="14" t="str">
        <f>VLOOKUP($F234,类型描述及偏移量!$C:$H,5,FALSE)</f>
        <v>No</v>
      </c>
      <c r="Q234" s="14" t="str">
        <f>VLOOKUP($F234,类型描述及偏移量!$C:$H,6,FALSE)</f>
        <v>下限保护使能</v>
      </c>
    </row>
    <row r="235" hidden="1" spans="1:17">
      <c r="A235" s="12" t="s">
        <v>17</v>
      </c>
      <c r="B235" s="12" t="str">
        <f t="shared" si="41"/>
        <v>M2_Current</v>
      </c>
      <c r="C235" s="12" t="str">
        <f t="shared" si="42"/>
        <v>HiALM</v>
      </c>
      <c r="D235" s="12" t="str">
        <f t="shared" si="43"/>
        <v>BP_Value_var</v>
      </c>
      <c r="E235" s="13" t="str">
        <f t="shared" si="33"/>
        <v>CHP1_M2_Current_BP_Value_var</v>
      </c>
      <c r="F235" s="14" t="str">
        <f t="shared" si="34"/>
        <v>BP_Value_var_HiALM</v>
      </c>
      <c r="G235" s="10" t="str">
        <f t="shared" si="35"/>
        <v>CHP1_M2_Current_HiALM</v>
      </c>
      <c r="H235" s="10" t="str">
        <f>VLOOKUP(基本表格!E235,起始地址定义!A:D,4,FALSE)&amp;" "&amp;Q235</f>
        <v>2412+P5-M1 刨片机料仓1#出料螺旋A 反馈电流 上限报警</v>
      </c>
      <c r="I235" s="10" t="str">
        <f t="shared" si="36"/>
        <v>DB1100,X550.5</v>
      </c>
      <c r="J235" s="13" t="str">
        <f>VLOOKUP(E235,起始地址定义!A:D,2,FALSE)</f>
        <v>DB1100</v>
      </c>
      <c r="K235" s="12" t="str">
        <f t="shared" si="37"/>
        <v>X550.5</v>
      </c>
      <c r="L235" s="13">
        <f>VLOOKUP(E235,起始地址定义!A:D,3,FALSE)</f>
        <v>550</v>
      </c>
      <c r="M235" s="14">
        <f>VLOOKUP($F235,类型描述及偏移量!$C:$H,2,FALSE)</f>
        <v>0.5</v>
      </c>
      <c r="N235" s="14" t="str">
        <f>VLOOKUP($F235,类型描述及偏移量!$C:$H,3,FALSE)</f>
        <v>离散</v>
      </c>
      <c r="O235" s="14" t="str">
        <f>VLOOKUP($F235,类型描述及偏移量!$C:$H,4,FALSE)</f>
        <v>None</v>
      </c>
      <c r="P235" s="14" t="str">
        <f>VLOOKUP($F235,类型描述及偏移量!$C:$H,5,FALSE)</f>
        <v>Yes</v>
      </c>
      <c r="Q235" s="14" t="str">
        <f>VLOOKUP($F235,类型描述及偏移量!$C:$H,6,FALSE)</f>
        <v>上限报警</v>
      </c>
    </row>
    <row r="236" hidden="1" spans="1:17">
      <c r="A236" s="12" t="s">
        <v>17</v>
      </c>
      <c r="B236" s="12" t="str">
        <f t="shared" si="41"/>
        <v>M2_Current</v>
      </c>
      <c r="C236" s="12" t="str">
        <f t="shared" si="42"/>
        <v>LoALM</v>
      </c>
      <c r="D236" s="12" t="str">
        <f t="shared" si="43"/>
        <v>BP_Value_var</v>
      </c>
      <c r="E236" s="13" t="str">
        <f t="shared" si="33"/>
        <v>CHP1_M2_Current_BP_Value_var</v>
      </c>
      <c r="F236" s="14" t="str">
        <f t="shared" si="34"/>
        <v>BP_Value_var_LoALM</v>
      </c>
      <c r="G236" s="10" t="str">
        <f t="shared" si="35"/>
        <v>CHP1_M2_Current_LoALM</v>
      </c>
      <c r="H236" s="10" t="str">
        <f>VLOOKUP(基本表格!E236,起始地址定义!A:D,4,FALSE)&amp;" "&amp;Q236</f>
        <v>2412+P5-M1 刨片机料仓1#出料螺旋A 反馈电流 下限报警</v>
      </c>
      <c r="I236" s="10" t="str">
        <f t="shared" si="36"/>
        <v>DB1100,X550.6</v>
      </c>
      <c r="J236" s="13" t="str">
        <f>VLOOKUP(E236,起始地址定义!A:D,2,FALSE)</f>
        <v>DB1100</v>
      </c>
      <c r="K236" s="12" t="str">
        <f t="shared" si="37"/>
        <v>X550.6</v>
      </c>
      <c r="L236" s="13">
        <f>VLOOKUP(E236,起始地址定义!A:D,3,FALSE)</f>
        <v>550</v>
      </c>
      <c r="M236" s="14">
        <f>VLOOKUP($F236,类型描述及偏移量!$C:$H,2,FALSE)</f>
        <v>0.600000000000001</v>
      </c>
      <c r="N236" s="14" t="str">
        <f>VLOOKUP($F236,类型描述及偏移量!$C:$H,3,FALSE)</f>
        <v>离散</v>
      </c>
      <c r="O236" s="14" t="str">
        <f>VLOOKUP($F236,类型描述及偏移量!$C:$H,4,FALSE)</f>
        <v>None</v>
      </c>
      <c r="P236" s="14" t="str">
        <f>VLOOKUP($F236,类型描述及偏移量!$C:$H,5,FALSE)</f>
        <v>Yes</v>
      </c>
      <c r="Q236" s="14" t="str">
        <f>VLOOKUP($F236,类型描述及偏移量!$C:$H,6,FALSE)</f>
        <v>下限报警</v>
      </c>
    </row>
    <row r="237" hidden="1" spans="1:17">
      <c r="A237" s="12" t="s">
        <v>17</v>
      </c>
      <c r="B237" s="12" t="str">
        <f t="shared" si="41"/>
        <v>M2_Current</v>
      </c>
      <c r="C237" s="12" t="str">
        <f t="shared" si="42"/>
        <v>HiHiALM</v>
      </c>
      <c r="D237" s="12" t="str">
        <f t="shared" si="43"/>
        <v>BP_Value_var</v>
      </c>
      <c r="E237" s="13" t="str">
        <f t="shared" si="33"/>
        <v>CHP1_M2_Current_BP_Value_var</v>
      </c>
      <c r="F237" s="14" t="str">
        <f t="shared" si="34"/>
        <v>BP_Value_var_HiHiALM</v>
      </c>
      <c r="G237" s="10" t="str">
        <f t="shared" si="35"/>
        <v>CHP1_M2_Current_HiHiALM</v>
      </c>
      <c r="H237" s="10" t="str">
        <f>VLOOKUP(基本表格!E237,起始地址定义!A:D,4,FALSE)&amp;" "&amp;Q237</f>
        <v>2412+P5-M1 刨片机料仓1#出料螺旋A 反馈电流 上上限报警</v>
      </c>
      <c r="I237" s="10" t="str">
        <f t="shared" si="36"/>
        <v>DB1100,X550.7</v>
      </c>
      <c r="J237" s="13" t="str">
        <f>VLOOKUP(E237,起始地址定义!A:D,2,FALSE)</f>
        <v>DB1100</v>
      </c>
      <c r="K237" s="12" t="str">
        <f t="shared" si="37"/>
        <v>X550.7</v>
      </c>
      <c r="L237" s="13">
        <f>VLOOKUP(E237,起始地址定义!A:D,3,FALSE)</f>
        <v>550</v>
      </c>
      <c r="M237" s="14">
        <f>VLOOKUP($F237,类型描述及偏移量!$C:$H,2,FALSE)</f>
        <v>0.700000000000003</v>
      </c>
      <c r="N237" s="14" t="str">
        <f>VLOOKUP($F237,类型描述及偏移量!$C:$H,3,FALSE)</f>
        <v>离散</v>
      </c>
      <c r="O237" s="14" t="str">
        <f>VLOOKUP($F237,类型描述及偏移量!$C:$H,4,FALSE)</f>
        <v>On</v>
      </c>
      <c r="P237" s="14" t="str">
        <f>VLOOKUP($F237,类型描述及偏移量!$C:$H,5,FALSE)</f>
        <v>Yes</v>
      </c>
      <c r="Q237" s="14" t="str">
        <f>VLOOKUP($F237,类型描述及偏移量!$C:$H,6,FALSE)</f>
        <v>上上限报警</v>
      </c>
    </row>
    <row r="238" hidden="1" spans="1:17">
      <c r="A238" s="12" t="s">
        <v>17</v>
      </c>
      <c r="B238" s="12" t="str">
        <f t="shared" si="41"/>
        <v>M2_Current</v>
      </c>
      <c r="C238" s="12" t="str">
        <f t="shared" si="42"/>
        <v>LoLoALM</v>
      </c>
      <c r="D238" s="12" t="str">
        <f t="shared" si="43"/>
        <v>BP_Value_var</v>
      </c>
      <c r="E238" s="13" t="str">
        <f t="shared" si="33"/>
        <v>CHP1_M2_Current_BP_Value_var</v>
      </c>
      <c r="F238" s="14" t="str">
        <f t="shared" si="34"/>
        <v>BP_Value_var_LoLoALM</v>
      </c>
      <c r="G238" s="10" t="str">
        <f t="shared" si="35"/>
        <v>CHP1_M2_Current_LoLoALM</v>
      </c>
      <c r="H238" s="10" t="str">
        <f>VLOOKUP(基本表格!E238,起始地址定义!A:D,4,FALSE)&amp;" "&amp;Q238</f>
        <v>2412+P5-M1 刨片机料仓1#出料螺旋A 反馈电流 下下限报警</v>
      </c>
      <c r="I238" s="10" t="str">
        <f t="shared" si="36"/>
        <v>DB1100,X551.0</v>
      </c>
      <c r="J238" s="13" t="str">
        <f>VLOOKUP(E238,起始地址定义!A:D,2,FALSE)</f>
        <v>DB1100</v>
      </c>
      <c r="K238" s="12" t="str">
        <f t="shared" si="37"/>
        <v>X551.0</v>
      </c>
      <c r="L238" s="13">
        <f>VLOOKUP(E238,起始地址定义!A:D,3,FALSE)</f>
        <v>550</v>
      </c>
      <c r="M238" s="14">
        <f>VLOOKUP($F238,类型描述及偏移量!$C:$H,2,FALSE)</f>
        <v>1</v>
      </c>
      <c r="N238" s="14" t="str">
        <f>VLOOKUP($F238,类型描述及偏移量!$C:$H,3,FALSE)</f>
        <v>离散</v>
      </c>
      <c r="O238" s="14" t="str">
        <f>VLOOKUP($F238,类型描述及偏移量!$C:$H,4,FALSE)</f>
        <v>On</v>
      </c>
      <c r="P238" s="14" t="str">
        <f>VLOOKUP($F238,类型描述及偏移量!$C:$H,5,FALSE)</f>
        <v>Yes</v>
      </c>
      <c r="Q238" s="14" t="str">
        <f>VLOOKUP($F238,类型描述及偏移量!$C:$H,6,FALSE)</f>
        <v>下下限报警</v>
      </c>
    </row>
    <row r="239" hidden="1" spans="1:17">
      <c r="A239" s="12" t="s">
        <v>17</v>
      </c>
      <c r="B239" s="12" t="str">
        <f t="shared" si="41"/>
        <v>M2_Current</v>
      </c>
      <c r="C239" s="12" t="str">
        <f t="shared" si="42"/>
        <v>LimALM</v>
      </c>
      <c r="D239" s="12" t="str">
        <f t="shared" si="43"/>
        <v>BP_Value_var</v>
      </c>
      <c r="E239" s="13" t="str">
        <f t="shared" si="33"/>
        <v>CHP1_M2_Current_BP_Value_var</v>
      </c>
      <c r="F239" s="14" t="str">
        <f t="shared" si="34"/>
        <v>BP_Value_var_LimALM</v>
      </c>
      <c r="G239" s="10" t="str">
        <f t="shared" si="35"/>
        <v>CHP1_M2_Current_LimALM</v>
      </c>
      <c r="H239" s="10" t="str">
        <f>VLOOKUP(基本表格!E239,起始地址定义!A:D,4,FALSE)&amp;" "&amp;Q239</f>
        <v>2412+P5-M1 刨片机料仓1#出料螺旋A 反馈电流 极限报警</v>
      </c>
      <c r="I239" s="10" t="str">
        <f t="shared" si="36"/>
        <v>DB1100,X551.1</v>
      </c>
      <c r="J239" s="13" t="str">
        <f>VLOOKUP(E239,起始地址定义!A:D,2,FALSE)</f>
        <v>DB1100</v>
      </c>
      <c r="K239" s="12" t="str">
        <f t="shared" si="37"/>
        <v>X551.1</v>
      </c>
      <c r="L239" s="13">
        <f>VLOOKUP(E239,起始地址定义!A:D,3,FALSE)</f>
        <v>550</v>
      </c>
      <c r="M239" s="14">
        <f>VLOOKUP($F239,类型描述及偏移量!$C:$H,2,FALSE)</f>
        <v>1.1</v>
      </c>
      <c r="N239" s="14" t="str">
        <f>VLOOKUP($F239,类型描述及偏移量!$C:$H,3,FALSE)</f>
        <v>离散</v>
      </c>
      <c r="O239" s="14" t="str">
        <f>VLOOKUP($F239,类型描述及偏移量!$C:$H,4,FALSE)</f>
        <v>On</v>
      </c>
      <c r="P239" s="14" t="str">
        <f>VLOOKUP($F239,类型描述及偏移量!$C:$H,5,FALSE)</f>
        <v>Yes</v>
      </c>
      <c r="Q239" s="14" t="str">
        <f>VLOOKUP($F239,类型描述及偏移量!$C:$H,6,FALSE)</f>
        <v>极限报警</v>
      </c>
    </row>
    <row r="240" hidden="1" spans="1:17">
      <c r="A240" s="12" t="s">
        <v>17</v>
      </c>
      <c r="B240" s="12" t="str">
        <f t="shared" si="41"/>
        <v>M2_Current</v>
      </c>
      <c r="C240" s="12" t="str">
        <f t="shared" si="42"/>
        <v>LostALM</v>
      </c>
      <c r="D240" s="12" t="str">
        <f t="shared" si="43"/>
        <v>BP_Value_var</v>
      </c>
      <c r="E240" s="13" t="str">
        <f t="shared" si="33"/>
        <v>CHP1_M2_Current_BP_Value_var</v>
      </c>
      <c r="F240" s="14" t="str">
        <f t="shared" si="34"/>
        <v>BP_Value_var_LostALM</v>
      </c>
      <c r="G240" s="10" t="str">
        <f t="shared" si="35"/>
        <v>CHP1_M2_Current_LostALM</v>
      </c>
      <c r="H240" s="10" t="str">
        <f>VLOOKUP(基本表格!E240,起始地址定义!A:D,4,FALSE)&amp;" "&amp;Q240</f>
        <v>2412+P5-M1 刨片机料仓1#出料螺旋A 反馈电流 传感器断线报警</v>
      </c>
      <c r="I240" s="10" t="str">
        <f t="shared" si="36"/>
        <v>DB1100,X551.2</v>
      </c>
      <c r="J240" s="13" t="str">
        <f>VLOOKUP(E240,起始地址定义!A:D,2,FALSE)</f>
        <v>DB1100</v>
      </c>
      <c r="K240" s="12" t="str">
        <f t="shared" si="37"/>
        <v>X551.2</v>
      </c>
      <c r="L240" s="13">
        <f>VLOOKUP(E240,起始地址定义!A:D,3,FALSE)</f>
        <v>550</v>
      </c>
      <c r="M240" s="14">
        <f>VLOOKUP($F240,类型描述及偏移量!$C:$H,2,FALSE)</f>
        <v>1.2</v>
      </c>
      <c r="N240" s="14" t="str">
        <f>VLOOKUP($F240,类型描述及偏移量!$C:$H,3,FALSE)</f>
        <v>离散</v>
      </c>
      <c r="O240" s="14" t="str">
        <f>VLOOKUP($F240,类型描述及偏移量!$C:$H,4,FALSE)</f>
        <v>On</v>
      </c>
      <c r="P240" s="14" t="str">
        <f>VLOOKUP($F240,类型描述及偏移量!$C:$H,5,FALSE)</f>
        <v>Yes</v>
      </c>
      <c r="Q240" s="14" t="str">
        <f>VLOOKUP($F240,类型描述及偏移量!$C:$H,6,FALSE)</f>
        <v>传感器断线报警</v>
      </c>
    </row>
    <row r="241" hidden="1" spans="1:17">
      <c r="A241" s="12" t="s">
        <v>17</v>
      </c>
      <c r="B241" s="12" t="str">
        <f t="shared" si="41"/>
        <v>M2_Current</v>
      </c>
      <c r="C241" s="12" t="str">
        <f t="shared" si="42"/>
        <v>Code</v>
      </c>
      <c r="D241" s="12" t="str">
        <f t="shared" si="43"/>
        <v>BP_Value_var</v>
      </c>
      <c r="E241" s="13" t="str">
        <f t="shared" si="33"/>
        <v>CHP1_M2_Current_BP_Value_var</v>
      </c>
      <c r="F241" s="14" t="str">
        <f t="shared" si="34"/>
        <v>BP_Value_var_Code</v>
      </c>
      <c r="G241" s="10" t="str">
        <f t="shared" si="35"/>
        <v>CHP1_M2_Current_Code</v>
      </c>
      <c r="H241" s="10" t="str">
        <f>VLOOKUP(基本表格!E241,起始地址定义!A:D,4,FALSE)&amp;" "&amp;Q241</f>
        <v>2412+P5-M1 刨片机料仓1#出料螺旋A 反馈电流 实际内码</v>
      </c>
      <c r="I241" s="10" t="str">
        <f t="shared" si="36"/>
        <v>DB1100,INT552</v>
      </c>
      <c r="J241" s="13" t="str">
        <f>VLOOKUP(E241,起始地址定义!A:D,2,FALSE)</f>
        <v>DB1100</v>
      </c>
      <c r="K241" s="12" t="str">
        <f t="shared" si="37"/>
        <v>INT552</v>
      </c>
      <c r="L241" s="13">
        <f>VLOOKUP(E241,起始地址定义!A:D,3,FALSE)</f>
        <v>550</v>
      </c>
      <c r="M241" s="14">
        <f>VLOOKUP($F241,类型描述及偏移量!$C:$H,2,FALSE)</f>
        <v>2</v>
      </c>
      <c r="N241" s="14" t="str">
        <f>VLOOKUP($F241,类型描述及偏移量!$C:$H,3,FALSE)</f>
        <v>整型</v>
      </c>
      <c r="O241" s="14" t="str">
        <f>VLOOKUP($F241,类型描述及偏移量!$C:$H,4,FALSE)</f>
        <v>None</v>
      </c>
      <c r="P241" s="14" t="str">
        <f>VLOOKUP($F241,类型描述及偏移量!$C:$H,5,FALSE)</f>
        <v>Yes</v>
      </c>
      <c r="Q241" s="14" t="str">
        <f>VLOOKUP($F241,类型描述及偏移量!$C:$H,6,FALSE)</f>
        <v>实际内码</v>
      </c>
    </row>
    <row r="242" hidden="1" spans="1:17">
      <c r="A242" s="12" t="s">
        <v>17</v>
      </c>
      <c r="B242" s="12" t="str">
        <f t="shared" si="41"/>
        <v>M2_Current</v>
      </c>
      <c r="C242" s="12" t="str">
        <f t="shared" si="42"/>
        <v>Value</v>
      </c>
      <c r="D242" s="12" t="str">
        <f t="shared" si="43"/>
        <v>BP_Value_var</v>
      </c>
      <c r="E242" s="13" t="str">
        <f t="shared" si="33"/>
        <v>CHP1_M2_Current_BP_Value_var</v>
      </c>
      <c r="F242" s="14" t="str">
        <f t="shared" si="34"/>
        <v>BP_Value_var_Value</v>
      </c>
      <c r="G242" s="10" t="str">
        <f t="shared" si="35"/>
        <v>CHP1_M2_Current_Value</v>
      </c>
      <c r="H242" s="10" t="str">
        <f>VLOOKUP(基本表格!E242,起始地址定义!A:D,4,FALSE)&amp;" "&amp;Q242</f>
        <v>2412+P5-M1 刨片机料仓1#出料螺旋A 反馈电流 实际值</v>
      </c>
      <c r="I242" s="10" t="str">
        <f t="shared" si="36"/>
        <v>DB1100,REAL556</v>
      </c>
      <c r="J242" s="13" t="str">
        <f>VLOOKUP(E242,起始地址定义!A:D,2,FALSE)</f>
        <v>DB1100</v>
      </c>
      <c r="K242" s="12" t="str">
        <f t="shared" si="37"/>
        <v>REAL556</v>
      </c>
      <c r="L242" s="13">
        <f>VLOOKUP(E242,起始地址定义!A:D,3,FALSE)</f>
        <v>550</v>
      </c>
      <c r="M242" s="14">
        <f>VLOOKUP($F242,类型描述及偏移量!$C:$H,2,FALSE)</f>
        <v>6</v>
      </c>
      <c r="N242" s="14" t="str">
        <f>VLOOKUP($F242,类型描述及偏移量!$C:$H,3,FALSE)</f>
        <v>实型</v>
      </c>
      <c r="O242" s="14" t="str">
        <f>VLOOKUP($F242,类型描述及偏移量!$C:$H,4,FALSE)</f>
        <v>None</v>
      </c>
      <c r="P242" s="14" t="str">
        <f>VLOOKUP($F242,类型描述及偏移量!$C:$H,5,FALSE)</f>
        <v>Yes</v>
      </c>
      <c r="Q242" s="14" t="str">
        <f>VLOOKUP($F242,类型描述及偏移量!$C:$H,6,FALSE)</f>
        <v>实际值</v>
      </c>
    </row>
    <row r="243" hidden="1" spans="1:17">
      <c r="A243" s="12" t="s">
        <v>17</v>
      </c>
      <c r="B243" s="12" t="str">
        <f t="shared" si="41"/>
        <v>M2_Current</v>
      </c>
      <c r="C243" s="12" t="str">
        <f t="shared" si="42"/>
        <v>Range</v>
      </c>
      <c r="D243" s="12" t="str">
        <f t="shared" si="43"/>
        <v>BP_Value_var</v>
      </c>
      <c r="E243" s="13" t="str">
        <f t="shared" si="33"/>
        <v>CHP1_M2_Current_BP_Value_var</v>
      </c>
      <c r="F243" s="14" t="str">
        <f t="shared" si="34"/>
        <v>BP_Value_var_Range</v>
      </c>
      <c r="G243" s="10" t="str">
        <f t="shared" si="35"/>
        <v>CHP1_M2_Current_Range</v>
      </c>
      <c r="H243" s="10" t="str">
        <f>VLOOKUP(基本表格!E243,起始地址定义!A:D,4,FALSE)&amp;" "&amp;Q243</f>
        <v>2412+P5-M1 刨片机料仓1#出料螺旋A 反馈电流 量程</v>
      </c>
      <c r="I243" s="10" t="str">
        <f t="shared" si="36"/>
        <v>DB1100,REAL560</v>
      </c>
      <c r="J243" s="13" t="str">
        <f>VLOOKUP(E243,起始地址定义!A:D,2,FALSE)</f>
        <v>DB1100</v>
      </c>
      <c r="K243" s="12" t="str">
        <f t="shared" si="37"/>
        <v>REAL560</v>
      </c>
      <c r="L243" s="13">
        <f>VLOOKUP(E243,起始地址定义!A:D,3,FALSE)</f>
        <v>550</v>
      </c>
      <c r="M243" s="14">
        <f>VLOOKUP($F243,类型描述及偏移量!$C:$H,2,FALSE)</f>
        <v>10</v>
      </c>
      <c r="N243" s="14" t="str">
        <f>VLOOKUP($F243,类型描述及偏移量!$C:$H,3,FALSE)</f>
        <v>实型</v>
      </c>
      <c r="O243" s="14" t="str">
        <f>VLOOKUP($F243,类型描述及偏移量!$C:$H,4,FALSE)</f>
        <v>None</v>
      </c>
      <c r="P243" s="14" t="str">
        <f>VLOOKUP($F243,类型描述及偏移量!$C:$H,5,FALSE)</f>
        <v>No</v>
      </c>
      <c r="Q243" s="14" t="str">
        <f>VLOOKUP($F243,类型描述及偏移量!$C:$H,6,FALSE)</f>
        <v>量程</v>
      </c>
    </row>
    <row r="244" hidden="1" spans="1:17">
      <c r="A244" s="12" t="s">
        <v>17</v>
      </c>
      <c r="B244" s="12" t="str">
        <f t="shared" ref="B244:B252" si="44">"M"&amp;RIGHT(LEFT(B121,FIND("_",B121,1)-1),LEN(LEFT(B121,FIND("_",B121,1)-1))-1)+1&amp;"_"&amp;RIGHT(B121,LEN(B121)-FIND("_",B121,1))</f>
        <v>M2_Current</v>
      </c>
      <c r="C244" s="12" t="str">
        <f t="shared" ref="C244:C252" si="45">C121</f>
        <v>Hi</v>
      </c>
      <c r="D244" s="12" t="str">
        <f t="shared" ref="D244:D252" si="46">D121</f>
        <v>BP_Value_var</v>
      </c>
      <c r="E244" s="13" t="str">
        <f t="shared" si="33"/>
        <v>CHP1_M2_Current_BP_Value_var</v>
      </c>
      <c r="F244" s="14" t="str">
        <f t="shared" si="34"/>
        <v>BP_Value_var_Hi</v>
      </c>
      <c r="G244" s="10" t="str">
        <f t="shared" si="35"/>
        <v>CHP1_M2_Current_Hi</v>
      </c>
      <c r="H244" s="10" t="str">
        <f>VLOOKUP(基本表格!E244,起始地址定义!A:D,4,FALSE)&amp;" "&amp;Q244</f>
        <v>2412+P5-M1 刨片机料仓1#出料螺旋A 反馈电流 上限值</v>
      </c>
      <c r="I244" s="10" t="str">
        <f t="shared" si="36"/>
        <v>DB1100,REAL564</v>
      </c>
      <c r="J244" s="13" t="str">
        <f>VLOOKUP(E244,起始地址定义!A:D,2,FALSE)</f>
        <v>DB1100</v>
      </c>
      <c r="K244" s="12" t="str">
        <f t="shared" si="37"/>
        <v>REAL564</v>
      </c>
      <c r="L244" s="13">
        <f>VLOOKUP(E244,起始地址定义!A:D,3,FALSE)</f>
        <v>550</v>
      </c>
      <c r="M244" s="14">
        <f>VLOOKUP($F244,类型描述及偏移量!$C:$H,2,FALSE)</f>
        <v>14</v>
      </c>
      <c r="N244" s="14" t="str">
        <f>VLOOKUP($F244,类型描述及偏移量!$C:$H,3,FALSE)</f>
        <v>实型</v>
      </c>
      <c r="O244" s="14" t="str">
        <f>VLOOKUP($F244,类型描述及偏移量!$C:$H,4,FALSE)</f>
        <v>None</v>
      </c>
      <c r="P244" s="14" t="str">
        <f>VLOOKUP($F244,类型描述及偏移量!$C:$H,5,FALSE)</f>
        <v>No</v>
      </c>
      <c r="Q244" s="14" t="str">
        <f>VLOOKUP($F244,类型描述及偏移量!$C:$H,6,FALSE)</f>
        <v>上限值</v>
      </c>
    </row>
    <row r="245" hidden="1" spans="1:17">
      <c r="A245" s="12" t="s">
        <v>17</v>
      </c>
      <c r="B245" s="12" t="str">
        <f t="shared" si="44"/>
        <v>M2_Current</v>
      </c>
      <c r="C245" s="12" t="str">
        <f t="shared" si="45"/>
        <v>Lo</v>
      </c>
      <c r="D245" s="12" t="str">
        <f t="shared" si="46"/>
        <v>BP_Value_var</v>
      </c>
      <c r="E245" s="13" t="str">
        <f t="shared" si="33"/>
        <v>CHP1_M2_Current_BP_Value_var</v>
      </c>
      <c r="F245" s="14" t="str">
        <f t="shared" si="34"/>
        <v>BP_Value_var_Lo</v>
      </c>
      <c r="G245" s="10" t="str">
        <f t="shared" si="35"/>
        <v>CHP1_M2_Current_Lo</v>
      </c>
      <c r="H245" s="10" t="str">
        <f>VLOOKUP(基本表格!E245,起始地址定义!A:D,4,FALSE)&amp;" "&amp;Q245</f>
        <v>2412+P5-M1 刨片机料仓1#出料螺旋A 反馈电流 下限值</v>
      </c>
      <c r="I245" s="10" t="str">
        <f t="shared" si="36"/>
        <v>DB1100,REAL568</v>
      </c>
      <c r="J245" s="13" t="str">
        <f>VLOOKUP(E245,起始地址定义!A:D,2,FALSE)</f>
        <v>DB1100</v>
      </c>
      <c r="K245" s="12" t="str">
        <f t="shared" si="37"/>
        <v>REAL568</v>
      </c>
      <c r="L245" s="13">
        <f>VLOOKUP(E245,起始地址定义!A:D,3,FALSE)</f>
        <v>550</v>
      </c>
      <c r="M245" s="14">
        <f>VLOOKUP($F245,类型描述及偏移量!$C:$H,2,FALSE)</f>
        <v>18</v>
      </c>
      <c r="N245" s="14" t="str">
        <f>VLOOKUP($F245,类型描述及偏移量!$C:$H,3,FALSE)</f>
        <v>实型</v>
      </c>
      <c r="O245" s="14" t="str">
        <f>VLOOKUP($F245,类型描述及偏移量!$C:$H,4,FALSE)</f>
        <v>None</v>
      </c>
      <c r="P245" s="14" t="str">
        <f>VLOOKUP($F245,类型描述及偏移量!$C:$H,5,FALSE)</f>
        <v>No</v>
      </c>
      <c r="Q245" s="14" t="str">
        <f>VLOOKUP($F245,类型描述及偏移量!$C:$H,6,FALSE)</f>
        <v>下限值</v>
      </c>
    </row>
    <row r="246" hidden="1" spans="1:17">
      <c r="A246" s="12" t="s">
        <v>17</v>
      </c>
      <c r="B246" s="12" t="str">
        <f t="shared" si="44"/>
        <v>M2_Current</v>
      </c>
      <c r="C246" s="12" t="str">
        <f t="shared" si="45"/>
        <v>HiHi</v>
      </c>
      <c r="D246" s="12" t="str">
        <f t="shared" si="46"/>
        <v>BP_Value_var</v>
      </c>
      <c r="E246" s="13" t="str">
        <f t="shared" si="33"/>
        <v>CHP1_M2_Current_BP_Value_var</v>
      </c>
      <c r="F246" s="14" t="str">
        <f t="shared" si="34"/>
        <v>BP_Value_var_HiHi</v>
      </c>
      <c r="G246" s="10" t="str">
        <f t="shared" si="35"/>
        <v>CHP1_M2_Current_HiHi</v>
      </c>
      <c r="H246" s="10" t="str">
        <f>VLOOKUP(基本表格!E246,起始地址定义!A:D,4,FALSE)&amp;" "&amp;Q246</f>
        <v>2412+P5-M1 刨片机料仓1#出料螺旋A 反馈电流 上上限值</v>
      </c>
      <c r="I246" s="10" t="str">
        <f t="shared" si="36"/>
        <v>DB1100,REAL572</v>
      </c>
      <c r="J246" s="13" t="str">
        <f>VLOOKUP(E246,起始地址定义!A:D,2,FALSE)</f>
        <v>DB1100</v>
      </c>
      <c r="K246" s="12" t="str">
        <f t="shared" si="37"/>
        <v>REAL572</v>
      </c>
      <c r="L246" s="13">
        <f>VLOOKUP(E246,起始地址定义!A:D,3,FALSE)</f>
        <v>550</v>
      </c>
      <c r="M246" s="14">
        <f>VLOOKUP($F246,类型描述及偏移量!$C:$H,2,FALSE)</f>
        <v>22</v>
      </c>
      <c r="N246" s="14" t="str">
        <f>VLOOKUP($F246,类型描述及偏移量!$C:$H,3,FALSE)</f>
        <v>实型</v>
      </c>
      <c r="O246" s="14" t="str">
        <f>VLOOKUP($F246,类型描述及偏移量!$C:$H,4,FALSE)</f>
        <v>None</v>
      </c>
      <c r="P246" s="14" t="str">
        <f>VLOOKUP($F246,类型描述及偏移量!$C:$H,5,FALSE)</f>
        <v>No</v>
      </c>
      <c r="Q246" s="14" t="str">
        <f>VLOOKUP($F246,类型描述及偏移量!$C:$H,6,FALSE)</f>
        <v>上上限值</v>
      </c>
    </row>
    <row r="247" hidden="1" spans="1:17">
      <c r="A247" s="12" t="s">
        <v>17</v>
      </c>
      <c r="B247" s="12" t="str">
        <f t="shared" si="44"/>
        <v>M2_Current</v>
      </c>
      <c r="C247" s="12" t="str">
        <f t="shared" si="45"/>
        <v>LoLo</v>
      </c>
      <c r="D247" s="12" t="str">
        <f t="shared" si="46"/>
        <v>BP_Value_var</v>
      </c>
      <c r="E247" s="13" t="str">
        <f t="shared" si="33"/>
        <v>CHP1_M2_Current_BP_Value_var</v>
      </c>
      <c r="F247" s="14" t="str">
        <f t="shared" si="34"/>
        <v>BP_Value_var_LoLo</v>
      </c>
      <c r="G247" s="10" t="str">
        <f t="shared" si="35"/>
        <v>CHP1_M2_Current_LoLo</v>
      </c>
      <c r="H247" s="10" t="str">
        <f>VLOOKUP(基本表格!E247,起始地址定义!A:D,4,FALSE)&amp;" "&amp;Q247</f>
        <v>2412+P5-M1 刨片机料仓1#出料螺旋A 反馈电流 下下限值</v>
      </c>
      <c r="I247" s="10" t="str">
        <f t="shared" si="36"/>
        <v>DB1100,REAL576</v>
      </c>
      <c r="J247" s="13" t="str">
        <f>VLOOKUP(E247,起始地址定义!A:D,2,FALSE)</f>
        <v>DB1100</v>
      </c>
      <c r="K247" s="12" t="str">
        <f t="shared" si="37"/>
        <v>REAL576</v>
      </c>
      <c r="L247" s="13">
        <f>VLOOKUP(E247,起始地址定义!A:D,3,FALSE)</f>
        <v>550</v>
      </c>
      <c r="M247" s="14">
        <f>VLOOKUP($F247,类型描述及偏移量!$C:$H,2,FALSE)</f>
        <v>26</v>
      </c>
      <c r="N247" s="14" t="str">
        <f>VLOOKUP($F247,类型描述及偏移量!$C:$H,3,FALSE)</f>
        <v>实型</v>
      </c>
      <c r="O247" s="14" t="str">
        <f>VLOOKUP($F247,类型描述及偏移量!$C:$H,4,FALSE)</f>
        <v>None</v>
      </c>
      <c r="P247" s="14" t="str">
        <f>VLOOKUP($F247,类型描述及偏移量!$C:$H,5,FALSE)</f>
        <v>No</v>
      </c>
      <c r="Q247" s="14" t="str">
        <f>VLOOKUP($F247,类型描述及偏移量!$C:$H,6,FALSE)</f>
        <v>下下限值</v>
      </c>
    </row>
    <row r="248" hidden="1" spans="1:17">
      <c r="A248" s="12" t="s">
        <v>17</v>
      </c>
      <c r="B248" s="12" t="str">
        <f t="shared" si="44"/>
        <v>M3_M</v>
      </c>
      <c r="C248" s="12" t="str">
        <f t="shared" si="45"/>
        <v>Enable</v>
      </c>
      <c r="D248" s="12" t="str">
        <f t="shared" si="46"/>
        <v>BP_Motor_var</v>
      </c>
      <c r="E248" s="13" t="str">
        <f t="shared" si="33"/>
        <v>CHP1_M3_M_BP_Motor_var</v>
      </c>
      <c r="F248" s="14" t="str">
        <f t="shared" si="34"/>
        <v>BP_Motor_var_Enable</v>
      </c>
      <c r="G248" s="10" t="str">
        <f t="shared" si="35"/>
        <v>CHP1_M3_M_Enable</v>
      </c>
      <c r="H248" s="10" t="str">
        <f>VLOOKUP(基本表格!E248,起始地址定义!A:D,4,FALSE)&amp;" "&amp;Q248</f>
        <v>2412+P5-M2 刨片机料仓1#出料螺旋B 电机控制 使能</v>
      </c>
      <c r="I248" s="10" t="str">
        <f t="shared" si="36"/>
        <v>DB1100,X600.0</v>
      </c>
      <c r="J248" s="13" t="str">
        <f>VLOOKUP(E248,起始地址定义!A:D,2,FALSE)</f>
        <v>DB1100</v>
      </c>
      <c r="K248" s="12" t="str">
        <f t="shared" si="37"/>
        <v>X600.0</v>
      </c>
      <c r="L248" s="13">
        <f>VLOOKUP(E248,起始地址定义!A:D,3,FALSE)</f>
        <v>600</v>
      </c>
      <c r="M248" s="14">
        <f>VLOOKUP($F248,类型描述及偏移量!$C:$H,2,FALSE)</f>
        <v>0</v>
      </c>
      <c r="N248" s="14" t="str">
        <f>VLOOKUP($F248,类型描述及偏移量!$C:$H,3,FALSE)</f>
        <v>离散</v>
      </c>
      <c r="O248" s="14" t="str">
        <f>VLOOKUP($F248,类型描述及偏移量!$C:$H,4,FALSE)</f>
        <v>None</v>
      </c>
      <c r="P248" s="14" t="str">
        <f>VLOOKUP($F248,类型描述及偏移量!$C:$H,5,FALSE)</f>
        <v>No</v>
      </c>
      <c r="Q248" s="14" t="str">
        <f>VLOOKUP($F248,类型描述及偏移量!$C:$H,6,FALSE)</f>
        <v>使能</v>
      </c>
    </row>
    <row r="249" hidden="1" spans="1:17">
      <c r="A249" s="12" t="s">
        <v>17</v>
      </c>
      <c r="B249" s="12" t="str">
        <f t="shared" si="44"/>
        <v>M3_M</v>
      </c>
      <c r="C249" s="12" t="str">
        <f t="shared" si="45"/>
        <v>Auto_Status</v>
      </c>
      <c r="D249" s="12" t="str">
        <f t="shared" si="46"/>
        <v>BP_Motor_var</v>
      </c>
      <c r="E249" s="13" t="str">
        <f t="shared" si="33"/>
        <v>CHP1_M3_M_BP_Motor_var</v>
      </c>
      <c r="F249" s="14" t="str">
        <f t="shared" si="34"/>
        <v>BP_Motor_var_Auto_Status</v>
      </c>
      <c r="G249" s="10" t="str">
        <f t="shared" si="35"/>
        <v>CHP1_M3_M_Auto_Status</v>
      </c>
      <c r="H249" s="10" t="str">
        <f>VLOOKUP(基本表格!E249,起始地址定义!A:D,4,FALSE)&amp;" "&amp;Q249</f>
        <v>2412+P5-M2 刨片机料仓1#出料螺旋B 电机控制 手自动状态</v>
      </c>
      <c r="I249" s="10" t="str">
        <f t="shared" si="36"/>
        <v>DB1100,X600.3</v>
      </c>
      <c r="J249" s="13" t="str">
        <f>VLOOKUP(E249,起始地址定义!A:D,2,FALSE)</f>
        <v>DB1100</v>
      </c>
      <c r="K249" s="12" t="str">
        <f t="shared" si="37"/>
        <v>X600.3</v>
      </c>
      <c r="L249" s="13">
        <f>VLOOKUP(E249,起始地址定义!A:D,3,FALSE)</f>
        <v>600</v>
      </c>
      <c r="M249" s="14">
        <f>VLOOKUP($F249,类型描述及偏移量!$C:$H,2,FALSE)</f>
        <v>0.3</v>
      </c>
      <c r="N249" s="14" t="str">
        <f>VLOOKUP($F249,类型描述及偏移量!$C:$H,3,FALSE)</f>
        <v>离散</v>
      </c>
      <c r="O249" s="14" t="str">
        <f>VLOOKUP($F249,类型描述及偏移量!$C:$H,4,FALSE)</f>
        <v>None</v>
      </c>
      <c r="P249" s="14" t="str">
        <f>VLOOKUP($F249,类型描述及偏移量!$C:$H,5,FALSE)</f>
        <v>Yes</v>
      </c>
      <c r="Q249" s="14" t="str">
        <f>VLOOKUP($F249,类型描述及偏移量!$C:$H,6,FALSE)</f>
        <v>手自动状态</v>
      </c>
    </row>
    <row r="250" hidden="1" spans="1:17">
      <c r="A250" s="12" t="s">
        <v>17</v>
      </c>
      <c r="B250" s="12" t="str">
        <f t="shared" si="44"/>
        <v>M3_M</v>
      </c>
      <c r="C250" s="12" t="str">
        <f t="shared" si="45"/>
        <v>Loc_Rem</v>
      </c>
      <c r="D250" s="12" t="str">
        <f t="shared" si="46"/>
        <v>BP_Motor_var</v>
      </c>
      <c r="E250" s="13" t="str">
        <f t="shared" si="33"/>
        <v>CHP1_M3_M_BP_Motor_var</v>
      </c>
      <c r="F250" s="14" t="str">
        <f t="shared" si="34"/>
        <v>BP_Motor_var_Loc_Rem</v>
      </c>
      <c r="G250" s="10" t="str">
        <f t="shared" si="35"/>
        <v>CHP1_M3_M_Loc_Rem</v>
      </c>
      <c r="H250" s="10" t="str">
        <f>VLOOKUP(基本表格!E250,起始地址定义!A:D,4,FALSE)&amp;" "&amp;Q250</f>
        <v>2412+P5-M2 刨片机料仓1#出料螺旋B 电机控制 本地/远程(检修/待机）</v>
      </c>
      <c r="I250" s="10" t="str">
        <f t="shared" si="36"/>
        <v>DB1100,X600.4</v>
      </c>
      <c r="J250" s="13" t="str">
        <f>VLOOKUP(E250,起始地址定义!A:D,2,FALSE)</f>
        <v>DB1100</v>
      </c>
      <c r="K250" s="12" t="str">
        <f t="shared" si="37"/>
        <v>X600.4</v>
      </c>
      <c r="L250" s="13">
        <f>VLOOKUP(E250,起始地址定义!A:D,3,FALSE)</f>
        <v>600</v>
      </c>
      <c r="M250" s="14">
        <f>VLOOKUP($F250,类型描述及偏移量!$C:$H,2,FALSE)</f>
        <v>0.4</v>
      </c>
      <c r="N250" s="14" t="str">
        <f>VLOOKUP($F250,类型描述及偏移量!$C:$H,3,FALSE)</f>
        <v>离散</v>
      </c>
      <c r="O250" s="14" t="str">
        <f>VLOOKUP($F250,类型描述及偏移量!$C:$H,4,FALSE)</f>
        <v>None</v>
      </c>
      <c r="P250" s="14" t="str">
        <f>VLOOKUP($F250,类型描述及偏移量!$C:$H,5,FALSE)</f>
        <v>Yes</v>
      </c>
      <c r="Q250" s="14" t="str">
        <f>VLOOKUP($F250,类型描述及偏移量!$C:$H,6,FALSE)</f>
        <v>本地/远程(检修/待机）</v>
      </c>
    </row>
    <row r="251" hidden="1" spans="1:17">
      <c r="A251" s="12" t="s">
        <v>17</v>
      </c>
      <c r="B251" s="12" t="str">
        <f t="shared" si="44"/>
        <v>M3_M</v>
      </c>
      <c r="C251" s="12" t="str">
        <f t="shared" si="45"/>
        <v>ON_HMI</v>
      </c>
      <c r="D251" s="12" t="str">
        <f t="shared" si="46"/>
        <v>BP_Motor_var</v>
      </c>
      <c r="E251" s="13" t="str">
        <f t="shared" si="33"/>
        <v>CHP1_M3_M_BP_Motor_var</v>
      </c>
      <c r="F251" s="14" t="str">
        <f t="shared" si="34"/>
        <v>BP_Motor_var_ON_HMI</v>
      </c>
      <c r="G251" s="10" t="str">
        <f t="shared" si="35"/>
        <v>CHP1_M3_M_ON_HMI</v>
      </c>
      <c r="H251" s="10" t="str">
        <f>VLOOKUP(基本表格!E251,起始地址定义!A:D,4,FALSE)&amp;" "&amp;Q251</f>
        <v>2412+P5-M2 刨片机料仓1#出料螺旋B 电机控制 开启_上位机(正转)</v>
      </c>
      <c r="I251" s="10" t="str">
        <f t="shared" si="36"/>
        <v>DB1100,X600.6</v>
      </c>
      <c r="J251" s="13" t="str">
        <f>VLOOKUP(E251,起始地址定义!A:D,2,FALSE)</f>
        <v>DB1100</v>
      </c>
      <c r="K251" s="12" t="str">
        <f t="shared" si="37"/>
        <v>X600.6</v>
      </c>
      <c r="L251" s="13">
        <f>VLOOKUP(E251,起始地址定义!A:D,3,FALSE)</f>
        <v>600</v>
      </c>
      <c r="M251" s="14">
        <f>VLOOKUP($F251,类型描述及偏移量!$C:$H,2,FALSE)</f>
        <v>0.6</v>
      </c>
      <c r="N251" s="14" t="str">
        <f>VLOOKUP($F251,类型描述及偏移量!$C:$H,3,FALSE)</f>
        <v>离散</v>
      </c>
      <c r="O251" s="14" t="str">
        <f>VLOOKUP($F251,类型描述及偏移量!$C:$H,4,FALSE)</f>
        <v>None</v>
      </c>
      <c r="P251" s="14" t="str">
        <f>VLOOKUP($F251,类型描述及偏移量!$C:$H,5,FALSE)</f>
        <v>No</v>
      </c>
      <c r="Q251" s="14" t="str">
        <f>VLOOKUP($F251,类型描述及偏移量!$C:$H,6,FALSE)</f>
        <v>开启_上位机(正转)</v>
      </c>
    </row>
    <row r="252" hidden="1" spans="1:17">
      <c r="A252" s="12" t="s">
        <v>17</v>
      </c>
      <c r="B252" s="12" t="str">
        <f t="shared" si="44"/>
        <v>M3_M</v>
      </c>
      <c r="C252" s="12" t="str">
        <f t="shared" si="45"/>
        <v>OFF_HMI</v>
      </c>
      <c r="D252" s="12" t="str">
        <f t="shared" si="46"/>
        <v>BP_Motor_var</v>
      </c>
      <c r="E252" s="13" t="str">
        <f t="shared" si="33"/>
        <v>CHP1_M3_M_BP_Motor_var</v>
      </c>
      <c r="F252" s="14" t="str">
        <f t="shared" si="34"/>
        <v>BP_Motor_var_OFF_HMI</v>
      </c>
      <c r="G252" s="10" t="str">
        <f t="shared" si="35"/>
        <v>CHP1_M3_M_OFF_HMI</v>
      </c>
      <c r="H252" s="10" t="str">
        <f>VLOOKUP(基本表格!E252,起始地址定义!A:D,4,FALSE)&amp;" "&amp;Q252</f>
        <v>2412+P5-M2 刨片机料仓1#出料螺旋B 电机控制 停止_上位机(反转)</v>
      </c>
      <c r="I252" s="10" t="str">
        <f t="shared" si="36"/>
        <v>DB1100,X601.0</v>
      </c>
      <c r="J252" s="13" t="str">
        <f>VLOOKUP(E252,起始地址定义!A:D,2,FALSE)</f>
        <v>DB1100</v>
      </c>
      <c r="K252" s="12" t="str">
        <f t="shared" si="37"/>
        <v>X601.0</v>
      </c>
      <c r="L252" s="13">
        <f>VLOOKUP(E252,起始地址定义!A:D,3,FALSE)</f>
        <v>600</v>
      </c>
      <c r="M252" s="14">
        <f>VLOOKUP($F252,类型描述及偏移量!$C:$H,2,FALSE)</f>
        <v>1</v>
      </c>
      <c r="N252" s="14" t="str">
        <f>VLOOKUP($F252,类型描述及偏移量!$C:$H,3,FALSE)</f>
        <v>离散</v>
      </c>
      <c r="O252" s="14" t="str">
        <f>VLOOKUP($F252,类型描述及偏移量!$C:$H,4,FALSE)</f>
        <v>None</v>
      </c>
      <c r="P252" s="14" t="str">
        <f>VLOOKUP($F252,类型描述及偏移量!$C:$H,5,FALSE)</f>
        <v>No</v>
      </c>
      <c r="Q252" s="14" t="str">
        <f>VLOOKUP($F252,类型描述及偏移量!$C:$H,6,FALSE)</f>
        <v>停止_上位机(反转)</v>
      </c>
    </row>
    <row r="253" hidden="1" spans="1:17">
      <c r="A253" s="12" t="s">
        <v>17</v>
      </c>
      <c r="B253" s="12" t="str">
        <f t="shared" ref="B253:B268" si="47">"M"&amp;RIGHT(LEFT(B130,FIND("_",B130,1)-1),LEN(LEFT(B130,FIND("_",B130,1)-1))-1)+1&amp;"_"&amp;RIGHT(B130,LEN(B130)-FIND("_",B130,1))</f>
        <v>M3_M</v>
      </c>
      <c r="C253" s="12" t="str">
        <f t="shared" ref="C253:C268" si="48">C130</f>
        <v>Fan</v>
      </c>
      <c r="D253" s="12" t="str">
        <f t="shared" ref="D253:D268" si="49">D130</f>
        <v>BP_Motor_var</v>
      </c>
      <c r="E253" s="13" t="str">
        <f t="shared" ref="E253:E316" si="50">A253&amp;"_"&amp;B253&amp;"_"&amp;D253</f>
        <v>CHP1_M3_M_BP_Motor_var</v>
      </c>
      <c r="F253" s="14" t="str">
        <f t="shared" ref="F253:F316" si="51">D253&amp;"_"&amp;C253</f>
        <v>BP_Motor_var_Fan</v>
      </c>
      <c r="G253" s="10" t="str">
        <f t="shared" ref="G253:G316" si="52">A253&amp;"_"&amp;IF(B253="DB","",B253&amp;"_")&amp;C253</f>
        <v>CHP1_M3_M_Fan</v>
      </c>
      <c r="H253" s="10" t="str">
        <f>VLOOKUP(基本表格!E253,起始地址定义!A:D,4,FALSE)&amp;" "&amp;Q253</f>
        <v>2412+P5-M2 刨片机料仓1#出料螺旋B 电机控制 通风扇</v>
      </c>
      <c r="I253" s="10" t="str">
        <f t="shared" ref="I253:I316" si="53">J253&amp;","&amp;K253</f>
        <v>DB1100,X601.1</v>
      </c>
      <c r="J253" s="13" t="str">
        <f>VLOOKUP(E253,起始地址定义!A:D,2,FALSE)</f>
        <v>DB1100</v>
      </c>
      <c r="K253" s="12" t="str">
        <f t="shared" ref="K253:K316" si="54">IF(N253="离散","X",IF(N253="实型","REAL","INT"))&amp;IF(N253="离散",TEXT(L253+M253,"0.0"),L253+M253)</f>
        <v>X601.1</v>
      </c>
      <c r="L253" s="13">
        <f>VLOOKUP(E253,起始地址定义!A:D,3,FALSE)</f>
        <v>600</v>
      </c>
      <c r="M253" s="14">
        <f>VLOOKUP($F253,类型描述及偏移量!$C:$H,2,FALSE)</f>
        <v>1.1</v>
      </c>
      <c r="N253" s="14" t="str">
        <f>VLOOKUP($F253,类型描述及偏移量!$C:$H,3,FALSE)</f>
        <v>离散</v>
      </c>
      <c r="O253" s="14" t="str">
        <f>VLOOKUP($F253,类型描述及偏移量!$C:$H,4,FALSE)</f>
        <v>None</v>
      </c>
      <c r="P253" s="14" t="str">
        <f>VLOOKUP($F253,类型描述及偏移量!$C:$H,5,FALSE)</f>
        <v>Yes</v>
      </c>
      <c r="Q253" s="14" t="str">
        <f>VLOOKUP($F253,类型描述及偏移量!$C:$H,6,FALSE)</f>
        <v>通风扇</v>
      </c>
    </row>
    <row r="254" hidden="1" spans="1:17">
      <c r="A254" s="12" t="s">
        <v>17</v>
      </c>
      <c r="B254" s="12" t="str">
        <f t="shared" si="47"/>
        <v>M3_M</v>
      </c>
      <c r="C254" s="12" t="str">
        <f t="shared" si="48"/>
        <v>Motor</v>
      </c>
      <c r="D254" s="12" t="str">
        <f t="shared" si="49"/>
        <v>BP_Motor_var</v>
      </c>
      <c r="E254" s="13" t="str">
        <f t="shared" si="50"/>
        <v>CHP1_M3_M_BP_Motor_var</v>
      </c>
      <c r="F254" s="14" t="str">
        <f t="shared" si="51"/>
        <v>BP_Motor_var_Motor</v>
      </c>
      <c r="G254" s="10" t="str">
        <f t="shared" si="52"/>
        <v>CHP1_M3_M_Motor</v>
      </c>
      <c r="H254" s="10" t="str">
        <f>VLOOKUP(基本表格!E254,起始地址定义!A:D,4,FALSE)&amp;" "&amp;Q254</f>
        <v>2412+P5-M2 刨片机料仓1#出料螺旋B 电机控制 电机(正转）</v>
      </c>
      <c r="I254" s="10" t="str">
        <f t="shared" si="53"/>
        <v>DB1100,X601.2</v>
      </c>
      <c r="J254" s="13" t="str">
        <f>VLOOKUP(E254,起始地址定义!A:D,2,FALSE)</f>
        <v>DB1100</v>
      </c>
      <c r="K254" s="12" t="str">
        <f t="shared" si="54"/>
        <v>X601.2</v>
      </c>
      <c r="L254" s="13">
        <f>VLOOKUP(E254,起始地址定义!A:D,3,FALSE)</f>
        <v>600</v>
      </c>
      <c r="M254" s="14">
        <f>VLOOKUP($F254,类型描述及偏移量!$C:$H,2,FALSE)</f>
        <v>1.2</v>
      </c>
      <c r="N254" s="14" t="str">
        <f>VLOOKUP($F254,类型描述及偏移量!$C:$H,3,FALSE)</f>
        <v>离散</v>
      </c>
      <c r="O254" s="14" t="str">
        <f>VLOOKUP($F254,类型描述及偏移量!$C:$H,4,FALSE)</f>
        <v>None</v>
      </c>
      <c r="P254" s="14" t="str">
        <f>VLOOKUP($F254,类型描述及偏移量!$C:$H,5,FALSE)</f>
        <v>Yes</v>
      </c>
      <c r="Q254" s="14" t="str">
        <f>VLOOKUP($F254,类型描述及偏移量!$C:$H,6,FALSE)</f>
        <v>电机(正转）</v>
      </c>
    </row>
    <row r="255" hidden="1" spans="1:17">
      <c r="A255" s="12" t="s">
        <v>17</v>
      </c>
      <c r="B255" s="12" t="str">
        <f t="shared" si="47"/>
        <v>M3_M</v>
      </c>
      <c r="C255" s="12" t="str">
        <f t="shared" si="48"/>
        <v>OL</v>
      </c>
      <c r="D255" s="12" t="str">
        <f t="shared" si="49"/>
        <v>BP_Motor_var</v>
      </c>
      <c r="E255" s="13" t="str">
        <f t="shared" si="50"/>
        <v>CHP1_M3_M_BP_Motor_var</v>
      </c>
      <c r="F255" s="14" t="str">
        <f t="shared" si="51"/>
        <v>BP_Motor_var_OL</v>
      </c>
      <c r="G255" s="10" t="str">
        <f t="shared" si="52"/>
        <v>CHP1_M3_M_OL</v>
      </c>
      <c r="H255" s="10" t="str">
        <f>VLOOKUP(基本表格!E255,起始地址定义!A:D,4,FALSE)&amp;" "&amp;Q255</f>
        <v>2412+P5-M2 刨片机料仓1#出料螺旋B 电机控制 电机过载</v>
      </c>
      <c r="I255" s="10" t="str">
        <f t="shared" si="53"/>
        <v>DB1100,X601.3</v>
      </c>
      <c r="J255" s="13" t="str">
        <f>VLOOKUP(E255,起始地址定义!A:D,2,FALSE)</f>
        <v>DB1100</v>
      </c>
      <c r="K255" s="12" t="str">
        <f t="shared" si="54"/>
        <v>X601.3</v>
      </c>
      <c r="L255" s="13">
        <f>VLOOKUP(E255,起始地址定义!A:D,3,FALSE)</f>
        <v>600</v>
      </c>
      <c r="M255" s="14">
        <f>VLOOKUP($F255,类型描述及偏移量!$C:$H,2,FALSE)</f>
        <v>1.3</v>
      </c>
      <c r="N255" s="14" t="str">
        <f>VLOOKUP($F255,类型描述及偏移量!$C:$H,3,FALSE)</f>
        <v>离散</v>
      </c>
      <c r="O255" s="14" t="str">
        <f>VLOOKUP($F255,类型描述及偏移量!$C:$H,4,FALSE)</f>
        <v>On</v>
      </c>
      <c r="P255" s="14" t="str">
        <f>VLOOKUP($F255,类型描述及偏移量!$C:$H,5,FALSE)</f>
        <v>Yes</v>
      </c>
      <c r="Q255" s="14" t="str">
        <f>VLOOKUP($F255,类型描述及偏移量!$C:$H,6,FALSE)</f>
        <v>电机过载</v>
      </c>
    </row>
    <row r="256" hidden="1" spans="1:17">
      <c r="A256" s="12" t="s">
        <v>17</v>
      </c>
      <c r="B256" s="12" t="str">
        <f t="shared" si="47"/>
        <v>M3_M</v>
      </c>
      <c r="C256" s="12" t="str">
        <f t="shared" si="48"/>
        <v>Fan_OL</v>
      </c>
      <c r="D256" s="12" t="str">
        <f t="shared" si="49"/>
        <v>BP_Motor_var</v>
      </c>
      <c r="E256" s="13" t="str">
        <f t="shared" si="50"/>
        <v>CHP1_M3_M_BP_Motor_var</v>
      </c>
      <c r="F256" s="14" t="str">
        <f t="shared" si="51"/>
        <v>BP_Motor_var_Fan_OL</v>
      </c>
      <c r="G256" s="10" t="str">
        <f t="shared" si="52"/>
        <v>CHP1_M3_M_Fan_OL</v>
      </c>
      <c r="H256" s="10" t="str">
        <f>VLOOKUP(基本表格!E256,起始地址定义!A:D,4,FALSE)&amp;" "&amp;Q256</f>
        <v>2412+P5-M2 刨片机料仓1#出料螺旋B 电机控制 风扇过载</v>
      </c>
      <c r="I256" s="10" t="str">
        <f t="shared" si="53"/>
        <v>DB1100,X601.4</v>
      </c>
      <c r="J256" s="13" t="str">
        <f>VLOOKUP(E256,起始地址定义!A:D,2,FALSE)</f>
        <v>DB1100</v>
      </c>
      <c r="K256" s="12" t="str">
        <f t="shared" si="54"/>
        <v>X601.4</v>
      </c>
      <c r="L256" s="13">
        <f>VLOOKUP(E256,起始地址定义!A:D,3,FALSE)</f>
        <v>600</v>
      </c>
      <c r="M256" s="14">
        <f>VLOOKUP($F256,类型描述及偏移量!$C:$H,2,FALSE)</f>
        <v>1.4</v>
      </c>
      <c r="N256" s="14" t="str">
        <f>VLOOKUP($F256,类型描述及偏移量!$C:$H,3,FALSE)</f>
        <v>离散</v>
      </c>
      <c r="O256" s="14" t="str">
        <f>VLOOKUP($F256,类型描述及偏移量!$C:$H,4,FALSE)</f>
        <v>On</v>
      </c>
      <c r="P256" s="14" t="str">
        <f>VLOOKUP($F256,类型描述及偏移量!$C:$H,5,FALSE)</f>
        <v>Yes</v>
      </c>
      <c r="Q256" s="14" t="str">
        <f>VLOOKUP($F256,类型描述及偏移量!$C:$H,6,FALSE)</f>
        <v>风扇过载</v>
      </c>
    </row>
    <row r="257" hidden="1" spans="1:17">
      <c r="A257" s="12" t="s">
        <v>17</v>
      </c>
      <c r="B257" s="12" t="str">
        <f t="shared" si="47"/>
        <v>M3_M</v>
      </c>
      <c r="C257" s="12" t="str">
        <f t="shared" si="48"/>
        <v>RunSig</v>
      </c>
      <c r="D257" s="12" t="str">
        <f t="shared" si="49"/>
        <v>BP_Motor_var</v>
      </c>
      <c r="E257" s="13" t="str">
        <f t="shared" si="50"/>
        <v>CHP1_M3_M_BP_Motor_var</v>
      </c>
      <c r="F257" s="14" t="str">
        <f t="shared" si="51"/>
        <v>BP_Motor_var_RunSig</v>
      </c>
      <c r="G257" s="10" t="str">
        <f t="shared" si="52"/>
        <v>CHP1_M3_M_RunSig</v>
      </c>
      <c r="H257" s="10" t="str">
        <f>VLOOKUP(基本表格!E257,起始地址定义!A:D,4,FALSE)&amp;" "&amp;Q257</f>
        <v>2412+P5-M2 刨片机料仓1#出料螺旋B 电机控制 电机运行指示</v>
      </c>
      <c r="I257" s="10" t="str">
        <f t="shared" si="53"/>
        <v>DB1100,X601.5</v>
      </c>
      <c r="J257" s="13" t="str">
        <f>VLOOKUP(E257,起始地址定义!A:D,2,FALSE)</f>
        <v>DB1100</v>
      </c>
      <c r="K257" s="12" t="str">
        <f t="shared" si="54"/>
        <v>X601.5</v>
      </c>
      <c r="L257" s="13">
        <f>VLOOKUP(E257,起始地址定义!A:D,3,FALSE)</f>
        <v>600</v>
      </c>
      <c r="M257" s="14">
        <f>VLOOKUP($F257,类型描述及偏移量!$C:$H,2,FALSE)</f>
        <v>1.5</v>
      </c>
      <c r="N257" s="14" t="str">
        <f>VLOOKUP($F257,类型描述及偏移量!$C:$H,3,FALSE)</f>
        <v>离散</v>
      </c>
      <c r="O257" s="14" t="str">
        <f>VLOOKUP($F257,类型描述及偏移量!$C:$H,4,FALSE)</f>
        <v>None</v>
      </c>
      <c r="P257" s="14" t="str">
        <f>VLOOKUP($F257,类型描述及偏移量!$C:$H,5,FALSE)</f>
        <v>Yes</v>
      </c>
      <c r="Q257" s="14" t="str">
        <f>VLOOKUP($F257,类型描述及偏移量!$C:$H,6,FALSE)</f>
        <v>电机运行指示</v>
      </c>
    </row>
    <row r="258" hidden="1" spans="1:17">
      <c r="A258" s="12" t="s">
        <v>17</v>
      </c>
      <c r="B258" s="12" t="str">
        <f t="shared" si="47"/>
        <v>M3_M</v>
      </c>
      <c r="C258" s="12" t="str">
        <f t="shared" si="48"/>
        <v>Break_ALM</v>
      </c>
      <c r="D258" s="12" t="str">
        <f t="shared" si="49"/>
        <v>BP_Motor_var</v>
      </c>
      <c r="E258" s="13" t="str">
        <f t="shared" si="50"/>
        <v>CHP1_M3_M_BP_Motor_var</v>
      </c>
      <c r="F258" s="14" t="str">
        <f t="shared" si="51"/>
        <v>BP_Motor_var_Break_ALM</v>
      </c>
      <c r="G258" s="10" t="str">
        <f t="shared" si="52"/>
        <v>CHP1_M3_M_Break_ALM</v>
      </c>
      <c r="H258" s="10" t="str">
        <f>VLOOKUP(基本表格!E258,起始地址定义!A:D,4,FALSE)&amp;" "&amp;Q258</f>
        <v>2412+P5-M2 刨片机料仓1#出料螺旋B 电机控制 断链报警</v>
      </c>
      <c r="I258" s="10" t="str">
        <f t="shared" si="53"/>
        <v>DB1100,X601.6</v>
      </c>
      <c r="J258" s="13" t="str">
        <f>VLOOKUP(E258,起始地址定义!A:D,2,FALSE)</f>
        <v>DB1100</v>
      </c>
      <c r="K258" s="12" t="str">
        <f t="shared" si="54"/>
        <v>X601.6</v>
      </c>
      <c r="L258" s="13">
        <f>VLOOKUP(E258,起始地址定义!A:D,3,FALSE)</f>
        <v>600</v>
      </c>
      <c r="M258" s="14">
        <f>VLOOKUP($F258,类型描述及偏移量!$C:$H,2,FALSE)</f>
        <v>1.6</v>
      </c>
      <c r="N258" s="14" t="str">
        <f>VLOOKUP($F258,类型描述及偏移量!$C:$H,3,FALSE)</f>
        <v>离散</v>
      </c>
      <c r="O258" s="14" t="str">
        <f>VLOOKUP($F258,类型描述及偏移量!$C:$H,4,FALSE)</f>
        <v>On</v>
      </c>
      <c r="P258" s="14" t="str">
        <f>VLOOKUP($F258,类型描述及偏移量!$C:$H,5,FALSE)</f>
        <v>Yes</v>
      </c>
      <c r="Q258" s="14" t="str">
        <f>VLOOKUP($F258,类型描述及偏移量!$C:$H,6,FALSE)</f>
        <v>断链报警</v>
      </c>
    </row>
    <row r="259" hidden="1" spans="1:17">
      <c r="A259" s="12" t="s">
        <v>17</v>
      </c>
      <c r="B259" s="12" t="str">
        <f t="shared" si="47"/>
        <v>M3_M</v>
      </c>
      <c r="C259" s="12" t="str">
        <f t="shared" si="48"/>
        <v>Break_CHK</v>
      </c>
      <c r="D259" s="12" t="str">
        <f t="shared" si="49"/>
        <v>BP_Motor_var</v>
      </c>
      <c r="E259" s="13" t="str">
        <f t="shared" si="50"/>
        <v>CHP1_M3_M_BP_Motor_var</v>
      </c>
      <c r="F259" s="14" t="str">
        <f t="shared" si="51"/>
        <v>BP_Motor_var_Break_CHK</v>
      </c>
      <c r="G259" s="10" t="str">
        <f t="shared" si="52"/>
        <v>CHP1_M3_M_Break_CHK</v>
      </c>
      <c r="H259" s="10" t="str">
        <f>VLOOKUP(基本表格!E259,起始地址定义!A:D,4,FALSE)&amp;" "&amp;Q259</f>
        <v>2412+P5-M2 刨片机料仓1#出料螺旋B 电机控制 断链检测</v>
      </c>
      <c r="I259" s="10" t="str">
        <f t="shared" si="53"/>
        <v>DB1100,X601.7</v>
      </c>
      <c r="J259" s="13" t="str">
        <f>VLOOKUP(E259,起始地址定义!A:D,2,FALSE)</f>
        <v>DB1100</v>
      </c>
      <c r="K259" s="12" t="str">
        <f t="shared" si="54"/>
        <v>X601.7</v>
      </c>
      <c r="L259" s="13">
        <f>VLOOKUP(E259,起始地址定义!A:D,3,FALSE)</f>
        <v>600</v>
      </c>
      <c r="M259" s="14">
        <f>VLOOKUP($F259,类型描述及偏移量!$C:$H,2,FALSE)</f>
        <v>1.7</v>
      </c>
      <c r="N259" s="14" t="str">
        <f>VLOOKUP($F259,类型描述及偏移量!$C:$H,3,FALSE)</f>
        <v>离散</v>
      </c>
      <c r="O259" s="14" t="str">
        <f>VLOOKUP($F259,类型描述及偏移量!$C:$H,4,FALSE)</f>
        <v>None</v>
      </c>
      <c r="P259" s="14" t="str">
        <f>VLOOKUP($F259,类型描述及偏移量!$C:$H,5,FALSE)</f>
        <v>Yes</v>
      </c>
      <c r="Q259" s="14" t="str">
        <f>VLOOKUP($F259,类型描述及偏移量!$C:$H,6,FALSE)</f>
        <v>断链检测</v>
      </c>
    </row>
    <row r="260" hidden="1" spans="1:17">
      <c r="A260" s="12" t="s">
        <v>17</v>
      </c>
      <c r="B260" s="12" t="str">
        <f t="shared" si="47"/>
        <v>M3_M</v>
      </c>
      <c r="C260" s="12" t="str">
        <f t="shared" si="48"/>
        <v>INV_Res_HMI</v>
      </c>
      <c r="D260" s="12" t="str">
        <f t="shared" si="49"/>
        <v>BP_Motor_var</v>
      </c>
      <c r="E260" s="13" t="str">
        <f t="shared" si="50"/>
        <v>CHP1_M3_M_BP_Motor_var</v>
      </c>
      <c r="F260" s="14" t="str">
        <f t="shared" si="51"/>
        <v>BP_Motor_var_INV_Res_HMI</v>
      </c>
      <c r="G260" s="10" t="str">
        <f t="shared" si="52"/>
        <v>CHP1_M3_M_INV_Res_HMI</v>
      </c>
      <c r="H260" s="10" t="str">
        <f>VLOOKUP(基本表格!E260,起始地址定义!A:D,4,FALSE)&amp;" "&amp;Q260</f>
        <v>2412+P5-M2 刨片机料仓1#出料螺旋B 电机控制 复位</v>
      </c>
      <c r="I260" s="10" t="str">
        <f t="shared" si="53"/>
        <v>DB1100,X602.0</v>
      </c>
      <c r="J260" s="13" t="str">
        <f>VLOOKUP(E260,起始地址定义!A:D,2,FALSE)</f>
        <v>DB1100</v>
      </c>
      <c r="K260" s="12" t="str">
        <f t="shared" si="54"/>
        <v>X602.0</v>
      </c>
      <c r="L260" s="13">
        <f>VLOOKUP(E260,起始地址定义!A:D,3,FALSE)</f>
        <v>600</v>
      </c>
      <c r="M260" s="14">
        <f>VLOOKUP($F260,类型描述及偏移量!$C:$H,2,FALSE)</f>
        <v>2</v>
      </c>
      <c r="N260" s="14" t="str">
        <f>VLOOKUP($F260,类型描述及偏移量!$C:$H,3,FALSE)</f>
        <v>离散</v>
      </c>
      <c r="O260" s="14" t="str">
        <f>VLOOKUP($F260,类型描述及偏移量!$C:$H,4,FALSE)</f>
        <v>None</v>
      </c>
      <c r="P260" s="14" t="str">
        <f>VLOOKUP($F260,类型描述及偏移量!$C:$H,5,FALSE)</f>
        <v>No</v>
      </c>
      <c r="Q260" s="14" t="str">
        <f>VLOOKUP($F260,类型描述及偏移量!$C:$H,6,FALSE)</f>
        <v>复位</v>
      </c>
    </row>
    <row r="261" hidden="1" spans="1:17">
      <c r="A261" s="12" t="s">
        <v>17</v>
      </c>
      <c r="B261" s="12" t="str">
        <f t="shared" si="47"/>
        <v>M3_M</v>
      </c>
      <c r="C261" s="12" t="str">
        <f t="shared" si="48"/>
        <v>Break_EN</v>
      </c>
      <c r="D261" s="12" t="str">
        <f t="shared" si="49"/>
        <v>BP_Motor_var</v>
      </c>
      <c r="E261" s="13" t="str">
        <f t="shared" si="50"/>
        <v>CHP1_M3_M_BP_Motor_var</v>
      </c>
      <c r="F261" s="14" t="str">
        <f t="shared" si="51"/>
        <v>BP_Motor_var_Break_EN</v>
      </c>
      <c r="G261" s="10" t="str">
        <f t="shared" si="52"/>
        <v>CHP1_M3_M_Break_EN</v>
      </c>
      <c r="H261" s="10" t="str">
        <f>VLOOKUP(基本表格!E261,起始地址定义!A:D,4,FALSE)&amp;" "&amp;Q261</f>
        <v>2412+P5-M2 刨片机料仓1#出料螺旋B 电机控制 断链保护使能</v>
      </c>
      <c r="I261" s="10" t="str">
        <f t="shared" si="53"/>
        <v>DB1100,X602.1</v>
      </c>
      <c r="J261" s="13" t="str">
        <f>VLOOKUP(E261,起始地址定义!A:D,2,FALSE)</f>
        <v>DB1100</v>
      </c>
      <c r="K261" s="12" t="str">
        <f t="shared" si="54"/>
        <v>X602.1</v>
      </c>
      <c r="L261" s="13">
        <f>VLOOKUP(E261,起始地址定义!A:D,3,FALSE)</f>
        <v>600</v>
      </c>
      <c r="M261" s="14">
        <f>VLOOKUP($F261,类型描述及偏移量!$C:$H,2,FALSE)</f>
        <v>2.1</v>
      </c>
      <c r="N261" s="14" t="str">
        <f>VLOOKUP($F261,类型描述及偏移量!$C:$H,3,FALSE)</f>
        <v>离散</v>
      </c>
      <c r="O261" s="14" t="str">
        <f>VLOOKUP($F261,类型描述及偏移量!$C:$H,4,FALSE)</f>
        <v>None</v>
      </c>
      <c r="P261" s="14" t="str">
        <f>VLOOKUP($F261,类型描述及偏移量!$C:$H,5,FALSE)</f>
        <v>No</v>
      </c>
      <c r="Q261" s="14" t="str">
        <f>VLOOKUP($F261,类型描述及偏移量!$C:$H,6,FALSE)</f>
        <v>断链保护使能</v>
      </c>
    </row>
    <row r="262" hidden="1" spans="1:17">
      <c r="A262" s="12" t="s">
        <v>17</v>
      </c>
      <c r="B262" s="12" t="str">
        <f t="shared" si="47"/>
        <v>M3_M</v>
      </c>
      <c r="C262" s="12" t="str">
        <f t="shared" si="48"/>
        <v>Break_Stop</v>
      </c>
      <c r="D262" s="12" t="str">
        <f t="shared" si="49"/>
        <v>BP_Motor_var</v>
      </c>
      <c r="E262" s="13" t="str">
        <f t="shared" si="50"/>
        <v>CHP1_M3_M_BP_Motor_var</v>
      </c>
      <c r="F262" s="14" t="str">
        <f t="shared" si="51"/>
        <v>BP_Motor_var_Break_Stop</v>
      </c>
      <c r="G262" s="10" t="str">
        <f t="shared" si="52"/>
        <v>CHP1_M3_M_Break_Stop</v>
      </c>
      <c r="H262" s="10" t="str">
        <f>VLOOKUP(基本表格!E262,起始地址定义!A:D,4,FALSE)&amp;" "&amp;Q262</f>
        <v>2412+P5-M2 刨片机料仓1#出料螺旋B 电机控制 断链导致停机</v>
      </c>
      <c r="I262" s="10" t="str">
        <f t="shared" si="53"/>
        <v>DB1100,X602.2</v>
      </c>
      <c r="J262" s="13" t="str">
        <f>VLOOKUP(E262,起始地址定义!A:D,2,FALSE)</f>
        <v>DB1100</v>
      </c>
      <c r="K262" s="12" t="str">
        <f t="shared" si="54"/>
        <v>X602.2</v>
      </c>
      <c r="L262" s="13">
        <f>VLOOKUP(E262,起始地址定义!A:D,3,FALSE)</f>
        <v>600</v>
      </c>
      <c r="M262" s="14">
        <f>VLOOKUP($F262,类型描述及偏移量!$C:$H,2,FALSE)</f>
        <v>2.2</v>
      </c>
      <c r="N262" s="14" t="str">
        <f>VLOOKUP($F262,类型描述及偏移量!$C:$H,3,FALSE)</f>
        <v>离散</v>
      </c>
      <c r="O262" s="14" t="str">
        <f>VLOOKUP($F262,类型描述及偏移量!$C:$H,4,FALSE)</f>
        <v>On</v>
      </c>
      <c r="P262" s="14" t="str">
        <f>VLOOKUP($F262,类型描述及偏移量!$C:$H,5,FALSE)</f>
        <v>Yes</v>
      </c>
      <c r="Q262" s="14" t="str">
        <f>VLOOKUP($F262,类型描述及偏移量!$C:$H,6,FALSE)</f>
        <v>断链导致停机</v>
      </c>
    </row>
    <row r="263" hidden="1" spans="1:17">
      <c r="A263" s="12" t="s">
        <v>17</v>
      </c>
      <c r="B263" s="12" t="str">
        <f t="shared" si="47"/>
        <v>M3_M</v>
      </c>
      <c r="C263" s="12" t="str">
        <f t="shared" si="48"/>
        <v>Motor_Back</v>
      </c>
      <c r="D263" s="12" t="str">
        <f t="shared" si="49"/>
        <v>BP_Motor_var</v>
      </c>
      <c r="E263" s="13" t="str">
        <f t="shared" si="50"/>
        <v>CHP1_M3_M_BP_Motor_var</v>
      </c>
      <c r="F263" s="14" t="str">
        <f t="shared" si="51"/>
        <v>BP_Motor_var_Motor_Back</v>
      </c>
      <c r="G263" s="10" t="str">
        <f t="shared" si="52"/>
        <v>CHP1_M3_M_Motor_Back</v>
      </c>
      <c r="H263" s="10" t="str">
        <f>VLOOKUP(基本表格!E263,起始地址定义!A:D,4,FALSE)&amp;" "&amp;Q263</f>
        <v>2412+P5-M2 刨片机料仓1#出料螺旋B 电机控制 电机(反转）</v>
      </c>
      <c r="I263" s="10" t="str">
        <f t="shared" si="53"/>
        <v>DB1100,X602.3</v>
      </c>
      <c r="J263" s="13" t="str">
        <f>VLOOKUP(E263,起始地址定义!A:D,2,FALSE)</f>
        <v>DB1100</v>
      </c>
      <c r="K263" s="12" t="str">
        <f t="shared" si="54"/>
        <v>X602.3</v>
      </c>
      <c r="L263" s="13">
        <f>VLOOKUP(E263,起始地址定义!A:D,3,FALSE)</f>
        <v>600</v>
      </c>
      <c r="M263" s="14">
        <f>VLOOKUP($F263,类型描述及偏移量!$C:$H,2,FALSE)</f>
        <v>2.3</v>
      </c>
      <c r="N263" s="14" t="str">
        <f>VLOOKUP($F263,类型描述及偏移量!$C:$H,3,FALSE)</f>
        <v>离散</v>
      </c>
      <c r="O263" s="14" t="str">
        <f>VLOOKUP($F263,类型描述及偏移量!$C:$H,4,FALSE)</f>
        <v>None</v>
      </c>
      <c r="P263" s="14" t="str">
        <f>VLOOKUP($F263,类型描述及偏移量!$C:$H,5,FALSE)</f>
        <v>Yes</v>
      </c>
      <c r="Q263" s="14" t="str">
        <f>VLOOKUP($F263,类型描述及偏移量!$C:$H,6,FALSE)</f>
        <v>电机(反转）</v>
      </c>
    </row>
    <row r="264" hidden="1" spans="1:17">
      <c r="A264" s="12" t="s">
        <v>17</v>
      </c>
      <c r="B264" s="12" t="str">
        <f t="shared" si="47"/>
        <v>M3_M</v>
      </c>
      <c r="C264" s="12" t="str">
        <f t="shared" si="48"/>
        <v>Loc</v>
      </c>
      <c r="D264" s="12" t="str">
        <f t="shared" si="49"/>
        <v>BP_Motor_var</v>
      </c>
      <c r="E264" s="13" t="str">
        <f t="shared" si="50"/>
        <v>CHP1_M3_M_BP_Motor_var</v>
      </c>
      <c r="F264" s="14" t="str">
        <f t="shared" si="51"/>
        <v>BP_Motor_var_Loc</v>
      </c>
      <c r="G264" s="10" t="str">
        <f t="shared" si="52"/>
        <v>CHP1_M3_M_Loc</v>
      </c>
      <c r="H264" s="10" t="str">
        <f>VLOOKUP(基本表格!E264,起始地址定义!A:D,4,FALSE)&amp;" "&amp;Q264</f>
        <v>2412+P5-M2 刨片机料仓1#出料螺旋B 电机控制 本地</v>
      </c>
      <c r="I264" s="10" t="str">
        <f t="shared" si="53"/>
        <v>DB1100,X602.4</v>
      </c>
      <c r="J264" s="13" t="str">
        <f>VLOOKUP(E264,起始地址定义!A:D,2,FALSE)</f>
        <v>DB1100</v>
      </c>
      <c r="K264" s="12" t="str">
        <f t="shared" si="54"/>
        <v>X602.4</v>
      </c>
      <c r="L264" s="13">
        <f>VLOOKUP(E264,起始地址定义!A:D,3,FALSE)</f>
        <v>600</v>
      </c>
      <c r="M264" s="14">
        <f>VLOOKUP($F264,类型描述及偏移量!$C:$H,2,FALSE)</f>
        <v>2.4</v>
      </c>
      <c r="N264" s="14" t="str">
        <f>VLOOKUP($F264,类型描述及偏移量!$C:$H,3,FALSE)</f>
        <v>离散</v>
      </c>
      <c r="O264" s="14" t="str">
        <f>VLOOKUP($F264,类型描述及偏移量!$C:$H,4,FALSE)</f>
        <v>None</v>
      </c>
      <c r="P264" s="14" t="str">
        <f>VLOOKUP($F264,类型描述及偏移量!$C:$H,5,FALSE)</f>
        <v>Yes</v>
      </c>
      <c r="Q264" s="14" t="str">
        <f>VLOOKUP($F264,类型描述及偏移量!$C:$H,6,FALSE)</f>
        <v>本地</v>
      </c>
    </row>
    <row r="265" hidden="1" spans="1:17">
      <c r="A265" s="12" t="s">
        <v>17</v>
      </c>
      <c r="B265" s="12" t="str">
        <f t="shared" si="47"/>
        <v>M3_M</v>
      </c>
      <c r="C265" s="12" t="str">
        <f t="shared" si="48"/>
        <v>Rem</v>
      </c>
      <c r="D265" s="12" t="str">
        <f t="shared" si="49"/>
        <v>BP_Motor_var</v>
      </c>
      <c r="E265" s="13" t="str">
        <f t="shared" si="50"/>
        <v>CHP1_M3_M_BP_Motor_var</v>
      </c>
      <c r="F265" s="14" t="str">
        <f t="shared" si="51"/>
        <v>BP_Motor_var_Rem</v>
      </c>
      <c r="G265" s="10" t="str">
        <f t="shared" si="52"/>
        <v>CHP1_M3_M_Rem</v>
      </c>
      <c r="H265" s="10" t="str">
        <f>VLOOKUP(基本表格!E265,起始地址定义!A:D,4,FALSE)&amp;" "&amp;Q265</f>
        <v>2412+P5-M2 刨片机料仓1#出料螺旋B 电机控制 远程</v>
      </c>
      <c r="I265" s="10" t="str">
        <f t="shared" si="53"/>
        <v>DB1100,X602.5</v>
      </c>
      <c r="J265" s="13" t="str">
        <f>VLOOKUP(E265,起始地址定义!A:D,2,FALSE)</f>
        <v>DB1100</v>
      </c>
      <c r="K265" s="12" t="str">
        <f t="shared" si="54"/>
        <v>X602.5</v>
      </c>
      <c r="L265" s="13">
        <f>VLOOKUP(E265,起始地址定义!A:D,3,FALSE)</f>
        <v>600</v>
      </c>
      <c r="M265" s="14">
        <f>VLOOKUP($F265,类型描述及偏移量!$C:$H,2,FALSE)</f>
        <v>2.5</v>
      </c>
      <c r="N265" s="14" t="str">
        <f>VLOOKUP($F265,类型描述及偏移量!$C:$H,3,FALSE)</f>
        <v>离散</v>
      </c>
      <c r="O265" s="14" t="str">
        <f>VLOOKUP($F265,类型描述及偏移量!$C:$H,4,FALSE)</f>
        <v>None</v>
      </c>
      <c r="P265" s="14" t="str">
        <f>VLOOKUP($F265,类型描述及偏移量!$C:$H,5,FALSE)</f>
        <v>Yes</v>
      </c>
      <c r="Q265" s="14" t="str">
        <f>VLOOKUP($F265,类型描述及偏移量!$C:$H,6,FALSE)</f>
        <v>远程</v>
      </c>
    </row>
    <row r="266" hidden="1" spans="1:17">
      <c r="A266" s="12" t="s">
        <v>17</v>
      </c>
      <c r="B266" s="12" t="str">
        <f t="shared" si="47"/>
        <v>M3_M</v>
      </c>
      <c r="C266" s="12" t="str">
        <f t="shared" si="48"/>
        <v>Blocking_ALM</v>
      </c>
      <c r="D266" s="12" t="str">
        <f t="shared" si="49"/>
        <v>BP_Motor_var</v>
      </c>
      <c r="E266" s="13" t="str">
        <f t="shared" si="50"/>
        <v>CHP1_M3_M_BP_Motor_var</v>
      </c>
      <c r="F266" s="14" t="str">
        <f t="shared" si="51"/>
        <v>BP_Motor_var_Blocking_ALM</v>
      </c>
      <c r="G266" s="10" t="str">
        <f t="shared" si="52"/>
        <v>CHP1_M3_M_Blocking_ALM</v>
      </c>
      <c r="H266" s="10" t="str">
        <f>VLOOKUP(基本表格!E266,起始地址定义!A:D,4,FALSE)&amp;" "&amp;Q266</f>
        <v>2412+P5-M2 刨片机料仓1#出料螺旋B 电机控制 堵料报警</v>
      </c>
      <c r="I266" s="10" t="str">
        <f t="shared" si="53"/>
        <v>DB1100,X602.6</v>
      </c>
      <c r="J266" s="13" t="str">
        <f>VLOOKUP(E266,起始地址定义!A:D,2,FALSE)</f>
        <v>DB1100</v>
      </c>
      <c r="K266" s="12" t="str">
        <f t="shared" si="54"/>
        <v>X602.6</v>
      </c>
      <c r="L266" s="13">
        <f>VLOOKUP(E266,起始地址定义!A:D,3,FALSE)</f>
        <v>600</v>
      </c>
      <c r="M266" s="14">
        <f>VLOOKUP($F266,类型描述及偏移量!$C:$H,2,FALSE)</f>
        <v>2.6</v>
      </c>
      <c r="N266" s="14" t="str">
        <f>VLOOKUP($F266,类型描述及偏移量!$C:$H,3,FALSE)</f>
        <v>离散</v>
      </c>
      <c r="O266" s="14" t="str">
        <f>VLOOKUP($F266,类型描述及偏移量!$C:$H,4,FALSE)</f>
        <v>On</v>
      </c>
      <c r="P266" s="14" t="str">
        <f>VLOOKUP($F266,类型描述及偏移量!$C:$H,5,FALSE)</f>
        <v>Yes</v>
      </c>
      <c r="Q266" s="14" t="str">
        <f>VLOOKUP($F266,类型描述及偏移量!$C:$H,6,FALSE)</f>
        <v>堵料报警</v>
      </c>
    </row>
    <row r="267" hidden="1" spans="1:17">
      <c r="A267" s="12" t="s">
        <v>17</v>
      </c>
      <c r="B267" s="12" t="str">
        <f t="shared" si="47"/>
        <v>M3_M</v>
      </c>
      <c r="C267" s="12" t="str">
        <f t="shared" si="48"/>
        <v>Blocking_CHK</v>
      </c>
      <c r="D267" s="12" t="str">
        <f t="shared" si="49"/>
        <v>BP_Motor_var</v>
      </c>
      <c r="E267" s="13" t="str">
        <f t="shared" si="50"/>
        <v>CHP1_M3_M_BP_Motor_var</v>
      </c>
      <c r="F267" s="14" t="str">
        <f t="shared" si="51"/>
        <v>BP_Motor_var_Blocking_CHK</v>
      </c>
      <c r="G267" s="10" t="str">
        <f t="shared" si="52"/>
        <v>CHP1_M3_M_Blocking_CHK</v>
      </c>
      <c r="H267" s="10" t="str">
        <f>VLOOKUP(基本表格!E267,起始地址定义!A:D,4,FALSE)&amp;" "&amp;Q267</f>
        <v>2412+P5-M2 刨片机料仓1#出料螺旋B 电机控制 堵料检测</v>
      </c>
      <c r="I267" s="10" t="str">
        <f t="shared" si="53"/>
        <v>DB1100,X602.7</v>
      </c>
      <c r="J267" s="13" t="str">
        <f>VLOOKUP(E267,起始地址定义!A:D,2,FALSE)</f>
        <v>DB1100</v>
      </c>
      <c r="K267" s="12" t="str">
        <f t="shared" si="54"/>
        <v>X602.7</v>
      </c>
      <c r="L267" s="13">
        <f>VLOOKUP(E267,起始地址定义!A:D,3,FALSE)</f>
        <v>600</v>
      </c>
      <c r="M267" s="14">
        <f>VLOOKUP($F267,类型描述及偏移量!$C:$H,2,FALSE)</f>
        <v>2.7</v>
      </c>
      <c r="N267" s="14" t="str">
        <f>VLOOKUP($F267,类型描述及偏移量!$C:$H,3,FALSE)</f>
        <v>离散</v>
      </c>
      <c r="O267" s="14" t="str">
        <f>VLOOKUP($F267,类型描述及偏移量!$C:$H,4,FALSE)</f>
        <v>None</v>
      </c>
      <c r="P267" s="14" t="str">
        <f>VLOOKUP($F267,类型描述及偏移量!$C:$H,5,FALSE)</f>
        <v>Yes</v>
      </c>
      <c r="Q267" s="14" t="str">
        <f>VLOOKUP($F267,类型描述及偏移量!$C:$H,6,FALSE)</f>
        <v>堵料检测</v>
      </c>
    </row>
    <row r="268" hidden="1" spans="1:17">
      <c r="A268" s="12" t="s">
        <v>17</v>
      </c>
      <c r="B268" s="12" t="str">
        <f t="shared" si="47"/>
        <v>M3_M</v>
      </c>
      <c r="C268" s="12" t="str">
        <f t="shared" si="48"/>
        <v>Blocking_EN</v>
      </c>
      <c r="D268" s="12" t="str">
        <f t="shared" si="49"/>
        <v>BP_Motor_var</v>
      </c>
      <c r="E268" s="13" t="str">
        <f t="shared" si="50"/>
        <v>CHP1_M3_M_BP_Motor_var</v>
      </c>
      <c r="F268" s="14" t="str">
        <f t="shared" si="51"/>
        <v>BP_Motor_var_Blocking_EN</v>
      </c>
      <c r="G268" s="10" t="str">
        <f t="shared" si="52"/>
        <v>CHP1_M3_M_Blocking_EN</v>
      </c>
      <c r="H268" s="10" t="str">
        <f>VLOOKUP(基本表格!E268,起始地址定义!A:D,4,FALSE)&amp;" "&amp;Q268</f>
        <v>2412+P5-M2 刨片机料仓1#出料螺旋B 电机控制 堵料保护使能</v>
      </c>
      <c r="I268" s="10" t="str">
        <f t="shared" si="53"/>
        <v>DB1100,X603.0</v>
      </c>
      <c r="J268" s="13" t="str">
        <f>VLOOKUP(E268,起始地址定义!A:D,2,FALSE)</f>
        <v>DB1100</v>
      </c>
      <c r="K268" s="12" t="str">
        <f t="shared" si="54"/>
        <v>X603.0</v>
      </c>
      <c r="L268" s="13">
        <f>VLOOKUP(E268,起始地址定义!A:D,3,FALSE)</f>
        <v>600</v>
      </c>
      <c r="M268" s="14">
        <f>VLOOKUP($F268,类型描述及偏移量!$C:$H,2,FALSE)</f>
        <v>3</v>
      </c>
      <c r="N268" s="14" t="str">
        <f>VLOOKUP($F268,类型描述及偏移量!$C:$H,3,FALSE)</f>
        <v>离散</v>
      </c>
      <c r="O268" s="14" t="str">
        <f>VLOOKUP($F268,类型描述及偏移量!$C:$H,4,FALSE)</f>
        <v>None</v>
      </c>
      <c r="P268" s="14" t="str">
        <f>VLOOKUP($F268,类型描述及偏移量!$C:$H,5,FALSE)</f>
        <v>No</v>
      </c>
      <c r="Q268" s="14" t="str">
        <f>VLOOKUP($F268,类型描述及偏移量!$C:$H,6,FALSE)</f>
        <v>堵料保护使能</v>
      </c>
    </row>
    <row r="269" hidden="1" spans="1:17">
      <c r="A269" s="12" t="s">
        <v>17</v>
      </c>
      <c r="B269" s="12" t="str">
        <f t="shared" ref="B269:B283" si="55">"M"&amp;RIGHT(LEFT(B146,FIND("_",B146,1)-1),LEN(LEFT(B146,FIND("_",B146,1)-1))-1)+1&amp;"_"&amp;RIGHT(B146,LEN(B146)-FIND("_",B146,1))</f>
        <v>M3_M</v>
      </c>
      <c r="C269" s="12" t="str">
        <f t="shared" ref="C269:C283" si="56">C146</f>
        <v>Blocking_Stop</v>
      </c>
      <c r="D269" s="12" t="str">
        <f t="shared" ref="D269:D283" si="57">D146</f>
        <v>BP_Motor_var</v>
      </c>
      <c r="E269" s="13" t="str">
        <f t="shared" si="50"/>
        <v>CHP1_M3_M_BP_Motor_var</v>
      </c>
      <c r="F269" s="14" t="str">
        <f t="shared" si="51"/>
        <v>BP_Motor_var_Blocking_Stop</v>
      </c>
      <c r="G269" s="10" t="str">
        <f t="shared" si="52"/>
        <v>CHP1_M3_M_Blocking_Stop</v>
      </c>
      <c r="H269" s="10" t="str">
        <f>VLOOKUP(基本表格!E269,起始地址定义!A:D,4,FALSE)&amp;" "&amp;Q269</f>
        <v>2412+P5-M2 刨片机料仓1#出料螺旋B 电机控制 堵料导致停机</v>
      </c>
      <c r="I269" s="10" t="str">
        <f t="shared" si="53"/>
        <v>DB1100,X603.1</v>
      </c>
      <c r="J269" s="13" t="str">
        <f>VLOOKUP(E269,起始地址定义!A:D,2,FALSE)</f>
        <v>DB1100</v>
      </c>
      <c r="K269" s="12" t="str">
        <f t="shared" si="54"/>
        <v>X603.1</v>
      </c>
      <c r="L269" s="13">
        <f>VLOOKUP(E269,起始地址定义!A:D,3,FALSE)</f>
        <v>600</v>
      </c>
      <c r="M269" s="14">
        <f>VLOOKUP($F269,类型描述及偏移量!$C:$H,2,FALSE)</f>
        <v>3.1</v>
      </c>
      <c r="N269" s="14" t="str">
        <f>VLOOKUP($F269,类型描述及偏移量!$C:$H,3,FALSE)</f>
        <v>离散</v>
      </c>
      <c r="O269" s="14" t="str">
        <f>VLOOKUP($F269,类型描述及偏移量!$C:$H,4,FALSE)</f>
        <v>On</v>
      </c>
      <c r="P269" s="14" t="str">
        <f>VLOOKUP($F269,类型描述及偏移量!$C:$H,5,FALSE)</f>
        <v>Yes</v>
      </c>
      <c r="Q269" s="14" t="str">
        <f>VLOOKUP($F269,类型描述及偏移量!$C:$H,6,FALSE)</f>
        <v>堵料导致停机</v>
      </c>
    </row>
    <row r="270" hidden="1" spans="1:17">
      <c r="A270" s="12" t="s">
        <v>17</v>
      </c>
      <c r="B270" s="12" t="str">
        <f t="shared" si="55"/>
        <v>M3_M</v>
      </c>
      <c r="C270" s="12" t="str">
        <f t="shared" si="56"/>
        <v>BreakTime</v>
      </c>
      <c r="D270" s="12" t="str">
        <f t="shared" si="57"/>
        <v>BP_Motor_var</v>
      </c>
      <c r="E270" s="13" t="str">
        <f t="shared" si="50"/>
        <v>CHP1_M3_M_BP_Motor_var</v>
      </c>
      <c r="F270" s="14" t="str">
        <f t="shared" si="51"/>
        <v>BP_Motor_var_BreakTime</v>
      </c>
      <c r="G270" s="10" t="str">
        <f t="shared" si="52"/>
        <v>CHP1_M3_M_BreakTime</v>
      </c>
      <c r="H270" s="10" t="str">
        <f>VLOOKUP(基本表格!E270,起始地址定义!A:D,4,FALSE)&amp;" "&amp;Q270</f>
        <v>2412+P5-M2 刨片机料仓1#出料螺旋B 电机控制 断链超时时间 秒</v>
      </c>
      <c r="I270" s="10" t="str">
        <f t="shared" si="53"/>
        <v>DB1100,INT604</v>
      </c>
      <c r="J270" s="13" t="str">
        <f>VLOOKUP(E270,起始地址定义!A:D,2,FALSE)</f>
        <v>DB1100</v>
      </c>
      <c r="K270" s="12" t="str">
        <f t="shared" si="54"/>
        <v>INT604</v>
      </c>
      <c r="L270" s="13">
        <f>VLOOKUP(E270,起始地址定义!A:D,3,FALSE)</f>
        <v>600</v>
      </c>
      <c r="M270" s="14">
        <f>VLOOKUP($F270,类型描述及偏移量!$C:$H,2,FALSE)</f>
        <v>4</v>
      </c>
      <c r="N270" s="14" t="str">
        <f>VLOOKUP($F270,类型描述及偏移量!$C:$H,3,FALSE)</f>
        <v>整型</v>
      </c>
      <c r="O270" s="14" t="str">
        <f>VLOOKUP($F270,类型描述及偏移量!$C:$H,4,FALSE)</f>
        <v>None</v>
      </c>
      <c r="P270" s="14" t="str">
        <f>VLOOKUP($F270,类型描述及偏移量!$C:$H,5,FALSE)</f>
        <v>No</v>
      </c>
      <c r="Q270" s="14" t="str">
        <f>VLOOKUP($F270,类型描述及偏移量!$C:$H,6,FALSE)</f>
        <v>断链超时时间 秒</v>
      </c>
    </row>
    <row r="271" hidden="1" spans="1:17">
      <c r="A271" s="12" t="s">
        <v>17</v>
      </c>
      <c r="B271" s="12" t="str">
        <f t="shared" si="55"/>
        <v>M3_M</v>
      </c>
      <c r="C271" s="12" t="str">
        <f t="shared" si="56"/>
        <v>BlockingTime</v>
      </c>
      <c r="D271" s="12" t="str">
        <f t="shared" si="57"/>
        <v>BP_Motor_var</v>
      </c>
      <c r="E271" s="13" t="str">
        <f t="shared" si="50"/>
        <v>CHP1_M3_M_BP_Motor_var</v>
      </c>
      <c r="F271" s="14" t="str">
        <f t="shared" si="51"/>
        <v>BP_Motor_var_BlockingTime</v>
      </c>
      <c r="G271" s="10" t="str">
        <f t="shared" si="52"/>
        <v>CHP1_M3_M_BlockingTime</v>
      </c>
      <c r="H271" s="10" t="str">
        <f>VLOOKUP(基本表格!E271,起始地址定义!A:D,4,FALSE)&amp;" "&amp;Q271</f>
        <v>2412+P5-M2 刨片机料仓1#出料螺旋B 电机控制 堵料检测时间 秒</v>
      </c>
      <c r="I271" s="10" t="str">
        <f t="shared" si="53"/>
        <v>DB1100,INT606</v>
      </c>
      <c r="J271" s="13" t="str">
        <f>VLOOKUP(E271,起始地址定义!A:D,2,FALSE)</f>
        <v>DB1100</v>
      </c>
      <c r="K271" s="12" t="str">
        <f t="shared" si="54"/>
        <v>INT606</v>
      </c>
      <c r="L271" s="13">
        <f>VLOOKUP(E271,起始地址定义!A:D,3,FALSE)</f>
        <v>600</v>
      </c>
      <c r="M271" s="14">
        <f>VLOOKUP($F271,类型描述及偏移量!$C:$H,2,FALSE)</f>
        <v>6</v>
      </c>
      <c r="N271" s="14" t="str">
        <f>VLOOKUP($F271,类型描述及偏移量!$C:$H,3,FALSE)</f>
        <v>整型</v>
      </c>
      <c r="O271" s="14" t="str">
        <f>VLOOKUP($F271,类型描述及偏移量!$C:$H,4,FALSE)</f>
        <v>None</v>
      </c>
      <c r="P271" s="14" t="str">
        <f>VLOOKUP($F271,类型描述及偏移量!$C:$H,5,FALSE)</f>
        <v>No</v>
      </c>
      <c r="Q271" s="14" t="str">
        <f>VLOOKUP($F271,类型描述及偏移量!$C:$H,6,FALSE)</f>
        <v>堵料检测时间 秒</v>
      </c>
    </row>
    <row r="272" hidden="1" spans="1:17">
      <c r="A272" s="12" t="s">
        <v>17</v>
      </c>
      <c r="B272" s="12" t="str">
        <f t="shared" si="55"/>
        <v>M3_M</v>
      </c>
      <c r="C272" s="12" t="str">
        <f t="shared" si="56"/>
        <v>PullSwitch_CHK</v>
      </c>
      <c r="D272" s="12" t="str">
        <f t="shared" si="57"/>
        <v>BP_Motor_var</v>
      </c>
      <c r="E272" s="13" t="str">
        <f t="shared" si="50"/>
        <v>CHP1_M3_M_BP_Motor_var</v>
      </c>
      <c r="F272" s="14" t="str">
        <f t="shared" si="51"/>
        <v>BP_Motor_var_PullSwitch_CHK</v>
      </c>
      <c r="G272" s="10" t="str">
        <f t="shared" si="52"/>
        <v>CHP1_M3_M_PullSwitch_CHK</v>
      </c>
      <c r="H272" s="10" t="str">
        <f>VLOOKUP(基本表格!E272,起始地址定义!A:D,4,FALSE)&amp;" "&amp;Q272</f>
        <v>2412+P5-M2 刨片机料仓1#出料螺旋B 电机控制 拉线开关</v>
      </c>
      <c r="I272" s="10" t="str">
        <f t="shared" si="53"/>
        <v>DB1100,X608.0</v>
      </c>
      <c r="J272" s="13" t="str">
        <f>VLOOKUP(E272,起始地址定义!A:D,2,FALSE)</f>
        <v>DB1100</v>
      </c>
      <c r="K272" s="12" t="str">
        <f t="shared" si="54"/>
        <v>X608.0</v>
      </c>
      <c r="L272" s="13">
        <f>VLOOKUP(E272,起始地址定义!A:D,3,FALSE)</f>
        <v>600</v>
      </c>
      <c r="M272" s="14">
        <f>VLOOKUP($F272,类型描述及偏移量!$C:$H,2,FALSE)</f>
        <v>8</v>
      </c>
      <c r="N272" s="14" t="str">
        <f>VLOOKUP($F272,类型描述及偏移量!$C:$H,3,FALSE)</f>
        <v>离散</v>
      </c>
      <c r="O272" s="14" t="str">
        <f>VLOOKUP($F272,类型描述及偏移量!$C:$H,4,FALSE)</f>
        <v>On</v>
      </c>
      <c r="P272" s="14" t="str">
        <f>VLOOKUP($F272,类型描述及偏移量!$C:$H,5,FALSE)</f>
        <v>Yes</v>
      </c>
      <c r="Q272" s="14" t="str">
        <f>VLOOKUP($F272,类型描述及偏移量!$C:$H,6,FALSE)</f>
        <v>拉线开关</v>
      </c>
    </row>
    <row r="273" hidden="1" spans="1:17">
      <c r="A273" s="12" t="s">
        <v>17</v>
      </c>
      <c r="B273" s="12" t="str">
        <f t="shared" si="55"/>
        <v>M3_M</v>
      </c>
      <c r="C273" s="12" t="str">
        <f t="shared" si="56"/>
        <v>LMD_ALM</v>
      </c>
      <c r="D273" s="12" t="str">
        <f t="shared" si="57"/>
        <v>BP_Motor_var</v>
      </c>
      <c r="E273" s="13" t="str">
        <f t="shared" si="50"/>
        <v>CHP1_M3_M_BP_Motor_var</v>
      </c>
      <c r="F273" s="14" t="str">
        <f t="shared" si="51"/>
        <v>BP_Motor_var_LMD_ALM</v>
      </c>
      <c r="G273" s="10" t="str">
        <f t="shared" si="52"/>
        <v>CHP1_M3_M_LMD_ALM</v>
      </c>
      <c r="H273" s="10" t="str">
        <f>VLOOKUP(基本表格!E273,起始地址定义!A:D,4,FALSE)&amp;" "&amp;Q273</f>
        <v>2412+P5-M2 刨片机料仓1#出料螺旋B 电机控制 左跑偏报警</v>
      </c>
      <c r="I273" s="10" t="str">
        <f t="shared" si="53"/>
        <v>DB1100,X608.1</v>
      </c>
      <c r="J273" s="13" t="str">
        <f>VLOOKUP(E273,起始地址定义!A:D,2,FALSE)</f>
        <v>DB1100</v>
      </c>
      <c r="K273" s="12" t="str">
        <f t="shared" si="54"/>
        <v>X608.1</v>
      </c>
      <c r="L273" s="13">
        <f>VLOOKUP(E273,起始地址定义!A:D,3,FALSE)</f>
        <v>600</v>
      </c>
      <c r="M273" s="14">
        <f>VLOOKUP($F273,类型描述及偏移量!$C:$H,2,FALSE)</f>
        <v>8.1</v>
      </c>
      <c r="N273" s="14" t="str">
        <f>VLOOKUP($F273,类型描述及偏移量!$C:$H,3,FALSE)</f>
        <v>离散</v>
      </c>
      <c r="O273" s="14" t="str">
        <f>VLOOKUP($F273,类型描述及偏移量!$C:$H,4,FALSE)</f>
        <v>On</v>
      </c>
      <c r="P273" s="14" t="str">
        <f>VLOOKUP($F273,类型描述及偏移量!$C:$H,5,FALSE)</f>
        <v>Yes</v>
      </c>
      <c r="Q273" s="14" t="str">
        <f>VLOOKUP($F273,类型描述及偏移量!$C:$H,6,FALSE)</f>
        <v>左跑偏报警</v>
      </c>
    </row>
    <row r="274" hidden="1" spans="1:17">
      <c r="A274" s="12" t="s">
        <v>17</v>
      </c>
      <c r="B274" s="12" t="str">
        <f t="shared" si="55"/>
        <v>M3_M</v>
      </c>
      <c r="C274" s="12" t="str">
        <f t="shared" si="56"/>
        <v>LMD_CHK_1</v>
      </c>
      <c r="D274" s="12" t="str">
        <f t="shared" si="57"/>
        <v>BP_Motor_var</v>
      </c>
      <c r="E274" s="13" t="str">
        <f t="shared" si="50"/>
        <v>CHP1_M3_M_BP_Motor_var</v>
      </c>
      <c r="F274" s="14" t="str">
        <f t="shared" si="51"/>
        <v>BP_Motor_var_LMD_CHK_1</v>
      </c>
      <c r="G274" s="10" t="str">
        <f t="shared" si="52"/>
        <v>CHP1_M3_M_LMD_CHK_1</v>
      </c>
      <c r="H274" s="10" t="str">
        <f>VLOOKUP(基本表格!E274,起始地址定义!A:D,4,FALSE)&amp;" "&amp;Q274</f>
        <v>2412+P5-M2 刨片机料仓1#出料螺旋B 电机控制 左跑偏1检测</v>
      </c>
      <c r="I274" s="10" t="str">
        <f t="shared" si="53"/>
        <v>DB1100,X608.2</v>
      </c>
      <c r="J274" s="13" t="str">
        <f>VLOOKUP(E274,起始地址定义!A:D,2,FALSE)</f>
        <v>DB1100</v>
      </c>
      <c r="K274" s="12" t="str">
        <f t="shared" si="54"/>
        <v>X608.2</v>
      </c>
      <c r="L274" s="13">
        <f>VLOOKUP(E274,起始地址定义!A:D,3,FALSE)</f>
        <v>600</v>
      </c>
      <c r="M274" s="14">
        <f>VLOOKUP($F274,类型描述及偏移量!$C:$H,2,FALSE)</f>
        <v>8.2</v>
      </c>
      <c r="N274" s="14" t="str">
        <f>VLOOKUP($F274,类型描述及偏移量!$C:$H,3,FALSE)</f>
        <v>离散</v>
      </c>
      <c r="O274" s="14" t="str">
        <f>VLOOKUP($F274,类型描述及偏移量!$C:$H,4,FALSE)</f>
        <v>None</v>
      </c>
      <c r="P274" s="14" t="str">
        <f>VLOOKUP($F274,类型描述及偏移量!$C:$H,5,FALSE)</f>
        <v>Yes</v>
      </c>
      <c r="Q274" s="14" t="str">
        <f>VLOOKUP($F274,类型描述及偏移量!$C:$H,6,FALSE)</f>
        <v>左跑偏1检测</v>
      </c>
    </row>
    <row r="275" hidden="1" spans="1:17">
      <c r="A275" s="12" t="s">
        <v>17</v>
      </c>
      <c r="B275" s="12" t="str">
        <f t="shared" si="55"/>
        <v>M3_M</v>
      </c>
      <c r="C275" s="12" t="str">
        <f t="shared" si="56"/>
        <v>LMD_EN</v>
      </c>
      <c r="D275" s="12" t="str">
        <f t="shared" si="57"/>
        <v>BP_Motor_var</v>
      </c>
      <c r="E275" s="13" t="str">
        <f t="shared" si="50"/>
        <v>CHP1_M3_M_BP_Motor_var</v>
      </c>
      <c r="F275" s="14" t="str">
        <f t="shared" si="51"/>
        <v>BP_Motor_var_LMD_EN</v>
      </c>
      <c r="G275" s="10" t="str">
        <f t="shared" si="52"/>
        <v>CHP1_M3_M_LMD_EN</v>
      </c>
      <c r="H275" s="10" t="str">
        <f>VLOOKUP(基本表格!E275,起始地址定义!A:D,4,FALSE)&amp;" "&amp;Q275</f>
        <v>2412+P5-M2 刨片机料仓1#出料螺旋B 电机控制 左跑偏保护使能</v>
      </c>
      <c r="I275" s="10" t="str">
        <f t="shared" si="53"/>
        <v>DB1100,X608.3</v>
      </c>
      <c r="J275" s="13" t="str">
        <f>VLOOKUP(E275,起始地址定义!A:D,2,FALSE)</f>
        <v>DB1100</v>
      </c>
      <c r="K275" s="12" t="str">
        <f t="shared" si="54"/>
        <v>X608.3</v>
      </c>
      <c r="L275" s="13">
        <f>VLOOKUP(E275,起始地址定义!A:D,3,FALSE)</f>
        <v>600</v>
      </c>
      <c r="M275" s="14">
        <f>VLOOKUP($F275,类型描述及偏移量!$C:$H,2,FALSE)</f>
        <v>8.3</v>
      </c>
      <c r="N275" s="14" t="str">
        <f>VLOOKUP($F275,类型描述及偏移量!$C:$H,3,FALSE)</f>
        <v>离散</v>
      </c>
      <c r="O275" s="14" t="str">
        <f>VLOOKUP($F275,类型描述及偏移量!$C:$H,4,FALSE)</f>
        <v>None</v>
      </c>
      <c r="P275" s="14" t="str">
        <f>VLOOKUP($F275,类型描述及偏移量!$C:$H,5,FALSE)</f>
        <v>No</v>
      </c>
      <c r="Q275" s="14" t="str">
        <f>VLOOKUP($F275,类型描述及偏移量!$C:$H,6,FALSE)</f>
        <v>左跑偏保护使能</v>
      </c>
    </row>
    <row r="276" hidden="1" spans="1:17">
      <c r="A276" s="12" t="s">
        <v>17</v>
      </c>
      <c r="B276" s="12" t="str">
        <f t="shared" si="55"/>
        <v>M3_M</v>
      </c>
      <c r="C276" s="12" t="str">
        <f t="shared" si="56"/>
        <v>LMD_Stop</v>
      </c>
      <c r="D276" s="12" t="str">
        <f t="shared" si="57"/>
        <v>BP_Motor_var</v>
      </c>
      <c r="E276" s="13" t="str">
        <f t="shared" si="50"/>
        <v>CHP1_M3_M_BP_Motor_var</v>
      </c>
      <c r="F276" s="14" t="str">
        <f t="shared" si="51"/>
        <v>BP_Motor_var_LMD_Stop</v>
      </c>
      <c r="G276" s="10" t="str">
        <f t="shared" si="52"/>
        <v>CHP1_M3_M_LMD_Stop</v>
      </c>
      <c r="H276" s="10" t="str">
        <f>VLOOKUP(基本表格!E276,起始地址定义!A:D,4,FALSE)&amp;" "&amp;Q276</f>
        <v>2412+P5-M2 刨片机料仓1#出料螺旋B 电机控制 左跑偏导致停机</v>
      </c>
      <c r="I276" s="10" t="str">
        <f t="shared" si="53"/>
        <v>DB1100,X608.4</v>
      </c>
      <c r="J276" s="13" t="str">
        <f>VLOOKUP(E276,起始地址定义!A:D,2,FALSE)</f>
        <v>DB1100</v>
      </c>
      <c r="K276" s="12" t="str">
        <f t="shared" si="54"/>
        <v>X608.4</v>
      </c>
      <c r="L276" s="13">
        <f>VLOOKUP(E276,起始地址定义!A:D,3,FALSE)</f>
        <v>600</v>
      </c>
      <c r="M276" s="14">
        <f>VLOOKUP($F276,类型描述及偏移量!$C:$H,2,FALSE)</f>
        <v>8.4</v>
      </c>
      <c r="N276" s="14" t="str">
        <f>VLOOKUP($F276,类型描述及偏移量!$C:$H,3,FALSE)</f>
        <v>离散</v>
      </c>
      <c r="O276" s="14" t="str">
        <f>VLOOKUP($F276,类型描述及偏移量!$C:$H,4,FALSE)</f>
        <v>On</v>
      </c>
      <c r="P276" s="14" t="str">
        <f>VLOOKUP($F276,类型描述及偏移量!$C:$H,5,FALSE)</f>
        <v>Yes</v>
      </c>
      <c r="Q276" s="14" t="str">
        <f>VLOOKUP($F276,类型描述及偏移量!$C:$H,6,FALSE)</f>
        <v>左跑偏导致停机</v>
      </c>
    </row>
    <row r="277" hidden="1" spans="1:17">
      <c r="A277" s="12" t="s">
        <v>17</v>
      </c>
      <c r="B277" s="12" t="str">
        <f t="shared" si="55"/>
        <v>M3_M</v>
      </c>
      <c r="C277" s="12" t="str">
        <f t="shared" si="56"/>
        <v>LMD_Time</v>
      </c>
      <c r="D277" s="12" t="str">
        <f t="shared" si="57"/>
        <v>BP_Motor_var</v>
      </c>
      <c r="E277" s="13" t="str">
        <f t="shared" si="50"/>
        <v>CHP1_M3_M_BP_Motor_var</v>
      </c>
      <c r="F277" s="14" t="str">
        <f t="shared" si="51"/>
        <v>BP_Motor_var_LMD_Time</v>
      </c>
      <c r="G277" s="10" t="str">
        <f t="shared" si="52"/>
        <v>CHP1_M3_M_LMD_Time</v>
      </c>
      <c r="H277" s="10" t="str">
        <f>VLOOKUP(基本表格!E277,起始地址定义!A:D,4,FALSE)&amp;" "&amp;Q277</f>
        <v>2412+P5-M2 刨片机料仓1#出料螺旋B 电机控制 左跑偏检测时间</v>
      </c>
      <c r="I277" s="10" t="str">
        <f t="shared" si="53"/>
        <v>DB1100,INT610</v>
      </c>
      <c r="J277" s="13" t="str">
        <f>VLOOKUP(E277,起始地址定义!A:D,2,FALSE)</f>
        <v>DB1100</v>
      </c>
      <c r="K277" s="12" t="str">
        <f t="shared" si="54"/>
        <v>INT610</v>
      </c>
      <c r="L277" s="13">
        <f>VLOOKUP(E277,起始地址定义!A:D,3,FALSE)</f>
        <v>600</v>
      </c>
      <c r="M277" s="14">
        <f>VLOOKUP($F277,类型描述及偏移量!$C:$H,2,FALSE)</f>
        <v>10</v>
      </c>
      <c r="N277" s="14" t="str">
        <f>VLOOKUP($F277,类型描述及偏移量!$C:$H,3,FALSE)</f>
        <v>整型</v>
      </c>
      <c r="O277" s="14" t="str">
        <f>VLOOKUP($F277,类型描述及偏移量!$C:$H,4,FALSE)</f>
        <v>None</v>
      </c>
      <c r="P277" s="14" t="str">
        <f>VLOOKUP($F277,类型描述及偏移量!$C:$H,5,FALSE)</f>
        <v>No</v>
      </c>
      <c r="Q277" s="14" t="str">
        <f>VLOOKUP($F277,类型描述及偏移量!$C:$H,6,FALSE)</f>
        <v>左跑偏检测时间</v>
      </c>
    </row>
    <row r="278" hidden="1" spans="1:17">
      <c r="A278" s="12" t="s">
        <v>17</v>
      </c>
      <c r="B278" s="12" t="str">
        <f t="shared" si="55"/>
        <v>M3_M</v>
      </c>
      <c r="C278" s="12" t="str">
        <f t="shared" si="56"/>
        <v>RMD_ALM</v>
      </c>
      <c r="D278" s="12" t="str">
        <f t="shared" si="57"/>
        <v>BP_Motor_var</v>
      </c>
      <c r="E278" s="13" t="str">
        <f t="shared" si="50"/>
        <v>CHP1_M3_M_BP_Motor_var</v>
      </c>
      <c r="F278" s="14" t="str">
        <f t="shared" si="51"/>
        <v>BP_Motor_var_RMD_ALM</v>
      </c>
      <c r="G278" s="10" t="str">
        <f t="shared" si="52"/>
        <v>CHP1_M3_M_RMD_ALM</v>
      </c>
      <c r="H278" s="10" t="str">
        <f>VLOOKUP(基本表格!E278,起始地址定义!A:D,4,FALSE)&amp;" "&amp;Q278</f>
        <v>2412+P5-M2 刨片机料仓1#出料螺旋B 电机控制 右 跑偏报警</v>
      </c>
      <c r="I278" s="10" t="str">
        <f t="shared" si="53"/>
        <v>DB1100,X612.0</v>
      </c>
      <c r="J278" s="13" t="str">
        <f>VLOOKUP(E278,起始地址定义!A:D,2,FALSE)</f>
        <v>DB1100</v>
      </c>
      <c r="K278" s="12" t="str">
        <f t="shared" si="54"/>
        <v>X612.0</v>
      </c>
      <c r="L278" s="13">
        <f>VLOOKUP(E278,起始地址定义!A:D,3,FALSE)</f>
        <v>600</v>
      </c>
      <c r="M278" s="14">
        <f>VLOOKUP($F278,类型描述及偏移量!$C:$H,2,FALSE)</f>
        <v>12</v>
      </c>
      <c r="N278" s="14" t="str">
        <f>VLOOKUP($F278,类型描述及偏移量!$C:$H,3,FALSE)</f>
        <v>离散</v>
      </c>
      <c r="O278" s="14" t="str">
        <f>VLOOKUP($F278,类型描述及偏移量!$C:$H,4,FALSE)</f>
        <v>On</v>
      </c>
      <c r="P278" s="14" t="str">
        <f>VLOOKUP($F278,类型描述及偏移量!$C:$H,5,FALSE)</f>
        <v>Yes</v>
      </c>
      <c r="Q278" s="14" t="str">
        <f>VLOOKUP($F278,类型描述及偏移量!$C:$H,6,FALSE)</f>
        <v>右 跑偏报警</v>
      </c>
    </row>
    <row r="279" hidden="1" spans="1:17">
      <c r="A279" s="12" t="s">
        <v>17</v>
      </c>
      <c r="B279" s="12" t="str">
        <f t="shared" si="55"/>
        <v>M3_M</v>
      </c>
      <c r="C279" s="12" t="str">
        <f t="shared" si="56"/>
        <v>RMD_CHK_1</v>
      </c>
      <c r="D279" s="12" t="str">
        <f t="shared" si="57"/>
        <v>BP_Motor_var</v>
      </c>
      <c r="E279" s="13" t="str">
        <f t="shared" si="50"/>
        <v>CHP1_M3_M_BP_Motor_var</v>
      </c>
      <c r="F279" s="14" t="str">
        <f t="shared" si="51"/>
        <v>BP_Motor_var_RMD_CHK_1</v>
      </c>
      <c r="G279" s="10" t="str">
        <f t="shared" si="52"/>
        <v>CHP1_M3_M_RMD_CHK_1</v>
      </c>
      <c r="H279" s="10" t="str">
        <f>VLOOKUP(基本表格!E279,起始地址定义!A:D,4,FALSE)&amp;" "&amp;Q279</f>
        <v>2412+P5-M2 刨片机料仓1#出料螺旋B 电机控制 右跑偏1检测</v>
      </c>
      <c r="I279" s="10" t="str">
        <f t="shared" si="53"/>
        <v>DB1100,X612.1</v>
      </c>
      <c r="J279" s="13" t="str">
        <f>VLOOKUP(E279,起始地址定义!A:D,2,FALSE)</f>
        <v>DB1100</v>
      </c>
      <c r="K279" s="12" t="str">
        <f t="shared" si="54"/>
        <v>X612.1</v>
      </c>
      <c r="L279" s="13">
        <f>VLOOKUP(E279,起始地址定义!A:D,3,FALSE)</f>
        <v>600</v>
      </c>
      <c r="M279" s="14">
        <f>VLOOKUP($F279,类型描述及偏移量!$C:$H,2,FALSE)</f>
        <v>12.1</v>
      </c>
      <c r="N279" s="14" t="str">
        <f>VLOOKUP($F279,类型描述及偏移量!$C:$H,3,FALSE)</f>
        <v>离散</v>
      </c>
      <c r="O279" s="14" t="str">
        <f>VLOOKUP($F279,类型描述及偏移量!$C:$H,4,FALSE)</f>
        <v>None</v>
      </c>
      <c r="P279" s="14" t="str">
        <f>VLOOKUP($F279,类型描述及偏移量!$C:$H,5,FALSE)</f>
        <v>Yes</v>
      </c>
      <c r="Q279" s="14" t="str">
        <f>VLOOKUP($F279,类型描述及偏移量!$C:$H,6,FALSE)</f>
        <v>右跑偏1检测</v>
      </c>
    </row>
    <row r="280" hidden="1" spans="1:17">
      <c r="A280" s="12" t="s">
        <v>17</v>
      </c>
      <c r="B280" s="12" t="str">
        <f t="shared" si="55"/>
        <v>M3_M</v>
      </c>
      <c r="C280" s="12" t="str">
        <f t="shared" si="56"/>
        <v>RMD_EN</v>
      </c>
      <c r="D280" s="12" t="str">
        <f t="shared" si="57"/>
        <v>BP_Motor_var</v>
      </c>
      <c r="E280" s="13" t="str">
        <f t="shared" si="50"/>
        <v>CHP1_M3_M_BP_Motor_var</v>
      </c>
      <c r="F280" s="14" t="str">
        <f t="shared" si="51"/>
        <v>BP_Motor_var_RMD_EN</v>
      </c>
      <c r="G280" s="10" t="str">
        <f t="shared" si="52"/>
        <v>CHP1_M3_M_RMD_EN</v>
      </c>
      <c r="H280" s="10" t="str">
        <f>VLOOKUP(基本表格!E280,起始地址定义!A:D,4,FALSE)&amp;" "&amp;Q280</f>
        <v>2412+P5-M2 刨片机料仓1#出料螺旋B 电机控制 右跑偏保护使能</v>
      </c>
      <c r="I280" s="10" t="str">
        <f t="shared" si="53"/>
        <v>DB1100,X612.2</v>
      </c>
      <c r="J280" s="13" t="str">
        <f>VLOOKUP(E280,起始地址定义!A:D,2,FALSE)</f>
        <v>DB1100</v>
      </c>
      <c r="K280" s="12" t="str">
        <f t="shared" si="54"/>
        <v>X612.2</v>
      </c>
      <c r="L280" s="13">
        <f>VLOOKUP(E280,起始地址定义!A:D,3,FALSE)</f>
        <v>600</v>
      </c>
      <c r="M280" s="14">
        <f>VLOOKUP($F280,类型描述及偏移量!$C:$H,2,FALSE)</f>
        <v>12.2</v>
      </c>
      <c r="N280" s="14" t="str">
        <f>VLOOKUP($F280,类型描述及偏移量!$C:$H,3,FALSE)</f>
        <v>离散</v>
      </c>
      <c r="O280" s="14" t="str">
        <f>VLOOKUP($F280,类型描述及偏移量!$C:$H,4,FALSE)</f>
        <v>None</v>
      </c>
      <c r="P280" s="14" t="str">
        <f>VLOOKUP($F280,类型描述及偏移量!$C:$H,5,FALSE)</f>
        <v>No</v>
      </c>
      <c r="Q280" s="14" t="str">
        <f>VLOOKUP($F280,类型描述及偏移量!$C:$H,6,FALSE)</f>
        <v>右跑偏保护使能</v>
      </c>
    </row>
    <row r="281" hidden="1" spans="1:17">
      <c r="A281" s="12" t="s">
        <v>17</v>
      </c>
      <c r="B281" s="12" t="str">
        <f t="shared" si="55"/>
        <v>M3_M</v>
      </c>
      <c r="C281" s="12" t="str">
        <f t="shared" si="56"/>
        <v>RMD_Stop</v>
      </c>
      <c r="D281" s="12" t="str">
        <f t="shared" si="57"/>
        <v>BP_Motor_var</v>
      </c>
      <c r="E281" s="13" t="str">
        <f t="shared" si="50"/>
        <v>CHP1_M3_M_BP_Motor_var</v>
      </c>
      <c r="F281" s="14" t="str">
        <f t="shared" si="51"/>
        <v>BP_Motor_var_RMD_Stop</v>
      </c>
      <c r="G281" s="10" t="str">
        <f t="shared" si="52"/>
        <v>CHP1_M3_M_RMD_Stop</v>
      </c>
      <c r="H281" s="10" t="str">
        <f>VLOOKUP(基本表格!E281,起始地址定义!A:D,4,FALSE)&amp;" "&amp;Q281</f>
        <v>2412+P5-M2 刨片机料仓1#出料螺旋B 电机控制 右跑偏导致停机</v>
      </c>
      <c r="I281" s="10" t="str">
        <f t="shared" si="53"/>
        <v>DB1100,X612.3</v>
      </c>
      <c r="J281" s="13" t="str">
        <f>VLOOKUP(E281,起始地址定义!A:D,2,FALSE)</f>
        <v>DB1100</v>
      </c>
      <c r="K281" s="12" t="str">
        <f t="shared" si="54"/>
        <v>X612.3</v>
      </c>
      <c r="L281" s="13">
        <f>VLOOKUP(E281,起始地址定义!A:D,3,FALSE)</f>
        <v>600</v>
      </c>
      <c r="M281" s="14">
        <f>VLOOKUP($F281,类型描述及偏移量!$C:$H,2,FALSE)</f>
        <v>12.3</v>
      </c>
      <c r="N281" s="14" t="str">
        <f>VLOOKUP($F281,类型描述及偏移量!$C:$H,3,FALSE)</f>
        <v>离散</v>
      </c>
      <c r="O281" s="14" t="str">
        <f>VLOOKUP($F281,类型描述及偏移量!$C:$H,4,FALSE)</f>
        <v>On</v>
      </c>
      <c r="P281" s="14" t="str">
        <f>VLOOKUP($F281,类型描述及偏移量!$C:$H,5,FALSE)</f>
        <v>Yes</v>
      </c>
      <c r="Q281" s="14" t="str">
        <f>VLOOKUP($F281,类型描述及偏移量!$C:$H,6,FALSE)</f>
        <v>右跑偏导致停机</v>
      </c>
    </row>
    <row r="282" hidden="1" spans="1:17">
      <c r="A282" s="12" t="s">
        <v>17</v>
      </c>
      <c r="B282" s="12" t="str">
        <f t="shared" si="55"/>
        <v>M3_M</v>
      </c>
      <c r="C282" s="12" t="str">
        <f t="shared" si="56"/>
        <v>RMD_Time</v>
      </c>
      <c r="D282" s="12" t="str">
        <f t="shared" si="57"/>
        <v>BP_Motor_var</v>
      </c>
      <c r="E282" s="13" t="str">
        <f t="shared" si="50"/>
        <v>CHP1_M3_M_BP_Motor_var</v>
      </c>
      <c r="F282" s="14" t="str">
        <f t="shared" si="51"/>
        <v>BP_Motor_var_RMD_Time</v>
      </c>
      <c r="G282" s="10" t="str">
        <f t="shared" si="52"/>
        <v>CHP1_M3_M_RMD_Time</v>
      </c>
      <c r="H282" s="10" t="str">
        <f>VLOOKUP(基本表格!E282,起始地址定义!A:D,4,FALSE)&amp;" "&amp;Q282</f>
        <v>2412+P5-M2 刨片机料仓1#出料螺旋B 电机控制 右跑偏检测时间</v>
      </c>
      <c r="I282" s="10" t="str">
        <f t="shared" si="53"/>
        <v>DB1100,INT614</v>
      </c>
      <c r="J282" s="13" t="str">
        <f>VLOOKUP(E282,起始地址定义!A:D,2,FALSE)</f>
        <v>DB1100</v>
      </c>
      <c r="K282" s="12" t="str">
        <f t="shared" si="54"/>
        <v>INT614</v>
      </c>
      <c r="L282" s="13">
        <f>VLOOKUP(E282,起始地址定义!A:D,3,FALSE)</f>
        <v>600</v>
      </c>
      <c r="M282" s="14">
        <f>VLOOKUP($F282,类型描述及偏移量!$C:$H,2,FALSE)</f>
        <v>14</v>
      </c>
      <c r="N282" s="14" t="str">
        <f>VLOOKUP($F282,类型描述及偏移量!$C:$H,3,FALSE)</f>
        <v>整型</v>
      </c>
      <c r="O282" s="14" t="str">
        <f>VLOOKUP($F282,类型描述及偏移量!$C:$H,4,FALSE)</f>
        <v>None</v>
      </c>
      <c r="P282" s="14" t="str">
        <f>VLOOKUP($F282,类型描述及偏移量!$C:$H,5,FALSE)</f>
        <v>No</v>
      </c>
      <c r="Q282" s="14" t="str">
        <f>VLOOKUP($F282,类型描述及偏移量!$C:$H,6,FALSE)</f>
        <v>右跑偏检测时间</v>
      </c>
    </row>
    <row r="283" hidden="1" spans="1:17">
      <c r="A283" s="12" t="s">
        <v>17</v>
      </c>
      <c r="B283" s="12" t="str">
        <f t="shared" si="55"/>
        <v>M3_M</v>
      </c>
      <c r="C283" s="12" t="str">
        <f t="shared" si="56"/>
        <v>Motor_Delta</v>
      </c>
      <c r="D283" s="12" t="str">
        <f t="shared" si="57"/>
        <v>BP_Motor_var</v>
      </c>
      <c r="E283" s="13" t="str">
        <f t="shared" si="50"/>
        <v>CHP1_M3_M_BP_Motor_var</v>
      </c>
      <c r="F283" s="14" t="str">
        <f t="shared" si="51"/>
        <v>BP_Motor_var_Motor_Delta</v>
      </c>
      <c r="G283" s="10" t="str">
        <f t="shared" si="52"/>
        <v>CHP1_M3_M_Motor_Delta</v>
      </c>
      <c r="H283" s="10" t="str">
        <f>VLOOKUP(基本表格!E283,起始地址定义!A:D,4,FALSE)&amp;" "&amp;Q283</f>
        <v>2412+P5-M2 刨片机料仓1#出料螺旋B 电机控制 三角型</v>
      </c>
      <c r="I283" s="10" t="str">
        <f t="shared" si="53"/>
        <v>DB1100,X616.0</v>
      </c>
      <c r="J283" s="13" t="str">
        <f>VLOOKUP(E283,起始地址定义!A:D,2,FALSE)</f>
        <v>DB1100</v>
      </c>
      <c r="K283" s="12" t="str">
        <f t="shared" si="54"/>
        <v>X616.0</v>
      </c>
      <c r="L283" s="13">
        <f>VLOOKUP(E283,起始地址定义!A:D,3,FALSE)</f>
        <v>600</v>
      </c>
      <c r="M283" s="14">
        <f>VLOOKUP($F283,类型描述及偏移量!$C:$H,2,FALSE)</f>
        <v>16</v>
      </c>
      <c r="N283" s="14" t="str">
        <f>VLOOKUP($F283,类型描述及偏移量!$C:$H,3,FALSE)</f>
        <v>离散</v>
      </c>
      <c r="O283" s="14" t="str">
        <f>VLOOKUP($F283,类型描述及偏移量!$C:$H,4,FALSE)</f>
        <v>None</v>
      </c>
      <c r="P283" s="14" t="str">
        <f>VLOOKUP($F283,类型描述及偏移量!$C:$H,5,FALSE)</f>
        <v>Yes</v>
      </c>
      <c r="Q283" s="14" t="str">
        <f>VLOOKUP($F283,类型描述及偏移量!$C:$H,6,FALSE)</f>
        <v>三角型</v>
      </c>
    </row>
    <row r="284" hidden="1" spans="1:17">
      <c r="A284" s="12" t="s">
        <v>17</v>
      </c>
      <c r="B284" s="12" t="str">
        <f t="shared" ref="B284:B299" si="58">"M"&amp;RIGHT(LEFT(B161,FIND("_",B161,1)-1),LEN(LEFT(B161,FIND("_",B161,1)-1))-1)+1&amp;"_"&amp;RIGHT(B161,LEN(B161)-FIND("_",B161,1))</f>
        <v>M3_M</v>
      </c>
      <c r="C284" s="12" t="str">
        <f t="shared" ref="C284:C299" si="59">C161</f>
        <v>Motor_Wye</v>
      </c>
      <c r="D284" s="12" t="str">
        <f t="shared" ref="D284:D299" si="60">D161</f>
        <v>BP_Motor_var</v>
      </c>
      <c r="E284" s="13" t="str">
        <f t="shared" si="50"/>
        <v>CHP1_M3_M_BP_Motor_var</v>
      </c>
      <c r="F284" s="14" t="str">
        <f t="shared" si="51"/>
        <v>BP_Motor_var_Motor_Wye</v>
      </c>
      <c r="G284" s="10" t="str">
        <f t="shared" si="52"/>
        <v>CHP1_M3_M_Motor_Wye</v>
      </c>
      <c r="H284" s="10" t="str">
        <f>VLOOKUP(基本表格!E284,起始地址定义!A:D,4,FALSE)&amp;" "&amp;Q284</f>
        <v>2412+P5-M2 刨片机料仓1#出料螺旋B 电机控制 星型</v>
      </c>
      <c r="I284" s="10" t="str">
        <f t="shared" si="53"/>
        <v>DB1100,X616.1</v>
      </c>
      <c r="J284" s="13" t="str">
        <f>VLOOKUP(E284,起始地址定义!A:D,2,FALSE)</f>
        <v>DB1100</v>
      </c>
      <c r="K284" s="12" t="str">
        <f t="shared" si="54"/>
        <v>X616.1</v>
      </c>
      <c r="L284" s="13">
        <f>VLOOKUP(E284,起始地址定义!A:D,3,FALSE)</f>
        <v>600</v>
      </c>
      <c r="M284" s="14">
        <f>VLOOKUP($F284,类型描述及偏移量!$C:$H,2,FALSE)</f>
        <v>16.1</v>
      </c>
      <c r="N284" s="14" t="str">
        <f>VLOOKUP($F284,类型描述及偏移量!$C:$H,3,FALSE)</f>
        <v>离散</v>
      </c>
      <c r="O284" s="14" t="str">
        <f>VLOOKUP($F284,类型描述及偏移量!$C:$H,4,FALSE)</f>
        <v>None</v>
      </c>
      <c r="P284" s="14" t="str">
        <f>VLOOKUP($F284,类型描述及偏移量!$C:$H,5,FALSE)</f>
        <v>Yes</v>
      </c>
      <c r="Q284" s="14" t="str">
        <f>VLOOKUP($F284,类型描述及偏移量!$C:$H,6,FALSE)</f>
        <v>星型</v>
      </c>
    </row>
    <row r="285" hidden="1" spans="1:17">
      <c r="A285" s="12" t="s">
        <v>17</v>
      </c>
      <c r="B285" s="12" t="str">
        <f t="shared" si="58"/>
        <v>M3_M</v>
      </c>
      <c r="C285" s="12" t="str">
        <f t="shared" si="59"/>
        <v>MSD</v>
      </c>
      <c r="D285" s="12" t="str">
        <f t="shared" si="60"/>
        <v>BP_Motor_var</v>
      </c>
      <c r="E285" s="13" t="str">
        <f t="shared" si="50"/>
        <v>CHP1_M3_M_BP_Motor_var</v>
      </c>
      <c r="F285" s="14" t="str">
        <f t="shared" si="51"/>
        <v>BP_Motor_var_MSD</v>
      </c>
      <c r="G285" s="10" t="str">
        <f t="shared" si="52"/>
        <v>CHP1_M3_M_MSD</v>
      </c>
      <c r="H285" s="10" t="str">
        <f>VLOOKUP(基本表格!E285,起始地址定义!A:D,4,FALSE)&amp;" "&amp;Q285</f>
        <v>2412+P5-M2 刨片机料仓1#出料螺旋B 电机控制 维修开关</v>
      </c>
      <c r="I285" s="10" t="str">
        <f t="shared" si="53"/>
        <v>DB1100,X616.2</v>
      </c>
      <c r="J285" s="13" t="str">
        <f>VLOOKUP(E285,起始地址定义!A:D,2,FALSE)</f>
        <v>DB1100</v>
      </c>
      <c r="K285" s="12" t="str">
        <f t="shared" si="54"/>
        <v>X616.2</v>
      </c>
      <c r="L285" s="13">
        <f>VLOOKUP(E285,起始地址定义!A:D,3,FALSE)</f>
        <v>600</v>
      </c>
      <c r="M285" s="14">
        <f>VLOOKUP($F285,类型描述及偏移量!$C:$H,2,FALSE)</f>
        <v>16.2</v>
      </c>
      <c r="N285" s="14" t="str">
        <f>VLOOKUP($F285,类型描述及偏移量!$C:$H,3,FALSE)</f>
        <v>离散</v>
      </c>
      <c r="O285" s="14" t="str">
        <f>VLOOKUP($F285,类型描述及偏移量!$C:$H,4,FALSE)</f>
        <v>On</v>
      </c>
      <c r="P285" s="14" t="str">
        <f>VLOOKUP($F285,类型描述及偏移量!$C:$H,5,FALSE)</f>
        <v>Yes</v>
      </c>
      <c r="Q285" s="14" t="str">
        <f>VLOOKUP($F285,类型描述及偏移量!$C:$H,6,FALSE)</f>
        <v>维修开关</v>
      </c>
    </row>
    <row r="286" hidden="1" spans="1:17">
      <c r="A286" s="12" t="s">
        <v>17</v>
      </c>
      <c r="B286" s="12" t="str">
        <f t="shared" si="58"/>
        <v>M3_M</v>
      </c>
      <c r="C286" s="12" t="str">
        <f t="shared" si="59"/>
        <v>LMD_CHK_2</v>
      </c>
      <c r="D286" s="12" t="str">
        <f t="shared" si="60"/>
        <v>BP_Motor_var</v>
      </c>
      <c r="E286" s="13" t="str">
        <f t="shared" si="50"/>
        <v>CHP1_M3_M_BP_Motor_var</v>
      </c>
      <c r="F286" s="14" t="str">
        <f t="shared" si="51"/>
        <v>BP_Motor_var_LMD_CHK_2</v>
      </c>
      <c r="G286" s="10" t="str">
        <f t="shared" si="52"/>
        <v>CHP1_M3_M_LMD_CHK_2</v>
      </c>
      <c r="H286" s="10" t="str">
        <f>VLOOKUP(基本表格!E286,起始地址定义!A:D,4,FALSE)&amp;" "&amp;Q286</f>
        <v>2412+P5-M2 刨片机料仓1#出料螺旋B 电机控制 左跑偏2检测</v>
      </c>
      <c r="I286" s="10" t="str">
        <f t="shared" si="53"/>
        <v>DB1100,X616.3</v>
      </c>
      <c r="J286" s="13" t="str">
        <f>VLOOKUP(E286,起始地址定义!A:D,2,FALSE)</f>
        <v>DB1100</v>
      </c>
      <c r="K286" s="12" t="str">
        <f t="shared" si="54"/>
        <v>X616.3</v>
      </c>
      <c r="L286" s="13">
        <f>VLOOKUP(E286,起始地址定义!A:D,3,FALSE)</f>
        <v>600</v>
      </c>
      <c r="M286" s="14">
        <f>VLOOKUP($F286,类型描述及偏移量!$C:$H,2,FALSE)</f>
        <v>16.3</v>
      </c>
      <c r="N286" s="14" t="str">
        <f>VLOOKUP($F286,类型描述及偏移量!$C:$H,3,FALSE)</f>
        <v>离散</v>
      </c>
      <c r="O286" s="14" t="str">
        <f>VLOOKUP($F286,类型描述及偏移量!$C:$H,4,FALSE)</f>
        <v>None</v>
      </c>
      <c r="P286" s="14" t="str">
        <f>VLOOKUP($F286,类型描述及偏移量!$C:$H,5,FALSE)</f>
        <v>Yes</v>
      </c>
      <c r="Q286" s="14" t="str">
        <f>VLOOKUP($F286,类型描述及偏移量!$C:$H,6,FALSE)</f>
        <v>左跑偏2检测</v>
      </c>
    </row>
    <row r="287" hidden="1" spans="1:17">
      <c r="A287" s="12" t="s">
        <v>17</v>
      </c>
      <c r="B287" s="12" t="str">
        <f t="shared" si="58"/>
        <v>M3_M</v>
      </c>
      <c r="C287" s="12" t="str">
        <f t="shared" si="59"/>
        <v>RMD_CHK_2</v>
      </c>
      <c r="D287" s="12" t="str">
        <f t="shared" si="60"/>
        <v>BP_Motor_var</v>
      </c>
      <c r="E287" s="13" t="str">
        <f t="shared" si="50"/>
        <v>CHP1_M3_M_BP_Motor_var</v>
      </c>
      <c r="F287" s="14" t="str">
        <f t="shared" si="51"/>
        <v>BP_Motor_var_RMD_CHK_2</v>
      </c>
      <c r="G287" s="10" t="str">
        <f t="shared" si="52"/>
        <v>CHP1_M3_M_RMD_CHK_2</v>
      </c>
      <c r="H287" s="10" t="str">
        <f>VLOOKUP(基本表格!E287,起始地址定义!A:D,4,FALSE)&amp;" "&amp;Q287</f>
        <v>2412+P5-M2 刨片机料仓1#出料螺旋B 电机控制 右跑偏2检测</v>
      </c>
      <c r="I287" s="10" t="str">
        <f t="shared" si="53"/>
        <v>DB1100,X616.4</v>
      </c>
      <c r="J287" s="13" t="str">
        <f>VLOOKUP(E287,起始地址定义!A:D,2,FALSE)</f>
        <v>DB1100</v>
      </c>
      <c r="K287" s="12" t="str">
        <f t="shared" si="54"/>
        <v>X616.4</v>
      </c>
      <c r="L287" s="13">
        <f>VLOOKUP(E287,起始地址定义!A:D,3,FALSE)</f>
        <v>600</v>
      </c>
      <c r="M287" s="14">
        <f>VLOOKUP($F287,类型描述及偏移量!$C:$H,2,FALSE)</f>
        <v>16.4</v>
      </c>
      <c r="N287" s="14" t="str">
        <f>VLOOKUP($F287,类型描述及偏移量!$C:$H,3,FALSE)</f>
        <v>离散</v>
      </c>
      <c r="O287" s="14" t="str">
        <f>VLOOKUP($F287,类型描述及偏移量!$C:$H,4,FALSE)</f>
        <v>None</v>
      </c>
      <c r="P287" s="14" t="str">
        <f>VLOOKUP($F287,类型描述及偏移量!$C:$H,5,FALSE)</f>
        <v>Yes</v>
      </c>
      <c r="Q287" s="14" t="str">
        <f>VLOOKUP($F287,类型描述及偏移量!$C:$H,6,FALSE)</f>
        <v>右跑偏2检测</v>
      </c>
    </row>
    <row r="288" hidden="1" spans="1:17">
      <c r="A288" s="12" t="s">
        <v>17</v>
      </c>
      <c r="B288" s="12" t="str">
        <f t="shared" si="58"/>
        <v>M3_M</v>
      </c>
      <c r="C288" s="12" t="str">
        <f t="shared" si="59"/>
        <v>InterStarTime</v>
      </c>
      <c r="D288" s="12" t="str">
        <f t="shared" si="60"/>
        <v>BP_Motor_var</v>
      </c>
      <c r="E288" s="13" t="str">
        <f t="shared" si="50"/>
        <v>CHP1_M3_M_BP_Motor_var</v>
      </c>
      <c r="F288" s="14" t="str">
        <f t="shared" si="51"/>
        <v>BP_Motor_var_InterStarTime</v>
      </c>
      <c r="G288" s="10" t="str">
        <f t="shared" si="52"/>
        <v>CHP1_M3_M_InterStarTime</v>
      </c>
      <c r="H288" s="10" t="str">
        <f>VLOOKUP(基本表格!E288,起始地址定义!A:D,4,FALSE)&amp;" "&amp;Q288</f>
        <v>2412+P5-M2 刨片机料仓1#出料螺旋B 电机控制 联动启动延时</v>
      </c>
      <c r="I288" s="10" t="str">
        <f t="shared" si="53"/>
        <v>DB1100,INT618</v>
      </c>
      <c r="J288" s="13" t="str">
        <f>VLOOKUP(E288,起始地址定义!A:D,2,FALSE)</f>
        <v>DB1100</v>
      </c>
      <c r="K288" s="12" t="str">
        <f t="shared" si="54"/>
        <v>INT618</v>
      </c>
      <c r="L288" s="13">
        <f>VLOOKUP(E288,起始地址定义!A:D,3,FALSE)</f>
        <v>600</v>
      </c>
      <c r="M288" s="14">
        <f>VLOOKUP($F288,类型描述及偏移量!$C:$H,2,FALSE)</f>
        <v>18</v>
      </c>
      <c r="N288" s="14" t="str">
        <f>VLOOKUP($F288,类型描述及偏移量!$C:$H,3,FALSE)</f>
        <v>整型</v>
      </c>
      <c r="O288" s="14" t="str">
        <f>VLOOKUP($F288,类型描述及偏移量!$C:$H,4,FALSE)</f>
        <v>None</v>
      </c>
      <c r="P288" s="14" t="str">
        <f>VLOOKUP($F288,类型描述及偏移量!$C:$H,5,FALSE)</f>
        <v>No</v>
      </c>
      <c r="Q288" s="14" t="str">
        <f>VLOOKUP($F288,类型描述及偏移量!$C:$H,6,FALSE)</f>
        <v>联动启动延时</v>
      </c>
    </row>
    <row r="289" hidden="1" spans="1:17">
      <c r="A289" s="12" t="s">
        <v>17</v>
      </c>
      <c r="B289" s="12" t="str">
        <f t="shared" si="58"/>
        <v>M3_M</v>
      </c>
      <c r="C289" s="12" t="str">
        <f t="shared" si="59"/>
        <v>Alt_TMR</v>
      </c>
      <c r="D289" s="12" t="str">
        <f t="shared" si="60"/>
        <v>BP_Motor_var</v>
      </c>
      <c r="E289" s="13" t="str">
        <f t="shared" si="50"/>
        <v>CHP1_M3_M_BP_Motor_var</v>
      </c>
      <c r="F289" s="14" t="str">
        <f t="shared" si="51"/>
        <v>BP_Motor_var_Alt_TMR</v>
      </c>
      <c r="G289" s="10" t="str">
        <f t="shared" si="52"/>
        <v>CHP1_M3_M_Alt_TMR</v>
      </c>
      <c r="H289" s="10" t="str">
        <f>VLOOKUP(基本表格!E289,起始地址定义!A:D,4,FALSE)&amp;" "&amp;Q289</f>
        <v>2412+P5-M2 刨片机料仓1#出料螺旋B 电机控制 起动转换时间 秒</v>
      </c>
      <c r="I289" s="10" t="str">
        <f t="shared" si="53"/>
        <v>DB1100,INT620</v>
      </c>
      <c r="J289" s="13" t="str">
        <f>VLOOKUP(E289,起始地址定义!A:D,2,FALSE)</f>
        <v>DB1100</v>
      </c>
      <c r="K289" s="12" t="str">
        <f t="shared" si="54"/>
        <v>INT620</v>
      </c>
      <c r="L289" s="13">
        <f>VLOOKUP(E289,起始地址定义!A:D,3,FALSE)</f>
        <v>600</v>
      </c>
      <c r="M289" s="14">
        <f>VLOOKUP($F289,类型描述及偏移量!$C:$H,2,FALSE)</f>
        <v>20</v>
      </c>
      <c r="N289" s="14" t="str">
        <f>VLOOKUP($F289,类型描述及偏移量!$C:$H,3,FALSE)</f>
        <v>整型</v>
      </c>
      <c r="O289" s="14" t="str">
        <f>VLOOKUP($F289,类型描述及偏移量!$C:$H,4,FALSE)</f>
        <v>None</v>
      </c>
      <c r="P289" s="14" t="str">
        <f>VLOOKUP($F289,类型描述及偏移量!$C:$H,5,FALSE)</f>
        <v>No</v>
      </c>
      <c r="Q289" s="14" t="str">
        <f>VLOOKUP($F289,类型描述及偏移量!$C:$H,6,FALSE)</f>
        <v>起动转换时间 秒</v>
      </c>
    </row>
    <row r="290" hidden="1" spans="1:17">
      <c r="A290" s="12" t="s">
        <v>17</v>
      </c>
      <c r="B290" s="12" t="str">
        <f t="shared" si="58"/>
        <v>M3_SetFRQ</v>
      </c>
      <c r="C290" s="12" t="str">
        <f t="shared" si="59"/>
        <v>HiProEN</v>
      </c>
      <c r="D290" s="12" t="str">
        <f t="shared" si="60"/>
        <v>BP_Value_var</v>
      </c>
      <c r="E290" s="13" t="str">
        <f t="shared" si="50"/>
        <v>CHP1_M3_SetFRQ_BP_Value_var</v>
      </c>
      <c r="F290" s="14" t="str">
        <f t="shared" si="51"/>
        <v>BP_Value_var_HiProEN</v>
      </c>
      <c r="G290" s="10" t="str">
        <f t="shared" si="52"/>
        <v>CHP1_M3_SetFRQ_HiProEN</v>
      </c>
      <c r="H290" s="10" t="str">
        <f>VLOOKUP(基本表格!E290,起始地址定义!A:D,4,FALSE)&amp;" "&amp;Q290</f>
        <v>2412+P5-M2 刨片机料仓1#出料螺旋B 给定频率 上限保护使能</v>
      </c>
      <c r="I290" s="10" t="str">
        <f t="shared" si="53"/>
        <v>DB1100,X650.3</v>
      </c>
      <c r="J290" s="13" t="str">
        <f>VLOOKUP(E290,起始地址定义!A:D,2,FALSE)</f>
        <v>DB1100</v>
      </c>
      <c r="K290" s="12" t="str">
        <f t="shared" si="54"/>
        <v>X650.3</v>
      </c>
      <c r="L290" s="13">
        <f>VLOOKUP(E290,起始地址定义!A:D,3,FALSE)</f>
        <v>650</v>
      </c>
      <c r="M290" s="14">
        <f>VLOOKUP($F290,类型描述及偏移量!$C:$H,2,FALSE)</f>
        <v>0.299999999999997</v>
      </c>
      <c r="N290" s="14" t="str">
        <f>VLOOKUP($F290,类型描述及偏移量!$C:$H,3,FALSE)</f>
        <v>离散</v>
      </c>
      <c r="O290" s="14" t="str">
        <f>VLOOKUP($F290,类型描述及偏移量!$C:$H,4,FALSE)</f>
        <v>None</v>
      </c>
      <c r="P290" s="14" t="str">
        <f>VLOOKUP($F290,类型描述及偏移量!$C:$H,5,FALSE)</f>
        <v>No</v>
      </c>
      <c r="Q290" s="14" t="str">
        <f>VLOOKUP($F290,类型描述及偏移量!$C:$H,6,FALSE)</f>
        <v>上限保护使能</v>
      </c>
    </row>
    <row r="291" hidden="1" spans="1:17">
      <c r="A291" s="12" t="s">
        <v>17</v>
      </c>
      <c r="B291" s="12" t="str">
        <f t="shared" si="58"/>
        <v>M3_SetFRQ</v>
      </c>
      <c r="C291" s="12" t="str">
        <f t="shared" si="59"/>
        <v>LoProEN</v>
      </c>
      <c r="D291" s="12" t="str">
        <f t="shared" si="60"/>
        <v>BP_Value_var</v>
      </c>
      <c r="E291" s="13" t="str">
        <f t="shared" si="50"/>
        <v>CHP1_M3_SetFRQ_BP_Value_var</v>
      </c>
      <c r="F291" s="14" t="str">
        <f t="shared" si="51"/>
        <v>BP_Value_var_LoProEN</v>
      </c>
      <c r="G291" s="10" t="str">
        <f t="shared" si="52"/>
        <v>CHP1_M3_SetFRQ_LoProEN</v>
      </c>
      <c r="H291" s="10" t="str">
        <f>VLOOKUP(基本表格!E291,起始地址定义!A:D,4,FALSE)&amp;" "&amp;Q291</f>
        <v>2412+P5-M2 刨片机料仓1#出料螺旋B 给定频率 下限保护使能</v>
      </c>
      <c r="I291" s="10" t="str">
        <f t="shared" si="53"/>
        <v>DB1100,X650.4</v>
      </c>
      <c r="J291" s="13" t="str">
        <f>VLOOKUP(E291,起始地址定义!A:D,2,FALSE)</f>
        <v>DB1100</v>
      </c>
      <c r="K291" s="12" t="str">
        <f t="shared" si="54"/>
        <v>X650.4</v>
      </c>
      <c r="L291" s="13">
        <f>VLOOKUP(E291,起始地址定义!A:D,3,FALSE)</f>
        <v>650</v>
      </c>
      <c r="M291" s="14">
        <f>VLOOKUP($F291,类型描述及偏移量!$C:$H,2,FALSE)</f>
        <v>0.399999999999999</v>
      </c>
      <c r="N291" s="14" t="str">
        <f>VLOOKUP($F291,类型描述及偏移量!$C:$H,3,FALSE)</f>
        <v>离散</v>
      </c>
      <c r="O291" s="14" t="str">
        <f>VLOOKUP($F291,类型描述及偏移量!$C:$H,4,FALSE)</f>
        <v>None</v>
      </c>
      <c r="P291" s="14" t="str">
        <f>VLOOKUP($F291,类型描述及偏移量!$C:$H,5,FALSE)</f>
        <v>No</v>
      </c>
      <c r="Q291" s="14" t="str">
        <f>VLOOKUP($F291,类型描述及偏移量!$C:$H,6,FALSE)</f>
        <v>下限保护使能</v>
      </c>
    </row>
    <row r="292" hidden="1" spans="1:17">
      <c r="A292" s="12" t="s">
        <v>17</v>
      </c>
      <c r="B292" s="12" t="str">
        <f t="shared" si="58"/>
        <v>M3_SetFRQ</v>
      </c>
      <c r="C292" s="12" t="str">
        <f t="shared" si="59"/>
        <v>HiALM</v>
      </c>
      <c r="D292" s="12" t="str">
        <f t="shared" si="60"/>
        <v>BP_Value_var</v>
      </c>
      <c r="E292" s="13" t="str">
        <f t="shared" si="50"/>
        <v>CHP1_M3_SetFRQ_BP_Value_var</v>
      </c>
      <c r="F292" s="14" t="str">
        <f t="shared" si="51"/>
        <v>BP_Value_var_HiALM</v>
      </c>
      <c r="G292" s="10" t="str">
        <f t="shared" si="52"/>
        <v>CHP1_M3_SetFRQ_HiALM</v>
      </c>
      <c r="H292" s="10" t="str">
        <f>VLOOKUP(基本表格!E292,起始地址定义!A:D,4,FALSE)&amp;" "&amp;Q292</f>
        <v>2412+P5-M2 刨片机料仓1#出料螺旋B 给定频率 上限报警</v>
      </c>
      <c r="I292" s="10" t="str">
        <f t="shared" si="53"/>
        <v>DB1100,X650.5</v>
      </c>
      <c r="J292" s="13" t="str">
        <f>VLOOKUP(E292,起始地址定义!A:D,2,FALSE)</f>
        <v>DB1100</v>
      </c>
      <c r="K292" s="12" t="str">
        <f t="shared" si="54"/>
        <v>X650.5</v>
      </c>
      <c r="L292" s="13">
        <f>VLOOKUP(E292,起始地址定义!A:D,3,FALSE)</f>
        <v>650</v>
      </c>
      <c r="M292" s="14">
        <f>VLOOKUP($F292,类型描述及偏移量!$C:$H,2,FALSE)</f>
        <v>0.5</v>
      </c>
      <c r="N292" s="14" t="str">
        <f>VLOOKUP($F292,类型描述及偏移量!$C:$H,3,FALSE)</f>
        <v>离散</v>
      </c>
      <c r="O292" s="14" t="str">
        <f>VLOOKUP($F292,类型描述及偏移量!$C:$H,4,FALSE)</f>
        <v>None</v>
      </c>
      <c r="P292" s="14" t="str">
        <f>VLOOKUP($F292,类型描述及偏移量!$C:$H,5,FALSE)</f>
        <v>Yes</v>
      </c>
      <c r="Q292" s="14" t="str">
        <f>VLOOKUP($F292,类型描述及偏移量!$C:$H,6,FALSE)</f>
        <v>上限报警</v>
      </c>
    </row>
    <row r="293" hidden="1" spans="1:17">
      <c r="A293" s="12" t="s">
        <v>17</v>
      </c>
      <c r="B293" s="12" t="str">
        <f t="shared" si="58"/>
        <v>M3_SetFRQ</v>
      </c>
      <c r="C293" s="12" t="str">
        <f t="shared" si="59"/>
        <v>LoALM</v>
      </c>
      <c r="D293" s="12" t="str">
        <f t="shared" si="60"/>
        <v>BP_Value_var</v>
      </c>
      <c r="E293" s="13" t="str">
        <f t="shared" si="50"/>
        <v>CHP1_M3_SetFRQ_BP_Value_var</v>
      </c>
      <c r="F293" s="14" t="str">
        <f t="shared" si="51"/>
        <v>BP_Value_var_LoALM</v>
      </c>
      <c r="G293" s="10" t="str">
        <f t="shared" si="52"/>
        <v>CHP1_M3_SetFRQ_LoALM</v>
      </c>
      <c r="H293" s="10" t="str">
        <f>VLOOKUP(基本表格!E293,起始地址定义!A:D,4,FALSE)&amp;" "&amp;Q293</f>
        <v>2412+P5-M2 刨片机料仓1#出料螺旋B 给定频率 下限报警</v>
      </c>
      <c r="I293" s="10" t="str">
        <f t="shared" si="53"/>
        <v>DB1100,X650.6</v>
      </c>
      <c r="J293" s="13" t="str">
        <f>VLOOKUP(E293,起始地址定义!A:D,2,FALSE)</f>
        <v>DB1100</v>
      </c>
      <c r="K293" s="12" t="str">
        <f t="shared" si="54"/>
        <v>X650.6</v>
      </c>
      <c r="L293" s="13">
        <f>VLOOKUP(E293,起始地址定义!A:D,3,FALSE)</f>
        <v>650</v>
      </c>
      <c r="M293" s="14">
        <f>VLOOKUP($F293,类型描述及偏移量!$C:$H,2,FALSE)</f>
        <v>0.600000000000001</v>
      </c>
      <c r="N293" s="14" t="str">
        <f>VLOOKUP($F293,类型描述及偏移量!$C:$H,3,FALSE)</f>
        <v>离散</v>
      </c>
      <c r="O293" s="14" t="str">
        <f>VLOOKUP($F293,类型描述及偏移量!$C:$H,4,FALSE)</f>
        <v>None</v>
      </c>
      <c r="P293" s="14" t="str">
        <f>VLOOKUP($F293,类型描述及偏移量!$C:$H,5,FALSE)</f>
        <v>Yes</v>
      </c>
      <c r="Q293" s="14" t="str">
        <f>VLOOKUP($F293,类型描述及偏移量!$C:$H,6,FALSE)</f>
        <v>下限报警</v>
      </c>
    </row>
    <row r="294" hidden="1" spans="1:17">
      <c r="A294" s="12" t="s">
        <v>17</v>
      </c>
      <c r="B294" s="12" t="str">
        <f t="shared" si="58"/>
        <v>M3_SetFRQ</v>
      </c>
      <c r="C294" s="12" t="str">
        <f t="shared" si="59"/>
        <v>HiHiALM</v>
      </c>
      <c r="D294" s="12" t="str">
        <f t="shared" si="60"/>
        <v>BP_Value_var</v>
      </c>
      <c r="E294" s="13" t="str">
        <f t="shared" si="50"/>
        <v>CHP1_M3_SetFRQ_BP_Value_var</v>
      </c>
      <c r="F294" s="14" t="str">
        <f t="shared" si="51"/>
        <v>BP_Value_var_HiHiALM</v>
      </c>
      <c r="G294" s="10" t="str">
        <f t="shared" si="52"/>
        <v>CHP1_M3_SetFRQ_HiHiALM</v>
      </c>
      <c r="H294" s="10" t="str">
        <f>VLOOKUP(基本表格!E294,起始地址定义!A:D,4,FALSE)&amp;" "&amp;Q294</f>
        <v>2412+P5-M2 刨片机料仓1#出料螺旋B 给定频率 上上限报警</v>
      </c>
      <c r="I294" s="10" t="str">
        <f t="shared" si="53"/>
        <v>DB1100,X650.7</v>
      </c>
      <c r="J294" s="13" t="str">
        <f>VLOOKUP(E294,起始地址定义!A:D,2,FALSE)</f>
        <v>DB1100</v>
      </c>
      <c r="K294" s="12" t="str">
        <f t="shared" si="54"/>
        <v>X650.7</v>
      </c>
      <c r="L294" s="13">
        <f>VLOOKUP(E294,起始地址定义!A:D,3,FALSE)</f>
        <v>650</v>
      </c>
      <c r="M294" s="14">
        <f>VLOOKUP($F294,类型描述及偏移量!$C:$H,2,FALSE)</f>
        <v>0.700000000000003</v>
      </c>
      <c r="N294" s="14" t="str">
        <f>VLOOKUP($F294,类型描述及偏移量!$C:$H,3,FALSE)</f>
        <v>离散</v>
      </c>
      <c r="O294" s="14" t="str">
        <f>VLOOKUP($F294,类型描述及偏移量!$C:$H,4,FALSE)</f>
        <v>On</v>
      </c>
      <c r="P294" s="14" t="str">
        <f>VLOOKUP($F294,类型描述及偏移量!$C:$H,5,FALSE)</f>
        <v>Yes</v>
      </c>
      <c r="Q294" s="14" t="str">
        <f>VLOOKUP($F294,类型描述及偏移量!$C:$H,6,FALSE)</f>
        <v>上上限报警</v>
      </c>
    </row>
    <row r="295" hidden="1" spans="1:17">
      <c r="A295" s="12" t="s">
        <v>17</v>
      </c>
      <c r="B295" s="12" t="str">
        <f t="shared" si="58"/>
        <v>M3_SetFRQ</v>
      </c>
      <c r="C295" s="12" t="str">
        <f t="shared" si="59"/>
        <v>LoLoALM</v>
      </c>
      <c r="D295" s="12" t="str">
        <f t="shared" si="60"/>
        <v>BP_Value_var</v>
      </c>
      <c r="E295" s="13" t="str">
        <f t="shared" si="50"/>
        <v>CHP1_M3_SetFRQ_BP_Value_var</v>
      </c>
      <c r="F295" s="14" t="str">
        <f t="shared" si="51"/>
        <v>BP_Value_var_LoLoALM</v>
      </c>
      <c r="G295" s="10" t="str">
        <f t="shared" si="52"/>
        <v>CHP1_M3_SetFRQ_LoLoALM</v>
      </c>
      <c r="H295" s="10" t="str">
        <f>VLOOKUP(基本表格!E295,起始地址定义!A:D,4,FALSE)&amp;" "&amp;Q295</f>
        <v>2412+P5-M2 刨片机料仓1#出料螺旋B 给定频率 下下限报警</v>
      </c>
      <c r="I295" s="10" t="str">
        <f t="shared" si="53"/>
        <v>DB1100,X651.0</v>
      </c>
      <c r="J295" s="13" t="str">
        <f>VLOOKUP(E295,起始地址定义!A:D,2,FALSE)</f>
        <v>DB1100</v>
      </c>
      <c r="K295" s="12" t="str">
        <f t="shared" si="54"/>
        <v>X651.0</v>
      </c>
      <c r="L295" s="13">
        <f>VLOOKUP(E295,起始地址定义!A:D,3,FALSE)</f>
        <v>650</v>
      </c>
      <c r="M295" s="14">
        <f>VLOOKUP($F295,类型描述及偏移量!$C:$H,2,FALSE)</f>
        <v>1</v>
      </c>
      <c r="N295" s="14" t="str">
        <f>VLOOKUP($F295,类型描述及偏移量!$C:$H,3,FALSE)</f>
        <v>离散</v>
      </c>
      <c r="O295" s="14" t="str">
        <f>VLOOKUP($F295,类型描述及偏移量!$C:$H,4,FALSE)</f>
        <v>On</v>
      </c>
      <c r="P295" s="14" t="str">
        <f>VLOOKUP($F295,类型描述及偏移量!$C:$H,5,FALSE)</f>
        <v>Yes</v>
      </c>
      <c r="Q295" s="14" t="str">
        <f>VLOOKUP($F295,类型描述及偏移量!$C:$H,6,FALSE)</f>
        <v>下下限报警</v>
      </c>
    </row>
    <row r="296" hidden="1" spans="1:17">
      <c r="A296" s="12" t="s">
        <v>17</v>
      </c>
      <c r="B296" s="12" t="str">
        <f t="shared" si="58"/>
        <v>M3_SetFRQ</v>
      </c>
      <c r="C296" s="12" t="str">
        <f t="shared" si="59"/>
        <v>LimALM</v>
      </c>
      <c r="D296" s="12" t="str">
        <f t="shared" si="60"/>
        <v>BP_Value_var</v>
      </c>
      <c r="E296" s="13" t="str">
        <f t="shared" si="50"/>
        <v>CHP1_M3_SetFRQ_BP_Value_var</v>
      </c>
      <c r="F296" s="14" t="str">
        <f t="shared" si="51"/>
        <v>BP_Value_var_LimALM</v>
      </c>
      <c r="G296" s="10" t="str">
        <f t="shared" si="52"/>
        <v>CHP1_M3_SetFRQ_LimALM</v>
      </c>
      <c r="H296" s="10" t="str">
        <f>VLOOKUP(基本表格!E296,起始地址定义!A:D,4,FALSE)&amp;" "&amp;Q296</f>
        <v>2412+P5-M2 刨片机料仓1#出料螺旋B 给定频率 极限报警</v>
      </c>
      <c r="I296" s="10" t="str">
        <f t="shared" si="53"/>
        <v>DB1100,X651.1</v>
      </c>
      <c r="J296" s="13" t="str">
        <f>VLOOKUP(E296,起始地址定义!A:D,2,FALSE)</f>
        <v>DB1100</v>
      </c>
      <c r="K296" s="12" t="str">
        <f t="shared" si="54"/>
        <v>X651.1</v>
      </c>
      <c r="L296" s="13">
        <f>VLOOKUP(E296,起始地址定义!A:D,3,FALSE)</f>
        <v>650</v>
      </c>
      <c r="M296" s="14">
        <f>VLOOKUP($F296,类型描述及偏移量!$C:$H,2,FALSE)</f>
        <v>1.1</v>
      </c>
      <c r="N296" s="14" t="str">
        <f>VLOOKUP($F296,类型描述及偏移量!$C:$H,3,FALSE)</f>
        <v>离散</v>
      </c>
      <c r="O296" s="14" t="str">
        <f>VLOOKUP($F296,类型描述及偏移量!$C:$H,4,FALSE)</f>
        <v>On</v>
      </c>
      <c r="P296" s="14" t="str">
        <f>VLOOKUP($F296,类型描述及偏移量!$C:$H,5,FALSE)</f>
        <v>Yes</v>
      </c>
      <c r="Q296" s="14" t="str">
        <f>VLOOKUP($F296,类型描述及偏移量!$C:$H,6,FALSE)</f>
        <v>极限报警</v>
      </c>
    </row>
    <row r="297" hidden="1" spans="1:17">
      <c r="A297" s="12" t="s">
        <v>17</v>
      </c>
      <c r="B297" s="12" t="str">
        <f t="shared" si="58"/>
        <v>M3_SetFRQ</v>
      </c>
      <c r="C297" s="12" t="str">
        <f t="shared" si="59"/>
        <v>LostALM</v>
      </c>
      <c r="D297" s="12" t="str">
        <f t="shared" si="60"/>
        <v>BP_Value_var</v>
      </c>
      <c r="E297" s="13" t="str">
        <f t="shared" si="50"/>
        <v>CHP1_M3_SetFRQ_BP_Value_var</v>
      </c>
      <c r="F297" s="14" t="str">
        <f t="shared" si="51"/>
        <v>BP_Value_var_LostALM</v>
      </c>
      <c r="G297" s="10" t="str">
        <f t="shared" si="52"/>
        <v>CHP1_M3_SetFRQ_LostALM</v>
      </c>
      <c r="H297" s="10" t="str">
        <f>VLOOKUP(基本表格!E297,起始地址定义!A:D,4,FALSE)&amp;" "&amp;Q297</f>
        <v>2412+P5-M2 刨片机料仓1#出料螺旋B 给定频率 传感器断线报警</v>
      </c>
      <c r="I297" s="10" t="str">
        <f t="shared" si="53"/>
        <v>DB1100,X651.2</v>
      </c>
      <c r="J297" s="13" t="str">
        <f>VLOOKUP(E297,起始地址定义!A:D,2,FALSE)</f>
        <v>DB1100</v>
      </c>
      <c r="K297" s="12" t="str">
        <f t="shared" si="54"/>
        <v>X651.2</v>
      </c>
      <c r="L297" s="13">
        <f>VLOOKUP(E297,起始地址定义!A:D,3,FALSE)</f>
        <v>650</v>
      </c>
      <c r="M297" s="14">
        <f>VLOOKUP($F297,类型描述及偏移量!$C:$H,2,FALSE)</f>
        <v>1.2</v>
      </c>
      <c r="N297" s="14" t="str">
        <f>VLOOKUP($F297,类型描述及偏移量!$C:$H,3,FALSE)</f>
        <v>离散</v>
      </c>
      <c r="O297" s="14" t="str">
        <f>VLOOKUP($F297,类型描述及偏移量!$C:$H,4,FALSE)</f>
        <v>On</v>
      </c>
      <c r="P297" s="14" t="str">
        <f>VLOOKUP($F297,类型描述及偏移量!$C:$H,5,FALSE)</f>
        <v>Yes</v>
      </c>
      <c r="Q297" s="14" t="str">
        <f>VLOOKUP($F297,类型描述及偏移量!$C:$H,6,FALSE)</f>
        <v>传感器断线报警</v>
      </c>
    </row>
    <row r="298" hidden="1" spans="1:17">
      <c r="A298" s="12" t="s">
        <v>17</v>
      </c>
      <c r="B298" s="12" t="str">
        <f t="shared" si="58"/>
        <v>M3_SetFRQ</v>
      </c>
      <c r="C298" s="12" t="str">
        <f t="shared" si="59"/>
        <v>Code</v>
      </c>
      <c r="D298" s="12" t="str">
        <f t="shared" si="60"/>
        <v>BP_Value_var</v>
      </c>
      <c r="E298" s="13" t="str">
        <f t="shared" si="50"/>
        <v>CHP1_M3_SetFRQ_BP_Value_var</v>
      </c>
      <c r="F298" s="14" t="str">
        <f t="shared" si="51"/>
        <v>BP_Value_var_Code</v>
      </c>
      <c r="G298" s="10" t="str">
        <f t="shared" si="52"/>
        <v>CHP1_M3_SetFRQ_Code</v>
      </c>
      <c r="H298" s="10" t="str">
        <f>VLOOKUP(基本表格!E298,起始地址定义!A:D,4,FALSE)&amp;" "&amp;Q298</f>
        <v>2412+P5-M2 刨片机料仓1#出料螺旋B 给定频率 实际内码</v>
      </c>
      <c r="I298" s="10" t="str">
        <f t="shared" si="53"/>
        <v>DB1100,INT652</v>
      </c>
      <c r="J298" s="13" t="str">
        <f>VLOOKUP(E298,起始地址定义!A:D,2,FALSE)</f>
        <v>DB1100</v>
      </c>
      <c r="K298" s="12" t="str">
        <f t="shared" si="54"/>
        <v>INT652</v>
      </c>
      <c r="L298" s="13">
        <f>VLOOKUP(E298,起始地址定义!A:D,3,FALSE)</f>
        <v>650</v>
      </c>
      <c r="M298" s="14">
        <f>VLOOKUP($F298,类型描述及偏移量!$C:$H,2,FALSE)</f>
        <v>2</v>
      </c>
      <c r="N298" s="14" t="str">
        <f>VLOOKUP($F298,类型描述及偏移量!$C:$H,3,FALSE)</f>
        <v>整型</v>
      </c>
      <c r="O298" s="14" t="str">
        <f>VLOOKUP($F298,类型描述及偏移量!$C:$H,4,FALSE)</f>
        <v>None</v>
      </c>
      <c r="P298" s="14" t="str">
        <f>VLOOKUP($F298,类型描述及偏移量!$C:$H,5,FALSE)</f>
        <v>Yes</v>
      </c>
      <c r="Q298" s="14" t="str">
        <f>VLOOKUP($F298,类型描述及偏移量!$C:$H,6,FALSE)</f>
        <v>实际内码</v>
      </c>
    </row>
    <row r="299" hidden="1" spans="1:17">
      <c r="A299" s="12" t="s">
        <v>17</v>
      </c>
      <c r="B299" s="12" t="str">
        <f t="shared" si="58"/>
        <v>M3_SetFRQ</v>
      </c>
      <c r="C299" s="12" t="str">
        <f t="shared" si="59"/>
        <v>Value</v>
      </c>
      <c r="D299" s="12" t="str">
        <f t="shared" si="60"/>
        <v>BP_Value_var</v>
      </c>
      <c r="E299" s="13" t="str">
        <f t="shared" si="50"/>
        <v>CHP1_M3_SetFRQ_BP_Value_var</v>
      </c>
      <c r="F299" s="14" t="str">
        <f t="shared" si="51"/>
        <v>BP_Value_var_Value</v>
      </c>
      <c r="G299" s="10" t="str">
        <f t="shared" si="52"/>
        <v>CHP1_M3_SetFRQ_Value</v>
      </c>
      <c r="H299" s="10" t="str">
        <f>VLOOKUP(基本表格!E299,起始地址定义!A:D,4,FALSE)&amp;" "&amp;Q299</f>
        <v>2412+P5-M2 刨片机料仓1#出料螺旋B 给定频率 实际值</v>
      </c>
      <c r="I299" s="10" t="str">
        <f t="shared" si="53"/>
        <v>DB1100,REAL656</v>
      </c>
      <c r="J299" s="13" t="str">
        <f>VLOOKUP(E299,起始地址定义!A:D,2,FALSE)</f>
        <v>DB1100</v>
      </c>
      <c r="K299" s="12" t="str">
        <f t="shared" si="54"/>
        <v>REAL656</v>
      </c>
      <c r="L299" s="13">
        <f>VLOOKUP(E299,起始地址定义!A:D,3,FALSE)</f>
        <v>650</v>
      </c>
      <c r="M299" s="14">
        <f>VLOOKUP($F299,类型描述及偏移量!$C:$H,2,FALSE)</f>
        <v>6</v>
      </c>
      <c r="N299" s="14" t="str">
        <f>VLOOKUP($F299,类型描述及偏移量!$C:$H,3,FALSE)</f>
        <v>实型</v>
      </c>
      <c r="O299" s="14" t="str">
        <f>VLOOKUP($F299,类型描述及偏移量!$C:$H,4,FALSE)</f>
        <v>None</v>
      </c>
      <c r="P299" s="14" t="str">
        <f>VLOOKUP($F299,类型描述及偏移量!$C:$H,5,FALSE)</f>
        <v>Yes</v>
      </c>
      <c r="Q299" s="14" t="str">
        <f>VLOOKUP($F299,类型描述及偏移量!$C:$H,6,FALSE)</f>
        <v>实际值</v>
      </c>
    </row>
    <row r="300" hidden="1" spans="1:17">
      <c r="A300" s="12" t="s">
        <v>17</v>
      </c>
      <c r="B300" s="12" t="str">
        <f t="shared" ref="B300:B319" si="61">"M"&amp;RIGHT(LEFT(B177,FIND("_",B177,1)-1),LEN(LEFT(B177,FIND("_",B177,1)-1))-1)+1&amp;"_"&amp;RIGHT(B177,LEN(B177)-FIND("_",B177,1))</f>
        <v>M3_SetFRQ</v>
      </c>
      <c r="C300" s="12" t="str">
        <f t="shared" ref="C300:C319" si="62">C177</f>
        <v>Range</v>
      </c>
      <c r="D300" s="12" t="str">
        <f t="shared" ref="D300:D319" si="63">D177</f>
        <v>BP_Value_var</v>
      </c>
      <c r="E300" s="13" t="str">
        <f t="shared" si="50"/>
        <v>CHP1_M3_SetFRQ_BP_Value_var</v>
      </c>
      <c r="F300" s="14" t="str">
        <f t="shared" si="51"/>
        <v>BP_Value_var_Range</v>
      </c>
      <c r="G300" s="10" t="str">
        <f t="shared" si="52"/>
        <v>CHP1_M3_SetFRQ_Range</v>
      </c>
      <c r="H300" s="10" t="str">
        <f>VLOOKUP(基本表格!E300,起始地址定义!A:D,4,FALSE)&amp;" "&amp;Q300</f>
        <v>2412+P5-M2 刨片机料仓1#出料螺旋B 给定频率 量程</v>
      </c>
      <c r="I300" s="10" t="str">
        <f t="shared" si="53"/>
        <v>DB1100,REAL660</v>
      </c>
      <c r="J300" s="13" t="str">
        <f>VLOOKUP(E300,起始地址定义!A:D,2,FALSE)</f>
        <v>DB1100</v>
      </c>
      <c r="K300" s="12" t="str">
        <f t="shared" si="54"/>
        <v>REAL660</v>
      </c>
      <c r="L300" s="13">
        <f>VLOOKUP(E300,起始地址定义!A:D,3,FALSE)</f>
        <v>650</v>
      </c>
      <c r="M300" s="14">
        <f>VLOOKUP($F300,类型描述及偏移量!$C:$H,2,FALSE)</f>
        <v>10</v>
      </c>
      <c r="N300" s="14" t="str">
        <f>VLOOKUP($F300,类型描述及偏移量!$C:$H,3,FALSE)</f>
        <v>实型</v>
      </c>
      <c r="O300" s="14" t="str">
        <f>VLOOKUP($F300,类型描述及偏移量!$C:$H,4,FALSE)</f>
        <v>None</v>
      </c>
      <c r="P300" s="14" t="str">
        <f>VLOOKUP($F300,类型描述及偏移量!$C:$H,5,FALSE)</f>
        <v>No</v>
      </c>
      <c r="Q300" s="14" t="str">
        <f>VLOOKUP($F300,类型描述及偏移量!$C:$H,6,FALSE)</f>
        <v>量程</v>
      </c>
    </row>
    <row r="301" hidden="1" spans="1:17">
      <c r="A301" s="12" t="s">
        <v>17</v>
      </c>
      <c r="B301" s="12" t="str">
        <f t="shared" si="61"/>
        <v>M3_SetFRQ</v>
      </c>
      <c r="C301" s="12" t="str">
        <f t="shared" si="62"/>
        <v>Hi</v>
      </c>
      <c r="D301" s="12" t="str">
        <f t="shared" si="63"/>
        <v>BP_Value_var</v>
      </c>
      <c r="E301" s="13" t="str">
        <f t="shared" si="50"/>
        <v>CHP1_M3_SetFRQ_BP_Value_var</v>
      </c>
      <c r="F301" s="14" t="str">
        <f t="shared" si="51"/>
        <v>BP_Value_var_Hi</v>
      </c>
      <c r="G301" s="10" t="str">
        <f t="shared" si="52"/>
        <v>CHP1_M3_SetFRQ_Hi</v>
      </c>
      <c r="H301" s="10" t="str">
        <f>VLOOKUP(基本表格!E301,起始地址定义!A:D,4,FALSE)&amp;" "&amp;Q301</f>
        <v>2412+P5-M2 刨片机料仓1#出料螺旋B 给定频率 上限值</v>
      </c>
      <c r="I301" s="10" t="str">
        <f t="shared" si="53"/>
        <v>DB1100,REAL664</v>
      </c>
      <c r="J301" s="13" t="str">
        <f>VLOOKUP(E301,起始地址定义!A:D,2,FALSE)</f>
        <v>DB1100</v>
      </c>
      <c r="K301" s="12" t="str">
        <f t="shared" si="54"/>
        <v>REAL664</v>
      </c>
      <c r="L301" s="13">
        <f>VLOOKUP(E301,起始地址定义!A:D,3,FALSE)</f>
        <v>650</v>
      </c>
      <c r="M301" s="14">
        <f>VLOOKUP($F301,类型描述及偏移量!$C:$H,2,FALSE)</f>
        <v>14</v>
      </c>
      <c r="N301" s="14" t="str">
        <f>VLOOKUP($F301,类型描述及偏移量!$C:$H,3,FALSE)</f>
        <v>实型</v>
      </c>
      <c r="O301" s="14" t="str">
        <f>VLOOKUP($F301,类型描述及偏移量!$C:$H,4,FALSE)</f>
        <v>None</v>
      </c>
      <c r="P301" s="14" t="str">
        <f>VLOOKUP($F301,类型描述及偏移量!$C:$H,5,FALSE)</f>
        <v>No</v>
      </c>
      <c r="Q301" s="14" t="str">
        <f>VLOOKUP($F301,类型描述及偏移量!$C:$H,6,FALSE)</f>
        <v>上限值</v>
      </c>
    </row>
    <row r="302" hidden="1" spans="1:17">
      <c r="A302" s="12" t="s">
        <v>17</v>
      </c>
      <c r="B302" s="12" t="str">
        <f t="shared" si="61"/>
        <v>M3_SetFRQ</v>
      </c>
      <c r="C302" s="12" t="str">
        <f t="shared" si="62"/>
        <v>Lo</v>
      </c>
      <c r="D302" s="12" t="str">
        <f t="shared" si="63"/>
        <v>BP_Value_var</v>
      </c>
      <c r="E302" s="13" t="str">
        <f t="shared" si="50"/>
        <v>CHP1_M3_SetFRQ_BP_Value_var</v>
      </c>
      <c r="F302" s="14" t="str">
        <f t="shared" si="51"/>
        <v>BP_Value_var_Lo</v>
      </c>
      <c r="G302" s="10" t="str">
        <f t="shared" si="52"/>
        <v>CHP1_M3_SetFRQ_Lo</v>
      </c>
      <c r="H302" s="10" t="str">
        <f>VLOOKUP(基本表格!E302,起始地址定义!A:D,4,FALSE)&amp;" "&amp;Q302</f>
        <v>2412+P5-M2 刨片机料仓1#出料螺旋B 给定频率 下限值</v>
      </c>
      <c r="I302" s="10" t="str">
        <f t="shared" si="53"/>
        <v>DB1100,REAL668</v>
      </c>
      <c r="J302" s="13" t="str">
        <f>VLOOKUP(E302,起始地址定义!A:D,2,FALSE)</f>
        <v>DB1100</v>
      </c>
      <c r="K302" s="12" t="str">
        <f t="shared" si="54"/>
        <v>REAL668</v>
      </c>
      <c r="L302" s="13">
        <f>VLOOKUP(E302,起始地址定义!A:D,3,FALSE)</f>
        <v>650</v>
      </c>
      <c r="M302" s="14">
        <f>VLOOKUP($F302,类型描述及偏移量!$C:$H,2,FALSE)</f>
        <v>18</v>
      </c>
      <c r="N302" s="14" t="str">
        <f>VLOOKUP($F302,类型描述及偏移量!$C:$H,3,FALSE)</f>
        <v>实型</v>
      </c>
      <c r="O302" s="14" t="str">
        <f>VLOOKUP($F302,类型描述及偏移量!$C:$H,4,FALSE)</f>
        <v>None</v>
      </c>
      <c r="P302" s="14" t="str">
        <f>VLOOKUP($F302,类型描述及偏移量!$C:$H,5,FALSE)</f>
        <v>No</v>
      </c>
      <c r="Q302" s="14" t="str">
        <f>VLOOKUP($F302,类型描述及偏移量!$C:$H,6,FALSE)</f>
        <v>下限值</v>
      </c>
    </row>
    <row r="303" hidden="1" spans="1:17">
      <c r="A303" s="12" t="s">
        <v>17</v>
      </c>
      <c r="B303" s="12" t="str">
        <f t="shared" si="61"/>
        <v>M3_SetFRQ</v>
      </c>
      <c r="C303" s="12" t="str">
        <f t="shared" si="62"/>
        <v>HiHi</v>
      </c>
      <c r="D303" s="12" t="str">
        <f t="shared" si="63"/>
        <v>BP_Value_var</v>
      </c>
      <c r="E303" s="13" t="str">
        <f t="shared" si="50"/>
        <v>CHP1_M3_SetFRQ_BP_Value_var</v>
      </c>
      <c r="F303" s="14" t="str">
        <f t="shared" si="51"/>
        <v>BP_Value_var_HiHi</v>
      </c>
      <c r="G303" s="10" t="str">
        <f t="shared" si="52"/>
        <v>CHP1_M3_SetFRQ_HiHi</v>
      </c>
      <c r="H303" s="10" t="str">
        <f>VLOOKUP(基本表格!E303,起始地址定义!A:D,4,FALSE)&amp;" "&amp;Q303</f>
        <v>2412+P5-M2 刨片机料仓1#出料螺旋B 给定频率 上上限值</v>
      </c>
      <c r="I303" s="10" t="str">
        <f t="shared" si="53"/>
        <v>DB1100,REAL672</v>
      </c>
      <c r="J303" s="13" t="str">
        <f>VLOOKUP(E303,起始地址定义!A:D,2,FALSE)</f>
        <v>DB1100</v>
      </c>
      <c r="K303" s="12" t="str">
        <f t="shared" si="54"/>
        <v>REAL672</v>
      </c>
      <c r="L303" s="13">
        <f>VLOOKUP(E303,起始地址定义!A:D,3,FALSE)</f>
        <v>650</v>
      </c>
      <c r="M303" s="14">
        <f>VLOOKUP($F303,类型描述及偏移量!$C:$H,2,FALSE)</f>
        <v>22</v>
      </c>
      <c r="N303" s="14" t="str">
        <f>VLOOKUP($F303,类型描述及偏移量!$C:$H,3,FALSE)</f>
        <v>实型</v>
      </c>
      <c r="O303" s="14" t="str">
        <f>VLOOKUP($F303,类型描述及偏移量!$C:$H,4,FALSE)</f>
        <v>None</v>
      </c>
      <c r="P303" s="14" t="str">
        <f>VLOOKUP($F303,类型描述及偏移量!$C:$H,5,FALSE)</f>
        <v>No</v>
      </c>
      <c r="Q303" s="14" t="str">
        <f>VLOOKUP($F303,类型描述及偏移量!$C:$H,6,FALSE)</f>
        <v>上上限值</v>
      </c>
    </row>
    <row r="304" hidden="1" spans="1:17">
      <c r="A304" s="12" t="s">
        <v>17</v>
      </c>
      <c r="B304" s="12" t="str">
        <f t="shared" si="61"/>
        <v>M3_SetFRQ</v>
      </c>
      <c r="C304" s="12" t="str">
        <f t="shared" si="62"/>
        <v>LoLo</v>
      </c>
      <c r="D304" s="12" t="str">
        <f t="shared" si="63"/>
        <v>BP_Value_var</v>
      </c>
      <c r="E304" s="13" t="str">
        <f t="shared" si="50"/>
        <v>CHP1_M3_SetFRQ_BP_Value_var</v>
      </c>
      <c r="F304" s="14" t="str">
        <f t="shared" si="51"/>
        <v>BP_Value_var_LoLo</v>
      </c>
      <c r="G304" s="10" t="str">
        <f t="shared" si="52"/>
        <v>CHP1_M3_SetFRQ_LoLo</v>
      </c>
      <c r="H304" s="10" t="str">
        <f>VLOOKUP(基本表格!E304,起始地址定义!A:D,4,FALSE)&amp;" "&amp;Q304</f>
        <v>2412+P5-M2 刨片机料仓1#出料螺旋B 给定频率 下下限值</v>
      </c>
      <c r="I304" s="10" t="str">
        <f t="shared" si="53"/>
        <v>DB1100,REAL676</v>
      </c>
      <c r="J304" s="13" t="str">
        <f>VLOOKUP(E304,起始地址定义!A:D,2,FALSE)</f>
        <v>DB1100</v>
      </c>
      <c r="K304" s="12" t="str">
        <f t="shared" si="54"/>
        <v>REAL676</v>
      </c>
      <c r="L304" s="13">
        <f>VLOOKUP(E304,起始地址定义!A:D,3,FALSE)</f>
        <v>650</v>
      </c>
      <c r="M304" s="14">
        <f>VLOOKUP($F304,类型描述及偏移量!$C:$H,2,FALSE)</f>
        <v>26</v>
      </c>
      <c r="N304" s="14" t="str">
        <f>VLOOKUP($F304,类型描述及偏移量!$C:$H,3,FALSE)</f>
        <v>实型</v>
      </c>
      <c r="O304" s="14" t="str">
        <f>VLOOKUP($F304,类型描述及偏移量!$C:$H,4,FALSE)</f>
        <v>None</v>
      </c>
      <c r="P304" s="14" t="str">
        <f>VLOOKUP($F304,类型描述及偏移量!$C:$H,5,FALSE)</f>
        <v>No</v>
      </c>
      <c r="Q304" s="14" t="str">
        <f>VLOOKUP($F304,类型描述及偏移量!$C:$H,6,FALSE)</f>
        <v>下下限值</v>
      </c>
    </row>
    <row r="305" hidden="1" spans="1:17">
      <c r="A305" s="12" t="s">
        <v>17</v>
      </c>
      <c r="B305" s="12" t="str">
        <f t="shared" si="61"/>
        <v>M3_ActFRQ</v>
      </c>
      <c r="C305" s="12" t="str">
        <f t="shared" si="62"/>
        <v>HiProEN</v>
      </c>
      <c r="D305" s="12" t="str">
        <f t="shared" si="63"/>
        <v>BP_Value_var</v>
      </c>
      <c r="E305" s="13" t="str">
        <f t="shared" si="50"/>
        <v>CHP1_M3_ActFRQ_BP_Value_var</v>
      </c>
      <c r="F305" s="14" t="str">
        <f t="shared" si="51"/>
        <v>BP_Value_var_HiProEN</v>
      </c>
      <c r="G305" s="10" t="str">
        <f t="shared" si="52"/>
        <v>CHP1_M3_ActFRQ_HiProEN</v>
      </c>
      <c r="H305" s="10" t="str">
        <f>VLOOKUP(基本表格!E305,起始地址定义!A:D,4,FALSE)&amp;" "&amp;Q305</f>
        <v>2412+P5-M2 刨片机料仓1#出料螺旋B 反馈频率 上限保护使能</v>
      </c>
      <c r="I305" s="10" t="str">
        <f t="shared" si="53"/>
        <v>DB1100,X700.3</v>
      </c>
      <c r="J305" s="13" t="str">
        <f>VLOOKUP(E305,起始地址定义!A:D,2,FALSE)</f>
        <v>DB1100</v>
      </c>
      <c r="K305" s="12" t="str">
        <f t="shared" si="54"/>
        <v>X700.3</v>
      </c>
      <c r="L305" s="13">
        <f>VLOOKUP(E305,起始地址定义!A:D,3,FALSE)</f>
        <v>700</v>
      </c>
      <c r="M305" s="14">
        <f>VLOOKUP($F305,类型描述及偏移量!$C:$H,2,FALSE)</f>
        <v>0.299999999999997</v>
      </c>
      <c r="N305" s="14" t="str">
        <f>VLOOKUP($F305,类型描述及偏移量!$C:$H,3,FALSE)</f>
        <v>离散</v>
      </c>
      <c r="O305" s="14" t="str">
        <f>VLOOKUP($F305,类型描述及偏移量!$C:$H,4,FALSE)</f>
        <v>None</v>
      </c>
      <c r="P305" s="14" t="str">
        <f>VLOOKUP($F305,类型描述及偏移量!$C:$H,5,FALSE)</f>
        <v>No</v>
      </c>
      <c r="Q305" s="14" t="str">
        <f>VLOOKUP($F305,类型描述及偏移量!$C:$H,6,FALSE)</f>
        <v>上限保护使能</v>
      </c>
    </row>
    <row r="306" hidden="1" spans="1:17">
      <c r="A306" s="12" t="s">
        <v>17</v>
      </c>
      <c r="B306" s="12" t="str">
        <f t="shared" si="61"/>
        <v>M3_ActFRQ</v>
      </c>
      <c r="C306" s="12" t="str">
        <f t="shared" si="62"/>
        <v>LoProEN</v>
      </c>
      <c r="D306" s="12" t="str">
        <f t="shared" si="63"/>
        <v>BP_Value_var</v>
      </c>
      <c r="E306" s="13" t="str">
        <f t="shared" si="50"/>
        <v>CHP1_M3_ActFRQ_BP_Value_var</v>
      </c>
      <c r="F306" s="14" t="str">
        <f t="shared" si="51"/>
        <v>BP_Value_var_LoProEN</v>
      </c>
      <c r="G306" s="10" t="str">
        <f t="shared" si="52"/>
        <v>CHP1_M3_ActFRQ_LoProEN</v>
      </c>
      <c r="H306" s="10" t="str">
        <f>VLOOKUP(基本表格!E306,起始地址定义!A:D,4,FALSE)&amp;" "&amp;Q306</f>
        <v>2412+P5-M2 刨片机料仓1#出料螺旋B 反馈频率 下限保护使能</v>
      </c>
      <c r="I306" s="10" t="str">
        <f t="shared" si="53"/>
        <v>DB1100,X700.4</v>
      </c>
      <c r="J306" s="13" t="str">
        <f>VLOOKUP(E306,起始地址定义!A:D,2,FALSE)</f>
        <v>DB1100</v>
      </c>
      <c r="K306" s="12" t="str">
        <f t="shared" si="54"/>
        <v>X700.4</v>
      </c>
      <c r="L306" s="13">
        <f>VLOOKUP(E306,起始地址定义!A:D,3,FALSE)</f>
        <v>700</v>
      </c>
      <c r="M306" s="14">
        <f>VLOOKUP($F306,类型描述及偏移量!$C:$H,2,FALSE)</f>
        <v>0.399999999999999</v>
      </c>
      <c r="N306" s="14" t="str">
        <f>VLOOKUP($F306,类型描述及偏移量!$C:$H,3,FALSE)</f>
        <v>离散</v>
      </c>
      <c r="O306" s="14" t="str">
        <f>VLOOKUP($F306,类型描述及偏移量!$C:$H,4,FALSE)</f>
        <v>None</v>
      </c>
      <c r="P306" s="14" t="str">
        <f>VLOOKUP($F306,类型描述及偏移量!$C:$H,5,FALSE)</f>
        <v>No</v>
      </c>
      <c r="Q306" s="14" t="str">
        <f>VLOOKUP($F306,类型描述及偏移量!$C:$H,6,FALSE)</f>
        <v>下限保护使能</v>
      </c>
    </row>
    <row r="307" hidden="1" spans="1:17">
      <c r="A307" s="12" t="s">
        <v>17</v>
      </c>
      <c r="B307" s="12" t="str">
        <f t="shared" si="61"/>
        <v>M3_ActFRQ</v>
      </c>
      <c r="C307" s="12" t="str">
        <f t="shared" si="62"/>
        <v>HiALM</v>
      </c>
      <c r="D307" s="12" t="str">
        <f t="shared" si="63"/>
        <v>BP_Value_var</v>
      </c>
      <c r="E307" s="13" t="str">
        <f t="shared" si="50"/>
        <v>CHP1_M3_ActFRQ_BP_Value_var</v>
      </c>
      <c r="F307" s="14" t="str">
        <f t="shared" si="51"/>
        <v>BP_Value_var_HiALM</v>
      </c>
      <c r="G307" s="10" t="str">
        <f t="shared" si="52"/>
        <v>CHP1_M3_ActFRQ_HiALM</v>
      </c>
      <c r="H307" s="10" t="str">
        <f>VLOOKUP(基本表格!E307,起始地址定义!A:D,4,FALSE)&amp;" "&amp;Q307</f>
        <v>2412+P5-M2 刨片机料仓1#出料螺旋B 反馈频率 上限报警</v>
      </c>
      <c r="I307" s="10" t="str">
        <f t="shared" si="53"/>
        <v>DB1100,X700.5</v>
      </c>
      <c r="J307" s="13" t="str">
        <f>VLOOKUP(E307,起始地址定义!A:D,2,FALSE)</f>
        <v>DB1100</v>
      </c>
      <c r="K307" s="12" t="str">
        <f t="shared" si="54"/>
        <v>X700.5</v>
      </c>
      <c r="L307" s="13">
        <f>VLOOKUP(E307,起始地址定义!A:D,3,FALSE)</f>
        <v>700</v>
      </c>
      <c r="M307" s="14">
        <f>VLOOKUP($F307,类型描述及偏移量!$C:$H,2,FALSE)</f>
        <v>0.5</v>
      </c>
      <c r="N307" s="14" t="str">
        <f>VLOOKUP($F307,类型描述及偏移量!$C:$H,3,FALSE)</f>
        <v>离散</v>
      </c>
      <c r="O307" s="14" t="str">
        <f>VLOOKUP($F307,类型描述及偏移量!$C:$H,4,FALSE)</f>
        <v>None</v>
      </c>
      <c r="P307" s="14" t="str">
        <f>VLOOKUP($F307,类型描述及偏移量!$C:$H,5,FALSE)</f>
        <v>Yes</v>
      </c>
      <c r="Q307" s="14" t="str">
        <f>VLOOKUP($F307,类型描述及偏移量!$C:$H,6,FALSE)</f>
        <v>上限报警</v>
      </c>
    </row>
    <row r="308" hidden="1" spans="1:17">
      <c r="A308" s="12" t="s">
        <v>17</v>
      </c>
      <c r="B308" s="12" t="str">
        <f t="shared" si="61"/>
        <v>M3_ActFRQ</v>
      </c>
      <c r="C308" s="12" t="str">
        <f t="shared" si="62"/>
        <v>LoALM</v>
      </c>
      <c r="D308" s="12" t="str">
        <f t="shared" si="63"/>
        <v>BP_Value_var</v>
      </c>
      <c r="E308" s="13" t="str">
        <f t="shared" si="50"/>
        <v>CHP1_M3_ActFRQ_BP_Value_var</v>
      </c>
      <c r="F308" s="14" t="str">
        <f t="shared" si="51"/>
        <v>BP_Value_var_LoALM</v>
      </c>
      <c r="G308" s="10" t="str">
        <f t="shared" si="52"/>
        <v>CHP1_M3_ActFRQ_LoALM</v>
      </c>
      <c r="H308" s="10" t="str">
        <f>VLOOKUP(基本表格!E308,起始地址定义!A:D,4,FALSE)&amp;" "&amp;Q308</f>
        <v>2412+P5-M2 刨片机料仓1#出料螺旋B 反馈频率 下限报警</v>
      </c>
      <c r="I308" s="10" t="str">
        <f t="shared" si="53"/>
        <v>DB1100,X700.6</v>
      </c>
      <c r="J308" s="13" t="str">
        <f>VLOOKUP(E308,起始地址定义!A:D,2,FALSE)</f>
        <v>DB1100</v>
      </c>
      <c r="K308" s="12" t="str">
        <f t="shared" si="54"/>
        <v>X700.6</v>
      </c>
      <c r="L308" s="13">
        <f>VLOOKUP(E308,起始地址定义!A:D,3,FALSE)</f>
        <v>700</v>
      </c>
      <c r="M308" s="14">
        <f>VLOOKUP($F308,类型描述及偏移量!$C:$H,2,FALSE)</f>
        <v>0.600000000000001</v>
      </c>
      <c r="N308" s="14" t="str">
        <f>VLOOKUP($F308,类型描述及偏移量!$C:$H,3,FALSE)</f>
        <v>离散</v>
      </c>
      <c r="O308" s="14" t="str">
        <f>VLOOKUP($F308,类型描述及偏移量!$C:$H,4,FALSE)</f>
        <v>None</v>
      </c>
      <c r="P308" s="14" t="str">
        <f>VLOOKUP($F308,类型描述及偏移量!$C:$H,5,FALSE)</f>
        <v>Yes</v>
      </c>
      <c r="Q308" s="14" t="str">
        <f>VLOOKUP($F308,类型描述及偏移量!$C:$H,6,FALSE)</f>
        <v>下限报警</v>
      </c>
    </row>
    <row r="309" hidden="1" spans="1:17">
      <c r="A309" s="12" t="s">
        <v>17</v>
      </c>
      <c r="B309" s="12" t="str">
        <f t="shared" si="61"/>
        <v>M3_ActFRQ</v>
      </c>
      <c r="C309" s="12" t="str">
        <f t="shared" si="62"/>
        <v>HiHiALM</v>
      </c>
      <c r="D309" s="12" t="str">
        <f t="shared" si="63"/>
        <v>BP_Value_var</v>
      </c>
      <c r="E309" s="13" t="str">
        <f t="shared" si="50"/>
        <v>CHP1_M3_ActFRQ_BP_Value_var</v>
      </c>
      <c r="F309" s="14" t="str">
        <f t="shared" si="51"/>
        <v>BP_Value_var_HiHiALM</v>
      </c>
      <c r="G309" s="10" t="str">
        <f t="shared" si="52"/>
        <v>CHP1_M3_ActFRQ_HiHiALM</v>
      </c>
      <c r="H309" s="10" t="str">
        <f>VLOOKUP(基本表格!E309,起始地址定义!A:D,4,FALSE)&amp;" "&amp;Q309</f>
        <v>2412+P5-M2 刨片机料仓1#出料螺旋B 反馈频率 上上限报警</v>
      </c>
      <c r="I309" s="10" t="str">
        <f t="shared" si="53"/>
        <v>DB1100,X700.7</v>
      </c>
      <c r="J309" s="13" t="str">
        <f>VLOOKUP(E309,起始地址定义!A:D,2,FALSE)</f>
        <v>DB1100</v>
      </c>
      <c r="K309" s="12" t="str">
        <f t="shared" si="54"/>
        <v>X700.7</v>
      </c>
      <c r="L309" s="13">
        <f>VLOOKUP(E309,起始地址定义!A:D,3,FALSE)</f>
        <v>700</v>
      </c>
      <c r="M309" s="14">
        <f>VLOOKUP($F309,类型描述及偏移量!$C:$H,2,FALSE)</f>
        <v>0.700000000000003</v>
      </c>
      <c r="N309" s="14" t="str">
        <f>VLOOKUP($F309,类型描述及偏移量!$C:$H,3,FALSE)</f>
        <v>离散</v>
      </c>
      <c r="O309" s="14" t="str">
        <f>VLOOKUP($F309,类型描述及偏移量!$C:$H,4,FALSE)</f>
        <v>On</v>
      </c>
      <c r="P309" s="14" t="str">
        <f>VLOOKUP($F309,类型描述及偏移量!$C:$H,5,FALSE)</f>
        <v>Yes</v>
      </c>
      <c r="Q309" s="14" t="str">
        <f>VLOOKUP($F309,类型描述及偏移量!$C:$H,6,FALSE)</f>
        <v>上上限报警</v>
      </c>
    </row>
    <row r="310" hidden="1" spans="1:17">
      <c r="A310" s="12" t="s">
        <v>17</v>
      </c>
      <c r="B310" s="12" t="str">
        <f t="shared" si="61"/>
        <v>M3_ActFRQ</v>
      </c>
      <c r="C310" s="12" t="str">
        <f t="shared" si="62"/>
        <v>LoLoALM</v>
      </c>
      <c r="D310" s="12" t="str">
        <f t="shared" si="63"/>
        <v>BP_Value_var</v>
      </c>
      <c r="E310" s="13" t="str">
        <f t="shared" si="50"/>
        <v>CHP1_M3_ActFRQ_BP_Value_var</v>
      </c>
      <c r="F310" s="14" t="str">
        <f t="shared" si="51"/>
        <v>BP_Value_var_LoLoALM</v>
      </c>
      <c r="G310" s="10" t="str">
        <f t="shared" si="52"/>
        <v>CHP1_M3_ActFRQ_LoLoALM</v>
      </c>
      <c r="H310" s="10" t="str">
        <f>VLOOKUP(基本表格!E310,起始地址定义!A:D,4,FALSE)&amp;" "&amp;Q310</f>
        <v>2412+P5-M2 刨片机料仓1#出料螺旋B 反馈频率 下下限报警</v>
      </c>
      <c r="I310" s="10" t="str">
        <f t="shared" si="53"/>
        <v>DB1100,X701.0</v>
      </c>
      <c r="J310" s="13" t="str">
        <f>VLOOKUP(E310,起始地址定义!A:D,2,FALSE)</f>
        <v>DB1100</v>
      </c>
      <c r="K310" s="12" t="str">
        <f t="shared" si="54"/>
        <v>X701.0</v>
      </c>
      <c r="L310" s="13">
        <f>VLOOKUP(E310,起始地址定义!A:D,3,FALSE)</f>
        <v>700</v>
      </c>
      <c r="M310" s="14">
        <f>VLOOKUP($F310,类型描述及偏移量!$C:$H,2,FALSE)</f>
        <v>1</v>
      </c>
      <c r="N310" s="14" t="str">
        <f>VLOOKUP($F310,类型描述及偏移量!$C:$H,3,FALSE)</f>
        <v>离散</v>
      </c>
      <c r="O310" s="14" t="str">
        <f>VLOOKUP($F310,类型描述及偏移量!$C:$H,4,FALSE)</f>
        <v>On</v>
      </c>
      <c r="P310" s="14" t="str">
        <f>VLOOKUP($F310,类型描述及偏移量!$C:$H,5,FALSE)</f>
        <v>Yes</v>
      </c>
      <c r="Q310" s="14" t="str">
        <f>VLOOKUP($F310,类型描述及偏移量!$C:$H,6,FALSE)</f>
        <v>下下限报警</v>
      </c>
    </row>
    <row r="311" hidden="1" spans="1:17">
      <c r="A311" s="12" t="s">
        <v>17</v>
      </c>
      <c r="B311" s="12" t="str">
        <f t="shared" si="61"/>
        <v>M3_ActFRQ</v>
      </c>
      <c r="C311" s="12" t="str">
        <f t="shared" si="62"/>
        <v>LimALM</v>
      </c>
      <c r="D311" s="12" t="str">
        <f t="shared" si="63"/>
        <v>BP_Value_var</v>
      </c>
      <c r="E311" s="13" t="str">
        <f t="shared" si="50"/>
        <v>CHP1_M3_ActFRQ_BP_Value_var</v>
      </c>
      <c r="F311" s="14" t="str">
        <f t="shared" si="51"/>
        <v>BP_Value_var_LimALM</v>
      </c>
      <c r="G311" s="10" t="str">
        <f t="shared" si="52"/>
        <v>CHP1_M3_ActFRQ_LimALM</v>
      </c>
      <c r="H311" s="10" t="str">
        <f>VLOOKUP(基本表格!E311,起始地址定义!A:D,4,FALSE)&amp;" "&amp;Q311</f>
        <v>2412+P5-M2 刨片机料仓1#出料螺旋B 反馈频率 极限报警</v>
      </c>
      <c r="I311" s="10" t="str">
        <f t="shared" si="53"/>
        <v>DB1100,X701.1</v>
      </c>
      <c r="J311" s="13" t="str">
        <f>VLOOKUP(E311,起始地址定义!A:D,2,FALSE)</f>
        <v>DB1100</v>
      </c>
      <c r="K311" s="12" t="str">
        <f t="shared" si="54"/>
        <v>X701.1</v>
      </c>
      <c r="L311" s="13">
        <f>VLOOKUP(E311,起始地址定义!A:D,3,FALSE)</f>
        <v>700</v>
      </c>
      <c r="M311" s="14">
        <f>VLOOKUP($F311,类型描述及偏移量!$C:$H,2,FALSE)</f>
        <v>1.1</v>
      </c>
      <c r="N311" s="14" t="str">
        <f>VLOOKUP($F311,类型描述及偏移量!$C:$H,3,FALSE)</f>
        <v>离散</v>
      </c>
      <c r="O311" s="14" t="str">
        <f>VLOOKUP($F311,类型描述及偏移量!$C:$H,4,FALSE)</f>
        <v>On</v>
      </c>
      <c r="P311" s="14" t="str">
        <f>VLOOKUP($F311,类型描述及偏移量!$C:$H,5,FALSE)</f>
        <v>Yes</v>
      </c>
      <c r="Q311" s="14" t="str">
        <f>VLOOKUP($F311,类型描述及偏移量!$C:$H,6,FALSE)</f>
        <v>极限报警</v>
      </c>
    </row>
    <row r="312" hidden="1" spans="1:17">
      <c r="A312" s="12" t="s">
        <v>17</v>
      </c>
      <c r="B312" s="12" t="str">
        <f t="shared" si="61"/>
        <v>M3_ActFRQ</v>
      </c>
      <c r="C312" s="12" t="str">
        <f t="shared" si="62"/>
        <v>LostALM</v>
      </c>
      <c r="D312" s="12" t="str">
        <f t="shared" si="63"/>
        <v>BP_Value_var</v>
      </c>
      <c r="E312" s="13" t="str">
        <f t="shared" si="50"/>
        <v>CHP1_M3_ActFRQ_BP_Value_var</v>
      </c>
      <c r="F312" s="14" t="str">
        <f t="shared" si="51"/>
        <v>BP_Value_var_LostALM</v>
      </c>
      <c r="G312" s="10" t="str">
        <f t="shared" si="52"/>
        <v>CHP1_M3_ActFRQ_LostALM</v>
      </c>
      <c r="H312" s="10" t="str">
        <f>VLOOKUP(基本表格!E312,起始地址定义!A:D,4,FALSE)&amp;" "&amp;Q312</f>
        <v>2412+P5-M2 刨片机料仓1#出料螺旋B 反馈频率 传感器断线报警</v>
      </c>
      <c r="I312" s="10" t="str">
        <f t="shared" si="53"/>
        <v>DB1100,X701.2</v>
      </c>
      <c r="J312" s="13" t="str">
        <f>VLOOKUP(E312,起始地址定义!A:D,2,FALSE)</f>
        <v>DB1100</v>
      </c>
      <c r="K312" s="12" t="str">
        <f t="shared" si="54"/>
        <v>X701.2</v>
      </c>
      <c r="L312" s="13">
        <f>VLOOKUP(E312,起始地址定义!A:D,3,FALSE)</f>
        <v>700</v>
      </c>
      <c r="M312" s="14">
        <f>VLOOKUP($F312,类型描述及偏移量!$C:$H,2,FALSE)</f>
        <v>1.2</v>
      </c>
      <c r="N312" s="14" t="str">
        <f>VLOOKUP($F312,类型描述及偏移量!$C:$H,3,FALSE)</f>
        <v>离散</v>
      </c>
      <c r="O312" s="14" t="str">
        <f>VLOOKUP($F312,类型描述及偏移量!$C:$H,4,FALSE)</f>
        <v>On</v>
      </c>
      <c r="P312" s="14" t="str">
        <f>VLOOKUP($F312,类型描述及偏移量!$C:$H,5,FALSE)</f>
        <v>Yes</v>
      </c>
      <c r="Q312" s="14" t="str">
        <f>VLOOKUP($F312,类型描述及偏移量!$C:$H,6,FALSE)</f>
        <v>传感器断线报警</v>
      </c>
    </row>
    <row r="313" hidden="1" spans="1:17">
      <c r="A313" s="12" t="s">
        <v>17</v>
      </c>
      <c r="B313" s="12" t="str">
        <f t="shared" si="61"/>
        <v>M3_ActFRQ</v>
      </c>
      <c r="C313" s="12" t="str">
        <f t="shared" si="62"/>
        <v>Code</v>
      </c>
      <c r="D313" s="12" t="str">
        <f t="shared" si="63"/>
        <v>BP_Value_var</v>
      </c>
      <c r="E313" s="13" t="str">
        <f t="shared" si="50"/>
        <v>CHP1_M3_ActFRQ_BP_Value_var</v>
      </c>
      <c r="F313" s="14" t="str">
        <f t="shared" si="51"/>
        <v>BP_Value_var_Code</v>
      </c>
      <c r="G313" s="10" t="str">
        <f t="shared" si="52"/>
        <v>CHP1_M3_ActFRQ_Code</v>
      </c>
      <c r="H313" s="10" t="str">
        <f>VLOOKUP(基本表格!E313,起始地址定义!A:D,4,FALSE)&amp;" "&amp;Q313</f>
        <v>2412+P5-M2 刨片机料仓1#出料螺旋B 反馈频率 实际内码</v>
      </c>
      <c r="I313" s="10" t="str">
        <f t="shared" si="53"/>
        <v>DB1100,INT702</v>
      </c>
      <c r="J313" s="13" t="str">
        <f>VLOOKUP(E313,起始地址定义!A:D,2,FALSE)</f>
        <v>DB1100</v>
      </c>
      <c r="K313" s="12" t="str">
        <f t="shared" si="54"/>
        <v>INT702</v>
      </c>
      <c r="L313" s="13">
        <f>VLOOKUP(E313,起始地址定义!A:D,3,FALSE)</f>
        <v>700</v>
      </c>
      <c r="M313" s="14">
        <f>VLOOKUP($F313,类型描述及偏移量!$C:$H,2,FALSE)</f>
        <v>2</v>
      </c>
      <c r="N313" s="14" t="str">
        <f>VLOOKUP($F313,类型描述及偏移量!$C:$H,3,FALSE)</f>
        <v>整型</v>
      </c>
      <c r="O313" s="14" t="str">
        <f>VLOOKUP($F313,类型描述及偏移量!$C:$H,4,FALSE)</f>
        <v>None</v>
      </c>
      <c r="P313" s="14" t="str">
        <f>VLOOKUP($F313,类型描述及偏移量!$C:$H,5,FALSE)</f>
        <v>Yes</v>
      </c>
      <c r="Q313" s="14" t="str">
        <f>VLOOKUP($F313,类型描述及偏移量!$C:$H,6,FALSE)</f>
        <v>实际内码</v>
      </c>
    </row>
    <row r="314" hidden="1" spans="1:17">
      <c r="A314" s="12" t="s">
        <v>17</v>
      </c>
      <c r="B314" s="12" t="str">
        <f t="shared" si="61"/>
        <v>M3_ActFRQ</v>
      </c>
      <c r="C314" s="12" t="str">
        <f t="shared" si="62"/>
        <v>Value</v>
      </c>
      <c r="D314" s="12" t="str">
        <f t="shared" si="63"/>
        <v>BP_Value_var</v>
      </c>
      <c r="E314" s="13" t="str">
        <f t="shared" si="50"/>
        <v>CHP1_M3_ActFRQ_BP_Value_var</v>
      </c>
      <c r="F314" s="14" t="str">
        <f t="shared" si="51"/>
        <v>BP_Value_var_Value</v>
      </c>
      <c r="G314" s="10" t="str">
        <f t="shared" si="52"/>
        <v>CHP1_M3_ActFRQ_Value</v>
      </c>
      <c r="H314" s="10" t="str">
        <f>VLOOKUP(基本表格!E314,起始地址定义!A:D,4,FALSE)&amp;" "&amp;Q314</f>
        <v>2412+P5-M2 刨片机料仓1#出料螺旋B 反馈频率 实际值</v>
      </c>
      <c r="I314" s="10" t="str">
        <f t="shared" si="53"/>
        <v>DB1100,REAL706</v>
      </c>
      <c r="J314" s="13" t="str">
        <f>VLOOKUP(E314,起始地址定义!A:D,2,FALSE)</f>
        <v>DB1100</v>
      </c>
      <c r="K314" s="12" t="str">
        <f t="shared" si="54"/>
        <v>REAL706</v>
      </c>
      <c r="L314" s="13">
        <f>VLOOKUP(E314,起始地址定义!A:D,3,FALSE)</f>
        <v>700</v>
      </c>
      <c r="M314" s="14">
        <f>VLOOKUP($F314,类型描述及偏移量!$C:$H,2,FALSE)</f>
        <v>6</v>
      </c>
      <c r="N314" s="14" t="str">
        <f>VLOOKUP($F314,类型描述及偏移量!$C:$H,3,FALSE)</f>
        <v>实型</v>
      </c>
      <c r="O314" s="14" t="str">
        <f>VLOOKUP($F314,类型描述及偏移量!$C:$H,4,FALSE)</f>
        <v>None</v>
      </c>
      <c r="P314" s="14" t="str">
        <f>VLOOKUP($F314,类型描述及偏移量!$C:$H,5,FALSE)</f>
        <v>Yes</v>
      </c>
      <c r="Q314" s="14" t="str">
        <f>VLOOKUP($F314,类型描述及偏移量!$C:$H,6,FALSE)</f>
        <v>实际值</v>
      </c>
    </row>
    <row r="315" hidden="1" spans="1:17">
      <c r="A315" s="12" t="s">
        <v>17</v>
      </c>
      <c r="B315" s="12" t="str">
        <f t="shared" si="61"/>
        <v>M3_ActFRQ</v>
      </c>
      <c r="C315" s="12" t="str">
        <f t="shared" si="62"/>
        <v>Range</v>
      </c>
      <c r="D315" s="12" t="str">
        <f t="shared" si="63"/>
        <v>BP_Value_var</v>
      </c>
      <c r="E315" s="13" t="str">
        <f t="shared" si="50"/>
        <v>CHP1_M3_ActFRQ_BP_Value_var</v>
      </c>
      <c r="F315" s="14" t="str">
        <f t="shared" si="51"/>
        <v>BP_Value_var_Range</v>
      </c>
      <c r="G315" s="10" t="str">
        <f t="shared" si="52"/>
        <v>CHP1_M3_ActFRQ_Range</v>
      </c>
      <c r="H315" s="10" t="str">
        <f>VLOOKUP(基本表格!E315,起始地址定义!A:D,4,FALSE)&amp;" "&amp;Q315</f>
        <v>2412+P5-M2 刨片机料仓1#出料螺旋B 反馈频率 量程</v>
      </c>
      <c r="I315" s="10" t="str">
        <f t="shared" si="53"/>
        <v>DB1100,REAL710</v>
      </c>
      <c r="J315" s="13" t="str">
        <f>VLOOKUP(E315,起始地址定义!A:D,2,FALSE)</f>
        <v>DB1100</v>
      </c>
      <c r="K315" s="12" t="str">
        <f t="shared" si="54"/>
        <v>REAL710</v>
      </c>
      <c r="L315" s="13">
        <f>VLOOKUP(E315,起始地址定义!A:D,3,FALSE)</f>
        <v>700</v>
      </c>
      <c r="M315" s="14">
        <f>VLOOKUP($F315,类型描述及偏移量!$C:$H,2,FALSE)</f>
        <v>10</v>
      </c>
      <c r="N315" s="14" t="str">
        <f>VLOOKUP($F315,类型描述及偏移量!$C:$H,3,FALSE)</f>
        <v>实型</v>
      </c>
      <c r="O315" s="14" t="str">
        <f>VLOOKUP($F315,类型描述及偏移量!$C:$H,4,FALSE)</f>
        <v>None</v>
      </c>
      <c r="P315" s="14" t="str">
        <f>VLOOKUP($F315,类型描述及偏移量!$C:$H,5,FALSE)</f>
        <v>No</v>
      </c>
      <c r="Q315" s="14" t="str">
        <f>VLOOKUP($F315,类型描述及偏移量!$C:$H,6,FALSE)</f>
        <v>量程</v>
      </c>
    </row>
    <row r="316" hidden="1" spans="1:17">
      <c r="A316" s="12" t="s">
        <v>17</v>
      </c>
      <c r="B316" s="12" t="str">
        <f t="shared" si="61"/>
        <v>M3_ActFRQ</v>
      </c>
      <c r="C316" s="12" t="str">
        <f t="shared" si="62"/>
        <v>Hi</v>
      </c>
      <c r="D316" s="12" t="str">
        <f t="shared" si="63"/>
        <v>BP_Value_var</v>
      </c>
      <c r="E316" s="13" t="str">
        <f t="shared" si="50"/>
        <v>CHP1_M3_ActFRQ_BP_Value_var</v>
      </c>
      <c r="F316" s="14" t="str">
        <f t="shared" si="51"/>
        <v>BP_Value_var_Hi</v>
      </c>
      <c r="G316" s="10" t="str">
        <f t="shared" si="52"/>
        <v>CHP1_M3_ActFRQ_Hi</v>
      </c>
      <c r="H316" s="10" t="str">
        <f>VLOOKUP(基本表格!E316,起始地址定义!A:D,4,FALSE)&amp;" "&amp;Q316</f>
        <v>2412+P5-M2 刨片机料仓1#出料螺旋B 反馈频率 上限值</v>
      </c>
      <c r="I316" s="10" t="str">
        <f t="shared" si="53"/>
        <v>DB1100,REAL714</v>
      </c>
      <c r="J316" s="13" t="str">
        <f>VLOOKUP(E316,起始地址定义!A:D,2,FALSE)</f>
        <v>DB1100</v>
      </c>
      <c r="K316" s="12" t="str">
        <f t="shared" si="54"/>
        <v>REAL714</v>
      </c>
      <c r="L316" s="13">
        <f>VLOOKUP(E316,起始地址定义!A:D,3,FALSE)</f>
        <v>700</v>
      </c>
      <c r="M316" s="14">
        <f>VLOOKUP($F316,类型描述及偏移量!$C:$H,2,FALSE)</f>
        <v>14</v>
      </c>
      <c r="N316" s="14" t="str">
        <f>VLOOKUP($F316,类型描述及偏移量!$C:$H,3,FALSE)</f>
        <v>实型</v>
      </c>
      <c r="O316" s="14" t="str">
        <f>VLOOKUP($F316,类型描述及偏移量!$C:$H,4,FALSE)</f>
        <v>None</v>
      </c>
      <c r="P316" s="14" t="str">
        <f>VLOOKUP($F316,类型描述及偏移量!$C:$H,5,FALSE)</f>
        <v>No</v>
      </c>
      <c r="Q316" s="14" t="str">
        <f>VLOOKUP($F316,类型描述及偏移量!$C:$H,6,FALSE)</f>
        <v>上限值</v>
      </c>
    </row>
    <row r="317" hidden="1" spans="1:17">
      <c r="A317" s="12" t="s">
        <v>17</v>
      </c>
      <c r="B317" s="12" t="str">
        <f t="shared" si="61"/>
        <v>M3_ActFRQ</v>
      </c>
      <c r="C317" s="12" t="str">
        <f t="shared" si="62"/>
        <v>Lo</v>
      </c>
      <c r="D317" s="12" t="str">
        <f t="shared" si="63"/>
        <v>BP_Value_var</v>
      </c>
      <c r="E317" s="13" t="str">
        <f t="shared" ref="E317:E380" si="64">A317&amp;"_"&amp;B317&amp;"_"&amp;D317</f>
        <v>CHP1_M3_ActFRQ_BP_Value_var</v>
      </c>
      <c r="F317" s="14" t="str">
        <f t="shared" ref="F317:F380" si="65">D317&amp;"_"&amp;C317</f>
        <v>BP_Value_var_Lo</v>
      </c>
      <c r="G317" s="10" t="str">
        <f t="shared" ref="G317:G380" si="66">A317&amp;"_"&amp;IF(B317="DB","",B317&amp;"_")&amp;C317</f>
        <v>CHP1_M3_ActFRQ_Lo</v>
      </c>
      <c r="H317" s="10" t="str">
        <f>VLOOKUP(基本表格!E317,起始地址定义!A:D,4,FALSE)&amp;" "&amp;Q317</f>
        <v>2412+P5-M2 刨片机料仓1#出料螺旋B 反馈频率 下限值</v>
      </c>
      <c r="I317" s="10" t="str">
        <f t="shared" ref="I317:I380" si="67">J317&amp;","&amp;K317</f>
        <v>DB1100,REAL718</v>
      </c>
      <c r="J317" s="13" t="str">
        <f>VLOOKUP(E317,起始地址定义!A:D,2,FALSE)</f>
        <v>DB1100</v>
      </c>
      <c r="K317" s="12" t="str">
        <f t="shared" ref="K317:K380" si="68">IF(N317="离散","X",IF(N317="实型","REAL","INT"))&amp;IF(N317="离散",TEXT(L317+M317,"0.0"),L317+M317)</f>
        <v>REAL718</v>
      </c>
      <c r="L317" s="13">
        <f>VLOOKUP(E317,起始地址定义!A:D,3,FALSE)</f>
        <v>700</v>
      </c>
      <c r="M317" s="14">
        <f>VLOOKUP($F317,类型描述及偏移量!$C:$H,2,FALSE)</f>
        <v>18</v>
      </c>
      <c r="N317" s="14" t="str">
        <f>VLOOKUP($F317,类型描述及偏移量!$C:$H,3,FALSE)</f>
        <v>实型</v>
      </c>
      <c r="O317" s="14" t="str">
        <f>VLOOKUP($F317,类型描述及偏移量!$C:$H,4,FALSE)</f>
        <v>None</v>
      </c>
      <c r="P317" s="14" t="str">
        <f>VLOOKUP($F317,类型描述及偏移量!$C:$H,5,FALSE)</f>
        <v>No</v>
      </c>
      <c r="Q317" s="14" t="str">
        <f>VLOOKUP($F317,类型描述及偏移量!$C:$H,6,FALSE)</f>
        <v>下限值</v>
      </c>
    </row>
    <row r="318" hidden="1" spans="1:17">
      <c r="A318" s="12" t="s">
        <v>17</v>
      </c>
      <c r="B318" s="12" t="str">
        <f t="shared" si="61"/>
        <v>M3_ActFRQ</v>
      </c>
      <c r="C318" s="12" t="str">
        <f t="shared" si="62"/>
        <v>HiHi</v>
      </c>
      <c r="D318" s="12" t="str">
        <f t="shared" si="63"/>
        <v>BP_Value_var</v>
      </c>
      <c r="E318" s="13" t="str">
        <f t="shared" si="64"/>
        <v>CHP1_M3_ActFRQ_BP_Value_var</v>
      </c>
      <c r="F318" s="14" t="str">
        <f t="shared" si="65"/>
        <v>BP_Value_var_HiHi</v>
      </c>
      <c r="G318" s="10" t="str">
        <f t="shared" si="66"/>
        <v>CHP1_M3_ActFRQ_HiHi</v>
      </c>
      <c r="H318" s="10" t="str">
        <f>VLOOKUP(基本表格!E318,起始地址定义!A:D,4,FALSE)&amp;" "&amp;Q318</f>
        <v>2412+P5-M2 刨片机料仓1#出料螺旋B 反馈频率 上上限值</v>
      </c>
      <c r="I318" s="10" t="str">
        <f t="shared" si="67"/>
        <v>DB1100,REAL722</v>
      </c>
      <c r="J318" s="13" t="str">
        <f>VLOOKUP(E318,起始地址定义!A:D,2,FALSE)</f>
        <v>DB1100</v>
      </c>
      <c r="K318" s="12" t="str">
        <f t="shared" si="68"/>
        <v>REAL722</v>
      </c>
      <c r="L318" s="13">
        <f>VLOOKUP(E318,起始地址定义!A:D,3,FALSE)</f>
        <v>700</v>
      </c>
      <c r="M318" s="14">
        <f>VLOOKUP($F318,类型描述及偏移量!$C:$H,2,FALSE)</f>
        <v>22</v>
      </c>
      <c r="N318" s="14" t="str">
        <f>VLOOKUP($F318,类型描述及偏移量!$C:$H,3,FALSE)</f>
        <v>实型</v>
      </c>
      <c r="O318" s="14" t="str">
        <f>VLOOKUP($F318,类型描述及偏移量!$C:$H,4,FALSE)</f>
        <v>None</v>
      </c>
      <c r="P318" s="14" t="str">
        <f>VLOOKUP($F318,类型描述及偏移量!$C:$H,5,FALSE)</f>
        <v>No</v>
      </c>
      <c r="Q318" s="14" t="str">
        <f>VLOOKUP($F318,类型描述及偏移量!$C:$H,6,FALSE)</f>
        <v>上上限值</v>
      </c>
    </row>
    <row r="319" hidden="1" spans="1:17">
      <c r="A319" s="12" t="s">
        <v>17</v>
      </c>
      <c r="B319" s="12" t="str">
        <f t="shared" si="61"/>
        <v>M3_ActFRQ</v>
      </c>
      <c r="C319" s="12" t="str">
        <f t="shared" si="62"/>
        <v>LoLo</v>
      </c>
      <c r="D319" s="12" t="str">
        <f t="shared" si="63"/>
        <v>BP_Value_var</v>
      </c>
      <c r="E319" s="13" t="str">
        <f t="shared" si="64"/>
        <v>CHP1_M3_ActFRQ_BP_Value_var</v>
      </c>
      <c r="F319" s="14" t="str">
        <f t="shared" si="65"/>
        <v>BP_Value_var_LoLo</v>
      </c>
      <c r="G319" s="10" t="str">
        <f t="shared" si="66"/>
        <v>CHP1_M3_ActFRQ_LoLo</v>
      </c>
      <c r="H319" s="10" t="str">
        <f>VLOOKUP(基本表格!E319,起始地址定义!A:D,4,FALSE)&amp;" "&amp;Q319</f>
        <v>2412+P5-M2 刨片机料仓1#出料螺旋B 反馈频率 下下限值</v>
      </c>
      <c r="I319" s="10" t="str">
        <f t="shared" si="67"/>
        <v>DB1100,REAL726</v>
      </c>
      <c r="J319" s="13" t="str">
        <f>VLOOKUP(E319,起始地址定义!A:D,2,FALSE)</f>
        <v>DB1100</v>
      </c>
      <c r="K319" s="12" t="str">
        <f t="shared" si="68"/>
        <v>REAL726</v>
      </c>
      <c r="L319" s="13">
        <f>VLOOKUP(E319,起始地址定义!A:D,3,FALSE)</f>
        <v>700</v>
      </c>
      <c r="M319" s="14">
        <f>VLOOKUP($F319,类型描述及偏移量!$C:$H,2,FALSE)</f>
        <v>26</v>
      </c>
      <c r="N319" s="14" t="str">
        <f>VLOOKUP($F319,类型描述及偏移量!$C:$H,3,FALSE)</f>
        <v>实型</v>
      </c>
      <c r="O319" s="14" t="str">
        <f>VLOOKUP($F319,类型描述及偏移量!$C:$H,4,FALSE)</f>
        <v>None</v>
      </c>
      <c r="P319" s="14" t="str">
        <f>VLOOKUP($F319,类型描述及偏移量!$C:$H,5,FALSE)</f>
        <v>No</v>
      </c>
      <c r="Q319" s="14" t="str">
        <f>VLOOKUP($F319,类型描述及偏移量!$C:$H,6,FALSE)</f>
        <v>下下限值</v>
      </c>
    </row>
    <row r="320" hidden="1" spans="1:17">
      <c r="A320" s="12" t="s">
        <v>17</v>
      </c>
      <c r="B320" s="12" t="str">
        <f t="shared" ref="B320:B354" si="69">"M"&amp;RIGHT(LEFT(B197,FIND("_",B197,1)-1),LEN(LEFT(B197,FIND("_",B197,1)-1))-1)+1&amp;"_"&amp;RIGHT(B197,LEN(B197)-FIND("_",B197,1))</f>
        <v>M3_Comm</v>
      </c>
      <c r="C320" s="12" t="str">
        <f t="shared" ref="C320:C354" si="70">C197</f>
        <v>REL</v>
      </c>
      <c r="D320" s="12" t="str">
        <f t="shared" ref="D320:D354" si="71">D197</f>
        <v>BP_G120_var</v>
      </c>
      <c r="E320" s="13" t="str">
        <f t="shared" si="64"/>
        <v>CHP1_M3_Comm_BP_G120_var</v>
      </c>
      <c r="F320" s="14" t="str">
        <f t="shared" si="65"/>
        <v>BP_G120_var_REL</v>
      </c>
      <c r="G320" s="10" t="str">
        <f t="shared" si="66"/>
        <v>CHP1_M3_Comm_REL</v>
      </c>
      <c r="H320" s="10" t="str">
        <f>VLOOKUP(基本表格!E320,起始地址定义!A:D,4,FALSE)&amp;" "&amp;Q320</f>
        <v>2412+P5-M2 刨片机料仓1#出料螺旋B 变频器通讯 备妥（不能与正转信号使用同一个）</v>
      </c>
      <c r="I320" s="10" t="str">
        <f t="shared" si="67"/>
        <v>DB1100,X750.0</v>
      </c>
      <c r="J320" s="13" t="str">
        <f>VLOOKUP(E320,起始地址定义!A:D,2,FALSE)</f>
        <v>DB1100</v>
      </c>
      <c r="K320" s="12" t="str">
        <f t="shared" si="68"/>
        <v>X750.0</v>
      </c>
      <c r="L320" s="13">
        <f>VLOOKUP(E320,起始地址定义!A:D,3,FALSE)</f>
        <v>750</v>
      </c>
      <c r="M320" s="14">
        <f>VLOOKUP($F320,类型描述及偏移量!$C:$H,2,FALSE)</f>
        <v>0</v>
      </c>
      <c r="N320" s="14" t="str">
        <f>VLOOKUP($F320,类型描述及偏移量!$C:$H,3,FALSE)</f>
        <v>离散</v>
      </c>
      <c r="O320" s="14" t="str">
        <f>VLOOKUP($F320,类型描述及偏移量!$C:$H,4,FALSE)</f>
        <v>None</v>
      </c>
      <c r="P320" s="14" t="str">
        <f>VLOOKUP($F320,类型描述及偏移量!$C:$H,5,FALSE)</f>
        <v>Yes</v>
      </c>
      <c r="Q320" s="14" t="str">
        <f>VLOOKUP($F320,类型描述及偏移量!$C:$H,6,FALSE)</f>
        <v>备妥（不能与正转信号使用同一个）</v>
      </c>
    </row>
    <row r="321" hidden="1" spans="1:17">
      <c r="A321" s="12" t="s">
        <v>17</v>
      </c>
      <c r="B321" s="12" t="str">
        <f t="shared" si="69"/>
        <v>M3_Comm</v>
      </c>
      <c r="C321" s="12" t="str">
        <f t="shared" si="70"/>
        <v>FWD</v>
      </c>
      <c r="D321" s="12" t="str">
        <f t="shared" si="71"/>
        <v>BP_G120_var</v>
      </c>
      <c r="E321" s="13" t="str">
        <f t="shared" si="64"/>
        <v>CHP1_M3_Comm_BP_G120_var</v>
      </c>
      <c r="F321" s="14" t="str">
        <f t="shared" si="65"/>
        <v>BP_G120_var_FWD</v>
      </c>
      <c r="G321" s="10" t="str">
        <f t="shared" si="66"/>
        <v>CHP1_M3_Comm_FWD</v>
      </c>
      <c r="H321" s="10" t="str">
        <f>VLOOKUP(基本表格!E321,起始地址定义!A:D,4,FALSE)&amp;" "&amp;Q321</f>
        <v>2412+P5-M2 刨片机料仓1#出料螺旋B 变频器通讯 正转</v>
      </c>
      <c r="I321" s="10" t="str">
        <f t="shared" si="67"/>
        <v>DB1100,X750.1</v>
      </c>
      <c r="J321" s="13" t="str">
        <f>VLOOKUP(E321,起始地址定义!A:D,2,FALSE)</f>
        <v>DB1100</v>
      </c>
      <c r="K321" s="12" t="str">
        <f t="shared" si="68"/>
        <v>X750.1</v>
      </c>
      <c r="L321" s="13">
        <f>VLOOKUP(E321,起始地址定义!A:D,3,FALSE)</f>
        <v>750</v>
      </c>
      <c r="M321" s="14">
        <f>VLOOKUP($F321,类型描述及偏移量!$C:$H,2,FALSE)</f>
        <v>0.0999999999999943</v>
      </c>
      <c r="N321" s="14" t="str">
        <f>VLOOKUP($F321,类型描述及偏移量!$C:$H,3,FALSE)</f>
        <v>离散</v>
      </c>
      <c r="O321" s="14" t="str">
        <f>VLOOKUP($F321,类型描述及偏移量!$C:$H,4,FALSE)</f>
        <v>None</v>
      </c>
      <c r="P321" s="14" t="str">
        <f>VLOOKUP($F321,类型描述及偏移量!$C:$H,5,FALSE)</f>
        <v>Yes</v>
      </c>
      <c r="Q321" s="14" t="str">
        <f>VLOOKUP($F321,类型描述及偏移量!$C:$H,6,FALSE)</f>
        <v>正转</v>
      </c>
    </row>
    <row r="322" hidden="1" spans="1:17">
      <c r="A322" s="12" t="s">
        <v>17</v>
      </c>
      <c r="B322" s="12" t="str">
        <f t="shared" si="69"/>
        <v>M3_Comm</v>
      </c>
      <c r="C322" s="12" t="str">
        <f t="shared" si="70"/>
        <v>REV</v>
      </c>
      <c r="D322" s="12" t="str">
        <f t="shared" si="71"/>
        <v>BP_G120_var</v>
      </c>
      <c r="E322" s="13" t="str">
        <f t="shared" si="64"/>
        <v>CHP1_M3_Comm_BP_G120_var</v>
      </c>
      <c r="F322" s="14" t="str">
        <f t="shared" si="65"/>
        <v>BP_G120_var_REV</v>
      </c>
      <c r="G322" s="10" t="str">
        <f t="shared" si="66"/>
        <v>CHP1_M3_Comm_REV</v>
      </c>
      <c r="H322" s="10" t="str">
        <f>VLOOKUP(基本表格!E322,起始地址定义!A:D,4,FALSE)&amp;" "&amp;Q322</f>
        <v>2412+P5-M2 刨片机料仓1#出料螺旋B 变频器通讯 反转</v>
      </c>
      <c r="I322" s="10" t="str">
        <f t="shared" si="67"/>
        <v>DB1100,X750.2</v>
      </c>
      <c r="J322" s="13" t="str">
        <f>VLOOKUP(E322,起始地址定义!A:D,2,FALSE)</f>
        <v>DB1100</v>
      </c>
      <c r="K322" s="12" t="str">
        <f t="shared" si="68"/>
        <v>X750.2</v>
      </c>
      <c r="L322" s="13">
        <f>VLOOKUP(E322,起始地址定义!A:D,3,FALSE)</f>
        <v>750</v>
      </c>
      <c r="M322" s="14">
        <f>VLOOKUP($F322,类型描述及偏移量!$C:$H,2,FALSE)</f>
        <v>0.199999999999989</v>
      </c>
      <c r="N322" s="14" t="str">
        <f>VLOOKUP($F322,类型描述及偏移量!$C:$H,3,FALSE)</f>
        <v>离散</v>
      </c>
      <c r="O322" s="14" t="str">
        <f>VLOOKUP($F322,类型描述及偏移量!$C:$H,4,FALSE)</f>
        <v>None</v>
      </c>
      <c r="P322" s="14" t="str">
        <f>VLOOKUP($F322,类型描述及偏移量!$C:$H,5,FALSE)</f>
        <v>Yes</v>
      </c>
      <c r="Q322" s="14" t="str">
        <f>VLOOKUP($F322,类型描述及偏移量!$C:$H,6,FALSE)</f>
        <v>反转</v>
      </c>
    </row>
    <row r="323" hidden="1" spans="1:17">
      <c r="A323" s="12" t="s">
        <v>17</v>
      </c>
      <c r="B323" s="12" t="str">
        <f t="shared" si="69"/>
        <v>M3_Comm</v>
      </c>
      <c r="C323" s="12" t="str">
        <f t="shared" si="70"/>
        <v>Reset</v>
      </c>
      <c r="D323" s="12" t="str">
        <f t="shared" si="71"/>
        <v>BP_G120_var</v>
      </c>
      <c r="E323" s="13" t="str">
        <f t="shared" si="64"/>
        <v>CHP1_M3_Comm_BP_G120_var</v>
      </c>
      <c r="F323" s="14" t="str">
        <f t="shared" si="65"/>
        <v>BP_G120_var_Reset</v>
      </c>
      <c r="G323" s="10" t="str">
        <f t="shared" si="66"/>
        <v>CHP1_M3_Comm_Reset</v>
      </c>
      <c r="H323" s="10" t="str">
        <f>VLOOKUP(基本表格!E323,起始地址定义!A:D,4,FALSE)&amp;" "&amp;Q323</f>
        <v>2412+P5-M2 刨片机料仓1#出料螺旋B 变频器通讯 故障复位</v>
      </c>
      <c r="I323" s="10" t="str">
        <f t="shared" si="67"/>
        <v>DB1100,X750.3</v>
      </c>
      <c r="J323" s="13" t="str">
        <f>VLOOKUP(E323,起始地址定义!A:D,2,FALSE)</f>
        <v>DB1100</v>
      </c>
      <c r="K323" s="12" t="str">
        <f t="shared" si="68"/>
        <v>X750.3</v>
      </c>
      <c r="L323" s="13">
        <f>VLOOKUP(E323,起始地址定义!A:D,3,FALSE)</f>
        <v>750</v>
      </c>
      <c r="M323" s="14">
        <f>VLOOKUP($F323,类型描述及偏移量!$C:$H,2,FALSE)</f>
        <v>0.300000000000011</v>
      </c>
      <c r="N323" s="14" t="str">
        <f>VLOOKUP($F323,类型描述及偏移量!$C:$H,3,FALSE)</f>
        <v>离散</v>
      </c>
      <c r="O323" s="14" t="str">
        <f>VLOOKUP($F323,类型描述及偏移量!$C:$H,4,FALSE)</f>
        <v>None</v>
      </c>
      <c r="P323" s="14" t="str">
        <f>VLOOKUP($F323,类型描述及偏移量!$C:$H,5,FALSE)</f>
        <v>No</v>
      </c>
      <c r="Q323" s="14" t="str">
        <f>VLOOKUP($F323,类型描述及偏移量!$C:$H,6,FALSE)</f>
        <v>故障复位</v>
      </c>
    </row>
    <row r="324" hidden="1" spans="1:17">
      <c r="A324" s="12" t="s">
        <v>17</v>
      </c>
      <c r="B324" s="12" t="str">
        <f t="shared" si="69"/>
        <v>M3_Comm</v>
      </c>
      <c r="C324" s="12" t="str">
        <f t="shared" si="70"/>
        <v>IRL</v>
      </c>
      <c r="D324" s="12" t="str">
        <f t="shared" si="71"/>
        <v>BP_G120_var</v>
      </c>
      <c r="E324" s="13" t="str">
        <f t="shared" si="64"/>
        <v>CHP1_M3_Comm_BP_G120_var</v>
      </c>
      <c r="F324" s="14" t="str">
        <f t="shared" si="65"/>
        <v>BP_G120_var_IRL</v>
      </c>
      <c r="G324" s="10" t="str">
        <f t="shared" si="66"/>
        <v>CHP1_M3_Comm_IRL</v>
      </c>
      <c r="H324" s="10" t="str">
        <f>VLOOKUP(基本表格!E324,起始地址定义!A:D,4,FALSE)&amp;" "&amp;Q324</f>
        <v>2412+P5-M2 刨片机料仓1#出料螺旋B 变频器通讯 备妥反馈</v>
      </c>
      <c r="I324" s="10" t="str">
        <f t="shared" si="67"/>
        <v>DB1100,X750.4</v>
      </c>
      <c r="J324" s="13" t="str">
        <f>VLOOKUP(E324,起始地址定义!A:D,2,FALSE)</f>
        <v>DB1100</v>
      </c>
      <c r="K324" s="12" t="str">
        <f t="shared" si="68"/>
        <v>X750.4</v>
      </c>
      <c r="L324" s="13">
        <f>VLOOKUP(E324,起始地址定义!A:D,3,FALSE)</f>
        <v>750</v>
      </c>
      <c r="M324" s="14">
        <f>VLOOKUP($F324,类型描述及偏移量!$C:$H,2,FALSE)</f>
        <v>0.400000000000006</v>
      </c>
      <c r="N324" s="14" t="str">
        <f>VLOOKUP($F324,类型描述及偏移量!$C:$H,3,FALSE)</f>
        <v>离散</v>
      </c>
      <c r="O324" s="14" t="str">
        <f>VLOOKUP($F324,类型描述及偏移量!$C:$H,4,FALSE)</f>
        <v>None</v>
      </c>
      <c r="P324" s="14" t="str">
        <f>VLOOKUP($F324,类型描述及偏移量!$C:$H,5,FALSE)</f>
        <v>Yes</v>
      </c>
      <c r="Q324" s="14" t="str">
        <f>VLOOKUP($F324,类型描述及偏移量!$C:$H,6,FALSE)</f>
        <v>备妥反馈</v>
      </c>
    </row>
    <row r="325" hidden="1" spans="1:17">
      <c r="A325" s="12" t="s">
        <v>17</v>
      </c>
      <c r="B325" s="12" t="str">
        <f t="shared" si="69"/>
        <v>M3_Comm</v>
      </c>
      <c r="C325" s="12" t="str">
        <f t="shared" si="70"/>
        <v>IFW</v>
      </c>
      <c r="D325" s="12" t="str">
        <f t="shared" si="71"/>
        <v>BP_G120_var</v>
      </c>
      <c r="E325" s="13" t="str">
        <f t="shared" si="64"/>
        <v>CHP1_M3_Comm_BP_G120_var</v>
      </c>
      <c r="F325" s="14" t="str">
        <f t="shared" si="65"/>
        <v>BP_G120_var_IFW</v>
      </c>
      <c r="G325" s="10" t="str">
        <f t="shared" si="66"/>
        <v>CHP1_M3_Comm_IFW</v>
      </c>
      <c r="H325" s="10" t="str">
        <f>VLOOKUP(基本表格!E325,起始地址定义!A:D,4,FALSE)&amp;" "&amp;Q325</f>
        <v>2412+P5-M2 刨片机料仓1#出料螺旋B 变频器通讯 正转反馈</v>
      </c>
      <c r="I325" s="10" t="str">
        <f t="shared" si="67"/>
        <v>DB1100,X750.5</v>
      </c>
      <c r="J325" s="13" t="str">
        <f>VLOOKUP(E325,起始地址定义!A:D,2,FALSE)</f>
        <v>DB1100</v>
      </c>
      <c r="K325" s="12" t="str">
        <f t="shared" si="68"/>
        <v>X750.5</v>
      </c>
      <c r="L325" s="13">
        <f>VLOOKUP(E325,起始地址定义!A:D,3,FALSE)</f>
        <v>750</v>
      </c>
      <c r="M325" s="14">
        <f>VLOOKUP($F325,类型描述及偏移量!$C:$H,2,FALSE)</f>
        <v>0.5</v>
      </c>
      <c r="N325" s="14" t="str">
        <f>VLOOKUP($F325,类型描述及偏移量!$C:$H,3,FALSE)</f>
        <v>离散</v>
      </c>
      <c r="O325" s="14" t="str">
        <f>VLOOKUP($F325,类型描述及偏移量!$C:$H,4,FALSE)</f>
        <v>None</v>
      </c>
      <c r="P325" s="14" t="str">
        <f>VLOOKUP($F325,类型描述及偏移量!$C:$H,5,FALSE)</f>
        <v>Yes</v>
      </c>
      <c r="Q325" s="14" t="str">
        <f>VLOOKUP($F325,类型描述及偏移量!$C:$H,6,FALSE)</f>
        <v>正转反馈</v>
      </c>
    </row>
    <row r="326" hidden="1" spans="1:17">
      <c r="A326" s="12" t="s">
        <v>17</v>
      </c>
      <c r="B326" s="12" t="str">
        <f t="shared" si="69"/>
        <v>M3_Comm</v>
      </c>
      <c r="C326" s="12" t="str">
        <f t="shared" si="70"/>
        <v>IRV</v>
      </c>
      <c r="D326" s="12" t="str">
        <f t="shared" si="71"/>
        <v>BP_G120_var</v>
      </c>
      <c r="E326" s="13" t="str">
        <f t="shared" si="64"/>
        <v>CHP1_M3_Comm_BP_G120_var</v>
      </c>
      <c r="F326" s="14" t="str">
        <f t="shared" si="65"/>
        <v>BP_G120_var_IRV</v>
      </c>
      <c r="G326" s="10" t="str">
        <f t="shared" si="66"/>
        <v>CHP1_M3_Comm_IRV</v>
      </c>
      <c r="H326" s="10" t="str">
        <f>VLOOKUP(基本表格!E326,起始地址定义!A:D,4,FALSE)&amp;" "&amp;Q326</f>
        <v>2412+P5-M2 刨片机料仓1#出料螺旋B 变频器通讯 反转反馈</v>
      </c>
      <c r="I326" s="10" t="str">
        <f t="shared" si="67"/>
        <v>DB1100,X750.6</v>
      </c>
      <c r="J326" s="13" t="str">
        <f>VLOOKUP(E326,起始地址定义!A:D,2,FALSE)</f>
        <v>DB1100</v>
      </c>
      <c r="K326" s="12" t="str">
        <f t="shared" si="68"/>
        <v>X750.6</v>
      </c>
      <c r="L326" s="13">
        <f>VLOOKUP(E326,起始地址定义!A:D,3,FALSE)</f>
        <v>750</v>
      </c>
      <c r="M326" s="14">
        <f>VLOOKUP($F326,类型描述及偏移量!$C:$H,2,FALSE)</f>
        <v>0.599999999999994</v>
      </c>
      <c r="N326" s="14" t="str">
        <f>VLOOKUP($F326,类型描述及偏移量!$C:$H,3,FALSE)</f>
        <v>离散</v>
      </c>
      <c r="O326" s="14" t="str">
        <f>VLOOKUP($F326,类型描述及偏移量!$C:$H,4,FALSE)</f>
        <v>None</v>
      </c>
      <c r="P326" s="14" t="str">
        <f>VLOOKUP($F326,类型描述及偏移量!$C:$H,5,FALSE)</f>
        <v>Yes</v>
      </c>
      <c r="Q326" s="14" t="str">
        <f>VLOOKUP($F326,类型描述及偏移量!$C:$H,6,FALSE)</f>
        <v>反转反馈</v>
      </c>
    </row>
    <row r="327" hidden="1" spans="1:17">
      <c r="A327" s="12" t="s">
        <v>17</v>
      </c>
      <c r="B327" s="12" t="str">
        <f t="shared" si="69"/>
        <v>M3_Comm</v>
      </c>
      <c r="C327" s="12" t="str">
        <f t="shared" si="70"/>
        <v>ALARM</v>
      </c>
      <c r="D327" s="12" t="str">
        <f t="shared" si="71"/>
        <v>BP_G120_var</v>
      </c>
      <c r="E327" s="13" t="str">
        <f t="shared" si="64"/>
        <v>CHP1_M3_Comm_BP_G120_var</v>
      </c>
      <c r="F327" s="14" t="str">
        <f t="shared" si="65"/>
        <v>BP_G120_var_ALARM</v>
      </c>
      <c r="G327" s="10" t="str">
        <f t="shared" si="66"/>
        <v>CHP1_M3_Comm_ALARM</v>
      </c>
      <c r="H327" s="10" t="str">
        <f>VLOOKUP(基本表格!E327,起始地址定义!A:D,4,FALSE)&amp;" "&amp;Q327</f>
        <v>2412+P5-M2 刨片机料仓1#出料螺旋B 变频器通讯 变频器备用</v>
      </c>
      <c r="I327" s="10" t="str">
        <f t="shared" si="67"/>
        <v>DB1100,X750.7</v>
      </c>
      <c r="J327" s="13" t="str">
        <f>VLOOKUP(E327,起始地址定义!A:D,2,FALSE)</f>
        <v>DB1100</v>
      </c>
      <c r="K327" s="12" t="str">
        <f t="shared" si="68"/>
        <v>X750.7</v>
      </c>
      <c r="L327" s="13">
        <f>VLOOKUP(E327,起始地址定义!A:D,3,FALSE)</f>
        <v>750</v>
      </c>
      <c r="M327" s="14">
        <f>VLOOKUP($F327,类型描述及偏移量!$C:$H,2,FALSE)</f>
        <v>0.699999999999989</v>
      </c>
      <c r="N327" s="14" t="str">
        <f>VLOOKUP($F327,类型描述及偏移量!$C:$H,3,FALSE)</f>
        <v>离散</v>
      </c>
      <c r="O327" s="14" t="str">
        <f>VLOOKUP($F327,类型描述及偏移量!$C:$H,4,FALSE)</f>
        <v>None</v>
      </c>
      <c r="P327" s="14" t="str">
        <f>VLOOKUP($F327,类型描述及偏移量!$C:$H,5,FALSE)</f>
        <v>Yes</v>
      </c>
      <c r="Q327" s="14" t="str">
        <f>VLOOKUP($F327,类型描述及偏移量!$C:$H,6,FALSE)</f>
        <v>变频器备用</v>
      </c>
    </row>
    <row r="328" hidden="1" spans="1:17">
      <c r="A328" s="12" t="s">
        <v>17</v>
      </c>
      <c r="B328" s="12" t="str">
        <f t="shared" si="69"/>
        <v>M3_Comm</v>
      </c>
      <c r="C328" s="12" t="str">
        <f t="shared" si="70"/>
        <v>Fault</v>
      </c>
      <c r="D328" s="12" t="str">
        <f t="shared" si="71"/>
        <v>BP_G120_var</v>
      </c>
      <c r="E328" s="13" t="str">
        <f t="shared" si="64"/>
        <v>CHP1_M3_Comm_BP_G120_var</v>
      </c>
      <c r="F328" s="14" t="str">
        <f t="shared" si="65"/>
        <v>BP_G120_var_Fault</v>
      </c>
      <c r="G328" s="10" t="str">
        <f t="shared" si="66"/>
        <v>CHP1_M3_Comm_Fault</v>
      </c>
      <c r="H328" s="10" t="str">
        <f>VLOOKUP(基本表格!E328,起始地址定义!A:D,4,FALSE)&amp;" "&amp;Q328</f>
        <v>2412+P5-M2 刨片机料仓1#出料螺旋B 变频器通讯 变频器报警</v>
      </c>
      <c r="I328" s="10" t="str">
        <f t="shared" si="67"/>
        <v>DB1100,X751.0</v>
      </c>
      <c r="J328" s="13" t="str">
        <f>VLOOKUP(E328,起始地址定义!A:D,2,FALSE)</f>
        <v>DB1100</v>
      </c>
      <c r="K328" s="12" t="str">
        <f t="shared" si="68"/>
        <v>X751.0</v>
      </c>
      <c r="L328" s="13">
        <f>VLOOKUP(E328,起始地址定义!A:D,3,FALSE)</f>
        <v>750</v>
      </c>
      <c r="M328" s="14">
        <f>VLOOKUP($F328,类型描述及偏移量!$C:$H,2,FALSE)</f>
        <v>1</v>
      </c>
      <c r="N328" s="14" t="str">
        <f>VLOOKUP($F328,类型描述及偏移量!$C:$H,3,FALSE)</f>
        <v>离散</v>
      </c>
      <c r="O328" s="14" t="str">
        <f>VLOOKUP($F328,类型描述及偏移量!$C:$H,4,FALSE)</f>
        <v>On</v>
      </c>
      <c r="P328" s="14" t="str">
        <f>VLOOKUP($F328,类型描述及偏移量!$C:$H,5,FALSE)</f>
        <v>Yes</v>
      </c>
      <c r="Q328" s="14" t="str">
        <f>VLOOKUP($F328,类型描述及偏移量!$C:$H,6,FALSE)</f>
        <v>变频器报警</v>
      </c>
    </row>
    <row r="329" hidden="1" spans="1:17">
      <c r="A329" s="12" t="s">
        <v>17</v>
      </c>
      <c r="B329" s="12" t="str">
        <f t="shared" si="69"/>
        <v>M3_Comm</v>
      </c>
      <c r="C329" s="12" t="str">
        <f t="shared" si="70"/>
        <v>Warn_Code</v>
      </c>
      <c r="D329" s="12" t="str">
        <f t="shared" si="71"/>
        <v>BP_G120_var</v>
      </c>
      <c r="E329" s="13" t="str">
        <f t="shared" si="64"/>
        <v>CHP1_M3_Comm_BP_G120_var</v>
      </c>
      <c r="F329" s="14" t="str">
        <f t="shared" si="65"/>
        <v>BP_G120_var_Warn_Code</v>
      </c>
      <c r="G329" s="10" t="str">
        <f t="shared" si="66"/>
        <v>CHP1_M3_Comm_Warn_Code</v>
      </c>
      <c r="H329" s="10" t="str">
        <f>VLOOKUP(基本表格!E329,起始地址定义!A:D,4,FALSE)&amp;" "&amp;Q329</f>
        <v>2412+P5-M2 刨片机料仓1#出料螺旋B 变频器通讯 警告</v>
      </c>
      <c r="I329" s="10" t="str">
        <f t="shared" si="67"/>
        <v>DB1100,INT752</v>
      </c>
      <c r="J329" s="13" t="str">
        <f>VLOOKUP(E329,起始地址定义!A:D,2,FALSE)</f>
        <v>DB1100</v>
      </c>
      <c r="K329" s="12" t="str">
        <f t="shared" si="68"/>
        <v>INT752</v>
      </c>
      <c r="L329" s="13">
        <f>VLOOKUP(E329,起始地址定义!A:D,3,FALSE)</f>
        <v>750</v>
      </c>
      <c r="M329" s="14">
        <f>VLOOKUP($F329,类型描述及偏移量!$C:$H,2,FALSE)</f>
        <v>2</v>
      </c>
      <c r="N329" s="14" t="str">
        <f>VLOOKUP($F329,类型描述及偏移量!$C:$H,3,FALSE)</f>
        <v>整型</v>
      </c>
      <c r="O329" s="14" t="str">
        <f>VLOOKUP($F329,类型描述及偏移量!$C:$H,4,FALSE)</f>
        <v>None</v>
      </c>
      <c r="P329" s="14" t="str">
        <f>VLOOKUP($F329,类型描述及偏移量!$C:$H,5,FALSE)</f>
        <v>Yes</v>
      </c>
      <c r="Q329" s="14" t="str">
        <f>VLOOKUP($F329,类型描述及偏移量!$C:$H,6,FALSE)</f>
        <v>警告</v>
      </c>
    </row>
    <row r="330" hidden="1" spans="1:17">
      <c r="A330" s="12" t="s">
        <v>17</v>
      </c>
      <c r="B330" s="12" t="str">
        <f t="shared" si="69"/>
        <v>M3_Comm</v>
      </c>
      <c r="C330" s="12" t="str">
        <f t="shared" si="70"/>
        <v>Fault_Code</v>
      </c>
      <c r="D330" s="12" t="str">
        <f t="shared" si="71"/>
        <v>BP_G120_var</v>
      </c>
      <c r="E330" s="13" t="str">
        <f t="shared" si="64"/>
        <v>CHP1_M3_Comm_BP_G120_var</v>
      </c>
      <c r="F330" s="14" t="str">
        <f t="shared" si="65"/>
        <v>BP_G120_var_Fault_Code</v>
      </c>
      <c r="G330" s="10" t="str">
        <f t="shared" si="66"/>
        <v>CHP1_M3_Comm_Fault_Code</v>
      </c>
      <c r="H330" s="10" t="str">
        <f>VLOOKUP(基本表格!E330,起始地址定义!A:D,4,FALSE)&amp;" "&amp;Q330</f>
        <v>2412+P5-M2 刨片机料仓1#出料螺旋B 变频器通讯 报警代码</v>
      </c>
      <c r="I330" s="10" t="str">
        <f t="shared" si="67"/>
        <v>DB1100,INT754</v>
      </c>
      <c r="J330" s="13" t="str">
        <f>VLOOKUP(E330,起始地址定义!A:D,2,FALSE)</f>
        <v>DB1100</v>
      </c>
      <c r="K330" s="12" t="str">
        <f t="shared" si="68"/>
        <v>INT754</v>
      </c>
      <c r="L330" s="13">
        <f>VLOOKUP(E330,起始地址定义!A:D,3,FALSE)</f>
        <v>750</v>
      </c>
      <c r="M330" s="14">
        <f>VLOOKUP($F330,类型描述及偏移量!$C:$H,2,FALSE)</f>
        <v>4</v>
      </c>
      <c r="N330" s="14" t="str">
        <f>VLOOKUP($F330,类型描述及偏移量!$C:$H,3,FALSE)</f>
        <v>整型</v>
      </c>
      <c r="O330" s="14" t="str">
        <f>VLOOKUP($F330,类型描述及偏移量!$C:$H,4,FALSE)</f>
        <v>None</v>
      </c>
      <c r="P330" s="14" t="str">
        <f>VLOOKUP($F330,类型描述及偏移量!$C:$H,5,FALSE)</f>
        <v>Yes</v>
      </c>
      <c r="Q330" s="14" t="str">
        <f>VLOOKUP($F330,类型描述及偏移量!$C:$H,6,FALSE)</f>
        <v>报警代码</v>
      </c>
    </row>
    <row r="331" hidden="1" spans="1:17">
      <c r="A331" s="12" t="s">
        <v>17</v>
      </c>
      <c r="B331" s="12" t="str">
        <f t="shared" si="69"/>
        <v>M3_Comm</v>
      </c>
      <c r="C331" s="12" t="str">
        <f t="shared" si="70"/>
        <v>AV_Speed</v>
      </c>
      <c r="D331" s="12" t="str">
        <f t="shared" si="71"/>
        <v>BP_G120_var</v>
      </c>
      <c r="E331" s="13" t="str">
        <f t="shared" si="64"/>
        <v>CHP1_M3_Comm_BP_G120_var</v>
      </c>
      <c r="F331" s="14" t="str">
        <f t="shared" si="65"/>
        <v>BP_G120_var_AV_Speed</v>
      </c>
      <c r="G331" s="10" t="str">
        <f t="shared" si="66"/>
        <v>CHP1_M3_Comm_AV_Speed</v>
      </c>
      <c r="H331" s="10" t="str">
        <f>VLOOKUP(基本表格!E331,起始地址定义!A:D,4,FALSE)&amp;" "&amp;Q331</f>
        <v>2412+P5-M2 刨片机料仓1#出料螺旋B 变频器通讯 实际运行反馈速度</v>
      </c>
      <c r="I331" s="10" t="str">
        <f t="shared" si="67"/>
        <v>DB1100,REAL756</v>
      </c>
      <c r="J331" s="13" t="str">
        <f>VLOOKUP(E331,起始地址定义!A:D,2,FALSE)</f>
        <v>DB1100</v>
      </c>
      <c r="K331" s="12" t="str">
        <f t="shared" si="68"/>
        <v>REAL756</v>
      </c>
      <c r="L331" s="13">
        <f>VLOOKUP(E331,起始地址定义!A:D,3,FALSE)</f>
        <v>750</v>
      </c>
      <c r="M331" s="14">
        <f>VLOOKUP($F331,类型描述及偏移量!$C:$H,2,FALSE)</f>
        <v>6</v>
      </c>
      <c r="N331" s="14" t="str">
        <f>VLOOKUP($F331,类型描述及偏移量!$C:$H,3,FALSE)</f>
        <v>实型</v>
      </c>
      <c r="O331" s="14" t="str">
        <f>VLOOKUP($F331,类型描述及偏移量!$C:$H,4,FALSE)</f>
        <v>None</v>
      </c>
      <c r="P331" s="14" t="str">
        <f>VLOOKUP($F331,类型描述及偏移量!$C:$H,5,FALSE)</f>
        <v>Yes</v>
      </c>
      <c r="Q331" s="14" t="str">
        <f>VLOOKUP($F331,类型描述及偏移量!$C:$H,6,FALSE)</f>
        <v>实际运行反馈速度</v>
      </c>
    </row>
    <row r="332" hidden="1" spans="1:17">
      <c r="A332" s="12" t="s">
        <v>17</v>
      </c>
      <c r="B332" s="12" t="str">
        <f t="shared" si="69"/>
        <v>M3_Comm</v>
      </c>
      <c r="C332" s="12" t="str">
        <f t="shared" si="70"/>
        <v>AV_Current</v>
      </c>
      <c r="D332" s="12" t="str">
        <f t="shared" si="71"/>
        <v>BP_G120_var</v>
      </c>
      <c r="E332" s="13" t="str">
        <f t="shared" si="64"/>
        <v>CHP1_M3_Comm_BP_G120_var</v>
      </c>
      <c r="F332" s="14" t="str">
        <f t="shared" si="65"/>
        <v>BP_G120_var_AV_Current</v>
      </c>
      <c r="G332" s="10" t="str">
        <f t="shared" si="66"/>
        <v>CHP1_M3_Comm_AV_Current</v>
      </c>
      <c r="H332" s="10" t="str">
        <f>VLOOKUP(基本表格!E332,起始地址定义!A:D,4,FALSE)&amp;" "&amp;Q332</f>
        <v>2412+P5-M2 刨片机料仓1#出料螺旋B 变频器通讯 实际运行反馈电流</v>
      </c>
      <c r="I332" s="10" t="str">
        <f t="shared" si="67"/>
        <v>DB1100,REAL760</v>
      </c>
      <c r="J332" s="13" t="str">
        <f>VLOOKUP(E332,起始地址定义!A:D,2,FALSE)</f>
        <v>DB1100</v>
      </c>
      <c r="K332" s="12" t="str">
        <f t="shared" si="68"/>
        <v>REAL760</v>
      </c>
      <c r="L332" s="13">
        <f>VLOOKUP(E332,起始地址定义!A:D,3,FALSE)</f>
        <v>750</v>
      </c>
      <c r="M332" s="14">
        <f>VLOOKUP($F332,类型描述及偏移量!$C:$H,2,FALSE)</f>
        <v>10</v>
      </c>
      <c r="N332" s="14" t="str">
        <f>VLOOKUP($F332,类型描述及偏移量!$C:$H,3,FALSE)</f>
        <v>实型</v>
      </c>
      <c r="O332" s="14" t="str">
        <f>VLOOKUP($F332,类型描述及偏移量!$C:$H,4,FALSE)</f>
        <v>None</v>
      </c>
      <c r="P332" s="14" t="str">
        <f>VLOOKUP($F332,类型描述及偏移量!$C:$H,5,FALSE)</f>
        <v>Yes</v>
      </c>
      <c r="Q332" s="14" t="str">
        <f>VLOOKUP($F332,类型描述及偏移量!$C:$H,6,FALSE)</f>
        <v>实际运行反馈电流</v>
      </c>
    </row>
    <row r="333" hidden="1" spans="1:17">
      <c r="A333" s="12" t="s">
        <v>17</v>
      </c>
      <c r="B333" s="12" t="str">
        <f t="shared" si="69"/>
        <v>M3_Comm</v>
      </c>
      <c r="C333" s="12" t="str">
        <f t="shared" si="70"/>
        <v>Torque</v>
      </c>
      <c r="D333" s="12" t="str">
        <f t="shared" si="71"/>
        <v>BP_G120_var</v>
      </c>
      <c r="E333" s="13" t="str">
        <f t="shared" si="64"/>
        <v>CHP1_M3_Comm_BP_G120_var</v>
      </c>
      <c r="F333" s="14" t="str">
        <f t="shared" si="65"/>
        <v>BP_G120_var_Torque</v>
      </c>
      <c r="G333" s="10" t="str">
        <f t="shared" si="66"/>
        <v>CHP1_M3_Comm_Torque</v>
      </c>
      <c r="H333" s="10" t="str">
        <f>VLOOKUP(基本表格!E333,起始地址定义!A:D,4,FALSE)&amp;" "&amp;Q333</f>
        <v>2412+P5-M2 刨片机料仓1#出料螺旋B 变频器通讯 转矩百分比</v>
      </c>
      <c r="I333" s="10" t="str">
        <f t="shared" si="67"/>
        <v>DB1100,REAL764</v>
      </c>
      <c r="J333" s="13" t="str">
        <f>VLOOKUP(E333,起始地址定义!A:D,2,FALSE)</f>
        <v>DB1100</v>
      </c>
      <c r="K333" s="12" t="str">
        <f t="shared" si="68"/>
        <v>REAL764</v>
      </c>
      <c r="L333" s="13">
        <f>VLOOKUP(E333,起始地址定义!A:D,3,FALSE)</f>
        <v>750</v>
      </c>
      <c r="M333" s="14">
        <f>VLOOKUP($F333,类型描述及偏移量!$C:$H,2,FALSE)</f>
        <v>14</v>
      </c>
      <c r="N333" s="14" t="str">
        <f>VLOOKUP($F333,类型描述及偏移量!$C:$H,3,FALSE)</f>
        <v>实型</v>
      </c>
      <c r="O333" s="14" t="str">
        <f>VLOOKUP($F333,类型描述及偏移量!$C:$H,4,FALSE)</f>
        <v>None</v>
      </c>
      <c r="P333" s="14" t="str">
        <f>VLOOKUP($F333,类型描述及偏移量!$C:$H,5,FALSE)</f>
        <v>Yes</v>
      </c>
      <c r="Q333" s="14" t="str">
        <f>VLOOKUP($F333,类型描述及偏移量!$C:$H,6,FALSE)</f>
        <v>转矩百分比</v>
      </c>
    </row>
    <row r="334" hidden="1" spans="1:17">
      <c r="A334" s="12" t="s">
        <v>17</v>
      </c>
      <c r="B334" s="12" t="str">
        <f t="shared" si="69"/>
        <v>M3_Comm</v>
      </c>
      <c r="C334" s="12" t="str">
        <f t="shared" si="70"/>
        <v>SP_Speed</v>
      </c>
      <c r="D334" s="12" t="str">
        <f t="shared" si="71"/>
        <v>BP_G120_var</v>
      </c>
      <c r="E334" s="13" t="str">
        <f t="shared" si="64"/>
        <v>CHP1_M3_Comm_BP_G120_var</v>
      </c>
      <c r="F334" s="14" t="str">
        <f t="shared" si="65"/>
        <v>BP_G120_var_SP_Speed</v>
      </c>
      <c r="G334" s="10" t="str">
        <f t="shared" si="66"/>
        <v>CHP1_M3_Comm_SP_Speed</v>
      </c>
      <c r="H334" s="10" t="str">
        <f>VLOOKUP(基本表格!E334,起始地址定义!A:D,4,FALSE)&amp;" "&amp;Q334</f>
        <v>2412+P5-M2 刨片机料仓1#出料螺旋B 变频器通讯 给定速度</v>
      </c>
      <c r="I334" s="10" t="str">
        <f t="shared" si="67"/>
        <v>DB1100,REAL768</v>
      </c>
      <c r="J334" s="13" t="str">
        <f>VLOOKUP(E334,起始地址定义!A:D,2,FALSE)</f>
        <v>DB1100</v>
      </c>
      <c r="K334" s="12" t="str">
        <f t="shared" si="68"/>
        <v>REAL768</v>
      </c>
      <c r="L334" s="13">
        <f>VLOOKUP(E334,起始地址定义!A:D,3,FALSE)</f>
        <v>750</v>
      </c>
      <c r="M334" s="14">
        <f>VLOOKUP($F334,类型描述及偏移量!$C:$H,2,FALSE)</f>
        <v>18</v>
      </c>
      <c r="N334" s="14" t="str">
        <f>VLOOKUP($F334,类型描述及偏移量!$C:$H,3,FALSE)</f>
        <v>实型</v>
      </c>
      <c r="O334" s="14" t="str">
        <f>VLOOKUP($F334,类型描述及偏移量!$C:$H,4,FALSE)</f>
        <v>None</v>
      </c>
      <c r="P334" s="14" t="str">
        <f>VLOOKUP($F334,类型描述及偏移量!$C:$H,5,FALSE)</f>
        <v>No</v>
      </c>
      <c r="Q334" s="14" t="str">
        <f>VLOOKUP($F334,类型描述及偏移量!$C:$H,6,FALSE)</f>
        <v>给定速度</v>
      </c>
    </row>
    <row r="335" hidden="1" spans="1:17">
      <c r="A335" s="12" t="s">
        <v>17</v>
      </c>
      <c r="B335" s="12" t="str">
        <f t="shared" si="69"/>
        <v>M3_Comm</v>
      </c>
      <c r="C335" s="12" t="str">
        <f t="shared" si="70"/>
        <v>SP_Ramp_UP</v>
      </c>
      <c r="D335" s="12" t="str">
        <f t="shared" si="71"/>
        <v>BP_G120_var</v>
      </c>
      <c r="E335" s="13" t="str">
        <f t="shared" si="64"/>
        <v>CHP1_M3_Comm_BP_G120_var</v>
      </c>
      <c r="F335" s="14" t="str">
        <f t="shared" si="65"/>
        <v>BP_G120_var_SP_Ramp_UP</v>
      </c>
      <c r="G335" s="10" t="str">
        <f t="shared" si="66"/>
        <v>CHP1_M3_Comm_SP_Ramp_UP</v>
      </c>
      <c r="H335" s="10" t="str">
        <f>VLOOKUP(基本表格!E335,起始地址定义!A:D,4,FALSE)&amp;" "&amp;Q335</f>
        <v>2412+P5-M2 刨片机料仓1#出料螺旋B 变频器通讯 加速时间</v>
      </c>
      <c r="I335" s="10" t="str">
        <f t="shared" si="67"/>
        <v>DB1100,REAL772</v>
      </c>
      <c r="J335" s="13" t="str">
        <f>VLOOKUP(E335,起始地址定义!A:D,2,FALSE)</f>
        <v>DB1100</v>
      </c>
      <c r="K335" s="12" t="str">
        <f t="shared" si="68"/>
        <v>REAL772</v>
      </c>
      <c r="L335" s="13">
        <f>VLOOKUP(E335,起始地址定义!A:D,3,FALSE)</f>
        <v>750</v>
      </c>
      <c r="M335" s="14">
        <f>VLOOKUP($F335,类型描述及偏移量!$C:$H,2,FALSE)</f>
        <v>22</v>
      </c>
      <c r="N335" s="14" t="str">
        <f>VLOOKUP($F335,类型描述及偏移量!$C:$H,3,FALSE)</f>
        <v>实型</v>
      </c>
      <c r="O335" s="14" t="str">
        <f>VLOOKUP($F335,类型描述及偏移量!$C:$H,4,FALSE)</f>
        <v>None</v>
      </c>
      <c r="P335" s="14" t="str">
        <f>VLOOKUP($F335,类型描述及偏移量!$C:$H,5,FALSE)</f>
        <v>No</v>
      </c>
      <c r="Q335" s="14" t="str">
        <f>VLOOKUP($F335,类型描述及偏移量!$C:$H,6,FALSE)</f>
        <v>加速时间</v>
      </c>
    </row>
    <row r="336" hidden="1" spans="1:17">
      <c r="A336" s="12" t="s">
        <v>17</v>
      </c>
      <c r="B336" s="12" t="str">
        <f t="shared" si="69"/>
        <v>M3_Comm</v>
      </c>
      <c r="C336" s="12" t="str">
        <f t="shared" si="70"/>
        <v>SP_Ramp_Down</v>
      </c>
      <c r="D336" s="12" t="str">
        <f t="shared" si="71"/>
        <v>BP_G120_var</v>
      </c>
      <c r="E336" s="13" t="str">
        <f t="shared" si="64"/>
        <v>CHP1_M3_Comm_BP_G120_var</v>
      </c>
      <c r="F336" s="14" t="str">
        <f t="shared" si="65"/>
        <v>BP_G120_var_SP_Ramp_Down</v>
      </c>
      <c r="G336" s="10" t="str">
        <f t="shared" si="66"/>
        <v>CHP1_M3_Comm_SP_Ramp_Down</v>
      </c>
      <c r="H336" s="10" t="str">
        <f>VLOOKUP(基本表格!E336,起始地址定义!A:D,4,FALSE)&amp;" "&amp;Q336</f>
        <v>2412+P5-M2 刨片机料仓1#出料螺旋B 变频器通讯 减速时间</v>
      </c>
      <c r="I336" s="10" t="str">
        <f t="shared" si="67"/>
        <v>DB1100,REAL776</v>
      </c>
      <c r="J336" s="13" t="str">
        <f>VLOOKUP(E336,起始地址定义!A:D,2,FALSE)</f>
        <v>DB1100</v>
      </c>
      <c r="K336" s="12" t="str">
        <f t="shared" si="68"/>
        <v>REAL776</v>
      </c>
      <c r="L336" s="13">
        <f>VLOOKUP(E336,起始地址定义!A:D,3,FALSE)</f>
        <v>750</v>
      </c>
      <c r="M336" s="14">
        <f>VLOOKUP($F336,类型描述及偏移量!$C:$H,2,FALSE)</f>
        <v>26</v>
      </c>
      <c r="N336" s="14" t="str">
        <f>VLOOKUP($F336,类型描述及偏移量!$C:$H,3,FALSE)</f>
        <v>实型</v>
      </c>
      <c r="O336" s="14" t="str">
        <f>VLOOKUP($F336,类型描述及偏移量!$C:$H,4,FALSE)</f>
        <v>None</v>
      </c>
      <c r="P336" s="14" t="str">
        <f>VLOOKUP($F336,类型描述及偏移量!$C:$H,5,FALSE)</f>
        <v>No</v>
      </c>
      <c r="Q336" s="14" t="str">
        <f>VLOOKUP($F336,类型描述及偏移量!$C:$H,6,FALSE)</f>
        <v>减速时间</v>
      </c>
    </row>
    <row r="337" hidden="1" spans="1:17">
      <c r="A337" s="12" t="s">
        <v>17</v>
      </c>
      <c r="B337" s="12" t="str">
        <f t="shared" si="69"/>
        <v>M3_Comm</v>
      </c>
      <c r="C337" s="12" t="str">
        <f t="shared" si="70"/>
        <v>Max_Spd</v>
      </c>
      <c r="D337" s="12" t="str">
        <f t="shared" si="71"/>
        <v>BP_G120_var</v>
      </c>
      <c r="E337" s="13" t="str">
        <f t="shared" si="64"/>
        <v>CHP1_M3_Comm_BP_G120_var</v>
      </c>
      <c r="F337" s="14" t="str">
        <f t="shared" si="65"/>
        <v>BP_G120_var_Max_Spd</v>
      </c>
      <c r="G337" s="10" t="str">
        <f t="shared" si="66"/>
        <v>CHP1_M3_Comm_Max_Spd</v>
      </c>
      <c r="H337" s="10" t="str">
        <f>VLOOKUP(基本表格!E337,起始地址定义!A:D,4,FALSE)&amp;" "&amp;Q337</f>
        <v>2412+P5-M2 刨片机料仓1#出料螺旋B 变频器通讯 最大频率</v>
      </c>
      <c r="I337" s="10" t="str">
        <f t="shared" si="67"/>
        <v>DB1100,REAL780</v>
      </c>
      <c r="J337" s="13" t="str">
        <f>VLOOKUP(E337,起始地址定义!A:D,2,FALSE)</f>
        <v>DB1100</v>
      </c>
      <c r="K337" s="12" t="str">
        <f t="shared" si="68"/>
        <v>REAL780</v>
      </c>
      <c r="L337" s="13">
        <f>VLOOKUP(E337,起始地址定义!A:D,3,FALSE)</f>
        <v>750</v>
      </c>
      <c r="M337" s="14">
        <f>VLOOKUP($F337,类型描述及偏移量!$C:$H,2,FALSE)</f>
        <v>30</v>
      </c>
      <c r="N337" s="14" t="str">
        <f>VLOOKUP($F337,类型描述及偏移量!$C:$H,3,FALSE)</f>
        <v>实型</v>
      </c>
      <c r="O337" s="14" t="str">
        <f>VLOOKUP($F337,类型描述及偏移量!$C:$H,4,FALSE)</f>
        <v>None</v>
      </c>
      <c r="P337" s="14" t="str">
        <f>VLOOKUP($F337,类型描述及偏移量!$C:$H,5,FALSE)</f>
        <v>No</v>
      </c>
      <c r="Q337" s="14" t="str">
        <f>VLOOKUP($F337,类型描述及偏移量!$C:$H,6,FALSE)</f>
        <v>最大频率</v>
      </c>
    </row>
    <row r="338" hidden="1" spans="1:17">
      <c r="A338" s="12" t="s">
        <v>17</v>
      </c>
      <c r="B338" s="12" t="str">
        <f t="shared" si="69"/>
        <v>M3_Comm</v>
      </c>
      <c r="C338" s="12" t="str">
        <f t="shared" si="70"/>
        <v>Min_Spd</v>
      </c>
      <c r="D338" s="12" t="str">
        <f t="shared" si="71"/>
        <v>BP_G120_var</v>
      </c>
      <c r="E338" s="13" t="str">
        <f t="shared" si="64"/>
        <v>CHP1_M3_Comm_BP_G120_var</v>
      </c>
      <c r="F338" s="14" t="str">
        <f t="shared" si="65"/>
        <v>BP_G120_var_Min_Spd</v>
      </c>
      <c r="G338" s="10" t="str">
        <f t="shared" si="66"/>
        <v>CHP1_M3_Comm_Min_Spd</v>
      </c>
      <c r="H338" s="10" t="str">
        <f>VLOOKUP(基本表格!E338,起始地址定义!A:D,4,FALSE)&amp;" "&amp;Q338</f>
        <v>2412+P5-M2 刨片机料仓1#出料螺旋B 变频器通讯 最小频率</v>
      </c>
      <c r="I338" s="10" t="str">
        <f t="shared" si="67"/>
        <v>DB1100,REAL784</v>
      </c>
      <c r="J338" s="13" t="str">
        <f>VLOOKUP(E338,起始地址定义!A:D,2,FALSE)</f>
        <v>DB1100</v>
      </c>
      <c r="K338" s="12" t="str">
        <f t="shared" si="68"/>
        <v>REAL784</v>
      </c>
      <c r="L338" s="13">
        <f>VLOOKUP(E338,起始地址定义!A:D,3,FALSE)</f>
        <v>750</v>
      </c>
      <c r="M338" s="14">
        <f>VLOOKUP($F338,类型描述及偏移量!$C:$H,2,FALSE)</f>
        <v>34</v>
      </c>
      <c r="N338" s="14" t="str">
        <f>VLOOKUP($F338,类型描述及偏移量!$C:$H,3,FALSE)</f>
        <v>实型</v>
      </c>
      <c r="O338" s="14" t="str">
        <f>VLOOKUP($F338,类型描述及偏移量!$C:$H,4,FALSE)</f>
        <v>None</v>
      </c>
      <c r="P338" s="14" t="str">
        <f>VLOOKUP($F338,类型描述及偏移量!$C:$H,5,FALSE)</f>
        <v>No</v>
      </c>
      <c r="Q338" s="14" t="str">
        <f>VLOOKUP($F338,类型描述及偏移量!$C:$H,6,FALSE)</f>
        <v>最小频率</v>
      </c>
    </row>
    <row r="339" hidden="1" spans="1:17">
      <c r="A339" s="12" t="s">
        <v>17</v>
      </c>
      <c r="B339" s="12" t="str">
        <f t="shared" si="69"/>
        <v>M3_Comm</v>
      </c>
      <c r="C339" s="12" t="str">
        <f t="shared" si="70"/>
        <v>Scaling_Speed</v>
      </c>
      <c r="D339" s="12" t="str">
        <f t="shared" si="71"/>
        <v>BP_G120_var</v>
      </c>
      <c r="E339" s="13" t="str">
        <f t="shared" si="64"/>
        <v>CHP1_M3_Comm_BP_G120_var</v>
      </c>
      <c r="F339" s="14" t="str">
        <f t="shared" si="65"/>
        <v>BP_G120_var_Scaling_Speed</v>
      </c>
      <c r="G339" s="10" t="str">
        <f t="shared" si="66"/>
        <v>CHP1_M3_Comm_Scaling_Speed</v>
      </c>
      <c r="H339" s="10" t="str">
        <f>VLOOKUP(基本表格!E339,起始地址定义!A:D,4,FALSE)&amp;" "&amp;Q339</f>
        <v>2412+P5-M2 刨片机料仓1#出料螺旋B 变频器通讯 多级速度</v>
      </c>
      <c r="I339" s="10" t="str">
        <f t="shared" si="67"/>
        <v>DB1100,REAL788</v>
      </c>
      <c r="J339" s="13" t="str">
        <f>VLOOKUP(E339,起始地址定义!A:D,2,FALSE)</f>
        <v>DB1100</v>
      </c>
      <c r="K339" s="12" t="str">
        <f t="shared" si="68"/>
        <v>REAL788</v>
      </c>
      <c r="L339" s="13">
        <f>VLOOKUP(E339,起始地址定义!A:D,3,FALSE)</f>
        <v>750</v>
      </c>
      <c r="M339" s="14">
        <f>VLOOKUP($F339,类型描述及偏移量!$C:$H,2,FALSE)</f>
        <v>38</v>
      </c>
      <c r="N339" s="14" t="str">
        <f>VLOOKUP($F339,类型描述及偏移量!$C:$H,3,FALSE)</f>
        <v>实型</v>
      </c>
      <c r="O339" s="14" t="str">
        <f>VLOOKUP($F339,类型描述及偏移量!$C:$H,4,FALSE)</f>
        <v>None</v>
      </c>
      <c r="P339" s="14" t="str">
        <f>VLOOKUP($F339,类型描述及偏移量!$C:$H,5,FALSE)</f>
        <v>No</v>
      </c>
      <c r="Q339" s="14" t="str">
        <f>VLOOKUP($F339,类型描述及偏移量!$C:$H,6,FALSE)</f>
        <v>多级速度</v>
      </c>
    </row>
    <row r="340" hidden="1" spans="1:17">
      <c r="A340" s="12" t="s">
        <v>17</v>
      </c>
      <c r="B340" s="12" t="str">
        <f t="shared" si="69"/>
        <v>M3_Comm</v>
      </c>
      <c r="C340" s="12" t="str">
        <f t="shared" si="70"/>
        <v>Scaling_Ramp</v>
      </c>
      <c r="D340" s="12" t="str">
        <f t="shared" si="71"/>
        <v>BP_G120_var</v>
      </c>
      <c r="E340" s="13" t="str">
        <f t="shared" si="64"/>
        <v>CHP1_M3_Comm_BP_G120_var</v>
      </c>
      <c r="F340" s="14" t="str">
        <f t="shared" si="65"/>
        <v>BP_G120_var_Scaling_Ramp</v>
      </c>
      <c r="G340" s="10" t="str">
        <f t="shared" si="66"/>
        <v>CHP1_M3_Comm_Scaling_Ramp</v>
      </c>
      <c r="H340" s="10" t="str">
        <f>VLOOKUP(基本表格!E340,起始地址定义!A:D,4,FALSE)&amp;" "&amp;Q340</f>
        <v>2412+P5-M2 刨片机料仓1#出料螺旋B 变频器通讯 多级转速</v>
      </c>
      <c r="I340" s="10" t="str">
        <f t="shared" si="67"/>
        <v>DB1100,REAL792</v>
      </c>
      <c r="J340" s="13" t="str">
        <f>VLOOKUP(E340,起始地址定义!A:D,2,FALSE)</f>
        <v>DB1100</v>
      </c>
      <c r="K340" s="12" t="str">
        <f t="shared" si="68"/>
        <v>REAL792</v>
      </c>
      <c r="L340" s="13">
        <f>VLOOKUP(E340,起始地址定义!A:D,3,FALSE)</f>
        <v>750</v>
      </c>
      <c r="M340" s="14">
        <f>VLOOKUP($F340,类型描述及偏移量!$C:$H,2,FALSE)</f>
        <v>42</v>
      </c>
      <c r="N340" s="14" t="str">
        <f>VLOOKUP($F340,类型描述及偏移量!$C:$H,3,FALSE)</f>
        <v>实型</v>
      </c>
      <c r="O340" s="14" t="str">
        <f>VLOOKUP($F340,类型描述及偏移量!$C:$H,4,FALSE)</f>
        <v>None</v>
      </c>
      <c r="P340" s="14" t="str">
        <f>VLOOKUP($F340,类型描述及偏移量!$C:$H,5,FALSE)</f>
        <v>No</v>
      </c>
      <c r="Q340" s="14" t="str">
        <f>VLOOKUP($F340,类型描述及偏移量!$C:$H,6,FALSE)</f>
        <v>多级转速</v>
      </c>
    </row>
    <row r="341" hidden="1" spans="1:17">
      <c r="A341" s="12" t="s">
        <v>17</v>
      </c>
      <c r="B341" s="12" t="str">
        <f t="shared" si="69"/>
        <v>M3_ActRPM</v>
      </c>
      <c r="C341" s="12" t="str">
        <f t="shared" si="70"/>
        <v>HiProEN</v>
      </c>
      <c r="D341" s="12" t="str">
        <f t="shared" si="71"/>
        <v>BP_Value_var</v>
      </c>
      <c r="E341" s="13" t="str">
        <f t="shared" si="64"/>
        <v>CHP1_M3_ActRPM_BP_Value_var</v>
      </c>
      <c r="F341" s="14" t="str">
        <f t="shared" si="65"/>
        <v>BP_Value_var_HiProEN</v>
      </c>
      <c r="G341" s="10" t="str">
        <f t="shared" si="66"/>
        <v>CHP1_M3_ActRPM_HiProEN</v>
      </c>
      <c r="H341" s="10" t="str">
        <f>VLOOKUP(基本表格!E341,起始地址定义!A:D,4,FALSE)&amp;" "&amp;Q341</f>
        <v>2412+P5-M2 刨片机料仓1#出料螺旋B 反馈转速 上限保护使能</v>
      </c>
      <c r="I341" s="10" t="str">
        <f t="shared" si="67"/>
        <v>DB1100,X800.3</v>
      </c>
      <c r="J341" s="13" t="str">
        <f>VLOOKUP(E341,起始地址定义!A:D,2,FALSE)</f>
        <v>DB1100</v>
      </c>
      <c r="K341" s="12" t="str">
        <f t="shared" si="68"/>
        <v>X800.3</v>
      </c>
      <c r="L341" s="13">
        <f>VLOOKUP(E341,起始地址定义!A:D,3,FALSE)</f>
        <v>800</v>
      </c>
      <c r="M341" s="14">
        <f>VLOOKUP($F341,类型描述及偏移量!$C:$H,2,FALSE)</f>
        <v>0.299999999999997</v>
      </c>
      <c r="N341" s="14" t="str">
        <f>VLOOKUP($F341,类型描述及偏移量!$C:$H,3,FALSE)</f>
        <v>离散</v>
      </c>
      <c r="O341" s="14" t="str">
        <f>VLOOKUP($F341,类型描述及偏移量!$C:$H,4,FALSE)</f>
        <v>None</v>
      </c>
      <c r="P341" s="14" t="str">
        <f>VLOOKUP($F341,类型描述及偏移量!$C:$H,5,FALSE)</f>
        <v>No</v>
      </c>
      <c r="Q341" s="14" t="str">
        <f>VLOOKUP($F341,类型描述及偏移量!$C:$H,6,FALSE)</f>
        <v>上限保护使能</v>
      </c>
    </row>
    <row r="342" hidden="1" spans="1:17">
      <c r="A342" s="12" t="s">
        <v>17</v>
      </c>
      <c r="B342" s="12" t="str">
        <f t="shared" si="69"/>
        <v>M3_ActRPM</v>
      </c>
      <c r="C342" s="12" t="str">
        <f t="shared" si="70"/>
        <v>LoProEN</v>
      </c>
      <c r="D342" s="12" t="str">
        <f t="shared" si="71"/>
        <v>BP_Value_var</v>
      </c>
      <c r="E342" s="13" t="str">
        <f t="shared" si="64"/>
        <v>CHP1_M3_ActRPM_BP_Value_var</v>
      </c>
      <c r="F342" s="14" t="str">
        <f t="shared" si="65"/>
        <v>BP_Value_var_LoProEN</v>
      </c>
      <c r="G342" s="10" t="str">
        <f t="shared" si="66"/>
        <v>CHP1_M3_ActRPM_LoProEN</v>
      </c>
      <c r="H342" s="10" t="str">
        <f>VLOOKUP(基本表格!E342,起始地址定义!A:D,4,FALSE)&amp;" "&amp;Q342</f>
        <v>2412+P5-M2 刨片机料仓1#出料螺旋B 反馈转速 下限保护使能</v>
      </c>
      <c r="I342" s="10" t="str">
        <f t="shared" si="67"/>
        <v>DB1100,X800.4</v>
      </c>
      <c r="J342" s="13" t="str">
        <f>VLOOKUP(E342,起始地址定义!A:D,2,FALSE)</f>
        <v>DB1100</v>
      </c>
      <c r="K342" s="12" t="str">
        <f t="shared" si="68"/>
        <v>X800.4</v>
      </c>
      <c r="L342" s="13">
        <f>VLOOKUP(E342,起始地址定义!A:D,3,FALSE)</f>
        <v>800</v>
      </c>
      <c r="M342" s="14">
        <f>VLOOKUP($F342,类型描述及偏移量!$C:$H,2,FALSE)</f>
        <v>0.399999999999999</v>
      </c>
      <c r="N342" s="14" t="str">
        <f>VLOOKUP($F342,类型描述及偏移量!$C:$H,3,FALSE)</f>
        <v>离散</v>
      </c>
      <c r="O342" s="14" t="str">
        <f>VLOOKUP($F342,类型描述及偏移量!$C:$H,4,FALSE)</f>
        <v>None</v>
      </c>
      <c r="P342" s="14" t="str">
        <f>VLOOKUP($F342,类型描述及偏移量!$C:$H,5,FALSE)</f>
        <v>No</v>
      </c>
      <c r="Q342" s="14" t="str">
        <f>VLOOKUP($F342,类型描述及偏移量!$C:$H,6,FALSE)</f>
        <v>下限保护使能</v>
      </c>
    </row>
    <row r="343" hidden="1" spans="1:17">
      <c r="A343" s="12" t="s">
        <v>17</v>
      </c>
      <c r="B343" s="12" t="str">
        <f t="shared" si="69"/>
        <v>M3_ActRPM</v>
      </c>
      <c r="C343" s="12" t="str">
        <f t="shared" si="70"/>
        <v>HiALM</v>
      </c>
      <c r="D343" s="12" t="str">
        <f t="shared" si="71"/>
        <v>BP_Value_var</v>
      </c>
      <c r="E343" s="13" t="str">
        <f t="shared" si="64"/>
        <v>CHP1_M3_ActRPM_BP_Value_var</v>
      </c>
      <c r="F343" s="14" t="str">
        <f t="shared" si="65"/>
        <v>BP_Value_var_HiALM</v>
      </c>
      <c r="G343" s="10" t="str">
        <f t="shared" si="66"/>
        <v>CHP1_M3_ActRPM_HiALM</v>
      </c>
      <c r="H343" s="10" t="str">
        <f>VLOOKUP(基本表格!E343,起始地址定义!A:D,4,FALSE)&amp;" "&amp;Q343</f>
        <v>2412+P5-M2 刨片机料仓1#出料螺旋B 反馈转速 上限报警</v>
      </c>
      <c r="I343" s="10" t="str">
        <f t="shared" si="67"/>
        <v>DB1100,X800.5</v>
      </c>
      <c r="J343" s="13" t="str">
        <f>VLOOKUP(E343,起始地址定义!A:D,2,FALSE)</f>
        <v>DB1100</v>
      </c>
      <c r="K343" s="12" t="str">
        <f t="shared" si="68"/>
        <v>X800.5</v>
      </c>
      <c r="L343" s="13">
        <f>VLOOKUP(E343,起始地址定义!A:D,3,FALSE)</f>
        <v>800</v>
      </c>
      <c r="M343" s="14">
        <f>VLOOKUP($F343,类型描述及偏移量!$C:$H,2,FALSE)</f>
        <v>0.5</v>
      </c>
      <c r="N343" s="14" t="str">
        <f>VLOOKUP($F343,类型描述及偏移量!$C:$H,3,FALSE)</f>
        <v>离散</v>
      </c>
      <c r="O343" s="14" t="str">
        <f>VLOOKUP($F343,类型描述及偏移量!$C:$H,4,FALSE)</f>
        <v>None</v>
      </c>
      <c r="P343" s="14" t="str">
        <f>VLOOKUP($F343,类型描述及偏移量!$C:$H,5,FALSE)</f>
        <v>Yes</v>
      </c>
      <c r="Q343" s="14" t="str">
        <f>VLOOKUP($F343,类型描述及偏移量!$C:$H,6,FALSE)</f>
        <v>上限报警</v>
      </c>
    </row>
    <row r="344" hidden="1" spans="1:17">
      <c r="A344" s="12" t="s">
        <v>17</v>
      </c>
      <c r="B344" s="12" t="str">
        <f t="shared" si="69"/>
        <v>M3_ActRPM</v>
      </c>
      <c r="C344" s="12" t="str">
        <f t="shared" si="70"/>
        <v>LoALM</v>
      </c>
      <c r="D344" s="12" t="str">
        <f t="shared" si="71"/>
        <v>BP_Value_var</v>
      </c>
      <c r="E344" s="13" t="str">
        <f t="shared" si="64"/>
        <v>CHP1_M3_ActRPM_BP_Value_var</v>
      </c>
      <c r="F344" s="14" t="str">
        <f t="shared" si="65"/>
        <v>BP_Value_var_LoALM</v>
      </c>
      <c r="G344" s="10" t="str">
        <f t="shared" si="66"/>
        <v>CHP1_M3_ActRPM_LoALM</v>
      </c>
      <c r="H344" s="10" t="str">
        <f>VLOOKUP(基本表格!E344,起始地址定义!A:D,4,FALSE)&amp;" "&amp;Q344</f>
        <v>2412+P5-M2 刨片机料仓1#出料螺旋B 反馈转速 下限报警</v>
      </c>
      <c r="I344" s="10" t="str">
        <f t="shared" si="67"/>
        <v>DB1100,X800.6</v>
      </c>
      <c r="J344" s="13" t="str">
        <f>VLOOKUP(E344,起始地址定义!A:D,2,FALSE)</f>
        <v>DB1100</v>
      </c>
      <c r="K344" s="12" t="str">
        <f t="shared" si="68"/>
        <v>X800.6</v>
      </c>
      <c r="L344" s="13">
        <f>VLOOKUP(E344,起始地址定义!A:D,3,FALSE)</f>
        <v>800</v>
      </c>
      <c r="M344" s="14">
        <f>VLOOKUP($F344,类型描述及偏移量!$C:$H,2,FALSE)</f>
        <v>0.600000000000001</v>
      </c>
      <c r="N344" s="14" t="str">
        <f>VLOOKUP($F344,类型描述及偏移量!$C:$H,3,FALSE)</f>
        <v>离散</v>
      </c>
      <c r="O344" s="14" t="str">
        <f>VLOOKUP($F344,类型描述及偏移量!$C:$H,4,FALSE)</f>
        <v>None</v>
      </c>
      <c r="P344" s="14" t="str">
        <f>VLOOKUP($F344,类型描述及偏移量!$C:$H,5,FALSE)</f>
        <v>Yes</v>
      </c>
      <c r="Q344" s="14" t="str">
        <f>VLOOKUP($F344,类型描述及偏移量!$C:$H,6,FALSE)</f>
        <v>下限报警</v>
      </c>
    </row>
    <row r="345" hidden="1" spans="1:17">
      <c r="A345" s="12" t="s">
        <v>17</v>
      </c>
      <c r="B345" s="12" t="str">
        <f t="shared" si="69"/>
        <v>M3_ActRPM</v>
      </c>
      <c r="C345" s="12" t="str">
        <f t="shared" si="70"/>
        <v>HiHiALM</v>
      </c>
      <c r="D345" s="12" t="str">
        <f t="shared" si="71"/>
        <v>BP_Value_var</v>
      </c>
      <c r="E345" s="13" t="str">
        <f t="shared" si="64"/>
        <v>CHP1_M3_ActRPM_BP_Value_var</v>
      </c>
      <c r="F345" s="14" t="str">
        <f t="shared" si="65"/>
        <v>BP_Value_var_HiHiALM</v>
      </c>
      <c r="G345" s="10" t="str">
        <f t="shared" si="66"/>
        <v>CHP1_M3_ActRPM_HiHiALM</v>
      </c>
      <c r="H345" s="10" t="str">
        <f>VLOOKUP(基本表格!E345,起始地址定义!A:D,4,FALSE)&amp;" "&amp;Q345</f>
        <v>2412+P5-M2 刨片机料仓1#出料螺旋B 反馈转速 上上限报警</v>
      </c>
      <c r="I345" s="10" t="str">
        <f t="shared" si="67"/>
        <v>DB1100,X800.7</v>
      </c>
      <c r="J345" s="13" t="str">
        <f>VLOOKUP(E345,起始地址定义!A:D,2,FALSE)</f>
        <v>DB1100</v>
      </c>
      <c r="K345" s="12" t="str">
        <f t="shared" si="68"/>
        <v>X800.7</v>
      </c>
      <c r="L345" s="13">
        <f>VLOOKUP(E345,起始地址定义!A:D,3,FALSE)</f>
        <v>800</v>
      </c>
      <c r="M345" s="14">
        <f>VLOOKUP($F345,类型描述及偏移量!$C:$H,2,FALSE)</f>
        <v>0.700000000000003</v>
      </c>
      <c r="N345" s="14" t="str">
        <f>VLOOKUP($F345,类型描述及偏移量!$C:$H,3,FALSE)</f>
        <v>离散</v>
      </c>
      <c r="O345" s="14" t="str">
        <f>VLOOKUP($F345,类型描述及偏移量!$C:$H,4,FALSE)</f>
        <v>On</v>
      </c>
      <c r="P345" s="14" t="str">
        <f>VLOOKUP($F345,类型描述及偏移量!$C:$H,5,FALSE)</f>
        <v>Yes</v>
      </c>
      <c r="Q345" s="14" t="str">
        <f>VLOOKUP($F345,类型描述及偏移量!$C:$H,6,FALSE)</f>
        <v>上上限报警</v>
      </c>
    </row>
    <row r="346" hidden="1" spans="1:17">
      <c r="A346" s="12" t="s">
        <v>17</v>
      </c>
      <c r="B346" s="12" t="str">
        <f t="shared" si="69"/>
        <v>M3_ActRPM</v>
      </c>
      <c r="C346" s="12" t="str">
        <f t="shared" si="70"/>
        <v>LoLoALM</v>
      </c>
      <c r="D346" s="12" t="str">
        <f t="shared" si="71"/>
        <v>BP_Value_var</v>
      </c>
      <c r="E346" s="13" t="str">
        <f t="shared" si="64"/>
        <v>CHP1_M3_ActRPM_BP_Value_var</v>
      </c>
      <c r="F346" s="14" t="str">
        <f t="shared" si="65"/>
        <v>BP_Value_var_LoLoALM</v>
      </c>
      <c r="G346" s="10" t="str">
        <f t="shared" si="66"/>
        <v>CHP1_M3_ActRPM_LoLoALM</v>
      </c>
      <c r="H346" s="10" t="str">
        <f>VLOOKUP(基本表格!E346,起始地址定义!A:D,4,FALSE)&amp;" "&amp;Q346</f>
        <v>2412+P5-M2 刨片机料仓1#出料螺旋B 反馈转速 下下限报警</v>
      </c>
      <c r="I346" s="10" t="str">
        <f t="shared" si="67"/>
        <v>DB1100,X801.0</v>
      </c>
      <c r="J346" s="13" t="str">
        <f>VLOOKUP(E346,起始地址定义!A:D,2,FALSE)</f>
        <v>DB1100</v>
      </c>
      <c r="K346" s="12" t="str">
        <f t="shared" si="68"/>
        <v>X801.0</v>
      </c>
      <c r="L346" s="13">
        <f>VLOOKUP(E346,起始地址定义!A:D,3,FALSE)</f>
        <v>800</v>
      </c>
      <c r="M346" s="14">
        <f>VLOOKUP($F346,类型描述及偏移量!$C:$H,2,FALSE)</f>
        <v>1</v>
      </c>
      <c r="N346" s="14" t="str">
        <f>VLOOKUP($F346,类型描述及偏移量!$C:$H,3,FALSE)</f>
        <v>离散</v>
      </c>
      <c r="O346" s="14" t="str">
        <f>VLOOKUP($F346,类型描述及偏移量!$C:$H,4,FALSE)</f>
        <v>On</v>
      </c>
      <c r="P346" s="14" t="str">
        <f>VLOOKUP($F346,类型描述及偏移量!$C:$H,5,FALSE)</f>
        <v>Yes</v>
      </c>
      <c r="Q346" s="14" t="str">
        <f>VLOOKUP($F346,类型描述及偏移量!$C:$H,6,FALSE)</f>
        <v>下下限报警</v>
      </c>
    </row>
    <row r="347" hidden="1" spans="1:17">
      <c r="A347" s="12" t="s">
        <v>17</v>
      </c>
      <c r="B347" s="12" t="str">
        <f t="shared" si="69"/>
        <v>M3_ActRPM</v>
      </c>
      <c r="C347" s="12" t="str">
        <f t="shared" si="70"/>
        <v>LimALM</v>
      </c>
      <c r="D347" s="12" t="str">
        <f t="shared" si="71"/>
        <v>BP_Value_var</v>
      </c>
      <c r="E347" s="13" t="str">
        <f t="shared" si="64"/>
        <v>CHP1_M3_ActRPM_BP_Value_var</v>
      </c>
      <c r="F347" s="14" t="str">
        <f t="shared" si="65"/>
        <v>BP_Value_var_LimALM</v>
      </c>
      <c r="G347" s="10" t="str">
        <f t="shared" si="66"/>
        <v>CHP1_M3_ActRPM_LimALM</v>
      </c>
      <c r="H347" s="10" t="str">
        <f>VLOOKUP(基本表格!E347,起始地址定义!A:D,4,FALSE)&amp;" "&amp;Q347</f>
        <v>2412+P5-M2 刨片机料仓1#出料螺旋B 反馈转速 极限报警</v>
      </c>
      <c r="I347" s="10" t="str">
        <f t="shared" si="67"/>
        <v>DB1100,X801.1</v>
      </c>
      <c r="J347" s="13" t="str">
        <f>VLOOKUP(E347,起始地址定义!A:D,2,FALSE)</f>
        <v>DB1100</v>
      </c>
      <c r="K347" s="12" t="str">
        <f t="shared" si="68"/>
        <v>X801.1</v>
      </c>
      <c r="L347" s="13">
        <f>VLOOKUP(E347,起始地址定义!A:D,3,FALSE)</f>
        <v>800</v>
      </c>
      <c r="M347" s="14">
        <f>VLOOKUP($F347,类型描述及偏移量!$C:$H,2,FALSE)</f>
        <v>1.1</v>
      </c>
      <c r="N347" s="14" t="str">
        <f>VLOOKUP($F347,类型描述及偏移量!$C:$H,3,FALSE)</f>
        <v>离散</v>
      </c>
      <c r="O347" s="14" t="str">
        <f>VLOOKUP($F347,类型描述及偏移量!$C:$H,4,FALSE)</f>
        <v>On</v>
      </c>
      <c r="P347" s="14" t="str">
        <f>VLOOKUP($F347,类型描述及偏移量!$C:$H,5,FALSE)</f>
        <v>Yes</v>
      </c>
      <c r="Q347" s="14" t="str">
        <f>VLOOKUP($F347,类型描述及偏移量!$C:$H,6,FALSE)</f>
        <v>极限报警</v>
      </c>
    </row>
    <row r="348" hidden="1" spans="1:17">
      <c r="A348" s="12" t="s">
        <v>17</v>
      </c>
      <c r="B348" s="12" t="str">
        <f t="shared" si="69"/>
        <v>M3_ActRPM</v>
      </c>
      <c r="C348" s="12" t="str">
        <f t="shared" si="70"/>
        <v>LostALM</v>
      </c>
      <c r="D348" s="12" t="str">
        <f t="shared" si="71"/>
        <v>BP_Value_var</v>
      </c>
      <c r="E348" s="13" t="str">
        <f t="shared" si="64"/>
        <v>CHP1_M3_ActRPM_BP_Value_var</v>
      </c>
      <c r="F348" s="14" t="str">
        <f t="shared" si="65"/>
        <v>BP_Value_var_LostALM</v>
      </c>
      <c r="G348" s="10" t="str">
        <f t="shared" si="66"/>
        <v>CHP1_M3_ActRPM_LostALM</v>
      </c>
      <c r="H348" s="10" t="str">
        <f>VLOOKUP(基本表格!E348,起始地址定义!A:D,4,FALSE)&amp;" "&amp;Q348</f>
        <v>2412+P5-M2 刨片机料仓1#出料螺旋B 反馈转速 传感器断线报警</v>
      </c>
      <c r="I348" s="10" t="str">
        <f t="shared" si="67"/>
        <v>DB1100,X801.2</v>
      </c>
      <c r="J348" s="13" t="str">
        <f>VLOOKUP(E348,起始地址定义!A:D,2,FALSE)</f>
        <v>DB1100</v>
      </c>
      <c r="K348" s="12" t="str">
        <f t="shared" si="68"/>
        <v>X801.2</v>
      </c>
      <c r="L348" s="13">
        <f>VLOOKUP(E348,起始地址定义!A:D,3,FALSE)</f>
        <v>800</v>
      </c>
      <c r="M348" s="14">
        <f>VLOOKUP($F348,类型描述及偏移量!$C:$H,2,FALSE)</f>
        <v>1.2</v>
      </c>
      <c r="N348" s="14" t="str">
        <f>VLOOKUP($F348,类型描述及偏移量!$C:$H,3,FALSE)</f>
        <v>离散</v>
      </c>
      <c r="O348" s="14" t="str">
        <f>VLOOKUP($F348,类型描述及偏移量!$C:$H,4,FALSE)</f>
        <v>On</v>
      </c>
      <c r="P348" s="14" t="str">
        <f>VLOOKUP($F348,类型描述及偏移量!$C:$H,5,FALSE)</f>
        <v>Yes</v>
      </c>
      <c r="Q348" s="14" t="str">
        <f>VLOOKUP($F348,类型描述及偏移量!$C:$H,6,FALSE)</f>
        <v>传感器断线报警</v>
      </c>
    </row>
    <row r="349" hidden="1" spans="1:17">
      <c r="A349" s="12" t="s">
        <v>17</v>
      </c>
      <c r="B349" s="12" t="str">
        <f t="shared" si="69"/>
        <v>M3_ActRPM</v>
      </c>
      <c r="C349" s="12" t="str">
        <f t="shared" si="70"/>
        <v>Code</v>
      </c>
      <c r="D349" s="12" t="str">
        <f t="shared" si="71"/>
        <v>BP_Value_var</v>
      </c>
      <c r="E349" s="13" t="str">
        <f t="shared" si="64"/>
        <v>CHP1_M3_ActRPM_BP_Value_var</v>
      </c>
      <c r="F349" s="14" t="str">
        <f t="shared" si="65"/>
        <v>BP_Value_var_Code</v>
      </c>
      <c r="G349" s="10" t="str">
        <f t="shared" si="66"/>
        <v>CHP1_M3_ActRPM_Code</v>
      </c>
      <c r="H349" s="10" t="str">
        <f>VLOOKUP(基本表格!E349,起始地址定义!A:D,4,FALSE)&amp;" "&amp;Q349</f>
        <v>2412+P5-M2 刨片机料仓1#出料螺旋B 反馈转速 实际内码</v>
      </c>
      <c r="I349" s="10" t="str">
        <f t="shared" si="67"/>
        <v>DB1100,INT802</v>
      </c>
      <c r="J349" s="13" t="str">
        <f>VLOOKUP(E349,起始地址定义!A:D,2,FALSE)</f>
        <v>DB1100</v>
      </c>
      <c r="K349" s="12" t="str">
        <f t="shared" si="68"/>
        <v>INT802</v>
      </c>
      <c r="L349" s="13">
        <f>VLOOKUP(E349,起始地址定义!A:D,3,FALSE)</f>
        <v>800</v>
      </c>
      <c r="M349" s="14">
        <f>VLOOKUP($F349,类型描述及偏移量!$C:$H,2,FALSE)</f>
        <v>2</v>
      </c>
      <c r="N349" s="14" t="str">
        <f>VLOOKUP($F349,类型描述及偏移量!$C:$H,3,FALSE)</f>
        <v>整型</v>
      </c>
      <c r="O349" s="14" t="str">
        <f>VLOOKUP($F349,类型描述及偏移量!$C:$H,4,FALSE)</f>
        <v>None</v>
      </c>
      <c r="P349" s="14" t="str">
        <f>VLOOKUP($F349,类型描述及偏移量!$C:$H,5,FALSE)</f>
        <v>Yes</v>
      </c>
      <c r="Q349" s="14" t="str">
        <f>VLOOKUP($F349,类型描述及偏移量!$C:$H,6,FALSE)</f>
        <v>实际内码</v>
      </c>
    </row>
    <row r="350" hidden="1" spans="1:17">
      <c r="A350" s="12" t="s">
        <v>17</v>
      </c>
      <c r="B350" s="12" t="str">
        <f t="shared" si="69"/>
        <v>M3_ActRPM</v>
      </c>
      <c r="C350" s="12" t="str">
        <f t="shared" si="70"/>
        <v>Value</v>
      </c>
      <c r="D350" s="12" t="str">
        <f t="shared" si="71"/>
        <v>BP_Value_var</v>
      </c>
      <c r="E350" s="13" t="str">
        <f t="shared" si="64"/>
        <v>CHP1_M3_ActRPM_BP_Value_var</v>
      </c>
      <c r="F350" s="14" t="str">
        <f t="shared" si="65"/>
        <v>BP_Value_var_Value</v>
      </c>
      <c r="G350" s="10" t="str">
        <f t="shared" si="66"/>
        <v>CHP1_M3_ActRPM_Value</v>
      </c>
      <c r="H350" s="10" t="str">
        <f>VLOOKUP(基本表格!E350,起始地址定义!A:D,4,FALSE)&amp;" "&amp;Q350</f>
        <v>2412+P5-M2 刨片机料仓1#出料螺旋B 反馈转速 实际值</v>
      </c>
      <c r="I350" s="10" t="str">
        <f t="shared" si="67"/>
        <v>DB1100,REAL806</v>
      </c>
      <c r="J350" s="13" t="str">
        <f>VLOOKUP(E350,起始地址定义!A:D,2,FALSE)</f>
        <v>DB1100</v>
      </c>
      <c r="K350" s="12" t="str">
        <f t="shared" si="68"/>
        <v>REAL806</v>
      </c>
      <c r="L350" s="13">
        <f>VLOOKUP(E350,起始地址定义!A:D,3,FALSE)</f>
        <v>800</v>
      </c>
      <c r="M350" s="14">
        <f>VLOOKUP($F350,类型描述及偏移量!$C:$H,2,FALSE)</f>
        <v>6</v>
      </c>
      <c r="N350" s="14" t="str">
        <f>VLOOKUP($F350,类型描述及偏移量!$C:$H,3,FALSE)</f>
        <v>实型</v>
      </c>
      <c r="O350" s="14" t="str">
        <f>VLOOKUP($F350,类型描述及偏移量!$C:$H,4,FALSE)</f>
        <v>None</v>
      </c>
      <c r="P350" s="14" t="str">
        <f>VLOOKUP($F350,类型描述及偏移量!$C:$H,5,FALSE)</f>
        <v>Yes</v>
      </c>
      <c r="Q350" s="14" t="str">
        <f>VLOOKUP($F350,类型描述及偏移量!$C:$H,6,FALSE)</f>
        <v>实际值</v>
      </c>
    </row>
    <row r="351" hidden="1" spans="1:17">
      <c r="A351" s="12" t="s">
        <v>17</v>
      </c>
      <c r="B351" s="12" t="str">
        <f t="shared" si="69"/>
        <v>M3_ActRPM</v>
      </c>
      <c r="C351" s="12" t="str">
        <f t="shared" si="70"/>
        <v>Range</v>
      </c>
      <c r="D351" s="12" t="str">
        <f t="shared" si="71"/>
        <v>BP_Value_var</v>
      </c>
      <c r="E351" s="13" t="str">
        <f t="shared" si="64"/>
        <v>CHP1_M3_ActRPM_BP_Value_var</v>
      </c>
      <c r="F351" s="14" t="str">
        <f t="shared" si="65"/>
        <v>BP_Value_var_Range</v>
      </c>
      <c r="G351" s="10" t="str">
        <f t="shared" si="66"/>
        <v>CHP1_M3_ActRPM_Range</v>
      </c>
      <c r="H351" s="10" t="str">
        <f>VLOOKUP(基本表格!E351,起始地址定义!A:D,4,FALSE)&amp;" "&amp;Q351</f>
        <v>2412+P5-M2 刨片机料仓1#出料螺旋B 反馈转速 量程</v>
      </c>
      <c r="I351" s="10" t="str">
        <f t="shared" si="67"/>
        <v>DB1100,REAL810</v>
      </c>
      <c r="J351" s="13" t="str">
        <f>VLOOKUP(E351,起始地址定义!A:D,2,FALSE)</f>
        <v>DB1100</v>
      </c>
      <c r="K351" s="12" t="str">
        <f t="shared" si="68"/>
        <v>REAL810</v>
      </c>
      <c r="L351" s="13">
        <f>VLOOKUP(E351,起始地址定义!A:D,3,FALSE)</f>
        <v>800</v>
      </c>
      <c r="M351" s="14">
        <f>VLOOKUP($F351,类型描述及偏移量!$C:$H,2,FALSE)</f>
        <v>10</v>
      </c>
      <c r="N351" s="14" t="str">
        <f>VLOOKUP($F351,类型描述及偏移量!$C:$H,3,FALSE)</f>
        <v>实型</v>
      </c>
      <c r="O351" s="14" t="str">
        <f>VLOOKUP($F351,类型描述及偏移量!$C:$H,4,FALSE)</f>
        <v>None</v>
      </c>
      <c r="P351" s="14" t="str">
        <f>VLOOKUP($F351,类型描述及偏移量!$C:$H,5,FALSE)</f>
        <v>No</v>
      </c>
      <c r="Q351" s="14" t="str">
        <f>VLOOKUP($F351,类型描述及偏移量!$C:$H,6,FALSE)</f>
        <v>量程</v>
      </c>
    </row>
    <row r="352" hidden="1" spans="1:17">
      <c r="A352" s="12" t="s">
        <v>17</v>
      </c>
      <c r="B352" s="12" t="str">
        <f t="shared" si="69"/>
        <v>M3_ActRPM</v>
      </c>
      <c r="C352" s="12" t="str">
        <f t="shared" si="70"/>
        <v>Hi</v>
      </c>
      <c r="D352" s="12" t="str">
        <f t="shared" si="71"/>
        <v>BP_Value_var</v>
      </c>
      <c r="E352" s="13" t="str">
        <f t="shared" si="64"/>
        <v>CHP1_M3_ActRPM_BP_Value_var</v>
      </c>
      <c r="F352" s="14" t="str">
        <f t="shared" si="65"/>
        <v>BP_Value_var_Hi</v>
      </c>
      <c r="G352" s="10" t="str">
        <f t="shared" si="66"/>
        <v>CHP1_M3_ActRPM_Hi</v>
      </c>
      <c r="H352" s="10" t="str">
        <f>VLOOKUP(基本表格!E352,起始地址定义!A:D,4,FALSE)&amp;" "&amp;Q352</f>
        <v>2412+P5-M2 刨片机料仓1#出料螺旋B 反馈转速 上限值</v>
      </c>
      <c r="I352" s="10" t="str">
        <f t="shared" si="67"/>
        <v>DB1100,REAL814</v>
      </c>
      <c r="J352" s="13" t="str">
        <f>VLOOKUP(E352,起始地址定义!A:D,2,FALSE)</f>
        <v>DB1100</v>
      </c>
      <c r="K352" s="12" t="str">
        <f t="shared" si="68"/>
        <v>REAL814</v>
      </c>
      <c r="L352" s="13">
        <f>VLOOKUP(E352,起始地址定义!A:D,3,FALSE)</f>
        <v>800</v>
      </c>
      <c r="M352" s="14">
        <f>VLOOKUP($F352,类型描述及偏移量!$C:$H,2,FALSE)</f>
        <v>14</v>
      </c>
      <c r="N352" s="14" t="str">
        <f>VLOOKUP($F352,类型描述及偏移量!$C:$H,3,FALSE)</f>
        <v>实型</v>
      </c>
      <c r="O352" s="14" t="str">
        <f>VLOOKUP($F352,类型描述及偏移量!$C:$H,4,FALSE)</f>
        <v>None</v>
      </c>
      <c r="P352" s="14" t="str">
        <f>VLOOKUP($F352,类型描述及偏移量!$C:$H,5,FALSE)</f>
        <v>No</v>
      </c>
      <c r="Q352" s="14" t="str">
        <f>VLOOKUP($F352,类型描述及偏移量!$C:$H,6,FALSE)</f>
        <v>上限值</v>
      </c>
    </row>
    <row r="353" hidden="1" spans="1:17">
      <c r="A353" s="12" t="s">
        <v>17</v>
      </c>
      <c r="B353" s="12" t="str">
        <f t="shared" si="69"/>
        <v>M3_ActRPM</v>
      </c>
      <c r="C353" s="12" t="str">
        <f t="shared" si="70"/>
        <v>Lo</v>
      </c>
      <c r="D353" s="12" t="str">
        <f t="shared" si="71"/>
        <v>BP_Value_var</v>
      </c>
      <c r="E353" s="13" t="str">
        <f t="shared" si="64"/>
        <v>CHP1_M3_ActRPM_BP_Value_var</v>
      </c>
      <c r="F353" s="14" t="str">
        <f t="shared" si="65"/>
        <v>BP_Value_var_Lo</v>
      </c>
      <c r="G353" s="10" t="str">
        <f t="shared" si="66"/>
        <v>CHP1_M3_ActRPM_Lo</v>
      </c>
      <c r="H353" s="10" t="str">
        <f>VLOOKUP(基本表格!E353,起始地址定义!A:D,4,FALSE)&amp;" "&amp;Q353</f>
        <v>2412+P5-M2 刨片机料仓1#出料螺旋B 反馈转速 下限值</v>
      </c>
      <c r="I353" s="10" t="str">
        <f t="shared" si="67"/>
        <v>DB1100,REAL818</v>
      </c>
      <c r="J353" s="13" t="str">
        <f>VLOOKUP(E353,起始地址定义!A:D,2,FALSE)</f>
        <v>DB1100</v>
      </c>
      <c r="K353" s="12" t="str">
        <f t="shared" si="68"/>
        <v>REAL818</v>
      </c>
      <c r="L353" s="13">
        <f>VLOOKUP(E353,起始地址定义!A:D,3,FALSE)</f>
        <v>800</v>
      </c>
      <c r="M353" s="14">
        <f>VLOOKUP($F353,类型描述及偏移量!$C:$H,2,FALSE)</f>
        <v>18</v>
      </c>
      <c r="N353" s="14" t="str">
        <f>VLOOKUP($F353,类型描述及偏移量!$C:$H,3,FALSE)</f>
        <v>实型</v>
      </c>
      <c r="O353" s="14" t="str">
        <f>VLOOKUP($F353,类型描述及偏移量!$C:$H,4,FALSE)</f>
        <v>None</v>
      </c>
      <c r="P353" s="14" t="str">
        <f>VLOOKUP($F353,类型描述及偏移量!$C:$H,5,FALSE)</f>
        <v>No</v>
      </c>
      <c r="Q353" s="14" t="str">
        <f>VLOOKUP($F353,类型描述及偏移量!$C:$H,6,FALSE)</f>
        <v>下限值</v>
      </c>
    </row>
    <row r="354" hidden="1" spans="1:17">
      <c r="A354" s="12" t="s">
        <v>17</v>
      </c>
      <c r="B354" s="12" t="str">
        <f t="shared" si="69"/>
        <v>M3_ActRPM</v>
      </c>
      <c r="C354" s="12" t="str">
        <f t="shared" si="70"/>
        <v>HiHi</v>
      </c>
      <c r="D354" s="12" t="str">
        <f t="shared" si="71"/>
        <v>BP_Value_var</v>
      </c>
      <c r="E354" s="13" t="str">
        <f t="shared" si="64"/>
        <v>CHP1_M3_ActRPM_BP_Value_var</v>
      </c>
      <c r="F354" s="14" t="str">
        <f t="shared" si="65"/>
        <v>BP_Value_var_HiHi</v>
      </c>
      <c r="G354" s="10" t="str">
        <f t="shared" si="66"/>
        <v>CHP1_M3_ActRPM_HiHi</v>
      </c>
      <c r="H354" s="10" t="str">
        <f>VLOOKUP(基本表格!E354,起始地址定义!A:D,4,FALSE)&amp;" "&amp;Q354</f>
        <v>2412+P5-M2 刨片机料仓1#出料螺旋B 反馈转速 上上限值</v>
      </c>
      <c r="I354" s="10" t="str">
        <f t="shared" si="67"/>
        <v>DB1100,REAL822</v>
      </c>
      <c r="J354" s="13" t="str">
        <f>VLOOKUP(E354,起始地址定义!A:D,2,FALSE)</f>
        <v>DB1100</v>
      </c>
      <c r="K354" s="12" t="str">
        <f t="shared" si="68"/>
        <v>REAL822</v>
      </c>
      <c r="L354" s="13">
        <f>VLOOKUP(E354,起始地址定义!A:D,3,FALSE)</f>
        <v>800</v>
      </c>
      <c r="M354" s="14">
        <f>VLOOKUP($F354,类型描述及偏移量!$C:$H,2,FALSE)</f>
        <v>22</v>
      </c>
      <c r="N354" s="14" t="str">
        <f>VLOOKUP($F354,类型描述及偏移量!$C:$H,3,FALSE)</f>
        <v>实型</v>
      </c>
      <c r="O354" s="14" t="str">
        <f>VLOOKUP($F354,类型描述及偏移量!$C:$H,4,FALSE)</f>
        <v>None</v>
      </c>
      <c r="P354" s="14" t="str">
        <f>VLOOKUP($F354,类型描述及偏移量!$C:$H,5,FALSE)</f>
        <v>No</v>
      </c>
      <c r="Q354" s="14" t="str">
        <f>VLOOKUP($F354,类型描述及偏移量!$C:$H,6,FALSE)</f>
        <v>上上限值</v>
      </c>
    </row>
    <row r="355" hidden="1" spans="1:17">
      <c r="A355" s="12" t="s">
        <v>17</v>
      </c>
      <c r="B355" s="12" t="str">
        <f t="shared" ref="B355:B418" si="72">"M"&amp;RIGHT(LEFT(B232,FIND("_",B232,1)-1),LEN(LEFT(B232,FIND("_",B232,1)-1))-1)+1&amp;"_"&amp;RIGHT(B232,LEN(B232)-FIND("_",B232,1))</f>
        <v>M3_ActRPM</v>
      </c>
      <c r="C355" s="12" t="str">
        <f t="shared" ref="C355:C418" si="73">C232</f>
        <v>LoLo</v>
      </c>
      <c r="D355" s="12" t="str">
        <f t="shared" ref="D355:D418" si="74">D232</f>
        <v>BP_Value_var</v>
      </c>
      <c r="E355" s="13" t="str">
        <f t="shared" si="64"/>
        <v>CHP1_M3_ActRPM_BP_Value_var</v>
      </c>
      <c r="F355" s="14" t="str">
        <f t="shared" si="65"/>
        <v>BP_Value_var_LoLo</v>
      </c>
      <c r="G355" s="10" t="str">
        <f t="shared" si="66"/>
        <v>CHP1_M3_ActRPM_LoLo</v>
      </c>
      <c r="H355" s="10" t="str">
        <f>VLOOKUP(基本表格!E355,起始地址定义!A:D,4,FALSE)&amp;" "&amp;Q355</f>
        <v>2412+P5-M2 刨片机料仓1#出料螺旋B 反馈转速 下下限值</v>
      </c>
      <c r="I355" s="10" t="str">
        <f t="shared" si="67"/>
        <v>DB1100,REAL826</v>
      </c>
      <c r="J355" s="13" t="str">
        <f>VLOOKUP(E355,起始地址定义!A:D,2,FALSE)</f>
        <v>DB1100</v>
      </c>
      <c r="K355" s="12" t="str">
        <f t="shared" si="68"/>
        <v>REAL826</v>
      </c>
      <c r="L355" s="13">
        <f>VLOOKUP(E355,起始地址定义!A:D,3,FALSE)</f>
        <v>800</v>
      </c>
      <c r="M355" s="14">
        <f>VLOOKUP($F355,类型描述及偏移量!$C:$H,2,FALSE)</f>
        <v>26</v>
      </c>
      <c r="N355" s="14" t="str">
        <f>VLOOKUP($F355,类型描述及偏移量!$C:$H,3,FALSE)</f>
        <v>实型</v>
      </c>
      <c r="O355" s="14" t="str">
        <f>VLOOKUP($F355,类型描述及偏移量!$C:$H,4,FALSE)</f>
        <v>None</v>
      </c>
      <c r="P355" s="14" t="str">
        <f>VLOOKUP($F355,类型描述及偏移量!$C:$H,5,FALSE)</f>
        <v>No</v>
      </c>
      <c r="Q355" s="14" t="str">
        <f>VLOOKUP($F355,类型描述及偏移量!$C:$H,6,FALSE)</f>
        <v>下下限值</v>
      </c>
    </row>
    <row r="356" hidden="1" spans="1:17">
      <c r="A356" s="12" t="s">
        <v>17</v>
      </c>
      <c r="B356" s="12" t="str">
        <f t="shared" si="72"/>
        <v>M3_Current</v>
      </c>
      <c r="C356" s="12" t="str">
        <f t="shared" si="73"/>
        <v>HiProEN</v>
      </c>
      <c r="D356" s="12" t="str">
        <f t="shared" si="74"/>
        <v>BP_Value_var</v>
      </c>
      <c r="E356" s="13" t="str">
        <f t="shared" si="64"/>
        <v>CHP1_M3_Current_BP_Value_var</v>
      </c>
      <c r="F356" s="14" t="str">
        <f t="shared" si="65"/>
        <v>BP_Value_var_HiProEN</v>
      </c>
      <c r="G356" s="10" t="str">
        <f t="shared" si="66"/>
        <v>CHP1_M3_Current_HiProEN</v>
      </c>
      <c r="H356" s="10" t="str">
        <f>VLOOKUP(基本表格!E356,起始地址定义!A:D,4,FALSE)&amp;" "&amp;Q356</f>
        <v>2412+P5-M2 刨片机料仓1#出料螺旋B 反馈电流 上限保护使能</v>
      </c>
      <c r="I356" s="10" t="str">
        <f t="shared" si="67"/>
        <v>DB1100,X850.3</v>
      </c>
      <c r="J356" s="13" t="str">
        <f>VLOOKUP(E356,起始地址定义!A:D,2,FALSE)</f>
        <v>DB1100</v>
      </c>
      <c r="K356" s="12" t="str">
        <f t="shared" si="68"/>
        <v>X850.3</v>
      </c>
      <c r="L356" s="13">
        <f>VLOOKUP(E356,起始地址定义!A:D,3,FALSE)</f>
        <v>850</v>
      </c>
      <c r="M356" s="14">
        <f>VLOOKUP($F356,类型描述及偏移量!$C:$H,2,FALSE)</f>
        <v>0.299999999999997</v>
      </c>
      <c r="N356" s="14" t="str">
        <f>VLOOKUP($F356,类型描述及偏移量!$C:$H,3,FALSE)</f>
        <v>离散</v>
      </c>
      <c r="O356" s="14" t="str">
        <f>VLOOKUP($F356,类型描述及偏移量!$C:$H,4,FALSE)</f>
        <v>None</v>
      </c>
      <c r="P356" s="14" t="str">
        <f>VLOOKUP($F356,类型描述及偏移量!$C:$H,5,FALSE)</f>
        <v>No</v>
      </c>
      <c r="Q356" s="14" t="str">
        <f>VLOOKUP($F356,类型描述及偏移量!$C:$H,6,FALSE)</f>
        <v>上限保护使能</v>
      </c>
    </row>
    <row r="357" hidden="1" spans="1:17">
      <c r="A357" s="12" t="s">
        <v>17</v>
      </c>
      <c r="B357" s="12" t="str">
        <f t="shared" si="72"/>
        <v>M3_Current</v>
      </c>
      <c r="C357" s="12" t="str">
        <f t="shared" si="73"/>
        <v>LoProEN</v>
      </c>
      <c r="D357" s="12" t="str">
        <f t="shared" si="74"/>
        <v>BP_Value_var</v>
      </c>
      <c r="E357" s="13" t="str">
        <f t="shared" si="64"/>
        <v>CHP1_M3_Current_BP_Value_var</v>
      </c>
      <c r="F357" s="14" t="str">
        <f t="shared" si="65"/>
        <v>BP_Value_var_LoProEN</v>
      </c>
      <c r="G357" s="10" t="str">
        <f t="shared" si="66"/>
        <v>CHP1_M3_Current_LoProEN</v>
      </c>
      <c r="H357" s="10" t="str">
        <f>VLOOKUP(基本表格!E357,起始地址定义!A:D,4,FALSE)&amp;" "&amp;Q357</f>
        <v>2412+P5-M2 刨片机料仓1#出料螺旋B 反馈电流 下限保护使能</v>
      </c>
      <c r="I357" s="10" t="str">
        <f t="shared" si="67"/>
        <v>DB1100,X850.4</v>
      </c>
      <c r="J357" s="13" t="str">
        <f>VLOOKUP(E357,起始地址定义!A:D,2,FALSE)</f>
        <v>DB1100</v>
      </c>
      <c r="K357" s="12" t="str">
        <f t="shared" si="68"/>
        <v>X850.4</v>
      </c>
      <c r="L357" s="13">
        <f>VLOOKUP(E357,起始地址定义!A:D,3,FALSE)</f>
        <v>850</v>
      </c>
      <c r="M357" s="14">
        <f>VLOOKUP($F357,类型描述及偏移量!$C:$H,2,FALSE)</f>
        <v>0.399999999999999</v>
      </c>
      <c r="N357" s="14" t="str">
        <f>VLOOKUP($F357,类型描述及偏移量!$C:$H,3,FALSE)</f>
        <v>离散</v>
      </c>
      <c r="O357" s="14" t="str">
        <f>VLOOKUP($F357,类型描述及偏移量!$C:$H,4,FALSE)</f>
        <v>None</v>
      </c>
      <c r="P357" s="14" t="str">
        <f>VLOOKUP($F357,类型描述及偏移量!$C:$H,5,FALSE)</f>
        <v>No</v>
      </c>
      <c r="Q357" s="14" t="str">
        <f>VLOOKUP($F357,类型描述及偏移量!$C:$H,6,FALSE)</f>
        <v>下限保护使能</v>
      </c>
    </row>
    <row r="358" hidden="1" spans="1:17">
      <c r="A358" s="12" t="s">
        <v>17</v>
      </c>
      <c r="B358" s="12" t="str">
        <f t="shared" si="72"/>
        <v>M3_Current</v>
      </c>
      <c r="C358" s="12" t="str">
        <f t="shared" si="73"/>
        <v>HiALM</v>
      </c>
      <c r="D358" s="12" t="str">
        <f t="shared" si="74"/>
        <v>BP_Value_var</v>
      </c>
      <c r="E358" s="13" t="str">
        <f t="shared" si="64"/>
        <v>CHP1_M3_Current_BP_Value_var</v>
      </c>
      <c r="F358" s="14" t="str">
        <f t="shared" si="65"/>
        <v>BP_Value_var_HiALM</v>
      </c>
      <c r="G358" s="10" t="str">
        <f t="shared" si="66"/>
        <v>CHP1_M3_Current_HiALM</v>
      </c>
      <c r="H358" s="10" t="str">
        <f>VLOOKUP(基本表格!E358,起始地址定义!A:D,4,FALSE)&amp;" "&amp;Q358</f>
        <v>2412+P5-M2 刨片机料仓1#出料螺旋B 反馈电流 上限报警</v>
      </c>
      <c r="I358" s="10" t="str">
        <f t="shared" si="67"/>
        <v>DB1100,X850.5</v>
      </c>
      <c r="J358" s="13" t="str">
        <f>VLOOKUP(E358,起始地址定义!A:D,2,FALSE)</f>
        <v>DB1100</v>
      </c>
      <c r="K358" s="12" t="str">
        <f t="shared" si="68"/>
        <v>X850.5</v>
      </c>
      <c r="L358" s="13">
        <f>VLOOKUP(E358,起始地址定义!A:D,3,FALSE)</f>
        <v>850</v>
      </c>
      <c r="M358" s="14">
        <f>VLOOKUP($F358,类型描述及偏移量!$C:$H,2,FALSE)</f>
        <v>0.5</v>
      </c>
      <c r="N358" s="14" t="str">
        <f>VLOOKUP($F358,类型描述及偏移量!$C:$H,3,FALSE)</f>
        <v>离散</v>
      </c>
      <c r="O358" s="14" t="str">
        <f>VLOOKUP($F358,类型描述及偏移量!$C:$H,4,FALSE)</f>
        <v>None</v>
      </c>
      <c r="P358" s="14" t="str">
        <f>VLOOKUP($F358,类型描述及偏移量!$C:$H,5,FALSE)</f>
        <v>Yes</v>
      </c>
      <c r="Q358" s="14" t="str">
        <f>VLOOKUP($F358,类型描述及偏移量!$C:$H,6,FALSE)</f>
        <v>上限报警</v>
      </c>
    </row>
    <row r="359" hidden="1" spans="1:17">
      <c r="A359" s="12" t="s">
        <v>17</v>
      </c>
      <c r="B359" s="12" t="str">
        <f t="shared" si="72"/>
        <v>M3_Current</v>
      </c>
      <c r="C359" s="12" t="str">
        <f t="shared" si="73"/>
        <v>LoALM</v>
      </c>
      <c r="D359" s="12" t="str">
        <f t="shared" si="74"/>
        <v>BP_Value_var</v>
      </c>
      <c r="E359" s="13" t="str">
        <f t="shared" si="64"/>
        <v>CHP1_M3_Current_BP_Value_var</v>
      </c>
      <c r="F359" s="14" t="str">
        <f t="shared" si="65"/>
        <v>BP_Value_var_LoALM</v>
      </c>
      <c r="G359" s="10" t="str">
        <f t="shared" si="66"/>
        <v>CHP1_M3_Current_LoALM</v>
      </c>
      <c r="H359" s="10" t="str">
        <f>VLOOKUP(基本表格!E359,起始地址定义!A:D,4,FALSE)&amp;" "&amp;Q359</f>
        <v>2412+P5-M2 刨片机料仓1#出料螺旋B 反馈电流 下限报警</v>
      </c>
      <c r="I359" s="10" t="str">
        <f t="shared" si="67"/>
        <v>DB1100,X850.6</v>
      </c>
      <c r="J359" s="13" t="str">
        <f>VLOOKUP(E359,起始地址定义!A:D,2,FALSE)</f>
        <v>DB1100</v>
      </c>
      <c r="K359" s="12" t="str">
        <f t="shared" si="68"/>
        <v>X850.6</v>
      </c>
      <c r="L359" s="13">
        <f>VLOOKUP(E359,起始地址定义!A:D,3,FALSE)</f>
        <v>850</v>
      </c>
      <c r="M359" s="14">
        <f>VLOOKUP($F359,类型描述及偏移量!$C:$H,2,FALSE)</f>
        <v>0.600000000000001</v>
      </c>
      <c r="N359" s="14" t="str">
        <f>VLOOKUP($F359,类型描述及偏移量!$C:$H,3,FALSE)</f>
        <v>离散</v>
      </c>
      <c r="O359" s="14" t="str">
        <f>VLOOKUP($F359,类型描述及偏移量!$C:$H,4,FALSE)</f>
        <v>None</v>
      </c>
      <c r="P359" s="14" t="str">
        <f>VLOOKUP($F359,类型描述及偏移量!$C:$H,5,FALSE)</f>
        <v>Yes</v>
      </c>
      <c r="Q359" s="14" t="str">
        <f>VLOOKUP($F359,类型描述及偏移量!$C:$H,6,FALSE)</f>
        <v>下限报警</v>
      </c>
    </row>
    <row r="360" hidden="1" spans="1:17">
      <c r="A360" s="12" t="s">
        <v>17</v>
      </c>
      <c r="B360" s="12" t="str">
        <f t="shared" si="72"/>
        <v>M3_Current</v>
      </c>
      <c r="C360" s="12" t="str">
        <f t="shared" si="73"/>
        <v>HiHiALM</v>
      </c>
      <c r="D360" s="12" t="str">
        <f t="shared" si="74"/>
        <v>BP_Value_var</v>
      </c>
      <c r="E360" s="13" t="str">
        <f t="shared" si="64"/>
        <v>CHP1_M3_Current_BP_Value_var</v>
      </c>
      <c r="F360" s="14" t="str">
        <f t="shared" si="65"/>
        <v>BP_Value_var_HiHiALM</v>
      </c>
      <c r="G360" s="10" t="str">
        <f t="shared" si="66"/>
        <v>CHP1_M3_Current_HiHiALM</v>
      </c>
      <c r="H360" s="10" t="str">
        <f>VLOOKUP(基本表格!E360,起始地址定义!A:D,4,FALSE)&amp;" "&amp;Q360</f>
        <v>2412+P5-M2 刨片机料仓1#出料螺旋B 反馈电流 上上限报警</v>
      </c>
      <c r="I360" s="10" t="str">
        <f t="shared" si="67"/>
        <v>DB1100,X850.7</v>
      </c>
      <c r="J360" s="13" t="str">
        <f>VLOOKUP(E360,起始地址定义!A:D,2,FALSE)</f>
        <v>DB1100</v>
      </c>
      <c r="K360" s="12" t="str">
        <f t="shared" si="68"/>
        <v>X850.7</v>
      </c>
      <c r="L360" s="13">
        <f>VLOOKUP(E360,起始地址定义!A:D,3,FALSE)</f>
        <v>850</v>
      </c>
      <c r="M360" s="14">
        <f>VLOOKUP($F360,类型描述及偏移量!$C:$H,2,FALSE)</f>
        <v>0.700000000000003</v>
      </c>
      <c r="N360" s="14" t="str">
        <f>VLOOKUP($F360,类型描述及偏移量!$C:$H,3,FALSE)</f>
        <v>离散</v>
      </c>
      <c r="O360" s="14" t="str">
        <f>VLOOKUP($F360,类型描述及偏移量!$C:$H,4,FALSE)</f>
        <v>On</v>
      </c>
      <c r="P360" s="14" t="str">
        <f>VLOOKUP($F360,类型描述及偏移量!$C:$H,5,FALSE)</f>
        <v>Yes</v>
      </c>
      <c r="Q360" s="14" t="str">
        <f>VLOOKUP($F360,类型描述及偏移量!$C:$H,6,FALSE)</f>
        <v>上上限报警</v>
      </c>
    </row>
    <row r="361" hidden="1" spans="1:17">
      <c r="A361" s="12" t="s">
        <v>17</v>
      </c>
      <c r="B361" s="12" t="str">
        <f t="shared" si="72"/>
        <v>M3_Current</v>
      </c>
      <c r="C361" s="12" t="str">
        <f t="shared" si="73"/>
        <v>LoLoALM</v>
      </c>
      <c r="D361" s="12" t="str">
        <f t="shared" si="74"/>
        <v>BP_Value_var</v>
      </c>
      <c r="E361" s="13" t="str">
        <f t="shared" si="64"/>
        <v>CHP1_M3_Current_BP_Value_var</v>
      </c>
      <c r="F361" s="14" t="str">
        <f t="shared" si="65"/>
        <v>BP_Value_var_LoLoALM</v>
      </c>
      <c r="G361" s="10" t="str">
        <f t="shared" si="66"/>
        <v>CHP1_M3_Current_LoLoALM</v>
      </c>
      <c r="H361" s="10" t="str">
        <f>VLOOKUP(基本表格!E361,起始地址定义!A:D,4,FALSE)&amp;" "&amp;Q361</f>
        <v>2412+P5-M2 刨片机料仓1#出料螺旋B 反馈电流 下下限报警</v>
      </c>
      <c r="I361" s="10" t="str">
        <f t="shared" si="67"/>
        <v>DB1100,X851.0</v>
      </c>
      <c r="J361" s="13" t="str">
        <f>VLOOKUP(E361,起始地址定义!A:D,2,FALSE)</f>
        <v>DB1100</v>
      </c>
      <c r="K361" s="12" t="str">
        <f t="shared" si="68"/>
        <v>X851.0</v>
      </c>
      <c r="L361" s="13">
        <f>VLOOKUP(E361,起始地址定义!A:D,3,FALSE)</f>
        <v>850</v>
      </c>
      <c r="M361" s="14">
        <f>VLOOKUP($F361,类型描述及偏移量!$C:$H,2,FALSE)</f>
        <v>1</v>
      </c>
      <c r="N361" s="14" t="str">
        <f>VLOOKUP($F361,类型描述及偏移量!$C:$H,3,FALSE)</f>
        <v>离散</v>
      </c>
      <c r="O361" s="14" t="str">
        <f>VLOOKUP($F361,类型描述及偏移量!$C:$H,4,FALSE)</f>
        <v>On</v>
      </c>
      <c r="P361" s="14" t="str">
        <f>VLOOKUP($F361,类型描述及偏移量!$C:$H,5,FALSE)</f>
        <v>Yes</v>
      </c>
      <c r="Q361" s="14" t="str">
        <f>VLOOKUP($F361,类型描述及偏移量!$C:$H,6,FALSE)</f>
        <v>下下限报警</v>
      </c>
    </row>
    <row r="362" hidden="1" spans="1:17">
      <c r="A362" s="12" t="s">
        <v>17</v>
      </c>
      <c r="B362" s="12" t="str">
        <f t="shared" si="72"/>
        <v>M3_Current</v>
      </c>
      <c r="C362" s="12" t="str">
        <f t="shared" si="73"/>
        <v>LimALM</v>
      </c>
      <c r="D362" s="12" t="str">
        <f t="shared" si="74"/>
        <v>BP_Value_var</v>
      </c>
      <c r="E362" s="13" t="str">
        <f t="shared" si="64"/>
        <v>CHP1_M3_Current_BP_Value_var</v>
      </c>
      <c r="F362" s="14" t="str">
        <f t="shared" si="65"/>
        <v>BP_Value_var_LimALM</v>
      </c>
      <c r="G362" s="10" t="str">
        <f t="shared" si="66"/>
        <v>CHP1_M3_Current_LimALM</v>
      </c>
      <c r="H362" s="10" t="str">
        <f>VLOOKUP(基本表格!E362,起始地址定义!A:D,4,FALSE)&amp;" "&amp;Q362</f>
        <v>2412+P5-M2 刨片机料仓1#出料螺旋B 反馈电流 极限报警</v>
      </c>
      <c r="I362" s="10" t="str">
        <f t="shared" si="67"/>
        <v>DB1100,X851.1</v>
      </c>
      <c r="J362" s="13" t="str">
        <f>VLOOKUP(E362,起始地址定义!A:D,2,FALSE)</f>
        <v>DB1100</v>
      </c>
      <c r="K362" s="12" t="str">
        <f t="shared" si="68"/>
        <v>X851.1</v>
      </c>
      <c r="L362" s="13">
        <f>VLOOKUP(E362,起始地址定义!A:D,3,FALSE)</f>
        <v>850</v>
      </c>
      <c r="M362" s="14">
        <f>VLOOKUP($F362,类型描述及偏移量!$C:$H,2,FALSE)</f>
        <v>1.1</v>
      </c>
      <c r="N362" s="14" t="str">
        <f>VLOOKUP($F362,类型描述及偏移量!$C:$H,3,FALSE)</f>
        <v>离散</v>
      </c>
      <c r="O362" s="14" t="str">
        <f>VLOOKUP($F362,类型描述及偏移量!$C:$H,4,FALSE)</f>
        <v>On</v>
      </c>
      <c r="P362" s="14" t="str">
        <f>VLOOKUP($F362,类型描述及偏移量!$C:$H,5,FALSE)</f>
        <v>Yes</v>
      </c>
      <c r="Q362" s="14" t="str">
        <f>VLOOKUP($F362,类型描述及偏移量!$C:$H,6,FALSE)</f>
        <v>极限报警</v>
      </c>
    </row>
    <row r="363" hidden="1" spans="1:17">
      <c r="A363" s="12" t="s">
        <v>17</v>
      </c>
      <c r="B363" s="12" t="str">
        <f t="shared" si="72"/>
        <v>M3_Current</v>
      </c>
      <c r="C363" s="12" t="str">
        <f t="shared" si="73"/>
        <v>LostALM</v>
      </c>
      <c r="D363" s="12" t="str">
        <f t="shared" si="74"/>
        <v>BP_Value_var</v>
      </c>
      <c r="E363" s="13" t="str">
        <f t="shared" si="64"/>
        <v>CHP1_M3_Current_BP_Value_var</v>
      </c>
      <c r="F363" s="14" t="str">
        <f t="shared" si="65"/>
        <v>BP_Value_var_LostALM</v>
      </c>
      <c r="G363" s="10" t="str">
        <f t="shared" si="66"/>
        <v>CHP1_M3_Current_LostALM</v>
      </c>
      <c r="H363" s="10" t="str">
        <f>VLOOKUP(基本表格!E363,起始地址定义!A:D,4,FALSE)&amp;" "&amp;Q363</f>
        <v>2412+P5-M2 刨片机料仓1#出料螺旋B 反馈电流 传感器断线报警</v>
      </c>
      <c r="I363" s="10" t="str">
        <f t="shared" si="67"/>
        <v>DB1100,X851.2</v>
      </c>
      <c r="J363" s="13" t="str">
        <f>VLOOKUP(E363,起始地址定义!A:D,2,FALSE)</f>
        <v>DB1100</v>
      </c>
      <c r="K363" s="12" t="str">
        <f t="shared" si="68"/>
        <v>X851.2</v>
      </c>
      <c r="L363" s="13">
        <f>VLOOKUP(E363,起始地址定义!A:D,3,FALSE)</f>
        <v>850</v>
      </c>
      <c r="M363" s="14">
        <f>VLOOKUP($F363,类型描述及偏移量!$C:$H,2,FALSE)</f>
        <v>1.2</v>
      </c>
      <c r="N363" s="14" t="str">
        <f>VLOOKUP($F363,类型描述及偏移量!$C:$H,3,FALSE)</f>
        <v>离散</v>
      </c>
      <c r="O363" s="14" t="str">
        <f>VLOOKUP($F363,类型描述及偏移量!$C:$H,4,FALSE)</f>
        <v>On</v>
      </c>
      <c r="P363" s="14" t="str">
        <f>VLOOKUP($F363,类型描述及偏移量!$C:$H,5,FALSE)</f>
        <v>Yes</v>
      </c>
      <c r="Q363" s="14" t="str">
        <f>VLOOKUP($F363,类型描述及偏移量!$C:$H,6,FALSE)</f>
        <v>传感器断线报警</v>
      </c>
    </row>
    <row r="364" hidden="1" spans="1:17">
      <c r="A364" s="12" t="s">
        <v>17</v>
      </c>
      <c r="B364" s="12" t="str">
        <f t="shared" si="72"/>
        <v>M3_Current</v>
      </c>
      <c r="C364" s="12" t="str">
        <f t="shared" si="73"/>
        <v>Code</v>
      </c>
      <c r="D364" s="12" t="str">
        <f t="shared" si="74"/>
        <v>BP_Value_var</v>
      </c>
      <c r="E364" s="13" t="str">
        <f t="shared" si="64"/>
        <v>CHP1_M3_Current_BP_Value_var</v>
      </c>
      <c r="F364" s="14" t="str">
        <f t="shared" si="65"/>
        <v>BP_Value_var_Code</v>
      </c>
      <c r="G364" s="10" t="str">
        <f t="shared" si="66"/>
        <v>CHP1_M3_Current_Code</v>
      </c>
      <c r="H364" s="10" t="str">
        <f>VLOOKUP(基本表格!E364,起始地址定义!A:D,4,FALSE)&amp;" "&amp;Q364</f>
        <v>2412+P5-M2 刨片机料仓1#出料螺旋B 反馈电流 实际内码</v>
      </c>
      <c r="I364" s="10" t="str">
        <f t="shared" si="67"/>
        <v>DB1100,INT852</v>
      </c>
      <c r="J364" s="13" t="str">
        <f>VLOOKUP(E364,起始地址定义!A:D,2,FALSE)</f>
        <v>DB1100</v>
      </c>
      <c r="K364" s="12" t="str">
        <f t="shared" si="68"/>
        <v>INT852</v>
      </c>
      <c r="L364" s="13">
        <f>VLOOKUP(E364,起始地址定义!A:D,3,FALSE)</f>
        <v>850</v>
      </c>
      <c r="M364" s="14">
        <f>VLOOKUP($F364,类型描述及偏移量!$C:$H,2,FALSE)</f>
        <v>2</v>
      </c>
      <c r="N364" s="14" t="str">
        <f>VLOOKUP($F364,类型描述及偏移量!$C:$H,3,FALSE)</f>
        <v>整型</v>
      </c>
      <c r="O364" s="14" t="str">
        <f>VLOOKUP($F364,类型描述及偏移量!$C:$H,4,FALSE)</f>
        <v>None</v>
      </c>
      <c r="P364" s="14" t="str">
        <f>VLOOKUP($F364,类型描述及偏移量!$C:$H,5,FALSE)</f>
        <v>Yes</v>
      </c>
      <c r="Q364" s="14" t="str">
        <f>VLOOKUP($F364,类型描述及偏移量!$C:$H,6,FALSE)</f>
        <v>实际内码</v>
      </c>
    </row>
    <row r="365" hidden="1" spans="1:17">
      <c r="A365" s="12" t="s">
        <v>17</v>
      </c>
      <c r="B365" s="12" t="str">
        <f t="shared" si="72"/>
        <v>M3_Current</v>
      </c>
      <c r="C365" s="12" t="str">
        <f t="shared" si="73"/>
        <v>Value</v>
      </c>
      <c r="D365" s="12" t="str">
        <f t="shared" si="74"/>
        <v>BP_Value_var</v>
      </c>
      <c r="E365" s="13" t="str">
        <f t="shared" si="64"/>
        <v>CHP1_M3_Current_BP_Value_var</v>
      </c>
      <c r="F365" s="14" t="str">
        <f t="shared" si="65"/>
        <v>BP_Value_var_Value</v>
      </c>
      <c r="G365" s="10" t="str">
        <f t="shared" si="66"/>
        <v>CHP1_M3_Current_Value</v>
      </c>
      <c r="H365" s="10" t="str">
        <f>VLOOKUP(基本表格!E365,起始地址定义!A:D,4,FALSE)&amp;" "&amp;Q365</f>
        <v>2412+P5-M2 刨片机料仓1#出料螺旋B 反馈电流 实际值</v>
      </c>
      <c r="I365" s="10" t="str">
        <f t="shared" si="67"/>
        <v>DB1100,REAL856</v>
      </c>
      <c r="J365" s="13" t="str">
        <f>VLOOKUP(E365,起始地址定义!A:D,2,FALSE)</f>
        <v>DB1100</v>
      </c>
      <c r="K365" s="12" t="str">
        <f t="shared" si="68"/>
        <v>REAL856</v>
      </c>
      <c r="L365" s="13">
        <f>VLOOKUP(E365,起始地址定义!A:D,3,FALSE)</f>
        <v>850</v>
      </c>
      <c r="M365" s="14">
        <f>VLOOKUP($F365,类型描述及偏移量!$C:$H,2,FALSE)</f>
        <v>6</v>
      </c>
      <c r="N365" s="14" t="str">
        <f>VLOOKUP($F365,类型描述及偏移量!$C:$H,3,FALSE)</f>
        <v>实型</v>
      </c>
      <c r="O365" s="14" t="str">
        <f>VLOOKUP($F365,类型描述及偏移量!$C:$H,4,FALSE)</f>
        <v>None</v>
      </c>
      <c r="P365" s="14" t="str">
        <f>VLOOKUP($F365,类型描述及偏移量!$C:$H,5,FALSE)</f>
        <v>Yes</v>
      </c>
      <c r="Q365" s="14" t="str">
        <f>VLOOKUP($F365,类型描述及偏移量!$C:$H,6,FALSE)</f>
        <v>实际值</v>
      </c>
    </row>
    <row r="366" hidden="1" spans="1:17">
      <c r="A366" s="12" t="s">
        <v>17</v>
      </c>
      <c r="B366" s="12" t="str">
        <f t="shared" si="72"/>
        <v>M3_Current</v>
      </c>
      <c r="C366" s="12" t="str">
        <f t="shared" si="73"/>
        <v>Range</v>
      </c>
      <c r="D366" s="12" t="str">
        <f t="shared" si="74"/>
        <v>BP_Value_var</v>
      </c>
      <c r="E366" s="13" t="str">
        <f t="shared" si="64"/>
        <v>CHP1_M3_Current_BP_Value_var</v>
      </c>
      <c r="F366" s="14" t="str">
        <f t="shared" si="65"/>
        <v>BP_Value_var_Range</v>
      </c>
      <c r="G366" s="10" t="str">
        <f t="shared" si="66"/>
        <v>CHP1_M3_Current_Range</v>
      </c>
      <c r="H366" s="10" t="str">
        <f>VLOOKUP(基本表格!E366,起始地址定义!A:D,4,FALSE)&amp;" "&amp;Q366</f>
        <v>2412+P5-M2 刨片机料仓1#出料螺旋B 反馈电流 量程</v>
      </c>
      <c r="I366" s="10" t="str">
        <f t="shared" si="67"/>
        <v>DB1100,REAL860</v>
      </c>
      <c r="J366" s="13" t="str">
        <f>VLOOKUP(E366,起始地址定义!A:D,2,FALSE)</f>
        <v>DB1100</v>
      </c>
      <c r="K366" s="12" t="str">
        <f t="shared" si="68"/>
        <v>REAL860</v>
      </c>
      <c r="L366" s="13">
        <f>VLOOKUP(E366,起始地址定义!A:D,3,FALSE)</f>
        <v>850</v>
      </c>
      <c r="M366" s="14">
        <f>VLOOKUP($F366,类型描述及偏移量!$C:$H,2,FALSE)</f>
        <v>10</v>
      </c>
      <c r="N366" s="14" t="str">
        <f>VLOOKUP($F366,类型描述及偏移量!$C:$H,3,FALSE)</f>
        <v>实型</v>
      </c>
      <c r="O366" s="14" t="str">
        <f>VLOOKUP($F366,类型描述及偏移量!$C:$H,4,FALSE)</f>
        <v>None</v>
      </c>
      <c r="P366" s="14" t="str">
        <f>VLOOKUP($F366,类型描述及偏移量!$C:$H,5,FALSE)</f>
        <v>No</v>
      </c>
      <c r="Q366" s="14" t="str">
        <f>VLOOKUP($F366,类型描述及偏移量!$C:$H,6,FALSE)</f>
        <v>量程</v>
      </c>
    </row>
    <row r="367" hidden="1" spans="1:17">
      <c r="A367" s="12" t="s">
        <v>17</v>
      </c>
      <c r="B367" s="12" t="str">
        <f t="shared" si="72"/>
        <v>M3_Current</v>
      </c>
      <c r="C367" s="12" t="str">
        <f t="shared" si="73"/>
        <v>Hi</v>
      </c>
      <c r="D367" s="12" t="str">
        <f t="shared" si="74"/>
        <v>BP_Value_var</v>
      </c>
      <c r="E367" s="13" t="str">
        <f t="shared" si="64"/>
        <v>CHP1_M3_Current_BP_Value_var</v>
      </c>
      <c r="F367" s="14" t="str">
        <f t="shared" si="65"/>
        <v>BP_Value_var_Hi</v>
      </c>
      <c r="G367" s="10" t="str">
        <f t="shared" si="66"/>
        <v>CHP1_M3_Current_Hi</v>
      </c>
      <c r="H367" s="10" t="str">
        <f>VLOOKUP(基本表格!E367,起始地址定义!A:D,4,FALSE)&amp;" "&amp;Q367</f>
        <v>2412+P5-M2 刨片机料仓1#出料螺旋B 反馈电流 上限值</v>
      </c>
      <c r="I367" s="10" t="str">
        <f t="shared" si="67"/>
        <v>DB1100,REAL864</v>
      </c>
      <c r="J367" s="13" t="str">
        <f>VLOOKUP(E367,起始地址定义!A:D,2,FALSE)</f>
        <v>DB1100</v>
      </c>
      <c r="K367" s="12" t="str">
        <f t="shared" si="68"/>
        <v>REAL864</v>
      </c>
      <c r="L367" s="13">
        <f>VLOOKUP(E367,起始地址定义!A:D,3,FALSE)</f>
        <v>850</v>
      </c>
      <c r="M367" s="14">
        <f>VLOOKUP($F367,类型描述及偏移量!$C:$H,2,FALSE)</f>
        <v>14</v>
      </c>
      <c r="N367" s="14" t="str">
        <f>VLOOKUP($F367,类型描述及偏移量!$C:$H,3,FALSE)</f>
        <v>实型</v>
      </c>
      <c r="O367" s="14" t="str">
        <f>VLOOKUP($F367,类型描述及偏移量!$C:$H,4,FALSE)</f>
        <v>None</v>
      </c>
      <c r="P367" s="14" t="str">
        <f>VLOOKUP($F367,类型描述及偏移量!$C:$H,5,FALSE)</f>
        <v>No</v>
      </c>
      <c r="Q367" s="14" t="str">
        <f>VLOOKUP($F367,类型描述及偏移量!$C:$H,6,FALSE)</f>
        <v>上限值</v>
      </c>
    </row>
    <row r="368" hidden="1" spans="1:17">
      <c r="A368" s="12" t="s">
        <v>17</v>
      </c>
      <c r="B368" s="12" t="str">
        <f t="shared" si="72"/>
        <v>M3_Current</v>
      </c>
      <c r="C368" s="12" t="str">
        <f t="shared" si="73"/>
        <v>Lo</v>
      </c>
      <c r="D368" s="12" t="str">
        <f t="shared" si="74"/>
        <v>BP_Value_var</v>
      </c>
      <c r="E368" s="13" t="str">
        <f t="shared" si="64"/>
        <v>CHP1_M3_Current_BP_Value_var</v>
      </c>
      <c r="F368" s="14" t="str">
        <f t="shared" si="65"/>
        <v>BP_Value_var_Lo</v>
      </c>
      <c r="G368" s="10" t="str">
        <f t="shared" si="66"/>
        <v>CHP1_M3_Current_Lo</v>
      </c>
      <c r="H368" s="10" t="str">
        <f>VLOOKUP(基本表格!E368,起始地址定义!A:D,4,FALSE)&amp;" "&amp;Q368</f>
        <v>2412+P5-M2 刨片机料仓1#出料螺旋B 反馈电流 下限值</v>
      </c>
      <c r="I368" s="10" t="str">
        <f t="shared" si="67"/>
        <v>DB1100,REAL868</v>
      </c>
      <c r="J368" s="13" t="str">
        <f>VLOOKUP(E368,起始地址定义!A:D,2,FALSE)</f>
        <v>DB1100</v>
      </c>
      <c r="K368" s="12" t="str">
        <f t="shared" si="68"/>
        <v>REAL868</v>
      </c>
      <c r="L368" s="13">
        <f>VLOOKUP(E368,起始地址定义!A:D,3,FALSE)</f>
        <v>850</v>
      </c>
      <c r="M368" s="14">
        <f>VLOOKUP($F368,类型描述及偏移量!$C:$H,2,FALSE)</f>
        <v>18</v>
      </c>
      <c r="N368" s="14" t="str">
        <f>VLOOKUP($F368,类型描述及偏移量!$C:$H,3,FALSE)</f>
        <v>实型</v>
      </c>
      <c r="O368" s="14" t="str">
        <f>VLOOKUP($F368,类型描述及偏移量!$C:$H,4,FALSE)</f>
        <v>None</v>
      </c>
      <c r="P368" s="14" t="str">
        <f>VLOOKUP($F368,类型描述及偏移量!$C:$H,5,FALSE)</f>
        <v>No</v>
      </c>
      <c r="Q368" s="14" t="str">
        <f>VLOOKUP($F368,类型描述及偏移量!$C:$H,6,FALSE)</f>
        <v>下限值</v>
      </c>
    </row>
    <row r="369" hidden="1" spans="1:17">
      <c r="A369" s="12" t="s">
        <v>17</v>
      </c>
      <c r="B369" s="12" t="str">
        <f t="shared" si="72"/>
        <v>M3_Current</v>
      </c>
      <c r="C369" s="12" t="str">
        <f t="shared" si="73"/>
        <v>HiHi</v>
      </c>
      <c r="D369" s="12" t="str">
        <f t="shared" si="74"/>
        <v>BP_Value_var</v>
      </c>
      <c r="E369" s="13" t="str">
        <f t="shared" si="64"/>
        <v>CHP1_M3_Current_BP_Value_var</v>
      </c>
      <c r="F369" s="14" t="str">
        <f t="shared" si="65"/>
        <v>BP_Value_var_HiHi</v>
      </c>
      <c r="G369" s="10" t="str">
        <f t="shared" si="66"/>
        <v>CHP1_M3_Current_HiHi</v>
      </c>
      <c r="H369" s="10" t="str">
        <f>VLOOKUP(基本表格!E369,起始地址定义!A:D,4,FALSE)&amp;" "&amp;Q369</f>
        <v>2412+P5-M2 刨片机料仓1#出料螺旋B 反馈电流 上上限值</v>
      </c>
      <c r="I369" s="10" t="str">
        <f t="shared" si="67"/>
        <v>DB1100,REAL872</v>
      </c>
      <c r="J369" s="13" t="str">
        <f>VLOOKUP(E369,起始地址定义!A:D,2,FALSE)</f>
        <v>DB1100</v>
      </c>
      <c r="K369" s="12" t="str">
        <f t="shared" si="68"/>
        <v>REAL872</v>
      </c>
      <c r="L369" s="13">
        <f>VLOOKUP(E369,起始地址定义!A:D,3,FALSE)</f>
        <v>850</v>
      </c>
      <c r="M369" s="14">
        <f>VLOOKUP($F369,类型描述及偏移量!$C:$H,2,FALSE)</f>
        <v>22</v>
      </c>
      <c r="N369" s="14" t="str">
        <f>VLOOKUP($F369,类型描述及偏移量!$C:$H,3,FALSE)</f>
        <v>实型</v>
      </c>
      <c r="O369" s="14" t="str">
        <f>VLOOKUP($F369,类型描述及偏移量!$C:$H,4,FALSE)</f>
        <v>None</v>
      </c>
      <c r="P369" s="14" t="str">
        <f>VLOOKUP($F369,类型描述及偏移量!$C:$H,5,FALSE)</f>
        <v>No</v>
      </c>
      <c r="Q369" s="14" t="str">
        <f>VLOOKUP($F369,类型描述及偏移量!$C:$H,6,FALSE)</f>
        <v>上上限值</v>
      </c>
    </row>
    <row r="370" hidden="1" spans="1:17">
      <c r="A370" s="12" t="s">
        <v>17</v>
      </c>
      <c r="B370" s="12" t="str">
        <f t="shared" si="72"/>
        <v>M3_Current</v>
      </c>
      <c r="C370" s="12" t="str">
        <f t="shared" si="73"/>
        <v>LoLo</v>
      </c>
      <c r="D370" s="12" t="str">
        <f t="shared" si="74"/>
        <v>BP_Value_var</v>
      </c>
      <c r="E370" s="13" t="str">
        <f t="shared" si="64"/>
        <v>CHP1_M3_Current_BP_Value_var</v>
      </c>
      <c r="F370" s="14" t="str">
        <f t="shared" si="65"/>
        <v>BP_Value_var_LoLo</v>
      </c>
      <c r="G370" s="10" t="str">
        <f t="shared" si="66"/>
        <v>CHP1_M3_Current_LoLo</v>
      </c>
      <c r="H370" s="10" t="str">
        <f>VLOOKUP(基本表格!E370,起始地址定义!A:D,4,FALSE)&amp;" "&amp;Q370</f>
        <v>2412+P5-M2 刨片机料仓1#出料螺旋B 反馈电流 下下限值</v>
      </c>
      <c r="I370" s="10" t="str">
        <f t="shared" si="67"/>
        <v>DB1100,REAL876</v>
      </c>
      <c r="J370" s="13" t="str">
        <f>VLOOKUP(E370,起始地址定义!A:D,2,FALSE)</f>
        <v>DB1100</v>
      </c>
      <c r="K370" s="12" t="str">
        <f t="shared" si="68"/>
        <v>REAL876</v>
      </c>
      <c r="L370" s="13">
        <f>VLOOKUP(E370,起始地址定义!A:D,3,FALSE)</f>
        <v>850</v>
      </c>
      <c r="M370" s="14">
        <f>VLOOKUP($F370,类型描述及偏移量!$C:$H,2,FALSE)</f>
        <v>26</v>
      </c>
      <c r="N370" s="14" t="str">
        <f>VLOOKUP($F370,类型描述及偏移量!$C:$H,3,FALSE)</f>
        <v>实型</v>
      </c>
      <c r="O370" s="14" t="str">
        <f>VLOOKUP($F370,类型描述及偏移量!$C:$H,4,FALSE)</f>
        <v>None</v>
      </c>
      <c r="P370" s="14" t="str">
        <f>VLOOKUP($F370,类型描述及偏移量!$C:$H,5,FALSE)</f>
        <v>No</v>
      </c>
      <c r="Q370" s="14" t="str">
        <f>VLOOKUP($F370,类型描述及偏移量!$C:$H,6,FALSE)</f>
        <v>下下限值</v>
      </c>
    </row>
    <row r="371" hidden="1" spans="1:17">
      <c r="A371" s="12" t="s">
        <v>17</v>
      </c>
      <c r="B371" s="12" t="str">
        <f t="shared" si="72"/>
        <v>M4_M</v>
      </c>
      <c r="C371" s="12" t="str">
        <f t="shared" si="73"/>
        <v>Enable</v>
      </c>
      <c r="D371" s="12" t="str">
        <f t="shared" si="74"/>
        <v>BP_Motor_var</v>
      </c>
      <c r="E371" s="13" t="str">
        <f t="shared" si="64"/>
        <v>CHP1_M4_M_BP_Motor_var</v>
      </c>
      <c r="F371" s="14" t="str">
        <f t="shared" si="65"/>
        <v>BP_Motor_var_Enable</v>
      </c>
      <c r="G371" s="10" t="str">
        <f t="shared" si="66"/>
        <v>CHP1_M4_M_Enable</v>
      </c>
      <c r="H371" s="10" t="str">
        <f>VLOOKUP(基本表格!E371,起始地址定义!A:D,4,FALSE)&amp;" "&amp;Q371</f>
        <v>2147+P5-M11 1#刨片进料仓进料皮带分料器 电机控制 使能</v>
      </c>
      <c r="I371" s="10" t="str">
        <f t="shared" si="67"/>
        <v>DB1100,X900.0</v>
      </c>
      <c r="J371" s="13" t="str">
        <f>VLOOKUP(E371,起始地址定义!A:D,2,FALSE)</f>
        <v>DB1100</v>
      </c>
      <c r="K371" s="12" t="str">
        <f t="shared" si="68"/>
        <v>X900.0</v>
      </c>
      <c r="L371" s="13">
        <f>VLOOKUP(E371,起始地址定义!A:D,3,FALSE)</f>
        <v>900</v>
      </c>
      <c r="M371" s="14">
        <f>VLOOKUP($F371,类型描述及偏移量!$C:$H,2,FALSE)</f>
        <v>0</v>
      </c>
      <c r="N371" s="14" t="str">
        <f>VLOOKUP($F371,类型描述及偏移量!$C:$H,3,FALSE)</f>
        <v>离散</v>
      </c>
      <c r="O371" s="14" t="str">
        <f>VLOOKUP($F371,类型描述及偏移量!$C:$H,4,FALSE)</f>
        <v>None</v>
      </c>
      <c r="P371" s="14" t="str">
        <f>VLOOKUP($F371,类型描述及偏移量!$C:$H,5,FALSE)</f>
        <v>No</v>
      </c>
      <c r="Q371" s="14" t="str">
        <f>VLOOKUP($F371,类型描述及偏移量!$C:$H,6,FALSE)</f>
        <v>使能</v>
      </c>
    </row>
    <row r="372" hidden="1" spans="1:17">
      <c r="A372" s="12" t="s">
        <v>17</v>
      </c>
      <c r="B372" s="12" t="str">
        <f t="shared" si="72"/>
        <v>M4_M</v>
      </c>
      <c r="C372" s="12" t="str">
        <f t="shared" si="73"/>
        <v>Auto_Status</v>
      </c>
      <c r="D372" s="12" t="str">
        <f t="shared" si="74"/>
        <v>BP_Motor_var</v>
      </c>
      <c r="E372" s="13" t="str">
        <f t="shared" si="64"/>
        <v>CHP1_M4_M_BP_Motor_var</v>
      </c>
      <c r="F372" s="14" t="str">
        <f t="shared" si="65"/>
        <v>BP_Motor_var_Auto_Status</v>
      </c>
      <c r="G372" s="10" t="str">
        <f t="shared" si="66"/>
        <v>CHP1_M4_M_Auto_Status</v>
      </c>
      <c r="H372" s="10" t="str">
        <f>VLOOKUP(基本表格!E372,起始地址定义!A:D,4,FALSE)&amp;" "&amp;Q372</f>
        <v>2147+P5-M11 1#刨片进料仓进料皮带分料器 电机控制 手自动状态</v>
      </c>
      <c r="I372" s="10" t="str">
        <f t="shared" si="67"/>
        <v>DB1100,X900.3</v>
      </c>
      <c r="J372" s="13" t="str">
        <f>VLOOKUP(E372,起始地址定义!A:D,2,FALSE)</f>
        <v>DB1100</v>
      </c>
      <c r="K372" s="12" t="str">
        <f t="shared" si="68"/>
        <v>X900.3</v>
      </c>
      <c r="L372" s="13">
        <f>VLOOKUP(E372,起始地址定义!A:D,3,FALSE)</f>
        <v>900</v>
      </c>
      <c r="M372" s="14">
        <f>VLOOKUP($F372,类型描述及偏移量!$C:$H,2,FALSE)</f>
        <v>0.3</v>
      </c>
      <c r="N372" s="14" t="str">
        <f>VLOOKUP($F372,类型描述及偏移量!$C:$H,3,FALSE)</f>
        <v>离散</v>
      </c>
      <c r="O372" s="14" t="str">
        <f>VLOOKUP($F372,类型描述及偏移量!$C:$H,4,FALSE)</f>
        <v>None</v>
      </c>
      <c r="P372" s="14" t="str">
        <f>VLOOKUP($F372,类型描述及偏移量!$C:$H,5,FALSE)</f>
        <v>Yes</v>
      </c>
      <c r="Q372" s="14" t="str">
        <f>VLOOKUP($F372,类型描述及偏移量!$C:$H,6,FALSE)</f>
        <v>手自动状态</v>
      </c>
    </row>
    <row r="373" hidden="1" spans="1:17">
      <c r="A373" s="12" t="s">
        <v>17</v>
      </c>
      <c r="B373" s="12" t="str">
        <f t="shared" si="72"/>
        <v>M4_M</v>
      </c>
      <c r="C373" s="12" t="str">
        <f t="shared" si="73"/>
        <v>Loc_Rem</v>
      </c>
      <c r="D373" s="12" t="str">
        <f t="shared" si="74"/>
        <v>BP_Motor_var</v>
      </c>
      <c r="E373" s="13" t="str">
        <f t="shared" si="64"/>
        <v>CHP1_M4_M_BP_Motor_var</v>
      </c>
      <c r="F373" s="14" t="str">
        <f t="shared" si="65"/>
        <v>BP_Motor_var_Loc_Rem</v>
      </c>
      <c r="G373" s="10" t="str">
        <f t="shared" si="66"/>
        <v>CHP1_M4_M_Loc_Rem</v>
      </c>
      <c r="H373" s="10" t="str">
        <f>VLOOKUP(基本表格!E373,起始地址定义!A:D,4,FALSE)&amp;" "&amp;Q373</f>
        <v>2147+P5-M11 1#刨片进料仓进料皮带分料器 电机控制 本地/远程(检修/待机）</v>
      </c>
      <c r="I373" s="10" t="str">
        <f t="shared" si="67"/>
        <v>DB1100,X900.4</v>
      </c>
      <c r="J373" s="13" t="str">
        <f>VLOOKUP(E373,起始地址定义!A:D,2,FALSE)</f>
        <v>DB1100</v>
      </c>
      <c r="K373" s="12" t="str">
        <f t="shared" si="68"/>
        <v>X900.4</v>
      </c>
      <c r="L373" s="13">
        <f>VLOOKUP(E373,起始地址定义!A:D,3,FALSE)</f>
        <v>900</v>
      </c>
      <c r="M373" s="14">
        <f>VLOOKUP($F373,类型描述及偏移量!$C:$H,2,FALSE)</f>
        <v>0.4</v>
      </c>
      <c r="N373" s="14" t="str">
        <f>VLOOKUP($F373,类型描述及偏移量!$C:$H,3,FALSE)</f>
        <v>离散</v>
      </c>
      <c r="O373" s="14" t="str">
        <f>VLOOKUP($F373,类型描述及偏移量!$C:$H,4,FALSE)</f>
        <v>None</v>
      </c>
      <c r="P373" s="14" t="str">
        <f>VLOOKUP($F373,类型描述及偏移量!$C:$H,5,FALSE)</f>
        <v>Yes</v>
      </c>
      <c r="Q373" s="14" t="str">
        <f>VLOOKUP($F373,类型描述及偏移量!$C:$H,6,FALSE)</f>
        <v>本地/远程(检修/待机）</v>
      </c>
    </row>
    <row r="374" hidden="1" spans="1:17">
      <c r="A374" s="12" t="s">
        <v>17</v>
      </c>
      <c r="B374" s="12" t="str">
        <f t="shared" si="72"/>
        <v>M4_M</v>
      </c>
      <c r="C374" s="12" t="str">
        <f t="shared" si="73"/>
        <v>ON_HMI</v>
      </c>
      <c r="D374" s="12" t="str">
        <f t="shared" si="74"/>
        <v>BP_Motor_var</v>
      </c>
      <c r="E374" s="13" t="str">
        <f t="shared" si="64"/>
        <v>CHP1_M4_M_BP_Motor_var</v>
      </c>
      <c r="F374" s="14" t="str">
        <f t="shared" si="65"/>
        <v>BP_Motor_var_ON_HMI</v>
      </c>
      <c r="G374" s="10" t="str">
        <f t="shared" si="66"/>
        <v>CHP1_M4_M_ON_HMI</v>
      </c>
      <c r="H374" s="10" t="str">
        <f>VLOOKUP(基本表格!E374,起始地址定义!A:D,4,FALSE)&amp;" "&amp;Q374</f>
        <v>2147+P5-M11 1#刨片进料仓进料皮带分料器 电机控制 开启_上位机(正转)</v>
      </c>
      <c r="I374" s="10" t="str">
        <f t="shared" si="67"/>
        <v>DB1100,X900.6</v>
      </c>
      <c r="J374" s="13" t="str">
        <f>VLOOKUP(E374,起始地址定义!A:D,2,FALSE)</f>
        <v>DB1100</v>
      </c>
      <c r="K374" s="12" t="str">
        <f t="shared" si="68"/>
        <v>X900.6</v>
      </c>
      <c r="L374" s="13">
        <f>VLOOKUP(E374,起始地址定义!A:D,3,FALSE)</f>
        <v>900</v>
      </c>
      <c r="M374" s="14">
        <f>VLOOKUP($F374,类型描述及偏移量!$C:$H,2,FALSE)</f>
        <v>0.6</v>
      </c>
      <c r="N374" s="14" t="str">
        <f>VLOOKUP($F374,类型描述及偏移量!$C:$H,3,FALSE)</f>
        <v>离散</v>
      </c>
      <c r="O374" s="14" t="str">
        <f>VLOOKUP($F374,类型描述及偏移量!$C:$H,4,FALSE)</f>
        <v>None</v>
      </c>
      <c r="P374" s="14" t="str">
        <f>VLOOKUP($F374,类型描述及偏移量!$C:$H,5,FALSE)</f>
        <v>No</v>
      </c>
      <c r="Q374" s="14" t="str">
        <f>VLOOKUP($F374,类型描述及偏移量!$C:$H,6,FALSE)</f>
        <v>开启_上位机(正转)</v>
      </c>
    </row>
    <row r="375" hidden="1" spans="1:17">
      <c r="A375" s="12" t="s">
        <v>17</v>
      </c>
      <c r="B375" s="12" t="str">
        <f t="shared" si="72"/>
        <v>M4_M</v>
      </c>
      <c r="C375" s="12" t="str">
        <f t="shared" si="73"/>
        <v>OFF_HMI</v>
      </c>
      <c r="D375" s="12" t="str">
        <f t="shared" si="74"/>
        <v>BP_Motor_var</v>
      </c>
      <c r="E375" s="13" t="str">
        <f t="shared" si="64"/>
        <v>CHP1_M4_M_BP_Motor_var</v>
      </c>
      <c r="F375" s="14" t="str">
        <f t="shared" si="65"/>
        <v>BP_Motor_var_OFF_HMI</v>
      </c>
      <c r="G375" s="10" t="str">
        <f t="shared" si="66"/>
        <v>CHP1_M4_M_OFF_HMI</v>
      </c>
      <c r="H375" s="10" t="str">
        <f>VLOOKUP(基本表格!E375,起始地址定义!A:D,4,FALSE)&amp;" "&amp;Q375</f>
        <v>2147+P5-M11 1#刨片进料仓进料皮带分料器 电机控制 停止_上位机(反转)</v>
      </c>
      <c r="I375" s="10" t="str">
        <f t="shared" si="67"/>
        <v>DB1100,X901.0</v>
      </c>
      <c r="J375" s="13" t="str">
        <f>VLOOKUP(E375,起始地址定义!A:D,2,FALSE)</f>
        <v>DB1100</v>
      </c>
      <c r="K375" s="12" t="str">
        <f t="shared" si="68"/>
        <v>X901.0</v>
      </c>
      <c r="L375" s="13">
        <f>VLOOKUP(E375,起始地址定义!A:D,3,FALSE)</f>
        <v>900</v>
      </c>
      <c r="M375" s="14">
        <f>VLOOKUP($F375,类型描述及偏移量!$C:$H,2,FALSE)</f>
        <v>1</v>
      </c>
      <c r="N375" s="14" t="str">
        <f>VLOOKUP($F375,类型描述及偏移量!$C:$H,3,FALSE)</f>
        <v>离散</v>
      </c>
      <c r="O375" s="14" t="str">
        <f>VLOOKUP($F375,类型描述及偏移量!$C:$H,4,FALSE)</f>
        <v>None</v>
      </c>
      <c r="P375" s="14" t="str">
        <f>VLOOKUP($F375,类型描述及偏移量!$C:$H,5,FALSE)</f>
        <v>No</v>
      </c>
      <c r="Q375" s="14" t="str">
        <f>VLOOKUP($F375,类型描述及偏移量!$C:$H,6,FALSE)</f>
        <v>停止_上位机(反转)</v>
      </c>
    </row>
    <row r="376" hidden="1" spans="1:17">
      <c r="A376" s="12" t="s">
        <v>17</v>
      </c>
      <c r="B376" s="12" t="str">
        <f t="shared" si="72"/>
        <v>M4_M</v>
      </c>
      <c r="C376" s="12" t="str">
        <f t="shared" si="73"/>
        <v>Fan</v>
      </c>
      <c r="D376" s="12" t="str">
        <f t="shared" si="74"/>
        <v>BP_Motor_var</v>
      </c>
      <c r="E376" s="13" t="str">
        <f t="shared" si="64"/>
        <v>CHP1_M4_M_BP_Motor_var</v>
      </c>
      <c r="F376" s="14" t="str">
        <f t="shared" si="65"/>
        <v>BP_Motor_var_Fan</v>
      </c>
      <c r="G376" s="10" t="str">
        <f t="shared" si="66"/>
        <v>CHP1_M4_M_Fan</v>
      </c>
      <c r="H376" s="10" t="str">
        <f>VLOOKUP(基本表格!E376,起始地址定义!A:D,4,FALSE)&amp;" "&amp;Q376</f>
        <v>2147+P5-M11 1#刨片进料仓进料皮带分料器 电机控制 通风扇</v>
      </c>
      <c r="I376" s="10" t="str">
        <f t="shared" si="67"/>
        <v>DB1100,X901.1</v>
      </c>
      <c r="J376" s="13" t="str">
        <f>VLOOKUP(E376,起始地址定义!A:D,2,FALSE)</f>
        <v>DB1100</v>
      </c>
      <c r="K376" s="12" t="str">
        <f t="shared" si="68"/>
        <v>X901.1</v>
      </c>
      <c r="L376" s="13">
        <f>VLOOKUP(E376,起始地址定义!A:D,3,FALSE)</f>
        <v>900</v>
      </c>
      <c r="M376" s="14">
        <f>VLOOKUP($F376,类型描述及偏移量!$C:$H,2,FALSE)</f>
        <v>1.1</v>
      </c>
      <c r="N376" s="14" t="str">
        <f>VLOOKUP($F376,类型描述及偏移量!$C:$H,3,FALSE)</f>
        <v>离散</v>
      </c>
      <c r="O376" s="14" t="str">
        <f>VLOOKUP($F376,类型描述及偏移量!$C:$H,4,FALSE)</f>
        <v>None</v>
      </c>
      <c r="P376" s="14" t="str">
        <f>VLOOKUP($F376,类型描述及偏移量!$C:$H,5,FALSE)</f>
        <v>Yes</v>
      </c>
      <c r="Q376" s="14" t="str">
        <f>VLOOKUP($F376,类型描述及偏移量!$C:$H,6,FALSE)</f>
        <v>通风扇</v>
      </c>
    </row>
    <row r="377" hidden="1" spans="1:17">
      <c r="A377" s="12" t="s">
        <v>17</v>
      </c>
      <c r="B377" s="12" t="str">
        <f t="shared" si="72"/>
        <v>M4_M</v>
      </c>
      <c r="C377" s="12" t="str">
        <f t="shared" si="73"/>
        <v>Motor</v>
      </c>
      <c r="D377" s="12" t="str">
        <f t="shared" si="74"/>
        <v>BP_Motor_var</v>
      </c>
      <c r="E377" s="13" t="str">
        <f t="shared" si="64"/>
        <v>CHP1_M4_M_BP_Motor_var</v>
      </c>
      <c r="F377" s="14" t="str">
        <f t="shared" si="65"/>
        <v>BP_Motor_var_Motor</v>
      </c>
      <c r="G377" s="10" t="str">
        <f t="shared" si="66"/>
        <v>CHP1_M4_M_Motor</v>
      </c>
      <c r="H377" s="10" t="str">
        <f>VLOOKUP(基本表格!E377,起始地址定义!A:D,4,FALSE)&amp;" "&amp;Q377</f>
        <v>2147+P5-M11 1#刨片进料仓进料皮带分料器 电机控制 电机(正转）</v>
      </c>
      <c r="I377" s="10" t="str">
        <f t="shared" si="67"/>
        <v>DB1100,X901.2</v>
      </c>
      <c r="J377" s="13" t="str">
        <f>VLOOKUP(E377,起始地址定义!A:D,2,FALSE)</f>
        <v>DB1100</v>
      </c>
      <c r="K377" s="12" t="str">
        <f t="shared" si="68"/>
        <v>X901.2</v>
      </c>
      <c r="L377" s="13">
        <f>VLOOKUP(E377,起始地址定义!A:D,3,FALSE)</f>
        <v>900</v>
      </c>
      <c r="M377" s="14">
        <f>VLOOKUP($F377,类型描述及偏移量!$C:$H,2,FALSE)</f>
        <v>1.2</v>
      </c>
      <c r="N377" s="14" t="str">
        <f>VLOOKUP($F377,类型描述及偏移量!$C:$H,3,FALSE)</f>
        <v>离散</v>
      </c>
      <c r="O377" s="14" t="str">
        <f>VLOOKUP($F377,类型描述及偏移量!$C:$H,4,FALSE)</f>
        <v>None</v>
      </c>
      <c r="P377" s="14" t="str">
        <f>VLOOKUP($F377,类型描述及偏移量!$C:$H,5,FALSE)</f>
        <v>Yes</v>
      </c>
      <c r="Q377" s="14" t="str">
        <f>VLOOKUP($F377,类型描述及偏移量!$C:$H,6,FALSE)</f>
        <v>电机(正转）</v>
      </c>
    </row>
    <row r="378" hidden="1" spans="1:17">
      <c r="A378" s="12" t="s">
        <v>17</v>
      </c>
      <c r="B378" s="12" t="str">
        <f t="shared" si="72"/>
        <v>M4_M</v>
      </c>
      <c r="C378" s="12" t="str">
        <f t="shared" si="73"/>
        <v>OL</v>
      </c>
      <c r="D378" s="12" t="str">
        <f t="shared" si="74"/>
        <v>BP_Motor_var</v>
      </c>
      <c r="E378" s="13" t="str">
        <f t="shared" si="64"/>
        <v>CHP1_M4_M_BP_Motor_var</v>
      </c>
      <c r="F378" s="14" t="str">
        <f t="shared" si="65"/>
        <v>BP_Motor_var_OL</v>
      </c>
      <c r="G378" s="10" t="str">
        <f t="shared" si="66"/>
        <v>CHP1_M4_M_OL</v>
      </c>
      <c r="H378" s="10" t="str">
        <f>VLOOKUP(基本表格!E378,起始地址定义!A:D,4,FALSE)&amp;" "&amp;Q378</f>
        <v>2147+P5-M11 1#刨片进料仓进料皮带分料器 电机控制 电机过载</v>
      </c>
      <c r="I378" s="10" t="str">
        <f t="shared" si="67"/>
        <v>DB1100,X901.3</v>
      </c>
      <c r="J378" s="13" t="str">
        <f>VLOOKUP(E378,起始地址定义!A:D,2,FALSE)</f>
        <v>DB1100</v>
      </c>
      <c r="K378" s="12" t="str">
        <f t="shared" si="68"/>
        <v>X901.3</v>
      </c>
      <c r="L378" s="13">
        <f>VLOOKUP(E378,起始地址定义!A:D,3,FALSE)</f>
        <v>900</v>
      </c>
      <c r="M378" s="14">
        <f>VLOOKUP($F378,类型描述及偏移量!$C:$H,2,FALSE)</f>
        <v>1.3</v>
      </c>
      <c r="N378" s="14" t="str">
        <f>VLOOKUP($F378,类型描述及偏移量!$C:$H,3,FALSE)</f>
        <v>离散</v>
      </c>
      <c r="O378" s="14" t="str">
        <f>VLOOKUP($F378,类型描述及偏移量!$C:$H,4,FALSE)</f>
        <v>On</v>
      </c>
      <c r="P378" s="14" t="str">
        <f>VLOOKUP($F378,类型描述及偏移量!$C:$H,5,FALSE)</f>
        <v>Yes</v>
      </c>
      <c r="Q378" s="14" t="str">
        <f>VLOOKUP($F378,类型描述及偏移量!$C:$H,6,FALSE)</f>
        <v>电机过载</v>
      </c>
    </row>
    <row r="379" hidden="1" spans="1:17">
      <c r="A379" s="12" t="s">
        <v>17</v>
      </c>
      <c r="B379" s="12" t="str">
        <f t="shared" si="72"/>
        <v>M4_M</v>
      </c>
      <c r="C379" s="12" t="str">
        <f t="shared" si="73"/>
        <v>Fan_OL</v>
      </c>
      <c r="D379" s="12" t="str">
        <f t="shared" si="74"/>
        <v>BP_Motor_var</v>
      </c>
      <c r="E379" s="13" t="str">
        <f t="shared" si="64"/>
        <v>CHP1_M4_M_BP_Motor_var</v>
      </c>
      <c r="F379" s="14" t="str">
        <f t="shared" si="65"/>
        <v>BP_Motor_var_Fan_OL</v>
      </c>
      <c r="G379" s="10" t="str">
        <f t="shared" si="66"/>
        <v>CHP1_M4_M_Fan_OL</v>
      </c>
      <c r="H379" s="10" t="str">
        <f>VLOOKUP(基本表格!E379,起始地址定义!A:D,4,FALSE)&amp;" "&amp;Q379</f>
        <v>2147+P5-M11 1#刨片进料仓进料皮带分料器 电机控制 风扇过载</v>
      </c>
      <c r="I379" s="10" t="str">
        <f t="shared" si="67"/>
        <v>DB1100,X901.4</v>
      </c>
      <c r="J379" s="13" t="str">
        <f>VLOOKUP(E379,起始地址定义!A:D,2,FALSE)</f>
        <v>DB1100</v>
      </c>
      <c r="K379" s="12" t="str">
        <f t="shared" si="68"/>
        <v>X901.4</v>
      </c>
      <c r="L379" s="13">
        <f>VLOOKUP(E379,起始地址定义!A:D,3,FALSE)</f>
        <v>900</v>
      </c>
      <c r="M379" s="14">
        <f>VLOOKUP($F379,类型描述及偏移量!$C:$H,2,FALSE)</f>
        <v>1.4</v>
      </c>
      <c r="N379" s="14" t="str">
        <f>VLOOKUP($F379,类型描述及偏移量!$C:$H,3,FALSE)</f>
        <v>离散</v>
      </c>
      <c r="O379" s="14" t="str">
        <f>VLOOKUP($F379,类型描述及偏移量!$C:$H,4,FALSE)</f>
        <v>On</v>
      </c>
      <c r="P379" s="14" t="str">
        <f>VLOOKUP($F379,类型描述及偏移量!$C:$H,5,FALSE)</f>
        <v>Yes</v>
      </c>
      <c r="Q379" s="14" t="str">
        <f>VLOOKUP($F379,类型描述及偏移量!$C:$H,6,FALSE)</f>
        <v>风扇过载</v>
      </c>
    </row>
    <row r="380" hidden="1" spans="1:17">
      <c r="A380" s="12" t="s">
        <v>17</v>
      </c>
      <c r="B380" s="12" t="str">
        <f t="shared" si="72"/>
        <v>M4_M</v>
      </c>
      <c r="C380" s="12" t="str">
        <f t="shared" si="73"/>
        <v>RunSig</v>
      </c>
      <c r="D380" s="12" t="str">
        <f t="shared" si="74"/>
        <v>BP_Motor_var</v>
      </c>
      <c r="E380" s="13" t="str">
        <f t="shared" si="64"/>
        <v>CHP1_M4_M_BP_Motor_var</v>
      </c>
      <c r="F380" s="14" t="str">
        <f t="shared" si="65"/>
        <v>BP_Motor_var_RunSig</v>
      </c>
      <c r="G380" s="10" t="str">
        <f t="shared" si="66"/>
        <v>CHP1_M4_M_RunSig</v>
      </c>
      <c r="H380" s="10" t="str">
        <f>VLOOKUP(基本表格!E380,起始地址定义!A:D,4,FALSE)&amp;" "&amp;Q380</f>
        <v>2147+P5-M11 1#刨片进料仓进料皮带分料器 电机控制 电机运行指示</v>
      </c>
      <c r="I380" s="10" t="str">
        <f t="shared" si="67"/>
        <v>DB1100,X901.5</v>
      </c>
      <c r="J380" s="13" t="str">
        <f>VLOOKUP(E380,起始地址定义!A:D,2,FALSE)</f>
        <v>DB1100</v>
      </c>
      <c r="K380" s="12" t="str">
        <f t="shared" si="68"/>
        <v>X901.5</v>
      </c>
      <c r="L380" s="13">
        <f>VLOOKUP(E380,起始地址定义!A:D,3,FALSE)</f>
        <v>900</v>
      </c>
      <c r="M380" s="14">
        <f>VLOOKUP($F380,类型描述及偏移量!$C:$H,2,FALSE)</f>
        <v>1.5</v>
      </c>
      <c r="N380" s="14" t="str">
        <f>VLOOKUP($F380,类型描述及偏移量!$C:$H,3,FALSE)</f>
        <v>离散</v>
      </c>
      <c r="O380" s="14" t="str">
        <f>VLOOKUP($F380,类型描述及偏移量!$C:$H,4,FALSE)</f>
        <v>None</v>
      </c>
      <c r="P380" s="14" t="str">
        <f>VLOOKUP($F380,类型描述及偏移量!$C:$H,5,FALSE)</f>
        <v>Yes</v>
      </c>
      <c r="Q380" s="14" t="str">
        <f>VLOOKUP($F380,类型描述及偏移量!$C:$H,6,FALSE)</f>
        <v>电机运行指示</v>
      </c>
    </row>
    <row r="381" hidden="1" spans="1:17">
      <c r="A381" s="12" t="s">
        <v>17</v>
      </c>
      <c r="B381" s="12" t="str">
        <f t="shared" si="72"/>
        <v>M4_M</v>
      </c>
      <c r="C381" s="12" t="str">
        <f t="shared" si="73"/>
        <v>Break_ALM</v>
      </c>
      <c r="D381" s="12" t="str">
        <f t="shared" si="74"/>
        <v>BP_Motor_var</v>
      </c>
      <c r="E381" s="13" t="str">
        <f t="shared" ref="E381:E444" si="75">A381&amp;"_"&amp;B381&amp;"_"&amp;D381</f>
        <v>CHP1_M4_M_BP_Motor_var</v>
      </c>
      <c r="F381" s="14" t="str">
        <f t="shared" ref="F381:F444" si="76">D381&amp;"_"&amp;C381</f>
        <v>BP_Motor_var_Break_ALM</v>
      </c>
      <c r="G381" s="10" t="str">
        <f t="shared" ref="G381:G444" si="77">A381&amp;"_"&amp;IF(B381="DB","",B381&amp;"_")&amp;C381</f>
        <v>CHP1_M4_M_Break_ALM</v>
      </c>
      <c r="H381" s="10" t="str">
        <f>VLOOKUP(基本表格!E381,起始地址定义!A:D,4,FALSE)&amp;" "&amp;Q381</f>
        <v>2147+P5-M11 1#刨片进料仓进料皮带分料器 电机控制 断链报警</v>
      </c>
      <c r="I381" s="10" t="str">
        <f t="shared" ref="I381:I444" si="78">J381&amp;","&amp;K381</f>
        <v>DB1100,X901.6</v>
      </c>
      <c r="J381" s="13" t="str">
        <f>VLOOKUP(E381,起始地址定义!A:D,2,FALSE)</f>
        <v>DB1100</v>
      </c>
      <c r="K381" s="12" t="str">
        <f t="shared" ref="K381:K444" si="79">IF(N381="离散","X",IF(N381="实型","REAL","INT"))&amp;IF(N381="离散",TEXT(L381+M381,"0.0"),L381+M381)</f>
        <v>X901.6</v>
      </c>
      <c r="L381" s="13">
        <f>VLOOKUP(E381,起始地址定义!A:D,3,FALSE)</f>
        <v>900</v>
      </c>
      <c r="M381" s="14">
        <f>VLOOKUP($F381,类型描述及偏移量!$C:$H,2,FALSE)</f>
        <v>1.6</v>
      </c>
      <c r="N381" s="14" t="str">
        <f>VLOOKUP($F381,类型描述及偏移量!$C:$H,3,FALSE)</f>
        <v>离散</v>
      </c>
      <c r="O381" s="14" t="str">
        <f>VLOOKUP($F381,类型描述及偏移量!$C:$H,4,FALSE)</f>
        <v>On</v>
      </c>
      <c r="P381" s="14" t="str">
        <f>VLOOKUP($F381,类型描述及偏移量!$C:$H,5,FALSE)</f>
        <v>Yes</v>
      </c>
      <c r="Q381" s="14" t="str">
        <f>VLOOKUP($F381,类型描述及偏移量!$C:$H,6,FALSE)</f>
        <v>断链报警</v>
      </c>
    </row>
    <row r="382" hidden="1" spans="1:17">
      <c r="A382" s="12" t="s">
        <v>17</v>
      </c>
      <c r="B382" s="12" t="str">
        <f t="shared" si="72"/>
        <v>M4_M</v>
      </c>
      <c r="C382" s="12" t="str">
        <f t="shared" si="73"/>
        <v>Break_CHK</v>
      </c>
      <c r="D382" s="12" t="str">
        <f t="shared" si="74"/>
        <v>BP_Motor_var</v>
      </c>
      <c r="E382" s="13" t="str">
        <f t="shared" si="75"/>
        <v>CHP1_M4_M_BP_Motor_var</v>
      </c>
      <c r="F382" s="14" t="str">
        <f t="shared" si="76"/>
        <v>BP_Motor_var_Break_CHK</v>
      </c>
      <c r="G382" s="10" t="str">
        <f t="shared" si="77"/>
        <v>CHP1_M4_M_Break_CHK</v>
      </c>
      <c r="H382" s="10" t="str">
        <f>VLOOKUP(基本表格!E382,起始地址定义!A:D,4,FALSE)&amp;" "&amp;Q382</f>
        <v>2147+P5-M11 1#刨片进料仓进料皮带分料器 电机控制 断链检测</v>
      </c>
      <c r="I382" s="10" t="str">
        <f t="shared" si="78"/>
        <v>DB1100,X901.7</v>
      </c>
      <c r="J382" s="13" t="str">
        <f>VLOOKUP(E382,起始地址定义!A:D,2,FALSE)</f>
        <v>DB1100</v>
      </c>
      <c r="K382" s="12" t="str">
        <f t="shared" si="79"/>
        <v>X901.7</v>
      </c>
      <c r="L382" s="13">
        <f>VLOOKUP(E382,起始地址定义!A:D,3,FALSE)</f>
        <v>900</v>
      </c>
      <c r="M382" s="14">
        <f>VLOOKUP($F382,类型描述及偏移量!$C:$H,2,FALSE)</f>
        <v>1.7</v>
      </c>
      <c r="N382" s="14" t="str">
        <f>VLOOKUP($F382,类型描述及偏移量!$C:$H,3,FALSE)</f>
        <v>离散</v>
      </c>
      <c r="O382" s="14" t="str">
        <f>VLOOKUP($F382,类型描述及偏移量!$C:$H,4,FALSE)</f>
        <v>None</v>
      </c>
      <c r="P382" s="14" t="str">
        <f>VLOOKUP($F382,类型描述及偏移量!$C:$H,5,FALSE)</f>
        <v>Yes</v>
      </c>
      <c r="Q382" s="14" t="str">
        <f>VLOOKUP($F382,类型描述及偏移量!$C:$H,6,FALSE)</f>
        <v>断链检测</v>
      </c>
    </row>
    <row r="383" hidden="1" spans="1:17">
      <c r="A383" s="12" t="s">
        <v>17</v>
      </c>
      <c r="B383" s="12" t="str">
        <f t="shared" si="72"/>
        <v>M4_M</v>
      </c>
      <c r="C383" s="12" t="str">
        <f t="shared" si="73"/>
        <v>INV_Res_HMI</v>
      </c>
      <c r="D383" s="12" t="str">
        <f t="shared" si="74"/>
        <v>BP_Motor_var</v>
      </c>
      <c r="E383" s="13" t="str">
        <f t="shared" si="75"/>
        <v>CHP1_M4_M_BP_Motor_var</v>
      </c>
      <c r="F383" s="14" t="str">
        <f t="shared" si="76"/>
        <v>BP_Motor_var_INV_Res_HMI</v>
      </c>
      <c r="G383" s="10" t="str">
        <f t="shared" si="77"/>
        <v>CHP1_M4_M_INV_Res_HMI</v>
      </c>
      <c r="H383" s="10" t="str">
        <f>VLOOKUP(基本表格!E383,起始地址定义!A:D,4,FALSE)&amp;" "&amp;Q383</f>
        <v>2147+P5-M11 1#刨片进料仓进料皮带分料器 电机控制 复位</v>
      </c>
      <c r="I383" s="10" t="str">
        <f t="shared" si="78"/>
        <v>DB1100,X902.0</v>
      </c>
      <c r="J383" s="13" t="str">
        <f>VLOOKUP(E383,起始地址定义!A:D,2,FALSE)</f>
        <v>DB1100</v>
      </c>
      <c r="K383" s="12" t="str">
        <f t="shared" si="79"/>
        <v>X902.0</v>
      </c>
      <c r="L383" s="13">
        <f>VLOOKUP(E383,起始地址定义!A:D,3,FALSE)</f>
        <v>900</v>
      </c>
      <c r="M383" s="14">
        <f>VLOOKUP($F383,类型描述及偏移量!$C:$H,2,FALSE)</f>
        <v>2</v>
      </c>
      <c r="N383" s="14" t="str">
        <f>VLOOKUP($F383,类型描述及偏移量!$C:$H,3,FALSE)</f>
        <v>离散</v>
      </c>
      <c r="O383" s="14" t="str">
        <f>VLOOKUP($F383,类型描述及偏移量!$C:$H,4,FALSE)</f>
        <v>None</v>
      </c>
      <c r="P383" s="14" t="str">
        <f>VLOOKUP($F383,类型描述及偏移量!$C:$H,5,FALSE)</f>
        <v>No</v>
      </c>
      <c r="Q383" s="14" t="str">
        <f>VLOOKUP($F383,类型描述及偏移量!$C:$H,6,FALSE)</f>
        <v>复位</v>
      </c>
    </row>
    <row r="384" hidden="1" spans="1:17">
      <c r="A384" s="12" t="s">
        <v>17</v>
      </c>
      <c r="B384" s="12" t="str">
        <f t="shared" si="72"/>
        <v>M4_M</v>
      </c>
      <c r="C384" s="12" t="str">
        <f t="shared" si="73"/>
        <v>Break_EN</v>
      </c>
      <c r="D384" s="12" t="str">
        <f t="shared" si="74"/>
        <v>BP_Motor_var</v>
      </c>
      <c r="E384" s="13" t="str">
        <f t="shared" si="75"/>
        <v>CHP1_M4_M_BP_Motor_var</v>
      </c>
      <c r="F384" s="14" t="str">
        <f t="shared" si="76"/>
        <v>BP_Motor_var_Break_EN</v>
      </c>
      <c r="G384" s="10" t="str">
        <f t="shared" si="77"/>
        <v>CHP1_M4_M_Break_EN</v>
      </c>
      <c r="H384" s="10" t="str">
        <f>VLOOKUP(基本表格!E384,起始地址定义!A:D,4,FALSE)&amp;" "&amp;Q384</f>
        <v>2147+P5-M11 1#刨片进料仓进料皮带分料器 电机控制 断链保护使能</v>
      </c>
      <c r="I384" s="10" t="str">
        <f t="shared" si="78"/>
        <v>DB1100,X902.1</v>
      </c>
      <c r="J384" s="13" t="str">
        <f>VLOOKUP(E384,起始地址定义!A:D,2,FALSE)</f>
        <v>DB1100</v>
      </c>
      <c r="K384" s="12" t="str">
        <f t="shared" si="79"/>
        <v>X902.1</v>
      </c>
      <c r="L384" s="13">
        <f>VLOOKUP(E384,起始地址定义!A:D,3,FALSE)</f>
        <v>900</v>
      </c>
      <c r="M384" s="14">
        <f>VLOOKUP($F384,类型描述及偏移量!$C:$H,2,FALSE)</f>
        <v>2.1</v>
      </c>
      <c r="N384" s="14" t="str">
        <f>VLOOKUP($F384,类型描述及偏移量!$C:$H,3,FALSE)</f>
        <v>离散</v>
      </c>
      <c r="O384" s="14" t="str">
        <f>VLOOKUP($F384,类型描述及偏移量!$C:$H,4,FALSE)</f>
        <v>None</v>
      </c>
      <c r="P384" s="14" t="str">
        <f>VLOOKUP($F384,类型描述及偏移量!$C:$H,5,FALSE)</f>
        <v>No</v>
      </c>
      <c r="Q384" s="14" t="str">
        <f>VLOOKUP($F384,类型描述及偏移量!$C:$H,6,FALSE)</f>
        <v>断链保护使能</v>
      </c>
    </row>
    <row r="385" hidden="1" spans="1:17">
      <c r="A385" s="12" t="s">
        <v>17</v>
      </c>
      <c r="B385" s="12" t="str">
        <f t="shared" si="72"/>
        <v>M4_M</v>
      </c>
      <c r="C385" s="12" t="str">
        <f t="shared" si="73"/>
        <v>Break_Stop</v>
      </c>
      <c r="D385" s="12" t="str">
        <f t="shared" si="74"/>
        <v>BP_Motor_var</v>
      </c>
      <c r="E385" s="13" t="str">
        <f t="shared" si="75"/>
        <v>CHP1_M4_M_BP_Motor_var</v>
      </c>
      <c r="F385" s="14" t="str">
        <f t="shared" si="76"/>
        <v>BP_Motor_var_Break_Stop</v>
      </c>
      <c r="G385" s="10" t="str">
        <f t="shared" si="77"/>
        <v>CHP1_M4_M_Break_Stop</v>
      </c>
      <c r="H385" s="10" t="str">
        <f>VLOOKUP(基本表格!E385,起始地址定义!A:D,4,FALSE)&amp;" "&amp;Q385</f>
        <v>2147+P5-M11 1#刨片进料仓进料皮带分料器 电机控制 断链导致停机</v>
      </c>
      <c r="I385" s="10" t="str">
        <f t="shared" si="78"/>
        <v>DB1100,X902.2</v>
      </c>
      <c r="J385" s="13" t="str">
        <f>VLOOKUP(E385,起始地址定义!A:D,2,FALSE)</f>
        <v>DB1100</v>
      </c>
      <c r="K385" s="12" t="str">
        <f t="shared" si="79"/>
        <v>X902.2</v>
      </c>
      <c r="L385" s="13">
        <f>VLOOKUP(E385,起始地址定义!A:D,3,FALSE)</f>
        <v>900</v>
      </c>
      <c r="M385" s="14">
        <f>VLOOKUP($F385,类型描述及偏移量!$C:$H,2,FALSE)</f>
        <v>2.2</v>
      </c>
      <c r="N385" s="14" t="str">
        <f>VLOOKUP($F385,类型描述及偏移量!$C:$H,3,FALSE)</f>
        <v>离散</v>
      </c>
      <c r="O385" s="14" t="str">
        <f>VLOOKUP($F385,类型描述及偏移量!$C:$H,4,FALSE)</f>
        <v>On</v>
      </c>
      <c r="P385" s="14" t="str">
        <f>VLOOKUP($F385,类型描述及偏移量!$C:$H,5,FALSE)</f>
        <v>Yes</v>
      </c>
      <c r="Q385" s="14" t="str">
        <f>VLOOKUP($F385,类型描述及偏移量!$C:$H,6,FALSE)</f>
        <v>断链导致停机</v>
      </c>
    </row>
    <row r="386" hidden="1" spans="1:17">
      <c r="A386" s="12" t="s">
        <v>17</v>
      </c>
      <c r="B386" s="12" t="str">
        <f t="shared" si="72"/>
        <v>M4_M</v>
      </c>
      <c r="C386" s="12" t="str">
        <f t="shared" si="73"/>
        <v>Motor_Back</v>
      </c>
      <c r="D386" s="12" t="str">
        <f t="shared" si="74"/>
        <v>BP_Motor_var</v>
      </c>
      <c r="E386" s="13" t="str">
        <f t="shared" si="75"/>
        <v>CHP1_M4_M_BP_Motor_var</v>
      </c>
      <c r="F386" s="14" t="str">
        <f t="shared" si="76"/>
        <v>BP_Motor_var_Motor_Back</v>
      </c>
      <c r="G386" s="10" t="str">
        <f t="shared" si="77"/>
        <v>CHP1_M4_M_Motor_Back</v>
      </c>
      <c r="H386" s="10" t="str">
        <f>VLOOKUP(基本表格!E386,起始地址定义!A:D,4,FALSE)&amp;" "&amp;Q386</f>
        <v>2147+P5-M11 1#刨片进料仓进料皮带分料器 电机控制 电机(反转）</v>
      </c>
      <c r="I386" s="10" t="str">
        <f t="shared" si="78"/>
        <v>DB1100,X902.3</v>
      </c>
      <c r="J386" s="13" t="str">
        <f>VLOOKUP(E386,起始地址定义!A:D,2,FALSE)</f>
        <v>DB1100</v>
      </c>
      <c r="K386" s="12" t="str">
        <f t="shared" si="79"/>
        <v>X902.3</v>
      </c>
      <c r="L386" s="13">
        <f>VLOOKUP(E386,起始地址定义!A:D,3,FALSE)</f>
        <v>900</v>
      </c>
      <c r="M386" s="14">
        <f>VLOOKUP($F386,类型描述及偏移量!$C:$H,2,FALSE)</f>
        <v>2.3</v>
      </c>
      <c r="N386" s="14" t="str">
        <f>VLOOKUP($F386,类型描述及偏移量!$C:$H,3,FALSE)</f>
        <v>离散</v>
      </c>
      <c r="O386" s="14" t="str">
        <f>VLOOKUP($F386,类型描述及偏移量!$C:$H,4,FALSE)</f>
        <v>None</v>
      </c>
      <c r="P386" s="14" t="str">
        <f>VLOOKUP($F386,类型描述及偏移量!$C:$H,5,FALSE)</f>
        <v>Yes</v>
      </c>
      <c r="Q386" s="14" t="str">
        <f>VLOOKUP($F386,类型描述及偏移量!$C:$H,6,FALSE)</f>
        <v>电机(反转）</v>
      </c>
    </row>
    <row r="387" hidden="1" spans="1:17">
      <c r="A387" s="12" t="s">
        <v>17</v>
      </c>
      <c r="B387" s="12" t="str">
        <f t="shared" si="72"/>
        <v>M4_M</v>
      </c>
      <c r="C387" s="12" t="str">
        <f t="shared" si="73"/>
        <v>Loc</v>
      </c>
      <c r="D387" s="12" t="str">
        <f t="shared" si="74"/>
        <v>BP_Motor_var</v>
      </c>
      <c r="E387" s="13" t="str">
        <f t="shared" si="75"/>
        <v>CHP1_M4_M_BP_Motor_var</v>
      </c>
      <c r="F387" s="14" t="str">
        <f t="shared" si="76"/>
        <v>BP_Motor_var_Loc</v>
      </c>
      <c r="G387" s="10" t="str">
        <f t="shared" si="77"/>
        <v>CHP1_M4_M_Loc</v>
      </c>
      <c r="H387" s="10" t="str">
        <f>VLOOKUP(基本表格!E387,起始地址定义!A:D,4,FALSE)&amp;" "&amp;Q387</f>
        <v>2147+P5-M11 1#刨片进料仓进料皮带分料器 电机控制 本地</v>
      </c>
      <c r="I387" s="10" t="str">
        <f t="shared" si="78"/>
        <v>DB1100,X902.4</v>
      </c>
      <c r="J387" s="13" t="str">
        <f>VLOOKUP(E387,起始地址定义!A:D,2,FALSE)</f>
        <v>DB1100</v>
      </c>
      <c r="K387" s="12" t="str">
        <f t="shared" si="79"/>
        <v>X902.4</v>
      </c>
      <c r="L387" s="13">
        <f>VLOOKUP(E387,起始地址定义!A:D,3,FALSE)</f>
        <v>900</v>
      </c>
      <c r="M387" s="14">
        <f>VLOOKUP($F387,类型描述及偏移量!$C:$H,2,FALSE)</f>
        <v>2.4</v>
      </c>
      <c r="N387" s="14" t="str">
        <f>VLOOKUP($F387,类型描述及偏移量!$C:$H,3,FALSE)</f>
        <v>离散</v>
      </c>
      <c r="O387" s="14" t="str">
        <f>VLOOKUP($F387,类型描述及偏移量!$C:$H,4,FALSE)</f>
        <v>None</v>
      </c>
      <c r="P387" s="14" t="str">
        <f>VLOOKUP($F387,类型描述及偏移量!$C:$H,5,FALSE)</f>
        <v>Yes</v>
      </c>
      <c r="Q387" s="14" t="str">
        <f>VLOOKUP($F387,类型描述及偏移量!$C:$H,6,FALSE)</f>
        <v>本地</v>
      </c>
    </row>
    <row r="388" hidden="1" spans="1:17">
      <c r="A388" s="12" t="s">
        <v>17</v>
      </c>
      <c r="B388" s="12" t="str">
        <f t="shared" si="72"/>
        <v>M4_M</v>
      </c>
      <c r="C388" s="12" t="str">
        <f t="shared" si="73"/>
        <v>Rem</v>
      </c>
      <c r="D388" s="12" t="str">
        <f t="shared" si="74"/>
        <v>BP_Motor_var</v>
      </c>
      <c r="E388" s="13" t="str">
        <f t="shared" si="75"/>
        <v>CHP1_M4_M_BP_Motor_var</v>
      </c>
      <c r="F388" s="14" t="str">
        <f t="shared" si="76"/>
        <v>BP_Motor_var_Rem</v>
      </c>
      <c r="G388" s="10" t="str">
        <f t="shared" si="77"/>
        <v>CHP1_M4_M_Rem</v>
      </c>
      <c r="H388" s="10" t="str">
        <f>VLOOKUP(基本表格!E388,起始地址定义!A:D,4,FALSE)&amp;" "&amp;Q388</f>
        <v>2147+P5-M11 1#刨片进料仓进料皮带分料器 电机控制 远程</v>
      </c>
      <c r="I388" s="10" t="str">
        <f t="shared" si="78"/>
        <v>DB1100,X902.5</v>
      </c>
      <c r="J388" s="13" t="str">
        <f>VLOOKUP(E388,起始地址定义!A:D,2,FALSE)</f>
        <v>DB1100</v>
      </c>
      <c r="K388" s="12" t="str">
        <f t="shared" si="79"/>
        <v>X902.5</v>
      </c>
      <c r="L388" s="13">
        <f>VLOOKUP(E388,起始地址定义!A:D,3,FALSE)</f>
        <v>900</v>
      </c>
      <c r="M388" s="14">
        <f>VLOOKUP($F388,类型描述及偏移量!$C:$H,2,FALSE)</f>
        <v>2.5</v>
      </c>
      <c r="N388" s="14" t="str">
        <f>VLOOKUP($F388,类型描述及偏移量!$C:$H,3,FALSE)</f>
        <v>离散</v>
      </c>
      <c r="O388" s="14" t="str">
        <f>VLOOKUP($F388,类型描述及偏移量!$C:$H,4,FALSE)</f>
        <v>None</v>
      </c>
      <c r="P388" s="14" t="str">
        <f>VLOOKUP($F388,类型描述及偏移量!$C:$H,5,FALSE)</f>
        <v>Yes</v>
      </c>
      <c r="Q388" s="14" t="str">
        <f>VLOOKUP($F388,类型描述及偏移量!$C:$H,6,FALSE)</f>
        <v>远程</v>
      </c>
    </row>
    <row r="389" hidden="1" spans="1:17">
      <c r="A389" s="12" t="s">
        <v>17</v>
      </c>
      <c r="B389" s="12" t="str">
        <f t="shared" si="72"/>
        <v>M4_M</v>
      </c>
      <c r="C389" s="12" t="str">
        <f t="shared" si="73"/>
        <v>Blocking_ALM</v>
      </c>
      <c r="D389" s="12" t="str">
        <f t="shared" si="74"/>
        <v>BP_Motor_var</v>
      </c>
      <c r="E389" s="13" t="str">
        <f t="shared" si="75"/>
        <v>CHP1_M4_M_BP_Motor_var</v>
      </c>
      <c r="F389" s="14" t="str">
        <f t="shared" si="76"/>
        <v>BP_Motor_var_Blocking_ALM</v>
      </c>
      <c r="G389" s="10" t="str">
        <f t="shared" si="77"/>
        <v>CHP1_M4_M_Blocking_ALM</v>
      </c>
      <c r="H389" s="10" t="str">
        <f>VLOOKUP(基本表格!E389,起始地址定义!A:D,4,FALSE)&amp;" "&amp;Q389</f>
        <v>2147+P5-M11 1#刨片进料仓进料皮带分料器 电机控制 堵料报警</v>
      </c>
      <c r="I389" s="10" t="str">
        <f t="shared" si="78"/>
        <v>DB1100,X902.6</v>
      </c>
      <c r="J389" s="13" t="str">
        <f>VLOOKUP(E389,起始地址定义!A:D,2,FALSE)</f>
        <v>DB1100</v>
      </c>
      <c r="K389" s="12" t="str">
        <f t="shared" si="79"/>
        <v>X902.6</v>
      </c>
      <c r="L389" s="13">
        <f>VLOOKUP(E389,起始地址定义!A:D,3,FALSE)</f>
        <v>900</v>
      </c>
      <c r="M389" s="14">
        <f>VLOOKUP($F389,类型描述及偏移量!$C:$H,2,FALSE)</f>
        <v>2.6</v>
      </c>
      <c r="N389" s="14" t="str">
        <f>VLOOKUP($F389,类型描述及偏移量!$C:$H,3,FALSE)</f>
        <v>离散</v>
      </c>
      <c r="O389" s="14" t="str">
        <f>VLOOKUP($F389,类型描述及偏移量!$C:$H,4,FALSE)</f>
        <v>On</v>
      </c>
      <c r="P389" s="14" t="str">
        <f>VLOOKUP($F389,类型描述及偏移量!$C:$H,5,FALSE)</f>
        <v>Yes</v>
      </c>
      <c r="Q389" s="14" t="str">
        <f>VLOOKUP($F389,类型描述及偏移量!$C:$H,6,FALSE)</f>
        <v>堵料报警</v>
      </c>
    </row>
    <row r="390" hidden="1" spans="1:17">
      <c r="A390" s="12" t="s">
        <v>17</v>
      </c>
      <c r="B390" s="12" t="str">
        <f t="shared" si="72"/>
        <v>M4_M</v>
      </c>
      <c r="C390" s="12" t="str">
        <f t="shared" si="73"/>
        <v>Blocking_CHK</v>
      </c>
      <c r="D390" s="12" t="str">
        <f t="shared" si="74"/>
        <v>BP_Motor_var</v>
      </c>
      <c r="E390" s="13" t="str">
        <f t="shared" si="75"/>
        <v>CHP1_M4_M_BP_Motor_var</v>
      </c>
      <c r="F390" s="14" t="str">
        <f t="shared" si="76"/>
        <v>BP_Motor_var_Blocking_CHK</v>
      </c>
      <c r="G390" s="10" t="str">
        <f t="shared" si="77"/>
        <v>CHP1_M4_M_Blocking_CHK</v>
      </c>
      <c r="H390" s="10" t="str">
        <f>VLOOKUP(基本表格!E390,起始地址定义!A:D,4,FALSE)&amp;" "&amp;Q390</f>
        <v>2147+P5-M11 1#刨片进料仓进料皮带分料器 电机控制 堵料检测</v>
      </c>
      <c r="I390" s="10" t="str">
        <f t="shared" si="78"/>
        <v>DB1100,X902.7</v>
      </c>
      <c r="J390" s="13" t="str">
        <f>VLOOKUP(E390,起始地址定义!A:D,2,FALSE)</f>
        <v>DB1100</v>
      </c>
      <c r="K390" s="12" t="str">
        <f t="shared" si="79"/>
        <v>X902.7</v>
      </c>
      <c r="L390" s="13">
        <f>VLOOKUP(E390,起始地址定义!A:D,3,FALSE)</f>
        <v>900</v>
      </c>
      <c r="M390" s="14">
        <f>VLOOKUP($F390,类型描述及偏移量!$C:$H,2,FALSE)</f>
        <v>2.7</v>
      </c>
      <c r="N390" s="14" t="str">
        <f>VLOOKUP($F390,类型描述及偏移量!$C:$H,3,FALSE)</f>
        <v>离散</v>
      </c>
      <c r="O390" s="14" t="str">
        <f>VLOOKUP($F390,类型描述及偏移量!$C:$H,4,FALSE)</f>
        <v>None</v>
      </c>
      <c r="P390" s="14" t="str">
        <f>VLOOKUP($F390,类型描述及偏移量!$C:$H,5,FALSE)</f>
        <v>Yes</v>
      </c>
      <c r="Q390" s="14" t="str">
        <f>VLOOKUP($F390,类型描述及偏移量!$C:$H,6,FALSE)</f>
        <v>堵料检测</v>
      </c>
    </row>
    <row r="391" hidden="1" spans="1:17">
      <c r="A391" s="12" t="s">
        <v>17</v>
      </c>
      <c r="B391" s="12" t="str">
        <f t="shared" si="72"/>
        <v>M4_M</v>
      </c>
      <c r="C391" s="12" t="str">
        <f t="shared" si="73"/>
        <v>Blocking_EN</v>
      </c>
      <c r="D391" s="12" t="str">
        <f t="shared" si="74"/>
        <v>BP_Motor_var</v>
      </c>
      <c r="E391" s="13" t="str">
        <f t="shared" si="75"/>
        <v>CHP1_M4_M_BP_Motor_var</v>
      </c>
      <c r="F391" s="14" t="str">
        <f t="shared" si="76"/>
        <v>BP_Motor_var_Blocking_EN</v>
      </c>
      <c r="G391" s="10" t="str">
        <f t="shared" si="77"/>
        <v>CHP1_M4_M_Blocking_EN</v>
      </c>
      <c r="H391" s="10" t="str">
        <f>VLOOKUP(基本表格!E391,起始地址定义!A:D,4,FALSE)&amp;" "&amp;Q391</f>
        <v>2147+P5-M11 1#刨片进料仓进料皮带分料器 电机控制 堵料保护使能</v>
      </c>
      <c r="I391" s="10" t="str">
        <f t="shared" si="78"/>
        <v>DB1100,X903.0</v>
      </c>
      <c r="J391" s="13" t="str">
        <f>VLOOKUP(E391,起始地址定义!A:D,2,FALSE)</f>
        <v>DB1100</v>
      </c>
      <c r="K391" s="12" t="str">
        <f t="shared" si="79"/>
        <v>X903.0</v>
      </c>
      <c r="L391" s="13">
        <f>VLOOKUP(E391,起始地址定义!A:D,3,FALSE)</f>
        <v>900</v>
      </c>
      <c r="M391" s="14">
        <f>VLOOKUP($F391,类型描述及偏移量!$C:$H,2,FALSE)</f>
        <v>3</v>
      </c>
      <c r="N391" s="14" t="str">
        <f>VLOOKUP($F391,类型描述及偏移量!$C:$H,3,FALSE)</f>
        <v>离散</v>
      </c>
      <c r="O391" s="14" t="str">
        <f>VLOOKUP($F391,类型描述及偏移量!$C:$H,4,FALSE)</f>
        <v>None</v>
      </c>
      <c r="P391" s="14" t="str">
        <f>VLOOKUP($F391,类型描述及偏移量!$C:$H,5,FALSE)</f>
        <v>No</v>
      </c>
      <c r="Q391" s="14" t="str">
        <f>VLOOKUP($F391,类型描述及偏移量!$C:$H,6,FALSE)</f>
        <v>堵料保护使能</v>
      </c>
    </row>
    <row r="392" hidden="1" spans="1:17">
      <c r="A392" s="12" t="s">
        <v>17</v>
      </c>
      <c r="B392" s="12" t="str">
        <f t="shared" si="72"/>
        <v>M4_M</v>
      </c>
      <c r="C392" s="12" t="str">
        <f t="shared" si="73"/>
        <v>Blocking_Stop</v>
      </c>
      <c r="D392" s="12" t="str">
        <f t="shared" si="74"/>
        <v>BP_Motor_var</v>
      </c>
      <c r="E392" s="13" t="str">
        <f t="shared" si="75"/>
        <v>CHP1_M4_M_BP_Motor_var</v>
      </c>
      <c r="F392" s="14" t="str">
        <f t="shared" si="76"/>
        <v>BP_Motor_var_Blocking_Stop</v>
      </c>
      <c r="G392" s="10" t="str">
        <f t="shared" si="77"/>
        <v>CHP1_M4_M_Blocking_Stop</v>
      </c>
      <c r="H392" s="10" t="str">
        <f>VLOOKUP(基本表格!E392,起始地址定义!A:D,4,FALSE)&amp;" "&amp;Q392</f>
        <v>2147+P5-M11 1#刨片进料仓进料皮带分料器 电机控制 堵料导致停机</v>
      </c>
      <c r="I392" s="10" t="str">
        <f t="shared" si="78"/>
        <v>DB1100,X903.1</v>
      </c>
      <c r="J392" s="13" t="str">
        <f>VLOOKUP(E392,起始地址定义!A:D,2,FALSE)</f>
        <v>DB1100</v>
      </c>
      <c r="K392" s="12" t="str">
        <f t="shared" si="79"/>
        <v>X903.1</v>
      </c>
      <c r="L392" s="13">
        <f>VLOOKUP(E392,起始地址定义!A:D,3,FALSE)</f>
        <v>900</v>
      </c>
      <c r="M392" s="14">
        <f>VLOOKUP($F392,类型描述及偏移量!$C:$H,2,FALSE)</f>
        <v>3.1</v>
      </c>
      <c r="N392" s="14" t="str">
        <f>VLOOKUP($F392,类型描述及偏移量!$C:$H,3,FALSE)</f>
        <v>离散</v>
      </c>
      <c r="O392" s="14" t="str">
        <f>VLOOKUP($F392,类型描述及偏移量!$C:$H,4,FALSE)</f>
        <v>On</v>
      </c>
      <c r="P392" s="14" t="str">
        <f>VLOOKUP($F392,类型描述及偏移量!$C:$H,5,FALSE)</f>
        <v>Yes</v>
      </c>
      <c r="Q392" s="14" t="str">
        <f>VLOOKUP($F392,类型描述及偏移量!$C:$H,6,FALSE)</f>
        <v>堵料导致停机</v>
      </c>
    </row>
    <row r="393" hidden="1" spans="1:17">
      <c r="A393" s="12" t="s">
        <v>17</v>
      </c>
      <c r="B393" s="12" t="str">
        <f t="shared" si="72"/>
        <v>M4_M</v>
      </c>
      <c r="C393" s="12" t="str">
        <f t="shared" si="73"/>
        <v>BreakTime</v>
      </c>
      <c r="D393" s="12" t="str">
        <f t="shared" si="74"/>
        <v>BP_Motor_var</v>
      </c>
      <c r="E393" s="13" t="str">
        <f t="shared" si="75"/>
        <v>CHP1_M4_M_BP_Motor_var</v>
      </c>
      <c r="F393" s="14" t="str">
        <f t="shared" si="76"/>
        <v>BP_Motor_var_BreakTime</v>
      </c>
      <c r="G393" s="10" t="str">
        <f t="shared" si="77"/>
        <v>CHP1_M4_M_BreakTime</v>
      </c>
      <c r="H393" s="10" t="str">
        <f>VLOOKUP(基本表格!E393,起始地址定义!A:D,4,FALSE)&amp;" "&amp;Q393</f>
        <v>2147+P5-M11 1#刨片进料仓进料皮带分料器 电机控制 断链超时时间 秒</v>
      </c>
      <c r="I393" s="10" t="str">
        <f t="shared" si="78"/>
        <v>DB1100,INT904</v>
      </c>
      <c r="J393" s="13" t="str">
        <f>VLOOKUP(E393,起始地址定义!A:D,2,FALSE)</f>
        <v>DB1100</v>
      </c>
      <c r="K393" s="12" t="str">
        <f t="shared" si="79"/>
        <v>INT904</v>
      </c>
      <c r="L393" s="13">
        <f>VLOOKUP(E393,起始地址定义!A:D,3,FALSE)</f>
        <v>900</v>
      </c>
      <c r="M393" s="14">
        <f>VLOOKUP($F393,类型描述及偏移量!$C:$H,2,FALSE)</f>
        <v>4</v>
      </c>
      <c r="N393" s="14" t="str">
        <f>VLOOKUP($F393,类型描述及偏移量!$C:$H,3,FALSE)</f>
        <v>整型</v>
      </c>
      <c r="O393" s="14" t="str">
        <f>VLOOKUP($F393,类型描述及偏移量!$C:$H,4,FALSE)</f>
        <v>None</v>
      </c>
      <c r="P393" s="14" t="str">
        <f>VLOOKUP($F393,类型描述及偏移量!$C:$H,5,FALSE)</f>
        <v>No</v>
      </c>
      <c r="Q393" s="14" t="str">
        <f>VLOOKUP($F393,类型描述及偏移量!$C:$H,6,FALSE)</f>
        <v>断链超时时间 秒</v>
      </c>
    </row>
    <row r="394" hidden="1" spans="1:17">
      <c r="A394" s="12" t="s">
        <v>17</v>
      </c>
      <c r="B394" s="12" t="str">
        <f t="shared" si="72"/>
        <v>M4_M</v>
      </c>
      <c r="C394" s="12" t="str">
        <f t="shared" si="73"/>
        <v>BlockingTime</v>
      </c>
      <c r="D394" s="12" t="str">
        <f t="shared" si="74"/>
        <v>BP_Motor_var</v>
      </c>
      <c r="E394" s="13" t="str">
        <f t="shared" si="75"/>
        <v>CHP1_M4_M_BP_Motor_var</v>
      </c>
      <c r="F394" s="14" t="str">
        <f t="shared" si="76"/>
        <v>BP_Motor_var_BlockingTime</v>
      </c>
      <c r="G394" s="10" t="str">
        <f t="shared" si="77"/>
        <v>CHP1_M4_M_BlockingTime</v>
      </c>
      <c r="H394" s="10" t="str">
        <f>VLOOKUP(基本表格!E394,起始地址定义!A:D,4,FALSE)&amp;" "&amp;Q394</f>
        <v>2147+P5-M11 1#刨片进料仓进料皮带分料器 电机控制 堵料检测时间 秒</v>
      </c>
      <c r="I394" s="10" t="str">
        <f t="shared" si="78"/>
        <v>DB1100,INT906</v>
      </c>
      <c r="J394" s="13" t="str">
        <f>VLOOKUP(E394,起始地址定义!A:D,2,FALSE)</f>
        <v>DB1100</v>
      </c>
      <c r="K394" s="12" t="str">
        <f t="shared" si="79"/>
        <v>INT906</v>
      </c>
      <c r="L394" s="13">
        <f>VLOOKUP(E394,起始地址定义!A:D,3,FALSE)</f>
        <v>900</v>
      </c>
      <c r="M394" s="14">
        <f>VLOOKUP($F394,类型描述及偏移量!$C:$H,2,FALSE)</f>
        <v>6</v>
      </c>
      <c r="N394" s="14" t="str">
        <f>VLOOKUP($F394,类型描述及偏移量!$C:$H,3,FALSE)</f>
        <v>整型</v>
      </c>
      <c r="O394" s="14" t="str">
        <f>VLOOKUP($F394,类型描述及偏移量!$C:$H,4,FALSE)</f>
        <v>None</v>
      </c>
      <c r="P394" s="14" t="str">
        <f>VLOOKUP($F394,类型描述及偏移量!$C:$H,5,FALSE)</f>
        <v>No</v>
      </c>
      <c r="Q394" s="14" t="str">
        <f>VLOOKUP($F394,类型描述及偏移量!$C:$H,6,FALSE)</f>
        <v>堵料检测时间 秒</v>
      </c>
    </row>
    <row r="395" hidden="1" spans="1:17">
      <c r="A395" s="12" t="s">
        <v>17</v>
      </c>
      <c r="B395" s="12" t="str">
        <f t="shared" si="72"/>
        <v>M4_M</v>
      </c>
      <c r="C395" s="12" t="str">
        <f t="shared" si="73"/>
        <v>PullSwitch_CHK</v>
      </c>
      <c r="D395" s="12" t="str">
        <f t="shared" si="74"/>
        <v>BP_Motor_var</v>
      </c>
      <c r="E395" s="13" t="str">
        <f t="shared" si="75"/>
        <v>CHP1_M4_M_BP_Motor_var</v>
      </c>
      <c r="F395" s="14" t="str">
        <f t="shared" si="76"/>
        <v>BP_Motor_var_PullSwitch_CHK</v>
      </c>
      <c r="G395" s="10" t="str">
        <f t="shared" si="77"/>
        <v>CHP1_M4_M_PullSwitch_CHK</v>
      </c>
      <c r="H395" s="10" t="str">
        <f>VLOOKUP(基本表格!E395,起始地址定义!A:D,4,FALSE)&amp;" "&amp;Q395</f>
        <v>2147+P5-M11 1#刨片进料仓进料皮带分料器 电机控制 拉线开关</v>
      </c>
      <c r="I395" s="10" t="str">
        <f t="shared" si="78"/>
        <v>DB1100,X908.0</v>
      </c>
      <c r="J395" s="13" t="str">
        <f>VLOOKUP(E395,起始地址定义!A:D,2,FALSE)</f>
        <v>DB1100</v>
      </c>
      <c r="K395" s="12" t="str">
        <f t="shared" si="79"/>
        <v>X908.0</v>
      </c>
      <c r="L395" s="13">
        <f>VLOOKUP(E395,起始地址定义!A:D,3,FALSE)</f>
        <v>900</v>
      </c>
      <c r="M395" s="14">
        <f>VLOOKUP($F395,类型描述及偏移量!$C:$H,2,FALSE)</f>
        <v>8</v>
      </c>
      <c r="N395" s="14" t="str">
        <f>VLOOKUP($F395,类型描述及偏移量!$C:$H,3,FALSE)</f>
        <v>离散</v>
      </c>
      <c r="O395" s="14" t="str">
        <f>VLOOKUP($F395,类型描述及偏移量!$C:$H,4,FALSE)</f>
        <v>On</v>
      </c>
      <c r="P395" s="14" t="str">
        <f>VLOOKUP($F395,类型描述及偏移量!$C:$H,5,FALSE)</f>
        <v>Yes</v>
      </c>
      <c r="Q395" s="14" t="str">
        <f>VLOOKUP($F395,类型描述及偏移量!$C:$H,6,FALSE)</f>
        <v>拉线开关</v>
      </c>
    </row>
    <row r="396" hidden="1" spans="1:17">
      <c r="A396" s="12" t="s">
        <v>17</v>
      </c>
      <c r="B396" s="12" t="str">
        <f t="shared" si="72"/>
        <v>M4_M</v>
      </c>
      <c r="C396" s="12" t="str">
        <f t="shared" si="73"/>
        <v>LMD_ALM</v>
      </c>
      <c r="D396" s="12" t="str">
        <f t="shared" si="74"/>
        <v>BP_Motor_var</v>
      </c>
      <c r="E396" s="13" t="str">
        <f t="shared" si="75"/>
        <v>CHP1_M4_M_BP_Motor_var</v>
      </c>
      <c r="F396" s="14" t="str">
        <f t="shared" si="76"/>
        <v>BP_Motor_var_LMD_ALM</v>
      </c>
      <c r="G396" s="10" t="str">
        <f t="shared" si="77"/>
        <v>CHP1_M4_M_LMD_ALM</v>
      </c>
      <c r="H396" s="10" t="str">
        <f>VLOOKUP(基本表格!E396,起始地址定义!A:D,4,FALSE)&amp;" "&amp;Q396</f>
        <v>2147+P5-M11 1#刨片进料仓进料皮带分料器 电机控制 左跑偏报警</v>
      </c>
      <c r="I396" s="10" t="str">
        <f t="shared" si="78"/>
        <v>DB1100,X908.1</v>
      </c>
      <c r="J396" s="13" t="str">
        <f>VLOOKUP(E396,起始地址定义!A:D,2,FALSE)</f>
        <v>DB1100</v>
      </c>
      <c r="K396" s="12" t="str">
        <f t="shared" si="79"/>
        <v>X908.1</v>
      </c>
      <c r="L396" s="13">
        <f>VLOOKUP(E396,起始地址定义!A:D,3,FALSE)</f>
        <v>900</v>
      </c>
      <c r="M396" s="14">
        <f>VLOOKUP($F396,类型描述及偏移量!$C:$H,2,FALSE)</f>
        <v>8.1</v>
      </c>
      <c r="N396" s="14" t="str">
        <f>VLOOKUP($F396,类型描述及偏移量!$C:$H,3,FALSE)</f>
        <v>离散</v>
      </c>
      <c r="O396" s="14" t="str">
        <f>VLOOKUP($F396,类型描述及偏移量!$C:$H,4,FALSE)</f>
        <v>On</v>
      </c>
      <c r="P396" s="14" t="str">
        <f>VLOOKUP($F396,类型描述及偏移量!$C:$H,5,FALSE)</f>
        <v>Yes</v>
      </c>
      <c r="Q396" s="14" t="str">
        <f>VLOOKUP($F396,类型描述及偏移量!$C:$H,6,FALSE)</f>
        <v>左跑偏报警</v>
      </c>
    </row>
    <row r="397" hidden="1" spans="1:17">
      <c r="A397" s="12" t="s">
        <v>17</v>
      </c>
      <c r="B397" s="12" t="str">
        <f t="shared" si="72"/>
        <v>M4_M</v>
      </c>
      <c r="C397" s="12" t="str">
        <f t="shared" si="73"/>
        <v>LMD_CHK_1</v>
      </c>
      <c r="D397" s="12" t="str">
        <f t="shared" si="74"/>
        <v>BP_Motor_var</v>
      </c>
      <c r="E397" s="13" t="str">
        <f t="shared" si="75"/>
        <v>CHP1_M4_M_BP_Motor_var</v>
      </c>
      <c r="F397" s="14" t="str">
        <f t="shared" si="76"/>
        <v>BP_Motor_var_LMD_CHK_1</v>
      </c>
      <c r="G397" s="10" t="str">
        <f t="shared" si="77"/>
        <v>CHP1_M4_M_LMD_CHK_1</v>
      </c>
      <c r="H397" s="10" t="str">
        <f>VLOOKUP(基本表格!E397,起始地址定义!A:D,4,FALSE)&amp;" "&amp;Q397</f>
        <v>2147+P5-M11 1#刨片进料仓进料皮带分料器 电机控制 左跑偏1检测</v>
      </c>
      <c r="I397" s="10" t="str">
        <f t="shared" si="78"/>
        <v>DB1100,X908.2</v>
      </c>
      <c r="J397" s="13" t="str">
        <f>VLOOKUP(E397,起始地址定义!A:D,2,FALSE)</f>
        <v>DB1100</v>
      </c>
      <c r="K397" s="12" t="str">
        <f t="shared" si="79"/>
        <v>X908.2</v>
      </c>
      <c r="L397" s="13">
        <f>VLOOKUP(E397,起始地址定义!A:D,3,FALSE)</f>
        <v>900</v>
      </c>
      <c r="M397" s="14">
        <f>VLOOKUP($F397,类型描述及偏移量!$C:$H,2,FALSE)</f>
        <v>8.2</v>
      </c>
      <c r="N397" s="14" t="str">
        <f>VLOOKUP($F397,类型描述及偏移量!$C:$H,3,FALSE)</f>
        <v>离散</v>
      </c>
      <c r="O397" s="14" t="str">
        <f>VLOOKUP($F397,类型描述及偏移量!$C:$H,4,FALSE)</f>
        <v>None</v>
      </c>
      <c r="P397" s="14" t="str">
        <f>VLOOKUP($F397,类型描述及偏移量!$C:$H,5,FALSE)</f>
        <v>Yes</v>
      </c>
      <c r="Q397" s="14" t="str">
        <f>VLOOKUP($F397,类型描述及偏移量!$C:$H,6,FALSE)</f>
        <v>左跑偏1检测</v>
      </c>
    </row>
    <row r="398" hidden="1" spans="1:17">
      <c r="A398" s="12" t="s">
        <v>17</v>
      </c>
      <c r="B398" s="12" t="str">
        <f t="shared" si="72"/>
        <v>M4_M</v>
      </c>
      <c r="C398" s="12" t="str">
        <f t="shared" si="73"/>
        <v>LMD_EN</v>
      </c>
      <c r="D398" s="12" t="str">
        <f t="shared" si="74"/>
        <v>BP_Motor_var</v>
      </c>
      <c r="E398" s="13" t="str">
        <f t="shared" si="75"/>
        <v>CHP1_M4_M_BP_Motor_var</v>
      </c>
      <c r="F398" s="14" t="str">
        <f t="shared" si="76"/>
        <v>BP_Motor_var_LMD_EN</v>
      </c>
      <c r="G398" s="10" t="str">
        <f t="shared" si="77"/>
        <v>CHP1_M4_M_LMD_EN</v>
      </c>
      <c r="H398" s="10" t="str">
        <f>VLOOKUP(基本表格!E398,起始地址定义!A:D,4,FALSE)&amp;" "&amp;Q398</f>
        <v>2147+P5-M11 1#刨片进料仓进料皮带分料器 电机控制 左跑偏保护使能</v>
      </c>
      <c r="I398" s="10" t="str">
        <f t="shared" si="78"/>
        <v>DB1100,X908.3</v>
      </c>
      <c r="J398" s="13" t="str">
        <f>VLOOKUP(E398,起始地址定义!A:D,2,FALSE)</f>
        <v>DB1100</v>
      </c>
      <c r="K398" s="12" t="str">
        <f t="shared" si="79"/>
        <v>X908.3</v>
      </c>
      <c r="L398" s="13">
        <f>VLOOKUP(E398,起始地址定义!A:D,3,FALSE)</f>
        <v>900</v>
      </c>
      <c r="M398" s="14">
        <f>VLOOKUP($F398,类型描述及偏移量!$C:$H,2,FALSE)</f>
        <v>8.3</v>
      </c>
      <c r="N398" s="14" t="str">
        <f>VLOOKUP($F398,类型描述及偏移量!$C:$H,3,FALSE)</f>
        <v>离散</v>
      </c>
      <c r="O398" s="14" t="str">
        <f>VLOOKUP($F398,类型描述及偏移量!$C:$H,4,FALSE)</f>
        <v>None</v>
      </c>
      <c r="P398" s="14" t="str">
        <f>VLOOKUP($F398,类型描述及偏移量!$C:$H,5,FALSE)</f>
        <v>No</v>
      </c>
      <c r="Q398" s="14" t="str">
        <f>VLOOKUP($F398,类型描述及偏移量!$C:$H,6,FALSE)</f>
        <v>左跑偏保护使能</v>
      </c>
    </row>
    <row r="399" hidden="1" spans="1:17">
      <c r="A399" s="12" t="s">
        <v>17</v>
      </c>
      <c r="B399" s="12" t="str">
        <f t="shared" si="72"/>
        <v>M4_M</v>
      </c>
      <c r="C399" s="12" t="str">
        <f t="shared" si="73"/>
        <v>LMD_Stop</v>
      </c>
      <c r="D399" s="12" t="str">
        <f t="shared" si="74"/>
        <v>BP_Motor_var</v>
      </c>
      <c r="E399" s="13" t="str">
        <f t="shared" si="75"/>
        <v>CHP1_M4_M_BP_Motor_var</v>
      </c>
      <c r="F399" s="14" t="str">
        <f t="shared" si="76"/>
        <v>BP_Motor_var_LMD_Stop</v>
      </c>
      <c r="G399" s="10" t="str">
        <f t="shared" si="77"/>
        <v>CHP1_M4_M_LMD_Stop</v>
      </c>
      <c r="H399" s="10" t="str">
        <f>VLOOKUP(基本表格!E399,起始地址定义!A:D,4,FALSE)&amp;" "&amp;Q399</f>
        <v>2147+P5-M11 1#刨片进料仓进料皮带分料器 电机控制 左跑偏导致停机</v>
      </c>
      <c r="I399" s="10" t="str">
        <f t="shared" si="78"/>
        <v>DB1100,X908.4</v>
      </c>
      <c r="J399" s="13" t="str">
        <f>VLOOKUP(E399,起始地址定义!A:D,2,FALSE)</f>
        <v>DB1100</v>
      </c>
      <c r="K399" s="12" t="str">
        <f t="shared" si="79"/>
        <v>X908.4</v>
      </c>
      <c r="L399" s="13">
        <f>VLOOKUP(E399,起始地址定义!A:D,3,FALSE)</f>
        <v>900</v>
      </c>
      <c r="M399" s="14">
        <f>VLOOKUP($F399,类型描述及偏移量!$C:$H,2,FALSE)</f>
        <v>8.4</v>
      </c>
      <c r="N399" s="14" t="str">
        <f>VLOOKUP($F399,类型描述及偏移量!$C:$H,3,FALSE)</f>
        <v>离散</v>
      </c>
      <c r="O399" s="14" t="str">
        <f>VLOOKUP($F399,类型描述及偏移量!$C:$H,4,FALSE)</f>
        <v>On</v>
      </c>
      <c r="P399" s="14" t="str">
        <f>VLOOKUP($F399,类型描述及偏移量!$C:$H,5,FALSE)</f>
        <v>Yes</v>
      </c>
      <c r="Q399" s="14" t="str">
        <f>VLOOKUP($F399,类型描述及偏移量!$C:$H,6,FALSE)</f>
        <v>左跑偏导致停机</v>
      </c>
    </row>
    <row r="400" hidden="1" spans="1:17">
      <c r="A400" s="12" t="s">
        <v>17</v>
      </c>
      <c r="B400" s="12" t="str">
        <f t="shared" si="72"/>
        <v>M4_M</v>
      </c>
      <c r="C400" s="12" t="str">
        <f t="shared" si="73"/>
        <v>LMD_Time</v>
      </c>
      <c r="D400" s="12" t="str">
        <f t="shared" si="74"/>
        <v>BP_Motor_var</v>
      </c>
      <c r="E400" s="13" t="str">
        <f t="shared" si="75"/>
        <v>CHP1_M4_M_BP_Motor_var</v>
      </c>
      <c r="F400" s="14" t="str">
        <f t="shared" si="76"/>
        <v>BP_Motor_var_LMD_Time</v>
      </c>
      <c r="G400" s="10" t="str">
        <f t="shared" si="77"/>
        <v>CHP1_M4_M_LMD_Time</v>
      </c>
      <c r="H400" s="10" t="str">
        <f>VLOOKUP(基本表格!E400,起始地址定义!A:D,4,FALSE)&amp;" "&amp;Q400</f>
        <v>2147+P5-M11 1#刨片进料仓进料皮带分料器 电机控制 左跑偏检测时间</v>
      </c>
      <c r="I400" s="10" t="str">
        <f t="shared" si="78"/>
        <v>DB1100,INT910</v>
      </c>
      <c r="J400" s="13" t="str">
        <f>VLOOKUP(E400,起始地址定义!A:D,2,FALSE)</f>
        <v>DB1100</v>
      </c>
      <c r="K400" s="12" t="str">
        <f t="shared" si="79"/>
        <v>INT910</v>
      </c>
      <c r="L400" s="13">
        <f>VLOOKUP(E400,起始地址定义!A:D,3,FALSE)</f>
        <v>900</v>
      </c>
      <c r="M400" s="14">
        <f>VLOOKUP($F400,类型描述及偏移量!$C:$H,2,FALSE)</f>
        <v>10</v>
      </c>
      <c r="N400" s="14" t="str">
        <f>VLOOKUP($F400,类型描述及偏移量!$C:$H,3,FALSE)</f>
        <v>整型</v>
      </c>
      <c r="O400" s="14" t="str">
        <f>VLOOKUP($F400,类型描述及偏移量!$C:$H,4,FALSE)</f>
        <v>None</v>
      </c>
      <c r="P400" s="14" t="str">
        <f>VLOOKUP($F400,类型描述及偏移量!$C:$H,5,FALSE)</f>
        <v>No</v>
      </c>
      <c r="Q400" s="14" t="str">
        <f>VLOOKUP($F400,类型描述及偏移量!$C:$H,6,FALSE)</f>
        <v>左跑偏检测时间</v>
      </c>
    </row>
    <row r="401" hidden="1" spans="1:17">
      <c r="A401" s="12" t="s">
        <v>17</v>
      </c>
      <c r="B401" s="12" t="str">
        <f t="shared" si="72"/>
        <v>M4_M</v>
      </c>
      <c r="C401" s="12" t="str">
        <f t="shared" si="73"/>
        <v>RMD_ALM</v>
      </c>
      <c r="D401" s="12" t="str">
        <f t="shared" si="74"/>
        <v>BP_Motor_var</v>
      </c>
      <c r="E401" s="13" t="str">
        <f t="shared" si="75"/>
        <v>CHP1_M4_M_BP_Motor_var</v>
      </c>
      <c r="F401" s="14" t="str">
        <f t="shared" si="76"/>
        <v>BP_Motor_var_RMD_ALM</v>
      </c>
      <c r="G401" s="10" t="str">
        <f t="shared" si="77"/>
        <v>CHP1_M4_M_RMD_ALM</v>
      </c>
      <c r="H401" s="10" t="str">
        <f>VLOOKUP(基本表格!E401,起始地址定义!A:D,4,FALSE)&amp;" "&amp;Q401</f>
        <v>2147+P5-M11 1#刨片进料仓进料皮带分料器 电机控制 右 跑偏报警</v>
      </c>
      <c r="I401" s="10" t="str">
        <f t="shared" si="78"/>
        <v>DB1100,X912.0</v>
      </c>
      <c r="J401" s="13" t="str">
        <f>VLOOKUP(E401,起始地址定义!A:D,2,FALSE)</f>
        <v>DB1100</v>
      </c>
      <c r="K401" s="12" t="str">
        <f t="shared" si="79"/>
        <v>X912.0</v>
      </c>
      <c r="L401" s="13">
        <f>VLOOKUP(E401,起始地址定义!A:D,3,FALSE)</f>
        <v>900</v>
      </c>
      <c r="M401" s="14">
        <f>VLOOKUP($F401,类型描述及偏移量!$C:$H,2,FALSE)</f>
        <v>12</v>
      </c>
      <c r="N401" s="14" t="str">
        <f>VLOOKUP($F401,类型描述及偏移量!$C:$H,3,FALSE)</f>
        <v>离散</v>
      </c>
      <c r="O401" s="14" t="str">
        <f>VLOOKUP($F401,类型描述及偏移量!$C:$H,4,FALSE)</f>
        <v>On</v>
      </c>
      <c r="P401" s="14" t="str">
        <f>VLOOKUP($F401,类型描述及偏移量!$C:$H,5,FALSE)</f>
        <v>Yes</v>
      </c>
      <c r="Q401" s="14" t="str">
        <f>VLOOKUP($F401,类型描述及偏移量!$C:$H,6,FALSE)</f>
        <v>右 跑偏报警</v>
      </c>
    </row>
    <row r="402" hidden="1" spans="1:17">
      <c r="A402" s="12" t="s">
        <v>17</v>
      </c>
      <c r="B402" s="12" t="str">
        <f t="shared" si="72"/>
        <v>M4_M</v>
      </c>
      <c r="C402" s="12" t="str">
        <f t="shared" si="73"/>
        <v>RMD_CHK_1</v>
      </c>
      <c r="D402" s="12" t="str">
        <f t="shared" si="74"/>
        <v>BP_Motor_var</v>
      </c>
      <c r="E402" s="13" t="str">
        <f t="shared" si="75"/>
        <v>CHP1_M4_M_BP_Motor_var</v>
      </c>
      <c r="F402" s="14" t="str">
        <f t="shared" si="76"/>
        <v>BP_Motor_var_RMD_CHK_1</v>
      </c>
      <c r="G402" s="10" t="str">
        <f t="shared" si="77"/>
        <v>CHP1_M4_M_RMD_CHK_1</v>
      </c>
      <c r="H402" s="10" t="str">
        <f>VLOOKUP(基本表格!E402,起始地址定义!A:D,4,FALSE)&amp;" "&amp;Q402</f>
        <v>2147+P5-M11 1#刨片进料仓进料皮带分料器 电机控制 右跑偏1检测</v>
      </c>
      <c r="I402" s="10" t="str">
        <f t="shared" si="78"/>
        <v>DB1100,X912.1</v>
      </c>
      <c r="J402" s="13" t="str">
        <f>VLOOKUP(E402,起始地址定义!A:D,2,FALSE)</f>
        <v>DB1100</v>
      </c>
      <c r="K402" s="12" t="str">
        <f t="shared" si="79"/>
        <v>X912.1</v>
      </c>
      <c r="L402" s="13">
        <f>VLOOKUP(E402,起始地址定义!A:D,3,FALSE)</f>
        <v>900</v>
      </c>
      <c r="M402" s="14">
        <f>VLOOKUP($F402,类型描述及偏移量!$C:$H,2,FALSE)</f>
        <v>12.1</v>
      </c>
      <c r="N402" s="14" t="str">
        <f>VLOOKUP($F402,类型描述及偏移量!$C:$H,3,FALSE)</f>
        <v>离散</v>
      </c>
      <c r="O402" s="14" t="str">
        <f>VLOOKUP($F402,类型描述及偏移量!$C:$H,4,FALSE)</f>
        <v>None</v>
      </c>
      <c r="P402" s="14" t="str">
        <f>VLOOKUP($F402,类型描述及偏移量!$C:$H,5,FALSE)</f>
        <v>Yes</v>
      </c>
      <c r="Q402" s="14" t="str">
        <f>VLOOKUP($F402,类型描述及偏移量!$C:$H,6,FALSE)</f>
        <v>右跑偏1检测</v>
      </c>
    </row>
    <row r="403" hidden="1" spans="1:17">
      <c r="A403" s="12" t="s">
        <v>17</v>
      </c>
      <c r="B403" s="12" t="str">
        <f t="shared" si="72"/>
        <v>M4_M</v>
      </c>
      <c r="C403" s="12" t="str">
        <f t="shared" si="73"/>
        <v>RMD_EN</v>
      </c>
      <c r="D403" s="12" t="str">
        <f t="shared" si="74"/>
        <v>BP_Motor_var</v>
      </c>
      <c r="E403" s="13" t="str">
        <f t="shared" si="75"/>
        <v>CHP1_M4_M_BP_Motor_var</v>
      </c>
      <c r="F403" s="14" t="str">
        <f t="shared" si="76"/>
        <v>BP_Motor_var_RMD_EN</v>
      </c>
      <c r="G403" s="10" t="str">
        <f t="shared" si="77"/>
        <v>CHP1_M4_M_RMD_EN</v>
      </c>
      <c r="H403" s="10" t="str">
        <f>VLOOKUP(基本表格!E403,起始地址定义!A:D,4,FALSE)&amp;" "&amp;Q403</f>
        <v>2147+P5-M11 1#刨片进料仓进料皮带分料器 电机控制 右跑偏保护使能</v>
      </c>
      <c r="I403" s="10" t="str">
        <f t="shared" si="78"/>
        <v>DB1100,X912.2</v>
      </c>
      <c r="J403" s="13" t="str">
        <f>VLOOKUP(E403,起始地址定义!A:D,2,FALSE)</f>
        <v>DB1100</v>
      </c>
      <c r="K403" s="12" t="str">
        <f t="shared" si="79"/>
        <v>X912.2</v>
      </c>
      <c r="L403" s="13">
        <f>VLOOKUP(E403,起始地址定义!A:D,3,FALSE)</f>
        <v>900</v>
      </c>
      <c r="M403" s="14">
        <f>VLOOKUP($F403,类型描述及偏移量!$C:$H,2,FALSE)</f>
        <v>12.2</v>
      </c>
      <c r="N403" s="14" t="str">
        <f>VLOOKUP($F403,类型描述及偏移量!$C:$H,3,FALSE)</f>
        <v>离散</v>
      </c>
      <c r="O403" s="14" t="str">
        <f>VLOOKUP($F403,类型描述及偏移量!$C:$H,4,FALSE)</f>
        <v>None</v>
      </c>
      <c r="P403" s="14" t="str">
        <f>VLOOKUP($F403,类型描述及偏移量!$C:$H,5,FALSE)</f>
        <v>No</v>
      </c>
      <c r="Q403" s="14" t="str">
        <f>VLOOKUP($F403,类型描述及偏移量!$C:$H,6,FALSE)</f>
        <v>右跑偏保护使能</v>
      </c>
    </row>
    <row r="404" hidden="1" spans="1:17">
      <c r="A404" s="12" t="s">
        <v>17</v>
      </c>
      <c r="B404" s="12" t="str">
        <f t="shared" si="72"/>
        <v>M4_M</v>
      </c>
      <c r="C404" s="12" t="str">
        <f t="shared" si="73"/>
        <v>RMD_Stop</v>
      </c>
      <c r="D404" s="12" t="str">
        <f t="shared" si="74"/>
        <v>BP_Motor_var</v>
      </c>
      <c r="E404" s="13" t="str">
        <f t="shared" si="75"/>
        <v>CHP1_M4_M_BP_Motor_var</v>
      </c>
      <c r="F404" s="14" t="str">
        <f t="shared" si="76"/>
        <v>BP_Motor_var_RMD_Stop</v>
      </c>
      <c r="G404" s="10" t="str">
        <f t="shared" si="77"/>
        <v>CHP1_M4_M_RMD_Stop</v>
      </c>
      <c r="H404" s="10" t="str">
        <f>VLOOKUP(基本表格!E404,起始地址定义!A:D,4,FALSE)&amp;" "&amp;Q404</f>
        <v>2147+P5-M11 1#刨片进料仓进料皮带分料器 电机控制 右跑偏导致停机</v>
      </c>
      <c r="I404" s="10" t="str">
        <f t="shared" si="78"/>
        <v>DB1100,X912.3</v>
      </c>
      <c r="J404" s="13" t="str">
        <f>VLOOKUP(E404,起始地址定义!A:D,2,FALSE)</f>
        <v>DB1100</v>
      </c>
      <c r="K404" s="12" t="str">
        <f t="shared" si="79"/>
        <v>X912.3</v>
      </c>
      <c r="L404" s="13">
        <f>VLOOKUP(E404,起始地址定义!A:D,3,FALSE)</f>
        <v>900</v>
      </c>
      <c r="M404" s="14">
        <f>VLOOKUP($F404,类型描述及偏移量!$C:$H,2,FALSE)</f>
        <v>12.3</v>
      </c>
      <c r="N404" s="14" t="str">
        <f>VLOOKUP($F404,类型描述及偏移量!$C:$H,3,FALSE)</f>
        <v>离散</v>
      </c>
      <c r="O404" s="14" t="str">
        <f>VLOOKUP($F404,类型描述及偏移量!$C:$H,4,FALSE)</f>
        <v>On</v>
      </c>
      <c r="P404" s="14" t="str">
        <f>VLOOKUP($F404,类型描述及偏移量!$C:$H,5,FALSE)</f>
        <v>Yes</v>
      </c>
      <c r="Q404" s="14" t="str">
        <f>VLOOKUP($F404,类型描述及偏移量!$C:$H,6,FALSE)</f>
        <v>右跑偏导致停机</v>
      </c>
    </row>
    <row r="405" hidden="1" spans="1:17">
      <c r="A405" s="12" t="s">
        <v>17</v>
      </c>
      <c r="B405" s="12" t="str">
        <f t="shared" si="72"/>
        <v>M4_M</v>
      </c>
      <c r="C405" s="12" t="str">
        <f t="shared" si="73"/>
        <v>RMD_Time</v>
      </c>
      <c r="D405" s="12" t="str">
        <f t="shared" si="74"/>
        <v>BP_Motor_var</v>
      </c>
      <c r="E405" s="13" t="str">
        <f t="shared" si="75"/>
        <v>CHP1_M4_M_BP_Motor_var</v>
      </c>
      <c r="F405" s="14" t="str">
        <f t="shared" si="76"/>
        <v>BP_Motor_var_RMD_Time</v>
      </c>
      <c r="G405" s="10" t="str">
        <f t="shared" si="77"/>
        <v>CHP1_M4_M_RMD_Time</v>
      </c>
      <c r="H405" s="10" t="str">
        <f>VLOOKUP(基本表格!E405,起始地址定义!A:D,4,FALSE)&amp;" "&amp;Q405</f>
        <v>2147+P5-M11 1#刨片进料仓进料皮带分料器 电机控制 右跑偏检测时间</v>
      </c>
      <c r="I405" s="10" t="str">
        <f t="shared" si="78"/>
        <v>DB1100,INT914</v>
      </c>
      <c r="J405" s="13" t="str">
        <f>VLOOKUP(E405,起始地址定义!A:D,2,FALSE)</f>
        <v>DB1100</v>
      </c>
      <c r="K405" s="12" t="str">
        <f t="shared" si="79"/>
        <v>INT914</v>
      </c>
      <c r="L405" s="13">
        <f>VLOOKUP(E405,起始地址定义!A:D,3,FALSE)</f>
        <v>900</v>
      </c>
      <c r="M405" s="14">
        <f>VLOOKUP($F405,类型描述及偏移量!$C:$H,2,FALSE)</f>
        <v>14</v>
      </c>
      <c r="N405" s="14" t="str">
        <f>VLOOKUP($F405,类型描述及偏移量!$C:$H,3,FALSE)</f>
        <v>整型</v>
      </c>
      <c r="O405" s="14" t="str">
        <f>VLOOKUP($F405,类型描述及偏移量!$C:$H,4,FALSE)</f>
        <v>None</v>
      </c>
      <c r="P405" s="14" t="str">
        <f>VLOOKUP($F405,类型描述及偏移量!$C:$H,5,FALSE)</f>
        <v>No</v>
      </c>
      <c r="Q405" s="14" t="str">
        <f>VLOOKUP($F405,类型描述及偏移量!$C:$H,6,FALSE)</f>
        <v>右跑偏检测时间</v>
      </c>
    </row>
    <row r="406" hidden="1" spans="1:17">
      <c r="A406" s="12" t="s">
        <v>17</v>
      </c>
      <c r="B406" s="12" t="str">
        <f t="shared" si="72"/>
        <v>M4_M</v>
      </c>
      <c r="C406" s="12" t="str">
        <f t="shared" si="73"/>
        <v>Motor_Delta</v>
      </c>
      <c r="D406" s="12" t="str">
        <f t="shared" si="74"/>
        <v>BP_Motor_var</v>
      </c>
      <c r="E406" s="13" t="str">
        <f t="shared" si="75"/>
        <v>CHP1_M4_M_BP_Motor_var</v>
      </c>
      <c r="F406" s="14" t="str">
        <f t="shared" si="76"/>
        <v>BP_Motor_var_Motor_Delta</v>
      </c>
      <c r="G406" s="10" t="str">
        <f t="shared" si="77"/>
        <v>CHP1_M4_M_Motor_Delta</v>
      </c>
      <c r="H406" s="10" t="str">
        <f>VLOOKUP(基本表格!E406,起始地址定义!A:D,4,FALSE)&amp;" "&amp;Q406</f>
        <v>2147+P5-M11 1#刨片进料仓进料皮带分料器 电机控制 三角型</v>
      </c>
      <c r="I406" s="10" t="str">
        <f t="shared" si="78"/>
        <v>DB1100,X916.0</v>
      </c>
      <c r="J406" s="13" t="str">
        <f>VLOOKUP(E406,起始地址定义!A:D,2,FALSE)</f>
        <v>DB1100</v>
      </c>
      <c r="K406" s="12" t="str">
        <f t="shared" si="79"/>
        <v>X916.0</v>
      </c>
      <c r="L406" s="13">
        <f>VLOOKUP(E406,起始地址定义!A:D,3,FALSE)</f>
        <v>900</v>
      </c>
      <c r="M406" s="14">
        <f>VLOOKUP($F406,类型描述及偏移量!$C:$H,2,FALSE)</f>
        <v>16</v>
      </c>
      <c r="N406" s="14" t="str">
        <f>VLOOKUP($F406,类型描述及偏移量!$C:$H,3,FALSE)</f>
        <v>离散</v>
      </c>
      <c r="O406" s="14" t="str">
        <f>VLOOKUP($F406,类型描述及偏移量!$C:$H,4,FALSE)</f>
        <v>None</v>
      </c>
      <c r="P406" s="14" t="str">
        <f>VLOOKUP($F406,类型描述及偏移量!$C:$H,5,FALSE)</f>
        <v>Yes</v>
      </c>
      <c r="Q406" s="14" t="str">
        <f>VLOOKUP($F406,类型描述及偏移量!$C:$H,6,FALSE)</f>
        <v>三角型</v>
      </c>
    </row>
    <row r="407" hidden="1" spans="1:17">
      <c r="A407" s="12" t="s">
        <v>17</v>
      </c>
      <c r="B407" s="12" t="str">
        <f t="shared" si="72"/>
        <v>M4_M</v>
      </c>
      <c r="C407" s="12" t="str">
        <f t="shared" si="73"/>
        <v>Motor_Wye</v>
      </c>
      <c r="D407" s="12" t="str">
        <f t="shared" si="74"/>
        <v>BP_Motor_var</v>
      </c>
      <c r="E407" s="13" t="str">
        <f t="shared" si="75"/>
        <v>CHP1_M4_M_BP_Motor_var</v>
      </c>
      <c r="F407" s="14" t="str">
        <f t="shared" si="76"/>
        <v>BP_Motor_var_Motor_Wye</v>
      </c>
      <c r="G407" s="10" t="str">
        <f t="shared" si="77"/>
        <v>CHP1_M4_M_Motor_Wye</v>
      </c>
      <c r="H407" s="10" t="str">
        <f>VLOOKUP(基本表格!E407,起始地址定义!A:D,4,FALSE)&amp;" "&amp;Q407</f>
        <v>2147+P5-M11 1#刨片进料仓进料皮带分料器 电机控制 星型</v>
      </c>
      <c r="I407" s="10" t="str">
        <f t="shared" si="78"/>
        <v>DB1100,X916.1</v>
      </c>
      <c r="J407" s="13" t="str">
        <f>VLOOKUP(E407,起始地址定义!A:D,2,FALSE)</f>
        <v>DB1100</v>
      </c>
      <c r="K407" s="12" t="str">
        <f t="shared" si="79"/>
        <v>X916.1</v>
      </c>
      <c r="L407" s="13">
        <f>VLOOKUP(E407,起始地址定义!A:D,3,FALSE)</f>
        <v>900</v>
      </c>
      <c r="M407" s="14">
        <f>VLOOKUP($F407,类型描述及偏移量!$C:$H,2,FALSE)</f>
        <v>16.1</v>
      </c>
      <c r="N407" s="14" t="str">
        <f>VLOOKUP($F407,类型描述及偏移量!$C:$H,3,FALSE)</f>
        <v>离散</v>
      </c>
      <c r="O407" s="14" t="str">
        <f>VLOOKUP($F407,类型描述及偏移量!$C:$H,4,FALSE)</f>
        <v>None</v>
      </c>
      <c r="P407" s="14" t="str">
        <f>VLOOKUP($F407,类型描述及偏移量!$C:$H,5,FALSE)</f>
        <v>Yes</v>
      </c>
      <c r="Q407" s="14" t="str">
        <f>VLOOKUP($F407,类型描述及偏移量!$C:$H,6,FALSE)</f>
        <v>星型</v>
      </c>
    </row>
    <row r="408" hidden="1" spans="1:17">
      <c r="A408" s="12" t="s">
        <v>17</v>
      </c>
      <c r="B408" s="12" t="str">
        <f t="shared" si="72"/>
        <v>M4_M</v>
      </c>
      <c r="C408" s="12" t="str">
        <f t="shared" si="73"/>
        <v>MSD</v>
      </c>
      <c r="D408" s="12" t="str">
        <f t="shared" si="74"/>
        <v>BP_Motor_var</v>
      </c>
      <c r="E408" s="13" t="str">
        <f t="shared" si="75"/>
        <v>CHP1_M4_M_BP_Motor_var</v>
      </c>
      <c r="F408" s="14" t="str">
        <f t="shared" si="76"/>
        <v>BP_Motor_var_MSD</v>
      </c>
      <c r="G408" s="10" t="str">
        <f t="shared" si="77"/>
        <v>CHP1_M4_M_MSD</v>
      </c>
      <c r="H408" s="10" t="str">
        <f>VLOOKUP(基本表格!E408,起始地址定义!A:D,4,FALSE)&amp;" "&amp;Q408</f>
        <v>2147+P5-M11 1#刨片进料仓进料皮带分料器 电机控制 维修开关</v>
      </c>
      <c r="I408" s="10" t="str">
        <f t="shared" si="78"/>
        <v>DB1100,X916.2</v>
      </c>
      <c r="J408" s="13" t="str">
        <f>VLOOKUP(E408,起始地址定义!A:D,2,FALSE)</f>
        <v>DB1100</v>
      </c>
      <c r="K408" s="12" t="str">
        <f t="shared" si="79"/>
        <v>X916.2</v>
      </c>
      <c r="L408" s="13">
        <f>VLOOKUP(E408,起始地址定义!A:D,3,FALSE)</f>
        <v>900</v>
      </c>
      <c r="M408" s="14">
        <f>VLOOKUP($F408,类型描述及偏移量!$C:$H,2,FALSE)</f>
        <v>16.2</v>
      </c>
      <c r="N408" s="14" t="str">
        <f>VLOOKUP($F408,类型描述及偏移量!$C:$H,3,FALSE)</f>
        <v>离散</v>
      </c>
      <c r="O408" s="14" t="str">
        <f>VLOOKUP($F408,类型描述及偏移量!$C:$H,4,FALSE)</f>
        <v>On</v>
      </c>
      <c r="P408" s="14" t="str">
        <f>VLOOKUP($F408,类型描述及偏移量!$C:$H,5,FALSE)</f>
        <v>Yes</v>
      </c>
      <c r="Q408" s="14" t="str">
        <f>VLOOKUP($F408,类型描述及偏移量!$C:$H,6,FALSE)</f>
        <v>维修开关</v>
      </c>
    </row>
    <row r="409" hidden="1" spans="1:17">
      <c r="A409" s="12" t="s">
        <v>17</v>
      </c>
      <c r="B409" s="12" t="str">
        <f t="shared" si="72"/>
        <v>M4_M</v>
      </c>
      <c r="C409" s="12" t="str">
        <f t="shared" si="73"/>
        <v>LMD_CHK_2</v>
      </c>
      <c r="D409" s="12" t="str">
        <f t="shared" si="74"/>
        <v>BP_Motor_var</v>
      </c>
      <c r="E409" s="13" t="str">
        <f t="shared" si="75"/>
        <v>CHP1_M4_M_BP_Motor_var</v>
      </c>
      <c r="F409" s="14" t="str">
        <f t="shared" si="76"/>
        <v>BP_Motor_var_LMD_CHK_2</v>
      </c>
      <c r="G409" s="10" t="str">
        <f t="shared" si="77"/>
        <v>CHP1_M4_M_LMD_CHK_2</v>
      </c>
      <c r="H409" s="10" t="str">
        <f>VLOOKUP(基本表格!E409,起始地址定义!A:D,4,FALSE)&amp;" "&amp;Q409</f>
        <v>2147+P5-M11 1#刨片进料仓进料皮带分料器 电机控制 左跑偏2检测</v>
      </c>
      <c r="I409" s="10" t="str">
        <f t="shared" si="78"/>
        <v>DB1100,X916.3</v>
      </c>
      <c r="J409" s="13" t="str">
        <f>VLOOKUP(E409,起始地址定义!A:D,2,FALSE)</f>
        <v>DB1100</v>
      </c>
      <c r="K409" s="12" t="str">
        <f t="shared" si="79"/>
        <v>X916.3</v>
      </c>
      <c r="L409" s="13">
        <f>VLOOKUP(E409,起始地址定义!A:D,3,FALSE)</f>
        <v>900</v>
      </c>
      <c r="M409" s="14">
        <f>VLOOKUP($F409,类型描述及偏移量!$C:$H,2,FALSE)</f>
        <v>16.3</v>
      </c>
      <c r="N409" s="14" t="str">
        <f>VLOOKUP($F409,类型描述及偏移量!$C:$H,3,FALSE)</f>
        <v>离散</v>
      </c>
      <c r="O409" s="14" t="str">
        <f>VLOOKUP($F409,类型描述及偏移量!$C:$H,4,FALSE)</f>
        <v>None</v>
      </c>
      <c r="P409" s="14" t="str">
        <f>VLOOKUP($F409,类型描述及偏移量!$C:$H,5,FALSE)</f>
        <v>Yes</v>
      </c>
      <c r="Q409" s="14" t="str">
        <f>VLOOKUP($F409,类型描述及偏移量!$C:$H,6,FALSE)</f>
        <v>左跑偏2检测</v>
      </c>
    </row>
    <row r="410" hidden="1" spans="1:17">
      <c r="A410" s="12" t="s">
        <v>17</v>
      </c>
      <c r="B410" s="12" t="str">
        <f t="shared" si="72"/>
        <v>M4_M</v>
      </c>
      <c r="C410" s="12" t="str">
        <f t="shared" si="73"/>
        <v>RMD_CHK_2</v>
      </c>
      <c r="D410" s="12" t="str">
        <f t="shared" si="74"/>
        <v>BP_Motor_var</v>
      </c>
      <c r="E410" s="13" t="str">
        <f t="shared" si="75"/>
        <v>CHP1_M4_M_BP_Motor_var</v>
      </c>
      <c r="F410" s="14" t="str">
        <f t="shared" si="76"/>
        <v>BP_Motor_var_RMD_CHK_2</v>
      </c>
      <c r="G410" s="10" t="str">
        <f t="shared" si="77"/>
        <v>CHP1_M4_M_RMD_CHK_2</v>
      </c>
      <c r="H410" s="10" t="str">
        <f>VLOOKUP(基本表格!E410,起始地址定义!A:D,4,FALSE)&amp;" "&amp;Q410</f>
        <v>2147+P5-M11 1#刨片进料仓进料皮带分料器 电机控制 右跑偏2检测</v>
      </c>
      <c r="I410" s="10" t="str">
        <f t="shared" si="78"/>
        <v>DB1100,X916.4</v>
      </c>
      <c r="J410" s="13" t="str">
        <f>VLOOKUP(E410,起始地址定义!A:D,2,FALSE)</f>
        <v>DB1100</v>
      </c>
      <c r="K410" s="12" t="str">
        <f t="shared" si="79"/>
        <v>X916.4</v>
      </c>
      <c r="L410" s="13">
        <f>VLOOKUP(E410,起始地址定义!A:D,3,FALSE)</f>
        <v>900</v>
      </c>
      <c r="M410" s="14">
        <f>VLOOKUP($F410,类型描述及偏移量!$C:$H,2,FALSE)</f>
        <v>16.4</v>
      </c>
      <c r="N410" s="14" t="str">
        <f>VLOOKUP($F410,类型描述及偏移量!$C:$H,3,FALSE)</f>
        <v>离散</v>
      </c>
      <c r="O410" s="14" t="str">
        <f>VLOOKUP($F410,类型描述及偏移量!$C:$H,4,FALSE)</f>
        <v>None</v>
      </c>
      <c r="P410" s="14" t="str">
        <f>VLOOKUP($F410,类型描述及偏移量!$C:$H,5,FALSE)</f>
        <v>Yes</v>
      </c>
      <c r="Q410" s="14" t="str">
        <f>VLOOKUP($F410,类型描述及偏移量!$C:$H,6,FALSE)</f>
        <v>右跑偏2检测</v>
      </c>
    </row>
    <row r="411" hidden="1" spans="1:17">
      <c r="A411" s="12" t="s">
        <v>17</v>
      </c>
      <c r="B411" s="12" t="str">
        <f t="shared" si="72"/>
        <v>M4_M</v>
      </c>
      <c r="C411" s="12" t="str">
        <f t="shared" si="73"/>
        <v>InterStarTime</v>
      </c>
      <c r="D411" s="12" t="str">
        <f t="shared" si="74"/>
        <v>BP_Motor_var</v>
      </c>
      <c r="E411" s="13" t="str">
        <f t="shared" si="75"/>
        <v>CHP1_M4_M_BP_Motor_var</v>
      </c>
      <c r="F411" s="14" t="str">
        <f t="shared" si="76"/>
        <v>BP_Motor_var_InterStarTime</v>
      </c>
      <c r="G411" s="10" t="str">
        <f t="shared" si="77"/>
        <v>CHP1_M4_M_InterStarTime</v>
      </c>
      <c r="H411" s="10" t="str">
        <f>VLOOKUP(基本表格!E411,起始地址定义!A:D,4,FALSE)&amp;" "&amp;Q411</f>
        <v>2147+P5-M11 1#刨片进料仓进料皮带分料器 电机控制 联动启动延时</v>
      </c>
      <c r="I411" s="10" t="str">
        <f t="shared" si="78"/>
        <v>DB1100,INT918</v>
      </c>
      <c r="J411" s="13" t="str">
        <f>VLOOKUP(E411,起始地址定义!A:D,2,FALSE)</f>
        <v>DB1100</v>
      </c>
      <c r="K411" s="12" t="str">
        <f t="shared" si="79"/>
        <v>INT918</v>
      </c>
      <c r="L411" s="13">
        <f>VLOOKUP(E411,起始地址定义!A:D,3,FALSE)</f>
        <v>900</v>
      </c>
      <c r="M411" s="14">
        <f>VLOOKUP($F411,类型描述及偏移量!$C:$H,2,FALSE)</f>
        <v>18</v>
      </c>
      <c r="N411" s="14" t="str">
        <f>VLOOKUP($F411,类型描述及偏移量!$C:$H,3,FALSE)</f>
        <v>整型</v>
      </c>
      <c r="O411" s="14" t="str">
        <f>VLOOKUP($F411,类型描述及偏移量!$C:$H,4,FALSE)</f>
        <v>None</v>
      </c>
      <c r="P411" s="14" t="str">
        <f>VLOOKUP($F411,类型描述及偏移量!$C:$H,5,FALSE)</f>
        <v>No</v>
      </c>
      <c r="Q411" s="14" t="str">
        <f>VLOOKUP($F411,类型描述及偏移量!$C:$H,6,FALSE)</f>
        <v>联动启动延时</v>
      </c>
    </row>
    <row r="412" hidden="1" spans="1:17">
      <c r="A412" s="12" t="s">
        <v>17</v>
      </c>
      <c r="B412" s="12" t="str">
        <f t="shared" si="72"/>
        <v>M4_M</v>
      </c>
      <c r="C412" s="12" t="str">
        <f t="shared" si="73"/>
        <v>Alt_TMR</v>
      </c>
      <c r="D412" s="12" t="str">
        <f t="shared" si="74"/>
        <v>BP_Motor_var</v>
      </c>
      <c r="E412" s="13" t="str">
        <f t="shared" si="75"/>
        <v>CHP1_M4_M_BP_Motor_var</v>
      </c>
      <c r="F412" s="14" t="str">
        <f t="shared" si="76"/>
        <v>BP_Motor_var_Alt_TMR</v>
      </c>
      <c r="G412" s="10" t="str">
        <f t="shared" si="77"/>
        <v>CHP1_M4_M_Alt_TMR</v>
      </c>
      <c r="H412" s="10" t="str">
        <f>VLOOKUP(基本表格!E412,起始地址定义!A:D,4,FALSE)&amp;" "&amp;Q412</f>
        <v>2147+P5-M11 1#刨片进料仓进料皮带分料器 电机控制 起动转换时间 秒</v>
      </c>
      <c r="I412" s="10" t="str">
        <f t="shared" si="78"/>
        <v>DB1100,INT920</v>
      </c>
      <c r="J412" s="13" t="str">
        <f>VLOOKUP(E412,起始地址定义!A:D,2,FALSE)</f>
        <v>DB1100</v>
      </c>
      <c r="K412" s="12" t="str">
        <f t="shared" si="79"/>
        <v>INT920</v>
      </c>
      <c r="L412" s="13">
        <f>VLOOKUP(E412,起始地址定义!A:D,3,FALSE)</f>
        <v>900</v>
      </c>
      <c r="M412" s="14">
        <f>VLOOKUP($F412,类型描述及偏移量!$C:$H,2,FALSE)</f>
        <v>20</v>
      </c>
      <c r="N412" s="14" t="str">
        <f>VLOOKUP($F412,类型描述及偏移量!$C:$H,3,FALSE)</f>
        <v>整型</v>
      </c>
      <c r="O412" s="14" t="str">
        <f>VLOOKUP($F412,类型描述及偏移量!$C:$H,4,FALSE)</f>
        <v>None</v>
      </c>
      <c r="P412" s="14" t="str">
        <f>VLOOKUP($F412,类型描述及偏移量!$C:$H,5,FALSE)</f>
        <v>No</v>
      </c>
      <c r="Q412" s="14" t="str">
        <f>VLOOKUP($F412,类型描述及偏移量!$C:$H,6,FALSE)</f>
        <v>起动转换时间 秒</v>
      </c>
    </row>
    <row r="413" hidden="1" spans="1:17">
      <c r="A413" s="12" t="s">
        <v>17</v>
      </c>
      <c r="B413" s="12" t="str">
        <f t="shared" si="72"/>
        <v>M4_SetFRQ</v>
      </c>
      <c r="C413" s="12" t="str">
        <f t="shared" si="73"/>
        <v>HiProEN</v>
      </c>
      <c r="D413" s="12" t="str">
        <f t="shared" si="74"/>
        <v>BP_Value_var</v>
      </c>
      <c r="E413" s="13" t="str">
        <f t="shared" si="75"/>
        <v>CHP1_M4_SetFRQ_BP_Value_var</v>
      </c>
      <c r="F413" s="14" t="str">
        <f t="shared" si="76"/>
        <v>BP_Value_var_HiProEN</v>
      </c>
      <c r="G413" s="10" t="str">
        <f t="shared" si="77"/>
        <v>CHP1_M4_SetFRQ_HiProEN</v>
      </c>
      <c r="H413" s="10" t="str">
        <f>VLOOKUP(基本表格!E413,起始地址定义!A:D,4,FALSE)&amp;" "&amp;Q413</f>
        <v>2147+P5-M11 1#刨片进料仓进料皮带分料器 给定频率 上限保护使能</v>
      </c>
      <c r="I413" s="10" t="str">
        <f t="shared" si="78"/>
        <v>DB1100,X950.3</v>
      </c>
      <c r="J413" s="13" t="str">
        <f>VLOOKUP(E413,起始地址定义!A:D,2,FALSE)</f>
        <v>DB1100</v>
      </c>
      <c r="K413" s="12" t="str">
        <f t="shared" si="79"/>
        <v>X950.3</v>
      </c>
      <c r="L413" s="13">
        <f>VLOOKUP(E413,起始地址定义!A:D,3,FALSE)</f>
        <v>950</v>
      </c>
      <c r="M413" s="14">
        <f>VLOOKUP($F413,类型描述及偏移量!$C:$H,2,FALSE)</f>
        <v>0.299999999999997</v>
      </c>
      <c r="N413" s="14" t="str">
        <f>VLOOKUP($F413,类型描述及偏移量!$C:$H,3,FALSE)</f>
        <v>离散</v>
      </c>
      <c r="O413" s="14" t="str">
        <f>VLOOKUP($F413,类型描述及偏移量!$C:$H,4,FALSE)</f>
        <v>None</v>
      </c>
      <c r="P413" s="14" t="str">
        <f>VLOOKUP($F413,类型描述及偏移量!$C:$H,5,FALSE)</f>
        <v>No</v>
      </c>
      <c r="Q413" s="14" t="str">
        <f>VLOOKUP($F413,类型描述及偏移量!$C:$H,6,FALSE)</f>
        <v>上限保护使能</v>
      </c>
    </row>
    <row r="414" hidden="1" spans="1:17">
      <c r="A414" s="12" t="s">
        <v>17</v>
      </c>
      <c r="B414" s="12" t="str">
        <f t="shared" si="72"/>
        <v>M4_SetFRQ</v>
      </c>
      <c r="C414" s="12" t="str">
        <f t="shared" si="73"/>
        <v>LoProEN</v>
      </c>
      <c r="D414" s="12" t="str">
        <f t="shared" si="74"/>
        <v>BP_Value_var</v>
      </c>
      <c r="E414" s="13" t="str">
        <f t="shared" si="75"/>
        <v>CHP1_M4_SetFRQ_BP_Value_var</v>
      </c>
      <c r="F414" s="14" t="str">
        <f t="shared" si="76"/>
        <v>BP_Value_var_LoProEN</v>
      </c>
      <c r="G414" s="10" t="str">
        <f t="shared" si="77"/>
        <v>CHP1_M4_SetFRQ_LoProEN</v>
      </c>
      <c r="H414" s="10" t="str">
        <f>VLOOKUP(基本表格!E414,起始地址定义!A:D,4,FALSE)&amp;" "&amp;Q414</f>
        <v>2147+P5-M11 1#刨片进料仓进料皮带分料器 给定频率 下限保护使能</v>
      </c>
      <c r="I414" s="10" t="str">
        <f t="shared" si="78"/>
        <v>DB1100,X950.4</v>
      </c>
      <c r="J414" s="13" t="str">
        <f>VLOOKUP(E414,起始地址定义!A:D,2,FALSE)</f>
        <v>DB1100</v>
      </c>
      <c r="K414" s="12" t="str">
        <f t="shared" si="79"/>
        <v>X950.4</v>
      </c>
      <c r="L414" s="13">
        <f>VLOOKUP(E414,起始地址定义!A:D,3,FALSE)</f>
        <v>950</v>
      </c>
      <c r="M414" s="14">
        <f>VLOOKUP($F414,类型描述及偏移量!$C:$H,2,FALSE)</f>
        <v>0.399999999999999</v>
      </c>
      <c r="N414" s="14" t="str">
        <f>VLOOKUP($F414,类型描述及偏移量!$C:$H,3,FALSE)</f>
        <v>离散</v>
      </c>
      <c r="O414" s="14" t="str">
        <f>VLOOKUP($F414,类型描述及偏移量!$C:$H,4,FALSE)</f>
        <v>None</v>
      </c>
      <c r="P414" s="14" t="str">
        <f>VLOOKUP($F414,类型描述及偏移量!$C:$H,5,FALSE)</f>
        <v>No</v>
      </c>
      <c r="Q414" s="14" t="str">
        <f>VLOOKUP($F414,类型描述及偏移量!$C:$H,6,FALSE)</f>
        <v>下限保护使能</v>
      </c>
    </row>
    <row r="415" hidden="1" spans="1:17">
      <c r="A415" s="12" t="s">
        <v>17</v>
      </c>
      <c r="B415" s="12" t="str">
        <f t="shared" si="72"/>
        <v>M4_SetFRQ</v>
      </c>
      <c r="C415" s="12" t="str">
        <f t="shared" si="73"/>
        <v>HiALM</v>
      </c>
      <c r="D415" s="12" t="str">
        <f t="shared" si="74"/>
        <v>BP_Value_var</v>
      </c>
      <c r="E415" s="13" t="str">
        <f t="shared" si="75"/>
        <v>CHP1_M4_SetFRQ_BP_Value_var</v>
      </c>
      <c r="F415" s="14" t="str">
        <f t="shared" si="76"/>
        <v>BP_Value_var_HiALM</v>
      </c>
      <c r="G415" s="10" t="str">
        <f t="shared" si="77"/>
        <v>CHP1_M4_SetFRQ_HiALM</v>
      </c>
      <c r="H415" s="10" t="str">
        <f>VLOOKUP(基本表格!E415,起始地址定义!A:D,4,FALSE)&amp;" "&amp;Q415</f>
        <v>2147+P5-M11 1#刨片进料仓进料皮带分料器 给定频率 上限报警</v>
      </c>
      <c r="I415" s="10" t="str">
        <f t="shared" si="78"/>
        <v>DB1100,X950.5</v>
      </c>
      <c r="J415" s="13" t="str">
        <f>VLOOKUP(E415,起始地址定义!A:D,2,FALSE)</f>
        <v>DB1100</v>
      </c>
      <c r="K415" s="12" t="str">
        <f t="shared" si="79"/>
        <v>X950.5</v>
      </c>
      <c r="L415" s="13">
        <f>VLOOKUP(E415,起始地址定义!A:D,3,FALSE)</f>
        <v>950</v>
      </c>
      <c r="M415" s="14">
        <f>VLOOKUP($F415,类型描述及偏移量!$C:$H,2,FALSE)</f>
        <v>0.5</v>
      </c>
      <c r="N415" s="14" t="str">
        <f>VLOOKUP($F415,类型描述及偏移量!$C:$H,3,FALSE)</f>
        <v>离散</v>
      </c>
      <c r="O415" s="14" t="str">
        <f>VLOOKUP($F415,类型描述及偏移量!$C:$H,4,FALSE)</f>
        <v>None</v>
      </c>
      <c r="P415" s="14" t="str">
        <f>VLOOKUP($F415,类型描述及偏移量!$C:$H,5,FALSE)</f>
        <v>Yes</v>
      </c>
      <c r="Q415" s="14" t="str">
        <f>VLOOKUP($F415,类型描述及偏移量!$C:$H,6,FALSE)</f>
        <v>上限报警</v>
      </c>
    </row>
    <row r="416" hidden="1" spans="1:17">
      <c r="A416" s="12" t="s">
        <v>17</v>
      </c>
      <c r="B416" s="12" t="str">
        <f t="shared" si="72"/>
        <v>M4_SetFRQ</v>
      </c>
      <c r="C416" s="12" t="str">
        <f t="shared" si="73"/>
        <v>LoALM</v>
      </c>
      <c r="D416" s="12" t="str">
        <f t="shared" si="74"/>
        <v>BP_Value_var</v>
      </c>
      <c r="E416" s="13" t="str">
        <f t="shared" si="75"/>
        <v>CHP1_M4_SetFRQ_BP_Value_var</v>
      </c>
      <c r="F416" s="14" t="str">
        <f t="shared" si="76"/>
        <v>BP_Value_var_LoALM</v>
      </c>
      <c r="G416" s="10" t="str">
        <f t="shared" si="77"/>
        <v>CHP1_M4_SetFRQ_LoALM</v>
      </c>
      <c r="H416" s="10" t="str">
        <f>VLOOKUP(基本表格!E416,起始地址定义!A:D,4,FALSE)&amp;" "&amp;Q416</f>
        <v>2147+P5-M11 1#刨片进料仓进料皮带分料器 给定频率 下限报警</v>
      </c>
      <c r="I416" s="10" t="str">
        <f t="shared" si="78"/>
        <v>DB1100,X950.6</v>
      </c>
      <c r="J416" s="13" t="str">
        <f>VLOOKUP(E416,起始地址定义!A:D,2,FALSE)</f>
        <v>DB1100</v>
      </c>
      <c r="K416" s="12" t="str">
        <f t="shared" si="79"/>
        <v>X950.6</v>
      </c>
      <c r="L416" s="13">
        <f>VLOOKUP(E416,起始地址定义!A:D,3,FALSE)</f>
        <v>950</v>
      </c>
      <c r="M416" s="14">
        <f>VLOOKUP($F416,类型描述及偏移量!$C:$H,2,FALSE)</f>
        <v>0.600000000000001</v>
      </c>
      <c r="N416" s="14" t="str">
        <f>VLOOKUP($F416,类型描述及偏移量!$C:$H,3,FALSE)</f>
        <v>离散</v>
      </c>
      <c r="O416" s="14" t="str">
        <f>VLOOKUP($F416,类型描述及偏移量!$C:$H,4,FALSE)</f>
        <v>None</v>
      </c>
      <c r="P416" s="14" t="str">
        <f>VLOOKUP($F416,类型描述及偏移量!$C:$H,5,FALSE)</f>
        <v>Yes</v>
      </c>
      <c r="Q416" s="14" t="str">
        <f>VLOOKUP($F416,类型描述及偏移量!$C:$H,6,FALSE)</f>
        <v>下限报警</v>
      </c>
    </row>
    <row r="417" hidden="1" spans="1:17">
      <c r="A417" s="12" t="s">
        <v>17</v>
      </c>
      <c r="B417" s="12" t="str">
        <f t="shared" si="72"/>
        <v>M4_SetFRQ</v>
      </c>
      <c r="C417" s="12" t="str">
        <f t="shared" si="73"/>
        <v>HiHiALM</v>
      </c>
      <c r="D417" s="12" t="str">
        <f t="shared" si="74"/>
        <v>BP_Value_var</v>
      </c>
      <c r="E417" s="13" t="str">
        <f t="shared" si="75"/>
        <v>CHP1_M4_SetFRQ_BP_Value_var</v>
      </c>
      <c r="F417" s="14" t="str">
        <f t="shared" si="76"/>
        <v>BP_Value_var_HiHiALM</v>
      </c>
      <c r="G417" s="10" t="str">
        <f t="shared" si="77"/>
        <v>CHP1_M4_SetFRQ_HiHiALM</v>
      </c>
      <c r="H417" s="10" t="str">
        <f>VLOOKUP(基本表格!E417,起始地址定义!A:D,4,FALSE)&amp;" "&amp;Q417</f>
        <v>2147+P5-M11 1#刨片进料仓进料皮带分料器 给定频率 上上限报警</v>
      </c>
      <c r="I417" s="10" t="str">
        <f t="shared" si="78"/>
        <v>DB1100,X950.7</v>
      </c>
      <c r="J417" s="13" t="str">
        <f>VLOOKUP(E417,起始地址定义!A:D,2,FALSE)</f>
        <v>DB1100</v>
      </c>
      <c r="K417" s="12" t="str">
        <f t="shared" si="79"/>
        <v>X950.7</v>
      </c>
      <c r="L417" s="13">
        <f>VLOOKUP(E417,起始地址定义!A:D,3,FALSE)</f>
        <v>950</v>
      </c>
      <c r="M417" s="14">
        <f>VLOOKUP($F417,类型描述及偏移量!$C:$H,2,FALSE)</f>
        <v>0.700000000000003</v>
      </c>
      <c r="N417" s="14" t="str">
        <f>VLOOKUP($F417,类型描述及偏移量!$C:$H,3,FALSE)</f>
        <v>离散</v>
      </c>
      <c r="O417" s="14" t="str">
        <f>VLOOKUP($F417,类型描述及偏移量!$C:$H,4,FALSE)</f>
        <v>On</v>
      </c>
      <c r="P417" s="14" t="str">
        <f>VLOOKUP($F417,类型描述及偏移量!$C:$H,5,FALSE)</f>
        <v>Yes</v>
      </c>
      <c r="Q417" s="14" t="str">
        <f>VLOOKUP($F417,类型描述及偏移量!$C:$H,6,FALSE)</f>
        <v>上上限报警</v>
      </c>
    </row>
    <row r="418" hidden="1" spans="1:17">
      <c r="A418" s="12" t="s">
        <v>17</v>
      </c>
      <c r="B418" s="12" t="str">
        <f t="shared" si="72"/>
        <v>M4_SetFRQ</v>
      </c>
      <c r="C418" s="12" t="str">
        <f t="shared" si="73"/>
        <v>LoLoALM</v>
      </c>
      <c r="D418" s="12" t="str">
        <f t="shared" si="74"/>
        <v>BP_Value_var</v>
      </c>
      <c r="E418" s="13" t="str">
        <f t="shared" si="75"/>
        <v>CHP1_M4_SetFRQ_BP_Value_var</v>
      </c>
      <c r="F418" s="14" t="str">
        <f t="shared" si="76"/>
        <v>BP_Value_var_LoLoALM</v>
      </c>
      <c r="G418" s="10" t="str">
        <f t="shared" si="77"/>
        <v>CHP1_M4_SetFRQ_LoLoALM</v>
      </c>
      <c r="H418" s="10" t="str">
        <f>VLOOKUP(基本表格!E418,起始地址定义!A:D,4,FALSE)&amp;" "&amp;Q418</f>
        <v>2147+P5-M11 1#刨片进料仓进料皮带分料器 给定频率 下下限报警</v>
      </c>
      <c r="I418" s="10" t="str">
        <f t="shared" si="78"/>
        <v>DB1100,X951.0</v>
      </c>
      <c r="J418" s="13" t="str">
        <f>VLOOKUP(E418,起始地址定义!A:D,2,FALSE)</f>
        <v>DB1100</v>
      </c>
      <c r="K418" s="12" t="str">
        <f t="shared" si="79"/>
        <v>X951.0</v>
      </c>
      <c r="L418" s="13">
        <f>VLOOKUP(E418,起始地址定义!A:D,3,FALSE)</f>
        <v>950</v>
      </c>
      <c r="M418" s="14">
        <f>VLOOKUP($F418,类型描述及偏移量!$C:$H,2,FALSE)</f>
        <v>1</v>
      </c>
      <c r="N418" s="14" t="str">
        <f>VLOOKUP($F418,类型描述及偏移量!$C:$H,3,FALSE)</f>
        <v>离散</v>
      </c>
      <c r="O418" s="14" t="str">
        <f>VLOOKUP($F418,类型描述及偏移量!$C:$H,4,FALSE)</f>
        <v>On</v>
      </c>
      <c r="P418" s="14" t="str">
        <f>VLOOKUP($F418,类型描述及偏移量!$C:$H,5,FALSE)</f>
        <v>Yes</v>
      </c>
      <c r="Q418" s="14" t="str">
        <f>VLOOKUP($F418,类型描述及偏移量!$C:$H,6,FALSE)</f>
        <v>下下限报警</v>
      </c>
    </row>
    <row r="419" hidden="1" spans="1:17">
      <c r="A419" s="12" t="s">
        <v>17</v>
      </c>
      <c r="B419" s="12" t="str">
        <f t="shared" ref="B419:B482" si="80">"M"&amp;RIGHT(LEFT(B296,FIND("_",B296,1)-1),LEN(LEFT(B296,FIND("_",B296,1)-1))-1)+1&amp;"_"&amp;RIGHT(B296,LEN(B296)-FIND("_",B296,1))</f>
        <v>M4_SetFRQ</v>
      </c>
      <c r="C419" s="12" t="str">
        <f t="shared" ref="C419:C482" si="81">C296</f>
        <v>LimALM</v>
      </c>
      <c r="D419" s="12" t="str">
        <f t="shared" ref="D419:D482" si="82">D296</f>
        <v>BP_Value_var</v>
      </c>
      <c r="E419" s="13" t="str">
        <f t="shared" si="75"/>
        <v>CHP1_M4_SetFRQ_BP_Value_var</v>
      </c>
      <c r="F419" s="14" t="str">
        <f t="shared" si="76"/>
        <v>BP_Value_var_LimALM</v>
      </c>
      <c r="G419" s="10" t="str">
        <f t="shared" si="77"/>
        <v>CHP1_M4_SetFRQ_LimALM</v>
      </c>
      <c r="H419" s="10" t="str">
        <f>VLOOKUP(基本表格!E419,起始地址定义!A:D,4,FALSE)&amp;" "&amp;Q419</f>
        <v>2147+P5-M11 1#刨片进料仓进料皮带分料器 给定频率 极限报警</v>
      </c>
      <c r="I419" s="10" t="str">
        <f t="shared" si="78"/>
        <v>DB1100,X951.1</v>
      </c>
      <c r="J419" s="13" t="str">
        <f>VLOOKUP(E419,起始地址定义!A:D,2,FALSE)</f>
        <v>DB1100</v>
      </c>
      <c r="K419" s="12" t="str">
        <f t="shared" si="79"/>
        <v>X951.1</v>
      </c>
      <c r="L419" s="13">
        <f>VLOOKUP(E419,起始地址定义!A:D,3,FALSE)</f>
        <v>950</v>
      </c>
      <c r="M419" s="14">
        <f>VLOOKUP($F419,类型描述及偏移量!$C:$H,2,FALSE)</f>
        <v>1.1</v>
      </c>
      <c r="N419" s="14" t="str">
        <f>VLOOKUP($F419,类型描述及偏移量!$C:$H,3,FALSE)</f>
        <v>离散</v>
      </c>
      <c r="O419" s="14" t="str">
        <f>VLOOKUP($F419,类型描述及偏移量!$C:$H,4,FALSE)</f>
        <v>On</v>
      </c>
      <c r="P419" s="14" t="str">
        <f>VLOOKUP($F419,类型描述及偏移量!$C:$H,5,FALSE)</f>
        <v>Yes</v>
      </c>
      <c r="Q419" s="14" t="str">
        <f>VLOOKUP($F419,类型描述及偏移量!$C:$H,6,FALSE)</f>
        <v>极限报警</v>
      </c>
    </row>
    <row r="420" hidden="1" spans="1:17">
      <c r="A420" s="12" t="s">
        <v>17</v>
      </c>
      <c r="B420" s="12" t="str">
        <f t="shared" si="80"/>
        <v>M4_SetFRQ</v>
      </c>
      <c r="C420" s="12" t="str">
        <f t="shared" si="81"/>
        <v>LostALM</v>
      </c>
      <c r="D420" s="12" t="str">
        <f t="shared" si="82"/>
        <v>BP_Value_var</v>
      </c>
      <c r="E420" s="13" t="str">
        <f t="shared" si="75"/>
        <v>CHP1_M4_SetFRQ_BP_Value_var</v>
      </c>
      <c r="F420" s="14" t="str">
        <f t="shared" si="76"/>
        <v>BP_Value_var_LostALM</v>
      </c>
      <c r="G420" s="10" t="str">
        <f t="shared" si="77"/>
        <v>CHP1_M4_SetFRQ_LostALM</v>
      </c>
      <c r="H420" s="10" t="str">
        <f>VLOOKUP(基本表格!E420,起始地址定义!A:D,4,FALSE)&amp;" "&amp;Q420</f>
        <v>2147+P5-M11 1#刨片进料仓进料皮带分料器 给定频率 传感器断线报警</v>
      </c>
      <c r="I420" s="10" t="str">
        <f t="shared" si="78"/>
        <v>DB1100,X951.2</v>
      </c>
      <c r="J420" s="13" t="str">
        <f>VLOOKUP(E420,起始地址定义!A:D,2,FALSE)</f>
        <v>DB1100</v>
      </c>
      <c r="K420" s="12" t="str">
        <f t="shared" si="79"/>
        <v>X951.2</v>
      </c>
      <c r="L420" s="13">
        <f>VLOOKUP(E420,起始地址定义!A:D,3,FALSE)</f>
        <v>950</v>
      </c>
      <c r="M420" s="14">
        <f>VLOOKUP($F420,类型描述及偏移量!$C:$H,2,FALSE)</f>
        <v>1.2</v>
      </c>
      <c r="N420" s="14" t="str">
        <f>VLOOKUP($F420,类型描述及偏移量!$C:$H,3,FALSE)</f>
        <v>离散</v>
      </c>
      <c r="O420" s="14" t="str">
        <f>VLOOKUP($F420,类型描述及偏移量!$C:$H,4,FALSE)</f>
        <v>On</v>
      </c>
      <c r="P420" s="14" t="str">
        <f>VLOOKUP($F420,类型描述及偏移量!$C:$H,5,FALSE)</f>
        <v>Yes</v>
      </c>
      <c r="Q420" s="14" t="str">
        <f>VLOOKUP($F420,类型描述及偏移量!$C:$H,6,FALSE)</f>
        <v>传感器断线报警</v>
      </c>
    </row>
    <row r="421" hidden="1" spans="1:17">
      <c r="A421" s="12" t="s">
        <v>17</v>
      </c>
      <c r="B421" s="12" t="str">
        <f t="shared" si="80"/>
        <v>M4_SetFRQ</v>
      </c>
      <c r="C421" s="12" t="str">
        <f t="shared" si="81"/>
        <v>Code</v>
      </c>
      <c r="D421" s="12" t="str">
        <f t="shared" si="82"/>
        <v>BP_Value_var</v>
      </c>
      <c r="E421" s="13" t="str">
        <f t="shared" si="75"/>
        <v>CHP1_M4_SetFRQ_BP_Value_var</v>
      </c>
      <c r="F421" s="14" t="str">
        <f t="shared" si="76"/>
        <v>BP_Value_var_Code</v>
      </c>
      <c r="G421" s="10" t="str">
        <f t="shared" si="77"/>
        <v>CHP1_M4_SetFRQ_Code</v>
      </c>
      <c r="H421" s="10" t="str">
        <f>VLOOKUP(基本表格!E421,起始地址定义!A:D,4,FALSE)&amp;" "&amp;Q421</f>
        <v>2147+P5-M11 1#刨片进料仓进料皮带分料器 给定频率 实际内码</v>
      </c>
      <c r="I421" s="10" t="str">
        <f t="shared" si="78"/>
        <v>DB1100,INT952</v>
      </c>
      <c r="J421" s="13" t="str">
        <f>VLOOKUP(E421,起始地址定义!A:D,2,FALSE)</f>
        <v>DB1100</v>
      </c>
      <c r="K421" s="12" t="str">
        <f t="shared" si="79"/>
        <v>INT952</v>
      </c>
      <c r="L421" s="13">
        <f>VLOOKUP(E421,起始地址定义!A:D,3,FALSE)</f>
        <v>950</v>
      </c>
      <c r="M421" s="14">
        <f>VLOOKUP($F421,类型描述及偏移量!$C:$H,2,FALSE)</f>
        <v>2</v>
      </c>
      <c r="N421" s="14" t="str">
        <f>VLOOKUP($F421,类型描述及偏移量!$C:$H,3,FALSE)</f>
        <v>整型</v>
      </c>
      <c r="O421" s="14" t="str">
        <f>VLOOKUP($F421,类型描述及偏移量!$C:$H,4,FALSE)</f>
        <v>None</v>
      </c>
      <c r="P421" s="14" t="str">
        <f>VLOOKUP($F421,类型描述及偏移量!$C:$H,5,FALSE)</f>
        <v>Yes</v>
      </c>
      <c r="Q421" s="14" t="str">
        <f>VLOOKUP($F421,类型描述及偏移量!$C:$H,6,FALSE)</f>
        <v>实际内码</v>
      </c>
    </row>
    <row r="422" spans="1:17">
      <c r="A422" s="12" t="s">
        <v>17</v>
      </c>
      <c r="B422" s="12" t="str">
        <f t="shared" si="80"/>
        <v>M4_SetFRQ</v>
      </c>
      <c r="C422" s="12" t="str">
        <f t="shared" si="81"/>
        <v>Value</v>
      </c>
      <c r="D422" s="12" t="str">
        <f t="shared" si="82"/>
        <v>BP_Value_var</v>
      </c>
      <c r="E422" s="13" t="str">
        <f t="shared" si="75"/>
        <v>CHP1_M4_SetFRQ_BP_Value_var</v>
      </c>
      <c r="F422" s="14" t="str">
        <f t="shared" si="76"/>
        <v>BP_Value_var_Value</v>
      </c>
      <c r="G422" s="10" t="str">
        <f t="shared" si="77"/>
        <v>CHP1_M4_SetFRQ_Value</v>
      </c>
      <c r="H422" s="10" t="str">
        <f>VLOOKUP(基本表格!E422,起始地址定义!A:D,4,FALSE)&amp;" "&amp;Q422</f>
        <v>2147+P5-M11 1#刨片进料仓进料皮带分料器 给定频率 实际值</v>
      </c>
      <c r="I422" s="10" t="str">
        <f t="shared" si="78"/>
        <v>DB1100,REAL956</v>
      </c>
      <c r="J422" s="13" t="str">
        <f>VLOOKUP(E422,起始地址定义!A:D,2,FALSE)</f>
        <v>DB1100</v>
      </c>
      <c r="K422" s="12" t="str">
        <f t="shared" si="79"/>
        <v>REAL956</v>
      </c>
      <c r="L422" s="13">
        <f>VLOOKUP(E422,起始地址定义!A:D,3,FALSE)</f>
        <v>950</v>
      </c>
      <c r="M422" s="14">
        <f>VLOOKUP($F422,类型描述及偏移量!$C:$H,2,FALSE)</f>
        <v>6</v>
      </c>
      <c r="N422" s="14" t="str">
        <f>VLOOKUP($F422,类型描述及偏移量!$C:$H,3,FALSE)</f>
        <v>实型</v>
      </c>
      <c r="O422" s="14" t="str">
        <f>VLOOKUP($F422,类型描述及偏移量!$C:$H,4,FALSE)</f>
        <v>None</v>
      </c>
      <c r="P422" s="14" t="str">
        <f>VLOOKUP($F422,类型描述及偏移量!$C:$H,5,FALSE)</f>
        <v>Yes</v>
      </c>
      <c r="Q422" s="14" t="str">
        <f>VLOOKUP($F422,类型描述及偏移量!$C:$H,6,FALSE)</f>
        <v>实际值</v>
      </c>
    </row>
    <row r="423" spans="1:17">
      <c r="A423" s="12" t="s">
        <v>17</v>
      </c>
      <c r="B423" s="12" t="str">
        <f t="shared" si="80"/>
        <v>M4_SetFRQ</v>
      </c>
      <c r="C423" s="12" t="str">
        <f t="shared" si="81"/>
        <v>Range</v>
      </c>
      <c r="D423" s="12" t="str">
        <f t="shared" si="82"/>
        <v>BP_Value_var</v>
      </c>
      <c r="E423" s="13" t="str">
        <f t="shared" si="75"/>
        <v>CHP1_M4_SetFRQ_BP_Value_var</v>
      </c>
      <c r="F423" s="14" t="str">
        <f t="shared" si="76"/>
        <v>BP_Value_var_Range</v>
      </c>
      <c r="G423" s="10" t="str">
        <f t="shared" si="77"/>
        <v>CHP1_M4_SetFRQ_Range</v>
      </c>
      <c r="H423" s="10" t="str">
        <f>VLOOKUP(基本表格!E423,起始地址定义!A:D,4,FALSE)&amp;" "&amp;Q423</f>
        <v>2147+P5-M11 1#刨片进料仓进料皮带分料器 给定频率 量程</v>
      </c>
      <c r="I423" s="10" t="str">
        <f t="shared" si="78"/>
        <v>DB1100,REAL960</v>
      </c>
      <c r="J423" s="13" t="str">
        <f>VLOOKUP(E423,起始地址定义!A:D,2,FALSE)</f>
        <v>DB1100</v>
      </c>
      <c r="K423" s="12" t="str">
        <f t="shared" si="79"/>
        <v>REAL960</v>
      </c>
      <c r="L423" s="13">
        <f>VLOOKUP(E423,起始地址定义!A:D,3,FALSE)</f>
        <v>950</v>
      </c>
      <c r="M423" s="14">
        <f>VLOOKUP($F423,类型描述及偏移量!$C:$H,2,FALSE)</f>
        <v>10</v>
      </c>
      <c r="N423" s="14" t="str">
        <f>VLOOKUP($F423,类型描述及偏移量!$C:$H,3,FALSE)</f>
        <v>实型</v>
      </c>
      <c r="O423" s="14" t="str">
        <f>VLOOKUP($F423,类型描述及偏移量!$C:$H,4,FALSE)</f>
        <v>None</v>
      </c>
      <c r="P423" s="14" t="str">
        <f>VLOOKUP($F423,类型描述及偏移量!$C:$H,5,FALSE)</f>
        <v>No</v>
      </c>
      <c r="Q423" s="14" t="str">
        <f>VLOOKUP($F423,类型描述及偏移量!$C:$H,6,FALSE)</f>
        <v>量程</v>
      </c>
    </row>
    <row r="424" spans="1:17">
      <c r="A424" s="12" t="s">
        <v>17</v>
      </c>
      <c r="B424" s="12" t="str">
        <f t="shared" si="80"/>
        <v>M4_SetFRQ</v>
      </c>
      <c r="C424" s="12" t="str">
        <f t="shared" si="81"/>
        <v>Hi</v>
      </c>
      <c r="D424" s="12" t="str">
        <f t="shared" si="82"/>
        <v>BP_Value_var</v>
      </c>
      <c r="E424" s="13" t="str">
        <f t="shared" si="75"/>
        <v>CHP1_M4_SetFRQ_BP_Value_var</v>
      </c>
      <c r="F424" s="14" t="str">
        <f t="shared" si="76"/>
        <v>BP_Value_var_Hi</v>
      </c>
      <c r="G424" s="10" t="str">
        <f t="shared" si="77"/>
        <v>CHP1_M4_SetFRQ_Hi</v>
      </c>
      <c r="H424" s="10" t="str">
        <f>VLOOKUP(基本表格!E424,起始地址定义!A:D,4,FALSE)&amp;" "&amp;Q424</f>
        <v>2147+P5-M11 1#刨片进料仓进料皮带分料器 给定频率 上限值</v>
      </c>
      <c r="I424" s="10" t="str">
        <f t="shared" si="78"/>
        <v>DB1100,REAL964</v>
      </c>
      <c r="J424" s="13" t="str">
        <f>VLOOKUP(E424,起始地址定义!A:D,2,FALSE)</f>
        <v>DB1100</v>
      </c>
      <c r="K424" s="12" t="str">
        <f t="shared" si="79"/>
        <v>REAL964</v>
      </c>
      <c r="L424" s="13">
        <f>VLOOKUP(E424,起始地址定义!A:D,3,FALSE)</f>
        <v>950</v>
      </c>
      <c r="M424" s="14">
        <f>VLOOKUP($F424,类型描述及偏移量!$C:$H,2,FALSE)</f>
        <v>14</v>
      </c>
      <c r="N424" s="14" t="str">
        <f>VLOOKUP($F424,类型描述及偏移量!$C:$H,3,FALSE)</f>
        <v>实型</v>
      </c>
      <c r="O424" s="14" t="str">
        <f>VLOOKUP($F424,类型描述及偏移量!$C:$H,4,FALSE)</f>
        <v>None</v>
      </c>
      <c r="P424" s="14" t="str">
        <f>VLOOKUP($F424,类型描述及偏移量!$C:$H,5,FALSE)</f>
        <v>No</v>
      </c>
      <c r="Q424" s="14" t="str">
        <f>VLOOKUP($F424,类型描述及偏移量!$C:$H,6,FALSE)</f>
        <v>上限值</v>
      </c>
    </row>
    <row r="425" spans="1:17">
      <c r="A425" s="12" t="s">
        <v>17</v>
      </c>
      <c r="B425" s="12" t="str">
        <f t="shared" si="80"/>
        <v>M4_SetFRQ</v>
      </c>
      <c r="C425" s="12" t="str">
        <f t="shared" si="81"/>
        <v>Lo</v>
      </c>
      <c r="D425" s="12" t="str">
        <f t="shared" si="82"/>
        <v>BP_Value_var</v>
      </c>
      <c r="E425" s="13" t="str">
        <f t="shared" si="75"/>
        <v>CHP1_M4_SetFRQ_BP_Value_var</v>
      </c>
      <c r="F425" s="14" t="str">
        <f t="shared" si="76"/>
        <v>BP_Value_var_Lo</v>
      </c>
      <c r="G425" s="10" t="str">
        <f t="shared" si="77"/>
        <v>CHP1_M4_SetFRQ_Lo</v>
      </c>
      <c r="H425" s="10" t="str">
        <f>VLOOKUP(基本表格!E425,起始地址定义!A:D,4,FALSE)&amp;" "&amp;Q425</f>
        <v>2147+P5-M11 1#刨片进料仓进料皮带分料器 给定频率 下限值</v>
      </c>
      <c r="I425" s="10" t="str">
        <f t="shared" si="78"/>
        <v>DB1100,REAL968</v>
      </c>
      <c r="J425" s="13" t="str">
        <f>VLOOKUP(E425,起始地址定义!A:D,2,FALSE)</f>
        <v>DB1100</v>
      </c>
      <c r="K425" s="12" t="str">
        <f t="shared" si="79"/>
        <v>REAL968</v>
      </c>
      <c r="L425" s="13">
        <f>VLOOKUP(E425,起始地址定义!A:D,3,FALSE)</f>
        <v>950</v>
      </c>
      <c r="M425" s="14">
        <f>VLOOKUP($F425,类型描述及偏移量!$C:$H,2,FALSE)</f>
        <v>18</v>
      </c>
      <c r="N425" s="14" t="str">
        <f>VLOOKUP($F425,类型描述及偏移量!$C:$H,3,FALSE)</f>
        <v>实型</v>
      </c>
      <c r="O425" s="14" t="str">
        <f>VLOOKUP($F425,类型描述及偏移量!$C:$H,4,FALSE)</f>
        <v>None</v>
      </c>
      <c r="P425" s="14" t="str">
        <f>VLOOKUP($F425,类型描述及偏移量!$C:$H,5,FALSE)</f>
        <v>No</v>
      </c>
      <c r="Q425" s="14" t="str">
        <f>VLOOKUP($F425,类型描述及偏移量!$C:$H,6,FALSE)</f>
        <v>下限值</v>
      </c>
    </row>
    <row r="426" spans="1:17">
      <c r="A426" s="12" t="s">
        <v>17</v>
      </c>
      <c r="B426" s="12" t="str">
        <f t="shared" si="80"/>
        <v>M4_SetFRQ</v>
      </c>
      <c r="C426" s="12" t="str">
        <f t="shared" si="81"/>
        <v>HiHi</v>
      </c>
      <c r="D426" s="12" t="str">
        <f t="shared" si="82"/>
        <v>BP_Value_var</v>
      </c>
      <c r="E426" s="13" t="str">
        <f t="shared" si="75"/>
        <v>CHP1_M4_SetFRQ_BP_Value_var</v>
      </c>
      <c r="F426" s="14" t="str">
        <f t="shared" si="76"/>
        <v>BP_Value_var_HiHi</v>
      </c>
      <c r="G426" s="10" t="str">
        <f t="shared" si="77"/>
        <v>CHP1_M4_SetFRQ_HiHi</v>
      </c>
      <c r="H426" s="10" t="str">
        <f>VLOOKUP(基本表格!E426,起始地址定义!A:D,4,FALSE)&amp;" "&amp;Q426</f>
        <v>2147+P5-M11 1#刨片进料仓进料皮带分料器 给定频率 上上限值</v>
      </c>
      <c r="I426" s="10" t="str">
        <f t="shared" si="78"/>
        <v>DB1100,REAL972</v>
      </c>
      <c r="J426" s="13" t="str">
        <f>VLOOKUP(E426,起始地址定义!A:D,2,FALSE)</f>
        <v>DB1100</v>
      </c>
      <c r="K426" s="12" t="str">
        <f t="shared" si="79"/>
        <v>REAL972</v>
      </c>
      <c r="L426" s="13">
        <f>VLOOKUP(E426,起始地址定义!A:D,3,FALSE)</f>
        <v>950</v>
      </c>
      <c r="M426" s="14">
        <f>VLOOKUP($F426,类型描述及偏移量!$C:$H,2,FALSE)</f>
        <v>22</v>
      </c>
      <c r="N426" s="14" t="str">
        <f>VLOOKUP($F426,类型描述及偏移量!$C:$H,3,FALSE)</f>
        <v>实型</v>
      </c>
      <c r="O426" s="14" t="str">
        <f>VLOOKUP($F426,类型描述及偏移量!$C:$H,4,FALSE)</f>
        <v>None</v>
      </c>
      <c r="P426" s="14" t="str">
        <f>VLOOKUP($F426,类型描述及偏移量!$C:$H,5,FALSE)</f>
        <v>No</v>
      </c>
      <c r="Q426" s="14" t="str">
        <f>VLOOKUP($F426,类型描述及偏移量!$C:$H,6,FALSE)</f>
        <v>上上限值</v>
      </c>
    </row>
    <row r="427" spans="1:17">
      <c r="A427" s="12" t="s">
        <v>17</v>
      </c>
      <c r="B427" s="12" t="str">
        <f t="shared" si="80"/>
        <v>M4_SetFRQ</v>
      </c>
      <c r="C427" s="12" t="str">
        <f t="shared" si="81"/>
        <v>LoLo</v>
      </c>
      <c r="D427" s="12" t="str">
        <f t="shared" si="82"/>
        <v>BP_Value_var</v>
      </c>
      <c r="E427" s="13" t="str">
        <f t="shared" si="75"/>
        <v>CHP1_M4_SetFRQ_BP_Value_var</v>
      </c>
      <c r="F427" s="14" t="str">
        <f t="shared" si="76"/>
        <v>BP_Value_var_LoLo</v>
      </c>
      <c r="G427" s="10" t="str">
        <f t="shared" si="77"/>
        <v>CHP1_M4_SetFRQ_LoLo</v>
      </c>
      <c r="H427" s="10" t="str">
        <f>VLOOKUP(基本表格!E427,起始地址定义!A:D,4,FALSE)&amp;" "&amp;Q427</f>
        <v>2147+P5-M11 1#刨片进料仓进料皮带分料器 给定频率 下下限值</v>
      </c>
      <c r="I427" s="10" t="str">
        <f t="shared" si="78"/>
        <v>DB1100,REAL976</v>
      </c>
      <c r="J427" s="13" t="str">
        <f>VLOOKUP(E427,起始地址定义!A:D,2,FALSE)</f>
        <v>DB1100</v>
      </c>
      <c r="K427" s="12" t="str">
        <f t="shared" si="79"/>
        <v>REAL976</v>
      </c>
      <c r="L427" s="13">
        <f>VLOOKUP(E427,起始地址定义!A:D,3,FALSE)</f>
        <v>950</v>
      </c>
      <c r="M427" s="14">
        <f>VLOOKUP($F427,类型描述及偏移量!$C:$H,2,FALSE)</f>
        <v>26</v>
      </c>
      <c r="N427" s="14" t="str">
        <f>VLOOKUP($F427,类型描述及偏移量!$C:$H,3,FALSE)</f>
        <v>实型</v>
      </c>
      <c r="O427" s="14" t="str">
        <f>VLOOKUP($F427,类型描述及偏移量!$C:$H,4,FALSE)</f>
        <v>None</v>
      </c>
      <c r="P427" s="14" t="str">
        <f>VLOOKUP($F427,类型描述及偏移量!$C:$H,5,FALSE)</f>
        <v>No</v>
      </c>
      <c r="Q427" s="14" t="str">
        <f>VLOOKUP($F427,类型描述及偏移量!$C:$H,6,FALSE)</f>
        <v>下下限值</v>
      </c>
    </row>
    <row r="428" hidden="1" spans="1:17">
      <c r="A428" s="12" t="s">
        <v>17</v>
      </c>
      <c r="B428" s="12" t="str">
        <f t="shared" si="80"/>
        <v>M4_ActFRQ</v>
      </c>
      <c r="C428" s="12" t="str">
        <f t="shared" si="81"/>
        <v>HiProEN</v>
      </c>
      <c r="D428" s="12" t="str">
        <f t="shared" si="82"/>
        <v>BP_Value_var</v>
      </c>
      <c r="E428" s="13" t="str">
        <f t="shared" si="75"/>
        <v>CHP1_M4_ActFRQ_BP_Value_var</v>
      </c>
      <c r="F428" s="14" t="str">
        <f t="shared" si="76"/>
        <v>BP_Value_var_HiProEN</v>
      </c>
      <c r="G428" s="10" t="str">
        <f t="shared" si="77"/>
        <v>CHP1_M4_ActFRQ_HiProEN</v>
      </c>
      <c r="H428" s="10" t="str">
        <f>VLOOKUP(基本表格!E428,起始地址定义!A:D,4,FALSE)&amp;" "&amp;Q428</f>
        <v>2147+P5-M11 1#刨片进料仓进料皮带分料器 反馈频率 上限保护使能</v>
      </c>
      <c r="I428" s="10" t="str">
        <f t="shared" si="78"/>
        <v>DB1100,X1000.3</v>
      </c>
      <c r="J428" s="13" t="str">
        <f>VLOOKUP(E428,起始地址定义!A:D,2,FALSE)</f>
        <v>DB1100</v>
      </c>
      <c r="K428" s="12" t="str">
        <f t="shared" si="79"/>
        <v>X1000.3</v>
      </c>
      <c r="L428" s="13">
        <f>VLOOKUP(E428,起始地址定义!A:D,3,FALSE)</f>
        <v>1000</v>
      </c>
      <c r="M428" s="14">
        <f>VLOOKUP($F428,类型描述及偏移量!$C:$H,2,FALSE)</f>
        <v>0.299999999999997</v>
      </c>
      <c r="N428" s="14" t="str">
        <f>VLOOKUP($F428,类型描述及偏移量!$C:$H,3,FALSE)</f>
        <v>离散</v>
      </c>
      <c r="O428" s="14" t="str">
        <f>VLOOKUP($F428,类型描述及偏移量!$C:$H,4,FALSE)</f>
        <v>None</v>
      </c>
      <c r="P428" s="14" t="str">
        <f>VLOOKUP($F428,类型描述及偏移量!$C:$H,5,FALSE)</f>
        <v>No</v>
      </c>
      <c r="Q428" s="14" t="str">
        <f>VLOOKUP($F428,类型描述及偏移量!$C:$H,6,FALSE)</f>
        <v>上限保护使能</v>
      </c>
    </row>
    <row r="429" hidden="1" spans="1:17">
      <c r="A429" s="12" t="s">
        <v>17</v>
      </c>
      <c r="B429" s="12" t="str">
        <f t="shared" si="80"/>
        <v>M4_ActFRQ</v>
      </c>
      <c r="C429" s="12" t="str">
        <f t="shared" si="81"/>
        <v>LoProEN</v>
      </c>
      <c r="D429" s="12" t="str">
        <f t="shared" si="82"/>
        <v>BP_Value_var</v>
      </c>
      <c r="E429" s="13" t="str">
        <f t="shared" si="75"/>
        <v>CHP1_M4_ActFRQ_BP_Value_var</v>
      </c>
      <c r="F429" s="14" t="str">
        <f t="shared" si="76"/>
        <v>BP_Value_var_LoProEN</v>
      </c>
      <c r="G429" s="10" t="str">
        <f t="shared" si="77"/>
        <v>CHP1_M4_ActFRQ_LoProEN</v>
      </c>
      <c r="H429" s="10" t="str">
        <f>VLOOKUP(基本表格!E429,起始地址定义!A:D,4,FALSE)&amp;" "&amp;Q429</f>
        <v>2147+P5-M11 1#刨片进料仓进料皮带分料器 反馈频率 下限保护使能</v>
      </c>
      <c r="I429" s="10" t="str">
        <f t="shared" si="78"/>
        <v>DB1100,X1000.4</v>
      </c>
      <c r="J429" s="13" t="str">
        <f>VLOOKUP(E429,起始地址定义!A:D,2,FALSE)</f>
        <v>DB1100</v>
      </c>
      <c r="K429" s="12" t="str">
        <f t="shared" si="79"/>
        <v>X1000.4</v>
      </c>
      <c r="L429" s="13">
        <f>VLOOKUP(E429,起始地址定义!A:D,3,FALSE)</f>
        <v>1000</v>
      </c>
      <c r="M429" s="14">
        <f>VLOOKUP($F429,类型描述及偏移量!$C:$H,2,FALSE)</f>
        <v>0.399999999999999</v>
      </c>
      <c r="N429" s="14" t="str">
        <f>VLOOKUP($F429,类型描述及偏移量!$C:$H,3,FALSE)</f>
        <v>离散</v>
      </c>
      <c r="O429" s="14" t="str">
        <f>VLOOKUP($F429,类型描述及偏移量!$C:$H,4,FALSE)</f>
        <v>None</v>
      </c>
      <c r="P429" s="14" t="str">
        <f>VLOOKUP($F429,类型描述及偏移量!$C:$H,5,FALSE)</f>
        <v>No</v>
      </c>
      <c r="Q429" s="14" t="str">
        <f>VLOOKUP($F429,类型描述及偏移量!$C:$H,6,FALSE)</f>
        <v>下限保护使能</v>
      </c>
    </row>
    <row r="430" hidden="1" spans="1:17">
      <c r="A430" s="12" t="s">
        <v>17</v>
      </c>
      <c r="B430" s="12" t="str">
        <f t="shared" si="80"/>
        <v>M4_ActFRQ</v>
      </c>
      <c r="C430" s="12" t="str">
        <f t="shared" si="81"/>
        <v>HiALM</v>
      </c>
      <c r="D430" s="12" t="str">
        <f t="shared" si="82"/>
        <v>BP_Value_var</v>
      </c>
      <c r="E430" s="13" t="str">
        <f t="shared" si="75"/>
        <v>CHP1_M4_ActFRQ_BP_Value_var</v>
      </c>
      <c r="F430" s="14" t="str">
        <f t="shared" si="76"/>
        <v>BP_Value_var_HiALM</v>
      </c>
      <c r="G430" s="10" t="str">
        <f t="shared" si="77"/>
        <v>CHP1_M4_ActFRQ_HiALM</v>
      </c>
      <c r="H430" s="10" t="str">
        <f>VLOOKUP(基本表格!E430,起始地址定义!A:D,4,FALSE)&amp;" "&amp;Q430</f>
        <v>2147+P5-M11 1#刨片进料仓进料皮带分料器 反馈频率 上限报警</v>
      </c>
      <c r="I430" s="10" t="str">
        <f t="shared" si="78"/>
        <v>DB1100,X1000.5</v>
      </c>
      <c r="J430" s="13" t="str">
        <f>VLOOKUP(E430,起始地址定义!A:D,2,FALSE)</f>
        <v>DB1100</v>
      </c>
      <c r="K430" s="12" t="str">
        <f t="shared" si="79"/>
        <v>X1000.5</v>
      </c>
      <c r="L430" s="13">
        <f>VLOOKUP(E430,起始地址定义!A:D,3,FALSE)</f>
        <v>1000</v>
      </c>
      <c r="M430" s="14">
        <f>VLOOKUP($F430,类型描述及偏移量!$C:$H,2,FALSE)</f>
        <v>0.5</v>
      </c>
      <c r="N430" s="14" t="str">
        <f>VLOOKUP($F430,类型描述及偏移量!$C:$H,3,FALSE)</f>
        <v>离散</v>
      </c>
      <c r="O430" s="14" t="str">
        <f>VLOOKUP($F430,类型描述及偏移量!$C:$H,4,FALSE)</f>
        <v>None</v>
      </c>
      <c r="P430" s="14" t="str">
        <f>VLOOKUP($F430,类型描述及偏移量!$C:$H,5,FALSE)</f>
        <v>Yes</v>
      </c>
      <c r="Q430" s="14" t="str">
        <f>VLOOKUP($F430,类型描述及偏移量!$C:$H,6,FALSE)</f>
        <v>上限报警</v>
      </c>
    </row>
    <row r="431" hidden="1" spans="1:17">
      <c r="A431" s="12" t="s">
        <v>17</v>
      </c>
      <c r="B431" s="12" t="str">
        <f t="shared" si="80"/>
        <v>M4_ActFRQ</v>
      </c>
      <c r="C431" s="12" t="str">
        <f t="shared" si="81"/>
        <v>LoALM</v>
      </c>
      <c r="D431" s="12" t="str">
        <f t="shared" si="82"/>
        <v>BP_Value_var</v>
      </c>
      <c r="E431" s="13" t="str">
        <f t="shared" si="75"/>
        <v>CHP1_M4_ActFRQ_BP_Value_var</v>
      </c>
      <c r="F431" s="14" t="str">
        <f t="shared" si="76"/>
        <v>BP_Value_var_LoALM</v>
      </c>
      <c r="G431" s="10" t="str">
        <f t="shared" si="77"/>
        <v>CHP1_M4_ActFRQ_LoALM</v>
      </c>
      <c r="H431" s="10" t="str">
        <f>VLOOKUP(基本表格!E431,起始地址定义!A:D,4,FALSE)&amp;" "&amp;Q431</f>
        <v>2147+P5-M11 1#刨片进料仓进料皮带分料器 反馈频率 下限报警</v>
      </c>
      <c r="I431" s="10" t="str">
        <f t="shared" si="78"/>
        <v>DB1100,X1000.6</v>
      </c>
      <c r="J431" s="13" t="str">
        <f>VLOOKUP(E431,起始地址定义!A:D,2,FALSE)</f>
        <v>DB1100</v>
      </c>
      <c r="K431" s="12" t="str">
        <f t="shared" si="79"/>
        <v>X1000.6</v>
      </c>
      <c r="L431" s="13">
        <f>VLOOKUP(E431,起始地址定义!A:D,3,FALSE)</f>
        <v>1000</v>
      </c>
      <c r="M431" s="14">
        <f>VLOOKUP($F431,类型描述及偏移量!$C:$H,2,FALSE)</f>
        <v>0.600000000000001</v>
      </c>
      <c r="N431" s="14" t="str">
        <f>VLOOKUP($F431,类型描述及偏移量!$C:$H,3,FALSE)</f>
        <v>离散</v>
      </c>
      <c r="O431" s="14" t="str">
        <f>VLOOKUP($F431,类型描述及偏移量!$C:$H,4,FALSE)</f>
        <v>None</v>
      </c>
      <c r="P431" s="14" t="str">
        <f>VLOOKUP($F431,类型描述及偏移量!$C:$H,5,FALSE)</f>
        <v>Yes</v>
      </c>
      <c r="Q431" s="14" t="str">
        <f>VLOOKUP($F431,类型描述及偏移量!$C:$H,6,FALSE)</f>
        <v>下限报警</v>
      </c>
    </row>
    <row r="432" hidden="1" spans="1:17">
      <c r="A432" s="12" t="s">
        <v>17</v>
      </c>
      <c r="B432" s="12" t="str">
        <f t="shared" si="80"/>
        <v>M4_ActFRQ</v>
      </c>
      <c r="C432" s="12" t="str">
        <f t="shared" si="81"/>
        <v>HiHiALM</v>
      </c>
      <c r="D432" s="12" t="str">
        <f t="shared" si="82"/>
        <v>BP_Value_var</v>
      </c>
      <c r="E432" s="13" t="str">
        <f t="shared" si="75"/>
        <v>CHP1_M4_ActFRQ_BP_Value_var</v>
      </c>
      <c r="F432" s="14" t="str">
        <f t="shared" si="76"/>
        <v>BP_Value_var_HiHiALM</v>
      </c>
      <c r="G432" s="10" t="str">
        <f t="shared" si="77"/>
        <v>CHP1_M4_ActFRQ_HiHiALM</v>
      </c>
      <c r="H432" s="10" t="str">
        <f>VLOOKUP(基本表格!E432,起始地址定义!A:D,4,FALSE)&amp;" "&amp;Q432</f>
        <v>2147+P5-M11 1#刨片进料仓进料皮带分料器 反馈频率 上上限报警</v>
      </c>
      <c r="I432" s="10" t="str">
        <f t="shared" si="78"/>
        <v>DB1100,X1000.7</v>
      </c>
      <c r="J432" s="13" t="str">
        <f>VLOOKUP(E432,起始地址定义!A:D,2,FALSE)</f>
        <v>DB1100</v>
      </c>
      <c r="K432" s="12" t="str">
        <f t="shared" si="79"/>
        <v>X1000.7</v>
      </c>
      <c r="L432" s="13">
        <f>VLOOKUP(E432,起始地址定义!A:D,3,FALSE)</f>
        <v>1000</v>
      </c>
      <c r="M432" s="14">
        <f>VLOOKUP($F432,类型描述及偏移量!$C:$H,2,FALSE)</f>
        <v>0.700000000000003</v>
      </c>
      <c r="N432" s="14" t="str">
        <f>VLOOKUP($F432,类型描述及偏移量!$C:$H,3,FALSE)</f>
        <v>离散</v>
      </c>
      <c r="O432" s="14" t="str">
        <f>VLOOKUP($F432,类型描述及偏移量!$C:$H,4,FALSE)</f>
        <v>On</v>
      </c>
      <c r="P432" s="14" t="str">
        <f>VLOOKUP($F432,类型描述及偏移量!$C:$H,5,FALSE)</f>
        <v>Yes</v>
      </c>
      <c r="Q432" s="14" t="str">
        <f>VLOOKUP($F432,类型描述及偏移量!$C:$H,6,FALSE)</f>
        <v>上上限报警</v>
      </c>
    </row>
    <row r="433" hidden="1" spans="1:17">
      <c r="A433" s="12" t="s">
        <v>17</v>
      </c>
      <c r="B433" s="12" t="str">
        <f t="shared" si="80"/>
        <v>M4_ActFRQ</v>
      </c>
      <c r="C433" s="12" t="str">
        <f t="shared" si="81"/>
        <v>LoLoALM</v>
      </c>
      <c r="D433" s="12" t="str">
        <f t="shared" si="82"/>
        <v>BP_Value_var</v>
      </c>
      <c r="E433" s="13" t="str">
        <f t="shared" si="75"/>
        <v>CHP1_M4_ActFRQ_BP_Value_var</v>
      </c>
      <c r="F433" s="14" t="str">
        <f t="shared" si="76"/>
        <v>BP_Value_var_LoLoALM</v>
      </c>
      <c r="G433" s="10" t="str">
        <f t="shared" si="77"/>
        <v>CHP1_M4_ActFRQ_LoLoALM</v>
      </c>
      <c r="H433" s="10" t="str">
        <f>VLOOKUP(基本表格!E433,起始地址定义!A:D,4,FALSE)&amp;" "&amp;Q433</f>
        <v>2147+P5-M11 1#刨片进料仓进料皮带分料器 反馈频率 下下限报警</v>
      </c>
      <c r="I433" s="10" t="str">
        <f t="shared" si="78"/>
        <v>DB1100,X1001.0</v>
      </c>
      <c r="J433" s="13" t="str">
        <f>VLOOKUP(E433,起始地址定义!A:D,2,FALSE)</f>
        <v>DB1100</v>
      </c>
      <c r="K433" s="12" t="str">
        <f t="shared" si="79"/>
        <v>X1001.0</v>
      </c>
      <c r="L433" s="13">
        <f>VLOOKUP(E433,起始地址定义!A:D,3,FALSE)</f>
        <v>1000</v>
      </c>
      <c r="M433" s="14">
        <f>VLOOKUP($F433,类型描述及偏移量!$C:$H,2,FALSE)</f>
        <v>1</v>
      </c>
      <c r="N433" s="14" t="str">
        <f>VLOOKUP($F433,类型描述及偏移量!$C:$H,3,FALSE)</f>
        <v>离散</v>
      </c>
      <c r="O433" s="14" t="str">
        <f>VLOOKUP($F433,类型描述及偏移量!$C:$H,4,FALSE)</f>
        <v>On</v>
      </c>
      <c r="P433" s="14" t="str">
        <f>VLOOKUP($F433,类型描述及偏移量!$C:$H,5,FALSE)</f>
        <v>Yes</v>
      </c>
      <c r="Q433" s="14" t="str">
        <f>VLOOKUP($F433,类型描述及偏移量!$C:$H,6,FALSE)</f>
        <v>下下限报警</v>
      </c>
    </row>
    <row r="434" hidden="1" spans="1:17">
      <c r="A434" s="12" t="s">
        <v>17</v>
      </c>
      <c r="B434" s="12" t="str">
        <f t="shared" si="80"/>
        <v>M4_ActFRQ</v>
      </c>
      <c r="C434" s="12" t="str">
        <f t="shared" si="81"/>
        <v>LimALM</v>
      </c>
      <c r="D434" s="12" t="str">
        <f t="shared" si="82"/>
        <v>BP_Value_var</v>
      </c>
      <c r="E434" s="13" t="str">
        <f t="shared" si="75"/>
        <v>CHP1_M4_ActFRQ_BP_Value_var</v>
      </c>
      <c r="F434" s="14" t="str">
        <f t="shared" si="76"/>
        <v>BP_Value_var_LimALM</v>
      </c>
      <c r="G434" s="10" t="str">
        <f t="shared" si="77"/>
        <v>CHP1_M4_ActFRQ_LimALM</v>
      </c>
      <c r="H434" s="10" t="str">
        <f>VLOOKUP(基本表格!E434,起始地址定义!A:D,4,FALSE)&amp;" "&amp;Q434</f>
        <v>2147+P5-M11 1#刨片进料仓进料皮带分料器 反馈频率 极限报警</v>
      </c>
      <c r="I434" s="10" t="str">
        <f t="shared" si="78"/>
        <v>DB1100,X1001.1</v>
      </c>
      <c r="J434" s="13" t="str">
        <f>VLOOKUP(E434,起始地址定义!A:D,2,FALSE)</f>
        <v>DB1100</v>
      </c>
      <c r="K434" s="12" t="str">
        <f t="shared" si="79"/>
        <v>X1001.1</v>
      </c>
      <c r="L434" s="13">
        <f>VLOOKUP(E434,起始地址定义!A:D,3,FALSE)</f>
        <v>1000</v>
      </c>
      <c r="M434" s="14">
        <f>VLOOKUP($F434,类型描述及偏移量!$C:$H,2,FALSE)</f>
        <v>1.1</v>
      </c>
      <c r="N434" s="14" t="str">
        <f>VLOOKUP($F434,类型描述及偏移量!$C:$H,3,FALSE)</f>
        <v>离散</v>
      </c>
      <c r="O434" s="14" t="str">
        <f>VLOOKUP($F434,类型描述及偏移量!$C:$H,4,FALSE)</f>
        <v>On</v>
      </c>
      <c r="P434" s="14" t="str">
        <f>VLOOKUP($F434,类型描述及偏移量!$C:$H,5,FALSE)</f>
        <v>Yes</v>
      </c>
      <c r="Q434" s="14" t="str">
        <f>VLOOKUP($F434,类型描述及偏移量!$C:$H,6,FALSE)</f>
        <v>极限报警</v>
      </c>
    </row>
    <row r="435" hidden="1" spans="1:17">
      <c r="A435" s="12" t="s">
        <v>17</v>
      </c>
      <c r="B435" s="12" t="str">
        <f t="shared" si="80"/>
        <v>M4_ActFRQ</v>
      </c>
      <c r="C435" s="12" t="str">
        <f t="shared" si="81"/>
        <v>LostALM</v>
      </c>
      <c r="D435" s="12" t="str">
        <f t="shared" si="82"/>
        <v>BP_Value_var</v>
      </c>
      <c r="E435" s="13" t="str">
        <f t="shared" si="75"/>
        <v>CHP1_M4_ActFRQ_BP_Value_var</v>
      </c>
      <c r="F435" s="14" t="str">
        <f t="shared" si="76"/>
        <v>BP_Value_var_LostALM</v>
      </c>
      <c r="G435" s="10" t="str">
        <f t="shared" si="77"/>
        <v>CHP1_M4_ActFRQ_LostALM</v>
      </c>
      <c r="H435" s="10" t="str">
        <f>VLOOKUP(基本表格!E435,起始地址定义!A:D,4,FALSE)&amp;" "&amp;Q435</f>
        <v>2147+P5-M11 1#刨片进料仓进料皮带分料器 反馈频率 传感器断线报警</v>
      </c>
      <c r="I435" s="10" t="str">
        <f t="shared" si="78"/>
        <v>DB1100,X1001.2</v>
      </c>
      <c r="J435" s="13" t="str">
        <f>VLOOKUP(E435,起始地址定义!A:D,2,FALSE)</f>
        <v>DB1100</v>
      </c>
      <c r="K435" s="12" t="str">
        <f t="shared" si="79"/>
        <v>X1001.2</v>
      </c>
      <c r="L435" s="13">
        <f>VLOOKUP(E435,起始地址定义!A:D,3,FALSE)</f>
        <v>1000</v>
      </c>
      <c r="M435" s="14">
        <f>VLOOKUP($F435,类型描述及偏移量!$C:$H,2,FALSE)</f>
        <v>1.2</v>
      </c>
      <c r="N435" s="14" t="str">
        <f>VLOOKUP($F435,类型描述及偏移量!$C:$H,3,FALSE)</f>
        <v>离散</v>
      </c>
      <c r="O435" s="14" t="str">
        <f>VLOOKUP($F435,类型描述及偏移量!$C:$H,4,FALSE)</f>
        <v>On</v>
      </c>
      <c r="P435" s="14" t="str">
        <f>VLOOKUP($F435,类型描述及偏移量!$C:$H,5,FALSE)</f>
        <v>Yes</v>
      </c>
      <c r="Q435" s="14" t="str">
        <f>VLOOKUP($F435,类型描述及偏移量!$C:$H,6,FALSE)</f>
        <v>传感器断线报警</v>
      </c>
    </row>
    <row r="436" hidden="1" spans="1:17">
      <c r="A436" s="12" t="s">
        <v>17</v>
      </c>
      <c r="B436" s="12" t="str">
        <f t="shared" si="80"/>
        <v>M4_ActFRQ</v>
      </c>
      <c r="C436" s="12" t="str">
        <f t="shared" si="81"/>
        <v>Code</v>
      </c>
      <c r="D436" s="12" t="str">
        <f t="shared" si="82"/>
        <v>BP_Value_var</v>
      </c>
      <c r="E436" s="13" t="str">
        <f t="shared" si="75"/>
        <v>CHP1_M4_ActFRQ_BP_Value_var</v>
      </c>
      <c r="F436" s="14" t="str">
        <f t="shared" si="76"/>
        <v>BP_Value_var_Code</v>
      </c>
      <c r="G436" s="10" t="str">
        <f t="shared" si="77"/>
        <v>CHP1_M4_ActFRQ_Code</v>
      </c>
      <c r="H436" s="10" t="str">
        <f>VLOOKUP(基本表格!E436,起始地址定义!A:D,4,FALSE)&amp;" "&amp;Q436</f>
        <v>2147+P5-M11 1#刨片进料仓进料皮带分料器 反馈频率 实际内码</v>
      </c>
      <c r="I436" s="10" t="str">
        <f t="shared" si="78"/>
        <v>DB1100,INT1002</v>
      </c>
      <c r="J436" s="13" t="str">
        <f>VLOOKUP(E436,起始地址定义!A:D,2,FALSE)</f>
        <v>DB1100</v>
      </c>
      <c r="K436" s="12" t="str">
        <f t="shared" si="79"/>
        <v>INT1002</v>
      </c>
      <c r="L436" s="13">
        <f>VLOOKUP(E436,起始地址定义!A:D,3,FALSE)</f>
        <v>1000</v>
      </c>
      <c r="M436" s="14">
        <f>VLOOKUP($F436,类型描述及偏移量!$C:$H,2,FALSE)</f>
        <v>2</v>
      </c>
      <c r="N436" s="14" t="str">
        <f>VLOOKUP($F436,类型描述及偏移量!$C:$H,3,FALSE)</f>
        <v>整型</v>
      </c>
      <c r="O436" s="14" t="str">
        <f>VLOOKUP($F436,类型描述及偏移量!$C:$H,4,FALSE)</f>
        <v>None</v>
      </c>
      <c r="P436" s="14" t="str">
        <f>VLOOKUP($F436,类型描述及偏移量!$C:$H,5,FALSE)</f>
        <v>Yes</v>
      </c>
      <c r="Q436" s="14" t="str">
        <f>VLOOKUP($F436,类型描述及偏移量!$C:$H,6,FALSE)</f>
        <v>实际内码</v>
      </c>
    </row>
    <row r="437" spans="1:17">
      <c r="A437" s="12" t="s">
        <v>17</v>
      </c>
      <c r="B437" s="12" t="str">
        <f t="shared" si="80"/>
        <v>M4_ActFRQ</v>
      </c>
      <c r="C437" s="12" t="str">
        <f t="shared" si="81"/>
        <v>Value</v>
      </c>
      <c r="D437" s="12" t="str">
        <f t="shared" si="82"/>
        <v>BP_Value_var</v>
      </c>
      <c r="E437" s="13" t="str">
        <f t="shared" si="75"/>
        <v>CHP1_M4_ActFRQ_BP_Value_var</v>
      </c>
      <c r="F437" s="14" t="str">
        <f t="shared" si="76"/>
        <v>BP_Value_var_Value</v>
      </c>
      <c r="G437" s="10" t="str">
        <f t="shared" si="77"/>
        <v>CHP1_M4_ActFRQ_Value</v>
      </c>
      <c r="H437" s="10" t="str">
        <f>VLOOKUP(基本表格!E437,起始地址定义!A:D,4,FALSE)&amp;" "&amp;Q437</f>
        <v>2147+P5-M11 1#刨片进料仓进料皮带分料器 反馈频率 实际值</v>
      </c>
      <c r="I437" s="10" t="str">
        <f t="shared" si="78"/>
        <v>DB1100,REAL1006</v>
      </c>
      <c r="J437" s="13" t="str">
        <f>VLOOKUP(E437,起始地址定义!A:D,2,FALSE)</f>
        <v>DB1100</v>
      </c>
      <c r="K437" s="12" t="str">
        <f t="shared" si="79"/>
        <v>REAL1006</v>
      </c>
      <c r="L437" s="13">
        <f>VLOOKUP(E437,起始地址定义!A:D,3,FALSE)</f>
        <v>1000</v>
      </c>
      <c r="M437" s="14">
        <f>VLOOKUP($F437,类型描述及偏移量!$C:$H,2,FALSE)</f>
        <v>6</v>
      </c>
      <c r="N437" s="14" t="str">
        <f>VLOOKUP($F437,类型描述及偏移量!$C:$H,3,FALSE)</f>
        <v>实型</v>
      </c>
      <c r="O437" s="14" t="str">
        <f>VLOOKUP($F437,类型描述及偏移量!$C:$H,4,FALSE)</f>
        <v>None</v>
      </c>
      <c r="P437" s="14" t="str">
        <f>VLOOKUP($F437,类型描述及偏移量!$C:$H,5,FALSE)</f>
        <v>Yes</v>
      </c>
      <c r="Q437" s="14" t="str">
        <f>VLOOKUP($F437,类型描述及偏移量!$C:$H,6,FALSE)</f>
        <v>实际值</v>
      </c>
    </row>
    <row r="438" spans="1:17">
      <c r="A438" s="12" t="s">
        <v>17</v>
      </c>
      <c r="B438" s="12" t="str">
        <f t="shared" si="80"/>
        <v>M4_ActFRQ</v>
      </c>
      <c r="C438" s="12" t="str">
        <f t="shared" si="81"/>
        <v>Range</v>
      </c>
      <c r="D438" s="12" t="str">
        <f t="shared" si="82"/>
        <v>BP_Value_var</v>
      </c>
      <c r="E438" s="13" t="str">
        <f t="shared" si="75"/>
        <v>CHP1_M4_ActFRQ_BP_Value_var</v>
      </c>
      <c r="F438" s="14" t="str">
        <f t="shared" si="76"/>
        <v>BP_Value_var_Range</v>
      </c>
      <c r="G438" s="10" t="str">
        <f t="shared" si="77"/>
        <v>CHP1_M4_ActFRQ_Range</v>
      </c>
      <c r="H438" s="10" t="str">
        <f>VLOOKUP(基本表格!E438,起始地址定义!A:D,4,FALSE)&amp;" "&amp;Q438</f>
        <v>2147+P5-M11 1#刨片进料仓进料皮带分料器 反馈频率 量程</v>
      </c>
      <c r="I438" s="10" t="str">
        <f t="shared" si="78"/>
        <v>DB1100,REAL1010</v>
      </c>
      <c r="J438" s="13" t="str">
        <f>VLOOKUP(E438,起始地址定义!A:D,2,FALSE)</f>
        <v>DB1100</v>
      </c>
      <c r="K438" s="12" t="str">
        <f t="shared" si="79"/>
        <v>REAL1010</v>
      </c>
      <c r="L438" s="13">
        <f>VLOOKUP(E438,起始地址定义!A:D,3,FALSE)</f>
        <v>1000</v>
      </c>
      <c r="M438" s="14">
        <f>VLOOKUP($F438,类型描述及偏移量!$C:$H,2,FALSE)</f>
        <v>10</v>
      </c>
      <c r="N438" s="14" t="str">
        <f>VLOOKUP($F438,类型描述及偏移量!$C:$H,3,FALSE)</f>
        <v>实型</v>
      </c>
      <c r="O438" s="14" t="str">
        <f>VLOOKUP($F438,类型描述及偏移量!$C:$H,4,FALSE)</f>
        <v>None</v>
      </c>
      <c r="P438" s="14" t="str">
        <f>VLOOKUP($F438,类型描述及偏移量!$C:$H,5,FALSE)</f>
        <v>No</v>
      </c>
      <c r="Q438" s="14" t="str">
        <f>VLOOKUP($F438,类型描述及偏移量!$C:$H,6,FALSE)</f>
        <v>量程</v>
      </c>
    </row>
    <row r="439" spans="1:17">
      <c r="A439" s="12" t="s">
        <v>17</v>
      </c>
      <c r="B439" s="12" t="str">
        <f t="shared" si="80"/>
        <v>M4_ActFRQ</v>
      </c>
      <c r="C439" s="12" t="str">
        <f t="shared" si="81"/>
        <v>Hi</v>
      </c>
      <c r="D439" s="12" t="str">
        <f t="shared" si="82"/>
        <v>BP_Value_var</v>
      </c>
      <c r="E439" s="13" t="str">
        <f t="shared" si="75"/>
        <v>CHP1_M4_ActFRQ_BP_Value_var</v>
      </c>
      <c r="F439" s="14" t="str">
        <f t="shared" si="76"/>
        <v>BP_Value_var_Hi</v>
      </c>
      <c r="G439" s="10" t="str">
        <f t="shared" si="77"/>
        <v>CHP1_M4_ActFRQ_Hi</v>
      </c>
      <c r="H439" s="10" t="str">
        <f>VLOOKUP(基本表格!E439,起始地址定义!A:D,4,FALSE)&amp;" "&amp;Q439</f>
        <v>2147+P5-M11 1#刨片进料仓进料皮带分料器 反馈频率 上限值</v>
      </c>
      <c r="I439" s="10" t="str">
        <f t="shared" si="78"/>
        <v>DB1100,REAL1014</v>
      </c>
      <c r="J439" s="13" t="str">
        <f>VLOOKUP(E439,起始地址定义!A:D,2,FALSE)</f>
        <v>DB1100</v>
      </c>
      <c r="K439" s="12" t="str">
        <f t="shared" si="79"/>
        <v>REAL1014</v>
      </c>
      <c r="L439" s="13">
        <f>VLOOKUP(E439,起始地址定义!A:D,3,FALSE)</f>
        <v>1000</v>
      </c>
      <c r="M439" s="14">
        <f>VLOOKUP($F439,类型描述及偏移量!$C:$H,2,FALSE)</f>
        <v>14</v>
      </c>
      <c r="N439" s="14" t="str">
        <f>VLOOKUP($F439,类型描述及偏移量!$C:$H,3,FALSE)</f>
        <v>实型</v>
      </c>
      <c r="O439" s="14" t="str">
        <f>VLOOKUP($F439,类型描述及偏移量!$C:$H,4,FALSE)</f>
        <v>None</v>
      </c>
      <c r="P439" s="14" t="str">
        <f>VLOOKUP($F439,类型描述及偏移量!$C:$H,5,FALSE)</f>
        <v>No</v>
      </c>
      <c r="Q439" s="14" t="str">
        <f>VLOOKUP($F439,类型描述及偏移量!$C:$H,6,FALSE)</f>
        <v>上限值</v>
      </c>
    </row>
    <row r="440" spans="1:17">
      <c r="A440" s="12" t="s">
        <v>17</v>
      </c>
      <c r="B440" s="12" t="str">
        <f t="shared" si="80"/>
        <v>M4_ActFRQ</v>
      </c>
      <c r="C440" s="12" t="str">
        <f t="shared" si="81"/>
        <v>Lo</v>
      </c>
      <c r="D440" s="12" t="str">
        <f t="shared" si="82"/>
        <v>BP_Value_var</v>
      </c>
      <c r="E440" s="13" t="str">
        <f t="shared" si="75"/>
        <v>CHP1_M4_ActFRQ_BP_Value_var</v>
      </c>
      <c r="F440" s="14" t="str">
        <f t="shared" si="76"/>
        <v>BP_Value_var_Lo</v>
      </c>
      <c r="G440" s="10" t="str">
        <f t="shared" si="77"/>
        <v>CHP1_M4_ActFRQ_Lo</v>
      </c>
      <c r="H440" s="10" t="str">
        <f>VLOOKUP(基本表格!E440,起始地址定义!A:D,4,FALSE)&amp;" "&amp;Q440</f>
        <v>2147+P5-M11 1#刨片进料仓进料皮带分料器 反馈频率 下限值</v>
      </c>
      <c r="I440" s="10" t="str">
        <f t="shared" si="78"/>
        <v>DB1100,REAL1018</v>
      </c>
      <c r="J440" s="13" t="str">
        <f>VLOOKUP(E440,起始地址定义!A:D,2,FALSE)</f>
        <v>DB1100</v>
      </c>
      <c r="K440" s="12" t="str">
        <f t="shared" si="79"/>
        <v>REAL1018</v>
      </c>
      <c r="L440" s="13">
        <f>VLOOKUP(E440,起始地址定义!A:D,3,FALSE)</f>
        <v>1000</v>
      </c>
      <c r="M440" s="14">
        <f>VLOOKUP($F440,类型描述及偏移量!$C:$H,2,FALSE)</f>
        <v>18</v>
      </c>
      <c r="N440" s="14" t="str">
        <f>VLOOKUP($F440,类型描述及偏移量!$C:$H,3,FALSE)</f>
        <v>实型</v>
      </c>
      <c r="O440" s="14" t="str">
        <f>VLOOKUP($F440,类型描述及偏移量!$C:$H,4,FALSE)</f>
        <v>None</v>
      </c>
      <c r="P440" s="14" t="str">
        <f>VLOOKUP($F440,类型描述及偏移量!$C:$H,5,FALSE)</f>
        <v>No</v>
      </c>
      <c r="Q440" s="14" t="str">
        <f>VLOOKUP($F440,类型描述及偏移量!$C:$H,6,FALSE)</f>
        <v>下限值</v>
      </c>
    </row>
    <row r="441" spans="1:17">
      <c r="A441" s="12" t="s">
        <v>17</v>
      </c>
      <c r="B441" s="12" t="str">
        <f t="shared" si="80"/>
        <v>M4_ActFRQ</v>
      </c>
      <c r="C441" s="12" t="str">
        <f t="shared" si="81"/>
        <v>HiHi</v>
      </c>
      <c r="D441" s="12" t="str">
        <f t="shared" si="82"/>
        <v>BP_Value_var</v>
      </c>
      <c r="E441" s="13" t="str">
        <f t="shared" si="75"/>
        <v>CHP1_M4_ActFRQ_BP_Value_var</v>
      </c>
      <c r="F441" s="14" t="str">
        <f t="shared" si="76"/>
        <v>BP_Value_var_HiHi</v>
      </c>
      <c r="G441" s="10" t="str">
        <f t="shared" si="77"/>
        <v>CHP1_M4_ActFRQ_HiHi</v>
      </c>
      <c r="H441" s="10" t="str">
        <f>VLOOKUP(基本表格!E441,起始地址定义!A:D,4,FALSE)&amp;" "&amp;Q441</f>
        <v>2147+P5-M11 1#刨片进料仓进料皮带分料器 反馈频率 上上限值</v>
      </c>
      <c r="I441" s="10" t="str">
        <f t="shared" si="78"/>
        <v>DB1100,REAL1022</v>
      </c>
      <c r="J441" s="13" t="str">
        <f>VLOOKUP(E441,起始地址定义!A:D,2,FALSE)</f>
        <v>DB1100</v>
      </c>
      <c r="K441" s="12" t="str">
        <f t="shared" si="79"/>
        <v>REAL1022</v>
      </c>
      <c r="L441" s="13">
        <f>VLOOKUP(E441,起始地址定义!A:D,3,FALSE)</f>
        <v>1000</v>
      </c>
      <c r="M441" s="14">
        <f>VLOOKUP($F441,类型描述及偏移量!$C:$H,2,FALSE)</f>
        <v>22</v>
      </c>
      <c r="N441" s="14" t="str">
        <f>VLOOKUP($F441,类型描述及偏移量!$C:$H,3,FALSE)</f>
        <v>实型</v>
      </c>
      <c r="O441" s="14" t="str">
        <f>VLOOKUP($F441,类型描述及偏移量!$C:$H,4,FALSE)</f>
        <v>None</v>
      </c>
      <c r="P441" s="14" t="str">
        <f>VLOOKUP($F441,类型描述及偏移量!$C:$H,5,FALSE)</f>
        <v>No</v>
      </c>
      <c r="Q441" s="14" t="str">
        <f>VLOOKUP($F441,类型描述及偏移量!$C:$H,6,FALSE)</f>
        <v>上上限值</v>
      </c>
    </row>
    <row r="442" spans="1:17">
      <c r="A442" s="12" t="s">
        <v>17</v>
      </c>
      <c r="B442" s="12" t="str">
        <f t="shared" si="80"/>
        <v>M4_ActFRQ</v>
      </c>
      <c r="C442" s="12" t="str">
        <f t="shared" si="81"/>
        <v>LoLo</v>
      </c>
      <c r="D442" s="12" t="str">
        <f t="shared" si="82"/>
        <v>BP_Value_var</v>
      </c>
      <c r="E442" s="13" t="str">
        <f t="shared" si="75"/>
        <v>CHP1_M4_ActFRQ_BP_Value_var</v>
      </c>
      <c r="F442" s="14" t="str">
        <f t="shared" si="76"/>
        <v>BP_Value_var_LoLo</v>
      </c>
      <c r="G442" s="10" t="str">
        <f t="shared" si="77"/>
        <v>CHP1_M4_ActFRQ_LoLo</v>
      </c>
      <c r="H442" s="10" t="str">
        <f>VLOOKUP(基本表格!E442,起始地址定义!A:D,4,FALSE)&amp;" "&amp;Q442</f>
        <v>2147+P5-M11 1#刨片进料仓进料皮带分料器 反馈频率 下下限值</v>
      </c>
      <c r="I442" s="10" t="str">
        <f t="shared" si="78"/>
        <v>DB1100,REAL1026</v>
      </c>
      <c r="J442" s="13" t="str">
        <f>VLOOKUP(E442,起始地址定义!A:D,2,FALSE)</f>
        <v>DB1100</v>
      </c>
      <c r="K442" s="12" t="str">
        <f t="shared" si="79"/>
        <v>REAL1026</v>
      </c>
      <c r="L442" s="13">
        <f>VLOOKUP(E442,起始地址定义!A:D,3,FALSE)</f>
        <v>1000</v>
      </c>
      <c r="M442" s="14">
        <f>VLOOKUP($F442,类型描述及偏移量!$C:$H,2,FALSE)</f>
        <v>26</v>
      </c>
      <c r="N442" s="14" t="str">
        <f>VLOOKUP($F442,类型描述及偏移量!$C:$H,3,FALSE)</f>
        <v>实型</v>
      </c>
      <c r="O442" s="14" t="str">
        <f>VLOOKUP($F442,类型描述及偏移量!$C:$H,4,FALSE)</f>
        <v>None</v>
      </c>
      <c r="P442" s="14" t="str">
        <f>VLOOKUP($F442,类型描述及偏移量!$C:$H,5,FALSE)</f>
        <v>No</v>
      </c>
      <c r="Q442" s="14" t="str">
        <f>VLOOKUP($F442,类型描述及偏移量!$C:$H,6,FALSE)</f>
        <v>下下限值</v>
      </c>
    </row>
    <row r="443" hidden="1" spans="1:17">
      <c r="A443" s="12" t="s">
        <v>17</v>
      </c>
      <c r="B443" s="12" t="str">
        <f t="shared" si="80"/>
        <v>M4_Comm</v>
      </c>
      <c r="C443" s="12" t="str">
        <f t="shared" si="81"/>
        <v>REL</v>
      </c>
      <c r="D443" s="12" t="str">
        <f t="shared" si="82"/>
        <v>BP_G120_var</v>
      </c>
      <c r="E443" s="13" t="str">
        <f t="shared" si="75"/>
        <v>CHP1_M4_Comm_BP_G120_var</v>
      </c>
      <c r="F443" s="14" t="str">
        <f t="shared" si="76"/>
        <v>BP_G120_var_REL</v>
      </c>
      <c r="G443" s="10" t="str">
        <f t="shared" si="77"/>
        <v>CHP1_M4_Comm_REL</v>
      </c>
      <c r="H443" s="10" t="str">
        <f>VLOOKUP(基本表格!E443,起始地址定义!A:D,4,FALSE)&amp;" "&amp;Q443</f>
        <v>2147+P5-M11 1#刨片进料仓进料皮带分料器 变频器通讯 备妥（不能与正转信号使用同一个）</v>
      </c>
      <c r="I443" s="10" t="str">
        <f t="shared" si="78"/>
        <v>DB1100,X1050.0</v>
      </c>
      <c r="J443" s="13" t="str">
        <f>VLOOKUP(E443,起始地址定义!A:D,2,FALSE)</f>
        <v>DB1100</v>
      </c>
      <c r="K443" s="12" t="str">
        <f t="shared" si="79"/>
        <v>X1050.0</v>
      </c>
      <c r="L443" s="13">
        <f>VLOOKUP(E443,起始地址定义!A:D,3,FALSE)</f>
        <v>1050</v>
      </c>
      <c r="M443" s="14">
        <f>VLOOKUP($F443,类型描述及偏移量!$C:$H,2,FALSE)</f>
        <v>0</v>
      </c>
      <c r="N443" s="14" t="str">
        <f>VLOOKUP($F443,类型描述及偏移量!$C:$H,3,FALSE)</f>
        <v>离散</v>
      </c>
      <c r="O443" s="14" t="str">
        <f>VLOOKUP($F443,类型描述及偏移量!$C:$H,4,FALSE)</f>
        <v>None</v>
      </c>
      <c r="P443" s="14" t="str">
        <f>VLOOKUP($F443,类型描述及偏移量!$C:$H,5,FALSE)</f>
        <v>Yes</v>
      </c>
      <c r="Q443" s="14" t="str">
        <f>VLOOKUP($F443,类型描述及偏移量!$C:$H,6,FALSE)</f>
        <v>备妥（不能与正转信号使用同一个）</v>
      </c>
    </row>
    <row r="444" hidden="1" spans="1:17">
      <c r="A444" s="12" t="s">
        <v>17</v>
      </c>
      <c r="B444" s="12" t="str">
        <f t="shared" si="80"/>
        <v>M4_Comm</v>
      </c>
      <c r="C444" s="12" t="str">
        <f t="shared" si="81"/>
        <v>FWD</v>
      </c>
      <c r="D444" s="12" t="str">
        <f t="shared" si="82"/>
        <v>BP_G120_var</v>
      </c>
      <c r="E444" s="13" t="str">
        <f t="shared" si="75"/>
        <v>CHP1_M4_Comm_BP_G120_var</v>
      </c>
      <c r="F444" s="14" t="str">
        <f t="shared" si="76"/>
        <v>BP_G120_var_FWD</v>
      </c>
      <c r="G444" s="10" t="str">
        <f t="shared" si="77"/>
        <v>CHP1_M4_Comm_FWD</v>
      </c>
      <c r="H444" s="10" t="str">
        <f>VLOOKUP(基本表格!E444,起始地址定义!A:D,4,FALSE)&amp;" "&amp;Q444</f>
        <v>2147+P5-M11 1#刨片进料仓进料皮带分料器 变频器通讯 正转</v>
      </c>
      <c r="I444" s="10" t="str">
        <f t="shared" si="78"/>
        <v>DB1100,X1050.1</v>
      </c>
      <c r="J444" s="13" t="str">
        <f>VLOOKUP(E444,起始地址定义!A:D,2,FALSE)</f>
        <v>DB1100</v>
      </c>
      <c r="K444" s="12" t="str">
        <f t="shared" si="79"/>
        <v>X1050.1</v>
      </c>
      <c r="L444" s="13">
        <f>VLOOKUP(E444,起始地址定义!A:D,3,FALSE)</f>
        <v>1050</v>
      </c>
      <c r="M444" s="14">
        <f>VLOOKUP($F444,类型描述及偏移量!$C:$H,2,FALSE)</f>
        <v>0.0999999999999943</v>
      </c>
      <c r="N444" s="14" t="str">
        <f>VLOOKUP($F444,类型描述及偏移量!$C:$H,3,FALSE)</f>
        <v>离散</v>
      </c>
      <c r="O444" s="14" t="str">
        <f>VLOOKUP($F444,类型描述及偏移量!$C:$H,4,FALSE)</f>
        <v>None</v>
      </c>
      <c r="P444" s="14" t="str">
        <f>VLOOKUP($F444,类型描述及偏移量!$C:$H,5,FALSE)</f>
        <v>Yes</v>
      </c>
      <c r="Q444" s="14" t="str">
        <f>VLOOKUP($F444,类型描述及偏移量!$C:$H,6,FALSE)</f>
        <v>正转</v>
      </c>
    </row>
    <row r="445" hidden="1" spans="1:17">
      <c r="A445" s="12" t="s">
        <v>17</v>
      </c>
      <c r="B445" s="12" t="str">
        <f t="shared" si="80"/>
        <v>M4_Comm</v>
      </c>
      <c r="C445" s="12" t="str">
        <f t="shared" si="81"/>
        <v>REV</v>
      </c>
      <c r="D445" s="12" t="str">
        <f t="shared" si="82"/>
        <v>BP_G120_var</v>
      </c>
      <c r="E445" s="13" t="str">
        <f t="shared" ref="E445:E493" si="83">A445&amp;"_"&amp;B445&amp;"_"&amp;D445</f>
        <v>CHP1_M4_Comm_BP_G120_var</v>
      </c>
      <c r="F445" s="14" t="str">
        <f t="shared" ref="F445:F493" si="84">D445&amp;"_"&amp;C445</f>
        <v>BP_G120_var_REV</v>
      </c>
      <c r="G445" s="10" t="str">
        <f t="shared" ref="G445:G493" si="85">A445&amp;"_"&amp;IF(B445="DB","",B445&amp;"_")&amp;C445</f>
        <v>CHP1_M4_Comm_REV</v>
      </c>
      <c r="H445" s="10" t="str">
        <f>VLOOKUP(基本表格!E445,起始地址定义!A:D,4,FALSE)&amp;" "&amp;Q445</f>
        <v>2147+P5-M11 1#刨片进料仓进料皮带分料器 变频器通讯 反转</v>
      </c>
      <c r="I445" s="10" t="str">
        <f t="shared" ref="I445:I493" si="86">J445&amp;","&amp;K445</f>
        <v>DB1100,X1050.2</v>
      </c>
      <c r="J445" s="13" t="str">
        <f>VLOOKUP(E445,起始地址定义!A:D,2,FALSE)</f>
        <v>DB1100</v>
      </c>
      <c r="K445" s="12" t="str">
        <f t="shared" ref="K445:K493" si="87">IF(N445="离散","X",IF(N445="实型","REAL","INT"))&amp;IF(N445="离散",TEXT(L445+M445,"0.0"),L445+M445)</f>
        <v>X1050.2</v>
      </c>
      <c r="L445" s="13">
        <f>VLOOKUP(E445,起始地址定义!A:D,3,FALSE)</f>
        <v>1050</v>
      </c>
      <c r="M445" s="14">
        <f>VLOOKUP($F445,类型描述及偏移量!$C:$H,2,FALSE)</f>
        <v>0.199999999999989</v>
      </c>
      <c r="N445" s="14" t="str">
        <f>VLOOKUP($F445,类型描述及偏移量!$C:$H,3,FALSE)</f>
        <v>离散</v>
      </c>
      <c r="O445" s="14" t="str">
        <f>VLOOKUP($F445,类型描述及偏移量!$C:$H,4,FALSE)</f>
        <v>None</v>
      </c>
      <c r="P445" s="14" t="str">
        <f>VLOOKUP($F445,类型描述及偏移量!$C:$H,5,FALSE)</f>
        <v>Yes</v>
      </c>
      <c r="Q445" s="14" t="str">
        <f>VLOOKUP($F445,类型描述及偏移量!$C:$H,6,FALSE)</f>
        <v>反转</v>
      </c>
    </row>
    <row r="446" hidden="1" spans="1:17">
      <c r="A446" s="12" t="s">
        <v>17</v>
      </c>
      <c r="B446" s="12" t="str">
        <f t="shared" si="80"/>
        <v>M4_Comm</v>
      </c>
      <c r="C446" s="12" t="str">
        <f t="shared" si="81"/>
        <v>Reset</v>
      </c>
      <c r="D446" s="12" t="str">
        <f t="shared" si="82"/>
        <v>BP_G120_var</v>
      </c>
      <c r="E446" s="13" t="str">
        <f t="shared" si="83"/>
        <v>CHP1_M4_Comm_BP_G120_var</v>
      </c>
      <c r="F446" s="14" t="str">
        <f t="shared" si="84"/>
        <v>BP_G120_var_Reset</v>
      </c>
      <c r="G446" s="10" t="str">
        <f t="shared" si="85"/>
        <v>CHP1_M4_Comm_Reset</v>
      </c>
      <c r="H446" s="10" t="str">
        <f>VLOOKUP(基本表格!E446,起始地址定义!A:D,4,FALSE)&amp;" "&amp;Q446</f>
        <v>2147+P5-M11 1#刨片进料仓进料皮带分料器 变频器通讯 故障复位</v>
      </c>
      <c r="I446" s="10" t="str">
        <f t="shared" si="86"/>
        <v>DB1100,X1050.3</v>
      </c>
      <c r="J446" s="13" t="str">
        <f>VLOOKUP(E446,起始地址定义!A:D,2,FALSE)</f>
        <v>DB1100</v>
      </c>
      <c r="K446" s="12" t="str">
        <f t="shared" si="87"/>
        <v>X1050.3</v>
      </c>
      <c r="L446" s="13">
        <f>VLOOKUP(E446,起始地址定义!A:D,3,FALSE)</f>
        <v>1050</v>
      </c>
      <c r="M446" s="14">
        <f>VLOOKUP($F446,类型描述及偏移量!$C:$H,2,FALSE)</f>
        <v>0.300000000000011</v>
      </c>
      <c r="N446" s="14" t="str">
        <f>VLOOKUP($F446,类型描述及偏移量!$C:$H,3,FALSE)</f>
        <v>离散</v>
      </c>
      <c r="O446" s="14" t="str">
        <f>VLOOKUP($F446,类型描述及偏移量!$C:$H,4,FALSE)</f>
        <v>None</v>
      </c>
      <c r="P446" s="14" t="str">
        <f>VLOOKUP($F446,类型描述及偏移量!$C:$H,5,FALSE)</f>
        <v>No</v>
      </c>
      <c r="Q446" s="14" t="str">
        <f>VLOOKUP($F446,类型描述及偏移量!$C:$H,6,FALSE)</f>
        <v>故障复位</v>
      </c>
    </row>
    <row r="447" hidden="1" spans="1:17">
      <c r="A447" s="12" t="s">
        <v>17</v>
      </c>
      <c r="B447" s="12" t="str">
        <f t="shared" si="80"/>
        <v>M4_Comm</v>
      </c>
      <c r="C447" s="12" t="str">
        <f t="shared" si="81"/>
        <v>IRL</v>
      </c>
      <c r="D447" s="12" t="str">
        <f t="shared" si="82"/>
        <v>BP_G120_var</v>
      </c>
      <c r="E447" s="13" t="str">
        <f t="shared" si="83"/>
        <v>CHP1_M4_Comm_BP_G120_var</v>
      </c>
      <c r="F447" s="14" t="str">
        <f t="shared" si="84"/>
        <v>BP_G120_var_IRL</v>
      </c>
      <c r="G447" s="10" t="str">
        <f t="shared" si="85"/>
        <v>CHP1_M4_Comm_IRL</v>
      </c>
      <c r="H447" s="10" t="str">
        <f>VLOOKUP(基本表格!E447,起始地址定义!A:D,4,FALSE)&amp;" "&amp;Q447</f>
        <v>2147+P5-M11 1#刨片进料仓进料皮带分料器 变频器通讯 备妥反馈</v>
      </c>
      <c r="I447" s="10" t="str">
        <f t="shared" si="86"/>
        <v>DB1100,X1050.4</v>
      </c>
      <c r="J447" s="13" t="str">
        <f>VLOOKUP(E447,起始地址定义!A:D,2,FALSE)</f>
        <v>DB1100</v>
      </c>
      <c r="K447" s="12" t="str">
        <f t="shared" si="87"/>
        <v>X1050.4</v>
      </c>
      <c r="L447" s="13">
        <f>VLOOKUP(E447,起始地址定义!A:D,3,FALSE)</f>
        <v>1050</v>
      </c>
      <c r="M447" s="14">
        <f>VLOOKUP($F447,类型描述及偏移量!$C:$H,2,FALSE)</f>
        <v>0.400000000000006</v>
      </c>
      <c r="N447" s="14" t="str">
        <f>VLOOKUP($F447,类型描述及偏移量!$C:$H,3,FALSE)</f>
        <v>离散</v>
      </c>
      <c r="O447" s="14" t="str">
        <f>VLOOKUP($F447,类型描述及偏移量!$C:$H,4,FALSE)</f>
        <v>None</v>
      </c>
      <c r="P447" s="14" t="str">
        <f>VLOOKUP($F447,类型描述及偏移量!$C:$H,5,FALSE)</f>
        <v>Yes</v>
      </c>
      <c r="Q447" s="14" t="str">
        <f>VLOOKUP($F447,类型描述及偏移量!$C:$H,6,FALSE)</f>
        <v>备妥反馈</v>
      </c>
    </row>
    <row r="448" hidden="1" spans="1:17">
      <c r="A448" s="12" t="s">
        <v>17</v>
      </c>
      <c r="B448" s="12" t="str">
        <f t="shared" si="80"/>
        <v>M4_Comm</v>
      </c>
      <c r="C448" s="12" t="str">
        <f t="shared" si="81"/>
        <v>IFW</v>
      </c>
      <c r="D448" s="12" t="str">
        <f t="shared" si="82"/>
        <v>BP_G120_var</v>
      </c>
      <c r="E448" s="13" t="str">
        <f t="shared" si="83"/>
        <v>CHP1_M4_Comm_BP_G120_var</v>
      </c>
      <c r="F448" s="14" t="str">
        <f t="shared" si="84"/>
        <v>BP_G120_var_IFW</v>
      </c>
      <c r="G448" s="10" t="str">
        <f t="shared" si="85"/>
        <v>CHP1_M4_Comm_IFW</v>
      </c>
      <c r="H448" s="10" t="str">
        <f>VLOOKUP(基本表格!E448,起始地址定义!A:D,4,FALSE)&amp;" "&amp;Q448</f>
        <v>2147+P5-M11 1#刨片进料仓进料皮带分料器 变频器通讯 正转反馈</v>
      </c>
      <c r="I448" s="10" t="str">
        <f t="shared" si="86"/>
        <v>DB1100,X1050.5</v>
      </c>
      <c r="J448" s="13" t="str">
        <f>VLOOKUP(E448,起始地址定义!A:D,2,FALSE)</f>
        <v>DB1100</v>
      </c>
      <c r="K448" s="12" t="str">
        <f t="shared" si="87"/>
        <v>X1050.5</v>
      </c>
      <c r="L448" s="13">
        <f>VLOOKUP(E448,起始地址定义!A:D,3,FALSE)</f>
        <v>1050</v>
      </c>
      <c r="M448" s="14">
        <f>VLOOKUP($F448,类型描述及偏移量!$C:$H,2,FALSE)</f>
        <v>0.5</v>
      </c>
      <c r="N448" s="14" t="str">
        <f>VLOOKUP($F448,类型描述及偏移量!$C:$H,3,FALSE)</f>
        <v>离散</v>
      </c>
      <c r="O448" s="14" t="str">
        <f>VLOOKUP($F448,类型描述及偏移量!$C:$H,4,FALSE)</f>
        <v>None</v>
      </c>
      <c r="P448" s="14" t="str">
        <f>VLOOKUP($F448,类型描述及偏移量!$C:$H,5,FALSE)</f>
        <v>Yes</v>
      </c>
      <c r="Q448" s="14" t="str">
        <f>VLOOKUP($F448,类型描述及偏移量!$C:$H,6,FALSE)</f>
        <v>正转反馈</v>
      </c>
    </row>
    <row r="449" hidden="1" spans="1:17">
      <c r="A449" s="12" t="s">
        <v>17</v>
      </c>
      <c r="B449" s="12" t="str">
        <f t="shared" si="80"/>
        <v>M4_Comm</v>
      </c>
      <c r="C449" s="12" t="str">
        <f t="shared" si="81"/>
        <v>IRV</v>
      </c>
      <c r="D449" s="12" t="str">
        <f t="shared" si="82"/>
        <v>BP_G120_var</v>
      </c>
      <c r="E449" s="13" t="str">
        <f t="shared" si="83"/>
        <v>CHP1_M4_Comm_BP_G120_var</v>
      </c>
      <c r="F449" s="14" t="str">
        <f t="shared" si="84"/>
        <v>BP_G120_var_IRV</v>
      </c>
      <c r="G449" s="10" t="str">
        <f t="shared" si="85"/>
        <v>CHP1_M4_Comm_IRV</v>
      </c>
      <c r="H449" s="10" t="str">
        <f>VLOOKUP(基本表格!E449,起始地址定义!A:D,4,FALSE)&amp;" "&amp;Q449</f>
        <v>2147+P5-M11 1#刨片进料仓进料皮带分料器 变频器通讯 反转反馈</v>
      </c>
      <c r="I449" s="10" t="str">
        <f t="shared" si="86"/>
        <v>DB1100,X1050.6</v>
      </c>
      <c r="J449" s="13" t="str">
        <f>VLOOKUP(E449,起始地址定义!A:D,2,FALSE)</f>
        <v>DB1100</v>
      </c>
      <c r="K449" s="12" t="str">
        <f t="shared" si="87"/>
        <v>X1050.6</v>
      </c>
      <c r="L449" s="13">
        <f>VLOOKUP(E449,起始地址定义!A:D,3,FALSE)</f>
        <v>1050</v>
      </c>
      <c r="M449" s="14">
        <f>VLOOKUP($F449,类型描述及偏移量!$C:$H,2,FALSE)</f>
        <v>0.599999999999994</v>
      </c>
      <c r="N449" s="14" t="str">
        <f>VLOOKUP($F449,类型描述及偏移量!$C:$H,3,FALSE)</f>
        <v>离散</v>
      </c>
      <c r="O449" s="14" t="str">
        <f>VLOOKUP($F449,类型描述及偏移量!$C:$H,4,FALSE)</f>
        <v>None</v>
      </c>
      <c r="P449" s="14" t="str">
        <f>VLOOKUP($F449,类型描述及偏移量!$C:$H,5,FALSE)</f>
        <v>Yes</v>
      </c>
      <c r="Q449" s="14" t="str">
        <f>VLOOKUP($F449,类型描述及偏移量!$C:$H,6,FALSE)</f>
        <v>反转反馈</v>
      </c>
    </row>
    <row r="450" hidden="1" spans="1:17">
      <c r="A450" s="12" t="s">
        <v>17</v>
      </c>
      <c r="B450" s="12" t="str">
        <f t="shared" si="80"/>
        <v>M4_Comm</v>
      </c>
      <c r="C450" s="12" t="str">
        <f t="shared" si="81"/>
        <v>ALARM</v>
      </c>
      <c r="D450" s="12" t="str">
        <f t="shared" si="82"/>
        <v>BP_G120_var</v>
      </c>
      <c r="E450" s="13" t="str">
        <f t="shared" si="83"/>
        <v>CHP1_M4_Comm_BP_G120_var</v>
      </c>
      <c r="F450" s="14" t="str">
        <f t="shared" si="84"/>
        <v>BP_G120_var_ALARM</v>
      </c>
      <c r="G450" s="10" t="str">
        <f t="shared" si="85"/>
        <v>CHP1_M4_Comm_ALARM</v>
      </c>
      <c r="H450" s="10" t="str">
        <f>VLOOKUP(基本表格!E450,起始地址定义!A:D,4,FALSE)&amp;" "&amp;Q450</f>
        <v>2147+P5-M11 1#刨片进料仓进料皮带分料器 变频器通讯 变频器备用</v>
      </c>
      <c r="I450" s="10" t="str">
        <f t="shared" si="86"/>
        <v>DB1100,X1050.7</v>
      </c>
      <c r="J450" s="13" t="str">
        <f>VLOOKUP(E450,起始地址定义!A:D,2,FALSE)</f>
        <v>DB1100</v>
      </c>
      <c r="K450" s="12" t="str">
        <f t="shared" si="87"/>
        <v>X1050.7</v>
      </c>
      <c r="L450" s="13">
        <f>VLOOKUP(E450,起始地址定义!A:D,3,FALSE)</f>
        <v>1050</v>
      </c>
      <c r="M450" s="14">
        <f>VLOOKUP($F450,类型描述及偏移量!$C:$H,2,FALSE)</f>
        <v>0.699999999999989</v>
      </c>
      <c r="N450" s="14" t="str">
        <f>VLOOKUP($F450,类型描述及偏移量!$C:$H,3,FALSE)</f>
        <v>离散</v>
      </c>
      <c r="O450" s="14" t="str">
        <f>VLOOKUP($F450,类型描述及偏移量!$C:$H,4,FALSE)</f>
        <v>None</v>
      </c>
      <c r="P450" s="14" t="str">
        <f>VLOOKUP($F450,类型描述及偏移量!$C:$H,5,FALSE)</f>
        <v>Yes</v>
      </c>
      <c r="Q450" s="14" t="str">
        <f>VLOOKUP($F450,类型描述及偏移量!$C:$H,6,FALSE)</f>
        <v>变频器备用</v>
      </c>
    </row>
    <row r="451" hidden="1" spans="1:17">
      <c r="A451" s="12" t="s">
        <v>17</v>
      </c>
      <c r="B451" s="12" t="str">
        <f t="shared" si="80"/>
        <v>M4_Comm</v>
      </c>
      <c r="C451" s="12" t="str">
        <f t="shared" si="81"/>
        <v>Fault</v>
      </c>
      <c r="D451" s="12" t="str">
        <f t="shared" si="82"/>
        <v>BP_G120_var</v>
      </c>
      <c r="E451" s="13" t="str">
        <f t="shared" si="83"/>
        <v>CHP1_M4_Comm_BP_G120_var</v>
      </c>
      <c r="F451" s="14" t="str">
        <f t="shared" si="84"/>
        <v>BP_G120_var_Fault</v>
      </c>
      <c r="G451" s="10" t="str">
        <f t="shared" si="85"/>
        <v>CHP1_M4_Comm_Fault</v>
      </c>
      <c r="H451" s="10" t="str">
        <f>VLOOKUP(基本表格!E451,起始地址定义!A:D,4,FALSE)&amp;" "&amp;Q451</f>
        <v>2147+P5-M11 1#刨片进料仓进料皮带分料器 变频器通讯 变频器报警</v>
      </c>
      <c r="I451" s="10" t="str">
        <f t="shared" si="86"/>
        <v>DB1100,X1051.0</v>
      </c>
      <c r="J451" s="13" t="str">
        <f>VLOOKUP(E451,起始地址定义!A:D,2,FALSE)</f>
        <v>DB1100</v>
      </c>
      <c r="K451" s="12" t="str">
        <f t="shared" si="87"/>
        <v>X1051.0</v>
      </c>
      <c r="L451" s="13">
        <f>VLOOKUP(E451,起始地址定义!A:D,3,FALSE)</f>
        <v>1050</v>
      </c>
      <c r="M451" s="14">
        <f>VLOOKUP($F451,类型描述及偏移量!$C:$H,2,FALSE)</f>
        <v>1</v>
      </c>
      <c r="N451" s="14" t="str">
        <f>VLOOKUP($F451,类型描述及偏移量!$C:$H,3,FALSE)</f>
        <v>离散</v>
      </c>
      <c r="O451" s="14" t="str">
        <f>VLOOKUP($F451,类型描述及偏移量!$C:$H,4,FALSE)</f>
        <v>On</v>
      </c>
      <c r="P451" s="14" t="str">
        <f>VLOOKUP($F451,类型描述及偏移量!$C:$H,5,FALSE)</f>
        <v>Yes</v>
      </c>
      <c r="Q451" s="14" t="str">
        <f>VLOOKUP($F451,类型描述及偏移量!$C:$H,6,FALSE)</f>
        <v>变频器报警</v>
      </c>
    </row>
    <row r="452" hidden="1" spans="1:17">
      <c r="A452" s="12" t="s">
        <v>17</v>
      </c>
      <c r="B452" s="12" t="str">
        <f t="shared" si="80"/>
        <v>M4_Comm</v>
      </c>
      <c r="C452" s="12" t="str">
        <f t="shared" si="81"/>
        <v>Warn_Code</v>
      </c>
      <c r="D452" s="12" t="str">
        <f t="shared" si="82"/>
        <v>BP_G120_var</v>
      </c>
      <c r="E452" s="13" t="str">
        <f t="shared" si="83"/>
        <v>CHP1_M4_Comm_BP_G120_var</v>
      </c>
      <c r="F452" s="14" t="str">
        <f t="shared" si="84"/>
        <v>BP_G120_var_Warn_Code</v>
      </c>
      <c r="G452" s="10" t="str">
        <f t="shared" si="85"/>
        <v>CHP1_M4_Comm_Warn_Code</v>
      </c>
      <c r="H452" s="10" t="str">
        <f>VLOOKUP(基本表格!E452,起始地址定义!A:D,4,FALSE)&amp;" "&amp;Q452</f>
        <v>2147+P5-M11 1#刨片进料仓进料皮带分料器 变频器通讯 警告</v>
      </c>
      <c r="I452" s="10" t="str">
        <f t="shared" si="86"/>
        <v>DB1100,INT1052</v>
      </c>
      <c r="J452" s="13" t="str">
        <f>VLOOKUP(E452,起始地址定义!A:D,2,FALSE)</f>
        <v>DB1100</v>
      </c>
      <c r="K452" s="12" t="str">
        <f t="shared" si="87"/>
        <v>INT1052</v>
      </c>
      <c r="L452" s="13">
        <f>VLOOKUP(E452,起始地址定义!A:D,3,FALSE)</f>
        <v>1050</v>
      </c>
      <c r="M452" s="14">
        <f>VLOOKUP($F452,类型描述及偏移量!$C:$H,2,FALSE)</f>
        <v>2</v>
      </c>
      <c r="N452" s="14" t="str">
        <f>VLOOKUP($F452,类型描述及偏移量!$C:$H,3,FALSE)</f>
        <v>整型</v>
      </c>
      <c r="O452" s="14" t="str">
        <f>VLOOKUP($F452,类型描述及偏移量!$C:$H,4,FALSE)</f>
        <v>None</v>
      </c>
      <c r="P452" s="14" t="str">
        <f>VLOOKUP($F452,类型描述及偏移量!$C:$H,5,FALSE)</f>
        <v>Yes</v>
      </c>
      <c r="Q452" s="14" t="str">
        <f>VLOOKUP($F452,类型描述及偏移量!$C:$H,6,FALSE)</f>
        <v>警告</v>
      </c>
    </row>
    <row r="453" hidden="1" spans="1:17">
      <c r="A453" s="12" t="s">
        <v>17</v>
      </c>
      <c r="B453" s="12" t="str">
        <f t="shared" si="80"/>
        <v>M4_Comm</v>
      </c>
      <c r="C453" s="12" t="str">
        <f t="shared" si="81"/>
        <v>Fault_Code</v>
      </c>
      <c r="D453" s="12" t="str">
        <f t="shared" si="82"/>
        <v>BP_G120_var</v>
      </c>
      <c r="E453" s="13" t="str">
        <f t="shared" si="83"/>
        <v>CHP1_M4_Comm_BP_G120_var</v>
      </c>
      <c r="F453" s="14" t="str">
        <f t="shared" si="84"/>
        <v>BP_G120_var_Fault_Code</v>
      </c>
      <c r="G453" s="10" t="str">
        <f t="shared" si="85"/>
        <v>CHP1_M4_Comm_Fault_Code</v>
      </c>
      <c r="H453" s="10" t="str">
        <f>VLOOKUP(基本表格!E453,起始地址定义!A:D,4,FALSE)&amp;" "&amp;Q453</f>
        <v>2147+P5-M11 1#刨片进料仓进料皮带分料器 变频器通讯 报警代码</v>
      </c>
      <c r="I453" s="10" t="str">
        <f t="shared" si="86"/>
        <v>DB1100,INT1054</v>
      </c>
      <c r="J453" s="13" t="str">
        <f>VLOOKUP(E453,起始地址定义!A:D,2,FALSE)</f>
        <v>DB1100</v>
      </c>
      <c r="K453" s="12" t="str">
        <f t="shared" si="87"/>
        <v>INT1054</v>
      </c>
      <c r="L453" s="13">
        <f>VLOOKUP(E453,起始地址定义!A:D,3,FALSE)</f>
        <v>1050</v>
      </c>
      <c r="M453" s="14">
        <f>VLOOKUP($F453,类型描述及偏移量!$C:$H,2,FALSE)</f>
        <v>4</v>
      </c>
      <c r="N453" s="14" t="str">
        <f>VLOOKUP($F453,类型描述及偏移量!$C:$H,3,FALSE)</f>
        <v>整型</v>
      </c>
      <c r="O453" s="14" t="str">
        <f>VLOOKUP($F453,类型描述及偏移量!$C:$H,4,FALSE)</f>
        <v>None</v>
      </c>
      <c r="P453" s="14" t="str">
        <f>VLOOKUP($F453,类型描述及偏移量!$C:$H,5,FALSE)</f>
        <v>Yes</v>
      </c>
      <c r="Q453" s="14" t="str">
        <f>VLOOKUP($F453,类型描述及偏移量!$C:$H,6,FALSE)</f>
        <v>报警代码</v>
      </c>
    </row>
    <row r="454" spans="1:17">
      <c r="A454" s="12" t="s">
        <v>17</v>
      </c>
      <c r="B454" s="12" t="str">
        <f t="shared" si="80"/>
        <v>M4_Comm</v>
      </c>
      <c r="C454" s="12" t="str">
        <f t="shared" si="81"/>
        <v>AV_Speed</v>
      </c>
      <c r="D454" s="12" t="str">
        <f t="shared" si="82"/>
        <v>BP_G120_var</v>
      </c>
      <c r="E454" s="13" t="str">
        <f t="shared" si="83"/>
        <v>CHP1_M4_Comm_BP_G120_var</v>
      </c>
      <c r="F454" s="14" t="str">
        <f t="shared" si="84"/>
        <v>BP_G120_var_AV_Speed</v>
      </c>
      <c r="G454" s="10" t="str">
        <f t="shared" si="85"/>
        <v>CHP1_M4_Comm_AV_Speed</v>
      </c>
      <c r="H454" s="10" t="str">
        <f>VLOOKUP(基本表格!E454,起始地址定义!A:D,4,FALSE)&amp;" "&amp;Q454</f>
        <v>2147+P5-M11 1#刨片进料仓进料皮带分料器 变频器通讯 实际运行反馈速度</v>
      </c>
      <c r="I454" s="10" t="str">
        <f t="shared" si="86"/>
        <v>DB1100,REAL1056</v>
      </c>
      <c r="J454" s="13" t="str">
        <f>VLOOKUP(E454,起始地址定义!A:D,2,FALSE)</f>
        <v>DB1100</v>
      </c>
      <c r="K454" s="12" t="str">
        <f t="shared" si="87"/>
        <v>REAL1056</v>
      </c>
      <c r="L454" s="13">
        <f>VLOOKUP(E454,起始地址定义!A:D,3,FALSE)</f>
        <v>1050</v>
      </c>
      <c r="M454" s="14">
        <f>VLOOKUP($F454,类型描述及偏移量!$C:$H,2,FALSE)</f>
        <v>6</v>
      </c>
      <c r="N454" s="14" t="str">
        <f>VLOOKUP($F454,类型描述及偏移量!$C:$H,3,FALSE)</f>
        <v>实型</v>
      </c>
      <c r="O454" s="14" t="str">
        <f>VLOOKUP($F454,类型描述及偏移量!$C:$H,4,FALSE)</f>
        <v>None</v>
      </c>
      <c r="P454" s="14" t="str">
        <f>VLOOKUP($F454,类型描述及偏移量!$C:$H,5,FALSE)</f>
        <v>Yes</v>
      </c>
      <c r="Q454" s="14" t="str">
        <f>VLOOKUP($F454,类型描述及偏移量!$C:$H,6,FALSE)</f>
        <v>实际运行反馈速度</v>
      </c>
    </row>
    <row r="455" spans="1:17">
      <c r="A455" s="12" t="s">
        <v>17</v>
      </c>
      <c r="B455" s="12" t="str">
        <f t="shared" si="80"/>
        <v>M4_Comm</v>
      </c>
      <c r="C455" s="12" t="str">
        <f t="shared" si="81"/>
        <v>AV_Current</v>
      </c>
      <c r="D455" s="12" t="str">
        <f t="shared" si="82"/>
        <v>BP_G120_var</v>
      </c>
      <c r="E455" s="13" t="str">
        <f t="shared" si="83"/>
        <v>CHP1_M4_Comm_BP_G120_var</v>
      </c>
      <c r="F455" s="14" t="str">
        <f t="shared" si="84"/>
        <v>BP_G120_var_AV_Current</v>
      </c>
      <c r="G455" s="10" t="str">
        <f t="shared" si="85"/>
        <v>CHP1_M4_Comm_AV_Current</v>
      </c>
      <c r="H455" s="10" t="str">
        <f>VLOOKUP(基本表格!E455,起始地址定义!A:D,4,FALSE)&amp;" "&amp;Q455</f>
        <v>2147+P5-M11 1#刨片进料仓进料皮带分料器 变频器通讯 实际运行反馈电流</v>
      </c>
      <c r="I455" s="10" t="str">
        <f t="shared" si="86"/>
        <v>DB1100,REAL1060</v>
      </c>
      <c r="J455" s="13" t="str">
        <f>VLOOKUP(E455,起始地址定义!A:D,2,FALSE)</f>
        <v>DB1100</v>
      </c>
      <c r="K455" s="12" t="str">
        <f t="shared" si="87"/>
        <v>REAL1060</v>
      </c>
      <c r="L455" s="13">
        <f>VLOOKUP(E455,起始地址定义!A:D,3,FALSE)</f>
        <v>1050</v>
      </c>
      <c r="M455" s="14">
        <f>VLOOKUP($F455,类型描述及偏移量!$C:$H,2,FALSE)</f>
        <v>10</v>
      </c>
      <c r="N455" s="14" t="str">
        <f>VLOOKUP($F455,类型描述及偏移量!$C:$H,3,FALSE)</f>
        <v>实型</v>
      </c>
      <c r="O455" s="14" t="str">
        <f>VLOOKUP($F455,类型描述及偏移量!$C:$H,4,FALSE)</f>
        <v>None</v>
      </c>
      <c r="P455" s="14" t="str">
        <f>VLOOKUP($F455,类型描述及偏移量!$C:$H,5,FALSE)</f>
        <v>Yes</v>
      </c>
      <c r="Q455" s="14" t="str">
        <f>VLOOKUP($F455,类型描述及偏移量!$C:$H,6,FALSE)</f>
        <v>实际运行反馈电流</v>
      </c>
    </row>
    <row r="456" spans="1:17">
      <c r="A456" s="12" t="s">
        <v>17</v>
      </c>
      <c r="B456" s="12" t="str">
        <f t="shared" si="80"/>
        <v>M4_Comm</v>
      </c>
      <c r="C456" s="12" t="str">
        <f t="shared" si="81"/>
        <v>Torque</v>
      </c>
      <c r="D456" s="12" t="str">
        <f t="shared" si="82"/>
        <v>BP_G120_var</v>
      </c>
      <c r="E456" s="13" t="str">
        <f t="shared" si="83"/>
        <v>CHP1_M4_Comm_BP_G120_var</v>
      </c>
      <c r="F456" s="14" t="str">
        <f t="shared" si="84"/>
        <v>BP_G120_var_Torque</v>
      </c>
      <c r="G456" s="10" t="str">
        <f t="shared" si="85"/>
        <v>CHP1_M4_Comm_Torque</v>
      </c>
      <c r="H456" s="10" t="str">
        <f>VLOOKUP(基本表格!E456,起始地址定义!A:D,4,FALSE)&amp;" "&amp;Q456</f>
        <v>2147+P5-M11 1#刨片进料仓进料皮带分料器 变频器通讯 转矩百分比</v>
      </c>
      <c r="I456" s="10" t="str">
        <f t="shared" si="86"/>
        <v>DB1100,REAL1064</v>
      </c>
      <c r="J456" s="13" t="str">
        <f>VLOOKUP(E456,起始地址定义!A:D,2,FALSE)</f>
        <v>DB1100</v>
      </c>
      <c r="K456" s="12" t="str">
        <f t="shared" si="87"/>
        <v>REAL1064</v>
      </c>
      <c r="L456" s="13">
        <f>VLOOKUP(E456,起始地址定义!A:D,3,FALSE)</f>
        <v>1050</v>
      </c>
      <c r="M456" s="14">
        <f>VLOOKUP($F456,类型描述及偏移量!$C:$H,2,FALSE)</f>
        <v>14</v>
      </c>
      <c r="N456" s="14" t="str">
        <f>VLOOKUP($F456,类型描述及偏移量!$C:$H,3,FALSE)</f>
        <v>实型</v>
      </c>
      <c r="O456" s="14" t="str">
        <f>VLOOKUP($F456,类型描述及偏移量!$C:$H,4,FALSE)</f>
        <v>None</v>
      </c>
      <c r="P456" s="14" t="str">
        <f>VLOOKUP($F456,类型描述及偏移量!$C:$H,5,FALSE)</f>
        <v>Yes</v>
      </c>
      <c r="Q456" s="14" t="str">
        <f>VLOOKUP($F456,类型描述及偏移量!$C:$H,6,FALSE)</f>
        <v>转矩百分比</v>
      </c>
    </row>
    <row r="457" spans="1:17">
      <c r="A457" s="12" t="s">
        <v>17</v>
      </c>
      <c r="B457" s="12" t="str">
        <f t="shared" si="80"/>
        <v>M4_Comm</v>
      </c>
      <c r="C457" s="12" t="str">
        <f t="shared" si="81"/>
        <v>SP_Speed</v>
      </c>
      <c r="D457" s="12" t="str">
        <f t="shared" si="82"/>
        <v>BP_G120_var</v>
      </c>
      <c r="E457" s="13" t="str">
        <f t="shared" si="83"/>
        <v>CHP1_M4_Comm_BP_G120_var</v>
      </c>
      <c r="F457" s="14" t="str">
        <f t="shared" si="84"/>
        <v>BP_G120_var_SP_Speed</v>
      </c>
      <c r="G457" s="10" t="str">
        <f t="shared" si="85"/>
        <v>CHP1_M4_Comm_SP_Speed</v>
      </c>
      <c r="H457" s="10" t="str">
        <f>VLOOKUP(基本表格!E457,起始地址定义!A:D,4,FALSE)&amp;" "&amp;Q457</f>
        <v>2147+P5-M11 1#刨片进料仓进料皮带分料器 变频器通讯 给定速度</v>
      </c>
      <c r="I457" s="10" t="str">
        <f t="shared" si="86"/>
        <v>DB1100,REAL1068</v>
      </c>
      <c r="J457" s="13" t="str">
        <f>VLOOKUP(E457,起始地址定义!A:D,2,FALSE)</f>
        <v>DB1100</v>
      </c>
      <c r="K457" s="12" t="str">
        <f t="shared" si="87"/>
        <v>REAL1068</v>
      </c>
      <c r="L457" s="13">
        <f>VLOOKUP(E457,起始地址定义!A:D,3,FALSE)</f>
        <v>1050</v>
      </c>
      <c r="M457" s="14">
        <f>VLOOKUP($F457,类型描述及偏移量!$C:$H,2,FALSE)</f>
        <v>18</v>
      </c>
      <c r="N457" s="14" t="str">
        <f>VLOOKUP($F457,类型描述及偏移量!$C:$H,3,FALSE)</f>
        <v>实型</v>
      </c>
      <c r="O457" s="14" t="str">
        <f>VLOOKUP($F457,类型描述及偏移量!$C:$H,4,FALSE)</f>
        <v>None</v>
      </c>
      <c r="P457" s="14" t="str">
        <f>VLOOKUP($F457,类型描述及偏移量!$C:$H,5,FALSE)</f>
        <v>No</v>
      </c>
      <c r="Q457" s="14" t="str">
        <f>VLOOKUP($F457,类型描述及偏移量!$C:$H,6,FALSE)</f>
        <v>给定速度</v>
      </c>
    </row>
    <row r="458" spans="1:17">
      <c r="A458" s="12" t="s">
        <v>17</v>
      </c>
      <c r="B458" s="12" t="str">
        <f t="shared" si="80"/>
        <v>M4_Comm</v>
      </c>
      <c r="C458" s="12" t="str">
        <f t="shared" si="81"/>
        <v>SP_Ramp_UP</v>
      </c>
      <c r="D458" s="12" t="str">
        <f t="shared" si="82"/>
        <v>BP_G120_var</v>
      </c>
      <c r="E458" s="13" t="str">
        <f t="shared" si="83"/>
        <v>CHP1_M4_Comm_BP_G120_var</v>
      </c>
      <c r="F458" s="14" t="str">
        <f t="shared" si="84"/>
        <v>BP_G120_var_SP_Ramp_UP</v>
      </c>
      <c r="G458" s="10" t="str">
        <f t="shared" si="85"/>
        <v>CHP1_M4_Comm_SP_Ramp_UP</v>
      </c>
      <c r="H458" s="10" t="str">
        <f>VLOOKUP(基本表格!E458,起始地址定义!A:D,4,FALSE)&amp;" "&amp;Q458</f>
        <v>2147+P5-M11 1#刨片进料仓进料皮带分料器 变频器通讯 加速时间</v>
      </c>
      <c r="I458" s="10" t="str">
        <f t="shared" si="86"/>
        <v>DB1100,REAL1072</v>
      </c>
      <c r="J458" s="13" t="str">
        <f>VLOOKUP(E458,起始地址定义!A:D,2,FALSE)</f>
        <v>DB1100</v>
      </c>
      <c r="K458" s="12" t="str">
        <f t="shared" si="87"/>
        <v>REAL1072</v>
      </c>
      <c r="L458" s="13">
        <f>VLOOKUP(E458,起始地址定义!A:D,3,FALSE)</f>
        <v>1050</v>
      </c>
      <c r="M458" s="14">
        <f>VLOOKUP($F458,类型描述及偏移量!$C:$H,2,FALSE)</f>
        <v>22</v>
      </c>
      <c r="N458" s="14" t="str">
        <f>VLOOKUP($F458,类型描述及偏移量!$C:$H,3,FALSE)</f>
        <v>实型</v>
      </c>
      <c r="O458" s="14" t="str">
        <f>VLOOKUP($F458,类型描述及偏移量!$C:$H,4,FALSE)</f>
        <v>None</v>
      </c>
      <c r="P458" s="14" t="str">
        <f>VLOOKUP($F458,类型描述及偏移量!$C:$H,5,FALSE)</f>
        <v>No</v>
      </c>
      <c r="Q458" s="14" t="str">
        <f>VLOOKUP($F458,类型描述及偏移量!$C:$H,6,FALSE)</f>
        <v>加速时间</v>
      </c>
    </row>
    <row r="459" spans="1:17">
      <c r="A459" s="12" t="s">
        <v>17</v>
      </c>
      <c r="B459" s="12" t="str">
        <f t="shared" si="80"/>
        <v>M4_Comm</v>
      </c>
      <c r="C459" s="12" t="str">
        <f t="shared" si="81"/>
        <v>SP_Ramp_Down</v>
      </c>
      <c r="D459" s="12" t="str">
        <f t="shared" si="82"/>
        <v>BP_G120_var</v>
      </c>
      <c r="E459" s="13" t="str">
        <f t="shared" si="83"/>
        <v>CHP1_M4_Comm_BP_G120_var</v>
      </c>
      <c r="F459" s="14" t="str">
        <f t="shared" si="84"/>
        <v>BP_G120_var_SP_Ramp_Down</v>
      </c>
      <c r="G459" s="10" t="str">
        <f t="shared" si="85"/>
        <v>CHP1_M4_Comm_SP_Ramp_Down</v>
      </c>
      <c r="H459" s="10" t="str">
        <f>VLOOKUP(基本表格!E459,起始地址定义!A:D,4,FALSE)&amp;" "&amp;Q459</f>
        <v>2147+P5-M11 1#刨片进料仓进料皮带分料器 变频器通讯 减速时间</v>
      </c>
      <c r="I459" s="10" t="str">
        <f t="shared" si="86"/>
        <v>DB1100,REAL1076</v>
      </c>
      <c r="J459" s="13" t="str">
        <f>VLOOKUP(E459,起始地址定义!A:D,2,FALSE)</f>
        <v>DB1100</v>
      </c>
      <c r="K459" s="12" t="str">
        <f t="shared" si="87"/>
        <v>REAL1076</v>
      </c>
      <c r="L459" s="13">
        <f>VLOOKUP(E459,起始地址定义!A:D,3,FALSE)</f>
        <v>1050</v>
      </c>
      <c r="M459" s="14">
        <f>VLOOKUP($F459,类型描述及偏移量!$C:$H,2,FALSE)</f>
        <v>26</v>
      </c>
      <c r="N459" s="14" t="str">
        <f>VLOOKUP($F459,类型描述及偏移量!$C:$H,3,FALSE)</f>
        <v>实型</v>
      </c>
      <c r="O459" s="14" t="str">
        <f>VLOOKUP($F459,类型描述及偏移量!$C:$H,4,FALSE)</f>
        <v>None</v>
      </c>
      <c r="P459" s="14" t="str">
        <f>VLOOKUP($F459,类型描述及偏移量!$C:$H,5,FALSE)</f>
        <v>No</v>
      </c>
      <c r="Q459" s="14" t="str">
        <f>VLOOKUP($F459,类型描述及偏移量!$C:$H,6,FALSE)</f>
        <v>减速时间</v>
      </c>
    </row>
    <row r="460" spans="1:17">
      <c r="A460" s="12" t="s">
        <v>17</v>
      </c>
      <c r="B460" s="12" t="str">
        <f t="shared" si="80"/>
        <v>M4_Comm</v>
      </c>
      <c r="C460" s="12" t="str">
        <f t="shared" si="81"/>
        <v>Max_Spd</v>
      </c>
      <c r="D460" s="12" t="str">
        <f t="shared" si="82"/>
        <v>BP_G120_var</v>
      </c>
      <c r="E460" s="13" t="str">
        <f t="shared" si="83"/>
        <v>CHP1_M4_Comm_BP_G120_var</v>
      </c>
      <c r="F460" s="14" t="str">
        <f t="shared" si="84"/>
        <v>BP_G120_var_Max_Spd</v>
      </c>
      <c r="G460" s="10" t="str">
        <f t="shared" si="85"/>
        <v>CHP1_M4_Comm_Max_Spd</v>
      </c>
      <c r="H460" s="10" t="str">
        <f>VLOOKUP(基本表格!E460,起始地址定义!A:D,4,FALSE)&amp;" "&amp;Q460</f>
        <v>2147+P5-M11 1#刨片进料仓进料皮带分料器 变频器通讯 最大频率</v>
      </c>
      <c r="I460" s="10" t="str">
        <f t="shared" si="86"/>
        <v>DB1100,REAL1080</v>
      </c>
      <c r="J460" s="13" t="str">
        <f>VLOOKUP(E460,起始地址定义!A:D,2,FALSE)</f>
        <v>DB1100</v>
      </c>
      <c r="K460" s="12" t="str">
        <f t="shared" si="87"/>
        <v>REAL1080</v>
      </c>
      <c r="L460" s="13">
        <f>VLOOKUP(E460,起始地址定义!A:D,3,FALSE)</f>
        <v>1050</v>
      </c>
      <c r="M460" s="14">
        <f>VLOOKUP($F460,类型描述及偏移量!$C:$H,2,FALSE)</f>
        <v>30</v>
      </c>
      <c r="N460" s="14" t="str">
        <f>VLOOKUP($F460,类型描述及偏移量!$C:$H,3,FALSE)</f>
        <v>实型</v>
      </c>
      <c r="O460" s="14" t="str">
        <f>VLOOKUP($F460,类型描述及偏移量!$C:$H,4,FALSE)</f>
        <v>None</v>
      </c>
      <c r="P460" s="14" t="str">
        <f>VLOOKUP($F460,类型描述及偏移量!$C:$H,5,FALSE)</f>
        <v>No</v>
      </c>
      <c r="Q460" s="14" t="str">
        <f>VLOOKUP($F460,类型描述及偏移量!$C:$H,6,FALSE)</f>
        <v>最大频率</v>
      </c>
    </row>
    <row r="461" spans="1:17">
      <c r="A461" s="12" t="s">
        <v>17</v>
      </c>
      <c r="B461" s="12" t="str">
        <f t="shared" si="80"/>
        <v>M4_Comm</v>
      </c>
      <c r="C461" s="12" t="str">
        <f t="shared" si="81"/>
        <v>Min_Spd</v>
      </c>
      <c r="D461" s="12" t="str">
        <f t="shared" si="82"/>
        <v>BP_G120_var</v>
      </c>
      <c r="E461" s="13" t="str">
        <f t="shared" si="83"/>
        <v>CHP1_M4_Comm_BP_G120_var</v>
      </c>
      <c r="F461" s="14" t="str">
        <f t="shared" si="84"/>
        <v>BP_G120_var_Min_Spd</v>
      </c>
      <c r="G461" s="10" t="str">
        <f t="shared" si="85"/>
        <v>CHP1_M4_Comm_Min_Spd</v>
      </c>
      <c r="H461" s="10" t="str">
        <f>VLOOKUP(基本表格!E461,起始地址定义!A:D,4,FALSE)&amp;" "&amp;Q461</f>
        <v>2147+P5-M11 1#刨片进料仓进料皮带分料器 变频器通讯 最小频率</v>
      </c>
      <c r="I461" s="10" t="str">
        <f t="shared" si="86"/>
        <v>DB1100,REAL1084</v>
      </c>
      <c r="J461" s="13" t="str">
        <f>VLOOKUP(E461,起始地址定义!A:D,2,FALSE)</f>
        <v>DB1100</v>
      </c>
      <c r="K461" s="12" t="str">
        <f t="shared" si="87"/>
        <v>REAL1084</v>
      </c>
      <c r="L461" s="13">
        <f>VLOOKUP(E461,起始地址定义!A:D,3,FALSE)</f>
        <v>1050</v>
      </c>
      <c r="M461" s="14">
        <f>VLOOKUP($F461,类型描述及偏移量!$C:$H,2,FALSE)</f>
        <v>34</v>
      </c>
      <c r="N461" s="14" t="str">
        <f>VLOOKUP($F461,类型描述及偏移量!$C:$H,3,FALSE)</f>
        <v>实型</v>
      </c>
      <c r="O461" s="14" t="str">
        <f>VLOOKUP($F461,类型描述及偏移量!$C:$H,4,FALSE)</f>
        <v>None</v>
      </c>
      <c r="P461" s="14" t="str">
        <f>VLOOKUP($F461,类型描述及偏移量!$C:$H,5,FALSE)</f>
        <v>No</v>
      </c>
      <c r="Q461" s="14" t="str">
        <f>VLOOKUP($F461,类型描述及偏移量!$C:$H,6,FALSE)</f>
        <v>最小频率</v>
      </c>
    </row>
    <row r="462" spans="1:17">
      <c r="A462" s="12" t="s">
        <v>17</v>
      </c>
      <c r="B462" s="12" t="str">
        <f t="shared" si="80"/>
        <v>M4_Comm</v>
      </c>
      <c r="C462" s="12" t="str">
        <f t="shared" si="81"/>
        <v>Scaling_Speed</v>
      </c>
      <c r="D462" s="12" t="str">
        <f t="shared" si="82"/>
        <v>BP_G120_var</v>
      </c>
      <c r="E462" s="13" t="str">
        <f t="shared" si="83"/>
        <v>CHP1_M4_Comm_BP_G120_var</v>
      </c>
      <c r="F462" s="14" t="str">
        <f t="shared" si="84"/>
        <v>BP_G120_var_Scaling_Speed</v>
      </c>
      <c r="G462" s="10" t="str">
        <f t="shared" si="85"/>
        <v>CHP1_M4_Comm_Scaling_Speed</v>
      </c>
      <c r="H462" s="10" t="str">
        <f>VLOOKUP(基本表格!E462,起始地址定义!A:D,4,FALSE)&amp;" "&amp;Q462</f>
        <v>2147+P5-M11 1#刨片进料仓进料皮带分料器 变频器通讯 多级速度</v>
      </c>
      <c r="I462" s="10" t="str">
        <f t="shared" si="86"/>
        <v>DB1100,REAL1088</v>
      </c>
      <c r="J462" s="13" t="str">
        <f>VLOOKUP(E462,起始地址定义!A:D,2,FALSE)</f>
        <v>DB1100</v>
      </c>
      <c r="K462" s="12" t="str">
        <f t="shared" si="87"/>
        <v>REAL1088</v>
      </c>
      <c r="L462" s="13">
        <f>VLOOKUP(E462,起始地址定义!A:D,3,FALSE)</f>
        <v>1050</v>
      </c>
      <c r="M462" s="14">
        <f>VLOOKUP($F462,类型描述及偏移量!$C:$H,2,FALSE)</f>
        <v>38</v>
      </c>
      <c r="N462" s="14" t="str">
        <f>VLOOKUP($F462,类型描述及偏移量!$C:$H,3,FALSE)</f>
        <v>实型</v>
      </c>
      <c r="O462" s="14" t="str">
        <f>VLOOKUP($F462,类型描述及偏移量!$C:$H,4,FALSE)</f>
        <v>None</v>
      </c>
      <c r="P462" s="14" t="str">
        <f>VLOOKUP($F462,类型描述及偏移量!$C:$H,5,FALSE)</f>
        <v>No</v>
      </c>
      <c r="Q462" s="14" t="str">
        <f>VLOOKUP($F462,类型描述及偏移量!$C:$H,6,FALSE)</f>
        <v>多级速度</v>
      </c>
    </row>
    <row r="463" spans="1:17">
      <c r="A463" s="12" t="s">
        <v>17</v>
      </c>
      <c r="B463" s="12" t="str">
        <f t="shared" si="80"/>
        <v>M4_Comm</v>
      </c>
      <c r="C463" s="12" t="str">
        <f t="shared" si="81"/>
        <v>Scaling_Ramp</v>
      </c>
      <c r="D463" s="12" t="str">
        <f t="shared" si="82"/>
        <v>BP_G120_var</v>
      </c>
      <c r="E463" s="13" t="str">
        <f t="shared" si="83"/>
        <v>CHP1_M4_Comm_BP_G120_var</v>
      </c>
      <c r="F463" s="14" t="str">
        <f t="shared" si="84"/>
        <v>BP_G120_var_Scaling_Ramp</v>
      </c>
      <c r="G463" s="10" t="str">
        <f t="shared" si="85"/>
        <v>CHP1_M4_Comm_Scaling_Ramp</v>
      </c>
      <c r="H463" s="10" t="str">
        <f>VLOOKUP(基本表格!E463,起始地址定义!A:D,4,FALSE)&amp;" "&amp;Q463</f>
        <v>2147+P5-M11 1#刨片进料仓进料皮带分料器 变频器通讯 多级转速</v>
      </c>
      <c r="I463" s="10" t="str">
        <f t="shared" si="86"/>
        <v>DB1100,REAL1092</v>
      </c>
      <c r="J463" s="13" t="str">
        <f>VLOOKUP(E463,起始地址定义!A:D,2,FALSE)</f>
        <v>DB1100</v>
      </c>
      <c r="K463" s="12" t="str">
        <f t="shared" si="87"/>
        <v>REAL1092</v>
      </c>
      <c r="L463" s="13">
        <f>VLOOKUP(E463,起始地址定义!A:D,3,FALSE)</f>
        <v>1050</v>
      </c>
      <c r="M463" s="14">
        <f>VLOOKUP($F463,类型描述及偏移量!$C:$H,2,FALSE)</f>
        <v>42</v>
      </c>
      <c r="N463" s="14" t="str">
        <f>VLOOKUP($F463,类型描述及偏移量!$C:$H,3,FALSE)</f>
        <v>实型</v>
      </c>
      <c r="O463" s="14" t="str">
        <f>VLOOKUP($F463,类型描述及偏移量!$C:$H,4,FALSE)</f>
        <v>None</v>
      </c>
      <c r="P463" s="14" t="str">
        <f>VLOOKUP($F463,类型描述及偏移量!$C:$H,5,FALSE)</f>
        <v>No</v>
      </c>
      <c r="Q463" s="14" t="str">
        <f>VLOOKUP($F463,类型描述及偏移量!$C:$H,6,FALSE)</f>
        <v>多级转速</v>
      </c>
    </row>
    <row r="464" hidden="1" spans="1:17">
      <c r="A464" s="12" t="s">
        <v>17</v>
      </c>
      <c r="B464" s="12" t="str">
        <f t="shared" si="80"/>
        <v>M4_ActRPM</v>
      </c>
      <c r="C464" s="12" t="str">
        <f t="shared" si="81"/>
        <v>HiProEN</v>
      </c>
      <c r="D464" s="12" t="str">
        <f t="shared" si="82"/>
        <v>BP_Value_var</v>
      </c>
      <c r="E464" s="13" t="str">
        <f t="shared" si="83"/>
        <v>CHP1_M4_ActRPM_BP_Value_var</v>
      </c>
      <c r="F464" s="14" t="str">
        <f t="shared" si="84"/>
        <v>BP_Value_var_HiProEN</v>
      </c>
      <c r="G464" s="10" t="str">
        <f t="shared" si="85"/>
        <v>CHP1_M4_ActRPM_HiProEN</v>
      </c>
      <c r="H464" s="10" t="str">
        <f>VLOOKUP(基本表格!E464,起始地址定义!A:D,4,FALSE)&amp;" "&amp;Q464</f>
        <v>2147+P5-M11 1#刨片进料仓进料皮带分料器 反馈转速 上限保护使能</v>
      </c>
      <c r="I464" s="10" t="str">
        <f t="shared" si="86"/>
        <v>DB1100,X1100.3</v>
      </c>
      <c r="J464" s="13" t="str">
        <f>VLOOKUP(E464,起始地址定义!A:D,2,FALSE)</f>
        <v>DB1100</v>
      </c>
      <c r="K464" s="12" t="str">
        <f t="shared" si="87"/>
        <v>X1100.3</v>
      </c>
      <c r="L464" s="13">
        <f>VLOOKUP(E464,起始地址定义!A:D,3,FALSE)</f>
        <v>1100</v>
      </c>
      <c r="M464" s="14">
        <f>VLOOKUP($F464,类型描述及偏移量!$C:$H,2,FALSE)</f>
        <v>0.299999999999997</v>
      </c>
      <c r="N464" s="14" t="str">
        <f>VLOOKUP($F464,类型描述及偏移量!$C:$H,3,FALSE)</f>
        <v>离散</v>
      </c>
      <c r="O464" s="14" t="str">
        <f>VLOOKUP($F464,类型描述及偏移量!$C:$H,4,FALSE)</f>
        <v>None</v>
      </c>
      <c r="P464" s="14" t="str">
        <f>VLOOKUP($F464,类型描述及偏移量!$C:$H,5,FALSE)</f>
        <v>No</v>
      </c>
      <c r="Q464" s="14" t="str">
        <f>VLOOKUP($F464,类型描述及偏移量!$C:$H,6,FALSE)</f>
        <v>上限保护使能</v>
      </c>
    </row>
    <row r="465" hidden="1" spans="1:17">
      <c r="A465" s="12" t="s">
        <v>17</v>
      </c>
      <c r="B465" s="12" t="str">
        <f t="shared" si="80"/>
        <v>M4_ActRPM</v>
      </c>
      <c r="C465" s="12" t="str">
        <f t="shared" si="81"/>
        <v>LoProEN</v>
      </c>
      <c r="D465" s="12" t="str">
        <f t="shared" si="82"/>
        <v>BP_Value_var</v>
      </c>
      <c r="E465" s="13" t="str">
        <f t="shared" si="83"/>
        <v>CHP1_M4_ActRPM_BP_Value_var</v>
      </c>
      <c r="F465" s="14" t="str">
        <f t="shared" si="84"/>
        <v>BP_Value_var_LoProEN</v>
      </c>
      <c r="G465" s="10" t="str">
        <f t="shared" si="85"/>
        <v>CHP1_M4_ActRPM_LoProEN</v>
      </c>
      <c r="H465" s="10" t="str">
        <f>VLOOKUP(基本表格!E465,起始地址定义!A:D,4,FALSE)&amp;" "&amp;Q465</f>
        <v>2147+P5-M11 1#刨片进料仓进料皮带分料器 反馈转速 下限保护使能</v>
      </c>
      <c r="I465" s="10" t="str">
        <f t="shared" si="86"/>
        <v>DB1100,X1100.4</v>
      </c>
      <c r="J465" s="13" t="str">
        <f>VLOOKUP(E465,起始地址定义!A:D,2,FALSE)</f>
        <v>DB1100</v>
      </c>
      <c r="K465" s="12" t="str">
        <f t="shared" si="87"/>
        <v>X1100.4</v>
      </c>
      <c r="L465" s="13">
        <f>VLOOKUP(E465,起始地址定义!A:D,3,FALSE)</f>
        <v>1100</v>
      </c>
      <c r="M465" s="14">
        <f>VLOOKUP($F465,类型描述及偏移量!$C:$H,2,FALSE)</f>
        <v>0.399999999999999</v>
      </c>
      <c r="N465" s="14" t="str">
        <f>VLOOKUP($F465,类型描述及偏移量!$C:$H,3,FALSE)</f>
        <v>离散</v>
      </c>
      <c r="O465" s="14" t="str">
        <f>VLOOKUP($F465,类型描述及偏移量!$C:$H,4,FALSE)</f>
        <v>None</v>
      </c>
      <c r="P465" s="14" t="str">
        <f>VLOOKUP($F465,类型描述及偏移量!$C:$H,5,FALSE)</f>
        <v>No</v>
      </c>
      <c r="Q465" s="14" t="str">
        <f>VLOOKUP($F465,类型描述及偏移量!$C:$H,6,FALSE)</f>
        <v>下限保护使能</v>
      </c>
    </row>
    <row r="466" hidden="1" spans="1:17">
      <c r="A466" s="12" t="s">
        <v>17</v>
      </c>
      <c r="B466" s="12" t="str">
        <f t="shared" si="80"/>
        <v>M4_ActRPM</v>
      </c>
      <c r="C466" s="12" t="str">
        <f t="shared" si="81"/>
        <v>HiALM</v>
      </c>
      <c r="D466" s="12" t="str">
        <f t="shared" si="82"/>
        <v>BP_Value_var</v>
      </c>
      <c r="E466" s="13" t="str">
        <f t="shared" si="83"/>
        <v>CHP1_M4_ActRPM_BP_Value_var</v>
      </c>
      <c r="F466" s="14" t="str">
        <f t="shared" si="84"/>
        <v>BP_Value_var_HiALM</v>
      </c>
      <c r="G466" s="10" t="str">
        <f t="shared" si="85"/>
        <v>CHP1_M4_ActRPM_HiALM</v>
      </c>
      <c r="H466" s="10" t="str">
        <f>VLOOKUP(基本表格!E466,起始地址定义!A:D,4,FALSE)&amp;" "&amp;Q466</f>
        <v>2147+P5-M11 1#刨片进料仓进料皮带分料器 反馈转速 上限报警</v>
      </c>
      <c r="I466" s="10" t="str">
        <f t="shared" si="86"/>
        <v>DB1100,X1100.5</v>
      </c>
      <c r="J466" s="13" t="str">
        <f>VLOOKUP(E466,起始地址定义!A:D,2,FALSE)</f>
        <v>DB1100</v>
      </c>
      <c r="K466" s="12" t="str">
        <f t="shared" si="87"/>
        <v>X1100.5</v>
      </c>
      <c r="L466" s="13">
        <f>VLOOKUP(E466,起始地址定义!A:D,3,FALSE)</f>
        <v>1100</v>
      </c>
      <c r="M466" s="14">
        <f>VLOOKUP($F466,类型描述及偏移量!$C:$H,2,FALSE)</f>
        <v>0.5</v>
      </c>
      <c r="N466" s="14" t="str">
        <f>VLOOKUP($F466,类型描述及偏移量!$C:$H,3,FALSE)</f>
        <v>离散</v>
      </c>
      <c r="O466" s="14" t="str">
        <f>VLOOKUP($F466,类型描述及偏移量!$C:$H,4,FALSE)</f>
        <v>None</v>
      </c>
      <c r="P466" s="14" t="str">
        <f>VLOOKUP($F466,类型描述及偏移量!$C:$H,5,FALSE)</f>
        <v>Yes</v>
      </c>
      <c r="Q466" s="14" t="str">
        <f>VLOOKUP($F466,类型描述及偏移量!$C:$H,6,FALSE)</f>
        <v>上限报警</v>
      </c>
    </row>
    <row r="467" hidden="1" spans="1:17">
      <c r="A467" s="12" t="s">
        <v>17</v>
      </c>
      <c r="B467" s="12" t="str">
        <f t="shared" si="80"/>
        <v>M4_ActRPM</v>
      </c>
      <c r="C467" s="12" t="str">
        <f t="shared" si="81"/>
        <v>LoALM</v>
      </c>
      <c r="D467" s="12" t="str">
        <f t="shared" si="82"/>
        <v>BP_Value_var</v>
      </c>
      <c r="E467" s="13" t="str">
        <f t="shared" si="83"/>
        <v>CHP1_M4_ActRPM_BP_Value_var</v>
      </c>
      <c r="F467" s="14" t="str">
        <f t="shared" si="84"/>
        <v>BP_Value_var_LoALM</v>
      </c>
      <c r="G467" s="10" t="str">
        <f t="shared" si="85"/>
        <v>CHP1_M4_ActRPM_LoALM</v>
      </c>
      <c r="H467" s="10" t="str">
        <f>VLOOKUP(基本表格!E467,起始地址定义!A:D,4,FALSE)&amp;" "&amp;Q467</f>
        <v>2147+P5-M11 1#刨片进料仓进料皮带分料器 反馈转速 下限报警</v>
      </c>
      <c r="I467" s="10" t="str">
        <f t="shared" si="86"/>
        <v>DB1100,X1100.6</v>
      </c>
      <c r="J467" s="13" t="str">
        <f>VLOOKUP(E467,起始地址定义!A:D,2,FALSE)</f>
        <v>DB1100</v>
      </c>
      <c r="K467" s="12" t="str">
        <f t="shared" si="87"/>
        <v>X1100.6</v>
      </c>
      <c r="L467" s="13">
        <f>VLOOKUP(E467,起始地址定义!A:D,3,FALSE)</f>
        <v>1100</v>
      </c>
      <c r="M467" s="14">
        <f>VLOOKUP($F467,类型描述及偏移量!$C:$H,2,FALSE)</f>
        <v>0.600000000000001</v>
      </c>
      <c r="N467" s="14" t="str">
        <f>VLOOKUP($F467,类型描述及偏移量!$C:$H,3,FALSE)</f>
        <v>离散</v>
      </c>
      <c r="O467" s="14" t="str">
        <f>VLOOKUP($F467,类型描述及偏移量!$C:$H,4,FALSE)</f>
        <v>None</v>
      </c>
      <c r="P467" s="14" t="str">
        <f>VLOOKUP($F467,类型描述及偏移量!$C:$H,5,FALSE)</f>
        <v>Yes</v>
      </c>
      <c r="Q467" s="14" t="str">
        <f>VLOOKUP($F467,类型描述及偏移量!$C:$H,6,FALSE)</f>
        <v>下限报警</v>
      </c>
    </row>
    <row r="468" hidden="1" spans="1:17">
      <c r="A468" s="12" t="s">
        <v>17</v>
      </c>
      <c r="B468" s="12" t="str">
        <f t="shared" si="80"/>
        <v>M4_ActRPM</v>
      </c>
      <c r="C468" s="12" t="str">
        <f t="shared" si="81"/>
        <v>HiHiALM</v>
      </c>
      <c r="D468" s="12" t="str">
        <f t="shared" si="82"/>
        <v>BP_Value_var</v>
      </c>
      <c r="E468" s="13" t="str">
        <f t="shared" si="83"/>
        <v>CHP1_M4_ActRPM_BP_Value_var</v>
      </c>
      <c r="F468" s="14" t="str">
        <f t="shared" si="84"/>
        <v>BP_Value_var_HiHiALM</v>
      </c>
      <c r="G468" s="10" t="str">
        <f t="shared" si="85"/>
        <v>CHP1_M4_ActRPM_HiHiALM</v>
      </c>
      <c r="H468" s="10" t="str">
        <f>VLOOKUP(基本表格!E468,起始地址定义!A:D,4,FALSE)&amp;" "&amp;Q468</f>
        <v>2147+P5-M11 1#刨片进料仓进料皮带分料器 反馈转速 上上限报警</v>
      </c>
      <c r="I468" s="10" t="str">
        <f t="shared" si="86"/>
        <v>DB1100,X1100.7</v>
      </c>
      <c r="J468" s="13" t="str">
        <f>VLOOKUP(E468,起始地址定义!A:D,2,FALSE)</f>
        <v>DB1100</v>
      </c>
      <c r="K468" s="12" t="str">
        <f t="shared" si="87"/>
        <v>X1100.7</v>
      </c>
      <c r="L468" s="13">
        <f>VLOOKUP(E468,起始地址定义!A:D,3,FALSE)</f>
        <v>1100</v>
      </c>
      <c r="M468" s="14">
        <f>VLOOKUP($F468,类型描述及偏移量!$C:$H,2,FALSE)</f>
        <v>0.700000000000003</v>
      </c>
      <c r="N468" s="14" t="str">
        <f>VLOOKUP($F468,类型描述及偏移量!$C:$H,3,FALSE)</f>
        <v>离散</v>
      </c>
      <c r="O468" s="14" t="str">
        <f>VLOOKUP($F468,类型描述及偏移量!$C:$H,4,FALSE)</f>
        <v>On</v>
      </c>
      <c r="P468" s="14" t="str">
        <f>VLOOKUP($F468,类型描述及偏移量!$C:$H,5,FALSE)</f>
        <v>Yes</v>
      </c>
      <c r="Q468" s="14" t="str">
        <f>VLOOKUP($F468,类型描述及偏移量!$C:$H,6,FALSE)</f>
        <v>上上限报警</v>
      </c>
    </row>
    <row r="469" hidden="1" spans="1:17">
      <c r="A469" s="12" t="s">
        <v>17</v>
      </c>
      <c r="B469" s="12" t="str">
        <f t="shared" si="80"/>
        <v>M4_ActRPM</v>
      </c>
      <c r="C469" s="12" t="str">
        <f t="shared" si="81"/>
        <v>LoLoALM</v>
      </c>
      <c r="D469" s="12" t="str">
        <f t="shared" si="82"/>
        <v>BP_Value_var</v>
      </c>
      <c r="E469" s="13" t="str">
        <f t="shared" si="83"/>
        <v>CHP1_M4_ActRPM_BP_Value_var</v>
      </c>
      <c r="F469" s="14" t="str">
        <f t="shared" si="84"/>
        <v>BP_Value_var_LoLoALM</v>
      </c>
      <c r="G469" s="10" t="str">
        <f t="shared" si="85"/>
        <v>CHP1_M4_ActRPM_LoLoALM</v>
      </c>
      <c r="H469" s="10" t="str">
        <f>VLOOKUP(基本表格!E469,起始地址定义!A:D,4,FALSE)&amp;" "&amp;Q469</f>
        <v>2147+P5-M11 1#刨片进料仓进料皮带分料器 反馈转速 下下限报警</v>
      </c>
      <c r="I469" s="10" t="str">
        <f t="shared" si="86"/>
        <v>DB1100,X1101.0</v>
      </c>
      <c r="J469" s="13" t="str">
        <f>VLOOKUP(E469,起始地址定义!A:D,2,FALSE)</f>
        <v>DB1100</v>
      </c>
      <c r="K469" s="12" t="str">
        <f t="shared" si="87"/>
        <v>X1101.0</v>
      </c>
      <c r="L469" s="13">
        <f>VLOOKUP(E469,起始地址定义!A:D,3,FALSE)</f>
        <v>1100</v>
      </c>
      <c r="M469" s="14">
        <f>VLOOKUP($F469,类型描述及偏移量!$C:$H,2,FALSE)</f>
        <v>1</v>
      </c>
      <c r="N469" s="14" t="str">
        <f>VLOOKUP($F469,类型描述及偏移量!$C:$H,3,FALSE)</f>
        <v>离散</v>
      </c>
      <c r="O469" s="14" t="str">
        <f>VLOOKUP($F469,类型描述及偏移量!$C:$H,4,FALSE)</f>
        <v>On</v>
      </c>
      <c r="P469" s="14" t="str">
        <f>VLOOKUP($F469,类型描述及偏移量!$C:$H,5,FALSE)</f>
        <v>Yes</v>
      </c>
      <c r="Q469" s="14" t="str">
        <f>VLOOKUP($F469,类型描述及偏移量!$C:$H,6,FALSE)</f>
        <v>下下限报警</v>
      </c>
    </row>
    <row r="470" hidden="1" spans="1:17">
      <c r="A470" s="12" t="s">
        <v>17</v>
      </c>
      <c r="B470" s="12" t="str">
        <f t="shared" si="80"/>
        <v>M4_ActRPM</v>
      </c>
      <c r="C470" s="12" t="str">
        <f t="shared" si="81"/>
        <v>LimALM</v>
      </c>
      <c r="D470" s="12" t="str">
        <f t="shared" si="82"/>
        <v>BP_Value_var</v>
      </c>
      <c r="E470" s="13" t="str">
        <f t="shared" si="83"/>
        <v>CHP1_M4_ActRPM_BP_Value_var</v>
      </c>
      <c r="F470" s="14" t="str">
        <f t="shared" si="84"/>
        <v>BP_Value_var_LimALM</v>
      </c>
      <c r="G470" s="10" t="str">
        <f t="shared" si="85"/>
        <v>CHP1_M4_ActRPM_LimALM</v>
      </c>
      <c r="H470" s="10" t="str">
        <f>VLOOKUP(基本表格!E470,起始地址定义!A:D,4,FALSE)&amp;" "&amp;Q470</f>
        <v>2147+P5-M11 1#刨片进料仓进料皮带分料器 反馈转速 极限报警</v>
      </c>
      <c r="I470" s="10" t="str">
        <f t="shared" si="86"/>
        <v>DB1100,X1101.1</v>
      </c>
      <c r="J470" s="13" t="str">
        <f>VLOOKUP(E470,起始地址定义!A:D,2,FALSE)</f>
        <v>DB1100</v>
      </c>
      <c r="K470" s="12" t="str">
        <f t="shared" si="87"/>
        <v>X1101.1</v>
      </c>
      <c r="L470" s="13">
        <f>VLOOKUP(E470,起始地址定义!A:D,3,FALSE)</f>
        <v>1100</v>
      </c>
      <c r="M470" s="14">
        <f>VLOOKUP($F470,类型描述及偏移量!$C:$H,2,FALSE)</f>
        <v>1.1</v>
      </c>
      <c r="N470" s="14" t="str">
        <f>VLOOKUP($F470,类型描述及偏移量!$C:$H,3,FALSE)</f>
        <v>离散</v>
      </c>
      <c r="O470" s="14" t="str">
        <f>VLOOKUP($F470,类型描述及偏移量!$C:$H,4,FALSE)</f>
        <v>On</v>
      </c>
      <c r="P470" s="14" t="str">
        <f>VLOOKUP($F470,类型描述及偏移量!$C:$H,5,FALSE)</f>
        <v>Yes</v>
      </c>
      <c r="Q470" s="14" t="str">
        <f>VLOOKUP($F470,类型描述及偏移量!$C:$H,6,FALSE)</f>
        <v>极限报警</v>
      </c>
    </row>
    <row r="471" hidden="1" spans="1:17">
      <c r="A471" s="12" t="s">
        <v>17</v>
      </c>
      <c r="B471" s="12" t="str">
        <f t="shared" si="80"/>
        <v>M4_ActRPM</v>
      </c>
      <c r="C471" s="12" t="str">
        <f t="shared" si="81"/>
        <v>LostALM</v>
      </c>
      <c r="D471" s="12" t="str">
        <f t="shared" si="82"/>
        <v>BP_Value_var</v>
      </c>
      <c r="E471" s="13" t="str">
        <f t="shared" si="83"/>
        <v>CHP1_M4_ActRPM_BP_Value_var</v>
      </c>
      <c r="F471" s="14" t="str">
        <f t="shared" si="84"/>
        <v>BP_Value_var_LostALM</v>
      </c>
      <c r="G471" s="10" t="str">
        <f t="shared" si="85"/>
        <v>CHP1_M4_ActRPM_LostALM</v>
      </c>
      <c r="H471" s="10" t="str">
        <f>VLOOKUP(基本表格!E471,起始地址定义!A:D,4,FALSE)&amp;" "&amp;Q471</f>
        <v>2147+P5-M11 1#刨片进料仓进料皮带分料器 反馈转速 传感器断线报警</v>
      </c>
      <c r="I471" s="10" t="str">
        <f t="shared" si="86"/>
        <v>DB1100,X1101.2</v>
      </c>
      <c r="J471" s="13" t="str">
        <f>VLOOKUP(E471,起始地址定义!A:D,2,FALSE)</f>
        <v>DB1100</v>
      </c>
      <c r="K471" s="12" t="str">
        <f t="shared" si="87"/>
        <v>X1101.2</v>
      </c>
      <c r="L471" s="13">
        <f>VLOOKUP(E471,起始地址定义!A:D,3,FALSE)</f>
        <v>1100</v>
      </c>
      <c r="M471" s="14">
        <f>VLOOKUP($F471,类型描述及偏移量!$C:$H,2,FALSE)</f>
        <v>1.2</v>
      </c>
      <c r="N471" s="14" t="str">
        <f>VLOOKUP($F471,类型描述及偏移量!$C:$H,3,FALSE)</f>
        <v>离散</v>
      </c>
      <c r="O471" s="14" t="str">
        <f>VLOOKUP($F471,类型描述及偏移量!$C:$H,4,FALSE)</f>
        <v>On</v>
      </c>
      <c r="P471" s="14" t="str">
        <f>VLOOKUP($F471,类型描述及偏移量!$C:$H,5,FALSE)</f>
        <v>Yes</v>
      </c>
      <c r="Q471" s="14" t="str">
        <f>VLOOKUP($F471,类型描述及偏移量!$C:$H,6,FALSE)</f>
        <v>传感器断线报警</v>
      </c>
    </row>
    <row r="472" hidden="1" spans="1:17">
      <c r="A472" s="12" t="s">
        <v>17</v>
      </c>
      <c r="B472" s="12" t="str">
        <f t="shared" si="80"/>
        <v>M4_ActRPM</v>
      </c>
      <c r="C472" s="12" t="str">
        <f t="shared" si="81"/>
        <v>Code</v>
      </c>
      <c r="D472" s="12" t="str">
        <f t="shared" si="82"/>
        <v>BP_Value_var</v>
      </c>
      <c r="E472" s="13" t="str">
        <f t="shared" si="83"/>
        <v>CHP1_M4_ActRPM_BP_Value_var</v>
      </c>
      <c r="F472" s="14" t="str">
        <f t="shared" si="84"/>
        <v>BP_Value_var_Code</v>
      </c>
      <c r="G472" s="10" t="str">
        <f t="shared" si="85"/>
        <v>CHP1_M4_ActRPM_Code</v>
      </c>
      <c r="H472" s="10" t="str">
        <f>VLOOKUP(基本表格!E472,起始地址定义!A:D,4,FALSE)&amp;" "&amp;Q472</f>
        <v>2147+P5-M11 1#刨片进料仓进料皮带分料器 反馈转速 实际内码</v>
      </c>
      <c r="I472" s="10" t="str">
        <f t="shared" si="86"/>
        <v>DB1100,INT1102</v>
      </c>
      <c r="J472" s="13" t="str">
        <f>VLOOKUP(E472,起始地址定义!A:D,2,FALSE)</f>
        <v>DB1100</v>
      </c>
      <c r="K472" s="12" t="str">
        <f t="shared" si="87"/>
        <v>INT1102</v>
      </c>
      <c r="L472" s="13">
        <f>VLOOKUP(E472,起始地址定义!A:D,3,FALSE)</f>
        <v>1100</v>
      </c>
      <c r="M472" s="14">
        <f>VLOOKUP($F472,类型描述及偏移量!$C:$H,2,FALSE)</f>
        <v>2</v>
      </c>
      <c r="N472" s="14" t="str">
        <f>VLOOKUP($F472,类型描述及偏移量!$C:$H,3,FALSE)</f>
        <v>整型</v>
      </c>
      <c r="O472" s="14" t="str">
        <f>VLOOKUP($F472,类型描述及偏移量!$C:$H,4,FALSE)</f>
        <v>None</v>
      </c>
      <c r="P472" s="14" t="str">
        <f>VLOOKUP($F472,类型描述及偏移量!$C:$H,5,FALSE)</f>
        <v>Yes</v>
      </c>
      <c r="Q472" s="14" t="str">
        <f>VLOOKUP($F472,类型描述及偏移量!$C:$H,6,FALSE)</f>
        <v>实际内码</v>
      </c>
    </row>
    <row r="473" spans="1:17">
      <c r="A473" s="12" t="s">
        <v>17</v>
      </c>
      <c r="B473" s="12" t="str">
        <f t="shared" si="80"/>
        <v>M4_ActRPM</v>
      </c>
      <c r="C473" s="12" t="str">
        <f t="shared" si="81"/>
        <v>Value</v>
      </c>
      <c r="D473" s="12" t="str">
        <f t="shared" si="82"/>
        <v>BP_Value_var</v>
      </c>
      <c r="E473" s="13" t="str">
        <f t="shared" si="83"/>
        <v>CHP1_M4_ActRPM_BP_Value_var</v>
      </c>
      <c r="F473" s="14" t="str">
        <f t="shared" si="84"/>
        <v>BP_Value_var_Value</v>
      </c>
      <c r="G473" s="10" t="str">
        <f t="shared" si="85"/>
        <v>CHP1_M4_ActRPM_Value</v>
      </c>
      <c r="H473" s="10" t="str">
        <f>VLOOKUP(基本表格!E473,起始地址定义!A:D,4,FALSE)&amp;" "&amp;Q473</f>
        <v>2147+P5-M11 1#刨片进料仓进料皮带分料器 反馈转速 实际值</v>
      </c>
      <c r="I473" s="10" t="str">
        <f t="shared" si="86"/>
        <v>DB1100,REAL1106</v>
      </c>
      <c r="J473" s="13" t="str">
        <f>VLOOKUP(E473,起始地址定义!A:D,2,FALSE)</f>
        <v>DB1100</v>
      </c>
      <c r="K473" s="12" t="str">
        <f t="shared" si="87"/>
        <v>REAL1106</v>
      </c>
      <c r="L473" s="13">
        <f>VLOOKUP(E473,起始地址定义!A:D,3,FALSE)</f>
        <v>1100</v>
      </c>
      <c r="M473" s="14">
        <f>VLOOKUP($F473,类型描述及偏移量!$C:$H,2,FALSE)</f>
        <v>6</v>
      </c>
      <c r="N473" s="14" t="str">
        <f>VLOOKUP($F473,类型描述及偏移量!$C:$H,3,FALSE)</f>
        <v>实型</v>
      </c>
      <c r="O473" s="14" t="str">
        <f>VLOOKUP($F473,类型描述及偏移量!$C:$H,4,FALSE)</f>
        <v>None</v>
      </c>
      <c r="P473" s="14" t="str">
        <f>VLOOKUP($F473,类型描述及偏移量!$C:$H,5,FALSE)</f>
        <v>Yes</v>
      </c>
      <c r="Q473" s="14" t="str">
        <f>VLOOKUP($F473,类型描述及偏移量!$C:$H,6,FALSE)</f>
        <v>实际值</v>
      </c>
    </row>
    <row r="474" spans="1:17">
      <c r="A474" s="12" t="s">
        <v>17</v>
      </c>
      <c r="B474" s="12" t="str">
        <f t="shared" si="80"/>
        <v>M4_ActRPM</v>
      </c>
      <c r="C474" s="12" t="str">
        <f t="shared" si="81"/>
        <v>Range</v>
      </c>
      <c r="D474" s="12" t="str">
        <f t="shared" si="82"/>
        <v>BP_Value_var</v>
      </c>
      <c r="E474" s="13" t="str">
        <f t="shared" si="83"/>
        <v>CHP1_M4_ActRPM_BP_Value_var</v>
      </c>
      <c r="F474" s="14" t="str">
        <f t="shared" si="84"/>
        <v>BP_Value_var_Range</v>
      </c>
      <c r="G474" s="10" t="str">
        <f t="shared" si="85"/>
        <v>CHP1_M4_ActRPM_Range</v>
      </c>
      <c r="H474" s="10" t="str">
        <f>VLOOKUP(基本表格!E474,起始地址定义!A:D,4,FALSE)&amp;" "&amp;Q474</f>
        <v>2147+P5-M11 1#刨片进料仓进料皮带分料器 反馈转速 量程</v>
      </c>
      <c r="I474" s="10" t="str">
        <f t="shared" si="86"/>
        <v>DB1100,REAL1110</v>
      </c>
      <c r="J474" s="13" t="str">
        <f>VLOOKUP(E474,起始地址定义!A:D,2,FALSE)</f>
        <v>DB1100</v>
      </c>
      <c r="K474" s="12" t="str">
        <f t="shared" si="87"/>
        <v>REAL1110</v>
      </c>
      <c r="L474" s="13">
        <f>VLOOKUP(E474,起始地址定义!A:D,3,FALSE)</f>
        <v>1100</v>
      </c>
      <c r="M474" s="14">
        <f>VLOOKUP($F474,类型描述及偏移量!$C:$H,2,FALSE)</f>
        <v>10</v>
      </c>
      <c r="N474" s="14" t="str">
        <f>VLOOKUP($F474,类型描述及偏移量!$C:$H,3,FALSE)</f>
        <v>实型</v>
      </c>
      <c r="O474" s="14" t="str">
        <f>VLOOKUP($F474,类型描述及偏移量!$C:$H,4,FALSE)</f>
        <v>None</v>
      </c>
      <c r="P474" s="14" t="str">
        <f>VLOOKUP($F474,类型描述及偏移量!$C:$H,5,FALSE)</f>
        <v>No</v>
      </c>
      <c r="Q474" s="14" t="str">
        <f>VLOOKUP($F474,类型描述及偏移量!$C:$H,6,FALSE)</f>
        <v>量程</v>
      </c>
    </row>
    <row r="475" spans="1:17">
      <c r="A475" s="12" t="s">
        <v>17</v>
      </c>
      <c r="B475" s="12" t="str">
        <f t="shared" si="80"/>
        <v>M4_ActRPM</v>
      </c>
      <c r="C475" s="12" t="str">
        <f t="shared" si="81"/>
        <v>Hi</v>
      </c>
      <c r="D475" s="12" t="str">
        <f t="shared" si="82"/>
        <v>BP_Value_var</v>
      </c>
      <c r="E475" s="13" t="str">
        <f t="shared" si="83"/>
        <v>CHP1_M4_ActRPM_BP_Value_var</v>
      </c>
      <c r="F475" s="14" t="str">
        <f t="shared" si="84"/>
        <v>BP_Value_var_Hi</v>
      </c>
      <c r="G475" s="10" t="str">
        <f t="shared" si="85"/>
        <v>CHP1_M4_ActRPM_Hi</v>
      </c>
      <c r="H475" s="10" t="str">
        <f>VLOOKUP(基本表格!E475,起始地址定义!A:D,4,FALSE)&amp;" "&amp;Q475</f>
        <v>2147+P5-M11 1#刨片进料仓进料皮带分料器 反馈转速 上限值</v>
      </c>
      <c r="I475" s="10" t="str">
        <f t="shared" si="86"/>
        <v>DB1100,REAL1114</v>
      </c>
      <c r="J475" s="13" t="str">
        <f>VLOOKUP(E475,起始地址定义!A:D,2,FALSE)</f>
        <v>DB1100</v>
      </c>
      <c r="K475" s="12" t="str">
        <f t="shared" si="87"/>
        <v>REAL1114</v>
      </c>
      <c r="L475" s="13">
        <f>VLOOKUP(E475,起始地址定义!A:D,3,FALSE)</f>
        <v>1100</v>
      </c>
      <c r="M475" s="14">
        <f>VLOOKUP($F475,类型描述及偏移量!$C:$H,2,FALSE)</f>
        <v>14</v>
      </c>
      <c r="N475" s="14" t="str">
        <f>VLOOKUP($F475,类型描述及偏移量!$C:$H,3,FALSE)</f>
        <v>实型</v>
      </c>
      <c r="O475" s="14" t="str">
        <f>VLOOKUP($F475,类型描述及偏移量!$C:$H,4,FALSE)</f>
        <v>None</v>
      </c>
      <c r="P475" s="14" t="str">
        <f>VLOOKUP($F475,类型描述及偏移量!$C:$H,5,FALSE)</f>
        <v>No</v>
      </c>
      <c r="Q475" s="14" t="str">
        <f>VLOOKUP($F475,类型描述及偏移量!$C:$H,6,FALSE)</f>
        <v>上限值</v>
      </c>
    </row>
    <row r="476" spans="1:17">
      <c r="A476" s="12" t="s">
        <v>17</v>
      </c>
      <c r="B476" s="12" t="str">
        <f t="shared" si="80"/>
        <v>M4_ActRPM</v>
      </c>
      <c r="C476" s="12" t="str">
        <f t="shared" si="81"/>
        <v>Lo</v>
      </c>
      <c r="D476" s="12" t="str">
        <f t="shared" si="82"/>
        <v>BP_Value_var</v>
      </c>
      <c r="E476" s="13" t="str">
        <f t="shared" si="83"/>
        <v>CHP1_M4_ActRPM_BP_Value_var</v>
      </c>
      <c r="F476" s="14" t="str">
        <f t="shared" si="84"/>
        <v>BP_Value_var_Lo</v>
      </c>
      <c r="G476" s="10" t="str">
        <f t="shared" si="85"/>
        <v>CHP1_M4_ActRPM_Lo</v>
      </c>
      <c r="H476" s="10" t="str">
        <f>VLOOKUP(基本表格!E476,起始地址定义!A:D,4,FALSE)&amp;" "&amp;Q476</f>
        <v>2147+P5-M11 1#刨片进料仓进料皮带分料器 反馈转速 下限值</v>
      </c>
      <c r="I476" s="10" t="str">
        <f t="shared" si="86"/>
        <v>DB1100,REAL1118</v>
      </c>
      <c r="J476" s="13" t="str">
        <f>VLOOKUP(E476,起始地址定义!A:D,2,FALSE)</f>
        <v>DB1100</v>
      </c>
      <c r="K476" s="12" t="str">
        <f t="shared" si="87"/>
        <v>REAL1118</v>
      </c>
      <c r="L476" s="13">
        <f>VLOOKUP(E476,起始地址定义!A:D,3,FALSE)</f>
        <v>1100</v>
      </c>
      <c r="M476" s="14">
        <f>VLOOKUP($F476,类型描述及偏移量!$C:$H,2,FALSE)</f>
        <v>18</v>
      </c>
      <c r="N476" s="14" t="str">
        <f>VLOOKUP($F476,类型描述及偏移量!$C:$H,3,FALSE)</f>
        <v>实型</v>
      </c>
      <c r="O476" s="14" t="str">
        <f>VLOOKUP($F476,类型描述及偏移量!$C:$H,4,FALSE)</f>
        <v>None</v>
      </c>
      <c r="P476" s="14" t="str">
        <f>VLOOKUP($F476,类型描述及偏移量!$C:$H,5,FALSE)</f>
        <v>No</v>
      </c>
      <c r="Q476" s="14" t="str">
        <f>VLOOKUP($F476,类型描述及偏移量!$C:$H,6,FALSE)</f>
        <v>下限值</v>
      </c>
    </row>
    <row r="477" spans="1:17">
      <c r="A477" s="12" t="s">
        <v>17</v>
      </c>
      <c r="B477" s="12" t="str">
        <f t="shared" si="80"/>
        <v>M4_ActRPM</v>
      </c>
      <c r="C477" s="12" t="str">
        <f t="shared" si="81"/>
        <v>HiHi</v>
      </c>
      <c r="D477" s="12" t="str">
        <f t="shared" si="82"/>
        <v>BP_Value_var</v>
      </c>
      <c r="E477" s="13" t="str">
        <f t="shared" si="83"/>
        <v>CHP1_M4_ActRPM_BP_Value_var</v>
      </c>
      <c r="F477" s="14" t="str">
        <f t="shared" si="84"/>
        <v>BP_Value_var_HiHi</v>
      </c>
      <c r="G477" s="10" t="str">
        <f t="shared" si="85"/>
        <v>CHP1_M4_ActRPM_HiHi</v>
      </c>
      <c r="H477" s="10" t="str">
        <f>VLOOKUP(基本表格!E477,起始地址定义!A:D,4,FALSE)&amp;" "&amp;Q477</f>
        <v>2147+P5-M11 1#刨片进料仓进料皮带分料器 反馈转速 上上限值</v>
      </c>
      <c r="I477" s="10" t="str">
        <f t="shared" si="86"/>
        <v>DB1100,REAL1122</v>
      </c>
      <c r="J477" s="13" t="str">
        <f>VLOOKUP(E477,起始地址定义!A:D,2,FALSE)</f>
        <v>DB1100</v>
      </c>
      <c r="K477" s="12" t="str">
        <f t="shared" si="87"/>
        <v>REAL1122</v>
      </c>
      <c r="L477" s="13">
        <f>VLOOKUP(E477,起始地址定义!A:D,3,FALSE)</f>
        <v>1100</v>
      </c>
      <c r="M477" s="14">
        <f>VLOOKUP($F477,类型描述及偏移量!$C:$H,2,FALSE)</f>
        <v>22</v>
      </c>
      <c r="N477" s="14" t="str">
        <f>VLOOKUP($F477,类型描述及偏移量!$C:$H,3,FALSE)</f>
        <v>实型</v>
      </c>
      <c r="O477" s="14" t="str">
        <f>VLOOKUP($F477,类型描述及偏移量!$C:$H,4,FALSE)</f>
        <v>None</v>
      </c>
      <c r="P477" s="14" t="str">
        <f>VLOOKUP($F477,类型描述及偏移量!$C:$H,5,FALSE)</f>
        <v>No</v>
      </c>
      <c r="Q477" s="14" t="str">
        <f>VLOOKUP($F477,类型描述及偏移量!$C:$H,6,FALSE)</f>
        <v>上上限值</v>
      </c>
    </row>
    <row r="478" spans="1:17">
      <c r="A478" s="12" t="s">
        <v>17</v>
      </c>
      <c r="B478" s="12" t="str">
        <f t="shared" si="80"/>
        <v>M4_ActRPM</v>
      </c>
      <c r="C478" s="12" t="str">
        <f t="shared" si="81"/>
        <v>LoLo</v>
      </c>
      <c r="D478" s="12" t="str">
        <f t="shared" si="82"/>
        <v>BP_Value_var</v>
      </c>
      <c r="E478" s="13" t="str">
        <f t="shared" si="83"/>
        <v>CHP1_M4_ActRPM_BP_Value_var</v>
      </c>
      <c r="F478" s="14" t="str">
        <f t="shared" si="84"/>
        <v>BP_Value_var_LoLo</v>
      </c>
      <c r="G478" s="10" t="str">
        <f t="shared" si="85"/>
        <v>CHP1_M4_ActRPM_LoLo</v>
      </c>
      <c r="H478" s="10" t="str">
        <f>VLOOKUP(基本表格!E478,起始地址定义!A:D,4,FALSE)&amp;" "&amp;Q478</f>
        <v>2147+P5-M11 1#刨片进料仓进料皮带分料器 反馈转速 下下限值</v>
      </c>
      <c r="I478" s="10" t="str">
        <f t="shared" si="86"/>
        <v>DB1100,REAL1126</v>
      </c>
      <c r="J478" s="13" t="str">
        <f>VLOOKUP(E478,起始地址定义!A:D,2,FALSE)</f>
        <v>DB1100</v>
      </c>
      <c r="K478" s="12" t="str">
        <f t="shared" si="87"/>
        <v>REAL1126</v>
      </c>
      <c r="L478" s="13">
        <f>VLOOKUP(E478,起始地址定义!A:D,3,FALSE)</f>
        <v>1100</v>
      </c>
      <c r="M478" s="14">
        <f>VLOOKUP($F478,类型描述及偏移量!$C:$H,2,FALSE)</f>
        <v>26</v>
      </c>
      <c r="N478" s="14" t="str">
        <f>VLOOKUP($F478,类型描述及偏移量!$C:$H,3,FALSE)</f>
        <v>实型</v>
      </c>
      <c r="O478" s="14" t="str">
        <f>VLOOKUP($F478,类型描述及偏移量!$C:$H,4,FALSE)</f>
        <v>None</v>
      </c>
      <c r="P478" s="14" t="str">
        <f>VLOOKUP($F478,类型描述及偏移量!$C:$H,5,FALSE)</f>
        <v>No</v>
      </c>
      <c r="Q478" s="14" t="str">
        <f>VLOOKUP($F478,类型描述及偏移量!$C:$H,6,FALSE)</f>
        <v>下下限值</v>
      </c>
    </row>
    <row r="479" hidden="1" spans="1:17">
      <c r="A479" s="12" t="s">
        <v>17</v>
      </c>
      <c r="B479" s="12" t="str">
        <f t="shared" si="80"/>
        <v>M4_Current</v>
      </c>
      <c r="C479" s="12" t="str">
        <f t="shared" si="81"/>
        <v>HiProEN</v>
      </c>
      <c r="D479" s="12" t="str">
        <f t="shared" si="82"/>
        <v>BP_Value_var</v>
      </c>
      <c r="E479" s="13" t="str">
        <f t="shared" si="83"/>
        <v>CHP1_M4_Current_BP_Value_var</v>
      </c>
      <c r="F479" s="14" t="str">
        <f t="shared" si="84"/>
        <v>BP_Value_var_HiProEN</v>
      </c>
      <c r="G479" s="10" t="str">
        <f t="shared" si="85"/>
        <v>CHP1_M4_Current_HiProEN</v>
      </c>
      <c r="H479" s="10" t="str">
        <f>VLOOKUP(基本表格!E479,起始地址定义!A:D,4,FALSE)&amp;" "&amp;Q479</f>
        <v>2147+P5-M11 1#刨片进料仓进料皮带分料器 反馈电流 上限保护使能</v>
      </c>
      <c r="I479" s="10" t="str">
        <f t="shared" si="86"/>
        <v>DB1100,X1150.3</v>
      </c>
      <c r="J479" s="13" t="str">
        <f>VLOOKUP(E479,起始地址定义!A:D,2,FALSE)</f>
        <v>DB1100</v>
      </c>
      <c r="K479" s="12" t="str">
        <f t="shared" si="87"/>
        <v>X1150.3</v>
      </c>
      <c r="L479" s="13">
        <f>VLOOKUP(E479,起始地址定义!A:D,3,FALSE)</f>
        <v>1150</v>
      </c>
      <c r="M479" s="14">
        <f>VLOOKUP($F479,类型描述及偏移量!$C:$H,2,FALSE)</f>
        <v>0.299999999999997</v>
      </c>
      <c r="N479" s="14" t="str">
        <f>VLOOKUP($F479,类型描述及偏移量!$C:$H,3,FALSE)</f>
        <v>离散</v>
      </c>
      <c r="O479" s="14" t="str">
        <f>VLOOKUP($F479,类型描述及偏移量!$C:$H,4,FALSE)</f>
        <v>None</v>
      </c>
      <c r="P479" s="14" t="str">
        <f>VLOOKUP($F479,类型描述及偏移量!$C:$H,5,FALSE)</f>
        <v>No</v>
      </c>
      <c r="Q479" s="14" t="str">
        <f>VLOOKUP($F479,类型描述及偏移量!$C:$H,6,FALSE)</f>
        <v>上限保护使能</v>
      </c>
    </row>
    <row r="480" hidden="1" spans="1:17">
      <c r="A480" s="12" t="s">
        <v>17</v>
      </c>
      <c r="B480" s="12" t="str">
        <f t="shared" si="80"/>
        <v>M4_Current</v>
      </c>
      <c r="C480" s="12" t="str">
        <f t="shared" si="81"/>
        <v>LoProEN</v>
      </c>
      <c r="D480" s="12" t="str">
        <f t="shared" si="82"/>
        <v>BP_Value_var</v>
      </c>
      <c r="E480" s="13" t="str">
        <f t="shared" si="83"/>
        <v>CHP1_M4_Current_BP_Value_var</v>
      </c>
      <c r="F480" s="14" t="str">
        <f t="shared" si="84"/>
        <v>BP_Value_var_LoProEN</v>
      </c>
      <c r="G480" s="10" t="str">
        <f t="shared" si="85"/>
        <v>CHP1_M4_Current_LoProEN</v>
      </c>
      <c r="H480" s="10" t="str">
        <f>VLOOKUP(基本表格!E480,起始地址定义!A:D,4,FALSE)&amp;" "&amp;Q480</f>
        <v>2147+P5-M11 1#刨片进料仓进料皮带分料器 反馈电流 下限保护使能</v>
      </c>
      <c r="I480" s="10" t="str">
        <f t="shared" si="86"/>
        <v>DB1100,X1150.4</v>
      </c>
      <c r="J480" s="13" t="str">
        <f>VLOOKUP(E480,起始地址定义!A:D,2,FALSE)</f>
        <v>DB1100</v>
      </c>
      <c r="K480" s="12" t="str">
        <f t="shared" si="87"/>
        <v>X1150.4</v>
      </c>
      <c r="L480" s="13">
        <f>VLOOKUP(E480,起始地址定义!A:D,3,FALSE)</f>
        <v>1150</v>
      </c>
      <c r="M480" s="14">
        <f>VLOOKUP($F480,类型描述及偏移量!$C:$H,2,FALSE)</f>
        <v>0.399999999999999</v>
      </c>
      <c r="N480" s="14" t="str">
        <f>VLOOKUP($F480,类型描述及偏移量!$C:$H,3,FALSE)</f>
        <v>离散</v>
      </c>
      <c r="O480" s="14" t="str">
        <f>VLOOKUP($F480,类型描述及偏移量!$C:$H,4,FALSE)</f>
        <v>None</v>
      </c>
      <c r="P480" s="14" t="str">
        <f>VLOOKUP($F480,类型描述及偏移量!$C:$H,5,FALSE)</f>
        <v>No</v>
      </c>
      <c r="Q480" s="14" t="str">
        <f>VLOOKUP($F480,类型描述及偏移量!$C:$H,6,FALSE)</f>
        <v>下限保护使能</v>
      </c>
    </row>
    <row r="481" hidden="1" spans="1:17">
      <c r="A481" s="12" t="s">
        <v>17</v>
      </c>
      <c r="B481" s="12" t="str">
        <f t="shared" si="80"/>
        <v>M4_Current</v>
      </c>
      <c r="C481" s="12" t="str">
        <f t="shared" si="81"/>
        <v>HiALM</v>
      </c>
      <c r="D481" s="12" t="str">
        <f t="shared" si="82"/>
        <v>BP_Value_var</v>
      </c>
      <c r="E481" s="13" t="str">
        <f t="shared" si="83"/>
        <v>CHP1_M4_Current_BP_Value_var</v>
      </c>
      <c r="F481" s="14" t="str">
        <f t="shared" si="84"/>
        <v>BP_Value_var_HiALM</v>
      </c>
      <c r="G481" s="10" t="str">
        <f t="shared" si="85"/>
        <v>CHP1_M4_Current_HiALM</v>
      </c>
      <c r="H481" s="10" t="str">
        <f>VLOOKUP(基本表格!E481,起始地址定义!A:D,4,FALSE)&amp;" "&amp;Q481</f>
        <v>2147+P5-M11 1#刨片进料仓进料皮带分料器 反馈电流 上限报警</v>
      </c>
      <c r="I481" s="10" t="str">
        <f t="shared" si="86"/>
        <v>DB1100,X1150.5</v>
      </c>
      <c r="J481" s="13" t="str">
        <f>VLOOKUP(E481,起始地址定义!A:D,2,FALSE)</f>
        <v>DB1100</v>
      </c>
      <c r="K481" s="12" t="str">
        <f t="shared" si="87"/>
        <v>X1150.5</v>
      </c>
      <c r="L481" s="13">
        <f>VLOOKUP(E481,起始地址定义!A:D,3,FALSE)</f>
        <v>1150</v>
      </c>
      <c r="M481" s="14">
        <f>VLOOKUP($F481,类型描述及偏移量!$C:$H,2,FALSE)</f>
        <v>0.5</v>
      </c>
      <c r="N481" s="14" t="str">
        <f>VLOOKUP($F481,类型描述及偏移量!$C:$H,3,FALSE)</f>
        <v>离散</v>
      </c>
      <c r="O481" s="14" t="str">
        <f>VLOOKUP($F481,类型描述及偏移量!$C:$H,4,FALSE)</f>
        <v>None</v>
      </c>
      <c r="P481" s="14" t="str">
        <f>VLOOKUP($F481,类型描述及偏移量!$C:$H,5,FALSE)</f>
        <v>Yes</v>
      </c>
      <c r="Q481" s="14" t="str">
        <f>VLOOKUP($F481,类型描述及偏移量!$C:$H,6,FALSE)</f>
        <v>上限报警</v>
      </c>
    </row>
    <row r="482" hidden="1" spans="1:17">
      <c r="A482" s="12" t="s">
        <v>17</v>
      </c>
      <c r="B482" s="12" t="str">
        <f t="shared" si="80"/>
        <v>M4_Current</v>
      </c>
      <c r="C482" s="12" t="str">
        <f t="shared" si="81"/>
        <v>LoALM</v>
      </c>
      <c r="D482" s="12" t="str">
        <f t="shared" si="82"/>
        <v>BP_Value_var</v>
      </c>
      <c r="E482" s="13" t="str">
        <f t="shared" si="83"/>
        <v>CHP1_M4_Current_BP_Value_var</v>
      </c>
      <c r="F482" s="14" t="str">
        <f t="shared" si="84"/>
        <v>BP_Value_var_LoALM</v>
      </c>
      <c r="G482" s="10" t="str">
        <f t="shared" si="85"/>
        <v>CHP1_M4_Current_LoALM</v>
      </c>
      <c r="H482" s="10" t="str">
        <f>VLOOKUP(基本表格!E482,起始地址定义!A:D,4,FALSE)&amp;" "&amp;Q482</f>
        <v>2147+P5-M11 1#刨片进料仓进料皮带分料器 反馈电流 下限报警</v>
      </c>
      <c r="I482" s="10" t="str">
        <f t="shared" si="86"/>
        <v>DB1100,X1150.6</v>
      </c>
      <c r="J482" s="13" t="str">
        <f>VLOOKUP(E482,起始地址定义!A:D,2,FALSE)</f>
        <v>DB1100</v>
      </c>
      <c r="K482" s="12" t="str">
        <f t="shared" si="87"/>
        <v>X1150.6</v>
      </c>
      <c r="L482" s="13">
        <f>VLOOKUP(E482,起始地址定义!A:D,3,FALSE)</f>
        <v>1150</v>
      </c>
      <c r="M482" s="14">
        <f>VLOOKUP($F482,类型描述及偏移量!$C:$H,2,FALSE)</f>
        <v>0.600000000000001</v>
      </c>
      <c r="N482" s="14" t="str">
        <f>VLOOKUP($F482,类型描述及偏移量!$C:$H,3,FALSE)</f>
        <v>离散</v>
      </c>
      <c r="O482" s="14" t="str">
        <f>VLOOKUP($F482,类型描述及偏移量!$C:$H,4,FALSE)</f>
        <v>None</v>
      </c>
      <c r="P482" s="14" t="str">
        <f>VLOOKUP($F482,类型描述及偏移量!$C:$H,5,FALSE)</f>
        <v>Yes</v>
      </c>
      <c r="Q482" s="14" t="str">
        <f>VLOOKUP($F482,类型描述及偏移量!$C:$H,6,FALSE)</f>
        <v>下限报警</v>
      </c>
    </row>
    <row r="483" hidden="1" spans="1:17">
      <c r="A483" s="12" t="s">
        <v>17</v>
      </c>
      <c r="B483" s="12" t="str">
        <f t="shared" ref="B483:B493" si="88">"M"&amp;RIGHT(LEFT(B360,FIND("_",B360,1)-1),LEN(LEFT(B360,FIND("_",B360,1)-1))-1)+1&amp;"_"&amp;RIGHT(B360,LEN(B360)-FIND("_",B360,1))</f>
        <v>M4_Current</v>
      </c>
      <c r="C483" s="12" t="str">
        <f t="shared" ref="C483:C493" si="89">C360</f>
        <v>HiHiALM</v>
      </c>
      <c r="D483" s="12" t="str">
        <f t="shared" ref="D483:D493" si="90">D360</f>
        <v>BP_Value_var</v>
      </c>
      <c r="E483" s="13" t="str">
        <f t="shared" si="83"/>
        <v>CHP1_M4_Current_BP_Value_var</v>
      </c>
      <c r="F483" s="14" t="str">
        <f t="shared" si="84"/>
        <v>BP_Value_var_HiHiALM</v>
      </c>
      <c r="G483" s="10" t="str">
        <f t="shared" si="85"/>
        <v>CHP1_M4_Current_HiHiALM</v>
      </c>
      <c r="H483" s="10" t="str">
        <f>VLOOKUP(基本表格!E483,起始地址定义!A:D,4,FALSE)&amp;" "&amp;Q483</f>
        <v>2147+P5-M11 1#刨片进料仓进料皮带分料器 反馈电流 上上限报警</v>
      </c>
      <c r="I483" s="10" t="str">
        <f t="shared" si="86"/>
        <v>DB1100,X1150.7</v>
      </c>
      <c r="J483" s="13" t="str">
        <f>VLOOKUP(E483,起始地址定义!A:D,2,FALSE)</f>
        <v>DB1100</v>
      </c>
      <c r="K483" s="12" t="str">
        <f t="shared" si="87"/>
        <v>X1150.7</v>
      </c>
      <c r="L483" s="13">
        <f>VLOOKUP(E483,起始地址定义!A:D,3,FALSE)</f>
        <v>1150</v>
      </c>
      <c r="M483" s="14">
        <f>VLOOKUP($F483,类型描述及偏移量!$C:$H,2,FALSE)</f>
        <v>0.700000000000003</v>
      </c>
      <c r="N483" s="14" t="str">
        <f>VLOOKUP($F483,类型描述及偏移量!$C:$H,3,FALSE)</f>
        <v>离散</v>
      </c>
      <c r="O483" s="14" t="str">
        <f>VLOOKUP($F483,类型描述及偏移量!$C:$H,4,FALSE)</f>
        <v>On</v>
      </c>
      <c r="P483" s="14" t="str">
        <f>VLOOKUP($F483,类型描述及偏移量!$C:$H,5,FALSE)</f>
        <v>Yes</v>
      </c>
      <c r="Q483" s="14" t="str">
        <f>VLOOKUP($F483,类型描述及偏移量!$C:$H,6,FALSE)</f>
        <v>上上限报警</v>
      </c>
    </row>
    <row r="484" hidden="1" spans="1:17">
      <c r="A484" s="12" t="s">
        <v>17</v>
      </c>
      <c r="B484" s="12" t="str">
        <f t="shared" si="88"/>
        <v>M4_Current</v>
      </c>
      <c r="C484" s="12" t="str">
        <f t="shared" si="89"/>
        <v>LoLoALM</v>
      </c>
      <c r="D484" s="12" t="str">
        <f t="shared" si="90"/>
        <v>BP_Value_var</v>
      </c>
      <c r="E484" s="13" t="str">
        <f t="shared" si="83"/>
        <v>CHP1_M4_Current_BP_Value_var</v>
      </c>
      <c r="F484" s="14" t="str">
        <f t="shared" si="84"/>
        <v>BP_Value_var_LoLoALM</v>
      </c>
      <c r="G484" s="10" t="str">
        <f t="shared" si="85"/>
        <v>CHP1_M4_Current_LoLoALM</v>
      </c>
      <c r="H484" s="10" t="str">
        <f>VLOOKUP(基本表格!E484,起始地址定义!A:D,4,FALSE)&amp;" "&amp;Q484</f>
        <v>2147+P5-M11 1#刨片进料仓进料皮带分料器 反馈电流 下下限报警</v>
      </c>
      <c r="I484" s="10" t="str">
        <f t="shared" si="86"/>
        <v>DB1100,X1151.0</v>
      </c>
      <c r="J484" s="13" t="str">
        <f>VLOOKUP(E484,起始地址定义!A:D,2,FALSE)</f>
        <v>DB1100</v>
      </c>
      <c r="K484" s="12" t="str">
        <f t="shared" si="87"/>
        <v>X1151.0</v>
      </c>
      <c r="L484" s="13">
        <f>VLOOKUP(E484,起始地址定义!A:D,3,FALSE)</f>
        <v>1150</v>
      </c>
      <c r="M484" s="14">
        <f>VLOOKUP($F484,类型描述及偏移量!$C:$H,2,FALSE)</f>
        <v>1</v>
      </c>
      <c r="N484" s="14" t="str">
        <f>VLOOKUP($F484,类型描述及偏移量!$C:$H,3,FALSE)</f>
        <v>离散</v>
      </c>
      <c r="O484" s="14" t="str">
        <f>VLOOKUP($F484,类型描述及偏移量!$C:$H,4,FALSE)</f>
        <v>On</v>
      </c>
      <c r="P484" s="14" t="str">
        <f>VLOOKUP($F484,类型描述及偏移量!$C:$H,5,FALSE)</f>
        <v>Yes</v>
      </c>
      <c r="Q484" s="14" t="str">
        <f>VLOOKUP($F484,类型描述及偏移量!$C:$H,6,FALSE)</f>
        <v>下下限报警</v>
      </c>
    </row>
    <row r="485" hidden="1" spans="1:17">
      <c r="A485" s="12" t="s">
        <v>17</v>
      </c>
      <c r="B485" s="12" t="str">
        <f t="shared" si="88"/>
        <v>M4_Current</v>
      </c>
      <c r="C485" s="12" t="str">
        <f t="shared" si="89"/>
        <v>LimALM</v>
      </c>
      <c r="D485" s="12" t="str">
        <f t="shared" si="90"/>
        <v>BP_Value_var</v>
      </c>
      <c r="E485" s="13" t="str">
        <f t="shared" si="83"/>
        <v>CHP1_M4_Current_BP_Value_var</v>
      </c>
      <c r="F485" s="14" t="str">
        <f t="shared" si="84"/>
        <v>BP_Value_var_LimALM</v>
      </c>
      <c r="G485" s="10" t="str">
        <f t="shared" si="85"/>
        <v>CHP1_M4_Current_LimALM</v>
      </c>
      <c r="H485" s="10" t="str">
        <f>VLOOKUP(基本表格!E485,起始地址定义!A:D,4,FALSE)&amp;" "&amp;Q485</f>
        <v>2147+P5-M11 1#刨片进料仓进料皮带分料器 反馈电流 极限报警</v>
      </c>
      <c r="I485" s="10" t="str">
        <f t="shared" si="86"/>
        <v>DB1100,X1151.1</v>
      </c>
      <c r="J485" s="13" t="str">
        <f>VLOOKUP(E485,起始地址定义!A:D,2,FALSE)</f>
        <v>DB1100</v>
      </c>
      <c r="K485" s="12" t="str">
        <f t="shared" si="87"/>
        <v>X1151.1</v>
      </c>
      <c r="L485" s="13">
        <f>VLOOKUP(E485,起始地址定义!A:D,3,FALSE)</f>
        <v>1150</v>
      </c>
      <c r="M485" s="14">
        <f>VLOOKUP($F485,类型描述及偏移量!$C:$H,2,FALSE)</f>
        <v>1.1</v>
      </c>
      <c r="N485" s="14" t="str">
        <f>VLOOKUP($F485,类型描述及偏移量!$C:$H,3,FALSE)</f>
        <v>离散</v>
      </c>
      <c r="O485" s="14" t="str">
        <f>VLOOKUP($F485,类型描述及偏移量!$C:$H,4,FALSE)</f>
        <v>On</v>
      </c>
      <c r="P485" s="14" t="str">
        <f>VLOOKUP($F485,类型描述及偏移量!$C:$H,5,FALSE)</f>
        <v>Yes</v>
      </c>
      <c r="Q485" s="14" t="str">
        <f>VLOOKUP($F485,类型描述及偏移量!$C:$H,6,FALSE)</f>
        <v>极限报警</v>
      </c>
    </row>
    <row r="486" hidden="1" spans="1:17">
      <c r="A486" s="12" t="s">
        <v>17</v>
      </c>
      <c r="B486" s="12" t="str">
        <f t="shared" si="88"/>
        <v>M4_Current</v>
      </c>
      <c r="C486" s="12" t="str">
        <f t="shared" si="89"/>
        <v>LostALM</v>
      </c>
      <c r="D486" s="12" t="str">
        <f t="shared" si="90"/>
        <v>BP_Value_var</v>
      </c>
      <c r="E486" s="13" t="str">
        <f t="shared" si="83"/>
        <v>CHP1_M4_Current_BP_Value_var</v>
      </c>
      <c r="F486" s="14" t="str">
        <f t="shared" si="84"/>
        <v>BP_Value_var_LostALM</v>
      </c>
      <c r="G486" s="10" t="str">
        <f t="shared" si="85"/>
        <v>CHP1_M4_Current_LostALM</v>
      </c>
      <c r="H486" s="10" t="str">
        <f>VLOOKUP(基本表格!E486,起始地址定义!A:D,4,FALSE)&amp;" "&amp;Q486</f>
        <v>2147+P5-M11 1#刨片进料仓进料皮带分料器 反馈电流 传感器断线报警</v>
      </c>
      <c r="I486" s="10" t="str">
        <f t="shared" si="86"/>
        <v>DB1100,X1151.2</v>
      </c>
      <c r="J486" s="13" t="str">
        <f>VLOOKUP(E486,起始地址定义!A:D,2,FALSE)</f>
        <v>DB1100</v>
      </c>
      <c r="K486" s="12" t="str">
        <f t="shared" si="87"/>
        <v>X1151.2</v>
      </c>
      <c r="L486" s="13">
        <f>VLOOKUP(E486,起始地址定义!A:D,3,FALSE)</f>
        <v>1150</v>
      </c>
      <c r="M486" s="14">
        <f>VLOOKUP($F486,类型描述及偏移量!$C:$H,2,FALSE)</f>
        <v>1.2</v>
      </c>
      <c r="N486" s="14" t="str">
        <f>VLOOKUP($F486,类型描述及偏移量!$C:$H,3,FALSE)</f>
        <v>离散</v>
      </c>
      <c r="O486" s="14" t="str">
        <f>VLOOKUP($F486,类型描述及偏移量!$C:$H,4,FALSE)</f>
        <v>On</v>
      </c>
      <c r="P486" s="14" t="str">
        <f>VLOOKUP($F486,类型描述及偏移量!$C:$H,5,FALSE)</f>
        <v>Yes</v>
      </c>
      <c r="Q486" s="14" t="str">
        <f>VLOOKUP($F486,类型描述及偏移量!$C:$H,6,FALSE)</f>
        <v>传感器断线报警</v>
      </c>
    </row>
    <row r="487" hidden="1" spans="1:17">
      <c r="A487" s="12" t="s">
        <v>17</v>
      </c>
      <c r="B487" s="12" t="str">
        <f t="shared" si="88"/>
        <v>M4_Current</v>
      </c>
      <c r="C487" s="12" t="str">
        <f t="shared" si="89"/>
        <v>Code</v>
      </c>
      <c r="D487" s="12" t="str">
        <f t="shared" si="90"/>
        <v>BP_Value_var</v>
      </c>
      <c r="E487" s="13" t="str">
        <f t="shared" si="83"/>
        <v>CHP1_M4_Current_BP_Value_var</v>
      </c>
      <c r="F487" s="14" t="str">
        <f t="shared" si="84"/>
        <v>BP_Value_var_Code</v>
      </c>
      <c r="G487" s="10" t="str">
        <f t="shared" si="85"/>
        <v>CHP1_M4_Current_Code</v>
      </c>
      <c r="H487" s="10" t="str">
        <f>VLOOKUP(基本表格!E487,起始地址定义!A:D,4,FALSE)&amp;" "&amp;Q487</f>
        <v>2147+P5-M11 1#刨片进料仓进料皮带分料器 反馈电流 实际内码</v>
      </c>
      <c r="I487" s="10" t="str">
        <f t="shared" si="86"/>
        <v>DB1100,INT1152</v>
      </c>
      <c r="J487" s="13" t="str">
        <f>VLOOKUP(E487,起始地址定义!A:D,2,FALSE)</f>
        <v>DB1100</v>
      </c>
      <c r="K487" s="12" t="str">
        <f t="shared" si="87"/>
        <v>INT1152</v>
      </c>
      <c r="L487" s="13">
        <f>VLOOKUP(E487,起始地址定义!A:D,3,FALSE)</f>
        <v>1150</v>
      </c>
      <c r="M487" s="14">
        <f>VLOOKUP($F487,类型描述及偏移量!$C:$H,2,FALSE)</f>
        <v>2</v>
      </c>
      <c r="N487" s="14" t="str">
        <f>VLOOKUP($F487,类型描述及偏移量!$C:$H,3,FALSE)</f>
        <v>整型</v>
      </c>
      <c r="O487" s="14" t="str">
        <f>VLOOKUP($F487,类型描述及偏移量!$C:$H,4,FALSE)</f>
        <v>None</v>
      </c>
      <c r="P487" s="14" t="str">
        <f>VLOOKUP($F487,类型描述及偏移量!$C:$H,5,FALSE)</f>
        <v>Yes</v>
      </c>
      <c r="Q487" s="14" t="str">
        <f>VLOOKUP($F487,类型描述及偏移量!$C:$H,6,FALSE)</f>
        <v>实际内码</v>
      </c>
    </row>
    <row r="488" spans="1:17">
      <c r="A488" s="12" t="s">
        <v>17</v>
      </c>
      <c r="B488" s="12" t="str">
        <f t="shared" si="88"/>
        <v>M4_Current</v>
      </c>
      <c r="C488" s="12" t="str">
        <f t="shared" si="89"/>
        <v>Value</v>
      </c>
      <c r="D488" s="12" t="str">
        <f t="shared" si="90"/>
        <v>BP_Value_var</v>
      </c>
      <c r="E488" s="13" t="str">
        <f t="shared" si="83"/>
        <v>CHP1_M4_Current_BP_Value_var</v>
      </c>
      <c r="F488" s="14" t="str">
        <f t="shared" si="84"/>
        <v>BP_Value_var_Value</v>
      </c>
      <c r="G488" s="10" t="str">
        <f t="shared" si="85"/>
        <v>CHP1_M4_Current_Value</v>
      </c>
      <c r="H488" s="10" t="str">
        <f>VLOOKUP(基本表格!E488,起始地址定义!A:D,4,FALSE)&amp;" "&amp;Q488</f>
        <v>2147+P5-M11 1#刨片进料仓进料皮带分料器 反馈电流 实际值</v>
      </c>
      <c r="I488" s="10" t="str">
        <f t="shared" si="86"/>
        <v>DB1100,REAL1156</v>
      </c>
      <c r="J488" s="13" t="str">
        <f>VLOOKUP(E488,起始地址定义!A:D,2,FALSE)</f>
        <v>DB1100</v>
      </c>
      <c r="K488" s="12" t="str">
        <f t="shared" si="87"/>
        <v>REAL1156</v>
      </c>
      <c r="L488" s="13">
        <f>VLOOKUP(E488,起始地址定义!A:D,3,FALSE)</f>
        <v>1150</v>
      </c>
      <c r="M488" s="14">
        <f>VLOOKUP($F488,类型描述及偏移量!$C:$H,2,FALSE)</f>
        <v>6</v>
      </c>
      <c r="N488" s="14" t="str">
        <f>VLOOKUP($F488,类型描述及偏移量!$C:$H,3,FALSE)</f>
        <v>实型</v>
      </c>
      <c r="O488" s="14" t="str">
        <f>VLOOKUP($F488,类型描述及偏移量!$C:$H,4,FALSE)</f>
        <v>None</v>
      </c>
      <c r="P488" s="14" t="str">
        <f>VLOOKUP($F488,类型描述及偏移量!$C:$H,5,FALSE)</f>
        <v>Yes</v>
      </c>
      <c r="Q488" s="14" t="str">
        <f>VLOOKUP($F488,类型描述及偏移量!$C:$H,6,FALSE)</f>
        <v>实际值</v>
      </c>
    </row>
    <row r="489" spans="1:17">
      <c r="A489" s="12" t="s">
        <v>17</v>
      </c>
      <c r="B489" s="12" t="str">
        <f t="shared" si="88"/>
        <v>M4_Current</v>
      </c>
      <c r="C489" s="12" t="str">
        <f t="shared" si="89"/>
        <v>Range</v>
      </c>
      <c r="D489" s="12" t="str">
        <f t="shared" si="90"/>
        <v>BP_Value_var</v>
      </c>
      <c r="E489" s="13" t="str">
        <f t="shared" si="83"/>
        <v>CHP1_M4_Current_BP_Value_var</v>
      </c>
      <c r="F489" s="14" t="str">
        <f t="shared" si="84"/>
        <v>BP_Value_var_Range</v>
      </c>
      <c r="G489" s="10" t="str">
        <f t="shared" si="85"/>
        <v>CHP1_M4_Current_Range</v>
      </c>
      <c r="H489" s="10" t="str">
        <f>VLOOKUP(基本表格!E489,起始地址定义!A:D,4,FALSE)&amp;" "&amp;Q489</f>
        <v>2147+P5-M11 1#刨片进料仓进料皮带分料器 反馈电流 量程</v>
      </c>
      <c r="I489" s="10" t="str">
        <f t="shared" si="86"/>
        <v>DB1100,REAL1160</v>
      </c>
      <c r="J489" s="13" t="str">
        <f>VLOOKUP(E489,起始地址定义!A:D,2,FALSE)</f>
        <v>DB1100</v>
      </c>
      <c r="K489" s="12" t="str">
        <f t="shared" si="87"/>
        <v>REAL1160</v>
      </c>
      <c r="L489" s="13">
        <f>VLOOKUP(E489,起始地址定义!A:D,3,FALSE)</f>
        <v>1150</v>
      </c>
      <c r="M489" s="14">
        <f>VLOOKUP($F489,类型描述及偏移量!$C:$H,2,FALSE)</f>
        <v>10</v>
      </c>
      <c r="N489" s="14" t="str">
        <f>VLOOKUP($F489,类型描述及偏移量!$C:$H,3,FALSE)</f>
        <v>实型</v>
      </c>
      <c r="O489" s="14" t="str">
        <f>VLOOKUP($F489,类型描述及偏移量!$C:$H,4,FALSE)</f>
        <v>None</v>
      </c>
      <c r="P489" s="14" t="str">
        <f>VLOOKUP($F489,类型描述及偏移量!$C:$H,5,FALSE)</f>
        <v>No</v>
      </c>
      <c r="Q489" s="14" t="str">
        <f>VLOOKUP($F489,类型描述及偏移量!$C:$H,6,FALSE)</f>
        <v>量程</v>
      </c>
    </row>
    <row r="490" spans="1:17">
      <c r="A490" s="12" t="s">
        <v>17</v>
      </c>
      <c r="B490" s="12" t="str">
        <f t="shared" si="88"/>
        <v>M4_Current</v>
      </c>
      <c r="C490" s="12" t="str">
        <f t="shared" si="89"/>
        <v>Hi</v>
      </c>
      <c r="D490" s="12" t="str">
        <f t="shared" si="90"/>
        <v>BP_Value_var</v>
      </c>
      <c r="E490" s="13" t="str">
        <f t="shared" si="83"/>
        <v>CHP1_M4_Current_BP_Value_var</v>
      </c>
      <c r="F490" s="14" t="str">
        <f t="shared" si="84"/>
        <v>BP_Value_var_Hi</v>
      </c>
      <c r="G490" s="10" t="str">
        <f t="shared" si="85"/>
        <v>CHP1_M4_Current_Hi</v>
      </c>
      <c r="H490" s="10" t="str">
        <f>VLOOKUP(基本表格!E490,起始地址定义!A:D,4,FALSE)&amp;" "&amp;Q490</f>
        <v>2147+P5-M11 1#刨片进料仓进料皮带分料器 反馈电流 上限值</v>
      </c>
      <c r="I490" s="10" t="str">
        <f t="shared" si="86"/>
        <v>DB1100,REAL1164</v>
      </c>
      <c r="J490" s="13" t="str">
        <f>VLOOKUP(E490,起始地址定义!A:D,2,FALSE)</f>
        <v>DB1100</v>
      </c>
      <c r="K490" s="12" t="str">
        <f t="shared" si="87"/>
        <v>REAL1164</v>
      </c>
      <c r="L490" s="13">
        <f>VLOOKUP(E490,起始地址定义!A:D,3,FALSE)</f>
        <v>1150</v>
      </c>
      <c r="M490" s="14">
        <f>VLOOKUP($F490,类型描述及偏移量!$C:$H,2,FALSE)</f>
        <v>14</v>
      </c>
      <c r="N490" s="14" t="str">
        <f>VLOOKUP($F490,类型描述及偏移量!$C:$H,3,FALSE)</f>
        <v>实型</v>
      </c>
      <c r="O490" s="14" t="str">
        <f>VLOOKUP($F490,类型描述及偏移量!$C:$H,4,FALSE)</f>
        <v>None</v>
      </c>
      <c r="P490" s="14" t="str">
        <f>VLOOKUP($F490,类型描述及偏移量!$C:$H,5,FALSE)</f>
        <v>No</v>
      </c>
      <c r="Q490" s="14" t="str">
        <f>VLOOKUP($F490,类型描述及偏移量!$C:$H,6,FALSE)</f>
        <v>上限值</v>
      </c>
    </row>
    <row r="491" spans="1:17">
      <c r="A491" s="12" t="s">
        <v>17</v>
      </c>
      <c r="B491" s="12" t="str">
        <f t="shared" si="88"/>
        <v>M4_Current</v>
      </c>
      <c r="C491" s="12" t="str">
        <f t="shared" si="89"/>
        <v>Lo</v>
      </c>
      <c r="D491" s="12" t="str">
        <f t="shared" si="90"/>
        <v>BP_Value_var</v>
      </c>
      <c r="E491" s="13" t="str">
        <f t="shared" si="83"/>
        <v>CHP1_M4_Current_BP_Value_var</v>
      </c>
      <c r="F491" s="14" t="str">
        <f t="shared" si="84"/>
        <v>BP_Value_var_Lo</v>
      </c>
      <c r="G491" s="10" t="str">
        <f t="shared" si="85"/>
        <v>CHP1_M4_Current_Lo</v>
      </c>
      <c r="H491" s="10" t="str">
        <f>VLOOKUP(基本表格!E491,起始地址定义!A:D,4,FALSE)&amp;" "&amp;Q491</f>
        <v>2147+P5-M11 1#刨片进料仓进料皮带分料器 反馈电流 下限值</v>
      </c>
      <c r="I491" s="10" t="str">
        <f t="shared" si="86"/>
        <v>DB1100,REAL1168</v>
      </c>
      <c r="J491" s="13" t="str">
        <f>VLOOKUP(E491,起始地址定义!A:D,2,FALSE)</f>
        <v>DB1100</v>
      </c>
      <c r="K491" s="12" t="str">
        <f t="shared" si="87"/>
        <v>REAL1168</v>
      </c>
      <c r="L491" s="13">
        <f>VLOOKUP(E491,起始地址定义!A:D,3,FALSE)</f>
        <v>1150</v>
      </c>
      <c r="M491" s="14">
        <f>VLOOKUP($F491,类型描述及偏移量!$C:$H,2,FALSE)</f>
        <v>18</v>
      </c>
      <c r="N491" s="14" t="str">
        <f>VLOOKUP($F491,类型描述及偏移量!$C:$H,3,FALSE)</f>
        <v>实型</v>
      </c>
      <c r="O491" s="14" t="str">
        <f>VLOOKUP($F491,类型描述及偏移量!$C:$H,4,FALSE)</f>
        <v>None</v>
      </c>
      <c r="P491" s="14" t="str">
        <f>VLOOKUP($F491,类型描述及偏移量!$C:$H,5,FALSE)</f>
        <v>No</v>
      </c>
      <c r="Q491" s="14" t="str">
        <f>VLOOKUP($F491,类型描述及偏移量!$C:$H,6,FALSE)</f>
        <v>下限值</v>
      </c>
    </row>
    <row r="492" spans="1:17">
      <c r="A492" s="12" t="s">
        <v>17</v>
      </c>
      <c r="B492" s="12" t="str">
        <f t="shared" si="88"/>
        <v>M4_Current</v>
      </c>
      <c r="C492" s="12" t="str">
        <f t="shared" si="89"/>
        <v>HiHi</v>
      </c>
      <c r="D492" s="12" t="str">
        <f t="shared" si="90"/>
        <v>BP_Value_var</v>
      </c>
      <c r="E492" s="13" t="str">
        <f t="shared" si="83"/>
        <v>CHP1_M4_Current_BP_Value_var</v>
      </c>
      <c r="F492" s="14" t="str">
        <f t="shared" si="84"/>
        <v>BP_Value_var_HiHi</v>
      </c>
      <c r="G492" s="10" t="str">
        <f t="shared" si="85"/>
        <v>CHP1_M4_Current_HiHi</v>
      </c>
      <c r="H492" s="10" t="str">
        <f>VLOOKUP(基本表格!E492,起始地址定义!A:D,4,FALSE)&amp;" "&amp;Q492</f>
        <v>2147+P5-M11 1#刨片进料仓进料皮带分料器 反馈电流 上上限值</v>
      </c>
      <c r="I492" s="10" t="str">
        <f t="shared" si="86"/>
        <v>DB1100,REAL1172</v>
      </c>
      <c r="J492" s="13" t="str">
        <f>VLOOKUP(E492,起始地址定义!A:D,2,FALSE)</f>
        <v>DB1100</v>
      </c>
      <c r="K492" s="12" t="str">
        <f t="shared" si="87"/>
        <v>REAL1172</v>
      </c>
      <c r="L492" s="13">
        <f>VLOOKUP(E492,起始地址定义!A:D,3,FALSE)</f>
        <v>1150</v>
      </c>
      <c r="M492" s="14">
        <f>VLOOKUP($F492,类型描述及偏移量!$C:$H,2,FALSE)</f>
        <v>22</v>
      </c>
      <c r="N492" s="14" t="str">
        <f>VLOOKUP($F492,类型描述及偏移量!$C:$H,3,FALSE)</f>
        <v>实型</v>
      </c>
      <c r="O492" s="14" t="str">
        <f>VLOOKUP($F492,类型描述及偏移量!$C:$H,4,FALSE)</f>
        <v>None</v>
      </c>
      <c r="P492" s="14" t="str">
        <f>VLOOKUP($F492,类型描述及偏移量!$C:$H,5,FALSE)</f>
        <v>No</v>
      </c>
      <c r="Q492" s="14" t="str">
        <f>VLOOKUP($F492,类型描述及偏移量!$C:$H,6,FALSE)</f>
        <v>上上限值</v>
      </c>
    </row>
    <row r="493" spans="1:17">
      <c r="A493" s="12" t="s">
        <v>17</v>
      </c>
      <c r="B493" s="12" t="str">
        <f t="shared" si="88"/>
        <v>M4_Current</v>
      </c>
      <c r="C493" s="12" t="str">
        <f t="shared" si="89"/>
        <v>LoLo</v>
      </c>
      <c r="D493" s="12" t="str">
        <f t="shared" si="90"/>
        <v>BP_Value_var</v>
      </c>
      <c r="E493" s="13" t="str">
        <f t="shared" si="83"/>
        <v>CHP1_M4_Current_BP_Value_var</v>
      </c>
      <c r="F493" s="14" t="str">
        <f t="shared" si="84"/>
        <v>BP_Value_var_LoLo</v>
      </c>
      <c r="G493" s="10" t="str">
        <f t="shared" si="85"/>
        <v>CHP1_M4_Current_LoLo</v>
      </c>
      <c r="H493" s="10" t="str">
        <f>VLOOKUP(基本表格!E493,起始地址定义!A:D,4,FALSE)&amp;" "&amp;Q493</f>
        <v>2147+P5-M11 1#刨片进料仓进料皮带分料器 反馈电流 下下限值</v>
      </c>
      <c r="I493" s="10" t="str">
        <f t="shared" si="86"/>
        <v>DB1100,REAL1176</v>
      </c>
      <c r="J493" s="13" t="str">
        <f>VLOOKUP(E493,起始地址定义!A:D,2,FALSE)</f>
        <v>DB1100</v>
      </c>
      <c r="K493" s="12" t="str">
        <f t="shared" si="87"/>
        <v>REAL1176</v>
      </c>
      <c r="L493" s="13">
        <f>VLOOKUP(E493,起始地址定义!A:D,3,FALSE)</f>
        <v>1150</v>
      </c>
      <c r="M493" s="14">
        <f>VLOOKUP($F493,类型描述及偏移量!$C:$H,2,FALSE)</f>
        <v>26</v>
      </c>
      <c r="N493" s="14" t="str">
        <f>VLOOKUP($F493,类型描述及偏移量!$C:$H,3,FALSE)</f>
        <v>实型</v>
      </c>
      <c r="O493" s="14" t="str">
        <f>VLOOKUP($F493,类型描述及偏移量!$C:$H,4,FALSE)</f>
        <v>None</v>
      </c>
      <c r="P493" s="14" t="str">
        <f>VLOOKUP($F493,类型描述及偏移量!$C:$H,5,FALSE)</f>
        <v>No</v>
      </c>
      <c r="Q493" s="14" t="str">
        <f>VLOOKUP($F493,类型描述及偏移量!$C:$H,6,FALSE)</f>
        <v>下下限值</v>
      </c>
    </row>
    <row r="494" ht="12" hidden="1" customHeight="1" spans="1:17">
      <c r="A494" s="12" t="s">
        <v>17</v>
      </c>
      <c r="B494" s="8" t="s">
        <v>105</v>
      </c>
      <c r="C494" t="s">
        <v>19</v>
      </c>
      <c r="D494" t="s">
        <v>20</v>
      </c>
      <c r="E494" s="13" t="str">
        <f t="shared" ref="E494:E536" si="91">A494&amp;"_"&amp;B494&amp;"_"&amp;D494</f>
        <v>CHP1_M6_M_BP_Motor_var</v>
      </c>
      <c r="F494" s="14" t="str">
        <f t="shared" ref="F494:F536" si="92">D494&amp;"_"&amp;C494</f>
        <v>BP_Motor_var_Enable</v>
      </c>
      <c r="G494" s="10" t="str">
        <f t="shared" ref="G494:G536" si="93">A494&amp;"_"&amp;IF(B494="DB","",B494&amp;"_")&amp;C494</f>
        <v>CHP1_M6_M_Enable</v>
      </c>
      <c r="H494" s="10" t="str">
        <f>VLOOKUP(基本表格!E494,起始地址定义!A:D,4,FALSE)&amp;" "&amp;Q494</f>
        <v>2415+P6-M10 1#刨片机振动器 电机控制 使能</v>
      </c>
      <c r="I494" s="10" t="str">
        <f t="shared" ref="I494:I536" si="94">J494&amp;","&amp;K494</f>
        <v>DB1100,X1500.0</v>
      </c>
      <c r="J494" s="13" t="str">
        <f>VLOOKUP(E494,起始地址定义!A:D,2,FALSE)</f>
        <v>DB1100</v>
      </c>
      <c r="K494" s="12" t="str">
        <f t="shared" ref="K494:K536" si="95">IF(N494="离散","X",IF(N494="实型","REAL","INT"))&amp;IF(N494="离散",TEXT(L494+M494,"0.0"),L494+M494)</f>
        <v>X1500.0</v>
      </c>
      <c r="L494" s="13">
        <f>VLOOKUP(E494,起始地址定义!A:D,3,FALSE)</f>
        <v>1500</v>
      </c>
      <c r="M494" s="14">
        <f>VLOOKUP($F494,类型描述及偏移量!$C:$H,2,FALSE)</f>
        <v>0</v>
      </c>
      <c r="N494" s="14" t="str">
        <f>VLOOKUP($F494,类型描述及偏移量!$C:$H,3,FALSE)</f>
        <v>离散</v>
      </c>
      <c r="O494" s="14" t="str">
        <f>VLOOKUP($F494,类型描述及偏移量!$C:$H,4,FALSE)</f>
        <v>None</v>
      </c>
      <c r="P494" s="14" t="str">
        <f>VLOOKUP($F494,类型描述及偏移量!$C:$H,5,FALSE)</f>
        <v>No</v>
      </c>
      <c r="Q494" s="14" t="str">
        <f>VLOOKUP($F494,类型描述及偏移量!$C:$H,6,FALSE)</f>
        <v>使能</v>
      </c>
    </row>
    <row r="495" hidden="1" spans="1:17">
      <c r="A495" s="12" t="s">
        <v>17</v>
      </c>
      <c r="B495" s="8" t="s">
        <v>105</v>
      </c>
      <c r="C495" t="s">
        <v>21</v>
      </c>
      <c r="D495" t="s">
        <v>20</v>
      </c>
      <c r="E495" s="13" t="str">
        <f t="shared" si="91"/>
        <v>CHP1_M6_M_BP_Motor_var</v>
      </c>
      <c r="F495" s="14" t="str">
        <f t="shared" si="92"/>
        <v>BP_Motor_var_Auto_Status</v>
      </c>
      <c r="G495" s="10" t="str">
        <f t="shared" si="93"/>
        <v>CHP1_M6_M_Auto_Status</v>
      </c>
      <c r="H495" s="10" t="str">
        <f>VLOOKUP(基本表格!E495,起始地址定义!A:D,4,FALSE)&amp;" "&amp;Q495</f>
        <v>2415+P6-M10 1#刨片机振动器 电机控制 手自动状态</v>
      </c>
      <c r="I495" s="10" t="str">
        <f t="shared" si="94"/>
        <v>DB1100,X1500.3</v>
      </c>
      <c r="J495" s="13" t="str">
        <f>VLOOKUP(E495,起始地址定义!A:D,2,FALSE)</f>
        <v>DB1100</v>
      </c>
      <c r="K495" s="12" t="str">
        <f t="shared" si="95"/>
        <v>X1500.3</v>
      </c>
      <c r="L495" s="13">
        <f>VLOOKUP(E495,起始地址定义!A:D,3,FALSE)</f>
        <v>1500</v>
      </c>
      <c r="M495" s="14">
        <f>VLOOKUP($F495,类型描述及偏移量!$C:$H,2,FALSE)</f>
        <v>0.3</v>
      </c>
      <c r="N495" s="14" t="str">
        <f>VLOOKUP($F495,类型描述及偏移量!$C:$H,3,FALSE)</f>
        <v>离散</v>
      </c>
      <c r="O495" s="14" t="str">
        <f>VLOOKUP($F495,类型描述及偏移量!$C:$H,4,FALSE)</f>
        <v>None</v>
      </c>
      <c r="P495" s="14" t="str">
        <f>VLOOKUP($F495,类型描述及偏移量!$C:$H,5,FALSE)</f>
        <v>Yes</v>
      </c>
      <c r="Q495" s="14" t="str">
        <f>VLOOKUP($F495,类型描述及偏移量!$C:$H,6,FALSE)</f>
        <v>手自动状态</v>
      </c>
    </row>
    <row r="496" hidden="1" spans="1:17">
      <c r="A496" s="12" t="s">
        <v>17</v>
      </c>
      <c r="B496" s="8" t="s">
        <v>105</v>
      </c>
      <c r="C496" t="s">
        <v>22</v>
      </c>
      <c r="D496" t="s">
        <v>20</v>
      </c>
      <c r="E496" s="13" t="str">
        <f t="shared" si="91"/>
        <v>CHP1_M6_M_BP_Motor_var</v>
      </c>
      <c r="F496" s="14" t="str">
        <f t="shared" si="92"/>
        <v>BP_Motor_var_Loc_Rem</v>
      </c>
      <c r="G496" s="10" t="str">
        <f t="shared" si="93"/>
        <v>CHP1_M6_M_Loc_Rem</v>
      </c>
      <c r="H496" s="10" t="str">
        <f>VLOOKUP(基本表格!E496,起始地址定义!A:D,4,FALSE)&amp;" "&amp;Q496</f>
        <v>2415+P6-M10 1#刨片机振动器 电机控制 本地/远程(检修/待机）</v>
      </c>
      <c r="I496" s="10" t="str">
        <f t="shared" si="94"/>
        <v>DB1100,X1500.4</v>
      </c>
      <c r="J496" s="13" t="str">
        <f>VLOOKUP(E496,起始地址定义!A:D,2,FALSE)</f>
        <v>DB1100</v>
      </c>
      <c r="K496" s="12" t="str">
        <f t="shared" si="95"/>
        <v>X1500.4</v>
      </c>
      <c r="L496" s="13">
        <f>VLOOKUP(E496,起始地址定义!A:D,3,FALSE)</f>
        <v>1500</v>
      </c>
      <c r="M496" s="14">
        <f>VLOOKUP($F496,类型描述及偏移量!$C:$H,2,FALSE)</f>
        <v>0.4</v>
      </c>
      <c r="N496" s="14" t="str">
        <f>VLOOKUP($F496,类型描述及偏移量!$C:$H,3,FALSE)</f>
        <v>离散</v>
      </c>
      <c r="O496" s="14" t="str">
        <f>VLOOKUP($F496,类型描述及偏移量!$C:$H,4,FALSE)</f>
        <v>None</v>
      </c>
      <c r="P496" s="14" t="str">
        <f>VLOOKUP($F496,类型描述及偏移量!$C:$H,5,FALSE)</f>
        <v>Yes</v>
      </c>
      <c r="Q496" s="14" t="str">
        <f>VLOOKUP($F496,类型描述及偏移量!$C:$H,6,FALSE)</f>
        <v>本地/远程(检修/待机）</v>
      </c>
    </row>
    <row r="497" hidden="1" spans="1:17">
      <c r="A497" s="12" t="s">
        <v>17</v>
      </c>
      <c r="B497" s="8" t="s">
        <v>105</v>
      </c>
      <c r="C497" t="s">
        <v>23</v>
      </c>
      <c r="D497" t="s">
        <v>20</v>
      </c>
      <c r="E497" s="13" t="str">
        <f t="shared" si="91"/>
        <v>CHP1_M6_M_BP_Motor_var</v>
      </c>
      <c r="F497" s="14" t="str">
        <f t="shared" si="92"/>
        <v>BP_Motor_var_ON_HMI</v>
      </c>
      <c r="G497" s="10" t="str">
        <f t="shared" si="93"/>
        <v>CHP1_M6_M_ON_HMI</v>
      </c>
      <c r="H497" s="10" t="str">
        <f>VLOOKUP(基本表格!E497,起始地址定义!A:D,4,FALSE)&amp;" "&amp;Q497</f>
        <v>2415+P6-M10 1#刨片机振动器 电机控制 开启_上位机(正转)</v>
      </c>
      <c r="I497" s="10" t="str">
        <f t="shared" si="94"/>
        <v>DB1100,X1500.6</v>
      </c>
      <c r="J497" s="13" t="str">
        <f>VLOOKUP(E497,起始地址定义!A:D,2,FALSE)</f>
        <v>DB1100</v>
      </c>
      <c r="K497" s="12" t="str">
        <f t="shared" si="95"/>
        <v>X1500.6</v>
      </c>
      <c r="L497" s="13">
        <f>VLOOKUP(E497,起始地址定义!A:D,3,FALSE)</f>
        <v>1500</v>
      </c>
      <c r="M497" s="14">
        <f>VLOOKUP($F497,类型描述及偏移量!$C:$H,2,FALSE)</f>
        <v>0.6</v>
      </c>
      <c r="N497" s="14" t="str">
        <f>VLOOKUP($F497,类型描述及偏移量!$C:$H,3,FALSE)</f>
        <v>离散</v>
      </c>
      <c r="O497" s="14" t="str">
        <f>VLOOKUP($F497,类型描述及偏移量!$C:$H,4,FALSE)</f>
        <v>None</v>
      </c>
      <c r="P497" s="14" t="str">
        <f>VLOOKUP($F497,类型描述及偏移量!$C:$H,5,FALSE)</f>
        <v>No</v>
      </c>
      <c r="Q497" s="14" t="str">
        <f>VLOOKUP($F497,类型描述及偏移量!$C:$H,6,FALSE)</f>
        <v>开启_上位机(正转)</v>
      </c>
    </row>
    <row r="498" hidden="1" spans="1:17">
      <c r="A498" s="12" t="s">
        <v>17</v>
      </c>
      <c r="B498" s="8" t="s">
        <v>105</v>
      </c>
      <c r="C498" t="s">
        <v>24</v>
      </c>
      <c r="D498" t="s">
        <v>20</v>
      </c>
      <c r="E498" s="13" t="str">
        <f t="shared" si="91"/>
        <v>CHP1_M6_M_BP_Motor_var</v>
      </c>
      <c r="F498" s="14" t="str">
        <f t="shared" si="92"/>
        <v>BP_Motor_var_OFF_HMI</v>
      </c>
      <c r="G498" s="10" t="str">
        <f t="shared" si="93"/>
        <v>CHP1_M6_M_OFF_HMI</v>
      </c>
      <c r="H498" s="10" t="str">
        <f>VLOOKUP(基本表格!E498,起始地址定义!A:D,4,FALSE)&amp;" "&amp;Q498</f>
        <v>2415+P6-M10 1#刨片机振动器 电机控制 停止_上位机(反转)</v>
      </c>
      <c r="I498" s="10" t="str">
        <f t="shared" si="94"/>
        <v>DB1100,X1501.0</v>
      </c>
      <c r="J498" s="13" t="str">
        <f>VLOOKUP(E498,起始地址定义!A:D,2,FALSE)</f>
        <v>DB1100</v>
      </c>
      <c r="K498" s="12" t="str">
        <f t="shared" si="95"/>
        <v>X1501.0</v>
      </c>
      <c r="L498" s="13">
        <f>VLOOKUP(E498,起始地址定义!A:D,3,FALSE)</f>
        <v>1500</v>
      </c>
      <c r="M498" s="14">
        <f>VLOOKUP($F498,类型描述及偏移量!$C:$H,2,FALSE)</f>
        <v>1</v>
      </c>
      <c r="N498" s="14" t="str">
        <f>VLOOKUP($F498,类型描述及偏移量!$C:$H,3,FALSE)</f>
        <v>离散</v>
      </c>
      <c r="O498" s="14" t="str">
        <f>VLOOKUP($F498,类型描述及偏移量!$C:$H,4,FALSE)</f>
        <v>None</v>
      </c>
      <c r="P498" s="14" t="str">
        <f>VLOOKUP($F498,类型描述及偏移量!$C:$H,5,FALSE)</f>
        <v>No</v>
      </c>
      <c r="Q498" s="14" t="str">
        <f>VLOOKUP($F498,类型描述及偏移量!$C:$H,6,FALSE)</f>
        <v>停止_上位机(反转)</v>
      </c>
    </row>
    <row r="499" hidden="1" spans="1:17">
      <c r="A499" s="12" t="s">
        <v>17</v>
      </c>
      <c r="B499" s="8" t="s">
        <v>105</v>
      </c>
      <c r="C499" t="s">
        <v>25</v>
      </c>
      <c r="D499" t="s">
        <v>20</v>
      </c>
      <c r="E499" s="13" t="str">
        <f t="shared" si="91"/>
        <v>CHP1_M6_M_BP_Motor_var</v>
      </c>
      <c r="F499" s="14" t="str">
        <f t="shared" si="92"/>
        <v>BP_Motor_var_Fan</v>
      </c>
      <c r="G499" s="10" t="str">
        <f t="shared" si="93"/>
        <v>CHP1_M6_M_Fan</v>
      </c>
      <c r="H499" s="10" t="str">
        <f>VLOOKUP(基本表格!E499,起始地址定义!A:D,4,FALSE)&amp;" "&amp;Q499</f>
        <v>2415+P6-M10 1#刨片机振动器 电机控制 通风扇</v>
      </c>
      <c r="I499" s="10" t="str">
        <f t="shared" si="94"/>
        <v>DB1100,X1501.1</v>
      </c>
      <c r="J499" s="13" t="str">
        <f>VLOOKUP(E499,起始地址定义!A:D,2,FALSE)</f>
        <v>DB1100</v>
      </c>
      <c r="K499" s="12" t="str">
        <f t="shared" si="95"/>
        <v>X1501.1</v>
      </c>
      <c r="L499" s="13">
        <f>VLOOKUP(E499,起始地址定义!A:D,3,FALSE)</f>
        <v>1500</v>
      </c>
      <c r="M499" s="14">
        <f>VLOOKUP($F499,类型描述及偏移量!$C:$H,2,FALSE)</f>
        <v>1.1</v>
      </c>
      <c r="N499" s="14" t="str">
        <f>VLOOKUP($F499,类型描述及偏移量!$C:$H,3,FALSE)</f>
        <v>离散</v>
      </c>
      <c r="O499" s="14" t="str">
        <f>VLOOKUP($F499,类型描述及偏移量!$C:$H,4,FALSE)</f>
        <v>None</v>
      </c>
      <c r="P499" s="14" t="str">
        <f>VLOOKUP($F499,类型描述及偏移量!$C:$H,5,FALSE)</f>
        <v>Yes</v>
      </c>
      <c r="Q499" s="14" t="str">
        <f>VLOOKUP($F499,类型描述及偏移量!$C:$H,6,FALSE)</f>
        <v>通风扇</v>
      </c>
    </row>
    <row r="500" hidden="1" spans="1:17">
      <c r="A500" s="12" t="s">
        <v>17</v>
      </c>
      <c r="B500" s="8" t="s">
        <v>105</v>
      </c>
      <c r="C500" t="s">
        <v>26</v>
      </c>
      <c r="D500" t="s">
        <v>20</v>
      </c>
      <c r="E500" s="13" t="str">
        <f t="shared" si="91"/>
        <v>CHP1_M6_M_BP_Motor_var</v>
      </c>
      <c r="F500" s="14" t="str">
        <f t="shared" si="92"/>
        <v>BP_Motor_var_Motor</v>
      </c>
      <c r="G500" s="10" t="str">
        <f t="shared" si="93"/>
        <v>CHP1_M6_M_Motor</v>
      </c>
      <c r="H500" s="10" t="str">
        <f>VLOOKUP(基本表格!E500,起始地址定义!A:D,4,FALSE)&amp;" "&amp;Q500</f>
        <v>2415+P6-M10 1#刨片机振动器 电机控制 电机(正转）</v>
      </c>
      <c r="I500" s="10" t="str">
        <f t="shared" si="94"/>
        <v>DB1100,X1501.2</v>
      </c>
      <c r="J500" s="13" t="str">
        <f>VLOOKUP(E500,起始地址定义!A:D,2,FALSE)</f>
        <v>DB1100</v>
      </c>
      <c r="K500" s="12" t="str">
        <f t="shared" si="95"/>
        <v>X1501.2</v>
      </c>
      <c r="L500" s="13">
        <f>VLOOKUP(E500,起始地址定义!A:D,3,FALSE)</f>
        <v>1500</v>
      </c>
      <c r="M500" s="14">
        <f>VLOOKUP($F500,类型描述及偏移量!$C:$H,2,FALSE)</f>
        <v>1.2</v>
      </c>
      <c r="N500" s="14" t="str">
        <f>VLOOKUP($F500,类型描述及偏移量!$C:$H,3,FALSE)</f>
        <v>离散</v>
      </c>
      <c r="O500" s="14" t="str">
        <f>VLOOKUP($F500,类型描述及偏移量!$C:$H,4,FALSE)</f>
        <v>None</v>
      </c>
      <c r="P500" s="14" t="str">
        <f>VLOOKUP($F500,类型描述及偏移量!$C:$H,5,FALSE)</f>
        <v>Yes</v>
      </c>
      <c r="Q500" s="14" t="str">
        <f>VLOOKUP($F500,类型描述及偏移量!$C:$H,6,FALSE)</f>
        <v>电机(正转）</v>
      </c>
    </row>
    <row r="501" hidden="1" spans="1:17">
      <c r="A501" s="12" t="s">
        <v>17</v>
      </c>
      <c r="B501" s="8" t="s">
        <v>105</v>
      </c>
      <c r="C501" t="s">
        <v>27</v>
      </c>
      <c r="D501" t="s">
        <v>20</v>
      </c>
      <c r="E501" s="13" t="str">
        <f t="shared" si="91"/>
        <v>CHP1_M6_M_BP_Motor_var</v>
      </c>
      <c r="F501" s="14" t="str">
        <f t="shared" si="92"/>
        <v>BP_Motor_var_OL</v>
      </c>
      <c r="G501" s="10" t="str">
        <f t="shared" si="93"/>
        <v>CHP1_M6_M_OL</v>
      </c>
      <c r="H501" s="10" t="str">
        <f>VLOOKUP(基本表格!E501,起始地址定义!A:D,4,FALSE)&amp;" "&amp;Q501</f>
        <v>2415+P6-M10 1#刨片机振动器 电机控制 电机过载</v>
      </c>
      <c r="I501" s="10" t="str">
        <f t="shared" si="94"/>
        <v>DB1100,X1501.3</v>
      </c>
      <c r="J501" s="13" t="str">
        <f>VLOOKUP(E501,起始地址定义!A:D,2,FALSE)</f>
        <v>DB1100</v>
      </c>
      <c r="K501" s="12" t="str">
        <f t="shared" si="95"/>
        <v>X1501.3</v>
      </c>
      <c r="L501" s="13">
        <f>VLOOKUP(E501,起始地址定义!A:D,3,FALSE)</f>
        <v>1500</v>
      </c>
      <c r="M501" s="14">
        <f>VLOOKUP($F501,类型描述及偏移量!$C:$H,2,FALSE)</f>
        <v>1.3</v>
      </c>
      <c r="N501" s="14" t="str">
        <f>VLOOKUP($F501,类型描述及偏移量!$C:$H,3,FALSE)</f>
        <v>离散</v>
      </c>
      <c r="O501" s="14" t="str">
        <f>VLOOKUP($F501,类型描述及偏移量!$C:$H,4,FALSE)</f>
        <v>On</v>
      </c>
      <c r="P501" s="14" t="str">
        <f>VLOOKUP($F501,类型描述及偏移量!$C:$H,5,FALSE)</f>
        <v>Yes</v>
      </c>
      <c r="Q501" s="14" t="str">
        <f>VLOOKUP($F501,类型描述及偏移量!$C:$H,6,FALSE)</f>
        <v>电机过载</v>
      </c>
    </row>
    <row r="502" hidden="1" spans="1:17">
      <c r="A502" s="12" t="s">
        <v>17</v>
      </c>
      <c r="B502" s="8" t="s">
        <v>105</v>
      </c>
      <c r="C502" t="s">
        <v>28</v>
      </c>
      <c r="D502" t="s">
        <v>20</v>
      </c>
      <c r="E502" s="13" t="str">
        <f t="shared" si="91"/>
        <v>CHP1_M6_M_BP_Motor_var</v>
      </c>
      <c r="F502" s="14" t="str">
        <f t="shared" si="92"/>
        <v>BP_Motor_var_Fan_OL</v>
      </c>
      <c r="G502" s="10" t="str">
        <f t="shared" si="93"/>
        <v>CHP1_M6_M_Fan_OL</v>
      </c>
      <c r="H502" s="10" t="str">
        <f>VLOOKUP(基本表格!E502,起始地址定义!A:D,4,FALSE)&amp;" "&amp;Q502</f>
        <v>2415+P6-M10 1#刨片机振动器 电机控制 风扇过载</v>
      </c>
      <c r="I502" s="10" t="str">
        <f t="shared" si="94"/>
        <v>DB1100,X1501.4</v>
      </c>
      <c r="J502" s="13" t="str">
        <f>VLOOKUP(E502,起始地址定义!A:D,2,FALSE)</f>
        <v>DB1100</v>
      </c>
      <c r="K502" s="12" t="str">
        <f t="shared" si="95"/>
        <v>X1501.4</v>
      </c>
      <c r="L502" s="13">
        <f>VLOOKUP(E502,起始地址定义!A:D,3,FALSE)</f>
        <v>1500</v>
      </c>
      <c r="M502" s="14">
        <f>VLOOKUP($F502,类型描述及偏移量!$C:$H,2,FALSE)</f>
        <v>1.4</v>
      </c>
      <c r="N502" s="14" t="str">
        <f>VLOOKUP($F502,类型描述及偏移量!$C:$H,3,FALSE)</f>
        <v>离散</v>
      </c>
      <c r="O502" s="14" t="str">
        <f>VLOOKUP($F502,类型描述及偏移量!$C:$H,4,FALSE)</f>
        <v>On</v>
      </c>
      <c r="P502" s="14" t="str">
        <f>VLOOKUP($F502,类型描述及偏移量!$C:$H,5,FALSE)</f>
        <v>Yes</v>
      </c>
      <c r="Q502" s="14" t="str">
        <f>VLOOKUP($F502,类型描述及偏移量!$C:$H,6,FALSE)</f>
        <v>风扇过载</v>
      </c>
    </row>
    <row r="503" hidden="1" spans="1:17">
      <c r="A503" s="12" t="s">
        <v>17</v>
      </c>
      <c r="B503" s="8" t="s">
        <v>105</v>
      </c>
      <c r="C503" t="s">
        <v>29</v>
      </c>
      <c r="D503" t="s">
        <v>20</v>
      </c>
      <c r="E503" s="13" t="str">
        <f t="shared" si="91"/>
        <v>CHP1_M6_M_BP_Motor_var</v>
      </c>
      <c r="F503" s="14" t="str">
        <f t="shared" si="92"/>
        <v>BP_Motor_var_RunSig</v>
      </c>
      <c r="G503" s="10" t="str">
        <f t="shared" si="93"/>
        <v>CHP1_M6_M_RunSig</v>
      </c>
      <c r="H503" s="10" t="str">
        <f>VLOOKUP(基本表格!E503,起始地址定义!A:D,4,FALSE)&amp;" "&amp;Q503</f>
        <v>2415+P6-M10 1#刨片机振动器 电机控制 电机运行指示</v>
      </c>
      <c r="I503" s="10" t="str">
        <f t="shared" si="94"/>
        <v>DB1100,X1501.5</v>
      </c>
      <c r="J503" s="13" t="str">
        <f>VLOOKUP(E503,起始地址定义!A:D,2,FALSE)</f>
        <v>DB1100</v>
      </c>
      <c r="K503" s="12" t="str">
        <f t="shared" si="95"/>
        <v>X1501.5</v>
      </c>
      <c r="L503" s="13">
        <f>VLOOKUP(E503,起始地址定义!A:D,3,FALSE)</f>
        <v>1500</v>
      </c>
      <c r="M503" s="14">
        <f>VLOOKUP($F503,类型描述及偏移量!$C:$H,2,FALSE)</f>
        <v>1.5</v>
      </c>
      <c r="N503" s="14" t="str">
        <f>VLOOKUP($F503,类型描述及偏移量!$C:$H,3,FALSE)</f>
        <v>离散</v>
      </c>
      <c r="O503" s="14" t="str">
        <f>VLOOKUP($F503,类型描述及偏移量!$C:$H,4,FALSE)</f>
        <v>None</v>
      </c>
      <c r="P503" s="14" t="str">
        <f>VLOOKUP($F503,类型描述及偏移量!$C:$H,5,FALSE)</f>
        <v>Yes</v>
      </c>
      <c r="Q503" s="14" t="str">
        <f>VLOOKUP($F503,类型描述及偏移量!$C:$H,6,FALSE)</f>
        <v>电机运行指示</v>
      </c>
    </row>
    <row r="504" hidden="1" spans="1:17">
      <c r="A504" s="12" t="s">
        <v>17</v>
      </c>
      <c r="B504" s="8" t="s">
        <v>105</v>
      </c>
      <c r="C504" t="s">
        <v>30</v>
      </c>
      <c r="D504" t="s">
        <v>20</v>
      </c>
      <c r="E504" s="13" t="str">
        <f t="shared" si="91"/>
        <v>CHP1_M6_M_BP_Motor_var</v>
      </c>
      <c r="F504" s="14" t="str">
        <f t="shared" si="92"/>
        <v>BP_Motor_var_Break_ALM</v>
      </c>
      <c r="G504" s="10" t="str">
        <f t="shared" si="93"/>
        <v>CHP1_M6_M_Break_ALM</v>
      </c>
      <c r="H504" s="10" t="str">
        <f>VLOOKUP(基本表格!E504,起始地址定义!A:D,4,FALSE)&amp;" "&amp;Q504</f>
        <v>2415+P6-M10 1#刨片机振动器 电机控制 断链报警</v>
      </c>
      <c r="I504" s="10" t="str">
        <f t="shared" si="94"/>
        <v>DB1100,X1501.6</v>
      </c>
      <c r="J504" s="13" t="str">
        <f>VLOOKUP(E504,起始地址定义!A:D,2,FALSE)</f>
        <v>DB1100</v>
      </c>
      <c r="K504" s="12" t="str">
        <f t="shared" si="95"/>
        <v>X1501.6</v>
      </c>
      <c r="L504" s="13">
        <f>VLOOKUP(E504,起始地址定义!A:D,3,FALSE)</f>
        <v>1500</v>
      </c>
      <c r="M504" s="14">
        <f>VLOOKUP($F504,类型描述及偏移量!$C:$H,2,FALSE)</f>
        <v>1.6</v>
      </c>
      <c r="N504" s="14" t="str">
        <f>VLOOKUP($F504,类型描述及偏移量!$C:$H,3,FALSE)</f>
        <v>离散</v>
      </c>
      <c r="O504" s="14" t="str">
        <f>VLOOKUP($F504,类型描述及偏移量!$C:$H,4,FALSE)</f>
        <v>On</v>
      </c>
      <c r="P504" s="14" t="str">
        <f>VLOOKUP($F504,类型描述及偏移量!$C:$H,5,FALSE)</f>
        <v>Yes</v>
      </c>
      <c r="Q504" s="14" t="str">
        <f>VLOOKUP($F504,类型描述及偏移量!$C:$H,6,FALSE)</f>
        <v>断链报警</v>
      </c>
    </row>
    <row r="505" hidden="1" spans="1:17">
      <c r="A505" s="12" t="s">
        <v>17</v>
      </c>
      <c r="B505" s="8" t="s">
        <v>105</v>
      </c>
      <c r="C505" t="s">
        <v>31</v>
      </c>
      <c r="D505" t="s">
        <v>20</v>
      </c>
      <c r="E505" s="13" t="str">
        <f t="shared" si="91"/>
        <v>CHP1_M6_M_BP_Motor_var</v>
      </c>
      <c r="F505" s="14" t="str">
        <f t="shared" si="92"/>
        <v>BP_Motor_var_Break_CHK</v>
      </c>
      <c r="G505" s="10" t="str">
        <f t="shared" si="93"/>
        <v>CHP1_M6_M_Break_CHK</v>
      </c>
      <c r="H505" s="10" t="str">
        <f>VLOOKUP(基本表格!E505,起始地址定义!A:D,4,FALSE)&amp;" "&amp;Q505</f>
        <v>2415+P6-M10 1#刨片机振动器 电机控制 断链检测</v>
      </c>
      <c r="I505" s="10" t="str">
        <f t="shared" si="94"/>
        <v>DB1100,X1501.7</v>
      </c>
      <c r="J505" s="13" t="str">
        <f>VLOOKUP(E505,起始地址定义!A:D,2,FALSE)</f>
        <v>DB1100</v>
      </c>
      <c r="K505" s="12" t="str">
        <f t="shared" si="95"/>
        <v>X1501.7</v>
      </c>
      <c r="L505" s="13">
        <f>VLOOKUP(E505,起始地址定义!A:D,3,FALSE)</f>
        <v>1500</v>
      </c>
      <c r="M505" s="14">
        <f>VLOOKUP($F505,类型描述及偏移量!$C:$H,2,FALSE)</f>
        <v>1.7</v>
      </c>
      <c r="N505" s="14" t="str">
        <f>VLOOKUP($F505,类型描述及偏移量!$C:$H,3,FALSE)</f>
        <v>离散</v>
      </c>
      <c r="O505" s="14" t="str">
        <f>VLOOKUP($F505,类型描述及偏移量!$C:$H,4,FALSE)</f>
        <v>None</v>
      </c>
      <c r="P505" s="14" t="str">
        <f>VLOOKUP($F505,类型描述及偏移量!$C:$H,5,FALSE)</f>
        <v>Yes</v>
      </c>
      <c r="Q505" s="14" t="str">
        <f>VLOOKUP($F505,类型描述及偏移量!$C:$H,6,FALSE)</f>
        <v>断链检测</v>
      </c>
    </row>
    <row r="506" hidden="1" spans="1:17">
      <c r="A506" s="12" t="s">
        <v>17</v>
      </c>
      <c r="B506" s="8" t="s">
        <v>105</v>
      </c>
      <c r="C506" t="s">
        <v>32</v>
      </c>
      <c r="D506" t="s">
        <v>20</v>
      </c>
      <c r="E506" s="13" t="str">
        <f t="shared" si="91"/>
        <v>CHP1_M6_M_BP_Motor_var</v>
      </c>
      <c r="F506" s="14" t="str">
        <f t="shared" si="92"/>
        <v>BP_Motor_var_INV_Res_HMI</v>
      </c>
      <c r="G506" s="10" t="str">
        <f t="shared" si="93"/>
        <v>CHP1_M6_M_INV_Res_HMI</v>
      </c>
      <c r="H506" s="10" t="str">
        <f>VLOOKUP(基本表格!E506,起始地址定义!A:D,4,FALSE)&amp;" "&amp;Q506</f>
        <v>2415+P6-M10 1#刨片机振动器 电机控制 复位</v>
      </c>
      <c r="I506" s="10" t="str">
        <f t="shared" si="94"/>
        <v>DB1100,X1502.0</v>
      </c>
      <c r="J506" s="13" t="str">
        <f>VLOOKUP(E506,起始地址定义!A:D,2,FALSE)</f>
        <v>DB1100</v>
      </c>
      <c r="K506" s="12" t="str">
        <f t="shared" si="95"/>
        <v>X1502.0</v>
      </c>
      <c r="L506" s="13">
        <f>VLOOKUP(E506,起始地址定义!A:D,3,FALSE)</f>
        <v>1500</v>
      </c>
      <c r="M506" s="14">
        <f>VLOOKUP($F506,类型描述及偏移量!$C:$H,2,FALSE)</f>
        <v>2</v>
      </c>
      <c r="N506" s="14" t="str">
        <f>VLOOKUP($F506,类型描述及偏移量!$C:$H,3,FALSE)</f>
        <v>离散</v>
      </c>
      <c r="O506" s="14" t="str">
        <f>VLOOKUP($F506,类型描述及偏移量!$C:$H,4,FALSE)</f>
        <v>None</v>
      </c>
      <c r="P506" s="14" t="str">
        <f>VLOOKUP($F506,类型描述及偏移量!$C:$H,5,FALSE)</f>
        <v>No</v>
      </c>
      <c r="Q506" s="14" t="str">
        <f>VLOOKUP($F506,类型描述及偏移量!$C:$H,6,FALSE)</f>
        <v>复位</v>
      </c>
    </row>
    <row r="507" hidden="1" spans="1:17">
      <c r="A507" s="12" t="s">
        <v>17</v>
      </c>
      <c r="B507" s="8" t="s">
        <v>105</v>
      </c>
      <c r="C507" t="s">
        <v>33</v>
      </c>
      <c r="D507" t="s">
        <v>20</v>
      </c>
      <c r="E507" s="13" t="str">
        <f t="shared" si="91"/>
        <v>CHP1_M6_M_BP_Motor_var</v>
      </c>
      <c r="F507" s="14" t="str">
        <f t="shared" si="92"/>
        <v>BP_Motor_var_Break_EN</v>
      </c>
      <c r="G507" s="10" t="str">
        <f t="shared" si="93"/>
        <v>CHP1_M6_M_Break_EN</v>
      </c>
      <c r="H507" s="10" t="str">
        <f>VLOOKUP(基本表格!E507,起始地址定义!A:D,4,FALSE)&amp;" "&amp;Q507</f>
        <v>2415+P6-M10 1#刨片机振动器 电机控制 断链保护使能</v>
      </c>
      <c r="I507" s="10" t="str">
        <f t="shared" si="94"/>
        <v>DB1100,X1502.1</v>
      </c>
      <c r="J507" s="13" t="str">
        <f>VLOOKUP(E507,起始地址定义!A:D,2,FALSE)</f>
        <v>DB1100</v>
      </c>
      <c r="K507" s="12" t="str">
        <f t="shared" si="95"/>
        <v>X1502.1</v>
      </c>
      <c r="L507" s="13">
        <f>VLOOKUP(E507,起始地址定义!A:D,3,FALSE)</f>
        <v>1500</v>
      </c>
      <c r="M507" s="14">
        <f>VLOOKUP($F507,类型描述及偏移量!$C:$H,2,FALSE)</f>
        <v>2.1</v>
      </c>
      <c r="N507" s="14" t="str">
        <f>VLOOKUP($F507,类型描述及偏移量!$C:$H,3,FALSE)</f>
        <v>离散</v>
      </c>
      <c r="O507" s="14" t="str">
        <f>VLOOKUP($F507,类型描述及偏移量!$C:$H,4,FALSE)</f>
        <v>None</v>
      </c>
      <c r="P507" s="14" t="str">
        <f>VLOOKUP($F507,类型描述及偏移量!$C:$H,5,FALSE)</f>
        <v>No</v>
      </c>
      <c r="Q507" s="14" t="str">
        <f>VLOOKUP($F507,类型描述及偏移量!$C:$H,6,FALSE)</f>
        <v>断链保护使能</v>
      </c>
    </row>
    <row r="508" hidden="1" spans="1:17">
      <c r="A508" s="12" t="s">
        <v>17</v>
      </c>
      <c r="B508" s="8" t="s">
        <v>105</v>
      </c>
      <c r="C508" t="s">
        <v>34</v>
      </c>
      <c r="D508" t="s">
        <v>20</v>
      </c>
      <c r="E508" s="13" t="str">
        <f t="shared" si="91"/>
        <v>CHP1_M6_M_BP_Motor_var</v>
      </c>
      <c r="F508" s="14" t="str">
        <f t="shared" si="92"/>
        <v>BP_Motor_var_Break_Stop</v>
      </c>
      <c r="G508" s="10" t="str">
        <f t="shared" si="93"/>
        <v>CHP1_M6_M_Break_Stop</v>
      </c>
      <c r="H508" s="10" t="str">
        <f>VLOOKUP(基本表格!E508,起始地址定义!A:D,4,FALSE)&amp;" "&amp;Q508</f>
        <v>2415+P6-M10 1#刨片机振动器 电机控制 断链导致停机</v>
      </c>
      <c r="I508" s="10" t="str">
        <f t="shared" si="94"/>
        <v>DB1100,X1502.2</v>
      </c>
      <c r="J508" s="13" t="str">
        <f>VLOOKUP(E508,起始地址定义!A:D,2,FALSE)</f>
        <v>DB1100</v>
      </c>
      <c r="K508" s="12" t="str">
        <f t="shared" si="95"/>
        <v>X1502.2</v>
      </c>
      <c r="L508" s="13">
        <f>VLOOKUP(E508,起始地址定义!A:D,3,FALSE)</f>
        <v>1500</v>
      </c>
      <c r="M508" s="14">
        <f>VLOOKUP($F508,类型描述及偏移量!$C:$H,2,FALSE)</f>
        <v>2.2</v>
      </c>
      <c r="N508" s="14" t="str">
        <f>VLOOKUP($F508,类型描述及偏移量!$C:$H,3,FALSE)</f>
        <v>离散</v>
      </c>
      <c r="O508" s="14" t="str">
        <f>VLOOKUP($F508,类型描述及偏移量!$C:$H,4,FALSE)</f>
        <v>On</v>
      </c>
      <c r="P508" s="14" t="str">
        <f>VLOOKUP($F508,类型描述及偏移量!$C:$H,5,FALSE)</f>
        <v>Yes</v>
      </c>
      <c r="Q508" s="14" t="str">
        <f>VLOOKUP($F508,类型描述及偏移量!$C:$H,6,FALSE)</f>
        <v>断链导致停机</v>
      </c>
    </row>
    <row r="509" hidden="1" spans="1:17">
      <c r="A509" s="12" t="s">
        <v>17</v>
      </c>
      <c r="B509" s="8" t="s">
        <v>105</v>
      </c>
      <c r="C509" t="s">
        <v>35</v>
      </c>
      <c r="D509" t="s">
        <v>20</v>
      </c>
      <c r="E509" s="13" t="str">
        <f t="shared" si="91"/>
        <v>CHP1_M6_M_BP_Motor_var</v>
      </c>
      <c r="F509" s="14" t="str">
        <f t="shared" si="92"/>
        <v>BP_Motor_var_Motor_Back</v>
      </c>
      <c r="G509" s="10" t="str">
        <f t="shared" si="93"/>
        <v>CHP1_M6_M_Motor_Back</v>
      </c>
      <c r="H509" s="10" t="str">
        <f>VLOOKUP(基本表格!E509,起始地址定义!A:D,4,FALSE)&amp;" "&amp;Q509</f>
        <v>2415+P6-M10 1#刨片机振动器 电机控制 电机(反转）</v>
      </c>
      <c r="I509" s="10" t="str">
        <f t="shared" si="94"/>
        <v>DB1100,X1502.3</v>
      </c>
      <c r="J509" s="13" t="str">
        <f>VLOOKUP(E509,起始地址定义!A:D,2,FALSE)</f>
        <v>DB1100</v>
      </c>
      <c r="K509" s="12" t="str">
        <f t="shared" si="95"/>
        <v>X1502.3</v>
      </c>
      <c r="L509" s="13">
        <f>VLOOKUP(E509,起始地址定义!A:D,3,FALSE)</f>
        <v>1500</v>
      </c>
      <c r="M509" s="14">
        <f>VLOOKUP($F509,类型描述及偏移量!$C:$H,2,FALSE)</f>
        <v>2.3</v>
      </c>
      <c r="N509" s="14" t="str">
        <f>VLOOKUP($F509,类型描述及偏移量!$C:$H,3,FALSE)</f>
        <v>离散</v>
      </c>
      <c r="O509" s="14" t="str">
        <f>VLOOKUP($F509,类型描述及偏移量!$C:$H,4,FALSE)</f>
        <v>None</v>
      </c>
      <c r="P509" s="14" t="str">
        <f>VLOOKUP($F509,类型描述及偏移量!$C:$H,5,FALSE)</f>
        <v>Yes</v>
      </c>
      <c r="Q509" s="14" t="str">
        <f>VLOOKUP($F509,类型描述及偏移量!$C:$H,6,FALSE)</f>
        <v>电机(反转）</v>
      </c>
    </row>
    <row r="510" hidden="1" spans="1:17">
      <c r="A510" s="12" t="s">
        <v>17</v>
      </c>
      <c r="B510" s="8" t="s">
        <v>105</v>
      </c>
      <c r="C510" t="s">
        <v>36</v>
      </c>
      <c r="D510" t="s">
        <v>20</v>
      </c>
      <c r="E510" s="13" t="str">
        <f t="shared" si="91"/>
        <v>CHP1_M6_M_BP_Motor_var</v>
      </c>
      <c r="F510" s="14" t="str">
        <f t="shared" si="92"/>
        <v>BP_Motor_var_Loc</v>
      </c>
      <c r="G510" s="10" t="str">
        <f t="shared" si="93"/>
        <v>CHP1_M6_M_Loc</v>
      </c>
      <c r="H510" s="10" t="str">
        <f>VLOOKUP(基本表格!E510,起始地址定义!A:D,4,FALSE)&amp;" "&amp;Q510</f>
        <v>2415+P6-M10 1#刨片机振动器 电机控制 本地</v>
      </c>
      <c r="I510" s="10" t="str">
        <f t="shared" si="94"/>
        <v>DB1100,X1502.4</v>
      </c>
      <c r="J510" s="13" t="str">
        <f>VLOOKUP(E510,起始地址定义!A:D,2,FALSE)</f>
        <v>DB1100</v>
      </c>
      <c r="K510" s="12" t="str">
        <f t="shared" si="95"/>
        <v>X1502.4</v>
      </c>
      <c r="L510" s="13">
        <f>VLOOKUP(E510,起始地址定义!A:D,3,FALSE)</f>
        <v>1500</v>
      </c>
      <c r="M510" s="14">
        <f>VLOOKUP($F510,类型描述及偏移量!$C:$H,2,FALSE)</f>
        <v>2.4</v>
      </c>
      <c r="N510" s="14" t="str">
        <f>VLOOKUP($F510,类型描述及偏移量!$C:$H,3,FALSE)</f>
        <v>离散</v>
      </c>
      <c r="O510" s="14" t="str">
        <f>VLOOKUP($F510,类型描述及偏移量!$C:$H,4,FALSE)</f>
        <v>None</v>
      </c>
      <c r="P510" s="14" t="str">
        <f>VLOOKUP($F510,类型描述及偏移量!$C:$H,5,FALSE)</f>
        <v>Yes</v>
      </c>
      <c r="Q510" s="14" t="str">
        <f>VLOOKUP($F510,类型描述及偏移量!$C:$H,6,FALSE)</f>
        <v>本地</v>
      </c>
    </row>
    <row r="511" hidden="1" spans="1:17">
      <c r="A511" s="12" t="s">
        <v>17</v>
      </c>
      <c r="B511" s="8" t="s">
        <v>105</v>
      </c>
      <c r="C511" t="s">
        <v>37</v>
      </c>
      <c r="D511" t="s">
        <v>20</v>
      </c>
      <c r="E511" s="13" t="str">
        <f t="shared" si="91"/>
        <v>CHP1_M6_M_BP_Motor_var</v>
      </c>
      <c r="F511" s="14" t="str">
        <f t="shared" si="92"/>
        <v>BP_Motor_var_Rem</v>
      </c>
      <c r="G511" s="10" t="str">
        <f t="shared" si="93"/>
        <v>CHP1_M6_M_Rem</v>
      </c>
      <c r="H511" s="10" t="str">
        <f>VLOOKUP(基本表格!E511,起始地址定义!A:D,4,FALSE)&amp;" "&amp;Q511</f>
        <v>2415+P6-M10 1#刨片机振动器 电机控制 远程</v>
      </c>
      <c r="I511" s="10" t="str">
        <f t="shared" si="94"/>
        <v>DB1100,X1502.5</v>
      </c>
      <c r="J511" s="13" t="str">
        <f>VLOOKUP(E511,起始地址定义!A:D,2,FALSE)</f>
        <v>DB1100</v>
      </c>
      <c r="K511" s="12" t="str">
        <f t="shared" si="95"/>
        <v>X1502.5</v>
      </c>
      <c r="L511" s="13">
        <f>VLOOKUP(E511,起始地址定义!A:D,3,FALSE)</f>
        <v>1500</v>
      </c>
      <c r="M511" s="14">
        <f>VLOOKUP($F511,类型描述及偏移量!$C:$H,2,FALSE)</f>
        <v>2.5</v>
      </c>
      <c r="N511" s="14" t="str">
        <f>VLOOKUP($F511,类型描述及偏移量!$C:$H,3,FALSE)</f>
        <v>离散</v>
      </c>
      <c r="O511" s="14" t="str">
        <f>VLOOKUP($F511,类型描述及偏移量!$C:$H,4,FALSE)</f>
        <v>None</v>
      </c>
      <c r="P511" s="14" t="str">
        <f>VLOOKUP($F511,类型描述及偏移量!$C:$H,5,FALSE)</f>
        <v>Yes</v>
      </c>
      <c r="Q511" s="14" t="str">
        <f>VLOOKUP($F511,类型描述及偏移量!$C:$H,6,FALSE)</f>
        <v>远程</v>
      </c>
    </row>
    <row r="512" hidden="1" spans="1:17">
      <c r="A512" s="12" t="s">
        <v>17</v>
      </c>
      <c r="B512" s="8" t="s">
        <v>105</v>
      </c>
      <c r="C512" t="s">
        <v>38</v>
      </c>
      <c r="D512" t="s">
        <v>20</v>
      </c>
      <c r="E512" s="13" t="str">
        <f t="shared" si="91"/>
        <v>CHP1_M6_M_BP_Motor_var</v>
      </c>
      <c r="F512" s="14" t="str">
        <f t="shared" si="92"/>
        <v>BP_Motor_var_Blocking_ALM</v>
      </c>
      <c r="G512" s="10" t="str">
        <f t="shared" si="93"/>
        <v>CHP1_M6_M_Blocking_ALM</v>
      </c>
      <c r="H512" s="10" t="str">
        <f>VLOOKUP(基本表格!E512,起始地址定义!A:D,4,FALSE)&amp;" "&amp;Q512</f>
        <v>2415+P6-M10 1#刨片机振动器 电机控制 堵料报警</v>
      </c>
      <c r="I512" s="10" t="str">
        <f t="shared" si="94"/>
        <v>DB1100,X1502.6</v>
      </c>
      <c r="J512" s="13" t="str">
        <f>VLOOKUP(E512,起始地址定义!A:D,2,FALSE)</f>
        <v>DB1100</v>
      </c>
      <c r="K512" s="12" t="str">
        <f t="shared" si="95"/>
        <v>X1502.6</v>
      </c>
      <c r="L512" s="13">
        <f>VLOOKUP(E512,起始地址定义!A:D,3,FALSE)</f>
        <v>1500</v>
      </c>
      <c r="M512" s="14">
        <f>VLOOKUP($F512,类型描述及偏移量!$C:$H,2,FALSE)</f>
        <v>2.6</v>
      </c>
      <c r="N512" s="14" t="str">
        <f>VLOOKUP($F512,类型描述及偏移量!$C:$H,3,FALSE)</f>
        <v>离散</v>
      </c>
      <c r="O512" s="14" t="str">
        <f>VLOOKUP($F512,类型描述及偏移量!$C:$H,4,FALSE)</f>
        <v>On</v>
      </c>
      <c r="P512" s="14" t="str">
        <f>VLOOKUP($F512,类型描述及偏移量!$C:$H,5,FALSE)</f>
        <v>Yes</v>
      </c>
      <c r="Q512" s="14" t="str">
        <f>VLOOKUP($F512,类型描述及偏移量!$C:$H,6,FALSE)</f>
        <v>堵料报警</v>
      </c>
    </row>
    <row r="513" hidden="1" spans="1:17">
      <c r="A513" s="12" t="s">
        <v>17</v>
      </c>
      <c r="B513" s="8" t="s">
        <v>105</v>
      </c>
      <c r="C513" t="s">
        <v>39</v>
      </c>
      <c r="D513" t="s">
        <v>20</v>
      </c>
      <c r="E513" s="13" t="str">
        <f t="shared" si="91"/>
        <v>CHP1_M6_M_BP_Motor_var</v>
      </c>
      <c r="F513" s="14" t="str">
        <f t="shared" si="92"/>
        <v>BP_Motor_var_Blocking_CHK</v>
      </c>
      <c r="G513" s="10" t="str">
        <f t="shared" si="93"/>
        <v>CHP1_M6_M_Blocking_CHK</v>
      </c>
      <c r="H513" s="10" t="str">
        <f>VLOOKUP(基本表格!E513,起始地址定义!A:D,4,FALSE)&amp;" "&amp;Q513</f>
        <v>2415+P6-M10 1#刨片机振动器 电机控制 堵料检测</v>
      </c>
      <c r="I513" s="10" t="str">
        <f t="shared" si="94"/>
        <v>DB1100,X1502.7</v>
      </c>
      <c r="J513" s="13" t="str">
        <f>VLOOKUP(E513,起始地址定义!A:D,2,FALSE)</f>
        <v>DB1100</v>
      </c>
      <c r="K513" s="12" t="str">
        <f t="shared" si="95"/>
        <v>X1502.7</v>
      </c>
      <c r="L513" s="13">
        <f>VLOOKUP(E513,起始地址定义!A:D,3,FALSE)</f>
        <v>1500</v>
      </c>
      <c r="M513" s="14">
        <f>VLOOKUP($F513,类型描述及偏移量!$C:$H,2,FALSE)</f>
        <v>2.7</v>
      </c>
      <c r="N513" s="14" t="str">
        <f>VLOOKUP($F513,类型描述及偏移量!$C:$H,3,FALSE)</f>
        <v>离散</v>
      </c>
      <c r="O513" s="14" t="str">
        <f>VLOOKUP($F513,类型描述及偏移量!$C:$H,4,FALSE)</f>
        <v>None</v>
      </c>
      <c r="P513" s="14" t="str">
        <f>VLOOKUP($F513,类型描述及偏移量!$C:$H,5,FALSE)</f>
        <v>Yes</v>
      </c>
      <c r="Q513" s="14" t="str">
        <f>VLOOKUP($F513,类型描述及偏移量!$C:$H,6,FALSE)</f>
        <v>堵料检测</v>
      </c>
    </row>
    <row r="514" hidden="1" spans="1:17">
      <c r="A514" s="12" t="s">
        <v>17</v>
      </c>
      <c r="B514" s="8" t="s">
        <v>105</v>
      </c>
      <c r="C514" t="s">
        <v>40</v>
      </c>
      <c r="D514" t="s">
        <v>20</v>
      </c>
      <c r="E514" s="13" t="str">
        <f t="shared" si="91"/>
        <v>CHP1_M6_M_BP_Motor_var</v>
      </c>
      <c r="F514" s="14" t="str">
        <f t="shared" si="92"/>
        <v>BP_Motor_var_Blocking_EN</v>
      </c>
      <c r="G514" s="10" t="str">
        <f t="shared" si="93"/>
        <v>CHP1_M6_M_Blocking_EN</v>
      </c>
      <c r="H514" s="10" t="str">
        <f>VLOOKUP(基本表格!E514,起始地址定义!A:D,4,FALSE)&amp;" "&amp;Q514</f>
        <v>2415+P6-M10 1#刨片机振动器 电机控制 堵料保护使能</v>
      </c>
      <c r="I514" s="10" t="str">
        <f t="shared" si="94"/>
        <v>DB1100,X1503.0</v>
      </c>
      <c r="J514" s="13" t="str">
        <f>VLOOKUP(E514,起始地址定义!A:D,2,FALSE)</f>
        <v>DB1100</v>
      </c>
      <c r="K514" s="12" t="str">
        <f t="shared" si="95"/>
        <v>X1503.0</v>
      </c>
      <c r="L514" s="13">
        <f>VLOOKUP(E514,起始地址定义!A:D,3,FALSE)</f>
        <v>1500</v>
      </c>
      <c r="M514" s="14">
        <f>VLOOKUP($F514,类型描述及偏移量!$C:$H,2,FALSE)</f>
        <v>3</v>
      </c>
      <c r="N514" s="14" t="str">
        <f>VLOOKUP($F514,类型描述及偏移量!$C:$H,3,FALSE)</f>
        <v>离散</v>
      </c>
      <c r="O514" s="14" t="str">
        <f>VLOOKUP($F514,类型描述及偏移量!$C:$H,4,FALSE)</f>
        <v>None</v>
      </c>
      <c r="P514" s="14" t="str">
        <f>VLOOKUP($F514,类型描述及偏移量!$C:$H,5,FALSE)</f>
        <v>No</v>
      </c>
      <c r="Q514" s="14" t="str">
        <f>VLOOKUP($F514,类型描述及偏移量!$C:$H,6,FALSE)</f>
        <v>堵料保护使能</v>
      </c>
    </row>
    <row r="515" hidden="1" spans="1:17">
      <c r="A515" s="12" t="s">
        <v>17</v>
      </c>
      <c r="B515" s="8" t="s">
        <v>105</v>
      </c>
      <c r="C515" t="s">
        <v>41</v>
      </c>
      <c r="D515" t="s">
        <v>20</v>
      </c>
      <c r="E515" s="13" t="str">
        <f t="shared" si="91"/>
        <v>CHP1_M6_M_BP_Motor_var</v>
      </c>
      <c r="F515" s="14" t="str">
        <f t="shared" si="92"/>
        <v>BP_Motor_var_Blocking_Stop</v>
      </c>
      <c r="G515" s="10" t="str">
        <f t="shared" si="93"/>
        <v>CHP1_M6_M_Blocking_Stop</v>
      </c>
      <c r="H515" s="10" t="str">
        <f>VLOOKUP(基本表格!E515,起始地址定义!A:D,4,FALSE)&amp;" "&amp;Q515</f>
        <v>2415+P6-M10 1#刨片机振动器 电机控制 堵料导致停机</v>
      </c>
      <c r="I515" s="10" t="str">
        <f t="shared" si="94"/>
        <v>DB1100,X1503.1</v>
      </c>
      <c r="J515" s="13" t="str">
        <f>VLOOKUP(E515,起始地址定义!A:D,2,FALSE)</f>
        <v>DB1100</v>
      </c>
      <c r="K515" s="12" t="str">
        <f t="shared" si="95"/>
        <v>X1503.1</v>
      </c>
      <c r="L515" s="13">
        <f>VLOOKUP(E515,起始地址定义!A:D,3,FALSE)</f>
        <v>1500</v>
      </c>
      <c r="M515" s="14">
        <f>VLOOKUP($F515,类型描述及偏移量!$C:$H,2,FALSE)</f>
        <v>3.1</v>
      </c>
      <c r="N515" s="14" t="str">
        <f>VLOOKUP($F515,类型描述及偏移量!$C:$H,3,FALSE)</f>
        <v>离散</v>
      </c>
      <c r="O515" s="14" t="str">
        <f>VLOOKUP($F515,类型描述及偏移量!$C:$H,4,FALSE)</f>
        <v>On</v>
      </c>
      <c r="P515" s="14" t="str">
        <f>VLOOKUP($F515,类型描述及偏移量!$C:$H,5,FALSE)</f>
        <v>Yes</v>
      </c>
      <c r="Q515" s="14" t="str">
        <f>VLOOKUP($F515,类型描述及偏移量!$C:$H,6,FALSE)</f>
        <v>堵料导致停机</v>
      </c>
    </row>
    <row r="516" hidden="1" spans="1:17">
      <c r="A516" s="12" t="s">
        <v>17</v>
      </c>
      <c r="B516" s="8" t="s">
        <v>105</v>
      </c>
      <c r="C516" t="s">
        <v>42</v>
      </c>
      <c r="D516" t="s">
        <v>20</v>
      </c>
      <c r="E516" s="13" t="str">
        <f t="shared" si="91"/>
        <v>CHP1_M6_M_BP_Motor_var</v>
      </c>
      <c r="F516" s="14" t="str">
        <f t="shared" si="92"/>
        <v>BP_Motor_var_BreakTime</v>
      </c>
      <c r="G516" s="10" t="str">
        <f t="shared" si="93"/>
        <v>CHP1_M6_M_BreakTime</v>
      </c>
      <c r="H516" s="10" t="str">
        <f>VLOOKUP(基本表格!E516,起始地址定义!A:D,4,FALSE)&amp;" "&amp;Q516</f>
        <v>2415+P6-M10 1#刨片机振动器 电机控制 断链超时时间 秒</v>
      </c>
      <c r="I516" s="10" t="str">
        <f t="shared" si="94"/>
        <v>DB1100,INT1504</v>
      </c>
      <c r="J516" s="13" t="str">
        <f>VLOOKUP(E516,起始地址定义!A:D,2,FALSE)</f>
        <v>DB1100</v>
      </c>
      <c r="K516" s="12" t="str">
        <f t="shared" si="95"/>
        <v>INT1504</v>
      </c>
      <c r="L516" s="13">
        <f>VLOOKUP(E516,起始地址定义!A:D,3,FALSE)</f>
        <v>1500</v>
      </c>
      <c r="M516" s="14">
        <f>VLOOKUP($F516,类型描述及偏移量!$C:$H,2,FALSE)</f>
        <v>4</v>
      </c>
      <c r="N516" s="14" t="str">
        <f>VLOOKUP($F516,类型描述及偏移量!$C:$H,3,FALSE)</f>
        <v>整型</v>
      </c>
      <c r="O516" s="14" t="str">
        <f>VLOOKUP($F516,类型描述及偏移量!$C:$H,4,FALSE)</f>
        <v>None</v>
      </c>
      <c r="P516" s="14" t="str">
        <f>VLOOKUP($F516,类型描述及偏移量!$C:$H,5,FALSE)</f>
        <v>No</v>
      </c>
      <c r="Q516" s="14" t="str">
        <f>VLOOKUP($F516,类型描述及偏移量!$C:$H,6,FALSE)</f>
        <v>断链超时时间 秒</v>
      </c>
    </row>
    <row r="517" hidden="1" spans="1:17">
      <c r="A517" s="12" t="s">
        <v>17</v>
      </c>
      <c r="B517" s="8" t="s">
        <v>105</v>
      </c>
      <c r="C517" t="s">
        <v>43</v>
      </c>
      <c r="D517" t="s">
        <v>20</v>
      </c>
      <c r="E517" s="13" t="str">
        <f t="shared" si="91"/>
        <v>CHP1_M6_M_BP_Motor_var</v>
      </c>
      <c r="F517" s="14" t="str">
        <f t="shared" si="92"/>
        <v>BP_Motor_var_BlockingTime</v>
      </c>
      <c r="G517" s="10" t="str">
        <f t="shared" si="93"/>
        <v>CHP1_M6_M_BlockingTime</v>
      </c>
      <c r="H517" s="10" t="str">
        <f>VLOOKUP(基本表格!E517,起始地址定义!A:D,4,FALSE)&amp;" "&amp;Q517</f>
        <v>2415+P6-M10 1#刨片机振动器 电机控制 堵料检测时间 秒</v>
      </c>
      <c r="I517" s="10" t="str">
        <f t="shared" si="94"/>
        <v>DB1100,INT1506</v>
      </c>
      <c r="J517" s="13" t="str">
        <f>VLOOKUP(E517,起始地址定义!A:D,2,FALSE)</f>
        <v>DB1100</v>
      </c>
      <c r="K517" s="12" t="str">
        <f t="shared" si="95"/>
        <v>INT1506</v>
      </c>
      <c r="L517" s="13">
        <f>VLOOKUP(E517,起始地址定义!A:D,3,FALSE)</f>
        <v>1500</v>
      </c>
      <c r="M517" s="14">
        <f>VLOOKUP($F517,类型描述及偏移量!$C:$H,2,FALSE)</f>
        <v>6</v>
      </c>
      <c r="N517" s="14" t="str">
        <f>VLOOKUP($F517,类型描述及偏移量!$C:$H,3,FALSE)</f>
        <v>整型</v>
      </c>
      <c r="O517" s="14" t="str">
        <f>VLOOKUP($F517,类型描述及偏移量!$C:$H,4,FALSE)</f>
        <v>None</v>
      </c>
      <c r="P517" s="14" t="str">
        <f>VLOOKUP($F517,类型描述及偏移量!$C:$H,5,FALSE)</f>
        <v>No</v>
      </c>
      <c r="Q517" s="14" t="str">
        <f>VLOOKUP($F517,类型描述及偏移量!$C:$H,6,FALSE)</f>
        <v>堵料检测时间 秒</v>
      </c>
    </row>
    <row r="518" hidden="1" spans="1:17">
      <c r="A518" s="12" t="s">
        <v>17</v>
      </c>
      <c r="B518" s="8" t="s">
        <v>105</v>
      </c>
      <c r="C518" t="s">
        <v>44</v>
      </c>
      <c r="D518" t="s">
        <v>20</v>
      </c>
      <c r="E518" s="13" t="str">
        <f t="shared" si="91"/>
        <v>CHP1_M6_M_BP_Motor_var</v>
      </c>
      <c r="F518" s="14" t="str">
        <f t="shared" si="92"/>
        <v>BP_Motor_var_PullSwitch_CHK</v>
      </c>
      <c r="G518" s="10" t="str">
        <f t="shared" si="93"/>
        <v>CHP1_M6_M_PullSwitch_CHK</v>
      </c>
      <c r="H518" s="10" t="str">
        <f>VLOOKUP(基本表格!E518,起始地址定义!A:D,4,FALSE)&amp;" "&amp;Q518</f>
        <v>2415+P6-M10 1#刨片机振动器 电机控制 拉线开关</v>
      </c>
      <c r="I518" s="10" t="str">
        <f t="shared" si="94"/>
        <v>DB1100,X1508.0</v>
      </c>
      <c r="J518" s="13" t="str">
        <f>VLOOKUP(E518,起始地址定义!A:D,2,FALSE)</f>
        <v>DB1100</v>
      </c>
      <c r="K518" s="12" t="str">
        <f t="shared" si="95"/>
        <v>X1508.0</v>
      </c>
      <c r="L518" s="13">
        <f>VLOOKUP(E518,起始地址定义!A:D,3,FALSE)</f>
        <v>1500</v>
      </c>
      <c r="M518" s="14">
        <f>VLOOKUP($F518,类型描述及偏移量!$C:$H,2,FALSE)</f>
        <v>8</v>
      </c>
      <c r="N518" s="14" t="str">
        <f>VLOOKUP($F518,类型描述及偏移量!$C:$H,3,FALSE)</f>
        <v>离散</v>
      </c>
      <c r="O518" s="14" t="str">
        <f>VLOOKUP($F518,类型描述及偏移量!$C:$H,4,FALSE)</f>
        <v>On</v>
      </c>
      <c r="P518" s="14" t="str">
        <f>VLOOKUP($F518,类型描述及偏移量!$C:$H,5,FALSE)</f>
        <v>Yes</v>
      </c>
      <c r="Q518" s="14" t="str">
        <f>VLOOKUP($F518,类型描述及偏移量!$C:$H,6,FALSE)</f>
        <v>拉线开关</v>
      </c>
    </row>
    <row r="519" hidden="1" spans="1:17">
      <c r="A519" s="12" t="s">
        <v>17</v>
      </c>
      <c r="B519" s="8" t="s">
        <v>105</v>
      </c>
      <c r="C519" t="s">
        <v>45</v>
      </c>
      <c r="D519" t="s">
        <v>20</v>
      </c>
      <c r="E519" s="13" t="str">
        <f t="shared" si="91"/>
        <v>CHP1_M6_M_BP_Motor_var</v>
      </c>
      <c r="F519" s="14" t="str">
        <f t="shared" si="92"/>
        <v>BP_Motor_var_LMD_ALM</v>
      </c>
      <c r="G519" s="10" t="str">
        <f t="shared" si="93"/>
        <v>CHP1_M6_M_LMD_ALM</v>
      </c>
      <c r="H519" s="10" t="str">
        <f>VLOOKUP(基本表格!E519,起始地址定义!A:D,4,FALSE)&amp;" "&amp;Q519</f>
        <v>2415+P6-M10 1#刨片机振动器 电机控制 左跑偏报警</v>
      </c>
      <c r="I519" s="10" t="str">
        <f t="shared" si="94"/>
        <v>DB1100,X1508.1</v>
      </c>
      <c r="J519" s="13" t="str">
        <f>VLOOKUP(E519,起始地址定义!A:D,2,FALSE)</f>
        <v>DB1100</v>
      </c>
      <c r="K519" s="12" t="str">
        <f t="shared" si="95"/>
        <v>X1508.1</v>
      </c>
      <c r="L519" s="13">
        <f>VLOOKUP(E519,起始地址定义!A:D,3,FALSE)</f>
        <v>1500</v>
      </c>
      <c r="M519" s="14">
        <f>VLOOKUP($F519,类型描述及偏移量!$C:$H,2,FALSE)</f>
        <v>8.1</v>
      </c>
      <c r="N519" s="14" t="str">
        <f>VLOOKUP($F519,类型描述及偏移量!$C:$H,3,FALSE)</f>
        <v>离散</v>
      </c>
      <c r="O519" s="14" t="str">
        <f>VLOOKUP($F519,类型描述及偏移量!$C:$H,4,FALSE)</f>
        <v>On</v>
      </c>
      <c r="P519" s="14" t="str">
        <f>VLOOKUP($F519,类型描述及偏移量!$C:$H,5,FALSE)</f>
        <v>Yes</v>
      </c>
      <c r="Q519" s="14" t="str">
        <f>VLOOKUP($F519,类型描述及偏移量!$C:$H,6,FALSE)</f>
        <v>左跑偏报警</v>
      </c>
    </row>
    <row r="520" hidden="1" spans="1:17">
      <c r="A520" s="12" t="s">
        <v>17</v>
      </c>
      <c r="B520" s="8" t="s">
        <v>105</v>
      </c>
      <c r="C520" t="s">
        <v>46</v>
      </c>
      <c r="D520" t="s">
        <v>20</v>
      </c>
      <c r="E520" s="13" t="str">
        <f t="shared" si="91"/>
        <v>CHP1_M6_M_BP_Motor_var</v>
      </c>
      <c r="F520" s="14" t="str">
        <f t="shared" si="92"/>
        <v>BP_Motor_var_LMD_CHK_1</v>
      </c>
      <c r="G520" s="10" t="str">
        <f t="shared" si="93"/>
        <v>CHP1_M6_M_LMD_CHK_1</v>
      </c>
      <c r="H520" s="10" t="str">
        <f>VLOOKUP(基本表格!E520,起始地址定义!A:D,4,FALSE)&amp;" "&amp;Q520</f>
        <v>2415+P6-M10 1#刨片机振动器 电机控制 左跑偏1检测</v>
      </c>
      <c r="I520" s="10" t="str">
        <f t="shared" si="94"/>
        <v>DB1100,X1508.2</v>
      </c>
      <c r="J520" s="13" t="str">
        <f>VLOOKUP(E520,起始地址定义!A:D,2,FALSE)</f>
        <v>DB1100</v>
      </c>
      <c r="K520" s="12" t="str">
        <f t="shared" si="95"/>
        <v>X1508.2</v>
      </c>
      <c r="L520" s="13">
        <f>VLOOKUP(E520,起始地址定义!A:D,3,FALSE)</f>
        <v>1500</v>
      </c>
      <c r="M520" s="14">
        <f>VLOOKUP($F520,类型描述及偏移量!$C:$H,2,FALSE)</f>
        <v>8.2</v>
      </c>
      <c r="N520" s="14" t="str">
        <f>VLOOKUP($F520,类型描述及偏移量!$C:$H,3,FALSE)</f>
        <v>离散</v>
      </c>
      <c r="O520" s="14" t="str">
        <f>VLOOKUP($F520,类型描述及偏移量!$C:$H,4,FALSE)</f>
        <v>None</v>
      </c>
      <c r="P520" s="14" t="str">
        <f>VLOOKUP($F520,类型描述及偏移量!$C:$H,5,FALSE)</f>
        <v>Yes</v>
      </c>
      <c r="Q520" s="14" t="str">
        <f>VLOOKUP($F520,类型描述及偏移量!$C:$H,6,FALSE)</f>
        <v>左跑偏1检测</v>
      </c>
    </row>
    <row r="521" hidden="1" spans="1:17">
      <c r="A521" s="12" t="s">
        <v>17</v>
      </c>
      <c r="B521" s="8" t="s">
        <v>105</v>
      </c>
      <c r="C521" t="s">
        <v>47</v>
      </c>
      <c r="D521" t="s">
        <v>20</v>
      </c>
      <c r="E521" s="13" t="str">
        <f t="shared" si="91"/>
        <v>CHP1_M6_M_BP_Motor_var</v>
      </c>
      <c r="F521" s="14" t="str">
        <f t="shared" si="92"/>
        <v>BP_Motor_var_LMD_EN</v>
      </c>
      <c r="G521" s="10" t="str">
        <f t="shared" si="93"/>
        <v>CHP1_M6_M_LMD_EN</v>
      </c>
      <c r="H521" s="10" t="str">
        <f>VLOOKUP(基本表格!E521,起始地址定义!A:D,4,FALSE)&amp;" "&amp;Q521</f>
        <v>2415+P6-M10 1#刨片机振动器 电机控制 左跑偏保护使能</v>
      </c>
      <c r="I521" s="10" t="str">
        <f t="shared" si="94"/>
        <v>DB1100,X1508.3</v>
      </c>
      <c r="J521" s="13" t="str">
        <f>VLOOKUP(E521,起始地址定义!A:D,2,FALSE)</f>
        <v>DB1100</v>
      </c>
      <c r="K521" s="12" t="str">
        <f t="shared" si="95"/>
        <v>X1508.3</v>
      </c>
      <c r="L521" s="13">
        <f>VLOOKUP(E521,起始地址定义!A:D,3,FALSE)</f>
        <v>1500</v>
      </c>
      <c r="M521" s="14">
        <f>VLOOKUP($F521,类型描述及偏移量!$C:$H,2,FALSE)</f>
        <v>8.3</v>
      </c>
      <c r="N521" s="14" t="str">
        <f>VLOOKUP($F521,类型描述及偏移量!$C:$H,3,FALSE)</f>
        <v>离散</v>
      </c>
      <c r="O521" s="14" t="str">
        <f>VLOOKUP($F521,类型描述及偏移量!$C:$H,4,FALSE)</f>
        <v>None</v>
      </c>
      <c r="P521" s="14" t="str">
        <f>VLOOKUP($F521,类型描述及偏移量!$C:$H,5,FALSE)</f>
        <v>No</v>
      </c>
      <c r="Q521" s="14" t="str">
        <f>VLOOKUP($F521,类型描述及偏移量!$C:$H,6,FALSE)</f>
        <v>左跑偏保护使能</v>
      </c>
    </row>
    <row r="522" hidden="1" spans="1:17">
      <c r="A522" s="12" t="s">
        <v>17</v>
      </c>
      <c r="B522" s="8" t="s">
        <v>105</v>
      </c>
      <c r="C522" t="s">
        <v>48</v>
      </c>
      <c r="D522" t="s">
        <v>20</v>
      </c>
      <c r="E522" s="13" t="str">
        <f t="shared" si="91"/>
        <v>CHP1_M6_M_BP_Motor_var</v>
      </c>
      <c r="F522" s="14" t="str">
        <f t="shared" si="92"/>
        <v>BP_Motor_var_LMD_Stop</v>
      </c>
      <c r="G522" s="10" t="str">
        <f t="shared" si="93"/>
        <v>CHP1_M6_M_LMD_Stop</v>
      </c>
      <c r="H522" s="10" t="str">
        <f>VLOOKUP(基本表格!E522,起始地址定义!A:D,4,FALSE)&amp;" "&amp;Q522</f>
        <v>2415+P6-M10 1#刨片机振动器 电机控制 左跑偏导致停机</v>
      </c>
      <c r="I522" s="10" t="str">
        <f t="shared" si="94"/>
        <v>DB1100,X1508.4</v>
      </c>
      <c r="J522" s="13" t="str">
        <f>VLOOKUP(E522,起始地址定义!A:D,2,FALSE)</f>
        <v>DB1100</v>
      </c>
      <c r="K522" s="12" t="str">
        <f t="shared" si="95"/>
        <v>X1508.4</v>
      </c>
      <c r="L522" s="13">
        <f>VLOOKUP(E522,起始地址定义!A:D,3,FALSE)</f>
        <v>1500</v>
      </c>
      <c r="M522" s="14">
        <f>VLOOKUP($F522,类型描述及偏移量!$C:$H,2,FALSE)</f>
        <v>8.4</v>
      </c>
      <c r="N522" s="14" t="str">
        <f>VLOOKUP($F522,类型描述及偏移量!$C:$H,3,FALSE)</f>
        <v>离散</v>
      </c>
      <c r="O522" s="14" t="str">
        <f>VLOOKUP($F522,类型描述及偏移量!$C:$H,4,FALSE)</f>
        <v>On</v>
      </c>
      <c r="P522" s="14" t="str">
        <f>VLOOKUP($F522,类型描述及偏移量!$C:$H,5,FALSE)</f>
        <v>Yes</v>
      </c>
      <c r="Q522" s="14" t="str">
        <f>VLOOKUP($F522,类型描述及偏移量!$C:$H,6,FALSE)</f>
        <v>左跑偏导致停机</v>
      </c>
    </row>
    <row r="523" hidden="1" spans="1:17">
      <c r="A523" s="12" t="s">
        <v>17</v>
      </c>
      <c r="B523" s="8" t="s">
        <v>105</v>
      </c>
      <c r="C523" t="s">
        <v>49</v>
      </c>
      <c r="D523" t="s">
        <v>20</v>
      </c>
      <c r="E523" s="13" t="str">
        <f t="shared" si="91"/>
        <v>CHP1_M6_M_BP_Motor_var</v>
      </c>
      <c r="F523" s="14" t="str">
        <f t="shared" si="92"/>
        <v>BP_Motor_var_LMD_Time</v>
      </c>
      <c r="G523" s="10" t="str">
        <f t="shared" si="93"/>
        <v>CHP1_M6_M_LMD_Time</v>
      </c>
      <c r="H523" s="10" t="str">
        <f>VLOOKUP(基本表格!E523,起始地址定义!A:D,4,FALSE)&amp;" "&amp;Q523</f>
        <v>2415+P6-M10 1#刨片机振动器 电机控制 左跑偏检测时间</v>
      </c>
      <c r="I523" s="10" t="str">
        <f t="shared" si="94"/>
        <v>DB1100,INT1510</v>
      </c>
      <c r="J523" s="13" t="str">
        <f>VLOOKUP(E523,起始地址定义!A:D,2,FALSE)</f>
        <v>DB1100</v>
      </c>
      <c r="K523" s="12" t="str">
        <f t="shared" si="95"/>
        <v>INT1510</v>
      </c>
      <c r="L523" s="13">
        <f>VLOOKUP(E523,起始地址定义!A:D,3,FALSE)</f>
        <v>1500</v>
      </c>
      <c r="M523" s="14">
        <f>VLOOKUP($F523,类型描述及偏移量!$C:$H,2,FALSE)</f>
        <v>10</v>
      </c>
      <c r="N523" s="14" t="str">
        <f>VLOOKUP($F523,类型描述及偏移量!$C:$H,3,FALSE)</f>
        <v>整型</v>
      </c>
      <c r="O523" s="14" t="str">
        <f>VLOOKUP($F523,类型描述及偏移量!$C:$H,4,FALSE)</f>
        <v>None</v>
      </c>
      <c r="P523" s="14" t="str">
        <f>VLOOKUP($F523,类型描述及偏移量!$C:$H,5,FALSE)</f>
        <v>No</v>
      </c>
      <c r="Q523" s="14" t="str">
        <f>VLOOKUP($F523,类型描述及偏移量!$C:$H,6,FALSE)</f>
        <v>左跑偏检测时间</v>
      </c>
    </row>
    <row r="524" hidden="1" spans="1:17">
      <c r="A524" s="12" t="s">
        <v>17</v>
      </c>
      <c r="B524" s="8" t="s">
        <v>105</v>
      </c>
      <c r="C524" t="s">
        <v>50</v>
      </c>
      <c r="D524" t="s">
        <v>20</v>
      </c>
      <c r="E524" s="13" t="str">
        <f t="shared" si="91"/>
        <v>CHP1_M6_M_BP_Motor_var</v>
      </c>
      <c r="F524" s="14" t="str">
        <f t="shared" si="92"/>
        <v>BP_Motor_var_RMD_ALM</v>
      </c>
      <c r="G524" s="10" t="str">
        <f t="shared" si="93"/>
        <v>CHP1_M6_M_RMD_ALM</v>
      </c>
      <c r="H524" s="10" t="str">
        <f>VLOOKUP(基本表格!E524,起始地址定义!A:D,4,FALSE)&amp;" "&amp;Q524</f>
        <v>2415+P6-M10 1#刨片机振动器 电机控制 右 跑偏报警</v>
      </c>
      <c r="I524" s="10" t="str">
        <f t="shared" si="94"/>
        <v>DB1100,X1512.0</v>
      </c>
      <c r="J524" s="13" t="str">
        <f>VLOOKUP(E524,起始地址定义!A:D,2,FALSE)</f>
        <v>DB1100</v>
      </c>
      <c r="K524" s="12" t="str">
        <f t="shared" si="95"/>
        <v>X1512.0</v>
      </c>
      <c r="L524" s="13">
        <f>VLOOKUP(E524,起始地址定义!A:D,3,FALSE)</f>
        <v>1500</v>
      </c>
      <c r="M524" s="14">
        <f>VLOOKUP($F524,类型描述及偏移量!$C:$H,2,FALSE)</f>
        <v>12</v>
      </c>
      <c r="N524" s="14" t="str">
        <f>VLOOKUP($F524,类型描述及偏移量!$C:$H,3,FALSE)</f>
        <v>离散</v>
      </c>
      <c r="O524" s="14" t="str">
        <f>VLOOKUP($F524,类型描述及偏移量!$C:$H,4,FALSE)</f>
        <v>On</v>
      </c>
      <c r="P524" s="14" t="str">
        <f>VLOOKUP($F524,类型描述及偏移量!$C:$H,5,FALSE)</f>
        <v>Yes</v>
      </c>
      <c r="Q524" s="14" t="str">
        <f>VLOOKUP($F524,类型描述及偏移量!$C:$H,6,FALSE)</f>
        <v>右 跑偏报警</v>
      </c>
    </row>
    <row r="525" hidden="1" spans="1:17">
      <c r="A525" s="12" t="s">
        <v>17</v>
      </c>
      <c r="B525" s="8" t="s">
        <v>105</v>
      </c>
      <c r="C525" t="s">
        <v>51</v>
      </c>
      <c r="D525" t="s">
        <v>20</v>
      </c>
      <c r="E525" s="13" t="str">
        <f t="shared" si="91"/>
        <v>CHP1_M6_M_BP_Motor_var</v>
      </c>
      <c r="F525" s="14" t="str">
        <f t="shared" si="92"/>
        <v>BP_Motor_var_RMD_CHK_1</v>
      </c>
      <c r="G525" s="10" t="str">
        <f t="shared" si="93"/>
        <v>CHP1_M6_M_RMD_CHK_1</v>
      </c>
      <c r="H525" s="10" t="str">
        <f>VLOOKUP(基本表格!E525,起始地址定义!A:D,4,FALSE)&amp;" "&amp;Q525</f>
        <v>2415+P6-M10 1#刨片机振动器 电机控制 右跑偏1检测</v>
      </c>
      <c r="I525" s="10" t="str">
        <f t="shared" si="94"/>
        <v>DB1100,X1512.1</v>
      </c>
      <c r="J525" s="13" t="str">
        <f>VLOOKUP(E525,起始地址定义!A:D,2,FALSE)</f>
        <v>DB1100</v>
      </c>
      <c r="K525" s="12" t="str">
        <f t="shared" si="95"/>
        <v>X1512.1</v>
      </c>
      <c r="L525" s="13">
        <f>VLOOKUP(E525,起始地址定义!A:D,3,FALSE)</f>
        <v>1500</v>
      </c>
      <c r="M525" s="14">
        <f>VLOOKUP($F525,类型描述及偏移量!$C:$H,2,FALSE)</f>
        <v>12.1</v>
      </c>
      <c r="N525" s="14" t="str">
        <f>VLOOKUP($F525,类型描述及偏移量!$C:$H,3,FALSE)</f>
        <v>离散</v>
      </c>
      <c r="O525" s="14" t="str">
        <f>VLOOKUP($F525,类型描述及偏移量!$C:$H,4,FALSE)</f>
        <v>None</v>
      </c>
      <c r="P525" s="14" t="str">
        <f>VLOOKUP($F525,类型描述及偏移量!$C:$H,5,FALSE)</f>
        <v>Yes</v>
      </c>
      <c r="Q525" s="14" t="str">
        <f>VLOOKUP($F525,类型描述及偏移量!$C:$H,6,FALSE)</f>
        <v>右跑偏1检测</v>
      </c>
    </row>
    <row r="526" hidden="1" spans="1:17">
      <c r="A526" s="12" t="s">
        <v>17</v>
      </c>
      <c r="B526" s="8" t="s">
        <v>105</v>
      </c>
      <c r="C526" t="s">
        <v>52</v>
      </c>
      <c r="D526" t="s">
        <v>20</v>
      </c>
      <c r="E526" s="13" t="str">
        <f t="shared" si="91"/>
        <v>CHP1_M6_M_BP_Motor_var</v>
      </c>
      <c r="F526" s="14" t="str">
        <f t="shared" si="92"/>
        <v>BP_Motor_var_RMD_EN</v>
      </c>
      <c r="G526" s="10" t="str">
        <f t="shared" si="93"/>
        <v>CHP1_M6_M_RMD_EN</v>
      </c>
      <c r="H526" s="10" t="str">
        <f>VLOOKUP(基本表格!E526,起始地址定义!A:D,4,FALSE)&amp;" "&amp;Q526</f>
        <v>2415+P6-M10 1#刨片机振动器 电机控制 右跑偏保护使能</v>
      </c>
      <c r="I526" s="10" t="str">
        <f t="shared" si="94"/>
        <v>DB1100,X1512.2</v>
      </c>
      <c r="J526" s="13" t="str">
        <f>VLOOKUP(E526,起始地址定义!A:D,2,FALSE)</f>
        <v>DB1100</v>
      </c>
      <c r="K526" s="12" t="str">
        <f t="shared" si="95"/>
        <v>X1512.2</v>
      </c>
      <c r="L526" s="13">
        <f>VLOOKUP(E526,起始地址定义!A:D,3,FALSE)</f>
        <v>1500</v>
      </c>
      <c r="M526" s="14">
        <f>VLOOKUP($F526,类型描述及偏移量!$C:$H,2,FALSE)</f>
        <v>12.2</v>
      </c>
      <c r="N526" s="14" t="str">
        <f>VLOOKUP($F526,类型描述及偏移量!$C:$H,3,FALSE)</f>
        <v>离散</v>
      </c>
      <c r="O526" s="14" t="str">
        <f>VLOOKUP($F526,类型描述及偏移量!$C:$H,4,FALSE)</f>
        <v>None</v>
      </c>
      <c r="P526" s="14" t="str">
        <f>VLOOKUP($F526,类型描述及偏移量!$C:$H,5,FALSE)</f>
        <v>No</v>
      </c>
      <c r="Q526" s="14" t="str">
        <f>VLOOKUP($F526,类型描述及偏移量!$C:$H,6,FALSE)</f>
        <v>右跑偏保护使能</v>
      </c>
    </row>
    <row r="527" hidden="1" spans="1:17">
      <c r="A527" s="12" t="s">
        <v>17</v>
      </c>
      <c r="B527" s="8" t="s">
        <v>105</v>
      </c>
      <c r="C527" t="s">
        <v>53</v>
      </c>
      <c r="D527" t="s">
        <v>20</v>
      </c>
      <c r="E527" s="13" t="str">
        <f t="shared" si="91"/>
        <v>CHP1_M6_M_BP_Motor_var</v>
      </c>
      <c r="F527" s="14" t="str">
        <f t="shared" si="92"/>
        <v>BP_Motor_var_RMD_Stop</v>
      </c>
      <c r="G527" s="10" t="str">
        <f t="shared" si="93"/>
        <v>CHP1_M6_M_RMD_Stop</v>
      </c>
      <c r="H527" s="10" t="str">
        <f>VLOOKUP(基本表格!E527,起始地址定义!A:D,4,FALSE)&amp;" "&amp;Q527</f>
        <v>2415+P6-M10 1#刨片机振动器 电机控制 右跑偏导致停机</v>
      </c>
      <c r="I527" s="10" t="str">
        <f t="shared" si="94"/>
        <v>DB1100,X1512.3</v>
      </c>
      <c r="J527" s="13" t="str">
        <f>VLOOKUP(E527,起始地址定义!A:D,2,FALSE)</f>
        <v>DB1100</v>
      </c>
      <c r="K527" s="12" t="str">
        <f t="shared" si="95"/>
        <v>X1512.3</v>
      </c>
      <c r="L527" s="13">
        <f>VLOOKUP(E527,起始地址定义!A:D,3,FALSE)</f>
        <v>1500</v>
      </c>
      <c r="M527" s="14">
        <f>VLOOKUP($F527,类型描述及偏移量!$C:$H,2,FALSE)</f>
        <v>12.3</v>
      </c>
      <c r="N527" s="14" t="str">
        <f>VLOOKUP($F527,类型描述及偏移量!$C:$H,3,FALSE)</f>
        <v>离散</v>
      </c>
      <c r="O527" s="14" t="str">
        <f>VLOOKUP($F527,类型描述及偏移量!$C:$H,4,FALSE)</f>
        <v>On</v>
      </c>
      <c r="P527" s="14" t="str">
        <f>VLOOKUP($F527,类型描述及偏移量!$C:$H,5,FALSE)</f>
        <v>Yes</v>
      </c>
      <c r="Q527" s="14" t="str">
        <f>VLOOKUP($F527,类型描述及偏移量!$C:$H,6,FALSE)</f>
        <v>右跑偏导致停机</v>
      </c>
    </row>
    <row r="528" hidden="1" spans="1:17">
      <c r="A528" s="12" t="s">
        <v>17</v>
      </c>
      <c r="B528" s="8" t="s">
        <v>105</v>
      </c>
      <c r="C528" t="s">
        <v>54</v>
      </c>
      <c r="D528" t="s">
        <v>20</v>
      </c>
      <c r="E528" s="13" t="str">
        <f t="shared" si="91"/>
        <v>CHP1_M6_M_BP_Motor_var</v>
      </c>
      <c r="F528" s="14" t="str">
        <f t="shared" si="92"/>
        <v>BP_Motor_var_RMD_Time</v>
      </c>
      <c r="G528" s="10" t="str">
        <f t="shared" si="93"/>
        <v>CHP1_M6_M_RMD_Time</v>
      </c>
      <c r="H528" s="10" t="str">
        <f>VLOOKUP(基本表格!E528,起始地址定义!A:D,4,FALSE)&amp;" "&amp;Q528</f>
        <v>2415+P6-M10 1#刨片机振动器 电机控制 右跑偏检测时间</v>
      </c>
      <c r="I528" s="10" t="str">
        <f t="shared" si="94"/>
        <v>DB1100,INT1514</v>
      </c>
      <c r="J528" s="13" t="str">
        <f>VLOOKUP(E528,起始地址定义!A:D,2,FALSE)</f>
        <v>DB1100</v>
      </c>
      <c r="K528" s="12" t="str">
        <f t="shared" si="95"/>
        <v>INT1514</v>
      </c>
      <c r="L528" s="13">
        <f>VLOOKUP(E528,起始地址定义!A:D,3,FALSE)</f>
        <v>1500</v>
      </c>
      <c r="M528" s="14">
        <f>VLOOKUP($F528,类型描述及偏移量!$C:$H,2,FALSE)</f>
        <v>14</v>
      </c>
      <c r="N528" s="14" t="str">
        <f>VLOOKUP($F528,类型描述及偏移量!$C:$H,3,FALSE)</f>
        <v>整型</v>
      </c>
      <c r="O528" s="14" t="str">
        <f>VLOOKUP($F528,类型描述及偏移量!$C:$H,4,FALSE)</f>
        <v>None</v>
      </c>
      <c r="P528" s="14" t="str">
        <f>VLOOKUP($F528,类型描述及偏移量!$C:$H,5,FALSE)</f>
        <v>No</v>
      </c>
      <c r="Q528" s="14" t="str">
        <f>VLOOKUP($F528,类型描述及偏移量!$C:$H,6,FALSE)</f>
        <v>右跑偏检测时间</v>
      </c>
    </row>
    <row r="529" hidden="1" spans="1:17">
      <c r="A529" s="12" t="s">
        <v>17</v>
      </c>
      <c r="B529" s="8" t="s">
        <v>105</v>
      </c>
      <c r="C529" t="s">
        <v>55</v>
      </c>
      <c r="D529" t="s">
        <v>20</v>
      </c>
      <c r="E529" s="13" t="str">
        <f t="shared" si="91"/>
        <v>CHP1_M6_M_BP_Motor_var</v>
      </c>
      <c r="F529" s="14" t="str">
        <f t="shared" si="92"/>
        <v>BP_Motor_var_Motor_Delta</v>
      </c>
      <c r="G529" s="10" t="str">
        <f t="shared" si="93"/>
        <v>CHP1_M6_M_Motor_Delta</v>
      </c>
      <c r="H529" s="10" t="str">
        <f>VLOOKUP(基本表格!E529,起始地址定义!A:D,4,FALSE)&amp;" "&amp;Q529</f>
        <v>2415+P6-M10 1#刨片机振动器 电机控制 三角型</v>
      </c>
      <c r="I529" s="10" t="str">
        <f t="shared" si="94"/>
        <v>DB1100,X1516.0</v>
      </c>
      <c r="J529" s="13" t="str">
        <f>VLOOKUP(E529,起始地址定义!A:D,2,FALSE)</f>
        <v>DB1100</v>
      </c>
      <c r="K529" s="12" t="str">
        <f t="shared" si="95"/>
        <v>X1516.0</v>
      </c>
      <c r="L529" s="13">
        <f>VLOOKUP(E529,起始地址定义!A:D,3,FALSE)</f>
        <v>1500</v>
      </c>
      <c r="M529" s="14">
        <f>VLOOKUP($F529,类型描述及偏移量!$C:$H,2,FALSE)</f>
        <v>16</v>
      </c>
      <c r="N529" s="14" t="str">
        <f>VLOOKUP($F529,类型描述及偏移量!$C:$H,3,FALSE)</f>
        <v>离散</v>
      </c>
      <c r="O529" s="14" t="str">
        <f>VLOOKUP($F529,类型描述及偏移量!$C:$H,4,FALSE)</f>
        <v>None</v>
      </c>
      <c r="P529" s="14" t="str">
        <f>VLOOKUP($F529,类型描述及偏移量!$C:$H,5,FALSE)</f>
        <v>Yes</v>
      </c>
      <c r="Q529" s="14" t="str">
        <f>VLOOKUP($F529,类型描述及偏移量!$C:$H,6,FALSE)</f>
        <v>三角型</v>
      </c>
    </row>
    <row r="530" hidden="1" spans="1:17">
      <c r="A530" s="12" t="s">
        <v>17</v>
      </c>
      <c r="B530" s="8" t="s">
        <v>105</v>
      </c>
      <c r="C530" t="s">
        <v>56</v>
      </c>
      <c r="D530" t="s">
        <v>20</v>
      </c>
      <c r="E530" s="13" t="str">
        <f t="shared" si="91"/>
        <v>CHP1_M6_M_BP_Motor_var</v>
      </c>
      <c r="F530" s="14" t="str">
        <f t="shared" si="92"/>
        <v>BP_Motor_var_Motor_Wye</v>
      </c>
      <c r="G530" s="10" t="str">
        <f t="shared" si="93"/>
        <v>CHP1_M6_M_Motor_Wye</v>
      </c>
      <c r="H530" s="10" t="str">
        <f>VLOOKUP(基本表格!E530,起始地址定义!A:D,4,FALSE)&amp;" "&amp;Q530</f>
        <v>2415+P6-M10 1#刨片机振动器 电机控制 星型</v>
      </c>
      <c r="I530" s="10" t="str">
        <f t="shared" si="94"/>
        <v>DB1100,X1516.1</v>
      </c>
      <c r="J530" s="13" t="str">
        <f>VLOOKUP(E530,起始地址定义!A:D,2,FALSE)</f>
        <v>DB1100</v>
      </c>
      <c r="K530" s="12" t="str">
        <f t="shared" si="95"/>
        <v>X1516.1</v>
      </c>
      <c r="L530" s="13">
        <f>VLOOKUP(E530,起始地址定义!A:D,3,FALSE)</f>
        <v>1500</v>
      </c>
      <c r="M530" s="14">
        <f>VLOOKUP($F530,类型描述及偏移量!$C:$H,2,FALSE)</f>
        <v>16.1</v>
      </c>
      <c r="N530" s="14" t="str">
        <f>VLOOKUP($F530,类型描述及偏移量!$C:$H,3,FALSE)</f>
        <v>离散</v>
      </c>
      <c r="O530" s="14" t="str">
        <f>VLOOKUP($F530,类型描述及偏移量!$C:$H,4,FALSE)</f>
        <v>None</v>
      </c>
      <c r="P530" s="14" t="str">
        <f>VLOOKUP($F530,类型描述及偏移量!$C:$H,5,FALSE)</f>
        <v>Yes</v>
      </c>
      <c r="Q530" s="14" t="str">
        <f>VLOOKUP($F530,类型描述及偏移量!$C:$H,6,FALSE)</f>
        <v>星型</v>
      </c>
    </row>
    <row r="531" hidden="1" spans="1:17">
      <c r="A531" s="12" t="s">
        <v>17</v>
      </c>
      <c r="B531" s="8" t="s">
        <v>105</v>
      </c>
      <c r="C531" t="s">
        <v>57</v>
      </c>
      <c r="D531" t="s">
        <v>20</v>
      </c>
      <c r="E531" s="13" t="str">
        <f t="shared" si="91"/>
        <v>CHP1_M6_M_BP_Motor_var</v>
      </c>
      <c r="F531" s="14" t="str">
        <f t="shared" si="92"/>
        <v>BP_Motor_var_MSD</v>
      </c>
      <c r="G531" s="10" t="str">
        <f t="shared" si="93"/>
        <v>CHP1_M6_M_MSD</v>
      </c>
      <c r="H531" s="10" t="str">
        <f>VLOOKUP(基本表格!E531,起始地址定义!A:D,4,FALSE)&amp;" "&amp;Q531</f>
        <v>2415+P6-M10 1#刨片机振动器 电机控制 维修开关</v>
      </c>
      <c r="I531" s="10" t="str">
        <f t="shared" si="94"/>
        <v>DB1100,X1516.2</v>
      </c>
      <c r="J531" s="13" t="str">
        <f>VLOOKUP(E531,起始地址定义!A:D,2,FALSE)</f>
        <v>DB1100</v>
      </c>
      <c r="K531" s="12" t="str">
        <f t="shared" si="95"/>
        <v>X1516.2</v>
      </c>
      <c r="L531" s="13">
        <f>VLOOKUP(E531,起始地址定义!A:D,3,FALSE)</f>
        <v>1500</v>
      </c>
      <c r="M531" s="14">
        <f>VLOOKUP($F531,类型描述及偏移量!$C:$H,2,FALSE)</f>
        <v>16.2</v>
      </c>
      <c r="N531" s="14" t="str">
        <f>VLOOKUP($F531,类型描述及偏移量!$C:$H,3,FALSE)</f>
        <v>离散</v>
      </c>
      <c r="O531" s="14" t="str">
        <f>VLOOKUP($F531,类型描述及偏移量!$C:$H,4,FALSE)</f>
        <v>On</v>
      </c>
      <c r="P531" s="14" t="str">
        <f>VLOOKUP($F531,类型描述及偏移量!$C:$H,5,FALSE)</f>
        <v>Yes</v>
      </c>
      <c r="Q531" s="14" t="str">
        <f>VLOOKUP($F531,类型描述及偏移量!$C:$H,6,FALSE)</f>
        <v>维修开关</v>
      </c>
    </row>
    <row r="532" hidden="1" spans="1:17">
      <c r="A532" s="12" t="s">
        <v>17</v>
      </c>
      <c r="B532" s="8" t="s">
        <v>105</v>
      </c>
      <c r="C532" t="s">
        <v>58</v>
      </c>
      <c r="D532" t="s">
        <v>20</v>
      </c>
      <c r="E532" s="13" t="str">
        <f t="shared" si="91"/>
        <v>CHP1_M6_M_BP_Motor_var</v>
      </c>
      <c r="F532" s="14" t="str">
        <f t="shared" si="92"/>
        <v>BP_Motor_var_LMD_CHK_2</v>
      </c>
      <c r="G532" s="10" t="str">
        <f t="shared" si="93"/>
        <v>CHP1_M6_M_LMD_CHK_2</v>
      </c>
      <c r="H532" s="10" t="str">
        <f>VLOOKUP(基本表格!E532,起始地址定义!A:D,4,FALSE)&amp;" "&amp;Q532</f>
        <v>2415+P6-M10 1#刨片机振动器 电机控制 左跑偏2检测</v>
      </c>
      <c r="I532" s="10" t="str">
        <f t="shared" si="94"/>
        <v>DB1100,X1516.3</v>
      </c>
      <c r="J532" s="13" t="str">
        <f>VLOOKUP(E532,起始地址定义!A:D,2,FALSE)</f>
        <v>DB1100</v>
      </c>
      <c r="K532" s="12" t="str">
        <f t="shared" si="95"/>
        <v>X1516.3</v>
      </c>
      <c r="L532" s="13">
        <f>VLOOKUP(E532,起始地址定义!A:D,3,FALSE)</f>
        <v>1500</v>
      </c>
      <c r="M532" s="14">
        <f>VLOOKUP($F532,类型描述及偏移量!$C:$H,2,FALSE)</f>
        <v>16.3</v>
      </c>
      <c r="N532" s="14" t="str">
        <f>VLOOKUP($F532,类型描述及偏移量!$C:$H,3,FALSE)</f>
        <v>离散</v>
      </c>
      <c r="O532" s="14" t="str">
        <f>VLOOKUP($F532,类型描述及偏移量!$C:$H,4,FALSE)</f>
        <v>None</v>
      </c>
      <c r="P532" s="14" t="str">
        <f>VLOOKUP($F532,类型描述及偏移量!$C:$H,5,FALSE)</f>
        <v>Yes</v>
      </c>
      <c r="Q532" s="14" t="str">
        <f>VLOOKUP($F532,类型描述及偏移量!$C:$H,6,FALSE)</f>
        <v>左跑偏2检测</v>
      </c>
    </row>
    <row r="533" hidden="1" spans="1:17">
      <c r="A533" s="12" t="s">
        <v>17</v>
      </c>
      <c r="B533" s="8" t="s">
        <v>105</v>
      </c>
      <c r="C533" t="s">
        <v>59</v>
      </c>
      <c r="D533" t="s">
        <v>20</v>
      </c>
      <c r="E533" s="13" t="str">
        <f t="shared" si="91"/>
        <v>CHP1_M6_M_BP_Motor_var</v>
      </c>
      <c r="F533" s="14" t="str">
        <f t="shared" si="92"/>
        <v>BP_Motor_var_RMD_CHK_2</v>
      </c>
      <c r="G533" s="10" t="str">
        <f t="shared" si="93"/>
        <v>CHP1_M6_M_RMD_CHK_2</v>
      </c>
      <c r="H533" s="10" t="str">
        <f>VLOOKUP(基本表格!E533,起始地址定义!A:D,4,FALSE)&amp;" "&amp;Q533</f>
        <v>2415+P6-M10 1#刨片机振动器 电机控制 右跑偏2检测</v>
      </c>
      <c r="I533" s="10" t="str">
        <f t="shared" si="94"/>
        <v>DB1100,X1516.4</v>
      </c>
      <c r="J533" s="13" t="str">
        <f>VLOOKUP(E533,起始地址定义!A:D,2,FALSE)</f>
        <v>DB1100</v>
      </c>
      <c r="K533" s="12" t="str">
        <f t="shared" si="95"/>
        <v>X1516.4</v>
      </c>
      <c r="L533" s="13">
        <f>VLOOKUP(E533,起始地址定义!A:D,3,FALSE)</f>
        <v>1500</v>
      </c>
      <c r="M533" s="14">
        <f>VLOOKUP($F533,类型描述及偏移量!$C:$H,2,FALSE)</f>
        <v>16.4</v>
      </c>
      <c r="N533" s="14" t="str">
        <f>VLOOKUP($F533,类型描述及偏移量!$C:$H,3,FALSE)</f>
        <v>离散</v>
      </c>
      <c r="O533" s="14" t="str">
        <f>VLOOKUP($F533,类型描述及偏移量!$C:$H,4,FALSE)</f>
        <v>None</v>
      </c>
      <c r="P533" s="14" t="str">
        <f>VLOOKUP($F533,类型描述及偏移量!$C:$H,5,FALSE)</f>
        <v>Yes</v>
      </c>
      <c r="Q533" s="14" t="str">
        <f>VLOOKUP($F533,类型描述及偏移量!$C:$H,6,FALSE)</f>
        <v>右跑偏2检测</v>
      </c>
    </row>
    <row r="534" hidden="1" spans="1:17">
      <c r="A534" s="12" t="s">
        <v>17</v>
      </c>
      <c r="B534" s="8" t="s">
        <v>105</v>
      </c>
      <c r="C534" t="s">
        <v>60</v>
      </c>
      <c r="D534" t="s">
        <v>20</v>
      </c>
      <c r="E534" s="13" t="str">
        <f t="shared" si="91"/>
        <v>CHP1_M6_M_BP_Motor_var</v>
      </c>
      <c r="F534" s="14" t="str">
        <f t="shared" si="92"/>
        <v>BP_Motor_var_InterStarTime</v>
      </c>
      <c r="G534" s="10" t="str">
        <f t="shared" si="93"/>
        <v>CHP1_M6_M_InterStarTime</v>
      </c>
      <c r="H534" s="10" t="str">
        <f>VLOOKUP(基本表格!E534,起始地址定义!A:D,4,FALSE)&amp;" "&amp;Q534</f>
        <v>2415+P6-M10 1#刨片机振动器 电机控制 联动启动延时</v>
      </c>
      <c r="I534" s="10" t="str">
        <f t="shared" si="94"/>
        <v>DB1100,INT1518</v>
      </c>
      <c r="J534" s="13" t="str">
        <f>VLOOKUP(E534,起始地址定义!A:D,2,FALSE)</f>
        <v>DB1100</v>
      </c>
      <c r="K534" s="12" t="str">
        <f t="shared" si="95"/>
        <v>INT1518</v>
      </c>
      <c r="L534" s="13">
        <f>VLOOKUP(E534,起始地址定义!A:D,3,FALSE)</f>
        <v>1500</v>
      </c>
      <c r="M534" s="14">
        <f>VLOOKUP($F534,类型描述及偏移量!$C:$H,2,FALSE)</f>
        <v>18</v>
      </c>
      <c r="N534" s="14" t="str">
        <f>VLOOKUP($F534,类型描述及偏移量!$C:$H,3,FALSE)</f>
        <v>整型</v>
      </c>
      <c r="O534" s="14" t="str">
        <f>VLOOKUP($F534,类型描述及偏移量!$C:$H,4,FALSE)</f>
        <v>None</v>
      </c>
      <c r="P534" s="14" t="str">
        <f>VLOOKUP($F534,类型描述及偏移量!$C:$H,5,FALSE)</f>
        <v>No</v>
      </c>
      <c r="Q534" s="14" t="str">
        <f>VLOOKUP($F534,类型描述及偏移量!$C:$H,6,FALSE)</f>
        <v>联动启动延时</v>
      </c>
    </row>
    <row r="535" hidden="1" spans="1:17">
      <c r="A535" s="12" t="s">
        <v>17</v>
      </c>
      <c r="B535" s="8" t="s">
        <v>105</v>
      </c>
      <c r="C535" t="s">
        <v>61</v>
      </c>
      <c r="D535" t="s">
        <v>20</v>
      </c>
      <c r="E535" s="13" t="str">
        <f t="shared" si="91"/>
        <v>CHP1_M6_M_BP_Motor_var</v>
      </c>
      <c r="F535" s="14" t="str">
        <f t="shared" si="92"/>
        <v>BP_Motor_var_Alt_TMR</v>
      </c>
      <c r="G535" s="10" t="str">
        <f t="shared" si="93"/>
        <v>CHP1_M6_M_Alt_TMR</v>
      </c>
      <c r="H535" s="10" t="str">
        <f>VLOOKUP(基本表格!E535,起始地址定义!A:D,4,FALSE)&amp;" "&amp;Q535</f>
        <v>2415+P6-M10 1#刨片机振动器 电机控制 起动转换时间 秒</v>
      </c>
      <c r="I535" s="10" t="str">
        <f t="shared" si="94"/>
        <v>DB1100,INT1520</v>
      </c>
      <c r="J535" s="13" t="str">
        <f>VLOOKUP(E535,起始地址定义!A:D,2,FALSE)</f>
        <v>DB1100</v>
      </c>
      <c r="K535" s="12" t="str">
        <f t="shared" si="95"/>
        <v>INT1520</v>
      </c>
      <c r="L535" s="13">
        <f>VLOOKUP(E535,起始地址定义!A:D,3,FALSE)</f>
        <v>1500</v>
      </c>
      <c r="M535" s="14">
        <f>VLOOKUP($F535,类型描述及偏移量!$C:$H,2,FALSE)</f>
        <v>20</v>
      </c>
      <c r="N535" s="14" t="str">
        <f>VLOOKUP($F535,类型描述及偏移量!$C:$H,3,FALSE)</f>
        <v>整型</v>
      </c>
      <c r="O535" s="14" t="str">
        <f>VLOOKUP($F535,类型描述及偏移量!$C:$H,4,FALSE)</f>
        <v>None</v>
      </c>
      <c r="P535" s="14" t="str">
        <f>VLOOKUP($F535,类型描述及偏移量!$C:$H,5,FALSE)</f>
        <v>No</v>
      </c>
      <c r="Q535" s="14" t="str">
        <f>VLOOKUP($F535,类型描述及偏移量!$C:$H,6,FALSE)</f>
        <v>起动转换时间 秒</v>
      </c>
    </row>
    <row r="536" hidden="1" spans="1:17">
      <c r="A536" s="12" t="str">
        <f>A494</f>
        <v>CHP1</v>
      </c>
      <c r="B536" s="12" t="str">
        <f>"M"&amp;RIGHT(LEFT(B494,FIND("_",B494,1)-1),LEN(LEFT(B494,FIND("_",B494,1)-1))-1)+1&amp;"_"&amp;RIGHT(B494,LEN(B494)-FIND("_",B494,1))</f>
        <v>M7_M</v>
      </c>
      <c r="C536" s="12" t="str">
        <f>C494</f>
        <v>Enable</v>
      </c>
      <c r="D536" s="12" t="str">
        <f>D494</f>
        <v>BP_Motor_var</v>
      </c>
      <c r="E536" s="13" t="str">
        <f t="shared" si="91"/>
        <v>CHP1_M7_M_BP_Motor_var</v>
      </c>
      <c r="F536" s="14" t="str">
        <f t="shared" si="92"/>
        <v>BP_Motor_var_Enable</v>
      </c>
      <c r="G536" s="10" t="str">
        <f t="shared" si="93"/>
        <v>CHP1_M7_M_Enable</v>
      </c>
      <c r="H536" s="10" t="str">
        <f>VLOOKUP(基本表格!E536,起始地址定义!A:D,4,FALSE)&amp;" "&amp;Q536</f>
        <v>2415+P6-M11 1#刨片机油泵电机 电机控制 使能</v>
      </c>
      <c r="I536" s="10" t="str">
        <f t="shared" si="94"/>
        <v>DB1100,X1550.0</v>
      </c>
      <c r="J536" s="13" t="str">
        <f>VLOOKUP(E536,起始地址定义!A:D,2,FALSE)</f>
        <v>DB1100</v>
      </c>
      <c r="K536" s="12" t="str">
        <f t="shared" si="95"/>
        <v>X1550.0</v>
      </c>
      <c r="L536" s="13">
        <f>VLOOKUP(E536,起始地址定义!A:D,3,FALSE)</f>
        <v>1550</v>
      </c>
      <c r="M536" s="14">
        <f>VLOOKUP($F536,类型描述及偏移量!$C:$H,2,FALSE)</f>
        <v>0</v>
      </c>
      <c r="N536" s="14" t="str">
        <f>VLOOKUP($F536,类型描述及偏移量!$C:$H,3,FALSE)</f>
        <v>离散</v>
      </c>
      <c r="O536" s="14" t="str">
        <f>VLOOKUP($F536,类型描述及偏移量!$C:$H,4,FALSE)</f>
        <v>None</v>
      </c>
      <c r="P536" s="14" t="str">
        <f>VLOOKUP($F536,类型描述及偏移量!$C:$H,5,FALSE)</f>
        <v>No</v>
      </c>
      <c r="Q536" s="14" t="str">
        <f>VLOOKUP($F536,类型描述及偏移量!$C:$H,6,FALSE)</f>
        <v>使能</v>
      </c>
    </row>
    <row r="537" hidden="1" spans="1:17">
      <c r="A537" s="12" t="str">
        <f t="shared" ref="A537:A577" si="96">A495</f>
        <v>CHP1</v>
      </c>
      <c r="B537" s="12" t="str">
        <f t="shared" ref="B537:B577" si="97">"M"&amp;RIGHT(LEFT(B495,FIND("_",B495,1)-1),LEN(LEFT(B495,FIND("_",B495,1)-1))-1)+1&amp;"_"&amp;RIGHT(B495,LEN(B495)-FIND("_",B495,1))</f>
        <v>M7_M</v>
      </c>
      <c r="C537" s="12" t="str">
        <f t="shared" ref="C537:C577" si="98">C495</f>
        <v>Auto_Status</v>
      </c>
      <c r="D537" s="12" t="str">
        <f t="shared" ref="D537:D577" si="99">D495</f>
        <v>BP_Motor_var</v>
      </c>
      <c r="E537" s="13" t="str">
        <f t="shared" ref="E537:E568" si="100">A537&amp;"_"&amp;B537&amp;"_"&amp;D537</f>
        <v>CHP1_M7_M_BP_Motor_var</v>
      </c>
      <c r="F537" s="14" t="str">
        <f t="shared" ref="F537:F568" si="101">D537&amp;"_"&amp;C537</f>
        <v>BP_Motor_var_Auto_Status</v>
      </c>
      <c r="G537" s="10" t="str">
        <f t="shared" ref="G537:G568" si="102">A537&amp;"_"&amp;IF(B537="DB","",B537&amp;"_")&amp;C537</f>
        <v>CHP1_M7_M_Auto_Status</v>
      </c>
      <c r="H537" s="10" t="str">
        <f>VLOOKUP(基本表格!E537,起始地址定义!A:D,4,FALSE)&amp;" "&amp;Q537</f>
        <v>2415+P6-M11 1#刨片机油泵电机 电机控制 手自动状态</v>
      </c>
      <c r="I537" s="10" t="str">
        <f t="shared" ref="I537:I568" si="103">J537&amp;","&amp;K537</f>
        <v>DB1100,X1550.3</v>
      </c>
      <c r="J537" s="13" t="str">
        <f>VLOOKUP(E537,起始地址定义!A:D,2,FALSE)</f>
        <v>DB1100</v>
      </c>
      <c r="K537" s="12" t="str">
        <f t="shared" ref="K537:K568" si="104">IF(N537="离散","X",IF(N537="实型","REAL","INT"))&amp;IF(N537="离散",TEXT(L537+M537,"0.0"),L537+M537)</f>
        <v>X1550.3</v>
      </c>
      <c r="L537" s="13">
        <f>VLOOKUP(E537,起始地址定义!A:D,3,FALSE)</f>
        <v>1550</v>
      </c>
      <c r="M537" s="14">
        <f>VLOOKUP($F537,类型描述及偏移量!$C:$H,2,FALSE)</f>
        <v>0.3</v>
      </c>
      <c r="N537" s="14" t="str">
        <f>VLOOKUP($F537,类型描述及偏移量!$C:$H,3,FALSE)</f>
        <v>离散</v>
      </c>
      <c r="O537" s="14" t="str">
        <f>VLOOKUP($F537,类型描述及偏移量!$C:$H,4,FALSE)</f>
        <v>None</v>
      </c>
      <c r="P537" s="14" t="str">
        <f>VLOOKUP($F537,类型描述及偏移量!$C:$H,5,FALSE)</f>
        <v>Yes</v>
      </c>
      <c r="Q537" s="14" t="str">
        <f>VLOOKUP($F537,类型描述及偏移量!$C:$H,6,FALSE)</f>
        <v>手自动状态</v>
      </c>
    </row>
    <row r="538" hidden="1" spans="1:17">
      <c r="A538" s="12" t="str">
        <f t="shared" si="96"/>
        <v>CHP1</v>
      </c>
      <c r="B538" s="12" t="str">
        <f t="shared" si="97"/>
        <v>M7_M</v>
      </c>
      <c r="C538" s="12" t="str">
        <f t="shared" si="98"/>
        <v>Loc_Rem</v>
      </c>
      <c r="D538" s="12" t="str">
        <f t="shared" si="99"/>
        <v>BP_Motor_var</v>
      </c>
      <c r="E538" s="13" t="str">
        <f t="shared" si="100"/>
        <v>CHP1_M7_M_BP_Motor_var</v>
      </c>
      <c r="F538" s="14" t="str">
        <f t="shared" si="101"/>
        <v>BP_Motor_var_Loc_Rem</v>
      </c>
      <c r="G538" s="10" t="str">
        <f t="shared" si="102"/>
        <v>CHP1_M7_M_Loc_Rem</v>
      </c>
      <c r="H538" s="10" t="str">
        <f>VLOOKUP(基本表格!E538,起始地址定义!A:D,4,FALSE)&amp;" "&amp;Q538</f>
        <v>2415+P6-M11 1#刨片机油泵电机 电机控制 本地/远程(检修/待机）</v>
      </c>
      <c r="I538" s="10" t="str">
        <f t="shared" si="103"/>
        <v>DB1100,X1550.4</v>
      </c>
      <c r="J538" s="13" t="str">
        <f>VLOOKUP(E538,起始地址定义!A:D,2,FALSE)</f>
        <v>DB1100</v>
      </c>
      <c r="K538" s="12" t="str">
        <f t="shared" si="104"/>
        <v>X1550.4</v>
      </c>
      <c r="L538" s="13">
        <f>VLOOKUP(E538,起始地址定义!A:D,3,FALSE)</f>
        <v>1550</v>
      </c>
      <c r="M538" s="14">
        <f>VLOOKUP($F538,类型描述及偏移量!$C:$H,2,FALSE)</f>
        <v>0.4</v>
      </c>
      <c r="N538" s="14" t="str">
        <f>VLOOKUP($F538,类型描述及偏移量!$C:$H,3,FALSE)</f>
        <v>离散</v>
      </c>
      <c r="O538" s="14" t="str">
        <f>VLOOKUP($F538,类型描述及偏移量!$C:$H,4,FALSE)</f>
        <v>None</v>
      </c>
      <c r="P538" s="14" t="str">
        <f>VLOOKUP($F538,类型描述及偏移量!$C:$H,5,FALSE)</f>
        <v>Yes</v>
      </c>
      <c r="Q538" s="14" t="str">
        <f>VLOOKUP($F538,类型描述及偏移量!$C:$H,6,FALSE)</f>
        <v>本地/远程(检修/待机）</v>
      </c>
    </row>
    <row r="539" hidden="1" spans="1:17">
      <c r="A539" s="12" t="str">
        <f t="shared" si="96"/>
        <v>CHP1</v>
      </c>
      <c r="B539" s="12" t="str">
        <f t="shared" si="97"/>
        <v>M7_M</v>
      </c>
      <c r="C539" s="12" t="str">
        <f t="shared" si="98"/>
        <v>ON_HMI</v>
      </c>
      <c r="D539" s="12" t="str">
        <f t="shared" si="99"/>
        <v>BP_Motor_var</v>
      </c>
      <c r="E539" s="13" t="str">
        <f t="shared" si="100"/>
        <v>CHP1_M7_M_BP_Motor_var</v>
      </c>
      <c r="F539" s="14" t="str">
        <f t="shared" si="101"/>
        <v>BP_Motor_var_ON_HMI</v>
      </c>
      <c r="G539" s="10" t="str">
        <f t="shared" si="102"/>
        <v>CHP1_M7_M_ON_HMI</v>
      </c>
      <c r="H539" s="10" t="str">
        <f>VLOOKUP(基本表格!E539,起始地址定义!A:D,4,FALSE)&amp;" "&amp;Q539</f>
        <v>2415+P6-M11 1#刨片机油泵电机 电机控制 开启_上位机(正转)</v>
      </c>
      <c r="I539" s="10" t="str">
        <f t="shared" si="103"/>
        <v>DB1100,X1550.6</v>
      </c>
      <c r="J539" s="13" t="str">
        <f>VLOOKUP(E539,起始地址定义!A:D,2,FALSE)</f>
        <v>DB1100</v>
      </c>
      <c r="K539" s="12" t="str">
        <f t="shared" si="104"/>
        <v>X1550.6</v>
      </c>
      <c r="L539" s="13">
        <f>VLOOKUP(E539,起始地址定义!A:D,3,FALSE)</f>
        <v>1550</v>
      </c>
      <c r="M539" s="14">
        <f>VLOOKUP($F539,类型描述及偏移量!$C:$H,2,FALSE)</f>
        <v>0.6</v>
      </c>
      <c r="N539" s="14" t="str">
        <f>VLOOKUP($F539,类型描述及偏移量!$C:$H,3,FALSE)</f>
        <v>离散</v>
      </c>
      <c r="O539" s="14" t="str">
        <f>VLOOKUP($F539,类型描述及偏移量!$C:$H,4,FALSE)</f>
        <v>None</v>
      </c>
      <c r="P539" s="14" t="str">
        <f>VLOOKUP($F539,类型描述及偏移量!$C:$H,5,FALSE)</f>
        <v>No</v>
      </c>
      <c r="Q539" s="14" t="str">
        <f>VLOOKUP($F539,类型描述及偏移量!$C:$H,6,FALSE)</f>
        <v>开启_上位机(正转)</v>
      </c>
    </row>
    <row r="540" hidden="1" spans="1:17">
      <c r="A540" s="12" t="str">
        <f t="shared" si="96"/>
        <v>CHP1</v>
      </c>
      <c r="B540" s="12" t="str">
        <f t="shared" si="97"/>
        <v>M7_M</v>
      </c>
      <c r="C540" s="12" t="str">
        <f t="shared" si="98"/>
        <v>OFF_HMI</v>
      </c>
      <c r="D540" s="12" t="str">
        <f t="shared" si="99"/>
        <v>BP_Motor_var</v>
      </c>
      <c r="E540" s="13" t="str">
        <f t="shared" si="100"/>
        <v>CHP1_M7_M_BP_Motor_var</v>
      </c>
      <c r="F540" s="14" t="str">
        <f t="shared" si="101"/>
        <v>BP_Motor_var_OFF_HMI</v>
      </c>
      <c r="G540" s="10" t="str">
        <f t="shared" si="102"/>
        <v>CHP1_M7_M_OFF_HMI</v>
      </c>
      <c r="H540" s="10" t="str">
        <f>VLOOKUP(基本表格!E540,起始地址定义!A:D,4,FALSE)&amp;" "&amp;Q540</f>
        <v>2415+P6-M11 1#刨片机油泵电机 电机控制 停止_上位机(反转)</v>
      </c>
      <c r="I540" s="10" t="str">
        <f t="shared" si="103"/>
        <v>DB1100,X1551.0</v>
      </c>
      <c r="J540" s="13" t="str">
        <f>VLOOKUP(E540,起始地址定义!A:D,2,FALSE)</f>
        <v>DB1100</v>
      </c>
      <c r="K540" s="12" t="str">
        <f t="shared" si="104"/>
        <v>X1551.0</v>
      </c>
      <c r="L540" s="13">
        <f>VLOOKUP(E540,起始地址定义!A:D,3,FALSE)</f>
        <v>1550</v>
      </c>
      <c r="M540" s="14">
        <f>VLOOKUP($F540,类型描述及偏移量!$C:$H,2,FALSE)</f>
        <v>1</v>
      </c>
      <c r="N540" s="14" t="str">
        <f>VLOOKUP($F540,类型描述及偏移量!$C:$H,3,FALSE)</f>
        <v>离散</v>
      </c>
      <c r="O540" s="14" t="str">
        <f>VLOOKUP($F540,类型描述及偏移量!$C:$H,4,FALSE)</f>
        <v>None</v>
      </c>
      <c r="P540" s="14" t="str">
        <f>VLOOKUP($F540,类型描述及偏移量!$C:$H,5,FALSE)</f>
        <v>No</v>
      </c>
      <c r="Q540" s="14" t="str">
        <f>VLOOKUP($F540,类型描述及偏移量!$C:$H,6,FALSE)</f>
        <v>停止_上位机(反转)</v>
      </c>
    </row>
    <row r="541" hidden="1" spans="1:17">
      <c r="A541" s="12" t="str">
        <f t="shared" si="96"/>
        <v>CHP1</v>
      </c>
      <c r="B541" s="12" t="str">
        <f t="shared" si="97"/>
        <v>M7_M</v>
      </c>
      <c r="C541" s="12" t="str">
        <f t="shared" si="98"/>
        <v>Fan</v>
      </c>
      <c r="D541" s="12" t="str">
        <f t="shared" si="99"/>
        <v>BP_Motor_var</v>
      </c>
      <c r="E541" s="13" t="str">
        <f t="shared" si="100"/>
        <v>CHP1_M7_M_BP_Motor_var</v>
      </c>
      <c r="F541" s="14" t="str">
        <f t="shared" si="101"/>
        <v>BP_Motor_var_Fan</v>
      </c>
      <c r="G541" s="10" t="str">
        <f t="shared" si="102"/>
        <v>CHP1_M7_M_Fan</v>
      </c>
      <c r="H541" s="10" t="str">
        <f>VLOOKUP(基本表格!E541,起始地址定义!A:D,4,FALSE)&amp;" "&amp;Q541</f>
        <v>2415+P6-M11 1#刨片机油泵电机 电机控制 通风扇</v>
      </c>
      <c r="I541" s="10" t="str">
        <f t="shared" si="103"/>
        <v>DB1100,X1551.1</v>
      </c>
      <c r="J541" s="13" t="str">
        <f>VLOOKUP(E541,起始地址定义!A:D,2,FALSE)</f>
        <v>DB1100</v>
      </c>
      <c r="K541" s="12" t="str">
        <f t="shared" si="104"/>
        <v>X1551.1</v>
      </c>
      <c r="L541" s="13">
        <f>VLOOKUP(E541,起始地址定义!A:D,3,FALSE)</f>
        <v>1550</v>
      </c>
      <c r="M541" s="14">
        <f>VLOOKUP($F541,类型描述及偏移量!$C:$H,2,FALSE)</f>
        <v>1.1</v>
      </c>
      <c r="N541" s="14" t="str">
        <f>VLOOKUP($F541,类型描述及偏移量!$C:$H,3,FALSE)</f>
        <v>离散</v>
      </c>
      <c r="O541" s="14" t="str">
        <f>VLOOKUP($F541,类型描述及偏移量!$C:$H,4,FALSE)</f>
        <v>None</v>
      </c>
      <c r="P541" s="14" t="str">
        <f>VLOOKUP($F541,类型描述及偏移量!$C:$H,5,FALSE)</f>
        <v>Yes</v>
      </c>
      <c r="Q541" s="14" t="str">
        <f>VLOOKUP($F541,类型描述及偏移量!$C:$H,6,FALSE)</f>
        <v>通风扇</v>
      </c>
    </row>
    <row r="542" hidden="1" spans="1:17">
      <c r="A542" s="12" t="str">
        <f t="shared" si="96"/>
        <v>CHP1</v>
      </c>
      <c r="B542" s="12" t="str">
        <f t="shared" si="97"/>
        <v>M7_M</v>
      </c>
      <c r="C542" s="12" t="str">
        <f t="shared" si="98"/>
        <v>Motor</v>
      </c>
      <c r="D542" s="12" t="str">
        <f t="shared" si="99"/>
        <v>BP_Motor_var</v>
      </c>
      <c r="E542" s="13" t="str">
        <f t="shared" si="100"/>
        <v>CHP1_M7_M_BP_Motor_var</v>
      </c>
      <c r="F542" s="14" t="str">
        <f t="shared" si="101"/>
        <v>BP_Motor_var_Motor</v>
      </c>
      <c r="G542" s="10" t="str">
        <f t="shared" si="102"/>
        <v>CHP1_M7_M_Motor</v>
      </c>
      <c r="H542" s="10" t="str">
        <f>VLOOKUP(基本表格!E542,起始地址定义!A:D,4,FALSE)&amp;" "&amp;Q542</f>
        <v>2415+P6-M11 1#刨片机油泵电机 电机控制 电机(正转）</v>
      </c>
      <c r="I542" s="10" t="str">
        <f t="shared" si="103"/>
        <v>DB1100,X1551.2</v>
      </c>
      <c r="J542" s="13" t="str">
        <f>VLOOKUP(E542,起始地址定义!A:D,2,FALSE)</f>
        <v>DB1100</v>
      </c>
      <c r="K542" s="12" t="str">
        <f t="shared" si="104"/>
        <v>X1551.2</v>
      </c>
      <c r="L542" s="13">
        <f>VLOOKUP(E542,起始地址定义!A:D,3,FALSE)</f>
        <v>1550</v>
      </c>
      <c r="M542" s="14">
        <f>VLOOKUP($F542,类型描述及偏移量!$C:$H,2,FALSE)</f>
        <v>1.2</v>
      </c>
      <c r="N542" s="14" t="str">
        <f>VLOOKUP($F542,类型描述及偏移量!$C:$H,3,FALSE)</f>
        <v>离散</v>
      </c>
      <c r="O542" s="14" t="str">
        <f>VLOOKUP($F542,类型描述及偏移量!$C:$H,4,FALSE)</f>
        <v>None</v>
      </c>
      <c r="P542" s="14" t="str">
        <f>VLOOKUP($F542,类型描述及偏移量!$C:$H,5,FALSE)</f>
        <v>Yes</v>
      </c>
      <c r="Q542" s="14" t="str">
        <f>VLOOKUP($F542,类型描述及偏移量!$C:$H,6,FALSE)</f>
        <v>电机(正转）</v>
      </c>
    </row>
    <row r="543" hidden="1" spans="1:17">
      <c r="A543" s="12" t="str">
        <f t="shared" si="96"/>
        <v>CHP1</v>
      </c>
      <c r="B543" s="12" t="str">
        <f t="shared" si="97"/>
        <v>M7_M</v>
      </c>
      <c r="C543" s="12" t="str">
        <f t="shared" si="98"/>
        <v>OL</v>
      </c>
      <c r="D543" s="12" t="str">
        <f t="shared" si="99"/>
        <v>BP_Motor_var</v>
      </c>
      <c r="E543" s="13" t="str">
        <f t="shared" si="100"/>
        <v>CHP1_M7_M_BP_Motor_var</v>
      </c>
      <c r="F543" s="14" t="str">
        <f t="shared" si="101"/>
        <v>BP_Motor_var_OL</v>
      </c>
      <c r="G543" s="10" t="str">
        <f t="shared" si="102"/>
        <v>CHP1_M7_M_OL</v>
      </c>
      <c r="H543" s="10" t="str">
        <f>VLOOKUP(基本表格!E543,起始地址定义!A:D,4,FALSE)&amp;" "&amp;Q543</f>
        <v>2415+P6-M11 1#刨片机油泵电机 电机控制 电机过载</v>
      </c>
      <c r="I543" s="10" t="str">
        <f t="shared" si="103"/>
        <v>DB1100,X1551.3</v>
      </c>
      <c r="J543" s="13" t="str">
        <f>VLOOKUP(E543,起始地址定义!A:D,2,FALSE)</f>
        <v>DB1100</v>
      </c>
      <c r="K543" s="12" t="str">
        <f t="shared" si="104"/>
        <v>X1551.3</v>
      </c>
      <c r="L543" s="13">
        <f>VLOOKUP(E543,起始地址定义!A:D,3,FALSE)</f>
        <v>1550</v>
      </c>
      <c r="M543" s="14">
        <f>VLOOKUP($F543,类型描述及偏移量!$C:$H,2,FALSE)</f>
        <v>1.3</v>
      </c>
      <c r="N543" s="14" t="str">
        <f>VLOOKUP($F543,类型描述及偏移量!$C:$H,3,FALSE)</f>
        <v>离散</v>
      </c>
      <c r="O543" s="14" t="str">
        <f>VLOOKUP($F543,类型描述及偏移量!$C:$H,4,FALSE)</f>
        <v>On</v>
      </c>
      <c r="P543" s="14" t="str">
        <f>VLOOKUP($F543,类型描述及偏移量!$C:$H,5,FALSE)</f>
        <v>Yes</v>
      </c>
      <c r="Q543" s="14" t="str">
        <f>VLOOKUP($F543,类型描述及偏移量!$C:$H,6,FALSE)</f>
        <v>电机过载</v>
      </c>
    </row>
    <row r="544" hidden="1" spans="1:17">
      <c r="A544" s="12" t="str">
        <f t="shared" si="96"/>
        <v>CHP1</v>
      </c>
      <c r="B544" s="12" t="str">
        <f t="shared" si="97"/>
        <v>M7_M</v>
      </c>
      <c r="C544" s="12" t="str">
        <f t="shared" si="98"/>
        <v>Fan_OL</v>
      </c>
      <c r="D544" s="12" t="str">
        <f t="shared" si="99"/>
        <v>BP_Motor_var</v>
      </c>
      <c r="E544" s="13" t="str">
        <f t="shared" si="100"/>
        <v>CHP1_M7_M_BP_Motor_var</v>
      </c>
      <c r="F544" s="14" t="str">
        <f t="shared" si="101"/>
        <v>BP_Motor_var_Fan_OL</v>
      </c>
      <c r="G544" s="10" t="str">
        <f t="shared" si="102"/>
        <v>CHP1_M7_M_Fan_OL</v>
      </c>
      <c r="H544" s="10" t="str">
        <f>VLOOKUP(基本表格!E544,起始地址定义!A:D,4,FALSE)&amp;" "&amp;Q544</f>
        <v>2415+P6-M11 1#刨片机油泵电机 电机控制 风扇过载</v>
      </c>
      <c r="I544" s="10" t="str">
        <f t="shared" si="103"/>
        <v>DB1100,X1551.4</v>
      </c>
      <c r="J544" s="13" t="str">
        <f>VLOOKUP(E544,起始地址定义!A:D,2,FALSE)</f>
        <v>DB1100</v>
      </c>
      <c r="K544" s="12" t="str">
        <f t="shared" si="104"/>
        <v>X1551.4</v>
      </c>
      <c r="L544" s="13">
        <f>VLOOKUP(E544,起始地址定义!A:D,3,FALSE)</f>
        <v>1550</v>
      </c>
      <c r="M544" s="14">
        <f>VLOOKUP($F544,类型描述及偏移量!$C:$H,2,FALSE)</f>
        <v>1.4</v>
      </c>
      <c r="N544" s="14" t="str">
        <f>VLOOKUP($F544,类型描述及偏移量!$C:$H,3,FALSE)</f>
        <v>离散</v>
      </c>
      <c r="O544" s="14" t="str">
        <f>VLOOKUP($F544,类型描述及偏移量!$C:$H,4,FALSE)</f>
        <v>On</v>
      </c>
      <c r="P544" s="14" t="str">
        <f>VLOOKUP($F544,类型描述及偏移量!$C:$H,5,FALSE)</f>
        <v>Yes</v>
      </c>
      <c r="Q544" s="14" t="str">
        <f>VLOOKUP($F544,类型描述及偏移量!$C:$H,6,FALSE)</f>
        <v>风扇过载</v>
      </c>
    </row>
    <row r="545" hidden="1" spans="1:17">
      <c r="A545" s="12" t="str">
        <f t="shared" si="96"/>
        <v>CHP1</v>
      </c>
      <c r="B545" s="12" t="str">
        <f t="shared" si="97"/>
        <v>M7_M</v>
      </c>
      <c r="C545" s="12" t="str">
        <f t="shared" si="98"/>
        <v>RunSig</v>
      </c>
      <c r="D545" s="12" t="str">
        <f t="shared" si="99"/>
        <v>BP_Motor_var</v>
      </c>
      <c r="E545" s="13" t="str">
        <f t="shared" si="100"/>
        <v>CHP1_M7_M_BP_Motor_var</v>
      </c>
      <c r="F545" s="14" t="str">
        <f t="shared" si="101"/>
        <v>BP_Motor_var_RunSig</v>
      </c>
      <c r="G545" s="10" t="str">
        <f t="shared" si="102"/>
        <v>CHP1_M7_M_RunSig</v>
      </c>
      <c r="H545" s="10" t="str">
        <f>VLOOKUP(基本表格!E545,起始地址定义!A:D,4,FALSE)&amp;" "&amp;Q545</f>
        <v>2415+P6-M11 1#刨片机油泵电机 电机控制 电机运行指示</v>
      </c>
      <c r="I545" s="10" t="str">
        <f t="shared" si="103"/>
        <v>DB1100,X1551.5</v>
      </c>
      <c r="J545" s="13" t="str">
        <f>VLOOKUP(E545,起始地址定义!A:D,2,FALSE)</f>
        <v>DB1100</v>
      </c>
      <c r="K545" s="12" t="str">
        <f t="shared" si="104"/>
        <v>X1551.5</v>
      </c>
      <c r="L545" s="13">
        <f>VLOOKUP(E545,起始地址定义!A:D,3,FALSE)</f>
        <v>1550</v>
      </c>
      <c r="M545" s="14">
        <f>VLOOKUP($F545,类型描述及偏移量!$C:$H,2,FALSE)</f>
        <v>1.5</v>
      </c>
      <c r="N545" s="14" t="str">
        <f>VLOOKUP($F545,类型描述及偏移量!$C:$H,3,FALSE)</f>
        <v>离散</v>
      </c>
      <c r="O545" s="14" t="str">
        <f>VLOOKUP($F545,类型描述及偏移量!$C:$H,4,FALSE)</f>
        <v>None</v>
      </c>
      <c r="P545" s="14" t="str">
        <f>VLOOKUP($F545,类型描述及偏移量!$C:$H,5,FALSE)</f>
        <v>Yes</v>
      </c>
      <c r="Q545" s="14" t="str">
        <f>VLOOKUP($F545,类型描述及偏移量!$C:$H,6,FALSE)</f>
        <v>电机运行指示</v>
      </c>
    </row>
    <row r="546" hidden="1" spans="1:17">
      <c r="A546" s="12" t="str">
        <f t="shared" si="96"/>
        <v>CHP1</v>
      </c>
      <c r="B546" s="12" t="str">
        <f t="shared" si="97"/>
        <v>M7_M</v>
      </c>
      <c r="C546" s="12" t="str">
        <f t="shared" si="98"/>
        <v>Break_ALM</v>
      </c>
      <c r="D546" s="12" t="str">
        <f t="shared" si="99"/>
        <v>BP_Motor_var</v>
      </c>
      <c r="E546" s="13" t="str">
        <f t="shared" si="100"/>
        <v>CHP1_M7_M_BP_Motor_var</v>
      </c>
      <c r="F546" s="14" t="str">
        <f t="shared" si="101"/>
        <v>BP_Motor_var_Break_ALM</v>
      </c>
      <c r="G546" s="10" t="str">
        <f t="shared" si="102"/>
        <v>CHP1_M7_M_Break_ALM</v>
      </c>
      <c r="H546" s="10" t="str">
        <f>VLOOKUP(基本表格!E546,起始地址定义!A:D,4,FALSE)&amp;" "&amp;Q546</f>
        <v>2415+P6-M11 1#刨片机油泵电机 电机控制 断链报警</v>
      </c>
      <c r="I546" s="10" t="str">
        <f t="shared" si="103"/>
        <v>DB1100,X1551.6</v>
      </c>
      <c r="J546" s="13" t="str">
        <f>VLOOKUP(E546,起始地址定义!A:D,2,FALSE)</f>
        <v>DB1100</v>
      </c>
      <c r="K546" s="12" t="str">
        <f t="shared" si="104"/>
        <v>X1551.6</v>
      </c>
      <c r="L546" s="13">
        <f>VLOOKUP(E546,起始地址定义!A:D,3,FALSE)</f>
        <v>1550</v>
      </c>
      <c r="M546" s="14">
        <f>VLOOKUP($F546,类型描述及偏移量!$C:$H,2,FALSE)</f>
        <v>1.6</v>
      </c>
      <c r="N546" s="14" t="str">
        <f>VLOOKUP($F546,类型描述及偏移量!$C:$H,3,FALSE)</f>
        <v>离散</v>
      </c>
      <c r="O546" s="14" t="str">
        <f>VLOOKUP($F546,类型描述及偏移量!$C:$H,4,FALSE)</f>
        <v>On</v>
      </c>
      <c r="P546" s="14" t="str">
        <f>VLOOKUP($F546,类型描述及偏移量!$C:$H,5,FALSE)</f>
        <v>Yes</v>
      </c>
      <c r="Q546" s="14" t="str">
        <f>VLOOKUP($F546,类型描述及偏移量!$C:$H,6,FALSE)</f>
        <v>断链报警</v>
      </c>
    </row>
    <row r="547" hidden="1" spans="1:17">
      <c r="A547" s="12" t="str">
        <f t="shared" si="96"/>
        <v>CHP1</v>
      </c>
      <c r="B547" s="12" t="str">
        <f t="shared" si="97"/>
        <v>M7_M</v>
      </c>
      <c r="C547" s="12" t="str">
        <f t="shared" si="98"/>
        <v>Break_CHK</v>
      </c>
      <c r="D547" s="12" t="str">
        <f t="shared" si="99"/>
        <v>BP_Motor_var</v>
      </c>
      <c r="E547" s="13" t="str">
        <f t="shared" si="100"/>
        <v>CHP1_M7_M_BP_Motor_var</v>
      </c>
      <c r="F547" s="14" t="str">
        <f t="shared" si="101"/>
        <v>BP_Motor_var_Break_CHK</v>
      </c>
      <c r="G547" s="10" t="str">
        <f t="shared" si="102"/>
        <v>CHP1_M7_M_Break_CHK</v>
      </c>
      <c r="H547" s="10" t="str">
        <f>VLOOKUP(基本表格!E547,起始地址定义!A:D,4,FALSE)&amp;" "&amp;Q547</f>
        <v>2415+P6-M11 1#刨片机油泵电机 电机控制 断链检测</v>
      </c>
      <c r="I547" s="10" t="str">
        <f t="shared" si="103"/>
        <v>DB1100,X1551.7</v>
      </c>
      <c r="J547" s="13" t="str">
        <f>VLOOKUP(E547,起始地址定义!A:D,2,FALSE)</f>
        <v>DB1100</v>
      </c>
      <c r="K547" s="12" t="str">
        <f t="shared" si="104"/>
        <v>X1551.7</v>
      </c>
      <c r="L547" s="13">
        <f>VLOOKUP(E547,起始地址定义!A:D,3,FALSE)</f>
        <v>1550</v>
      </c>
      <c r="M547" s="14">
        <f>VLOOKUP($F547,类型描述及偏移量!$C:$H,2,FALSE)</f>
        <v>1.7</v>
      </c>
      <c r="N547" s="14" t="str">
        <f>VLOOKUP($F547,类型描述及偏移量!$C:$H,3,FALSE)</f>
        <v>离散</v>
      </c>
      <c r="O547" s="14" t="str">
        <f>VLOOKUP($F547,类型描述及偏移量!$C:$H,4,FALSE)</f>
        <v>None</v>
      </c>
      <c r="P547" s="14" t="str">
        <f>VLOOKUP($F547,类型描述及偏移量!$C:$H,5,FALSE)</f>
        <v>Yes</v>
      </c>
      <c r="Q547" s="14" t="str">
        <f>VLOOKUP($F547,类型描述及偏移量!$C:$H,6,FALSE)</f>
        <v>断链检测</v>
      </c>
    </row>
    <row r="548" hidden="1" spans="1:17">
      <c r="A548" s="12" t="str">
        <f t="shared" si="96"/>
        <v>CHP1</v>
      </c>
      <c r="B548" s="12" t="str">
        <f t="shared" si="97"/>
        <v>M7_M</v>
      </c>
      <c r="C548" s="12" t="str">
        <f t="shared" si="98"/>
        <v>INV_Res_HMI</v>
      </c>
      <c r="D548" s="12" t="str">
        <f t="shared" si="99"/>
        <v>BP_Motor_var</v>
      </c>
      <c r="E548" s="13" t="str">
        <f t="shared" si="100"/>
        <v>CHP1_M7_M_BP_Motor_var</v>
      </c>
      <c r="F548" s="14" t="str">
        <f t="shared" si="101"/>
        <v>BP_Motor_var_INV_Res_HMI</v>
      </c>
      <c r="G548" s="10" t="str">
        <f t="shared" si="102"/>
        <v>CHP1_M7_M_INV_Res_HMI</v>
      </c>
      <c r="H548" s="10" t="str">
        <f>VLOOKUP(基本表格!E548,起始地址定义!A:D,4,FALSE)&amp;" "&amp;Q548</f>
        <v>2415+P6-M11 1#刨片机油泵电机 电机控制 复位</v>
      </c>
      <c r="I548" s="10" t="str">
        <f t="shared" si="103"/>
        <v>DB1100,X1552.0</v>
      </c>
      <c r="J548" s="13" t="str">
        <f>VLOOKUP(E548,起始地址定义!A:D,2,FALSE)</f>
        <v>DB1100</v>
      </c>
      <c r="K548" s="12" t="str">
        <f t="shared" si="104"/>
        <v>X1552.0</v>
      </c>
      <c r="L548" s="13">
        <f>VLOOKUP(E548,起始地址定义!A:D,3,FALSE)</f>
        <v>1550</v>
      </c>
      <c r="M548" s="14">
        <f>VLOOKUP($F548,类型描述及偏移量!$C:$H,2,FALSE)</f>
        <v>2</v>
      </c>
      <c r="N548" s="14" t="str">
        <f>VLOOKUP($F548,类型描述及偏移量!$C:$H,3,FALSE)</f>
        <v>离散</v>
      </c>
      <c r="O548" s="14" t="str">
        <f>VLOOKUP($F548,类型描述及偏移量!$C:$H,4,FALSE)</f>
        <v>None</v>
      </c>
      <c r="P548" s="14" t="str">
        <f>VLOOKUP($F548,类型描述及偏移量!$C:$H,5,FALSE)</f>
        <v>No</v>
      </c>
      <c r="Q548" s="14" t="str">
        <f>VLOOKUP($F548,类型描述及偏移量!$C:$H,6,FALSE)</f>
        <v>复位</v>
      </c>
    </row>
    <row r="549" hidden="1" spans="1:17">
      <c r="A549" s="12" t="str">
        <f t="shared" si="96"/>
        <v>CHP1</v>
      </c>
      <c r="B549" s="12" t="str">
        <f t="shared" si="97"/>
        <v>M7_M</v>
      </c>
      <c r="C549" s="12" t="str">
        <f t="shared" si="98"/>
        <v>Break_EN</v>
      </c>
      <c r="D549" s="12" t="str">
        <f t="shared" si="99"/>
        <v>BP_Motor_var</v>
      </c>
      <c r="E549" s="13" t="str">
        <f t="shared" si="100"/>
        <v>CHP1_M7_M_BP_Motor_var</v>
      </c>
      <c r="F549" s="14" t="str">
        <f t="shared" si="101"/>
        <v>BP_Motor_var_Break_EN</v>
      </c>
      <c r="G549" s="10" t="str">
        <f t="shared" si="102"/>
        <v>CHP1_M7_M_Break_EN</v>
      </c>
      <c r="H549" s="10" t="str">
        <f>VLOOKUP(基本表格!E549,起始地址定义!A:D,4,FALSE)&amp;" "&amp;Q549</f>
        <v>2415+P6-M11 1#刨片机油泵电机 电机控制 断链保护使能</v>
      </c>
      <c r="I549" s="10" t="str">
        <f t="shared" si="103"/>
        <v>DB1100,X1552.1</v>
      </c>
      <c r="J549" s="13" t="str">
        <f>VLOOKUP(E549,起始地址定义!A:D,2,FALSE)</f>
        <v>DB1100</v>
      </c>
      <c r="K549" s="12" t="str">
        <f t="shared" si="104"/>
        <v>X1552.1</v>
      </c>
      <c r="L549" s="13">
        <f>VLOOKUP(E549,起始地址定义!A:D,3,FALSE)</f>
        <v>1550</v>
      </c>
      <c r="M549" s="14">
        <f>VLOOKUP($F549,类型描述及偏移量!$C:$H,2,FALSE)</f>
        <v>2.1</v>
      </c>
      <c r="N549" s="14" t="str">
        <f>VLOOKUP($F549,类型描述及偏移量!$C:$H,3,FALSE)</f>
        <v>离散</v>
      </c>
      <c r="O549" s="14" t="str">
        <f>VLOOKUP($F549,类型描述及偏移量!$C:$H,4,FALSE)</f>
        <v>None</v>
      </c>
      <c r="P549" s="14" t="str">
        <f>VLOOKUP($F549,类型描述及偏移量!$C:$H,5,FALSE)</f>
        <v>No</v>
      </c>
      <c r="Q549" s="14" t="str">
        <f>VLOOKUP($F549,类型描述及偏移量!$C:$H,6,FALSE)</f>
        <v>断链保护使能</v>
      </c>
    </row>
    <row r="550" hidden="1" spans="1:17">
      <c r="A550" s="12" t="str">
        <f t="shared" si="96"/>
        <v>CHP1</v>
      </c>
      <c r="B550" s="12" t="str">
        <f t="shared" si="97"/>
        <v>M7_M</v>
      </c>
      <c r="C550" s="12" t="str">
        <f t="shared" si="98"/>
        <v>Break_Stop</v>
      </c>
      <c r="D550" s="12" t="str">
        <f t="shared" si="99"/>
        <v>BP_Motor_var</v>
      </c>
      <c r="E550" s="13" t="str">
        <f t="shared" si="100"/>
        <v>CHP1_M7_M_BP_Motor_var</v>
      </c>
      <c r="F550" s="14" t="str">
        <f t="shared" si="101"/>
        <v>BP_Motor_var_Break_Stop</v>
      </c>
      <c r="G550" s="10" t="str">
        <f t="shared" si="102"/>
        <v>CHP1_M7_M_Break_Stop</v>
      </c>
      <c r="H550" s="10" t="str">
        <f>VLOOKUP(基本表格!E550,起始地址定义!A:D,4,FALSE)&amp;" "&amp;Q550</f>
        <v>2415+P6-M11 1#刨片机油泵电机 电机控制 断链导致停机</v>
      </c>
      <c r="I550" s="10" t="str">
        <f t="shared" si="103"/>
        <v>DB1100,X1552.2</v>
      </c>
      <c r="J550" s="13" t="str">
        <f>VLOOKUP(E550,起始地址定义!A:D,2,FALSE)</f>
        <v>DB1100</v>
      </c>
      <c r="K550" s="12" t="str">
        <f t="shared" si="104"/>
        <v>X1552.2</v>
      </c>
      <c r="L550" s="13">
        <f>VLOOKUP(E550,起始地址定义!A:D,3,FALSE)</f>
        <v>1550</v>
      </c>
      <c r="M550" s="14">
        <f>VLOOKUP($F550,类型描述及偏移量!$C:$H,2,FALSE)</f>
        <v>2.2</v>
      </c>
      <c r="N550" s="14" t="str">
        <f>VLOOKUP($F550,类型描述及偏移量!$C:$H,3,FALSE)</f>
        <v>离散</v>
      </c>
      <c r="O550" s="14" t="str">
        <f>VLOOKUP($F550,类型描述及偏移量!$C:$H,4,FALSE)</f>
        <v>On</v>
      </c>
      <c r="P550" s="14" t="str">
        <f>VLOOKUP($F550,类型描述及偏移量!$C:$H,5,FALSE)</f>
        <v>Yes</v>
      </c>
      <c r="Q550" s="14" t="str">
        <f>VLOOKUP($F550,类型描述及偏移量!$C:$H,6,FALSE)</f>
        <v>断链导致停机</v>
      </c>
    </row>
    <row r="551" hidden="1" spans="1:17">
      <c r="A551" s="12" t="str">
        <f t="shared" si="96"/>
        <v>CHP1</v>
      </c>
      <c r="B551" s="12" t="str">
        <f t="shared" si="97"/>
        <v>M7_M</v>
      </c>
      <c r="C551" s="12" t="str">
        <f t="shared" si="98"/>
        <v>Motor_Back</v>
      </c>
      <c r="D551" s="12" t="str">
        <f t="shared" si="99"/>
        <v>BP_Motor_var</v>
      </c>
      <c r="E551" s="13" t="str">
        <f t="shared" si="100"/>
        <v>CHP1_M7_M_BP_Motor_var</v>
      </c>
      <c r="F551" s="14" t="str">
        <f t="shared" si="101"/>
        <v>BP_Motor_var_Motor_Back</v>
      </c>
      <c r="G551" s="10" t="str">
        <f t="shared" si="102"/>
        <v>CHP1_M7_M_Motor_Back</v>
      </c>
      <c r="H551" s="10" t="str">
        <f>VLOOKUP(基本表格!E551,起始地址定义!A:D,4,FALSE)&amp;" "&amp;Q551</f>
        <v>2415+P6-M11 1#刨片机油泵电机 电机控制 电机(反转）</v>
      </c>
      <c r="I551" s="10" t="str">
        <f t="shared" si="103"/>
        <v>DB1100,X1552.3</v>
      </c>
      <c r="J551" s="13" t="str">
        <f>VLOOKUP(E551,起始地址定义!A:D,2,FALSE)</f>
        <v>DB1100</v>
      </c>
      <c r="K551" s="12" t="str">
        <f t="shared" si="104"/>
        <v>X1552.3</v>
      </c>
      <c r="L551" s="13">
        <f>VLOOKUP(E551,起始地址定义!A:D,3,FALSE)</f>
        <v>1550</v>
      </c>
      <c r="M551" s="14">
        <f>VLOOKUP($F551,类型描述及偏移量!$C:$H,2,FALSE)</f>
        <v>2.3</v>
      </c>
      <c r="N551" s="14" t="str">
        <f>VLOOKUP($F551,类型描述及偏移量!$C:$H,3,FALSE)</f>
        <v>离散</v>
      </c>
      <c r="O551" s="14" t="str">
        <f>VLOOKUP($F551,类型描述及偏移量!$C:$H,4,FALSE)</f>
        <v>None</v>
      </c>
      <c r="P551" s="14" t="str">
        <f>VLOOKUP($F551,类型描述及偏移量!$C:$H,5,FALSE)</f>
        <v>Yes</v>
      </c>
      <c r="Q551" s="14" t="str">
        <f>VLOOKUP($F551,类型描述及偏移量!$C:$H,6,FALSE)</f>
        <v>电机(反转）</v>
      </c>
    </row>
    <row r="552" hidden="1" spans="1:17">
      <c r="A552" s="12" t="str">
        <f t="shared" si="96"/>
        <v>CHP1</v>
      </c>
      <c r="B552" s="12" t="str">
        <f t="shared" si="97"/>
        <v>M7_M</v>
      </c>
      <c r="C552" s="12" t="str">
        <f t="shared" si="98"/>
        <v>Loc</v>
      </c>
      <c r="D552" s="12" t="str">
        <f t="shared" si="99"/>
        <v>BP_Motor_var</v>
      </c>
      <c r="E552" s="13" t="str">
        <f t="shared" si="100"/>
        <v>CHP1_M7_M_BP_Motor_var</v>
      </c>
      <c r="F552" s="14" t="str">
        <f t="shared" si="101"/>
        <v>BP_Motor_var_Loc</v>
      </c>
      <c r="G552" s="10" t="str">
        <f t="shared" si="102"/>
        <v>CHP1_M7_M_Loc</v>
      </c>
      <c r="H552" s="10" t="str">
        <f>VLOOKUP(基本表格!E552,起始地址定义!A:D,4,FALSE)&amp;" "&amp;Q552</f>
        <v>2415+P6-M11 1#刨片机油泵电机 电机控制 本地</v>
      </c>
      <c r="I552" s="10" t="str">
        <f t="shared" si="103"/>
        <v>DB1100,X1552.4</v>
      </c>
      <c r="J552" s="13" t="str">
        <f>VLOOKUP(E552,起始地址定义!A:D,2,FALSE)</f>
        <v>DB1100</v>
      </c>
      <c r="K552" s="12" t="str">
        <f t="shared" si="104"/>
        <v>X1552.4</v>
      </c>
      <c r="L552" s="13">
        <f>VLOOKUP(E552,起始地址定义!A:D,3,FALSE)</f>
        <v>1550</v>
      </c>
      <c r="M552" s="14">
        <f>VLOOKUP($F552,类型描述及偏移量!$C:$H,2,FALSE)</f>
        <v>2.4</v>
      </c>
      <c r="N552" s="14" t="str">
        <f>VLOOKUP($F552,类型描述及偏移量!$C:$H,3,FALSE)</f>
        <v>离散</v>
      </c>
      <c r="O552" s="14" t="str">
        <f>VLOOKUP($F552,类型描述及偏移量!$C:$H,4,FALSE)</f>
        <v>None</v>
      </c>
      <c r="P552" s="14" t="str">
        <f>VLOOKUP($F552,类型描述及偏移量!$C:$H,5,FALSE)</f>
        <v>Yes</v>
      </c>
      <c r="Q552" s="14" t="str">
        <f>VLOOKUP($F552,类型描述及偏移量!$C:$H,6,FALSE)</f>
        <v>本地</v>
      </c>
    </row>
    <row r="553" hidden="1" spans="1:17">
      <c r="A553" s="12" t="str">
        <f t="shared" si="96"/>
        <v>CHP1</v>
      </c>
      <c r="B553" s="12" t="str">
        <f t="shared" si="97"/>
        <v>M7_M</v>
      </c>
      <c r="C553" s="12" t="str">
        <f t="shared" si="98"/>
        <v>Rem</v>
      </c>
      <c r="D553" s="12" t="str">
        <f t="shared" si="99"/>
        <v>BP_Motor_var</v>
      </c>
      <c r="E553" s="13" t="str">
        <f t="shared" si="100"/>
        <v>CHP1_M7_M_BP_Motor_var</v>
      </c>
      <c r="F553" s="14" t="str">
        <f t="shared" si="101"/>
        <v>BP_Motor_var_Rem</v>
      </c>
      <c r="G553" s="10" t="str">
        <f t="shared" si="102"/>
        <v>CHP1_M7_M_Rem</v>
      </c>
      <c r="H553" s="10" t="str">
        <f>VLOOKUP(基本表格!E553,起始地址定义!A:D,4,FALSE)&amp;" "&amp;Q553</f>
        <v>2415+P6-M11 1#刨片机油泵电机 电机控制 远程</v>
      </c>
      <c r="I553" s="10" t="str">
        <f t="shared" si="103"/>
        <v>DB1100,X1552.5</v>
      </c>
      <c r="J553" s="13" t="str">
        <f>VLOOKUP(E553,起始地址定义!A:D,2,FALSE)</f>
        <v>DB1100</v>
      </c>
      <c r="K553" s="12" t="str">
        <f t="shared" si="104"/>
        <v>X1552.5</v>
      </c>
      <c r="L553" s="13">
        <f>VLOOKUP(E553,起始地址定义!A:D,3,FALSE)</f>
        <v>1550</v>
      </c>
      <c r="M553" s="14">
        <f>VLOOKUP($F553,类型描述及偏移量!$C:$H,2,FALSE)</f>
        <v>2.5</v>
      </c>
      <c r="N553" s="14" t="str">
        <f>VLOOKUP($F553,类型描述及偏移量!$C:$H,3,FALSE)</f>
        <v>离散</v>
      </c>
      <c r="O553" s="14" t="str">
        <f>VLOOKUP($F553,类型描述及偏移量!$C:$H,4,FALSE)</f>
        <v>None</v>
      </c>
      <c r="P553" s="14" t="str">
        <f>VLOOKUP($F553,类型描述及偏移量!$C:$H,5,FALSE)</f>
        <v>Yes</v>
      </c>
      <c r="Q553" s="14" t="str">
        <f>VLOOKUP($F553,类型描述及偏移量!$C:$H,6,FALSE)</f>
        <v>远程</v>
      </c>
    </row>
    <row r="554" hidden="1" spans="1:17">
      <c r="A554" s="12" t="str">
        <f t="shared" si="96"/>
        <v>CHP1</v>
      </c>
      <c r="B554" s="12" t="str">
        <f t="shared" si="97"/>
        <v>M7_M</v>
      </c>
      <c r="C554" s="12" t="str">
        <f t="shared" si="98"/>
        <v>Blocking_ALM</v>
      </c>
      <c r="D554" s="12" t="str">
        <f t="shared" si="99"/>
        <v>BP_Motor_var</v>
      </c>
      <c r="E554" s="13" t="str">
        <f t="shared" si="100"/>
        <v>CHP1_M7_M_BP_Motor_var</v>
      </c>
      <c r="F554" s="14" t="str">
        <f t="shared" si="101"/>
        <v>BP_Motor_var_Blocking_ALM</v>
      </c>
      <c r="G554" s="10" t="str">
        <f t="shared" si="102"/>
        <v>CHP1_M7_M_Blocking_ALM</v>
      </c>
      <c r="H554" s="10" t="str">
        <f>VLOOKUP(基本表格!E554,起始地址定义!A:D,4,FALSE)&amp;" "&amp;Q554</f>
        <v>2415+P6-M11 1#刨片机油泵电机 电机控制 堵料报警</v>
      </c>
      <c r="I554" s="10" t="str">
        <f t="shared" si="103"/>
        <v>DB1100,X1552.6</v>
      </c>
      <c r="J554" s="13" t="str">
        <f>VLOOKUP(E554,起始地址定义!A:D,2,FALSE)</f>
        <v>DB1100</v>
      </c>
      <c r="K554" s="12" t="str">
        <f t="shared" si="104"/>
        <v>X1552.6</v>
      </c>
      <c r="L554" s="13">
        <f>VLOOKUP(E554,起始地址定义!A:D,3,FALSE)</f>
        <v>1550</v>
      </c>
      <c r="M554" s="14">
        <f>VLOOKUP($F554,类型描述及偏移量!$C:$H,2,FALSE)</f>
        <v>2.6</v>
      </c>
      <c r="N554" s="14" t="str">
        <f>VLOOKUP($F554,类型描述及偏移量!$C:$H,3,FALSE)</f>
        <v>离散</v>
      </c>
      <c r="O554" s="14" t="str">
        <f>VLOOKUP($F554,类型描述及偏移量!$C:$H,4,FALSE)</f>
        <v>On</v>
      </c>
      <c r="P554" s="14" t="str">
        <f>VLOOKUP($F554,类型描述及偏移量!$C:$H,5,FALSE)</f>
        <v>Yes</v>
      </c>
      <c r="Q554" s="14" t="str">
        <f>VLOOKUP($F554,类型描述及偏移量!$C:$H,6,FALSE)</f>
        <v>堵料报警</v>
      </c>
    </row>
    <row r="555" hidden="1" spans="1:17">
      <c r="A555" s="12" t="str">
        <f t="shared" si="96"/>
        <v>CHP1</v>
      </c>
      <c r="B555" s="12" t="str">
        <f t="shared" si="97"/>
        <v>M7_M</v>
      </c>
      <c r="C555" s="12" t="str">
        <f t="shared" si="98"/>
        <v>Blocking_CHK</v>
      </c>
      <c r="D555" s="12" t="str">
        <f t="shared" si="99"/>
        <v>BP_Motor_var</v>
      </c>
      <c r="E555" s="13" t="str">
        <f t="shared" si="100"/>
        <v>CHP1_M7_M_BP_Motor_var</v>
      </c>
      <c r="F555" s="14" t="str">
        <f t="shared" si="101"/>
        <v>BP_Motor_var_Blocking_CHK</v>
      </c>
      <c r="G555" s="10" t="str">
        <f t="shared" si="102"/>
        <v>CHP1_M7_M_Blocking_CHK</v>
      </c>
      <c r="H555" s="10" t="str">
        <f>VLOOKUP(基本表格!E555,起始地址定义!A:D,4,FALSE)&amp;" "&amp;Q555</f>
        <v>2415+P6-M11 1#刨片机油泵电机 电机控制 堵料检测</v>
      </c>
      <c r="I555" s="10" t="str">
        <f t="shared" si="103"/>
        <v>DB1100,X1552.7</v>
      </c>
      <c r="J555" s="13" t="str">
        <f>VLOOKUP(E555,起始地址定义!A:D,2,FALSE)</f>
        <v>DB1100</v>
      </c>
      <c r="K555" s="12" t="str">
        <f t="shared" si="104"/>
        <v>X1552.7</v>
      </c>
      <c r="L555" s="13">
        <f>VLOOKUP(E555,起始地址定义!A:D,3,FALSE)</f>
        <v>1550</v>
      </c>
      <c r="M555" s="14">
        <f>VLOOKUP($F555,类型描述及偏移量!$C:$H,2,FALSE)</f>
        <v>2.7</v>
      </c>
      <c r="N555" s="14" t="str">
        <f>VLOOKUP($F555,类型描述及偏移量!$C:$H,3,FALSE)</f>
        <v>离散</v>
      </c>
      <c r="O555" s="14" t="str">
        <f>VLOOKUP($F555,类型描述及偏移量!$C:$H,4,FALSE)</f>
        <v>None</v>
      </c>
      <c r="P555" s="14" t="str">
        <f>VLOOKUP($F555,类型描述及偏移量!$C:$H,5,FALSE)</f>
        <v>Yes</v>
      </c>
      <c r="Q555" s="14" t="str">
        <f>VLOOKUP($F555,类型描述及偏移量!$C:$H,6,FALSE)</f>
        <v>堵料检测</v>
      </c>
    </row>
    <row r="556" hidden="1" spans="1:17">
      <c r="A556" s="12" t="str">
        <f t="shared" si="96"/>
        <v>CHP1</v>
      </c>
      <c r="B556" s="12" t="str">
        <f t="shared" si="97"/>
        <v>M7_M</v>
      </c>
      <c r="C556" s="12" t="str">
        <f t="shared" si="98"/>
        <v>Blocking_EN</v>
      </c>
      <c r="D556" s="12" t="str">
        <f t="shared" si="99"/>
        <v>BP_Motor_var</v>
      </c>
      <c r="E556" s="13" t="str">
        <f t="shared" si="100"/>
        <v>CHP1_M7_M_BP_Motor_var</v>
      </c>
      <c r="F556" s="14" t="str">
        <f t="shared" si="101"/>
        <v>BP_Motor_var_Blocking_EN</v>
      </c>
      <c r="G556" s="10" t="str">
        <f t="shared" si="102"/>
        <v>CHP1_M7_M_Blocking_EN</v>
      </c>
      <c r="H556" s="10" t="str">
        <f>VLOOKUP(基本表格!E556,起始地址定义!A:D,4,FALSE)&amp;" "&amp;Q556</f>
        <v>2415+P6-M11 1#刨片机油泵电机 电机控制 堵料保护使能</v>
      </c>
      <c r="I556" s="10" t="str">
        <f t="shared" si="103"/>
        <v>DB1100,X1553.0</v>
      </c>
      <c r="J556" s="13" t="str">
        <f>VLOOKUP(E556,起始地址定义!A:D,2,FALSE)</f>
        <v>DB1100</v>
      </c>
      <c r="K556" s="12" t="str">
        <f t="shared" si="104"/>
        <v>X1553.0</v>
      </c>
      <c r="L556" s="13">
        <f>VLOOKUP(E556,起始地址定义!A:D,3,FALSE)</f>
        <v>1550</v>
      </c>
      <c r="M556" s="14">
        <f>VLOOKUP($F556,类型描述及偏移量!$C:$H,2,FALSE)</f>
        <v>3</v>
      </c>
      <c r="N556" s="14" t="str">
        <f>VLOOKUP($F556,类型描述及偏移量!$C:$H,3,FALSE)</f>
        <v>离散</v>
      </c>
      <c r="O556" s="14" t="str">
        <f>VLOOKUP($F556,类型描述及偏移量!$C:$H,4,FALSE)</f>
        <v>None</v>
      </c>
      <c r="P556" s="14" t="str">
        <f>VLOOKUP($F556,类型描述及偏移量!$C:$H,5,FALSE)</f>
        <v>No</v>
      </c>
      <c r="Q556" s="14" t="str">
        <f>VLOOKUP($F556,类型描述及偏移量!$C:$H,6,FALSE)</f>
        <v>堵料保护使能</v>
      </c>
    </row>
    <row r="557" hidden="1" spans="1:17">
      <c r="A557" s="12" t="str">
        <f t="shared" si="96"/>
        <v>CHP1</v>
      </c>
      <c r="B557" s="12" t="str">
        <f t="shared" si="97"/>
        <v>M7_M</v>
      </c>
      <c r="C557" s="12" t="str">
        <f t="shared" si="98"/>
        <v>Blocking_Stop</v>
      </c>
      <c r="D557" s="12" t="str">
        <f t="shared" si="99"/>
        <v>BP_Motor_var</v>
      </c>
      <c r="E557" s="13" t="str">
        <f t="shared" si="100"/>
        <v>CHP1_M7_M_BP_Motor_var</v>
      </c>
      <c r="F557" s="14" t="str">
        <f t="shared" si="101"/>
        <v>BP_Motor_var_Blocking_Stop</v>
      </c>
      <c r="G557" s="10" t="str">
        <f t="shared" si="102"/>
        <v>CHP1_M7_M_Blocking_Stop</v>
      </c>
      <c r="H557" s="10" t="str">
        <f>VLOOKUP(基本表格!E557,起始地址定义!A:D,4,FALSE)&amp;" "&amp;Q557</f>
        <v>2415+P6-M11 1#刨片机油泵电机 电机控制 堵料导致停机</v>
      </c>
      <c r="I557" s="10" t="str">
        <f t="shared" si="103"/>
        <v>DB1100,X1553.1</v>
      </c>
      <c r="J557" s="13" t="str">
        <f>VLOOKUP(E557,起始地址定义!A:D,2,FALSE)</f>
        <v>DB1100</v>
      </c>
      <c r="K557" s="12" t="str">
        <f t="shared" si="104"/>
        <v>X1553.1</v>
      </c>
      <c r="L557" s="13">
        <f>VLOOKUP(E557,起始地址定义!A:D,3,FALSE)</f>
        <v>1550</v>
      </c>
      <c r="M557" s="14">
        <f>VLOOKUP($F557,类型描述及偏移量!$C:$H,2,FALSE)</f>
        <v>3.1</v>
      </c>
      <c r="N557" s="14" t="str">
        <f>VLOOKUP($F557,类型描述及偏移量!$C:$H,3,FALSE)</f>
        <v>离散</v>
      </c>
      <c r="O557" s="14" t="str">
        <f>VLOOKUP($F557,类型描述及偏移量!$C:$H,4,FALSE)</f>
        <v>On</v>
      </c>
      <c r="P557" s="14" t="str">
        <f>VLOOKUP($F557,类型描述及偏移量!$C:$H,5,FALSE)</f>
        <v>Yes</v>
      </c>
      <c r="Q557" s="14" t="str">
        <f>VLOOKUP($F557,类型描述及偏移量!$C:$H,6,FALSE)</f>
        <v>堵料导致停机</v>
      </c>
    </row>
    <row r="558" hidden="1" spans="1:17">
      <c r="A558" s="12" t="str">
        <f t="shared" si="96"/>
        <v>CHP1</v>
      </c>
      <c r="B558" s="12" t="str">
        <f t="shared" si="97"/>
        <v>M7_M</v>
      </c>
      <c r="C558" s="12" t="str">
        <f t="shared" si="98"/>
        <v>BreakTime</v>
      </c>
      <c r="D558" s="12" t="str">
        <f t="shared" si="99"/>
        <v>BP_Motor_var</v>
      </c>
      <c r="E558" s="13" t="str">
        <f t="shared" si="100"/>
        <v>CHP1_M7_M_BP_Motor_var</v>
      </c>
      <c r="F558" s="14" t="str">
        <f t="shared" si="101"/>
        <v>BP_Motor_var_BreakTime</v>
      </c>
      <c r="G558" s="10" t="str">
        <f t="shared" si="102"/>
        <v>CHP1_M7_M_BreakTime</v>
      </c>
      <c r="H558" s="10" t="str">
        <f>VLOOKUP(基本表格!E558,起始地址定义!A:D,4,FALSE)&amp;" "&amp;Q558</f>
        <v>2415+P6-M11 1#刨片机油泵电机 电机控制 断链超时时间 秒</v>
      </c>
      <c r="I558" s="10" t="str">
        <f t="shared" si="103"/>
        <v>DB1100,INT1554</v>
      </c>
      <c r="J558" s="13" t="str">
        <f>VLOOKUP(E558,起始地址定义!A:D,2,FALSE)</f>
        <v>DB1100</v>
      </c>
      <c r="K558" s="12" t="str">
        <f t="shared" si="104"/>
        <v>INT1554</v>
      </c>
      <c r="L558" s="13">
        <f>VLOOKUP(E558,起始地址定义!A:D,3,FALSE)</f>
        <v>1550</v>
      </c>
      <c r="M558" s="14">
        <f>VLOOKUP($F558,类型描述及偏移量!$C:$H,2,FALSE)</f>
        <v>4</v>
      </c>
      <c r="N558" s="14" t="str">
        <f>VLOOKUP($F558,类型描述及偏移量!$C:$H,3,FALSE)</f>
        <v>整型</v>
      </c>
      <c r="O558" s="14" t="str">
        <f>VLOOKUP($F558,类型描述及偏移量!$C:$H,4,FALSE)</f>
        <v>None</v>
      </c>
      <c r="P558" s="14" t="str">
        <f>VLOOKUP($F558,类型描述及偏移量!$C:$H,5,FALSE)</f>
        <v>No</v>
      </c>
      <c r="Q558" s="14" t="str">
        <f>VLOOKUP($F558,类型描述及偏移量!$C:$H,6,FALSE)</f>
        <v>断链超时时间 秒</v>
      </c>
    </row>
    <row r="559" hidden="1" spans="1:17">
      <c r="A559" s="12" t="str">
        <f t="shared" si="96"/>
        <v>CHP1</v>
      </c>
      <c r="B559" s="12" t="str">
        <f t="shared" si="97"/>
        <v>M7_M</v>
      </c>
      <c r="C559" s="12" t="str">
        <f t="shared" si="98"/>
        <v>BlockingTime</v>
      </c>
      <c r="D559" s="12" t="str">
        <f t="shared" si="99"/>
        <v>BP_Motor_var</v>
      </c>
      <c r="E559" s="13" t="str">
        <f t="shared" si="100"/>
        <v>CHP1_M7_M_BP_Motor_var</v>
      </c>
      <c r="F559" s="14" t="str">
        <f t="shared" si="101"/>
        <v>BP_Motor_var_BlockingTime</v>
      </c>
      <c r="G559" s="10" t="str">
        <f t="shared" si="102"/>
        <v>CHP1_M7_M_BlockingTime</v>
      </c>
      <c r="H559" s="10" t="str">
        <f>VLOOKUP(基本表格!E559,起始地址定义!A:D,4,FALSE)&amp;" "&amp;Q559</f>
        <v>2415+P6-M11 1#刨片机油泵电机 电机控制 堵料检测时间 秒</v>
      </c>
      <c r="I559" s="10" t="str">
        <f t="shared" si="103"/>
        <v>DB1100,INT1556</v>
      </c>
      <c r="J559" s="13" t="str">
        <f>VLOOKUP(E559,起始地址定义!A:D,2,FALSE)</f>
        <v>DB1100</v>
      </c>
      <c r="K559" s="12" t="str">
        <f t="shared" si="104"/>
        <v>INT1556</v>
      </c>
      <c r="L559" s="13">
        <f>VLOOKUP(E559,起始地址定义!A:D,3,FALSE)</f>
        <v>1550</v>
      </c>
      <c r="M559" s="14">
        <f>VLOOKUP($F559,类型描述及偏移量!$C:$H,2,FALSE)</f>
        <v>6</v>
      </c>
      <c r="N559" s="14" t="str">
        <f>VLOOKUP($F559,类型描述及偏移量!$C:$H,3,FALSE)</f>
        <v>整型</v>
      </c>
      <c r="O559" s="14" t="str">
        <f>VLOOKUP($F559,类型描述及偏移量!$C:$H,4,FALSE)</f>
        <v>None</v>
      </c>
      <c r="P559" s="14" t="str">
        <f>VLOOKUP($F559,类型描述及偏移量!$C:$H,5,FALSE)</f>
        <v>No</v>
      </c>
      <c r="Q559" s="14" t="str">
        <f>VLOOKUP($F559,类型描述及偏移量!$C:$H,6,FALSE)</f>
        <v>堵料检测时间 秒</v>
      </c>
    </row>
    <row r="560" hidden="1" spans="1:17">
      <c r="A560" s="12" t="str">
        <f t="shared" si="96"/>
        <v>CHP1</v>
      </c>
      <c r="B560" s="12" t="str">
        <f t="shared" si="97"/>
        <v>M7_M</v>
      </c>
      <c r="C560" s="12" t="str">
        <f t="shared" si="98"/>
        <v>PullSwitch_CHK</v>
      </c>
      <c r="D560" s="12" t="str">
        <f t="shared" si="99"/>
        <v>BP_Motor_var</v>
      </c>
      <c r="E560" s="13" t="str">
        <f t="shared" si="100"/>
        <v>CHP1_M7_M_BP_Motor_var</v>
      </c>
      <c r="F560" s="14" t="str">
        <f t="shared" si="101"/>
        <v>BP_Motor_var_PullSwitch_CHK</v>
      </c>
      <c r="G560" s="10" t="str">
        <f t="shared" si="102"/>
        <v>CHP1_M7_M_PullSwitch_CHK</v>
      </c>
      <c r="H560" s="10" t="str">
        <f>VLOOKUP(基本表格!E560,起始地址定义!A:D,4,FALSE)&amp;" "&amp;Q560</f>
        <v>2415+P6-M11 1#刨片机油泵电机 电机控制 拉线开关</v>
      </c>
      <c r="I560" s="10" t="str">
        <f t="shared" si="103"/>
        <v>DB1100,X1558.0</v>
      </c>
      <c r="J560" s="13" t="str">
        <f>VLOOKUP(E560,起始地址定义!A:D,2,FALSE)</f>
        <v>DB1100</v>
      </c>
      <c r="K560" s="12" t="str">
        <f t="shared" si="104"/>
        <v>X1558.0</v>
      </c>
      <c r="L560" s="13">
        <f>VLOOKUP(E560,起始地址定义!A:D,3,FALSE)</f>
        <v>1550</v>
      </c>
      <c r="M560" s="14">
        <f>VLOOKUP($F560,类型描述及偏移量!$C:$H,2,FALSE)</f>
        <v>8</v>
      </c>
      <c r="N560" s="14" t="str">
        <f>VLOOKUP($F560,类型描述及偏移量!$C:$H,3,FALSE)</f>
        <v>离散</v>
      </c>
      <c r="O560" s="14" t="str">
        <f>VLOOKUP($F560,类型描述及偏移量!$C:$H,4,FALSE)</f>
        <v>On</v>
      </c>
      <c r="P560" s="14" t="str">
        <f>VLOOKUP($F560,类型描述及偏移量!$C:$H,5,FALSE)</f>
        <v>Yes</v>
      </c>
      <c r="Q560" s="14" t="str">
        <f>VLOOKUP($F560,类型描述及偏移量!$C:$H,6,FALSE)</f>
        <v>拉线开关</v>
      </c>
    </row>
    <row r="561" hidden="1" spans="1:17">
      <c r="A561" s="12" t="str">
        <f t="shared" si="96"/>
        <v>CHP1</v>
      </c>
      <c r="B561" s="12" t="str">
        <f t="shared" si="97"/>
        <v>M7_M</v>
      </c>
      <c r="C561" s="12" t="str">
        <f t="shared" si="98"/>
        <v>LMD_ALM</v>
      </c>
      <c r="D561" s="12" t="str">
        <f t="shared" si="99"/>
        <v>BP_Motor_var</v>
      </c>
      <c r="E561" s="13" t="str">
        <f t="shared" si="100"/>
        <v>CHP1_M7_M_BP_Motor_var</v>
      </c>
      <c r="F561" s="14" t="str">
        <f t="shared" si="101"/>
        <v>BP_Motor_var_LMD_ALM</v>
      </c>
      <c r="G561" s="10" t="str">
        <f t="shared" si="102"/>
        <v>CHP1_M7_M_LMD_ALM</v>
      </c>
      <c r="H561" s="10" t="str">
        <f>VLOOKUP(基本表格!E561,起始地址定义!A:D,4,FALSE)&amp;" "&amp;Q561</f>
        <v>2415+P6-M11 1#刨片机油泵电机 电机控制 左跑偏报警</v>
      </c>
      <c r="I561" s="10" t="str">
        <f t="shared" si="103"/>
        <v>DB1100,X1558.1</v>
      </c>
      <c r="J561" s="13" t="str">
        <f>VLOOKUP(E561,起始地址定义!A:D,2,FALSE)</f>
        <v>DB1100</v>
      </c>
      <c r="K561" s="12" t="str">
        <f t="shared" si="104"/>
        <v>X1558.1</v>
      </c>
      <c r="L561" s="13">
        <f>VLOOKUP(E561,起始地址定义!A:D,3,FALSE)</f>
        <v>1550</v>
      </c>
      <c r="M561" s="14">
        <f>VLOOKUP($F561,类型描述及偏移量!$C:$H,2,FALSE)</f>
        <v>8.1</v>
      </c>
      <c r="N561" s="14" t="str">
        <f>VLOOKUP($F561,类型描述及偏移量!$C:$H,3,FALSE)</f>
        <v>离散</v>
      </c>
      <c r="O561" s="14" t="str">
        <f>VLOOKUP($F561,类型描述及偏移量!$C:$H,4,FALSE)</f>
        <v>On</v>
      </c>
      <c r="P561" s="14" t="str">
        <f>VLOOKUP($F561,类型描述及偏移量!$C:$H,5,FALSE)</f>
        <v>Yes</v>
      </c>
      <c r="Q561" s="14" t="str">
        <f>VLOOKUP($F561,类型描述及偏移量!$C:$H,6,FALSE)</f>
        <v>左跑偏报警</v>
      </c>
    </row>
    <row r="562" hidden="1" spans="1:17">
      <c r="A562" s="12" t="str">
        <f t="shared" si="96"/>
        <v>CHP1</v>
      </c>
      <c r="B562" s="12" t="str">
        <f t="shared" si="97"/>
        <v>M7_M</v>
      </c>
      <c r="C562" s="12" t="str">
        <f t="shared" si="98"/>
        <v>LMD_CHK_1</v>
      </c>
      <c r="D562" s="12" t="str">
        <f t="shared" si="99"/>
        <v>BP_Motor_var</v>
      </c>
      <c r="E562" s="13" t="str">
        <f t="shared" si="100"/>
        <v>CHP1_M7_M_BP_Motor_var</v>
      </c>
      <c r="F562" s="14" t="str">
        <f t="shared" si="101"/>
        <v>BP_Motor_var_LMD_CHK_1</v>
      </c>
      <c r="G562" s="10" t="str">
        <f t="shared" si="102"/>
        <v>CHP1_M7_M_LMD_CHK_1</v>
      </c>
      <c r="H562" s="10" t="str">
        <f>VLOOKUP(基本表格!E562,起始地址定义!A:D,4,FALSE)&amp;" "&amp;Q562</f>
        <v>2415+P6-M11 1#刨片机油泵电机 电机控制 左跑偏1检测</v>
      </c>
      <c r="I562" s="10" t="str">
        <f t="shared" si="103"/>
        <v>DB1100,X1558.2</v>
      </c>
      <c r="J562" s="13" t="str">
        <f>VLOOKUP(E562,起始地址定义!A:D,2,FALSE)</f>
        <v>DB1100</v>
      </c>
      <c r="K562" s="12" t="str">
        <f t="shared" si="104"/>
        <v>X1558.2</v>
      </c>
      <c r="L562" s="13">
        <f>VLOOKUP(E562,起始地址定义!A:D,3,FALSE)</f>
        <v>1550</v>
      </c>
      <c r="M562" s="14">
        <f>VLOOKUP($F562,类型描述及偏移量!$C:$H,2,FALSE)</f>
        <v>8.2</v>
      </c>
      <c r="N562" s="14" t="str">
        <f>VLOOKUP($F562,类型描述及偏移量!$C:$H,3,FALSE)</f>
        <v>离散</v>
      </c>
      <c r="O562" s="14" t="str">
        <f>VLOOKUP($F562,类型描述及偏移量!$C:$H,4,FALSE)</f>
        <v>None</v>
      </c>
      <c r="P562" s="14" t="str">
        <f>VLOOKUP($F562,类型描述及偏移量!$C:$H,5,FALSE)</f>
        <v>Yes</v>
      </c>
      <c r="Q562" s="14" t="str">
        <f>VLOOKUP($F562,类型描述及偏移量!$C:$H,6,FALSE)</f>
        <v>左跑偏1检测</v>
      </c>
    </row>
    <row r="563" hidden="1" spans="1:17">
      <c r="A563" s="12" t="str">
        <f t="shared" si="96"/>
        <v>CHP1</v>
      </c>
      <c r="B563" s="12" t="str">
        <f t="shared" si="97"/>
        <v>M7_M</v>
      </c>
      <c r="C563" s="12" t="str">
        <f t="shared" si="98"/>
        <v>LMD_EN</v>
      </c>
      <c r="D563" s="12" t="str">
        <f t="shared" si="99"/>
        <v>BP_Motor_var</v>
      </c>
      <c r="E563" s="13" t="str">
        <f t="shared" si="100"/>
        <v>CHP1_M7_M_BP_Motor_var</v>
      </c>
      <c r="F563" s="14" t="str">
        <f t="shared" si="101"/>
        <v>BP_Motor_var_LMD_EN</v>
      </c>
      <c r="G563" s="10" t="str">
        <f t="shared" si="102"/>
        <v>CHP1_M7_M_LMD_EN</v>
      </c>
      <c r="H563" s="10" t="str">
        <f>VLOOKUP(基本表格!E563,起始地址定义!A:D,4,FALSE)&amp;" "&amp;Q563</f>
        <v>2415+P6-M11 1#刨片机油泵电机 电机控制 左跑偏保护使能</v>
      </c>
      <c r="I563" s="10" t="str">
        <f t="shared" si="103"/>
        <v>DB1100,X1558.3</v>
      </c>
      <c r="J563" s="13" t="str">
        <f>VLOOKUP(E563,起始地址定义!A:D,2,FALSE)</f>
        <v>DB1100</v>
      </c>
      <c r="K563" s="12" t="str">
        <f t="shared" si="104"/>
        <v>X1558.3</v>
      </c>
      <c r="L563" s="13">
        <f>VLOOKUP(E563,起始地址定义!A:D,3,FALSE)</f>
        <v>1550</v>
      </c>
      <c r="M563" s="14">
        <f>VLOOKUP($F563,类型描述及偏移量!$C:$H,2,FALSE)</f>
        <v>8.3</v>
      </c>
      <c r="N563" s="14" t="str">
        <f>VLOOKUP($F563,类型描述及偏移量!$C:$H,3,FALSE)</f>
        <v>离散</v>
      </c>
      <c r="O563" s="14" t="str">
        <f>VLOOKUP($F563,类型描述及偏移量!$C:$H,4,FALSE)</f>
        <v>None</v>
      </c>
      <c r="P563" s="14" t="str">
        <f>VLOOKUP($F563,类型描述及偏移量!$C:$H,5,FALSE)</f>
        <v>No</v>
      </c>
      <c r="Q563" s="14" t="str">
        <f>VLOOKUP($F563,类型描述及偏移量!$C:$H,6,FALSE)</f>
        <v>左跑偏保护使能</v>
      </c>
    </row>
    <row r="564" hidden="1" spans="1:17">
      <c r="A564" s="12" t="str">
        <f t="shared" si="96"/>
        <v>CHP1</v>
      </c>
      <c r="B564" s="12" t="str">
        <f t="shared" si="97"/>
        <v>M7_M</v>
      </c>
      <c r="C564" s="12" t="str">
        <f t="shared" si="98"/>
        <v>LMD_Stop</v>
      </c>
      <c r="D564" s="12" t="str">
        <f t="shared" si="99"/>
        <v>BP_Motor_var</v>
      </c>
      <c r="E564" s="13" t="str">
        <f t="shared" si="100"/>
        <v>CHP1_M7_M_BP_Motor_var</v>
      </c>
      <c r="F564" s="14" t="str">
        <f t="shared" si="101"/>
        <v>BP_Motor_var_LMD_Stop</v>
      </c>
      <c r="G564" s="10" t="str">
        <f t="shared" si="102"/>
        <v>CHP1_M7_M_LMD_Stop</v>
      </c>
      <c r="H564" s="10" t="str">
        <f>VLOOKUP(基本表格!E564,起始地址定义!A:D,4,FALSE)&amp;" "&amp;Q564</f>
        <v>2415+P6-M11 1#刨片机油泵电机 电机控制 左跑偏导致停机</v>
      </c>
      <c r="I564" s="10" t="str">
        <f t="shared" si="103"/>
        <v>DB1100,X1558.4</v>
      </c>
      <c r="J564" s="13" t="str">
        <f>VLOOKUP(E564,起始地址定义!A:D,2,FALSE)</f>
        <v>DB1100</v>
      </c>
      <c r="K564" s="12" t="str">
        <f t="shared" si="104"/>
        <v>X1558.4</v>
      </c>
      <c r="L564" s="13">
        <f>VLOOKUP(E564,起始地址定义!A:D,3,FALSE)</f>
        <v>1550</v>
      </c>
      <c r="M564" s="14">
        <f>VLOOKUP($F564,类型描述及偏移量!$C:$H,2,FALSE)</f>
        <v>8.4</v>
      </c>
      <c r="N564" s="14" t="str">
        <f>VLOOKUP($F564,类型描述及偏移量!$C:$H,3,FALSE)</f>
        <v>离散</v>
      </c>
      <c r="O564" s="14" t="str">
        <f>VLOOKUP($F564,类型描述及偏移量!$C:$H,4,FALSE)</f>
        <v>On</v>
      </c>
      <c r="P564" s="14" t="str">
        <f>VLOOKUP($F564,类型描述及偏移量!$C:$H,5,FALSE)</f>
        <v>Yes</v>
      </c>
      <c r="Q564" s="14" t="str">
        <f>VLOOKUP($F564,类型描述及偏移量!$C:$H,6,FALSE)</f>
        <v>左跑偏导致停机</v>
      </c>
    </row>
    <row r="565" hidden="1" spans="1:17">
      <c r="A565" s="12" t="str">
        <f t="shared" si="96"/>
        <v>CHP1</v>
      </c>
      <c r="B565" s="12" t="str">
        <f t="shared" si="97"/>
        <v>M7_M</v>
      </c>
      <c r="C565" s="12" t="str">
        <f t="shared" si="98"/>
        <v>LMD_Time</v>
      </c>
      <c r="D565" s="12" t="str">
        <f t="shared" si="99"/>
        <v>BP_Motor_var</v>
      </c>
      <c r="E565" s="13" t="str">
        <f t="shared" si="100"/>
        <v>CHP1_M7_M_BP_Motor_var</v>
      </c>
      <c r="F565" s="14" t="str">
        <f t="shared" si="101"/>
        <v>BP_Motor_var_LMD_Time</v>
      </c>
      <c r="G565" s="10" t="str">
        <f t="shared" si="102"/>
        <v>CHP1_M7_M_LMD_Time</v>
      </c>
      <c r="H565" s="10" t="str">
        <f>VLOOKUP(基本表格!E565,起始地址定义!A:D,4,FALSE)&amp;" "&amp;Q565</f>
        <v>2415+P6-M11 1#刨片机油泵电机 电机控制 左跑偏检测时间</v>
      </c>
      <c r="I565" s="10" t="str">
        <f t="shared" si="103"/>
        <v>DB1100,INT1560</v>
      </c>
      <c r="J565" s="13" t="str">
        <f>VLOOKUP(E565,起始地址定义!A:D,2,FALSE)</f>
        <v>DB1100</v>
      </c>
      <c r="K565" s="12" t="str">
        <f t="shared" si="104"/>
        <v>INT1560</v>
      </c>
      <c r="L565" s="13">
        <f>VLOOKUP(E565,起始地址定义!A:D,3,FALSE)</f>
        <v>1550</v>
      </c>
      <c r="M565" s="14">
        <f>VLOOKUP($F565,类型描述及偏移量!$C:$H,2,FALSE)</f>
        <v>10</v>
      </c>
      <c r="N565" s="14" t="str">
        <f>VLOOKUP($F565,类型描述及偏移量!$C:$H,3,FALSE)</f>
        <v>整型</v>
      </c>
      <c r="O565" s="14" t="str">
        <f>VLOOKUP($F565,类型描述及偏移量!$C:$H,4,FALSE)</f>
        <v>None</v>
      </c>
      <c r="P565" s="14" t="str">
        <f>VLOOKUP($F565,类型描述及偏移量!$C:$H,5,FALSE)</f>
        <v>No</v>
      </c>
      <c r="Q565" s="14" t="str">
        <f>VLOOKUP($F565,类型描述及偏移量!$C:$H,6,FALSE)</f>
        <v>左跑偏检测时间</v>
      </c>
    </row>
    <row r="566" hidden="1" spans="1:17">
      <c r="A566" s="12" t="str">
        <f t="shared" si="96"/>
        <v>CHP1</v>
      </c>
      <c r="B566" s="12" t="str">
        <f t="shared" si="97"/>
        <v>M7_M</v>
      </c>
      <c r="C566" s="12" t="str">
        <f t="shared" si="98"/>
        <v>RMD_ALM</v>
      </c>
      <c r="D566" s="12" t="str">
        <f t="shared" si="99"/>
        <v>BP_Motor_var</v>
      </c>
      <c r="E566" s="13" t="str">
        <f t="shared" si="100"/>
        <v>CHP1_M7_M_BP_Motor_var</v>
      </c>
      <c r="F566" s="14" t="str">
        <f t="shared" si="101"/>
        <v>BP_Motor_var_RMD_ALM</v>
      </c>
      <c r="G566" s="10" t="str">
        <f t="shared" si="102"/>
        <v>CHP1_M7_M_RMD_ALM</v>
      </c>
      <c r="H566" s="10" t="str">
        <f>VLOOKUP(基本表格!E566,起始地址定义!A:D,4,FALSE)&amp;" "&amp;Q566</f>
        <v>2415+P6-M11 1#刨片机油泵电机 电机控制 右 跑偏报警</v>
      </c>
      <c r="I566" s="10" t="str">
        <f t="shared" si="103"/>
        <v>DB1100,X1562.0</v>
      </c>
      <c r="J566" s="13" t="str">
        <f>VLOOKUP(E566,起始地址定义!A:D,2,FALSE)</f>
        <v>DB1100</v>
      </c>
      <c r="K566" s="12" t="str">
        <f t="shared" si="104"/>
        <v>X1562.0</v>
      </c>
      <c r="L566" s="13">
        <f>VLOOKUP(E566,起始地址定义!A:D,3,FALSE)</f>
        <v>1550</v>
      </c>
      <c r="M566" s="14">
        <f>VLOOKUP($F566,类型描述及偏移量!$C:$H,2,FALSE)</f>
        <v>12</v>
      </c>
      <c r="N566" s="14" t="str">
        <f>VLOOKUP($F566,类型描述及偏移量!$C:$H,3,FALSE)</f>
        <v>离散</v>
      </c>
      <c r="O566" s="14" t="str">
        <f>VLOOKUP($F566,类型描述及偏移量!$C:$H,4,FALSE)</f>
        <v>On</v>
      </c>
      <c r="P566" s="14" t="str">
        <f>VLOOKUP($F566,类型描述及偏移量!$C:$H,5,FALSE)</f>
        <v>Yes</v>
      </c>
      <c r="Q566" s="14" t="str">
        <f>VLOOKUP($F566,类型描述及偏移量!$C:$H,6,FALSE)</f>
        <v>右 跑偏报警</v>
      </c>
    </row>
    <row r="567" hidden="1" spans="1:17">
      <c r="A567" s="12" t="str">
        <f t="shared" si="96"/>
        <v>CHP1</v>
      </c>
      <c r="B567" s="12" t="str">
        <f t="shared" si="97"/>
        <v>M7_M</v>
      </c>
      <c r="C567" s="12" t="str">
        <f t="shared" si="98"/>
        <v>RMD_CHK_1</v>
      </c>
      <c r="D567" s="12" t="str">
        <f t="shared" si="99"/>
        <v>BP_Motor_var</v>
      </c>
      <c r="E567" s="13" t="str">
        <f t="shared" si="100"/>
        <v>CHP1_M7_M_BP_Motor_var</v>
      </c>
      <c r="F567" s="14" t="str">
        <f t="shared" si="101"/>
        <v>BP_Motor_var_RMD_CHK_1</v>
      </c>
      <c r="G567" s="10" t="str">
        <f t="shared" si="102"/>
        <v>CHP1_M7_M_RMD_CHK_1</v>
      </c>
      <c r="H567" s="10" t="str">
        <f>VLOOKUP(基本表格!E567,起始地址定义!A:D,4,FALSE)&amp;" "&amp;Q567</f>
        <v>2415+P6-M11 1#刨片机油泵电机 电机控制 右跑偏1检测</v>
      </c>
      <c r="I567" s="10" t="str">
        <f t="shared" si="103"/>
        <v>DB1100,X1562.1</v>
      </c>
      <c r="J567" s="13" t="str">
        <f>VLOOKUP(E567,起始地址定义!A:D,2,FALSE)</f>
        <v>DB1100</v>
      </c>
      <c r="K567" s="12" t="str">
        <f t="shared" si="104"/>
        <v>X1562.1</v>
      </c>
      <c r="L567" s="13">
        <f>VLOOKUP(E567,起始地址定义!A:D,3,FALSE)</f>
        <v>1550</v>
      </c>
      <c r="M567" s="14">
        <f>VLOOKUP($F567,类型描述及偏移量!$C:$H,2,FALSE)</f>
        <v>12.1</v>
      </c>
      <c r="N567" s="14" t="str">
        <f>VLOOKUP($F567,类型描述及偏移量!$C:$H,3,FALSE)</f>
        <v>离散</v>
      </c>
      <c r="O567" s="14" t="str">
        <f>VLOOKUP($F567,类型描述及偏移量!$C:$H,4,FALSE)</f>
        <v>None</v>
      </c>
      <c r="P567" s="14" t="str">
        <f>VLOOKUP($F567,类型描述及偏移量!$C:$H,5,FALSE)</f>
        <v>Yes</v>
      </c>
      <c r="Q567" s="14" t="str">
        <f>VLOOKUP($F567,类型描述及偏移量!$C:$H,6,FALSE)</f>
        <v>右跑偏1检测</v>
      </c>
    </row>
    <row r="568" hidden="1" spans="1:17">
      <c r="A568" s="12" t="str">
        <f t="shared" si="96"/>
        <v>CHP1</v>
      </c>
      <c r="B568" s="12" t="str">
        <f t="shared" si="97"/>
        <v>M7_M</v>
      </c>
      <c r="C568" s="12" t="str">
        <f t="shared" si="98"/>
        <v>RMD_EN</v>
      </c>
      <c r="D568" s="12" t="str">
        <f t="shared" si="99"/>
        <v>BP_Motor_var</v>
      </c>
      <c r="E568" s="13" t="str">
        <f t="shared" si="100"/>
        <v>CHP1_M7_M_BP_Motor_var</v>
      </c>
      <c r="F568" s="14" t="str">
        <f t="shared" si="101"/>
        <v>BP_Motor_var_RMD_EN</v>
      </c>
      <c r="G568" s="10" t="str">
        <f t="shared" si="102"/>
        <v>CHP1_M7_M_RMD_EN</v>
      </c>
      <c r="H568" s="10" t="str">
        <f>VLOOKUP(基本表格!E568,起始地址定义!A:D,4,FALSE)&amp;" "&amp;Q568</f>
        <v>2415+P6-M11 1#刨片机油泵电机 电机控制 右跑偏保护使能</v>
      </c>
      <c r="I568" s="10" t="str">
        <f t="shared" si="103"/>
        <v>DB1100,X1562.2</v>
      </c>
      <c r="J568" s="13" t="str">
        <f>VLOOKUP(E568,起始地址定义!A:D,2,FALSE)</f>
        <v>DB1100</v>
      </c>
      <c r="K568" s="12" t="str">
        <f t="shared" si="104"/>
        <v>X1562.2</v>
      </c>
      <c r="L568" s="13">
        <f>VLOOKUP(E568,起始地址定义!A:D,3,FALSE)</f>
        <v>1550</v>
      </c>
      <c r="M568" s="14">
        <f>VLOOKUP($F568,类型描述及偏移量!$C:$H,2,FALSE)</f>
        <v>12.2</v>
      </c>
      <c r="N568" s="14" t="str">
        <f>VLOOKUP($F568,类型描述及偏移量!$C:$H,3,FALSE)</f>
        <v>离散</v>
      </c>
      <c r="O568" s="14" t="str">
        <f>VLOOKUP($F568,类型描述及偏移量!$C:$H,4,FALSE)</f>
        <v>None</v>
      </c>
      <c r="P568" s="14" t="str">
        <f>VLOOKUP($F568,类型描述及偏移量!$C:$H,5,FALSE)</f>
        <v>No</v>
      </c>
      <c r="Q568" s="14" t="str">
        <f>VLOOKUP($F568,类型描述及偏移量!$C:$H,6,FALSE)</f>
        <v>右跑偏保护使能</v>
      </c>
    </row>
    <row r="569" hidden="1" spans="1:17">
      <c r="A569" s="12" t="str">
        <f t="shared" si="96"/>
        <v>CHP1</v>
      </c>
      <c r="B569" s="12" t="str">
        <f t="shared" si="97"/>
        <v>M7_M</v>
      </c>
      <c r="C569" s="12" t="str">
        <f t="shared" si="98"/>
        <v>RMD_Stop</v>
      </c>
      <c r="D569" s="12" t="str">
        <f t="shared" si="99"/>
        <v>BP_Motor_var</v>
      </c>
      <c r="E569" s="13" t="str">
        <f t="shared" ref="E569:E598" si="105">A569&amp;"_"&amp;B569&amp;"_"&amp;D569</f>
        <v>CHP1_M7_M_BP_Motor_var</v>
      </c>
      <c r="F569" s="14" t="str">
        <f t="shared" ref="F569:F598" si="106">D569&amp;"_"&amp;C569</f>
        <v>BP_Motor_var_RMD_Stop</v>
      </c>
      <c r="G569" s="10" t="str">
        <f t="shared" ref="G569:G598" si="107">A569&amp;"_"&amp;IF(B569="DB","",B569&amp;"_")&amp;C569</f>
        <v>CHP1_M7_M_RMD_Stop</v>
      </c>
      <c r="H569" s="10" t="str">
        <f>VLOOKUP(基本表格!E569,起始地址定义!A:D,4,FALSE)&amp;" "&amp;Q569</f>
        <v>2415+P6-M11 1#刨片机油泵电机 电机控制 右跑偏导致停机</v>
      </c>
      <c r="I569" s="10" t="str">
        <f t="shared" ref="I569:I598" si="108">J569&amp;","&amp;K569</f>
        <v>DB1100,X1562.3</v>
      </c>
      <c r="J569" s="13" t="str">
        <f>VLOOKUP(E569,起始地址定义!A:D,2,FALSE)</f>
        <v>DB1100</v>
      </c>
      <c r="K569" s="12" t="str">
        <f t="shared" ref="K569:K598" si="109">IF(N569="离散","X",IF(N569="实型","REAL","INT"))&amp;IF(N569="离散",TEXT(L569+M569,"0.0"),L569+M569)</f>
        <v>X1562.3</v>
      </c>
      <c r="L569" s="13">
        <f>VLOOKUP(E569,起始地址定义!A:D,3,FALSE)</f>
        <v>1550</v>
      </c>
      <c r="M569" s="14">
        <f>VLOOKUP($F569,类型描述及偏移量!$C:$H,2,FALSE)</f>
        <v>12.3</v>
      </c>
      <c r="N569" s="14" t="str">
        <f>VLOOKUP($F569,类型描述及偏移量!$C:$H,3,FALSE)</f>
        <v>离散</v>
      </c>
      <c r="O569" s="14" t="str">
        <f>VLOOKUP($F569,类型描述及偏移量!$C:$H,4,FALSE)</f>
        <v>On</v>
      </c>
      <c r="P569" s="14" t="str">
        <f>VLOOKUP($F569,类型描述及偏移量!$C:$H,5,FALSE)</f>
        <v>Yes</v>
      </c>
      <c r="Q569" s="14" t="str">
        <f>VLOOKUP($F569,类型描述及偏移量!$C:$H,6,FALSE)</f>
        <v>右跑偏导致停机</v>
      </c>
    </row>
    <row r="570" hidden="1" spans="1:17">
      <c r="A570" s="12" t="str">
        <f t="shared" si="96"/>
        <v>CHP1</v>
      </c>
      <c r="B570" s="12" t="str">
        <f t="shared" si="97"/>
        <v>M7_M</v>
      </c>
      <c r="C570" s="12" t="str">
        <f t="shared" si="98"/>
        <v>RMD_Time</v>
      </c>
      <c r="D570" s="12" t="str">
        <f t="shared" si="99"/>
        <v>BP_Motor_var</v>
      </c>
      <c r="E570" s="13" t="str">
        <f t="shared" si="105"/>
        <v>CHP1_M7_M_BP_Motor_var</v>
      </c>
      <c r="F570" s="14" t="str">
        <f t="shared" si="106"/>
        <v>BP_Motor_var_RMD_Time</v>
      </c>
      <c r="G570" s="10" t="str">
        <f t="shared" si="107"/>
        <v>CHP1_M7_M_RMD_Time</v>
      </c>
      <c r="H570" s="10" t="str">
        <f>VLOOKUP(基本表格!E570,起始地址定义!A:D,4,FALSE)&amp;" "&amp;Q570</f>
        <v>2415+P6-M11 1#刨片机油泵电机 电机控制 右跑偏检测时间</v>
      </c>
      <c r="I570" s="10" t="str">
        <f t="shared" si="108"/>
        <v>DB1100,INT1564</v>
      </c>
      <c r="J570" s="13" t="str">
        <f>VLOOKUP(E570,起始地址定义!A:D,2,FALSE)</f>
        <v>DB1100</v>
      </c>
      <c r="K570" s="12" t="str">
        <f t="shared" si="109"/>
        <v>INT1564</v>
      </c>
      <c r="L570" s="13">
        <f>VLOOKUP(E570,起始地址定义!A:D,3,FALSE)</f>
        <v>1550</v>
      </c>
      <c r="M570" s="14">
        <f>VLOOKUP($F570,类型描述及偏移量!$C:$H,2,FALSE)</f>
        <v>14</v>
      </c>
      <c r="N570" s="14" t="str">
        <f>VLOOKUP($F570,类型描述及偏移量!$C:$H,3,FALSE)</f>
        <v>整型</v>
      </c>
      <c r="O570" s="14" t="str">
        <f>VLOOKUP($F570,类型描述及偏移量!$C:$H,4,FALSE)</f>
        <v>None</v>
      </c>
      <c r="P570" s="14" t="str">
        <f>VLOOKUP($F570,类型描述及偏移量!$C:$H,5,FALSE)</f>
        <v>No</v>
      </c>
      <c r="Q570" s="14" t="str">
        <f>VLOOKUP($F570,类型描述及偏移量!$C:$H,6,FALSE)</f>
        <v>右跑偏检测时间</v>
      </c>
    </row>
    <row r="571" hidden="1" spans="1:17">
      <c r="A571" s="12" t="str">
        <f t="shared" si="96"/>
        <v>CHP1</v>
      </c>
      <c r="B571" s="12" t="str">
        <f t="shared" si="97"/>
        <v>M7_M</v>
      </c>
      <c r="C571" s="12" t="str">
        <f t="shared" si="98"/>
        <v>Motor_Delta</v>
      </c>
      <c r="D571" s="12" t="str">
        <f t="shared" si="99"/>
        <v>BP_Motor_var</v>
      </c>
      <c r="E571" s="13" t="str">
        <f t="shared" si="105"/>
        <v>CHP1_M7_M_BP_Motor_var</v>
      </c>
      <c r="F571" s="14" t="str">
        <f t="shared" si="106"/>
        <v>BP_Motor_var_Motor_Delta</v>
      </c>
      <c r="G571" s="10" t="str">
        <f t="shared" si="107"/>
        <v>CHP1_M7_M_Motor_Delta</v>
      </c>
      <c r="H571" s="10" t="str">
        <f>VLOOKUP(基本表格!E571,起始地址定义!A:D,4,FALSE)&amp;" "&amp;Q571</f>
        <v>2415+P6-M11 1#刨片机油泵电机 电机控制 三角型</v>
      </c>
      <c r="I571" s="10" t="str">
        <f t="shared" si="108"/>
        <v>DB1100,X1566.0</v>
      </c>
      <c r="J571" s="13" t="str">
        <f>VLOOKUP(E571,起始地址定义!A:D,2,FALSE)</f>
        <v>DB1100</v>
      </c>
      <c r="K571" s="12" t="str">
        <f t="shared" si="109"/>
        <v>X1566.0</v>
      </c>
      <c r="L571" s="13">
        <f>VLOOKUP(E571,起始地址定义!A:D,3,FALSE)</f>
        <v>1550</v>
      </c>
      <c r="M571" s="14">
        <f>VLOOKUP($F571,类型描述及偏移量!$C:$H,2,FALSE)</f>
        <v>16</v>
      </c>
      <c r="N571" s="14" t="str">
        <f>VLOOKUP($F571,类型描述及偏移量!$C:$H,3,FALSE)</f>
        <v>离散</v>
      </c>
      <c r="O571" s="14" t="str">
        <f>VLOOKUP($F571,类型描述及偏移量!$C:$H,4,FALSE)</f>
        <v>None</v>
      </c>
      <c r="P571" s="14" t="str">
        <f>VLOOKUP($F571,类型描述及偏移量!$C:$H,5,FALSE)</f>
        <v>Yes</v>
      </c>
      <c r="Q571" s="14" t="str">
        <f>VLOOKUP($F571,类型描述及偏移量!$C:$H,6,FALSE)</f>
        <v>三角型</v>
      </c>
    </row>
    <row r="572" hidden="1" spans="1:17">
      <c r="A572" s="12" t="str">
        <f t="shared" si="96"/>
        <v>CHP1</v>
      </c>
      <c r="B572" s="12" t="str">
        <f t="shared" si="97"/>
        <v>M7_M</v>
      </c>
      <c r="C572" s="12" t="str">
        <f t="shared" si="98"/>
        <v>Motor_Wye</v>
      </c>
      <c r="D572" s="12" t="str">
        <f t="shared" si="99"/>
        <v>BP_Motor_var</v>
      </c>
      <c r="E572" s="13" t="str">
        <f t="shared" si="105"/>
        <v>CHP1_M7_M_BP_Motor_var</v>
      </c>
      <c r="F572" s="14" t="str">
        <f t="shared" si="106"/>
        <v>BP_Motor_var_Motor_Wye</v>
      </c>
      <c r="G572" s="10" t="str">
        <f t="shared" si="107"/>
        <v>CHP1_M7_M_Motor_Wye</v>
      </c>
      <c r="H572" s="10" t="str">
        <f>VLOOKUP(基本表格!E572,起始地址定义!A:D,4,FALSE)&amp;" "&amp;Q572</f>
        <v>2415+P6-M11 1#刨片机油泵电机 电机控制 星型</v>
      </c>
      <c r="I572" s="10" t="str">
        <f t="shared" si="108"/>
        <v>DB1100,X1566.1</v>
      </c>
      <c r="J572" s="13" t="str">
        <f>VLOOKUP(E572,起始地址定义!A:D,2,FALSE)</f>
        <v>DB1100</v>
      </c>
      <c r="K572" s="12" t="str">
        <f t="shared" si="109"/>
        <v>X1566.1</v>
      </c>
      <c r="L572" s="13">
        <f>VLOOKUP(E572,起始地址定义!A:D,3,FALSE)</f>
        <v>1550</v>
      </c>
      <c r="M572" s="14">
        <f>VLOOKUP($F572,类型描述及偏移量!$C:$H,2,FALSE)</f>
        <v>16.1</v>
      </c>
      <c r="N572" s="14" t="str">
        <f>VLOOKUP($F572,类型描述及偏移量!$C:$H,3,FALSE)</f>
        <v>离散</v>
      </c>
      <c r="O572" s="14" t="str">
        <f>VLOOKUP($F572,类型描述及偏移量!$C:$H,4,FALSE)</f>
        <v>None</v>
      </c>
      <c r="P572" s="14" t="str">
        <f>VLOOKUP($F572,类型描述及偏移量!$C:$H,5,FALSE)</f>
        <v>Yes</v>
      </c>
      <c r="Q572" s="14" t="str">
        <f>VLOOKUP($F572,类型描述及偏移量!$C:$H,6,FALSE)</f>
        <v>星型</v>
      </c>
    </row>
    <row r="573" hidden="1" spans="1:17">
      <c r="A573" s="12" t="str">
        <f t="shared" si="96"/>
        <v>CHP1</v>
      </c>
      <c r="B573" s="12" t="str">
        <f t="shared" si="97"/>
        <v>M7_M</v>
      </c>
      <c r="C573" s="12" t="str">
        <f t="shared" si="98"/>
        <v>MSD</v>
      </c>
      <c r="D573" s="12" t="str">
        <f t="shared" si="99"/>
        <v>BP_Motor_var</v>
      </c>
      <c r="E573" s="13" t="str">
        <f t="shared" si="105"/>
        <v>CHP1_M7_M_BP_Motor_var</v>
      </c>
      <c r="F573" s="14" t="str">
        <f t="shared" si="106"/>
        <v>BP_Motor_var_MSD</v>
      </c>
      <c r="G573" s="10" t="str">
        <f t="shared" si="107"/>
        <v>CHP1_M7_M_MSD</v>
      </c>
      <c r="H573" s="10" t="str">
        <f>VLOOKUP(基本表格!E573,起始地址定义!A:D,4,FALSE)&amp;" "&amp;Q573</f>
        <v>2415+P6-M11 1#刨片机油泵电机 电机控制 维修开关</v>
      </c>
      <c r="I573" s="10" t="str">
        <f t="shared" si="108"/>
        <v>DB1100,X1566.2</v>
      </c>
      <c r="J573" s="13" t="str">
        <f>VLOOKUP(E573,起始地址定义!A:D,2,FALSE)</f>
        <v>DB1100</v>
      </c>
      <c r="K573" s="12" t="str">
        <f t="shared" si="109"/>
        <v>X1566.2</v>
      </c>
      <c r="L573" s="13">
        <f>VLOOKUP(E573,起始地址定义!A:D,3,FALSE)</f>
        <v>1550</v>
      </c>
      <c r="M573" s="14">
        <f>VLOOKUP($F573,类型描述及偏移量!$C:$H,2,FALSE)</f>
        <v>16.2</v>
      </c>
      <c r="N573" s="14" t="str">
        <f>VLOOKUP($F573,类型描述及偏移量!$C:$H,3,FALSE)</f>
        <v>离散</v>
      </c>
      <c r="O573" s="14" t="str">
        <f>VLOOKUP($F573,类型描述及偏移量!$C:$H,4,FALSE)</f>
        <v>On</v>
      </c>
      <c r="P573" s="14" t="str">
        <f>VLOOKUP($F573,类型描述及偏移量!$C:$H,5,FALSE)</f>
        <v>Yes</v>
      </c>
      <c r="Q573" s="14" t="str">
        <f>VLOOKUP($F573,类型描述及偏移量!$C:$H,6,FALSE)</f>
        <v>维修开关</v>
      </c>
    </row>
    <row r="574" hidden="1" spans="1:17">
      <c r="A574" s="12" t="str">
        <f t="shared" si="96"/>
        <v>CHP1</v>
      </c>
      <c r="B574" s="12" t="str">
        <f t="shared" si="97"/>
        <v>M7_M</v>
      </c>
      <c r="C574" s="12" t="str">
        <f t="shared" si="98"/>
        <v>LMD_CHK_2</v>
      </c>
      <c r="D574" s="12" t="str">
        <f t="shared" si="99"/>
        <v>BP_Motor_var</v>
      </c>
      <c r="E574" s="13" t="str">
        <f t="shared" si="105"/>
        <v>CHP1_M7_M_BP_Motor_var</v>
      </c>
      <c r="F574" s="14" t="str">
        <f t="shared" si="106"/>
        <v>BP_Motor_var_LMD_CHK_2</v>
      </c>
      <c r="G574" s="10" t="str">
        <f t="shared" si="107"/>
        <v>CHP1_M7_M_LMD_CHK_2</v>
      </c>
      <c r="H574" s="10" t="str">
        <f>VLOOKUP(基本表格!E574,起始地址定义!A:D,4,FALSE)&amp;" "&amp;Q574</f>
        <v>2415+P6-M11 1#刨片机油泵电机 电机控制 左跑偏2检测</v>
      </c>
      <c r="I574" s="10" t="str">
        <f t="shared" si="108"/>
        <v>DB1100,X1566.3</v>
      </c>
      <c r="J574" s="13" t="str">
        <f>VLOOKUP(E574,起始地址定义!A:D,2,FALSE)</f>
        <v>DB1100</v>
      </c>
      <c r="K574" s="12" t="str">
        <f t="shared" si="109"/>
        <v>X1566.3</v>
      </c>
      <c r="L574" s="13">
        <f>VLOOKUP(E574,起始地址定义!A:D,3,FALSE)</f>
        <v>1550</v>
      </c>
      <c r="M574" s="14">
        <f>VLOOKUP($F574,类型描述及偏移量!$C:$H,2,FALSE)</f>
        <v>16.3</v>
      </c>
      <c r="N574" s="14" t="str">
        <f>VLOOKUP($F574,类型描述及偏移量!$C:$H,3,FALSE)</f>
        <v>离散</v>
      </c>
      <c r="O574" s="14" t="str">
        <f>VLOOKUP($F574,类型描述及偏移量!$C:$H,4,FALSE)</f>
        <v>None</v>
      </c>
      <c r="P574" s="14" t="str">
        <f>VLOOKUP($F574,类型描述及偏移量!$C:$H,5,FALSE)</f>
        <v>Yes</v>
      </c>
      <c r="Q574" s="14" t="str">
        <f>VLOOKUP($F574,类型描述及偏移量!$C:$H,6,FALSE)</f>
        <v>左跑偏2检测</v>
      </c>
    </row>
    <row r="575" hidden="1" spans="1:17">
      <c r="A575" s="12" t="str">
        <f t="shared" si="96"/>
        <v>CHP1</v>
      </c>
      <c r="B575" s="12" t="str">
        <f t="shared" si="97"/>
        <v>M7_M</v>
      </c>
      <c r="C575" s="12" t="str">
        <f t="shared" si="98"/>
        <v>RMD_CHK_2</v>
      </c>
      <c r="D575" s="12" t="str">
        <f t="shared" si="99"/>
        <v>BP_Motor_var</v>
      </c>
      <c r="E575" s="13" t="str">
        <f t="shared" si="105"/>
        <v>CHP1_M7_M_BP_Motor_var</v>
      </c>
      <c r="F575" s="14" t="str">
        <f t="shared" si="106"/>
        <v>BP_Motor_var_RMD_CHK_2</v>
      </c>
      <c r="G575" s="10" t="str">
        <f t="shared" si="107"/>
        <v>CHP1_M7_M_RMD_CHK_2</v>
      </c>
      <c r="H575" s="10" t="str">
        <f>VLOOKUP(基本表格!E575,起始地址定义!A:D,4,FALSE)&amp;" "&amp;Q575</f>
        <v>2415+P6-M11 1#刨片机油泵电机 电机控制 右跑偏2检测</v>
      </c>
      <c r="I575" s="10" t="str">
        <f t="shared" si="108"/>
        <v>DB1100,X1566.4</v>
      </c>
      <c r="J575" s="13" t="str">
        <f>VLOOKUP(E575,起始地址定义!A:D,2,FALSE)</f>
        <v>DB1100</v>
      </c>
      <c r="K575" s="12" t="str">
        <f t="shared" si="109"/>
        <v>X1566.4</v>
      </c>
      <c r="L575" s="13">
        <f>VLOOKUP(E575,起始地址定义!A:D,3,FALSE)</f>
        <v>1550</v>
      </c>
      <c r="M575" s="14">
        <f>VLOOKUP($F575,类型描述及偏移量!$C:$H,2,FALSE)</f>
        <v>16.4</v>
      </c>
      <c r="N575" s="14" t="str">
        <f>VLOOKUP($F575,类型描述及偏移量!$C:$H,3,FALSE)</f>
        <v>离散</v>
      </c>
      <c r="O575" s="14" t="str">
        <f>VLOOKUP($F575,类型描述及偏移量!$C:$H,4,FALSE)</f>
        <v>None</v>
      </c>
      <c r="P575" s="14" t="str">
        <f>VLOOKUP($F575,类型描述及偏移量!$C:$H,5,FALSE)</f>
        <v>Yes</v>
      </c>
      <c r="Q575" s="14" t="str">
        <f>VLOOKUP($F575,类型描述及偏移量!$C:$H,6,FALSE)</f>
        <v>右跑偏2检测</v>
      </c>
    </row>
    <row r="576" hidden="1" spans="1:17">
      <c r="A576" s="12" t="str">
        <f t="shared" si="96"/>
        <v>CHP1</v>
      </c>
      <c r="B576" s="12" t="str">
        <f t="shared" si="97"/>
        <v>M7_M</v>
      </c>
      <c r="C576" s="12" t="str">
        <f t="shared" si="98"/>
        <v>InterStarTime</v>
      </c>
      <c r="D576" s="12" t="str">
        <f t="shared" si="99"/>
        <v>BP_Motor_var</v>
      </c>
      <c r="E576" s="13" t="str">
        <f t="shared" si="105"/>
        <v>CHP1_M7_M_BP_Motor_var</v>
      </c>
      <c r="F576" s="14" t="str">
        <f t="shared" si="106"/>
        <v>BP_Motor_var_InterStarTime</v>
      </c>
      <c r="G576" s="10" t="str">
        <f t="shared" si="107"/>
        <v>CHP1_M7_M_InterStarTime</v>
      </c>
      <c r="H576" s="10" t="str">
        <f>VLOOKUP(基本表格!E576,起始地址定义!A:D,4,FALSE)&amp;" "&amp;Q576</f>
        <v>2415+P6-M11 1#刨片机油泵电机 电机控制 联动启动延时</v>
      </c>
      <c r="I576" s="10" t="str">
        <f t="shared" si="108"/>
        <v>DB1100,INT1568</v>
      </c>
      <c r="J576" s="13" t="str">
        <f>VLOOKUP(E576,起始地址定义!A:D,2,FALSE)</f>
        <v>DB1100</v>
      </c>
      <c r="K576" s="12" t="str">
        <f t="shared" si="109"/>
        <v>INT1568</v>
      </c>
      <c r="L576" s="13">
        <f>VLOOKUP(E576,起始地址定义!A:D,3,FALSE)</f>
        <v>1550</v>
      </c>
      <c r="M576" s="14">
        <f>VLOOKUP($F576,类型描述及偏移量!$C:$H,2,FALSE)</f>
        <v>18</v>
      </c>
      <c r="N576" s="14" t="str">
        <f>VLOOKUP($F576,类型描述及偏移量!$C:$H,3,FALSE)</f>
        <v>整型</v>
      </c>
      <c r="O576" s="14" t="str">
        <f>VLOOKUP($F576,类型描述及偏移量!$C:$H,4,FALSE)</f>
        <v>None</v>
      </c>
      <c r="P576" s="14" t="str">
        <f>VLOOKUP($F576,类型描述及偏移量!$C:$H,5,FALSE)</f>
        <v>No</v>
      </c>
      <c r="Q576" s="14" t="str">
        <f>VLOOKUP($F576,类型描述及偏移量!$C:$H,6,FALSE)</f>
        <v>联动启动延时</v>
      </c>
    </row>
    <row r="577" hidden="1" spans="1:17">
      <c r="A577" s="12" t="str">
        <f t="shared" si="96"/>
        <v>CHP1</v>
      </c>
      <c r="B577" s="12" t="str">
        <f t="shared" si="97"/>
        <v>M7_M</v>
      </c>
      <c r="C577" s="12" t="str">
        <f t="shared" si="98"/>
        <v>Alt_TMR</v>
      </c>
      <c r="D577" s="12" t="str">
        <f t="shared" si="99"/>
        <v>BP_Motor_var</v>
      </c>
      <c r="E577" s="13" t="str">
        <f t="shared" si="105"/>
        <v>CHP1_M7_M_BP_Motor_var</v>
      </c>
      <c r="F577" s="14" t="str">
        <f t="shared" si="106"/>
        <v>BP_Motor_var_Alt_TMR</v>
      </c>
      <c r="G577" s="10" t="str">
        <f t="shared" si="107"/>
        <v>CHP1_M7_M_Alt_TMR</v>
      </c>
      <c r="H577" s="10" t="str">
        <f>VLOOKUP(基本表格!E577,起始地址定义!A:D,4,FALSE)&amp;" "&amp;Q577</f>
        <v>2415+P6-M11 1#刨片机油泵电机 电机控制 起动转换时间 秒</v>
      </c>
      <c r="I577" s="10" t="str">
        <f t="shared" si="108"/>
        <v>DB1100,INT1570</v>
      </c>
      <c r="J577" s="13" t="str">
        <f>VLOOKUP(E577,起始地址定义!A:D,2,FALSE)</f>
        <v>DB1100</v>
      </c>
      <c r="K577" s="12" t="str">
        <f t="shared" si="109"/>
        <v>INT1570</v>
      </c>
      <c r="L577" s="13">
        <f>VLOOKUP(E577,起始地址定义!A:D,3,FALSE)</f>
        <v>1550</v>
      </c>
      <c r="M577" s="14">
        <f>VLOOKUP($F577,类型描述及偏移量!$C:$H,2,FALSE)</f>
        <v>20</v>
      </c>
      <c r="N577" s="14" t="str">
        <f>VLOOKUP($F577,类型描述及偏移量!$C:$H,3,FALSE)</f>
        <v>整型</v>
      </c>
      <c r="O577" s="14" t="str">
        <f>VLOOKUP($F577,类型描述及偏移量!$C:$H,4,FALSE)</f>
        <v>None</v>
      </c>
      <c r="P577" s="14" t="str">
        <f>VLOOKUP($F577,类型描述及偏移量!$C:$H,5,FALSE)</f>
        <v>No</v>
      </c>
      <c r="Q577" s="14" t="str">
        <f>VLOOKUP($F577,类型描述及偏移量!$C:$H,6,FALSE)</f>
        <v>起动转换时间 秒</v>
      </c>
    </row>
    <row r="578" hidden="1" spans="1:17">
      <c r="A578" s="12" t="str">
        <f t="shared" ref="A569:A598" si="110">A536</f>
        <v>CHP1</v>
      </c>
      <c r="B578" s="12" t="str">
        <f t="shared" ref="B569:B598" si="111">"M"&amp;RIGHT(LEFT(B536,FIND("_",B536,1)-1),LEN(LEFT(B536,FIND("_",B536,1)-1))-1)+1&amp;"_"&amp;RIGHT(B536,LEN(B536)-FIND("_",B536,1))</f>
        <v>M8_M</v>
      </c>
      <c r="C578" s="12" t="str">
        <f t="shared" ref="C569:C598" si="112">C536</f>
        <v>Enable</v>
      </c>
      <c r="D578" s="12" t="str">
        <f t="shared" ref="D569:D598" si="113">D536</f>
        <v>BP_Motor_var</v>
      </c>
      <c r="E578" s="13" t="str">
        <f t="shared" si="105"/>
        <v>CHP1_M8_M_BP_Motor_var</v>
      </c>
      <c r="F578" s="14" t="str">
        <f t="shared" si="106"/>
        <v>BP_Motor_var_Enable</v>
      </c>
      <c r="G578" s="10" t="str">
        <f t="shared" si="107"/>
        <v>CHP1_M8_M_Enable</v>
      </c>
      <c r="H578" s="10" t="str">
        <f>VLOOKUP(基本表格!E578,起始地址定义!A:D,4,FALSE)&amp;" "&amp;Q578</f>
        <v>2415+P6-M12 1#刨片机润滑系统电机 电机控制 使能</v>
      </c>
      <c r="I578" s="10" t="str">
        <f t="shared" si="108"/>
        <v>DB1100,X1600.0</v>
      </c>
      <c r="J578" s="13" t="str">
        <f>VLOOKUP(E578,起始地址定义!A:D,2,FALSE)</f>
        <v>DB1100</v>
      </c>
      <c r="K578" s="12" t="str">
        <f t="shared" si="109"/>
        <v>X1600.0</v>
      </c>
      <c r="L578" s="13">
        <f>VLOOKUP(E578,起始地址定义!A:D,3,FALSE)</f>
        <v>1600</v>
      </c>
      <c r="M578" s="14">
        <f>VLOOKUP($F578,类型描述及偏移量!$C:$H,2,FALSE)</f>
        <v>0</v>
      </c>
      <c r="N578" s="14" t="str">
        <f>VLOOKUP($F578,类型描述及偏移量!$C:$H,3,FALSE)</f>
        <v>离散</v>
      </c>
      <c r="O578" s="14" t="str">
        <f>VLOOKUP($F578,类型描述及偏移量!$C:$H,4,FALSE)</f>
        <v>None</v>
      </c>
      <c r="P578" s="14" t="str">
        <f>VLOOKUP($F578,类型描述及偏移量!$C:$H,5,FALSE)</f>
        <v>No</v>
      </c>
      <c r="Q578" s="14" t="str">
        <f>VLOOKUP($F578,类型描述及偏移量!$C:$H,6,FALSE)</f>
        <v>使能</v>
      </c>
    </row>
    <row r="579" hidden="1" spans="1:17">
      <c r="A579" s="12" t="str">
        <f t="shared" si="110"/>
        <v>CHP1</v>
      </c>
      <c r="B579" s="12" t="str">
        <f t="shared" si="111"/>
        <v>M8_M</v>
      </c>
      <c r="C579" s="12" t="str">
        <f t="shared" si="112"/>
        <v>Auto_Status</v>
      </c>
      <c r="D579" s="12" t="str">
        <f t="shared" si="113"/>
        <v>BP_Motor_var</v>
      </c>
      <c r="E579" s="13" t="str">
        <f t="shared" si="105"/>
        <v>CHP1_M8_M_BP_Motor_var</v>
      </c>
      <c r="F579" s="14" t="str">
        <f t="shared" si="106"/>
        <v>BP_Motor_var_Auto_Status</v>
      </c>
      <c r="G579" s="10" t="str">
        <f t="shared" si="107"/>
        <v>CHP1_M8_M_Auto_Status</v>
      </c>
      <c r="H579" s="10" t="str">
        <f>VLOOKUP(基本表格!E579,起始地址定义!A:D,4,FALSE)&amp;" "&amp;Q579</f>
        <v>2415+P6-M12 1#刨片机润滑系统电机 电机控制 手自动状态</v>
      </c>
      <c r="I579" s="10" t="str">
        <f t="shared" si="108"/>
        <v>DB1100,X1600.3</v>
      </c>
      <c r="J579" s="13" t="str">
        <f>VLOOKUP(E579,起始地址定义!A:D,2,FALSE)</f>
        <v>DB1100</v>
      </c>
      <c r="K579" s="12" t="str">
        <f t="shared" si="109"/>
        <v>X1600.3</v>
      </c>
      <c r="L579" s="13">
        <f>VLOOKUP(E579,起始地址定义!A:D,3,FALSE)</f>
        <v>1600</v>
      </c>
      <c r="M579" s="14">
        <f>VLOOKUP($F579,类型描述及偏移量!$C:$H,2,FALSE)</f>
        <v>0.3</v>
      </c>
      <c r="N579" s="14" t="str">
        <f>VLOOKUP($F579,类型描述及偏移量!$C:$H,3,FALSE)</f>
        <v>离散</v>
      </c>
      <c r="O579" s="14" t="str">
        <f>VLOOKUP($F579,类型描述及偏移量!$C:$H,4,FALSE)</f>
        <v>None</v>
      </c>
      <c r="P579" s="14" t="str">
        <f>VLOOKUP($F579,类型描述及偏移量!$C:$H,5,FALSE)</f>
        <v>Yes</v>
      </c>
      <c r="Q579" s="14" t="str">
        <f>VLOOKUP($F579,类型描述及偏移量!$C:$H,6,FALSE)</f>
        <v>手自动状态</v>
      </c>
    </row>
    <row r="580" hidden="1" spans="1:17">
      <c r="A580" s="12" t="str">
        <f t="shared" si="110"/>
        <v>CHP1</v>
      </c>
      <c r="B580" s="12" t="str">
        <f t="shared" si="111"/>
        <v>M8_M</v>
      </c>
      <c r="C580" s="12" t="str">
        <f t="shared" si="112"/>
        <v>Loc_Rem</v>
      </c>
      <c r="D580" s="12" t="str">
        <f t="shared" si="113"/>
        <v>BP_Motor_var</v>
      </c>
      <c r="E580" s="13" t="str">
        <f t="shared" si="105"/>
        <v>CHP1_M8_M_BP_Motor_var</v>
      </c>
      <c r="F580" s="14" t="str">
        <f t="shared" si="106"/>
        <v>BP_Motor_var_Loc_Rem</v>
      </c>
      <c r="G580" s="10" t="str">
        <f t="shared" si="107"/>
        <v>CHP1_M8_M_Loc_Rem</v>
      </c>
      <c r="H580" s="10" t="str">
        <f>VLOOKUP(基本表格!E580,起始地址定义!A:D,4,FALSE)&amp;" "&amp;Q580</f>
        <v>2415+P6-M12 1#刨片机润滑系统电机 电机控制 本地/远程(检修/待机）</v>
      </c>
      <c r="I580" s="10" t="str">
        <f t="shared" si="108"/>
        <v>DB1100,X1600.4</v>
      </c>
      <c r="J580" s="13" t="str">
        <f>VLOOKUP(E580,起始地址定义!A:D,2,FALSE)</f>
        <v>DB1100</v>
      </c>
      <c r="K580" s="12" t="str">
        <f t="shared" si="109"/>
        <v>X1600.4</v>
      </c>
      <c r="L580" s="13">
        <f>VLOOKUP(E580,起始地址定义!A:D,3,FALSE)</f>
        <v>1600</v>
      </c>
      <c r="M580" s="14">
        <f>VLOOKUP($F580,类型描述及偏移量!$C:$H,2,FALSE)</f>
        <v>0.4</v>
      </c>
      <c r="N580" s="14" t="str">
        <f>VLOOKUP($F580,类型描述及偏移量!$C:$H,3,FALSE)</f>
        <v>离散</v>
      </c>
      <c r="O580" s="14" t="str">
        <f>VLOOKUP($F580,类型描述及偏移量!$C:$H,4,FALSE)</f>
        <v>None</v>
      </c>
      <c r="P580" s="14" t="str">
        <f>VLOOKUP($F580,类型描述及偏移量!$C:$H,5,FALSE)</f>
        <v>Yes</v>
      </c>
      <c r="Q580" s="14" t="str">
        <f>VLOOKUP($F580,类型描述及偏移量!$C:$H,6,FALSE)</f>
        <v>本地/远程(检修/待机）</v>
      </c>
    </row>
    <row r="581" hidden="1" spans="1:17">
      <c r="A581" s="12" t="str">
        <f t="shared" si="110"/>
        <v>CHP1</v>
      </c>
      <c r="B581" s="12" t="str">
        <f t="shared" si="111"/>
        <v>M8_M</v>
      </c>
      <c r="C581" s="12" t="str">
        <f t="shared" si="112"/>
        <v>ON_HMI</v>
      </c>
      <c r="D581" s="12" t="str">
        <f t="shared" si="113"/>
        <v>BP_Motor_var</v>
      </c>
      <c r="E581" s="13" t="str">
        <f t="shared" si="105"/>
        <v>CHP1_M8_M_BP_Motor_var</v>
      </c>
      <c r="F581" s="14" t="str">
        <f t="shared" si="106"/>
        <v>BP_Motor_var_ON_HMI</v>
      </c>
      <c r="G581" s="10" t="str">
        <f t="shared" si="107"/>
        <v>CHP1_M8_M_ON_HMI</v>
      </c>
      <c r="H581" s="10" t="str">
        <f>VLOOKUP(基本表格!E581,起始地址定义!A:D,4,FALSE)&amp;" "&amp;Q581</f>
        <v>2415+P6-M12 1#刨片机润滑系统电机 电机控制 开启_上位机(正转)</v>
      </c>
      <c r="I581" s="10" t="str">
        <f t="shared" si="108"/>
        <v>DB1100,X1600.6</v>
      </c>
      <c r="J581" s="13" t="str">
        <f>VLOOKUP(E581,起始地址定义!A:D,2,FALSE)</f>
        <v>DB1100</v>
      </c>
      <c r="K581" s="12" t="str">
        <f t="shared" si="109"/>
        <v>X1600.6</v>
      </c>
      <c r="L581" s="13">
        <f>VLOOKUP(E581,起始地址定义!A:D,3,FALSE)</f>
        <v>1600</v>
      </c>
      <c r="M581" s="14">
        <f>VLOOKUP($F581,类型描述及偏移量!$C:$H,2,FALSE)</f>
        <v>0.6</v>
      </c>
      <c r="N581" s="14" t="str">
        <f>VLOOKUP($F581,类型描述及偏移量!$C:$H,3,FALSE)</f>
        <v>离散</v>
      </c>
      <c r="O581" s="14" t="str">
        <f>VLOOKUP($F581,类型描述及偏移量!$C:$H,4,FALSE)</f>
        <v>None</v>
      </c>
      <c r="P581" s="14" t="str">
        <f>VLOOKUP($F581,类型描述及偏移量!$C:$H,5,FALSE)</f>
        <v>No</v>
      </c>
      <c r="Q581" s="14" t="str">
        <f>VLOOKUP($F581,类型描述及偏移量!$C:$H,6,FALSE)</f>
        <v>开启_上位机(正转)</v>
      </c>
    </row>
    <row r="582" hidden="1" spans="1:17">
      <c r="A582" s="12" t="str">
        <f t="shared" si="110"/>
        <v>CHP1</v>
      </c>
      <c r="B582" s="12" t="str">
        <f t="shared" si="111"/>
        <v>M8_M</v>
      </c>
      <c r="C582" s="12" t="str">
        <f t="shared" si="112"/>
        <v>OFF_HMI</v>
      </c>
      <c r="D582" s="12" t="str">
        <f t="shared" si="113"/>
        <v>BP_Motor_var</v>
      </c>
      <c r="E582" s="13" t="str">
        <f t="shared" si="105"/>
        <v>CHP1_M8_M_BP_Motor_var</v>
      </c>
      <c r="F582" s="14" t="str">
        <f t="shared" si="106"/>
        <v>BP_Motor_var_OFF_HMI</v>
      </c>
      <c r="G582" s="10" t="str">
        <f t="shared" si="107"/>
        <v>CHP1_M8_M_OFF_HMI</v>
      </c>
      <c r="H582" s="10" t="str">
        <f>VLOOKUP(基本表格!E582,起始地址定义!A:D,4,FALSE)&amp;" "&amp;Q582</f>
        <v>2415+P6-M12 1#刨片机润滑系统电机 电机控制 停止_上位机(反转)</v>
      </c>
      <c r="I582" s="10" t="str">
        <f t="shared" si="108"/>
        <v>DB1100,X1601.0</v>
      </c>
      <c r="J582" s="13" t="str">
        <f>VLOOKUP(E582,起始地址定义!A:D,2,FALSE)</f>
        <v>DB1100</v>
      </c>
      <c r="K582" s="12" t="str">
        <f t="shared" si="109"/>
        <v>X1601.0</v>
      </c>
      <c r="L582" s="13">
        <f>VLOOKUP(E582,起始地址定义!A:D,3,FALSE)</f>
        <v>1600</v>
      </c>
      <c r="M582" s="14">
        <f>VLOOKUP($F582,类型描述及偏移量!$C:$H,2,FALSE)</f>
        <v>1</v>
      </c>
      <c r="N582" s="14" t="str">
        <f>VLOOKUP($F582,类型描述及偏移量!$C:$H,3,FALSE)</f>
        <v>离散</v>
      </c>
      <c r="O582" s="14" t="str">
        <f>VLOOKUP($F582,类型描述及偏移量!$C:$H,4,FALSE)</f>
        <v>None</v>
      </c>
      <c r="P582" s="14" t="str">
        <f>VLOOKUP($F582,类型描述及偏移量!$C:$H,5,FALSE)</f>
        <v>No</v>
      </c>
      <c r="Q582" s="14" t="str">
        <f>VLOOKUP($F582,类型描述及偏移量!$C:$H,6,FALSE)</f>
        <v>停止_上位机(反转)</v>
      </c>
    </row>
    <row r="583" hidden="1" spans="1:17">
      <c r="A583" s="12" t="str">
        <f t="shared" si="110"/>
        <v>CHP1</v>
      </c>
      <c r="B583" s="12" t="str">
        <f t="shared" si="111"/>
        <v>M8_M</v>
      </c>
      <c r="C583" s="12" t="str">
        <f t="shared" si="112"/>
        <v>Fan</v>
      </c>
      <c r="D583" s="12" t="str">
        <f t="shared" si="113"/>
        <v>BP_Motor_var</v>
      </c>
      <c r="E583" s="13" t="str">
        <f t="shared" si="105"/>
        <v>CHP1_M8_M_BP_Motor_var</v>
      </c>
      <c r="F583" s="14" t="str">
        <f t="shared" si="106"/>
        <v>BP_Motor_var_Fan</v>
      </c>
      <c r="G583" s="10" t="str">
        <f t="shared" si="107"/>
        <v>CHP1_M8_M_Fan</v>
      </c>
      <c r="H583" s="10" t="str">
        <f>VLOOKUP(基本表格!E583,起始地址定义!A:D,4,FALSE)&amp;" "&amp;Q583</f>
        <v>2415+P6-M12 1#刨片机润滑系统电机 电机控制 通风扇</v>
      </c>
      <c r="I583" s="10" t="str">
        <f t="shared" si="108"/>
        <v>DB1100,X1601.1</v>
      </c>
      <c r="J583" s="13" t="str">
        <f>VLOOKUP(E583,起始地址定义!A:D,2,FALSE)</f>
        <v>DB1100</v>
      </c>
      <c r="K583" s="12" t="str">
        <f t="shared" si="109"/>
        <v>X1601.1</v>
      </c>
      <c r="L583" s="13">
        <f>VLOOKUP(E583,起始地址定义!A:D,3,FALSE)</f>
        <v>1600</v>
      </c>
      <c r="M583" s="14">
        <f>VLOOKUP($F583,类型描述及偏移量!$C:$H,2,FALSE)</f>
        <v>1.1</v>
      </c>
      <c r="N583" s="14" t="str">
        <f>VLOOKUP($F583,类型描述及偏移量!$C:$H,3,FALSE)</f>
        <v>离散</v>
      </c>
      <c r="O583" s="14" t="str">
        <f>VLOOKUP($F583,类型描述及偏移量!$C:$H,4,FALSE)</f>
        <v>None</v>
      </c>
      <c r="P583" s="14" t="str">
        <f>VLOOKUP($F583,类型描述及偏移量!$C:$H,5,FALSE)</f>
        <v>Yes</v>
      </c>
      <c r="Q583" s="14" t="str">
        <f>VLOOKUP($F583,类型描述及偏移量!$C:$H,6,FALSE)</f>
        <v>通风扇</v>
      </c>
    </row>
    <row r="584" hidden="1" spans="1:17">
      <c r="A584" s="12" t="str">
        <f t="shared" si="110"/>
        <v>CHP1</v>
      </c>
      <c r="B584" s="12" t="str">
        <f t="shared" si="111"/>
        <v>M8_M</v>
      </c>
      <c r="C584" s="12" t="str">
        <f t="shared" si="112"/>
        <v>Motor</v>
      </c>
      <c r="D584" s="12" t="str">
        <f t="shared" si="113"/>
        <v>BP_Motor_var</v>
      </c>
      <c r="E584" s="13" t="str">
        <f t="shared" si="105"/>
        <v>CHP1_M8_M_BP_Motor_var</v>
      </c>
      <c r="F584" s="14" t="str">
        <f t="shared" si="106"/>
        <v>BP_Motor_var_Motor</v>
      </c>
      <c r="G584" s="10" t="str">
        <f t="shared" si="107"/>
        <v>CHP1_M8_M_Motor</v>
      </c>
      <c r="H584" s="10" t="str">
        <f>VLOOKUP(基本表格!E584,起始地址定义!A:D,4,FALSE)&amp;" "&amp;Q584</f>
        <v>2415+P6-M12 1#刨片机润滑系统电机 电机控制 电机(正转）</v>
      </c>
      <c r="I584" s="10" t="str">
        <f t="shared" si="108"/>
        <v>DB1100,X1601.2</v>
      </c>
      <c r="J584" s="13" t="str">
        <f>VLOOKUP(E584,起始地址定义!A:D,2,FALSE)</f>
        <v>DB1100</v>
      </c>
      <c r="K584" s="12" t="str">
        <f t="shared" si="109"/>
        <v>X1601.2</v>
      </c>
      <c r="L584" s="13">
        <f>VLOOKUP(E584,起始地址定义!A:D,3,FALSE)</f>
        <v>1600</v>
      </c>
      <c r="M584" s="14">
        <f>VLOOKUP($F584,类型描述及偏移量!$C:$H,2,FALSE)</f>
        <v>1.2</v>
      </c>
      <c r="N584" s="14" t="str">
        <f>VLOOKUP($F584,类型描述及偏移量!$C:$H,3,FALSE)</f>
        <v>离散</v>
      </c>
      <c r="O584" s="14" t="str">
        <f>VLOOKUP($F584,类型描述及偏移量!$C:$H,4,FALSE)</f>
        <v>None</v>
      </c>
      <c r="P584" s="14" t="str">
        <f>VLOOKUP($F584,类型描述及偏移量!$C:$H,5,FALSE)</f>
        <v>Yes</v>
      </c>
      <c r="Q584" s="14" t="str">
        <f>VLOOKUP($F584,类型描述及偏移量!$C:$H,6,FALSE)</f>
        <v>电机(正转）</v>
      </c>
    </row>
    <row r="585" hidden="1" spans="1:17">
      <c r="A585" s="12" t="str">
        <f t="shared" si="110"/>
        <v>CHP1</v>
      </c>
      <c r="B585" s="12" t="str">
        <f t="shared" si="111"/>
        <v>M8_M</v>
      </c>
      <c r="C585" s="12" t="str">
        <f t="shared" si="112"/>
        <v>OL</v>
      </c>
      <c r="D585" s="12" t="str">
        <f t="shared" si="113"/>
        <v>BP_Motor_var</v>
      </c>
      <c r="E585" s="13" t="str">
        <f t="shared" si="105"/>
        <v>CHP1_M8_M_BP_Motor_var</v>
      </c>
      <c r="F585" s="14" t="str">
        <f t="shared" si="106"/>
        <v>BP_Motor_var_OL</v>
      </c>
      <c r="G585" s="10" t="str">
        <f t="shared" si="107"/>
        <v>CHP1_M8_M_OL</v>
      </c>
      <c r="H585" s="10" t="str">
        <f>VLOOKUP(基本表格!E585,起始地址定义!A:D,4,FALSE)&amp;" "&amp;Q585</f>
        <v>2415+P6-M12 1#刨片机润滑系统电机 电机控制 电机过载</v>
      </c>
      <c r="I585" s="10" t="str">
        <f t="shared" si="108"/>
        <v>DB1100,X1601.3</v>
      </c>
      <c r="J585" s="13" t="str">
        <f>VLOOKUP(E585,起始地址定义!A:D,2,FALSE)</f>
        <v>DB1100</v>
      </c>
      <c r="K585" s="12" t="str">
        <f t="shared" si="109"/>
        <v>X1601.3</v>
      </c>
      <c r="L585" s="13">
        <f>VLOOKUP(E585,起始地址定义!A:D,3,FALSE)</f>
        <v>1600</v>
      </c>
      <c r="M585" s="14">
        <f>VLOOKUP($F585,类型描述及偏移量!$C:$H,2,FALSE)</f>
        <v>1.3</v>
      </c>
      <c r="N585" s="14" t="str">
        <f>VLOOKUP($F585,类型描述及偏移量!$C:$H,3,FALSE)</f>
        <v>离散</v>
      </c>
      <c r="O585" s="14" t="str">
        <f>VLOOKUP($F585,类型描述及偏移量!$C:$H,4,FALSE)</f>
        <v>On</v>
      </c>
      <c r="P585" s="14" t="str">
        <f>VLOOKUP($F585,类型描述及偏移量!$C:$H,5,FALSE)</f>
        <v>Yes</v>
      </c>
      <c r="Q585" s="14" t="str">
        <f>VLOOKUP($F585,类型描述及偏移量!$C:$H,6,FALSE)</f>
        <v>电机过载</v>
      </c>
    </row>
    <row r="586" hidden="1" spans="1:17">
      <c r="A586" s="12" t="str">
        <f t="shared" si="110"/>
        <v>CHP1</v>
      </c>
      <c r="B586" s="12" t="str">
        <f t="shared" si="111"/>
        <v>M8_M</v>
      </c>
      <c r="C586" s="12" t="str">
        <f t="shared" si="112"/>
        <v>Fan_OL</v>
      </c>
      <c r="D586" s="12" t="str">
        <f t="shared" si="113"/>
        <v>BP_Motor_var</v>
      </c>
      <c r="E586" s="13" t="str">
        <f t="shared" si="105"/>
        <v>CHP1_M8_M_BP_Motor_var</v>
      </c>
      <c r="F586" s="14" t="str">
        <f t="shared" si="106"/>
        <v>BP_Motor_var_Fan_OL</v>
      </c>
      <c r="G586" s="10" t="str">
        <f t="shared" si="107"/>
        <v>CHP1_M8_M_Fan_OL</v>
      </c>
      <c r="H586" s="10" t="str">
        <f>VLOOKUP(基本表格!E586,起始地址定义!A:D,4,FALSE)&amp;" "&amp;Q586</f>
        <v>2415+P6-M12 1#刨片机润滑系统电机 电机控制 风扇过载</v>
      </c>
      <c r="I586" s="10" t="str">
        <f t="shared" si="108"/>
        <v>DB1100,X1601.4</v>
      </c>
      <c r="J586" s="13" t="str">
        <f>VLOOKUP(E586,起始地址定义!A:D,2,FALSE)</f>
        <v>DB1100</v>
      </c>
      <c r="K586" s="12" t="str">
        <f t="shared" si="109"/>
        <v>X1601.4</v>
      </c>
      <c r="L586" s="13">
        <f>VLOOKUP(E586,起始地址定义!A:D,3,FALSE)</f>
        <v>1600</v>
      </c>
      <c r="M586" s="14">
        <f>VLOOKUP($F586,类型描述及偏移量!$C:$H,2,FALSE)</f>
        <v>1.4</v>
      </c>
      <c r="N586" s="14" t="str">
        <f>VLOOKUP($F586,类型描述及偏移量!$C:$H,3,FALSE)</f>
        <v>离散</v>
      </c>
      <c r="O586" s="14" t="str">
        <f>VLOOKUP($F586,类型描述及偏移量!$C:$H,4,FALSE)</f>
        <v>On</v>
      </c>
      <c r="P586" s="14" t="str">
        <f>VLOOKUP($F586,类型描述及偏移量!$C:$H,5,FALSE)</f>
        <v>Yes</v>
      </c>
      <c r="Q586" s="14" t="str">
        <f>VLOOKUP($F586,类型描述及偏移量!$C:$H,6,FALSE)</f>
        <v>风扇过载</v>
      </c>
    </row>
    <row r="587" hidden="1" spans="1:17">
      <c r="A587" s="12" t="str">
        <f t="shared" si="110"/>
        <v>CHP1</v>
      </c>
      <c r="B587" s="12" t="str">
        <f t="shared" si="111"/>
        <v>M8_M</v>
      </c>
      <c r="C587" s="12" t="str">
        <f t="shared" si="112"/>
        <v>RunSig</v>
      </c>
      <c r="D587" s="12" t="str">
        <f t="shared" si="113"/>
        <v>BP_Motor_var</v>
      </c>
      <c r="E587" s="13" t="str">
        <f t="shared" si="105"/>
        <v>CHP1_M8_M_BP_Motor_var</v>
      </c>
      <c r="F587" s="14" t="str">
        <f t="shared" si="106"/>
        <v>BP_Motor_var_RunSig</v>
      </c>
      <c r="G587" s="10" t="str">
        <f t="shared" si="107"/>
        <v>CHP1_M8_M_RunSig</v>
      </c>
      <c r="H587" s="10" t="str">
        <f>VLOOKUP(基本表格!E587,起始地址定义!A:D,4,FALSE)&amp;" "&amp;Q587</f>
        <v>2415+P6-M12 1#刨片机润滑系统电机 电机控制 电机运行指示</v>
      </c>
      <c r="I587" s="10" t="str">
        <f t="shared" si="108"/>
        <v>DB1100,X1601.5</v>
      </c>
      <c r="J587" s="13" t="str">
        <f>VLOOKUP(E587,起始地址定义!A:D,2,FALSE)</f>
        <v>DB1100</v>
      </c>
      <c r="K587" s="12" t="str">
        <f t="shared" si="109"/>
        <v>X1601.5</v>
      </c>
      <c r="L587" s="13">
        <f>VLOOKUP(E587,起始地址定义!A:D,3,FALSE)</f>
        <v>1600</v>
      </c>
      <c r="M587" s="14">
        <f>VLOOKUP($F587,类型描述及偏移量!$C:$H,2,FALSE)</f>
        <v>1.5</v>
      </c>
      <c r="N587" s="14" t="str">
        <f>VLOOKUP($F587,类型描述及偏移量!$C:$H,3,FALSE)</f>
        <v>离散</v>
      </c>
      <c r="O587" s="14" t="str">
        <f>VLOOKUP($F587,类型描述及偏移量!$C:$H,4,FALSE)</f>
        <v>None</v>
      </c>
      <c r="P587" s="14" t="str">
        <f>VLOOKUP($F587,类型描述及偏移量!$C:$H,5,FALSE)</f>
        <v>Yes</v>
      </c>
      <c r="Q587" s="14" t="str">
        <f>VLOOKUP($F587,类型描述及偏移量!$C:$H,6,FALSE)</f>
        <v>电机运行指示</v>
      </c>
    </row>
    <row r="588" hidden="1" spans="1:17">
      <c r="A588" s="12" t="str">
        <f t="shared" si="110"/>
        <v>CHP1</v>
      </c>
      <c r="B588" s="12" t="str">
        <f t="shared" si="111"/>
        <v>M8_M</v>
      </c>
      <c r="C588" s="12" t="str">
        <f t="shared" si="112"/>
        <v>Break_ALM</v>
      </c>
      <c r="D588" s="12" t="str">
        <f t="shared" si="113"/>
        <v>BP_Motor_var</v>
      </c>
      <c r="E588" s="13" t="str">
        <f t="shared" si="105"/>
        <v>CHP1_M8_M_BP_Motor_var</v>
      </c>
      <c r="F588" s="14" t="str">
        <f t="shared" si="106"/>
        <v>BP_Motor_var_Break_ALM</v>
      </c>
      <c r="G588" s="10" t="str">
        <f t="shared" si="107"/>
        <v>CHP1_M8_M_Break_ALM</v>
      </c>
      <c r="H588" s="10" t="str">
        <f>VLOOKUP(基本表格!E588,起始地址定义!A:D,4,FALSE)&amp;" "&amp;Q588</f>
        <v>2415+P6-M12 1#刨片机润滑系统电机 电机控制 断链报警</v>
      </c>
      <c r="I588" s="10" t="str">
        <f t="shared" si="108"/>
        <v>DB1100,X1601.6</v>
      </c>
      <c r="J588" s="13" t="str">
        <f>VLOOKUP(E588,起始地址定义!A:D,2,FALSE)</f>
        <v>DB1100</v>
      </c>
      <c r="K588" s="12" t="str">
        <f t="shared" si="109"/>
        <v>X1601.6</v>
      </c>
      <c r="L588" s="13">
        <f>VLOOKUP(E588,起始地址定义!A:D,3,FALSE)</f>
        <v>1600</v>
      </c>
      <c r="M588" s="14">
        <f>VLOOKUP($F588,类型描述及偏移量!$C:$H,2,FALSE)</f>
        <v>1.6</v>
      </c>
      <c r="N588" s="14" t="str">
        <f>VLOOKUP($F588,类型描述及偏移量!$C:$H,3,FALSE)</f>
        <v>离散</v>
      </c>
      <c r="O588" s="14" t="str">
        <f>VLOOKUP($F588,类型描述及偏移量!$C:$H,4,FALSE)</f>
        <v>On</v>
      </c>
      <c r="P588" s="14" t="str">
        <f>VLOOKUP($F588,类型描述及偏移量!$C:$H,5,FALSE)</f>
        <v>Yes</v>
      </c>
      <c r="Q588" s="14" t="str">
        <f>VLOOKUP($F588,类型描述及偏移量!$C:$H,6,FALSE)</f>
        <v>断链报警</v>
      </c>
    </row>
    <row r="589" hidden="1" spans="1:17">
      <c r="A589" s="12" t="str">
        <f t="shared" si="110"/>
        <v>CHP1</v>
      </c>
      <c r="B589" s="12" t="str">
        <f t="shared" si="111"/>
        <v>M8_M</v>
      </c>
      <c r="C589" s="12" t="str">
        <f t="shared" si="112"/>
        <v>Break_CHK</v>
      </c>
      <c r="D589" s="12" t="str">
        <f t="shared" si="113"/>
        <v>BP_Motor_var</v>
      </c>
      <c r="E589" s="13" t="str">
        <f t="shared" si="105"/>
        <v>CHP1_M8_M_BP_Motor_var</v>
      </c>
      <c r="F589" s="14" t="str">
        <f t="shared" si="106"/>
        <v>BP_Motor_var_Break_CHK</v>
      </c>
      <c r="G589" s="10" t="str">
        <f t="shared" si="107"/>
        <v>CHP1_M8_M_Break_CHK</v>
      </c>
      <c r="H589" s="10" t="str">
        <f>VLOOKUP(基本表格!E589,起始地址定义!A:D,4,FALSE)&amp;" "&amp;Q589</f>
        <v>2415+P6-M12 1#刨片机润滑系统电机 电机控制 断链检测</v>
      </c>
      <c r="I589" s="10" t="str">
        <f t="shared" si="108"/>
        <v>DB1100,X1601.7</v>
      </c>
      <c r="J589" s="13" t="str">
        <f>VLOOKUP(E589,起始地址定义!A:D,2,FALSE)</f>
        <v>DB1100</v>
      </c>
      <c r="K589" s="12" t="str">
        <f t="shared" si="109"/>
        <v>X1601.7</v>
      </c>
      <c r="L589" s="13">
        <f>VLOOKUP(E589,起始地址定义!A:D,3,FALSE)</f>
        <v>1600</v>
      </c>
      <c r="M589" s="14">
        <f>VLOOKUP($F589,类型描述及偏移量!$C:$H,2,FALSE)</f>
        <v>1.7</v>
      </c>
      <c r="N589" s="14" t="str">
        <f>VLOOKUP($F589,类型描述及偏移量!$C:$H,3,FALSE)</f>
        <v>离散</v>
      </c>
      <c r="O589" s="14" t="str">
        <f>VLOOKUP($F589,类型描述及偏移量!$C:$H,4,FALSE)</f>
        <v>None</v>
      </c>
      <c r="P589" s="14" t="str">
        <f>VLOOKUP($F589,类型描述及偏移量!$C:$H,5,FALSE)</f>
        <v>Yes</v>
      </c>
      <c r="Q589" s="14" t="str">
        <f>VLOOKUP($F589,类型描述及偏移量!$C:$H,6,FALSE)</f>
        <v>断链检测</v>
      </c>
    </row>
    <row r="590" hidden="1" spans="1:17">
      <c r="A590" s="12" t="str">
        <f t="shared" si="110"/>
        <v>CHP1</v>
      </c>
      <c r="B590" s="12" t="str">
        <f t="shared" si="111"/>
        <v>M8_M</v>
      </c>
      <c r="C590" s="12" t="str">
        <f t="shared" si="112"/>
        <v>INV_Res_HMI</v>
      </c>
      <c r="D590" s="12" t="str">
        <f t="shared" si="113"/>
        <v>BP_Motor_var</v>
      </c>
      <c r="E590" s="13" t="str">
        <f t="shared" si="105"/>
        <v>CHP1_M8_M_BP_Motor_var</v>
      </c>
      <c r="F590" s="14" t="str">
        <f t="shared" si="106"/>
        <v>BP_Motor_var_INV_Res_HMI</v>
      </c>
      <c r="G590" s="10" t="str">
        <f t="shared" si="107"/>
        <v>CHP1_M8_M_INV_Res_HMI</v>
      </c>
      <c r="H590" s="10" t="str">
        <f>VLOOKUP(基本表格!E590,起始地址定义!A:D,4,FALSE)&amp;" "&amp;Q590</f>
        <v>2415+P6-M12 1#刨片机润滑系统电机 电机控制 复位</v>
      </c>
      <c r="I590" s="10" t="str">
        <f t="shared" si="108"/>
        <v>DB1100,X1602.0</v>
      </c>
      <c r="J590" s="13" t="str">
        <f>VLOOKUP(E590,起始地址定义!A:D,2,FALSE)</f>
        <v>DB1100</v>
      </c>
      <c r="K590" s="12" t="str">
        <f t="shared" si="109"/>
        <v>X1602.0</v>
      </c>
      <c r="L590" s="13">
        <f>VLOOKUP(E590,起始地址定义!A:D,3,FALSE)</f>
        <v>1600</v>
      </c>
      <c r="M590" s="14">
        <f>VLOOKUP($F590,类型描述及偏移量!$C:$H,2,FALSE)</f>
        <v>2</v>
      </c>
      <c r="N590" s="14" t="str">
        <f>VLOOKUP($F590,类型描述及偏移量!$C:$H,3,FALSE)</f>
        <v>离散</v>
      </c>
      <c r="O590" s="14" t="str">
        <f>VLOOKUP($F590,类型描述及偏移量!$C:$H,4,FALSE)</f>
        <v>None</v>
      </c>
      <c r="P590" s="14" t="str">
        <f>VLOOKUP($F590,类型描述及偏移量!$C:$H,5,FALSE)</f>
        <v>No</v>
      </c>
      <c r="Q590" s="14" t="str">
        <f>VLOOKUP($F590,类型描述及偏移量!$C:$H,6,FALSE)</f>
        <v>复位</v>
      </c>
    </row>
    <row r="591" hidden="1" spans="1:17">
      <c r="A591" s="12" t="str">
        <f t="shared" si="110"/>
        <v>CHP1</v>
      </c>
      <c r="B591" s="12" t="str">
        <f t="shared" si="111"/>
        <v>M8_M</v>
      </c>
      <c r="C591" s="12" t="str">
        <f t="shared" si="112"/>
        <v>Break_EN</v>
      </c>
      <c r="D591" s="12" t="str">
        <f t="shared" si="113"/>
        <v>BP_Motor_var</v>
      </c>
      <c r="E591" s="13" t="str">
        <f t="shared" si="105"/>
        <v>CHP1_M8_M_BP_Motor_var</v>
      </c>
      <c r="F591" s="14" t="str">
        <f t="shared" si="106"/>
        <v>BP_Motor_var_Break_EN</v>
      </c>
      <c r="G591" s="10" t="str">
        <f t="shared" si="107"/>
        <v>CHP1_M8_M_Break_EN</v>
      </c>
      <c r="H591" s="10" t="str">
        <f>VLOOKUP(基本表格!E591,起始地址定义!A:D,4,FALSE)&amp;" "&amp;Q591</f>
        <v>2415+P6-M12 1#刨片机润滑系统电机 电机控制 断链保护使能</v>
      </c>
      <c r="I591" s="10" t="str">
        <f t="shared" si="108"/>
        <v>DB1100,X1602.1</v>
      </c>
      <c r="J591" s="13" t="str">
        <f>VLOOKUP(E591,起始地址定义!A:D,2,FALSE)</f>
        <v>DB1100</v>
      </c>
      <c r="K591" s="12" t="str">
        <f t="shared" si="109"/>
        <v>X1602.1</v>
      </c>
      <c r="L591" s="13">
        <f>VLOOKUP(E591,起始地址定义!A:D,3,FALSE)</f>
        <v>1600</v>
      </c>
      <c r="M591" s="14">
        <f>VLOOKUP($F591,类型描述及偏移量!$C:$H,2,FALSE)</f>
        <v>2.1</v>
      </c>
      <c r="N591" s="14" t="str">
        <f>VLOOKUP($F591,类型描述及偏移量!$C:$H,3,FALSE)</f>
        <v>离散</v>
      </c>
      <c r="O591" s="14" t="str">
        <f>VLOOKUP($F591,类型描述及偏移量!$C:$H,4,FALSE)</f>
        <v>None</v>
      </c>
      <c r="P591" s="14" t="str">
        <f>VLOOKUP($F591,类型描述及偏移量!$C:$H,5,FALSE)</f>
        <v>No</v>
      </c>
      <c r="Q591" s="14" t="str">
        <f>VLOOKUP($F591,类型描述及偏移量!$C:$H,6,FALSE)</f>
        <v>断链保护使能</v>
      </c>
    </row>
    <row r="592" hidden="1" spans="1:17">
      <c r="A592" s="12" t="str">
        <f t="shared" si="110"/>
        <v>CHP1</v>
      </c>
      <c r="B592" s="12" t="str">
        <f t="shared" si="111"/>
        <v>M8_M</v>
      </c>
      <c r="C592" s="12" t="str">
        <f t="shared" si="112"/>
        <v>Break_Stop</v>
      </c>
      <c r="D592" s="12" t="str">
        <f t="shared" si="113"/>
        <v>BP_Motor_var</v>
      </c>
      <c r="E592" s="13" t="str">
        <f t="shared" si="105"/>
        <v>CHP1_M8_M_BP_Motor_var</v>
      </c>
      <c r="F592" s="14" t="str">
        <f t="shared" si="106"/>
        <v>BP_Motor_var_Break_Stop</v>
      </c>
      <c r="G592" s="10" t="str">
        <f t="shared" si="107"/>
        <v>CHP1_M8_M_Break_Stop</v>
      </c>
      <c r="H592" s="10" t="str">
        <f>VLOOKUP(基本表格!E592,起始地址定义!A:D,4,FALSE)&amp;" "&amp;Q592</f>
        <v>2415+P6-M12 1#刨片机润滑系统电机 电机控制 断链导致停机</v>
      </c>
      <c r="I592" s="10" t="str">
        <f t="shared" si="108"/>
        <v>DB1100,X1602.2</v>
      </c>
      <c r="J592" s="13" t="str">
        <f>VLOOKUP(E592,起始地址定义!A:D,2,FALSE)</f>
        <v>DB1100</v>
      </c>
      <c r="K592" s="12" t="str">
        <f t="shared" si="109"/>
        <v>X1602.2</v>
      </c>
      <c r="L592" s="13">
        <f>VLOOKUP(E592,起始地址定义!A:D,3,FALSE)</f>
        <v>1600</v>
      </c>
      <c r="M592" s="14">
        <f>VLOOKUP($F592,类型描述及偏移量!$C:$H,2,FALSE)</f>
        <v>2.2</v>
      </c>
      <c r="N592" s="14" t="str">
        <f>VLOOKUP($F592,类型描述及偏移量!$C:$H,3,FALSE)</f>
        <v>离散</v>
      </c>
      <c r="O592" s="14" t="str">
        <f>VLOOKUP($F592,类型描述及偏移量!$C:$H,4,FALSE)</f>
        <v>On</v>
      </c>
      <c r="P592" s="14" t="str">
        <f>VLOOKUP($F592,类型描述及偏移量!$C:$H,5,FALSE)</f>
        <v>Yes</v>
      </c>
      <c r="Q592" s="14" t="str">
        <f>VLOOKUP($F592,类型描述及偏移量!$C:$H,6,FALSE)</f>
        <v>断链导致停机</v>
      </c>
    </row>
    <row r="593" hidden="1" spans="1:17">
      <c r="A593" s="12" t="str">
        <f t="shared" si="110"/>
        <v>CHP1</v>
      </c>
      <c r="B593" s="12" t="str">
        <f t="shared" si="111"/>
        <v>M8_M</v>
      </c>
      <c r="C593" s="12" t="str">
        <f t="shared" si="112"/>
        <v>Motor_Back</v>
      </c>
      <c r="D593" s="12" t="str">
        <f t="shared" si="113"/>
        <v>BP_Motor_var</v>
      </c>
      <c r="E593" s="13" t="str">
        <f t="shared" si="105"/>
        <v>CHP1_M8_M_BP_Motor_var</v>
      </c>
      <c r="F593" s="14" t="str">
        <f t="shared" si="106"/>
        <v>BP_Motor_var_Motor_Back</v>
      </c>
      <c r="G593" s="10" t="str">
        <f t="shared" si="107"/>
        <v>CHP1_M8_M_Motor_Back</v>
      </c>
      <c r="H593" s="10" t="str">
        <f>VLOOKUP(基本表格!E593,起始地址定义!A:D,4,FALSE)&amp;" "&amp;Q593</f>
        <v>2415+P6-M12 1#刨片机润滑系统电机 电机控制 电机(反转）</v>
      </c>
      <c r="I593" s="10" t="str">
        <f t="shared" si="108"/>
        <v>DB1100,X1602.3</v>
      </c>
      <c r="J593" s="13" t="str">
        <f>VLOOKUP(E593,起始地址定义!A:D,2,FALSE)</f>
        <v>DB1100</v>
      </c>
      <c r="K593" s="12" t="str">
        <f t="shared" si="109"/>
        <v>X1602.3</v>
      </c>
      <c r="L593" s="13">
        <f>VLOOKUP(E593,起始地址定义!A:D,3,FALSE)</f>
        <v>1600</v>
      </c>
      <c r="M593" s="14">
        <f>VLOOKUP($F593,类型描述及偏移量!$C:$H,2,FALSE)</f>
        <v>2.3</v>
      </c>
      <c r="N593" s="14" t="str">
        <f>VLOOKUP($F593,类型描述及偏移量!$C:$H,3,FALSE)</f>
        <v>离散</v>
      </c>
      <c r="O593" s="14" t="str">
        <f>VLOOKUP($F593,类型描述及偏移量!$C:$H,4,FALSE)</f>
        <v>None</v>
      </c>
      <c r="P593" s="14" t="str">
        <f>VLOOKUP($F593,类型描述及偏移量!$C:$H,5,FALSE)</f>
        <v>Yes</v>
      </c>
      <c r="Q593" s="14" t="str">
        <f>VLOOKUP($F593,类型描述及偏移量!$C:$H,6,FALSE)</f>
        <v>电机(反转）</v>
      </c>
    </row>
    <row r="594" hidden="1" spans="1:17">
      <c r="A594" s="12" t="str">
        <f t="shared" si="110"/>
        <v>CHP1</v>
      </c>
      <c r="B594" s="12" t="str">
        <f t="shared" si="111"/>
        <v>M8_M</v>
      </c>
      <c r="C594" s="12" t="str">
        <f t="shared" si="112"/>
        <v>Loc</v>
      </c>
      <c r="D594" s="12" t="str">
        <f t="shared" si="113"/>
        <v>BP_Motor_var</v>
      </c>
      <c r="E594" s="13" t="str">
        <f t="shared" si="105"/>
        <v>CHP1_M8_M_BP_Motor_var</v>
      </c>
      <c r="F594" s="14" t="str">
        <f t="shared" si="106"/>
        <v>BP_Motor_var_Loc</v>
      </c>
      <c r="G594" s="10" t="str">
        <f t="shared" si="107"/>
        <v>CHP1_M8_M_Loc</v>
      </c>
      <c r="H594" s="10" t="str">
        <f>VLOOKUP(基本表格!E594,起始地址定义!A:D,4,FALSE)&amp;" "&amp;Q594</f>
        <v>2415+P6-M12 1#刨片机润滑系统电机 电机控制 本地</v>
      </c>
      <c r="I594" s="10" t="str">
        <f t="shared" si="108"/>
        <v>DB1100,X1602.4</v>
      </c>
      <c r="J594" s="13" t="str">
        <f>VLOOKUP(E594,起始地址定义!A:D,2,FALSE)</f>
        <v>DB1100</v>
      </c>
      <c r="K594" s="12" t="str">
        <f t="shared" si="109"/>
        <v>X1602.4</v>
      </c>
      <c r="L594" s="13">
        <f>VLOOKUP(E594,起始地址定义!A:D,3,FALSE)</f>
        <v>1600</v>
      </c>
      <c r="M594" s="14">
        <f>VLOOKUP($F594,类型描述及偏移量!$C:$H,2,FALSE)</f>
        <v>2.4</v>
      </c>
      <c r="N594" s="14" t="str">
        <f>VLOOKUP($F594,类型描述及偏移量!$C:$H,3,FALSE)</f>
        <v>离散</v>
      </c>
      <c r="O594" s="14" t="str">
        <f>VLOOKUP($F594,类型描述及偏移量!$C:$H,4,FALSE)</f>
        <v>None</v>
      </c>
      <c r="P594" s="14" t="str">
        <f>VLOOKUP($F594,类型描述及偏移量!$C:$H,5,FALSE)</f>
        <v>Yes</v>
      </c>
      <c r="Q594" s="14" t="str">
        <f>VLOOKUP($F594,类型描述及偏移量!$C:$H,6,FALSE)</f>
        <v>本地</v>
      </c>
    </row>
    <row r="595" hidden="1" spans="1:17">
      <c r="A595" s="12" t="str">
        <f t="shared" si="110"/>
        <v>CHP1</v>
      </c>
      <c r="B595" s="12" t="str">
        <f t="shared" si="111"/>
        <v>M8_M</v>
      </c>
      <c r="C595" s="12" t="str">
        <f t="shared" si="112"/>
        <v>Rem</v>
      </c>
      <c r="D595" s="12" t="str">
        <f t="shared" si="113"/>
        <v>BP_Motor_var</v>
      </c>
      <c r="E595" s="13" t="str">
        <f t="shared" si="105"/>
        <v>CHP1_M8_M_BP_Motor_var</v>
      </c>
      <c r="F595" s="14" t="str">
        <f t="shared" si="106"/>
        <v>BP_Motor_var_Rem</v>
      </c>
      <c r="G595" s="10" t="str">
        <f t="shared" si="107"/>
        <v>CHP1_M8_M_Rem</v>
      </c>
      <c r="H595" s="10" t="str">
        <f>VLOOKUP(基本表格!E595,起始地址定义!A:D,4,FALSE)&amp;" "&amp;Q595</f>
        <v>2415+P6-M12 1#刨片机润滑系统电机 电机控制 远程</v>
      </c>
      <c r="I595" s="10" t="str">
        <f t="shared" si="108"/>
        <v>DB1100,X1602.5</v>
      </c>
      <c r="J595" s="13" t="str">
        <f>VLOOKUP(E595,起始地址定义!A:D,2,FALSE)</f>
        <v>DB1100</v>
      </c>
      <c r="K595" s="12" t="str">
        <f t="shared" si="109"/>
        <v>X1602.5</v>
      </c>
      <c r="L595" s="13">
        <f>VLOOKUP(E595,起始地址定义!A:D,3,FALSE)</f>
        <v>1600</v>
      </c>
      <c r="M595" s="14">
        <f>VLOOKUP($F595,类型描述及偏移量!$C:$H,2,FALSE)</f>
        <v>2.5</v>
      </c>
      <c r="N595" s="14" t="str">
        <f>VLOOKUP($F595,类型描述及偏移量!$C:$H,3,FALSE)</f>
        <v>离散</v>
      </c>
      <c r="O595" s="14" t="str">
        <f>VLOOKUP($F595,类型描述及偏移量!$C:$H,4,FALSE)</f>
        <v>None</v>
      </c>
      <c r="P595" s="14" t="str">
        <f>VLOOKUP($F595,类型描述及偏移量!$C:$H,5,FALSE)</f>
        <v>Yes</v>
      </c>
      <c r="Q595" s="14" t="str">
        <f>VLOOKUP($F595,类型描述及偏移量!$C:$H,6,FALSE)</f>
        <v>远程</v>
      </c>
    </row>
    <row r="596" hidden="1" spans="1:17">
      <c r="A596" s="12" t="str">
        <f t="shared" si="110"/>
        <v>CHP1</v>
      </c>
      <c r="B596" s="12" t="str">
        <f t="shared" si="111"/>
        <v>M8_M</v>
      </c>
      <c r="C596" s="12" t="str">
        <f t="shared" si="112"/>
        <v>Blocking_ALM</v>
      </c>
      <c r="D596" s="12" t="str">
        <f t="shared" si="113"/>
        <v>BP_Motor_var</v>
      </c>
      <c r="E596" s="13" t="str">
        <f t="shared" si="105"/>
        <v>CHP1_M8_M_BP_Motor_var</v>
      </c>
      <c r="F596" s="14" t="str">
        <f t="shared" si="106"/>
        <v>BP_Motor_var_Blocking_ALM</v>
      </c>
      <c r="G596" s="10" t="str">
        <f t="shared" si="107"/>
        <v>CHP1_M8_M_Blocking_ALM</v>
      </c>
      <c r="H596" s="10" t="str">
        <f>VLOOKUP(基本表格!E596,起始地址定义!A:D,4,FALSE)&amp;" "&amp;Q596</f>
        <v>2415+P6-M12 1#刨片机润滑系统电机 电机控制 堵料报警</v>
      </c>
      <c r="I596" s="10" t="str">
        <f t="shared" si="108"/>
        <v>DB1100,X1602.6</v>
      </c>
      <c r="J596" s="13" t="str">
        <f>VLOOKUP(E596,起始地址定义!A:D,2,FALSE)</f>
        <v>DB1100</v>
      </c>
      <c r="K596" s="12" t="str">
        <f t="shared" si="109"/>
        <v>X1602.6</v>
      </c>
      <c r="L596" s="13">
        <f>VLOOKUP(E596,起始地址定义!A:D,3,FALSE)</f>
        <v>1600</v>
      </c>
      <c r="M596" s="14">
        <f>VLOOKUP($F596,类型描述及偏移量!$C:$H,2,FALSE)</f>
        <v>2.6</v>
      </c>
      <c r="N596" s="14" t="str">
        <f>VLOOKUP($F596,类型描述及偏移量!$C:$H,3,FALSE)</f>
        <v>离散</v>
      </c>
      <c r="O596" s="14" t="str">
        <f>VLOOKUP($F596,类型描述及偏移量!$C:$H,4,FALSE)</f>
        <v>On</v>
      </c>
      <c r="P596" s="14" t="str">
        <f>VLOOKUP($F596,类型描述及偏移量!$C:$H,5,FALSE)</f>
        <v>Yes</v>
      </c>
      <c r="Q596" s="14" t="str">
        <f>VLOOKUP($F596,类型描述及偏移量!$C:$H,6,FALSE)</f>
        <v>堵料报警</v>
      </c>
    </row>
    <row r="597" hidden="1" spans="1:17">
      <c r="A597" s="12" t="str">
        <f t="shared" si="110"/>
        <v>CHP1</v>
      </c>
      <c r="B597" s="12" t="str">
        <f t="shared" si="111"/>
        <v>M8_M</v>
      </c>
      <c r="C597" s="12" t="str">
        <f t="shared" si="112"/>
        <v>Blocking_CHK</v>
      </c>
      <c r="D597" s="12" t="str">
        <f t="shared" si="113"/>
        <v>BP_Motor_var</v>
      </c>
      <c r="E597" s="13" t="str">
        <f t="shared" si="105"/>
        <v>CHP1_M8_M_BP_Motor_var</v>
      </c>
      <c r="F597" s="14" t="str">
        <f t="shared" si="106"/>
        <v>BP_Motor_var_Blocking_CHK</v>
      </c>
      <c r="G597" s="10" t="str">
        <f t="shared" si="107"/>
        <v>CHP1_M8_M_Blocking_CHK</v>
      </c>
      <c r="H597" s="10" t="str">
        <f>VLOOKUP(基本表格!E597,起始地址定义!A:D,4,FALSE)&amp;" "&amp;Q597</f>
        <v>2415+P6-M12 1#刨片机润滑系统电机 电机控制 堵料检测</v>
      </c>
      <c r="I597" s="10" t="str">
        <f t="shared" si="108"/>
        <v>DB1100,X1602.7</v>
      </c>
      <c r="J597" s="13" t="str">
        <f>VLOOKUP(E597,起始地址定义!A:D,2,FALSE)</f>
        <v>DB1100</v>
      </c>
      <c r="K597" s="12" t="str">
        <f t="shared" si="109"/>
        <v>X1602.7</v>
      </c>
      <c r="L597" s="13">
        <f>VLOOKUP(E597,起始地址定义!A:D,3,FALSE)</f>
        <v>1600</v>
      </c>
      <c r="M597" s="14">
        <f>VLOOKUP($F597,类型描述及偏移量!$C:$H,2,FALSE)</f>
        <v>2.7</v>
      </c>
      <c r="N597" s="14" t="str">
        <f>VLOOKUP($F597,类型描述及偏移量!$C:$H,3,FALSE)</f>
        <v>离散</v>
      </c>
      <c r="O597" s="14" t="str">
        <f>VLOOKUP($F597,类型描述及偏移量!$C:$H,4,FALSE)</f>
        <v>None</v>
      </c>
      <c r="P597" s="14" t="str">
        <f>VLOOKUP($F597,类型描述及偏移量!$C:$H,5,FALSE)</f>
        <v>Yes</v>
      </c>
      <c r="Q597" s="14" t="str">
        <f>VLOOKUP($F597,类型描述及偏移量!$C:$H,6,FALSE)</f>
        <v>堵料检测</v>
      </c>
    </row>
    <row r="598" hidden="1" spans="1:17">
      <c r="A598" s="12" t="str">
        <f t="shared" si="110"/>
        <v>CHP1</v>
      </c>
      <c r="B598" s="12" t="str">
        <f t="shared" si="111"/>
        <v>M8_M</v>
      </c>
      <c r="C598" s="12" t="str">
        <f t="shared" si="112"/>
        <v>Blocking_EN</v>
      </c>
      <c r="D598" s="12" t="str">
        <f t="shared" si="113"/>
        <v>BP_Motor_var</v>
      </c>
      <c r="E598" s="13" t="str">
        <f t="shared" si="105"/>
        <v>CHP1_M8_M_BP_Motor_var</v>
      </c>
      <c r="F598" s="14" t="str">
        <f t="shared" si="106"/>
        <v>BP_Motor_var_Blocking_EN</v>
      </c>
      <c r="G598" s="10" t="str">
        <f t="shared" si="107"/>
        <v>CHP1_M8_M_Blocking_EN</v>
      </c>
      <c r="H598" s="10" t="str">
        <f>VLOOKUP(基本表格!E598,起始地址定义!A:D,4,FALSE)&amp;" "&amp;Q598</f>
        <v>2415+P6-M12 1#刨片机润滑系统电机 电机控制 堵料保护使能</v>
      </c>
      <c r="I598" s="10" t="str">
        <f t="shared" si="108"/>
        <v>DB1100,X1603.0</v>
      </c>
      <c r="J598" s="13" t="str">
        <f>VLOOKUP(E598,起始地址定义!A:D,2,FALSE)</f>
        <v>DB1100</v>
      </c>
      <c r="K598" s="12" t="str">
        <f t="shared" si="109"/>
        <v>X1603.0</v>
      </c>
      <c r="L598" s="13">
        <f>VLOOKUP(E598,起始地址定义!A:D,3,FALSE)</f>
        <v>1600</v>
      </c>
      <c r="M598" s="14">
        <f>VLOOKUP($F598,类型描述及偏移量!$C:$H,2,FALSE)</f>
        <v>3</v>
      </c>
      <c r="N598" s="14" t="str">
        <f>VLOOKUP($F598,类型描述及偏移量!$C:$H,3,FALSE)</f>
        <v>离散</v>
      </c>
      <c r="O598" s="14" t="str">
        <f>VLOOKUP($F598,类型描述及偏移量!$C:$H,4,FALSE)</f>
        <v>None</v>
      </c>
      <c r="P598" s="14" t="str">
        <f>VLOOKUP($F598,类型描述及偏移量!$C:$H,5,FALSE)</f>
        <v>No</v>
      </c>
      <c r="Q598" s="14" t="str">
        <f>VLOOKUP($F598,类型描述及偏移量!$C:$H,6,FALSE)</f>
        <v>堵料保护使能</v>
      </c>
    </row>
    <row r="599" hidden="1" spans="1:17">
      <c r="A599" s="12" t="str">
        <f t="shared" ref="A599:A612" si="114">A557</f>
        <v>CHP1</v>
      </c>
      <c r="B599" s="12" t="str">
        <f t="shared" ref="B599:B612" si="115">"M"&amp;RIGHT(LEFT(B557,FIND("_",B557,1)-1),LEN(LEFT(B557,FIND("_",B557,1)-1))-1)+1&amp;"_"&amp;RIGHT(B557,LEN(B557)-FIND("_",B557,1))</f>
        <v>M8_M</v>
      </c>
      <c r="C599" s="12" t="str">
        <f t="shared" ref="C599:C612" si="116">C557</f>
        <v>Blocking_Stop</v>
      </c>
      <c r="D599" s="12" t="str">
        <f t="shared" ref="D599:D612" si="117">D557</f>
        <v>BP_Motor_var</v>
      </c>
      <c r="E599" s="13" t="str">
        <f t="shared" ref="E599:E612" si="118">A599&amp;"_"&amp;B599&amp;"_"&amp;D599</f>
        <v>CHP1_M8_M_BP_Motor_var</v>
      </c>
      <c r="F599" s="14" t="str">
        <f t="shared" ref="F599:F612" si="119">D599&amp;"_"&amp;C599</f>
        <v>BP_Motor_var_Blocking_Stop</v>
      </c>
      <c r="G599" s="10" t="str">
        <f t="shared" ref="G599:G612" si="120">A599&amp;"_"&amp;IF(B599="DB","",B599&amp;"_")&amp;C599</f>
        <v>CHP1_M8_M_Blocking_Stop</v>
      </c>
      <c r="H599" s="10" t="str">
        <f>VLOOKUP(基本表格!E599,起始地址定义!A:D,4,FALSE)&amp;" "&amp;Q599</f>
        <v>2415+P6-M12 1#刨片机润滑系统电机 电机控制 堵料导致停机</v>
      </c>
      <c r="I599" s="10" t="str">
        <f t="shared" ref="I599:I612" si="121">J599&amp;","&amp;K599</f>
        <v>DB1100,X1603.1</v>
      </c>
      <c r="J599" s="13" t="str">
        <f>VLOOKUP(E599,起始地址定义!A:D,2,FALSE)</f>
        <v>DB1100</v>
      </c>
      <c r="K599" s="12" t="str">
        <f t="shared" ref="K599:K612" si="122">IF(N599="离散","X",IF(N599="实型","REAL","INT"))&amp;IF(N599="离散",TEXT(L599+M599,"0.0"),L599+M599)</f>
        <v>X1603.1</v>
      </c>
      <c r="L599" s="13">
        <f>VLOOKUP(E599,起始地址定义!A:D,3,FALSE)</f>
        <v>1600</v>
      </c>
      <c r="M599" s="14">
        <f>VLOOKUP($F599,类型描述及偏移量!$C:$H,2,FALSE)</f>
        <v>3.1</v>
      </c>
      <c r="N599" s="14" t="str">
        <f>VLOOKUP($F599,类型描述及偏移量!$C:$H,3,FALSE)</f>
        <v>离散</v>
      </c>
      <c r="O599" s="14" t="str">
        <f>VLOOKUP($F599,类型描述及偏移量!$C:$H,4,FALSE)</f>
        <v>On</v>
      </c>
      <c r="P599" s="14" t="str">
        <f>VLOOKUP($F599,类型描述及偏移量!$C:$H,5,FALSE)</f>
        <v>Yes</v>
      </c>
      <c r="Q599" s="14" t="str">
        <f>VLOOKUP($F599,类型描述及偏移量!$C:$H,6,FALSE)</f>
        <v>堵料导致停机</v>
      </c>
    </row>
    <row r="600" hidden="1" spans="1:17">
      <c r="A600" s="12" t="str">
        <f t="shared" si="114"/>
        <v>CHP1</v>
      </c>
      <c r="B600" s="12" t="str">
        <f t="shared" si="115"/>
        <v>M8_M</v>
      </c>
      <c r="C600" s="12" t="str">
        <f t="shared" si="116"/>
        <v>BreakTime</v>
      </c>
      <c r="D600" s="12" t="str">
        <f t="shared" si="117"/>
        <v>BP_Motor_var</v>
      </c>
      <c r="E600" s="13" t="str">
        <f t="shared" si="118"/>
        <v>CHP1_M8_M_BP_Motor_var</v>
      </c>
      <c r="F600" s="14" t="str">
        <f t="shared" si="119"/>
        <v>BP_Motor_var_BreakTime</v>
      </c>
      <c r="G600" s="10" t="str">
        <f t="shared" si="120"/>
        <v>CHP1_M8_M_BreakTime</v>
      </c>
      <c r="H600" s="10" t="str">
        <f>VLOOKUP(基本表格!E600,起始地址定义!A:D,4,FALSE)&amp;" "&amp;Q600</f>
        <v>2415+P6-M12 1#刨片机润滑系统电机 电机控制 断链超时时间 秒</v>
      </c>
      <c r="I600" s="10" t="str">
        <f t="shared" si="121"/>
        <v>DB1100,INT1604</v>
      </c>
      <c r="J600" s="13" t="str">
        <f>VLOOKUP(E600,起始地址定义!A:D,2,FALSE)</f>
        <v>DB1100</v>
      </c>
      <c r="K600" s="12" t="str">
        <f t="shared" si="122"/>
        <v>INT1604</v>
      </c>
      <c r="L600" s="13">
        <f>VLOOKUP(E600,起始地址定义!A:D,3,FALSE)</f>
        <v>1600</v>
      </c>
      <c r="M600" s="14">
        <f>VLOOKUP($F600,类型描述及偏移量!$C:$H,2,FALSE)</f>
        <v>4</v>
      </c>
      <c r="N600" s="14" t="str">
        <f>VLOOKUP($F600,类型描述及偏移量!$C:$H,3,FALSE)</f>
        <v>整型</v>
      </c>
      <c r="O600" s="14" t="str">
        <f>VLOOKUP($F600,类型描述及偏移量!$C:$H,4,FALSE)</f>
        <v>None</v>
      </c>
      <c r="P600" s="14" t="str">
        <f>VLOOKUP($F600,类型描述及偏移量!$C:$H,5,FALSE)</f>
        <v>No</v>
      </c>
      <c r="Q600" s="14" t="str">
        <f>VLOOKUP($F600,类型描述及偏移量!$C:$H,6,FALSE)</f>
        <v>断链超时时间 秒</v>
      </c>
    </row>
    <row r="601" hidden="1" spans="1:17">
      <c r="A601" s="12" t="str">
        <f t="shared" si="114"/>
        <v>CHP1</v>
      </c>
      <c r="B601" s="12" t="str">
        <f t="shared" si="115"/>
        <v>M8_M</v>
      </c>
      <c r="C601" s="12" t="str">
        <f t="shared" si="116"/>
        <v>BlockingTime</v>
      </c>
      <c r="D601" s="12" t="str">
        <f t="shared" si="117"/>
        <v>BP_Motor_var</v>
      </c>
      <c r="E601" s="13" t="str">
        <f t="shared" si="118"/>
        <v>CHP1_M8_M_BP_Motor_var</v>
      </c>
      <c r="F601" s="14" t="str">
        <f t="shared" si="119"/>
        <v>BP_Motor_var_BlockingTime</v>
      </c>
      <c r="G601" s="10" t="str">
        <f t="shared" si="120"/>
        <v>CHP1_M8_M_BlockingTime</v>
      </c>
      <c r="H601" s="10" t="str">
        <f>VLOOKUP(基本表格!E601,起始地址定义!A:D,4,FALSE)&amp;" "&amp;Q601</f>
        <v>2415+P6-M12 1#刨片机润滑系统电机 电机控制 堵料检测时间 秒</v>
      </c>
      <c r="I601" s="10" t="str">
        <f t="shared" si="121"/>
        <v>DB1100,INT1606</v>
      </c>
      <c r="J601" s="13" t="str">
        <f>VLOOKUP(E601,起始地址定义!A:D,2,FALSE)</f>
        <v>DB1100</v>
      </c>
      <c r="K601" s="12" t="str">
        <f t="shared" si="122"/>
        <v>INT1606</v>
      </c>
      <c r="L601" s="13">
        <f>VLOOKUP(E601,起始地址定义!A:D,3,FALSE)</f>
        <v>1600</v>
      </c>
      <c r="M601" s="14">
        <f>VLOOKUP($F601,类型描述及偏移量!$C:$H,2,FALSE)</f>
        <v>6</v>
      </c>
      <c r="N601" s="14" t="str">
        <f>VLOOKUP($F601,类型描述及偏移量!$C:$H,3,FALSE)</f>
        <v>整型</v>
      </c>
      <c r="O601" s="14" t="str">
        <f>VLOOKUP($F601,类型描述及偏移量!$C:$H,4,FALSE)</f>
        <v>None</v>
      </c>
      <c r="P601" s="14" t="str">
        <f>VLOOKUP($F601,类型描述及偏移量!$C:$H,5,FALSE)</f>
        <v>No</v>
      </c>
      <c r="Q601" s="14" t="str">
        <f>VLOOKUP($F601,类型描述及偏移量!$C:$H,6,FALSE)</f>
        <v>堵料检测时间 秒</v>
      </c>
    </row>
    <row r="602" hidden="1" spans="1:17">
      <c r="A602" s="12" t="str">
        <f t="shared" si="114"/>
        <v>CHP1</v>
      </c>
      <c r="B602" s="12" t="str">
        <f t="shared" si="115"/>
        <v>M8_M</v>
      </c>
      <c r="C602" s="12" t="str">
        <f t="shared" si="116"/>
        <v>PullSwitch_CHK</v>
      </c>
      <c r="D602" s="12" t="str">
        <f t="shared" si="117"/>
        <v>BP_Motor_var</v>
      </c>
      <c r="E602" s="13" t="str">
        <f t="shared" si="118"/>
        <v>CHP1_M8_M_BP_Motor_var</v>
      </c>
      <c r="F602" s="14" t="str">
        <f t="shared" si="119"/>
        <v>BP_Motor_var_PullSwitch_CHK</v>
      </c>
      <c r="G602" s="10" t="str">
        <f t="shared" si="120"/>
        <v>CHP1_M8_M_PullSwitch_CHK</v>
      </c>
      <c r="H602" s="10" t="str">
        <f>VLOOKUP(基本表格!E602,起始地址定义!A:D,4,FALSE)&amp;" "&amp;Q602</f>
        <v>2415+P6-M12 1#刨片机润滑系统电机 电机控制 拉线开关</v>
      </c>
      <c r="I602" s="10" t="str">
        <f t="shared" si="121"/>
        <v>DB1100,X1608.0</v>
      </c>
      <c r="J602" s="13" t="str">
        <f>VLOOKUP(E602,起始地址定义!A:D,2,FALSE)</f>
        <v>DB1100</v>
      </c>
      <c r="K602" s="12" t="str">
        <f t="shared" si="122"/>
        <v>X1608.0</v>
      </c>
      <c r="L602" s="13">
        <f>VLOOKUP(E602,起始地址定义!A:D,3,FALSE)</f>
        <v>1600</v>
      </c>
      <c r="M602" s="14">
        <f>VLOOKUP($F602,类型描述及偏移量!$C:$H,2,FALSE)</f>
        <v>8</v>
      </c>
      <c r="N602" s="14" t="str">
        <f>VLOOKUP($F602,类型描述及偏移量!$C:$H,3,FALSE)</f>
        <v>离散</v>
      </c>
      <c r="O602" s="14" t="str">
        <f>VLOOKUP($F602,类型描述及偏移量!$C:$H,4,FALSE)</f>
        <v>On</v>
      </c>
      <c r="P602" s="14" t="str">
        <f>VLOOKUP($F602,类型描述及偏移量!$C:$H,5,FALSE)</f>
        <v>Yes</v>
      </c>
      <c r="Q602" s="14" t="str">
        <f>VLOOKUP($F602,类型描述及偏移量!$C:$H,6,FALSE)</f>
        <v>拉线开关</v>
      </c>
    </row>
    <row r="603" hidden="1" spans="1:17">
      <c r="A603" s="12" t="str">
        <f t="shared" si="114"/>
        <v>CHP1</v>
      </c>
      <c r="B603" s="12" t="str">
        <f t="shared" si="115"/>
        <v>M8_M</v>
      </c>
      <c r="C603" s="12" t="str">
        <f t="shared" si="116"/>
        <v>LMD_ALM</v>
      </c>
      <c r="D603" s="12" t="str">
        <f t="shared" si="117"/>
        <v>BP_Motor_var</v>
      </c>
      <c r="E603" s="13" t="str">
        <f t="shared" si="118"/>
        <v>CHP1_M8_M_BP_Motor_var</v>
      </c>
      <c r="F603" s="14" t="str">
        <f t="shared" si="119"/>
        <v>BP_Motor_var_LMD_ALM</v>
      </c>
      <c r="G603" s="10" t="str">
        <f t="shared" si="120"/>
        <v>CHP1_M8_M_LMD_ALM</v>
      </c>
      <c r="H603" s="10" t="str">
        <f>VLOOKUP(基本表格!E603,起始地址定义!A:D,4,FALSE)&amp;" "&amp;Q603</f>
        <v>2415+P6-M12 1#刨片机润滑系统电机 电机控制 左跑偏报警</v>
      </c>
      <c r="I603" s="10" t="str">
        <f t="shared" si="121"/>
        <v>DB1100,X1608.1</v>
      </c>
      <c r="J603" s="13" t="str">
        <f>VLOOKUP(E603,起始地址定义!A:D,2,FALSE)</f>
        <v>DB1100</v>
      </c>
      <c r="K603" s="12" t="str">
        <f t="shared" si="122"/>
        <v>X1608.1</v>
      </c>
      <c r="L603" s="13">
        <f>VLOOKUP(E603,起始地址定义!A:D,3,FALSE)</f>
        <v>1600</v>
      </c>
      <c r="M603" s="14">
        <f>VLOOKUP($F603,类型描述及偏移量!$C:$H,2,FALSE)</f>
        <v>8.1</v>
      </c>
      <c r="N603" s="14" t="str">
        <f>VLOOKUP($F603,类型描述及偏移量!$C:$H,3,FALSE)</f>
        <v>离散</v>
      </c>
      <c r="O603" s="14" t="str">
        <f>VLOOKUP($F603,类型描述及偏移量!$C:$H,4,FALSE)</f>
        <v>On</v>
      </c>
      <c r="P603" s="14" t="str">
        <f>VLOOKUP($F603,类型描述及偏移量!$C:$H,5,FALSE)</f>
        <v>Yes</v>
      </c>
      <c r="Q603" s="14" t="str">
        <f>VLOOKUP($F603,类型描述及偏移量!$C:$H,6,FALSE)</f>
        <v>左跑偏报警</v>
      </c>
    </row>
    <row r="604" hidden="1" spans="1:17">
      <c r="A604" s="12" t="str">
        <f t="shared" si="114"/>
        <v>CHP1</v>
      </c>
      <c r="B604" s="12" t="str">
        <f t="shared" si="115"/>
        <v>M8_M</v>
      </c>
      <c r="C604" s="12" t="str">
        <f t="shared" si="116"/>
        <v>LMD_CHK_1</v>
      </c>
      <c r="D604" s="12" t="str">
        <f t="shared" si="117"/>
        <v>BP_Motor_var</v>
      </c>
      <c r="E604" s="13" t="str">
        <f t="shared" si="118"/>
        <v>CHP1_M8_M_BP_Motor_var</v>
      </c>
      <c r="F604" s="14" t="str">
        <f t="shared" si="119"/>
        <v>BP_Motor_var_LMD_CHK_1</v>
      </c>
      <c r="G604" s="10" t="str">
        <f t="shared" si="120"/>
        <v>CHP1_M8_M_LMD_CHK_1</v>
      </c>
      <c r="H604" s="10" t="str">
        <f>VLOOKUP(基本表格!E604,起始地址定义!A:D,4,FALSE)&amp;" "&amp;Q604</f>
        <v>2415+P6-M12 1#刨片机润滑系统电机 电机控制 左跑偏1检测</v>
      </c>
      <c r="I604" s="10" t="str">
        <f t="shared" si="121"/>
        <v>DB1100,X1608.2</v>
      </c>
      <c r="J604" s="13" t="str">
        <f>VLOOKUP(E604,起始地址定义!A:D,2,FALSE)</f>
        <v>DB1100</v>
      </c>
      <c r="K604" s="12" t="str">
        <f t="shared" si="122"/>
        <v>X1608.2</v>
      </c>
      <c r="L604" s="13">
        <f>VLOOKUP(E604,起始地址定义!A:D,3,FALSE)</f>
        <v>1600</v>
      </c>
      <c r="M604" s="14">
        <f>VLOOKUP($F604,类型描述及偏移量!$C:$H,2,FALSE)</f>
        <v>8.2</v>
      </c>
      <c r="N604" s="14" t="str">
        <f>VLOOKUP($F604,类型描述及偏移量!$C:$H,3,FALSE)</f>
        <v>离散</v>
      </c>
      <c r="O604" s="14" t="str">
        <f>VLOOKUP($F604,类型描述及偏移量!$C:$H,4,FALSE)</f>
        <v>None</v>
      </c>
      <c r="P604" s="14" t="str">
        <f>VLOOKUP($F604,类型描述及偏移量!$C:$H,5,FALSE)</f>
        <v>Yes</v>
      </c>
      <c r="Q604" s="14" t="str">
        <f>VLOOKUP($F604,类型描述及偏移量!$C:$H,6,FALSE)</f>
        <v>左跑偏1检测</v>
      </c>
    </row>
    <row r="605" hidden="1" spans="1:17">
      <c r="A605" s="12" t="str">
        <f t="shared" si="114"/>
        <v>CHP1</v>
      </c>
      <c r="B605" s="12" t="str">
        <f t="shared" si="115"/>
        <v>M8_M</v>
      </c>
      <c r="C605" s="12" t="str">
        <f t="shared" si="116"/>
        <v>LMD_EN</v>
      </c>
      <c r="D605" s="12" t="str">
        <f t="shared" si="117"/>
        <v>BP_Motor_var</v>
      </c>
      <c r="E605" s="13" t="str">
        <f t="shared" si="118"/>
        <v>CHP1_M8_M_BP_Motor_var</v>
      </c>
      <c r="F605" s="14" t="str">
        <f t="shared" si="119"/>
        <v>BP_Motor_var_LMD_EN</v>
      </c>
      <c r="G605" s="10" t="str">
        <f t="shared" si="120"/>
        <v>CHP1_M8_M_LMD_EN</v>
      </c>
      <c r="H605" s="10" t="str">
        <f>VLOOKUP(基本表格!E605,起始地址定义!A:D,4,FALSE)&amp;" "&amp;Q605</f>
        <v>2415+P6-M12 1#刨片机润滑系统电机 电机控制 左跑偏保护使能</v>
      </c>
      <c r="I605" s="10" t="str">
        <f t="shared" si="121"/>
        <v>DB1100,X1608.3</v>
      </c>
      <c r="J605" s="13" t="str">
        <f>VLOOKUP(E605,起始地址定义!A:D,2,FALSE)</f>
        <v>DB1100</v>
      </c>
      <c r="K605" s="12" t="str">
        <f t="shared" si="122"/>
        <v>X1608.3</v>
      </c>
      <c r="L605" s="13">
        <f>VLOOKUP(E605,起始地址定义!A:D,3,FALSE)</f>
        <v>1600</v>
      </c>
      <c r="M605" s="14">
        <f>VLOOKUP($F605,类型描述及偏移量!$C:$H,2,FALSE)</f>
        <v>8.3</v>
      </c>
      <c r="N605" s="14" t="str">
        <f>VLOOKUP($F605,类型描述及偏移量!$C:$H,3,FALSE)</f>
        <v>离散</v>
      </c>
      <c r="O605" s="14" t="str">
        <f>VLOOKUP($F605,类型描述及偏移量!$C:$H,4,FALSE)</f>
        <v>None</v>
      </c>
      <c r="P605" s="14" t="str">
        <f>VLOOKUP($F605,类型描述及偏移量!$C:$H,5,FALSE)</f>
        <v>No</v>
      </c>
      <c r="Q605" s="14" t="str">
        <f>VLOOKUP($F605,类型描述及偏移量!$C:$H,6,FALSE)</f>
        <v>左跑偏保护使能</v>
      </c>
    </row>
    <row r="606" hidden="1" spans="1:17">
      <c r="A606" s="12" t="str">
        <f t="shared" si="114"/>
        <v>CHP1</v>
      </c>
      <c r="B606" s="12" t="str">
        <f t="shared" si="115"/>
        <v>M8_M</v>
      </c>
      <c r="C606" s="12" t="str">
        <f t="shared" si="116"/>
        <v>LMD_Stop</v>
      </c>
      <c r="D606" s="12" t="str">
        <f t="shared" si="117"/>
        <v>BP_Motor_var</v>
      </c>
      <c r="E606" s="13" t="str">
        <f t="shared" si="118"/>
        <v>CHP1_M8_M_BP_Motor_var</v>
      </c>
      <c r="F606" s="14" t="str">
        <f t="shared" si="119"/>
        <v>BP_Motor_var_LMD_Stop</v>
      </c>
      <c r="G606" s="10" t="str">
        <f t="shared" si="120"/>
        <v>CHP1_M8_M_LMD_Stop</v>
      </c>
      <c r="H606" s="10" t="str">
        <f>VLOOKUP(基本表格!E606,起始地址定义!A:D,4,FALSE)&amp;" "&amp;Q606</f>
        <v>2415+P6-M12 1#刨片机润滑系统电机 电机控制 左跑偏导致停机</v>
      </c>
      <c r="I606" s="10" t="str">
        <f t="shared" si="121"/>
        <v>DB1100,X1608.4</v>
      </c>
      <c r="J606" s="13" t="str">
        <f>VLOOKUP(E606,起始地址定义!A:D,2,FALSE)</f>
        <v>DB1100</v>
      </c>
      <c r="K606" s="12" t="str">
        <f t="shared" si="122"/>
        <v>X1608.4</v>
      </c>
      <c r="L606" s="13">
        <f>VLOOKUP(E606,起始地址定义!A:D,3,FALSE)</f>
        <v>1600</v>
      </c>
      <c r="M606" s="14">
        <f>VLOOKUP($F606,类型描述及偏移量!$C:$H,2,FALSE)</f>
        <v>8.4</v>
      </c>
      <c r="N606" s="14" t="str">
        <f>VLOOKUP($F606,类型描述及偏移量!$C:$H,3,FALSE)</f>
        <v>离散</v>
      </c>
      <c r="O606" s="14" t="str">
        <f>VLOOKUP($F606,类型描述及偏移量!$C:$H,4,FALSE)</f>
        <v>On</v>
      </c>
      <c r="P606" s="14" t="str">
        <f>VLOOKUP($F606,类型描述及偏移量!$C:$H,5,FALSE)</f>
        <v>Yes</v>
      </c>
      <c r="Q606" s="14" t="str">
        <f>VLOOKUP($F606,类型描述及偏移量!$C:$H,6,FALSE)</f>
        <v>左跑偏导致停机</v>
      </c>
    </row>
    <row r="607" hidden="1" spans="1:17">
      <c r="A607" s="12" t="str">
        <f t="shared" si="114"/>
        <v>CHP1</v>
      </c>
      <c r="B607" s="12" t="str">
        <f t="shared" si="115"/>
        <v>M8_M</v>
      </c>
      <c r="C607" s="12" t="str">
        <f t="shared" si="116"/>
        <v>LMD_Time</v>
      </c>
      <c r="D607" s="12" t="str">
        <f t="shared" si="117"/>
        <v>BP_Motor_var</v>
      </c>
      <c r="E607" s="13" t="str">
        <f t="shared" si="118"/>
        <v>CHP1_M8_M_BP_Motor_var</v>
      </c>
      <c r="F607" s="14" t="str">
        <f t="shared" si="119"/>
        <v>BP_Motor_var_LMD_Time</v>
      </c>
      <c r="G607" s="10" t="str">
        <f t="shared" si="120"/>
        <v>CHP1_M8_M_LMD_Time</v>
      </c>
      <c r="H607" s="10" t="str">
        <f>VLOOKUP(基本表格!E607,起始地址定义!A:D,4,FALSE)&amp;" "&amp;Q607</f>
        <v>2415+P6-M12 1#刨片机润滑系统电机 电机控制 左跑偏检测时间</v>
      </c>
      <c r="I607" s="10" t="str">
        <f t="shared" si="121"/>
        <v>DB1100,INT1610</v>
      </c>
      <c r="J607" s="13" t="str">
        <f>VLOOKUP(E607,起始地址定义!A:D,2,FALSE)</f>
        <v>DB1100</v>
      </c>
      <c r="K607" s="12" t="str">
        <f t="shared" si="122"/>
        <v>INT1610</v>
      </c>
      <c r="L607" s="13">
        <f>VLOOKUP(E607,起始地址定义!A:D,3,FALSE)</f>
        <v>1600</v>
      </c>
      <c r="M607" s="14">
        <f>VLOOKUP($F607,类型描述及偏移量!$C:$H,2,FALSE)</f>
        <v>10</v>
      </c>
      <c r="N607" s="14" t="str">
        <f>VLOOKUP($F607,类型描述及偏移量!$C:$H,3,FALSE)</f>
        <v>整型</v>
      </c>
      <c r="O607" s="14" t="str">
        <f>VLOOKUP($F607,类型描述及偏移量!$C:$H,4,FALSE)</f>
        <v>None</v>
      </c>
      <c r="P607" s="14" t="str">
        <f>VLOOKUP($F607,类型描述及偏移量!$C:$H,5,FALSE)</f>
        <v>No</v>
      </c>
      <c r="Q607" s="14" t="str">
        <f>VLOOKUP($F607,类型描述及偏移量!$C:$H,6,FALSE)</f>
        <v>左跑偏检测时间</v>
      </c>
    </row>
    <row r="608" hidden="1" spans="1:17">
      <c r="A608" s="12" t="str">
        <f t="shared" si="114"/>
        <v>CHP1</v>
      </c>
      <c r="B608" s="12" t="str">
        <f t="shared" si="115"/>
        <v>M8_M</v>
      </c>
      <c r="C608" s="12" t="str">
        <f t="shared" si="116"/>
        <v>RMD_ALM</v>
      </c>
      <c r="D608" s="12" t="str">
        <f t="shared" si="117"/>
        <v>BP_Motor_var</v>
      </c>
      <c r="E608" s="13" t="str">
        <f t="shared" si="118"/>
        <v>CHP1_M8_M_BP_Motor_var</v>
      </c>
      <c r="F608" s="14" t="str">
        <f t="shared" si="119"/>
        <v>BP_Motor_var_RMD_ALM</v>
      </c>
      <c r="G608" s="10" t="str">
        <f t="shared" si="120"/>
        <v>CHP1_M8_M_RMD_ALM</v>
      </c>
      <c r="H608" s="10" t="str">
        <f>VLOOKUP(基本表格!E608,起始地址定义!A:D,4,FALSE)&amp;" "&amp;Q608</f>
        <v>2415+P6-M12 1#刨片机润滑系统电机 电机控制 右 跑偏报警</v>
      </c>
      <c r="I608" s="10" t="str">
        <f t="shared" si="121"/>
        <v>DB1100,X1612.0</v>
      </c>
      <c r="J608" s="13" t="str">
        <f>VLOOKUP(E608,起始地址定义!A:D,2,FALSE)</f>
        <v>DB1100</v>
      </c>
      <c r="K608" s="12" t="str">
        <f t="shared" si="122"/>
        <v>X1612.0</v>
      </c>
      <c r="L608" s="13">
        <f>VLOOKUP(E608,起始地址定义!A:D,3,FALSE)</f>
        <v>1600</v>
      </c>
      <c r="M608" s="14">
        <f>VLOOKUP($F608,类型描述及偏移量!$C:$H,2,FALSE)</f>
        <v>12</v>
      </c>
      <c r="N608" s="14" t="str">
        <f>VLOOKUP($F608,类型描述及偏移量!$C:$H,3,FALSE)</f>
        <v>离散</v>
      </c>
      <c r="O608" s="14" t="str">
        <f>VLOOKUP($F608,类型描述及偏移量!$C:$H,4,FALSE)</f>
        <v>On</v>
      </c>
      <c r="P608" s="14" t="str">
        <f>VLOOKUP($F608,类型描述及偏移量!$C:$H,5,FALSE)</f>
        <v>Yes</v>
      </c>
      <c r="Q608" s="14" t="str">
        <f>VLOOKUP($F608,类型描述及偏移量!$C:$H,6,FALSE)</f>
        <v>右 跑偏报警</v>
      </c>
    </row>
    <row r="609" hidden="1" spans="1:17">
      <c r="A609" s="12" t="str">
        <f t="shared" si="114"/>
        <v>CHP1</v>
      </c>
      <c r="B609" s="12" t="str">
        <f t="shared" si="115"/>
        <v>M8_M</v>
      </c>
      <c r="C609" s="12" t="str">
        <f t="shared" si="116"/>
        <v>RMD_CHK_1</v>
      </c>
      <c r="D609" s="12" t="str">
        <f t="shared" si="117"/>
        <v>BP_Motor_var</v>
      </c>
      <c r="E609" s="13" t="str">
        <f t="shared" si="118"/>
        <v>CHP1_M8_M_BP_Motor_var</v>
      </c>
      <c r="F609" s="14" t="str">
        <f t="shared" si="119"/>
        <v>BP_Motor_var_RMD_CHK_1</v>
      </c>
      <c r="G609" s="10" t="str">
        <f t="shared" si="120"/>
        <v>CHP1_M8_M_RMD_CHK_1</v>
      </c>
      <c r="H609" s="10" t="str">
        <f>VLOOKUP(基本表格!E609,起始地址定义!A:D,4,FALSE)&amp;" "&amp;Q609</f>
        <v>2415+P6-M12 1#刨片机润滑系统电机 电机控制 右跑偏1检测</v>
      </c>
      <c r="I609" s="10" t="str">
        <f t="shared" si="121"/>
        <v>DB1100,X1612.1</v>
      </c>
      <c r="J609" s="13" t="str">
        <f>VLOOKUP(E609,起始地址定义!A:D,2,FALSE)</f>
        <v>DB1100</v>
      </c>
      <c r="K609" s="12" t="str">
        <f t="shared" si="122"/>
        <v>X1612.1</v>
      </c>
      <c r="L609" s="13">
        <f>VLOOKUP(E609,起始地址定义!A:D,3,FALSE)</f>
        <v>1600</v>
      </c>
      <c r="M609" s="14">
        <f>VLOOKUP($F609,类型描述及偏移量!$C:$H,2,FALSE)</f>
        <v>12.1</v>
      </c>
      <c r="N609" s="14" t="str">
        <f>VLOOKUP($F609,类型描述及偏移量!$C:$H,3,FALSE)</f>
        <v>离散</v>
      </c>
      <c r="O609" s="14" t="str">
        <f>VLOOKUP($F609,类型描述及偏移量!$C:$H,4,FALSE)</f>
        <v>None</v>
      </c>
      <c r="P609" s="14" t="str">
        <f>VLOOKUP($F609,类型描述及偏移量!$C:$H,5,FALSE)</f>
        <v>Yes</v>
      </c>
      <c r="Q609" s="14" t="str">
        <f>VLOOKUP($F609,类型描述及偏移量!$C:$H,6,FALSE)</f>
        <v>右跑偏1检测</v>
      </c>
    </row>
    <row r="610" hidden="1" spans="1:17">
      <c r="A610" s="12" t="str">
        <f t="shared" si="114"/>
        <v>CHP1</v>
      </c>
      <c r="B610" s="12" t="str">
        <f t="shared" si="115"/>
        <v>M8_M</v>
      </c>
      <c r="C610" s="12" t="str">
        <f t="shared" si="116"/>
        <v>RMD_EN</v>
      </c>
      <c r="D610" s="12" t="str">
        <f t="shared" si="117"/>
        <v>BP_Motor_var</v>
      </c>
      <c r="E610" s="13" t="str">
        <f t="shared" si="118"/>
        <v>CHP1_M8_M_BP_Motor_var</v>
      </c>
      <c r="F610" s="14" t="str">
        <f t="shared" si="119"/>
        <v>BP_Motor_var_RMD_EN</v>
      </c>
      <c r="G610" s="10" t="str">
        <f t="shared" si="120"/>
        <v>CHP1_M8_M_RMD_EN</v>
      </c>
      <c r="H610" s="10" t="str">
        <f>VLOOKUP(基本表格!E610,起始地址定义!A:D,4,FALSE)&amp;" "&amp;Q610</f>
        <v>2415+P6-M12 1#刨片机润滑系统电机 电机控制 右跑偏保护使能</v>
      </c>
      <c r="I610" s="10" t="str">
        <f t="shared" si="121"/>
        <v>DB1100,X1612.2</v>
      </c>
      <c r="J610" s="13" t="str">
        <f>VLOOKUP(E610,起始地址定义!A:D,2,FALSE)</f>
        <v>DB1100</v>
      </c>
      <c r="K610" s="12" t="str">
        <f t="shared" si="122"/>
        <v>X1612.2</v>
      </c>
      <c r="L610" s="13">
        <f>VLOOKUP(E610,起始地址定义!A:D,3,FALSE)</f>
        <v>1600</v>
      </c>
      <c r="M610" s="14">
        <f>VLOOKUP($F610,类型描述及偏移量!$C:$H,2,FALSE)</f>
        <v>12.2</v>
      </c>
      <c r="N610" s="14" t="str">
        <f>VLOOKUP($F610,类型描述及偏移量!$C:$H,3,FALSE)</f>
        <v>离散</v>
      </c>
      <c r="O610" s="14" t="str">
        <f>VLOOKUP($F610,类型描述及偏移量!$C:$H,4,FALSE)</f>
        <v>None</v>
      </c>
      <c r="P610" s="14" t="str">
        <f>VLOOKUP($F610,类型描述及偏移量!$C:$H,5,FALSE)</f>
        <v>No</v>
      </c>
      <c r="Q610" s="14" t="str">
        <f>VLOOKUP($F610,类型描述及偏移量!$C:$H,6,FALSE)</f>
        <v>右跑偏保护使能</v>
      </c>
    </row>
    <row r="611" hidden="1" spans="1:17">
      <c r="A611" s="12" t="str">
        <f t="shared" si="114"/>
        <v>CHP1</v>
      </c>
      <c r="B611" s="12" t="str">
        <f t="shared" si="115"/>
        <v>M8_M</v>
      </c>
      <c r="C611" s="12" t="str">
        <f t="shared" si="116"/>
        <v>RMD_Stop</v>
      </c>
      <c r="D611" s="12" t="str">
        <f t="shared" si="117"/>
        <v>BP_Motor_var</v>
      </c>
      <c r="E611" s="13" t="str">
        <f t="shared" si="118"/>
        <v>CHP1_M8_M_BP_Motor_var</v>
      </c>
      <c r="F611" s="14" t="str">
        <f t="shared" si="119"/>
        <v>BP_Motor_var_RMD_Stop</v>
      </c>
      <c r="G611" s="10" t="str">
        <f t="shared" si="120"/>
        <v>CHP1_M8_M_RMD_Stop</v>
      </c>
      <c r="H611" s="10" t="str">
        <f>VLOOKUP(基本表格!E611,起始地址定义!A:D,4,FALSE)&amp;" "&amp;Q611</f>
        <v>2415+P6-M12 1#刨片机润滑系统电机 电机控制 右跑偏导致停机</v>
      </c>
      <c r="I611" s="10" t="str">
        <f t="shared" si="121"/>
        <v>DB1100,X1612.3</v>
      </c>
      <c r="J611" s="13" t="str">
        <f>VLOOKUP(E611,起始地址定义!A:D,2,FALSE)</f>
        <v>DB1100</v>
      </c>
      <c r="K611" s="12" t="str">
        <f t="shared" si="122"/>
        <v>X1612.3</v>
      </c>
      <c r="L611" s="13">
        <f>VLOOKUP(E611,起始地址定义!A:D,3,FALSE)</f>
        <v>1600</v>
      </c>
      <c r="M611" s="14">
        <f>VLOOKUP($F611,类型描述及偏移量!$C:$H,2,FALSE)</f>
        <v>12.3</v>
      </c>
      <c r="N611" s="14" t="str">
        <f>VLOOKUP($F611,类型描述及偏移量!$C:$H,3,FALSE)</f>
        <v>离散</v>
      </c>
      <c r="O611" s="14" t="str">
        <f>VLOOKUP($F611,类型描述及偏移量!$C:$H,4,FALSE)</f>
        <v>On</v>
      </c>
      <c r="P611" s="14" t="str">
        <f>VLOOKUP($F611,类型描述及偏移量!$C:$H,5,FALSE)</f>
        <v>Yes</v>
      </c>
      <c r="Q611" s="14" t="str">
        <f>VLOOKUP($F611,类型描述及偏移量!$C:$H,6,FALSE)</f>
        <v>右跑偏导致停机</v>
      </c>
    </row>
    <row r="612" hidden="1" spans="1:17">
      <c r="A612" s="12" t="str">
        <f t="shared" si="114"/>
        <v>CHP1</v>
      </c>
      <c r="B612" s="12" t="str">
        <f t="shared" si="115"/>
        <v>M8_M</v>
      </c>
      <c r="C612" s="12" t="str">
        <f t="shared" si="116"/>
        <v>RMD_Time</v>
      </c>
      <c r="D612" s="12" t="str">
        <f t="shared" si="117"/>
        <v>BP_Motor_var</v>
      </c>
      <c r="E612" s="13" t="str">
        <f t="shared" si="118"/>
        <v>CHP1_M8_M_BP_Motor_var</v>
      </c>
      <c r="F612" s="14" t="str">
        <f t="shared" si="119"/>
        <v>BP_Motor_var_RMD_Time</v>
      </c>
      <c r="G612" s="10" t="str">
        <f t="shared" si="120"/>
        <v>CHP1_M8_M_RMD_Time</v>
      </c>
      <c r="H612" s="10" t="str">
        <f>VLOOKUP(基本表格!E612,起始地址定义!A:D,4,FALSE)&amp;" "&amp;Q612</f>
        <v>2415+P6-M12 1#刨片机润滑系统电机 电机控制 右跑偏检测时间</v>
      </c>
      <c r="I612" s="10" t="str">
        <f t="shared" si="121"/>
        <v>DB1100,INT1614</v>
      </c>
      <c r="J612" s="13" t="str">
        <f>VLOOKUP(E612,起始地址定义!A:D,2,FALSE)</f>
        <v>DB1100</v>
      </c>
      <c r="K612" s="12" t="str">
        <f t="shared" si="122"/>
        <v>INT1614</v>
      </c>
      <c r="L612" s="13">
        <f>VLOOKUP(E612,起始地址定义!A:D,3,FALSE)</f>
        <v>1600</v>
      </c>
      <c r="M612" s="14">
        <f>VLOOKUP($F612,类型描述及偏移量!$C:$H,2,FALSE)</f>
        <v>14</v>
      </c>
      <c r="N612" s="14" t="str">
        <f>VLOOKUP($F612,类型描述及偏移量!$C:$H,3,FALSE)</f>
        <v>整型</v>
      </c>
      <c r="O612" s="14" t="str">
        <f>VLOOKUP($F612,类型描述及偏移量!$C:$H,4,FALSE)</f>
        <v>None</v>
      </c>
      <c r="P612" s="14" t="str">
        <f>VLOOKUP($F612,类型描述及偏移量!$C:$H,5,FALSE)</f>
        <v>No</v>
      </c>
      <c r="Q612" s="14" t="str">
        <f>VLOOKUP($F612,类型描述及偏移量!$C:$H,6,FALSE)</f>
        <v>右跑偏检测时间</v>
      </c>
    </row>
    <row r="613" hidden="1" spans="1:17">
      <c r="A613" s="12" t="str">
        <f t="shared" ref="A613:A630" si="123">A571</f>
        <v>CHP1</v>
      </c>
      <c r="B613" s="12" t="str">
        <f t="shared" ref="B613:B630" si="124">"M"&amp;RIGHT(LEFT(B571,FIND("_",B571,1)-1),LEN(LEFT(B571,FIND("_",B571,1)-1))-1)+1&amp;"_"&amp;RIGHT(B571,LEN(B571)-FIND("_",B571,1))</f>
        <v>M8_M</v>
      </c>
      <c r="C613" s="12" t="str">
        <f t="shared" ref="C613:C630" si="125">C571</f>
        <v>Motor_Delta</v>
      </c>
      <c r="D613" s="12" t="str">
        <f t="shared" ref="D613:D630" si="126">D571</f>
        <v>BP_Motor_var</v>
      </c>
      <c r="E613" s="13" t="str">
        <f t="shared" ref="E613:E630" si="127">A613&amp;"_"&amp;B613&amp;"_"&amp;D613</f>
        <v>CHP1_M8_M_BP_Motor_var</v>
      </c>
      <c r="F613" s="14" t="str">
        <f t="shared" ref="F613:F630" si="128">D613&amp;"_"&amp;C613</f>
        <v>BP_Motor_var_Motor_Delta</v>
      </c>
      <c r="G613" s="10" t="str">
        <f t="shared" ref="G613:G630" si="129">A613&amp;"_"&amp;IF(B613="DB","",B613&amp;"_")&amp;C613</f>
        <v>CHP1_M8_M_Motor_Delta</v>
      </c>
      <c r="H613" s="10" t="str">
        <f>VLOOKUP(基本表格!E613,起始地址定义!A:D,4,FALSE)&amp;" "&amp;Q613</f>
        <v>2415+P6-M12 1#刨片机润滑系统电机 电机控制 三角型</v>
      </c>
      <c r="I613" s="10" t="str">
        <f t="shared" ref="I613:I630" si="130">J613&amp;","&amp;K613</f>
        <v>DB1100,X1616.0</v>
      </c>
      <c r="J613" s="13" t="str">
        <f>VLOOKUP(E613,起始地址定义!A:D,2,FALSE)</f>
        <v>DB1100</v>
      </c>
      <c r="K613" s="12" t="str">
        <f t="shared" ref="K613:K630" si="131">IF(N613="离散","X",IF(N613="实型","REAL","INT"))&amp;IF(N613="离散",TEXT(L613+M613,"0.0"),L613+M613)</f>
        <v>X1616.0</v>
      </c>
      <c r="L613" s="13">
        <f>VLOOKUP(E613,起始地址定义!A:D,3,FALSE)</f>
        <v>1600</v>
      </c>
      <c r="M613" s="14">
        <f>VLOOKUP($F613,类型描述及偏移量!$C:$H,2,FALSE)</f>
        <v>16</v>
      </c>
      <c r="N613" s="14" t="str">
        <f>VLOOKUP($F613,类型描述及偏移量!$C:$H,3,FALSE)</f>
        <v>离散</v>
      </c>
      <c r="O613" s="14" t="str">
        <f>VLOOKUP($F613,类型描述及偏移量!$C:$H,4,FALSE)</f>
        <v>None</v>
      </c>
      <c r="P613" s="14" t="str">
        <f>VLOOKUP($F613,类型描述及偏移量!$C:$H,5,FALSE)</f>
        <v>Yes</v>
      </c>
      <c r="Q613" s="14" t="str">
        <f>VLOOKUP($F613,类型描述及偏移量!$C:$H,6,FALSE)</f>
        <v>三角型</v>
      </c>
    </row>
    <row r="614" hidden="1" spans="1:17">
      <c r="A614" s="12" t="str">
        <f t="shared" si="123"/>
        <v>CHP1</v>
      </c>
      <c r="B614" s="12" t="str">
        <f t="shared" si="124"/>
        <v>M8_M</v>
      </c>
      <c r="C614" s="12" t="str">
        <f t="shared" si="125"/>
        <v>Motor_Wye</v>
      </c>
      <c r="D614" s="12" t="str">
        <f t="shared" si="126"/>
        <v>BP_Motor_var</v>
      </c>
      <c r="E614" s="13" t="str">
        <f t="shared" si="127"/>
        <v>CHP1_M8_M_BP_Motor_var</v>
      </c>
      <c r="F614" s="14" t="str">
        <f t="shared" si="128"/>
        <v>BP_Motor_var_Motor_Wye</v>
      </c>
      <c r="G614" s="10" t="str">
        <f t="shared" si="129"/>
        <v>CHP1_M8_M_Motor_Wye</v>
      </c>
      <c r="H614" s="10" t="str">
        <f>VLOOKUP(基本表格!E614,起始地址定义!A:D,4,FALSE)&amp;" "&amp;Q614</f>
        <v>2415+P6-M12 1#刨片机润滑系统电机 电机控制 星型</v>
      </c>
      <c r="I614" s="10" t="str">
        <f t="shared" si="130"/>
        <v>DB1100,X1616.1</v>
      </c>
      <c r="J614" s="13" t="str">
        <f>VLOOKUP(E614,起始地址定义!A:D,2,FALSE)</f>
        <v>DB1100</v>
      </c>
      <c r="K614" s="12" t="str">
        <f t="shared" si="131"/>
        <v>X1616.1</v>
      </c>
      <c r="L614" s="13">
        <f>VLOOKUP(E614,起始地址定义!A:D,3,FALSE)</f>
        <v>1600</v>
      </c>
      <c r="M614" s="14">
        <f>VLOOKUP($F614,类型描述及偏移量!$C:$H,2,FALSE)</f>
        <v>16.1</v>
      </c>
      <c r="N614" s="14" t="str">
        <f>VLOOKUP($F614,类型描述及偏移量!$C:$H,3,FALSE)</f>
        <v>离散</v>
      </c>
      <c r="O614" s="14" t="str">
        <f>VLOOKUP($F614,类型描述及偏移量!$C:$H,4,FALSE)</f>
        <v>None</v>
      </c>
      <c r="P614" s="14" t="str">
        <f>VLOOKUP($F614,类型描述及偏移量!$C:$H,5,FALSE)</f>
        <v>Yes</v>
      </c>
      <c r="Q614" s="14" t="str">
        <f>VLOOKUP($F614,类型描述及偏移量!$C:$H,6,FALSE)</f>
        <v>星型</v>
      </c>
    </row>
    <row r="615" hidden="1" spans="1:17">
      <c r="A615" s="12" t="str">
        <f t="shared" si="123"/>
        <v>CHP1</v>
      </c>
      <c r="B615" s="12" t="str">
        <f t="shared" si="124"/>
        <v>M8_M</v>
      </c>
      <c r="C615" s="12" t="str">
        <f t="shared" si="125"/>
        <v>MSD</v>
      </c>
      <c r="D615" s="12" t="str">
        <f t="shared" si="126"/>
        <v>BP_Motor_var</v>
      </c>
      <c r="E615" s="13" t="str">
        <f t="shared" si="127"/>
        <v>CHP1_M8_M_BP_Motor_var</v>
      </c>
      <c r="F615" s="14" t="str">
        <f t="shared" si="128"/>
        <v>BP_Motor_var_MSD</v>
      </c>
      <c r="G615" s="10" t="str">
        <f t="shared" si="129"/>
        <v>CHP1_M8_M_MSD</v>
      </c>
      <c r="H615" s="10" t="str">
        <f>VLOOKUP(基本表格!E615,起始地址定义!A:D,4,FALSE)&amp;" "&amp;Q615</f>
        <v>2415+P6-M12 1#刨片机润滑系统电机 电机控制 维修开关</v>
      </c>
      <c r="I615" s="10" t="str">
        <f t="shared" si="130"/>
        <v>DB1100,X1616.2</v>
      </c>
      <c r="J615" s="13" t="str">
        <f>VLOOKUP(E615,起始地址定义!A:D,2,FALSE)</f>
        <v>DB1100</v>
      </c>
      <c r="K615" s="12" t="str">
        <f t="shared" si="131"/>
        <v>X1616.2</v>
      </c>
      <c r="L615" s="13">
        <f>VLOOKUP(E615,起始地址定义!A:D,3,FALSE)</f>
        <v>1600</v>
      </c>
      <c r="M615" s="14">
        <f>VLOOKUP($F615,类型描述及偏移量!$C:$H,2,FALSE)</f>
        <v>16.2</v>
      </c>
      <c r="N615" s="14" t="str">
        <f>VLOOKUP($F615,类型描述及偏移量!$C:$H,3,FALSE)</f>
        <v>离散</v>
      </c>
      <c r="O615" s="14" t="str">
        <f>VLOOKUP($F615,类型描述及偏移量!$C:$H,4,FALSE)</f>
        <v>On</v>
      </c>
      <c r="P615" s="14" t="str">
        <f>VLOOKUP($F615,类型描述及偏移量!$C:$H,5,FALSE)</f>
        <v>Yes</v>
      </c>
      <c r="Q615" s="14" t="str">
        <f>VLOOKUP($F615,类型描述及偏移量!$C:$H,6,FALSE)</f>
        <v>维修开关</v>
      </c>
    </row>
    <row r="616" hidden="1" spans="1:17">
      <c r="A616" s="12" t="str">
        <f t="shared" si="123"/>
        <v>CHP1</v>
      </c>
      <c r="B616" s="12" t="str">
        <f t="shared" si="124"/>
        <v>M8_M</v>
      </c>
      <c r="C616" s="12" t="str">
        <f t="shared" si="125"/>
        <v>LMD_CHK_2</v>
      </c>
      <c r="D616" s="12" t="str">
        <f t="shared" si="126"/>
        <v>BP_Motor_var</v>
      </c>
      <c r="E616" s="13" t="str">
        <f t="shared" si="127"/>
        <v>CHP1_M8_M_BP_Motor_var</v>
      </c>
      <c r="F616" s="14" t="str">
        <f t="shared" si="128"/>
        <v>BP_Motor_var_LMD_CHK_2</v>
      </c>
      <c r="G616" s="10" t="str">
        <f t="shared" si="129"/>
        <v>CHP1_M8_M_LMD_CHK_2</v>
      </c>
      <c r="H616" s="10" t="str">
        <f>VLOOKUP(基本表格!E616,起始地址定义!A:D,4,FALSE)&amp;" "&amp;Q616</f>
        <v>2415+P6-M12 1#刨片机润滑系统电机 电机控制 左跑偏2检测</v>
      </c>
      <c r="I616" s="10" t="str">
        <f t="shared" si="130"/>
        <v>DB1100,X1616.3</v>
      </c>
      <c r="J616" s="13" t="str">
        <f>VLOOKUP(E616,起始地址定义!A:D,2,FALSE)</f>
        <v>DB1100</v>
      </c>
      <c r="K616" s="12" t="str">
        <f t="shared" si="131"/>
        <v>X1616.3</v>
      </c>
      <c r="L616" s="13">
        <f>VLOOKUP(E616,起始地址定义!A:D,3,FALSE)</f>
        <v>1600</v>
      </c>
      <c r="M616" s="14">
        <f>VLOOKUP($F616,类型描述及偏移量!$C:$H,2,FALSE)</f>
        <v>16.3</v>
      </c>
      <c r="N616" s="14" t="str">
        <f>VLOOKUP($F616,类型描述及偏移量!$C:$H,3,FALSE)</f>
        <v>离散</v>
      </c>
      <c r="O616" s="14" t="str">
        <f>VLOOKUP($F616,类型描述及偏移量!$C:$H,4,FALSE)</f>
        <v>None</v>
      </c>
      <c r="P616" s="14" t="str">
        <f>VLOOKUP($F616,类型描述及偏移量!$C:$H,5,FALSE)</f>
        <v>Yes</v>
      </c>
      <c r="Q616" s="14" t="str">
        <f>VLOOKUP($F616,类型描述及偏移量!$C:$H,6,FALSE)</f>
        <v>左跑偏2检测</v>
      </c>
    </row>
    <row r="617" hidden="1" spans="1:17">
      <c r="A617" s="12" t="str">
        <f t="shared" si="123"/>
        <v>CHP1</v>
      </c>
      <c r="B617" s="12" t="str">
        <f t="shared" si="124"/>
        <v>M8_M</v>
      </c>
      <c r="C617" s="12" t="str">
        <f t="shared" si="125"/>
        <v>RMD_CHK_2</v>
      </c>
      <c r="D617" s="12" t="str">
        <f t="shared" si="126"/>
        <v>BP_Motor_var</v>
      </c>
      <c r="E617" s="13" t="str">
        <f t="shared" si="127"/>
        <v>CHP1_M8_M_BP_Motor_var</v>
      </c>
      <c r="F617" s="14" t="str">
        <f t="shared" si="128"/>
        <v>BP_Motor_var_RMD_CHK_2</v>
      </c>
      <c r="G617" s="10" t="str">
        <f t="shared" si="129"/>
        <v>CHP1_M8_M_RMD_CHK_2</v>
      </c>
      <c r="H617" s="10" t="str">
        <f>VLOOKUP(基本表格!E617,起始地址定义!A:D,4,FALSE)&amp;" "&amp;Q617</f>
        <v>2415+P6-M12 1#刨片机润滑系统电机 电机控制 右跑偏2检测</v>
      </c>
      <c r="I617" s="10" t="str">
        <f t="shared" si="130"/>
        <v>DB1100,X1616.4</v>
      </c>
      <c r="J617" s="13" t="str">
        <f>VLOOKUP(E617,起始地址定义!A:D,2,FALSE)</f>
        <v>DB1100</v>
      </c>
      <c r="K617" s="12" t="str">
        <f t="shared" si="131"/>
        <v>X1616.4</v>
      </c>
      <c r="L617" s="13">
        <f>VLOOKUP(E617,起始地址定义!A:D,3,FALSE)</f>
        <v>1600</v>
      </c>
      <c r="M617" s="14">
        <f>VLOOKUP($F617,类型描述及偏移量!$C:$H,2,FALSE)</f>
        <v>16.4</v>
      </c>
      <c r="N617" s="14" t="str">
        <f>VLOOKUP($F617,类型描述及偏移量!$C:$H,3,FALSE)</f>
        <v>离散</v>
      </c>
      <c r="O617" s="14" t="str">
        <f>VLOOKUP($F617,类型描述及偏移量!$C:$H,4,FALSE)</f>
        <v>None</v>
      </c>
      <c r="P617" s="14" t="str">
        <f>VLOOKUP($F617,类型描述及偏移量!$C:$H,5,FALSE)</f>
        <v>Yes</v>
      </c>
      <c r="Q617" s="14" t="str">
        <f>VLOOKUP($F617,类型描述及偏移量!$C:$H,6,FALSE)</f>
        <v>右跑偏2检测</v>
      </c>
    </row>
    <row r="618" hidden="1" spans="1:17">
      <c r="A618" s="12" t="str">
        <f t="shared" si="123"/>
        <v>CHP1</v>
      </c>
      <c r="B618" s="12" t="str">
        <f t="shared" si="124"/>
        <v>M8_M</v>
      </c>
      <c r="C618" s="12" t="str">
        <f t="shared" si="125"/>
        <v>InterStarTime</v>
      </c>
      <c r="D618" s="12" t="str">
        <f t="shared" si="126"/>
        <v>BP_Motor_var</v>
      </c>
      <c r="E618" s="13" t="str">
        <f t="shared" si="127"/>
        <v>CHP1_M8_M_BP_Motor_var</v>
      </c>
      <c r="F618" s="14" t="str">
        <f t="shared" si="128"/>
        <v>BP_Motor_var_InterStarTime</v>
      </c>
      <c r="G618" s="10" t="str">
        <f t="shared" si="129"/>
        <v>CHP1_M8_M_InterStarTime</v>
      </c>
      <c r="H618" s="10" t="str">
        <f>VLOOKUP(基本表格!E618,起始地址定义!A:D,4,FALSE)&amp;" "&amp;Q618</f>
        <v>2415+P6-M12 1#刨片机润滑系统电机 电机控制 联动启动延时</v>
      </c>
      <c r="I618" s="10" t="str">
        <f t="shared" si="130"/>
        <v>DB1100,INT1618</v>
      </c>
      <c r="J618" s="13" t="str">
        <f>VLOOKUP(E618,起始地址定义!A:D,2,FALSE)</f>
        <v>DB1100</v>
      </c>
      <c r="K618" s="12" t="str">
        <f t="shared" si="131"/>
        <v>INT1618</v>
      </c>
      <c r="L618" s="13">
        <f>VLOOKUP(E618,起始地址定义!A:D,3,FALSE)</f>
        <v>1600</v>
      </c>
      <c r="M618" s="14">
        <f>VLOOKUP($F618,类型描述及偏移量!$C:$H,2,FALSE)</f>
        <v>18</v>
      </c>
      <c r="N618" s="14" t="str">
        <f>VLOOKUP($F618,类型描述及偏移量!$C:$H,3,FALSE)</f>
        <v>整型</v>
      </c>
      <c r="O618" s="14" t="str">
        <f>VLOOKUP($F618,类型描述及偏移量!$C:$H,4,FALSE)</f>
        <v>None</v>
      </c>
      <c r="P618" s="14" t="str">
        <f>VLOOKUP($F618,类型描述及偏移量!$C:$H,5,FALSE)</f>
        <v>No</v>
      </c>
      <c r="Q618" s="14" t="str">
        <f>VLOOKUP($F618,类型描述及偏移量!$C:$H,6,FALSE)</f>
        <v>联动启动延时</v>
      </c>
    </row>
    <row r="619" hidden="1" spans="1:17">
      <c r="A619" s="12" t="str">
        <f t="shared" si="123"/>
        <v>CHP1</v>
      </c>
      <c r="B619" s="12" t="str">
        <f t="shared" si="124"/>
        <v>M8_M</v>
      </c>
      <c r="C619" s="12" t="str">
        <f t="shared" si="125"/>
        <v>Alt_TMR</v>
      </c>
      <c r="D619" s="12" t="str">
        <f t="shared" si="126"/>
        <v>BP_Motor_var</v>
      </c>
      <c r="E619" s="13" t="str">
        <f t="shared" si="127"/>
        <v>CHP1_M8_M_BP_Motor_var</v>
      </c>
      <c r="F619" s="14" t="str">
        <f t="shared" si="128"/>
        <v>BP_Motor_var_Alt_TMR</v>
      </c>
      <c r="G619" s="10" t="str">
        <f t="shared" si="129"/>
        <v>CHP1_M8_M_Alt_TMR</v>
      </c>
      <c r="H619" s="10" t="str">
        <f>VLOOKUP(基本表格!E619,起始地址定义!A:D,4,FALSE)&amp;" "&amp;Q619</f>
        <v>2415+P6-M12 1#刨片机润滑系统电机 电机控制 起动转换时间 秒</v>
      </c>
      <c r="I619" s="10" t="str">
        <f t="shared" si="130"/>
        <v>DB1100,INT1620</v>
      </c>
      <c r="J619" s="13" t="str">
        <f>VLOOKUP(E619,起始地址定义!A:D,2,FALSE)</f>
        <v>DB1100</v>
      </c>
      <c r="K619" s="12" t="str">
        <f t="shared" si="131"/>
        <v>INT1620</v>
      </c>
      <c r="L619" s="13">
        <f>VLOOKUP(E619,起始地址定义!A:D,3,FALSE)</f>
        <v>1600</v>
      </c>
      <c r="M619" s="14">
        <f>VLOOKUP($F619,类型描述及偏移量!$C:$H,2,FALSE)</f>
        <v>20</v>
      </c>
      <c r="N619" s="14" t="str">
        <f>VLOOKUP($F619,类型描述及偏移量!$C:$H,3,FALSE)</f>
        <v>整型</v>
      </c>
      <c r="O619" s="14" t="str">
        <f>VLOOKUP($F619,类型描述及偏移量!$C:$H,4,FALSE)</f>
        <v>None</v>
      </c>
      <c r="P619" s="14" t="str">
        <f>VLOOKUP($F619,类型描述及偏移量!$C:$H,5,FALSE)</f>
        <v>No</v>
      </c>
      <c r="Q619" s="14" t="str">
        <f>VLOOKUP($F619,类型描述及偏移量!$C:$H,6,FALSE)</f>
        <v>起动转换时间 秒</v>
      </c>
    </row>
    <row r="620" hidden="1" spans="1:17">
      <c r="A620" s="12" t="str">
        <f t="shared" si="123"/>
        <v>CHP1</v>
      </c>
      <c r="B620" s="12" t="str">
        <f t="shared" si="124"/>
        <v>M9_M</v>
      </c>
      <c r="C620" s="12" t="str">
        <f t="shared" si="125"/>
        <v>Enable</v>
      </c>
      <c r="D620" s="12" t="str">
        <f t="shared" si="126"/>
        <v>BP_Motor_var</v>
      </c>
      <c r="E620" s="13" t="str">
        <f t="shared" si="127"/>
        <v>CHP1_M9_M_BP_Motor_var</v>
      </c>
      <c r="F620" s="14" t="str">
        <f t="shared" si="128"/>
        <v>BP_Motor_var_Enable</v>
      </c>
      <c r="G620" s="10" t="str">
        <f t="shared" si="129"/>
        <v>CHP1_M9_M_Enable</v>
      </c>
      <c r="H620" s="10" t="str">
        <f>VLOOKUP(基本表格!E620,起始地址定义!A:D,4,FALSE)&amp;" "&amp;Q620</f>
        <v>2415+P6-M13 1#刨片机重物分离电机 电机控制 使能</v>
      </c>
      <c r="I620" s="10" t="str">
        <f t="shared" si="130"/>
        <v>DB1100,X1650.0</v>
      </c>
      <c r="J620" s="13" t="str">
        <f>VLOOKUP(E620,起始地址定义!A:D,2,FALSE)</f>
        <v>DB1100</v>
      </c>
      <c r="K620" s="12" t="str">
        <f t="shared" si="131"/>
        <v>X1650.0</v>
      </c>
      <c r="L620" s="13">
        <f>VLOOKUP(E620,起始地址定义!A:D,3,FALSE)</f>
        <v>1650</v>
      </c>
      <c r="M620" s="14">
        <f>VLOOKUP($F620,类型描述及偏移量!$C:$H,2,FALSE)</f>
        <v>0</v>
      </c>
      <c r="N620" s="14" t="str">
        <f>VLOOKUP($F620,类型描述及偏移量!$C:$H,3,FALSE)</f>
        <v>离散</v>
      </c>
      <c r="O620" s="14" t="str">
        <f>VLOOKUP($F620,类型描述及偏移量!$C:$H,4,FALSE)</f>
        <v>None</v>
      </c>
      <c r="P620" s="14" t="str">
        <f>VLOOKUP($F620,类型描述及偏移量!$C:$H,5,FALSE)</f>
        <v>No</v>
      </c>
      <c r="Q620" s="14" t="str">
        <f>VLOOKUP($F620,类型描述及偏移量!$C:$H,6,FALSE)</f>
        <v>使能</v>
      </c>
    </row>
    <row r="621" hidden="1" spans="1:17">
      <c r="A621" s="12" t="str">
        <f t="shared" si="123"/>
        <v>CHP1</v>
      </c>
      <c r="B621" s="12" t="str">
        <f t="shared" si="124"/>
        <v>M9_M</v>
      </c>
      <c r="C621" s="12" t="str">
        <f t="shared" si="125"/>
        <v>Auto_Status</v>
      </c>
      <c r="D621" s="12" t="str">
        <f t="shared" si="126"/>
        <v>BP_Motor_var</v>
      </c>
      <c r="E621" s="13" t="str">
        <f t="shared" si="127"/>
        <v>CHP1_M9_M_BP_Motor_var</v>
      </c>
      <c r="F621" s="14" t="str">
        <f t="shared" si="128"/>
        <v>BP_Motor_var_Auto_Status</v>
      </c>
      <c r="G621" s="10" t="str">
        <f t="shared" si="129"/>
        <v>CHP1_M9_M_Auto_Status</v>
      </c>
      <c r="H621" s="10" t="str">
        <f>VLOOKUP(基本表格!E621,起始地址定义!A:D,4,FALSE)&amp;" "&amp;Q621</f>
        <v>2415+P6-M13 1#刨片机重物分离电机 电机控制 手自动状态</v>
      </c>
      <c r="I621" s="10" t="str">
        <f t="shared" si="130"/>
        <v>DB1100,X1650.3</v>
      </c>
      <c r="J621" s="13" t="str">
        <f>VLOOKUP(E621,起始地址定义!A:D,2,FALSE)</f>
        <v>DB1100</v>
      </c>
      <c r="K621" s="12" t="str">
        <f t="shared" si="131"/>
        <v>X1650.3</v>
      </c>
      <c r="L621" s="13">
        <f>VLOOKUP(E621,起始地址定义!A:D,3,FALSE)</f>
        <v>1650</v>
      </c>
      <c r="M621" s="14">
        <f>VLOOKUP($F621,类型描述及偏移量!$C:$H,2,FALSE)</f>
        <v>0.3</v>
      </c>
      <c r="N621" s="14" t="str">
        <f>VLOOKUP($F621,类型描述及偏移量!$C:$H,3,FALSE)</f>
        <v>离散</v>
      </c>
      <c r="O621" s="14" t="str">
        <f>VLOOKUP($F621,类型描述及偏移量!$C:$H,4,FALSE)</f>
        <v>None</v>
      </c>
      <c r="P621" s="14" t="str">
        <f>VLOOKUP($F621,类型描述及偏移量!$C:$H,5,FALSE)</f>
        <v>Yes</v>
      </c>
      <c r="Q621" s="14" t="str">
        <f>VLOOKUP($F621,类型描述及偏移量!$C:$H,6,FALSE)</f>
        <v>手自动状态</v>
      </c>
    </row>
    <row r="622" hidden="1" spans="1:17">
      <c r="A622" s="12" t="str">
        <f t="shared" si="123"/>
        <v>CHP1</v>
      </c>
      <c r="B622" s="12" t="str">
        <f t="shared" si="124"/>
        <v>M9_M</v>
      </c>
      <c r="C622" s="12" t="str">
        <f t="shared" si="125"/>
        <v>Loc_Rem</v>
      </c>
      <c r="D622" s="12" t="str">
        <f t="shared" si="126"/>
        <v>BP_Motor_var</v>
      </c>
      <c r="E622" s="13" t="str">
        <f t="shared" si="127"/>
        <v>CHP1_M9_M_BP_Motor_var</v>
      </c>
      <c r="F622" s="14" t="str">
        <f t="shared" si="128"/>
        <v>BP_Motor_var_Loc_Rem</v>
      </c>
      <c r="G622" s="10" t="str">
        <f t="shared" si="129"/>
        <v>CHP1_M9_M_Loc_Rem</v>
      </c>
      <c r="H622" s="10" t="str">
        <f>VLOOKUP(基本表格!E622,起始地址定义!A:D,4,FALSE)&amp;" "&amp;Q622</f>
        <v>2415+P6-M13 1#刨片机重物分离电机 电机控制 本地/远程(检修/待机）</v>
      </c>
      <c r="I622" s="10" t="str">
        <f t="shared" si="130"/>
        <v>DB1100,X1650.4</v>
      </c>
      <c r="J622" s="13" t="str">
        <f>VLOOKUP(E622,起始地址定义!A:D,2,FALSE)</f>
        <v>DB1100</v>
      </c>
      <c r="K622" s="12" t="str">
        <f t="shared" si="131"/>
        <v>X1650.4</v>
      </c>
      <c r="L622" s="13">
        <f>VLOOKUP(E622,起始地址定义!A:D,3,FALSE)</f>
        <v>1650</v>
      </c>
      <c r="M622" s="14">
        <f>VLOOKUP($F622,类型描述及偏移量!$C:$H,2,FALSE)</f>
        <v>0.4</v>
      </c>
      <c r="N622" s="14" t="str">
        <f>VLOOKUP($F622,类型描述及偏移量!$C:$H,3,FALSE)</f>
        <v>离散</v>
      </c>
      <c r="O622" s="14" t="str">
        <f>VLOOKUP($F622,类型描述及偏移量!$C:$H,4,FALSE)</f>
        <v>None</v>
      </c>
      <c r="P622" s="14" t="str">
        <f>VLOOKUP($F622,类型描述及偏移量!$C:$H,5,FALSE)</f>
        <v>Yes</v>
      </c>
      <c r="Q622" s="14" t="str">
        <f>VLOOKUP($F622,类型描述及偏移量!$C:$H,6,FALSE)</f>
        <v>本地/远程(检修/待机）</v>
      </c>
    </row>
    <row r="623" hidden="1" spans="1:17">
      <c r="A623" s="12" t="str">
        <f t="shared" si="123"/>
        <v>CHP1</v>
      </c>
      <c r="B623" s="12" t="str">
        <f t="shared" si="124"/>
        <v>M9_M</v>
      </c>
      <c r="C623" s="12" t="str">
        <f t="shared" si="125"/>
        <v>ON_HMI</v>
      </c>
      <c r="D623" s="12" t="str">
        <f t="shared" si="126"/>
        <v>BP_Motor_var</v>
      </c>
      <c r="E623" s="13" t="str">
        <f t="shared" si="127"/>
        <v>CHP1_M9_M_BP_Motor_var</v>
      </c>
      <c r="F623" s="14" t="str">
        <f t="shared" si="128"/>
        <v>BP_Motor_var_ON_HMI</v>
      </c>
      <c r="G623" s="10" t="str">
        <f t="shared" si="129"/>
        <v>CHP1_M9_M_ON_HMI</v>
      </c>
      <c r="H623" s="10" t="str">
        <f>VLOOKUP(基本表格!E623,起始地址定义!A:D,4,FALSE)&amp;" "&amp;Q623</f>
        <v>2415+P6-M13 1#刨片机重物分离电机 电机控制 开启_上位机(正转)</v>
      </c>
      <c r="I623" s="10" t="str">
        <f t="shared" si="130"/>
        <v>DB1100,X1650.6</v>
      </c>
      <c r="J623" s="13" t="str">
        <f>VLOOKUP(E623,起始地址定义!A:D,2,FALSE)</f>
        <v>DB1100</v>
      </c>
      <c r="K623" s="12" t="str">
        <f t="shared" si="131"/>
        <v>X1650.6</v>
      </c>
      <c r="L623" s="13">
        <f>VLOOKUP(E623,起始地址定义!A:D,3,FALSE)</f>
        <v>1650</v>
      </c>
      <c r="M623" s="14">
        <f>VLOOKUP($F623,类型描述及偏移量!$C:$H,2,FALSE)</f>
        <v>0.6</v>
      </c>
      <c r="N623" s="14" t="str">
        <f>VLOOKUP($F623,类型描述及偏移量!$C:$H,3,FALSE)</f>
        <v>离散</v>
      </c>
      <c r="O623" s="14" t="str">
        <f>VLOOKUP($F623,类型描述及偏移量!$C:$H,4,FALSE)</f>
        <v>None</v>
      </c>
      <c r="P623" s="14" t="str">
        <f>VLOOKUP($F623,类型描述及偏移量!$C:$H,5,FALSE)</f>
        <v>No</v>
      </c>
      <c r="Q623" s="14" t="str">
        <f>VLOOKUP($F623,类型描述及偏移量!$C:$H,6,FALSE)</f>
        <v>开启_上位机(正转)</v>
      </c>
    </row>
    <row r="624" hidden="1" spans="1:17">
      <c r="A624" s="12" t="str">
        <f t="shared" si="123"/>
        <v>CHP1</v>
      </c>
      <c r="B624" s="12" t="str">
        <f t="shared" si="124"/>
        <v>M9_M</v>
      </c>
      <c r="C624" s="12" t="str">
        <f t="shared" si="125"/>
        <v>OFF_HMI</v>
      </c>
      <c r="D624" s="12" t="str">
        <f t="shared" si="126"/>
        <v>BP_Motor_var</v>
      </c>
      <c r="E624" s="13" t="str">
        <f t="shared" si="127"/>
        <v>CHP1_M9_M_BP_Motor_var</v>
      </c>
      <c r="F624" s="14" t="str">
        <f t="shared" si="128"/>
        <v>BP_Motor_var_OFF_HMI</v>
      </c>
      <c r="G624" s="10" t="str">
        <f t="shared" si="129"/>
        <v>CHP1_M9_M_OFF_HMI</v>
      </c>
      <c r="H624" s="10" t="str">
        <f>VLOOKUP(基本表格!E624,起始地址定义!A:D,4,FALSE)&amp;" "&amp;Q624</f>
        <v>2415+P6-M13 1#刨片机重物分离电机 电机控制 停止_上位机(反转)</v>
      </c>
      <c r="I624" s="10" t="str">
        <f t="shared" si="130"/>
        <v>DB1100,X1651.0</v>
      </c>
      <c r="J624" s="13" t="str">
        <f>VLOOKUP(E624,起始地址定义!A:D,2,FALSE)</f>
        <v>DB1100</v>
      </c>
      <c r="K624" s="12" t="str">
        <f t="shared" si="131"/>
        <v>X1651.0</v>
      </c>
      <c r="L624" s="13">
        <f>VLOOKUP(E624,起始地址定义!A:D,3,FALSE)</f>
        <v>1650</v>
      </c>
      <c r="M624" s="14">
        <f>VLOOKUP($F624,类型描述及偏移量!$C:$H,2,FALSE)</f>
        <v>1</v>
      </c>
      <c r="N624" s="14" t="str">
        <f>VLOOKUP($F624,类型描述及偏移量!$C:$H,3,FALSE)</f>
        <v>离散</v>
      </c>
      <c r="O624" s="14" t="str">
        <f>VLOOKUP($F624,类型描述及偏移量!$C:$H,4,FALSE)</f>
        <v>None</v>
      </c>
      <c r="P624" s="14" t="str">
        <f>VLOOKUP($F624,类型描述及偏移量!$C:$H,5,FALSE)</f>
        <v>No</v>
      </c>
      <c r="Q624" s="14" t="str">
        <f>VLOOKUP($F624,类型描述及偏移量!$C:$H,6,FALSE)</f>
        <v>停止_上位机(反转)</v>
      </c>
    </row>
    <row r="625" hidden="1" spans="1:17">
      <c r="A625" s="12" t="str">
        <f t="shared" si="123"/>
        <v>CHP1</v>
      </c>
      <c r="B625" s="12" t="str">
        <f t="shared" si="124"/>
        <v>M9_M</v>
      </c>
      <c r="C625" s="12" t="str">
        <f t="shared" si="125"/>
        <v>Fan</v>
      </c>
      <c r="D625" s="12" t="str">
        <f t="shared" si="126"/>
        <v>BP_Motor_var</v>
      </c>
      <c r="E625" s="13" t="str">
        <f t="shared" si="127"/>
        <v>CHP1_M9_M_BP_Motor_var</v>
      </c>
      <c r="F625" s="14" t="str">
        <f t="shared" si="128"/>
        <v>BP_Motor_var_Fan</v>
      </c>
      <c r="G625" s="10" t="str">
        <f t="shared" si="129"/>
        <v>CHP1_M9_M_Fan</v>
      </c>
      <c r="H625" s="10" t="str">
        <f>VLOOKUP(基本表格!E625,起始地址定义!A:D,4,FALSE)&amp;" "&amp;Q625</f>
        <v>2415+P6-M13 1#刨片机重物分离电机 电机控制 通风扇</v>
      </c>
      <c r="I625" s="10" t="str">
        <f t="shared" si="130"/>
        <v>DB1100,X1651.1</v>
      </c>
      <c r="J625" s="13" t="str">
        <f>VLOOKUP(E625,起始地址定义!A:D,2,FALSE)</f>
        <v>DB1100</v>
      </c>
      <c r="K625" s="12" t="str">
        <f t="shared" si="131"/>
        <v>X1651.1</v>
      </c>
      <c r="L625" s="13">
        <f>VLOOKUP(E625,起始地址定义!A:D,3,FALSE)</f>
        <v>1650</v>
      </c>
      <c r="M625" s="14">
        <f>VLOOKUP($F625,类型描述及偏移量!$C:$H,2,FALSE)</f>
        <v>1.1</v>
      </c>
      <c r="N625" s="14" t="str">
        <f>VLOOKUP($F625,类型描述及偏移量!$C:$H,3,FALSE)</f>
        <v>离散</v>
      </c>
      <c r="O625" s="14" t="str">
        <f>VLOOKUP($F625,类型描述及偏移量!$C:$H,4,FALSE)</f>
        <v>None</v>
      </c>
      <c r="P625" s="14" t="str">
        <f>VLOOKUP($F625,类型描述及偏移量!$C:$H,5,FALSE)</f>
        <v>Yes</v>
      </c>
      <c r="Q625" s="14" t="str">
        <f>VLOOKUP($F625,类型描述及偏移量!$C:$H,6,FALSE)</f>
        <v>通风扇</v>
      </c>
    </row>
    <row r="626" hidden="1" spans="1:17">
      <c r="A626" s="12" t="str">
        <f t="shared" si="123"/>
        <v>CHP1</v>
      </c>
      <c r="B626" s="12" t="str">
        <f t="shared" si="124"/>
        <v>M9_M</v>
      </c>
      <c r="C626" s="12" t="str">
        <f t="shared" si="125"/>
        <v>Motor</v>
      </c>
      <c r="D626" s="12" t="str">
        <f t="shared" si="126"/>
        <v>BP_Motor_var</v>
      </c>
      <c r="E626" s="13" t="str">
        <f t="shared" si="127"/>
        <v>CHP1_M9_M_BP_Motor_var</v>
      </c>
      <c r="F626" s="14" t="str">
        <f t="shared" si="128"/>
        <v>BP_Motor_var_Motor</v>
      </c>
      <c r="G626" s="10" t="str">
        <f t="shared" si="129"/>
        <v>CHP1_M9_M_Motor</v>
      </c>
      <c r="H626" s="10" t="str">
        <f>VLOOKUP(基本表格!E626,起始地址定义!A:D,4,FALSE)&amp;" "&amp;Q626</f>
        <v>2415+P6-M13 1#刨片机重物分离电机 电机控制 电机(正转）</v>
      </c>
      <c r="I626" s="10" t="str">
        <f t="shared" si="130"/>
        <v>DB1100,X1651.2</v>
      </c>
      <c r="J626" s="13" t="str">
        <f>VLOOKUP(E626,起始地址定义!A:D,2,FALSE)</f>
        <v>DB1100</v>
      </c>
      <c r="K626" s="12" t="str">
        <f t="shared" si="131"/>
        <v>X1651.2</v>
      </c>
      <c r="L626" s="13">
        <f>VLOOKUP(E626,起始地址定义!A:D,3,FALSE)</f>
        <v>1650</v>
      </c>
      <c r="M626" s="14">
        <f>VLOOKUP($F626,类型描述及偏移量!$C:$H,2,FALSE)</f>
        <v>1.2</v>
      </c>
      <c r="N626" s="14" t="str">
        <f>VLOOKUP($F626,类型描述及偏移量!$C:$H,3,FALSE)</f>
        <v>离散</v>
      </c>
      <c r="O626" s="14" t="str">
        <f>VLOOKUP($F626,类型描述及偏移量!$C:$H,4,FALSE)</f>
        <v>None</v>
      </c>
      <c r="P626" s="14" t="str">
        <f>VLOOKUP($F626,类型描述及偏移量!$C:$H,5,FALSE)</f>
        <v>Yes</v>
      </c>
      <c r="Q626" s="14" t="str">
        <f>VLOOKUP($F626,类型描述及偏移量!$C:$H,6,FALSE)</f>
        <v>电机(正转）</v>
      </c>
    </row>
    <row r="627" hidden="1" spans="1:17">
      <c r="A627" s="12" t="str">
        <f t="shared" si="123"/>
        <v>CHP1</v>
      </c>
      <c r="B627" s="12" t="str">
        <f t="shared" si="124"/>
        <v>M9_M</v>
      </c>
      <c r="C627" s="12" t="str">
        <f t="shared" si="125"/>
        <v>OL</v>
      </c>
      <c r="D627" s="12" t="str">
        <f t="shared" si="126"/>
        <v>BP_Motor_var</v>
      </c>
      <c r="E627" s="13" t="str">
        <f t="shared" si="127"/>
        <v>CHP1_M9_M_BP_Motor_var</v>
      </c>
      <c r="F627" s="14" t="str">
        <f t="shared" si="128"/>
        <v>BP_Motor_var_OL</v>
      </c>
      <c r="G627" s="10" t="str">
        <f t="shared" si="129"/>
        <v>CHP1_M9_M_OL</v>
      </c>
      <c r="H627" s="10" t="str">
        <f>VLOOKUP(基本表格!E627,起始地址定义!A:D,4,FALSE)&amp;" "&amp;Q627</f>
        <v>2415+P6-M13 1#刨片机重物分离电机 电机控制 电机过载</v>
      </c>
      <c r="I627" s="10" t="str">
        <f t="shared" si="130"/>
        <v>DB1100,X1651.3</v>
      </c>
      <c r="J627" s="13" t="str">
        <f>VLOOKUP(E627,起始地址定义!A:D,2,FALSE)</f>
        <v>DB1100</v>
      </c>
      <c r="K627" s="12" t="str">
        <f t="shared" si="131"/>
        <v>X1651.3</v>
      </c>
      <c r="L627" s="13">
        <f>VLOOKUP(E627,起始地址定义!A:D,3,FALSE)</f>
        <v>1650</v>
      </c>
      <c r="M627" s="14">
        <f>VLOOKUP($F627,类型描述及偏移量!$C:$H,2,FALSE)</f>
        <v>1.3</v>
      </c>
      <c r="N627" s="14" t="str">
        <f>VLOOKUP($F627,类型描述及偏移量!$C:$H,3,FALSE)</f>
        <v>离散</v>
      </c>
      <c r="O627" s="14" t="str">
        <f>VLOOKUP($F627,类型描述及偏移量!$C:$H,4,FALSE)</f>
        <v>On</v>
      </c>
      <c r="P627" s="14" t="str">
        <f>VLOOKUP($F627,类型描述及偏移量!$C:$H,5,FALSE)</f>
        <v>Yes</v>
      </c>
      <c r="Q627" s="14" t="str">
        <f>VLOOKUP($F627,类型描述及偏移量!$C:$H,6,FALSE)</f>
        <v>电机过载</v>
      </c>
    </row>
    <row r="628" hidden="1" spans="1:17">
      <c r="A628" s="12" t="str">
        <f t="shared" si="123"/>
        <v>CHP1</v>
      </c>
      <c r="B628" s="12" t="str">
        <f t="shared" si="124"/>
        <v>M9_M</v>
      </c>
      <c r="C628" s="12" t="str">
        <f t="shared" si="125"/>
        <v>Fan_OL</v>
      </c>
      <c r="D628" s="12" t="str">
        <f t="shared" si="126"/>
        <v>BP_Motor_var</v>
      </c>
      <c r="E628" s="13" t="str">
        <f t="shared" si="127"/>
        <v>CHP1_M9_M_BP_Motor_var</v>
      </c>
      <c r="F628" s="14" t="str">
        <f t="shared" si="128"/>
        <v>BP_Motor_var_Fan_OL</v>
      </c>
      <c r="G628" s="10" t="str">
        <f t="shared" si="129"/>
        <v>CHP1_M9_M_Fan_OL</v>
      </c>
      <c r="H628" s="10" t="str">
        <f>VLOOKUP(基本表格!E628,起始地址定义!A:D,4,FALSE)&amp;" "&amp;Q628</f>
        <v>2415+P6-M13 1#刨片机重物分离电机 电机控制 风扇过载</v>
      </c>
      <c r="I628" s="10" t="str">
        <f t="shared" si="130"/>
        <v>DB1100,X1651.4</v>
      </c>
      <c r="J628" s="13" t="str">
        <f>VLOOKUP(E628,起始地址定义!A:D,2,FALSE)</f>
        <v>DB1100</v>
      </c>
      <c r="K628" s="12" t="str">
        <f t="shared" si="131"/>
        <v>X1651.4</v>
      </c>
      <c r="L628" s="13">
        <f>VLOOKUP(E628,起始地址定义!A:D,3,FALSE)</f>
        <v>1650</v>
      </c>
      <c r="M628" s="14">
        <f>VLOOKUP($F628,类型描述及偏移量!$C:$H,2,FALSE)</f>
        <v>1.4</v>
      </c>
      <c r="N628" s="14" t="str">
        <f>VLOOKUP($F628,类型描述及偏移量!$C:$H,3,FALSE)</f>
        <v>离散</v>
      </c>
      <c r="O628" s="14" t="str">
        <f>VLOOKUP($F628,类型描述及偏移量!$C:$H,4,FALSE)</f>
        <v>On</v>
      </c>
      <c r="P628" s="14" t="str">
        <f>VLOOKUP($F628,类型描述及偏移量!$C:$H,5,FALSE)</f>
        <v>Yes</v>
      </c>
      <c r="Q628" s="14" t="str">
        <f>VLOOKUP($F628,类型描述及偏移量!$C:$H,6,FALSE)</f>
        <v>风扇过载</v>
      </c>
    </row>
    <row r="629" hidden="1" spans="1:17">
      <c r="A629" s="12" t="str">
        <f t="shared" si="123"/>
        <v>CHP1</v>
      </c>
      <c r="B629" s="12" t="str">
        <f t="shared" si="124"/>
        <v>M9_M</v>
      </c>
      <c r="C629" s="12" t="str">
        <f t="shared" si="125"/>
        <v>RunSig</v>
      </c>
      <c r="D629" s="12" t="str">
        <f t="shared" si="126"/>
        <v>BP_Motor_var</v>
      </c>
      <c r="E629" s="13" t="str">
        <f t="shared" si="127"/>
        <v>CHP1_M9_M_BP_Motor_var</v>
      </c>
      <c r="F629" s="14" t="str">
        <f t="shared" si="128"/>
        <v>BP_Motor_var_RunSig</v>
      </c>
      <c r="G629" s="10" t="str">
        <f t="shared" si="129"/>
        <v>CHP1_M9_M_RunSig</v>
      </c>
      <c r="H629" s="10" t="str">
        <f>VLOOKUP(基本表格!E629,起始地址定义!A:D,4,FALSE)&amp;" "&amp;Q629</f>
        <v>2415+P6-M13 1#刨片机重物分离电机 电机控制 电机运行指示</v>
      </c>
      <c r="I629" s="10" t="str">
        <f t="shared" si="130"/>
        <v>DB1100,X1651.5</v>
      </c>
      <c r="J629" s="13" t="str">
        <f>VLOOKUP(E629,起始地址定义!A:D,2,FALSE)</f>
        <v>DB1100</v>
      </c>
      <c r="K629" s="12" t="str">
        <f t="shared" si="131"/>
        <v>X1651.5</v>
      </c>
      <c r="L629" s="13">
        <f>VLOOKUP(E629,起始地址定义!A:D,3,FALSE)</f>
        <v>1650</v>
      </c>
      <c r="M629" s="14">
        <f>VLOOKUP($F629,类型描述及偏移量!$C:$H,2,FALSE)</f>
        <v>1.5</v>
      </c>
      <c r="N629" s="14" t="str">
        <f>VLOOKUP($F629,类型描述及偏移量!$C:$H,3,FALSE)</f>
        <v>离散</v>
      </c>
      <c r="O629" s="14" t="str">
        <f>VLOOKUP($F629,类型描述及偏移量!$C:$H,4,FALSE)</f>
        <v>None</v>
      </c>
      <c r="P629" s="14" t="str">
        <f>VLOOKUP($F629,类型描述及偏移量!$C:$H,5,FALSE)</f>
        <v>Yes</v>
      </c>
      <c r="Q629" s="14" t="str">
        <f>VLOOKUP($F629,类型描述及偏移量!$C:$H,6,FALSE)</f>
        <v>电机运行指示</v>
      </c>
    </row>
    <row r="630" hidden="1" spans="1:17">
      <c r="A630" s="12" t="str">
        <f t="shared" si="123"/>
        <v>CHP1</v>
      </c>
      <c r="B630" s="12" t="str">
        <f t="shared" si="124"/>
        <v>M9_M</v>
      </c>
      <c r="C630" s="12" t="str">
        <f t="shared" si="125"/>
        <v>Break_ALM</v>
      </c>
      <c r="D630" s="12" t="str">
        <f t="shared" si="126"/>
        <v>BP_Motor_var</v>
      </c>
      <c r="E630" s="13" t="str">
        <f t="shared" si="127"/>
        <v>CHP1_M9_M_BP_Motor_var</v>
      </c>
      <c r="F630" s="14" t="str">
        <f t="shared" si="128"/>
        <v>BP_Motor_var_Break_ALM</v>
      </c>
      <c r="G630" s="10" t="str">
        <f t="shared" si="129"/>
        <v>CHP1_M9_M_Break_ALM</v>
      </c>
      <c r="H630" s="10" t="str">
        <f>VLOOKUP(基本表格!E630,起始地址定义!A:D,4,FALSE)&amp;" "&amp;Q630</f>
        <v>2415+P6-M13 1#刨片机重物分离电机 电机控制 断链报警</v>
      </c>
      <c r="I630" s="10" t="str">
        <f t="shared" si="130"/>
        <v>DB1100,X1651.6</v>
      </c>
      <c r="J630" s="13" t="str">
        <f>VLOOKUP(E630,起始地址定义!A:D,2,FALSE)</f>
        <v>DB1100</v>
      </c>
      <c r="K630" s="12" t="str">
        <f t="shared" si="131"/>
        <v>X1651.6</v>
      </c>
      <c r="L630" s="13">
        <f>VLOOKUP(E630,起始地址定义!A:D,3,FALSE)</f>
        <v>1650</v>
      </c>
      <c r="M630" s="14">
        <f>VLOOKUP($F630,类型描述及偏移量!$C:$H,2,FALSE)</f>
        <v>1.6</v>
      </c>
      <c r="N630" s="14" t="str">
        <f>VLOOKUP($F630,类型描述及偏移量!$C:$H,3,FALSE)</f>
        <v>离散</v>
      </c>
      <c r="O630" s="14" t="str">
        <f>VLOOKUP($F630,类型描述及偏移量!$C:$H,4,FALSE)</f>
        <v>On</v>
      </c>
      <c r="P630" s="14" t="str">
        <f>VLOOKUP($F630,类型描述及偏移量!$C:$H,5,FALSE)</f>
        <v>Yes</v>
      </c>
      <c r="Q630" s="14" t="str">
        <f>VLOOKUP($F630,类型描述及偏移量!$C:$H,6,FALSE)</f>
        <v>断链报警</v>
      </c>
    </row>
    <row r="631" hidden="1" spans="1:17">
      <c r="A631" s="12" t="str">
        <f t="shared" ref="A631:A662" si="132">A589</f>
        <v>CHP1</v>
      </c>
      <c r="B631" s="12" t="str">
        <f t="shared" ref="B631:B662" si="133">"M"&amp;RIGHT(LEFT(B589,FIND("_",B589,1)-1),LEN(LEFT(B589,FIND("_",B589,1)-1))-1)+1&amp;"_"&amp;RIGHT(B589,LEN(B589)-FIND("_",B589,1))</f>
        <v>M9_M</v>
      </c>
      <c r="C631" s="12" t="str">
        <f t="shared" ref="C631:C662" si="134">C589</f>
        <v>Break_CHK</v>
      </c>
      <c r="D631" s="12" t="str">
        <f t="shared" ref="D631:D662" si="135">D589</f>
        <v>BP_Motor_var</v>
      </c>
      <c r="E631" s="13" t="str">
        <f t="shared" ref="E631:E662" si="136">A631&amp;"_"&amp;B631&amp;"_"&amp;D631</f>
        <v>CHP1_M9_M_BP_Motor_var</v>
      </c>
      <c r="F631" s="14" t="str">
        <f t="shared" ref="F631:F662" si="137">D631&amp;"_"&amp;C631</f>
        <v>BP_Motor_var_Break_CHK</v>
      </c>
      <c r="G631" s="10" t="str">
        <f t="shared" ref="G631:G662" si="138">A631&amp;"_"&amp;IF(B631="DB","",B631&amp;"_")&amp;C631</f>
        <v>CHP1_M9_M_Break_CHK</v>
      </c>
      <c r="H631" s="10" t="str">
        <f>VLOOKUP(基本表格!E631,起始地址定义!A:D,4,FALSE)&amp;" "&amp;Q631</f>
        <v>2415+P6-M13 1#刨片机重物分离电机 电机控制 断链检测</v>
      </c>
      <c r="I631" s="10" t="str">
        <f t="shared" ref="I631:I662" si="139">J631&amp;","&amp;K631</f>
        <v>DB1100,X1651.7</v>
      </c>
      <c r="J631" s="13" t="str">
        <f>VLOOKUP(E631,起始地址定义!A:D,2,FALSE)</f>
        <v>DB1100</v>
      </c>
      <c r="K631" s="12" t="str">
        <f t="shared" ref="K631:K662" si="140">IF(N631="离散","X",IF(N631="实型","REAL","INT"))&amp;IF(N631="离散",TEXT(L631+M631,"0.0"),L631+M631)</f>
        <v>X1651.7</v>
      </c>
      <c r="L631" s="13">
        <f>VLOOKUP(E631,起始地址定义!A:D,3,FALSE)</f>
        <v>1650</v>
      </c>
      <c r="M631" s="14">
        <f>VLOOKUP($F631,类型描述及偏移量!$C:$H,2,FALSE)</f>
        <v>1.7</v>
      </c>
      <c r="N631" s="14" t="str">
        <f>VLOOKUP($F631,类型描述及偏移量!$C:$H,3,FALSE)</f>
        <v>离散</v>
      </c>
      <c r="O631" s="14" t="str">
        <f>VLOOKUP($F631,类型描述及偏移量!$C:$H,4,FALSE)</f>
        <v>None</v>
      </c>
      <c r="P631" s="14" t="str">
        <f>VLOOKUP($F631,类型描述及偏移量!$C:$H,5,FALSE)</f>
        <v>Yes</v>
      </c>
      <c r="Q631" s="14" t="str">
        <f>VLOOKUP($F631,类型描述及偏移量!$C:$H,6,FALSE)</f>
        <v>断链检测</v>
      </c>
    </row>
    <row r="632" hidden="1" spans="1:17">
      <c r="A632" s="12" t="str">
        <f t="shared" si="132"/>
        <v>CHP1</v>
      </c>
      <c r="B632" s="12" t="str">
        <f t="shared" si="133"/>
        <v>M9_M</v>
      </c>
      <c r="C632" s="12" t="str">
        <f t="shared" si="134"/>
        <v>INV_Res_HMI</v>
      </c>
      <c r="D632" s="12" t="str">
        <f t="shared" si="135"/>
        <v>BP_Motor_var</v>
      </c>
      <c r="E632" s="13" t="str">
        <f t="shared" si="136"/>
        <v>CHP1_M9_M_BP_Motor_var</v>
      </c>
      <c r="F632" s="14" t="str">
        <f t="shared" si="137"/>
        <v>BP_Motor_var_INV_Res_HMI</v>
      </c>
      <c r="G632" s="10" t="str">
        <f t="shared" si="138"/>
        <v>CHP1_M9_M_INV_Res_HMI</v>
      </c>
      <c r="H632" s="10" t="str">
        <f>VLOOKUP(基本表格!E632,起始地址定义!A:D,4,FALSE)&amp;" "&amp;Q632</f>
        <v>2415+P6-M13 1#刨片机重物分离电机 电机控制 复位</v>
      </c>
      <c r="I632" s="10" t="str">
        <f t="shared" si="139"/>
        <v>DB1100,X1652.0</v>
      </c>
      <c r="J632" s="13" t="str">
        <f>VLOOKUP(E632,起始地址定义!A:D,2,FALSE)</f>
        <v>DB1100</v>
      </c>
      <c r="K632" s="12" t="str">
        <f t="shared" si="140"/>
        <v>X1652.0</v>
      </c>
      <c r="L632" s="13">
        <f>VLOOKUP(E632,起始地址定义!A:D,3,FALSE)</f>
        <v>1650</v>
      </c>
      <c r="M632" s="14">
        <f>VLOOKUP($F632,类型描述及偏移量!$C:$H,2,FALSE)</f>
        <v>2</v>
      </c>
      <c r="N632" s="14" t="str">
        <f>VLOOKUP($F632,类型描述及偏移量!$C:$H,3,FALSE)</f>
        <v>离散</v>
      </c>
      <c r="O632" s="14" t="str">
        <f>VLOOKUP($F632,类型描述及偏移量!$C:$H,4,FALSE)</f>
        <v>None</v>
      </c>
      <c r="P632" s="14" t="str">
        <f>VLOOKUP($F632,类型描述及偏移量!$C:$H,5,FALSE)</f>
        <v>No</v>
      </c>
      <c r="Q632" s="14" t="str">
        <f>VLOOKUP($F632,类型描述及偏移量!$C:$H,6,FALSE)</f>
        <v>复位</v>
      </c>
    </row>
    <row r="633" hidden="1" spans="1:17">
      <c r="A633" s="12" t="str">
        <f t="shared" si="132"/>
        <v>CHP1</v>
      </c>
      <c r="B633" s="12" t="str">
        <f t="shared" si="133"/>
        <v>M9_M</v>
      </c>
      <c r="C633" s="12" t="str">
        <f t="shared" si="134"/>
        <v>Break_EN</v>
      </c>
      <c r="D633" s="12" t="str">
        <f t="shared" si="135"/>
        <v>BP_Motor_var</v>
      </c>
      <c r="E633" s="13" t="str">
        <f t="shared" si="136"/>
        <v>CHP1_M9_M_BP_Motor_var</v>
      </c>
      <c r="F633" s="14" t="str">
        <f t="shared" si="137"/>
        <v>BP_Motor_var_Break_EN</v>
      </c>
      <c r="G633" s="10" t="str">
        <f t="shared" si="138"/>
        <v>CHP1_M9_M_Break_EN</v>
      </c>
      <c r="H633" s="10" t="str">
        <f>VLOOKUP(基本表格!E633,起始地址定义!A:D,4,FALSE)&amp;" "&amp;Q633</f>
        <v>2415+P6-M13 1#刨片机重物分离电机 电机控制 断链保护使能</v>
      </c>
      <c r="I633" s="10" t="str">
        <f t="shared" si="139"/>
        <v>DB1100,X1652.1</v>
      </c>
      <c r="J633" s="13" t="str">
        <f>VLOOKUP(E633,起始地址定义!A:D,2,FALSE)</f>
        <v>DB1100</v>
      </c>
      <c r="K633" s="12" t="str">
        <f t="shared" si="140"/>
        <v>X1652.1</v>
      </c>
      <c r="L633" s="13">
        <f>VLOOKUP(E633,起始地址定义!A:D,3,FALSE)</f>
        <v>1650</v>
      </c>
      <c r="M633" s="14">
        <f>VLOOKUP($F633,类型描述及偏移量!$C:$H,2,FALSE)</f>
        <v>2.1</v>
      </c>
      <c r="N633" s="14" t="str">
        <f>VLOOKUP($F633,类型描述及偏移量!$C:$H,3,FALSE)</f>
        <v>离散</v>
      </c>
      <c r="O633" s="14" t="str">
        <f>VLOOKUP($F633,类型描述及偏移量!$C:$H,4,FALSE)</f>
        <v>None</v>
      </c>
      <c r="P633" s="14" t="str">
        <f>VLOOKUP($F633,类型描述及偏移量!$C:$H,5,FALSE)</f>
        <v>No</v>
      </c>
      <c r="Q633" s="14" t="str">
        <f>VLOOKUP($F633,类型描述及偏移量!$C:$H,6,FALSE)</f>
        <v>断链保护使能</v>
      </c>
    </row>
    <row r="634" hidden="1" spans="1:17">
      <c r="A634" s="12" t="str">
        <f t="shared" si="132"/>
        <v>CHP1</v>
      </c>
      <c r="B634" s="12" t="str">
        <f t="shared" si="133"/>
        <v>M9_M</v>
      </c>
      <c r="C634" s="12" t="str">
        <f t="shared" si="134"/>
        <v>Break_Stop</v>
      </c>
      <c r="D634" s="12" t="str">
        <f t="shared" si="135"/>
        <v>BP_Motor_var</v>
      </c>
      <c r="E634" s="13" t="str">
        <f t="shared" si="136"/>
        <v>CHP1_M9_M_BP_Motor_var</v>
      </c>
      <c r="F634" s="14" t="str">
        <f t="shared" si="137"/>
        <v>BP_Motor_var_Break_Stop</v>
      </c>
      <c r="G634" s="10" t="str">
        <f t="shared" si="138"/>
        <v>CHP1_M9_M_Break_Stop</v>
      </c>
      <c r="H634" s="10" t="str">
        <f>VLOOKUP(基本表格!E634,起始地址定义!A:D,4,FALSE)&amp;" "&amp;Q634</f>
        <v>2415+P6-M13 1#刨片机重物分离电机 电机控制 断链导致停机</v>
      </c>
      <c r="I634" s="10" t="str">
        <f t="shared" si="139"/>
        <v>DB1100,X1652.2</v>
      </c>
      <c r="J634" s="13" t="str">
        <f>VLOOKUP(E634,起始地址定义!A:D,2,FALSE)</f>
        <v>DB1100</v>
      </c>
      <c r="K634" s="12" t="str">
        <f t="shared" si="140"/>
        <v>X1652.2</v>
      </c>
      <c r="L634" s="13">
        <f>VLOOKUP(E634,起始地址定义!A:D,3,FALSE)</f>
        <v>1650</v>
      </c>
      <c r="M634" s="14">
        <f>VLOOKUP($F634,类型描述及偏移量!$C:$H,2,FALSE)</f>
        <v>2.2</v>
      </c>
      <c r="N634" s="14" t="str">
        <f>VLOOKUP($F634,类型描述及偏移量!$C:$H,3,FALSE)</f>
        <v>离散</v>
      </c>
      <c r="O634" s="14" t="str">
        <f>VLOOKUP($F634,类型描述及偏移量!$C:$H,4,FALSE)</f>
        <v>On</v>
      </c>
      <c r="P634" s="14" t="str">
        <f>VLOOKUP($F634,类型描述及偏移量!$C:$H,5,FALSE)</f>
        <v>Yes</v>
      </c>
      <c r="Q634" s="14" t="str">
        <f>VLOOKUP($F634,类型描述及偏移量!$C:$H,6,FALSE)</f>
        <v>断链导致停机</v>
      </c>
    </row>
    <row r="635" hidden="1" spans="1:17">
      <c r="A635" s="12" t="str">
        <f t="shared" si="132"/>
        <v>CHP1</v>
      </c>
      <c r="B635" s="12" t="str">
        <f t="shared" si="133"/>
        <v>M9_M</v>
      </c>
      <c r="C635" s="12" t="str">
        <f t="shared" si="134"/>
        <v>Motor_Back</v>
      </c>
      <c r="D635" s="12" t="str">
        <f t="shared" si="135"/>
        <v>BP_Motor_var</v>
      </c>
      <c r="E635" s="13" t="str">
        <f t="shared" si="136"/>
        <v>CHP1_M9_M_BP_Motor_var</v>
      </c>
      <c r="F635" s="14" t="str">
        <f t="shared" si="137"/>
        <v>BP_Motor_var_Motor_Back</v>
      </c>
      <c r="G635" s="10" t="str">
        <f t="shared" si="138"/>
        <v>CHP1_M9_M_Motor_Back</v>
      </c>
      <c r="H635" s="10" t="str">
        <f>VLOOKUP(基本表格!E635,起始地址定义!A:D,4,FALSE)&amp;" "&amp;Q635</f>
        <v>2415+P6-M13 1#刨片机重物分离电机 电机控制 电机(反转）</v>
      </c>
      <c r="I635" s="10" t="str">
        <f t="shared" si="139"/>
        <v>DB1100,X1652.3</v>
      </c>
      <c r="J635" s="13" t="str">
        <f>VLOOKUP(E635,起始地址定义!A:D,2,FALSE)</f>
        <v>DB1100</v>
      </c>
      <c r="K635" s="12" t="str">
        <f t="shared" si="140"/>
        <v>X1652.3</v>
      </c>
      <c r="L635" s="13">
        <f>VLOOKUP(E635,起始地址定义!A:D,3,FALSE)</f>
        <v>1650</v>
      </c>
      <c r="M635" s="14">
        <f>VLOOKUP($F635,类型描述及偏移量!$C:$H,2,FALSE)</f>
        <v>2.3</v>
      </c>
      <c r="N635" s="14" t="str">
        <f>VLOOKUP($F635,类型描述及偏移量!$C:$H,3,FALSE)</f>
        <v>离散</v>
      </c>
      <c r="O635" s="14" t="str">
        <f>VLOOKUP($F635,类型描述及偏移量!$C:$H,4,FALSE)</f>
        <v>None</v>
      </c>
      <c r="P635" s="14" t="str">
        <f>VLOOKUP($F635,类型描述及偏移量!$C:$H,5,FALSE)</f>
        <v>Yes</v>
      </c>
      <c r="Q635" s="14" t="str">
        <f>VLOOKUP($F635,类型描述及偏移量!$C:$H,6,FALSE)</f>
        <v>电机(反转）</v>
      </c>
    </row>
    <row r="636" hidden="1" spans="1:17">
      <c r="A636" s="12" t="str">
        <f t="shared" si="132"/>
        <v>CHP1</v>
      </c>
      <c r="B636" s="12" t="str">
        <f t="shared" si="133"/>
        <v>M9_M</v>
      </c>
      <c r="C636" s="12" t="str">
        <f t="shared" si="134"/>
        <v>Loc</v>
      </c>
      <c r="D636" s="12" t="str">
        <f t="shared" si="135"/>
        <v>BP_Motor_var</v>
      </c>
      <c r="E636" s="13" t="str">
        <f t="shared" si="136"/>
        <v>CHP1_M9_M_BP_Motor_var</v>
      </c>
      <c r="F636" s="14" t="str">
        <f t="shared" si="137"/>
        <v>BP_Motor_var_Loc</v>
      </c>
      <c r="G636" s="10" t="str">
        <f t="shared" si="138"/>
        <v>CHP1_M9_M_Loc</v>
      </c>
      <c r="H636" s="10" t="str">
        <f>VLOOKUP(基本表格!E636,起始地址定义!A:D,4,FALSE)&amp;" "&amp;Q636</f>
        <v>2415+P6-M13 1#刨片机重物分离电机 电机控制 本地</v>
      </c>
      <c r="I636" s="10" t="str">
        <f t="shared" si="139"/>
        <v>DB1100,X1652.4</v>
      </c>
      <c r="J636" s="13" t="str">
        <f>VLOOKUP(E636,起始地址定义!A:D,2,FALSE)</f>
        <v>DB1100</v>
      </c>
      <c r="K636" s="12" t="str">
        <f t="shared" si="140"/>
        <v>X1652.4</v>
      </c>
      <c r="L636" s="13">
        <f>VLOOKUP(E636,起始地址定义!A:D,3,FALSE)</f>
        <v>1650</v>
      </c>
      <c r="M636" s="14">
        <f>VLOOKUP($F636,类型描述及偏移量!$C:$H,2,FALSE)</f>
        <v>2.4</v>
      </c>
      <c r="N636" s="14" t="str">
        <f>VLOOKUP($F636,类型描述及偏移量!$C:$H,3,FALSE)</f>
        <v>离散</v>
      </c>
      <c r="O636" s="14" t="str">
        <f>VLOOKUP($F636,类型描述及偏移量!$C:$H,4,FALSE)</f>
        <v>None</v>
      </c>
      <c r="P636" s="14" t="str">
        <f>VLOOKUP($F636,类型描述及偏移量!$C:$H,5,FALSE)</f>
        <v>Yes</v>
      </c>
      <c r="Q636" s="14" t="str">
        <f>VLOOKUP($F636,类型描述及偏移量!$C:$H,6,FALSE)</f>
        <v>本地</v>
      </c>
    </row>
    <row r="637" hidden="1" spans="1:17">
      <c r="A637" s="12" t="str">
        <f t="shared" si="132"/>
        <v>CHP1</v>
      </c>
      <c r="B637" s="12" t="str">
        <f t="shared" si="133"/>
        <v>M9_M</v>
      </c>
      <c r="C637" s="12" t="str">
        <f t="shared" si="134"/>
        <v>Rem</v>
      </c>
      <c r="D637" s="12" t="str">
        <f t="shared" si="135"/>
        <v>BP_Motor_var</v>
      </c>
      <c r="E637" s="13" t="str">
        <f t="shared" si="136"/>
        <v>CHP1_M9_M_BP_Motor_var</v>
      </c>
      <c r="F637" s="14" t="str">
        <f t="shared" si="137"/>
        <v>BP_Motor_var_Rem</v>
      </c>
      <c r="G637" s="10" t="str">
        <f t="shared" si="138"/>
        <v>CHP1_M9_M_Rem</v>
      </c>
      <c r="H637" s="10" t="str">
        <f>VLOOKUP(基本表格!E637,起始地址定义!A:D,4,FALSE)&amp;" "&amp;Q637</f>
        <v>2415+P6-M13 1#刨片机重物分离电机 电机控制 远程</v>
      </c>
      <c r="I637" s="10" t="str">
        <f t="shared" si="139"/>
        <v>DB1100,X1652.5</v>
      </c>
      <c r="J637" s="13" t="str">
        <f>VLOOKUP(E637,起始地址定义!A:D,2,FALSE)</f>
        <v>DB1100</v>
      </c>
      <c r="K637" s="12" t="str">
        <f t="shared" si="140"/>
        <v>X1652.5</v>
      </c>
      <c r="L637" s="13">
        <f>VLOOKUP(E637,起始地址定义!A:D,3,FALSE)</f>
        <v>1650</v>
      </c>
      <c r="M637" s="14">
        <f>VLOOKUP($F637,类型描述及偏移量!$C:$H,2,FALSE)</f>
        <v>2.5</v>
      </c>
      <c r="N637" s="14" t="str">
        <f>VLOOKUP($F637,类型描述及偏移量!$C:$H,3,FALSE)</f>
        <v>离散</v>
      </c>
      <c r="O637" s="14" t="str">
        <f>VLOOKUP($F637,类型描述及偏移量!$C:$H,4,FALSE)</f>
        <v>None</v>
      </c>
      <c r="P637" s="14" t="str">
        <f>VLOOKUP($F637,类型描述及偏移量!$C:$H,5,FALSE)</f>
        <v>Yes</v>
      </c>
      <c r="Q637" s="14" t="str">
        <f>VLOOKUP($F637,类型描述及偏移量!$C:$H,6,FALSE)</f>
        <v>远程</v>
      </c>
    </row>
    <row r="638" hidden="1" spans="1:17">
      <c r="A638" s="12" t="str">
        <f t="shared" si="132"/>
        <v>CHP1</v>
      </c>
      <c r="B638" s="12" t="str">
        <f t="shared" si="133"/>
        <v>M9_M</v>
      </c>
      <c r="C638" s="12" t="str">
        <f t="shared" si="134"/>
        <v>Blocking_ALM</v>
      </c>
      <c r="D638" s="12" t="str">
        <f t="shared" si="135"/>
        <v>BP_Motor_var</v>
      </c>
      <c r="E638" s="13" t="str">
        <f t="shared" si="136"/>
        <v>CHP1_M9_M_BP_Motor_var</v>
      </c>
      <c r="F638" s="14" t="str">
        <f t="shared" si="137"/>
        <v>BP_Motor_var_Blocking_ALM</v>
      </c>
      <c r="G638" s="10" t="str">
        <f t="shared" si="138"/>
        <v>CHP1_M9_M_Blocking_ALM</v>
      </c>
      <c r="H638" s="10" t="str">
        <f>VLOOKUP(基本表格!E638,起始地址定义!A:D,4,FALSE)&amp;" "&amp;Q638</f>
        <v>2415+P6-M13 1#刨片机重物分离电机 电机控制 堵料报警</v>
      </c>
      <c r="I638" s="10" t="str">
        <f t="shared" si="139"/>
        <v>DB1100,X1652.6</v>
      </c>
      <c r="J638" s="13" t="str">
        <f>VLOOKUP(E638,起始地址定义!A:D,2,FALSE)</f>
        <v>DB1100</v>
      </c>
      <c r="K638" s="12" t="str">
        <f t="shared" si="140"/>
        <v>X1652.6</v>
      </c>
      <c r="L638" s="13">
        <f>VLOOKUP(E638,起始地址定义!A:D,3,FALSE)</f>
        <v>1650</v>
      </c>
      <c r="M638" s="14">
        <f>VLOOKUP($F638,类型描述及偏移量!$C:$H,2,FALSE)</f>
        <v>2.6</v>
      </c>
      <c r="N638" s="14" t="str">
        <f>VLOOKUP($F638,类型描述及偏移量!$C:$H,3,FALSE)</f>
        <v>离散</v>
      </c>
      <c r="O638" s="14" t="str">
        <f>VLOOKUP($F638,类型描述及偏移量!$C:$H,4,FALSE)</f>
        <v>On</v>
      </c>
      <c r="P638" s="14" t="str">
        <f>VLOOKUP($F638,类型描述及偏移量!$C:$H,5,FALSE)</f>
        <v>Yes</v>
      </c>
      <c r="Q638" s="14" t="str">
        <f>VLOOKUP($F638,类型描述及偏移量!$C:$H,6,FALSE)</f>
        <v>堵料报警</v>
      </c>
    </row>
    <row r="639" hidden="1" spans="1:17">
      <c r="A639" s="12" t="str">
        <f t="shared" si="132"/>
        <v>CHP1</v>
      </c>
      <c r="B639" s="12" t="str">
        <f t="shared" si="133"/>
        <v>M9_M</v>
      </c>
      <c r="C639" s="12" t="str">
        <f t="shared" si="134"/>
        <v>Blocking_CHK</v>
      </c>
      <c r="D639" s="12" t="str">
        <f t="shared" si="135"/>
        <v>BP_Motor_var</v>
      </c>
      <c r="E639" s="13" t="str">
        <f t="shared" si="136"/>
        <v>CHP1_M9_M_BP_Motor_var</v>
      </c>
      <c r="F639" s="14" t="str">
        <f t="shared" si="137"/>
        <v>BP_Motor_var_Blocking_CHK</v>
      </c>
      <c r="G639" s="10" t="str">
        <f t="shared" si="138"/>
        <v>CHP1_M9_M_Blocking_CHK</v>
      </c>
      <c r="H639" s="10" t="str">
        <f>VLOOKUP(基本表格!E639,起始地址定义!A:D,4,FALSE)&amp;" "&amp;Q639</f>
        <v>2415+P6-M13 1#刨片机重物分离电机 电机控制 堵料检测</v>
      </c>
      <c r="I639" s="10" t="str">
        <f t="shared" si="139"/>
        <v>DB1100,X1652.7</v>
      </c>
      <c r="J639" s="13" t="str">
        <f>VLOOKUP(E639,起始地址定义!A:D,2,FALSE)</f>
        <v>DB1100</v>
      </c>
      <c r="K639" s="12" t="str">
        <f t="shared" si="140"/>
        <v>X1652.7</v>
      </c>
      <c r="L639" s="13">
        <f>VLOOKUP(E639,起始地址定义!A:D,3,FALSE)</f>
        <v>1650</v>
      </c>
      <c r="M639" s="14">
        <f>VLOOKUP($F639,类型描述及偏移量!$C:$H,2,FALSE)</f>
        <v>2.7</v>
      </c>
      <c r="N639" s="14" t="str">
        <f>VLOOKUP($F639,类型描述及偏移量!$C:$H,3,FALSE)</f>
        <v>离散</v>
      </c>
      <c r="O639" s="14" t="str">
        <f>VLOOKUP($F639,类型描述及偏移量!$C:$H,4,FALSE)</f>
        <v>None</v>
      </c>
      <c r="P639" s="14" t="str">
        <f>VLOOKUP($F639,类型描述及偏移量!$C:$H,5,FALSE)</f>
        <v>Yes</v>
      </c>
      <c r="Q639" s="14" t="str">
        <f>VLOOKUP($F639,类型描述及偏移量!$C:$H,6,FALSE)</f>
        <v>堵料检测</v>
      </c>
    </row>
    <row r="640" hidden="1" spans="1:17">
      <c r="A640" s="12" t="str">
        <f t="shared" si="132"/>
        <v>CHP1</v>
      </c>
      <c r="B640" s="12" t="str">
        <f t="shared" si="133"/>
        <v>M9_M</v>
      </c>
      <c r="C640" s="12" t="str">
        <f t="shared" si="134"/>
        <v>Blocking_EN</v>
      </c>
      <c r="D640" s="12" t="str">
        <f t="shared" si="135"/>
        <v>BP_Motor_var</v>
      </c>
      <c r="E640" s="13" t="str">
        <f t="shared" si="136"/>
        <v>CHP1_M9_M_BP_Motor_var</v>
      </c>
      <c r="F640" s="14" t="str">
        <f t="shared" si="137"/>
        <v>BP_Motor_var_Blocking_EN</v>
      </c>
      <c r="G640" s="10" t="str">
        <f t="shared" si="138"/>
        <v>CHP1_M9_M_Blocking_EN</v>
      </c>
      <c r="H640" s="10" t="str">
        <f>VLOOKUP(基本表格!E640,起始地址定义!A:D,4,FALSE)&amp;" "&amp;Q640</f>
        <v>2415+P6-M13 1#刨片机重物分离电机 电机控制 堵料保护使能</v>
      </c>
      <c r="I640" s="10" t="str">
        <f t="shared" si="139"/>
        <v>DB1100,X1653.0</v>
      </c>
      <c r="J640" s="13" t="str">
        <f>VLOOKUP(E640,起始地址定义!A:D,2,FALSE)</f>
        <v>DB1100</v>
      </c>
      <c r="K640" s="12" t="str">
        <f t="shared" si="140"/>
        <v>X1653.0</v>
      </c>
      <c r="L640" s="13">
        <f>VLOOKUP(E640,起始地址定义!A:D,3,FALSE)</f>
        <v>1650</v>
      </c>
      <c r="M640" s="14">
        <f>VLOOKUP($F640,类型描述及偏移量!$C:$H,2,FALSE)</f>
        <v>3</v>
      </c>
      <c r="N640" s="14" t="str">
        <f>VLOOKUP($F640,类型描述及偏移量!$C:$H,3,FALSE)</f>
        <v>离散</v>
      </c>
      <c r="O640" s="14" t="str">
        <f>VLOOKUP($F640,类型描述及偏移量!$C:$H,4,FALSE)</f>
        <v>None</v>
      </c>
      <c r="P640" s="14" t="str">
        <f>VLOOKUP($F640,类型描述及偏移量!$C:$H,5,FALSE)</f>
        <v>No</v>
      </c>
      <c r="Q640" s="14" t="str">
        <f>VLOOKUP($F640,类型描述及偏移量!$C:$H,6,FALSE)</f>
        <v>堵料保护使能</v>
      </c>
    </row>
    <row r="641" hidden="1" spans="1:17">
      <c r="A641" s="12" t="str">
        <f t="shared" si="132"/>
        <v>CHP1</v>
      </c>
      <c r="B641" s="12" t="str">
        <f t="shared" si="133"/>
        <v>M9_M</v>
      </c>
      <c r="C641" s="12" t="str">
        <f t="shared" si="134"/>
        <v>Blocking_Stop</v>
      </c>
      <c r="D641" s="12" t="str">
        <f t="shared" si="135"/>
        <v>BP_Motor_var</v>
      </c>
      <c r="E641" s="13" t="str">
        <f t="shared" si="136"/>
        <v>CHP1_M9_M_BP_Motor_var</v>
      </c>
      <c r="F641" s="14" t="str">
        <f t="shared" si="137"/>
        <v>BP_Motor_var_Blocking_Stop</v>
      </c>
      <c r="G641" s="10" t="str">
        <f t="shared" si="138"/>
        <v>CHP1_M9_M_Blocking_Stop</v>
      </c>
      <c r="H641" s="10" t="str">
        <f>VLOOKUP(基本表格!E641,起始地址定义!A:D,4,FALSE)&amp;" "&amp;Q641</f>
        <v>2415+P6-M13 1#刨片机重物分离电机 电机控制 堵料导致停机</v>
      </c>
      <c r="I641" s="10" t="str">
        <f t="shared" si="139"/>
        <v>DB1100,X1653.1</v>
      </c>
      <c r="J641" s="13" t="str">
        <f>VLOOKUP(E641,起始地址定义!A:D,2,FALSE)</f>
        <v>DB1100</v>
      </c>
      <c r="K641" s="12" t="str">
        <f t="shared" si="140"/>
        <v>X1653.1</v>
      </c>
      <c r="L641" s="13">
        <f>VLOOKUP(E641,起始地址定义!A:D,3,FALSE)</f>
        <v>1650</v>
      </c>
      <c r="M641" s="14">
        <f>VLOOKUP($F641,类型描述及偏移量!$C:$H,2,FALSE)</f>
        <v>3.1</v>
      </c>
      <c r="N641" s="14" t="str">
        <f>VLOOKUP($F641,类型描述及偏移量!$C:$H,3,FALSE)</f>
        <v>离散</v>
      </c>
      <c r="O641" s="14" t="str">
        <f>VLOOKUP($F641,类型描述及偏移量!$C:$H,4,FALSE)</f>
        <v>On</v>
      </c>
      <c r="P641" s="14" t="str">
        <f>VLOOKUP($F641,类型描述及偏移量!$C:$H,5,FALSE)</f>
        <v>Yes</v>
      </c>
      <c r="Q641" s="14" t="str">
        <f>VLOOKUP($F641,类型描述及偏移量!$C:$H,6,FALSE)</f>
        <v>堵料导致停机</v>
      </c>
    </row>
    <row r="642" hidden="1" spans="1:17">
      <c r="A642" s="12" t="str">
        <f t="shared" si="132"/>
        <v>CHP1</v>
      </c>
      <c r="B642" s="12" t="str">
        <f t="shared" si="133"/>
        <v>M9_M</v>
      </c>
      <c r="C642" s="12" t="str">
        <f t="shared" si="134"/>
        <v>BreakTime</v>
      </c>
      <c r="D642" s="12" t="str">
        <f t="shared" si="135"/>
        <v>BP_Motor_var</v>
      </c>
      <c r="E642" s="13" t="str">
        <f t="shared" si="136"/>
        <v>CHP1_M9_M_BP_Motor_var</v>
      </c>
      <c r="F642" s="14" t="str">
        <f t="shared" si="137"/>
        <v>BP_Motor_var_BreakTime</v>
      </c>
      <c r="G642" s="10" t="str">
        <f t="shared" si="138"/>
        <v>CHP1_M9_M_BreakTime</v>
      </c>
      <c r="H642" s="10" t="str">
        <f>VLOOKUP(基本表格!E642,起始地址定义!A:D,4,FALSE)&amp;" "&amp;Q642</f>
        <v>2415+P6-M13 1#刨片机重物分离电机 电机控制 断链超时时间 秒</v>
      </c>
      <c r="I642" s="10" t="str">
        <f t="shared" si="139"/>
        <v>DB1100,INT1654</v>
      </c>
      <c r="J642" s="13" t="str">
        <f>VLOOKUP(E642,起始地址定义!A:D,2,FALSE)</f>
        <v>DB1100</v>
      </c>
      <c r="K642" s="12" t="str">
        <f t="shared" si="140"/>
        <v>INT1654</v>
      </c>
      <c r="L642" s="13">
        <f>VLOOKUP(E642,起始地址定义!A:D,3,FALSE)</f>
        <v>1650</v>
      </c>
      <c r="M642" s="14">
        <f>VLOOKUP($F642,类型描述及偏移量!$C:$H,2,FALSE)</f>
        <v>4</v>
      </c>
      <c r="N642" s="14" t="str">
        <f>VLOOKUP($F642,类型描述及偏移量!$C:$H,3,FALSE)</f>
        <v>整型</v>
      </c>
      <c r="O642" s="14" t="str">
        <f>VLOOKUP($F642,类型描述及偏移量!$C:$H,4,FALSE)</f>
        <v>None</v>
      </c>
      <c r="P642" s="14" t="str">
        <f>VLOOKUP($F642,类型描述及偏移量!$C:$H,5,FALSE)</f>
        <v>No</v>
      </c>
      <c r="Q642" s="14" t="str">
        <f>VLOOKUP($F642,类型描述及偏移量!$C:$H,6,FALSE)</f>
        <v>断链超时时间 秒</v>
      </c>
    </row>
    <row r="643" hidden="1" spans="1:17">
      <c r="A643" s="12" t="str">
        <f t="shared" si="132"/>
        <v>CHP1</v>
      </c>
      <c r="B643" s="12" t="str">
        <f t="shared" si="133"/>
        <v>M9_M</v>
      </c>
      <c r="C643" s="12" t="str">
        <f t="shared" si="134"/>
        <v>BlockingTime</v>
      </c>
      <c r="D643" s="12" t="str">
        <f t="shared" si="135"/>
        <v>BP_Motor_var</v>
      </c>
      <c r="E643" s="13" t="str">
        <f t="shared" si="136"/>
        <v>CHP1_M9_M_BP_Motor_var</v>
      </c>
      <c r="F643" s="14" t="str">
        <f t="shared" si="137"/>
        <v>BP_Motor_var_BlockingTime</v>
      </c>
      <c r="G643" s="10" t="str">
        <f t="shared" si="138"/>
        <v>CHP1_M9_M_BlockingTime</v>
      </c>
      <c r="H643" s="10" t="str">
        <f>VLOOKUP(基本表格!E643,起始地址定义!A:D,4,FALSE)&amp;" "&amp;Q643</f>
        <v>2415+P6-M13 1#刨片机重物分离电机 电机控制 堵料检测时间 秒</v>
      </c>
      <c r="I643" s="10" t="str">
        <f t="shared" si="139"/>
        <v>DB1100,INT1656</v>
      </c>
      <c r="J643" s="13" t="str">
        <f>VLOOKUP(E643,起始地址定义!A:D,2,FALSE)</f>
        <v>DB1100</v>
      </c>
      <c r="K643" s="12" t="str">
        <f t="shared" si="140"/>
        <v>INT1656</v>
      </c>
      <c r="L643" s="13">
        <f>VLOOKUP(E643,起始地址定义!A:D,3,FALSE)</f>
        <v>1650</v>
      </c>
      <c r="M643" s="14">
        <f>VLOOKUP($F643,类型描述及偏移量!$C:$H,2,FALSE)</f>
        <v>6</v>
      </c>
      <c r="N643" s="14" t="str">
        <f>VLOOKUP($F643,类型描述及偏移量!$C:$H,3,FALSE)</f>
        <v>整型</v>
      </c>
      <c r="O643" s="14" t="str">
        <f>VLOOKUP($F643,类型描述及偏移量!$C:$H,4,FALSE)</f>
        <v>None</v>
      </c>
      <c r="P643" s="14" t="str">
        <f>VLOOKUP($F643,类型描述及偏移量!$C:$H,5,FALSE)</f>
        <v>No</v>
      </c>
      <c r="Q643" s="14" t="str">
        <f>VLOOKUP($F643,类型描述及偏移量!$C:$H,6,FALSE)</f>
        <v>堵料检测时间 秒</v>
      </c>
    </row>
    <row r="644" hidden="1" spans="1:17">
      <c r="A644" s="12" t="str">
        <f t="shared" si="132"/>
        <v>CHP1</v>
      </c>
      <c r="B644" s="12" t="str">
        <f t="shared" si="133"/>
        <v>M9_M</v>
      </c>
      <c r="C644" s="12" t="str">
        <f t="shared" si="134"/>
        <v>PullSwitch_CHK</v>
      </c>
      <c r="D644" s="12" t="str">
        <f t="shared" si="135"/>
        <v>BP_Motor_var</v>
      </c>
      <c r="E644" s="13" t="str">
        <f t="shared" si="136"/>
        <v>CHP1_M9_M_BP_Motor_var</v>
      </c>
      <c r="F644" s="14" t="str">
        <f t="shared" si="137"/>
        <v>BP_Motor_var_PullSwitch_CHK</v>
      </c>
      <c r="G644" s="10" t="str">
        <f t="shared" si="138"/>
        <v>CHP1_M9_M_PullSwitch_CHK</v>
      </c>
      <c r="H644" s="10" t="str">
        <f>VLOOKUP(基本表格!E644,起始地址定义!A:D,4,FALSE)&amp;" "&amp;Q644</f>
        <v>2415+P6-M13 1#刨片机重物分离电机 电机控制 拉线开关</v>
      </c>
      <c r="I644" s="10" t="str">
        <f t="shared" si="139"/>
        <v>DB1100,X1658.0</v>
      </c>
      <c r="J644" s="13" t="str">
        <f>VLOOKUP(E644,起始地址定义!A:D,2,FALSE)</f>
        <v>DB1100</v>
      </c>
      <c r="K644" s="12" t="str">
        <f t="shared" si="140"/>
        <v>X1658.0</v>
      </c>
      <c r="L644" s="13">
        <f>VLOOKUP(E644,起始地址定义!A:D,3,FALSE)</f>
        <v>1650</v>
      </c>
      <c r="M644" s="14">
        <f>VLOOKUP($F644,类型描述及偏移量!$C:$H,2,FALSE)</f>
        <v>8</v>
      </c>
      <c r="N644" s="14" t="str">
        <f>VLOOKUP($F644,类型描述及偏移量!$C:$H,3,FALSE)</f>
        <v>离散</v>
      </c>
      <c r="O644" s="14" t="str">
        <f>VLOOKUP($F644,类型描述及偏移量!$C:$H,4,FALSE)</f>
        <v>On</v>
      </c>
      <c r="P644" s="14" t="str">
        <f>VLOOKUP($F644,类型描述及偏移量!$C:$H,5,FALSE)</f>
        <v>Yes</v>
      </c>
      <c r="Q644" s="14" t="str">
        <f>VLOOKUP($F644,类型描述及偏移量!$C:$H,6,FALSE)</f>
        <v>拉线开关</v>
      </c>
    </row>
    <row r="645" hidden="1" spans="1:17">
      <c r="A645" s="12" t="str">
        <f t="shared" si="132"/>
        <v>CHP1</v>
      </c>
      <c r="B645" s="12" t="str">
        <f t="shared" si="133"/>
        <v>M9_M</v>
      </c>
      <c r="C645" s="12" t="str">
        <f t="shared" si="134"/>
        <v>LMD_ALM</v>
      </c>
      <c r="D645" s="12" t="str">
        <f t="shared" si="135"/>
        <v>BP_Motor_var</v>
      </c>
      <c r="E645" s="13" t="str">
        <f t="shared" si="136"/>
        <v>CHP1_M9_M_BP_Motor_var</v>
      </c>
      <c r="F645" s="14" t="str">
        <f t="shared" si="137"/>
        <v>BP_Motor_var_LMD_ALM</v>
      </c>
      <c r="G645" s="10" t="str">
        <f t="shared" si="138"/>
        <v>CHP1_M9_M_LMD_ALM</v>
      </c>
      <c r="H645" s="10" t="str">
        <f>VLOOKUP(基本表格!E645,起始地址定义!A:D,4,FALSE)&amp;" "&amp;Q645</f>
        <v>2415+P6-M13 1#刨片机重物分离电机 电机控制 左跑偏报警</v>
      </c>
      <c r="I645" s="10" t="str">
        <f t="shared" si="139"/>
        <v>DB1100,X1658.1</v>
      </c>
      <c r="J645" s="13" t="str">
        <f>VLOOKUP(E645,起始地址定义!A:D,2,FALSE)</f>
        <v>DB1100</v>
      </c>
      <c r="K645" s="12" t="str">
        <f t="shared" si="140"/>
        <v>X1658.1</v>
      </c>
      <c r="L645" s="13">
        <f>VLOOKUP(E645,起始地址定义!A:D,3,FALSE)</f>
        <v>1650</v>
      </c>
      <c r="M645" s="14">
        <f>VLOOKUP($F645,类型描述及偏移量!$C:$H,2,FALSE)</f>
        <v>8.1</v>
      </c>
      <c r="N645" s="14" t="str">
        <f>VLOOKUP($F645,类型描述及偏移量!$C:$H,3,FALSE)</f>
        <v>离散</v>
      </c>
      <c r="O645" s="14" t="str">
        <f>VLOOKUP($F645,类型描述及偏移量!$C:$H,4,FALSE)</f>
        <v>On</v>
      </c>
      <c r="P645" s="14" t="str">
        <f>VLOOKUP($F645,类型描述及偏移量!$C:$H,5,FALSE)</f>
        <v>Yes</v>
      </c>
      <c r="Q645" s="14" t="str">
        <f>VLOOKUP($F645,类型描述及偏移量!$C:$H,6,FALSE)</f>
        <v>左跑偏报警</v>
      </c>
    </row>
    <row r="646" hidden="1" spans="1:17">
      <c r="A646" s="12" t="str">
        <f t="shared" si="132"/>
        <v>CHP1</v>
      </c>
      <c r="B646" s="12" t="str">
        <f t="shared" si="133"/>
        <v>M9_M</v>
      </c>
      <c r="C646" s="12" t="str">
        <f t="shared" si="134"/>
        <v>LMD_CHK_1</v>
      </c>
      <c r="D646" s="12" t="str">
        <f t="shared" si="135"/>
        <v>BP_Motor_var</v>
      </c>
      <c r="E646" s="13" t="str">
        <f t="shared" si="136"/>
        <v>CHP1_M9_M_BP_Motor_var</v>
      </c>
      <c r="F646" s="14" t="str">
        <f t="shared" si="137"/>
        <v>BP_Motor_var_LMD_CHK_1</v>
      </c>
      <c r="G646" s="10" t="str">
        <f t="shared" si="138"/>
        <v>CHP1_M9_M_LMD_CHK_1</v>
      </c>
      <c r="H646" s="10" t="str">
        <f>VLOOKUP(基本表格!E646,起始地址定义!A:D,4,FALSE)&amp;" "&amp;Q646</f>
        <v>2415+P6-M13 1#刨片机重物分离电机 电机控制 左跑偏1检测</v>
      </c>
      <c r="I646" s="10" t="str">
        <f t="shared" si="139"/>
        <v>DB1100,X1658.2</v>
      </c>
      <c r="J646" s="13" t="str">
        <f>VLOOKUP(E646,起始地址定义!A:D,2,FALSE)</f>
        <v>DB1100</v>
      </c>
      <c r="K646" s="12" t="str">
        <f t="shared" si="140"/>
        <v>X1658.2</v>
      </c>
      <c r="L646" s="13">
        <f>VLOOKUP(E646,起始地址定义!A:D,3,FALSE)</f>
        <v>1650</v>
      </c>
      <c r="M646" s="14">
        <f>VLOOKUP($F646,类型描述及偏移量!$C:$H,2,FALSE)</f>
        <v>8.2</v>
      </c>
      <c r="N646" s="14" t="str">
        <f>VLOOKUP($F646,类型描述及偏移量!$C:$H,3,FALSE)</f>
        <v>离散</v>
      </c>
      <c r="O646" s="14" t="str">
        <f>VLOOKUP($F646,类型描述及偏移量!$C:$H,4,FALSE)</f>
        <v>None</v>
      </c>
      <c r="P646" s="14" t="str">
        <f>VLOOKUP($F646,类型描述及偏移量!$C:$H,5,FALSE)</f>
        <v>Yes</v>
      </c>
      <c r="Q646" s="14" t="str">
        <f>VLOOKUP($F646,类型描述及偏移量!$C:$H,6,FALSE)</f>
        <v>左跑偏1检测</v>
      </c>
    </row>
    <row r="647" hidden="1" spans="1:17">
      <c r="A647" s="12" t="str">
        <f t="shared" si="132"/>
        <v>CHP1</v>
      </c>
      <c r="B647" s="12" t="str">
        <f t="shared" si="133"/>
        <v>M9_M</v>
      </c>
      <c r="C647" s="12" t="str">
        <f t="shared" si="134"/>
        <v>LMD_EN</v>
      </c>
      <c r="D647" s="12" t="str">
        <f t="shared" si="135"/>
        <v>BP_Motor_var</v>
      </c>
      <c r="E647" s="13" t="str">
        <f t="shared" si="136"/>
        <v>CHP1_M9_M_BP_Motor_var</v>
      </c>
      <c r="F647" s="14" t="str">
        <f t="shared" si="137"/>
        <v>BP_Motor_var_LMD_EN</v>
      </c>
      <c r="G647" s="10" t="str">
        <f t="shared" si="138"/>
        <v>CHP1_M9_M_LMD_EN</v>
      </c>
      <c r="H647" s="10" t="str">
        <f>VLOOKUP(基本表格!E647,起始地址定义!A:D,4,FALSE)&amp;" "&amp;Q647</f>
        <v>2415+P6-M13 1#刨片机重物分离电机 电机控制 左跑偏保护使能</v>
      </c>
      <c r="I647" s="10" t="str">
        <f t="shared" si="139"/>
        <v>DB1100,X1658.3</v>
      </c>
      <c r="J647" s="13" t="str">
        <f>VLOOKUP(E647,起始地址定义!A:D,2,FALSE)</f>
        <v>DB1100</v>
      </c>
      <c r="K647" s="12" t="str">
        <f t="shared" si="140"/>
        <v>X1658.3</v>
      </c>
      <c r="L647" s="13">
        <f>VLOOKUP(E647,起始地址定义!A:D,3,FALSE)</f>
        <v>1650</v>
      </c>
      <c r="M647" s="14">
        <f>VLOOKUP($F647,类型描述及偏移量!$C:$H,2,FALSE)</f>
        <v>8.3</v>
      </c>
      <c r="N647" s="14" t="str">
        <f>VLOOKUP($F647,类型描述及偏移量!$C:$H,3,FALSE)</f>
        <v>离散</v>
      </c>
      <c r="O647" s="14" t="str">
        <f>VLOOKUP($F647,类型描述及偏移量!$C:$H,4,FALSE)</f>
        <v>None</v>
      </c>
      <c r="P647" s="14" t="str">
        <f>VLOOKUP($F647,类型描述及偏移量!$C:$H,5,FALSE)</f>
        <v>No</v>
      </c>
      <c r="Q647" s="14" t="str">
        <f>VLOOKUP($F647,类型描述及偏移量!$C:$H,6,FALSE)</f>
        <v>左跑偏保护使能</v>
      </c>
    </row>
    <row r="648" hidden="1" spans="1:17">
      <c r="A648" s="12" t="str">
        <f t="shared" si="132"/>
        <v>CHP1</v>
      </c>
      <c r="B648" s="12" t="str">
        <f t="shared" si="133"/>
        <v>M9_M</v>
      </c>
      <c r="C648" s="12" t="str">
        <f t="shared" si="134"/>
        <v>LMD_Stop</v>
      </c>
      <c r="D648" s="12" t="str">
        <f t="shared" si="135"/>
        <v>BP_Motor_var</v>
      </c>
      <c r="E648" s="13" t="str">
        <f t="shared" si="136"/>
        <v>CHP1_M9_M_BP_Motor_var</v>
      </c>
      <c r="F648" s="14" t="str">
        <f t="shared" si="137"/>
        <v>BP_Motor_var_LMD_Stop</v>
      </c>
      <c r="G648" s="10" t="str">
        <f t="shared" si="138"/>
        <v>CHP1_M9_M_LMD_Stop</v>
      </c>
      <c r="H648" s="10" t="str">
        <f>VLOOKUP(基本表格!E648,起始地址定义!A:D,4,FALSE)&amp;" "&amp;Q648</f>
        <v>2415+P6-M13 1#刨片机重物分离电机 电机控制 左跑偏导致停机</v>
      </c>
      <c r="I648" s="10" t="str">
        <f t="shared" si="139"/>
        <v>DB1100,X1658.4</v>
      </c>
      <c r="J648" s="13" t="str">
        <f>VLOOKUP(E648,起始地址定义!A:D,2,FALSE)</f>
        <v>DB1100</v>
      </c>
      <c r="K648" s="12" t="str">
        <f t="shared" si="140"/>
        <v>X1658.4</v>
      </c>
      <c r="L648" s="13">
        <f>VLOOKUP(E648,起始地址定义!A:D,3,FALSE)</f>
        <v>1650</v>
      </c>
      <c r="M648" s="14">
        <f>VLOOKUP($F648,类型描述及偏移量!$C:$H,2,FALSE)</f>
        <v>8.4</v>
      </c>
      <c r="N648" s="14" t="str">
        <f>VLOOKUP($F648,类型描述及偏移量!$C:$H,3,FALSE)</f>
        <v>离散</v>
      </c>
      <c r="O648" s="14" t="str">
        <f>VLOOKUP($F648,类型描述及偏移量!$C:$H,4,FALSE)</f>
        <v>On</v>
      </c>
      <c r="P648" s="14" t="str">
        <f>VLOOKUP($F648,类型描述及偏移量!$C:$H,5,FALSE)</f>
        <v>Yes</v>
      </c>
      <c r="Q648" s="14" t="str">
        <f>VLOOKUP($F648,类型描述及偏移量!$C:$H,6,FALSE)</f>
        <v>左跑偏导致停机</v>
      </c>
    </row>
    <row r="649" hidden="1" spans="1:17">
      <c r="A649" s="12" t="str">
        <f t="shared" si="132"/>
        <v>CHP1</v>
      </c>
      <c r="B649" s="12" t="str">
        <f t="shared" si="133"/>
        <v>M9_M</v>
      </c>
      <c r="C649" s="12" t="str">
        <f t="shared" si="134"/>
        <v>LMD_Time</v>
      </c>
      <c r="D649" s="12" t="str">
        <f t="shared" si="135"/>
        <v>BP_Motor_var</v>
      </c>
      <c r="E649" s="13" t="str">
        <f t="shared" si="136"/>
        <v>CHP1_M9_M_BP_Motor_var</v>
      </c>
      <c r="F649" s="14" t="str">
        <f t="shared" si="137"/>
        <v>BP_Motor_var_LMD_Time</v>
      </c>
      <c r="G649" s="10" t="str">
        <f t="shared" si="138"/>
        <v>CHP1_M9_M_LMD_Time</v>
      </c>
      <c r="H649" s="10" t="str">
        <f>VLOOKUP(基本表格!E649,起始地址定义!A:D,4,FALSE)&amp;" "&amp;Q649</f>
        <v>2415+P6-M13 1#刨片机重物分离电机 电机控制 左跑偏检测时间</v>
      </c>
      <c r="I649" s="10" t="str">
        <f t="shared" si="139"/>
        <v>DB1100,INT1660</v>
      </c>
      <c r="J649" s="13" t="str">
        <f>VLOOKUP(E649,起始地址定义!A:D,2,FALSE)</f>
        <v>DB1100</v>
      </c>
      <c r="K649" s="12" t="str">
        <f t="shared" si="140"/>
        <v>INT1660</v>
      </c>
      <c r="L649" s="13">
        <f>VLOOKUP(E649,起始地址定义!A:D,3,FALSE)</f>
        <v>1650</v>
      </c>
      <c r="M649" s="14">
        <f>VLOOKUP($F649,类型描述及偏移量!$C:$H,2,FALSE)</f>
        <v>10</v>
      </c>
      <c r="N649" s="14" t="str">
        <f>VLOOKUP($F649,类型描述及偏移量!$C:$H,3,FALSE)</f>
        <v>整型</v>
      </c>
      <c r="O649" s="14" t="str">
        <f>VLOOKUP($F649,类型描述及偏移量!$C:$H,4,FALSE)</f>
        <v>None</v>
      </c>
      <c r="P649" s="14" t="str">
        <f>VLOOKUP($F649,类型描述及偏移量!$C:$H,5,FALSE)</f>
        <v>No</v>
      </c>
      <c r="Q649" s="14" t="str">
        <f>VLOOKUP($F649,类型描述及偏移量!$C:$H,6,FALSE)</f>
        <v>左跑偏检测时间</v>
      </c>
    </row>
    <row r="650" hidden="1" spans="1:17">
      <c r="A650" s="12" t="str">
        <f t="shared" si="132"/>
        <v>CHP1</v>
      </c>
      <c r="B650" s="12" t="str">
        <f t="shared" si="133"/>
        <v>M9_M</v>
      </c>
      <c r="C650" s="12" t="str">
        <f t="shared" si="134"/>
        <v>RMD_ALM</v>
      </c>
      <c r="D650" s="12" t="str">
        <f t="shared" si="135"/>
        <v>BP_Motor_var</v>
      </c>
      <c r="E650" s="13" t="str">
        <f t="shared" si="136"/>
        <v>CHP1_M9_M_BP_Motor_var</v>
      </c>
      <c r="F650" s="14" t="str">
        <f t="shared" si="137"/>
        <v>BP_Motor_var_RMD_ALM</v>
      </c>
      <c r="G650" s="10" t="str">
        <f t="shared" si="138"/>
        <v>CHP1_M9_M_RMD_ALM</v>
      </c>
      <c r="H650" s="10" t="str">
        <f>VLOOKUP(基本表格!E650,起始地址定义!A:D,4,FALSE)&amp;" "&amp;Q650</f>
        <v>2415+P6-M13 1#刨片机重物分离电机 电机控制 右 跑偏报警</v>
      </c>
      <c r="I650" s="10" t="str">
        <f t="shared" si="139"/>
        <v>DB1100,X1662.0</v>
      </c>
      <c r="J650" s="13" t="str">
        <f>VLOOKUP(E650,起始地址定义!A:D,2,FALSE)</f>
        <v>DB1100</v>
      </c>
      <c r="K650" s="12" t="str">
        <f t="shared" si="140"/>
        <v>X1662.0</v>
      </c>
      <c r="L650" s="13">
        <f>VLOOKUP(E650,起始地址定义!A:D,3,FALSE)</f>
        <v>1650</v>
      </c>
      <c r="M650" s="14">
        <f>VLOOKUP($F650,类型描述及偏移量!$C:$H,2,FALSE)</f>
        <v>12</v>
      </c>
      <c r="N650" s="14" t="str">
        <f>VLOOKUP($F650,类型描述及偏移量!$C:$H,3,FALSE)</f>
        <v>离散</v>
      </c>
      <c r="O650" s="14" t="str">
        <f>VLOOKUP($F650,类型描述及偏移量!$C:$H,4,FALSE)</f>
        <v>On</v>
      </c>
      <c r="P650" s="14" t="str">
        <f>VLOOKUP($F650,类型描述及偏移量!$C:$H,5,FALSE)</f>
        <v>Yes</v>
      </c>
      <c r="Q650" s="14" t="str">
        <f>VLOOKUP($F650,类型描述及偏移量!$C:$H,6,FALSE)</f>
        <v>右 跑偏报警</v>
      </c>
    </row>
    <row r="651" hidden="1" spans="1:17">
      <c r="A651" s="12" t="str">
        <f t="shared" si="132"/>
        <v>CHP1</v>
      </c>
      <c r="B651" s="12" t="str">
        <f t="shared" si="133"/>
        <v>M9_M</v>
      </c>
      <c r="C651" s="12" t="str">
        <f t="shared" si="134"/>
        <v>RMD_CHK_1</v>
      </c>
      <c r="D651" s="12" t="str">
        <f t="shared" si="135"/>
        <v>BP_Motor_var</v>
      </c>
      <c r="E651" s="13" t="str">
        <f t="shared" si="136"/>
        <v>CHP1_M9_M_BP_Motor_var</v>
      </c>
      <c r="F651" s="14" t="str">
        <f t="shared" si="137"/>
        <v>BP_Motor_var_RMD_CHK_1</v>
      </c>
      <c r="G651" s="10" t="str">
        <f t="shared" si="138"/>
        <v>CHP1_M9_M_RMD_CHK_1</v>
      </c>
      <c r="H651" s="10" t="str">
        <f>VLOOKUP(基本表格!E651,起始地址定义!A:D,4,FALSE)&amp;" "&amp;Q651</f>
        <v>2415+P6-M13 1#刨片机重物分离电机 电机控制 右跑偏1检测</v>
      </c>
      <c r="I651" s="10" t="str">
        <f t="shared" si="139"/>
        <v>DB1100,X1662.1</v>
      </c>
      <c r="J651" s="13" t="str">
        <f>VLOOKUP(E651,起始地址定义!A:D,2,FALSE)</f>
        <v>DB1100</v>
      </c>
      <c r="K651" s="12" t="str">
        <f t="shared" si="140"/>
        <v>X1662.1</v>
      </c>
      <c r="L651" s="13">
        <f>VLOOKUP(E651,起始地址定义!A:D,3,FALSE)</f>
        <v>1650</v>
      </c>
      <c r="M651" s="14">
        <f>VLOOKUP($F651,类型描述及偏移量!$C:$H,2,FALSE)</f>
        <v>12.1</v>
      </c>
      <c r="N651" s="14" t="str">
        <f>VLOOKUP($F651,类型描述及偏移量!$C:$H,3,FALSE)</f>
        <v>离散</v>
      </c>
      <c r="O651" s="14" t="str">
        <f>VLOOKUP($F651,类型描述及偏移量!$C:$H,4,FALSE)</f>
        <v>None</v>
      </c>
      <c r="P651" s="14" t="str">
        <f>VLOOKUP($F651,类型描述及偏移量!$C:$H,5,FALSE)</f>
        <v>Yes</v>
      </c>
      <c r="Q651" s="14" t="str">
        <f>VLOOKUP($F651,类型描述及偏移量!$C:$H,6,FALSE)</f>
        <v>右跑偏1检测</v>
      </c>
    </row>
    <row r="652" hidden="1" spans="1:17">
      <c r="A652" s="12" t="str">
        <f t="shared" si="132"/>
        <v>CHP1</v>
      </c>
      <c r="B652" s="12" t="str">
        <f t="shared" si="133"/>
        <v>M9_M</v>
      </c>
      <c r="C652" s="12" t="str">
        <f t="shared" si="134"/>
        <v>RMD_EN</v>
      </c>
      <c r="D652" s="12" t="str">
        <f t="shared" si="135"/>
        <v>BP_Motor_var</v>
      </c>
      <c r="E652" s="13" t="str">
        <f t="shared" si="136"/>
        <v>CHP1_M9_M_BP_Motor_var</v>
      </c>
      <c r="F652" s="14" t="str">
        <f t="shared" si="137"/>
        <v>BP_Motor_var_RMD_EN</v>
      </c>
      <c r="G652" s="10" t="str">
        <f t="shared" si="138"/>
        <v>CHP1_M9_M_RMD_EN</v>
      </c>
      <c r="H652" s="10" t="str">
        <f>VLOOKUP(基本表格!E652,起始地址定义!A:D,4,FALSE)&amp;" "&amp;Q652</f>
        <v>2415+P6-M13 1#刨片机重物分离电机 电机控制 右跑偏保护使能</v>
      </c>
      <c r="I652" s="10" t="str">
        <f t="shared" si="139"/>
        <v>DB1100,X1662.2</v>
      </c>
      <c r="J652" s="13" t="str">
        <f>VLOOKUP(E652,起始地址定义!A:D,2,FALSE)</f>
        <v>DB1100</v>
      </c>
      <c r="K652" s="12" t="str">
        <f t="shared" si="140"/>
        <v>X1662.2</v>
      </c>
      <c r="L652" s="13">
        <f>VLOOKUP(E652,起始地址定义!A:D,3,FALSE)</f>
        <v>1650</v>
      </c>
      <c r="M652" s="14">
        <f>VLOOKUP($F652,类型描述及偏移量!$C:$H,2,FALSE)</f>
        <v>12.2</v>
      </c>
      <c r="N652" s="14" t="str">
        <f>VLOOKUP($F652,类型描述及偏移量!$C:$H,3,FALSE)</f>
        <v>离散</v>
      </c>
      <c r="O652" s="14" t="str">
        <f>VLOOKUP($F652,类型描述及偏移量!$C:$H,4,FALSE)</f>
        <v>None</v>
      </c>
      <c r="P652" s="14" t="str">
        <f>VLOOKUP($F652,类型描述及偏移量!$C:$H,5,FALSE)</f>
        <v>No</v>
      </c>
      <c r="Q652" s="14" t="str">
        <f>VLOOKUP($F652,类型描述及偏移量!$C:$H,6,FALSE)</f>
        <v>右跑偏保护使能</v>
      </c>
    </row>
    <row r="653" hidden="1" spans="1:17">
      <c r="A653" s="12" t="str">
        <f t="shared" si="132"/>
        <v>CHP1</v>
      </c>
      <c r="B653" s="12" t="str">
        <f t="shared" si="133"/>
        <v>M9_M</v>
      </c>
      <c r="C653" s="12" t="str">
        <f t="shared" si="134"/>
        <v>RMD_Stop</v>
      </c>
      <c r="D653" s="12" t="str">
        <f t="shared" si="135"/>
        <v>BP_Motor_var</v>
      </c>
      <c r="E653" s="13" t="str">
        <f t="shared" si="136"/>
        <v>CHP1_M9_M_BP_Motor_var</v>
      </c>
      <c r="F653" s="14" t="str">
        <f t="shared" si="137"/>
        <v>BP_Motor_var_RMD_Stop</v>
      </c>
      <c r="G653" s="10" t="str">
        <f t="shared" si="138"/>
        <v>CHP1_M9_M_RMD_Stop</v>
      </c>
      <c r="H653" s="10" t="str">
        <f>VLOOKUP(基本表格!E653,起始地址定义!A:D,4,FALSE)&amp;" "&amp;Q653</f>
        <v>2415+P6-M13 1#刨片机重物分离电机 电机控制 右跑偏导致停机</v>
      </c>
      <c r="I653" s="10" t="str">
        <f t="shared" si="139"/>
        <v>DB1100,X1662.3</v>
      </c>
      <c r="J653" s="13" t="str">
        <f>VLOOKUP(E653,起始地址定义!A:D,2,FALSE)</f>
        <v>DB1100</v>
      </c>
      <c r="K653" s="12" t="str">
        <f t="shared" si="140"/>
        <v>X1662.3</v>
      </c>
      <c r="L653" s="13">
        <f>VLOOKUP(E653,起始地址定义!A:D,3,FALSE)</f>
        <v>1650</v>
      </c>
      <c r="M653" s="14">
        <f>VLOOKUP($F653,类型描述及偏移量!$C:$H,2,FALSE)</f>
        <v>12.3</v>
      </c>
      <c r="N653" s="14" t="str">
        <f>VLOOKUP($F653,类型描述及偏移量!$C:$H,3,FALSE)</f>
        <v>离散</v>
      </c>
      <c r="O653" s="14" t="str">
        <f>VLOOKUP($F653,类型描述及偏移量!$C:$H,4,FALSE)</f>
        <v>On</v>
      </c>
      <c r="P653" s="14" t="str">
        <f>VLOOKUP($F653,类型描述及偏移量!$C:$H,5,FALSE)</f>
        <v>Yes</v>
      </c>
      <c r="Q653" s="14" t="str">
        <f>VLOOKUP($F653,类型描述及偏移量!$C:$H,6,FALSE)</f>
        <v>右跑偏导致停机</v>
      </c>
    </row>
    <row r="654" hidden="1" spans="1:17">
      <c r="A654" s="12" t="str">
        <f t="shared" si="132"/>
        <v>CHP1</v>
      </c>
      <c r="B654" s="12" t="str">
        <f t="shared" si="133"/>
        <v>M9_M</v>
      </c>
      <c r="C654" s="12" t="str">
        <f t="shared" si="134"/>
        <v>RMD_Time</v>
      </c>
      <c r="D654" s="12" t="str">
        <f t="shared" si="135"/>
        <v>BP_Motor_var</v>
      </c>
      <c r="E654" s="13" t="str">
        <f t="shared" si="136"/>
        <v>CHP1_M9_M_BP_Motor_var</v>
      </c>
      <c r="F654" s="14" t="str">
        <f t="shared" si="137"/>
        <v>BP_Motor_var_RMD_Time</v>
      </c>
      <c r="G654" s="10" t="str">
        <f t="shared" si="138"/>
        <v>CHP1_M9_M_RMD_Time</v>
      </c>
      <c r="H654" s="10" t="str">
        <f>VLOOKUP(基本表格!E654,起始地址定义!A:D,4,FALSE)&amp;" "&amp;Q654</f>
        <v>2415+P6-M13 1#刨片机重物分离电机 电机控制 右跑偏检测时间</v>
      </c>
      <c r="I654" s="10" t="str">
        <f t="shared" si="139"/>
        <v>DB1100,INT1664</v>
      </c>
      <c r="J654" s="13" t="str">
        <f>VLOOKUP(E654,起始地址定义!A:D,2,FALSE)</f>
        <v>DB1100</v>
      </c>
      <c r="K654" s="12" t="str">
        <f t="shared" si="140"/>
        <v>INT1664</v>
      </c>
      <c r="L654" s="13">
        <f>VLOOKUP(E654,起始地址定义!A:D,3,FALSE)</f>
        <v>1650</v>
      </c>
      <c r="M654" s="14">
        <f>VLOOKUP($F654,类型描述及偏移量!$C:$H,2,FALSE)</f>
        <v>14</v>
      </c>
      <c r="N654" s="14" t="str">
        <f>VLOOKUP($F654,类型描述及偏移量!$C:$H,3,FALSE)</f>
        <v>整型</v>
      </c>
      <c r="O654" s="14" t="str">
        <f>VLOOKUP($F654,类型描述及偏移量!$C:$H,4,FALSE)</f>
        <v>None</v>
      </c>
      <c r="P654" s="14" t="str">
        <f>VLOOKUP($F654,类型描述及偏移量!$C:$H,5,FALSE)</f>
        <v>No</v>
      </c>
      <c r="Q654" s="14" t="str">
        <f>VLOOKUP($F654,类型描述及偏移量!$C:$H,6,FALSE)</f>
        <v>右跑偏检测时间</v>
      </c>
    </row>
    <row r="655" hidden="1" spans="1:17">
      <c r="A655" s="12" t="str">
        <f t="shared" si="132"/>
        <v>CHP1</v>
      </c>
      <c r="B655" s="12" t="str">
        <f t="shared" si="133"/>
        <v>M9_M</v>
      </c>
      <c r="C655" s="12" t="str">
        <f t="shared" si="134"/>
        <v>Motor_Delta</v>
      </c>
      <c r="D655" s="12" t="str">
        <f t="shared" si="135"/>
        <v>BP_Motor_var</v>
      </c>
      <c r="E655" s="13" t="str">
        <f t="shared" si="136"/>
        <v>CHP1_M9_M_BP_Motor_var</v>
      </c>
      <c r="F655" s="14" t="str">
        <f t="shared" si="137"/>
        <v>BP_Motor_var_Motor_Delta</v>
      </c>
      <c r="G655" s="10" t="str">
        <f t="shared" si="138"/>
        <v>CHP1_M9_M_Motor_Delta</v>
      </c>
      <c r="H655" s="10" t="str">
        <f>VLOOKUP(基本表格!E655,起始地址定义!A:D,4,FALSE)&amp;" "&amp;Q655</f>
        <v>2415+P6-M13 1#刨片机重物分离电机 电机控制 三角型</v>
      </c>
      <c r="I655" s="10" t="str">
        <f t="shared" si="139"/>
        <v>DB1100,X1666.0</v>
      </c>
      <c r="J655" s="13" t="str">
        <f>VLOOKUP(E655,起始地址定义!A:D,2,FALSE)</f>
        <v>DB1100</v>
      </c>
      <c r="K655" s="12" t="str">
        <f t="shared" si="140"/>
        <v>X1666.0</v>
      </c>
      <c r="L655" s="13">
        <f>VLOOKUP(E655,起始地址定义!A:D,3,FALSE)</f>
        <v>1650</v>
      </c>
      <c r="M655" s="14">
        <f>VLOOKUP($F655,类型描述及偏移量!$C:$H,2,FALSE)</f>
        <v>16</v>
      </c>
      <c r="N655" s="14" t="str">
        <f>VLOOKUP($F655,类型描述及偏移量!$C:$H,3,FALSE)</f>
        <v>离散</v>
      </c>
      <c r="O655" s="14" t="str">
        <f>VLOOKUP($F655,类型描述及偏移量!$C:$H,4,FALSE)</f>
        <v>None</v>
      </c>
      <c r="P655" s="14" t="str">
        <f>VLOOKUP($F655,类型描述及偏移量!$C:$H,5,FALSE)</f>
        <v>Yes</v>
      </c>
      <c r="Q655" s="14" t="str">
        <f>VLOOKUP($F655,类型描述及偏移量!$C:$H,6,FALSE)</f>
        <v>三角型</v>
      </c>
    </row>
    <row r="656" hidden="1" spans="1:17">
      <c r="A656" s="12" t="str">
        <f t="shared" si="132"/>
        <v>CHP1</v>
      </c>
      <c r="B656" s="12" t="str">
        <f t="shared" si="133"/>
        <v>M9_M</v>
      </c>
      <c r="C656" s="12" t="str">
        <f t="shared" si="134"/>
        <v>Motor_Wye</v>
      </c>
      <c r="D656" s="12" t="str">
        <f t="shared" si="135"/>
        <v>BP_Motor_var</v>
      </c>
      <c r="E656" s="13" t="str">
        <f t="shared" si="136"/>
        <v>CHP1_M9_M_BP_Motor_var</v>
      </c>
      <c r="F656" s="14" t="str">
        <f t="shared" si="137"/>
        <v>BP_Motor_var_Motor_Wye</v>
      </c>
      <c r="G656" s="10" t="str">
        <f t="shared" si="138"/>
        <v>CHP1_M9_M_Motor_Wye</v>
      </c>
      <c r="H656" s="10" t="str">
        <f>VLOOKUP(基本表格!E656,起始地址定义!A:D,4,FALSE)&amp;" "&amp;Q656</f>
        <v>2415+P6-M13 1#刨片机重物分离电机 电机控制 星型</v>
      </c>
      <c r="I656" s="10" t="str">
        <f t="shared" si="139"/>
        <v>DB1100,X1666.1</v>
      </c>
      <c r="J656" s="13" t="str">
        <f>VLOOKUP(E656,起始地址定义!A:D,2,FALSE)</f>
        <v>DB1100</v>
      </c>
      <c r="K656" s="12" t="str">
        <f t="shared" si="140"/>
        <v>X1666.1</v>
      </c>
      <c r="L656" s="13">
        <f>VLOOKUP(E656,起始地址定义!A:D,3,FALSE)</f>
        <v>1650</v>
      </c>
      <c r="M656" s="14">
        <f>VLOOKUP($F656,类型描述及偏移量!$C:$H,2,FALSE)</f>
        <v>16.1</v>
      </c>
      <c r="N656" s="14" t="str">
        <f>VLOOKUP($F656,类型描述及偏移量!$C:$H,3,FALSE)</f>
        <v>离散</v>
      </c>
      <c r="O656" s="14" t="str">
        <f>VLOOKUP($F656,类型描述及偏移量!$C:$H,4,FALSE)</f>
        <v>None</v>
      </c>
      <c r="P656" s="14" t="str">
        <f>VLOOKUP($F656,类型描述及偏移量!$C:$H,5,FALSE)</f>
        <v>Yes</v>
      </c>
      <c r="Q656" s="14" t="str">
        <f>VLOOKUP($F656,类型描述及偏移量!$C:$H,6,FALSE)</f>
        <v>星型</v>
      </c>
    </row>
    <row r="657" hidden="1" spans="1:17">
      <c r="A657" s="12" t="str">
        <f t="shared" si="132"/>
        <v>CHP1</v>
      </c>
      <c r="B657" s="12" t="str">
        <f t="shared" si="133"/>
        <v>M9_M</v>
      </c>
      <c r="C657" s="12" t="str">
        <f t="shared" si="134"/>
        <v>MSD</v>
      </c>
      <c r="D657" s="12" t="str">
        <f t="shared" si="135"/>
        <v>BP_Motor_var</v>
      </c>
      <c r="E657" s="13" t="str">
        <f t="shared" si="136"/>
        <v>CHP1_M9_M_BP_Motor_var</v>
      </c>
      <c r="F657" s="14" t="str">
        <f t="shared" si="137"/>
        <v>BP_Motor_var_MSD</v>
      </c>
      <c r="G657" s="10" t="str">
        <f t="shared" si="138"/>
        <v>CHP1_M9_M_MSD</v>
      </c>
      <c r="H657" s="10" t="str">
        <f>VLOOKUP(基本表格!E657,起始地址定义!A:D,4,FALSE)&amp;" "&amp;Q657</f>
        <v>2415+P6-M13 1#刨片机重物分离电机 电机控制 维修开关</v>
      </c>
      <c r="I657" s="10" t="str">
        <f t="shared" si="139"/>
        <v>DB1100,X1666.2</v>
      </c>
      <c r="J657" s="13" t="str">
        <f>VLOOKUP(E657,起始地址定义!A:D,2,FALSE)</f>
        <v>DB1100</v>
      </c>
      <c r="K657" s="12" t="str">
        <f t="shared" si="140"/>
        <v>X1666.2</v>
      </c>
      <c r="L657" s="13">
        <f>VLOOKUP(E657,起始地址定义!A:D,3,FALSE)</f>
        <v>1650</v>
      </c>
      <c r="M657" s="14">
        <f>VLOOKUP($F657,类型描述及偏移量!$C:$H,2,FALSE)</f>
        <v>16.2</v>
      </c>
      <c r="N657" s="14" t="str">
        <f>VLOOKUP($F657,类型描述及偏移量!$C:$H,3,FALSE)</f>
        <v>离散</v>
      </c>
      <c r="O657" s="14" t="str">
        <f>VLOOKUP($F657,类型描述及偏移量!$C:$H,4,FALSE)</f>
        <v>On</v>
      </c>
      <c r="P657" s="14" t="str">
        <f>VLOOKUP($F657,类型描述及偏移量!$C:$H,5,FALSE)</f>
        <v>Yes</v>
      </c>
      <c r="Q657" s="14" t="str">
        <f>VLOOKUP($F657,类型描述及偏移量!$C:$H,6,FALSE)</f>
        <v>维修开关</v>
      </c>
    </row>
    <row r="658" hidden="1" spans="1:17">
      <c r="A658" s="12" t="str">
        <f t="shared" si="132"/>
        <v>CHP1</v>
      </c>
      <c r="B658" s="12" t="str">
        <f t="shared" si="133"/>
        <v>M9_M</v>
      </c>
      <c r="C658" s="12" t="str">
        <f t="shared" si="134"/>
        <v>LMD_CHK_2</v>
      </c>
      <c r="D658" s="12" t="str">
        <f t="shared" si="135"/>
        <v>BP_Motor_var</v>
      </c>
      <c r="E658" s="13" t="str">
        <f t="shared" si="136"/>
        <v>CHP1_M9_M_BP_Motor_var</v>
      </c>
      <c r="F658" s="14" t="str">
        <f t="shared" si="137"/>
        <v>BP_Motor_var_LMD_CHK_2</v>
      </c>
      <c r="G658" s="10" t="str">
        <f t="shared" si="138"/>
        <v>CHP1_M9_M_LMD_CHK_2</v>
      </c>
      <c r="H658" s="10" t="str">
        <f>VLOOKUP(基本表格!E658,起始地址定义!A:D,4,FALSE)&amp;" "&amp;Q658</f>
        <v>2415+P6-M13 1#刨片机重物分离电机 电机控制 左跑偏2检测</v>
      </c>
      <c r="I658" s="10" t="str">
        <f t="shared" si="139"/>
        <v>DB1100,X1666.3</v>
      </c>
      <c r="J658" s="13" t="str">
        <f>VLOOKUP(E658,起始地址定义!A:D,2,FALSE)</f>
        <v>DB1100</v>
      </c>
      <c r="K658" s="12" t="str">
        <f t="shared" si="140"/>
        <v>X1666.3</v>
      </c>
      <c r="L658" s="13">
        <f>VLOOKUP(E658,起始地址定义!A:D,3,FALSE)</f>
        <v>1650</v>
      </c>
      <c r="M658" s="14">
        <f>VLOOKUP($F658,类型描述及偏移量!$C:$H,2,FALSE)</f>
        <v>16.3</v>
      </c>
      <c r="N658" s="14" t="str">
        <f>VLOOKUP($F658,类型描述及偏移量!$C:$H,3,FALSE)</f>
        <v>离散</v>
      </c>
      <c r="O658" s="14" t="str">
        <f>VLOOKUP($F658,类型描述及偏移量!$C:$H,4,FALSE)</f>
        <v>None</v>
      </c>
      <c r="P658" s="14" t="str">
        <f>VLOOKUP($F658,类型描述及偏移量!$C:$H,5,FALSE)</f>
        <v>Yes</v>
      </c>
      <c r="Q658" s="14" t="str">
        <f>VLOOKUP($F658,类型描述及偏移量!$C:$H,6,FALSE)</f>
        <v>左跑偏2检测</v>
      </c>
    </row>
    <row r="659" hidden="1" spans="1:17">
      <c r="A659" s="12" t="str">
        <f t="shared" si="132"/>
        <v>CHP1</v>
      </c>
      <c r="B659" s="12" t="str">
        <f t="shared" si="133"/>
        <v>M9_M</v>
      </c>
      <c r="C659" s="12" t="str">
        <f t="shared" si="134"/>
        <v>RMD_CHK_2</v>
      </c>
      <c r="D659" s="12" t="str">
        <f t="shared" si="135"/>
        <v>BP_Motor_var</v>
      </c>
      <c r="E659" s="13" t="str">
        <f t="shared" si="136"/>
        <v>CHP1_M9_M_BP_Motor_var</v>
      </c>
      <c r="F659" s="14" t="str">
        <f t="shared" si="137"/>
        <v>BP_Motor_var_RMD_CHK_2</v>
      </c>
      <c r="G659" s="10" t="str">
        <f t="shared" si="138"/>
        <v>CHP1_M9_M_RMD_CHK_2</v>
      </c>
      <c r="H659" s="10" t="str">
        <f>VLOOKUP(基本表格!E659,起始地址定义!A:D,4,FALSE)&amp;" "&amp;Q659</f>
        <v>2415+P6-M13 1#刨片机重物分离电机 电机控制 右跑偏2检测</v>
      </c>
      <c r="I659" s="10" t="str">
        <f t="shared" si="139"/>
        <v>DB1100,X1666.4</v>
      </c>
      <c r="J659" s="13" t="str">
        <f>VLOOKUP(E659,起始地址定义!A:D,2,FALSE)</f>
        <v>DB1100</v>
      </c>
      <c r="K659" s="12" t="str">
        <f t="shared" si="140"/>
        <v>X1666.4</v>
      </c>
      <c r="L659" s="13">
        <f>VLOOKUP(E659,起始地址定义!A:D,3,FALSE)</f>
        <v>1650</v>
      </c>
      <c r="M659" s="14">
        <f>VLOOKUP($F659,类型描述及偏移量!$C:$H,2,FALSE)</f>
        <v>16.4</v>
      </c>
      <c r="N659" s="14" t="str">
        <f>VLOOKUP($F659,类型描述及偏移量!$C:$H,3,FALSE)</f>
        <v>离散</v>
      </c>
      <c r="O659" s="14" t="str">
        <f>VLOOKUP($F659,类型描述及偏移量!$C:$H,4,FALSE)</f>
        <v>None</v>
      </c>
      <c r="P659" s="14" t="str">
        <f>VLOOKUP($F659,类型描述及偏移量!$C:$H,5,FALSE)</f>
        <v>Yes</v>
      </c>
      <c r="Q659" s="14" t="str">
        <f>VLOOKUP($F659,类型描述及偏移量!$C:$H,6,FALSE)</f>
        <v>右跑偏2检测</v>
      </c>
    </row>
    <row r="660" hidden="1" spans="1:17">
      <c r="A660" s="12" t="str">
        <f t="shared" si="132"/>
        <v>CHP1</v>
      </c>
      <c r="B660" s="12" t="str">
        <f t="shared" si="133"/>
        <v>M9_M</v>
      </c>
      <c r="C660" s="12" t="str">
        <f t="shared" si="134"/>
        <v>InterStarTime</v>
      </c>
      <c r="D660" s="12" t="str">
        <f t="shared" si="135"/>
        <v>BP_Motor_var</v>
      </c>
      <c r="E660" s="13" t="str">
        <f t="shared" si="136"/>
        <v>CHP1_M9_M_BP_Motor_var</v>
      </c>
      <c r="F660" s="14" t="str">
        <f t="shared" si="137"/>
        <v>BP_Motor_var_InterStarTime</v>
      </c>
      <c r="G660" s="10" t="str">
        <f t="shared" si="138"/>
        <v>CHP1_M9_M_InterStarTime</v>
      </c>
      <c r="H660" s="10" t="str">
        <f>VLOOKUP(基本表格!E660,起始地址定义!A:D,4,FALSE)&amp;" "&amp;Q660</f>
        <v>2415+P6-M13 1#刨片机重物分离电机 电机控制 联动启动延时</v>
      </c>
      <c r="I660" s="10" t="str">
        <f t="shared" si="139"/>
        <v>DB1100,INT1668</v>
      </c>
      <c r="J660" s="13" t="str">
        <f>VLOOKUP(E660,起始地址定义!A:D,2,FALSE)</f>
        <v>DB1100</v>
      </c>
      <c r="K660" s="12" t="str">
        <f t="shared" si="140"/>
        <v>INT1668</v>
      </c>
      <c r="L660" s="13">
        <f>VLOOKUP(E660,起始地址定义!A:D,3,FALSE)</f>
        <v>1650</v>
      </c>
      <c r="M660" s="14">
        <f>VLOOKUP($F660,类型描述及偏移量!$C:$H,2,FALSE)</f>
        <v>18</v>
      </c>
      <c r="N660" s="14" t="str">
        <f>VLOOKUP($F660,类型描述及偏移量!$C:$H,3,FALSE)</f>
        <v>整型</v>
      </c>
      <c r="O660" s="14" t="str">
        <f>VLOOKUP($F660,类型描述及偏移量!$C:$H,4,FALSE)</f>
        <v>None</v>
      </c>
      <c r="P660" s="14" t="str">
        <f>VLOOKUP($F660,类型描述及偏移量!$C:$H,5,FALSE)</f>
        <v>No</v>
      </c>
      <c r="Q660" s="14" t="str">
        <f>VLOOKUP($F660,类型描述及偏移量!$C:$H,6,FALSE)</f>
        <v>联动启动延时</v>
      </c>
    </row>
    <row r="661" hidden="1" spans="1:17">
      <c r="A661" s="12" t="str">
        <f t="shared" si="132"/>
        <v>CHP1</v>
      </c>
      <c r="B661" s="12" t="str">
        <f t="shared" si="133"/>
        <v>M9_M</v>
      </c>
      <c r="C661" s="12" t="str">
        <f t="shared" si="134"/>
        <v>Alt_TMR</v>
      </c>
      <c r="D661" s="12" t="str">
        <f t="shared" si="135"/>
        <v>BP_Motor_var</v>
      </c>
      <c r="E661" s="13" t="str">
        <f t="shared" si="136"/>
        <v>CHP1_M9_M_BP_Motor_var</v>
      </c>
      <c r="F661" s="14" t="str">
        <f t="shared" si="137"/>
        <v>BP_Motor_var_Alt_TMR</v>
      </c>
      <c r="G661" s="10" t="str">
        <f t="shared" si="138"/>
        <v>CHP1_M9_M_Alt_TMR</v>
      </c>
      <c r="H661" s="10" t="str">
        <f>VLOOKUP(基本表格!E661,起始地址定义!A:D,4,FALSE)&amp;" "&amp;Q661</f>
        <v>2415+P6-M13 1#刨片机重物分离电机 电机控制 起动转换时间 秒</v>
      </c>
      <c r="I661" s="10" t="str">
        <f t="shared" si="139"/>
        <v>DB1100,INT1670</v>
      </c>
      <c r="J661" s="13" t="str">
        <f>VLOOKUP(E661,起始地址定义!A:D,2,FALSE)</f>
        <v>DB1100</v>
      </c>
      <c r="K661" s="12" t="str">
        <f t="shared" si="140"/>
        <v>INT1670</v>
      </c>
      <c r="L661" s="13">
        <f>VLOOKUP(E661,起始地址定义!A:D,3,FALSE)</f>
        <v>1650</v>
      </c>
      <c r="M661" s="14">
        <f>VLOOKUP($F661,类型描述及偏移量!$C:$H,2,FALSE)</f>
        <v>20</v>
      </c>
      <c r="N661" s="14" t="str">
        <f>VLOOKUP($F661,类型描述及偏移量!$C:$H,3,FALSE)</f>
        <v>整型</v>
      </c>
      <c r="O661" s="14" t="str">
        <f>VLOOKUP($F661,类型描述及偏移量!$C:$H,4,FALSE)</f>
        <v>None</v>
      </c>
      <c r="P661" s="14" t="str">
        <f>VLOOKUP($F661,类型描述及偏移量!$C:$H,5,FALSE)</f>
        <v>No</v>
      </c>
      <c r="Q661" s="14" t="str">
        <f>VLOOKUP($F661,类型描述及偏移量!$C:$H,6,FALSE)</f>
        <v>起动转换时间 秒</v>
      </c>
    </row>
    <row r="662" hidden="1" spans="1:17">
      <c r="A662" s="12" t="str">
        <f t="shared" si="132"/>
        <v>CHP1</v>
      </c>
      <c r="B662" s="12" t="str">
        <f t="shared" si="133"/>
        <v>M10_M</v>
      </c>
      <c r="C662" s="12" t="str">
        <f t="shared" si="134"/>
        <v>Enable</v>
      </c>
      <c r="D662" s="12" t="str">
        <f t="shared" si="135"/>
        <v>BP_Motor_var</v>
      </c>
      <c r="E662" s="13" t="str">
        <f t="shared" si="136"/>
        <v>CHP1_M10_M_BP_Motor_var</v>
      </c>
      <c r="F662" s="14" t="str">
        <f t="shared" si="137"/>
        <v>BP_Motor_var_Enable</v>
      </c>
      <c r="G662" s="10" t="str">
        <f t="shared" si="138"/>
        <v>CHP1_M10_M_Enable</v>
      </c>
      <c r="H662" s="10" t="str">
        <f>VLOOKUP(基本表格!E662,起始地址定义!A:D,4,FALSE)&amp;" "&amp;Q662</f>
        <v>2415+P6-M14 1#刨片机磁选电机 电机控制 使能</v>
      </c>
      <c r="I662" s="10" t="str">
        <f t="shared" si="139"/>
        <v>DB1100,X1700.0</v>
      </c>
      <c r="J662" s="13" t="str">
        <f>VLOOKUP(E662,起始地址定义!A:D,2,FALSE)</f>
        <v>DB1100</v>
      </c>
      <c r="K662" s="12" t="str">
        <f t="shared" si="140"/>
        <v>X1700.0</v>
      </c>
      <c r="L662" s="13">
        <f>VLOOKUP(E662,起始地址定义!A:D,3,FALSE)</f>
        <v>1700</v>
      </c>
      <c r="M662" s="14">
        <f>VLOOKUP($F662,类型描述及偏移量!$C:$H,2,FALSE)</f>
        <v>0</v>
      </c>
      <c r="N662" s="14" t="str">
        <f>VLOOKUP($F662,类型描述及偏移量!$C:$H,3,FALSE)</f>
        <v>离散</v>
      </c>
      <c r="O662" s="14" t="str">
        <f>VLOOKUP($F662,类型描述及偏移量!$C:$H,4,FALSE)</f>
        <v>None</v>
      </c>
      <c r="P662" s="14" t="str">
        <f>VLOOKUP($F662,类型描述及偏移量!$C:$H,5,FALSE)</f>
        <v>No</v>
      </c>
      <c r="Q662" s="14" t="str">
        <f>VLOOKUP($F662,类型描述及偏移量!$C:$H,6,FALSE)</f>
        <v>使能</v>
      </c>
    </row>
    <row r="663" hidden="1" spans="1:17">
      <c r="A663" s="12" t="str">
        <f t="shared" ref="A663:A682" si="141">A621</f>
        <v>CHP1</v>
      </c>
      <c r="B663" s="12" t="str">
        <f t="shared" ref="B663:B682" si="142">"M"&amp;RIGHT(LEFT(B621,FIND("_",B621,1)-1),LEN(LEFT(B621,FIND("_",B621,1)-1))-1)+1&amp;"_"&amp;RIGHT(B621,LEN(B621)-FIND("_",B621,1))</f>
        <v>M10_M</v>
      </c>
      <c r="C663" s="12" t="str">
        <f t="shared" ref="C663:C682" si="143">C621</f>
        <v>Auto_Status</v>
      </c>
      <c r="D663" s="12" t="str">
        <f t="shared" ref="D663:D682" si="144">D621</f>
        <v>BP_Motor_var</v>
      </c>
      <c r="E663" s="13" t="str">
        <f t="shared" ref="E663:E682" si="145">A663&amp;"_"&amp;B663&amp;"_"&amp;D663</f>
        <v>CHP1_M10_M_BP_Motor_var</v>
      </c>
      <c r="F663" s="14" t="str">
        <f t="shared" ref="F663:F682" si="146">D663&amp;"_"&amp;C663</f>
        <v>BP_Motor_var_Auto_Status</v>
      </c>
      <c r="G663" s="10" t="str">
        <f t="shared" ref="G663:G682" si="147">A663&amp;"_"&amp;IF(B663="DB","",B663&amp;"_")&amp;C663</f>
        <v>CHP1_M10_M_Auto_Status</v>
      </c>
      <c r="H663" s="10" t="str">
        <f>VLOOKUP(基本表格!E663,起始地址定义!A:D,4,FALSE)&amp;" "&amp;Q663</f>
        <v>2415+P6-M14 1#刨片机磁选电机 电机控制 手自动状态</v>
      </c>
      <c r="I663" s="10" t="str">
        <f t="shared" ref="I663:I682" si="148">J663&amp;","&amp;K663</f>
        <v>DB1100,X1700.3</v>
      </c>
      <c r="J663" s="13" t="str">
        <f>VLOOKUP(E663,起始地址定义!A:D,2,FALSE)</f>
        <v>DB1100</v>
      </c>
      <c r="K663" s="12" t="str">
        <f t="shared" ref="K663:K682" si="149">IF(N663="离散","X",IF(N663="实型","REAL","INT"))&amp;IF(N663="离散",TEXT(L663+M663,"0.0"),L663+M663)</f>
        <v>X1700.3</v>
      </c>
      <c r="L663" s="13">
        <f>VLOOKUP(E663,起始地址定义!A:D,3,FALSE)</f>
        <v>1700</v>
      </c>
      <c r="M663" s="14">
        <f>VLOOKUP($F663,类型描述及偏移量!$C:$H,2,FALSE)</f>
        <v>0.3</v>
      </c>
      <c r="N663" s="14" t="str">
        <f>VLOOKUP($F663,类型描述及偏移量!$C:$H,3,FALSE)</f>
        <v>离散</v>
      </c>
      <c r="O663" s="14" t="str">
        <f>VLOOKUP($F663,类型描述及偏移量!$C:$H,4,FALSE)</f>
        <v>None</v>
      </c>
      <c r="P663" s="14" t="str">
        <f>VLOOKUP($F663,类型描述及偏移量!$C:$H,5,FALSE)</f>
        <v>Yes</v>
      </c>
      <c r="Q663" s="14" t="str">
        <f>VLOOKUP($F663,类型描述及偏移量!$C:$H,6,FALSE)</f>
        <v>手自动状态</v>
      </c>
    </row>
    <row r="664" hidden="1" spans="1:17">
      <c r="A664" s="12" t="str">
        <f t="shared" si="141"/>
        <v>CHP1</v>
      </c>
      <c r="B664" s="12" t="str">
        <f t="shared" si="142"/>
        <v>M10_M</v>
      </c>
      <c r="C664" s="12" t="str">
        <f t="shared" si="143"/>
        <v>Loc_Rem</v>
      </c>
      <c r="D664" s="12" t="str">
        <f t="shared" si="144"/>
        <v>BP_Motor_var</v>
      </c>
      <c r="E664" s="13" t="str">
        <f t="shared" si="145"/>
        <v>CHP1_M10_M_BP_Motor_var</v>
      </c>
      <c r="F664" s="14" t="str">
        <f t="shared" si="146"/>
        <v>BP_Motor_var_Loc_Rem</v>
      </c>
      <c r="G664" s="10" t="str">
        <f t="shared" si="147"/>
        <v>CHP1_M10_M_Loc_Rem</v>
      </c>
      <c r="H664" s="10" t="str">
        <f>VLOOKUP(基本表格!E664,起始地址定义!A:D,4,FALSE)&amp;" "&amp;Q664</f>
        <v>2415+P6-M14 1#刨片机磁选电机 电机控制 本地/远程(检修/待机）</v>
      </c>
      <c r="I664" s="10" t="str">
        <f t="shared" si="148"/>
        <v>DB1100,X1700.4</v>
      </c>
      <c r="J664" s="13" t="str">
        <f>VLOOKUP(E664,起始地址定义!A:D,2,FALSE)</f>
        <v>DB1100</v>
      </c>
      <c r="K664" s="12" t="str">
        <f t="shared" si="149"/>
        <v>X1700.4</v>
      </c>
      <c r="L664" s="13">
        <f>VLOOKUP(E664,起始地址定义!A:D,3,FALSE)</f>
        <v>1700</v>
      </c>
      <c r="M664" s="14">
        <f>VLOOKUP($F664,类型描述及偏移量!$C:$H,2,FALSE)</f>
        <v>0.4</v>
      </c>
      <c r="N664" s="14" t="str">
        <f>VLOOKUP($F664,类型描述及偏移量!$C:$H,3,FALSE)</f>
        <v>离散</v>
      </c>
      <c r="O664" s="14" t="str">
        <f>VLOOKUP($F664,类型描述及偏移量!$C:$H,4,FALSE)</f>
        <v>None</v>
      </c>
      <c r="P664" s="14" t="str">
        <f>VLOOKUP($F664,类型描述及偏移量!$C:$H,5,FALSE)</f>
        <v>Yes</v>
      </c>
      <c r="Q664" s="14" t="str">
        <f>VLOOKUP($F664,类型描述及偏移量!$C:$H,6,FALSE)</f>
        <v>本地/远程(检修/待机）</v>
      </c>
    </row>
    <row r="665" hidden="1" spans="1:17">
      <c r="A665" s="12" t="str">
        <f t="shared" si="141"/>
        <v>CHP1</v>
      </c>
      <c r="B665" s="12" t="str">
        <f t="shared" si="142"/>
        <v>M10_M</v>
      </c>
      <c r="C665" s="12" t="str">
        <f t="shared" si="143"/>
        <v>ON_HMI</v>
      </c>
      <c r="D665" s="12" t="str">
        <f t="shared" si="144"/>
        <v>BP_Motor_var</v>
      </c>
      <c r="E665" s="13" t="str">
        <f t="shared" si="145"/>
        <v>CHP1_M10_M_BP_Motor_var</v>
      </c>
      <c r="F665" s="14" t="str">
        <f t="shared" si="146"/>
        <v>BP_Motor_var_ON_HMI</v>
      </c>
      <c r="G665" s="10" t="str">
        <f t="shared" si="147"/>
        <v>CHP1_M10_M_ON_HMI</v>
      </c>
      <c r="H665" s="10" t="str">
        <f>VLOOKUP(基本表格!E665,起始地址定义!A:D,4,FALSE)&amp;" "&amp;Q665</f>
        <v>2415+P6-M14 1#刨片机磁选电机 电机控制 开启_上位机(正转)</v>
      </c>
      <c r="I665" s="10" t="str">
        <f t="shared" si="148"/>
        <v>DB1100,X1700.6</v>
      </c>
      <c r="J665" s="13" t="str">
        <f>VLOOKUP(E665,起始地址定义!A:D,2,FALSE)</f>
        <v>DB1100</v>
      </c>
      <c r="K665" s="12" t="str">
        <f t="shared" si="149"/>
        <v>X1700.6</v>
      </c>
      <c r="L665" s="13">
        <f>VLOOKUP(E665,起始地址定义!A:D,3,FALSE)</f>
        <v>1700</v>
      </c>
      <c r="M665" s="14">
        <f>VLOOKUP($F665,类型描述及偏移量!$C:$H,2,FALSE)</f>
        <v>0.6</v>
      </c>
      <c r="N665" s="14" t="str">
        <f>VLOOKUP($F665,类型描述及偏移量!$C:$H,3,FALSE)</f>
        <v>离散</v>
      </c>
      <c r="O665" s="14" t="str">
        <f>VLOOKUP($F665,类型描述及偏移量!$C:$H,4,FALSE)</f>
        <v>None</v>
      </c>
      <c r="P665" s="14" t="str">
        <f>VLOOKUP($F665,类型描述及偏移量!$C:$H,5,FALSE)</f>
        <v>No</v>
      </c>
      <c r="Q665" s="14" t="str">
        <f>VLOOKUP($F665,类型描述及偏移量!$C:$H,6,FALSE)</f>
        <v>开启_上位机(正转)</v>
      </c>
    </row>
    <row r="666" hidden="1" spans="1:17">
      <c r="A666" s="12" t="str">
        <f t="shared" si="141"/>
        <v>CHP1</v>
      </c>
      <c r="B666" s="12" t="str">
        <f t="shared" si="142"/>
        <v>M10_M</v>
      </c>
      <c r="C666" s="12" t="str">
        <f t="shared" si="143"/>
        <v>OFF_HMI</v>
      </c>
      <c r="D666" s="12" t="str">
        <f t="shared" si="144"/>
        <v>BP_Motor_var</v>
      </c>
      <c r="E666" s="13" t="str">
        <f t="shared" si="145"/>
        <v>CHP1_M10_M_BP_Motor_var</v>
      </c>
      <c r="F666" s="14" t="str">
        <f t="shared" si="146"/>
        <v>BP_Motor_var_OFF_HMI</v>
      </c>
      <c r="G666" s="10" t="str">
        <f t="shared" si="147"/>
        <v>CHP1_M10_M_OFF_HMI</v>
      </c>
      <c r="H666" s="10" t="str">
        <f>VLOOKUP(基本表格!E666,起始地址定义!A:D,4,FALSE)&amp;" "&amp;Q666</f>
        <v>2415+P6-M14 1#刨片机磁选电机 电机控制 停止_上位机(反转)</v>
      </c>
      <c r="I666" s="10" t="str">
        <f t="shared" si="148"/>
        <v>DB1100,X1701.0</v>
      </c>
      <c r="J666" s="13" t="str">
        <f>VLOOKUP(E666,起始地址定义!A:D,2,FALSE)</f>
        <v>DB1100</v>
      </c>
      <c r="K666" s="12" t="str">
        <f t="shared" si="149"/>
        <v>X1701.0</v>
      </c>
      <c r="L666" s="13">
        <f>VLOOKUP(E666,起始地址定义!A:D,3,FALSE)</f>
        <v>1700</v>
      </c>
      <c r="M666" s="14">
        <f>VLOOKUP($F666,类型描述及偏移量!$C:$H,2,FALSE)</f>
        <v>1</v>
      </c>
      <c r="N666" s="14" t="str">
        <f>VLOOKUP($F666,类型描述及偏移量!$C:$H,3,FALSE)</f>
        <v>离散</v>
      </c>
      <c r="O666" s="14" t="str">
        <f>VLOOKUP($F666,类型描述及偏移量!$C:$H,4,FALSE)</f>
        <v>None</v>
      </c>
      <c r="P666" s="14" t="str">
        <f>VLOOKUP($F666,类型描述及偏移量!$C:$H,5,FALSE)</f>
        <v>No</v>
      </c>
      <c r="Q666" s="14" t="str">
        <f>VLOOKUP($F666,类型描述及偏移量!$C:$H,6,FALSE)</f>
        <v>停止_上位机(反转)</v>
      </c>
    </row>
    <row r="667" hidden="1" spans="1:17">
      <c r="A667" s="12" t="str">
        <f t="shared" si="141"/>
        <v>CHP1</v>
      </c>
      <c r="B667" s="12" t="str">
        <f t="shared" si="142"/>
        <v>M10_M</v>
      </c>
      <c r="C667" s="12" t="str">
        <f t="shared" si="143"/>
        <v>Fan</v>
      </c>
      <c r="D667" s="12" t="str">
        <f t="shared" si="144"/>
        <v>BP_Motor_var</v>
      </c>
      <c r="E667" s="13" t="str">
        <f t="shared" si="145"/>
        <v>CHP1_M10_M_BP_Motor_var</v>
      </c>
      <c r="F667" s="14" t="str">
        <f t="shared" si="146"/>
        <v>BP_Motor_var_Fan</v>
      </c>
      <c r="G667" s="10" t="str">
        <f t="shared" si="147"/>
        <v>CHP1_M10_M_Fan</v>
      </c>
      <c r="H667" s="10" t="str">
        <f>VLOOKUP(基本表格!E667,起始地址定义!A:D,4,FALSE)&amp;" "&amp;Q667</f>
        <v>2415+P6-M14 1#刨片机磁选电机 电机控制 通风扇</v>
      </c>
      <c r="I667" s="10" t="str">
        <f t="shared" si="148"/>
        <v>DB1100,X1701.1</v>
      </c>
      <c r="J667" s="13" t="str">
        <f>VLOOKUP(E667,起始地址定义!A:D,2,FALSE)</f>
        <v>DB1100</v>
      </c>
      <c r="K667" s="12" t="str">
        <f t="shared" si="149"/>
        <v>X1701.1</v>
      </c>
      <c r="L667" s="13">
        <f>VLOOKUP(E667,起始地址定义!A:D,3,FALSE)</f>
        <v>1700</v>
      </c>
      <c r="M667" s="14">
        <f>VLOOKUP($F667,类型描述及偏移量!$C:$H,2,FALSE)</f>
        <v>1.1</v>
      </c>
      <c r="N667" s="14" t="str">
        <f>VLOOKUP($F667,类型描述及偏移量!$C:$H,3,FALSE)</f>
        <v>离散</v>
      </c>
      <c r="O667" s="14" t="str">
        <f>VLOOKUP($F667,类型描述及偏移量!$C:$H,4,FALSE)</f>
        <v>None</v>
      </c>
      <c r="P667" s="14" t="str">
        <f>VLOOKUP($F667,类型描述及偏移量!$C:$H,5,FALSE)</f>
        <v>Yes</v>
      </c>
      <c r="Q667" s="14" t="str">
        <f>VLOOKUP($F667,类型描述及偏移量!$C:$H,6,FALSE)</f>
        <v>通风扇</v>
      </c>
    </row>
    <row r="668" hidden="1" spans="1:17">
      <c r="A668" s="12" t="str">
        <f t="shared" si="141"/>
        <v>CHP1</v>
      </c>
      <c r="B668" s="12" t="str">
        <f t="shared" si="142"/>
        <v>M10_M</v>
      </c>
      <c r="C668" s="12" t="str">
        <f t="shared" si="143"/>
        <v>Motor</v>
      </c>
      <c r="D668" s="12" t="str">
        <f t="shared" si="144"/>
        <v>BP_Motor_var</v>
      </c>
      <c r="E668" s="13" t="str">
        <f t="shared" si="145"/>
        <v>CHP1_M10_M_BP_Motor_var</v>
      </c>
      <c r="F668" s="14" t="str">
        <f t="shared" si="146"/>
        <v>BP_Motor_var_Motor</v>
      </c>
      <c r="G668" s="10" t="str">
        <f t="shared" si="147"/>
        <v>CHP1_M10_M_Motor</v>
      </c>
      <c r="H668" s="10" t="str">
        <f>VLOOKUP(基本表格!E668,起始地址定义!A:D,4,FALSE)&amp;" "&amp;Q668</f>
        <v>2415+P6-M14 1#刨片机磁选电机 电机控制 电机(正转）</v>
      </c>
      <c r="I668" s="10" t="str">
        <f t="shared" si="148"/>
        <v>DB1100,X1701.2</v>
      </c>
      <c r="J668" s="13" t="str">
        <f>VLOOKUP(E668,起始地址定义!A:D,2,FALSE)</f>
        <v>DB1100</v>
      </c>
      <c r="K668" s="12" t="str">
        <f t="shared" si="149"/>
        <v>X1701.2</v>
      </c>
      <c r="L668" s="13">
        <f>VLOOKUP(E668,起始地址定义!A:D,3,FALSE)</f>
        <v>1700</v>
      </c>
      <c r="M668" s="14">
        <f>VLOOKUP($F668,类型描述及偏移量!$C:$H,2,FALSE)</f>
        <v>1.2</v>
      </c>
      <c r="N668" s="14" t="str">
        <f>VLOOKUP($F668,类型描述及偏移量!$C:$H,3,FALSE)</f>
        <v>离散</v>
      </c>
      <c r="O668" s="14" t="str">
        <f>VLOOKUP($F668,类型描述及偏移量!$C:$H,4,FALSE)</f>
        <v>None</v>
      </c>
      <c r="P668" s="14" t="str">
        <f>VLOOKUP($F668,类型描述及偏移量!$C:$H,5,FALSE)</f>
        <v>Yes</v>
      </c>
      <c r="Q668" s="14" t="str">
        <f>VLOOKUP($F668,类型描述及偏移量!$C:$H,6,FALSE)</f>
        <v>电机(正转）</v>
      </c>
    </row>
    <row r="669" hidden="1" spans="1:17">
      <c r="A669" s="12" t="str">
        <f t="shared" si="141"/>
        <v>CHP1</v>
      </c>
      <c r="B669" s="12" t="str">
        <f t="shared" si="142"/>
        <v>M10_M</v>
      </c>
      <c r="C669" s="12" t="str">
        <f t="shared" si="143"/>
        <v>OL</v>
      </c>
      <c r="D669" s="12" t="str">
        <f t="shared" si="144"/>
        <v>BP_Motor_var</v>
      </c>
      <c r="E669" s="13" t="str">
        <f t="shared" si="145"/>
        <v>CHP1_M10_M_BP_Motor_var</v>
      </c>
      <c r="F669" s="14" t="str">
        <f t="shared" si="146"/>
        <v>BP_Motor_var_OL</v>
      </c>
      <c r="G669" s="10" t="str">
        <f t="shared" si="147"/>
        <v>CHP1_M10_M_OL</v>
      </c>
      <c r="H669" s="10" t="str">
        <f>VLOOKUP(基本表格!E669,起始地址定义!A:D,4,FALSE)&amp;" "&amp;Q669</f>
        <v>2415+P6-M14 1#刨片机磁选电机 电机控制 电机过载</v>
      </c>
      <c r="I669" s="10" t="str">
        <f t="shared" si="148"/>
        <v>DB1100,X1701.3</v>
      </c>
      <c r="J669" s="13" t="str">
        <f>VLOOKUP(E669,起始地址定义!A:D,2,FALSE)</f>
        <v>DB1100</v>
      </c>
      <c r="K669" s="12" t="str">
        <f t="shared" si="149"/>
        <v>X1701.3</v>
      </c>
      <c r="L669" s="13">
        <f>VLOOKUP(E669,起始地址定义!A:D,3,FALSE)</f>
        <v>1700</v>
      </c>
      <c r="M669" s="14">
        <f>VLOOKUP($F669,类型描述及偏移量!$C:$H,2,FALSE)</f>
        <v>1.3</v>
      </c>
      <c r="N669" s="14" t="str">
        <f>VLOOKUP($F669,类型描述及偏移量!$C:$H,3,FALSE)</f>
        <v>离散</v>
      </c>
      <c r="O669" s="14" t="str">
        <f>VLOOKUP($F669,类型描述及偏移量!$C:$H,4,FALSE)</f>
        <v>On</v>
      </c>
      <c r="P669" s="14" t="str">
        <f>VLOOKUP($F669,类型描述及偏移量!$C:$H,5,FALSE)</f>
        <v>Yes</v>
      </c>
      <c r="Q669" s="14" t="str">
        <f>VLOOKUP($F669,类型描述及偏移量!$C:$H,6,FALSE)</f>
        <v>电机过载</v>
      </c>
    </row>
    <row r="670" hidden="1" spans="1:17">
      <c r="A670" s="12" t="str">
        <f t="shared" si="141"/>
        <v>CHP1</v>
      </c>
      <c r="B670" s="12" t="str">
        <f t="shared" si="142"/>
        <v>M10_M</v>
      </c>
      <c r="C670" s="12" t="str">
        <f t="shared" si="143"/>
        <v>Fan_OL</v>
      </c>
      <c r="D670" s="12" t="str">
        <f t="shared" si="144"/>
        <v>BP_Motor_var</v>
      </c>
      <c r="E670" s="13" t="str">
        <f t="shared" si="145"/>
        <v>CHP1_M10_M_BP_Motor_var</v>
      </c>
      <c r="F670" s="14" t="str">
        <f t="shared" si="146"/>
        <v>BP_Motor_var_Fan_OL</v>
      </c>
      <c r="G670" s="10" t="str">
        <f t="shared" si="147"/>
        <v>CHP1_M10_M_Fan_OL</v>
      </c>
      <c r="H670" s="10" t="str">
        <f>VLOOKUP(基本表格!E670,起始地址定义!A:D,4,FALSE)&amp;" "&amp;Q670</f>
        <v>2415+P6-M14 1#刨片机磁选电机 电机控制 风扇过载</v>
      </c>
      <c r="I670" s="10" t="str">
        <f t="shared" si="148"/>
        <v>DB1100,X1701.4</v>
      </c>
      <c r="J670" s="13" t="str">
        <f>VLOOKUP(E670,起始地址定义!A:D,2,FALSE)</f>
        <v>DB1100</v>
      </c>
      <c r="K670" s="12" t="str">
        <f t="shared" si="149"/>
        <v>X1701.4</v>
      </c>
      <c r="L670" s="13">
        <f>VLOOKUP(E670,起始地址定义!A:D,3,FALSE)</f>
        <v>1700</v>
      </c>
      <c r="M670" s="14">
        <f>VLOOKUP($F670,类型描述及偏移量!$C:$H,2,FALSE)</f>
        <v>1.4</v>
      </c>
      <c r="N670" s="14" t="str">
        <f>VLOOKUP($F670,类型描述及偏移量!$C:$H,3,FALSE)</f>
        <v>离散</v>
      </c>
      <c r="O670" s="14" t="str">
        <f>VLOOKUP($F670,类型描述及偏移量!$C:$H,4,FALSE)</f>
        <v>On</v>
      </c>
      <c r="P670" s="14" t="str">
        <f>VLOOKUP($F670,类型描述及偏移量!$C:$H,5,FALSE)</f>
        <v>Yes</v>
      </c>
      <c r="Q670" s="14" t="str">
        <f>VLOOKUP($F670,类型描述及偏移量!$C:$H,6,FALSE)</f>
        <v>风扇过载</v>
      </c>
    </row>
    <row r="671" hidden="1" spans="1:17">
      <c r="A671" s="12" t="str">
        <f t="shared" si="141"/>
        <v>CHP1</v>
      </c>
      <c r="B671" s="12" t="str">
        <f t="shared" si="142"/>
        <v>M10_M</v>
      </c>
      <c r="C671" s="12" t="str">
        <f t="shared" si="143"/>
        <v>RunSig</v>
      </c>
      <c r="D671" s="12" t="str">
        <f t="shared" si="144"/>
        <v>BP_Motor_var</v>
      </c>
      <c r="E671" s="13" t="str">
        <f t="shared" si="145"/>
        <v>CHP1_M10_M_BP_Motor_var</v>
      </c>
      <c r="F671" s="14" t="str">
        <f t="shared" si="146"/>
        <v>BP_Motor_var_RunSig</v>
      </c>
      <c r="G671" s="10" t="str">
        <f t="shared" si="147"/>
        <v>CHP1_M10_M_RunSig</v>
      </c>
      <c r="H671" s="10" t="str">
        <f>VLOOKUP(基本表格!E671,起始地址定义!A:D,4,FALSE)&amp;" "&amp;Q671</f>
        <v>2415+P6-M14 1#刨片机磁选电机 电机控制 电机运行指示</v>
      </c>
      <c r="I671" s="10" t="str">
        <f t="shared" si="148"/>
        <v>DB1100,X1701.5</v>
      </c>
      <c r="J671" s="13" t="str">
        <f>VLOOKUP(E671,起始地址定义!A:D,2,FALSE)</f>
        <v>DB1100</v>
      </c>
      <c r="K671" s="12" t="str">
        <f t="shared" si="149"/>
        <v>X1701.5</v>
      </c>
      <c r="L671" s="13">
        <f>VLOOKUP(E671,起始地址定义!A:D,3,FALSE)</f>
        <v>1700</v>
      </c>
      <c r="M671" s="14">
        <f>VLOOKUP($F671,类型描述及偏移量!$C:$H,2,FALSE)</f>
        <v>1.5</v>
      </c>
      <c r="N671" s="14" t="str">
        <f>VLOOKUP($F671,类型描述及偏移量!$C:$H,3,FALSE)</f>
        <v>离散</v>
      </c>
      <c r="O671" s="14" t="str">
        <f>VLOOKUP($F671,类型描述及偏移量!$C:$H,4,FALSE)</f>
        <v>None</v>
      </c>
      <c r="P671" s="14" t="str">
        <f>VLOOKUP($F671,类型描述及偏移量!$C:$H,5,FALSE)</f>
        <v>Yes</v>
      </c>
      <c r="Q671" s="14" t="str">
        <f>VLOOKUP($F671,类型描述及偏移量!$C:$H,6,FALSE)</f>
        <v>电机运行指示</v>
      </c>
    </row>
    <row r="672" hidden="1" spans="1:17">
      <c r="A672" s="12" t="str">
        <f t="shared" si="141"/>
        <v>CHP1</v>
      </c>
      <c r="B672" s="12" t="str">
        <f t="shared" si="142"/>
        <v>M10_M</v>
      </c>
      <c r="C672" s="12" t="str">
        <f t="shared" si="143"/>
        <v>Break_ALM</v>
      </c>
      <c r="D672" s="12" t="str">
        <f t="shared" si="144"/>
        <v>BP_Motor_var</v>
      </c>
      <c r="E672" s="13" t="str">
        <f t="shared" si="145"/>
        <v>CHP1_M10_M_BP_Motor_var</v>
      </c>
      <c r="F672" s="14" t="str">
        <f t="shared" si="146"/>
        <v>BP_Motor_var_Break_ALM</v>
      </c>
      <c r="G672" s="10" t="str">
        <f t="shared" si="147"/>
        <v>CHP1_M10_M_Break_ALM</v>
      </c>
      <c r="H672" s="10" t="str">
        <f>VLOOKUP(基本表格!E672,起始地址定义!A:D,4,FALSE)&amp;" "&amp;Q672</f>
        <v>2415+P6-M14 1#刨片机磁选电机 电机控制 断链报警</v>
      </c>
      <c r="I672" s="10" t="str">
        <f t="shared" si="148"/>
        <v>DB1100,X1701.6</v>
      </c>
      <c r="J672" s="13" t="str">
        <f>VLOOKUP(E672,起始地址定义!A:D,2,FALSE)</f>
        <v>DB1100</v>
      </c>
      <c r="K672" s="12" t="str">
        <f t="shared" si="149"/>
        <v>X1701.6</v>
      </c>
      <c r="L672" s="13">
        <f>VLOOKUP(E672,起始地址定义!A:D,3,FALSE)</f>
        <v>1700</v>
      </c>
      <c r="M672" s="14">
        <f>VLOOKUP($F672,类型描述及偏移量!$C:$H,2,FALSE)</f>
        <v>1.6</v>
      </c>
      <c r="N672" s="14" t="str">
        <f>VLOOKUP($F672,类型描述及偏移量!$C:$H,3,FALSE)</f>
        <v>离散</v>
      </c>
      <c r="O672" s="14" t="str">
        <f>VLOOKUP($F672,类型描述及偏移量!$C:$H,4,FALSE)</f>
        <v>On</v>
      </c>
      <c r="P672" s="14" t="str">
        <f>VLOOKUP($F672,类型描述及偏移量!$C:$H,5,FALSE)</f>
        <v>Yes</v>
      </c>
      <c r="Q672" s="14" t="str">
        <f>VLOOKUP($F672,类型描述及偏移量!$C:$H,6,FALSE)</f>
        <v>断链报警</v>
      </c>
    </row>
    <row r="673" hidden="1" spans="1:17">
      <c r="A673" s="12" t="str">
        <f t="shared" si="141"/>
        <v>CHP1</v>
      </c>
      <c r="B673" s="12" t="str">
        <f t="shared" si="142"/>
        <v>M10_M</v>
      </c>
      <c r="C673" s="12" t="str">
        <f t="shared" si="143"/>
        <v>Break_CHK</v>
      </c>
      <c r="D673" s="12" t="str">
        <f t="shared" si="144"/>
        <v>BP_Motor_var</v>
      </c>
      <c r="E673" s="13" t="str">
        <f t="shared" si="145"/>
        <v>CHP1_M10_M_BP_Motor_var</v>
      </c>
      <c r="F673" s="14" t="str">
        <f t="shared" si="146"/>
        <v>BP_Motor_var_Break_CHK</v>
      </c>
      <c r="G673" s="10" t="str">
        <f t="shared" si="147"/>
        <v>CHP1_M10_M_Break_CHK</v>
      </c>
      <c r="H673" s="10" t="str">
        <f>VLOOKUP(基本表格!E673,起始地址定义!A:D,4,FALSE)&amp;" "&amp;Q673</f>
        <v>2415+P6-M14 1#刨片机磁选电机 电机控制 断链检测</v>
      </c>
      <c r="I673" s="10" t="str">
        <f t="shared" si="148"/>
        <v>DB1100,X1701.7</v>
      </c>
      <c r="J673" s="13" t="str">
        <f>VLOOKUP(E673,起始地址定义!A:D,2,FALSE)</f>
        <v>DB1100</v>
      </c>
      <c r="K673" s="12" t="str">
        <f t="shared" si="149"/>
        <v>X1701.7</v>
      </c>
      <c r="L673" s="13">
        <f>VLOOKUP(E673,起始地址定义!A:D,3,FALSE)</f>
        <v>1700</v>
      </c>
      <c r="M673" s="14">
        <f>VLOOKUP($F673,类型描述及偏移量!$C:$H,2,FALSE)</f>
        <v>1.7</v>
      </c>
      <c r="N673" s="14" t="str">
        <f>VLOOKUP($F673,类型描述及偏移量!$C:$H,3,FALSE)</f>
        <v>离散</v>
      </c>
      <c r="O673" s="14" t="str">
        <f>VLOOKUP($F673,类型描述及偏移量!$C:$H,4,FALSE)</f>
        <v>None</v>
      </c>
      <c r="P673" s="14" t="str">
        <f>VLOOKUP($F673,类型描述及偏移量!$C:$H,5,FALSE)</f>
        <v>Yes</v>
      </c>
      <c r="Q673" s="14" t="str">
        <f>VLOOKUP($F673,类型描述及偏移量!$C:$H,6,FALSE)</f>
        <v>断链检测</v>
      </c>
    </row>
    <row r="674" hidden="1" spans="1:17">
      <c r="A674" s="12" t="str">
        <f t="shared" si="141"/>
        <v>CHP1</v>
      </c>
      <c r="B674" s="12" t="str">
        <f t="shared" si="142"/>
        <v>M10_M</v>
      </c>
      <c r="C674" s="12" t="str">
        <f t="shared" si="143"/>
        <v>INV_Res_HMI</v>
      </c>
      <c r="D674" s="12" t="str">
        <f t="shared" si="144"/>
        <v>BP_Motor_var</v>
      </c>
      <c r="E674" s="13" t="str">
        <f t="shared" si="145"/>
        <v>CHP1_M10_M_BP_Motor_var</v>
      </c>
      <c r="F674" s="14" t="str">
        <f t="shared" si="146"/>
        <v>BP_Motor_var_INV_Res_HMI</v>
      </c>
      <c r="G674" s="10" t="str">
        <f t="shared" si="147"/>
        <v>CHP1_M10_M_INV_Res_HMI</v>
      </c>
      <c r="H674" s="10" t="str">
        <f>VLOOKUP(基本表格!E674,起始地址定义!A:D,4,FALSE)&amp;" "&amp;Q674</f>
        <v>2415+P6-M14 1#刨片机磁选电机 电机控制 复位</v>
      </c>
      <c r="I674" s="10" t="str">
        <f t="shared" si="148"/>
        <v>DB1100,X1702.0</v>
      </c>
      <c r="J674" s="13" t="str">
        <f>VLOOKUP(E674,起始地址定义!A:D,2,FALSE)</f>
        <v>DB1100</v>
      </c>
      <c r="K674" s="12" t="str">
        <f t="shared" si="149"/>
        <v>X1702.0</v>
      </c>
      <c r="L674" s="13">
        <f>VLOOKUP(E674,起始地址定义!A:D,3,FALSE)</f>
        <v>1700</v>
      </c>
      <c r="M674" s="14">
        <f>VLOOKUP($F674,类型描述及偏移量!$C:$H,2,FALSE)</f>
        <v>2</v>
      </c>
      <c r="N674" s="14" t="str">
        <f>VLOOKUP($F674,类型描述及偏移量!$C:$H,3,FALSE)</f>
        <v>离散</v>
      </c>
      <c r="O674" s="14" t="str">
        <f>VLOOKUP($F674,类型描述及偏移量!$C:$H,4,FALSE)</f>
        <v>None</v>
      </c>
      <c r="P674" s="14" t="str">
        <f>VLOOKUP($F674,类型描述及偏移量!$C:$H,5,FALSE)</f>
        <v>No</v>
      </c>
      <c r="Q674" s="14" t="str">
        <f>VLOOKUP($F674,类型描述及偏移量!$C:$H,6,FALSE)</f>
        <v>复位</v>
      </c>
    </row>
    <row r="675" hidden="1" spans="1:17">
      <c r="A675" s="12" t="str">
        <f t="shared" si="141"/>
        <v>CHP1</v>
      </c>
      <c r="B675" s="12" t="str">
        <f t="shared" si="142"/>
        <v>M10_M</v>
      </c>
      <c r="C675" s="12" t="str">
        <f t="shared" si="143"/>
        <v>Break_EN</v>
      </c>
      <c r="D675" s="12" t="str">
        <f t="shared" si="144"/>
        <v>BP_Motor_var</v>
      </c>
      <c r="E675" s="13" t="str">
        <f t="shared" si="145"/>
        <v>CHP1_M10_M_BP_Motor_var</v>
      </c>
      <c r="F675" s="14" t="str">
        <f t="shared" si="146"/>
        <v>BP_Motor_var_Break_EN</v>
      </c>
      <c r="G675" s="10" t="str">
        <f t="shared" si="147"/>
        <v>CHP1_M10_M_Break_EN</v>
      </c>
      <c r="H675" s="10" t="str">
        <f>VLOOKUP(基本表格!E675,起始地址定义!A:D,4,FALSE)&amp;" "&amp;Q675</f>
        <v>2415+P6-M14 1#刨片机磁选电机 电机控制 断链保护使能</v>
      </c>
      <c r="I675" s="10" t="str">
        <f t="shared" si="148"/>
        <v>DB1100,X1702.1</v>
      </c>
      <c r="J675" s="13" t="str">
        <f>VLOOKUP(E675,起始地址定义!A:D,2,FALSE)</f>
        <v>DB1100</v>
      </c>
      <c r="K675" s="12" t="str">
        <f t="shared" si="149"/>
        <v>X1702.1</v>
      </c>
      <c r="L675" s="13">
        <f>VLOOKUP(E675,起始地址定义!A:D,3,FALSE)</f>
        <v>1700</v>
      </c>
      <c r="M675" s="14">
        <f>VLOOKUP($F675,类型描述及偏移量!$C:$H,2,FALSE)</f>
        <v>2.1</v>
      </c>
      <c r="N675" s="14" t="str">
        <f>VLOOKUP($F675,类型描述及偏移量!$C:$H,3,FALSE)</f>
        <v>离散</v>
      </c>
      <c r="O675" s="14" t="str">
        <f>VLOOKUP($F675,类型描述及偏移量!$C:$H,4,FALSE)</f>
        <v>None</v>
      </c>
      <c r="P675" s="14" t="str">
        <f>VLOOKUP($F675,类型描述及偏移量!$C:$H,5,FALSE)</f>
        <v>No</v>
      </c>
      <c r="Q675" s="14" t="str">
        <f>VLOOKUP($F675,类型描述及偏移量!$C:$H,6,FALSE)</f>
        <v>断链保护使能</v>
      </c>
    </row>
    <row r="676" hidden="1" spans="1:17">
      <c r="A676" s="12" t="str">
        <f t="shared" si="141"/>
        <v>CHP1</v>
      </c>
      <c r="B676" s="12" t="str">
        <f t="shared" si="142"/>
        <v>M10_M</v>
      </c>
      <c r="C676" s="12" t="str">
        <f t="shared" si="143"/>
        <v>Break_Stop</v>
      </c>
      <c r="D676" s="12" t="str">
        <f t="shared" si="144"/>
        <v>BP_Motor_var</v>
      </c>
      <c r="E676" s="13" t="str">
        <f t="shared" si="145"/>
        <v>CHP1_M10_M_BP_Motor_var</v>
      </c>
      <c r="F676" s="14" t="str">
        <f t="shared" si="146"/>
        <v>BP_Motor_var_Break_Stop</v>
      </c>
      <c r="G676" s="10" t="str">
        <f t="shared" si="147"/>
        <v>CHP1_M10_M_Break_Stop</v>
      </c>
      <c r="H676" s="10" t="str">
        <f>VLOOKUP(基本表格!E676,起始地址定义!A:D,4,FALSE)&amp;" "&amp;Q676</f>
        <v>2415+P6-M14 1#刨片机磁选电机 电机控制 断链导致停机</v>
      </c>
      <c r="I676" s="10" t="str">
        <f t="shared" si="148"/>
        <v>DB1100,X1702.2</v>
      </c>
      <c r="J676" s="13" t="str">
        <f>VLOOKUP(E676,起始地址定义!A:D,2,FALSE)</f>
        <v>DB1100</v>
      </c>
      <c r="K676" s="12" t="str">
        <f t="shared" si="149"/>
        <v>X1702.2</v>
      </c>
      <c r="L676" s="13">
        <f>VLOOKUP(E676,起始地址定义!A:D,3,FALSE)</f>
        <v>1700</v>
      </c>
      <c r="M676" s="14">
        <f>VLOOKUP($F676,类型描述及偏移量!$C:$H,2,FALSE)</f>
        <v>2.2</v>
      </c>
      <c r="N676" s="14" t="str">
        <f>VLOOKUP($F676,类型描述及偏移量!$C:$H,3,FALSE)</f>
        <v>离散</v>
      </c>
      <c r="O676" s="14" t="str">
        <f>VLOOKUP($F676,类型描述及偏移量!$C:$H,4,FALSE)</f>
        <v>On</v>
      </c>
      <c r="P676" s="14" t="str">
        <f>VLOOKUP($F676,类型描述及偏移量!$C:$H,5,FALSE)</f>
        <v>Yes</v>
      </c>
      <c r="Q676" s="14" t="str">
        <f>VLOOKUP($F676,类型描述及偏移量!$C:$H,6,FALSE)</f>
        <v>断链导致停机</v>
      </c>
    </row>
    <row r="677" hidden="1" spans="1:17">
      <c r="A677" s="12" t="str">
        <f t="shared" si="141"/>
        <v>CHP1</v>
      </c>
      <c r="B677" s="12" t="str">
        <f t="shared" si="142"/>
        <v>M10_M</v>
      </c>
      <c r="C677" s="12" t="str">
        <f t="shared" si="143"/>
        <v>Motor_Back</v>
      </c>
      <c r="D677" s="12" t="str">
        <f t="shared" si="144"/>
        <v>BP_Motor_var</v>
      </c>
      <c r="E677" s="13" t="str">
        <f t="shared" si="145"/>
        <v>CHP1_M10_M_BP_Motor_var</v>
      </c>
      <c r="F677" s="14" t="str">
        <f t="shared" si="146"/>
        <v>BP_Motor_var_Motor_Back</v>
      </c>
      <c r="G677" s="10" t="str">
        <f t="shared" si="147"/>
        <v>CHP1_M10_M_Motor_Back</v>
      </c>
      <c r="H677" s="10" t="str">
        <f>VLOOKUP(基本表格!E677,起始地址定义!A:D,4,FALSE)&amp;" "&amp;Q677</f>
        <v>2415+P6-M14 1#刨片机磁选电机 电机控制 电机(反转）</v>
      </c>
      <c r="I677" s="10" t="str">
        <f t="shared" si="148"/>
        <v>DB1100,X1702.3</v>
      </c>
      <c r="J677" s="13" t="str">
        <f>VLOOKUP(E677,起始地址定义!A:D,2,FALSE)</f>
        <v>DB1100</v>
      </c>
      <c r="K677" s="12" t="str">
        <f t="shared" si="149"/>
        <v>X1702.3</v>
      </c>
      <c r="L677" s="13">
        <f>VLOOKUP(E677,起始地址定义!A:D,3,FALSE)</f>
        <v>1700</v>
      </c>
      <c r="M677" s="14">
        <f>VLOOKUP($F677,类型描述及偏移量!$C:$H,2,FALSE)</f>
        <v>2.3</v>
      </c>
      <c r="N677" s="14" t="str">
        <f>VLOOKUP($F677,类型描述及偏移量!$C:$H,3,FALSE)</f>
        <v>离散</v>
      </c>
      <c r="O677" s="14" t="str">
        <f>VLOOKUP($F677,类型描述及偏移量!$C:$H,4,FALSE)</f>
        <v>None</v>
      </c>
      <c r="P677" s="14" t="str">
        <f>VLOOKUP($F677,类型描述及偏移量!$C:$H,5,FALSE)</f>
        <v>Yes</v>
      </c>
      <c r="Q677" s="14" t="str">
        <f>VLOOKUP($F677,类型描述及偏移量!$C:$H,6,FALSE)</f>
        <v>电机(反转）</v>
      </c>
    </row>
    <row r="678" hidden="1" spans="1:17">
      <c r="A678" s="12" t="str">
        <f t="shared" si="141"/>
        <v>CHP1</v>
      </c>
      <c r="B678" s="12" t="str">
        <f t="shared" si="142"/>
        <v>M10_M</v>
      </c>
      <c r="C678" s="12" t="str">
        <f t="shared" si="143"/>
        <v>Loc</v>
      </c>
      <c r="D678" s="12" t="str">
        <f t="shared" si="144"/>
        <v>BP_Motor_var</v>
      </c>
      <c r="E678" s="13" t="str">
        <f t="shared" si="145"/>
        <v>CHP1_M10_M_BP_Motor_var</v>
      </c>
      <c r="F678" s="14" t="str">
        <f t="shared" si="146"/>
        <v>BP_Motor_var_Loc</v>
      </c>
      <c r="G678" s="10" t="str">
        <f t="shared" si="147"/>
        <v>CHP1_M10_M_Loc</v>
      </c>
      <c r="H678" s="10" t="str">
        <f>VLOOKUP(基本表格!E678,起始地址定义!A:D,4,FALSE)&amp;" "&amp;Q678</f>
        <v>2415+P6-M14 1#刨片机磁选电机 电机控制 本地</v>
      </c>
      <c r="I678" s="10" t="str">
        <f t="shared" si="148"/>
        <v>DB1100,X1702.4</v>
      </c>
      <c r="J678" s="13" t="str">
        <f>VLOOKUP(E678,起始地址定义!A:D,2,FALSE)</f>
        <v>DB1100</v>
      </c>
      <c r="K678" s="12" t="str">
        <f t="shared" si="149"/>
        <v>X1702.4</v>
      </c>
      <c r="L678" s="13">
        <f>VLOOKUP(E678,起始地址定义!A:D,3,FALSE)</f>
        <v>1700</v>
      </c>
      <c r="M678" s="14">
        <f>VLOOKUP($F678,类型描述及偏移量!$C:$H,2,FALSE)</f>
        <v>2.4</v>
      </c>
      <c r="N678" s="14" t="str">
        <f>VLOOKUP($F678,类型描述及偏移量!$C:$H,3,FALSE)</f>
        <v>离散</v>
      </c>
      <c r="O678" s="14" t="str">
        <f>VLOOKUP($F678,类型描述及偏移量!$C:$H,4,FALSE)</f>
        <v>None</v>
      </c>
      <c r="P678" s="14" t="str">
        <f>VLOOKUP($F678,类型描述及偏移量!$C:$H,5,FALSE)</f>
        <v>Yes</v>
      </c>
      <c r="Q678" s="14" t="str">
        <f>VLOOKUP($F678,类型描述及偏移量!$C:$H,6,FALSE)</f>
        <v>本地</v>
      </c>
    </row>
    <row r="679" hidden="1" spans="1:17">
      <c r="A679" s="12" t="str">
        <f t="shared" si="141"/>
        <v>CHP1</v>
      </c>
      <c r="B679" s="12" t="str">
        <f t="shared" si="142"/>
        <v>M10_M</v>
      </c>
      <c r="C679" s="12" t="str">
        <f t="shared" si="143"/>
        <v>Rem</v>
      </c>
      <c r="D679" s="12" t="str">
        <f t="shared" si="144"/>
        <v>BP_Motor_var</v>
      </c>
      <c r="E679" s="13" t="str">
        <f t="shared" si="145"/>
        <v>CHP1_M10_M_BP_Motor_var</v>
      </c>
      <c r="F679" s="14" t="str">
        <f t="shared" si="146"/>
        <v>BP_Motor_var_Rem</v>
      </c>
      <c r="G679" s="10" t="str">
        <f t="shared" si="147"/>
        <v>CHP1_M10_M_Rem</v>
      </c>
      <c r="H679" s="10" t="str">
        <f>VLOOKUP(基本表格!E679,起始地址定义!A:D,4,FALSE)&amp;" "&amp;Q679</f>
        <v>2415+P6-M14 1#刨片机磁选电机 电机控制 远程</v>
      </c>
      <c r="I679" s="10" t="str">
        <f t="shared" si="148"/>
        <v>DB1100,X1702.5</v>
      </c>
      <c r="J679" s="13" t="str">
        <f>VLOOKUP(E679,起始地址定义!A:D,2,FALSE)</f>
        <v>DB1100</v>
      </c>
      <c r="K679" s="12" t="str">
        <f t="shared" si="149"/>
        <v>X1702.5</v>
      </c>
      <c r="L679" s="13">
        <f>VLOOKUP(E679,起始地址定义!A:D,3,FALSE)</f>
        <v>1700</v>
      </c>
      <c r="M679" s="14">
        <f>VLOOKUP($F679,类型描述及偏移量!$C:$H,2,FALSE)</f>
        <v>2.5</v>
      </c>
      <c r="N679" s="14" t="str">
        <f>VLOOKUP($F679,类型描述及偏移量!$C:$H,3,FALSE)</f>
        <v>离散</v>
      </c>
      <c r="O679" s="14" t="str">
        <f>VLOOKUP($F679,类型描述及偏移量!$C:$H,4,FALSE)</f>
        <v>None</v>
      </c>
      <c r="P679" s="14" t="str">
        <f>VLOOKUP($F679,类型描述及偏移量!$C:$H,5,FALSE)</f>
        <v>Yes</v>
      </c>
      <c r="Q679" s="14" t="str">
        <f>VLOOKUP($F679,类型描述及偏移量!$C:$H,6,FALSE)</f>
        <v>远程</v>
      </c>
    </row>
    <row r="680" hidden="1" spans="1:17">
      <c r="A680" s="12" t="str">
        <f t="shared" si="141"/>
        <v>CHP1</v>
      </c>
      <c r="B680" s="12" t="str">
        <f t="shared" si="142"/>
        <v>M10_M</v>
      </c>
      <c r="C680" s="12" t="str">
        <f t="shared" si="143"/>
        <v>Blocking_ALM</v>
      </c>
      <c r="D680" s="12" t="str">
        <f t="shared" si="144"/>
        <v>BP_Motor_var</v>
      </c>
      <c r="E680" s="13" t="str">
        <f t="shared" si="145"/>
        <v>CHP1_M10_M_BP_Motor_var</v>
      </c>
      <c r="F680" s="14" t="str">
        <f t="shared" si="146"/>
        <v>BP_Motor_var_Blocking_ALM</v>
      </c>
      <c r="G680" s="10" t="str">
        <f t="shared" si="147"/>
        <v>CHP1_M10_M_Blocking_ALM</v>
      </c>
      <c r="H680" s="10" t="str">
        <f>VLOOKUP(基本表格!E680,起始地址定义!A:D,4,FALSE)&amp;" "&amp;Q680</f>
        <v>2415+P6-M14 1#刨片机磁选电机 电机控制 堵料报警</v>
      </c>
      <c r="I680" s="10" t="str">
        <f t="shared" si="148"/>
        <v>DB1100,X1702.6</v>
      </c>
      <c r="J680" s="13" t="str">
        <f>VLOOKUP(E680,起始地址定义!A:D,2,FALSE)</f>
        <v>DB1100</v>
      </c>
      <c r="K680" s="12" t="str">
        <f t="shared" si="149"/>
        <v>X1702.6</v>
      </c>
      <c r="L680" s="13">
        <f>VLOOKUP(E680,起始地址定义!A:D,3,FALSE)</f>
        <v>1700</v>
      </c>
      <c r="M680" s="14">
        <f>VLOOKUP($F680,类型描述及偏移量!$C:$H,2,FALSE)</f>
        <v>2.6</v>
      </c>
      <c r="N680" s="14" t="str">
        <f>VLOOKUP($F680,类型描述及偏移量!$C:$H,3,FALSE)</f>
        <v>离散</v>
      </c>
      <c r="O680" s="14" t="str">
        <f>VLOOKUP($F680,类型描述及偏移量!$C:$H,4,FALSE)</f>
        <v>On</v>
      </c>
      <c r="P680" s="14" t="str">
        <f>VLOOKUP($F680,类型描述及偏移量!$C:$H,5,FALSE)</f>
        <v>Yes</v>
      </c>
      <c r="Q680" s="14" t="str">
        <f>VLOOKUP($F680,类型描述及偏移量!$C:$H,6,FALSE)</f>
        <v>堵料报警</v>
      </c>
    </row>
    <row r="681" hidden="1" spans="1:17">
      <c r="A681" s="12" t="str">
        <f t="shared" si="141"/>
        <v>CHP1</v>
      </c>
      <c r="B681" s="12" t="str">
        <f t="shared" si="142"/>
        <v>M10_M</v>
      </c>
      <c r="C681" s="12" t="str">
        <f t="shared" si="143"/>
        <v>Blocking_CHK</v>
      </c>
      <c r="D681" s="12" t="str">
        <f t="shared" si="144"/>
        <v>BP_Motor_var</v>
      </c>
      <c r="E681" s="13" t="str">
        <f t="shared" si="145"/>
        <v>CHP1_M10_M_BP_Motor_var</v>
      </c>
      <c r="F681" s="14" t="str">
        <f t="shared" si="146"/>
        <v>BP_Motor_var_Blocking_CHK</v>
      </c>
      <c r="G681" s="10" t="str">
        <f t="shared" si="147"/>
        <v>CHP1_M10_M_Blocking_CHK</v>
      </c>
      <c r="H681" s="10" t="str">
        <f>VLOOKUP(基本表格!E681,起始地址定义!A:D,4,FALSE)&amp;" "&amp;Q681</f>
        <v>2415+P6-M14 1#刨片机磁选电机 电机控制 堵料检测</v>
      </c>
      <c r="I681" s="10" t="str">
        <f t="shared" si="148"/>
        <v>DB1100,X1702.7</v>
      </c>
      <c r="J681" s="13" t="str">
        <f>VLOOKUP(E681,起始地址定义!A:D,2,FALSE)</f>
        <v>DB1100</v>
      </c>
      <c r="K681" s="12" t="str">
        <f t="shared" si="149"/>
        <v>X1702.7</v>
      </c>
      <c r="L681" s="13">
        <f>VLOOKUP(E681,起始地址定义!A:D,3,FALSE)</f>
        <v>1700</v>
      </c>
      <c r="M681" s="14">
        <f>VLOOKUP($F681,类型描述及偏移量!$C:$H,2,FALSE)</f>
        <v>2.7</v>
      </c>
      <c r="N681" s="14" t="str">
        <f>VLOOKUP($F681,类型描述及偏移量!$C:$H,3,FALSE)</f>
        <v>离散</v>
      </c>
      <c r="O681" s="14" t="str">
        <f>VLOOKUP($F681,类型描述及偏移量!$C:$H,4,FALSE)</f>
        <v>None</v>
      </c>
      <c r="P681" s="14" t="str">
        <f>VLOOKUP($F681,类型描述及偏移量!$C:$H,5,FALSE)</f>
        <v>Yes</v>
      </c>
      <c r="Q681" s="14" t="str">
        <f>VLOOKUP($F681,类型描述及偏移量!$C:$H,6,FALSE)</f>
        <v>堵料检测</v>
      </c>
    </row>
    <row r="682" hidden="1" spans="1:17">
      <c r="A682" s="12" t="str">
        <f t="shared" si="141"/>
        <v>CHP1</v>
      </c>
      <c r="B682" s="12" t="str">
        <f t="shared" si="142"/>
        <v>M10_M</v>
      </c>
      <c r="C682" s="12" t="str">
        <f t="shared" si="143"/>
        <v>Blocking_EN</v>
      </c>
      <c r="D682" s="12" t="str">
        <f t="shared" si="144"/>
        <v>BP_Motor_var</v>
      </c>
      <c r="E682" s="13" t="str">
        <f t="shared" si="145"/>
        <v>CHP1_M10_M_BP_Motor_var</v>
      </c>
      <c r="F682" s="14" t="str">
        <f t="shared" si="146"/>
        <v>BP_Motor_var_Blocking_EN</v>
      </c>
      <c r="G682" s="10" t="str">
        <f t="shared" si="147"/>
        <v>CHP1_M10_M_Blocking_EN</v>
      </c>
      <c r="H682" s="10" t="str">
        <f>VLOOKUP(基本表格!E682,起始地址定义!A:D,4,FALSE)&amp;" "&amp;Q682</f>
        <v>2415+P6-M14 1#刨片机磁选电机 电机控制 堵料保护使能</v>
      </c>
      <c r="I682" s="10" t="str">
        <f t="shared" si="148"/>
        <v>DB1100,X1703.0</v>
      </c>
      <c r="J682" s="13" t="str">
        <f>VLOOKUP(E682,起始地址定义!A:D,2,FALSE)</f>
        <v>DB1100</v>
      </c>
      <c r="K682" s="12" t="str">
        <f t="shared" si="149"/>
        <v>X1703.0</v>
      </c>
      <c r="L682" s="13">
        <f>VLOOKUP(E682,起始地址定义!A:D,3,FALSE)</f>
        <v>1700</v>
      </c>
      <c r="M682" s="14">
        <f>VLOOKUP($F682,类型描述及偏移量!$C:$H,2,FALSE)</f>
        <v>3</v>
      </c>
      <c r="N682" s="14" t="str">
        <f>VLOOKUP($F682,类型描述及偏移量!$C:$H,3,FALSE)</f>
        <v>离散</v>
      </c>
      <c r="O682" s="14" t="str">
        <f>VLOOKUP($F682,类型描述及偏移量!$C:$H,4,FALSE)</f>
        <v>None</v>
      </c>
      <c r="P682" s="14" t="str">
        <f>VLOOKUP($F682,类型描述及偏移量!$C:$H,5,FALSE)</f>
        <v>No</v>
      </c>
      <c r="Q682" s="14" t="str">
        <f>VLOOKUP($F682,类型描述及偏移量!$C:$H,6,FALSE)</f>
        <v>堵料保护使能</v>
      </c>
    </row>
    <row r="683" hidden="1" spans="1:17">
      <c r="A683" s="12" t="str">
        <f t="shared" ref="A683:A713" si="150">A641</f>
        <v>CHP1</v>
      </c>
      <c r="B683" s="12" t="str">
        <f t="shared" ref="B683:B713" si="151">"M"&amp;RIGHT(LEFT(B641,FIND("_",B641,1)-1),LEN(LEFT(B641,FIND("_",B641,1)-1))-1)+1&amp;"_"&amp;RIGHT(B641,LEN(B641)-FIND("_",B641,1))</f>
        <v>M10_M</v>
      </c>
      <c r="C683" s="12" t="str">
        <f t="shared" ref="C683:C713" si="152">C641</f>
        <v>Blocking_Stop</v>
      </c>
      <c r="D683" s="12" t="str">
        <f t="shared" ref="D683:D713" si="153">D641</f>
        <v>BP_Motor_var</v>
      </c>
      <c r="E683" s="13" t="str">
        <f t="shared" ref="E683:E713" si="154">A683&amp;"_"&amp;B683&amp;"_"&amp;D683</f>
        <v>CHP1_M10_M_BP_Motor_var</v>
      </c>
      <c r="F683" s="14" t="str">
        <f t="shared" ref="F683:F713" si="155">D683&amp;"_"&amp;C683</f>
        <v>BP_Motor_var_Blocking_Stop</v>
      </c>
      <c r="G683" s="10" t="str">
        <f t="shared" ref="G683:G713" si="156">A683&amp;"_"&amp;IF(B683="DB","",B683&amp;"_")&amp;C683</f>
        <v>CHP1_M10_M_Blocking_Stop</v>
      </c>
      <c r="H683" s="10" t="str">
        <f>VLOOKUP(基本表格!E683,起始地址定义!A:D,4,FALSE)&amp;" "&amp;Q683</f>
        <v>2415+P6-M14 1#刨片机磁选电机 电机控制 堵料导致停机</v>
      </c>
      <c r="I683" s="10" t="str">
        <f t="shared" ref="I683:I713" si="157">J683&amp;","&amp;K683</f>
        <v>DB1100,X1703.1</v>
      </c>
      <c r="J683" s="13" t="str">
        <f>VLOOKUP(E683,起始地址定义!A:D,2,FALSE)</f>
        <v>DB1100</v>
      </c>
      <c r="K683" s="12" t="str">
        <f t="shared" ref="K683:K713" si="158">IF(N683="离散","X",IF(N683="实型","REAL","INT"))&amp;IF(N683="离散",TEXT(L683+M683,"0.0"),L683+M683)</f>
        <v>X1703.1</v>
      </c>
      <c r="L683" s="13">
        <f>VLOOKUP(E683,起始地址定义!A:D,3,FALSE)</f>
        <v>1700</v>
      </c>
      <c r="M683" s="14">
        <f>VLOOKUP($F683,类型描述及偏移量!$C:$H,2,FALSE)</f>
        <v>3.1</v>
      </c>
      <c r="N683" s="14" t="str">
        <f>VLOOKUP($F683,类型描述及偏移量!$C:$H,3,FALSE)</f>
        <v>离散</v>
      </c>
      <c r="O683" s="14" t="str">
        <f>VLOOKUP($F683,类型描述及偏移量!$C:$H,4,FALSE)</f>
        <v>On</v>
      </c>
      <c r="P683" s="14" t="str">
        <f>VLOOKUP($F683,类型描述及偏移量!$C:$H,5,FALSE)</f>
        <v>Yes</v>
      </c>
      <c r="Q683" s="14" t="str">
        <f>VLOOKUP($F683,类型描述及偏移量!$C:$H,6,FALSE)</f>
        <v>堵料导致停机</v>
      </c>
    </row>
    <row r="684" hidden="1" spans="1:17">
      <c r="A684" s="12" t="str">
        <f t="shared" si="150"/>
        <v>CHP1</v>
      </c>
      <c r="B684" s="12" t="str">
        <f t="shared" si="151"/>
        <v>M10_M</v>
      </c>
      <c r="C684" s="12" t="str">
        <f t="shared" si="152"/>
        <v>BreakTime</v>
      </c>
      <c r="D684" s="12" t="str">
        <f t="shared" si="153"/>
        <v>BP_Motor_var</v>
      </c>
      <c r="E684" s="13" t="str">
        <f t="shared" si="154"/>
        <v>CHP1_M10_M_BP_Motor_var</v>
      </c>
      <c r="F684" s="14" t="str">
        <f t="shared" si="155"/>
        <v>BP_Motor_var_BreakTime</v>
      </c>
      <c r="G684" s="10" t="str">
        <f t="shared" si="156"/>
        <v>CHP1_M10_M_BreakTime</v>
      </c>
      <c r="H684" s="10" t="str">
        <f>VLOOKUP(基本表格!E684,起始地址定义!A:D,4,FALSE)&amp;" "&amp;Q684</f>
        <v>2415+P6-M14 1#刨片机磁选电机 电机控制 断链超时时间 秒</v>
      </c>
      <c r="I684" s="10" t="str">
        <f t="shared" si="157"/>
        <v>DB1100,INT1704</v>
      </c>
      <c r="J684" s="13" t="str">
        <f>VLOOKUP(E684,起始地址定义!A:D,2,FALSE)</f>
        <v>DB1100</v>
      </c>
      <c r="K684" s="12" t="str">
        <f t="shared" si="158"/>
        <v>INT1704</v>
      </c>
      <c r="L684" s="13">
        <f>VLOOKUP(E684,起始地址定义!A:D,3,FALSE)</f>
        <v>1700</v>
      </c>
      <c r="M684" s="14">
        <f>VLOOKUP($F684,类型描述及偏移量!$C:$H,2,FALSE)</f>
        <v>4</v>
      </c>
      <c r="N684" s="14" t="str">
        <f>VLOOKUP($F684,类型描述及偏移量!$C:$H,3,FALSE)</f>
        <v>整型</v>
      </c>
      <c r="O684" s="14" t="str">
        <f>VLOOKUP($F684,类型描述及偏移量!$C:$H,4,FALSE)</f>
        <v>None</v>
      </c>
      <c r="P684" s="14" t="str">
        <f>VLOOKUP($F684,类型描述及偏移量!$C:$H,5,FALSE)</f>
        <v>No</v>
      </c>
      <c r="Q684" s="14" t="str">
        <f>VLOOKUP($F684,类型描述及偏移量!$C:$H,6,FALSE)</f>
        <v>断链超时时间 秒</v>
      </c>
    </row>
    <row r="685" hidden="1" spans="1:17">
      <c r="A685" s="12" t="str">
        <f t="shared" si="150"/>
        <v>CHP1</v>
      </c>
      <c r="B685" s="12" t="str">
        <f t="shared" si="151"/>
        <v>M10_M</v>
      </c>
      <c r="C685" s="12" t="str">
        <f t="shared" si="152"/>
        <v>BlockingTime</v>
      </c>
      <c r="D685" s="12" t="str">
        <f t="shared" si="153"/>
        <v>BP_Motor_var</v>
      </c>
      <c r="E685" s="13" t="str">
        <f t="shared" si="154"/>
        <v>CHP1_M10_M_BP_Motor_var</v>
      </c>
      <c r="F685" s="14" t="str">
        <f t="shared" si="155"/>
        <v>BP_Motor_var_BlockingTime</v>
      </c>
      <c r="G685" s="10" t="str">
        <f t="shared" si="156"/>
        <v>CHP1_M10_M_BlockingTime</v>
      </c>
      <c r="H685" s="10" t="str">
        <f>VLOOKUP(基本表格!E685,起始地址定义!A:D,4,FALSE)&amp;" "&amp;Q685</f>
        <v>2415+P6-M14 1#刨片机磁选电机 电机控制 堵料检测时间 秒</v>
      </c>
      <c r="I685" s="10" t="str">
        <f t="shared" si="157"/>
        <v>DB1100,INT1706</v>
      </c>
      <c r="J685" s="13" t="str">
        <f>VLOOKUP(E685,起始地址定义!A:D,2,FALSE)</f>
        <v>DB1100</v>
      </c>
      <c r="K685" s="12" t="str">
        <f t="shared" si="158"/>
        <v>INT1706</v>
      </c>
      <c r="L685" s="13">
        <f>VLOOKUP(E685,起始地址定义!A:D,3,FALSE)</f>
        <v>1700</v>
      </c>
      <c r="M685" s="14">
        <f>VLOOKUP($F685,类型描述及偏移量!$C:$H,2,FALSE)</f>
        <v>6</v>
      </c>
      <c r="N685" s="14" t="str">
        <f>VLOOKUP($F685,类型描述及偏移量!$C:$H,3,FALSE)</f>
        <v>整型</v>
      </c>
      <c r="O685" s="14" t="str">
        <f>VLOOKUP($F685,类型描述及偏移量!$C:$H,4,FALSE)</f>
        <v>None</v>
      </c>
      <c r="P685" s="14" t="str">
        <f>VLOOKUP($F685,类型描述及偏移量!$C:$H,5,FALSE)</f>
        <v>No</v>
      </c>
      <c r="Q685" s="14" t="str">
        <f>VLOOKUP($F685,类型描述及偏移量!$C:$H,6,FALSE)</f>
        <v>堵料检测时间 秒</v>
      </c>
    </row>
    <row r="686" hidden="1" spans="1:17">
      <c r="A686" s="12" t="str">
        <f t="shared" si="150"/>
        <v>CHP1</v>
      </c>
      <c r="B686" s="12" t="str">
        <f t="shared" si="151"/>
        <v>M10_M</v>
      </c>
      <c r="C686" s="12" t="str">
        <f t="shared" si="152"/>
        <v>PullSwitch_CHK</v>
      </c>
      <c r="D686" s="12" t="str">
        <f t="shared" si="153"/>
        <v>BP_Motor_var</v>
      </c>
      <c r="E686" s="13" t="str">
        <f t="shared" si="154"/>
        <v>CHP1_M10_M_BP_Motor_var</v>
      </c>
      <c r="F686" s="14" t="str">
        <f t="shared" si="155"/>
        <v>BP_Motor_var_PullSwitch_CHK</v>
      </c>
      <c r="G686" s="10" t="str">
        <f t="shared" si="156"/>
        <v>CHP1_M10_M_PullSwitch_CHK</v>
      </c>
      <c r="H686" s="10" t="str">
        <f>VLOOKUP(基本表格!E686,起始地址定义!A:D,4,FALSE)&amp;" "&amp;Q686</f>
        <v>2415+P6-M14 1#刨片机磁选电机 电机控制 拉线开关</v>
      </c>
      <c r="I686" s="10" t="str">
        <f t="shared" si="157"/>
        <v>DB1100,X1708.0</v>
      </c>
      <c r="J686" s="13" t="str">
        <f>VLOOKUP(E686,起始地址定义!A:D,2,FALSE)</f>
        <v>DB1100</v>
      </c>
      <c r="K686" s="12" t="str">
        <f t="shared" si="158"/>
        <v>X1708.0</v>
      </c>
      <c r="L686" s="13">
        <f>VLOOKUP(E686,起始地址定义!A:D,3,FALSE)</f>
        <v>1700</v>
      </c>
      <c r="M686" s="14">
        <f>VLOOKUP($F686,类型描述及偏移量!$C:$H,2,FALSE)</f>
        <v>8</v>
      </c>
      <c r="N686" s="14" t="str">
        <f>VLOOKUP($F686,类型描述及偏移量!$C:$H,3,FALSE)</f>
        <v>离散</v>
      </c>
      <c r="O686" s="14" t="str">
        <f>VLOOKUP($F686,类型描述及偏移量!$C:$H,4,FALSE)</f>
        <v>On</v>
      </c>
      <c r="P686" s="14" t="str">
        <f>VLOOKUP($F686,类型描述及偏移量!$C:$H,5,FALSE)</f>
        <v>Yes</v>
      </c>
      <c r="Q686" s="14" t="str">
        <f>VLOOKUP($F686,类型描述及偏移量!$C:$H,6,FALSE)</f>
        <v>拉线开关</v>
      </c>
    </row>
    <row r="687" hidden="1" spans="1:17">
      <c r="A687" s="12" t="str">
        <f t="shared" si="150"/>
        <v>CHP1</v>
      </c>
      <c r="B687" s="12" t="str">
        <f t="shared" si="151"/>
        <v>M10_M</v>
      </c>
      <c r="C687" s="12" t="str">
        <f t="shared" si="152"/>
        <v>LMD_ALM</v>
      </c>
      <c r="D687" s="12" t="str">
        <f t="shared" si="153"/>
        <v>BP_Motor_var</v>
      </c>
      <c r="E687" s="13" t="str">
        <f t="shared" si="154"/>
        <v>CHP1_M10_M_BP_Motor_var</v>
      </c>
      <c r="F687" s="14" t="str">
        <f t="shared" si="155"/>
        <v>BP_Motor_var_LMD_ALM</v>
      </c>
      <c r="G687" s="10" t="str">
        <f t="shared" si="156"/>
        <v>CHP1_M10_M_LMD_ALM</v>
      </c>
      <c r="H687" s="10" t="str">
        <f>VLOOKUP(基本表格!E687,起始地址定义!A:D,4,FALSE)&amp;" "&amp;Q687</f>
        <v>2415+P6-M14 1#刨片机磁选电机 电机控制 左跑偏报警</v>
      </c>
      <c r="I687" s="10" t="str">
        <f t="shared" si="157"/>
        <v>DB1100,X1708.1</v>
      </c>
      <c r="J687" s="13" t="str">
        <f>VLOOKUP(E687,起始地址定义!A:D,2,FALSE)</f>
        <v>DB1100</v>
      </c>
      <c r="K687" s="12" t="str">
        <f t="shared" si="158"/>
        <v>X1708.1</v>
      </c>
      <c r="L687" s="13">
        <f>VLOOKUP(E687,起始地址定义!A:D,3,FALSE)</f>
        <v>1700</v>
      </c>
      <c r="M687" s="14">
        <f>VLOOKUP($F687,类型描述及偏移量!$C:$H,2,FALSE)</f>
        <v>8.1</v>
      </c>
      <c r="N687" s="14" t="str">
        <f>VLOOKUP($F687,类型描述及偏移量!$C:$H,3,FALSE)</f>
        <v>离散</v>
      </c>
      <c r="O687" s="14" t="str">
        <f>VLOOKUP($F687,类型描述及偏移量!$C:$H,4,FALSE)</f>
        <v>On</v>
      </c>
      <c r="P687" s="14" t="str">
        <f>VLOOKUP($F687,类型描述及偏移量!$C:$H,5,FALSE)</f>
        <v>Yes</v>
      </c>
      <c r="Q687" s="14" t="str">
        <f>VLOOKUP($F687,类型描述及偏移量!$C:$H,6,FALSE)</f>
        <v>左跑偏报警</v>
      </c>
    </row>
    <row r="688" hidden="1" spans="1:17">
      <c r="A688" s="12" t="str">
        <f t="shared" si="150"/>
        <v>CHP1</v>
      </c>
      <c r="B688" s="12" t="str">
        <f t="shared" si="151"/>
        <v>M10_M</v>
      </c>
      <c r="C688" s="12" t="str">
        <f t="shared" si="152"/>
        <v>LMD_CHK_1</v>
      </c>
      <c r="D688" s="12" t="str">
        <f t="shared" si="153"/>
        <v>BP_Motor_var</v>
      </c>
      <c r="E688" s="13" t="str">
        <f t="shared" si="154"/>
        <v>CHP1_M10_M_BP_Motor_var</v>
      </c>
      <c r="F688" s="14" t="str">
        <f t="shared" si="155"/>
        <v>BP_Motor_var_LMD_CHK_1</v>
      </c>
      <c r="G688" s="10" t="str">
        <f t="shared" si="156"/>
        <v>CHP1_M10_M_LMD_CHK_1</v>
      </c>
      <c r="H688" s="10" t="str">
        <f>VLOOKUP(基本表格!E688,起始地址定义!A:D,4,FALSE)&amp;" "&amp;Q688</f>
        <v>2415+P6-M14 1#刨片机磁选电机 电机控制 左跑偏1检测</v>
      </c>
      <c r="I688" s="10" t="str">
        <f t="shared" si="157"/>
        <v>DB1100,X1708.2</v>
      </c>
      <c r="J688" s="13" t="str">
        <f>VLOOKUP(E688,起始地址定义!A:D,2,FALSE)</f>
        <v>DB1100</v>
      </c>
      <c r="K688" s="12" t="str">
        <f t="shared" si="158"/>
        <v>X1708.2</v>
      </c>
      <c r="L688" s="13">
        <f>VLOOKUP(E688,起始地址定义!A:D,3,FALSE)</f>
        <v>1700</v>
      </c>
      <c r="M688" s="14">
        <f>VLOOKUP($F688,类型描述及偏移量!$C:$H,2,FALSE)</f>
        <v>8.2</v>
      </c>
      <c r="N688" s="14" t="str">
        <f>VLOOKUP($F688,类型描述及偏移量!$C:$H,3,FALSE)</f>
        <v>离散</v>
      </c>
      <c r="O688" s="14" t="str">
        <f>VLOOKUP($F688,类型描述及偏移量!$C:$H,4,FALSE)</f>
        <v>None</v>
      </c>
      <c r="P688" s="14" t="str">
        <f>VLOOKUP($F688,类型描述及偏移量!$C:$H,5,FALSE)</f>
        <v>Yes</v>
      </c>
      <c r="Q688" s="14" t="str">
        <f>VLOOKUP($F688,类型描述及偏移量!$C:$H,6,FALSE)</f>
        <v>左跑偏1检测</v>
      </c>
    </row>
    <row r="689" hidden="1" spans="1:17">
      <c r="A689" s="12" t="str">
        <f t="shared" si="150"/>
        <v>CHP1</v>
      </c>
      <c r="B689" s="12" t="str">
        <f t="shared" si="151"/>
        <v>M10_M</v>
      </c>
      <c r="C689" s="12" t="str">
        <f t="shared" si="152"/>
        <v>LMD_EN</v>
      </c>
      <c r="D689" s="12" t="str">
        <f t="shared" si="153"/>
        <v>BP_Motor_var</v>
      </c>
      <c r="E689" s="13" t="str">
        <f t="shared" si="154"/>
        <v>CHP1_M10_M_BP_Motor_var</v>
      </c>
      <c r="F689" s="14" t="str">
        <f t="shared" si="155"/>
        <v>BP_Motor_var_LMD_EN</v>
      </c>
      <c r="G689" s="10" t="str">
        <f t="shared" si="156"/>
        <v>CHP1_M10_M_LMD_EN</v>
      </c>
      <c r="H689" s="10" t="str">
        <f>VLOOKUP(基本表格!E689,起始地址定义!A:D,4,FALSE)&amp;" "&amp;Q689</f>
        <v>2415+P6-M14 1#刨片机磁选电机 电机控制 左跑偏保护使能</v>
      </c>
      <c r="I689" s="10" t="str">
        <f t="shared" si="157"/>
        <v>DB1100,X1708.3</v>
      </c>
      <c r="J689" s="13" t="str">
        <f>VLOOKUP(E689,起始地址定义!A:D,2,FALSE)</f>
        <v>DB1100</v>
      </c>
      <c r="K689" s="12" t="str">
        <f t="shared" si="158"/>
        <v>X1708.3</v>
      </c>
      <c r="L689" s="13">
        <f>VLOOKUP(E689,起始地址定义!A:D,3,FALSE)</f>
        <v>1700</v>
      </c>
      <c r="M689" s="14">
        <f>VLOOKUP($F689,类型描述及偏移量!$C:$H,2,FALSE)</f>
        <v>8.3</v>
      </c>
      <c r="N689" s="14" t="str">
        <f>VLOOKUP($F689,类型描述及偏移量!$C:$H,3,FALSE)</f>
        <v>离散</v>
      </c>
      <c r="O689" s="14" t="str">
        <f>VLOOKUP($F689,类型描述及偏移量!$C:$H,4,FALSE)</f>
        <v>None</v>
      </c>
      <c r="P689" s="14" t="str">
        <f>VLOOKUP($F689,类型描述及偏移量!$C:$H,5,FALSE)</f>
        <v>No</v>
      </c>
      <c r="Q689" s="14" t="str">
        <f>VLOOKUP($F689,类型描述及偏移量!$C:$H,6,FALSE)</f>
        <v>左跑偏保护使能</v>
      </c>
    </row>
    <row r="690" hidden="1" spans="1:17">
      <c r="A690" s="12" t="str">
        <f t="shared" si="150"/>
        <v>CHP1</v>
      </c>
      <c r="B690" s="12" t="str">
        <f t="shared" si="151"/>
        <v>M10_M</v>
      </c>
      <c r="C690" s="12" t="str">
        <f t="shared" si="152"/>
        <v>LMD_Stop</v>
      </c>
      <c r="D690" s="12" t="str">
        <f t="shared" si="153"/>
        <v>BP_Motor_var</v>
      </c>
      <c r="E690" s="13" t="str">
        <f t="shared" si="154"/>
        <v>CHP1_M10_M_BP_Motor_var</v>
      </c>
      <c r="F690" s="14" t="str">
        <f t="shared" si="155"/>
        <v>BP_Motor_var_LMD_Stop</v>
      </c>
      <c r="G690" s="10" t="str">
        <f t="shared" si="156"/>
        <v>CHP1_M10_M_LMD_Stop</v>
      </c>
      <c r="H690" s="10" t="str">
        <f>VLOOKUP(基本表格!E690,起始地址定义!A:D,4,FALSE)&amp;" "&amp;Q690</f>
        <v>2415+P6-M14 1#刨片机磁选电机 电机控制 左跑偏导致停机</v>
      </c>
      <c r="I690" s="10" t="str">
        <f t="shared" si="157"/>
        <v>DB1100,X1708.4</v>
      </c>
      <c r="J690" s="13" t="str">
        <f>VLOOKUP(E690,起始地址定义!A:D,2,FALSE)</f>
        <v>DB1100</v>
      </c>
      <c r="K690" s="12" t="str">
        <f t="shared" si="158"/>
        <v>X1708.4</v>
      </c>
      <c r="L690" s="13">
        <f>VLOOKUP(E690,起始地址定义!A:D,3,FALSE)</f>
        <v>1700</v>
      </c>
      <c r="M690" s="14">
        <f>VLOOKUP($F690,类型描述及偏移量!$C:$H,2,FALSE)</f>
        <v>8.4</v>
      </c>
      <c r="N690" s="14" t="str">
        <f>VLOOKUP($F690,类型描述及偏移量!$C:$H,3,FALSE)</f>
        <v>离散</v>
      </c>
      <c r="O690" s="14" t="str">
        <f>VLOOKUP($F690,类型描述及偏移量!$C:$H,4,FALSE)</f>
        <v>On</v>
      </c>
      <c r="P690" s="14" t="str">
        <f>VLOOKUP($F690,类型描述及偏移量!$C:$H,5,FALSE)</f>
        <v>Yes</v>
      </c>
      <c r="Q690" s="14" t="str">
        <f>VLOOKUP($F690,类型描述及偏移量!$C:$H,6,FALSE)</f>
        <v>左跑偏导致停机</v>
      </c>
    </row>
    <row r="691" hidden="1" spans="1:17">
      <c r="A691" s="12" t="str">
        <f t="shared" si="150"/>
        <v>CHP1</v>
      </c>
      <c r="B691" s="12" t="str">
        <f t="shared" si="151"/>
        <v>M10_M</v>
      </c>
      <c r="C691" s="12" t="str">
        <f t="shared" si="152"/>
        <v>LMD_Time</v>
      </c>
      <c r="D691" s="12" t="str">
        <f t="shared" si="153"/>
        <v>BP_Motor_var</v>
      </c>
      <c r="E691" s="13" t="str">
        <f t="shared" si="154"/>
        <v>CHP1_M10_M_BP_Motor_var</v>
      </c>
      <c r="F691" s="14" t="str">
        <f t="shared" si="155"/>
        <v>BP_Motor_var_LMD_Time</v>
      </c>
      <c r="G691" s="10" t="str">
        <f t="shared" si="156"/>
        <v>CHP1_M10_M_LMD_Time</v>
      </c>
      <c r="H691" s="10" t="str">
        <f>VLOOKUP(基本表格!E691,起始地址定义!A:D,4,FALSE)&amp;" "&amp;Q691</f>
        <v>2415+P6-M14 1#刨片机磁选电机 电机控制 左跑偏检测时间</v>
      </c>
      <c r="I691" s="10" t="str">
        <f t="shared" si="157"/>
        <v>DB1100,INT1710</v>
      </c>
      <c r="J691" s="13" t="str">
        <f>VLOOKUP(E691,起始地址定义!A:D,2,FALSE)</f>
        <v>DB1100</v>
      </c>
      <c r="K691" s="12" t="str">
        <f t="shared" si="158"/>
        <v>INT1710</v>
      </c>
      <c r="L691" s="13">
        <f>VLOOKUP(E691,起始地址定义!A:D,3,FALSE)</f>
        <v>1700</v>
      </c>
      <c r="M691" s="14">
        <f>VLOOKUP($F691,类型描述及偏移量!$C:$H,2,FALSE)</f>
        <v>10</v>
      </c>
      <c r="N691" s="14" t="str">
        <f>VLOOKUP($F691,类型描述及偏移量!$C:$H,3,FALSE)</f>
        <v>整型</v>
      </c>
      <c r="O691" s="14" t="str">
        <f>VLOOKUP($F691,类型描述及偏移量!$C:$H,4,FALSE)</f>
        <v>None</v>
      </c>
      <c r="P691" s="14" t="str">
        <f>VLOOKUP($F691,类型描述及偏移量!$C:$H,5,FALSE)</f>
        <v>No</v>
      </c>
      <c r="Q691" s="14" t="str">
        <f>VLOOKUP($F691,类型描述及偏移量!$C:$H,6,FALSE)</f>
        <v>左跑偏检测时间</v>
      </c>
    </row>
    <row r="692" hidden="1" spans="1:17">
      <c r="A692" s="12" t="str">
        <f t="shared" si="150"/>
        <v>CHP1</v>
      </c>
      <c r="B692" s="12" t="str">
        <f t="shared" si="151"/>
        <v>M10_M</v>
      </c>
      <c r="C692" s="12" t="str">
        <f t="shared" si="152"/>
        <v>RMD_ALM</v>
      </c>
      <c r="D692" s="12" t="str">
        <f t="shared" si="153"/>
        <v>BP_Motor_var</v>
      </c>
      <c r="E692" s="13" t="str">
        <f t="shared" si="154"/>
        <v>CHP1_M10_M_BP_Motor_var</v>
      </c>
      <c r="F692" s="14" t="str">
        <f t="shared" si="155"/>
        <v>BP_Motor_var_RMD_ALM</v>
      </c>
      <c r="G692" s="10" t="str">
        <f t="shared" si="156"/>
        <v>CHP1_M10_M_RMD_ALM</v>
      </c>
      <c r="H692" s="10" t="str">
        <f>VLOOKUP(基本表格!E692,起始地址定义!A:D,4,FALSE)&amp;" "&amp;Q692</f>
        <v>2415+P6-M14 1#刨片机磁选电机 电机控制 右 跑偏报警</v>
      </c>
      <c r="I692" s="10" t="str">
        <f t="shared" si="157"/>
        <v>DB1100,X1712.0</v>
      </c>
      <c r="J692" s="13" t="str">
        <f>VLOOKUP(E692,起始地址定义!A:D,2,FALSE)</f>
        <v>DB1100</v>
      </c>
      <c r="K692" s="12" t="str">
        <f t="shared" si="158"/>
        <v>X1712.0</v>
      </c>
      <c r="L692" s="13">
        <f>VLOOKUP(E692,起始地址定义!A:D,3,FALSE)</f>
        <v>1700</v>
      </c>
      <c r="M692" s="14">
        <f>VLOOKUP($F692,类型描述及偏移量!$C:$H,2,FALSE)</f>
        <v>12</v>
      </c>
      <c r="N692" s="14" t="str">
        <f>VLOOKUP($F692,类型描述及偏移量!$C:$H,3,FALSE)</f>
        <v>离散</v>
      </c>
      <c r="O692" s="14" t="str">
        <f>VLOOKUP($F692,类型描述及偏移量!$C:$H,4,FALSE)</f>
        <v>On</v>
      </c>
      <c r="P692" s="14" t="str">
        <f>VLOOKUP($F692,类型描述及偏移量!$C:$H,5,FALSE)</f>
        <v>Yes</v>
      </c>
      <c r="Q692" s="14" t="str">
        <f>VLOOKUP($F692,类型描述及偏移量!$C:$H,6,FALSE)</f>
        <v>右 跑偏报警</v>
      </c>
    </row>
    <row r="693" hidden="1" spans="1:17">
      <c r="A693" s="12" t="str">
        <f t="shared" si="150"/>
        <v>CHP1</v>
      </c>
      <c r="B693" s="12" t="str">
        <f t="shared" si="151"/>
        <v>M10_M</v>
      </c>
      <c r="C693" s="12" t="str">
        <f t="shared" si="152"/>
        <v>RMD_CHK_1</v>
      </c>
      <c r="D693" s="12" t="str">
        <f t="shared" si="153"/>
        <v>BP_Motor_var</v>
      </c>
      <c r="E693" s="13" t="str">
        <f t="shared" si="154"/>
        <v>CHP1_M10_M_BP_Motor_var</v>
      </c>
      <c r="F693" s="14" t="str">
        <f t="shared" si="155"/>
        <v>BP_Motor_var_RMD_CHK_1</v>
      </c>
      <c r="G693" s="10" t="str">
        <f t="shared" si="156"/>
        <v>CHP1_M10_M_RMD_CHK_1</v>
      </c>
      <c r="H693" s="10" t="str">
        <f>VLOOKUP(基本表格!E693,起始地址定义!A:D,4,FALSE)&amp;" "&amp;Q693</f>
        <v>2415+P6-M14 1#刨片机磁选电机 电机控制 右跑偏1检测</v>
      </c>
      <c r="I693" s="10" t="str">
        <f t="shared" si="157"/>
        <v>DB1100,X1712.1</v>
      </c>
      <c r="J693" s="13" t="str">
        <f>VLOOKUP(E693,起始地址定义!A:D,2,FALSE)</f>
        <v>DB1100</v>
      </c>
      <c r="K693" s="12" t="str">
        <f t="shared" si="158"/>
        <v>X1712.1</v>
      </c>
      <c r="L693" s="13">
        <f>VLOOKUP(E693,起始地址定义!A:D,3,FALSE)</f>
        <v>1700</v>
      </c>
      <c r="M693" s="14">
        <f>VLOOKUP($F693,类型描述及偏移量!$C:$H,2,FALSE)</f>
        <v>12.1</v>
      </c>
      <c r="N693" s="14" t="str">
        <f>VLOOKUP($F693,类型描述及偏移量!$C:$H,3,FALSE)</f>
        <v>离散</v>
      </c>
      <c r="O693" s="14" t="str">
        <f>VLOOKUP($F693,类型描述及偏移量!$C:$H,4,FALSE)</f>
        <v>None</v>
      </c>
      <c r="P693" s="14" t="str">
        <f>VLOOKUP($F693,类型描述及偏移量!$C:$H,5,FALSE)</f>
        <v>Yes</v>
      </c>
      <c r="Q693" s="14" t="str">
        <f>VLOOKUP($F693,类型描述及偏移量!$C:$H,6,FALSE)</f>
        <v>右跑偏1检测</v>
      </c>
    </row>
    <row r="694" hidden="1" spans="1:17">
      <c r="A694" s="12" t="str">
        <f t="shared" si="150"/>
        <v>CHP1</v>
      </c>
      <c r="B694" s="12" t="str">
        <f t="shared" si="151"/>
        <v>M10_M</v>
      </c>
      <c r="C694" s="12" t="str">
        <f t="shared" si="152"/>
        <v>RMD_EN</v>
      </c>
      <c r="D694" s="12" t="str">
        <f t="shared" si="153"/>
        <v>BP_Motor_var</v>
      </c>
      <c r="E694" s="13" t="str">
        <f t="shared" si="154"/>
        <v>CHP1_M10_M_BP_Motor_var</v>
      </c>
      <c r="F694" s="14" t="str">
        <f t="shared" si="155"/>
        <v>BP_Motor_var_RMD_EN</v>
      </c>
      <c r="G694" s="10" t="str">
        <f t="shared" si="156"/>
        <v>CHP1_M10_M_RMD_EN</v>
      </c>
      <c r="H694" s="10" t="str">
        <f>VLOOKUP(基本表格!E694,起始地址定义!A:D,4,FALSE)&amp;" "&amp;Q694</f>
        <v>2415+P6-M14 1#刨片机磁选电机 电机控制 右跑偏保护使能</v>
      </c>
      <c r="I694" s="10" t="str">
        <f t="shared" si="157"/>
        <v>DB1100,X1712.2</v>
      </c>
      <c r="J694" s="13" t="str">
        <f>VLOOKUP(E694,起始地址定义!A:D,2,FALSE)</f>
        <v>DB1100</v>
      </c>
      <c r="K694" s="12" t="str">
        <f t="shared" si="158"/>
        <v>X1712.2</v>
      </c>
      <c r="L694" s="13">
        <f>VLOOKUP(E694,起始地址定义!A:D,3,FALSE)</f>
        <v>1700</v>
      </c>
      <c r="M694" s="14">
        <f>VLOOKUP($F694,类型描述及偏移量!$C:$H,2,FALSE)</f>
        <v>12.2</v>
      </c>
      <c r="N694" s="14" t="str">
        <f>VLOOKUP($F694,类型描述及偏移量!$C:$H,3,FALSE)</f>
        <v>离散</v>
      </c>
      <c r="O694" s="14" t="str">
        <f>VLOOKUP($F694,类型描述及偏移量!$C:$H,4,FALSE)</f>
        <v>None</v>
      </c>
      <c r="P694" s="14" t="str">
        <f>VLOOKUP($F694,类型描述及偏移量!$C:$H,5,FALSE)</f>
        <v>No</v>
      </c>
      <c r="Q694" s="14" t="str">
        <f>VLOOKUP($F694,类型描述及偏移量!$C:$H,6,FALSE)</f>
        <v>右跑偏保护使能</v>
      </c>
    </row>
    <row r="695" hidden="1" spans="1:17">
      <c r="A695" s="12" t="str">
        <f t="shared" si="150"/>
        <v>CHP1</v>
      </c>
      <c r="B695" s="12" t="str">
        <f t="shared" si="151"/>
        <v>M10_M</v>
      </c>
      <c r="C695" s="12" t="str">
        <f t="shared" si="152"/>
        <v>RMD_Stop</v>
      </c>
      <c r="D695" s="12" t="str">
        <f t="shared" si="153"/>
        <v>BP_Motor_var</v>
      </c>
      <c r="E695" s="13" t="str">
        <f t="shared" si="154"/>
        <v>CHP1_M10_M_BP_Motor_var</v>
      </c>
      <c r="F695" s="14" t="str">
        <f t="shared" si="155"/>
        <v>BP_Motor_var_RMD_Stop</v>
      </c>
      <c r="G695" s="10" t="str">
        <f t="shared" si="156"/>
        <v>CHP1_M10_M_RMD_Stop</v>
      </c>
      <c r="H695" s="10" t="str">
        <f>VLOOKUP(基本表格!E695,起始地址定义!A:D,4,FALSE)&amp;" "&amp;Q695</f>
        <v>2415+P6-M14 1#刨片机磁选电机 电机控制 右跑偏导致停机</v>
      </c>
      <c r="I695" s="10" t="str">
        <f t="shared" si="157"/>
        <v>DB1100,X1712.3</v>
      </c>
      <c r="J695" s="13" t="str">
        <f>VLOOKUP(E695,起始地址定义!A:D,2,FALSE)</f>
        <v>DB1100</v>
      </c>
      <c r="K695" s="12" t="str">
        <f t="shared" si="158"/>
        <v>X1712.3</v>
      </c>
      <c r="L695" s="13">
        <f>VLOOKUP(E695,起始地址定义!A:D,3,FALSE)</f>
        <v>1700</v>
      </c>
      <c r="M695" s="14">
        <f>VLOOKUP($F695,类型描述及偏移量!$C:$H,2,FALSE)</f>
        <v>12.3</v>
      </c>
      <c r="N695" s="14" t="str">
        <f>VLOOKUP($F695,类型描述及偏移量!$C:$H,3,FALSE)</f>
        <v>离散</v>
      </c>
      <c r="O695" s="14" t="str">
        <f>VLOOKUP($F695,类型描述及偏移量!$C:$H,4,FALSE)</f>
        <v>On</v>
      </c>
      <c r="P695" s="14" t="str">
        <f>VLOOKUP($F695,类型描述及偏移量!$C:$H,5,FALSE)</f>
        <v>Yes</v>
      </c>
      <c r="Q695" s="14" t="str">
        <f>VLOOKUP($F695,类型描述及偏移量!$C:$H,6,FALSE)</f>
        <v>右跑偏导致停机</v>
      </c>
    </row>
    <row r="696" hidden="1" spans="1:17">
      <c r="A696" s="12" t="str">
        <f t="shared" si="150"/>
        <v>CHP1</v>
      </c>
      <c r="B696" s="12" t="str">
        <f t="shared" si="151"/>
        <v>M10_M</v>
      </c>
      <c r="C696" s="12" t="str">
        <f t="shared" si="152"/>
        <v>RMD_Time</v>
      </c>
      <c r="D696" s="12" t="str">
        <f t="shared" si="153"/>
        <v>BP_Motor_var</v>
      </c>
      <c r="E696" s="13" t="str">
        <f t="shared" si="154"/>
        <v>CHP1_M10_M_BP_Motor_var</v>
      </c>
      <c r="F696" s="14" t="str">
        <f t="shared" si="155"/>
        <v>BP_Motor_var_RMD_Time</v>
      </c>
      <c r="G696" s="10" t="str">
        <f t="shared" si="156"/>
        <v>CHP1_M10_M_RMD_Time</v>
      </c>
      <c r="H696" s="10" t="str">
        <f>VLOOKUP(基本表格!E696,起始地址定义!A:D,4,FALSE)&amp;" "&amp;Q696</f>
        <v>2415+P6-M14 1#刨片机磁选电机 电机控制 右跑偏检测时间</v>
      </c>
      <c r="I696" s="10" t="str">
        <f t="shared" si="157"/>
        <v>DB1100,INT1714</v>
      </c>
      <c r="J696" s="13" t="str">
        <f>VLOOKUP(E696,起始地址定义!A:D,2,FALSE)</f>
        <v>DB1100</v>
      </c>
      <c r="K696" s="12" t="str">
        <f t="shared" si="158"/>
        <v>INT1714</v>
      </c>
      <c r="L696" s="13">
        <f>VLOOKUP(E696,起始地址定义!A:D,3,FALSE)</f>
        <v>1700</v>
      </c>
      <c r="M696" s="14">
        <f>VLOOKUP($F696,类型描述及偏移量!$C:$H,2,FALSE)</f>
        <v>14</v>
      </c>
      <c r="N696" s="14" t="str">
        <f>VLOOKUP($F696,类型描述及偏移量!$C:$H,3,FALSE)</f>
        <v>整型</v>
      </c>
      <c r="O696" s="14" t="str">
        <f>VLOOKUP($F696,类型描述及偏移量!$C:$H,4,FALSE)</f>
        <v>None</v>
      </c>
      <c r="P696" s="14" t="str">
        <f>VLOOKUP($F696,类型描述及偏移量!$C:$H,5,FALSE)</f>
        <v>No</v>
      </c>
      <c r="Q696" s="14" t="str">
        <f>VLOOKUP($F696,类型描述及偏移量!$C:$H,6,FALSE)</f>
        <v>右跑偏检测时间</v>
      </c>
    </row>
    <row r="697" hidden="1" spans="1:17">
      <c r="A697" s="12" t="str">
        <f t="shared" si="150"/>
        <v>CHP1</v>
      </c>
      <c r="B697" s="12" t="str">
        <f t="shared" si="151"/>
        <v>M10_M</v>
      </c>
      <c r="C697" s="12" t="str">
        <f t="shared" si="152"/>
        <v>Motor_Delta</v>
      </c>
      <c r="D697" s="12" t="str">
        <f t="shared" si="153"/>
        <v>BP_Motor_var</v>
      </c>
      <c r="E697" s="13" t="str">
        <f t="shared" si="154"/>
        <v>CHP1_M10_M_BP_Motor_var</v>
      </c>
      <c r="F697" s="14" t="str">
        <f t="shared" si="155"/>
        <v>BP_Motor_var_Motor_Delta</v>
      </c>
      <c r="G697" s="10" t="str">
        <f t="shared" si="156"/>
        <v>CHP1_M10_M_Motor_Delta</v>
      </c>
      <c r="H697" s="10" t="str">
        <f>VLOOKUP(基本表格!E697,起始地址定义!A:D,4,FALSE)&amp;" "&amp;Q697</f>
        <v>2415+P6-M14 1#刨片机磁选电机 电机控制 三角型</v>
      </c>
      <c r="I697" s="10" t="str">
        <f t="shared" si="157"/>
        <v>DB1100,X1716.0</v>
      </c>
      <c r="J697" s="13" t="str">
        <f>VLOOKUP(E697,起始地址定义!A:D,2,FALSE)</f>
        <v>DB1100</v>
      </c>
      <c r="K697" s="12" t="str">
        <f t="shared" si="158"/>
        <v>X1716.0</v>
      </c>
      <c r="L697" s="13">
        <f>VLOOKUP(E697,起始地址定义!A:D,3,FALSE)</f>
        <v>1700</v>
      </c>
      <c r="M697" s="14">
        <f>VLOOKUP($F697,类型描述及偏移量!$C:$H,2,FALSE)</f>
        <v>16</v>
      </c>
      <c r="N697" s="14" t="str">
        <f>VLOOKUP($F697,类型描述及偏移量!$C:$H,3,FALSE)</f>
        <v>离散</v>
      </c>
      <c r="O697" s="14" t="str">
        <f>VLOOKUP($F697,类型描述及偏移量!$C:$H,4,FALSE)</f>
        <v>None</v>
      </c>
      <c r="P697" s="14" t="str">
        <f>VLOOKUP($F697,类型描述及偏移量!$C:$H,5,FALSE)</f>
        <v>Yes</v>
      </c>
      <c r="Q697" s="14" t="str">
        <f>VLOOKUP($F697,类型描述及偏移量!$C:$H,6,FALSE)</f>
        <v>三角型</v>
      </c>
    </row>
    <row r="698" hidden="1" spans="1:17">
      <c r="A698" s="12" t="str">
        <f t="shared" si="150"/>
        <v>CHP1</v>
      </c>
      <c r="B698" s="12" t="str">
        <f t="shared" si="151"/>
        <v>M10_M</v>
      </c>
      <c r="C698" s="12" t="str">
        <f t="shared" si="152"/>
        <v>Motor_Wye</v>
      </c>
      <c r="D698" s="12" t="str">
        <f t="shared" si="153"/>
        <v>BP_Motor_var</v>
      </c>
      <c r="E698" s="13" t="str">
        <f t="shared" si="154"/>
        <v>CHP1_M10_M_BP_Motor_var</v>
      </c>
      <c r="F698" s="14" t="str">
        <f t="shared" si="155"/>
        <v>BP_Motor_var_Motor_Wye</v>
      </c>
      <c r="G698" s="10" t="str">
        <f t="shared" si="156"/>
        <v>CHP1_M10_M_Motor_Wye</v>
      </c>
      <c r="H698" s="10" t="str">
        <f>VLOOKUP(基本表格!E698,起始地址定义!A:D,4,FALSE)&amp;" "&amp;Q698</f>
        <v>2415+P6-M14 1#刨片机磁选电机 电机控制 星型</v>
      </c>
      <c r="I698" s="10" t="str">
        <f t="shared" si="157"/>
        <v>DB1100,X1716.1</v>
      </c>
      <c r="J698" s="13" t="str">
        <f>VLOOKUP(E698,起始地址定义!A:D,2,FALSE)</f>
        <v>DB1100</v>
      </c>
      <c r="K698" s="12" t="str">
        <f t="shared" si="158"/>
        <v>X1716.1</v>
      </c>
      <c r="L698" s="13">
        <f>VLOOKUP(E698,起始地址定义!A:D,3,FALSE)</f>
        <v>1700</v>
      </c>
      <c r="M698" s="14">
        <f>VLOOKUP($F698,类型描述及偏移量!$C:$H,2,FALSE)</f>
        <v>16.1</v>
      </c>
      <c r="N698" s="14" t="str">
        <f>VLOOKUP($F698,类型描述及偏移量!$C:$H,3,FALSE)</f>
        <v>离散</v>
      </c>
      <c r="O698" s="14" t="str">
        <f>VLOOKUP($F698,类型描述及偏移量!$C:$H,4,FALSE)</f>
        <v>None</v>
      </c>
      <c r="P698" s="14" t="str">
        <f>VLOOKUP($F698,类型描述及偏移量!$C:$H,5,FALSE)</f>
        <v>Yes</v>
      </c>
      <c r="Q698" s="14" t="str">
        <f>VLOOKUP($F698,类型描述及偏移量!$C:$H,6,FALSE)</f>
        <v>星型</v>
      </c>
    </row>
    <row r="699" hidden="1" spans="1:17">
      <c r="A699" s="12" t="str">
        <f t="shared" si="150"/>
        <v>CHP1</v>
      </c>
      <c r="B699" s="12" t="str">
        <f t="shared" si="151"/>
        <v>M10_M</v>
      </c>
      <c r="C699" s="12" t="str">
        <f t="shared" si="152"/>
        <v>MSD</v>
      </c>
      <c r="D699" s="12" t="str">
        <f t="shared" si="153"/>
        <v>BP_Motor_var</v>
      </c>
      <c r="E699" s="13" t="str">
        <f t="shared" si="154"/>
        <v>CHP1_M10_M_BP_Motor_var</v>
      </c>
      <c r="F699" s="14" t="str">
        <f t="shared" si="155"/>
        <v>BP_Motor_var_MSD</v>
      </c>
      <c r="G699" s="10" t="str">
        <f t="shared" si="156"/>
        <v>CHP1_M10_M_MSD</v>
      </c>
      <c r="H699" s="10" t="str">
        <f>VLOOKUP(基本表格!E699,起始地址定义!A:D,4,FALSE)&amp;" "&amp;Q699</f>
        <v>2415+P6-M14 1#刨片机磁选电机 电机控制 维修开关</v>
      </c>
      <c r="I699" s="10" t="str">
        <f t="shared" si="157"/>
        <v>DB1100,X1716.2</v>
      </c>
      <c r="J699" s="13" t="str">
        <f>VLOOKUP(E699,起始地址定义!A:D,2,FALSE)</f>
        <v>DB1100</v>
      </c>
      <c r="K699" s="12" t="str">
        <f t="shared" si="158"/>
        <v>X1716.2</v>
      </c>
      <c r="L699" s="13">
        <f>VLOOKUP(E699,起始地址定义!A:D,3,FALSE)</f>
        <v>1700</v>
      </c>
      <c r="M699" s="14">
        <f>VLOOKUP($F699,类型描述及偏移量!$C:$H,2,FALSE)</f>
        <v>16.2</v>
      </c>
      <c r="N699" s="14" t="str">
        <f>VLOOKUP($F699,类型描述及偏移量!$C:$H,3,FALSE)</f>
        <v>离散</v>
      </c>
      <c r="O699" s="14" t="str">
        <f>VLOOKUP($F699,类型描述及偏移量!$C:$H,4,FALSE)</f>
        <v>On</v>
      </c>
      <c r="P699" s="14" t="str">
        <f>VLOOKUP($F699,类型描述及偏移量!$C:$H,5,FALSE)</f>
        <v>Yes</v>
      </c>
      <c r="Q699" s="14" t="str">
        <f>VLOOKUP($F699,类型描述及偏移量!$C:$H,6,FALSE)</f>
        <v>维修开关</v>
      </c>
    </row>
    <row r="700" hidden="1" spans="1:17">
      <c r="A700" s="12" t="str">
        <f t="shared" si="150"/>
        <v>CHP1</v>
      </c>
      <c r="B700" s="12" t="str">
        <f t="shared" si="151"/>
        <v>M10_M</v>
      </c>
      <c r="C700" s="12" t="str">
        <f t="shared" si="152"/>
        <v>LMD_CHK_2</v>
      </c>
      <c r="D700" s="12" t="str">
        <f t="shared" si="153"/>
        <v>BP_Motor_var</v>
      </c>
      <c r="E700" s="13" t="str">
        <f t="shared" si="154"/>
        <v>CHP1_M10_M_BP_Motor_var</v>
      </c>
      <c r="F700" s="14" t="str">
        <f t="shared" si="155"/>
        <v>BP_Motor_var_LMD_CHK_2</v>
      </c>
      <c r="G700" s="10" t="str">
        <f t="shared" si="156"/>
        <v>CHP1_M10_M_LMD_CHK_2</v>
      </c>
      <c r="H700" s="10" t="str">
        <f>VLOOKUP(基本表格!E700,起始地址定义!A:D,4,FALSE)&amp;" "&amp;Q700</f>
        <v>2415+P6-M14 1#刨片机磁选电机 电机控制 左跑偏2检测</v>
      </c>
      <c r="I700" s="10" t="str">
        <f t="shared" si="157"/>
        <v>DB1100,X1716.3</v>
      </c>
      <c r="J700" s="13" t="str">
        <f>VLOOKUP(E700,起始地址定义!A:D,2,FALSE)</f>
        <v>DB1100</v>
      </c>
      <c r="K700" s="12" t="str">
        <f t="shared" si="158"/>
        <v>X1716.3</v>
      </c>
      <c r="L700" s="13">
        <f>VLOOKUP(E700,起始地址定义!A:D,3,FALSE)</f>
        <v>1700</v>
      </c>
      <c r="M700" s="14">
        <f>VLOOKUP($F700,类型描述及偏移量!$C:$H,2,FALSE)</f>
        <v>16.3</v>
      </c>
      <c r="N700" s="14" t="str">
        <f>VLOOKUP($F700,类型描述及偏移量!$C:$H,3,FALSE)</f>
        <v>离散</v>
      </c>
      <c r="O700" s="14" t="str">
        <f>VLOOKUP($F700,类型描述及偏移量!$C:$H,4,FALSE)</f>
        <v>None</v>
      </c>
      <c r="P700" s="14" t="str">
        <f>VLOOKUP($F700,类型描述及偏移量!$C:$H,5,FALSE)</f>
        <v>Yes</v>
      </c>
      <c r="Q700" s="14" t="str">
        <f>VLOOKUP($F700,类型描述及偏移量!$C:$H,6,FALSE)</f>
        <v>左跑偏2检测</v>
      </c>
    </row>
    <row r="701" hidden="1" spans="1:17">
      <c r="A701" s="12" t="str">
        <f t="shared" si="150"/>
        <v>CHP1</v>
      </c>
      <c r="B701" s="12" t="str">
        <f t="shared" si="151"/>
        <v>M10_M</v>
      </c>
      <c r="C701" s="12" t="str">
        <f t="shared" si="152"/>
        <v>RMD_CHK_2</v>
      </c>
      <c r="D701" s="12" t="str">
        <f t="shared" si="153"/>
        <v>BP_Motor_var</v>
      </c>
      <c r="E701" s="13" t="str">
        <f t="shared" si="154"/>
        <v>CHP1_M10_M_BP_Motor_var</v>
      </c>
      <c r="F701" s="14" t="str">
        <f t="shared" si="155"/>
        <v>BP_Motor_var_RMD_CHK_2</v>
      </c>
      <c r="G701" s="10" t="str">
        <f t="shared" si="156"/>
        <v>CHP1_M10_M_RMD_CHK_2</v>
      </c>
      <c r="H701" s="10" t="str">
        <f>VLOOKUP(基本表格!E701,起始地址定义!A:D,4,FALSE)&amp;" "&amp;Q701</f>
        <v>2415+P6-M14 1#刨片机磁选电机 电机控制 右跑偏2检测</v>
      </c>
      <c r="I701" s="10" t="str">
        <f t="shared" si="157"/>
        <v>DB1100,X1716.4</v>
      </c>
      <c r="J701" s="13" t="str">
        <f>VLOOKUP(E701,起始地址定义!A:D,2,FALSE)</f>
        <v>DB1100</v>
      </c>
      <c r="K701" s="12" t="str">
        <f t="shared" si="158"/>
        <v>X1716.4</v>
      </c>
      <c r="L701" s="13">
        <f>VLOOKUP(E701,起始地址定义!A:D,3,FALSE)</f>
        <v>1700</v>
      </c>
      <c r="M701" s="14">
        <f>VLOOKUP($F701,类型描述及偏移量!$C:$H,2,FALSE)</f>
        <v>16.4</v>
      </c>
      <c r="N701" s="14" t="str">
        <f>VLOOKUP($F701,类型描述及偏移量!$C:$H,3,FALSE)</f>
        <v>离散</v>
      </c>
      <c r="O701" s="14" t="str">
        <f>VLOOKUP($F701,类型描述及偏移量!$C:$H,4,FALSE)</f>
        <v>None</v>
      </c>
      <c r="P701" s="14" t="str">
        <f>VLOOKUP($F701,类型描述及偏移量!$C:$H,5,FALSE)</f>
        <v>Yes</v>
      </c>
      <c r="Q701" s="14" t="str">
        <f>VLOOKUP($F701,类型描述及偏移量!$C:$H,6,FALSE)</f>
        <v>右跑偏2检测</v>
      </c>
    </row>
    <row r="702" hidden="1" spans="1:17">
      <c r="A702" s="12" t="str">
        <f t="shared" si="150"/>
        <v>CHP1</v>
      </c>
      <c r="B702" s="12" t="str">
        <f t="shared" si="151"/>
        <v>M10_M</v>
      </c>
      <c r="C702" s="12" t="str">
        <f t="shared" si="152"/>
        <v>InterStarTime</v>
      </c>
      <c r="D702" s="12" t="str">
        <f t="shared" si="153"/>
        <v>BP_Motor_var</v>
      </c>
      <c r="E702" s="13" t="str">
        <f t="shared" si="154"/>
        <v>CHP1_M10_M_BP_Motor_var</v>
      </c>
      <c r="F702" s="14" t="str">
        <f t="shared" si="155"/>
        <v>BP_Motor_var_InterStarTime</v>
      </c>
      <c r="G702" s="10" t="str">
        <f t="shared" si="156"/>
        <v>CHP1_M10_M_InterStarTime</v>
      </c>
      <c r="H702" s="10" t="str">
        <f>VLOOKUP(基本表格!E702,起始地址定义!A:D,4,FALSE)&amp;" "&amp;Q702</f>
        <v>2415+P6-M14 1#刨片机磁选电机 电机控制 联动启动延时</v>
      </c>
      <c r="I702" s="10" t="str">
        <f t="shared" si="157"/>
        <v>DB1100,INT1718</v>
      </c>
      <c r="J702" s="13" t="str">
        <f>VLOOKUP(E702,起始地址定义!A:D,2,FALSE)</f>
        <v>DB1100</v>
      </c>
      <c r="K702" s="12" t="str">
        <f t="shared" si="158"/>
        <v>INT1718</v>
      </c>
      <c r="L702" s="13">
        <f>VLOOKUP(E702,起始地址定义!A:D,3,FALSE)</f>
        <v>1700</v>
      </c>
      <c r="M702" s="14">
        <f>VLOOKUP($F702,类型描述及偏移量!$C:$H,2,FALSE)</f>
        <v>18</v>
      </c>
      <c r="N702" s="14" t="str">
        <f>VLOOKUP($F702,类型描述及偏移量!$C:$H,3,FALSE)</f>
        <v>整型</v>
      </c>
      <c r="O702" s="14" t="str">
        <f>VLOOKUP($F702,类型描述及偏移量!$C:$H,4,FALSE)</f>
        <v>None</v>
      </c>
      <c r="P702" s="14" t="str">
        <f>VLOOKUP($F702,类型描述及偏移量!$C:$H,5,FALSE)</f>
        <v>No</v>
      </c>
      <c r="Q702" s="14" t="str">
        <f>VLOOKUP($F702,类型描述及偏移量!$C:$H,6,FALSE)</f>
        <v>联动启动延时</v>
      </c>
    </row>
    <row r="703" hidden="1" spans="1:17">
      <c r="A703" s="12" t="str">
        <f t="shared" si="150"/>
        <v>CHP1</v>
      </c>
      <c r="B703" s="12" t="str">
        <f t="shared" si="151"/>
        <v>M10_M</v>
      </c>
      <c r="C703" s="12" t="str">
        <f t="shared" si="152"/>
        <v>Alt_TMR</v>
      </c>
      <c r="D703" s="12" t="str">
        <f t="shared" si="153"/>
        <v>BP_Motor_var</v>
      </c>
      <c r="E703" s="13" t="str">
        <f t="shared" si="154"/>
        <v>CHP1_M10_M_BP_Motor_var</v>
      </c>
      <c r="F703" s="14" t="str">
        <f t="shared" si="155"/>
        <v>BP_Motor_var_Alt_TMR</v>
      </c>
      <c r="G703" s="10" t="str">
        <f t="shared" si="156"/>
        <v>CHP1_M10_M_Alt_TMR</v>
      </c>
      <c r="H703" s="10" t="str">
        <f>VLOOKUP(基本表格!E703,起始地址定义!A:D,4,FALSE)&amp;" "&amp;Q703</f>
        <v>2415+P6-M14 1#刨片机磁选电机 电机控制 起动转换时间 秒</v>
      </c>
      <c r="I703" s="10" t="str">
        <f t="shared" si="157"/>
        <v>DB1100,INT1720</v>
      </c>
      <c r="J703" s="13" t="str">
        <f>VLOOKUP(E703,起始地址定义!A:D,2,FALSE)</f>
        <v>DB1100</v>
      </c>
      <c r="K703" s="12" t="str">
        <f t="shared" si="158"/>
        <v>INT1720</v>
      </c>
      <c r="L703" s="13">
        <f>VLOOKUP(E703,起始地址定义!A:D,3,FALSE)</f>
        <v>1700</v>
      </c>
      <c r="M703" s="14">
        <f>VLOOKUP($F703,类型描述及偏移量!$C:$H,2,FALSE)</f>
        <v>20</v>
      </c>
      <c r="N703" s="14" t="str">
        <f>VLOOKUP($F703,类型描述及偏移量!$C:$H,3,FALSE)</f>
        <v>整型</v>
      </c>
      <c r="O703" s="14" t="str">
        <f>VLOOKUP($F703,类型描述及偏移量!$C:$H,4,FALSE)</f>
        <v>None</v>
      </c>
      <c r="P703" s="14" t="str">
        <f>VLOOKUP($F703,类型描述及偏移量!$C:$H,5,FALSE)</f>
        <v>No</v>
      </c>
      <c r="Q703" s="14" t="str">
        <f>VLOOKUP($F703,类型描述及偏移量!$C:$H,6,FALSE)</f>
        <v>起动转换时间 秒</v>
      </c>
    </row>
    <row r="704" hidden="1" spans="1:17">
      <c r="A704" s="12" t="str">
        <f t="shared" si="150"/>
        <v>CHP1</v>
      </c>
      <c r="B704" s="12" t="str">
        <f t="shared" si="151"/>
        <v>M11_M</v>
      </c>
      <c r="C704" s="12" t="str">
        <f t="shared" si="152"/>
        <v>Enable</v>
      </c>
      <c r="D704" s="12" t="str">
        <f t="shared" si="153"/>
        <v>BP_Motor_var</v>
      </c>
      <c r="E704" s="13" t="str">
        <f t="shared" si="154"/>
        <v>CHP1_M11_M_BP_Motor_var</v>
      </c>
      <c r="F704" s="14" t="str">
        <f t="shared" si="155"/>
        <v>BP_Motor_var_Enable</v>
      </c>
      <c r="G704" s="10" t="str">
        <f t="shared" si="156"/>
        <v>CHP1_M11_M_Enable</v>
      </c>
      <c r="H704" s="10" t="str">
        <f>VLOOKUP(基本表格!E704,起始地址定义!A:D,4,FALSE)&amp;" "&amp;Q704</f>
        <v>2415+P6-M5 1#刨片机分料电机 电机控制 使能</v>
      </c>
      <c r="I704" s="10" t="str">
        <f t="shared" si="157"/>
        <v>DB1100,X1750.0</v>
      </c>
      <c r="J704" s="13" t="str">
        <f>VLOOKUP(E704,起始地址定义!A:D,2,FALSE)</f>
        <v>DB1100</v>
      </c>
      <c r="K704" s="12" t="str">
        <f t="shared" si="158"/>
        <v>X1750.0</v>
      </c>
      <c r="L704" s="13">
        <f>VLOOKUP(E704,起始地址定义!A:D,3,FALSE)</f>
        <v>1750</v>
      </c>
      <c r="M704" s="14">
        <f>VLOOKUP($F704,类型描述及偏移量!$C:$H,2,FALSE)</f>
        <v>0</v>
      </c>
      <c r="N704" s="14" t="str">
        <f>VLOOKUP($F704,类型描述及偏移量!$C:$H,3,FALSE)</f>
        <v>离散</v>
      </c>
      <c r="O704" s="14" t="str">
        <f>VLOOKUP($F704,类型描述及偏移量!$C:$H,4,FALSE)</f>
        <v>None</v>
      </c>
      <c r="P704" s="14" t="str">
        <f>VLOOKUP($F704,类型描述及偏移量!$C:$H,5,FALSE)</f>
        <v>No</v>
      </c>
      <c r="Q704" s="14" t="str">
        <f>VLOOKUP($F704,类型描述及偏移量!$C:$H,6,FALSE)</f>
        <v>使能</v>
      </c>
    </row>
    <row r="705" hidden="1" spans="1:17">
      <c r="A705" s="12" t="str">
        <f t="shared" si="150"/>
        <v>CHP1</v>
      </c>
      <c r="B705" s="12" t="str">
        <f t="shared" si="151"/>
        <v>M11_M</v>
      </c>
      <c r="C705" s="12" t="str">
        <f t="shared" si="152"/>
        <v>Auto_Status</v>
      </c>
      <c r="D705" s="12" t="str">
        <f t="shared" si="153"/>
        <v>BP_Motor_var</v>
      </c>
      <c r="E705" s="13" t="str">
        <f t="shared" si="154"/>
        <v>CHP1_M11_M_BP_Motor_var</v>
      </c>
      <c r="F705" s="14" t="str">
        <f t="shared" si="155"/>
        <v>BP_Motor_var_Auto_Status</v>
      </c>
      <c r="G705" s="10" t="str">
        <f t="shared" si="156"/>
        <v>CHP1_M11_M_Auto_Status</v>
      </c>
      <c r="H705" s="10" t="str">
        <f>VLOOKUP(基本表格!E705,起始地址定义!A:D,4,FALSE)&amp;" "&amp;Q705</f>
        <v>2415+P6-M5 1#刨片机分料电机 电机控制 手自动状态</v>
      </c>
      <c r="I705" s="10" t="str">
        <f t="shared" si="157"/>
        <v>DB1100,X1750.3</v>
      </c>
      <c r="J705" s="13" t="str">
        <f>VLOOKUP(E705,起始地址定义!A:D,2,FALSE)</f>
        <v>DB1100</v>
      </c>
      <c r="K705" s="12" t="str">
        <f t="shared" si="158"/>
        <v>X1750.3</v>
      </c>
      <c r="L705" s="13">
        <f>VLOOKUP(E705,起始地址定义!A:D,3,FALSE)</f>
        <v>1750</v>
      </c>
      <c r="M705" s="14">
        <f>VLOOKUP($F705,类型描述及偏移量!$C:$H,2,FALSE)</f>
        <v>0.3</v>
      </c>
      <c r="N705" s="14" t="str">
        <f>VLOOKUP($F705,类型描述及偏移量!$C:$H,3,FALSE)</f>
        <v>离散</v>
      </c>
      <c r="O705" s="14" t="str">
        <f>VLOOKUP($F705,类型描述及偏移量!$C:$H,4,FALSE)</f>
        <v>None</v>
      </c>
      <c r="P705" s="14" t="str">
        <f>VLOOKUP($F705,类型描述及偏移量!$C:$H,5,FALSE)</f>
        <v>Yes</v>
      </c>
      <c r="Q705" s="14" t="str">
        <f>VLOOKUP($F705,类型描述及偏移量!$C:$H,6,FALSE)</f>
        <v>手自动状态</v>
      </c>
    </row>
    <row r="706" hidden="1" spans="1:17">
      <c r="A706" s="12" t="str">
        <f t="shared" si="150"/>
        <v>CHP1</v>
      </c>
      <c r="B706" s="12" t="str">
        <f t="shared" si="151"/>
        <v>M11_M</v>
      </c>
      <c r="C706" s="12" t="str">
        <f t="shared" si="152"/>
        <v>Loc_Rem</v>
      </c>
      <c r="D706" s="12" t="str">
        <f t="shared" si="153"/>
        <v>BP_Motor_var</v>
      </c>
      <c r="E706" s="13" t="str">
        <f t="shared" si="154"/>
        <v>CHP1_M11_M_BP_Motor_var</v>
      </c>
      <c r="F706" s="14" t="str">
        <f t="shared" si="155"/>
        <v>BP_Motor_var_Loc_Rem</v>
      </c>
      <c r="G706" s="10" t="str">
        <f t="shared" si="156"/>
        <v>CHP1_M11_M_Loc_Rem</v>
      </c>
      <c r="H706" s="10" t="str">
        <f>VLOOKUP(基本表格!E706,起始地址定义!A:D,4,FALSE)&amp;" "&amp;Q706</f>
        <v>2415+P6-M5 1#刨片机分料电机 电机控制 本地/远程(检修/待机）</v>
      </c>
      <c r="I706" s="10" t="str">
        <f t="shared" si="157"/>
        <v>DB1100,X1750.4</v>
      </c>
      <c r="J706" s="13" t="str">
        <f>VLOOKUP(E706,起始地址定义!A:D,2,FALSE)</f>
        <v>DB1100</v>
      </c>
      <c r="K706" s="12" t="str">
        <f t="shared" si="158"/>
        <v>X1750.4</v>
      </c>
      <c r="L706" s="13">
        <f>VLOOKUP(E706,起始地址定义!A:D,3,FALSE)</f>
        <v>1750</v>
      </c>
      <c r="M706" s="14">
        <f>VLOOKUP($F706,类型描述及偏移量!$C:$H,2,FALSE)</f>
        <v>0.4</v>
      </c>
      <c r="N706" s="14" t="str">
        <f>VLOOKUP($F706,类型描述及偏移量!$C:$H,3,FALSE)</f>
        <v>离散</v>
      </c>
      <c r="O706" s="14" t="str">
        <f>VLOOKUP($F706,类型描述及偏移量!$C:$H,4,FALSE)</f>
        <v>None</v>
      </c>
      <c r="P706" s="14" t="str">
        <f>VLOOKUP($F706,类型描述及偏移量!$C:$H,5,FALSE)</f>
        <v>Yes</v>
      </c>
      <c r="Q706" s="14" t="str">
        <f>VLOOKUP($F706,类型描述及偏移量!$C:$H,6,FALSE)</f>
        <v>本地/远程(检修/待机）</v>
      </c>
    </row>
    <row r="707" hidden="1" spans="1:17">
      <c r="A707" s="12" t="str">
        <f t="shared" si="150"/>
        <v>CHP1</v>
      </c>
      <c r="B707" s="12" t="str">
        <f t="shared" si="151"/>
        <v>M11_M</v>
      </c>
      <c r="C707" s="12" t="str">
        <f t="shared" si="152"/>
        <v>ON_HMI</v>
      </c>
      <c r="D707" s="12" t="str">
        <f t="shared" si="153"/>
        <v>BP_Motor_var</v>
      </c>
      <c r="E707" s="13" t="str">
        <f t="shared" si="154"/>
        <v>CHP1_M11_M_BP_Motor_var</v>
      </c>
      <c r="F707" s="14" t="str">
        <f t="shared" si="155"/>
        <v>BP_Motor_var_ON_HMI</v>
      </c>
      <c r="G707" s="10" t="str">
        <f t="shared" si="156"/>
        <v>CHP1_M11_M_ON_HMI</v>
      </c>
      <c r="H707" s="10" t="str">
        <f>VLOOKUP(基本表格!E707,起始地址定义!A:D,4,FALSE)&amp;" "&amp;Q707</f>
        <v>2415+P6-M5 1#刨片机分料电机 电机控制 开启_上位机(正转)</v>
      </c>
      <c r="I707" s="10" t="str">
        <f t="shared" si="157"/>
        <v>DB1100,X1750.6</v>
      </c>
      <c r="J707" s="13" t="str">
        <f>VLOOKUP(E707,起始地址定义!A:D,2,FALSE)</f>
        <v>DB1100</v>
      </c>
      <c r="K707" s="12" t="str">
        <f t="shared" si="158"/>
        <v>X1750.6</v>
      </c>
      <c r="L707" s="13">
        <f>VLOOKUP(E707,起始地址定义!A:D,3,FALSE)</f>
        <v>1750</v>
      </c>
      <c r="M707" s="14">
        <f>VLOOKUP($F707,类型描述及偏移量!$C:$H,2,FALSE)</f>
        <v>0.6</v>
      </c>
      <c r="N707" s="14" t="str">
        <f>VLOOKUP($F707,类型描述及偏移量!$C:$H,3,FALSE)</f>
        <v>离散</v>
      </c>
      <c r="O707" s="14" t="str">
        <f>VLOOKUP($F707,类型描述及偏移量!$C:$H,4,FALSE)</f>
        <v>None</v>
      </c>
      <c r="P707" s="14" t="str">
        <f>VLOOKUP($F707,类型描述及偏移量!$C:$H,5,FALSE)</f>
        <v>No</v>
      </c>
      <c r="Q707" s="14" t="str">
        <f>VLOOKUP($F707,类型描述及偏移量!$C:$H,6,FALSE)</f>
        <v>开启_上位机(正转)</v>
      </c>
    </row>
    <row r="708" hidden="1" spans="1:17">
      <c r="A708" s="12" t="str">
        <f t="shared" si="150"/>
        <v>CHP1</v>
      </c>
      <c r="B708" s="12" t="str">
        <f t="shared" si="151"/>
        <v>M11_M</v>
      </c>
      <c r="C708" s="12" t="str">
        <f t="shared" si="152"/>
        <v>OFF_HMI</v>
      </c>
      <c r="D708" s="12" t="str">
        <f t="shared" si="153"/>
        <v>BP_Motor_var</v>
      </c>
      <c r="E708" s="13" t="str">
        <f t="shared" si="154"/>
        <v>CHP1_M11_M_BP_Motor_var</v>
      </c>
      <c r="F708" s="14" t="str">
        <f t="shared" si="155"/>
        <v>BP_Motor_var_OFF_HMI</v>
      </c>
      <c r="G708" s="10" t="str">
        <f t="shared" si="156"/>
        <v>CHP1_M11_M_OFF_HMI</v>
      </c>
      <c r="H708" s="10" t="str">
        <f>VLOOKUP(基本表格!E708,起始地址定义!A:D,4,FALSE)&amp;" "&amp;Q708</f>
        <v>2415+P6-M5 1#刨片机分料电机 电机控制 停止_上位机(反转)</v>
      </c>
      <c r="I708" s="10" t="str">
        <f t="shared" si="157"/>
        <v>DB1100,X1751.0</v>
      </c>
      <c r="J708" s="13" t="str">
        <f>VLOOKUP(E708,起始地址定义!A:D,2,FALSE)</f>
        <v>DB1100</v>
      </c>
      <c r="K708" s="12" t="str">
        <f t="shared" si="158"/>
        <v>X1751.0</v>
      </c>
      <c r="L708" s="13">
        <f>VLOOKUP(E708,起始地址定义!A:D,3,FALSE)</f>
        <v>1750</v>
      </c>
      <c r="M708" s="14">
        <f>VLOOKUP($F708,类型描述及偏移量!$C:$H,2,FALSE)</f>
        <v>1</v>
      </c>
      <c r="N708" s="14" t="str">
        <f>VLOOKUP($F708,类型描述及偏移量!$C:$H,3,FALSE)</f>
        <v>离散</v>
      </c>
      <c r="O708" s="14" t="str">
        <f>VLOOKUP($F708,类型描述及偏移量!$C:$H,4,FALSE)</f>
        <v>None</v>
      </c>
      <c r="P708" s="14" t="str">
        <f>VLOOKUP($F708,类型描述及偏移量!$C:$H,5,FALSE)</f>
        <v>No</v>
      </c>
      <c r="Q708" s="14" t="str">
        <f>VLOOKUP($F708,类型描述及偏移量!$C:$H,6,FALSE)</f>
        <v>停止_上位机(反转)</v>
      </c>
    </row>
    <row r="709" hidden="1" spans="1:17">
      <c r="A709" s="12" t="str">
        <f t="shared" si="150"/>
        <v>CHP1</v>
      </c>
      <c r="B709" s="12" t="str">
        <f t="shared" si="151"/>
        <v>M11_M</v>
      </c>
      <c r="C709" s="12" t="str">
        <f t="shared" si="152"/>
        <v>Fan</v>
      </c>
      <c r="D709" s="12" t="str">
        <f t="shared" si="153"/>
        <v>BP_Motor_var</v>
      </c>
      <c r="E709" s="13" t="str">
        <f t="shared" si="154"/>
        <v>CHP1_M11_M_BP_Motor_var</v>
      </c>
      <c r="F709" s="14" t="str">
        <f t="shared" si="155"/>
        <v>BP_Motor_var_Fan</v>
      </c>
      <c r="G709" s="10" t="str">
        <f t="shared" si="156"/>
        <v>CHP1_M11_M_Fan</v>
      </c>
      <c r="H709" s="10" t="str">
        <f>VLOOKUP(基本表格!E709,起始地址定义!A:D,4,FALSE)&amp;" "&amp;Q709</f>
        <v>2415+P6-M5 1#刨片机分料电机 电机控制 通风扇</v>
      </c>
      <c r="I709" s="10" t="str">
        <f t="shared" si="157"/>
        <v>DB1100,X1751.1</v>
      </c>
      <c r="J709" s="13" t="str">
        <f>VLOOKUP(E709,起始地址定义!A:D,2,FALSE)</f>
        <v>DB1100</v>
      </c>
      <c r="K709" s="12" t="str">
        <f t="shared" si="158"/>
        <v>X1751.1</v>
      </c>
      <c r="L709" s="13">
        <f>VLOOKUP(E709,起始地址定义!A:D,3,FALSE)</f>
        <v>1750</v>
      </c>
      <c r="M709" s="14">
        <f>VLOOKUP($F709,类型描述及偏移量!$C:$H,2,FALSE)</f>
        <v>1.1</v>
      </c>
      <c r="N709" s="14" t="str">
        <f>VLOOKUP($F709,类型描述及偏移量!$C:$H,3,FALSE)</f>
        <v>离散</v>
      </c>
      <c r="O709" s="14" t="str">
        <f>VLOOKUP($F709,类型描述及偏移量!$C:$H,4,FALSE)</f>
        <v>None</v>
      </c>
      <c r="P709" s="14" t="str">
        <f>VLOOKUP($F709,类型描述及偏移量!$C:$H,5,FALSE)</f>
        <v>Yes</v>
      </c>
      <c r="Q709" s="14" t="str">
        <f>VLOOKUP($F709,类型描述及偏移量!$C:$H,6,FALSE)</f>
        <v>通风扇</v>
      </c>
    </row>
    <row r="710" hidden="1" spans="1:17">
      <c r="A710" s="12" t="str">
        <f t="shared" si="150"/>
        <v>CHP1</v>
      </c>
      <c r="B710" s="12" t="str">
        <f t="shared" si="151"/>
        <v>M11_M</v>
      </c>
      <c r="C710" s="12" t="str">
        <f t="shared" si="152"/>
        <v>Motor</v>
      </c>
      <c r="D710" s="12" t="str">
        <f t="shared" si="153"/>
        <v>BP_Motor_var</v>
      </c>
      <c r="E710" s="13" t="str">
        <f t="shared" si="154"/>
        <v>CHP1_M11_M_BP_Motor_var</v>
      </c>
      <c r="F710" s="14" t="str">
        <f t="shared" si="155"/>
        <v>BP_Motor_var_Motor</v>
      </c>
      <c r="G710" s="10" t="str">
        <f t="shared" si="156"/>
        <v>CHP1_M11_M_Motor</v>
      </c>
      <c r="H710" s="10" t="str">
        <f>VLOOKUP(基本表格!E710,起始地址定义!A:D,4,FALSE)&amp;" "&amp;Q710</f>
        <v>2415+P6-M5 1#刨片机分料电机 电机控制 电机(正转）</v>
      </c>
      <c r="I710" s="10" t="str">
        <f t="shared" si="157"/>
        <v>DB1100,X1751.2</v>
      </c>
      <c r="J710" s="13" t="str">
        <f>VLOOKUP(E710,起始地址定义!A:D,2,FALSE)</f>
        <v>DB1100</v>
      </c>
      <c r="K710" s="12" t="str">
        <f t="shared" si="158"/>
        <v>X1751.2</v>
      </c>
      <c r="L710" s="13">
        <f>VLOOKUP(E710,起始地址定义!A:D,3,FALSE)</f>
        <v>1750</v>
      </c>
      <c r="M710" s="14">
        <f>VLOOKUP($F710,类型描述及偏移量!$C:$H,2,FALSE)</f>
        <v>1.2</v>
      </c>
      <c r="N710" s="14" t="str">
        <f>VLOOKUP($F710,类型描述及偏移量!$C:$H,3,FALSE)</f>
        <v>离散</v>
      </c>
      <c r="O710" s="14" t="str">
        <f>VLOOKUP($F710,类型描述及偏移量!$C:$H,4,FALSE)</f>
        <v>None</v>
      </c>
      <c r="P710" s="14" t="str">
        <f>VLOOKUP($F710,类型描述及偏移量!$C:$H,5,FALSE)</f>
        <v>Yes</v>
      </c>
      <c r="Q710" s="14" t="str">
        <f>VLOOKUP($F710,类型描述及偏移量!$C:$H,6,FALSE)</f>
        <v>电机(正转）</v>
      </c>
    </row>
    <row r="711" hidden="1" spans="1:17">
      <c r="A711" s="12" t="str">
        <f t="shared" si="150"/>
        <v>CHP1</v>
      </c>
      <c r="B711" s="12" t="str">
        <f t="shared" si="151"/>
        <v>M11_M</v>
      </c>
      <c r="C711" s="12" t="str">
        <f t="shared" si="152"/>
        <v>OL</v>
      </c>
      <c r="D711" s="12" t="str">
        <f t="shared" si="153"/>
        <v>BP_Motor_var</v>
      </c>
      <c r="E711" s="13" t="str">
        <f t="shared" si="154"/>
        <v>CHP1_M11_M_BP_Motor_var</v>
      </c>
      <c r="F711" s="14" t="str">
        <f t="shared" si="155"/>
        <v>BP_Motor_var_OL</v>
      </c>
      <c r="G711" s="10" t="str">
        <f t="shared" si="156"/>
        <v>CHP1_M11_M_OL</v>
      </c>
      <c r="H711" s="10" t="str">
        <f>VLOOKUP(基本表格!E711,起始地址定义!A:D,4,FALSE)&amp;" "&amp;Q711</f>
        <v>2415+P6-M5 1#刨片机分料电机 电机控制 电机过载</v>
      </c>
      <c r="I711" s="10" t="str">
        <f t="shared" si="157"/>
        <v>DB1100,X1751.3</v>
      </c>
      <c r="J711" s="13" t="str">
        <f>VLOOKUP(E711,起始地址定义!A:D,2,FALSE)</f>
        <v>DB1100</v>
      </c>
      <c r="K711" s="12" t="str">
        <f t="shared" si="158"/>
        <v>X1751.3</v>
      </c>
      <c r="L711" s="13">
        <f>VLOOKUP(E711,起始地址定义!A:D,3,FALSE)</f>
        <v>1750</v>
      </c>
      <c r="M711" s="14">
        <f>VLOOKUP($F711,类型描述及偏移量!$C:$H,2,FALSE)</f>
        <v>1.3</v>
      </c>
      <c r="N711" s="14" t="str">
        <f>VLOOKUP($F711,类型描述及偏移量!$C:$H,3,FALSE)</f>
        <v>离散</v>
      </c>
      <c r="O711" s="14" t="str">
        <f>VLOOKUP($F711,类型描述及偏移量!$C:$H,4,FALSE)</f>
        <v>On</v>
      </c>
      <c r="P711" s="14" t="str">
        <f>VLOOKUP($F711,类型描述及偏移量!$C:$H,5,FALSE)</f>
        <v>Yes</v>
      </c>
      <c r="Q711" s="14" t="str">
        <f>VLOOKUP($F711,类型描述及偏移量!$C:$H,6,FALSE)</f>
        <v>电机过载</v>
      </c>
    </row>
    <row r="712" hidden="1" spans="1:17">
      <c r="A712" s="12" t="str">
        <f t="shared" si="150"/>
        <v>CHP1</v>
      </c>
      <c r="B712" s="12" t="str">
        <f t="shared" si="151"/>
        <v>M11_M</v>
      </c>
      <c r="C712" s="12" t="str">
        <f t="shared" si="152"/>
        <v>Fan_OL</v>
      </c>
      <c r="D712" s="12" t="str">
        <f t="shared" si="153"/>
        <v>BP_Motor_var</v>
      </c>
      <c r="E712" s="13" t="str">
        <f t="shared" si="154"/>
        <v>CHP1_M11_M_BP_Motor_var</v>
      </c>
      <c r="F712" s="14" t="str">
        <f t="shared" si="155"/>
        <v>BP_Motor_var_Fan_OL</v>
      </c>
      <c r="G712" s="10" t="str">
        <f t="shared" si="156"/>
        <v>CHP1_M11_M_Fan_OL</v>
      </c>
      <c r="H712" s="10" t="str">
        <f>VLOOKUP(基本表格!E712,起始地址定义!A:D,4,FALSE)&amp;" "&amp;Q712</f>
        <v>2415+P6-M5 1#刨片机分料电机 电机控制 风扇过载</v>
      </c>
      <c r="I712" s="10" t="str">
        <f t="shared" si="157"/>
        <v>DB1100,X1751.4</v>
      </c>
      <c r="J712" s="13" t="str">
        <f>VLOOKUP(E712,起始地址定义!A:D,2,FALSE)</f>
        <v>DB1100</v>
      </c>
      <c r="K712" s="12" t="str">
        <f t="shared" si="158"/>
        <v>X1751.4</v>
      </c>
      <c r="L712" s="13">
        <f>VLOOKUP(E712,起始地址定义!A:D,3,FALSE)</f>
        <v>1750</v>
      </c>
      <c r="M712" s="14">
        <f>VLOOKUP($F712,类型描述及偏移量!$C:$H,2,FALSE)</f>
        <v>1.4</v>
      </c>
      <c r="N712" s="14" t="str">
        <f>VLOOKUP($F712,类型描述及偏移量!$C:$H,3,FALSE)</f>
        <v>离散</v>
      </c>
      <c r="O712" s="14" t="str">
        <f>VLOOKUP($F712,类型描述及偏移量!$C:$H,4,FALSE)</f>
        <v>On</v>
      </c>
      <c r="P712" s="14" t="str">
        <f>VLOOKUP($F712,类型描述及偏移量!$C:$H,5,FALSE)</f>
        <v>Yes</v>
      </c>
      <c r="Q712" s="14" t="str">
        <f>VLOOKUP($F712,类型描述及偏移量!$C:$H,6,FALSE)</f>
        <v>风扇过载</v>
      </c>
    </row>
    <row r="713" hidden="1" spans="1:17">
      <c r="A713" s="12" t="str">
        <f t="shared" si="150"/>
        <v>CHP1</v>
      </c>
      <c r="B713" s="12" t="str">
        <f t="shared" si="151"/>
        <v>M11_M</v>
      </c>
      <c r="C713" s="12" t="str">
        <f t="shared" si="152"/>
        <v>RunSig</v>
      </c>
      <c r="D713" s="12" t="str">
        <f t="shared" si="153"/>
        <v>BP_Motor_var</v>
      </c>
      <c r="E713" s="13" t="str">
        <f t="shared" si="154"/>
        <v>CHP1_M11_M_BP_Motor_var</v>
      </c>
      <c r="F713" s="14" t="str">
        <f t="shared" si="155"/>
        <v>BP_Motor_var_RunSig</v>
      </c>
      <c r="G713" s="10" t="str">
        <f t="shared" si="156"/>
        <v>CHP1_M11_M_RunSig</v>
      </c>
      <c r="H713" s="10" t="str">
        <f>VLOOKUP(基本表格!E713,起始地址定义!A:D,4,FALSE)&amp;" "&amp;Q713</f>
        <v>2415+P6-M5 1#刨片机分料电机 电机控制 电机运行指示</v>
      </c>
      <c r="I713" s="10" t="str">
        <f t="shared" si="157"/>
        <v>DB1100,X1751.5</v>
      </c>
      <c r="J713" s="13" t="str">
        <f>VLOOKUP(E713,起始地址定义!A:D,2,FALSE)</f>
        <v>DB1100</v>
      </c>
      <c r="K713" s="12" t="str">
        <f t="shared" si="158"/>
        <v>X1751.5</v>
      </c>
      <c r="L713" s="13">
        <f>VLOOKUP(E713,起始地址定义!A:D,3,FALSE)</f>
        <v>1750</v>
      </c>
      <c r="M713" s="14">
        <f>VLOOKUP($F713,类型描述及偏移量!$C:$H,2,FALSE)</f>
        <v>1.5</v>
      </c>
      <c r="N713" s="14" t="str">
        <f>VLOOKUP($F713,类型描述及偏移量!$C:$H,3,FALSE)</f>
        <v>离散</v>
      </c>
      <c r="O713" s="14" t="str">
        <f>VLOOKUP($F713,类型描述及偏移量!$C:$H,4,FALSE)</f>
        <v>None</v>
      </c>
      <c r="P713" s="14" t="str">
        <f>VLOOKUP($F713,类型描述及偏移量!$C:$H,5,FALSE)</f>
        <v>Yes</v>
      </c>
      <c r="Q713" s="14" t="str">
        <f>VLOOKUP($F713,类型描述及偏移量!$C:$H,6,FALSE)</f>
        <v>电机运行指示</v>
      </c>
    </row>
    <row r="714" hidden="1" spans="1:17">
      <c r="A714" s="12" t="str">
        <f t="shared" ref="A714:A745" si="159">A672</f>
        <v>CHP1</v>
      </c>
      <c r="B714" s="12" t="str">
        <f t="shared" ref="B714:B745" si="160">"M"&amp;RIGHT(LEFT(B672,FIND("_",B672,1)-1),LEN(LEFT(B672,FIND("_",B672,1)-1))-1)+1&amp;"_"&amp;RIGHT(B672,LEN(B672)-FIND("_",B672,1))</f>
        <v>M11_M</v>
      </c>
      <c r="C714" s="12" t="str">
        <f t="shared" ref="C714:C745" si="161">C672</f>
        <v>Break_ALM</v>
      </c>
      <c r="D714" s="12" t="str">
        <f t="shared" ref="D714:D745" si="162">D672</f>
        <v>BP_Motor_var</v>
      </c>
      <c r="E714" s="13" t="str">
        <f t="shared" ref="E714:E745" si="163">A714&amp;"_"&amp;B714&amp;"_"&amp;D714</f>
        <v>CHP1_M11_M_BP_Motor_var</v>
      </c>
      <c r="F714" s="14" t="str">
        <f t="shared" ref="F714:F745" si="164">D714&amp;"_"&amp;C714</f>
        <v>BP_Motor_var_Break_ALM</v>
      </c>
      <c r="G714" s="10" t="str">
        <f t="shared" ref="G714:G745" si="165">A714&amp;"_"&amp;IF(B714="DB","",B714&amp;"_")&amp;C714</f>
        <v>CHP1_M11_M_Break_ALM</v>
      </c>
      <c r="H714" s="10" t="str">
        <f>VLOOKUP(基本表格!E714,起始地址定义!A:D,4,FALSE)&amp;" "&amp;Q714</f>
        <v>2415+P6-M5 1#刨片机分料电机 电机控制 断链报警</v>
      </c>
      <c r="I714" s="10" t="str">
        <f t="shared" ref="I714:I745" si="166">J714&amp;","&amp;K714</f>
        <v>DB1100,X1751.6</v>
      </c>
      <c r="J714" s="13" t="str">
        <f>VLOOKUP(E714,起始地址定义!A:D,2,FALSE)</f>
        <v>DB1100</v>
      </c>
      <c r="K714" s="12" t="str">
        <f t="shared" ref="K714:K745" si="167">IF(N714="离散","X",IF(N714="实型","REAL","INT"))&amp;IF(N714="离散",TEXT(L714+M714,"0.0"),L714+M714)</f>
        <v>X1751.6</v>
      </c>
      <c r="L714" s="13">
        <f>VLOOKUP(E714,起始地址定义!A:D,3,FALSE)</f>
        <v>1750</v>
      </c>
      <c r="M714" s="14">
        <f>VLOOKUP($F714,类型描述及偏移量!$C:$H,2,FALSE)</f>
        <v>1.6</v>
      </c>
      <c r="N714" s="14" t="str">
        <f>VLOOKUP($F714,类型描述及偏移量!$C:$H,3,FALSE)</f>
        <v>离散</v>
      </c>
      <c r="O714" s="14" t="str">
        <f>VLOOKUP($F714,类型描述及偏移量!$C:$H,4,FALSE)</f>
        <v>On</v>
      </c>
      <c r="P714" s="14" t="str">
        <f>VLOOKUP($F714,类型描述及偏移量!$C:$H,5,FALSE)</f>
        <v>Yes</v>
      </c>
      <c r="Q714" s="14" t="str">
        <f>VLOOKUP($F714,类型描述及偏移量!$C:$H,6,FALSE)</f>
        <v>断链报警</v>
      </c>
    </row>
    <row r="715" hidden="1" spans="1:17">
      <c r="A715" s="12" t="str">
        <f t="shared" si="159"/>
        <v>CHP1</v>
      </c>
      <c r="B715" s="12" t="str">
        <f t="shared" si="160"/>
        <v>M11_M</v>
      </c>
      <c r="C715" s="12" t="str">
        <f t="shared" si="161"/>
        <v>Break_CHK</v>
      </c>
      <c r="D715" s="12" t="str">
        <f t="shared" si="162"/>
        <v>BP_Motor_var</v>
      </c>
      <c r="E715" s="13" t="str">
        <f t="shared" si="163"/>
        <v>CHP1_M11_M_BP_Motor_var</v>
      </c>
      <c r="F715" s="14" t="str">
        <f t="shared" si="164"/>
        <v>BP_Motor_var_Break_CHK</v>
      </c>
      <c r="G715" s="10" t="str">
        <f t="shared" si="165"/>
        <v>CHP1_M11_M_Break_CHK</v>
      </c>
      <c r="H715" s="10" t="str">
        <f>VLOOKUP(基本表格!E715,起始地址定义!A:D,4,FALSE)&amp;" "&amp;Q715</f>
        <v>2415+P6-M5 1#刨片机分料电机 电机控制 断链检测</v>
      </c>
      <c r="I715" s="10" t="str">
        <f t="shared" si="166"/>
        <v>DB1100,X1751.7</v>
      </c>
      <c r="J715" s="13" t="str">
        <f>VLOOKUP(E715,起始地址定义!A:D,2,FALSE)</f>
        <v>DB1100</v>
      </c>
      <c r="K715" s="12" t="str">
        <f t="shared" si="167"/>
        <v>X1751.7</v>
      </c>
      <c r="L715" s="13">
        <f>VLOOKUP(E715,起始地址定义!A:D,3,FALSE)</f>
        <v>1750</v>
      </c>
      <c r="M715" s="14">
        <f>VLOOKUP($F715,类型描述及偏移量!$C:$H,2,FALSE)</f>
        <v>1.7</v>
      </c>
      <c r="N715" s="14" t="str">
        <f>VLOOKUP($F715,类型描述及偏移量!$C:$H,3,FALSE)</f>
        <v>离散</v>
      </c>
      <c r="O715" s="14" t="str">
        <f>VLOOKUP($F715,类型描述及偏移量!$C:$H,4,FALSE)</f>
        <v>None</v>
      </c>
      <c r="P715" s="14" t="str">
        <f>VLOOKUP($F715,类型描述及偏移量!$C:$H,5,FALSE)</f>
        <v>Yes</v>
      </c>
      <c r="Q715" s="14" t="str">
        <f>VLOOKUP($F715,类型描述及偏移量!$C:$H,6,FALSE)</f>
        <v>断链检测</v>
      </c>
    </row>
    <row r="716" hidden="1" spans="1:17">
      <c r="A716" s="12" t="str">
        <f t="shared" si="159"/>
        <v>CHP1</v>
      </c>
      <c r="B716" s="12" t="str">
        <f t="shared" si="160"/>
        <v>M11_M</v>
      </c>
      <c r="C716" s="12" t="str">
        <f t="shared" si="161"/>
        <v>INV_Res_HMI</v>
      </c>
      <c r="D716" s="12" t="str">
        <f t="shared" si="162"/>
        <v>BP_Motor_var</v>
      </c>
      <c r="E716" s="13" t="str">
        <f t="shared" si="163"/>
        <v>CHP1_M11_M_BP_Motor_var</v>
      </c>
      <c r="F716" s="14" t="str">
        <f t="shared" si="164"/>
        <v>BP_Motor_var_INV_Res_HMI</v>
      </c>
      <c r="G716" s="10" t="str">
        <f t="shared" si="165"/>
        <v>CHP1_M11_M_INV_Res_HMI</v>
      </c>
      <c r="H716" s="10" t="str">
        <f>VLOOKUP(基本表格!E716,起始地址定义!A:D,4,FALSE)&amp;" "&amp;Q716</f>
        <v>2415+P6-M5 1#刨片机分料电机 电机控制 复位</v>
      </c>
      <c r="I716" s="10" t="str">
        <f t="shared" si="166"/>
        <v>DB1100,X1752.0</v>
      </c>
      <c r="J716" s="13" t="str">
        <f>VLOOKUP(E716,起始地址定义!A:D,2,FALSE)</f>
        <v>DB1100</v>
      </c>
      <c r="K716" s="12" t="str">
        <f t="shared" si="167"/>
        <v>X1752.0</v>
      </c>
      <c r="L716" s="13">
        <f>VLOOKUP(E716,起始地址定义!A:D,3,FALSE)</f>
        <v>1750</v>
      </c>
      <c r="M716" s="14">
        <f>VLOOKUP($F716,类型描述及偏移量!$C:$H,2,FALSE)</f>
        <v>2</v>
      </c>
      <c r="N716" s="14" t="str">
        <f>VLOOKUP($F716,类型描述及偏移量!$C:$H,3,FALSE)</f>
        <v>离散</v>
      </c>
      <c r="O716" s="14" t="str">
        <f>VLOOKUP($F716,类型描述及偏移量!$C:$H,4,FALSE)</f>
        <v>None</v>
      </c>
      <c r="P716" s="14" t="str">
        <f>VLOOKUP($F716,类型描述及偏移量!$C:$H,5,FALSE)</f>
        <v>No</v>
      </c>
      <c r="Q716" s="14" t="str">
        <f>VLOOKUP($F716,类型描述及偏移量!$C:$H,6,FALSE)</f>
        <v>复位</v>
      </c>
    </row>
    <row r="717" hidden="1" spans="1:17">
      <c r="A717" s="12" t="str">
        <f t="shared" si="159"/>
        <v>CHP1</v>
      </c>
      <c r="B717" s="12" t="str">
        <f t="shared" si="160"/>
        <v>M11_M</v>
      </c>
      <c r="C717" s="12" t="str">
        <f t="shared" si="161"/>
        <v>Break_EN</v>
      </c>
      <c r="D717" s="12" t="str">
        <f t="shared" si="162"/>
        <v>BP_Motor_var</v>
      </c>
      <c r="E717" s="13" t="str">
        <f t="shared" si="163"/>
        <v>CHP1_M11_M_BP_Motor_var</v>
      </c>
      <c r="F717" s="14" t="str">
        <f t="shared" si="164"/>
        <v>BP_Motor_var_Break_EN</v>
      </c>
      <c r="G717" s="10" t="str">
        <f t="shared" si="165"/>
        <v>CHP1_M11_M_Break_EN</v>
      </c>
      <c r="H717" s="10" t="str">
        <f>VLOOKUP(基本表格!E717,起始地址定义!A:D,4,FALSE)&amp;" "&amp;Q717</f>
        <v>2415+P6-M5 1#刨片机分料电机 电机控制 断链保护使能</v>
      </c>
      <c r="I717" s="10" t="str">
        <f t="shared" si="166"/>
        <v>DB1100,X1752.1</v>
      </c>
      <c r="J717" s="13" t="str">
        <f>VLOOKUP(E717,起始地址定义!A:D,2,FALSE)</f>
        <v>DB1100</v>
      </c>
      <c r="K717" s="12" t="str">
        <f t="shared" si="167"/>
        <v>X1752.1</v>
      </c>
      <c r="L717" s="13">
        <f>VLOOKUP(E717,起始地址定义!A:D,3,FALSE)</f>
        <v>1750</v>
      </c>
      <c r="M717" s="14">
        <f>VLOOKUP($F717,类型描述及偏移量!$C:$H,2,FALSE)</f>
        <v>2.1</v>
      </c>
      <c r="N717" s="14" t="str">
        <f>VLOOKUP($F717,类型描述及偏移量!$C:$H,3,FALSE)</f>
        <v>离散</v>
      </c>
      <c r="O717" s="14" t="str">
        <f>VLOOKUP($F717,类型描述及偏移量!$C:$H,4,FALSE)</f>
        <v>None</v>
      </c>
      <c r="P717" s="14" t="str">
        <f>VLOOKUP($F717,类型描述及偏移量!$C:$H,5,FALSE)</f>
        <v>No</v>
      </c>
      <c r="Q717" s="14" t="str">
        <f>VLOOKUP($F717,类型描述及偏移量!$C:$H,6,FALSE)</f>
        <v>断链保护使能</v>
      </c>
    </row>
    <row r="718" hidden="1" spans="1:17">
      <c r="A718" s="12" t="str">
        <f t="shared" si="159"/>
        <v>CHP1</v>
      </c>
      <c r="B718" s="12" t="str">
        <f t="shared" si="160"/>
        <v>M11_M</v>
      </c>
      <c r="C718" s="12" t="str">
        <f t="shared" si="161"/>
        <v>Break_Stop</v>
      </c>
      <c r="D718" s="12" t="str">
        <f t="shared" si="162"/>
        <v>BP_Motor_var</v>
      </c>
      <c r="E718" s="13" t="str">
        <f t="shared" si="163"/>
        <v>CHP1_M11_M_BP_Motor_var</v>
      </c>
      <c r="F718" s="14" t="str">
        <f t="shared" si="164"/>
        <v>BP_Motor_var_Break_Stop</v>
      </c>
      <c r="G718" s="10" t="str">
        <f t="shared" si="165"/>
        <v>CHP1_M11_M_Break_Stop</v>
      </c>
      <c r="H718" s="10" t="str">
        <f>VLOOKUP(基本表格!E718,起始地址定义!A:D,4,FALSE)&amp;" "&amp;Q718</f>
        <v>2415+P6-M5 1#刨片机分料电机 电机控制 断链导致停机</v>
      </c>
      <c r="I718" s="10" t="str">
        <f t="shared" si="166"/>
        <v>DB1100,X1752.2</v>
      </c>
      <c r="J718" s="13" t="str">
        <f>VLOOKUP(E718,起始地址定义!A:D,2,FALSE)</f>
        <v>DB1100</v>
      </c>
      <c r="K718" s="12" t="str">
        <f t="shared" si="167"/>
        <v>X1752.2</v>
      </c>
      <c r="L718" s="13">
        <f>VLOOKUP(E718,起始地址定义!A:D,3,FALSE)</f>
        <v>1750</v>
      </c>
      <c r="M718" s="14">
        <f>VLOOKUP($F718,类型描述及偏移量!$C:$H,2,FALSE)</f>
        <v>2.2</v>
      </c>
      <c r="N718" s="14" t="str">
        <f>VLOOKUP($F718,类型描述及偏移量!$C:$H,3,FALSE)</f>
        <v>离散</v>
      </c>
      <c r="O718" s="14" t="str">
        <f>VLOOKUP($F718,类型描述及偏移量!$C:$H,4,FALSE)</f>
        <v>On</v>
      </c>
      <c r="P718" s="14" t="str">
        <f>VLOOKUP($F718,类型描述及偏移量!$C:$H,5,FALSE)</f>
        <v>Yes</v>
      </c>
      <c r="Q718" s="14" t="str">
        <f>VLOOKUP($F718,类型描述及偏移量!$C:$H,6,FALSE)</f>
        <v>断链导致停机</v>
      </c>
    </row>
    <row r="719" hidden="1" spans="1:17">
      <c r="A719" s="12" t="str">
        <f t="shared" si="159"/>
        <v>CHP1</v>
      </c>
      <c r="B719" s="12" t="str">
        <f t="shared" si="160"/>
        <v>M11_M</v>
      </c>
      <c r="C719" s="12" t="str">
        <f t="shared" si="161"/>
        <v>Motor_Back</v>
      </c>
      <c r="D719" s="12" t="str">
        <f t="shared" si="162"/>
        <v>BP_Motor_var</v>
      </c>
      <c r="E719" s="13" t="str">
        <f t="shared" si="163"/>
        <v>CHP1_M11_M_BP_Motor_var</v>
      </c>
      <c r="F719" s="14" t="str">
        <f t="shared" si="164"/>
        <v>BP_Motor_var_Motor_Back</v>
      </c>
      <c r="G719" s="10" t="str">
        <f t="shared" si="165"/>
        <v>CHP1_M11_M_Motor_Back</v>
      </c>
      <c r="H719" s="10" t="str">
        <f>VLOOKUP(基本表格!E719,起始地址定义!A:D,4,FALSE)&amp;" "&amp;Q719</f>
        <v>2415+P6-M5 1#刨片机分料电机 电机控制 电机(反转）</v>
      </c>
      <c r="I719" s="10" t="str">
        <f t="shared" si="166"/>
        <v>DB1100,X1752.3</v>
      </c>
      <c r="J719" s="13" t="str">
        <f>VLOOKUP(E719,起始地址定义!A:D,2,FALSE)</f>
        <v>DB1100</v>
      </c>
      <c r="K719" s="12" t="str">
        <f t="shared" si="167"/>
        <v>X1752.3</v>
      </c>
      <c r="L719" s="13">
        <f>VLOOKUP(E719,起始地址定义!A:D,3,FALSE)</f>
        <v>1750</v>
      </c>
      <c r="M719" s="14">
        <f>VLOOKUP($F719,类型描述及偏移量!$C:$H,2,FALSE)</f>
        <v>2.3</v>
      </c>
      <c r="N719" s="14" t="str">
        <f>VLOOKUP($F719,类型描述及偏移量!$C:$H,3,FALSE)</f>
        <v>离散</v>
      </c>
      <c r="O719" s="14" t="str">
        <f>VLOOKUP($F719,类型描述及偏移量!$C:$H,4,FALSE)</f>
        <v>None</v>
      </c>
      <c r="P719" s="14" t="str">
        <f>VLOOKUP($F719,类型描述及偏移量!$C:$H,5,FALSE)</f>
        <v>Yes</v>
      </c>
      <c r="Q719" s="14" t="str">
        <f>VLOOKUP($F719,类型描述及偏移量!$C:$H,6,FALSE)</f>
        <v>电机(反转）</v>
      </c>
    </row>
    <row r="720" hidden="1" spans="1:17">
      <c r="A720" s="12" t="str">
        <f t="shared" si="159"/>
        <v>CHP1</v>
      </c>
      <c r="B720" s="12" t="str">
        <f t="shared" si="160"/>
        <v>M11_M</v>
      </c>
      <c r="C720" s="12" t="str">
        <f t="shared" si="161"/>
        <v>Loc</v>
      </c>
      <c r="D720" s="12" t="str">
        <f t="shared" si="162"/>
        <v>BP_Motor_var</v>
      </c>
      <c r="E720" s="13" t="str">
        <f t="shared" si="163"/>
        <v>CHP1_M11_M_BP_Motor_var</v>
      </c>
      <c r="F720" s="14" t="str">
        <f t="shared" si="164"/>
        <v>BP_Motor_var_Loc</v>
      </c>
      <c r="G720" s="10" t="str">
        <f t="shared" si="165"/>
        <v>CHP1_M11_M_Loc</v>
      </c>
      <c r="H720" s="10" t="str">
        <f>VLOOKUP(基本表格!E720,起始地址定义!A:D,4,FALSE)&amp;" "&amp;Q720</f>
        <v>2415+P6-M5 1#刨片机分料电机 电机控制 本地</v>
      </c>
      <c r="I720" s="10" t="str">
        <f t="shared" si="166"/>
        <v>DB1100,X1752.4</v>
      </c>
      <c r="J720" s="13" t="str">
        <f>VLOOKUP(E720,起始地址定义!A:D,2,FALSE)</f>
        <v>DB1100</v>
      </c>
      <c r="K720" s="12" t="str">
        <f t="shared" si="167"/>
        <v>X1752.4</v>
      </c>
      <c r="L720" s="13">
        <f>VLOOKUP(E720,起始地址定义!A:D,3,FALSE)</f>
        <v>1750</v>
      </c>
      <c r="M720" s="14">
        <f>VLOOKUP($F720,类型描述及偏移量!$C:$H,2,FALSE)</f>
        <v>2.4</v>
      </c>
      <c r="N720" s="14" t="str">
        <f>VLOOKUP($F720,类型描述及偏移量!$C:$H,3,FALSE)</f>
        <v>离散</v>
      </c>
      <c r="O720" s="14" t="str">
        <f>VLOOKUP($F720,类型描述及偏移量!$C:$H,4,FALSE)</f>
        <v>None</v>
      </c>
      <c r="P720" s="14" t="str">
        <f>VLOOKUP($F720,类型描述及偏移量!$C:$H,5,FALSE)</f>
        <v>Yes</v>
      </c>
      <c r="Q720" s="14" t="str">
        <f>VLOOKUP($F720,类型描述及偏移量!$C:$H,6,FALSE)</f>
        <v>本地</v>
      </c>
    </row>
    <row r="721" hidden="1" spans="1:17">
      <c r="A721" s="12" t="str">
        <f t="shared" si="159"/>
        <v>CHP1</v>
      </c>
      <c r="B721" s="12" t="str">
        <f t="shared" si="160"/>
        <v>M11_M</v>
      </c>
      <c r="C721" s="12" t="str">
        <f t="shared" si="161"/>
        <v>Rem</v>
      </c>
      <c r="D721" s="12" t="str">
        <f t="shared" si="162"/>
        <v>BP_Motor_var</v>
      </c>
      <c r="E721" s="13" t="str">
        <f t="shared" si="163"/>
        <v>CHP1_M11_M_BP_Motor_var</v>
      </c>
      <c r="F721" s="14" t="str">
        <f t="shared" si="164"/>
        <v>BP_Motor_var_Rem</v>
      </c>
      <c r="G721" s="10" t="str">
        <f t="shared" si="165"/>
        <v>CHP1_M11_M_Rem</v>
      </c>
      <c r="H721" s="10" t="str">
        <f>VLOOKUP(基本表格!E721,起始地址定义!A:D,4,FALSE)&amp;" "&amp;Q721</f>
        <v>2415+P6-M5 1#刨片机分料电机 电机控制 远程</v>
      </c>
      <c r="I721" s="10" t="str">
        <f t="shared" si="166"/>
        <v>DB1100,X1752.5</v>
      </c>
      <c r="J721" s="13" t="str">
        <f>VLOOKUP(E721,起始地址定义!A:D,2,FALSE)</f>
        <v>DB1100</v>
      </c>
      <c r="K721" s="12" t="str">
        <f t="shared" si="167"/>
        <v>X1752.5</v>
      </c>
      <c r="L721" s="13">
        <f>VLOOKUP(E721,起始地址定义!A:D,3,FALSE)</f>
        <v>1750</v>
      </c>
      <c r="M721" s="14">
        <f>VLOOKUP($F721,类型描述及偏移量!$C:$H,2,FALSE)</f>
        <v>2.5</v>
      </c>
      <c r="N721" s="14" t="str">
        <f>VLOOKUP($F721,类型描述及偏移量!$C:$H,3,FALSE)</f>
        <v>离散</v>
      </c>
      <c r="O721" s="14" t="str">
        <f>VLOOKUP($F721,类型描述及偏移量!$C:$H,4,FALSE)</f>
        <v>None</v>
      </c>
      <c r="P721" s="14" t="str">
        <f>VLOOKUP($F721,类型描述及偏移量!$C:$H,5,FALSE)</f>
        <v>Yes</v>
      </c>
      <c r="Q721" s="14" t="str">
        <f>VLOOKUP($F721,类型描述及偏移量!$C:$H,6,FALSE)</f>
        <v>远程</v>
      </c>
    </row>
    <row r="722" hidden="1" spans="1:17">
      <c r="A722" s="12" t="str">
        <f t="shared" si="159"/>
        <v>CHP1</v>
      </c>
      <c r="B722" s="12" t="str">
        <f t="shared" si="160"/>
        <v>M11_M</v>
      </c>
      <c r="C722" s="12" t="str">
        <f t="shared" si="161"/>
        <v>Blocking_ALM</v>
      </c>
      <c r="D722" s="12" t="str">
        <f t="shared" si="162"/>
        <v>BP_Motor_var</v>
      </c>
      <c r="E722" s="13" t="str">
        <f t="shared" si="163"/>
        <v>CHP1_M11_M_BP_Motor_var</v>
      </c>
      <c r="F722" s="14" t="str">
        <f t="shared" si="164"/>
        <v>BP_Motor_var_Blocking_ALM</v>
      </c>
      <c r="G722" s="10" t="str">
        <f t="shared" si="165"/>
        <v>CHP1_M11_M_Blocking_ALM</v>
      </c>
      <c r="H722" s="10" t="str">
        <f>VLOOKUP(基本表格!E722,起始地址定义!A:D,4,FALSE)&amp;" "&amp;Q722</f>
        <v>2415+P6-M5 1#刨片机分料电机 电机控制 堵料报警</v>
      </c>
      <c r="I722" s="10" t="str">
        <f t="shared" si="166"/>
        <v>DB1100,X1752.6</v>
      </c>
      <c r="J722" s="13" t="str">
        <f>VLOOKUP(E722,起始地址定义!A:D,2,FALSE)</f>
        <v>DB1100</v>
      </c>
      <c r="K722" s="12" t="str">
        <f t="shared" si="167"/>
        <v>X1752.6</v>
      </c>
      <c r="L722" s="13">
        <f>VLOOKUP(E722,起始地址定义!A:D,3,FALSE)</f>
        <v>1750</v>
      </c>
      <c r="M722" s="14">
        <f>VLOOKUP($F722,类型描述及偏移量!$C:$H,2,FALSE)</f>
        <v>2.6</v>
      </c>
      <c r="N722" s="14" t="str">
        <f>VLOOKUP($F722,类型描述及偏移量!$C:$H,3,FALSE)</f>
        <v>离散</v>
      </c>
      <c r="O722" s="14" t="str">
        <f>VLOOKUP($F722,类型描述及偏移量!$C:$H,4,FALSE)</f>
        <v>On</v>
      </c>
      <c r="P722" s="14" t="str">
        <f>VLOOKUP($F722,类型描述及偏移量!$C:$H,5,FALSE)</f>
        <v>Yes</v>
      </c>
      <c r="Q722" s="14" t="str">
        <f>VLOOKUP($F722,类型描述及偏移量!$C:$H,6,FALSE)</f>
        <v>堵料报警</v>
      </c>
    </row>
    <row r="723" hidden="1" spans="1:17">
      <c r="A723" s="12" t="str">
        <f t="shared" si="159"/>
        <v>CHP1</v>
      </c>
      <c r="B723" s="12" t="str">
        <f t="shared" si="160"/>
        <v>M11_M</v>
      </c>
      <c r="C723" s="12" t="str">
        <f t="shared" si="161"/>
        <v>Blocking_CHK</v>
      </c>
      <c r="D723" s="12" t="str">
        <f t="shared" si="162"/>
        <v>BP_Motor_var</v>
      </c>
      <c r="E723" s="13" t="str">
        <f t="shared" si="163"/>
        <v>CHP1_M11_M_BP_Motor_var</v>
      </c>
      <c r="F723" s="14" t="str">
        <f t="shared" si="164"/>
        <v>BP_Motor_var_Blocking_CHK</v>
      </c>
      <c r="G723" s="10" t="str">
        <f t="shared" si="165"/>
        <v>CHP1_M11_M_Blocking_CHK</v>
      </c>
      <c r="H723" s="10" t="str">
        <f>VLOOKUP(基本表格!E723,起始地址定义!A:D,4,FALSE)&amp;" "&amp;Q723</f>
        <v>2415+P6-M5 1#刨片机分料电机 电机控制 堵料检测</v>
      </c>
      <c r="I723" s="10" t="str">
        <f t="shared" si="166"/>
        <v>DB1100,X1752.7</v>
      </c>
      <c r="J723" s="13" t="str">
        <f>VLOOKUP(E723,起始地址定义!A:D,2,FALSE)</f>
        <v>DB1100</v>
      </c>
      <c r="K723" s="12" t="str">
        <f t="shared" si="167"/>
        <v>X1752.7</v>
      </c>
      <c r="L723" s="13">
        <f>VLOOKUP(E723,起始地址定义!A:D,3,FALSE)</f>
        <v>1750</v>
      </c>
      <c r="M723" s="14">
        <f>VLOOKUP($F723,类型描述及偏移量!$C:$H,2,FALSE)</f>
        <v>2.7</v>
      </c>
      <c r="N723" s="14" t="str">
        <f>VLOOKUP($F723,类型描述及偏移量!$C:$H,3,FALSE)</f>
        <v>离散</v>
      </c>
      <c r="O723" s="14" t="str">
        <f>VLOOKUP($F723,类型描述及偏移量!$C:$H,4,FALSE)</f>
        <v>None</v>
      </c>
      <c r="P723" s="14" t="str">
        <f>VLOOKUP($F723,类型描述及偏移量!$C:$H,5,FALSE)</f>
        <v>Yes</v>
      </c>
      <c r="Q723" s="14" t="str">
        <f>VLOOKUP($F723,类型描述及偏移量!$C:$H,6,FALSE)</f>
        <v>堵料检测</v>
      </c>
    </row>
    <row r="724" hidden="1" spans="1:17">
      <c r="A724" s="12" t="str">
        <f t="shared" si="159"/>
        <v>CHP1</v>
      </c>
      <c r="B724" s="12" t="str">
        <f t="shared" si="160"/>
        <v>M11_M</v>
      </c>
      <c r="C724" s="12" t="str">
        <f t="shared" si="161"/>
        <v>Blocking_EN</v>
      </c>
      <c r="D724" s="12" t="str">
        <f t="shared" si="162"/>
        <v>BP_Motor_var</v>
      </c>
      <c r="E724" s="13" t="str">
        <f t="shared" si="163"/>
        <v>CHP1_M11_M_BP_Motor_var</v>
      </c>
      <c r="F724" s="14" t="str">
        <f t="shared" si="164"/>
        <v>BP_Motor_var_Blocking_EN</v>
      </c>
      <c r="G724" s="10" t="str">
        <f t="shared" si="165"/>
        <v>CHP1_M11_M_Blocking_EN</v>
      </c>
      <c r="H724" s="10" t="str">
        <f>VLOOKUP(基本表格!E724,起始地址定义!A:D,4,FALSE)&amp;" "&amp;Q724</f>
        <v>2415+P6-M5 1#刨片机分料电机 电机控制 堵料保护使能</v>
      </c>
      <c r="I724" s="10" t="str">
        <f t="shared" si="166"/>
        <v>DB1100,X1753.0</v>
      </c>
      <c r="J724" s="13" t="str">
        <f>VLOOKUP(E724,起始地址定义!A:D,2,FALSE)</f>
        <v>DB1100</v>
      </c>
      <c r="K724" s="12" t="str">
        <f t="shared" si="167"/>
        <v>X1753.0</v>
      </c>
      <c r="L724" s="13">
        <f>VLOOKUP(E724,起始地址定义!A:D,3,FALSE)</f>
        <v>1750</v>
      </c>
      <c r="M724" s="14">
        <f>VLOOKUP($F724,类型描述及偏移量!$C:$H,2,FALSE)</f>
        <v>3</v>
      </c>
      <c r="N724" s="14" t="str">
        <f>VLOOKUP($F724,类型描述及偏移量!$C:$H,3,FALSE)</f>
        <v>离散</v>
      </c>
      <c r="O724" s="14" t="str">
        <f>VLOOKUP($F724,类型描述及偏移量!$C:$H,4,FALSE)</f>
        <v>None</v>
      </c>
      <c r="P724" s="14" t="str">
        <f>VLOOKUP($F724,类型描述及偏移量!$C:$H,5,FALSE)</f>
        <v>No</v>
      </c>
      <c r="Q724" s="14" t="str">
        <f>VLOOKUP($F724,类型描述及偏移量!$C:$H,6,FALSE)</f>
        <v>堵料保护使能</v>
      </c>
    </row>
    <row r="725" hidden="1" spans="1:17">
      <c r="A725" s="12" t="str">
        <f t="shared" si="159"/>
        <v>CHP1</v>
      </c>
      <c r="B725" s="12" t="str">
        <f t="shared" si="160"/>
        <v>M11_M</v>
      </c>
      <c r="C725" s="12" t="str">
        <f t="shared" si="161"/>
        <v>Blocking_Stop</v>
      </c>
      <c r="D725" s="12" t="str">
        <f t="shared" si="162"/>
        <v>BP_Motor_var</v>
      </c>
      <c r="E725" s="13" t="str">
        <f t="shared" si="163"/>
        <v>CHP1_M11_M_BP_Motor_var</v>
      </c>
      <c r="F725" s="14" t="str">
        <f t="shared" si="164"/>
        <v>BP_Motor_var_Blocking_Stop</v>
      </c>
      <c r="G725" s="10" t="str">
        <f t="shared" si="165"/>
        <v>CHP1_M11_M_Blocking_Stop</v>
      </c>
      <c r="H725" s="10" t="str">
        <f>VLOOKUP(基本表格!E725,起始地址定义!A:D,4,FALSE)&amp;" "&amp;Q725</f>
        <v>2415+P6-M5 1#刨片机分料电机 电机控制 堵料导致停机</v>
      </c>
      <c r="I725" s="10" t="str">
        <f t="shared" si="166"/>
        <v>DB1100,X1753.1</v>
      </c>
      <c r="J725" s="13" t="str">
        <f>VLOOKUP(E725,起始地址定义!A:D,2,FALSE)</f>
        <v>DB1100</v>
      </c>
      <c r="K725" s="12" t="str">
        <f t="shared" si="167"/>
        <v>X1753.1</v>
      </c>
      <c r="L725" s="13">
        <f>VLOOKUP(E725,起始地址定义!A:D,3,FALSE)</f>
        <v>1750</v>
      </c>
      <c r="M725" s="14">
        <f>VLOOKUP($F725,类型描述及偏移量!$C:$H,2,FALSE)</f>
        <v>3.1</v>
      </c>
      <c r="N725" s="14" t="str">
        <f>VLOOKUP($F725,类型描述及偏移量!$C:$H,3,FALSE)</f>
        <v>离散</v>
      </c>
      <c r="O725" s="14" t="str">
        <f>VLOOKUP($F725,类型描述及偏移量!$C:$H,4,FALSE)</f>
        <v>On</v>
      </c>
      <c r="P725" s="14" t="str">
        <f>VLOOKUP($F725,类型描述及偏移量!$C:$H,5,FALSE)</f>
        <v>Yes</v>
      </c>
      <c r="Q725" s="14" t="str">
        <f>VLOOKUP($F725,类型描述及偏移量!$C:$H,6,FALSE)</f>
        <v>堵料导致停机</v>
      </c>
    </row>
    <row r="726" hidden="1" spans="1:17">
      <c r="A726" s="12" t="str">
        <f t="shared" si="159"/>
        <v>CHP1</v>
      </c>
      <c r="B726" s="12" t="str">
        <f t="shared" si="160"/>
        <v>M11_M</v>
      </c>
      <c r="C726" s="12" t="str">
        <f t="shared" si="161"/>
        <v>BreakTime</v>
      </c>
      <c r="D726" s="12" t="str">
        <f t="shared" si="162"/>
        <v>BP_Motor_var</v>
      </c>
      <c r="E726" s="13" t="str">
        <f t="shared" si="163"/>
        <v>CHP1_M11_M_BP_Motor_var</v>
      </c>
      <c r="F726" s="14" t="str">
        <f t="shared" si="164"/>
        <v>BP_Motor_var_BreakTime</v>
      </c>
      <c r="G726" s="10" t="str">
        <f t="shared" si="165"/>
        <v>CHP1_M11_M_BreakTime</v>
      </c>
      <c r="H726" s="10" t="str">
        <f>VLOOKUP(基本表格!E726,起始地址定义!A:D,4,FALSE)&amp;" "&amp;Q726</f>
        <v>2415+P6-M5 1#刨片机分料电机 电机控制 断链超时时间 秒</v>
      </c>
      <c r="I726" s="10" t="str">
        <f t="shared" si="166"/>
        <v>DB1100,INT1754</v>
      </c>
      <c r="J726" s="13" t="str">
        <f>VLOOKUP(E726,起始地址定义!A:D,2,FALSE)</f>
        <v>DB1100</v>
      </c>
      <c r="K726" s="12" t="str">
        <f t="shared" si="167"/>
        <v>INT1754</v>
      </c>
      <c r="L726" s="13">
        <f>VLOOKUP(E726,起始地址定义!A:D,3,FALSE)</f>
        <v>1750</v>
      </c>
      <c r="M726" s="14">
        <f>VLOOKUP($F726,类型描述及偏移量!$C:$H,2,FALSE)</f>
        <v>4</v>
      </c>
      <c r="N726" s="14" t="str">
        <f>VLOOKUP($F726,类型描述及偏移量!$C:$H,3,FALSE)</f>
        <v>整型</v>
      </c>
      <c r="O726" s="14" t="str">
        <f>VLOOKUP($F726,类型描述及偏移量!$C:$H,4,FALSE)</f>
        <v>None</v>
      </c>
      <c r="P726" s="14" t="str">
        <f>VLOOKUP($F726,类型描述及偏移量!$C:$H,5,FALSE)</f>
        <v>No</v>
      </c>
      <c r="Q726" s="14" t="str">
        <f>VLOOKUP($F726,类型描述及偏移量!$C:$H,6,FALSE)</f>
        <v>断链超时时间 秒</v>
      </c>
    </row>
    <row r="727" hidden="1" spans="1:17">
      <c r="A727" s="12" t="str">
        <f t="shared" si="159"/>
        <v>CHP1</v>
      </c>
      <c r="B727" s="12" t="str">
        <f t="shared" si="160"/>
        <v>M11_M</v>
      </c>
      <c r="C727" s="12" t="str">
        <f t="shared" si="161"/>
        <v>BlockingTime</v>
      </c>
      <c r="D727" s="12" t="str">
        <f t="shared" si="162"/>
        <v>BP_Motor_var</v>
      </c>
      <c r="E727" s="13" t="str">
        <f t="shared" si="163"/>
        <v>CHP1_M11_M_BP_Motor_var</v>
      </c>
      <c r="F727" s="14" t="str">
        <f t="shared" si="164"/>
        <v>BP_Motor_var_BlockingTime</v>
      </c>
      <c r="G727" s="10" t="str">
        <f t="shared" si="165"/>
        <v>CHP1_M11_M_BlockingTime</v>
      </c>
      <c r="H727" s="10" t="str">
        <f>VLOOKUP(基本表格!E727,起始地址定义!A:D,4,FALSE)&amp;" "&amp;Q727</f>
        <v>2415+P6-M5 1#刨片机分料电机 电机控制 堵料检测时间 秒</v>
      </c>
      <c r="I727" s="10" t="str">
        <f t="shared" si="166"/>
        <v>DB1100,INT1756</v>
      </c>
      <c r="J727" s="13" t="str">
        <f>VLOOKUP(E727,起始地址定义!A:D,2,FALSE)</f>
        <v>DB1100</v>
      </c>
      <c r="K727" s="12" t="str">
        <f t="shared" si="167"/>
        <v>INT1756</v>
      </c>
      <c r="L727" s="13">
        <f>VLOOKUP(E727,起始地址定义!A:D,3,FALSE)</f>
        <v>1750</v>
      </c>
      <c r="M727" s="14">
        <f>VLOOKUP($F727,类型描述及偏移量!$C:$H,2,FALSE)</f>
        <v>6</v>
      </c>
      <c r="N727" s="14" t="str">
        <f>VLOOKUP($F727,类型描述及偏移量!$C:$H,3,FALSE)</f>
        <v>整型</v>
      </c>
      <c r="O727" s="14" t="str">
        <f>VLOOKUP($F727,类型描述及偏移量!$C:$H,4,FALSE)</f>
        <v>None</v>
      </c>
      <c r="P727" s="14" t="str">
        <f>VLOOKUP($F727,类型描述及偏移量!$C:$H,5,FALSE)</f>
        <v>No</v>
      </c>
      <c r="Q727" s="14" t="str">
        <f>VLOOKUP($F727,类型描述及偏移量!$C:$H,6,FALSE)</f>
        <v>堵料检测时间 秒</v>
      </c>
    </row>
    <row r="728" hidden="1" spans="1:17">
      <c r="A728" s="12" t="str">
        <f t="shared" si="159"/>
        <v>CHP1</v>
      </c>
      <c r="B728" s="12" t="str">
        <f t="shared" si="160"/>
        <v>M11_M</v>
      </c>
      <c r="C728" s="12" t="str">
        <f t="shared" si="161"/>
        <v>PullSwitch_CHK</v>
      </c>
      <c r="D728" s="12" t="str">
        <f t="shared" si="162"/>
        <v>BP_Motor_var</v>
      </c>
      <c r="E728" s="13" t="str">
        <f t="shared" si="163"/>
        <v>CHP1_M11_M_BP_Motor_var</v>
      </c>
      <c r="F728" s="14" t="str">
        <f t="shared" si="164"/>
        <v>BP_Motor_var_PullSwitch_CHK</v>
      </c>
      <c r="G728" s="10" t="str">
        <f t="shared" si="165"/>
        <v>CHP1_M11_M_PullSwitch_CHK</v>
      </c>
      <c r="H728" s="10" t="str">
        <f>VLOOKUP(基本表格!E728,起始地址定义!A:D,4,FALSE)&amp;" "&amp;Q728</f>
        <v>2415+P6-M5 1#刨片机分料电机 电机控制 拉线开关</v>
      </c>
      <c r="I728" s="10" t="str">
        <f t="shared" si="166"/>
        <v>DB1100,X1758.0</v>
      </c>
      <c r="J728" s="13" t="str">
        <f>VLOOKUP(E728,起始地址定义!A:D,2,FALSE)</f>
        <v>DB1100</v>
      </c>
      <c r="K728" s="12" t="str">
        <f t="shared" si="167"/>
        <v>X1758.0</v>
      </c>
      <c r="L728" s="13">
        <f>VLOOKUP(E728,起始地址定义!A:D,3,FALSE)</f>
        <v>1750</v>
      </c>
      <c r="M728" s="14">
        <f>VLOOKUP($F728,类型描述及偏移量!$C:$H,2,FALSE)</f>
        <v>8</v>
      </c>
      <c r="N728" s="14" t="str">
        <f>VLOOKUP($F728,类型描述及偏移量!$C:$H,3,FALSE)</f>
        <v>离散</v>
      </c>
      <c r="O728" s="14" t="str">
        <f>VLOOKUP($F728,类型描述及偏移量!$C:$H,4,FALSE)</f>
        <v>On</v>
      </c>
      <c r="P728" s="14" t="str">
        <f>VLOOKUP($F728,类型描述及偏移量!$C:$H,5,FALSE)</f>
        <v>Yes</v>
      </c>
      <c r="Q728" s="14" t="str">
        <f>VLOOKUP($F728,类型描述及偏移量!$C:$H,6,FALSE)</f>
        <v>拉线开关</v>
      </c>
    </row>
    <row r="729" hidden="1" spans="1:17">
      <c r="A729" s="12" t="str">
        <f t="shared" si="159"/>
        <v>CHP1</v>
      </c>
      <c r="B729" s="12" t="str">
        <f t="shared" si="160"/>
        <v>M11_M</v>
      </c>
      <c r="C729" s="12" t="str">
        <f t="shared" si="161"/>
        <v>LMD_ALM</v>
      </c>
      <c r="D729" s="12" t="str">
        <f t="shared" si="162"/>
        <v>BP_Motor_var</v>
      </c>
      <c r="E729" s="13" t="str">
        <f t="shared" si="163"/>
        <v>CHP1_M11_M_BP_Motor_var</v>
      </c>
      <c r="F729" s="14" t="str">
        <f t="shared" si="164"/>
        <v>BP_Motor_var_LMD_ALM</v>
      </c>
      <c r="G729" s="10" t="str">
        <f t="shared" si="165"/>
        <v>CHP1_M11_M_LMD_ALM</v>
      </c>
      <c r="H729" s="10" t="str">
        <f>VLOOKUP(基本表格!E729,起始地址定义!A:D,4,FALSE)&amp;" "&amp;Q729</f>
        <v>2415+P6-M5 1#刨片机分料电机 电机控制 左跑偏报警</v>
      </c>
      <c r="I729" s="10" t="str">
        <f t="shared" si="166"/>
        <v>DB1100,X1758.1</v>
      </c>
      <c r="J729" s="13" t="str">
        <f>VLOOKUP(E729,起始地址定义!A:D,2,FALSE)</f>
        <v>DB1100</v>
      </c>
      <c r="K729" s="12" t="str">
        <f t="shared" si="167"/>
        <v>X1758.1</v>
      </c>
      <c r="L729" s="13">
        <f>VLOOKUP(E729,起始地址定义!A:D,3,FALSE)</f>
        <v>1750</v>
      </c>
      <c r="M729" s="14">
        <f>VLOOKUP($F729,类型描述及偏移量!$C:$H,2,FALSE)</f>
        <v>8.1</v>
      </c>
      <c r="N729" s="14" t="str">
        <f>VLOOKUP($F729,类型描述及偏移量!$C:$H,3,FALSE)</f>
        <v>离散</v>
      </c>
      <c r="O729" s="14" t="str">
        <f>VLOOKUP($F729,类型描述及偏移量!$C:$H,4,FALSE)</f>
        <v>On</v>
      </c>
      <c r="P729" s="14" t="str">
        <f>VLOOKUP($F729,类型描述及偏移量!$C:$H,5,FALSE)</f>
        <v>Yes</v>
      </c>
      <c r="Q729" s="14" t="str">
        <f>VLOOKUP($F729,类型描述及偏移量!$C:$H,6,FALSE)</f>
        <v>左跑偏报警</v>
      </c>
    </row>
    <row r="730" hidden="1" spans="1:17">
      <c r="A730" s="12" t="str">
        <f t="shared" si="159"/>
        <v>CHP1</v>
      </c>
      <c r="B730" s="12" t="str">
        <f t="shared" si="160"/>
        <v>M11_M</v>
      </c>
      <c r="C730" s="12" t="str">
        <f t="shared" si="161"/>
        <v>LMD_CHK_1</v>
      </c>
      <c r="D730" s="12" t="str">
        <f t="shared" si="162"/>
        <v>BP_Motor_var</v>
      </c>
      <c r="E730" s="13" t="str">
        <f t="shared" si="163"/>
        <v>CHP1_M11_M_BP_Motor_var</v>
      </c>
      <c r="F730" s="14" t="str">
        <f t="shared" si="164"/>
        <v>BP_Motor_var_LMD_CHK_1</v>
      </c>
      <c r="G730" s="10" t="str">
        <f t="shared" si="165"/>
        <v>CHP1_M11_M_LMD_CHK_1</v>
      </c>
      <c r="H730" s="10" t="str">
        <f>VLOOKUP(基本表格!E730,起始地址定义!A:D,4,FALSE)&amp;" "&amp;Q730</f>
        <v>2415+P6-M5 1#刨片机分料电机 电机控制 左跑偏1检测</v>
      </c>
      <c r="I730" s="10" t="str">
        <f t="shared" si="166"/>
        <v>DB1100,X1758.2</v>
      </c>
      <c r="J730" s="13" t="str">
        <f>VLOOKUP(E730,起始地址定义!A:D,2,FALSE)</f>
        <v>DB1100</v>
      </c>
      <c r="K730" s="12" t="str">
        <f t="shared" si="167"/>
        <v>X1758.2</v>
      </c>
      <c r="L730" s="13">
        <f>VLOOKUP(E730,起始地址定义!A:D,3,FALSE)</f>
        <v>1750</v>
      </c>
      <c r="M730" s="14">
        <f>VLOOKUP($F730,类型描述及偏移量!$C:$H,2,FALSE)</f>
        <v>8.2</v>
      </c>
      <c r="N730" s="14" t="str">
        <f>VLOOKUP($F730,类型描述及偏移量!$C:$H,3,FALSE)</f>
        <v>离散</v>
      </c>
      <c r="O730" s="14" t="str">
        <f>VLOOKUP($F730,类型描述及偏移量!$C:$H,4,FALSE)</f>
        <v>None</v>
      </c>
      <c r="P730" s="14" t="str">
        <f>VLOOKUP($F730,类型描述及偏移量!$C:$H,5,FALSE)</f>
        <v>Yes</v>
      </c>
      <c r="Q730" s="14" t="str">
        <f>VLOOKUP($F730,类型描述及偏移量!$C:$H,6,FALSE)</f>
        <v>左跑偏1检测</v>
      </c>
    </row>
    <row r="731" hidden="1" spans="1:17">
      <c r="A731" s="12" t="str">
        <f t="shared" si="159"/>
        <v>CHP1</v>
      </c>
      <c r="B731" s="12" t="str">
        <f t="shared" si="160"/>
        <v>M11_M</v>
      </c>
      <c r="C731" s="12" t="str">
        <f t="shared" si="161"/>
        <v>LMD_EN</v>
      </c>
      <c r="D731" s="12" t="str">
        <f t="shared" si="162"/>
        <v>BP_Motor_var</v>
      </c>
      <c r="E731" s="13" t="str">
        <f t="shared" si="163"/>
        <v>CHP1_M11_M_BP_Motor_var</v>
      </c>
      <c r="F731" s="14" t="str">
        <f t="shared" si="164"/>
        <v>BP_Motor_var_LMD_EN</v>
      </c>
      <c r="G731" s="10" t="str">
        <f t="shared" si="165"/>
        <v>CHP1_M11_M_LMD_EN</v>
      </c>
      <c r="H731" s="10" t="str">
        <f>VLOOKUP(基本表格!E731,起始地址定义!A:D,4,FALSE)&amp;" "&amp;Q731</f>
        <v>2415+P6-M5 1#刨片机分料电机 电机控制 左跑偏保护使能</v>
      </c>
      <c r="I731" s="10" t="str">
        <f t="shared" si="166"/>
        <v>DB1100,X1758.3</v>
      </c>
      <c r="J731" s="13" t="str">
        <f>VLOOKUP(E731,起始地址定义!A:D,2,FALSE)</f>
        <v>DB1100</v>
      </c>
      <c r="K731" s="12" t="str">
        <f t="shared" si="167"/>
        <v>X1758.3</v>
      </c>
      <c r="L731" s="13">
        <f>VLOOKUP(E731,起始地址定义!A:D,3,FALSE)</f>
        <v>1750</v>
      </c>
      <c r="M731" s="14">
        <f>VLOOKUP($F731,类型描述及偏移量!$C:$H,2,FALSE)</f>
        <v>8.3</v>
      </c>
      <c r="N731" s="14" t="str">
        <f>VLOOKUP($F731,类型描述及偏移量!$C:$H,3,FALSE)</f>
        <v>离散</v>
      </c>
      <c r="O731" s="14" t="str">
        <f>VLOOKUP($F731,类型描述及偏移量!$C:$H,4,FALSE)</f>
        <v>None</v>
      </c>
      <c r="P731" s="14" t="str">
        <f>VLOOKUP($F731,类型描述及偏移量!$C:$H,5,FALSE)</f>
        <v>No</v>
      </c>
      <c r="Q731" s="14" t="str">
        <f>VLOOKUP($F731,类型描述及偏移量!$C:$H,6,FALSE)</f>
        <v>左跑偏保护使能</v>
      </c>
    </row>
    <row r="732" hidden="1" spans="1:17">
      <c r="A732" s="12" t="str">
        <f t="shared" si="159"/>
        <v>CHP1</v>
      </c>
      <c r="B732" s="12" t="str">
        <f t="shared" si="160"/>
        <v>M11_M</v>
      </c>
      <c r="C732" s="12" t="str">
        <f t="shared" si="161"/>
        <v>LMD_Stop</v>
      </c>
      <c r="D732" s="12" t="str">
        <f t="shared" si="162"/>
        <v>BP_Motor_var</v>
      </c>
      <c r="E732" s="13" t="str">
        <f t="shared" si="163"/>
        <v>CHP1_M11_M_BP_Motor_var</v>
      </c>
      <c r="F732" s="14" t="str">
        <f t="shared" si="164"/>
        <v>BP_Motor_var_LMD_Stop</v>
      </c>
      <c r="G732" s="10" t="str">
        <f t="shared" si="165"/>
        <v>CHP1_M11_M_LMD_Stop</v>
      </c>
      <c r="H732" s="10" t="str">
        <f>VLOOKUP(基本表格!E732,起始地址定义!A:D,4,FALSE)&amp;" "&amp;Q732</f>
        <v>2415+P6-M5 1#刨片机分料电机 电机控制 左跑偏导致停机</v>
      </c>
      <c r="I732" s="10" t="str">
        <f t="shared" si="166"/>
        <v>DB1100,X1758.4</v>
      </c>
      <c r="J732" s="13" t="str">
        <f>VLOOKUP(E732,起始地址定义!A:D,2,FALSE)</f>
        <v>DB1100</v>
      </c>
      <c r="K732" s="12" t="str">
        <f t="shared" si="167"/>
        <v>X1758.4</v>
      </c>
      <c r="L732" s="13">
        <f>VLOOKUP(E732,起始地址定义!A:D,3,FALSE)</f>
        <v>1750</v>
      </c>
      <c r="M732" s="14">
        <f>VLOOKUP($F732,类型描述及偏移量!$C:$H,2,FALSE)</f>
        <v>8.4</v>
      </c>
      <c r="N732" s="14" t="str">
        <f>VLOOKUP($F732,类型描述及偏移量!$C:$H,3,FALSE)</f>
        <v>离散</v>
      </c>
      <c r="O732" s="14" t="str">
        <f>VLOOKUP($F732,类型描述及偏移量!$C:$H,4,FALSE)</f>
        <v>On</v>
      </c>
      <c r="P732" s="14" t="str">
        <f>VLOOKUP($F732,类型描述及偏移量!$C:$H,5,FALSE)</f>
        <v>Yes</v>
      </c>
      <c r="Q732" s="14" t="str">
        <f>VLOOKUP($F732,类型描述及偏移量!$C:$H,6,FALSE)</f>
        <v>左跑偏导致停机</v>
      </c>
    </row>
    <row r="733" hidden="1" spans="1:17">
      <c r="A733" s="12" t="str">
        <f t="shared" si="159"/>
        <v>CHP1</v>
      </c>
      <c r="B733" s="12" t="str">
        <f t="shared" si="160"/>
        <v>M11_M</v>
      </c>
      <c r="C733" s="12" t="str">
        <f t="shared" si="161"/>
        <v>LMD_Time</v>
      </c>
      <c r="D733" s="12" t="str">
        <f t="shared" si="162"/>
        <v>BP_Motor_var</v>
      </c>
      <c r="E733" s="13" t="str">
        <f t="shared" si="163"/>
        <v>CHP1_M11_M_BP_Motor_var</v>
      </c>
      <c r="F733" s="14" t="str">
        <f t="shared" si="164"/>
        <v>BP_Motor_var_LMD_Time</v>
      </c>
      <c r="G733" s="10" t="str">
        <f t="shared" si="165"/>
        <v>CHP1_M11_M_LMD_Time</v>
      </c>
      <c r="H733" s="10" t="str">
        <f>VLOOKUP(基本表格!E733,起始地址定义!A:D,4,FALSE)&amp;" "&amp;Q733</f>
        <v>2415+P6-M5 1#刨片机分料电机 电机控制 左跑偏检测时间</v>
      </c>
      <c r="I733" s="10" t="str">
        <f t="shared" si="166"/>
        <v>DB1100,INT1760</v>
      </c>
      <c r="J733" s="13" t="str">
        <f>VLOOKUP(E733,起始地址定义!A:D,2,FALSE)</f>
        <v>DB1100</v>
      </c>
      <c r="K733" s="12" t="str">
        <f t="shared" si="167"/>
        <v>INT1760</v>
      </c>
      <c r="L733" s="13">
        <f>VLOOKUP(E733,起始地址定义!A:D,3,FALSE)</f>
        <v>1750</v>
      </c>
      <c r="M733" s="14">
        <f>VLOOKUP($F733,类型描述及偏移量!$C:$H,2,FALSE)</f>
        <v>10</v>
      </c>
      <c r="N733" s="14" t="str">
        <f>VLOOKUP($F733,类型描述及偏移量!$C:$H,3,FALSE)</f>
        <v>整型</v>
      </c>
      <c r="O733" s="14" t="str">
        <f>VLOOKUP($F733,类型描述及偏移量!$C:$H,4,FALSE)</f>
        <v>None</v>
      </c>
      <c r="P733" s="14" t="str">
        <f>VLOOKUP($F733,类型描述及偏移量!$C:$H,5,FALSE)</f>
        <v>No</v>
      </c>
      <c r="Q733" s="14" t="str">
        <f>VLOOKUP($F733,类型描述及偏移量!$C:$H,6,FALSE)</f>
        <v>左跑偏检测时间</v>
      </c>
    </row>
    <row r="734" hidden="1" spans="1:17">
      <c r="A734" s="12" t="str">
        <f t="shared" si="159"/>
        <v>CHP1</v>
      </c>
      <c r="B734" s="12" t="str">
        <f t="shared" si="160"/>
        <v>M11_M</v>
      </c>
      <c r="C734" s="12" t="str">
        <f t="shared" si="161"/>
        <v>RMD_ALM</v>
      </c>
      <c r="D734" s="12" t="str">
        <f t="shared" si="162"/>
        <v>BP_Motor_var</v>
      </c>
      <c r="E734" s="13" t="str">
        <f t="shared" si="163"/>
        <v>CHP1_M11_M_BP_Motor_var</v>
      </c>
      <c r="F734" s="14" t="str">
        <f t="shared" si="164"/>
        <v>BP_Motor_var_RMD_ALM</v>
      </c>
      <c r="G734" s="10" t="str">
        <f t="shared" si="165"/>
        <v>CHP1_M11_M_RMD_ALM</v>
      </c>
      <c r="H734" s="10" t="str">
        <f>VLOOKUP(基本表格!E734,起始地址定义!A:D,4,FALSE)&amp;" "&amp;Q734</f>
        <v>2415+P6-M5 1#刨片机分料电机 电机控制 右 跑偏报警</v>
      </c>
      <c r="I734" s="10" t="str">
        <f t="shared" si="166"/>
        <v>DB1100,X1762.0</v>
      </c>
      <c r="J734" s="13" t="str">
        <f>VLOOKUP(E734,起始地址定义!A:D,2,FALSE)</f>
        <v>DB1100</v>
      </c>
      <c r="K734" s="12" t="str">
        <f t="shared" si="167"/>
        <v>X1762.0</v>
      </c>
      <c r="L734" s="13">
        <f>VLOOKUP(E734,起始地址定义!A:D,3,FALSE)</f>
        <v>1750</v>
      </c>
      <c r="M734" s="14">
        <f>VLOOKUP($F734,类型描述及偏移量!$C:$H,2,FALSE)</f>
        <v>12</v>
      </c>
      <c r="N734" s="14" t="str">
        <f>VLOOKUP($F734,类型描述及偏移量!$C:$H,3,FALSE)</f>
        <v>离散</v>
      </c>
      <c r="O734" s="14" t="str">
        <f>VLOOKUP($F734,类型描述及偏移量!$C:$H,4,FALSE)</f>
        <v>On</v>
      </c>
      <c r="P734" s="14" t="str">
        <f>VLOOKUP($F734,类型描述及偏移量!$C:$H,5,FALSE)</f>
        <v>Yes</v>
      </c>
      <c r="Q734" s="14" t="str">
        <f>VLOOKUP($F734,类型描述及偏移量!$C:$H,6,FALSE)</f>
        <v>右 跑偏报警</v>
      </c>
    </row>
    <row r="735" hidden="1" spans="1:17">
      <c r="A735" s="12" t="str">
        <f t="shared" si="159"/>
        <v>CHP1</v>
      </c>
      <c r="B735" s="12" t="str">
        <f t="shared" si="160"/>
        <v>M11_M</v>
      </c>
      <c r="C735" s="12" t="str">
        <f t="shared" si="161"/>
        <v>RMD_CHK_1</v>
      </c>
      <c r="D735" s="12" t="str">
        <f t="shared" si="162"/>
        <v>BP_Motor_var</v>
      </c>
      <c r="E735" s="13" t="str">
        <f t="shared" si="163"/>
        <v>CHP1_M11_M_BP_Motor_var</v>
      </c>
      <c r="F735" s="14" t="str">
        <f t="shared" si="164"/>
        <v>BP_Motor_var_RMD_CHK_1</v>
      </c>
      <c r="G735" s="10" t="str">
        <f t="shared" si="165"/>
        <v>CHP1_M11_M_RMD_CHK_1</v>
      </c>
      <c r="H735" s="10" t="str">
        <f>VLOOKUP(基本表格!E735,起始地址定义!A:D,4,FALSE)&amp;" "&amp;Q735</f>
        <v>2415+P6-M5 1#刨片机分料电机 电机控制 右跑偏1检测</v>
      </c>
      <c r="I735" s="10" t="str">
        <f t="shared" si="166"/>
        <v>DB1100,X1762.1</v>
      </c>
      <c r="J735" s="13" t="str">
        <f>VLOOKUP(E735,起始地址定义!A:D,2,FALSE)</f>
        <v>DB1100</v>
      </c>
      <c r="K735" s="12" t="str">
        <f t="shared" si="167"/>
        <v>X1762.1</v>
      </c>
      <c r="L735" s="13">
        <f>VLOOKUP(E735,起始地址定义!A:D,3,FALSE)</f>
        <v>1750</v>
      </c>
      <c r="M735" s="14">
        <f>VLOOKUP($F735,类型描述及偏移量!$C:$H,2,FALSE)</f>
        <v>12.1</v>
      </c>
      <c r="N735" s="14" t="str">
        <f>VLOOKUP($F735,类型描述及偏移量!$C:$H,3,FALSE)</f>
        <v>离散</v>
      </c>
      <c r="O735" s="14" t="str">
        <f>VLOOKUP($F735,类型描述及偏移量!$C:$H,4,FALSE)</f>
        <v>None</v>
      </c>
      <c r="P735" s="14" t="str">
        <f>VLOOKUP($F735,类型描述及偏移量!$C:$H,5,FALSE)</f>
        <v>Yes</v>
      </c>
      <c r="Q735" s="14" t="str">
        <f>VLOOKUP($F735,类型描述及偏移量!$C:$H,6,FALSE)</f>
        <v>右跑偏1检测</v>
      </c>
    </row>
    <row r="736" hidden="1" spans="1:17">
      <c r="A736" s="12" t="str">
        <f t="shared" si="159"/>
        <v>CHP1</v>
      </c>
      <c r="B736" s="12" t="str">
        <f t="shared" si="160"/>
        <v>M11_M</v>
      </c>
      <c r="C736" s="12" t="str">
        <f t="shared" si="161"/>
        <v>RMD_EN</v>
      </c>
      <c r="D736" s="12" t="str">
        <f t="shared" si="162"/>
        <v>BP_Motor_var</v>
      </c>
      <c r="E736" s="13" t="str">
        <f t="shared" si="163"/>
        <v>CHP1_M11_M_BP_Motor_var</v>
      </c>
      <c r="F736" s="14" t="str">
        <f t="shared" si="164"/>
        <v>BP_Motor_var_RMD_EN</v>
      </c>
      <c r="G736" s="10" t="str">
        <f t="shared" si="165"/>
        <v>CHP1_M11_M_RMD_EN</v>
      </c>
      <c r="H736" s="10" t="str">
        <f>VLOOKUP(基本表格!E736,起始地址定义!A:D,4,FALSE)&amp;" "&amp;Q736</f>
        <v>2415+P6-M5 1#刨片机分料电机 电机控制 右跑偏保护使能</v>
      </c>
      <c r="I736" s="10" t="str">
        <f t="shared" si="166"/>
        <v>DB1100,X1762.2</v>
      </c>
      <c r="J736" s="13" t="str">
        <f>VLOOKUP(E736,起始地址定义!A:D,2,FALSE)</f>
        <v>DB1100</v>
      </c>
      <c r="K736" s="12" t="str">
        <f t="shared" si="167"/>
        <v>X1762.2</v>
      </c>
      <c r="L736" s="13">
        <f>VLOOKUP(E736,起始地址定义!A:D,3,FALSE)</f>
        <v>1750</v>
      </c>
      <c r="M736" s="14">
        <f>VLOOKUP($F736,类型描述及偏移量!$C:$H,2,FALSE)</f>
        <v>12.2</v>
      </c>
      <c r="N736" s="14" t="str">
        <f>VLOOKUP($F736,类型描述及偏移量!$C:$H,3,FALSE)</f>
        <v>离散</v>
      </c>
      <c r="O736" s="14" t="str">
        <f>VLOOKUP($F736,类型描述及偏移量!$C:$H,4,FALSE)</f>
        <v>None</v>
      </c>
      <c r="P736" s="14" t="str">
        <f>VLOOKUP($F736,类型描述及偏移量!$C:$H,5,FALSE)</f>
        <v>No</v>
      </c>
      <c r="Q736" s="14" t="str">
        <f>VLOOKUP($F736,类型描述及偏移量!$C:$H,6,FALSE)</f>
        <v>右跑偏保护使能</v>
      </c>
    </row>
    <row r="737" hidden="1" spans="1:17">
      <c r="A737" s="12" t="str">
        <f t="shared" si="159"/>
        <v>CHP1</v>
      </c>
      <c r="B737" s="12" t="str">
        <f t="shared" si="160"/>
        <v>M11_M</v>
      </c>
      <c r="C737" s="12" t="str">
        <f t="shared" si="161"/>
        <v>RMD_Stop</v>
      </c>
      <c r="D737" s="12" t="str">
        <f t="shared" si="162"/>
        <v>BP_Motor_var</v>
      </c>
      <c r="E737" s="13" t="str">
        <f t="shared" si="163"/>
        <v>CHP1_M11_M_BP_Motor_var</v>
      </c>
      <c r="F737" s="14" t="str">
        <f t="shared" si="164"/>
        <v>BP_Motor_var_RMD_Stop</v>
      </c>
      <c r="G737" s="10" t="str">
        <f t="shared" si="165"/>
        <v>CHP1_M11_M_RMD_Stop</v>
      </c>
      <c r="H737" s="10" t="str">
        <f>VLOOKUP(基本表格!E737,起始地址定义!A:D,4,FALSE)&amp;" "&amp;Q737</f>
        <v>2415+P6-M5 1#刨片机分料电机 电机控制 右跑偏导致停机</v>
      </c>
      <c r="I737" s="10" t="str">
        <f t="shared" si="166"/>
        <v>DB1100,X1762.3</v>
      </c>
      <c r="J737" s="13" t="str">
        <f>VLOOKUP(E737,起始地址定义!A:D,2,FALSE)</f>
        <v>DB1100</v>
      </c>
      <c r="K737" s="12" t="str">
        <f t="shared" si="167"/>
        <v>X1762.3</v>
      </c>
      <c r="L737" s="13">
        <f>VLOOKUP(E737,起始地址定义!A:D,3,FALSE)</f>
        <v>1750</v>
      </c>
      <c r="M737" s="14">
        <f>VLOOKUP($F737,类型描述及偏移量!$C:$H,2,FALSE)</f>
        <v>12.3</v>
      </c>
      <c r="N737" s="14" t="str">
        <f>VLOOKUP($F737,类型描述及偏移量!$C:$H,3,FALSE)</f>
        <v>离散</v>
      </c>
      <c r="O737" s="14" t="str">
        <f>VLOOKUP($F737,类型描述及偏移量!$C:$H,4,FALSE)</f>
        <v>On</v>
      </c>
      <c r="P737" s="14" t="str">
        <f>VLOOKUP($F737,类型描述及偏移量!$C:$H,5,FALSE)</f>
        <v>Yes</v>
      </c>
      <c r="Q737" s="14" t="str">
        <f>VLOOKUP($F737,类型描述及偏移量!$C:$H,6,FALSE)</f>
        <v>右跑偏导致停机</v>
      </c>
    </row>
    <row r="738" hidden="1" spans="1:17">
      <c r="A738" s="12" t="str">
        <f t="shared" si="159"/>
        <v>CHP1</v>
      </c>
      <c r="B738" s="12" t="str">
        <f t="shared" si="160"/>
        <v>M11_M</v>
      </c>
      <c r="C738" s="12" t="str">
        <f t="shared" si="161"/>
        <v>RMD_Time</v>
      </c>
      <c r="D738" s="12" t="str">
        <f t="shared" si="162"/>
        <v>BP_Motor_var</v>
      </c>
      <c r="E738" s="13" t="str">
        <f t="shared" si="163"/>
        <v>CHP1_M11_M_BP_Motor_var</v>
      </c>
      <c r="F738" s="14" t="str">
        <f t="shared" si="164"/>
        <v>BP_Motor_var_RMD_Time</v>
      </c>
      <c r="G738" s="10" t="str">
        <f t="shared" si="165"/>
        <v>CHP1_M11_M_RMD_Time</v>
      </c>
      <c r="H738" s="10" t="str">
        <f>VLOOKUP(基本表格!E738,起始地址定义!A:D,4,FALSE)&amp;" "&amp;Q738</f>
        <v>2415+P6-M5 1#刨片机分料电机 电机控制 右跑偏检测时间</v>
      </c>
      <c r="I738" s="10" t="str">
        <f t="shared" si="166"/>
        <v>DB1100,INT1764</v>
      </c>
      <c r="J738" s="13" t="str">
        <f>VLOOKUP(E738,起始地址定义!A:D,2,FALSE)</f>
        <v>DB1100</v>
      </c>
      <c r="K738" s="12" t="str">
        <f t="shared" si="167"/>
        <v>INT1764</v>
      </c>
      <c r="L738" s="13">
        <f>VLOOKUP(E738,起始地址定义!A:D,3,FALSE)</f>
        <v>1750</v>
      </c>
      <c r="M738" s="14">
        <f>VLOOKUP($F738,类型描述及偏移量!$C:$H,2,FALSE)</f>
        <v>14</v>
      </c>
      <c r="N738" s="14" t="str">
        <f>VLOOKUP($F738,类型描述及偏移量!$C:$H,3,FALSE)</f>
        <v>整型</v>
      </c>
      <c r="O738" s="14" t="str">
        <f>VLOOKUP($F738,类型描述及偏移量!$C:$H,4,FALSE)</f>
        <v>None</v>
      </c>
      <c r="P738" s="14" t="str">
        <f>VLOOKUP($F738,类型描述及偏移量!$C:$H,5,FALSE)</f>
        <v>No</v>
      </c>
      <c r="Q738" s="14" t="str">
        <f>VLOOKUP($F738,类型描述及偏移量!$C:$H,6,FALSE)</f>
        <v>右跑偏检测时间</v>
      </c>
    </row>
    <row r="739" hidden="1" spans="1:17">
      <c r="A739" s="12" t="str">
        <f t="shared" si="159"/>
        <v>CHP1</v>
      </c>
      <c r="B739" s="12" t="str">
        <f t="shared" si="160"/>
        <v>M11_M</v>
      </c>
      <c r="C739" s="12" t="str">
        <f t="shared" si="161"/>
        <v>Motor_Delta</v>
      </c>
      <c r="D739" s="12" t="str">
        <f t="shared" si="162"/>
        <v>BP_Motor_var</v>
      </c>
      <c r="E739" s="13" t="str">
        <f t="shared" si="163"/>
        <v>CHP1_M11_M_BP_Motor_var</v>
      </c>
      <c r="F739" s="14" t="str">
        <f t="shared" si="164"/>
        <v>BP_Motor_var_Motor_Delta</v>
      </c>
      <c r="G739" s="10" t="str">
        <f t="shared" si="165"/>
        <v>CHP1_M11_M_Motor_Delta</v>
      </c>
      <c r="H739" s="10" t="str">
        <f>VLOOKUP(基本表格!E739,起始地址定义!A:D,4,FALSE)&amp;" "&amp;Q739</f>
        <v>2415+P6-M5 1#刨片机分料电机 电机控制 三角型</v>
      </c>
      <c r="I739" s="10" t="str">
        <f t="shared" si="166"/>
        <v>DB1100,X1766.0</v>
      </c>
      <c r="J739" s="13" t="str">
        <f>VLOOKUP(E739,起始地址定义!A:D,2,FALSE)</f>
        <v>DB1100</v>
      </c>
      <c r="K739" s="12" t="str">
        <f t="shared" si="167"/>
        <v>X1766.0</v>
      </c>
      <c r="L739" s="13">
        <f>VLOOKUP(E739,起始地址定义!A:D,3,FALSE)</f>
        <v>1750</v>
      </c>
      <c r="M739" s="14">
        <f>VLOOKUP($F739,类型描述及偏移量!$C:$H,2,FALSE)</f>
        <v>16</v>
      </c>
      <c r="N739" s="14" t="str">
        <f>VLOOKUP($F739,类型描述及偏移量!$C:$H,3,FALSE)</f>
        <v>离散</v>
      </c>
      <c r="O739" s="14" t="str">
        <f>VLOOKUP($F739,类型描述及偏移量!$C:$H,4,FALSE)</f>
        <v>None</v>
      </c>
      <c r="P739" s="14" t="str">
        <f>VLOOKUP($F739,类型描述及偏移量!$C:$H,5,FALSE)</f>
        <v>Yes</v>
      </c>
      <c r="Q739" s="14" t="str">
        <f>VLOOKUP($F739,类型描述及偏移量!$C:$H,6,FALSE)</f>
        <v>三角型</v>
      </c>
    </row>
    <row r="740" hidden="1" spans="1:17">
      <c r="A740" s="12" t="str">
        <f t="shared" si="159"/>
        <v>CHP1</v>
      </c>
      <c r="B740" s="12" t="str">
        <f t="shared" si="160"/>
        <v>M11_M</v>
      </c>
      <c r="C740" s="12" t="str">
        <f t="shared" si="161"/>
        <v>Motor_Wye</v>
      </c>
      <c r="D740" s="12" t="str">
        <f t="shared" si="162"/>
        <v>BP_Motor_var</v>
      </c>
      <c r="E740" s="13" t="str">
        <f t="shared" si="163"/>
        <v>CHP1_M11_M_BP_Motor_var</v>
      </c>
      <c r="F740" s="14" t="str">
        <f t="shared" si="164"/>
        <v>BP_Motor_var_Motor_Wye</v>
      </c>
      <c r="G740" s="10" t="str">
        <f t="shared" si="165"/>
        <v>CHP1_M11_M_Motor_Wye</v>
      </c>
      <c r="H740" s="10" t="str">
        <f>VLOOKUP(基本表格!E740,起始地址定义!A:D,4,FALSE)&amp;" "&amp;Q740</f>
        <v>2415+P6-M5 1#刨片机分料电机 电机控制 星型</v>
      </c>
      <c r="I740" s="10" t="str">
        <f t="shared" si="166"/>
        <v>DB1100,X1766.1</v>
      </c>
      <c r="J740" s="13" t="str">
        <f>VLOOKUP(E740,起始地址定义!A:D,2,FALSE)</f>
        <v>DB1100</v>
      </c>
      <c r="K740" s="12" t="str">
        <f t="shared" si="167"/>
        <v>X1766.1</v>
      </c>
      <c r="L740" s="13">
        <f>VLOOKUP(E740,起始地址定义!A:D,3,FALSE)</f>
        <v>1750</v>
      </c>
      <c r="M740" s="14">
        <f>VLOOKUP($F740,类型描述及偏移量!$C:$H,2,FALSE)</f>
        <v>16.1</v>
      </c>
      <c r="N740" s="14" t="str">
        <f>VLOOKUP($F740,类型描述及偏移量!$C:$H,3,FALSE)</f>
        <v>离散</v>
      </c>
      <c r="O740" s="14" t="str">
        <f>VLOOKUP($F740,类型描述及偏移量!$C:$H,4,FALSE)</f>
        <v>None</v>
      </c>
      <c r="P740" s="14" t="str">
        <f>VLOOKUP($F740,类型描述及偏移量!$C:$H,5,FALSE)</f>
        <v>Yes</v>
      </c>
      <c r="Q740" s="14" t="str">
        <f>VLOOKUP($F740,类型描述及偏移量!$C:$H,6,FALSE)</f>
        <v>星型</v>
      </c>
    </row>
    <row r="741" hidden="1" spans="1:17">
      <c r="A741" s="12" t="str">
        <f t="shared" si="159"/>
        <v>CHP1</v>
      </c>
      <c r="B741" s="12" t="str">
        <f t="shared" si="160"/>
        <v>M11_M</v>
      </c>
      <c r="C741" s="12" t="str">
        <f t="shared" si="161"/>
        <v>MSD</v>
      </c>
      <c r="D741" s="12" t="str">
        <f t="shared" si="162"/>
        <v>BP_Motor_var</v>
      </c>
      <c r="E741" s="13" t="str">
        <f t="shared" si="163"/>
        <v>CHP1_M11_M_BP_Motor_var</v>
      </c>
      <c r="F741" s="14" t="str">
        <f t="shared" si="164"/>
        <v>BP_Motor_var_MSD</v>
      </c>
      <c r="G741" s="10" t="str">
        <f t="shared" si="165"/>
        <v>CHP1_M11_M_MSD</v>
      </c>
      <c r="H741" s="10" t="str">
        <f>VLOOKUP(基本表格!E741,起始地址定义!A:D,4,FALSE)&amp;" "&amp;Q741</f>
        <v>2415+P6-M5 1#刨片机分料电机 电机控制 维修开关</v>
      </c>
      <c r="I741" s="10" t="str">
        <f t="shared" si="166"/>
        <v>DB1100,X1766.2</v>
      </c>
      <c r="J741" s="13" t="str">
        <f>VLOOKUP(E741,起始地址定义!A:D,2,FALSE)</f>
        <v>DB1100</v>
      </c>
      <c r="K741" s="12" t="str">
        <f t="shared" si="167"/>
        <v>X1766.2</v>
      </c>
      <c r="L741" s="13">
        <f>VLOOKUP(E741,起始地址定义!A:D,3,FALSE)</f>
        <v>1750</v>
      </c>
      <c r="M741" s="14">
        <f>VLOOKUP($F741,类型描述及偏移量!$C:$H,2,FALSE)</f>
        <v>16.2</v>
      </c>
      <c r="N741" s="14" t="str">
        <f>VLOOKUP($F741,类型描述及偏移量!$C:$H,3,FALSE)</f>
        <v>离散</v>
      </c>
      <c r="O741" s="14" t="str">
        <f>VLOOKUP($F741,类型描述及偏移量!$C:$H,4,FALSE)</f>
        <v>On</v>
      </c>
      <c r="P741" s="14" t="str">
        <f>VLOOKUP($F741,类型描述及偏移量!$C:$H,5,FALSE)</f>
        <v>Yes</v>
      </c>
      <c r="Q741" s="14" t="str">
        <f>VLOOKUP($F741,类型描述及偏移量!$C:$H,6,FALSE)</f>
        <v>维修开关</v>
      </c>
    </row>
    <row r="742" hidden="1" spans="1:17">
      <c r="A742" s="12" t="str">
        <f t="shared" si="159"/>
        <v>CHP1</v>
      </c>
      <c r="B742" s="12" t="str">
        <f t="shared" si="160"/>
        <v>M11_M</v>
      </c>
      <c r="C742" s="12" t="str">
        <f t="shared" si="161"/>
        <v>LMD_CHK_2</v>
      </c>
      <c r="D742" s="12" t="str">
        <f t="shared" si="162"/>
        <v>BP_Motor_var</v>
      </c>
      <c r="E742" s="13" t="str">
        <f t="shared" si="163"/>
        <v>CHP1_M11_M_BP_Motor_var</v>
      </c>
      <c r="F742" s="14" t="str">
        <f t="shared" si="164"/>
        <v>BP_Motor_var_LMD_CHK_2</v>
      </c>
      <c r="G742" s="10" t="str">
        <f t="shared" si="165"/>
        <v>CHP1_M11_M_LMD_CHK_2</v>
      </c>
      <c r="H742" s="10" t="str">
        <f>VLOOKUP(基本表格!E742,起始地址定义!A:D,4,FALSE)&amp;" "&amp;Q742</f>
        <v>2415+P6-M5 1#刨片机分料电机 电机控制 左跑偏2检测</v>
      </c>
      <c r="I742" s="10" t="str">
        <f t="shared" si="166"/>
        <v>DB1100,X1766.3</v>
      </c>
      <c r="J742" s="13" t="str">
        <f>VLOOKUP(E742,起始地址定义!A:D,2,FALSE)</f>
        <v>DB1100</v>
      </c>
      <c r="K742" s="12" t="str">
        <f t="shared" si="167"/>
        <v>X1766.3</v>
      </c>
      <c r="L742" s="13">
        <f>VLOOKUP(E742,起始地址定义!A:D,3,FALSE)</f>
        <v>1750</v>
      </c>
      <c r="M742" s="14">
        <f>VLOOKUP($F742,类型描述及偏移量!$C:$H,2,FALSE)</f>
        <v>16.3</v>
      </c>
      <c r="N742" s="14" t="str">
        <f>VLOOKUP($F742,类型描述及偏移量!$C:$H,3,FALSE)</f>
        <v>离散</v>
      </c>
      <c r="O742" s="14" t="str">
        <f>VLOOKUP($F742,类型描述及偏移量!$C:$H,4,FALSE)</f>
        <v>None</v>
      </c>
      <c r="P742" s="14" t="str">
        <f>VLOOKUP($F742,类型描述及偏移量!$C:$H,5,FALSE)</f>
        <v>Yes</v>
      </c>
      <c r="Q742" s="14" t="str">
        <f>VLOOKUP($F742,类型描述及偏移量!$C:$H,6,FALSE)</f>
        <v>左跑偏2检测</v>
      </c>
    </row>
    <row r="743" hidden="1" spans="1:17">
      <c r="A743" s="12" t="str">
        <f t="shared" si="159"/>
        <v>CHP1</v>
      </c>
      <c r="B743" s="12" t="str">
        <f t="shared" si="160"/>
        <v>M11_M</v>
      </c>
      <c r="C743" s="12" t="str">
        <f t="shared" si="161"/>
        <v>RMD_CHK_2</v>
      </c>
      <c r="D743" s="12" t="str">
        <f t="shared" si="162"/>
        <v>BP_Motor_var</v>
      </c>
      <c r="E743" s="13" t="str">
        <f t="shared" si="163"/>
        <v>CHP1_M11_M_BP_Motor_var</v>
      </c>
      <c r="F743" s="14" t="str">
        <f t="shared" si="164"/>
        <v>BP_Motor_var_RMD_CHK_2</v>
      </c>
      <c r="G743" s="10" t="str">
        <f t="shared" si="165"/>
        <v>CHP1_M11_M_RMD_CHK_2</v>
      </c>
      <c r="H743" s="10" t="str">
        <f>VLOOKUP(基本表格!E743,起始地址定义!A:D,4,FALSE)&amp;" "&amp;Q743</f>
        <v>2415+P6-M5 1#刨片机分料电机 电机控制 右跑偏2检测</v>
      </c>
      <c r="I743" s="10" t="str">
        <f t="shared" si="166"/>
        <v>DB1100,X1766.4</v>
      </c>
      <c r="J743" s="13" t="str">
        <f>VLOOKUP(E743,起始地址定义!A:D,2,FALSE)</f>
        <v>DB1100</v>
      </c>
      <c r="K743" s="12" t="str">
        <f t="shared" si="167"/>
        <v>X1766.4</v>
      </c>
      <c r="L743" s="13">
        <f>VLOOKUP(E743,起始地址定义!A:D,3,FALSE)</f>
        <v>1750</v>
      </c>
      <c r="M743" s="14">
        <f>VLOOKUP($F743,类型描述及偏移量!$C:$H,2,FALSE)</f>
        <v>16.4</v>
      </c>
      <c r="N743" s="14" t="str">
        <f>VLOOKUP($F743,类型描述及偏移量!$C:$H,3,FALSE)</f>
        <v>离散</v>
      </c>
      <c r="O743" s="14" t="str">
        <f>VLOOKUP($F743,类型描述及偏移量!$C:$H,4,FALSE)</f>
        <v>None</v>
      </c>
      <c r="P743" s="14" t="str">
        <f>VLOOKUP($F743,类型描述及偏移量!$C:$H,5,FALSE)</f>
        <v>Yes</v>
      </c>
      <c r="Q743" s="14" t="str">
        <f>VLOOKUP($F743,类型描述及偏移量!$C:$H,6,FALSE)</f>
        <v>右跑偏2检测</v>
      </c>
    </row>
    <row r="744" hidden="1" spans="1:17">
      <c r="A744" s="12" t="str">
        <f t="shared" si="159"/>
        <v>CHP1</v>
      </c>
      <c r="B744" s="12" t="str">
        <f t="shared" si="160"/>
        <v>M11_M</v>
      </c>
      <c r="C744" s="12" t="str">
        <f t="shared" si="161"/>
        <v>InterStarTime</v>
      </c>
      <c r="D744" s="12" t="str">
        <f t="shared" si="162"/>
        <v>BP_Motor_var</v>
      </c>
      <c r="E744" s="13" t="str">
        <f t="shared" si="163"/>
        <v>CHP1_M11_M_BP_Motor_var</v>
      </c>
      <c r="F744" s="14" t="str">
        <f t="shared" si="164"/>
        <v>BP_Motor_var_InterStarTime</v>
      </c>
      <c r="G744" s="10" t="str">
        <f t="shared" si="165"/>
        <v>CHP1_M11_M_InterStarTime</v>
      </c>
      <c r="H744" s="10" t="str">
        <f>VLOOKUP(基本表格!E744,起始地址定义!A:D,4,FALSE)&amp;" "&amp;Q744</f>
        <v>2415+P6-M5 1#刨片机分料电机 电机控制 联动启动延时</v>
      </c>
      <c r="I744" s="10" t="str">
        <f t="shared" si="166"/>
        <v>DB1100,INT1768</v>
      </c>
      <c r="J744" s="13" t="str">
        <f>VLOOKUP(E744,起始地址定义!A:D,2,FALSE)</f>
        <v>DB1100</v>
      </c>
      <c r="K744" s="12" t="str">
        <f t="shared" si="167"/>
        <v>INT1768</v>
      </c>
      <c r="L744" s="13">
        <f>VLOOKUP(E744,起始地址定义!A:D,3,FALSE)</f>
        <v>1750</v>
      </c>
      <c r="M744" s="14">
        <f>VLOOKUP($F744,类型描述及偏移量!$C:$H,2,FALSE)</f>
        <v>18</v>
      </c>
      <c r="N744" s="14" t="str">
        <f>VLOOKUP($F744,类型描述及偏移量!$C:$H,3,FALSE)</f>
        <v>整型</v>
      </c>
      <c r="O744" s="14" t="str">
        <f>VLOOKUP($F744,类型描述及偏移量!$C:$H,4,FALSE)</f>
        <v>None</v>
      </c>
      <c r="P744" s="14" t="str">
        <f>VLOOKUP($F744,类型描述及偏移量!$C:$H,5,FALSE)</f>
        <v>No</v>
      </c>
      <c r="Q744" s="14" t="str">
        <f>VLOOKUP($F744,类型描述及偏移量!$C:$H,6,FALSE)</f>
        <v>联动启动延时</v>
      </c>
    </row>
    <row r="745" hidden="1" spans="1:17">
      <c r="A745" s="12" t="str">
        <f t="shared" si="159"/>
        <v>CHP1</v>
      </c>
      <c r="B745" s="12" t="str">
        <f t="shared" si="160"/>
        <v>M11_M</v>
      </c>
      <c r="C745" s="12" t="str">
        <f t="shared" si="161"/>
        <v>Alt_TMR</v>
      </c>
      <c r="D745" s="12" t="str">
        <f t="shared" si="162"/>
        <v>BP_Motor_var</v>
      </c>
      <c r="E745" s="13" t="str">
        <f t="shared" si="163"/>
        <v>CHP1_M11_M_BP_Motor_var</v>
      </c>
      <c r="F745" s="14" t="str">
        <f t="shared" si="164"/>
        <v>BP_Motor_var_Alt_TMR</v>
      </c>
      <c r="G745" s="10" t="str">
        <f t="shared" si="165"/>
        <v>CHP1_M11_M_Alt_TMR</v>
      </c>
      <c r="H745" s="10" t="str">
        <f>VLOOKUP(基本表格!E745,起始地址定义!A:D,4,FALSE)&amp;" "&amp;Q745</f>
        <v>2415+P6-M5 1#刨片机分料电机 电机控制 起动转换时间 秒</v>
      </c>
      <c r="I745" s="10" t="str">
        <f t="shared" si="166"/>
        <v>DB1100,INT1770</v>
      </c>
      <c r="J745" s="13" t="str">
        <f>VLOOKUP(E745,起始地址定义!A:D,2,FALSE)</f>
        <v>DB1100</v>
      </c>
      <c r="K745" s="12" t="str">
        <f t="shared" si="167"/>
        <v>INT1770</v>
      </c>
      <c r="L745" s="13">
        <f>VLOOKUP(E745,起始地址定义!A:D,3,FALSE)</f>
        <v>1750</v>
      </c>
      <c r="M745" s="14">
        <f>VLOOKUP($F745,类型描述及偏移量!$C:$H,2,FALSE)</f>
        <v>20</v>
      </c>
      <c r="N745" s="14" t="str">
        <f>VLOOKUP($F745,类型描述及偏移量!$C:$H,3,FALSE)</f>
        <v>整型</v>
      </c>
      <c r="O745" s="14" t="str">
        <f>VLOOKUP($F745,类型描述及偏移量!$C:$H,4,FALSE)</f>
        <v>None</v>
      </c>
      <c r="P745" s="14" t="str">
        <f>VLOOKUP($F745,类型描述及偏移量!$C:$H,5,FALSE)</f>
        <v>No</v>
      </c>
      <c r="Q745" s="14" t="str">
        <f>VLOOKUP($F745,类型描述及偏移量!$C:$H,6,FALSE)</f>
        <v>起动转换时间 秒</v>
      </c>
    </row>
    <row r="746" hidden="1" spans="1:17">
      <c r="A746" s="12" t="str">
        <f t="shared" ref="A746:A792" si="168">A704</f>
        <v>CHP1</v>
      </c>
      <c r="B746" s="12" t="str">
        <f t="shared" ref="B746:B792" si="169">"M"&amp;RIGHT(LEFT(B704,FIND("_",B704,1)-1),LEN(LEFT(B704,FIND("_",B704,1)-1))-1)+1&amp;"_"&amp;RIGHT(B704,LEN(B704)-FIND("_",B704,1))</f>
        <v>M12_M</v>
      </c>
      <c r="C746" s="12" t="str">
        <f t="shared" ref="C746:C792" si="170">C704</f>
        <v>Enable</v>
      </c>
      <c r="D746" s="12" t="str">
        <f t="shared" ref="D746:D792" si="171">D704</f>
        <v>BP_Motor_var</v>
      </c>
      <c r="E746" s="13" t="str">
        <f t="shared" ref="E746:E792" si="172">A746&amp;"_"&amp;B746&amp;"_"&amp;D746</f>
        <v>CHP1_M12_M_BP_Motor_var</v>
      </c>
      <c r="F746" s="14" t="str">
        <f t="shared" ref="F746:F792" si="173">D746&amp;"_"&amp;C746</f>
        <v>BP_Motor_var_Enable</v>
      </c>
      <c r="G746" s="10" t="str">
        <f t="shared" ref="G746:G792" si="174">A746&amp;"_"&amp;IF(B746="DB","",B746&amp;"_")&amp;C746</f>
        <v>CHP1_M12_M_Enable</v>
      </c>
      <c r="H746" s="10" t="str">
        <f>VLOOKUP(基本表格!E746,起始地址定义!A:D,4,FALSE)&amp;" "&amp;Q746</f>
        <v>2415+P6-M15 1#刨片机润滑油冷却风扇 电机控制 使能</v>
      </c>
      <c r="I746" s="10" t="str">
        <f t="shared" ref="I746:I792" si="175">J746&amp;","&amp;K746</f>
        <v>DB1100,X1800.0</v>
      </c>
      <c r="J746" s="13" t="str">
        <f>VLOOKUP(E746,起始地址定义!A:D,2,FALSE)</f>
        <v>DB1100</v>
      </c>
      <c r="K746" s="12" t="str">
        <f t="shared" ref="K746:K792" si="176">IF(N746="离散","X",IF(N746="实型","REAL","INT"))&amp;IF(N746="离散",TEXT(L746+M746,"0.0"),L746+M746)</f>
        <v>X1800.0</v>
      </c>
      <c r="L746" s="13">
        <f>VLOOKUP(E746,起始地址定义!A:D,3,FALSE)</f>
        <v>1800</v>
      </c>
      <c r="M746" s="14">
        <f>VLOOKUP($F746,类型描述及偏移量!$C:$H,2,FALSE)</f>
        <v>0</v>
      </c>
      <c r="N746" s="14" t="str">
        <f>VLOOKUP($F746,类型描述及偏移量!$C:$H,3,FALSE)</f>
        <v>离散</v>
      </c>
      <c r="O746" s="14" t="str">
        <f>VLOOKUP($F746,类型描述及偏移量!$C:$H,4,FALSE)</f>
        <v>None</v>
      </c>
      <c r="P746" s="14" t="str">
        <f>VLOOKUP($F746,类型描述及偏移量!$C:$H,5,FALSE)</f>
        <v>No</v>
      </c>
      <c r="Q746" s="14" t="str">
        <f>VLOOKUP($F746,类型描述及偏移量!$C:$H,6,FALSE)</f>
        <v>使能</v>
      </c>
    </row>
    <row r="747" hidden="1" spans="1:17">
      <c r="A747" s="12" t="str">
        <f t="shared" si="168"/>
        <v>CHP1</v>
      </c>
      <c r="B747" s="12" t="str">
        <f t="shared" si="169"/>
        <v>M12_M</v>
      </c>
      <c r="C747" s="12" t="str">
        <f t="shared" si="170"/>
        <v>Auto_Status</v>
      </c>
      <c r="D747" s="12" t="str">
        <f t="shared" si="171"/>
        <v>BP_Motor_var</v>
      </c>
      <c r="E747" s="13" t="str">
        <f t="shared" si="172"/>
        <v>CHP1_M12_M_BP_Motor_var</v>
      </c>
      <c r="F747" s="14" t="str">
        <f t="shared" si="173"/>
        <v>BP_Motor_var_Auto_Status</v>
      </c>
      <c r="G747" s="10" t="str">
        <f t="shared" si="174"/>
        <v>CHP1_M12_M_Auto_Status</v>
      </c>
      <c r="H747" s="10" t="str">
        <f>VLOOKUP(基本表格!E747,起始地址定义!A:D,4,FALSE)&amp;" "&amp;Q747</f>
        <v>2415+P6-M15 1#刨片机润滑油冷却风扇 电机控制 手自动状态</v>
      </c>
      <c r="I747" s="10" t="str">
        <f t="shared" si="175"/>
        <v>DB1100,X1800.3</v>
      </c>
      <c r="J747" s="13" t="str">
        <f>VLOOKUP(E747,起始地址定义!A:D,2,FALSE)</f>
        <v>DB1100</v>
      </c>
      <c r="K747" s="12" t="str">
        <f t="shared" si="176"/>
        <v>X1800.3</v>
      </c>
      <c r="L747" s="13">
        <f>VLOOKUP(E747,起始地址定义!A:D,3,FALSE)</f>
        <v>1800</v>
      </c>
      <c r="M747" s="14">
        <f>VLOOKUP($F747,类型描述及偏移量!$C:$H,2,FALSE)</f>
        <v>0.3</v>
      </c>
      <c r="N747" s="14" t="str">
        <f>VLOOKUP($F747,类型描述及偏移量!$C:$H,3,FALSE)</f>
        <v>离散</v>
      </c>
      <c r="O747" s="14" t="str">
        <f>VLOOKUP($F747,类型描述及偏移量!$C:$H,4,FALSE)</f>
        <v>None</v>
      </c>
      <c r="P747" s="14" t="str">
        <f>VLOOKUP($F747,类型描述及偏移量!$C:$H,5,FALSE)</f>
        <v>Yes</v>
      </c>
      <c r="Q747" s="14" t="str">
        <f>VLOOKUP($F747,类型描述及偏移量!$C:$H,6,FALSE)</f>
        <v>手自动状态</v>
      </c>
    </row>
    <row r="748" hidden="1" spans="1:17">
      <c r="A748" s="12" t="str">
        <f t="shared" si="168"/>
        <v>CHP1</v>
      </c>
      <c r="B748" s="12" t="str">
        <f t="shared" si="169"/>
        <v>M12_M</v>
      </c>
      <c r="C748" s="12" t="str">
        <f t="shared" si="170"/>
        <v>Loc_Rem</v>
      </c>
      <c r="D748" s="12" t="str">
        <f t="shared" si="171"/>
        <v>BP_Motor_var</v>
      </c>
      <c r="E748" s="13" t="str">
        <f t="shared" si="172"/>
        <v>CHP1_M12_M_BP_Motor_var</v>
      </c>
      <c r="F748" s="14" t="str">
        <f t="shared" si="173"/>
        <v>BP_Motor_var_Loc_Rem</v>
      </c>
      <c r="G748" s="10" t="str">
        <f t="shared" si="174"/>
        <v>CHP1_M12_M_Loc_Rem</v>
      </c>
      <c r="H748" s="10" t="str">
        <f>VLOOKUP(基本表格!E748,起始地址定义!A:D,4,FALSE)&amp;" "&amp;Q748</f>
        <v>2415+P6-M15 1#刨片机润滑油冷却风扇 电机控制 本地/远程(检修/待机）</v>
      </c>
      <c r="I748" s="10" t="str">
        <f t="shared" si="175"/>
        <v>DB1100,X1800.4</v>
      </c>
      <c r="J748" s="13" t="str">
        <f>VLOOKUP(E748,起始地址定义!A:D,2,FALSE)</f>
        <v>DB1100</v>
      </c>
      <c r="K748" s="12" t="str">
        <f t="shared" si="176"/>
        <v>X1800.4</v>
      </c>
      <c r="L748" s="13">
        <f>VLOOKUP(E748,起始地址定义!A:D,3,FALSE)</f>
        <v>1800</v>
      </c>
      <c r="M748" s="14">
        <f>VLOOKUP($F748,类型描述及偏移量!$C:$H,2,FALSE)</f>
        <v>0.4</v>
      </c>
      <c r="N748" s="14" t="str">
        <f>VLOOKUP($F748,类型描述及偏移量!$C:$H,3,FALSE)</f>
        <v>离散</v>
      </c>
      <c r="O748" s="14" t="str">
        <f>VLOOKUP($F748,类型描述及偏移量!$C:$H,4,FALSE)</f>
        <v>None</v>
      </c>
      <c r="P748" s="14" t="str">
        <f>VLOOKUP($F748,类型描述及偏移量!$C:$H,5,FALSE)</f>
        <v>Yes</v>
      </c>
      <c r="Q748" s="14" t="str">
        <f>VLOOKUP($F748,类型描述及偏移量!$C:$H,6,FALSE)</f>
        <v>本地/远程(检修/待机）</v>
      </c>
    </row>
    <row r="749" hidden="1" spans="1:17">
      <c r="A749" s="12" t="str">
        <f t="shared" si="168"/>
        <v>CHP1</v>
      </c>
      <c r="B749" s="12" t="str">
        <f t="shared" si="169"/>
        <v>M12_M</v>
      </c>
      <c r="C749" s="12" t="str">
        <f t="shared" si="170"/>
        <v>ON_HMI</v>
      </c>
      <c r="D749" s="12" t="str">
        <f t="shared" si="171"/>
        <v>BP_Motor_var</v>
      </c>
      <c r="E749" s="13" t="str">
        <f t="shared" si="172"/>
        <v>CHP1_M12_M_BP_Motor_var</v>
      </c>
      <c r="F749" s="14" t="str">
        <f t="shared" si="173"/>
        <v>BP_Motor_var_ON_HMI</v>
      </c>
      <c r="G749" s="10" t="str">
        <f t="shared" si="174"/>
        <v>CHP1_M12_M_ON_HMI</v>
      </c>
      <c r="H749" s="10" t="str">
        <f>VLOOKUP(基本表格!E749,起始地址定义!A:D,4,FALSE)&amp;" "&amp;Q749</f>
        <v>2415+P6-M15 1#刨片机润滑油冷却风扇 电机控制 开启_上位机(正转)</v>
      </c>
      <c r="I749" s="10" t="str">
        <f t="shared" si="175"/>
        <v>DB1100,X1800.6</v>
      </c>
      <c r="J749" s="13" t="str">
        <f>VLOOKUP(E749,起始地址定义!A:D,2,FALSE)</f>
        <v>DB1100</v>
      </c>
      <c r="K749" s="12" t="str">
        <f t="shared" si="176"/>
        <v>X1800.6</v>
      </c>
      <c r="L749" s="13">
        <f>VLOOKUP(E749,起始地址定义!A:D,3,FALSE)</f>
        <v>1800</v>
      </c>
      <c r="M749" s="14">
        <f>VLOOKUP($F749,类型描述及偏移量!$C:$H,2,FALSE)</f>
        <v>0.6</v>
      </c>
      <c r="N749" s="14" t="str">
        <f>VLOOKUP($F749,类型描述及偏移量!$C:$H,3,FALSE)</f>
        <v>离散</v>
      </c>
      <c r="O749" s="14" t="str">
        <f>VLOOKUP($F749,类型描述及偏移量!$C:$H,4,FALSE)</f>
        <v>None</v>
      </c>
      <c r="P749" s="14" t="str">
        <f>VLOOKUP($F749,类型描述及偏移量!$C:$H,5,FALSE)</f>
        <v>No</v>
      </c>
      <c r="Q749" s="14" t="str">
        <f>VLOOKUP($F749,类型描述及偏移量!$C:$H,6,FALSE)</f>
        <v>开启_上位机(正转)</v>
      </c>
    </row>
    <row r="750" hidden="1" spans="1:17">
      <c r="A750" s="12" t="str">
        <f t="shared" si="168"/>
        <v>CHP1</v>
      </c>
      <c r="B750" s="12" t="str">
        <f t="shared" si="169"/>
        <v>M12_M</v>
      </c>
      <c r="C750" s="12" t="str">
        <f t="shared" si="170"/>
        <v>OFF_HMI</v>
      </c>
      <c r="D750" s="12" t="str">
        <f t="shared" si="171"/>
        <v>BP_Motor_var</v>
      </c>
      <c r="E750" s="13" t="str">
        <f t="shared" si="172"/>
        <v>CHP1_M12_M_BP_Motor_var</v>
      </c>
      <c r="F750" s="14" t="str">
        <f t="shared" si="173"/>
        <v>BP_Motor_var_OFF_HMI</v>
      </c>
      <c r="G750" s="10" t="str">
        <f t="shared" si="174"/>
        <v>CHP1_M12_M_OFF_HMI</v>
      </c>
      <c r="H750" s="10" t="str">
        <f>VLOOKUP(基本表格!E750,起始地址定义!A:D,4,FALSE)&amp;" "&amp;Q750</f>
        <v>2415+P6-M15 1#刨片机润滑油冷却风扇 电机控制 停止_上位机(反转)</v>
      </c>
      <c r="I750" s="10" t="str">
        <f t="shared" si="175"/>
        <v>DB1100,X1801.0</v>
      </c>
      <c r="J750" s="13" t="str">
        <f>VLOOKUP(E750,起始地址定义!A:D,2,FALSE)</f>
        <v>DB1100</v>
      </c>
      <c r="K750" s="12" t="str">
        <f t="shared" si="176"/>
        <v>X1801.0</v>
      </c>
      <c r="L750" s="13">
        <f>VLOOKUP(E750,起始地址定义!A:D,3,FALSE)</f>
        <v>1800</v>
      </c>
      <c r="M750" s="14">
        <f>VLOOKUP($F750,类型描述及偏移量!$C:$H,2,FALSE)</f>
        <v>1</v>
      </c>
      <c r="N750" s="14" t="str">
        <f>VLOOKUP($F750,类型描述及偏移量!$C:$H,3,FALSE)</f>
        <v>离散</v>
      </c>
      <c r="O750" s="14" t="str">
        <f>VLOOKUP($F750,类型描述及偏移量!$C:$H,4,FALSE)</f>
        <v>None</v>
      </c>
      <c r="P750" s="14" t="str">
        <f>VLOOKUP($F750,类型描述及偏移量!$C:$H,5,FALSE)</f>
        <v>No</v>
      </c>
      <c r="Q750" s="14" t="str">
        <f>VLOOKUP($F750,类型描述及偏移量!$C:$H,6,FALSE)</f>
        <v>停止_上位机(反转)</v>
      </c>
    </row>
    <row r="751" hidden="1" spans="1:17">
      <c r="A751" s="12" t="str">
        <f t="shared" si="168"/>
        <v>CHP1</v>
      </c>
      <c r="B751" s="12" t="str">
        <f t="shared" si="169"/>
        <v>M12_M</v>
      </c>
      <c r="C751" s="12" t="str">
        <f t="shared" si="170"/>
        <v>Fan</v>
      </c>
      <c r="D751" s="12" t="str">
        <f t="shared" si="171"/>
        <v>BP_Motor_var</v>
      </c>
      <c r="E751" s="13" t="str">
        <f t="shared" si="172"/>
        <v>CHP1_M12_M_BP_Motor_var</v>
      </c>
      <c r="F751" s="14" t="str">
        <f t="shared" si="173"/>
        <v>BP_Motor_var_Fan</v>
      </c>
      <c r="G751" s="10" t="str">
        <f t="shared" si="174"/>
        <v>CHP1_M12_M_Fan</v>
      </c>
      <c r="H751" s="10" t="str">
        <f>VLOOKUP(基本表格!E751,起始地址定义!A:D,4,FALSE)&amp;" "&amp;Q751</f>
        <v>2415+P6-M15 1#刨片机润滑油冷却风扇 电机控制 通风扇</v>
      </c>
      <c r="I751" s="10" t="str">
        <f t="shared" si="175"/>
        <v>DB1100,X1801.1</v>
      </c>
      <c r="J751" s="13" t="str">
        <f>VLOOKUP(E751,起始地址定义!A:D,2,FALSE)</f>
        <v>DB1100</v>
      </c>
      <c r="K751" s="12" t="str">
        <f t="shared" si="176"/>
        <v>X1801.1</v>
      </c>
      <c r="L751" s="13">
        <f>VLOOKUP(E751,起始地址定义!A:D,3,FALSE)</f>
        <v>1800</v>
      </c>
      <c r="M751" s="14">
        <f>VLOOKUP($F751,类型描述及偏移量!$C:$H,2,FALSE)</f>
        <v>1.1</v>
      </c>
      <c r="N751" s="14" t="str">
        <f>VLOOKUP($F751,类型描述及偏移量!$C:$H,3,FALSE)</f>
        <v>离散</v>
      </c>
      <c r="O751" s="14" t="str">
        <f>VLOOKUP($F751,类型描述及偏移量!$C:$H,4,FALSE)</f>
        <v>None</v>
      </c>
      <c r="P751" s="14" t="str">
        <f>VLOOKUP($F751,类型描述及偏移量!$C:$H,5,FALSE)</f>
        <v>Yes</v>
      </c>
      <c r="Q751" s="14" t="str">
        <f>VLOOKUP($F751,类型描述及偏移量!$C:$H,6,FALSE)</f>
        <v>通风扇</v>
      </c>
    </row>
    <row r="752" hidden="1" spans="1:17">
      <c r="A752" s="12" t="str">
        <f t="shared" si="168"/>
        <v>CHP1</v>
      </c>
      <c r="B752" s="12" t="str">
        <f t="shared" si="169"/>
        <v>M12_M</v>
      </c>
      <c r="C752" s="12" t="str">
        <f t="shared" si="170"/>
        <v>Motor</v>
      </c>
      <c r="D752" s="12" t="str">
        <f t="shared" si="171"/>
        <v>BP_Motor_var</v>
      </c>
      <c r="E752" s="13" t="str">
        <f t="shared" si="172"/>
        <v>CHP1_M12_M_BP_Motor_var</v>
      </c>
      <c r="F752" s="14" t="str">
        <f t="shared" si="173"/>
        <v>BP_Motor_var_Motor</v>
      </c>
      <c r="G752" s="10" t="str">
        <f t="shared" si="174"/>
        <v>CHP1_M12_M_Motor</v>
      </c>
      <c r="H752" s="10" t="str">
        <f>VLOOKUP(基本表格!E752,起始地址定义!A:D,4,FALSE)&amp;" "&amp;Q752</f>
        <v>2415+P6-M15 1#刨片机润滑油冷却风扇 电机控制 电机(正转）</v>
      </c>
      <c r="I752" s="10" t="str">
        <f t="shared" si="175"/>
        <v>DB1100,X1801.2</v>
      </c>
      <c r="J752" s="13" t="str">
        <f>VLOOKUP(E752,起始地址定义!A:D,2,FALSE)</f>
        <v>DB1100</v>
      </c>
      <c r="K752" s="12" t="str">
        <f t="shared" si="176"/>
        <v>X1801.2</v>
      </c>
      <c r="L752" s="13">
        <f>VLOOKUP(E752,起始地址定义!A:D,3,FALSE)</f>
        <v>1800</v>
      </c>
      <c r="M752" s="14">
        <f>VLOOKUP($F752,类型描述及偏移量!$C:$H,2,FALSE)</f>
        <v>1.2</v>
      </c>
      <c r="N752" s="14" t="str">
        <f>VLOOKUP($F752,类型描述及偏移量!$C:$H,3,FALSE)</f>
        <v>离散</v>
      </c>
      <c r="O752" s="14" t="str">
        <f>VLOOKUP($F752,类型描述及偏移量!$C:$H,4,FALSE)</f>
        <v>None</v>
      </c>
      <c r="P752" s="14" t="str">
        <f>VLOOKUP($F752,类型描述及偏移量!$C:$H,5,FALSE)</f>
        <v>Yes</v>
      </c>
      <c r="Q752" s="14" t="str">
        <f>VLOOKUP($F752,类型描述及偏移量!$C:$H,6,FALSE)</f>
        <v>电机(正转）</v>
      </c>
    </row>
    <row r="753" hidden="1" spans="1:17">
      <c r="A753" s="12" t="str">
        <f t="shared" si="168"/>
        <v>CHP1</v>
      </c>
      <c r="B753" s="12" t="str">
        <f t="shared" si="169"/>
        <v>M12_M</v>
      </c>
      <c r="C753" s="12" t="str">
        <f t="shared" si="170"/>
        <v>OL</v>
      </c>
      <c r="D753" s="12" t="str">
        <f t="shared" si="171"/>
        <v>BP_Motor_var</v>
      </c>
      <c r="E753" s="13" t="str">
        <f t="shared" si="172"/>
        <v>CHP1_M12_M_BP_Motor_var</v>
      </c>
      <c r="F753" s="14" t="str">
        <f t="shared" si="173"/>
        <v>BP_Motor_var_OL</v>
      </c>
      <c r="G753" s="10" t="str">
        <f t="shared" si="174"/>
        <v>CHP1_M12_M_OL</v>
      </c>
      <c r="H753" s="10" t="str">
        <f>VLOOKUP(基本表格!E753,起始地址定义!A:D,4,FALSE)&amp;" "&amp;Q753</f>
        <v>2415+P6-M15 1#刨片机润滑油冷却风扇 电机控制 电机过载</v>
      </c>
      <c r="I753" s="10" t="str">
        <f t="shared" si="175"/>
        <v>DB1100,X1801.3</v>
      </c>
      <c r="J753" s="13" t="str">
        <f>VLOOKUP(E753,起始地址定义!A:D,2,FALSE)</f>
        <v>DB1100</v>
      </c>
      <c r="K753" s="12" t="str">
        <f t="shared" si="176"/>
        <v>X1801.3</v>
      </c>
      <c r="L753" s="13">
        <f>VLOOKUP(E753,起始地址定义!A:D,3,FALSE)</f>
        <v>1800</v>
      </c>
      <c r="M753" s="14">
        <f>VLOOKUP($F753,类型描述及偏移量!$C:$H,2,FALSE)</f>
        <v>1.3</v>
      </c>
      <c r="N753" s="14" t="str">
        <f>VLOOKUP($F753,类型描述及偏移量!$C:$H,3,FALSE)</f>
        <v>离散</v>
      </c>
      <c r="O753" s="14" t="str">
        <f>VLOOKUP($F753,类型描述及偏移量!$C:$H,4,FALSE)</f>
        <v>On</v>
      </c>
      <c r="P753" s="14" t="str">
        <f>VLOOKUP($F753,类型描述及偏移量!$C:$H,5,FALSE)</f>
        <v>Yes</v>
      </c>
      <c r="Q753" s="14" t="str">
        <f>VLOOKUP($F753,类型描述及偏移量!$C:$H,6,FALSE)</f>
        <v>电机过载</v>
      </c>
    </row>
    <row r="754" hidden="1" spans="1:17">
      <c r="A754" s="12" t="str">
        <f t="shared" si="168"/>
        <v>CHP1</v>
      </c>
      <c r="B754" s="12" t="str">
        <f t="shared" si="169"/>
        <v>M12_M</v>
      </c>
      <c r="C754" s="12" t="str">
        <f t="shared" si="170"/>
        <v>Fan_OL</v>
      </c>
      <c r="D754" s="12" t="str">
        <f t="shared" si="171"/>
        <v>BP_Motor_var</v>
      </c>
      <c r="E754" s="13" t="str">
        <f t="shared" si="172"/>
        <v>CHP1_M12_M_BP_Motor_var</v>
      </c>
      <c r="F754" s="14" t="str">
        <f t="shared" si="173"/>
        <v>BP_Motor_var_Fan_OL</v>
      </c>
      <c r="G754" s="10" t="str">
        <f t="shared" si="174"/>
        <v>CHP1_M12_M_Fan_OL</v>
      </c>
      <c r="H754" s="10" t="str">
        <f>VLOOKUP(基本表格!E754,起始地址定义!A:D,4,FALSE)&amp;" "&amp;Q754</f>
        <v>2415+P6-M15 1#刨片机润滑油冷却风扇 电机控制 风扇过载</v>
      </c>
      <c r="I754" s="10" t="str">
        <f t="shared" si="175"/>
        <v>DB1100,X1801.4</v>
      </c>
      <c r="J754" s="13" t="str">
        <f>VLOOKUP(E754,起始地址定义!A:D,2,FALSE)</f>
        <v>DB1100</v>
      </c>
      <c r="K754" s="12" t="str">
        <f t="shared" si="176"/>
        <v>X1801.4</v>
      </c>
      <c r="L754" s="13">
        <f>VLOOKUP(E754,起始地址定义!A:D,3,FALSE)</f>
        <v>1800</v>
      </c>
      <c r="M754" s="14">
        <f>VLOOKUP($F754,类型描述及偏移量!$C:$H,2,FALSE)</f>
        <v>1.4</v>
      </c>
      <c r="N754" s="14" t="str">
        <f>VLOOKUP($F754,类型描述及偏移量!$C:$H,3,FALSE)</f>
        <v>离散</v>
      </c>
      <c r="O754" s="14" t="str">
        <f>VLOOKUP($F754,类型描述及偏移量!$C:$H,4,FALSE)</f>
        <v>On</v>
      </c>
      <c r="P754" s="14" t="str">
        <f>VLOOKUP($F754,类型描述及偏移量!$C:$H,5,FALSE)</f>
        <v>Yes</v>
      </c>
      <c r="Q754" s="14" t="str">
        <f>VLOOKUP($F754,类型描述及偏移量!$C:$H,6,FALSE)</f>
        <v>风扇过载</v>
      </c>
    </row>
    <row r="755" hidden="1" spans="1:17">
      <c r="A755" s="12" t="str">
        <f t="shared" si="168"/>
        <v>CHP1</v>
      </c>
      <c r="B755" s="12" t="str">
        <f t="shared" si="169"/>
        <v>M12_M</v>
      </c>
      <c r="C755" s="12" t="str">
        <f t="shared" si="170"/>
        <v>RunSig</v>
      </c>
      <c r="D755" s="12" t="str">
        <f t="shared" si="171"/>
        <v>BP_Motor_var</v>
      </c>
      <c r="E755" s="13" t="str">
        <f t="shared" si="172"/>
        <v>CHP1_M12_M_BP_Motor_var</v>
      </c>
      <c r="F755" s="14" t="str">
        <f t="shared" si="173"/>
        <v>BP_Motor_var_RunSig</v>
      </c>
      <c r="G755" s="10" t="str">
        <f t="shared" si="174"/>
        <v>CHP1_M12_M_RunSig</v>
      </c>
      <c r="H755" s="10" t="str">
        <f>VLOOKUP(基本表格!E755,起始地址定义!A:D,4,FALSE)&amp;" "&amp;Q755</f>
        <v>2415+P6-M15 1#刨片机润滑油冷却风扇 电机控制 电机运行指示</v>
      </c>
      <c r="I755" s="10" t="str">
        <f t="shared" si="175"/>
        <v>DB1100,X1801.5</v>
      </c>
      <c r="J755" s="13" t="str">
        <f>VLOOKUP(E755,起始地址定义!A:D,2,FALSE)</f>
        <v>DB1100</v>
      </c>
      <c r="K755" s="12" t="str">
        <f t="shared" si="176"/>
        <v>X1801.5</v>
      </c>
      <c r="L755" s="13">
        <f>VLOOKUP(E755,起始地址定义!A:D,3,FALSE)</f>
        <v>1800</v>
      </c>
      <c r="M755" s="14">
        <f>VLOOKUP($F755,类型描述及偏移量!$C:$H,2,FALSE)</f>
        <v>1.5</v>
      </c>
      <c r="N755" s="14" t="str">
        <f>VLOOKUP($F755,类型描述及偏移量!$C:$H,3,FALSE)</f>
        <v>离散</v>
      </c>
      <c r="O755" s="14" t="str">
        <f>VLOOKUP($F755,类型描述及偏移量!$C:$H,4,FALSE)</f>
        <v>None</v>
      </c>
      <c r="P755" s="14" t="str">
        <f>VLOOKUP($F755,类型描述及偏移量!$C:$H,5,FALSE)</f>
        <v>Yes</v>
      </c>
      <c r="Q755" s="14" t="str">
        <f>VLOOKUP($F755,类型描述及偏移量!$C:$H,6,FALSE)</f>
        <v>电机运行指示</v>
      </c>
    </row>
    <row r="756" hidden="1" spans="1:17">
      <c r="A756" s="12" t="str">
        <f t="shared" si="168"/>
        <v>CHP1</v>
      </c>
      <c r="B756" s="12" t="str">
        <f t="shared" si="169"/>
        <v>M12_M</v>
      </c>
      <c r="C756" s="12" t="str">
        <f t="shared" si="170"/>
        <v>Break_ALM</v>
      </c>
      <c r="D756" s="12" t="str">
        <f t="shared" si="171"/>
        <v>BP_Motor_var</v>
      </c>
      <c r="E756" s="13" t="str">
        <f t="shared" si="172"/>
        <v>CHP1_M12_M_BP_Motor_var</v>
      </c>
      <c r="F756" s="14" t="str">
        <f t="shared" si="173"/>
        <v>BP_Motor_var_Break_ALM</v>
      </c>
      <c r="G756" s="10" t="str">
        <f t="shared" si="174"/>
        <v>CHP1_M12_M_Break_ALM</v>
      </c>
      <c r="H756" s="10" t="str">
        <f>VLOOKUP(基本表格!E756,起始地址定义!A:D,4,FALSE)&amp;" "&amp;Q756</f>
        <v>2415+P6-M15 1#刨片机润滑油冷却风扇 电机控制 断链报警</v>
      </c>
      <c r="I756" s="10" t="str">
        <f t="shared" si="175"/>
        <v>DB1100,X1801.6</v>
      </c>
      <c r="J756" s="13" t="str">
        <f>VLOOKUP(E756,起始地址定义!A:D,2,FALSE)</f>
        <v>DB1100</v>
      </c>
      <c r="K756" s="12" t="str">
        <f t="shared" si="176"/>
        <v>X1801.6</v>
      </c>
      <c r="L756" s="13">
        <f>VLOOKUP(E756,起始地址定义!A:D,3,FALSE)</f>
        <v>1800</v>
      </c>
      <c r="M756" s="14">
        <f>VLOOKUP($F756,类型描述及偏移量!$C:$H,2,FALSE)</f>
        <v>1.6</v>
      </c>
      <c r="N756" s="14" t="str">
        <f>VLOOKUP($F756,类型描述及偏移量!$C:$H,3,FALSE)</f>
        <v>离散</v>
      </c>
      <c r="O756" s="14" t="str">
        <f>VLOOKUP($F756,类型描述及偏移量!$C:$H,4,FALSE)</f>
        <v>On</v>
      </c>
      <c r="P756" s="14" t="str">
        <f>VLOOKUP($F756,类型描述及偏移量!$C:$H,5,FALSE)</f>
        <v>Yes</v>
      </c>
      <c r="Q756" s="14" t="str">
        <f>VLOOKUP($F756,类型描述及偏移量!$C:$H,6,FALSE)</f>
        <v>断链报警</v>
      </c>
    </row>
    <row r="757" hidden="1" spans="1:17">
      <c r="A757" s="12" t="str">
        <f t="shared" si="168"/>
        <v>CHP1</v>
      </c>
      <c r="B757" s="12" t="str">
        <f t="shared" si="169"/>
        <v>M12_M</v>
      </c>
      <c r="C757" s="12" t="str">
        <f t="shared" si="170"/>
        <v>Break_CHK</v>
      </c>
      <c r="D757" s="12" t="str">
        <f t="shared" si="171"/>
        <v>BP_Motor_var</v>
      </c>
      <c r="E757" s="13" t="str">
        <f t="shared" si="172"/>
        <v>CHP1_M12_M_BP_Motor_var</v>
      </c>
      <c r="F757" s="14" t="str">
        <f t="shared" si="173"/>
        <v>BP_Motor_var_Break_CHK</v>
      </c>
      <c r="G757" s="10" t="str">
        <f t="shared" si="174"/>
        <v>CHP1_M12_M_Break_CHK</v>
      </c>
      <c r="H757" s="10" t="str">
        <f>VLOOKUP(基本表格!E757,起始地址定义!A:D,4,FALSE)&amp;" "&amp;Q757</f>
        <v>2415+P6-M15 1#刨片机润滑油冷却风扇 电机控制 断链检测</v>
      </c>
      <c r="I757" s="10" t="str">
        <f t="shared" si="175"/>
        <v>DB1100,X1801.7</v>
      </c>
      <c r="J757" s="13" t="str">
        <f>VLOOKUP(E757,起始地址定义!A:D,2,FALSE)</f>
        <v>DB1100</v>
      </c>
      <c r="K757" s="12" t="str">
        <f t="shared" si="176"/>
        <v>X1801.7</v>
      </c>
      <c r="L757" s="13">
        <f>VLOOKUP(E757,起始地址定义!A:D,3,FALSE)</f>
        <v>1800</v>
      </c>
      <c r="M757" s="14">
        <f>VLOOKUP($F757,类型描述及偏移量!$C:$H,2,FALSE)</f>
        <v>1.7</v>
      </c>
      <c r="N757" s="14" t="str">
        <f>VLOOKUP($F757,类型描述及偏移量!$C:$H,3,FALSE)</f>
        <v>离散</v>
      </c>
      <c r="O757" s="14" t="str">
        <f>VLOOKUP($F757,类型描述及偏移量!$C:$H,4,FALSE)</f>
        <v>None</v>
      </c>
      <c r="P757" s="14" t="str">
        <f>VLOOKUP($F757,类型描述及偏移量!$C:$H,5,FALSE)</f>
        <v>Yes</v>
      </c>
      <c r="Q757" s="14" t="str">
        <f>VLOOKUP($F757,类型描述及偏移量!$C:$H,6,FALSE)</f>
        <v>断链检测</v>
      </c>
    </row>
    <row r="758" hidden="1" spans="1:17">
      <c r="A758" s="12" t="str">
        <f t="shared" si="168"/>
        <v>CHP1</v>
      </c>
      <c r="B758" s="12" t="str">
        <f t="shared" si="169"/>
        <v>M12_M</v>
      </c>
      <c r="C758" s="12" t="str">
        <f t="shared" si="170"/>
        <v>INV_Res_HMI</v>
      </c>
      <c r="D758" s="12" t="str">
        <f t="shared" si="171"/>
        <v>BP_Motor_var</v>
      </c>
      <c r="E758" s="13" t="str">
        <f t="shared" si="172"/>
        <v>CHP1_M12_M_BP_Motor_var</v>
      </c>
      <c r="F758" s="14" t="str">
        <f t="shared" si="173"/>
        <v>BP_Motor_var_INV_Res_HMI</v>
      </c>
      <c r="G758" s="10" t="str">
        <f t="shared" si="174"/>
        <v>CHP1_M12_M_INV_Res_HMI</v>
      </c>
      <c r="H758" s="10" t="str">
        <f>VLOOKUP(基本表格!E758,起始地址定义!A:D,4,FALSE)&amp;" "&amp;Q758</f>
        <v>2415+P6-M15 1#刨片机润滑油冷却风扇 电机控制 复位</v>
      </c>
      <c r="I758" s="10" t="str">
        <f t="shared" si="175"/>
        <v>DB1100,X1802.0</v>
      </c>
      <c r="J758" s="13" t="str">
        <f>VLOOKUP(E758,起始地址定义!A:D,2,FALSE)</f>
        <v>DB1100</v>
      </c>
      <c r="K758" s="12" t="str">
        <f t="shared" si="176"/>
        <v>X1802.0</v>
      </c>
      <c r="L758" s="13">
        <f>VLOOKUP(E758,起始地址定义!A:D,3,FALSE)</f>
        <v>1800</v>
      </c>
      <c r="M758" s="14">
        <f>VLOOKUP($F758,类型描述及偏移量!$C:$H,2,FALSE)</f>
        <v>2</v>
      </c>
      <c r="N758" s="14" t="str">
        <f>VLOOKUP($F758,类型描述及偏移量!$C:$H,3,FALSE)</f>
        <v>离散</v>
      </c>
      <c r="O758" s="14" t="str">
        <f>VLOOKUP($F758,类型描述及偏移量!$C:$H,4,FALSE)</f>
        <v>None</v>
      </c>
      <c r="P758" s="14" t="str">
        <f>VLOOKUP($F758,类型描述及偏移量!$C:$H,5,FALSE)</f>
        <v>No</v>
      </c>
      <c r="Q758" s="14" t="str">
        <f>VLOOKUP($F758,类型描述及偏移量!$C:$H,6,FALSE)</f>
        <v>复位</v>
      </c>
    </row>
    <row r="759" hidden="1" spans="1:17">
      <c r="A759" s="12" t="str">
        <f t="shared" si="168"/>
        <v>CHP1</v>
      </c>
      <c r="B759" s="12" t="str">
        <f t="shared" si="169"/>
        <v>M12_M</v>
      </c>
      <c r="C759" s="12" t="str">
        <f t="shared" si="170"/>
        <v>Break_EN</v>
      </c>
      <c r="D759" s="12" t="str">
        <f t="shared" si="171"/>
        <v>BP_Motor_var</v>
      </c>
      <c r="E759" s="13" t="str">
        <f t="shared" si="172"/>
        <v>CHP1_M12_M_BP_Motor_var</v>
      </c>
      <c r="F759" s="14" t="str">
        <f t="shared" si="173"/>
        <v>BP_Motor_var_Break_EN</v>
      </c>
      <c r="G759" s="10" t="str">
        <f t="shared" si="174"/>
        <v>CHP1_M12_M_Break_EN</v>
      </c>
      <c r="H759" s="10" t="str">
        <f>VLOOKUP(基本表格!E759,起始地址定义!A:D,4,FALSE)&amp;" "&amp;Q759</f>
        <v>2415+P6-M15 1#刨片机润滑油冷却风扇 电机控制 断链保护使能</v>
      </c>
      <c r="I759" s="10" t="str">
        <f t="shared" si="175"/>
        <v>DB1100,X1802.1</v>
      </c>
      <c r="J759" s="13" t="str">
        <f>VLOOKUP(E759,起始地址定义!A:D,2,FALSE)</f>
        <v>DB1100</v>
      </c>
      <c r="K759" s="12" t="str">
        <f t="shared" si="176"/>
        <v>X1802.1</v>
      </c>
      <c r="L759" s="13">
        <f>VLOOKUP(E759,起始地址定义!A:D,3,FALSE)</f>
        <v>1800</v>
      </c>
      <c r="M759" s="14">
        <f>VLOOKUP($F759,类型描述及偏移量!$C:$H,2,FALSE)</f>
        <v>2.1</v>
      </c>
      <c r="N759" s="14" t="str">
        <f>VLOOKUP($F759,类型描述及偏移量!$C:$H,3,FALSE)</f>
        <v>离散</v>
      </c>
      <c r="O759" s="14" t="str">
        <f>VLOOKUP($F759,类型描述及偏移量!$C:$H,4,FALSE)</f>
        <v>None</v>
      </c>
      <c r="P759" s="14" t="str">
        <f>VLOOKUP($F759,类型描述及偏移量!$C:$H,5,FALSE)</f>
        <v>No</v>
      </c>
      <c r="Q759" s="14" t="str">
        <f>VLOOKUP($F759,类型描述及偏移量!$C:$H,6,FALSE)</f>
        <v>断链保护使能</v>
      </c>
    </row>
    <row r="760" hidden="1" spans="1:17">
      <c r="A760" s="12" t="str">
        <f t="shared" si="168"/>
        <v>CHP1</v>
      </c>
      <c r="B760" s="12" t="str">
        <f t="shared" si="169"/>
        <v>M12_M</v>
      </c>
      <c r="C760" s="12" t="str">
        <f t="shared" si="170"/>
        <v>Break_Stop</v>
      </c>
      <c r="D760" s="12" t="str">
        <f t="shared" si="171"/>
        <v>BP_Motor_var</v>
      </c>
      <c r="E760" s="13" t="str">
        <f t="shared" si="172"/>
        <v>CHP1_M12_M_BP_Motor_var</v>
      </c>
      <c r="F760" s="14" t="str">
        <f t="shared" si="173"/>
        <v>BP_Motor_var_Break_Stop</v>
      </c>
      <c r="G760" s="10" t="str">
        <f t="shared" si="174"/>
        <v>CHP1_M12_M_Break_Stop</v>
      </c>
      <c r="H760" s="10" t="str">
        <f>VLOOKUP(基本表格!E760,起始地址定义!A:D,4,FALSE)&amp;" "&amp;Q760</f>
        <v>2415+P6-M15 1#刨片机润滑油冷却风扇 电机控制 断链导致停机</v>
      </c>
      <c r="I760" s="10" t="str">
        <f t="shared" si="175"/>
        <v>DB1100,X1802.2</v>
      </c>
      <c r="J760" s="13" t="str">
        <f>VLOOKUP(E760,起始地址定义!A:D,2,FALSE)</f>
        <v>DB1100</v>
      </c>
      <c r="K760" s="12" t="str">
        <f t="shared" si="176"/>
        <v>X1802.2</v>
      </c>
      <c r="L760" s="13">
        <f>VLOOKUP(E760,起始地址定义!A:D,3,FALSE)</f>
        <v>1800</v>
      </c>
      <c r="M760" s="14">
        <f>VLOOKUP($F760,类型描述及偏移量!$C:$H,2,FALSE)</f>
        <v>2.2</v>
      </c>
      <c r="N760" s="14" t="str">
        <f>VLOOKUP($F760,类型描述及偏移量!$C:$H,3,FALSE)</f>
        <v>离散</v>
      </c>
      <c r="O760" s="14" t="str">
        <f>VLOOKUP($F760,类型描述及偏移量!$C:$H,4,FALSE)</f>
        <v>On</v>
      </c>
      <c r="P760" s="14" t="str">
        <f>VLOOKUP($F760,类型描述及偏移量!$C:$H,5,FALSE)</f>
        <v>Yes</v>
      </c>
      <c r="Q760" s="14" t="str">
        <f>VLOOKUP($F760,类型描述及偏移量!$C:$H,6,FALSE)</f>
        <v>断链导致停机</v>
      </c>
    </row>
    <row r="761" hidden="1" spans="1:17">
      <c r="A761" s="12" t="str">
        <f t="shared" si="168"/>
        <v>CHP1</v>
      </c>
      <c r="B761" s="12" t="str">
        <f t="shared" si="169"/>
        <v>M12_M</v>
      </c>
      <c r="C761" s="12" t="str">
        <f t="shared" si="170"/>
        <v>Motor_Back</v>
      </c>
      <c r="D761" s="12" t="str">
        <f t="shared" si="171"/>
        <v>BP_Motor_var</v>
      </c>
      <c r="E761" s="13" t="str">
        <f t="shared" si="172"/>
        <v>CHP1_M12_M_BP_Motor_var</v>
      </c>
      <c r="F761" s="14" t="str">
        <f t="shared" si="173"/>
        <v>BP_Motor_var_Motor_Back</v>
      </c>
      <c r="G761" s="10" t="str">
        <f t="shared" si="174"/>
        <v>CHP1_M12_M_Motor_Back</v>
      </c>
      <c r="H761" s="10" t="str">
        <f>VLOOKUP(基本表格!E761,起始地址定义!A:D,4,FALSE)&amp;" "&amp;Q761</f>
        <v>2415+P6-M15 1#刨片机润滑油冷却风扇 电机控制 电机(反转）</v>
      </c>
      <c r="I761" s="10" t="str">
        <f t="shared" si="175"/>
        <v>DB1100,X1802.3</v>
      </c>
      <c r="J761" s="13" t="str">
        <f>VLOOKUP(E761,起始地址定义!A:D,2,FALSE)</f>
        <v>DB1100</v>
      </c>
      <c r="K761" s="12" t="str">
        <f t="shared" si="176"/>
        <v>X1802.3</v>
      </c>
      <c r="L761" s="13">
        <f>VLOOKUP(E761,起始地址定义!A:D,3,FALSE)</f>
        <v>1800</v>
      </c>
      <c r="M761" s="14">
        <f>VLOOKUP($F761,类型描述及偏移量!$C:$H,2,FALSE)</f>
        <v>2.3</v>
      </c>
      <c r="N761" s="14" t="str">
        <f>VLOOKUP($F761,类型描述及偏移量!$C:$H,3,FALSE)</f>
        <v>离散</v>
      </c>
      <c r="O761" s="14" t="str">
        <f>VLOOKUP($F761,类型描述及偏移量!$C:$H,4,FALSE)</f>
        <v>None</v>
      </c>
      <c r="P761" s="14" t="str">
        <f>VLOOKUP($F761,类型描述及偏移量!$C:$H,5,FALSE)</f>
        <v>Yes</v>
      </c>
      <c r="Q761" s="14" t="str">
        <f>VLOOKUP($F761,类型描述及偏移量!$C:$H,6,FALSE)</f>
        <v>电机(反转）</v>
      </c>
    </row>
    <row r="762" hidden="1" spans="1:17">
      <c r="A762" s="12" t="str">
        <f t="shared" si="168"/>
        <v>CHP1</v>
      </c>
      <c r="B762" s="12" t="str">
        <f t="shared" si="169"/>
        <v>M12_M</v>
      </c>
      <c r="C762" s="12" t="str">
        <f t="shared" si="170"/>
        <v>Loc</v>
      </c>
      <c r="D762" s="12" t="str">
        <f t="shared" si="171"/>
        <v>BP_Motor_var</v>
      </c>
      <c r="E762" s="13" t="str">
        <f t="shared" si="172"/>
        <v>CHP1_M12_M_BP_Motor_var</v>
      </c>
      <c r="F762" s="14" t="str">
        <f t="shared" si="173"/>
        <v>BP_Motor_var_Loc</v>
      </c>
      <c r="G762" s="10" t="str">
        <f t="shared" si="174"/>
        <v>CHP1_M12_M_Loc</v>
      </c>
      <c r="H762" s="10" t="str">
        <f>VLOOKUP(基本表格!E762,起始地址定义!A:D,4,FALSE)&amp;" "&amp;Q762</f>
        <v>2415+P6-M15 1#刨片机润滑油冷却风扇 电机控制 本地</v>
      </c>
      <c r="I762" s="10" t="str">
        <f t="shared" si="175"/>
        <v>DB1100,X1802.4</v>
      </c>
      <c r="J762" s="13" t="str">
        <f>VLOOKUP(E762,起始地址定义!A:D,2,FALSE)</f>
        <v>DB1100</v>
      </c>
      <c r="K762" s="12" t="str">
        <f t="shared" si="176"/>
        <v>X1802.4</v>
      </c>
      <c r="L762" s="13">
        <f>VLOOKUP(E762,起始地址定义!A:D,3,FALSE)</f>
        <v>1800</v>
      </c>
      <c r="M762" s="14">
        <f>VLOOKUP($F762,类型描述及偏移量!$C:$H,2,FALSE)</f>
        <v>2.4</v>
      </c>
      <c r="N762" s="14" t="str">
        <f>VLOOKUP($F762,类型描述及偏移量!$C:$H,3,FALSE)</f>
        <v>离散</v>
      </c>
      <c r="O762" s="14" t="str">
        <f>VLOOKUP($F762,类型描述及偏移量!$C:$H,4,FALSE)</f>
        <v>None</v>
      </c>
      <c r="P762" s="14" t="str">
        <f>VLOOKUP($F762,类型描述及偏移量!$C:$H,5,FALSE)</f>
        <v>Yes</v>
      </c>
      <c r="Q762" s="14" t="str">
        <f>VLOOKUP($F762,类型描述及偏移量!$C:$H,6,FALSE)</f>
        <v>本地</v>
      </c>
    </row>
    <row r="763" hidden="1" spans="1:17">
      <c r="A763" s="12" t="str">
        <f t="shared" si="168"/>
        <v>CHP1</v>
      </c>
      <c r="B763" s="12" t="str">
        <f t="shared" si="169"/>
        <v>M12_M</v>
      </c>
      <c r="C763" s="12" t="str">
        <f t="shared" si="170"/>
        <v>Rem</v>
      </c>
      <c r="D763" s="12" t="str">
        <f t="shared" si="171"/>
        <v>BP_Motor_var</v>
      </c>
      <c r="E763" s="13" t="str">
        <f t="shared" si="172"/>
        <v>CHP1_M12_M_BP_Motor_var</v>
      </c>
      <c r="F763" s="14" t="str">
        <f t="shared" si="173"/>
        <v>BP_Motor_var_Rem</v>
      </c>
      <c r="G763" s="10" t="str">
        <f t="shared" si="174"/>
        <v>CHP1_M12_M_Rem</v>
      </c>
      <c r="H763" s="10" t="str">
        <f>VLOOKUP(基本表格!E763,起始地址定义!A:D,4,FALSE)&amp;" "&amp;Q763</f>
        <v>2415+P6-M15 1#刨片机润滑油冷却风扇 电机控制 远程</v>
      </c>
      <c r="I763" s="10" t="str">
        <f t="shared" si="175"/>
        <v>DB1100,X1802.5</v>
      </c>
      <c r="J763" s="13" t="str">
        <f>VLOOKUP(E763,起始地址定义!A:D,2,FALSE)</f>
        <v>DB1100</v>
      </c>
      <c r="K763" s="12" t="str">
        <f t="shared" si="176"/>
        <v>X1802.5</v>
      </c>
      <c r="L763" s="13">
        <f>VLOOKUP(E763,起始地址定义!A:D,3,FALSE)</f>
        <v>1800</v>
      </c>
      <c r="M763" s="14">
        <f>VLOOKUP($F763,类型描述及偏移量!$C:$H,2,FALSE)</f>
        <v>2.5</v>
      </c>
      <c r="N763" s="14" t="str">
        <f>VLOOKUP($F763,类型描述及偏移量!$C:$H,3,FALSE)</f>
        <v>离散</v>
      </c>
      <c r="O763" s="14" t="str">
        <f>VLOOKUP($F763,类型描述及偏移量!$C:$H,4,FALSE)</f>
        <v>None</v>
      </c>
      <c r="P763" s="14" t="str">
        <f>VLOOKUP($F763,类型描述及偏移量!$C:$H,5,FALSE)</f>
        <v>Yes</v>
      </c>
      <c r="Q763" s="14" t="str">
        <f>VLOOKUP($F763,类型描述及偏移量!$C:$H,6,FALSE)</f>
        <v>远程</v>
      </c>
    </row>
    <row r="764" hidden="1" spans="1:17">
      <c r="A764" s="12" t="str">
        <f t="shared" si="168"/>
        <v>CHP1</v>
      </c>
      <c r="B764" s="12" t="str">
        <f t="shared" si="169"/>
        <v>M12_M</v>
      </c>
      <c r="C764" s="12" t="str">
        <f t="shared" si="170"/>
        <v>Blocking_ALM</v>
      </c>
      <c r="D764" s="12" t="str">
        <f t="shared" si="171"/>
        <v>BP_Motor_var</v>
      </c>
      <c r="E764" s="13" t="str">
        <f t="shared" si="172"/>
        <v>CHP1_M12_M_BP_Motor_var</v>
      </c>
      <c r="F764" s="14" t="str">
        <f t="shared" si="173"/>
        <v>BP_Motor_var_Blocking_ALM</v>
      </c>
      <c r="G764" s="10" t="str">
        <f t="shared" si="174"/>
        <v>CHP1_M12_M_Blocking_ALM</v>
      </c>
      <c r="H764" s="10" t="str">
        <f>VLOOKUP(基本表格!E764,起始地址定义!A:D,4,FALSE)&amp;" "&amp;Q764</f>
        <v>2415+P6-M15 1#刨片机润滑油冷却风扇 电机控制 堵料报警</v>
      </c>
      <c r="I764" s="10" t="str">
        <f t="shared" si="175"/>
        <v>DB1100,X1802.6</v>
      </c>
      <c r="J764" s="13" t="str">
        <f>VLOOKUP(E764,起始地址定义!A:D,2,FALSE)</f>
        <v>DB1100</v>
      </c>
      <c r="K764" s="12" t="str">
        <f t="shared" si="176"/>
        <v>X1802.6</v>
      </c>
      <c r="L764" s="13">
        <f>VLOOKUP(E764,起始地址定义!A:D,3,FALSE)</f>
        <v>1800</v>
      </c>
      <c r="M764" s="14">
        <f>VLOOKUP($F764,类型描述及偏移量!$C:$H,2,FALSE)</f>
        <v>2.6</v>
      </c>
      <c r="N764" s="14" t="str">
        <f>VLOOKUP($F764,类型描述及偏移量!$C:$H,3,FALSE)</f>
        <v>离散</v>
      </c>
      <c r="O764" s="14" t="str">
        <f>VLOOKUP($F764,类型描述及偏移量!$C:$H,4,FALSE)</f>
        <v>On</v>
      </c>
      <c r="P764" s="14" t="str">
        <f>VLOOKUP($F764,类型描述及偏移量!$C:$H,5,FALSE)</f>
        <v>Yes</v>
      </c>
      <c r="Q764" s="14" t="str">
        <f>VLOOKUP($F764,类型描述及偏移量!$C:$H,6,FALSE)</f>
        <v>堵料报警</v>
      </c>
    </row>
    <row r="765" hidden="1" spans="1:17">
      <c r="A765" s="12" t="str">
        <f t="shared" si="168"/>
        <v>CHP1</v>
      </c>
      <c r="B765" s="12" t="str">
        <f t="shared" si="169"/>
        <v>M12_M</v>
      </c>
      <c r="C765" s="12" t="str">
        <f t="shared" si="170"/>
        <v>Blocking_CHK</v>
      </c>
      <c r="D765" s="12" t="str">
        <f t="shared" si="171"/>
        <v>BP_Motor_var</v>
      </c>
      <c r="E765" s="13" t="str">
        <f t="shared" si="172"/>
        <v>CHP1_M12_M_BP_Motor_var</v>
      </c>
      <c r="F765" s="14" t="str">
        <f t="shared" si="173"/>
        <v>BP_Motor_var_Blocking_CHK</v>
      </c>
      <c r="G765" s="10" t="str">
        <f t="shared" si="174"/>
        <v>CHP1_M12_M_Blocking_CHK</v>
      </c>
      <c r="H765" s="10" t="str">
        <f>VLOOKUP(基本表格!E765,起始地址定义!A:D,4,FALSE)&amp;" "&amp;Q765</f>
        <v>2415+P6-M15 1#刨片机润滑油冷却风扇 电机控制 堵料检测</v>
      </c>
      <c r="I765" s="10" t="str">
        <f t="shared" si="175"/>
        <v>DB1100,X1802.7</v>
      </c>
      <c r="J765" s="13" t="str">
        <f>VLOOKUP(E765,起始地址定义!A:D,2,FALSE)</f>
        <v>DB1100</v>
      </c>
      <c r="K765" s="12" t="str">
        <f t="shared" si="176"/>
        <v>X1802.7</v>
      </c>
      <c r="L765" s="13">
        <f>VLOOKUP(E765,起始地址定义!A:D,3,FALSE)</f>
        <v>1800</v>
      </c>
      <c r="M765" s="14">
        <f>VLOOKUP($F765,类型描述及偏移量!$C:$H,2,FALSE)</f>
        <v>2.7</v>
      </c>
      <c r="N765" s="14" t="str">
        <f>VLOOKUP($F765,类型描述及偏移量!$C:$H,3,FALSE)</f>
        <v>离散</v>
      </c>
      <c r="O765" s="14" t="str">
        <f>VLOOKUP($F765,类型描述及偏移量!$C:$H,4,FALSE)</f>
        <v>None</v>
      </c>
      <c r="P765" s="14" t="str">
        <f>VLOOKUP($F765,类型描述及偏移量!$C:$H,5,FALSE)</f>
        <v>Yes</v>
      </c>
      <c r="Q765" s="14" t="str">
        <f>VLOOKUP($F765,类型描述及偏移量!$C:$H,6,FALSE)</f>
        <v>堵料检测</v>
      </c>
    </row>
    <row r="766" hidden="1" spans="1:17">
      <c r="A766" s="12" t="str">
        <f t="shared" si="168"/>
        <v>CHP1</v>
      </c>
      <c r="B766" s="12" t="str">
        <f t="shared" si="169"/>
        <v>M12_M</v>
      </c>
      <c r="C766" s="12" t="str">
        <f t="shared" si="170"/>
        <v>Blocking_EN</v>
      </c>
      <c r="D766" s="12" t="str">
        <f t="shared" si="171"/>
        <v>BP_Motor_var</v>
      </c>
      <c r="E766" s="13" t="str">
        <f t="shared" si="172"/>
        <v>CHP1_M12_M_BP_Motor_var</v>
      </c>
      <c r="F766" s="14" t="str">
        <f t="shared" si="173"/>
        <v>BP_Motor_var_Blocking_EN</v>
      </c>
      <c r="G766" s="10" t="str">
        <f t="shared" si="174"/>
        <v>CHP1_M12_M_Blocking_EN</v>
      </c>
      <c r="H766" s="10" t="str">
        <f>VLOOKUP(基本表格!E766,起始地址定义!A:D,4,FALSE)&amp;" "&amp;Q766</f>
        <v>2415+P6-M15 1#刨片机润滑油冷却风扇 电机控制 堵料保护使能</v>
      </c>
      <c r="I766" s="10" t="str">
        <f t="shared" si="175"/>
        <v>DB1100,X1803.0</v>
      </c>
      <c r="J766" s="13" t="str">
        <f>VLOOKUP(E766,起始地址定义!A:D,2,FALSE)</f>
        <v>DB1100</v>
      </c>
      <c r="K766" s="12" t="str">
        <f t="shared" si="176"/>
        <v>X1803.0</v>
      </c>
      <c r="L766" s="13">
        <f>VLOOKUP(E766,起始地址定义!A:D,3,FALSE)</f>
        <v>1800</v>
      </c>
      <c r="M766" s="14">
        <f>VLOOKUP($F766,类型描述及偏移量!$C:$H,2,FALSE)</f>
        <v>3</v>
      </c>
      <c r="N766" s="14" t="str">
        <f>VLOOKUP($F766,类型描述及偏移量!$C:$H,3,FALSE)</f>
        <v>离散</v>
      </c>
      <c r="O766" s="14" t="str">
        <f>VLOOKUP($F766,类型描述及偏移量!$C:$H,4,FALSE)</f>
        <v>None</v>
      </c>
      <c r="P766" s="14" t="str">
        <f>VLOOKUP($F766,类型描述及偏移量!$C:$H,5,FALSE)</f>
        <v>No</v>
      </c>
      <c r="Q766" s="14" t="str">
        <f>VLOOKUP($F766,类型描述及偏移量!$C:$H,6,FALSE)</f>
        <v>堵料保护使能</v>
      </c>
    </row>
    <row r="767" hidden="1" spans="1:17">
      <c r="A767" s="12" t="str">
        <f t="shared" si="168"/>
        <v>CHP1</v>
      </c>
      <c r="B767" s="12" t="str">
        <f t="shared" si="169"/>
        <v>M12_M</v>
      </c>
      <c r="C767" s="12" t="str">
        <f t="shared" si="170"/>
        <v>Blocking_Stop</v>
      </c>
      <c r="D767" s="12" t="str">
        <f t="shared" si="171"/>
        <v>BP_Motor_var</v>
      </c>
      <c r="E767" s="13" t="str">
        <f t="shared" si="172"/>
        <v>CHP1_M12_M_BP_Motor_var</v>
      </c>
      <c r="F767" s="14" t="str">
        <f t="shared" si="173"/>
        <v>BP_Motor_var_Blocking_Stop</v>
      </c>
      <c r="G767" s="10" t="str">
        <f t="shared" si="174"/>
        <v>CHP1_M12_M_Blocking_Stop</v>
      </c>
      <c r="H767" s="10" t="str">
        <f>VLOOKUP(基本表格!E767,起始地址定义!A:D,4,FALSE)&amp;" "&amp;Q767</f>
        <v>2415+P6-M15 1#刨片机润滑油冷却风扇 电机控制 堵料导致停机</v>
      </c>
      <c r="I767" s="10" t="str">
        <f t="shared" si="175"/>
        <v>DB1100,X1803.1</v>
      </c>
      <c r="J767" s="13" t="str">
        <f>VLOOKUP(E767,起始地址定义!A:D,2,FALSE)</f>
        <v>DB1100</v>
      </c>
      <c r="K767" s="12" t="str">
        <f t="shared" si="176"/>
        <v>X1803.1</v>
      </c>
      <c r="L767" s="13">
        <f>VLOOKUP(E767,起始地址定义!A:D,3,FALSE)</f>
        <v>1800</v>
      </c>
      <c r="M767" s="14">
        <f>VLOOKUP($F767,类型描述及偏移量!$C:$H,2,FALSE)</f>
        <v>3.1</v>
      </c>
      <c r="N767" s="14" t="str">
        <f>VLOOKUP($F767,类型描述及偏移量!$C:$H,3,FALSE)</f>
        <v>离散</v>
      </c>
      <c r="O767" s="14" t="str">
        <f>VLOOKUP($F767,类型描述及偏移量!$C:$H,4,FALSE)</f>
        <v>On</v>
      </c>
      <c r="P767" s="14" t="str">
        <f>VLOOKUP($F767,类型描述及偏移量!$C:$H,5,FALSE)</f>
        <v>Yes</v>
      </c>
      <c r="Q767" s="14" t="str">
        <f>VLOOKUP($F767,类型描述及偏移量!$C:$H,6,FALSE)</f>
        <v>堵料导致停机</v>
      </c>
    </row>
    <row r="768" hidden="1" spans="1:17">
      <c r="A768" s="12" t="str">
        <f t="shared" si="168"/>
        <v>CHP1</v>
      </c>
      <c r="B768" s="12" t="str">
        <f t="shared" si="169"/>
        <v>M12_M</v>
      </c>
      <c r="C768" s="12" t="str">
        <f t="shared" si="170"/>
        <v>BreakTime</v>
      </c>
      <c r="D768" s="12" t="str">
        <f t="shared" si="171"/>
        <v>BP_Motor_var</v>
      </c>
      <c r="E768" s="13" t="str">
        <f t="shared" si="172"/>
        <v>CHP1_M12_M_BP_Motor_var</v>
      </c>
      <c r="F768" s="14" t="str">
        <f t="shared" si="173"/>
        <v>BP_Motor_var_BreakTime</v>
      </c>
      <c r="G768" s="10" t="str">
        <f t="shared" si="174"/>
        <v>CHP1_M12_M_BreakTime</v>
      </c>
      <c r="H768" s="10" t="str">
        <f>VLOOKUP(基本表格!E768,起始地址定义!A:D,4,FALSE)&amp;" "&amp;Q768</f>
        <v>2415+P6-M15 1#刨片机润滑油冷却风扇 电机控制 断链超时时间 秒</v>
      </c>
      <c r="I768" s="10" t="str">
        <f t="shared" si="175"/>
        <v>DB1100,INT1804</v>
      </c>
      <c r="J768" s="13" t="str">
        <f>VLOOKUP(E768,起始地址定义!A:D,2,FALSE)</f>
        <v>DB1100</v>
      </c>
      <c r="K768" s="12" t="str">
        <f t="shared" si="176"/>
        <v>INT1804</v>
      </c>
      <c r="L768" s="13">
        <f>VLOOKUP(E768,起始地址定义!A:D,3,FALSE)</f>
        <v>1800</v>
      </c>
      <c r="M768" s="14">
        <f>VLOOKUP($F768,类型描述及偏移量!$C:$H,2,FALSE)</f>
        <v>4</v>
      </c>
      <c r="N768" s="14" t="str">
        <f>VLOOKUP($F768,类型描述及偏移量!$C:$H,3,FALSE)</f>
        <v>整型</v>
      </c>
      <c r="O768" s="14" t="str">
        <f>VLOOKUP($F768,类型描述及偏移量!$C:$H,4,FALSE)</f>
        <v>None</v>
      </c>
      <c r="P768" s="14" t="str">
        <f>VLOOKUP($F768,类型描述及偏移量!$C:$H,5,FALSE)</f>
        <v>No</v>
      </c>
      <c r="Q768" s="14" t="str">
        <f>VLOOKUP($F768,类型描述及偏移量!$C:$H,6,FALSE)</f>
        <v>断链超时时间 秒</v>
      </c>
    </row>
    <row r="769" hidden="1" spans="1:17">
      <c r="A769" s="12" t="str">
        <f t="shared" si="168"/>
        <v>CHP1</v>
      </c>
      <c r="B769" s="12" t="str">
        <f t="shared" si="169"/>
        <v>M12_M</v>
      </c>
      <c r="C769" s="12" t="str">
        <f t="shared" si="170"/>
        <v>BlockingTime</v>
      </c>
      <c r="D769" s="12" t="str">
        <f t="shared" si="171"/>
        <v>BP_Motor_var</v>
      </c>
      <c r="E769" s="13" t="str">
        <f t="shared" si="172"/>
        <v>CHP1_M12_M_BP_Motor_var</v>
      </c>
      <c r="F769" s="14" t="str">
        <f t="shared" si="173"/>
        <v>BP_Motor_var_BlockingTime</v>
      </c>
      <c r="G769" s="10" t="str">
        <f t="shared" si="174"/>
        <v>CHP1_M12_M_BlockingTime</v>
      </c>
      <c r="H769" s="10" t="str">
        <f>VLOOKUP(基本表格!E769,起始地址定义!A:D,4,FALSE)&amp;" "&amp;Q769</f>
        <v>2415+P6-M15 1#刨片机润滑油冷却风扇 电机控制 堵料检测时间 秒</v>
      </c>
      <c r="I769" s="10" t="str">
        <f t="shared" si="175"/>
        <v>DB1100,INT1806</v>
      </c>
      <c r="J769" s="13" t="str">
        <f>VLOOKUP(E769,起始地址定义!A:D,2,FALSE)</f>
        <v>DB1100</v>
      </c>
      <c r="K769" s="12" t="str">
        <f t="shared" si="176"/>
        <v>INT1806</v>
      </c>
      <c r="L769" s="13">
        <f>VLOOKUP(E769,起始地址定义!A:D,3,FALSE)</f>
        <v>1800</v>
      </c>
      <c r="M769" s="14">
        <f>VLOOKUP($F769,类型描述及偏移量!$C:$H,2,FALSE)</f>
        <v>6</v>
      </c>
      <c r="N769" s="14" t="str">
        <f>VLOOKUP($F769,类型描述及偏移量!$C:$H,3,FALSE)</f>
        <v>整型</v>
      </c>
      <c r="O769" s="14" t="str">
        <f>VLOOKUP($F769,类型描述及偏移量!$C:$H,4,FALSE)</f>
        <v>None</v>
      </c>
      <c r="P769" s="14" t="str">
        <f>VLOOKUP($F769,类型描述及偏移量!$C:$H,5,FALSE)</f>
        <v>No</v>
      </c>
      <c r="Q769" s="14" t="str">
        <f>VLOOKUP($F769,类型描述及偏移量!$C:$H,6,FALSE)</f>
        <v>堵料检测时间 秒</v>
      </c>
    </row>
    <row r="770" hidden="1" spans="1:17">
      <c r="A770" s="12" t="str">
        <f t="shared" si="168"/>
        <v>CHP1</v>
      </c>
      <c r="B770" s="12" t="str">
        <f t="shared" si="169"/>
        <v>M12_M</v>
      </c>
      <c r="C770" s="12" t="str">
        <f t="shared" si="170"/>
        <v>PullSwitch_CHK</v>
      </c>
      <c r="D770" s="12" t="str">
        <f t="shared" si="171"/>
        <v>BP_Motor_var</v>
      </c>
      <c r="E770" s="13" t="str">
        <f t="shared" si="172"/>
        <v>CHP1_M12_M_BP_Motor_var</v>
      </c>
      <c r="F770" s="14" t="str">
        <f t="shared" si="173"/>
        <v>BP_Motor_var_PullSwitch_CHK</v>
      </c>
      <c r="G770" s="10" t="str">
        <f t="shared" si="174"/>
        <v>CHP1_M12_M_PullSwitch_CHK</v>
      </c>
      <c r="H770" s="10" t="str">
        <f>VLOOKUP(基本表格!E770,起始地址定义!A:D,4,FALSE)&amp;" "&amp;Q770</f>
        <v>2415+P6-M15 1#刨片机润滑油冷却风扇 电机控制 拉线开关</v>
      </c>
      <c r="I770" s="10" t="str">
        <f t="shared" si="175"/>
        <v>DB1100,X1808.0</v>
      </c>
      <c r="J770" s="13" t="str">
        <f>VLOOKUP(E770,起始地址定义!A:D,2,FALSE)</f>
        <v>DB1100</v>
      </c>
      <c r="K770" s="12" t="str">
        <f t="shared" si="176"/>
        <v>X1808.0</v>
      </c>
      <c r="L770" s="13">
        <f>VLOOKUP(E770,起始地址定义!A:D,3,FALSE)</f>
        <v>1800</v>
      </c>
      <c r="M770" s="14">
        <f>VLOOKUP($F770,类型描述及偏移量!$C:$H,2,FALSE)</f>
        <v>8</v>
      </c>
      <c r="N770" s="14" t="str">
        <f>VLOOKUP($F770,类型描述及偏移量!$C:$H,3,FALSE)</f>
        <v>离散</v>
      </c>
      <c r="O770" s="14" t="str">
        <f>VLOOKUP($F770,类型描述及偏移量!$C:$H,4,FALSE)</f>
        <v>On</v>
      </c>
      <c r="P770" s="14" t="str">
        <f>VLOOKUP($F770,类型描述及偏移量!$C:$H,5,FALSE)</f>
        <v>Yes</v>
      </c>
      <c r="Q770" s="14" t="str">
        <f>VLOOKUP($F770,类型描述及偏移量!$C:$H,6,FALSE)</f>
        <v>拉线开关</v>
      </c>
    </row>
    <row r="771" hidden="1" spans="1:17">
      <c r="A771" s="12" t="str">
        <f t="shared" si="168"/>
        <v>CHP1</v>
      </c>
      <c r="B771" s="12" t="str">
        <f t="shared" si="169"/>
        <v>M12_M</v>
      </c>
      <c r="C771" s="12" t="str">
        <f t="shared" si="170"/>
        <v>LMD_ALM</v>
      </c>
      <c r="D771" s="12" t="str">
        <f t="shared" si="171"/>
        <v>BP_Motor_var</v>
      </c>
      <c r="E771" s="13" t="str">
        <f t="shared" si="172"/>
        <v>CHP1_M12_M_BP_Motor_var</v>
      </c>
      <c r="F771" s="14" t="str">
        <f t="shared" si="173"/>
        <v>BP_Motor_var_LMD_ALM</v>
      </c>
      <c r="G771" s="10" t="str">
        <f t="shared" si="174"/>
        <v>CHP1_M12_M_LMD_ALM</v>
      </c>
      <c r="H771" s="10" t="str">
        <f>VLOOKUP(基本表格!E771,起始地址定义!A:D,4,FALSE)&amp;" "&amp;Q771</f>
        <v>2415+P6-M15 1#刨片机润滑油冷却风扇 电机控制 左跑偏报警</v>
      </c>
      <c r="I771" s="10" t="str">
        <f t="shared" si="175"/>
        <v>DB1100,X1808.1</v>
      </c>
      <c r="J771" s="13" t="str">
        <f>VLOOKUP(E771,起始地址定义!A:D,2,FALSE)</f>
        <v>DB1100</v>
      </c>
      <c r="K771" s="12" t="str">
        <f t="shared" si="176"/>
        <v>X1808.1</v>
      </c>
      <c r="L771" s="13">
        <f>VLOOKUP(E771,起始地址定义!A:D,3,FALSE)</f>
        <v>1800</v>
      </c>
      <c r="M771" s="14">
        <f>VLOOKUP($F771,类型描述及偏移量!$C:$H,2,FALSE)</f>
        <v>8.1</v>
      </c>
      <c r="N771" s="14" t="str">
        <f>VLOOKUP($F771,类型描述及偏移量!$C:$H,3,FALSE)</f>
        <v>离散</v>
      </c>
      <c r="O771" s="14" t="str">
        <f>VLOOKUP($F771,类型描述及偏移量!$C:$H,4,FALSE)</f>
        <v>On</v>
      </c>
      <c r="P771" s="14" t="str">
        <f>VLOOKUP($F771,类型描述及偏移量!$C:$H,5,FALSE)</f>
        <v>Yes</v>
      </c>
      <c r="Q771" s="14" t="str">
        <f>VLOOKUP($F771,类型描述及偏移量!$C:$H,6,FALSE)</f>
        <v>左跑偏报警</v>
      </c>
    </row>
    <row r="772" hidden="1" spans="1:17">
      <c r="A772" s="12" t="str">
        <f t="shared" si="168"/>
        <v>CHP1</v>
      </c>
      <c r="B772" s="12" t="str">
        <f t="shared" si="169"/>
        <v>M12_M</v>
      </c>
      <c r="C772" s="12" t="str">
        <f t="shared" si="170"/>
        <v>LMD_CHK_1</v>
      </c>
      <c r="D772" s="12" t="str">
        <f t="shared" si="171"/>
        <v>BP_Motor_var</v>
      </c>
      <c r="E772" s="13" t="str">
        <f t="shared" si="172"/>
        <v>CHP1_M12_M_BP_Motor_var</v>
      </c>
      <c r="F772" s="14" t="str">
        <f t="shared" si="173"/>
        <v>BP_Motor_var_LMD_CHK_1</v>
      </c>
      <c r="G772" s="10" t="str">
        <f t="shared" si="174"/>
        <v>CHP1_M12_M_LMD_CHK_1</v>
      </c>
      <c r="H772" s="10" t="str">
        <f>VLOOKUP(基本表格!E772,起始地址定义!A:D,4,FALSE)&amp;" "&amp;Q772</f>
        <v>2415+P6-M15 1#刨片机润滑油冷却风扇 电机控制 左跑偏1检测</v>
      </c>
      <c r="I772" s="10" t="str">
        <f t="shared" si="175"/>
        <v>DB1100,X1808.2</v>
      </c>
      <c r="J772" s="13" t="str">
        <f>VLOOKUP(E772,起始地址定义!A:D,2,FALSE)</f>
        <v>DB1100</v>
      </c>
      <c r="K772" s="12" t="str">
        <f t="shared" si="176"/>
        <v>X1808.2</v>
      </c>
      <c r="L772" s="13">
        <f>VLOOKUP(E772,起始地址定义!A:D,3,FALSE)</f>
        <v>1800</v>
      </c>
      <c r="M772" s="14">
        <f>VLOOKUP($F772,类型描述及偏移量!$C:$H,2,FALSE)</f>
        <v>8.2</v>
      </c>
      <c r="N772" s="14" t="str">
        <f>VLOOKUP($F772,类型描述及偏移量!$C:$H,3,FALSE)</f>
        <v>离散</v>
      </c>
      <c r="O772" s="14" t="str">
        <f>VLOOKUP($F772,类型描述及偏移量!$C:$H,4,FALSE)</f>
        <v>None</v>
      </c>
      <c r="P772" s="14" t="str">
        <f>VLOOKUP($F772,类型描述及偏移量!$C:$H,5,FALSE)</f>
        <v>Yes</v>
      </c>
      <c r="Q772" s="14" t="str">
        <f>VLOOKUP($F772,类型描述及偏移量!$C:$H,6,FALSE)</f>
        <v>左跑偏1检测</v>
      </c>
    </row>
    <row r="773" hidden="1" spans="1:17">
      <c r="A773" s="12" t="str">
        <f t="shared" si="168"/>
        <v>CHP1</v>
      </c>
      <c r="B773" s="12" t="str">
        <f t="shared" si="169"/>
        <v>M12_M</v>
      </c>
      <c r="C773" s="12" t="str">
        <f t="shared" si="170"/>
        <v>LMD_EN</v>
      </c>
      <c r="D773" s="12" t="str">
        <f t="shared" si="171"/>
        <v>BP_Motor_var</v>
      </c>
      <c r="E773" s="13" t="str">
        <f t="shared" si="172"/>
        <v>CHP1_M12_M_BP_Motor_var</v>
      </c>
      <c r="F773" s="14" t="str">
        <f t="shared" si="173"/>
        <v>BP_Motor_var_LMD_EN</v>
      </c>
      <c r="G773" s="10" t="str">
        <f t="shared" si="174"/>
        <v>CHP1_M12_M_LMD_EN</v>
      </c>
      <c r="H773" s="10" t="str">
        <f>VLOOKUP(基本表格!E773,起始地址定义!A:D,4,FALSE)&amp;" "&amp;Q773</f>
        <v>2415+P6-M15 1#刨片机润滑油冷却风扇 电机控制 左跑偏保护使能</v>
      </c>
      <c r="I773" s="10" t="str">
        <f t="shared" si="175"/>
        <v>DB1100,X1808.3</v>
      </c>
      <c r="J773" s="13" t="str">
        <f>VLOOKUP(E773,起始地址定义!A:D,2,FALSE)</f>
        <v>DB1100</v>
      </c>
      <c r="K773" s="12" t="str">
        <f t="shared" si="176"/>
        <v>X1808.3</v>
      </c>
      <c r="L773" s="13">
        <f>VLOOKUP(E773,起始地址定义!A:D,3,FALSE)</f>
        <v>1800</v>
      </c>
      <c r="M773" s="14">
        <f>VLOOKUP($F773,类型描述及偏移量!$C:$H,2,FALSE)</f>
        <v>8.3</v>
      </c>
      <c r="N773" s="14" t="str">
        <f>VLOOKUP($F773,类型描述及偏移量!$C:$H,3,FALSE)</f>
        <v>离散</v>
      </c>
      <c r="O773" s="14" t="str">
        <f>VLOOKUP($F773,类型描述及偏移量!$C:$H,4,FALSE)</f>
        <v>None</v>
      </c>
      <c r="P773" s="14" t="str">
        <f>VLOOKUP($F773,类型描述及偏移量!$C:$H,5,FALSE)</f>
        <v>No</v>
      </c>
      <c r="Q773" s="14" t="str">
        <f>VLOOKUP($F773,类型描述及偏移量!$C:$H,6,FALSE)</f>
        <v>左跑偏保护使能</v>
      </c>
    </row>
    <row r="774" hidden="1" spans="1:17">
      <c r="A774" s="12" t="str">
        <f t="shared" si="168"/>
        <v>CHP1</v>
      </c>
      <c r="B774" s="12" t="str">
        <f t="shared" si="169"/>
        <v>M12_M</v>
      </c>
      <c r="C774" s="12" t="str">
        <f t="shared" si="170"/>
        <v>LMD_Stop</v>
      </c>
      <c r="D774" s="12" t="str">
        <f t="shared" si="171"/>
        <v>BP_Motor_var</v>
      </c>
      <c r="E774" s="13" t="str">
        <f t="shared" si="172"/>
        <v>CHP1_M12_M_BP_Motor_var</v>
      </c>
      <c r="F774" s="14" t="str">
        <f t="shared" si="173"/>
        <v>BP_Motor_var_LMD_Stop</v>
      </c>
      <c r="G774" s="10" t="str">
        <f t="shared" si="174"/>
        <v>CHP1_M12_M_LMD_Stop</v>
      </c>
      <c r="H774" s="10" t="str">
        <f>VLOOKUP(基本表格!E774,起始地址定义!A:D,4,FALSE)&amp;" "&amp;Q774</f>
        <v>2415+P6-M15 1#刨片机润滑油冷却风扇 电机控制 左跑偏导致停机</v>
      </c>
      <c r="I774" s="10" t="str">
        <f t="shared" si="175"/>
        <v>DB1100,X1808.4</v>
      </c>
      <c r="J774" s="13" t="str">
        <f>VLOOKUP(E774,起始地址定义!A:D,2,FALSE)</f>
        <v>DB1100</v>
      </c>
      <c r="K774" s="12" t="str">
        <f t="shared" si="176"/>
        <v>X1808.4</v>
      </c>
      <c r="L774" s="13">
        <f>VLOOKUP(E774,起始地址定义!A:D,3,FALSE)</f>
        <v>1800</v>
      </c>
      <c r="M774" s="14">
        <f>VLOOKUP($F774,类型描述及偏移量!$C:$H,2,FALSE)</f>
        <v>8.4</v>
      </c>
      <c r="N774" s="14" t="str">
        <f>VLOOKUP($F774,类型描述及偏移量!$C:$H,3,FALSE)</f>
        <v>离散</v>
      </c>
      <c r="O774" s="14" t="str">
        <f>VLOOKUP($F774,类型描述及偏移量!$C:$H,4,FALSE)</f>
        <v>On</v>
      </c>
      <c r="P774" s="14" t="str">
        <f>VLOOKUP($F774,类型描述及偏移量!$C:$H,5,FALSE)</f>
        <v>Yes</v>
      </c>
      <c r="Q774" s="14" t="str">
        <f>VLOOKUP($F774,类型描述及偏移量!$C:$H,6,FALSE)</f>
        <v>左跑偏导致停机</v>
      </c>
    </row>
    <row r="775" hidden="1" spans="1:17">
      <c r="A775" s="12" t="str">
        <f t="shared" si="168"/>
        <v>CHP1</v>
      </c>
      <c r="B775" s="12" t="str">
        <f t="shared" si="169"/>
        <v>M12_M</v>
      </c>
      <c r="C775" s="12" t="str">
        <f t="shared" si="170"/>
        <v>LMD_Time</v>
      </c>
      <c r="D775" s="12" t="str">
        <f t="shared" si="171"/>
        <v>BP_Motor_var</v>
      </c>
      <c r="E775" s="13" t="str">
        <f t="shared" si="172"/>
        <v>CHP1_M12_M_BP_Motor_var</v>
      </c>
      <c r="F775" s="14" t="str">
        <f t="shared" si="173"/>
        <v>BP_Motor_var_LMD_Time</v>
      </c>
      <c r="G775" s="10" t="str">
        <f t="shared" si="174"/>
        <v>CHP1_M12_M_LMD_Time</v>
      </c>
      <c r="H775" s="10" t="str">
        <f>VLOOKUP(基本表格!E775,起始地址定义!A:D,4,FALSE)&amp;" "&amp;Q775</f>
        <v>2415+P6-M15 1#刨片机润滑油冷却风扇 电机控制 左跑偏检测时间</v>
      </c>
      <c r="I775" s="10" t="str">
        <f t="shared" si="175"/>
        <v>DB1100,INT1810</v>
      </c>
      <c r="J775" s="13" t="str">
        <f>VLOOKUP(E775,起始地址定义!A:D,2,FALSE)</f>
        <v>DB1100</v>
      </c>
      <c r="K775" s="12" t="str">
        <f t="shared" si="176"/>
        <v>INT1810</v>
      </c>
      <c r="L775" s="13">
        <f>VLOOKUP(E775,起始地址定义!A:D,3,FALSE)</f>
        <v>1800</v>
      </c>
      <c r="M775" s="14">
        <f>VLOOKUP($F775,类型描述及偏移量!$C:$H,2,FALSE)</f>
        <v>10</v>
      </c>
      <c r="N775" s="14" t="str">
        <f>VLOOKUP($F775,类型描述及偏移量!$C:$H,3,FALSE)</f>
        <v>整型</v>
      </c>
      <c r="O775" s="14" t="str">
        <f>VLOOKUP($F775,类型描述及偏移量!$C:$H,4,FALSE)</f>
        <v>None</v>
      </c>
      <c r="P775" s="14" t="str">
        <f>VLOOKUP($F775,类型描述及偏移量!$C:$H,5,FALSE)</f>
        <v>No</v>
      </c>
      <c r="Q775" s="14" t="str">
        <f>VLOOKUP($F775,类型描述及偏移量!$C:$H,6,FALSE)</f>
        <v>左跑偏检测时间</v>
      </c>
    </row>
    <row r="776" hidden="1" spans="1:17">
      <c r="A776" s="12" t="str">
        <f t="shared" si="168"/>
        <v>CHP1</v>
      </c>
      <c r="B776" s="12" t="str">
        <f t="shared" si="169"/>
        <v>M12_M</v>
      </c>
      <c r="C776" s="12" t="str">
        <f t="shared" si="170"/>
        <v>RMD_ALM</v>
      </c>
      <c r="D776" s="12" t="str">
        <f t="shared" si="171"/>
        <v>BP_Motor_var</v>
      </c>
      <c r="E776" s="13" t="str">
        <f t="shared" si="172"/>
        <v>CHP1_M12_M_BP_Motor_var</v>
      </c>
      <c r="F776" s="14" t="str">
        <f t="shared" si="173"/>
        <v>BP_Motor_var_RMD_ALM</v>
      </c>
      <c r="G776" s="10" t="str">
        <f t="shared" si="174"/>
        <v>CHP1_M12_M_RMD_ALM</v>
      </c>
      <c r="H776" s="10" t="str">
        <f>VLOOKUP(基本表格!E776,起始地址定义!A:D,4,FALSE)&amp;" "&amp;Q776</f>
        <v>2415+P6-M15 1#刨片机润滑油冷却风扇 电机控制 右 跑偏报警</v>
      </c>
      <c r="I776" s="10" t="str">
        <f t="shared" si="175"/>
        <v>DB1100,X1812.0</v>
      </c>
      <c r="J776" s="13" t="str">
        <f>VLOOKUP(E776,起始地址定义!A:D,2,FALSE)</f>
        <v>DB1100</v>
      </c>
      <c r="K776" s="12" t="str">
        <f t="shared" si="176"/>
        <v>X1812.0</v>
      </c>
      <c r="L776" s="13">
        <f>VLOOKUP(E776,起始地址定义!A:D,3,FALSE)</f>
        <v>1800</v>
      </c>
      <c r="M776" s="14">
        <f>VLOOKUP($F776,类型描述及偏移量!$C:$H,2,FALSE)</f>
        <v>12</v>
      </c>
      <c r="N776" s="14" t="str">
        <f>VLOOKUP($F776,类型描述及偏移量!$C:$H,3,FALSE)</f>
        <v>离散</v>
      </c>
      <c r="O776" s="14" t="str">
        <f>VLOOKUP($F776,类型描述及偏移量!$C:$H,4,FALSE)</f>
        <v>On</v>
      </c>
      <c r="P776" s="14" t="str">
        <f>VLOOKUP($F776,类型描述及偏移量!$C:$H,5,FALSE)</f>
        <v>Yes</v>
      </c>
      <c r="Q776" s="14" t="str">
        <f>VLOOKUP($F776,类型描述及偏移量!$C:$H,6,FALSE)</f>
        <v>右 跑偏报警</v>
      </c>
    </row>
    <row r="777" hidden="1" spans="1:17">
      <c r="A777" s="12" t="str">
        <f t="shared" si="168"/>
        <v>CHP1</v>
      </c>
      <c r="B777" s="12" t="str">
        <f t="shared" si="169"/>
        <v>M12_M</v>
      </c>
      <c r="C777" s="12" t="str">
        <f t="shared" si="170"/>
        <v>RMD_CHK_1</v>
      </c>
      <c r="D777" s="12" t="str">
        <f t="shared" si="171"/>
        <v>BP_Motor_var</v>
      </c>
      <c r="E777" s="13" t="str">
        <f t="shared" si="172"/>
        <v>CHP1_M12_M_BP_Motor_var</v>
      </c>
      <c r="F777" s="14" t="str">
        <f t="shared" si="173"/>
        <v>BP_Motor_var_RMD_CHK_1</v>
      </c>
      <c r="G777" s="10" t="str">
        <f t="shared" si="174"/>
        <v>CHP1_M12_M_RMD_CHK_1</v>
      </c>
      <c r="H777" s="10" t="str">
        <f>VLOOKUP(基本表格!E777,起始地址定义!A:D,4,FALSE)&amp;" "&amp;Q777</f>
        <v>2415+P6-M15 1#刨片机润滑油冷却风扇 电机控制 右跑偏1检测</v>
      </c>
      <c r="I777" s="10" t="str">
        <f t="shared" si="175"/>
        <v>DB1100,X1812.1</v>
      </c>
      <c r="J777" s="13" t="str">
        <f>VLOOKUP(E777,起始地址定义!A:D,2,FALSE)</f>
        <v>DB1100</v>
      </c>
      <c r="K777" s="12" t="str">
        <f t="shared" si="176"/>
        <v>X1812.1</v>
      </c>
      <c r="L777" s="13">
        <f>VLOOKUP(E777,起始地址定义!A:D,3,FALSE)</f>
        <v>1800</v>
      </c>
      <c r="M777" s="14">
        <f>VLOOKUP($F777,类型描述及偏移量!$C:$H,2,FALSE)</f>
        <v>12.1</v>
      </c>
      <c r="N777" s="14" t="str">
        <f>VLOOKUP($F777,类型描述及偏移量!$C:$H,3,FALSE)</f>
        <v>离散</v>
      </c>
      <c r="O777" s="14" t="str">
        <f>VLOOKUP($F777,类型描述及偏移量!$C:$H,4,FALSE)</f>
        <v>None</v>
      </c>
      <c r="P777" s="14" t="str">
        <f>VLOOKUP($F777,类型描述及偏移量!$C:$H,5,FALSE)</f>
        <v>Yes</v>
      </c>
      <c r="Q777" s="14" t="str">
        <f>VLOOKUP($F777,类型描述及偏移量!$C:$H,6,FALSE)</f>
        <v>右跑偏1检测</v>
      </c>
    </row>
    <row r="778" hidden="1" spans="1:17">
      <c r="A778" s="12" t="str">
        <f t="shared" si="168"/>
        <v>CHP1</v>
      </c>
      <c r="B778" s="12" t="str">
        <f t="shared" si="169"/>
        <v>M12_M</v>
      </c>
      <c r="C778" s="12" t="str">
        <f t="shared" si="170"/>
        <v>RMD_EN</v>
      </c>
      <c r="D778" s="12" t="str">
        <f t="shared" si="171"/>
        <v>BP_Motor_var</v>
      </c>
      <c r="E778" s="13" t="str">
        <f t="shared" si="172"/>
        <v>CHP1_M12_M_BP_Motor_var</v>
      </c>
      <c r="F778" s="14" t="str">
        <f t="shared" si="173"/>
        <v>BP_Motor_var_RMD_EN</v>
      </c>
      <c r="G778" s="10" t="str">
        <f t="shared" si="174"/>
        <v>CHP1_M12_M_RMD_EN</v>
      </c>
      <c r="H778" s="10" t="str">
        <f>VLOOKUP(基本表格!E778,起始地址定义!A:D,4,FALSE)&amp;" "&amp;Q778</f>
        <v>2415+P6-M15 1#刨片机润滑油冷却风扇 电机控制 右跑偏保护使能</v>
      </c>
      <c r="I778" s="10" t="str">
        <f t="shared" si="175"/>
        <v>DB1100,X1812.2</v>
      </c>
      <c r="J778" s="13" t="str">
        <f>VLOOKUP(E778,起始地址定义!A:D,2,FALSE)</f>
        <v>DB1100</v>
      </c>
      <c r="K778" s="12" t="str">
        <f t="shared" si="176"/>
        <v>X1812.2</v>
      </c>
      <c r="L778" s="13">
        <f>VLOOKUP(E778,起始地址定义!A:D,3,FALSE)</f>
        <v>1800</v>
      </c>
      <c r="M778" s="14">
        <f>VLOOKUP($F778,类型描述及偏移量!$C:$H,2,FALSE)</f>
        <v>12.2</v>
      </c>
      <c r="N778" s="14" t="str">
        <f>VLOOKUP($F778,类型描述及偏移量!$C:$H,3,FALSE)</f>
        <v>离散</v>
      </c>
      <c r="O778" s="14" t="str">
        <f>VLOOKUP($F778,类型描述及偏移量!$C:$H,4,FALSE)</f>
        <v>None</v>
      </c>
      <c r="P778" s="14" t="str">
        <f>VLOOKUP($F778,类型描述及偏移量!$C:$H,5,FALSE)</f>
        <v>No</v>
      </c>
      <c r="Q778" s="14" t="str">
        <f>VLOOKUP($F778,类型描述及偏移量!$C:$H,6,FALSE)</f>
        <v>右跑偏保护使能</v>
      </c>
    </row>
    <row r="779" hidden="1" spans="1:17">
      <c r="A779" s="12" t="str">
        <f t="shared" si="168"/>
        <v>CHP1</v>
      </c>
      <c r="B779" s="12" t="str">
        <f t="shared" si="169"/>
        <v>M12_M</v>
      </c>
      <c r="C779" s="12" t="str">
        <f t="shared" si="170"/>
        <v>RMD_Stop</v>
      </c>
      <c r="D779" s="12" t="str">
        <f t="shared" si="171"/>
        <v>BP_Motor_var</v>
      </c>
      <c r="E779" s="13" t="str">
        <f t="shared" si="172"/>
        <v>CHP1_M12_M_BP_Motor_var</v>
      </c>
      <c r="F779" s="14" t="str">
        <f t="shared" si="173"/>
        <v>BP_Motor_var_RMD_Stop</v>
      </c>
      <c r="G779" s="10" t="str">
        <f t="shared" si="174"/>
        <v>CHP1_M12_M_RMD_Stop</v>
      </c>
      <c r="H779" s="10" t="str">
        <f>VLOOKUP(基本表格!E779,起始地址定义!A:D,4,FALSE)&amp;" "&amp;Q779</f>
        <v>2415+P6-M15 1#刨片机润滑油冷却风扇 电机控制 右跑偏导致停机</v>
      </c>
      <c r="I779" s="10" t="str">
        <f t="shared" si="175"/>
        <v>DB1100,X1812.3</v>
      </c>
      <c r="J779" s="13" t="str">
        <f>VLOOKUP(E779,起始地址定义!A:D,2,FALSE)</f>
        <v>DB1100</v>
      </c>
      <c r="K779" s="12" t="str">
        <f t="shared" si="176"/>
        <v>X1812.3</v>
      </c>
      <c r="L779" s="13">
        <f>VLOOKUP(E779,起始地址定义!A:D,3,FALSE)</f>
        <v>1800</v>
      </c>
      <c r="M779" s="14">
        <f>VLOOKUP($F779,类型描述及偏移量!$C:$H,2,FALSE)</f>
        <v>12.3</v>
      </c>
      <c r="N779" s="14" t="str">
        <f>VLOOKUP($F779,类型描述及偏移量!$C:$H,3,FALSE)</f>
        <v>离散</v>
      </c>
      <c r="O779" s="14" t="str">
        <f>VLOOKUP($F779,类型描述及偏移量!$C:$H,4,FALSE)</f>
        <v>On</v>
      </c>
      <c r="P779" s="14" t="str">
        <f>VLOOKUP($F779,类型描述及偏移量!$C:$H,5,FALSE)</f>
        <v>Yes</v>
      </c>
      <c r="Q779" s="14" t="str">
        <f>VLOOKUP($F779,类型描述及偏移量!$C:$H,6,FALSE)</f>
        <v>右跑偏导致停机</v>
      </c>
    </row>
    <row r="780" hidden="1" spans="1:17">
      <c r="A780" s="12" t="str">
        <f t="shared" si="168"/>
        <v>CHP1</v>
      </c>
      <c r="B780" s="12" t="str">
        <f t="shared" si="169"/>
        <v>M12_M</v>
      </c>
      <c r="C780" s="12" t="str">
        <f t="shared" si="170"/>
        <v>RMD_Time</v>
      </c>
      <c r="D780" s="12" t="str">
        <f t="shared" si="171"/>
        <v>BP_Motor_var</v>
      </c>
      <c r="E780" s="13" t="str">
        <f t="shared" si="172"/>
        <v>CHP1_M12_M_BP_Motor_var</v>
      </c>
      <c r="F780" s="14" t="str">
        <f t="shared" si="173"/>
        <v>BP_Motor_var_RMD_Time</v>
      </c>
      <c r="G780" s="10" t="str">
        <f t="shared" si="174"/>
        <v>CHP1_M12_M_RMD_Time</v>
      </c>
      <c r="H780" s="10" t="str">
        <f>VLOOKUP(基本表格!E780,起始地址定义!A:D,4,FALSE)&amp;" "&amp;Q780</f>
        <v>2415+P6-M15 1#刨片机润滑油冷却风扇 电机控制 右跑偏检测时间</v>
      </c>
      <c r="I780" s="10" t="str">
        <f t="shared" si="175"/>
        <v>DB1100,INT1814</v>
      </c>
      <c r="J780" s="13" t="str">
        <f>VLOOKUP(E780,起始地址定义!A:D,2,FALSE)</f>
        <v>DB1100</v>
      </c>
      <c r="K780" s="12" t="str">
        <f t="shared" si="176"/>
        <v>INT1814</v>
      </c>
      <c r="L780" s="13">
        <f>VLOOKUP(E780,起始地址定义!A:D,3,FALSE)</f>
        <v>1800</v>
      </c>
      <c r="M780" s="14">
        <f>VLOOKUP($F780,类型描述及偏移量!$C:$H,2,FALSE)</f>
        <v>14</v>
      </c>
      <c r="N780" s="14" t="str">
        <f>VLOOKUP($F780,类型描述及偏移量!$C:$H,3,FALSE)</f>
        <v>整型</v>
      </c>
      <c r="O780" s="14" t="str">
        <f>VLOOKUP($F780,类型描述及偏移量!$C:$H,4,FALSE)</f>
        <v>None</v>
      </c>
      <c r="P780" s="14" t="str">
        <f>VLOOKUP($F780,类型描述及偏移量!$C:$H,5,FALSE)</f>
        <v>No</v>
      </c>
      <c r="Q780" s="14" t="str">
        <f>VLOOKUP($F780,类型描述及偏移量!$C:$H,6,FALSE)</f>
        <v>右跑偏检测时间</v>
      </c>
    </row>
    <row r="781" hidden="1" spans="1:17">
      <c r="A781" s="12" t="str">
        <f t="shared" si="168"/>
        <v>CHP1</v>
      </c>
      <c r="B781" s="12" t="str">
        <f t="shared" si="169"/>
        <v>M12_M</v>
      </c>
      <c r="C781" s="12" t="str">
        <f t="shared" si="170"/>
        <v>Motor_Delta</v>
      </c>
      <c r="D781" s="12" t="str">
        <f t="shared" si="171"/>
        <v>BP_Motor_var</v>
      </c>
      <c r="E781" s="13" t="str">
        <f t="shared" si="172"/>
        <v>CHP1_M12_M_BP_Motor_var</v>
      </c>
      <c r="F781" s="14" t="str">
        <f t="shared" si="173"/>
        <v>BP_Motor_var_Motor_Delta</v>
      </c>
      <c r="G781" s="10" t="str">
        <f t="shared" si="174"/>
        <v>CHP1_M12_M_Motor_Delta</v>
      </c>
      <c r="H781" s="10" t="str">
        <f>VLOOKUP(基本表格!E781,起始地址定义!A:D,4,FALSE)&amp;" "&amp;Q781</f>
        <v>2415+P6-M15 1#刨片机润滑油冷却风扇 电机控制 三角型</v>
      </c>
      <c r="I781" s="10" t="str">
        <f t="shared" si="175"/>
        <v>DB1100,X1816.0</v>
      </c>
      <c r="J781" s="13" t="str">
        <f>VLOOKUP(E781,起始地址定义!A:D,2,FALSE)</f>
        <v>DB1100</v>
      </c>
      <c r="K781" s="12" t="str">
        <f t="shared" si="176"/>
        <v>X1816.0</v>
      </c>
      <c r="L781" s="13">
        <f>VLOOKUP(E781,起始地址定义!A:D,3,FALSE)</f>
        <v>1800</v>
      </c>
      <c r="M781" s="14">
        <f>VLOOKUP($F781,类型描述及偏移量!$C:$H,2,FALSE)</f>
        <v>16</v>
      </c>
      <c r="N781" s="14" t="str">
        <f>VLOOKUP($F781,类型描述及偏移量!$C:$H,3,FALSE)</f>
        <v>离散</v>
      </c>
      <c r="O781" s="14" t="str">
        <f>VLOOKUP($F781,类型描述及偏移量!$C:$H,4,FALSE)</f>
        <v>None</v>
      </c>
      <c r="P781" s="14" t="str">
        <f>VLOOKUP($F781,类型描述及偏移量!$C:$H,5,FALSE)</f>
        <v>Yes</v>
      </c>
      <c r="Q781" s="14" t="str">
        <f>VLOOKUP($F781,类型描述及偏移量!$C:$H,6,FALSE)</f>
        <v>三角型</v>
      </c>
    </row>
    <row r="782" hidden="1" spans="1:17">
      <c r="A782" s="12" t="str">
        <f t="shared" si="168"/>
        <v>CHP1</v>
      </c>
      <c r="B782" s="12" t="str">
        <f t="shared" si="169"/>
        <v>M12_M</v>
      </c>
      <c r="C782" s="12" t="str">
        <f t="shared" si="170"/>
        <v>Motor_Wye</v>
      </c>
      <c r="D782" s="12" t="str">
        <f t="shared" si="171"/>
        <v>BP_Motor_var</v>
      </c>
      <c r="E782" s="13" t="str">
        <f t="shared" si="172"/>
        <v>CHP1_M12_M_BP_Motor_var</v>
      </c>
      <c r="F782" s="14" t="str">
        <f t="shared" si="173"/>
        <v>BP_Motor_var_Motor_Wye</v>
      </c>
      <c r="G782" s="10" t="str">
        <f t="shared" si="174"/>
        <v>CHP1_M12_M_Motor_Wye</v>
      </c>
      <c r="H782" s="10" t="str">
        <f>VLOOKUP(基本表格!E782,起始地址定义!A:D,4,FALSE)&amp;" "&amp;Q782</f>
        <v>2415+P6-M15 1#刨片机润滑油冷却风扇 电机控制 星型</v>
      </c>
      <c r="I782" s="10" t="str">
        <f t="shared" si="175"/>
        <v>DB1100,X1816.1</v>
      </c>
      <c r="J782" s="13" t="str">
        <f>VLOOKUP(E782,起始地址定义!A:D,2,FALSE)</f>
        <v>DB1100</v>
      </c>
      <c r="K782" s="12" t="str">
        <f t="shared" si="176"/>
        <v>X1816.1</v>
      </c>
      <c r="L782" s="13">
        <f>VLOOKUP(E782,起始地址定义!A:D,3,FALSE)</f>
        <v>1800</v>
      </c>
      <c r="M782" s="14">
        <f>VLOOKUP($F782,类型描述及偏移量!$C:$H,2,FALSE)</f>
        <v>16.1</v>
      </c>
      <c r="N782" s="14" t="str">
        <f>VLOOKUP($F782,类型描述及偏移量!$C:$H,3,FALSE)</f>
        <v>离散</v>
      </c>
      <c r="O782" s="14" t="str">
        <f>VLOOKUP($F782,类型描述及偏移量!$C:$H,4,FALSE)</f>
        <v>None</v>
      </c>
      <c r="P782" s="14" t="str">
        <f>VLOOKUP($F782,类型描述及偏移量!$C:$H,5,FALSE)</f>
        <v>Yes</v>
      </c>
      <c r="Q782" s="14" t="str">
        <f>VLOOKUP($F782,类型描述及偏移量!$C:$H,6,FALSE)</f>
        <v>星型</v>
      </c>
    </row>
    <row r="783" hidden="1" spans="1:17">
      <c r="A783" s="12" t="str">
        <f t="shared" si="168"/>
        <v>CHP1</v>
      </c>
      <c r="B783" s="12" t="str">
        <f t="shared" si="169"/>
        <v>M12_M</v>
      </c>
      <c r="C783" s="12" t="str">
        <f t="shared" si="170"/>
        <v>MSD</v>
      </c>
      <c r="D783" s="12" t="str">
        <f t="shared" si="171"/>
        <v>BP_Motor_var</v>
      </c>
      <c r="E783" s="13" t="str">
        <f t="shared" si="172"/>
        <v>CHP1_M12_M_BP_Motor_var</v>
      </c>
      <c r="F783" s="14" t="str">
        <f t="shared" si="173"/>
        <v>BP_Motor_var_MSD</v>
      </c>
      <c r="G783" s="10" t="str">
        <f t="shared" si="174"/>
        <v>CHP1_M12_M_MSD</v>
      </c>
      <c r="H783" s="10" t="str">
        <f>VLOOKUP(基本表格!E783,起始地址定义!A:D,4,FALSE)&amp;" "&amp;Q783</f>
        <v>2415+P6-M15 1#刨片机润滑油冷却风扇 电机控制 维修开关</v>
      </c>
      <c r="I783" s="10" t="str">
        <f t="shared" si="175"/>
        <v>DB1100,X1816.2</v>
      </c>
      <c r="J783" s="13" t="str">
        <f>VLOOKUP(E783,起始地址定义!A:D,2,FALSE)</f>
        <v>DB1100</v>
      </c>
      <c r="K783" s="12" t="str">
        <f t="shared" si="176"/>
        <v>X1816.2</v>
      </c>
      <c r="L783" s="13">
        <f>VLOOKUP(E783,起始地址定义!A:D,3,FALSE)</f>
        <v>1800</v>
      </c>
      <c r="M783" s="14">
        <f>VLOOKUP($F783,类型描述及偏移量!$C:$H,2,FALSE)</f>
        <v>16.2</v>
      </c>
      <c r="N783" s="14" t="str">
        <f>VLOOKUP($F783,类型描述及偏移量!$C:$H,3,FALSE)</f>
        <v>离散</v>
      </c>
      <c r="O783" s="14" t="str">
        <f>VLOOKUP($F783,类型描述及偏移量!$C:$H,4,FALSE)</f>
        <v>On</v>
      </c>
      <c r="P783" s="14" t="str">
        <f>VLOOKUP($F783,类型描述及偏移量!$C:$H,5,FALSE)</f>
        <v>Yes</v>
      </c>
      <c r="Q783" s="14" t="str">
        <f>VLOOKUP($F783,类型描述及偏移量!$C:$H,6,FALSE)</f>
        <v>维修开关</v>
      </c>
    </row>
    <row r="784" hidden="1" spans="1:17">
      <c r="A784" s="12" t="str">
        <f t="shared" si="168"/>
        <v>CHP1</v>
      </c>
      <c r="B784" s="12" t="str">
        <f t="shared" si="169"/>
        <v>M12_M</v>
      </c>
      <c r="C784" s="12" t="str">
        <f t="shared" si="170"/>
        <v>LMD_CHK_2</v>
      </c>
      <c r="D784" s="12" t="str">
        <f t="shared" si="171"/>
        <v>BP_Motor_var</v>
      </c>
      <c r="E784" s="13" t="str">
        <f t="shared" si="172"/>
        <v>CHP1_M12_M_BP_Motor_var</v>
      </c>
      <c r="F784" s="14" t="str">
        <f t="shared" si="173"/>
        <v>BP_Motor_var_LMD_CHK_2</v>
      </c>
      <c r="G784" s="10" t="str">
        <f t="shared" si="174"/>
        <v>CHP1_M12_M_LMD_CHK_2</v>
      </c>
      <c r="H784" s="10" t="str">
        <f>VLOOKUP(基本表格!E784,起始地址定义!A:D,4,FALSE)&amp;" "&amp;Q784</f>
        <v>2415+P6-M15 1#刨片机润滑油冷却风扇 电机控制 左跑偏2检测</v>
      </c>
      <c r="I784" s="10" t="str">
        <f t="shared" si="175"/>
        <v>DB1100,X1816.3</v>
      </c>
      <c r="J784" s="13" t="str">
        <f>VLOOKUP(E784,起始地址定义!A:D,2,FALSE)</f>
        <v>DB1100</v>
      </c>
      <c r="K784" s="12" t="str">
        <f t="shared" si="176"/>
        <v>X1816.3</v>
      </c>
      <c r="L784" s="13">
        <f>VLOOKUP(E784,起始地址定义!A:D,3,FALSE)</f>
        <v>1800</v>
      </c>
      <c r="M784" s="14">
        <f>VLOOKUP($F784,类型描述及偏移量!$C:$H,2,FALSE)</f>
        <v>16.3</v>
      </c>
      <c r="N784" s="14" t="str">
        <f>VLOOKUP($F784,类型描述及偏移量!$C:$H,3,FALSE)</f>
        <v>离散</v>
      </c>
      <c r="O784" s="14" t="str">
        <f>VLOOKUP($F784,类型描述及偏移量!$C:$H,4,FALSE)</f>
        <v>None</v>
      </c>
      <c r="P784" s="14" t="str">
        <f>VLOOKUP($F784,类型描述及偏移量!$C:$H,5,FALSE)</f>
        <v>Yes</v>
      </c>
      <c r="Q784" s="14" t="str">
        <f>VLOOKUP($F784,类型描述及偏移量!$C:$H,6,FALSE)</f>
        <v>左跑偏2检测</v>
      </c>
    </row>
    <row r="785" hidden="1" spans="1:17">
      <c r="A785" s="12" t="str">
        <f t="shared" si="168"/>
        <v>CHP1</v>
      </c>
      <c r="B785" s="12" t="str">
        <f t="shared" si="169"/>
        <v>M12_M</v>
      </c>
      <c r="C785" s="12" t="str">
        <f t="shared" si="170"/>
        <v>RMD_CHK_2</v>
      </c>
      <c r="D785" s="12" t="str">
        <f t="shared" si="171"/>
        <v>BP_Motor_var</v>
      </c>
      <c r="E785" s="13" t="str">
        <f t="shared" si="172"/>
        <v>CHP1_M12_M_BP_Motor_var</v>
      </c>
      <c r="F785" s="14" t="str">
        <f t="shared" si="173"/>
        <v>BP_Motor_var_RMD_CHK_2</v>
      </c>
      <c r="G785" s="10" t="str">
        <f t="shared" si="174"/>
        <v>CHP1_M12_M_RMD_CHK_2</v>
      </c>
      <c r="H785" s="10" t="str">
        <f>VLOOKUP(基本表格!E785,起始地址定义!A:D,4,FALSE)&amp;" "&amp;Q785</f>
        <v>2415+P6-M15 1#刨片机润滑油冷却风扇 电机控制 右跑偏2检测</v>
      </c>
      <c r="I785" s="10" t="str">
        <f t="shared" si="175"/>
        <v>DB1100,X1816.4</v>
      </c>
      <c r="J785" s="13" t="str">
        <f>VLOOKUP(E785,起始地址定义!A:D,2,FALSE)</f>
        <v>DB1100</v>
      </c>
      <c r="K785" s="12" t="str">
        <f t="shared" si="176"/>
        <v>X1816.4</v>
      </c>
      <c r="L785" s="13">
        <f>VLOOKUP(E785,起始地址定义!A:D,3,FALSE)</f>
        <v>1800</v>
      </c>
      <c r="M785" s="14">
        <f>VLOOKUP($F785,类型描述及偏移量!$C:$H,2,FALSE)</f>
        <v>16.4</v>
      </c>
      <c r="N785" s="14" t="str">
        <f>VLOOKUP($F785,类型描述及偏移量!$C:$H,3,FALSE)</f>
        <v>离散</v>
      </c>
      <c r="O785" s="14" t="str">
        <f>VLOOKUP($F785,类型描述及偏移量!$C:$H,4,FALSE)</f>
        <v>None</v>
      </c>
      <c r="P785" s="14" t="str">
        <f>VLOOKUP($F785,类型描述及偏移量!$C:$H,5,FALSE)</f>
        <v>Yes</v>
      </c>
      <c r="Q785" s="14" t="str">
        <f>VLOOKUP($F785,类型描述及偏移量!$C:$H,6,FALSE)</f>
        <v>右跑偏2检测</v>
      </c>
    </row>
    <row r="786" hidden="1" spans="1:17">
      <c r="A786" s="12" t="str">
        <f t="shared" si="168"/>
        <v>CHP1</v>
      </c>
      <c r="B786" s="12" t="str">
        <f t="shared" si="169"/>
        <v>M12_M</v>
      </c>
      <c r="C786" s="12" t="str">
        <f t="shared" si="170"/>
        <v>InterStarTime</v>
      </c>
      <c r="D786" s="12" t="str">
        <f t="shared" si="171"/>
        <v>BP_Motor_var</v>
      </c>
      <c r="E786" s="13" t="str">
        <f t="shared" si="172"/>
        <v>CHP1_M12_M_BP_Motor_var</v>
      </c>
      <c r="F786" s="14" t="str">
        <f t="shared" si="173"/>
        <v>BP_Motor_var_InterStarTime</v>
      </c>
      <c r="G786" s="10" t="str">
        <f t="shared" si="174"/>
        <v>CHP1_M12_M_InterStarTime</v>
      </c>
      <c r="H786" s="10" t="str">
        <f>VLOOKUP(基本表格!E786,起始地址定义!A:D,4,FALSE)&amp;" "&amp;Q786</f>
        <v>2415+P6-M15 1#刨片机润滑油冷却风扇 电机控制 联动启动延时</v>
      </c>
      <c r="I786" s="10" t="str">
        <f t="shared" si="175"/>
        <v>DB1100,INT1818</v>
      </c>
      <c r="J786" s="13" t="str">
        <f>VLOOKUP(E786,起始地址定义!A:D,2,FALSE)</f>
        <v>DB1100</v>
      </c>
      <c r="K786" s="12" t="str">
        <f t="shared" si="176"/>
        <v>INT1818</v>
      </c>
      <c r="L786" s="13">
        <f>VLOOKUP(E786,起始地址定义!A:D,3,FALSE)</f>
        <v>1800</v>
      </c>
      <c r="M786" s="14">
        <f>VLOOKUP($F786,类型描述及偏移量!$C:$H,2,FALSE)</f>
        <v>18</v>
      </c>
      <c r="N786" s="14" t="str">
        <f>VLOOKUP($F786,类型描述及偏移量!$C:$H,3,FALSE)</f>
        <v>整型</v>
      </c>
      <c r="O786" s="14" t="str">
        <f>VLOOKUP($F786,类型描述及偏移量!$C:$H,4,FALSE)</f>
        <v>None</v>
      </c>
      <c r="P786" s="14" t="str">
        <f>VLOOKUP($F786,类型描述及偏移量!$C:$H,5,FALSE)</f>
        <v>No</v>
      </c>
      <c r="Q786" s="14" t="str">
        <f>VLOOKUP($F786,类型描述及偏移量!$C:$H,6,FALSE)</f>
        <v>联动启动延时</v>
      </c>
    </row>
    <row r="787" hidden="1" spans="1:17">
      <c r="A787" s="12" t="str">
        <f t="shared" si="168"/>
        <v>CHP1</v>
      </c>
      <c r="B787" s="12" t="str">
        <f t="shared" si="169"/>
        <v>M12_M</v>
      </c>
      <c r="C787" s="12" t="str">
        <f t="shared" si="170"/>
        <v>Alt_TMR</v>
      </c>
      <c r="D787" s="12" t="str">
        <f t="shared" si="171"/>
        <v>BP_Motor_var</v>
      </c>
      <c r="E787" s="13" t="str">
        <f t="shared" si="172"/>
        <v>CHP1_M12_M_BP_Motor_var</v>
      </c>
      <c r="F787" s="14" t="str">
        <f t="shared" si="173"/>
        <v>BP_Motor_var_Alt_TMR</v>
      </c>
      <c r="G787" s="10" t="str">
        <f t="shared" si="174"/>
        <v>CHP1_M12_M_Alt_TMR</v>
      </c>
      <c r="H787" s="10" t="str">
        <f>VLOOKUP(基本表格!E787,起始地址定义!A:D,4,FALSE)&amp;" "&amp;Q787</f>
        <v>2415+P6-M15 1#刨片机润滑油冷却风扇 电机控制 起动转换时间 秒</v>
      </c>
      <c r="I787" s="10" t="str">
        <f t="shared" si="175"/>
        <v>DB1100,INT1820</v>
      </c>
      <c r="J787" s="13" t="str">
        <f>VLOOKUP(E787,起始地址定义!A:D,2,FALSE)</f>
        <v>DB1100</v>
      </c>
      <c r="K787" s="12" t="str">
        <f t="shared" si="176"/>
        <v>INT1820</v>
      </c>
      <c r="L787" s="13">
        <f>VLOOKUP(E787,起始地址定义!A:D,3,FALSE)</f>
        <v>1800</v>
      </c>
      <c r="M787" s="14">
        <f>VLOOKUP($F787,类型描述及偏移量!$C:$H,2,FALSE)</f>
        <v>20</v>
      </c>
      <c r="N787" s="14" t="str">
        <f>VLOOKUP($F787,类型描述及偏移量!$C:$H,3,FALSE)</f>
        <v>整型</v>
      </c>
      <c r="O787" s="14" t="str">
        <f>VLOOKUP($F787,类型描述及偏移量!$C:$H,4,FALSE)</f>
        <v>None</v>
      </c>
      <c r="P787" s="14" t="str">
        <f>VLOOKUP($F787,类型描述及偏移量!$C:$H,5,FALSE)</f>
        <v>No</v>
      </c>
      <c r="Q787" s="14" t="str">
        <f>VLOOKUP($F787,类型描述及偏移量!$C:$H,6,FALSE)</f>
        <v>起动转换时间 秒</v>
      </c>
    </row>
    <row r="788" hidden="1" spans="1:17">
      <c r="A788" s="12" t="str">
        <f t="shared" si="168"/>
        <v>CHP1</v>
      </c>
      <c r="B788" s="12" t="str">
        <f t="shared" si="169"/>
        <v>M13_M</v>
      </c>
      <c r="C788" s="12" t="str">
        <f t="shared" si="170"/>
        <v>Enable</v>
      </c>
      <c r="D788" s="12" t="str">
        <f t="shared" si="171"/>
        <v>BP_Motor_var</v>
      </c>
      <c r="E788" s="13" t="str">
        <f t="shared" si="172"/>
        <v>CHP1_M13_M_BP_Motor_var</v>
      </c>
      <c r="F788" s="14" t="str">
        <f t="shared" si="173"/>
        <v>BP_Motor_var_Enable</v>
      </c>
      <c r="G788" s="10" t="str">
        <f t="shared" si="174"/>
        <v>CHP1_M13_M_Enable</v>
      </c>
      <c r="H788" s="10" t="str">
        <f>VLOOKUP(基本表格!E788,起始地址定义!A:D,4,FALSE)&amp;" "&amp;Q788</f>
        <v>2415+P6-FH1 1#刨片机润滑油加热器 电机控制 使能</v>
      </c>
      <c r="I788" s="10" t="str">
        <f t="shared" si="175"/>
        <v>DB1100,X1850.0</v>
      </c>
      <c r="J788" s="13" t="str">
        <f>VLOOKUP(E788,起始地址定义!A:D,2,FALSE)</f>
        <v>DB1100</v>
      </c>
      <c r="K788" s="12" t="str">
        <f t="shared" si="176"/>
        <v>X1850.0</v>
      </c>
      <c r="L788" s="13">
        <f>VLOOKUP(E788,起始地址定义!A:D,3,FALSE)</f>
        <v>1850</v>
      </c>
      <c r="M788" s="14">
        <f>VLOOKUP($F788,类型描述及偏移量!$C:$H,2,FALSE)</f>
        <v>0</v>
      </c>
      <c r="N788" s="14" t="str">
        <f>VLOOKUP($F788,类型描述及偏移量!$C:$H,3,FALSE)</f>
        <v>离散</v>
      </c>
      <c r="O788" s="14" t="str">
        <f>VLOOKUP($F788,类型描述及偏移量!$C:$H,4,FALSE)</f>
        <v>None</v>
      </c>
      <c r="P788" s="14" t="str">
        <f>VLOOKUP($F788,类型描述及偏移量!$C:$H,5,FALSE)</f>
        <v>No</v>
      </c>
      <c r="Q788" s="14" t="str">
        <f>VLOOKUP($F788,类型描述及偏移量!$C:$H,6,FALSE)</f>
        <v>使能</v>
      </c>
    </row>
    <row r="789" hidden="1" spans="1:17">
      <c r="A789" s="12" t="str">
        <f t="shared" si="168"/>
        <v>CHP1</v>
      </c>
      <c r="B789" s="12" t="str">
        <f t="shared" si="169"/>
        <v>M13_M</v>
      </c>
      <c r="C789" s="12" t="str">
        <f t="shared" si="170"/>
        <v>Auto_Status</v>
      </c>
      <c r="D789" s="12" t="str">
        <f t="shared" si="171"/>
        <v>BP_Motor_var</v>
      </c>
      <c r="E789" s="13" t="str">
        <f t="shared" si="172"/>
        <v>CHP1_M13_M_BP_Motor_var</v>
      </c>
      <c r="F789" s="14" t="str">
        <f t="shared" si="173"/>
        <v>BP_Motor_var_Auto_Status</v>
      </c>
      <c r="G789" s="10" t="str">
        <f t="shared" si="174"/>
        <v>CHP1_M13_M_Auto_Status</v>
      </c>
      <c r="H789" s="10" t="str">
        <f>VLOOKUP(基本表格!E789,起始地址定义!A:D,4,FALSE)&amp;" "&amp;Q789</f>
        <v>2415+P6-FH1 1#刨片机润滑油加热器 电机控制 手自动状态</v>
      </c>
      <c r="I789" s="10" t="str">
        <f t="shared" si="175"/>
        <v>DB1100,X1850.3</v>
      </c>
      <c r="J789" s="13" t="str">
        <f>VLOOKUP(E789,起始地址定义!A:D,2,FALSE)</f>
        <v>DB1100</v>
      </c>
      <c r="K789" s="12" t="str">
        <f t="shared" si="176"/>
        <v>X1850.3</v>
      </c>
      <c r="L789" s="13">
        <f>VLOOKUP(E789,起始地址定义!A:D,3,FALSE)</f>
        <v>1850</v>
      </c>
      <c r="M789" s="14">
        <f>VLOOKUP($F789,类型描述及偏移量!$C:$H,2,FALSE)</f>
        <v>0.3</v>
      </c>
      <c r="N789" s="14" t="str">
        <f>VLOOKUP($F789,类型描述及偏移量!$C:$H,3,FALSE)</f>
        <v>离散</v>
      </c>
      <c r="O789" s="14" t="str">
        <f>VLOOKUP($F789,类型描述及偏移量!$C:$H,4,FALSE)</f>
        <v>None</v>
      </c>
      <c r="P789" s="14" t="str">
        <f>VLOOKUP($F789,类型描述及偏移量!$C:$H,5,FALSE)</f>
        <v>Yes</v>
      </c>
      <c r="Q789" s="14" t="str">
        <f>VLOOKUP($F789,类型描述及偏移量!$C:$H,6,FALSE)</f>
        <v>手自动状态</v>
      </c>
    </row>
    <row r="790" hidden="1" spans="1:17">
      <c r="A790" s="12" t="str">
        <f t="shared" si="168"/>
        <v>CHP1</v>
      </c>
      <c r="B790" s="12" t="str">
        <f t="shared" si="169"/>
        <v>M13_M</v>
      </c>
      <c r="C790" s="12" t="str">
        <f t="shared" si="170"/>
        <v>Loc_Rem</v>
      </c>
      <c r="D790" s="12" t="str">
        <f t="shared" si="171"/>
        <v>BP_Motor_var</v>
      </c>
      <c r="E790" s="13" t="str">
        <f t="shared" si="172"/>
        <v>CHP1_M13_M_BP_Motor_var</v>
      </c>
      <c r="F790" s="14" t="str">
        <f t="shared" si="173"/>
        <v>BP_Motor_var_Loc_Rem</v>
      </c>
      <c r="G790" s="10" t="str">
        <f t="shared" si="174"/>
        <v>CHP1_M13_M_Loc_Rem</v>
      </c>
      <c r="H790" s="10" t="str">
        <f>VLOOKUP(基本表格!E790,起始地址定义!A:D,4,FALSE)&amp;" "&amp;Q790</f>
        <v>2415+P6-FH1 1#刨片机润滑油加热器 电机控制 本地/远程(检修/待机）</v>
      </c>
      <c r="I790" s="10" t="str">
        <f t="shared" si="175"/>
        <v>DB1100,X1850.4</v>
      </c>
      <c r="J790" s="13" t="str">
        <f>VLOOKUP(E790,起始地址定义!A:D,2,FALSE)</f>
        <v>DB1100</v>
      </c>
      <c r="K790" s="12" t="str">
        <f t="shared" si="176"/>
        <v>X1850.4</v>
      </c>
      <c r="L790" s="13">
        <f>VLOOKUP(E790,起始地址定义!A:D,3,FALSE)</f>
        <v>1850</v>
      </c>
      <c r="M790" s="14">
        <f>VLOOKUP($F790,类型描述及偏移量!$C:$H,2,FALSE)</f>
        <v>0.4</v>
      </c>
      <c r="N790" s="14" t="str">
        <f>VLOOKUP($F790,类型描述及偏移量!$C:$H,3,FALSE)</f>
        <v>离散</v>
      </c>
      <c r="O790" s="14" t="str">
        <f>VLOOKUP($F790,类型描述及偏移量!$C:$H,4,FALSE)</f>
        <v>None</v>
      </c>
      <c r="P790" s="14" t="str">
        <f>VLOOKUP($F790,类型描述及偏移量!$C:$H,5,FALSE)</f>
        <v>Yes</v>
      </c>
      <c r="Q790" s="14" t="str">
        <f>VLOOKUP($F790,类型描述及偏移量!$C:$H,6,FALSE)</f>
        <v>本地/远程(检修/待机）</v>
      </c>
    </row>
    <row r="791" hidden="1" spans="1:17">
      <c r="A791" s="12" t="str">
        <f t="shared" si="168"/>
        <v>CHP1</v>
      </c>
      <c r="B791" s="12" t="str">
        <f t="shared" si="169"/>
        <v>M13_M</v>
      </c>
      <c r="C791" s="12" t="str">
        <f t="shared" si="170"/>
        <v>ON_HMI</v>
      </c>
      <c r="D791" s="12" t="str">
        <f t="shared" si="171"/>
        <v>BP_Motor_var</v>
      </c>
      <c r="E791" s="13" t="str">
        <f t="shared" si="172"/>
        <v>CHP1_M13_M_BP_Motor_var</v>
      </c>
      <c r="F791" s="14" t="str">
        <f t="shared" si="173"/>
        <v>BP_Motor_var_ON_HMI</v>
      </c>
      <c r="G791" s="10" t="str">
        <f t="shared" si="174"/>
        <v>CHP1_M13_M_ON_HMI</v>
      </c>
      <c r="H791" s="10" t="str">
        <f>VLOOKUP(基本表格!E791,起始地址定义!A:D,4,FALSE)&amp;" "&amp;Q791</f>
        <v>2415+P6-FH1 1#刨片机润滑油加热器 电机控制 开启_上位机(正转)</v>
      </c>
      <c r="I791" s="10" t="str">
        <f t="shared" si="175"/>
        <v>DB1100,X1850.6</v>
      </c>
      <c r="J791" s="13" t="str">
        <f>VLOOKUP(E791,起始地址定义!A:D,2,FALSE)</f>
        <v>DB1100</v>
      </c>
      <c r="K791" s="12" t="str">
        <f t="shared" si="176"/>
        <v>X1850.6</v>
      </c>
      <c r="L791" s="13">
        <f>VLOOKUP(E791,起始地址定义!A:D,3,FALSE)</f>
        <v>1850</v>
      </c>
      <c r="M791" s="14">
        <f>VLOOKUP($F791,类型描述及偏移量!$C:$H,2,FALSE)</f>
        <v>0.6</v>
      </c>
      <c r="N791" s="14" t="str">
        <f>VLOOKUP($F791,类型描述及偏移量!$C:$H,3,FALSE)</f>
        <v>离散</v>
      </c>
      <c r="O791" s="14" t="str">
        <f>VLOOKUP($F791,类型描述及偏移量!$C:$H,4,FALSE)</f>
        <v>None</v>
      </c>
      <c r="P791" s="14" t="str">
        <f>VLOOKUP($F791,类型描述及偏移量!$C:$H,5,FALSE)</f>
        <v>No</v>
      </c>
      <c r="Q791" s="14" t="str">
        <f>VLOOKUP($F791,类型描述及偏移量!$C:$H,6,FALSE)</f>
        <v>开启_上位机(正转)</v>
      </c>
    </row>
    <row r="792" hidden="1" spans="1:17">
      <c r="A792" s="12" t="str">
        <f t="shared" si="168"/>
        <v>CHP1</v>
      </c>
      <c r="B792" s="12" t="str">
        <f t="shared" si="169"/>
        <v>M13_M</v>
      </c>
      <c r="C792" s="12" t="str">
        <f t="shared" si="170"/>
        <v>OFF_HMI</v>
      </c>
      <c r="D792" s="12" t="str">
        <f t="shared" si="171"/>
        <v>BP_Motor_var</v>
      </c>
      <c r="E792" s="13" t="str">
        <f t="shared" si="172"/>
        <v>CHP1_M13_M_BP_Motor_var</v>
      </c>
      <c r="F792" s="14" t="str">
        <f t="shared" si="173"/>
        <v>BP_Motor_var_OFF_HMI</v>
      </c>
      <c r="G792" s="10" t="str">
        <f t="shared" si="174"/>
        <v>CHP1_M13_M_OFF_HMI</v>
      </c>
      <c r="H792" s="10" t="str">
        <f>VLOOKUP(基本表格!E792,起始地址定义!A:D,4,FALSE)&amp;" "&amp;Q792</f>
        <v>2415+P6-FH1 1#刨片机润滑油加热器 电机控制 停止_上位机(反转)</v>
      </c>
      <c r="I792" s="10" t="str">
        <f t="shared" si="175"/>
        <v>DB1100,X1851.0</v>
      </c>
      <c r="J792" s="13" t="str">
        <f>VLOOKUP(E792,起始地址定义!A:D,2,FALSE)</f>
        <v>DB1100</v>
      </c>
      <c r="K792" s="12" t="str">
        <f t="shared" si="176"/>
        <v>X1851.0</v>
      </c>
      <c r="L792" s="13">
        <f>VLOOKUP(E792,起始地址定义!A:D,3,FALSE)</f>
        <v>1850</v>
      </c>
      <c r="M792" s="14">
        <f>VLOOKUP($F792,类型描述及偏移量!$C:$H,2,FALSE)</f>
        <v>1</v>
      </c>
      <c r="N792" s="14" t="str">
        <f>VLOOKUP($F792,类型描述及偏移量!$C:$H,3,FALSE)</f>
        <v>离散</v>
      </c>
      <c r="O792" s="14" t="str">
        <f>VLOOKUP($F792,类型描述及偏移量!$C:$H,4,FALSE)</f>
        <v>None</v>
      </c>
      <c r="P792" s="14" t="str">
        <f>VLOOKUP($F792,类型描述及偏移量!$C:$H,5,FALSE)</f>
        <v>No</v>
      </c>
      <c r="Q792" s="14" t="str">
        <f>VLOOKUP($F792,类型描述及偏移量!$C:$H,6,FALSE)</f>
        <v>停止_上位机(反转)</v>
      </c>
    </row>
    <row r="793" hidden="1" spans="1:17">
      <c r="A793" s="12" t="str">
        <f t="shared" ref="A793:A824" si="177">A751</f>
        <v>CHP1</v>
      </c>
      <c r="B793" s="12" t="str">
        <f t="shared" ref="B793:B824" si="178">"M"&amp;RIGHT(LEFT(B751,FIND("_",B751,1)-1),LEN(LEFT(B751,FIND("_",B751,1)-1))-1)+1&amp;"_"&amp;RIGHT(B751,LEN(B751)-FIND("_",B751,1))</f>
        <v>M13_M</v>
      </c>
      <c r="C793" s="12" t="str">
        <f t="shared" ref="C793:C824" si="179">C751</f>
        <v>Fan</v>
      </c>
      <c r="D793" s="12" t="str">
        <f t="shared" ref="D793:D824" si="180">D751</f>
        <v>BP_Motor_var</v>
      </c>
      <c r="E793" s="13" t="str">
        <f t="shared" ref="E793:E824" si="181">A793&amp;"_"&amp;B793&amp;"_"&amp;D793</f>
        <v>CHP1_M13_M_BP_Motor_var</v>
      </c>
      <c r="F793" s="14" t="str">
        <f t="shared" ref="F793:F824" si="182">D793&amp;"_"&amp;C793</f>
        <v>BP_Motor_var_Fan</v>
      </c>
      <c r="G793" s="10" t="str">
        <f t="shared" ref="G793:G824" si="183">A793&amp;"_"&amp;IF(B793="DB","",B793&amp;"_")&amp;C793</f>
        <v>CHP1_M13_M_Fan</v>
      </c>
      <c r="H793" s="10" t="str">
        <f>VLOOKUP(基本表格!E793,起始地址定义!A:D,4,FALSE)&amp;" "&amp;Q793</f>
        <v>2415+P6-FH1 1#刨片机润滑油加热器 电机控制 通风扇</v>
      </c>
      <c r="I793" s="10" t="str">
        <f t="shared" ref="I793:I824" si="184">J793&amp;","&amp;K793</f>
        <v>DB1100,X1851.1</v>
      </c>
      <c r="J793" s="13" t="str">
        <f>VLOOKUP(E793,起始地址定义!A:D,2,FALSE)</f>
        <v>DB1100</v>
      </c>
      <c r="K793" s="12" t="str">
        <f t="shared" ref="K793:K824" si="185">IF(N793="离散","X",IF(N793="实型","REAL","INT"))&amp;IF(N793="离散",TEXT(L793+M793,"0.0"),L793+M793)</f>
        <v>X1851.1</v>
      </c>
      <c r="L793" s="13">
        <f>VLOOKUP(E793,起始地址定义!A:D,3,FALSE)</f>
        <v>1850</v>
      </c>
      <c r="M793" s="14">
        <f>VLOOKUP($F793,类型描述及偏移量!$C:$H,2,FALSE)</f>
        <v>1.1</v>
      </c>
      <c r="N793" s="14" t="str">
        <f>VLOOKUP($F793,类型描述及偏移量!$C:$H,3,FALSE)</f>
        <v>离散</v>
      </c>
      <c r="O793" s="14" t="str">
        <f>VLOOKUP($F793,类型描述及偏移量!$C:$H,4,FALSE)</f>
        <v>None</v>
      </c>
      <c r="P793" s="14" t="str">
        <f>VLOOKUP($F793,类型描述及偏移量!$C:$H,5,FALSE)</f>
        <v>Yes</v>
      </c>
      <c r="Q793" s="14" t="str">
        <f>VLOOKUP($F793,类型描述及偏移量!$C:$H,6,FALSE)</f>
        <v>通风扇</v>
      </c>
    </row>
    <row r="794" hidden="1" spans="1:17">
      <c r="A794" s="12" t="str">
        <f t="shared" si="177"/>
        <v>CHP1</v>
      </c>
      <c r="B794" s="12" t="str">
        <f t="shared" si="178"/>
        <v>M13_M</v>
      </c>
      <c r="C794" s="12" t="str">
        <f t="shared" si="179"/>
        <v>Motor</v>
      </c>
      <c r="D794" s="12" t="str">
        <f t="shared" si="180"/>
        <v>BP_Motor_var</v>
      </c>
      <c r="E794" s="13" t="str">
        <f t="shared" si="181"/>
        <v>CHP1_M13_M_BP_Motor_var</v>
      </c>
      <c r="F794" s="14" t="str">
        <f t="shared" si="182"/>
        <v>BP_Motor_var_Motor</v>
      </c>
      <c r="G794" s="10" t="str">
        <f t="shared" si="183"/>
        <v>CHP1_M13_M_Motor</v>
      </c>
      <c r="H794" s="10" t="str">
        <f>VLOOKUP(基本表格!E794,起始地址定义!A:D,4,FALSE)&amp;" "&amp;Q794</f>
        <v>2415+P6-FH1 1#刨片机润滑油加热器 电机控制 电机(正转）</v>
      </c>
      <c r="I794" s="10" t="str">
        <f t="shared" si="184"/>
        <v>DB1100,X1851.2</v>
      </c>
      <c r="J794" s="13" t="str">
        <f>VLOOKUP(E794,起始地址定义!A:D,2,FALSE)</f>
        <v>DB1100</v>
      </c>
      <c r="K794" s="12" t="str">
        <f t="shared" si="185"/>
        <v>X1851.2</v>
      </c>
      <c r="L794" s="13">
        <f>VLOOKUP(E794,起始地址定义!A:D,3,FALSE)</f>
        <v>1850</v>
      </c>
      <c r="M794" s="14">
        <f>VLOOKUP($F794,类型描述及偏移量!$C:$H,2,FALSE)</f>
        <v>1.2</v>
      </c>
      <c r="N794" s="14" t="str">
        <f>VLOOKUP($F794,类型描述及偏移量!$C:$H,3,FALSE)</f>
        <v>离散</v>
      </c>
      <c r="O794" s="14" t="str">
        <f>VLOOKUP($F794,类型描述及偏移量!$C:$H,4,FALSE)</f>
        <v>None</v>
      </c>
      <c r="P794" s="14" t="str">
        <f>VLOOKUP($F794,类型描述及偏移量!$C:$H,5,FALSE)</f>
        <v>Yes</v>
      </c>
      <c r="Q794" s="14" t="str">
        <f>VLOOKUP($F794,类型描述及偏移量!$C:$H,6,FALSE)</f>
        <v>电机(正转）</v>
      </c>
    </row>
    <row r="795" hidden="1" spans="1:17">
      <c r="A795" s="12" t="str">
        <f t="shared" si="177"/>
        <v>CHP1</v>
      </c>
      <c r="B795" s="12" t="str">
        <f t="shared" si="178"/>
        <v>M13_M</v>
      </c>
      <c r="C795" s="12" t="str">
        <f t="shared" si="179"/>
        <v>OL</v>
      </c>
      <c r="D795" s="12" t="str">
        <f t="shared" si="180"/>
        <v>BP_Motor_var</v>
      </c>
      <c r="E795" s="13" t="str">
        <f t="shared" si="181"/>
        <v>CHP1_M13_M_BP_Motor_var</v>
      </c>
      <c r="F795" s="14" t="str">
        <f t="shared" si="182"/>
        <v>BP_Motor_var_OL</v>
      </c>
      <c r="G795" s="10" t="str">
        <f t="shared" si="183"/>
        <v>CHP1_M13_M_OL</v>
      </c>
      <c r="H795" s="10" t="str">
        <f>VLOOKUP(基本表格!E795,起始地址定义!A:D,4,FALSE)&amp;" "&amp;Q795</f>
        <v>2415+P6-FH1 1#刨片机润滑油加热器 电机控制 电机过载</v>
      </c>
      <c r="I795" s="10" t="str">
        <f t="shared" si="184"/>
        <v>DB1100,X1851.3</v>
      </c>
      <c r="J795" s="13" t="str">
        <f>VLOOKUP(E795,起始地址定义!A:D,2,FALSE)</f>
        <v>DB1100</v>
      </c>
      <c r="K795" s="12" t="str">
        <f t="shared" si="185"/>
        <v>X1851.3</v>
      </c>
      <c r="L795" s="13">
        <f>VLOOKUP(E795,起始地址定义!A:D,3,FALSE)</f>
        <v>1850</v>
      </c>
      <c r="M795" s="14">
        <f>VLOOKUP($F795,类型描述及偏移量!$C:$H,2,FALSE)</f>
        <v>1.3</v>
      </c>
      <c r="N795" s="14" t="str">
        <f>VLOOKUP($F795,类型描述及偏移量!$C:$H,3,FALSE)</f>
        <v>离散</v>
      </c>
      <c r="O795" s="14" t="str">
        <f>VLOOKUP($F795,类型描述及偏移量!$C:$H,4,FALSE)</f>
        <v>On</v>
      </c>
      <c r="P795" s="14" t="str">
        <f>VLOOKUP($F795,类型描述及偏移量!$C:$H,5,FALSE)</f>
        <v>Yes</v>
      </c>
      <c r="Q795" s="14" t="str">
        <f>VLOOKUP($F795,类型描述及偏移量!$C:$H,6,FALSE)</f>
        <v>电机过载</v>
      </c>
    </row>
    <row r="796" hidden="1" spans="1:17">
      <c r="A796" s="12" t="str">
        <f t="shared" si="177"/>
        <v>CHP1</v>
      </c>
      <c r="B796" s="12" t="str">
        <f t="shared" si="178"/>
        <v>M13_M</v>
      </c>
      <c r="C796" s="12" t="str">
        <f t="shared" si="179"/>
        <v>Fan_OL</v>
      </c>
      <c r="D796" s="12" t="str">
        <f t="shared" si="180"/>
        <v>BP_Motor_var</v>
      </c>
      <c r="E796" s="13" t="str">
        <f t="shared" si="181"/>
        <v>CHP1_M13_M_BP_Motor_var</v>
      </c>
      <c r="F796" s="14" t="str">
        <f t="shared" si="182"/>
        <v>BP_Motor_var_Fan_OL</v>
      </c>
      <c r="G796" s="10" t="str">
        <f t="shared" si="183"/>
        <v>CHP1_M13_M_Fan_OL</v>
      </c>
      <c r="H796" s="10" t="str">
        <f>VLOOKUP(基本表格!E796,起始地址定义!A:D,4,FALSE)&amp;" "&amp;Q796</f>
        <v>2415+P6-FH1 1#刨片机润滑油加热器 电机控制 风扇过载</v>
      </c>
      <c r="I796" s="10" t="str">
        <f t="shared" si="184"/>
        <v>DB1100,X1851.4</v>
      </c>
      <c r="J796" s="13" t="str">
        <f>VLOOKUP(E796,起始地址定义!A:D,2,FALSE)</f>
        <v>DB1100</v>
      </c>
      <c r="K796" s="12" t="str">
        <f t="shared" si="185"/>
        <v>X1851.4</v>
      </c>
      <c r="L796" s="13">
        <f>VLOOKUP(E796,起始地址定义!A:D,3,FALSE)</f>
        <v>1850</v>
      </c>
      <c r="M796" s="14">
        <f>VLOOKUP($F796,类型描述及偏移量!$C:$H,2,FALSE)</f>
        <v>1.4</v>
      </c>
      <c r="N796" s="14" t="str">
        <f>VLOOKUP($F796,类型描述及偏移量!$C:$H,3,FALSE)</f>
        <v>离散</v>
      </c>
      <c r="O796" s="14" t="str">
        <f>VLOOKUP($F796,类型描述及偏移量!$C:$H,4,FALSE)</f>
        <v>On</v>
      </c>
      <c r="P796" s="14" t="str">
        <f>VLOOKUP($F796,类型描述及偏移量!$C:$H,5,FALSE)</f>
        <v>Yes</v>
      </c>
      <c r="Q796" s="14" t="str">
        <f>VLOOKUP($F796,类型描述及偏移量!$C:$H,6,FALSE)</f>
        <v>风扇过载</v>
      </c>
    </row>
    <row r="797" hidden="1" spans="1:17">
      <c r="A797" s="12" t="str">
        <f t="shared" si="177"/>
        <v>CHP1</v>
      </c>
      <c r="B797" s="12" t="str">
        <f t="shared" si="178"/>
        <v>M13_M</v>
      </c>
      <c r="C797" s="12" t="str">
        <f t="shared" si="179"/>
        <v>RunSig</v>
      </c>
      <c r="D797" s="12" t="str">
        <f t="shared" si="180"/>
        <v>BP_Motor_var</v>
      </c>
      <c r="E797" s="13" t="str">
        <f t="shared" si="181"/>
        <v>CHP1_M13_M_BP_Motor_var</v>
      </c>
      <c r="F797" s="14" t="str">
        <f t="shared" si="182"/>
        <v>BP_Motor_var_RunSig</v>
      </c>
      <c r="G797" s="10" t="str">
        <f t="shared" si="183"/>
        <v>CHP1_M13_M_RunSig</v>
      </c>
      <c r="H797" s="10" t="str">
        <f>VLOOKUP(基本表格!E797,起始地址定义!A:D,4,FALSE)&amp;" "&amp;Q797</f>
        <v>2415+P6-FH1 1#刨片机润滑油加热器 电机控制 电机运行指示</v>
      </c>
      <c r="I797" s="10" t="str">
        <f t="shared" si="184"/>
        <v>DB1100,X1851.5</v>
      </c>
      <c r="J797" s="13" t="str">
        <f>VLOOKUP(E797,起始地址定义!A:D,2,FALSE)</f>
        <v>DB1100</v>
      </c>
      <c r="K797" s="12" t="str">
        <f t="shared" si="185"/>
        <v>X1851.5</v>
      </c>
      <c r="L797" s="13">
        <f>VLOOKUP(E797,起始地址定义!A:D,3,FALSE)</f>
        <v>1850</v>
      </c>
      <c r="M797" s="14">
        <f>VLOOKUP($F797,类型描述及偏移量!$C:$H,2,FALSE)</f>
        <v>1.5</v>
      </c>
      <c r="N797" s="14" t="str">
        <f>VLOOKUP($F797,类型描述及偏移量!$C:$H,3,FALSE)</f>
        <v>离散</v>
      </c>
      <c r="O797" s="14" t="str">
        <f>VLOOKUP($F797,类型描述及偏移量!$C:$H,4,FALSE)</f>
        <v>None</v>
      </c>
      <c r="P797" s="14" t="str">
        <f>VLOOKUP($F797,类型描述及偏移量!$C:$H,5,FALSE)</f>
        <v>Yes</v>
      </c>
      <c r="Q797" s="14" t="str">
        <f>VLOOKUP($F797,类型描述及偏移量!$C:$H,6,FALSE)</f>
        <v>电机运行指示</v>
      </c>
    </row>
    <row r="798" hidden="1" spans="1:17">
      <c r="A798" s="12" t="str">
        <f t="shared" si="177"/>
        <v>CHP1</v>
      </c>
      <c r="B798" s="12" t="str">
        <f t="shared" si="178"/>
        <v>M13_M</v>
      </c>
      <c r="C798" s="12" t="str">
        <f t="shared" si="179"/>
        <v>Break_ALM</v>
      </c>
      <c r="D798" s="12" t="str">
        <f t="shared" si="180"/>
        <v>BP_Motor_var</v>
      </c>
      <c r="E798" s="13" t="str">
        <f t="shared" si="181"/>
        <v>CHP1_M13_M_BP_Motor_var</v>
      </c>
      <c r="F798" s="14" t="str">
        <f t="shared" si="182"/>
        <v>BP_Motor_var_Break_ALM</v>
      </c>
      <c r="G798" s="10" t="str">
        <f t="shared" si="183"/>
        <v>CHP1_M13_M_Break_ALM</v>
      </c>
      <c r="H798" s="10" t="str">
        <f>VLOOKUP(基本表格!E798,起始地址定义!A:D,4,FALSE)&amp;" "&amp;Q798</f>
        <v>2415+P6-FH1 1#刨片机润滑油加热器 电机控制 断链报警</v>
      </c>
      <c r="I798" s="10" t="str">
        <f t="shared" si="184"/>
        <v>DB1100,X1851.6</v>
      </c>
      <c r="J798" s="13" t="str">
        <f>VLOOKUP(E798,起始地址定义!A:D,2,FALSE)</f>
        <v>DB1100</v>
      </c>
      <c r="K798" s="12" t="str">
        <f t="shared" si="185"/>
        <v>X1851.6</v>
      </c>
      <c r="L798" s="13">
        <f>VLOOKUP(E798,起始地址定义!A:D,3,FALSE)</f>
        <v>1850</v>
      </c>
      <c r="M798" s="14">
        <f>VLOOKUP($F798,类型描述及偏移量!$C:$H,2,FALSE)</f>
        <v>1.6</v>
      </c>
      <c r="N798" s="14" t="str">
        <f>VLOOKUP($F798,类型描述及偏移量!$C:$H,3,FALSE)</f>
        <v>离散</v>
      </c>
      <c r="O798" s="14" t="str">
        <f>VLOOKUP($F798,类型描述及偏移量!$C:$H,4,FALSE)</f>
        <v>On</v>
      </c>
      <c r="P798" s="14" t="str">
        <f>VLOOKUP($F798,类型描述及偏移量!$C:$H,5,FALSE)</f>
        <v>Yes</v>
      </c>
      <c r="Q798" s="14" t="str">
        <f>VLOOKUP($F798,类型描述及偏移量!$C:$H,6,FALSE)</f>
        <v>断链报警</v>
      </c>
    </row>
    <row r="799" hidden="1" spans="1:17">
      <c r="A799" s="12" t="str">
        <f t="shared" si="177"/>
        <v>CHP1</v>
      </c>
      <c r="B799" s="12" t="str">
        <f t="shared" si="178"/>
        <v>M13_M</v>
      </c>
      <c r="C799" s="12" t="str">
        <f t="shared" si="179"/>
        <v>Break_CHK</v>
      </c>
      <c r="D799" s="12" t="str">
        <f t="shared" si="180"/>
        <v>BP_Motor_var</v>
      </c>
      <c r="E799" s="13" t="str">
        <f t="shared" si="181"/>
        <v>CHP1_M13_M_BP_Motor_var</v>
      </c>
      <c r="F799" s="14" t="str">
        <f t="shared" si="182"/>
        <v>BP_Motor_var_Break_CHK</v>
      </c>
      <c r="G799" s="10" t="str">
        <f t="shared" si="183"/>
        <v>CHP1_M13_M_Break_CHK</v>
      </c>
      <c r="H799" s="10" t="str">
        <f>VLOOKUP(基本表格!E799,起始地址定义!A:D,4,FALSE)&amp;" "&amp;Q799</f>
        <v>2415+P6-FH1 1#刨片机润滑油加热器 电机控制 断链检测</v>
      </c>
      <c r="I799" s="10" t="str">
        <f t="shared" si="184"/>
        <v>DB1100,X1851.7</v>
      </c>
      <c r="J799" s="13" t="str">
        <f>VLOOKUP(E799,起始地址定义!A:D,2,FALSE)</f>
        <v>DB1100</v>
      </c>
      <c r="K799" s="12" t="str">
        <f t="shared" si="185"/>
        <v>X1851.7</v>
      </c>
      <c r="L799" s="13">
        <f>VLOOKUP(E799,起始地址定义!A:D,3,FALSE)</f>
        <v>1850</v>
      </c>
      <c r="M799" s="14">
        <f>VLOOKUP($F799,类型描述及偏移量!$C:$H,2,FALSE)</f>
        <v>1.7</v>
      </c>
      <c r="N799" s="14" t="str">
        <f>VLOOKUP($F799,类型描述及偏移量!$C:$H,3,FALSE)</f>
        <v>离散</v>
      </c>
      <c r="O799" s="14" t="str">
        <f>VLOOKUP($F799,类型描述及偏移量!$C:$H,4,FALSE)</f>
        <v>None</v>
      </c>
      <c r="P799" s="14" t="str">
        <f>VLOOKUP($F799,类型描述及偏移量!$C:$H,5,FALSE)</f>
        <v>Yes</v>
      </c>
      <c r="Q799" s="14" t="str">
        <f>VLOOKUP($F799,类型描述及偏移量!$C:$H,6,FALSE)</f>
        <v>断链检测</v>
      </c>
    </row>
    <row r="800" hidden="1" spans="1:17">
      <c r="A800" s="12" t="str">
        <f t="shared" si="177"/>
        <v>CHP1</v>
      </c>
      <c r="B800" s="12" t="str">
        <f t="shared" si="178"/>
        <v>M13_M</v>
      </c>
      <c r="C800" s="12" t="str">
        <f t="shared" si="179"/>
        <v>INV_Res_HMI</v>
      </c>
      <c r="D800" s="12" t="str">
        <f t="shared" si="180"/>
        <v>BP_Motor_var</v>
      </c>
      <c r="E800" s="13" t="str">
        <f t="shared" si="181"/>
        <v>CHP1_M13_M_BP_Motor_var</v>
      </c>
      <c r="F800" s="14" t="str">
        <f t="shared" si="182"/>
        <v>BP_Motor_var_INV_Res_HMI</v>
      </c>
      <c r="G800" s="10" t="str">
        <f t="shared" si="183"/>
        <v>CHP1_M13_M_INV_Res_HMI</v>
      </c>
      <c r="H800" s="10" t="str">
        <f>VLOOKUP(基本表格!E800,起始地址定义!A:D,4,FALSE)&amp;" "&amp;Q800</f>
        <v>2415+P6-FH1 1#刨片机润滑油加热器 电机控制 复位</v>
      </c>
      <c r="I800" s="10" t="str">
        <f t="shared" si="184"/>
        <v>DB1100,X1852.0</v>
      </c>
      <c r="J800" s="13" t="str">
        <f>VLOOKUP(E800,起始地址定义!A:D,2,FALSE)</f>
        <v>DB1100</v>
      </c>
      <c r="K800" s="12" t="str">
        <f t="shared" si="185"/>
        <v>X1852.0</v>
      </c>
      <c r="L800" s="13">
        <f>VLOOKUP(E800,起始地址定义!A:D,3,FALSE)</f>
        <v>1850</v>
      </c>
      <c r="M800" s="14">
        <f>VLOOKUP($F800,类型描述及偏移量!$C:$H,2,FALSE)</f>
        <v>2</v>
      </c>
      <c r="N800" s="14" t="str">
        <f>VLOOKUP($F800,类型描述及偏移量!$C:$H,3,FALSE)</f>
        <v>离散</v>
      </c>
      <c r="O800" s="14" t="str">
        <f>VLOOKUP($F800,类型描述及偏移量!$C:$H,4,FALSE)</f>
        <v>None</v>
      </c>
      <c r="P800" s="14" t="str">
        <f>VLOOKUP($F800,类型描述及偏移量!$C:$H,5,FALSE)</f>
        <v>No</v>
      </c>
      <c r="Q800" s="14" t="str">
        <f>VLOOKUP($F800,类型描述及偏移量!$C:$H,6,FALSE)</f>
        <v>复位</v>
      </c>
    </row>
    <row r="801" hidden="1" spans="1:17">
      <c r="A801" s="12" t="str">
        <f t="shared" si="177"/>
        <v>CHP1</v>
      </c>
      <c r="B801" s="12" t="str">
        <f t="shared" si="178"/>
        <v>M13_M</v>
      </c>
      <c r="C801" s="12" t="str">
        <f t="shared" si="179"/>
        <v>Break_EN</v>
      </c>
      <c r="D801" s="12" t="str">
        <f t="shared" si="180"/>
        <v>BP_Motor_var</v>
      </c>
      <c r="E801" s="13" t="str">
        <f t="shared" si="181"/>
        <v>CHP1_M13_M_BP_Motor_var</v>
      </c>
      <c r="F801" s="14" t="str">
        <f t="shared" si="182"/>
        <v>BP_Motor_var_Break_EN</v>
      </c>
      <c r="G801" s="10" t="str">
        <f t="shared" si="183"/>
        <v>CHP1_M13_M_Break_EN</v>
      </c>
      <c r="H801" s="10" t="str">
        <f>VLOOKUP(基本表格!E801,起始地址定义!A:D,4,FALSE)&amp;" "&amp;Q801</f>
        <v>2415+P6-FH1 1#刨片机润滑油加热器 电机控制 断链保护使能</v>
      </c>
      <c r="I801" s="10" t="str">
        <f t="shared" si="184"/>
        <v>DB1100,X1852.1</v>
      </c>
      <c r="J801" s="13" t="str">
        <f>VLOOKUP(E801,起始地址定义!A:D,2,FALSE)</f>
        <v>DB1100</v>
      </c>
      <c r="K801" s="12" t="str">
        <f t="shared" si="185"/>
        <v>X1852.1</v>
      </c>
      <c r="L801" s="13">
        <f>VLOOKUP(E801,起始地址定义!A:D,3,FALSE)</f>
        <v>1850</v>
      </c>
      <c r="M801" s="14">
        <f>VLOOKUP($F801,类型描述及偏移量!$C:$H,2,FALSE)</f>
        <v>2.1</v>
      </c>
      <c r="N801" s="14" t="str">
        <f>VLOOKUP($F801,类型描述及偏移量!$C:$H,3,FALSE)</f>
        <v>离散</v>
      </c>
      <c r="O801" s="14" t="str">
        <f>VLOOKUP($F801,类型描述及偏移量!$C:$H,4,FALSE)</f>
        <v>None</v>
      </c>
      <c r="P801" s="14" t="str">
        <f>VLOOKUP($F801,类型描述及偏移量!$C:$H,5,FALSE)</f>
        <v>No</v>
      </c>
      <c r="Q801" s="14" t="str">
        <f>VLOOKUP($F801,类型描述及偏移量!$C:$H,6,FALSE)</f>
        <v>断链保护使能</v>
      </c>
    </row>
    <row r="802" hidden="1" spans="1:17">
      <c r="A802" s="12" t="str">
        <f t="shared" si="177"/>
        <v>CHP1</v>
      </c>
      <c r="B802" s="12" t="str">
        <f t="shared" si="178"/>
        <v>M13_M</v>
      </c>
      <c r="C802" s="12" t="str">
        <f t="shared" si="179"/>
        <v>Break_Stop</v>
      </c>
      <c r="D802" s="12" t="str">
        <f t="shared" si="180"/>
        <v>BP_Motor_var</v>
      </c>
      <c r="E802" s="13" t="str">
        <f t="shared" si="181"/>
        <v>CHP1_M13_M_BP_Motor_var</v>
      </c>
      <c r="F802" s="14" t="str">
        <f t="shared" si="182"/>
        <v>BP_Motor_var_Break_Stop</v>
      </c>
      <c r="G802" s="10" t="str">
        <f t="shared" si="183"/>
        <v>CHP1_M13_M_Break_Stop</v>
      </c>
      <c r="H802" s="10" t="str">
        <f>VLOOKUP(基本表格!E802,起始地址定义!A:D,4,FALSE)&amp;" "&amp;Q802</f>
        <v>2415+P6-FH1 1#刨片机润滑油加热器 电机控制 断链导致停机</v>
      </c>
      <c r="I802" s="10" t="str">
        <f t="shared" si="184"/>
        <v>DB1100,X1852.2</v>
      </c>
      <c r="J802" s="13" t="str">
        <f>VLOOKUP(E802,起始地址定义!A:D,2,FALSE)</f>
        <v>DB1100</v>
      </c>
      <c r="K802" s="12" t="str">
        <f t="shared" si="185"/>
        <v>X1852.2</v>
      </c>
      <c r="L802" s="13">
        <f>VLOOKUP(E802,起始地址定义!A:D,3,FALSE)</f>
        <v>1850</v>
      </c>
      <c r="M802" s="14">
        <f>VLOOKUP($F802,类型描述及偏移量!$C:$H,2,FALSE)</f>
        <v>2.2</v>
      </c>
      <c r="N802" s="14" t="str">
        <f>VLOOKUP($F802,类型描述及偏移量!$C:$H,3,FALSE)</f>
        <v>离散</v>
      </c>
      <c r="O802" s="14" t="str">
        <f>VLOOKUP($F802,类型描述及偏移量!$C:$H,4,FALSE)</f>
        <v>On</v>
      </c>
      <c r="P802" s="14" t="str">
        <f>VLOOKUP($F802,类型描述及偏移量!$C:$H,5,FALSE)</f>
        <v>Yes</v>
      </c>
      <c r="Q802" s="14" t="str">
        <f>VLOOKUP($F802,类型描述及偏移量!$C:$H,6,FALSE)</f>
        <v>断链导致停机</v>
      </c>
    </row>
    <row r="803" hidden="1" spans="1:17">
      <c r="A803" s="12" t="str">
        <f t="shared" si="177"/>
        <v>CHP1</v>
      </c>
      <c r="B803" s="12" t="str">
        <f t="shared" si="178"/>
        <v>M13_M</v>
      </c>
      <c r="C803" s="12" t="str">
        <f t="shared" si="179"/>
        <v>Motor_Back</v>
      </c>
      <c r="D803" s="12" t="str">
        <f t="shared" si="180"/>
        <v>BP_Motor_var</v>
      </c>
      <c r="E803" s="13" t="str">
        <f t="shared" si="181"/>
        <v>CHP1_M13_M_BP_Motor_var</v>
      </c>
      <c r="F803" s="14" t="str">
        <f t="shared" si="182"/>
        <v>BP_Motor_var_Motor_Back</v>
      </c>
      <c r="G803" s="10" t="str">
        <f t="shared" si="183"/>
        <v>CHP1_M13_M_Motor_Back</v>
      </c>
      <c r="H803" s="10" t="str">
        <f>VLOOKUP(基本表格!E803,起始地址定义!A:D,4,FALSE)&amp;" "&amp;Q803</f>
        <v>2415+P6-FH1 1#刨片机润滑油加热器 电机控制 电机(反转）</v>
      </c>
      <c r="I803" s="10" t="str">
        <f t="shared" si="184"/>
        <v>DB1100,X1852.3</v>
      </c>
      <c r="J803" s="13" t="str">
        <f>VLOOKUP(E803,起始地址定义!A:D,2,FALSE)</f>
        <v>DB1100</v>
      </c>
      <c r="K803" s="12" t="str">
        <f t="shared" si="185"/>
        <v>X1852.3</v>
      </c>
      <c r="L803" s="13">
        <f>VLOOKUP(E803,起始地址定义!A:D,3,FALSE)</f>
        <v>1850</v>
      </c>
      <c r="M803" s="14">
        <f>VLOOKUP($F803,类型描述及偏移量!$C:$H,2,FALSE)</f>
        <v>2.3</v>
      </c>
      <c r="N803" s="14" t="str">
        <f>VLOOKUP($F803,类型描述及偏移量!$C:$H,3,FALSE)</f>
        <v>离散</v>
      </c>
      <c r="O803" s="14" t="str">
        <f>VLOOKUP($F803,类型描述及偏移量!$C:$H,4,FALSE)</f>
        <v>None</v>
      </c>
      <c r="P803" s="14" t="str">
        <f>VLOOKUP($F803,类型描述及偏移量!$C:$H,5,FALSE)</f>
        <v>Yes</v>
      </c>
      <c r="Q803" s="14" t="str">
        <f>VLOOKUP($F803,类型描述及偏移量!$C:$H,6,FALSE)</f>
        <v>电机(反转）</v>
      </c>
    </row>
    <row r="804" hidden="1" spans="1:17">
      <c r="A804" s="12" t="str">
        <f t="shared" si="177"/>
        <v>CHP1</v>
      </c>
      <c r="B804" s="12" t="str">
        <f t="shared" si="178"/>
        <v>M13_M</v>
      </c>
      <c r="C804" s="12" t="str">
        <f t="shared" si="179"/>
        <v>Loc</v>
      </c>
      <c r="D804" s="12" t="str">
        <f t="shared" si="180"/>
        <v>BP_Motor_var</v>
      </c>
      <c r="E804" s="13" t="str">
        <f t="shared" si="181"/>
        <v>CHP1_M13_M_BP_Motor_var</v>
      </c>
      <c r="F804" s="14" t="str">
        <f t="shared" si="182"/>
        <v>BP_Motor_var_Loc</v>
      </c>
      <c r="G804" s="10" t="str">
        <f t="shared" si="183"/>
        <v>CHP1_M13_M_Loc</v>
      </c>
      <c r="H804" s="10" t="str">
        <f>VLOOKUP(基本表格!E804,起始地址定义!A:D,4,FALSE)&amp;" "&amp;Q804</f>
        <v>2415+P6-FH1 1#刨片机润滑油加热器 电机控制 本地</v>
      </c>
      <c r="I804" s="10" t="str">
        <f t="shared" si="184"/>
        <v>DB1100,X1852.4</v>
      </c>
      <c r="J804" s="13" t="str">
        <f>VLOOKUP(E804,起始地址定义!A:D,2,FALSE)</f>
        <v>DB1100</v>
      </c>
      <c r="K804" s="12" t="str">
        <f t="shared" si="185"/>
        <v>X1852.4</v>
      </c>
      <c r="L804" s="13">
        <f>VLOOKUP(E804,起始地址定义!A:D,3,FALSE)</f>
        <v>1850</v>
      </c>
      <c r="M804" s="14">
        <f>VLOOKUP($F804,类型描述及偏移量!$C:$H,2,FALSE)</f>
        <v>2.4</v>
      </c>
      <c r="N804" s="14" t="str">
        <f>VLOOKUP($F804,类型描述及偏移量!$C:$H,3,FALSE)</f>
        <v>离散</v>
      </c>
      <c r="O804" s="14" t="str">
        <f>VLOOKUP($F804,类型描述及偏移量!$C:$H,4,FALSE)</f>
        <v>None</v>
      </c>
      <c r="P804" s="14" t="str">
        <f>VLOOKUP($F804,类型描述及偏移量!$C:$H,5,FALSE)</f>
        <v>Yes</v>
      </c>
      <c r="Q804" s="14" t="str">
        <f>VLOOKUP($F804,类型描述及偏移量!$C:$H,6,FALSE)</f>
        <v>本地</v>
      </c>
    </row>
    <row r="805" hidden="1" spans="1:17">
      <c r="A805" s="12" t="str">
        <f t="shared" si="177"/>
        <v>CHP1</v>
      </c>
      <c r="B805" s="12" t="str">
        <f t="shared" si="178"/>
        <v>M13_M</v>
      </c>
      <c r="C805" s="12" t="str">
        <f t="shared" si="179"/>
        <v>Rem</v>
      </c>
      <c r="D805" s="12" t="str">
        <f t="shared" si="180"/>
        <v>BP_Motor_var</v>
      </c>
      <c r="E805" s="13" t="str">
        <f t="shared" si="181"/>
        <v>CHP1_M13_M_BP_Motor_var</v>
      </c>
      <c r="F805" s="14" t="str">
        <f t="shared" si="182"/>
        <v>BP_Motor_var_Rem</v>
      </c>
      <c r="G805" s="10" t="str">
        <f t="shared" si="183"/>
        <v>CHP1_M13_M_Rem</v>
      </c>
      <c r="H805" s="10" t="str">
        <f>VLOOKUP(基本表格!E805,起始地址定义!A:D,4,FALSE)&amp;" "&amp;Q805</f>
        <v>2415+P6-FH1 1#刨片机润滑油加热器 电机控制 远程</v>
      </c>
      <c r="I805" s="10" t="str">
        <f t="shared" si="184"/>
        <v>DB1100,X1852.5</v>
      </c>
      <c r="J805" s="13" t="str">
        <f>VLOOKUP(E805,起始地址定义!A:D,2,FALSE)</f>
        <v>DB1100</v>
      </c>
      <c r="K805" s="12" t="str">
        <f t="shared" si="185"/>
        <v>X1852.5</v>
      </c>
      <c r="L805" s="13">
        <f>VLOOKUP(E805,起始地址定义!A:D,3,FALSE)</f>
        <v>1850</v>
      </c>
      <c r="M805" s="14">
        <f>VLOOKUP($F805,类型描述及偏移量!$C:$H,2,FALSE)</f>
        <v>2.5</v>
      </c>
      <c r="N805" s="14" t="str">
        <f>VLOOKUP($F805,类型描述及偏移量!$C:$H,3,FALSE)</f>
        <v>离散</v>
      </c>
      <c r="O805" s="14" t="str">
        <f>VLOOKUP($F805,类型描述及偏移量!$C:$H,4,FALSE)</f>
        <v>None</v>
      </c>
      <c r="P805" s="14" t="str">
        <f>VLOOKUP($F805,类型描述及偏移量!$C:$H,5,FALSE)</f>
        <v>Yes</v>
      </c>
      <c r="Q805" s="14" t="str">
        <f>VLOOKUP($F805,类型描述及偏移量!$C:$H,6,FALSE)</f>
        <v>远程</v>
      </c>
    </row>
    <row r="806" hidden="1" spans="1:17">
      <c r="A806" s="12" t="str">
        <f t="shared" si="177"/>
        <v>CHP1</v>
      </c>
      <c r="B806" s="12" t="str">
        <f t="shared" si="178"/>
        <v>M13_M</v>
      </c>
      <c r="C806" s="12" t="str">
        <f t="shared" si="179"/>
        <v>Blocking_ALM</v>
      </c>
      <c r="D806" s="12" t="str">
        <f t="shared" si="180"/>
        <v>BP_Motor_var</v>
      </c>
      <c r="E806" s="13" t="str">
        <f t="shared" si="181"/>
        <v>CHP1_M13_M_BP_Motor_var</v>
      </c>
      <c r="F806" s="14" t="str">
        <f t="shared" si="182"/>
        <v>BP_Motor_var_Blocking_ALM</v>
      </c>
      <c r="G806" s="10" t="str">
        <f t="shared" si="183"/>
        <v>CHP1_M13_M_Blocking_ALM</v>
      </c>
      <c r="H806" s="10" t="str">
        <f>VLOOKUP(基本表格!E806,起始地址定义!A:D,4,FALSE)&amp;" "&amp;Q806</f>
        <v>2415+P6-FH1 1#刨片机润滑油加热器 电机控制 堵料报警</v>
      </c>
      <c r="I806" s="10" t="str">
        <f t="shared" si="184"/>
        <v>DB1100,X1852.6</v>
      </c>
      <c r="J806" s="13" t="str">
        <f>VLOOKUP(E806,起始地址定义!A:D,2,FALSE)</f>
        <v>DB1100</v>
      </c>
      <c r="K806" s="12" t="str">
        <f t="shared" si="185"/>
        <v>X1852.6</v>
      </c>
      <c r="L806" s="13">
        <f>VLOOKUP(E806,起始地址定义!A:D,3,FALSE)</f>
        <v>1850</v>
      </c>
      <c r="M806" s="14">
        <f>VLOOKUP($F806,类型描述及偏移量!$C:$H,2,FALSE)</f>
        <v>2.6</v>
      </c>
      <c r="N806" s="14" t="str">
        <f>VLOOKUP($F806,类型描述及偏移量!$C:$H,3,FALSE)</f>
        <v>离散</v>
      </c>
      <c r="O806" s="14" t="str">
        <f>VLOOKUP($F806,类型描述及偏移量!$C:$H,4,FALSE)</f>
        <v>On</v>
      </c>
      <c r="P806" s="14" t="str">
        <f>VLOOKUP($F806,类型描述及偏移量!$C:$H,5,FALSE)</f>
        <v>Yes</v>
      </c>
      <c r="Q806" s="14" t="str">
        <f>VLOOKUP($F806,类型描述及偏移量!$C:$H,6,FALSE)</f>
        <v>堵料报警</v>
      </c>
    </row>
    <row r="807" hidden="1" spans="1:17">
      <c r="A807" s="12" t="str">
        <f t="shared" si="177"/>
        <v>CHP1</v>
      </c>
      <c r="B807" s="12" t="str">
        <f t="shared" si="178"/>
        <v>M13_M</v>
      </c>
      <c r="C807" s="12" t="str">
        <f t="shared" si="179"/>
        <v>Blocking_CHK</v>
      </c>
      <c r="D807" s="12" t="str">
        <f t="shared" si="180"/>
        <v>BP_Motor_var</v>
      </c>
      <c r="E807" s="13" t="str">
        <f t="shared" si="181"/>
        <v>CHP1_M13_M_BP_Motor_var</v>
      </c>
      <c r="F807" s="14" t="str">
        <f t="shared" si="182"/>
        <v>BP_Motor_var_Blocking_CHK</v>
      </c>
      <c r="G807" s="10" t="str">
        <f t="shared" si="183"/>
        <v>CHP1_M13_M_Blocking_CHK</v>
      </c>
      <c r="H807" s="10" t="str">
        <f>VLOOKUP(基本表格!E807,起始地址定义!A:D,4,FALSE)&amp;" "&amp;Q807</f>
        <v>2415+P6-FH1 1#刨片机润滑油加热器 电机控制 堵料检测</v>
      </c>
      <c r="I807" s="10" t="str">
        <f t="shared" si="184"/>
        <v>DB1100,X1852.7</v>
      </c>
      <c r="J807" s="13" t="str">
        <f>VLOOKUP(E807,起始地址定义!A:D,2,FALSE)</f>
        <v>DB1100</v>
      </c>
      <c r="K807" s="12" t="str">
        <f t="shared" si="185"/>
        <v>X1852.7</v>
      </c>
      <c r="L807" s="13">
        <f>VLOOKUP(E807,起始地址定义!A:D,3,FALSE)</f>
        <v>1850</v>
      </c>
      <c r="M807" s="14">
        <f>VLOOKUP($F807,类型描述及偏移量!$C:$H,2,FALSE)</f>
        <v>2.7</v>
      </c>
      <c r="N807" s="14" t="str">
        <f>VLOOKUP($F807,类型描述及偏移量!$C:$H,3,FALSE)</f>
        <v>离散</v>
      </c>
      <c r="O807" s="14" t="str">
        <f>VLOOKUP($F807,类型描述及偏移量!$C:$H,4,FALSE)</f>
        <v>None</v>
      </c>
      <c r="P807" s="14" t="str">
        <f>VLOOKUP($F807,类型描述及偏移量!$C:$H,5,FALSE)</f>
        <v>Yes</v>
      </c>
      <c r="Q807" s="14" t="str">
        <f>VLOOKUP($F807,类型描述及偏移量!$C:$H,6,FALSE)</f>
        <v>堵料检测</v>
      </c>
    </row>
    <row r="808" hidden="1" spans="1:17">
      <c r="A808" s="12" t="str">
        <f t="shared" si="177"/>
        <v>CHP1</v>
      </c>
      <c r="B808" s="12" t="str">
        <f t="shared" si="178"/>
        <v>M13_M</v>
      </c>
      <c r="C808" s="12" t="str">
        <f t="shared" si="179"/>
        <v>Blocking_EN</v>
      </c>
      <c r="D808" s="12" t="str">
        <f t="shared" si="180"/>
        <v>BP_Motor_var</v>
      </c>
      <c r="E808" s="13" t="str">
        <f t="shared" si="181"/>
        <v>CHP1_M13_M_BP_Motor_var</v>
      </c>
      <c r="F808" s="14" t="str">
        <f t="shared" si="182"/>
        <v>BP_Motor_var_Blocking_EN</v>
      </c>
      <c r="G808" s="10" t="str">
        <f t="shared" si="183"/>
        <v>CHP1_M13_M_Blocking_EN</v>
      </c>
      <c r="H808" s="10" t="str">
        <f>VLOOKUP(基本表格!E808,起始地址定义!A:D,4,FALSE)&amp;" "&amp;Q808</f>
        <v>2415+P6-FH1 1#刨片机润滑油加热器 电机控制 堵料保护使能</v>
      </c>
      <c r="I808" s="10" t="str">
        <f t="shared" si="184"/>
        <v>DB1100,X1853.0</v>
      </c>
      <c r="J808" s="13" t="str">
        <f>VLOOKUP(E808,起始地址定义!A:D,2,FALSE)</f>
        <v>DB1100</v>
      </c>
      <c r="K808" s="12" t="str">
        <f t="shared" si="185"/>
        <v>X1853.0</v>
      </c>
      <c r="L808" s="13">
        <f>VLOOKUP(E808,起始地址定义!A:D,3,FALSE)</f>
        <v>1850</v>
      </c>
      <c r="M808" s="14">
        <f>VLOOKUP($F808,类型描述及偏移量!$C:$H,2,FALSE)</f>
        <v>3</v>
      </c>
      <c r="N808" s="14" t="str">
        <f>VLOOKUP($F808,类型描述及偏移量!$C:$H,3,FALSE)</f>
        <v>离散</v>
      </c>
      <c r="O808" s="14" t="str">
        <f>VLOOKUP($F808,类型描述及偏移量!$C:$H,4,FALSE)</f>
        <v>None</v>
      </c>
      <c r="P808" s="14" t="str">
        <f>VLOOKUP($F808,类型描述及偏移量!$C:$H,5,FALSE)</f>
        <v>No</v>
      </c>
      <c r="Q808" s="14" t="str">
        <f>VLOOKUP($F808,类型描述及偏移量!$C:$H,6,FALSE)</f>
        <v>堵料保护使能</v>
      </c>
    </row>
    <row r="809" hidden="1" spans="1:17">
      <c r="A809" s="12" t="str">
        <f t="shared" si="177"/>
        <v>CHP1</v>
      </c>
      <c r="B809" s="12" t="str">
        <f t="shared" si="178"/>
        <v>M13_M</v>
      </c>
      <c r="C809" s="12" t="str">
        <f t="shared" si="179"/>
        <v>Blocking_Stop</v>
      </c>
      <c r="D809" s="12" t="str">
        <f t="shared" si="180"/>
        <v>BP_Motor_var</v>
      </c>
      <c r="E809" s="13" t="str">
        <f t="shared" si="181"/>
        <v>CHP1_M13_M_BP_Motor_var</v>
      </c>
      <c r="F809" s="14" t="str">
        <f t="shared" si="182"/>
        <v>BP_Motor_var_Blocking_Stop</v>
      </c>
      <c r="G809" s="10" t="str">
        <f t="shared" si="183"/>
        <v>CHP1_M13_M_Blocking_Stop</v>
      </c>
      <c r="H809" s="10" t="str">
        <f>VLOOKUP(基本表格!E809,起始地址定义!A:D,4,FALSE)&amp;" "&amp;Q809</f>
        <v>2415+P6-FH1 1#刨片机润滑油加热器 电机控制 堵料导致停机</v>
      </c>
      <c r="I809" s="10" t="str">
        <f t="shared" si="184"/>
        <v>DB1100,X1853.1</v>
      </c>
      <c r="J809" s="13" t="str">
        <f>VLOOKUP(E809,起始地址定义!A:D,2,FALSE)</f>
        <v>DB1100</v>
      </c>
      <c r="K809" s="12" t="str">
        <f t="shared" si="185"/>
        <v>X1853.1</v>
      </c>
      <c r="L809" s="13">
        <f>VLOOKUP(E809,起始地址定义!A:D,3,FALSE)</f>
        <v>1850</v>
      </c>
      <c r="M809" s="14">
        <f>VLOOKUP($F809,类型描述及偏移量!$C:$H,2,FALSE)</f>
        <v>3.1</v>
      </c>
      <c r="N809" s="14" t="str">
        <f>VLOOKUP($F809,类型描述及偏移量!$C:$H,3,FALSE)</f>
        <v>离散</v>
      </c>
      <c r="O809" s="14" t="str">
        <f>VLOOKUP($F809,类型描述及偏移量!$C:$H,4,FALSE)</f>
        <v>On</v>
      </c>
      <c r="P809" s="14" t="str">
        <f>VLOOKUP($F809,类型描述及偏移量!$C:$H,5,FALSE)</f>
        <v>Yes</v>
      </c>
      <c r="Q809" s="14" t="str">
        <f>VLOOKUP($F809,类型描述及偏移量!$C:$H,6,FALSE)</f>
        <v>堵料导致停机</v>
      </c>
    </row>
    <row r="810" hidden="1" spans="1:17">
      <c r="A810" s="12" t="str">
        <f t="shared" si="177"/>
        <v>CHP1</v>
      </c>
      <c r="B810" s="12" t="str">
        <f t="shared" si="178"/>
        <v>M13_M</v>
      </c>
      <c r="C810" s="12" t="str">
        <f t="shared" si="179"/>
        <v>BreakTime</v>
      </c>
      <c r="D810" s="12" t="str">
        <f t="shared" si="180"/>
        <v>BP_Motor_var</v>
      </c>
      <c r="E810" s="13" t="str">
        <f t="shared" si="181"/>
        <v>CHP1_M13_M_BP_Motor_var</v>
      </c>
      <c r="F810" s="14" t="str">
        <f t="shared" si="182"/>
        <v>BP_Motor_var_BreakTime</v>
      </c>
      <c r="G810" s="10" t="str">
        <f t="shared" si="183"/>
        <v>CHP1_M13_M_BreakTime</v>
      </c>
      <c r="H810" s="10" t="str">
        <f>VLOOKUP(基本表格!E810,起始地址定义!A:D,4,FALSE)&amp;" "&amp;Q810</f>
        <v>2415+P6-FH1 1#刨片机润滑油加热器 电机控制 断链超时时间 秒</v>
      </c>
      <c r="I810" s="10" t="str">
        <f t="shared" si="184"/>
        <v>DB1100,INT1854</v>
      </c>
      <c r="J810" s="13" t="str">
        <f>VLOOKUP(E810,起始地址定义!A:D,2,FALSE)</f>
        <v>DB1100</v>
      </c>
      <c r="K810" s="12" t="str">
        <f t="shared" si="185"/>
        <v>INT1854</v>
      </c>
      <c r="L810" s="13">
        <f>VLOOKUP(E810,起始地址定义!A:D,3,FALSE)</f>
        <v>1850</v>
      </c>
      <c r="M810" s="14">
        <f>VLOOKUP($F810,类型描述及偏移量!$C:$H,2,FALSE)</f>
        <v>4</v>
      </c>
      <c r="N810" s="14" t="str">
        <f>VLOOKUP($F810,类型描述及偏移量!$C:$H,3,FALSE)</f>
        <v>整型</v>
      </c>
      <c r="O810" s="14" t="str">
        <f>VLOOKUP($F810,类型描述及偏移量!$C:$H,4,FALSE)</f>
        <v>None</v>
      </c>
      <c r="P810" s="14" t="str">
        <f>VLOOKUP($F810,类型描述及偏移量!$C:$H,5,FALSE)</f>
        <v>No</v>
      </c>
      <c r="Q810" s="14" t="str">
        <f>VLOOKUP($F810,类型描述及偏移量!$C:$H,6,FALSE)</f>
        <v>断链超时时间 秒</v>
      </c>
    </row>
    <row r="811" hidden="1" spans="1:17">
      <c r="A811" s="12" t="str">
        <f t="shared" si="177"/>
        <v>CHP1</v>
      </c>
      <c r="B811" s="12" t="str">
        <f t="shared" si="178"/>
        <v>M13_M</v>
      </c>
      <c r="C811" s="12" t="str">
        <f t="shared" si="179"/>
        <v>BlockingTime</v>
      </c>
      <c r="D811" s="12" t="str">
        <f t="shared" si="180"/>
        <v>BP_Motor_var</v>
      </c>
      <c r="E811" s="13" t="str">
        <f t="shared" si="181"/>
        <v>CHP1_M13_M_BP_Motor_var</v>
      </c>
      <c r="F811" s="14" t="str">
        <f t="shared" si="182"/>
        <v>BP_Motor_var_BlockingTime</v>
      </c>
      <c r="G811" s="10" t="str">
        <f t="shared" si="183"/>
        <v>CHP1_M13_M_BlockingTime</v>
      </c>
      <c r="H811" s="10" t="str">
        <f>VLOOKUP(基本表格!E811,起始地址定义!A:D,4,FALSE)&amp;" "&amp;Q811</f>
        <v>2415+P6-FH1 1#刨片机润滑油加热器 电机控制 堵料检测时间 秒</v>
      </c>
      <c r="I811" s="10" t="str">
        <f t="shared" si="184"/>
        <v>DB1100,INT1856</v>
      </c>
      <c r="J811" s="13" t="str">
        <f>VLOOKUP(E811,起始地址定义!A:D,2,FALSE)</f>
        <v>DB1100</v>
      </c>
      <c r="K811" s="12" t="str">
        <f t="shared" si="185"/>
        <v>INT1856</v>
      </c>
      <c r="L811" s="13">
        <f>VLOOKUP(E811,起始地址定义!A:D,3,FALSE)</f>
        <v>1850</v>
      </c>
      <c r="M811" s="14">
        <f>VLOOKUP($F811,类型描述及偏移量!$C:$H,2,FALSE)</f>
        <v>6</v>
      </c>
      <c r="N811" s="14" t="str">
        <f>VLOOKUP($F811,类型描述及偏移量!$C:$H,3,FALSE)</f>
        <v>整型</v>
      </c>
      <c r="O811" s="14" t="str">
        <f>VLOOKUP($F811,类型描述及偏移量!$C:$H,4,FALSE)</f>
        <v>None</v>
      </c>
      <c r="P811" s="14" t="str">
        <f>VLOOKUP($F811,类型描述及偏移量!$C:$H,5,FALSE)</f>
        <v>No</v>
      </c>
      <c r="Q811" s="14" t="str">
        <f>VLOOKUP($F811,类型描述及偏移量!$C:$H,6,FALSE)</f>
        <v>堵料检测时间 秒</v>
      </c>
    </row>
    <row r="812" hidden="1" spans="1:17">
      <c r="A812" s="12" t="str">
        <f t="shared" si="177"/>
        <v>CHP1</v>
      </c>
      <c r="B812" s="12" t="str">
        <f t="shared" si="178"/>
        <v>M13_M</v>
      </c>
      <c r="C812" s="12" t="str">
        <f t="shared" si="179"/>
        <v>PullSwitch_CHK</v>
      </c>
      <c r="D812" s="12" t="str">
        <f t="shared" si="180"/>
        <v>BP_Motor_var</v>
      </c>
      <c r="E812" s="13" t="str">
        <f t="shared" si="181"/>
        <v>CHP1_M13_M_BP_Motor_var</v>
      </c>
      <c r="F812" s="14" t="str">
        <f t="shared" si="182"/>
        <v>BP_Motor_var_PullSwitch_CHK</v>
      </c>
      <c r="G812" s="10" t="str">
        <f t="shared" si="183"/>
        <v>CHP1_M13_M_PullSwitch_CHK</v>
      </c>
      <c r="H812" s="10" t="str">
        <f>VLOOKUP(基本表格!E812,起始地址定义!A:D,4,FALSE)&amp;" "&amp;Q812</f>
        <v>2415+P6-FH1 1#刨片机润滑油加热器 电机控制 拉线开关</v>
      </c>
      <c r="I812" s="10" t="str">
        <f t="shared" si="184"/>
        <v>DB1100,X1858.0</v>
      </c>
      <c r="J812" s="13" t="str">
        <f>VLOOKUP(E812,起始地址定义!A:D,2,FALSE)</f>
        <v>DB1100</v>
      </c>
      <c r="K812" s="12" t="str">
        <f t="shared" si="185"/>
        <v>X1858.0</v>
      </c>
      <c r="L812" s="13">
        <f>VLOOKUP(E812,起始地址定义!A:D,3,FALSE)</f>
        <v>1850</v>
      </c>
      <c r="M812" s="14">
        <f>VLOOKUP($F812,类型描述及偏移量!$C:$H,2,FALSE)</f>
        <v>8</v>
      </c>
      <c r="N812" s="14" t="str">
        <f>VLOOKUP($F812,类型描述及偏移量!$C:$H,3,FALSE)</f>
        <v>离散</v>
      </c>
      <c r="O812" s="14" t="str">
        <f>VLOOKUP($F812,类型描述及偏移量!$C:$H,4,FALSE)</f>
        <v>On</v>
      </c>
      <c r="P812" s="14" t="str">
        <f>VLOOKUP($F812,类型描述及偏移量!$C:$H,5,FALSE)</f>
        <v>Yes</v>
      </c>
      <c r="Q812" s="14" t="str">
        <f>VLOOKUP($F812,类型描述及偏移量!$C:$H,6,FALSE)</f>
        <v>拉线开关</v>
      </c>
    </row>
    <row r="813" hidden="1" spans="1:17">
      <c r="A813" s="12" t="str">
        <f t="shared" si="177"/>
        <v>CHP1</v>
      </c>
      <c r="B813" s="12" t="str">
        <f t="shared" si="178"/>
        <v>M13_M</v>
      </c>
      <c r="C813" s="12" t="str">
        <f t="shared" si="179"/>
        <v>LMD_ALM</v>
      </c>
      <c r="D813" s="12" t="str">
        <f t="shared" si="180"/>
        <v>BP_Motor_var</v>
      </c>
      <c r="E813" s="13" t="str">
        <f t="shared" si="181"/>
        <v>CHP1_M13_M_BP_Motor_var</v>
      </c>
      <c r="F813" s="14" t="str">
        <f t="shared" si="182"/>
        <v>BP_Motor_var_LMD_ALM</v>
      </c>
      <c r="G813" s="10" t="str">
        <f t="shared" si="183"/>
        <v>CHP1_M13_M_LMD_ALM</v>
      </c>
      <c r="H813" s="10" t="str">
        <f>VLOOKUP(基本表格!E813,起始地址定义!A:D,4,FALSE)&amp;" "&amp;Q813</f>
        <v>2415+P6-FH1 1#刨片机润滑油加热器 电机控制 左跑偏报警</v>
      </c>
      <c r="I813" s="10" t="str">
        <f t="shared" si="184"/>
        <v>DB1100,X1858.1</v>
      </c>
      <c r="J813" s="13" t="str">
        <f>VLOOKUP(E813,起始地址定义!A:D,2,FALSE)</f>
        <v>DB1100</v>
      </c>
      <c r="K813" s="12" t="str">
        <f t="shared" si="185"/>
        <v>X1858.1</v>
      </c>
      <c r="L813" s="13">
        <f>VLOOKUP(E813,起始地址定义!A:D,3,FALSE)</f>
        <v>1850</v>
      </c>
      <c r="M813" s="14">
        <f>VLOOKUP($F813,类型描述及偏移量!$C:$H,2,FALSE)</f>
        <v>8.1</v>
      </c>
      <c r="N813" s="14" t="str">
        <f>VLOOKUP($F813,类型描述及偏移量!$C:$H,3,FALSE)</f>
        <v>离散</v>
      </c>
      <c r="O813" s="14" t="str">
        <f>VLOOKUP($F813,类型描述及偏移量!$C:$H,4,FALSE)</f>
        <v>On</v>
      </c>
      <c r="P813" s="14" t="str">
        <f>VLOOKUP($F813,类型描述及偏移量!$C:$H,5,FALSE)</f>
        <v>Yes</v>
      </c>
      <c r="Q813" s="14" t="str">
        <f>VLOOKUP($F813,类型描述及偏移量!$C:$H,6,FALSE)</f>
        <v>左跑偏报警</v>
      </c>
    </row>
    <row r="814" hidden="1" spans="1:17">
      <c r="A814" s="12" t="str">
        <f t="shared" si="177"/>
        <v>CHP1</v>
      </c>
      <c r="B814" s="12" t="str">
        <f t="shared" si="178"/>
        <v>M13_M</v>
      </c>
      <c r="C814" s="12" t="str">
        <f t="shared" si="179"/>
        <v>LMD_CHK_1</v>
      </c>
      <c r="D814" s="12" t="str">
        <f t="shared" si="180"/>
        <v>BP_Motor_var</v>
      </c>
      <c r="E814" s="13" t="str">
        <f t="shared" si="181"/>
        <v>CHP1_M13_M_BP_Motor_var</v>
      </c>
      <c r="F814" s="14" t="str">
        <f t="shared" si="182"/>
        <v>BP_Motor_var_LMD_CHK_1</v>
      </c>
      <c r="G814" s="10" t="str">
        <f t="shared" si="183"/>
        <v>CHP1_M13_M_LMD_CHK_1</v>
      </c>
      <c r="H814" s="10" t="str">
        <f>VLOOKUP(基本表格!E814,起始地址定义!A:D,4,FALSE)&amp;" "&amp;Q814</f>
        <v>2415+P6-FH1 1#刨片机润滑油加热器 电机控制 左跑偏1检测</v>
      </c>
      <c r="I814" s="10" t="str">
        <f t="shared" si="184"/>
        <v>DB1100,X1858.2</v>
      </c>
      <c r="J814" s="13" t="str">
        <f>VLOOKUP(E814,起始地址定义!A:D,2,FALSE)</f>
        <v>DB1100</v>
      </c>
      <c r="K814" s="12" t="str">
        <f t="shared" si="185"/>
        <v>X1858.2</v>
      </c>
      <c r="L814" s="13">
        <f>VLOOKUP(E814,起始地址定义!A:D,3,FALSE)</f>
        <v>1850</v>
      </c>
      <c r="M814" s="14">
        <f>VLOOKUP($F814,类型描述及偏移量!$C:$H,2,FALSE)</f>
        <v>8.2</v>
      </c>
      <c r="N814" s="14" t="str">
        <f>VLOOKUP($F814,类型描述及偏移量!$C:$H,3,FALSE)</f>
        <v>离散</v>
      </c>
      <c r="O814" s="14" t="str">
        <f>VLOOKUP($F814,类型描述及偏移量!$C:$H,4,FALSE)</f>
        <v>None</v>
      </c>
      <c r="P814" s="14" t="str">
        <f>VLOOKUP($F814,类型描述及偏移量!$C:$H,5,FALSE)</f>
        <v>Yes</v>
      </c>
      <c r="Q814" s="14" t="str">
        <f>VLOOKUP($F814,类型描述及偏移量!$C:$H,6,FALSE)</f>
        <v>左跑偏1检测</v>
      </c>
    </row>
    <row r="815" hidden="1" spans="1:17">
      <c r="A815" s="12" t="str">
        <f t="shared" si="177"/>
        <v>CHP1</v>
      </c>
      <c r="B815" s="12" t="str">
        <f t="shared" si="178"/>
        <v>M13_M</v>
      </c>
      <c r="C815" s="12" t="str">
        <f t="shared" si="179"/>
        <v>LMD_EN</v>
      </c>
      <c r="D815" s="12" t="str">
        <f t="shared" si="180"/>
        <v>BP_Motor_var</v>
      </c>
      <c r="E815" s="13" t="str">
        <f t="shared" si="181"/>
        <v>CHP1_M13_M_BP_Motor_var</v>
      </c>
      <c r="F815" s="14" t="str">
        <f t="shared" si="182"/>
        <v>BP_Motor_var_LMD_EN</v>
      </c>
      <c r="G815" s="10" t="str">
        <f t="shared" si="183"/>
        <v>CHP1_M13_M_LMD_EN</v>
      </c>
      <c r="H815" s="10" t="str">
        <f>VLOOKUP(基本表格!E815,起始地址定义!A:D,4,FALSE)&amp;" "&amp;Q815</f>
        <v>2415+P6-FH1 1#刨片机润滑油加热器 电机控制 左跑偏保护使能</v>
      </c>
      <c r="I815" s="10" t="str">
        <f t="shared" si="184"/>
        <v>DB1100,X1858.3</v>
      </c>
      <c r="J815" s="13" t="str">
        <f>VLOOKUP(E815,起始地址定义!A:D,2,FALSE)</f>
        <v>DB1100</v>
      </c>
      <c r="K815" s="12" t="str">
        <f t="shared" si="185"/>
        <v>X1858.3</v>
      </c>
      <c r="L815" s="13">
        <f>VLOOKUP(E815,起始地址定义!A:D,3,FALSE)</f>
        <v>1850</v>
      </c>
      <c r="M815" s="14">
        <f>VLOOKUP($F815,类型描述及偏移量!$C:$H,2,FALSE)</f>
        <v>8.3</v>
      </c>
      <c r="N815" s="14" t="str">
        <f>VLOOKUP($F815,类型描述及偏移量!$C:$H,3,FALSE)</f>
        <v>离散</v>
      </c>
      <c r="O815" s="14" t="str">
        <f>VLOOKUP($F815,类型描述及偏移量!$C:$H,4,FALSE)</f>
        <v>None</v>
      </c>
      <c r="P815" s="14" t="str">
        <f>VLOOKUP($F815,类型描述及偏移量!$C:$H,5,FALSE)</f>
        <v>No</v>
      </c>
      <c r="Q815" s="14" t="str">
        <f>VLOOKUP($F815,类型描述及偏移量!$C:$H,6,FALSE)</f>
        <v>左跑偏保护使能</v>
      </c>
    </row>
    <row r="816" hidden="1" spans="1:17">
      <c r="A816" s="12" t="str">
        <f t="shared" si="177"/>
        <v>CHP1</v>
      </c>
      <c r="B816" s="12" t="str">
        <f t="shared" si="178"/>
        <v>M13_M</v>
      </c>
      <c r="C816" s="12" t="str">
        <f t="shared" si="179"/>
        <v>LMD_Stop</v>
      </c>
      <c r="D816" s="12" t="str">
        <f t="shared" si="180"/>
        <v>BP_Motor_var</v>
      </c>
      <c r="E816" s="13" t="str">
        <f t="shared" si="181"/>
        <v>CHP1_M13_M_BP_Motor_var</v>
      </c>
      <c r="F816" s="14" t="str">
        <f t="shared" si="182"/>
        <v>BP_Motor_var_LMD_Stop</v>
      </c>
      <c r="G816" s="10" t="str">
        <f t="shared" si="183"/>
        <v>CHP1_M13_M_LMD_Stop</v>
      </c>
      <c r="H816" s="10" t="str">
        <f>VLOOKUP(基本表格!E816,起始地址定义!A:D,4,FALSE)&amp;" "&amp;Q816</f>
        <v>2415+P6-FH1 1#刨片机润滑油加热器 电机控制 左跑偏导致停机</v>
      </c>
      <c r="I816" s="10" t="str">
        <f t="shared" si="184"/>
        <v>DB1100,X1858.4</v>
      </c>
      <c r="J816" s="13" t="str">
        <f>VLOOKUP(E816,起始地址定义!A:D,2,FALSE)</f>
        <v>DB1100</v>
      </c>
      <c r="K816" s="12" t="str">
        <f t="shared" si="185"/>
        <v>X1858.4</v>
      </c>
      <c r="L816" s="13">
        <f>VLOOKUP(E816,起始地址定义!A:D,3,FALSE)</f>
        <v>1850</v>
      </c>
      <c r="M816" s="14">
        <f>VLOOKUP($F816,类型描述及偏移量!$C:$H,2,FALSE)</f>
        <v>8.4</v>
      </c>
      <c r="N816" s="14" t="str">
        <f>VLOOKUP($F816,类型描述及偏移量!$C:$H,3,FALSE)</f>
        <v>离散</v>
      </c>
      <c r="O816" s="14" t="str">
        <f>VLOOKUP($F816,类型描述及偏移量!$C:$H,4,FALSE)</f>
        <v>On</v>
      </c>
      <c r="P816" s="14" t="str">
        <f>VLOOKUP($F816,类型描述及偏移量!$C:$H,5,FALSE)</f>
        <v>Yes</v>
      </c>
      <c r="Q816" s="14" t="str">
        <f>VLOOKUP($F816,类型描述及偏移量!$C:$H,6,FALSE)</f>
        <v>左跑偏导致停机</v>
      </c>
    </row>
    <row r="817" hidden="1" spans="1:17">
      <c r="A817" s="12" t="str">
        <f t="shared" si="177"/>
        <v>CHP1</v>
      </c>
      <c r="B817" s="12" t="str">
        <f t="shared" si="178"/>
        <v>M13_M</v>
      </c>
      <c r="C817" s="12" t="str">
        <f t="shared" si="179"/>
        <v>LMD_Time</v>
      </c>
      <c r="D817" s="12" t="str">
        <f t="shared" si="180"/>
        <v>BP_Motor_var</v>
      </c>
      <c r="E817" s="13" t="str">
        <f t="shared" si="181"/>
        <v>CHP1_M13_M_BP_Motor_var</v>
      </c>
      <c r="F817" s="14" t="str">
        <f t="shared" si="182"/>
        <v>BP_Motor_var_LMD_Time</v>
      </c>
      <c r="G817" s="10" t="str">
        <f t="shared" si="183"/>
        <v>CHP1_M13_M_LMD_Time</v>
      </c>
      <c r="H817" s="10" t="str">
        <f>VLOOKUP(基本表格!E817,起始地址定义!A:D,4,FALSE)&amp;" "&amp;Q817</f>
        <v>2415+P6-FH1 1#刨片机润滑油加热器 电机控制 左跑偏检测时间</v>
      </c>
      <c r="I817" s="10" t="str">
        <f t="shared" si="184"/>
        <v>DB1100,INT1860</v>
      </c>
      <c r="J817" s="13" t="str">
        <f>VLOOKUP(E817,起始地址定义!A:D,2,FALSE)</f>
        <v>DB1100</v>
      </c>
      <c r="K817" s="12" t="str">
        <f t="shared" si="185"/>
        <v>INT1860</v>
      </c>
      <c r="L817" s="13">
        <f>VLOOKUP(E817,起始地址定义!A:D,3,FALSE)</f>
        <v>1850</v>
      </c>
      <c r="M817" s="14">
        <f>VLOOKUP($F817,类型描述及偏移量!$C:$H,2,FALSE)</f>
        <v>10</v>
      </c>
      <c r="N817" s="14" t="str">
        <f>VLOOKUP($F817,类型描述及偏移量!$C:$H,3,FALSE)</f>
        <v>整型</v>
      </c>
      <c r="O817" s="14" t="str">
        <f>VLOOKUP($F817,类型描述及偏移量!$C:$H,4,FALSE)</f>
        <v>None</v>
      </c>
      <c r="P817" s="14" t="str">
        <f>VLOOKUP($F817,类型描述及偏移量!$C:$H,5,FALSE)</f>
        <v>No</v>
      </c>
      <c r="Q817" s="14" t="str">
        <f>VLOOKUP($F817,类型描述及偏移量!$C:$H,6,FALSE)</f>
        <v>左跑偏检测时间</v>
      </c>
    </row>
    <row r="818" hidden="1" spans="1:17">
      <c r="A818" s="12" t="str">
        <f t="shared" si="177"/>
        <v>CHP1</v>
      </c>
      <c r="B818" s="12" t="str">
        <f t="shared" si="178"/>
        <v>M13_M</v>
      </c>
      <c r="C818" s="12" t="str">
        <f t="shared" si="179"/>
        <v>RMD_ALM</v>
      </c>
      <c r="D818" s="12" t="str">
        <f t="shared" si="180"/>
        <v>BP_Motor_var</v>
      </c>
      <c r="E818" s="13" t="str">
        <f t="shared" si="181"/>
        <v>CHP1_M13_M_BP_Motor_var</v>
      </c>
      <c r="F818" s="14" t="str">
        <f t="shared" si="182"/>
        <v>BP_Motor_var_RMD_ALM</v>
      </c>
      <c r="G818" s="10" t="str">
        <f t="shared" si="183"/>
        <v>CHP1_M13_M_RMD_ALM</v>
      </c>
      <c r="H818" s="10" t="str">
        <f>VLOOKUP(基本表格!E818,起始地址定义!A:D,4,FALSE)&amp;" "&amp;Q818</f>
        <v>2415+P6-FH1 1#刨片机润滑油加热器 电机控制 右 跑偏报警</v>
      </c>
      <c r="I818" s="10" t="str">
        <f t="shared" si="184"/>
        <v>DB1100,X1862.0</v>
      </c>
      <c r="J818" s="13" t="str">
        <f>VLOOKUP(E818,起始地址定义!A:D,2,FALSE)</f>
        <v>DB1100</v>
      </c>
      <c r="K818" s="12" t="str">
        <f t="shared" si="185"/>
        <v>X1862.0</v>
      </c>
      <c r="L818" s="13">
        <f>VLOOKUP(E818,起始地址定义!A:D,3,FALSE)</f>
        <v>1850</v>
      </c>
      <c r="M818" s="14">
        <f>VLOOKUP($F818,类型描述及偏移量!$C:$H,2,FALSE)</f>
        <v>12</v>
      </c>
      <c r="N818" s="14" t="str">
        <f>VLOOKUP($F818,类型描述及偏移量!$C:$H,3,FALSE)</f>
        <v>离散</v>
      </c>
      <c r="O818" s="14" t="str">
        <f>VLOOKUP($F818,类型描述及偏移量!$C:$H,4,FALSE)</f>
        <v>On</v>
      </c>
      <c r="P818" s="14" t="str">
        <f>VLOOKUP($F818,类型描述及偏移量!$C:$H,5,FALSE)</f>
        <v>Yes</v>
      </c>
      <c r="Q818" s="14" t="str">
        <f>VLOOKUP($F818,类型描述及偏移量!$C:$H,6,FALSE)</f>
        <v>右 跑偏报警</v>
      </c>
    </row>
    <row r="819" hidden="1" spans="1:17">
      <c r="A819" s="12" t="str">
        <f t="shared" si="177"/>
        <v>CHP1</v>
      </c>
      <c r="B819" s="12" t="str">
        <f t="shared" si="178"/>
        <v>M13_M</v>
      </c>
      <c r="C819" s="12" t="str">
        <f t="shared" si="179"/>
        <v>RMD_CHK_1</v>
      </c>
      <c r="D819" s="12" t="str">
        <f t="shared" si="180"/>
        <v>BP_Motor_var</v>
      </c>
      <c r="E819" s="13" t="str">
        <f t="shared" si="181"/>
        <v>CHP1_M13_M_BP_Motor_var</v>
      </c>
      <c r="F819" s="14" t="str">
        <f t="shared" si="182"/>
        <v>BP_Motor_var_RMD_CHK_1</v>
      </c>
      <c r="G819" s="10" t="str">
        <f t="shared" si="183"/>
        <v>CHP1_M13_M_RMD_CHK_1</v>
      </c>
      <c r="H819" s="10" t="str">
        <f>VLOOKUP(基本表格!E819,起始地址定义!A:D,4,FALSE)&amp;" "&amp;Q819</f>
        <v>2415+P6-FH1 1#刨片机润滑油加热器 电机控制 右跑偏1检测</v>
      </c>
      <c r="I819" s="10" t="str">
        <f t="shared" si="184"/>
        <v>DB1100,X1862.1</v>
      </c>
      <c r="J819" s="13" t="str">
        <f>VLOOKUP(E819,起始地址定义!A:D,2,FALSE)</f>
        <v>DB1100</v>
      </c>
      <c r="K819" s="12" t="str">
        <f t="shared" si="185"/>
        <v>X1862.1</v>
      </c>
      <c r="L819" s="13">
        <f>VLOOKUP(E819,起始地址定义!A:D,3,FALSE)</f>
        <v>1850</v>
      </c>
      <c r="M819" s="14">
        <f>VLOOKUP($F819,类型描述及偏移量!$C:$H,2,FALSE)</f>
        <v>12.1</v>
      </c>
      <c r="N819" s="14" t="str">
        <f>VLOOKUP($F819,类型描述及偏移量!$C:$H,3,FALSE)</f>
        <v>离散</v>
      </c>
      <c r="O819" s="14" t="str">
        <f>VLOOKUP($F819,类型描述及偏移量!$C:$H,4,FALSE)</f>
        <v>None</v>
      </c>
      <c r="P819" s="14" t="str">
        <f>VLOOKUP($F819,类型描述及偏移量!$C:$H,5,FALSE)</f>
        <v>Yes</v>
      </c>
      <c r="Q819" s="14" t="str">
        <f>VLOOKUP($F819,类型描述及偏移量!$C:$H,6,FALSE)</f>
        <v>右跑偏1检测</v>
      </c>
    </row>
    <row r="820" hidden="1" spans="1:17">
      <c r="A820" s="12" t="str">
        <f t="shared" si="177"/>
        <v>CHP1</v>
      </c>
      <c r="B820" s="12" t="str">
        <f t="shared" si="178"/>
        <v>M13_M</v>
      </c>
      <c r="C820" s="12" t="str">
        <f t="shared" si="179"/>
        <v>RMD_EN</v>
      </c>
      <c r="D820" s="12" t="str">
        <f t="shared" si="180"/>
        <v>BP_Motor_var</v>
      </c>
      <c r="E820" s="13" t="str">
        <f t="shared" si="181"/>
        <v>CHP1_M13_M_BP_Motor_var</v>
      </c>
      <c r="F820" s="14" t="str">
        <f t="shared" si="182"/>
        <v>BP_Motor_var_RMD_EN</v>
      </c>
      <c r="G820" s="10" t="str">
        <f t="shared" si="183"/>
        <v>CHP1_M13_M_RMD_EN</v>
      </c>
      <c r="H820" s="10" t="str">
        <f>VLOOKUP(基本表格!E820,起始地址定义!A:D,4,FALSE)&amp;" "&amp;Q820</f>
        <v>2415+P6-FH1 1#刨片机润滑油加热器 电机控制 右跑偏保护使能</v>
      </c>
      <c r="I820" s="10" t="str">
        <f t="shared" si="184"/>
        <v>DB1100,X1862.2</v>
      </c>
      <c r="J820" s="13" t="str">
        <f>VLOOKUP(E820,起始地址定义!A:D,2,FALSE)</f>
        <v>DB1100</v>
      </c>
      <c r="K820" s="12" t="str">
        <f t="shared" si="185"/>
        <v>X1862.2</v>
      </c>
      <c r="L820" s="13">
        <f>VLOOKUP(E820,起始地址定义!A:D,3,FALSE)</f>
        <v>1850</v>
      </c>
      <c r="M820" s="14">
        <f>VLOOKUP($F820,类型描述及偏移量!$C:$H,2,FALSE)</f>
        <v>12.2</v>
      </c>
      <c r="N820" s="14" t="str">
        <f>VLOOKUP($F820,类型描述及偏移量!$C:$H,3,FALSE)</f>
        <v>离散</v>
      </c>
      <c r="O820" s="14" t="str">
        <f>VLOOKUP($F820,类型描述及偏移量!$C:$H,4,FALSE)</f>
        <v>None</v>
      </c>
      <c r="P820" s="14" t="str">
        <f>VLOOKUP($F820,类型描述及偏移量!$C:$H,5,FALSE)</f>
        <v>No</v>
      </c>
      <c r="Q820" s="14" t="str">
        <f>VLOOKUP($F820,类型描述及偏移量!$C:$H,6,FALSE)</f>
        <v>右跑偏保护使能</v>
      </c>
    </row>
    <row r="821" hidden="1" spans="1:17">
      <c r="A821" s="12" t="str">
        <f t="shared" si="177"/>
        <v>CHP1</v>
      </c>
      <c r="B821" s="12" t="str">
        <f t="shared" si="178"/>
        <v>M13_M</v>
      </c>
      <c r="C821" s="12" t="str">
        <f t="shared" si="179"/>
        <v>RMD_Stop</v>
      </c>
      <c r="D821" s="12" t="str">
        <f t="shared" si="180"/>
        <v>BP_Motor_var</v>
      </c>
      <c r="E821" s="13" t="str">
        <f t="shared" si="181"/>
        <v>CHP1_M13_M_BP_Motor_var</v>
      </c>
      <c r="F821" s="14" t="str">
        <f t="shared" si="182"/>
        <v>BP_Motor_var_RMD_Stop</v>
      </c>
      <c r="G821" s="10" t="str">
        <f t="shared" si="183"/>
        <v>CHP1_M13_M_RMD_Stop</v>
      </c>
      <c r="H821" s="10" t="str">
        <f>VLOOKUP(基本表格!E821,起始地址定义!A:D,4,FALSE)&amp;" "&amp;Q821</f>
        <v>2415+P6-FH1 1#刨片机润滑油加热器 电机控制 右跑偏导致停机</v>
      </c>
      <c r="I821" s="10" t="str">
        <f t="shared" si="184"/>
        <v>DB1100,X1862.3</v>
      </c>
      <c r="J821" s="13" t="str">
        <f>VLOOKUP(E821,起始地址定义!A:D,2,FALSE)</f>
        <v>DB1100</v>
      </c>
      <c r="K821" s="12" t="str">
        <f t="shared" si="185"/>
        <v>X1862.3</v>
      </c>
      <c r="L821" s="13">
        <f>VLOOKUP(E821,起始地址定义!A:D,3,FALSE)</f>
        <v>1850</v>
      </c>
      <c r="M821" s="14">
        <f>VLOOKUP($F821,类型描述及偏移量!$C:$H,2,FALSE)</f>
        <v>12.3</v>
      </c>
      <c r="N821" s="14" t="str">
        <f>VLOOKUP($F821,类型描述及偏移量!$C:$H,3,FALSE)</f>
        <v>离散</v>
      </c>
      <c r="O821" s="14" t="str">
        <f>VLOOKUP($F821,类型描述及偏移量!$C:$H,4,FALSE)</f>
        <v>On</v>
      </c>
      <c r="P821" s="14" t="str">
        <f>VLOOKUP($F821,类型描述及偏移量!$C:$H,5,FALSE)</f>
        <v>Yes</v>
      </c>
      <c r="Q821" s="14" t="str">
        <f>VLOOKUP($F821,类型描述及偏移量!$C:$H,6,FALSE)</f>
        <v>右跑偏导致停机</v>
      </c>
    </row>
    <row r="822" hidden="1" spans="1:17">
      <c r="A822" s="12" t="str">
        <f t="shared" si="177"/>
        <v>CHP1</v>
      </c>
      <c r="B822" s="12" t="str">
        <f t="shared" si="178"/>
        <v>M13_M</v>
      </c>
      <c r="C822" s="12" t="str">
        <f t="shared" si="179"/>
        <v>RMD_Time</v>
      </c>
      <c r="D822" s="12" t="str">
        <f t="shared" si="180"/>
        <v>BP_Motor_var</v>
      </c>
      <c r="E822" s="13" t="str">
        <f t="shared" si="181"/>
        <v>CHP1_M13_M_BP_Motor_var</v>
      </c>
      <c r="F822" s="14" t="str">
        <f t="shared" si="182"/>
        <v>BP_Motor_var_RMD_Time</v>
      </c>
      <c r="G822" s="10" t="str">
        <f t="shared" si="183"/>
        <v>CHP1_M13_M_RMD_Time</v>
      </c>
      <c r="H822" s="10" t="str">
        <f>VLOOKUP(基本表格!E822,起始地址定义!A:D,4,FALSE)&amp;" "&amp;Q822</f>
        <v>2415+P6-FH1 1#刨片机润滑油加热器 电机控制 右跑偏检测时间</v>
      </c>
      <c r="I822" s="10" t="str">
        <f t="shared" si="184"/>
        <v>DB1100,INT1864</v>
      </c>
      <c r="J822" s="13" t="str">
        <f>VLOOKUP(E822,起始地址定义!A:D,2,FALSE)</f>
        <v>DB1100</v>
      </c>
      <c r="K822" s="12" t="str">
        <f t="shared" si="185"/>
        <v>INT1864</v>
      </c>
      <c r="L822" s="13">
        <f>VLOOKUP(E822,起始地址定义!A:D,3,FALSE)</f>
        <v>1850</v>
      </c>
      <c r="M822" s="14">
        <f>VLOOKUP($F822,类型描述及偏移量!$C:$H,2,FALSE)</f>
        <v>14</v>
      </c>
      <c r="N822" s="14" t="str">
        <f>VLOOKUP($F822,类型描述及偏移量!$C:$H,3,FALSE)</f>
        <v>整型</v>
      </c>
      <c r="O822" s="14" t="str">
        <f>VLOOKUP($F822,类型描述及偏移量!$C:$H,4,FALSE)</f>
        <v>None</v>
      </c>
      <c r="P822" s="14" t="str">
        <f>VLOOKUP($F822,类型描述及偏移量!$C:$H,5,FALSE)</f>
        <v>No</v>
      </c>
      <c r="Q822" s="14" t="str">
        <f>VLOOKUP($F822,类型描述及偏移量!$C:$H,6,FALSE)</f>
        <v>右跑偏检测时间</v>
      </c>
    </row>
    <row r="823" hidden="1" spans="1:17">
      <c r="A823" s="12" t="str">
        <f t="shared" si="177"/>
        <v>CHP1</v>
      </c>
      <c r="B823" s="12" t="str">
        <f t="shared" si="178"/>
        <v>M13_M</v>
      </c>
      <c r="C823" s="12" t="str">
        <f t="shared" si="179"/>
        <v>Motor_Delta</v>
      </c>
      <c r="D823" s="12" t="str">
        <f t="shared" si="180"/>
        <v>BP_Motor_var</v>
      </c>
      <c r="E823" s="13" t="str">
        <f t="shared" si="181"/>
        <v>CHP1_M13_M_BP_Motor_var</v>
      </c>
      <c r="F823" s="14" t="str">
        <f t="shared" si="182"/>
        <v>BP_Motor_var_Motor_Delta</v>
      </c>
      <c r="G823" s="10" t="str">
        <f t="shared" si="183"/>
        <v>CHP1_M13_M_Motor_Delta</v>
      </c>
      <c r="H823" s="10" t="str">
        <f>VLOOKUP(基本表格!E823,起始地址定义!A:D,4,FALSE)&amp;" "&amp;Q823</f>
        <v>2415+P6-FH1 1#刨片机润滑油加热器 电机控制 三角型</v>
      </c>
      <c r="I823" s="10" t="str">
        <f t="shared" si="184"/>
        <v>DB1100,X1866.0</v>
      </c>
      <c r="J823" s="13" t="str">
        <f>VLOOKUP(E823,起始地址定义!A:D,2,FALSE)</f>
        <v>DB1100</v>
      </c>
      <c r="K823" s="12" t="str">
        <f t="shared" si="185"/>
        <v>X1866.0</v>
      </c>
      <c r="L823" s="13">
        <f>VLOOKUP(E823,起始地址定义!A:D,3,FALSE)</f>
        <v>1850</v>
      </c>
      <c r="M823" s="14">
        <f>VLOOKUP($F823,类型描述及偏移量!$C:$H,2,FALSE)</f>
        <v>16</v>
      </c>
      <c r="N823" s="14" t="str">
        <f>VLOOKUP($F823,类型描述及偏移量!$C:$H,3,FALSE)</f>
        <v>离散</v>
      </c>
      <c r="O823" s="14" t="str">
        <f>VLOOKUP($F823,类型描述及偏移量!$C:$H,4,FALSE)</f>
        <v>None</v>
      </c>
      <c r="P823" s="14" t="str">
        <f>VLOOKUP($F823,类型描述及偏移量!$C:$H,5,FALSE)</f>
        <v>Yes</v>
      </c>
      <c r="Q823" s="14" t="str">
        <f>VLOOKUP($F823,类型描述及偏移量!$C:$H,6,FALSE)</f>
        <v>三角型</v>
      </c>
    </row>
    <row r="824" hidden="1" spans="1:17">
      <c r="A824" s="12" t="str">
        <f t="shared" si="177"/>
        <v>CHP1</v>
      </c>
      <c r="B824" s="12" t="str">
        <f t="shared" si="178"/>
        <v>M13_M</v>
      </c>
      <c r="C824" s="12" t="str">
        <f t="shared" si="179"/>
        <v>Motor_Wye</v>
      </c>
      <c r="D824" s="12" t="str">
        <f t="shared" si="180"/>
        <v>BP_Motor_var</v>
      </c>
      <c r="E824" s="13" t="str">
        <f t="shared" si="181"/>
        <v>CHP1_M13_M_BP_Motor_var</v>
      </c>
      <c r="F824" s="14" t="str">
        <f t="shared" si="182"/>
        <v>BP_Motor_var_Motor_Wye</v>
      </c>
      <c r="G824" s="10" t="str">
        <f t="shared" si="183"/>
        <v>CHP1_M13_M_Motor_Wye</v>
      </c>
      <c r="H824" s="10" t="str">
        <f>VLOOKUP(基本表格!E824,起始地址定义!A:D,4,FALSE)&amp;" "&amp;Q824</f>
        <v>2415+P6-FH1 1#刨片机润滑油加热器 电机控制 星型</v>
      </c>
      <c r="I824" s="10" t="str">
        <f t="shared" si="184"/>
        <v>DB1100,X1866.1</v>
      </c>
      <c r="J824" s="13" t="str">
        <f>VLOOKUP(E824,起始地址定义!A:D,2,FALSE)</f>
        <v>DB1100</v>
      </c>
      <c r="K824" s="12" t="str">
        <f t="shared" si="185"/>
        <v>X1866.1</v>
      </c>
      <c r="L824" s="13">
        <f>VLOOKUP(E824,起始地址定义!A:D,3,FALSE)</f>
        <v>1850</v>
      </c>
      <c r="M824" s="14">
        <f>VLOOKUP($F824,类型描述及偏移量!$C:$H,2,FALSE)</f>
        <v>16.1</v>
      </c>
      <c r="N824" s="14" t="str">
        <f>VLOOKUP($F824,类型描述及偏移量!$C:$H,3,FALSE)</f>
        <v>离散</v>
      </c>
      <c r="O824" s="14" t="str">
        <f>VLOOKUP($F824,类型描述及偏移量!$C:$H,4,FALSE)</f>
        <v>None</v>
      </c>
      <c r="P824" s="14" t="str">
        <f>VLOOKUP($F824,类型描述及偏移量!$C:$H,5,FALSE)</f>
        <v>Yes</v>
      </c>
      <c r="Q824" s="14" t="str">
        <f>VLOOKUP($F824,类型描述及偏移量!$C:$H,6,FALSE)</f>
        <v>星型</v>
      </c>
    </row>
    <row r="825" hidden="1" spans="1:17">
      <c r="A825" s="12" t="str">
        <f t="shared" ref="A825:A865" si="186">A783</f>
        <v>CHP1</v>
      </c>
      <c r="B825" s="12" t="str">
        <f t="shared" ref="B825:B865" si="187">"M"&amp;RIGHT(LEFT(B783,FIND("_",B783,1)-1),LEN(LEFT(B783,FIND("_",B783,1)-1))-1)+1&amp;"_"&amp;RIGHT(B783,LEN(B783)-FIND("_",B783,1))</f>
        <v>M13_M</v>
      </c>
      <c r="C825" s="12" t="str">
        <f t="shared" ref="C825:C865" si="188">C783</f>
        <v>MSD</v>
      </c>
      <c r="D825" s="12" t="str">
        <f t="shared" ref="D825:D865" si="189">D783</f>
        <v>BP_Motor_var</v>
      </c>
      <c r="E825" s="13" t="str">
        <f t="shared" ref="E825:E865" si="190">A825&amp;"_"&amp;B825&amp;"_"&amp;D825</f>
        <v>CHP1_M13_M_BP_Motor_var</v>
      </c>
      <c r="F825" s="14" t="str">
        <f t="shared" ref="F825:F865" si="191">D825&amp;"_"&amp;C825</f>
        <v>BP_Motor_var_MSD</v>
      </c>
      <c r="G825" s="10" t="str">
        <f t="shared" ref="G825:G865" si="192">A825&amp;"_"&amp;IF(B825="DB","",B825&amp;"_")&amp;C825</f>
        <v>CHP1_M13_M_MSD</v>
      </c>
      <c r="H825" s="10" t="str">
        <f>VLOOKUP(基本表格!E825,起始地址定义!A:D,4,FALSE)&amp;" "&amp;Q825</f>
        <v>2415+P6-FH1 1#刨片机润滑油加热器 电机控制 维修开关</v>
      </c>
      <c r="I825" s="10" t="str">
        <f t="shared" ref="I825:I865" si="193">J825&amp;","&amp;K825</f>
        <v>DB1100,X1866.2</v>
      </c>
      <c r="J825" s="13" t="str">
        <f>VLOOKUP(E825,起始地址定义!A:D,2,FALSE)</f>
        <v>DB1100</v>
      </c>
      <c r="K825" s="12" t="str">
        <f t="shared" ref="K825:K865" si="194">IF(N825="离散","X",IF(N825="实型","REAL","INT"))&amp;IF(N825="离散",TEXT(L825+M825,"0.0"),L825+M825)</f>
        <v>X1866.2</v>
      </c>
      <c r="L825" s="13">
        <f>VLOOKUP(E825,起始地址定义!A:D,3,FALSE)</f>
        <v>1850</v>
      </c>
      <c r="M825" s="14">
        <f>VLOOKUP($F825,类型描述及偏移量!$C:$H,2,FALSE)</f>
        <v>16.2</v>
      </c>
      <c r="N825" s="14" t="str">
        <f>VLOOKUP($F825,类型描述及偏移量!$C:$H,3,FALSE)</f>
        <v>离散</v>
      </c>
      <c r="O825" s="14" t="str">
        <f>VLOOKUP($F825,类型描述及偏移量!$C:$H,4,FALSE)</f>
        <v>On</v>
      </c>
      <c r="P825" s="14" t="str">
        <f>VLOOKUP($F825,类型描述及偏移量!$C:$H,5,FALSE)</f>
        <v>Yes</v>
      </c>
      <c r="Q825" s="14" t="str">
        <f>VLOOKUP($F825,类型描述及偏移量!$C:$H,6,FALSE)</f>
        <v>维修开关</v>
      </c>
    </row>
    <row r="826" hidden="1" spans="1:17">
      <c r="A826" s="12" t="str">
        <f t="shared" si="186"/>
        <v>CHP1</v>
      </c>
      <c r="B826" s="12" t="str">
        <f t="shared" si="187"/>
        <v>M13_M</v>
      </c>
      <c r="C826" s="12" t="str">
        <f t="shared" si="188"/>
        <v>LMD_CHK_2</v>
      </c>
      <c r="D826" s="12" t="str">
        <f t="shared" si="189"/>
        <v>BP_Motor_var</v>
      </c>
      <c r="E826" s="13" t="str">
        <f t="shared" si="190"/>
        <v>CHP1_M13_M_BP_Motor_var</v>
      </c>
      <c r="F826" s="14" t="str">
        <f t="shared" si="191"/>
        <v>BP_Motor_var_LMD_CHK_2</v>
      </c>
      <c r="G826" s="10" t="str">
        <f t="shared" si="192"/>
        <v>CHP1_M13_M_LMD_CHK_2</v>
      </c>
      <c r="H826" s="10" t="str">
        <f>VLOOKUP(基本表格!E826,起始地址定义!A:D,4,FALSE)&amp;" "&amp;Q826</f>
        <v>2415+P6-FH1 1#刨片机润滑油加热器 电机控制 左跑偏2检测</v>
      </c>
      <c r="I826" s="10" t="str">
        <f t="shared" si="193"/>
        <v>DB1100,X1866.3</v>
      </c>
      <c r="J826" s="13" t="str">
        <f>VLOOKUP(E826,起始地址定义!A:D,2,FALSE)</f>
        <v>DB1100</v>
      </c>
      <c r="K826" s="12" t="str">
        <f t="shared" si="194"/>
        <v>X1866.3</v>
      </c>
      <c r="L826" s="13">
        <f>VLOOKUP(E826,起始地址定义!A:D,3,FALSE)</f>
        <v>1850</v>
      </c>
      <c r="M826" s="14">
        <f>VLOOKUP($F826,类型描述及偏移量!$C:$H,2,FALSE)</f>
        <v>16.3</v>
      </c>
      <c r="N826" s="14" t="str">
        <f>VLOOKUP($F826,类型描述及偏移量!$C:$H,3,FALSE)</f>
        <v>离散</v>
      </c>
      <c r="O826" s="14" t="str">
        <f>VLOOKUP($F826,类型描述及偏移量!$C:$H,4,FALSE)</f>
        <v>None</v>
      </c>
      <c r="P826" s="14" t="str">
        <f>VLOOKUP($F826,类型描述及偏移量!$C:$H,5,FALSE)</f>
        <v>Yes</v>
      </c>
      <c r="Q826" s="14" t="str">
        <f>VLOOKUP($F826,类型描述及偏移量!$C:$H,6,FALSE)</f>
        <v>左跑偏2检测</v>
      </c>
    </row>
    <row r="827" hidden="1" spans="1:17">
      <c r="A827" s="12" t="str">
        <f t="shared" si="186"/>
        <v>CHP1</v>
      </c>
      <c r="B827" s="12" t="str">
        <f t="shared" si="187"/>
        <v>M13_M</v>
      </c>
      <c r="C827" s="12" t="str">
        <f t="shared" si="188"/>
        <v>RMD_CHK_2</v>
      </c>
      <c r="D827" s="12" t="str">
        <f t="shared" si="189"/>
        <v>BP_Motor_var</v>
      </c>
      <c r="E827" s="13" t="str">
        <f t="shared" si="190"/>
        <v>CHP1_M13_M_BP_Motor_var</v>
      </c>
      <c r="F827" s="14" t="str">
        <f t="shared" si="191"/>
        <v>BP_Motor_var_RMD_CHK_2</v>
      </c>
      <c r="G827" s="10" t="str">
        <f t="shared" si="192"/>
        <v>CHP1_M13_M_RMD_CHK_2</v>
      </c>
      <c r="H827" s="10" t="str">
        <f>VLOOKUP(基本表格!E827,起始地址定义!A:D,4,FALSE)&amp;" "&amp;Q827</f>
        <v>2415+P6-FH1 1#刨片机润滑油加热器 电机控制 右跑偏2检测</v>
      </c>
      <c r="I827" s="10" t="str">
        <f t="shared" si="193"/>
        <v>DB1100,X1866.4</v>
      </c>
      <c r="J827" s="13" t="str">
        <f>VLOOKUP(E827,起始地址定义!A:D,2,FALSE)</f>
        <v>DB1100</v>
      </c>
      <c r="K827" s="12" t="str">
        <f t="shared" si="194"/>
        <v>X1866.4</v>
      </c>
      <c r="L827" s="13">
        <f>VLOOKUP(E827,起始地址定义!A:D,3,FALSE)</f>
        <v>1850</v>
      </c>
      <c r="M827" s="14">
        <f>VLOOKUP($F827,类型描述及偏移量!$C:$H,2,FALSE)</f>
        <v>16.4</v>
      </c>
      <c r="N827" s="14" t="str">
        <f>VLOOKUP($F827,类型描述及偏移量!$C:$H,3,FALSE)</f>
        <v>离散</v>
      </c>
      <c r="O827" s="14" t="str">
        <f>VLOOKUP($F827,类型描述及偏移量!$C:$H,4,FALSE)</f>
        <v>None</v>
      </c>
      <c r="P827" s="14" t="str">
        <f>VLOOKUP($F827,类型描述及偏移量!$C:$H,5,FALSE)</f>
        <v>Yes</v>
      </c>
      <c r="Q827" s="14" t="str">
        <f>VLOOKUP($F827,类型描述及偏移量!$C:$H,6,FALSE)</f>
        <v>右跑偏2检测</v>
      </c>
    </row>
    <row r="828" hidden="1" spans="1:17">
      <c r="A828" s="12" t="str">
        <f t="shared" si="186"/>
        <v>CHP1</v>
      </c>
      <c r="B828" s="12" t="str">
        <f t="shared" si="187"/>
        <v>M13_M</v>
      </c>
      <c r="C828" s="12" t="str">
        <f t="shared" si="188"/>
        <v>InterStarTime</v>
      </c>
      <c r="D828" s="12" t="str">
        <f t="shared" si="189"/>
        <v>BP_Motor_var</v>
      </c>
      <c r="E828" s="13" t="str">
        <f t="shared" si="190"/>
        <v>CHP1_M13_M_BP_Motor_var</v>
      </c>
      <c r="F828" s="14" t="str">
        <f t="shared" si="191"/>
        <v>BP_Motor_var_InterStarTime</v>
      </c>
      <c r="G828" s="10" t="str">
        <f t="shared" si="192"/>
        <v>CHP1_M13_M_InterStarTime</v>
      </c>
      <c r="H828" s="10" t="str">
        <f>VLOOKUP(基本表格!E828,起始地址定义!A:D,4,FALSE)&amp;" "&amp;Q828</f>
        <v>2415+P6-FH1 1#刨片机润滑油加热器 电机控制 联动启动延时</v>
      </c>
      <c r="I828" s="10" t="str">
        <f t="shared" si="193"/>
        <v>DB1100,INT1868</v>
      </c>
      <c r="J828" s="13" t="str">
        <f>VLOOKUP(E828,起始地址定义!A:D,2,FALSE)</f>
        <v>DB1100</v>
      </c>
      <c r="K828" s="12" t="str">
        <f t="shared" si="194"/>
        <v>INT1868</v>
      </c>
      <c r="L828" s="13">
        <f>VLOOKUP(E828,起始地址定义!A:D,3,FALSE)</f>
        <v>1850</v>
      </c>
      <c r="M828" s="14">
        <f>VLOOKUP($F828,类型描述及偏移量!$C:$H,2,FALSE)</f>
        <v>18</v>
      </c>
      <c r="N828" s="14" t="str">
        <f>VLOOKUP($F828,类型描述及偏移量!$C:$H,3,FALSE)</f>
        <v>整型</v>
      </c>
      <c r="O828" s="14" t="str">
        <f>VLOOKUP($F828,类型描述及偏移量!$C:$H,4,FALSE)</f>
        <v>None</v>
      </c>
      <c r="P828" s="14" t="str">
        <f>VLOOKUP($F828,类型描述及偏移量!$C:$H,5,FALSE)</f>
        <v>No</v>
      </c>
      <c r="Q828" s="14" t="str">
        <f>VLOOKUP($F828,类型描述及偏移量!$C:$H,6,FALSE)</f>
        <v>联动启动延时</v>
      </c>
    </row>
    <row r="829" hidden="1" spans="1:17">
      <c r="A829" s="12" t="str">
        <f t="shared" si="186"/>
        <v>CHP1</v>
      </c>
      <c r="B829" s="12" t="str">
        <f t="shared" si="187"/>
        <v>M13_M</v>
      </c>
      <c r="C829" s="12" t="str">
        <f t="shared" si="188"/>
        <v>Alt_TMR</v>
      </c>
      <c r="D829" s="12" t="str">
        <f t="shared" si="189"/>
        <v>BP_Motor_var</v>
      </c>
      <c r="E829" s="13" t="str">
        <f t="shared" si="190"/>
        <v>CHP1_M13_M_BP_Motor_var</v>
      </c>
      <c r="F829" s="14" t="str">
        <f t="shared" si="191"/>
        <v>BP_Motor_var_Alt_TMR</v>
      </c>
      <c r="G829" s="10" t="str">
        <f t="shared" si="192"/>
        <v>CHP1_M13_M_Alt_TMR</v>
      </c>
      <c r="H829" s="10" t="str">
        <f>VLOOKUP(基本表格!E829,起始地址定义!A:D,4,FALSE)&amp;" "&amp;Q829</f>
        <v>2415+P6-FH1 1#刨片机润滑油加热器 电机控制 起动转换时间 秒</v>
      </c>
      <c r="I829" s="10" t="str">
        <f t="shared" si="193"/>
        <v>DB1100,INT1870</v>
      </c>
      <c r="J829" s="13" t="str">
        <f>VLOOKUP(E829,起始地址定义!A:D,2,FALSE)</f>
        <v>DB1100</v>
      </c>
      <c r="K829" s="12" t="str">
        <f t="shared" si="194"/>
        <v>INT1870</v>
      </c>
      <c r="L829" s="13">
        <f>VLOOKUP(E829,起始地址定义!A:D,3,FALSE)</f>
        <v>1850</v>
      </c>
      <c r="M829" s="14">
        <f>VLOOKUP($F829,类型描述及偏移量!$C:$H,2,FALSE)</f>
        <v>20</v>
      </c>
      <c r="N829" s="14" t="str">
        <f>VLOOKUP($F829,类型描述及偏移量!$C:$H,3,FALSE)</f>
        <v>整型</v>
      </c>
      <c r="O829" s="14" t="str">
        <f>VLOOKUP($F829,类型描述及偏移量!$C:$H,4,FALSE)</f>
        <v>None</v>
      </c>
      <c r="P829" s="14" t="str">
        <f>VLOOKUP($F829,类型描述及偏移量!$C:$H,5,FALSE)</f>
        <v>No</v>
      </c>
      <c r="Q829" s="14" t="str">
        <f>VLOOKUP($F829,类型描述及偏移量!$C:$H,6,FALSE)</f>
        <v>起动转换时间 秒</v>
      </c>
    </row>
    <row r="830" hidden="1" spans="1:17">
      <c r="A830" s="12" t="str">
        <f t="shared" si="186"/>
        <v>CHP1</v>
      </c>
      <c r="B830" s="12" t="str">
        <f t="shared" si="187"/>
        <v>M14_M</v>
      </c>
      <c r="C830" s="12" t="str">
        <f t="shared" si="188"/>
        <v>Enable</v>
      </c>
      <c r="D830" s="12" t="str">
        <f t="shared" si="189"/>
        <v>BP_Motor_var</v>
      </c>
      <c r="E830" s="13" t="str">
        <f t="shared" si="190"/>
        <v>CHP1_M14_M_BP_Motor_var</v>
      </c>
      <c r="F830" s="14" t="str">
        <f t="shared" si="191"/>
        <v>BP_Motor_var_Enable</v>
      </c>
      <c r="G830" s="10" t="str">
        <f t="shared" si="192"/>
        <v>CHP1_M14_M_Enable</v>
      </c>
      <c r="H830" s="10" t="str">
        <f>VLOOKUP(基本表格!E830,起始地址定义!A:D,4,FALSE)&amp;" "&amp;Q830</f>
        <v>Spare 备用 电机控制 使能</v>
      </c>
      <c r="I830" s="10" t="str">
        <f t="shared" si="193"/>
        <v>DB1100,X1900.0</v>
      </c>
      <c r="J830" s="13" t="str">
        <f>VLOOKUP(E830,起始地址定义!A:D,2,FALSE)</f>
        <v>DB1100</v>
      </c>
      <c r="K830" s="12" t="str">
        <f t="shared" si="194"/>
        <v>X1900.0</v>
      </c>
      <c r="L830" s="13">
        <f>VLOOKUP(E830,起始地址定义!A:D,3,FALSE)</f>
        <v>1900</v>
      </c>
      <c r="M830" s="14">
        <f>VLOOKUP($F830,类型描述及偏移量!$C:$H,2,FALSE)</f>
        <v>0</v>
      </c>
      <c r="N830" s="14" t="str">
        <f>VLOOKUP($F830,类型描述及偏移量!$C:$H,3,FALSE)</f>
        <v>离散</v>
      </c>
      <c r="O830" s="14" t="str">
        <f>VLOOKUP($F830,类型描述及偏移量!$C:$H,4,FALSE)</f>
        <v>None</v>
      </c>
      <c r="P830" s="14" t="str">
        <f>VLOOKUP($F830,类型描述及偏移量!$C:$H,5,FALSE)</f>
        <v>No</v>
      </c>
      <c r="Q830" s="14" t="str">
        <f>VLOOKUP($F830,类型描述及偏移量!$C:$H,6,FALSE)</f>
        <v>使能</v>
      </c>
    </row>
    <row r="831" hidden="1" spans="1:17">
      <c r="A831" s="12" t="str">
        <f t="shared" si="186"/>
        <v>CHP1</v>
      </c>
      <c r="B831" s="12" t="str">
        <f t="shared" si="187"/>
        <v>M14_M</v>
      </c>
      <c r="C831" s="12" t="str">
        <f t="shared" si="188"/>
        <v>Auto_Status</v>
      </c>
      <c r="D831" s="12" t="str">
        <f t="shared" si="189"/>
        <v>BP_Motor_var</v>
      </c>
      <c r="E831" s="13" t="str">
        <f t="shared" si="190"/>
        <v>CHP1_M14_M_BP_Motor_var</v>
      </c>
      <c r="F831" s="14" t="str">
        <f t="shared" si="191"/>
        <v>BP_Motor_var_Auto_Status</v>
      </c>
      <c r="G831" s="10" t="str">
        <f t="shared" si="192"/>
        <v>CHP1_M14_M_Auto_Status</v>
      </c>
      <c r="H831" s="10" t="str">
        <f>VLOOKUP(基本表格!E831,起始地址定义!A:D,4,FALSE)&amp;" "&amp;Q831</f>
        <v>Spare 备用 电机控制 手自动状态</v>
      </c>
      <c r="I831" s="10" t="str">
        <f t="shared" si="193"/>
        <v>DB1100,X1900.3</v>
      </c>
      <c r="J831" s="13" t="str">
        <f>VLOOKUP(E831,起始地址定义!A:D,2,FALSE)</f>
        <v>DB1100</v>
      </c>
      <c r="K831" s="12" t="str">
        <f t="shared" si="194"/>
        <v>X1900.3</v>
      </c>
      <c r="L831" s="13">
        <f>VLOOKUP(E831,起始地址定义!A:D,3,FALSE)</f>
        <v>1900</v>
      </c>
      <c r="M831" s="14">
        <f>VLOOKUP($F831,类型描述及偏移量!$C:$H,2,FALSE)</f>
        <v>0.3</v>
      </c>
      <c r="N831" s="14" t="str">
        <f>VLOOKUP($F831,类型描述及偏移量!$C:$H,3,FALSE)</f>
        <v>离散</v>
      </c>
      <c r="O831" s="14" t="str">
        <f>VLOOKUP($F831,类型描述及偏移量!$C:$H,4,FALSE)</f>
        <v>None</v>
      </c>
      <c r="P831" s="14" t="str">
        <f>VLOOKUP($F831,类型描述及偏移量!$C:$H,5,FALSE)</f>
        <v>Yes</v>
      </c>
      <c r="Q831" s="14" t="str">
        <f>VLOOKUP($F831,类型描述及偏移量!$C:$H,6,FALSE)</f>
        <v>手自动状态</v>
      </c>
    </row>
    <row r="832" hidden="1" spans="1:17">
      <c r="A832" s="12" t="str">
        <f t="shared" si="186"/>
        <v>CHP1</v>
      </c>
      <c r="B832" s="12" t="str">
        <f t="shared" si="187"/>
        <v>M14_M</v>
      </c>
      <c r="C832" s="12" t="str">
        <f t="shared" si="188"/>
        <v>Loc_Rem</v>
      </c>
      <c r="D832" s="12" t="str">
        <f t="shared" si="189"/>
        <v>BP_Motor_var</v>
      </c>
      <c r="E832" s="13" t="str">
        <f t="shared" si="190"/>
        <v>CHP1_M14_M_BP_Motor_var</v>
      </c>
      <c r="F832" s="14" t="str">
        <f t="shared" si="191"/>
        <v>BP_Motor_var_Loc_Rem</v>
      </c>
      <c r="G832" s="10" t="str">
        <f t="shared" si="192"/>
        <v>CHP1_M14_M_Loc_Rem</v>
      </c>
      <c r="H832" s="10" t="str">
        <f>VLOOKUP(基本表格!E832,起始地址定义!A:D,4,FALSE)&amp;" "&amp;Q832</f>
        <v>Spare 备用 电机控制 本地/远程(检修/待机）</v>
      </c>
      <c r="I832" s="10" t="str">
        <f t="shared" si="193"/>
        <v>DB1100,X1900.4</v>
      </c>
      <c r="J832" s="13" t="str">
        <f>VLOOKUP(E832,起始地址定义!A:D,2,FALSE)</f>
        <v>DB1100</v>
      </c>
      <c r="K832" s="12" t="str">
        <f t="shared" si="194"/>
        <v>X1900.4</v>
      </c>
      <c r="L832" s="13">
        <f>VLOOKUP(E832,起始地址定义!A:D,3,FALSE)</f>
        <v>1900</v>
      </c>
      <c r="M832" s="14">
        <f>VLOOKUP($F832,类型描述及偏移量!$C:$H,2,FALSE)</f>
        <v>0.4</v>
      </c>
      <c r="N832" s="14" t="str">
        <f>VLOOKUP($F832,类型描述及偏移量!$C:$H,3,FALSE)</f>
        <v>离散</v>
      </c>
      <c r="O832" s="14" t="str">
        <f>VLOOKUP($F832,类型描述及偏移量!$C:$H,4,FALSE)</f>
        <v>None</v>
      </c>
      <c r="P832" s="14" t="str">
        <f>VLOOKUP($F832,类型描述及偏移量!$C:$H,5,FALSE)</f>
        <v>Yes</v>
      </c>
      <c r="Q832" s="14" t="str">
        <f>VLOOKUP($F832,类型描述及偏移量!$C:$H,6,FALSE)</f>
        <v>本地/远程(检修/待机）</v>
      </c>
    </row>
    <row r="833" hidden="1" spans="1:17">
      <c r="A833" s="12" t="str">
        <f t="shared" si="186"/>
        <v>CHP1</v>
      </c>
      <c r="B833" s="12" t="str">
        <f t="shared" si="187"/>
        <v>M14_M</v>
      </c>
      <c r="C833" s="12" t="str">
        <f t="shared" si="188"/>
        <v>ON_HMI</v>
      </c>
      <c r="D833" s="12" t="str">
        <f t="shared" si="189"/>
        <v>BP_Motor_var</v>
      </c>
      <c r="E833" s="13" t="str">
        <f t="shared" si="190"/>
        <v>CHP1_M14_M_BP_Motor_var</v>
      </c>
      <c r="F833" s="14" t="str">
        <f t="shared" si="191"/>
        <v>BP_Motor_var_ON_HMI</v>
      </c>
      <c r="G833" s="10" t="str">
        <f t="shared" si="192"/>
        <v>CHP1_M14_M_ON_HMI</v>
      </c>
      <c r="H833" s="10" t="str">
        <f>VLOOKUP(基本表格!E833,起始地址定义!A:D,4,FALSE)&amp;" "&amp;Q833</f>
        <v>Spare 备用 电机控制 开启_上位机(正转)</v>
      </c>
      <c r="I833" s="10" t="str">
        <f t="shared" si="193"/>
        <v>DB1100,X1900.6</v>
      </c>
      <c r="J833" s="13" t="str">
        <f>VLOOKUP(E833,起始地址定义!A:D,2,FALSE)</f>
        <v>DB1100</v>
      </c>
      <c r="K833" s="12" t="str">
        <f t="shared" si="194"/>
        <v>X1900.6</v>
      </c>
      <c r="L833" s="13">
        <f>VLOOKUP(E833,起始地址定义!A:D,3,FALSE)</f>
        <v>1900</v>
      </c>
      <c r="M833" s="14">
        <f>VLOOKUP($F833,类型描述及偏移量!$C:$H,2,FALSE)</f>
        <v>0.6</v>
      </c>
      <c r="N833" s="14" t="str">
        <f>VLOOKUP($F833,类型描述及偏移量!$C:$H,3,FALSE)</f>
        <v>离散</v>
      </c>
      <c r="O833" s="14" t="str">
        <f>VLOOKUP($F833,类型描述及偏移量!$C:$H,4,FALSE)</f>
        <v>None</v>
      </c>
      <c r="P833" s="14" t="str">
        <f>VLOOKUP($F833,类型描述及偏移量!$C:$H,5,FALSE)</f>
        <v>No</v>
      </c>
      <c r="Q833" s="14" t="str">
        <f>VLOOKUP($F833,类型描述及偏移量!$C:$H,6,FALSE)</f>
        <v>开启_上位机(正转)</v>
      </c>
    </row>
    <row r="834" hidden="1" spans="1:17">
      <c r="A834" s="12" t="str">
        <f t="shared" si="186"/>
        <v>CHP1</v>
      </c>
      <c r="B834" s="12" t="str">
        <f t="shared" si="187"/>
        <v>M14_M</v>
      </c>
      <c r="C834" s="12" t="str">
        <f t="shared" si="188"/>
        <v>OFF_HMI</v>
      </c>
      <c r="D834" s="12" t="str">
        <f t="shared" si="189"/>
        <v>BP_Motor_var</v>
      </c>
      <c r="E834" s="13" t="str">
        <f t="shared" si="190"/>
        <v>CHP1_M14_M_BP_Motor_var</v>
      </c>
      <c r="F834" s="14" t="str">
        <f t="shared" si="191"/>
        <v>BP_Motor_var_OFF_HMI</v>
      </c>
      <c r="G834" s="10" t="str">
        <f t="shared" si="192"/>
        <v>CHP1_M14_M_OFF_HMI</v>
      </c>
      <c r="H834" s="10" t="str">
        <f>VLOOKUP(基本表格!E834,起始地址定义!A:D,4,FALSE)&amp;" "&amp;Q834</f>
        <v>Spare 备用 电机控制 停止_上位机(反转)</v>
      </c>
      <c r="I834" s="10" t="str">
        <f t="shared" si="193"/>
        <v>DB1100,X1901.0</v>
      </c>
      <c r="J834" s="13" t="str">
        <f>VLOOKUP(E834,起始地址定义!A:D,2,FALSE)</f>
        <v>DB1100</v>
      </c>
      <c r="K834" s="12" t="str">
        <f t="shared" si="194"/>
        <v>X1901.0</v>
      </c>
      <c r="L834" s="13">
        <f>VLOOKUP(E834,起始地址定义!A:D,3,FALSE)</f>
        <v>1900</v>
      </c>
      <c r="M834" s="14">
        <f>VLOOKUP($F834,类型描述及偏移量!$C:$H,2,FALSE)</f>
        <v>1</v>
      </c>
      <c r="N834" s="14" t="str">
        <f>VLOOKUP($F834,类型描述及偏移量!$C:$H,3,FALSE)</f>
        <v>离散</v>
      </c>
      <c r="O834" s="14" t="str">
        <f>VLOOKUP($F834,类型描述及偏移量!$C:$H,4,FALSE)</f>
        <v>None</v>
      </c>
      <c r="P834" s="14" t="str">
        <f>VLOOKUP($F834,类型描述及偏移量!$C:$H,5,FALSE)</f>
        <v>No</v>
      </c>
      <c r="Q834" s="14" t="str">
        <f>VLOOKUP($F834,类型描述及偏移量!$C:$H,6,FALSE)</f>
        <v>停止_上位机(反转)</v>
      </c>
    </row>
    <row r="835" hidden="1" spans="1:17">
      <c r="A835" s="12" t="str">
        <f t="shared" si="186"/>
        <v>CHP1</v>
      </c>
      <c r="B835" s="12" t="str">
        <f t="shared" si="187"/>
        <v>M14_M</v>
      </c>
      <c r="C835" s="12" t="str">
        <f t="shared" si="188"/>
        <v>Fan</v>
      </c>
      <c r="D835" s="12" t="str">
        <f t="shared" si="189"/>
        <v>BP_Motor_var</v>
      </c>
      <c r="E835" s="13" t="str">
        <f t="shared" si="190"/>
        <v>CHP1_M14_M_BP_Motor_var</v>
      </c>
      <c r="F835" s="14" t="str">
        <f t="shared" si="191"/>
        <v>BP_Motor_var_Fan</v>
      </c>
      <c r="G835" s="10" t="str">
        <f t="shared" si="192"/>
        <v>CHP1_M14_M_Fan</v>
      </c>
      <c r="H835" s="10" t="str">
        <f>VLOOKUP(基本表格!E835,起始地址定义!A:D,4,FALSE)&amp;" "&amp;Q835</f>
        <v>Spare 备用 电机控制 通风扇</v>
      </c>
      <c r="I835" s="10" t="str">
        <f t="shared" si="193"/>
        <v>DB1100,X1901.1</v>
      </c>
      <c r="J835" s="13" t="str">
        <f>VLOOKUP(E835,起始地址定义!A:D,2,FALSE)</f>
        <v>DB1100</v>
      </c>
      <c r="K835" s="12" t="str">
        <f t="shared" si="194"/>
        <v>X1901.1</v>
      </c>
      <c r="L835" s="13">
        <f>VLOOKUP(E835,起始地址定义!A:D,3,FALSE)</f>
        <v>1900</v>
      </c>
      <c r="M835" s="14">
        <f>VLOOKUP($F835,类型描述及偏移量!$C:$H,2,FALSE)</f>
        <v>1.1</v>
      </c>
      <c r="N835" s="14" t="str">
        <f>VLOOKUP($F835,类型描述及偏移量!$C:$H,3,FALSE)</f>
        <v>离散</v>
      </c>
      <c r="O835" s="14" t="str">
        <f>VLOOKUP($F835,类型描述及偏移量!$C:$H,4,FALSE)</f>
        <v>None</v>
      </c>
      <c r="P835" s="14" t="str">
        <f>VLOOKUP($F835,类型描述及偏移量!$C:$H,5,FALSE)</f>
        <v>Yes</v>
      </c>
      <c r="Q835" s="14" t="str">
        <f>VLOOKUP($F835,类型描述及偏移量!$C:$H,6,FALSE)</f>
        <v>通风扇</v>
      </c>
    </row>
    <row r="836" hidden="1" spans="1:17">
      <c r="A836" s="12" t="str">
        <f t="shared" si="186"/>
        <v>CHP1</v>
      </c>
      <c r="B836" s="12" t="str">
        <f t="shared" si="187"/>
        <v>M14_M</v>
      </c>
      <c r="C836" s="12" t="str">
        <f t="shared" si="188"/>
        <v>Motor</v>
      </c>
      <c r="D836" s="12" t="str">
        <f t="shared" si="189"/>
        <v>BP_Motor_var</v>
      </c>
      <c r="E836" s="13" t="str">
        <f t="shared" si="190"/>
        <v>CHP1_M14_M_BP_Motor_var</v>
      </c>
      <c r="F836" s="14" t="str">
        <f t="shared" si="191"/>
        <v>BP_Motor_var_Motor</v>
      </c>
      <c r="G836" s="10" t="str">
        <f t="shared" si="192"/>
        <v>CHP1_M14_M_Motor</v>
      </c>
      <c r="H836" s="10" t="str">
        <f>VLOOKUP(基本表格!E836,起始地址定义!A:D,4,FALSE)&amp;" "&amp;Q836</f>
        <v>Spare 备用 电机控制 电机(正转）</v>
      </c>
      <c r="I836" s="10" t="str">
        <f t="shared" si="193"/>
        <v>DB1100,X1901.2</v>
      </c>
      <c r="J836" s="13" t="str">
        <f>VLOOKUP(E836,起始地址定义!A:D,2,FALSE)</f>
        <v>DB1100</v>
      </c>
      <c r="K836" s="12" t="str">
        <f t="shared" si="194"/>
        <v>X1901.2</v>
      </c>
      <c r="L836" s="13">
        <f>VLOOKUP(E836,起始地址定义!A:D,3,FALSE)</f>
        <v>1900</v>
      </c>
      <c r="M836" s="14">
        <f>VLOOKUP($F836,类型描述及偏移量!$C:$H,2,FALSE)</f>
        <v>1.2</v>
      </c>
      <c r="N836" s="14" t="str">
        <f>VLOOKUP($F836,类型描述及偏移量!$C:$H,3,FALSE)</f>
        <v>离散</v>
      </c>
      <c r="O836" s="14" t="str">
        <f>VLOOKUP($F836,类型描述及偏移量!$C:$H,4,FALSE)</f>
        <v>None</v>
      </c>
      <c r="P836" s="14" t="str">
        <f>VLOOKUP($F836,类型描述及偏移量!$C:$H,5,FALSE)</f>
        <v>Yes</v>
      </c>
      <c r="Q836" s="14" t="str">
        <f>VLOOKUP($F836,类型描述及偏移量!$C:$H,6,FALSE)</f>
        <v>电机(正转）</v>
      </c>
    </row>
    <row r="837" hidden="1" spans="1:17">
      <c r="A837" s="12" t="str">
        <f t="shared" si="186"/>
        <v>CHP1</v>
      </c>
      <c r="B837" s="12" t="str">
        <f t="shared" si="187"/>
        <v>M14_M</v>
      </c>
      <c r="C837" s="12" t="str">
        <f t="shared" si="188"/>
        <v>OL</v>
      </c>
      <c r="D837" s="12" t="str">
        <f t="shared" si="189"/>
        <v>BP_Motor_var</v>
      </c>
      <c r="E837" s="13" t="str">
        <f t="shared" si="190"/>
        <v>CHP1_M14_M_BP_Motor_var</v>
      </c>
      <c r="F837" s="14" t="str">
        <f t="shared" si="191"/>
        <v>BP_Motor_var_OL</v>
      </c>
      <c r="G837" s="10" t="str">
        <f t="shared" si="192"/>
        <v>CHP1_M14_M_OL</v>
      </c>
      <c r="H837" s="10" t="str">
        <f>VLOOKUP(基本表格!E837,起始地址定义!A:D,4,FALSE)&amp;" "&amp;Q837</f>
        <v>Spare 备用 电机控制 电机过载</v>
      </c>
      <c r="I837" s="10" t="str">
        <f t="shared" si="193"/>
        <v>DB1100,X1901.3</v>
      </c>
      <c r="J837" s="13" t="str">
        <f>VLOOKUP(E837,起始地址定义!A:D,2,FALSE)</f>
        <v>DB1100</v>
      </c>
      <c r="K837" s="12" t="str">
        <f t="shared" si="194"/>
        <v>X1901.3</v>
      </c>
      <c r="L837" s="13">
        <f>VLOOKUP(E837,起始地址定义!A:D,3,FALSE)</f>
        <v>1900</v>
      </c>
      <c r="M837" s="14">
        <f>VLOOKUP($F837,类型描述及偏移量!$C:$H,2,FALSE)</f>
        <v>1.3</v>
      </c>
      <c r="N837" s="14" t="str">
        <f>VLOOKUP($F837,类型描述及偏移量!$C:$H,3,FALSE)</f>
        <v>离散</v>
      </c>
      <c r="O837" s="14" t="str">
        <f>VLOOKUP($F837,类型描述及偏移量!$C:$H,4,FALSE)</f>
        <v>On</v>
      </c>
      <c r="P837" s="14" t="str">
        <f>VLOOKUP($F837,类型描述及偏移量!$C:$H,5,FALSE)</f>
        <v>Yes</v>
      </c>
      <c r="Q837" s="14" t="str">
        <f>VLOOKUP($F837,类型描述及偏移量!$C:$H,6,FALSE)</f>
        <v>电机过载</v>
      </c>
    </row>
    <row r="838" hidden="1" spans="1:17">
      <c r="A838" s="12" t="str">
        <f t="shared" si="186"/>
        <v>CHP1</v>
      </c>
      <c r="B838" s="12" t="str">
        <f t="shared" si="187"/>
        <v>M14_M</v>
      </c>
      <c r="C838" s="12" t="str">
        <f t="shared" si="188"/>
        <v>Fan_OL</v>
      </c>
      <c r="D838" s="12" t="str">
        <f t="shared" si="189"/>
        <v>BP_Motor_var</v>
      </c>
      <c r="E838" s="13" t="str">
        <f t="shared" si="190"/>
        <v>CHP1_M14_M_BP_Motor_var</v>
      </c>
      <c r="F838" s="14" t="str">
        <f t="shared" si="191"/>
        <v>BP_Motor_var_Fan_OL</v>
      </c>
      <c r="G838" s="10" t="str">
        <f t="shared" si="192"/>
        <v>CHP1_M14_M_Fan_OL</v>
      </c>
      <c r="H838" s="10" t="str">
        <f>VLOOKUP(基本表格!E838,起始地址定义!A:D,4,FALSE)&amp;" "&amp;Q838</f>
        <v>Spare 备用 电机控制 风扇过载</v>
      </c>
      <c r="I838" s="10" t="str">
        <f t="shared" si="193"/>
        <v>DB1100,X1901.4</v>
      </c>
      <c r="J838" s="13" t="str">
        <f>VLOOKUP(E838,起始地址定义!A:D,2,FALSE)</f>
        <v>DB1100</v>
      </c>
      <c r="K838" s="12" t="str">
        <f t="shared" si="194"/>
        <v>X1901.4</v>
      </c>
      <c r="L838" s="13">
        <f>VLOOKUP(E838,起始地址定义!A:D,3,FALSE)</f>
        <v>1900</v>
      </c>
      <c r="M838" s="14">
        <f>VLOOKUP($F838,类型描述及偏移量!$C:$H,2,FALSE)</f>
        <v>1.4</v>
      </c>
      <c r="N838" s="14" t="str">
        <f>VLOOKUP($F838,类型描述及偏移量!$C:$H,3,FALSE)</f>
        <v>离散</v>
      </c>
      <c r="O838" s="14" t="str">
        <f>VLOOKUP($F838,类型描述及偏移量!$C:$H,4,FALSE)</f>
        <v>On</v>
      </c>
      <c r="P838" s="14" t="str">
        <f>VLOOKUP($F838,类型描述及偏移量!$C:$H,5,FALSE)</f>
        <v>Yes</v>
      </c>
      <c r="Q838" s="14" t="str">
        <f>VLOOKUP($F838,类型描述及偏移量!$C:$H,6,FALSE)</f>
        <v>风扇过载</v>
      </c>
    </row>
    <row r="839" hidden="1" spans="1:17">
      <c r="A839" s="12" t="str">
        <f t="shared" si="186"/>
        <v>CHP1</v>
      </c>
      <c r="B839" s="12" t="str">
        <f t="shared" si="187"/>
        <v>M14_M</v>
      </c>
      <c r="C839" s="12" t="str">
        <f t="shared" si="188"/>
        <v>RunSig</v>
      </c>
      <c r="D839" s="12" t="str">
        <f t="shared" si="189"/>
        <v>BP_Motor_var</v>
      </c>
      <c r="E839" s="13" t="str">
        <f t="shared" si="190"/>
        <v>CHP1_M14_M_BP_Motor_var</v>
      </c>
      <c r="F839" s="14" t="str">
        <f t="shared" si="191"/>
        <v>BP_Motor_var_RunSig</v>
      </c>
      <c r="G839" s="10" t="str">
        <f t="shared" si="192"/>
        <v>CHP1_M14_M_RunSig</v>
      </c>
      <c r="H839" s="10" t="str">
        <f>VLOOKUP(基本表格!E839,起始地址定义!A:D,4,FALSE)&amp;" "&amp;Q839</f>
        <v>Spare 备用 电机控制 电机运行指示</v>
      </c>
      <c r="I839" s="10" t="str">
        <f t="shared" si="193"/>
        <v>DB1100,X1901.5</v>
      </c>
      <c r="J839" s="13" t="str">
        <f>VLOOKUP(E839,起始地址定义!A:D,2,FALSE)</f>
        <v>DB1100</v>
      </c>
      <c r="K839" s="12" t="str">
        <f t="shared" si="194"/>
        <v>X1901.5</v>
      </c>
      <c r="L839" s="13">
        <f>VLOOKUP(E839,起始地址定义!A:D,3,FALSE)</f>
        <v>1900</v>
      </c>
      <c r="M839" s="14">
        <f>VLOOKUP($F839,类型描述及偏移量!$C:$H,2,FALSE)</f>
        <v>1.5</v>
      </c>
      <c r="N839" s="14" t="str">
        <f>VLOOKUP($F839,类型描述及偏移量!$C:$H,3,FALSE)</f>
        <v>离散</v>
      </c>
      <c r="O839" s="14" t="str">
        <f>VLOOKUP($F839,类型描述及偏移量!$C:$H,4,FALSE)</f>
        <v>None</v>
      </c>
      <c r="P839" s="14" t="str">
        <f>VLOOKUP($F839,类型描述及偏移量!$C:$H,5,FALSE)</f>
        <v>Yes</v>
      </c>
      <c r="Q839" s="14" t="str">
        <f>VLOOKUP($F839,类型描述及偏移量!$C:$H,6,FALSE)</f>
        <v>电机运行指示</v>
      </c>
    </row>
    <row r="840" hidden="1" spans="1:17">
      <c r="A840" s="12" t="str">
        <f t="shared" si="186"/>
        <v>CHP1</v>
      </c>
      <c r="B840" s="12" t="str">
        <f t="shared" si="187"/>
        <v>M14_M</v>
      </c>
      <c r="C840" s="12" t="str">
        <f t="shared" si="188"/>
        <v>Break_ALM</v>
      </c>
      <c r="D840" s="12" t="str">
        <f t="shared" si="189"/>
        <v>BP_Motor_var</v>
      </c>
      <c r="E840" s="13" t="str">
        <f t="shared" si="190"/>
        <v>CHP1_M14_M_BP_Motor_var</v>
      </c>
      <c r="F840" s="14" t="str">
        <f t="shared" si="191"/>
        <v>BP_Motor_var_Break_ALM</v>
      </c>
      <c r="G840" s="10" t="str">
        <f t="shared" si="192"/>
        <v>CHP1_M14_M_Break_ALM</v>
      </c>
      <c r="H840" s="10" t="str">
        <f>VLOOKUP(基本表格!E840,起始地址定义!A:D,4,FALSE)&amp;" "&amp;Q840</f>
        <v>Spare 备用 电机控制 断链报警</v>
      </c>
      <c r="I840" s="10" t="str">
        <f t="shared" si="193"/>
        <v>DB1100,X1901.6</v>
      </c>
      <c r="J840" s="13" t="str">
        <f>VLOOKUP(E840,起始地址定义!A:D,2,FALSE)</f>
        <v>DB1100</v>
      </c>
      <c r="K840" s="12" t="str">
        <f t="shared" si="194"/>
        <v>X1901.6</v>
      </c>
      <c r="L840" s="13">
        <f>VLOOKUP(E840,起始地址定义!A:D,3,FALSE)</f>
        <v>1900</v>
      </c>
      <c r="M840" s="14">
        <f>VLOOKUP($F840,类型描述及偏移量!$C:$H,2,FALSE)</f>
        <v>1.6</v>
      </c>
      <c r="N840" s="14" t="str">
        <f>VLOOKUP($F840,类型描述及偏移量!$C:$H,3,FALSE)</f>
        <v>离散</v>
      </c>
      <c r="O840" s="14" t="str">
        <f>VLOOKUP($F840,类型描述及偏移量!$C:$H,4,FALSE)</f>
        <v>On</v>
      </c>
      <c r="P840" s="14" t="str">
        <f>VLOOKUP($F840,类型描述及偏移量!$C:$H,5,FALSE)</f>
        <v>Yes</v>
      </c>
      <c r="Q840" s="14" t="str">
        <f>VLOOKUP($F840,类型描述及偏移量!$C:$H,6,FALSE)</f>
        <v>断链报警</v>
      </c>
    </row>
    <row r="841" hidden="1" spans="1:17">
      <c r="A841" s="12" t="str">
        <f t="shared" si="186"/>
        <v>CHP1</v>
      </c>
      <c r="B841" s="12" t="str">
        <f t="shared" si="187"/>
        <v>M14_M</v>
      </c>
      <c r="C841" s="12" t="str">
        <f t="shared" si="188"/>
        <v>Break_CHK</v>
      </c>
      <c r="D841" s="12" t="str">
        <f t="shared" si="189"/>
        <v>BP_Motor_var</v>
      </c>
      <c r="E841" s="13" t="str">
        <f t="shared" si="190"/>
        <v>CHP1_M14_M_BP_Motor_var</v>
      </c>
      <c r="F841" s="14" t="str">
        <f t="shared" si="191"/>
        <v>BP_Motor_var_Break_CHK</v>
      </c>
      <c r="G841" s="10" t="str">
        <f t="shared" si="192"/>
        <v>CHP1_M14_M_Break_CHK</v>
      </c>
      <c r="H841" s="10" t="str">
        <f>VLOOKUP(基本表格!E841,起始地址定义!A:D,4,FALSE)&amp;" "&amp;Q841</f>
        <v>Spare 备用 电机控制 断链检测</v>
      </c>
      <c r="I841" s="10" t="str">
        <f t="shared" si="193"/>
        <v>DB1100,X1901.7</v>
      </c>
      <c r="J841" s="13" t="str">
        <f>VLOOKUP(E841,起始地址定义!A:D,2,FALSE)</f>
        <v>DB1100</v>
      </c>
      <c r="K841" s="12" t="str">
        <f t="shared" si="194"/>
        <v>X1901.7</v>
      </c>
      <c r="L841" s="13">
        <f>VLOOKUP(E841,起始地址定义!A:D,3,FALSE)</f>
        <v>1900</v>
      </c>
      <c r="M841" s="14">
        <f>VLOOKUP($F841,类型描述及偏移量!$C:$H,2,FALSE)</f>
        <v>1.7</v>
      </c>
      <c r="N841" s="14" t="str">
        <f>VLOOKUP($F841,类型描述及偏移量!$C:$H,3,FALSE)</f>
        <v>离散</v>
      </c>
      <c r="O841" s="14" t="str">
        <f>VLOOKUP($F841,类型描述及偏移量!$C:$H,4,FALSE)</f>
        <v>None</v>
      </c>
      <c r="P841" s="14" t="str">
        <f>VLOOKUP($F841,类型描述及偏移量!$C:$H,5,FALSE)</f>
        <v>Yes</v>
      </c>
      <c r="Q841" s="14" t="str">
        <f>VLOOKUP($F841,类型描述及偏移量!$C:$H,6,FALSE)</f>
        <v>断链检测</v>
      </c>
    </row>
    <row r="842" hidden="1" spans="1:17">
      <c r="A842" s="12" t="str">
        <f t="shared" si="186"/>
        <v>CHP1</v>
      </c>
      <c r="B842" s="12" t="str">
        <f t="shared" si="187"/>
        <v>M14_M</v>
      </c>
      <c r="C842" s="12" t="str">
        <f t="shared" si="188"/>
        <v>INV_Res_HMI</v>
      </c>
      <c r="D842" s="12" t="str">
        <f t="shared" si="189"/>
        <v>BP_Motor_var</v>
      </c>
      <c r="E842" s="13" t="str">
        <f t="shared" si="190"/>
        <v>CHP1_M14_M_BP_Motor_var</v>
      </c>
      <c r="F842" s="14" t="str">
        <f t="shared" si="191"/>
        <v>BP_Motor_var_INV_Res_HMI</v>
      </c>
      <c r="G842" s="10" t="str">
        <f t="shared" si="192"/>
        <v>CHP1_M14_M_INV_Res_HMI</v>
      </c>
      <c r="H842" s="10" t="str">
        <f>VLOOKUP(基本表格!E842,起始地址定义!A:D,4,FALSE)&amp;" "&amp;Q842</f>
        <v>Spare 备用 电机控制 复位</v>
      </c>
      <c r="I842" s="10" t="str">
        <f t="shared" si="193"/>
        <v>DB1100,X1902.0</v>
      </c>
      <c r="J842" s="13" t="str">
        <f>VLOOKUP(E842,起始地址定义!A:D,2,FALSE)</f>
        <v>DB1100</v>
      </c>
      <c r="K842" s="12" t="str">
        <f t="shared" si="194"/>
        <v>X1902.0</v>
      </c>
      <c r="L842" s="13">
        <f>VLOOKUP(E842,起始地址定义!A:D,3,FALSE)</f>
        <v>1900</v>
      </c>
      <c r="M842" s="14">
        <f>VLOOKUP($F842,类型描述及偏移量!$C:$H,2,FALSE)</f>
        <v>2</v>
      </c>
      <c r="N842" s="14" t="str">
        <f>VLOOKUP($F842,类型描述及偏移量!$C:$H,3,FALSE)</f>
        <v>离散</v>
      </c>
      <c r="O842" s="14" t="str">
        <f>VLOOKUP($F842,类型描述及偏移量!$C:$H,4,FALSE)</f>
        <v>None</v>
      </c>
      <c r="P842" s="14" t="str">
        <f>VLOOKUP($F842,类型描述及偏移量!$C:$H,5,FALSE)</f>
        <v>No</v>
      </c>
      <c r="Q842" s="14" t="str">
        <f>VLOOKUP($F842,类型描述及偏移量!$C:$H,6,FALSE)</f>
        <v>复位</v>
      </c>
    </row>
    <row r="843" hidden="1" spans="1:17">
      <c r="A843" s="12" t="str">
        <f t="shared" si="186"/>
        <v>CHP1</v>
      </c>
      <c r="B843" s="12" t="str">
        <f t="shared" si="187"/>
        <v>M14_M</v>
      </c>
      <c r="C843" s="12" t="str">
        <f t="shared" si="188"/>
        <v>Break_EN</v>
      </c>
      <c r="D843" s="12" t="str">
        <f t="shared" si="189"/>
        <v>BP_Motor_var</v>
      </c>
      <c r="E843" s="13" t="str">
        <f t="shared" si="190"/>
        <v>CHP1_M14_M_BP_Motor_var</v>
      </c>
      <c r="F843" s="14" t="str">
        <f t="shared" si="191"/>
        <v>BP_Motor_var_Break_EN</v>
      </c>
      <c r="G843" s="10" t="str">
        <f t="shared" si="192"/>
        <v>CHP1_M14_M_Break_EN</v>
      </c>
      <c r="H843" s="10" t="str">
        <f>VLOOKUP(基本表格!E843,起始地址定义!A:D,4,FALSE)&amp;" "&amp;Q843</f>
        <v>Spare 备用 电机控制 断链保护使能</v>
      </c>
      <c r="I843" s="10" t="str">
        <f t="shared" si="193"/>
        <v>DB1100,X1902.1</v>
      </c>
      <c r="J843" s="13" t="str">
        <f>VLOOKUP(E843,起始地址定义!A:D,2,FALSE)</f>
        <v>DB1100</v>
      </c>
      <c r="K843" s="12" t="str">
        <f t="shared" si="194"/>
        <v>X1902.1</v>
      </c>
      <c r="L843" s="13">
        <f>VLOOKUP(E843,起始地址定义!A:D,3,FALSE)</f>
        <v>1900</v>
      </c>
      <c r="M843" s="14">
        <f>VLOOKUP($F843,类型描述及偏移量!$C:$H,2,FALSE)</f>
        <v>2.1</v>
      </c>
      <c r="N843" s="14" t="str">
        <f>VLOOKUP($F843,类型描述及偏移量!$C:$H,3,FALSE)</f>
        <v>离散</v>
      </c>
      <c r="O843" s="14" t="str">
        <f>VLOOKUP($F843,类型描述及偏移量!$C:$H,4,FALSE)</f>
        <v>None</v>
      </c>
      <c r="P843" s="14" t="str">
        <f>VLOOKUP($F843,类型描述及偏移量!$C:$H,5,FALSE)</f>
        <v>No</v>
      </c>
      <c r="Q843" s="14" t="str">
        <f>VLOOKUP($F843,类型描述及偏移量!$C:$H,6,FALSE)</f>
        <v>断链保护使能</v>
      </c>
    </row>
    <row r="844" hidden="1" spans="1:17">
      <c r="A844" s="12" t="str">
        <f t="shared" si="186"/>
        <v>CHP1</v>
      </c>
      <c r="B844" s="12" t="str">
        <f t="shared" si="187"/>
        <v>M14_M</v>
      </c>
      <c r="C844" s="12" t="str">
        <f t="shared" si="188"/>
        <v>Break_Stop</v>
      </c>
      <c r="D844" s="12" t="str">
        <f t="shared" si="189"/>
        <v>BP_Motor_var</v>
      </c>
      <c r="E844" s="13" t="str">
        <f t="shared" si="190"/>
        <v>CHP1_M14_M_BP_Motor_var</v>
      </c>
      <c r="F844" s="14" t="str">
        <f t="shared" si="191"/>
        <v>BP_Motor_var_Break_Stop</v>
      </c>
      <c r="G844" s="10" t="str">
        <f t="shared" si="192"/>
        <v>CHP1_M14_M_Break_Stop</v>
      </c>
      <c r="H844" s="10" t="str">
        <f>VLOOKUP(基本表格!E844,起始地址定义!A:D,4,FALSE)&amp;" "&amp;Q844</f>
        <v>Spare 备用 电机控制 断链导致停机</v>
      </c>
      <c r="I844" s="10" t="str">
        <f t="shared" si="193"/>
        <v>DB1100,X1902.2</v>
      </c>
      <c r="J844" s="13" t="str">
        <f>VLOOKUP(E844,起始地址定义!A:D,2,FALSE)</f>
        <v>DB1100</v>
      </c>
      <c r="K844" s="12" t="str">
        <f t="shared" si="194"/>
        <v>X1902.2</v>
      </c>
      <c r="L844" s="13">
        <f>VLOOKUP(E844,起始地址定义!A:D,3,FALSE)</f>
        <v>1900</v>
      </c>
      <c r="M844" s="14">
        <f>VLOOKUP($F844,类型描述及偏移量!$C:$H,2,FALSE)</f>
        <v>2.2</v>
      </c>
      <c r="N844" s="14" t="str">
        <f>VLOOKUP($F844,类型描述及偏移量!$C:$H,3,FALSE)</f>
        <v>离散</v>
      </c>
      <c r="O844" s="14" t="str">
        <f>VLOOKUP($F844,类型描述及偏移量!$C:$H,4,FALSE)</f>
        <v>On</v>
      </c>
      <c r="P844" s="14" t="str">
        <f>VLOOKUP($F844,类型描述及偏移量!$C:$H,5,FALSE)</f>
        <v>Yes</v>
      </c>
      <c r="Q844" s="14" t="str">
        <f>VLOOKUP($F844,类型描述及偏移量!$C:$H,6,FALSE)</f>
        <v>断链导致停机</v>
      </c>
    </row>
    <row r="845" hidden="1" spans="1:17">
      <c r="A845" s="12" t="str">
        <f t="shared" si="186"/>
        <v>CHP1</v>
      </c>
      <c r="B845" s="12" t="str">
        <f t="shared" si="187"/>
        <v>M14_M</v>
      </c>
      <c r="C845" s="12" t="str">
        <f t="shared" si="188"/>
        <v>Motor_Back</v>
      </c>
      <c r="D845" s="12" t="str">
        <f t="shared" si="189"/>
        <v>BP_Motor_var</v>
      </c>
      <c r="E845" s="13" t="str">
        <f t="shared" si="190"/>
        <v>CHP1_M14_M_BP_Motor_var</v>
      </c>
      <c r="F845" s="14" t="str">
        <f t="shared" si="191"/>
        <v>BP_Motor_var_Motor_Back</v>
      </c>
      <c r="G845" s="10" t="str">
        <f t="shared" si="192"/>
        <v>CHP1_M14_M_Motor_Back</v>
      </c>
      <c r="H845" s="10" t="str">
        <f>VLOOKUP(基本表格!E845,起始地址定义!A:D,4,FALSE)&amp;" "&amp;Q845</f>
        <v>Spare 备用 电机控制 电机(反转）</v>
      </c>
      <c r="I845" s="10" t="str">
        <f t="shared" si="193"/>
        <v>DB1100,X1902.3</v>
      </c>
      <c r="J845" s="13" t="str">
        <f>VLOOKUP(E845,起始地址定义!A:D,2,FALSE)</f>
        <v>DB1100</v>
      </c>
      <c r="K845" s="12" t="str">
        <f t="shared" si="194"/>
        <v>X1902.3</v>
      </c>
      <c r="L845" s="13">
        <f>VLOOKUP(E845,起始地址定义!A:D,3,FALSE)</f>
        <v>1900</v>
      </c>
      <c r="M845" s="14">
        <f>VLOOKUP($F845,类型描述及偏移量!$C:$H,2,FALSE)</f>
        <v>2.3</v>
      </c>
      <c r="N845" s="14" t="str">
        <f>VLOOKUP($F845,类型描述及偏移量!$C:$H,3,FALSE)</f>
        <v>离散</v>
      </c>
      <c r="O845" s="14" t="str">
        <f>VLOOKUP($F845,类型描述及偏移量!$C:$H,4,FALSE)</f>
        <v>None</v>
      </c>
      <c r="P845" s="14" t="str">
        <f>VLOOKUP($F845,类型描述及偏移量!$C:$H,5,FALSE)</f>
        <v>Yes</v>
      </c>
      <c r="Q845" s="14" t="str">
        <f>VLOOKUP($F845,类型描述及偏移量!$C:$H,6,FALSE)</f>
        <v>电机(反转）</v>
      </c>
    </row>
    <row r="846" hidden="1" spans="1:17">
      <c r="A846" s="12" t="str">
        <f t="shared" si="186"/>
        <v>CHP1</v>
      </c>
      <c r="B846" s="12" t="str">
        <f t="shared" si="187"/>
        <v>M14_M</v>
      </c>
      <c r="C846" s="12" t="str">
        <f t="shared" si="188"/>
        <v>Loc</v>
      </c>
      <c r="D846" s="12" t="str">
        <f t="shared" si="189"/>
        <v>BP_Motor_var</v>
      </c>
      <c r="E846" s="13" t="str">
        <f t="shared" si="190"/>
        <v>CHP1_M14_M_BP_Motor_var</v>
      </c>
      <c r="F846" s="14" t="str">
        <f t="shared" si="191"/>
        <v>BP_Motor_var_Loc</v>
      </c>
      <c r="G846" s="10" t="str">
        <f t="shared" si="192"/>
        <v>CHP1_M14_M_Loc</v>
      </c>
      <c r="H846" s="10" t="str">
        <f>VLOOKUP(基本表格!E846,起始地址定义!A:D,4,FALSE)&amp;" "&amp;Q846</f>
        <v>Spare 备用 电机控制 本地</v>
      </c>
      <c r="I846" s="10" t="str">
        <f t="shared" si="193"/>
        <v>DB1100,X1902.4</v>
      </c>
      <c r="J846" s="13" t="str">
        <f>VLOOKUP(E846,起始地址定义!A:D,2,FALSE)</f>
        <v>DB1100</v>
      </c>
      <c r="K846" s="12" t="str">
        <f t="shared" si="194"/>
        <v>X1902.4</v>
      </c>
      <c r="L846" s="13">
        <f>VLOOKUP(E846,起始地址定义!A:D,3,FALSE)</f>
        <v>1900</v>
      </c>
      <c r="M846" s="14">
        <f>VLOOKUP($F846,类型描述及偏移量!$C:$H,2,FALSE)</f>
        <v>2.4</v>
      </c>
      <c r="N846" s="14" t="str">
        <f>VLOOKUP($F846,类型描述及偏移量!$C:$H,3,FALSE)</f>
        <v>离散</v>
      </c>
      <c r="O846" s="14" t="str">
        <f>VLOOKUP($F846,类型描述及偏移量!$C:$H,4,FALSE)</f>
        <v>None</v>
      </c>
      <c r="P846" s="14" t="str">
        <f>VLOOKUP($F846,类型描述及偏移量!$C:$H,5,FALSE)</f>
        <v>Yes</v>
      </c>
      <c r="Q846" s="14" t="str">
        <f>VLOOKUP($F846,类型描述及偏移量!$C:$H,6,FALSE)</f>
        <v>本地</v>
      </c>
    </row>
    <row r="847" hidden="1" spans="1:17">
      <c r="A847" s="12" t="str">
        <f t="shared" si="186"/>
        <v>CHP1</v>
      </c>
      <c r="B847" s="12" t="str">
        <f t="shared" si="187"/>
        <v>M14_M</v>
      </c>
      <c r="C847" s="12" t="str">
        <f t="shared" si="188"/>
        <v>Rem</v>
      </c>
      <c r="D847" s="12" t="str">
        <f t="shared" si="189"/>
        <v>BP_Motor_var</v>
      </c>
      <c r="E847" s="13" t="str">
        <f t="shared" si="190"/>
        <v>CHP1_M14_M_BP_Motor_var</v>
      </c>
      <c r="F847" s="14" t="str">
        <f t="shared" si="191"/>
        <v>BP_Motor_var_Rem</v>
      </c>
      <c r="G847" s="10" t="str">
        <f t="shared" si="192"/>
        <v>CHP1_M14_M_Rem</v>
      </c>
      <c r="H847" s="10" t="str">
        <f>VLOOKUP(基本表格!E847,起始地址定义!A:D,4,FALSE)&amp;" "&amp;Q847</f>
        <v>Spare 备用 电机控制 远程</v>
      </c>
      <c r="I847" s="10" t="str">
        <f t="shared" si="193"/>
        <v>DB1100,X1902.5</v>
      </c>
      <c r="J847" s="13" t="str">
        <f>VLOOKUP(E847,起始地址定义!A:D,2,FALSE)</f>
        <v>DB1100</v>
      </c>
      <c r="K847" s="12" t="str">
        <f t="shared" si="194"/>
        <v>X1902.5</v>
      </c>
      <c r="L847" s="13">
        <f>VLOOKUP(E847,起始地址定义!A:D,3,FALSE)</f>
        <v>1900</v>
      </c>
      <c r="M847" s="14">
        <f>VLOOKUP($F847,类型描述及偏移量!$C:$H,2,FALSE)</f>
        <v>2.5</v>
      </c>
      <c r="N847" s="14" t="str">
        <f>VLOOKUP($F847,类型描述及偏移量!$C:$H,3,FALSE)</f>
        <v>离散</v>
      </c>
      <c r="O847" s="14" t="str">
        <f>VLOOKUP($F847,类型描述及偏移量!$C:$H,4,FALSE)</f>
        <v>None</v>
      </c>
      <c r="P847" s="14" t="str">
        <f>VLOOKUP($F847,类型描述及偏移量!$C:$H,5,FALSE)</f>
        <v>Yes</v>
      </c>
      <c r="Q847" s="14" t="str">
        <f>VLOOKUP($F847,类型描述及偏移量!$C:$H,6,FALSE)</f>
        <v>远程</v>
      </c>
    </row>
    <row r="848" hidden="1" spans="1:17">
      <c r="A848" s="12" t="str">
        <f t="shared" si="186"/>
        <v>CHP1</v>
      </c>
      <c r="B848" s="12" t="str">
        <f t="shared" si="187"/>
        <v>M14_M</v>
      </c>
      <c r="C848" s="12" t="str">
        <f t="shared" si="188"/>
        <v>Blocking_ALM</v>
      </c>
      <c r="D848" s="12" t="str">
        <f t="shared" si="189"/>
        <v>BP_Motor_var</v>
      </c>
      <c r="E848" s="13" t="str">
        <f t="shared" si="190"/>
        <v>CHP1_M14_M_BP_Motor_var</v>
      </c>
      <c r="F848" s="14" t="str">
        <f t="shared" si="191"/>
        <v>BP_Motor_var_Blocking_ALM</v>
      </c>
      <c r="G848" s="10" t="str">
        <f t="shared" si="192"/>
        <v>CHP1_M14_M_Blocking_ALM</v>
      </c>
      <c r="H848" s="10" t="str">
        <f>VLOOKUP(基本表格!E848,起始地址定义!A:D,4,FALSE)&amp;" "&amp;Q848</f>
        <v>Spare 备用 电机控制 堵料报警</v>
      </c>
      <c r="I848" s="10" t="str">
        <f t="shared" si="193"/>
        <v>DB1100,X1902.6</v>
      </c>
      <c r="J848" s="13" t="str">
        <f>VLOOKUP(E848,起始地址定义!A:D,2,FALSE)</f>
        <v>DB1100</v>
      </c>
      <c r="K848" s="12" t="str">
        <f t="shared" si="194"/>
        <v>X1902.6</v>
      </c>
      <c r="L848" s="13">
        <f>VLOOKUP(E848,起始地址定义!A:D,3,FALSE)</f>
        <v>1900</v>
      </c>
      <c r="M848" s="14">
        <f>VLOOKUP($F848,类型描述及偏移量!$C:$H,2,FALSE)</f>
        <v>2.6</v>
      </c>
      <c r="N848" s="14" t="str">
        <f>VLOOKUP($F848,类型描述及偏移量!$C:$H,3,FALSE)</f>
        <v>离散</v>
      </c>
      <c r="O848" s="14" t="str">
        <f>VLOOKUP($F848,类型描述及偏移量!$C:$H,4,FALSE)</f>
        <v>On</v>
      </c>
      <c r="P848" s="14" t="str">
        <f>VLOOKUP($F848,类型描述及偏移量!$C:$H,5,FALSE)</f>
        <v>Yes</v>
      </c>
      <c r="Q848" s="14" t="str">
        <f>VLOOKUP($F848,类型描述及偏移量!$C:$H,6,FALSE)</f>
        <v>堵料报警</v>
      </c>
    </row>
    <row r="849" hidden="1" spans="1:17">
      <c r="A849" s="12" t="str">
        <f t="shared" si="186"/>
        <v>CHP1</v>
      </c>
      <c r="B849" s="12" t="str">
        <f t="shared" si="187"/>
        <v>M14_M</v>
      </c>
      <c r="C849" s="12" t="str">
        <f t="shared" si="188"/>
        <v>Blocking_CHK</v>
      </c>
      <c r="D849" s="12" t="str">
        <f t="shared" si="189"/>
        <v>BP_Motor_var</v>
      </c>
      <c r="E849" s="13" t="str">
        <f t="shared" si="190"/>
        <v>CHP1_M14_M_BP_Motor_var</v>
      </c>
      <c r="F849" s="14" t="str">
        <f t="shared" si="191"/>
        <v>BP_Motor_var_Blocking_CHK</v>
      </c>
      <c r="G849" s="10" t="str">
        <f t="shared" si="192"/>
        <v>CHP1_M14_M_Blocking_CHK</v>
      </c>
      <c r="H849" s="10" t="str">
        <f>VLOOKUP(基本表格!E849,起始地址定义!A:D,4,FALSE)&amp;" "&amp;Q849</f>
        <v>Spare 备用 电机控制 堵料检测</v>
      </c>
      <c r="I849" s="10" t="str">
        <f t="shared" si="193"/>
        <v>DB1100,X1902.7</v>
      </c>
      <c r="J849" s="13" t="str">
        <f>VLOOKUP(E849,起始地址定义!A:D,2,FALSE)</f>
        <v>DB1100</v>
      </c>
      <c r="K849" s="12" t="str">
        <f t="shared" si="194"/>
        <v>X1902.7</v>
      </c>
      <c r="L849" s="13">
        <f>VLOOKUP(E849,起始地址定义!A:D,3,FALSE)</f>
        <v>1900</v>
      </c>
      <c r="M849" s="14">
        <f>VLOOKUP($F849,类型描述及偏移量!$C:$H,2,FALSE)</f>
        <v>2.7</v>
      </c>
      <c r="N849" s="14" t="str">
        <f>VLOOKUP($F849,类型描述及偏移量!$C:$H,3,FALSE)</f>
        <v>离散</v>
      </c>
      <c r="O849" s="14" t="str">
        <f>VLOOKUP($F849,类型描述及偏移量!$C:$H,4,FALSE)</f>
        <v>None</v>
      </c>
      <c r="P849" s="14" t="str">
        <f>VLOOKUP($F849,类型描述及偏移量!$C:$H,5,FALSE)</f>
        <v>Yes</v>
      </c>
      <c r="Q849" s="14" t="str">
        <f>VLOOKUP($F849,类型描述及偏移量!$C:$H,6,FALSE)</f>
        <v>堵料检测</v>
      </c>
    </row>
    <row r="850" hidden="1" spans="1:17">
      <c r="A850" s="12" t="str">
        <f t="shared" si="186"/>
        <v>CHP1</v>
      </c>
      <c r="B850" s="12" t="str">
        <f t="shared" si="187"/>
        <v>M14_M</v>
      </c>
      <c r="C850" s="12" t="str">
        <f t="shared" si="188"/>
        <v>Blocking_EN</v>
      </c>
      <c r="D850" s="12" t="str">
        <f t="shared" si="189"/>
        <v>BP_Motor_var</v>
      </c>
      <c r="E850" s="13" t="str">
        <f t="shared" si="190"/>
        <v>CHP1_M14_M_BP_Motor_var</v>
      </c>
      <c r="F850" s="14" t="str">
        <f t="shared" si="191"/>
        <v>BP_Motor_var_Blocking_EN</v>
      </c>
      <c r="G850" s="10" t="str">
        <f t="shared" si="192"/>
        <v>CHP1_M14_M_Blocking_EN</v>
      </c>
      <c r="H850" s="10" t="str">
        <f>VLOOKUP(基本表格!E850,起始地址定义!A:D,4,FALSE)&amp;" "&amp;Q850</f>
        <v>Spare 备用 电机控制 堵料保护使能</v>
      </c>
      <c r="I850" s="10" t="str">
        <f t="shared" si="193"/>
        <v>DB1100,X1903.0</v>
      </c>
      <c r="J850" s="13" t="str">
        <f>VLOOKUP(E850,起始地址定义!A:D,2,FALSE)</f>
        <v>DB1100</v>
      </c>
      <c r="K850" s="12" t="str">
        <f t="shared" si="194"/>
        <v>X1903.0</v>
      </c>
      <c r="L850" s="13">
        <f>VLOOKUP(E850,起始地址定义!A:D,3,FALSE)</f>
        <v>1900</v>
      </c>
      <c r="M850" s="14">
        <f>VLOOKUP($F850,类型描述及偏移量!$C:$H,2,FALSE)</f>
        <v>3</v>
      </c>
      <c r="N850" s="14" t="str">
        <f>VLOOKUP($F850,类型描述及偏移量!$C:$H,3,FALSE)</f>
        <v>离散</v>
      </c>
      <c r="O850" s="14" t="str">
        <f>VLOOKUP($F850,类型描述及偏移量!$C:$H,4,FALSE)</f>
        <v>None</v>
      </c>
      <c r="P850" s="14" t="str">
        <f>VLOOKUP($F850,类型描述及偏移量!$C:$H,5,FALSE)</f>
        <v>No</v>
      </c>
      <c r="Q850" s="14" t="str">
        <f>VLOOKUP($F850,类型描述及偏移量!$C:$H,6,FALSE)</f>
        <v>堵料保护使能</v>
      </c>
    </row>
    <row r="851" hidden="1" spans="1:17">
      <c r="A851" s="12" t="str">
        <f t="shared" si="186"/>
        <v>CHP1</v>
      </c>
      <c r="B851" s="12" t="str">
        <f t="shared" si="187"/>
        <v>M14_M</v>
      </c>
      <c r="C851" s="12" t="str">
        <f t="shared" si="188"/>
        <v>Blocking_Stop</v>
      </c>
      <c r="D851" s="12" t="str">
        <f t="shared" si="189"/>
        <v>BP_Motor_var</v>
      </c>
      <c r="E851" s="13" t="str">
        <f t="shared" si="190"/>
        <v>CHP1_M14_M_BP_Motor_var</v>
      </c>
      <c r="F851" s="14" t="str">
        <f t="shared" si="191"/>
        <v>BP_Motor_var_Blocking_Stop</v>
      </c>
      <c r="G851" s="10" t="str">
        <f t="shared" si="192"/>
        <v>CHP1_M14_M_Blocking_Stop</v>
      </c>
      <c r="H851" s="10" t="str">
        <f>VLOOKUP(基本表格!E851,起始地址定义!A:D,4,FALSE)&amp;" "&amp;Q851</f>
        <v>Spare 备用 电机控制 堵料导致停机</v>
      </c>
      <c r="I851" s="10" t="str">
        <f t="shared" si="193"/>
        <v>DB1100,X1903.1</v>
      </c>
      <c r="J851" s="13" t="str">
        <f>VLOOKUP(E851,起始地址定义!A:D,2,FALSE)</f>
        <v>DB1100</v>
      </c>
      <c r="K851" s="12" t="str">
        <f t="shared" si="194"/>
        <v>X1903.1</v>
      </c>
      <c r="L851" s="13">
        <f>VLOOKUP(E851,起始地址定义!A:D,3,FALSE)</f>
        <v>1900</v>
      </c>
      <c r="M851" s="14">
        <f>VLOOKUP($F851,类型描述及偏移量!$C:$H,2,FALSE)</f>
        <v>3.1</v>
      </c>
      <c r="N851" s="14" t="str">
        <f>VLOOKUP($F851,类型描述及偏移量!$C:$H,3,FALSE)</f>
        <v>离散</v>
      </c>
      <c r="O851" s="14" t="str">
        <f>VLOOKUP($F851,类型描述及偏移量!$C:$H,4,FALSE)</f>
        <v>On</v>
      </c>
      <c r="P851" s="14" t="str">
        <f>VLOOKUP($F851,类型描述及偏移量!$C:$H,5,FALSE)</f>
        <v>Yes</v>
      </c>
      <c r="Q851" s="14" t="str">
        <f>VLOOKUP($F851,类型描述及偏移量!$C:$H,6,FALSE)</f>
        <v>堵料导致停机</v>
      </c>
    </row>
    <row r="852" hidden="1" spans="1:17">
      <c r="A852" s="12" t="str">
        <f t="shared" si="186"/>
        <v>CHP1</v>
      </c>
      <c r="B852" s="12" t="str">
        <f t="shared" si="187"/>
        <v>M14_M</v>
      </c>
      <c r="C852" s="12" t="str">
        <f t="shared" si="188"/>
        <v>BreakTime</v>
      </c>
      <c r="D852" s="12" t="str">
        <f t="shared" si="189"/>
        <v>BP_Motor_var</v>
      </c>
      <c r="E852" s="13" t="str">
        <f t="shared" si="190"/>
        <v>CHP1_M14_M_BP_Motor_var</v>
      </c>
      <c r="F852" s="14" t="str">
        <f t="shared" si="191"/>
        <v>BP_Motor_var_BreakTime</v>
      </c>
      <c r="G852" s="10" t="str">
        <f t="shared" si="192"/>
        <v>CHP1_M14_M_BreakTime</v>
      </c>
      <c r="H852" s="10" t="str">
        <f>VLOOKUP(基本表格!E852,起始地址定义!A:D,4,FALSE)&amp;" "&amp;Q852</f>
        <v>Spare 备用 电机控制 断链超时时间 秒</v>
      </c>
      <c r="I852" s="10" t="str">
        <f t="shared" si="193"/>
        <v>DB1100,INT1904</v>
      </c>
      <c r="J852" s="13" t="str">
        <f>VLOOKUP(E852,起始地址定义!A:D,2,FALSE)</f>
        <v>DB1100</v>
      </c>
      <c r="K852" s="12" t="str">
        <f t="shared" si="194"/>
        <v>INT1904</v>
      </c>
      <c r="L852" s="13">
        <f>VLOOKUP(E852,起始地址定义!A:D,3,FALSE)</f>
        <v>1900</v>
      </c>
      <c r="M852" s="14">
        <f>VLOOKUP($F852,类型描述及偏移量!$C:$H,2,FALSE)</f>
        <v>4</v>
      </c>
      <c r="N852" s="14" t="str">
        <f>VLOOKUP($F852,类型描述及偏移量!$C:$H,3,FALSE)</f>
        <v>整型</v>
      </c>
      <c r="O852" s="14" t="str">
        <f>VLOOKUP($F852,类型描述及偏移量!$C:$H,4,FALSE)</f>
        <v>None</v>
      </c>
      <c r="P852" s="14" t="str">
        <f>VLOOKUP($F852,类型描述及偏移量!$C:$H,5,FALSE)</f>
        <v>No</v>
      </c>
      <c r="Q852" s="14" t="str">
        <f>VLOOKUP($F852,类型描述及偏移量!$C:$H,6,FALSE)</f>
        <v>断链超时时间 秒</v>
      </c>
    </row>
    <row r="853" hidden="1" spans="1:17">
      <c r="A853" s="12" t="str">
        <f t="shared" si="186"/>
        <v>CHP1</v>
      </c>
      <c r="B853" s="12" t="str">
        <f t="shared" si="187"/>
        <v>M14_M</v>
      </c>
      <c r="C853" s="12" t="str">
        <f t="shared" si="188"/>
        <v>BlockingTime</v>
      </c>
      <c r="D853" s="12" t="str">
        <f t="shared" si="189"/>
        <v>BP_Motor_var</v>
      </c>
      <c r="E853" s="13" t="str">
        <f t="shared" si="190"/>
        <v>CHP1_M14_M_BP_Motor_var</v>
      </c>
      <c r="F853" s="14" t="str">
        <f t="shared" si="191"/>
        <v>BP_Motor_var_BlockingTime</v>
      </c>
      <c r="G853" s="10" t="str">
        <f t="shared" si="192"/>
        <v>CHP1_M14_M_BlockingTime</v>
      </c>
      <c r="H853" s="10" t="str">
        <f>VLOOKUP(基本表格!E853,起始地址定义!A:D,4,FALSE)&amp;" "&amp;Q853</f>
        <v>Spare 备用 电机控制 堵料检测时间 秒</v>
      </c>
      <c r="I853" s="10" t="str">
        <f t="shared" si="193"/>
        <v>DB1100,INT1906</v>
      </c>
      <c r="J853" s="13" t="str">
        <f>VLOOKUP(E853,起始地址定义!A:D,2,FALSE)</f>
        <v>DB1100</v>
      </c>
      <c r="K853" s="12" t="str">
        <f t="shared" si="194"/>
        <v>INT1906</v>
      </c>
      <c r="L853" s="13">
        <f>VLOOKUP(E853,起始地址定义!A:D,3,FALSE)</f>
        <v>1900</v>
      </c>
      <c r="M853" s="14">
        <f>VLOOKUP($F853,类型描述及偏移量!$C:$H,2,FALSE)</f>
        <v>6</v>
      </c>
      <c r="N853" s="14" t="str">
        <f>VLOOKUP($F853,类型描述及偏移量!$C:$H,3,FALSE)</f>
        <v>整型</v>
      </c>
      <c r="O853" s="14" t="str">
        <f>VLOOKUP($F853,类型描述及偏移量!$C:$H,4,FALSE)</f>
        <v>None</v>
      </c>
      <c r="P853" s="14" t="str">
        <f>VLOOKUP($F853,类型描述及偏移量!$C:$H,5,FALSE)</f>
        <v>No</v>
      </c>
      <c r="Q853" s="14" t="str">
        <f>VLOOKUP($F853,类型描述及偏移量!$C:$H,6,FALSE)</f>
        <v>堵料检测时间 秒</v>
      </c>
    </row>
    <row r="854" hidden="1" spans="1:17">
      <c r="A854" s="12" t="str">
        <f t="shared" si="186"/>
        <v>CHP1</v>
      </c>
      <c r="B854" s="12" t="str">
        <f t="shared" si="187"/>
        <v>M14_M</v>
      </c>
      <c r="C854" s="12" t="str">
        <f t="shared" si="188"/>
        <v>PullSwitch_CHK</v>
      </c>
      <c r="D854" s="12" t="str">
        <f t="shared" si="189"/>
        <v>BP_Motor_var</v>
      </c>
      <c r="E854" s="13" t="str">
        <f t="shared" si="190"/>
        <v>CHP1_M14_M_BP_Motor_var</v>
      </c>
      <c r="F854" s="14" t="str">
        <f t="shared" si="191"/>
        <v>BP_Motor_var_PullSwitch_CHK</v>
      </c>
      <c r="G854" s="10" t="str">
        <f t="shared" si="192"/>
        <v>CHP1_M14_M_PullSwitch_CHK</v>
      </c>
      <c r="H854" s="10" t="str">
        <f>VLOOKUP(基本表格!E854,起始地址定义!A:D,4,FALSE)&amp;" "&amp;Q854</f>
        <v>Spare 备用 电机控制 拉线开关</v>
      </c>
      <c r="I854" s="10" t="str">
        <f t="shared" si="193"/>
        <v>DB1100,X1908.0</v>
      </c>
      <c r="J854" s="13" t="str">
        <f>VLOOKUP(E854,起始地址定义!A:D,2,FALSE)</f>
        <v>DB1100</v>
      </c>
      <c r="K854" s="12" t="str">
        <f t="shared" si="194"/>
        <v>X1908.0</v>
      </c>
      <c r="L854" s="13">
        <f>VLOOKUP(E854,起始地址定义!A:D,3,FALSE)</f>
        <v>1900</v>
      </c>
      <c r="M854" s="14">
        <f>VLOOKUP($F854,类型描述及偏移量!$C:$H,2,FALSE)</f>
        <v>8</v>
      </c>
      <c r="N854" s="14" t="str">
        <f>VLOOKUP($F854,类型描述及偏移量!$C:$H,3,FALSE)</f>
        <v>离散</v>
      </c>
      <c r="O854" s="14" t="str">
        <f>VLOOKUP($F854,类型描述及偏移量!$C:$H,4,FALSE)</f>
        <v>On</v>
      </c>
      <c r="P854" s="14" t="str">
        <f>VLOOKUP($F854,类型描述及偏移量!$C:$H,5,FALSE)</f>
        <v>Yes</v>
      </c>
      <c r="Q854" s="14" t="str">
        <f>VLOOKUP($F854,类型描述及偏移量!$C:$H,6,FALSE)</f>
        <v>拉线开关</v>
      </c>
    </row>
    <row r="855" hidden="1" spans="1:17">
      <c r="A855" s="12" t="str">
        <f t="shared" si="186"/>
        <v>CHP1</v>
      </c>
      <c r="B855" s="12" t="str">
        <f t="shared" si="187"/>
        <v>M14_M</v>
      </c>
      <c r="C855" s="12" t="str">
        <f t="shared" si="188"/>
        <v>LMD_ALM</v>
      </c>
      <c r="D855" s="12" t="str">
        <f t="shared" si="189"/>
        <v>BP_Motor_var</v>
      </c>
      <c r="E855" s="13" t="str">
        <f t="shared" si="190"/>
        <v>CHP1_M14_M_BP_Motor_var</v>
      </c>
      <c r="F855" s="14" t="str">
        <f t="shared" si="191"/>
        <v>BP_Motor_var_LMD_ALM</v>
      </c>
      <c r="G855" s="10" t="str">
        <f t="shared" si="192"/>
        <v>CHP1_M14_M_LMD_ALM</v>
      </c>
      <c r="H855" s="10" t="str">
        <f>VLOOKUP(基本表格!E855,起始地址定义!A:D,4,FALSE)&amp;" "&amp;Q855</f>
        <v>Spare 备用 电机控制 左跑偏报警</v>
      </c>
      <c r="I855" s="10" t="str">
        <f t="shared" si="193"/>
        <v>DB1100,X1908.1</v>
      </c>
      <c r="J855" s="13" t="str">
        <f>VLOOKUP(E855,起始地址定义!A:D,2,FALSE)</f>
        <v>DB1100</v>
      </c>
      <c r="K855" s="12" t="str">
        <f t="shared" si="194"/>
        <v>X1908.1</v>
      </c>
      <c r="L855" s="13">
        <f>VLOOKUP(E855,起始地址定义!A:D,3,FALSE)</f>
        <v>1900</v>
      </c>
      <c r="M855" s="14">
        <f>VLOOKUP($F855,类型描述及偏移量!$C:$H,2,FALSE)</f>
        <v>8.1</v>
      </c>
      <c r="N855" s="14" t="str">
        <f>VLOOKUP($F855,类型描述及偏移量!$C:$H,3,FALSE)</f>
        <v>离散</v>
      </c>
      <c r="O855" s="14" t="str">
        <f>VLOOKUP($F855,类型描述及偏移量!$C:$H,4,FALSE)</f>
        <v>On</v>
      </c>
      <c r="P855" s="14" t="str">
        <f>VLOOKUP($F855,类型描述及偏移量!$C:$H,5,FALSE)</f>
        <v>Yes</v>
      </c>
      <c r="Q855" s="14" t="str">
        <f>VLOOKUP($F855,类型描述及偏移量!$C:$H,6,FALSE)</f>
        <v>左跑偏报警</v>
      </c>
    </row>
    <row r="856" hidden="1" spans="1:17">
      <c r="A856" s="12" t="str">
        <f t="shared" si="186"/>
        <v>CHP1</v>
      </c>
      <c r="B856" s="12" t="str">
        <f t="shared" si="187"/>
        <v>M14_M</v>
      </c>
      <c r="C856" s="12" t="str">
        <f t="shared" si="188"/>
        <v>LMD_CHK_1</v>
      </c>
      <c r="D856" s="12" t="str">
        <f t="shared" si="189"/>
        <v>BP_Motor_var</v>
      </c>
      <c r="E856" s="13" t="str">
        <f t="shared" si="190"/>
        <v>CHP1_M14_M_BP_Motor_var</v>
      </c>
      <c r="F856" s="14" t="str">
        <f t="shared" si="191"/>
        <v>BP_Motor_var_LMD_CHK_1</v>
      </c>
      <c r="G856" s="10" t="str">
        <f t="shared" si="192"/>
        <v>CHP1_M14_M_LMD_CHK_1</v>
      </c>
      <c r="H856" s="10" t="str">
        <f>VLOOKUP(基本表格!E856,起始地址定义!A:D,4,FALSE)&amp;" "&amp;Q856</f>
        <v>Spare 备用 电机控制 左跑偏1检测</v>
      </c>
      <c r="I856" s="10" t="str">
        <f t="shared" si="193"/>
        <v>DB1100,X1908.2</v>
      </c>
      <c r="J856" s="13" t="str">
        <f>VLOOKUP(E856,起始地址定义!A:D,2,FALSE)</f>
        <v>DB1100</v>
      </c>
      <c r="K856" s="12" t="str">
        <f t="shared" si="194"/>
        <v>X1908.2</v>
      </c>
      <c r="L856" s="13">
        <f>VLOOKUP(E856,起始地址定义!A:D,3,FALSE)</f>
        <v>1900</v>
      </c>
      <c r="M856" s="14">
        <f>VLOOKUP($F856,类型描述及偏移量!$C:$H,2,FALSE)</f>
        <v>8.2</v>
      </c>
      <c r="N856" s="14" t="str">
        <f>VLOOKUP($F856,类型描述及偏移量!$C:$H,3,FALSE)</f>
        <v>离散</v>
      </c>
      <c r="O856" s="14" t="str">
        <f>VLOOKUP($F856,类型描述及偏移量!$C:$H,4,FALSE)</f>
        <v>None</v>
      </c>
      <c r="P856" s="14" t="str">
        <f>VLOOKUP($F856,类型描述及偏移量!$C:$H,5,FALSE)</f>
        <v>Yes</v>
      </c>
      <c r="Q856" s="14" t="str">
        <f>VLOOKUP($F856,类型描述及偏移量!$C:$H,6,FALSE)</f>
        <v>左跑偏1检测</v>
      </c>
    </row>
    <row r="857" hidden="1" spans="1:17">
      <c r="A857" s="12" t="str">
        <f t="shared" si="186"/>
        <v>CHP1</v>
      </c>
      <c r="B857" s="12" t="str">
        <f t="shared" si="187"/>
        <v>M14_M</v>
      </c>
      <c r="C857" s="12" t="str">
        <f t="shared" si="188"/>
        <v>LMD_EN</v>
      </c>
      <c r="D857" s="12" t="str">
        <f t="shared" si="189"/>
        <v>BP_Motor_var</v>
      </c>
      <c r="E857" s="13" t="str">
        <f t="shared" si="190"/>
        <v>CHP1_M14_M_BP_Motor_var</v>
      </c>
      <c r="F857" s="14" t="str">
        <f t="shared" si="191"/>
        <v>BP_Motor_var_LMD_EN</v>
      </c>
      <c r="G857" s="10" t="str">
        <f t="shared" si="192"/>
        <v>CHP1_M14_M_LMD_EN</v>
      </c>
      <c r="H857" s="10" t="str">
        <f>VLOOKUP(基本表格!E857,起始地址定义!A:D,4,FALSE)&amp;" "&amp;Q857</f>
        <v>Spare 备用 电机控制 左跑偏保护使能</v>
      </c>
      <c r="I857" s="10" t="str">
        <f t="shared" si="193"/>
        <v>DB1100,X1908.3</v>
      </c>
      <c r="J857" s="13" t="str">
        <f>VLOOKUP(E857,起始地址定义!A:D,2,FALSE)</f>
        <v>DB1100</v>
      </c>
      <c r="K857" s="12" t="str">
        <f t="shared" si="194"/>
        <v>X1908.3</v>
      </c>
      <c r="L857" s="13">
        <f>VLOOKUP(E857,起始地址定义!A:D,3,FALSE)</f>
        <v>1900</v>
      </c>
      <c r="M857" s="14">
        <f>VLOOKUP($F857,类型描述及偏移量!$C:$H,2,FALSE)</f>
        <v>8.3</v>
      </c>
      <c r="N857" s="14" t="str">
        <f>VLOOKUP($F857,类型描述及偏移量!$C:$H,3,FALSE)</f>
        <v>离散</v>
      </c>
      <c r="O857" s="14" t="str">
        <f>VLOOKUP($F857,类型描述及偏移量!$C:$H,4,FALSE)</f>
        <v>None</v>
      </c>
      <c r="P857" s="14" t="str">
        <f>VLOOKUP($F857,类型描述及偏移量!$C:$H,5,FALSE)</f>
        <v>No</v>
      </c>
      <c r="Q857" s="14" t="str">
        <f>VLOOKUP($F857,类型描述及偏移量!$C:$H,6,FALSE)</f>
        <v>左跑偏保护使能</v>
      </c>
    </row>
    <row r="858" hidden="1" spans="1:17">
      <c r="A858" s="12" t="str">
        <f t="shared" si="186"/>
        <v>CHP1</v>
      </c>
      <c r="B858" s="12" t="str">
        <f t="shared" si="187"/>
        <v>M14_M</v>
      </c>
      <c r="C858" s="12" t="str">
        <f t="shared" si="188"/>
        <v>LMD_Stop</v>
      </c>
      <c r="D858" s="12" t="str">
        <f t="shared" si="189"/>
        <v>BP_Motor_var</v>
      </c>
      <c r="E858" s="13" t="str">
        <f t="shared" si="190"/>
        <v>CHP1_M14_M_BP_Motor_var</v>
      </c>
      <c r="F858" s="14" t="str">
        <f t="shared" si="191"/>
        <v>BP_Motor_var_LMD_Stop</v>
      </c>
      <c r="G858" s="10" t="str">
        <f t="shared" si="192"/>
        <v>CHP1_M14_M_LMD_Stop</v>
      </c>
      <c r="H858" s="10" t="str">
        <f>VLOOKUP(基本表格!E858,起始地址定义!A:D,4,FALSE)&amp;" "&amp;Q858</f>
        <v>Spare 备用 电机控制 左跑偏导致停机</v>
      </c>
      <c r="I858" s="10" t="str">
        <f t="shared" si="193"/>
        <v>DB1100,X1908.4</v>
      </c>
      <c r="J858" s="13" t="str">
        <f>VLOOKUP(E858,起始地址定义!A:D,2,FALSE)</f>
        <v>DB1100</v>
      </c>
      <c r="K858" s="12" t="str">
        <f t="shared" si="194"/>
        <v>X1908.4</v>
      </c>
      <c r="L858" s="13">
        <f>VLOOKUP(E858,起始地址定义!A:D,3,FALSE)</f>
        <v>1900</v>
      </c>
      <c r="M858" s="14">
        <f>VLOOKUP($F858,类型描述及偏移量!$C:$H,2,FALSE)</f>
        <v>8.4</v>
      </c>
      <c r="N858" s="14" t="str">
        <f>VLOOKUP($F858,类型描述及偏移量!$C:$H,3,FALSE)</f>
        <v>离散</v>
      </c>
      <c r="O858" s="14" t="str">
        <f>VLOOKUP($F858,类型描述及偏移量!$C:$H,4,FALSE)</f>
        <v>On</v>
      </c>
      <c r="P858" s="14" t="str">
        <f>VLOOKUP($F858,类型描述及偏移量!$C:$H,5,FALSE)</f>
        <v>Yes</v>
      </c>
      <c r="Q858" s="14" t="str">
        <f>VLOOKUP($F858,类型描述及偏移量!$C:$H,6,FALSE)</f>
        <v>左跑偏导致停机</v>
      </c>
    </row>
    <row r="859" hidden="1" spans="1:17">
      <c r="A859" s="12" t="str">
        <f t="shared" si="186"/>
        <v>CHP1</v>
      </c>
      <c r="B859" s="12" t="str">
        <f t="shared" si="187"/>
        <v>M14_M</v>
      </c>
      <c r="C859" s="12" t="str">
        <f t="shared" si="188"/>
        <v>LMD_Time</v>
      </c>
      <c r="D859" s="12" t="str">
        <f t="shared" si="189"/>
        <v>BP_Motor_var</v>
      </c>
      <c r="E859" s="13" t="str">
        <f t="shared" si="190"/>
        <v>CHP1_M14_M_BP_Motor_var</v>
      </c>
      <c r="F859" s="14" t="str">
        <f t="shared" si="191"/>
        <v>BP_Motor_var_LMD_Time</v>
      </c>
      <c r="G859" s="10" t="str">
        <f t="shared" si="192"/>
        <v>CHP1_M14_M_LMD_Time</v>
      </c>
      <c r="H859" s="10" t="str">
        <f>VLOOKUP(基本表格!E859,起始地址定义!A:D,4,FALSE)&amp;" "&amp;Q859</f>
        <v>Spare 备用 电机控制 左跑偏检测时间</v>
      </c>
      <c r="I859" s="10" t="str">
        <f t="shared" si="193"/>
        <v>DB1100,INT1910</v>
      </c>
      <c r="J859" s="13" t="str">
        <f>VLOOKUP(E859,起始地址定义!A:D,2,FALSE)</f>
        <v>DB1100</v>
      </c>
      <c r="K859" s="12" t="str">
        <f t="shared" si="194"/>
        <v>INT1910</v>
      </c>
      <c r="L859" s="13">
        <f>VLOOKUP(E859,起始地址定义!A:D,3,FALSE)</f>
        <v>1900</v>
      </c>
      <c r="M859" s="14">
        <f>VLOOKUP($F859,类型描述及偏移量!$C:$H,2,FALSE)</f>
        <v>10</v>
      </c>
      <c r="N859" s="14" t="str">
        <f>VLOOKUP($F859,类型描述及偏移量!$C:$H,3,FALSE)</f>
        <v>整型</v>
      </c>
      <c r="O859" s="14" t="str">
        <f>VLOOKUP($F859,类型描述及偏移量!$C:$H,4,FALSE)</f>
        <v>None</v>
      </c>
      <c r="P859" s="14" t="str">
        <f>VLOOKUP($F859,类型描述及偏移量!$C:$H,5,FALSE)</f>
        <v>No</v>
      </c>
      <c r="Q859" s="14" t="str">
        <f>VLOOKUP($F859,类型描述及偏移量!$C:$H,6,FALSE)</f>
        <v>左跑偏检测时间</v>
      </c>
    </row>
    <row r="860" hidden="1" spans="1:17">
      <c r="A860" s="12" t="str">
        <f t="shared" si="186"/>
        <v>CHP1</v>
      </c>
      <c r="B860" s="12" t="str">
        <f t="shared" si="187"/>
        <v>M14_M</v>
      </c>
      <c r="C860" s="12" t="str">
        <f t="shared" si="188"/>
        <v>RMD_ALM</v>
      </c>
      <c r="D860" s="12" t="str">
        <f t="shared" si="189"/>
        <v>BP_Motor_var</v>
      </c>
      <c r="E860" s="13" t="str">
        <f t="shared" si="190"/>
        <v>CHP1_M14_M_BP_Motor_var</v>
      </c>
      <c r="F860" s="14" t="str">
        <f t="shared" si="191"/>
        <v>BP_Motor_var_RMD_ALM</v>
      </c>
      <c r="G860" s="10" t="str">
        <f t="shared" si="192"/>
        <v>CHP1_M14_M_RMD_ALM</v>
      </c>
      <c r="H860" s="10" t="str">
        <f>VLOOKUP(基本表格!E860,起始地址定义!A:D,4,FALSE)&amp;" "&amp;Q860</f>
        <v>Spare 备用 电机控制 右 跑偏报警</v>
      </c>
      <c r="I860" s="10" t="str">
        <f t="shared" si="193"/>
        <v>DB1100,X1912.0</v>
      </c>
      <c r="J860" s="13" t="str">
        <f>VLOOKUP(E860,起始地址定义!A:D,2,FALSE)</f>
        <v>DB1100</v>
      </c>
      <c r="K860" s="12" t="str">
        <f t="shared" si="194"/>
        <v>X1912.0</v>
      </c>
      <c r="L860" s="13">
        <f>VLOOKUP(E860,起始地址定义!A:D,3,FALSE)</f>
        <v>1900</v>
      </c>
      <c r="M860" s="14">
        <f>VLOOKUP($F860,类型描述及偏移量!$C:$H,2,FALSE)</f>
        <v>12</v>
      </c>
      <c r="N860" s="14" t="str">
        <f>VLOOKUP($F860,类型描述及偏移量!$C:$H,3,FALSE)</f>
        <v>离散</v>
      </c>
      <c r="O860" s="14" t="str">
        <f>VLOOKUP($F860,类型描述及偏移量!$C:$H,4,FALSE)</f>
        <v>On</v>
      </c>
      <c r="P860" s="14" t="str">
        <f>VLOOKUP($F860,类型描述及偏移量!$C:$H,5,FALSE)</f>
        <v>Yes</v>
      </c>
      <c r="Q860" s="14" t="str">
        <f>VLOOKUP($F860,类型描述及偏移量!$C:$H,6,FALSE)</f>
        <v>右 跑偏报警</v>
      </c>
    </row>
    <row r="861" hidden="1" spans="1:17">
      <c r="A861" s="12" t="str">
        <f t="shared" si="186"/>
        <v>CHP1</v>
      </c>
      <c r="B861" s="12" t="str">
        <f t="shared" si="187"/>
        <v>M14_M</v>
      </c>
      <c r="C861" s="12" t="str">
        <f t="shared" si="188"/>
        <v>RMD_CHK_1</v>
      </c>
      <c r="D861" s="12" t="str">
        <f t="shared" si="189"/>
        <v>BP_Motor_var</v>
      </c>
      <c r="E861" s="13" t="str">
        <f t="shared" si="190"/>
        <v>CHP1_M14_M_BP_Motor_var</v>
      </c>
      <c r="F861" s="14" t="str">
        <f t="shared" si="191"/>
        <v>BP_Motor_var_RMD_CHK_1</v>
      </c>
      <c r="G861" s="10" t="str">
        <f t="shared" si="192"/>
        <v>CHP1_M14_M_RMD_CHK_1</v>
      </c>
      <c r="H861" s="10" t="str">
        <f>VLOOKUP(基本表格!E861,起始地址定义!A:D,4,FALSE)&amp;" "&amp;Q861</f>
        <v>Spare 备用 电机控制 右跑偏1检测</v>
      </c>
      <c r="I861" s="10" t="str">
        <f t="shared" si="193"/>
        <v>DB1100,X1912.1</v>
      </c>
      <c r="J861" s="13" t="str">
        <f>VLOOKUP(E861,起始地址定义!A:D,2,FALSE)</f>
        <v>DB1100</v>
      </c>
      <c r="K861" s="12" t="str">
        <f t="shared" si="194"/>
        <v>X1912.1</v>
      </c>
      <c r="L861" s="13">
        <f>VLOOKUP(E861,起始地址定义!A:D,3,FALSE)</f>
        <v>1900</v>
      </c>
      <c r="M861" s="14">
        <f>VLOOKUP($F861,类型描述及偏移量!$C:$H,2,FALSE)</f>
        <v>12.1</v>
      </c>
      <c r="N861" s="14" t="str">
        <f>VLOOKUP($F861,类型描述及偏移量!$C:$H,3,FALSE)</f>
        <v>离散</v>
      </c>
      <c r="O861" s="14" t="str">
        <f>VLOOKUP($F861,类型描述及偏移量!$C:$H,4,FALSE)</f>
        <v>None</v>
      </c>
      <c r="P861" s="14" t="str">
        <f>VLOOKUP($F861,类型描述及偏移量!$C:$H,5,FALSE)</f>
        <v>Yes</v>
      </c>
      <c r="Q861" s="14" t="str">
        <f>VLOOKUP($F861,类型描述及偏移量!$C:$H,6,FALSE)</f>
        <v>右跑偏1检测</v>
      </c>
    </row>
    <row r="862" hidden="1" spans="1:17">
      <c r="A862" s="12" t="str">
        <f t="shared" si="186"/>
        <v>CHP1</v>
      </c>
      <c r="B862" s="12" t="str">
        <f t="shared" si="187"/>
        <v>M14_M</v>
      </c>
      <c r="C862" s="12" t="str">
        <f t="shared" si="188"/>
        <v>RMD_EN</v>
      </c>
      <c r="D862" s="12" t="str">
        <f t="shared" si="189"/>
        <v>BP_Motor_var</v>
      </c>
      <c r="E862" s="13" t="str">
        <f t="shared" si="190"/>
        <v>CHP1_M14_M_BP_Motor_var</v>
      </c>
      <c r="F862" s="14" t="str">
        <f t="shared" si="191"/>
        <v>BP_Motor_var_RMD_EN</v>
      </c>
      <c r="G862" s="10" t="str">
        <f t="shared" si="192"/>
        <v>CHP1_M14_M_RMD_EN</v>
      </c>
      <c r="H862" s="10" t="str">
        <f>VLOOKUP(基本表格!E862,起始地址定义!A:D,4,FALSE)&amp;" "&amp;Q862</f>
        <v>Spare 备用 电机控制 右跑偏保护使能</v>
      </c>
      <c r="I862" s="10" t="str">
        <f t="shared" si="193"/>
        <v>DB1100,X1912.2</v>
      </c>
      <c r="J862" s="13" t="str">
        <f>VLOOKUP(E862,起始地址定义!A:D,2,FALSE)</f>
        <v>DB1100</v>
      </c>
      <c r="K862" s="12" t="str">
        <f t="shared" si="194"/>
        <v>X1912.2</v>
      </c>
      <c r="L862" s="13">
        <f>VLOOKUP(E862,起始地址定义!A:D,3,FALSE)</f>
        <v>1900</v>
      </c>
      <c r="M862" s="14">
        <f>VLOOKUP($F862,类型描述及偏移量!$C:$H,2,FALSE)</f>
        <v>12.2</v>
      </c>
      <c r="N862" s="14" t="str">
        <f>VLOOKUP($F862,类型描述及偏移量!$C:$H,3,FALSE)</f>
        <v>离散</v>
      </c>
      <c r="O862" s="14" t="str">
        <f>VLOOKUP($F862,类型描述及偏移量!$C:$H,4,FALSE)</f>
        <v>None</v>
      </c>
      <c r="P862" s="14" t="str">
        <f>VLOOKUP($F862,类型描述及偏移量!$C:$H,5,FALSE)</f>
        <v>No</v>
      </c>
      <c r="Q862" s="14" t="str">
        <f>VLOOKUP($F862,类型描述及偏移量!$C:$H,6,FALSE)</f>
        <v>右跑偏保护使能</v>
      </c>
    </row>
    <row r="863" hidden="1" spans="1:17">
      <c r="A863" s="12" t="str">
        <f t="shared" si="186"/>
        <v>CHP1</v>
      </c>
      <c r="B863" s="12" t="str">
        <f t="shared" si="187"/>
        <v>M14_M</v>
      </c>
      <c r="C863" s="12" t="str">
        <f t="shared" si="188"/>
        <v>RMD_Stop</v>
      </c>
      <c r="D863" s="12" t="str">
        <f t="shared" si="189"/>
        <v>BP_Motor_var</v>
      </c>
      <c r="E863" s="13" t="str">
        <f t="shared" si="190"/>
        <v>CHP1_M14_M_BP_Motor_var</v>
      </c>
      <c r="F863" s="14" t="str">
        <f t="shared" si="191"/>
        <v>BP_Motor_var_RMD_Stop</v>
      </c>
      <c r="G863" s="10" t="str">
        <f t="shared" si="192"/>
        <v>CHP1_M14_M_RMD_Stop</v>
      </c>
      <c r="H863" s="10" t="str">
        <f>VLOOKUP(基本表格!E863,起始地址定义!A:D,4,FALSE)&amp;" "&amp;Q863</f>
        <v>Spare 备用 电机控制 右跑偏导致停机</v>
      </c>
      <c r="I863" s="10" t="str">
        <f t="shared" si="193"/>
        <v>DB1100,X1912.3</v>
      </c>
      <c r="J863" s="13" t="str">
        <f>VLOOKUP(E863,起始地址定义!A:D,2,FALSE)</f>
        <v>DB1100</v>
      </c>
      <c r="K863" s="12" t="str">
        <f t="shared" si="194"/>
        <v>X1912.3</v>
      </c>
      <c r="L863" s="13">
        <f>VLOOKUP(E863,起始地址定义!A:D,3,FALSE)</f>
        <v>1900</v>
      </c>
      <c r="M863" s="14">
        <f>VLOOKUP($F863,类型描述及偏移量!$C:$H,2,FALSE)</f>
        <v>12.3</v>
      </c>
      <c r="N863" s="14" t="str">
        <f>VLOOKUP($F863,类型描述及偏移量!$C:$H,3,FALSE)</f>
        <v>离散</v>
      </c>
      <c r="O863" s="14" t="str">
        <f>VLOOKUP($F863,类型描述及偏移量!$C:$H,4,FALSE)</f>
        <v>On</v>
      </c>
      <c r="P863" s="14" t="str">
        <f>VLOOKUP($F863,类型描述及偏移量!$C:$H,5,FALSE)</f>
        <v>Yes</v>
      </c>
      <c r="Q863" s="14" t="str">
        <f>VLOOKUP($F863,类型描述及偏移量!$C:$H,6,FALSE)</f>
        <v>右跑偏导致停机</v>
      </c>
    </row>
    <row r="864" hidden="1" spans="1:17">
      <c r="A864" s="12" t="str">
        <f t="shared" si="186"/>
        <v>CHP1</v>
      </c>
      <c r="B864" s="12" t="str">
        <f t="shared" si="187"/>
        <v>M14_M</v>
      </c>
      <c r="C864" s="12" t="str">
        <f t="shared" si="188"/>
        <v>RMD_Time</v>
      </c>
      <c r="D864" s="12" t="str">
        <f t="shared" si="189"/>
        <v>BP_Motor_var</v>
      </c>
      <c r="E864" s="13" t="str">
        <f t="shared" si="190"/>
        <v>CHP1_M14_M_BP_Motor_var</v>
      </c>
      <c r="F864" s="14" t="str">
        <f t="shared" si="191"/>
        <v>BP_Motor_var_RMD_Time</v>
      </c>
      <c r="G864" s="10" t="str">
        <f t="shared" si="192"/>
        <v>CHP1_M14_M_RMD_Time</v>
      </c>
      <c r="H864" s="10" t="str">
        <f>VLOOKUP(基本表格!E864,起始地址定义!A:D,4,FALSE)&amp;" "&amp;Q864</f>
        <v>Spare 备用 电机控制 右跑偏检测时间</v>
      </c>
      <c r="I864" s="10" t="str">
        <f t="shared" si="193"/>
        <v>DB1100,INT1914</v>
      </c>
      <c r="J864" s="13" t="str">
        <f>VLOOKUP(E864,起始地址定义!A:D,2,FALSE)</f>
        <v>DB1100</v>
      </c>
      <c r="K864" s="12" t="str">
        <f t="shared" si="194"/>
        <v>INT1914</v>
      </c>
      <c r="L864" s="13">
        <f>VLOOKUP(E864,起始地址定义!A:D,3,FALSE)</f>
        <v>1900</v>
      </c>
      <c r="M864" s="14">
        <f>VLOOKUP($F864,类型描述及偏移量!$C:$H,2,FALSE)</f>
        <v>14</v>
      </c>
      <c r="N864" s="14" t="str">
        <f>VLOOKUP($F864,类型描述及偏移量!$C:$H,3,FALSE)</f>
        <v>整型</v>
      </c>
      <c r="O864" s="14" t="str">
        <f>VLOOKUP($F864,类型描述及偏移量!$C:$H,4,FALSE)</f>
        <v>None</v>
      </c>
      <c r="P864" s="14" t="str">
        <f>VLOOKUP($F864,类型描述及偏移量!$C:$H,5,FALSE)</f>
        <v>No</v>
      </c>
      <c r="Q864" s="14" t="str">
        <f>VLOOKUP($F864,类型描述及偏移量!$C:$H,6,FALSE)</f>
        <v>右跑偏检测时间</v>
      </c>
    </row>
    <row r="865" hidden="1" spans="1:17">
      <c r="A865" s="12" t="str">
        <f t="shared" si="186"/>
        <v>CHP1</v>
      </c>
      <c r="B865" s="12" t="str">
        <f t="shared" si="187"/>
        <v>M14_M</v>
      </c>
      <c r="C865" s="12" t="str">
        <f t="shared" si="188"/>
        <v>Motor_Delta</v>
      </c>
      <c r="D865" s="12" t="str">
        <f t="shared" si="189"/>
        <v>BP_Motor_var</v>
      </c>
      <c r="E865" s="13" t="str">
        <f t="shared" si="190"/>
        <v>CHP1_M14_M_BP_Motor_var</v>
      </c>
      <c r="F865" s="14" t="str">
        <f t="shared" si="191"/>
        <v>BP_Motor_var_Motor_Delta</v>
      </c>
      <c r="G865" s="10" t="str">
        <f t="shared" si="192"/>
        <v>CHP1_M14_M_Motor_Delta</v>
      </c>
      <c r="H865" s="10" t="str">
        <f>VLOOKUP(基本表格!E865,起始地址定义!A:D,4,FALSE)&amp;" "&amp;Q865</f>
        <v>Spare 备用 电机控制 三角型</v>
      </c>
      <c r="I865" s="10" t="str">
        <f t="shared" si="193"/>
        <v>DB1100,X1916.0</v>
      </c>
      <c r="J865" s="13" t="str">
        <f>VLOOKUP(E865,起始地址定义!A:D,2,FALSE)</f>
        <v>DB1100</v>
      </c>
      <c r="K865" s="12" t="str">
        <f t="shared" si="194"/>
        <v>X1916.0</v>
      </c>
      <c r="L865" s="13">
        <f>VLOOKUP(E865,起始地址定义!A:D,3,FALSE)</f>
        <v>1900</v>
      </c>
      <c r="M865" s="14">
        <f>VLOOKUP($F865,类型描述及偏移量!$C:$H,2,FALSE)</f>
        <v>16</v>
      </c>
      <c r="N865" s="14" t="str">
        <f>VLOOKUP($F865,类型描述及偏移量!$C:$H,3,FALSE)</f>
        <v>离散</v>
      </c>
      <c r="O865" s="14" t="str">
        <f>VLOOKUP($F865,类型描述及偏移量!$C:$H,4,FALSE)</f>
        <v>None</v>
      </c>
      <c r="P865" s="14" t="str">
        <f>VLOOKUP($F865,类型描述及偏移量!$C:$H,5,FALSE)</f>
        <v>Yes</v>
      </c>
      <c r="Q865" s="14" t="str">
        <f>VLOOKUP($F865,类型描述及偏移量!$C:$H,6,FALSE)</f>
        <v>三角型</v>
      </c>
    </row>
    <row r="866" hidden="1" spans="1:17">
      <c r="A866" s="12" t="str">
        <f t="shared" ref="A866:A878" si="195">A824</f>
        <v>CHP1</v>
      </c>
      <c r="B866" s="12" t="str">
        <f t="shared" ref="B866:B878" si="196">"M"&amp;RIGHT(LEFT(B824,FIND("_",B824,1)-1),LEN(LEFT(B824,FIND("_",B824,1)-1))-1)+1&amp;"_"&amp;RIGHT(B824,LEN(B824)-FIND("_",B824,1))</f>
        <v>M14_M</v>
      </c>
      <c r="C866" s="12" t="str">
        <f t="shared" ref="C866:C878" si="197">C824</f>
        <v>Motor_Wye</v>
      </c>
      <c r="D866" s="12" t="str">
        <f t="shared" ref="D866:D878" si="198">D824</f>
        <v>BP_Motor_var</v>
      </c>
      <c r="E866" s="13" t="str">
        <f t="shared" ref="E866:E886" si="199">A866&amp;"_"&amp;B866&amp;"_"&amp;D866</f>
        <v>CHP1_M14_M_BP_Motor_var</v>
      </c>
      <c r="F866" s="14" t="str">
        <f t="shared" ref="F866:F886" si="200">D866&amp;"_"&amp;C866</f>
        <v>BP_Motor_var_Motor_Wye</v>
      </c>
      <c r="G866" s="10" t="str">
        <f t="shared" ref="G866:G886" si="201">A866&amp;"_"&amp;IF(B866="DB","",B866&amp;"_")&amp;C866</f>
        <v>CHP1_M14_M_Motor_Wye</v>
      </c>
      <c r="H866" s="10" t="str">
        <f>VLOOKUP(基本表格!E866,起始地址定义!A:D,4,FALSE)&amp;" "&amp;Q866</f>
        <v>Spare 备用 电机控制 星型</v>
      </c>
      <c r="I866" s="10" t="str">
        <f t="shared" ref="I866:I886" si="202">J866&amp;","&amp;K866</f>
        <v>DB1100,X1916.1</v>
      </c>
      <c r="J866" s="13" t="str">
        <f>VLOOKUP(E866,起始地址定义!A:D,2,FALSE)</f>
        <v>DB1100</v>
      </c>
      <c r="K866" s="12" t="str">
        <f t="shared" ref="K866:K886" si="203">IF(N866="离散","X",IF(N866="实型","REAL","INT"))&amp;IF(N866="离散",TEXT(L866+M866,"0.0"),L866+M866)</f>
        <v>X1916.1</v>
      </c>
      <c r="L866" s="13">
        <f>VLOOKUP(E866,起始地址定义!A:D,3,FALSE)</f>
        <v>1900</v>
      </c>
      <c r="M866" s="14">
        <f>VLOOKUP($F866,类型描述及偏移量!$C:$H,2,FALSE)</f>
        <v>16.1</v>
      </c>
      <c r="N866" s="14" t="str">
        <f>VLOOKUP($F866,类型描述及偏移量!$C:$H,3,FALSE)</f>
        <v>离散</v>
      </c>
      <c r="O866" s="14" t="str">
        <f>VLOOKUP($F866,类型描述及偏移量!$C:$H,4,FALSE)</f>
        <v>None</v>
      </c>
      <c r="P866" s="14" t="str">
        <f>VLOOKUP($F866,类型描述及偏移量!$C:$H,5,FALSE)</f>
        <v>Yes</v>
      </c>
      <c r="Q866" s="14" t="str">
        <f>VLOOKUP($F866,类型描述及偏移量!$C:$H,6,FALSE)</f>
        <v>星型</v>
      </c>
    </row>
    <row r="867" hidden="1" spans="1:17">
      <c r="A867" s="12" t="str">
        <f t="shared" si="195"/>
        <v>CHP1</v>
      </c>
      <c r="B867" s="12" t="str">
        <f t="shared" si="196"/>
        <v>M14_M</v>
      </c>
      <c r="C867" s="12" t="str">
        <f t="shared" si="197"/>
        <v>MSD</v>
      </c>
      <c r="D867" s="12" t="str">
        <f t="shared" si="198"/>
        <v>BP_Motor_var</v>
      </c>
      <c r="E867" s="13" t="str">
        <f t="shared" si="199"/>
        <v>CHP1_M14_M_BP_Motor_var</v>
      </c>
      <c r="F867" s="14" t="str">
        <f t="shared" si="200"/>
        <v>BP_Motor_var_MSD</v>
      </c>
      <c r="G867" s="10" t="str">
        <f t="shared" si="201"/>
        <v>CHP1_M14_M_MSD</v>
      </c>
      <c r="H867" s="10" t="str">
        <f>VLOOKUP(基本表格!E867,起始地址定义!A:D,4,FALSE)&amp;" "&amp;Q867</f>
        <v>Spare 备用 电机控制 维修开关</v>
      </c>
      <c r="I867" s="10" t="str">
        <f t="shared" si="202"/>
        <v>DB1100,X1916.2</v>
      </c>
      <c r="J867" s="13" t="str">
        <f>VLOOKUP(E867,起始地址定义!A:D,2,FALSE)</f>
        <v>DB1100</v>
      </c>
      <c r="K867" s="12" t="str">
        <f t="shared" si="203"/>
        <v>X1916.2</v>
      </c>
      <c r="L867" s="13">
        <f>VLOOKUP(E867,起始地址定义!A:D,3,FALSE)</f>
        <v>1900</v>
      </c>
      <c r="M867" s="14">
        <f>VLOOKUP($F867,类型描述及偏移量!$C:$H,2,FALSE)</f>
        <v>16.2</v>
      </c>
      <c r="N867" s="14" t="str">
        <f>VLOOKUP($F867,类型描述及偏移量!$C:$H,3,FALSE)</f>
        <v>离散</v>
      </c>
      <c r="O867" s="14" t="str">
        <f>VLOOKUP($F867,类型描述及偏移量!$C:$H,4,FALSE)</f>
        <v>On</v>
      </c>
      <c r="P867" s="14" t="str">
        <f>VLOOKUP($F867,类型描述及偏移量!$C:$H,5,FALSE)</f>
        <v>Yes</v>
      </c>
      <c r="Q867" s="14" t="str">
        <f>VLOOKUP($F867,类型描述及偏移量!$C:$H,6,FALSE)</f>
        <v>维修开关</v>
      </c>
    </row>
    <row r="868" hidden="1" spans="1:17">
      <c r="A868" s="12" t="str">
        <f t="shared" si="195"/>
        <v>CHP1</v>
      </c>
      <c r="B868" s="12" t="str">
        <f t="shared" si="196"/>
        <v>M14_M</v>
      </c>
      <c r="C868" s="12" t="str">
        <f t="shared" si="197"/>
        <v>LMD_CHK_2</v>
      </c>
      <c r="D868" s="12" t="str">
        <f t="shared" si="198"/>
        <v>BP_Motor_var</v>
      </c>
      <c r="E868" s="13" t="str">
        <f t="shared" si="199"/>
        <v>CHP1_M14_M_BP_Motor_var</v>
      </c>
      <c r="F868" s="14" t="str">
        <f t="shared" si="200"/>
        <v>BP_Motor_var_LMD_CHK_2</v>
      </c>
      <c r="G868" s="10" t="str">
        <f t="shared" si="201"/>
        <v>CHP1_M14_M_LMD_CHK_2</v>
      </c>
      <c r="H868" s="10" t="str">
        <f>VLOOKUP(基本表格!E868,起始地址定义!A:D,4,FALSE)&amp;" "&amp;Q868</f>
        <v>Spare 备用 电机控制 左跑偏2检测</v>
      </c>
      <c r="I868" s="10" t="str">
        <f t="shared" si="202"/>
        <v>DB1100,X1916.3</v>
      </c>
      <c r="J868" s="13" t="str">
        <f>VLOOKUP(E868,起始地址定义!A:D,2,FALSE)</f>
        <v>DB1100</v>
      </c>
      <c r="K868" s="12" t="str">
        <f t="shared" si="203"/>
        <v>X1916.3</v>
      </c>
      <c r="L868" s="13">
        <f>VLOOKUP(E868,起始地址定义!A:D,3,FALSE)</f>
        <v>1900</v>
      </c>
      <c r="M868" s="14">
        <f>VLOOKUP($F868,类型描述及偏移量!$C:$H,2,FALSE)</f>
        <v>16.3</v>
      </c>
      <c r="N868" s="14" t="str">
        <f>VLOOKUP($F868,类型描述及偏移量!$C:$H,3,FALSE)</f>
        <v>离散</v>
      </c>
      <c r="O868" s="14" t="str">
        <f>VLOOKUP($F868,类型描述及偏移量!$C:$H,4,FALSE)</f>
        <v>None</v>
      </c>
      <c r="P868" s="14" t="str">
        <f>VLOOKUP($F868,类型描述及偏移量!$C:$H,5,FALSE)</f>
        <v>Yes</v>
      </c>
      <c r="Q868" s="14" t="str">
        <f>VLOOKUP($F868,类型描述及偏移量!$C:$H,6,FALSE)</f>
        <v>左跑偏2检测</v>
      </c>
    </row>
    <row r="869" hidden="1" spans="1:17">
      <c r="A869" s="12" t="str">
        <f t="shared" si="195"/>
        <v>CHP1</v>
      </c>
      <c r="B869" s="12" t="str">
        <f t="shared" si="196"/>
        <v>M14_M</v>
      </c>
      <c r="C869" s="12" t="str">
        <f t="shared" si="197"/>
        <v>RMD_CHK_2</v>
      </c>
      <c r="D869" s="12" t="str">
        <f t="shared" si="198"/>
        <v>BP_Motor_var</v>
      </c>
      <c r="E869" s="13" t="str">
        <f t="shared" si="199"/>
        <v>CHP1_M14_M_BP_Motor_var</v>
      </c>
      <c r="F869" s="14" t="str">
        <f t="shared" si="200"/>
        <v>BP_Motor_var_RMD_CHK_2</v>
      </c>
      <c r="G869" s="10" t="str">
        <f t="shared" si="201"/>
        <v>CHP1_M14_M_RMD_CHK_2</v>
      </c>
      <c r="H869" s="10" t="str">
        <f>VLOOKUP(基本表格!E869,起始地址定义!A:D,4,FALSE)&amp;" "&amp;Q869</f>
        <v>Spare 备用 电机控制 右跑偏2检测</v>
      </c>
      <c r="I869" s="10" t="str">
        <f t="shared" si="202"/>
        <v>DB1100,X1916.4</v>
      </c>
      <c r="J869" s="13" t="str">
        <f>VLOOKUP(E869,起始地址定义!A:D,2,FALSE)</f>
        <v>DB1100</v>
      </c>
      <c r="K869" s="12" t="str">
        <f t="shared" si="203"/>
        <v>X1916.4</v>
      </c>
      <c r="L869" s="13">
        <f>VLOOKUP(E869,起始地址定义!A:D,3,FALSE)</f>
        <v>1900</v>
      </c>
      <c r="M869" s="14">
        <f>VLOOKUP($F869,类型描述及偏移量!$C:$H,2,FALSE)</f>
        <v>16.4</v>
      </c>
      <c r="N869" s="14" t="str">
        <f>VLOOKUP($F869,类型描述及偏移量!$C:$H,3,FALSE)</f>
        <v>离散</v>
      </c>
      <c r="O869" s="14" t="str">
        <f>VLOOKUP($F869,类型描述及偏移量!$C:$H,4,FALSE)</f>
        <v>None</v>
      </c>
      <c r="P869" s="14" t="str">
        <f>VLOOKUP($F869,类型描述及偏移量!$C:$H,5,FALSE)</f>
        <v>Yes</v>
      </c>
      <c r="Q869" s="14" t="str">
        <f>VLOOKUP($F869,类型描述及偏移量!$C:$H,6,FALSE)</f>
        <v>右跑偏2检测</v>
      </c>
    </row>
    <row r="870" hidden="1" spans="1:17">
      <c r="A870" s="12" t="str">
        <f t="shared" si="195"/>
        <v>CHP1</v>
      </c>
      <c r="B870" s="12" t="str">
        <f t="shared" si="196"/>
        <v>M14_M</v>
      </c>
      <c r="C870" s="12" t="str">
        <f t="shared" si="197"/>
        <v>InterStarTime</v>
      </c>
      <c r="D870" s="12" t="str">
        <f t="shared" si="198"/>
        <v>BP_Motor_var</v>
      </c>
      <c r="E870" s="13" t="str">
        <f t="shared" si="199"/>
        <v>CHP1_M14_M_BP_Motor_var</v>
      </c>
      <c r="F870" s="14" t="str">
        <f t="shared" si="200"/>
        <v>BP_Motor_var_InterStarTime</v>
      </c>
      <c r="G870" s="10" t="str">
        <f t="shared" si="201"/>
        <v>CHP1_M14_M_InterStarTime</v>
      </c>
      <c r="H870" s="10" t="str">
        <f>VLOOKUP(基本表格!E870,起始地址定义!A:D,4,FALSE)&amp;" "&amp;Q870</f>
        <v>Spare 备用 电机控制 联动启动延时</v>
      </c>
      <c r="I870" s="10" t="str">
        <f t="shared" si="202"/>
        <v>DB1100,INT1918</v>
      </c>
      <c r="J870" s="13" t="str">
        <f>VLOOKUP(E870,起始地址定义!A:D,2,FALSE)</f>
        <v>DB1100</v>
      </c>
      <c r="K870" s="12" t="str">
        <f t="shared" si="203"/>
        <v>INT1918</v>
      </c>
      <c r="L870" s="13">
        <f>VLOOKUP(E870,起始地址定义!A:D,3,FALSE)</f>
        <v>1900</v>
      </c>
      <c r="M870" s="14">
        <f>VLOOKUP($F870,类型描述及偏移量!$C:$H,2,FALSE)</f>
        <v>18</v>
      </c>
      <c r="N870" s="14" t="str">
        <f>VLOOKUP($F870,类型描述及偏移量!$C:$H,3,FALSE)</f>
        <v>整型</v>
      </c>
      <c r="O870" s="14" t="str">
        <f>VLOOKUP($F870,类型描述及偏移量!$C:$H,4,FALSE)</f>
        <v>None</v>
      </c>
      <c r="P870" s="14" t="str">
        <f>VLOOKUP($F870,类型描述及偏移量!$C:$H,5,FALSE)</f>
        <v>No</v>
      </c>
      <c r="Q870" s="14" t="str">
        <f>VLOOKUP($F870,类型描述及偏移量!$C:$H,6,FALSE)</f>
        <v>联动启动延时</v>
      </c>
    </row>
    <row r="871" hidden="1" spans="1:17">
      <c r="A871" s="12" t="str">
        <f t="shared" si="195"/>
        <v>CHP1</v>
      </c>
      <c r="B871" s="12" t="str">
        <f t="shared" si="196"/>
        <v>M14_M</v>
      </c>
      <c r="C871" s="12" t="str">
        <f t="shared" si="197"/>
        <v>Alt_TMR</v>
      </c>
      <c r="D871" s="12" t="str">
        <f t="shared" si="198"/>
        <v>BP_Motor_var</v>
      </c>
      <c r="E871" s="13" t="str">
        <f t="shared" si="199"/>
        <v>CHP1_M14_M_BP_Motor_var</v>
      </c>
      <c r="F871" s="14" t="str">
        <f t="shared" si="200"/>
        <v>BP_Motor_var_Alt_TMR</v>
      </c>
      <c r="G871" s="10" t="str">
        <f t="shared" si="201"/>
        <v>CHP1_M14_M_Alt_TMR</v>
      </c>
      <c r="H871" s="10" t="str">
        <f>VLOOKUP(基本表格!E871,起始地址定义!A:D,4,FALSE)&amp;" "&amp;Q871</f>
        <v>Spare 备用 电机控制 起动转换时间 秒</v>
      </c>
      <c r="I871" s="10" t="str">
        <f t="shared" si="202"/>
        <v>DB1100,INT1920</v>
      </c>
      <c r="J871" s="13" t="str">
        <f>VLOOKUP(E871,起始地址定义!A:D,2,FALSE)</f>
        <v>DB1100</v>
      </c>
      <c r="K871" s="12" t="str">
        <f t="shared" si="203"/>
        <v>INT1920</v>
      </c>
      <c r="L871" s="13">
        <f>VLOOKUP(E871,起始地址定义!A:D,3,FALSE)</f>
        <v>1900</v>
      </c>
      <c r="M871" s="14">
        <f>VLOOKUP($F871,类型描述及偏移量!$C:$H,2,FALSE)</f>
        <v>20</v>
      </c>
      <c r="N871" s="14" t="str">
        <f>VLOOKUP($F871,类型描述及偏移量!$C:$H,3,FALSE)</f>
        <v>整型</v>
      </c>
      <c r="O871" s="14" t="str">
        <f>VLOOKUP($F871,类型描述及偏移量!$C:$H,4,FALSE)</f>
        <v>None</v>
      </c>
      <c r="P871" s="14" t="str">
        <f>VLOOKUP($F871,类型描述及偏移量!$C:$H,5,FALSE)</f>
        <v>No</v>
      </c>
      <c r="Q871" s="14" t="str">
        <f>VLOOKUP($F871,类型描述及偏移量!$C:$H,6,FALSE)</f>
        <v>起动转换时间 秒</v>
      </c>
    </row>
    <row r="872" hidden="1" spans="1:17">
      <c r="A872" s="12" t="s">
        <v>17</v>
      </c>
      <c r="B872" s="12" t="s">
        <v>106</v>
      </c>
      <c r="C872" t="s">
        <v>63</v>
      </c>
      <c r="D872" t="s">
        <v>64</v>
      </c>
      <c r="E872" s="13" t="str">
        <f t="shared" si="199"/>
        <v>CHP1_S1_BP_Value_var</v>
      </c>
      <c r="F872" s="14" t="str">
        <f t="shared" si="200"/>
        <v>BP_Value_var_HiProEN</v>
      </c>
      <c r="G872" s="10" t="str">
        <f t="shared" si="201"/>
        <v>CHP1_S1_HiProEN</v>
      </c>
      <c r="H872" s="10" t="str">
        <f>VLOOKUP(基本表格!E872,起始地址定义!A:D,4,FALSE)&amp;" "&amp;Q872</f>
        <v>1#刨片机润滑站压力  上限保护使能</v>
      </c>
      <c r="I872" s="10" t="str">
        <f t="shared" si="202"/>
        <v>DB1101,X0.3</v>
      </c>
      <c r="J872" s="13" t="str">
        <f>VLOOKUP(E872,起始地址定义!A:D,2,FALSE)</f>
        <v>DB1101</v>
      </c>
      <c r="K872" s="12" t="str">
        <f t="shared" si="203"/>
        <v>X0.3</v>
      </c>
      <c r="L872" s="13">
        <f>VLOOKUP(E872,起始地址定义!A:D,3,FALSE)</f>
        <v>0</v>
      </c>
      <c r="M872" s="14">
        <f>VLOOKUP($F872,类型描述及偏移量!$C:$H,2,FALSE)</f>
        <v>0.299999999999997</v>
      </c>
      <c r="N872" s="14" t="str">
        <f>VLOOKUP($F872,类型描述及偏移量!$C:$H,3,FALSE)</f>
        <v>离散</v>
      </c>
      <c r="O872" s="14" t="str">
        <f>VLOOKUP($F872,类型描述及偏移量!$C:$H,4,FALSE)</f>
        <v>None</v>
      </c>
      <c r="P872" s="14" t="str">
        <f>VLOOKUP($F872,类型描述及偏移量!$C:$H,5,FALSE)</f>
        <v>No</v>
      </c>
      <c r="Q872" s="14" t="str">
        <f>VLOOKUP($F872,类型描述及偏移量!$C:$H,6,FALSE)</f>
        <v>上限保护使能</v>
      </c>
    </row>
    <row r="873" hidden="1" spans="1:17">
      <c r="A873" s="12" t="s">
        <v>17</v>
      </c>
      <c r="B873" s="12" t="s">
        <v>106</v>
      </c>
      <c r="C873" t="s">
        <v>65</v>
      </c>
      <c r="D873" t="s">
        <v>64</v>
      </c>
      <c r="E873" s="13" t="str">
        <f t="shared" si="199"/>
        <v>CHP1_S1_BP_Value_var</v>
      </c>
      <c r="F873" s="14" t="str">
        <f t="shared" si="200"/>
        <v>BP_Value_var_LoProEN</v>
      </c>
      <c r="G873" s="10" t="str">
        <f t="shared" si="201"/>
        <v>CHP1_S1_LoProEN</v>
      </c>
      <c r="H873" s="10" t="str">
        <f>VLOOKUP(基本表格!E873,起始地址定义!A:D,4,FALSE)&amp;" "&amp;Q873</f>
        <v>1#刨片机润滑站压力  下限保护使能</v>
      </c>
      <c r="I873" s="10" t="str">
        <f t="shared" si="202"/>
        <v>DB1101,X0.4</v>
      </c>
      <c r="J873" s="13" t="str">
        <f>VLOOKUP(E873,起始地址定义!A:D,2,FALSE)</f>
        <v>DB1101</v>
      </c>
      <c r="K873" s="12" t="str">
        <f t="shared" si="203"/>
        <v>X0.4</v>
      </c>
      <c r="L873" s="13">
        <f>VLOOKUP(E873,起始地址定义!A:D,3,FALSE)</f>
        <v>0</v>
      </c>
      <c r="M873" s="14">
        <f>VLOOKUP($F873,类型描述及偏移量!$C:$H,2,FALSE)</f>
        <v>0.399999999999999</v>
      </c>
      <c r="N873" s="14" t="str">
        <f>VLOOKUP($F873,类型描述及偏移量!$C:$H,3,FALSE)</f>
        <v>离散</v>
      </c>
      <c r="O873" s="14" t="str">
        <f>VLOOKUP($F873,类型描述及偏移量!$C:$H,4,FALSE)</f>
        <v>None</v>
      </c>
      <c r="P873" s="14" t="str">
        <f>VLOOKUP($F873,类型描述及偏移量!$C:$H,5,FALSE)</f>
        <v>No</v>
      </c>
      <c r="Q873" s="14" t="str">
        <f>VLOOKUP($F873,类型描述及偏移量!$C:$H,6,FALSE)</f>
        <v>下限保护使能</v>
      </c>
    </row>
    <row r="874" hidden="1" spans="1:17">
      <c r="A874" s="12" t="s">
        <v>17</v>
      </c>
      <c r="B874" s="12" t="s">
        <v>106</v>
      </c>
      <c r="C874" t="s">
        <v>66</v>
      </c>
      <c r="D874" t="s">
        <v>64</v>
      </c>
      <c r="E874" s="13" t="str">
        <f t="shared" si="199"/>
        <v>CHP1_S1_BP_Value_var</v>
      </c>
      <c r="F874" s="14" t="str">
        <f t="shared" si="200"/>
        <v>BP_Value_var_HiALM</v>
      </c>
      <c r="G874" s="10" t="str">
        <f t="shared" si="201"/>
        <v>CHP1_S1_HiALM</v>
      </c>
      <c r="H874" s="10" t="str">
        <f>VLOOKUP(基本表格!E874,起始地址定义!A:D,4,FALSE)&amp;" "&amp;Q874</f>
        <v>1#刨片机润滑站压力  上限报警</v>
      </c>
      <c r="I874" s="10" t="str">
        <f t="shared" si="202"/>
        <v>DB1101,X0.5</v>
      </c>
      <c r="J874" s="13" t="str">
        <f>VLOOKUP(E874,起始地址定义!A:D,2,FALSE)</f>
        <v>DB1101</v>
      </c>
      <c r="K874" s="12" t="str">
        <f t="shared" si="203"/>
        <v>X0.5</v>
      </c>
      <c r="L874" s="13">
        <f>VLOOKUP(E874,起始地址定义!A:D,3,FALSE)</f>
        <v>0</v>
      </c>
      <c r="M874" s="14">
        <f>VLOOKUP($F874,类型描述及偏移量!$C:$H,2,FALSE)</f>
        <v>0.5</v>
      </c>
      <c r="N874" s="14" t="str">
        <f>VLOOKUP($F874,类型描述及偏移量!$C:$H,3,FALSE)</f>
        <v>离散</v>
      </c>
      <c r="O874" s="14" t="str">
        <f>VLOOKUP($F874,类型描述及偏移量!$C:$H,4,FALSE)</f>
        <v>None</v>
      </c>
      <c r="P874" s="14" t="str">
        <f>VLOOKUP($F874,类型描述及偏移量!$C:$H,5,FALSE)</f>
        <v>Yes</v>
      </c>
      <c r="Q874" s="14" t="str">
        <f>VLOOKUP($F874,类型描述及偏移量!$C:$H,6,FALSE)</f>
        <v>上限报警</v>
      </c>
    </row>
    <row r="875" hidden="1" spans="1:17">
      <c r="A875" s="12" t="s">
        <v>17</v>
      </c>
      <c r="B875" s="12" t="s">
        <v>106</v>
      </c>
      <c r="C875" t="s">
        <v>67</v>
      </c>
      <c r="D875" t="s">
        <v>64</v>
      </c>
      <c r="E875" s="13" t="str">
        <f t="shared" si="199"/>
        <v>CHP1_S1_BP_Value_var</v>
      </c>
      <c r="F875" s="14" t="str">
        <f t="shared" si="200"/>
        <v>BP_Value_var_LoALM</v>
      </c>
      <c r="G875" s="10" t="str">
        <f t="shared" si="201"/>
        <v>CHP1_S1_LoALM</v>
      </c>
      <c r="H875" s="10" t="str">
        <f>VLOOKUP(基本表格!E875,起始地址定义!A:D,4,FALSE)&amp;" "&amp;Q875</f>
        <v>1#刨片机润滑站压力  下限报警</v>
      </c>
      <c r="I875" s="10" t="str">
        <f t="shared" si="202"/>
        <v>DB1101,X0.6</v>
      </c>
      <c r="J875" s="13" t="str">
        <f>VLOOKUP(E875,起始地址定义!A:D,2,FALSE)</f>
        <v>DB1101</v>
      </c>
      <c r="K875" s="12" t="str">
        <f t="shared" si="203"/>
        <v>X0.6</v>
      </c>
      <c r="L875" s="13">
        <f>VLOOKUP(E875,起始地址定义!A:D,3,FALSE)</f>
        <v>0</v>
      </c>
      <c r="M875" s="14">
        <f>VLOOKUP($F875,类型描述及偏移量!$C:$H,2,FALSE)</f>
        <v>0.600000000000001</v>
      </c>
      <c r="N875" s="14" t="str">
        <f>VLOOKUP($F875,类型描述及偏移量!$C:$H,3,FALSE)</f>
        <v>离散</v>
      </c>
      <c r="O875" s="14" t="str">
        <f>VLOOKUP($F875,类型描述及偏移量!$C:$H,4,FALSE)</f>
        <v>None</v>
      </c>
      <c r="P875" s="14" t="str">
        <f>VLOOKUP($F875,类型描述及偏移量!$C:$H,5,FALSE)</f>
        <v>Yes</v>
      </c>
      <c r="Q875" s="14" t="str">
        <f>VLOOKUP($F875,类型描述及偏移量!$C:$H,6,FALSE)</f>
        <v>下限报警</v>
      </c>
    </row>
    <row r="876" hidden="1" spans="1:17">
      <c r="A876" s="12" t="s">
        <v>17</v>
      </c>
      <c r="B876" s="12" t="s">
        <v>106</v>
      </c>
      <c r="C876" t="s">
        <v>68</v>
      </c>
      <c r="D876" t="s">
        <v>64</v>
      </c>
      <c r="E876" s="13" t="str">
        <f t="shared" si="199"/>
        <v>CHP1_S1_BP_Value_var</v>
      </c>
      <c r="F876" s="14" t="str">
        <f t="shared" si="200"/>
        <v>BP_Value_var_HiHiALM</v>
      </c>
      <c r="G876" s="10" t="str">
        <f t="shared" si="201"/>
        <v>CHP1_S1_HiHiALM</v>
      </c>
      <c r="H876" s="10" t="str">
        <f>VLOOKUP(基本表格!E876,起始地址定义!A:D,4,FALSE)&amp;" "&amp;Q876</f>
        <v>1#刨片机润滑站压力  上上限报警</v>
      </c>
      <c r="I876" s="10" t="str">
        <f t="shared" si="202"/>
        <v>DB1101,X0.7</v>
      </c>
      <c r="J876" s="13" t="str">
        <f>VLOOKUP(E876,起始地址定义!A:D,2,FALSE)</f>
        <v>DB1101</v>
      </c>
      <c r="K876" s="12" t="str">
        <f t="shared" si="203"/>
        <v>X0.7</v>
      </c>
      <c r="L876" s="13">
        <f>VLOOKUP(E876,起始地址定义!A:D,3,FALSE)</f>
        <v>0</v>
      </c>
      <c r="M876" s="14">
        <f>VLOOKUP($F876,类型描述及偏移量!$C:$H,2,FALSE)</f>
        <v>0.700000000000003</v>
      </c>
      <c r="N876" s="14" t="str">
        <f>VLOOKUP($F876,类型描述及偏移量!$C:$H,3,FALSE)</f>
        <v>离散</v>
      </c>
      <c r="O876" s="14" t="str">
        <f>VLOOKUP($F876,类型描述及偏移量!$C:$H,4,FALSE)</f>
        <v>On</v>
      </c>
      <c r="P876" s="14" t="str">
        <f>VLOOKUP($F876,类型描述及偏移量!$C:$H,5,FALSE)</f>
        <v>Yes</v>
      </c>
      <c r="Q876" s="14" t="str">
        <f>VLOOKUP($F876,类型描述及偏移量!$C:$H,6,FALSE)</f>
        <v>上上限报警</v>
      </c>
    </row>
    <row r="877" hidden="1" spans="1:17">
      <c r="A877" s="12" t="s">
        <v>17</v>
      </c>
      <c r="B877" s="12" t="s">
        <v>106</v>
      </c>
      <c r="C877" t="s">
        <v>69</v>
      </c>
      <c r="D877" t="s">
        <v>64</v>
      </c>
      <c r="E877" s="13" t="str">
        <f t="shared" si="199"/>
        <v>CHP1_S1_BP_Value_var</v>
      </c>
      <c r="F877" s="14" t="str">
        <f t="shared" si="200"/>
        <v>BP_Value_var_LoLoALM</v>
      </c>
      <c r="G877" s="10" t="str">
        <f t="shared" si="201"/>
        <v>CHP1_S1_LoLoALM</v>
      </c>
      <c r="H877" s="10" t="str">
        <f>VLOOKUP(基本表格!E877,起始地址定义!A:D,4,FALSE)&amp;" "&amp;Q877</f>
        <v>1#刨片机润滑站压力  下下限报警</v>
      </c>
      <c r="I877" s="10" t="str">
        <f t="shared" si="202"/>
        <v>DB1101,X1.0</v>
      </c>
      <c r="J877" s="13" t="str">
        <f>VLOOKUP(E877,起始地址定义!A:D,2,FALSE)</f>
        <v>DB1101</v>
      </c>
      <c r="K877" s="12" t="str">
        <f t="shared" si="203"/>
        <v>X1.0</v>
      </c>
      <c r="L877" s="13">
        <f>VLOOKUP(E877,起始地址定义!A:D,3,FALSE)</f>
        <v>0</v>
      </c>
      <c r="M877" s="14">
        <f>VLOOKUP($F877,类型描述及偏移量!$C:$H,2,FALSE)</f>
        <v>1</v>
      </c>
      <c r="N877" s="14" t="str">
        <f>VLOOKUP($F877,类型描述及偏移量!$C:$H,3,FALSE)</f>
        <v>离散</v>
      </c>
      <c r="O877" s="14" t="str">
        <f>VLOOKUP($F877,类型描述及偏移量!$C:$H,4,FALSE)</f>
        <v>On</v>
      </c>
      <c r="P877" s="14" t="str">
        <f>VLOOKUP($F877,类型描述及偏移量!$C:$H,5,FALSE)</f>
        <v>Yes</v>
      </c>
      <c r="Q877" s="14" t="str">
        <f>VLOOKUP($F877,类型描述及偏移量!$C:$H,6,FALSE)</f>
        <v>下下限报警</v>
      </c>
    </row>
    <row r="878" hidden="1" spans="1:17">
      <c r="A878" s="12" t="s">
        <v>17</v>
      </c>
      <c r="B878" s="12" t="s">
        <v>106</v>
      </c>
      <c r="C878" t="s">
        <v>70</v>
      </c>
      <c r="D878" t="s">
        <v>64</v>
      </c>
      <c r="E878" s="13" t="str">
        <f t="shared" si="199"/>
        <v>CHP1_S1_BP_Value_var</v>
      </c>
      <c r="F878" s="14" t="str">
        <f t="shared" si="200"/>
        <v>BP_Value_var_LimALM</v>
      </c>
      <c r="G878" s="10" t="str">
        <f t="shared" si="201"/>
        <v>CHP1_S1_LimALM</v>
      </c>
      <c r="H878" s="10" t="str">
        <f>VLOOKUP(基本表格!E878,起始地址定义!A:D,4,FALSE)&amp;" "&amp;Q878</f>
        <v>1#刨片机润滑站压力  极限报警</v>
      </c>
      <c r="I878" s="10" t="str">
        <f t="shared" si="202"/>
        <v>DB1101,X1.1</v>
      </c>
      <c r="J878" s="13" t="str">
        <f>VLOOKUP(E878,起始地址定义!A:D,2,FALSE)</f>
        <v>DB1101</v>
      </c>
      <c r="K878" s="12" t="str">
        <f t="shared" si="203"/>
        <v>X1.1</v>
      </c>
      <c r="L878" s="13">
        <f>VLOOKUP(E878,起始地址定义!A:D,3,FALSE)</f>
        <v>0</v>
      </c>
      <c r="M878" s="14">
        <f>VLOOKUP($F878,类型描述及偏移量!$C:$H,2,FALSE)</f>
        <v>1.1</v>
      </c>
      <c r="N878" s="14" t="str">
        <f>VLOOKUP($F878,类型描述及偏移量!$C:$H,3,FALSE)</f>
        <v>离散</v>
      </c>
      <c r="O878" s="14" t="str">
        <f>VLOOKUP($F878,类型描述及偏移量!$C:$H,4,FALSE)</f>
        <v>On</v>
      </c>
      <c r="P878" s="14" t="str">
        <f>VLOOKUP($F878,类型描述及偏移量!$C:$H,5,FALSE)</f>
        <v>Yes</v>
      </c>
      <c r="Q878" s="14" t="str">
        <f>VLOOKUP($F878,类型描述及偏移量!$C:$H,6,FALSE)</f>
        <v>极限报警</v>
      </c>
    </row>
    <row r="879" hidden="1" spans="1:17">
      <c r="A879" s="12" t="s">
        <v>17</v>
      </c>
      <c r="B879" s="12" t="s">
        <v>106</v>
      </c>
      <c r="C879" t="s">
        <v>71</v>
      </c>
      <c r="D879" t="s">
        <v>64</v>
      </c>
      <c r="E879" s="13" t="str">
        <f t="shared" si="199"/>
        <v>CHP1_S1_BP_Value_var</v>
      </c>
      <c r="F879" s="14" t="str">
        <f t="shared" si="200"/>
        <v>BP_Value_var_LostALM</v>
      </c>
      <c r="G879" s="10" t="str">
        <f t="shared" si="201"/>
        <v>CHP1_S1_LostALM</v>
      </c>
      <c r="H879" s="10" t="str">
        <f>VLOOKUP(基本表格!E879,起始地址定义!A:D,4,FALSE)&amp;" "&amp;Q879</f>
        <v>1#刨片机润滑站压力  传感器断线报警</v>
      </c>
      <c r="I879" s="10" t="str">
        <f t="shared" si="202"/>
        <v>DB1101,X1.2</v>
      </c>
      <c r="J879" s="13" t="str">
        <f>VLOOKUP(E879,起始地址定义!A:D,2,FALSE)</f>
        <v>DB1101</v>
      </c>
      <c r="K879" s="12" t="str">
        <f t="shared" si="203"/>
        <v>X1.2</v>
      </c>
      <c r="L879" s="13">
        <f>VLOOKUP(E879,起始地址定义!A:D,3,FALSE)</f>
        <v>0</v>
      </c>
      <c r="M879" s="14">
        <f>VLOOKUP($F879,类型描述及偏移量!$C:$H,2,FALSE)</f>
        <v>1.2</v>
      </c>
      <c r="N879" s="14" t="str">
        <f>VLOOKUP($F879,类型描述及偏移量!$C:$H,3,FALSE)</f>
        <v>离散</v>
      </c>
      <c r="O879" s="14" t="str">
        <f>VLOOKUP($F879,类型描述及偏移量!$C:$H,4,FALSE)</f>
        <v>On</v>
      </c>
      <c r="P879" s="14" t="str">
        <f>VLOOKUP($F879,类型描述及偏移量!$C:$H,5,FALSE)</f>
        <v>Yes</v>
      </c>
      <c r="Q879" s="14" t="str">
        <f>VLOOKUP($F879,类型描述及偏移量!$C:$H,6,FALSE)</f>
        <v>传感器断线报警</v>
      </c>
    </row>
    <row r="880" hidden="1" spans="1:17">
      <c r="A880" s="12" t="s">
        <v>17</v>
      </c>
      <c r="B880" s="12" t="s">
        <v>106</v>
      </c>
      <c r="C880" t="s">
        <v>72</v>
      </c>
      <c r="D880" t="s">
        <v>64</v>
      </c>
      <c r="E880" s="13" t="str">
        <f t="shared" si="199"/>
        <v>CHP1_S1_BP_Value_var</v>
      </c>
      <c r="F880" s="14" t="str">
        <f t="shared" si="200"/>
        <v>BP_Value_var_Code</v>
      </c>
      <c r="G880" s="10" t="str">
        <f t="shared" si="201"/>
        <v>CHP1_S1_Code</v>
      </c>
      <c r="H880" s="10" t="str">
        <f>VLOOKUP(基本表格!E880,起始地址定义!A:D,4,FALSE)&amp;" "&amp;Q880</f>
        <v>1#刨片机润滑站压力  实际内码</v>
      </c>
      <c r="I880" s="10" t="str">
        <f t="shared" si="202"/>
        <v>DB1101,INT2</v>
      </c>
      <c r="J880" s="13" t="str">
        <f>VLOOKUP(E880,起始地址定义!A:D,2,FALSE)</f>
        <v>DB1101</v>
      </c>
      <c r="K880" s="12" t="str">
        <f t="shared" si="203"/>
        <v>INT2</v>
      </c>
      <c r="L880" s="13">
        <f>VLOOKUP(E880,起始地址定义!A:D,3,FALSE)</f>
        <v>0</v>
      </c>
      <c r="M880" s="14">
        <f>VLOOKUP($F880,类型描述及偏移量!$C:$H,2,FALSE)</f>
        <v>2</v>
      </c>
      <c r="N880" s="14" t="str">
        <f>VLOOKUP($F880,类型描述及偏移量!$C:$H,3,FALSE)</f>
        <v>整型</v>
      </c>
      <c r="O880" s="14" t="str">
        <f>VLOOKUP($F880,类型描述及偏移量!$C:$H,4,FALSE)</f>
        <v>None</v>
      </c>
      <c r="P880" s="14" t="str">
        <f>VLOOKUP($F880,类型描述及偏移量!$C:$H,5,FALSE)</f>
        <v>Yes</v>
      </c>
      <c r="Q880" s="14" t="str">
        <f>VLOOKUP($F880,类型描述及偏移量!$C:$H,6,FALSE)</f>
        <v>实际内码</v>
      </c>
    </row>
    <row r="881" hidden="1" spans="1:17">
      <c r="A881" s="12" t="s">
        <v>17</v>
      </c>
      <c r="B881" s="12" t="s">
        <v>106</v>
      </c>
      <c r="C881" t="s">
        <v>73</v>
      </c>
      <c r="D881" t="s">
        <v>64</v>
      </c>
      <c r="E881" s="13" t="str">
        <f t="shared" si="199"/>
        <v>CHP1_S1_BP_Value_var</v>
      </c>
      <c r="F881" s="14" t="str">
        <f t="shared" si="200"/>
        <v>BP_Value_var_Value</v>
      </c>
      <c r="G881" s="10" t="str">
        <f t="shared" si="201"/>
        <v>CHP1_S1_Value</v>
      </c>
      <c r="H881" s="10" t="str">
        <f>VLOOKUP(基本表格!E881,起始地址定义!A:D,4,FALSE)&amp;" "&amp;Q881</f>
        <v>1#刨片机润滑站压力  实际值</v>
      </c>
      <c r="I881" s="10" t="str">
        <f t="shared" si="202"/>
        <v>DB1101,REAL6</v>
      </c>
      <c r="J881" s="13" t="str">
        <f>VLOOKUP(E881,起始地址定义!A:D,2,FALSE)</f>
        <v>DB1101</v>
      </c>
      <c r="K881" s="12" t="str">
        <f t="shared" si="203"/>
        <v>REAL6</v>
      </c>
      <c r="L881" s="13">
        <f>VLOOKUP(E881,起始地址定义!A:D,3,FALSE)</f>
        <v>0</v>
      </c>
      <c r="M881" s="14">
        <f>VLOOKUP($F881,类型描述及偏移量!$C:$H,2,FALSE)</f>
        <v>6</v>
      </c>
      <c r="N881" s="14" t="str">
        <f>VLOOKUP($F881,类型描述及偏移量!$C:$H,3,FALSE)</f>
        <v>实型</v>
      </c>
      <c r="O881" s="14" t="str">
        <f>VLOOKUP($F881,类型描述及偏移量!$C:$H,4,FALSE)</f>
        <v>None</v>
      </c>
      <c r="P881" s="14" t="str">
        <f>VLOOKUP($F881,类型描述及偏移量!$C:$H,5,FALSE)</f>
        <v>Yes</v>
      </c>
      <c r="Q881" s="14" t="str">
        <f>VLOOKUP($F881,类型描述及偏移量!$C:$H,6,FALSE)</f>
        <v>实际值</v>
      </c>
    </row>
    <row r="882" hidden="1" spans="1:17">
      <c r="A882" s="12" t="s">
        <v>17</v>
      </c>
      <c r="B882" s="12" t="s">
        <v>106</v>
      </c>
      <c r="C882" t="s">
        <v>74</v>
      </c>
      <c r="D882" t="s">
        <v>64</v>
      </c>
      <c r="E882" s="13" t="str">
        <f t="shared" si="199"/>
        <v>CHP1_S1_BP_Value_var</v>
      </c>
      <c r="F882" s="14" t="str">
        <f t="shared" si="200"/>
        <v>BP_Value_var_Range</v>
      </c>
      <c r="G882" s="10" t="str">
        <f t="shared" si="201"/>
        <v>CHP1_S1_Range</v>
      </c>
      <c r="H882" s="10" t="str">
        <f>VLOOKUP(基本表格!E882,起始地址定义!A:D,4,FALSE)&amp;" "&amp;Q882</f>
        <v>1#刨片机润滑站压力  量程</v>
      </c>
      <c r="I882" s="10" t="str">
        <f t="shared" si="202"/>
        <v>DB1101,REAL10</v>
      </c>
      <c r="J882" s="13" t="str">
        <f>VLOOKUP(E882,起始地址定义!A:D,2,FALSE)</f>
        <v>DB1101</v>
      </c>
      <c r="K882" s="12" t="str">
        <f t="shared" si="203"/>
        <v>REAL10</v>
      </c>
      <c r="L882" s="13">
        <f>VLOOKUP(E882,起始地址定义!A:D,3,FALSE)</f>
        <v>0</v>
      </c>
      <c r="M882" s="14">
        <f>VLOOKUP($F882,类型描述及偏移量!$C:$H,2,FALSE)</f>
        <v>10</v>
      </c>
      <c r="N882" s="14" t="str">
        <f>VLOOKUP($F882,类型描述及偏移量!$C:$H,3,FALSE)</f>
        <v>实型</v>
      </c>
      <c r="O882" s="14" t="str">
        <f>VLOOKUP($F882,类型描述及偏移量!$C:$H,4,FALSE)</f>
        <v>None</v>
      </c>
      <c r="P882" s="14" t="str">
        <f>VLOOKUP($F882,类型描述及偏移量!$C:$H,5,FALSE)</f>
        <v>No</v>
      </c>
      <c r="Q882" s="14" t="str">
        <f>VLOOKUP($F882,类型描述及偏移量!$C:$H,6,FALSE)</f>
        <v>量程</v>
      </c>
    </row>
    <row r="883" hidden="1" spans="1:17">
      <c r="A883" s="12" t="s">
        <v>17</v>
      </c>
      <c r="B883" s="12" t="s">
        <v>106</v>
      </c>
      <c r="C883" t="s">
        <v>75</v>
      </c>
      <c r="D883" t="s">
        <v>64</v>
      </c>
      <c r="E883" s="13" t="str">
        <f t="shared" si="199"/>
        <v>CHP1_S1_BP_Value_var</v>
      </c>
      <c r="F883" s="14" t="str">
        <f t="shared" si="200"/>
        <v>BP_Value_var_Hi</v>
      </c>
      <c r="G883" s="10" t="str">
        <f t="shared" si="201"/>
        <v>CHP1_S1_Hi</v>
      </c>
      <c r="H883" s="10" t="str">
        <f>VLOOKUP(基本表格!E883,起始地址定义!A:D,4,FALSE)&amp;" "&amp;Q883</f>
        <v>1#刨片机润滑站压力  上限值</v>
      </c>
      <c r="I883" s="10" t="str">
        <f t="shared" si="202"/>
        <v>DB1101,REAL14</v>
      </c>
      <c r="J883" s="13" t="str">
        <f>VLOOKUP(E883,起始地址定义!A:D,2,FALSE)</f>
        <v>DB1101</v>
      </c>
      <c r="K883" s="12" t="str">
        <f t="shared" si="203"/>
        <v>REAL14</v>
      </c>
      <c r="L883" s="13">
        <f>VLOOKUP(E883,起始地址定义!A:D,3,FALSE)</f>
        <v>0</v>
      </c>
      <c r="M883" s="14">
        <f>VLOOKUP($F883,类型描述及偏移量!$C:$H,2,FALSE)</f>
        <v>14</v>
      </c>
      <c r="N883" s="14" t="str">
        <f>VLOOKUP($F883,类型描述及偏移量!$C:$H,3,FALSE)</f>
        <v>实型</v>
      </c>
      <c r="O883" s="14" t="str">
        <f>VLOOKUP($F883,类型描述及偏移量!$C:$H,4,FALSE)</f>
        <v>None</v>
      </c>
      <c r="P883" s="14" t="str">
        <f>VLOOKUP($F883,类型描述及偏移量!$C:$H,5,FALSE)</f>
        <v>No</v>
      </c>
      <c r="Q883" s="14" t="str">
        <f>VLOOKUP($F883,类型描述及偏移量!$C:$H,6,FALSE)</f>
        <v>上限值</v>
      </c>
    </row>
    <row r="884" hidden="1" spans="1:17">
      <c r="A884" s="12" t="s">
        <v>17</v>
      </c>
      <c r="B884" s="12" t="s">
        <v>106</v>
      </c>
      <c r="C884" t="s">
        <v>76</v>
      </c>
      <c r="D884" t="s">
        <v>64</v>
      </c>
      <c r="E884" s="13" t="str">
        <f t="shared" si="199"/>
        <v>CHP1_S1_BP_Value_var</v>
      </c>
      <c r="F884" s="14" t="str">
        <f t="shared" si="200"/>
        <v>BP_Value_var_Lo</v>
      </c>
      <c r="G884" s="10" t="str">
        <f t="shared" si="201"/>
        <v>CHP1_S1_Lo</v>
      </c>
      <c r="H884" s="10" t="str">
        <f>VLOOKUP(基本表格!E884,起始地址定义!A:D,4,FALSE)&amp;" "&amp;Q884</f>
        <v>1#刨片机润滑站压力  下限值</v>
      </c>
      <c r="I884" s="10" t="str">
        <f t="shared" si="202"/>
        <v>DB1101,REAL18</v>
      </c>
      <c r="J884" s="13" t="str">
        <f>VLOOKUP(E884,起始地址定义!A:D,2,FALSE)</f>
        <v>DB1101</v>
      </c>
      <c r="K884" s="12" t="str">
        <f t="shared" si="203"/>
        <v>REAL18</v>
      </c>
      <c r="L884" s="13">
        <f>VLOOKUP(E884,起始地址定义!A:D,3,FALSE)</f>
        <v>0</v>
      </c>
      <c r="M884" s="14">
        <f>VLOOKUP($F884,类型描述及偏移量!$C:$H,2,FALSE)</f>
        <v>18</v>
      </c>
      <c r="N884" s="14" t="str">
        <f>VLOOKUP($F884,类型描述及偏移量!$C:$H,3,FALSE)</f>
        <v>实型</v>
      </c>
      <c r="O884" s="14" t="str">
        <f>VLOOKUP($F884,类型描述及偏移量!$C:$H,4,FALSE)</f>
        <v>None</v>
      </c>
      <c r="P884" s="14" t="str">
        <f>VLOOKUP($F884,类型描述及偏移量!$C:$H,5,FALSE)</f>
        <v>No</v>
      </c>
      <c r="Q884" s="14" t="str">
        <f>VLOOKUP($F884,类型描述及偏移量!$C:$H,6,FALSE)</f>
        <v>下限值</v>
      </c>
    </row>
    <row r="885" hidden="1" spans="1:17">
      <c r="A885" s="12" t="s">
        <v>17</v>
      </c>
      <c r="B885" s="12" t="s">
        <v>106</v>
      </c>
      <c r="C885" t="s">
        <v>77</v>
      </c>
      <c r="D885" t="s">
        <v>64</v>
      </c>
      <c r="E885" s="13" t="str">
        <f t="shared" si="199"/>
        <v>CHP1_S1_BP_Value_var</v>
      </c>
      <c r="F885" s="14" t="str">
        <f t="shared" si="200"/>
        <v>BP_Value_var_HiHi</v>
      </c>
      <c r="G885" s="10" t="str">
        <f t="shared" si="201"/>
        <v>CHP1_S1_HiHi</v>
      </c>
      <c r="H885" s="10" t="str">
        <f>VLOOKUP(基本表格!E885,起始地址定义!A:D,4,FALSE)&amp;" "&amp;Q885</f>
        <v>1#刨片机润滑站压力  上上限值</v>
      </c>
      <c r="I885" s="10" t="str">
        <f t="shared" si="202"/>
        <v>DB1101,REAL22</v>
      </c>
      <c r="J885" s="13" t="str">
        <f>VLOOKUP(E885,起始地址定义!A:D,2,FALSE)</f>
        <v>DB1101</v>
      </c>
      <c r="K885" s="12" t="str">
        <f t="shared" si="203"/>
        <v>REAL22</v>
      </c>
      <c r="L885" s="13">
        <f>VLOOKUP(E885,起始地址定义!A:D,3,FALSE)</f>
        <v>0</v>
      </c>
      <c r="M885" s="14">
        <f>VLOOKUP($F885,类型描述及偏移量!$C:$H,2,FALSE)</f>
        <v>22</v>
      </c>
      <c r="N885" s="14" t="str">
        <f>VLOOKUP($F885,类型描述及偏移量!$C:$H,3,FALSE)</f>
        <v>实型</v>
      </c>
      <c r="O885" s="14" t="str">
        <f>VLOOKUP($F885,类型描述及偏移量!$C:$H,4,FALSE)</f>
        <v>None</v>
      </c>
      <c r="P885" s="14" t="str">
        <f>VLOOKUP($F885,类型描述及偏移量!$C:$H,5,FALSE)</f>
        <v>No</v>
      </c>
      <c r="Q885" s="14" t="str">
        <f>VLOOKUP($F885,类型描述及偏移量!$C:$H,6,FALSE)</f>
        <v>上上限值</v>
      </c>
    </row>
    <row r="886" hidden="1" spans="1:17">
      <c r="A886" s="12" t="s">
        <v>17</v>
      </c>
      <c r="B886" s="12" t="s">
        <v>106</v>
      </c>
      <c r="C886" t="s">
        <v>78</v>
      </c>
      <c r="D886" t="s">
        <v>64</v>
      </c>
      <c r="E886" s="13" t="str">
        <f t="shared" si="199"/>
        <v>CHP1_S1_BP_Value_var</v>
      </c>
      <c r="F886" s="14" t="str">
        <f t="shared" si="200"/>
        <v>BP_Value_var_LoLo</v>
      </c>
      <c r="G886" s="10" t="str">
        <f t="shared" si="201"/>
        <v>CHP1_S1_LoLo</v>
      </c>
      <c r="H886" s="10" t="str">
        <f>VLOOKUP(基本表格!E886,起始地址定义!A:D,4,FALSE)&amp;" "&amp;Q886</f>
        <v>1#刨片机润滑站压力  下下限值</v>
      </c>
      <c r="I886" s="10" t="str">
        <f t="shared" si="202"/>
        <v>DB1101,REAL26</v>
      </c>
      <c r="J886" s="13" t="str">
        <f>VLOOKUP(E886,起始地址定义!A:D,2,FALSE)</f>
        <v>DB1101</v>
      </c>
      <c r="K886" s="12" t="str">
        <f t="shared" si="203"/>
        <v>REAL26</v>
      </c>
      <c r="L886" s="13">
        <f>VLOOKUP(E886,起始地址定义!A:D,3,FALSE)</f>
        <v>0</v>
      </c>
      <c r="M886" s="14">
        <f>VLOOKUP($F886,类型描述及偏移量!$C:$H,2,FALSE)</f>
        <v>26</v>
      </c>
      <c r="N886" s="14" t="str">
        <f>VLOOKUP($F886,类型描述及偏移量!$C:$H,3,FALSE)</f>
        <v>实型</v>
      </c>
      <c r="O886" s="14" t="str">
        <f>VLOOKUP($F886,类型描述及偏移量!$C:$H,4,FALSE)</f>
        <v>None</v>
      </c>
      <c r="P886" s="14" t="str">
        <f>VLOOKUP($F886,类型描述及偏移量!$C:$H,5,FALSE)</f>
        <v>No</v>
      </c>
      <c r="Q886" s="14" t="str">
        <f>VLOOKUP($F886,类型描述及偏移量!$C:$H,6,FALSE)</f>
        <v>下下限值</v>
      </c>
    </row>
    <row r="887" hidden="1" spans="1:17">
      <c r="A887" s="12" t="s">
        <v>17</v>
      </c>
      <c r="B887" s="12" t="str">
        <f>LEFT(B872,1)&amp;RIGHT(B872,LEN(B872)-1)+1</f>
        <v>S2</v>
      </c>
      <c r="C887" s="12" t="str">
        <f>C872</f>
        <v>HiProEN</v>
      </c>
      <c r="D887" s="12" t="str">
        <f>D872</f>
        <v>BP_Value_var</v>
      </c>
      <c r="E887" s="13" t="str">
        <f t="shared" ref="E887:E901" si="204">A887&amp;"_"&amp;B887&amp;"_"&amp;D887</f>
        <v>CHP1_S2_BP_Value_var</v>
      </c>
      <c r="F887" s="14" t="str">
        <f t="shared" ref="F887:F901" si="205">D887&amp;"_"&amp;C887</f>
        <v>BP_Value_var_HiProEN</v>
      </c>
      <c r="G887" s="10" t="str">
        <f t="shared" ref="G887:G901" si="206">A887&amp;"_"&amp;IF(B887="DB","",B887&amp;"_")&amp;C887</f>
        <v>CHP1_S2_HiProEN</v>
      </c>
      <c r="H887" s="10" t="str">
        <f>VLOOKUP(基本表格!E887,起始地址定义!A:D,4,FALSE)&amp;" "&amp;Q887</f>
        <v>1#刨片机润滑站1#过滤器压差传感器  上限保护使能</v>
      </c>
      <c r="I887" s="10" t="str">
        <f t="shared" ref="I887:I901" si="207">J887&amp;","&amp;K887</f>
        <v>DB1101,X50.3</v>
      </c>
      <c r="J887" s="13" t="str">
        <f>VLOOKUP(E887,起始地址定义!A:D,2,FALSE)</f>
        <v>DB1101</v>
      </c>
      <c r="K887" s="12" t="str">
        <f t="shared" ref="K887:K901" si="208">IF(N887="离散","X",IF(N887="实型","REAL","INT"))&amp;IF(N887="离散",TEXT(L887+M887,"0.0"),L887+M887)</f>
        <v>X50.3</v>
      </c>
      <c r="L887" s="13">
        <f>VLOOKUP(E887,起始地址定义!A:D,3,FALSE)</f>
        <v>50</v>
      </c>
      <c r="M887" s="14">
        <f>VLOOKUP($F887,类型描述及偏移量!$C:$H,2,FALSE)</f>
        <v>0.299999999999997</v>
      </c>
      <c r="N887" s="14" t="str">
        <f>VLOOKUP($F887,类型描述及偏移量!$C:$H,3,FALSE)</f>
        <v>离散</v>
      </c>
      <c r="O887" s="14" t="str">
        <f>VLOOKUP($F887,类型描述及偏移量!$C:$H,4,FALSE)</f>
        <v>None</v>
      </c>
      <c r="P887" s="14" t="str">
        <f>VLOOKUP($F887,类型描述及偏移量!$C:$H,5,FALSE)</f>
        <v>No</v>
      </c>
      <c r="Q887" s="14" t="str">
        <f>VLOOKUP($F887,类型描述及偏移量!$C:$H,6,FALSE)</f>
        <v>上限保护使能</v>
      </c>
    </row>
    <row r="888" hidden="1" spans="1:17">
      <c r="A888" s="12" t="s">
        <v>17</v>
      </c>
      <c r="B888" s="12" t="str">
        <f t="shared" ref="B888:B901" si="209">LEFT(B873,1)&amp;RIGHT(B873,LEN(B873)-1)+1</f>
        <v>S2</v>
      </c>
      <c r="C888" s="12" t="str">
        <f t="shared" ref="C888:C901" si="210">C873</f>
        <v>LoProEN</v>
      </c>
      <c r="D888" s="12" t="str">
        <f t="shared" ref="D888:D901" si="211">D873</f>
        <v>BP_Value_var</v>
      </c>
      <c r="E888" s="13" t="str">
        <f t="shared" si="204"/>
        <v>CHP1_S2_BP_Value_var</v>
      </c>
      <c r="F888" s="14" t="str">
        <f t="shared" si="205"/>
        <v>BP_Value_var_LoProEN</v>
      </c>
      <c r="G888" s="10" t="str">
        <f t="shared" si="206"/>
        <v>CHP1_S2_LoProEN</v>
      </c>
      <c r="H888" s="10" t="str">
        <f>VLOOKUP(基本表格!E888,起始地址定义!A:D,4,FALSE)&amp;" "&amp;Q888</f>
        <v>1#刨片机润滑站1#过滤器压差传感器  下限保护使能</v>
      </c>
      <c r="I888" s="10" t="str">
        <f t="shared" si="207"/>
        <v>DB1101,X50.4</v>
      </c>
      <c r="J888" s="13" t="str">
        <f>VLOOKUP(E888,起始地址定义!A:D,2,FALSE)</f>
        <v>DB1101</v>
      </c>
      <c r="K888" s="12" t="str">
        <f t="shared" si="208"/>
        <v>X50.4</v>
      </c>
      <c r="L888" s="13">
        <f>VLOOKUP(E888,起始地址定义!A:D,3,FALSE)</f>
        <v>50</v>
      </c>
      <c r="M888" s="14">
        <f>VLOOKUP($F888,类型描述及偏移量!$C:$H,2,FALSE)</f>
        <v>0.399999999999999</v>
      </c>
      <c r="N888" s="14" t="str">
        <f>VLOOKUP($F888,类型描述及偏移量!$C:$H,3,FALSE)</f>
        <v>离散</v>
      </c>
      <c r="O888" s="14" t="str">
        <f>VLOOKUP($F888,类型描述及偏移量!$C:$H,4,FALSE)</f>
        <v>None</v>
      </c>
      <c r="P888" s="14" t="str">
        <f>VLOOKUP($F888,类型描述及偏移量!$C:$H,5,FALSE)</f>
        <v>No</v>
      </c>
      <c r="Q888" s="14" t="str">
        <f>VLOOKUP($F888,类型描述及偏移量!$C:$H,6,FALSE)</f>
        <v>下限保护使能</v>
      </c>
    </row>
    <row r="889" hidden="1" spans="1:17">
      <c r="A889" s="12" t="s">
        <v>17</v>
      </c>
      <c r="B889" s="12" t="str">
        <f t="shared" si="209"/>
        <v>S2</v>
      </c>
      <c r="C889" s="12" t="str">
        <f t="shared" si="210"/>
        <v>HiALM</v>
      </c>
      <c r="D889" s="12" t="str">
        <f t="shared" si="211"/>
        <v>BP_Value_var</v>
      </c>
      <c r="E889" s="13" t="str">
        <f t="shared" si="204"/>
        <v>CHP1_S2_BP_Value_var</v>
      </c>
      <c r="F889" s="14" t="str">
        <f t="shared" si="205"/>
        <v>BP_Value_var_HiALM</v>
      </c>
      <c r="G889" s="10" t="str">
        <f t="shared" si="206"/>
        <v>CHP1_S2_HiALM</v>
      </c>
      <c r="H889" s="10" t="str">
        <f>VLOOKUP(基本表格!E889,起始地址定义!A:D,4,FALSE)&amp;" "&amp;Q889</f>
        <v>1#刨片机润滑站1#过滤器压差传感器  上限报警</v>
      </c>
      <c r="I889" s="10" t="str">
        <f t="shared" si="207"/>
        <v>DB1101,X50.5</v>
      </c>
      <c r="J889" s="13" t="str">
        <f>VLOOKUP(E889,起始地址定义!A:D,2,FALSE)</f>
        <v>DB1101</v>
      </c>
      <c r="K889" s="12" t="str">
        <f t="shared" si="208"/>
        <v>X50.5</v>
      </c>
      <c r="L889" s="13">
        <f>VLOOKUP(E889,起始地址定义!A:D,3,FALSE)</f>
        <v>50</v>
      </c>
      <c r="M889" s="14">
        <f>VLOOKUP($F889,类型描述及偏移量!$C:$H,2,FALSE)</f>
        <v>0.5</v>
      </c>
      <c r="N889" s="14" t="str">
        <f>VLOOKUP($F889,类型描述及偏移量!$C:$H,3,FALSE)</f>
        <v>离散</v>
      </c>
      <c r="O889" s="14" t="str">
        <f>VLOOKUP($F889,类型描述及偏移量!$C:$H,4,FALSE)</f>
        <v>None</v>
      </c>
      <c r="P889" s="14" t="str">
        <f>VLOOKUP($F889,类型描述及偏移量!$C:$H,5,FALSE)</f>
        <v>Yes</v>
      </c>
      <c r="Q889" s="14" t="str">
        <f>VLOOKUP($F889,类型描述及偏移量!$C:$H,6,FALSE)</f>
        <v>上限报警</v>
      </c>
    </row>
    <row r="890" hidden="1" spans="1:17">
      <c r="A890" s="12" t="s">
        <v>17</v>
      </c>
      <c r="B890" s="12" t="str">
        <f t="shared" si="209"/>
        <v>S2</v>
      </c>
      <c r="C890" s="12" t="str">
        <f t="shared" si="210"/>
        <v>LoALM</v>
      </c>
      <c r="D890" s="12" t="str">
        <f t="shared" si="211"/>
        <v>BP_Value_var</v>
      </c>
      <c r="E890" s="13" t="str">
        <f t="shared" si="204"/>
        <v>CHP1_S2_BP_Value_var</v>
      </c>
      <c r="F890" s="14" t="str">
        <f t="shared" si="205"/>
        <v>BP_Value_var_LoALM</v>
      </c>
      <c r="G890" s="10" t="str">
        <f t="shared" si="206"/>
        <v>CHP1_S2_LoALM</v>
      </c>
      <c r="H890" s="10" t="str">
        <f>VLOOKUP(基本表格!E890,起始地址定义!A:D,4,FALSE)&amp;" "&amp;Q890</f>
        <v>1#刨片机润滑站1#过滤器压差传感器  下限报警</v>
      </c>
      <c r="I890" s="10" t="str">
        <f t="shared" si="207"/>
        <v>DB1101,X50.6</v>
      </c>
      <c r="J890" s="13" t="str">
        <f>VLOOKUP(E890,起始地址定义!A:D,2,FALSE)</f>
        <v>DB1101</v>
      </c>
      <c r="K890" s="12" t="str">
        <f t="shared" si="208"/>
        <v>X50.6</v>
      </c>
      <c r="L890" s="13">
        <f>VLOOKUP(E890,起始地址定义!A:D,3,FALSE)</f>
        <v>50</v>
      </c>
      <c r="M890" s="14">
        <f>VLOOKUP($F890,类型描述及偏移量!$C:$H,2,FALSE)</f>
        <v>0.600000000000001</v>
      </c>
      <c r="N890" s="14" t="str">
        <f>VLOOKUP($F890,类型描述及偏移量!$C:$H,3,FALSE)</f>
        <v>离散</v>
      </c>
      <c r="O890" s="14" t="str">
        <f>VLOOKUP($F890,类型描述及偏移量!$C:$H,4,FALSE)</f>
        <v>None</v>
      </c>
      <c r="P890" s="14" t="str">
        <f>VLOOKUP($F890,类型描述及偏移量!$C:$H,5,FALSE)</f>
        <v>Yes</v>
      </c>
      <c r="Q890" s="14" t="str">
        <f>VLOOKUP($F890,类型描述及偏移量!$C:$H,6,FALSE)</f>
        <v>下限报警</v>
      </c>
    </row>
    <row r="891" hidden="1" spans="1:17">
      <c r="A891" s="12" t="s">
        <v>17</v>
      </c>
      <c r="B891" s="12" t="str">
        <f t="shared" si="209"/>
        <v>S2</v>
      </c>
      <c r="C891" s="12" t="str">
        <f t="shared" si="210"/>
        <v>HiHiALM</v>
      </c>
      <c r="D891" s="12" t="str">
        <f t="shared" si="211"/>
        <v>BP_Value_var</v>
      </c>
      <c r="E891" s="13" t="str">
        <f t="shared" si="204"/>
        <v>CHP1_S2_BP_Value_var</v>
      </c>
      <c r="F891" s="14" t="str">
        <f t="shared" si="205"/>
        <v>BP_Value_var_HiHiALM</v>
      </c>
      <c r="G891" s="10" t="str">
        <f t="shared" si="206"/>
        <v>CHP1_S2_HiHiALM</v>
      </c>
      <c r="H891" s="10" t="str">
        <f>VLOOKUP(基本表格!E891,起始地址定义!A:D,4,FALSE)&amp;" "&amp;Q891</f>
        <v>1#刨片机润滑站1#过滤器压差传感器  上上限报警</v>
      </c>
      <c r="I891" s="10" t="str">
        <f t="shared" si="207"/>
        <v>DB1101,X50.7</v>
      </c>
      <c r="J891" s="13" t="str">
        <f>VLOOKUP(E891,起始地址定义!A:D,2,FALSE)</f>
        <v>DB1101</v>
      </c>
      <c r="K891" s="12" t="str">
        <f t="shared" si="208"/>
        <v>X50.7</v>
      </c>
      <c r="L891" s="13">
        <f>VLOOKUP(E891,起始地址定义!A:D,3,FALSE)</f>
        <v>50</v>
      </c>
      <c r="M891" s="14">
        <f>VLOOKUP($F891,类型描述及偏移量!$C:$H,2,FALSE)</f>
        <v>0.700000000000003</v>
      </c>
      <c r="N891" s="14" t="str">
        <f>VLOOKUP($F891,类型描述及偏移量!$C:$H,3,FALSE)</f>
        <v>离散</v>
      </c>
      <c r="O891" s="14" t="str">
        <f>VLOOKUP($F891,类型描述及偏移量!$C:$H,4,FALSE)</f>
        <v>On</v>
      </c>
      <c r="P891" s="14" t="str">
        <f>VLOOKUP($F891,类型描述及偏移量!$C:$H,5,FALSE)</f>
        <v>Yes</v>
      </c>
      <c r="Q891" s="14" t="str">
        <f>VLOOKUP($F891,类型描述及偏移量!$C:$H,6,FALSE)</f>
        <v>上上限报警</v>
      </c>
    </row>
    <row r="892" hidden="1" spans="1:17">
      <c r="A892" s="12" t="s">
        <v>17</v>
      </c>
      <c r="B892" s="12" t="str">
        <f t="shared" si="209"/>
        <v>S2</v>
      </c>
      <c r="C892" s="12" t="str">
        <f t="shared" si="210"/>
        <v>LoLoALM</v>
      </c>
      <c r="D892" s="12" t="str">
        <f t="shared" si="211"/>
        <v>BP_Value_var</v>
      </c>
      <c r="E892" s="13" t="str">
        <f t="shared" si="204"/>
        <v>CHP1_S2_BP_Value_var</v>
      </c>
      <c r="F892" s="14" t="str">
        <f t="shared" si="205"/>
        <v>BP_Value_var_LoLoALM</v>
      </c>
      <c r="G892" s="10" t="str">
        <f t="shared" si="206"/>
        <v>CHP1_S2_LoLoALM</v>
      </c>
      <c r="H892" s="10" t="str">
        <f>VLOOKUP(基本表格!E892,起始地址定义!A:D,4,FALSE)&amp;" "&amp;Q892</f>
        <v>1#刨片机润滑站1#过滤器压差传感器  下下限报警</v>
      </c>
      <c r="I892" s="10" t="str">
        <f t="shared" si="207"/>
        <v>DB1101,X51.0</v>
      </c>
      <c r="J892" s="13" t="str">
        <f>VLOOKUP(E892,起始地址定义!A:D,2,FALSE)</f>
        <v>DB1101</v>
      </c>
      <c r="K892" s="12" t="str">
        <f t="shared" si="208"/>
        <v>X51.0</v>
      </c>
      <c r="L892" s="13">
        <f>VLOOKUP(E892,起始地址定义!A:D,3,FALSE)</f>
        <v>50</v>
      </c>
      <c r="M892" s="14">
        <f>VLOOKUP($F892,类型描述及偏移量!$C:$H,2,FALSE)</f>
        <v>1</v>
      </c>
      <c r="N892" s="14" t="str">
        <f>VLOOKUP($F892,类型描述及偏移量!$C:$H,3,FALSE)</f>
        <v>离散</v>
      </c>
      <c r="O892" s="14" t="str">
        <f>VLOOKUP($F892,类型描述及偏移量!$C:$H,4,FALSE)</f>
        <v>On</v>
      </c>
      <c r="P892" s="14" t="str">
        <f>VLOOKUP($F892,类型描述及偏移量!$C:$H,5,FALSE)</f>
        <v>Yes</v>
      </c>
      <c r="Q892" s="14" t="str">
        <f>VLOOKUP($F892,类型描述及偏移量!$C:$H,6,FALSE)</f>
        <v>下下限报警</v>
      </c>
    </row>
    <row r="893" hidden="1" spans="1:17">
      <c r="A893" s="12" t="s">
        <v>17</v>
      </c>
      <c r="B893" s="12" t="str">
        <f t="shared" si="209"/>
        <v>S2</v>
      </c>
      <c r="C893" s="12" t="str">
        <f t="shared" si="210"/>
        <v>LimALM</v>
      </c>
      <c r="D893" s="12" t="str">
        <f t="shared" si="211"/>
        <v>BP_Value_var</v>
      </c>
      <c r="E893" s="13" t="str">
        <f t="shared" si="204"/>
        <v>CHP1_S2_BP_Value_var</v>
      </c>
      <c r="F893" s="14" t="str">
        <f t="shared" si="205"/>
        <v>BP_Value_var_LimALM</v>
      </c>
      <c r="G893" s="10" t="str">
        <f t="shared" si="206"/>
        <v>CHP1_S2_LimALM</v>
      </c>
      <c r="H893" s="10" t="str">
        <f>VLOOKUP(基本表格!E893,起始地址定义!A:D,4,FALSE)&amp;" "&amp;Q893</f>
        <v>1#刨片机润滑站1#过滤器压差传感器  极限报警</v>
      </c>
      <c r="I893" s="10" t="str">
        <f t="shared" si="207"/>
        <v>DB1101,X51.1</v>
      </c>
      <c r="J893" s="13" t="str">
        <f>VLOOKUP(E893,起始地址定义!A:D,2,FALSE)</f>
        <v>DB1101</v>
      </c>
      <c r="K893" s="12" t="str">
        <f t="shared" si="208"/>
        <v>X51.1</v>
      </c>
      <c r="L893" s="13">
        <f>VLOOKUP(E893,起始地址定义!A:D,3,FALSE)</f>
        <v>50</v>
      </c>
      <c r="M893" s="14">
        <f>VLOOKUP($F893,类型描述及偏移量!$C:$H,2,FALSE)</f>
        <v>1.1</v>
      </c>
      <c r="N893" s="14" t="str">
        <f>VLOOKUP($F893,类型描述及偏移量!$C:$H,3,FALSE)</f>
        <v>离散</v>
      </c>
      <c r="O893" s="14" t="str">
        <f>VLOOKUP($F893,类型描述及偏移量!$C:$H,4,FALSE)</f>
        <v>On</v>
      </c>
      <c r="P893" s="14" t="str">
        <f>VLOOKUP($F893,类型描述及偏移量!$C:$H,5,FALSE)</f>
        <v>Yes</v>
      </c>
      <c r="Q893" s="14" t="str">
        <f>VLOOKUP($F893,类型描述及偏移量!$C:$H,6,FALSE)</f>
        <v>极限报警</v>
      </c>
    </row>
    <row r="894" hidden="1" spans="1:17">
      <c r="A894" s="12" t="s">
        <v>17</v>
      </c>
      <c r="B894" s="12" t="str">
        <f t="shared" si="209"/>
        <v>S2</v>
      </c>
      <c r="C894" s="12" t="str">
        <f t="shared" si="210"/>
        <v>LostALM</v>
      </c>
      <c r="D894" s="12" t="str">
        <f t="shared" si="211"/>
        <v>BP_Value_var</v>
      </c>
      <c r="E894" s="13" t="str">
        <f t="shared" si="204"/>
        <v>CHP1_S2_BP_Value_var</v>
      </c>
      <c r="F894" s="14" t="str">
        <f t="shared" si="205"/>
        <v>BP_Value_var_LostALM</v>
      </c>
      <c r="G894" s="10" t="str">
        <f t="shared" si="206"/>
        <v>CHP1_S2_LostALM</v>
      </c>
      <c r="H894" s="10" t="str">
        <f>VLOOKUP(基本表格!E894,起始地址定义!A:D,4,FALSE)&amp;" "&amp;Q894</f>
        <v>1#刨片机润滑站1#过滤器压差传感器  传感器断线报警</v>
      </c>
      <c r="I894" s="10" t="str">
        <f t="shared" si="207"/>
        <v>DB1101,X51.2</v>
      </c>
      <c r="J894" s="13" t="str">
        <f>VLOOKUP(E894,起始地址定义!A:D,2,FALSE)</f>
        <v>DB1101</v>
      </c>
      <c r="K894" s="12" t="str">
        <f t="shared" si="208"/>
        <v>X51.2</v>
      </c>
      <c r="L894" s="13">
        <f>VLOOKUP(E894,起始地址定义!A:D,3,FALSE)</f>
        <v>50</v>
      </c>
      <c r="M894" s="14">
        <f>VLOOKUP($F894,类型描述及偏移量!$C:$H,2,FALSE)</f>
        <v>1.2</v>
      </c>
      <c r="N894" s="14" t="str">
        <f>VLOOKUP($F894,类型描述及偏移量!$C:$H,3,FALSE)</f>
        <v>离散</v>
      </c>
      <c r="O894" s="14" t="str">
        <f>VLOOKUP($F894,类型描述及偏移量!$C:$H,4,FALSE)</f>
        <v>On</v>
      </c>
      <c r="P894" s="14" t="str">
        <f>VLOOKUP($F894,类型描述及偏移量!$C:$H,5,FALSE)</f>
        <v>Yes</v>
      </c>
      <c r="Q894" s="14" t="str">
        <f>VLOOKUP($F894,类型描述及偏移量!$C:$H,6,FALSE)</f>
        <v>传感器断线报警</v>
      </c>
    </row>
    <row r="895" hidden="1" spans="1:17">
      <c r="A895" s="12" t="s">
        <v>17</v>
      </c>
      <c r="B895" s="12" t="str">
        <f t="shared" si="209"/>
        <v>S2</v>
      </c>
      <c r="C895" s="12" t="str">
        <f t="shared" si="210"/>
        <v>Code</v>
      </c>
      <c r="D895" s="12" t="str">
        <f t="shared" si="211"/>
        <v>BP_Value_var</v>
      </c>
      <c r="E895" s="13" t="str">
        <f t="shared" si="204"/>
        <v>CHP1_S2_BP_Value_var</v>
      </c>
      <c r="F895" s="14" t="str">
        <f t="shared" si="205"/>
        <v>BP_Value_var_Code</v>
      </c>
      <c r="G895" s="10" t="str">
        <f t="shared" si="206"/>
        <v>CHP1_S2_Code</v>
      </c>
      <c r="H895" s="10" t="str">
        <f>VLOOKUP(基本表格!E895,起始地址定义!A:D,4,FALSE)&amp;" "&amp;Q895</f>
        <v>1#刨片机润滑站1#过滤器压差传感器  实际内码</v>
      </c>
      <c r="I895" s="10" t="str">
        <f t="shared" si="207"/>
        <v>DB1101,INT52</v>
      </c>
      <c r="J895" s="13" t="str">
        <f>VLOOKUP(E895,起始地址定义!A:D,2,FALSE)</f>
        <v>DB1101</v>
      </c>
      <c r="K895" s="12" t="str">
        <f t="shared" si="208"/>
        <v>INT52</v>
      </c>
      <c r="L895" s="13">
        <f>VLOOKUP(E895,起始地址定义!A:D,3,FALSE)</f>
        <v>50</v>
      </c>
      <c r="M895" s="14">
        <f>VLOOKUP($F895,类型描述及偏移量!$C:$H,2,FALSE)</f>
        <v>2</v>
      </c>
      <c r="N895" s="14" t="str">
        <f>VLOOKUP($F895,类型描述及偏移量!$C:$H,3,FALSE)</f>
        <v>整型</v>
      </c>
      <c r="O895" s="14" t="str">
        <f>VLOOKUP($F895,类型描述及偏移量!$C:$H,4,FALSE)</f>
        <v>None</v>
      </c>
      <c r="P895" s="14" t="str">
        <f>VLOOKUP($F895,类型描述及偏移量!$C:$H,5,FALSE)</f>
        <v>Yes</v>
      </c>
      <c r="Q895" s="14" t="str">
        <f>VLOOKUP($F895,类型描述及偏移量!$C:$H,6,FALSE)</f>
        <v>实际内码</v>
      </c>
    </row>
    <row r="896" hidden="1" spans="1:17">
      <c r="A896" s="12" t="s">
        <v>17</v>
      </c>
      <c r="B896" s="12" t="str">
        <f t="shared" si="209"/>
        <v>S2</v>
      </c>
      <c r="C896" s="12" t="str">
        <f t="shared" si="210"/>
        <v>Value</v>
      </c>
      <c r="D896" s="12" t="str">
        <f t="shared" si="211"/>
        <v>BP_Value_var</v>
      </c>
      <c r="E896" s="13" t="str">
        <f t="shared" si="204"/>
        <v>CHP1_S2_BP_Value_var</v>
      </c>
      <c r="F896" s="14" t="str">
        <f t="shared" si="205"/>
        <v>BP_Value_var_Value</v>
      </c>
      <c r="G896" s="10" t="str">
        <f t="shared" si="206"/>
        <v>CHP1_S2_Value</v>
      </c>
      <c r="H896" s="10" t="str">
        <f>VLOOKUP(基本表格!E896,起始地址定义!A:D,4,FALSE)&amp;" "&amp;Q896</f>
        <v>1#刨片机润滑站1#过滤器压差传感器  实际值</v>
      </c>
      <c r="I896" s="10" t="str">
        <f t="shared" si="207"/>
        <v>DB1101,REAL56</v>
      </c>
      <c r="J896" s="13" t="str">
        <f>VLOOKUP(E896,起始地址定义!A:D,2,FALSE)</f>
        <v>DB1101</v>
      </c>
      <c r="K896" s="12" t="str">
        <f t="shared" si="208"/>
        <v>REAL56</v>
      </c>
      <c r="L896" s="13">
        <f>VLOOKUP(E896,起始地址定义!A:D,3,FALSE)</f>
        <v>50</v>
      </c>
      <c r="M896" s="14">
        <f>VLOOKUP($F896,类型描述及偏移量!$C:$H,2,FALSE)</f>
        <v>6</v>
      </c>
      <c r="N896" s="14" t="str">
        <f>VLOOKUP($F896,类型描述及偏移量!$C:$H,3,FALSE)</f>
        <v>实型</v>
      </c>
      <c r="O896" s="14" t="str">
        <f>VLOOKUP($F896,类型描述及偏移量!$C:$H,4,FALSE)</f>
        <v>None</v>
      </c>
      <c r="P896" s="14" t="str">
        <f>VLOOKUP($F896,类型描述及偏移量!$C:$H,5,FALSE)</f>
        <v>Yes</v>
      </c>
      <c r="Q896" s="14" t="str">
        <f>VLOOKUP($F896,类型描述及偏移量!$C:$H,6,FALSE)</f>
        <v>实际值</v>
      </c>
    </row>
    <row r="897" hidden="1" spans="1:17">
      <c r="A897" s="12" t="s">
        <v>17</v>
      </c>
      <c r="B897" s="12" t="str">
        <f t="shared" si="209"/>
        <v>S2</v>
      </c>
      <c r="C897" s="12" t="str">
        <f t="shared" si="210"/>
        <v>Range</v>
      </c>
      <c r="D897" s="12" t="str">
        <f t="shared" si="211"/>
        <v>BP_Value_var</v>
      </c>
      <c r="E897" s="13" t="str">
        <f t="shared" si="204"/>
        <v>CHP1_S2_BP_Value_var</v>
      </c>
      <c r="F897" s="14" t="str">
        <f t="shared" si="205"/>
        <v>BP_Value_var_Range</v>
      </c>
      <c r="G897" s="10" t="str">
        <f t="shared" si="206"/>
        <v>CHP1_S2_Range</v>
      </c>
      <c r="H897" s="10" t="str">
        <f>VLOOKUP(基本表格!E897,起始地址定义!A:D,4,FALSE)&amp;" "&amp;Q897</f>
        <v>1#刨片机润滑站1#过滤器压差传感器  量程</v>
      </c>
      <c r="I897" s="10" t="str">
        <f t="shared" si="207"/>
        <v>DB1101,REAL60</v>
      </c>
      <c r="J897" s="13" t="str">
        <f>VLOOKUP(E897,起始地址定义!A:D,2,FALSE)</f>
        <v>DB1101</v>
      </c>
      <c r="K897" s="12" t="str">
        <f t="shared" si="208"/>
        <v>REAL60</v>
      </c>
      <c r="L897" s="13">
        <f>VLOOKUP(E897,起始地址定义!A:D,3,FALSE)</f>
        <v>50</v>
      </c>
      <c r="M897" s="14">
        <f>VLOOKUP($F897,类型描述及偏移量!$C:$H,2,FALSE)</f>
        <v>10</v>
      </c>
      <c r="N897" s="14" t="str">
        <f>VLOOKUP($F897,类型描述及偏移量!$C:$H,3,FALSE)</f>
        <v>实型</v>
      </c>
      <c r="O897" s="14" t="str">
        <f>VLOOKUP($F897,类型描述及偏移量!$C:$H,4,FALSE)</f>
        <v>None</v>
      </c>
      <c r="P897" s="14" t="str">
        <f>VLOOKUP($F897,类型描述及偏移量!$C:$H,5,FALSE)</f>
        <v>No</v>
      </c>
      <c r="Q897" s="14" t="str">
        <f>VLOOKUP($F897,类型描述及偏移量!$C:$H,6,FALSE)</f>
        <v>量程</v>
      </c>
    </row>
    <row r="898" hidden="1" spans="1:17">
      <c r="A898" s="12" t="s">
        <v>17</v>
      </c>
      <c r="B898" s="12" t="str">
        <f t="shared" si="209"/>
        <v>S2</v>
      </c>
      <c r="C898" s="12" t="str">
        <f t="shared" si="210"/>
        <v>Hi</v>
      </c>
      <c r="D898" s="12" t="str">
        <f t="shared" si="211"/>
        <v>BP_Value_var</v>
      </c>
      <c r="E898" s="13" t="str">
        <f t="shared" si="204"/>
        <v>CHP1_S2_BP_Value_var</v>
      </c>
      <c r="F898" s="14" t="str">
        <f t="shared" si="205"/>
        <v>BP_Value_var_Hi</v>
      </c>
      <c r="G898" s="10" t="str">
        <f t="shared" si="206"/>
        <v>CHP1_S2_Hi</v>
      </c>
      <c r="H898" s="10" t="str">
        <f>VLOOKUP(基本表格!E898,起始地址定义!A:D,4,FALSE)&amp;" "&amp;Q898</f>
        <v>1#刨片机润滑站1#过滤器压差传感器  上限值</v>
      </c>
      <c r="I898" s="10" t="str">
        <f t="shared" si="207"/>
        <v>DB1101,REAL64</v>
      </c>
      <c r="J898" s="13" t="str">
        <f>VLOOKUP(E898,起始地址定义!A:D,2,FALSE)</f>
        <v>DB1101</v>
      </c>
      <c r="K898" s="12" t="str">
        <f t="shared" si="208"/>
        <v>REAL64</v>
      </c>
      <c r="L898" s="13">
        <f>VLOOKUP(E898,起始地址定义!A:D,3,FALSE)</f>
        <v>50</v>
      </c>
      <c r="M898" s="14">
        <f>VLOOKUP($F898,类型描述及偏移量!$C:$H,2,FALSE)</f>
        <v>14</v>
      </c>
      <c r="N898" s="14" t="str">
        <f>VLOOKUP($F898,类型描述及偏移量!$C:$H,3,FALSE)</f>
        <v>实型</v>
      </c>
      <c r="O898" s="14" t="str">
        <f>VLOOKUP($F898,类型描述及偏移量!$C:$H,4,FALSE)</f>
        <v>None</v>
      </c>
      <c r="P898" s="14" t="str">
        <f>VLOOKUP($F898,类型描述及偏移量!$C:$H,5,FALSE)</f>
        <v>No</v>
      </c>
      <c r="Q898" s="14" t="str">
        <f>VLOOKUP($F898,类型描述及偏移量!$C:$H,6,FALSE)</f>
        <v>上限值</v>
      </c>
    </row>
    <row r="899" hidden="1" spans="1:17">
      <c r="A899" s="12" t="s">
        <v>17</v>
      </c>
      <c r="B899" s="12" t="str">
        <f t="shared" si="209"/>
        <v>S2</v>
      </c>
      <c r="C899" s="12" t="str">
        <f t="shared" si="210"/>
        <v>Lo</v>
      </c>
      <c r="D899" s="12" t="str">
        <f t="shared" si="211"/>
        <v>BP_Value_var</v>
      </c>
      <c r="E899" s="13" t="str">
        <f t="shared" si="204"/>
        <v>CHP1_S2_BP_Value_var</v>
      </c>
      <c r="F899" s="14" t="str">
        <f t="shared" si="205"/>
        <v>BP_Value_var_Lo</v>
      </c>
      <c r="G899" s="10" t="str">
        <f t="shared" si="206"/>
        <v>CHP1_S2_Lo</v>
      </c>
      <c r="H899" s="10" t="str">
        <f>VLOOKUP(基本表格!E899,起始地址定义!A:D,4,FALSE)&amp;" "&amp;Q899</f>
        <v>1#刨片机润滑站1#过滤器压差传感器  下限值</v>
      </c>
      <c r="I899" s="10" t="str">
        <f t="shared" si="207"/>
        <v>DB1101,REAL68</v>
      </c>
      <c r="J899" s="13" t="str">
        <f>VLOOKUP(E899,起始地址定义!A:D,2,FALSE)</f>
        <v>DB1101</v>
      </c>
      <c r="K899" s="12" t="str">
        <f t="shared" si="208"/>
        <v>REAL68</v>
      </c>
      <c r="L899" s="13">
        <f>VLOOKUP(E899,起始地址定义!A:D,3,FALSE)</f>
        <v>50</v>
      </c>
      <c r="M899" s="14">
        <f>VLOOKUP($F899,类型描述及偏移量!$C:$H,2,FALSE)</f>
        <v>18</v>
      </c>
      <c r="N899" s="14" t="str">
        <f>VLOOKUP($F899,类型描述及偏移量!$C:$H,3,FALSE)</f>
        <v>实型</v>
      </c>
      <c r="O899" s="14" t="str">
        <f>VLOOKUP($F899,类型描述及偏移量!$C:$H,4,FALSE)</f>
        <v>None</v>
      </c>
      <c r="P899" s="14" t="str">
        <f>VLOOKUP($F899,类型描述及偏移量!$C:$H,5,FALSE)</f>
        <v>No</v>
      </c>
      <c r="Q899" s="14" t="str">
        <f>VLOOKUP($F899,类型描述及偏移量!$C:$H,6,FALSE)</f>
        <v>下限值</v>
      </c>
    </row>
    <row r="900" hidden="1" spans="1:17">
      <c r="A900" s="12" t="s">
        <v>17</v>
      </c>
      <c r="B900" s="12" t="str">
        <f t="shared" si="209"/>
        <v>S2</v>
      </c>
      <c r="C900" s="12" t="str">
        <f t="shared" si="210"/>
        <v>HiHi</v>
      </c>
      <c r="D900" s="12" t="str">
        <f t="shared" si="211"/>
        <v>BP_Value_var</v>
      </c>
      <c r="E900" s="13" t="str">
        <f t="shared" si="204"/>
        <v>CHP1_S2_BP_Value_var</v>
      </c>
      <c r="F900" s="14" t="str">
        <f t="shared" si="205"/>
        <v>BP_Value_var_HiHi</v>
      </c>
      <c r="G900" s="10" t="str">
        <f t="shared" si="206"/>
        <v>CHP1_S2_HiHi</v>
      </c>
      <c r="H900" s="10" t="str">
        <f>VLOOKUP(基本表格!E900,起始地址定义!A:D,4,FALSE)&amp;" "&amp;Q900</f>
        <v>1#刨片机润滑站1#过滤器压差传感器  上上限值</v>
      </c>
      <c r="I900" s="10" t="str">
        <f t="shared" si="207"/>
        <v>DB1101,REAL72</v>
      </c>
      <c r="J900" s="13" t="str">
        <f>VLOOKUP(E900,起始地址定义!A:D,2,FALSE)</f>
        <v>DB1101</v>
      </c>
      <c r="K900" s="12" t="str">
        <f t="shared" si="208"/>
        <v>REAL72</v>
      </c>
      <c r="L900" s="13">
        <f>VLOOKUP(E900,起始地址定义!A:D,3,FALSE)</f>
        <v>50</v>
      </c>
      <c r="M900" s="14">
        <f>VLOOKUP($F900,类型描述及偏移量!$C:$H,2,FALSE)</f>
        <v>22</v>
      </c>
      <c r="N900" s="14" t="str">
        <f>VLOOKUP($F900,类型描述及偏移量!$C:$H,3,FALSE)</f>
        <v>实型</v>
      </c>
      <c r="O900" s="14" t="str">
        <f>VLOOKUP($F900,类型描述及偏移量!$C:$H,4,FALSE)</f>
        <v>None</v>
      </c>
      <c r="P900" s="14" t="str">
        <f>VLOOKUP($F900,类型描述及偏移量!$C:$H,5,FALSE)</f>
        <v>No</v>
      </c>
      <c r="Q900" s="14" t="str">
        <f>VLOOKUP($F900,类型描述及偏移量!$C:$H,6,FALSE)</f>
        <v>上上限值</v>
      </c>
    </row>
    <row r="901" hidden="1" spans="1:17">
      <c r="A901" s="12" t="s">
        <v>17</v>
      </c>
      <c r="B901" s="12" t="str">
        <f t="shared" si="209"/>
        <v>S2</v>
      </c>
      <c r="C901" s="12" t="str">
        <f t="shared" si="210"/>
        <v>LoLo</v>
      </c>
      <c r="D901" s="12" t="str">
        <f t="shared" si="211"/>
        <v>BP_Value_var</v>
      </c>
      <c r="E901" s="13" t="str">
        <f t="shared" si="204"/>
        <v>CHP1_S2_BP_Value_var</v>
      </c>
      <c r="F901" s="14" t="str">
        <f t="shared" si="205"/>
        <v>BP_Value_var_LoLo</v>
      </c>
      <c r="G901" s="10" t="str">
        <f t="shared" si="206"/>
        <v>CHP1_S2_LoLo</v>
      </c>
      <c r="H901" s="10" t="str">
        <f>VLOOKUP(基本表格!E901,起始地址定义!A:D,4,FALSE)&amp;" "&amp;Q901</f>
        <v>1#刨片机润滑站1#过滤器压差传感器  下下限值</v>
      </c>
      <c r="I901" s="10" t="str">
        <f t="shared" si="207"/>
        <v>DB1101,REAL76</v>
      </c>
      <c r="J901" s="13" t="str">
        <f>VLOOKUP(E901,起始地址定义!A:D,2,FALSE)</f>
        <v>DB1101</v>
      </c>
      <c r="K901" s="12" t="str">
        <f t="shared" si="208"/>
        <v>REAL76</v>
      </c>
      <c r="L901" s="13">
        <f>VLOOKUP(E901,起始地址定义!A:D,3,FALSE)</f>
        <v>50</v>
      </c>
      <c r="M901" s="14">
        <f>VLOOKUP($F901,类型描述及偏移量!$C:$H,2,FALSE)</f>
        <v>26</v>
      </c>
      <c r="N901" s="14" t="str">
        <f>VLOOKUP($F901,类型描述及偏移量!$C:$H,3,FALSE)</f>
        <v>实型</v>
      </c>
      <c r="O901" s="14" t="str">
        <f>VLOOKUP($F901,类型描述及偏移量!$C:$H,4,FALSE)</f>
        <v>None</v>
      </c>
      <c r="P901" s="14" t="str">
        <f>VLOOKUP($F901,类型描述及偏移量!$C:$H,5,FALSE)</f>
        <v>No</v>
      </c>
      <c r="Q901" s="14" t="str">
        <f>VLOOKUP($F901,类型描述及偏移量!$C:$H,6,FALSE)</f>
        <v>下下限值</v>
      </c>
    </row>
    <row r="902" hidden="1" spans="1:17">
      <c r="A902" s="12" t="s">
        <v>17</v>
      </c>
      <c r="B902" s="12" t="str">
        <f t="shared" ref="B902:B933" si="212">LEFT(B887,1)&amp;RIGHT(B887,LEN(B887)-1)+1</f>
        <v>S3</v>
      </c>
      <c r="C902" s="12" t="str">
        <f t="shared" ref="C902:C933" si="213">C887</f>
        <v>HiProEN</v>
      </c>
      <c r="D902" s="12" t="str">
        <f t="shared" ref="D902:D933" si="214">D887</f>
        <v>BP_Value_var</v>
      </c>
      <c r="E902" s="13" t="str">
        <f t="shared" ref="E902:E933" si="215">A902&amp;"_"&amp;B902&amp;"_"&amp;D902</f>
        <v>CHP1_S3_BP_Value_var</v>
      </c>
      <c r="F902" s="14" t="str">
        <f t="shared" ref="F902:F933" si="216">D902&amp;"_"&amp;C902</f>
        <v>BP_Value_var_HiProEN</v>
      </c>
      <c r="G902" s="10" t="str">
        <f t="shared" ref="G902:G933" si="217">A902&amp;"_"&amp;IF(B902="DB","",B902&amp;"_")&amp;C902</f>
        <v>CHP1_S3_HiProEN</v>
      </c>
      <c r="H902" s="10" t="str">
        <f>VLOOKUP(基本表格!E902,起始地址定义!A:D,4,FALSE)&amp;" "&amp;Q902</f>
        <v>1#刨片机润滑站2#过滤器压差传感器  上限保护使能</v>
      </c>
      <c r="I902" s="10" t="str">
        <f t="shared" ref="I902:I933" si="218">J902&amp;","&amp;K902</f>
        <v>DB1101,X100.3</v>
      </c>
      <c r="J902" s="13" t="str">
        <f>VLOOKUP(E902,起始地址定义!A:D,2,FALSE)</f>
        <v>DB1101</v>
      </c>
      <c r="K902" s="12" t="str">
        <f t="shared" ref="K902:K933" si="219">IF(N902="离散","X",IF(N902="实型","REAL","INT"))&amp;IF(N902="离散",TEXT(L902+M902,"0.0"),L902+M902)</f>
        <v>X100.3</v>
      </c>
      <c r="L902" s="13">
        <f>VLOOKUP(E902,起始地址定义!A:D,3,FALSE)</f>
        <v>100</v>
      </c>
      <c r="M902" s="14">
        <f>VLOOKUP($F902,类型描述及偏移量!$C:$H,2,FALSE)</f>
        <v>0.299999999999997</v>
      </c>
      <c r="N902" s="14" t="str">
        <f>VLOOKUP($F902,类型描述及偏移量!$C:$H,3,FALSE)</f>
        <v>离散</v>
      </c>
      <c r="O902" s="14" t="str">
        <f>VLOOKUP($F902,类型描述及偏移量!$C:$H,4,FALSE)</f>
        <v>None</v>
      </c>
      <c r="P902" s="14" t="str">
        <f>VLOOKUP($F902,类型描述及偏移量!$C:$H,5,FALSE)</f>
        <v>No</v>
      </c>
      <c r="Q902" s="14" t="str">
        <f>VLOOKUP($F902,类型描述及偏移量!$C:$H,6,FALSE)</f>
        <v>上限保护使能</v>
      </c>
    </row>
    <row r="903" hidden="1" spans="1:17">
      <c r="A903" s="12" t="s">
        <v>17</v>
      </c>
      <c r="B903" s="12" t="str">
        <f t="shared" si="212"/>
        <v>S3</v>
      </c>
      <c r="C903" s="12" t="str">
        <f t="shared" si="213"/>
        <v>LoProEN</v>
      </c>
      <c r="D903" s="12" t="str">
        <f t="shared" si="214"/>
        <v>BP_Value_var</v>
      </c>
      <c r="E903" s="13" t="str">
        <f t="shared" si="215"/>
        <v>CHP1_S3_BP_Value_var</v>
      </c>
      <c r="F903" s="14" t="str">
        <f t="shared" si="216"/>
        <v>BP_Value_var_LoProEN</v>
      </c>
      <c r="G903" s="10" t="str">
        <f t="shared" si="217"/>
        <v>CHP1_S3_LoProEN</v>
      </c>
      <c r="H903" s="10" t="str">
        <f>VLOOKUP(基本表格!E903,起始地址定义!A:D,4,FALSE)&amp;" "&amp;Q903</f>
        <v>1#刨片机润滑站2#过滤器压差传感器  下限保护使能</v>
      </c>
      <c r="I903" s="10" t="str">
        <f t="shared" si="218"/>
        <v>DB1101,X100.4</v>
      </c>
      <c r="J903" s="13" t="str">
        <f>VLOOKUP(E903,起始地址定义!A:D,2,FALSE)</f>
        <v>DB1101</v>
      </c>
      <c r="K903" s="12" t="str">
        <f t="shared" si="219"/>
        <v>X100.4</v>
      </c>
      <c r="L903" s="13">
        <f>VLOOKUP(E903,起始地址定义!A:D,3,FALSE)</f>
        <v>100</v>
      </c>
      <c r="M903" s="14">
        <f>VLOOKUP($F903,类型描述及偏移量!$C:$H,2,FALSE)</f>
        <v>0.399999999999999</v>
      </c>
      <c r="N903" s="14" t="str">
        <f>VLOOKUP($F903,类型描述及偏移量!$C:$H,3,FALSE)</f>
        <v>离散</v>
      </c>
      <c r="O903" s="14" t="str">
        <f>VLOOKUP($F903,类型描述及偏移量!$C:$H,4,FALSE)</f>
        <v>None</v>
      </c>
      <c r="P903" s="14" t="str">
        <f>VLOOKUP($F903,类型描述及偏移量!$C:$H,5,FALSE)</f>
        <v>No</v>
      </c>
      <c r="Q903" s="14" t="str">
        <f>VLOOKUP($F903,类型描述及偏移量!$C:$H,6,FALSE)</f>
        <v>下限保护使能</v>
      </c>
    </row>
    <row r="904" hidden="1" spans="1:17">
      <c r="A904" s="12" t="s">
        <v>17</v>
      </c>
      <c r="B904" s="12" t="str">
        <f t="shared" si="212"/>
        <v>S3</v>
      </c>
      <c r="C904" s="12" t="str">
        <f t="shared" si="213"/>
        <v>HiALM</v>
      </c>
      <c r="D904" s="12" t="str">
        <f t="shared" si="214"/>
        <v>BP_Value_var</v>
      </c>
      <c r="E904" s="13" t="str">
        <f t="shared" si="215"/>
        <v>CHP1_S3_BP_Value_var</v>
      </c>
      <c r="F904" s="14" t="str">
        <f t="shared" si="216"/>
        <v>BP_Value_var_HiALM</v>
      </c>
      <c r="G904" s="10" t="str">
        <f t="shared" si="217"/>
        <v>CHP1_S3_HiALM</v>
      </c>
      <c r="H904" s="10" t="str">
        <f>VLOOKUP(基本表格!E904,起始地址定义!A:D,4,FALSE)&amp;" "&amp;Q904</f>
        <v>1#刨片机润滑站2#过滤器压差传感器  上限报警</v>
      </c>
      <c r="I904" s="10" t="str">
        <f t="shared" si="218"/>
        <v>DB1101,X100.5</v>
      </c>
      <c r="J904" s="13" t="str">
        <f>VLOOKUP(E904,起始地址定义!A:D,2,FALSE)</f>
        <v>DB1101</v>
      </c>
      <c r="K904" s="12" t="str">
        <f t="shared" si="219"/>
        <v>X100.5</v>
      </c>
      <c r="L904" s="13">
        <f>VLOOKUP(E904,起始地址定义!A:D,3,FALSE)</f>
        <v>100</v>
      </c>
      <c r="M904" s="14">
        <f>VLOOKUP($F904,类型描述及偏移量!$C:$H,2,FALSE)</f>
        <v>0.5</v>
      </c>
      <c r="N904" s="14" t="str">
        <f>VLOOKUP($F904,类型描述及偏移量!$C:$H,3,FALSE)</f>
        <v>离散</v>
      </c>
      <c r="O904" s="14" t="str">
        <f>VLOOKUP($F904,类型描述及偏移量!$C:$H,4,FALSE)</f>
        <v>None</v>
      </c>
      <c r="P904" s="14" t="str">
        <f>VLOOKUP($F904,类型描述及偏移量!$C:$H,5,FALSE)</f>
        <v>Yes</v>
      </c>
      <c r="Q904" s="14" t="str">
        <f>VLOOKUP($F904,类型描述及偏移量!$C:$H,6,FALSE)</f>
        <v>上限报警</v>
      </c>
    </row>
    <row r="905" hidden="1" spans="1:17">
      <c r="A905" s="12" t="s">
        <v>17</v>
      </c>
      <c r="B905" s="12" t="str">
        <f t="shared" si="212"/>
        <v>S3</v>
      </c>
      <c r="C905" s="12" t="str">
        <f t="shared" si="213"/>
        <v>LoALM</v>
      </c>
      <c r="D905" s="12" t="str">
        <f t="shared" si="214"/>
        <v>BP_Value_var</v>
      </c>
      <c r="E905" s="13" t="str">
        <f t="shared" si="215"/>
        <v>CHP1_S3_BP_Value_var</v>
      </c>
      <c r="F905" s="14" t="str">
        <f t="shared" si="216"/>
        <v>BP_Value_var_LoALM</v>
      </c>
      <c r="G905" s="10" t="str">
        <f t="shared" si="217"/>
        <v>CHP1_S3_LoALM</v>
      </c>
      <c r="H905" s="10" t="str">
        <f>VLOOKUP(基本表格!E905,起始地址定义!A:D,4,FALSE)&amp;" "&amp;Q905</f>
        <v>1#刨片机润滑站2#过滤器压差传感器  下限报警</v>
      </c>
      <c r="I905" s="10" t="str">
        <f t="shared" si="218"/>
        <v>DB1101,X100.6</v>
      </c>
      <c r="J905" s="13" t="str">
        <f>VLOOKUP(E905,起始地址定义!A:D,2,FALSE)</f>
        <v>DB1101</v>
      </c>
      <c r="K905" s="12" t="str">
        <f t="shared" si="219"/>
        <v>X100.6</v>
      </c>
      <c r="L905" s="13">
        <f>VLOOKUP(E905,起始地址定义!A:D,3,FALSE)</f>
        <v>100</v>
      </c>
      <c r="M905" s="14">
        <f>VLOOKUP($F905,类型描述及偏移量!$C:$H,2,FALSE)</f>
        <v>0.600000000000001</v>
      </c>
      <c r="N905" s="14" t="str">
        <f>VLOOKUP($F905,类型描述及偏移量!$C:$H,3,FALSE)</f>
        <v>离散</v>
      </c>
      <c r="O905" s="14" t="str">
        <f>VLOOKUP($F905,类型描述及偏移量!$C:$H,4,FALSE)</f>
        <v>None</v>
      </c>
      <c r="P905" s="14" t="str">
        <f>VLOOKUP($F905,类型描述及偏移量!$C:$H,5,FALSE)</f>
        <v>Yes</v>
      </c>
      <c r="Q905" s="14" t="str">
        <f>VLOOKUP($F905,类型描述及偏移量!$C:$H,6,FALSE)</f>
        <v>下限报警</v>
      </c>
    </row>
    <row r="906" hidden="1" spans="1:17">
      <c r="A906" s="12" t="s">
        <v>17</v>
      </c>
      <c r="B906" s="12" t="str">
        <f t="shared" si="212"/>
        <v>S3</v>
      </c>
      <c r="C906" s="12" t="str">
        <f t="shared" si="213"/>
        <v>HiHiALM</v>
      </c>
      <c r="D906" s="12" t="str">
        <f t="shared" si="214"/>
        <v>BP_Value_var</v>
      </c>
      <c r="E906" s="13" t="str">
        <f t="shared" si="215"/>
        <v>CHP1_S3_BP_Value_var</v>
      </c>
      <c r="F906" s="14" t="str">
        <f t="shared" si="216"/>
        <v>BP_Value_var_HiHiALM</v>
      </c>
      <c r="G906" s="10" t="str">
        <f t="shared" si="217"/>
        <v>CHP1_S3_HiHiALM</v>
      </c>
      <c r="H906" s="10" t="str">
        <f>VLOOKUP(基本表格!E906,起始地址定义!A:D,4,FALSE)&amp;" "&amp;Q906</f>
        <v>1#刨片机润滑站2#过滤器压差传感器  上上限报警</v>
      </c>
      <c r="I906" s="10" t="str">
        <f t="shared" si="218"/>
        <v>DB1101,X100.7</v>
      </c>
      <c r="J906" s="13" t="str">
        <f>VLOOKUP(E906,起始地址定义!A:D,2,FALSE)</f>
        <v>DB1101</v>
      </c>
      <c r="K906" s="12" t="str">
        <f t="shared" si="219"/>
        <v>X100.7</v>
      </c>
      <c r="L906" s="13">
        <f>VLOOKUP(E906,起始地址定义!A:D,3,FALSE)</f>
        <v>100</v>
      </c>
      <c r="M906" s="14">
        <f>VLOOKUP($F906,类型描述及偏移量!$C:$H,2,FALSE)</f>
        <v>0.700000000000003</v>
      </c>
      <c r="N906" s="14" t="str">
        <f>VLOOKUP($F906,类型描述及偏移量!$C:$H,3,FALSE)</f>
        <v>离散</v>
      </c>
      <c r="O906" s="14" t="str">
        <f>VLOOKUP($F906,类型描述及偏移量!$C:$H,4,FALSE)</f>
        <v>On</v>
      </c>
      <c r="P906" s="14" t="str">
        <f>VLOOKUP($F906,类型描述及偏移量!$C:$H,5,FALSE)</f>
        <v>Yes</v>
      </c>
      <c r="Q906" s="14" t="str">
        <f>VLOOKUP($F906,类型描述及偏移量!$C:$H,6,FALSE)</f>
        <v>上上限报警</v>
      </c>
    </row>
    <row r="907" hidden="1" spans="1:17">
      <c r="A907" s="12" t="s">
        <v>17</v>
      </c>
      <c r="B907" s="12" t="str">
        <f t="shared" si="212"/>
        <v>S3</v>
      </c>
      <c r="C907" s="12" t="str">
        <f t="shared" si="213"/>
        <v>LoLoALM</v>
      </c>
      <c r="D907" s="12" t="str">
        <f t="shared" si="214"/>
        <v>BP_Value_var</v>
      </c>
      <c r="E907" s="13" t="str">
        <f t="shared" si="215"/>
        <v>CHP1_S3_BP_Value_var</v>
      </c>
      <c r="F907" s="14" t="str">
        <f t="shared" si="216"/>
        <v>BP_Value_var_LoLoALM</v>
      </c>
      <c r="G907" s="10" t="str">
        <f t="shared" si="217"/>
        <v>CHP1_S3_LoLoALM</v>
      </c>
      <c r="H907" s="10" t="str">
        <f>VLOOKUP(基本表格!E907,起始地址定义!A:D,4,FALSE)&amp;" "&amp;Q907</f>
        <v>1#刨片机润滑站2#过滤器压差传感器  下下限报警</v>
      </c>
      <c r="I907" s="10" t="str">
        <f t="shared" si="218"/>
        <v>DB1101,X101.0</v>
      </c>
      <c r="J907" s="13" t="str">
        <f>VLOOKUP(E907,起始地址定义!A:D,2,FALSE)</f>
        <v>DB1101</v>
      </c>
      <c r="K907" s="12" t="str">
        <f t="shared" si="219"/>
        <v>X101.0</v>
      </c>
      <c r="L907" s="13">
        <f>VLOOKUP(E907,起始地址定义!A:D,3,FALSE)</f>
        <v>100</v>
      </c>
      <c r="M907" s="14">
        <f>VLOOKUP($F907,类型描述及偏移量!$C:$H,2,FALSE)</f>
        <v>1</v>
      </c>
      <c r="N907" s="14" t="str">
        <f>VLOOKUP($F907,类型描述及偏移量!$C:$H,3,FALSE)</f>
        <v>离散</v>
      </c>
      <c r="O907" s="14" t="str">
        <f>VLOOKUP($F907,类型描述及偏移量!$C:$H,4,FALSE)</f>
        <v>On</v>
      </c>
      <c r="P907" s="14" t="str">
        <f>VLOOKUP($F907,类型描述及偏移量!$C:$H,5,FALSE)</f>
        <v>Yes</v>
      </c>
      <c r="Q907" s="14" t="str">
        <f>VLOOKUP($F907,类型描述及偏移量!$C:$H,6,FALSE)</f>
        <v>下下限报警</v>
      </c>
    </row>
    <row r="908" hidden="1" spans="1:17">
      <c r="A908" s="12" t="s">
        <v>17</v>
      </c>
      <c r="B908" s="12" t="str">
        <f t="shared" si="212"/>
        <v>S3</v>
      </c>
      <c r="C908" s="12" t="str">
        <f t="shared" si="213"/>
        <v>LimALM</v>
      </c>
      <c r="D908" s="12" t="str">
        <f t="shared" si="214"/>
        <v>BP_Value_var</v>
      </c>
      <c r="E908" s="13" t="str">
        <f t="shared" si="215"/>
        <v>CHP1_S3_BP_Value_var</v>
      </c>
      <c r="F908" s="14" t="str">
        <f t="shared" si="216"/>
        <v>BP_Value_var_LimALM</v>
      </c>
      <c r="G908" s="10" t="str">
        <f t="shared" si="217"/>
        <v>CHP1_S3_LimALM</v>
      </c>
      <c r="H908" s="10" t="str">
        <f>VLOOKUP(基本表格!E908,起始地址定义!A:D,4,FALSE)&amp;" "&amp;Q908</f>
        <v>1#刨片机润滑站2#过滤器压差传感器  极限报警</v>
      </c>
      <c r="I908" s="10" t="str">
        <f t="shared" si="218"/>
        <v>DB1101,X101.1</v>
      </c>
      <c r="J908" s="13" t="str">
        <f>VLOOKUP(E908,起始地址定义!A:D,2,FALSE)</f>
        <v>DB1101</v>
      </c>
      <c r="K908" s="12" t="str">
        <f t="shared" si="219"/>
        <v>X101.1</v>
      </c>
      <c r="L908" s="13">
        <f>VLOOKUP(E908,起始地址定义!A:D,3,FALSE)</f>
        <v>100</v>
      </c>
      <c r="M908" s="14">
        <f>VLOOKUP($F908,类型描述及偏移量!$C:$H,2,FALSE)</f>
        <v>1.1</v>
      </c>
      <c r="N908" s="14" t="str">
        <f>VLOOKUP($F908,类型描述及偏移量!$C:$H,3,FALSE)</f>
        <v>离散</v>
      </c>
      <c r="O908" s="14" t="str">
        <f>VLOOKUP($F908,类型描述及偏移量!$C:$H,4,FALSE)</f>
        <v>On</v>
      </c>
      <c r="P908" s="14" t="str">
        <f>VLOOKUP($F908,类型描述及偏移量!$C:$H,5,FALSE)</f>
        <v>Yes</v>
      </c>
      <c r="Q908" s="14" t="str">
        <f>VLOOKUP($F908,类型描述及偏移量!$C:$H,6,FALSE)</f>
        <v>极限报警</v>
      </c>
    </row>
    <row r="909" hidden="1" spans="1:17">
      <c r="A909" s="12" t="s">
        <v>17</v>
      </c>
      <c r="B909" s="12" t="str">
        <f t="shared" si="212"/>
        <v>S3</v>
      </c>
      <c r="C909" s="12" t="str">
        <f t="shared" si="213"/>
        <v>LostALM</v>
      </c>
      <c r="D909" s="12" t="str">
        <f t="shared" si="214"/>
        <v>BP_Value_var</v>
      </c>
      <c r="E909" s="13" t="str">
        <f t="shared" si="215"/>
        <v>CHP1_S3_BP_Value_var</v>
      </c>
      <c r="F909" s="14" t="str">
        <f t="shared" si="216"/>
        <v>BP_Value_var_LostALM</v>
      </c>
      <c r="G909" s="10" t="str">
        <f t="shared" si="217"/>
        <v>CHP1_S3_LostALM</v>
      </c>
      <c r="H909" s="10" t="str">
        <f>VLOOKUP(基本表格!E909,起始地址定义!A:D,4,FALSE)&amp;" "&amp;Q909</f>
        <v>1#刨片机润滑站2#过滤器压差传感器  传感器断线报警</v>
      </c>
      <c r="I909" s="10" t="str">
        <f t="shared" si="218"/>
        <v>DB1101,X101.2</v>
      </c>
      <c r="J909" s="13" t="str">
        <f>VLOOKUP(E909,起始地址定义!A:D,2,FALSE)</f>
        <v>DB1101</v>
      </c>
      <c r="K909" s="12" t="str">
        <f t="shared" si="219"/>
        <v>X101.2</v>
      </c>
      <c r="L909" s="13">
        <f>VLOOKUP(E909,起始地址定义!A:D,3,FALSE)</f>
        <v>100</v>
      </c>
      <c r="M909" s="14">
        <f>VLOOKUP($F909,类型描述及偏移量!$C:$H,2,FALSE)</f>
        <v>1.2</v>
      </c>
      <c r="N909" s="14" t="str">
        <f>VLOOKUP($F909,类型描述及偏移量!$C:$H,3,FALSE)</f>
        <v>离散</v>
      </c>
      <c r="O909" s="14" t="str">
        <f>VLOOKUP($F909,类型描述及偏移量!$C:$H,4,FALSE)</f>
        <v>On</v>
      </c>
      <c r="P909" s="14" t="str">
        <f>VLOOKUP($F909,类型描述及偏移量!$C:$H,5,FALSE)</f>
        <v>Yes</v>
      </c>
      <c r="Q909" s="14" t="str">
        <f>VLOOKUP($F909,类型描述及偏移量!$C:$H,6,FALSE)</f>
        <v>传感器断线报警</v>
      </c>
    </row>
    <row r="910" hidden="1" spans="1:17">
      <c r="A910" s="12" t="s">
        <v>17</v>
      </c>
      <c r="B910" s="12" t="str">
        <f t="shared" si="212"/>
        <v>S3</v>
      </c>
      <c r="C910" s="12" t="str">
        <f t="shared" si="213"/>
        <v>Code</v>
      </c>
      <c r="D910" s="12" t="str">
        <f t="shared" si="214"/>
        <v>BP_Value_var</v>
      </c>
      <c r="E910" s="13" t="str">
        <f t="shared" si="215"/>
        <v>CHP1_S3_BP_Value_var</v>
      </c>
      <c r="F910" s="14" t="str">
        <f t="shared" si="216"/>
        <v>BP_Value_var_Code</v>
      </c>
      <c r="G910" s="10" t="str">
        <f t="shared" si="217"/>
        <v>CHP1_S3_Code</v>
      </c>
      <c r="H910" s="10" t="str">
        <f>VLOOKUP(基本表格!E910,起始地址定义!A:D,4,FALSE)&amp;" "&amp;Q910</f>
        <v>1#刨片机润滑站2#过滤器压差传感器  实际内码</v>
      </c>
      <c r="I910" s="10" t="str">
        <f t="shared" si="218"/>
        <v>DB1101,INT102</v>
      </c>
      <c r="J910" s="13" t="str">
        <f>VLOOKUP(E910,起始地址定义!A:D,2,FALSE)</f>
        <v>DB1101</v>
      </c>
      <c r="K910" s="12" t="str">
        <f t="shared" si="219"/>
        <v>INT102</v>
      </c>
      <c r="L910" s="13">
        <f>VLOOKUP(E910,起始地址定义!A:D,3,FALSE)</f>
        <v>100</v>
      </c>
      <c r="M910" s="14">
        <f>VLOOKUP($F910,类型描述及偏移量!$C:$H,2,FALSE)</f>
        <v>2</v>
      </c>
      <c r="N910" s="14" t="str">
        <f>VLOOKUP($F910,类型描述及偏移量!$C:$H,3,FALSE)</f>
        <v>整型</v>
      </c>
      <c r="O910" s="14" t="str">
        <f>VLOOKUP($F910,类型描述及偏移量!$C:$H,4,FALSE)</f>
        <v>None</v>
      </c>
      <c r="P910" s="14" t="str">
        <f>VLOOKUP($F910,类型描述及偏移量!$C:$H,5,FALSE)</f>
        <v>Yes</v>
      </c>
      <c r="Q910" s="14" t="str">
        <f>VLOOKUP($F910,类型描述及偏移量!$C:$H,6,FALSE)</f>
        <v>实际内码</v>
      </c>
    </row>
    <row r="911" hidden="1" spans="1:17">
      <c r="A911" s="12" t="s">
        <v>17</v>
      </c>
      <c r="B911" s="12" t="str">
        <f t="shared" si="212"/>
        <v>S3</v>
      </c>
      <c r="C911" s="12" t="str">
        <f t="shared" si="213"/>
        <v>Value</v>
      </c>
      <c r="D911" s="12" t="str">
        <f t="shared" si="214"/>
        <v>BP_Value_var</v>
      </c>
      <c r="E911" s="13" t="str">
        <f t="shared" si="215"/>
        <v>CHP1_S3_BP_Value_var</v>
      </c>
      <c r="F911" s="14" t="str">
        <f t="shared" si="216"/>
        <v>BP_Value_var_Value</v>
      </c>
      <c r="G911" s="10" t="str">
        <f t="shared" si="217"/>
        <v>CHP1_S3_Value</v>
      </c>
      <c r="H911" s="10" t="str">
        <f>VLOOKUP(基本表格!E911,起始地址定义!A:D,4,FALSE)&amp;" "&amp;Q911</f>
        <v>1#刨片机润滑站2#过滤器压差传感器  实际值</v>
      </c>
      <c r="I911" s="10" t="str">
        <f t="shared" si="218"/>
        <v>DB1101,REAL106</v>
      </c>
      <c r="J911" s="13" t="str">
        <f>VLOOKUP(E911,起始地址定义!A:D,2,FALSE)</f>
        <v>DB1101</v>
      </c>
      <c r="K911" s="12" t="str">
        <f t="shared" si="219"/>
        <v>REAL106</v>
      </c>
      <c r="L911" s="13">
        <f>VLOOKUP(E911,起始地址定义!A:D,3,FALSE)</f>
        <v>100</v>
      </c>
      <c r="M911" s="14">
        <f>VLOOKUP($F911,类型描述及偏移量!$C:$H,2,FALSE)</f>
        <v>6</v>
      </c>
      <c r="N911" s="14" t="str">
        <f>VLOOKUP($F911,类型描述及偏移量!$C:$H,3,FALSE)</f>
        <v>实型</v>
      </c>
      <c r="O911" s="14" t="str">
        <f>VLOOKUP($F911,类型描述及偏移量!$C:$H,4,FALSE)</f>
        <v>None</v>
      </c>
      <c r="P911" s="14" t="str">
        <f>VLOOKUP($F911,类型描述及偏移量!$C:$H,5,FALSE)</f>
        <v>Yes</v>
      </c>
      <c r="Q911" s="14" t="str">
        <f>VLOOKUP($F911,类型描述及偏移量!$C:$H,6,FALSE)</f>
        <v>实际值</v>
      </c>
    </row>
    <row r="912" hidden="1" spans="1:17">
      <c r="A912" s="12" t="s">
        <v>17</v>
      </c>
      <c r="B912" s="12" t="str">
        <f t="shared" si="212"/>
        <v>S3</v>
      </c>
      <c r="C912" s="12" t="str">
        <f t="shared" si="213"/>
        <v>Range</v>
      </c>
      <c r="D912" s="12" t="str">
        <f t="shared" si="214"/>
        <v>BP_Value_var</v>
      </c>
      <c r="E912" s="13" t="str">
        <f t="shared" si="215"/>
        <v>CHP1_S3_BP_Value_var</v>
      </c>
      <c r="F912" s="14" t="str">
        <f t="shared" si="216"/>
        <v>BP_Value_var_Range</v>
      </c>
      <c r="G912" s="10" t="str">
        <f t="shared" si="217"/>
        <v>CHP1_S3_Range</v>
      </c>
      <c r="H912" s="10" t="str">
        <f>VLOOKUP(基本表格!E912,起始地址定义!A:D,4,FALSE)&amp;" "&amp;Q912</f>
        <v>1#刨片机润滑站2#过滤器压差传感器  量程</v>
      </c>
      <c r="I912" s="10" t="str">
        <f t="shared" si="218"/>
        <v>DB1101,REAL110</v>
      </c>
      <c r="J912" s="13" t="str">
        <f>VLOOKUP(E912,起始地址定义!A:D,2,FALSE)</f>
        <v>DB1101</v>
      </c>
      <c r="K912" s="12" t="str">
        <f t="shared" si="219"/>
        <v>REAL110</v>
      </c>
      <c r="L912" s="13">
        <f>VLOOKUP(E912,起始地址定义!A:D,3,FALSE)</f>
        <v>100</v>
      </c>
      <c r="M912" s="14">
        <f>VLOOKUP($F912,类型描述及偏移量!$C:$H,2,FALSE)</f>
        <v>10</v>
      </c>
      <c r="N912" s="14" t="str">
        <f>VLOOKUP($F912,类型描述及偏移量!$C:$H,3,FALSE)</f>
        <v>实型</v>
      </c>
      <c r="O912" s="14" t="str">
        <f>VLOOKUP($F912,类型描述及偏移量!$C:$H,4,FALSE)</f>
        <v>None</v>
      </c>
      <c r="P912" s="14" t="str">
        <f>VLOOKUP($F912,类型描述及偏移量!$C:$H,5,FALSE)</f>
        <v>No</v>
      </c>
      <c r="Q912" s="14" t="str">
        <f>VLOOKUP($F912,类型描述及偏移量!$C:$H,6,FALSE)</f>
        <v>量程</v>
      </c>
    </row>
    <row r="913" hidden="1" spans="1:17">
      <c r="A913" s="12" t="s">
        <v>17</v>
      </c>
      <c r="B913" s="12" t="str">
        <f t="shared" si="212"/>
        <v>S3</v>
      </c>
      <c r="C913" s="12" t="str">
        <f t="shared" si="213"/>
        <v>Hi</v>
      </c>
      <c r="D913" s="12" t="str">
        <f t="shared" si="214"/>
        <v>BP_Value_var</v>
      </c>
      <c r="E913" s="13" t="str">
        <f t="shared" si="215"/>
        <v>CHP1_S3_BP_Value_var</v>
      </c>
      <c r="F913" s="14" t="str">
        <f t="shared" si="216"/>
        <v>BP_Value_var_Hi</v>
      </c>
      <c r="G913" s="10" t="str">
        <f t="shared" si="217"/>
        <v>CHP1_S3_Hi</v>
      </c>
      <c r="H913" s="10" t="str">
        <f>VLOOKUP(基本表格!E913,起始地址定义!A:D,4,FALSE)&amp;" "&amp;Q913</f>
        <v>1#刨片机润滑站2#过滤器压差传感器  上限值</v>
      </c>
      <c r="I913" s="10" t="str">
        <f t="shared" si="218"/>
        <v>DB1101,REAL114</v>
      </c>
      <c r="J913" s="13" t="str">
        <f>VLOOKUP(E913,起始地址定义!A:D,2,FALSE)</f>
        <v>DB1101</v>
      </c>
      <c r="K913" s="12" t="str">
        <f t="shared" si="219"/>
        <v>REAL114</v>
      </c>
      <c r="L913" s="13">
        <f>VLOOKUP(E913,起始地址定义!A:D,3,FALSE)</f>
        <v>100</v>
      </c>
      <c r="M913" s="14">
        <f>VLOOKUP($F913,类型描述及偏移量!$C:$H,2,FALSE)</f>
        <v>14</v>
      </c>
      <c r="N913" s="14" t="str">
        <f>VLOOKUP($F913,类型描述及偏移量!$C:$H,3,FALSE)</f>
        <v>实型</v>
      </c>
      <c r="O913" s="14" t="str">
        <f>VLOOKUP($F913,类型描述及偏移量!$C:$H,4,FALSE)</f>
        <v>None</v>
      </c>
      <c r="P913" s="14" t="str">
        <f>VLOOKUP($F913,类型描述及偏移量!$C:$H,5,FALSE)</f>
        <v>No</v>
      </c>
      <c r="Q913" s="14" t="str">
        <f>VLOOKUP($F913,类型描述及偏移量!$C:$H,6,FALSE)</f>
        <v>上限值</v>
      </c>
    </row>
    <row r="914" hidden="1" spans="1:17">
      <c r="A914" s="12" t="s">
        <v>17</v>
      </c>
      <c r="B914" s="12" t="str">
        <f t="shared" si="212"/>
        <v>S3</v>
      </c>
      <c r="C914" s="12" t="str">
        <f t="shared" si="213"/>
        <v>Lo</v>
      </c>
      <c r="D914" s="12" t="str">
        <f t="shared" si="214"/>
        <v>BP_Value_var</v>
      </c>
      <c r="E914" s="13" t="str">
        <f t="shared" si="215"/>
        <v>CHP1_S3_BP_Value_var</v>
      </c>
      <c r="F914" s="14" t="str">
        <f t="shared" si="216"/>
        <v>BP_Value_var_Lo</v>
      </c>
      <c r="G914" s="10" t="str">
        <f t="shared" si="217"/>
        <v>CHP1_S3_Lo</v>
      </c>
      <c r="H914" s="10" t="str">
        <f>VLOOKUP(基本表格!E914,起始地址定义!A:D,4,FALSE)&amp;" "&amp;Q914</f>
        <v>1#刨片机润滑站2#过滤器压差传感器  下限值</v>
      </c>
      <c r="I914" s="10" t="str">
        <f t="shared" si="218"/>
        <v>DB1101,REAL118</v>
      </c>
      <c r="J914" s="13" t="str">
        <f>VLOOKUP(E914,起始地址定义!A:D,2,FALSE)</f>
        <v>DB1101</v>
      </c>
      <c r="K914" s="12" t="str">
        <f t="shared" si="219"/>
        <v>REAL118</v>
      </c>
      <c r="L914" s="13">
        <f>VLOOKUP(E914,起始地址定义!A:D,3,FALSE)</f>
        <v>100</v>
      </c>
      <c r="M914" s="14">
        <f>VLOOKUP($F914,类型描述及偏移量!$C:$H,2,FALSE)</f>
        <v>18</v>
      </c>
      <c r="N914" s="14" t="str">
        <f>VLOOKUP($F914,类型描述及偏移量!$C:$H,3,FALSE)</f>
        <v>实型</v>
      </c>
      <c r="O914" s="14" t="str">
        <f>VLOOKUP($F914,类型描述及偏移量!$C:$H,4,FALSE)</f>
        <v>None</v>
      </c>
      <c r="P914" s="14" t="str">
        <f>VLOOKUP($F914,类型描述及偏移量!$C:$H,5,FALSE)</f>
        <v>No</v>
      </c>
      <c r="Q914" s="14" t="str">
        <f>VLOOKUP($F914,类型描述及偏移量!$C:$H,6,FALSE)</f>
        <v>下限值</v>
      </c>
    </row>
    <row r="915" hidden="1" spans="1:17">
      <c r="A915" s="12" t="s">
        <v>17</v>
      </c>
      <c r="B915" s="12" t="str">
        <f t="shared" si="212"/>
        <v>S3</v>
      </c>
      <c r="C915" s="12" t="str">
        <f t="shared" si="213"/>
        <v>HiHi</v>
      </c>
      <c r="D915" s="12" t="str">
        <f t="shared" si="214"/>
        <v>BP_Value_var</v>
      </c>
      <c r="E915" s="13" t="str">
        <f t="shared" si="215"/>
        <v>CHP1_S3_BP_Value_var</v>
      </c>
      <c r="F915" s="14" t="str">
        <f t="shared" si="216"/>
        <v>BP_Value_var_HiHi</v>
      </c>
      <c r="G915" s="10" t="str">
        <f t="shared" si="217"/>
        <v>CHP1_S3_HiHi</v>
      </c>
      <c r="H915" s="10" t="str">
        <f>VLOOKUP(基本表格!E915,起始地址定义!A:D,4,FALSE)&amp;" "&amp;Q915</f>
        <v>1#刨片机润滑站2#过滤器压差传感器  上上限值</v>
      </c>
      <c r="I915" s="10" t="str">
        <f t="shared" si="218"/>
        <v>DB1101,REAL122</v>
      </c>
      <c r="J915" s="13" t="str">
        <f>VLOOKUP(E915,起始地址定义!A:D,2,FALSE)</f>
        <v>DB1101</v>
      </c>
      <c r="K915" s="12" t="str">
        <f t="shared" si="219"/>
        <v>REAL122</v>
      </c>
      <c r="L915" s="13">
        <f>VLOOKUP(E915,起始地址定义!A:D,3,FALSE)</f>
        <v>100</v>
      </c>
      <c r="M915" s="14">
        <f>VLOOKUP($F915,类型描述及偏移量!$C:$H,2,FALSE)</f>
        <v>22</v>
      </c>
      <c r="N915" s="14" t="str">
        <f>VLOOKUP($F915,类型描述及偏移量!$C:$H,3,FALSE)</f>
        <v>实型</v>
      </c>
      <c r="O915" s="14" t="str">
        <f>VLOOKUP($F915,类型描述及偏移量!$C:$H,4,FALSE)</f>
        <v>None</v>
      </c>
      <c r="P915" s="14" t="str">
        <f>VLOOKUP($F915,类型描述及偏移量!$C:$H,5,FALSE)</f>
        <v>No</v>
      </c>
      <c r="Q915" s="14" t="str">
        <f>VLOOKUP($F915,类型描述及偏移量!$C:$H,6,FALSE)</f>
        <v>上上限值</v>
      </c>
    </row>
    <row r="916" hidden="1" spans="1:17">
      <c r="A916" s="12" t="s">
        <v>17</v>
      </c>
      <c r="B916" s="12" t="str">
        <f t="shared" si="212"/>
        <v>S3</v>
      </c>
      <c r="C916" s="12" t="str">
        <f t="shared" si="213"/>
        <v>LoLo</v>
      </c>
      <c r="D916" s="12" t="str">
        <f t="shared" si="214"/>
        <v>BP_Value_var</v>
      </c>
      <c r="E916" s="13" t="str">
        <f t="shared" si="215"/>
        <v>CHP1_S3_BP_Value_var</v>
      </c>
      <c r="F916" s="14" t="str">
        <f t="shared" si="216"/>
        <v>BP_Value_var_LoLo</v>
      </c>
      <c r="G916" s="10" t="str">
        <f t="shared" si="217"/>
        <v>CHP1_S3_LoLo</v>
      </c>
      <c r="H916" s="10" t="str">
        <f>VLOOKUP(基本表格!E916,起始地址定义!A:D,4,FALSE)&amp;" "&amp;Q916</f>
        <v>1#刨片机润滑站2#过滤器压差传感器  下下限值</v>
      </c>
      <c r="I916" s="10" t="str">
        <f t="shared" si="218"/>
        <v>DB1101,REAL126</v>
      </c>
      <c r="J916" s="13" t="str">
        <f>VLOOKUP(E916,起始地址定义!A:D,2,FALSE)</f>
        <v>DB1101</v>
      </c>
      <c r="K916" s="12" t="str">
        <f t="shared" si="219"/>
        <v>REAL126</v>
      </c>
      <c r="L916" s="13">
        <f>VLOOKUP(E916,起始地址定义!A:D,3,FALSE)</f>
        <v>100</v>
      </c>
      <c r="M916" s="14">
        <f>VLOOKUP($F916,类型描述及偏移量!$C:$H,2,FALSE)</f>
        <v>26</v>
      </c>
      <c r="N916" s="14" t="str">
        <f>VLOOKUP($F916,类型描述及偏移量!$C:$H,3,FALSE)</f>
        <v>实型</v>
      </c>
      <c r="O916" s="14" t="str">
        <f>VLOOKUP($F916,类型描述及偏移量!$C:$H,4,FALSE)</f>
        <v>None</v>
      </c>
      <c r="P916" s="14" t="str">
        <f>VLOOKUP($F916,类型描述及偏移量!$C:$H,5,FALSE)</f>
        <v>No</v>
      </c>
      <c r="Q916" s="14" t="str">
        <f>VLOOKUP($F916,类型描述及偏移量!$C:$H,6,FALSE)</f>
        <v>下下限值</v>
      </c>
    </row>
    <row r="917" hidden="1" spans="1:17">
      <c r="A917" s="12" t="s">
        <v>17</v>
      </c>
      <c r="B917" s="12" t="str">
        <f t="shared" si="212"/>
        <v>S4</v>
      </c>
      <c r="C917" s="12" t="str">
        <f t="shared" si="213"/>
        <v>HiProEN</v>
      </c>
      <c r="D917" s="12" t="str">
        <f t="shared" si="214"/>
        <v>BP_Value_var</v>
      </c>
      <c r="E917" s="13" t="str">
        <f t="shared" si="215"/>
        <v>CHP1_S4_BP_Value_var</v>
      </c>
      <c r="F917" s="14" t="str">
        <f t="shared" si="216"/>
        <v>BP_Value_var_HiProEN</v>
      </c>
      <c r="G917" s="10" t="str">
        <f t="shared" si="217"/>
        <v>CHP1_S4_HiProEN</v>
      </c>
      <c r="H917" s="10" t="str">
        <f>VLOOKUP(基本表格!E917,起始地址定义!A:D,4,FALSE)&amp;" "&amp;Q917</f>
        <v>1#刨片机振动传感器  上限保护使能</v>
      </c>
      <c r="I917" s="10" t="str">
        <f t="shared" si="218"/>
        <v>DB1101,X150.3</v>
      </c>
      <c r="J917" s="13" t="str">
        <f>VLOOKUP(E917,起始地址定义!A:D,2,FALSE)</f>
        <v>DB1101</v>
      </c>
      <c r="K917" s="12" t="str">
        <f t="shared" si="219"/>
        <v>X150.3</v>
      </c>
      <c r="L917" s="13">
        <f>VLOOKUP(E917,起始地址定义!A:D,3,FALSE)</f>
        <v>150</v>
      </c>
      <c r="M917" s="14">
        <f>VLOOKUP($F917,类型描述及偏移量!$C:$H,2,FALSE)</f>
        <v>0.299999999999997</v>
      </c>
      <c r="N917" s="14" t="str">
        <f>VLOOKUP($F917,类型描述及偏移量!$C:$H,3,FALSE)</f>
        <v>离散</v>
      </c>
      <c r="O917" s="14" t="str">
        <f>VLOOKUP($F917,类型描述及偏移量!$C:$H,4,FALSE)</f>
        <v>None</v>
      </c>
      <c r="P917" s="14" t="str">
        <f>VLOOKUP($F917,类型描述及偏移量!$C:$H,5,FALSE)</f>
        <v>No</v>
      </c>
      <c r="Q917" s="14" t="str">
        <f>VLOOKUP($F917,类型描述及偏移量!$C:$H,6,FALSE)</f>
        <v>上限保护使能</v>
      </c>
    </row>
    <row r="918" hidden="1" spans="1:17">
      <c r="A918" s="12" t="s">
        <v>17</v>
      </c>
      <c r="B918" s="12" t="str">
        <f t="shared" si="212"/>
        <v>S4</v>
      </c>
      <c r="C918" s="12" t="str">
        <f t="shared" si="213"/>
        <v>LoProEN</v>
      </c>
      <c r="D918" s="12" t="str">
        <f t="shared" si="214"/>
        <v>BP_Value_var</v>
      </c>
      <c r="E918" s="13" t="str">
        <f t="shared" si="215"/>
        <v>CHP1_S4_BP_Value_var</v>
      </c>
      <c r="F918" s="14" t="str">
        <f t="shared" si="216"/>
        <v>BP_Value_var_LoProEN</v>
      </c>
      <c r="G918" s="10" t="str">
        <f t="shared" si="217"/>
        <v>CHP1_S4_LoProEN</v>
      </c>
      <c r="H918" s="10" t="str">
        <f>VLOOKUP(基本表格!E918,起始地址定义!A:D,4,FALSE)&amp;" "&amp;Q918</f>
        <v>1#刨片机振动传感器  下限保护使能</v>
      </c>
      <c r="I918" s="10" t="str">
        <f t="shared" si="218"/>
        <v>DB1101,X150.4</v>
      </c>
      <c r="J918" s="13" t="str">
        <f>VLOOKUP(E918,起始地址定义!A:D,2,FALSE)</f>
        <v>DB1101</v>
      </c>
      <c r="K918" s="12" t="str">
        <f t="shared" si="219"/>
        <v>X150.4</v>
      </c>
      <c r="L918" s="13">
        <f>VLOOKUP(E918,起始地址定义!A:D,3,FALSE)</f>
        <v>150</v>
      </c>
      <c r="M918" s="14">
        <f>VLOOKUP($F918,类型描述及偏移量!$C:$H,2,FALSE)</f>
        <v>0.399999999999999</v>
      </c>
      <c r="N918" s="14" t="str">
        <f>VLOOKUP($F918,类型描述及偏移量!$C:$H,3,FALSE)</f>
        <v>离散</v>
      </c>
      <c r="O918" s="14" t="str">
        <f>VLOOKUP($F918,类型描述及偏移量!$C:$H,4,FALSE)</f>
        <v>None</v>
      </c>
      <c r="P918" s="14" t="str">
        <f>VLOOKUP($F918,类型描述及偏移量!$C:$H,5,FALSE)</f>
        <v>No</v>
      </c>
      <c r="Q918" s="14" t="str">
        <f>VLOOKUP($F918,类型描述及偏移量!$C:$H,6,FALSE)</f>
        <v>下限保护使能</v>
      </c>
    </row>
    <row r="919" hidden="1" spans="1:17">
      <c r="A919" s="12" t="s">
        <v>17</v>
      </c>
      <c r="B919" s="12" t="str">
        <f t="shared" si="212"/>
        <v>S4</v>
      </c>
      <c r="C919" s="12" t="str">
        <f t="shared" si="213"/>
        <v>HiALM</v>
      </c>
      <c r="D919" s="12" t="str">
        <f t="shared" si="214"/>
        <v>BP_Value_var</v>
      </c>
      <c r="E919" s="13" t="str">
        <f t="shared" si="215"/>
        <v>CHP1_S4_BP_Value_var</v>
      </c>
      <c r="F919" s="14" t="str">
        <f t="shared" si="216"/>
        <v>BP_Value_var_HiALM</v>
      </c>
      <c r="G919" s="10" t="str">
        <f t="shared" si="217"/>
        <v>CHP1_S4_HiALM</v>
      </c>
      <c r="H919" s="10" t="str">
        <f>VLOOKUP(基本表格!E919,起始地址定义!A:D,4,FALSE)&amp;" "&amp;Q919</f>
        <v>1#刨片机振动传感器  上限报警</v>
      </c>
      <c r="I919" s="10" t="str">
        <f t="shared" si="218"/>
        <v>DB1101,X150.5</v>
      </c>
      <c r="J919" s="13" t="str">
        <f>VLOOKUP(E919,起始地址定义!A:D,2,FALSE)</f>
        <v>DB1101</v>
      </c>
      <c r="K919" s="12" t="str">
        <f t="shared" si="219"/>
        <v>X150.5</v>
      </c>
      <c r="L919" s="13">
        <f>VLOOKUP(E919,起始地址定义!A:D,3,FALSE)</f>
        <v>150</v>
      </c>
      <c r="M919" s="14">
        <f>VLOOKUP($F919,类型描述及偏移量!$C:$H,2,FALSE)</f>
        <v>0.5</v>
      </c>
      <c r="N919" s="14" t="str">
        <f>VLOOKUP($F919,类型描述及偏移量!$C:$H,3,FALSE)</f>
        <v>离散</v>
      </c>
      <c r="O919" s="14" t="str">
        <f>VLOOKUP($F919,类型描述及偏移量!$C:$H,4,FALSE)</f>
        <v>None</v>
      </c>
      <c r="P919" s="14" t="str">
        <f>VLOOKUP($F919,类型描述及偏移量!$C:$H,5,FALSE)</f>
        <v>Yes</v>
      </c>
      <c r="Q919" s="14" t="str">
        <f>VLOOKUP($F919,类型描述及偏移量!$C:$H,6,FALSE)</f>
        <v>上限报警</v>
      </c>
    </row>
    <row r="920" hidden="1" spans="1:17">
      <c r="A920" s="12" t="s">
        <v>17</v>
      </c>
      <c r="B920" s="12" t="str">
        <f t="shared" si="212"/>
        <v>S4</v>
      </c>
      <c r="C920" s="12" t="str">
        <f t="shared" si="213"/>
        <v>LoALM</v>
      </c>
      <c r="D920" s="12" t="str">
        <f t="shared" si="214"/>
        <v>BP_Value_var</v>
      </c>
      <c r="E920" s="13" t="str">
        <f t="shared" si="215"/>
        <v>CHP1_S4_BP_Value_var</v>
      </c>
      <c r="F920" s="14" t="str">
        <f t="shared" si="216"/>
        <v>BP_Value_var_LoALM</v>
      </c>
      <c r="G920" s="10" t="str">
        <f t="shared" si="217"/>
        <v>CHP1_S4_LoALM</v>
      </c>
      <c r="H920" s="10" t="str">
        <f>VLOOKUP(基本表格!E920,起始地址定义!A:D,4,FALSE)&amp;" "&amp;Q920</f>
        <v>1#刨片机振动传感器  下限报警</v>
      </c>
      <c r="I920" s="10" t="str">
        <f t="shared" si="218"/>
        <v>DB1101,X150.6</v>
      </c>
      <c r="J920" s="13" t="str">
        <f>VLOOKUP(E920,起始地址定义!A:D,2,FALSE)</f>
        <v>DB1101</v>
      </c>
      <c r="K920" s="12" t="str">
        <f t="shared" si="219"/>
        <v>X150.6</v>
      </c>
      <c r="L920" s="13">
        <f>VLOOKUP(E920,起始地址定义!A:D,3,FALSE)</f>
        <v>150</v>
      </c>
      <c r="M920" s="14">
        <f>VLOOKUP($F920,类型描述及偏移量!$C:$H,2,FALSE)</f>
        <v>0.600000000000001</v>
      </c>
      <c r="N920" s="14" t="str">
        <f>VLOOKUP($F920,类型描述及偏移量!$C:$H,3,FALSE)</f>
        <v>离散</v>
      </c>
      <c r="O920" s="14" t="str">
        <f>VLOOKUP($F920,类型描述及偏移量!$C:$H,4,FALSE)</f>
        <v>None</v>
      </c>
      <c r="P920" s="14" t="str">
        <f>VLOOKUP($F920,类型描述及偏移量!$C:$H,5,FALSE)</f>
        <v>Yes</v>
      </c>
      <c r="Q920" s="14" t="str">
        <f>VLOOKUP($F920,类型描述及偏移量!$C:$H,6,FALSE)</f>
        <v>下限报警</v>
      </c>
    </row>
    <row r="921" hidden="1" spans="1:17">
      <c r="A921" s="12" t="s">
        <v>17</v>
      </c>
      <c r="B921" s="12" t="str">
        <f t="shared" si="212"/>
        <v>S4</v>
      </c>
      <c r="C921" s="12" t="str">
        <f t="shared" si="213"/>
        <v>HiHiALM</v>
      </c>
      <c r="D921" s="12" t="str">
        <f t="shared" si="214"/>
        <v>BP_Value_var</v>
      </c>
      <c r="E921" s="13" t="str">
        <f t="shared" si="215"/>
        <v>CHP1_S4_BP_Value_var</v>
      </c>
      <c r="F921" s="14" t="str">
        <f t="shared" si="216"/>
        <v>BP_Value_var_HiHiALM</v>
      </c>
      <c r="G921" s="10" t="str">
        <f t="shared" si="217"/>
        <v>CHP1_S4_HiHiALM</v>
      </c>
      <c r="H921" s="10" t="str">
        <f>VLOOKUP(基本表格!E921,起始地址定义!A:D,4,FALSE)&amp;" "&amp;Q921</f>
        <v>1#刨片机振动传感器  上上限报警</v>
      </c>
      <c r="I921" s="10" t="str">
        <f t="shared" si="218"/>
        <v>DB1101,X150.7</v>
      </c>
      <c r="J921" s="13" t="str">
        <f>VLOOKUP(E921,起始地址定义!A:D,2,FALSE)</f>
        <v>DB1101</v>
      </c>
      <c r="K921" s="12" t="str">
        <f t="shared" si="219"/>
        <v>X150.7</v>
      </c>
      <c r="L921" s="13">
        <f>VLOOKUP(E921,起始地址定义!A:D,3,FALSE)</f>
        <v>150</v>
      </c>
      <c r="M921" s="14">
        <f>VLOOKUP($F921,类型描述及偏移量!$C:$H,2,FALSE)</f>
        <v>0.700000000000003</v>
      </c>
      <c r="N921" s="14" t="str">
        <f>VLOOKUP($F921,类型描述及偏移量!$C:$H,3,FALSE)</f>
        <v>离散</v>
      </c>
      <c r="O921" s="14" t="str">
        <f>VLOOKUP($F921,类型描述及偏移量!$C:$H,4,FALSE)</f>
        <v>On</v>
      </c>
      <c r="P921" s="14" t="str">
        <f>VLOOKUP($F921,类型描述及偏移量!$C:$H,5,FALSE)</f>
        <v>Yes</v>
      </c>
      <c r="Q921" s="14" t="str">
        <f>VLOOKUP($F921,类型描述及偏移量!$C:$H,6,FALSE)</f>
        <v>上上限报警</v>
      </c>
    </row>
    <row r="922" hidden="1" spans="1:17">
      <c r="A922" s="12" t="s">
        <v>17</v>
      </c>
      <c r="B922" s="12" t="str">
        <f t="shared" si="212"/>
        <v>S4</v>
      </c>
      <c r="C922" s="12" t="str">
        <f t="shared" si="213"/>
        <v>LoLoALM</v>
      </c>
      <c r="D922" s="12" t="str">
        <f t="shared" si="214"/>
        <v>BP_Value_var</v>
      </c>
      <c r="E922" s="13" t="str">
        <f t="shared" si="215"/>
        <v>CHP1_S4_BP_Value_var</v>
      </c>
      <c r="F922" s="14" t="str">
        <f t="shared" si="216"/>
        <v>BP_Value_var_LoLoALM</v>
      </c>
      <c r="G922" s="10" t="str">
        <f t="shared" si="217"/>
        <v>CHP1_S4_LoLoALM</v>
      </c>
      <c r="H922" s="10" t="str">
        <f>VLOOKUP(基本表格!E922,起始地址定义!A:D,4,FALSE)&amp;" "&amp;Q922</f>
        <v>1#刨片机振动传感器  下下限报警</v>
      </c>
      <c r="I922" s="10" t="str">
        <f t="shared" si="218"/>
        <v>DB1101,X151.0</v>
      </c>
      <c r="J922" s="13" t="str">
        <f>VLOOKUP(E922,起始地址定义!A:D,2,FALSE)</f>
        <v>DB1101</v>
      </c>
      <c r="K922" s="12" t="str">
        <f t="shared" si="219"/>
        <v>X151.0</v>
      </c>
      <c r="L922" s="13">
        <f>VLOOKUP(E922,起始地址定义!A:D,3,FALSE)</f>
        <v>150</v>
      </c>
      <c r="M922" s="14">
        <f>VLOOKUP($F922,类型描述及偏移量!$C:$H,2,FALSE)</f>
        <v>1</v>
      </c>
      <c r="N922" s="14" t="str">
        <f>VLOOKUP($F922,类型描述及偏移量!$C:$H,3,FALSE)</f>
        <v>离散</v>
      </c>
      <c r="O922" s="14" t="str">
        <f>VLOOKUP($F922,类型描述及偏移量!$C:$H,4,FALSE)</f>
        <v>On</v>
      </c>
      <c r="P922" s="14" t="str">
        <f>VLOOKUP($F922,类型描述及偏移量!$C:$H,5,FALSE)</f>
        <v>Yes</v>
      </c>
      <c r="Q922" s="14" t="str">
        <f>VLOOKUP($F922,类型描述及偏移量!$C:$H,6,FALSE)</f>
        <v>下下限报警</v>
      </c>
    </row>
    <row r="923" hidden="1" spans="1:17">
      <c r="A923" s="12" t="s">
        <v>17</v>
      </c>
      <c r="B923" s="12" t="str">
        <f t="shared" si="212"/>
        <v>S4</v>
      </c>
      <c r="C923" s="12" t="str">
        <f t="shared" si="213"/>
        <v>LimALM</v>
      </c>
      <c r="D923" s="12" t="str">
        <f t="shared" si="214"/>
        <v>BP_Value_var</v>
      </c>
      <c r="E923" s="13" t="str">
        <f t="shared" si="215"/>
        <v>CHP1_S4_BP_Value_var</v>
      </c>
      <c r="F923" s="14" t="str">
        <f t="shared" si="216"/>
        <v>BP_Value_var_LimALM</v>
      </c>
      <c r="G923" s="10" t="str">
        <f t="shared" si="217"/>
        <v>CHP1_S4_LimALM</v>
      </c>
      <c r="H923" s="10" t="str">
        <f>VLOOKUP(基本表格!E923,起始地址定义!A:D,4,FALSE)&amp;" "&amp;Q923</f>
        <v>1#刨片机振动传感器  极限报警</v>
      </c>
      <c r="I923" s="10" t="str">
        <f t="shared" si="218"/>
        <v>DB1101,X151.1</v>
      </c>
      <c r="J923" s="13" t="str">
        <f>VLOOKUP(E923,起始地址定义!A:D,2,FALSE)</f>
        <v>DB1101</v>
      </c>
      <c r="K923" s="12" t="str">
        <f t="shared" si="219"/>
        <v>X151.1</v>
      </c>
      <c r="L923" s="13">
        <f>VLOOKUP(E923,起始地址定义!A:D,3,FALSE)</f>
        <v>150</v>
      </c>
      <c r="M923" s="14">
        <f>VLOOKUP($F923,类型描述及偏移量!$C:$H,2,FALSE)</f>
        <v>1.1</v>
      </c>
      <c r="N923" s="14" t="str">
        <f>VLOOKUP($F923,类型描述及偏移量!$C:$H,3,FALSE)</f>
        <v>离散</v>
      </c>
      <c r="O923" s="14" t="str">
        <f>VLOOKUP($F923,类型描述及偏移量!$C:$H,4,FALSE)</f>
        <v>On</v>
      </c>
      <c r="P923" s="14" t="str">
        <f>VLOOKUP($F923,类型描述及偏移量!$C:$H,5,FALSE)</f>
        <v>Yes</v>
      </c>
      <c r="Q923" s="14" t="str">
        <f>VLOOKUP($F923,类型描述及偏移量!$C:$H,6,FALSE)</f>
        <v>极限报警</v>
      </c>
    </row>
    <row r="924" hidden="1" spans="1:17">
      <c r="A924" s="12" t="s">
        <v>17</v>
      </c>
      <c r="B924" s="12" t="str">
        <f t="shared" si="212"/>
        <v>S4</v>
      </c>
      <c r="C924" s="12" t="str">
        <f t="shared" si="213"/>
        <v>LostALM</v>
      </c>
      <c r="D924" s="12" t="str">
        <f t="shared" si="214"/>
        <v>BP_Value_var</v>
      </c>
      <c r="E924" s="13" t="str">
        <f t="shared" si="215"/>
        <v>CHP1_S4_BP_Value_var</v>
      </c>
      <c r="F924" s="14" t="str">
        <f t="shared" si="216"/>
        <v>BP_Value_var_LostALM</v>
      </c>
      <c r="G924" s="10" t="str">
        <f t="shared" si="217"/>
        <v>CHP1_S4_LostALM</v>
      </c>
      <c r="H924" s="10" t="str">
        <f>VLOOKUP(基本表格!E924,起始地址定义!A:D,4,FALSE)&amp;" "&amp;Q924</f>
        <v>1#刨片机振动传感器  传感器断线报警</v>
      </c>
      <c r="I924" s="10" t="str">
        <f t="shared" si="218"/>
        <v>DB1101,X151.2</v>
      </c>
      <c r="J924" s="13" t="str">
        <f>VLOOKUP(E924,起始地址定义!A:D,2,FALSE)</f>
        <v>DB1101</v>
      </c>
      <c r="K924" s="12" t="str">
        <f t="shared" si="219"/>
        <v>X151.2</v>
      </c>
      <c r="L924" s="13">
        <f>VLOOKUP(E924,起始地址定义!A:D,3,FALSE)</f>
        <v>150</v>
      </c>
      <c r="M924" s="14">
        <f>VLOOKUP($F924,类型描述及偏移量!$C:$H,2,FALSE)</f>
        <v>1.2</v>
      </c>
      <c r="N924" s="14" t="str">
        <f>VLOOKUP($F924,类型描述及偏移量!$C:$H,3,FALSE)</f>
        <v>离散</v>
      </c>
      <c r="O924" s="14" t="str">
        <f>VLOOKUP($F924,类型描述及偏移量!$C:$H,4,FALSE)</f>
        <v>On</v>
      </c>
      <c r="P924" s="14" t="str">
        <f>VLOOKUP($F924,类型描述及偏移量!$C:$H,5,FALSE)</f>
        <v>Yes</v>
      </c>
      <c r="Q924" s="14" t="str">
        <f>VLOOKUP($F924,类型描述及偏移量!$C:$H,6,FALSE)</f>
        <v>传感器断线报警</v>
      </c>
    </row>
    <row r="925" hidden="1" spans="1:17">
      <c r="A925" s="12" t="s">
        <v>17</v>
      </c>
      <c r="B925" s="12" t="str">
        <f t="shared" si="212"/>
        <v>S4</v>
      </c>
      <c r="C925" s="12" t="str">
        <f t="shared" si="213"/>
        <v>Code</v>
      </c>
      <c r="D925" s="12" t="str">
        <f t="shared" si="214"/>
        <v>BP_Value_var</v>
      </c>
      <c r="E925" s="13" t="str">
        <f t="shared" si="215"/>
        <v>CHP1_S4_BP_Value_var</v>
      </c>
      <c r="F925" s="14" t="str">
        <f t="shared" si="216"/>
        <v>BP_Value_var_Code</v>
      </c>
      <c r="G925" s="10" t="str">
        <f t="shared" si="217"/>
        <v>CHP1_S4_Code</v>
      </c>
      <c r="H925" s="10" t="str">
        <f>VLOOKUP(基本表格!E925,起始地址定义!A:D,4,FALSE)&amp;" "&amp;Q925</f>
        <v>1#刨片机振动传感器  实际内码</v>
      </c>
      <c r="I925" s="10" t="str">
        <f t="shared" si="218"/>
        <v>DB1101,INT152</v>
      </c>
      <c r="J925" s="13" t="str">
        <f>VLOOKUP(E925,起始地址定义!A:D,2,FALSE)</f>
        <v>DB1101</v>
      </c>
      <c r="K925" s="12" t="str">
        <f t="shared" si="219"/>
        <v>INT152</v>
      </c>
      <c r="L925" s="13">
        <f>VLOOKUP(E925,起始地址定义!A:D,3,FALSE)</f>
        <v>150</v>
      </c>
      <c r="M925" s="14">
        <f>VLOOKUP($F925,类型描述及偏移量!$C:$H,2,FALSE)</f>
        <v>2</v>
      </c>
      <c r="N925" s="14" t="str">
        <f>VLOOKUP($F925,类型描述及偏移量!$C:$H,3,FALSE)</f>
        <v>整型</v>
      </c>
      <c r="O925" s="14" t="str">
        <f>VLOOKUP($F925,类型描述及偏移量!$C:$H,4,FALSE)</f>
        <v>None</v>
      </c>
      <c r="P925" s="14" t="str">
        <f>VLOOKUP($F925,类型描述及偏移量!$C:$H,5,FALSE)</f>
        <v>Yes</v>
      </c>
      <c r="Q925" s="14" t="str">
        <f>VLOOKUP($F925,类型描述及偏移量!$C:$H,6,FALSE)</f>
        <v>实际内码</v>
      </c>
    </row>
    <row r="926" hidden="1" spans="1:17">
      <c r="A926" s="12" t="s">
        <v>17</v>
      </c>
      <c r="B926" s="12" t="str">
        <f t="shared" si="212"/>
        <v>S4</v>
      </c>
      <c r="C926" s="12" t="str">
        <f t="shared" si="213"/>
        <v>Value</v>
      </c>
      <c r="D926" s="12" t="str">
        <f t="shared" si="214"/>
        <v>BP_Value_var</v>
      </c>
      <c r="E926" s="13" t="str">
        <f t="shared" si="215"/>
        <v>CHP1_S4_BP_Value_var</v>
      </c>
      <c r="F926" s="14" t="str">
        <f t="shared" si="216"/>
        <v>BP_Value_var_Value</v>
      </c>
      <c r="G926" s="10" t="str">
        <f t="shared" si="217"/>
        <v>CHP1_S4_Value</v>
      </c>
      <c r="H926" s="10" t="str">
        <f>VLOOKUP(基本表格!E926,起始地址定义!A:D,4,FALSE)&amp;" "&amp;Q926</f>
        <v>1#刨片机振动传感器  实际值</v>
      </c>
      <c r="I926" s="10" t="str">
        <f t="shared" si="218"/>
        <v>DB1101,REAL156</v>
      </c>
      <c r="J926" s="13" t="str">
        <f>VLOOKUP(E926,起始地址定义!A:D,2,FALSE)</f>
        <v>DB1101</v>
      </c>
      <c r="K926" s="12" t="str">
        <f t="shared" si="219"/>
        <v>REAL156</v>
      </c>
      <c r="L926" s="13">
        <f>VLOOKUP(E926,起始地址定义!A:D,3,FALSE)</f>
        <v>150</v>
      </c>
      <c r="M926" s="14">
        <f>VLOOKUP($F926,类型描述及偏移量!$C:$H,2,FALSE)</f>
        <v>6</v>
      </c>
      <c r="N926" s="14" t="str">
        <f>VLOOKUP($F926,类型描述及偏移量!$C:$H,3,FALSE)</f>
        <v>实型</v>
      </c>
      <c r="O926" s="14" t="str">
        <f>VLOOKUP($F926,类型描述及偏移量!$C:$H,4,FALSE)</f>
        <v>None</v>
      </c>
      <c r="P926" s="14" t="str">
        <f>VLOOKUP($F926,类型描述及偏移量!$C:$H,5,FALSE)</f>
        <v>Yes</v>
      </c>
      <c r="Q926" s="14" t="str">
        <f>VLOOKUP($F926,类型描述及偏移量!$C:$H,6,FALSE)</f>
        <v>实际值</v>
      </c>
    </row>
    <row r="927" hidden="1" spans="1:17">
      <c r="A927" s="12" t="s">
        <v>17</v>
      </c>
      <c r="B927" s="12" t="str">
        <f t="shared" si="212"/>
        <v>S4</v>
      </c>
      <c r="C927" s="12" t="str">
        <f t="shared" si="213"/>
        <v>Range</v>
      </c>
      <c r="D927" s="12" t="str">
        <f t="shared" si="214"/>
        <v>BP_Value_var</v>
      </c>
      <c r="E927" s="13" t="str">
        <f t="shared" si="215"/>
        <v>CHP1_S4_BP_Value_var</v>
      </c>
      <c r="F927" s="14" t="str">
        <f t="shared" si="216"/>
        <v>BP_Value_var_Range</v>
      </c>
      <c r="G927" s="10" t="str">
        <f t="shared" si="217"/>
        <v>CHP1_S4_Range</v>
      </c>
      <c r="H927" s="10" t="str">
        <f>VLOOKUP(基本表格!E927,起始地址定义!A:D,4,FALSE)&amp;" "&amp;Q927</f>
        <v>1#刨片机振动传感器  量程</v>
      </c>
      <c r="I927" s="10" t="str">
        <f t="shared" si="218"/>
        <v>DB1101,REAL160</v>
      </c>
      <c r="J927" s="13" t="str">
        <f>VLOOKUP(E927,起始地址定义!A:D,2,FALSE)</f>
        <v>DB1101</v>
      </c>
      <c r="K927" s="12" t="str">
        <f t="shared" si="219"/>
        <v>REAL160</v>
      </c>
      <c r="L927" s="13">
        <f>VLOOKUP(E927,起始地址定义!A:D,3,FALSE)</f>
        <v>150</v>
      </c>
      <c r="M927" s="14">
        <f>VLOOKUP($F927,类型描述及偏移量!$C:$H,2,FALSE)</f>
        <v>10</v>
      </c>
      <c r="N927" s="14" t="str">
        <f>VLOOKUP($F927,类型描述及偏移量!$C:$H,3,FALSE)</f>
        <v>实型</v>
      </c>
      <c r="O927" s="14" t="str">
        <f>VLOOKUP($F927,类型描述及偏移量!$C:$H,4,FALSE)</f>
        <v>None</v>
      </c>
      <c r="P927" s="14" t="str">
        <f>VLOOKUP($F927,类型描述及偏移量!$C:$H,5,FALSE)</f>
        <v>No</v>
      </c>
      <c r="Q927" s="14" t="str">
        <f>VLOOKUP($F927,类型描述及偏移量!$C:$H,6,FALSE)</f>
        <v>量程</v>
      </c>
    </row>
    <row r="928" hidden="1" spans="1:17">
      <c r="A928" s="12" t="s">
        <v>17</v>
      </c>
      <c r="B928" s="12" t="str">
        <f t="shared" si="212"/>
        <v>S4</v>
      </c>
      <c r="C928" s="12" t="str">
        <f t="shared" si="213"/>
        <v>Hi</v>
      </c>
      <c r="D928" s="12" t="str">
        <f t="shared" si="214"/>
        <v>BP_Value_var</v>
      </c>
      <c r="E928" s="13" t="str">
        <f t="shared" si="215"/>
        <v>CHP1_S4_BP_Value_var</v>
      </c>
      <c r="F928" s="14" t="str">
        <f t="shared" si="216"/>
        <v>BP_Value_var_Hi</v>
      </c>
      <c r="G928" s="10" t="str">
        <f t="shared" si="217"/>
        <v>CHP1_S4_Hi</v>
      </c>
      <c r="H928" s="10" t="str">
        <f>VLOOKUP(基本表格!E928,起始地址定义!A:D,4,FALSE)&amp;" "&amp;Q928</f>
        <v>1#刨片机振动传感器  上限值</v>
      </c>
      <c r="I928" s="10" t="str">
        <f t="shared" si="218"/>
        <v>DB1101,REAL164</v>
      </c>
      <c r="J928" s="13" t="str">
        <f>VLOOKUP(E928,起始地址定义!A:D,2,FALSE)</f>
        <v>DB1101</v>
      </c>
      <c r="K928" s="12" t="str">
        <f t="shared" si="219"/>
        <v>REAL164</v>
      </c>
      <c r="L928" s="13">
        <f>VLOOKUP(E928,起始地址定义!A:D,3,FALSE)</f>
        <v>150</v>
      </c>
      <c r="M928" s="14">
        <f>VLOOKUP($F928,类型描述及偏移量!$C:$H,2,FALSE)</f>
        <v>14</v>
      </c>
      <c r="N928" s="14" t="str">
        <f>VLOOKUP($F928,类型描述及偏移量!$C:$H,3,FALSE)</f>
        <v>实型</v>
      </c>
      <c r="O928" s="14" t="str">
        <f>VLOOKUP($F928,类型描述及偏移量!$C:$H,4,FALSE)</f>
        <v>None</v>
      </c>
      <c r="P928" s="14" t="str">
        <f>VLOOKUP($F928,类型描述及偏移量!$C:$H,5,FALSE)</f>
        <v>No</v>
      </c>
      <c r="Q928" s="14" t="str">
        <f>VLOOKUP($F928,类型描述及偏移量!$C:$H,6,FALSE)</f>
        <v>上限值</v>
      </c>
    </row>
    <row r="929" hidden="1" spans="1:17">
      <c r="A929" s="12" t="s">
        <v>17</v>
      </c>
      <c r="B929" s="12" t="str">
        <f t="shared" si="212"/>
        <v>S4</v>
      </c>
      <c r="C929" s="12" t="str">
        <f t="shared" si="213"/>
        <v>Lo</v>
      </c>
      <c r="D929" s="12" t="str">
        <f t="shared" si="214"/>
        <v>BP_Value_var</v>
      </c>
      <c r="E929" s="13" t="str">
        <f t="shared" si="215"/>
        <v>CHP1_S4_BP_Value_var</v>
      </c>
      <c r="F929" s="14" t="str">
        <f t="shared" si="216"/>
        <v>BP_Value_var_Lo</v>
      </c>
      <c r="G929" s="10" t="str">
        <f t="shared" si="217"/>
        <v>CHP1_S4_Lo</v>
      </c>
      <c r="H929" s="10" t="str">
        <f>VLOOKUP(基本表格!E929,起始地址定义!A:D,4,FALSE)&amp;" "&amp;Q929</f>
        <v>1#刨片机振动传感器  下限值</v>
      </c>
      <c r="I929" s="10" t="str">
        <f t="shared" si="218"/>
        <v>DB1101,REAL168</v>
      </c>
      <c r="J929" s="13" t="str">
        <f>VLOOKUP(E929,起始地址定义!A:D,2,FALSE)</f>
        <v>DB1101</v>
      </c>
      <c r="K929" s="12" t="str">
        <f t="shared" si="219"/>
        <v>REAL168</v>
      </c>
      <c r="L929" s="13">
        <f>VLOOKUP(E929,起始地址定义!A:D,3,FALSE)</f>
        <v>150</v>
      </c>
      <c r="M929" s="14">
        <f>VLOOKUP($F929,类型描述及偏移量!$C:$H,2,FALSE)</f>
        <v>18</v>
      </c>
      <c r="N929" s="14" t="str">
        <f>VLOOKUP($F929,类型描述及偏移量!$C:$H,3,FALSE)</f>
        <v>实型</v>
      </c>
      <c r="O929" s="14" t="str">
        <f>VLOOKUP($F929,类型描述及偏移量!$C:$H,4,FALSE)</f>
        <v>None</v>
      </c>
      <c r="P929" s="14" t="str">
        <f>VLOOKUP($F929,类型描述及偏移量!$C:$H,5,FALSE)</f>
        <v>No</v>
      </c>
      <c r="Q929" s="14" t="str">
        <f>VLOOKUP($F929,类型描述及偏移量!$C:$H,6,FALSE)</f>
        <v>下限值</v>
      </c>
    </row>
    <row r="930" hidden="1" spans="1:17">
      <c r="A930" s="12" t="s">
        <v>17</v>
      </c>
      <c r="B930" s="12" t="str">
        <f t="shared" si="212"/>
        <v>S4</v>
      </c>
      <c r="C930" s="12" t="str">
        <f t="shared" si="213"/>
        <v>HiHi</v>
      </c>
      <c r="D930" s="12" t="str">
        <f t="shared" si="214"/>
        <v>BP_Value_var</v>
      </c>
      <c r="E930" s="13" t="str">
        <f t="shared" si="215"/>
        <v>CHP1_S4_BP_Value_var</v>
      </c>
      <c r="F930" s="14" t="str">
        <f t="shared" si="216"/>
        <v>BP_Value_var_HiHi</v>
      </c>
      <c r="G930" s="10" t="str">
        <f t="shared" si="217"/>
        <v>CHP1_S4_HiHi</v>
      </c>
      <c r="H930" s="10" t="str">
        <f>VLOOKUP(基本表格!E930,起始地址定义!A:D,4,FALSE)&amp;" "&amp;Q930</f>
        <v>1#刨片机振动传感器  上上限值</v>
      </c>
      <c r="I930" s="10" t="str">
        <f t="shared" si="218"/>
        <v>DB1101,REAL172</v>
      </c>
      <c r="J930" s="13" t="str">
        <f>VLOOKUP(E930,起始地址定义!A:D,2,FALSE)</f>
        <v>DB1101</v>
      </c>
      <c r="K930" s="12" t="str">
        <f t="shared" si="219"/>
        <v>REAL172</v>
      </c>
      <c r="L930" s="13">
        <f>VLOOKUP(E930,起始地址定义!A:D,3,FALSE)</f>
        <v>150</v>
      </c>
      <c r="M930" s="14">
        <f>VLOOKUP($F930,类型描述及偏移量!$C:$H,2,FALSE)</f>
        <v>22</v>
      </c>
      <c r="N930" s="14" t="str">
        <f>VLOOKUP($F930,类型描述及偏移量!$C:$H,3,FALSE)</f>
        <v>实型</v>
      </c>
      <c r="O930" s="14" t="str">
        <f>VLOOKUP($F930,类型描述及偏移量!$C:$H,4,FALSE)</f>
        <v>None</v>
      </c>
      <c r="P930" s="14" t="str">
        <f>VLOOKUP($F930,类型描述及偏移量!$C:$H,5,FALSE)</f>
        <v>No</v>
      </c>
      <c r="Q930" s="14" t="str">
        <f>VLOOKUP($F930,类型描述及偏移量!$C:$H,6,FALSE)</f>
        <v>上上限值</v>
      </c>
    </row>
    <row r="931" hidden="1" spans="1:17">
      <c r="A931" s="12" t="s">
        <v>17</v>
      </c>
      <c r="B931" s="12" t="str">
        <f t="shared" si="212"/>
        <v>S4</v>
      </c>
      <c r="C931" s="12" t="str">
        <f t="shared" si="213"/>
        <v>LoLo</v>
      </c>
      <c r="D931" s="12" t="str">
        <f t="shared" si="214"/>
        <v>BP_Value_var</v>
      </c>
      <c r="E931" s="13" t="str">
        <f t="shared" si="215"/>
        <v>CHP1_S4_BP_Value_var</v>
      </c>
      <c r="F931" s="14" t="str">
        <f t="shared" si="216"/>
        <v>BP_Value_var_LoLo</v>
      </c>
      <c r="G931" s="10" t="str">
        <f t="shared" si="217"/>
        <v>CHP1_S4_LoLo</v>
      </c>
      <c r="H931" s="10" t="str">
        <f>VLOOKUP(基本表格!E931,起始地址定义!A:D,4,FALSE)&amp;" "&amp;Q931</f>
        <v>1#刨片机振动传感器  下下限值</v>
      </c>
      <c r="I931" s="10" t="str">
        <f t="shared" si="218"/>
        <v>DB1101,REAL176</v>
      </c>
      <c r="J931" s="13" t="str">
        <f>VLOOKUP(E931,起始地址定义!A:D,2,FALSE)</f>
        <v>DB1101</v>
      </c>
      <c r="K931" s="12" t="str">
        <f t="shared" si="219"/>
        <v>REAL176</v>
      </c>
      <c r="L931" s="13">
        <f>VLOOKUP(E931,起始地址定义!A:D,3,FALSE)</f>
        <v>150</v>
      </c>
      <c r="M931" s="14">
        <f>VLOOKUP($F931,类型描述及偏移量!$C:$H,2,FALSE)</f>
        <v>26</v>
      </c>
      <c r="N931" s="14" t="str">
        <f>VLOOKUP($F931,类型描述及偏移量!$C:$H,3,FALSE)</f>
        <v>实型</v>
      </c>
      <c r="O931" s="14" t="str">
        <f>VLOOKUP($F931,类型描述及偏移量!$C:$H,4,FALSE)</f>
        <v>None</v>
      </c>
      <c r="P931" s="14" t="str">
        <f>VLOOKUP($F931,类型描述及偏移量!$C:$H,5,FALSE)</f>
        <v>No</v>
      </c>
      <c r="Q931" s="14" t="str">
        <f>VLOOKUP($F931,类型描述及偏移量!$C:$H,6,FALSE)</f>
        <v>下下限值</v>
      </c>
    </row>
    <row r="932" hidden="1" spans="1:17">
      <c r="A932" s="12" t="s">
        <v>17</v>
      </c>
      <c r="B932" s="12" t="str">
        <f t="shared" si="212"/>
        <v>S5</v>
      </c>
      <c r="C932" s="12" t="str">
        <f t="shared" si="213"/>
        <v>HiProEN</v>
      </c>
      <c r="D932" s="12" t="str">
        <f t="shared" si="214"/>
        <v>BP_Value_var</v>
      </c>
      <c r="E932" s="13" t="str">
        <f t="shared" si="215"/>
        <v>CHP1_S5_BP_Value_var</v>
      </c>
      <c r="F932" s="14" t="str">
        <f t="shared" si="216"/>
        <v>BP_Value_var_HiProEN</v>
      </c>
      <c r="G932" s="10" t="str">
        <f t="shared" si="217"/>
        <v>CHP1_S5_HiProEN</v>
      </c>
      <c r="H932" s="10" t="str">
        <f>VLOOKUP(基本表格!E932,起始地址定义!A:D,4,FALSE)&amp;" "&amp;Q932</f>
        <v>1#刨片机润滑站温度  上限保护使能</v>
      </c>
      <c r="I932" s="10" t="str">
        <f t="shared" si="218"/>
        <v>DB1101,X200.3</v>
      </c>
      <c r="J932" s="13" t="str">
        <f>VLOOKUP(E932,起始地址定义!A:D,2,FALSE)</f>
        <v>DB1101</v>
      </c>
      <c r="K932" s="12" t="str">
        <f t="shared" si="219"/>
        <v>X200.3</v>
      </c>
      <c r="L932" s="13">
        <f>VLOOKUP(E932,起始地址定义!A:D,3,FALSE)</f>
        <v>200</v>
      </c>
      <c r="M932" s="14">
        <f>VLOOKUP($F932,类型描述及偏移量!$C:$H,2,FALSE)</f>
        <v>0.299999999999997</v>
      </c>
      <c r="N932" s="14" t="str">
        <f>VLOOKUP($F932,类型描述及偏移量!$C:$H,3,FALSE)</f>
        <v>离散</v>
      </c>
      <c r="O932" s="14" t="str">
        <f>VLOOKUP($F932,类型描述及偏移量!$C:$H,4,FALSE)</f>
        <v>None</v>
      </c>
      <c r="P932" s="14" t="str">
        <f>VLOOKUP($F932,类型描述及偏移量!$C:$H,5,FALSE)</f>
        <v>No</v>
      </c>
      <c r="Q932" s="14" t="str">
        <f>VLOOKUP($F932,类型描述及偏移量!$C:$H,6,FALSE)</f>
        <v>上限保护使能</v>
      </c>
    </row>
    <row r="933" hidden="1" spans="1:17">
      <c r="A933" s="12" t="s">
        <v>17</v>
      </c>
      <c r="B933" s="12" t="str">
        <f t="shared" si="212"/>
        <v>S5</v>
      </c>
      <c r="C933" s="12" t="str">
        <f t="shared" si="213"/>
        <v>LoProEN</v>
      </c>
      <c r="D933" s="12" t="str">
        <f t="shared" si="214"/>
        <v>BP_Value_var</v>
      </c>
      <c r="E933" s="13" t="str">
        <f t="shared" si="215"/>
        <v>CHP1_S5_BP_Value_var</v>
      </c>
      <c r="F933" s="14" t="str">
        <f t="shared" si="216"/>
        <v>BP_Value_var_LoProEN</v>
      </c>
      <c r="G933" s="10" t="str">
        <f t="shared" si="217"/>
        <v>CHP1_S5_LoProEN</v>
      </c>
      <c r="H933" s="10" t="str">
        <f>VLOOKUP(基本表格!E933,起始地址定义!A:D,4,FALSE)&amp;" "&amp;Q933</f>
        <v>1#刨片机润滑站温度  下限保护使能</v>
      </c>
      <c r="I933" s="10" t="str">
        <f t="shared" si="218"/>
        <v>DB1101,X200.4</v>
      </c>
      <c r="J933" s="13" t="str">
        <f>VLOOKUP(E933,起始地址定义!A:D,2,FALSE)</f>
        <v>DB1101</v>
      </c>
      <c r="K933" s="12" t="str">
        <f t="shared" si="219"/>
        <v>X200.4</v>
      </c>
      <c r="L933" s="13">
        <f>VLOOKUP(E933,起始地址定义!A:D,3,FALSE)</f>
        <v>200</v>
      </c>
      <c r="M933" s="14">
        <f>VLOOKUP($F933,类型描述及偏移量!$C:$H,2,FALSE)</f>
        <v>0.399999999999999</v>
      </c>
      <c r="N933" s="14" t="str">
        <f>VLOOKUP($F933,类型描述及偏移量!$C:$H,3,FALSE)</f>
        <v>离散</v>
      </c>
      <c r="O933" s="14" t="str">
        <f>VLOOKUP($F933,类型描述及偏移量!$C:$H,4,FALSE)</f>
        <v>None</v>
      </c>
      <c r="P933" s="14" t="str">
        <f>VLOOKUP($F933,类型描述及偏移量!$C:$H,5,FALSE)</f>
        <v>No</v>
      </c>
      <c r="Q933" s="14" t="str">
        <f>VLOOKUP($F933,类型描述及偏移量!$C:$H,6,FALSE)</f>
        <v>下限保护使能</v>
      </c>
    </row>
    <row r="934" hidden="1" spans="1:17">
      <c r="A934" s="12" t="s">
        <v>17</v>
      </c>
      <c r="B934" s="12" t="str">
        <f t="shared" ref="B934:B978" si="220">LEFT(B919,1)&amp;RIGHT(B919,LEN(B919)-1)+1</f>
        <v>S5</v>
      </c>
      <c r="C934" s="12" t="str">
        <f t="shared" ref="C934:C978" si="221">C919</f>
        <v>HiALM</v>
      </c>
      <c r="D934" s="12" t="str">
        <f t="shared" ref="D934:D978" si="222">D919</f>
        <v>BP_Value_var</v>
      </c>
      <c r="E934" s="13" t="str">
        <f t="shared" ref="E934:E978" si="223">A934&amp;"_"&amp;B934&amp;"_"&amp;D934</f>
        <v>CHP1_S5_BP_Value_var</v>
      </c>
      <c r="F934" s="14" t="str">
        <f t="shared" ref="F934:F978" si="224">D934&amp;"_"&amp;C934</f>
        <v>BP_Value_var_HiALM</v>
      </c>
      <c r="G934" s="10" t="str">
        <f t="shared" ref="G934:G978" si="225">A934&amp;"_"&amp;IF(B934="DB","",B934&amp;"_")&amp;C934</f>
        <v>CHP1_S5_HiALM</v>
      </c>
      <c r="H934" s="10" t="str">
        <f>VLOOKUP(基本表格!E934,起始地址定义!A:D,4,FALSE)&amp;" "&amp;Q934</f>
        <v>1#刨片机润滑站温度  上限报警</v>
      </c>
      <c r="I934" s="10" t="str">
        <f t="shared" ref="I934:I978" si="226">J934&amp;","&amp;K934</f>
        <v>DB1101,X200.5</v>
      </c>
      <c r="J934" s="13" t="str">
        <f>VLOOKUP(E934,起始地址定义!A:D,2,FALSE)</f>
        <v>DB1101</v>
      </c>
      <c r="K934" s="12" t="str">
        <f t="shared" ref="K934:K978" si="227">IF(N934="离散","X",IF(N934="实型","REAL","INT"))&amp;IF(N934="离散",TEXT(L934+M934,"0.0"),L934+M934)</f>
        <v>X200.5</v>
      </c>
      <c r="L934" s="13">
        <f>VLOOKUP(E934,起始地址定义!A:D,3,FALSE)</f>
        <v>200</v>
      </c>
      <c r="M934" s="14">
        <f>VLOOKUP($F934,类型描述及偏移量!$C:$H,2,FALSE)</f>
        <v>0.5</v>
      </c>
      <c r="N934" s="14" t="str">
        <f>VLOOKUP($F934,类型描述及偏移量!$C:$H,3,FALSE)</f>
        <v>离散</v>
      </c>
      <c r="O934" s="14" t="str">
        <f>VLOOKUP($F934,类型描述及偏移量!$C:$H,4,FALSE)</f>
        <v>None</v>
      </c>
      <c r="P934" s="14" t="str">
        <f>VLOOKUP($F934,类型描述及偏移量!$C:$H,5,FALSE)</f>
        <v>Yes</v>
      </c>
      <c r="Q934" s="14" t="str">
        <f>VLOOKUP($F934,类型描述及偏移量!$C:$H,6,FALSE)</f>
        <v>上限报警</v>
      </c>
    </row>
    <row r="935" hidden="1" spans="1:17">
      <c r="A935" s="12" t="s">
        <v>17</v>
      </c>
      <c r="B935" s="12" t="str">
        <f t="shared" si="220"/>
        <v>S5</v>
      </c>
      <c r="C935" s="12" t="str">
        <f t="shared" si="221"/>
        <v>LoALM</v>
      </c>
      <c r="D935" s="12" t="str">
        <f t="shared" si="222"/>
        <v>BP_Value_var</v>
      </c>
      <c r="E935" s="13" t="str">
        <f t="shared" si="223"/>
        <v>CHP1_S5_BP_Value_var</v>
      </c>
      <c r="F935" s="14" t="str">
        <f t="shared" si="224"/>
        <v>BP_Value_var_LoALM</v>
      </c>
      <c r="G935" s="10" t="str">
        <f t="shared" si="225"/>
        <v>CHP1_S5_LoALM</v>
      </c>
      <c r="H935" s="10" t="str">
        <f>VLOOKUP(基本表格!E935,起始地址定义!A:D,4,FALSE)&amp;" "&amp;Q935</f>
        <v>1#刨片机润滑站温度  下限报警</v>
      </c>
      <c r="I935" s="10" t="str">
        <f t="shared" si="226"/>
        <v>DB1101,X200.6</v>
      </c>
      <c r="J935" s="13" t="str">
        <f>VLOOKUP(E935,起始地址定义!A:D,2,FALSE)</f>
        <v>DB1101</v>
      </c>
      <c r="K935" s="12" t="str">
        <f t="shared" si="227"/>
        <v>X200.6</v>
      </c>
      <c r="L935" s="13">
        <f>VLOOKUP(E935,起始地址定义!A:D,3,FALSE)</f>
        <v>200</v>
      </c>
      <c r="M935" s="14">
        <f>VLOOKUP($F935,类型描述及偏移量!$C:$H,2,FALSE)</f>
        <v>0.600000000000001</v>
      </c>
      <c r="N935" s="14" t="str">
        <f>VLOOKUP($F935,类型描述及偏移量!$C:$H,3,FALSE)</f>
        <v>离散</v>
      </c>
      <c r="O935" s="14" t="str">
        <f>VLOOKUP($F935,类型描述及偏移量!$C:$H,4,FALSE)</f>
        <v>None</v>
      </c>
      <c r="P935" s="14" t="str">
        <f>VLOOKUP($F935,类型描述及偏移量!$C:$H,5,FALSE)</f>
        <v>Yes</v>
      </c>
      <c r="Q935" s="14" t="str">
        <f>VLOOKUP($F935,类型描述及偏移量!$C:$H,6,FALSE)</f>
        <v>下限报警</v>
      </c>
    </row>
    <row r="936" hidden="1" spans="1:17">
      <c r="A936" s="12" t="s">
        <v>17</v>
      </c>
      <c r="B936" s="12" t="str">
        <f t="shared" si="220"/>
        <v>S5</v>
      </c>
      <c r="C936" s="12" t="str">
        <f t="shared" si="221"/>
        <v>HiHiALM</v>
      </c>
      <c r="D936" s="12" t="str">
        <f t="shared" si="222"/>
        <v>BP_Value_var</v>
      </c>
      <c r="E936" s="13" t="str">
        <f t="shared" si="223"/>
        <v>CHP1_S5_BP_Value_var</v>
      </c>
      <c r="F936" s="14" t="str">
        <f t="shared" si="224"/>
        <v>BP_Value_var_HiHiALM</v>
      </c>
      <c r="G936" s="10" t="str">
        <f t="shared" si="225"/>
        <v>CHP1_S5_HiHiALM</v>
      </c>
      <c r="H936" s="10" t="str">
        <f>VLOOKUP(基本表格!E936,起始地址定义!A:D,4,FALSE)&amp;" "&amp;Q936</f>
        <v>1#刨片机润滑站温度  上上限报警</v>
      </c>
      <c r="I936" s="10" t="str">
        <f t="shared" si="226"/>
        <v>DB1101,X200.7</v>
      </c>
      <c r="J936" s="13" t="str">
        <f>VLOOKUP(E936,起始地址定义!A:D,2,FALSE)</f>
        <v>DB1101</v>
      </c>
      <c r="K936" s="12" t="str">
        <f t="shared" si="227"/>
        <v>X200.7</v>
      </c>
      <c r="L936" s="13">
        <f>VLOOKUP(E936,起始地址定义!A:D,3,FALSE)</f>
        <v>200</v>
      </c>
      <c r="M936" s="14">
        <f>VLOOKUP($F936,类型描述及偏移量!$C:$H,2,FALSE)</f>
        <v>0.700000000000003</v>
      </c>
      <c r="N936" s="14" t="str">
        <f>VLOOKUP($F936,类型描述及偏移量!$C:$H,3,FALSE)</f>
        <v>离散</v>
      </c>
      <c r="O936" s="14" t="str">
        <f>VLOOKUP($F936,类型描述及偏移量!$C:$H,4,FALSE)</f>
        <v>On</v>
      </c>
      <c r="P936" s="14" t="str">
        <f>VLOOKUP($F936,类型描述及偏移量!$C:$H,5,FALSE)</f>
        <v>Yes</v>
      </c>
      <c r="Q936" s="14" t="str">
        <f>VLOOKUP($F936,类型描述及偏移量!$C:$H,6,FALSE)</f>
        <v>上上限报警</v>
      </c>
    </row>
    <row r="937" hidden="1" spans="1:17">
      <c r="A937" s="12" t="s">
        <v>17</v>
      </c>
      <c r="B937" s="12" t="str">
        <f t="shared" si="220"/>
        <v>S5</v>
      </c>
      <c r="C937" s="12" t="str">
        <f t="shared" si="221"/>
        <v>LoLoALM</v>
      </c>
      <c r="D937" s="12" t="str">
        <f t="shared" si="222"/>
        <v>BP_Value_var</v>
      </c>
      <c r="E937" s="13" t="str">
        <f t="shared" si="223"/>
        <v>CHP1_S5_BP_Value_var</v>
      </c>
      <c r="F937" s="14" t="str">
        <f t="shared" si="224"/>
        <v>BP_Value_var_LoLoALM</v>
      </c>
      <c r="G937" s="10" t="str">
        <f t="shared" si="225"/>
        <v>CHP1_S5_LoLoALM</v>
      </c>
      <c r="H937" s="10" t="str">
        <f>VLOOKUP(基本表格!E937,起始地址定义!A:D,4,FALSE)&amp;" "&amp;Q937</f>
        <v>1#刨片机润滑站温度  下下限报警</v>
      </c>
      <c r="I937" s="10" t="str">
        <f t="shared" si="226"/>
        <v>DB1101,X201.0</v>
      </c>
      <c r="J937" s="13" t="str">
        <f>VLOOKUP(E937,起始地址定义!A:D,2,FALSE)</f>
        <v>DB1101</v>
      </c>
      <c r="K937" s="12" t="str">
        <f t="shared" si="227"/>
        <v>X201.0</v>
      </c>
      <c r="L937" s="13">
        <f>VLOOKUP(E937,起始地址定义!A:D,3,FALSE)</f>
        <v>200</v>
      </c>
      <c r="M937" s="14">
        <f>VLOOKUP($F937,类型描述及偏移量!$C:$H,2,FALSE)</f>
        <v>1</v>
      </c>
      <c r="N937" s="14" t="str">
        <f>VLOOKUP($F937,类型描述及偏移量!$C:$H,3,FALSE)</f>
        <v>离散</v>
      </c>
      <c r="O937" s="14" t="str">
        <f>VLOOKUP($F937,类型描述及偏移量!$C:$H,4,FALSE)</f>
        <v>On</v>
      </c>
      <c r="P937" s="14" t="str">
        <f>VLOOKUP($F937,类型描述及偏移量!$C:$H,5,FALSE)</f>
        <v>Yes</v>
      </c>
      <c r="Q937" s="14" t="str">
        <f>VLOOKUP($F937,类型描述及偏移量!$C:$H,6,FALSE)</f>
        <v>下下限报警</v>
      </c>
    </row>
    <row r="938" hidden="1" spans="1:17">
      <c r="A938" s="12" t="s">
        <v>17</v>
      </c>
      <c r="B938" s="12" t="str">
        <f t="shared" si="220"/>
        <v>S5</v>
      </c>
      <c r="C938" s="12" t="str">
        <f t="shared" si="221"/>
        <v>LimALM</v>
      </c>
      <c r="D938" s="12" t="str">
        <f t="shared" si="222"/>
        <v>BP_Value_var</v>
      </c>
      <c r="E938" s="13" t="str">
        <f t="shared" si="223"/>
        <v>CHP1_S5_BP_Value_var</v>
      </c>
      <c r="F938" s="14" t="str">
        <f t="shared" si="224"/>
        <v>BP_Value_var_LimALM</v>
      </c>
      <c r="G938" s="10" t="str">
        <f t="shared" si="225"/>
        <v>CHP1_S5_LimALM</v>
      </c>
      <c r="H938" s="10" t="str">
        <f>VLOOKUP(基本表格!E938,起始地址定义!A:D,4,FALSE)&amp;" "&amp;Q938</f>
        <v>1#刨片机润滑站温度  极限报警</v>
      </c>
      <c r="I938" s="10" t="str">
        <f t="shared" si="226"/>
        <v>DB1101,X201.1</v>
      </c>
      <c r="J938" s="13" t="str">
        <f>VLOOKUP(E938,起始地址定义!A:D,2,FALSE)</f>
        <v>DB1101</v>
      </c>
      <c r="K938" s="12" t="str">
        <f t="shared" si="227"/>
        <v>X201.1</v>
      </c>
      <c r="L938" s="13">
        <f>VLOOKUP(E938,起始地址定义!A:D,3,FALSE)</f>
        <v>200</v>
      </c>
      <c r="M938" s="14">
        <f>VLOOKUP($F938,类型描述及偏移量!$C:$H,2,FALSE)</f>
        <v>1.1</v>
      </c>
      <c r="N938" s="14" t="str">
        <f>VLOOKUP($F938,类型描述及偏移量!$C:$H,3,FALSE)</f>
        <v>离散</v>
      </c>
      <c r="O938" s="14" t="str">
        <f>VLOOKUP($F938,类型描述及偏移量!$C:$H,4,FALSE)</f>
        <v>On</v>
      </c>
      <c r="P938" s="14" t="str">
        <f>VLOOKUP($F938,类型描述及偏移量!$C:$H,5,FALSE)</f>
        <v>Yes</v>
      </c>
      <c r="Q938" s="14" t="str">
        <f>VLOOKUP($F938,类型描述及偏移量!$C:$H,6,FALSE)</f>
        <v>极限报警</v>
      </c>
    </row>
    <row r="939" hidden="1" spans="1:17">
      <c r="A939" s="12" t="s">
        <v>17</v>
      </c>
      <c r="B939" s="12" t="str">
        <f t="shared" si="220"/>
        <v>S5</v>
      </c>
      <c r="C939" s="12" t="str">
        <f t="shared" si="221"/>
        <v>LostALM</v>
      </c>
      <c r="D939" s="12" t="str">
        <f t="shared" si="222"/>
        <v>BP_Value_var</v>
      </c>
      <c r="E939" s="13" t="str">
        <f t="shared" si="223"/>
        <v>CHP1_S5_BP_Value_var</v>
      </c>
      <c r="F939" s="14" t="str">
        <f t="shared" si="224"/>
        <v>BP_Value_var_LostALM</v>
      </c>
      <c r="G939" s="10" t="str">
        <f t="shared" si="225"/>
        <v>CHP1_S5_LostALM</v>
      </c>
      <c r="H939" s="10" t="str">
        <f>VLOOKUP(基本表格!E939,起始地址定义!A:D,4,FALSE)&amp;" "&amp;Q939</f>
        <v>1#刨片机润滑站温度  传感器断线报警</v>
      </c>
      <c r="I939" s="10" t="str">
        <f t="shared" si="226"/>
        <v>DB1101,X201.2</v>
      </c>
      <c r="J939" s="13" t="str">
        <f>VLOOKUP(E939,起始地址定义!A:D,2,FALSE)</f>
        <v>DB1101</v>
      </c>
      <c r="K939" s="12" t="str">
        <f t="shared" si="227"/>
        <v>X201.2</v>
      </c>
      <c r="L939" s="13">
        <f>VLOOKUP(E939,起始地址定义!A:D,3,FALSE)</f>
        <v>200</v>
      </c>
      <c r="M939" s="14">
        <f>VLOOKUP($F939,类型描述及偏移量!$C:$H,2,FALSE)</f>
        <v>1.2</v>
      </c>
      <c r="N939" s="14" t="str">
        <f>VLOOKUP($F939,类型描述及偏移量!$C:$H,3,FALSE)</f>
        <v>离散</v>
      </c>
      <c r="O939" s="14" t="str">
        <f>VLOOKUP($F939,类型描述及偏移量!$C:$H,4,FALSE)</f>
        <v>On</v>
      </c>
      <c r="P939" s="14" t="str">
        <f>VLOOKUP($F939,类型描述及偏移量!$C:$H,5,FALSE)</f>
        <v>Yes</v>
      </c>
      <c r="Q939" s="14" t="str">
        <f>VLOOKUP($F939,类型描述及偏移量!$C:$H,6,FALSE)</f>
        <v>传感器断线报警</v>
      </c>
    </row>
    <row r="940" hidden="1" spans="1:17">
      <c r="A940" s="12" t="s">
        <v>17</v>
      </c>
      <c r="B940" s="12" t="str">
        <f t="shared" si="220"/>
        <v>S5</v>
      </c>
      <c r="C940" s="12" t="str">
        <f t="shared" si="221"/>
        <v>Code</v>
      </c>
      <c r="D940" s="12" t="str">
        <f t="shared" si="222"/>
        <v>BP_Value_var</v>
      </c>
      <c r="E940" s="13" t="str">
        <f t="shared" si="223"/>
        <v>CHP1_S5_BP_Value_var</v>
      </c>
      <c r="F940" s="14" t="str">
        <f t="shared" si="224"/>
        <v>BP_Value_var_Code</v>
      </c>
      <c r="G940" s="10" t="str">
        <f t="shared" si="225"/>
        <v>CHP1_S5_Code</v>
      </c>
      <c r="H940" s="10" t="str">
        <f>VLOOKUP(基本表格!E940,起始地址定义!A:D,4,FALSE)&amp;" "&amp;Q940</f>
        <v>1#刨片机润滑站温度  实际内码</v>
      </c>
      <c r="I940" s="10" t="str">
        <f t="shared" si="226"/>
        <v>DB1101,INT202</v>
      </c>
      <c r="J940" s="13" t="str">
        <f>VLOOKUP(E940,起始地址定义!A:D,2,FALSE)</f>
        <v>DB1101</v>
      </c>
      <c r="K940" s="12" t="str">
        <f t="shared" si="227"/>
        <v>INT202</v>
      </c>
      <c r="L940" s="13">
        <f>VLOOKUP(E940,起始地址定义!A:D,3,FALSE)</f>
        <v>200</v>
      </c>
      <c r="M940" s="14">
        <f>VLOOKUP($F940,类型描述及偏移量!$C:$H,2,FALSE)</f>
        <v>2</v>
      </c>
      <c r="N940" s="14" t="str">
        <f>VLOOKUP($F940,类型描述及偏移量!$C:$H,3,FALSE)</f>
        <v>整型</v>
      </c>
      <c r="O940" s="14" t="str">
        <f>VLOOKUP($F940,类型描述及偏移量!$C:$H,4,FALSE)</f>
        <v>None</v>
      </c>
      <c r="P940" s="14" t="str">
        <f>VLOOKUP($F940,类型描述及偏移量!$C:$H,5,FALSE)</f>
        <v>Yes</v>
      </c>
      <c r="Q940" s="14" t="str">
        <f>VLOOKUP($F940,类型描述及偏移量!$C:$H,6,FALSE)</f>
        <v>实际内码</v>
      </c>
    </row>
    <row r="941" hidden="1" spans="1:17">
      <c r="A941" s="12" t="s">
        <v>17</v>
      </c>
      <c r="B941" s="12" t="str">
        <f t="shared" si="220"/>
        <v>S5</v>
      </c>
      <c r="C941" s="12" t="str">
        <f t="shared" si="221"/>
        <v>Value</v>
      </c>
      <c r="D941" s="12" t="str">
        <f t="shared" si="222"/>
        <v>BP_Value_var</v>
      </c>
      <c r="E941" s="13" t="str">
        <f t="shared" si="223"/>
        <v>CHP1_S5_BP_Value_var</v>
      </c>
      <c r="F941" s="14" t="str">
        <f t="shared" si="224"/>
        <v>BP_Value_var_Value</v>
      </c>
      <c r="G941" s="10" t="str">
        <f t="shared" si="225"/>
        <v>CHP1_S5_Value</v>
      </c>
      <c r="H941" s="10" t="str">
        <f>VLOOKUP(基本表格!E941,起始地址定义!A:D,4,FALSE)&amp;" "&amp;Q941</f>
        <v>1#刨片机润滑站温度  实际值</v>
      </c>
      <c r="I941" s="10" t="str">
        <f t="shared" si="226"/>
        <v>DB1101,REAL206</v>
      </c>
      <c r="J941" s="13" t="str">
        <f>VLOOKUP(E941,起始地址定义!A:D,2,FALSE)</f>
        <v>DB1101</v>
      </c>
      <c r="K941" s="12" t="str">
        <f t="shared" si="227"/>
        <v>REAL206</v>
      </c>
      <c r="L941" s="13">
        <f>VLOOKUP(E941,起始地址定义!A:D,3,FALSE)</f>
        <v>200</v>
      </c>
      <c r="M941" s="14">
        <f>VLOOKUP($F941,类型描述及偏移量!$C:$H,2,FALSE)</f>
        <v>6</v>
      </c>
      <c r="N941" s="14" t="str">
        <f>VLOOKUP($F941,类型描述及偏移量!$C:$H,3,FALSE)</f>
        <v>实型</v>
      </c>
      <c r="O941" s="14" t="str">
        <f>VLOOKUP($F941,类型描述及偏移量!$C:$H,4,FALSE)</f>
        <v>None</v>
      </c>
      <c r="P941" s="14" t="str">
        <f>VLOOKUP($F941,类型描述及偏移量!$C:$H,5,FALSE)</f>
        <v>Yes</v>
      </c>
      <c r="Q941" s="14" t="str">
        <f>VLOOKUP($F941,类型描述及偏移量!$C:$H,6,FALSE)</f>
        <v>实际值</v>
      </c>
    </row>
    <row r="942" hidden="1" spans="1:17">
      <c r="A942" s="12" t="s">
        <v>17</v>
      </c>
      <c r="B942" s="12" t="str">
        <f t="shared" si="220"/>
        <v>S5</v>
      </c>
      <c r="C942" s="12" t="str">
        <f t="shared" si="221"/>
        <v>Range</v>
      </c>
      <c r="D942" s="12" t="str">
        <f t="shared" si="222"/>
        <v>BP_Value_var</v>
      </c>
      <c r="E942" s="13" t="str">
        <f t="shared" si="223"/>
        <v>CHP1_S5_BP_Value_var</v>
      </c>
      <c r="F942" s="14" t="str">
        <f t="shared" si="224"/>
        <v>BP_Value_var_Range</v>
      </c>
      <c r="G942" s="10" t="str">
        <f t="shared" si="225"/>
        <v>CHP1_S5_Range</v>
      </c>
      <c r="H942" s="10" t="str">
        <f>VLOOKUP(基本表格!E942,起始地址定义!A:D,4,FALSE)&amp;" "&amp;Q942</f>
        <v>1#刨片机润滑站温度  量程</v>
      </c>
      <c r="I942" s="10" t="str">
        <f t="shared" si="226"/>
        <v>DB1101,REAL210</v>
      </c>
      <c r="J942" s="13" t="str">
        <f>VLOOKUP(E942,起始地址定义!A:D,2,FALSE)</f>
        <v>DB1101</v>
      </c>
      <c r="K942" s="12" t="str">
        <f t="shared" si="227"/>
        <v>REAL210</v>
      </c>
      <c r="L942" s="13">
        <f>VLOOKUP(E942,起始地址定义!A:D,3,FALSE)</f>
        <v>200</v>
      </c>
      <c r="M942" s="14">
        <f>VLOOKUP($F942,类型描述及偏移量!$C:$H,2,FALSE)</f>
        <v>10</v>
      </c>
      <c r="N942" s="14" t="str">
        <f>VLOOKUP($F942,类型描述及偏移量!$C:$H,3,FALSE)</f>
        <v>实型</v>
      </c>
      <c r="O942" s="14" t="str">
        <f>VLOOKUP($F942,类型描述及偏移量!$C:$H,4,FALSE)</f>
        <v>None</v>
      </c>
      <c r="P942" s="14" t="str">
        <f>VLOOKUP($F942,类型描述及偏移量!$C:$H,5,FALSE)</f>
        <v>No</v>
      </c>
      <c r="Q942" s="14" t="str">
        <f>VLOOKUP($F942,类型描述及偏移量!$C:$H,6,FALSE)</f>
        <v>量程</v>
      </c>
    </row>
    <row r="943" hidden="1" spans="1:17">
      <c r="A943" s="12" t="s">
        <v>17</v>
      </c>
      <c r="B943" s="12" t="str">
        <f t="shared" si="220"/>
        <v>S5</v>
      </c>
      <c r="C943" s="12" t="str">
        <f t="shared" si="221"/>
        <v>Hi</v>
      </c>
      <c r="D943" s="12" t="str">
        <f t="shared" si="222"/>
        <v>BP_Value_var</v>
      </c>
      <c r="E943" s="13" t="str">
        <f t="shared" si="223"/>
        <v>CHP1_S5_BP_Value_var</v>
      </c>
      <c r="F943" s="14" t="str">
        <f t="shared" si="224"/>
        <v>BP_Value_var_Hi</v>
      </c>
      <c r="G943" s="10" t="str">
        <f t="shared" si="225"/>
        <v>CHP1_S5_Hi</v>
      </c>
      <c r="H943" s="10" t="str">
        <f>VLOOKUP(基本表格!E943,起始地址定义!A:D,4,FALSE)&amp;" "&amp;Q943</f>
        <v>1#刨片机润滑站温度  上限值</v>
      </c>
      <c r="I943" s="10" t="str">
        <f t="shared" si="226"/>
        <v>DB1101,REAL214</v>
      </c>
      <c r="J943" s="13" t="str">
        <f>VLOOKUP(E943,起始地址定义!A:D,2,FALSE)</f>
        <v>DB1101</v>
      </c>
      <c r="K943" s="12" t="str">
        <f t="shared" si="227"/>
        <v>REAL214</v>
      </c>
      <c r="L943" s="13">
        <f>VLOOKUP(E943,起始地址定义!A:D,3,FALSE)</f>
        <v>200</v>
      </c>
      <c r="M943" s="14">
        <f>VLOOKUP($F943,类型描述及偏移量!$C:$H,2,FALSE)</f>
        <v>14</v>
      </c>
      <c r="N943" s="14" t="str">
        <f>VLOOKUP($F943,类型描述及偏移量!$C:$H,3,FALSE)</f>
        <v>实型</v>
      </c>
      <c r="O943" s="14" t="str">
        <f>VLOOKUP($F943,类型描述及偏移量!$C:$H,4,FALSE)</f>
        <v>None</v>
      </c>
      <c r="P943" s="14" t="str">
        <f>VLOOKUP($F943,类型描述及偏移量!$C:$H,5,FALSE)</f>
        <v>No</v>
      </c>
      <c r="Q943" s="14" t="str">
        <f>VLOOKUP($F943,类型描述及偏移量!$C:$H,6,FALSE)</f>
        <v>上限值</v>
      </c>
    </row>
    <row r="944" hidden="1" spans="1:17">
      <c r="A944" s="12" t="s">
        <v>17</v>
      </c>
      <c r="B944" s="12" t="str">
        <f t="shared" si="220"/>
        <v>S5</v>
      </c>
      <c r="C944" s="12" t="str">
        <f t="shared" si="221"/>
        <v>Lo</v>
      </c>
      <c r="D944" s="12" t="str">
        <f t="shared" si="222"/>
        <v>BP_Value_var</v>
      </c>
      <c r="E944" s="13" t="str">
        <f t="shared" si="223"/>
        <v>CHP1_S5_BP_Value_var</v>
      </c>
      <c r="F944" s="14" t="str">
        <f t="shared" si="224"/>
        <v>BP_Value_var_Lo</v>
      </c>
      <c r="G944" s="10" t="str">
        <f t="shared" si="225"/>
        <v>CHP1_S5_Lo</v>
      </c>
      <c r="H944" s="10" t="str">
        <f>VLOOKUP(基本表格!E944,起始地址定义!A:D,4,FALSE)&amp;" "&amp;Q944</f>
        <v>1#刨片机润滑站温度  下限值</v>
      </c>
      <c r="I944" s="10" t="str">
        <f t="shared" si="226"/>
        <v>DB1101,REAL218</v>
      </c>
      <c r="J944" s="13" t="str">
        <f>VLOOKUP(E944,起始地址定义!A:D,2,FALSE)</f>
        <v>DB1101</v>
      </c>
      <c r="K944" s="12" t="str">
        <f t="shared" si="227"/>
        <v>REAL218</v>
      </c>
      <c r="L944" s="13">
        <f>VLOOKUP(E944,起始地址定义!A:D,3,FALSE)</f>
        <v>200</v>
      </c>
      <c r="M944" s="14">
        <f>VLOOKUP($F944,类型描述及偏移量!$C:$H,2,FALSE)</f>
        <v>18</v>
      </c>
      <c r="N944" s="14" t="str">
        <f>VLOOKUP($F944,类型描述及偏移量!$C:$H,3,FALSE)</f>
        <v>实型</v>
      </c>
      <c r="O944" s="14" t="str">
        <f>VLOOKUP($F944,类型描述及偏移量!$C:$H,4,FALSE)</f>
        <v>None</v>
      </c>
      <c r="P944" s="14" t="str">
        <f>VLOOKUP($F944,类型描述及偏移量!$C:$H,5,FALSE)</f>
        <v>No</v>
      </c>
      <c r="Q944" s="14" t="str">
        <f>VLOOKUP($F944,类型描述及偏移量!$C:$H,6,FALSE)</f>
        <v>下限值</v>
      </c>
    </row>
    <row r="945" hidden="1" spans="1:17">
      <c r="A945" s="12" t="s">
        <v>17</v>
      </c>
      <c r="B945" s="12" t="str">
        <f t="shared" si="220"/>
        <v>S5</v>
      </c>
      <c r="C945" s="12" t="str">
        <f t="shared" si="221"/>
        <v>HiHi</v>
      </c>
      <c r="D945" s="12" t="str">
        <f t="shared" si="222"/>
        <v>BP_Value_var</v>
      </c>
      <c r="E945" s="13" t="str">
        <f t="shared" si="223"/>
        <v>CHP1_S5_BP_Value_var</v>
      </c>
      <c r="F945" s="14" t="str">
        <f t="shared" si="224"/>
        <v>BP_Value_var_HiHi</v>
      </c>
      <c r="G945" s="10" t="str">
        <f t="shared" si="225"/>
        <v>CHP1_S5_HiHi</v>
      </c>
      <c r="H945" s="10" t="str">
        <f>VLOOKUP(基本表格!E945,起始地址定义!A:D,4,FALSE)&amp;" "&amp;Q945</f>
        <v>1#刨片机润滑站温度  上上限值</v>
      </c>
      <c r="I945" s="10" t="str">
        <f t="shared" si="226"/>
        <v>DB1101,REAL222</v>
      </c>
      <c r="J945" s="13" t="str">
        <f>VLOOKUP(E945,起始地址定义!A:D,2,FALSE)</f>
        <v>DB1101</v>
      </c>
      <c r="K945" s="12" t="str">
        <f t="shared" si="227"/>
        <v>REAL222</v>
      </c>
      <c r="L945" s="13">
        <f>VLOOKUP(E945,起始地址定义!A:D,3,FALSE)</f>
        <v>200</v>
      </c>
      <c r="M945" s="14">
        <f>VLOOKUP($F945,类型描述及偏移量!$C:$H,2,FALSE)</f>
        <v>22</v>
      </c>
      <c r="N945" s="14" t="str">
        <f>VLOOKUP($F945,类型描述及偏移量!$C:$H,3,FALSE)</f>
        <v>实型</v>
      </c>
      <c r="O945" s="14" t="str">
        <f>VLOOKUP($F945,类型描述及偏移量!$C:$H,4,FALSE)</f>
        <v>None</v>
      </c>
      <c r="P945" s="14" t="str">
        <f>VLOOKUP($F945,类型描述及偏移量!$C:$H,5,FALSE)</f>
        <v>No</v>
      </c>
      <c r="Q945" s="14" t="str">
        <f>VLOOKUP($F945,类型描述及偏移量!$C:$H,6,FALSE)</f>
        <v>上上限值</v>
      </c>
    </row>
    <row r="946" hidden="1" spans="1:17">
      <c r="A946" s="12" t="s">
        <v>17</v>
      </c>
      <c r="B946" s="12" t="str">
        <f t="shared" si="220"/>
        <v>S5</v>
      </c>
      <c r="C946" s="12" t="str">
        <f t="shared" si="221"/>
        <v>LoLo</v>
      </c>
      <c r="D946" s="12" t="str">
        <f t="shared" si="222"/>
        <v>BP_Value_var</v>
      </c>
      <c r="E946" s="13" t="str">
        <f t="shared" si="223"/>
        <v>CHP1_S5_BP_Value_var</v>
      </c>
      <c r="F946" s="14" t="str">
        <f t="shared" si="224"/>
        <v>BP_Value_var_LoLo</v>
      </c>
      <c r="G946" s="10" t="str">
        <f t="shared" si="225"/>
        <v>CHP1_S5_LoLo</v>
      </c>
      <c r="H946" s="10" t="str">
        <f>VLOOKUP(基本表格!E946,起始地址定义!A:D,4,FALSE)&amp;" "&amp;Q946</f>
        <v>1#刨片机润滑站温度  下下限值</v>
      </c>
      <c r="I946" s="10" t="str">
        <f t="shared" si="226"/>
        <v>DB1101,REAL226</v>
      </c>
      <c r="J946" s="13" t="str">
        <f>VLOOKUP(E946,起始地址定义!A:D,2,FALSE)</f>
        <v>DB1101</v>
      </c>
      <c r="K946" s="12" t="str">
        <f t="shared" si="227"/>
        <v>REAL226</v>
      </c>
      <c r="L946" s="13">
        <f>VLOOKUP(E946,起始地址定义!A:D,3,FALSE)</f>
        <v>200</v>
      </c>
      <c r="M946" s="14">
        <f>VLOOKUP($F946,类型描述及偏移量!$C:$H,2,FALSE)</f>
        <v>26</v>
      </c>
      <c r="N946" s="14" t="str">
        <f>VLOOKUP($F946,类型描述及偏移量!$C:$H,3,FALSE)</f>
        <v>实型</v>
      </c>
      <c r="O946" s="14" t="str">
        <f>VLOOKUP($F946,类型描述及偏移量!$C:$H,4,FALSE)</f>
        <v>None</v>
      </c>
      <c r="P946" s="14" t="str">
        <f>VLOOKUP($F946,类型描述及偏移量!$C:$H,5,FALSE)</f>
        <v>No</v>
      </c>
      <c r="Q946" s="14" t="str">
        <f>VLOOKUP($F946,类型描述及偏移量!$C:$H,6,FALSE)</f>
        <v>下下限值</v>
      </c>
    </row>
    <row r="947" hidden="1" spans="1:17">
      <c r="A947" s="12" t="s">
        <v>17</v>
      </c>
      <c r="B947" s="12" t="str">
        <f t="shared" si="220"/>
        <v>S6</v>
      </c>
      <c r="C947" s="12" t="str">
        <f t="shared" si="221"/>
        <v>HiProEN</v>
      </c>
      <c r="D947" s="12" t="str">
        <f t="shared" si="222"/>
        <v>BP_Value_var</v>
      </c>
      <c r="E947" s="13" t="str">
        <f t="shared" si="223"/>
        <v>CHP1_S6_BP_Value_var</v>
      </c>
      <c r="F947" s="14" t="str">
        <f t="shared" si="224"/>
        <v>BP_Value_var_HiProEN</v>
      </c>
      <c r="G947" s="10" t="str">
        <f t="shared" si="225"/>
        <v>CHP1_S6_HiProEN</v>
      </c>
      <c r="H947" s="10" t="str">
        <f>VLOOKUP(基本表格!E947,起始地址定义!A:D,4,FALSE)&amp;" "&amp;Q947</f>
        <v>1#刨片机主机轴承温度传感器1#  上限保护使能</v>
      </c>
      <c r="I947" s="10" t="str">
        <f t="shared" si="226"/>
        <v>DB1101,X250.3</v>
      </c>
      <c r="J947" s="13" t="str">
        <f>VLOOKUP(E947,起始地址定义!A:D,2,FALSE)</f>
        <v>DB1101</v>
      </c>
      <c r="K947" s="12" t="str">
        <f t="shared" si="227"/>
        <v>X250.3</v>
      </c>
      <c r="L947" s="13">
        <f>VLOOKUP(E947,起始地址定义!A:D,3,FALSE)</f>
        <v>250</v>
      </c>
      <c r="M947" s="14">
        <f>VLOOKUP($F947,类型描述及偏移量!$C:$H,2,FALSE)</f>
        <v>0.299999999999997</v>
      </c>
      <c r="N947" s="14" t="str">
        <f>VLOOKUP($F947,类型描述及偏移量!$C:$H,3,FALSE)</f>
        <v>离散</v>
      </c>
      <c r="O947" s="14" t="str">
        <f>VLOOKUP($F947,类型描述及偏移量!$C:$H,4,FALSE)</f>
        <v>None</v>
      </c>
      <c r="P947" s="14" t="str">
        <f>VLOOKUP($F947,类型描述及偏移量!$C:$H,5,FALSE)</f>
        <v>No</v>
      </c>
      <c r="Q947" s="14" t="str">
        <f>VLOOKUP($F947,类型描述及偏移量!$C:$H,6,FALSE)</f>
        <v>上限保护使能</v>
      </c>
    </row>
    <row r="948" hidden="1" spans="1:17">
      <c r="A948" s="12" t="s">
        <v>17</v>
      </c>
      <c r="B948" s="12" t="str">
        <f t="shared" si="220"/>
        <v>S6</v>
      </c>
      <c r="C948" s="12" t="str">
        <f t="shared" si="221"/>
        <v>LoProEN</v>
      </c>
      <c r="D948" s="12" t="str">
        <f t="shared" si="222"/>
        <v>BP_Value_var</v>
      </c>
      <c r="E948" s="13" t="str">
        <f t="shared" si="223"/>
        <v>CHP1_S6_BP_Value_var</v>
      </c>
      <c r="F948" s="14" t="str">
        <f t="shared" si="224"/>
        <v>BP_Value_var_LoProEN</v>
      </c>
      <c r="G948" s="10" t="str">
        <f t="shared" si="225"/>
        <v>CHP1_S6_LoProEN</v>
      </c>
      <c r="H948" s="10" t="str">
        <f>VLOOKUP(基本表格!E948,起始地址定义!A:D,4,FALSE)&amp;" "&amp;Q948</f>
        <v>1#刨片机主机轴承温度传感器1#  下限保护使能</v>
      </c>
      <c r="I948" s="10" t="str">
        <f t="shared" si="226"/>
        <v>DB1101,X250.4</v>
      </c>
      <c r="J948" s="13" t="str">
        <f>VLOOKUP(E948,起始地址定义!A:D,2,FALSE)</f>
        <v>DB1101</v>
      </c>
      <c r="K948" s="12" t="str">
        <f t="shared" si="227"/>
        <v>X250.4</v>
      </c>
      <c r="L948" s="13">
        <f>VLOOKUP(E948,起始地址定义!A:D,3,FALSE)</f>
        <v>250</v>
      </c>
      <c r="M948" s="14">
        <f>VLOOKUP($F948,类型描述及偏移量!$C:$H,2,FALSE)</f>
        <v>0.399999999999999</v>
      </c>
      <c r="N948" s="14" t="str">
        <f>VLOOKUP($F948,类型描述及偏移量!$C:$H,3,FALSE)</f>
        <v>离散</v>
      </c>
      <c r="O948" s="14" t="str">
        <f>VLOOKUP($F948,类型描述及偏移量!$C:$H,4,FALSE)</f>
        <v>None</v>
      </c>
      <c r="P948" s="14" t="str">
        <f>VLOOKUP($F948,类型描述及偏移量!$C:$H,5,FALSE)</f>
        <v>No</v>
      </c>
      <c r="Q948" s="14" t="str">
        <f>VLOOKUP($F948,类型描述及偏移量!$C:$H,6,FALSE)</f>
        <v>下限保护使能</v>
      </c>
    </row>
    <row r="949" hidden="1" spans="1:17">
      <c r="A949" s="12" t="s">
        <v>17</v>
      </c>
      <c r="B949" s="12" t="str">
        <f t="shared" si="220"/>
        <v>S6</v>
      </c>
      <c r="C949" s="12" t="str">
        <f t="shared" si="221"/>
        <v>HiALM</v>
      </c>
      <c r="D949" s="12" t="str">
        <f t="shared" si="222"/>
        <v>BP_Value_var</v>
      </c>
      <c r="E949" s="13" t="str">
        <f t="shared" si="223"/>
        <v>CHP1_S6_BP_Value_var</v>
      </c>
      <c r="F949" s="14" t="str">
        <f t="shared" si="224"/>
        <v>BP_Value_var_HiALM</v>
      </c>
      <c r="G949" s="10" t="str">
        <f t="shared" si="225"/>
        <v>CHP1_S6_HiALM</v>
      </c>
      <c r="H949" s="10" t="str">
        <f>VLOOKUP(基本表格!E949,起始地址定义!A:D,4,FALSE)&amp;" "&amp;Q949</f>
        <v>1#刨片机主机轴承温度传感器1#  上限报警</v>
      </c>
      <c r="I949" s="10" t="str">
        <f t="shared" si="226"/>
        <v>DB1101,X250.5</v>
      </c>
      <c r="J949" s="13" t="str">
        <f>VLOOKUP(E949,起始地址定义!A:D,2,FALSE)</f>
        <v>DB1101</v>
      </c>
      <c r="K949" s="12" t="str">
        <f t="shared" si="227"/>
        <v>X250.5</v>
      </c>
      <c r="L949" s="13">
        <f>VLOOKUP(E949,起始地址定义!A:D,3,FALSE)</f>
        <v>250</v>
      </c>
      <c r="M949" s="14">
        <f>VLOOKUP($F949,类型描述及偏移量!$C:$H,2,FALSE)</f>
        <v>0.5</v>
      </c>
      <c r="N949" s="14" t="str">
        <f>VLOOKUP($F949,类型描述及偏移量!$C:$H,3,FALSE)</f>
        <v>离散</v>
      </c>
      <c r="O949" s="14" t="str">
        <f>VLOOKUP($F949,类型描述及偏移量!$C:$H,4,FALSE)</f>
        <v>None</v>
      </c>
      <c r="P949" s="14" t="str">
        <f>VLOOKUP($F949,类型描述及偏移量!$C:$H,5,FALSE)</f>
        <v>Yes</v>
      </c>
      <c r="Q949" s="14" t="str">
        <f>VLOOKUP($F949,类型描述及偏移量!$C:$H,6,FALSE)</f>
        <v>上限报警</v>
      </c>
    </row>
    <row r="950" hidden="1" spans="1:17">
      <c r="A950" s="12" t="s">
        <v>17</v>
      </c>
      <c r="B950" s="12" t="str">
        <f t="shared" si="220"/>
        <v>S6</v>
      </c>
      <c r="C950" s="12" t="str">
        <f t="shared" si="221"/>
        <v>LoALM</v>
      </c>
      <c r="D950" s="12" t="str">
        <f t="shared" si="222"/>
        <v>BP_Value_var</v>
      </c>
      <c r="E950" s="13" t="str">
        <f t="shared" si="223"/>
        <v>CHP1_S6_BP_Value_var</v>
      </c>
      <c r="F950" s="14" t="str">
        <f t="shared" si="224"/>
        <v>BP_Value_var_LoALM</v>
      </c>
      <c r="G950" s="10" t="str">
        <f t="shared" si="225"/>
        <v>CHP1_S6_LoALM</v>
      </c>
      <c r="H950" s="10" t="str">
        <f>VLOOKUP(基本表格!E950,起始地址定义!A:D,4,FALSE)&amp;" "&amp;Q950</f>
        <v>1#刨片机主机轴承温度传感器1#  下限报警</v>
      </c>
      <c r="I950" s="10" t="str">
        <f t="shared" si="226"/>
        <v>DB1101,X250.6</v>
      </c>
      <c r="J950" s="13" t="str">
        <f>VLOOKUP(E950,起始地址定义!A:D,2,FALSE)</f>
        <v>DB1101</v>
      </c>
      <c r="K950" s="12" t="str">
        <f t="shared" si="227"/>
        <v>X250.6</v>
      </c>
      <c r="L950" s="13">
        <f>VLOOKUP(E950,起始地址定义!A:D,3,FALSE)</f>
        <v>250</v>
      </c>
      <c r="M950" s="14">
        <f>VLOOKUP($F950,类型描述及偏移量!$C:$H,2,FALSE)</f>
        <v>0.600000000000001</v>
      </c>
      <c r="N950" s="14" t="str">
        <f>VLOOKUP($F950,类型描述及偏移量!$C:$H,3,FALSE)</f>
        <v>离散</v>
      </c>
      <c r="O950" s="14" t="str">
        <f>VLOOKUP($F950,类型描述及偏移量!$C:$H,4,FALSE)</f>
        <v>None</v>
      </c>
      <c r="P950" s="14" t="str">
        <f>VLOOKUP($F950,类型描述及偏移量!$C:$H,5,FALSE)</f>
        <v>Yes</v>
      </c>
      <c r="Q950" s="14" t="str">
        <f>VLOOKUP($F950,类型描述及偏移量!$C:$H,6,FALSE)</f>
        <v>下限报警</v>
      </c>
    </row>
    <row r="951" hidden="1" spans="1:17">
      <c r="A951" s="12" t="s">
        <v>17</v>
      </c>
      <c r="B951" s="12" t="str">
        <f t="shared" si="220"/>
        <v>S6</v>
      </c>
      <c r="C951" s="12" t="str">
        <f t="shared" si="221"/>
        <v>HiHiALM</v>
      </c>
      <c r="D951" s="12" t="str">
        <f t="shared" si="222"/>
        <v>BP_Value_var</v>
      </c>
      <c r="E951" s="13" t="str">
        <f t="shared" si="223"/>
        <v>CHP1_S6_BP_Value_var</v>
      </c>
      <c r="F951" s="14" t="str">
        <f t="shared" si="224"/>
        <v>BP_Value_var_HiHiALM</v>
      </c>
      <c r="G951" s="10" t="str">
        <f t="shared" si="225"/>
        <v>CHP1_S6_HiHiALM</v>
      </c>
      <c r="H951" s="10" t="str">
        <f>VLOOKUP(基本表格!E951,起始地址定义!A:D,4,FALSE)&amp;" "&amp;Q951</f>
        <v>1#刨片机主机轴承温度传感器1#  上上限报警</v>
      </c>
      <c r="I951" s="10" t="str">
        <f t="shared" si="226"/>
        <v>DB1101,X250.7</v>
      </c>
      <c r="J951" s="13" t="str">
        <f>VLOOKUP(E951,起始地址定义!A:D,2,FALSE)</f>
        <v>DB1101</v>
      </c>
      <c r="K951" s="12" t="str">
        <f t="shared" si="227"/>
        <v>X250.7</v>
      </c>
      <c r="L951" s="13">
        <f>VLOOKUP(E951,起始地址定义!A:D,3,FALSE)</f>
        <v>250</v>
      </c>
      <c r="M951" s="14">
        <f>VLOOKUP($F951,类型描述及偏移量!$C:$H,2,FALSE)</f>
        <v>0.700000000000003</v>
      </c>
      <c r="N951" s="14" t="str">
        <f>VLOOKUP($F951,类型描述及偏移量!$C:$H,3,FALSE)</f>
        <v>离散</v>
      </c>
      <c r="O951" s="14" t="str">
        <f>VLOOKUP($F951,类型描述及偏移量!$C:$H,4,FALSE)</f>
        <v>On</v>
      </c>
      <c r="P951" s="14" t="str">
        <f>VLOOKUP($F951,类型描述及偏移量!$C:$H,5,FALSE)</f>
        <v>Yes</v>
      </c>
      <c r="Q951" s="14" t="str">
        <f>VLOOKUP($F951,类型描述及偏移量!$C:$H,6,FALSE)</f>
        <v>上上限报警</v>
      </c>
    </row>
    <row r="952" hidden="1" spans="1:17">
      <c r="A952" s="12" t="s">
        <v>17</v>
      </c>
      <c r="B952" s="12" t="str">
        <f t="shared" si="220"/>
        <v>S6</v>
      </c>
      <c r="C952" s="12" t="str">
        <f t="shared" si="221"/>
        <v>LoLoALM</v>
      </c>
      <c r="D952" s="12" t="str">
        <f t="shared" si="222"/>
        <v>BP_Value_var</v>
      </c>
      <c r="E952" s="13" t="str">
        <f t="shared" si="223"/>
        <v>CHP1_S6_BP_Value_var</v>
      </c>
      <c r="F952" s="14" t="str">
        <f t="shared" si="224"/>
        <v>BP_Value_var_LoLoALM</v>
      </c>
      <c r="G952" s="10" t="str">
        <f t="shared" si="225"/>
        <v>CHP1_S6_LoLoALM</v>
      </c>
      <c r="H952" s="10" t="str">
        <f>VLOOKUP(基本表格!E952,起始地址定义!A:D,4,FALSE)&amp;" "&amp;Q952</f>
        <v>1#刨片机主机轴承温度传感器1#  下下限报警</v>
      </c>
      <c r="I952" s="10" t="str">
        <f t="shared" si="226"/>
        <v>DB1101,X251.0</v>
      </c>
      <c r="J952" s="13" t="str">
        <f>VLOOKUP(E952,起始地址定义!A:D,2,FALSE)</f>
        <v>DB1101</v>
      </c>
      <c r="K952" s="12" t="str">
        <f t="shared" si="227"/>
        <v>X251.0</v>
      </c>
      <c r="L952" s="13">
        <f>VLOOKUP(E952,起始地址定义!A:D,3,FALSE)</f>
        <v>250</v>
      </c>
      <c r="M952" s="14">
        <f>VLOOKUP($F952,类型描述及偏移量!$C:$H,2,FALSE)</f>
        <v>1</v>
      </c>
      <c r="N952" s="14" t="str">
        <f>VLOOKUP($F952,类型描述及偏移量!$C:$H,3,FALSE)</f>
        <v>离散</v>
      </c>
      <c r="O952" s="14" t="str">
        <f>VLOOKUP($F952,类型描述及偏移量!$C:$H,4,FALSE)</f>
        <v>On</v>
      </c>
      <c r="P952" s="14" t="str">
        <f>VLOOKUP($F952,类型描述及偏移量!$C:$H,5,FALSE)</f>
        <v>Yes</v>
      </c>
      <c r="Q952" s="14" t="str">
        <f>VLOOKUP($F952,类型描述及偏移量!$C:$H,6,FALSE)</f>
        <v>下下限报警</v>
      </c>
    </row>
    <row r="953" hidden="1" spans="1:17">
      <c r="A953" s="12" t="s">
        <v>17</v>
      </c>
      <c r="B953" s="12" t="str">
        <f t="shared" si="220"/>
        <v>S6</v>
      </c>
      <c r="C953" s="12" t="str">
        <f t="shared" si="221"/>
        <v>LimALM</v>
      </c>
      <c r="D953" s="12" t="str">
        <f t="shared" si="222"/>
        <v>BP_Value_var</v>
      </c>
      <c r="E953" s="13" t="str">
        <f t="shared" si="223"/>
        <v>CHP1_S6_BP_Value_var</v>
      </c>
      <c r="F953" s="14" t="str">
        <f t="shared" si="224"/>
        <v>BP_Value_var_LimALM</v>
      </c>
      <c r="G953" s="10" t="str">
        <f t="shared" si="225"/>
        <v>CHP1_S6_LimALM</v>
      </c>
      <c r="H953" s="10" t="str">
        <f>VLOOKUP(基本表格!E953,起始地址定义!A:D,4,FALSE)&amp;" "&amp;Q953</f>
        <v>1#刨片机主机轴承温度传感器1#  极限报警</v>
      </c>
      <c r="I953" s="10" t="str">
        <f t="shared" si="226"/>
        <v>DB1101,X251.1</v>
      </c>
      <c r="J953" s="13" t="str">
        <f>VLOOKUP(E953,起始地址定义!A:D,2,FALSE)</f>
        <v>DB1101</v>
      </c>
      <c r="K953" s="12" t="str">
        <f t="shared" si="227"/>
        <v>X251.1</v>
      </c>
      <c r="L953" s="13">
        <f>VLOOKUP(E953,起始地址定义!A:D,3,FALSE)</f>
        <v>250</v>
      </c>
      <c r="M953" s="14">
        <f>VLOOKUP($F953,类型描述及偏移量!$C:$H,2,FALSE)</f>
        <v>1.1</v>
      </c>
      <c r="N953" s="14" t="str">
        <f>VLOOKUP($F953,类型描述及偏移量!$C:$H,3,FALSE)</f>
        <v>离散</v>
      </c>
      <c r="O953" s="14" t="str">
        <f>VLOOKUP($F953,类型描述及偏移量!$C:$H,4,FALSE)</f>
        <v>On</v>
      </c>
      <c r="P953" s="14" t="str">
        <f>VLOOKUP($F953,类型描述及偏移量!$C:$H,5,FALSE)</f>
        <v>Yes</v>
      </c>
      <c r="Q953" s="14" t="str">
        <f>VLOOKUP($F953,类型描述及偏移量!$C:$H,6,FALSE)</f>
        <v>极限报警</v>
      </c>
    </row>
    <row r="954" hidden="1" spans="1:17">
      <c r="A954" s="12" t="s">
        <v>17</v>
      </c>
      <c r="B954" s="12" t="str">
        <f t="shared" si="220"/>
        <v>S6</v>
      </c>
      <c r="C954" s="12" t="str">
        <f t="shared" si="221"/>
        <v>LostALM</v>
      </c>
      <c r="D954" s="12" t="str">
        <f t="shared" si="222"/>
        <v>BP_Value_var</v>
      </c>
      <c r="E954" s="13" t="str">
        <f t="shared" si="223"/>
        <v>CHP1_S6_BP_Value_var</v>
      </c>
      <c r="F954" s="14" t="str">
        <f t="shared" si="224"/>
        <v>BP_Value_var_LostALM</v>
      </c>
      <c r="G954" s="10" t="str">
        <f t="shared" si="225"/>
        <v>CHP1_S6_LostALM</v>
      </c>
      <c r="H954" s="10" t="str">
        <f>VLOOKUP(基本表格!E954,起始地址定义!A:D,4,FALSE)&amp;" "&amp;Q954</f>
        <v>1#刨片机主机轴承温度传感器1#  传感器断线报警</v>
      </c>
      <c r="I954" s="10" t="str">
        <f t="shared" si="226"/>
        <v>DB1101,X251.2</v>
      </c>
      <c r="J954" s="13" t="str">
        <f>VLOOKUP(E954,起始地址定义!A:D,2,FALSE)</f>
        <v>DB1101</v>
      </c>
      <c r="K954" s="12" t="str">
        <f t="shared" si="227"/>
        <v>X251.2</v>
      </c>
      <c r="L954" s="13">
        <f>VLOOKUP(E954,起始地址定义!A:D,3,FALSE)</f>
        <v>250</v>
      </c>
      <c r="M954" s="14">
        <f>VLOOKUP($F954,类型描述及偏移量!$C:$H,2,FALSE)</f>
        <v>1.2</v>
      </c>
      <c r="N954" s="14" t="str">
        <f>VLOOKUP($F954,类型描述及偏移量!$C:$H,3,FALSE)</f>
        <v>离散</v>
      </c>
      <c r="O954" s="14" t="str">
        <f>VLOOKUP($F954,类型描述及偏移量!$C:$H,4,FALSE)</f>
        <v>On</v>
      </c>
      <c r="P954" s="14" t="str">
        <f>VLOOKUP($F954,类型描述及偏移量!$C:$H,5,FALSE)</f>
        <v>Yes</v>
      </c>
      <c r="Q954" s="14" t="str">
        <f>VLOOKUP($F954,类型描述及偏移量!$C:$H,6,FALSE)</f>
        <v>传感器断线报警</v>
      </c>
    </row>
    <row r="955" hidden="1" spans="1:17">
      <c r="A955" s="12" t="s">
        <v>17</v>
      </c>
      <c r="B955" s="12" t="str">
        <f t="shared" si="220"/>
        <v>S6</v>
      </c>
      <c r="C955" s="12" t="str">
        <f t="shared" si="221"/>
        <v>Code</v>
      </c>
      <c r="D955" s="12" t="str">
        <f t="shared" si="222"/>
        <v>BP_Value_var</v>
      </c>
      <c r="E955" s="13" t="str">
        <f t="shared" si="223"/>
        <v>CHP1_S6_BP_Value_var</v>
      </c>
      <c r="F955" s="14" t="str">
        <f t="shared" si="224"/>
        <v>BP_Value_var_Code</v>
      </c>
      <c r="G955" s="10" t="str">
        <f t="shared" si="225"/>
        <v>CHP1_S6_Code</v>
      </c>
      <c r="H955" s="10" t="str">
        <f>VLOOKUP(基本表格!E955,起始地址定义!A:D,4,FALSE)&amp;" "&amp;Q955</f>
        <v>1#刨片机主机轴承温度传感器1#  实际内码</v>
      </c>
      <c r="I955" s="10" t="str">
        <f t="shared" si="226"/>
        <v>DB1101,INT252</v>
      </c>
      <c r="J955" s="13" t="str">
        <f>VLOOKUP(E955,起始地址定义!A:D,2,FALSE)</f>
        <v>DB1101</v>
      </c>
      <c r="K955" s="12" t="str">
        <f t="shared" si="227"/>
        <v>INT252</v>
      </c>
      <c r="L955" s="13">
        <f>VLOOKUP(E955,起始地址定义!A:D,3,FALSE)</f>
        <v>250</v>
      </c>
      <c r="M955" s="14">
        <f>VLOOKUP($F955,类型描述及偏移量!$C:$H,2,FALSE)</f>
        <v>2</v>
      </c>
      <c r="N955" s="14" t="str">
        <f>VLOOKUP($F955,类型描述及偏移量!$C:$H,3,FALSE)</f>
        <v>整型</v>
      </c>
      <c r="O955" s="14" t="str">
        <f>VLOOKUP($F955,类型描述及偏移量!$C:$H,4,FALSE)</f>
        <v>None</v>
      </c>
      <c r="P955" s="14" t="str">
        <f>VLOOKUP($F955,类型描述及偏移量!$C:$H,5,FALSE)</f>
        <v>Yes</v>
      </c>
      <c r="Q955" s="14" t="str">
        <f>VLOOKUP($F955,类型描述及偏移量!$C:$H,6,FALSE)</f>
        <v>实际内码</v>
      </c>
    </row>
    <row r="956" hidden="1" spans="1:17">
      <c r="A956" s="12" t="s">
        <v>17</v>
      </c>
      <c r="B956" s="12" t="str">
        <f t="shared" si="220"/>
        <v>S6</v>
      </c>
      <c r="C956" s="12" t="str">
        <f t="shared" si="221"/>
        <v>Value</v>
      </c>
      <c r="D956" s="12" t="str">
        <f t="shared" si="222"/>
        <v>BP_Value_var</v>
      </c>
      <c r="E956" s="13" t="str">
        <f t="shared" si="223"/>
        <v>CHP1_S6_BP_Value_var</v>
      </c>
      <c r="F956" s="14" t="str">
        <f t="shared" si="224"/>
        <v>BP_Value_var_Value</v>
      </c>
      <c r="G956" s="10" t="str">
        <f t="shared" si="225"/>
        <v>CHP1_S6_Value</v>
      </c>
      <c r="H956" s="10" t="str">
        <f>VLOOKUP(基本表格!E956,起始地址定义!A:D,4,FALSE)&amp;" "&amp;Q956</f>
        <v>1#刨片机主机轴承温度传感器1#  实际值</v>
      </c>
      <c r="I956" s="10" t="str">
        <f t="shared" si="226"/>
        <v>DB1101,REAL256</v>
      </c>
      <c r="J956" s="13" t="str">
        <f>VLOOKUP(E956,起始地址定义!A:D,2,FALSE)</f>
        <v>DB1101</v>
      </c>
      <c r="K956" s="12" t="str">
        <f t="shared" si="227"/>
        <v>REAL256</v>
      </c>
      <c r="L956" s="13">
        <f>VLOOKUP(E956,起始地址定义!A:D,3,FALSE)</f>
        <v>250</v>
      </c>
      <c r="M956" s="14">
        <f>VLOOKUP($F956,类型描述及偏移量!$C:$H,2,FALSE)</f>
        <v>6</v>
      </c>
      <c r="N956" s="14" t="str">
        <f>VLOOKUP($F956,类型描述及偏移量!$C:$H,3,FALSE)</f>
        <v>实型</v>
      </c>
      <c r="O956" s="14" t="str">
        <f>VLOOKUP($F956,类型描述及偏移量!$C:$H,4,FALSE)</f>
        <v>None</v>
      </c>
      <c r="P956" s="14" t="str">
        <f>VLOOKUP($F956,类型描述及偏移量!$C:$H,5,FALSE)</f>
        <v>Yes</v>
      </c>
      <c r="Q956" s="14" t="str">
        <f>VLOOKUP($F956,类型描述及偏移量!$C:$H,6,FALSE)</f>
        <v>实际值</v>
      </c>
    </row>
    <row r="957" hidden="1" spans="1:17">
      <c r="A957" s="12" t="s">
        <v>17</v>
      </c>
      <c r="B957" s="12" t="str">
        <f t="shared" si="220"/>
        <v>S6</v>
      </c>
      <c r="C957" s="12" t="str">
        <f t="shared" si="221"/>
        <v>Range</v>
      </c>
      <c r="D957" s="12" t="str">
        <f t="shared" si="222"/>
        <v>BP_Value_var</v>
      </c>
      <c r="E957" s="13" t="str">
        <f t="shared" si="223"/>
        <v>CHP1_S6_BP_Value_var</v>
      </c>
      <c r="F957" s="14" t="str">
        <f t="shared" si="224"/>
        <v>BP_Value_var_Range</v>
      </c>
      <c r="G957" s="10" t="str">
        <f t="shared" si="225"/>
        <v>CHP1_S6_Range</v>
      </c>
      <c r="H957" s="10" t="str">
        <f>VLOOKUP(基本表格!E957,起始地址定义!A:D,4,FALSE)&amp;" "&amp;Q957</f>
        <v>1#刨片机主机轴承温度传感器1#  量程</v>
      </c>
      <c r="I957" s="10" t="str">
        <f t="shared" si="226"/>
        <v>DB1101,REAL260</v>
      </c>
      <c r="J957" s="13" t="str">
        <f>VLOOKUP(E957,起始地址定义!A:D,2,FALSE)</f>
        <v>DB1101</v>
      </c>
      <c r="K957" s="12" t="str">
        <f t="shared" si="227"/>
        <v>REAL260</v>
      </c>
      <c r="L957" s="13">
        <f>VLOOKUP(E957,起始地址定义!A:D,3,FALSE)</f>
        <v>250</v>
      </c>
      <c r="M957" s="14">
        <f>VLOOKUP($F957,类型描述及偏移量!$C:$H,2,FALSE)</f>
        <v>10</v>
      </c>
      <c r="N957" s="14" t="str">
        <f>VLOOKUP($F957,类型描述及偏移量!$C:$H,3,FALSE)</f>
        <v>实型</v>
      </c>
      <c r="O957" s="14" t="str">
        <f>VLOOKUP($F957,类型描述及偏移量!$C:$H,4,FALSE)</f>
        <v>None</v>
      </c>
      <c r="P957" s="14" t="str">
        <f>VLOOKUP($F957,类型描述及偏移量!$C:$H,5,FALSE)</f>
        <v>No</v>
      </c>
      <c r="Q957" s="14" t="str">
        <f>VLOOKUP($F957,类型描述及偏移量!$C:$H,6,FALSE)</f>
        <v>量程</v>
      </c>
    </row>
    <row r="958" hidden="1" spans="1:17">
      <c r="A958" s="12" t="s">
        <v>17</v>
      </c>
      <c r="B958" s="12" t="str">
        <f t="shared" si="220"/>
        <v>S6</v>
      </c>
      <c r="C958" s="12" t="str">
        <f t="shared" si="221"/>
        <v>Hi</v>
      </c>
      <c r="D958" s="12" t="str">
        <f t="shared" si="222"/>
        <v>BP_Value_var</v>
      </c>
      <c r="E958" s="13" t="str">
        <f t="shared" si="223"/>
        <v>CHP1_S6_BP_Value_var</v>
      </c>
      <c r="F958" s="14" t="str">
        <f t="shared" si="224"/>
        <v>BP_Value_var_Hi</v>
      </c>
      <c r="G958" s="10" t="str">
        <f t="shared" si="225"/>
        <v>CHP1_S6_Hi</v>
      </c>
      <c r="H958" s="10" t="str">
        <f>VLOOKUP(基本表格!E958,起始地址定义!A:D,4,FALSE)&amp;" "&amp;Q958</f>
        <v>1#刨片机主机轴承温度传感器1#  上限值</v>
      </c>
      <c r="I958" s="10" t="str">
        <f t="shared" si="226"/>
        <v>DB1101,REAL264</v>
      </c>
      <c r="J958" s="13" t="str">
        <f>VLOOKUP(E958,起始地址定义!A:D,2,FALSE)</f>
        <v>DB1101</v>
      </c>
      <c r="K958" s="12" t="str">
        <f t="shared" si="227"/>
        <v>REAL264</v>
      </c>
      <c r="L958" s="13">
        <f>VLOOKUP(E958,起始地址定义!A:D,3,FALSE)</f>
        <v>250</v>
      </c>
      <c r="M958" s="14">
        <f>VLOOKUP($F958,类型描述及偏移量!$C:$H,2,FALSE)</f>
        <v>14</v>
      </c>
      <c r="N958" s="14" t="str">
        <f>VLOOKUP($F958,类型描述及偏移量!$C:$H,3,FALSE)</f>
        <v>实型</v>
      </c>
      <c r="O958" s="14" t="str">
        <f>VLOOKUP($F958,类型描述及偏移量!$C:$H,4,FALSE)</f>
        <v>None</v>
      </c>
      <c r="P958" s="14" t="str">
        <f>VLOOKUP($F958,类型描述及偏移量!$C:$H,5,FALSE)</f>
        <v>No</v>
      </c>
      <c r="Q958" s="14" t="str">
        <f>VLOOKUP($F958,类型描述及偏移量!$C:$H,6,FALSE)</f>
        <v>上限值</v>
      </c>
    </row>
    <row r="959" hidden="1" spans="1:17">
      <c r="A959" s="12" t="s">
        <v>17</v>
      </c>
      <c r="B959" s="12" t="str">
        <f t="shared" si="220"/>
        <v>S6</v>
      </c>
      <c r="C959" s="12" t="str">
        <f t="shared" si="221"/>
        <v>Lo</v>
      </c>
      <c r="D959" s="12" t="str">
        <f t="shared" si="222"/>
        <v>BP_Value_var</v>
      </c>
      <c r="E959" s="13" t="str">
        <f t="shared" si="223"/>
        <v>CHP1_S6_BP_Value_var</v>
      </c>
      <c r="F959" s="14" t="str">
        <f t="shared" si="224"/>
        <v>BP_Value_var_Lo</v>
      </c>
      <c r="G959" s="10" t="str">
        <f t="shared" si="225"/>
        <v>CHP1_S6_Lo</v>
      </c>
      <c r="H959" s="10" t="str">
        <f>VLOOKUP(基本表格!E959,起始地址定义!A:D,4,FALSE)&amp;" "&amp;Q959</f>
        <v>1#刨片机主机轴承温度传感器1#  下限值</v>
      </c>
      <c r="I959" s="10" t="str">
        <f t="shared" si="226"/>
        <v>DB1101,REAL268</v>
      </c>
      <c r="J959" s="13" t="str">
        <f>VLOOKUP(E959,起始地址定义!A:D,2,FALSE)</f>
        <v>DB1101</v>
      </c>
      <c r="K959" s="12" t="str">
        <f t="shared" si="227"/>
        <v>REAL268</v>
      </c>
      <c r="L959" s="13">
        <f>VLOOKUP(E959,起始地址定义!A:D,3,FALSE)</f>
        <v>250</v>
      </c>
      <c r="M959" s="14">
        <f>VLOOKUP($F959,类型描述及偏移量!$C:$H,2,FALSE)</f>
        <v>18</v>
      </c>
      <c r="N959" s="14" t="str">
        <f>VLOOKUP($F959,类型描述及偏移量!$C:$H,3,FALSE)</f>
        <v>实型</v>
      </c>
      <c r="O959" s="14" t="str">
        <f>VLOOKUP($F959,类型描述及偏移量!$C:$H,4,FALSE)</f>
        <v>None</v>
      </c>
      <c r="P959" s="14" t="str">
        <f>VLOOKUP($F959,类型描述及偏移量!$C:$H,5,FALSE)</f>
        <v>No</v>
      </c>
      <c r="Q959" s="14" t="str">
        <f>VLOOKUP($F959,类型描述及偏移量!$C:$H,6,FALSE)</f>
        <v>下限值</v>
      </c>
    </row>
    <row r="960" hidden="1" spans="1:17">
      <c r="A960" s="12" t="s">
        <v>17</v>
      </c>
      <c r="B960" s="12" t="str">
        <f t="shared" si="220"/>
        <v>S6</v>
      </c>
      <c r="C960" s="12" t="str">
        <f t="shared" si="221"/>
        <v>HiHi</v>
      </c>
      <c r="D960" s="12" t="str">
        <f t="shared" si="222"/>
        <v>BP_Value_var</v>
      </c>
      <c r="E960" s="13" t="str">
        <f t="shared" si="223"/>
        <v>CHP1_S6_BP_Value_var</v>
      </c>
      <c r="F960" s="14" t="str">
        <f t="shared" si="224"/>
        <v>BP_Value_var_HiHi</v>
      </c>
      <c r="G960" s="10" t="str">
        <f t="shared" si="225"/>
        <v>CHP1_S6_HiHi</v>
      </c>
      <c r="H960" s="10" t="str">
        <f>VLOOKUP(基本表格!E960,起始地址定义!A:D,4,FALSE)&amp;" "&amp;Q960</f>
        <v>1#刨片机主机轴承温度传感器1#  上上限值</v>
      </c>
      <c r="I960" s="10" t="str">
        <f t="shared" si="226"/>
        <v>DB1101,REAL272</v>
      </c>
      <c r="J960" s="13" t="str">
        <f>VLOOKUP(E960,起始地址定义!A:D,2,FALSE)</f>
        <v>DB1101</v>
      </c>
      <c r="K960" s="12" t="str">
        <f t="shared" si="227"/>
        <v>REAL272</v>
      </c>
      <c r="L960" s="13">
        <f>VLOOKUP(E960,起始地址定义!A:D,3,FALSE)</f>
        <v>250</v>
      </c>
      <c r="M960" s="14">
        <f>VLOOKUP($F960,类型描述及偏移量!$C:$H,2,FALSE)</f>
        <v>22</v>
      </c>
      <c r="N960" s="14" t="str">
        <f>VLOOKUP($F960,类型描述及偏移量!$C:$H,3,FALSE)</f>
        <v>实型</v>
      </c>
      <c r="O960" s="14" t="str">
        <f>VLOOKUP($F960,类型描述及偏移量!$C:$H,4,FALSE)</f>
        <v>None</v>
      </c>
      <c r="P960" s="14" t="str">
        <f>VLOOKUP($F960,类型描述及偏移量!$C:$H,5,FALSE)</f>
        <v>No</v>
      </c>
      <c r="Q960" s="14" t="str">
        <f>VLOOKUP($F960,类型描述及偏移量!$C:$H,6,FALSE)</f>
        <v>上上限值</v>
      </c>
    </row>
    <row r="961" hidden="1" spans="1:17">
      <c r="A961" s="12" t="s">
        <v>17</v>
      </c>
      <c r="B961" s="12" t="str">
        <f t="shared" si="220"/>
        <v>S6</v>
      </c>
      <c r="C961" s="12" t="str">
        <f t="shared" si="221"/>
        <v>LoLo</v>
      </c>
      <c r="D961" s="12" t="str">
        <f t="shared" si="222"/>
        <v>BP_Value_var</v>
      </c>
      <c r="E961" s="13" t="str">
        <f t="shared" si="223"/>
        <v>CHP1_S6_BP_Value_var</v>
      </c>
      <c r="F961" s="14" t="str">
        <f t="shared" si="224"/>
        <v>BP_Value_var_LoLo</v>
      </c>
      <c r="G961" s="10" t="str">
        <f t="shared" si="225"/>
        <v>CHP1_S6_LoLo</v>
      </c>
      <c r="H961" s="10" t="str">
        <f>VLOOKUP(基本表格!E961,起始地址定义!A:D,4,FALSE)&amp;" "&amp;Q961</f>
        <v>1#刨片机主机轴承温度传感器1#  下下限值</v>
      </c>
      <c r="I961" s="10" t="str">
        <f t="shared" si="226"/>
        <v>DB1101,REAL276</v>
      </c>
      <c r="J961" s="13" t="str">
        <f>VLOOKUP(E961,起始地址定义!A:D,2,FALSE)</f>
        <v>DB1101</v>
      </c>
      <c r="K961" s="12" t="str">
        <f t="shared" si="227"/>
        <v>REAL276</v>
      </c>
      <c r="L961" s="13">
        <f>VLOOKUP(E961,起始地址定义!A:D,3,FALSE)</f>
        <v>250</v>
      </c>
      <c r="M961" s="14">
        <f>VLOOKUP($F961,类型描述及偏移量!$C:$H,2,FALSE)</f>
        <v>26</v>
      </c>
      <c r="N961" s="14" t="str">
        <f>VLOOKUP($F961,类型描述及偏移量!$C:$H,3,FALSE)</f>
        <v>实型</v>
      </c>
      <c r="O961" s="14" t="str">
        <f>VLOOKUP($F961,类型描述及偏移量!$C:$H,4,FALSE)</f>
        <v>None</v>
      </c>
      <c r="P961" s="14" t="str">
        <f>VLOOKUP($F961,类型描述及偏移量!$C:$H,5,FALSE)</f>
        <v>No</v>
      </c>
      <c r="Q961" s="14" t="str">
        <f>VLOOKUP($F961,类型描述及偏移量!$C:$H,6,FALSE)</f>
        <v>下下限值</v>
      </c>
    </row>
    <row r="962" hidden="1" spans="1:17">
      <c r="A962" s="12" t="s">
        <v>17</v>
      </c>
      <c r="B962" s="12" t="str">
        <f t="shared" si="220"/>
        <v>S7</v>
      </c>
      <c r="C962" s="12" t="str">
        <f t="shared" si="221"/>
        <v>HiProEN</v>
      </c>
      <c r="D962" s="12" t="str">
        <f t="shared" si="222"/>
        <v>BP_Value_var</v>
      </c>
      <c r="E962" s="13" t="str">
        <f t="shared" si="223"/>
        <v>CHP1_S7_BP_Value_var</v>
      </c>
      <c r="F962" s="14" t="str">
        <f t="shared" si="224"/>
        <v>BP_Value_var_HiProEN</v>
      </c>
      <c r="G962" s="10" t="str">
        <f t="shared" si="225"/>
        <v>CHP1_S7_HiProEN</v>
      </c>
      <c r="H962" s="10" t="str">
        <f>VLOOKUP(基本表格!E962,起始地址定义!A:D,4,FALSE)&amp;" "&amp;Q962</f>
        <v>1#刨片机主机轴承温度传感器2#  上限保护使能</v>
      </c>
      <c r="I962" s="10" t="str">
        <f t="shared" si="226"/>
        <v>DB1101,X300.3</v>
      </c>
      <c r="J962" s="13" t="str">
        <f>VLOOKUP(E962,起始地址定义!A:D,2,FALSE)</f>
        <v>DB1101</v>
      </c>
      <c r="K962" s="12" t="str">
        <f t="shared" si="227"/>
        <v>X300.3</v>
      </c>
      <c r="L962" s="13">
        <f>VLOOKUP(E962,起始地址定义!A:D,3,FALSE)</f>
        <v>300</v>
      </c>
      <c r="M962" s="14">
        <f>VLOOKUP($F962,类型描述及偏移量!$C:$H,2,FALSE)</f>
        <v>0.299999999999997</v>
      </c>
      <c r="N962" s="14" t="str">
        <f>VLOOKUP($F962,类型描述及偏移量!$C:$H,3,FALSE)</f>
        <v>离散</v>
      </c>
      <c r="O962" s="14" t="str">
        <f>VLOOKUP($F962,类型描述及偏移量!$C:$H,4,FALSE)</f>
        <v>None</v>
      </c>
      <c r="P962" s="14" t="str">
        <f>VLOOKUP($F962,类型描述及偏移量!$C:$H,5,FALSE)</f>
        <v>No</v>
      </c>
      <c r="Q962" s="14" t="str">
        <f>VLOOKUP($F962,类型描述及偏移量!$C:$H,6,FALSE)</f>
        <v>上限保护使能</v>
      </c>
    </row>
    <row r="963" hidden="1" spans="1:17">
      <c r="A963" s="12" t="s">
        <v>17</v>
      </c>
      <c r="B963" s="12" t="str">
        <f t="shared" si="220"/>
        <v>S7</v>
      </c>
      <c r="C963" s="12" t="str">
        <f t="shared" si="221"/>
        <v>LoProEN</v>
      </c>
      <c r="D963" s="12" t="str">
        <f t="shared" si="222"/>
        <v>BP_Value_var</v>
      </c>
      <c r="E963" s="13" t="str">
        <f t="shared" si="223"/>
        <v>CHP1_S7_BP_Value_var</v>
      </c>
      <c r="F963" s="14" t="str">
        <f t="shared" si="224"/>
        <v>BP_Value_var_LoProEN</v>
      </c>
      <c r="G963" s="10" t="str">
        <f t="shared" si="225"/>
        <v>CHP1_S7_LoProEN</v>
      </c>
      <c r="H963" s="10" t="str">
        <f>VLOOKUP(基本表格!E963,起始地址定义!A:D,4,FALSE)&amp;" "&amp;Q963</f>
        <v>1#刨片机主机轴承温度传感器2#  下限保护使能</v>
      </c>
      <c r="I963" s="10" t="str">
        <f t="shared" si="226"/>
        <v>DB1101,X300.4</v>
      </c>
      <c r="J963" s="13" t="str">
        <f>VLOOKUP(E963,起始地址定义!A:D,2,FALSE)</f>
        <v>DB1101</v>
      </c>
      <c r="K963" s="12" t="str">
        <f t="shared" si="227"/>
        <v>X300.4</v>
      </c>
      <c r="L963" s="13">
        <f>VLOOKUP(E963,起始地址定义!A:D,3,FALSE)</f>
        <v>300</v>
      </c>
      <c r="M963" s="14">
        <f>VLOOKUP($F963,类型描述及偏移量!$C:$H,2,FALSE)</f>
        <v>0.399999999999999</v>
      </c>
      <c r="N963" s="14" t="str">
        <f>VLOOKUP($F963,类型描述及偏移量!$C:$H,3,FALSE)</f>
        <v>离散</v>
      </c>
      <c r="O963" s="14" t="str">
        <f>VLOOKUP($F963,类型描述及偏移量!$C:$H,4,FALSE)</f>
        <v>None</v>
      </c>
      <c r="P963" s="14" t="str">
        <f>VLOOKUP($F963,类型描述及偏移量!$C:$H,5,FALSE)</f>
        <v>No</v>
      </c>
      <c r="Q963" s="14" t="str">
        <f>VLOOKUP($F963,类型描述及偏移量!$C:$H,6,FALSE)</f>
        <v>下限保护使能</v>
      </c>
    </row>
    <row r="964" hidden="1" spans="1:17">
      <c r="A964" s="12" t="s">
        <v>17</v>
      </c>
      <c r="B964" s="12" t="str">
        <f t="shared" si="220"/>
        <v>S7</v>
      </c>
      <c r="C964" s="12" t="str">
        <f t="shared" si="221"/>
        <v>HiALM</v>
      </c>
      <c r="D964" s="12" t="str">
        <f t="shared" si="222"/>
        <v>BP_Value_var</v>
      </c>
      <c r="E964" s="13" t="str">
        <f t="shared" si="223"/>
        <v>CHP1_S7_BP_Value_var</v>
      </c>
      <c r="F964" s="14" t="str">
        <f t="shared" si="224"/>
        <v>BP_Value_var_HiALM</v>
      </c>
      <c r="G964" s="10" t="str">
        <f t="shared" si="225"/>
        <v>CHP1_S7_HiALM</v>
      </c>
      <c r="H964" s="10" t="str">
        <f>VLOOKUP(基本表格!E964,起始地址定义!A:D,4,FALSE)&amp;" "&amp;Q964</f>
        <v>1#刨片机主机轴承温度传感器2#  上限报警</v>
      </c>
      <c r="I964" s="10" t="str">
        <f t="shared" si="226"/>
        <v>DB1101,X300.5</v>
      </c>
      <c r="J964" s="13" t="str">
        <f>VLOOKUP(E964,起始地址定义!A:D,2,FALSE)</f>
        <v>DB1101</v>
      </c>
      <c r="K964" s="12" t="str">
        <f t="shared" si="227"/>
        <v>X300.5</v>
      </c>
      <c r="L964" s="13">
        <f>VLOOKUP(E964,起始地址定义!A:D,3,FALSE)</f>
        <v>300</v>
      </c>
      <c r="M964" s="14">
        <f>VLOOKUP($F964,类型描述及偏移量!$C:$H,2,FALSE)</f>
        <v>0.5</v>
      </c>
      <c r="N964" s="14" t="str">
        <f>VLOOKUP($F964,类型描述及偏移量!$C:$H,3,FALSE)</f>
        <v>离散</v>
      </c>
      <c r="O964" s="14" t="str">
        <f>VLOOKUP($F964,类型描述及偏移量!$C:$H,4,FALSE)</f>
        <v>None</v>
      </c>
      <c r="P964" s="14" t="str">
        <f>VLOOKUP($F964,类型描述及偏移量!$C:$H,5,FALSE)</f>
        <v>Yes</v>
      </c>
      <c r="Q964" s="14" t="str">
        <f>VLOOKUP($F964,类型描述及偏移量!$C:$H,6,FALSE)</f>
        <v>上限报警</v>
      </c>
    </row>
    <row r="965" hidden="1" spans="1:17">
      <c r="A965" s="12" t="s">
        <v>17</v>
      </c>
      <c r="B965" s="12" t="str">
        <f t="shared" si="220"/>
        <v>S7</v>
      </c>
      <c r="C965" s="12" t="str">
        <f t="shared" si="221"/>
        <v>LoALM</v>
      </c>
      <c r="D965" s="12" t="str">
        <f t="shared" si="222"/>
        <v>BP_Value_var</v>
      </c>
      <c r="E965" s="13" t="str">
        <f t="shared" si="223"/>
        <v>CHP1_S7_BP_Value_var</v>
      </c>
      <c r="F965" s="14" t="str">
        <f t="shared" si="224"/>
        <v>BP_Value_var_LoALM</v>
      </c>
      <c r="G965" s="10" t="str">
        <f t="shared" si="225"/>
        <v>CHP1_S7_LoALM</v>
      </c>
      <c r="H965" s="10" t="str">
        <f>VLOOKUP(基本表格!E965,起始地址定义!A:D,4,FALSE)&amp;" "&amp;Q965</f>
        <v>1#刨片机主机轴承温度传感器2#  下限报警</v>
      </c>
      <c r="I965" s="10" t="str">
        <f t="shared" si="226"/>
        <v>DB1101,X300.6</v>
      </c>
      <c r="J965" s="13" t="str">
        <f>VLOOKUP(E965,起始地址定义!A:D,2,FALSE)</f>
        <v>DB1101</v>
      </c>
      <c r="K965" s="12" t="str">
        <f t="shared" si="227"/>
        <v>X300.6</v>
      </c>
      <c r="L965" s="13">
        <f>VLOOKUP(E965,起始地址定义!A:D,3,FALSE)</f>
        <v>300</v>
      </c>
      <c r="M965" s="14">
        <f>VLOOKUP($F965,类型描述及偏移量!$C:$H,2,FALSE)</f>
        <v>0.600000000000001</v>
      </c>
      <c r="N965" s="14" t="str">
        <f>VLOOKUP($F965,类型描述及偏移量!$C:$H,3,FALSE)</f>
        <v>离散</v>
      </c>
      <c r="O965" s="14" t="str">
        <f>VLOOKUP($F965,类型描述及偏移量!$C:$H,4,FALSE)</f>
        <v>None</v>
      </c>
      <c r="P965" s="14" t="str">
        <f>VLOOKUP($F965,类型描述及偏移量!$C:$H,5,FALSE)</f>
        <v>Yes</v>
      </c>
      <c r="Q965" s="14" t="str">
        <f>VLOOKUP($F965,类型描述及偏移量!$C:$H,6,FALSE)</f>
        <v>下限报警</v>
      </c>
    </row>
    <row r="966" hidden="1" spans="1:17">
      <c r="A966" s="12" t="s">
        <v>17</v>
      </c>
      <c r="B966" s="12" t="str">
        <f t="shared" si="220"/>
        <v>S7</v>
      </c>
      <c r="C966" s="12" t="str">
        <f t="shared" si="221"/>
        <v>HiHiALM</v>
      </c>
      <c r="D966" s="12" t="str">
        <f t="shared" si="222"/>
        <v>BP_Value_var</v>
      </c>
      <c r="E966" s="13" t="str">
        <f t="shared" si="223"/>
        <v>CHP1_S7_BP_Value_var</v>
      </c>
      <c r="F966" s="14" t="str">
        <f t="shared" si="224"/>
        <v>BP_Value_var_HiHiALM</v>
      </c>
      <c r="G966" s="10" t="str">
        <f t="shared" si="225"/>
        <v>CHP1_S7_HiHiALM</v>
      </c>
      <c r="H966" s="10" t="str">
        <f>VLOOKUP(基本表格!E966,起始地址定义!A:D,4,FALSE)&amp;" "&amp;Q966</f>
        <v>1#刨片机主机轴承温度传感器2#  上上限报警</v>
      </c>
      <c r="I966" s="10" t="str">
        <f t="shared" si="226"/>
        <v>DB1101,X300.7</v>
      </c>
      <c r="J966" s="13" t="str">
        <f>VLOOKUP(E966,起始地址定义!A:D,2,FALSE)</f>
        <v>DB1101</v>
      </c>
      <c r="K966" s="12" t="str">
        <f t="shared" si="227"/>
        <v>X300.7</v>
      </c>
      <c r="L966" s="13">
        <f>VLOOKUP(E966,起始地址定义!A:D,3,FALSE)</f>
        <v>300</v>
      </c>
      <c r="M966" s="14">
        <f>VLOOKUP($F966,类型描述及偏移量!$C:$H,2,FALSE)</f>
        <v>0.700000000000003</v>
      </c>
      <c r="N966" s="14" t="str">
        <f>VLOOKUP($F966,类型描述及偏移量!$C:$H,3,FALSE)</f>
        <v>离散</v>
      </c>
      <c r="O966" s="14" t="str">
        <f>VLOOKUP($F966,类型描述及偏移量!$C:$H,4,FALSE)</f>
        <v>On</v>
      </c>
      <c r="P966" s="14" t="str">
        <f>VLOOKUP($F966,类型描述及偏移量!$C:$H,5,FALSE)</f>
        <v>Yes</v>
      </c>
      <c r="Q966" s="14" t="str">
        <f>VLOOKUP($F966,类型描述及偏移量!$C:$H,6,FALSE)</f>
        <v>上上限报警</v>
      </c>
    </row>
    <row r="967" hidden="1" spans="1:17">
      <c r="A967" s="12" t="s">
        <v>17</v>
      </c>
      <c r="B967" s="12" t="str">
        <f t="shared" si="220"/>
        <v>S7</v>
      </c>
      <c r="C967" s="12" t="str">
        <f t="shared" si="221"/>
        <v>LoLoALM</v>
      </c>
      <c r="D967" s="12" t="str">
        <f t="shared" si="222"/>
        <v>BP_Value_var</v>
      </c>
      <c r="E967" s="13" t="str">
        <f t="shared" si="223"/>
        <v>CHP1_S7_BP_Value_var</v>
      </c>
      <c r="F967" s="14" t="str">
        <f t="shared" si="224"/>
        <v>BP_Value_var_LoLoALM</v>
      </c>
      <c r="G967" s="10" t="str">
        <f t="shared" si="225"/>
        <v>CHP1_S7_LoLoALM</v>
      </c>
      <c r="H967" s="10" t="str">
        <f>VLOOKUP(基本表格!E967,起始地址定义!A:D,4,FALSE)&amp;" "&amp;Q967</f>
        <v>1#刨片机主机轴承温度传感器2#  下下限报警</v>
      </c>
      <c r="I967" s="10" t="str">
        <f t="shared" si="226"/>
        <v>DB1101,X301.0</v>
      </c>
      <c r="J967" s="13" t="str">
        <f>VLOOKUP(E967,起始地址定义!A:D,2,FALSE)</f>
        <v>DB1101</v>
      </c>
      <c r="K967" s="12" t="str">
        <f t="shared" si="227"/>
        <v>X301.0</v>
      </c>
      <c r="L967" s="13">
        <f>VLOOKUP(E967,起始地址定义!A:D,3,FALSE)</f>
        <v>300</v>
      </c>
      <c r="M967" s="14">
        <f>VLOOKUP($F967,类型描述及偏移量!$C:$H,2,FALSE)</f>
        <v>1</v>
      </c>
      <c r="N967" s="14" t="str">
        <f>VLOOKUP($F967,类型描述及偏移量!$C:$H,3,FALSE)</f>
        <v>离散</v>
      </c>
      <c r="O967" s="14" t="str">
        <f>VLOOKUP($F967,类型描述及偏移量!$C:$H,4,FALSE)</f>
        <v>On</v>
      </c>
      <c r="P967" s="14" t="str">
        <f>VLOOKUP($F967,类型描述及偏移量!$C:$H,5,FALSE)</f>
        <v>Yes</v>
      </c>
      <c r="Q967" s="14" t="str">
        <f>VLOOKUP($F967,类型描述及偏移量!$C:$H,6,FALSE)</f>
        <v>下下限报警</v>
      </c>
    </row>
    <row r="968" hidden="1" spans="1:17">
      <c r="A968" s="12" t="s">
        <v>17</v>
      </c>
      <c r="B968" s="12" t="str">
        <f t="shared" si="220"/>
        <v>S7</v>
      </c>
      <c r="C968" s="12" t="str">
        <f t="shared" si="221"/>
        <v>LimALM</v>
      </c>
      <c r="D968" s="12" t="str">
        <f t="shared" si="222"/>
        <v>BP_Value_var</v>
      </c>
      <c r="E968" s="13" t="str">
        <f t="shared" si="223"/>
        <v>CHP1_S7_BP_Value_var</v>
      </c>
      <c r="F968" s="14" t="str">
        <f t="shared" si="224"/>
        <v>BP_Value_var_LimALM</v>
      </c>
      <c r="G968" s="10" t="str">
        <f t="shared" si="225"/>
        <v>CHP1_S7_LimALM</v>
      </c>
      <c r="H968" s="10" t="str">
        <f>VLOOKUP(基本表格!E968,起始地址定义!A:D,4,FALSE)&amp;" "&amp;Q968</f>
        <v>1#刨片机主机轴承温度传感器2#  极限报警</v>
      </c>
      <c r="I968" s="10" t="str">
        <f t="shared" si="226"/>
        <v>DB1101,X301.1</v>
      </c>
      <c r="J968" s="13" t="str">
        <f>VLOOKUP(E968,起始地址定义!A:D,2,FALSE)</f>
        <v>DB1101</v>
      </c>
      <c r="K968" s="12" t="str">
        <f t="shared" si="227"/>
        <v>X301.1</v>
      </c>
      <c r="L968" s="13">
        <f>VLOOKUP(E968,起始地址定义!A:D,3,FALSE)</f>
        <v>300</v>
      </c>
      <c r="M968" s="14">
        <f>VLOOKUP($F968,类型描述及偏移量!$C:$H,2,FALSE)</f>
        <v>1.1</v>
      </c>
      <c r="N968" s="14" t="str">
        <f>VLOOKUP($F968,类型描述及偏移量!$C:$H,3,FALSE)</f>
        <v>离散</v>
      </c>
      <c r="O968" s="14" t="str">
        <f>VLOOKUP($F968,类型描述及偏移量!$C:$H,4,FALSE)</f>
        <v>On</v>
      </c>
      <c r="P968" s="14" t="str">
        <f>VLOOKUP($F968,类型描述及偏移量!$C:$H,5,FALSE)</f>
        <v>Yes</v>
      </c>
      <c r="Q968" s="14" t="str">
        <f>VLOOKUP($F968,类型描述及偏移量!$C:$H,6,FALSE)</f>
        <v>极限报警</v>
      </c>
    </row>
    <row r="969" hidden="1" spans="1:17">
      <c r="A969" s="12" t="s">
        <v>17</v>
      </c>
      <c r="B969" s="12" t="str">
        <f t="shared" si="220"/>
        <v>S7</v>
      </c>
      <c r="C969" s="12" t="str">
        <f t="shared" si="221"/>
        <v>LostALM</v>
      </c>
      <c r="D969" s="12" t="str">
        <f t="shared" si="222"/>
        <v>BP_Value_var</v>
      </c>
      <c r="E969" s="13" t="str">
        <f t="shared" si="223"/>
        <v>CHP1_S7_BP_Value_var</v>
      </c>
      <c r="F969" s="14" t="str">
        <f t="shared" si="224"/>
        <v>BP_Value_var_LostALM</v>
      </c>
      <c r="G969" s="10" t="str">
        <f t="shared" si="225"/>
        <v>CHP1_S7_LostALM</v>
      </c>
      <c r="H969" s="10" t="str">
        <f>VLOOKUP(基本表格!E969,起始地址定义!A:D,4,FALSE)&amp;" "&amp;Q969</f>
        <v>1#刨片机主机轴承温度传感器2#  传感器断线报警</v>
      </c>
      <c r="I969" s="10" t="str">
        <f t="shared" si="226"/>
        <v>DB1101,X301.2</v>
      </c>
      <c r="J969" s="13" t="str">
        <f>VLOOKUP(E969,起始地址定义!A:D,2,FALSE)</f>
        <v>DB1101</v>
      </c>
      <c r="K969" s="12" t="str">
        <f t="shared" si="227"/>
        <v>X301.2</v>
      </c>
      <c r="L969" s="13">
        <f>VLOOKUP(E969,起始地址定义!A:D,3,FALSE)</f>
        <v>300</v>
      </c>
      <c r="M969" s="14">
        <f>VLOOKUP($F969,类型描述及偏移量!$C:$H,2,FALSE)</f>
        <v>1.2</v>
      </c>
      <c r="N969" s="14" t="str">
        <f>VLOOKUP($F969,类型描述及偏移量!$C:$H,3,FALSE)</f>
        <v>离散</v>
      </c>
      <c r="O969" s="14" t="str">
        <f>VLOOKUP($F969,类型描述及偏移量!$C:$H,4,FALSE)</f>
        <v>On</v>
      </c>
      <c r="P969" s="14" t="str">
        <f>VLOOKUP($F969,类型描述及偏移量!$C:$H,5,FALSE)</f>
        <v>Yes</v>
      </c>
      <c r="Q969" s="14" t="str">
        <f>VLOOKUP($F969,类型描述及偏移量!$C:$H,6,FALSE)</f>
        <v>传感器断线报警</v>
      </c>
    </row>
    <row r="970" hidden="1" spans="1:17">
      <c r="A970" s="12" t="s">
        <v>17</v>
      </c>
      <c r="B970" s="12" t="str">
        <f t="shared" si="220"/>
        <v>S7</v>
      </c>
      <c r="C970" s="12" t="str">
        <f t="shared" si="221"/>
        <v>Code</v>
      </c>
      <c r="D970" s="12" t="str">
        <f t="shared" si="222"/>
        <v>BP_Value_var</v>
      </c>
      <c r="E970" s="13" t="str">
        <f t="shared" si="223"/>
        <v>CHP1_S7_BP_Value_var</v>
      </c>
      <c r="F970" s="14" t="str">
        <f t="shared" si="224"/>
        <v>BP_Value_var_Code</v>
      </c>
      <c r="G970" s="10" t="str">
        <f t="shared" si="225"/>
        <v>CHP1_S7_Code</v>
      </c>
      <c r="H970" s="10" t="str">
        <f>VLOOKUP(基本表格!E970,起始地址定义!A:D,4,FALSE)&amp;" "&amp;Q970</f>
        <v>1#刨片机主机轴承温度传感器2#  实际内码</v>
      </c>
      <c r="I970" s="10" t="str">
        <f t="shared" si="226"/>
        <v>DB1101,INT302</v>
      </c>
      <c r="J970" s="13" t="str">
        <f>VLOOKUP(E970,起始地址定义!A:D,2,FALSE)</f>
        <v>DB1101</v>
      </c>
      <c r="K970" s="12" t="str">
        <f t="shared" si="227"/>
        <v>INT302</v>
      </c>
      <c r="L970" s="13">
        <f>VLOOKUP(E970,起始地址定义!A:D,3,FALSE)</f>
        <v>300</v>
      </c>
      <c r="M970" s="14">
        <f>VLOOKUP($F970,类型描述及偏移量!$C:$H,2,FALSE)</f>
        <v>2</v>
      </c>
      <c r="N970" s="14" t="str">
        <f>VLOOKUP($F970,类型描述及偏移量!$C:$H,3,FALSE)</f>
        <v>整型</v>
      </c>
      <c r="O970" s="14" t="str">
        <f>VLOOKUP($F970,类型描述及偏移量!$C:$H,4,FALSE)</f>
        <v>None</v>
      </c>
      <c r="P970" s="14" t="str">
        <f>VLOOKUP($F970,类型描述及偏移量!$C:$H,5,FALSE)</f>
        <v>Yes</v>
      </c>
      <c r="Q970" s="14" t="str">
        <f>VLOOKUP($F970,类型描述及偏移量!$C:$H,6,FALSE)</f>
        <v>实际内码</v>
      </c>
    </row>
    <row r="971" hidden="1" spans="1:17">
      <c r="A971" s="12" t="s">
        <v>17</v>
      </c>
      <c r="B971" s="12" t="str">
        <f t="shared" si="220"/>
        <v>S7</v>
      </c>
      <c r="C971" s="12" t="str">
        <f t="shared" si="221"/>
        <v>Value</v>
      </c>
      <c r="D971" s="12" t="str">
        <f t="shared" si="222"/>
        <v>BP_Value_var</v>
      </c>
      <c r="E971" s="13" t="str">
        <f t="shared" si="223"/>
        <v>CHP1_S7_BP_Value_var</v>
      </c>
      <c r="F971" s="14" t="str">
        <f t="shared" si="224"/>
        <v>BP_Value_var_Value</v>
      </c>
      <c r="G971" s="10" t="str">
        <f t="shared" si="225"/>
        <v>CHP1_S7_Value</v>
      </c>
      <c r="H971" s="10" t="str">
        <f>VLOOKUP(基本表格!E971,起始地址定义!A:D,4,FALSE)&amp;" "&amp;Q971</f>
        <v>1#刨片机主机轴承温度传感器2#  实际值</v>
      </c>
      <c r="I971" s="10" t="str">
        <f t="shared" si="226"/>
        <v>DB1101,REAL306</v>
      </c>
      <c r="J971" s="13" t="str">
        <f>VLOOKUP(E971,起始地址定义!A:D,2,FALSE)</f>
        <v>DB1101</v>
      </c>
      <c r="K971" s="12" t="str">
        <f t="shared" si="227"/>
        <v>REAL306</v>
      </c>
      <c r="L971" s="13">
        <f>VLOOKUP(E971,起始地址定义!A:D,3,FALSE)</f>
        <v>300</v>
      </c>
      <c r="M971" s="14">
        <f>VLOOKUP($F971,类型描述及偏移量!$C:$H,2,FALSE)</f>
        <v>6</v>
      </c>
      <c r="N971" s="14" t="str">
        <f>VLOOKUP($F971,类型描述及偏移量!$C:$H,3,FALSE)</f>
        <v>实型</v>
      </c>
      <c r="O971" s="14" t="str">
        <f>VLOOKUP($F971,类型描述及偏移量!$C:$H,4,FALSE)</f>
        <v>None</v>
      </c>
      <c r="P971" s="14" t="str">
        <f>VLOOKUP($F971,类型描述及偏移量!$C:$H,5,FALSE)</f>
        <v>Yes</v>
      </c>
      <c r="Q971" s="14" t="str">
        <f>VLOOKUP($F971,类型描述及偏移量!$C:$H,6,FALSE)</f>
        <v>实际值</v>
      </c>
    </row>
    <row r="972" hidden="1" spans="1:17">
      <c r="A972" s="12" t="s">
        <v>17</v>
      </c>
      <c r="B972" s="12" t="str">
        <f t="shared" si="220"/>
        <v>S7</v>
      </c>
      <c r="C972" s="12" t="str">
        <f t="shared" si="221"/>
        <v>Range</v>
      </c>
      <c r="D972" s="12" t="str">
        <f t="shared" si="222"/>
        <v>BP_Value_var</v>
      </c>
      <c r="E972" s="13" t="str">
        <f t="shared" si="223"/>
        <v>CHP1_S7_BP_Value_var</v>
      </c>
      <c r="F972" s="14" t="str">
        <f t="shared" si="224"/>
        <v>BP_Value_var_Range</v>
      </c>
      <c r="G972" s="10" t="str">
        <f t="shared" si="225"/>
        <v>CHP1_S7_Range</v>
      </c>
      <c r="H972" s="10" t="str">
        <f>VLOOKUP(基本表格!E972,起始地址定义!A:D,4,FALSE)&amp;" "&amp;Q972</f>
        <v>1#刨片机主机轴承温度传感器2#  量程</v>
      </c>
      <c r="I972" s="10" t="str">
        <f t="shared" si="226"/>
        <v>DB1101,REAL310</v>
      </c>
      <c r="J972" s="13" t="str">
        <f>VLOOKUP(E972,起始地址定义!A:D,2,FALSE)</f>
        <v>DB1101</v>
      </c>
      <c r="K972" s="12" t="str">
        <f t="shared" si="227"/>
        <v>REAL310</v>
      </c>
      <c r="L972" s="13">
        <f>VLOOKUP(E972,起始地址定义!A:D,3,FALSE)</f>
        <v>300</v>
      </c>
      <c r="M972" s="14">
        <f>VLOOKUP($F972,类型描述及偏移量!$C:$H,2,FALSE)</f>
        <v>10</v>
      </c>
      <c r="N972" s="14" t="str">
        <f>VLOOKUP($F972,类型描述及偏移量!$C:$H,3,FALSE)</f>
        <v>实型</v>
      </c>
      <c r="O972" s="14" t="str">
        <f>VLOOKUP($F972,类型描述及偏移量!$C:$H,4,FALSE)</f>
        <v>None</v>
      </c>
      <c r="P972" s="14" t="str">
        <f>VLOOKUP($F972,类型描述及偏移量!$C:$H,5,FALSE)</f>
        <v>No</v>
      </c>
      <c r="Q972" s="14" t="str">
        <f>VLOOKUP($F972,类型描述及偏移量!$C:$H,6,FALSE)</f>
        <v>量程</v>
      </c>
    </row>
    <row r="973" hidden="1" spans="1:17">
      <c r="A973" s="12" t="s">
        <v>17</v>
      </c>
      <c r="B973" s="12" t="str">
        <f t="shared" si="220"/>
        <v>S7</v>
      </c>
      <c r="C973" s="12" t="str">
        <f t="shared" si="221"/>
        <v>Hi</v>
      </c>
      <c r="D973" s="12" t="str">
        <f t="shared" si="222"/>
        <v>BP_Value_var</v>
      </c>
      <c r="E973" s="13" t="str">
        <f t="shared" si="223"/>
        <v>CHP1_S7_BP_Value_var</v>
      </c>
      <c r="F973" s="14" t="str">
        <f t="shared" si="224"/>
        <v>BP_Value_var_Hi</v>
      </c>
      <c r="G973" s="10" t="str">
        <f t="shared" si="225"/>
        <v>CHP1_S7_Hi</v>
      </c>
      <c r="H973" s="10" t="str">
        <f>VLOOKUP(基本表格!E973,起始地址定义!A:D,4,FALSE)&amp;" "&amp;Q973</f>
        <v>1#刨片机主机轴承温度传感器2#  上限值</v>
      </c>
      <c r="I973" s="10" t="str">
        <f t="shared" si="226"/>
        <v>DB1101,REAL314</v>
      </c>
      <c r="J973" s="13" t="str">
        <f>VLOOKUP(E973,起始地址定义!A:D,2,FALSE)</f>
        <v>DB1101</v>
      </c>
      <c r="K973" s="12" t="str">
        <f t="shared" si="227"/>
        <v>REAL314</v>
      </c>
      <c r="L973" s="13">
        <f>VLOOKUP(E973,起始地址定义!A:D,3,FALSE)</f>
        <v>300</v>
      </c>
      <c r="M973" s="14">
        <f>VLOOKUP($F973,类型描述及偏移量!$C:$H,2,FALSE)</f>
        <v>14</v>
      </c>
      <c r="N973" s="14" t="str">
        <f>VLOOKUP($F973,类型描述及偏移量!$C:$H,3,FALSE)</f>
        <v>实型</v>
      </c>
      <c r="O973" s="14" t="str">
        <f>VLOOKUP($F973,类型描述及偏移量!$C:$H,4,FALSE)</f>
        <v>None</v>
      </c>
      <c r="P973" s="14" t="str">
        <f>VLOOKUP($F973,类型描述及偏移量!$C:$H,5,FALSE)</f>
        <v>No</v>
      </c>
      <c r="Q973" s="14" t="str">
        <f>VLOOKUP($F973,类型描述及偏移量!$C:$H,6,FALSE)</f>
        <v>上限值</v>
      </c>
    </row>
    <row r="974" hidden="1" spans="1:17">
      <c r="A974" s="12" t="s">
        <v>17</v>
      </c>
      <c r="B974" s="12" t="str">
        <f t="shared" si="220"/>
        <v>S7</v>
      </c>
      <c r="C974" s="12" t="str">
        <f t="shared" si="221"/>
        <v>Lo</v>
      </c>
      <c r="D974" s="12" t="str">
        <f t="shared" si="222"/>
        <v>BP_Value_var</v>
      </c>
      <c r="E974" s="13" t="str">
        <f t="shared" si="223"/>
        <v>CHP1_S7_BP_Value_var</v>
      </c>
      <c r="F974" s="14" t="str">
        <f t="shared" si="224"/>
        <v>BP_Value_var_Lo</v>
      </c>
      <c r="G974" s="10" t="str">
        <f t="shared" si="225"/>
        <v>CHP1_S7_Lo</v>
      </c>
      <c r="H974" s="10" t="str">
        <f>VLOOKUP(基本表格!E974,起始地址定义!A:D,4,FALSE)&amp;" "&amp;Q974</f>
        <v>1#刨片机主机轴承温度传感器2#  下限值</v>
      </c>
      <c r="I974" s="10" t="str">
        <f t="shared" si="226"/>
        <v>DB1101,REAL318</v>
      </c>
      <c r="J974" s="13" t="str">
        <f>VLOOKUP(E974,起始地址定义!A:D,2,FALSE)</f>
        <v>DB1101</v>
      </c>
      <c r="K974" s="12" t="str">
        <f t="shared" si="227"/>
        <v>REAL318</v>
      </c>
      <c r="L974" s="13">
        <f>VLOOKUP(E974,起始地址定义!A:D,3,FALSE)</f>
        <v>300</v>
      </c>
      <c r="M974" s="14">
        <f>VLOOKUP($F974,类型描述及偏移量!$C:$H,2,FALSE)</f>
        <v>18</v>
      </c>
      <c r="N974" s="14" t="str">
        <f>VLOOKUP($F974,类型描述及偏移量!$C:$H,3,FALSE)</f>
        <v>实型</v>
      </c>
      <c r="O974" s="14" t="str">
        <f>VLOOKUP($F974,类型描述及偏移量!$C:$H,4,FALSE)</f>
        <v>None</v>
      </c>
      <c r="P974" s="14" t="str">
        <f>VLOOKUP($F974,类型描述及偏移量!$C:$H,5,FALSE)</f>
        <v>No</v>
      </c>
      <c r="Q974" s="14" t="str">
        <f>VLOOKUP($F974,类型描述及偏移量!$C:$H,6,FALSE)</f>
        <v>下限值</v>
      </c>
    </row>
    <row r="975" hidden="1" spans="1:17">
      <c r="A975" s="12" t="s">
        <v>17</v>
      </c>
      <c r="B975" s="12" t="str">
        <f t="shared" si="220"/>
        <v>S7</v>
      </c>
      <c r="C975" s="12" t="str">
        <f t="shared" si="221"/>
        <v>HiHi</v>
      </c>
      <c r="D975" s="12" t="str">
        <f t="shared" si="222"/>
        <v>BP_Value_var</v>
      </c>
      <c r="E975" s="13" t="str">
        <f t="shared" si="223"/>
        <v>CHP1_S7_BP_Value_var</v>
      </c>
      <c r="F975" s="14" t="str">
        <f t="shared" si="224"/>
        <v>BP_Value_var_HiHi</v>
      </c>
      <c r="G975" s="10" t="str">
        <f t="shared" si="225"/>
        <v>CHP1_S7_HiHi</v>
      </c>
      <c r="H975" s="10" t="str">
        <f>VLOOKUP(基本表格!E975,起始地址定义!A:D,4,FALSE)&amp;" "&amp;Q975</f>
        <v>1#刨片机主机轴承温度传感器2#  上上限值</v>
      </c>
      <c r="I975" s="10" t="str">
        <f t="shared" si="226"/>
        <v>DB1101,REAL322</v>
      </c>
      <c r="J975" s="13" t="str">
        <f>VLOOKUP(E975,起始地址定义!A:D,2,FALSE)</f>
        <v>DB1101</v>
      </c>
      <c r="K975" s="12" t="str">
        <f t="shared" si="227"/>
        <v>REAL322</v>
      </c>
      <c r="L975" s="13">
        <f>VLOOKUP(E975,起始地址定义!A:D,3,FALSE)</f>
        <v>300</v>
      </c>
      <c r="M975" s="14">
        <f>VLOOKUP($F975,类型描述及偏移量!$C:$H,2,FALSE)</f>
        <v>22</v>
      </c>
      <c r="N975" s="14" t="str">
        <f>VLOOKUP($F975,类型描述及偏移量!$C:$H,3,FALSE)</f>
        <v>实型</v>
      </c>
      <c r="O975" s="14" t="str">
        <f>VLOOKUP($F975,类型描述及偏移量!$C:$H,4,FALSE)</f>
        <v>None</v>
      </c>
      <c r="P975" s="14" t="str">
        <f>VLOOKUP($F975,类型描述及偏移量!$C:$H,5,FALSE)</f>
        <v>No</v>
      </c>
      <c r="Q975" s="14" t="str">
        <f>VLOOKUP($F975,类型描述及偏移量!$C:$H,6,FALSE)</f>
        <v>上上限值</v>
      </c>
    </row>
    <row r="976" hidden="1" spans="1:17">
      <c r="A976" s="12" t="s">
        <v>17</v>
      </c>
      <c r="B976" s="12" t="str">
        <f t="shared" si="220"/>
        <v>S7</v>
      </c>
      <c r="C976" s="12" t="str">
        <f t="shared" si="221"/>
        <v>LoLo</v>
      </c>
      <c r="D976" s="12" t="str">
        <f t="shared" si="222"/>
        <v>BP_Value_var</v>
      </c>
      <c r="E976" s="13" t="str">
        <f t="shared" si="223"/>
        <v>CHP1_S7_BP_Value_var</v>
      </c>
      <c r="F976" s="14" t="str">
        <f t="shared" si="224"/>
        <v>BP_Value_var_LoLo</v>
      </c>
      <c r="G976" s="10" t="str">
        <f t="shared" si="225"/>
        <v>CHP1_S7_LoLo</v>
      </c>
      <c r="H976" s="10" t="str">
        <f>VLOOKUP(基本表格!E976,起始地址定义!A:D,4,FALSE)&amp;" "&amp;Q976</f>
        <v>1#刨片机主机轴承温度传感器2#  下下限值</v>
      </c>
      <c r="I976" s="10" t="str">
        <f t="shared" si="226"/>
        <v>DB1101,REAL326</v>
      </c>
      <c r="J976" s="13" t="str">
        <f>VLOOKUP(E976,起始地址定义!A:D,2,FALSE)</f>
        <v>DB1101</v>
      </c>
      <c r="K976" s="12" t="str">
        <f t="shared" si="227"/>
        <v>REAL326</v>
      </c>
      <c r="L976" s="13">
        <f>VLOOKUP(E976,起始地址定义!A:D,3,FALSE)</f>
        <v>300</v>
      </c>
      <c r="M976" s="14">
        <f>VLOOKUP($F976,类型描述及偏移量!$C:$H,2,FALSE)</f>
        <v>26</v>
      </c>
      <c r="N976" s="14" t="str">
        <f>VLOOKUP($F976,类型描述及偏移量!$C:$H,3,FALSE)</f>
        <v>实型</v>
      </c>
      <c r="O976" s="14" t="str">
        <f>VLOOKUP($F976,类型描述及偏移量!$C:$H,4,FALSE)</f>
        <v>None</v>
      </c>
      <c r="P976" s="14" t="str">
        <f>VLOOKUP($F976,类型描述及偏移量!$C:$H,5,FALSE)</f>
        <v>No</v>
      </c>
      <c r="Q976" s="14" t="str">
        <f>VLOOKUP($F976,类型描述及偏移量!$C:$H,6,FALSE)</f>
        <v>下下限值</v>
      </c>
    </row>
    <row r="977" hidden="1" spans="1:17">
      <c r="A977" s="12" t="s">
        <v>17</v>
      </c>
      <c r="B977" s="12" t="str">
        <f t="shared" si="220"/>
        <v>S8</v>
      </c>
      <c r="C977" s="12" t="str">
        <f t="shared" si="221"/>
        <v>HiProEN</v>
      </c>
      <c r="D977" s="12" t="str">
        <f t="shared" si="222"/>
        <v>BP_Value_var</v>
      </c>
      <c r="E977" s="13" t="str">
        <f t="shared" si="223"/>
        <v>CHP1_S8_BP_Value_var</v>
      </c>
      <c r="F977" s="14" t="str">
        <f t="shared" si="224"/>
        <v>BP_Value_var_HiProEN</v>
      </c>
      <c r="G977" s="10" t="str">
        <f t="shared" si="225"/>
        <v>CHP1_S8_HiProEN</v>
      </c>
      <c r="H977" s="10" t="str">
        <f>VLOOKUP(基本表格!E977,起始地址定义!A:D,4,FALSE)&amp;" "&amp;Q977</f>
        <v>1#刨片机主电机轴承温度传感器  上限保护使能</v>
      </c>
      <c r="I977" s="10" t="str">
        <f t="shared" si="226"/>
        <v>DB1101,X350.3</v>
      </c>
      <c r="J977" s="13" t="str">
        <f>VLOOKUP(E977,起始地址定义!A:D,2,FALSE)</f>
        <v>DB1101</v>
      </c>
      <c r="K977" s="12" t="str">
        <f t="shared" si="227"/>
        <v>X350.3</v>
      </c>
      <c r="L977" s="13">
        <f>VLOOKUP(E977,起始地址定义!A:D,3,FALSE)</f>
        <v>350</v>
      </c>
      <c r="M977" s="14">
        <f>VLOOKUP($F977,类型描述及偏移量!$C:$H,2,FALSE)</f>
        <v>0.299999999999997</v>
      </c>
      <c r="N977" s="14" t="str">
        <f>VLOOKUP($F977,类型描述及偏移量!$C:$H,3,FALSE)</f>
        <v>离散</v>
      </c>
      <c r="O977" s="14" t="str">
        <f>VLOOKUP($F977,类型描述及偏移量!$C:$H,4,FALSE)</f>
        <v>None</v>
      </c>
      <c r="P977" s="14" t="str">
        <f>VLOOKUP($F977,类型描述及偏移量!$C:$H,5,FALSE)</f>
        <v>No</v>
      </c>
      <c r="Q977" s="14" t="str">
        <f>VLOOKUP($F977,类型描述及偏移量!$C:$H,6,FALSE)</f>
        <v>上限保护使能</v>
      </c>
    </row>
    <row r="978" hidden="1" spans="1:17">
      <c r="A978" s="12" t="s">
        <v>17</v>
      </c>
      <c r="B978" s="12" t="str">
        <f t="shared" si="220"/>
        <v>S8</v>
      </c>
      <c r="C978" s="12" t="str">
        <f t="shared" si="221"/>
        <v>LoProEN</v>
      </c>
      <c r="D978" s="12" t="str">
        <f t="shared" si="222"/>
        <v>BP_Value_var</v>
      </c>
      <c r="E978" s="13" t="str">
        <f t="shared" si="223"/>
        <v>CHP1_S8_BP_Value_var</v>
      </c>
      <c r="F978" s="14" t="str">
        <f t="shared" si="224"/>
        <v>BP_Value_var_LoProEN</v>
      </c>
      <c r="G978" s="10" t="str">
        <f t="shared" si="225"/>
        <v>CHP1_S8_LoProEN</v>
      </c>
      <c r="H978" s="10" t="str">
        <f>VLOOKUP(基本表格!E978,起始地址定义!A:D,4,FALSE)&amp;" "&amp;Q978</f>
        <v>1#刨片机主电机轴承温度传感器  下限保护使能</v>
      </c>
      <c r="I978" s="10" t="str">
        <f t="shared" si="226"/>
        <v>DB1101,X350.4</v>
      </c>
      <c r="J978" s="13" t="str">
        <f>VLOOKUP(E978,起始地址定义!A:D,2,FALSE)</f>
        <v>DB1101</v>
      </c>
      <c r="K978" s="12" t="str">
        <f t="shared" si="227"/>
        <v>X350.4</v>
      </c>
      <c r="L978" s="13">
        <f>VLOOKUP(E978,起始地址定义!A:D,3,FALSE)</f>
        <v>350</v>
      </c>
      <c r="M978" s="14">
        <f>VLOOKUP($F978,类型描述及偏移量!$C:$H,2,FALSE)</f>
        <v>0.399999999999999</v>
      </c>
      <c r="N978" s="14" t="str">
        <f>VLOOKUP($F978,类型描述及偏移量!$C:$H,3,FALSE)</f>
        <v>离散</v>
      </c>
      <c r="O978" s="14" t="str">
        <f>VLOOKUP($F978,类型描述及偏移量!$C:$H,4,FALSE)</f>
        <v>None</v>
      </c>
      <c r="P978" s="14" t="str">
        <f>VLOOKUP($F978,类型描述及偏移量!$C:$H,5,FALSE)</f>
        <v>No</v>
      </c>
      <c r="Q978" s="14" t="str">
        <f>VLOOKUP($F978,类型描述及偏移量!$C:$H,6,FALSE)</f>
        <v>下限保护使能</v>
      </c>
    </row>
    <row r="979" hidden="1" spans="1:17">
      <c r="A979" s="12" t="s">
        <v>17</v>
      </c>
      <c r="B979" s="12" t="str">
        <f t="shared" ref="B979:B984" si="228">LEFT(B964,1)&amp;RIGHT(B964,LEN(B964)-1)+1</f>
        <v>S8</v>
      </c>
      <c r="C979" s="12" t="str">
        <f t="shared" ref="C979:C984" si="229">C964</f>
        <v>HiALM</v>
      </c>
      <c r="D979" s="12" t="str">
        <f t="shared" ref="D979:D984" si="230">D964</f>
        <v>BP_Value_var</v>
      </c>
      <c r="E979" s="13" t="str">
        <f t="shared" ref="E979:E984" si="231">A979&amp;"_"&amp;B979&amp;"_"&amp;D979</f>
        <v>CHP1_S8_BP_Value_var</v>
      </c>
      <c r="F979" s="14" t="str">
        <f t="shared" ref="F979:F984" si="232">D979&amp;"_"&amp;C979</f>
        <v>BP_Value_var_HiALM</v>
      </c>
      <c r="G979" s="10" t="str">
        <f t="shared" ref="G979:G984" si="233">A979&amp;"_"&amp;IF(B979="DB","",B979&amp;"_")&amp;C979</f>
        <v>CHP1_S8_HiALM</v>
      </c>
      <c r="H979" s="10" t="str">
        <f>VLOOKUP(基本表格!E979,起始地址定义!A:D,4,FALSE)&amp;" "&amp;Q979</f>
        <v>1#刨片机主电机轴承温度传感器  上限报警</v>
      </c>
      <c r="I979" s="10" t="str">
        <f t="shared" ref="I979:I984" si="234">J979&amp;","&amp;K979</f>
        <v>DB1101,X350.5</v>
      </c>
      <c r="J979" s="13" t="str">
        <f>VLOOKUP(E979,起始地址定义!A:D,2,FALSE)</f>
        <v>DB1101</v>
      </c>
      <c r="K979" s="12" t="str">
        <f t="shared" ref="K979:K984" si="235">IF(N979="离散","X",IF(N979="实型","REAL","INT"))&amp;IF(N979="离散",TEXT(L979+M979,"0.0"),L979+M979)</f>
        <v>X350.5</v>
      </c>
      <c r="L979" s="13">
        <f>VLOOKUP(E979,起始地址定义!A:D,3,FALSE)</f>
        <v>350</v>
      </c>
      <c r="M979" s="14">
        <f>VLOOKUP($F979,类型描述及偏移量!$C:$H,2,FALSE)</f>
        <v>0.5</v>
      </c>
      <c r="N979" s="14" t="str">
        <f>VLOOKUP($F979,类型描述及偏移量!$C:$H,3,FALSE)</f>
        <v>离散</v>
      </c>
      <c r="O979" s="14" t="str">
        <f>VLOOKUP($F979,类型描述及偏移量!$C:$H,4,FALSE)</f>
        <v>None</v>
      </c>
      <c r="P979" s="14" t="str">
        <f>VLOOKUP($F979,类型描述及偏移量!$C:$H,5,FALSE)</f>
        <v>Yes</v>
      </c>
      <c r="Q979" s="14" t="str">
        <f>VLOOKUP($F979,类型描述及偏移量!$C:$H,6,FALSE)</f>
        <v>上限报警</v>
      </c>
    </row>
    <row r="980" hidden="1" spans="1:17">
      <c r="A980" s="12" t="s">
        <v>17</v>
      </c>
      <c r="B980" s="12" t="str">
        <f t="shared" si="228"/>
        <v>S8</v>
      </c>
      <c r="C980" s="12" t="str">
        <f t="shared" si="229"/>
        <v>LoALM</v>
      </c>
      <c r="D980" s="12" t="str">
        <f t="shared" si="230"/>
        <v>BP_Value_var</v>
      </c>
      <c r="E980" s="13" t="str">
        <f t="shared" si="231"/>
        <v>CHP1_S8_BP_Value_var</v>
      </c>
      <c r="F980" s="14" t="str">
        <f t="shared" si="232"/>
        <v>BP_Value_var_LoALM</v>
      </c>
      <c r="G980" s="10" t="str">
        <f t="shared" si="233"/>
        <v>CHP1_S8_LoALM</v>
      </c>
      <c r="H980" s="10" t="str">
        <f>VLOOKUP(基本表格!E980,起始地址定义!A:D,4,FALSE)&amp;" "&amp;Q980</f>
        <v>1#刨片机主电机轴承温度传感器  下限报警</v>
      </c>
      <c r="I980" s="10" t="str">
        <f t="shared" si="234"/>
        <v>DB1101,X350.6</v>
      </c>
      <c r="J980" s="13" t="str">
        <f>VLOOKUP(E980,起始地址定义!A:D,2,FALSE)</f>
        <v>DB1101</v>
      </c>
      <c r="K980" s="12" t="str">
        <f t="shared" si="235"/>
        <v>X350.6</v>
      </c>
      <c r="L980" s="13">
        <f>VLOOKUP(E980,起始地址定义!A:D,3,FALSE)</f>
        <v>350</v>
      </c>
      <c r="M980" s="14">
        <f>VLOOKUP($F980,类型描述及偏移量!$C:$H,2,FALSE)</f>
        <v>0.600000000000001</v>
      </c>
      <c r="N980" s="14" t="str">
        <f>VLOOKUP($F980,类型描述及偏移量!$C:$H,3,FALSE)</f>
        <v>离散</v>
      </c>
      <c r="O980" s="14" t="str">
        <f>VLOOKUP($F980,类型描述及偏移量!$C:$H,4,FALSE)</f>
        <v>None</v>
      </c>
      <c r="P980" s="14" t="str">
        <f>VLOOKUP($F980,类型描述及偏移量!$C:$H,5,FALSE)</f>
        <v>Yes</v>
      </c>
      <c r="Q980" s="14" t="str">
        <f>VLOOKUP($F980,类型描述及偏移量!$C:$H,6,FALSE)</f>
        <v>下限报警</v>
      </c>
    </row>
    <row r="981" hidden="1" spans="1:17">
      <c r="A981" s="12" t="s">
        <v>17</v>
      </c>
      <c r="B981" s="12" t="str">
        <f t="shared" si="228"/>
        <v>S8</v>
      </c>
      <c r="C981" s="12" t="str">
        <f t="shared" si="229"/>
        <v>HiHiALM</v>
      </c>
      <c r="D981" s="12" t="str">
        <f t="shared" si="230"/>
        <v>BP_Value_var</v>
      </c>
      <c r="E981" s="13" t="str">
        <f t="shared" si="231"/>
        <v>CHP1_S8_BP_Value_var</v>
      </c>
      <c r="F981" s="14" t="str">
        <f t="shared" si="232"/>
        <v>BP_Value_var_HiHiALM</v>
      </c>
      <c r="G981" s="10" t="str">
        <f t="shared" si="233"/>
        <v>CHP1_S8_HiHiALM</v>
      </c>
      <c r="H981" s="10" t="str">
        <f>VLOOKUP(基本表格!E981,起始地址定义!A:D,4,FALSE)&amp;" "&amp;Q981</f>
        <v>1#刨片机主电机轴承温度传感器  上上限报警</v>
      </c>
      <c r="I981" s="10" t="str">
        <f t="shared" si="234"/>
        <v>DB1101,X350.7</v>
      </c>
      <c r="J981" s="13" t="str">
        <f>VLOOKUP(E981,起始地址定义!A:D,2,FALSE)</f>
        <v>DB1101</v>
      </c>
      <c r="K981" s="12" t="str">
        <f t="shared" si="235"/>
        <v>X350.7</v>
      </c>
      <c r="L981" s="13">
        <f>VLOOKUP(E981,起始地址定义!A:D,3,FALSE)</f>
        <v>350</v>
      </c>
      <c r="M981" s="14">
        <f>VLOOKUP($F981,类型描述及偏移量!$C:$H,2,FALSE)</f>
        <v>0.700000000000003</v>
      </c>
      <c r="N981" s="14" t="str">
        <f>VLOOKUP($F981,类型描述及偏移量!$C:$H,3,FALSE)</f>
        <v>离散</v>
      </c>
      <c r="O981" s="14" t="str">
        <f>VLOOKUP($F981,类型描述及偏移量!$C:$H,4,FALSE)</f>
        <v>On</v>
      </c>
      <c r="P981" s="14" t="str">
        <f>VLOOKUP($F981,类型描述及偏移量!$C:$H,5,FALSE)</f>
        <v>Yes</v>
      </c>
      <c r="Q981" s="14" t="str">
        <f>VLOOKUP($F981,类型描述及偏移量!$C:$H,6,FALSE)</f>
        <v>上上限报警</v>
      </c>
    </row>
    <row r="982" hidden="1" spans="1:17">
      <c r="A982" s="12" t="s">
        <v>17</v>
      </c>
      <c r="B982" s="12" t="str">
        <f t="shared" si="228"/>
        <v>S8</v>
      </c>
      <c r="C982" s="12" t="str">
        <f t="shared" si="229"/>
        <v>LoLoALM</v>
      </c>
      <c r="D982" s="12" t="str">
        <f t="shared" si="230"/>
        <v>BP_Value_var</v>
      </c>
      <c r="E982" s="13" t="str">
        <f t="shared" si="231"/>
        <v>CHP1_S8_BP_Value_var</v>
      </c>
      <c r="F982" s="14" t="str">
        <f t="shared" si="232"/>
        <v>BP_Value_var_LoLoALM</v>
      </c>
      <c r="G982" s="10" t="str">
        <f t="shared" si="233"/>
        <v>CHP1_S8_LoLoALM</v>
      </c>
      <c r="H982" s="10" t="str">
        <f>VLOOKUP(基本表格!E982,起始地址定义!A:D,4,FALSE)&amp;" "&amp;Q982</f>
        <v>1#刨片机主电机轴承温度传感器  下下限报警</v>
      </c>
      <c r="I982" s="10" t="str">
        <f t="shared" si="234"/>
        <v>DB1101,X351.0</v>
      </c>
      <c r="J982" s="13" t="str">
        <f>VLOOKUP(E982,起始地址定义!A:D,2,FALSE)</f>
        <v>DB1101</v>
      </c>
      <c r="K982" s="12" t="str">
        <f t="shared" si="235"/>
        <v>X351.0</v>
      </c>
      <c r="L982" s="13">
        <f>VLOOKUP(E982,起始地址定义!A:D,3,FALSE)</f>
        <v>350</v>
      </c>
      <c r="M982" s="14">
        <f>VLOOKUP($F982,类型描述及偏移量!$C:$H,2,FALSE)</f>
        <v>1</v>
      </c>
      <c r="N982" s="14" t="str">
        <f>VLOOKUP($F982,类型描述及偏移量!$C:$H,3,FALSE)</f>
        <v>离散</v>
      </c>
      <c r="O982" s="14" t="str">
        <f>VLOOKUP($F982,类型描述及偏移量!$C:$H,4,FALSE)</f>
        <v>On</v>
      </c>
      <c r="P982" s="14" t="str">
        <f>VLOOKUP($F982,类型描述及偏移量!$C:$H,5,FALSE)</f>
        <v>Yes</v>
      </c>
      <c r="Q982" s="14" t="str">
        <f>VLOOKUP($F982,类型描述及偏移量!$C:$H,6,FALSE)</f>
        <v>下下限报警</v>
      </c>
    </row>
    <row r="983" hidden="1" spans="1:17">
      <c r="A983" s="12" t="s">
        <v>17</v>
      </c>
      <c r="B983" s="12" t="str">
        <f t="shared" si="228"/>
        <v>S8</v>
      </c>
      <c r="C983" s="12" t="str">
        <f t="shared" si="229"/>
        <v>LimALM</v>
      </c>
      <c r="D983" s="12" t="str">
        <f t="shared" si="230"/>
        <v>BP_Value_var</v>
      </c>
      <c r="E983" s="13" t="str">
        <f t="shared" si="231"/>
        <v>CHP1_S8_BP_Value_var</v>
      </c>
      <c r="F983" s="14" t="str">
        <f t="shared" si="232"/>
        <v>BP_Value_var_LimALM</v>
      </c>
      <c r="G983" s="10" t="str">
        <f t="shared" si="233"/>
        <v>CHP1_S8_LimALM</v>
      </c>
      <c r="H983" s="10" t="str">
        <f>VLOOKUP(基本表格!E983,起始地址定义!A:D,4,FALSE)&amp;" "&amp;Q983</f>
        <v>1#刨片机主电机轴承温度传感器  极限报警</v>
      </c>
      <c r="I983" s="10" t="str">
        <f t="shared" si="234"/>
        <v>DB1101,X351.1</v>
      </c>
      <c r="J983" s="13" t="str">
        <f>VLOOKUP(E983,起始地址定义!A:D,2,FALSE)</f>
        <v>DB1101</v>
      </c>
      <c r="K983" s="12" t="str">
        <f t="shared" si="235"/>
        <v>X351.1</v>
      </c>
      <c r="L983" s="13">
        <f>VLOOKUP(E983,起始地址定义!A:D,3,FALSE)</f>
        <v>350</v>
      </c>
      <c r="M983" s="14">
        <f>VLOOKUP($F983,类型描述及偏移量!$C:$H,2,FALSE)</f>
        <v>1.1</v>
      </c>
      <c r="N983" s="14" t="str">
        <f>VLOOKUP($F983,类型描述及偏移量!$C:$H,3,FALSE)</f>
        <v>离散</v>
      </c>
      <c r="O983" s="14" t="str">
        <f>VLOOKUP($F983,类型描述及偏移量!$C:$H,4,FALSE)</f>
        <v>On</v>
      </c>
      <c r="P983" s="14" t="str">
        <f>VLOOKUP($F983,类型描述及偏移量!$C:$H,5,FALSE)</f>
        <v>Yes</v>
      </c>
      <c r="Q983" s="14" t="str">
        <f>VLOOKUP($F983,类型描述及偏移量!$C:$H,6,FALSE)</f>
        <v>极限报警</v>
      </c>
    </row>
    <row r="984" hidden="1" spans="1:17">
      <c r="A984" s="12" t="s">
        <v>17</v>
      </c>
      <c r="B984" s="12" t="str">
        <f t="shared" si="228"/>
        <v>S8</v>
      </c>
      <c r="C984" s="12" t="str">
        <f t="shared" si="229"/>
        <v>LostALM</v>
      </c>
      <c r="D984" s="12" t="str">
        <f t="shared" si="230"/>
        <v>BP_Value_var</v>
      </c>
      <c r="E984" s="13" t="str">
        <f t="shared" si="231"/>
        <v>CHP1_S8_BP_Value_var</v>
      </c>
      <c r="F984" s="14" t="str">
        <f t="shared" si="232"/>
        <v>BP_Value_var_LostALM</v>
      </c>
      <c r="G984" s="10" t="str">
        <f t="shared" si="233"/>
        <v>CHP1_S8_LostALM</v>
      </c>
      <c r="H984" s="10" t="str">
        <f>VLOOKUP(基本表格!E984,起始地址定义!A:D,4,FALSE)&amp;" "&amp;Q984</f>
        <v>1#刨片机主电机轴承温度传感器  传感器断线报警</v>
      </c>
      <c r="I984" s="10" t="str">
        <f t="shared" si="234"/>
        <v>DB1101,X351.2</v>
      </c>
      <c r="J984" s="13" t="str">
        <f>VLOOKUP(E984,起始地址定义!A:D,2,FALSE)</f>
        <v>DB1101</v>
      </c>
      <c r="K984" s="12" t="str">
        <f t="shared" si="235"/>
        <v>X351.2</v>
      </c>
      <c r="L984" s="13">
        <f>VLOOKUP(E984,起始地址定义!A:D,3,FALSE)</f>
        <v>350</v>
      </c>
      <c r="M984" s="14">
        <f>VLOOKUP($F984,类型描述及偏移量!$C:$H,2,FALSE)</f>
        <v>1.2</v>
      </c>
      <c r="N984" s="14" t="str">
        <f>VLOOKUP($F984,类型描述及偏移量!$C:$H,3,FALSE)</f>
        <v>离散</v>
      </c>
      <c r="O984" s="14" t="str">
        <f>VLOOKUP($F984,类型描述及偏移量!$C:$H,4,FALSE)</f>
        <v>On</v>
      </c>
      <c r="P984" s="14" t="str">
        <f>VLOOKUP($F984,类型描述及偏移量!$C:$H,5,FALSE)</f>
        <v>Yes</v>
      </c>
      <c r="Q984" s="14" t="str">
        <f>VLOOKUP($F984,类型描述及偏移量!$C:$H,6,FALSE)</f>
        <v>传感器断线报警</v>
      </c>
    </row>
    <row r="985" hidden="1" spans="1:17">
      <c r="A985" s="12" t="s">
        <v>17</v>
      </c>
      <c r="B985" s="12" t="str">
        <f t="shared" ref="B985:B992" si="236">LEFT(B970,1)&amp;RIGHT(B970,LEN(B970)-1)+1</f>
        <v>S8</v>
      </c>
      <c r="C985" s="12" t="str">
        <f t="shared" ref="C985:C992" si="237">C970</f>
        <v>Code</v>
      </c>
      <c r="D985" s="12" t="str">
        <f t="shared" ref="D985:D992" si="238">D970</f>
        <v>BP_Value_var</v>
      </c>
      <c r="E985" s="13" t="str">
        <f t="shared" ref="E985:E992" si="239">A985&amp;"_"&amp;B985&amp;"_"&amp;D985</f>
        <v>CHP1_S8_BP_Value_var</v>
      </c>
      <c r="F985" s="14" t="str">
        <f t="shared" ref="F985:F992" si="240">D985&amp;"_"&amp;C985</f>
        <v>BP_Value_var_Code</v>
      </c>
      <c r="G985" s="10" t="str">
        <f t="shared" ref="G985:G992" si="241">A985&amp;"_"&amp;IF(B985="DB","",B985&amp;"_")&amp;C985</f>
        <v>CHP1_S8_Code</v>
      </c>
      <c r="H985" s="10" t="str">
        <f>VLOOKUP(基本表格!E985,起始地址定义!A:D,4,FALSE)&amp;" "&amp;Q985</f>
        <v>1#刨片机主电机轴承温度传感器  实际内码</v>
      </c>
      <c r="I985" s="10" t="str">
        <f t="shared" ref="I985:I992" si="242">J985&amp;","&amp;K985</f>
        <v>DB1101,INT352</v>
      </c>
      <c r="J985" s="13" t="str">
        <f>VLOOKUP(E985,起始地址定义!A:D,2,FALSE)</f>
        <v>DB1101</v>
      </c>
      <c r="K985" s="12" t="str">
        <f t="shared" ref="K985:K992" si="243">IF(N985="离散","X",IF(N985="实型","REAL","INT"))&amp;IF(N985="离散",TEXT(L985+M985,"0.0"),L985+M985)</f>
        <v>INT352</v>
      </c>
      <c r="L985" s="13">
        <f>VLOOKUP(E985,起始地址定义!A:D,3,FALSE)</f>
        <v>350</v>
      </c>
      <c r="M985" s="14">
        <f>VLOOKUP($F985,类型描述及偏移量!$C:$H,2,FALSE)</f>
        <v>2</v>
      </c>
      <c r="N985" s="14" t="str">
        <f>VLOOKUP($F985,类型描述及偏移量!$C:$H,3,FALSE)</f>
        <v>整型</v>
      </c>
      <c r="O985" s="14" t="str">
        <f>VLOOKUP($F985,类型描述及偏移量!$C:$H,4,FALSE)</f>
        <v>None</v>
      </c>
      <c r="P985" s="14" t="str">
        <f>VLOOKUP($F985,类型描述及偏移量!$C:$H,5,FALSE)</f>
        <v>Yes</v>
      </c>
      <c r="Q985" s="14" t="str">
        <f>VLOOKUP($F985,类型描述及偏移量!$C:$H,6,FALSE)</f>
        <v>实际内码</v>
      </c>
    </row>
    <row r="986" hidden="1" spans="1:17">
      <c r="A986" s="12" t="s">
        <v>17</v>
      </c>
      <c r="B986" s="12" t="str">
        <f t="shared" si="236"/>
        <v>S8</v>
      </c>
      <c r="C986" s="12" t="str">
        <f t="shared" si="237"/>
        <v>Value</v>
      </c>
      <c r="D986" s="12" t="str">
        <f t="shared" si="238"/>
        <v>BP_Value_var</v>
      </c>
      <c r="E986" s="13" t="str">
        <f t="shared" si="239"/>
        <v>CHP1_S8_BP_Value_var</v>
      </c>
      <c r="F986" s="14" t="str">
        <f t="shared" si="240"/>
        <v>BP_Value_var_Value</v>
      </c>
      <c r="G986" s="10" t="str">
        <f t="shared" si="241"/>
        <v>CHP1_S8_Value</v>
      </c>
      <c r="H986" s="10" t="str">
        <f>VLOOKUP(基本表格!E986,起始地址定义!A:D,4,FALSE)&amp;" "&amp;Q986</f>
        <v>1#刨片机主电机轴承温度传感器  实际值</v>
      </c>
      <c r="I986" s="10" t="str">
        <f t="shared" si="242"/>
        <v>DB1101,REAL356</v>
      </c>
      <c r="J986" s="13" t="str">
        <f>VLOOKUP(E986,起始地址定义!A:D,2,FALSE)</f>
        <v>DB1101</v>
      </c>
      <c r="K986" s="12" t="str">
        <f t="shared" si="243"/>
        <v>REAL356</v>
      </c>
      <c r="L986" s="13">
        <f>VLOOKUP(E986,起始地址定义!A:D,3,FALSE)</f>
        <v>350</v>
      </c>
      <c r="M986" s="14">
        <f>VLOOKUP($F986,类型描述及偏移量!$C:$H,2,FALSE)</f>
        <v>6</v>
      </c>
      <c r="N986" s="14" t="str">
        <f>VLOOKUP($F986,类型描述及偏移量!$C:$H,3,FALSE)</f>
        <v>实型</v>
      </c>
      <c r="O986" s="14" t="str">
        <f>VLOOKUP($F986,类型描述及偏移量!$C:$H,4,FALSE)</f>
        <v>None</v>
      </c>
      <c r="P986" s="14" t="str">
        <f>VLOOKUP($F986,类型描述及偏移量!$C:$H,5,FALSE)</f>
        <v>Yes</v>
      </c>
      <c r="Q986" s="14" t="str">
        <f>VLOOKUP($F986,类型描述及偏移量!$C:$H,6,FALSE)</f>
        <v>实际值</v>
      </c>
    </row>
    <row r="987" hidden="1" spans="1:17">
      <c r="A987" s="12" t="s">
        <v>17</v>
      </c>
      <c r="B987" s="12" t="str">
        <f t="shared" si="236"/>
        <v>S8</v>
      </c>
      <c r="C987" s="12" t="str">
        <f t="shared" si="237"/>
        <v>Range</v>
      </c>
      <c r="D987" s="12" t="str">
        <f t="shared" si="238"/>
        <v>BP_Value_var</v>
      </c>
      <c r="E987" s="13" t="str">
        <f t="shared" si="239"/>
        <v>CHP1_S8_BP_Value_var</v>
      </c>
      <c r="F987" s="14" t="str">
        <f t="shared" si="240"/>
        <v>BP_Value_var_Range</v>
      </c>
      <c r="G987" s="10" t="str">
        <f t="shared" si="241"/>
        <v>CHP1_S8_Range</v>
      </c>
      <c r="H987" s="10" t="str">
        <f>VLOOKUP(基本表格!E987,起始地址定义!A:D,4,FALSE)&amp;" "&amp;Q987</f>
        <v>1#刨片机主电机轴承温度传感器  量程</v>
      </c>
      <c r="I987" s="10" t="str">
        <f t="shared" si="242"/>
        <v>DB1101,REAL360</v>
      </c>
      <c r="J987" s="13" t="str">
        <f>VLOOKUP(E987,起始地址定义!A:D,2,FALSE)</f>
        <v>DB1101</v>
      </c>
      <c r="K987" s="12" t="str">
        <f t="shared" si="243"/>
        <v>REAL360</v>
      </c>
      <c r="L987" s="13">
        <f>VLOOKUP(E987,起始地址定义!A:D,3,FALSE)</f>
        <v>350</v>
      </c>
      <c r="M987" s="14">
        <f>VLOOKUP($F987,类型描述及偏移量!$C:$H,2,FALSE)</f>
        <v>10</v>
      </c>
      <c r="N987" s="14" t="str">
        <f>VLOOKUP($F987,类型描述及偏移量!$C:$H,3,FALSE)</f>
        <v>实型</v>
      </c>
      <c r="O987" s="14" t="str">
        <f>VLOOKUP($F987,类型描述及偏移量!$C:$H,4,FALSE)</f>
        <v>None</v>
      </c>
      <c r="P987" s="14" t="str">
        <f>VLOOKUP($F987,类型描述及偏移量!$C:$H,5,FALSE)</f>
        <v>No</v>
      </c>
      <c r="Q987" s="14" t="str">
        <f>VLOOKUP($F987,类型描述及偏移量!$C:$H,6,FALSE)</f>
        <v>量程</v>
      </c>
    </row>
    <row r="988" hidden="1" spans="1:17">
      <c r="A988" s="12" t="s">
        <v>17</v>
      </c>
      <c r="B988" s="12" t="str">
        <f t="shared" si="236"/>
        <v>S8</v>
      </c>
      <c r="C988" s="12" t="str">
        <f t="shared" si="237"/>
        <v>Hi</v>
      </c>
      <c r="D988" s="12" t="str">
        <f t="shared" si="238"/>
        <v>BP_Value_var</v>
      </c>
      <c r="E988" s="13" t="str">
        <f t="shared" si="239"/>
        <v>CHP1_S8_BP_Value_var</v>
      </c>
      <c r="F988" s="14" t="str">
        <f t="shared" si="240"/>
        <v>BP_Value_var_Hi</v>
      </c>
      <c r="G988" s="10" t="str">
        <f t="shared" si="241"/>
        <v>CHP1_S8_Hi</v>
      </c>
      <c r="H988" s="10" t="str">
        <f>VLOOKUP(基本表格!E988,起始地址定义!A:D,4,FALSE)&amp;" "&amp;Q988</f>
        <v>1#刨片机主电机轴承温度传感器  上限值</v>
      </c>
      <c r="I988" s="10" t="str">
        <f t="shared" si="242"/>
        <v>DB1101,REAL364</v>
      </c>
      <c r="J988" s="13" t="str">
        <f>VLOOKUP(E988,起始地址定义!A:D,2,FALSE)</f>
        <v>DB1101</v>
      </c>
      <c r="K988" s="12" t="str">
        <f t="shared" si="243"/>
        <v>REAL364</v>
      </c>
      <c r="L988" s="13">
        <f>VLOOKUP(E988,起始地址定义!A:D,3,FALSE)</f>
        <v>350</v>
      </c>
      <c r="M988" s="14">
        <f>VLOOKUP($F988,类型描述及偏移量!$C:$H,2,FALSE)</f>
        <v>14</v>
      </c>
      <c r="N988" s="14" t="str">
        <f>VLOOKUP($F988,类型描述及偏移量!$C:$H,3,FALSE)</f>
        <v>实型</v>
      </c>
      <c r="O988" s="14" t="str">
        <f>VLOOKUP($F988,类型描述及偏移量!$C:$H,4,FALSE)</f>
        <v>None</v>
      </c>
      <c r="P988" s="14" t="str">
        <f>VLOOKUP($F988,类型描述及偏移量!$C:$H,5,FALSE)</f>
        <v>No</v>
      </c>
      <c r="Q988" s="14" t="str">
        <f>VLOOKUP($F988,类型描述及偏移量!$C:$H,6,FALSE)</f>
        <v>上限值</v>
      </c>
    </row>
    <row r="989" hidden="1" spans="1:17">
      <c r="A989" s="12" t="s">
        <v>17</v>
      </c>
      <c r="B989" s="12" t="str">
        <f t="shared" si="236"/>
        <v>S8</v>
      </c>
      <c r="C989" s="12" t="str">
        <f t="shared" si="237"/>
        <v>Lo</v>
      </c>
      <c r="D989" s="12" t="str">
        <f t="shared" si="238"/>
        <v>BP_Value_var</v>
      </c>
      <c r="E989" s="13" t="str">
        <f t="shared" si="239"/>
        <v>CHP1_S8_BP_Value_var</v>
      </c>
      <c r="F989" s="14" t="str">
        <f t="shared" si="240"/>
        <v>BP_Value_var_Lo</v>
      </c>
      <c r="G989" s="10" t="str">
        <f t="shared" si="241"/>
        <v>CHP1_S8_Lo</v>
      </c>
      <c r="H989" s="10" t="str">
        <f>VLOOKUP(基本表格!E989,起始地址定义!A:D,4,FALSE)&amp;" "&amp;Q989</f>
        <v>1#刨片机主电机轴承温度传感器  下限值</v>
      </c>
      <c r="I989" s="10" t="str">
        <f t="shared" si="242"/>
        <v>DB1101,REAL368</v>
      </c>
      <c r="J989" s="13" t="str">
        <f>VLOOKUP(E989,起始地址定义!A:D,2,FALSE)</f>
        <v>DB1101</v>
      </c>
      <c r="K989" s="12" t="str">
        <f t="shared" si="243"/>
        <v>REAL368</v>
      </c>
      <c r="L989" s="13">
        <f>VLOOKUP(E989,起始地址定义!A:D,3,FALSE)</f>
        <v>350</v>
      </c>
      <c r="M989" s="14">
        <f>VLOOKUP($F989,类型描述及偏移量!$C:$H,2,FALSE)</f>
        <v>18</v>
      </c>
      <c r="N989" s="14" t="str">
        <f>VLOOKUP($F989,类型描述及偏移量!$C:$H,3,FALSE)</f>
        <v>实型</v>
      </c>
      <c r="O989" s="14" t="str">
        <f>VLOOKUP($F989,类型描述及偏移量!$C:$H,4,FALSE)</f>
        <v>None</v>
      </c>
      <c r="P989" s="14" t="str">
        <f>VLOOKUP($F989,类型描述及偏移量!$C:$H,5,FALSE)</f>
        <v>No</v>
      </c>
      <c r="Q989" s="14" t="str">
        <f>VLOOKUP($F989,类型描述及偏移量!$C:$H,6,FALSE)</f>
        <v>下限值</v>
      </c>
    </row>
    <row r="990" hidden="1" spans="1:17">
      <c r="A990" s="12" t="s">
        <v>17</v>
      </c>
      <c r="B990" s="12" t="str">
        <f t="shared" si="236"/>
        <v>S8</v>
      </c>
      <c r="C990" s="12" t="str">
        <f t="shared" si="237"/>
        <v>HiHi</v>
      </c>
      <c r="D990" s="12" t="str">
        <f t="shared" si="238"/>
        <v>BP_Value_var</v>
      </c>
      <c r="E990" s="13" t="str">
        <f t="shared" si="239"/>
        <v>CHP1_S8_BP_Value_var</v>
      </c>
      <c r="F990" s="14" t="str">
        <f t="shared" si="240"/>
        <v>BP_Value_var_HiHi</v>
      </c>
      <c r="G990" s="10" t="str">
        <f t="shared" si="241"/>
        <v>CHP1_S8_HiHi</v>
      </c>
      <c r="H990" s="10" t="str">
        <f>VLOOKUP(基本表格!E990,起始地址定义!A:D,4,FALSE)&amp;" "&amp;Q990</f>
        <v>1#刨片机主电机轴承温度传感器  上上限值</v>
      </c>
      <c r="I990" s="10" t="str">
        <f t="shared" si="242"/>
        <v>DB1101,REAL372</v>
      </c>
      <c r="J990" s="13" t="str">
        <f>VLOOKUP(E990,起始地址定义!A:D,2,FALSE)</f>
        <v>DB1101</v>
      </c>
      <c r="K990" s="12" t="str">
        <f t="shared" si="243"/>
        <v>REAL372</v>
      </c>
      <c r="L990" s="13">
        <f>VLOOKUP(E990,起始地址定义!A:D,3,FALSE)</f>
        <v>350</v>
      </c>
      <c r="M990" s="14">
        <f>VLOOKUP($F990,类型描述及偏移量!$C:$H,2,FALSE)</f>
        <v>22</v>
      </c>
      <c r="N990" s="14" t="str">
        <f>VLOOKUP($F990,类型描述及偏移量!$C:$H,3,FALSE)</f>
        <v>实型</v>
      </c>
      <c r="O990" s="14" t="str">
        <f>VLOOKUP($F990,类型描述及偏移量!$C:$H,4,FALSE)</f>
        <v>None</v>
      </c>
      <c r="P990" s="14" t="str">
        <f>VLOOKUP($F990,类型描述及偏移量!$C:$H,5,FALSE)</f>
        <v>No</v>
      </c>
      <c r="Q990" s="14" t="str">
        <f>VLOOKUP($F990,类型描述及偏移量!$C:$H,6,FALSE)</f>
        <v>上上限值</v>
      </c>
    </row>
    <row r="991" hidden="1" spans="1:17">
      <c r="A991" s="12" t="s">
        <v>17</v>
      </c>
      <c r="B991" s="12" t="str">
        <f t="shared" si="236"/>
        <v>S8</v>
      </c>
      <c r="C991" s="12" t="str">
        <f t="shared" si="237"/>
        <v>LoLo</v>
      </c>
      <c r="D991" s="12" t="str">
        <f t="shared" si="238"/>
        <v>BP_Value_var</v>
      </c>
      <c r="E991" s="13" t="str">
        <f t="shared" si="239"/>
        <v>CHP1_S8_BP_Value_var</v>
      </c>
      <c r="F991" s="14" t="str">
        <f t="shared" si="240"/>
        <v>BP_Value_var_LoLo</v>
      </c>
      <c r="G991" s="10" t="str">
        <f t="shared" si="241"/>
        <v>CHP1_S8_LoLo</v>
      </c>
      <c r="H991" s="10" t="str">
        <f>VLOOKUP(基本表格!E991,起始地址定义!A:D,4,FALSE)&amp;" "&amp;Q991</f>
        <v>1#刨片机主电机轴承温度传感器  下下限值</v>
      </c>
      <c r="I991" s="10" t="str">
        <f t="shared" si="242"/>
        <v>DB1101,REAL376</v>
      </c>
      <c r="J991" s="13" t="str">
        <f>VLOOKUP(E991,起始地址定义!A:D,2,FALSE)</f>
        <v>DB1101</v>
      </c>
      <c r="K991" s="12" t="str">
        <f t="shared" si="243"/>
        <v>REAL376</v>
      </c>
      <c r="L991" s="13">
        <f>VLOOKUP(E991,起始地址定义!A:D,3,FALSE)</f>
        <v>350</v>
      </c>
      <c r="M991" s="14">
        <f>VLOOKUP($F991,类型描述及偏移量!$C:$H,2,FALSE)</f>
        <v>26</v>
      </c>
      <c r="N991" s="14" t="str">
        <f>VLOOKUP($F991,类型描述及偏移量!$C:$H,3,FALSE)</f>
        <v>实型</v>
      </c>
      <c r="O991" s="14" t="str">
        <f>VLOOKUP($F991,类型描述及偏移量!$C:$H,4,FALSE)</f>
        <v>None</v>
      </c>
      <c r="P991" s="14" t="str">
        <f>VLOOKUP($F991,类型描述及偏移量!$C:$H,5,FALSE)</f>
        <v>No</v>
      </c>
      <c r="Q991" s="14" t="str">
        <f>VLOOKUP($F991,类型描述及偏移量!$C:$H,6,FALSE)</f>
        <v>下下限值</v>
      </c>
    </row>
    <row r="992" hidden="1" spans="1:17">
      <c r="A992" s="12" t="s">
        <v>17</v>
      </c>
      <c r="B992" s="12" t="s">
        <v>107</v>
      </c>
      <c r="C992" t="s">
        <v>19</v>
      </c>
      <c r="D992" t="s">
        <v>108</v>
      </c>
      <c r="E992" s="13" t="str">
        <f t="shared" ref="E992:E1003" si="244">A992&amp;"_"&amp;B992&amp;"_"&amp;D992</f>
        <v>CHP1_V1_BP_Valve_var</v>
      </c>
      <c r="F992" s="14" t="str">
        <f t="shared" ref="F992:F1003" si="245">D992&amp;"_"&amp;C992</f>
        <v>BP_Valve_var_Enable</v>
      </c>
      <c r="G992" s="10" t="str">
        <f t="shared" ref="G992:G1003" si="246">A992&amp;"_"&amp;IF(B992="DB","",B992&amp;"_")&amp;C992</f>
        <v>CHP1_V1_Enable</v>
      </c>
      <c r="H992" s="10" t="str">
        <f>VLOOKUP(基本表格!E992,起始地址定义!A:D,4,FALSE)&amp;" "&amp;Q992</f>
        <v>1#刨片机刀环电磁阀(刀环缩回与顶出)  使能</v>
      </c>
      <c r="I992" s="10" t="str">
        <f t="shared" ref="I992:I1003" si="247">J992&amp;","&amp;K992</f>
        <v>DB1102,X0.0</v>
      </c>
      <c r="J992" s="13" t="str">
        <f>VLOOKUP(E992,起始地址定义!A:D,2,FALSE)</f>
        <v>DB1102</v>
      </c>
      <c r="K992" s="12" t="str">
        <f t="shared" ref="K992:K1003" si="248">IF(N992="离散","X",IF(N992="实型","REAL","INT"))&amp;IF(N992="离散",TEXT(L992+M992,"0.0"),L992+M992)</f>
        <v>X0.0</v>
      </c>
      <c r="L992" s="13">
        <f>VLOOKUP(E992,起始地址定义!A:D,3,FALSE)</f>
        <v>0</v>
      </c>
      <c r="M992" s="14">
        <f>VLOOKUP($F992,类型描述及偏移量!$C:$H,2,FALSE)</f>
        <v>0</v>
      </c>
      <c r="N992" s="14" t="str">
        <f>VLOOKUP($F992,类型描述及偏移量!$C:$H,3,FALSE)</f>
        <v>离散</v>
      </c>
      <c r="O992" s="14" t="str">
        <f>VLOOKUP($F992,类型描述及偏移量!$C:$H,4,FALSE)</f>
        <v>None</v>
      </c>
      <c r="P992" s="14" t="str">
        <f>VLOOKUP($F992,类型描述及偏移量!$C:$H,5,FALSE)</f>
        <v>No</v>
      </c>
      <c r="Q992" s="14" t="str">
        <f>VLOOKUP($F992,类型描述及偏移量!$C:$H,6,FALSE)</f>
        <v>使能</v>
      </c>
    </row>
    <row r="993" hidden="1" spans="1:17">
      <c r="A993" s="12" t="s">
        <v>17</v>
      </c>
      <c r="B993" s="12" t="s">
        <v>107</v>
      </c>
      <c r="C993" t="s">
        <v>21</v>
      </c>
      <c r="D993" t="s">
        <v>108</v>
      </c>
      <c r="E993" s="13" t="str">
        <f t="shared" si="244"/>
        <v>CHP1_V1_BP_Valve_var</v>
      </c>
      <c r="F993" s="14" t="str">
        <f t="shared" si="245"/>
        <v>BP_Valve_var_Auto_Status</v>
      </c>
      <c r="G993" s="10" t="str">
        <f t="shared" si="246"/>
        <v>CHP1_V1_Auto_Status</v>
      </c>
      <c r="H993" s="10" t="str">
        <f>VLOOKUP(基本表格!E993,起始地址定义!A:D,4,FALSE)&amp;" "&amp;Q993</f>
        <v>1#刨片机刀环电磁阀(刀环缩回与顶出)  手自动状态</v>
      </c>
      <c r="I993" s="10" t="str">
        <f t="shared" si="247"/>
        <v>DB1102,X0.3</v>
      </c>
      <c r="J993" s="13" t="str">
        <f>VLOOKUP(E993,起始地址定义!A:D,2,FALSE)</f>
        <v>DB1102</v>
      </c>
      <c r="K993" s="12" t="str">
        <f t="shared" si="248"/>
        <v>X0.3</v>
      </c>
      <c r="L993" s="13">
        <f>VLOOKUP(E993,起始地址定义!A:D,3,FALSE)</f>
        <v>0</v>
      </c>
      <c r="M993" s="14">
        <f>VLOOKUP($F993,类型描述及偏移量!$C:$H,2,FALSE)</f>
        <v>0.3</v>
      </c>
      <c r="N993" s="14" t="str">
        <f>VLOOKUP($F993,类型描述及偏移量!$C:$H,3,FALSE)</f>
        <v>离散</v>
      </c>
      <c r="O993" s="14" t="str">
        <f>VLOOKUP($F993,类型描述及偏移量!$C:$H,4,FALSE)</f>
        <v>None</v>
      </c>
      <c r="P993" s="14" t="str">
        <f>VLOOKUP($F993,类型描述及偏移量!$C:$H,5,FALSE)</f>
        <v>Yes</v>
      </c>
      <c r="Q993" s="14" t="str">
        <f>VLOOKUP($F993,类型描述及偏移量!$C:$H,6,FALSE)</f>
        <v>手自动状态</v>
      </c>
    </row>
    <row r="994" hidden="1" spans="1:17">
      <c r="A994" s="12" t="s">
        <v>17</v>
      </c>
      <c r="B994" s="12" t="s">
        <v>107</v>
      </c>
      <c r="C994" t="s">
        <v>23</v>
      </c>
      <c r="D994" t="s">
        <v>108</v>
      </c>
      <c r="E994" s="13" t="str">
        <f t="shared" si="244"/>
        <v>CHP1_V1_BP_Valve_var</v>
      </c>
      <c r="F994" s="14" t="str">
        <f t="shared" si="245"/>
        <v>BP_Valve_var_ON_HMI</v>
      </c>
      <c r="G994" s="10" t="str">
        <f t="shared" si="246"/>
        <v>CHP1_V1_ON_HMI</v>
      </c>
      <c r="H994" s="10" t="str">
        <f>VLOOKUP(基本表格!E994,起始地址定义!A:D,4,FALSE)&amp;" "&amp;Q994</f>
        <v>1#刨片机刀环电磁阀(刀环缩回与顶出)  开启</v>
      </c>
      <c r="I994" s="10" t="str">
        <f t="shared" si="247"/>
        <v>DB1102,X0.6</v>
      </c>
      <c r="J994" s="13" t="str">
        <f>VLOOKUP(E994,起始地址定义!A:D,2,FALSE)</f>
        <v>DB1102</v>
      </c>
      <c r="K994" s="12" t="str">
        <f t="shared" si="248"/>
        <v>X0.6</v>
      </c>
      <c r="L994" s="13">
        <f>VLOOKUP(E994,起始地址定义!A:D,3,FALSE)</f>
        <v>0</v>
      </c>
      <c r="M994" s="14">
        <f>VLOOKUP($F994,类型描述及偏移量!$C:$H,2,FALSE)</f>
        <v>0.6</v>
      </c>
      <c r="N994" s="14" t="str">
        <f>VLOOKUP($F994,类型描述及偏移量!$C:$H,3,FALSE)</f>
        <v>离散</v>
      </c>
      <c r="O994" s="14" t="str">
        <f>VLOOKUP($F994,类型描述及偏移量!$C:$H,4,FALSE)</f>
        <v>None</v>
      </c>
      <c r="P994" s="14" t="str">
        <f>VLOOKUP($F994,类型描述及偏移量!$C:$H,5,FALSE)</f>
        <v>No</v>
      </c>
      <c r="Q994" s="14" t="str">
        <f>VLOOKUP($F994,类型描述及偏移量!$C:$H,6,FALSE)</f>
        <v>开启</v>
      </c>
    </row>
    <row r="995" hidden="1" spans="1:17">
      <c r="A995" s="12" t="s">
        <v>17</v>
      </c>
      <c r="B995" s="12" t="s">
        <v>107</v>
      </c>
      <c r="C995" t="s">
        <v>24</v>
      </c>
      <c r="D995" t="s">
        <v>108</v>
      </c>
      <c r="E995" s="13" t="str">
        <f t="shared" si="244"/>
        <v>CHP1_V1_BP_Valve_var</v>
      </c>
      <c r="F995" s="14" t="str">
        <f t="shared" si="245"/>
        <v>BP_Valve_var_OFF_HMI</v>
      </c>
      <c r="G995" s="10" t="str">
        <f t="shared" si="246"/>
        <v>CHP1_V1_OFF_HMI</v>
      </c>
      <c r="H995" s="10" t="str">
        <f>VLOOKUP(基本表格!E995,起始地址定义!A:D,4,FALSE)&amp;" "&amp;Q995</f>
        <v>1#刨片机刀环电磁阀(刀环缩回与顶出)  关闭</v>
      </c>
      <c r="I995" s="10" t="str">
        <f t="shared" si="247"/>
        <v>DB1102,X0.7</v>
      </c>
      <c r="J995" s="13" t="str">
        <f>VLOOKUP(E995,起始地址定义!A:D,2,FALSE)</f>
        <v>DB1102</v>
      </c>
      <c r="K995" s="12" t="str">
        <f t="shared" si="248"/>
        <v>X0.7</v>
      </c>
      <c r="L995" s="13">
        <f>VLOOKUP(E995,起始地址定义!A:D,3,FALSE)</f>
        <v>0</v>
      </c>
      <c r="M995" s="14">
        <f>VLOOKUP($F995,类型描述及偏移量!$C:$H,2,FALSE)</f>
        <v>0.7</v>
      </c>
      <c r="N995" s="14" t="str">
        <f>VLOOKUP($F995,类型描述及偏移量!$C:$H,3,FALSE)</f>
        <v>离散</v>
      </c>
      <c r="O995" s="14" t="str">
        <f>VLOOKUP($F995,类型描述及偏移量!$C:$H,4,FALSE)</f>
        <v>None</v>
      </c>
      <c r="P995" s="14" t="str">
        <f>VLOOKUP($F995,类型描述及偏移量!$C:$H,5,FALSE)</f>
        <v>No</v>
      </c>
      <c r="Q995" s="14" t="str">
        <f>VLOOKUP($F995,类型描述及偏移量!$C:$H,6,FALSE)</f>
        <v>关闭</v>
      </c>
    </row>
    <row r="996" hidden="1" spans="1:17">
      <c r="A996" s="12" t="s">
        <v>17</v>
      </c>
      <c r="B996" s="12" t="s">
        <v>107</v>
      </c>
      <c r="C996" t="s">
        <v>109</v>
      </c>
      <c r="D996" t="s">
        <v>108</v>
      </c>
      <c r="E996" s="13" t="str">
        <f t="shared" si="244"/>
        <v>CHP1_V1_BP_Valve_var</v>
      </c>
      <c r="F996" s="14" t="str">
        <f t="shared" si="245"/>
        <v>BP_Valve_var_Status</v>
      </c>
      <c r="G996" s="10" t="str">
        <f t="shared" si="246"/>
        <v>CHP1_V1_Status</v>
      </c>
      <c r="H996" s="10" t="str">
        <f>VLOOKUP(基本表格!E996,起始地址定义!A:D,4,FALSE)&amp;" "&amp;Q996</f>
        <v>1#刨片机刀环电磁阀(刀环缩回与顶出)  状态</v>
      </c>
      <c r="I996" s="10" t="str">
        <f t="shared" si="247"/>
        <v>DB1102,X1.0</v>
      </c>
      <c r="J996" s="13" t="str">
        <f>VLOOKUP(E996,起始地址定义!A:D,2,FALSE)</f>
        <v>DB1102</v>
      </c>
      <c r="K996" s="12" t="str">
        <f t="shared" si="248"/>
        <v>X1.0</v>
      </c>
      <c r="L996" s="13">
        <f>VLOOKUP(E996,起始地址定义!A:D,3,FALSE)</f>
        <v>0</v>
      </c>
      <c r="M996" s="14">
        <f>VLOOKUP($F996,类型描述及偏移量!$C:$H,2,FALSE)</f>
        <v>1</v>
      </c>
      <c r="N996" s="14" t="str">
        <f>VLOOKUP($F996,类型描述及偏移量!$C:$H,3,FALSE)</f>
        <v>离散</v>
      </c>
      <c r="O996" s="14" t="str">
        <f>VLOOKUP($F996,类型描述及偏移量!$C:$H,4,FALSE)</f>
        <v>None</v>
      </c>
      <c r="P996" s="14" t="str">
        <f>VLOOKUP($F996,类型描述及偏移量!$C:$H,5,FALSE)</f>
        <v>Yes</v>
      </c>
      <c r="Q996" s="14" t="str">
        <f>VLOOKUP($F996,类型描述及偏移量!$C:$H,6,FALSE)</f>
        <v>状态</v>
      </c>
    </row>
    <row r="997" hidden="1" spans="1:17">
      <c r="A997" s="12" t="s">
        <v>17</v>
      </c>
      <c r="B997" s="12" t="s">
        <v>107</v>
      </c>
      <c r="C997" t="s">
        <v>110</v>
      </c>
      <c r="D997" t="s">
        <v>108</v>
      </c>
      <c r="E997" s="13" t="str">
        <f t="shared" si="244"/>
        <v>CHP1_V1_BP_Valve_var</v>
      </c>
      <c r="F997" s="14" t="str">
        <f t="shared" si="245"/>
        <v>BP_Valve_var_OpenOK</v>
      </c>
      <c r="G997" s="10" t="str">
        <f t="shared" si="246"/>
        <v>CHP1_V1_OpenOK</v>
      </c>
      <c r="H997" s="10" t="str">
        <f>VLOOKUP(基本表格!E997,起始地址定义!A:D,4,FALSE)&amp;" "&amp;Q997</f>
        <v>1#刨片机刀环电磁阀(刀环缩回与顶出)  开启到位_状态</v>
      </c>
      <c r="I997" s="10" t="str">
        <f t="shared" si="247"/>
        <v>DB1102,X1.1</v>
      </c>
      <c r="J997" s="13" t="str">
        <f>VLOOKUP(E997,起始地址定义!A:D,2,FALSE)</f>
        <v>DB1102</v>
      </c>
      <c r="K997" s="12" t="str">
        <f t="shared" si="248"/>
        <v>X1.1</v>
      </c>
      <c r="L997" s="13">
        <f>VLOOKUP(E997,起始地址定义!A:D,3,FALSE)</f>
        <v>0</v>
      </c>
      <c r="M997" s="14">
        <f>VLOOKUP($F997,类型描述及偏移量!$C:$H,2,FALSE)</f>
        <v>1.1</v>
      </c>
      <c r="N997" s="14" t="str">
        <f>VLOOKUP($F997,类型描述及偏移量!$C:$H,3,FALSE)</f>
        <v>离散</v>
      </c>
      <c r="O997" s="14" t="str">
        <f>VLOOKUP($F997,类型描述及偏移量!$C:$H,4,FALSE)</f>
        <v>None</v>
      </c>
      <c r="P997" s="14" t="str">
        <f>VLOOKUP($F997,类型描述及偏移量!$C:$H,5,FALSE)</f>
        <v>Yes</v>
      </c>
      <c r="Q997" s="14" t="str">
        <f>VLOOKUP($F997,类型描述及偏移量!$C:$H,6,FALSE)</f>
        <v>开启到位_状态</v>
      </c>
    </row>
    <row r="998" hidden="1" spans="1:17">
      <c r="A998" s="12" t="s">
        <v>17</v>
      </c>
      <c r="B998" s="12" t="s">
        <v>107</v>
      </c>
      <c r="C998" t="s">
        <v>111</v>
      </c>
      <c r="D998" t="s">
        <v>108</v>
      </c>
      <c r="E998" s="13" t="str">
        <f t="shared" si="244"/>
        <v>CHP1_V1_BP_Valve_var</v>
      </c>
      <c r="F998" s="14" t="str">
        <f t="shared" si="245"/>
        <v>BP_Valve_var_CloseOK</v>
      </c>
      <c r="G998" s="10" t="str">
        <f t="shared" si="246"/>
        <v>CHP1_V1_CloseOK</v>
      </c>
      <c r="H998" s="10" t="str">
        <f>VLOOKUP(基本表格!E998,起始地址定义!A:D,4,FALSE)&amp;" "&amp;Q998</f>
        <v>1#刨片机刀环电磁阀(刀环缩回与顶出)  关闭到位_状态</v>
      </c>
      <c r="I998" s="10" t="str">
        <f t="shared" si="247"/>
        <v>DB1102,X1.2</v>
      </c>
      <c r="J998" s="13" t="str">
        <f>VLOOKUP(E998,起始地址定义!A:D,2,FALSE)</f>
        <v>DB1102</v>
      </c>
      <c r="K998" s="12" t="str">
        <f t="shared" si="248"/>
        <v>X1.2</v>
      </c>
      <c r="L998" s="13">
        <f>VLOOKUP(E998,起始地址定义!A:D,3,FALSE)</f>
        <v>0</v>
      </c>
      <c r="M998" s="14">
        <f>VLOOKUP($F998,类型描述及偏移量!$C:$H,2,FALSE)</f>
        <v>1.2</v>
      </c>
      <c r="N998" s="14" t="str">
        <f>VLOOKUP($F998,类型描述及偏移量!$C:$H,3,FALSE)</f>
        <v>离散</v>
      </c>
      <c r="O998" s="14" t="str">
        <f>VLOOKUP($F998,类型描述及偏移量!$C:$H,4,FALSE)</f>
        <v>None</v>
      </c>
      <c r="P998" s="14" t="str">
        <f>VLOOKUP($F998,类型描述及偏移量!$C:$H,5,FALSE)</f>
        <v>Yes</v>
      </c>
      <c r="Q998" s="14" t="str">
        <f>VLOOKUP($F998,类型描述及偏移量!$C:$H,6,FALSE)</f>
        <v>关闭到位_状态</v>
      </c>
    </row>
    <row r="999" hidden="1" spans="1:17">
      <c r="A999" s="12" t="s">
        <v>17</v>
      </c>
      <c r="B999" s="12" t="s">
        <v>107</v>
      </c>
      <c r="C999" t="s">
        <v>112</v>
      </c>
      <c r="D999" t="s">
        <v>108</v>
      </c>
      <c r="E999" s="13" t="str">
        <f t="shared" si="244"/>
        <v>CHP1_V1_BP_Valve_var</v>
      </c>
      <c r="F999" s="14" t="str">
        <f t="shared" si="245"/>
        <v>BP_Valve_var_Open_ALM</v>
      </c>
      <c r="G999" s="10" t="str">
        <f t="shared" si="246"/>
        <v>CHP1_V1_Open_ALM</v>
      </c>
      <c r="H999" s="10" t="str">
        <f>VLOOKUP(基本表格!E999,起始地址定义!A:D,4,FALSE)&amp;" "&amp;Q999</f>
        <v>1#刨片机刀环电磁阀(刀环缩回与顶出)  开启未到位报警</v>
      </c>
      <c r="I999" s="10" t="str">
        <f t="shared" si="247"/>
        <v>DB1102,X1.5</v>
      </c>
      <c r="J999" s="13" t="str">
        <f>VLOOKUP(E999,起始地址定义!A:D,2,FALSE)</f>
        <v>DB1102</v>
      </c>
      <c r="K999" s="12" t="str">
        <f t="shared" si="248"/>
        <v>X1.5</v>
      </c>
      <c r="L999" s="13">
        <f>VLOOKUP(E999,起始地址定义!A:D,3,FALSE)</f>
        <v>0</v>
      </c>
      <c r="M999" s="14">
        <f>VLOOKUP($F999,类型描述及偏移量!$C:$H,2,FALSE)</f>
        <v>1.5</v>
      </c>
      <c r="N999" s="14" t="str">
        <f>VLOOKUP($F999,类型描述及偏移量!$C:$H,3,FALSE)</f>
        <v>离散</v>
      </c>
      <c r="O999" s="14" t="str">
        <f>VLOOKUP($F999,类型描述及偏移量!$C:$H,4,FALSE)</f>
        <v>On</v>
      </c>
      <c r="P999" s="14" t="str">
        <f>VLOOKUP($F999,类型描述及偏移量!$C:$H,5,FALSE)</f>
        <v>Yes</v>
      </c>
      <c r="Q999" s="14" t="str">
        <f>VLOOKUP($F999,类型描述及偏移量!$C:$H,6,FALSE)</f>
        <v>开启未到位报警</v>
      </c>
    </row>
    <row r="1000" hidden="1" spans="1:17">
      <c r="A1000" s="12" t="s">
        <v>17</v>
      </c>
      <c r="B1000" s="12" t="s">
        <v>107</v>
      </c>
      <c r="C1000" t="s">
        <v>113</v>
      </c>
      <c r="D1000" t="s">
        <v>108</v>
      </c>
      <c r="E1000" s="13" t="str">
        <f t="shared" si="244"/>
        <v>CHP1_V1_BP_Valve_var</v>
      </c>
      <c r="F1000" s="14" t="str">
        <f t="shared" si="245"/>
        <v>BP_Valve_var_Close_ALM</v>
      </c>
      <c r="G1000" s="10" t="str">
        <f t="shared" si="246"/>
        <v>CHP1_V1_Close_ALM</v>
      </c>
      <c r="H1000" s="10" t="str">
        <f>VLOOKUP(基本表格!E1000,起始地址定义!A:D,4,FALSE)&amp;" "&amp;Q1000</f>
        <v>1#刨片机刀环电磁阀(刀环缩回与顶出)  关闭未到位报警</v>
      </c>
      <c r="I1000" s="10" t="str">
        <f t="shared" si="247"/>
        <v>DB1102,X1.6</v>
      </c>
      <c r="J1000" s="13" t="str">
        <f>VLOOKUP(E1000,起始地址定义!A:D,2,FALSE)</f>
        <v>DB1102</v>
      </c>
      <c r="K1000" s="12" t="str">
        <f t="shared" si="248"/>
        <v>X1.6</v>
      </c>
      <c r="L1000" s="13">
        <f>VLOOKUP(E1000,起始地址定义!A:D,3,FALSE)</f>
        <v>0</v>
      </c>
      <c r="M1000" s="14">
        <f>VLOOKUP($F1000,类型描述及偏移量!$C:$H,2,FALSE)</f>
        <v>1.6</v>
      </c>
      <c r="N1000" s="14" t="str">
        <f>VLOOKUP($F1000,类型描述及偏移量!$C:$H,3,FALSE)</f>
        <v>离散</v>
      </c>
      <c r="O1000" s="14" t="str">
        <f>VLOOKUP($F1000,类型描述及偏移量!$C:$H,4,FALSE)</f>
        <v>On</v>
      </c>
      <c r="P1000" s="14" t="str">
        <f>VLOOKUP($F1000,类型描述及偏移量!$C:$H,5,FALSE)</f>
        <v>Yes</v>
      </c>
      <c r="Q1000" s="14" t="str">
        <f>VLOOKUP($F1000,类型描述及偏移量!$C:$H,6,FALSE)</f>
        <v>关闭未到位报警</v>
      </c>
    </row>
    <row r="1001" hidden="1" spans="1:17">
      <c r="A1001" s="12" t="s">
        <v>17</v>
      </c>
      <c r="B1001" s="12" t="s">
        <v>107</v>
      </c>
      <c r="C1001" t="s">
        <v>114</v>
      </c>
      <c r="D1001" t="s">
        <v>108</v>
      </c>
      <c r="E1001" s="13" t="str">
        <f t="shared" si="244"/>
        <v>CHP1_V1_BP_Valve_var</v>
      </c>
      <c r="F1001" s="14" t="str">
        <f t="shared" si="245"/>
        <v>BP_Valve_var_Open_Delay</v>
      </c>
      <c r="G1001" s="10" t="str">
        <f t="shared" si="246"/>
        <v>CHP1_V1_Open_Delay</v>
      </c>
      <c r="H1001" s="10" t="str">
        <f>VLOOKUP(基本表格!E1001,起始地址定义!A:D,4,FALSE)&amp;" "&amp;Q1001</f>
        <v>1#刨片机刀环电磁阀(刀环缩回与顶出)  阀开启延时(s)</v>
      </c>
      <c r="I1001" s="10" t="str">
        <f t="shared" si="247"/>
        <v>DB1102,INT4</v>
      </c>
      <c r="J1001" s="13" t="str">
        <f>VLOOKUP(E1001,起始地址定义!A:D,2,FALSE)</f>
        <v>DB1102</v>
      </c>
      <c r="K1001" s="12" t="str">
        <f t="shared" si="248"/>
        <v>INT4</v>
      </c>
      <c r="L1001" s="13">
        <f>VLOOKUP(E1001,起始地址定义!A:D,3,FALSE)</f>
        <v>0</v>
      </c>
      <c r="M1001" s="14">
        <f>VLOOKUP($F1001,类型描述及偏移量!$C:$H,2,FALSE)</f>
        <v>4</v>
      </c>
      <c r="N1001" s="14" t="str">
        <f>VLOOKUP($F1001,类型描述及偏移量!$C:$H,3,FALSE)</f>
        <v>整型</v>
      </c>
      <c r="O1001" s="14" t="str">
        <f>VLOOKUP($F1001,类型描述及偏移量!$C:$H,4,FALSE)</f>
        <v>None</v>
      </c>
      <c r="P1001" s="14" t="str">
        <f>VLOOKUP($F1001,类型描述及偏移量!$C:$H,5,FALSE)</f>
        <v>No</v>
      </c>
      <c r="Q1001" s="14" t="str">
        <f>VLOOKUP($F1001,类型描述及偏移量!$C:$H,6,FALSE)</f>
        <v>阀开启延时(s)</v>
      </c>
    </row>
    <row r="1002" hidden="1" spans="1:17">
      <c r="A1002" s="12" t="s">
        <v>17</v>
      </c>
      <c r="B1002" s="12" t="s">
        <v>107</v>
      </c>
      <c r="C1002" t="s">
        <v>115</v>
      </c>
      <c r="D1002" t="s">
        <v>108</v>
      </c>
      <c r="E1002" s="13" t="str">
        <f t="shared" si="244"/>
        <v>CHP1_V1_BP_Valve_var</v>
      </c>
      <c r="F1002" s="14" t="str">
        <f t="shared" si="245"/>
        <v>BP_Valve_var_Close_Delay</v>
      </c>
      <c r="G1002" s="10" t="str">
        <f t="shared" si="246"/>
        <v>CHP1_V1_Close_Delay</v>
      </c>
      <c r="H1002" s="10" t="str">
        <f>VLOOKUP(基本表格!E1002,起始地址定义!A:D,4,FALSE)&amp;" "&amp;Q1002</f>
        <v>1#刨片机刀环电磁阀(刀环缩回与顶出)  阀关闭延时(s)</v>
      </c>
      <c r="I1002" s="10" t="str">
        <f t="shared" si="247"/>
        <v>DB1102,INT6</v>
      </c>
      <c r="J1002" s="13" t="str">
        <f>VLOOKUP(E1002,起始地址定义!A:D,2,FALSE)</f>
        <v>DB1102</v>
      </c>
      <c r="K1002" s="12" t="str">
        <f t="shared" si="248"/>
        <v>INT6</v>
      </c>
      <c r="L1002" s="13">
        <f>VLOOKUP(E1002,起始地址定义!A:D,3,FALSE)</f>
        <v>0</v>
      </c>
      <c r="M1002" s="14">
        <f>VLOOKUP($F1002,类型描述及偏移量!$C:$H,2,FALSE)</f>
        <v>6</v>
      </c>
      <c r="N1002" s="14" t="str">
        <f>VLOOKUP($F1002,类型描述及偏移量!$C:$H,3,FALSE)</f>
        <v>整型</v>
      </c>
      <c r="O1002" s="14" t="str">
        <f>VLOOKUP($F1002,类型描述及偏移量!$C:$H,4,FALSE)</f>
        <v>None</v>
      </c>
      <c r="P1002" s="14" t="str">
        <f>VLOOKUP($F1002,类型描述及偏移量!$C:$H,5,FALSE)</f>
        <v>No</v>
      </c>
      <c r="Q1002" s="14" t="str">
        <f>VLOOKUP($F1002,类型描述及偏移量!$C:$H,6,FALSE)</f>
        <v>阀关闭延时(s)</v>
      </c>
    </row>
    <row r="1003" hidden="1" spans="1:17">
      <c r="A1003" s="12" t="str">
        <f>A992</f>
        <v>CHP1</v>
      </c>
      <c r="B1003" s="12" t="str">
        <f>LEFT(B992,1)&amp;RIGHT(B992,LEN(B992)-1)+1</f>
        <v>V2</v>
      </c>
      <c r="C1003" s="12" t="str">
        <f>C992</f>
        <v>Enable</v>
      </c>
      <c r="D1003" s="12" t="str">
        <f>D992</f>
        <v>BP_Valve_var</v>
      </c>
      <c r="E1003" s="13" t="str">
        <f t="shared" si="244"/>
        <v>CHP1_V2_BP_Valve_var</v>
      </c>
      <c r="F1003" s="14" t="str">
        <f t="shared" si="245"/>
        <v>BP_Valve_var_Enable</v>
      </c>
      <c r="G1003" s="10" t="str">
        <f t="shared" si="246"/>
        <v>CHP1_V2_Enable</v>
      </c>
      <c r="H1003" s="10" t="str">
        <f>VLOOKUP(基本表格!E1003,起始地址定义!A:D,4,FALSE)&amp;" "&amp;Q1003</f>
        <v>1#刨片机刹车电磁阀  使能</v>
      </c>
      <c r="I1003" s="10" t="str">
        <f t="shared" si="247"/>
        <v>DB1102,X10.0</v>
      </c>
      <c r="J1003" s="13" t="str">
        <f>VLOOKUP(E1003,起始地址定义!A:D,2,FALSE)</f>
        <v>DB1102</v>
      </c>
      <c r="K1003" s="12" t="str">
        <f t="shared" si="248"/>
        <v>X10.0</v>
      </c>
      <c r="L1003" s="13">
        <f>VLOOKUP(E1003,起始地址定义!A:D,3,FALSE)</f>
        <v>10</v>
      </c>
      <c r="M1003" s="14">
        <f>VLOOKUP($F1003,类型描述及偏移量!$C:$H,2,FALSE)</f>
        <v>0</v>
      </c>
      <c r="N1003" s="14" t="str">
        <f>VLOOKUP($F1003,类型描述及偏移量!$C:$H,3,FALSE)</f>
        <v>离散</v>
      </c>
      <c r="O1003" s="14" t="str">
        <f>VLOOKUP($F1003,类型描述及偏移量!$C:$H,4,FALSE)</f>
        <v>None</v>
      </c>
      <c r="P1003" s="14" t="str">
        <f>VLOOKUP($F1003,类型描述及偏移量!$C:$H,5,FALSE)</f>
        <v>No</v>
      </c>
      <c r="Q1003" s="14" t="str">
        <f>VLOOKUP($F1003,类型描述及偏移量!$C:$H,6,FALSE)</f>
        <v>使能</v>
      </c>
    </row>
    <row r="1004" hidden="1" spans="1:17">
      <c r="A1004" s="12" t="str">
        <f t="shared" ref="A1004:A1013" si="249">A993</f>
        <v>CHP1</v>
      </c>
      <c r="B1004" s="12" t="str">
        <f t="shared" ref="B1004:B1014" si="250">LEFT(B993,1)&amp;RIGHT(B993,LEN(B993)-1)+1</f>
        <v>V2</v>
      </c>
      <c r="C1004" s="12" t="str">
        <f t="shared" ref="C1004:C1014" si="251">C993</f>
        <v>Auto_Status</v>
      </c>
      <c r="D1004" s="12" t="str">
        <f t="shared" ref="D1004:D1014" si="252">D993</f>
        <v>BP_Valve_var</v>
      </c>
      <c r="E1004" s="13" t="str">
        <f t="shared" ref="E1004:E1014" si="253">A1004&amp;"_"&amp;B1004&amp;"_"&amp;D1004</f>
        <v>CHP1_V2_BP_Valve_var</v>
      </c>
      <c r="F1004" s="14" t="str">
        <f t="shared" ref="F1004:F1014" si="254">D1004&amp;"_"&amp;C1004</f>
        <v>BP_Valve_var_Auto_Status</v>
      </c>
      <c r="G1004" s="10" t="str">
        <f t="shared" ref="G1004:G1014" si="255">A1004&amp;"_"&amp;IF(B1004="DB","",B1004&amp;"_")&amp;C1004</f>
        <v>CHP1_V2_Auto_Status</v>
      </c>
      <c r="H1004" s="10" t="str">
        <f>VLOOKUP(基本表格!E1004,起始地址定义!A:D,4,FALSE)&amp;" "&amp;Q1004</f>
        <v>1#刨片机刹车电磁阀  手自动状态</v>
      </c>
      <c r="I1004" s="10" t="str">
        <f t="shared" ref="I1004:I1014" si="256">J1004&amp;","&amp;K1004</f>
        <v>DB1102,X10.3</v>
      </c>
      <c r="J1004" s="13" t="str">
        <f>VLOOKUP(E1004,起始地址定义!A:D,2,FALSE)</f>
        <v>DB1102</v>
      </c>
      <c r="K1004" s="12" t="str">
        <f t="shared" ref="K1004:K1014" si="257">IF(N1004="离散","X",IF(N1004="实型","REAL","INT"))&amp;IF(N1004="离散",TEXT(L1004+M1004,"0.0"),L1004+M1004)</f>
        <v>X10.3</v>
      </c>
      <c r="L1004" s="13">
        <f>VLOOKUP(E1004,起始地址定义!A:D,3,FALSE)</f>
        <v>10</v>
      </c>
      <c r="M1004" s="14">
        <f>VLOOKUP($F1004,类型描述及偏移量!$C:$H,2,FALSE)</f>
        <v>0.3</v>
      </c>
      <c r="N1004" s="14" t="str">
        <f>VLOOKUP($F1004,类型描述及偏移量!$C:$H,3,FALSE)</f>
        <v>离散</v>
      </c>
      <c r="O1004" s="14" t="str">
        <f>VLOOKUP($F1004,类型描述及偏移量!$C:$H,4,FALSE)</f>
        <v>None</v>
      </c>
      <c r="P1004" s="14" t="str">
        <f>VLOOKUP($F1004,类型描述及偏移量!$C:$H,5,FALSE)</f>
        <v>Yes</v>
      </c>
      <c r="Q1004" s="14" t="str">
        <f>VLOOKUP($F1004,类型描述及偏移量!$C:$H,6,FALSE)</f>
        <v>手自动状态</v>
      </c>
    </row>
    <row r="1005" hidden="1" spans="1:17">
      <c r="A1005" s="12" t="str">
        <f t="shared" si="249"/>
        <v>CHP1</v>
      </c>
      <c r="B1005" s="12" t="str">
        <f t="shared" si="250"/>
        <v>V2</v>
      </c>
      <c r="C1005" s="12" t="str">
        <f t="shared" si="251"/>
        <v>ON_HMI</v>
      </c>
      <c r="D1005" s="12" t="str">
        <f t="shared" si="252"/>
        <v>BP_Valve_var</v>
      </c>
      <c r="E1005" s="13" t="str">
        <f t="shared" si="253"/>
        <v>CHP1_V2_BP_Valve_var</v>
      </c>
      <c r="F1005" s="14" t="str">
        <f t="shared" si="254"/>
        <v>BP_Valve_var_ON_HMI</v>
      </c>
      <c r="G1005" s="10" t="str">
        <f t="shared" si="255"/>
        <v>CHP1_V2_ON_HMI</v>
      </c>
      <c r="H1005" s="10" t="str">
        <f>VLOOKUP(基本表格!E1005,起始地址定义!A:D,4,FALSE)&amp;" "&amp;Q1005</f>
        <v>1#刨片机刹车电磁阀  开启</v>
      </c>
      <c r="I1005" s="10" t="str">
        <f t="shared" si="256"/>
        <v>DB1102,X10.6</v>
      </c>
      <c r="J1005" s="13" t="str">
        <f>VLOOKUP(E1005,起始地址定义!A:D,2,FALSE)</f>
        <v>DB1102</v>
      </c>
      <c r="K1005" s="12" t="str">
        <f t="shared" si="257"/>
        <v>X10.6</v>
      </c>
      <c r="L1005" s="13">
        <f>VLOOKUP(E1005,起始地址定义!A:D,3,FALSE)</f>
        <v>10</v>
      </c>
      <c r="M1005" s="14">
        <f>VLOOKUP($F1005,类型描述及偏移量!$C:$H,2,FALSE)</f>
        <v>0.6</v>
      </c>
      <c r="N1005" s="14" t="str">
        <f>VLOOKUP($F1005,类型描述及偏移量!$C:$H,3,FALSE)</f>
        <v>离散</v>
      </c>
      <c r="O1005" s="14" t="str">
        <f>VLOOKUP($F1005,类型描述及偏移量!$C:$H,4,FALSE)</f>
        <v>None</v>
      </c>
      <c r="P1005" s="14" t="str">
        <f>VLOOKUP($F1005,类型描述及偏移量!$C:$H,5,FALSE)</f>
        <v>No</v>
      </c>
      <c r="Q1005" s="14" t="str">
        <f>VLOOKUP($F1005,类型描述及偏移量!$C:$H,6,FALSE)</f>
        <v>开启</v>
      </c>
    </row>
    <row r="1006" hidden="1" spans="1:17">
      <c r="A1006" s="12" t="str">
        <f t="shared" si="249"/>
        <v>CHP1</v>
      </c>
      <c r="B1006" s="12" t="str">
        <f t="shared" si="250"/>
        <v>V2</v>
      </c>
      <c r="C1006" s="12" t="str">
        <f t="shared" si="251"/>
        <v>OFF_HMI</v>
      </c>
      <c r="D1006" s="12" t="str">
        <f t="shared" si="252"/>
        <v>BP_Valve_var</v>
      </c>
      <c r="E1006" s="13" t="str">
        <f t="shared" si="253"/>
        <v>CHP1_V2_BP_Valve_var</v>
      </c>
      <c r="F1006" s="14" t="str">
        <f t="shared" si="254"/>
        <v>BP_Valve_var_OFF_HMI</v>
      </c>
      <c r="G1006" s="10" t="str">
        <f t="shared" si="255"/>
        <v>CHP1_V2_OFF_HMI</v>
      </c>
      <c r="H1006" s="10" t="str">
        <f>VLOOKUP(基本表格!E1006,起始地址定义!A:D,4,FALSE)&amp;" "&amp;Q1006</f>
        <v>1#刨片机刹车电磁阀  关闭</v>
      </c>
      <c r="I1006" s="10" t="str">
        <f t="shared" si="256"/>
        <v>DB1102,X10.7</v>
      </c>
      <c r="J1006" s="13" t="str">
        <f>VLOOKUP(E1006,起始地址定义!A:D,2,FALSE)</f>
        <v>DB1102</v>
      </c>
      <c r="K1006" s="12" t="str">
        <f t="shared" si="257"/>
        <v>X10.7</v>
      </c>
      <c r="L1006" s="13">
        <f>VLOOKUP(E1006,起始地址定义!A:D,3,FALSE)</f>
        <v>10</v>
      </c>
      <c r="M1006" s="14">
        <f>VLOOKUP($F1006,类型描述及偏移量!$C:$H,2,FALSE)</f>
        <v>0.7</v>
      </c>
      <c r="N1006" s="14" t="str">
        <f>VLOOKUP($F1006,类型描述及偏移量!$C:$H,3,FALSE)</f>
        <v>离散</v>
      </c>
      <c r="O1006" s="14" t="str">
        <f>VLOOKUP($F1006,类型描述及偏移量!$C:$H,4,FALSE)</f>
        <v>None</v>
      </c>
      <c r="P1006" s="14" t="str">
        <f>VLOOKUP($F1006,类型描述及偏移量!$C:$H,5,FALSE)</f>
        <v>No</v>
      </c>
      <c r="Q1006" s="14" t="str">
        <f>VLOOKUP($F1006,类型描述及偏移量!$C:$H,6,FALSE)</f>
        <v>关闭</v>
      </c>
    </row>
    <row r="1007" hidden="1" spans="1:17">
      <c r="A1007" s="12" t="str">
        <f t="shared" si="249"/>
        <v>CHP1</v>
      </c>
      <c r="B1007" s="12" t="str">
        <f t="shared" si="250"/>
        <v>V2</v>
      </c>
      <c r="C1007" s="12" t="str">
        <f t="shared" si="251"/>
        <v>Status</v>
      </c>
      <c r="D1007" s="12" t="str">
        <f t="shared" si="252"/>
        <v>BP_Valve_var</v>
      </c>
      <c r="E1007" s="13" t="str">
        <f t="shared" si="253"/>
        <v>CHP1_V2_BP_Valve_var</v>
      </c>
      <c r="F1007" s="14" t="str">
        <f t="shared" si="254"/>
        <v>BP_Valve_var_Status</v>
      </c>
      <c r="G1007" s="10" t="str">
        <f t="shared" si="255"/>
        <v>CHP1_V2_Status</v>
      </c>
      <c r="H1007" s="10" t="str">
        <f>VLOOKUP(基本表格!E1007,起始地址定义!A:D,4,FALSE)&amp;" "&amp;Q1007</f>
        <v>1#刨片机刹车电磁阀  状态</v>
      </c>
      <c r="I1007" s="10" t="str">
        <f t="shared" si="256"/>
        <v>DB1102,X11.0</v>
      </c>
      <c r="J1007" s="13" t="str">
        <f>VLOOKUP(E1007,起始地址定义!A:D,2,FALSE)</f>
        <v>DB1102</v>
      </c>
      <c r="K1007" s="12" t="str">
        <f t="shared" si="257"/>
        <v>X11.0</v>
      </c>
      <c r="L1007" s="13">
        <f>VLOOKUP(E1007,起始地址定义!A:D,3,FALSE)</f>
        <v>10</v>
      </c>
      <c r="M1007" s="14">
        <f>VLOOKUP($F1007,类型描述及偏移量!$C:$H,2,FALSE)</f>
        <v>1</v>
      </c>
      <c r="N1007" s="14" t="str">
        <f>VLOOKUP($F1007,类型描述及偏移量!$C:$H,3,FALSE)</f>
        <v>离散</v>
      </c>
      <c r="O1007" s="14" t="str">
        <f>VLOOKUP($F1007,类型描述及偏移量!$C:$H,4,FALSE)</f>
        <v>None</v>
      </c>
      <c r="P1007" s="14" t="str">
        <f>VLOOKUP($F1007,类型描述及偏移量!$C:$H,5,FALSE)</f>
        <v>Yes</v>
      </c>
      <c r="Q1007" s="14" t="str">
        <f>VLOOKUP($F1007,类型描述及偏移量!$C:$H,6,FALSE)</f>
        <v>状态</v>
      </c>
    </row>
    <row r="1008" hidden="1" spans="1:17">
      <c r="A1008" s="12" t="str">
        <f t="shared" si="249"/>
        <v>CHP1</v>
      </c>
      <c r="B1008" s="12" t="str">
        <f t="shared" si="250"/>
        <v>V2</v>
      </c>
      <c r="C1008" s="12" t="str">
        <f t="shared" si="251"/>
        <v>OpenOK</v>
      </c>
      <c r="D1008" s="12" t="str">
        <f t="shared" si="252"/>
        <v>BP_Valve_var</v>
      </c>
      <c r="E1008" s="13" t="str">
        <f t="shared" si="253"/>
        <v>CHP1_V2_BP_Valve_var</v>
      </c>
      <c r="F1008" s="14" t="str">
        <f t="shared" si="254"/>
        <v>BP_Valve_var_OpenOK</v>
      </c>
      <c r="G1008" s="10" t="str">
        <f t="shared" si="255"/>
        <v>CHP1_V2_OpenOK</v>
      </c>
      <c r="H1008" s="10" t="str">
        <f>VLOOKUP(基本表格!E1008,起始地址定义!A:D,4,FALSE)&amp;" "&amp;Q1008</f>
        <v>1#刨片机刹车电磁阀  开启到位_状态</v>
      </c>
      <c r="I1008" s="10" t="str">
        <f t="shared" si="256"/>
        <v>DB1102,X11.1</v>
      </c>
      <c r="J1008" s="13" t="str">
        <f>VLOOKUP(E1008,起始地址定义!A:D,2,FALSE)</f>
        <v>DB1102</v>
      </c>
      <c r="K1008" s="12" t="str">
        <f t="shared" si="257"/>
        <v>X11.1</v>
      </c>
      <c r="L1008" s="13">
        <f>VLOOKUP(E1008,起始地址定义!A:D,3,FALSE)</f>
        <v>10</v>
      </c>
      <c r="M1008" s="14">
        <f>VLOOKUP($F1008,类型描述及偏移量!$C:$H,2,FALSE)</f>
        <v>1.1</v>
      </c>
      <c r="N1008" s="14" t="str">
        <f>VLOOKUP($F1008,类型描述及偏移量!$C:$H,3,FALSE)</f>
        <v>离散</v>
      </c>
      <c r="O1008" s="14" t="str">
        <f>VLOOKUP($F1008,类型描述及偏移量!$C:$H,4,FALSE)</f>
        <v>None</v>
      </c>
      <c r="P1008" s="14" t="str">
        <f>VLOOKUP($F1008,类型描述及偏移量!$C:$H,5,FALSE)</f>
        <v>Yes</v>
      </c>
      <c r="Q1008" s="14" t="str">
        <f>VLOOKUP($F1008,类型描述及偏移量!$C:$H,6,FALSE)</f>
        <v>开启到位_状态</v>
      </c>
    </row>
    <row r="1009" hidden="1" spans="1:17">
      <c r="A1009" s="12" t="str">
        <f t="shared" si="249"/>
        <v>CHP1</v>
      </c>
      <c r="B1009" s="12" t="str">
        <f t="shared" si="250"/>
        <v>V2</v>
      </c>
      <c r="C1009" s="12" t="str">
        <f t="shared" si="251"/>
        <v>CloseOK</v>
      </c>
      <c r="D1009" s="12" t="str">
        <f t="shared" si="252"/>
        <v>BP_Valve_var</v>
      </c>
      <c r="E1009" s="13" t="str">
        <f t="shared" si="253"/>
        <v>CHP1_V2_BP_Valve_var</v>
      </c>
      <c r="F1009" s="14" t="str">
        <f t="shared" si="254"/>
        <v>BP_Valve_var_CloseOK</v>
      </c>
      <c r="G1009" s="10" t="str">
        <f t="shared" si="255"/>
        <v>CHP1_V2_CloseOK</v>
      </c>
      <c r="H1009" s="10" t="str">
        <f>VLOOKUP(基本表格!E1009,起始地址定义!A:D,4,FALSE)&amp;" "&amp;Q1009</f>
        <v>1#刨片机刹车电磁阀  关闭到位_状态</v>
      </c>
      <c r="I1009" s="10" t="str">
        <f t="shared" si="256"/>
        <v>DB1102,X11.2</v>
      </c>
      <c r="J1009" s="13" t="str">
        <f>VLOOKUP(E1009,起始地址定义!A:D,2,FALSE)</f>
        <v>DB1102</v>
      </c>
      <c r="K1009" s="12" t="str">
        <f t="shared" si="257"/>
        <v>X11.2</v>
      </c>
      <c r="L1009" s="13">
        <f>VLOOKUP(E1009,起始地址定义!A:D,3,FALSE)</f>
        <v>10</v>
      </c>
      <c r="M1009" s="14">
        <f>VLOOKUP($F1009,类型描述及偏移量!$C:$H,2,FALSE)</f>
        <v>1.2</v>
      </c>
      <c r="N1009" s="14" t="str">
        <f>VLOOKUP($F1009,类型描述及偏移量!$C:$H,3,FALSE)</f>
        <v>离散</v>
      </c>
      <c r="O1009" s="14" t="str">
        <f>VLOOKUP($F1009,类型描述及偏移量!$C:$H,4,FALSE)</f>
        <v>None</v>
      </c>
      <c r="P1009" s="14" t="str">
        <f>VLOOKUP($F1009,类型描述及偏移量!$C:$H,5,FALSE)</f>
        <v>Yes</v>
      </c>
      <c r="Q1009" s="14" t="str">
        <f>VLOOKUP($F1009,类型描述及偏移量!$C:$H,6,FALSE)</f>
        <v>关闭到位_状态</v>
      </c>
    </row>
    <row r="1010" hidden="1" spans="1:17">
      <c r="A1010" s="12" t="str">
        <f t="shared" si="249"/>
        <v>CHP1</v>
      </c>
      <c r="B1010" s="12" t="str">
        <f t="shared" si="250"/>
        <v>V2</v>
      </c>
      <c r="C1010" s="12" t="str">
        <f t="shared" si="251"/>
        <v>Open_ALM</v>
      </c>
      <c r="D1010" s="12" t="str">
        <f t="shared" si="252"/>
        <v>BP_Valve_var</v>
      </c>
      <c r="E1010" s="13" t="str">
        <f t="shared" si="253"/>
        <v>CHP1_V2_BP_Valve_var</v>
      </c>
      <c r="F1010" s="14" t="str">
        <f t="shared" si="254"/>
        <v>BP_Valve_var_Open_ALM</v>
      </c>
      <c r="G1010" s="10" t="str">
        <f t="shared" si="255"/>
        <v>CHP1_V2_Open_ALM</v>
      </c>
      <c r="H1010" s="10" t="str">
        <f>VLOOKUP(基本表格!E1010,起始地址定义!A:D,4,FALSE)&amp;" "&amp;Q1010</f>
        <v>1#刨片机刹车电磁阀  开启未到位报警</v>
      </c>
      <c r="I1010" s="10" t="str">
        <f t="shared" si="256"/>
        <v>DB1102,X11.5</v>
      </c>
      <c r="J1010" s="13" t="str">
        <f>VLOOKUP(E1010,起始地址定义!A:D,2,FALSE)</f>
        <v>DB1102</v>
      </c>
      <c r="K1010" s="12" t="str">
        <f t="shared" si="257"/>
        <v>X11.5</v>
      </c>
      <c r="L1010" s="13">
        <f>VLOOKUP(E1010,起始地址定义!A:D,3,FALSE)</f>
        <v>10</v>
      </c>
      <c r="M1010" s="14">
        <f>VLOOKUP($F1010,类型描述及偏移量!$C:$H,2,FALSE)</f>
        <v>1.5</v>
      </c>
      <c r="N1010" s="14" t="str">
        <f>VLOOKUP($F1010,类型描述及偏移量!$C:$H,3,FALSE)</f>
        <v>离散</v>
      </c>
      <c r="O1010" s="14" t="str">
        <f>VLOOKUP($F1010,类型描述及偏移量!$C:$H,4,FALSE)</f>
        <v>On</v>
      </c>
      <c r="P1010" s="14" t="str">
        <f>VLOOKUP($F1010,类型描述及偏移量!$C:$H,5,FALSE)</f>
        <v>Yes</v>
      </c>
      <c r="Q1010" s="14" t="str">
        <f>VLOOKUP($F1010,类型描述及偏移量!$C:$H,6,FALSE)</f>
        <v>开启未到位报警</v>
      </c>
    </row>
    <row r="1011" hidden="1" spans="1:17">
      <c r="A1011" s="12" t="str">
        <f t="shared" si="249"/>
        <v>CHP1</v>
      </c>
      <c r="B1011" s="12" t="str">
        <f t="shared" si="250"/>
        <v>V2</v>
      </c>
      <c r="C1011" s="12" t="str">
        <f t="shared" si="251"/>
        <v>Close_ALM</v>
      </c>
      <c r="D1011" s="12" t="str">
        <f t="shared" si="252"/>
        <v>BP_Valve_var</v>
      </c>
      <c r="E1011" s="13" t="str">
        <f t="shared" si="253"/>
        <v>CHP1_V2_BP_Valve_var</v>
      </c>
      <c r="F1011" s="14" t="str">
        <f t="shared" si="254"/>
        <v>BP_Valve_var_Close_ALM</v>
      </c>
      <c r="G1011" s="10" t="str">
        <f t="shared" si="255"/>
        <v>CHP1_V2_Close_ALM</v>
      </c>
      <c r="H1011" s="10" t="str">
        <f>VLOOKUP(基本表格!E1011,起始地址定义!A:D,4,FALSE)&amp;" "&amp;Q1011</f>
        <v>1#刨片机刹车电磁阀  关闭未到位报警</v>
      </c>
      <c r="I1011" s="10" t="str">
        <f t="shared" si="256"/>
        <v>DB1102,X11.6</v>
      </c>
      <c r="J1011" s="13" t="str">
        <f>VLOOKUP(E1011,起始地址定义!A:D,2,FALSE)</f>
        <v>DB1102</v>
      </c>
      <c r="K1011" s="12" t="str">
        <f t="shared" si="257"/>
        <v>X11.6</v>
      </c>
      <c r="L1011" s="13">
        <f>VLOOKUP(E1011,起始地址定义!A:D,3,FALSE)</f>
        <v>10</v>
      </c>
      <c r="M1011" s="14">
        <f>VLOOKUP($F1011,类型描述及偏移量!$C:$H,2,FALSE)</f>
        <v>1.6</v>
      </c>
      <c r="N1011" s="14" t="str">
        <f>VLOOKUP($F1011,类型描述及偏移量!$C:$H,3,FALSE)</f>
        <v>离散</v>
      </c>
      <c r="O1011" s="14" t="str">
        <f>VLOOKUP($F1011,类型描述及偏移量!$C:$H,4,FALSE)</f>
        <v>On</v>
      </c>
      <c r="P1011" s="14" t="str">
        <f>VLOOKUP($F1011,类型描述及偏移量!$C:$H,5,FALSE)</f>
        <v>Yes</v>
      </c>
      <c r="Q1011" s="14" t="str">
        <f>VLOOKUP($F1011,类型描述及偏移量!$C:$H,6,FALSE)</f>
        <v>关闭未到位报警</v>
      </c>
    </row>
    <row r="1012" hidden="1" spans="1:17">
      <c r="A1012" s="12" t="str">
        <f t="shared" si="249"/>
        <v>CHP1</v>
      </c>
      <c r="B1012" s="12" t="str">
        <f t="shared" si="250"/>
        <v>V2</v>
      </c>
      <c r="C1012" s="12" t="str">
        <f t="shared" si="251"/>
        <v>Open_Delay</v>
      </c>
      <c r="D1012" s="12" t="str">
        <f t="shared" si="252"/>
        <v>BP_Valve_var</v>
      </c>
      <c r="E1012" s="13" t="str">
        <f t="shared" si="253"/>
        <v>CHP1_V2_BP_Valve_var</v>
      </c>
      <c r="F1012" s="14" t="str">
        <f t="shared" si="254"/>
        <v>BP_Valve_var_Open_Delay</v>
      </c>
      <c r="G1012" s="10" t="str">
        <f t="shared" si="255"/>
        <v>CHP1_V2_Open_Delay</v>
      </c>
      <c r="H1012" s="10" t="str">
        <f>VLOOKUP(基本表格!E1012,起始地址定义!A:D,4,FALSE)&amp;" "&amp;Q1012</f>
        <v>1#刨片机刹车电磁阀  阀开启延时(s)</v>
      </c>
      <c r="I1012" s="10" t="str">
        <f t="shared" si="256"/>
        <v>DB1102,INT14</v>
      </c>
      <c r="J1012" s="13" t="str">
        <f>VLOOKUP(E1012,起始地址定义!A:D,2,FALSE)</f>
        <v>DB1102</v>
      </c>
      <c r="K1012" s="12" t="str">
        <f t="shared" si="257"/>
        <v>INT14</v>
      </c>
      <c r="L1012" s="13">
        <f>VLOOKUP(E1012,起始地址定义!A:D,3,FALSE)</f>
        <v>10</v>
      </c>
      <c r="M1012" s="14">
        <f>VLOOKUP($F1012,类型描述及偏移量!$C:$H,2,FALSE)</f>
        <v>4</v>
      </c>
      <c r="N1012" s="14" t="str">
        <f>VLOOKUP($F1012,类型描述及偏移量!$C:$H,3,FALSE)</f>
        <v>整型</v>
      </c>
      <c r="O1012" s="14" t="str">
        <f>VLOOKUP($F1012,类型描述及偏移量!$C:$H,4,FALSE)</f>
        <v>None</v>
      </c>
      <c r="P1012" s="14" t="str">
        <f>VLOOKUP($F1012,类型描述及偏移量!$C:$H,5,FALSE)</f>
        <v>No</v>
      </c>
      <c r="Q1012" s="14" t="str">
        <f>VLOOKUP($F1012,类型描述及偏移量!$C:$H,6,FALSE)</f>
        <v>阀开启延时(s)</v>
      </c>
    </row>
    <row r="1013" hidden="1" spans="1:17">
      <c r="A1013" s="12" t="str">
        <f t="shared" si="249"/>
        <v>CHP1</v>
      </c>
      <c r="B1013" s="12" t="str">
        <f t="shared" si="250"/>
        <v>V2</v>
      </c>
      <c r="C1013" s="12" t="str">
        <f t="shared" si="251"/>
        <v>Close_Delay</v>
      </c>
      <c r="D1013" s="12" t="str">
        <f t="shared" si="252"/>
        <v>BP_Valve_var</v>
      </c>
      <c r="E1013" s="13" t="str">
        <f t="shared" si="253"/>
        <v>CHP1_V2_BP_Valve_var</v>
      </c>
      <c r="F1013" s="14" t="str">
        <f t="shared" si="254"/>
        <v>BP_Valve_var_Close_Delay</v>
      </c>
      <c r="G1013" s="10" t="str">
        <f t="shared" si="255"/>
        <v>CHP1_V2_Close_Delay</v>
      </c>
      <c r="H1013" s="10" t="str">
        <f>VLOOKUP(基本表格!E1013,起始地址定义!A:D,4,FALSE)&amp;" "&amp;Q1013</f>
        <v>1#刨片机刹车电磁阀  阀关闭延时(s)</v>
      </c>
      <c r="I1013" s="10" t="str">
        <f t="shared" si="256"/>
        <v>DB1102,INT16</v>
      </c>
      <c r="J1013" s="13" t="str">
        <f>VLOOKUP(E1013,起始地址定义!A:D,2,FALSE)</f>
        <v>DB1102</v>
      </c>
      <c r="K1013" s="12" t="str">
        <f t="shared" si="257"/>
        <v>INT16</v>
      </c>
      <c r="L1013" s="13">
        <f>VLOOKUP(E1013,起始地址定义!A:D,3,FALSE)</f>
        <v>10</v>
      </c>
      <c r="M1013" s="14">
        <f>VLOOKUP($F1013,类型描述及偏移量!$C:$H,2,FALSE)</f>
        <v>6</v>
      </c>
      <c r="N1013" s="14" t="str">
        <f>VLOOKUP($F1013,类型描述及偏移量!$C:$H,3,FALSE)</f>
        <v>整型</v>
      </c>
      <c r="O1013" s="14" t="str">
        <f>VLOOKUP($F1013,类型描述及偏移量!$C:$H,4,FALSE)</f>
        <v>None</v>
      </c>
      <c r="P1013" s="14" t="str">
        <f>VLOOKUP($F1013,类型描述及偏移量!$C:$H,5,FALSE)</f>
        <v>No</v>
      </c>
      <c r="Q1013" s="14" t="str">
        <f>VLOOKUP($F1013,类型描述及偏移量!$C:$H,6,FALSE)</f>
        <v>阀关闭延时(s)</v>
      </c>
    </row>
    <row r="1014" hidden="1" spans="1:17">
      <c r="A1014" s="12" t="str">
        <f t="shared" ref="A1014:A1036" si="258">A1003</f>
        <v>CHP1</v>
      </c>
      <c r="B1014" s="12" t="str">
        <f t="shared" ref="B1014:B1036" si="259">LEFT(B1003,1)&amp;RIGHT(B1003,LEN(B1003)-1)+1</f>
        <v>V3</v>
      </c>
      <c r="C1014" s="12" t="str">
        <f t="shared" ref="C1014:C1036" si="260">C1003</f>
        <v>Enable</v>
      </c>
      <c r="D1014" s="12" t="str">
        <f t="shared" ref="D1014:D1036" si="261">D1003</f>
        <v>BP_Valve_var</v>
      </c>
      <c r="E1014" s="13" t="str">
        <f t="shared" ref="E1014:E1036" si="262">A1014&amp;"_"&amp;B1014&amp;"_"&amp;D1014</f>
        <v>CHP1_V3_BP_Valve_var</v>
      </c>
      <c r="F1014" s="14" t="str">
        <f t="shared" ref="F1014:F1036" si="263">D1014&amp;"_"&amp;C1014</f>
        <v>BP_Valve_var_Enable</v>
      </c>
      <c r="G1014" s="10" t="str">
        <f t="shared" ref="G1014:G1036" si="264">A1014&amp;"_"&amp;IF(B1014="DB","",B1014&amp;"_")&amp;C1014</f>
        <v>CHP1_V3_Enable</v>
      </c>
      <c r="H1014" s="10" t="str">
        <f>VLOOKUP(基本表格!E1014,起始地址定义!A:D,4,FALSE)&amp;" "&amp;Q1014</f>
        <v>1#刨片机电磁门锁电磁阀  使能</v>
      </c>
      <c r="I1014" s="10" t="str">
        <f t="shared" ref="I1014:I1036" si="265">J1014&amp;","&amp;K1014</f>
        <v>DB1102,X20.0</v>
      </c>
      <c r="J1014" s="13" t="str">
        <f>VLOOKUP(E1014,起始地址定义!A:D,2,FALSE)</f>
        <v>DB1102</v>
      </c>
      <c r="K1014" s="12" t="str">
        <f t="shared" ref="K1014:K1036" si="266">IF(N1014="离散","X",IF(N1014="实型","REAL","INT"))&amp;IF(N1014="离散",TEXT(L1014+M1014,"0.0"),L1014+M1014)</f>
        <v>X20.0</v>
      </c>
      <c r="L1014" s="13">
        <f>VLOOKUP(E1014,起始地址定义!A:D,3,FALSE)</f>
        <v>20</v>
      </c>
      <c r="M1014" s="14">
        <f>VLOOKUP($F1014,类型描述及偏移量!$C:$H,2,FALSE)</f>
        <v>0</v>
      </c>
      <c r="N1014" s="14" t="str">
        <f>VLOOKUP($F1014,类型描述及偏移量!$C:$H,3,FALSE)</f>
        <v>离散</v>
      </c>
      <c r="O1014" s="14" t="str">
        <f>VLOOKUP($F1014,类型描述及偏移量!$C:$H,4,FALSE)</f>
        <v>None</v>
      </c>
      <c r="P1014" s="14" t="str">
        <f>VLOOKUP($F1014,类型描述及偏移量!$C:$H,5,FALSE)</f>
        <v>No</v>
      </c>
      <c r="Q1014" s="14" t="str">
        <f>VLOOKUP($F1014,类型描述及偏移量!$C:$H,6,FALSE)</f>
        <v>使能</v>
      </c>
    </row>
    <row r="1015" hidden="1" spans="1:17">
      <c r="A1015" s="12" t="str">
        <f t="shared" si="258"/>
        <v>CHP1</v>
      </c>
      <c r="B1015" s="12" t="str">
        <f t="shared" si="259"/>
        <v>V3</v>
      </c>
      <c r="C1015" s="12" t="str">
        <f t="shared" si="260"/>
        <v>Auto_Status</v>
      </c>
      <c r="D1015" s="12" t="str">
        <f t="shared" si="261"/>
        <v>BP_Valve_var</v>
      </c>
      <c r="E1015" s="13" t="str">
        <f t="shared" si="262"/>
        <v>CHP1_V3_BP_Valve_var</v>
      </c>
      <c r="F1015" s="14" t="str">
        <f t="shared" si="263"/>
        <v>BP_Valve_var_Auto_Status</v>
      </c>
      <c r="G1015" s="10" t="str">
        <f t="shared" si="264"/>
        <v>CHP1_V3_Auto_Status</v>
      </c>
      <c r="H1015" s="10" t="str">
        <f>VLOOKUP(基本表格!E1015,起始地址定义!A:D,4,FALSE)&amp;" "&amp;Q1015</f>
        <v>1#刨片机电磁门锁电磁阀  手自动状态</v>
      </c>
      <c r="I1015" s="10" t="str">
        <f t="shared" si="265"/>
        <v>DB1102,X20.3</v>
      </c>
      <c r="J1015" s="13" t="str">
        <f>VLOOKUP(E1015,起始地址定义!A:D,2,FALSE)</f>
        <v>DB1102</v>
      </c>
      <c r="K1015" s="12" t="str">
        <f t="shared" si="266"/>
        <v>X20.3</v>
      </c>
      <c r="L1015" s="13">
        <f>VLOOKUP(E1015,起始地址定义!A:D,3,FALSE)</f>
        <v>20</v>
      </c>
      <c r="M1015" s="14">
        <f>VLOOKUP($F1015,类型描述及偏移量!$C:$H,2,FALSE)</f>
        <v>0.3</v>
      </c>
      <c r="N1015" s="14" t="str">
        <f>VLOOKUP($F1015,类型描述及偏移量!$C:$H,3,FALSE)</f>
        <v>离散</v>
      </c>
      <c r="O1015" s="14" t="str">
        <f>VLOOKUP($F1015,类型描述及偏移量!$C:$H,4,FALSE)</f>
        <v>None</v>
      </c>
      <c r="P1015" s="14" t="str">
        <f>VLOOKUP($F1015,类型描述及偏移量!$C:$H,5,FALSE)</f>
        <v>Yes</v>
      </c>
      <c r="Q1015" s="14" t="str">
        <f>VLOOKUP($F1015,类型描述及偏移量!$C:$H,6,FALSE)</f>
        <v>手自动状态</v>
      </c>
    </row>
    <row r="1016" hidden="1" spans="1:17">
      <c r="A1016" s="12" t="str">
        <f t="shared" si="258"/>
        <v>CHP1</v>
      </c>
      <c r="B1016" s="12" t="str">
        <f t="shared" si="259"/>
        <v>V3</v>
      </c>
      <c r="C1016" s="12" t="str">
        <f t="shared" si="260"/>
        <v>ON_HMI</v>
      </c>
      <c r="D1016" s="12" t="str">
        <f t="shared" si="261"/>
        <v>BP_Valve_var</v>
      </c>
      <c r="E1016" s="13" t="str">
        <f t="shared" si="262"/>
        <v>CHP1_V3_BP_Valve_var</v>
      </c>
      <c r="F1016" s="14" t="str">
        <f t="shared" si="263"/>
        <v>BP_Valve_var_ON_HMI</v>
      </c>
      <c r="G1016" s="10" t="str">
        <f t="shared" si="264"/>
        <v>CHP1_V3_ON_HMI</v>
      </c>
      <c r="H1016" s="10" t="str">
        <f>VLOOKUP(基本表格!E1016,起始地址定义!A:D,4,FALSE)&amp;" "&amp;Q1016</f>
        <v>1#刨片机电磁门锁电磁阀  开启</v>
      </c>
      <c r="I1016" s="10" t="str">
        <f t="shared" si="265"/>
        <v>DB1102,X20.6</v>
      </c>
      <c r="J1016" s="13" t="str">
        <f>VLOOKUP(E1016,起始地址定义!A:D,2,FALSE)</f>
        <v>DB1102</v>
      </c>
      <c r="K1016" s="12" t="str">
        <f t="shared" si="266"/>
        <v>X20.6</v>
      </c>
      <c r="L1016" s="13">
        <f>VLOOKUP(E1016,起始地址定义!A:D,3,FALSE)</f>
        <v>20</v>
      </c>
      <c r="M1016" s="14">
        <f>VLOOKUP($F1016,类型描述及偏移量!$C:$H,2,FALSE)</f>
        <v>0.6</v>
      </c>
      <c r="N1016" s="14" t="str">
        <f>VLOOKUP($F1016,类型描述及偏移量!$C:$H,3,FALSE)</f>
        <v>离散</v>
      </c>
      <c r="O1016" s="14" t="str">
        <f>VLOOKUP($F1016,类型描述及偏移量!$C:$H,4,FALSE)</f>
        <v>None</v>
      </c>
      <c r="P1016" s="14" t="str">
        <f>VLOOKUP($F1016,类型描述及偏移量!$C:$H,5,FALSE)</f>
        <v>No</v>
      </c>
      <c r="Q1016" s="14" t="str">
        <f>VLOOKUP($F1016,类型描述及偏移量!$C:$H,6,FALSE)</f>
        <v>开启</v>
      </c>
    </row>
    <row r="1017" hidden="1" spans="1:17">
      <c r="A1017" s="12" t="str">
        <f t="shared" si="258"/>
        <v>CHP1</v>
      </c>
      <c r="B1017" s="12" t="str">
        <f t="shared" si="259"/>
        <v>V3</v>
      </c>
      <c r="C1017" s="12" t="str">
        <f t="shared" si="260"/>
        <v>OFF_HMI</v>
      </c>
      <c r="D1017" s="12" t="str">
        <f t="shared" si="261"/>
        <v>BP_Valve_var</v>
      </c>
      <c r="E1017" s="13" t="str">
        <f t="shared" si="262"/>
        <v>CHP1_V3_BP_Valve_var</v>
      </c>
      <c r="F1017" s="14" t="str">
        <f t="shared" si="263"/>
        <v>BP_Valve_var_OFF_HMI</v>
      </c>
      <c r="G1017" s="10" t="str">
        <f t="shared" si="264"/>
        <v>CHP1_V3_OFF_HMI</v>
      </c>
      <c r="H1017" s="10" t="str">
        <f>VLOOKUP(基本表格!E1017,起始地址定义!A:D,4,FALSE)&amp;" "&amp;Q1017</f>
        <v>1#刨片机电磁门锁电磁阀  关闭</v>
      </c>
      <c r="I1017" s="10" t="str">
        <f t="shared" si="265"/>
        <v>DB1102,X20.7</v>
      </c>
      <c r="J1017" s="13" t="str">
        <f>VLOOKUP(E1017,起始地址定义!A:D,2,FALSE)</f>
        <v>DB1102</v>
      </c>
      <c r="K1017" s="12" t="str">
        <f t="shared" si="266"/>
        <v>X20.7</v>
      </c>
      <c r="L1017" s="13">
        <f>VLOOKUP(E1017,起始地址定义!A:D,3,FALSE)</f>
        <v>20</v>
      </c>
      <c r="M1017" s="14">
        <f>VLOOKUP($F1017,类型描述及偏移量!$C:$H,2,FALSE)</f>
        <v>0.7</v>
      </c>
      <c r="N1017" s="14" t="str">
        <f>VLOOKUP($F1017,类型描述及偏移量!$C:$H,3,FALSE)</f>
        <v>离散</v>
      </c>
      <c r="O1017" s="14" t="str">
        <f>VLOOKUP($F1017,类型描述及偏移量!$C:$H,4,FALSE)</f>
        <v>None</v>
      </c>
      <c r="P1017" s="14" t="str">
        <f>VLOOKUP($F1017,类型描述及偏移量!$C:$H,5,FALSE)</f>
        <v>No</v>
      </c>
      <c r="Q1017" s="14" t="str">
        <f>VLOOKUP($F1017,类型描述及偏移量!$C:$H,6,FALSE)</f>
        <v>关闭</v>
      </c>
    </row>
    <row r="1018" hidden="1" spans="1:17">
      <c r="A1018" s="12" t="str">
        <f t="shared" si="258"/>
        <v>CHP1</v>
      </c>
      <c r="B1018" s="12" t="str">
        <f t="shared" si="259"/>
        <v>V3</v>
      </c>
      <c r="C1018" s="12" t="str">
        <f t="shared" si="260"/>
        <v>Status</v>
      </c>
      <c r="D1018" s="12" t="str">
        <f t="shared" si="261"/>
        <v>BP_Valve_var</v>
      </c>
      <c r="E1018" s="13" t="str">
        <f t="shared" si="262"/>
        <v>CHP1_V3_BP_Valve_var</v>
      </c>
      <c r="F1018" s="14" t="str">
        <f t="shared" si="263"/>
        <v>BP_Valve_var_Status</v>
      </c>
      <c r="G1018" s="10" t="str">
        <f t="shared" si="264"/>
        <v>CHP1_V3_Status</v>
      </c>
      <c r="H1018" s="10" t="str">
        <f>VLOOKUP(基本表格!E1018,起始地址定义!A:D,4,FALSE)&amp;" "&amp;Q1018</f>
        <v>1#刨片机电磁门锁电磁阀  状态</v>
      </c>
      <c r="I1018" s="10" t="str">
        <f t="shared" si="265"/>
        <v>DB1102,X21.0</v>
      </c>
      <c r="J1018" s="13" t="str">
        <f>VLOOKUP(E1018,起始地址定义!A:D,2,FALSE)</f>
        <v>DB1102</v>
      </c>
      <c r="K1018" s="12" t="str">
        <f t="shared" si="266"/>
        <v>X21.0</v>
      </c>
      <c r="L1018" s="13">
        <f>VLOOKUP(E1018,起始地址定义!A:D,3,FALSE)</f>
        <v>20</v>
      </c>
      <c r="M1018" s="14">
        <f>VLOOKUP($F1018,类型描述及偏移量!$C:$H,2,FALSE)</f>
        <v>1</v>
      </c>
      <c r="N1018" s="14" t="str">
        <f>VLOOKUP($F1018,类型描述及偏移量!$C:$H,3,FALSE)</f>
        <v>离散</v>
      </c>
      <c r="O1018" s="14" t="str">
        <f>VLOOKUP($F1018,类型描述及偏移量!$C:$H,4,FALSE)</f>
        <v>None</v>
      </c>
      <c r="P1018" s="14" t="str">
        <f>VLOOKUP($F1018,类型描述及偏移量!$C:$H,5,FALSE)</f>
        <v>Yes</v>
      </c>
      <c r="Q1018" s="14" t="str">
        <f>VLOOKUP($F1018,类型描述及偏移量!$C:$H,6,FALSE)</f>
        <v>状态</v>
      </c>
    </row>
    <row r="1019" hidden="1" spans="1:17">
      <c r="A1019" s="12" t="str">
        <f t="shared" si="258"/>
        <v>CHP1</v>
      </c>
      <c r="B1019" s="12" t="str">
        <f t="shared" si="259"/>
        <v>V3</v>
      </c>
      <c r="C1019" s="12" t="str">
        <f t="shared" si="260"/>
        <v>OpenOK</v>
      </c>
      <c r="D1019" s="12" t="str">
        <f t="shared" si="261"/>
        <v>BP_Valve_var</v>
      </c>
      <c r="E1019" s="13" t="str">
        <f t="shared" si="262"/>
        <v>CHP1_V3_BP_Valve_var</v>
      </c>
      <c r="F1019" s="14" t="str">
        <f t="shared" si="263"/>
        <v>BP_Valve_var_OpenOK</v>
      </c>
      <c r="G1019" s="10" t="str">
        <f t="shared" si="264"/>
        <v>CHP1_V3_OpenOK</v>
      </c>
      <c r="H1019" s="10" t="str">
        <f>VLOOKUP(基本表格!E1019,起始地址定义!A:D,4,FALSE)&amp;" "&amp;Q1019</f>
        <v>1#刨片机电磁门锁电磁阀  开启到位_状态</v>
      </c>
      <c r="I1019" s="10" t="str">
        <f t="shared" si="265"/>
        <v>DB1102,X21.1</v>
      </c>
      <c r="J1019" s="13" t="str">
        <f>VLOOKUP(E1019,起始地址定义!A:D,2,FALSE)</f>
        <v>DB1102</v>
      </c>
      <c r="K1019" s="12" t="str">
        <f t="shared" si="266"/>
        <v>X21.1</v>
      </c>
      <c r="L1019" s="13">
        <f>VLOOKUP(E1019,起始地址定义!A:D,3,FALSE)</f>
        <v>20</v>
      </c>
      <c r="M1019" s="14">
        <f>VLOOKUP($F1019,类型描述及偏移量!$C:$H,2,FALSE)</f>
        <v>1.1</v>
      </c>
      <c r="N1019" s="14" t="str">
        <f>VLOOKUP($F1019,类型描述及偏移量!$C:$H,3,FALSE)</f>
        <v>离散</v>
      </c>
      <c r="O1019" s="14" t="str">
        <f>VLOOKUP($F1019,类型描述及偏移量!$C:$H,4,FALSE)</f>
        <v>None</v>
      </c>
      <c r="P1019" s="14" t="str">
        <f>VLOOKUP($F1019,类型描述及偏移量!$C:$H,5,FALSE)</f>
        <v>Yes</v>
      </c>
      <c r="Q1019" s="14" t="str">
        <f>VLOOKUP($F1019,类型描述及偏移量!$C:$H,6,FALSE)</f>
        <v>开启到位_状态</v>
      </c>
    </row>
    <row r="1020" hidden="1" spans="1:17">
      <c r="A1020" s="12" t="str">
        <f t="shared" si="258"/>
        <v>CHP1</v>
      </c>
      <c r="B1020" s="12" t="str">
        <f t="shared" si="259"/>
        <v>V3</v>
      </c>
      <c r="C1020" s="12" t="str">
        <f t="shared" si="260"/>
        <v>CloseOK</v>
      </c>
      <c r="D1020" s="12" t="str">
        <f t="shared" si="261"/>
        <v>BP_Valve_var</v>
      </c>
      <c r="E1020" s="13" t="str">
        <f t="shared" si="262"/>
        <v>CHP1_V3_BP_Valve_var</v>
      </c>
      <c r="F1020" s="14" t="str">
        <f t="shared" si="263"/>
        <v>BP_Valve_var_CloseOK</v>
      </c>
      <c r="G1020" s="10" t="str">
        <f t="shared" si="264"/>
        <v>CHP1_V3_CloseOK</v>
      </c>
      <c r="H1020" s="10" t="str">
        <f>VLOOKUP(基本表格!E1020,起始地址定义!A:D,4,FALSE)&amp;" "&amp;Q1020</f>
        <v>1#刨片机电磁门锁电磁阀  关闭到位_状态</v>
      </c>
      <c r="I1020" s="10" t="str">
        <f t="shared" si="265"/>
        <v>DB1102,X21.2</v>
      </c>
      <c r="J1020" s="13" t="str">
        <f>VLOOKUP(E1020,起始地址定义!A:D,2,FALSE)</f>
        <v>DB1102</v>
      </c>
      <c r="K1020" s="12" t="str">
        <f t="shared" si="266"/>
        <v>X21.2</v>
      </c>
      <c r="L1020" s="13">
        <f>VLOOKUP(E1020,起始地址定义!A:D,3,FALSE)</f>
        <v>20</v>
      </c>
      <c r="M1020" s="14">
        <f>VLOOKUP($F1020,类型描述及偏移量!$C:$H,2,FALSE)</f>
        <v>1.2</v>
      </c>
      <c r="N1020" s="14" t="str">
        <f>VLOOKUP($F1020,类型描述及偏移量!$C:$H,3,FALSE)</f>
        <v>离散</v>
      </c>
      <c r="O1020" s="14" t="str">
        <f>VLOOKUP($F1020,类型描述及偏移量!$C:$H,4,FALSE)</f>
        <v>None</v>
      </c>
      <c r="P1020" s="14" t="str">
        <f>VLOOKUP($F1020,类型描述及偏移量!$C:$H,5,FALSE)</f>
        <v>Yes</v>
      </c>
      <c r="Q1020" s="14" t="str">
        <f>VLOOKUP($F1020,类型描述及偏移量!$C:$H,6,FALSE)</f>
        <v>关闭到位_状态</v>
      </c>
    </row>
    <row r="1021" hidden="1" spans="1:17">
      <c r="A1021" s="12" t="str">
        <f t="shared" si="258"/>
        <v>CHP1</v>
      </c>
      <c r="B1021" s="12" t="str">
        <f t="shared" si="259"/>
        <v>V3</v>
      </c>
      <c r="C1021" s="12" t="str">
        <f t="shared" si="260"/>
        <v>Open_ALM</v>
      </c>
      <c r="D1021" s="12" t="str">
        <f t="shared" si="261"/>
        <v>BP_Valve_var</v>
      </c>
      <c r="E1021" s="13" t="str">
        <f t="shared" si="262"/>
        <v>CHP1_V3_BP_Valve_var</v>
      </c>
      <c r="F1021" s="14" t="str">
        <f t="shared" si="263"/>
        <v>BP_Valve_var_Open_ALM</v>
      </c>
      <c r="G1021" s="10" t="str">
        <f t="shared" si="264"/>
        <v>CHP1_V3_Open_ALM</v>
      </c>
      <c r="H1021" s="10" t="str">
        <f>VLOOKUP(基本表格!E1021,起始地址定义!A:D,4,FALSE)&amp;" "&amp;Q1021</f>
        <v>1#刨片机电磁门锁电磁阀  开启未到位报警</v>
      </c>
      <c r="I1021" s="10" t="str">
        <f t="shared" si="265"/>
        <v>DB1102,X21.5</v>
      </c>
      <c r="J1021" s="13" t="str">
        <f>VLOOKUP(E1021,起始地址定义!A:D,2,FALSE)</f>
        <v>DB1102</v>
      </c>
      <c r="K1021" s="12" t="str">
        <f t="shared" si="266"/>
        <v>X21.5</v>
      </c>
      <c r="L1021" s="13">
        <f>VLOOKUP(E1021,起始地址定义!A:D,3,FALSE)</f>
        <v>20</v>
      </c>
      <c r="M1021" s="14">
        <f>VLOOKUP($F1021,类型描述及偏移量!$C:$H,2,FALSE)</f>
        <v>1.5</v>
      </c>
      <c r="N1021" s="14" t="str">
        <f>VLOOKUP($F1021,类型描述及偏移量!$C:$H,3,FALSE)</f>
        <v>离散</v>
      </c>
      <c r="O1021" s="14" t="str">
        <f>VLOOKUP($F1021,类型描述及偏移量!$C:$H,4,FALSE)</f>
        <v>On</v>
      </c>
      <c r="P1021" s="14" t="str">
        <f>VLOOKUP($F1021,类型描述及偏移量!$C:$H,5,FALSE)</f>
        <v>Yes</v>
      </c>
      <c r="Q1021" s="14" t="str">
        <f>VLOOKUP($F1021,类型描述及偏移量!$C:$H,6,FALSE)</f>
        <v>开启未到位报警</v>
      </c>
    </row>
    <row r="1022" hidden="1" spans="1:17">
      <c r="A1022" s="12" t="str">
        <f t="shared" si="258"/>
        <v>CHP1</v>
      </c>
      <c r="B1022" s="12" t="str">
        <f t="shared" si="259"/>
        <v>V3</v>
      </c>
      <c r="C1022" s="12" t="str">
        <f t="shared" si="260"/>
        <v>Close_ALM</v>
      </c>
      <c r="D1022" s="12" t="str">
        <f t="shared" si="261"/>
        <v>BP_Valve_var</v>
      </c>
      <c r="E1022" s="13" t="str">
        <f t="shared" si="262"/>
        <v>CHP1_V3_BP_Valve_var</v>
      </c>
      <c r="F1022" s="14" t="str">
        <f t="shared" si="263"/>
        <v>BP_Valve_var_Close_ALM</v>
      </c>
      <c r="G1022" s="10" t="str">
        <f t="shared" si="264"/>
        <v>CHP1_V3_Close_ALM</v>
      </c>
      <c r="H1022" s="10" t="str">
        <f>VLOOKUP(基本表格!E1022,起始地址定义!A:D,4,FALSE)&amp;" "&amp;Q1022</f>
        <v>1#刨片机电磁门锁电磁阀  关闭未到位报警</v>
      </c>
      <c r="I1022" s="10" t="str">
        <f t="shared" si="265"/>
        <v>DB1102,X21.6</v>
      </c>
      <c r="J1022" s="13" t="str">
        <f>VLOOKUP(E1022,起始地址定义!A:D,2,FALSE)</f>
        <v>DB1102</v>
      </c>
      <c r="K1022" s="12" t="str">
        <f t="shared" si="266"/>
        <v>X21.6</v>
      </c>
      <c r="L1022" s="13">
        <f>VLOOKUP(E1022,起始地址定义!A:D,3,FALSE)</f>
        <v>20</v>
      </c>
      <c r="M1022" s="14">
        <f>VLOOKUP($F1022,类型描述及偏移量!$C:$H,2,FALSE)</f>
        <v>1.6</v>
      </c>
      <c r="N1022" s="14" t="str">
        <f>VLOOKUP($F1022,类型描述及偏移量!$C:$H,3,FALSE)</f>
        <v>离散</v>
      </c>
      <c r="O1022" s="14" t="str">
        <f>VLOOKUP($F1022,类型描述及偏移量!$C:$H,4,FALSE)</f>
        <v>On</v>
      </c>
      <c r="P1022" s="14" t="str">
        <f>VLOOKUP($F1022,类型描述及偏移量!$C:$H,5,FALSE)</f>
        <v>Yes</v>
      </c>
      <c r="Q1022" s="14" t="str">
        <f>VLOOKUP($F1022,类型描述及偏移量!$C:$H,6,FALSE)</f>
        <v>关闭未到位报警</v>
      </c>
    </row>
    <row r="1023" hidden="1" spans="1:17">
      <c r="A1023" s="12" t="str">
        <f t="shared" si="258"/>
        <v>CHP1</v>
      </c>
      <c r="B1023" s="12" t="str">
        <f t="shared" si="259"/>
        <v>V3</v>
      </c>
      <c r="C1023" s="12" t="str">
        <f t="shared" si="260"/>
        <v>Open_Delay</v>
      </c>
      <c r="D1023" s="12" t="str">
        <f t="shared" si="261"/>
        <v>BP_Valve_var</v>
      </c>
      <c r="E1023" s="13" t="str">
        <f t="shared" si="262"/>
        <v>CHP1_V3_BP_Valve_var</v>
      </c>
      <c r="F1023" s="14" t="str">
        <f t="shared" si="263"/>
        <v>BP_Valve_var_Open_Delay</v>
      </c>
      <c r="G1023" s="10" t="str">
        <f t="shared" si="264"/>
        <v>CHP1_V3_Open_Delay</v>
      </c>
      <c r="H1023" s="10" t="str">
        <f>VLOOKUP(基本表格!E1023,起始地址定义!A:D,4,FALSE)&amp;" "&amp;Q1023</f>
        <v>1#刨片机电磁门锁电磁阀  阀开启延时(s)</v>
      </c>
      <c r="I1023" s="10" t="str">
        <f t="shared" si="265"/>
        <v>DB1102,INT24</v>
      </c>
      <c r="J1023" s="13" t="str">
        <f>VLOOKUP(E1023,起始地址定义!A:D,2,FALSE)</f>
        <v>DB1102</v>
      </c>
      <c r="K1023" s="12" t="str">
        <f t="shared" si="266"/>
        <v>INT24</v>
      </c>
      <c r="L1023" s="13">
        <f>VLOOKUP(E1023,起始地址定义!A:D,3,FALSE)</f>
        <v>20</v>
      </c>
      <c r="M1023" s="14">
        <f>VLOOKUP($F1023,类型描述及偏移量!$C:$H,2,FALSE)</f>
        <v>4</v>
      </c>
      <c r="N1023" s="14" t="str">
        <f>VLOOKUP($F1023,类型描述及偏移量!$C:$H,3,FALSE)</f>
        <v>整型</v>
      </c>
      <c r="O1023" s="14" t="str">
        <f>VLOOKUP($F1023,类型描述及偏移量!$C:$H,4,FALSE)</f>
        <v>None</v>
      </c>
      <c r="P1023" s="14" t="str">
        <f>VLOOKUP($F1023,类型描述及偏移量!$C:$H,5,FALSE)</f>
        <v>No</v>
      </c>
      <c r="Q1023" s="14" t="str">
        <f>VLOOKUP($F1023,类型描述及偏移量!$C:$H,6,FALSE)</f>
        <v>阀开启延时(s)</v>
      </c>
    </row>
    <row r="1024" hidden="1" spans="1:17">
      <c r="A1024" s="12" t="str">
        <f t="shared" si="258"/>
        <v>CHP1</v>
      </c>
      <c r="B1024" s="12" t="str">
        <f t="shared" si="259"/>
        <v>V3</v>
      </c>
      <c r="C1024" s="12" t="str">
        <f t="shared" si="260"/>
        <v>Close_Delay</v>
      </c>
      <c r="D1024" s="12" t="str">
        <f t="shared" si="261"/>
        <v>BP_Valve_var</v>
      </c>
      <c r="E1024" s="13" t="str">
        <f t="shared" si="262"/>
        <v>CHP1_V3_BP_Valve_var</v>
      </c>
      <c r="F1024" s="14" t="str">
        <f t="shared" si="263"/>
        <v>BP_Valve_var_Close_Delay</v>
      </c>
      <c r="G1024" s="10" t="str">
        <f t="shared" si="264"/>
        <v>CHP1_V3_Close_Delay</v>
      </c>
      <c r="H1024" s="10" t="str">
        <f>VLOOKUP(基本表格!E1024,起始地址定义!A:D,4,FALSE)&amp;" "&amp;Q1024</f>
        <v>1#刨片机电磁门锁电磁阀  阀关闭延时(s)</v>
      </c>
      <c r="I1024" s="10" t="str">
        <f t="shared" si="265"/>
        <v>DB1102,INT26</v>
      </c>
      <c r="J1024" s="13" t="str">
        <f>VLOOKUP(E1024,起始地址定义!A:D,2,FALSE)</f>
        <v>DB1102</v>
      </c>
      <c r="K1024" s="12" t="str">
        <f t="shared" si="266"/>
        <v>INT26</v>
      </c>
      <c r="L1024" s="13">
        <f>VLOOKUP(E1024,起始地址定义!A:D,3,FALSE)</f>
        <v>20</v>
      </c>
      <c r="M1024" s="14">
        <f>VLOOKUP($F1024,类型描述及偏移量!$C:$H,2,FALSE)</f>
        <v>6</v>
      </c>
      <c r="N1024" s="14" t="str">
        <f>VLOOKUP($F1024,类型描述及偏移量!$C:$H,3,FALSE)</f>
        <v>整型</v>
      </c>
      <c r="O1024" s="14" t="str">
        <f>VLOOKUP($F1024,类型描述及偏移量!$C:$H,4,FALSE)</f>
        <v>None</v>
      </c>
      <c r="P1024" s="14" t="str">
        <f>VLOOKUP($F1024,类型描述及偏移量!$C:$H,5,FALSE)</f>
        <v>No</v>
      </c>
      <c r="Q1024" s="14" t="str">
        <f>VLOOKUP($F1024,类型描述及偏移量!$C:$H,6,FALSE)</f>
        <v>阀关闭延时(s)</v>
      </c>
    </row>
    <row r="1025" hidden="1" spans="1:17">
      <c r="A1025" s="12" t="str">
        <f t="shared" si="258"/>
        <v>CHP1</v>
      </c>
      <c r="B1025" s="12" t="str">
        <f t="shared" si="259"/>
        <v>V4</v>
      </c>
      <c r="C1025" s="12" t="str">
        <f t="shared" si="260"/>
        <v>Enable</v>
      </c>
      <c r="D1025" s="12" t="str">
        <f t="shared" si="261"/>
        <v>BP_Valve_var</v>
      </c>
      <c r="E1025" s="13" t="str">
        <f t="shared" si="262"/>
        <v>CHP1_V4_BP_Valve_var</v>
      </c>
      <c r="F1025" s="14" t="str">
        <f t="shared" si="263"/>
        <v>BP_Valve_var_Enable</v>
      </c>
      <c r="G1025" s="10" t="str">
        <f t="shared" si="264"/>
        <v>CHP1_V4_Enable</v>
      </c>
      <c r="H1025" s="10" t="str">
        <f>VLOOKUP(基本表格!E1025,起始地址定义!A:D,4,FALSE)&amp;" "&amp;Q1025</f>
        <v>1#刨片机油缸锁  使能</v>
      </c>
      <c r="I1025" s="10" t="str">
        <f t="shared" si="265"/>
        <v>DB1102,X30.0</v>
      </c>
      <c r="J1025" s="13" t="str">
        <f>VLOOKUP(E1025,起始地址定义!A:D,2,FALSE)</f>
        <v>DB1102</v>
      </c>
      <c r="K1025" s="12" t="str">
        <f t="shared" si="266"/>
        <v>X30.0</v>
      </c>
      <c r="L1025" s="13">
        <f>VLOOKUP(E1025,起始地址定义!A:D,3,FALSE)</f>
        <v>30</v>
      </c>
      <c r="M1025" s="14">
        <f>VLOOKUP($F1025,类型描述及偏移量!$C:$H,2,FALSE)</f>
        <v>0</v>
      </c>
      <c r="N1025" s="14" t="str">
        <f>VLOOKUP($F1025,类型描述及偏移量!$C:$H,3,FALSE)</f>
        <v>离散</v>
      </c>
      <c r="O1025" s="14" t="str">
        <f>VLOOKUP($F1025,类型描述及偏移量!$C:$H,4,FALSE)</f>
        <v>None</v>
      </c>
      <c r="P1025" s="14" t="str">
        <f>VLOOKUP($F1025,类型描述及偏移量!$C:$H,5,FALSE)</f>
        <v>No</v>
      </c>
      <c r="Q1025" s="14" t="str">
        <f>VLOOKUP($F1025,类型描述及偏移量!$C:$H,6,FALSE)</f>
        <v>使能</v>
      </c>
    </row>
    <row r="1026" hidden="1" spans="1:17">
      <c r="A1026" s="12" t="str">
        <f t="shared" si="258"/>
        <v>CHP1</v>
      </c>
      <c r="B1026" s="12" t="str">
        <f t="shared" si="259"/>
        <v>V4</v>
      </c>
      <c r="C1026" s="12" t="str">
        <f t="shared" si="260"/>
        <v>Auto_Status</v>
      </c>
      <c r="D1026" s="12" t="str">
        <f t="shared" si="261"/>
        <v>BP_Valve_var</v>
      </c>
      <c r="E1026" s="13" t="str">
        <f t="shared" si="262"/>
        <v>CHP1_V4_BP_Valve_var</v>
      </c>
      <c r="F1026" s="14" t="str">
        <f t="shared" si="263"/>
        <v>BP_Valve_var_Auto_Status</v>
      </c>
      <c r="G1026" s="10" t="str">
        <f t="shared" si="264"/>
        <v>CHP1_V4_Auto_Status</v>
      </c>
      <c r="H1026" s="10" t="str">
        <f>VLOOKUP(基本表格!E1026,起始地址定义!A:D,4,FALSE)&amp;" "&amp;Q1026</f>
        <v>1#刨片机油缸锁  手自动状态</v>
      </c>
      <c r="I1026" s="10" t="str">
        <f t="shared" si="265"/>
        <v>DB1102,X30.3</v>
      </c>
      <c r="J1026" s="13" t="str">
        <f>VLOOKUP(E1026,起始地址定义!A:D,2,FALSE)</f>
        <v>DB1102</v>
      </c>
      <c r="K1026" s="12" t="str">
        <f t="shared" si="266"/>
        <v>X30.3</v>
      </c>
      <c r="L1026" s="13">
        <f>VLOOKUP(E1026,起始地址定义!A:D,3,FALSE)</f>
        <v>30</v>
      </c>
      <c r="M1026" s="14">
        <f>VLOOKUP($F1026,类型描述及偏移量!$C:$H,2,FALSE)</f>
        <v>0.3</v>
      </c>
      <c r="N1026" s="14" t="str">
        <f>VLOOKUP($F1026,类型描述及偏移量!$C:$H,3,FALSE)</f>
        <v>离散</v>
      </c>
      <c r="O1026" s="14" t="str">
        <f>VLOOKUP($F1026,类型描述及偏移量!$C:$H,4,FALSE)</f>
        <v>None</v>
      </c>
      <c r="P1026" s="14" t="str">
        <f>VLOOKUP($F1026,类型描述及偏移量!$C:$H,5,FALSE)</f>
        <v>Yes</v>
      </c>
      <c r="Q1026" s="14" t="str">
        <f>VLOOKUP($F1026,类型描述及偏移量!$C:$H,6,FALSE)</f>
        <v>手自动状态</v>
      </c>
    </row>
    <row r="1027" hidden="1" spans="1:17">
      <c r="A1027" s="12" t="str">
        <f t="shared" si="258"/>
        <v>CHP1</v>
      </c>
      <c r="B1027" s="12" t="str">
        <f t="shared" si="259"/>
        <v>V4</v>
      </c>
      <c r="C1027" s="12" t="str">
        <f t="shared" si="260"/>
        <v>ON_HMI</v>
      </c>
      <c r="D1027" s="12" t="str">
        <f t="shared" si="261"/>
        <v>BP_Valve_var</v>
      </c>
      <c r="E1027" s="13" t="str">
        <f t="shared" si="262"/>
        <v>CHP1_V4_BP_Valve_var</v>
      </c>
      <c r="F1027" s="14" t="str">
        <f t="shared" si="263"/>
        <v>BP_Valve_var_ON_HMI</v>
      </c>
      <c r="G1027" s="10" t="str">
        <f t="shared" si="264"/>
        <v>CHP1_V4_ON_HMI</v>
      </c>
      <c r="H1027" s="10" t="str">
        <f>VLOOKUP(基本表格!E1027,起始地址定义!A:D,4,FALSE)&amp;" "&amp;Q1027</f>
        <v>1#刨片机油缸锁  开启</v>
      </c>
      <c r="I1027" s="10" t="str">
        <f t="shared" si="265"/>
        <v>DB1102,X30.6</v>
      </c>
      <c r="J1027" s="13" t="str">
        <f>VLOOKUP(E1027,起始地址定义!A:D,2,FALSE)</f>
        <v>DB1102</v>
      </c>
      <c r="K1027" s="12" t="str">
        <f t="shared" si="266"/>
        <v>X30.6</v>
      </c>
      <c r="L1027" s="13">
        <f>VLOOKUP(E1027,起始地址定义!A:D,3,FALSE)</f>
        <v>30</v>
      </c>
      <c r="M1027" s="14">
        <f>VLOOKUP($F1027,类型描述及偏移量!$C:$H,2,FALSE)</f>
        <v>0.6</v>
      </c>
      <c r="N1027" s="14" t="str">
        <f>VLOOKUP($F1027,类型描述及偏移量!$C:$H,3,FALSE)</f>
        <v>离散</v>
      </c>
      <c r="O1027" s="14" t="str">
        <f>VLOOKUP($F1027,类型描述及偏移量!$C:$H,4,FALSE)</f>
        <v>None</v>
      </c>
      <c r="P1027" s="14" t="str">
        <f>VLOOKUP($F1027,类型描述及偏移量!$C:$H,5,FALSE)</f>
        <v>No</v>
      </c>
      <c r="Q1027" s="14" t="str">
        <f>VLOOKUP($F1027,类型描述及偏移量!$C:$H,6,FALSE)</f>
        <v>开启</v>
      </c>
    </row>
    <row r="1028" hidden="1" spans="1:17">
      <c r="A1028" s="12" t="str">
        <f t="shared" si="258"/>
        <v>CHP1</v>
      </c>
      <c r="B1028" s="12" t="str">
        <f t="shared" si="259"/>
        <v>V4</v>
      </c>
      <c r="C1028" s="12" t="str">
        <f t="shared" si="260"/>
        <v>OFF_HMI</v>
      </c>
      <c r="D1028" s="12" t="str">
        <f t="shared" si="261"/>
        <v>BP_Valve_var</v>
      </c>
      <c r="E1028" s="13" t="str">
        <f t="shared" si="262"/>
        <v>CHP1_V4_BP_Valve_var</v>
      </c>
      <c r="F1028" s="14" t="str">
        <f t="shared" si="263"/>
        <v>BP_Valve_var_OFF_HMI</v>
      </c>
      <c r="G1028" s="10" t="str">
        <f t="shared" si="264"/>
        <v>CHP1_V4_OFF_HMI</v>
      </c>
      <c r="H1028" s="10" t="str">
        <f>VLOOKUP(基本表格!E1028,起始地址定义!A:D,4,FALSE)&amp;" "&amp;Q1028</f>
        <v>1#刨片机油缸锁  关闭</v>
      </c>
      <c r="I1028" s="10" t="str">
        <f t="shared" si="265"/>
        <v>DB1102,X30.7</v>
      </c>
      <c r="J1028" s="13" t="str">
        <f>VLOOKUP(E1028,起始地址定义!A:D,2,FALSE)</f>
        <v>DB1102</v>
      </c>
      <c r="K1028" s="12" t="str">
        <f t="shared" si="266"/>
        <v>X30.7</v>
      </c>
      <c r="L1028" s="13">
        <f>VLOOKUP(E1028,起始地址定义!A:D,3,FALSE)</f>
        <v>30</v>
      </c>
      <c r="M1028" s="14">
        <f>VLOOKUP($F1028,类型描述及偏移量!$C:$H,2,FALSE)</f>
        <v>0.7</v>
      </c>
      <c r="N1028" s="14" t="str">
        <f>VLOOKUP($F1028,类型描述及偏移量!$C:$H,3,FALSE)</f>
        <v>离散</v>
      </c>
      <c r="O1028" s="14" t="str">
        <f>VLOOKUP($F1028,类型描述及偏移量!$C:$H,4,FALSE)</f>
        <v>None</v>
      </c>
      <c r="P1028" s="14" t="str">
        <f>VLOOKUP($F1028,类型描述及偏移量!$C:$H,5,FALSE)</f>
        <v>No</v>
      </c>
      <c r="Q1028" s="14" t="str">
        <f>VLOOKUP($F1028,类型描述及偏移量!$C:$H,6,FALSE)</f>
        <v>关闭</v>
      </c>
    </row>
    <row r="1029" hidden="1" spans="1:17">
      <c r="A1029" s="12" t="str">
        <f t="shared" si="258"/>
        <v>CHP1</v>
      </c>
      <c r="B1029" s="12" t="str">
        <f t="shared" si="259"/>
        <v>V4</v>
      </c>
      <c r="C1029" s="12" t="str">
        <f t="shared" si="260"/>
        <v>Status</v>
      </c>
      <c r="D1029" s="12" t="str">
        <f t="shared" si="261"/>
        <v>BP_Valve_var</v>
      </c>
      <c r="E1029" s="13" t="str">
        <f t="shared" si="262"/>
        <v>CHP1_V4_BP_Valve_var</v>
      </c>
      <c r="F1029" s="14" t="str">
        <f t="shared" si="263"/>
        <v>BP_Valve_var_Status</v>
      </c>
      <c r="G1029" s="10" t="str">
        <f t="shared" si="264"/>
        <v>CHP1_V4_Status</v>
      </c>
      <c r="H1029" s="10" t="str">
        <f>VLOOKUP(基本表格!E1029,起始地址定义!A:D,4,FALSE)&amp;" "&amp;Q1029</f>
        <v>1#刨片机油缸锁  状态</v>
      </c>
      <c r="I1029" s="10" t="str">
        <f t="shared" si="265"/>
        <v>DB1102,X31.0</v>
      </c>
      <c r="J1029" s="13" t="str">
        <f>VLOOKUP(E1029,起始地址定义!A:D,2,FALSE)</f>
        <v>DB1102</v>
      </c>
      <c r="K1029" s="12" t="str">
        <f t="shared" si="266"/>
        <v>X31.0</v>
      </c>
      <c r="L1029" s="13">
        <f>VLOOKUP(E1029,起始地址定义!A:D,3,FALSE)</f>
        <v>30</v>
      </c>
      <c r="M1029" s="14">
        <f>VLOOKUP($F1029,类型描述及偏移量!$C:$H,2,FALSE)</f>
        <v>1</v>
      </c>
      <c r="N1029" s="14" t="str">
        <f>VLOOKUP($F1029,类型描述及偏移量!$C:$H,3,FALSE)</f>
        <v>离散</v>
      </c>
      <c r="O1029" s="14" t="str">
        <f>VLOOKUP($F1029,类型描述及偏移量!$C:$H,4,FALSE)</f>
        <v>None</v>
      </c>
      <c r="P1029" s="14" t="str">
        <f>VLOOKUP($F1029,类型描述及偏移量!$C:$H,5,FALSE)</f>
        <v>Yes</v>
      </c>
      <c r="Q1029" s="14" t="str">
        <f>VLOOKUP($F1029,类型描述及偏移量!$C:$H,6,FALSE)</f>
        <v>状态</v>
      </c>
    </row>
    <row r="1030" hidden="1" spans="1:17">
      <c r="A1030" s="12" t="str">
        <f t="shared" si="258"/>
        <v>CHP1</v>
      </c>
      <c r="B1030" s="12" t="str">
        <f t="shared" si="259"/>
        <v>V4</v>
      </c>
      <c r="C1030" s="12" t="str">
        <f t="shared" si="260"/>
        <v>OpenOK</v>
      </c>
      <c r="D1030" s="12" t="str">
        <f t="shared" si="261"/>
        <v>BP_Valve_var</v>
      </c>
      <c r="E1030" s="13" t="str">
        <f t="shared" si="262"/>
        <v>CHP1_V4_BP_Valve_var</v>
      </c>
      <c r="F1030" s="14" t="str">
        <f t="shared" si="263"/>
        <v>BP_Valve_var_OpenOK</v>
      </c>
      <c r="G1030" s="10" t="str">
        <f t="shared" si="264"/>
        <v>CHP1_V4_OpenOK</v>
      </c>
      <c r="H1030" s="10" t="str">
        <f>VLOOKUP(基本表格!E1030,起始地址定义!A:D,4,FALSE)&amp;" "&amp;Q1030</f>
        <v>1#刨片机油缸锁  开启到位_状态</v>
      </c>
      <c r="I1030" s="10" t="str">
        <f t="shared" si="265"/>
        <v>DB1102,X31.1</v>
      </c>
      <c r="J1030" s="13" t="str">
        <f>VLOOKUP(E1030,起始地址定义!A:D,2,FALSE)</f>
        <v>DB1102</v>
      </c>
      <c r="K1030" s="12" t="str">
        <f t="shared" si="266"/>
        <v>X31.1</v>
      </c>
      <c r="L1030" s="13">
        <f>VLOOKUP(E1030,起始地址定义!A:D,3,FALSE)</f>
        <v>30</v>
      </c>
      <c r="M1030" s="14">
        <f>VLOOKUP($F1030,类型描述及偏移量!$C:$H,2,FALSE)</f>
        <v>1.1</v>
      </c>
      <c r="N1030" s="14" t="str">
        <f>VLOOKUP($F1030,类型描述及偏移量!$C:$H,3,FALSE)</f>
        <v>离散</v>
      </c>
      <c r="O1030" s="14" t="str">
        <f>VLOOKUP($F1030,类型描述及偏移量!$C:$H,4,FALSE)</f>
        <v>None</v>
      </c>
      <c r="P1030" s="14" t="str">
        <f>VLOOKUP($F1030,类型描述及偏移量!$C:$H,5,FALSE)</f>
        <v>Yes</v>
      </c>
      <c r="Q1030" s="14" t="str">
        <f>VLOOKUP($F1030,类型描述及偏移量!$C:$H,6,FALSE)</f>
        <v>开启到位_状态</v>
      </c>
    </row>
    <row r="1031" hidden="1" spans="1:17">
      <c r="A1031" s="12" t="str">
        <f t="shared" si="258"/>
        <v>CHP1</v>
      </c>
      <c r="B1031" s="12" t="str">
        <f t="shared" si="259"/>
        <v>V4</v>
      </c>
      <c r="C1031" s="12" t="str">
        <f t="shared" si="260"/>
        <v>CloseOK</v>
      </c>
      <c r="D1031" s="12" t="str">
        <f t="shared" si="261"/>
        <v>BP_Valve_var</v>
      </c>
      <c r="E1031" s="13" t="str">
        <f t="shared" si="262"/>
        <v>CHP1_V4_BP_Valve_var</v>
      </c>
      <c r="F1031" s="14" t="str">
        <f t="shared" si="263"/>
        <v>BP_Valve_var_CloseOK</v>
      </c>
      <c r="G1031" s="10" t="str">
        <f t="shared" si="264"/>
        <v>CHP1_V4_CloseOK</v>
      </c>
      <c r="H1031" s="10" t="str">
        <f>VLOOKUP(基本表格!E1031,起始地址定义!A:D,4,FALSE)&amp;" "&amp;Q1031</f>
        <v>1#刨片机油缸锁  关闭到位_状态</v>
      </c>
      <c r="I1031" s="10" t="str">
        <f t="shared" si="265"/>
        <v>DB1102,X31.2</v>
      </c>
      <c r="J1031" s="13" t="str">
        <f>VLOOKUP(E1031,起始地址定义!A:D,2,FALSE)</f>
        <v>DB1102</v>
      </c>
      <c r="K1031" s="12" t="str">
        <f t="shared" si="266"/>
        <v>X31.2</v>
      </c>
      <c r="L1031" s="13">
        <f>VLOOKUP(E1031,起始地址定义!A:D,3,FALSE)</f>
        <v>30</v>
      </c>
      <c r="M1031" s="14">
        <f>VLOOKUP($F1031,类型描述及偏移量!$C:$H,2,FALSE)</f>
        <v>1.2</v>
      </c>
      <c r="N1031" s="14" t="str">
        <f>VLOOKUP($F1031,类型描述及偏移量!$C:$H,3,FALSE)</f>
        <v>离散</v>
      </c>
      <c r="O1031" s="14" t="str">
        <f>VLOOKUP($F1031,类型描述及偏移量!$C:$H,4,FALSE)</f>
        <v>None</v>
      </c>
      <c r="P1031" s="14" t="str">
        <f>VLOOKUP($F1031,类型描述及偏移量!$C:$H,5,FALSE)</f>
        <v>Yes</v>
      </c>
      <c r="Q1031" s="14" t="str">
        <f>VLOOKUP($F1031,类型描述及偏移量!$C:$H,6,FALSE)</f>
        <v>关闭到位_状态</v>
      </c>
    </row>
    <row r="1032" hidden="1" spans="1:17">
      <c r="A1032" s="12" t="str">
        <f t="shared" si="258"/>
        <v>CHP1</v>
      </c>
      <c r="B1032" s="12" t="str">
        <f t="shared" si="259"/>
        <v>V4</v>
      </c>
      <c r="C1032" s="12" t="str">
        <f t="shared" si="260"/>
        <v>Open_ALM</v>
      </c>
      <c r="D1032" s="12" t="str">
        <f t="shared" si="261"/>
        <v>BP_Valve_var</v>
      </c>
      <c r="E1032" s="13" t="str">
        <f t="shared" si="262"/>
        <v>CHP1_V4_BP_Valve_var</v>
      </c>
      <c r="F1032" s="14" t="str">
        <f t="shared" si="263"/>
        <v>BP_Valve_var_Open_ALM</v>
      </c>
      <c r="G1032" s="10" t="str">
        <f t="shared" si="264"/>
        <v>CHP1_V4_Open_ALM</v>
      </c>
      <c r="H1032" s="10" t="str">
        <f>VLOOKUP(基本表格!E1032,起始地址定义!A:D,4,FALSE)&amp;" "&amp;Q1032</f>
        <v>1#刨片机油缸锁  开启未到位报警</v>
      </c>
      <c r="I1032" s="10" t="str">
        <f t="shared" si="265"/>
        <v>DB1102,X31.5</v>
      </c>
      <c r="J1032" s="13" t="str">
        <f>VLOOKUP(E1032,起始地址定义!A:D,2,FALSE)</f>
        <v>DB1102</v>
      </c>
      <c r="K1032" s="12" t="str">
        <f t="shared" si="266"/>
        <v>X31.5</v>
      </c>
      <c r="L1032" s="13">
        <f>VLOOKUP(E1032,起始地址定义!A:D,3,FALSE)</f>
        <v>30</v>
      </c>
      <c r="M1032" s="14">
        <f>VLOOKUP($F1032,类型描述及偏移量!$C:$H,2,FALSE)</f>
        <v>1.5</v>
      </c>
      <c r="N1032" s="14" t="str">
        <f>VLOOKUP($F1032,类型描述及偏移量!$C:$H,3,FALSE)</f>
        <v>离散</v>
      </c>
      <c r="O1032" s="14" t="str">
        <f>VLOOKUP($F1032,类型描述及偏移量!$C:$H,4,FALSE)</f>
        <v>On</v>
      </c>
      <c r="P1032" s="14" t="str">
        <f>VLOOKUP($F1032,类型描述及偏移量!$C:$H,5,FALSE)</f>
        <v>Yes</v>
      </c>
      <c r="Q1032" s="14" t="str">
        <f>VLOOKUP($F1032,类型描述及偏移量!$C:$H,6,FALSE)</f>
        <v>开启未到位报警</v>
      </c>
    </row>
    <row r="1033" hidden="1" spans="1:17">
      <c r="A1033" s="12" t="str">
        <f t="shared" si="258"/>
        <v>CHP1</v>
      </c>
      <c r="B1033" s="12" t="str">
        <f t="shared" si="259"/>
        <v>V4</v>
      </c>
      <c r="C1033" s="12" t="str">
        <f t="shared" si="260"/>
        <v>Close_ALM</v>
      </c>
      <c r="D1033" s="12" t="str">
        <f t="shared" si="261"/>
        <v>BP_Valve_var</v>
      </c>
      <c r="E1033" s="13" t="str">
        <f t="shared" si="262"/>
        <v>CHP1_V4_BP_Valve_var</v>
      </c>
      <c r="F1033" s="14" t="str">
        <f t="shared" si="263"/>
        <v>BP_Valve_var_Close_ALM</v>
      </c>
      <c r="G1033" s="10" t="str">
        <f t="shared" si="264"/>
        <v>CHP1_V4_Close_ALM</v>
      </c>
      <c r="H1033" s="10" t="str">
        <f>VLOOKUP(基本表格!E1033,起始地址定义!A:D,4,FALSE)&amp;" "&amp;Q1033</f>
        <v>1#刨片机油缸锁  关闭未到位报警</v>
      </c>
      <c r="I1033" s="10" t="str">
        <f t="shared" si="265"/>
        <v>DB1102,X31.6</v>
      </c>
      <c r="J1033" s="13" t="str">
        <f>VLOOKUP(E1033,起始地址定义!A:D,2,FALSE)</f>
        <v>DB1102</v>
      </c>
      <c r="K1033" s="12" t="str">
        <f t="shared" si="266"/>
        <v>X31.6</v>
      </c>
      <c r="L1033" s="13">
        <f>VLOOKUP(E1033,起始地址定义!A:D,3,FALSE)</f>
        <v>30</v>
      </c>
      <c r="M1033" s="14">
        <f>VLOOKUP($F1033,类型描述及偏移量!$C:$H,2,FALSE)</f>
        <v>1.6</v>
      </c>
      <c r="N1033" s="14" t="str">
        <f>VLOOKUP($F1033,类型描述及偏移量!$C:$H,3,FALSE)</f>
        <v>离散</v>
      </c>
      <c r="O1033" s="14" t="str">
        <f>VLOOKUP($F1033,类型描述及偏移量!$C:$H,4,FALSE)</f>
        <v>On</v>
      </c>
      <c r="P1033" s="14" t="str">
        <f>VLOOKUP($F1033,类型描述及偏移量!$C:$H,5,FALSE)</f>
        <v>Yes</v>
      </c>
      <c r="Q1033" s="14" t="str">
        <f>VLOOKUP($F1033,类型描述及偏移量!$C:$H,6,FALSE)</f>
        <v>关闭未到位报警</v>
      </c>
    </row>
    <row r="1034" hidden="1" spans="1:17">
      <c r="A1034" s="12" t="str">
        <f t="shared" si="258"/>
        <v>CHP1</v>
      </c>
      <c r="B1034" s="12" t="str">
        <f t="shared" si="259"/>
        <v>V4</v>
      </c>
      <c r="C1034" s="12" t="str">
        <f t="shared" si="260"/>
        <v>Open_Delay</v>
      </c>
      <c r="D1034" s="12" t="str">
        <f t="shared" si="261"/>
        <v>BP_Valve_var</v>
      </c>
      <c r="E1034" s="13" t="str">
        <f t="shared" si="262"/>
        <v>CHP1_V4_BP_Valve_var</v>
      </c>
      <c r="F1034" s="14" t="str">
        <f t="shared" si="263"/>
        <v>BP_Valve_var_Open_Delay</v>
      </c>
      <c r="G1034" s="10" t="str">
        <f t="shared" si="264"/>
        <v>CHP1_V4_Open_Delay</v>
      </c>
      <c r="H1034" s="10" t="str">
        <f>VLOOKUP(基本表格!E1034,起始地址定义!A:D,4,FALSE)&amp;" "&amp;Q1034</f>
        <v>1#刨片机油缸锁  阀开启延时(s)</v>
      </c>
      <c r="I1034" s="10" t="str">
        <f t="shared" si="265"/>
        <v>DB1102,INT34</v>
      </c>
      <c r="J1034" s="13" t="str">
        <f>VLOOKUP(E1034,起始地址定义!A:D,2,FALSE)</f>
        <v>DB1102</v>
      </c>
      <c r="K1034" s="12" t="str">
        <f t="shared" si="266"/>
        <v>INT34</v>
      </c>
      <c r="L1034" s="13">
        <f>VLOOKUP(E1034,起始地址定义!A:D,3,FALSE)</f>
        <v>30</v>
      </c>
      <c r="M1034" s="14">
        <f>VLOOKUP($F1034,类型描述及偏移量!$C:$H,2,FALSE)</f>
        <v>4</v>
      </c>
      <c r="N1034" s="14" t="str">
        <f>VLOOKUP($F1034,类型描述及偏移量!$C:$H,3,FALSE)</f>
        <v>整型</v>
      </c>
      <c r="O1034" s="14" t="str">
        <f>VLOOKUP($F1034,类型描述及偏移量!$C:$H,4,FALSE)</f>
        <v>None</v>
      </c>
      <c r="P1034" s="14" t="str">
        <f>VLOOKUP($F1034,类型描述及偏移量!$C:$H,5,FALSE)</f>
        <v>No</v>
      </c>
      <c r="Q1034" s="14" t="str">
        <f>VLOOKUP($F1034,类型描述及偏移量!$C:$H,6,FALSE)</f>
        <v>阀开启延时(s)</v>
      </c>
    </row>
    <row r="1035" hidden="1" spans="1:17">
      <c r="A1035" s="12" t="str">
        <f t="shared" si="258"/>
        <v>CHP1</v>
      </c>
      <c r="B1035" s="12" t="str">
        <f t="shared" si="259"/>
        <v>V4</v>
      </c>
      <c r="C1035" s="12" t="str">
        <f t="shared" si="260"/>
        <v>Close_Delay</v>
      </c>
      <c r="D1035" s="12" t="str">
        <f t="shared" si="261"/>
        <v>BP_Valve_var</v>
      </c>
      <c r="E1035" s="13" t="str">
        <f t="shared" si="262"/>
        <v>CHP1_V4_BP_Valve_var</v>
      </c>
      <c r="F1035" s="14" t="str">
        <f t="shared" si="263"/>
        <v>BP_Valve_var_Close_Delay</v>
      </c>
      <c r="G1035" s="10" t="str">
        <f t="shared" si="264"/>
        <v>CHP1_V4_Close_Delay</v>
      </c>
      <c r="H1035" s="10" t="str">
        <f>VLOOKUP(基本表格!E1035,起始地址定义!A:D,4,FALSE)&amp;" "&amp;Q1035</f>
        <v>1#刨片机油缸锁  阀关闭延时(s)</v>
      </c>
      <c r="I1035" s="10" t="str">
        <f t="shared" si="265"/>
        <v>DB1102,INT36</v>
      </c>
      <c r="J1035" s="13" t="str">
        <f>VLOOKUP(E1035,起始地址定义!A:D,2,FALSE)</f>
        <v>DB1102</v>
      </c>
      <c r="K1035" s="12" t="str">
        <f t="shared" si="266"/>
        <v>INT36</v>
      </c>
      <c r="L1035" s="13">
        <f>VLOOKUP(E1035,起始地址定义!A:D,3,FALSE)</f>
        <v>30</v>
      </c>
      <c r="M1035" s="14">
        <f>VLOOKUP($F1035,类型描述及偏移量!$C:$H,2,FALSE)</f>
        <v>6</v>
      </c>
      <c r="N1035" s="14" t="str">
        <f>VLOOKUP($F1035,类型描述及偏移量!$C:$H,3,FALSE)</f>
        <v>整型</v>
      </c>
      <c r="O1035" s="14" t="str">
        <f>VLOOKUP($F1035,类型描述及偏移量!$C:$H,4,FALSE)</f>
        <v>None</v>
      </c>
      <c r="P1035" s="14" t="str">
        <f>VLOOKUP($F1035,类型描述及偏移量!$C:$H,5,FALSE)</f>
        <v>No</v>
      </c>
      <c r="Q1035" s="14" t="str">
        <f>VLOOKUP($F1035,类型描述及偏移量!$C:$H,6,FALSE)</f>
        <v>阀关闭延时(s)</v>
      </c>
    </row>
    <row r="1036" hidden="1" spans="1:17">
      <c r="A1036" s="12" t="str">
        <f t="shared" ref="A1036:A1045" si="267">A1025</f>
        <v>CHP1</v>
      </c>
      <c r="B1036" s="12" t="s">
        <v>116</v>
      </c>
      <c r="C1036" t="s">
        <v>117</v>
      </c>
      <c r="D1036" t="s">
        <v>118</v>
      </c>
      <c r="E1036" s="13" t="str">
        <f t="shared" ref="E1036:E1099" si="268">A1036&amp;"_"&amp;B1036&amp;"_"&amp;D1036</f>
        <v>CHP1_Ctrl_BP_C_Struct</v>
      </c>
      <c r="F1036" s="14" t="str">
        <f t="shared" ref="F1036:F1099" si="269">D1036&amp;"_"&amp;C1036</f>
        <v>BP_C_Struct_Power_OK</v>
      </c>
      <c r="G1036" s="10" t="str">
        <f t="shared" ref="G1036:G1099" si="270">A1036&amp;"_"&amp;IF(B1036="DB","",B1036&amp;"_")&amp;C1036</f>
        <v>CHP1_Ctrl_Power_OK</v>
      </c>
      <c r="H1036" s="10" t="str">
        <f>VLOOKUP(基本表格!E1036,起始地址定义!A:D,4,FALSE)&amp;" "&amp;Q1036</f>
        <v>1#刨片机控制 刨片机主电源就绪</v>
      </c>
      <c r="I1036" s="10" t="str">
        <f t="shared" ref="I1036:I1099" si="271">J1036&amp;","&amp;K1036</f>
        <v>DB1103,X0.0</v>
      </c>
      <c r="J1036" s="13" t="str">
        <f>VLOOKUP(E1036,起始地址定义!A:D,2,FALSE)</f>
        <v>DB1103</v>
      </c>
      <c r="K1036" s="12" t="str">
        <f t="shared" ref="K1036:K1099" si="272">IF(N1036="离散","X",IF(N1036="实型","REAL","INT"))&amp;IF(N1036="离散",TEXT(L1036+M1036,"0.0"),L1036+M1036)</f>
        <v>X0.0</v>
      </c>
      <c r="L1036" s="13">
        <f>VLOOKUP(E1036,起始地址定义!A:D,3,FALSE)</f>
        <v>0</v>
      </c>
      <c r="M1036" s="14">
        <f>VLOOKUP($F1036,类型描述及偏移量!$C:$H,2,FALSE)</f>
        <v>0</v>
      </c>
      <c r="N1036" s="14" t="str">
        <f>VLOOKUP($F1036,类型描述及偏移量!$C:$H,3,FALSE)</f>
        <v>离散</v>
      </c>
      <c r="O1036" s="14" t="str">
        <f>VLOOKUP($F1036,类型描述及偏移量!$C:$H,4,FALSE)</f>
        <v>None</v>
      </c>
      <c r="P1036" s="14" t="str">
        <f>VLOOKUP($F1036,类型描述及偏移量!$C:$H,5,FALSE)</f>
        <v>Yes</v>
      </c>
      <c r="Q1036" s="14" t="str">
        <f>VLOOKUP($F1036,类型描述及偏移量!$C:$H,6,FALSE)</f>
        <v>刨片机主电源就绪</v>
      </c>
    </row>
    <row r="1037" hidden="1" spans="1:17">
      <c r="A1037" s="12" t="str">
        <f t="shared" si="267"/>
        <v>CHP1</v>
      </c>
      <c r="B1037" s="12" t="s">
        <v>116</v>
      </c>
      <c r="C1037" t="s">
        <v>119</v>
      </c>
      <c r="D1037" t="s">
        <v>118</v>
      </c>
      <c r="E1037" s="13" t="str">
        <f t="shared" si="268"/>
        <v>CHP1_Ctrl_BP_C_Struct</v>
      </c>
      <c r="F1037" s="14" t="str">
        <f t="shared" si="269"/>
        <v>BP_C_Struct_REM</v>
      </c>
      <c r="G1037" s="10" t="str">
        <f t="shared" si="270"/>
        <v>CHP1_Ctrl_REM</v>
      </c>
      <c r="H1037" s="10" t="str">
        <f>VLOOKUP(基本表格!E1037,起始地址定义!A:D,4,FALSE)&amp;" "&amp;Q1037</f>
        <v>1#刨片机控制 刨片机远程</v>
      </c>
      <c r="I1037" s="10" t="str">
        <f t="shared" si="271"/>
        <v>DB1103,X0.1</v>
      </c>
      <c r="J1037" s="13" t="str">
        <f>VLOOKUP(E1037,起始地址定义!A:D,2,FALSE)</f>
        <v>DB1103</v>
      </c>
      <c r="K1037" s="12" t="str">
        <f t="shared" si="272"/>
        <v>X0.1</v>
      </c>
      <c r="L1037" s="13">
        <f>VLOOKUP(E1037,起始地址定义!A:D,3,FALSE)</f>
        <v>0</v>
      </c>
      <c r="M1037" s="14">
        <f>VLOOKUP($F1037,类型描述及偏移量!$C:$H,2,FALSE)</f>
        <v>0.1</v>
      </c>
      <c r="N1037" s="14" t="str">
        <f>VLOOKUP($F1037,类型描述及偏移量!$C:$H,3,FALSE)</f>
        <v>离散</v>
      </c>
      <c r="O1037" s="14" t="str">
        <f>VLOOKUP($F1037,类型描述及偏移量!$C:$H,4,FALSE)</f>
        <v>None</v>
      </c>
      <c r="P1037" s="14" t="str">
        <f>VLOOKUP($F1037,类型描述及偏移量!$C:$H,5,FALSE)</f>
        <v>Yes</v>
      </c>
      <c r="Q1037" s="14" t="str">
        <f>VLOOKUP($F1037,类型描述及偏移量!$C:$H,6,FALSE)</f>
        <v>刨片机远程</v>
      </c>
    </row>
    <row r="1038" hidden="1" spans="1:17">
      <c r="A1038" s="12" t="str">
        <f t="shared" si="267"/>
        <v>CHP1</v>
      </c>
      <c r="B1038" s="12" t="s">
        <v>116</v>
      </c>
      <c r="C1038" t="s">
        <v>120</v>
      </c>
      <c r="D1038" t="s">
        <v>118</v>
      </c>
      <c r="E1038" s="13" t="str">
        <f t="shared" si="268"/>
        <v>CHP1_Ctrl_BP_C_Struct</v>
      </c>
      <c r="F1038" s="14" t="str">
        <f t="shared" si="269"/>
        <v>BP_C_Struct_LOC</v>
      </c>
      <c r="G1038" s="10" t="str">
        <f t="shared" si="270"/>
        <v>CHP1_Ctrl_LOC</v>
      </c>
      <c r="H1038" s="10" t="str">
        <f>VLOOKUP(基本表格!E1038,起始地址定义!A:D,4,FALSE)&amp;" "&amp;Q1038</f>
        <v>1#刨片机控制 刨片机本地</v>
      </c>
      <c r="I1038" s="10" t="str">
        <f t="shared" si="271"/>
        <v>DB1103,X0.2</v>
      </c>
      <c r="J1038" s="13" t="str">
        <f>VLOOKUP(E1038,起始地址定义!A:D,2,FALSE)</f>
        <v>DB1103</v>
      </c>
      <c r="K1038" s="12" t="str">
        <f t="shared" si="272"/>
        <v>X0.2</v>
      </c>
      <c r="L1038" s="13">
        <f>VLOOKUP(E1038,起始地址定义!A:D,3,FALSE)</f>
        <v>0</v>
      </c>
      <c r="M1038" s="14">
        <f>VLOOKUP($F1038,类型描述及偏移量!$C:$H,2,FALSE)</f>
        <v>0.2</v>
      </c>
      <c r="N1038" s="14" t="str">
        <f>VLOOKUP($F1038,类型描述及偏移量!$C:$H,3,FALSE)</f>
        <v>离散</v>
      </c>
      <c r="O1038" s="14" t="str">
        <f>VLOOKUP($F1038,类型描述及偏移量!$C:$H,4,FALSE)</f>
        <v>None</v>
      </c>
      <c r="P1038" s="14" t="str">
        <f>VLOOKUP($F1038,类型描述及偏移量!$C:$H,5,FALSE)</f>
        <v>Yes</v>
      </c>
      <c r="Q1038" s="14" t="str">
        <f>VLOOKUP($F1038,类型描述及偏移量!$C:$H,6,FALSE)</f>
        <v>刨片机本地</v>
      </c>
    </row>
    <row r="1039" hidden="1" spans="1:17">
      <c r="A1039" s="12" t="str">
        <f t="shared" si="267"/>
        <v>CHP1</v>
      </c>
      <c r="B1039" s="12" t="s">
        <v>116</v>
      </c>
      <c r="C1039" t="s">
        <v>121</v>
      </c>
      <c r="D1039" t="s">
        <v>118</v>
      </c>
      <c r="E1039" s="13" t="str">
        <f t="shared" si="268"/>
        <v>CHP1_Ctrl_BP_C_Struct</v>
      </c>
      <c r="F1039" s="14" t="str">
        <f t="shared" si="269"/>
        <v>BP_C_Struct_Stop</v>
      </c>
      <c r="G1039" s="10" t="str">
        <f t="shared" si="270"/>
        <v>CHP1_Ctrl_Stop</v>
      </c>
      <c r="H1039" s="10" t="str">
        <f>VLOOKUP(基本表格!E1039,起始地址定义!A:D,4,FALSE)&amp;" "&amp;Q1039</f>
        <v>1#刨片机控制 刨片机刹车急停</v>
      </c>
      <c r="I1039" s="10" t="str">
        <f t="shared" si="271"/>
        <v>DB1103,X0.3</v>
      </c>
      <c r="J1039" s="13" t="str">
        <f>VLOOKUP(E1039,起始地址定义!A:D,2,FALSE)</f>
        <v>DB1103</v>
      </c>
      <c r="K1039" s="12" t="str">
        <f t="shared" si="272"/>
        <v>X0.3</v>
      </c>
      <c r="L1039" s="13">
        <f>VLOOKUP(E1039,起始地址定义!A:D,3,FALSE)</f>
        <v>0</v>
      </c>
      <c r="M1039" s="14">
        <f>VLOOKUP($F1039,类型描述及偏移量!$C:$H,2,FALSE)</f>
        <v>0.3</v>
      </c>
      <c r="N1039" s="14" t="str">
        <f>VLOOKUP($F1039,类型描述及偏移量!$C:$H,3,FALSE)</f>
        <v>离散</v>
      </c>
      <c r="O1039" s="14" t="str">
        <f>VLOOKUP($F1039,类型描述及偏移量!$C:$H,4,FALSE)</f>
        <v>None</v>
      </c>
      <c r="P1039" s="14" t="str">
        <f>VLOOKUP($F1039,类型描述及偏移量!$C:$H,5,FALSE)</f>
        <v>Yes</v>
      </c>
      <c r="Q1039" s="14" t="str">
        <f>VLOOKUP($F1039,类型描述及偏移量!$C:$H,6,FALSE)</f>
        <v>刨片机刹车急停</v>
      </c>
    </row>
    <row r="1040" hidden="1" spans="1:17">
      <c r="A1040" s="12" t="str">
        <f t="shared" si="267"/>
        <v>CHP1</v>
      </c>
      <c r="B1040" s="12" t="s">
        <v>116</v>
      </c>
      <c r="C1040" t="s">
        <v>67</v>
      </c>
      <c r="D1040" t="s">
        <v>118</v>
      </c>
      <c r="E1040" s="13" t="str">
        <f t="shared" si="268"/>
        <v>CHP1_Ctrl_BP_C_Struct</v>
      </c>
      <c r="F1040" s="14" t="str">
        <f t="shared" si="269"/>
        <v>BP_C_Struct_LoALM</v>
      </c>
      <c r="G1040" s="10" t="str">
        <f t="shared" si="270"/>
        <v>CHP1_Ctrl_LoALM</v>
      </c>
      <c r="H1040" s="10" t="str">
        <f>VLOOKUP(基本表格!E1040,起始地址定义!A:D,4,FALSE)&amp;" "&amp;Q1040</f>
        <v>1#刨片机控制 刨片机润滑泵站液位低</v>
      </c>
      <c r="I1040" s="10" t="str">
        <f t="shared" si="271"/>
        <v>DB1103,X0.4</v>
      </c>
      <c r="J1040" s="13" t="str">
        <f>VLOOKUP(E1040,起始地址定义!A:D,2,FALSE)</f>
        <v>DB1103</v>
      </c>
      <c r="K1040" s="12" t="str">
        <f t="shared" si="272"/>
        <v>X0.4</v>
      </c>
      <c r="L1040" s="13">
        <f>VLOOKUP(E1040,起始地址定义!A:D,3,FALSE)</f>
        <v>0</v>
      </c>
      <c r="M1040" s="14">
        <f>VLOOKUP($F1040,类型描述及偏移量!$C:$H,2,FALSE)</f>
        <v>0.4</v>
      </c>
      <c r="N1040" s="14" t="str">
        <f>VLOOKUP($F1040,类型描述及偏移量!$C:$H,3,FALSE)</f>
        <v>离散</v>
      </c>
      <c r="O1040" s="14" t="str">
        <f>VLOOKUP($F1040,类型描述及偏移量!$C:$H,4,FALSE)</f>
        <v>On</v>
      </c>
      <c r="P1040" s="14" t="str">
        <f>VLOOKUP($F1040,类型描述及偏移量!$C:$H,5,FALSE)</f>
        <v>Yes</v>
      </c>
      <c r="Q1040" s="14" t="str">
        <f>VLOOKUP($F1040,类型描述及偏移量!$C:$H,6,FALSE)</f>
        <v>刨片机润滑泵站液位低</v>
      </c>
    </row>
    <row r="1041" hidden="1" spans="1:17">
      <c r="A1041" s="12" t="str">
        <f t="shared" si="267"/>
        <v>CHP1</v>
      </c>
      <c r="B1041" s="12" t="s">
        <v>116</v>
      </c>
      <c r="C1041" t="s">
        <v>66</v>
      </c>
      <c r="D1041" t="s">
        <v>118</v>
      </c>
      <c r="E1041" s="13" t="str">
        <f t="shared" si="268"/>
        <v>CHP1_Ctrl_BP_C_Struct</v>
      </c>
      <c r="F1041" s="14" t="str">
        <f t="shared" si="269"/>
        <v>BP_C_Struct_HiALM</v>
      </c>
      <c r="G1041" s="10" t="str">
        <f t="shared" si="270"/>
        <v>CHP1_Ctrl_HiALM</v>
      </c>
      <c r="H1041" s="10" t="str">
        <f>VLOOKUP(基本表格!E1041,起始地址定义!A:D,4,FALSE)&amp;" "&amp;Q1041</f>
        <v>1#刨片机控制 刨片机润滑泵站液位高</v>
      </c>
      <c r="I1041" s="10" t="str">
        <f t="shared" si="271"/>
        <v>DB1103,X0.5</v>
      </c>
      <c r="J1041" s="13" t="str">
        <f>VLOOKUP(E1041,起始地址定义!A:D,2,FALSE)</f>
        <v>DB1103</v>
      </c>
      <c r="K1041" s="12" t="str">
        <f t="shared" si="272"/>
        <v>X0.5</v>
      </c>
      <c r="L1041" s="13">
        <f>VLOOKUP(E1041,起始地址定义!A:D,3,FALSE)</f>
        <v>0</v>
      </c>
      <c r="M1041" s="14">
        <f>VLOOKUP($F1041,类型描述及偏移量!$C:$H,2,FALSE)</f>
        <v>0.5</v>
      </c>
      <c r="N1041" s="14" t="str">
        <f>VLOOKUP($F1041,类型描述及偏移量!$C:$H,3,FALSE)</f>
        <v>离散</v>
      </c>
      <c r="O1041" s="14" t="str">
        <f>VLOOKUP($F1041,类型描述及偏移量!$C:$H,4,FALSE)</f>
        <v>On</v>
      </c>
      <c r="P1041" s="14" t="str">
        <f>VLOOKUP($F1041,类型描述及偏移量!$C:$H,5,FALSE)</f>
        <v>Yes</v>
      </c>
      <c r="Q1041" s="14" t="str">
        <f>VLOOKUP($F1041,类型描述及偏移量!$C:$H,6,FALSE)</f>
        <v>刨片机润滑泵站液位高</v>
      </c>
    </row>
    <row r="1042" hidden="1" spans="1:17">
      <c r="A1042" s="12" t="str">
        <f t="shared" si="267"/>
        <v>CHP1</v>
      </c>
      <c r="B1042" s="12" t="s">
        <v>116</v>
      </c>
      <c r="C1042" t="s">
        <v>111</v>
      </c>
      <c r="D1042" t="s">
        <v>118</v>
      </c>
      <c r="E1042" s="13" t="str">
        <f t="shared" si="268"/>
        <v>CHP1_Ctrl_BP_C_Struct</v>
      </c>
      <c r="F1042" s="14" t="str">
        <f t="shared" si="269"/>
        <v>BP_C_Struct_CloseOK</v>
      </c>
      <c r="G1042" s="10" t="str">
        <f t="shared" si="270"/>
        <v>CHP1_Ctrl_CloseOK</v>
      </c>
      <c r="H1042" s="10" t="str">
        <f>VLOOKUP(基本表格!E1042,起始地址定义!A:D,4,FALSE)&amp;" "&amp;Q1042</f>
        <v>1#刨片机控制 刨片机门限关闭到位</v>
      </c>
      <c r="I1042" s="10" t="str">
        <f t="shared" si="271"/>
        <v>DB1103,X0.6</v>
      </c>
      <c r="J1042" s="13" t="str">
        <f>VLOOKUP(E1042,起始地址定义!A:D,2,FALSE)</f>
        <v>DB1103</v>
      </c>
      <c r="K1042" s="12" t="str">
        <f t="shared" si="272"/>
        <v>X0.6</v>
      </c>
      <c r="L1042" s="13">
        <f>VLOOKUP(E1042,起始地址定义!A:D,3,FALSE)</f>
        <v>0</v>
      </c>
      <c r="M1042" s="14">
        <f>VLOOKUP($F1042,类型描述及偏移量!$C:$H,2,FALSE)</f>
        <v>0.6</v>
      </c>
      <c r="N1042" s="14" t="str">
        <f>VLOOKUP($F1042,类型描述及偏移量!$C:$H,3,FALSE)</f>
        <v>离散</v>
      </c>
      <c r="O1042" s="14" t="str">
        <f>VLOOKUP($F1042,类型描述及偏移量!$C:$H,4,FALSE)</f>
        <v>None</v>
      </c>
      <c r="P1042" s="14" t="str">
        <f>VLOOKUP($F1042,类型描述及偏移量!$C:$H,5,FALSE)</f>
        <v>Yes</v>
      </c>
      <c r="Q1042" s="14" t="str">
        <f>VLOOKUP($F1042,类型描述及偏移量!$C:$H,6,FALSE)</f>
        <v>刨片机门限关闭到位</v>
      </c>
    </row>
    <row r="1043" hidden="1" spans="1:17">
      <c r="A1043" s="12" t="str">
        <f t="shared" si="267"/>
        <v>CHP1</v>
      </c>
      <c r="B1043" s="12" t="s">
        <v>116</v>
      </c>
      <c r="C1043" t="s">
        <v>122</v>
      </c>
      <c r="D1043" t="s">
        <v>118</v>
      </c>
      <c r="E1043" s="13" t="str">
        <f t="shared" si="268"/>
        <v>CHP1_Ctrl_BP_C_Struct</v>
      </c>
      <c r="F1043" s="14" t="str">
        <f t="shared" si="269"/>
        <v>BP_C_Struct_Retract_OK</v>
      </c>
      <c r="G1043" s="10" t="str">
        <f t="shared" si="270"/>
        <v>CHP1_Ctrl_Retract_OK</v>
      </c>
      <c r="H1043" s="10" t="str">
        <f>VLOOKUP(基本表格!E1043,起始地址定义!A:D,4,FALSE)&amp;" "&amp;Q1043</f>
        <v>1#刨片机控制 刨片机刀环缩回到位</v>
      </c>
      <c r="I1043" s="10" t="str">
        <f t="shared" si="271"/>
        <v>DB1103,X0.7</v>
      </c>
      <c r="J1043" s="13" t="str">
        <f>VLOOKUP(E1043,起始地址定义!A:D,2,FALSE)</f>
        <v>DB1103</v>
      </c>
      <c r="K1043" s="12" t="str">
        <f t="shared" si="272"/>
        <v>X0.7</v>
      </c>
      <c r="L1043" s="13">
        <f>VLOOKUP(E1043,起始地址定义!A:D,3,FALSE)</f>
        <v>0</v>
      </c>
      <c r="M1043" s="14">
        <f>VLOOKUP($F1043,类型描述及偏移量!$C:$H,2,FALSE)</f>
        <v>0.7</v>
      </c>
      <c r="N1043" s="14" t="str">
        <f>VLOOKUP($F1043,类型描述及偏移量!$C:$H,3,FALSE)</f>
        <v>离散</v>
      </c>
      <c r="O1043" s="14" t="str">
        <f>VLOOKUP($F1043,类型描述及偏移量!$C:$H,4,FALSE)</f>
        <v>None</v>
      </c>
      <c r="P1043" s="14" t="str">
        <f>VLOOKUP($F1043,类型描述及偏移量!$C:$H,5,FALSE)</f>
        <v>Yes</v>
      </c>
      <c r="Q1043" s="14" t="str">
        <f>VLOOKUP($F1043,类型描述及偏移量!$C:$H,6,FALSE)</f>
        <v>刨片机刀环缩回到位</v>
      </c>
    </row>
    <row r="1044" hidden="1" spans="1:17">
      <c r="A1044" s="12" t="str">
        <f t="shared" si="267"/>
        <v>CHP1</v>
      </c>
      <c r="B1044" s="12" t="s">
        <v>116</v>
      </c>
      <c r="C1044" t="s">
        <v>123</v>
      </c>
      <c r="D1044" t="s">
        <v>118</v>
      </c>
      <c r="E1044" s="13" t="str">
        <f t="shared" si="268"/>
        <v>CHP1_Ctrl_BP_C_Struct</v>
      </c>
      <c r="F1044" s="14" t="str">
        <f t="shared" si="269"/>
        <v>BP_C_Struct_Silo_REM</v>
      </c>
      <c r="G1044" s="10" t="str">
        <f t="shared" si="270"/>
        <v>CHP1_Ctrl_Silo_REM</v>
      </c>
      <c r="H1044" s="10" t="str">
        <f>VLOOKUP(基本表格!E1044,起始地址定义!A:D,4,FALSE)&amp;" "&amp;Q1044</f>
        <v>1#刨片机控制 刨片机料仓远程</v>
      </c>
      <c r="I1044" s="10" t="str">
        <f t="shared" si="271"/>
        <v>DB1103,X1.2</v>
      </c>
      <c r="J1044" s="13" t="str">
        <f>VLOOKUP(E1044,起始地址定义!A:D,2,FALSE)</f>
        <v>DB1103</v>
      </c>
      <c r="K1044" s="12" t="str">
        <f t="shared" si="272"/>
        <v>X1.2</v>
      </c>
      <c r="L1044" s="13">
        <f>VLOOKUP(E1044,起始地址定义!A:D,3,FALSE)</f>
        <v>0</v>
      </c>
      <c r="M1044" s="14">
        <f>VLOOKUP($F1044,类型描述及偏移量!$C:$H,2,FALSE)</f>
        <v>1.2</v>
      </c>
      <c r="N1044" s="14" t="str">
        <f>VLOOKUP($F1044,类型描述及偏移量!$C:$H,3,FALSE)</f>
        <v>离散</v>
      </c>
      <c r="O1044" s="14" t="str">
        <f>VLOOKUP($F1044,类型描述及偏移量!$C:$H,4,FALSE)</f>
        <v>None</v>
      </c>
      <c r="P1044" s="14" t="str">
        <f>VLOOKUP($F1044,类型描述及偏移量!$C:$H,5,FALSE)</f>
        <v>Yes</v>
      </c>
      <c r="Q1044" s="14" t="str">
        <f>VLOOKUP($F1044,类型描述及偏移量!$C:$H,6,FALSE)</f>
        <v>刨片机料仓远程</v>
      </c>
    </row>
    <row r="1045" hidden="1" spans="1:17">
      <c r="A1045" s="12" t="str">
        <f t="shared" si="267"/>
        <v>CHP1</v>
      </c>
      <c r="B1045" s="12" t="s">
        <v>116</v>
      </c>
      <c r="C1045" t="s">
        <v>124</v>
      </c>
      <c r="D1045" t="s">
        <v>118</v>
      </c>
      <c r="E1045" s="13" t="str">
        <f t="shared" si="268"/>
        <v>CHP1_Ctrl_BP_C_Struct</v>
      </c>
      <c r="F1045" s="14" t="str">
        <f t="shared" si="269"/>
        <v>BP_C_Struct_Silo_LOC</v>
      </c>
      <c r="G1045" s="10" t="str">
        <f t="shared" si="270"/>
        <v>CHP1_Ctrl_Silo_LOC</v>
      </c>
      <c r="H1045" s="10" t="str">
        <f>VLOOKUP(基本表格!E1045,起始地址定义!A:D,4,FALSE)&amp;" "&amp;Q1045</f>
        <v>1#刨片机控制 刨片机料仓本地</v>
      </c>
      <c r="I1045" s="10" t="str">
        <f t="shared" si="271"/>
        <v>DB1103,X1.3</v>
      </c>
      <c r="J1045" s="13" t="str">
        <f>VLOOKUP(E1045,起始地址定义!A:D,2,FALSE)</f>
        <v>DB1103</v>
      </c>
      <c r="K1045" s="12" t="str">
        <f t="shared" si="272"/>
        <v>X1.3</v>
      </c>
      <c r="L1045" s="13">
        <f>VLOOKUP(E1045,起始地址定义!A:D,3,FALSE)</f>
        <v>0</v>
      </c>
      <c r="M1045" s="14">
        <f>VLOOKUP($F1045,类型描述及偏移量!$C:$H,2,FALSE)</f>
        <v>1.3</v>
      </c>
      <c r="N1045" s="14" t="str">
        <f>VLOOKUP($F1045,类型描述及偏移量!$C:$H,3,FALSE)</f>
        <v>离散</v>
      </c>
      <c r="O1045" s="14" t="str">
        <f>VLOOKUP($F1045,类型描述及偏移量!$C:$H,4,FALSE)</f>
        <v>None</v>
      </c>
      <c r="P1045" s="14" t="str">
        <f>VLOOKUP($F1045,类型描述及偏移量!$C:$H,5,FALSE)</f>
        <v>Yes</v>
      </c>
      <c r="Q1045" s="14" t="str">
        <f>VLOOKUP($F1045,类型描述及偏移量!$C:$H,6,FALSE)</f>
        <v>刨片机料仓本地</v>
      </c>
    </row>
    <row r="1046" ht="12" hidden="1" customHeight="1" spans="1:17">
      <c r="A1046" s="12" t="s">
        <v>125</v>
      </c>
      <c r="B1046" s="8" t="s">
        <v>18</v>
      </c>
      <c r="C1046" t="s">
        <v>19</v>
      </c>
      <c r="D1046" t="s">
        <v>20</v>
      </c>
      <c r="E1046" s="13" t="str">
        <f t="shared" si="268"/>
        <v>CHP2_M1_M_BP_Motor_var</v>
      </c>
      <c r="F1046" s="14" t="str">
        <f t="shared" si="269"/>
        <v>BP_Motor_var_Enable</v>
      </c>
      <c r="G1046" s="10" t="str">
        <f t="shared" si="270"/>
        <v>CHP2_M1_M_Enable</v>
      </c>
      <c r="H1046" s="10" t="str">
        <f>VLOOKUP(基本表格!E1046,起始地址定义!A:D,4,FALSE)&amp;" "&amp;Q1046</f>
        <v>2425+P9-M1 2#环式刨片机 电机控制 使能</v>
      </c>
      <c r="I1046" s="10" t="str">
        <f t="shared" si="271"/>
        <v>DB1200,X0.0</v>
      </c>
      <c r="J1046" s="13" t="str">
        <f>VLOOKUP(E1046,起始地址定义!A:D,2,FALSE)</f>
        <v>DB1200</v>
      </c>
      <c r="K1046" s="12" t="str">
        <f t="shared" si="272"/>
        <v>X0.0</v>
      </c>
      <c r="L1046" s="13">
        <f>VLOOKUP(E1046,起始地址定义!A:D,3,FALSE)</f>
        <v>0</v>
      </c>
      <c r="M1046" s="14">
        <f>VLOOKUP($F1046,类型描述及偏移量!$C:$H,2,FALSE)</f>
        <v>0</v>
      </c>
      <c r="N1046" s="14" t="str">
        <f>VLOOKUP($F1046,类型描述及偏移量!$C:$H,3,FALSE)</f>
        <v>离散</v>
      </c>
      <c r="O1046" s="14" t="str">
        <f>VLOOKUP($F1046,类型描述及偏移量!$C:$H,4,FALSE)</f>
        <v>None</v>
      </c>
      <c r="P1046" s="14" t="str">
        <f>VLOOKUP($F1046,类型描述及偏移量!$C:$H,5,FALSE)</f>
        <v>No</v>
      </c>
      <c r="Q1046" s="14" t="str">
        <f>VLOOKUP($F1046,类型描述及偏移量!$C:$H,6,FALSE)</f>
        <v>使能</v>
      </c>
    </row>
    <row r="1047" hidden="1" spans="1:17">
      <c r="A1047" s="12" t="s">
        <v>125</v>
      </c>
      <c r="B1047" s="8" t="s">
        <v>18</v>
      </c>
      <c r="C1047" t="s">
        <v>21</v>
      </c>
      <c r="D1047" t="s">
        <v>20</v>
      </c>
      <c r="E1047" s="13" t="str">
        <f t="shared" si="268"/>
        <v>CHP2_M1_M_BP_Motor_var</v>
      </c>
      <c r="F1047" s="14" t="str">
        <f t="shared" si="269"/>
        <v>BP_Motor_var_Auto_Status</v>
      </c>
      <c r="G1047" s="10" t="str">
        <f t="shared" si="270"/>
        <v>CHP2_M1_M_Auto_Status</v>
      </c>
      <c r="H1047" s="10" t="str">
        <f>VLOOKUP(基本表格!E1047,起始地址定义!A:D,4,FALSE)&amp;" "&amp;Q1047</f>
        <v>2425+P9-M1 2#环式刨片机 电机控制 手自动状态</v>
      </c>
      <c r="I1047" s="10" t="str">
        <f t="shared" si="271"/>
        <v>DB1200,X0.3</v>
      </c>
      <c r="J1047" s="13" t="str">
        <f>VLOOKUP(E1047,起始地址定义!A:D,2,FALSE)</f>
        <v>DB1200</v>
      </c>
      <c r="K1047" s="12" t="str">
        <f t="shared" si="272"/>
        <v>X0.3</v>
      </c>
      <c r="L1047" s="13">
        <f>VLOOKUP(E1047,起始地址定义!A:D,3,FALSE)</f>
        <v>0</v>
      </c>
      <c r="M1047" s="14">
        <f>VLOOKUP($F1047,类型描述及偏移量!$C:$H,2,FALSE)</f>
        <v>0.3</v>
      </c>
      <c r="N1047" s="14" t="str">
        <f>VLOOKUP($F1047,类型描述及偏移量!$C:$H,3,FALSE)</f>
        <v>离散</v>
      </c>
      <c r="O1047" s="14" t="str">
        <f>VLOOKUP($F1047,类型描述及偏移量!$C:$H,4,FALSE)</f>
        <v>None</v>
      </c>
      <c r="P1047" s="14" t="str">
        <f>VLOOKUP($F1047,类型描述及偏移量!$C:$H,5,FALSE)</f>
        <v>Yes</v>
      </c>
      <c r="Q1047" s="14" t="str">
        <f>VLOOKUP($F1047,类型描述及偏移量!$C:$H,6,FALSE)</f>
        <v>手自动状态</v>
      </c>
    </row>
    <row r="1048" hidden="1" spans="1:17">
      <c r="A1048" s="12" t="s">
        <v>125</v>
      </c>
      <c r="B1048" s="8" t="s">
        <v>18</v>
      </c>
      <c r="C1048" t="s">
        <v>22</v>
      </c>
      <c r="D1048" t="s">
        <v>20</v>
      </c>
      <c r="E1048" s="13" t="str">
        <f t="shared" si="268"/>
        <v>CHP2_M1_M_BP_Motor_var</v>
      </c>
      <c r="F1048" s="14" t="str">
        <f t="shared" si="269"/>
        <v>BP_Motor_var_Loc_Rem</v>
      </c>
      <c r="G1048" s="10" t="str">
        <f t="shared" si="270"/>
        <v>CHP2_M1_M_Loc_Rem</v>
      </c>
      <c r="H1048" s="10" t="str">
        <f>VLOOKUP(基本表格!E1048,起始地址定义!A:D,4,FALSE)&amp;" "&amp;Q1048</f>
        <v>2425+P9-M1 2#环式刨片机 电机控制 本地/远程(检修/待机）</v>
      </c>
      <c r="I1048" s="10" t="str">
        <f t="shared" si="271"/>
        <v>DB1200,X0.4</v>
      </c>
      <c r="J1048" s="13" t="str">
        <f>VLOOKUP(E1048,起始地址定义!A:D,2,FALSE)</f>
        <v>DB1200</v>
      </c>
      <c r="K1048" s="12" t="str">
        <f t="shared" si="272"/>
        <v>X0.4</v>
      </c>
      <c r="L1048" s="13">
        <f>VLOOKUP(E1048,起始地址定义!A:D,3,FALSE)</f>
        <v>0</v>
      </c>
      <c r="M1048" s="14">
        <f>VLOOKUP($F1048,类型描述及偏移量!$C:$H,2,FALSE)</f>
        <v>0.4</v>
      </c>
      <c r="N1048" s="14" t="str">
        <f>VLOOKUP($F1048,类型描述及偏移量!$C:$H,3,FALSE)</f>
        <v>离散</v>
      </c>
      <c r="O1048" s="14" t="str">
        <f>VLOOKUP($F1048,类型描述及偏移量!$C:$H,4,FALSE)</f>
        <v>None</v>
      </c>
      <c r="P1048" s="14" t="str">
        <f>VLOOKUP($F1048,类型描述及偏移量!$C:$H,5,FALSE)</f>
        <v>Yes</v>
      </c>
      <c r="Q1048" s="14" t="str">
        <f>VLOOKUP($F1048,类型描述及偏移量!$C:$H,6,FALSE)</f>
        <v>本地/远程(检修/待机）</v>
      </c>
    </row>
    <row r="1049" hidden="1" spans="1:17">
      <c r="A1049" s="12" t="s">
        <v>125</v>
      </c>
      <c r="B1049" s="8" t="s">
        <v>18</v>
      </c>
      <c r="C1049" t="s">
        <v>23</v>
      </c>
      <c r="D1049" t="s">
        <v>20</v>
      </c>
      <c r="E1049" s="13" t="str">
        <f t="shared" si="268"/>
        <v>CHP2_M1_M_BP_Motor_var</v>
      </c>
      <c r="F1049" s="14" t="str">
        <f t="shared" si="269"/>
        <v>BP_Motor_var_ON_HMI</v>
      </c>
      <c r="G1049" s="10" t="str">
        <f t="shared" si="270"/>
        <v>CHP2_M1_M_ON_HMI</v>
      </c>
      <c r="H1049" s="10" t="str">
        <f>VLOOKUP(基本表格!E1049,起始地址定义!A:D,4,FALSE)&amp;" "&amp;Q1049</f>
        <v>2425+P9-M1 2#环式刨片机 电机控制 开启_上位机(正转)</v>
      </c>
      <c r="I1049" s="10" t="str">
        <f t="shared" si="271"/>
        <v>DB1200,X0.6</v>
      </c>
      <c r="J1049" s="13" t="str">
        <f>VLOOKUP(E1049,起始地址定义!A:D,2,FALSE)</f>
        <v>DB1200</v>
      </c>
      <c r="K1049" s="12" t="str">
        <f t="shared" si="272"/>
        <v>X0.6</v>
      </c>
      <c r="L1049" s="13">
        <f>VLOOKUP(E1049,起始地址定义!A:D,3,FALSE)</f>
        <v>0</v>
      </c>
      <c r="M1049" s="14">
        <f>VLOOKUP($F1049,类型描述及偏移量!$C:$H,2,FALSE)</f>
        <v>0.6</v>
      </c>
      <c r="N1049" s="14" t="str">
        <f>VLOOKUP($F1049,类型描述及偏移量!$C:$H,3,FALSE)</f>
        <v>离散</v>
      </c>
      <c r="O1049" s="14" t="str">
        <f>VLOOKUP($F1049,类型描述及偏移量!$C:$H,4,FALSE)</f>
        <v>None</v>
      </c>
      <c r="P1049" s="14" t="str">
        <f>VLOOKUP($F1049,类型描述及偏移量!$C:$H,5,FALSE)</f>
        <v>No</v>
      </c>
      <c r="Q1049" s="14" t="str">
        <f>VLOOKUP($F1049,类型描述及偏移量!$C:$H,6,FALSE)</f>
        <v>开启_上位机(正转)</v>
      </c>
    </row>
    <row r="1050" hidden="1" spans="1:17">
      <c r="A1050" s="12" t="s">
        <v>125</v>
      </c>
      <c r="B1050" s="8" t="s">
        <v>18</v>
      </c>
      <c r="C1050" t="s">
        <v>24</v>
      </c>
      <c r="D1050" t="s">
        <v>20</v>
      </c>
      <c r="E1050" s="13" t="str">
        <f t="shared" si="268"/>
        <v>CHP2_M1_M_BP_Motor_var</v>
      </c>
      <c r="F1050" s="14" t="str">
        <f t="shared" si="269"/>
        <v>BP_Motor_var_OFF_HMI</v>
      </c>
      <c r="G1050" s="10" t="str">
        <f t="shared" si="270"/>
        <v>CHP2_M1_M_OFF_HMI</v>
      </c>
      <c r="H1050" s="10" t="str">
        <f>VLOOKUP(基本表格!E1050,起始地址定义!A:D,4,FALSE)&amp;" "&amp;Q1050</f>
        <v>2425+P9-M1 2#环式刨片机 电机控制 停止_上位机(反转)</v>
      </c>
      <c r="I1050" s="10" t="str">
        <f t="shared" si="271"/>
        <v>DB1200,X1.0</v>
      </c>
      <c r="J1050" s="13" t="str">
        <f>VLOOKUP(E1050,起始地址定义!A:D,2,FALSE)</f>
        <v>DB1200</v>
      </c>
      <c r="K1050" s="12" t="str">
        <f t="shared" si="272"/>
        <v>X1.0</v>
      </c>
      <c r="L1050" s="13">
        <f>VLOOKUP(E1050,起始地址定义!A:D,3,FALSE)</f>
        <v>0</v>
      </c>
      <c r="M1050" s="14">
        <f>VLOOKUP($F1050,类型描述及偏移量!$C:$H,2,FALSE)</f>
        <v>1</v>
      </c>
      <c r="N1050" s="14" t="str">
        <f>VLOOKUP($F1050,类型描述及偏移量!$C:$H,3,FALSE)</f>
        <v>离散</v>
      </c>
      <c r="O1050" s="14" t="str">
        <f>VLOOKUP($F1050,类型描述及偏移量!$C:$H,4,FALSE)</f>
        <v>None</v>
      </c>
      <c r="P1050" s="14" t="str">
        <f>VLOOKUP($F1050,类型描述及偏移量!$C:$H,5,FALSE)</f>
        <v>No</v>
      </c>
      <c r="Q1050" s="14" t="str">
        <f>VLOOKUP($F1050,类型描述及偏移量!$C:$H,6,FALSE)</f>
        <v>停止_上位机(反转)</v>
      </c>
    </row>
    <row r="1051" hidden="1" spans="1:17">
      <c r="A1051" s="12" t="s">
        <v>125</v>
      </c>
      <c r="B1051" s="8" t="s">
        <v>18</v>
      </c>
      <c r="C1051" t="s">
        <v>25</v>
      </c>
      <c r="D1051" t="s">
        <v>20</v>
      </c>
      <c r="E1051" s="13" t="str">
        <f t="shared" si="268"/>
        <v>CHP2_M1_M_BP_Motor_var</v>
      </c>
      <c r="F1051" s="14" t="str">
        <f t="shared" si="269"/>
        <v>BP_Motor_var_Fan</v>
      </c>
      <c r="G1051" s="10" t="str">
        <f t="shared" si="270"/>
        <v>CHP2_M1_M_Fan</v>
      </c>
      <c r="H1051" s="10" t="str">
        <f>VLOOKUP(基本表格!E1051,起始地址定义!A:D,4,FALSE)&amp;" "&amp;Q1051</f>
        <v>2425+P9-M1 2#环式刨片机 电机控制 通风扇</v>
      </c>
      <c r="I1051" s="10" t="str">
        <f t="shared" si="271"/>
        <v>DB1200,X1.1</v>
      </c>
      <c r="J1051" s="13" t="str">
        <f>VLOOKUP(E1051,起始地址定义!A:D,2,FALSE)</f>
        <v>DB1200</v>
      </c>
      <c r="K1051" s="12" t="str">
        <f t="shared" si="272"/>
        <v>X1.1</v>
      </c>
      <c r="L1051" s="13">
        <f>VLOOKUP(E1051,起始地址定义!A:D,3,FALSE)</f>
        <v>0</v>
      </c>
      <c r="M1051" s="14">
        <f>VLOOKUP($F1051,类型描述及偏移量!$C:$H,2,FALSE)</f>
        <v>1.1</v>
      </c>
      <c r="N1051" s="14" t="str">
        <f>VLOOKUP($F1051,类型描述及偏移量!$C:$H,3,FALSE)</f>
        <v>离散</v>
      </c>
      <c r="O1051" s="14" t="str">
        <f>VLOOKUP($F1051,类型描述及偏移量!$C:$H,4,FALSE)</f>
        <v>None</v>
      </c>
      <c r="P1051" s="14" t="str">
        <f>VLOOKUP($F1051,类型描述及偏移量!$C:$H,5,FALSE)</f>
        <v>Yes</v>
      </c>
      <c r="Q1051" s="14" t="str">
        <f>VLOOKUP($F1051,类型描述及偏移量!$C:$H,6,FALSE)</f>
        <v>通风扇</v>
      </c>
    </row>
    <row r="1052" hidden="1" spans="1:17">
      <c r="A1052" s="12" t="s">
        <v>125</v>
      </c>
      <c r="B1052" s="8" t="s">
        <v>18</v>
      </c>
      <c r="C1052" t="s">
        <v>26</v>
      </c>
      <c r="D1052" t="s">
        <v>20</v>
      </c>
      <c r="E1052" s="13" t="str">
        <f t="shared" si="268"/>
        <v>CHP2_M1_M_BP_Motor_var</v>
      </c>
      <c r="F1052" s="14" t="str">
        <f t="shared" si="269"/>
        <v>BP_Motor_var_Motor</v>
      </c>
      <c r="G1052" s="10" t="str">
        <f t="shared" si="270"/>
        <v>CHP2_M1_M_Motor</v>
      </c>
      <c r="H1052" s="10" t="str">
        <f>VLOOKUP(基本表格!E1052,起始地址定义!A:D,4,FALSE)&amp;" "&amp;Q1052</f>
        <v>2425+P9-M1 2#环式刨片机 电机控制 电机(正转）</v>
      </c>
      <c r="I1052" s="10" t="str">
        <f t="shared" si="271"/>
        <v>DB1200,X1.2</v>
      </c>
      <c r="J1052" s="13" t="str">
        <f>VLOOKUP(E1052,起始地址定义!A:D,2,FALSE)</f>
        <v>DB1200</v>
      </c>
      <c r="K1052" s="12" t="str">
        <f t="shared" si="272"/>
        <v>X1.2</v>
      </c>
      <c r="L1052" s="13">
        <f>VLOOKUP(E1052,起始地址定义!A:D,3,FALSE)</f>
        <v>0</v>
      </c>
      <c r="M1052" s="14">
        <f>VLOOKUP($F1052,类型描述及偏移量!$C:$H,2,FALSE)</f>
        <v>1.2</v>
      </c>
      <c r="N1052" s="14" t="str">
        <f>VLOOKUP($F1052,类型描述及偏移量!$C:$H,3,FALSE)</f>
        <v>离散</v>
      </c>
      <c r="O1052" s="14" t="str">
        <f>VLOOKUP($F1052,类型描述及偏移量!$C:$H,4,FALSE)</f>
        <v>None</v>
      </c>
      <c r="P1052" s="14" t="str">
        <f>VLOOKUP($F1052,类型描述及偏移量!$C:$H,5,FALSE)</f>
        <v>Yes</v>
      </c>
      <c r="Q1052" s="14" t="str">
        <f>VLOOKUP($F1052,类型描述及偏移量!$C:$H,6,FALSE)</f>
        <v>电机(正转）</v>
      </c>
    </row>
    <row r="1053" hidden="1" spans="1:17">
      <c r="A1053" s="12" t="s">
        <v>125</v>
      </c>
      <c r="B1053" s="8" t="s">
        <v>18</v>
      </c>
      <c r="C1053" t="s">
        <v>27</v>
      </c>
      <c r="D1053" t="s">
        <v>20</v>
      </c>
      <c r="E1053" s="13" t="str">
        <f t="shared" si="268"/>
        <v>CHP2_M1_M_BP_Motor_var</v>
      </c>
      <c r="F1053" s="14" t="str">
        <f t="shared" si="269"/>
        <v>BP_Motor_var_OL</v>
      </c>
      <c r="G1053" s="10" t="str">
        <f t="shared" si="270"/>
        <v>CHP2_M1_M_OL</v>
      </c>
      <c r="H1053" s="10" t="str">
        <f>VLOOKUP(基本表格!E1053,起始地址定义!A:D,4,FALSE)&amp;" "&amp;Q1053</f>
        <v>2425+P9-M1 2#环式刨片机 电机控制 电机过载</v>
      </c>
      <c r="I1053" s="10" t="str">
        <f t="shared" si="271"/>
        <v>DB1200,X1.3</v>
      </c>
      <c r="J1053" s="13" t="str">
        <f>VLOOKUP(E1053,起始地址定义!A:D,2,FALSE)</f>
        <v>DB1200</v>
      </c>
      <c r="K1053" s="12" t="str">
        <f t="shared" si="272"/>
        <v>X1.3</v>
      </c>
      <c r="L1053" s="13">
        <f>VLOOKUP(E1053,起始地址定义!A:D,3,FALSE)</f>
        <v>0</v>
      </c>
      <c r="M1053" s="14">
        <f>VLOOKUP($F1053,类型描述及偏移量!$C:$H,2,FALSE)</f>
        <v>1.3</v>
      </c>
      <c r="N1053" s="14" t="str">
        <f>VLOOKUP($F1053,类型描述及偏移量!$C:$H,3,FALSE)</f>
        <v>离散</v>
      </c>
      <c r="O1053" s="14" t="str">
        <f>VLOOKUP($F1053,类型描述及偏移量!$C:$H,4,FALSE)</f>
        <v>On</v>
      </c>
      <c r="P1053" s="14" t="str">
        <f>VLOOKUP($F1053,类型描述及偏移量!$C:$H,5,FALSE)</f>
        <v>Yes</v>
      </c>
      <c r="Q1053" s="14" t="str">
        <f>VLOOKUP($F1053,类型描述及偏移量!$C:$H,6,FALSE)</f>
        <v>电机过载</v>
      </c>
    </row>
    <row r="1054" hidden="1" spans="1:17">
      <c r="A1054" s="12" t="s">
        <v>125</v>
      </c>
      <c r="B1054" s="8" t="s">
        <v>18</v>
      </c>
      <c r="C1054" t="s">
        <v>28</v>
      </c>
      <c r="D1054" t="s">
        <v>20</v>
      </c>
      <c r="E1054" s="13" t="str">
        <f t="shared" si="268"/>
        <v>CHP2_M1_M_BP_Motor_var</v>
      </c>
      <c r="F1054" s="14" t="str">
        <f t="shared" si="269"/>
        <v>BP_Motor_var_Fan_OL</v>
      </c>
      <c r="G1054" s="10" t="str">
        <f t="shared" si="270"/>
        <v>CHP2_M1_M_Fan_OL</v>
      </c>
      <c r="H1054" s="10" t="str">
        <f>VLOOKUP(基本表格!E1054,起始地址定义!A:D,4,FALSE)&amp;" "&amp;Q1054</f>
        <v>2425+P9-M1 2#环式刨片机 电机控制 风扇过载</v>
      </c>
      <c r="I1054" s="10" t="str">
        <f t="shared" si="271"/>
        <v>DB1200,X1.4</v>
      </c>
      <c r="J1054" s="13" t="str">
        <f>VLOOKUP(E1054,起始地址定义!A:D,2,FALSE)</f>
        <v>DB1200</v>
      </c>
      <c r="K1054" s="12" t="str">
        <f t="shared" si="272"/>
        <v>X1.4</v>
      </c>
      <c r="L1054" s="13">
        <f>VLOOKUP(E1054,起始地址定义!A:D,3,FALSE)</f>
        <v>0</v>
      </c>
      <c r="M1054" s="14">
        <f>VLOOKUP($F1054,类型描述及偏移量!$C:$H,2,FALSE)</f>
        <v>1.4</v>
      </c>
      <c r="N1054" s="14" t="str">
        <f>VLOOKUP($F1054,类型描述及偏移量!$C:$H,3,FALSE)</f>
        <v>离散</v>
      </c>
      <c r="O1054" s="14" t="str">
        <f>VLOOKUP($F1054,类型描述及偏移量!$C:$H,4,FALSE)</f>
        <v>On</v>
      </c>
      <c r="P1054" s="14" t="str">
        <f>VLOOKUP($F1054,类型描述及偏移量!$C:$H,5,FALSE)</f>
        <v>Yes</v>
      </c>
      <c r="Q1054" s="14" t="str">
        <f>VLOOKUP($F1054,类型描述及偏移量!$C:$H,6,FALSE)</f>
        <v>风扇过载</v>
      </c>
    </row>
    <row r="1055" hidden="1" spans="1:17">
      <c r="A1055" s="12" t="s">
        <v>125</v>
      </c>
      <c r="B1055" s="8" t="s">
        <v>18</v>
      </c>
      <c r="C1055" t="s">
        <v>29</v>
      </c>
      <c r="D1055" t="s">
        <v>20</v>
      </c>
      <c r="E1055" s="13" t="str">
        <f t="shared" si="268"/>
        <v>CHP2_M1_M_BP_Motor_var</v>
      </c>
      <c r="F1055" s="14" t="str">
        <f t="shared" si="269"/>
        <v>BP_Motor_var_RunSig</v>
      </c>
      <c r="G1055" s="10" t="str">
        <f t="shared" si="270"/>
        <v>CHP2_M1_M_RunSig</v>
      </c>
      <c r="H1055" s="10" t="str">
        <f>VLOOKUP(基本表格!E1055,起始地址定义!A:D,4,FALSE)&amp;" "&amp;Q1055</f>
        <v>2425+P9-M1 2#环式刨片机 电机控制 电机运行指示</v>
      </c>
      <c r="I1055" s="10" t="str">
        <f t="shared" si="271"/>
        <v>DB1200,X1.5</v>
      </c>
      <c r="J1055" s="13" t="str">
        <f>VLOOKUP(E1055,起始地址定义!A:D,2,FALSE)</f>
        <v>DB1200</v>
      </c>
      <c r="K1055" s="12" t="str">
        <f t="shared" si="272"/>
        <v>X1.5</v>
      </c>
      <c r="L1055" s="13">
        <f>VLOOKUP(E1055,起始地址定义!A:D,3,FALSE)</f>
        <v>0</v>
      </c>
      <c r="M1055" s="14">
        <f>VLOOKUP($F1055,类型描述及偏移量!$C:$H,2,FALSE)</f>
        <v>1.5</v>
      </c>
      <c r="N1055" s="14" t="str">
        <f>VLOOKUP($F1055,类型描述及偏移量!$C:$H,3,FALSE)</f>
        <v>离散</v>
      </c>
      <c r="O1055" s="14" t="str">
        <f>VLOOKUP($F1055,类型描述及偏移量!$C:$H,4,FALSE)</f>
        <v>None</v>
      </c>
      <c r="P1055" s="14" t="str">
        <f>VLOOKUP($F1055,类型描述及偏移量!$C:$H,5,FALSE)</f>
        <v>Yes</v>
      </c>
      <c r="Q1055" s="14" t="str">
        <f>VLOOKUP($F1055,类型描述及偏移量!$C:$H,6,FALSE)</f>
        <v>电机运行指示</v>
      </c>
    </row>
    <row r="1056" hidden="1" spans="1:17">
      <c r="A1056" s="12" t="s">
        <v>125</v>
      </c>
      <c r="B1056" s="8" t="s">
        <v>18</v>
      </c>
      <c r="C1056" t="s">
        <v>30</v>
      </c>
      <c r="D1056" t="s">
        <v>20</v>
      </c>
      <c r="E1056" s="13" t="str">
        <f t="shared" si="268"/>
        <v>CHP2_M1_M_BP_Motor_var</v>
      </c>
      <c r="F1056" s="14" t="str">
        <f t="shared" si="269"/>
        <v>BP_Motor_var_Break_ALM</v>
      </c>
      <c r="G1056" s="10" t="str">
        <f t="shared" si="270"/>
        <v>CHP2_M1_M_Break_ALM</v>
      </c>
      <c r="H1056" s="10" t="str">
        <f>VLOOKUP(基本表格!E1056,起始地址定义!A:D,4,FALSE)&amp;" "&amp;Q1056</f>
        <v>2425+P9-M1 2#环式刨片机 电机控制 断链报警</v>
      </c>
      <c r="I1056" s="10" t="str">
        <f t="shared" si="271"/>
        <v>DB1200,X1.6</v>
      </c>
      <c r="J1056" s="13" t="str">
        <f>VLOOKUP(E1056,起始地址定义!A:D,2,FALSE)</f>
        <v>DB1200</v>
      </c>
      <c r="K1056" s="12" t="str">
        <f t="shared" si="272"/>
        <v>X1.6</v>
      </c>
      <c r="L1056" s="13">
        <f>VLOOKUP(E1056,起始地址定义!A:D,3,FALSE)</f>
        <v>0</v>
      </c>
      <c r="M1056" s="14">
        <f>VLOOKUP($F1056,类型描述及偏移量!$C:$H,2,FALSE)</f>
        <v>1.6</v>
      </c>
      <c r="N1056" s="14" t="str">
        <f>VLOOKUP($F1056,类型描述及偏移量!$C:$H,3,FALSE)</f>
        <v>离散</v>
      </c>
      <c r="O1056" s="14" t="str">
        <f>VLOOKUP($F1056,类型描述及偏移量!$C:$H,4,FALSE)</f>
        <v>On</v>
      </c>
      <c r="P1056" s="14" t="str">
        <f>VLOOKUP($F1056,类型描述及偏移量!$C:$H,5,FALSE)</f>
        <v>Yes</v>
      </c>
      <c r="Q1056" s="14" t="str">
        <f>VLOOKUP($F1056,类型描述及偏移量!$C:$H,6,FALSE)</f>
        <v>断链报警</v>
      </c>
    </row>
    <row r="1057" hidden="1" spans="1:17">
      <c r="A1057" s="12" t="s">
        <v>125</v>
      </c>
      <c r="B1057" s="8" t="s">
        <v>18</v>
      </c>
      <c r="C1057" t="s">
        <v>31</v>
      </c>
      <c r="D1057" t="s">
        <v>20</v>
      </c>
      <c r="E1057" s="13" t="str">
        <f t="shared" si="268"/>
        <v>CHP2_M1_M_BP_Motor_var</v>
      </c>
      <c r="F1057" s="14" t="str">
        <f t="shared" si="269"/>
        <v>BP_Motor_var_Break_CHK</v>
      </c>
      <c r="G1057" s="10" t="str">
        <f t="shared" si="270"/>
        <v>CHP2_M1_M_Break_CHK</v>
      </c>
      <c r="H1057" s="10" t="str">
        <f>VLOOKUP(基本表格!E1057,起始地址定义!A:D,4,FALSE)&amp;" "&amp;Q1057</f>
        <v>2425+P9-M1 2#环式刨片机 电机控制 断链检测</v>
      </c>
      <c r="I1057" s="10" t="str">
        <f t="shared" si="271"/>
        <v>DB1200,X1.7</v>
      </c>
      <c r="J1057" s="13" t="str">
        <f>VLOOKUP(E1057,起始地址定义!A:D,2,FALSE)</f>
        <v>DB1200</v>
      </c>
      <c r="K1057" s="12" t="str">
        <f t="shared" si="272"/>
        <v>X1.7</v>
      </c>
      <c r="L1057" s="13">
        <f>VLOOKUP(E1057,起始地址定义!A:D,3,FALSE)</f>
        <v>0</v>
      </c>
      <c r="M1057" s="14">
        <f>VLOOKUP($F1057,类型描述及偏移量!$C:$H,2,FALSE)</f>
        <v>1.7</v>
      </c>
      <c r="N1057" s="14" t="str">
        <f>VLOOKUP($F1057,类型描述及偏移量!$C:$H,3,FALSE)</f>
        <v>离散</v>
      </c>
      <c r="O1057" s="14" t="str">
        <f>VLOOKUP($F1057,类型描述及偏移量!$C:$H,4,FALSE)</f>
        <v>None</v>
      </c>
      <c r="P1057" s="14" t="str">
        <f>VLOOKUP($F1057,类型描述及偏移量!$C:$H,5,FALSE)</f>
        <v>Yes</v>
      </c>
      <c r="Q1057" s="14" t="str">
        <f>VLOOKUP($F1057,类型描述及偏移量!$C:$H,6,FALSE)</f>
        <v>断链检测</v>
      </c>
    </row>
    <row r="1058" hidden="1" spans="1:17">
      <c r="A1058" s="12" t="s">
        <v>125</v>
      </c>
      <c r="B1058" s="8" t="s">
        <v>18</v>
      </c>
      <c r="C1058" t="s">
        <v>32</v>
      </c>
      <c r="D1058" t="s">
        <v>20</v>
      </c>
      <c r="E1058" s="13" t="str">
        <f t="shared" si="268"/>
        <v>CHP2_M1_M_BP_Motor_var</v>
      </c>
      <c r="F1058" s="14" t="str">
        <f t="shared" si="269"/>
        <v>BP_Motor_var_INV_Res_HMI</v>
      </c>
      <c r="G1058" s="10" t="str">
        <f t="shared" si="270"/>
        <v>CHP2_M1_M_INV_Res_HMI</v>
      </c>
      <c r="H1058" s="10" t="str">
        <f>VLOOKUP(基本表格!E1058,起始地址定义!A:D,4,FALSE)&amp;" "&amp;Q1058</f>
        <v>2425+P9-M1 2#环式刨片机 电机控制 复位</v>
      </c>
      <c r="I1058" s="10" t="str">
        <f t="shared" si="271"/>
        <v>DB1200,X2.0</v>
      </c>
      <c r="J1058" s="13" t="str">
        <f>VLOOKUP(E1058,起始地址定义!A:D,2,FALSE)</f>
        <v>DB1200</v>
      </c>
      <c r="K1058" s="12" t="str">
        <f t="shared" si="272"/>
        <v>X2.0</v>
      </c>
      <c r="L1058" s="13">
        <f>VLOOKUP(E1058,起始地址定义!A:D,3,FALSE)</f>
        <v>0</v>
      </c>
      <c r="M1058" s="14">
        <f>VLOOKUP($F1058,类型描述及偏移量!$C:$H,2,FALSE)</f>
        <v>2</v>
      </c>
      <c r="N1058" s="14" t="str">
        <f>VLOOKUP($F1058,类型描述及偏移量!$C:$H,3,FALSE)</f>
        <v>离散</v>
      </c>
      <c r="O1058" s="14" t="str">
        <f>VLOOKUP($F1058,类型描述及偏移量!$C:$H,4,FALSE)</f>
        <v>None</v>
      </c>
      <c r="P1058" s="14" t="str">
        <f>VLOOKUP($F1058,类型描述及偏移量!$C:$H,5,FALSE)</f>
        <v>No</v>
      </c>
      <c r="Q1058" s="14" t="str">
        <f>VLOOKUP($F1058,类型描述及偏移量!$C:$H,6,FALSE)</f>
        <v>复位</v>
      </c>
    </row>
    <row r="1059" hidden="1" spans="1:17">
      <c r="A1059" s="12" t="s">
        <v>125</v>
      </c>
      <c r="B1059" s="8" t="s">
        <v>18</v>
      </c>
      <c r="C1059" t="s">
        <v>33</v>
      </c>
      <c r="D1059" t="s">
        <v>20</v>
      </c>
      <c r="E1059" s="13" t="str">
        <f t="shared" si="268"/>
        <v>CHP2_M1_M_BP_Motor_var</v>
      </c>
      <c r="F1059" s="14" t="str">
        <f t="shared" si="269"/>
        <v>BP_Motor_var_Break_EN</v>
      </c>
      <c r="G1059" s="10" t="str">
        <f t="shared" si="270"/>
        <v>CHP2_M1_M_Break_EN</v>
      </c>
      <c r="H1059" s="10" t="str">
        <f>VLOOKUP(基本表格!E1059,起始地址定义!A:D,4,FALSE)&amp;" "&amp;Q1059</f>
        <v>2425+P9-M1 2#环式刨片机 电机控制 断链保护使能</v>
      </c>
      <c r="I1059" s="10" t="str">
        <f t="shared" si="271"/>
        <v>DB1200,X2.1</v>
      </c>
      <c r="J1059" s="13" t="str">
        <f>VLOOKUP(E1059,起始地址定义!A:D,2,FALSE)</f>
        <v>DB1200</v>
      </c>
      <c r="K1059" s="12" t="str">
        <f t="shared" si="272"/>
        <v>X2.1</v>
      </c>
      <c r="L1059" s="13">
        <f>VLOOKUP(E1059,起始地址定义!A:D,3,FALSE)</f>
        <v>0</v>
      </c>
      <c r="M1059" s="14">
        <f>VLOOKUP($F1059,类型描述及偏移量!$C:$H,2,FALSE)</f>
        <v>2.1</v>
      </c>
      <c r="N1059" s="14" t="str">
        <f>VLOOKUP($F1059,类型描述及偏移量!$C:$H,3,FALSE)</f>
        <v>离散</v>
      </c>
      <c r="O1059" s="14" t="str">
        <f>VLOOKUP($F1059,类型描述及偏移量!$C:$H,4,FALSE)</f>
        <v>None</v>
      </c>
      <c r="P1059" s="14" t="str">
        <f>VLOOKUP($F1059,类型描述及偏移量!$C:$H,5,FALSE)</f>
        <v>No</v>
      </c>
      <c r="Q1059" s="14" t="str">
        <f>VLOOKUP($F1059,类型描述及偏移量!$C:$H,6,FALSE)</f>
        <v>断链保护使能</v>
      </c>
    </row>
    <row r="1060" hidden="1" spans="1:17">
      <c r="A1060" s="12" t="s">
        <v>125</v>
      </c>
      <c r="B1060" s="8" t="s">
        <v>18</v>
      </c>
      <c r="C1060" t="s">
        <v>34</v>
      </c>
      <c r="D1060" t="s">
        <v>20</v>
      </c>
      <c r="E1060" s="13" t="str">
        <f t="shared" si="268"/>
        <v>CHP2_M1_M_BP_Motor_var</v>
      </c>
      <c r="F1060" s="14" t="str">
        <f t="shared" si="269"/>
        <v>BP_Motor_var_Break_Stop</v>
      </c>
      <c r="G1060" s="10" t="str">
        <f t="shared" si="270"/>
        <v>CHP2_M1_M_Break_Stop</v>
      </c>
      <c r="H1060" s="10" t="str">
        <f>VLOOKUP(基本表格!E1060,起始地址定义!A:D,4,FALSE)&amp;" "&amp;Q1060</f>
        <v>2425+P9-M1 2#环式刨片机 电机控制 断链导致停机</v>
      </c>
      <c r="I1060" s="10" t="str">
        <f t="shared" si="271"/>
        <v>DB1200,X2.2</v>
      </c>
      <c r="J1060" s="13" t="str">
        <f>VLOOKUP(E1060,起始地址定义!A:D,2,FALSE)</f>
        <v>DB1200</v>
      </c>
      <c r="K1060" s="12" t="str">
        <f t="shared" si="272"/>
        <v>X2.2</v>
      </c>
      <c r="L1060" s="13">
        <f>VLOOKUP(E1060,起始地址定义!A:D,3,FALSE)</f>
        <v>0</v>
      </c>
      <c r="M1060" s="14">
        <f>VLOOKUP($F1060,类型描述及偏移量!$C:$H,2,FALSE)</f>
        <v>2.2</v>
      </c>
      <c r="N1060" s="14" t="str">
        <f>VLOOKUP($F1060,类型描述及偏移量!$C:$H,3,FALSE)</f>
        <v>离散</v>
      </c>
      <c r="O1060" s="14" t="str">
        <f>VLOOKUP($F1060,类型描述及偏移量!$C:$H,4,FALSE)</f>
        <v>On</v>
      </c>
      <c r="P1060" s="14" t="str">
        <f>VLOOKUP($F1060,类型描述及偏移量!$C:$H,5,FALSE)</f>
        <v>Yes</v>
      </c>
      <c r="Q1060" s="14" t="str">
        <f>VLOOKUP($F1060,类型描述及偏移量!$C:$H,6,FALSE)</f>
        <v>断链导致停机</v>
      </c>
    </row>
    <row r="1061" hidden="1" spans="1:17">
      <c r="A1061" s="12" t="s">
        <v>125</v>
      </c>
      <c r="B1061" s="8" t="s">
        <v>18</v>
      </c>
      <c r="C1061" t="s">
        <v>35</v>
      </c>
      <c r="D1061" t="s">
        <v>20</v>
      </c>
      <c r="E1061" s="13" t="str">
        <f t="shared" si="268"/>
        <v>CHP2_M1_M_BP_Motor_var</v>
      </c>
      <c r="F1061" s="14" t="str">
        <f t="shared" si="269"/>
        <v>BP_Motor_var_Motor_Back</v>
      </c>
      <c r="G1061" s="10" t="str">
        <f t="shared" si="270"/>
        <v>CHP2_M1_M_Motor_Back</v>
      </c>
      <c r="H1061" s="10" t="str">
        <f>VLOOKUP(基本表格!E1061,起始地址定义!A:D,4,FALSE)&amp;" "&amp;Q1061</f>
        <v>2425+P9-M1 2#环式刨片机 电机控制 电机(反转）</v>
      </c>
      <c r="I1061" s="10" t="str">
        <f t="shared" si="271"/>
        <v>DB1200,X2.3</v>
      </c>
      <c r="J1061" s="13" t="str">
        <f>VLOOKUP(E1061,起始地址定义!A:D,2,FALSE)</f>
        <v>DB1200</v>
      </c>
      <c r="K1061" s="12" t="str">
        <f t="shared" si="272"/>
        <v>X2.3</v>
      </c>
      <c r="L1061" s="13">
        <f>VLOOKUP(E1061,起始地址定义!A:D,3,FALSE)</f>
        <v>0</v>
      </c>
      <c r="M1061" s="14">
        <f>VLOOKUP($F1061,类型描述及偏移量!$C:$H,2,FALSE)</f>
        <v>2.3</v>
      </c>
      <c r="N1061" s="14" t="str">
        <f>VLOOKUP($F1061,类型描述及偏移量!$C:$H,3,FALSE)</f>
        <v>离散</v>
      </c>
      <c r="O1061" s="14" t="str">
        <f>VLOOKUP($F1061,类型描述及偏移量!$C:$H,4,FALSE)</f>
        <v>None</v>
      </c>
      <c r="P1061" s="14" t="str">
        <f>VLOOKUP($F1061,类型描述及偏移量!$C:$H,5,FALSE)</f>
        <v>Yes</v>
      </c>
      <c r="Q1061" s="14" t="str">
        <f>VLOOKUP($F1061,类型描述及偏移量!$C:$H,6,FALSE)</f>
        <v>电机(反转）</v>
      </c>
    </row>
    <row r="1062" hidden="1" spans="1:17">
      <c r="A1062" s="12" t="s">
        <v>125</v>
      </c>
      <c r="B1062" s="8" t="s">
        <v>18</v>
      </c>
      <c r="C1062" t="s">
        <v>36</v>
      </c>
      <c r="D1062" t="s">
        <v>20</v>
      </c>
      <c r="E1062" s="13" t="str">
        <f t="shared" si="268"/>
        <v>CHP2_M1_M_BP_Motor_var</v>
      </c>
      <c r="F1062" s="14" t="str">
        <f t="shared" si="269"/>
        <v>BP_Motor_var_Loc</v>
      </c>
      <c r="G1062" s="10" t="str">
        <f t="shared" si="270"/>
        <v>CHP2_M1_M_Loc</v>
      </c>
      <c r="H1062" s="10" t="str">
        <f>VLOOKUP(基本表格!E1062,起始地址定义!A:D,4,FALSE)&amp;" "&amp;Q1062</f>
        <v>2425+P9-M1 2#环式刨片机 电机控制 本地</v>
      </c>
      <c r="I1062" s="10" t="str">
        <f t="shared" si="271"/>
        <v>DB1200,X2.4</v>
      </c>
      <c r="J1062" s="13" t="str">
        <f>VLOOKUP(E1062,起始地址定义!A:D,2,FALSE)</f>
        <v>DB1200</v>
      </c>
      <c r="K1062" s="12" t="str">
        <f t="shared" si="272"/>
        <v>X2.4</v>
      </c>
      <c r="L1062" s="13">
        <f>VLOOKUP(E1062,起始地址定义!A:D,3,FALSE)</f>
        <v>0</v>
      </c>
      <c r="M1062" s="14">
        <f>VLOOKUP($F1062,类型描述及偏移量!$C:$H,2,FALSE)</f>
        <v>2.4</v>
      </c>
      <c r="N1062" s="14" t="str">
        <f>VLOOKUP($F1062,类型描述及偏移量!$C:$H,3,FALSE)</f>
        <v>离散</v>
      </c>
      <c r="O1062" s="14" t="str">
        <f>VLOOKUP($F1062,类型描述及偏移量!$C:$H,4,FALSE)</f>
        <v>None</v>
      </c>
      <c r="P1062" s="14" t="str">
        <f>VLOOKUP($F1062,类型描述及偏移量!$C:$H,5,FALSE)</f>
        <v>Yes</v>
      </c>
      <c r="Q1062" s="14" t="str">
        <f>VLOOKUP($F1062,类型描述及偏移量!$C:$H,6,FALSE)</f>
        <v>本地</v>
      </c>
    </row>
    <row r="1063" hidden="1" spans="1:17">
      <c r="A1063" s="12" t="s">
        <v>125</v>
      </c>
      <c r="B1063" s="8" t="s">
        <v>18</v>
      </c>
      <c r="C1063" t="s">
        <v>37</v>
      </c>
      <c r="D1063" t="s">
        <v>20</v>
      </c>
      <c r="E1063" s="13" t="str">
        <f t="shared" si="268"/>
        <v>CHP2_M1_M_BP_Motor_var</v>
      </c>
      <c r="F1063" s="14" t="str">
        <f t="shared" si="269"/>
        <v>BP_Motor_var_Rem</v>
      </c>
      <c r="G1063" s="10" t="str">
        <f t="shared" si="270"/>
        <v>CHP2_M1_M_Rem</v>
      </c>
      <c r="H1063" s="10" t="str">
        <f>VLOOKUP(基本表格!E1063,起始地址定义!A:D,4,FALSE)&amp;" "&amp;Q1063</f>
        <v>2425+P9-M1 2#环式刨片机 电机控制 远程</v>
      </c>
      <c r="I1063" s="10" t="str">
        <f t="shared" si="271"/>
        <v>DB1200,X2.5</v>
      </c>
      <c r="J1063" s="13" t="str">
        <f>VLOOKUP(E1063,起始地址定义!A:D,2,FALSE)</f>
        <v>DB1200</v>
      </c>
      <c r="K1063" s="12" t="str">
        <f t="shared" si="272"/>
        <v>X2.5</v>
      </c>
      <c r="L1063" s="13">
        <f>VLOOKUP(E1063,起始地址定义!A:D,3,FALSE)</f>
        <v>0</v>
      </c>
      <c r="M1063" s="14">
        <f>VLOOKUP($F1063,类型描述及偏移量!$C:$H,2,FALSE)</f>
        <v>2.5</v>
      </c>
      <c r="N1063" s="14" t="str">
        <f>VLOOKUP($F1063,类型描述及偏移量!$C:$H,3,FALSE)</f>
        <v>离散</v>
      </c>
      <c r="O1063" s="14" t="str">
        <f>VLOOKUP($F1063,类型描述及偏移量!$C:$H,4,FALSE)</f>
        <v>None</v>
      </c>
      <c r="P1063" s="14" t="str">
        <f>VLOOKUP($F1063,类型描述及偏移量!$C:$H,5,FALSE)</f>
        <v>Yes</v>
      </c>
      <c r="Q1063" s="14" t="str">
        <f>VLOOKUP($F1063,类型描述及偏移量!$C:$H,6,FALSE)</f>
        <v>远程</v>
      </c>
    </row>
    <row r="1064" hidden="1" spans="1:17">
      <c r="A1064" s="12" t="s">
        <v>125</v>
      </c>
      <c r="B1064" s="8" t="s">
        <v>18</v>
      </c>
      <c r="C1064" t="s">
        <v>38</v>
      </c>
      <c r="D1064" t="s">
        <v>20</v>
      </c>
      <c r="E1064" s="13" t="str">
        <f t="shared" si="268"/>
        <v>CHP2_M1_M_BP_Motor_var</v>
      </c>
      <c r="F1064" s="14" t="str">
        <f t="shared" si="269"/>
        <v>BP_Motor_var_Blocking_ALM</v>
      </c>
      <c r="G1064" s="10" t="str">
        <f t="shared" si="270"/>
        <v>CHP2_M1_M_Blocking_ALM</v>
      </c>
      <c r="H1064" s="10" t="str">
        <f>VLOOKUP(基本表格!E1064,起始地址定义!A:D,4,FALSE)&amp;" "&amp;Q1064</f>
        <v>2425+P9-M1 2#环式刨片机 电机控制 堵料报警</v>
      </c>
      <c r="I1064" s="10" t="str">
        <f t="shared" si="271"/>
        <v>DB1200,X2.6</v>
      </c>
      <c r="J1064" s="13" t="str">
        <f>VLOOKUP(E1064,起始地址定义!A:D,2,FALSE)</f>
        <v>DB1200</v>
      </c>
      <c r="K1064" s="12" t="str">
        <f t="shared" si="272"/>
        <v>X2.6</v>
      </c>
      <c r="L1064" s="13">
        <f>VLOOKUP(E1064,起始地址定义!A:D,3,FALSE)</f>
        <v>0</v>
      </c>
      <c r="M1064" s="14">
        <f>VLOOKUP($F1064,类型描述及偏移量!$C:$H,2,FALSE)</f>
        <v>2.6</v>
      </c>
      <c r="N1064" s="14" t="str">
        <f>VLOOKUP($F1064,类型描述及偏移量!$C:$H,3,FALSE)</f>
        <v>离散</v>
      </c>
      <c r="O1064" s="14" t="str">
        <f>VLOOKUP($F1064,类型描述及偏移量!$C:$H,4,FALSE)</f>
        <v>On</v>
      </c>
      <c r="P1064" s="14" t="str">
        <f>VLOOKUP($F1064,类型描述及偏移量!$C:$H,5,FALSE)</f>
        <v>Yes</v>
      </c>
      <c r="Q1064" s="14" t="str">
        <f>VLOOKUP($F1064,类型描述及偏移量!$C:$H,6,FALSE)</f>
        <v>堵料报警</v>
      </c>
    </row>
    <row r="1065" hidden="1" spans="1:17">
      <c r="A1065" s="12" t="s">
        <v>125</v>
      </c>
      <c r="B1065" s="8" t="s">
        <v>18</v>
      </c>
      <c r="C1065" t="s">
        <v>39</v>
      </c>
      <c r="D1065" t="s">
        <v>20</v>
      </c>
      <c r="E1065" s="13" t="str">
        <f t="shared" si="268"/>
        <v>CHP2_M1_M_BP_Motor_var</v>
      </c>
      <c r="F1065" s="14" t="str">
        <f t="shared" si="269"/>
        <v>BP_Motor_var_Blocking_CHK</v>
      </c>
      <c r="G1065" s="10" t="str">
        <f t="shared" si="270"/>
        <v>CHP2_M1_M_Blocking_CHK</v>
      </c>
      <c r="H1065" s="10" t="str">
        <f>VLOOKUP(基本表格!E1065,起始地址定义!A:D,4,FALSE)&amp;" "&amp;Q1065</f>
        <v>2425+P9-M1 2#环式刨片机 电机控制 堵料检测</v>
      </c>
      <c r="I1065" s="10" t="str">
        <f t="shared" si="271"/>
        <v>DB1200,X2.7</v>
      </c>
      <c r="J1065" s="13" t="str">
        <f>VLOOKUP(E1065,起始地址定义!A:D,2,FALSE)</f>
        <v>DB1200</v>
      </c>
      <c r="K1065" s="12" t="str">
        <f t="shared" si="272"/>
        <v>X2.7</v>
      </c>
      <c r="L1065" s="13">
        <f>VLOOKUP(E1065,起始地址定义!A:D,3,FALSE)</f>
        <v>0</v>
      </c>
      <c r="M1065" s="14">
        <f>VLOOKUP($F1065,类型描述及偏移量!$C:$H,2,FALSE)</f>
        <v>2.7</v>
      </c>
      <c r="N1065" s="14" t="str">
        <f>VLOOKUP($F1065,类型描述及偏移量!$C:$H,3,FALSE)</f>
        <v>离散</v>
      </c>
      <c r="O1065" s="14" t="str">
        <f>VLOOKUP($F1065,类型描述及偏移量!$C:$H,4,FALSE)</f>
        <v>None</v>
      </c>
      <c r="P1065" s="14" t="str">
        <f>VLOOKUP($F1065,类型描述及偏移量!$C:$H,5,FALSE)</f>
        <v>Yes</v>
      </c>
      <c r="Q1065" s="14" t="str">
        <f>VLOOKUP($F1065,类型描述及偏移量!$C:$H,6,FALSE)</f>
        <v>堵料检测</v>
      </c>
    </row>
    <row r="1066" hidden="1" spans="1:17">
      <c r="A1066" s="12" t="s">
        <v>125</v>
      </c>
      <c r="B1066" s="8" t="s">
        <v>18</v>
      </c>
      <c r="C1066" t="s">
        <v>40</v>
      </c>
      <c r="D1066" t="s">
        <v>20</v>
      </c>
      <c r="E1066" s="13" t="str">
        <f t="shared" si="268"/>
        <v>CHP2_M1_M_BP_Motor_var</v>
      </c>
      <c r="F1066" s="14" t="str">
        <f t="shared" si="269"/>
        <v>BP_Motor_var_Blocking_EN</v>
      </c>
      <c r="G1066" s="10" t="str">
        <f t="shared" si="270"/>
        <v>CHP2_M1_M_Blocking_EN</v>
      </c>
      <c r="H1066" s="10" t="str">
        <f>VLOOKUP(基本表格!E1066,起始地址定义!A:D,4,FALSE)&amp;" "&amp;Q1066</f>
        <v>2425+P9-M1 2#环式刨片机 电机控制 堵料保护使能</v>
      </c>
      <c r="I1066" s="10" t="str">
        <f t="shared" si="271"/>
        <v>DB1200,X3.0</v>
      </c>
      <c r="J1066" s="13" t="str">
        <f>VLOOKUP(E1066,起始地址定义!A:D,2,FALSE)</f>
        <v>DB1200</v>
      </c>
      <c r="K1066" s="12" t="str">
        <f t="shared" si="272"/>
        <v>X3.0</v>
      </c>
      <c r="L1066" s="13">
        <f>VLOOKUP(E1066,起始地址定义!A:D,3,FALSE)</f>
        <v>0</v>
      </c>
      <c r="M1066" s="14">
        <f>VLOOKUP($F1066,类型描述及偏移量!$C:$H,2,FALSE)</f>
        <v>3</v>
      </c>
      <c r="N1066" s="14" t="str">
        <f>VLOOKUP($F1066,类型描述及偏移量!$C:$H,3,FALSE)</f>
        <v>离散</v>
      </c>
      <c r="O1066" s="14" t="str">
        <f>VLOOKUP($F1066,类型描述及偏移量!$C:$H,4,FALSE)</f>
        <v>None</v>
      </c>
      <c r="P1066" s="14" t="str">
        <f>VLOOKUP($F1066,类型描述及偏移量!$C:$H,5,FALSE)</f>
        <v>No</v>
      </c>
      <c r="Q1066" s="14" t="str">
        <f>VLOOKUP($F1066,类型描述及偏移量!$C:$H,6,FALSE)</f>
        <v>堵料保护使能</v>
      </c>
    </row>
    <row r="1067" hidden="1" spans="1:17">
      <c r="A1067" s="12" t="s">
        <v>125</v>
      </c>
      <c r="B1067" s="8" t="s">
        <v>18</v>
      </c>
      <c r="C1067" t="s">
        <v>41</v>
      </c>
      <c r="D1067" t="s">
        <v>20</v>
      </c>
      <c r="E1067" s="13" t="str">
        <f t="shared" si="268"/>
        <v>CHP2_M1_M_BP_Motor_var</v>
      </c>
      <c r="F1067" s="14" t="str">
        <f t="shared" si="269"/>
        <v>BP_Motor_var_Blocking_Stop</v>
      </c>
      <c r="G1067" s="10" t="str">
        <f t="shared" si="270"/>
        <v>CHP2_M1_M_Blocking_Stop</v>
      </c>
      <c r="H1067" s="10" t="str">
        <f>VLOOKUP(基本表格!E1067,起始地址定义!A:D,4,FALSE)&amp;" "&amp;Q1067</f>
        <v>2425+P9-M1 2#环式刨片机 电机控制 堵料导致停机</v>
      </c>
      <c r="I1067" s="10" t="str">
        <f t="shared" si="271"/>
        <v>DB1200,X3.1</v>
      </c>
      <c r="J1067" s="13" t="str">
        <f>VLOOKUP(E1067,起始地址定义!A:D,2,FALSE)</f>
        <v>DB1200</v>
      </c>
      <c r="K1067" s="12" t="str">
        <f t="shared" si="272"/>
        <v>X3.1</v>
      </c>
      <c r="L1067" s="13">
        <f>VLOOKUP(E1067,起始地址定义!A:D,3,FALSE)</f>
        <v>0</v>
      </c>
      <c r="M1067" s="14">
        <f>VLOOKUP($F1067,类型描述及偏移量!$C:$H,2,FALSE)</f>
        <v>3.1</v>
      </c>
      <c r="N1067" s="14" t="str">
        <f>VLOOKUP($F1067,类型描述及偏移量!$C:$H,3,FALSE)</f>
        <v>离散</v>
      </c>
      <c r="O1067" s="14" t="str">
        <f>VLOOKUP($F1067,类型描述及偏移量!$C:$H,4,FALSE)</f>
        <v>On</v>
      </c>
      <c r="P1067" s="14" t="str">
        <f>VLOOKUP($F1067,类型描述及偏移量!$C:$H,5,FALSE)</f>
        <v>Yes</v>
      </c>
      <c r="Q1067" s="14" t="str">
        <f>VLOOKUP($F1067,类型描述及偏移量!$C:$H,6,FALSE)</f>
        <v>堵料导致停机</v>
      </c>
    </row>
    <row r="1068" hidden="1" spans="1:17">
      <c r="A1068" s="12" t="s">
        <v>125</v>
      </c>
      <c r="B1068" s="8" t="s">
        <v>18</v>
      </c>
      <c r="C1068" t="s">
        <v>42</v>
      </c>
      <c r="D1068" t="s">
        <v>20</v>
      </c>
      <c r="E1068" s="13" t="str">
        <f t="shared" si="268"/>
        <v>CHP2_M1_M_BP_Motor_var</v>
      </c>
      <c r="F1068" s="14" t="str">
        <f t="shared" si="269"/>
        <v>BP_Motor_var_BreakTime</v>
      </c>
      <c r="G1068" s="10" t="str">
        <f t="shared" si="270"/>
        <v>CHP2_M1_M_BreakTime</v>
      </c>
      <c r="H1068" s="10" t="str">
        <f>VLOOKUP(基本表格!E1068,起始地址定义!A:D,4,FALSE)&amp;" "&amp;Q1068</f>
        <v>2425+P9-M1 2#环式刨片机 电机控制 断链超时时间 秒</v>
      </c>
      <c r="I1068" s="10" t="str">
        <f t="shared" si="271"/>
        <v>DB1200,INT4</v>
      </c>
      <c r="J1068" s="13" t="str">
        <f>VLOOKUP(E1068,起始地址定义!A:D,2,FALSE)</f>
        <v>DB1200</v>
      </c>
      <c r="K1068" s="12" t="str">
        <f t="shared" si="272"/>
        <v>INT4</v>
      </c>
      <c r="L1068" s="13">
        <f>VLOOKUP(E1068,起始地址定义!A:D,3,FALSE)</f>
        <v>0</v>
      </c>
      <c r="M1068" s="14">
        <f>VLOOKUP($F1068,类型描述及偏移量!$C:$H,2,FALSE)</f>
        <v>4</v>
      </c>
      <c r="N1068" s="14" t="str">
        <f>VLOOKUP($F1068,类型描述及偏移量!$C:$H,3,FALSE)</f>
        <v>整型</v>
      </c>
      <c r="O1068" s="14" t="str">
        <f>VLOOKUP($F1068,类型描述及偏移量!$C:$H,4,FALSE)</f>
        <v>None</v>
      </c>
      <c r="P1068" s="14" t="str">
        <f>VLOOKUP($F1068,类型描述及偏移量!$C:$H,5,FALSE)</f>
        <v>No</v>
      </c>
      <c r="Q1068" s="14" t="str">
        <f>VLOOKUP($F1068,类型描述及偏移量!$C:$H,6,FALSE)</f>
        <v>断链超时时间 秒</v>
      </c>
    </row>
    <row r="1069" hidden="1" spans="1:17">
      <c r="A1069" s="12" t="s">
        <v>125</v>
      </c>
      <c r="B1069" s="8" t="s">
        <v>18</v>
      </c>
      <c r="C1069" t="s">
        <v>43</v>
      </c>
      <c r="D1069" t="s">
        <v>20</v>
      </c>
      <c r="E1069" s="13" t="str">
        <f t="shared" si="268"/>
        <v>CHP2_M1_M_BP_Motor_var</v>
      </c>
      <c r="F1069" s="14" t="str">
        <f t="shared" si="269"/>
        <v>BP_Motor_var_BlockingTime</v>
      </c>
      <c r="G1069" s="10" t="str">
        <f t="shared" si="270"/>
        <v>CHP2_M1_M_BlockingTime</v>
      </c>
      <c r="H1069" s="10" t="str">
        <f>VLOOKUP(基本表格!E1069,起始地址定义!A:D,4,FALSE)&amp;" "&amp;Q1069</f>
        <v>2425+P9-M1 2#环式刨片机 电机控制 堵料检测时间 秒</v>
      </c>
      <c r="I1069" s="10" t="str">
        <f t="shared" si="271"/>
        <v>DB1200,INT6</v>
      </c>
      <c r="J1069" s="13" t="str">
        <f>VLOOKUP(E1069,起始地址定义!A:D,2,FALSE)</f>
        <v>DB1200</v>
      </c>
      <c r="K1069" s="12" t="str">
        <f t="shared" si="272"/>
        <v>INT6</v>
      </c>
      <c r="L1069" s="13">
        <f>VLOOKUP(E1069,起始地址定义!A:D,3,FALSE)</f>
        <v>0</v>
      </c>
      <c r="M1069" s="14">
        <f>VLOOKUP($F1069,类型描述及偏移量!$C:$H,2,FALSE)</f>
        <v>6</v>
      </c>
      <c r="N1069" s="14" t="str">
        <f>VLOOKUP($F1069,类型描述及偏移量!$C:$H,3,FALSE)</f>
        <v>整型</v>
      </c>
      <c r="O1069" s="14" t="str">
        <f>VLOOKUP($F1069,类型描述及偏移量!$C:$H,4,FALSE)</f>
        <v>None</v>
      </c>
      <c r="P1069" s="14" t="str">
        <f>VLOOKUP($F1069,类型描述及偏移量!$C:$H,5,FALSE)</f>
        <v>No</v>
      </c>
      <c r="Q1069" s="14" t="str">
        <f>VLOOKUP($F1069,类型描述及偏移量!$C:$H,6,FALSE)</f>
        <v>堵料检测时间 秒</v>
      </c>
    </row>
    <row r="1070" hidden="1" spans="1:17">
      <c r="A1070" s="12" t="s">
        <v>125</v>
      </c>
      <c r="B1070" s="8" t="s">
        <v>18</v>
      </c>
      <c r="C1070" t="s">
        <v>44</v>
      </c>
      <c r="D1070" t="s">
        <v>20</v>
      </c>
      <c r="E1070" s="13" t="str">
        <f t="shared" si="268"/>
        <v>CHP2_M1_M_BP_Motor_var</v>
      </c>
      <c r="F1070" s="14" t="str">
        <f t="shared" si="269"/>
        <v>BP_Motor_var_PullSwitch_CHK</v>
      </c>
      <c r="G1070" s="10" t="str">
        <f t="shared" si="270"/>
        <v>CHP2_M1_M_PullSwitch_CHK</v>
      </c>
      <c r="H1070" s="10" t="str">
        <f>VLOOKUP(基本表格!E1070,起始地址定义!A:D,4,FALSE)&amp;" "&amp;Q1070</f>
        <v>2425+P9-M1 2#环式刨片机 电机控制 拉线开关</v>
      </c>
      <c r="I1070" s="10" t="str">
        <f t="shared" si="271"/>
        <v>DB1200,X8.0</v>
      </c>
      <c r="J1070" s="13" t="str">
        <f>VLOOKUP(E1070,起始地址定义!A:D,2,FALSE)</f>
        <v>DB1200</v>
      </c>
      <c r="K1070" s="12" t="str">
        <f t="shared" si="272"/>
        <v>X8.0</v>
      </c>
      <c r="L1070" s="13">
        <f>VLOOKUP(E1070,起始地址定义!A:D,3,FALSE)</f>
        <v>0</v>
      </c>
      <c r="M1070" s="14">
        <f>VLOOKUP($F1070,类型描述及偏移量!$C:$H,2,FALSE)</f>
        <v>8</v>
      </c>
      <c r="N1070" s="14" t="str">
        <f>VLOOKUP($F1070,类型描述及偏移量!$C:$H,3,FALSE)</f>
        <v>离散</v>
      </c>
      <c r="O1070" s="14" t="str">
        <f>VLOOKUP($F1070,类型描述及偏移量!$C:$H,4,FALSE)</f>
        <v>On</v>
      </c>
      <c r="P1070" s="14" t="str">
        <f>VLOOKUP($F1070,类型描述及偏移量!$C:$H,5,FALSE)</f>
        <v>Yes</v>
      </c>
      <c r="Q1070" s="14" t="str">
        <f>VLOOKUP($F1070,类型描述及偏移量!$C:$H,6,FALSE)</f>
        <v>拉线开关</v>
      </c>
    </row>
    <row r="1071" hidden="1" spans="1:17">
      <c r="A1071" s="12" t="s">
        <v>125</v>
      </c>
      <c r="B1071" s="8" t="s">
        <v>18</v>
      </c>
      <c r="C1071" t="s">
        <v>45</v>
      </c>
      <c r="D1071" t="s">
        <v>20</v>
      </c>
      <c r="E1071" s="13" t="str">
        <f t="shared" si="268"/>
        <v>CHP2_M1_M_BP_Motor_var</v>
      </c>
      <c r="F1071" s="14" t="str">
        <f t="shared" si="269"/>
        <v>BP_Motor_var_LMD_ALM</v>
      </c>
      <c r="G1071" s="10" t="str">
        <f t="shared" si="270"/>
        <v>CHP2_M1_M_LMD_ALM</v>
      </c>
      <c r="H1071" s="10" t="str">
        <f>VLOOKUP(基本表格!E1071,起始地址定义!A:D,4,FALSE)&amp;" "&amp;Q1071</f>
        <v>2425+P9-M1 2#环式刨片机 电机控制 左跑偏报警</v>
      </c>
      <c r="I1071" s="10" t="str">
        <f t="shared" si="271"/>
        <v>DB1200,X8.1</v>
      </c>
      <c r="J1071" s="13" t="str">
        <f>VLOOKUP(E1071,起始地址定义!A:D,2,FALSE)</f>
        <v>DB1200</v>
      </c>
      <c r="K1071" s="12" t="str">
        <f t="shared" si="272"/>
        <v>X8.1</v>
      </c>
      <c r="L1071" s="13">
        <f>VLOOKUP(E1071,起始地址定义!A:D,3,FALSE)</f>
        <v>0</v>
      </c>
      <c r="M1071" s="14">
        <f>VLOOKUP($F1071,类型描述及偏移量!$C:$H,2,FALSE)</f>
        <v>8.1</v>
      </c>
      <c r="N1071" s="14" t="str">
        <f>VLOOKUP($F1071,类型描述及偏移量!$C:$H,3,FALSE)</f>
        <v>离散</v>
      </c>
      <c r="O1071" s="14" t="str">
        <f>VLOOKUP($F1071,类型描述及偏移量!$C:$H,4,FALSE)</f>
        <v>On</v>
      </c>
      <c r="P1071" s="14" t="str">
        <f>VLOOKUP($F1071,类型描述及偏移量!$C:$H,5,FALSE)</f>
        <v>Yes</v>
      </c>
      <c r="Q1071" s="14" t="str">
        <f>VLOOKUP($F1071,类型描述及偏移量!$C:$H,6,FALSE)</f>
        <v>左跑偏报警</v>
      </c>
    </row>
    <row r="1072" hidden="1" spans="1:17">
      <c r="A1072" s="12" t="s">
        <v>125</v>
      </c>
      <c r="B1072" s="8" t="s">
        <v>18</v>
      </c>
      <c r="C1072" t="s">
        <v>46</v>
      </c>
      <c r="D1072" t="s">
        <v>20</v>
      </c>
      <c r="E1072" s="13" t="str">
        <f t="shared" si="268"/>
        <v>CHP2_M1_M_BP_Motor_var</v>
      </c>
      <c r="F1072" s="14" t="str">
        <f t="shared" si="269"/>
        <v>BP_Motor_var_LMD_CHK_1</v>
      </c>
      <c r="G1072" s="10" t="str">
        <f t="shared" si="270"/>
        <v>CHP2_M1_M_LMD_CHK_1</v>
      </c>
      <c r="H1072" s="10" t="str">
        <f>VLOOKUP(基本表格!E1072,起始地址定义!A:D,4,FALSE)&amp;" "&amp;Q1072</f>
        <v>2425+P9-M1 2#环式刨片机 电机控制 左跑偏1检测</v>
      </c>
      <c r="I1072" s="10" t="str">
        <f t="shared" si="271"/>
        <v>DB1200,X8.2</v>
      </c>
      <c r="J1072" s="13" t="str">
        <f>VLOOKUP(E1072,起始地址定义!A:D,2,FALSE)</f>
        <v>DB1200</v>
      </c>
      <c r="K1072" s="12" t="str">
        <f t="shared" si="272"/>
        <v>X8.2</v>
      </c>
      <c r="L1072" s="13">
        <f>VLOOKUP(E1072,起始地址定义!A:D,3,FALSE)</f>
        <v>0</v>
      </c>
      <c r="M1072" s="14">
        <f>VLOOKUP($F1072,类型描述及偏移量!$C:$H,2,FALSE)</f>
        <v>8.2</v>
      </c>
      <c r="N1072" s="14" t="str">
        <f>VLOOKUP($F1072,类型描述及偏移量!$C:$H,3,FALSE)</f>
        <v>离散</v>
      </c>
      <c r="O1072" s="14" t="str">
        <f>VLOOKUP($F1072,类型描述及偏移量!$C:$H,4,FALSE)</f>
        <v>None</v>
      </c>
      <c r="P1072" s="14" t="str">
        <f>VLOOKUP($F1072,类型描述及偏移量!$C:$H,5,FALSE)</f>
        <v>Yes</v>
      </c>
      <c r="Q1072" s="14" t="str">
        <f>VLOOKUP($F1072,类型描述及偏移量!$C:$H,6,FALSE)</f>
        <v>左跑偏1检测</v>
      </c>
    </row>
    <row r="1073" hidden="1" spans="1:17">
      <c r="A1073" s="12" t="s">
        <v>125</v>
      </c>
      <c r="B1073" s="8" t="s">
        <v>18</v>
      </c>
      <c r="C1073" t="s">
        <v>47</v>
      </c>
      <c r="D1073" t="s">
        <v>20</v>
      </c>
      <c r="E1073" s="13" t="str">
        <f t="shared" si="268"/>
        <v>CHP2_M1_M_BP_Motor_var</v>
      </c>
      <c r="F1073" s="14" t="str">
        <f t="shared" si="269"/>
        <v>BP_Motor_var_LMD_EN</v>
      </c>
      <c r="G1073" s="10" t="str">
        <f t="shared" si="270"/>
        <v>CHP2_M1_M_LMD_EN</v>
      </c>
      <c r="H1073" s="10" t="str">
        <f>VLOOKUP(基本表格!E1073,起始地址定义!A:D,4,FALSE)&amp;" "&amp;Q1073</f>
        <v>2425+P9-M1 2#环式刨片机 电机控制 左跑偏保护使能</v>
      </c>
      <c r="I1073" s="10" t="str">
        <f t="shared" si="271"/>
        <v>DB1200,X8.3</v>
      </c>
      <c r="J1073" s="13" t="str">
        <f>VLOOKUP(E1073,起始地址定义!A:D,2,FALSE)</f>
        <v>DB1200</v>
      </c>
      <c r="K1073" s="12" t="str">
        <f t="shared" si="272"/>
        <v>X8.3</v>
      </c>
      <c r="L1073" s="13">
        <f>VLOOKUP(E1073,起始地址定义!A:D,3,FALSE)</f>
        <v>0</v>
      </c>
      <c r="M1073" s="14">
        <f>VLOOKUP($F1073,类型描述及偏移量!$C:$H,2,FALSE)</f>
        <v>8.3</v>
      </c>
      <c r="N1073" s="14" t="str">
        <f>VLOOKUP($F1073,类型描述及偏移量!$C:$H,3,FALSE)</f>
        <v>离散</v>
      </c>
      <c r="O1073" s="14" t="str">
        <f>VLOOKUP($F1073,类型描述及偏移量!$C:$H,4,FALSE)</f>
        <v>None</v>
      </c>
      <c r="P1073" s="14" t="str">
        <f>VLOOKUP($F1073,类型描述及偏移量!$C:$H,5,FALSE)</f>
        <v>No</v>
      </c>
      <c r="Q1073" s="14" t="str">
        <f>VLOOKUP($F1073,类型描述及偏移量!$C:$H,6,FALSE)</f>
        <v>左跑偏保护使能</v>
      </c>
    </row>
    <row r="1074" hidden="1" spans="1:17">
      <c r="A1074" s="12" t="s">
        <v>125</v>
      </c>
      <c r="B1074" s="8" t="s">
        <v>18</v>
      </c>
      <c r="C1074" t="s">
        <v>48</v>
      </c>
      <c r="D1074" t="s">
        <v>20</v>
      </c>
      <c r="E1074" s="13" t="str">
        <f t="shared" si="268"/>
        <v>CHP2_M1_M_BP_Motor_var</v>
      </c>
      <c r="F1074" s="14" t="str">
        <f t="shared" si="269"/>
        <v>BP_Motor_var_LMD_Stop</v>
      </c>
      <c r="G1074" s="10" t="str">
        <f t="shared" si="270"/>
        <v>CHP2_M1_M_LMD_Stop</v>
      </c>
      <c r="H1074" s="10" t="str">
        <f>VLOOKUP(基本表格!E1074,起始地址定义!A:D,4,FALSE)&amp;" "&amp;Q1074</f>
        <v>2425+P9-M1 2#环式刨片机 电机控制 左跑偏导致停机</v>
      </c>
      <c r="I1074" s="10" t="str">
        <f t="shared" si="271"/>
        <v>DB1200,X8.4</v>
      </c>
      <c r="J1074" s="13" t="str">
        <f>VLOOKUP(E1074,起始地址定义!A:D,2,FALSE)</f>
        <v>DB1200</v>
      </c>
      <c r="K1074" s="12" t="str">
        <f t="shared" si="272"/>
        <v>X8.4</v>
      </c>
      <c r="L1074" s="13">
        <f>VLOOKUP(E1074,起始地址定义!A:D,3,FALSE)</f>
        <v>0</v>
      </c>
      <c r="M1074" s="14">
        <f>VLOOKUP($F1074,类型描述及偏移量!$C:$H,2,FALSE)</f>
        <v>8.4</v>
      </c>
      <c r="N1074" s="14" t="str">
        <f>VLOOKUP($F1074,类型描述及偏移量!$C:$H,3,FALSE)</f>
        <v>离散</v>
      </c>
      <c r="O1074" s="14" t="str">
        <f>VLOOKUP($F1074,类型描述及偏移量!$C:$H,4,FALSE)</f>
        <v>On</v>
      </c>
      <c r="P1074" s="14" t="str">
        <f>VLOOKUP($F1074,类型描述及偏移量!$C:$H,5,FALSE)</f>
        <v>Yes</v>
      </c>
      <c r="Q1074" s="14" t="str">
        <f>VLOOKUP($F1074,类型描述及偏移量!$C:$H,6,FALSE)</f>
        <v>左跑偏导致停机</v>
      </c>
    </row>
    <row r="1075" hidden="1" spans="1:17">
      <c r="A1075" s="12" t="s">
        <v>125</v>
      </c>
      <c r="B1075" s="8" t="s">
        <v>18</v>
      </c>
      <c r="C1075" t="s">
        <v>49</v>
      </c>
      <c r="D1075" t="s">
        <v>20</v>
      </c>
      <c r="E1075" s="13" t="str">
        <f t="shared" si="268"/>
        <v>CHP2_M1_M_BP_Motor_var</v>
      </c>
      <c r="F1075" s="14" t="str">
        <f t="shared" si="269"/>
        <v>BP_Motor_var_LMD_Time</v>
      </c>
      <c r="G1075" s="10" t="str">
        <f t="shared" si="270"/>
        <v>CHP2_M1_M_LMD_Time</v>
      </c>
      <c r="H1075" s="10" t="str">
        <f>VLOOKUP(基本表格!E1075,起始地址定义!A:D,4,FALSE)&amp;" "&amp;Q1075</f>
        <v>2425+P9-M1 2#环式刨片机 电机控制 左跑偏检测时间</v>
      </c>
      <c r="I1075" s="10" t="str">
        <f t="shared" si="271"/>
        <v>DB1200,INT10</v>
      </c>
      <c r="J1075" s="13" t="str">
        <f>VLOOKUP(E1075,起始地址定义!A:D,2,FALSE)</f>
        <v>DB1200</v>
      </c>
      <c r="K1075" s="12" t="str">
        <f t="shared" si="272"/>
        <v>INT10</v>
      </c>
      <c r="L1075" s="13">
        <f>VLOOKUP(E1075,起始地址定义!A:D,3,FALSE)</f>
        <v>0</v>
      </c>
      <c r="M1075" s="14">
        <f>VLOOKUP($F1075,类型描述及偏移量!$C:$H,2,FALSE)</f>
        <v>10</v>
      </c>
      <c r="N1075" s="14" t="str">
        <f>VLOOKUP($F1075,类型描述及偏移量!$C:$H,3,FALSE)</f>
        <v>整型</v>
      </c>
      <c r="O1075" s="14" t="str">
        <f>VLOOKUP($F1075,类型描述及偏移量!$C:$H,4,FALSE)</f>
        <v>None</v>
      </c>
      <c r="P1075" s="14" t="str">
        <f>VLOOKUP($F1075,类型描述及偏移量!$C:$H,5,FALSE)</f>
        <v>No</v>
      </c>
      <c r="Q1075" s="14" t="str">
        <f>VLOOKUP($F1075,类型描述及偏移量!$C:$H,6,FALSE)</f>
        <v>左跑偏检测时间</v>
      </c>
    </row>
    <row r="1076" hidden="1" spans="1:17">
      <c r="A1076" s="12" t="s">
        <v>125</v>
      </c>
      <c r="B1076" s="8" t="s">
        <v>18</v>
      </c>
      <c r="C1076" t="s">
        <v>50</v>
      </c>
      <c r="D1076" t="s">
        <v>20</v>
      </c>
      <c r="E1076" s="13" t="str">
        <f t="shared" si="268"/>
        <v>CHP2_M1_M_BP_Motor_var</v>
      </c>
      <c r="F1076" s="14" t="str">
        <f t="shared" si="269"/>
        <v>BP_Motor_var_RMD_ALM</v>
      </c>
      <c r="G1076" s="10" t="str">
        <f t="shared" si="270"/>
        <v>CHP2_M1_M_RMD_ALM</v>
      </c>
      <c r="H1076" s="10" t="str">
        <f>VLOOKUP(基本表格!E1076,起始地址定义!A:D,4,FALSE)&amp;" "&amp;Q1076</f>
        <v>2425+P9-M1 2#环式刨片机 电机控制 右 跑偏报警</v>
      </c>
      <c r="I1076" s="10" t="str">
        <f t="shared" si="271"/>
        <v>DB1200,X12.0</v>
      </c>
      <c r="J1076" s="13" t="str">
        <f>VLOOKUP(E1076,起始地址定义!A:D,2,FALSE)</f>
        <v>DB1200</v>
      </c>
      <c r="K1076" s="12" t="str">
        <f t="shared" si="272"/>
        <v>X12.0</v>
      </c>
      <c r="L1076" s="13">
        <f>VLOOKUP(E1076,起始地址定义!A:D,3,FALSE)</f>
        <v>0</v>
      </c>
      <c r="M1076" s="14">
        <f>VLOOKUP($F1076,类型描述及偏移量!$C:$H,2,FALSE)</f>
        <v>12</v>
      </c>
      <c r="N1076" s="14" t="str">
        <f>VLOOKUP($F1076,类型描述及偏移量!$C:$H,3,FALSE)</f>
        <v>离散</v>
      </c>
      <c r="O1076" s="14" t="str">
        <f>VLOOKUP($F1076,类型描述及偏移量!$C:$H,4,FALSE)</f>
        <v>On</v>
      </c>
      <c r="P1076" s="14" t="str">
        <f>VLOOKUP($F1076,类型描述及偏移量!$C:$H,5,FALSE)</f>
        <v>Yes</v>
      </c>
      <c r="Q1076" s="14" t="str">
        <f>VLOOKUP($F1076,类型描述及偏移量!$C:$H,6,FALSE)</f>
        <v>右 跑偏报警</v>
      </c>
    </row>
    <row r="1077" hidden="1" spans="1:17">
      <c r="A1077" s="12" t="s">
        <v>125</v>
      </c>
      <c r="B1077" s="8" t="s">
        <v>18</v>
      </c>
      <c r="C1077" t="s">
        <v>51</v>
      </c>
      <c r="D1077" t="s">
        <v>20</v>
      </c>
      <c r="E1077" s="13" t="str">
        <f t="shared" si="268"/>
        <v>CHP2_M1_M_BP_Motor_var</v>
      </c>
      <c r="F1077" s="14" t="str">
        <f t="shared" si="269"/>
        <v>BP_Motor_var_RMD_CHK_1</v>
      </c>
      <c r="G1077" s="10" t="str">
        <f t="shared" si="270"/>
        <v>CHP2_M1_M_RMD_CHK_1</v>
      </c>
      <c r="H1077" s="10" t="str">
        <f>VLOOKUP(基本表格!E1077,起始地址定义!A:D,4,FALSE)&amp;" "&amp;Q1077</f>
        <v>2425+P9-M1 2#环式刨片机 电机控制 右跑偏1检测</v>
      </c>
      <c r="I1077" s="10" t="str">
        <f t="shared" si="271"/>
        <v>DB1200,X12.1</v>
      </c>
      <c r="J1077" s="13" t="str">
        <f>VLOOKUP(E1077,起始地址定义!A:D,2,FALSE)</f>
        <v>DB1200</v>
      </c>
      <c r="K1077" s="12" t="str">
        <f t="shared" si="272"/>
        <v>X12.1</v>
      </c>
      <c r="L1077" s="13">
        <f>VLOOKUP(E1077,起始地址定义!A:D,3,FALSE)</f>
        <v>0</v>
      </c>
      <c r="M1077" s="14">
        <f>VLOOKUP($F1077,类型描述及偏移量!$C:$H,2,FALSE)</f>
        <v>12.1</v>
      </c>
      <c r="N1077" s="14" t="str">
        <f>VLOOKUP($F1077,类型描述及偏移量!$C:$H,3,FALSE)</f>
        <v>离散</v>
      </c>
      <c r="O1077" s="14" t="str">
        <f>VLOOKUP($F1077,类型描述及偏移量!$C:$H,4,FALSE)</f>
        <v>None</v>
      </c>
      <c r="P1077" s="14" t="str">
        <f>VLOOKUP($F1077,类型描述及偏移量!$C:$H,5,FALSE)</f>
        <v>Yes</v>
      </c>
      <c r="Q1077" s="14" t="str">
        <f>VLOOKUP($F1077,类型描述及偏移量!$C:$H,6,FALSE)</f>
        <v>右跑偏1检测</v>
      </c>
    </row>
    <row r="1078" hidden="1" spans="1:17">
      <c r="A1078" s="12" t="s">
        <v>125</v>
      </c>
      <c r="B1078" s="8" t="s">
        <v>18</v>
      </c>
      <c r="C1078" t="s">
        <v>52</v>
      </c>
      <c r="D1078" t="s">
        <v>20</v>
      </c>
      <c r="E1078" s="13" t="str">
        <f t="shared" si="268"/>
        <v>CHP2_M1_M_BP_Motor_var</v>
      </c>
      <c r="F1078" s="14" t="str">
        <f t="shared" si="269"/>
        <v>BP_Motor_var_RMD_EN</v>
      </c>
      <c r="G1078" s="10" t="str">
        <f t="shared" si="270"/>
        <v>CHP2_M1_M_RMD_EN</v>
      </c>
      <c r="H1078" s="10" t="str">
        <f>VLOOKUP(基本表格!E1078,起始地址定义!A:D,4,FALSE)&amp;" "&amp;Q1078</f>
        <v>2425+P9-M1 2#环式刨片机 电机控制 右跑偏保护使能</v>
      </c>
      <c r="I1078" s="10" t="str">
        <f t="shared" si="271"/>
        <v>DB1200,X12.2</v>
      </c>
      <c r="J1078" s="13" t="str">
        <f>VLOOKUP(E1078,起始地址定义!A:D,2,FALSE)</f>
        <v>DB1200</v>
      </c>
      <c r="K1078" s="12" t="str">
        <f t="shared" si="272"/>
        <v>X12.2</v>
      </c>
      <c r="L1078" s="13">
        <f>VLOOKUP(E1078,起始地址定义!A:D,3,FALSE)</f>
        <v>0</v>
      </c>
      <c r="M1078" s="14">
        <f>VLOOKUP($F1078,类型描述及偏移量!$C:$H,2,FALSE)</f>
        <v>12.2</v>
      </c>
      <c r="N1078" s="14" t="str">
        <f>VLOOKUP($F1078,类型描述及偏移量!$C:$H,3,FALSE)</f>
        <v>离散</v>
      </c>
      <c r="O1078" s="14" t="str">
        <f>VLOOKUP($F1078,类型描述及偏移量!$C:$H,4,FALSE)</f>
        <v>None</v>
      </c>
      <c r="P1078" s="14" t="str">
        <f>VLOOKUP($F1078,类型描述及偏移量!$C:$H,5,FALSE)</f>
        <v>No</v>
      </c>
      <c r="Q1078" s="14" t="str">
        <f>VLOOKUP($F1078,类型描述及偏移量!$C:$H,6,FALSE)</f>
        <v>右跑偏保护使能</v>
      </c>
    </row>
    <row r="1079" hidden="1" spans="1:17">
      <c r="A1079" s="12" t="s">
        <v>125</v>
      </c>
      <c r="B1079" s="8" t="s">
        <v>18</v>
      </c>
      <c r="C1079" t="s">
        <v>53</v>
      </c>
      <c r="D1079" t="s">
        <v>20</v>
      </c>
      <c r="E1079" s="13" t="str">
        <f t="shared" si="268"/>
        <v>CHP2_M1_M_BP_Motor_var</v>
      </c>
      <c r="F1079" s="14" t="str">
        <f t="shared" si="269"/>
        <v>BP_Motor_var_RMD_Stop</v>
      </c>
      <c r="G1079" s="10" t="str">
        <f t="shared" si="270"/>
        <v>CHP2_M1_M_RMD_Stop</v>
      </c>
      <c r="H1079" s="10" t="str">
        <f>VLOOKUP(基本表格!E1079,起始地址定义!A:D,4,FALSE)&amp;" "&amp;Q1079</f>
        <v>2425+P9-M1 2#环式刨片机 电机控制 右跑偏导致停机</v>
      </c>
      <c r="I1079" s="10" t="str">
        <f t="shared" si="271"/>
        <v>DB1200,X12.3</v>
      </c>
      <c r="J1079" s="13" t="str">
        <f>VLOOKUP(E1079,起始地址定义!A:D,2,FALSE)</f>
        <v>DB1200</v>
      </c>
      <c r="K1079" s="12" t="str">
        <f t="shared" si="272"/>
        <v>X12.3</v>
      </c>
      <c r="L1079" s="13">
        <f>VLOOKUP(E1079,起始地址定义!A:D,3,FALSE)</f>
        <v>0</v>
      </c>
      <c r="M1079" s="14">
        <f>VLOOKUP($F1079,类型描述及偏移量!$C:$H,2,FALSE)</f>
        <v>12.3</v>
      </c>
      <c r="N1079" s="14" t="str">
        <f>VLOOKUP($F1079,类型描述及偏移量!$C:$H,3,FALSE)</f>
        <v>离散</v>
      </c>
      <c r="O1079" s="14" t="str">
        <f>VLOOKUP($F1079,类型描述及偏移量!$C:$H,4,FALSE)</f>
        <v>On</v>
      </c>
      <c r="P1079" s="14" t="str">
        <f>VLOOKUP($F1079,类型描述及偏移量!$C:$H,5,FALSE)</f>
        <v>Yes</v>
      </c>
      <c r="Q1079" s="14" t="str">
        <f>VLOOKUP($F1079,类型描述及偏移量!$C:$H,6,FALSE)</f>
        <v>右跑偏导致停机</v>
      </c>
    </row>
    <row r="1080" hidden="1" spans="1:17">
      <c r="A1080" s="12" t="s">
        <v>125</v>
      </c>
      <c r="B1080" s="8" t="s">
        <v>18</v>
      </c>
      <c r="C1080" t="s">
        <v>54</v>
      </c>
      <c r="D1080" t="s">
        <v>20</v>
      </c>
      <c r="E1080" s="13" t="str">
        <f t="shared" si="268"/>
        <v>CHP2_M1_M_BP_Motor_var</v>
      </c>
      <c r="F1080" s="14" t="str">
        <f t="shared" si="269"/>
        <v>BP_Motor_var_RMD_Time</v>
      </c>
      <c r="G1080" s="10" t="str">
        <f t="shared" si="270"/>
        <v>CHP2_M1_M_RMD_Time</v>
      </c>
      <c r="H1080" s="10" t="str">
        <f>VLOOKUP(基本表格!E1080,起始地址定义!A:D,4,FALSE)&amp;" "&amp;Q1080</f>
        <v>2425+P9-M1 2#环式刨片机 电机控制 右跑偏检测时间</v>
      </c>
      <c r="I1080" s="10" t="str">
        <f t="shared" si="271"/>
        <v>DB1200,INT14</v>
      </c>
      <c r="J1080" s="13" t="str">
        <f>VLOOKUP(E1080,起始地址定义!A:D,2,FALSE)</f>
        <v>DB1200</v>
      </c>
      <c r="K1080" s="12" t="str">
        <f t="shared" si="272"/>
        <v>INT14</v>
      </c>
      <c r="L1080" s="13">
        <f>VLOOKUP(E1080,起始地址定义!A:D,3,FALSE)</f>
        <v>0</v>
      </c>
      <c r="M1080" s="14">
        <f>VLOOKUP($F1080,类型描述及偏移量!$C:$H,2,FALSE)</f>
        <v>14</v>
      </c>
      <c r="N1080" s="14" t="str">
        <f>VLOOKUP($F1080,类型描述及偏移量!$C:$H,3,FALSE)</f>
        <v>整型</v>
      </c>
      <c r="O1080" s="14" t="str">
        <f>VLOOKUP($F1080,类型描述及偏移量!$C:$H,4,FALSE)</f>
        <v>None</v>
      </c>
      <c r="P1080" s="14" t="str">
        <f>VLOOKUP($F1080,类型描述及偏移量!$C:$H,5,FALSE)</f>
        <v>No</v>
      </c>
      <c r="Q1080" s="14" t="str">
        <f>VLOOKUP($F1080,类型描述及偏移量!$C:$H,6,FALSE)</f>
        <v>右跑偏检测时间</v>
      </c>
    </row>
    <row r="1081" hidden="1" spans="1:17">
      <c r="A1081" s="12" t="s">
        <v>125</v>
      </c>
      <c r="B1081" s="8" t="s">
        <v>18</v>
      </c>
      <c r="C1081" t="s">
        <v>55</v>
      </c>
      <c r="D1081" t="s">
        <v>20</v>
      </c>
      <c r="E1081" s="13" t="str">
        <f t="shared" si="268"/>
        <v>CHP2_M1_M_BP_Motor_var</v>
      </c>
      <c r="F1081" s="14" t="str">
        <f t="shared" si="269"/>
        <v>BP_Motor_var_Motor_Delta</v>
      </c>
      <c r="G1081" s="10" t="str">
        <f t="shared" si="270"/>
        <v>CHP2_M1_M_Motor_Delta</v>
      </c>
      <c r="H1081" s="10" t="str">
        <f>VLOOKUP(基本表格!E1081,起始地址定义!A:D,4,FALSE)&amp;" "&amp;Q1081</f>
        <v>2425+P9-M1 2#环式刨片机 电机控制 三角型</v>
      </c>
      <c r="I1081" s="10" t="str">
        <f t="shared" si="271"/>
        <v>DB1200,X16.0</v>
      </c>
      <c r="J1081" s="13" t="str">
        <f>VLOOKUP(E1081,起始地址定义!A:D,2,FALSE)</f>
        <v>DB1200</v>
      </c>
      <c r="K1081" s="12" t="str">
        <f t="shared" si="272"/>
        <v>X16.0</v>
      </c>
      <c r="L1081" s="13">
        <f>VLOOKUP(E1081,起始地址定义!A:D,3,FALSE)</f>
        <v>0</v>
      </c>
      <c r="M1081" s="14">
        <f>VLOOKUP($F1081,类型描述及偏移量!$C:$H,2,FALSE)</f>
        <v>16</v>
      </c>
      <c r="N1081" s="14" t="str">
        <f>VLOOKUP($F1081,类型描述及偏移量!$C:$H,3,FALSE)</f>
        <v>离散</v>
      </c>
      <c r="O1081" s="14" t="str">
        <f>VLOOKUP($F1081,类型描述及偏移量!$C:$H,4,FALSE)</f>
        <v>None</v>
      </c>
      <c r="P1081" s="14" t="str">
        <f>VLOOKUP($F1081,类型描述及偏移量!$C:$H,5,FALSE)</f>
        <v>Yes</v>
      </c>
      <c r="Q1081" s="14" t="str">
        <f>VLOOKUP($F1081,类型描述及偏移量!$C:$H,6,FALSE)</f>
        <v>三角型</v>
      </c>
    </row>
    <row r="1082" hidden="1" spans="1:17">
      <c r="A1082" s="12" t="s">
        <v>125</v>
      </c>
      <c r="B1082" s="8" t="s">
        <v>18</v>
      </c>
      <c r="C1082" t="s">
        <v>56</v>
      </c>
      <c r="D1082" t="s">
        <v>20</v>
      </c>
      <c r="E1082" s="13" t="str">
        <f t="shared" si="268"/>
        <v>CHP2_M1_M_BP_Motor_var</v>
      </c>
      <c r="F1082" s="14" t="str">
        <f t="shared" si="269"/>
        <v>BP_Motor_var_Motor_Wye</v>
      </c>
      <c r="G1082" s="10" t="str">
        <f t="shared" si="270"/>
        <v>CHP2_M1_M_Motor_Wye</v>
      </c>
      <c r="H1082" s="10" t="str">
        <f>VLOOKUP(基本表格!E1082,起始地址定义!A:D,4,FALSE)&amp;" "&amp;Q1082</f>
        <v>2425+P9-M1 2#环式刨片机 电机控制 星型</v>
      </c>
      <c r="I1082" s="10" t="str">
        <f t="shared" si="271"/>
        <v>DB1200,X16.1</v>
      </c>
      <c r="J1082" s="13" t="str">
        <f>VLOOKUP(E1082,起始地址定义!A:D,2,FALSE)</f>
        <v>DB1200</v>
      </c>
      <c r="K1082" s="12" t="str">
        <f t="shared" si="272"/>
        <v>X16.1</v>
      </c>
      <c r="L1082" s="13">
        <f>VLOOKUP(E1082,起始地址定义!A:D,3,FALSE)</f>
        <v>0</v>
      </c>
      <c r="M1082" s="14">
        <f>VLOOKUP($F1082,类型描述及偏移量!$C:$H,2,FALSE)</f>
        <v>16.1</v>
      </c>
      <c r="N1082" s="14" t="str">
        <f>VLOOKUP($F1082,类型描述及偏移量!$C:$H,3,FALSE)</f>
        <v>离散</v>
      </c>
      <c r="O1082" s="14" t="str">
        <f>VLOOKUP($F1082,类型描述及偏移量!$C:$H,4,FALSE)</f>
        <v>None</v>
      </c>
      <c r="P1082" s="14" t="str">
        <f>VLOOKUP($F1082,类型描述及偏移量!$C:$H,5,FALSE)</f>
        <v>Yes</v>
      </c>
      <c r="Q1082" s="14" t="str">
        <f>VLOOKUP($F1082,类型描述及偏移量!$C:$H,6,FALSE)</f>
        <v>星型</v>
      </c>
    </row>
    <row r="1083" hidden="1" spans="1:17">
      <c r="A1083" s="12" t="s">
        <v>125</v>
      </c>
      <c r="B1083" s="8" t="s">
        <v>18</v>
      </c>
      <c r="C1083" t="s">
        <v>57</v>
      </c>
      <c r="D1083" t="s">
        <v>20</v>
      </c>
      <c r="E1083" s="13" t="str">
        <f t="shared" si="268"/>
        <v>CHP2_M1_M_BP_Motor_var</v>
      </c>
      <c r="F1083" s="14" t="str">
        <f t="shared" si="269"/>
        <v>BP_Motor_var_MSD</v>
      </c>
      <c r="G1083" s="10" t="str">
        <f t="shared" si="270"/>
        <v>CHP2_M1_M_MSD</v>
      </c>
      <c r="H1083" s="10" t="str">
        <f>VLOOKUP(基本表格!E1083,起始地址定义!A:D,4,FALSE)&amp;" "&amp;Q1083</f>
        <v>2425+P9-M1 2#环式刨片机 电机控制 维修开关</v>
      </c>
      <c r="I1083" s="10" t="str">
        <f t="shared" si="271"/>
        <v>DB1200,X16.2</v>
      </c>
      <c r="J1083" s="13" t="str">
        <f>VLOOKUP(E1083,起始地址定义!A:D,2,FALSE)</f>
        <v>DB1200</v>
      </c>
      <c r="K1083" s="12" t="str">
        <f t="shared" si="272"/>
        <v>X16.2</v>
      </c>
      <c r="L1083" s="13">
        <f>VLOOKUP(E1083,起始地址定义!A:D,3,FALSE)</f>
        <v>0</v>
      </c>
      <c r="M1083" s="14">
        <f>VLOOKUP($F1083,类型描述及偏移量!$C:$H,2,FALSE)</f>
        <v>16.2</v>
      </c>
      <c r="N1083" s="14" t="str">
        <f>VLOOKUP($F1083,类型描述及偏移量!$C:$H,3,FALSE)</f>
        <v>离散</v>
      </c>
      <c r="O1083" s="14" t="str">
        <f>VLOOKUP($F1083,类型描述及偏移量!$C:$H,4,FALSE)</f>
        <v>On</v>
      </c>
      <c r="P1083" s="14" t="str">
        <f>VLOOKUP($F1083,类型描述及偏移量!$C:$H,5,FALSE)</f>
        <v>Yes</v>
      </c>
      <c r="Q1083" s="14" t="str">
        <f>VLOOKUP($F1083,类型描述及偏移量!$C:$H,6,FALSE)</f>
        <v>维修开关</v>
      </c>
    </row>
    <row r="1084" hidden="1" spans="1:17">
      <c r="A1084" s="12" t="s">
        <v>125</v>
      </c>
      <c r="B1084" s="8" t="s">
        <v>18</v>
      </c>
      <c r="C1084" t="s">
        <v>58</v>
      </c>
      <c r="D1084" t="s">
        <v>20</v>
      </c>
      <c r="E1084" s="13" t="str">
        <f t="shared" si="268"/>
        <v>CHP2_M1_M_BP_Motor_var</v>
      </c>
      <c r="F1084" s="14" t="str">
        <f t="shared" si="269"/>
        <v>BP_Motor_var_LMD_CHK_2</v>
      </c>
      <c r="G1084" s="10" t="str">
        <f t="shared" si="270"/>
        <v>CHP2_M1_M_LMD_CHK_2</v>
      </c>
      <c r="H1084" s="10" t="str">
        <f>VLOOKUP(基本表格!E1084,起始地址定义!A:D,4,FALSE)&amp;" "&amp;Q1084</f>
        <v>2425+P9-M1 2#环式刨片机 电机控制 左跑偏2检测</v>
      </c>
      <c r="I1084" s="10" t="str">
        <f t="shared" si="271"/>
        <v>DB1200,X16.3</v>
      </c>
      <c r="J1084" s="13" t="str">
        <f>VLOOKUP(E1084,起始地址定义!A:D,2,FALSE)</f>
        <v>DB1200</v>
      </c>
      <c r="K1084" s="12" t="str">
        <f t="shared" si="272"/>
        <v>X16.3</v>
      </c>
      <c r="L1084" s="13">
        <f>VLOOKUP(E1084,起始地址定义!A:D,3,FALSE)</f>
        <v>0</v>
      </c>
      <c r="M1084" s="14">
        <f>VLOOKUP($F1084,类型描述及偏移量!$C:$H,2,FALSE)</f>
        <v>16.3</v>
      </c>
      <c r="N1084" s="14" t="str">
        <f>VLOOKUP($F1084,类型描述及偏移量!$C:$H,3,FALSE)</f>
        <v>离散</v>
      </c>
      <c r="O1084" s="14" t="str">
        <f>VLOOKUP($F1084,类型描述及偏移量!$C:$H,4,FALSE)</f>
        <v>None</v>
      </c>
      <c r="P1084" s="14" t="str">
        <f>VLOOKUP($F1084,类型描述及偏移量!$C:$H,5,FALSE)</f>
        <v>Yes</v>
      </c>
      <c r="Q1084" s="14" t="str">
        <f>VLOOKUP($F1084,类型描述及偏移量!$C:$H,6,FALSE)</f>
        <v>左跑偏2检测</v>
      </c>
    </row>
    <row r="1085" hidden="1" spans="1:17">
      <c r="A1085" s="12" t="s">
        <v>125</v>
      </c>
      <c r="B1085" s="8" t="s">
        <v>18</v>
      </c>
      <c r="C1085" t="s">
        <v>59</v>
      </c>
      <c r="D1085" t="s">
        <v>20</v>
      </c>
      <c r="E1085" s="13" t="str">
        <f t="shared" si="268"/>
        <v>CHP2_M1_M_BP_Motor_var</v>
      </c>
      <c r="F1085" s="14" t="str">
        <f t="shared" si="269"/>
        <v>BP_Motor_var_RMD_CHK_2</v>
      </c>
      <c r="G1085" s="10" t="str">
        <f t="shared" si="270"/>
        <v>CHP2_M1_M_RMD_CHK_2</v>
      </c>
      <c r="H1085" s="10" t="str">
        <f>VLOOKUP(基本表格!E1085,起始地址定义!A:D,4,FALSE)&amp;" "&amp;Q1085</f>
        <v>2425+P9-M1 2#环式刨片机 电机控制 右跑偏2检测</v>
      </c>
      <c r="I1085" s="10" t="str">
        <f t="shared" si="271"/>
        <v>DB1200,X16.4</v>
      </c>
      <c r="J1085" s="13" t="str">
        <f>VLOOKUP(E1085,起始地址定义!A:D,2,FALSE)</f>
        <v>DB1200</v>
      </c>
      <c r="K1085" s="12" t="str">
        <f t="shared" si="272"/>
        <v>X16.4</v>
      </c>
      <c r="L1085" s="13">
        <f>VLOOKUP(E1085,起始地址定义!A:D,3,FALSE)</f>
        <v>0</v>
      </c>
      <c r="M1085" s="14">
        <f>VLOOKUP($F1085,类型描述及偏移量!$C:$H,2,FALSE)</f>
        <v>16.4</v>
      </c>
      <c r="N1085" s="14" t="str">
        <f>VLOOKUP($F1085,类型描述及偏移量!$C:$H,3,FALSE)</f>
        <v>离散</v>
      </c>
      <c r="O1085" s="14" t="str">
        <f>VLOOKUP($F1085,类型描述及偏移量!$C:$H,4,FALSE)</f>
        <v>None</v>
      </c>
      <c r="P1085" s="14" t="str">
        <f>VLOOKUP($F1085,类型描述及偏移量!$C:$H,5,FALSE)</f>
        <v>Yes</v>
      </c>
      <c r="Q1085" s="14" t="str">
        <f>VLOOKUP($F1085,类型描述及偏移量!$C:$H,6,FALSE)</f>
        <v>右跑偏2检测</v>
      </c>
    </row>
    <row r="1086" hidden="1" spans="1:17">
      <c r="A1086" s="12" t="s">
        <v>125</v>
      </c>
      <c r="B1086" s="8" t="s">
        <v>18</v>
      </c>
      <c r="C1086" t="s">
        <v>60</v>
      </c>
      <c r="D1086" t="s">
        <v>20</v>
      </c>
      <c r="E1086" s="13" t="str">
        <f t="shared" si="268"/>
        <v>CHP2_M1_M_BP_Motor_var</v>
      </c>
      <c r="F1086" s="14" t="str">
        <f t="shared" si="269"/>
        <v>BP_Motor_var_InterStarTime</v>
      </c>
      <c r="G1086" s="10" t="str">
        <f t="shared" si="270"/>
        <v>CHP2_M1_M_InterStarTime</v>
      </c>
      <c r="H1086" s="10" t="str">
        <f>VLOOKUP(基本表格!E1086,起始地址定义!A:D,4,FALSE)&amp;" "&amp;Q1086</f>
        <v>2425+P9-M1 2#环式刨片机 电机控制 联动启动延时</v>
      </c>
      <c r="I1086" s="10" t="str">
        <f t="shared" si="271"/>
        <v>DB1200,INT18</v>
      </c>
      <c r="J1086" s="13" t="str">
        <f>VLOOKUP(E1086,起始地址定义!A:D,2,FALSE)</f>
        <v>DB1200</v>
      </c>
      <c r="K1086" s="12" t="str">
        <f t="shared" si="272"/>
        <v>INT18</v>
      </c>
      <c r="L1086" s="13">
        <f>VLOOKUP(E1086,起始地址定义!A:D,3,FALSE)</f>
        <v>0</v>
      </c>
      <c r="M1086" s="14">
        <f>VLOOKUP($F1086,类型描述及偏移量!$C:$H,2,FALSE)</f>
        <v>18</v>
      </c>
      <c r="N1086" s="14" t="str">
        <f>VLOOKUP($F1086,类型描述及偏移量!$C:$H,3,FALSE)</f>
        <v>整型</v>
      </c>
      <c r="O1086" s="14" t="str">
        <f>VLOOKUP($F1086,类型描述及偏移量!$C:$H,4,FALSE)</f>
        <v>None</v>
      </c>
      <c r="P1086" s="14" t="str">
        <f>VLOOKUP($F1086,类型描述及偏移量!$C:$H,5,FALSE)</f>
        <v>No</v>
      </c>
      <c r="Q1086" s="14" t="str">
        <f>VLOOKUP($F1086,类型描述及偏移量!$C:$H,6,FALSE)</f>
        <v>联动启动延时</v>
      </c>
    </row>
    <row r="1087" hidden="1" spans="1:17">
      <c r="A1087" s="12" t="s">
        <v>125</v>
      </c>
      <c r="B1087" s="8" t="s">
        <v>18</v>
      </c>
      <c r="C1087" t="s">
        <v>61</v>
      </c>
      <c r="D1087" t="s">
        <v>20</v>
      </c>
      <c r="E1087" s="13" t="str">
        <f t="shared" si="268"/>
        <v>CHP2_M1_M_BP_Motor_var</v>
      </c>
      <c r="F1087" s="14" t="str">
        <f t="shared" si="269"/>
        <v>BP_Motor_var_Alt_TMR</v>
      </c>
      <c r="G1087" s="10" t="str">
        <f t="shared" si="270"/>
        <v>CHP2_M1_M_Alt_TMR</v>
      </c>
      <c r="H1087" s="10" t="str">
        <f>VLOOKUP(基本表格!E1087,起始地址定义!A:D,4,FALSE)&amp;" "&amp;Q1087</f>
        <v>2425+P9-M1 2#环式刨片机 电机控制 起动转换时间 秒</v>
      </c>
      <c r="I1087" s="10" t="str">
        <f t="shared" si="271"/>
        <v>DB1200,INT20</v>
      </c>
      <c r="J1087" s="13" t="str">
        <f>VLOOKUP(E1087,起始地址定义!A:D,2,FALSE)</f>
        <v>DB1200</v>
      </c>
      <c r="K1087" s="12" t="str">
        <f t="shared" si="272"/>
        <v>INT20</v>
      </c>
      <c r="L1087" s="13">
        <f>VLOOKUP(E1087,起始地址定义!A:D,3,FALSE)</f>
        <v>0</v>
      </c>
      <c r="M1087" s="14">
        <f>VLOOKUP($F1087,类型描述及偏移量!$C:$H,2,FALSE)</f>
        <v>20</v>
      </c>
      <c r="N1087" s="14" t="str">
        <f>VLOOKUP($F1087,类型描述及偏移量!$C:$H,3,FALSE)</f>
        <v>整型</v>
      </c>
      <c r="O1087" s="14" t="str">
        <f>VLOOKUP($F1087,类型描述及偏移量!$C:$H,4,FALSE)</f>
        <v>None</v>
      </c>
      <c r="P1087" s="14" t="str">
        <f>VLOOKUP($F1087,类型描述及偏移量!$C:$H,5,FALSE)</f>
        <v>No</v>
      </c>
      <c r="Q1087" s="14" t="str">
        <f>VLOOKUP($F1087,类型描述及偏移量!$C:$H,6,FALSE)</f>
        <v>起动转换时间 秒</v>
      </c>
    </row>
    <row r="1088" hidden="1" spans="1:17">
      <c r="A1088" s="12" t="s">
        <v>125</v>
      </c>
      <c r="B1088" s="12" t="s">
        <v>62</v>
      </c>
      <c r="C1088" t="s">
        <v>63</v>
      </c>
      <c r="D1088" t="s">
        <v>64</v>
      </c>
      <c r="E1088" s="13" t="str">
        <f t="shared" si="268"/>
        <v>CHP2_M1_SetFRQ_BP_Value_var</v>
      </c>
      <c r="F1088" s="14" t="str">
        <f t="shared" si="269"/>
        <v>BP_Value_var_HiProEN</v>
      </c>
      <c r="G1088" s="10" t="str">
        <f t="shared" si="270"/>
        <v>CHP2_M1_SetFRQ_HiProEN</v>
      </c>
      <c r="H1088" s="10" t="str">
        <f>VLOOKUP(基本表格!E1088,起始地址定义!A:D,4,FALSE)&amp;" "&amp;Q1088</f>
        <v>2425+P9-M1 2#环式刨片机 给定频率 上限保护使能</v>
      </c>
      <c r="I1088" s="10" t="str">
        <f t="shared" si="271"/>
        <v>DB1200,X50.3</v>
      </c>
      <c r="J1088" s="13" t="str">
        <f>VLOOKUP(E1088,起始地址定义!A:D,2,FALSE)</f>
        <v>DB1200</v>
      </c>
      <c r="K1088" s="12" t="str">
        <f t="shared" si="272"/>
        <v>X50.3</v>
      </c>
      <c r="L1088" s="13">
        <f>VLOOKUP(E1088,起始地址定义!A:D,3,FALSE)</f>
        <v>50</v>
      </c>
      <c r="M1088" s="14">
        <f>VLOOKUP($F1088,类型描述及偏移量!$C:$H,2,FALSE)</f>
        <v>0.299999999999997</v>
      </c>
      <c r="N1088" s="14" t="str">
        <f>VLOOKUP($F1088,类型描述及偏移量!$C:$H,3,FALSE)</f>
        <v>离散</v>
      </c>
      <c r="O1088" s="14" t="str">
        <f>VLOOKUP($F1088,类型描述及偏移量!$C:$H,4,FALSE)</f>
        <v>None</v>
      </c>
      <c r="P1088" s="14" t="str">
        <f>VLOOKUP($F1088,类型描述及偏移量!$C:$H,5,FALSE)</f>
        <v>No</v>
      </c>
      <c r="Q1088" s="14" t="str">
        <f>VLOOKUP($F1088,类型描述及偏移量!$C:$H,6,FALSE)</f>
        <v>上限保护使能</v>
      </c>
    </row>
    <row r="1089" hidden="1" spans="1:17">
      <c r="A1089" s="12" t="s">
        <v>125</v>
      </c>
      <c r="B1089" s="12" t="s">
        <v>62</v>
      </c>
      <c r="C1089" t="s">
        <v>65</v>
      </c>
      <c r="D1089" t="s">
        <v>64</v>
      </c>
      <c r="E1089" s="13" t="str">
        <f t="shared" si="268"/>
        <v>CHP2_M1_SetFRQ_BP_Value_var</v>
      </c>
      <c r="F1089" s="14" t="str">
        <f t="shared" si="269"/>
        <v>BP_Value_var_LoProEN</v>
      </c>
      <c r="G1089" s="10" t="str">
        <f t="shared" si="270"/>
        <v>CHP2_M1_SetFRQ_LoProEN</v>
      </c>
      <c r="H1089" s="10" t="str">
        <f>VLOOKUP(基本表格!E1089,起始地址定义!A:D,4,FALSE)&amp;" "&amp;Q1089</f>
        <v>2425+P9-M1 2#环式刨片机 给定频率 下限保护使能</v>
      </c>
      <c r="I1089" s="10" t="str">
        <f t="shared" si="271"/>
        <v>DB1200,X50.4</v>
      </c>
      <c r="J1089" s="13" t="str">
        <f>VLOOKUP(E1089,起始地址定义!A:D,2,FALSE)</f>
        <v>DB1200</v>
      </c>
      <c r="K1089" s="12" t="str">
        <f t="shared" si="272"/>
        <v>X50.4</v>
      </c>
      <c r="L1089" s="13">
        <f>VLOOKUP(E1089,起始地址定义!A:D,3,FALSE)</f>
        <v>50</v>
      </c>
      <c r="M1089" s="14">
        <f>VLOOKUP($F1089,类型描述及偏移量!$C:$H,2,FALSE)</f>
        <v>0.399999999999999</v>
      </c>
      <c r="N1089" s="14" t="str">
        <f>VLOOKUP($F1089,类型描述及偏移量!$C:$H,3,FALSE)</f>
        <v>离散</v>
      </c>
      <c r="O1089" s="14" t="str">
        <f>VLOOKUP($F1089,类型描述及偏移量!$C:$H,4,FALSE)</f>
        <v>None</v>
      </c>
      <c r="P1089" s="14" t="str">
        <f>VLOOKUP($F1089,类型描述及偏移量!$C:$H,5,FALSE)</f>
        <v>No</v>
      </c>
      <c r="Q1089" s="14" t="str">
        <f>VLOOKUP($F1089,类型描述及偏移量!$C:$H,6,FALSE)</f>
        <v>下限保护使能</v>
      </c>
    </row>
    <row r="1090" hidden="1" spans="1:17">
      <c r="A1090" s="12" t="s">
        <v>125</v>
      </c>
      <c r="B1090" s="12" t="s">
        <v>62</v>
      </c>
      <c r="C1090" t="s">
        <v>66</v>
      </c>
      <c r="D1090" t="s">
        <v>64</v>
      </c>
      <c r="E1090" s="13" t="str">
        <f t="shared" si="268"/>
        <v>CHP2_M1_SetFRQ_BP_Value_var</v>
      </c>
      <c r="F1090" s="14" t="str">
        <f t="shared" si="269"/>
        <v>BP_Value_var_HiALM</v>
      </c>
      <c r="G1090" s="10" t="str">
        <f t="shared" si="270"/>
        <v>CHP2_M1_SetFRQ_HiALM</v>
      </c>
      <c r="H1090" s="10" t="str">
        <f>VLOOKUP(基本表格!E1090,起始地址定义!A:D,4,FALSE)&amp;" "&amp;Q1090</f>
        <v>2425+P9-M1 2#环式刨片机 给定频率 上限报警</v>
      </c>
      <c r="I1090" s="10" t="str">
        <f t="shared" si="271"/>
        <v>DB1200,X50.5</v>
      </c>
      <c r="J1090" s="13" t="str">
        <f>VLOOKUP(E1090,起始地址定义!A:D,2,FALSE)</f>
        <v>DB1200</v>
      </c>
      <c r="K1090" s="12" t="str">
        <f t="shared" si="272"/>
        <v>X50.5</v>
      </c>
      <c r="L1090" s="13">
        <f>VLOOKUP(E1090,起始地址定义!A:D,3,FALSE)</f>
        <v>50</v>
      </c>
      <c r="M1090" s="14">
        <f>VLOOKUP($F1090,类型描述及偏移量!$C:$H,2,FALSE)</f>
        <v>0.5</v>
      </c>
      <c r="N1090" s="14" t="str">
        <f>VLOOKUP($F1090,类型描述及偏移量!$C:$H,3,FALSE)</f>
        <v>离散</v>
      </c>
      <c r="O1090" s="14" t="str">
        <f>VLOOKUP($F1090,类型描述及偏移量!$C:$H,4,FALSE)</f>
        <v>None</v>
      </c>
      <c r="P1090" s="14" t="str">
        <f>VLOOKUP($F1090,类型描述及偏移量!$C:$H,5,FALSE)</f>
        <v>Yes</v>
      </c>
      <c r="Q1090" s="14" t="str">
        <f>VLOOKUP($F1090,类型描述及偏移量!$C:$H,6,FALSE)</f>
        <v>上限报警</v>
      </c>
    </row>
    <row r="1091" hidden="1" spans="1:17">
      <c r="A1091" s="12" t="s">
        <v>125</v>
      </c>
      <c r="B1091" s="12" t="s">
        <v>62</v>
      </c>
      <c r="C1091" t="s">
        <v>67</v>
      </c>
      <c r="D1091" t="s">
        <v>64</v>
      </c>
      <c r="E1091" s="13" t="str">
        <f t="shared" si="268"/>
        <v>CHP2_M1_SetFRQ_BP_Value_var</v>
      </c>
      <c r="F1091" s="14" t="str">
        <f t="shared" si="269"/>
        <v>BP_Value_var_LoALM</v>
      </c>
      <c r="G1091" s="10" t="str">
        <f t="shared" si="270"/>
        <v>CHP2_M1_SetFRQ_LoALM</v>
      </c>
      <c r="H1091" s="10" t="str">
        <f>VLOOKUP(基本表格!E1091,起始地址定义!A:D,4,FALSE)&amp;" "&amp;Q1091</f>
        <v>2425+P9-M1 2#环式刨片机 给定频率 下限报警</v>
      </c>
      <c r="I1091" s="10" t="str">
        <f t="shared" si="271"/>
        <v>DB1200,X50.6</v>
      </c>
      <c r="J1091" s="13" t="str">
        <f>VLOOKUP(E1091,起始地址定义!A:D,2,FALSE)</f>
        <v>DB1200</v>
      </c>
      <c r="K1091" s="12" t="str">
        <f t="shared" si="272"/>
        <v>X50.6</v>
      </c>
      <c r="L1091" s="13">
        <f>VLOOKUP(E1091,起始地址定义!A:D,3,FALSE)</f>
        <v>50</v>
      </c>
      <c r="M1091" s="14">
        <f>VLOOKUP($F1091,类型描述及偏移量!$C:$H,2,FALSE)</f>
        <v>0.600000000000001</v>
      </c>
      <c r="N1091" s="14" t="str">
        <f>VLOOKUP($F1091,类型描述及偏移量!$C:$H,3,FALSE)</f>
        <v>离散</v>
      </c>
      <c r="O1091" s="14" t="str">
        <f>VLOOKUP($F1091,类型描述及偏移量!$C:$H,4,FALSE)</f>
        <v>None</v>
      </c>
      <c r="P1091" s="14" t="str">
        <f>VLOOKUP($F1091,类型描述及偏移量!$C:$H,5,FALSE)</f>
        <v>Yes</v>
      </c>
      <c r="Q1091" s="14" t="str">
        <f>VLOOKUP($F1091,类型描述及偏移量!$C:$H,6,FALSE)</f>
        <v>下限报警</v>
      </c>
    </row>
    <row r="1092" hidden="1" spans="1:17">
      <c r="A1092" s="12" t="s">
        <v>125</v>
      </c>
      <c r="B1092" s="12" t="s">
        <v>62</v>
      </c>
      <c r="C1092" t="s">
        <v>68</v>
      </c>
      <c r="D1092" t="s">
        <v>64</v>
      </c>
      <c r="E1092" s="13" t="str">
        <f t="shared" si="268"/>
        <v>CHP2_M1_SetFRQ_BP_Value_var</v>
      </c>
      <c r="F1092" s="14" t="str">
        <f t="shared" si="269"/>
        <v>BP_Value_var_HiHiALM</v>
      </c>
      <c r="G1092" s="10" t="str">
        <f t="shared" si="270"/>
        <v>CHP2_M1_SetFRQ_HiHiALM</v>
      </c>
      <c r="H1092" s="10" t="str">
        <f>VLOOKUP(基本表格!E1092,起始地址定义!A:D,4,FALSE)&amp;" "&amp;Q1092</f>
        <v>2425+P9-M1 2#环式刨片机 给定频率 上上限报警</v>
      </c>
      <c r="I1092" s="10" t="str">
        <f t="shared" si="271"/>
        <v>DB1200,X50.7</v>
      </c>
      <c r="J1092" s="13" t="str">
        <f>VLOOKUP(E1092,起始地址定义!A:D,2,FALSE)</f>
        <v>DB1200</v>
      </c>
      <c r="K1092" s="12" t="str">
        <f t="shared" si="272"/>
        <v>X50.7</v>
      </c>
      <c r="L1092" s="13">
        <f>VLOOKUP(E1092,起始地址定义!A:D,3,FALSE)</f>
        <v>50</v>
      </c>
      <c r="M1092" s="14">
        <f>VLOOKUP($F1092,类型描述及偏移量!$C:$H,2,FALSE)</f>
        <v>0.700000000000003</v>
      </c>
      <c r="N1092" s="14" t="str">
        <f>VLOOKUP($F1092,类型描述及偏移量!$C:$H,3,FALSE)</f>
        <v>离散</v>
      </c>
      <c r="O1092" s="14" t="str">
        <f>VLOOKUP($F1092,类型描述及偏移量!$C:$H,4,FALSE)</f>
        <v>On</v>
      </c>
      <c r="P1092" s="14" t="str">
        <f>VLOOKUP($F1092,类型描述及偏移量!$C:$H,5,FALSE)</f>
        <v>Yes</v>
      </c>
      <c r="Q1092" s="14" t="str">
        <f>VLOOKUP($F1092,类型描述及偏移量!$C:$H,6,FALSE)</f>
        <v>上上限报警</v>
      </c>
    </row>
    <row r="1093" hidden="1" spans="1:17">
      <c r="A1093" s="12" t="s">
        <v>125</v>
      </c>
      <c r="B1093" s="12" t="s">
        <v>62</v>
      </c>
      <c r="C1093" t="s">
        <v>69</v>
      </c>
      <c r="D1093" t="s">
        <v>64</v>
      </c>
      <c r="E1093" s="13" t="str">
        <f t="shared" si="268"/>
        <v>CHP2_M1_SetFRQ_BP_Value_var</v>
      </c>
      <c r="F1093" s="14" t="str">
        <f t="shared" si="269"/>
        <v>BP_Value_var_LoLoALM</v>
      </c>
      <c r="G1093" s="10" t="str">
        <f t="shared" si="270"/>
        <v>CHP2_M1_SetFRQ_LoLoALM</v>
      </c>
      <c r="H1093" s="10" t="str">
        <f>VLOOKUP(基本表格!E1093,起始地址定义!A:D,4,FALSE)&amp;" "&amp;Q1093</f>
        <v>2425+P9-M1 2#环式刨片机 给定频率 下下限报警</v>
      </c>
      <c r="I1093" s="10" t="str">
        <f t="shared" si="271"/>
        <v>DB1200,X51.0</v>
      </c>
      <c r="J1093" s="13" t="str">
        <f>VLOOKUP(E1093,起始地址定义!A:D,2,FALSE)</f>
        <v>DB1200</v>
      </c>
      <c r="K1093" s="12" t="str">
        <f t="shared" si="272"/>
        <v>X51.0</v>
      </c>
      <c r="L1093" s="13">
        <f>VLOOKUP(E1093,起始地址定义!A:D,3,FALSE)</f>
        <v>50</v>
      </c>
      <c r="M1093" s="14">
        <f>VLOOKUP($F1093,类型描述及偏移量!$C:$H,2,FALSE)</f>
        <v>1</v>
      </c>
      <c r="N1093" s="14" t="str">
        <f>VLOOKUP($F1093,类型描述及偏移量!$C:$H,3,FALSE)</f>
        <v>离散</v>
      </c>
      <c r="O1093" s="14" t="str">
        <f>VLOOKUP($F1093,类型描述及偏移量!$C:$H,4,FALSE)</f>
        <v>On</v>
      </c>
      <c r="P1093" s="14" t="str">
        <f>VLOOKUP($F1093,类型描述及偏移量!$C:$H,5,FALSE)</f>
        <v>Yes</v>
      </c>
      <c r="Q1093" s="14" t="str">
        <f>VLOOKUP($F1093,类型描述及偏移量!$C:$H,6,FALSE)</f>
        <v>下下限报警</v>
      </c>
    </row>
    <row r="1094" hidden="1" spans="1:17">
      <c r="A1094" s="12" t="s">
        <v>125</v>
      </c>
      <c r="B1094" s="12" t="s">
        <v>62</v>
      </c>
      <c r="C1094" t="s">
        <v>70</v>
      </c>
      <c r="D1094" t="s">
        <v>64</v>
      </c>
      <c r="E1094" s="13" t="str">
        <f t="shared" si="268"/>
        <v>CHP2_M1_SetFRQ_BP_Value_var</v>
      </c>
      <c r="F1094" s="14" t="str">
        <f t="shared" si="269"/>
        <v>BP_Value_var_LimALM</v>
      </c>
      <c r="G1094" s="10" t="str">
        <f t="shared" si="270"/>
        <v>CHP2_M1_SetFRQ_LimALM</v>
      </c>
      <c r="H1094" s="10" t="str">
        <f>VLOOKUP(基本表格!E1094,起始地址定义!A:D,4,FALSE)&amp;" "&amp;Q1094</f>
        <v>2425+P9-M1 2#环式刨片机 给定频率 极限报警</v>
      </c>
      <c r="I1094" s="10" t="str">
        <f t="shared" si="271"/>
        <v>DB1200,X51.1</v>
      </c>
      <c r="J1094" s="13" t="str">
        <f>VLOOKUP(E1094,起始地址定义!A:D,2,FALSE)</f>
        <v>DB1200</v>
      </c>
      <c r="K1094" s="12" t="str">
        <f t="shared" si="272"/>
        <v>X51.1</v>
      </c>
      <c r="L1094" s="13">
        <f>VLOOKUP(E1094,起始地址定义!A:D,3,FALSE)</f>
        <v>50</v>
      </c>
      <c r="M1094" s="14">
        <f>VLOOKUP($F1094,类型描述及偏移量!$C:$H,2,FALSE)</f>
        <v>1.1</v>
      </c>
      <c r="N1094" s="14" t="str">
        <f>VLOOKUP($F1094,类型描述及偏移量!$C:$H,3,FALSE)</f>
        <v>离散</v>
      </c>
      <c r="O1094" s="14" t="str">
        <f>VLOOKUP($F1094,类型描述及偏移量!$C:$H,4,FALSE)</f>
        <v>On</v>
      </c>
      <c r="P1094" s="14" t="str">
        <f>VLOOKUP($F1094,类型描述及偏移量!$C:$H,5,FALSE)</f>
        <v>Yes</v>
      </c>
      <c r="Q1094" s="14" t="str">
        <f>VLOOKUP($F1094,类型描述及偏移量!$C:$H,6,FALSE)</f>
        <v>极限报警</v>
      </c>
    </row>
    <row r="1095" hidden="1" spans="1:17">
      <c r="A1095" s="12" t="s">
        <v>125</v>
      </c>
      <c r="B1095" s="12" t="s">
        <v>62</v>
      </c>
      <c r="C1095" t="s">
        <v>71</v>
      </c>
      <c r="D1095" t="s">
        <v>64</v>
      </c>
      <c r="E1095" s="13" t="str">
        <f t="shared" si="268"/>
        <v>CHP2_M1_SetFRQ_BP_Value_var</v>
      </c>
      <c r="F1095" s="14" t="str">
        <f t="shared" si="269"/>
        <v>BP_Value_var_LostALM</v>
      </c>
      <c r="G1095" s="10" t="str">
        <f t="shared" si="270"/>
        <v>CHP2_M1_SetFRQ_LostALM</v>
      </c>
      <c r="H1095" s="10" t="str">
        <f>VLOOKUP(基本表格!E1095,起始地址定义!A:D,4,FALSE)&amp;" "&amp;Q1095</f>
        <v>2425+P9-M1 2#环式刨片机 给定频率 传感器断线报警</v>
      </c>
      <c r="I1095" s="10" t="str">
        <f t="shared" si="271"/>
        <v>DB1200,X51.2</v>
      </c>
      <c r="J1095" s="13" t="str">
        <f>VLOOKUP(E1095,起始地址定义!A:D,2,FALSE)</f>
        <v>DB1200</v>
      </c>
      <c r="K1095" s="12" t="str">
        <f t="shared" si="272"/>
        <v>X51.2</v>
      </c>
      <c r="L1095" s="13">
        <f>VLOOKUP(E1095,起始地址定义!A:D,3,FALSE)</f>
        <v>50</v>
      </c>
      <c r="M1095" s="14">
        <f>VLOOKUP($F1095,类型描述及偏移量!$C:$H,2,FALSE)</f>
        <v>1.2</v>
      </c>
      <c r="N1095" s="14" t="str">
        <f>VLOOKUP($F1095,类型描述及偏移量!$C:$H,3,FALSE)</f>
        <v>离散</v>
      </c>
      <c r="O1095" s="14" t="str">
        <f>VLOOKUP($F1095,类型描述及偏移量!$C:$H,4,FALSE)</f>
        <v>On</v>
      </c>
      <c r="P1095" s="14" t="str">
        <f>VLOOKUP($F1095,类型描述及偏移量!$C:$H,5,FALSE)</f>
        <v>Yes</v>
      </c>
      <c r="Q1095" s="14" t="str">
        <f>VLOOKUP($F1095,类型描述及偏移量!$C:$H,6,FALSE)</f>
        <v>传感器断线报警</v>
      </c>
    </row>
    <row r="1096" hidden="1" spans="1:17">
      <c r="A1096" s="12" t="s">
        <v>125</v>
      </c>
      <c r="B1096" s="12" t="s">
        <v>62</v>
      </c>
      <c r="C1096" t="s">
        <v>72</v>
      </c>
      <c r="D1096" t="s">
        <v>64</v>
      </c>
      <c r="E1096" s="13" t="str">
        <f t="shared" si="268"/>
        <v>CHP2_M1_SetFRQ_BP_Value_var</v>
      </c>
      <c r="F1096" s="14" t="str">
        <f t="shared" si="269"/>
        <v>BP_Value_var_Code</v>
      </c>
      <c r="G1096" s="10" t="str">
        <f t="shared" si="270"/>
        <v>CHP2_M1_SetFRQ_Code</v>
      </c>
      <c r="H1096" s="10" t="str">
        <f>VLOOKUP(基本表格!E1096,起始地址定义!A:D,4,FALSE)&amp;" "&amp;Q1096</f>
        <v>2425+P9-M1 2#环式刨片机 给定频率 实际内码</v>
      </c>
      <c r="I1096" s="10" t="str">
        <f t="shared" si="271"/>
        <v>DB1200,INT52</v>
      </c>
      <c r="J1096" s="13" t="str">
        <f>VLOOKUP(E1096,起始地址定义!A:D,2,FALSE)</f>
        <v>DB1200</v>
      </c>
      <c r="K1096" s="12" t="str">
        <f t="shared" si="272"/>
        <v>INT52</v>
      </c>
      <c r="L1096" s="13">
        <f>VLOOKUP(E1096,起始地址定义!A:D,3,FALSE)</f>
        <v>50</v>
      </c>
      <c r="M1096" s="14">
        <f>VLOOKUP($F1096,类型描述及偏移量!$C:$H,2,FALSE)</f>
        <v>2</v>
      </c>
      <c r="N1096" s="14" t="str">
        <f>VLOOKUP($F1096,类型描述及偏移量!$C:$H,3,FALSE)</f>
        <v>整型</v>
      </c>
      <c r="O1096" s="14" t="str">
        <f>VLOOKUP($F1096,类型描述及偏移量!$C:$H,4,FALSE)</f>
        <v>None</v>
      </c>
      <c r="P1096" s="14" t="str">
        <f>VLOOKUP($F1096,类型描述及偏移量!$C:$H,5,FALSE)</f>
        <v>Yes</v>
      </c>
      <c r="Q1096" s="14" t="str">
        <f>VLOOKUP($F1096,类型描述及偏移量!$C:$H,6,FALSE)</f>
        <v>实际内码</v>
      </c>
    </row>
    <row r="1097" hidden="1" spans="1:17">
      <c r="A1097" s="12" t="s">
        <v>125</v>
      </c>
      <c r="B1097" s="12" t="s">
        <v>62</v>
      </c>
      <c r="C1097" t="s">
        <v>73</v>
      </c>
      <c r="D1097" t="s">
        <v>64</v>
      </c>
      <c r="E1097" s="13" t="str">
        <f t="shared" si="268"/>
        <v>CHP2_M1_SetFRQ_BP_Value_var</v>
      </c>
      <c r="F1097" s="14" t="str">
        <f t="shared" si="269"/>
        <v>BP_Value_var_Value</v>
      </c>
      <c r="G1097" s="10" t="str">
        <f t="shared" si="270"/>
        <v>CHP2_M1_SetFRQ_Value</v>
      </c>
      <c r="H1097" s="10" t="str">
        <f>VLOOKUP(基本表格!E1097,起始地址定义!A:D,4,FALSE)&amp;" "&amp;Q1097</f>
        <v>2425+P9-M1 2#环式刨片机 给定频率 实际值</v>
      </c>
      <c r="I1097" s="10" t="str">
        <f t="shared" si="271"/>
        <v>DB1200,REAL56</v>
      </c>
      <c r="J1097" s="13" t="str">
        <f>VLOOKUP(E1097,起始地址定义!A:D,2,FALSE)</f>
        <v>DB1200</v>
      </c>
      <c r="K1097" s="12" t="str">
        <f t="shared" si="272"/>
        <v>REAL56</v>
      </c>
      <c r="L1097" s="13">
        <f>VLOOKUP(E1097,起始地址定义!A:D,3,FALSE)</f>
        <v>50</v>
      </c>
      <c r="M1097" s="14">
        <f>VLOOKUP($F1097,类型描述及偏移量!$C:$H,2,FALSE)</f>
        <v>6</v>
      </c>
      <c r="N1097" s="14" t="str">
        <f>VLOOKUP($F1097,类型描述及偏移量!$C:$H,3,FALSE)</f>
        <v>实型</v>
      </c>
      <c r="O1097" s="14" t="str">
        <f>VLOOKUP($F1097,类型描述及偏移量!$C:$H,4,FALSE)</f>
        <v>None</v>
      </c>
      <c r="P1097" s="14" t="str">
        <f>VLOOKUP($F1097,类型描述及偏移量!$C:$H,5,FALSE)</f>
        <v>Yes</v>
      </c>
      <c r="Q1097" s="14" t="str">
        <f>VLOOKUP($F1097,类型描述及偏移量!$C:$H,6,FALSE)</f>
        <v>实际值</v>
      </c>
    </row>
    <row r="1098" hidden="1" spans="1:17">
      <c r="A1098" s="12" t="s">
        <v>125</v>
      </c>
      <c r="B1098" s="12" t="s">
        <v>62</v>
      </c>
      <c r="C1098" t="s">
        <v>74</v>
      </c>
      <c r="D1098" t="s">
        <v>64</v>
      </c>
      <c r="E1098" s="13" t="str">
        <f t="shared" si="268"/>
        <v>CHP2_M1_SetFRQ_BP_Value_var</v>
      </c>
      <c r="F1098" s="14" t="str">
        <f t="shared" si="269"/>
        <v>BP_Value_var_Range</v>
      </c>
      <c r="G1098" s="10" t="str">
        <f t="shared" si="270"/>
        <v>CHP2_M1_SetFRQ_Range</v>
      </c>
      <c r="H1098" s="10" t="str">
        <f>VLOOKUP(基本表格!E1098,起始地址定义!A:D,4,FALSE)&amp;" "&amp;Q1098</f>
        <v>2425+P9-M1 2#环式刨片机 给定频率 量程</v>
      </c>
      <c r="I1098" s="10" t="str">
        <f t="shared" si="271"/>
        <v>DB1200,REAL60</v>
      </c>
      <c r="J1098" s="13" t="str">
        <f>VLOOKUP(E1098,起始地址定义!A:D,2,FALSE)</f>
        <v>DB1200</v>
      </c>
      <c r="K1098" s="12" t="str">
        <f t="shared" si="272"/>
        <v>REAL60</v>
      </c>
      <c r="L1098" s="13">
        <f>VLOOKUP(E1098,起始地址定义!A:D,3,FALSE)</f>
        <v>50</v>
      </c>
      <c r="M1098" s="14">
        <f>VLOOKUP($F1098,类型描述及偏移量!$C:$H,2,FALSE)</f>
        <v>10</v>
      </c>
      <c r="N1098" s="14" t="str">
        <f>VLOOKUP($F1098,类型描述及偏移量!$C:$H,3,FALSE)</f>
        <v>实型</v>
      </c>
      <c r="O1098" s="14" t="str">
        <f>VLOOKUP($F1098,类型描述及偏移量!$C:$H,4,FALSE)</f>
        <v>None</v>
      </c>
      <c r="P1098" s="14" t="str">
        <f>VLOOKUP($F1098,类型描述及偏移量!$C:$H,5,FALSE)</f>
        <v>No</v>
      </c>
      <c r="Q1098" s="14" t="str">
        <f>VLOOKUP($F1098,类型描述及偏移量!$C:$H,6,FALSE)</f>
        <v>量程</v>
      </c>
    </row>
    <row r="1099" hidden="1" spans="1:17">
      <c r="A1099" s="12" t="s">
        <v>125</v>
      </c>
      <c r="B1099" s="12" t="s">
        <v>62</v>
      </c>
      <c r="C1099" t="s">
        <v>75</v>
      </c>
      <c r="D1099" t="s">
        <v>64</v>
      </c>
      <c r="E1099" s="13" t="str">
        <f t="shared" si="268"/>
        <v>CHP2_M1_SetFRQ_BP_Value_var</v>
      </c>
      <c r="F1099" s="14" t="str">
        <f t="shared" si="269"/>
        <v>BP_Value_var_Hi</v>
      </c>
      <c r="G1099" s="10" t="str">
        <f t="shared" si="270"/>
        <v>CHP2_M1_SetFRQ_Hi</v>
      </c>
      <c r="H1099" s="10" t="str">
        <f>VLOOKUP(基本表格!E1099,起始地址定义!A:D,4,FALSE)&amp;" "&amp;Q1099</f>
        <v>2425+P9-M1 2#环式刨片机 给定频率 上限值</v>
      </c>
      <c r="I1099" s="10" t="str">
        <f t="shared" si="271"/>
        <v>DB1200,REAL64</v>
      </c>
      <c r="J1099" s="13" t="str">
        <f>VLOOKUP(E1099,起始地址定义!A:D,2,FALSE)</f>
        <v>DB1200</v>
      </c>
      <c r="K1099" s="12" t="str">
        <f t="shared" si="272"/>
        <v>REAL64</v>
      </c>
      <c r="L1099" s="13">
        <f>VLOOKUP(E1099,起始地址定义!A:D,3,FALSE)</f>
        <v>50</v>
      </c>
      <c r="M1099" s="14">
        <f>VLOOKUP($F1099,类型描述及偏移量!$C:$H,2,FALSE)</f>
        <v>14</v>
      </c>
      <c r="N1099" s="14" t="str">
        <f>VLOOKUP($F1099,类型描述及偏移量!$C:$H,3,FALSE)</f>
        <v>实型</v>
      </c>
      <c r="O1099" s="14" t="str">
        <f>VLOOKUP($F1099,类型描述及偏移量!$C:$H,4,FALSE)</f>
        <v>None</v>
      </c>
      <c r="P1099" s="14" t="str">
        <f>VLOOKUP($F1099,类型描述及偏移量!$C:$H,5,FALSE)</f>
        <v>No</v>
      </c>
      <c r="Q1099" s="14" t="str">
        <f>VLOOKUP($F1099,类型描述及偏移量!$C:$H,6,FALSE)</f>
        <v>上限值</v>
      </c>
    </row>
    <row r="1100" hidden="1" spans="1:17">
      <c r="A1100" s="12" t="s">
        <v>125</v>
      </c>
      <c r="B1100" s="12" t="s">
        <v>62</v>
      </c>
      <c r="C1100" t="s">
        <v>76</v>
      </c>
      <c r="D1100" t="s">
        <v>64</v>
      </c>
      <c r="E1100" s="13" t="str">
        <f t="shared" ref="E1100:E1163" si="273">A1100&amp;"_"&amp;B1100&amp;"_"&amp;D1100</f>
        <v>CHP2_M1_SetFRQ_BP_Value_var</v>
      </c>
      <c r="F1100" s="14" t="str">
        <f t="shared" ref="F1100:F1163" si="274">D1100&amp;"_"&amp;C1100</f>
        <v>BP_Value_var_Lo</v>
      </c>
      <c r="G1100" s="10" t="str">
        <f t="shared" ref="G1100:G1163" si="275">A1100&amp;"_"&amp;IF(B1100="DB","",B1100&amp;"_")&amp;C1100</f>
        <v>CHP2_M1_SetFRQ_Lo</v>
      </c>
      <c r="H1100" s="10" t="str">
        <f>VLOOKUP(基本表格!E1100,起始地址定义!A:D,4,FALSE)&amp;" "&amp;Q1100</f>
        <v>2425+P9-M1 2#环式刨片机 给定频率 下限值</v>
      </c>
      <c r="I1100" s="10" t="str">
        <f t="shared" ref="I1100:I1163" si="276">J1100&amp;","&amp;K1100</f>
        <v>DB1200,REAL68</v>
      </c>
      <c r="J1100" s="13" t="str">
        <f>VLOOKUP(E1100,起始地址定义!A:D,2,FALSE)</f>
        <v>DB1200</v>
      </c>
      <c r="K1100" s="12" t="str">
        <f t="shared" ref="K1100:K1163" si="277">IF(N1100="离散","X",IF(N1100="实型","REAL","INT"))&amp;IF(N1100="离散",TEXT(L1100+M1100,"0.0"),L1100+M1100)</f>
        <v>REAL68</v>
      </c>
      <c r="L1100" s="13">
        <f>VLOOKUP(E1100,起始地址定义!A:D,3,FALSE)</f>
        <v>50</v>
      </c>
      <c r="M1100" s="14">
        <f>VLOOKUP($F1100,类型描述及偏移量!$C:$H,2,FALSE)</f>
        <v>18</v>
      </c>
      <c r="N1100" s="14" t="str">
        <f>VLOOKUP($F1100,类型描述及偏移量!$C:$H,3,FALSE)</f>
        <v>实型</v>
      </c>
      <c r="O1100" s="14" t="str">
        <f>VLOOKUP($F1100,类型描述及偏移量!$C:$H,4,FALSE)</f>
        <v>None</v>
      </c>
      <c r="P1100" s="14" t="str">
        <f>VLOOKUP($F1100,类型描述及偏移量!$C:$H,5,FALSE)</f>
        <v>No</v>
      </c>
      <c r="Q1100" s="14" t="str">
        <f>VLOOKUP($F1100,类型描述及偏移量!$C:$H,6,FALSE)</f>
        <v>下限值</v>
      </c>
    </row>
    <row r="1101" hidden="1" spans="1:17">
      <c r="A1101" s="12" t="s">
        <v>125</v>
      </c>
      <c r="B1101" s="12" t="s">
        <v>62</v>
      </c>
      <c r="C1101" t="s">
        <v>77</v>
      </c>
      <c r="D1101" t="s">
        <v>64</v>
      </c>
      <c r="E1101" s="13" t="str">
        <f t="shared" si="273"/>
        <v>CHP2_M1_SetFRQ_BP_Value_var</v>
      </c>
      <c r="F1101" s="14" t="str">
        <f t="shared" si="274"/>
        <v>BP_Value_var_HiHi</v>
      </c>
      <c r="G1101" s="10" t="str">
        <f t="shared" si="275"/>
        <v>CHP2_M1_SetFRQ_HiHi</v>
      </c>
      <c r="H1101" s="10" t="str">
        <f>VLOOKUP(基本表格!E1101,起始地址定义!A:D,4,FALSE)&amp;" "&amp;Q1101</f>
        <v>2425+P9-M1 2#环式刨片机 给定频率 上上限值</v>
      </c>
      <c r="I1101" s="10" t="str">
        <f t="shared" si="276"/>
        <v>DB1200,REAL72</v>
      </c>
      <c r="J1101" s="13" t="str">
        <f>VLOOKUP(E1101,起始地址定义!A:D,2,FALSE)</f>
        <v>DB1200</v>
      </c>
      <c r="K1101" s="12" t="str">
        <f t="shared" si="277"/>
        <v>REAL72</v>
      </c>
      <c r="L1101" s="13">
        <f>VLOOKUP(E1101,起始地址定义!A:D,3,FALSE)</f>
        <v>50</v>
      </c>
      <c r="M1101" s="14">
        <f>VLOOKUP($F1101,类型描述及偏移量!$C:$H,2,FALSE)</f>
        <v>22</v>
      </c>
      <c r="N1101" s="14" t="str">
        <f>VLOOKUP($F1101,类型描述及偏移量!$C:$H,3,FALSE)</f>
        <v>实型</v>
      </c>
      <c r="O1101" s="14" t="str">
        <f>VLOOKUP($F1101,类型描述及偏移量!$C:$H,4,FALSE)</f>
        <v>None</v>
      </c>
      <c r="P1101" s="14" t="str">
        <f>VLOOKUP($F1101,类型描述及偏移量!$C:$H,5,FALSE)</f>
        <v>No</v>
      </c>
      <c r="Q1101" s="14" t="str">
        <f>VLOOKUP($F1101,类型描述及偏移量!$C:$H,6,FALSE)</f>
        <v>上上限值</v>
      </c>
    </row>
    <row r="1102" hidden="1" spans="1:17">
      <c r="A1102" s="12" t="s">
        <v>125</v>
      </c>
      <c r="B1102" s="12" t="s">
        <v>62</v>
      </c>
      <c r="C1102" t="s">
        <v>78</v>
      </c>
      <c r="D1102" t="s">
        <v>64</v>
      </c>
      <c r="E1102" s="13" t="str">
        <f t="shared" si="273"/>
        <v>CHP2_M1_SetFRQ_BP_Value_var</v>
      </c>
      <c r="F1102" s="14" t="str">
        <f t="shared" si="274"/>
        <v>BP_Value_var_LoLo</v>
      </c>
      <c r="G1102" s="10" t="str">
        <f t="shared" si="275"/>
        <v>CHP2_M1_SetFRQ_LoLo</v>
      </c>
      <c r="H1102" s="10" t="str">
        <f>VLOOKUP(基本表格!E1102,起始地址定义!A:D,4,FALSE)&amp;" "&amp;Q1102</f>
        <v>2425+P9-M1 2#环式刨片机 给定频率 下下限值</v>
      </c>
      <c r="I1102" s="10" t="str">
        <f t="shared" si="276"/>
        <v>DB1200,REAL76</v>
      </c>
      <c r="J1102" s="13" t="str">
        <f>VLOOKUP(E1102,起始地址定义!A:D,2,FALSE)</f>
        <v>DB1200</v>
      </c>
      <c r="K1102" s="12" t="str">
        <f t="shared" si="277"/>
        <v>REAL76</v>
      </c>
      <c r="L1102" s="13">
        <f>VLOOKUP(E1102,起始地址定义!A:D,3,FALSE)</f>
        <v>50</v>
      </c>
      <c r="M1102" s="14">
        <f>VLOOKUP($F1102,类型描述及偏移量!$C:$H,2,FALSE)</f>
        <v>26</v>
      </c>
      <c r="N1102" s="14" t="str">
        <f>VLOOKUP($F1102,类型描述及偏移量!$C:$H,3,FALSE)</f>
        <v>实型</v>
      </c>
      <c r="O1102" s="14" t="str">
        <f>VLOOKUP($F1102,类型描述及偏移量!$C:$H,4,FALSE)</f>
        <v>None</v>
      </c>
      <c r="P1102" s="14" t="str">
        <f>VLOOKUP($F1102,类型描述及偏移量!$C:$H,5,FALSE)</f>
        <v>No</v>
      </c>
      <c r="Q1102" s="14" t="str">
        <f>VLOOKUP($F1102,类型描述及偏移量!$C:$H,6,FALSE)</f>
        <v>下下限值</v>
      </c>
    </row>
    <row r="1103" hidden="1" spans="1:17">
      <c r="A1103" s="12" t="s">
        <v>125</v>
      </c>
      <c r="B1103" s="12" t="s">
        <v>79</v>
      </c>
      <c r="C1103" t="s">
        <v>63</v>
      </c>
      <c r="D1103" t="s">
        <v>64</v>
      </c>
      <c r="E1103" s="13" t="str">
        <f t="shared" si="273"/>
        <v>CHP2_M1_ActFRQ_BP_Value_var</v>
      </c>
      <c r="F1103" s="14" t="str">
        <f t="shared" si="274"/>
        <v>BP_Value_var_HiProEN</v>
      </c>
      <c r="G1103" s="10" t="str">
        <f t="shared" si="275"/>
        <v>CHP2_M1_ActFRQ_HiProEN</v>
      </c>
      <c r="H1103" s="10" t="str">
        <f>VLOOKUP(基本表格!E1103,起始地址定义!A:D,4,FALSE)&amp;" "&amp;Q1103</f>
        <v>2425+P9-M1 2#环式刨片机 反馈频率 上限保护使能</v>
      </c>
      <c r="I1103" s="10" t="str">
        <f t="shared" si="276"/>
        <v>DB1200,X100.3</v>
      </c>
      <c r="J1103" s="13" t="str">
        <f>VLOOKUP(E1103,起始地址定义!A:D,2,FALSE)</f>
        <v>DB1200</v>
      </c>
      <c r="K1103" s="12" t="str">
        <f t="shared" si="277"/>
        <v>X100.3</v>
      </c>
      <c r="L1103" s="13">
        <f>VLOOKUP(E1103,起始地址定义!A:D,3,FALSE)</f>
        <v>100</v>
      </c>
      <c r="M1103" s="14">
        <f>VLOOKUP($F1103,类型描述及偏移量!$C:$H,2,FALSE)</f>
        <v>0.299999999999997</v>
      </c>
      <c r="N1103" s="14" t="str">
        <f>VLOOKUP($F1103,类型描述及偏移量!$C:$H,3,FALSE)</f>
        <v>离散</v>
      </c>
      <c r="O1103" s="14" t="str">
        <f>VLOOKUP($F1103,类型描述及偏移量!$C:$H,4,FALSE)</f>
        <v>None</v>
      </c>
      <c r="P1103" s="14" t="str">
        <f>VLOOKUP($F1103,类型描述及偏移量!$C:$H,5,FALSE)</f>
        <v>No</v>
      </c>
      <c r="Q1103" s="14" t="str">
        <f>VLOOKUP($F1103,类型描述及偏移量!$C:$H,6,FALSE)</f>
        <v>上限保护使能</v>
      </c>
    </row>
    <row r="1104" hidden="1" spans="1:17">
      <c r="A1104" s="12" t="s">
        <v>125</v>
      </c>
      <c r="B1104" s="12" t="s">
        <v>79</v>
      </c>
      <c r="C1104" t="s">
        <v>65</v>
      </c>
      <c r="D1104" t="s">
        <v>64</v>
      </c>
      <c r="E1104" s="13" t="str">
        <f t="shared" si="273"/>
        <v>CHP2_M1_ActFRQ_BP_Value_var</v>
      </c>
      <c r="F1104" s="14" t="str">
        <f t="shared" si="274"/>
        <v>BP_Value_var_LoProEN</v>
      </c>
      <c r="G1104" s="10" t="str">
        <f t="shared" si="275"/>
        <v>CHP2_M1_ActFRQ_LoProEN</v>
      </c>
      <c r="H1104" s="10" t="str">
        <f>VLOOKUP(基本表格!E1104,起始地址定义!A:D,4,FALSE)&amp;" "&amp;Q1104</f>
        <v>2425+P9-M1 2#环式刨片机 反馈频率 下限保护使能</v>
      </c>
      <c r="I1104" s="10" t="str">
        <f t="shared" si="276"/>
        <v>DB1200,X100.4</v>
      </c>
      <c r="J1104" s="13" t="str">
        <f>VLOOKUP(E1104,起始地址定义!A:D,2,FALSE)</f>
        <v>DB1200</v>
      </c>
      <c r="K1104" s="12" t="str">
        <f t="shared" si="277"/>
        <v>X100.4</v>
      </c>
      <c r="L1104" s="13">
        <f>VLOOKUP(E1104,起始地址定义!A:D,3,FALSE)</f>
        <v>100</v>
      </c>
      <c r="M1104" s="14">
        <f>VLOOKUP($F1104,类型描述及偏移量!$C:$H,2,FALSE)</f>
        <v>0.399999999999999</v>
      </c>
      <c r="N1104" s="14" t="str">
        <f>VLOOKUP($F1104,类型描述及偏移量!$C:$H,3,FALSE)</f>
        <v>离散</v>
      </c>
      <c r="O1104" s="14" t="str">
        <f>VLOOKUP($F1104,类型描述及偏移量!$C:$H,4,FALSE)</f>
        <v>None</v>
      </c>
      <c r="P1104" s="14" t="str">
        <f>VLOOKUP($F1104,类型描述及偏移量!$C:$H,5,FALSE)</f>
        <v>No</v>
      </c>
      <c r="Q1104" s="14" t="str">
        <f>VLOOKUP($F1104,类型描述及偏移量!$C:$H,6,FALSE)</f>
        <v>下限保护使能</v>
      </c>
    </row>
    <row r="1105" hidden="1" spans="1:17">
      <c r="A1105" s="12" t="s">
        <v>125</v>
      </c>
      <c r="B1105" s="12" t="s">
        <v>79</v>
      </c>
      <c r="C1105" t="s">
        <v>66</v>
      </c>
      <c r="D1105" t="s">
        <v>64</v>
      </c>
      <c r="E1105" s="13" t="str">
        <f t="shared" si="273"/>
        <v>CHP2_M1_ActFRQ_BP_Value_var</v>
      </c>
      <c r="F1105" s="14" t="str">
        <f t="shared" si="274"/>
        <v>BP_Value_var_HiALM</v>
      </c>
      <c r="G1105" s="10" t="str">
        <f t="shared" si="275"/>
        <v>CHP2_M1_ActFRQ_HiALM</v>
      </c>
      <c r="H1105" s="10" t="str">
        <f>VLOOKUP(基本表格!E1105,起始地址定义!A:D,4,FALSE)&amp;" "&amp;Q1105</f>
        <v>2425+P9-M1 2#环式刨片机 反馈频率 上限报警</v>
      </c>
      <c r="I1105" s="10" t="str">
        <f t="shared" si="276"/>
        <v>DB1200,X100.5</v>
      </c>
      <c r="J1105" s="13" t="str">
        <f>VLOOKUP(E1105,起始地址定义!A:D,2,FALSE)</f>
        <v>DB1200</v>
      </c>
      <c r="K1105" s="12" t="str">
        <f t="shared" si="277"/>
        <v>X100.5</v>
      </c>
      <c r="L1105" s="13">
        <f>VLOOKUP(E1105,起始地址定义!A:D,3,FALSE)</f>
        <v>100</v>
      </c>
      <c r="M1105" s="14">
        <f>VLOOKUP($F1105,类型描述及偏移量!$C:$H,2,FALSE)</f>
        <v>0.5</v>
      </c>
      <c r="N1105" s="14" t="str">
        <f>VLOOKUP($F1105,类型描述及偏移量!$C:$H,3,FALSE)</f>
        <v>离散</v>
      </c>
      <c r="O1105" s="14" t="str">
        <f>VLOOKUP($F1105,类型描述及偏移量!$C:$H,4,FALSE)</f>
        <v>None</v>
      </c>
      <c r="P1105" s="14" t="str">
        <f>VLOOKUP($F1105,类型描述及偏移量!$C:$H,5,FALSE)</f>
        <v>Yes</v>
      </c>
      <c r="Q1105" s="14" t="str">
        <f>VLOOKUP($F1105,类型描述及偏移量!$C:$H,6,FALSE)</f>
        <v>上限报警</v>
      </c>
    </row>
    <row r="1106" hidden="1" spans="1:17">
      <c r="A1106" s="12" t="s">
        <v>125</v>
      </c>
      <c r="B1106" s="12" t="s">
        <v>79</v>
      </c>
      <c r="C1106" t="s">
        <v>67</v>
      </c>
      <c r="D1106" t="s">
        <v>64</v>
      </c>
      <c r="E1106" s="13" t="str">
        <f t="shared" si="273"/>
        <v>CHP2_M1_ActFRQ_BP_Value_var</v>
      </c>
      <c r="F1106" s="14" t="str">
        <f t="shared" si="274"/>
        <v>BP_Value_var_LoALM</v>
      </c>
      <c r="G1106" s="10" t="str">
        <f t="shared" si="275"/>
        <v>CHP2_M1_ActFRQ_LoALM</v>
      </c>
      <c r="H1106" s="10" t="str">
        <f>VLOOKUP(基本表格!E1106,起始地址定义!A:D,4,FALSE)&amp;" "&amp;Q1106</f>
        <v>2425+P9-M1 2#环式刨片机 反馈频率 下限报警</v>
      </c>
      <c r="I1106" s="10" t="str">
        <f t="shared" si="276"/>
        <v>DB1200,X100.6</v>
      </c>
      <c r="J1106" s="13" t="str">
        <f>VLOOKUP(E1106,起始地址定义!A:D,2,FALSE)</f>
        <v>DB1200</v>
      </c>
      <c r="K1106" s="12" t="str">
        <f t="shared" si="277"/>
        <v>X100.6</v>
      </c>
      <c r="L1106" s="13">
        <f>VLOOKUP(E1106,起始地址定义!A:D,3,FALSE)</f>
        <v>100</v>
      </c>
      <c r="M1106" s="14">
        <f>VLOOKUP($F1106,类型描述及偏移量!$C:$H,2,FALSE)</f>
        <v>0.600000000000001</v>
      </c>
      <c r="N1106" s="14" t="str">
        <f>VLOOKUP($F1106,类型描述及偏移量!$C:$H,3,FALSE)</f>
        <v>离散</v>
      </c>
      <c r="O1106" s="14" t="str">
        <f>VLOOKUP($F1106,类型描述及偏移量!$C:$H,4,FALSE)</f>
        <v>None</v>
      </c>
      <c r="P1106" s="14" t="str">
        <f>VLOOKUP($F1106,类型描述及偏移量!$C:$H,5,FALSE)</f>
        <v>Yes</v>
      </c>
      <c r="Q1106" s="14" t="str">
        <f>VLOOKUP($F1106,类型描述及偏移量!$C:$H,6,FALSE)</f>
        <v>下限报警</v>
      </c>
    </row>
    <row r="1107" hidden="1" spans="1:17">
      <c r="A1107" s="12" t="s">
        <v>125</v>
      </c>
      <c r="B1107" s="12" t="s">
        <v>79</v>
      </c>
      <c r="C1107" t="s">
        <v>68</v>
      </c>
      <c r="D1107" t="s">
        <v>64</v>
      </c>
      <c r="E1107" s="13" t="str">
        <f t="shared" si="273"/>
        <v>CHP2_M1_ActFRQ_BP_Value_var</v>
      </c>
      <c r="F1107" s="14" t="str">
        <f t="shared" si="274"/>
        <v>BP_Value_var_HiHiALM</v>
      </c>
      <c r="G1107" s="10" t="str">
        <f t="shared" si="275"/>
        <v>CHP2_M1_ActFRQ_HiHiALM</v>
      </c>
      <c r="H1107" s="10" t="str">
        <f>VLOOKUP(基本表格!E1107,起始地址定义!A:D,4,FALSE)&amp;" "&amp;Q1107</f>
        <v>2425+P9-M1 2#环式刨片机 反馈频率 上上限报警</v>
      </c>
      <c r="I1107" s="10" t="str">
        <f t="shared" si="276"/>
        <v>DB1200,X100.7</v>
      </c>
      <c r="J1107" s="13" t="str">
        <f>VLOOKUP(E1107,起始地址定义!A:D,2,FALSE)</f>
        <v>DB1200</v>
      </c>
      <c r="K1107" s="12" t="str">
        <f t="shared" si="277"/>
        <v>X100.7</v>
      </c>
      <c r="L1107" s="13">
        <f>VLOOKUP(E1107,起始地址定义!A:D,3,FALSE)</f>
        <v>100</v>
      </c>
      <c r="M1107" s="14">
        <f>VLOOKUP($F1107,类型描述及偏移量!$C:$H,2,FALSE)</f>
        <v>0.700000000000003</v>
      </c>
      <c r="N1107" s="14" t="str">
        <f>VLOOKUP($F1107,类型描述及偏移量!$C:$H,3,FALSE)</f>
        <v>离散</v>
      </c>
      <c r="O1107" s="14" t="str">
        <f>VLOOKUP($F1107,类型描述及偏移量!$C:$H,4,FALSE)</f>
        <v>On</v>
      </c>
      <c r="P1107" s="14" t="str">
        <f>VLOOKUP($F1107,类型描述及偏移量!$C:$H,5,FALSE)</f>
        <v>Yes</v>
      </c>
      <c r="Q1107" s="14" t="str">
        <f>VLOOKUP($F1107,类型描述及偏移量!$C:$H,6,FALSE)</f>
        <v>上上限报警</v>
      </c>
    </row>
    <row r="1108" hidden="1" spans="1:17">
      <c r="A1108" s="12" t="s">
        <v>125</v>
      </c>
      <c r="B1108" s="12" t="s">
        <v>79</v>
      </c>
      <c r="C1108" t="s">
        <v>69</v>
      </c>
      <c r="D1108" t="s">
        <v>64</v>
      </c>
      <c r="E1108" s="13" t="str">
        <f t="shared" si="273"/>
        <v>CHP2_M1_ActFRQ_BP_Value_var</v>
      </c>
      <c r="F1108" s="14" t="str">
        <f t="shared" si="274"/>
        <v>BP_Value_var_LoLoALM</v>
      </c>
      <c r="G1108" s="10" t="str">
        <f t="shared" si="275"/>
        <v>CHP2_M1_ActFRQ_LoLoALM</v>
      </c>
      <c r="H1108" s="10" t="str">
        <f>VLOOKUP(基本表格!E1108,起始地址定义!A:D,4,FALSE)&amp;" "&amp;Q1108</f>
        <v>2425+P9-M1 2#环式刨片机 反馈频率 下下限报警</v>
      </c>
      <c r="I1108" s="10" t="str">
        <f t="shared" si="276"/>
        <v>DB1200,X101.0</v>
      </c>
      <c r="J1108" s="13" t="str">
        <f>VLOOKUP(E1108,起始地址定义!A:D,2,FALSE)</f>
        <v>DB1200</v>
      </c>
      <c r="K1108" s="12" t="str">
        <f t="shared" si="277"/>
        <v>X101.0</v>
      </c>
      <c r="L1108" s="13">
        <f>VLOOKUP(E1108,起始地址定义!A:D,3,FALSE)</f>
        <v>100</v>
      </c>
      <c r="M1108" s="14">
        <f>VLOOKUP($F1108,类型描述及偏移量!$C:$H,2,FALSE)</f>
        <v>1</v>
      </c>
      <c r="N1108" s="14" t="str">
        <f>VLOOKUP($F1108,类型描述及偏移量!$C:$H,3,FALSE)</f>
        <v>离散</v>
      </c>
      <c r="O1108" s="14" t="str">
        <f>VLOOKUP($F1108,类型描述及偏移量!$C:$H,4,FALSE)</f>
        <v>On</v>
      </c>
      <c r="P1108" s="14" t="str">
        <f>VLOOKUP($F1108,类型描述及偏移量!$C:$H,5,FALSE)</f>
        <v>Yes</v>
      </c>
      <c r="Q1108" s="14" t="str">
        <f>VLOOKUP($F1108,类型描述及偏移量!$C:$H,6,FALSE)</f>
        <v>下下限报警</v>
      </c>
    </row>
    <row r="1109" hidden="1" spans="1:17">
      <c r="A1109" s="12" t="s">
        <v>125</v>
      </c>
      <c r="B1109" s="12" t="s">
        <v>79</v>
      </c>
      <c r="C1109" t="s">
        <v>70</v>
      </c>
      <c r="D1109" t="s">
        <v>64</v>
      </c>
      <c r="E1109" s="13" t="str">
        <f t="shared" si="273"/>
        <v>CHP2_M1_ActFRQ_BP_Value_var</v>
      </c>
      <c r="F1109" s="14" t="str">
        <f t="shared" si="274"/>
        <v>BP_Value_var_LimALM</v>
      </c>
      <c r="G1109" s="10" t="str">
        <f t="shared" si="275"/>
        <v>CHP2_M1_ActFRQ_LimALM</v>
      </c>
      <c r="H1109" s="10" t="str">
        <f>VLOOKUP(基本表格!E1109,起始地址定义!A:D,4,FALSE)&amp;" "&amp;Q1109</f>
        <v>2425+P9-M1 2#环式刨片机 反馈频率 极限报警</v>
      </c>
      <c r="I1109" s="10" t="str">
        <f t="shared" si="276"/>
        <v>DB1200,X101.1</v>
      </c>
      <c r="J1109" s="13" t="str">
        <f>VLOOKUP(E1109,起始地址定义!A:D,2,FALSE)</f>
        <v>DB1200</v>
      </c>
      <c r="K1109" s="12" t="str">
        <f t="shared" si="277"/>
        <v>X101.1</v>
      </c>
      <c r="L1109" s="13">
        <f>VLOOKUP(E1109,起始地址定义!A:D,3,FALSE)</f>
        <v>100</v>
      </c>
      <c r="M1109" s="14">
        <f>VLOOKUP($F1109,类型描述及偏移量!$C:$H,2,FALSE)</f>
        <v>1.1</v>
      </c>
      <c r="N1109" s="14" t="str">
        <f>VLOOKUP($F1109,类型描述及偏移量!$C:$H,3,FALSE)</f>
        <v>离散</v>
      </c>
      <c r="O1109" s="14" t="str">
        <f>VLOOKUP($F1109,类型描述及偏移量!$C:$H,4,FALSE)</f>
        <v>On</v>
      </c>
      <c r="P1109" s="14" t="str">
        <f>VLOOKUP($F1109,类型描述及偏移量!$C:$H,5,FALSE)</f>
        <v>Yes</v>
      </c>
      <c r="Q1109" s="14" t="str">
        <f>VLOOKUP($F1109,类型描述及偏移量!$C:$H,6,FALSE)</f>
        <v>极限报警</v>
      </c>
    </row>
    <row r="1110" hidden="1" spans="1:17">
      <c r="A1110" s="12" t="s">
        <v>125</v>
      </c>
      <c r="B1110" s="12" t="s">
        <v>79</v>
      </c>
      <c r="C1110" t="s">
        <v>71</v>
      </c>
      <c r="D1110" t="s">
        <v>64</v>
      </c>
      <c r="E1110" s="13" t="str">
        <f t="shared" si="273"/>
        <v>CHP2_M1_ActFRQ_BP_Value_var</v>
      </c>
      <c r="F1110" s="14" t="str">
        <f t="shared" si="274"/>
        <v>BP_Value_var_LostALM</v>
      </c>
      <c r="G1110" s="10" t="str">
        <f t="shared" si="275"/>
        <v>CHP2_M1_ActFRQ_LostALM</v>
      </c>
      <c r="H1110" s="10" t="str">
        <f>VLOOKUP(基本表格!E1110,起始地址定义!A:D,4,FALSE)&amp;" "&amp;Q1110</f>
        <v>2425+P9-M1 2#环式刨片机 反馈频率 传感器断线报警</v>
      </c>
      <c r="I1110" s="10" t="str">
        <f t="shared" si="276"/>
        <v>DB1200,X101.2</v>
      </c>
      <c r="J1110" s="13" t="str">
        <f>VLOOKUP(E1110,起始地址定义!A:D,2,FALSE)</f>
        <v>DB1200</v>
      </c>
      <c r="K1110" s="12" t="str">
        <f t="shared" si="277"/>
        <v>X101.2</v>
      </c>
      <c r="L1110" s="13">
        <f>VLOOKUP(E1110,起始地址定义!A:D,3,FALSE)</f>
        <v>100</v>
      </c>
      <c r="M1110" s="14">
        <f>VLOOKUP($F1110,类型描述及偏移量!$C:$H,2,FALSE)</f>
        <v>1.2</v>
      </c>
      <c r="N1110" s="14" t="str">
        <f>VLOOKUP($F1110,类型描述及偏移量!$C:$H,3,FALSE)</f>
        <v>离散</v>
      </c>
      <c r="O1110" s="14" t="str">
        <f>VLOOKUP($F1110,类型描述及偏移量!$C:$H,4,FALSE)</f>
        <v>On</v>
      </c>
      <c r="P1110" s="14" t="str">
        <f>VLOOKUP($F1110,类型描述及偏移量!$C:$H,5,FALSE)</f>
        <v>Yes</v>
      </c>
      <c r="Q1110" s="14" t="str">
        <f>VLOOKUP($F1110,类型描述及偏移量!$C:$H,6,FALSE)</f>
        <v>传感器断线报警</v>
      </c>
    </row>
    <row r="1111" hidden="1" spans="1:17">
      <c r="A1111" s="12" t="s">
        <v>125</v>
      </c>
      <c r="B1111" s="12" t="s">
        <v>79</v>
      </c>
      <c r="C1111" t="s">
        <v>72</v>
      </c>
      <c r="D1111" t="s">
        <v>64</v>
      </c>
      <c r="E1111" s="13" t="str">
        <f t="shared" si="273"/>
        <v>CHP2_M1_ActFRQ_BP_Value_var</v>
      </c>
      <c r="F1111" s="14" t="str">
        <f t="shared" si="274"/>
        <v>BP_Value_var_Code</v>
      </c>
      <c r="G1111" s="10" t="str">
        <f t="shared" si="275"/>
        <v>CHP2_M1_ActFRQ_Code</v>
      </c>
      <c r="H1111" s="10" t="str">
        <f>VLOOKUP(基本表格!E1111,起始地址定义!A:D,4,FALSE)&amp;" "&amp;Q1111</f>
        <v>2425+P9-M1 2#环式刨片机 反馈频率 实际内码</v>
      </c>
      <c r="I1111" s="10" t="str">
        <f t="shared" si="276"/>
        <v>DB1200,INT102</v>
      </c>
      <c r="J1111" s="13" t="str">
        <f>VLOOKUP(E1111,起始地址定义!A:D,2,FALSE)</f>
        <v>DB1200</v>
      </c>
      <c r="K1111" s="12" t="str">
        <f t="shared" si="277"/>
        <v>INT102</v>
      </c>
      <c r="L1111" s="13">
        <f>VLOOKUP(E1111,起始地址定义!A:D,3,FALSE)</f>
        <v>100</v>
      </c>
      <c r="M1111" s="14">
        <f>VLOOKUP($F1111,类型描述及偏移量!$C:$H,2,FALSE)</f>
        <v>2</v>
      </c>
      <c r="N1111" s="14" t="str">
        <f>VLOOKUP($F1111,类型描述及偏移量!$C:$H,3,FALSE)</f>
        <v>整型</v>
      </c>
      <c r="O1111" s="14" t="str">
        <f>VLOOKUP($F1111,类型描述及偏移量!$C:$H,4,FALSE)</f>
        <v>None</v>
      </c>
      <c r="P1111" s="14" t="str">
        <f>VLOOKUP($F1111,类型描述及偏移量!$C:$H,5,FALSE)</f>
        <v>Yes</v>
      </c>
      <c r="Q1111" s="14" t="str">
        <f>VLOOKUP($F1111,类型描述及偏移量!$C:$H,6,FALSE)</f>
        <v>实际内码</v>
      </c>
    </row>
    <row r="1112" hidden="1" spans="1:17">
      <c r="A1112" s="12" t="s">
        <v>125</v>
      </c>
      <c r="B1112" s="12" t="s">
        <v>79</v>
      </c>
      <c r="C1112" t="s">
        <v>73</v>
      </c>
      <c r="D1112" t="s">
        <v>64</v>
      </c>
      <c r="E1112" s="13" t="str">
        <f t="shared" si="273"/>
        <v>CHP2_M1_ActFRQ_BP_Value_var</v>
      </c>
      <c r="F1112" s="14" t="str">
        <f t="shared" si="274"/>
        <v>BP_Value_var_Value</v>
      </c>
      <c r="G1112" s="10" t="str">
        <f t="shared" si="275"/>
        <v>CHP2_M1_ActFRQ_Value</v>
      </c>
      <c r="H1112" s="10" t="str">
        <f>VLOOKUP(基本表格!E1112,起始地址定义!A:D,4,FALSE)&amp;" "&amp;Q1112</f>
        <v>2425+P9-M1 2#环式刨片机 反馈频率 实际值</v>
      </c>
      <c r="I1112" s="10" t="str">
        <f t="shared" si="276"/>
        <v>DB1200,REAL106</v>
      </c>
      <c r="J1112" s="13" t="str">
        <f>VLOOKUP(E1112,起始地址定义!A:D,2,FALSE)</f>
        <v>DB1200</v>
      </c>
      <c r="K1112" s="12" t="str">
        <f t="shared" si="277"/>
        <v>REAL106</v>
      </c>
      <c r="L1112" s="13">
        <f>VLOOKUP(E1112,起始地址定义!A:D,3,FALSE)</f>
        <v>100</v>
      </c>
      <c r="M1112" s="14">
        <f>VLOOKUP($F1112,类型描述及偏移量!$C:$H,2,FALSE)</f>
        <v>6</v>
      </c>
      <c r="N1112" s="14" t="str">
        <f>VLOOKUP($F1112,类型描述及偏移量!$C:$H,3,FALSE)</f>
        <v>实型</v>
      </c>
      <c r="O1112" s="14" t="str">
        <f>VLOOKUP($F1112,类型描述及偏移量!$C:$H,4,FALSE)</f>
        <v>None</v>
      </c>
      <c r="P1112" s="14" t="str">
        <f>VLOOKUP($F1112,类型描述及偏移量!$C:$H,5,FALSE)</f>
        <v>Yes</v>
      </c>
      <c r="Q1112" s="14" t="str">
        <f>VLOOKUP($F1112,类型描述及偏移量!$C:$H,6,FALSE)</f>
        <v>实际值</v>
      </c>
    </row>
    <row r="1113" hidden="1" spans="1:17">
      <c r="A1113" s="12" t="s">
        <v>125</v>
      </c>
      <c r="B1113" s="12" t="s">
        <v>79</v>
      </c>
      <c r="C1113" t="s">
        <v>74</v>
      </c>
      <c r="D1113" t="s">
        <v>64</v>
      </c>
      <c r="E1113" s="13" t="str">
        <f t="shared" si="273"/>
        <v>CHP2_M1_ActFRQ_BP_Value_var</v>
      </c>
      <c r="F1113" s="14" t="str">
        <f t="shared" si="274"/>
        <v>BP_Value_var_Range</v>
      </c>
      <c r="G1113" s="10" t="str">
        <f t="shared" si="275"/>
        <v>CHP2_M1_ActFRQ_Range</v>
      </c>
      <c r="H1113" s="10" t="str">
        <f>VLOOKUP(基本表格!E1113,起始地址定义!A:D,4,FALSE)&amp;" "&amp;Q1113</f>
        <v>2425+P9-M1 2#环式刨片机 反馈频率 量程</v>
      </c>
      <c r="I1113" s="10" t="str">
        <f t="shared" si="276"/>
        <v>DB1200,REAL110</v>
      </c>
      <c r="J1113" s="13" t="str">
        <f>VLOOKUP(E1113,起始地址定义!A:D,2,FALSE)</f>
        <v>DB1200</v>
      </c>
      <c r="K1113" s="12" t="str">
        <f t="shared" si="277"/>
        <v>REAL110</v>
      </c>
      <c r="L1113" s="13">
        <f>VLOOKUP(E1113,起始地址定义!A:D,3,FALSE)</f>
        <v>100</v>
      </c>
      <c r="M1113" s="14">
        <f>VLOOKUP($F1113,类型描述及偏移量!$C:$H,2,FALSE)</f>
        <v>10</v>
      </c>
      <c r="N1113" s="14" t="str">
        <f>VLOOKUP($F1113,类型描述及偏移量!$C:$H,3,FALSE)</f>
        <v>实型</v>
      </c>
      <c r="O1113" s="14" t="str">
        <f>VLOOKUP($F1113,类型描述及偏移量!$C:$H,4,FALSE)</f>
        <v>None</v>
      </c>
      <c r="P1113" s="14" t="str">
        <f>VLOOKUP($F1113,类型描述及偏移量!$C:$H,5,FALSE)</f>
        <v>No</v>
      </c>
      <c r="Q1113" s="14" t="str">
        <f>VLOOKUP($F1113,类型描述及偏移量!$C:$H,6,FALSE)</f>
        <v>量程</v>
      </c>
    </row>
    <row r="1114" hidden="1" spans="1:17">
      <c r="A1114" s="12" t="s">
        <v>125</v>
      </c>
      <c r="B1114" s="12" t="s">
        <v>79</v>
      </c>
      <c r="C1114" t="s">
        <v>75</v>
      </c>
      <c r="D1114" t="s">
        <v>64</v>
      </c>
      <c r="E1114" s="13" t="str">
        <f t="shared" si="273"/>
        <v>CHP2_M1_ActFRQ_BP_Value_var</v>
      </c>
      <c r="F1114" s="14" t="str">
        <f t="shared" si="274"/>
        <v>BP_Value_var_Hi</v>
      </c>
      <c r="G1114" s="10" t="str">
        <f t="shared" si="275"/>
        <v>CHP2_M1_ActFRQ_Hi</v>
      </c>
      <c r="H1114" s="10" t="str">
        <f>VLOOKUP(基本表格!E1114,起始地址定义!A:D,4,FALSE)&amp;" "&amp;Q1114</f>
        <v>2425+P9-M1 2#环式刨片机 反馈频率 上限值</v>
      </c>
      <c r="I1114" s="10" t="str">
        <f t="shared" si="276"/>
        <v>DB1200,REAL114</v>
      </c>
      <c r="J1114" s="13" t="str">
        <f>VLOOKUP(E1114,起始地址定义!A:D,2,FALSE)</f>
        <v>DB1200</v>
      </c>
      <c r="K1114" s="12" t="str">
        <f t="shared" si="277"/>
        <v>REAL114</v>
      </c>
      <c r="L1114" s="13">
        <f>VLOOKUP(E1114,起始地址定义!A:D,3,FALSE)</f>
        <v>100</v>
      </c>
      <c r="M1114" s="14">
        <f>VLOOKUP($F1114,类型描述及偏移量!$C:$H,2,FALSE)</f>
        <v>14</v>
      </c>
      <c r="N1114" s="14" t="str">
        <f>VLOOKUP($F1114,类型描述及偏移量!$C:$H,3,FALSE)</f>
        <v>实型</v>
      </c>
      <c r="O1114" s="14" t="str">
        <f>VLOOKUP($F1114,类型描述及偏移量!$C:$H,4,FALSE)</f>
        <v>None</v>
      </c>
      <c r="P1114" s="14" t="str">
        <f>VLOOKUP($F1114,类型描述及偏移量!$C:$H,5,FALSE)</f>
        <v>No</v>
      </c>
      <c r="Q1114" s="14" t="str">
        <f>VLOOKUP($F1114,类型描述及偏移量!$C:$H,6,FALSE)</f>
        <v>上限值</v>
      </c>
    </row>
    <row r="1115" hidden="1" spans="1:17">
      <c r="A1115" s="12" t="s">
        <v>125</v>
      </c>
      <c r="B1115" s="12" t="s">
        <v>79</v>
      </c>
      <c r="C1115" t="s">
        <v>76</v>
      </c>
      <c r="D1115" t="s">
        <v>64</v>
      </c>
      <c r="E1115" s="13" t="str">
        <f t="shared" si="273"/>
        <v>CHP2_M1_ActFRQ_BP_Value_var</v>
      </c>
      <c r="F1115" s="14" t="str">
        <f t="shared" si="274"/>
        <v>BP_Value_var_Lo</v>
      </c>
      <c r="G1115" s="10" t="str">
        <f t="shared" si="275"/>
        <v>CHP2_M1_ActFRQ_Lo</v>
      </c>
      <c r="H1115" s="10" t="str">
        <f>VLOOKUP(基本表格!E1115,起始地址定义!A:D,4,FALSE)&amp;" "&amp;Q1115</f>
        <v>2425+P9-M1 2#环式刨片机 反馈频率 下限值</v>
      </c>
      <c r="I1115" s="10" t="str">
        <f t="shared" si="276"/>
        <v>DB1200,REAL118</v>
      </c>
      <c r="J1115" s="13" t="str">
        <f>VLOOKUP(E1115,起始地址定义!A:D,2,FALSE)</f>
        <v>DB1200</v>
      </c>
      <c r="K1115" s="12" t="str">
        <f t="shared" si="277"/>
        <v>REAL118</v>
      </c>
      <c r="L1115" s="13">
        <f>VLOOKUP(E1115,起始地址定义!A:D,3,FALSE)</f>
        <v>100</v>
      </c>
      <c r="M1115" s="14">
        <f>VLOOKUP($F1115,类型描述及偏移量!$C:$H,2,FALSE)</f>
        <v>18</v>
      </c>
      <c r="N1115" s="14" t="str">
        <f>VLOOKUP($F1115,类型描述及偏移量!$C:$H,3,FALSE)</f>
        <v>实型</v>
      </c>
      <c r="O1115" s="14" t="str">
        <f>VLOOKUP($F1115,类型描述及偏移量!$C:$H,4,FALSE)</f>
        <v>None</v>
      </c>
      <c r="P1115" s="14" t="str">
        <f>VLOOKUP($F1115,类型描述及偏移量!$C:$H,5,FALSE)</f>
        <v>No</v>
      </c>
      <c r="Q1115" s="14" t="str">
        <f>VLOOKUP($F1115,类型描述及偏移量!$C:$H,6,FALSE)</f>
        <v>下限值</v>
      </c>
    </row>
    <row r="1116" hidden="1" spans="1:17">
      <c r="A1116" s="12" t="s">
        <v>125</v>
      </c>
      <c r="B1116" s="12" t="s">
        <v>79</v>
      </c>
      <c r="C1116" t="s">
        <v>77</v>
      </c>
      <c r="D1116" t="s">
        <v>64</v>
      </c>
      <c r="E1116" s="13" t="str">
        <f t="shared" si="273"/>
        <v>CHP2_M1_ActFRQ_BP_Value_var</v>
      </c>
      <c r="F1116" s="14" t="str">
        <f t="shared" si="274"/>
        <v>BP_Value_var_HiHi</v>
      </c>
      <c r="G1116" s="10" t="str">
        <f t="shared" si="275"/>
        <v>CHP2_M1_ActFRQ_HiHi</v>
      </c>
      <c r="H1116" s="10" t="str">
        <f>VLOOKUP(基本表格!E1116,起始地址定义!A:D,4,FALSE)&amp;" "&amp;Q1116</f>
        <v>2425+P9-M1 2#环式刨片机 反馈频率 上上限值</v>
      </c>
      <c r="I1116" s="10" t="str">
        <f t="shared" si="276"/>
        <v>DB1200,REAL122</v>
      </c>
      <c r="J1116" s="13" t="str">
        <f>VLOOKUP(E1116,起始地址定义!A:D,2,FALSE)</f>
        <v>DB1200</v>
      </c>
      <c r="K1116" s="12" t="str">
        <f t="shared" si="277"/>
        <v>REAL122</v>
      </c>
      <c r="L1116" s="13">
        <f>VLOOKUP(E1116,起始地址定义!A:D,3,FALSE)</f>
        <v>100</v>
      </c>
      <c r="M1116" s="14">
        <f>VLOOKUP($F1116,类型描述及偏移量!$C:$H,2,FALSE)</f>
        <v>22</v>
      </c>
      <c r="N1116" s="14" t="str">
        <f>VLOOKUP($F1116,类型描述及偏移量!$C:$H,3,FALSE)</f>
        <v>实型</v>
      </c>
      <c r="O1116" s="14" t="str">
        <f>VLOOKUP($F1116,类型描述及偏移量!$C:$H,4,FALSE)</f>
        <v>None</v>
      </c>
      <c r="P1116" s="14" t="str">
        <f>VLOOKUP($F1116,类型描述及偏移量!$C:$H,5,FALSE)</f>
        <v>No</v>
      </c>
      <c r="Q1116" s="14" t="str">
        <f>VLOOKUP($F1116,类型描述及偏移量!$C:$H,6,FALSE)</f>
        <v>上上限值</v>
      </c>
    </row>
    <row r="1117" hidden="1" spans="1:17">
      <c r="A1117" s="12" t="s">
        <v>125</v>
      </c>
      <c r="B1117" s="12" t="s">
        <v>79</v>
      </c>
      <c r="C1117" t="s">
        <v>78</v>
      </c>
      <c r="D1117" t="s">
        <v>64</v>
      </c>
      <c r="E1117" s="13" t="str">
        <f t="shared" si="273"/>
        <v>CHP2_M1_ActFRQ_BP_Value_var</v>
      </c>
      <c r="F1117" s="14" t="str">
        <f t="shared" si="274"/>
        <v>BP_Value_var_LoLo</v>
      </c>
      <c r="G1117" s="10" t="str">
        <f t="shared" si="275"/>
        <v>CHP2_M1_ActFRQ_LoLo</v>
      </c>
      <c r="H1117" s="10" t="str">
        <f>VLOOKUP(基本表格!E1117,起始地址定义!A:D,4,FALSE)&amp;" "&amp;Q1117</f>
        <v>2425+P9-M1 2#环式刨片机 反馈频率 下下限值</v>
      </c>
      <c r="I1117" s="10" t="str">
        <f t="shared" si="276"/>
        <v>DB1200,REAL126</v>
      </c>
      <c r="J1117" s="13" t="str">
        <f>VLOOKUP(E1117,起始地址定义!A:D,2,FALSE)</f>
        <v>DB1200</v>
      </c>
      <c r="K1117" s="12" t="str">
        <f t="shared" si="277"/>
        <v>REAL126</v>
      </c>
      <c r="L1117" s="13">
        <f>VLOOKUP(E1117,起始地址定义!A:D,3,FALSE)</f>
        <v>100</v>
      </c>
      <c r="M1117" s="14">
        <f>VLOOKUP($F1117,类型描述及偏移量!$C:$H,2,FALSE)</f>
        <v>26</v>
      </c>
      <c r="N1117" s="14" t="str">
        <f>VLOOKUP($F1117,类型描述及偏移量!$C:$H,3,FALSE)</f>
        <v>实型</v>
      </c>
      <c r="O1117" s="14" t="str">
        <f>VLOOKUP($F1117,类型描述及偏移量!$C:$H,4,FALSE)</f>
        <v>None</v>
      </c>
      <c r="P1117" s="14" t="str">
        <f>VLOOKUP($F1117,类型描述及偏移量!$C:$H,5,FALSE)</f>
        <v>No</v>
      </c>
      <c r="Q1117" s="14" t="str">
        <f>VLOOKUP($F1117,类型描述及偏移量!$C:$H,6,FALSE)</f>
        <v>下下限值</v>
      </c>
    </row>
    <row r="1118" hidden="1" spans="1:17">
      <c r="A1118" s="12" t="s">
        <v>125</v>
      </c>
      <c r="B1118" s="12" t="s">
        <v>80</v>
      </c>
      <c r="C1118" t="s">
        <v>81</v>
      </c>
      <c r="D1118" t="s">
        <v>82</v>
      </c>
      <c r="E1118" s="13" t="str">
        <f t="shared" si="273"/>
        <v>CHP2_M1_Comm_BP_G120_var</v>
      </c>
      <c r="F1118" s="14" t="str">
        <f t="shared" si="274"/>
        <v>BP_G120_var_REL</v>
      </c>
      <c r="G1118" s="10" t="str">
        <f t="shared" si="275"/>
        <v>CHP2_M1_Comm_REL</v>
      </c>
      <c r="H1118" s="10" t="str">
        <f>VLOOKUP(基本表格!E1118,起始地址定义!A:D,4,FALSE)&amp;" "&amp;Q1118</f>
        <v>2425+P9-M1 2#环式刨片机 变频器通讯 备妥（不能与正转信号使用同一个）</v>
      </c>
      <c r="I1118" s="10" t="str">
        <f t="shared" si="276"/>
        <v>DB1200,X150.0</v>
      </c>
      <c r="J1118" s="13" t="str">
        <f>VLOOKUP(E1118,起始地址定义!A:D,2,FALSE)</f>
        <v>DB1200</v>
      </c>
      <c r="K1118" s="12" t="str">
        <f t="shared" si="277"/>
        <v>X150.0</v>
      </c>
      <c r="L1118" s="13">
        <f>VLOOKUP(E1118,起始地址定义!A:D,3,FALSE)</f>
        <v>150</v>
      </c>
      <c r="M1118" s="14">
        <f>VLOOKUP($F1118,类型描述及偏移量!$C:$H,2,FALSE)</f>
        <v>0</v>
      </c>
      <c r="N1118" s="14" t="str">
        <f>VLOOKUP($F1118,类型描述及偏移量!$C:$H,3,FALSE)</f>
        <v>离散</v>
      </c>
      <c r="O1118" s="14" t="str">
        <f>VLOOKUP($F1118,类型描述及偏移量!$C:$H,4,FALSE)</f>
        <v>None</v>
      </c>
      <c r="P1118" s="14" t="str">
        <f>VLOOKUP($F1118,类型描述及偏移量!$C:$H,5,FALSE)</f>
        <v>Yes</v>
      </c>
      <c r="Q1118" s="14" t="str">
        <f>VLOOKUP($F1118,类型描述及偏移量!$C:$H,6,FALSE)</f>
        <v>备妥（不能与正转信号使用同一个）</v>
      </c>
    </row>
    <row r="1119" hidden="1" spans="1:17">
      <c r="A1119" s="12" t="s">
        <v>125</v>
      </c>
      <c r="B1119" s="12" t="s">
        <v>80</v>
      </c>
      <c r="C1119" t="s">
        <v>83</v>
      </c>
      <c r="D1119" t="s">
        <v>82</v>
      </c>
      <c r="E1119" s="13" t="str">
        <f t="shared" si="273"/>
        <v>CHP2_M1_Comm_BP_G120_var</v>
      </c>
      <c r="F1119" s="14" t="str">
        <f t="shared" si="274"/>
        <v>BP_G120_var_FWD</v>
      </c>
      <c r="G1119" s="10" t="str">
        <f t="shared" si="275"/>
        <v>CHP2_M1_Comm_FWD</v>
      </c>
      <c r="H1119" s="10" t="str">
        <f>VLOOKUP(基本表格!E1119,起始地址定义!A:D,4,FALSE)&amp;" "&amp;Q1119</f>
        <v>2425+P9-M1 2#环式刨片机 变频器通讯 正转</v>
      </c>
      <c r="I1119" s="10" t="str">
        <f t="shared" si="276"/>
        <v>DB1200,X150.1</v>
      </c>
      <c r="J1119" s="13" t="str">
        <f>VLOOKUP(E1119,起始地址定义!A:D,2,FALSE)</f>
        <v>DB1200</v>
      </c>
      <c r="K1119" s="12" t="str">
        <f t="shared" si="277"/>
        <v>X150.1</v>
      </c>
      <c r="L1119" s="13">
        <f>VLOOKUP(E1119,起始地址定义!A:D,3,FALSE)</f>
        <v>150</v>
      </c>
      <c r="M1119" s="14">
        <f>VLOOKUP($F1119,类型描述及偏移量!$C:$H,2,FALSE)</f>
        <v>0.0999999999999943</v>
      </c>
      <c r="N1119" s="14" t="str">
        <f>VLOOKUP($F1119,类型描述及偏移量!$C:$H,3,FALSE)</f>
        <v>离散</v>
      </c>
      <c r="O1119" s="14" t="str">
        <f>VLOOKUP($F1119,类型描述及偏移量!$C:$H,4,FALSE)</f>
        <v>None</v>
      </c>
      <c r="P1119" s="14" t="str">
        <f>VLOOKUP($F1119,类型描述及偏移量!$C:$H,5,FALSE)</f>
        <v>Yes</v>
      </c>
      <c r="Q1119" s="14" t="str">
        <f>VLOOKUP($F1119,类型描述及偏移量!$C:$H,6,FALSE)</f>
        <v>正转</v>
      </c>
    </row>
    <row r="1120" hidden="1" spans="1:17">
      <c r="A1120" s="12" t="s">
        <v>125</v>
      </c>
      <c r="B1120" s="12" t="s">
        <v>80</v>
      </c>
      <c r="C1120" t="s">
        <v>84</v>
      </c>
      <c r="D1120" t="s">
        <v>82</v>
      </c>
      <c r="E1120" s="13" t="str">
        <f t="shared" si="273"/>
        <v>CHP2_M1_Comm_BP_G120_var</v>
      </c>
      <c r="F1120" s="14" t="str">
        <f t="shared" si="274"/>
        <v>BP_G120_var_REV</v>
      </c>
      <c r="G1120" s="10" t="str">
        <f t="shared" si="275"/>
        <v>CHP2_M1_Comm_REV</v>
      </c>
      <c r="H1120" s="10" t="str">
        <f>VLOOKUP(基本表格!E1120,起始地址定义!A:D,4,FALSE)&amp;" "&amp;Q1120</f>
        <v>2425+P9-M1 2#环式刨片机 变频器通讯 反转</v>
      </c>
      <c r="I1120" s="10" t="str">
        <f t="shared" si="276"/>
        <v>DB1200,X150.2</v>
      </c>
      <c r="J1120" s="13" t="str">
        <f>VLOOKUP(E1120,起始地址定义!A:D,2,FALSE)</f>
        <v>DB1200</v>
      </c>
      <c r="K1120" s="12" t="str">
        <f t="shared" si="277"/>
        <v>X150.2</v>
      </c>
      <c r="L1120" s="13">
        <f>VLOOKUP(E1120,起始地址定义!A:D,3,FALSE)</f>
        <v>150</v>
      </c>
      <c r="M1120" s="14">
        <f>VLOOKUP($F1120,类型描述及偏移量!$C:$H,2,FALSE)</f>
        <v>0.199999999999989</v>
      </c>
      <c r="N1120" s="14" t="str">
        <f>VLOOKUP($F1120,类型描述及偏移量!$C:$H,3,FALSE)</f>
        <v>离散</v>
      </c>
      <c r="O1120" s="14" t="str">
        <f>VLOOKUP($F1120,类型描述及偏移量!$C:$H,4,FALSE)</f>
        <v>None</v>
      </c>
      <c r="P1120" s="14" t="str">
        <f>VLOOKUP($F1120,类型描述及偏移量!$C:$H,5,FALSE)</f>
        <v>Yes</v>
      </c>
      <c r="Q1120" s="14" t="str">
        <f>VLOOKUP($F1120,类型描述及偏移量!$C:$H,6,FALSE)</f>
        <v>反转</v>
      </c>
    </row>
    <row r="1121" hidden="1" spans="1:17">
      <c r="A1121" s="12" t="s">
        <v>125</v>
      </c>
      <c r="B1121" s="12" t="s">
        <v>80</v>
      </c>
      <c r="C1121" t="s">
        <v>85</v>
      </c>
      <c r="D1121" t="s">
        <v>82</v>
      </c>
      <c r="E1121" s="13" t="str">
        <f t="shared" si="273"/>
        <v>CHP2_M1_Comm_BP_G120_var</v>
      </c>
      <c r="F1121" s="14" t="str">
        <f t="shared" si="274"/>
        <v>BP_G120_var_Reset</v>
      </c>
      <c r="G1121" s="10" t="str">
        <f t="shared" si="275"/>
        <v>CHP2_M1_Comm_Reset</v>
      </c>
      <c r="H1121" s="10" t="str">
        <f>VLOOKUP(基本表格!E1121,起始地址定义!A:D,4,FALSE)&amp;" "&amp;Q1121</f>
        <v>2425+P9-M1 2#环式刨片机 变频器通讯 故障复位</v>
      </c>
      <c r="I1121" s="10" t="str">
        <f t="shared" si="276"/>
        <v>DB1200,X150.3</v>
      </c>
      <c r="J1121" s="13" t="str">
        <f>VLOOKUP(E1121,起始地址定义!A:D,2,FALSE)</f>
        <v>DB1200</v>
      </c>
      <c r="K1121" s="12" t="str">
        <f t="shared" si="277"/>
        <v>X150.3</v>
      </c>
      <c r="L1121" s="13">
        <f>VLOOKUP(E1121,起始地址定义!A:D,3,FALSE)</f>
        <v>150</v>
      </c>
      <c r="M1121" s="14">
        <f>VLOOKUP($F1121,类型描述及偏移量!$C:$H,2,FALSE)</f>
        <v>0.300000000000011</v>
      </c>
      <c r="N1121" s="14" t="str">
        <f>VLOOKUP($F1121,类型描述及偏移量!$C:$H,3,FALSE)</f>
        <v>离散</v>
      </c>
      <c r="O1121" s="14" t="str">
        <f>VLOOKUP($F1121,类型描述及偏移量!$C:$H,4,FALSE)</f>
        <v>None</v>
      </c>
      <c r="P1121" s="14" t="str">
        <f>VLOOKUP($F1121,类型描述及偏移量!$C:$H,5,FALSE)</f>
        <v>No</v>
      </c>
      <c r="Q1121" s="14" t="str">
        <f>VLOOKUP($F1121,类型描述及偏移量!$C:$H,6,FALSE)</f>
        <v>故障复位</v>
      </c>
    </row>
    <row r="1122" hidden="1" spans="1:17">
      <c r="A1122" s="12" t="s">
        <v>125</v>
      </c>
      <c r="B1122" s="12" t="s">
        <v>80</v>
      </c>
      <c r="C1122" t="s">
        <v>86</v>
      </c>
      <c r="D1122" t="s">
        <v>82</v>
      </c>
      <c r="E1122" s="13" t="str">
        <f t="shared" si="273"/>
        <v>CHP2_M1_Comm_BP_G120_var</v>
      </c>
      <c r="F1122" s="14" t="str">
        <f t="shared" si="274"/>
        <v>BP_G120_var_IRL</v>
      </c>
      <c r="G1122" s="10" t="str">
        <f t="shared" si="275"/>
        <v>CHP2_M1_Comm_IRL</v>
      </c>
      <c r="H1122" s="10" t="str">
        <f>VLOOKUP(基本表格!E1122,起始地址定义!A:D,4,FALSE)&amp;" "&amp;Q1122</f>
        <v>2425+P9-M1 2#环式刨片机 变频器通讯 备妥反馈</v>
      </c>
      <c r="I1122" s="10" t="str">
        <f t="shared" si="276"/>
        <v>DB1200,X150.4</v>
      </c>
      <c r="J1122" s="13" t="str">
        <f>VLOOKUP(E1122,起始地址定义!A:D,2,FALSE)</f>
        <v>DB1200</v>
      </c>
      <c r="K1122" s="12" t="str">
        <f t="shared" si="277"/>
        <v>X150.4</v>
      </c>
      <c r="L1122" s="13">
        <f>VLOOKUP(E1122,起始地址定义!A:D,3,FALSE)</f>
        <v>150</v>
      </c>
      <c r="M1122" s="14">
        <f>VLOOKUP($F1122,类型描述及偏移量!$C:$H,2,FALSE)</f>
        <v>0.400000000000006</v>
      </c>
      <c r="N1122" s="14" t="str">
        <f>VLOOKUP($F1122,类型描述及偏移量!$C:$H,3,FALSE)</f>
        <v>离散</v>
      </c>
      <c r="O1122" s="14" t="str">
        <f>VLOOKUP($F1122,类型描述及偏移量!$C:$H,4,FALSE)</f>
        <v>None</v>
      </c>
      <c r="P1122" s="14" t="str">
        <f>VLOOKUP($F1122,类型描述及偏移量!$C:$H,5,FALSE)</f>
        <v>Yes</v>
      </c>
      <c r="Q1122" s="14" t="str">
        <f>VLOOKUP($F1122,类型描述及偏移量!$C:$H,6,FALSE)</f>
        <v>备妥反馈</v>
      </c>
    </row>
    <row r="1123" hidden="1" spans="1:17">
      <c r="A1123" s="12" t="s">
        <v>125</v>
      </c>
      <c r="B1123" s="12" t="s">
        <v>80</v>
      </c>
      <c r="C1123" t="s">
        <v>87</v>
      </c>
      <c r="D1123" t="s">
        <v>82</v>
      </c>
      <c r="E1123" s="13" t="str">
        <f t="shared" si="273"/>
        <v>CHP2_M1_Comm_BP_G120_var</v>
      </c>
      <c r="F1123" s="14" t="str">
        <f t="shared" si="274"/>
        <v>BP_G120_var_IFW</v>
      </c>
      <c r="G1123" s="10" t="str">
        <f t="shared" si="275"/>
        <v>CHP2_M1_Comm_IFW</v>
      </c>
      <c r="H1123" s="10" t="str">
        <f>VLOOKUP(基本表格!E1123,起始地址定义!A:D,4,FALSE)&amp;" "&amp;Q1123</f>
        <v>2425+P9-M1 2#环式刨片机 变频器通讯 正转反馈</v>
      </c>
      <c r="I1123" s="10" t="str">
        <f t="shared" si="276"/>
        <v>DB1200,X150.5</v>
      </c>
      <c r="J1123" s="13" t="str">
        <f>VLOOKUP(E1123,起始地址定义!A:D,2,FALSE)</f>
        <v>DB1200</v>
      </c>
      <c r="K1123" s="12" t="str">
        <f t="shared" si="277"/>
        <v>X150.5</v>
      </c>
      <c r="L1123" s="13">
        <f>VLOOKUP(E1123,起始地址定义!A:D,3,FALSE)</f>
        <v>150</v>
      </c>
      <c r="M1123" s="14">
        <f>VLOOKUP($F1123,类型描述及偏移量!$C:$H,2,FALSE)</f>
        <v>0.5</v>
      </c>
      <c r="N1123" s="14" t="str">
        <f>VLOOKUP($F1123,类型描述及偏移量!$C:$H,3,FALSE)</f>
        <v>离散</v>
      </c>
      <c r="O1123" s="14" t="str">
        <f>VLOOKUP($F1123,类型描述及偏移量!$C:$H,4,FALSE)</f>
        <v>None</v>
      </c>
      <c r="P1123" s="14" t="str">
        <f>VLOOKUP($F1123,类型描述及偏移量!$C:$H,5,FALSE)</f>
        <v>Yes</v>
      </c>
      <c r="Q1123" s="14" t="str">
        <f>VLOOKUP($F1123,类型描述及偏移量!$C:$H,6,FALSE)</f>
        <v>正转反馈</v>
      </c>
    </row>
    <row r="1124" hidden="1" spans="1:17">
      <c r="A1124" s="12" t="s">
        <v>125</v>
      </c>
      <c r="B1124" s="12" t="s">
        <v>80</v>
      </c>
      <c r="C1124" t="s">
        <v>88</v>
      </c>
      <c r="D1124" t="s">
        <v>82</v>
      </c>
      <c r="E1124" s="13" t="str">
        <f t="shared" si="273"/>
        <v>CHP2_M1_Comm_BP_G120_var</v>
      </c>
      <c r="F1124" s="14" t="str">
        <f t="shared" si="274"/>
        <v>BP_G120_var_IRV</v>
      </c>
      <c r="G1124" s="10" t="str">
        <f t="shared" si="275"/>
        <v>CHP2_M1_Comm_IRV</v>
      </c>
      <c r="H1124" s="10" t="str">
        <f>VLOOKUP(基本表格!E1124,起始地址定义!A:D,4,FALSE)&amp;" "&amp;Q1124</f>
        <v>2425+P9-M1 2#环式刨片机 变频器通讯 反转反馈</v>
      </c>
      <c r="I1124" s="10" t="str">
        <f t="shared" si="276"/>
        <v>DB1200,X150.6</v>
      </c>
      <c r="J1124" s="13" t="str">
        <f>VLOOKUP(E1124,起始地址定义!A:D,2,FALSE)</f>
        <v>DB1200</v>
      </c>
      <c r="K1124" s="12" t="str">
        <f t="shared" si="277"/>
        <v>X150.6</v>
      </c>
      <c r="L1124" s="13">
        <f>VLOOKUP(E1124,起始地址定义!A:D,3,FALSE)</f>
        <v>150</v>
      </c>
      <c r="M1124" s="14">
        <f>VLOOKUP($F1124,类型描述及偏移量!$C:$H,2,FALSE)</f>
        <v>0.599999999999994</v>
      </c>
      <c r="N1124" s="14" t="str">
        <f>VLOOKUP($F1124,类型描述及偏移量!$C:$H,3,FALSE)</f>
        <v>离散</v>
      </c>
      <c r="O1124" s="14" t="str">
        <f>VLOOKUP($F1124,类型描述及偏移量!$C:$H,4,FALSE)</f>
        <v>None</v>
      </c>
      <c r="P1124" s="14" t="str">
        <f>VLOOKUP($F1124,类型描述及偏移量!$C:$H,5,FALSE)</f>
        <v>Yes</v>
      </c>
      <c r="Q1124" s="14" t="str">
        <f>VLOOKUP($F1124,类型描述及偏移量!$C:$H,6,FALSE)</f>
        <v>反转反馈</v>
      </c>
    </row>
    <row r="1125" hidden="1" spans="1:17">
      <c r="A1125" s="12" t="s">
        <v>125</v>
      </c>
      <c r="B1125" s="12" t="s">
        <v>80</v>
      </c>
      <c r="C1125" t="s">
        <v>89</v>
      </c>
      <c r="D1125" t="s">
        <v>82</v>
      </c>
      <c r="E1125" s="13" t="str">
        <f t="shared" si="273"/>
        <v>CHP2_M1_Comm_BP_G120_var</v>
      </c>
      <c r="F1125" s="14" t="str">
        <f t="shared" si="274"/>
        <v>BP_G120_var_ALARM</v>
      </c>
      <c r="G1125" s="10" t="str">
        <f t="shared" si="275"/>
        <v>CHP2_M1_Comm_ALARM</v>
      </c>
      <c r="H1125" s="10" t="str">
        <f>VLOOKUP(基本表格!E1125,起始地址定义!A:D,4,FALSE)&amp;" "&amp;Q1125</f>
        <v>2425+P9-M1 2#环式刨片机 变频器通讯 变频器备用</v>
      </c>
      <c r="I1125" s="10" t="str">
        <f t="shared" si="276"/>
        <v>DB1200,X150.7</v>
      </c>
      <c r="J1125" s="13" t="str">
        <f>VLOOKUP(E1125,起始地址定义!A:D,2,FALSE)</f>
        <v>DB1200</v>
      </c>
      <c r="K1125" s="12" t="str">
        <f t="shared" si="277"/>
        <v>X150.7</v>
      </c>
      <c r="L1125" s="13">
        <f>VLOOKUP(E1125,起始地址定义!A:D,3,FALSE)</f>
        <v>150</v>
      </c>
      <c r="M1125" s="14">
        <f>VLOOKUP($F1125,类型描述及偏移量!$C:$H,2,FALSE)</f>
        <v>0.699999999999989</v>
      </c>
      <c r="N1125" s="14" t="str">
        <f>VLOOKUP($F1125,类型描述及偏移量!$C:$H,3,FALSE)</f>
        <v>离散</v>
      </c>
      <c r="O1125" s="14" t="str">
        <f>VLOOKUP($F1125,类型描述及偏移量!$C:$H,4,FALSE)</f>
        <v>None</v>
      </c>
      <c r="P1125" s="14" t="str">
        <f>VLOOKUP($F1125,类型描述及偏移量!$C:$H,5,FALSE)</f>
        <v>Yes</v>
      </c>
      <c r="Q1125" s="14" t="str">
        <f>VLOOKUP($F1125,类型描述及偏移量!$C:$H,6,FALSE)</f>
        <v>变频器备用</v>
      </c>
    </row>
    <row r="1126" hidden="1" spans="1:17">
      <c r="A1126" s="12" t="s">
        <v>125</v>
      </c>
      <c r="B1126" s="12" t="s">
        <v>80</v>
      </c>
      <c r="C1126" t="s">
        <v>90</v>
      </c>
      <c r="D1126" t="s">
        <v>82</v>
      </c>
      <c r="E1126" s="13" t="str">
        <f t="shared" si="273"/>
        <v>CHP2_M1_Comm_BP_G120_var</v>
      </c>
      <c r="F1126" s="14" t="str">
        <f t="shared" si="274"/>
        <v>BP_G120_var_Fault</v>
      </c>
      <c r="G1126" s="10" t="str">
        <f t="shared" si="275"/>
        <v>CHP2_M1_Comm_Fault</v>
      </c>
      <c r="H1126" s="10" t="str">
        <f>VLOOKUP(基本表格!E1126,起始地址定义!A:D,4,FALSE)&amp;" "&amp;Q1126</f>
        <v>2425+P9-M1 2#环式刨片机 变频器通讯 变频器报警</v>
      </c>
      <c r="I1126" s="10" t="str">
        <f t="shared" si="276"/>
        <v>DB1200,X151.0</v>
      </c>
      <c r="J1126" s="13" t="str">
        <f>VLOOKUP(E1126,起始地址定义!A:D,2,FALSE)</f>
        <v>DB1200</v>
      </c>
      <c r="K1126" s="12" t="str">
        <f t="shared" si="277"/>
        <v>X151.0</v>
      </c>
      <c r="L1126" s="13">
        <f>VLOOKUP(E1126,起始地址定义!A:D,3,FALSE)</f>
        <v>150</v>
      </c>
      <c r="M1126" s="14">
        <f>VLOOKUP($F1126,类型描述及偏移量!$C:$H,2,FALSE)</f>
        <v>1</v>
      </c>
      <c r="N1126" s="14" t="str">
        <f>VLOOKUP($F1126,类型描述及偏移量!$C:$H,3,FALSE)</f>
        <v>离散</v>
      </c>
      <c r="O1126" s="14" t="str">
        <f>VLOOKUP($F1126,类型描述及偏移量!$C:$H,4,FALSE)</f>
        <v>On</v>
      </c>
      <c r="P1126" s="14" t="str">
        <f>VLOOKUP($F1126,类型描述及偏移量!$C:$H,5,FALSE)</f>
        <v>Yes</v>
      </c>
      <c r="Q1126" s="14" t="str">
        <f>VLOOKUP($F1126,类型描述及偏移量!$C:$H,6,FALSE)</f>
        <v>变频器报警</v>
      </c>
    </row>
    <row r="1127" hidden="1" spans="1:17">
      <c r="A1127" s="12" t="s">
        <v>125</v>
      </c>
      <c r="B1127" s="12" t="s">
        <v>80</v>
      </c>
      <c r="C1127" t="s">
        <v>91</v>
      </c>
      <c r="D1127" t="s">
        <v>82</v>
      </c>
      <c r="E1127" s="13" t="str">
        <f t="shared" si="273"/>
        <v>CHP2_M1_Comm_BP_G120_var</v>
      </c>
      <c r="F1127" s="14" t="str">
        <f t="shared" si="274"/>
        <v>BP_G120_var_Warn_Code</v>
      </c>
      <c r="G1127" s="10" t="str">
        <f t="shared" si="275"/>
        <v>CHP2_M1_Comm_Warn_Code</v>
      </c>
      <c r="H1127" s="10" t="str">
        <f>VLOOKUP(基本表格!E1127,起始地址定义!A:D,4,FALSE)&amp;" "&amp;Q1127</f>
        <v>2425+P9-M1 2#环式刨片机 变频器通讯 警告</v>
      </c>
      <c r="I1127" s="10" t="str">
        <f t="shared" si="276"/>
        <v>DB1200,INT152</v>
      </c>
      <c r="J1127" s="13" t="str">
        <f>VLOOKUP(E1127,起始地址定义!A:D,2,FALSE)</f>
        <v>DB1200</v>
      </c>
      <c r="K1127" s="12" t="str">
        <f t="shared" si="277"/>
        <v>INT152</v>
      </c>
      <c r="L1127" s="13">
        <f>VLOOKUP(E1127,起始地址定义!A:D,3,FALSE)</f>
        <v>150</v>
      </c>
      <c r="M1127" s="14">
        <f>VLOOKUP($F1127,类型描述及偏移量!$C:$H,2,FALSE)</f>
        <v>2</v>
      </c>
      <c r="N1127" s="14" t="str">
        <f>VLOOKUP($F1127,类型描述及偏移量!$C:$H,3,FALSE)</f>
        <v>整型</v>
      </c>
      <c r="O1127" s="14" t="str">
        <f>VLOOKUP($F1127,类型描述及偏移量!$C:$H,4,FALSE)</f>
        <v>None</v>
      </c>
      <c r="P1127" s="14" t="str">
        <f>VLOOKUP($F1127,类型描述及偏移量!$C:$H,5,FALSE)</f>
        <v>Yes</v>
      </c>
      <c r="Q1127" s="14" t="str">
        <f>VLOOKUP($F1127,类型描述及偏移量!$C:$H,6,FALSE)</f>
        <v>警告</v>
      </c>
    </row>
    <row r="1128" hidden="1" spans="1:17">
      <c r="A1128" s="12" t="s">
        <v>125</v>
      </c>
      <c r="B1128" s="12" t="s">
        <v>80</v>
      </c>
      <c r="C1128" t="s">
        <v>92</v>
      </c>
      <c r="D1128" t="s">
        <v>82</v>
      </c>
      <c r="E1128" s="13" t="str">
        <f t="shared" si="273"/>
        <v>CHP2_M1_Comm_BP_G120_var</v>
      </c>
      <c r="F1128" s="14" t="str">
        <f t="shared" si="274"/>
        <v>BP_G120_var_Fault_Code</v>
      </c>
      <c r="G1128" s="10" t="str">
        <f t="shared" si="275"/>
        <v>CHP2_M1_Comm_Fault_Code</v>
      </c>
      <c r="H1128" s="10" t="str">
        <f>VLOOKUP(基本表格!E1128,起始地址定义!A:D,4,FALSE)&amp;" "&amp;Q1128</f>
        <v>2425+P9-M1 2#环式刨片机 变频器通讯 报警代码</v>
      </c>
      <c r="I1128" s="10" t="str">
        <f t="shared" si="276"/>
        <v>DB1200,INT154</v>
      </c>
      <c r="J1128" s="13" t="str">
        <f>VLOOKUP(E1128,起始地址定义!A:D,2,FALSE)</f>
        <v>DB1200</v>
      </c>
      <c r="K1128" s="12" t="str">
        <f t="shared" si="277"/>
        <v>INT154</v>
      </c>
      <c r="L1128" s="13">
        <f>VLOOKUP(E1128,起始地址定义!A:D,3,FALSE)</f>
        <v>150</v>
      </c>
      <c r="M1128" s="14">
        <f>VLOOKUP($F1128,类型描述及偏移量!$C:$H,2,FALSE)</f>
        <v>4</v>
      </c>
      <c r="N1128" s="14" t="str">
        <f>VLOOKUP($F1128,类型描述及偏移量!$C:$H,3,FALSE)</f>
        <v>整型</v>
      </c>
      <c r="O1128" s="14" t="str">
        <f>VLOOKUP($F1128,类型描述及偏移量!$C:$H,4,FALSE)</f>
        <v>None</v>
      </c>
      <c r="P1128" s="14" t="str">
        <f>VLOOKUP($F1128,类型描述及偏移量!$C:$H,5,FALSE)</f>
        <v>Yes</v>
      </c>
      <c r="Q1128" s="14" t="str">
        <f>VLOOKUP($F1128,类型描述及偏移量!$C:$H,6,FALSE)</f>
        <v>报警代码</v>
      </c>
    </row>
    <row r="1129" hidden="1" spans="1:17">
      <c r="A1129" s="12" t="s">
        <v>125</v>
      </c>
      <c r="B1129" s="12" t="s">
        <v>80</v>
      </c>
      <c r="C1129" t="s">
        <v>93</v>
      </c>
      <c r="D1129" t="s">
        <v>82</v>
      </c>
      <c r="E1129" s="13" t="str">
        <f t="shared" si="273"/>
        <v>CHP2_M1_Comm_BP_G120_var</v>
      </c>
      <c r="F1129" s="14" t="str">
        <f t="shared" si="274"/>
        <v>BP_G120_var_AV_Speed</v>
      </c>
      <c r="G1129" s="10" t="str">
        <f t="shared" si="275"/>
        <v>CHP2_M1_Comm_AV_Speed</v>
      </c>
      <c r="H1129" s="10" t="str">
        <f>VLOOKUP(基本表格!E1129,起始地址定义!A:D,4,FALSE)&amp;" "&amp;Q1129</f>
        <v>2425+P9-M1 2#环式刨片机 变频器通讯 实际运行反馈速度</v>
      </c>
      <c r="I1129" s="10" t="str">
        <f t="shared" si="276"/>
        <v>DB1200,REAL156</v>
      </c>
      <c r="J1129" s="13" t="str">
        <f>VLOOKUP(E1129,起始地址定义!A:D,2,FALSE)</f>
        <v>DB1200</v>
      </c>
      <c r="K1129" s="12" t="str">
        <f t="shared" si="277"/>
        <v>REAL156</v>
      </c>
      <c r="L1129" s="13">
        <f>VLOOKUP(E1129,起始地址定义!A:D,3,FALSE)</f>
        <v>150</v>
      </c>
      <c r="M1129" s="14">
        <f>VLOOKUP($F1129,类型描述及偏移量!$C:$H,2,FALSE)</f>
        <v>6</v>
      </c>
      <c r="N1129" s="14" t="str">
        <f>VLOOKUP($F1129,类型描述及偏移量!$C:$H,3,FALSE)</f>
        <v>实型</v>
      </c>
      <c r="O1129" s="14" t="str">
        <f>VLOOKUP($F1129,类型描述及偏移量!$C:$H,4,FALSE)</f>
        <v>None</v>
      </c>
      <c r="P1129" s="14" t="str">
        <f>VLOOKUP($F1129,类型描述及偏移量!$C:$H,5,FALSE)</f>
        <v>Yes</v>
      </c>
      <c r="Q1129" s="14" t="str">
        <f>VLOOKUP($F1129,类型描述及偏移量!$C:$H,6,FALSE)</f>
        <v>实际运行反馈速度</v>
      </c>
    </row>
    <row r="1130" hidden="1" spans="1:17">
      <c r="A1130" s="12" t="s">
        <v>125</v>
      </c>
      <c r="B1130" s="12" t="s">
        <v>80</v>
      </c>
      <c r="C1130" t="s">
        <v>94</v>
      </c>
      <c r="D1130" t="s">
        <v>82</v>
      </c>
      <c r="E1130" s="13" t="str">
        <f t="shared" si="273"/>
        <v>CHP2_M1_Comm_BP_G120_var</v>
      </c>
      <c r="F1130" s="14" t="str">
        <f t="shared" si="274"/>
        <v>BP_G120_var_AV_Current</v>
      </c>
      <c r="G1130" s="10" t="str">
        <f t="shared" si="275"/>
        <v>CHP2_M1_Comm_AV_Current</v>
      </c>
      <c r="H1130" s="10" t="str">
        <f>VLOOKUP(基本表格!E1130,起始地址定义!A:D,4,FALSE)&amp;" "&amp;Q1130</f>
        <v>2425+P9-M1 2#环式刨片机 变频器通讯 实际运行反馈电流</v>
      </c>
      <c r="I1130" s="10" t="str">
        <f t="shared" si="276"/>
        <v>DB1200,REAL160</v>
      </c>
      <c r="J1130" s="13" t="str">
        <f>VLOOKUP(E1130,起始地址定义!A:D,2,FALSE)</f>
        <v>DB1200</v>
      </c>
      <c r="K1130" s="12" t="str">
        <f t="shared" si="277"/>
        <v>REAL160</v>
      </c>
      <c r="L1130" s="13">
        <f>VLOOKUP(E1130,起始地址定义!A:D,3,FALSE)</f>
        <v>150</v>
      </c>
      <c r="M1130" s="14">
        <f>VLOOKUP($F1130,类型描述及偏移量!$C:$H,2,FALSE)</f>
        <v>10</v>
      </c>
      <c r="N1130" s="14" t="str">
        <f>VLOOKUP($F1130,类型描述及偏移量!$C:$H,3,FALSE)</f>
        <v>实型</v>
      </c>
      <c r="O1130" s="14" t="str">
        <f>VLOOKUP($F1130,类型描述及偏移量!$C:$H,4,FALSE)</f>
        <v>None</v>
      </c>
      <c r="P1130" s="14" t="str">
        <f>VLOOKUP($F1130,类型描述及偏移量!$C:$H,5,FALSE)</f>
        <v>Yes</v>
      </c>
      <c r="Q1130" s="14" t="str">
        <f>VLOOKUP($F1130,类型描述及偏移量!$C:$H,6,FALSE)</f>
        <v>实际运行反馈电流</v>
      </c>
    </row>
    <row r="1131" hidden="1" spans="1:17">
      <c r="A1131" s="12" t="s">
        <v>125</v>
      </c>
      <c r="B1131" s="12" t="s">
        <v>80</v>
      </c>
      <c r="C1131" t="s">
        <v>95</v>
      </c>
      <c r="D1131" t="s">
        <v>82</v>
      </c>
      <c r="E1131" s="13" t="str">
        <f t="shared" si="273"/>
        <v>CHP2_M1_Comm_BP_G120_var</v>
      </c>
      <c r="F1131" s="14" t="str">
        <f t="shared" si="274"/>
        <v>BP_G120_var_Torque</v>
      </c>
      <c r="G1131" s="10" t="str">
        <f t="shared" si="275"/>
        <v>CHP2_M1_Comm_Torque</v>
      </c>
      <c r="H1131" s="10" t="str">
        <f>VLOOKUP(基本表格!E1131,起始地址定义!A:D,4,FALSE)&amp;" "&amp;Q1131</f>
        <v>2425+P9-M1 2#环式刨片机 变频器通讯 转矩百分比</v>
      </c>
      <c r="I1131" s="10" t="str">
        <f t="shared" si="276"/>
        <v>DB1200,REAL164</v>
      </c>
      <c r="J1131" s="13" t="str">
        <f>VLOOKUP(E1131,起始地址定义!A:D,2,FALSE)</f>
        <v>DB1200</v>
      </c>
      <c r="K1131" s="12" t="str">
        <f t="shared" si="277"/>
        <v>REAL164</v>
      </c>
      <c r="L1131" s="13">
        <f>VLOOKUP(E1131,起始地址定义!A:D,3,FALSE)</f>
        <v>150</v>
      </c>
      <c r="M1131" s="14">
        <f>VLOOKUP($F1131,类型描述及偏移量!$C:$H,2,FALSE)</f>
        <v>14</v>
      </c>
      <c r="N1131" s="14" t="str">
        <f>VLOOKUP($F1131,类型描述及偏移量!$C:$H,3,FALSE)</f>
        <v>实型</v>
      </c>
      <c r="O1131" s="14" t="str">
        <f>VLOOKUP($F1131,类型描述及偏移量!$C:$H,4,FALSE)</f>
        <v>None</v>
      </c>
      <c r="P1131" s="14" t="str">
        <f>VLOOKUP($F1131,类型描述及偏移量!$C:$H,5,FALSE)</f>
        <v>Yes</v>
      </c>
      <c r="Q1131" s="14" t="str">
        <f>VLOOKUP($F1131,类型描述及偏移量!$C:$H,6,FALSE)</f>
        <v>转矩百分比</v>
      </c>
    </row>
    <row r="1132" hidden="1" spans="1:17">
      <c r="A1132" s="12" t="s">
        <v>125</v>
      </c>
      <c r="B1132" s="12" t="s">
        <v>80</v>
      </c>
      <c r="C1132" t="s">
        <v>96</v>
      </c>
      <c r="D1132" t="s">
        <v>82</v>
      </c>
      <c r="E1132" s="13" t="str">
        <f t="shared" si="273"/>
        <v>CHP2_M1_Comm_BP_G120_var</v>
      </c>
      <c r="F1132" s="14" t="str">
        <f t="shared" si="274"/>
        <v>BP_G120_var_SP_Speed</v>
      </c>
      <c r="G1132" s="10" t="str">
        <f t="shared" si="275"/>
        <v>CHP2_M1_Comm_SP_Speed</v>
      </c>
      <c r="H1132" s="10" t="str">
        <f>VLOOKUP(基本表格!E1132,起始地址定义!A:D,4,FALSE)&amp;" "&amp;Q1132</f>
        <v>2425+P9-M1 2#环式刨片机 变频器通讯 给定速度</v>
      </c>
      <c r="I1132" s="10" t="str">
        <f t="shared" si="276"/>
        <v>DB1200,REAL168</v>
      </c>
      <c r="J1132" s="13" t="str">
        <f>VLOOKUP(E1132,起始地址定义!A:D,2,FALSE)</f>
        <v>DB1200</v>
      </c>
      <c r="K1132" s="12" t="str">
        <f t="shared" si="277"/>
        <v>REAL168</v>
      </c>
      <c r="L1132" s="13">
        <f>VLOOKUP(E1132,起始地址定义!A:D,3,FALSE)</f>
        <v>150</v>
      </c>
      <c r="M1132" s="14">
        <f>VLOOKUP($F1132,类型描述及偏移量!$C:$H,2,FALSE)</f>
        <v>18</v>
      </c>
      <c r="N1132" s="14" t="str">
        <f>VLOOKUP($F1132,类型描述及偏移量!$C:$H,3,FALSE)</f>
        <v>实型</v>
      </c>
      <c r="O1132" s="14" t="str">
        <f>VLOOKUP($F1132,类型描述及偏移量!$C:$H,4,FALSE)</f>
        <v>None</v>
      </c>
      <c r="P1132" s="14" t="str">
        <f>VLOOKUP($F1132,类型描述及偏移量!$C:$H,5,FALSE)</f>
        <v>No</v>
      </c>
      <c r="Q1132" s="14" t="str">
        <f>VLOOKUP($F1132,类型描述及偏移量!$C:$H,6,FALSE)</f>
        <v>给定速度</v>
      </c>
    </row>
    <row r="1133" hidden="1" spans="1:17">
      <c r="A1133" s="12" t="s">
        <v>125</v>
      </c>
      <c r="B1133" s="12" t="s">
        <v>80</v>
      </c>
      <c r="C1133" t="s">
        <v>97</v>
      </c>
      <c r="D1133" t="s">
        <v>82</v>
      </c>
      <c r="E1133" s="13" t="str">
        <f t="shared" si="273"/>
        <v>CHP2_M1_Comm_BP_G120_var</v>
      </c>
      <c r="F1133" s="14" t="str">
        <f t="shared" si="274"/>
        <v>BP_G120_var_SP_Ramp_UP</v>
      </c>
      <c r="G1133" s="10" t="str">
        <f t="shared" si="275"/>
        <v>CHP2_M1_Comm_SP_Ramp_UP</v>
      </c>
      <c r="H1133" s="10" t="str">
        <f>VLOOKUP(基本表格!E1133,起始地址定义!A:D,4,FALSE)&amp;" "&amp;Q1133</f>
        <v>2425+P9-M1 2#环式刨片机 变频器通讯 加速时间</v>
      </c>
      <c r="I1133" s="10" t="str">
        <f t="shared" si="276"/>
        <v>DB1200,REAL172</v>
      </c>
      <c r="J1133" s="13" t="str">
        <f>VLOOKUP(E1133,起始地址定义!A:D,2,FALSE)</f>
        <v>DB1200</v>
      </c>
      <c r="K1133" s="12" t="str">
        <f t="shared" si="277"/>
        <v>REAL172</v>
      </c>
      <c r="L1133" s="13">
        <f>VLOOKUP(E1133,起始地址定义!A:D,3,FALSE)</f>
        <v>150</v>
      </c>
      <c r="M1133" s="14">
        <f>VLOOKUP($F1133,类型描述及偏移量!$C:$H,2,FALSE)</f>
        <v>22</v>
      </c>
      <c r="N1133" s="14" t="str">
        <f>VLOOKUP($F1133,类型描述及偏移量!$C:$H,3,FALSE)</f>
        <v>实型</v>
      </c>
      <c r="O1133" s="14" t="str">
        <f>VLOOKUP($F1133,类型描述及偏移量!$C:$H,4,FALSE)</f>
        <v>None</v>
      </c>
      <c r="P1133" s="14" t="str">
        <f>VLOOKUP($F1133,类型描述及偏移量!$C:$H,5,FALSE)</f>
        <v>No</v>
      </c>
      <c r="Q1133" s="14" t="str">
        <f>VLOOKUP($F1133,类型描述及偏移量!$C:$H,6,FALSE)</f>
        <v>加速时间</v>
      </c>
    </row>
    <row r="1134" hidden="1" spans="1:17">
      <c r="A1134" s="12" t="s">
        <v>125</v>
      </c>
      <c r="B1134" s="12" t="s">
        <v>80</v>
      </c>
      <c r="C1134" t="s">
        <v>98</v>
      </c>
      <c r="D1134" t="s">
        <v>82</v>
      </c>
      <c r="E1134" s="13" t="str">
        <f t="shared" si="273"/>
        <v>CHP2_M1_Comm_BP_G120_var</v>
      </c>
      <c r="F1134" s="14" t="str">
        <f t="shared" si="274"/>
        <v>BP_G120_var_SP_Ramp_Down</v>
      </c>
      <c r="G1134" s="10" t="str">
        <f t="shared" si="275"/>
        <v>CHP2_M1_Comm_SP_Ramp_Down</v>
      </c>
      <c r="H1134" s="10" t="str">
        <f>VLOOKUP(基本表格!E1134,起始地址定义!A:D,4,FALSE)&amp;" "&amp;Q1134</f>
        <v>2425+P9-M1 2#环式刨片机 变频器通讯 减速时间</v>
      </c>
      <c r="I1134" s="10" t="str">
        <f t="shared" si="276"/>
        <v>DB1200,REAL176</v>
      </c>
      <c r="J1134" s="13" t="str">
        <f>VLOOKUP(E1134,起始地址定义!A:D,2,FALSE)</f>
        <v>DB1200</v>
      </c>
      <c r="K1134" s="12" t="str">
        <f t="shared" si="277"/>
        <v>REAL176</v>
      </c>
      <c r="L1134" s="13">
        <f>VLOOKUP(E1134,起始地址定义!A:D,3,FALSE)</f>
        <v>150</v>
      </c>
      <c r="M1134" s="14">
        <f>VLOOKUP($F1134,类型描述及偏移量!$C:$H,2,FALSE)</f>
        <v>26</v>
      </c>
      <c r="N1134" s="14" t="str">
        <f>VLOOKUP($F1134,类型描述及偏移量!$C:$H,3,FALSE)</f>
        <v>实型</v>
      </c>
      <c r="O1134" s="14" t="str">
        <f>VLOOKUP($F1134,类型描述及偏移量!$C:$H,4,FALSE)</f>
        <v>None</v>
      </c>
      <c r="P1134" s="14" t="str">
        <f>VLOOKUP($F1134,类型描述及偏移量!$C:$H,5,FALSE)</f>
        <v>No</v>
      </c>
      <c r="Q1134" s="14" t="str">
        <f>VLOOKUP($F1134,类型描述及偏移量!$C:$H,6,FALSE)</f>
        <v>减速时间</v>
      </c>
    </row>
    <row r="1135" hidden="1" spans="1:17">
      <c r="A1135" s="12" t="s">
        <v>125</v>
      </c>
      <c r="B1135" s="12" t="s">
        <v>80</v>
      </c>
      <c r="C1135" t="s">
        <v>99</v>
      </c>
      <c r="D1135" t="s">
        <v>82</v>
      </c>
      <c r="E1135" s="13" t="str">
        <f t="shared" si="273"/>
        <v>CHP2_M1_Comm_BP_G120_var</v>
      </c>
      <c r="F1135" s="14" t="str">
        <f t="shared" si="274"/>
        <v>BP_G120_var_Max_Spd</v>
      </c>
      <c r="G1135" s="10" t="str">
        <f t="shared" si="275"/>
        <v>CHP2_M1_Comm_Max_Spd</v>
      </c>
      <c r="H1135" s="10" t="str">
        <f>VLOOKUP(基本表格!E1135,起始地址定义!A:D,4,FALSE)&amp;" "&amp;Q1135</f>
        <v>2425+P9-M1 2#环式刨片机 变频器通讯 最大频率</v>
      </c>
      <c r="I1135" s="10" t="str">
        <f t="shared" si="276"/>
        <v>DB1200,REAL180</v>
      </c>
      <c r="J1135" s="13" t="str">
        <f>VLOOKUP(E1135,起始地址定义!A:D,2,FALSE)</f>
        <v>DB1200</v>
      </c>
      <c r="K1135" s="12" t="str">
        <f t="shared" si="277"/>
        <v>REAL180</v>
      </c>
      <c r="L1135" s="13">
        <f>VLOOKUP(E1135,起始地址定义!A:D,3,FALSE)</f>
        <v>150</v>
      </c>
      <c r="M1135" s="14">
        <f>VLOOKUP($F1135,类型描述及偏移量!$C:$H,2,FALSE)</f>
        <v>30</v>
      </c>
      <c r="N1135" s="14" t="str">
        <f>VLOOKUP($F1135,类型描述及偏移量!$C:$H,3,FALSE)</f>
        <v>实型</v>
      </c>
      <c r="O1135" s="14" t="str">
        <f>VLOOKUP($F1135,类型描述及偏移量!$C:$H,4,FALSE)</f>
        <v>None</v>
      </c>
      <c r="P1135" s="14" t="str">
        <f>VLOOKUP($F1135,类型描述及偏移量!$C:$H,5,FALSE)</f>
        <v>No</v>
      </c>
      <c r="Q1135" s="14" t="str">
        <f>VLOOKUP($F1135,类型描述及偏移量!$C:$H,6,FALSE)</f>
        <v>最大频率</v>
      </c>
    </row>
    <row r="1136" hidden="1" spans="1:17">
      <c r="A1136" s="12" t="s">
        <v>125</v>
      </c>
      <c r="B1136" s="12" t="s">
        <v>80</v>
      </c>
      <c r="C1136" t="s">
        <v>100</v>
      </c>
      <c r="D1136" t="s">
        <v>82</v>
      </c>
      <c r="E1136" s="13" t="str">
        <f t="shared" si="273"/>
        <v>CHP2_M1_Comm_BP_G120_var</v>
      </c>
      <c r="F1136" s="14" t="str">
        <f t="shared" si="274"/>
        <v>BP_G120_var_Min_Spd</v>
      </c>
      <c r="G1136" s="10" t="str">
        <f t="shared" si="275"/>
        <v>CHP2_M1_Comm_Min_Spd</v>
      </c>
      <c r="H1136" s="10" t="str">
        <f>VLOOKUP(基本表格!E1136,起始地址定义!A:D,4,FALSE)&amp;" "&amp;Q1136</f>
        <v>2425+P9-M1 2#环式刨片机 变频器通讯 最小频率</v>
      </c>
      <c r="I1136" s="10" t="str">
        <f t="shared" si="276"/>
        <v>DB1200,REAL184</v>
      </c>
      <c r="J1136" s="13" t="str">
        <f>VLOOKUP(E1136,起始地址定义!A:D,2,FALSE)</f>
        <v>DB1200</v>
      </c>
      <c r="K1136" s="12" t="str">
        <f t="shared" si="277"/>
        <v>REAL184</v>
      </c>
      <c r="L1136" s="13">
        <f>VLOOKUP(E1136,起始地址定义!A:D,3,FALSE)</f>
        <v>150</v>
      </c>
      <c r="M1136" s="14">
        <f>VLOOKUP($F1136,类型描述及偏移量!$C:$H,2,FALSE)</f>
        <v>34</v>
      </c>
      <c r="N1136" s="14" t="str">
        <f>VLOOKUP($F1136,类型描述及偏移量!$C:$H,3,FALSE)</f>
        <v>实型</v>
      </c>
      <c r="O1136" s="14" t="str">
        <f>VLOOKUP($F1136,类型描述及偏移量!$C:$H,4,FALSE)</f>
        <v>None</v>
      </c>
      <c r="P1136" s="14" t="str">
        <f>VLOOKUP($F1136,类型描述及偏移量!$C:$H,5,FALSE)</f>
        <v>No</v>
      </c>
      <c r="Q1136" s="14" t="str">
        <f>VLOOKUP($F1136,类型描述及偏移量!$C:$H,6,FALSE)</f>
        <v>最小频率</v>
      </c>
    </row>
    <row r="1137" hidden="1" spans="1:17">
      <c r="A1137" s="12" t="s">
        <v>125</v>
      </c>
      <c r="B1137" s="12" t="s">
        <v>80</v>
      </c>
      <c r="C1137" t="s">
        <v>101</v>
      </c>
      <c r="D1137" t="s">
        <v>82</v>
      </c>
      <c r="E1137" s="13" t="str">
        <f t="shared" si="273"/>
        <v>CHP2_M1_Comm_BP_G120_var</v>
      </c>
      <c r="F1137" s="14" t="str">
        <f t="shared" si="274"/>
        <v>BP_G120_var_Scaling_Speed</v>
      </c>
      <c r="G1137" s="10" t="str">
        <f t="shared" si="275"/>
        <v>CHP2_M1_Comm_Scaling_Speed</v>
      </c>
      <c r="H1137" s="10" t="str">
        <f>VLOOKUP(基本表格!E1137,起始地址定义!A:D,4,FALSE)&amp;" "&amp;Q1137</f>
        <v>2425+P9-M1 2#环式刨片机 变频器通讯 多级速度</v>
      </c>
      <c r="I1137" s="10" t="str">
        <f t="shared" si="276"/>
        <v>DB1200,REAL188</v>
      </c>
      <c r="J1137" s="13" t="str">
        <f>VLOOKUP(E1137,起始地址定义!A:D,2,FALSE)</f>
        <v>DB1200</v>
      </c>
      <c r="K1137" s="12" t="str">
        <f t="shared" si="277"/>
        <v>REAL188</v>
      </c>
      <c r="L1137" s="13">
        <f>VLOOKUP(E1137,起始地址定义!A:D,3,FALSE)</f>
        <v>150</v>
      </c>
      <c r="M1137" s="14">
        <f>VLOOKUP($F1137,类型描述及偏移量!$C:$H,2,FALSE)</f>
        <v>38</v>
      </c>
      <c r="N1137" s="14" t="str">
        <f>VLOOKUP($F1137,类型描述及偏移量!$C:$H,3,FALSE)</f>
        <v>实型</v>
      </c>
      <c r="O1137" s="14" t="str">
        <f>VLOOKUP($F1137,类型描述及偏移量!$C:$H,4,FALSE)</f>
        <v>None</v>
      </c>
      <c r="P1137" s="14" t="str">
        <f>VLOOKUP($F1137,类型描述及偏移量!$C:$H,5,FALSE)</f>
        <v>No</v>
      </c>
      <c r="Q1137" s="14" t="str">
        <f>VLOOKUP($F1137,类型描述及偏移量!$C:$H,6,FALSE)</f>
        <v>多级速度</v>
      </c>
    </row>
    <row r="1138" hidden="1" spans="1:17">
      <c r="A1138" s="12" t="s">
        <v>125</v>
      </c>
      <c r="B1138" s="12" t="s">
        <v>80</v>
      </c>
      <c r="C1138" t="s">
        <v>102</v>
      </c>
      <c r="D1138" t="s">
        <v>82</v>
      </c>
      <c r="E1138" s="13" t="str">
        <f t="shared" si="273"/>
        <v>CHP2_M1_Comm_BP_G120_var</v>
      </c>
      <c r="F1138" s="14" t="str">
        <f t="shared" si="274"/>
        <v>BP_G120_var_Scaling_Ramp</v>
      </c>
      <c r="G1138" s="10" t="str">
        <f t="shared" si="275"/>
        <v>CHP2_M1_Comm_Scaling_Ramp</v>
      </c>
      <c r="H1138" s="10" t="str">
        <f>VLOOKUP(基本表格!E1138,起始地址定义!A:D,4,FALSE)&amp;" "&amp;Q1138</f>
        <v>2425+P9-M1 2#环式刨片机 变频器通讯 多级转速</v>
      </c>
      <c r="I1138" s="10" t="str">
        <f t="shared" si="276"/>
        <v>DB1200,REAL192</v>
      </c>
      <c r="J1138" s="13" t="str">
        <f>VLOOKUP(E1138,起始地址定义!A:D,2,FALSE)</f>
        <v>DB1200</v>
      </c>
      <c r="K1138" s="12" t="str">
        <f t="shared" si="277"/>
        <v>REAL192</v>
      </c>
      <c r="L1138" s="13">
        <f>VLOOKUP(E1138,起始地址定义!A:D,3,FALSE)</f>
        <v>150</v>
      </c>
      <c r="M1138" s="14">
        <f>VLOOKUP($F1138,类型描述及偏移量!$C:$H,2,FALSE)</f>
        <v>42</v>
      </c>
      <c r="N1138" s="14" t="str">
        <f>VLOOKUP($F1138,类型描述及偏移量!$C:$H,3,FALSE)</f>
        <v>实型</v>
      </c>
      <c r="O1138" s="14" t="str">
        <f>VLOOKUP($F1138,类型描述及偏移量!$C:$H,4,FALSE)</f>
        <v>None</v>
      </c>
      <c r="P1138" s="14" t="str">
        <f>VLOOKUP($F1138,类型描述及偏移量!$C:$H,5,FALSE)</f>
        <v>No</v>
      </c>
      <c r="Q1138" s="14" t="str">
        <f>VLOOKUP($F1138,类型描述及偏移量!$C:$H,6,FALSE)</f>
        <v>多级转速</v>
      </c>
    </row>
    <row r="1139" hidden="1" spans="1:17">
      <c r="A1139" s="12" t="s">
        <v>125</v>
      </c>
      <c r="B1139" s="12" t="s">
        <v>103</v>
      </c>
      <c r="C1139" t="s">
        <v>63</v>
      </c>
      <c r="D1139" t="s">
        <v>64</v>
      </c>
      <c r="E1139" s="13" t="str">
        <f t="shared" si="273"/>
        <v>CHP2_M1_ActRPM_BP_Value_var</v>
      </c>
      <c r="F1139" s="14" t="str">
        <f t="shared" si="274"/>
        <v>BP_Value_var_HiProEN</v>
      </c>
      <c r="G1139" s="10" t="str">
        <f t="shared" si="275"/>
        <v>CHP2_M1_ActRPM_HiProEN</v>
      </c>
      <c r="H1139" s="10" t="str">
        <f>VLOOKUP(基本表格!E1139,起始地址定义!A:D,4,FALSE)&amp;" "&amp;Q1139</f>
        <v>2425+P9-M1 2#环式刨片机 反馈转速 上限保护使能</v>
      </c>
      <c r="I1139" s="10" t="str">
        <f t="shared" si="276"/>
        <v>DB1200,X200.3</v>
      </c>
      <c r="J1139" s="13" t="str">
        <f>VLOOKUP(E1139,起始地址定义!A:D,2,FALSE)</f>
        <v>DB1200</v>
      </c>
      <c r="K1139" s="12" t="str">
        <f t="shared" si="277"/>
        <v>X200.3</v>
      </c>
      <c r="L1139" s="13">
        <f>VLOOKUP(E1139,起始地址定义!A:D,3,FALSE)</f>
        <v>200</v>
      </c>
      <c r="M1139" s="14">
        <f>VLOOKUP($F1139,类型描述及偏移量!$C:$H,2,FALSE)</f>
        <v>0.299999999999997</v>
      </c>
      <c r="N1139" s="14" t="str">
        <f>VLOOKUP($F1139,类型描述及偏移量!$C:$H,3,FALSE)</f>
        <v>离散</v>
      </c>
      <c r="O1139" s="14" t="str">
        <f>VLOOKUP($F1139,类型描述及偏移量!$C:$H,4,FALSE)</f>
        <v>None</v>
      </c>
      <c r="P1139" s="14" t="str">
        <f>VLOOKUP($F1139,类型描述及偏移量!$C:$H,5,FALSE)</f>
        <v>No</v>
      </c>
      <c r="Q1139" s="14" t="str">
        <f>VLOOKUP($F1139,类型描述及偏移量!$C:$H,6,FALSE)</f>
        <v>上限保护使能</v>
      </c>
    </row>
    <row r="1140" hidden="1" spans="1:17">
      <c r="A1140" s="12" t="s">
        <v>125</v>
      </c>
      <c r="B1140" s="12" t="s">
        <v>103</v>
      </c>
      <c r="C1140" t="s">
        <v>65</v>
      </c>
      <c r="D1140" t="s">
        <v>64</v>
      </c>
      <c r="E1140" s="13" t="str">
        <f t="shared" si="273"/>
        <v>CHP2_M1_ActRPM_BP_Value_var</v>
      </c>
      <c r="F1140" s="14" t="str">
        <f t="shared" si="274"/>
        <v>BP_Value_var_LoProEN</v>
      </c>
      <c r="G1140" s="10" t="str">
        <f t="shared" si="275"/>
        <v>CHP2_M1_ActRPM_LoProEN</v>
      </c>
      <c r="H1140" s="10" t="str">
        <f>VLOOKUP(基本表格!E1140,起始地址定义!A:D,4,FALSE)&amp;" "&amp;Q1140</f>
        <v>2425+P9-M1 2#环式刨片机 反馈转速 下限保护使能</v>
      </c>
      <c r="I1140" s="10" t="str">
        <f t="shared" si="276"/>
        <v>DB1200,X200.4</v>
      </c>
      <c r="J1140" s="13" t="str">
        <f>VLOOKUP(E1140,起始地址定义!A:D,2,FALSE)</f>
        <v>DB1200</v>
      </c>
      <c r="K1140" s="12" t="str">
        <f t="shared" si="277"/>
        <v>X200.4</v>
      </c>
      <c r="L1140" s="13">
        <f>VLOOKUP(E1140,起始地址定义!A:D,3,FALSE)</f>
        <v>200</v>
      </c>
      <c r="M1140" s="14">
        <f>VLOOKUP($F1140,类型描述及偏移量!$C:$H,2,FALSE)</f>
        <v>0.399999999999999</v>
      </c>
      <c r="N1140" s="14" t="str">
        <f>VLOOKUP($F1140,类型描述及偏移量!$C:$H,3,FALSE)</f>
        <v>离散</v>
      </c>
      <c r="O1140" s="14" t="str">
        <f>VLOOKUP($F1140,类型描述及偏移量!$C:$H,4,FALSE)</f>
        <v>None</v>
      </c>
      <c r="P1140" s="14" t="str">
        <f>VLOOKUP($F1140,类型描述及偏移量!$C:$H,5,FALSE)</f>
        <v>No</v>
      </c>
      <c r="Q1140" s="14" t="str">
        <f>VLOOKUP($F1140,类型描述及偏移量!$C:$H,6,FALSE)</f>
        <v>下限保护使能</v>
      </c>
    </row>
    <row r="1141" hidden="1" spans="1:17">
      <c r="A1141" s="12" t="s">
        <v>125</v>
      </c>
      <c r="B1141" s="12" t="s">
        <v>103</v>
      </c>
      <c r="C1141" t="s">
        <v>66</v>
      </c>
      <c r="D1141" t="s">
        <v>64</v>
      </c>
      <c r="E1141" s="13" t="str">
        <f t="shared" si="273"/>
        <v>CHP2_M1_ActRPM_BP_Value_var</v>
      </c>
      <c r="F1141" s="14" t="str">
        <f t="shared" si="274"/>
        <v>BP_Value_var_HiALM</v>
      </c>
      <c r="G1141" s="10" t="str">
        <f t="shared" si="275"/>
        <v>CHP2_M1_ActRPM_HiALM</v>
      </c>
      <c r="H1141" s="10" t="str">
        <f>VLOOKUP(基本表格!E1141,起始地址定义!A:D,4,FALSE)&amp;" "&amp;Q1141</f>
        <v>2425+P9-M1 2#环式刨片机 反馈转速 上限报警</v>
      </c>
      <c r="I1141" s="10" t="str">
        <f t="shared" si="276"/>
        <v>DB1200,X200.5</v>
      </c>
      <c r="J1141" s="13" t="str">
        <f>VLOOKUP(E1141,起始地址定义!A:D,2,FALSE)</f>
        <v>DB1200</v>
      </c>
      <c r="K1141" s="12" t="str">
        <f t="shared" si="277"/>
        <v>X200.5</v>
      </c>
      <c r="L1141" s="13">
        <f>VLOOKUP(E1141,起始地址定义!A:D,3,FALSE)</f>
        <v>200</v>
      </c>
      <c r="M1141" s="14">
        <f>VLOOKUP($F1141,类型描述及偏移量!$C:$H,2,FALSE)</f>
        <v>0.5</v>
      </c>
      <c r="N1141" s="14" t="str">
        <f>VLOOKUP($F1141,类型描述及偏移量!$C:$H,3,FALSE)</f>
        <v>离散</v>
      </c>
      <c r="O1141" s="14" t="str">
        <f>VLOOKUP($F1141,类型描述及偏移量!$C:$H,4,FALSE)</f>
        <v>None</v>
      </c>
      <c r="P1141" s="14" t="str">
        <f>VLOOKUP($F1141,类型描述及偏移量!$C:$H,5,FALSE)</f>
        <v>Yes</v>
      </c>
      <c r="Q1141" s="14" t="str">
        <f>VLOOKUP($F1141,类型描述及偏移量!$C:$H,6,FALSE)</f>
        <v>上限报警</v>
      </c>
    </row>
    <row r="1142" hidden="1" spans="1:17">
      <c r="A1142" s="12" t="s">
        <v>125</v>
      </c>
      <c r="B1142" s="12" t="s">
        <v>103</v>
      </c>
      <c r="C1142" t="s">
        <v>67</v>
      </c>
      <c r="D1142" t="s">
        <v>64</v>
      </c>
      <c r="E1142" s="13" t="str">
        <f t="shared" si="273"/>
        <v>CHP2_M1_ActRPM_BP_Value_var</v>
      </c>
      <c r="F1142" s="14" t="str">
        <f t="shared" si="274"/>
        <v>BP_Value_var_LoALM</v>
      </c>
      <c r="G1142" s="10" t="str">
        <f t="shared" si="275"/>
        <v>CHP2_M1_ActRPM_LoALM</v>
      </c>
      <c r="H1142" s="10" t="str">
        <f>VLOOKUP(基本表格!E1142,起始地址定义!A:D,4,FALSE)&amp;" "&amp;Q1142</f>
        <v>2425+P9-M1 2#环式刨片机 反馈转速 下限报警</v>
      </c>
      <c r="I1142" s="10" t="str">
        <f t="shared" si="276"/>
        <v>DB1200,X200.6</v>
      </c>
      <c r="J1142" s="13" t="str">
        <f>VLOOKUP(E1142,起始地址定义!A:D,2,FALSE)</f>
        <v>DB1200</v>
      </c>
      <c r="K1142" s="12" t="str">
        <f t="shared" si="277"/>
        <v>X200.6</v>
      </c>
      <c r="L1142" s="13">
        <f>VLOOKUP(E1142,起始地址定义!A:D,3,FALSE)</f>
        <v>200</v>
      </c>
      <c r="M1142" s="14">
        <f>VLOOKUP($F1142,类型描述及偏移量!$C:$H,2,FALSE)</f>
        <v>0.600000000000001</v>
      </c>
      <c r="N1142" s="14" t="str">
        <f>VLOOKUP($F1142,类型描述及偏移量!$C:$H,3,FALSE)</f>
        <v>离散</v>
      </c>
      <c r="O1142" s="14" t="str">
        <f>VLOOKUP($F1142,类型描述及偏移量!$C:$H,4,FALSE)</f>
        <v>None</v>
      </c>
      <c r="P1142" s="14" t="str">
        <f>VLOOKUP($F1142,类型描述及偏移量!$C:$H,5,FALSE)</f>
        <v>Yes</v>
      </c>
      <c r="Q1142" s="14" t="str">
        <f>VLOOKUP($F1142,类型描述及偏移量!$C:$H,6,FALSE)</f>
        <v>下限报警</v>
      </c>
    </row>
    <row r="1143" hidden="1" spans="1:17">
      <c r="A1143" s="12" t="s">
        <v>125</v>
      </c>
      <c r="B1143" s="12" t="s">
        <v>103</v>
      </c>
      <c r="C1143" t="s">
        <v>68</v>
      </c>
      <c r="D1143" t="s">
        <v>64</v>
      </c>
      <c r="E1143" s="13" t="str">
        <f t="shared" si="273"/>
        <v>CHP2_M1_ActRPM_BP_Value_var</v>
      </c>
      <c r="F1143" s="14" t="str">
        <f t="shared" si="274"/>
        <v>BP_Value_var_HiHiALM</v>
      </c>
      <c r="G1143" s="10" t="str">
        <f t="shared" si="275"/>
        <v>CHP2_M1_ActRPM_HiHiALM</v>
      </c>
      <c r="H1143" s="10" t="str">
        <f>VLOOKUP(基本表格!E1143,起始地址定义!A:D,4,FALSE)&amp;" "&amp;Q1143</f>
        <v>2425+P9-M1 2#环式刨片机 反馈转速 上上限报警</v>
      </c>
      <c r="I1143" s="10" t="str">
        <f t="shared" si="276"/>
        <v>DB1200,X200.7</v>
      </c>
      <c r="J1143" s="13" t="str">
        <f>VLOOKUP(E1143,起始地址定义!A:D,2,FALSE)</f>
        <v>DB1200</v>
      </c>
      <c r="K1143" s="12" t="str">
        <f t="shared" si="277"/>
        <v>X200.7</v>
      </c>
      <c r="L1143" s="13">
        <f>VLOOKUP(E1143,起始地址定义!A:D,3,FALSE)</f>
        <v>200</v>
      </c>
      <c r="M1143" s="14">
        <f>VLOOKUP($F1143,类型描述及偏移量!$C:$H,2,FALSE)</f>
        <v>0.700000000000003</v>
      </c>
      <c r="N1143" s="14" t="str">
        <f>VLOOKUP($F1143,类型描述及偏移量!$C:$H,3,FALSE)</f>
        <v>离散</v>
      </c>
      <c r="O1143" s="14" t="str">
        <f>VLOOKUP($F1143,类型描述及偏移量!$C:$H,4,FALSE)</f>
        <v>On</v>
      </c>
      <c r="P1143" s="14" t="str">
        <f>VLOOKUP($F1143,类型描述及偏移量!$C:$H,5,FALSE)</f>
        <v>Yes</v>
      </c>
      <c r="Q1143" s="14" t="str">
        <f>VLOOKUP($F1143,类型描述及偏移量!$C:$H,6,FALSE)</f>
        <v>上上限报警</v>
      </c>
    </row>
    <row r="1144" hidden="1" spans="1:17">
      <c r="A1144" s="12" t="s">
        <v>125</v>
      </c>
      <c r="B1144" s="12" t="s">
        <v>103</v>
      </c>
      <c r="C1144" t="s">
        <v>69</v>
      </c>
      <c r="D1144" t="s">
        <v>64</v>
      </c>
      <c r="E1144" s="13" t="str">
        <f t="shared" si="273"/>
        <v>CHP2_M1_ActRPM_BP_Value_var</v>
      </c>
      <c r="F1144" s="14" t="str">
        <f t="shared" si="274"/>
        <v>BP_Value_var_LoLoALM</v>
      </c>
      <c r="G1144" s="10" t="str">
        <f t="shared" si="275"/>
        <v>CHP2_M1_ActRPM_LoLoALM</v>
      </c>
      <c r="H1144" s="10" t="str">
        <f>VLOOKUP(基本表格!E1144,起始地址定义!A:D,4,FALSE)&amp;" "&amp;Q1144</f>
        <v>2425+P9-M1 2#环式刨片机 反馈转速 下下限报警</v>
      </c>
      <c r="I1144" s="10" t="str">
        <f t="shared" si="276"/>
        <v>DB1200,X201.0</v>
      </c>
      <c r="J1144" s="13" t="str">
        <f>VLOOKUP(E1144,起始地址定义!A:D,2,FALSE)</f>
        <v>DB1200</v>
      </c>
      <c r="K1144" s="12" t="str">
        <f t="shared" si="277"/>
        <v>X201.0</v>
      </c>
      <c r="L1144" s="13">
        <f>VLOOKUP(E1144,起始地址定义!A:D,3,FALSE)</f>
        <v>200</v>
      </c>
      <c r="M1144" s="14">
        <f>VLOOKUP($F1144,类型描述及偏移量!$C:$H,2,FALSE)</f>
        <v>1</v>
      </c>
      <c r="N1144" s="14" t="str">
        <f>VLOOKUP($F1144,类型描述及偏移量!$C:$H,3,FALSE)</f>
        <v>离散</v>
      </c>
      <c r="O1144" s="14" t="str">
        <f>VLOOKUP($F1144,类型描述及偏移量!$C:$H,4,FALSE)</f>
        <v>On</v>
      </c>
      <c r="P1144" s="14" t="str">
        <f>VLOOKUP($F1144,类型描述及偏移量!$C:$H,5,FALSE)</f>
        <v>Yes</v>
      </c>
      <c r="Q1144" s="14" t="str">
        <f>VLOOKUP($F1144,类型描述及偏移量!$C:$H,6,FALSE)</f>
        <v>下下限报警</v>
      </c>
    </row>
    <row r="1145" hidden="1" spans="1:17">
      <c r="A1145" s="12" t="s">
        <v>125</v>
      </c>
      <c r="B1145" s="12" t="s">
        <v>103</v>
      </c>
      <c r="C1145" t="s">
        <v>70</v>
      </c>
      <c r="D1145" t="s">
        <v>64</v>
      </c>
      <c r="E1145" s="13" t="str">
        <f t="shared" si="273"/>
        <v>CHP2_M1_ActRPM_BP_Value_var</v>
      </c>
      <c r="F1145" s="14" t="str">
        <f t="shared" si="274"/>
        <v>BP_Value_var_LimALM</v>
      </c>
      <c r="G1145" s="10" t="str">
        <f t="shared" si="275"/>
        <v>CHP2_M1_ActRPM_LimALM</v>
      </c>
      <c r="H1145" s="10" t="str">
        <f>VLOOKUP(基本表格!E1145,起始地址定义!A:D,4,FALSE)&amp;" "&amp;Q1145</f>
        <v>2425+P9-M1 2#环式刨片机 反馈转速 极限报警</v>
      </c>
      <c r="I1145" s="10" t="str">
        <f t="shared" si="276"/>
        <v>DB1200,X201.1</v>
      </c>
      <c r="J1145" s="13" t="str">
        <f>VLOOKUP(E1145,起始地址定义!A:D,2,FALSE)</f>
        <v>DB1200</v>
      </c>
      <c r="K1145" s="12" t="str">
        <f t="shared" si="277"/>
        <v>X201.1</v>
      </c>
      <c r="L1145" s="13">
        <f>VLOOKUP(E1145,起始地址定义!A:D,3,FALSE)</f>
        <v>200</v>
      </c>
      <c r="M1145" s="14">
        <f>VLOOKUP($F1145,类型描述及偏移量!$C:$H,2,FALSE)</f>
        <v>1.1</v>
      </c>
      <c r="N1145" s="14" t="str">
        <f>VLOOKUP($F1145,类型描述及偏移量!$C:$H,3,FALSE)</f>
        <v>离散</v>
      </c>
      <c r="O1145" s="14" t="str">
        <f>VLOOKUP($F1145,类型描述及偏移量!$C:$H,4,FALSE)</f>
        <v>On</v>
      </c>
      <c r="P1145" s="14" t="str">
        <f>VLOOKUP($F1145,类型描述及偏移量!$C:$H,5,FALSE)</f>
        <v>Yes</v>
      </c>
      <c r="Q1145" s="14" t="str">
        <f>VLOOKUP($F1145,类型描述及偏移量!$C:$H,6,FALSE)</f>
        <v>极限报警</v>
      </c>
    </row>
    <row r="1146" hidden="1" spans="1:17">
      <c r="A1146" s="12" t="s">
        <v>125</v>
      </c>
      <c r="B1146" s="12" t="s">
        <v>103</v>
      </c>
      <c r="C1146" t="s">
        <v>71</v>
      </c>
      <c r="D1146" t="s">
        <v>64</v>
      </c>
      <c r="E1146" s="13" t="str">
        <f t="shared" si="273"/>
        <v>CHP2_M1_ActRPM_BP_Value_var</v>
      </c>
      <c r="F1146" s="14" t="str">
        <f t="shared" si="274"/>
        <v>BP_Value_var_LostALM</v>
      </c>
      <c r="G1146" s="10" t="str">
        <f t="shared" si="275"/>
        <v>CHP2_M1_ActRPM_LostALM</v>
      </c>
      <c r="H1146" s="10" t="str">
        <f>VLOOKUP(基本表格!E1146,起始地址定义!A:D,4,FALSE)&amp;" "&amp;Q1146</f>
        <v>2425+P9-M1 2#环式刨片机 反馈转速 传感器断线报警</v>
      </c>
      <c r="I1146" s="10" t="str">
        <f t="shared" si="276"/>
        <v>DB1200,X201.2</v>
      </c>
      <c r="J1146" s="13" t="str">
        <f>VLOOKUP(E1146,起始地址定义!A:D,2,FALSE)</f>
        <v>DB1200</v>
      </c>
      <c r="K1146" s="12" t="str">
        <f t="shared" si="277"/>
        <v>X201.2</v>
      </c>
      <c r="L1146" s="13">
        <f>VLOOKUP(E1146,起始地址定义!A:D,3,FALSE)</f>
        <v>200</v>
      </c>
      <c r="M1146" s="14">
        <f>VLOOKUP($F1146,类型描述及偏移量!$C:$H,2,FALSE)</f>
        <v>1.2</v>
      </c>
      <c r="N1146" s="14" t="str">
        <f>VLOOKUP($F1146,类型描述及偏移量!$C:$H,3,FALSE)</f>
        <v>离散</v>
      </c>
      <c r="O1146" s="14" t="str">
        <f>VLOOKUP($F1146,类型描述及偏移量!$C:$H,4,FALSE)</f>
        <v>On</v>
      </c>
      <c r="P1146" s="14" t="str">
        <f>VLOOKUP($F1146,类型描述及偏移量!$C:$H,5,FALSE)</f>
        <v>Yes</v>
      </c>
      <c r="Q1146" s="14" t="str">
        <f>VLOOKUP($F1146,类型描述及偏移量!$C:$H,6,FALSE)</f>
        <v>传感器断线报警</v>
      </c>
    </row>
    <row r="1147" hidden="1" spans="1:17">
      <c r="A1147" s="12" t="s">
        <v>125</v>
      </c>
      <c r="B1147" s="12" t="s">
        <v>103</v>
      </c>
      <c r="C1147" t="s">
        <v>72</v>
      </c>
      <c r="D1147" t="s">
        <v>64</v>
      </c>
      <c r="E1147" s="13" t="str">
        <f t="shared" si="273"/>
        <v>CHP2_M1_ActRPM_BP_Value_var</v>
      </c>
      <c r="F1147" s="14" t="str">
        <f t="shared" si="274"/>
        <v>BP_Value_var_Code</v>
      </c>
      <c r="G1147" s="10" t="str">
        <f t="shared" si="275"/>
        <v>CHP2_M1_ActRPM_Code</v>
      </c>
      <c r="H1147" s="10" t="str">
        <f>VLOOKUP(基本表格!E1147,起始地址定义!A:D,4,FALSE)&amp;" "&amp;Q1147</f>
        <v>2425+P9-M1 2#环式刨片机 反馈转速 实际内码</v>
      </c>
      <c r="I1147" s="10" t="str">
        <f t="shared" si="276"/>
        <v>DB1200,INT202</v>
      </c>
      <c r="J1147" s="13" t="str">
        <f>VLOOKUP(E1147,起始地址定义!A:D,2,FALSE)</f>
        <v>DB1200</v>
      </c>
      <c r="K1147" s="12" t="str">
        <f t="shared" si="277"/>
        <v>INT202</v>
      </c>
      <c r="L1147" s="13">
        <f>VLOOKUP(E1147,起始地址定义!A:D,3,FALSE)</f>
        <v>200</v>
      </c>
      <c r="M1147" s="14">
        <f>VLOOKUP($F1147,类型描述及偏移量!$C:$H,2,FALSE)</f>
        <v>2</v>
      </c>
      <c r="N1147" s="14" t="str">
        <f>VLOOKUP($F1147,类型描述及偏移量!$C:$H,3,FALSE)</f>
        <v>整型</v>
      </c>
      <c r="O1147" s="14" t="str">
        <f>VLOOKUP($F1147,类型描述及偏移量!$C:$H,4,FALSE)</f>
        <v>None</v>
      </c>
      <c r="P1147" s="14" t="str">
        <f>VLOOKUP($F1147,类型描述及偏移量!$C:$H,5,FALSE)</f>
        <v>Yes</v>
      </c>
      <c r="Q1147" s="14" t="str">
        <f>VLOOKUP($F1147,类型描述及偏移量!$C:$H,6,FALSE)</f>
        <v>实际内码</v>
      </c>
    </row>
    <row r="1148" hidden="1" spans="1:17">
      <c r="A1148" s="12" t="s">
        <v>125</v>
      </c>
      <c r="B1148" s="12" t="s">
        <v>103</v>
      </c>
      <c r="C1148" t="s">
        <v>73</v>
      </c>
      <c r="D1148" t="s">
        <v>64</v>
      </c>
      <c r="E1148" s="13" t="str">
        <f t="shared" si="273"/>
        <v>CHP2_M1_ActRPM_BP_Value_var</v>
      </c>
      <c r="F1148" s="14" t="str">
        <f t="shared" si="274"/>
        <v>BP_Value_var_Value</v>
      </c>
      <c r="G1148" s="10" t="str">
        <f t="shared" si="275"/>
        <v>CHP2_M1_ActRPM_Value</v>
      </c>
      <c r="H1148" s="10" t="str">
        <f>VLOOKUP(基本表格!E1148,起始地址定义!A:D,4,FALSE)&amp;" "&amp;Q1148</f>
        <v>2425+P9-M1 2#环式刨片机 反馈转速 实际值</v>
      </c>
      <c r="I1148" s="10" t="str">
        <f t="shared" si="276"/>
        <v>DB1200,REAL206</v>
      </c>
      <c r="J1148" s="13" t="str">
        <f>VLOOKUP(E1148,起始地址定义!A:D,2,FALSE)</f>
        <v>DB1200</v>
      </c>
      <c r="K1148" s="12" t="str">
        <f t="shared" si="277"/>
        <v>REAL206</v>
      </c>
      <c r="L1148" s="13">
        <f>VLOOKUP(E1148,起始地址定义!A:D,3,FALSE)</f>
        <v>200</v>
      </c>
      <c r="M1148" s="14">
        <f>VLOOKUP($F1148,类型描述及偏移量!$C:$H,2,FALSE)</f>
        <v>6</v>
      </c>
      <c r="N1148" s="14" t="str">
        <f>VLOOKUP($F1148,类型描述及偏移量!$C:$H,3,FALSE)</f>
        <v>实型</v>
      </c>
      <c r="O1148" s="14" t="str">
        <f>VLOOKUP($F1148,类型描述及偏移量!$C:$H,4,FALSE)</f>
        <v>None</v>
      </c>
      <c r="P1148" s="14" t="str">
        <f>VLOOKUP($F1148,类型描述及偏移量!$C:$H,5,FALSE)</f>
        <v>Yes</v>
      </c>
      <c r="Q1148" s="14" t="str">
        <f>VLOOKUP($F1148,类型描述及偏移量!$C:$H,6,FALSE)</f>
        <v>实际值</v>
      </c>
    </row>
    <row r="1149" hidden="1" spans="1:17">
      <c r="A1149" s="12" t="s">
        <v>125</v>
      </c>
      <c r="B1149" s="12" t="s">
        <v>103</v>
      </c>
      <c r="C1149" t="s">
        <v>74</v>
      </c>
      <c r="D1149" t="s">
        <v>64</v>
      </c>
      <c r="E1149" s="13" t="str">
        <f t="shared" si="273"/>
        <v>CHP2_M1_ActRPM_BP_Value_var</v>
      </c>
      <c r="F1149" s="14" t="str">
        <f t="shared" si="274"/>
        <v>BP_Value_var_Range</v>
      </c>
      <c r="G1149" s="10" t="str">
        <f t="shared" si="275"/>
        <v>CHP2_M1_ActRPM_Range</v>
      </c>
      <c r="H1149" s="10" t="str">
        <f>VLOOKUP(基本表格!E1149,起始地址定义!A:D,4,FALSE)&amp;" "&amp;Q1149</f>
        <v>2425+P9-M1 2#环式刨片机 反馈转速 量程</v>
      </c>
      <c r="I1149" s="10" t="str">
        <f t="shared" si="276"/>
        <v>DB1200,REAL210</v>
      </c>
      <c r="J1149" s="13" t="str">
        <f>VLOOKUP(E1149,起始地址定义!A:D,2,FALSE)</f>
        <v>DB1200</v>
      </c>
      <c r="K1149" s="12" t="str">
        <f t="shared" si="277"/>
        <v>REAL210</v>
      </c>
      <c r="L1149" s="13">
        <f>VLOOKUP(E1149,起始地址定义!A:D,3,FALSE)</f>
        <v>200</v>
      </c>
      <c r="M1149" s="14">
        <f>VLOOKUP($F1149,类型描述及偏移量!$C:$H,2,FALSE)</f>
        <v>10</v>
      </c>
      <c r="N1149" s="14" t="str">
        <f>VLOOKUP($F1149,类型描述及偏移量!$C:$H,3,FALSE)</f>
        <v>实型</v>
      </c>
      <c r="O1149" s="14" t="str">
        <f>VLOOKUP($F1149,类型描述及偏移量!$C:$H,4,FALSE)</f>
        <v>None</v>
      </c>
      <c r="P1149" s="14" t="str">
        <f>VLOOKUP($F1149,类型描述及偏移量!$C:$H,5,FALSE)</f>
        <v>No</v>
      </c>
      <c r="Q1149" s="14" t="str">
        <f>VLOOKUP($F1149,类型描述及偏移量!$C:$H,6,FALSE)</f>
        <v>量程</v>
      </c>
    </row>
    <row r="1150" hidden="1" spans="1:17">
      <c r="A1150" s="12" t="s">
        <v>125</v>
      </c>
      <c r="B1150" s="12" t="s">
        <v>103</v>
      </c>
      <c r="C1150" t="s">
        <v>75</v>
      </c>
      <c r="D1150" t="s">
        <v>64</v>
      </c>
      <c r="E1150" s="13" t="str">
        <f t="shared" si="273"/>
        <v>CHP2_M1_ActRPM_BP_Value_var</v>
      </c>
      <c r="F1150" s="14" t="str">
        <f t="shared" si="274"/>
        <v>BP_Value_var_Hi</v>
      </c>
      <c r="G1150" s="10" t="str">
        <f t="shared" si="275"/>
        <v>CHP2_M1_ActRPM_Hi</v>
      </c>
      <c r="H1150" s="10" t="str">
        <f>VLOOKUP(基本表格!E1150,起始地址定义!A:D,4,FALSE)&amp;" "&amp;Q1150</f>
        <v>2425+P9-M1 2#环式刨片机 反馈转速 上限值</v>
      </c>
      <c r="I1150" s="10" t="str">
        <f t="shared" si="276"/>
        <v>DB1200,REAL214</v>
      </c>
      <c r="J1150" s="13" t="str">
        <f>VLOOKUP(E1150,起始地址定义!A:D,2,FALSE)</f>
        <v>DB1200</v>
      </c>
      <c r="K1150" s="12" t="str">
        <f t="shared" si="277"/>
        <v>REAL214</v>
      </c>
      <c r="L1150" s="13">
        <f>VLOOKUP(E1150,起始地址定义!A:D,3,FALSE)</f>
        <v>200</v>
      </c>
      <c r="M1150" s="14">
        <f>VLOOKUP($F1150,类型描述及偏移量!$C:$H,2,FALSE)</f>
        <v>14</v>
      </c>
      <c r="N1150" s="14" t="str">
        <f>VLOOKUP($F1150,类型描述及偏移量!$C:$H,3,FALSE)</f>
        <v>实型</v>
      </c>
      <c r="O1150" s="14" t="str">
        <f>VLOOKUP($F1150,类型描述及偏移量!$C:$H,4,FALSE)</f>
        <v>None</v>
      </c>
      <c r="P1150" s="14" t="str">
        <f>VLOOKUP($F1150,类型描述及偏移量!$C:$H,5,FALSE)</f>
        <v>No</v>
      </c>
      <c r="Q1150" s="14" t="str">
        <f>VLOOKUP($F1150,类型描述及偏移量!$C:$H,6,FALSE)</f>
        <v>上限值</v>
      </c>
    </row>
    <row r="1151" hidden="1" spans="1:17">
      <c r="A1151" s="12" t="s">
        <v>125</v>
      </c>
      <c r="B1151" s="12" t="s">
        <v>103</v>
      </c>
      <c r="C1151" t="s">
        <v>76</v>
      </c>
      <c r="D1151" t="s">
        <v>64</v>
      </c>
      <c r="E1151" s="13" t="str">
        <f t="shared" si="273"/>
        <v>CHP2_M1_ActRPM_BP_Value_var</v>
      </c>
      <c r="F1151" s="14" t="str">
        <f t="shared" si="274"/>
        <v>BP_Value_var_Lo</v>
      </c>
      <c r="G1151" s="10" t="str">
        <f t="shared" si="275"/>
        <v>CHP2_M1_ActRPM_Lo</v>
      </c>
      <c r="H1151" s="10" t="str">
        <f>VLOOKUP(基本表格!E1151,起始地址定义!A:D,4,FALSE)&amp;" "&amp;Q1151</f>
        <v>2425+P9-M1 2#环式刨片机 反馈转速 下限值</v>
      </c>
      <c r="I1151" s="10" t="str">
        <f t="shared" si="276"/>
        <v>DB1200,REAL218</v>
      </c>
      <c r="J1151" s="13" t="str">
        <f>VLOOKUP(E1151,起始地址定义!A:D,2,FALSE)</f>
        <v>DB1200</v>
      </c>
      <c r="K1151" s="12" t="str">
        <f t="shared" si="277"/>
        <v>REAL218</v>
      </c>
      <c r="L1151" s="13">
        <f>VLOOKUP(E1151,起始地址定义!A:D,3,FALSE)</f>
        <v>200</v>
      </c>
      <c r="M1151" s="14">
        <f>VLOOKUP($F1151,类型描述及偏移量!$C:$H,2,FALSE)</f>
        <v>18</v>
      </c>
      <c r="N1151" s="14" t="str">
        <f>VLOOKUP($F1151,类型描述及偏移量!$C:$H,3,FALSE)</f>
        <v>实型</v>
      </c>
      <c r="O1151" s="14" t="str">
        <f>VLOOKUP($F1151,类型描述及偏移量!$C:$H,4,FALSE)</f>
        <v>None</v>
      </c>
      <c r="P1151" s="14" t="str">
        <f>VLOOKUP($F1151,类型描述及偏移量!$C:$H,5,FALSE)</f>
        <v>No</v>
      </c>
      <c r="Q1151" s="14" t="str">
        <f>VLOOKUP($F1151,类型描述及偏移量!$C:$H,6,FALSE)</f>
        <v>下限值</v>
      </c>
    </row>
    <row r="1152" hidden="1" spans="1:17">
      <c r="A1152" s="12" t="s">
        <v>125</v>
      </c>
      <c r="B1152" s="12" t="s">
        <v>103</v>
      </c>
      <c r="C1152" t="s">
        <v>77</v>
      </c>
      <c r="D1152" t="s">
        <v>64</v>
      </c>
      <c r="E1152" s="13" t="str">
        <f t="shared" si="273"/>
        <v>CHP2_M1_ActRPM_BP_Value_var</v>
      </c>
      <c r="F1152" s="14" t="str">
        <f t="shared" si="274"/>
        <v>BP_Value_var_HiHi</v>
      </c>
      <c r="G1152" s="10" t="str">
        <f t="shared" si="275"/>
        <v>CHP2_M1_ActRPM_HiHi</v>
      </c>
      <c r="H1152" s="10" t="str">
        <f>VLOOKUP(基本表格!E1152,起始地址定义!A:D,4,FALSE)&amp;" "&amp;Q1152</f>
        <v>2425+P9-M1 2#环式刨片机 反馈转速 上上限值</v>
      </c>
      <c r="I1152" s="10" t="str">
        <f t="shared" si="276"/>
        <v>DB1200,REAL222</v>
      </c>
      <c r="J1152" s="13" t="str">
        <f>VLOOKUP(E1152,起始地址定义!A:D,2,FALSE)</f>
        <v>DB1200</v>
      </c>
      <c r="K1152" s="12" t="str">
        <f t="shared" si="277"/>
        <v>REAL222</v>
      </c>
      <c r="L1152" s="13">
        <f>VLOOKUP(E1152,起始地址定义!A:D,3,FALSE)</f>
        <v>200</v>
      </c>
      <c r="M1152" s="14">
        <f>VLOOKUP($F1152,类型描述及偏移量!$C:$H,2,FALSE)</f>
        <v>22</v>
      </c>
      <c r="N1152" s="14" t="str">
        <f>VLOOKUP($F1152,类型描述及偏移量!$C:$H,3,FALSE)</f>
        <v>实型</v>
      </c>
      <c r="O1152" s="14" t="str">
        <f>VLOOKUP($F1152,类型描述及偏移量!$C:$H,4,FALSE)</f>
        <v>None</v>
      </c>
      <c r="P1152" s="14" t="str">
        <f>VLOOKUP($F1152,类型描述及偏移量!$C:$H,5,FALSE)</f>
        <v>No</v>
      </c>
      <c r="Q1152" s="14" t="str">
        <f>VLOOKUP($F1152,类型描述及偏移量!$C:$H,6,FALSE)</f>
        <v>上上限值</v>
      </c>
    </row>
    <row r="1153" hidden="1" spans="1:17">
      <c r="A1153" s="12" t="s">
        <v>125</v>
      </c>
      <c r="B1153" s="12" t="s">
        <v>103</v>
      </c>
      <c r="C1153" t="s">
        <v>78</v>
      </c>
      <c r="D1153" t="s">
        <v>64</v>
      </c>
      <c r="E1153" s="13" t="str">
        <f t="shared" si="273"/>
        <v>CHP2_M1_ActRPM_BP_Value_var</v>
      </c>
      <c r="F1153" s="14" t="str">
        <f t="shared" si="274"/>
        <v>BP_Value_var_LoLo</v>
      </c>
      <c r="G1153" s="10" t="str">
        <f t="shared" si="275"/>
        <v>CHP2_M1_ActRPM_LoLo</v>
      </c>
      <c r="H1153" s="10" t="str">
        <f>VLOOKUP(基本表格!E1153,起始地址定义!A:D,4,FALSE)&amp;" "&amp;Q1153</f>
        <v>2425+P9-M1 2#环式刨片机 反馈转速 下下限值</v>
      </c>
      <c r="I1153" s="10" t="str">
        <f t="shared" si="276"/>
        <v>DB1200,REAL226</v>
      </c>
      <c r="J1153" s="13" t="str">
        <f>VLOOKUP(E1153,起始地址定义!A:D,2,FALSE)</f>
        <v>DB1200</v>
      </c>
      <c r="K1153" s="12" t="str">
        <f t="shared" si="277"/>
        <v>REAL226</v>
      </c>
      <c r="L1153" s="13">
        <f>VLOOKUP(E1153,起始地址定义!A:D,3,FALSE)</f>
        <v>200</v>
      </c>
      <c r="M1153" s="14">
        <f>VLOOKUP($F1153,类型描述及偏移量!$C:$H,2,FALSE)</f>
        <v>26</v>
      </c>
      <c r="N1153" s="14" t="str">
        <f>VLOOKUP($F1153,类型描述及偏移量!$C:$H,3,FALSE)</f>
        <v>实型</v>
      </c>
      <c r="O1153" s="14" t="str">
        <f>VLOOKUP($F1153,类型描述及偏移量!$C:$H,4,FALSE)</f>
        <v>None</v>
      </c>
      <c r="P1153" s="14" t="str">
        <f>VLOOKUP($F1153,类型描述及偏移量!$C:$H,5,FALSE)</f>
        <v>No</v>
      </c>
      <c r="Q1153" s="14" t="str">
        <f>VLOOKUP($F1153,类型描述及偏移量!$C:$H,6,FALSE)</f>
        <v>下下限值</v>
      </c>
    </row>
    <row r="1154" hidden="1" spans="1:17">
      <c r="A1154" s="12" t="s">
        <v>125</v>
      </c>
      <c r="B1154" s="12" t="s">
        <v>104</v>
      </c>
      <c r="C1154" t="s">
        <v>63</v>
      </c>
      <c r="D1154" t="s">
        <v>64</v>
      </c>
      <c r="E1154" s="13" t="str">
        <f t="shared" si="273"/>
        <v>CHP2_M1_Current_BP_Value_var</v>
      </c>
      <c r="F1154" s="14" t="str">
        <f t="shared" si="274"/>
        <v>BP_Value_var_HiProEN</v>
      </c>
      <c r="G1154" s="10" t="str">
        <f t="shared" si="275"/>
        <v>CHP2_M1_Current_HiProEN</v>
      </c>
      <c r="H1154" s="10" t="str">
        <f>VLOOKUP(基本表格!E1154,起始地址定义!A:D,4,FALSE)&amp;" "&amp;Q1154</f>
        <v>2425+P9-M1 2#环式刨片机 反馈电流 上限保护使能</v>
      </c>
      <c r="I1154" s="10" t="str">
        <f t="shared" si="276"/>
        <v>DB1200,X250.3</v>
      </c>
      <c r="J1154" s="13" t="str">
        <f>VLOOKUP(E1154,起始地址定义!A:D,2,FALSE)</f>
        <v>DB1200</v>
      </c>
      <c r="K1154" s="12" t="str">
        <f t="shared" si="277"/>
        <v>X250.3</v>
      </c>
      <c r="L1154" s="13">
        <f>VLOOKUP(E1154,起始地址定义!A:D,3,FALSE)</f>
        <v>250</v>
      </c>
      <c r="M1154" s="14">
        <f>VLOOKUP($F1154,类型描述及偏移量!$C:$H,2,FALSE)</f>
        <v>0.299999999999997</v>
      </c>
      <c r="N1154" s="14" t="str">
        <f>VLOOKUP($F1154,类型描述及偏移量!$C:$H,3,FALSE)</f>
        <v>离散</v>
      </c>
      <c r="O1154" s="14" t="str">
        <f>VLOOKUP($F1154,类型描述及偏移量!$C:$H,4,FALSE)</f>
        <v>None</v>
      </c>
      <c r="P1154" s="14" t="str">
        <f>VLOOKUP($F1154,类型描述及偏移量!$C:$H,5,FALSE)</f>
        <v>No</v>
      </c>
      <c r="Q1154" s="14" t="str">
        <f>VLOOKUP($F1154,类型描述及偏移量!$C:$H,6,FALSE)</f>
        <v>上限保护使能</v>
      </c>
    </row>
    <row r="1155" hidden="1" spans="1:17">
      <c r="A1155" s="12" t="s">
        <v>125</v>
      </c>
      <c r="B1155" s="12" t="s">
        <v>104</v>
      </c>
      <c r="C1155" t="s">
        <v>65</v>
      </c>
      <c r="D1155" t="s">
        <v>64</v>
      </c>
      <c r="E1155" s="13" t="str">
        <f t="shared" si="273"/>
        <v>CHP2_M1_Current_BP_Value_var</v>
      </c>
      <c r="F1155" s="14" t="str">
        <f t="shared" si="274"/>
        <v>BP_Value_var_LoProEN</v>
      </c>
      <c r="G1155" s="10" t="str">
        <f t="shared" si="275"/>
        <v>CHP2_M1_Current_LoProEN</v>
      </c>
      <c r="H1155" s="10" t="str">
        <f>VLOOKUP(基本表格!E1155,起始地址定义!A:D,4,FALSE)&amp;" "&amp;Q1155</f>
        <v>2425+P9-M1 2#环式刨片机 反馈电流 下限保护使能</v>
      </c>
      <c r="I1155" s="10" t="str">
        <f t="shared" si="276"/>
        <v>DB1200,X250.4</v>
      </c>
      <c r="J1155" s="13" t="str">
        <f>VLOOKUP(E1155,起始地址定义!A:D,2,FALSE)</f>
        <v>DB1200</v>
      </c>
      <c r="K1155" s="12" t="str">
        <f t="shared" si="277"/>
        <v>X250.4</v>
      </c>
      <c r="L1155" s="13">
        <f>VLOOKUP(E1155,起始地址定义!A:D,3,FALSE)</f>
        <v>250</v>
      </c>
      <c r="M1155" s="14">
        <f>VLOOKUP($F1155,类型描述及偏移量!$C:$H,2,FALSE)</f>
        <v>0.399999999999999</v>
      </c>
      <c r="N1155" s="14" t="str">
        <f>VLOOKUP($F1155,类型描述及偏移量!$C:$H,3,FALSE)</f>
        <v>离散</v>
      </c>
      <c r="O1155" s="14" t="str">
        <f>VLOOKUP($F1155,类型描述及偏移量!$C:$H,4,FALSE)</f>
        <v>None</v>
      </c>
      <c r="P1155" s="14" t="str">
        <f>VLOOKUP($F1155,类型描述及偏移量!$C:$H,5,FALSE)</f>
        <v>No</v>
      </c>
      <c r="Q1155" s="14" t="str">
        <f>VLOOKUP($F1155,类型描述及偏移量!$C:$H,6,FALSE)</f>
        <v>下限保护使能</v>
      </c>
    </row>
    <row r="1156" hidden="1" spans="1:17">
      <c r="A1156" s="12" t="s">
        <v>125</v>
      </c>
      <c r="B1156" s="12" t="s">
        <v>104</v>
      </c>
      <c r="C1156" t="s">
        <v>66</v>
      </c>
      <c r="D1156" t="s">
        <v>64</v>
      </c>
      <c r="E1156" s="13" t="str">
        <f t="shared" si="273"/>
        <v>CHP2_M1_Current_BP_Value_var</v>
      </c>
      <c r="F1156" s="14" t="str">
        <f t="shared" si="274"/>
        <v>BP_Value_var_HiALM</v>
      </c>
      <c r="G1156" s="10" t="str">
        <f t="shared" si="275"/>
        <v>CHP2_M1_Current_HiALM</v>
      </c>
      <c r="H1156" s="10" t="str">
        <f>VLOOKUP(基本表格!E1156,起始地址定义!A:D,4,FALSE)&amp;" "&amp;Q1156</f>
        <v>2425+P9-M1 2#环式刨片机 反馈电流 上限报警</v>
      </c>
      <c r="I1156" s="10" t="str">
        <f t="shared" si="276"/>
        <v>DB1200,X250.5</v>
      </c>
      <c r="J1156" s="13" t="str">
        <f>VLOOKUP(E1156,起始地址定义!A:D,2,FALSE)</f>
        <v>DB1200</v>
      </c>
      <c r="K1156" s="12" t="str">
        <f t="shared" si="277"/>
        <v>X250.5</v>
      </c>
      <c r="L1156" s="13">
        <f>VLOOKUP(E1156,起始地址定义!A:D,3,FALSE)</f>
        <v>250</v>
      </c>
      <c r="M1156" s="14">
        <f>VLOOKUP($F1156,类型描述及偏移量!$C:$H,2,FALSE)</f>
        <v>0.5</v>
      </c>
      <c r="N1156" s="14" t="str">
        <f>VLOOKUP($F1156,类型描述及偏移量!$C:$H,3,FALSE)</f>
        <v>离散</v>
      </c>
      <c r="O1156" s="14" t="str">
        <f>VLOOKUP($F1156,类型描述及偏移量!$C:$H,4,FALSE)</f>
        <v>None</v>
      </c>
      <c r="P1156" s="14" t="str">
        <f>VLOOKUP($F1156,类型描述及偏移量!$C:$H,5,FALSE)</f>
        <v>Yes</v>
      </c>
      <c r="Q1156" s="14" t="str">
        <f>VLOOKUP($F1156,类型描述及偏移量!$C:$H,6,FALSE)</f>
        <v>上限报警</v>
      </c>
    </row>
    <row r="1157" hidden="1" spans="1:17">
      <c r="A1157" s="12" t="s">
        <v>125</v>
      </c>
      <c r="B1157" s="12" t="s">
        <v>104</v>
      </c>
      <c r="C1157" t="s">
        <v>67</v>
      </c>
      <c r="D1157" t="s">
        <v>64</v>
      </c>
      <c r="E1157" s="13" t="str">
        <f t="shared" si="273"/>
        <v>CHP2_M1_Current_BP_Value_var</v>
      </c>
      <c r="F1157" s="14" t="str">
        <f t="shared" si="274"/>
        <v>BP_Value_var_LoALM</v>
      </c>
      <c r="G1157" s="10" t="str">
        <f t="shared" si="275"/>
        <v>CHP2_M1_Current_LoALM</v>
      </c>
      <c r="H1157" s="10" t="str">
        <f>VLOOKUP(基本表格!E1157,起始地址定义!A:D,4,FALSE)&amp;" "&amp;Q1157</f>
        <v>2425+P9-M1 2#环式刨片机 反馈电流 下限报警</v>
      </c>
      <c r="I1157" s="10" t="str">
        <f t="shared" si="276"/>
        <v>DB1200,X250.6</v>
      </c>
      <c r="J1157" s="13" t="str">
        <f>VLOOKUP(E1157,起始地址定义!A:D,2,FALSE)</f>
        <v>DB1200</v>
      </c>
      <c r="K1157" s="12" t="str">
        <f t="shared" si="277"/>
        <v>X250.6</v>
      </c>
      <c r="L1157" s="13">
        <f>VLOOKUP(E1157,起始地址定义!A:D,3,FALSE)</f>
        <v>250</v>
      </c>
      <c r="M1157" s="14">
        <f>VLOOKUP($F1157,类型描述及偏移量!$C:$H,2,FALSE)</f>
        <v>0.600000000000001</v>
      </c>
      <c r="N1157" s="14" t="str">
        <f>VLOOKUP($F1157,类型描述及偏移量!$C:$H,3,FALSE)</f>
        <v>离散</v>
      </c>
      <c r="O1157" s="14" t="str">
        <f>VLOOKUP($F1157,类型描述及偏移量!$C:$H,4,FALSE)</f>
        <v>None</v>
      </c>
      <c r="P1157" s="14" t="str">
        <f>VLOOKUP($F1157,类型描述及偏移量!$C:$H,5,FALSE)</f>
        <v>Yes</v>
      </c>
      <c r="Q1157" s="14" t="str">
        <f>VLOOKUP($F1157,类型描述及偏移量!$C:$H,6,FALSE)</f>
        <v>下限报警</v>
      </c>
    </row>
    <row r="1158" hidden="1" spans="1:17">
      <c r="A1158" s="12" t="s">
        <v>125</v>
      </c>
      <c r="B1158" s="12" t="s">
        <v>104</v>
      </c>
      <c r="C1158" t="s">
        <v>68</v>
      </c>
      <c r="D1158" t="s">
        <v>64</v>
      </c>
      <c r="E1158" s="13" t="str">
        <f t="shared" si="273"/>
        <v>CHP2_M1_Current_BP_Value_var</v>
      </c>
      <c r="F1158" s="14" t="str">
        <f t="shared" si="274"/>
        <v>BP_Value_var_HiHiALM</v>
      </c>
      <c r="G1158" s="10" t="str">
        <f t="shared" si="275"/>
        <v>CHP2_M1_Current_HiHiALM</v>
      </c>
      <c r="H1158" s="10" t="str">
        <f>VLOOKUP(基本表格!E1158,起始地址定义!A:D,4,FALSE)&amp;" "&amp;Q1158</f>
        <v>2425+P9-M1 2#环式刨片机 反馈电流 上上限报警</v>
      </c>
      <c r="I1158" s="10" t="str">
        <f t="shared" si="276"/>
        <v>DB1200,X250.7</v>
      </c>
      <c r="J1158" s="13" t="str">
        <f>VLOOKUP(E1158,起始地址定义!A:D,2,FALSE)</f>
        <v>DB1200</v>
      </c>
      <c r="K1158" s="12" t="str">
        <f t="shared" si="277"/>
        <v>X250.7</v>
      </c>
      <c r="L1158" s="13">
        <f>VLOOKUP(E1158,起始地址定义!A:D,3,FALSE)</f>
        <v>250</v>
      </c>
      <c r="M1158" s="14">
        <f>VLOOKUP($F1158,类型描述及偏移量!$C:$H,2,FALSE)</f>
        <v>0.700000000000003</v>
      </c>
      <c r="N1158" s="14" t="str">
        <f>VLOOKUP($F1158,类型描述及偏移量!$C:$H,3,FALSE)</f>
        <v>离散</v>
      </c>
      <c r="O1158" s="14" t="str">
        <f>VLOOKUP($F1158,类型描述及偏移量!$C:$H,4,FALSE)</f>
        <v>On</v>
      </c>
      <c r="P1158" s="14" t="str">
        <f>VLOOKUP($F1158,类型描述及偏移量!$C:$H,5,FALSE)</f>
        <v>Yes</v>
      </c>
      <c r="Q1158" s="14" t="str">
        <f>VLOOKUP($F1158,类型描述及偏移量!$C:$H,6,FALSE)</f>
        <v>上上限报警</v>
      </c>
    </row>
    <row r="1159" hidden="1" spans="1:17">
      <c r="A1159" s="12" t="s">
        <v>125</v>
      </c>
      <c r="B1159" s="12" t="s">
        <v>104</v>
      </c>
      <c r="C1159" t="s">
        <v>69</v>
      </c>
      <c r="D1159" t="s">
        <v>64</v>
      </c>
      <c r="E1159" s="13" t="str">
        <f t="shared" si="273"/>
        <v>CHP2_M1_Current_BP_Value_var</v>
      </c>
      <c r="F1159" s="14" t="str">
        <f t="shared" si="274"/>
        <v>BP_Value_var_LoLoALM</v>
      </c>
      <c r="G1159" s="10" t="str">
        <f t="shared" si="275"/>
        <v>CHP2_M1_Current_LoLoALM</v>
      </c>
      <c r="H1159" s="10" t="str">
        <f>VLOOKUP(基本表格!E1159,起始地址定义!A:D,4,FALSE)&amp;" "&amp;Q1159</f>
        <v>2425+P9-M1 2#环式刨片机 反馈电流 下下限报警</v>
      </c>
      <c r="I1159" s="10" t="str">
        <f t="shared" si="276"/>
        <v>DB1200,X251.0</v>
      </c>
      <c r="J1159" s="13" t="str">
        <f>VLOOKUP(E1159,起始地址定义!A:D,2,FALSE)</f>
        <v>DB1200</v>
      </c>
      <c r="K1159" s="12" t="str">
        <f t="shared" si="277"/>
        <v>X251.0</v>
      </c>
      <c r="L1159" s="13">
        <f>VLOOKUP(E1159,起始地址定义!A:D,3,FALSE)</f>
        <v>250</v>
      </c>
      <c r="M1159" s="14">
        <f>VLOOKUP($F1159,类型描述及偏移量!$C:$H,2,FALSE)</f>
        <v>1</v>
      </c>
      <c r="N1159" s="14" t="str">
        <f>VLOOKUP($F1159,类型描述及偏移量!$C:$H,3,FALSE)</f>
        <v>离散</v>
      </c>
      <c r="O1159" s="14" t="str">
        <f>VLOOKUP($F1159,类型描述及偏移量!$C:$H,4,FALSE)</f>
        <v>On</v>
      </c>
      <c r="P1159" s="14" t="str">
        <f>VLOOKUP($F1159,类型描述及偏移量!$C:$H,5,FALSE)</f>
        <v>Yes</v>
      </c>
      <c r="Q1159" s="14" t="str">
        <f>VLOOKUP($F1159,类型描述及偏移量!$C:$H,6,FALSE)</f>
        <v>下下限报警</v>
      </c>
    </row>
    <row r="1160" hidden="1" spans="1:17">
      <c r="A1160" s="12" t="s">
        <v>125</v>
      </c>
      <c r="B1160" s="12" t="s">
        <v>104</v>
      </c>
      <c r="C1160" t="s">
        <v>70</v>
      </c>
      <c r="D1160" t="s">
        <v>64</v>
      </c>
      <c r="E1160" s="13" t="str">
        <f t="shared" si="273"/>
        <v>CHP2_M1_Current_BP_Value_var</v>
      </c>
      <c r="F1160" s="14" t="str">
        <f t="shared" si="274"/>
        <v>BP_Value_var_LimALM</v>
      </c>
      <c r="G1160" s="10" t="str">
        <f t="shared" si="275"/>
        <v>CHP2_M1_Current_LimALM</v>
      </c>
      <c r="H1160" s="10" t="str">
        <f>VLOOKUP(基本表格!E1160,起始地址定义!A:D,4,FALSE)&amp;" "&amp;Q1160</f>
        <v>2425+P9-M1 2#环式刨片机 反馈电流 极限报警</v>
      </c>
      <c r="I1160" s="10" t="str">
        <f t="shared" si="276"/>
        <v>DB1200,X251.1</v>
      </c>
      <c r="J1160" s="13" t="str">
        <f>VLOOKUP(E1160,起始地址定义!A:D,2,FALSE)</f>
        <v>DB1200</v>
      </c>
      <c r="K1160" s="12" t="str">
        <f t="shared" si="277"/>
        <v>X251.1</v>
      </c>
      <c r="L1160" s="13">
        <f>VLOOKUP(E1160,起始地址定义!A:D,3,FALSE)</f>
        <v>250</v>
      </c>
      <c r="M1160" s="14">
        <f>VLOOKUP($F1160,类型描述及偏移量!$C:$H,2,FALSE)</f>
        <v>1.1</v>
      </c>
      <c r="N1160" s="14" t="str">
        <f>VLOOKUP($F1160,类型描述及偏移量!$C:$H,3,FALSE)</f>
        <v>离散</v>
      </c>
      <c r="O1160" s="14" t="str">
        <f>VLOOKUP($F1160,类型描述及偏移量!$C:$H,4,FALSE)</f>
        <v>On</v>
      </c>
      <c r="P1160" s="14" t="str">
        <f>VLOOKUP($F1160,类型描述及偏移量!$C:$H,5,FALSE)</f>
        <v>Yes</v>
      </c>
      <c r="Q1160" s="14" t="str">
        <f>VLOOKUP($F1160,类型描述及偏移量!$C:$H,6,FALSE)</f>
        <v>极限报警</v>
      </c>
    </row>
    <row r="1161" hidden="1" spans="1:17">
      <c r="A1161" s="12" t="s">
        <v>125</v>
      </c>
      <c r="B1161" s="12" t="s">
        <v>104</v>
      </c>
      <c r="C1161" t="s">
        <v>71</v>
      </c>
      <c r="D1161" t="s">
        <v>64</v>
      </c>
      <c r="E1161" s="13" t="str">
        <f t="shared" si="273"/>
        <v>CHP2_M1_Current_BP_Value_var</v>
      </c>
      <c r="F1161" s="14" t="str">
        <f t="shared" si="274"/>
        <v>BP_Value_var_LostALM</v>
      </c>
      <c r="G1161" s="10" t="str">
        <f t="shared" si="275"/>
        <v>CHP2_M1_Current_LostALM</v>
      </c>
      <c r="H1161" s="10" t="str">
        <f>VLOOKUP(基本表格!E1161,起始地址定义!A:D,4,FALSE)&amp;" "&amp;Q1161</f>
        <v>2425+P9-M1 2#环式刨片机 反馈电流 传感器断线报警</v>
      </c>
      <c r="I1161" s="10" t="str">
        <f t="shared" si="276"/>
        <v>DB1200,X251.2</v>
      </c>
      <c r="J1161" s="13" t="str">
        <f>VLOOKUP(E1161,起始地址定义!A:D,2,FALSE)</f>
        <v>DB1200</v>
      </c>
      <c r="K1161" s="12" t="str">
        <f t="shared" si="277"/>
        <v>X251.2</v>
      </c>
      <c r="L1161" s="13">
        <f>VLOOKUP(E1161,起始地址定义!A:D,3,FALSE)</f>
        <v>250</v>
      </c>
      <c r="M1161" s="14">
        <f>VLOOKUP($F1161,类型描述及偏移量!$C:$H,2,FALSE)</f>
        <v>1.2</v>
      </c>
      <c r="N1161" s="14" t="str">
        <f>VLOOKUP($F1161,类型描述及偏移量!$C:$H,3,FALSE)</f>
        <v>离散</v>
      </c>
      <c r="O1161" s="14" t="str">
        <f>VLOOKUP($F1161,类型描述及偏移量!$C:$H,4,FALSE)</f>
        <v>On</v>
      </c>
      <c r="P1161" s="14" t="str">
        <f>VLOOKUP($F1161,类型描述及偏移量!$C:$H,5,FALSE)</f>
        <v>Yes</v>
      </c>
      <c r="Q1161" s="14" t="str">
        <f>VLOOKUP($F1161,类型描述及偏移量!$C:$H,6,FALSE)</f>
        <v>传感器断线报警</v>
      </c>
    </row>
    <row r="1162" hidden="1" spans="1:17">
      <c r="A1162" s="12" t="s">
        <v>125</v>
      </c>
      <c r="B1162" s="12" t="s">
        <v>104</v>
      </c>
      <c r="C1162" t="s">
        <v>72</v>
      </c>
      <c r="D1162" t="s">
        <v>64</v>
      </c>
      <c r="E1162" s="13" t="str">
        <f t="shared" si="273"/>
        <v>CHP2_M1_Current_BP_Value_var</v>
      </c>
      <c r="F1162" s="14" t="str">
        <f t="shared" si="274"/>
        <v>BP_Value_var_Code</v>
      </c>
      <c r="G1162" s="10" t="str">
        <f t="shared" si="275"/>
        <v>CHP2_M1_Current_Code</v>
      </c>
      <c r="H1162" s="10" t="str">
        <f>VLOOKUP(基本表格!E1162,起始地址定义!A:D,4,FALSE)&amp;" "&amp;Q1162</f>
        <v>2425+P9-M1 2#环式刨片机 反馈电流 实际内码</v>
      </c>
      <c r="I1162" s="10" t="str">
        <f t="shared" si="276"/>
        <v>DB1200,INT252</v>
      </c>
      <c r="J1162" s="13" t="str">
        <f>VLOOKUP(E1162,起始地址定义!A:D,2,FALSE)</f>
        <v>DB1200</v>
      </c>
      <c r="K1162" s="12" t="str">
        <f t="shared" si="277"/>
        <v>INT252</v>
      </c>
      <c r="L1162" s="13">
        <f>VLOOKUP(E1162,起始地址定义!A:D,3,FALSE)</f>
        <v>250</v>
      </c>
      <c r="M1162" s="14">
        <f>VLOOKUP($F1162,类型描述及偏移量!$C:$H,2,FALSE)</f>
        <v>2</v>
      </c>
      <c r="N1162" s="14" t="str">
        <f>VLOOKUP($F1162,类型描述及偏移量!$C:$H,3,FALSE)</f>
        <v>整型</v>
      </c>
      <c r="O1162" s="14" t="str">
        <f>VLOOKUP($F1162,类型描述及偏移量!$C:$H,4,FALSE)</f>
        <v>None</v>
      </c>
      <c r="P1162" s="14" t="str">
        <f>VLOOKUP($F1162,类型描述及偏移量!$C:$H,5,FALSE)</f>
        <v>Yes</v>
      </c>
      <c r="Q1162" s="14" t="str">
        <f>VLOOKUP($F1162,类型描述及偏移量!$C:$H,6,FALSE)</f>
        <v>实际内码</v>
      </c>
    </row>
    <row r="1163" hidden="1" spans="1:17">
      <c r="A1163" s="12" t="s">
        <v>125</v>
      </c>
      <c r="B1163" s="12" t="s">
        <v>104</v>
      </c>
      <c r="C1163" t="s">
        <v>73</v>
      </c>
      <c r="D1163" t="s">
        <v>64</v>
      </c>
      <c r="E1163" s="13" t="str">
        <f t="shared" si="273"/>
        <v>CHP2_M1_Current_BP_Value_var</v>
      </c>
      <c r="F1163" s="14" t="str">
        <f t="shared" si="274"/>
        <v>BP_Value_var_Value</v>
      </c>
      <c r="G1163" s="10" t="str">
        <f t="shared" si="275"/>
        <v>CHP2_M1_Current_Value</v>
      </c>
      <c r="H1163" s="10" t="str">
        <f>VLOOKUP(基本表格!E1163,起始地址定义!A:D,4,FALSE)&amp;" "&amp;Q1163</f>
        <v>2425+P9-M1 2#环式刨片机 反馈电流 实际值</v>
      </c>
      <c r="I1163" s="10" t="str">
        <f t="shared" si="276"/>
        <v>DB1200,REAL256</v>
      </c>
      <c r="J1163" s="13" t="str">
        <f>VLOOKUP(E1163,起始地址定义!A:D,2,FALSE)</f>
        <v>DB1200</v>
      </c>
      <c r="K1163" s="12" t="str">
        <f t="shared" si="277"/>
        <v>REAL256</v>
      </c>
      <c r="L1163" s="13">
        <f>VLOOKUP(E1163,起始地址定义!A:D,3,FALSE)</f>
        <v>250</v>
      </c>
      <c r="M1163" s="14">
        <f>VLOOKUP($F1163,类型描述及偏移量!$C:$H,2,FALSE)</f>
        <v>6</v>
      </c>
      <c r="N1163" s="14" t="str">
        <f>VLOOKUP($F1163,类型描述及偏移量!$C:$H,3,FALSE)</f>
        <v>实型</v>
      </c>
      <c r="O1163" s="14" t="str">
        <f>VLOOKUP($F1163,类型描述及偏移量!$C:$H,4,FALSE)</f>
        <v>None</v>
      </c>
      <c r="P1163" s="14" t="str">
        <f>VLOOKUP($F1163,类型描述及偏移量!$C:$H,5,FALSE)</f>
        <v>Yes</v>
      </c>
      <c r="Q1163" s="14" t="str">
        <f>VLOOKUP($F1163,类型描述及偏移量!$C:$H,6,FALSE)</f>
        <v>实际值</v>
      </c>
    </row>
    <row r="1164" hidden="1" spans="1:17">
      <c r="A1164" s="12" t="s">
        <v>125</v>
      </c>
      <c r="B1164" s="12" t="s">
        <v>104</v>
      </c>
      <c r="C1164" t="s">
        <v>74</v>
      </c>
      <c r="D1164" t="s">
        <v>64</v>
      </c>
      <c r="E1164" s="13" t="str">
        <f t="shared" ref="E1164:E1227" si="278">A1164&amp;"_"&amp;B1164&amp;"_"&amp;D1164</f>
        <v>CHP2_M1_Current_BP_Value_var</v>
      </c>
      <c r="F1164" s="14" t="str">
        <f t="shared" ref="F1164:F1227" si="279">D1164&amp;"_"&amp;C1164</f>
        <v>BP_Value_var_Range</v>
      </c>
      <c r="G1164" s="10" t="str">
        <f t="shared" ref="G1164:G1227" si="280">A1164&amp;"_"&amp;IF(B1164="DB","",B1164&amp;"_")&amp;C1164</f>
        <v>CHP2_M1_Current_Range</v>
      </c>
      <c r="H1164" s="10" t="str">
        <f>VLOOKUP(基本表格!E1164,起始地址定义!A:D,4,FALSE)&amp;" "&amp;Q1164</f>
        <v>2425+P9-M1 2#环式刨片机 反馈电流 量程</v>
      </c>
      <c r="I1164" s="10" t="str">
        <f t="shared" ref="I1164:I1227" si="281">J1164&amp;","&amp;K1164</f>
        <v>DB1200,REAL260</v>
      </c>
      <c r="J1164" s="13" t="str">
        <f>VLOOKUP(E1164,起始地址定义!A:D,2,FALSE)</f>
        <v>DB1200</v>
      </c>
      <c r="K1164" s="12" t="str">
        <f t="shared" ref="K1164:K1227" si="282">IF(N1164="离散","X",IF(N1164="实型","REAL","INT"))&amp;IF(N1164="离散",TEXT(L1164+M1164,"0.0"),L1164+M1164)</f>
        <v>REAL260</v>
      </c>
      <c r="L1164" s="13">
        <f>VLOOKUP(E1164,起始地址定义!A:D,3,FALSE)</f>
        <v>250</v>
      </c>
      <c r="M1164" s="14">
        <f>VLOOKUP($F1164,类型描述及偏移量!$C:$H,2,FALSE)</f>
        <v>10</v>
      </c>
      <c r="N1164" s="14" t="str">
        <f>VLOOKUP($F1164,类型描述及偏移量!$C:$H,3,FALSE)</f>
        <v>实型</v>
      </c>
      <c r="O1164" s="14" t="str">
        <f>VLOOKUP($F1164,类型描述及偏移量!$C:$H,4,FALSE)</f>
        <v>None</v>
      </c>
      <c r="P1164" s="14" t="str">
        <f>VLOOKUP($F1164,类型描述及偏移量!$C:$H,5,FALSE)</f>
        <v>No</v>
      </c>
      <c r="Q1164" s="14" t="str">
        <f>VLOOKUP($F1164,类型描述及偏移量!$C:$H,6,FALSE)</f>
        <v>量程</v>
      </c>
    </row>
    <row r="1165" hidden="1" spans="1:17">
      <c r="A1165" s="12" t="s">
        <v>125</v>
      </c>
      <c r="B1165" s="12" t="s">
        <v>104</v>
      </c>
      <c r="C1165" t="s">
        <v>75</v>
      </c>
      <c r="D1165" t="s">
        <v>64</v>
      </c>
      <c r="E1165" s="13" t="str">
        <f t="shared" si="278"/>
        <v>CHP2_M1_Current_BP_Value_var</v>
      </c>
      <c r="F1165" s="14" t="str">
        <f t="shared" si="279"/>
        <v>BP_Value_var_Hi</v>
      </c>
      <c r="G1165" s="10" t="str">
        <f t="shared" si="280"/>
        <v>CHP2_M1_Current_Hi</v>
      </c>
      <c r="H1165" s="10" t="str">
        <f>VLOOKUP(基本表格!E1165,起始地址定义!A:D,4,FALSE)&amp;" "&amp;Q1165</f>
        <v>2425+P9-M1 2#环式刨片机 反馈电流 上限值</v>
      </c>
      <c r="I1165" s="10" t="str">
        <f t="shared" si="281"/>
        <v>DB1200,REAL264</v>
      </c>
      <c r="J1165" s="13" t="str">
        <f>VLOOKUP(E1165,起始地址定义!A:D,2,FALSE)</f>
        <v>DB1200</v>
      </c>
      <c r="K1165" s="12" t="str">
        <f t="shared" si="282"/>
        <v>REAL264</v>
      </c>
      <c r="L1165" s="13">
        <f>VLOOKUP(E1165,起始地址定义!A:D,3,FALSE)</f>
        <v>250</v>
      </c>
      <c r="M1165" s="14">
        <f>VLOOKUP($F1165,类型描述及偏移量!$C:$H,2,FALSE)</f>
        <v>14</v>
      </c>
      <c r="N1165" s="14" t="str">
        <f>VLOOKUP($F1165,类型描述及偏移量!$C:$H,3,FALSE)</f>
        <v>实型</v>
      </c>
      <c r="O1165" s="14" t="str">
        <f>VLOOKUP($F1165,类型描述及偏移量!$C:$H,4,FALSE)</f>
        <v>None</v>
      </c>
      <c r="P1165" s="14" t="str">
        <f>VLOOKUP($F1165,类型描述及偏移量!$C:$H,5,FALSE)</f>
        <v>No</v>
      </c>
      <c r="Q1165" s="14" t="str">
        <f>VLOOKUP($F1165,类型描述及偏移量!$C:$H,6,FALSE)</f>
        <v>上限值</v>
      </c>
    </row>
    <row r="1166" hidden="1" spans="1:17">
      <c r="A1166" s="12" t="s">
        <v>125</v>
      </c>
      <c r="B1166" s="12" t="s">
        <v>104</v>
      </c>
      <c r="C1166" t="s">
        <v>76</v>
      </c>
      <c r="D1166" t="s">
        <v>64</v>
      </c>
      <c r="E1166" s="13" t="str">
        <f t="shared" si="278"/>
        <v>CHP2_M1_Current_BP_Value_var</v>
      </c>
      <c r="F1166" s="14" t="str">
        <f t="shared" si="279"/>
        <v>BP_Value_var_Lo</v>
      </c>
      <c r="G1166" s="10" t="str">
        <f t="shared" si="280"/>
        <v>CHP2_M1_Current_Lo</v>
      </c>
      <c r="H1166" s="10" t="str">
        <f>VLOOKUP(基本表格!E1166,起始地址定义!A:D,4,FALSE)&amp;" "&amp;Q1166</f>
        <v>2425+P9-M1 2#环式刨片机 反馈电流 下限值</v>
      </c>
      <c r="I1166" s="10" t="str">
        <f t="shared" si="281"/>
        <v>DB1200,REAL268</v>
      </c>
      <c r="J1166" s="13" t="str">
        <f>VLOOKUP(E1166,起始地址定义!A:D,2,FALSE)</f>
        <v>DB1200</v>
      </c>
      <c r="K1166" s="12" t="str">
        <f t="shared" si="282"/>
        <v>REAL268</v>
      </c>
      <c r="L1166" s="13">
        <f>VLOOKUP(E1166,起始地址定义!A:D,3,FALSE)</f>
        <v>250</v>
      </c>
      <c r="M1166" s="14">
        <f>VLOOKUP($F1166,类型描述及偏移量!$C:$H,2,FALSE)</f>
        <v>18</v>
      </c>
      <c r="N1166" s="14" t="str">
        <f>VLOOKUP($F1166,类型描述及偏移量!$C:$H,3,FALSE)</f>
        <v>实型</v>
      </c>
      <c r="O1166" s="14" t="str">
        <f>VLOOKUP($F1166,类型描述及偏移量!$C:$H,4,FALSE)</f>
        <v>None</v>
      </c>
      <c r="P1166" s="14" t="str">
        <f>VLOOKUP($F1166,类型描述及偏移量!$C:$H,5,FALSE)</f>
        <v>No</v>
      </c>
      <c r="Q1166" s="14" t="str">
        <f>VLOOKUP($F1166,类型描述及偏移量!$C:$H,6,FALSE)</f>
        <v>下限值</v>
      </c>
    </row>
    <row r="1167" hidden="1" spans="1:17">
      <c r="A1167" s="12" t="s">
        <v>125</v>
      </c>
      <c r="B1167" s="12" t="s">
        <v>104</v>
      </c>
      <c r="C1167" t="s">
        <v>77</v>
      </c>
      <c r="D1167" t="s">
        <v>64</v>
      </c>
      <c r="E1167" s="13" t="str">
        <f t="shared" si="278"/>
        <v>CHP2_M1_Current_BP_Value_var</v>
      </c>
      <c r="F1167" s="14" t="str">
        <f t="shared" si="279"/>
        <v>BP_Value_var_HiHi</v>
      </c>
      <c r="G1167" s="10" t="str">
        <f t="shared" si="280"/>
        <v>CHP2_M1_Current_HiHi</v>
      </c>
      <c r="H1167" s="10" t="str">
        <f>VLOOKUP(基本表格!E1167,起始地址定义!A:D,4,FALSE)&amp;" "&amp;Q1167</f>
        <v>2425+P9-M1 2#环式刨片机 反馈电流 上上限值</v>
      </c>
      <c r="I1167" s="10" t="str">
        <f t="shared" si="281"/>
        <v>DB1200,REAL272</v>
      </c>
      <c r="J1167" s="13" t="str">
        <f>VLOOKUP(E1167,起始地址定义!A:D,2,FALSE)</f>
        <v>DB1200</v>
      </c>
      <c r="K1167" s="12" t="str">
        <f t="shared" si="282"/>
        <v>REAL272</v>
      </c>
      <c r="L1167" s="13">
        <f>VLOOKUP(E1167,起始地址定义!A:D,3,FALSE)</f>
        <v>250</v>
      </c>
      <c r="M1167" s="14">
        <f>VLOOKUP($F1167,类型描述及偏移量!$C:$H,2,FALSE)</f>
        <v>22</v>
      </c>
      <c r="N1167" s="14" t="str">
        <f>VLOOKUP($F1167,类型描述及偏移量!$C:$H,3,FALSE)</f>
        <v>实型</v>
      </c>
      <c r="O1167" s="14" t="str">
        <f>VLOOKUP($F1167,类型描述及偏移量!$C:$H,4,FALSE)</f>
        <v>None</v>
      </c>
      <c r="P1167" s="14" t="str">
        <f>VLOOKUP($F1167,类型描述及偏移量!$C:$H,5,FALSE)</f>
        <v>No</v>
      </c>
      <c r="Q1167" s="14" t="str">
        <f>VLOOKUP($F1167,类型描述及偏移量!$C:$H,6,FALSE)</f>
        <v>上上限值</v>
      </c>
    </row>
    <row r="1168" hidden="1" spans="1:17">
      <c r="A1168" s="12" t="s">
        <v>125</v>
      </c>
      <c r="B1168" s="12" t="s">
        <v>104</v>
      </c>
      <c r="C1168" t="s">
        <v>78</v>
      </c>
      <c r="D1168" t="s">
        <v>64</v>
      </c>
      <c r="E1168" s="13" t="str">
        <f t="shared" si="278"/>
        <v>CHP2_M1_Current_BP_Value_var</v>
      </c>
      <c r="F1168" s="14" t="str">
        <f t="shared" si="279"/>
        <v>BP_Value_var_LoLo</v>
      </c>
      <c r="G1168" s="10" t="str">
        <f t="shared" si="280"/>
        <v>CHP2_M1_Current_LoLo</v>
      </c>
      <c r="H1168" s="10" t="str">
        <f>VLOOKUP(基本表格!E1168,起始地址定义!A:D,4,FALSE)&amp;" "&amp;Q1168</f>
        <v>2425+P9-M1 2#环式刨片机 反馈电流 下下限值</v>
      </c>
      <c r="I1168" s="10" t="str">
        <f t="shared" si="281"/>
        <v>DB1200,REAL276</v>
      </c>
      <c r="J1168" s="13" t="str">
        <f>VLOOKUP(E1168,起始地址定义!A:D,2,FALSE)</f>
        <v>DB1200</v>
      </c>
      <c r="K1168" s="12" t="str">
        <f t="shared" si="282"/>
        <v>REAL276</v>
      </c>
      <c r="L1168" s="13">
        <f>VLOOKUP(E1168,起始地址定义!A:D,3,FALSE)</f>
        <v>250</v>
      </c>
      <c r="M1168" s="14">
        <f>VLOOKUP($F1168,类型描述及偏移量!$C:$H,2,FALSE)</f>
        <v>26</v>
      </c>
      <c r="N1168" s="14" t="str">
        <f>VLOOKUP($F1168,类型描述及偏移量!$C:$H,3,FALSE)</f>
        <v>实型</v>
      </c>
      <c r="O1168" s="14" t="str">
        <f>VLOOKUP($F1168,类型描述及偏移量!$C:$H,4,FALSE)</f>
        <v>None</v>
      </c>
      <c r="P1168" s="14" t="str">
        <f>VLOOKUP($F1168,类型描述及偏移量!$C:$H,5,FALSE)</f>
        <v>No</v>
      </c>
      <c r="Q1168" s="14" t="str">
        <f>VLOOKUP($F1168,类型描述及偏移量!$C:$H,6,FALSE)</f>
        <v>下下限值</v>
      </c>
    </row>
    <row r="1169" hidden="1" spans="1:17">
      <c r="A1169" s="12" t="s">
        <v>125</v>
      </c>
      <c r="B1169" s="12" t="str">
        <f t="shared" ref="B1169:B1232" si="283">"M"&amp;RIGHT(LEFT(B1046,FIND("_",B1046,1)-1),LEN(LEFT(B1046,FIND("_",B1046,1)-1))-1)+1&amp;"_"&amp;RIGHT(B1046,LEN(B1046)-FIND("_",B1046,1))</f>
        <v>M2_M</v>
      </c>
      <c r="C1169" s="12" t="str">
        <f t="shared" ref="C1169:C1232" si="284">C1046</f>
        <v>Enable</v>
      </c>
      <c r="D1169" s="12" t="str">
        <f t="shared" ref="D1169:D1232" si="285">D1046</f>
        <v>BP_Motor_var</v>
      </c>
      <c r="E1169" s="13" t="str">
        <f t="shared" si="278"/>
        <v>CHP2_M2_M_BP_Motor_var</v>
      </c>
      <c r="F1169" s="14" t="str">
        <f t="shared" si="279"/>
        <v>BP_Motor_var_Enable</v>
      </c>
      <c r="G1169" s="10" t="str">
        <f t="shared" si="280"/>
        <v>CHP2_M2_M_Enable</v>
      </c>
      <c r="H1169" s="10" t="str">
        <f>VLOOKUP(基本表格!E1169,起始地址定义!A:D,4,FALSE)&amp;" "&amp;Q1169</f>
        <v>2422+P5-M3 刨片机料仓2#出料螺旋A 电机控制 使能</v>
      </c>
      <c r="I1169" s="10" t="str">
        <f t="shared" si="281"/>
        <v>DB1200,X300.0</v>
      </c>
      <c r="J1169" s="13" t="str">
        <f>VLOOKUP(E1169,起始地址定义!A:D,2,FALSE)</f>
        <v>DB1200</v>
      </c>
      <c r="K1169" s="12" t="str">
        <f t="shared" si="282"/>
        <v>X300.0</v>
      </c>
      <c r="L1169" s="13">
        <f>VLOOKUP(E1169,起始地址定义!A:D,3,FALSE)</f>
        <v>300</v>
      </c>
      <c r="M1169" s="14">
        <f>VLOOKUP($F1169,类型描述及偏移量!$C:$H,2,FALSE)</f>
        <v>0</v>
      </c>
      <c r="N1169" s="14" t="str">
        <f>VLOOKUP($F1169,类型描述及偏移量!$C:$H,3,FALSE)</f>
        <v>离散</v>
      </c>
      <c r="O1169" s="14" t="str">
        <f>VLOOKUP($F1169,类型描述及偏移量!$C:$H,4,FALSE)</f>
        <v>None</v>
      </c>
      <c r="P1169" s="14" t="str">
        <f>VLOOKUP($F1169,类型描述及偏移量!$C:$H,5,FALSE)</f>
        <v>No</v>
      </c>
      <c r="Q1169" s="14" t="str">
        <f>VLOOKUP($F1169,类型描述及偏移量!$C:$H,6,FALSE)</f>
        <v>使能</v>
      </c>
    </row>
    <row r="1170" hidden="1" spans="1:17">
      <c r="A1170" s="12" t="s">
        <v>125</v>
      </c>
      <c r="B1170" s="12" t="str">
        <f t="shared" si="283"/>
        <v>M2_M</v>
      </c>
      <c r="C1170" s="12" t="str">
        <f t="shared" si="284"/>
        <v>Auto_Status</v>
      </c>
      <c r="D1170" s="12" t="str">
        <f t="shared" si="285"/>
        <v>BP_Motor_var</v>
      </c>
      <c r="E1170" s="13" t="str">
        <f t="shared" si="278"/>
        <v>CHP2_M2_M_BP_Motor_var</v>
      </c>
      <c r="F1170" s="14" t="str">
        <f t="shared" si="279"/>
        <v>BP_Motor_var_Auto_Status</v>
      </c>
      <c r="G1170" s="10" t="str">
        <f t="shared" si="280"/>
        <v>CHP2_M2_M_Auto_Status</v>
      </c>
      <c r="H1170" s="10" t="str">
        <f>VLOOKUP(基本表格!E1170,起始地址定义!A:D,4,FALSE)&amp;" "&amp;Q1170</f>
        <v>2422+P5-M3 刨片机料仓2#出料螺旋A 电机控制 手自动状态</v>
      </c>
      <c r="I1170" s="10" t="str">
        <f t="shared" si="281"/>
        <v>DB1200,X300.3</v>
      </c>
      <c r="J1170" s="13" t="str">
        <f>VLOOKUP(E1170,起始地址定义!A:D,2,FALSE)</f>
        <v>DB1200</v>
      </c>
      <c r="K1170" s="12" t="str">
        <f t="shared" si="282"/>
        <v>X300.3</v>
      </c>
      <c r="L1170" s="13">
        <f>VLOOKUP(E1170,起始地址定义!A:D,3,FALSE)</f>
        <v>300</v>
      </c>
      <c r="M1170" s="14">
        <f>VLOOKUP($F1170,类型描述及偏移量!$C:$H,2,FALSE)</f>
        <v>0.3</v>
      </c>
      <c r="N1170" s="14" t="str">
        <f>VLOOKUP($F1170,类型描述及偏移量!$C:$H,3,FALSE)</f>
        <v>离散</v>
      </c>
      <c r="O1170" s="14" t="str">
        <f>VLOOKUP($F1170,类型描述及偏移量!$C:$H,4,FALSE)</f>
        <v>None</v>
      </c>
      <c r="P1170" s="14" t="str">
        <f>VLOOKUP($F1170,类型描述及偏移量!$C:$H,5,FALSE)</f>
        <v>Yes</v>
      </c>
      <c r="Q1170" s="14" t="str">
        <f>VLOOKUP($F1170,类型描述及偏移量!$C:$H,6,FALSE)</f>
        <v>手自动状态</v>
      </c>
    </row>
    <row r="1171" hidden="1" spans="1:17">
      <c r="A1171" s="12" t="s">
        <v>125</v>
      </c>
      <c r="B1171" s="12" t="str">
        <f t="shared" si="283"/>
        <v>M2_M</v>
      </c>
      <c r="C1171" s="12" t="str">
        <f t="shared" si="284"/>
        <v>Loc_Rem</v>
      </c>
      <c r="D1171" s="12" t="str">
        <f t="shared" si="285"/>
        <v>BP_Motor_var</v>
      </c>
      <c r="E1171" s="13" t="str">
        <f t="shared" si="278"/>
        <v>CHP2_M2_M_BP_Motor_var</v>
      </c>
      <c r="F1171" s="14" t="str">
        <f t="shared" si="279"/>
        <v>BP_Motor_var_Loc_Rem</v>
      </c>
      <c r="G1171" s="10" t="str">
        <f t="shared" si="280"/>
        <v>CHP2_M2_M_Loc_Rem</v>
      </c>
      <c r="H1171" s="10" t="str">
        <f>VLOOKUP(基本表格!E1171,起始地址定义!A:D,4,FALSE)&amp;" "&amp;Q1171</f>
        <v>2422+P5-M3 刨片机料仓2#出料螺旋A 电机控制 本地/远程(检修/待机）</v>
      </c>
      <c r="I1171" s="10" t="str">
        <f t="shared" si="281"/>
        <v>DB1200,X300.4</v>
      </c>
      <c r="J1171" s="13" t="str">
        <f>VLOOKUP(E1171,起始地址定义!A:D,2,FALSE)</f>
        <v>DB1200</v>
      </c>
      <c r="K1171" s="12" t="str">
        <f t="shared" si="282"/>
        <v>X300.4</v>
      </c>
      <c r="L1171" s="13">
        <f>VLOOKUP(E1171,起始地址定义!A:D,3,FALSE)</f>
        <v>300</v>
      </c>
      <c r="M1171" s="14">
        <f>VLOOKUP($F1171,类型描述及偏移量!$C:$H,2,FALSE)</f>
        <v>0.4</v>
      </c>
      <c r="N1171" s="14" t="str">
        <f>VLOOKUP($F1171,类型描述及偏移量!$C:$H,3,FALSE)</f>
        <v>离散</v>
      </c>
      <c r="O1171" s="14" t="str">
        <f>VLOOKUP($F1171,类型描述及偏移量!$C:$H,4,FALSE)</f>
        <v>None</v>
      </c>
      <c r="P1171" s="14" t="str">
        <f>VLOOKUP($F1171,类型描述及偏移量!$C:$H,5,FALSE)</f>
        <v>Yes</v>
      </c>
      <c r="Q1171" s="14" t="str">
        <f>VLOOKUP($F1171,类型描述及偏移量!$C:$H,6,FALSE)</f>
        <v>本地/远程(检修/待机）</v>
      </c>
    </row>
    <row r="1172" hidden="1" spans="1:17">
      <c r="A1172" s="12" t="s">
        <v>125</v>
      </c>
      <c r="B1172" s="12" t="str">
        <f t="shared" si="283"/>
        <v>M2_M</v>
      </c>
      <c r="C1172" s="12" t="str">
        <f t="shared" si="284"/>
        <v>ON_HMI</v>
      </c>
      <c r="D1172" s="12" t="str">
        <f t="shared" si="285"/>
        <v>BP_Motor_var</v>
      </c>
      <c r="E1172" s="13" t="str">
        <f t="shared" si="278"/>
        <v>CHP2_M2_M_BP_Motor_var</v>
      </c>
      <c r="F1172" s="14" t="str">
        <f t="shared" si="279"/>
        <v>BP_Motor_var_ON_HMI</v>
      </c>
      <c r="G1172" s="10" t="str">
        <f t="shared" si="280"/>
        <v>CHP2_M2_M_ON_HMI</v>
      </c>
      <c r="H1172" s="10" t="str">
        <f>VLOOKUP(基本表格!E1172,起始地址定义!A:D,4,FALSE)&amp;" "&amp;Q1172</f>
        <v>2422+P5-M3 刨片机料仓2#出料螺旋A 电机控制 开启_上位机(正转)</v>
      </c>
      <c r="I1172" s="10" t="str">
        <f t="shared" si="281"/>
        <v>DB1200,X300.6</v>
      </c>
      <c r="J1172" s="13" t="str">
        <f>VLOOKUP(E1172,起始地址定义!A:D,2,FALSE)</f>
        <v>DB1200</v>
      </c>
      <c r="K1172" s="12" t="str">
        <f t="shared" si="282"/>
        <v>X300.6</v>
      </c>
      <c r="L1172" s="13">
        <f>VLOOKUP(E1172,起始地址定义!A:D,3,FALSE)</f>
        <v>300</v>
      </c>
      <c r="M1172" s="14">
        <f>VLOOKUP($F1172,类型描述及偏移量!$C:$H,2,FALSE)</f>
        <v>0.6</v>
      </c>
      <c r="N1172" s="14" t="str">
        <f>VLOOKUP($F1172,类型描述及偏移量!$C:$H,3,FALSE)</f>
        <v>离散</v>
      </c>
      <c r="O1172" s="14" t="str">
        <f>VLOOKUP($F1172,类型描述及偏移量!$C:$H,4,FALSE)</f>
        <v>None</v>
      </c>
      <c r="P1172" s="14" t="str">
        <f>VLOOKUP($F1172,类型描述及偏移量!$C:$H,5,FALSE)</f>
        <v>No</v>
      </c>
      <c r="Q1172" s="14" t="str">
        <f>VLOOKUP($F1172,类型描述及偏移量!$C:$H,6,FALSE)</f>
        <v>开启_上位机(正转)</v>
      </c>
    </row>
    <row r="1173" hidden="1" spans="1:17">
      <c r="A1173" s="12" t="s">
        <v>125</v>
      </c>
      <c r="B1173" s="12" t="str">
        <f t="shared" si="283"/>
        <v>M2_M</v>
      </c>
      <c r="C1173" s="12" t="str">
        <f t="shared" si="284"/>
        <v>OFF_HMI</v>
      </c>
      <c r="D1173" s="12" t="str">
        <f t="shared" si="285"/>
        <v>BP_Motor_var</v>
      </c>
      <c r="E1173" s="13" t="str">
        <f t="shared" si="278"/>
        <v>CHP2_M2_M_BP_Motor_var</v>
      </c>
      <c r="F1173" s="14" t="str">
        <f t="shared" si="279"/>
        <v>BP_Motor_var_OFF_HMI</v>
      </c>
      <c r="G1173" s="10" t="str">
        <f t="shared" si="280"/>
        <v>CHP2_M2_M_OFF_HMI</v>
      </c>
      <c r="H1173" s="10" t="str">
        <f>VLOOKUP(基本表格!E1173,起始地址定义!A:D,4,FALSE)&amp;" "&amp;Q1173</f>
        <v>2422+P5-M3 刨片机料仓2#出料螺旋A 电机控制 停止_上位机(反转)</v>
      </c>
      <c r="I1173" s="10" t="str">
        <f t="shared" si="281"/>
        <v>DB1200,X301.0</v>
      </c>
      <c r="J1173" s="13" t="str">
        <f>VLOOKUP(E1173,起始地址定义!A:D,2,FALSE)</f>
        <v>DB1200</v>
      </c>
      <c r="K1173" s="12" t="str">
        <f t="shared" si="282"/>
        <v>X301.0</v>
      </c>
      <c r="L1173" s="13">
        <f>VLOOKUP(E1173,起始地址定义!A:D,3,FALSE)</f>
        <v>300</v>
      </c>
      <c r="M1173" s="14">
        <f>VLOOKUP($F1173,类型描述及偏移量!$C:$H,2,FALSE)</f>
        <v>1</v>
      </c>
      <c r="N1173" s="14" t="str">
        <f>VLOOKUP($F1173,类型描述及偏移量!$C:$H,3,FALSE)</f>
        <v>离散</v>
      </c>
      <c r="O1173" s="14" t="str">
        <f>VLOOKUP($F1173,类型描述及偏移量!$C:$H,4,FALSE)</f>
        <v>None</v>
      </c>
      <c r="P1173" s="14" t="str">
        <f>VLOOKUP($F1173,类型描述及偏移量!$C:$H,5,FALSE)</f>
        <v>No</v>
      </c>
      <c r="Q1173" s="14" t="str">
        <f>VLOOKUP($F1173,类型描述及偏移量!$C:$H,6,FALSE)</f>
        <v>停止_上位机(反转)</v>
      </c>
    </row>
    <row r="1174" hidden="1" spans="1:17">
      <c r="A1174" s="12" t="s">
        <v>125</v>
      </c>
      <c r="B1174" s="12" t="str">
        <f t="shared" si="283"/>
        <v>M2_M</v>
      </c>
      <c r="C1174" s="12" t="str">
        <f t="shared" si="284"/>
        <v>Fan</v>
      </c>
      <c r="D1174" s="12" t="str">
        <f t="shared" si="285"/>
        <v>BP_Motor_var</v>
      </c>
      <c r="E1174" s="13" t="str">
        <f t="shared" si="278"/>
        <v>CHP2_M2_M_BP_Motor_var</v>
      </c>
      <c r="F1174" s="14" t="str">
        <f t="shared" si="279"/>
        <v>BP_Motor_var_Fan</v>
      </c>
      <c r="G1174" s="10" t="str">
        <f t="shared" si="280"/>
        <v>CHP2_M2_M_Fan</v>
      </c>
      <c r="H1174" s="10" t="str">
        <f>VLOOKUP(基本表格!E1174,起始地址定义!A:D,4,FALSE)&amp;" "&amp;Q1174</f>
        <v>2422+P5-M3 刨片机料仓2#出料螺旋A 电机控制 通风扇</v>
      </c>
      <c r="I1174" s="10" t="str">
        <f t="shared" si="281"/>
        <v>DB1200,X301.1</v>
      </c>
      <c r="J1174" s="13" t="str">
        <f>VLOOKUP(E1174,起始地址定义!A:D,2,FALSE)</f>
        <v>DB1200</v>
      </c>
      <c r="K1174" s="12" t="str">
        <f t="shared" si="282"/>
        <v>X301.1</v>
      </c>
      <c r="L1174" s="13">
        <f>VLOOKUP(E1174,起始地址定义!A:D,3,FALSE)</f>
        <v>300</v>
      </c>
      <c r="M1174" s="14">
        <f>VLOOKUP($F1174,类型描述及偏移量!$C:$H,2,FALSE)</f>
        <v>1.1</v>
      </c>
      <c r="N1174" s="14" t="str">
        <f>VLOOKUP($F1174,类型描述及偏移量!$C:$H,3,FALSE)</f>
        <v>离散</v>
      </c>
      <c r="O1174" s="14" t="str">
        <f>VLOOKUP($F1174,类型描述及偏移量!$C:$H,4,FALSE)</f>
        <v>None</v>
      </c>
      <c r="P1174" s="14" t="str">
        <f>VLOOKUP($F1174,类型描述及偏移量!$C:$H,5,FALSE)</f>
        <v>Yes</v>
      </c>
      <c r="Q1174" s="14" t="str">
        <f>VLOOKUP($F1174,类型描述及偏移量!$C:$H,6,FALSE)</f>
        <v>通风扇</v>
      </c>
    </row>
    <row r="1175" hidden="1" spans="1:17">
      <c r="A1175" s="12" t="s">
        <v>125</v>
      </c>
      <c r="B1175" s="12" t="str">
        <f t="shared" si="283"/>
        <v>M2_M</v>
      </c>
      <c r="C1175" s="12" t="str">
        <f t="shared" si="284"/>
        <v>Motor</v>
      </c>
      <c r="D1175" s="12" t="str">
        <f t="shared" si="285"/>
        <v>BP_Motor_var</v>
      </c>
      <c r="E1175" s="13" t="str">
        <f t="shared" si="278"/>
        <v>CHP2_M2_M_BP_Motor_var</v>
      </c>
      <c r="F1175" s="14" t="str">
        <f t="shared" si="279"/>
        <v>BP_Motor_var_Motor</v>
      </c>
      <c r="G1175" s="10" t="str">
        <f t="shared" si="280"/>
        <v>CHP2_M2_M_Motor</v>
      </c>
      <c r="H1175" s="10" t="str">
        <f>VLOOKUP(基本表格!E1175,起始地址定义!A:D,4,FALSE)&amp;" "&amp;Q1175</f>
        <v>2422+P5-M3 刨片机料仓2#出料螺旋A 电机控制 电机(正转）</v>
      </c>
      <c r="I1175" s="10" t="str">
        <f t="shared" si="281"/>
        <v>DB1200,X301.2</v>
      </c>
      <c r="J1175" s="13" t="str">
        <f>VLOOKUP(E1175,起始地址定义!A:D,2,FALSE)</f>
        <v>DB1200</v>
      </c>
      <c r="K1175" s="12" t="str">
        <f t="shared" si="282"/>
        <v>X301.2</v>
      </c>
      <c r="L1175" s="13">
        <f>VLOOKUP(E1175,起始地址定义!A:D,3,FALSE)</f>
        <v>300</v>
      </c>
      <c r="M1175" s="14">
        <f>VLOOKUP($F1175,类型描述及偏移量!$C:$H,2,FALSE)</f>
        <v>1.2</v>
      </c>
      <c r="N1175" s="14" t="str">
        <f>VLOOKUP($F1175,类型描述及偏移量!$C:$H,3,FALSE)</f>
        <v>离散</v>
      </c>
      <c r="O1175" s="14" t="str">
        <f>VLOOKUP($F1175,类型描述及偏移量!$C:$H,4,FALSE)</f>
        <v>None</v>
      </c>
      <c r="P1175" s="14" t="str">
        <f>VLOOKUP($F1175,类型描述及偏移量!$C:$H,5,FALSE)</f>
        <v>Yes</v>
      </c>
      <c r="Q1175" s="14" t="str">
        <f>VLOOKUP($F1175,类型描述及偏移量!$C:$H,6,FALSE)</f>
        <v>电机(正转）</v>
      </c>
    </row>
    <row r="1176" hidden="1" spans="1:17">
      <c r="A1176" s="12" t="s">
        <v>125</v>
      </c>
      <c r="B1176" s="12" t="str">
        <f t="shared" si="283"/>
        <v>M2_M</v>
      </c>
      <c r="C1176" s="12" t="str">
        <f t="shared" si="284"/>
        <v>OL</v>
      </c>
      <c r="D1176" s="12" t="str">
        <f t="shared" si="285"/>
        <v>BP_Motor_var</v>
      </c>
      <c r="E1176" s="13" t="str">
        <f t="shared" si="278"/>
        <v>CHP2_M2_M_BP_Motor_var</v>
      </c>
      <c r="F1176" s="14" t="str">
        <f t="shared" si="279"/>
        <v>BP_Motor_var_OL</v>
      </c>
      <c r="G1176" s="10" t="str">
        <f t="shared" si="280"/>
        <v>CHP2_M2_M_OL</v>
      </c>
      <c r="H1176" s="10" t="str">
        <f>VLOOKUP(基本表格!E1176,起始地址定义!A:D,4,FALSE)&amp;" "&amp;Q1176</f>
        <v>2422+P5-M3 刨片机料仓2#出料螺旋A 电机控制 电机过载</v>
      </c>
      <c r="I1176" s="10" t="str">
        <f t="shared" si="281"/>
        <v>DB1200,X301.3</v>
      </c>
      <c r="J1176" s="13" t="str">
        <f>VLOOKUP(E1176,起始地址定义!A:D,2,FALSE)</f>
        <v>DB1200</v>
      </c>
      <c r="K1176" s="12" t="str">
        <f t="shared" si="282"/>
        <v>X301.3</v>
      </c>
      <c r="L1176" s="13">
        <f>VLOOKUP(E1176,起始地址定义!A:D,3,FALSE)</f>
        <v>300</v>
      </c>
      <c r="M1176" s="14">
        <f>VLOOKUP($F1176,类型描述及偏移量!$C:$H,2,FALSE)</f>
        <v>1.3</v>
      </c>
      <c r="N1176" s="14" t="str">
        <f>VLOOKUP($F1176,类型描述及偏移量!$C:$H,3,FALSE)</f>
        <v>离散</v>
      </c>
      <c r="O1176" s="14" t="str">
        <f>VLOOKUP($F1176,类型描述及偏移量!$C:$H,4,FALSE)</f>
        <v>On</v>
      </c>
      <c r="P1176" s="14" t="str">
        <f>VLOOKUP($F1176,类型描述及偏移量!$C:$H,5,FALSE)</f>
        <v>Yes</v>
      </c>
      <c r="Q1176" s="14" t="str">
        <f>VLOOKUP($F1176,类型描述及偏移量!$C:$H,6,FALSE)</f>
        <v>电机过载</v>
      </c>
    </row>
    <row r="1177" hidden="1" spans="1:17">
      <c r="A1177" s="12" t="s">
        <v>125</v>
      </c>
      <c r="B1177" s="12" t="str">
        <f t="shared" si="283"/>
        <v>M2_M</v>
      </c>
      <c r="C1177" s="12" t="str">
        <f t="shared" si="284"/>
        <v>Fan_OL</v>
      </c>
      <c r="D1177" s="12" t="str">
        <f t="shared" si="285"/>
        <v>BP_Motor_var</v>
      </c>
      <c r="E1177" s="13" t="str">
        <f t="shared" si="278"/>
        <v>CHP2_M2_M_BP_Motor_var</v>
      </c>
      <c r="F1177" s="14" t="str">
        <f t="shared" si="279"/>
        <v>BP_Motor_var_Fan_OL</v>
      </c>
      <c r="G1177" s="10" t="str">
        <f t="shared" si="280"/>
        <v>CHP2_M2_M_Fan_OL</v>
      </c>
      <c r="H1177" s="10" t="str">
        <f>VLOOKUP(基本表格!E1177,起始地址定义!A:D,4,FALSE)&amp;" "&amp;Q1177</f>
        <v>2422+P5-M3 刨片机料仓2#出料螺旋A 电机控制 风扇过载</v>
      </c>
      <c r="I1177" s="10" t="str">
        <f t="shared" si="281"/>
        <v>DB1200,X301.4</v>
      </c>
      <c r="J1177" s="13" t="str">
        <f>VLOOKUP(E1177,起始地址定义!A:D,2,FALSE)</f>
        <v>DB1200</v>
      </c>
      <c r="K1177" s="12" t="str">
        <f t="shared" si="282"/>
        <v>X301.4</v>
      </c>
      <c r="L1177" s="13">
        <f>VLOOKUP(E1177,起始地址定义!A:D,3,FALSE)</f>
        <v>300</v>
      </c>
      <c r="M1177" s="14">
        <f>VLOOKUP($F1177,类型描述及偏移量!$C:$H,2,FALSE)</f>
        <v>1.4</v>
      </c>
      <c r="N1177" s="14" t="str">
        <f>VLOOKUP($F1177,类型描述及偏移量!$C:$H,3,FALSE)</f>
        <v>离散</v>
      </c>
      <c r="O1177" s="14" t="str">
        <f>VLOOKUP($F1177,类型描述及偏移量!$C:$H,4,FALSE)</f>
        <v>On</v>
      </c>
      <c r="P1177" s="14" t="str">
        <f>VLOOKUP($F1177,类型描述及偏移量!$C:$H,5,FALSE)</f>
        <v>Yes</v>
      </c>
      <c r="Q1177" s="14" t="str">
        <f>VLOOKUP($F1177,类型描述及偏移量!$C:$H,6,FALSE)</f>
        <v>风扇过载</v>
      </c>
    </row>
    <row r="1178" hidden="1" spans="1:17">
      <c r="A1178" s="12" t="s">
        <v>125</v>
      </c>
      <c r="B1178" s="12" t="str">
        <f t="shared" si="283"/>
        <v>M2_M</v>
      </c>
      <c r="C1178" s="12" t="str">
        <f t="shared" si="284"/>
        <v>RunSig</v>
      </c>
      <c r="D1178" s="12" t="str">
        <f t="shared" si="285"/>
        <v>BP_Motor_var</v>
      </c>
      <c r="E1178" s="13" t="str">
        <f t="shared" si="278"/>
        <v>CHP2_M2_M_BP_Motor_var</v>
      </c>
      <c r="F1178" s="14" t="str">
        <f t="shared" si="279"/>
        <v>BP_Motor_var_RunSig</v>
      </c>
      <c r="G1178" s="10" t="str">
        <f t="shared" si="280"/>
        <v>CHP2_M2_M_RunSig</v>
      </c>
      <c r="H1178" s="10" t="str">
        <f>VLOOKUP(基本表格!E1178,起始地址定义!A:D,4,FALSE)&amp;" "&amp;Q1178</f>
        <v>2422+P5-M3 刨片机料仓2#出料螺旋A 电机控制 电机运行指示</v>
      </c>
      <c r="I1178" s="10" t="str">
        <f t="shared" si="281"/>
        <v>DB1200,X301.5</v>
      </c>
      <c r="J1178" s="13" t="str">
        <f>VLOOKUP(E1178,起始地址定义!A:D,2,FALSE)</f>
        <v>DB1200</v>
      </c>
      <c r="K1178" s="12" t="str">
        <f t="shared" si="282"/>
        <v>X301.5</v>
      </c>
      <c r="L1178" s="13">
        <f>VLOOKUP(E1178,起始地址定义!A:D,3,FALSE)</f>
        <v>300</v>
      </c>
      <c r="M1178" s="14">
        <f>VLOOKUP($F1178,类型描述及偏移量!$C:$H,2,FALSE)</f>
        <v>1.5</v>
      </c>
      <c r="N1178" s="14" t="str">
        <f>VLOOKUP($F1178,类型描述及偏移量!$C:$H,3,FALSE)</f>
        <v>离散</v>
      </c>
      <c r="O1178" s="14" t="str">
        <f>VLOOKUP($F1178,类型描述及偏移量!$C:$H,4,FALSE)</f>
        <v>None</v>
      </c>
      <c r="P1178" s="14" t="str">
        <f>VLOOKUP($F1178,类型描述及偏移量!$C:$H,5,FALSE)</f>
        <v>Yes</v>
      </c>
      <c r="Q1178" s="14" t="str">
        <f>VLOOKUP($F1178,类型描述及偏移量!$C:$H,6,FALSE)</f>
        <v>电机运行指示</v>
      </c>
    </row>
    <row r="1179" hidden="1" spans="1:17">
      <c r="A1179" s="12" t="s">
        <v>125</v>
      </c>
      <c r="B1179" s="12" t="str">
        <f t="shared" si="283"/>
        <v>M2_M</v>
      </c>
      <c r="C1179" s="12" t="str">
        <f t="shared" si="284"/>
        <v>Break_ALM</v>
      </c>
      <c r="D1179" s="12" t="str">
        <f t="shared" si="285"/>
        <v>BP_Motor_var</v>
      </c>
      <c r="E1179" s="13" t="str">
        <f t="shared" si="278"/>
        <v>CHP2_M2_M_BP_Motor_var</v>
      </c>
      <c r="F1179" s="14" t="str">
        <f t="shared" si="279"/>
        <v>BP_Motor_var_Break_ALM</v>
      </c>
      <c r="G1179" s="10" t="str">
        <f t="shared" si="280"/>
        <v>CHP2_M2_M_Break_ALM</v>
      </c>
      <c r="H1179" s="10" t="str">
        <f>VLOOKUP(基本表格!E1179,起始地址定义!A:D,4,FALSE)&amp;" "&amp;Q1179</f>
        <v>2422+P5-M3 刨片机料仓2#出料螺旋A 电机控制 断链报警</v>
      </c>
      <c r="I1179" s="10" t="str">
        <f t="shared" si="281"/>
        <v>DB1200,X301.6</v>
      </c>
      <c r="J1179" s="13" t="str">
        <f>VLOOKUP(E1179,起始地址定义!A:D,2,FALSE)</f>
        <v>DB1200</v>
      </c>
      <c r="K1179" s="12" t="str">
        <f t="shared" si="282"/>
        <v>X301.6</v>
      </c>
      <c r="L1179" s="13">
        <f>VLOOKUP(E1179,起始地址定义!A:D,3,FALSE)</f>
        <v>300</v>
      </c>
      <c r="M1179" s="14">
        <f>VLOOKUP($F1179,类型描述及偏移量!$C:$H,2,FALSE)</f>
        <v>1.6</v>
      </c>
      <c r="N1179" s="14" t="str">
        <f>VLOOKUP($F1179,类型描述及偏移量!$C:$H,3,FALSE)</f>
        <v>离散</v>
      </c>
      <c r="O1179" s="14" t="str">
        <f>VLOOKUP($F1179,类型描述及偏移量!$C:$H,4,FALSE)</f>
        <v>On</v>
      </c>
      <c r="P1179" s="14" t="str">
        <f>VLOOKUP($F1179,类型描述及偏移量!$C:$H,5,FALSE)</f>
        <v>Yes</v>
      </c>
      <c r="Q1179" s="14" t="str">
        <f>VLOOKUP($F1179,类型描述及偏移量!$C:$H,6,FALSE)</f>
        <v>断链报警</v>
      </c>
    </row>
    <row r="1180" hidden="1" spans="1:17">
      <c r="A1180" s="12" t="s">
        <v>125</v>
      </c>
      <c r="B1180" s="12" t="str">
        <f t="shared" si="283"/>
        <v>M2_M</v>
      </c>
      <c r="C1180" s="12" t="str">
        <f t="shared" si="284"/>
        <v>Break_CHK</v>
      </c>
      <c r="D1180" s="12" t="str">
        <f t="shared" si="285"/>
        <v>BP_Motor_var</v>
      </c>
      <c r="E1180" s="13" t="str">
        <f t="shared" si="278"/>
        <v>CHP2_M2_M_BP_Motor_var</v>
      </c>
      <c r="F1180" s="14" t="str">
        <f t="shared" si="279"/>
        <v>BP_Motor_var_Break_CHK</v>
      </c>
      <c r="G1180" s="10" t="str">
        <f t="shared" si="280"/>
        <v>CHP2_M2_M_Break_CHK</v>
      </c>
      <c r="H1180" s="10" t="str">
        <f>VLOOKUP(基本表格!E1180,起始地址定义!A:D,4,FALSE)&amp;" "&amp;Q1180</f>
        <v>2422+P5-M3 刨片机料仓2#出料螺旋A 电机控制 断链检测</v>
      </c>
      <c r="I1180" s="10" t="str">
        <f t="shared" si="281"/>
        <v>DB1200,X301.7</v>
      </c>
      <c r="J1180" s="13" t="str">
        <f>VLOOKUP(E1180,起始地址定义!A:D,2,FALSE)</f>
        <v>DB1200</v>
      </c>
      <c r="K1180" s="12" t="str">
        <f t="shared" si="282"/>
        <v>X301.7</v>
      </c>
      <c r="L1180" s="13">
        <f>VLOOKUP(E1180,起始地址定义!A:D,3,FALSE)</f>
        <v>300</v>
      </c>
      <c r="M1180" s="14">
        <f>VLOOKUP($F1180,类型描述及偏移量!$C:$H,2,FALSE)</f>
        <v>1.7</v>
      </c>
      <c r="N1180" s="14" t="str">
        <f>VLOOKUP($F1180,类型描述及偏移量!$C:$H,3,FALSE)</f>
        <v>离散</v>
      </c>
      <c r="O1180" s="14" t="str">
        <f>VLOOKUP($F1180,类型描述及偏移量!$C:$H,4,FALSE)</f>
        <v>None</v>
      </c>
      <c r="P1180" s="14" t="str">
        <f>VLOOKUP($F1180,类型描述及偏移量!$C:$H,5,FALSE)</f>
        <v>Yes</v>
      </c>
      <c r="Q1180" s="14" t="str">
        <f>VLOOKUP($F1180,类型描述及偏移量!$C:$H,6,FALSE)</f>
        <v>断链检测</v>
      </c>
    </row>
    <row r="1181" hidden="1" spans="1:17">
      <c r="A1181" s="12" t="s">
        <v>125</v>
      </c>
      <c r="B1181" s="12" t="str">
        <f t="shared" si="283"/>
        <v>M2_M</v>
      </c>
      <c r="C1181" s="12" t="str">
        <f t="shared" si="284"/>
        <v>INV_Res_HMI</v>
      </c>
      <c r="D1181" s="12" t="str">
        <f t="shared" si="285"/>
        <v>BP_Motor_var</v>
      </c>
      <c r="E1181" s="13" t="str">
        <f t="shared" si="278"/>
        <v>CHP2_M2_M_BP_Motor_var</v>
      </c>
      <c r="F1181" s="14" t="str">
        <f t="shared" si="279"/>
        <v>BP_Motor_var_INV_Res_HMI</v>
      </c>
      <c r="G1181" s="10" t="str">
        <f t="shared" si="280"/>
        <v>CHP2_M2_M_INV_Res_HMI</v>
      </c>
      <c r="H1181" s="10" t="str">
        <f>VLOOKUP(基本表格!E1181,起始地址定义!A:D,4,FALSE)&amp;" "&amp;Q1181</f>
        <v>2422+P5-M3 刨片机料仓2#出料螺旋A 电机控制 复位</v>
      </c>
      <c r="I1181" s="10" t="str">
        <f t="shared" si="281"/>
        <v>DB1200,X302.0</v>
      </c>
      <c r="J1181" s="13" t="str">
        <f>VLOOKUP(E1181,起始地址定义!A:D,2,FALSE)</f>
        <v>DB1200</v>
      </c>
      <c r="K1181" s="12" t="str">
        <f t="shared" si="282"/>
        <v>X302.0</v>
      </c>
      <c r="L1181" s="13">
        <f>VLOOKUP(E1181,起始地址定义!A:D,3,FALSE)</f>
        <v>300</v>
      </c>
      <c r="M1181" s="14">
        <f>VLOOKUP($F1181,类型描述及偏移量!$C:$H,2,FALSE)</f>
        <v>2</v>
      </c>
      <c r="N1181" s="14" t="str">
        <f>VLOOKUP($F1181,类型描述及偏移量!$C:$H,3,FALSE)</f>
        <v>离散</v>
      </c>
      <c r="O1181" s="14" t="str">
        <f>VLOOKUP($F1181,类型描述及偏移量!$C:$H,4,FALSE)</f>
        <v>None</v>
      </c>
      <c r="P1181" s="14" t="str">
        <f>VLOOKUP($F1181,类型描述及偏移量!$C:$H,5,FALSE)</f>
        <v>No</v>
      </c>
      <c r="Q1181" s="14" t="str">
        <f>VLOOKUP($F1181,类型描述及偏移量!$C:$H,6,FALSE)</f>
        <v>复位</v>
      </c>
    </row>
    <row r="1182" hidden="1" spans="1:17">
      <c r="A1182" s="12" t="s">
        <v>125</v>
      </c>
      <c r="B1182" s="12" t="str">
        <f t="shared" si="283"/>
        <v>M2_M</v>
      </c>
      <c r="C1182" s="12" t="str">
        <f t="shared" si="284"/>
        <v>Break_EN</v>
      </c>
      <c r="D1182" s="12" t="str">
        <f t="shared" si="285"/>
        <v>BP_Motor_var</v>
      </c>
      <c r="E1182" s="13" t="str">
        <f t="shared" si="278"/>
        <v>CHP2_M2_M_BP_Motor_var</v>
      </c>
      <c r="F1182" s="14" t="str">
        <f t="shared" si="279"/>
        <v>BP_Motor_var_Break_EN</v>
      </c>
      <c r="G1182" s="10" t="str">
        <f t="shared" si="280"/>
        <v>CHP2_M2_M_Break_EN</v>
      </c>
      <c r="H1182" s="10" t="str">
        <f>VLOOKUP(基本表格!E1182,起始地址定义!A:D,4,FALSE)&amp;" "&amp;Q1182</f>
        <v>2422+P5-M3 刨片机料仓2#出料螺旋A 电机控制 断链保护使能</v>
      </c>
      <c r="I1182" s="10" t="str">
        <f t="shared" si="281"/>
        <v>DB1200,X302.1</v>
      </c>
      <c r="J1182" s="13" t="str">
        <f>VLOOKUP(E1182,起始地址定义!A:D,2,FALSE)</f>
        <v>DB1200</v>
      </c>
      <c r="K1182" s="12" t="str">
        <f t="shared" si="282"/>
        <v>X302.1</v>
      </c>
      <c r="L1182" s="13">
        <f>VLOOKUP(E1182,起始地址定义!A:D,3,FALSE)</f>
        <v>300</v>
      </c>
      <c r="M1182" s="14">
        <f>VLOOKUP($F1182,类型描述及偏移量!$C:$H,2,FALSE)</f>
        <v>2.1</v>
      </c>
      <c r="N1182" s="14" t="str">
        <f>VLOOKUP($F1182,类型描述及偏移量!$C:$H,3,FALSE)</f>
        <v>离散</v>
      </c>
      <c r="O1182" s="14" t="str">
        <f>VLOOKUP($F1182,类型描述及偏移量!$C:$H,4,FALSE)</f>
        <v>None</v>
      </c>
      <c r="P1182" s="14" t="str">
        <f>VLOOKUP($F1182,类型描述及偏移量!$C:$H,5,FALSE)</f>
        <v>No</v>
      </c>
      <c r="Q1182" s="14" t="str">
        <f>VLOOKUP($F1182,类型描述及偏移量!$C:$H,6,FALSE)</f>
        <v>断链保护使能</v>
      </c>
    </row>
    <row r="1183" hidden="1" spans="1:17">
      <c r="A1183" s="12" t="s">
        <v>125</v>
      </c>
      <c r="B1183" s="12" t="str">
        <f t="shared" si="283"/>
        <v>M2_M</v>
      </c>
      <c r="C1183" s="12" t="str">
        <f t="shared" si="284"/>
        <v>Break_Stop</v>
      </c>
      <c r="D1183" s="12" t="str">
        <f t="shared" si="285"/>
        <v>BP_Motor_var</v>
      </c>
      <c r="E1183" s="13" t="str">
        <f t="shared" si="278"/>
        <v>CHP2_M2_M_BP_Motor_var</v>
      </c>
      <c r="F1183" s="14" t="str">
        <f t="shared" si="279"/>
        <v>BP_Motor_var_Break_Stop</v>
      </c>
      <c r="G1183" s="10" t="str">
        <f t="shared" si="280"/>
        <v>CHP2_M2_M_Break_Stop</v>
      </c>
      <c r="H1183" s="10" t="str">
        <f>VLOOKUP(基本表格!E1183,起始地址定义!A:D,4,FALSE)&amp;" "&amp;Q1183</f>
        <v>2422+P5-M3 刨片机料仓2#出料螺旋A 电机控制 断链导致停机</v>
      </c>
      <c r="I1183" s="10" t="str">
        <f t="shared" si="281"/>
        <v>DB1200,X302.2</v>
      </c>
      <c r="J1183" s="13" t="str">
        <f>VLOOKUP(E1183,起始地址定义!A:D,2,FALSE)</f>
        <v>DB1200</v>
      </c>
      <c r="K1183" s="12" t="str">
        <f t="shared" si="282"/>
        <v>X302.2</v>
      </c>
      <c r="L1183" s="13">
        <f>VLOOKUP(E1183,起始地址定义!A:D,3,FALSE)</f>
        <v>300</v>
      </c>
      <c r="M1183" s="14">
        <f>VLOOKUP($F1183,类型描述及偏移量!$C:$H,2,FALSE)</f>
        <v>2.2</v>
      </c>
      <c r="N1183" s="14" t="str">
        <f>VLOOKUP($F1183,类型描述及偏移量!$C:$H,3,FALSE)</f>
        <v>离散</v>
      </c>
      <c r="O1183" s="14" t="str">
        <f>VLOOKUP($F1183,类型描述及偏移量!$C:$H,4,FALSE)</f>
        <v>On</v>
      </c>
      <c r="P1183" s="14" t="str">
        <f>VLOOKUP($F1183,类型描述及偏移量!$C:$H,5,FALSE)</f>
        <v>Yes</v>
      </c>
      <c r="Q1183" s="14" t="str">
        <f>VLOOKUP($F1183,类型描述及偏移量!$C:$H,6,FALSE)</f>
        <v>断链导致停机</v>
      </c>
    </row>
    <row r="1184" hidden="1" spans="1:17">
      <c r="A1184" s="12" t="s">
        <v>125</v>
      </c>
      <c r="B1184" s="12" t="str">
        <f t="shared" si="283"/>
        <v>M2_M</v>
      </c>
      <c r="C1184" s="12" t="str">
        <f t="shared" si="284"/>
        <v>Motor_Back</v>
      </c>
      <c r="D1184" s="12" t="str">
        <f t="shared" si="285"/>
        <v>BP_Motor_var</v>
      </c>
      <c r="E1184" s="13" t="str">
        <f t="shared" si="278"/>
        <v>CHP2_M2_M_BP_Motor_var</v>
      </c>
      <c r="F1184" s="14" t="str">
        <f t="shared" si="279"/>
        <v>BP_Motor_var_Motor_Back</v>
      </c>
      <c r="G1184" s="10" t="str">
        <f t="shared" si="280"/>
        <v>CHP2_M2_M_Motor_Back</v>
      </c>
      <c r="H1184" s="10" t="str">
        <f>VLOOKUP(基本表格!E1184,起始地址定义!A:D,4,FALSE)&amp;" "&amp;Q1184</f>
        <v>2422+P5-M3 刨片机料仓2#出料螺旋A 电机控制 电机(反转）</v>
      </c>
      <c r="I1184" s="10" t="str">
        <f t="shared" si="281"/>
        <v>DB1200,X302.3</v>
      </c>
      <c r="J1184" s="13" t="str">
        <f>VLOOKUP(E1184,起始地址定义!A:D,2,FALSE)</f>
        <v>DB1200</v>
      </c>
      <c r="K1184" s="12" t="str">
        <f t="shared" si="282"/>
        <v>X302.3</v>
      </c>
      <c r="L1184" s="13">
        <f>VLOOKUP(E1184,起始地址定义!A:D,3,FALSE)</f>
        <v>300</v>
      </c>
      <c r="M1184" s="14">
        <f>VLOOKUP($F1184,类型描述及偏移量!$C:$H,2,FALSE)</f>
        <v>2.3</v>
      </c>
      <c r="N1184" s="14" t="str">
        <f>VLOOKUP($F1184,类型描述及偏移量!$C:$H,3,FALSE)</f>
        <v>离散</v>
      </c>
      <c r="O1184" s="14" t="str">
        <f>VLOOKUP($F1184,类型描述及偏移量!$C:$H,4,FALSE)</f>
        <v>None</v>
      </c>
      <c r="P1184" s="14" t="str">
        <f>VLOOKUP($F1184,类型描述及偏移量!$C:$H,5,FALSE)</f>
        <v>Yes</v>
      </c>
      <c r="Q1184" s="14" t="str">
        <f>VLOOKUP($F1184,类型描述及偏移量!$C:$H,6,FALSE)</f>
        <v>电机(反转）</v>
      </c>
    </row>
    <row r="1185" hidden="1" spans="1:17">
      <c r="A1185" s="12" t="s">
        <v>125</v>
      </c>
      <c r="B1185" s="12" t="str">
        <f t="shared" si="283"/>
        <v>M2_M</v>
      </c>
      <c r="C1185" s="12" t="str">
        <f t="shared" si="284"/>
        <v>Loc</v>
      </c>
      <c r="D1185" s="12" t="str">
        <f t="shared" si="285"/>
        <v>BP_Motor_var</v>
      </c>
      <c r="E1185" s="13" t="str">
        <f t="shared" si="278"/>
        <v>CHP2_M2_M_BP_Motor_var</v>
      </c>
      <c r="F1185" s="14" t="str">
        <f t="shared" si="279"/>
        <v>BP_Motor_var_Loc</v>
      </c>
      <c r="G1185" s="10" t="str">
        <f t="shared" si="280"/>
        <v>CHP2_M2_M_Loc</v>
      </c>
      <c r="H1185" s="10" t="str">
        <f>VLOOKUP(基本表格!E1185,起始地址定义!A:D,4,FALSE)&amp;" "&amp;Q1185</f>
        <v>2422+P5-M3 刨片机料仓2#出料螺旋A 电机控制 本地</v>
      </c>
      <c r="I1185" s="10" t="str">
        <f t="shared" si="281"/>
        <v>DB1200,X302.4</v>
      </c>
      <c r="J1185" s="13" t="str">
        <f>VLOOKUP(E1185,起始地址定义!A:D,2,FALSE)</f>
        <v>DB1200</v>
      </c>
      <c r="K1185" s="12" t="str">
        <f t="shared" si="282"/>
        <v>X302.4</v>
      </c>
      <c r="L1185" s="13">
        <f>VLOOKUP(E1185,起始地址定义!A:D,3,FALSE)</f>
        <v>300</v>
      </c>
      <c r="M1185" s="14">
        <f>VLOOKUP($F1185,类型描述及偏移量!$C:$H,2,FALSE)</f>
        <v>2.4</v>
      </c>
      <c r="N1185" s="14" t="str">
        <f>VLOOKUP($F1185,类型描述及偏移量!$C:$H,3,FALSE)</f>
        <v>离散</v>
      </c>
      <c r="O1185" s="14" t="str">
        <f>VLOOKUP($F1185,类型描述及偏移量!$C:$H,4,FALSE)</f>
        <v>None</v>
      </c>
      <c r="P1185" s="14" t="str">
        <f>VLOOKUP($F1185,类型描述及偏移量!$C:$H,5,FALSE)</f>
        <v>Yes</v>
      </c>
      <c r="Q1185" s="14" t="str">
        <f>VLOOKUP($F1185,类型描述及偏移量!$C:$H,6,FALSE)</f>
        <v>本地</v>
      </c>
    </row>
    <row r="1186" hidden="1" spans="1:17">
      <c r="A1186" s="12" t="s">
        <v>125</v>
      </c>
      <c r="B1186" s="12" t="str">
        <f t="shared" si="283"/>
        <v>M2_M</v>
      </c>
      <c r="C1186" s="12" t="str">
        <f t="shared" si="284"/>
        <v>Rem</v>
      </c>
      <c r="D1186" s="12" t="str">
        <f t="shared" si="285"/>
        <v>BP_Motor_var</v>
      </c>
      <c r="E1186" s="13" t="str">
        <f t="shared" si="278"/>
        <v>CHP2_M2_M_BP_Motor_var</v>
      </c>
      <c r="F1186" s="14" t="str">
        <f t="shared" si="279"/>
        <v>BP_Motor_var_Rem</v>
      </c>
      <c r="G1186" s="10" t="str">
        <f t="shared" si="280"/>
        <v>CHP2_M2_M_Rem</v>
      </c>
      <c r="H1186" s="10" t="str">
        <f>VLOOKUP(基本表格!E1186,起始地址定义!A:D,4,FALSE)&amp;" "&amp;Q1186</f>
        <v>2422+P5-M3 刨片机料仓2#出料螺旋A 电机控制 远程</v>
      </c>
      <c r="I1186" s="10" t="str">
        <f t="shared" si="281"/>
        <v>DB1200,X302.5</v>
      </c>
      <c r="J1186" s="13" t="str">
        <f>VLOOKUP(E1186,起始地址定义!A:D,2,FALSE)</f>
        <v>DB1200</v>
      </c>
      <c r="K1186" s="12" t="str">
        <f t="shared" si="282"/>
        <v>X302.5</v>
      </c>
      <c r="L1186" s="13">
        <f>VLOOKUP(E1186,起始地址定义!A:D,3,FALSE)</f>
        <v>300</v>
      </c>
      <c r="M1186" s="14">
        <f>VLOOKUP($F1186,类型描述及偏移量!$C:$H,2,FALSE)</f>
        <v>2.5</v>
      </c>
      <c r="N1186" s="14" t="str">
        <f>VLOOKUP($F1186,类型描述及偏移量!$C:$H,3,FALSE)</f>
        <v>离散</v>
      </c>
      <c r="O1186" s="14" t="str">
        <f>VLOOKUP($F1186,类型描述及偏移量!$C:$H,4,FALSE)</f>
        <v>None</v>
      </c>
      <c r="P1186" s="14" t="str">
        <f>VLOOKUP($F1186,类型描述及偏移量!$C:$H,5,FALSE)</f>
        <v>Yes</v>
      </c>
      <c r="Q1186" s="14" t="str">
        <f>VLOOKUP($F1186,类型描述及偏移量!$C:$H,6,FALSE)</f>
        <v>远程</v>
      </c>
    </row>
    <row r="1187" hidden="1" spans="1:17">
      <c r="A1187" s="12" t="s">
        <v>125</v>
      </c>
      <c r="B1187" s="12" t="str">
        <f t="shared" si="283"/>
        <v>M2_M</v>
      </c>
      <c r="C1187" s="12" t="str">
        <f t="shared" si="284"/>
        <v>Blocking_ALM</v>
      </c>
      <c r="D1187" s="12" t="str">
        <f t="shared" si="285"/>
        <v>BP_Motor_var</v>
      </c>
      <c r="E1187" s="13" t="str">
        <f t="shared" si="278"/>
        <v>CHP2_M2_M_BP_Motor_var</v>
      </c>
      <c r="F1187" s="14" t="str">
        <f t="shared" si="279"/>
        <v>BP_Motor_var_Blocking_ALM</v>
      </c>
      <c r="G1187" s="10" t="str">
        <f t="shared" si="280"/>
        <v>CHP2_M2_M_Blocking_ALM</v>
      </c>
      <c r="H1187" s="10" t="str">
        <f>VLOOKUP(基本表格!E1187,起始地址定义!A:D,4,FALSE)&amp;" "&amp;Q1187</f>
        <v>2422+P5-M3 刨片机料仓2#出料螺旋A 电机控制 堵料报警</v>
      </c>
      <c r="I1187" s="10" t="str">
        <f t="shared" si="281"/>
        <v>DB1200,X302.6</v>
      </c>
      <c r="J1187" s="13" t="str">
        <f>VLOOKUP(E1187,起始地址定义!A:D,2,FALSE)</f>
        <v>DB1200</v>
      </c>
      <c r="K1187" s="12" t="str">
        <f t="shared" si="282"/>
        <v>X302.6</v>
      </c>
      <c r="L1187" s="13">
        <f>VLOOKUP(E1187,起始地址定义!A:D,3,FALSE)</f>
        <v>300</v>
      </c>
      <c r="M1187" s="14">
        <f>VLOOKUP($F1187,类型描述及偏移量!$C:$H,2,FALSE)</f>
        <v>2.6</v>
      </c>
      <c r="N1187" s="14" t="str">
        <f>VLOOKUP($F1187,类型描述及偏移量!$C:$H,3,FALSE)</f>
        <v>离散</v>
      </c>
      <c r="O1187" s="14" t="str">
        <f>VLOOKUP($F1187,类型描述及偏移量!$C:$H,4,FALSE)</f>
        <v>On</v>
      </c>
      <c r="P1187" s="14" t="str">
        <f>VLOOKUP($F1187,类型描述及偏移量!$C:$H,5,FALSE)</f>
        <v>Yes</v>
      </c>
      <c r="Q1187" s="14" t="str">
        <f>VLOOKUP($F1187,类型描述及偏移量!$C:$H,6,FALSE)</f>
        <v>堵料报警</v>
      </c>
    </row>
    <row r="1188" hidden="1" spans="1:17">
      <c r="A1188" s="12" t="s">
        <v>125</v>
      </c>
      <c r="B1188" s="12" t="str">
        <f t="shared" si="283"/>
        <v>M2_M</v>
      </c>
      <c r="C1188" s="12" t="str">
        <f t="shared" si="284"/>
        <v>Blocking_CHK</v>
      </c>
      <c r="D1188" s="12" t="str">
        <f t="shared" si="285"/>
        <v>BP_Motor_var</v>
      </c>
      <c r="E1188" s="13" t="str">
        <f t="shared" si="278"/>
        <v>CHP2_M2_M_BP_Motor_var</v>
      </c>
      <c r="F1188" s="14" t="str">
        <f t="shared" si="279"/>
        <v>BP_Motor_var_Blocking_CHK</v>
      </c>
      <c r="G1188" s="10" t="str">
        <f t="shared" si="280"/>
        <v>CHP2_M2_M_Blocking_CHK</v>
      </c>
      <c r="H1188" s="10" t="str">
        <f>VLOOKUP(基本表格!E1188,起始地址定义!A:D,4,FALSE)&amp;" "&amp;Q1188</f>
        <v>2422+P5-M3 刨片机料仓2#出料螺旋A 电机控制 堵料检测</v>
      </c>
      <c r="I1188" s="10" t="str">
        <f t="shared" si="281"/>
        <v>DB1200,X302.7</v>
      </c>
      <c r="J1188" s="13" t="str">
        <f>VLOOKUP(E1188,起始地址定义!A:D,2,FALSE)</f>
        <v>DB1200</v>
      </c>
      <c r="K1188" s="12" t="str">
        <f t="shared" si="282"/>
        <v>X302.7</v>
      </c>
      <c r="L1188" s="13">
        <f>VLOOKUP(E1188,起始地址定义!A:D,3,FALSE)</f>
        <v>300</v>
      </c>
      <c r="M1188" s="14">
        <f>VLOOKUP($F1188,类型描述及偏移量!$C:$H,2,FALSE)</f>
        <v>2.7</v>
      </c>
      <c r="N1188" s="14" t="str">
        <f>VLOOKUP($F1188,类型描述及偏移量!$C:$H,3,FALSE)</f>
        <v>离散</v>
      </c>
      <c r="O1188" s="14" t="str">
        <f>VLOOKUP($F1188,类型描述及偏移量!$C:$H,4,FALSE)</f>
        <v>None</v>
      </c>
      <c r="P1188" s="14" t="str">
        <f>VLOOKUP($F1188,类型描述及偏移量!$C:$H,5,FALSE)</f>
        <v>Yes</v>
      </c>
      <c r="Q1188" s="14" t="str">
        <f>VLOOKUP($F1188,类型描述及偏移量!$C:$H,6,FALSE)</f>
        <v>堵料检测</v>
      </c>
    </row>
    <row r="1189" hidden="1" spans="1:17">
      <c r="A1189" s="12" t="s">
        <v>125</v>
      </c>
      <c r="B1189" s="12" t="str">
        <f t="shared" si="283"/>
        <v>M2_M</v>
      </c>
      <c r="C1189" s="12" t="str">
        <f t="shared" si="284"/>
        <v>Blocking_EN</v>
      </c>
      <c r="D1189" s="12" t="str">
        <f t="shared" si="285"/>
        <v>BP_Motor_var</v>
      </c>
      <c r="E1189" s="13" t="str">
        <f t="shared" si="278"/>
        <v>CHP2_M2_M_BP_Motor_var</v>
      </c>
      <c r="F1189" s="14" t="str">
        <f t="shared" si="279"/>
        <v>BP_Motor_var_Blocking_EN</v>
      </c>
      <c r="G1189" s="10" t="str">
        <f t="shared" si="280"/>
        <v>CHP2_M2_M_Blocking_EN</v>
      </c>
      <c r="H1189" s="10" t="str">
        <f>VLOOKUP(基本表格!E1189,起始地址定义!A:D,4,FALSE)&amp;" "&amp;Q1189</f>
        <v>2422+P5-M3 刨片机料仓2#出料螺旋A 电机控制 堵料保护使能</v>
      </c>
      <c r="I1189" s="10" t="str">
        <f t="shared" si="281"/>
        <v>DB1200,X303.0</v>
      </c>
      <c r="J1189" s="13" t="str">
        <f>VLOOKUP(E1189,起始地址定义!A:D,2,FALSE)</f>
        <v>DB1200</v>
      </c>
      <c r="K1189" s="12" t="str">
        <f t="shared" si="282"/>
        <v>X303.0</v>
      </c>
      <c r="L1189" s="13">
        <f>VLOOKUP(E1189,起始地址定义!A:D,3,FALSE)</f>
        <v>300</v>
      </c>
      <c r="M1189" s="14">
        <f>VLOOKUP($F1189,类型描述及偏移量!$C:$H,2,FALSE)</f>
        <v>3</v>
      </c>
      <c r="N1189" s="14" t="str">
        <f>VLOOKUP($F1189,类型描述及偏移量!$C:$H,3,FALSE)</f>
        <v>离散</v>
      </c>
      <c r="O1189" s="14" t="str">
        <f>VLOOKUP($F1189,类型描述及偏移量!$C:$H,4,FALSE)</f>
        <v>None</v>
      </c>
      <c r="P1189" s="14" t="str">
        <f>VLOOKUP($F1189,类型描述及偏移量!$C:$H,5,FALSE)</f>
        <v>No</v>
      </c>
      <c r="Q1189" s="14" t="str">
        <f>VLOOKUP($F1189,类型描述及偏移量!$C:$H,6,FALSE)</f>
        <v>堵料保护使能</v>
      </c>
    </row>
    <row r="1190" hidden="1" spans="1:17">
      <c r="A1190" s="12" t="s">
        <v>125</v>
      </c>
      <c r="B1190" s="12" t="str">
        <f t="shared" si="283"/>
        <v>M2_M</v>
      </c>
      <c r="C1190" s="12" t="str">
        <f t="shared" si="284"/>
        <v>Blocking_Stop</v>
      </c>
      <c r="D1190" s="12" t="str">
        <f t="shared" si="285"/>
        <v>BP_Motor_var</v>
      </c>
      <c r="E1190" s="13" t="str">
        <f t="shared" si="278"/>
        <v>CHP2_M2_M_BP_Motor_var</v>
      </c>
      <c r="F1190" s="14" t="str">
        <f t="shared" si="279"/>
        <v>BP_Motor_var_Blocking_Stop</v>
      </c>
      <c r="G1190" s="10" t="str">
        <f t="shared" si="280"/>
        <v>CHP2_M2_M_Blocking_Stop</v>
      </c>
      <c r="H1190" s="10" t="str">
        <f>VLOOKUP(基本表格!E1190,起始地址定义!A:D,4,FALSE)&amp;" "&amp;Q1190</f>
        <v>2422+P5-M3 刨片机料仓2#出料螺旋A 电机控制 堵料导致停机</v>
      </c>
      <c r="I1190" s="10" t="str">
        <f t="shared" si="281"/>
        <v>DB1200,X303.1</v>
      </c>
      <c r="J1190" s="13" t="str">
        <f>VLOOKUP(E1190,起始地址定义!A:D,2,FALSE)</f>
        <v>DB1200</v>
      </c>
      <c r="K1190" s="12" t="str">
        <f t="shared" si="282"/>
        <v>X303.1</v>
      </c>
      <c r="L1190" s="13">
        <f>VLOOKUP(E1190,起始地址定义!A:D,3,FALSE)</f>
        <v>300</v>
      </c>
      <c r="M1190" s="14">
        <f>VLOOKUP($F1190,类型描述及偏移量!$C:$H,2,FALSE)</f>
        <v>3.1</v>
      </c>
      <c r="N1190" s="14" t="str">
        <f>VLOOKUP($F1190,类型描述及偏移量!$C:$H,3,FALSE)</f>
        <v>离散</v>
      </c>
      <c r="O1190" s="14" t="str">
        <f>VLOOKUP($F1190,类型描述及偏移量!$C:$H,4,FALSE)</f>
        <v>On</v>
      </c>
      <c r="P1190" s="14" t="str">
        <f>VLOOKUP($F1190,类型描述及偏移量!$C:$H,5,FALSE)</f>
        <v>Yes</v>
      </c>
      <c r="Q1190" s="14" t="str">
        <f>VLOOKUP($F1190,类型描述及偏移量!$C:$H,6,FALSE)</f>
        <v>堵料导致停机</v>
      </c>
    </row>
    <row r="1191" hidden="1" spans="1:17">
      <c r="A1191" s="12" t="s">
        <v>125</v>
      </c>
      <c r="B1191" s="12" t="str">
        <f t="shared" si="283"/>
        <v>M2_M</v>
      </c>
      <c r="C1191" s="12" t="str">
        <f t="shared" si="284"/>
        <v>BreakTime</v>
      </c>
      <c r="D1191" s="12" t="str">
        <f t="shared" si="285"/>
        <v>BP_Motor_var</v>
      </c>
      <c r="E1191" s="13" t="str">
        <f t="shared" si="278"/>
        <v>CHP2_M2_M_BP_Motor_var</v>
      </c>
      <c r="F1191" s="14" t="str">
        <f t="shared" si="279"/>
        <v>BP_Motor_var_BreakTime</v>
      </c>
      <c r="G1191" s="10" t="str">
        <f t="shared" si="280"/>
        <v>CHP2_M2_M_BreakTime</v>
      </c>
      <c r="H1191" s="10" t="str">
        <f>VLOOKUP(基本表格!E1191,起始地址定义!A:D,4,FALSE)&amp;" "&amp;Q1191</f>
        <v>2422+P5-M3 刨片机料仓2#出料螺旋A 电机控制 断链超时时间 秒</v>
      </c>
      <c r="I1191" s="10" t="str">
        <f t="shared" si="281"/>
        <v>DB1200,INT304</v>
      </c>
      <c r="J1191" s="13" t="str">
        <f>VLOOKUP(E1191,起始地址定义!A:D,2,FALSE)</f>
        <v>DB1200</v>
      </c>
      <c r="K1191" s="12" t="str">
        <f t="shared" si="282"/>
        <v>INT304</v>
      </c>
      <c r="L1191" s="13">
        <f>VLOOKUP(E1191,起始地址定义!A:D,3,FALSE)</f>
        <v>300</v>
      </c>
      <c r="M1191" s="14">
        <f>VLOOKUP($F1191,类型描述及偏移量!$C:$H,2,FALSE)</f>
        <v>4</v>
      </c>
      <c r="N1191" s="14" t="str">
        <f>VLOOKUP($F1191,类型描述及偏移量!$C:$H,3,FALSE)</f>
        <v>整型</v>
      </c>
      <c r="O1191" s="14" t="str">
        <f>VLOOKUP($F1191,类型描述及偏移量!$C:$H,4,FALSE)</f>
        <v>None</v>
      </c>
      <c r="P1191" s="14" t="str">
        <f>VLOOKUP($F1191,类型描述及偏移量!$C:$H,5,FALSE)</f>
        <v>No</v>
      </c>
      <c r="Q1191" s="14" t="str">
        <f>VLOOKUP($F1191,类型描述及偏移量!$C:$H,6,FALSE)</f>
        <v>断链超时时间 秒</v>
      </c>
    </row>
    <row r="1192" hidden="1" spans="1:17">
      <c r="A1192" s="12" t="s">
        <v>125</v>
      </c>
      <c r="B1192" s="12" t="str">
        <f t="shared" si="283"/>
        <v>M2_M</v>
      </c>
      <c r="C1192" s="12" t="str">
        <f t="shared" si="284"/>
        <v>BlockingTime</v>
      </c>
      <c r="D1192" s="12" t="str">
        <f t="shared" si="285"/>
        <v>BP_Motor_var</v>
      </c>
      <c r="E1192" s="13" t="str">
        <f t="shared" si="278"/>
        <v>CHP2_M2_M_BP_Motor_var</v>
      </c>
      <c r="F1192" s="14" t="str">
        <f t="shared" si="279"/>
        <v>BP_Motor_var_BlockingTime</v>
      </c>
      <c r="G1192" s="10" t="str">
        <f t="shared" si="280"/>
        <v>CHP2_M2_M_BlockingTime</v>
      </c>
      <c r="H1192" s="10" t="str">
        <f>VLOOKUP(基本表格!E1192,起始地址定义!A:D,4,FALSE)&amp;" "&amp;Q1192</f>
        <v>2422+P5-M3 刨片机料仓2#出料螺旋A 电机控制 堵料检测时间 秒</v>
      </c>
      <c r="I1192" s="10" t="str">
        <f t="shared" si="281"/>
        <v>DB1200,INT306</v>
      </c>
      <c r="J1192" s="13" t="str">
        <f>VLOOKUP(E1192,起始地址定义!A:D,2,FALSE)</f>
        <v>DB1200</v>
      </c>
      <c r="K1192" s="12" t="str">
        <f t="shared" si="282"/>
        <v>INT306</v>
      </c>
      <c r="L1192" s="13">
        <f>VLOOKUP(E1192,起始地址定义!A:D,3,FALSE)</f>
        <v>300</v>
      </c>
      <c r="M1192" s="14">
        <f>VLOOKUP($F1192,类型描述及偏移量!$C:$H,2,FALSE)</f>
        <v>6</v>
      </c>
      <c r="N1192" s="14" t="str">
        <f>VLOOKUP($F1192,类型描述及偏移量!$C:$H,3,FALSE)</f>
        <v>整型</v>
      </c>
      <c r="O1192" s="14" t="str">
        <f>VLOOKUP($F1192,类型描述及偏移量!$C:$H,4,FALSE)</f>
        <v>None</v>
      </c>
      <c r="P1192" s="14" t="str">
        <f>VLOOKUP($F1192,类型描述及偏移量!$C:$H,5,FALSE)</f>
        <v>No</v>
      </c>
      <c r="Q1192" s="14" t="str">
        <f>VLOOKUP($F1192,类型描述及偏移量!$C:$H,6,FALSE)</f>
        <v>堵料检测时间 秒</v>
      </c>
    </row>
    <row r="1193" hidden="1" spans="1:17">
      <c r="A1193" s="12" t="s">
        <v>125</v>
      </c>
      <c r="B1193" s="12" t="str">
        <f t="shared" si="283"/>
        <v>M2_M</v>
      </c>
      <c r="C1193" s="12" t="str">
        <f t="shared" si="284"/>
        <v>PullSwitch_CHK</v>
      </c>
      <c r="D1193" s="12" t="str">
        <f t="shared" si="285"/>
        <v>BP_Motor_var</v>
      </c>
      <c r="E1193" s="13" t="str">
        <f t="shared" si="278"/>
        <v>CHP2_M2_M_BP_Motor_var</v>
      </c>
      <c r="F1193" s="14" t="str">
        <f t="shared" si="279"/>
        <v>BP_Motor_var_PullSwitch_CHK</v>
      </c>
      <c r="G1193" s="10" t="str">
        <f t="shared" si="280"/>
        <v>CHP2_M2_M_PullSwitch_CHK</v>
      </c>
      <c r="H1193" s="10" t="str">
        <f>VLOOKUP(基本表格!E1193,起始地址定义!A:D,4,FALSE)&amp;" "&amp;Q1193</f>
        <v>2422+P5-M3 刨片机料仓2#出料螺旋A 电机控制 拉线开关</v>
      </c>
      <c r="I1193" s="10" t="str">
        <f t="shared" si="281"/>
        <v>DB1200,X308.0</v>
      </c>
      <c r="J1193" s="13" t="str">
        <f>VLOOKUP(E1193,起始地址定义!A:D,2,FALSE)</f>
        <v>DB1200</v>
      </c>
      <c r="K1193" s="12" t="str">
        <f t="shared" si="282"/>
        <v>X308.0</v>
      </c>
      <c r="L1193" s="13">
        <f>VLOOKUP(E1193,起始地址定义!A:D,3,FALSE)</f>
        <v>300</v>
      </c>
      <c r="M1193" s="14">
        <f>VLOOKUP($F1193,类型描述及偏移量!$C:$H,2,FALSE)</f>
        <v>8</v>
      </c>
      <c r="N1193" s="14" t="str">
        <f>VLOOKUP($F1193,类型描述及偏移量!$C:$H,3,FALSE)</f>
        <v>离散</v>
      </c>
      <c r="O1193" s="14" t="str">
        <f>VLOOKUP($F1193,类型描述及偏移量!$C:$H,4,FALSE)</f>
        <v>On</v>
      </c>
      <c r="P1193" s="14" t="str">
        <f>VLOOKUP($F1193,类型描述及偏移量!$C:$H,5,FALSE)</f>
        <v>Yes</v>
      </c>
      <c r="Q1193" s="14" t="str">
        <f>VLOOKUP($F1193,类型描述及偏移量!$C:$H,6,FALSE)</f>
        <v>拉线开关</v>
      </c>
    </row>
    <row r="1194" hidden="1" spans="1:17">
      <c r="A1194" s="12" t="s">
        <v>125</v>
      </c>
      <c r="B1194" s="12" t="str">
        <f t="shared" si="283"/>
        <v>M2_M</v>
      </c>
      <c r="C1194" s="12" t="str">
        <f t="shared" si="284"/>
        <v>LMD_ALM</v>
      </c>
      <c r="D1194" s="12" t="str">
        <f t="shared" si="285"/>
        <v>BP_Motor_var</v>
      </c>
      <c r="E1194" s="13" t="str">
        <f t="shared" si="278"/>
        <v>CHP2_M2_M_BP_Motor_var</v>
      </c>
      <c r="F1194" s="14" t="str">
        <f t="shared" si="279"/>
        <v>BP_Motor_var_LMD_ALM</v>
      </c>
      <c r="G1194" s="10" t="str">
        <f t="shared" si="280"/>
        <v>CHP2_M2_M_LMD_ALM</v>
      </c>
      <c r="H1194" s="10" t="str">
        <f>VLOOKUP(基本表格!E1194,起始地址定义!A:D,4,FALSE)&amp;" "&amp;Q1194</f>
        <v>2422+P5-M3 刨片机料仓2#出料螺旋A 电机控制 左跑偏报警</v>
      </c>
      <c r="I1194" s="10" t="str">
        <f t="shared" si="281"/>
        <v>DB1200,X308.1</v>
      </c>
      <c r="J1194" s="13" t="str">
        <f>VLOOKUP(E1194,起始地址定义!A:D,2,FALSE)</f>
        <v>DB1200</v>
      </c>
      <c r="K1194" s="12" t="str">
        <f t="shared" si="282"/>
        <v>X308.1</v>
      </c>
      <c r="L1194" s="13">
        <f>VLOOKUP(E1194,起始地址定义!A:D,3,FALSE)</f>
        <v>300</v>
      </c>
      <c r="M1194" s="14">
        <f>VLOOKUP($F1194,类型描述及偏移量!$C:$H,2,FALSE)</f>
        <v>8.1</v>
      </c>
      <c r="N1194" s="14" t="str">
        <f>VLOOKUP($F1194,类型描述及偏移量!$C:$H,3,FALSE)</f>
        <v>离散</v>
      </c>
      <c r="O1194" s="14" t="str">
        <f>VLOOKUP($F1194,类型描述及偏移量!$C:$H,4,FALSE)</f>
        <v>On</v>
      </c>
      <c r="P1194" s="14" t="str">
        <f>VLOOKUP($F1194,类型描述及偏移量!$C:$H,5,FALSE)</f>
        <v>Yes</v>
      </c>
      <c r="Q1194" s="14" t="str">
        <f>VLOOKUP($F1194,类型描述及偏移量!$C:$H,6,FALSE)</f>
        <v>左跑偏报警</v>
      </c>
    </row>
    <row r="1195" hidden="1" spans="1:17">
      <c r="A1195" s="12" t="s">
        <v>125</v>
      </c>
      <c r="B1195" s="12" t="str">
        <f t="shared" si="283"/>
        <v>M2_M</v>
      </c>
      <c r="C1195" s="12" t="str">
        <f t="shared" si="284"/>
        <v>LMD_CHK_1</v>
      </c>
      <c r="D1195" s="12" t="str">
        <f t="shared" si="285"/>
        <v>BP_Motor_var</v>
      </c>
      <c r="E1195" s="13" t="str">
        <f t="shared" si="278"/>
        <v>CHP2_M2_M_BP_Motor_var</v>
      </c>
      <c r="F1195" s="14" t="str">
        <f t="shared" si="279"/>
        <v>BP_Motor_var_LMD_CHK_1</v>
      </c>
      <c r="G1195" s="10" t="str">
        <f t="shared" si="280"/>
        <v>CHP2_M2_M_LMD_CHK_1</v>
      </c>
      <c r="H1195" s="10" t="str">
        <f>VLOOKUP(基本表格!E1195,起始地址定义!A:D,4,FALSE)&amp;" "&amp;Q1195</f>
        <v>2422+P5-M3 刨片机料仓2#出料螺旋A 电机控制 左跑偏1检测</v>
      </c>
      <c r="I1195" s="10" t="str">
        <f t="shared" si="281"/>
        <v>DB1200,X308.2</v>
      </c>
      <c r="J1195" s="13" t="str">
        <f>VLOOKUP(E1195,起始地址定义!A:D,2,FALSE)</f>
        <v>DB1200</v>
      </c>
      <c r="K1195" s="12" t="str">
        <f t="shared" si="282"/>
        <v>X308.2</v>
      </c>
      <c r="L1195" s="13">
        <f>VLOOKUP(E1195,起始地址定义!A:D,3,FALSE)</f>
        <v>300</v>
      </c>
      <c r="M1195" s="14">
        <f>VLOOKUP($F1195,类型描述及偏移量!$C:$H,2,FALSE)</f>
        <v>8.2</v>
      </c>
      <c r="N1195" s="14" t="str">
        <f>VLOOKUP($F1195,类型描述及偏移量!$C:$H,3,FALSE)</f>
        <v>离散</v>
      </c>
      <c r="O1195" s="14" t="str">
        <f>VLOOKUP($F1195,类型描述及偏移量!$C:$H,4,FALSE)</f>
        <v>None</v>
      </c>
      <c r="P1195" s="14" t="str">
        <f>VLOOKUP($F1195,类型描述及偏移量!$C:$H,5,FALSE)</f>
        <v>Yes</v>
      </c>
      <c r="Q1195" s="14" t="str">
        <f>VLOOKUP($F1195,类型描述及偏移量!$C:$H,6,FALSE)</f>
        <v>左跑偏1检测</v>
      </c>
    </row>
    <row r="1196" hidden="1" spans="1:17">
      <c r="A1196" s="12" t="s">
        <v>125</v>
      </c>
      <c r="B1196" s="12" t="str">
        <f t="shared" si="283"/>
        <v>M2_M</v>
      </c>
      <c r="C1196" s="12" t="str">
        <f t="shared" si="284"/>
        <v>LMD_EN</v>
      </c>
      <c r="D1196" s="12" t="str">
        <f t="shared" si="285"/>
        <v>BP_Motor_var</v>
      </c>
      <c r="E1196" s="13" t="str">
        <f t="shared" si="278"/>
        <v>CHP2_M2_M_BP_Motor_var</v>
      </c>
      <c r="F1196" s="14" t="str">
        <f t="shared" si="279"/>
        <v>BP_Motor_var_LMD_EN</v>
      </c>
      <c r="G1196" s="10" t="str">
        <f t="shared" si="280"/>
        <v>CHP2_M2_M_LMD_EN</v>
      </c>
      <c r="H1196" s="10" t="str">
        <f>VLOOKUP(基本表格!E1196,起始地址定义!A:D,4,FALSE)&amp;" "&amp;Q1196</f>
        <v>2422+P5-M3 刨片机料仓2#出料螺旋A 电机控制 左跑偏保护使能</v>
      </c>
      <c r="I1196" s="10" t="str">
        <f t="shared" si="281"/>
        <v>DB1200,X308.3</v>
      </c>
      <c r="J1196" s="13" t="str">
        <f>VLOOKUP(E1196,起始地址定义!A:D,2,FALSE)</f>
        <v>DB1200</v>
      </c>
      <c r="K1196" s="12" t="str">
        <f t="shared" si="282"/>
        <v>X308.3</v>
      </c>
      <c r="L1196" s="13">
        <f>VLOOKUP(E1196,起始地址定义!A:D,3,FALSE)</f>
        <v>300</v>
      </c>
      <c r="M1196" s="14">
        <f>VLOOKUP($F1196,类型描述及偏移量!$C:$H,2,FALSE)</f>
        <v>8.3</v>
      </c>
      <c r="N1196" s="14" t="str">
        <f>VLOOKUP($F1196,类型描述及偏移量!$C:$H,3,FALSE)</f>
        <v>离散</v>
      </c>
      <c r="O1196" s="14" t="str">
        <f>VLOOKUP($F1196,类型描述及偏移量!$C:$H,4,FALSE)</f>
        <v>None</v>
      </c>
      <c r="P1196" s="14" t="str">
        <f>VLOOKUP($F1196,类型描述及偏移量!$C:$H,5,FALSE)</f>
        <v>No</v>
      </c>
      <c r="Q1196" s="14" t="str">
        <f>VLOOKUP($F1196,类型描述及偏移量!$C:$H,6,FALSE)</f>
        <v>左跑偏保护使能</v>
      </c>
    </row>
    <row r="1197" hidden="1" spans="1:17">
      <c r="A1197" s="12" t="s">
        <v>125</v>
      </c>
      <c r="B1197" s="12" t="str">
        <f t="shared" si="283"/>
        <v>M2_M</v>
      </c>
      <c r="C1197" s="12" t="str">
        <f t="shared" si="284"/>
        <v>LMD_Stop</v>
      </c>
      <c r="D1197" s="12" t="str">
        <f t="shared" si="285"/>
        <v>BP_Motor_var</v>
      </c>
      <c r="E1197" s="13" t="str">
        <f t="shared" si="278"/>
        <v>CHP2_M2_M_BP_Motor_var</v>
      </c>
      <c r="F1197" s="14" t="str">
        <f t="shared" si="279"/>
        <v>BP_Motor_var_LMD_Stop</v>
      </c>
      <c r="G1197" s="10" t="str">
        <f t="shared" si="280"/>
        <v>CHP2_M2_M_LMD_Stop</v>
      </c>
      <c r="H1197" s="10" t="str">
        <f>VLOOKUP(基本表格!E1197,起始地址定义!A:D,4,FALSE)&amp;" "&amp;Q1197</f>
        <v>2422+P5-M3 刨片机料仓2#出料螺旋A 电机控制 左跑偏导致停机</v>
      </c>
      <c r="I1197" s="10" t="str">
        <f t="shared" si="281"/>
        <v>DB1200,X308.4</v>
      </c>
      <c r="J1197" s="13" t="str">
        <f>VLOOKUP(E1197,起始地址定义!A:D,2,FALSE)</f>
        <v>DB1200</v>
      </c>
      <c r="K1197" s="12" t="str">
        <f t="shared" si="282"/>
        <v>X308.4</v>
      </c>
      <c r="L1197" s="13">
        <f>VLOOKUP(E1197,起始地址定义!A:D,3,FALSE)</f>
        <v>300</v>
      </c>
      <c r="M1197" s="14">
        <f>VLOOKUP($F1197,类型描述及偏移量!$C:$H,2,FALSE)</f>
        <v>8.4</v>
      </c>
      <c r="N1197" s="14" t="str">
        <f>VLOOKUP($F1197,类型描述及偏移量!$C:$H,3,FALSE)</f>
        <v>离散</v>
      </c>
      <c r="O1197" s="14" t="str">
        <f>VLOOKUP($F1197,类型描述及偏移量!$C:$H,4,FALSE)</f>
        <v>On</v>
      </c>
      <c r="P1197" s="14" t="str">
        <f>VLOOKUP($F1197,类型描述及偏移量!$C:$H,5,FALSE)</f>
        <v>Yes</v>
      </c>
      <c r="Q1197" s="14" t="str">
        <f>VLOOKUP($F1197,类型描述及偏移量!$C:$H,6,FALSE)</f>
        <v>左跑偏导致停机</v>
      </c>
    </row>
    <row r="1198" hidden="1" spans="1:17">
      <c r="A1198" s="12" t="s">
        <v>125</v>
      </c>
      <c r="B1198" s="12" t="str">
        <f t="shared" si="283"/>
        <v>M2_M</v>
      </c>
      <c r="C1198" s="12" t="str">
        <f t="shared" si="284"/>
        <v>LMD_Time</v>
      </c>
      <c r="D1198" s="12" t="str">
        <f t="shared" si="285"/>
        <v>BP_Motor_var</v>
      </c>
      <c r="E1198" s="13" t="str">
        <f t="shared" si="278"/>
        <v>CHP2_M2_M_BP_Motor_var</v>
      </c>
      <c r="F1198" s="14" t="str">
        <f t="shared" si="279"/>
        <v>BP_Motor_var_LMD_Time</v>
      </c>
      <c r="G1198" s="10" t="str">
        <f t="shared" si="280"/>
        <v>CHP2_M2_M_LMD_Time</v>
      </c>
      <c r="H1198" s="10" t="str">
        <f>VLOOKUP(基本表格!E1198,起始地址定义!A:D,4,FALSE)&amp;" "&amp;Q1198</f>
        <v>2422+P5-M3 刨片机料仓2#出料螺旋A 电机控制 左跑偏检测时间</v>
      </c>
      <c r="I1198" s="10" t="str">
        <f t="shared" si="281"/>
        <v>DB1200,INT310</v>
      </c>
      <c r="J1198" s="13" t="str">
        <f>VLOOKUP(E1198,起始地址定义!A:D,2,FALSE)</f>
        <v>DB1200</v>
      </c>
      <c r="K1198" s="12" t="str">
        <f t="shared" si="282"/>
        <v>INT310</v>
      </c>
      <c r="L1198" s="13">
        <f>VLOOKUP(E1198,起始地址定义!A:D,3,FALSE)</f>
        <v>300</v>
      </c>
      <c r="M1198" s="14">
        <f>VLOOKUP($F1198,类型描述及偏移量!$C:$H,2,FALSE)</f>
        <v>10</v>
      </c>
      <c r="N1198" s="14" t="str">
        <f>VLOOKUP($F1198,类型描述及偏移量!$C:$H,3,FALSE)</f>
        <v>整型</v>
      </c>
      <c r="O1198" s="14" t="str">
        <f>VLOOKUP($F1198,类型描述及偏移量!$C:$H,4,FALSE)</f>
        <v>None</v>
      </c>
      <c r="P1198" s="14" t="str">
        <f>VLOOKUP($F1198,类型描述及偏移量!$C:$H,5,FALSE)</f>
        <v>No</v>
      </c>
      <c r="Q1198" s="14" t="str">
        <f>VLOOKUP($F1198,类型描述及偏移量!$C:$H,6,FALSE)</f>
        <v>左跑偏检测时间</v>
      </c>
    </row>
    <row r="1199" hidden="1" spans="1:17">
      <c r="A1199" s="12" t="s">
        <v>125</v>
      </c>
      <c r="B1199" s="12" t="str">
        <f t="shared" si="283"/>
        <v>M2_M</v>
      </c>
      <c r="C1199" s="12" t="str">
        <f t="shared" si="284"/>
        <v>RMD_ALM</v>
      </c>
      <c r="D1199" s="12" t="str">
        <f t="shared" si="285"/>
        <v>BP_Motor_var</v>
      </c>
      <c r="E1199" s="13" t="str">
        <f t="shared" si="278"/>
        <v>CHP2_M2_M_BP_Motor_var</v>
      </c>
      <c r="F1199" s="14" t="str">
        <f t="shared" si="279"/>
        <v>BP_Motor_var_RMD_ALM</v>
      </c>
      <c r="G1199" s="10" t="str">
        <f t="shared" si="280"/>
        <v>CHP2_M2_M_RMD_ALM</v>
      </c>
      <c r="H1199" s="10" t="str">
        <f>VLOOKUP(基本表格!E1199,起始地址定义!A:D,4,FALSE)&amp;" "&amp;Q1199</f>
        <v>2422+P5-M3 刨片机料仓2#出料螺旋A 电机控制 右 跑偏报警</v>
      </c>
      <c r="I1199" s="10" t="str">
        <f t="shared" si="281"/>
        <v>DB1200,X312.0</v>
      </c>
      <c r="J1199" s="13" t="str">
        <f>VLOOKUP(E1199,起始地址定义!A:D,2,FALSE)</f>
        <v>DB1200</v>
      </c>
      <c r="K1199" s="12" t="str">
        <f t="shared" si="282"/>
        <v>X312.0</v>
      </c>
      <c r="L1199" s="13">
        <f>VLOOKUP(E1199,起始地址定义!A:D,3,FALSE)</f>
        <v>300</v>
      </c>
      <c r="M1199" s="14">
        <f>VLOOKUP($F1199,类型描述及偏移量!$C:$H,2,FALSE)</f>
        <v>12</v>
      </c>
      <c r="N1199" s="14" t="str">
        <f>VLOOKUP($F1199,类型描述及偏移量!$C:$H,3,FALSE)</f>
        <v>离散</v>
      </c>
      <c r="O1199" s="14" t="str">
        <f>VLOOKUP($F1199,类型描述及偏移量!$C:$H,4,FALSE)</f>
        <v>On</v>
      </c>
      <c r="P1199" s="14" t="str">
        <f>VLOOKUP($F1199,类型描述及偏移量!$C:$H,5,FALSE)</f>
        <v>Yes</v>
      </c>
      <c r="Q1199" s="14" t="str">
        <f>VLOOKUP($F1199,类型描述及偏移量!$C:$H,6,FALSE)</f>
        <v>右 跑偏报警</v>
      </c>
    </row>
    <row r="1200" hidden="1" spans="1:17">
      <c r="A1200" s="12" t="s">
        <v>125</v>
      </c>
      <c r="B1200" s="12" t="str">
        <f t="shared" si="283"/>
        <v>M2_M</v>
      </c>
      <c r="C1200" s="12" t="str">
        <f t="shared" si="284"/>
        <v>RMD_CHK_1</v>
      </c>
      <c r="D1200" s="12" t="str">
        <f t="shared" si="285"/>
        <v>BP_Motor_var</v>
      </c>
      <c r="E1200" s="13" t="str">
        <f t="shared" si="278"/>
        <v>CHP2_M2_M_BP_Motor_var</v>
      </c>
      <c r="F1200" s="14" t="str">
        <f t="shared" si="279"/>
        <v>BP_Motor_var_RMD_CHK_1</v>
      </c>
      <c r="G1200" s="10" t="str">
        <f t="shared" si="280"/>
        <v>CHP2_M2_M_RMD_CHK_1</v>
      </c>
      <c r="H1200" s="10" t="str">
        <f>VLOOKUP(基本表格!E1200,起始地址定义!A:D,4,FALSE)&amp;" "&amp;Q1200</f>
        <v>2422+P5-M3 刨片机料仓2#出料螺旋A 电机控制 右跑偏1检测</v>
      </c>
      <c r="I1200" s="10" t="str">
        <f t="shared" si="281"/>
        <v>DB1200,X312.1</v>
      </c>
      <c r="J1200" s="13" t="str">
        <f>VLOOKUP(E1200,起始地址定义!A:D,2,FALSE)</f>
        <v>DB1200</v>
      </c>
      <c r="K1200" s="12" t="str">
        <f t="shared" si="282"/>
        <v>X312.1</v>
      </c>
      <c r="L1200" s="13">
        <f>VLOOKUP(E1200,起始地址定义!A:D,3,FALSE)</f>
        <v>300</v>
      </c>
      <c r="M1200" s="14">
        <f>VLOOKUP($F1200,类型描述及偏移量!$C:$H,2,FALSE)</f>
        <v>12.1</v>
      </c>
      <c r="N1200" s="14" t="str">
        <f>VLOOKUP($F1200,类型描述及偏移量!$C:$H,3,FALSE)</f>
        <v>离散</v>
      </c>
      <c r="O1200" s="14" t="str">
        <f>VLOOKUP($F1200,类型描述及偏移量!$C:$H,4,FALSE)</f>
        <v>None</v>
      </c>
      <c r="P1200" s="14" t="str">
        <f>VLOOKUP($F1200,类型描述及偏移量!$C:$H,5,FALSE)</f>
        <v>Yes</v>
      </c>
      <c r="Q1200" s="14" t="str">
        <f>VLOOKUP($F1200,类型描述及偏移量!$C:$H,6,FALSE)</f>
        <v>右跑偏1检测</v>
      </c>
    </row>
    <row r="1201" hidden="1" spans="1:17">
      <c r="A1201" s="12" t="s">
        <v>125</v>
      </c>
      <c r="B1201" s="12" t="str">
        <f t="shared" si="283"/>
        <v>M2_M</v>
      </c>
      <c r="C1201" s="12" t="str">
        <f t="shared" si="284"/>
        <v>RMD_EN</v>
      </c>
      <c r="D1201" s="12" t="str">
        <f t="shared" si="285"/>
        <v>BP_Motor_var</v>
      </c>
      <c r="E1201" s="13" t="str">
        <f t="shared" si="278"/>
        <v>CHP2_M2_M_BP_Motor_var</v>
      </c>
      <c r="F1201" s="14" t="str">
        <f t="shared" si="279"/>
        <v>BP_Motor_var_RMD_EN</v>
      </c>
      <c r="G1201" s="10" t="str">
        <f t="shared" si="280"/>
        <v>CHP2_M2_M_RMD_EN</v>
      </c>
      <c r="H1201" s="10" t="str">
        <f>VLOOKUP(基本表格!E1201,起始地址定义!A:D,4,FALSE)&amp;" "&amp;Q1201</f>
        <v>2422+P5-M3 刨片机料仓2#出料螺旋A 电机控制 右跑偏保护使能</v>
      </c>
      <c r="I1201" s="10" t="str">
        <f t="shared" si="281"/>
        <v>DB1200,X312.2</v>
      </c>
      <c r="J1201" s="13" t="str">
        <f>VLOOKUP(E1201,起始地址定义!A:D,2,FALSE)</f>
        <v>DB1200</v>
      </c>
      <c r="K1201" s="12" t="str">
        <f t="shared" si="282"/>
        <v>X312.2</v>
      </c>
      <c r="L1201" s="13">
        <f>VLOOKUP(E1201,起始地址定义!A:D,3,FALSE)</f>
        <v>300</v>
      </c>
      <c r="M1201" s="14">
        <f>VLOOKUP($F1201,类型描述及偏移量!$C:$H,2,FALSE)</f>
        <v>12.2</v>
      </c>
      <c r="N1201" s="14" t="str">
        <f>VLOOKUP($F1201,类型描述及偏移量!$C:$H,3,FALSE)</f>
        <v>离散</v>
      </c>
      <c r="O1201" s="14" t="str">
        <f>VLOOKUP($F1201,类型描述及偏移量!$C:$H,4,FALSE)</f>
        <v>None</v>
      </c>
      <c r="P1201" s="14" t="str">
        <f>VLOOKUP($F1201,类型描述及偏移量!$C:$H,5,FALSE)</f>
        <v>No</v>
      </c>
      <c r="Q1201" s="14" t="str">
        <f>VLOOKUP($F1201,类型描述及偏移量!$C:$H,6,FALSE)</f>
        <v>右跑偏保护使能</v>
      </c>
    </row>
    <row r="1202" hidden="1" spans="1:17">
      <c r="A1202" s="12" t="s">
        <v>125</v>
      </c>
      <c r="B1202" s="12" t="str">
        <f t="shared" si="283"/>
        <v>M2_M</v>
      </c>
      <c r="C1202" s="12" t="str">
        <f t="shared" si="284"/>
        <v>RMD_Stop</v>
      </c>
      <c r="D1202" s="12" t="str">
        <f t="shared" si="285"/>
        <v>BP_Motor_var</v>
      </c>
      <c r="E1202" s="13" t="str">
        <f t="shared" si="278"/>
        <v>CHP2_M2_M_BP_Motor_var</v>
      </c>
      <c r="F1202" s="14" t="str">
        <f t="shared" si="279"/>
        <v>BP_Motor_var_RMD_Stop</v>
      </c>
      <c r="G1202" s="10" t="str">
        <f t="shared" si="280"/>
        <v>CHP2_M2_M_RMD_Stop</v>
      </c>
      <c r="H1202" s="10" t="str">
        <f>VLOOKUP(基本表格!E1202,起始地址定义!A:D,4,FALSE)&amp;" "&amp;Q1202</f>
        <v>2422+P5-M3 刨片机料仓2#出料螺旋A 电机控制 右跑偏导致停机</v>
      </c>
      <c r="I1202" s="10" t="str">
        <f t="shared" si="281"/>
        <v>DB1200,X312.3</v>
      </c>
      <c r="J1202" s="13" t="str">
        <f>VLOOKUP(E1202,起始地址定义!A:D,2,FALSE)</f>
        <v>DB1200</v>
      </c>
      <c r="K1202" s="12" t="str">
        <f t="shared" si="282"/>
        <v>X312.3</v>
      </c>
      <c r="L1202" s="13">
        <f>VLOOKUP(E1202,起始地址定义!A:D,3,FALSE)</f>
        <v>300</v>
      </c>
      <c r="M1202" s="14">
        <f>VLOOKUP($F1202,类型描述及偏移量!$C:$H,2,FALSE)</f>
        <v>12.3</v>
      </c>
      <c r="N1202" s="14" t="str">
        <f>VLOOKUP($F1202,类型描述及偏移量!$C:$H,3,FALSE)</f>
        <v>离散</v>
      </c>
      <c r="O1202" s="14" t="str">
        <f>VLOOKUP($F1202,类型描述及偏移量!$C:$H,4,FALSE)</f>
        <v>On</v>
      </c>
      <c r="P1202" s="14" t="str">
        <f>VLOOKUP($F1202,类型描述及偏移量!$C:$H,5,FALSE)</f>
        <v>Yes</v>
      </c>
      <c r="Q1202" s="14" t="str">
        <f>VLOOKUP($F1202,类型描述及偏移量!$C:$H,6,FALSE)</f>
        <v>右跑偏导致停机</v>
      </c>
    </row>
    <row r="1203" hidden="1" spans="1:17">
      <c r="A1203" s="12" t="s">
        <v>125</v>
      </c>
      <c r="B1203" s="12" t="str">
        <f t="shared" si="283"/>
        <v>M2_M</v>
      </c>
      <c r="C1203" s="12" t="str">
        <f t="shared" si="284"/>
        <v>RMD_Time</v>
      </c>
      <c r="D1203" s="12" t="str">
        <f t="shared" si="285"/>
        <v>BP_Motor_var</v>
      </c>
      <c r="E1203" s="13" t="str">
        <f t="shared" si="278"/>
        <v>CHP2_M2_M_BP_Motor_var</v>
      </c>
      <c r="F1203" s="14" t="str">
        <f t="shared" si="279"/>
        <v>BP_Motor_var_RMD_Time</v>
      </c>
      <c r="G1203" s="10" t="str">
        <f t="shared" si="280"/>
        <v>CHP2_M2_M_RMD_Time</v>
      </c>
      <c r="H1203" s="10" t="str">
        <f>VLOOKUP(基本表格!E1203,起始地址定义!A:D,4,FALSE)&amp;" "&amp;Q1203</f>
        <v>2422+P5-M3 刨片机料仓2#出料螺旋A 电机控制 右跑偏检测时间</v>
      </c>
      <c r="I1203" s="10" t="str">
        <f t="shared" si="281"/>
        <v>DB1200,INT314</v>
      </c>
      <c r="J1203" s="13" t="str">
        <f>VLOOKUP(E1203,起始地址定义!A:D,2,FALSE)</f>
        <v>DB1200</v>
      </c>
      <c r="K1203" s="12" t="str">
        <f t="shared" si="282"/>
        <v>INT314</v>
      </c>
      <c r="L1203" s="13">
        <f>VLOOKUP(E1203,起始地址定义!A:D,3,FALSE)</f>
        <v>300</v>
      </c>
      <c r="M1203" s="14">
        <f>VLOOKUP($F1203,类型描述及偏移量!$C:$H,2,FALSE)</f>
        <v>14</v>
      </c>
      <c r="N1203" s="14" t="str">
        <f>VLOOKUP($F1203,类型描述及偏移量!$C:$H,3,FALSE)</f>
        <v>整型</v>
      </c>
      <c r="O1203" s="14" t="str">
        <f>VLOOKUP($F1203,类型描述及偏移量!$C:$H,4,FALSE)</f>
        <v>None</v>
      </c>
      <c r="P1203" s="14" t="str">
        <f>VLOOKUP($F1203,类型描述及偏移量!$C:$H,5,FALSE)</f>
        <v>No</v>
      </c>
      <c r="Q1203" s="14" t="str">
        <f>VLOOKUP($F1203,类型描述及偏移量!$C:$H,6,FALSE)</f>
        <v>右跑偏检测时间</v>
      </c>
    </row>
    <row r="1204" hidden="1" spans="1:17">
      <c r="A1204" s="12" t="s">
        <v>125</v>
      </c>
      <c r="B1204" s="12" t="str">
        <f t="shared" si="283"/>
        <v>M2_M</v>
      </c>
      <c r="C1204" s="12" t="str">
        <f t="shared" si="284"/>
        <v>Motor_Delta</v>
      </c>
      <c r="D1204" s="12" t="str">
        <f t="shared" si="285"/>
        <v>BP_Motor_var</v>
      </c>
      <c r="E1204" s="13" t="str">
        <f t="shared" si="278"/>
        <v>CHP2_M2_M_BP_Motor_var</v>
      </c>
      <c r="F1204" s="14" t="str">
        <f t="shared" si="279"/>
        <v>BP_Motor_var_Motor_Delta</v>
      </c>
      <c r="G1204" s="10" t="str">
        <f t="shared" si="280"/>
        <v>CHP2_M2_M_Motor_Delta</v>
      </c>
      <c r="H1204" s="10" t="str">
        <f>VLOOKUP(基本表格!E1204,起始地址定义!A:D,4,FALSE)&amp;" "&amp;Q1204</f>
        <v>2422+P5-M3 刨片机料仓2#出料螺旋A 电机控制 三角型</v>
      </c>
      <c r="I1204" s="10" t="str">
        <f t="shared" si="281"/>
        <v>DB1200,X316.0</v>
      </c>
      <c r="J1204" s="13" t="str">
        <f>VLOOKUP(E1204,起始地址定义!A:D,2,FALSE)</f>
        <v>DB1200</v>
      </c>
      <c r="K1204" s="12" t="str">
        <f t="shared" si="282"/>
        <v>X316.0</v>
      </c>
      <c r="L1204" s="13">
        <f>VLOOKUP(E1204,起始地址定义!A:D,3,FALSE)</f>
        <v>300</v>
      </c>
      <c r="M1204" s="14">
        <f>VLOOKUP($F1204,类型描述及偏移量!$C:$H,2,FALSE)</f>
        <v>16</v>
      </c>
      <c r="N1204" s="14" t="str">
        <f>VLOOKUP($F1204,类型描述及偏移量!$C:$H,3,FALSE)</f>
        <v>离散</v>
      </c>
      <c r="O1204" s="14" t="str">
        <f>VLOOKUP($F1204,类型描述及偏移量!$C:$H,4,FALSE)</f>
        <v>None</v>
      </c>
      <c r="P1204" s="14" t="str">
        <f>VLOOKUP($F1204,类型描述及偏移量!$C:$H,5,FALSE)</f>
        <v>Yes</v>
      </c>
      <c r="Q1204" s="14" t="str">
        <f>VLOOKUP($F1204,类型描述及偏移量!$C:$H,6,FALSE)</f>
        <v>三角型</v>
      </c>
    </row>
    <row r="1205" hidden="1" spans="1:17">
      <c r="A1205" s="12" t="s">
        <v>125</v>
      </c>
      <c r="B1205" s="12" t="str">
        <f t="shared" si="283"/>
        <v>M2_M</v>
      </c>
      <c r="C1205" s="12" t="str">
        <f t="shared" si="284"/>
        <v>Motor_Wye</v>
      </c>
      <c r="D1205" s="12" t="str">
        <f t="shared" si="285"/>
        <v>BP_Motor_var</v>
      </c>
      <c r="E1205" s="13" t="str">
        <f t="shared" si="278"/>
        <v>CHP2_M2_M_BP_Motor_var</v>
      </c>
      <c r="F1205" s="14" t="str">
        <f t="shared" si="279"/>
        <v>BP_Motor_var_Motor_Wye</v>
      </c>
      <c r="G1205" s="10" t="str">
        <f t="shared" si="280"/>
        <v>CHP2_M2_M_Motor_Wye</v>
      </c>
      <c r="H1205" s="10" t="str">
        <f>VLOOKUP(基本表格!E1205,起始地址定义!A:D,4,FALSE)&amp;" "&amp;Q1205</f>
        <v>2422+P5-M3 刨片机料仓2#出料螺旋A 电机控制 星型</v>
      </c>
      <c r="I1205" s="10" t="str">
        <f t="shared" si="281"/>
        <v>DB1200,X316.1</v>
      </c>
      <c r="J1205" s="13" t="str">
        <f>VLOOKUP(E1205,起始地址定义!A:D,2,FALSE)</f>
        <v>DB1200</v>
      </c>
      <c r="K1205" s="12" t="str">
        <f t="shared" si="282"/>
        <v>X316.1</v>
      </c>
      <c r="L1205" s="13">
        <f>VLOOKUP(E1205,起始地址定义!A:D,3,FALSE)</f>
        <v>300</v>
      </c>
      <c r="M1205" s="14">
        <f>VLOOKUP($F1205,类型描述及偏移量!$C:$H,2,FALSE)</f>
        <v>16.1</v>
      </c>
      <c r="N1205" s="14" t="str">
        <f>VLOOKUP($F1205,类型描述及偏移量!$C:$H,3,FALSE)</f>
        <v>离散</v>
      </c>
      <c r="O1205" s="14" t="str">
        <f>VLOOKUP($F1205,类型描述及偏移量!$C:$H,4,FALSE)</f>
        <v>None</v>
      </c>
      <c r="P1205" s="14" t="str">
        <f>VLOOKUP($F1205,类型描述及偏移量!$C:$H,5,FALSE)</f>
        <v>Yes</v>
      </c>
      <c r="Q1205" s="14" t="str">
        <f>VLOOKUP($F1205,类型描述及偏移量!$C:$H,6,FALSE)</f>
        <v>星型</v>
      </c>
    </row>
    <row r="1206" hidden="1" spans="1:17">
      <c r="A1206" s="12" t="s">
        <v>125</v>
      </c>
      <c r="B1206" s="12" t="str">
        <f t="shared" si="283"/>
        <v>M2_M</v>
      </c>
      <c r="C1206" s="12" t="str">
        <f t="shared" si="284"/>
        <v>MSD</v>
      </c>
      <c r="D1206" s="12" t="str">
        <f t="shared" si="285"/>
        <v>BP_Motor_var</v>
      </c>
      <c r="E1206" s="13" t="str">
        <f t="shared" si="278"/>
        <v>CHP2_M2_M_BP_Motor_var</v>
      </c>
      <c r="F1206" s="14" t="str">
        <f t="shared" si="279"/>
        <v>BP_Motor_var_MSD</v>
      </c>
      <c r="G1206" s="10" t="str">
        <f t="shared" si="280"/>
        <v>CHP2_M2_M_MSD</v>
      </c>
      <c r="H1206" s="10" t="str">
        <f>VLOOKUP(基本表格!E1206,起始地址定义!A:D,4,FALSE)&amp;" "&amp;Q1206</f>
        <v>2422+P5-M3 刨片机料仓2#出料螺旋A 电机控制 维修开关</v>
      </c>
      <c r="I1206" s="10" t="str">
        <f t="shared" si="281"/>
        <v>DB1200,X316.2</v>
      </c>
      <c r="J1206" s="13" t="str">
        <f>VLOOKUP(E1206,起始地址定义!A:D,2,FALSE)</f>
        <v>DB1200</v>
      </c>
      <c r="K1206" s="12" t="str">
        <f t="shared" si="282"/>
        <v>X316.2</v>
      </c>
      <c r="L1206" s="13">
        <f>VLOOKUP(E1206,起始地址定义!A:D,3,FALSE)</f>
        <v>300</v>
      </c>
      <c r="M1206" s="14">
        <f>VLOOKUP($F1206,类型描述及偏移量!$C:$H,2,FALSE)</f>
        <v>16.2</v>
      </c>
      <c r="N1206" s="14" t="str">
        <f>VLOOKUP($F1206,类型描述及偏移量!$C:$H,3,FALSE)</f>
        <v>离散</v>
      </c>
      <c r="O1206" s="14" t="str">
        <f>VLOOKUP($F1206,类型描述及偏移量!$C:$H,4,FALSE)</f>
        <v>On</v>
      </c>
      <c r="P1206" s="14" t="str">
        <f>VLOOKUP($F1206,类型描述及偏移量!$C:$H,5,FALSE)</f>
        <v>Yes</v>
      </c>
      <c r="Q1206" s="14" t="str">
        <f>VLOOKUP($F1206,类型描述及偏移量!$C:$H,6,FALSE)</f>
        <v>维修开关</v>
      </c>
    </row>
    <row r="1207" hidden="1" spans="1:17">
      <c r="A1207" s="12" t="s">
        <v>125</v>
      </c>
      <c r="B1207" s="12" t="str">
        <f t="shared" si="283"/>
        <v>M2_M</v>
      </c>
      <c r="C1207" s="12" t="str">
        <f t="shared" si="284"/>
        <v>LMD_CHK_2</v>
      </c>
      <c r="D1207" s="12" t="str">
        <f t="shared" si="285"/>
        <v>BP_Motor_var</v>
      </c>
      <c r="E1207" s="13" t="str">
        <f t="shared" si="278"/>
        <v>CHP2_M2_M_BP_Motor_var</v>
      </c>
      <c r="F1207" s="14" t="str">
        <f t="shared" si="279"/>
        <v>BP_Motor_var_LMD_CHK_2</v>
      </c>
      <c r="G1207" s="10" t="str">
        <f t="shared" si="280"/>
        <v>CHP2_M2_M_LMD_CHK_2</v>
      </c>
      <c r="H1207" s="10" t="str">
        <f>VLOOKUP(基本表格!E1207,起始地址定义!A:D,4,FALSE)&amp;" "&amp;Q1207</f>
        <v>2422+P5-M3 刨片机料仓2#出料螺旋A 电机控制 左跑偏2检测</v>
      </c>
      <c r="I1207" s="10" t="str">
        <f t="shared" si="281"/>
        <v>DB1200,X316.3</v>
      </c>
      <c r="J1207" s="13" t="str">
        <f>VLOOKUP(E1207,起始地址定义!A:D,2,FALSE)</f>
        <v>DB1200</v>
      </c>
      <c r="K1207" s="12" t="str">
        <f t="shared" si="282"/>
        <v>X316.3</v>
      </c>
      <c r="L1207" s="13">
        <f>VLOOKUP(E1207,起始地址定义!A:D,3,FALSE)</f>
        <v>300</v>
      </c>
      <c r="M1207" s="14">
        <f>VLOOKUP($F1207,类型描述及偏移量!$C:$H,2,FALSE)</f>
        <v>16.3</v>
      </c>
      <c r="N1207" s="14" t="str">
        <f>VLOOKUP($F1207,类型描述及偏移量!$C:$H,3,FALSE)</f>
        <v>离散</v>
      </c>
      <c r="O1207" s="14" t="str">
        <f>VLOOKUP($F1207,类型描述及偏移量!$C:$H,4,FALSE)</f>
        <v>None</v>
      </c>
      <c r="P1207" s="14" t="str">
        <f>VLOOKUP($F1207,类型描述及偏移量!$C:$H,5,FALSE)</f>
        <v>Yes</v>
      </c>
      <c r="Q1207" s="14" t="str">
        <f>VLOOKUP($F1207,类型描述及偏移量!$C:$H,6,FALSE)</f>
        <v>左跑偏2检测</v>
      </c>
    </row>
    <row r="1208" hidden="1" spans="1:17">
      <c r="A1208" s="12" t="s">
        <v>125</v>
      </c>
      <c r="B1208" s="12" t="str">
        <f t="shared" si="283"/>
        <v>M2_M</v>
      </c>
      <c r="C1208" s="12" t="str">
        <f t="shared" si="284"/>
        <v>RMD_CHK_2</v>
      </c>
      <c r="D1208" s="12" t="str">
        <f t="shared" si="285"/>
        <v>BP_Motor_var</v>
      </c>
      <c r="E1208" s="13" t="str">
        <f t="shared" si="278"/>
        <v>CHP2_M2_M_BP_Motor_var</v>
      </c>
      <c r="F1208" s="14" t="str">
        <f t="shared" si="279"/>
        <v>BP_Motor_var_RMD_CHK_2</v>
      </c>
      <c r="G1208" s="10" t="str">
        <f t="shared" si="280"/>
        <v>CHP2_M2_M_RMD_CHK_2</v>
      </c>
      <c r="H1208" s="10" t="str">
        <f>VLOOKUP(基本表格!E1208,起始地址定义!A:D,4,FALSE)&amp;" "&amp;Q1208</f>
        <v>2422+P5-M3 刨片机料仓2#出料螺旋A 电机控制 右跑偏2检测</v>
      </c>
      <c r="I1208" s="10" t="str">
        <f t="shared" si="281"/>
        <v>DB1200,X316.4</v>
      </c>
      <c r="J1208" s="13" t="str">
        <f>VLOOKUP(E1208,起始地址定义!A:D,2,FALSE)</f>
        <v>DB1200</v>
      </c>
      <c r="K1208" s="12" t="str">
        <f t="shared" si="282"/>
        <v>X316.4</v>
      </c>
      <c r="L1208" s="13">
        <f>VLOOKUP(E1208,起始地址定义!A:D,3,FALSE)</f>
        <v>300</v>
      </c>
      <c r="M1208" s="14">
        <f>VLOOKUP($F1208,类型描述及偏移量!$C:$H,2,FALSE)</f>
        <v>16.4</v>
      </c>
      <c r="N1208" s="14" t="str">
        <f>VLOOKUP($F1208,类型描述及偏移量!$C:$H,3,FALSE)</f>
        <v>离散</v>
      </c>
      <c r="O1208" s="14" t="str">
        <f>VLOOKUP($F1208,类型描述及偏移量!$C:$H,4,FALSE)</f>
        <v>None</v>
      </c>
      <c r="P1208" s="14" t="str">
        <f>VLOOKUP($F1208,类型描述及偏移量!$C:$H,5,FALSE)</f>
        <v>Yes</v>
      </c>
      <c r="Q1208" s="14" t="str">
        <f>VLOOKUP($F1208,类型描述及偏移量!$C:$H,6,FALSE)</f>
        <v>右跑偏2检测</v>
      </c>
    </row>
    <row r="1209" hidden="1" spans="1:17">
      <c r="A1209" s="12" t="s">
        <v>125</v>
      </c>
      <c r="B1209" s="12" t="str">
        <f t="shared" si="283"/>
        <v>M2_M</v>
      </c>
      <c r="C1209" s="12" t="str">
        <f t="shared" si="284"/>
        <v>InterStarTime</v>
      </c>
      <c r="D1209" s="12" t="str">
        <f t="shared" si="285"/>
        <v>BP_Motor_var</v>
      </c>
      <c r="E1209" s="13" t="str">
        <f t="shared" si="278"/>
        <v>CHP2_M2_M_BP_Motor_var</v>
      </c>
      <c r="F1209" s="14" t="str">
        <f t="shared" si="279"/>
        <v>BP_Motor_var_InterStarTime</v>
      </c>
      <c r="G1209" s="10" t="str">
        <f t="shared" si="280"/>
        <v>CHP2_M2_M_InterStarTime</v>
      </c>
      <c r="H1209" s="10" t="str">
        <f>VLOOKUP(基本表格!E1209,起始地址定义!A:D,4,FALSE)&amp;" "&amp;Q1209</f>
        <v>2422+P5-M3 刨片机料仓2#出料螺旋A 电机控制 联动启动延时</v>
      </c>
      <c r="I1209" s="10" t="str">
        <f t="shared" si="281"/>
        <v>DB1200,INT318</v>
      </c>
      <c r="J1209" s="13" t="str">
        <f>VLOOKUP(E1209,起始地址定义!A:D,2,FALSE)</f>
        <v>DB1200</v>
      </c>
      <c r="K1209" s="12" t="str">
        <f t="shared" si="282"/>
        <v>INT318</v>
      </c>
      <c r="L1209" s="13">
        <f>VLOOKUP(E1209,起始地址定义!A:D,3,FALSE)</f>
        <v>300</v>
      </c>
      <c r="M1209" s="14">
        <f>VLOOKUP($F1209,类型描述及偏移量!$C:$H,2,FALSE)</f>
        <v>18</v>
      </c>
      <c r="N1209" s="14" t="str">
        <f>VLOOKUP($F1209,类型描述及偏移量!$C:$H,3,FALSE)</f>
        <v>整型</v>
      </c>
      <c r="O1209" s="14" t="str">
        <f>VLOOKUP($F1209,类型描述及偏移量!$C:$H,4,FALSE)</f>
        <v>None</v>
      </c>
      <c r="P1209" s="14" t="str">
        <f>VLOOKUP($F1209,类型描述及偏移量!$C:$H,5,FALSE)</f>
        <v>No</v>
      </c>
      <c r="Q1209" s="14" t="str">
        <f>VLOOKUP($F1209,类型描述及偏移量!$C:$H,6,FALSE)</f>
        <v>联动启动延时</v>
      </c>
    </row>
    <row r="1210" hidden="1" spans="1:17">
      <c r="A1210" s="12" t="s">
        <v>125</v>
      </c>
      <c r="B1210" s="12" t="str">
        <f t="shared" si="283"/>
        <v>M2_M</v>
      </c>
      <c r="C1210" s="12" t="str">
        <f t="shared" si="284"/>
        <v>Alt_TMR</v>
      </c>
      <c r="D1210" s="12" t="str">
        <f t="shared" si="285"/>
        <v>BP_Motor_var</v>
      </c>
      <c r="E1210" s="13" t="str">
        <f t="shared" si="278"/>
        <v>CHP2_M2_M_BP_Motor_var</v>
      </c>
      <c r="F1210" s="14" t="str">
        <f t="shared" si="279"/>
        <v>BP_Motor_var_Alt_TMR</v>
      </c>
      <c r="G1210" s="10" t="str">
        <f t="shared" si="280"/>
        <v>CHP2_M2_M_Alt_TMR</v>
      </c>
      <c r="H1210" s="10" t="str">
        <f>VLOOKUP(基本表格!E1210,起始地址定义!A:D,4,FALSE)&amp;" "&amp;Q1210</f>
        <v>2422+P5-M3 刨片机料仓2#出料螺旋A 电机控制 起动转换时间 秒</v>
      </c>
      <c r="I1210" s="10" t="str">
        <f t="shared" si="281"/>
        <v>DB1200,INT320</v>
      </c>
      <c r="J1210" s="13" t="str">
        <f>VLOOKUP(E1210,起始地址定义!A:D,2,FALSE)</f>
        <v>DB1200</v>
      </c>
      <c r="K1210" s="12" t="str">
        <f t="shared" si="282"/>
        <v>INT320</v>
      </c>
      <c r="L1210" s="13">
        <f>VLOOKUP(E1210,起始地址定义!A:D,3,FALSE)</f>
        <v>300</v>
      </c>
      <c r="M1210" s="14">
        <f>VLOOKUP($F1210,类型描述及偏移量!$C:$H,2,FALSE)</f>
        <v>20</v>
      </c>
      <c r="N1210" s="14" t="str">
        <f>VLOOKUP($F1210,类型描述及偏移量!$C:$H,3,FALSE)</f>
        <v>整型</v>
      </c>
      <c r="O1210" s="14" t="str">
        <f>VLOOKUP($F1210,类型描述及偏移量!$C:$H,4,FALSE)</f>
        <v>None</v>
      </c>
      <c r="P1210" s="14" t="str">
        <f>VLOOKUP($F1210,类型描述及偏移量!$C:$H,5,FALSE)</f>
        <v>No</v>
      </c>
      <c r="Q1210" s="14" t="str">
        <f>VLOOKUP($F1210,类型描述及偏移量!$C:$H,6,FALSE)</f>
        <v>起动转换时间 秒</v>
      </c>
    </row>
    <row r="1211" hidden="1" spans="1:17">
      <c r="A1211" s="12" t="s">
        <v>125</v>
      </c>
      <c r="B1211" s="12" t="str">
        <f t="shared" si="283"/>
        <v>M2_SetFRQ</v>
      </c>
      <c r="C1211" s="12" t="str">
        <f t="shared" si="284"/>
        <v>HiProEN</v>
      </c>
      <c r="D1211" s="12" t="str">
        <f t="shared" si="285"/>
        <v>BP_Value_var</v>
      </c>
      <c r="E1211" s="13" t="str">
        <f t="shared" si="278"/>
        <v>CHP2_M2_SetFRQ_BP_Value_var</v>
      </c>
      <c r="F1211" s="14" t="str">
        <f t="shared" si="279"/>
        <v>BP_Value_var_HiProEN</v>
      </c>
      <c r="G1211" s="10" t="str">
        <f t="shared" si="280"/>
        <v>CHP2_M2_SetFRQ_HiProEN</v>
      </c>
      <c r="H1211" s="10" t="str">
        <f>VLOOKUP(基本表格!E1211,起始地址定义!A:D,4,FALSE)&amp;" "&amp;Q1211</f>
        <v>2422+P5-M3 刨片机料仓2#出料螺旋A 给定频率 上限保护使能</v>
      </c>
      <c r="I1211" s="10" t="str">
        <f t="shared" si="281"/>
        <v>DB1200,X350.3</v>
      </c>
      <c r="J1211" s="13" t="str">
        <f>VLOOKUP(E1211,起始地址定义!A:D,2,FALSE)</f>
        <v>DB1200</v>
      </c>
      <c r="K1211" s="12" t="str">
        <f t="shared" si="282"/>
        <v>X350.3</v>
      </c>
      <c r="L1211" s="13">
        <f>VLOOKUP(E1211,起始地址定义!A:D,3,FALSE)</f>
        <v>350</v>
      </c>
      <c r="M1211" s="14">
        <f>VLOOKUP($F1211,类型描述及偏移量!$C:$H,2,FALSE)</f>
        <v>0.299999999999997</v>
      </c>
      <c r="N1211" s="14" t="str">
        <f>VLOOKUP($F1211,类型描述及偏移量!$C:$H,3,FALSE)</f>
        <v>离散</v>
      </c>
      <c r="O1211" s="14" t="str">
        <f>VLOOKUP($F1211,类型描述及偏移量!$C:$H,4,FALSE)</f>
        <v>None</v>
      </c>
      <c r="P1211" s="14" t="str">
        <f>VLOOKUP($F1211,类型描述及偏移量!$C:$H,5,FALSE)</f>
        <v>No</v>
      </c>
      <c r="Q1211" s="14" t="str">
        <f>VLOOKUP($F1211,类型描述及偏移量!$C:$H,6,FALSE)</f>
        <v>上限保护使能</v>
      </c>
    </row>
    <row r="1212" hidden="1" spans="1:17">
      <c r="A1212" s="12" t="s">
        <v>125</v>
      </c>
      <c r="B1212" s="12" t="str">
        <f t="shared" si="283"/>
        <v>M2_SetFRQ</v>
      </c>
      <c r="C1212" s="12" t="str">
        <f t="shared" si="284"/>
        <v>LoProEN</v>
      </c>
      <c r="D1212" s="12" t="str">
        <f t="shared" si="285"/>
        <v>BP_Value_var</v>
      </c>
      <c r="E1212" s="13" t="str">
        <f t="shared" si="278"/>
        <v>CHP2_M2_SetFRQ_BP_Value_var</v>
      </c>
      <c r="F1212" s="14" t="str">
        <f t="shared" si="279"/>
        <v>BP_Value_var_LoProEN</v>
      </c>
      <c r="G1212" s="10" t="str">
        <f t="shared" si="280"/>
        <v>CHP2_M2_SetFRQ_LoProEN</v>
      </c>
      <c r="H1212" s="10" t="str">
        <f>VLOOKUP(基本表格!E1212,起始地址定义!A:D,4,FALSE)&amp;" "&amp;Q1212</f>
        <v>2422+P5-M3 刨片机料仓2#出料螺旋A 给定频率 下限保护使能</v>
      </c>
      <c r="I1212" s="10" t="str">
        <f t="shared" si="281"/>
        <v>DB1200,X350.4</v>
      </c>
      <c r="J1212" s="13" t="str">
        <f>VLOOKUP(E1212,起始地址定义!A:D,2,FALSE)</f>
        <v>DB1200</v>
      </c>
      <c r="K1212" s="12" t="str">
        <f t="shared" si="282"/>
        <v>X350.4</v>
      </c>
      <c r="L1212" s="13">
        <f>VLOOKUP(E1212,起始地址定义!A:D,3,FALSE)</f>
        <v>350</v>
      </c>
      <c r="M1212" s="14">
        <f>VLOOKUP($F1212,类型描述及偏移量!$C:$H,2,FALSE)</f>
        <v>0.399999999999999</v>
      </c>
      <c r="N1212" s="14" t="str">
        <f>VLOOKUP($F1212,类型描述及偏移量!$C:$H,3,FALSE)</f>
        <v>离散</v>
      </c>
      <c r="O1212" s="14" t="str">
        <f>VLOOKUP($F1212,类型描述及偏移量!$C:$H,4,FALSE)</f>
        <v>None</v>
      </c>
      <c r="P1212" s="14" t="str">
        <f>VLOOKUP($F1212,类型描述及偏移量!$C:$H,5,FALSE)</f>
        <v>No</v>
      </c>
      <c r="Q1212" s="14" t="str">
        <f>VLOOKUP($F1212,类型描述及偏移量!$C:$H,6,FALSE)</f>
        <v>下限保护使能</v>
      </c>
    </row>
    <row r="1213" hidden="1" spans="1:17">
      <c r="A1213" s="12" t="s">
        <v>125</v>
      </c>
      <c r="B1213" s="12" t="str">
        <f t="shared" si="283"/>
        <v>M2_SetFRQ</v>
      </c>
      <c r="C1213" s="12" t="str">
        <f t="shared" si="284"/>
        <v>HiALM</v>
      </c>
      <c r="D1213" s="12" t="str">
        <f t="shared" si="285"/>
        <v>BP_Value_var</v>
      </c>
      <c r="E1213" s="13" t="str">
        <f t="shared" si="278"/>
        <v>CHP2_M2_SetFRQ_BP_Value_var</v>
      </c>
      <c r="F1213" s="14" t="str">
        <f t="shared" si="279"/>
        <v>BP_Value_var_HiALM</v>
      </c>
      <c r="G1213" s="10" t="str">
        <f t="shared" si="280"/>
        <v>CHP2_M2_SetFRQ_HiALM</v>
      </c>
      <c r="H1213" s="10" t="str">
        <f>VLOOKUP(基本表格!E1213,起始地址定义!A:D,4,FALSE)&amp;" "&amp;Q1213</f>
        <v>2422+P5-M3 刨片机料仓2#出料螺旋A 给定频率 上限报警</v>
      </c>
      <c r="I1213" s="10" t="str">
        <f t="shared" si="281"/>
        <v>DB1200,X350.5</v>
      </c>
      <c r="J1213" s="13" t="str">
        <f>VLOOKUP(E1213,起始地址定义!A:D,2,FALSE)</f>
        <v>DB1200</v>
      </c>
      <c r="K1213" s="12" t="str">
        <f t="shared" si="282"/>
        <v>X350.5</v>
      </c>
      <c r="L1213" s="13">
        <f>VLOOKUP(E1213,起始地址定义!A:D,3,FALSE)</f>
        <v>350</v>
      </c>
      <c r="M1213" s="14">
        <f>VLOOKUP($F1213,类型描述及偏移量!$C:$H,2,FALSE)</f>
        <v>0.5</v>
      </c>
      <c r="N1213" s="14" t="str">
        <f>VLOOKUP($F1213,类型描述及偏移量!$C:$H,3,FALSE)</f>
        <v>离散</v>
      </c>
      <c r="O1213" s="14" t="str">
        <f>VLOOKUP($F1213,类型描述及偏移量!$C:$H,4,FALSE)</f>
        <v>None</v>
      </c>
      <c r="P1213" s="14" t="str">
        <f>VLOOKUP($F1213,类型描述及偏移量!$C:$H,5,FALSE)</f>
        <v>Yes</v>
      </c>
      <c r="Q1213" s="14" t="str">
        <f>VLOOKUP($F1213,类型描述及偏移量!$C:$H,6,FALSE)</f>
        <v>上限报警</v>
      </c>
    </row>
    <row r="1214" hidden="1" spans="1:17">
      <c r="A1214" s="12" t="s">
        <v>125</v>
      </c>
      <c r="B1214" s="12" t="str">
        <f t="shared" si="283"/>
        <v>M2_SetFRQ</v>
      </c>
      <c r="C1214" s="12" t="str">
        <f t="shared" si="284"/>
        <v>LoALM</v>
      </c>
      <c r="D1214" s="12" t="str">
        <f t="shared" si="285"/>
        <v>BP_Value_var</v>
      </c>
      <c r="E1214" s="13" t="str">
        <f t="shared" si="278"/>
        <v>CHP2_M2_SetFRQ_BP_Value_var</v>
      </c>
      <c r="F1214" s="14" t="str">
        <f t="shared" si="279"/>
        <v>BP_Value_var_LoALM</v>
      </c>
      <c r="G1214" s="10" t="str">
        <f t="shared" si="280"/>
        <v>CHP2_M2_SetFRQ_LoALM</v>
      </c>
      <c r="H1214" s="10" t="str">
        <f>VLOOKUP(基本表格!E1214,起始地址定义!A:D,4,FALSE)&amp;" "&amp;Q1214</f>
        <v>2422+P5-M3 刨片机料仓2#出料螺旋A 给定频率 下限报警</v>
      </c>
      <c r="I1214" s="10" t="str">
        <f t="shared" si="281"/>
        <v>DB1200,X350.6</v>
      </c>
      <c r="J1214" s="13" t="str">
        <f>VLOOKUP(E1214,起始地址定义!A:D,2,FALSE)</f>
        <v>DB1200</v>
      </c>
      <c r="K1214" s="12" t="str">
        <f t="shared" si="282"/>
        <v>X350.6</v>
      </c>
      <c r="L1214" s="13">
        <f>VLOOKUP(E1214,起始地址定义!A:D,3,FALSE)</f>
        <v>350</v>
      </c>
      <c r="M1214" s="14">
        <f>VLOOKUP($F1214,类型描述及偏移量!$C:$H,2,FALSE)</f>
        <v>0.600000000000001</v>
      </c>
      <c r="N1214" s="14" t="str">
        <f>VLOOKUP($F1214,类型描述及偏移量!$C:$H,3,FALSE)</f>
        <v>离散</v>
      </c>
      <c r="O1214" s="14" t="str">
        <f>VLOOKUP($F1214,类型描述及偏移量!$C:$H,4,FALSE)</f>
        <v>None</v>
      </c>
      <c r="P1214" s="14" t="str">
        <f>VLOOKUP($F1214,类型描述及偏移量!$C:$H,5,FALSE)</f>
        <v>Yes</v>
      </c>
      <c r="Q1214" s="14" t="str">
        <f>VLOOKUP($F1214,类型描述及偏移量!$C:$H,6,FALSE)</f>
        <v>下限报警</v>
      </c>
    </row>
    <row r="1215" hidden="1" spans="1:17">
      <c r="A1215" s="12" t="s">
        <v>125</v>
      </c>
      <c r="B1215" s="12" t="str">
        <f t="shared" si="283"/>
        <v>M2_SetFRQ</v>
      </c>
      <c r="C1215" s="12" t="str">
        <f t="shared" si="284"/>
        <v>HiHiALM</v>
      </c>
      <c r="D1215" s="12" t="str">
        <f t="shared" si="285"/>
        <v>BP_Value_var</v>
      </c>
      <c r="E1215" s="13" t="str">
        <f t="shared" si="278"/>
        <v>CHP2_M2_SetFRQ_BP_Value_var</v>
      </c>
      <c r="F1215" s="14" t="str">
        <f t="shared" si="279"/>
        <v>BP_Value_var_HiHiALM</v>
      </c>
      <c r="G1215" s="10" t="str">
        <f t="shared" si="280"/>
        <v>CHP2_M2_SetFRQ_HiHiALM</v>
      </c>
      <c r="H1215" s="10" t="str">
        <f>VLOOKUP(基本表格!E1215,起始地址定义!A:D,4,FALSE)&amp;" "&amp;Q1215</f>
        <v>2422+P5-M3 刨片机料仓2#出料螺旋A 给定频率 上上限报警</v>
      </c>
      <c r="I1215" s="10" t="str">
        <f t="shared" si="281"/>
        <v>DB1200,X350.7</v>
      </c>
      <c r="J1215" s="13" t="str">
        <f>VLOOKUP(E1215,起始地址定义!A:D,2,FALSE)</f>
        <v>DB1200</v>
      </c>
      <c r="K1215" s="12" t="str">
        <f t="shared" si="282"/>
        <v>X350.7</v>
      </c>
      <c r="L1215" s="13">
        <f>VLOOKUP(E1215,起始地址定义!A:D,3,FALSE)</f>
        <v>350</v>
      </c>
      <c r="M1215" s="14">
        <f>VLOOKUP($F1215,类型描述及偏移量!$C:$H,2,FALSE)</f>
        <v>0.700000000000003</v>
      </c>
      <c r="N1215" s="14" t="str">
        <f>VLOOKUP($F1215,类型描述及偏移量!$C:$H,3,FALSE)</f>
        <v>离散</v>
      </c>
      <c r="O1215" s="14" t="str">
        <f>VLOOKUP($F1215,类型描述及偏移量!$C:$H,4,FALSE)</f>
        <v>On</v>
      </c>
      <c r="P1215" s="14" t="str">
        <f>VLOOKUP($F1215,类型描述及偏移量!$C:$H,5,FALSE)</f>
        <v>Yes</v>
      </c>
      <c r="Q1215" s="14" t="str">
        <f>VLOOKUP($F1215,类型描述及偏移量!$C:$H,6,FALSE)</f>
        <v>上上限报警</v>
      </c>
    </row>
    <row r="1216" hidden="1" spans="1:17">
      <c r="A1216" s="12" t="s">
        <v>125</v>
      </c>
      <c r="B1216" s="12" t="str">
        <f t="shared" si="283"/>
        <v>M2_SetFRQ</v>
      </c>
      <c r="C1216" s="12" t="str">
        <f t="shared" si="284"/>
        <v>LoLoALM</v>
      </c>
      <c r="D1216" s="12" t="str">
        <f t="shared" si="285"/>
        <v>BP_Value_var</v>
      </c>
      <c r="E1216" s="13" t="str">
        <f t="shared" si="278"/>
        <v>CHP2_M2_SetFRQ_BP_Value_var</v>
      </c>
      <c r="F1216" s="14" t="str">
        <f t="shared" si="279"/>
        <v>BP_Value_var_LoLoALM</v>
      </c>
      <c r="G1216" s="10" t="str">
        <f t="shared" si="280"/>
        <v>CHP2_M2_SetFRQ_LoLoALM</v>
      </c>
      <c r="H1216" s="10" t="str">
        <f>VLOOKUP(基本表格!E1216,起始地址定义!A:D,4,FALSE)&amp;" "&amp;Q1216</f>
        <v>2422+P5-M3 刨片机料仓2#出料螺旋A 给定频率 下下限报警</v>
      </c>
      <c r="I1216" s="10" t="str">
        <f t="shared" si="281"/>
        <v>DB1200,X351.0</v>
      </c>
      <c r="J1216" s="13" t="str">
        <f>VLOOKUP(E1216,起始地址定义!A:D,2,FALSE)</f>
        <v>DB1200</v>
      </c>
      <c r="K1216" s="12" t="str">
        <f t="shared" si="282"/>
        <v>X351.0</v>
      </c>
      <c r="L1216" s="13">
        <f>VLOOKUP(E1216,起始地址定义!A:D,3,FALSE)</f>
        <v>350</v>
      </c>
      <c r="M1216" s="14">
        <f>VLOOKUP($F1216,类型描述及偏移量!$C:$H,2,FALSE)</f>
        <v>1</v>
      </c>
      <c r="N1216" s="14" t="str">
        <f>VLOOKUP($F1216,类型描述及偏移量!$C:$H,3,FALSE)</f>
        <v>离散</v>
      </c>
      <c r="O1216" s="14" t="str">
        <f>VLOOKUP($F1216,类型描述及偏移量!$C:$H,4,FALSE)</f>
        <v>On</v>
      </c>
      <c r="P1216" s="14" t="str">
        <f>VLOOKUP($F1216,类型描述及偏移量!$C:$H,5,FALSE)</f>
        <v>Yes</v>
      </c>
      <c r="Q1216" s="14" t="str">
        <f>VLOOKUP($F1216,类型描述及偏移量!$C:$H,6,FALSE)</f>
        <v>下下限报警</v>
      </c>
    </row>
    <row r="1217" hidden="1" spans="1:17">
      <c r="A1217" s="12" t="s">
        <v>125</v>
      </c>
      <c r="B1217" s="12" t="str">
        <f t="shared" si="283"/>
        <v>M2_SetFRQ</v>
      </c>
      <c r="C1217" s="12" t="str">
        <f t="shared" si="284"/>
        <v>LimALM</v>
      </c>
      <c r="D1217" s="12" t="str">
        <f t="shared" si="285"/>
        <v>BP_Value_var</v>
      </c>
      <c r="E1217" s="13" t="str">
        <f t="shared" si="278"/>
        <v>CHP2_M2_SetFRQ_BP_Value_var</v>
      </c>
      <c r="F1217" s="14" t="str">
        <f t="shared" si="279"/>
        <v>BP_Value_var_LimALM</v>
      </c>
      <c r="G1217" s="10" t="str">
        <f t="shared" si="280"/>
        <v>CHP2_M2_SetFRQ_LimALM</v>
      </c>
      <c r="H1217" s="10" t="str">
        <f>VLOOKUP(基本表格!E1217,起始地址定义!A:D,4,FALSE)&amp;" "&amp;Q1217</f>
        <v>2422+P5-M3 刨片机料仓2#出料螺旋A 给定频率 极限报警</v>
      </c>
      <c r="I1217" s="10" t="str">
        <f t="shared" si="281"/>
        <v>DB1200,X351.1</v>
      </c>
      <c r="J1217" s="13" t="str">
        <f>VLOOKUP(E1217,起始地址定义!A:D,2,FALSE)</f>
        <v>DB1200</v>
      </c>
      <c r="K1217" s="12" t="str">
        <f t="shared" si="282"/>
        <v>X351.1</v>
      </c>
      <c r="L1217" s="13">
        <f>VLOOKUP(E1217,起始地址定义!A:D,3,FALSE)</f>
        <v>350</v>
      </c>
      <c r="M1217" s="14">
        <f>VLOOKUP($F1217,类型描述及偏移量!$C:$H,2,FALSE)</f>
        <v>1.1</v>
      </c>
      <c r="N1217" s="14" t="str">
        <f>VLOOKUP($F1217,类型描述及偏移量!$C:$H,3,FALSE)</f>
        <v>离散</v>
      </c>
      <c r="O1217" s="14" t="str">
        <f>VLOOKUP($F1217,类型描述及偏移量!$C:$H,4,FALSE)</f>
        <v>On</v>
      </c>
      <c r="P1217" s="14" t="str">
        <f>VLOOKUP($F1217,类型描述及偏移量!$C:$H,5,FALSE)</f>
        <v>Yes</v>
      </c>
      <c r="Q1217" s="14" t="str">
        <f>VLOOKUP($F1217,类型描述及偏移量!$C:$H,6,FALSE)</f>
        <v>极限报警</v>
      </c>
    </row>
    <row r="1218" hidden="1" spans="1:17">
      <c r="A1218" s="12" t="s">
        <v>125</v>
      </c>
      <c r="B1218" s="12" t="str">
        <f t="shared" si="283"/>
        <v>M2_SetFRQ</v>
      </c>
      <c r="C1218" s="12" t="str">
        <f t="shared" si="284"/>
        <v>LostALM</v>
      </c>
      <c r="D1218" s="12" t="str">
        <f t="shared" si="285"/>
        <v>BP_Value_var</v>
      </c>
      <c r="E1218" s="13" t="str">
        <f t="shared" si="278"/>
        <v>CHP2_M2_SetFRQ_BP_Value_var</v>
      </c>
      <c r="F1218" s="14" t="str">
        <f t="shared" si="279"/>
        <v>BP_Value_var_LostALM</v>
      </c>
      <c r="G1218" s="10" t="str">
        <f t="shared" si="280"/>
        <v>CHP2_M2_SetFRQ_LostALM</v>
      </c>
      <c r="H1218" s="10" t="str">
        <f>VLOOKUP(基本表格!E1218,起始地址定义!A:D,4,FALSE)&amp;" "&amp;Q1218</f>
        <v>2422+P5-M3 刨片机料仓2#出料螺旋A 给定频率 传感器断线报警</v>
      </c>
      <c r="I1218" s="10" t="str">
        <f t="shared" si="281"/>
        <v>DB1200,X351.2</v>
      </c>
      <c r="J1218" s="13" t="str">
        <f>VLOOKUP(E1218,起始地址定义!A:D,2,FALSE)</f>
        <v>DB1200</v>
      </c>
      <c r="K1218" s="12" t="str">
        <f t="shared" si="282"/>
        <v>X351.2</v>
      </c>
      <c r="L1218" s="13">
        <f>VLOOKUP(E1218,起始地址定义!A:D,3,FALSE)</f>
        <v>350</v>
      </c>
      <c r="M1218" s="14">
        <f>VLOOKUP($F1218,类型描述及偏移量!$C:$H,2,FALSE)</f>
        <v>1.2</v>
      </c>
      <c r="N1218" s="14" t="str">
        <f>VLOOKUP($F1218,类型描述及偏移量!$C:$H,3,FALSE)</f>
        <v>离散</v>
      </c>
      <c r="O1218" s="14" t="str">
        <f>VLOOKUP($F1218,类型描述及偏移量!$C:$H,4,FALSE)</f>
        <v>On</v>
      </c>
      <c r="P1218" s="14" t="str">
        <f>VLOOKUP($F1218,类型描述及偏移量!$C:$H,5,FALSE)</f>
        <v>Yes</v>
      </c>
      <c r="Q1218" s="14" t="str">
        <f>VLOOKUP($F1218,类型描述及偏移量!$C:$H,6,FALSE)</f>
        <v>传感器断线报警</v>
      </c>
    </row>
    <row r="1219" hidden="1" spans="1:17">
      <c r="A1219" s="12" t="s">
        <v>125</v>
      </c>
      <c r="B1219" s="12" t="str">
        <f t="shared" si="283"/>
        <v>M2_SetFRQ</v>
      </c>
      <c r="C1219" s="12" t="str">
        <f t="shared" si="284"/>
        <v>Code</v>
      </c>
      <c r="D1219" s="12" t="str">
        <f t="shared" si="285"/>
        <v>BP_Value_var</v>
      </c>
      <c r="E1219" s="13" t="str">
        <f t="shared" si="278"/>
        <v>CHP2_M2_SetFRQ_BP_Value_var</v>
      </c>
      <c r="F1219" s="14" t="str">
        <f t="shared" si="279"/>
        <v>BP_Value_var_Code</v>
      </c>
      <c r="G1219" s="10" t="str">
        <f t="shared" si="280"/>
        <v>CHP2_M2_SetFRQ_Code</v>
      </c>
      <c r="H1219" s="10" t="str">
        <f>VLOOKUP(基本表格!E1219,起始地址定义!A:D,4,FALSE)&amp;" "&amp;Q1219</f>
        <v>2422+P5-M3 刨片机料仓2#出料螺旋A 给定频率 实际内码</v>
      </c>
      <c r="I1219" s="10" t="str">
        <f t="shared" si="281"/>
        <v>DB1200,INT352</v>
      </c>
      <c r="J1219" s="13" t="str">
        <f>VLOOKUP(E1219,起始地址定义!A:D,2,FALSE)</f>
        <v>DB1200</v>
      </c>
      <c r="K1219" s="12" t="str">
        <f t="shared" si="282"/>
        <v>INT352</v>
      </c>
      <c r="L1219" s="13">
        <f>VLOOKUP(E1219,起始地址定义!A:D,3,FALSE)</f>
        <v>350</v>
      </c>
      <c r="M1219" s="14">
        <f>VLOOKUP($F1219,类型描述及偏移量!$C:$H,2,FALSE)</f>
        <v>2</v>
      </c>
      <c r="N1219" s="14" t="str">
        <f>VLOOKUP($F1219,类型描述及偏移量!$C:$H,3,FALSE)</f>
        <v>整型</v>
      </c>
      <c r="O1219" s="14" t="str">
        <f>VLOOKUP($F1219,类型描述及偏移量!$C:$H,4,FALSE)</f>
        <v>None</v>
      </c>
      <c r="P1219" s="14" t="str">
        <f>VLOOKUP($F1219,类型描述及偏移量!$C:$H,5,FALSE)</f>
        <v>Yes</v>
      </c>
      <c r="Q1219" s="14" t="str">
        <f>VLOOKUP($F1219,类型描述及偏移量!$C:$H,6,FALSE)</f>
        <v>实际内码</v>
      </c>
    </row>
    <row r="1220" hidden="1" spans="1:17">
      <c r="A1220" s="12" t="s">
        <v>125</v>
      </c>
      <c r="B1220" s="12" t="str">
        <f t="shared" si="283"/>
        <v>M2_SetFRQ</v>
      </c>
      <c r="C1220" s="12" t="str">
        <f t="shared" si="284"/>
        <v>Value</v>
      </c>
      <c r="D1220" s="12" t="str">
        <f t="shared" si="285"/>
        <v>BP_Value_var</v>
      </c>
      <c r="E1220" s="13" t="str">
        <f t="shared" si="278"/>
        <v>CHP2_M2_SetFRQ_BP_Value_var</v>
      </c>
      <c r="F1220" s="14" t="str">
        <f t="shared" si="279"/>
        <v>BP_Value_var_Value</v>
      </c>
      <c r="G1220" s="10" t="str">
        <f t="shared" si="280"/>
        <v>CHP2_M2_SetFRQ_Value</v>
      </c>
      <c r="H1220" s="10" t="str">
        <f>VLOOKUP(基本表格!E1220,起始地址定义!A:D,4,FALSE)&amp;" "&amp;Q1220</f>
        <v>2422+P5-M3 刨片机料仓2#出料螺旋A 给定频率 实际值</v>
      </c>
      <c r="I1220" s="10" t="str">
        <f t="shared" si="281"/>
        <v>DB1200,REAL356</v>
      </c>
      <c r="J1220" s="13" t="str">
        <f>VLOOKUP(E1220,起始地址定义!A:D,2,FALSE)</f>
        <v>DB1200</v>
      </c>
      <c r="K1220" s="12" t="str">
        <f t="shared" si="282"/>
        <v>REAL356</v>
      </c>
      <c r="L1220" s="13">
        <f>VLOOKUP(E1220,起始地址定义!A:D,3,FALSE)</f>
        <v>350</v>
      </c>
      <c r="M1220" s="14">
        <f>VLOOKUP($F1220,类型描述及偏移量!$C:$H,2,FALSE)</f>
        <v>6</v>
      </c>
      <c r="N1220" s="14" t="str">
        <f>VLOOKUP($F1220,类型描述及偏移量!$C:$H,3,FALSE)</f>
        <v>实型</v>
      </c>
      <c r="O1220" s="14" t="str">
        <f>VLOOKUP($F1220,类型描述及偏移量!$C:$H,4,FALSE)</f>
        <v>None</v>
      </c>
      <c r="P1220" s="14" t="str">
        <f>VLOOKUP($F1220,类型描述及偏移量!$C:$H,5,FALSE)</f>
        <v>Yes</v>
      </c>
      <c r="Q1220" s="14" t="str">
        <f>VLOOKUP($F1220,类型描述及偏移量!$C:$H,6,FALSE)</f>
        <v>实际值</v>
      </c>
    </row>
    <row r="1221" hidden="1" spans="1:17">
      <c r="A1221" s="12" t="s">
        <v>125</v>
      </c>
      <c r="B1221" s="12" t="str">
        <f t="shared" si="283"/>
        <v>M2_SetFRQ</v>
      </c>
      <c r="C1221" s="12" t="str">
        <f t="shared" si="284"/>
        <v>Range</v>
      </c>
      <c r="D1221" s="12" t="str">
        <f t="shared" si="285"/>
        <v>BP_Value_var</v>
      </c>
      <c r="E1221" s="13" t="str">
        <f t="shared" si="278"/>
        <v>CHP2_M2_SetFRQ_BP_Value_var</v>
      </c>
      <c r="F1221" s="14" t="str">
        <f t="shared" si="279"/>
        <v>BP_Value_var_Range</v>
      </c>
      <c r="G1221" s="10" t="str">
        <f t="shared" si="280"/>
        <v>CHP2_M2_SetFRQ_Range</v>
      </c>
      <c r="H1221" s="10" t="str">
        <f>VLOOKUP(基本表格!E1221,起始地址定义!A:D,4,FALSE)&amp;" "&amp;Q1221</f>
        <v>2422+P5-M3 刨片机料仓2#出料螺旋A 给定频率 量程</v>
      </c>
      <c r="I1221" s="10" t="str">
        <f t="shared" si="281"/>
        <v>DB1200,REAL360</v>
      </c>
      <c r="J1221" s="13" t="str">
        <f>VLOOKUP(E1221,起始地址定义!A:D,2,FALSE)</f>
        <v>DB1200</v>
      </c>
      <c r="K1221" s="12" t="str">
        <f t="shared" si="282"/>
        <v>REAL360</v>
      </c>
      <c r="L1221" s="13">
        <f>VLOOKUP(E1221,起始地址定义!A:D,3,FALSE)</f>
        <v>350</v>
      </c>
      <c r="M1221" s="14">
        <f>VLOOKUP($F1221,类型描述及偏移量!$C:$H,2,FALSE)</f>
        <v>10</v>
      </c>
      <c r="N1221" s="14" t="str">
        <f>VLOOKUP($F1221,类型描述及偏移量!$C:$H,3,FALSE)</f>
        <v>实型</v>
      </c>
      <c r="O1221" s="14" t="str">
        <f>VLOOKUP($F1221,类型描述及偏移量!$C:$H,4,FALSE)</f>
        <v>None</v>
      </c>
      <c r="P1221" s="14" t="str">
        <f>VLOOKUP($F1221,类型描述及偏移量!$C:$H,5,FALSE)</f>
        <v>No</v>
      </c>
      <c r="Q1221" s="14" t="str">
        <f>VLOOKUP($F1221,类型描述及偏移量!$C:$H,6,FALSE)</f>
        <v>量程</v>
      </c>
    </row>
    <row r="1222" hidden="1" spans="1:17">
      <c r="A1222" s="12" t="s">
        <v>125</v>
      </c>
      <c r="B1222" s="12" t="str">
        <f t="shared" si="283"/>
        <v>M2_SetFRQ</v>
      </c>
      <c r="C1222" s="12" t="str">
        <f t="shared" si="284"/>
        <v>Hi</v>
      </c>
      <c r="D1222" s="12" t="str">
        <f t="shared" si="285"/>
        <v>BP_Value_var</v>
      </c>
      <c r="E1222" s="13" t="str">
        <f t="shared" si="278"/>
        <v>CHP2_M2_SetFRQ_BP_Value_var</v>
      </c>
      <c r="F1222" s="14" t="str">
        <f t="shared" si="279"/>
        <v>BP_Value_var_Hi</v>
      </c>
      <c r="G1222" s="10" t="str">
        <f t="shared" si="280"/>
        <v>CHP2_M2_SetFRQ_Hi</v>
      </c>
      <c r="H1222" s="10" t="str">
        <f>VLOOKUP(基本表格!E1222,起始地址定义!A:D,4,FALSE)&amp;" "&amp;Q1222</f>
        <v>2422+P5-M3 刨片机料仓2#出料螺旋A 给定频率 上限值</v>
      </c>
      <c r="I1222" s="10" t="str">
        <f t="shared" si="281"/>
        <v>DB1200,REAL364</v>
      </c>
      <c r="J1222" s="13" t="str">
        <f>VLOOKUP(E1222,起始地址定义!A:D,2,FALSE)</f>
        <v>DB1200</v>
      </c>
      <c r="K1222" s="12" t="str">
        <f t="shared" si="282"/>
        <v>REAL364</v>
      </c>
      <c r="L1222" s="13">
        <f>VLOOKUP(E1222,起始地址定义!A:D,3,FALSE)</f>
        <v>350</v>
      </c>
      <c r="M1222" s="14">
        <f>VLOOKUP($F1222,类型描述及偏移量!$C:$H,2,FALSE)</f>
        <v>14</v>
      </c>
      <c r="N1222" s="14" t="str">
        <f>VLOOKUP($F1222,类型描述及偏移量!$C:$H,3,FALSE)</f>
        <v>实型</v>
      </c>
      <c r="O1222" s="14" t="str">
        <f>VLOOKUP($F1222,类型描述及偏移量!$C:$H,4,FALSE)</f>
        <v>None</v>
      </c>
      <c r="P1222" s="14" t="str">
        <f>VLOOKUP($F1222,类型描述及偏移量!$C:$H,5,FALSE)</f>
        <v>No</v>
      </c>
      <c r="Q1222" s="14" t="str">
        <f>VLOOKUP($F1222,类型描述及偏移量!$C:$H,6,FALSE)</f>
        <v>上限值</v>
      </c>
    </row>
    <row r="1223" hidden="1" spans="1:17">
      <c r="A1223" s="12" t="s">
        <v>125</v>
      </c>
      <c r="B1223" s="12" t="str">
        <f t="shared" si="283"/>
        <v>M2_SetFRQ</v>
      </c>
      <c r="C1223" s="12" t="str">
        <f t="shared" si="284"/>
        <v>Lo</v>
      </c>
      <c r="D1223" s="12" t="str">
        <f t="shared" si="285"/>
        <v>BP_Value_var</v>
      </c>
      <c r="E1223" s="13" t="str">
        <f t="shared" si="278"/>
        <v>CHP2_M2_SetFRQ_BP_Value_var</v>
      </c>
      <c r="F1223" s="14" t="str">
        <f t="shared" si="279"/>
        <v>BP_Value_var_Lo</v>
      </c>
      <c r="G1223" s="10" t="str">
        <f t="shared" si="280"/>
        <v>CHP2_M2_SetFRQ_Lo</v>
      </c>
      <c r="H1223" s="10" t="str">
        <f>VLOOKUP(基本表格!E1223,起始地址定义!A:D,4,FALSE)&amp;" "&amp;Q1223</f>
        <v>2422+P5-M3 刨片机料仓2#出料螺旋A 给定频率 下限值</v>
      </c>
      <c r="I1223" s="10" t="str">
        <f t="shared" si="281"/>
        <v>DB1200,REAL368</v>
      </c>
      <c r="J1223" s="13" t="str">
        <f>VLOOKUP(E1223,起始地址定义!A:D,2,FALSE)</f>
        <v>DB1200</v>
      </c>
      <c r="K1223" s="12" t="str">
        <f t="shared" si="282"/>
        <v>REAL368</v>
      </c>
      <c r="L1223" s="13">
        <f>VLOOKUP(E1223,起始地址定义!A:D,3,FALSE)</f>
        <v>350</v>
      </c>
      <c r="M1223" s="14">
        <f>VLOOKUP($F1223,类型描述及偏移量!$C:$H,2,FALSE)</f>
        <v>18</v>
      </c>
      <c r="N1223" s="14" t="str">
        <f>VLOOKUP($F1223,类型描述及偏移量!$C:$H,3,FALSE)</f>
        <v>实型</v>
      </c>
      <c r="O1223" s="14" t="str">
        <f>VLOOKUP($F1223,类型描述及偏移量!$C:$H,4,FALSE)</f>
        <v>None</v>
      </c>
      <c r="P1223" s="14" t="str">
        <f>VLOOKUP($F1223,类型描述及偏移量!$C:$H,5,FALSE)</f>
        <v>No</v>
      </c>
      <c r="Q1223" s="14" t="str">
        <f>VLOOKUP($F1223,类型描述及偏移量!$C:$H,6,FALSE)</f>
        <v>下限值</v>
      </c>
    </row>
    <row r="1224" hidden="1" spans="1:17">
      <c r="A1224" s="12" t="s">
        <v>125</v>
      </c>
      <c r="B1224" s="12" t="str">
        <f t="shared" si="283"/>
        <v>M2_SetFRQ</v>
      </c>
      <c r="C1224" s="12" t="str">
        <f t="shared" si="284"/>
        <v>HiHi</v>
      </c>
      <c r="D1224" s="12" t="str">
        <f t="shared" si="285"/>
        <v>BP_Value_var</v>
      </c>
      <c r="E1224" s="13" t="str">
        <f t="shared" si="278"/>
        <v>CHP2_M2_SetFRQ_BP_Value_var</v>
      </c>
      <c r="F1224" s="14" t="str">
        <f t="shared" si="279"/>
        <v>BP_Value_var_HiHi</v>
      </c>
      <c r="G1224" s="10" t="str">
        <f t="shared" si="280"/>
        <v>CHP2_M2_SetFRQ_HiHi</v>
      </c>
      <c r="H1224" s="10" t="str">
        <f>VLOOKUP(基本表格!E1224,起始地址定义!A:D,4,FALSE)&amp;" "&amp;Q1224</f>
        <v>2422+P5-M3 刨片机料仓2#出料螺旋A 给定频率 上上限值</v>
      </c>
      <c r="I1224" s="10" t="str">
        <f t="shared" si="281"/>
        <v>DB1200,REAL372</v>
      </c>
      <c r="J1224" s="13" t="str">
        <f>VLOOKUP(E1224,起始地址定义!A:D,2,FALSE)</f>
        <v>DB1200</v>
      </c>
      <c r="K1224" s="12" t="str">
        <f t="shared" si="282"/>
        <v>REAL372</v>
      </c>
      <c r="L1224" s="13">
        <f>VLOOKUP(E1224,起始地址定义!A:D,3,FALSE)</f>
        <v>350</v>
      </c>
      <c r="M1224" s="14">
        <f>VLOOKUP($F1224,类型描述及偏移量!$C:$H,2,FALSE)</f>
        <v>22</v>
      </c>
      <c r="N1224" s="14" t="str">
        <f>VLOOKUP($F1224,类型描述及偏移量!$C:$H,3,FALSE)</f>
        <v>实型</v>
      </c>
      <c r="O1224" s="14" t="str">
        <f>VLOOKUP($F1224,类型描述及偏移量!$C:$H,4,FALSE)</f>
        <v>None</v>
      </c>
      <c r="P1224" s="14" t="str">
        <f>VLOOKUP($F1224,类型描述及偏移量!$C:$H,5,FALSE)</f>
        <v>No</v>
      </c>
      <c r="Q1224" s="14" t="str">
        <f>VLOOKUP($F1224,类型描述及偏移量!$C:$H,6,FALSE)</f>
        <v>上上限值</v>
      </c>
    </row>
    <row r="1225" hidden="1" spans="1:17">
      <c r="A1225" s="12" t="s">
        <v>125</v>
      </c>
      <c r="B1225" s="12" t="str">
        <f t="shared" si="283"/>
        <v>M2_SetFRQ</v>
      </c>
      <c r="C1225" s="12" t="str">
        <f t="shared" si="284"/>
        <v>LoLo</v>
      </c>
      <c r="D1225" s="12" t="str">
        <f t="shared" si="285"/>
        <v>BP_Value_var</v>
      </c>
      <c r="E1225" s="13" t="str">
        <f t="shared" si="278"/>
        <v>CHP2_M2_SetFRQ_BP_Value_var</v>
      </c>
      <c r="F1225" s="14" t="str">
        <f t="shared" si="279"/>
        <v>BP_Value_var_LoLo</v>
      </c>
      <c r="G1225" s="10" t="str">
        <f t="shared" si="280"/>
        <v>CHP2_M2_SetFRQ_LoLo</v>
      </c>
      <c r="H1225" s="10" t="str">
        <f>VLOOKUP(基本表格!E1225,起始地址定义!A:D,4,FALSE)&amp;" "&amp;Q1225</f>
        <v>2422+P5-M3 刨片机料仓2#出料螺旋A 给定频率 下下限值</v>
      </c>
      <c r="I1225" s="10" t="str">
        <f t="shared" si="281"/>
        <v>DB1200,REAL376</v>
      </c>
      <c r="J1225" s="13" t="str">
        <f>VLOOKUP(E1225,起始地址定义!A:D,2,FALSE)</f>
        <v>DB1200</v>
      </c>
      <c r="K1225" s="12" t="str">
        <f t="shared" si="282"/>
        <v>REAL376</v>
      </c>
      <c r="L1225" s="13">
        <f>VLOOKUP(E1225,起始地址定义!A:D,3,FALSE)</f>
        <v>350</v>
      </c>
      <c r="M1225" s="14">
        <f>VLOOKUP($F1225,类型描述及偏移量!$C:$H,2,FALSE)</f>
        <v>26</v>
      </c>
      <c r="N1225" s="14" t="str">
        <f>VLOOKUP($F1225,类型描述及偏移量!$C:$H,3,FALSE)</f>
        <v>实型</v>
      </c>
      <c r="O1225" s="14" t="str">
        <f>VLOOKUP($F1225,类型描述及偏移量!$C:$H,4,FALSE)</f>
        <v>None</v>
      </c>
      <c r="P1225" s="14" t="str">
        <f>VLOOKUP($F1225,类型描述及偏移量!$C:$H,5,FALSE)</f>
        <v>No</v>
      </c>
      <c r="Q1225" s="14" t="str">
        <f>VLOOKUP($F1225,类型描述及偏移量!$C:$H,6,FALSE)</f>
        <v>下下限值</v>
      </c>
    </row>
    <row r="1226" hidden="1" spans="1:17">
      <c r="A1226" s="12" t="s">
        <v>125</v>
      </c>
      <c r="B1226" s="12" t="str">
        <f t="shared" si="283"/>
        <v>M2_ActFRQ</v>
      </c>
      <c r="C1226" s="12" t="str">
        <f t="shared" si="284"/>
        <v>HiProEN</v>
      </c>
      <c r="D1226" s="12" t="str">
        <f t="shared" si="285"/>
        <v>BP_Value_var</v>
      </c>
      <c r="E1226" s="13" t="str">
        <f t="shared" si="278"/>
        <v>CHP2_M2_ActFRQ_BP_Value_var</v>
      </c>
      <c r="F1226" s="14" t="str">
        <f t="shared" si="279"/>
        <v>BP_Value_var_HiProEN</v>
      </c>
      <c r="G1226" s="10" t="str">
        <f t="shared" si="280"/>
        <v>CHP2_M2_ActFRQ_HiProEN</v>
      </c>
      <c r="H1226" s="10" t="str">
        <f>VLOOKUP(基本表格!E1226,起始地址定义!A:D,4,FALSE)&amp;" "&amp;Q1226</f>
        <v>2422+P5-M3 刨片机料仓2#出料螺旋A 反馈频率 上限保护使能</v>
      </c>
      <c r="I1226" s="10" t="str">
        <f t="shared" si="281"/>
        <v>DB1200,X400.3</v>
      </c>
      <c r="J1226" s="13" t="str">
        <f>VLOOKUP(E1226,起始地址定义!A:D,2,FALSE)</f>
        <v>DB1200</v>
      </c>
      <c r="K1226" s="12" t="str">
        <f t="shared" si="282"/>
        <v>X400.3</v>
      </c>
      <c r="L1226" s="13">
        <f>VLOOKUP(E1226,起始地址定义!A:D,3,FALSE)</f>
        <v>400</v>
      </c>
      <c r="M1226" s="14">
        <f>VLOOKUP($F1226,类型描述及偏移量!$C:$H,2,FALSE)</f>
        <v>0.299999999999997</v>
      </c>
      <c r="N1226" s="14" t="str">
        <f>VLOOKUP($F1226,类型描述及偏移量!$C:$H,3,FALSE)</f>
        <v>离散</v>
      </c>
      <c r="O1226" s="14" t="str">
        <f>VLOOKUP($F1226,类型描述及偏移量!$C:$H,4,FALSE)</f>
        <v>None</v>
      </c>
      <c r="P1226" s="14" t="str">
        <f>VLOOKUP($F1226,类型描述及偏移量!$C:$H,5,FALSE)</f>
        <v>No</v>
      </c>
      <c r="Q1226" s="14" t="str">
        <f>VLOOKUP($F1226,类型描述及偏移量!$C:$H,6,FALSE)</f>
        <v>上限保护使能</v>
      </c>
    </row>
    <row r="1227" hidden="1" spans="1:17">
      <c r="A1227" s="12" t="s">
        <v>125</v>
      </c>
      <c r="B1227" s="12" t="str">
        <f t="shared" si="283"/>
        <v>M2_ActFRQ</v>
      </c>
      <c r="C1227" s="12" t="str">
        <f t="shared" si="284"/>
        <v>LoProEN</v>
      </c>
      <c r="D1227" s="12" t="str">
        <f t="shared" si="285"/>
        <v>BP_Value_var</v>
      </c>
      <c r="E1227" s="13" t="str">
        <f t="shared" si="278"/>
        <v>CHP2_M2_ActFRQ_BP_Value_var</v>
      </c>
      <c r="F1227" s="14" t="str">
        <f t="shared" si="279"/>
        <v>BP_Value_var_LoProEN</v>
      </c>
      <c r="G1227" s="10" t="str">
        <f t="shared" si="280"/>
        <v>CHP2_M2_ActFRQ_LoProEN</v>
      </c>
      <c r="H1227" s="10" t="str">
        <f>VLOOKUP(基本表格!E1227,起始地址定义!A:D,4,FALSE)&amp;" "&amp;Q1227</f>
        <v>2422+P5-M3 刨片机料仓2#出料螺旋A 反馈频率 下限保护使能</v>
      </c>
      <c r="I1227" s="10" t="str">
        <f t="shared" si="281"/>
        <v>DB1200,X400.4</v>
      </c>
      <c r="J1227" s="13" t="str">
        <f>VLOOKUP(E1227,起始地址定义!A:D,2,FALSE)</f>
        <v>DB1200</v>
      </c>
      <c r="K1227" s="12" t="str">
        <f t="shared" si="282"/>
        <v>X400.4</v>
      </c>
      <c r="L1227" s="13">
        <f>VLOOKUP(E1227,起始地址定义!A:D,3,FALSE)</f>
        <v>400</v>
      </c>
      <c r="M1227" s="14">
        <f>VLOOKUP($F1227,类型描述及偏移量!$C:$H,2,FALSE)</f>
        <v>0.399999999999999</v>
      </c>
      <c r="N1227" s="14" t="str">
        <f>VLOOKUP($F1227,类型描述及偏移量!$C:$H,3,FALSE)</f>
        <v>离散</v>
      </c>
      <c r="O1227" s="14" t="str">
        <f>VLOOKUP($F1227,类型描述及偏移量!$C:$H,4,FALSE)</f>
        <v>None</v>
      </c>
      <c r="P1227" s="14" t="str">
        <f>VLOOKUP($F1227,类型描述及偏移量!$C:$H,5,FALSE)</f>
        <v>No</v>
      </c>
      <c r="Q1227" s="14" t="str">
        <f>VLOOKUP($F1227,类型描述及偏移量!$C:$H,6,FALSE)</f>
        <v>下限保护使能</v>
      </c>
    </row>
    <row r="1228" hidden="1" spans="1:17">
      <c r="A1228" s="12" t="s">
        <v>125</v>
      </c>
      <c r="B1228" s="12" t="str">
        <f t="shared" si="283"/>
        <v>M2_ActFRQ</v>
      </c>
      <c r="C1228" s="12" t="str">
        <f t="shared" si="284"/>
        <v>HiALM</v>
      </c>
      <c r="D1228" s="12" t="str">
        <f t="shared" si="285"/>
        <v>BP_Value_var</v>
      </c>
      <c r="E1228" s="13" t="str">
        <f t="shared" ref="E1228:E1291" si="286">A1228&amp;"_"&amp;B1228&amp;"_"&amp;D1228</f>
        <v>CHP2_M2_ActFRQ_BP_Value_var</v>
      </c>
      <c r="F1228" s="14" t="str">
        <f t="shared" ref="F1228:F1291" si="287">D1228&amp;"_"&amp;C1228</f>
        <v>BP_Value_var_HiALM</v>
      </c>
      <c r="G1228" s="10" t="str">
        <f t="shared" ref="G1228:G1291" si="288">A1228&amp;"_"&amp;IF(B1228="DB","",B1228&amp;"_")&amp;C1228</f>
        <v>CHP2_M2_ActFRQ_HiALM</v>
      </c>
      <c r="H1228" s="10" t="str">
        <f>VLOOKUP(基本表格!E1228,起始地址定义!A:D,4,FALSE)&amp;" "&amp;Q1228</f>
        <v>2422+P5-M3 刨片机料仓2#出料螺旋A 反馈频率 上限报警</v>
      </c>
      <c r="I1228" s="10" t="str">
        <f t="shared" ref="I1228:I1291" si="289">J1228&amp;","&amp;K1228</f>
        <v>DB1200,X400.5</v>
      </c>
      <c r="J1228" s="13" t="str">
        <f>VLOOKUP(E1228,起始地址定义!A:D,2,FALSE)</f>
        <v>DB1200</v>
      </c>
      <c r="K1228" s="12" t="str">
        <f t="shared" ref="K1228:K1291" si="290">IF(N1228="离散","X",IF(N1228="实型","REAL","INT"))&amp;IF(N1228="离散",TEXT(L1228+M1228,"0.0"),L1228+M1228)</f>
        <v>X400.5</v>
      </c>
      <c r="L1228" s="13">
        <f>VLOOKUP(E1228,起始地址定义!A:D,3,FALSE)</f>
        <v>400</v>
      </c>
      <c r="M1228" s="14">
        <f>VLOOKUP($F1228,类型描述及偏移量!$C:$H,2,FALSE)</f>
        <v>0.5</v>
      </c>
      <c r="N1228" s="14" t="str">
        <f>VLOOKUP($F1228,类型描述及偏移量!$C:$H,3,FALSE)</f>
        <v>离散</v>
      </c>
      <c r="O1228" s="14" t="str">
        <f>VLOOKUP($F1228,类型描述及偏移量!$C:$H,4,FALSE)</f>
        <v>None</v>
      </c>
      <c r="P1228" s="14" t="str">
        <f>VLOOKUP($F1228,类型描述及偏移量!$C:$H,5,FALSE)</f>
        <v>Yes</v>
      </c>
      <c r="Q1228" s="14" t="str">
        <f>VLOOKUP($F1228,类型描述及偏移量!$C:$H,6,FALSE)</f>
        <v>上限报警</v>
      </c>
    </row>
    <row r="1229" hidden="1" spans="1:17">
      <c r="A1229" s="12" t="s">
        <v>125</v>
      </c>
      <c r="B1229" s="12" t="str">
        <f t="shared" si="283"/>
        <v>M2_ActFRQ</v>
      </c>
      <c r="C1229" s="12" t="str">
        <f t="shared" si="284"/>
        <v>LoALM</v>
      </c>
      <c r="D1229" s="12" t="str">
        <f t="shared" si="285"/>
        <v>BP_Value_var</v>
      </c>
      <c r="E1229" s="13" t="str">
        <f t="shared" si="286"/>
        <v>CHP2_M2_ActFRQ_BP_Value_var</v>
      </c>
      <c r="F1229" s="14" t="str">
        <f t="shared" si="287"/>
        <v>BP_Value_var_LoALM</v>
      </c>
      <c r="G1229" s="10" t="str">
        <f t="shared" si="288"/>
        <v>CHP2_M2_ActFRQ_LoALM</v>
      </c>
      <c r="H1229" s="10" t="str">
        <f>VLOOKUP(基本表格!E1229,起始地址定义!A:D,4,FALSE)&amp;" "&amp;Q1229</f>
        <v>2422+P5-M3 刨片机料仓2#出料螺旋A 反馈频率 下限报警</v>
      </c>
      <c r="I1229" s="10" t="str">
        <f t="shared" si="289"/>
        <v>DB1200,X400.6</v>
      </c>
      <c r="J1229" s="13" t="str">
        <f>VLOOKUP(E1229,起始地址定义!A:D,2,FALSE)</f>
        <v>DB1200</v>
      </c>
      <c r="K1229" s="12" t="str">
        <f t="shared" si="290"/>
        <v>X400.6</v>
      </c>
      <c r="L1229" s="13">
        <f>VLOOKUP(E1229,起始地址定义!A:D,3,FALSE)</f>
        <v>400</v>
      </c>
      <c r="M1229" s="14">
        <f>VLOOKUP($F1229,类型描述及偏移量!$C:$H,2,FALSE)</f>
        <v>0.600000000000001</v>
      </c>
      <c r="N1229" s="14" t="str">
        <f>VLOOKUP($F1229,类型描述及偏移量!$C:$H,3,FALSE)</f>
        <v>离散</v>
      </c>
      <c r="O1229" s="14" t="str">
        <f>VLOOKUP($F1229,类型描述及偏移量!$C:$H,4,FALSE)</f>
        <v>None</v>
      </c>
      <c r="P1229" s="14" t="str">
        <f>VLOOKUP($F1229,类型描述及偏移量!$C:$H,5,FALSE)</f>
        <v>Yes</v>
      </c>
      <c r="Q1229" s="14" t="str">
        <f>VLOOKUP($F1229,类型描述及偏移量!$C:$H,6,FALSE)</f>
        <v>下限报警</v>
      </c>
    </row>
    <row r="1230" hidden="1" spans="1:17">
      <c r="A1230" s="12" t="s">
        <v>125</v>
      </c>
      <c r="B1230" s="12" t="str">
        <f t="shared" si="283"/>
        <v>M2_ActFRQ</v>
      </c>
      <c r="C1230" s="12" t="str">
        <f t="shared" si="284"/>
        <v>HiHiALM</v>
      </c>
      <c r="D1230" s="12" t="str">
        <f t="shared" si="285"/>
        <v>BP_Value_var</v>
      </c>
      <c r="E1230" s="13" t="str">
        <f t="shared" si="286"/>
        <v>CHP2_M2_ActFRQ_BP_Value_var</v>
      </c>
      <c r="F1230" s="14" t="str">
        <f t="shared" si="287"/>
        <v>BP_Value_var_HiHiALM</v>
      </c>
      <c r="G1230" s="10" t="str">
        <f t="shared" si="288"/>
        <v>CHP2_M2_ActFRQ_HiHiALM</v>
      </c>
      <c r="H1230" s="10" t="str">
        <f>VLOOKUP(基本表格!E1230,起始地址定义!A:D,4,FALSE)&amp;" "&amp;Q1230</f>
        <v>2422+P5-M3 刨片机料仓2#出料螺旋A 反馈频率 上上限报警</v>
      </c>
      <c r="I1230" s="10" t="str">
        <f t="shared" si="289"/>
        <v>DB1200,X400.7</v>
      </c>
      <c r="J1230" s="13" t="str">
        <f>VLOOKUP(E1230,起始地址定义!A:D,2,FALSE)</f>
        <v>DB1200</v>
      </c>
      <c r="K1230" s="12" t="str">
        <f t="shared" si="290"/>
        <v>X400.7</v>
      </c>
      <c r="L1230" s="13">
        <f>VLOOKUP(E1230,起始地址定义!A:D,3,FALSE)</f>
        <v>400</v>
      </c>
      <c r="M1230" s="14">
        <f>VLOOKUP($F1230,类型描述及偏移量!$C:$H,2,FALSE)</f>
        <v>0.700000000000003</v>
      </c>
      <c r="N1230" s="14" t="str">
        <f>VLOOKUP($F1230,类型描述及偏移量!$C:$H,3,FALSE)</f>
        <v>离散</v>
      </c>
      <c r="O1230" s="14" t="str">
        <f>VLOOKUP($F1230,类型描述及偏移量!$C:$H,4,FALSE)</f>
        <v>On</v>
      </c>
      <c r="P1230" s="14" t="str">
        <f>VLOOKUP($F1230,类型描述及偏移量!$C:$H,5,FALSE)</f>
        <v>Yes</v>
      </c>
      <c r="Q1230" s="14" t="str">
        <f>VLOOKUP($F1230,类型描述及偏移量!$C:$H,6,FALSE)</f>
        <v>上上限报警</v>
      </c>
    </row>
    <row r="1231" hidden="1" spans="1:17">
      <c r="A1231" s="12" t="s">
        <v>125</v>
      </c>
      <c r="B1231" s="12" t="str">
        <f t="shared" si="283"/>
        <v>M2_ActFRQ</v>
      </c>
      <c r="C1231" s="12" t="str">
        <f t="shared" si="284"/>
        <v>LoLoALM</v>
      </c>
      <c r="D1231" s="12" t="str">
        <f t="shared" si="285"/>
        <v>BP_Value_var</v>
      </c>
      <c r="E1231" s="13" t="str">
        <f t="shared" si="286"/>
        <v>CHP2_M2_ActFRQ_BP_Value_var</v>
      </c>
      <c r="F1231" s="14" t="str">
        <f t="shared" si="287"/>
        <v>BP_Value_var_LoLoALM</v>
      </c>
      <c r="G1231" s="10" t="str">
        <f t="shared" si="288"/>
        <v>CHP2_M2_ActFRQ_LoLoALM</v>
      </c>
      <c r="H1231" s="10" t="str">
        <f>VLOOKUP(基本表格!E1231,起始地址定义!A:D,4,FALSE)&amp;" "&amp;Q1231</f>
        <v>2422+P5-M3 刨片机料仓2#出料螺旋A 反馈频率 下下限报警</v>
      </c>
      <c r="I1231" s="10" t="str">
        <f t="shared" si="289"/>
        <v>DB1200,X401.0</v>
      </c>
      <c r="J1231" s="13" t="str">
        <f>VLOOKUP(E1231,起始地址定义!A:D,2,FALSE)</f>
        <v>DB1200</v>
      </c>
      <c r="K1231" s="12" t="str">
        <f t="shared" si="290"/>
        <v>X401.0</v>
      </c>
      <c r="L1231" s="13">
        <f>VLOOKUP(E1231,起始地址定义!A:D,3,FALSE)</f>
        <v>400</v>
      </c>
      <c r="M1231" s="14">
        <f>VLOOKUP($F1231,类型描述及偏移量!$C:$H,2,FALSE)</f>
        <v>1</v>
      </c>
      <c r="N1231" s="14" t="str">
        <f>VLOOKUP($F1231,类型描述及偏移量!$C:$H,3,FALSE)</f>
        <v>离散</v>
      </c>
      <c r="O1231" s="14" t="str">
        <f>VLOOKUP($F1231,类型描述及偏移量!$C:$H,4,FALSE)</f>
        <v>On</v>
      </c>
      <c r="P1231" s="14" t="str">
        <f>VLOOKUP($F1231,类型描述及偏移量!$C:$H,5,FALSE)</f>
        <v>Yes</v>
      </c>
      <c r="Q1231" s="14" t="str">
        <f>VLOOKUP($F1231,类型描述及偏移量!$C:$H,6,FALSE)</f>
        <v>下下限报警</v>
      </c>
    </row>
    <row r="1232" hidden="1" spans="1:17">
      <c r="A1232" s="12" t="s">
        <v>125</v>
      </c>
      <c r="B1232" s="12" t="str">
        <f t="shared" si="283"/>
        <v>M2_ActFRQ</v>
      </c>
      <c r="C1232" s="12" t="str">
        <f t="shared" si="284"/>
        <v>LimALM</v>
      </c>
      <c r="D1232" s="12" t="str">
        <f t="shared" si="285"/>
        <v>BP_Value_var</v>
      </c>
      <c r="E1232" s="13" t="str">
        <f t="shared" si="286"/>
        <v>CHP2_M2_ActFRQ_BP_Value_var</v>
      </c>
      <c r="F1232" s="14" t="str">
        <f t="shared" si="287"/>
        <v>BP_Value_var_LimALM</v>
      </c>
      <c r="G1232" s="10" t="str">
        <f t="shared" si="288"/>
        <v>CHP2_M2_ActFRQ_LimALM</v>
      </c>
      <c r="H1232" s="10" t="str">
        <f>VLOOKUP(基本表格!E1232,起始地址定义!A:D,4,FALSE)&amp;" "&amp;Q1232</f>
        <v>2422+P5-M3 刨片机料仓2#出料螺旋A 反馈频率 极限报警</v>
      </c>
      <c r="I1232" s="10" t="str">
        <f t="shared" si="289"/>
        <v>DB1200,X401.1</v>
      </c>
      <c r="J1232" s="13" t="str">
        <f>VLOOKUP(E1232,起始地址定义!A:D,2,FALSE)</f>
        <v>DB1200</v>
      </c>
      <c r="K1232" s="12" t="str">
        <f t="shared" si="290"/>
        <v>X401.1</v>
      </c>
      <c r="L1232" s="13">
        <f>VLOOKUP(E1232,起始地址定义!A:D,3,FALSE)</f>
        <v>400</v>
      </c>
      <c r="M1232" s="14">
        <f>VLOOKUP($F1232,类型描述及偏移量!$C:$H,2,FALSE)</f>
        <v>1.1</v>
      </c>
      <c r="N1232" s="14" t="str">
        <f>VLOOKUP($F1232,类型描述及偏移量!$C:$H,3,FALSE)</f>
        <v>离散</v>
      </c>
      <c r="O1232" s="14" t="str">
        <f>VLOOKUP($F1232,类型描述及偏移量!$C:$H,4,FALSE)</f>
        <v>On</v>
      </c>
      <c r="P1232" s="14" t="str">
        <f>VLOOKUP($F1232,类型描述及偏移量!$C:$H,5,FALSE)</f>
        <v>Yes</v>
      </c>
      <c r="Q1232" s="14" t="str">
        <f>VLOOKUP($F1232,类型描述及偏移量!$C:$H,6,FALSE)</f>
        <v>极限报警</v>
      </c>
    </row>
    <row r="1233" hidden="1" spans="1:17">
      <c r="A1233" s="12" t="s">
        <v>125</v>
      </c>
      <c r="B1233" s="12" t="str">
        <f t="shared" ref="B1233:B1296" si="291">"M"&amp;RIGHT(LEFT(B1110,FIND("_",B1110,1)-1),LEN(LEFT(B1110,FIND("_",B1110,1)-1))-1)+1&amp;"_"&amp;RIGHT(B1110,LEN(B1110)-FIND("_",B1110,1))</f>
        <v>M2_ActFRQ</v>
      </c>
      <c r="C1233" s="12" t="str">
        <f t="shared" ref="C1233:C1296" si="292">C1110</f>
        <v>LostALM</v>
      </c>
      <c r="D1233" s="12" t="str">
        <f t="shared" ref="D1233:D1296" si="293">D1110</f>
        <v>BP_Value_var</v>
      </c>
      <c r="E1233" s="13" t="str">
        <f t="shared" si="286"/>
        <v>CHP2_M2_ActFRQ_BP_Value_var</v>
      </c>
      <c r="F1233" s="14" t="str">
        <f t="shared" si="287"/>
        <v>BP_Value_var_LostALM</v>
      </c>
      <c r="G1233" s="10" t="str">
        <f t="shared" si="288"/>
        <v>CHP2_M2_ActFRQ_LostALM</v>
      </c>
      <c r="H1233" s="10" t="str">
        <f>VLOOKUP(基本表格!E1233,起始地址定义!A:D,4,FALSE)&amp;" "&amp;Q1233</f>
        <v>2422+P5-M3 刨片机料仓2#出料螺旋A 反馈频率 传感器断线报警</v>
      </c>
      <c r="I1233" s="10" t="str">
        <f t="shared" si="289"/>
        <v>DB1200,X401.2</v>
      </c>
      <c r="J1233" s="13" t="str">
        <f>VLOOKUP(E1233,起始地址定义!A:D,2,FALSE)</f>
        <v>DB1200</v>
      </c>
      <c r="K1233" s="12" t="str">
        <f t="shared" si="290"/>
        <v>X401.2</v>
      </c>
      <c r="L1233" s="13">
        <f>VLOOKUP(E1233,起始地址定义!A:D,3,FALSE)</f>
        <v>400</v>
      </c>
      <c r="M1233" s="14">
        <f>VLOOKUP($F1233,类型描述及偏移量!$C:$H,2,FALSE)</f>
        <v>1.2</v>
      </c>
      <c r="N1233" s="14" t="str">
        <f>VLOOKUP($F1233,类型描述及偏移量!$C:$H,3,FALSE)</f>
        <v>离散</v>
      </c>
      <c r="O1233" s="14" t="str">
        <f>VLOOKUP($F1233,类型描述及偏移量!$C:$H,4,FALSE)</f>
        <v>On</v>
      </c>
      <c r="P1233" s="14" t="str">
        <f>VLOOKUP($F1233,类型描述及偏移量!$C:$H,5,FALSE)</f>
        <v>Yes</v>
      </c>
      <c r="Q1233" s="14" t="str">
        <f>VLOOKUP($F1233,类型描述及偏移量!$C:$H,6,FALSE)</f>
        <v>传感器断线报警</v>
      </c>
    </row>
    <row r="1234" hidden="1" spans="1:17">
      <c r="A1234" s="12" t="s">
        <v>125</v>
      </c>
      <c r="B1234" s="12" t="str">
        <f t="shared" si="291"/>
        <v>M2_ActFRQ</v>
      </c>
      <c r="C1234" s="12" t="str">
        <f t="shared" si="292"/>
        <v>Code</v>
      </c>
      <c r="D1234" s="12" t="str">
        <f t="shared" si="293"/>
        <v>BP_Value_var</v>
      </c>
      <c r="E1234" s="13" t="str">
        <f t="shared" si="286"/>
        <v>CHP2_M2_ActFRQ_BP_Value_var</v>
      </c>
      <c r="F1234" s="14" t="str">
        <f t="shared" si="287"/>
        <v>BP_Value_var_Code</v>
      </c>
      <c r="G1234" s="10" t="str">
        <f t="shared" si="288"/>
        <v>CHP2_M2_ActFRQ_Code</v>
      </c>
      <c r="H1234" s="10" t="str">
        <f>VLOOKUP(基本表格!E1234,起始地址定义!A:D,4,FALSE)&amp;" "&amp;Q1234</f>
        <v>2422+P5-M3 刨片机料仓2#出料螺旋A 反馈频率 实际内码</v>
      </c>
      <c r="I1234" s="10" t="str">
        <f t="shared" si="289"/>
        <v>DB1200,INT402</v>
      </c>
      <c r="J1234" s="13" t="str">
        <f>VLOOKUP(E1234,起始地址定义!A:D,2,FALSE)</f>
        <v>DB1200</v>
      </c>
      <c r="K1234" s="12" t="str">
        <f t="shared" si="290"/>
        <v>INT402</v>
      </c>
      <c r="L1234" s="13">
        <f>VLOOKUP(E1234,起始地址定义!A:D,3,FALSE)</f>
        <v>400</v>
      </c>
      <c r="M1234" s="14">
        <f>VLOOKUP($F1234,类型描述及偏移量!$C:$H,2,FALSE)</f>
        <v>2</v>
      </c>
      <c r="N1234" s="14" t="str">
        <f>VLOOKUP($F1234,类型描述及偏移量!$C:$H,3,FALSE)</f>
        <v>整型</v>
      </c>
      <c r="O1234" s="14" t="str">
        <f>VLOOKUP($F1234,类型描述及偏移量!$C:$H,4,FALSE)</f>
        <v>None</v>
      </c>
      <c r="P1234" s="14" t="str">
        <f>VLOOKUP($F1234,类型描述及偏移量!$C:$H,5,FALSE)</f>
        <v>Yes</v>
      </c>
      <c r="Q1234" s="14" t="str">
        <f>VLOOKUP($F1234,类型描述及偏移量!$C:$H,6,FALSE)</f>
        <v>实际内码</v>
      </c>
    </row>
    <row r="1235" hidden="1" spans="1:17">
      <c r="A1235" s="12" t="s">
        <v>125</v>
      </c>
      <c r="B1235" s="12" t="str">
        <f t="shared" si="291"/>
        <v>M2_ActFRQ</v>
      </c>
      <c r="C1235" s="12" t="str">
        <f t="shared" si="292"/>
        <v>Value</v>
      </c>
      <c r="D1235" s="12" t="str">
        <f t="shared" si="293"/>
        <v>BP_Value_var</v>
      </c>
      <c r="E1235" s="13" t="str">
        <f t="shared" si="286"/>
        <v>CHP2_M2_ActFRQ_BP_Value_var</v>
      </c>
      <c r="F1235" s="14" t="str">
        <f t="shared" si="287"/>
        <v>BP_Value_var_Value</v>
      </c>
      <c r="G1235" s="10" t="str">
        <f t="shared" si="288"/>
        <v>CHP2_M2_ActFRQ_Value</v>
      </c>
      <c r="H1235" s="10" t="str">
        <f>VLOOKUP(基本表格!E1235,起始地址定义!A:D,4,FALSE)&amp;" "&amp;Q1235</f>
        <v>2422+P5-M3 刨片机料仓2#出料螺旋A 反馈频率 实际值</v>
      </c>
      <c r="I1235" s="10" t="str">
        <f t="shared" si="289"/>
        <v>DB1200,REAL406</v>
      </c>
      <c r="J1235" s="13" t="str">
        <f>VLOOKUP(E1235,起始地址定义!A:D,2,FALSE)</f>
        <v>DB1200</v>
      </c>
      <c r="K1235" s="12" t="str">
        <f t="shared" si="290"/>
        <v>REAL406</v>
      </c>
      <c r="L1235" s="13">
        <f>VLOOKUP(E1235,起始地址定义!A:D,3,FALSE)</f>
        <v>400</v>
      </c>
      <c r="M1235" s="14">
        <f>VLOOKUP($F1235,类型描述及偏移量!$C:$H,2,FALSE)</f>
        <v>6</v>
      </c>
      <c r="N1235" s="14" t="str">
        <f>VLOOKUP($F1235,类型描述及偏移量!$C:$H,3,FALSE)</f>
        <v>实型</v>
      </c>
      <c r="O1235" s="14" t="str">
        <f>VLOOKUP($F1235,类型描述及偏移量!$C:$H,4,FALSE)</f>
        <v>None</v>
      </c>
      <c r="P1235" s="14" t="str">
        <f>VLOOKUP($F1235,类型描述及偏移量!$C:$H,5,FALSE)</f>
        <v>Yes</v>
      </c>
      <c r="Q1235" s="14" t="str">
        <f>VLOOKUP($F1235,类型描述及偏移量!$C:$H,6,FALSE)</f>
        <v>实际值</v>
      </c>
    </row>
    <row r="1236" hidden="1" spans="1:17">
      <c r="A1236" s="12" t="s">
        <v>125</v>
      </c>
      <c r="B1236" s="12" t="str">
        <f t="shared" si="291"/>
        <v>M2_ActFRQ</v>
      </c>
      <c r="C1236" s="12" t="str">
        <f t="shared" si="292"/>
        <v>Range</v>
      </c>
      <c r="D1236" s="12" t="str">
        <f t="shared" si="293"/>
        <v>BP_Value_var</v>
      </c>
      <c r="E1236" s="13" t="str">
        <f t="shared" si="286"/>
        <v>CHP2_M2_ActFRQ_BP_Value_var</v>
      </c>
      <c r="F1236" s="14" t="str">
        <f t="shared" si="287"/>
        <v>BP_Value_var_Range</v>
      </c>
      <c r="G1236" s="10" t="str">
        <f t="shared" si="288"/>
        <v>CHP2_M2_ActFRQ_Range</v>
      </c>
      <c r="H1236" s="10" t="str">
        <f>VLOOKUP(基本表格!E1236,起始地址定义!A:D,4,FALSE)&amp;" "&amp;Q1236</f>
        <v>2422+P5-M3 刨片机料仓2#出料螺旋A 反馈频率 量程</v>
      </c>
      <c r="I1236" s="10" t="str">
        <f t="shared" si="289"/>
        <v>DB1200,REAL410</v>
      </c>
      <c r="J1236" s="13" t="str">
        <f>VLOOKUP(E1236,起始地址定义!A:D,2,FALSE)</f>
        <v>DB1200</v>
      </c>
      <c r="K1236" s="12" t="str">
        <f t="shared" si="290"/>
        <v>REAL410</v>
      </c>
      <c r="L1236" s="13">
        <f>VLOOKUP(E1236,起始地址定义!A:D,3,FALSE)</f>
        <v>400</v>
      </c>
      <c r="M1236" s="14">
        <f>VLOOKUP($F1236,类型描述及偏移量!$C:$H,2,FALSE)</f>
        <v>10</v>
      </c>
      <c r="N1236" s="14" t="str">
        <f>VLOOKUP($F1236,类型描述及偏移量!$C:$H,3,FALSE)</f>
        <v>实型</v>
      </c>
      <c r="O1236" s="14" t="str">
        <f>VLOOKUP($F1236,类型描述及偏移量!$C:$H,4,FALSE)</f>
        <v>None</v>
      </c>
      <c r="P1236" s="14" t="str">
        <f>VLOOKUP($F1236,类型描述及偏移量!$C:$H,5,FALSE)</f>
        <v>No</v>
      </c>
      <c r="Q1236" s="14" t="str">
        <f>VLOOKUP($F1236,类型描述及偏移量!$C:$H,6,FALSE)</f>
        <v>量程</v>
      </c>
    </row>
    <row r="1237" hidden="1" spans="1:17">
      <c r="A1237" s="12" t="s">
        <v>125</v>
      </c>
      <c r="B1237" s="12" t="str">
        <f t="shared" si="291"/>
        <v>M2_ActFRQ</v>
      </c>
      <c r="C1237" s="12" t="str">
        <f t="shared" si="292"/>
        <v>Hi</v>
      </c>
      <c r="D1237" s="12" t="str">
        <f t="shared" si="293"/>
        <v>BP_Value_var</v>
      </c>
      <c r="E1237" s="13" t="str">
        <f t="shared" si="286"/>
        <v>CHP2_M2_ActFRQ_BP_Value_var</v>
      </c>
      <c r="F1237" s="14" t="str">
        <f t="shared" si="287"/>
        <v>BP_Value_var_Hi</v>
      </c>
      <c r="G1237" s="10" t="str">
        <f t="shared" si="288"/>
        <v>CHP2_M2_ActFRQ_Hi</v>
      </c>
      <c r="H1237" s="10" t="str">
        <f>VLOOKUP(基本表格!E1237,起始地址定义!A:D,4,FALSE)&amp;" "&amp;Q1237</f>
        <v>2422+P5-M3 刨片机料仓2#出料螺旋A 反馈频率 上限值</v>
      </c>
      <c r="I1237" s="10" t="str">
        <f t="shared" si="289"/>
        <v>DB1200,REAL414</v>
      </c>
      <c r="J1237" s="13" t="str">
        <f>VLOOKUP(E1237,起始地址定义!A:D,2,FALSE)</f>
        <v>DB1200</v>
      </c>
      <c r="K1237" s="12" t="str">
        <f t="shared" si="290"/>
        <v>REAL414</v>
      </c>
      <c r="L1237" s="13">
        <f>VLOOKUP(E1237,起始地址定义!A:D,3,FALSE)</f>
        <v>400</v>
      </c>
      <c r="M1237" s="14">
        <f>VLOOKUP($F1237,类型描述及偏移量!$C:$H,2,FALSE)</f>
        <v>14</v>
      </c>
      <c r="N1237" s="14" t="str">
        <f>VLOOKUP($F1237,类型描述及偏移量!$C:$H,3,FALSE)</f>
        <v>实型</v>
      </c>
      <c r="O1237" s="14" t="str">
        <f>VLOOKUP($F1237,类型描述及偏移量!$C:$H,4,FALSE)</f>
        <v>None</v>
      </c>
      <c r="P1237" s="14" t="str">
        <f>VLOOKUP($F1237,类型描述及偏移量!$C:$H,5,FALSE)</f>
        <v>No</v>
      </c>
      <c r="Q1237" s="14" t="str">
        <f>VLOOKUP($F1237,类型描述及偏移量!$C:$H,6,FALSE)</f>
        <v>上限值</v>
      </c>
    </row>
    <row r="1238" hidden="1" spans="1:17">
      <c r="A1238" s="12" t="s">
        <v>125</v>
      </c>
      <c r="B1238" s="12" t="str">
        <f t="shared" si="291"/>
        <v>M2_ActFRQ</v>
      </c>
      <c r="C1238" s="12" t="str">
        <f t="shared" si="292"/>
        <v>Lo</v>
      </c>
      <c r="D1238" s="12" t="str">
        <f t="shared" si="293"/>
        <v>BP_Value_var</v>
      </c>
      <c r="E1238" s="13" t="str">
        <f t="shared" si="286"/>
        <v>CHP2_M2_ActFRQ_BP_Value_var</v>
      </c>
      <c r="F1238" s="14" t="str">
        <f t="shared" si="287"/>
        <v>BP_Value_var_Lo</v>
      </c>
      <c r="G1238" s="10" t="str">
        <f t="shared" si="288"/>
        <v>CHP2_M2_ActFRQ_Lo</v>
      </c>
      <c r="H1238" s="10" t="str">
        <f>VLOOKUP(基本表格!E1238,起始地址定义!A:D,4,FALSE)&amp;" "&amp;Q1238</f>
        <v>2422+P5-M3 刨片机料仓2#出料螺旋A 反馈频率 下限值</v>
      </c>
      <c r="I1238" s="10" t="str">
        <f t="shared" si="289"/>
        <v>DB1200,REAL418</v>
      </c>
      <c r="J1238" s="13" t="str">
        <f>VLOOKUP(E1238,起始地址定义!A:D,2,FALSE)</f>
        <v>DB1200</v>
      </c>
      <c r="K1238" s="12" t="str">
        <f t="shared" si="290"/>
        <v>REAL418</v>
      </c>
      <c r="L1238" s="13">
        <f>VLOOKUP(E1238,起始地址定义!A:D,3,FALSE)</f>
        <v>400</v>
      </c>
      <c r="M1238" s="14">
        <f>VLOOKUP($F1238,类型描述及偏移量!$C:$H,2,FALSE)</f>
        <v>18</v>
      </c>
      <c r="N1238" s="14" t="str">
        <f>VLOOKUP($F1238,类型描述及偏移量!$C:$H,3,FALSE)</f>
        <v>实型</v>
      </c>
      <c r="O1238" s="14" t="str">
        <f>VLOOKUP($F1238,类型描述及偏移量!$C:$H,4,FALSE)</f>
        <v>None</v>
      </c>
      <c r="P1238" s="14" t="str">
        <f>VLOOKUP($F1238,类型描述及偏移量!$C:$H,5,FALSE)</f>
        <v>No</v>
      </c>
      <c r="Q1238" s="14" t="str">
        <f>VLOOKUP($F1238,类型描述及偏移量!$C:$H,6,FALSE)</f>
        <v>下限值</v>
      </c>
    </row>
    <row r="1239" hidden="1" spans="1:17">
      <c r="A1239" s="12" t="s">
        <v>125</v>
      </c>
      <c r="B1239" s="12" t="str">
        <f t="shared" si="291"/>
        <v>M2_ActFRQ</v>
      </c>
      <c r="C1239" s="12" t="str">
        <f t="shared" si="292"/>
        <v>HiHi</v>
      </c>
      <c r="D1239" s="12" t="str">
        <f t="shared" si="293"/>
        <v>BP_Value_var</v>
      </c>
      <c r="E1239" s="13" t="str">
        <f t="shared" si="286"/>
        <v>CHP2_M2_ActFRQ_BP_Value_var</v>
      </c>
      <c r="F1239" s="14" t="str">
        <f t="shared" si="287"/>
        <v>BP_Value_var_HiHi</v>
      </c>
      <c r="G1239" s="10" t="str">
        <f t="shared" si="288"/>
        <v>CHP2_M2_ActFRQ_HiHi</v>
      </c>
      <c r="H1239" s="10" t="str">
        <f>VLOOKUP(基本表格!E1239,起始地址定义!A:D,4,FALSE)&amp;" "&amp;Q1239</f>
        <v>2422+P5-M3 刨片机料仓2#出料螺旋A 反馈频率 上上限值</v>
      </c>
      <c r="I1239" s="10" t="str">
        <f t="shared" si="289"/>
        <v>DB1200,REAL422</v>
      </c>
      <c r="J1239" s="13" t="str">
        <f>VLOOKUP(E1239,起始地址定义!A:D,2,FALSE)</f>
        <v>DB1200</v>
      </c>
      <c r="K1239" s="12" t="str">
        <f t="shared" si="290"/>
        <v>REAL422</v>
      </c>
      <c r="L1239" s="13">
        <f>VLOOKUP(E1239,起始地址定义!A:D,3,FALSE)</f>
        <v>400</v>
      </c>
      <c r="M1239" s="14">
        <f>VLOOKUP($F1239,类型描述及偏移量!$C:$H,2,FALSE)</f>
        <v>22</v>
      </c>
      <c r="N1239" s="14" t="str">
        <f>VLOOKUP($F1239,类型描述及偏移量!$C:$H,3,FALSE)</f>
        <v>实型</v>
      </c>
      <c r="O1239" s="14" t="str">
        <f>VLOOKUP($F1239,类型描述及偏移量!$C:$H,4,FALSE)</f>
        <v>None</v>
      </c>
      <c r="P1239" s="14" t="str">
        <f>VLOOKUP($F1239,类型描述及偏移量!$C:$H,5,FALSE)</f>
        <v>No</v>
      </c>
      <c r="Q1239" s="14" t="str">
        <f>VLOOKUP($F1239,类型描述及偏移量!$C:$H,6,FALSE)</f>
        <v>上上限值</v>
      </c>
    </row>
    <row r="1240" hidden="1" spans="1:17">
      <c r="A1240" s="12" t="s">
        <v>125</v>
      </c>
      <c r="B1240" s="12" t="str">
        <f t="shared" si="291"/>
        <v>M2_ActFRQ</v>
      </c>
      <c r="C1240" s="12" t="str">
        <f t="shared" si="292"/>
        <v>LoLo</v>
      </c>
      <c r="D1240" s="12" t="str">
        <f t="shared" si="293"/>
        <v>BP_Value_var</v>
      </c>
      <c r="E1240" s="13" t="str">
        <f t="shared" si="286"/>
        <v>CHP2_M2_ActFRQ_BP_Value_var</v>
      </c>
      <c r="F1240" s="14" t="str">
        <f t="shared" si="287"/>
        <v>BP_Value_var_LoLo</v>
      </c>
      <c r="G1240" s="10" t="str">
        <f t="shared" si="288"/>
        <v>CHP2_M2_ActFRQ_LoLo</v>
      </c>
      <c r="H1240" s="10" t="str">
        <f>VLOOKUP(基本表格!E1240,起始地址定义!A:D,4,FALSE)&amp;" "&amp;Q1240</f>
        <v>2422+P5-M3 刨片机料仓2#出料螺旋A 反馈频率 下下限值</v>
      </c>
      <c r="I1240" s="10" t="str">
        <f t="shared" si="289"/>
        <v>DB1200,REAL426</v>
      </c>
      <c r="J1240" s="13" t="str">
        <f>VLOOKUP(E1240,起始地址定义!A:D,2,FALSE)</f>
        <v>DB1200</v>
      </c>
      <c r="K1240" s="12" t="str">
        <f t="shared" si="290"/>
        <v>REAL426</v>
      </c>
      <c r="L1240" s="13">
        <f>VLOOKUP(E1240,起始地址定义!A:D,3,FALSE)</f>
        <v>400</v>
      </c>
      <c r="M1240" s="14">
        <f>VLOOKUP($F1240,类型描述及偏移量!$C:$H,2,FALSE)</f>
        <v>26</v>
      </c>
      <c r="N1240" s="14" t="str">
        <f>VLOOKUP($F1240,类型描述及偏移量!$C:$H,3,FALSE)</f>
        <v>实型</v>
      </c>
      <c r="O1240" s="14" t="str">
        <f>VLOOKUP($F1240,类型描述及偏移量!$C:$H,4,FALSE)</f>
        <v>None</v>
      </c>
      <c r="P1240" s="14" t="str">
        <f>VLOOKUP($F1240,类型描述及偏移量!$C:$H,5,FALSE)</f>
        <v>No</v>
      </c>
      <c r="Q1240" s="14" t="str">
        <f>VLOOKUP($F1240,类型描述及偏移量!$C:$H,6,FALSE)</f>
        <v>下下限值</v>
      </c>
    </row>
    <row r="1241" hidden="1" spans="1:17">
      <c r="A1241" s="12" t="s">
        <v>125</v>
      </c>
      <c r="B1241" s="12" t="str">
        <f t="shared" si="291"/>
        <v>M2_Comm</v>
      </c>
      <c r="C1241" s="12" t="str">
        <f t="shared" si="292"/>
        <v>REL</v>
      </c>
      <c r="D1241" s="12" t="str">
        <f t="shared" si="293"/>
        <v>BP_G120_var</v>
      </c>
      <c r="E1241" s="13" t="str">
        <f t="shared" si="286"/>
        <v>CHP2_M2_Comm_BP_G120_var</v>
      </c>
      <c r="F1241" s="14" t="str">
        <f t="shared" si="287"/>
        <v>BP_G120_var_REL</v>
      </c>
      <c r="G1241" s="10" t="str">
        <f t="shared" si="288"/>
        <v>CHP2_M2_Comm_REL</v>
      </c>
      <c r="H1241" s="10" t="str">
        <f>VLOOKUP(基本表格!E1241,起始地址定义!A:D,4,FALSE)&amp;" "&amp;Q1241</f>
        <v>2422+P5-M3 刨片机料仓2#出料螺旋A 变频器通讯 备妥（不能与正转信号使用同一个）</v>
      </c>
      <c r="I1241" s="10" t="str">
        <f t="shared" si="289"/>
        <v>DB1200,X450.0</v>
      </c>
      <c r="J1241" s="13" t="str">
        <f>VLOOKUP(E1241,起始地址定义!A:D,2,FALSE)</f>
        <v>DB1200</v>
      </c>
      <c r="K1241" s="12" t="str">
        <f t="shared" si="290"/>
        <v>X450.0</v>
      </c>
      <c r="L1241" s="13">
        <f>VLOOKUP(E1241,起始地址定义!A:D,3,FALSE)</f>
        <v>450</v>
      </c>
      <c r="M1241" s="14">
        <f>VLOOKUP($F1241,类型描述及偏移量!$C:$H,2,FALSE)</f>
        <v>0</v>
      </c>
      <c r="N1241" s="14" t="str">
        <f>VLOOKUP($F1241,类型描述及偏移量!$C:$H,3,FALSE)</f>
        <v>离散</v>
      </c>
      <c r="O1241" s="14" t="str">
        <f>VLOOKUP($F1241,类型描述及偏移量!$C:$H,4,FALSE)</f>
        <v>None</v>
      </c>
      <c r="P1241" s="14" t="str">
        <f>VLOOKUP($F1241,类型描述及偏移量!$C:$H,5,FALSE)</f>
        <v>Yes</v>
      </c>
      <c r="Q1241" s="14" t="str">
        <f>VLOOKUP($F1241,类型描述及偏移量!$C:$H,6,FALSE)</f>
        <v>备妥（不能与正转信号使用同一个）</v>
      </c>
    </row>
    <row r="1242" hidden="1" spans="1:17">
      <c r="A1242" s="12" t="s">
        <v>125</v>
      </c>
      <c r="B1242" s="12" t="str">
        <f t="shared" si="291"/>
        <v>M2_Comm</v>
      </c>
      <c r="C1242" s="12" t="str">
        <f t="shared" si="292"/>
        <v>FWD</v>
      </c>
      <c r="D1242" s="12" t="str">
        <f t="shared" si="293"/>
        <v>BP_G120_var</v>
      </c>
      <c r="E1242" s="13" t="str">
        <f t="shared" si="286"/>
        <v>CHP2_M2_Comm_BP_G120_var</v>
      </c>
      <c r="F1242" s="14" t="str">
        <f t="shared" si="287"/>
        <v>BP_G120_var_FWD</v>
      </c>
      <c r="G1242" s="10" t="str">
        <f t="shared" si="288"/>
        <v>CHP2_M2_Comm_FWD</v>
      </c>
      <c r="H1242" s="10" t="str">
        <f>VLOOKUP(基本表格!E1242,起始地址定义!A:D,4,FALSE)&amp;" "&amp;Q1242</f>
        <v>2422+P5-M3 刨片机料仓2#出料螺旋A 变频器通讯 正转</v>
      </c>
      <c r="I1242" s="10" t="str">
        <f t="shared" si="289"/>
        <v>DB1200,X450.1</v>
      </c>
      <c r="J1242" s="13" t="str">
        <f>VLOOKUP(E1242,起始地址定义!A:D,2,FALSE)</f>
        <v>DB1200</v>
      </c>
      <c r="K1242" s="12" t="str">
        <f t="shared" si="290"/>
        <v>X450.1</v>
      </c>
      <c r="L1242" s="13">
        <f>VLOOKUP(E1242,起始地址定义!A:D,3,FALSE)</f>
        <v>450</v>
      </c>
      <c r="M1242" s="14">
        <f>VLOOKUP($F1242,类型描述及偏移量!$C:$H,2,FALSE)</f>
        <v>0.0999999999999943</v>
      </c>
      <c r="N1242" s="14" t="str">
        <f>VLOOKUP($F1242,类型描述及偏移量!$C:$H,3,FALSE)</f>
        <v>离散</v>
      </c>
      <c r="O1242" s="14" t="str">
        <f>VLOOKUP($F1242,类型描述及偏移量!$C:$H,4,FALSE)</f>
        <v>None</v>
      </c>
      <c r="P1242" s="14" t="str">
        <f>VLOOKUP($F1242,类型描述及偏移量!$C:$H,5,FALSE)</f>
        <v>Yes</v>
      </c>
      <c r="Q1242" s="14" t="str">
        <f>VLOOKUP($F1242,类型描述及偏移量!$C:$H,6,FALSE)</f>
        <v>正转</v>
      </c>
    </row>
    <row r="1243" hidden="1" spans="1:17">
      <c r="A1243" s="12" t="s">
        <v>125</v>
      </c>
      <c r="B1243" s="12" t="str">
        <f t="shared" si="291"/>
        <v>M2_Comm</v>
      </c>
      <c r="C1243" s="12" t="str">
        <f t="shared" si="292"/>
        <v>REV</v>
      </c>
      <c r="D1243" s="12" t="str">
        <f t="shared" si="293"/>
        <v>BP_G120_var</v>
      </c>
      <c r="E1243" s="13" t="str">
        <f t="shared" si="286"/>
        <v>CHP2_M2_Comm_BP_G120_var</v>
      </c>
      <c r="F1243" s="14" t="str">
        <f t="shared" si="287"/>
        <v>BP_G120_var_REV</v>
      </c>
      <c r="G1243" s="10" t="str">
        <f t="shared" si="288"/>
        <v>CHP2_M2_Comm_REV</v>
      </c>
      <c r="H1243" s="10" t="str">
        <f>VLOOKUP(基本表格!E1243,起始地址定义!A:D,4,FALSE)&amp;" "&amp;Q1243</f>
        <v>2422+P5-M3 刨片机料仓2#出料螺旋A 变频器通讯 反转</v>
      </c>
      <c r="I1243" s="10" t="str">
        <f t="shared" si="289"/>
        <v>DB1200,X450.2</v>
      </c>
      <c r="J1243" s="13" t="str">
        <f>VLOOKUP(E1243,起始地址定义!A:D,2,FALSE)</f>
        <v>DB1200</v>
      </c>
      <c r="K1243" s="12" t="str">
        <f t="shared" si="290"/>
        <v>X450.2</v>
      </c>
      <c r="L1243" s="13">
        <f>VLOOKUP(E1243,起始地址定义!A:D,3,FALSE)</f>
        <v>450</v>
      </c>
      <c r="M1243" s="14">
        <f>VLOOKUP($F1243,类型描述及偏移量!$C:$H,2,FALSE)</f>
        <v>0.199999999999989</v>
      </c>
      <c r="N1243" s="14" t="str">
        <f>VLOOKUP($F1243,类型描述及偏移量!$C:$H,3,FALSE)</f>
        <v>离散</v>
      </c>
      <c r="O1243" s="14" t="str">
        <f>VLOOKUP($F1243,类型描述及偏移量!$C:$H,4,FALSE)</f>
        <v>None</v>
      </c>
      <c r="P1243" s="14" t="str">
        <f>VLOOKUP($F1243,类型描述及偏移量!$C:$H,5,FALSE)</f>
        <v>Yes</v>
      </c>
      <c r="Q1243" s="14" t="str">
        <f>VLOOKUP($F1243,类型描述及偏移量!$C:$H,6,FALSE)</f>
        <v>反转</v>
      </c>
    </row>
    <row r="1244" hidden="1" spans="1:17">
      <c r="A1244" s="12" t="s">
        <v>125</v>
      </c>
      <c r="B1244" s="12" t="str">
        <f t="shared" si="291"/>
        <v>M2_Comm</v>
      </c>
      <c r="C1244" s="12" t="str">
        <f t="shared" si="292"/>
        <v>Reset</v>
      </c>
      <c r="D1244" s="12" t="str">
        <f t="shared" si="293"/>
        <v>BP_G120_var</v>
      </c>
      <c r="E1244" s="13" t="str">
        <f t="shared" si="286"/>
        <v>CHP2_M2_Comm_BP_G120_var</v>
      </c>
      <c r="F1244" s="14" t="str">
        <f t="shared" si="287"/>
        <v>BP_G120_var_Reset</v>
      </c>
      <c r="G1244" s="10" t="str">
        <f t="shared" si="288"/>
        <v>CHP2_M2_Comm_Reset</v>
      </c>
      <c r="H1244" s="10" t="str">
        <f>VLOOKUP(基本表格!E1244,起始地址定义!A:D,4,FALSE)&amp;" "&amp;Q1244</f>
        <v>2422+P5-M3 刨片机料仓2#出料螺旋A 变频器通讯 故障复位</v>
      </c>
      <c r="I1244" s="10" t="str">
        <f t="shared" si="289"/>
        <v>DB1200,X450.3</v>
      </c>
      <c r="J1244" s="13" t="str">
        <f>VLOOKUP(E1244,起始地址定义!A:D,2,FALSE)</f>
        <v>DB1200</v>
      </c>
      <c r="K1244" s="12" t="str">
        <f t="shared" si="290"/>
        <v>X450.3</v>
      </c>
      <c r="L1244" s="13">
        <f>VLOOKUP(E1244,起始地址定义!A:D,3,FALSE)</f>
        <v>450</v>
      </c>
      <c r="M1244" s="14">
        <f>VLOOKUP($F1244,类型描述及偏移量!$C:$H,2,FALSE)</f>
        <v>0.300000000000011</v>
      </c>
      <c r="N1244" s="14" t="str">
        <f>VLOOKUP($F1244,类型描述及偏移量!$C:$H,3,FALSE)</f>
        <v>离散</v>
      </c>
      <c r="O1244" s="14" t="str">
        <f>VLOOKUP($F1244,类型描述及偏移量!$C:$H,4,FALSE)</f>
        <v>None</v>
      </c>
      <c r="P1244" s="14" t="str">
        <f>VLOOKUP($F1244,类型描述及偏移量!$C:$H,5,FALSE)</f>
        <v>No</v>
      </c>
      <c r="Q1244" s="14" t="str">
        <f>VLOOKUP($F1244,类型描述及偏移量!$C:$H,6,FALSE)</f>
        <v>故障复位</v>
      </c>
    </row>
    <row r="1245" hidden="1" spans="1:17">
      <c r="A1245" s="12" t="s">
        <v>125</v>
      </c>
      <c r="B1245" s="12" t="str">
        <f t="shared" si="291"/>
        <v>M2_Comm</v>
      </c>
      <c r="C1245" s="12" t="str">
        <f t="shared" si="292"/>
        <v>IRL</v>
      </c>
      <c r="D1245" s="12" t="str">
        <f t="shared" si="293"/>
        <v>BP_G120_var</v>
      </c>
      <c r="E1245" s="13" t="str">
        <f t="shared" si="286"/>
        <v>CHP2_M2_Comm_BP_G120_var</v>
      </c>
      <c r="F1245" s="14" t="str">
        <f t="shared" si="287"/>
        <v>BP_G120_var_IRL</v>
      </c>
      <c r="G1245" s="10" t="str">
        <f t="shared" si="288"/>
        <v>CHP2_M2_Comm_IRL</v>
      </c>
      <c r="H1245" s="10" t="str">
        <f>VLOOKUP(基本表格!E1245,起始地址定义!A:D,4,FALSE)&amp;" "&amp;Q1245</f>
        <v>2422+P5-M3 刨片机料仓2#出料螺旋A 变频器通讯 备妥反馈</v>
      </c>
      <c r="I1245" s="10" t="str">
        <f t="shared" si="289"/>
        <v>DB1200,X450.4</v>
      </c>
      <c r="J1245" s="13" t="str">
        <f>VLOOKUP(E1245,起始地址定义!A:D,2,FALSE)</f>
        <v>DB1200</v>
      </c>
      <c r="K1245" s="12" t="str">
        <f t="shared" si="290"/>
        <v>X450.4</v>
      </c>
      <c r="L1245" s="13">
        <f>VLOOKUP(E1245,起始地址定义!A:D,3,FALSE)</f>
        <v>450</v>
      </c>
      <c r="M1245" s="14">
        <f>VLOOKUP($F1245,类型描述及偏移量!$C:$H,2,FALSE)</f>
        <v>0.400000000000006</v>
      </c>
      <c r="N1245" s="14" t="str">
        <f>VLOOKUP($F1245,类型描述及偏移量!$C:$H,3,FALSE)</f>
        <v>离散</v>
      </c>
      <c r="O1245" s="14" t="str">
        <f>VLOOKUP($F1245,类型描述及偏移量!$C:$H,4,FALSE)</f>
        <v>None</v>
      </c>
      <c r="P1245" s="14" t="str">
        <f>VLOOKUP($F1245,类型描述及偏移量!$C:$H,5,FALSE)</f>
        <v>Yes</v>
      </c>
      <c r="Q1245" s="14" t="str">
        <f>VLOOKUP($F1245,类型描述及偏移量!$C:$H,6,FALSE)</f>
        <v>备妥反馈</v>
      </c>
    </row>
    <row r="1246" hidden="1" spans="1:17">
      <c r="A1246" s="12" t="s">
        <v>125</v>
      </c>
      <c r="B1246" s="12" t="str">
        <f t="shared" si="291"/>
        <v>M2_Comm</v>
      </c>
      <c r="C1246" s="12" t="str">
        <f t="shared" si="292"/>
        <v>IFW</v>
      </c>
      <c r="D1246" s="12" t="str">
        <f t="shared" si="293"/>
        <v>BP_G120_var</v>
      </c>
      <c r="E1246" s="13" t="str">
        <f t="shared" si="286"/>
        <v>CHP2_M2_Comm_BP_G120_var</v>
      </c>
      <c r="F1246" s="14" t="str">
        <f t="shared" si="287"/>
        <v>BP_G120_var_IFW</v>
      </c>
      <c r="G1246" s="10" t="str">
        <f t="shared" si="288"/>
        <v>CHP2_M2_Comm_IFW</v>
      </c>
      <c r="H1246" s="10" t="str">
        <f>VLOOKUP(基本表格!E1246,起始地址定义!A:D,4,FALSE)&amp;" "&amp;Q1246</f>
        <v>2422+P5-M3 刨片机料仓2#出料螺旋A 变频器通讯 正转反馈</v>
      </c>
      <c r="I1246" s="10" t="str">
        <f t="shared" si="289"/>
        <v>DB1200,X450.5</v>
      </c>
      <c r="J1246" s="13" t="str">
        <f>VLOOKUP(E1246,起始地址定义!A:D,2,FALSE)</f>
        <v>DB1200</v>
      </c>
      <c r="K1246" s="12" t="str">
        <f t="shared" si="290"/>
        <v>X450.5</v>
      </c>
      <c r="L1246" s="13">
        <f>VLOOKUP(E1246,起始地址定义!A:D,3,FALSE)</f>
        <v>450</v>
      </c>
      <c r="M1246" s="14">
        <f>VLOOKUP($F1246,类型描述及偏移量!$C:$H,2,FALSE)</f>
        <v>0.5</v>
      </c>
      <c r="N1246" s="14" t="str">
        <f>VLOOKUP($F1246,类型描述及偏移量!$C:$H,3,FALSE)</f>
        <v>离散</v>
      </c>
      <c r="O1246" s="14" t="str">
        <f>VLOOKUP($F1246,类型描述及偏移量!$C:$H,4,FALSE)</f>
        <v>None</v>
      </c>
      <c r="P1246" s="14" t="str">
        <f>VLOOKUP($F1246,类型描述及偏移量!$C:$H,5,FALSE)</f>
        <v>Yes</v>
      </c>
      <c r="Q1246" s="14" t="str">
        <f>VLOOKUP($F1246,类型描述及偏移量!$C:$H,6,FALSE)</f>
        <v>正转反馈</v>
      </c>
    </row>
    <row r="1247" hidden="1" spans="1:17">
      <c r="A1247" s="12" t="s">
        <v>125</v>
      </c>
      <c r="B1247" s="12" t="str">
        <f t="shared" si="291"/>
        <v>M2_Comm</v>
      </c>
      <c r="C1247" s="12" t="str">
        <f t="shared" si="292"/>
        <v>IRV</v>
      </c>
      <c r="D1247" s="12" t="str">
        <f t="shared" si="293"/>
        <v>BP_G120_var</v>
      </c>
      <c r="E1247" s="13" t="str">
        <f t="shared" si="286"/>
        <v>CHP2_M2_Comm_BP_G120_var</v>
      </c>
      <c r="F1247" s="14" t="str">
        <f t="shared" si="287"/>
        <v>BP_G120_var_IRV</v>
      </c>
      <c r="G1247" s="10" t="str">
        <f t="shared" si="288"/>
        <v>CHP2_M2_Comm_IRV</v>
      </c>
      <c r="H1247" s="10" t="str">
        <f>VLOOKUP(基本表格!E1247,起始地址定义!A:D,4,FALSE)&amp;" "&amp;Q1247</f>
        <v>2422+P5-M3 刨片机料仓2#出料螺旋A 变频器通讯 反转反馈</v>
      </c>
      <c r="I1247" s="10" t="str">
        <f t="shared" si="289"/>
        <v>DB1200,X450.6</v>
      </c>
      <c r="J1247" s="13" t="str">
        <f>VLOOKUP(E1247,起始地址定义!A:D,2,FALSE)</f>
        <v>DB1200</v>
      </c>
      <c r="K1247" s="12" t="str">
        <f t="shared" si="290"/>
        <v>X450.6</v>
      </c>
      <c r="L1247" s="13">
        <f>VLOOKUP(E1247,起始地址定义!A:D,3,FALSE)</f>
        <v>450</v>
      </c>
      <c r="M1247" s="14">
        <f>VLOOKUP($F1247,类型描述及偏移量!$C:$H,2,FALSE)</f>
        <v>0.599999999999994</v>
      </c>
      <c r="N1247" s="14" t="str">
        <f>VLOOKUP($F1247,类型描述及偏移量!$C:$H,3,FALSE)</f>
        <v>离散</v>
      </c>
      <c r="O1247" s="14" t="str">
        <f>VLOOKUP($F1247,类型描述及偏移量!$C:$H,4,FALSE)</f>
        <v>None</v>
      </c>
      <c r="P1247" s="14" t="str">
        <f>VLOOKUP($F1247,类型描述及偏移量!$C:$H,5,FALSE)</f>
        <v>Yes</v>
      </c>
      <c r="Q1247" s="14" t="str">
        <f>VLOOKUP($F1247,类型描述及偏移量!$C:$H,6,FALSE)</f>
        <v>反转反馈</v>
      </c>
    </row>
    <row r="1248" hidden="1" spans="1:17">
      <c r="A1248" s="12" t="s">
        <v>125</v>
      </c>
      <c r="B1248" s="12" t="str">
        <f t="shared" si="291"/>
        <v>M2_Comm</v>
      </c>
      <c r="C1248" s="12" t="str">
        <f t="shared" si="292"/>
        <v>ALARM</v>
      </c>
      <c r="D1248" s="12" t="str">
        <f t="shared" si="293"/>
        <v>BP_G120_var</v>
      </c>
      <c r="E1248" s="13" t="str">
        <f t="shared" si="286"/>
        <v>CHP2_M2_Comm_BP_G120_var</v>
      </c>
      <c r="F1248" s="14" t="str">
        <f t="shared" si="287"/>
        <v>BP_G120_var_ALARM</v>
      </c>
      <c r="G1248" s="10" t="str">
        <f t="shared" si="288"/>
        <v>CHP2_M2_Comm_ALARM</v>
      </c>
      <c r="H1248" s="10" t="str">
        <f>VLOOKUP(基本表格!E1248,起始地址定义!A:D,4,FALSE)&amp;" "&amp;Q1248</f>
        <v>2422+P5-M3 刨片机料仓2#出料螺旋A 变频器通讯 变频器备用</v>
      </c>
      <c r="I1248" s="10" t="str">
        <f t="shared" si="289"/>
        <v>DB1200,X450.7</v>
      </c>
      <c r="J1248" s="13" t="str">
        <f>VLOOKUP(E1248,起始地址定义!A:D,2,FALSE)</f>
        <v>DB1200</v>
      </c>
      <c r="K1248" s="12" t="str">
        <f t="shared" si="290"/>
        <v>X450.7</v>
      </c>
      <c r="L1248" s="13">
        <f>VLOOKUP(E1248,起始地址定义!A:D,3,FALSE)</f>
        <v>450</v>
      </c>
      <c r="M1248" s="14">
        <f>VLOOKUP($F1248,类型描述及偏移量!$C:$H,2,FALSE)</f>
        <v>0.699999999999989</v>
      </c>
      <c r="N1248" s="14" t="str">
        <f>VLOOKUP($F1248,类型描述及偏移量!$C:$H,3,FALSE)</f>
        <v>离散</v>
      </c>
      <c r="O1248" s="14" t="str">
        <f>VLOOKUP($F1248,类型描述及偏移量!$C:$H,4,FALSE)</f>
        <v>None</v>
      </c>
      <c r="P1248" s="14" t="str">
        <f>VLOOKUP($F1248,类型描述及偏移量!$C:$H,5,FALSE)</f>
        <v>Yes</v>
      </c>
      <c r="Q1248" s="14" t="str">
        <f>VLOOKUP($F1248,类型描述及偏移量!$C:$H,6,FALSE)</f>
        <v>变频器备用</v>
      </c>
    </row>
    <row r="1249" hidden="1" spans="1:17">
      <c r="A1249" s="12" t="s">
        <v>125</v>
      </c>
      <c r="B1249" s="12" t="str">
        <f t="shared" si="291"/>
        <v>M2_Comm</v>
      </c>
      <c r="C1249" s="12" t="str">
        <f t="shared" si="292"/>
        <v>Fault</v>
      </c>
      <c r="D1249" s="12" t="str">
        <f t="shared" si="293"/>
        <v>BP_G120_var</v>
      </c>
      <c r="E1249" s="13" t="str">
        <f t="shared" si="286"/>
        <v>CHP2_M2_Comm_BP_G120_var</v>
      </c>
      <c r="F1249" s="14" t="str">
        <f t="shared" si="287"/>
        <v>BP_G120_var_Fault</v>
      </c>
      <c r="G1249" s="10" t="str">
        <f t="shared" si="288"/>
        <v>CHP2_M2_Comm_Fault</v>
      </c>
      <c r="H1249" s="10" t="str">
        <f>VLOOKUP(基本表格!E1249,起始地址定义!A:D,4,FALSE)&amp;" "&amp;Q1249</f>
        <v>2422+P5-M3 刨片机料仓2#出料螺旋A 变频器通讯 变频器报警</v>
      </c>
      <c r="I1249" s="10" t="str">
        <f t="shared" si="289"/>
        <v>DB1200,X451.0</v>
      </c>
      <c r="J1249" s="13" t="str">
        <f>VLOOKUP(E1249,起始地址定义!A:D,2,FALSE)</f>
        <v>DB1200</v>
      </c>
      <c r="K1249" s="12" t="str">
        <f t="shared" si="290"/>
        <v>X451.0</v>
      </c>
      <c r="L1249" s="13">
        <f>VLOOKUP(E1249,起始地址定义!A:D,3,FALSE)</f>
        <v>450</v>
      </c>
      <c r="M1249" s="14">
        <f>VLOOKUP($F1249,类型描述及偏移量!$C:$H,2,FALSE)</f>
        <v>1</v>
      </c>
      <c r="N1249" s="14" t="str">
        <f>VLOOKUP($F1249,类型描述及偏移量!$C:$H,3,FALSE)</f>
        <v>离散</v>
      </c>
      <c r="O1249" s="14" t="str">
        <f>VLOOKUP($F1249,类型描述及偏移量!$C:$H,4,FALSE)</f>
        <v>On</v>
      </c>
      <c r="P1249" s="14" t="str">
        <f>VLOOKUP($F1249,类型描述及偏移量!$C:$H,5,FALSE)</f>
        <v>Yes</v>
      </c>
      <c r="Q1249" s="14" t="str">
        <f>VLOOKUP($F1249,类型描述及偏移量!$C:$H,6,FALSE)</f>
        <v>变频器报警</v>
      </c>
    </row>
    <row r="1250" hidden="1" spans="1:17">
      <c r="A1250" s="12" t="s">
        <v>125</v>
      </c>
      <c r="B1250" s="12" t="str">
        <f t="shared" si="291"/>
        <v>M2_Comm</v>
      </c>
      <c r="C1250" s="12" t="str">
        <f t="shared" si="292"/>
        <v>Warn_Code</v>
      </c>
      <c r="D1250" s="12" t="str">
        <f t="shared" si="293"/>
        <v>BP_G120_var</v>
      </c>
      <c r="E1250" s="13" t="str">
        <f t="shared" si="286"/>
        <v>CHP2_M2_Comm_BP_G120_var</v>
      </c>
      <c r="F1250" s="14" t="str">
        <f t="shared" si="287"/>
        <v>BP_G120_var_Warn_Code</v>
      </c>
      <c r="G1250" s="10" t="str">
        <f t="shared" si="288"/>
        <v>CHP2_M2_Comm_Warn_Code</v>
      </c>
      <c r="H1250" s="10" t="str">
        <f>VLOOKUP(基本表格!E1250,起始地址定义!A:D,4,FALSE)&amp;" "&amp;Q1250</f>
        <v>2422+P5-M3 刨片机料仓2#出料螺旋A 变频器通讯 警告</v>
      </c>
      <c r="I1250" s="10" t="str">
        <f t="shared" si="289"/>
        <v>DB1200,INT452</v>
      </c>
      <c r="J1250" s="13" t="str">
        <f>VLOOKUP(E1250,起始地址定义!A:D,2,FALSE)</f>
        <v>DB1200</v>
      </c>
      <c r="K1250" s="12" t="str">
        <f t="shared" si="290"/>
        <v>INT452</v>
      </c>
      <c r="L1250" s="13">
        <f>VLOOKUP(E1250,起始地址定义!A:D,3,FALSE)</f>
        <v>450</v>
      </c>
      <c r="M1250" s="14">
        <f>VLOOKUP($F1250,类型描述及偏移量!$C:$H,2,FALSE)</f>
        <v>2</v>
      </c>
      <c r="N1250" s="14" t="str">
        <f>VLOOKUP($F1250,类型描述及偏移量!$C:$H,3,FALSE)</f>
        <v>整型</v>
      </c>
      <c r="O1250" s="14" t="str">
        <f>VLOOKUP($F1250,类型描述及偏移量!$C:$H,4,FALSE)</f>
        <v>None</v>
      </c>
      <c r="P1250" s="14" t="str">
        <f>VLOOKUP($F1250,类型描述及偏移量!$C:$H,5,FALSE)</f>
        <v>Yes</v>
      </c>
      <c r="Q1250" s="14" t="str">
        <f>VLOOKUP($F1250,类型描述及偏移量!$C:$H,6,FALSE)</f>
        <v>警告</v>
      </c>
    </row>
    <row r="1251" hidden="1" spans="1:17">
      <c r="A1251" s="12" t="s">
        <v>125</v>
      </c>
      <c r="B1251" s="12" t="str">
        <f t="shared" si="291"/>
        <v>M2_Comm</v>
      </c>
      <c r="C1251" s="12" t="str">
        <f t="shared" si="292"/>
        <v>Fault_Code</v>
      </c>
      <c r="D1251" s="12" t="str">
        <f t="shared" si="293"/>
        <v>BP_G120_var</v>
      </c>
      <c r="E1251" s="13" t="str">
        <f t="shared" si="286"/>
        <v>CHP2_M2_Comm_BP_G120_var</v>
      </c>
      <c r="F1251" s="14" t="str">
        <f t="shared" si="287"/>
        <v>BP_G120_var_Fault_Code</v>
      </c>
      <c r="G1251" s="10" t="str">
        <f t="shared" si="288"/>
        <v>CHP2_M2_Comm_Fault_Code</v>
      </c>
      <c r="H1251" s="10" t="str">
        <f>VLOOKUP(基本表格!E1251,起始地址定义!A:D,4,FALSE)&amp;" "&amp;Q1251</f>
        <v>2422+P5-M3 刨片机料仓2#出料螺旋A 变频器通讯 报警代码</v>
      </c>
      <c r="I1251" s="10" t="str">
        <f t="shared" si="289"/>
        <v>DB1200,INT454</v>
      </c>
      <c r="J1251" s="13" t="str">
        <f>VLOOKUP(E1251,起始地址定义!A:D,2,FALSE)</f>
        <v>DB1200</v>
      </c>
      <c r="K1251" s="12" t="str">
        <f t="shared" si="290"/>
        <v>INT454</v>
      </c>
      <c r="L1251" s="13">
        <f>VLOOKUP(E1251,起始地址定义!A:D,3,FALSE)</f>
        <v>450</v>
      </c>
      <c r="M1251" s="14">
        <f>VLOOKUP($F1251,类型描述及偏移量!$C:$H,2,FALSE)</f>
        <v>4</v>
      </c>
      <c r="N1251" s="14" t="str">
        <f>VLOOKUP($F1251,类型描述及偏移量!$C:$H,3,FALSE)</f>
        <v>整型</v>
      </c>
      <c r="O1251" s="14" t="str">
        <f>VLOOKUP($F1251,类型描述及偏移量!$C:$H,4,FALSE)</f>
        <v>None</v>
      </c>
      <c r="P1251" s="14" t="str">
        <f>VLOOKUP($F1251,类型描述及偏移量!$C:$H,5,FALSE)</f>
        <v>Yes</v>
      </c>
      <c r="Q1251" s="14" t="str">
        <f>VLOOKUP($F1251,类型描述及偏移量!$C:$H,6,FALSE)</f>
        <v>报警代码</v>
      </c>
    </row>
    <row r="1252" hidden="1" spans="1:17">
      <c r="A1252" s="12" t="s">
        <v>125</v>
      </c>
      <c r="B1252" s="12" t="str">
        <f t="shared" si="291"/>
        <v>M2_Comm</v>
      </c>
      <c r="C1252" s="12" t="str">
        <f t="shared" si="292"/>
        <v>AV_Speed</v>
      </c>
      <c r="D1252" s="12" t="str">
        <f t="shared" si="293"/>
        <v>BP_G120_var</v>
      </c>
      <c r="E1252" s="13" t="str">
        <f t="shared" si="286"/>
        <v>CHP2_M2_Comm_BP_G120_var</v>
      </c>
      <c r="F1252" s="14" t="str">
        <f t="shared" si="287"/>
        <v>BP_G120_var_AV_Speed</v>
      </c>
      <c r="G1252" s="10" t="str">
        <f t="shared" si="288"/>
        <v>CHP2_M2_Comm_AV_Speed</v>
      </c>
      <c r="H1252" s="10" t="str">
        <f>VLOOKUP(基本表格!E1252,起始地址定义!A:D,4,FALSE)&amp;" "&amp;Q1252</f>
        <v>2422+P5-M3 刨片机料仓2#出料螺旋A 变频器通讯 实际运行反馈速度</v>
      </c>
      <c r="I1252" s="10" t="str">
        <f t="shared" si="289"/>
        <v>DB1200,REAL456</v>
      </c>
      <c r="J1252" s="13" t="str">
        <f>VLOOKUP(E1252,起始地址定义!A:D,2,FALSE)</f>
        <v>DB1200</v>
      </c>
      <c r="K1252" s="12" t="str">
        <f t="shared" si="290"/>
        <v>REAL456</v>
      </c>
      <c r="L1252" s="13">
        <f>VLOOKUP(E1252,起始地址定义!A:D,3,FALSE)</f>
        <v>450</v>
      </c>
      <c r="M1252" s="14">
        <f>VLOOKUP($F1252,类型描述及偏移量!$C:$H,2,FALSE)</f>
        <v>6</v>
      </c>
      <c r="N1252" s="14" t="str">
        <f>VLOOKUP($F1252,类型描述及偏移量!$C:$H,3,FALSE)</f>
        <v>实型</v>
      </c>
      <c r="O1252" s="14" t="str">
        <f>VLOOKUP($F1252,类型描述及偏移量!$C:$H,4,FALSE)</f>
        <v>None</v>
      </c>
      <c r="P1252" s="14" t="str">
        <f>VLOOKUP($F1252,类型描述及偏移量!$C:$H,5,FALSE)</f>
        <v>Yes</v>
      </c>
      <c r="Q1252" s="14" t="str">
        <f>VLOOKUP($F1252,类型描述及偏移量!$C:$H,6,FALSE)</f>
        <v>实际运行反馈速度</v>
      </c>
    </row>
    <row r="1253" hidden="1" spans="1:17">
      <c r="A1253" s="12" t="s">
        <v>125</v>
      </c>
      <c r="B1253" s="12" t="str">
        <f t="shared" si="291"/>
        <v>M2_Comm</v>
      </c>
      <c r="C1253" s="12" t="str">
        <f t="shared" si="292"/>
        <v>AV_Current</v>
      </c>
      <c r="D1253" s="12" t="str">
        <f t="shared" si="293"/>
        <v>BP_G120_var</v>
      </c>
      <c r="E1253" s="13" t="str">
        <f t="shared" si="286"/>
        <v>CHP2_M2_Comm_BP_G120_var</v>
      </c>
      <c r="F1253" s="14" t="str">
        <f t="shared" si="287"/>
        <v>BP_G120_var_AV_Current</v>
      </c>
      <c r="G1253" s="10" t="str">
        <f t="shared" si="288"/>
        <v>CHP2_M2_Comm_AV_Current</v>
      </c>
      <c r="H1253" s="10" t="str">
        <f>VLOOKUP(基本表格!E1253,起始地址定义!A:D,4,FALSE)&amp;" "&amp;Q1253</f>
        <v>2422+P5-M3 刨片机料仓2#出料螺旋A 变频器通讯 实际运行反馈电流</v>
      </c>
      <c r="I1253" s="10" t="str">
        <f t="shared" si="289"/>
        <v>DB1200,REAL460</v>
      </c>
      <c r="J1253" s="13" t="str">
        <f>VLOOKUP(E1253,起始地址定义!A:D,2,FALSE)</f>
        <v>DB1200</v>
      </c>
      <c r="K1253" s="12" t="str">
        <f t="shared" si="290"/>
        <v>REAL460</v>
      </c>
      <c r="L1253" s="13">
        <f>VLOOKUP(E1253,起始地址定义!A:D,3,FALSE)</f>
        <v>450</v>
      </c>
      <c r="M1253" s="14">
        <f>VLOOKUP($F1253,类型描述及偏移量!$C:$H,2,FALSE)</f>
        <v>10</v>
      </c>
      <c r="N1253" s="14" t="str">
        <f>VLOOKUP($F1253,类型描述及偏移量!$C:$H,3,FALSE)</f>
        <v>实型</v>
      </c>
      <c r="O1253" s="14" t="str">
        <f>VLOOKUP($F1253,类型描述及偏移量!$C:$H,4,FALSE)</f>
        <v>None</v>
      </c>
      <c r="P1253" s="14" t="str">
        <f>VLOOKUP($F1253,类型描述及偏移量!$C:$H,5,FALSE)</f>
        <v>Yes</v>
      </c>
      <c r="Q1253" s="14" t="str">
        <f>VLOOKUP($F1253,类型描述及偏移量!$C:$H,6,FALSE)</f>
        <v>实际运行反馈电流</v>
      </c>
    </row>
    <row r="1254" hidden="1" spans="1:17">
      <c r="A1254" s="12" t="s">
        <v>125</v>
      </c>
      <c r="B1254" s="12" t="str">
        <f t="shared" si="291"/>
        <v>M2_Comm</v>
      </c>
      <c r="C1254" s="12" t="str">
        <f t="shared" si="292"/>
        <v>Torque</v>
      </c>
      <c r="D1254" s="12" t="str">
        <f t="shared" si="293"/>
        <v>BP_G120_var</v>
      </c>
      <c r="E1254" s="13" t="str">
        <f t="shared" si="286"/>
        <v>CHP2_M2_Comm_BP_G120_var</v>
      </c>
      <c r="F1254" s="14" t="str">
        <f t="shared" si="287"/>
        <v>BP_G120_var_Torque</v>
      </c>
      <c r="G1254" s="10" t="str">
        <f t="shared" si="288"/>
        <v>CHP2_M2_Comm_Torque</v>
      </c>
      <c r="H1254" s="10" t="str">
        <f>VLOOKUP(基本表格!E1254,起始地址定义!A:D,4,FALSE)&amp;" "&amp;Q1254</f>
        <v>2422+P5-M3 刨片机料仓2#出料螺旋A 变频器通讯 转矩百分比</v>
      </c>
      <c r="I1254" s="10" t="str">
        <f t="shared" si="289"/>
        <v>DB1200,REAL464</v>
      </c>
      <c r="J1254" s="13" t="str">
        <f>VLOOKUP(E1254,起始地址定义!A:D,2,FALSE)</f>
        <v>DB1200</v>
      </c>
      <c r="K1254" s="12" t="str">
        <f t="shared" si="290"/>
        <v>REAL464</v>
      </c>
      <c r="L1254" s="13">
        <f>VLOOKUP(E1254,起始地址定义!A:D,3,FALSE)</f>
        <v>450</v>
      </c>
      <c r="M1254" s="14">
        <f>VLOOKUP($F1254,类型描述及偏移量!$C:$H,2,FALSE)</f>
        <v>14</v>
      </c>
      <c r="N1254" s="14" t="str">
        <f>VLOOKUP($F1254,类型描述及偏移量!$C:$H,3,FALSE)</f>
        <v>实型</v>
      </c>
      <c r="O1254" s="14" t="str">
        <f>VLOOKUP($F1254,类型描述及偏移量!$C:$H,4,FALSE)</f>
        <v>None</v>
      </c>
      <c r="P1254" s="14" t="str">
        <f>VLOOKUP($F1254,类型描述及偏移量!$C:$H,5,FALSE)</f>
        <v>Yes</v>
      </c>
      <c r="Q1254" s="14" t="str">
        <f>VLOOKUP($F1254,类型描述及偏移量!$C:$H,6,FALSE)</f>
        <v>转矩百分比</v>
      </c>
    </row>
    <row r="1255" hidden="1" spans="1:17">
      <c r="A1255" s="12" t="s">
        <v>125</v>
      </c>
      <c r="B1255" s="12" t="str">
        <f t="shared" si="291"/>
        <v>M2_Comm</v>
      </c>
      <c r="C1255" s="12" t="str">
        <f t="shared" si="292"/>
        <v>SP_Speed</v>
      </c>
      <c r="D1255" s="12" t="str">
        <f t="shared" si="293"/>
        <v>BP_G120_var</v>
      </c>
      <c r="E1255" s="13" t="str">
        <f t="shared" si="286"/>
        <v>CHP2_M2_Comm_BP_G120_var</v>
      </c>
      <c r="F1255" s="14" t="str">
        <f t="shared" si="287"/>
        <v>BP_G120_var_SP_Speed</v>
      </c>
      <c r="G1255" s="10" t="str">
        <f t="shared" si="288"/>
        <v>CHP2_M2_Comm_SP_Speed</v>
      </c>
      <c r="H1255" s="10" t="str">
        <f>VLOOKUP(基本表格!E1255,起始地址定义!A:D,4,FALSE)&amp;" "&amp;Q1255</f>
        <v>2422+P5-M3 刨片机料仓2#出料螺旋A 变频器通讯 给定速度</v>
      </c>
      <c r="I1255" s="10" t="str">
        <f t="shared" si="289"/>
        <v>DB1200,REAL468</v>
      </c>
      <c r="J1255" s="13" t="str">
        <f>VLOOKUP(E1255,起始地址定义!A:D,2,FALSE)</f>
        <v>DB1200</v>
      </c>
      <c r="K1255" s="12" t="str">
        <f t="shared" si="290"/>
        <v>REAL468</v>
      </c>
      <c r="L1255" s="13">
        <f>VLOOKUP(E1255,起始地址定义!A:D,3,FALSE)</f>
        <v>450</v>
      </c>
      <c r="M1255" s="14">
        <f>VLOOKUP($F1255,类型描述及偏移量!$C:$H,2,FALSE)</f>
        <v>18</v>
      </c>
      <c r="N1255" s="14" t="str">
        <f>VLOOKUP($F1255,类型描述及偏移量!$C:$H,3,FALSE)</f>
        <v>实型</v>
      </c>
      <c r="O1255" s="14" t="str">
        <f>VLOOKUP($F1255,类型描述及偏移量!$C:$H,4,FALSE)</f>
        <v>None</v>
      </c>
      <c r="P1255" s="14" t="str">
        <f>VLOOKUP($F1255,类型描述及偏移量!$C:$H,5,FALSE)</f>
        <v>No</v>
      </c>
      <c r="Q1255" s="14" t="str">
        <f>VLOOKUP($F1255,类型描述及偏移量!$C:$H,6,FALSE)</f>
        <v>给定速度</v>
      </c>
    </row>
    <row r="1256" hidden="1" spans="1:17">
      <c r="A1256" s="12" t="s">
        <v>125</v>
      </c>
      <c r="B1256" s="12" t="str">
        <f t="shared" si="291"/>
        <v>M2_Comm</v>
      </c>
      <c r="C1256" s="12" t="str">
        <f t="shared" si="292"/>
        <v>SP_Ramp_UP</v>
      </c>
      <c r="D1256" s="12" t="str">
        <f t="shared" si="293"/>
        <v>BP_G120_var</v>
      </c>
      <c r="E1256" s="13" t="str">
        <f t="shared" si="286"/>
        <v>CHP2_M2_Comm_BP_G120_var</v>
      </c>
      <c r="F1256" s="14" t="str">
        <f t="shared" si="287"/>
        <v>BP_G120_var_SP_Ramp_UP</v>
      </c>
      <c r="G1256" s="10" t="str">
        <f t="shared" si="288"/>
        <v>CHP2_M2_Comm_SP_Ramp_UP</v>
      </c>
      <c r="H1256" s="10" t="str">
        <f>VLOOKUP(基本表格!E1256,起始地址定义!A:D,4,FALSE)&amp;" "&amp;Q1256</f>
        <v>2422+P5-M3 刨片机料仓2#出料螺旋A 变频器通讯 加速时间</v>
      </c>
      <c r="I1256" s="10" t="str">
        <f t="shared" si="289"/>
        <v>DB1200,REAL472</v>
      </c>
      <c r="J1256" s="13" t="str">
        <f>VLOOKUP(E1256,起始地址定义!A:D,2,FALSE)</f>
        <v>DB1200</v>
      </c>
      <c r="K1256" s="12" t="str">
        <f t="shared" si="290"/>
        <v>REAL472</v>
      </c>
      <c r="L1256" s="13">
        <f>VLOOKUP(E1256,起始地址定义!A:D,3,FALSE)</f>
        <v>450</v>
      </c>
      <c r="M1256" s="14">
        <f>VLOOKUP($F1256,类型描述及偏移量!$C:$H,2,FALSE)</f>
        <v>22</v>
      </c>
      <c r="N1256" s="14" t="str">
        <f>VLOOKUP($F1256,类型描述及偏移量!$C:$H,3,FALSE)</f>
        <v>实型</v>
      </c>
      <c r="O1256" s="14" t="str">
        <f>VLOOKUP($F1256,类型描述及偏移量!$C:$H,4,FALSE)</f>
        <v>None</v>
      </c>
      <c r="P1256" s="14" t="str">
        <f>VLOOKUP($F1256,类型描述及偏移量!$C:$H,5,FALSE)</f>
        <v>No</v>
      </c>
      <c r="Q1256" s="14" t="str">
        <f>VLOOKUP($F1256,类型描述及偏移量!$C:$H,6,FALSE)</f>
        <v>加速时间</v>
      </c>
    </row>
    <row r="1257" hidden="1" spans="1:17">
      <c r="A1257" s="12" t="s">
        <v>125</v>
      </c>
      <c r="B1257" s="12" t="str">
        <f t="shared" si="291"/>
        <v>M2_Comm</v>
      </c>
      <c r="C1257" s="12" t="str">
        <f t="shared" si="292"/>
        <v>SP_Ramp_Down</v>
      </c>
      <c r="D1257" s="12" t="str">
        <f t="shared" si="293"/>
        <v>BP_G120_var</v>
      </c>
      <c r="E1257" s="13" t="str">
        <f t="shared" si="286"/>
        <v>CHP2_M2_Comm_BP_G120_var</v>
      </c>
      <c r="F1257" s="14" t="str">
        <f t="shared" si="287"/>
        <v>BP_G120_var_SP_Ramp_Down</v>
      </c>
      <c r="G1257" s="10" t="str">
        <f t="shared" si="288"/>
        <v>CHP2_M2_Comm_SP_Ramp_Down</v>
      </c>
      <c r="H1257" s="10" t="str">
        <f>VLOOKUP(基本表格!E1257,起始地址定义!A:D,4,FALSE)&amp;" "&amp;Q1257</f>
        <v>2422+P5-M3 刨片机料仓2#出料螺旋A 变频器通讯 减速时间</v>
      </c>
      <c r="I1257" s="10" t="str">
        <f t="shared" si="289"/>
        <v>DB1200,REAL476</v>
      </c>
      <c r="J1257" s="13" t="str">
        <f>VLOOKUP(E1257,起始地址定义!A:D,2,FALSE)</f>
        <v>DB1200</v>
      </c>
      <c r="K1257" s="12" t="str">
        <f t="shared" si="290"/>
        <v>REAL476</v>
      </c>
      <c r="L1257" s="13">
        <f>VLOOKUP(E1257,起始地址定义!A:D,3,FALSE)</f>
        <v>450</v>
      </c>
      <c r="M1257" s="14">
        <f>VLOOKUP($F1257,类型描述及偏移量!$C:$H,2,FALSE)</f>
        <v>26</v>
      </c>
      <c r="N1257" s="14" t="str">
        <f>VLOOKUP($F1257,类型描述及偏移量!$C:$H,3,FALSE)</f>
        <v>实型</v>
      </c>
      <c r="O1257" s="14" t="str">
        <f>VLOOKUP($F1257,类型描述及偏移量!$C:$H,4,FALSE)</f>
        <v>None</v>
      </c>
      <c r="P1257" s="14" t="str">
        <f>VLOOKUP($F1257,类型描述及偏移量!$C:$H,5,FALSE)</f>
        <v>No</v>
      </c>
      <c r="Q1257" s="14" t="str">
        <f>VLOOKUP($F1257,类型描述及偏移量!$C:$H,6,FALSE)</f>
        <v>减速时间</v>
      </c>
    </row>
    <row r="1258" hidden="1" spans="1:17">
      <c r="A1258" s="12" t="s">
        <v>125</v>
      </c>
      <c r="B1258" s="12" t="str">
        <f t="shared" si="291"/>
        <v>M2_Comm</v>
      </c>
      <c r="C1258" s="12" t="str">
        <f t="shared" si="292"/>
        <v>Max_Spd</v>
      </c>
      <c r="D1258" s="12" t="str">
        <f t="shared" si="293"/>
        <v>BP_G120_var</v>
      </c>
      <c r="E1258" s="13" t="str">
        <f t="shared" si="286"/>
        <v>CHP2_M2_Comm_BP_G120_var</v>
      </c>
      <c r="F1258" s="14" t="str">
        <f t="shared" si="287"/>
        <v>BP_G120_var_Max_Spd</v>
      </c>
      <c r="G1258" s="10" t="str">
        <f t="shared" si="288"/>
        <v>CHP2_M2_Comm_Max_Spd</v>
      </c>
      <c r="H1258" s="10" t="str">
        <f>VLOOKUP(基本表格!E1258,起始地址定义!A:D,4,FALSE)&amp;" "&amp;Q1258</f>
        <v>2422+P5-M3 刨片机料仓2#出料螺旋A 变频器通讯 最大频率</v>
      </c>
      <c r="I1258" s="10" t="str">
        <f t="shared" si="289"/>
        <v>DB1200,REAL480</v>
      </c>
      <c r="J1258" s="13" t="str">
        <f>VLOOKUP(E1258,起始地址定义!A:D,2,FALSE)</f>
        <v>DB1200</v>
      </c>
      <c r="K1258" s="12" t="str">
        <f t="shared" si="290"/>
        <v>REAL480</v>
      </c>
      <c r="L1258" s="13">
        <f>VLOOKUP(E1258,起始地址定义!A:D,3,FALSE)</f>
        <v>450</v>
      </c>
      <c r="M1258" s="14">
        <f>VLOOKUP($F1258,类型描述及偏移量!$C:$H,2,FALSE)</f>
        <v>30</v>
      </c>
      <c r="N1258" s="14" t="str">
        <f>VLOOKUP($F1258,类型描述及偏移量!$C:$H,3,FALSE)</f>
        <v>实型</v>
      </c>
      <c r="O1258" s="14" t="str">
        <f>VLOOKUP($F1258,类型描述及偏移量!$C:$H,4,FALSE)</f>
        <v>None</v>
      </c>
      <c r="P1258" s="14" t="str">
        <f>VLOOKUP($F1258,类型描述及偏移量!$C:$H,5,FALSE)</f>
        <v>No</v>
      </c>
      <c r="Q1258" s="14" t="str">
        <f>VLOOKUP($F1258,类型描述及偏移量!$C:$H,6,FALSE)</f>
        <v>最大频率</v>
      </c>
    </row>
    <row r="1259" hidden="1" spans="1:17">
      <c r="A1259" s="12" t="s">
        <v>125</v>
      </c>
      <c r="B1259" s="12" t="str">
        <f t="shared" si="291"/>
        <v>M2_Comm</v>
      </c>
      <c r="C1259" s="12" t="str">
        <f t="shared" si="292"/>
        <v>Min_Spd</v>
      </c>
      <c r="D1259" s="12" t="str">
        <f t="shared" si="293"/>
        <v>BP_G120_var</v>
      </c>
      <c r="E1259" s="13" t="str">
        <f t="shared" si="286"/>
        <v>CHP2_M2_Comm_BP_G120_var</v>
      </c>
      <c r="F1259" s="14" t="str">
        <f t="shared" si="287"/>
        <v>BP_G120_var_Min_Spd</v>
      </c>
      <c r="G1259" s="10" t="str">
        <f t="shared" si="288"/>
        <v>CHP2_M2_Comm_Min_Spd</v>
      </c>
      <c r="H1259" s="10" t="str">
        <f>VLOOKUP(基本表格!E1259,起始地址定义!A:D,4,FALSE)&amp;" "&amp;Q1259</f>
        <v>2422+P5-M3 刨片机料仓2#出料螺旋A 变频器通讯 最小频率</v>
      </c>
      <c r="I1259" s="10" t="str">
        <f t="shared" si="289"/>
        <v>DB1200,REAL484</v>
      </c>
      <c r="J1259" s="13" t="str">
        <f>VLOOKUP(E1259,起始地址定义!A:D,2,FALSE)</f>
        <v>DB1200</v>
      </c>
      <c r="K1259" s="12" t="str">
        <f t="shared" si="290"/>
        <v>REAL484</v>
      </c>
      <c r="L1259" s="13">
        <f>VLOOKUP(E1259,起始地址定义!A:D,3,FALSE)</f>
        <v>450</v>
      </c>
      <c r="M1259" s="14">
        <f>VLOOKUP($F1259,类型描述及偏移量!$C:$H,2,FALSE)</f>
        <v>34</v>
      </c>
      <c r="N1259" s="14" t="str">
        <f>VLOOKUP($F1259,类型描述及偏移量!$C:$H,3,FALSE)</f>
        <v>实型</v>
      </c>
      <c r="O1259" s="14" t="str">
        <f>VLOOKUP($F1259,类型描述及偏移量!$C:$H,4,FALSE)</f>
        <v>None</v>
      </c>
      <c r="P1259" s="14" t="str">
        <f>VLOOKUP($F1259,类型描述及偏移量!$C:$H,5,FALSE)</f>
        <v>No</v>
      </c>
      <c r="Q1259" s="14" t="str">
        <f>VLOOKUP($F1259,类型描述及偏移量!$C:$H,6,FALSE)</f>
        <v>最小频率</v>
      </c>
    </row>
    <row r="1260" hidden="1" spans="1:17">
      <c r="A1260" s="12" t="s">
        <v>125</v>
      </c>
      <c r="B1260" s="12" t="str">
        <f t="shared" si="291"/>
        <v>M2_Comm</v>
      </c>
      <c r="C1260" s="12" t="str">
        <f t="shared" si="292"/>
        <v>Scaling_Speed</v>
      </c>
      <c r="D1260" s="12" t="str">
        <f t="shared" si="293"/>
        <v>BP_G120_var</v>
      </c>
      <c r="E1260" s="13" t="str">
        <f t="shared" si="286"/>
        <v>CHP2_M2_Comm_BP_G120_var</v>
      </c>
      <c r="F1260" s="14" t="str">
        <f t="shared" si="287"/>
        <v>BP_G120_var_Scaling_Speed</v>
      </c>
      <c r="G1260" s="10" t="str">
        <f t="shared" si="288"/>
        <v>CHP2_M2_Comm_Scaling_Speed</v>
      </c>
      <c r="H1260" s="10" t="str">
        <f>VLOOKUP(基本表格!E1260,起始地址定义!A:D,4,FALSE)&amp;" "&amp;Q1260</f>
        <v>2422+P5-M3 刨片机料仓2#出料螺旋A 变频器通讯 多级速度</v>
      </c>
      <c r="I1260" s="10" t="str">
        <f t="shared" si="289"/>
        <v>DB1200,REAL488</v>
      </c>
      <c r="J1260" s="13" t="str">
        <f>VLOOKUP(E1260,起始地址定义!A:D,2,FALSE)</f>
        <v>DB1200</v>
      </c>
      <c r="K1260" s="12" t="str">
        <f t="shared" si="290"/>
        <v>REAL488</v>
      </c>
      <c r="L1260" s="13">
        <f>VLOOKUP(E1260,起始地址定义!A:D,3,FALSE)</f>
        <v>450</v>
      </c>
      <c r="M1260" s="14">
        <f>VLOOKUP($F1260,类型描述及偏移量!$C:$H,2,FALSE)</f>
        <v>38</v>
      </c>
      <c r="N1260" s="14" t="str">
        <f>VLOOKUP($F1260,类型描述及偏移量!$C:$H,3,FALSE)</f>
        <v>实型</v>
      </c>
      <c r="O1260" s="14" t="str">
        <f>VLOOKUP($F1260,类型描述及偏移量!$C:$H,4,FALSE)</f>
        <v>None</v>
      </c>
      <c r="P1260" s="14" t="str">
        <f>VLOOKUP($F1260,类型描述及偏移量!$C:$H,5,FALSE)</f>
        <v>No</v>
      </c>
      <c r="Q1260" s="14" t="str">
        <f>VLOOKUP($F1260,类型描述及偏移量!$C:$H,6,FALSE)</f>
        <v>多级速度</v>
      </c>
    </row>
    <row r="1261" hidden="1" spans="1:17">
      <c r="A1261" s="12" t="s">
        <v>125</v>
      </c>
      <c r="B1261" s="12" t="str">
        <f t="shared" si="291"/>
        <v>M2_Comm</v>
      </c>
      <c r="C1261" s="12" t="str">
        <f t="shared" si="292"/>
        <v>Scaling_Ramp</v>
      </c>
      <c r="D1261" s="12" t="str">
        <f t="shared" si="293"/>
        <v>BP_G120_var</v>
      </c>
      <c r="E1261" s="13" t="str">
        <f t="shared" si="286"/>
        <v>CHP2_M2_Comm_BP_G120_var</v>
      </c>
      <c r="F1261" s="14" t="str">
        <f t="shared" si="287"/>
        <v>BP_G120_var_Scaling_Ramp</v>
      </c>
      <c r="G1261" s="10" t="str">
        <f t="shared" si="288"/>
        <v>CHP2_M2_Comm_Scaling_Ramp</v>
      </c>
      <c r="H1261" s="10" t="str">
        <f>VLOOKUP(基本表格!E1261,起始地址定义!A:D,4,FALSE)&amp;" "&amp;Q1261</f>
        <v>2422+P5-M3 刨片机料仓2#出料螺旋A 变频器通讯 多级转速</v>
      </c>
      <c r="I1261" s="10" t="str">
        <f t="shared" si="289"/>
        <v>DB1200,REAL492</v>
      </c>
      <c r="J1261" s="13" t="str">
        <f>VLOOKUP(E1261,起始地址定义!A:D,2,FALSE)</f>
        <v>DB1200</v>
      </c>
      <c r="K1261" s="12" t="str">
        <f t="shared" si="290"/>
        <v>REAL492</v>
      </c>
      <c r="L1261" s="13">
        <f>VLOOKUP(E1261,起始地址定义!A:D,3,FALSE)</f>
        <v>450</v>
      </c>
      <c r="M1261" s="14">
        <f>VLOOKUP($F1261,类型描述及偏移量!$C:$H,2,FALSE)</f>
        <v>42</v>
      </c>
      <c r="N1261" s="14" t="str">
        <f>VLOOKUP($F1261,类型描述及偏移量!$C:$H,3,FALSE)</f>
        <v>实型</v>
      </c>
      <c r="O1261" s="14" t="str">
        <f>VLOOKUP($F1261,类型描述及偏移量!$C:$H,4,FALSE)</f>
        <v>None</v>
      </c>
      <c r="P1261" s="14" t="str">
        <f>VLOOKUP($F1261,类型描述及偏移量!$C:$H,5,FALSE)</f>
        <v>No</v>
      </c>
      <c r="Q1261" s="14" t="str">
        <f>VLOOKUP($F1261,类型描述及偏移量!$C:$H,6,FALSE)</f>
        <v>多级转速</v>
      </c>
    </row>
    <row r="1262" hidden="1" spans="1:17">
      <c r="A1262" s="12" t="s">
        <v>125</v>
      </c>
      <c r="B1262" s="12" t="str">
        <f t="shared" si="291"/>
        <v>M2_ActRPM</v>
      </c>
      <c r="C1262" s="12" t="str">
        <f t="shared" si="292"/>
        <v>HiProEN</v>
      </c>
      <c r="D1262" s="12" t="str">
        <f t="shared" si="293"/>
        <v>BP_Value_var</v>
      </c>
      <c r="E1262" s="13" t="str">
        <f t="shared" si="286"/>
        <v>CHP2_M2_ActRPM_BP_Value_var</v>
      </c>
      <c r="F1262" s="14" t="str">
        <f t="shared" si="287"/>
        <v>BP_Value_var_HiProEN</v>
      </c>
      <c r="G1262" s="10" t="str">
        <f t="shared" si="288"/>
        <v>CHP2_M2_ActRPM_HiProEN</v>
      </c>
      <c r="H1262" s="10" t="str">
        <f>VLOOKUP(基本表格!E1262,起始地址定义!A:D,4,FALSE)&amp;" "&amp;Q1262</f>
        <v>2422+P5-M3 刨片机料仓2#出料螺旋A 反馈转速 上限保护使能</v>
      </c>
      <c r="I1262" s="10" t="str">
        <f t="shared" si="289"/>
        <v>DB1200,X500.3</v>
      </c>
      <c r="J1262" s="13" t="str">
        <f>VLOOKUP(E1262,起始地址定义!A:D,2,FALSE)</f>
        <v>DB1200</v>
      </c>
      <c r="K1262" s="12" t="str">
        <f t="shared" si="290"/>
        <v>X500.3</v>
      </c>
      <c r="L1262" s="13">
        <f>VLOOKUP(E1262,起始地址定义!A:D,3,FALSE)</f>
        <v>500</v>
      </c>
      <c r="M1262" s="14">
        <f>VLOOKUP($F1262,类型描述及偏移量!$C:$H,2,FALSE)</f>
        <v>0.299999999999997</v>
      </c>
      <c r="N1262" s="14" t="str">
        <f>VLOOKUP($F1262,类型描述及偏移量!$C:$H,3,FALSE)</f>
        <v>离散</v>
      </c>
      <c r="O1262" s="14" t="str">
        <f>VLOOKUP($F1262,类型描述及偏移量!$C:$H,4,FALSE)</f>
        <v>None</v>
      </c>
      <c r="P1262" s="14" t="str">
        <f>VLOOKUP($F1262,类型描述及偏移量!$C:$H,5,FALSE)</f>
        <v>No</v>
      </c>
      <c r="Q1262" s="14" t="str">
        <f>VLOOKUP($F1262,类型描述及偏移量!$C:$H,6,FALSE)</f>
        <v>上限保护使能</v>
      </c>
    </row>
    <row r="1263" hidden="1" spans="1:17">
      <c r="A1263" s="12" t="s">
        <v>125</v>
      </c>
      <c r="B1263" s="12" t="str">
        <f t="shared" si="291"/>
        <v>M2_ActRPM</v>
      </c>
      <c r="C1263" s="12" t="str">
        <f t="shared" si="292"/>
        <v>LoProEN</v>
      </c>
      <c r="D1263" s="12" t="str">
        <f t="shared" si="293"/>
        <v>BP_Value_var</v>
      </c>
      <c r="E1263" s="13" t="str">
        <f t="shared" si="286"/>
        <v>CHP2_M2_ActRPM_BP_Value_var</v>
      </c>
      <c r="F1263" s="14" t="str">
        <f t="shared" si="287"/>
        <v>BP_Value_var_LoProEN</v>
      </c>
      <c r="G1263" s="10" t="str">
        <f t="shared" si="288"/>
        <v>CHP2_M2_ActRPM_LoProEN</v>
      </c>
      <c r="H1263" s="10" t="str">
        <f>VLOOKUP(基本表格!E1263,起始地址定义!A:D,4,FALSE)&amp;" "&amp;Q1263</f>
        <v>2422+P5-M3 刨片机料仓2#出料螺旋A 反馈转速 下限保护使能</v>
      </c>
      <c r="I1263" s="10" t="str">
        <f t="shared" si="289"/>
        <v>DB1200,X500.4</v>
      </c>
      <c r="J1263" s="13" t="str">
        <f>VLOOKUP(E1263,起始地址定义!A:D,2,FALSE)</f>
        <v>DB1200</v>
      </c>
      <c r="K1263" s="12" t="str">
        <f t="shared" si="290"/>
        <v>X500.4</v>
      </c>
      <c r="L1263" s="13">
        <f>VLOOKUP(E1263,起始地址定义!A:D,3,FALSE)</f>
        <v>500</v>
      </c>
      <c r="M1263" s="14">
        <f>VLOOKUP($F1263,类型描述及偏移量!$C:$H,2,FALSE)</f>
        <v>0.399999999999999</v>
      </c>
      <c r="N1263" s="14" t="str">
        <f>VLOOKUP($F1263,类型描述及偏移量!$C:$H,3,FALSE)</f>
        <v>离散</v>
      </c>
      <c r="O1263" s="14" t="str">
        <f>VLOOKUP($F1263,类型描述及偏移量!$C:$H,4,FALSE)</f>
        <v>None</v>
      </c>
      <c r="P1263" s="14" t="str">
        <f>VLOOKUP($F1263,类型描述及偏移量!$C:$H,5,FALSE)</f>
        <v>No</v>
      </c>
      <c r="Q1263" s="14" t="str">
        <f>VLOOKUP($F1263,类型描述及偏移量!$C:$H,6,FALSE)</f>
        <v>下限保护使能</v>
      </c>
    </row>
    <row r="1264" hidden="1" spans="1:17">
      <c r="A1264" s="12" t="s">
        <v>125</v>
      </c>
      <c r="B1264" s="12" t="str">
        <f t="shared" si="291"/>
        <v>M2_ActRPM</v>
      </c>
      <c r="C1264" s="12" t="str">
        <f t="shared" si="292"/>
        <v>HiALM</v>
      </c>
      <c r="D1264" s="12" t="str">
        <f t="shared" si="293"/>
        <v>BP_Value_var</v>
      </c>
      <c r="E1264" s="13" t="str">
        <f t="shared" si="286"/>
        <v>CHP2_M2_ActRPM_BP_Value_var</v>
      </c>
      <c r="F1264" s="14" t="str">
        <f t="shared" si="287"/>
        <v>BP_Value_var_HiALM</v>
      </c>
      <c r="G1264" s="10" t="str">
        <f t="shared" si="288"/>
        <v>CHP2_M2_ActRPM_HiALM</v>
      </c>
      <c r="H1264" s="10" t="str">
        <f>VLOOKUP(基本表格!E1264,起始地址定义!A:D,4,FALSE)&amp;" "&amp;Q1264</f>
        <v>2422+P5-M3 刨片机料仓2#出料螺旋A 反馈转速 上限报警</v>
      </c>
      <c r="I1264" s="10" t="str">
        <f t="shared" si="289"/>
        <v>DB1200,X500.5</v>
      </c>
      <c r="J1264" s="13" t="str">
        <f>VLOOKUP(E1264,起始地址定义!A:D,2,FALSE)</f>
        <v>DB1200</v>
      </c>
      <c r="K1264" s="12" t="str">
        <f t="shared" si="290"/>
        <v>X500.5</v>
      </c>
      <c r="L1264" s="13">
        <f>VLOOKUP(E1264,起始地址定义!A:D,3,FALSE)</f>
        <v>500</v>
      </c>
      <c r="M1264" s="14">
        <f>VLOOKUP($F1264,类型描述及偏移量!$C:$H,2,FALSE)</f>
        <v>0.5</v>
      </c>
      <c r="N1264" s="14" t="str">
        <f>VLOOKUP($F1264,类型描述及偏移量!$C:$H,3,FALSE)</f>
        <v>离散</v>
      </c>
      <c r="O1264" s="14" t="str">
        <f>VLOOKUP($F1264,类型描述及偏移量!$C:$H,4,FALSE)</f>
        <v>None</v>
      </c>
      <c r="P1264" s="14" t="str">
        <f>VLOOKUP($F1264,类型描述及偏移量!$C:$H,5,FALSE)</f>
        <v>Yes</v>
      </c>
      <c r="Q1264" s="14" t="str">
        <f>VLOOKUP($F1264,类型描述及偏移量!$C:$H,6,FALSE)</f>
        <v>上限报警</v>
      </c>
    </row>
    <row r="1265" hidden="1" spans="1:17">
      <c r="A1265" s="12" t="s">
        <v>125</v>
      </c>
      <c r="B1265" s="12" t="str">
        <f t="shared" si="291"/>
        <v>M2_ActRPM</v>
      </c>
      <c r="C1265" s="12" t="str">
        <f t="shared" si="292"/>
        <v>LoALM</v>
      </c>
      <c r="D1265" s="12" t="str">
        <f t="shared" si="293"/>
        <v>BP_Value_var</v>
      </c>
      <c r="E1265" s="13" t="str">
        <f t="shared" si="286"/>
        <v>CHP2_M2_ActRPM_BP_Value_var</v>
      </c>
      <c r="F1265" s="14" t="str">
        <f t="shared" si="287"/>
        <v>BP_Value_var_LoALM</v>
      </c>
      <c r="G1265" s="10" t="str">
        <f t="shared" si="288"/>
        <v>CHP2_M2_ActRPM_LoALM</v>
      </c>
      <c r="H1265" s="10" t="str">
        <f>VLOOKUP(基本表格!E1265,起始地址定义!A:D,4,FALSE)&amp;" "&amp;Q1265</f>
        <v>2422+P5-M3 刨片机料仓2#出料螺旋A 反馈转速 下限报警</v>
      </c>
      <c r="I1265" s="10" t="str">
        <f t="shared" si="289"/>
        <v>DB1200,X500.6</v>
      </c>
      <c r="J1265" s="13" t="str">
        <f>VLOOKUP(E1265,起始地址定义!A:D,2,FALSE)</f>
        <v>DB1200</v>
      </c>
      <c r="K1265" s="12" t="str">
        <f t="shared" si="290"/>
        <v>X500.6</v>
      </c>
      <c r="L1265" s="13">
        <f>VLOOKUP(E1265,起始地址定义!A:D,3,FALSE)</f>
        <v>500</v>
      </c>
      <c r="M1265" s="14">
        <f>VLOOKUP($F1265,类型描述及偏移量!$C:$H,2,FALSE)</f>
        <v>0.600000000000001</v>
      </c>
      <c r="N1265" s="14" t="str">
        <f>VLOOKUP($F1265,类型描述及偏移量!$C:$H,3,FALSE)</f>
        <v>离散</v>
      </c>
      <c r="O1265" s="14" t="str">
        <f>VLOOKUP($F1265,类型描述及偏移量!$C:$H,4,FALSE)</f>
        <v>None</v>
      </c>
      <c r="P1265" s="14" t="str">
        <f>VLOOKUP($F1265,类型描述及偏移量!$C:$H,5,FALSE)</f>
        <v>Yes</v>
      </c>
      <c r="Q1265" s="14" t="str">
        <f>VLOOKUP($F1265,类型描述及偏移量!$C:$H,6,FALSE)</f>
        <v>下限报警</v>
      </c>
    </row>
    <row r="1266" hidden="1" spans="1:17">
      <c r="A1266" s="12" t="s">
        <v>125</v>
      </c>
      <c r="B1266" s="12" t="str">
        <f t="shared" si="291"/>
        <v>M2_ActRPM</v>
      </c>
      <c r="C1266" s="12" t="str">
        <f t="shared" si="292"/>
        <v>HiHiALM</v>
      </c>
      <c r="D1266" s="12" t="str">
        <f t="shared" si="293"/>
        <v>BP_Value_var</v>
      </c>
      <c r="E1266" s="13" t="str">
        <f t="shared" si="286"/>
        <v>CHP2_M2_ActRPM_BP_Value_var</v>
      </c>
      <c r="F1266" s="14" t="str">
        <f t="shared" si="287"/>
        <v>BP_Value_var_HiHiALM</v>
      </c>
      <c r="G1266" s="10" t="str">
        <f t="shared" si="288"/>
        <v>CHP2_M2_ActRPM_HiHiALM</v>
      </c>
      <c r="H1266" s="10" t="str">
        <f>VLOOKUP(基本表格!E1266,起始地址定义!A:D,4,FALSE)&amp;" "&amp;Q1266</f>
        <v>2422+P5-M3 刨片机料仓2#出料螺旋A 反馈转速 上上限报警</v>
      </c>
      <c r="I1266" s="10" t="str">
        <f t="shared" si="289"/>
        <v>DB1200,X500.7</v>
      </c>
      <c r="J1266" s="13" t="str">
        <f>VLOOKUP(E1266,起始地址定义!A:D,2,FALSE)</f>
        <v>DB1200</v>
      </c>
      <c r="K1266" s="12" t="str">
        <f t="shared" si="290"/>
        <v>X500.7</v>
      </c>
      <c r="L1266" s="13">
        <f>VLOOKUP(E1266,起始地址定义!A:D,3,FALSE)</f>
        <v>500</v>
      </c>
      <c r="M1266" s="14">
        <f>VLOOKUP($F1266,类型描述及偏移量!$C:$H,2,FALSE)</f>
        <v>0.700000000000003</v>
      </c>
      <c r="N1266" s="14" t="str">
        <f>VLOOKUP($F1266,类型描述及偏移量!$C:$H,3,FALSE)</f>
        <v>离散</v>
      </c>
      <c r="O1266" s="14" t="str">
        <f>VLOOKUP($F1266,类型描述及偏移量!$C:$H,4,FALSE)</f>
        <v>On</v>
      </c>
      <c r="P1266" s="14" t="str">
        <f>VLOOKUP($F1266,类型描述及偏移量!$C:$H,5,FALSE)</f>
        <v>Yes</v>
      </c>
      <c r="Q1266" s="14" t="str">
        <f>VLOOKUP($F1266,类型描述及偏移量!$C:$H,6,FALSE)</f>
        <v>上上限报警</v>
      </c>
    </row>
    <row r="1267" hidden="1" spans="1:17">
      <c r="A1267" s="12" t="s">
        <v>125</v>
      </c>
      <c r="B1267" s="12" t="str">
        <f t="shared" si="291"/>
        <v>M2_ActRPM</v>
      </c>
      <c r="C1267" s="12" t="str">
        <f t="shared" si="292"/>
        <v>LoLoALM</v>
      </c>
      <c r="D1267" s="12" t="str">
        <f t="shared" si="293"/>
        <v>BP_Value_var</v>
      </c>
      <c r="E1267" s="13" t="str">
        <f t="shared" si="286"/>
        <v>CHP2_M2_ActRPM_BP_Value_var</v>
      </c>
      <c r="F1267" s="14" t="str">
        <f t="shared" si="287"/>
        <v>BP_Value_var_LoLoALM</v>
      </c>
      <c r="G1267" s="10" t="str">
        <f t="shared" si="288"/>
        <v>CHP2_M2_ActRPM_LoLoALM</v>
      </c>
      <c r="H1267" s="10" t="str">
        <f>VLOOKUP(基本表格!E1267,起始地址定义!A:D,4,FALSE)&amp;" "&amp;Q1267</f>
        <v>2422+P5-M3 刨片机料仓2#出料螺旋A 反馈转速 下下限报警</v>
      </c>
      <c r="I1267" s="10" t="str">
        <f t="shared" si="289"/>
        <v>DB1200,X501.0</v>
      </c>
      <c r="J1267" s="13" t="str">
        <f>VLOOKUP(E1267,起始地址定义!A:D,2,FALSE)</f>
        <v>DB1200</v>
      </c>
      <c r="K1267" s="12" t="str">
        <f t="shared" si="290"/>
        <v>X501.0</v>
      </c>
      <c r="L1267" s="13">
        <f>VLOOKUP(E1267,起始地址定义!A:D,3,FALSE)</f>
        <v>500</v>
      </c>
      <c r="M1267" s="14">
        <f>VLOOKUP($F1267,类型描述及偏移量!$C:$H,2,FALSE)</f>
        <v>1</v>
      </c>
      <c r="N1267" s="14" t="str">
        <f>VLOOKUP($F1267,类型描述及偏移量!$C:$H,3,FALSE)</f>
        <v>离散</v>
      </c>
      <c r="O1267" s="14" t="str">
        <f>VLOOKUP($F1267,类型描述及偏移量!$C:$H,4,FALSE)</f>
        <v>On</v>
      </c>
      <c r="P1267" s="14" t="str">
        <f>VLOOKUP($F1267,类型描述及偏移量!$C:$H,5,FALSE)</f>
        <v>Yes</v>
      </c>
      <c r="Q1267" s="14" t="str">
        <f>VLOOKUP($F1267,类型描述及偏移量!$C:$H,6,FALSE)</f>
        <v>下下限报警</v>
      </c>
    </row>
    <row r="1268" hidden="1" spans="1:17">
      <c r="A1268" s="12" t="s">
        <v>125</v>
      </c>
      <c r="B1268" s="12" t="str">
        <f t="shared" si="291"/>
        <v>M2_ActRPM</v>
      </c>
      <c r="C1268" s="12" t="str">
        <f t="shared" si="292"/>
        <v>LimALM</v>
      </c>
      <c r="D1268" s="12" t="str">
        <f t="shared" si="293"/>
        <v>BP_Value_var</v>
      </c>
      <c r="E1268" s="13" t="str">
        <f t="shared" si="286"/>
        <v>CHP2_M2_ActRPM_BP_Value_var</v>
      </c>
      <c r="F1268" s="14" t="str">
        <f t="shared" si="287"/>
        <v>BP_Value_var_LimALM</v>
      </c>
      <c r="G1268" s="10" t="str">
        <f t="shared" si="288"/>
        <v>CHP2_M2_ActRPM_LimALM</v>
      </c>
      <c r="H1268" s="10" t="str">
        <f>VLOOKUP(基本表格!E1268,起始地址定义!A:D,4,FALSE)&amp;" "&amp;Q1268</f>
        <v>2422+P5-M3 刨片机料仓2#出料螺旋A 反馈转速 极限报警</v>
      </c>
      <c r="I1268" s="10" t="str">
        <f t="shared" si="289"/>
        <v>DB1200,X501.1</v>
      </c>
      <c r="J1268" s="13" t="str">
        <f>VLOOKUP(E1268,起始地址定义!A:D,2,FALSE)</f>
        <v>DB1200</v>
      </c>
      <c r="K1268" s="12" t="str">
        <f t="shared" si="290"/>
        <v>X501.1</v>
      </c>
      <c r="L1268" s="13">
        <f>VLOOKUP(E1268,起始地址定义!A:D,3,FALSE)</f>
        <v>500</v>
      </c>
      <c r="M1268" s="14">
        <f>VLOOKUP($F1268,类型描述及偏移量!$C:$H,2,FALSE)</f>
        <v>1.1</v>
      </c>
      <c r="N1268" s="14" t="str">
        <f>VLOOKUP($F1268,类型描述及偏移量!$C:$H,3,FALSE)</f>
        <v>离散</v>
      </c>
      <c r="O1268" s="14" t="str">
        <f>VLOOKUP($F1268,类型描述及偏移量!$C:$H,4,FALSE)</f>
        <v>On</v>
      </c>
      <c r="P1268" s="14" t="str">
        <f>VLOOKUP($F1268,类型描述及偏移量!$C:$H,5,FALSE)</f>
        <v>Yes</v>
      </c>
      <c r="Q1268" s="14" t="str">
        <f>VLOOKUP($F1268,类型描述及偏移量!$C:$H,6,FALSE)</f>
        <v>极限报警</v>
      </c>
    </row>
    <row r="1269" hidden="1" spans="1:17">
      <c r="A1269" s="12" t="s">
        <v>125</v>
      </c>
      <c r="B1269" s="12" t="str">
        <f t="shared" si="291"/>
        <v>M2_ActRPM</v>
      </c>
      <c r="C1269" s="12" t="str">
        <f t="shared" si="292"/>
        <v>LostALM</v>
      </c>
      <c r="D1269" s="12" t="str">
        <f t="shared" si="293"/>
        <v>BP_Value_var</v>
      </c>
      <c r="E1269" s="13" t="str">
        <f t="shared" si="286"/>
        <v>CHP2_M2_ActRPM_BP_Value_var</v>
      </c>
      <c r="F1269" s="14" t="str">
        <f t="shared" si="287"/>
        <v>BP_Value_var_LostALM</v>
      </c>
      <c r="G1269" s="10" t="str">
        <f t="shared" si="288"/>
        <v>CHP2_M2_ActRPM_LostALM</v>
      </c>
      <c r="H1269" s="10" t="str">
        <f>VLOOKUP(基本表格!E1269,起始地址定义!A:D,4,FALSE)&amp;" "&amp;Q1269</f>
        <v>2422+P5-M3 刨片机料仓2#出料螺旋A 反馈转速 传感器断线报警</v>
      </c>
      <c r="I1269" s="10" t="str">
        <f t="shared" si="289"/>
        <v>DB1200,X501.2</v>
      </c>
      <c r="J1269" s="13" t="str">
        <f>VLOOKUP(E1269,起始地址定义!A:D,2,FALSE)</f>
        <v>DB1200</v>
      </c>
      <c r="K1269" s="12" t="str">
        <f t="shared" si="290"/>
        <v>X501.2</v>
      </c>
      <c r="L1269" s="13">
        <f>VLOOKUP(E1269,起始地址定义!A:D,3,FALSE)</f>
        <v>500</v>
      </c>
      <c r="M1269" s="14">
        <f>VLOOKUP($F1269,类型描述及偏移量!$C:$H,2,FALSE)</f>
        <v>1.2</v>
      </c>
      <c r="N1269" s="14" t="str">
        <f>VLOOKUP($F1269,类型描述及偏移量!$C:$H,3,FALSE)</f>
        <v>离散</v>
      </c>
      <c r="O1269" s="14" t="str">
        <f>VLOOKUP($F1269,类型描述及偏移量!$C:$H,4,FALSE)</f>
        <v>On</v>
      </c>
      <c r="P1269" s="14" t="str">
        <f>VLOOKUP($F1269,类型描述及偏移量!$C:$H,5,FALSE)</f>
        <v>Yes</v>
      </c>
      <c r="Q1269" s="14" t="str">
        <f>VLOOKUP($F1269,类型描述及偏移量!$C:$H,6,FALSE)</f>
        <v>传感器断线报警</v>
      </c>
    </row>
    <row r="1270" hidden="1" spans="1:17">
      <c r="A1270" s="12" t="s">
        <v>125</v>
      </c>
      <c r="B1270" s="12" t="str">
        <f t="shared" si="291"/>
        <v>M2_ActRPM</v>
      </c>
      <c r="C1270" s="12" t="str">
        <f t="shared" si="292"/>
        <v>Code</v>
      </c>
      <c r="D1270" s="12" t="str">
        <f t="shared" si="293"/>
        <v>BP_Value_var</v>
      </c>
      <c r="E1270" s="13" t="str">
        <f t="shared" si="286"/>
        <v>CHP2_M2_ActRPM_BP_Value_var</v>
      </c>
      <c r="F1270" s="14" t="str">
        <f t="shared" si="287"/>
        <v>BP_Value_var_Code</v>
      </c>
      <c r="G1270" s="10" t="str">
        <f t="shared" si="288"/>
        <v>CHP2_M2_ActRPM_Code</v>
      </c>
      <c r="H1270" s="10" t="str">
        <f>VLOOKUP(基本表格!E1270,起始地址定义!A:D,4,FALSE)&amp;" "&amp;Q1270</f>
        <v>2422+P5-M3 刨片机料仓2#出料螺旋A 反馈转速 实际内码</v>
      </c>
      <c r="I1270" s="10" t="str">
        <f t="shared" si="289"/>
        <v>DB1200,INT502</v>
      </c>
      <c r="J1270" s="13" t="str">
        <f>VLOOKUP(E1270,起始地址定义!A:D,2,FALSE)</f>
        <v>DB1200</v>
      </c>
      <c r="K1270" s="12" t="str">
        <f t="shared" si="290"/>
        <v>INT502</v>
      </c>
      <c r="L1270" s="13">
        <f>VLOOKUP(E1270,起始地址定义!A:D,3,FALSE)</f>
        <v>500</v>
      </c>
      <c r="M1270" s="14">
        <f>VLOOKUP($F1270,类型描述及偏移量!$C:$H,2,FALSE)</f>
        <v>2</v>
      </c>
      <c r="N1270" s="14" t="str">
        <f>VLOOKUP($F1270,类型描述及偏移量!$C:$H,3,FALSE)</f>
        <v>整型</v>
      </c>
      <c r="O1270" s="14" t="str">
        <f>VLOOKUP($F1270,类型描述及偏移量!$C:$H,4,FALSE)</f>
        <v>None</v>
      </c>
      <c r="P1270" s="14" t="str">
        <f>VLOOKUP($F1270,类型描述及偏移量!$C:$H,5,FALSE)</f>
        <v>Yes</v>
      </c>
      <c r="Q1270" s="14" t="str">
        <f>VLOOKUP($F1270,类型描述及偏移量!$C:$H,6,FALSE)</f>
        <v>实际内码</v>
      </c>
    </row>
    <row r="1271" hidden="1" spans="1:17">
      <c r="A1271" s="12" t="s">
        <v>125</v>
      </c>
      <c r="B1271" s="12" t="str">
        <f t="shared" si="291"/>
        <v>M2_ActRPM</v>
      </c>
      <c r="C1271" s="12" t="str">
        <f t="shared" si="292"/>
        <v>Value</v>
      </c>
      <c r="D1271" s="12" t="str">
        <f t="shared" si="293"/>
        <v>BP_Value_var</v>
      </c>
      <c r="E1271" s="13" t="str">
        <f t="shared" si="286"/>
        <v>CHP2_M2_ActRPM_BP_Value_var</v>
      </c>
      <c r="F1271" s="14" t="str">
        <f t="shared" si="287"/>
        <v>BP_Value_var_Value</v>
      </c>
      <c r="G1271" s="10" t="str">
        <f t="shared" si="288"/>
        <v>CHP2_M2_ActRPM_Value</v>
      </c>
      <c r="H1271" s="10" t="str">
        <f>VLOOKUP(基本表格!E1271,起始地址定义!A:D,4,FALSE)&amp;" "&amp;Q1271</f>
        <v>2422+P5-M3 刨片机料仓2#出料螺旋A 反馈转速 实际值</v>
      </c>
      <c r="I1271" s="10" t="str">
        <f t="shared" si="289"/>
        <v>DB1200,REAL506</v>
      </c>
      <c r="J1271" s="13" t="str">
        <f>VLOOKUP(E1271,起始地址定义!A:D,2,FALSE)</f>
        <v>DB1200</v>
      </c>
      <c r="K1271" s="12" t="str">
        <f t="shared" si="290"/>
        <v>REAL506</v>
      </c>
      <c r="L1271" s="13">
        <f>VLOOKUP(E1271,起始地址定义!A:D,3,FALSE)</f>
        <v>500</v>
      </c>
      <c r="M1271" s="14">
        <f>VLOOKUP($F1271,类型描述及偏移量!$C:$H,2,FALSE)</f>
        <v>6</v>
      </c>
      <c r="N1271" s="14" t="str">
        <f>VLOOKUP($F1271,类型描述及偏移量!$C:$H,3,FALSE)</f>
        <v>实型</v>
      </c>
      <c r="O1271" s="14" t="str">
        <f>VLOOKUP($F1271,类型描述及偏移量!$C:$H,4,FALSE)</f>
        <v>None</v>
      </c>
      <c r="P1271" s="14" t="str">
        <f>VLOOKUP($F1271,类型描述及偏移量!$C:$H,5,FALSE)</f>
        <v>Yes</v>
      </c>
      <c r="Q1271" s="14" t="str">
        <f>VLOOKUP($F1271,类型描述及偏移量!$C:$H,6,FALSE)</f>
        <v>实际值</v>
      </c>
    </row>
    <row r="1272" hidden="1" spans="1:17">
      <c r="A1272" s="12" t="s">
        <v>125</v>
      </c>
      <c r="B1272" s="12" t="str">
        <f t="shared" si="291"/>
        <v>M2_ActRPM</v>
      </c>
      <c r="C1272" s="12" t="str">
        <f t="shared" si="292"/>
        <v>Range</v>
      </c>
      <c r="D1272" s="12" t="str">
        <f t="shared" si="293"/>
        <v>BP_Value_var</v>
      </c>
      <c r="E1272" s="13" t="str">
        <f t="shared" si="286"/>
        <v>CHP2_M2_ActRPM_BP_Value_var</v>
      </c>
      <c r="F1272" s="14" t="str">
        <f t="shared" si="287"/>
        <v>BP_Value_var_Range</v>
      </c>
      <c r="G1272" s="10" t="str">
        <f t="shared" si="288"/>
        <v>CHP2_M2_ActRPM_Range</v>
      </c>
      <c r="H1272" s="10" t="str">
        <f>VLOOKUP(基本表格!E1272,起始地址定义!A:D,4,FALSE)&amp;" "&amp;Q1272</f>
        <v>2422+P5-M3 刨片机料仓2#出料螺旋A 反馈转速 量程</v>
      </c>
      <c r="I1272" s="10" t="str">
        <f t="shared" si="289"/>
        <v>DB1200,REAL510</v>
      </c>
      <c r="J1272" s="13" t="str">
        <f>VLOOKUP(E1272,起始地址定义!A:D,2,FALSE)</f>
        <v>DB1200</v>
      </c>
      <c r="K1272" s="12" t="str">
        <f t="shared" si="290"/>
        <v>REAL510</v>
      </c>
      <c r="L1272" s="13">
        <f>VLOOKUP(E1272,起始地址定义!A:D,3,FALSE)</f>
        <v>500</v>
      </c>
      <c r="M1272" s="14">
        <f>VLOOKUP($F1272,类型描述及偏移量!$C:$H,2,FALSE)</f>
        <v>10</v>
      </c>
      <c r="N1272" s="14" t="str">
        <f>VLOOKUP($F1272,类型描述及偏移量!$C:$H,3,FALSE)</f>
        <v>实型</v>
      </c>
      <c r="O1272" s="14" t="str">
        <f>VLOOKUP($F1272,类型描述及偏移量!$C:$H,4,FALSE)</f>
        <v>None</v>
      </c>
      <c r="P1272" s="14" t="str">
        <f>VLOOKUP($F1272,类型描述及偏移量!$C:$H,5,FALSE)</f>
        <v>No</v>
      </c>
      <c r="Q1272" s="14" t="str">
        <f>VLOOKUP($F1272,类型描述及偏移量!$C:$H,6,FALSE)</f>
        <v>量程</v>
      </c>
    </row>
    <row r="1273" hidden="1" spans="1:17">
      <c r="A1273" s="12" t="s">
        <v>125</v>
      </c>
      <c r="B1273" s="12" t="str">
        <f t="shared" si="291"/>
        <v>M2_ActRPM</v>
      </c>
      <c r="C1273" s="12" t="str">
        <f t="shared" si="292"/>
        <v>Hi</v>
      </c>
      <c r="D1273" s="12" t="str">
        <f t="shared" si="293"/>
        <v>BP_Value_var</v>
      </c>
      <c r="E1273" s="13" t="str">
        <f t="shared" si="286"/>
        <v>CHP2_M2_ActRPM_BP_Value_var</v>
      </c>
      <c r="F1273" s="14" t="str">
        <f t="shared" si="287"/>
        <v>BP_Value_var_Hi</v>
      </c>
      <c r="G1273" s="10" t="str">
        <f t="shared" si="288"/>
        <v>CHP2_M2_ActRPM_Hi</v>
      </c>
      <c r="H1273" s="10" t="str">
        <f>VLOOKUP(基本表格!E1273,起始地址定义!A:D,4,FALSE)&amp;" "&amp;Q1273</f>
        <v>2422+P5-M3 刨片机料仓2#出料螺旋A 反馈转速 上限值</v>
      </c>
      <c r="I1273" s="10" t="str">
        <f t="shared" si="289"/>
        <v>DB1200,REAL514</v>
      </c>
      <c r="J1273" s="13" t="str">
        <f>VLOOKUP(E1273,起始地址定义!A:D,2,FALSE)</f>
        <v>DB1200</v>
      </c>
      <c r="K1273" s="12" t="str">
        <f t="shared" si="290"/>
        <v>REAL514</v>
      </c>
      <c r="L1273" s="13">
        <f>VLOOKUP(E1273,起始地址定义!A:D,3,FALSE)</f>
        <v>500</v>
      </c>
      <c r="M1273" s="14">
        <f>VLOOKUP($F1273,类型描述及偏移量!$C:$H,2,FALSE)</f>
        <v>14</v>
      </c>
      <c r="N1273" s="14" t="str">
        <f>VLOOKUP($F1273,类型描述及偏移量!$C:$H,3,FALSE)</f>
        <v>实型</v>
      </c>
      <c r="O1273" s="14" t="str">
        <f>VLOOKUP($F1273,类型描述及偏移量!$C:$H,4,FALSE)</f>
        <v>None</v>
      </c>
      <c r="P1273" s="14" t="str">
        <f>VLOOKUP($F1273,类型描述及偏移量!$C:$H,5,FALSE)</f>
        <v>No</v>
      </c>
      <c r="Q1273" s="14" t="str">
        <f>VLOOKUP($F1273,类型描述及偏移量!$C:$H,6,FALSE)</f>
        <v>上限值</v>
      </c>
    </row>
    <row r="1274" hidden="1" spans="1:17">
      <c r="A1274" s="12" t="s">
        <v>125</v>
      </c>
      <c r="B1274" s="12" t="str">
        <f t="shared" si="291"/>
        <v>M2_ActRPM</v>
      </c>
      <c r="C1274" s="12" t="str">
        <f t="shared" si="292"/>
        <v>Lo</v>
      </c>
      <c r="D1274" s="12" t="str">
        <f t="shared" si="293"/>
        <v>BP_Value_var</v>
      </c>
      <c r="E1274" s="13" t="str">
        <f t="shared" si="286"/>
        <v>CHP2_M2_ActRPM_BP_Value_var</v>
      </c>
      <c r="F1274" s="14" t="str">
        <f t="shared" si="287"/>
        <v>BP_Value_var_Lo</v>
      </c>
      <c r="G1274" s="10" t="str">
        <f t="shared" si="288"/>
        <v>CHP2_M2_ActRPM_Lo</v>
      </c>
      <c r="H1274" s="10" t="str">
        <f>VLOOKUP(基本表格!E1274,起始地址定义!A:D,4,FALSE)&amp;" "&amp;Q1274</f>
        <v>2422+P5-M3 刨片机料仓2#出料螺旋A 反馈转速 下限值</v>
      </c>
      <c r="I1274" s="10" t="str">
        <f t="shared" si="289"/>
        <v>DB1200,REAL518</v>
      </c>
      <c r="J1274" s="13" t="str">
        <f>VLOOKUP(E1274,起始地址定义!A:D,2,FALSE)</f>
        <v>DB1200</v>
      </c>
      <c r="K1274" s="12" t="str">
        <f t="shared" si="290"/>
        <v>REAL518</v>
      </c>
      <c r="L1274" s="13">
        <f>VLOOKUP(E1274,起始地址定义!A:D,3,FALSE)</f>
        <v>500</v>
      </c>
      <c r="M1274" s="14">
        <f>VLOOKUP($F1274,类型描述及偏移量!$C:$H,2,FALSE)</f>
        <v>18</v>
      </c>
      <c r="N1274" s="14" t="str">
        <f>VLOOKUP($F1274,类型描述及偏移量!$C:$H,3,FALSE)</f>
        <v>实型</v>
      </c>
      <c r="O1274" s="14" t="str">
        <f>VLOOKUP($F1274,类型描述及偏移量!$C:$H,4,FALSE)</f>
        <v>None</v>
      </c>
      <c r="P1274" s="14" t="str">
        <f>VLOOKUP($F1274,类型描述及偏移量!$C:$H,5,FALSE)</f>
        <v>No</v>
      </c>
      <c r="Q1274" s="14" t="str">
        <f>VLOOKUP($F1274,类型描述及偏移量!$C:$H,6,FALSE)</f>
        <v>下限值</v>
      </c>
    </row>
    <row r="1275" hidden="1" spans="1:17">
      <c r="A1275" s="12" t="s">
        <v>125</v>
      </c>
      <c r="B1275" s="12" t="str">
        <f t="shared" si="291"/>
        <v>M2_ActRPM</v>
      </c>
      <c r="C1275" s="12" t="str">
        <f t="shared" si="292"/>
        <v>HiHi</v>
      </c>
      <c r="D1275" s="12" t="str">
        <f t="shared" si="293"/>
        <v>BP_Value_var</v>
      </c>
      <c r="E1275" s="13" t="str">
        <f t="shared" si="286"/>
        <v>CHP2_M2_ActRPM_BP_Value_var</v>
      </c>
      <c r="F1275" s="14" t="str">
        <f t="shared" si="287"/>
        <v>BP_Value_var_HiHi</v>
      </c>
      <c r="G1275" s="10" t="str">
        <f t="shared" si="288"/>
        <v>CHP2_M2_ActRPM_HiHi</v>
      </c>
      <c r="H1275" s="10" t="str">
        <f>VLOOKUP(基本表格!E1275,起始地址定义!A:D,4,FALSE)&amp;" "&amp;Q1275</f>
        <v>2422+P5-M3 刨片机料仓2#出料螺旋A 反馈转速 上上限值</v>
      </c>
      <c r="I1275" s="10" t="str">
        <f t="shared" si="289"/>
        <v>DB1200,REAL522</v>
      </c>
      <c r="J1275" s="13" t="str">
        <f>VLOOKUP(E1275,起始地址定义!A:D,2,FALSE)</f>
        <v>DB1200</v>
      </c>
      <c r="K1275" s="12" t="str">
        <f t="shared" si="290"/>
        <v>REAL522</v>
      </c>
      <c r="L1275" s="13">
        <f>VLOOKUP(E1275,起始地址定义!A:D,3,FALSE)</f>
        <v>500</v>
      </c>
      <c r="M1275" s="14">
        <f>VLOOKUP($F1275,类型描述及偏移量!$C:$H,2,FALSE)</f>
        <v>22</v>
      </c>
      <c r="N1275" s="14" t="str">
        <f>VLOOKUP($F1275,类型描述及偏移量!$C:$H,3,FALSE)</f>
        <v>实型</v>
      </c>
      <c r="O1275" s="14" t="str">
        <f>VLOOKUP($F1275,类型描述及偏移量!$C:$H,4,FALSE)</f>
        <v>None</v>
      </c>
      <c r="P1275" s="14" t="str">
        <f>VLOOKUP($F1275,类型描述及偏移量!$C:$H,5,FALSE)</f>
        <v>No</v>
      </c>
      <c r="Q1275" s="14" t="str">
        <f>VLOOKUP($F1275,类型描述及偏移量!$C:$H,6,FALSE)</f>
        <v>上上限值</v>
      </c>
    </row>
    <row r="1276" hidden="1" spans="1:17">
      <c r="A1276" s="12" t="s">
        <v>125</v>
      </c>
      <c r="B1276" s="12" t="str">
        <f t="shared" si="291"/>
        <v>M2_ActRPM</v>
      </c>
      <c r="C1276" s="12" t="str">
        <f t="shared" si="292"/>
        <v>LoLo</v>
      </c>
      <c r="D1276" s="12" t="str">
        <f t="shared" si="293"/>
        <v>BP_Value_var</v>
      </c>
      <c r="E1276" s="13" t="str">
        <f t="shared" si="286"/>
        <v>CHP2_M2_ActRPM_BP_Value_var</v>
      </c>
      <c r="F1276" s="14" t="str">
        <f t="shared" si="287"/>
        <v>BP_Value_var_LoLo</v>
      </c>
      <c r="G1276" s="10" t="str">
        <f t="shared" si="288"/>
        <v>CHP2_M2_ActRPM_LoLo</v>
      </c>
      <c r="H1276" s="10" t="str">
        <f>VLOOKUP(基本表格!E1276,起始地址定义!A:D,4,FALSE)&amp;" "&amp;Q1276</f>
        <v>2422+P5-M3 刨片机料仓2#出料螺旋A 反馈转速 下下限值</v>
      </c>
      <c r="I1276" s="10" t="str">
        <f t="shared" si="289"/>
        <v>DB1200,REAL526</v>
      </c>
      <c r="J1276" s="13" t="str">
        <f>VLOOKUP(E1276,起始地址定义!A:D,2,FALSE)</f>
        <v>DB1200</v>
      </c>
      <c r="K1276" s="12" t="str">
        <f t="shared" si="290"/>
        <v>REAL526</v>
      </c>
      <c r="L1276" s="13">
        <f>VLOOKUP(E1276,起始地址定义!A:D,3,FALSE)</f>
        <v>500</v>
      </c>
      <c r="M1276" s="14">
        <f>VLOOKUP($F1276,类型描述及偏移量!$C:$H,2,FALSE)</f>
        <v>26</v>
      </c>
      <c r="N1276" s="14" t="str">
        <f>VLOOKUP($F1276,类型描述及偏移量!$C:$H,3,FALSE)</f>
        <v>实型</v>
      </c>
      <c r="O1276" s="14" t="str">
        <f>VLOOKUP($F1276,类型描述及偏移量!$C:$H,4,FALSE)</f>
        <v>None</v>
      </c>
      <c r="P1276" s="14" t="str">
        <f>VLOOKUP($F1276,类型描述及偏移量!$C:$H,5,FALSE)</f>
        <v>No</v>
      </c>
      <c r="Q1276" s="14" t="str">
        <f>VLOOKUP($F1276,类型描述及偏移量!$C:$H,6,FALSE)</f>
        <v>下下限值</v>
      </c>
    </row>
    <row r="1277" hidden="1" spans="1:17">
      <c r="A1277" s="12" t="s">
        <v>125</v>
      </c>
      <c r="B1277" s="12" t="str">
        <f t="shared" si="291"/>
        <v>M2_Current</v>
      </c>
      <c r="C1277" s="12" t="str">
        <f t="shared" si="292"/>
        <v>HiProEN</v>
      </c>
      <c r="D1277" s="12" t="str">
        <f t="shared" si="293"/>
        <v>BP_Value_var</v>
      </c>
      <c r="E1277" s="13" t="str">
        <f t="shared" si="286"/>
        <v>CHP2_M2_Current_BP_Value_var</v>
      </c>
      <c r="F1277" s="14" t="str">
        <f t="shared" si="287"/>
        <v>BP_Value_var_HiProEN</v>
      </c>
      <c r="G1277" s="10" t="str">
        <f t="shared" si="288"/>
        <v>CHP2_M2_Current_HiProEN</v>
      </c>
      <c r="H1277" s="10" t="str">
        <f>VLOOKUP(基本表格!E1277,起始地址定义!A:D,4,FALSE)&amp;" "&amp;Q1277</f>
        <v>2422+P5-M3 刨片机料仓2#出料螺旋A 反馈电流 上限保护使能</v>
      </c>
      <c r="I1277" s="10" t="str">
        <f t="shared" si="289"/>
        <v>DB1200,X550.3</v>
      </c>
      <c r="J1277" s="13" t="str">
        <f>VLOOKUP(E1277,起始地址定义!A:D,2,FALSE)</f>
        <v>DB1200</v>
      </c>
      <c r="K1277" s="12" t="str">
        <f t="shared" si="290"/>
        <v>X550.3</v>
      </c>
      <c r="L1277" s="13">
        <f>VLOOKUP(E1277,起始地址定义!A:D,3,FALSE)</f>
        <v>550</v>
      </c>
      <c r="M1277" s="14">
        <f>VLOOKUP($F1277,类型描述及偏移量!$C:$H,2,FALSE)</f>
        <v>0.299999999999997</v>
      </c>
      <c r="N1277" s="14" t="str">
        <f>VLOOKUP($F1277,类型描述及偏移量!$C:$H,3,FALSE)</f>
        <v>离散</v>
      </c>
      <c r="O1277" s="14" t="str">
        <f>VLOOKUP($F1277,类型描述及偏移量!$C:$H,4,FALSE)</f>
        <v>None</v>
      </c>
      <c r="P1277" s="14" t="str">
        <f>VLOOKUP($F1277,类型描述及偏移量!$C:$H,5,FALSE)</f>
        <v>No</v>
      </c>
      <c r="Q1277" s="14" t="str">
        <f>VLOOKUP($F1277,类型描述及偏移量!$C:$H,6,FALSE)</f>
        <v>上限保护使能</v>
      </c>
    </row>
    <row r="1278" hidden="1" spans="1:17">
      <c r="A1278" s="12" t="s">
        <v>125</v>
      </c>
      <c r="B1278" s="12" t="str">
        <f t="shared" si="291"/>
        <v>M2_Current</v>
      </c>
      <c r="C1278" s="12" t="str">
        <f t="shared" si="292"/>
        <v>LoProEN</v>
      </c>
      <c r="D1278" s="12" t="str">
        <f t="shared" si="293"/>
        <v>BP_Value_var</v>
      </c>
      <c r="E1278" s="13" t="str">
        <f t="shared" si="286"/>
        <v>CHP2_M2_Current_BP_Value_var</v>
      </c>
      <c r="F1278" s="14" t="str">
        <f t="shared" si="287"/>
        <v>BP_Value_var_LoProEN</v>
      </c>
      <c r="G1278" s="10" t="str">
        <f t="shared" si="288"/>
        <v>CHP2_M2_Current_LoProEN</v>
      </c>
      <c r="H1278" s="10" t="str">
        <f>VLOOKUP(基本表格!E1278,起始地址定义!A:D,4,FALSE)&amp;" "&amp;Q1278</f>
        <v>2422+P5-M3 刨片机料仓2#出料螺旋A 反馈电流 下限保护使能</v>
      </c>
      <c r="I1278" s="10" t="str">
        <f t="shared" si="289"/>
        <v>DB1200,X550.4</v>
      </c>
      <c r="J1278" s="13" t="str">
        <f>VLOOKUP(E1278,起始地址定义!A:D,2,FALSE)</f>
        <v>DB1200</v>
      </c>
      <c r="K1278" s="12" t="str">
        <f t="shared" si="290"/>
        <v>X550.4</v>
      </c>
      <c r="L1278" s="13">
        <f>VLOOKUP(E1278,起始地址定义!A:D,3,FALSE)</f>
        <v>550</v>
      </c>
      <c r="M1278" s="14">
        <f>VLOOKUP($F1278,类型描述及偏移量!$C:$H,2,FALSE)</f>
        <v>0.399999999999999</v>
      </c>
      <c r="N1278" s="14" t="str">
        <f>VLOOKUP($F1278,类型描述及偏移量!$C:$H,3,FALSE)</f>
        <v>离散</v>
      </c>
      <c r="O1278" s="14" t="str">
        <f>VLOOKUP($F1278,类型描述及偏移量!$C:$H,4,FALSE)</f>
        <v>None</v>
      </c>
      <c r="P1278" s="14" t="str">
        <f>VLOOKUP($F1278,类型描述及偏移量!$C:$H,5,FALSE)</f>
        <v>No</v>
      </c>
      <c r="Q1278" s="14" t="str">
        <f>VLOOKUP($F1278,类型描述及偏移量!$C:$H,6,FALSE)</f>
        <v>下限保护使能</v>
      </c>
    </row>
    <row r="1279" hidden="1" spans="1:17">
      <c r="A1279" s="12" t="s">
        <v>125</v>
      </c>
      <c r="B1279" s="12" t="str">
        <f t="shared" si="291"/>
        <v>M2_Current</v>
      </c>
      <c r="C1279" s="12" t="str">
        <f t="shared" si="292"/>
        <v>HiALM</v>
      </c>
      <c r="D1279" s="12" t="str">
        <f t="shared" si="293"/>
        <v>BP_Value_var</v>
      </c>
      <c r="E1279" s="13" t="str">
        <f t="shared" si="286"/>
        <v>CHP2_M2_Current_BP_Value_var</v>
      </c>
      <c r="F1279" s="14" t="str">
        <f t="shared" si="287"/>
        <v>BP_Value_var_HiALM</v>
      </c>
      <c r="G1279" s="10" t="str">
        <f t="shared" si="288"/>
        <v>CHP2_M2_Current_HiALM</v>
      </c>
      <c r="H1279" s="10" t="str">
        <f>VLOOKUP(基本表格!E1279,起始地址定义!A:D,4,FALSE)&amp;" "&amp;Q1279</f>
        <v>2422+P5-M3 刨片机料仓2#出料螺旋A 反馈电流 上限报警</v>
      </c>
      <c r="I1279" s="10" t="str">
        <f t="shared" si="289"/>
        <v>DB1200,X550.5</v>
      </c>
      <c r="J1279" s="13" t="str">
        <f>VLOOKUP(E1279,起始地址定义!A:D,2,FALSE)</f>
        <v>DB1200</v>
      </c>
      <c r="K1279" s="12" t="str">
        <f t="shared" si="290"/>
        <v>X550.5</v>
      </c>
      <c r="L1279" s="13">
        <f>VLOOKUP(E1279,起始地址定义!A:D,3,FALSE)</f>
        <v>550</v>
      </c>
      <c r="M1279" s="14">
        <f>VLOOKUP($F1279,类型描述及偏移量!$C:$H,2,FALSE)</f>
        <v>0.5</v>
      </c>
      <c r="N1279" s="14" t="str">
        <f>VLOOKUP($F1279,类型描述及偏移量!$C:$H,3,FALSE)</f>
        <v>离散</v>
      </c>
      <c r="O1279" s="14" t="str">
        <f>VLOOKUP($F1279,类型描述及偏移量!$C:$H,4,FALSE)</f>
        <v>None</v>
      </c>
      <c r="P1279" s="14" t="str">
        <f>VLOOKUP($F1279,类型描述及偏移量!$C:$H,5,FALSE)</f>
        <v>Yes</v>
      </c>
      <c r="Q1279" s="14" t="str">
        <f>VLOOKUP($F1279,类型描述及偏移量!$C:$H,6,FALSE)</f>
        <v>上限报警</v>
      </c>
    </row>
    <row r="1280" hidden="1" spans="1:17">
      <c r="A1280" s="12" t="s">
        <v>125</v>
      </c>
      <c r="B1280" s="12" t="str">
        <f t="shared" si="291"/>
        <v>M2_Current</v>
      </c>
      <c r="C1280" s="12" t="str">
        <f t="shared" si="292"/>
        <v>LoALM</v>
      </c>
      <c r="D1280" s="12" t="str">
        <f t="shared" si="293"/>
        <v>BP_Value_var</v>
      </c>
      <c r="E1280" s="13" t="str">
        <f t="shared" si="286"/>
        <v>CHP2_M2_Current_BP_Value_var</v>
      </c>
      <c r="F1280" s="14" t="str">
        <f t="shared" si="287"/>
        <v>BP_Value_var_LoALM</v>
      </c>
      <c r="G1280" s="10" t="str">
        <f t="shared" si="288"/>
        <v>CHP2_M2_Current_LoALM</v>
      </c>
      <c r="H1280" s="10" t="str">
        <f>VLOOKUP(基本表格!E1280,起始地址定义!A:D,4,FALSE)&amp;" "&amp;Q1280</f>
        <v>2422+P5-M3 刨片机料仓2#出料螺旋A 反馈电流 下限报警</v>
      </c>
      <c r="I1280" s="10" t="str">
        <f t="shared" si="289"/>
        <v>DB1200,X550.6</v>
      </c>
      <c r="J1280" s="13" t="str">
        <f>VLOOKUP(E1280,起始地址定义!A:D,2,FALSE)</f>
        <v>DB1200</v>
      </c>
      <c r="K1280" s="12" t="str">
        <f t="shared" si="290"/>
        <v>X550.6</v>
      </c>
      <c r="L1280" s="13">
        <f>VLOOKUP(E1280,起始地址定义!A:D,3,FALSE)</f>
        <v>550</v>
      </c>
      <c r="M1280" s="14">
        <f>VLOOKUP($F1280,类型描述及偏移量!$C:$H,2,FALSE)</f>
        <v>0.600000000000001</v>
      </c>
      <c r="N1280" s="14" t="str">
        <f>VLOOKUP($F1280,类型描述及偏移量!$C:$H,3,FALSE)</f>
        <v>离散</v>
      </c>
      <c r="O1280" s="14" t="str">
        <f>VLOOKUP($F1280,类型描述及偏移量!$C:$H,4,FALSE)</f>
        <v>None</v>
      </c>
      <c r="P1280" s="14" t="str">
        <f>VLOOKUP($F1280,类型描述及偏移量!$C:$H,5,FALSE)</f>
        <v>Yes</v>
      </c>
      <c r="Q1280" s="14" t="str">
        <f>VLOOKUP($F1280,类型描述及偏移量!$C:$H,6,FALSE)</f>
        <v>下限报警</v>
      </c>
    </row>
    <row r="1281" hidden="1" spans="1:17">
      <c r="A1281" s="12" t="s">
        <v>125</v>
      </c>
      <c r="B1281" s="12" t="str">
        <f t="shared" si="291"/>
        <v>M2_Current</v>
      </c>
      <c r="C1281" s="12" t="str">
        <f t="shared" si="292"/>
        <v>HiHiALM</v>
      </c>
      <c r="D1281" s="12" t="str">
        <f t="shared" si="293"/>
        <v>BP_Value_var</v>
      </c>
      <c r="E1281" s="13" t="str">
        <f t="shared" si="286"/>
        <v>CHP2_M2_Current_BP_Value_var</v>
      </c>
      <c r="F1281" s="14" t="str">
        <f t="shared" si="287"/>
        <v>BP_Value_var_HiHiALM</v>
      </c>
      <c r="G1281" s="10" t="str">
        <f t="shared" si="288"/>
        <v>CHP2_M2_Current_HiHiALM</v>
      </c>
      <c r="H1281" s="10" t="str">
        <f>VLOOKUP(基本表格!E1281,起始地址定义!A:D,4,FALSE)&amp;" "&amp;Q1281</f>
        <v>2422+P5-M3 刨片机料仓2#出料螺旋A 反馈电流 上上限报警</v>
      </c>
      <c r="I1281" s="10" t="str">
        <f t="shared" si="289"/>
        <v>DB1200,X550.7</v>
      </c>
      <c r="J1281" s="13" t="str">
        <f>VLOOKUP(E1281,起始地址定义!A:D,2,FALSE)</f>
        <v>DB1200</v>
      </c>
      <c r="K1281" s="12" t="str">
        <f t="shared" si="290"/>
        <v>X550.7</v>
      </c>
      <c r="L1281" s="13">
        <f>VLOOKUP(E1281,起始地址定义!A:D,3,FALSE)</f>
        <v>550</v>
      </c>
      <c r="M1281" s="14">
        <f>VLOOKUP($F1281,类型描述及偏移量!$C:$H,2,FALSE)</f>
        <v>0.700000000000003</v>
      </c>
      <c r="N1281" s="14" t="str">
        <f>VLOOKUP($F1281,类型描述及偏移量!$C:$H,3,FALSE)</f>
        <v>离散</v>
      </c>
      <c r="O1281" s="14" t="str">
        <f>VLOOKUP($F1281,类型描述及偏移量!$C:$H,4,FALSE)</f>
        <v>On</v>
      </c>
      <c r="P1281" s="14" t="str">
        <f>VLOOKUP($F1281,类型描述及偏移量!$C:$H,5,FALSE)</f>
        <v>Yes</v>
      </c>
      <c r="Q1281" s="14" t="str">
        <f>VLOOKUP($F1281,类型描述及偏移量!$C:$H,6,FALSE)</f>
        <v>上上限报警</v>
      </c>
    </row>
    <row r="1282" hidden="1" spans="1:17">
      <c r="A1282" s="12" t="s">
        <v>125</v>
      </c>
      <c r="B1282" s="12" t="str">
        <f t="shared" si="291"/>
        <v>M2_Current</v>
      </c>
      <c r="C1282" s="12" t="str">
        <f t="shared" si="292"/>
        <v>LoLoALM</v>
      </c>
      <c r="D1282" s="12" t="str">
        <f t="shared" si="293"/>
        <v>BP_Value_var</v>
      </c>
      <c r="E1282" s="13" t="str">
        <f t="shared" si="286"/>
        <v>CHP2_M2_Current_BP_Value_var</v>
      </c>
      <c r="F1282" s="14" t="str">
        <f t="shared" si="287"/>
        <v>BP_Value_var_LoLoALM</v>
      </c>
      <c r="G1282" s="10" t="str">
        <f t="shared" si="288"/>
        <v>CHP2_M2_Current_LoLoALM</v>
      </c>
      <c r="H1282" s="10" t="str">
        <f>VLOOKUP(基本表格!E1282,起始地址定义!A:D,4,FALSE)&amp;" "&amp;Q1282</f>
        <v>2422+P5-M3 刨片机料仓2#出料螺旋A 反馈电流 下下限报警</v>
      </c>
      <c r="I1282" s="10" t="str">
        <f t="shared" si="289"/>
        <v>DB1200,X551.0</v>
      </c>
      <c r="J1282" s="13" t="str">
        <f>VLOOKUP(E1282,起始地址定义!A:D,2,FALSE)</f>
        <v>DB1200</v>
      </c>
      <c r="K1282" s="12" t="str">
        <f t="shared" si="290"/>
        <v>X551.0</v>
      </c>
      <c r="L1282" s="13">
        <f>VLOOKUP(E1282,起始地址定义!A:D,3,FALSE)</f>
        <v>550</v>
      </c>
      <c r="M1282" s="14">
        <f>VLOOKUP($F1282,类型描述及偏移量!$C:$H,2,FALSE)</f>
        <v>1</v>
      </c>
      <c r="N1282" s="14" t="str">
        <f>VLOOKUP($F1282,类型描述及偏移量!$C:$H,3,FALSE)</f>
        <v>离散</v>
      </c>
      <c r="O1282" s="14" t="str">
        <f>VLOOKUP($F1282,类型描述及偏移量!$C:$H,4,FALSE)</f>
        <v>On</v>
      </c>
      <c r="P1282" s="14" t="str">
        <f>VLOOKUP($F1282,类型描述及偏移量!$C:$H,5,FALSE)</f>
        <v>Yes</v>
      </c>
      <c r="Q1282" s="14" t="str">
        <f>VLOOKUP($F1282,类型描述及偏移量!$C:$H,6,FALSE)</f>
        <v>下下限报警</v>
      </c>
    </row>
    <row r="1283" hidden="1" spans="1:17">
      <c r="A1283" s="12" t="s">
        <v>125</v>
      </c>
      <c r="B1283" s="12" t="str">
        <f t="shared" si="291"/>
        <v>M2_Current</v>
      </c>
      <c r="C1283" s="12" t="str">
        <f t="shared" si="292"/>
        <v>LimALM</v>
      </c>
      <c r="D1283" s="12" t="str">
        <f t="shared" si="293"/>
        <v>BP_Value_var</v>
      </c>
      <c r="E1283" s="13" t="str">
        <f t="shared" si="286"/>
        <v>CHP2_M2_Current_BP_Value_var</v>
      </c>
      <c r="F1283" s="14" t="str">
        <f t="shared" si="287"/>
        <v>BP_Value_var_LimALM</v>
      </c>
      <c r="G1283" s="10" t="str">
        <f t="shared" si="288"/>
        <v>CHP2_M2_Current_LimALM</v>
      </c>
      <c r="H1283" s="10" t="str">
        <f>VLOOKUP(基本表格!E1283,起始地址定义!A:D,4,FALSE)&amp;" "&amp;Q1283</f>
        <v>2422+P5-M3 刨片机料仓2#出料螺旋A 反馈电流 极限报警</v>
      </c>
      <c r="I1283" s="10" t="str">
        <f t="shared" si="289"/>
        <v>DB1200,X551.1</v>
      </c>
      <c r="J1283" s="13" t="str">
        <f>VLOOKUP(E1283,起始地址定义!A:D,2,FALSE)</f>
        <v>DB1200</v>
      </c>
      <c r="K1283" s="12" t="str">
        <f t="shared" si="290"/>
        <v>X551.1</v>
      </c>
      <c r="L1283" s="13">
        <f>VLOOKUP(E1283,起始地址定义!A:D,3,FALSE)</f>
        <v>550</v>
      </c>
      <c r="M1283" s="14">
        <f>VLOOKUP($F1283,类型描述及偏移量!$C:$H,2,FALSE)</f>
        <v>1.1</v>
      </c>
      <c r="N1283" s="14" t="str">
        <f>VLOOKUP($F1283,类型描述及偏移量!$C:$H,3,FALSE)</f>
        <v>离散</v>
      </c>
      <c r="O1283" s="14" t="str">
        <f>VLOOKUP($F1283,类型描述及偏移量!$C:$H,4,FALSE)</f>
        <v>On</v>
      </c>
      <c r="P1283" s="14" t="str">
        <f>VLOOKUP($F1283,类型描述及偏移量!$C:$H,5,FALSE)</f>
        <v>Yes</v>
      </c>
      <c r="Q1283" s="14" t="str">
        <f>VLOOKUP($F1283,类型描述及偏移量!$C:$H,6,FALSE)</f>
        <v>极限报警</v>
      </c>
    </row>
    <row r="1284" hidden="1" spans="1:17">
      <c r="A1284" s="12" t="s">
        <v>125</v>
      </c>
      <c r="B1284" s="12" t="str">
        <f t="shared" si="291"/>
        <v>M2_Current</v>
      </c>
      <c r="C1284" s="12" t="str">
        <f t="shared" si="292"/>
        <v>LostALM</v>
      </c>
      <c r="D1284" s="12" t="str">
        <f t="shared" si="293"/>
        <v>BP_Value_var</v>
      </c>
      <c r="E1284" s="13" t="str">
        <f t="shared" si="286"/>
        <v>CHP2_M2_Current_BP_Value_var</v>
      </c>
      <c r="F1284" s="14" t="str">
        <f t="shared" si="287"/>
        <v>BP_Value_var_LostALM</v>
      </c>
      <c r="G1284" s="10" t="str">
        <f t="shared" si="288"/>
        <v>CHP2_M2_Current_LostALM</v>
      </c>
      <c r="H1284" s="10" t="str">
        <f>VLOOKUP(基本表格!E1284,起始地址定义!A:D,4,FALSE)&amp;" "&amp;Q1284</f>
        <v>2422+P5-M3 刨片机料仓2#出料螺旋A 反馈电流 传感器断线报警</v>
      </c>
      <c r="I1284" s="10" t="str">
        <f t="shared" si="289"/>
        <v>DB1200,X551.2</v>
      </c>
      <c r="J1284" s="13" t="str">
        <f>VLOOKUP(E1284,起始地址定义!A:D,2,FALSE)</f>
        <v>DB1200</v>
      </c>
      <c r="K1284" s="12" t="str">
        <f t="shared" si="290"/>
        <v>X551.2</v>
      </c>
      <c r="L1284" s="13">
        <f>VLOOKUP(E1284,起始地址定义!A:D,3,FALSE)</f>
        <v>550</v>
      </c>
      <c r="M1284" s="14">
        <f>VLOOKUP($F1284,类型描述及偏移量!$C:$H,2,FALSE)</f>
        <v>1.2</v>
      </c>
      <c r="N1284" s="14" t="str">
        <f>VLOOKUP($F1284,类型描述及偏移量!$C:$H,3,FALSE)</f>
        <v>离散</v>
      </c>
      <c r="O1284" s="14" t="str">
        <f>VLOOKUP($F1284,类型描述及偏移量!$C:$H,4,FALSE)</f>
        <v>On</v>
      </c>
      <c r="P1284" s="14" t="str">
        <f>VLOOKUP($F1284,类型描述及偏移量!$C:$H,5,FALSE)</f>
        <v>Yes</v>
      </c>
      <c r="Q1284" s="14" t="str">
        <f>VLOOKUP($F1284,类型描述及偏移量!$C:$H,6,FALSE)</f>
        <v>传感器断线报警</v>
      </c>
    </row>
    <row r="1285" hidden="1" spans="1:17">
      <c r="A1285" s="12" t="s">
        <v>125</v>
      </c>
      <c r="B1285" s="12" t="str">
        <f t="shared" si="291"/>
        <v>M2_Current</v>
      </c>
      <c r="C1285" s="12" t="str">
        <f t="shared" si="292"/>
        <v>Code</v>
      </c>
      <c r="D1285" s="12" t="str">
        <f t="shared" si="293"/>
        <v>BP_Value_var</v>
      </c>
      <c r="E1285" s="13" t="str">
        <f t="shared" si="286"/>
        <v>CHP2_M2_Current_BP_Value_var</v>
      </c>
      <c r="F1285" s="14" t="str">
        <f t="shared" si="287"/>
        <v>BP_Value_var_Code</v>
      </c>
      <c r="G1285" s="10" t="str">
        <f t="shared" si="288"/>
        <v>CHP2_M2_Current_Code</v>
      </c>
      <c r="H1285" s="10" t="str">
        <f>VLOOKUP(基本表格!E1285,起始地址定义!A:D,4,FALSE)&amp;" "&amp;Q1285</f>
        <v>2422+P5-M3 刨片机料仓2#出料螺旋A 反馈电流 实际内码</v>
      </c>
      <c r="I1285" s="10" t="str">
        <f t="shared" si="289"/>
        <v>DB1200,INT552</v>
      </c>
      <c r="J1285" s="13" t="str">
        <f>VLOOKUP(E1285,起始地址定义!A:D,2,FALSE)</f>
        <v>DB1200</v>
      </c>
      <c r="K1285" s="12" t="str">
        <f t="shared" si="290"/>
        <v>INT552</v>
      </c>
      <c r="L1285" s="13">
        <f>VLOOKUP(E1285,起始地址定义!A:D,3,FALSE)</f>
        <v>550</v>
      </c>
      <c r="M1285" s="14">
        <f>VLOOKUP($F1285,类型描述及偏移量!$C:$H,2,FALSE)</f>
        <v>2</v>
      </c>
      <c r="N1285" s="14" t="str">
        <f>VLOOKUP($F1285,类型描述及偏移量!$C:$H,3,FALSE)</f>
        <v>整型</v>
      </c>
      <c r="O1285" s="14" t="str">
        <f>VLOOKUP($F1285,类型描述及偏移量!$C:$H,4,FALSE)</f>
        <v>None</v>
      </c>
      <c r="P1285" s="14" t="str">
        <f>VLOOKUP($F1285,类型描述及偏移量!$C:$H,5,FALSE)</f>
        <v>Yes</v>
      </c>
      <c r="Q1285" s="14" t="str">
        <f>VLOOKUP($F1285,类型描述及偏移量!$C:$H,6,FALSE)</f>
        <v>实际内码</v>
      </c>
    </row>
    <row r="1286" hidden="1" spans="1:17">
      <c r="A1286" s="12" t="s">
        <v>125</v>
      </c>
      <c r="B1286" s="12" t="str">
        <f t="shared" si="291"/>
        <v>M2_Current</v>
      </c>
      <c r="C1286" s="12" t="str">
        <f t="shared" si="292"/>
        <v>Value</v>
      </c>
      <c r="D1286" s="12" t="str">
        <f t="shared" si="293"/>
        <v>BP_Value_var</v>
      </c>
      <c r="E1286" s="13" t="str">
        <f t="shared" si="286"/>
        <v>CHP2_M2_Current_BP_Value_var</v>
      </c>
      <c r="F1286" s="14" t="str">
        <f t="shared" si="287"/>
        <v>BP_Value_var_Value</v>
      </c>
      <c r="G1286" s="10" t="str">
        <f t="shared" si="288"/>
        <v>CHP2_M2_Current_Value</v>
      </c>
      <c r="H1286" s="10" t="str">
        <f>VLOOKUP(基本表格!E1286,起始地址定义!A:D,4,FALSE)&amp;" "&amp;Q1286</f>
        <v>2422+P5-M3 刨片机料仓2#出料螺旋A 反馈电流 实际值</v>
      </c>
      <c r="I1286" s="10" t="str">
        <f t="shared" si="289"/>
        <v>DB1200,REAL556</v>
      </c>
      <c r="J1286" s="13" t="str">
        <f>VLOOKUP(E1286,起始地址定义!A:D,2,FALSE)</f>
        <v>DB1200</v>
      </c>
      <c r="K1286" s="12" t="str">
        <f t="shared" si="290"/>
        <v>REAL556</v>
      </c>
      <c r="L1286" s="13">
        <f>VLOOKUP(E1286,起始地址定义!A:D,3,FALSE)</f>
        <v>550</v>
      </c>
      <c r="M1286" s="14">
        <f>VLOOKUP($F1286,类型描述及偏移量!$C:$H,2,FALSE)</f>
        <v>6</v>
      </c>
      <c r="N1286" s="14" t="str">
        <f>VLOOKUP($F1286,类型描述及偏移量!$C:$H,3,FALSE)</f>
        <v>实型</v>
      </c>
      <c r="O1286" s="14" t="str">
        <f>VLOOKUP($F1286,类型描述及偏移量!$C:$H,4,FALSE)</f>
        <v>None</v>
      </c>
      <c r="P1286" s="14" t="str">
        <f>VLOOKUP($F1286,类型描述及偏移量!$C:$H,5,FALSE)</f>
        <v>Yes</v>
      </c>
      <c r="Q1286" s="14" t="str">
        <f>VLOOKUP($F1286,类型描述及偏移量!$C:$H,6,FALSE)</f>
        <v>实际值</v>
      </c>
    </row>
    <row r="1287" hidden="1" spans="1:17">
      <c r="A1287" s="12" t="s">
        <v>125</v>
      </c>
      <c r="B1287" s="12" t="str">
        <f t="shared" si="291"/>
        <v>M2_Current</v>
      </c>
      <c r="C1287" s="12" t="str">
        <f t="shared" si="292"/>
        <v>Range</v>
      </c>
      <c r="D1287" s="12" t="str">
        <f t="shared" si="293"/>
        <v>BP_Value_var</v>
      </c>
      <c r="E1287" s="13" t="str">
        <f t="shared" si="286"/>
        <v>CHP2_M2_Current_BP_Value_var</v>
      </c>
      <c r="F1287" s="14" t="str">
        <f t="shared" si="287"/>
        <v>BP_Value_var_Range</v>
      </c>
      <c r="G1287" s="10" t="str">
        <f t="shared" si="288"/>
        <v>CHP2_M2_Current_Range</v>
      </c>
      <c r="H1287" s="10" t="str">
        <f>VLOOKUP(基本表格!E1287,起始地址定义!A:D,4,FALSE)&amp;" "&amp;Q1287</f>
        <v>2422+P5-M3 刨片机料仓2#出料螺旋A 反馈电流 量程</v>
      </c>
      <c r="I1287" s="10" t="str">
        <f t="shared" si="289"/>
        <v>DB1200,REAL560</v>
      </c>
      <c r="J1287" s="13" t="str">
        <f>VLOOKUP(E1287,起始地址定义!A:D,2,FALSE)</f>
        <v>DB1200</v>
      </c>
      <c r="K1287" s="12" t="str">
        <f t="shared" si="290"/>
        <v>REAL560</v>
      </c>
      <c r="L1287" s="13">
        <f>VLOOKUP(E1287,起始地址定义!A:D,3,FALSE)</f>
        <v>550</v>
      </c>
      <c r="M1287" s="14">
        <f>VLOOKUP($F1287,类型描述及偏移量!$C:$H,2,FALSE)</f>
        <v>10</v>
      </c>
      <c r="N1287" s="14" t="str">
        <f>VLOOKUP($F1287,类型描述及偏移量!$C:$H,3,FALSE)</f>
        <v>实型</v>
      </c>
      <c r="O1287" s="14" t="str">
        <f>VLOOKUP($F1287,类型描述及偏移量!$C:$H,4,FALSE)</f>
        <v>None</v>
      </c>
      <c r="P1287" s="14" t="str">
        <f>VLOOKUP($F1287,类型描述及偏移量!$C:$H,5,FALSE)</f>
        <v>No</v>
      </c>
      <c r="Q1287" s="14" t="str">
        <f>VLOOKUP($F1287,类型描述及偏移量!$C:$H,6,FALSE)</f>
        <v>量程</v>
      </c>
    </row>
    <row r="1288" hidden="1" spans="1:17">
      <c r="A1288" s="12" t="s">
        <v>125</v>
      </c>
      <c r="B1288" s="12" t="str">
        <f t="shared" si="291"/>
        <v>M2_Current</v>
      </c>
      <c r="C1288" s="12" t="str">
        <f t="shared" si="292"/>
        <v>Hi</v>
      </c>
      <c r="D1288" s="12" t="str">
        <f t="shared" si="293"/>
        <v>BP_Value_var</v>
      </c>
      <c r="E1288" s="13" t="str">
        <f t="shared" si="286"/>
        <v>CHP2_M2_Current_BP_Value_var</v>
      </c>
      <c r="F1288" s="14" t="str">
        <f t="shared" si="287"/>
        <v>BP_Value_var_Hi</v>
      </c>
      <c r="G1288" s="10" t="str">
        <f t="shared" si="288"/>
        <v>CHP2_M2_Current_Hi</v>
      </c>
      <c r="H1288" s="10" t="str">
        <f>VLOOKUP(基本表格!E1288,起始地址定义!A:D,4,FALSE)&amp;" "&amp;Q1288</f>
        <v>2422+P5-M3 刨片机料仓2#出料螺旋A 反馈电流 上限值</v>
      </c>
      <c r="I1288" s="10" t="str">
        <f t="shared" si="289"/>
        <v>DB1200,REAL564</v>
      </c>
      <c r="J1288" s="13" t="str">
        <f>VLOOKUP(E1288,起始地址定义!A:D,2,FALSE)</f>
        <v>DB1200</v>
      </c>
      <c r="K1288" s="12" t="str">
        <f t="shared" si="290"/>
        <v>REAL564</v>
      </c>
      <c r="L1288" s="13">
        <f>VLOOKUP(E1288,起始地址定义!A:D,3,FALSE)</f>
        <v>550</v>
      </c>
      <c r="M1288" s="14">
        <f>VLOOKUP($F1288,类型描述及偏移量!$C:$H,2,FALSE)</f>
        <v>14</v>
      </c>
      <c r="N1288" s="14" t="str">
        <f>VLOOKUP($F1288,类型描述及偏移量!$C:$H,3,FALSE)</f>
        <v>实型</v>
      </c>
      <c r="O1288" s="14" t="str">
        <f>VLOOKUP($F1288,类型描述及偏移量!$C:$H,4,FALSE)</f>
        <v>None</v>
      </c>
      <c r="P1288" s="14" t="str">
        <f>VLOOKUP($F1288,类型描述及偏移量!$C:$H,5,FALSE)</f>
        <v>No</v>
      </c>
      <c r="Q1288" s="14" t="str">
        <f>VLOOKUP($F1288,类型描述及偏移量!$C:$H,6,FALSE)</f>
        <v>上限值</v>
      </c>
    </row>
    <row r="1289" hidden="1" spans="1:17">
      <c r="A1289" s="12" t="s">
        <v>125</v>
      </c>
      <c r="B1289" s="12" t="str">
        <f t="shared" si="291"/>
        <v>M2_Current</v>
      </c>
      <c r="C1289" s="12" t="str">
        <f t="shared" si="292"/>
        <v>Lo</v>
      </c>
      <c r="D1289" s="12" t="str">
        <f t="shared" si="293"/>
        <v>BP_Value_var</v>
      </c>
      <c r="E1289" s="13" t="str">
        <f t="shared" si="286"/>
        <v>CHP2_M2_Current_BP_Value_var</v>
      </c>
      <c r="F1289" s="14" t="str">
        <f t="shared" si="287"/>
        <v>BP_Value_var_Lo</v>
      </c>
      <c r="G1289" s="10" t="str">
        <f t="shared" si="288"/>
        <v>CHP2_M2_Current_Lo</v>
      </c>
      <c r="H1289" s="10" t="str">
        <f>VLOOKUP(基本表格!E1289,起始地址定义!A:D,4,FALSE)&amp;" "&amp;Q1289</f>
        <v>2422+P5-M3 刨片机料仓2#出料螺旋A 反馈电流 下限值</v>
      </c>
      <c r="I1289" s="10" t="str">
        <f t="shared" si="289"/>
        <v>DB1200,REAL568</v>
      </c>
      <c r="J1289" s="13" t="str">
        <f>VLOOKUP(E1289,起始地址定义!A:D,2,FALSE)</f>
        <v>DB1200</v>
      </c>
      <c r="K1289" s="12" t="str">
        <f t="shared" si="290"/>
        <v>REAL568</v>
      </c>
      <c r="L1289" s="13">
        <f>VLOOKUP(E1289,起始地址定义!A:D,3,FALSE)</f>
        <v>550</v>
      </c>
      <c r="M1289" s="14">
        <f>VLOOKUP($F1289,类型描述及偏移量!$C:$H,2,FALSE)</f>
        <v>18</v>
      </c>
      <c r="N1289" s="14" t="str">
        <f>VLOOKUP($F1289,类型描述及偏移量!$C:$H,3,FALSE)</f>
        <v>实型</v>
      </c>
      <c r="O1289" s="14" t="str">
        <f>VLOOKUP($F1289,类型描述及偏移量!$C:$H,4,FALSE)</f>
        <v>None</v>
      </c>
      <c r="P1289" s="14" t="str">
        <f>VLOOKUP($F1289,类型描述及偏移量!$C:$H,5,FALSE)</f>
        <v>No</v>
      </c>
      <c r="Q1289" s="14" t="str">
        <f>VLOOKUP($F1289,类型描述及偏移量!$C:$H,6,FALSE)</f>
        <v>下限值</v>
      </c>
    </row>
    <row r="1290" hidden="1" spans="1:17">
      <c r="A1290" s="12" t="s">
        <v>125</v>
      </c>
      <c r="B1290" s="12" t="str">
        <f t="shared" si="291"/>
        <v>M2_Current</v>
      </c>
      <c r="C1290" s="12" t="str">
        <f t="shared" si="292"/>
        <v>HiHi</v>
      </c>
      <c r="D1290" s="12" t="str">
        <f t="shared" si="293"/>
        <v>BP_Value_var</v>
      </c>
      <c r="E1290" s="13" t="str">
        <f t="shared" si="286"/>
        <v>CHP2_M2_Current_BP_Value_var</v>
      </c>
      <c r="F1290" s="14" t="str">
        <f t="shared" si="287"/>
        <v>BP_Value_var_HiHi</v>
      </c>
      <c r="G1290" s="10" t="str">
        <f t="shared" si="288"/>
        <v>CHP2_M2_Current_HiHi</v>
      </c>
      <c r="H1290" s="10" t="str">
        <f>VLOOKUP(基本表格!E1290,起始地址定义!A:D,4,FALSE)&amp;" "&amp;Q1290</f>
        <v>2422+P5-M3 刨片机料仓2#出料螺旋A 反馈电流 上上限值</v>
      </c>
      <c r="I1290" s="10" t="str">
        <f t="shared" si="289"/>
        <v>DB1200,REAL572</v>
      </c>
      <c r="J1290" s="13" t="str">
        <f>VLOOKUP(E1290,起始地址定义!A:D,2,FALSE)</f>
        <v>DB1200</v>
      </c>
      <c r="K1290" s="12" t="str">
        <f t="shared" si="290"/>
        <v>REAL572</v>
      </c>
      <c r="L1290" s="13">
        <f>VLOOKUP(E1290,起始地址定义!A:D,3,FALSE)</f>
        <v>550</v>
      </c>
      <c r="M1290" s="14">
        <f>VLOOKUP($F1290,类型描述及偏移量!$C:$H,2,FALSE)</f>
        <v>22</v>
      </c>
      <c r="N1290" s="14" t="str">
        <f>VLOOKUP($F1290,类型描述及偏移量!$C:$H,3,FALSE)</f>
        <v>实型</v>
      </c>
      <c r="O1290" s="14" t="str">
        <f>VLOOKUP($F1290,类型描述及偏移量!$C:$H,4,FALSE)</f>
        <v>None</v>
      </c>
      <c r="P1290" s="14" t="str">
        <f>VLOOKUP($F1290,类型描述及偏移量!$C:$H,5,FALSE)</f>
        <v>No</v>
      </c>
      <c r="Q1290" s="14" t="str">
        <f>VLOOKUP($F1290,类型描述及偏移量!$C:$H,6,FALSE)</f>
        <v>上上限值</v>
      </c>
    </row>
    <row r="1291" hidden="1" spans="1:17">
      <c r="A1291" s="12" t="s">
        <v>125</v>
      </c>
      <c r="B1291" s="12" t="str">
        <f t="shared" si="291"/>
        <v>M2_Current</v>
      </c>
      <c r="C1291" s="12" t="str">
        <f t="shared" si="292"/>
        <v>LoLo</v>
      </c>
      <c r="D1291" s="12" t="str">
        <f t="shared" si="293"/>
        <v>BP_Value_var</v>
      </c>
      <c r="E1291" s="13" t="str">
        <f t="shared" si="286"/>
        <v>CHP2_M2_Current_BP_Value_var</v>
      </c>
      <c r="F1291" s="14" t="str">
        <f t="shared" si="287"/>
        <v>BP_Value_var_LoLo</v>
      </c>
      <c r="G1291" s="10" t="str">
        <f t="shared" si="288"/>
        <v>CHP2_M2_Current_LoLo</v>
      </c>
      <c r="H1291" s="10" t="str">
        <f>VLOOKUP(基本表格!E1291,起始地址定义!A:D,4,FALSE)&amp;" "&amp;Q1291</f>
        <v>2422+P5-M3 刨片机料仓2#出料螺旋A 反馈电流 下下限值</v>
      </c>
      <c r="I1291" s="10" t="str">
        <f t="shared" si="289"/>
        <v>DB1200,REAL576</v>
      </c>
      <c r="J1291" s="13" t="str">
        <f>VLOOKUP(E1291,起始地址定义!A:D,2,FALSE)</f>
        <v>DB1200</v>
      </c>
      <c r="K1291" s="12" t="str">
        <f t="shared" si="290"/>
        <v>REAL576</v>
      </c>
      <c r="L1291" s="13">
        <f>VLOOKUP(E1291,起始地址定义!A:D,3,FALSE)</f>
        <v>550</v>
      </c>
      <c r="M1291" s="14">
        <f>VLOOKUP($F1291,类型描述及偏移量!$C:$H,2,FALSE)</f>
        <v>26</v>
      </c>
      <c r="N1291" s="14" t="str">
        <f>VLOOKUP($F1291,类型描述及偏移量!$C:$H,3,FALSE)</f>
        <v>实型</v>
      </c>
      <c r="O1291" s="14" t="str">
        <f>VLOOKUP($F1291,类型描述及偏移量!$C:$H,4,FALSE)</f>
        <v>None</v>
      </c>
      <c r="P1291" s="14" t="str">
        <f>VLOOKUP($F1291,类型描述及偏移量!$C:$H,5,FALSE)</f>
        <v>No</v>
      </c>
      <c r="Q1291" s="14" t="str">
        <f>VLOOKUP($F1291,类型描述及偏移量!$C:$H,6,FALSE)</f>
        <v>下下限值</v>
      </c>
    </row>
    <row r="1292" hidden="1" spans="1:17">
      <c r="A1292" s="12" t="s">
        <v>125</v>
      </c>
      <c r="B1292" s="12" t="str">
        <f t="shared" si="291"/>
        <v>M3_M</v>
      </c>
      <c r="C1292" s="12" t="str">
        <f t="shared" si="292"/>
        <v>Enable</v>
      </c>
      <c r="D1292" s="12" t="str">
        <f t="shared" si="293"/>
        <v>BP_Motor_var</v>
      </c>
      <c r="E1292" s="13" t="str">
        <f t="shared" ref="E1292:E1355" si="294">A1292&amp;"_"&amp;B1292&amp;"_"&amp;D1292</f>
        <v>CHP2_M3_M_BP_Motor_var</v>
      </c>
      <c r="F1292" s="14" t="str">
        <f t="shared" ref="F1292:F1355" si="295">D1292&amp;"_"&amp;C1292</f>
        <v>BP_Motor_var_Enable</v>
      </c>
      <c r="G1292" s="10" t="str">
        <f t="shared" ref="G1292:G1355" si="296">A1292&amp;"_"&amp;IF(B1292="DB","",B1292&amp;"_")&amp;C1292</f>
        <v>CHP2_M3_M_Enable</v>
      </c>
      <c r="H1292" s="10" t="str">
        <f>VLOOKUP(基本表格!E1292,起始地址定义!A:D,4,FALSE)&amp;" "&amp;Q1292</f>
        <v>2422+P5-M4 刨片机料仓2#出料螺旋B 电机控制 使能</v>
      </c>
      <c r="I1292" s="10" t="str">
        <f t="shared" ref="I1292:I1355" si="297">J1292&amp;","&amp;K1292</f>
        <v>DB1200,X600.0</v>
      </c>
      <c r="J1292" s="13" t="str">
        <f>VLOOKUP(E1292,起始地址定义!A:D,2,FALSE)</f>
        <v>DB1200</v>
      </c>
      <c r="K1292" s="12" t="str">
        <f t="shared" ref="K1292:K1355" si="298">IF(N1292="离散","X",IF(N1292="实型","REAL","INT"))&amp;IF(N1292="离散",TEXT(L1292+M1292,"0.0"),L1292+M1292)</f>
        <v>X600.0</v>
      </c>
      <c r="L1292" s="13">
        <f>VLOOKUP(E1292,起始地址定义!A:D,3,FALSE)</f>
        <v>600</v>
      </c>
      <c r="M1292" s="14">
        <f>VLOOKUP($F1292,类型描述及偏移量!$C:$H,2,FALSE)</f>
        <v>0</v>
      </c>
      <c r="N1292" s="14" t="str">
        <f>VLOOKUP($F1292,类型描述及偏移量!$C:$H,3,FALSE)</f>
        <v>离散</v>
      </c>
      <c r="O1292" s="14" t="str">
        <f>VLOOKUP($F1292,类型描述及偏移量!$C:$H,4,FALSE)</f>
        <v>None</v>
      </c>
      <c r="P1292" s="14" t="str">
        <f>VLOOKUP($F1292,类型描述及偏移量!$C:$H,5,FALSE)</f>
        <v>No</v>
      </c>
      <c r="Q1292" s="14" t="str">
        <f>VLOOKUP($F1292,类型描述及偏移量!$C:$H,6,FALSE)</f>
        <v>使能</v>
      </c>
    </row>
    <row r="1293" hidden="1" spans="1:17">
      <c r="A1293" s="12" t="s">
        <v>125</v>
      </c>
      <c r="B1293" s="12" t="str">
        <f t="shared" si="291"/>
        <v>M3_M</v>
      </c>
      <c r="C1293" s="12" t="str">
        <f t="shared" si="292"/>
        <v>Auto_Status</v>
      </c>
      <c r="D1293" s="12" t="str">
        <f t="shared" si="293"/>
        <v>BP_Motor_var</v>
      </c>
      <c r="E1293" s="13" t="str">
        <f t="shared" si="294"/>
        <v>CHP2_M3_M_BP_Motor_var</v>
      </c>
      <c r="F1293" s="14" t="str">
        <f t="shared" si="295"/>
        <v>BP_Motor_var_Auto_Status</v>
      </c>
      <c r="G1293" s="10" t="str">
        <f t="shared" si="296"/>
        <v>CHP2_M3_M_Auto_Status</v>
      </c>
      <c r="H1293" s="10" t="str">
        <f>VLOOKUP(基本表格!E1293,起始地址定义!A:D,4,FALSE)&amp;" "&amp;Q1293</f>
        <v>2422+P5-M4 刨片机料仓2#出料螺旋B 电机控制 手自动状态</v>
      </c>
      <c r="I1293" s="10" t="str">
        <f t="shared" si="297"/>
        <v>DB1200,X600.3</v>
      </c>
      <c r="J1293" s="13" t="str">
        <f>VLOOKUP(E1293,起始地址定义!A:D,2,FALSE)</f>
        <v>DB1200</v>
      </c>
      <c r="K1293" s="12" t="str">
        <f t="shared" si="298"/>
        <v>X600.3</v>
      </c>
      <c r="L1293" s="13">
        <f>VLOOKUP(E1293,起始地址定义!A:D,3,FALSE)</f>
        <v>600</v>
      </c>
      <c r="M1293" s="14">
        <f>VLOOKUP($F1293,类型描述及偏移量!$C:$H,2,FALSE)</f>
        <v>0.3</v>
      </c>
      <c r="N1293" s="14" t="str">
        <f>VLOOKUP($F1293,类型描述及偏移量!$C:$H,3,FALSE)</f>
        <v>离散</v>
      </c>
      <c r="O1293" s="14" t="str">
        <f>VLOOKUP($F1293,类型描述及偏移量!$C:$H,4,FALSE)</f>
        <v>None</v>
      </c>
      <c r="P1293" s="14" t="str">
        <f>VLOOKUP($F1293,类型描述及偏移量!$C:$H,5,FALSE)</f>
        <v>Yes</v>
      </c>
      <c r="Q1293" s="14" t="str">
        <f>VLOOKUP($F1293,类型描述及偏移量!$C:$H,6,FALSE)</f>
        <v>手自动状态</v>
      </c>
    </row>
    <row r="1294" hidden="1" spans="1:17">
      <c r="A1294" s="12" t="s">
        <v>125</v>
      </c>
      <c r="B1294" s="12" t="str">
        <f t="shared" si="291"/>
        <v>M3_M</v>
      </c>
      <c r="C1294" s="12" t="str">
        <f t="shared" si="292"/>
        <v>Loc_Rem</v>
      </c>
      <c r="D1294" s="12" t="str">
        <f t="shared" si="293"/>
        <v>BP_Motor_var</v>
      </c>
      <c r="E1294" s="13" t="str">
        <f t="shared" si="294"/>
        <v>CHP2_M3_M_BP_Motor_var</v>
      </c>
      <c r="F1294" s="14" t="str">
        <f t="shared" si="295"/>
        <v>BP_Motor_var_Loc_Rem</v>
      </c>
      <c r="G1294" s="10" t="str">
        <f t="shared" si="296"/>
        <v>CHP2_M3_M_Loc_Rem</v>
      </c>
      <c r="H1294" s="10" t="str">
        <f>VLOOKUP(基本表格!E1294,起始地址定义!A:D,4,FALSE)&amp;" "&amp;Q1294</f>
        <v>2422+P5-M4 刨片机料仓2#出料螺旋B 电机控制 本地/远程(检修/待机）</v>
      </c>
      <c r="I1294" s="10" t="str">
        <f t="shared" si="297"/>
        <v>DB1200,X600.4</v>
      </c>
      <c r="J1294" s="13" t="str">
        <f>VLOOKUP(E1294,起始地址定义!A:D,2,FALSE)</f>
        <v>DB1200</v>
      </c>
      <c r="K1294" s="12" t="str">
        <f t="shared" si="298"/>
        <v>X600.4</v>
      </c>
      <c r="L1294" s="13">
        <f>VLOOKUP(E1294,起始地址定义!A:D,3,FALSE)</f>
        <v>600</v>
      </c>
      <c r="M1294" s="14">
        <f>VLOOKUP($F1294,类型描述及偏移量!$C:$H,2,FALSE)</f>
        <v>0.4</v>
      </c>
      <c r="N1294" s="14" t="str">
        <f>VLOOKUP($F1294,类型描述及偏移量!$C:$H,3,FALSE)</f>
        <v>离散</v>
      </c>
      <c r="O1294" s="14" t="str">
        <f>VLOOKUP($F1294,类型描述及偏移量!$C:$H,4,FALSE)</f>
        <v>None</v>
      </c>
      <c r="P1294" s="14" t="str">
        <f>VLOOKUP($F1294,类型描述及偏移量!$C:$H,5,FALSE)</f>
        <v>Yes</v>
      </c>
      <c r="Q1294" s="14" t="str">
        <f>VLOOKUP($F1294,类型描述及偏移量!$C:$H,6,FALSE)</f>
        <v>本地/远程(检修/待机）</v>
      </c>
    </row>
    <row r="1295" hidden="1" spans="1:17">
      <c r="A1295" s="12" t="s">
        <v>125</v>
      </c>
      <c r="B1295" s="12" t="str">
        <f t="shared" si="291"/>
        <v>M3_M</v>
      </c>
      <c r="C1295" s="12" t="str">
        <f t="shared" si="292"/>
        <v>ON_HMI</v>
      </c>
      <c r="D1295" s="12" t="str">
        <f t="shared" si="293"/>
        <v>BP_Motor_var</v>
      </c>
      <c r="E1295" s="13" t="str">
        <f t="shared" si="294"/>
        <v>CHP2_M3_M_BP_Motor_var</v>
      </c>
      <c r="F1295" s="14" t="str">
        <f t="shared" si="295"/>
        <v>BP_Motor_var_ON_HMI</v>
      </c>
      <c r="G1295" s="10" t="str">
        <f t="shared" si="296"/>
        <v>CHP2_M3_M_ON_HMI</v>
      </c>
      <c r="H1295" s="10" t="str">
        <f>VLOOKUP(基本表格!E1295,起始地址定义!A:D,4,FALSE)&amp;" "&amp;Q1295</f>
        <v>2422+P5-M4 刨片机料仓2#出料螺旋B 电机控制 开启_上位机(正转)</v>
      </c>
      <c r="I1295" s="10" t="str">
        <f t="shared" si="297"/>
        <v>DB1200,X600.6</v>
      </c>
      <c r="J1295" s="13" t="str">
        <f>VLOOKUP(E1295,起始地址定义!A:D,2,FALSE)</f>
        <v>DB1200</v>
      </c>
      <c r="K1295" s="12" t="str">
        <f t="shared" si="298"/>
        <v>X600.6</v>
      </c>
      <c r="L1295" s="13">
        <f>VLOOKUP(E1295,起始地址定义!A:D,3,FALSE)</f>
        <v>600</v>
      </c>
      <c r="M1295" s="14">
        <f>VLOOKUP($F1295,类型描述及偏移量!$C:$H,2,FALSE)</f>
        <v>0.6</v>
      </c>
      <c r="N1295" s="14" t="str">
        <f>VLOOKUP($F1295,类型描述及偏移量!$C:$H,3,FALSE)</f>
        <v>离散</v>
      </c>
      <c r="O1295" s="14" t="str">
        <f>VLOOKUP($F1295,类型描述及偏移量!$C:$H,4,FALSE)</f>
        <v>None</v>
      </c>
      <c r="P1295" s="14" t="str">
        <f>VLOOKUP($F1295,类型描述及偏移量!$C:$H,5,FALSE)</f>
        <v>No</v>
      </c>
      <c r="Q1295" s="14" t="str">
        <f>VLOOKUP($F1295,类型描述及偏移量!$C:$H,6,FALSE)</f>
        <v>开启_上位机(正转)</v>
      </c>
    </row>
    <row r="1296" hidden="1" spans="1:17">
      <c r="A1296" s="12" t="s">
        <v>125</v>
      </c>
      <c r="B1296" s="12" t="str">
        <f t="shared" si="291"/>
        <v>M3_M</v>
      </c>
      <c r="C1296" s="12" t="str">
        <f t="shared" si="292"/>
        <v>OFF_HMI</v>
      </c>
      <c r="D1296" s="12" t="str">
        <f t="shared" si="293"/>
        <v>BP_Motor_var</v>
      </c>
      <c r="E1296" s="13" t="str">
        <f t="shared" si="294"/>
        <v>CHP2_M3_M_BP_Motor_var</v>
      </c>
      <c r="F1296" s="14" t="str">
        <f t="shared" si="295"/>
        <v>BP_Motor_var_OFF_HMI</v>
      </c>
      <c r="G1296" s="10" t="str">
        <f t="shared" si="296"/>
        <v>CHP2_M3_M_OFF_HMI</v>
      </c>
      <c r="H1296" s="10" t="str">
        <f>VLOOKUP(基本表格!E1296,起始地址定义!A:D,4,FALSE)&amp;" "&amp;Q1296</f>
        <v>2422+P5-M4 刨片机料仓2#出料螺旋B 电机控制 停止_上位机(反转)</v>
      </c>
      <c r="I1296" s="10" t="str">
        <f t="shared" si="297"/>
        <v>DB1200,X601.0</v>
      </c>
      <c r="J1296" s="13" t="str">
        <f>VLOOKUP(E1296,起始地址定义!A:D,2,FALSE)</f>
        <v>DB1200</v>
      </c>
      <c r="K1296" s="12" t="str">
        <f t="shared" si="298"/>
        <v>X601.0</v>
      </c>
      <c r="L1296" s="13">
        <f>VLOOKUP(E1296,起始地址定义!A:D,3,FALSE)</f>
        <v>600</v>
      </c>
      <c r="M1296" s="14">
        <f>VLOOKUP($F1296,类型描述及偏移量!$C:$H,2,FALSE)</f>
        <v>1</v>
      </c>
      <c r="N1296" s="14" t="str">
        <f>VLOOKUP($F1296,类型描述及偏移量!$C:$H,3,FALSE)</f>
        <v>离散</v>
      </c>
      <c r="O1296" s="14" t="str">
        <f>VLOOKUP($F1296,类型描述及偏移量!$C:$H,4,FALSE)</f>
        <v>None</v>
      </c>
      <c r="P1296" s="14" t="str">
        <f>VLOOKUP($F1296,类型描述及偏移量!$C:$H,5,FALSE)</f>
        <v>No</v>
      </c>
      <c r="Q1296" s="14" t="str">
        <f>VLOOKUP($F1296,类型描述及偏移量!$C:$H,6,FALSE)</f>
        <v>停止_上位机(反转)</v>
      </c>
    </row>
    <row r="1297" hidden="1" spans="1:17">
      <c r="A1297" s="12" t="s">
        <v>125</v>
      </c>
      <c r="B1297" s="12" t="str">
        <f t="shared" ref="B1297:B1360" si="299">"M"&amp;RIGHT(LEFT(B1174,FIND("_",B1174,1)-1),LEN(LEFT(B1174,FIND("_",B1174,1)-1))-1)+1&amp;"_"&amp;RIGHT(B1174,LEN(B1174)-FIND("_",B1174,1))</f>
        <v>M3_M</v>
      </c>
      <c r="C1297" s="12" t="str">
        <f t="shared" ref="C1297:C1360" si="300">C1174</f>
        <v>Fan</v>
      </c>
      <c r="D1297" s="12" t="str">
        <f t="shared" ref="D1297:D1360" si="301">D1174</f>
        <v>BP_Motor_var</v>
      </c>
      <c r="E1297" s="13" t="str">
        <f t="shared" si="294"/>
        <v>CHP2_M3_M_BP_Motor_var</v>
      </c>
      <c r="F1297" s="14" t="str">
        <f t="shared" si="295"/>
        <v>BP_Motor_var_Fan</v>
      </c>
      <c r="G1297" s="10" t="str">
        <f t="shared" si="296"/>
        <v>CHP2_M3_M_Fan</v>
      </c>
      <c r="H1297" s="10" t="str">
        <f>VLOOKUP(基本表格!E1297,起始地址定义!A:D,4,FALSE)&amp;" "&amp;Q1297</f>
        <v>2422+P5-M4 刨片机料仓2#出料螺旋B 电机控制 通风扇</v>
      </c>
      <c r="I1297" s="10" t="str">
        <f t="shared" si="297"/>
        <v>DB1200,X601.1</v>
      </c>
      <c r="J1297" s="13" t="str">
        <f>VLOOKUP(E1297,起始地址定义!A:D,2,FALSE)</f>
        <v>DB1200</v>
      </c>
      <c r="K1297" s="12" t="str">
        <f t="shared" si="298"/>
        <v>X601.1</v>
      </c>
      <c r="L1297" s="13">
        <f>VLOOKUP(E1297,起始地址定义!A:D,3,FALSE)</f>
        <v>600</v>
      </c>
      <c r="M1297" s="14">
        <f>VLOOKUP($F1297,类型描述及偏移量!$C:$H,2,FALSE)</f>
        <v>1.1</v>
      </c>
      <c r="N1297" s="14" t="str">
        <f>VLOOKUP($F1297,类型描述及偏移量!$C:$H,3,FALSE)</f>
        <v>离散</v>
      </c>
      <c r="O1297" s="14" t="str">
        <f>VLOOKUP($F1297,类型描述及偏移量!$C:$H,4,FALSE)</f>
        <v>None</v>
      </c>
      <c r="P1297" s="14" t="str">
        <f>VLOOKUP($F1297,类型描述及偏移量!$C:$H,5,FALSE)</f>
        <v>Yes</v>
      </c>
      <c r="Q1297" s="14" t="str">
        <f>VLOOKUP($F1297,类型描述及偏移量!$C:$H,6,FALSE)</f>
        <v>通风扇</v>
      </c>
    </row>
    <row r="1298" hidden="1" spans="1:17">
      <c r="A1298" s="12" t="s">
        <v>125</v>
      </c>
      <c r="B1298" s="12" t="str">
        <f t="shared" si="299"/>
        <v>M3_M</v>
      </c>
      <c r="C1298" s="12" t="str">
        <f t="shared" si="300"/>
        <v>Motor</v>
      </c>
      <c r="D1298" s="12" t="str">
        <f t="shared" si="301"/>
        <v>BP_Motor_var</v>
      </c>
      <c r="E1298" s="13" t="str">
        <f t="shared" si="294"/>
        <v>CHP2_M3_M_BP_Motor_var</v>
      </c>
      <c r="F1298" s="14" t="str">
        <f t="shared" si="295"/>
        <v>BP_Motor_var_Motor</v>
      </c>
      <c r="G1298" s="10" t="str">
        <f t="shared" si="296"/>
        <v>CHP2_M3_M_Motor</v>
      </c>
      <c r="H1298" s="10" t="str">
        <f>VLOOKUP(基本表格!E1298,起始地址定义!A:D,4,FALSE)&amp;" "&amp;Q1298</f>
        <v>2422+P5-M4 刨片机料仓2#出料螺旋B 电机控制 电机(正转）</v>
      </c>
      <c r="I1298" s="10" t="str">
        <f t="shared" si="297"/>
        <v>DB1200,X601.2</v>
      </c>
      <c r="J1298" s="13" t="str">
        <f>VLOOKUP(E1298,起始地址定义!A:D,2,FALSE)</f>
        <v>DB1200</v>
      </c>
      <c r="K1298" s="12" t="str">
        <f t="shared" si="298"/>
        <v>X601.2</v>
      </c>
      <c r="L1298" s="13">
        <f>VLOOKUP(E1298,起始地址定义!A:D,3,FALSE)</f>
        <v>600</v>
      </c>
      <c r="M1298" s="14">
        <f>VLOOKUP($F1298,类型描述及偏移量!$C:$H,2,FALSE)</f>
        <v>1.2</v>
      </c>
      <c r="N1298" s="14" t="str">
        <f>VLOOKUP($F1298,类型描述及偏移量!$C:$H,3,FALSE)</f>
        <v>离散</v>
      </c>
      <c r="O1298" s="14" t="str">
        <f>VLOOKUP($F1298,类型描述及偏移量!$C:$H,4,FALSE)</f>
        <v>None</v>
      </c>
      <c r="P1298" s="14" t="str">
        <f>VLOOKUP($F1298,类型描述及偏移量!$C:$H,5,FALSE)</f>
        <v>Yes</v>
      </c>
      <c r="Q1298" s="14" t="str">
        <f>VLOOKUP($F1298,类型描述及偏移量!$C:$H,6,FALSE)</f>
        <v>电机(正转）</v>
      </c>
    </row>
    <row r="1299" hidden="1" spans="1:17">
      <c r="A1299" s="12" t="s">
        <v>125</v>
      </c>
      <c r="B1299" s="12" t="str">
        <f t="shared" si="299"/>
        <v>M3_M</v>
      </c>
      <c r="C1299" s="12" t="str">
        <f t="shared" si="300"/>
        <v>OL</v>
      </c>
      <c r="D1299" s="12" t="str">
        <f t="shared" si="301"/>
        <v>BP_Motor_var</v>
      </c>
      <c r="E1299" s="13" t="str">
        <f t="shared" si="294"/>
        <v>CHP2_M3_M_BP_Motor_var</v>
      </c>
      <c r="F1299" s="14" t="str">
        <f t="shared" si="295"/>
        <v>BP_Motor_var_OL</v>
      </c>
      <c r="G1299" s="10" t="str">
        <f t="shared" si="296"/>
        <v>CHP2_M3_M_OL</v>
      </c>
      <c r="H1299" s="10" t="str">
        <f>VLOOKUP(基本表格!E1299,起始地址定义!A:D,4,FALSE)&amp;" "&amp;Q1299</f>
        <v>2422+P5-M4 刨片机料仓2#出料螺旋B 电机控制 电机过载</v>
      </c>
      <c r="I1299" s="10" t="str">
        <f t="shared" si="297"/>
        <v>DB1200,X601.3</v>
      </c>
      <c r="J1299" s="13" t="str">
        <f>VLOOKUP(E1299,起始地址定义!A:D,2,FALSE)</f>
        <v>DB1200</v>
      </c>
      <c r="K1299" s="12" t="str">
        <f t="shared" si="298"/>
        <v>X601.3</v>
      </c>
      <c r="L1299" s="13">
        <f>VLOOKUP(E1299,起始地址定义!A:D,3,FALSE)</f>
        <v>600</v>
      </c>
      <c r="M1299" s="14">
        <f>VLOOKUP($F1299,类型描述及偏移量!$C:$H,2,FALSE)</f>
        <v>1.3</v>
      </c>
      <c r="N1299" s="14" t="str">
        <f>VLOOKUP($F1299,类型描述及偏移量!$C:$H,3,FALSE)</f>
        <v>离散</v>
      </c>
      <c r="O1299" s="14" t="str">
        <f>VLOOKUP($F1299,类型描述及偏移量!$C:$H,4,FALSE)</f>
        <v>On</v>
      </c>
      <c r="P1299" s="14" t="str">
        <f>VLOOKUP($F1299,类型描述及偏移量!$C:$H,5,FALSE)</f>
        <v>Yes</v>
      </c>
      <c r="Q1299" s="14" t="str">
        <f>VLOOKUP($F1299,类型描述及偏移量!$C:$H,6,FALSE)</f>
        <v>电机过载</v>
      </c>
    </row>
    <row r="1300" hidden="1" spans="1:17">
      <c r="A1300" s="12" t="s">
        <v>125</v>
      </c>
      <c r="B1300" s="12" t="str">
        <f t="shared" si="299"/>
        <v>M3_M</v>
      </c>
      <c r="C1300" s="12" t="str">
        <f t="shared" si="300"/>
        <v>Fan_OL</v>
      </c>
      <c r="D1300" s="12" t="str">
        <f t="shared" si="301"/>
        <v>BP_Motor_var</v>
      </c>
      <c r="E1300" s="13" t="str">
        <f t="shared" si="294"/>
        <v>CHP2_M3_M_BP_Motor_var</v>
      </c>
      <c r="F1300" s="14" t="str">
        <f t="shared" si="295"/>
        <v>BP_Motor_var_Fan_OL</v>
      </c>
      <c r="G1300" s="10" t="str">
        <f t="shared" si="296"/>
        <v>CHP2_M3_M_Fan_OL</v>
      </c>
      <c r="H1300" s="10" t="str">
        <f>VLOOKUP(基本表格!E1300,起始地址定义!A:D,4,FALSE)&amp;" "&amp;Q1300</f>
        <v>2422+P5-M4 刨片机料仓2#出料螺旋B 电机控制 风扇过载</v>
      </c>
      <c r="I1300" s="10" t="str">
        <f t="shared" si="297"/>
        <v>DB1200,X601.4</v>
      </c>
      <c r="J1300" s="13" t="str">
        <f>VLOOKUP(E1300,起始地址定义!A:D,2,FALSE)</f>
        <v>DB1200</v>
      </c>
      <c r="K1300" s="12" t="str">
        <f t="shared" si="298"/>
        <v>X601.4</v>
      </c>
      <c r="L1300" s="13">
        <f>VLOOKUP(E1300,起始地址定义!A:D,3,FALSE)</f>
        <v>600</v>
      </c>
      <c r="M1300" s="14">
        <f>VLOOKUP($F1300,类型描述及偏移量!$C:$H,2,FALSE)</f>
        <v>1.4</v>
      </c>
      <c r="N1300" s="14" t="str">
        <f>VLOOKUP($F1300,类型描述及偏移量!$C:$H,3,FALSE)</f>
        <v>离散</v>
      </c>
      <c r="O1300" s="14" t="str">
        <f>VLOOKUP($F1300,类型描述及偏移量!$C:$H,4,FALSE)</f>
        <v>On</v>
      </c>
      <c r="P1300" s="14" t="str">
        <f>VLOOKUP($F1300,类型描述及偏移量!$C:$H,5,FALSE)</f>
        <v>Yes</v>
      </c>
      <c r="Q1300" s="14" t="str">
        <f>VLOOKUP($F1300,类型描述及偏移量!$C:$H,6,FALSE)</f>
        <v>风扇过载</v>
      </c>
    </row>
    <row r="1301" hidden="1" spans="1:17">
      <c r="A1301" s="12" t="s">
        <v>125</v>
      </c>
      <c r="B1301" s="12" t="str">
        <f t="shared" si="299"/>
        <v>M3_M</v>
      </c>
      <c r="C1301" s="12" t="str">
        <f t="shared" si="300"/>
        <v>RunSig</v>
      </c>
      <c r="D1301" s="12" t="str">
        <f t="shared" si="301"/>
        <v>BP_Motor_var</v>
      </c>
      <c r="E1301" s="13" t="str">
        <f t="shared" si="294"/>
        <v>CHP2_M3_M_BP_Motor_var</v>
      </c>
      <c r="F1301" s="14" t="str">
        <f t="shared" si="295"/>
        <v>BP_Motor_var_RunSig</v>
      </c>
      <c r="G1301" s="10" t="str">
        <f t="shared" si="296"/>
        <v>CHP2_M3_M_RunSig</v>
      </c>
      <c r="H1301" s="10" t="str">
        <f>VLOOKUP(基本表格!E1301,起始地址定义!A:D,4,FALSE)&amp;" "&amp;Q1301</f>
        <v>2422+P5-M4 刨片机料仓2#出料螺旋B 电机控制 电机运行指示</v>
      </c>
      <c r="I1301" s="10" t="str">
        <f t="shared" si="297"/>
        <v>DB1200,X601.5</v>
      </c>
      <c r="J1301" s="13" t="str">
        <f>VLOOKUP(E1301,起始地址定义!A:D,2,FALSE)</f>
        <v>DB1200</v>
      </c>
      <c r="K1301" s="12" t="str">
        <f t="shared" si="298"/>
        <v>X601.5</v>
      </c>
      <c r="L1301" s="13">
        <f>VLOOKUP(E1301,起始地址定义!A:D,3,FALSE)</f>
        <v>600</v>
      </c>
      <c r="M1301" s="14">
        <f>VLOOKUP($F1301,类型描述及偏移量!$C:$H,2,FALSE)</f>
        <v>1.5</v>
      </c>
      <c r="N1301" s="14" t="str">
        <f>VLOOKUP($F1301,类型描述及偏移量!$C:$H,3,FALSE)</f>
        <v>离散</v>
      </c>
      <c r="O1301" s="14" t="str">
        <f>VLOOKUP($F1301,类型描述及偏移量!$C:$H,4,FALSE)</f>
        <v>None</v>
      </c>
      <c r="P1301" s="14" t="str">
        <f>VLOOKUP($F1301,类型描述及偏移量!$C:$H,5,FALSE)</f>
        <v>Yes</v>
      </c>
      <c r="Q1301" s="14" t="str">
        <f>VLOOKUP($F1301,类型描述及偏移量!$C:$H,6,FALSE)</f>
        <v>电机运行指示</v>
      </c>
    </row>
    <row r="1302" hidden="1" spans="1:17">
      <c r="A1302" s="12" t="s">
        <v>125</v>
      </c>
      <c r="B1302" s="12" t="str">
        <f t="shared" si="299"/>
        <v>M3_M</v>
      </c>
      <c r="C1302" s="12" t="str">
        <f t="shared" si="300"/>
        <v>Break_ALM</v>
      </c>
      <c r="D1302" s="12" t="str">
        <f t="shared" si="301"/>
        <v>BP_Motor_var</v>
      </c>
      <c r="E1302" s="13" t="str">
        <f t="shared" si="294"/>
        <v>CHP2_M3_M_BP_Motor_var</v>
      </c>
      <c r="F1302" s="14" t="str">
        <f t="shared" si="295"/>
        <v>BP_Motor_var_Break_ALM</v>
      </c>
      <c r="G1302" s="10" t="str">
        <f t="shared" si="296"/>
        <v>CHP2_M3_M_Break_ALM</v>
      </c>
      <c r="H1302" s="10" t="str">
        <f>VLOOKUP(基本表格!E1302,起始地址定义!A:D,4,FALSE)&amp;" "&amp;Q1302</f>
        <v>2422+P5-M4 刨片机料仓2#出料螺旋B 电机控制 断链报警</v>
      </c>
      <c r="I1302" s="10" t="str">
        <f t="shared" si="297"/>
        <v>DB1200,X601.6</v>
      </c>
      <c r="J1302" s="13" t="str">
        <f>VLOOKUP(E1302,起始地址定义!A:D,2,FALSE)</f>
        <v>DB1200</v>
      </c>
      <c r="K1302" s="12" t="str">
        <f t="shared" si="298"/>
        <v>X601.6</v>
      </c>
      <c r="L1302" s="13">
        <f>VLOOKUP(E1302,起始地址定义!A:D,3,FALSE)</f>
        <v>600</v>
      </c>
      <c r="M1302" s="14">
        <f>VLOOKUP($F1302,类型描述及偏移量!$C:$H,2,FALSE)</f>
        <v>1.6</v>
      </c>
      <c r="N1302" s="14" t="str">
        <f>VLOOKUP($F1302,类型描述及偏移量!$C:$H,3,FALSE)</f>
        <v>离散</v>
      </c>
      <c r="O1302" s="14" t="str">
        <f>VLOOKUP($F1302,类型描述及偏移量!$C:$H,4,FALSE)</f>
        <v>On</v>
      </c>
      <c r="P1302" s="14" t="str">
        <f>VLOOKUP($F1302,类型描述及偏移量!$C:$H,5,FALSE)</f>
        <v>Yes</v>
      </c>
      <c r="Q1302" s="14" t="str">
        <f>VLOOKUP($F1302,类型描述及偏移量!$C:$H,6,FALSE)</f>
        <v>断链报警</v>
      </c>
    </row>
    <row r="1303" hidden="1" spans="1:17">
      <c r="A1303" s="12" t="s">
        <v>125</v>
      </c>
      <c r="B1303" s="12" t="str">
        <f t="shared" si="299"/>
        <v>M3_M</v>
      </c>
      <c r="C1303" s="12" t="str">
        <f t="shared" si="300"/>
        <v>Break_CHK</v>
      </c>
      <c r="D1303" s="12" t="str">
        <f t="shared" si="301"/>
        <v>BP_Motor_var</v>
      </c>
      <c r="E1303" s="13" t="str">
        <f t="shared" si="294"/>
        <v>CHP2_M3_M_BP_Motor_var</v>
      </c>
      <c r="F1303" s="14" t="str">
        <f t="shared" si="295"/>
        <v>BP_Motor_var_Break_CHK</v>
      </c>
      <c r="G1303" s="10" t="str">
        <f t="shared" si="296"/>
        <v>CHP2_M3_M_Break_CHK</v>
      </c>
      <c r="H1303" s="10" t="str">
        <f>VLOOKUP(基本表格!E1303,起始地址定义!A:D,4,FALSE)&amp;" "&amp;Q1303</f>
        <v>2422+P5-M4 刨片机料仓2#出料螺旋B 电机控制 断链检测</v>
      </c>
      <c r="I1303" s="10" t="str">
        <f t="shared" si="297"/>
        <v>DB1200,X601.7</v>
      </c>
      <c r="J1303" s="13" t="str">
        <f>VLOOKUP(E1303,起始地址定义!A:D,2,FALSE)</f>
        <v>DB1200</v>
      </c>
      <c r="K1303" s="12" t="str">
        <f t="shared" si="298"/>
        <v>X601.7</v>
      </c>
      <c r="L1303" s="13">
        <f>VLOOKUP(E1303,起始地址定义!A:D,3,FALSE)</f>
        <v>600</v>
      </c>
      <c r="M1303" s="14">
        <f>VLOOKUP($F1303,类型描述及偏移量!$C:$H,2,FALSE)</f>
        <v>1.7</v>
      </c>
      <c r="N1303" s="14" t="str">
        <f>VLOOKUP($F1303,类型描述及偏移量!$C:$H,3,FALSE)</f>
        <v>离散</v>
      </c>
      <c r="O1303" s="14" t="str">
        <f>VLOOKUP($F1303,类型描述及偏移量!$C:$H,4,FALSE)</f>
        <v>None</v>
      </c>
      <c r="P1303" s="14" t="str">
        <f>VLOOKUP($F1303,类型描述及偏移量!$C:$H,5,FALSE)</f>
        <v>Yes</v>
      </c>
      <c r="Q1303" s="14" t="str">
        <f>VLOOKUP($F1303,类型描述及偏移量!$C:$H,6,FALSE)</f>
        <v>断链检测</v>
      </c>
    </row>
    <row r="1304" hidden="1" spans="1:17">
      <c r="A1304" s="12" t="s">
        <v>125</v>
      </c>
      <c r="B1304" s="12" t="str">
        <f t="shared" si="299"/>
        <v>M3_M</v>
      </c>
      <c r="C1304" s="12" t="str">
        <f t="shared" si="300"/>
        <v>INV_Res_HMI</v>
      </c>
      <c r="D1304" s="12" t="str">
        <f t="shared" si="301"/>
        <v>BP_Motor_var</v>
      </c>
      <c r="E1304" s="13" t="str">
        <f t="shared" si="294"/>
        <v>CHP2_M3_M_BP_Motor_var</v>
      </c>
      <c r="F1304" s="14" t="str">
        <f t="shared" si="295"/>
        <v>BP_Motor_var_INV_Res_HMI</v>
      </c>
      <c r="G1304" s="10" t="str">
        <f t="shared" si="296"/>
        <v>CHP2_M3_M_INV_Res_HMI</v>
      </c>
      <c r="H1304" s="10" t="str">
        <f>VLOOKUP(基本表格!E1304,起始地址定义!A:D,4,FALSE)&amp;" "&amp;Q1304</f>
        <v>2422+P5-M4 刨片机料仓2#出料螺旋B 电机控制 复位</v>
      </c>
      <c r="I1304" s="10" t="str">
        <f t="shared" si="297"/>
        <v>DB1200,X602.0</v>
      </c>
      <c r="J1304" s="13" t="str">
        <f>VLOOKUP(E1304,起始地址定义!A:D,2,FALSE)</f>
        <v>DB1200</v>
      </c>
      <c r="K1304" s="12" t="str">
        <f t="shared" si="298"/>
        <v>X602.0</v>
      </c>
      <c r="L1304" s="13">
        <f>VLOOKUP(E1304,起始地址定义!A:D,3,FALSE)</f>
        <v>600</v>
      </c>
      <c r="M1304" s="14">
        <f>VLOOKUP($F1304,类型描述及偏移量!$C:$H,2,FALSE)</f>
        <v>2</v>
      </c>
      <c r="N1304" s="14" t="str">
        <f>VLOOKUP($F1304,类型描述及偏移量!$C:$H,3,FALSE)</f>
        <v>离散</v>
      </c>
      <c r="O1304" s="14" t="str">
        <f>VLOOKUP($F1304,类型描述及偏移量!$C:$H,4,FALSE)</f>
        <v>None</v>
      </c>
      <c r="P1304" s="14" t="str">
        <f>VLOOKUP($F1304,类型描述及偏移量!$C:$H,5,FALSE)</f>
        <v>No</v>
      </c>
      <c r="Q1304" s="14" t="str">
        <f>VLOOKUP($F1304,类型描述及偏移量!$C:$H,6,FALSE)</f>
        <v>复位</v>
      </c>
    </row>
    <row r="1305" hidden="1" spans="1:17">
      <c r="A1305" s="12" t="s">
        <v>125</v>
      </c>
      <c r="B1305" s="12" t="str">
        <f t="shared" si="299"/>
        <v>M3_M</v>
      </c>
      <c r="C1305" s="12" t="str">
        <f t="shared" si="300"/>
        <v>Break_EN</v>
      </c>
      <c r="D1305" s="12" t="str">
        <f t="shared" si="301"/>
        <v>BP_Motor_var</v>
      </c>
      <c r="E1305" s="13" t="str">
        <f t="shared" si="294"/>
        <v>CHP2_M3_M_BP_Motor_var</v>
      </c>
      <c r="F1305" s="14" t="str">
        <f t="shared" si="295"/>
        <v>BP_Motor_var_Break_EN</v>
      </c>
      <c r="G1305" s="10" t="str">
        <f t="shared" si="296"/>
        <v>CHP2_M3_M_Break_EN</v>
      </c>
      <c r="H1305" s="10" t="str">
        <f>VLOOKUP(基本表格!E1305,起始地址定义!A:D,4,FALSE)&amp;" "&amp;Q1305</f>
        <v>2422+P5-M4 刨片机料仓2#出料螺旋B 电机控制 断链保护使能</v>
      </c>
      <c r="I1305" s="10" t="str">
        <f t="shared" si="297"/>
        <v>DB1200,X602.1</v>
      </c>
      <c r="J1305" s="13" t="str">
        <f>VLOOKUP(E1305,起始地址定义!A:D,2,FALSE)</f>
        <v>DB1200</v>
      </c>
      <c r="K1305" s="12" t="str">
        <f t="shared" si="298"/>
        <v>X602.1</v>
      </c>
      <c r="L1305" s="13">
        <f>VLOOKUP(E1305,起始地址定义!A:D,3,FALSE)</f>
        <v>600</v>
      </c>
      <c r="M1305" s="14">
        <f>VLOOKUP($F1305,类型描述及偏移量!$C:$H,2,FALSE)</f>
        <v>2.1</v>
      </c>
      <c r="N1305" s="14" t="str">
        <f>VLOOKUP($F1305,类型描述及偏移量!$C:$H,3,FALSE)</f>
        <v>离散</v>
      </c>
      <c r="O1305" s="14" t="str">
        <f>VLOOKUP($F1305,类型描述及偏移量!$C:$H,4,FALSE)</f>
        <v>None</v>
      </c>
      <c r="P1305" s="14" t="str">
        <f>VLOOKUP($F1305,类型描述及偏移量!$C:$H,5,FALSE)</f>
        <v>No</v>
      </c>
      <c r="Q1305" s="14" t="str">
        <f>VLOOKUP($F1305,类型描述及偏移量!$C:$H,6,FALSE)</f>
        <v>断链保护使能</v>
      </c>
    </row>
    <row r="1306" hidden="1" spans="1:17">
      <c r="A1306" s="12" t="s">
        <v>125</v>
      </c>
      <c r="B1306" s="12" t="str">
        <f t="shared" si="299"/>
        <v>M3_M</v>
      </c>
      <c r="C1306" s="12" t="str">
        <f t="shared" si="300"/>
        <v>Break_Stop</v>
      </c>
      <c r="D1306" s="12" t="str">
        <f t="shared" si="301"/>
        <v>BP_Motor_var</v>
      </c>
      <c r="E1306" s="13" t="str">
        <f t="shared" si="294"/>
        <v>CHP2_M3_M_BP_Motor_var</v>
      </c>
      <c r="F1306" s="14" t="str">
        <f t="shared" si="295"/>
        <v>BP_Motor_var_Break_Stop</v>
      </c>
      <c r="G1306" s="10" t="str">
        <f t="shared" si="296"/>
        <v>CHP2_M3_M_Break_Stop</v>
      </c>
      <c r="H1306" s="10" t="str">
        <f>VLOOKUP(基本表格!E1306,起始地址定义!A:D,4,FALSE)&amp;" "&amp;Q1306</f>
        <v>2422+P5-M4 刨片机料仓2#出料螺旋B 电机控制 断链导致停机</v>
      </c>
      <c r="I1306" s="10" t="str">
        <f t="shared" si="297"/>
        <v>DB1200,X602.2</v>
      </c>
      <c r="J1306" s="13" t="str">
        <f>VLOOKUP(E1306,起始地址定义!A:D,2,FALSE)</f>
        <v>DB1200</v>
      </c>
      <c r="K1306" s="12" t="str">
        <f t="shared" si="298"/>
        <v>X602.2</v>
      </c>
      <c r="L1306" s="13">
        <f>VLOOKUP(E1306,起始地址定义!A:D,3,FALSE)</f>
        <v>600</v>
      </c>
      <c r="M1306" s="14">
        <f>VLOOKUP($F1306,类型描述及偏移量!$C:$H,2,FALSE)</f>
        <v>2.2</v>
      </c>
      <c r="N1306" s="14" t="str">
        <f>VLOOKUP($F1306,类型描述及偏移量!$C:$H,3,FALSE)</f>
        <v>离散</v>
      </c>
      <c r="O1306" s="14" t="str">
        <f>VLOOKUP($F1306,类型描述及偏移量!$C:$H,4,FALSE)</f>
        <v>On</v>
      </c>
      <c r="P1306" s="14" t="str">
        <f>VLOOKUP($F1306,类型描述及偏移量!$C:$H,5,FALSE)</f>
        <v>Yes</v>
      </c>
      <c r="Q1306" s="14" t="str">
        <f>VLOOKUP($F1306,类型描述及偏移量!$C:$H,6,FALSE)</f>
        <v>断链导致停机</v>
      </c>
    </row>
    <row r="1307" hidden="1" spans="1:17">
      <c r="A1307" s="12" t="s">
        <v>125</v>
      </c>
      <c r="B1307" s="12" t="str">
        <f t="shared" si="299"/>
        <v>M3_M</v>
      </c>
      <c r="C1307" s="12" t="str">
        <f t="shared" si="300"/>
        <v>Motor_Back</v>
      </c>
      <c r="D1307" s="12" t="str">
        <f t="shared" si="301"/>
        <v>BP_Motor_var</v>
      </c>
      <c r="E1307" s="13" t="str">
        <f t="shared" si="294"/>
        <v>CHP2_M3_M_BP_Motor_var</v>
      </c>
      <c r="F1307" s="14" t="str">
        <f t="shared" si="295"/>
        <v>BP_Motor_var_Motor_Back</v>
      </c>
      <c r="G1307" s="10" t="str">
        <f t="shared" si="296"/>
        <v>CHP2_M3_M_Motor_Back</v>
      </c>
      <c r="H1307" s="10" t="str">
        <f>VLOOKUP(基本表格!E1307,起始地址定义!A:D,4,FALSE)&amp;" "&amp;Q1307</f>
        <v>2422+P5-M4 刨片机料仓2#出料螺旋B 电机控制 电机(反转）</v>
      </c>
      <c r="I1307" s="10" t="str">
        <f t="shared" si="297"/>
        <v>DB1200,X602.3</v>
      </c>
      <c r="J1307" s="13" t="str">
        <f>VLOOKUP(E1307,起始地址定义!A:D,2,FALSE)</f>
        <v>DB1200</v>
      </c>
      <c r="K1307" s="12" t="str">
        <f t="shared" si="298"/>
        <v>X602.3</v>
      </c>
      <c r="L1307" s="13">
        <f>VLOOKUP(E1307,起始地址定义!A:D,3,FALSE)</f>
        <v>600</v>
      </c>
      <c r="M1307" s="14">
        <f>VLOOKUP($F1307,类型描述及偏移量!$C:$H,2,FALSE)</f>
        <v>2.3</v>
      </c>
      <c r="N1307" s="14" t="str">
        <f>VLOOKUP($F1307,类型描述及偏移量!$C:$H,3,FALSE)</f>
        <v>离散</v>
      </c>
      <c r="O1307" s="14" t="str">
        <f>VLOOKUP($F1307,类型描述及偏移量!$C:$H,4,FALSE)</f>
        <v>None</v>
      </c>
      <c r="P1307" s="14" t="str">
        <f>VLOOKUP($F1307,类型描述及偏移量!$C:$H,5,FALSE)</f>
        <v>Yes</v>
      </c>
      <c r="Q1307" s="14" t="str">
        <f>VLOOKUP($F1307,类型描述及偏移量!$C:$H,6,FALSE)</f>
        <v>电机(反转）</v>
      </c>
    </row>
    <row r="1308" hidden="1" spans="1:17">
      <c r="A1308" s="12" t="s">
        <v>125</v>
      </c>
      <c r="B1308" s="12" t="str">
        <f t="shared" si="299"/>
        <v>M3_M</v>
      </c>
      <c r="C1308" s="12" t="str">
        <f t="shared" si="300"/>
        <v>Loc</v>
      </c>
      <c r="D1308" s="12" t="str">
        <f t="shared" si="301"/>
        <v>BP_Motor_var</v>
      </c>
      <c r="E1308" s="13" t="str">
        <f t="shared" si="294"/>
        <v>CHP2_M3_M_BP_Motor_var</v>
      </c>
      <c r="F1308" s="14" t="str">
        <f t="shared" si="295"/>
        <v>BP_Motor_var_Loc</v>
      </c>
      <c r="G1308" s="10" t="str">
        <f t="shared" si="296"/>
        <v>CHP2_M3_M_Loc</v>
      </c>
      <c r="H1308" s="10" t="str">
        <f>VLOOKUP(基本表格!E1308,起始地址定义!A:D,4,FALSE)&amp;" "&amp;Q1308</f>
        <v>2422+P5-M4 刨片机料仓2#出料螺旋B 电机控制 本地</v>
      </c>
      <c r="I1308" s="10" t="str">
        <f t="shared" si="297"/>
        <v>DB1200,X602.4</v>
      </c>
      <c r="J1308" s="13" t="str">
        <f>VLOOKUP(E1308,起始地址定义!A:D,2,FALSE)</f>
        <v>DB1200</v>
      </c>
      <c r="K1308" s="12" t="str">
        <f t="shared" si="298"/>
        <v>X602.4</v>
      </c>
      <c r="L1308" s="13">
        <f>VLOOKUP(E1308,起始地址定义!A:D,3,FALSE)</f>
        <v>600</v>
      </c>
      <c r="M1308" s="14">
        <f>VLOOKUP($F1308,类型描述及偏移量!$C:$H,2,FALSE)</f>
        <v>2.4</v>
      </c>
      <c r="N1308" s="14" t="str">
        <f>VLOOKUP($F1308,类型描述及偏移量!$C:$H,3,FALSE)</f>
        <v>离散</v>
      </c>
      <c r="O1308" s="14" t="str">
        <f>VLOOKUP($F1308,类型描述及偏移量!$C:$H,4,FALSE)</f>
        <v>None</v>
      </c>
      <c r="P1308" s="14" t="str">
        <f>VLOOKUP($F1308,类型描述及偏移量!$C:$H,5,FALSE)</f>
        <v>Yes</v>
      </c>
      <c r="Q1308" s="14" t="str">
        <f>VLOOKUP($F1308,类型描述及偏移量!$C:$H,6,FALSE)</f>
        <v>本地</v>
      </c>
    </row>
    <row r="1309" hidden="1" spans="1:17">
      <c r="A1309" s="12" t="s">
        <v>125</v>
      </c>
      <c r="B1309" s="12" t="str">
        <f t="shared" si="299"/>
        <v>M3_M</v>
      </c>
      <c r="C1309" s="12" t="str">
        <f t="shared" si="300"/>
        <v>Rem</v>
      </c>
      <c r="D1309" s="12" t="str">
        <f t="shared" si="301"/>
        <v>BP_Motor_var</v>
      </c>
      <c r="E1309" s="13" t="str">
        <f t="shared" si="294"/>
        <v>CHP2_M3_M_BP_Motor_var</v>
      </c>
      <c r="F1309" s="14" t="str">
        <f t="shared" si="295"/>
        <v>BP_Motor_var_Rem</v>
      </c>
      <c r="G1309" s="10" t="str">
        <f t="shared" si="296"/>
        <v>CHP2_M3_M_Rem</v>
      </c>
      <c r="H1309" s="10" t="str">
        <f>VLOOKUP(基本表格!E1309,起始地址定义!A:D,4,FALSE)&amp;" "&amp;Q1309</f>
        <v>2422+P5-M4 刨片机料仓2#出料螺旋B 电机控制 远程</v>
      </c>
      <c r="I1309" s="10" t="str">
        <f t="shared" si="297"/>
        <v>DB1200,X602.5</v>
      </c>
      <c r="J1309" s="13" t="str">
        <f>VLOOKUP(E1309,起始地址定义!A:D,2,FALSE)</f>
        <v>DB1200</v>
      </c>
      <c r="K1309" s="12" t="str">
        <f t="shared" si="298"/>
        <v>X602.5</v>
      </c>
      <c r="L1309" s="13">
        <f>VLOOKUP(E1309,起始地址定义!A:D,3,FALSE)</f>
        <v>600</v>
      </c>
      <c r="M1309" s="14">
        <f>VLOOKUP($F1309,类型描述及偏移量!$C:$H,2,FALSE)</f>
        <v>2.5</v>
      </c>
      <c r="N1309" s="14" t="str">
        <f>VLOOKUP($F1309,类型描述及偏移量!$C:$H,3,FALSE)</f>
        <v>离散</v>
      </c>
      <c r="O1309" s="14" t="str">
        <f>VLOOKUP($F1309,类型描述及偏移量!$C:$H,4,FALSE)</f>
        <v>None</v>
      </c>
      <c r="P1309" s="14" t="str">
        <f>VLOOKUP($F1309,类型描述及偏移量!$C:$H,5,FALSE)</f>
        <v>Yes</v>
      </c>
      <c r="Q1309" s="14" t="str">
        <f>VLOOKUP($F1309,类型描述及偏移量!$C:$H,6,FALSE)</f>
        <v>远程</v>
      </c>
    </row>
    <row r="1310" hidden="1" spans="1:17">
      <c r="A1310" s="12" t="s">
        <v>125</v>
      </c>
      <c r="B1310" s="12" t="str">
        <f t="shared" si="299"/>
        <v>M3_M</v>
      </c>
      <c r="C1310" s="12" t="str">
        <f t="shared" si="300"/>
        <v>Blocking_ALM</v>
      </c>
      <c r="D1310" s="12" t="str">
        <f t="shared" si="301"/>
        <v>BP_Motor_var</v>
      </c>
      <c r="E1310" s="13" t="str">
        <f t="shared" si="294"/>
        <v>CHP2_M3_M_BP_Motor_var</v>
      </c>
      <c r="F1310" s="14" t="str">
        <f t="shared" si="295"/>
        <v>BP_Motor_var_Blocking_ALM</v>
      </c>
      <c r="G1310" s="10" t="str">
        <f t="shared" si="296"/>
        <v>CHP2_M3_M_Blocking_ALM</v>
      </c>
      <c r="H1310" s="10" t="str">
        <f>VLOOKUP(基本表格!E1310,起始地址定义!A:D,4,FALSE)&amp;" "&amp;Q1310</f>
        <v>2422+P5-M4 刨片机料仓2#出料螺旋B 电机控制 堵料报警</v>
      </c>
      <c r="I1310" s="10" t="str">
        <f t="shared" si="297"/>
        <v>DB1200,X602.6</v>
      </c>
      <c r="J1310" s="13" t="str">
        <f>VLOOKUP(E1310,起始地址定义!A:D,2,FALSE)</f>
        <v>DB1200</v>
      </c>
      <c r="K1310" s="12" t="str">
        <f t="shared" si="298"/>
        <v>X602.6</v>
      </c>
      <c r="L1310" s="13">
        <f>VLOOKUP(E1310,起始地址定义!A:D,3,FALSE)</f>
        <v>600</v>
      </c>
      <c r="M1310" s="14">
        <f>VLOOKUP($F1310,类型描述及偏移量!$C:$H,2,FALSE)</f>
        <v>2.6</v>
      </c>
      <c r="N1310" s="14" t="str">
        <f>VLOOKUP($F1310,类型描述及偏移量!$C:$H,3,FALSE)</f>
        <v>离散</v>
      </c>
      <c r="O1310" s="14" t="str">
        <f>VLOOKUP($F1310,类型描述及偏移量!$C:$H,4,FALSE)</f>
        <v>On</v>
      </c>
      <c r="P1310" s="14" t="str">
        <f>VLOOKUP($F1310,类型描述及偏移量!$C:$H,5,FALSE)</f>
        <v>Yes</v>
      </c>
      <c r="Q1310" s="14" t="str">
        <f>VLOOKUP($F1310,类型描述及偏移量!$C:$H,6,FALSE)</f>
        <v>堵料报警</v>
      </c>
    </row>
    <row r="1311" hidden="1" spans="1:17">
      <c r="A1311" s="12" t="s">
        <v>125</v>
      </c>
      <c r="B1311" s="12" t="str">
        <f t="shared" si="299"/>
        <v>M3_M</v>
      </c>
      <c r="C1311" s="12" t="str">
        <f t="shared" si="300"/>
        <v>Blocking_CHK</v>
      </c>
      <c r="D1311" s="12" t="str">
        <f t="shared" si="301"/>
        <v>BP_Motor_var</v>
      </c>
      <c r="E1311" s="13" t="str">
        <f t="shared" si="294"/>
        <v>CHP2_M3_M_BP_Motor_var</v>
      </c>
      <c r="F1311" s="14" t="str">
        <f t="shared" si="295"/>
        <v>BP_Motor_var_Blocking_CHK</v>
      </c>
      <c r="G1311" s="10" t="str">
        <f t="shared" si="296"/>
        <v>CHP2_M3_M_Blocking_CHK</v>
      </c>
      <c r="H1311" s="10" t="str">
        <f>VLOOKUP(基本表格!E1311,起始地址定义!A:D,4,FALSE)&amp;" "&amp;Q1311</f>
        <v>2422+P5-M4 刨片机料仓2#出料螺旋B 电机控制 堵料检测</v>
      </c>
      <c r="I1311" s="10" t="str">
        <f t="shared" si="297"/>
        <v>DB1200,X602.7</v>
      </c>
      <c r="J1311" s="13" t="str">
        <f>VLOOKUP(E1311,起始地址定义!A:D,2,FALSE)</f>
        <v>DB1200</v>
      </c>
      <c r="K1311" s="12" t="str">
        <f t="shared" si="298"/>
        <v>X602.7</v>
      </c>
      <c r="L1311" s="13">
        <f>VLOOKUP(E1311,起始地址定义!A:D,3,FALSE)</f>
        <v>600</v>
      </c>
      <c r="M1311" s="14">
        <f>VLOOKUP($F1311,类型描述及偏移量!$C:$H,2,FALSE)</f>
        <v>2.7</v>
      </c>
      <c r="N1311" s="14" t="str">
        <f>VLOOKUP($F1311,类型描述及偏移量!$C:$H,3,FALSE)</f>
        <v>离散</v>
      </c>
      <c r="O1311" s="14" t="str">
        <f>VLOOKUP($F1311,类型描述及偏移量!$C:$H,4,FALSE)</f>
        <v>None</v>
      </c>
      <c r="P1311" s="14" t="str">
        <f>VLOOKUP($F1311,类型描述及偏移量!$C:$H,5,FALSE)</f>
        <v>Yes</v>
      </c>
      <c r="Q1311" s="14" t="str">
        <f>VLOOKUP($F1311,类型描述及偏移量!$C:$H,6,FALSE)</f>
        <v>堵料检测</v>
      </c>
    </row>
    <row r="1312" hidden="1" spans="1:17">
      <c r="A1312" s="12" t="s">
        <v>125</v>
      </c>
      <c r="B1312" s="12" t="str">
        <f t="shared" si="299"/>
        <v>M3_M</v>
      </c>
      <c r="C1312" s="12" t="str">
        <f t="shared" si="300"/>
        <v>Blocking_EN</v>
      </c>
      <c r="D1312" s="12" t="str">
        <f t="shared" si="301"/>
        <v>BP_Motor_var</v>
      </c>
      <c r="E1312" s="13" t="str">
        <f t="shared" si="294"/>
        <v>CHP2_M3_M_BP_Motor_var</v>
      </c>
      <c r="F1312" s="14" t="str">
        <f t="shared" si="295"/>
        <v>BP_Motor_var_Blocking_EN</v>
      </c>
      <c r="G1312" s="10" t="str">
        <f t="shared" si="296"/>
        <v>CHP2_M3_M_Blocking_EN</v>
      </c>
      <c r="H1312" s="10" t="str">
        <f>VLOOKUP(基本表格!E1312,起始地址定义!A:D,4,FALSE)&amp;" "&amp;Q1312</f>
        <v>2422+P5-M4 刨片机料仓2#出料螺旋B 电机控制 堵料保护使能</v>
      </c>
      <c r="I1312" s="10" t="str">
        <f t="shared" si="297"/>
        <v>DB1200,X603.0</v>
      </c>
      <c r="J1312" s="13" t="str">
        <f>VLOOKUP(E1312,起始地址定义!A:D,2,FALSE)</f>
        <v>DB1200</v>
      </c>
      <c r="K1312" s="12" t="str">
        <f t="shared" si="298"/>
        <v>X603.0</v>
      </c>
      <c r="L1312" s="13">
        <f>VLOOKUP(E1312,起始地址定义!A:D,3,FALSE)</f>
        <v>600</v>
      </c>
      <c r="M1312" s="14">
        <f>VLOOKUP($F1312,类型描述及偏移量!$C:$H,2,FALSE)</f>
        <v>3</v>
      </c>
      <c r="N1312" s="14" t="str">
        <f>VLOOKUP($F1312,类型描述及偏移量!$C:$H,3,FALSE)</f>
        <v>离散</v>
      </c>
      <c r="O1312" s="14" t="str">
        <f>VLOOKUP($F1312,类型描述及偏移量!$C:$H,4,FALSE)</f>
        <v>None</v>
      </c>
      <c r="P1312" s="14" t="str">
        <f>VLOOKUP($F1312,类型描述及偏移量!$C:$H,5,FALSE)</f>
        <v>No</v>
      </c>
      <c r="Q1312" s="14" t="str">
        <f>VLOOKUP($F1312,类型描述及偏移量!$C:$H,6,FALSE)</f>
        <v>堵料保护使能</v>
      </c>
    </row>
    <row r="1313" hidden="1" spans="1:17">
      <c r="A1313" s="12" t="s">
        <v>125</v>
      </c>
      <c r="B1313" s="12" t="str">
        <f t="shared" si="299"/>
        <v>M3_M</v>
      </c>
      <c r="C1313" s="12" t="str">
        <f t="shared" si="300"/>
        <v>Blocking_Stop</v>
      </c>
      <c r="D1313" s="12" t="str">
        <f t="shared" si="301"/>
        <v>BP_Motor_var</v>
      </c>
      <c r="E1313" s="13" t="str">
        <f t="shared" si="294"/>
        <v>CHP2_M3_M_BP_Motor_var</v>
      </c>
      <c r="F1313" s="14" t="str">
        <f t="shared" si="295"/>
        <v>BP_Motor_var_Blocking_Stop</v>
      </c>
      <c r="G1313" s="10" t="str">
        <f t="shared" si="296"/>
        <v>CHP2_M3_M_Blocking_Stop</v>
      </c>
      <c r="H1313" s="10" t="str">
        <f>VLOOKUP(基本表格!E1313,起始地址定义!A:D,4,FALSE)&amp;" "&amp;Q1313</f>
        <v>2422+P5-M4 刨片机料仓2#出料螺旋B 电机控制 堵料导致停机</v>
      </c>
      <c r="I1313" s="10" t="str">
        <f t="shared" si="297"/>
        <v>DB1200,X603.1</v>
      </c>
      <c r="J1313" s="13" t="str">
        <f>VLOOKUP(E1313,起始地址定义!A:D,2,FALSE)</f>
        <v>DB1200</v>
      </c>
      <c r="K1313" s="12" t="str">
        <f t="shared" si="298"/>
        <v>X603.1</v>
      </c>
      <c r="L1313" s="13">
        <f>VLOOKUP(E1313,起始地址定义!A:D,3,FALSE)</f>
        <v>600</v>
      </c>
      <c r="M1313" s="14">
        <f>VLOOKUP($F1313,类型描述及偏移量!$C:$H,2,FALSE)</f>
        <v>3.1</v>
      </c>
      <c r="N1313" s="14" t="str">
        <f>VLOOKUP($F1313,类型描述及偏移量!$C:$H,3,FALSE)</f>
        <v>离散</v>
      </c>
      <c r="O1313" s="14" t="str">
        <f>VLOOKUP($F1313,类型描述及偏移量!$C:$H,4,FALSE)</f>
        <v>On</v>
      </c>
      <c r="P1313" s="14" t="str">
        <f>VLOOKUP($F1313,类型描述及偏移量!$C:$H,5,FALSE)</f>
        <v>Yes</v>
      </c>
      <c r="Q1313" s="14" t="str">
        <f>VLOOKUP($F1313,类型描述及偏移量!$C:$H,6,FALSE)</f>
        <v>堵料导致停机</v>
      </c>
    </row>
    <row r="1314" hidden="1" spans="1:17">
      <c r="A1314" s="12" t="s">
        <v>125</v>
      </c>
      <c r="B1314" s="12" t="str">
        <f t="shared" si="299"/>
        <v>M3_M</v>
      </c>
      <c r="C1314" s="12" t="str">
        <f t="shared" si="300"/>
        <v>BreakTime</v>
      </c>
      <c r="D1314" s="12" t="str">
        <f t="shared" si="301"/>
        <v>BP_Motor_var</v>
      </c>
      <c r="E1314" s="13" t="str">
        <f t="shared" si="294"/>
        <v>CHP2_M3_M_BP_Motor_var</v>
      </c>
      <c r="F1314" s="14" t="str">
        <f t="shared" si="295"/>
        <v>BP_Motor_var_BreakTime</v>
      </c>
      <c r="G1314" s="10" t="str">
        <f t="shared" si="296"/>
        <v>CHP2_M3_M_BreakTime</v>
      </c>
      <c r="H1314" s="10" t="str">
        <f>VLOOKUP(基本表格!E1314,起始地址定义!A:D,4,FALSE)&amp;" "&amp;Q1314</f>
        <v>2422+P5-M4 刨片机料仓2#出料螺旋B 电机控制 断链超时时间 秒</v>
      </c>
      <c r="I1314" s="10" t="str">
        <f t="shared" si="297"/>
        <v>DB1200,INT604</v>
      </c>
      <c r="J1314" s="13" t="str">
        <f>VLOOKUP(E1314,起始地址定义!A:D,2,FALSE)</f>
        <v>DB1200</v>
      </c>
      <c r="K1314" s="12" t="str">
        <f t="shared" si="298"/>
        <v>INT604</v>
      </c>
      <c r="L1314" s="13">
        <f>VLOOKUP(E1314,起始地址定义!A:D,3,FALSE)</f>
        <v>600</v>
      </c>
      <c r="M1314" s="14">
        <f>VLOOKUP($F1314,类型描述及偏移量!$C:$H,2,FALSE)</f>
        <v>4</v>
      </c>
      <c r="N1314" s="14" t="str">
        <f>VLOOKUP($F1314,类型描述及偏移量!$C:$H,3,FALSE)</f>
        <v>整型</v>
      </c>
      <c r="O1314" s="14" t="str">
        <f>VLOOKUP($F1314,类型描述及偏移量!$C:$H,4,FALSE)</f>
        <v>None</v>
      </c>
      <c r="P1314" s="14" t="str">
        <f>VLOOKUP($F1314,类型描述及偏移量!$C:$H,5,FALSE)</f>
        <v>No</v>
      </c>
      <c r="Q1314" s="14" t="str">
        <f>VLOOKUP($F1314,类型描述及偏移量!$C:$H,6,FALSE)</f>
        <v>断链超时时间 秒</v>
      </c>
    </row>
    <row r="1315" hidden="1" spans="1:17">
      <c r="A1315" s="12" t="s">
        <v>125</v>
      </c>
      <c r="B1315" s="12" t="str">
        <f t="shared" si="299"/>
        <v>M3_M</v>
      </c>
      <c r="C1315" s="12" t="str">
        <f t="shared" si="300"/>
        <v>BlockingTime</v>
      </c>
      <c r="D1315" s="12" t="str">
        <f t="shared" si="301"/>
        <v>BP_Motor_var</v>
      </c>
      <c r="E1315" s="13" t="str">
        <f t="shared" si="294"/>
        <v>CHP2_M3_M_BP_Motor_var</v>
      </c>
      <c r="F1315" s="14" t="str">
        <f t="shared" si="295"/>
        <v>BP_Motor_var_BlockingTime</v>
      </c>
      <c r="G1315" s="10" t="str">
        <f t="shared" si="296"/>
        <v>CHP2_M3_M_BlockingTime</v>
      </c>
      <c r="H1315" s="10" t="str">
        <f>VLOOKUP(基本表格!E1315,起始地址定义!A:D,4,FALSE)&amp;" "&amp;Q1315</f>
        <v>2422+P5-M4 刨片机料仓2#出料螺旋B 电机控制 堵料检测时间 秒</v>
      </c>
      <c r="I1315" s="10" t="str">
        <f t="shared" si="297"/>
        <v>DB1200,INT606</v>
      </c>
      <c r="J1315" s="13" t="str">
        <f>VLOOKUP(E1315,起始地址定义!A:D,2,FALSE)</f>
        <v>DB1200</v>
      </c>
      <c r="K1315" s="12" t="str">
        <f t="shared" si="298"/>
        <v>INT606</v>
      </c>
      <c r="L1315" s="13">
        <f>VLOOKUP(E1315,起始地址定义!A:D,3,FALSE)</f>
        <v>600</v>
      </c>
      <c r="M1315" s="14">
        <f>VLOOKUP($F1315,类型描述及偏移量!$C:$H,2,FALSE)</f>
        <v>6</v>
      </c>
      <c r="N1315" s="14" t="str">
        <f>VLOOKUP($F1315,类型描述及偏移量!$C:$H,3,FALSE)</f>
        <v>整型</v>
      </c>
      <c r="O1315" s="14" t="str">
        <f>VLOOKUP($F1315,类型描述及偏移量!$C:$H,4,FALSE)</f>
        <v>None</v>
      </c>
      <c r="P1315" s="14" t="str">
        <f>VLOOKUP($F1315,类型描述及偏移量!$C:$H,5,FALSE)</f>
        <v>No</v>
      </c>
      <c r="Q1315" s="14" t="str">
        <f>VLOOKUP($F1315,类型描述及偏移量!$C:$H,6,FALSE)</f>
        <v>堵料检测时间 秒</v>
      </c>
    </row>
    <row r="1316" hidden="1" spans="1:17">
      <c r="A1316" s="12" t="s">
        <v>125</v>
      </c>
      <c r="B1316" s="12" t="str">
        <f t="shared" si="299"/>
        <v>M3_M</v>
      </c>
      <c r="C1316" s="12" t="str">
        <f t="shared" si="300"/>
        <v>PullSwitch_CHK</v>
      </c>
      <c r="D1316" s="12" t="str">
        <f t="shared" si="301"/>
        <v>BP_Motor_var</v>
      </c>
      <c r="E1316" s="13" t="str">
        <f t="shared" si="294"/>
        <v>CHP2_M3_M_BP_Motor_var</v>
      </c>
      <c r="F1316" s="14" t="str">
        <f t="shared" si="295"/>
        <v>BP_Motor_var_PullSwitch_CHK</v>
      </c>
      <c r="G1316" s="10" t="str">
        <f t="shared" si="296"/>
        <v>CHP2_M3_M_PullSwitch_CHK</v>
      </c>
      <c r="H1316" s="10" t="str">
        <f>VLOOKUP(基本表格!E1316,起始地址定义!A:D,4,FALSE)&amp;" "&amp;Q1316</f>
        <v>2422+P5-M4 刨片机料仓2#出料螺旋B 电机控制 拉线开关</v>
      </c>
      <c r="I1316" s="10" t="str">
        <f t="shared" si="297"/>
        <v>DB1200,X608.0</v>
      </c>
      <c r="J1316" s="13" t="str">
        <f>VLOOKUP(E1316,起始地址定义!A:D,2,FALSE)</f>
        <v>DB1200</v>
      </c>
      <c r="K1316" s="12" t="str">
        <f t="shared" si="298"/>
        <v>X608.0</v>
      </c>
      <c r="L1316" s="13">
        <f>VLOOKUP(E1316,起始地址定义!A:D,3,FALSE)</f>
        <v>600</v>
      </c>
      <c r="M1316" s="14">
        <f>VLOOKUP($F1316,类型描述及偏移量!$C:$H,2,FALSE)</f>
        <v>8</v>
      </c>
      <c r="N1316" s="14" t="str">
        <f>VLOOKUP($F1316,类型描述及偏移量!$C:$H,3,FALSE)</f>
        <v>离散</v>
      </c>
      <c r="O1316" s="14" t="str">
        <f>VLOOKUP($F1316,类型描述及偏移量!$C:$H,4,FALSE)</f>
        <v>On</v>
      </c>
      <c r="P1316" s="14" t="str">
        <f>VLOOKUP($F1316,类型描述及偏移量!$C:$H,5,FALSE)</f>
        <v>Yes</v>
      </c>
      <c r="Q1316" s="14" t="str">
        <f>VLOOKUP($F1316,类型描述及偏移量!$C:$H,6,FALSE)</f>
        <v>拉线开关</v>
      </c>
    </row>
    <row r="1317" hidden="1" spans="1:17">
      <c r="A1317" s="12" t="s">
        <v>125</v>
      </c>
      <c r="B1317" s="12" t="str">
        <f t="shared" si="299"/>
        <v>M3_M</v>
      </c>
      <c r="C1317" s="12" t="str">
        <f t="shared" si="300"/>
        <v>LMD_ALM</v>
      </c>
      <c r="D1317" s="12" t="str">
        <f t="shared" si="301"/>
        <v>BP_Motor_var</v>
      </c>
      <c r="E1317" s="13" t="str">
        <f t="shared" si="294"/>
        <v>CHP2_M3_M_BP_Motor_var</v>
      </c>
      <c r="F1317" s="14" t="str">
        <f t="shared" si="295"/>
        <v>BP_Motor_var_LMD_ALM</v>
      </c>
      <c r="G1317" s="10" t="str">
        <f t="shared" si="296"/>
        <v>CHP2_M3_M_LMD_ALM</v>
      </c>
      <c r="H1317" s="10" t="str">
        <f>VLOOKUP(基本表格!E1317,起始地址定义!A:D,4,FALSE)&amp;" "&amp;Q1317</f>
        <v>2422+P5-M4 刨片机料仓2#出料螺旋B 电机控制 左跑偏报警</v>
      </c>
      <c r="I1317" s="10" t="str">
        <f t="shared" si="297"/>
        <v>DB1200,X608.1</v>
      </c>
      <c r="J1317" s="13" t="str">
        <f>VLOOKUP(E1317,起始地址定义!A:D,2,FALSE)</f>
        <v>DB1200</v>
      </c>
      <c r="K1317" s="12" t="str">
        <f t="shared" si="298"/>
        <v>X608.1</v>
      </c>
      <c r="L1317" s="13">
        <f>VLOOKUP(E1317,起始地址定义!A:D,3,FALSE)</f>
        <v>600</v>
      </c>
      <c r="M1317" s="14">
        <f>VLOOKUP($F1317,类型描述及偏移量!$C:$H,2,FALSE)</f>
        <v>8.1</v>
      </c>
      <c r="N1317" s="14" t="str">
        <f>VLOOKUP($F1317,类型描述及偏移量!$C:$H,3,FALSE)</f>
        <v>离散</v>
      </c>
      <c r="O1317" s="14" t="str">
        <f>VLOOKUP($F1317,类型描述及偏移量!$C:$H,4,FALSE)</f>
        <v>On</v>
      </c>
      <c r="P1317" s="14" t="str">
        <f>VLOOKUP($F1317,类型描述及偏移量!$C:$H,5,FALSE)</f>
        <v>Yes</v>
      </c>
      <c r="Q1317" s="14" t="str">
        <f>VLOOKUP($F1317,类型描述及偏移量!$C:$H,6,FALSE)</f>
        <v>左跑偏报警</v>
      </c>
    </row>
    <row r="1318" hidden="1" spans="1:17">
      <c r="A1318" s="12" t="s">
        <v>125</v>
      </c>
      <c r="B1318" s="12" t="str">
        <f t="shared" si="299"/>
        <v>M3_M</v>
      </c>
      <c r="C1318" s="12" t="str">
        <f t="shared" si="300"/>
        <v>LMD_CHK_1</v>
      </c>
      <c r="D1318" s="12" t="str">
        <f t="shared" si="301"/>
        <v>BP_Motor_var</v>
      </c>
      <c r="E1318" s="13" t="str">
        <f t="shared" si="294"/>
        <v>CHP2_M3_M_BP_Motor_var</v>
      </c>
      <c r="F1318" s="14" t="str">
        <f t="shared" si="295"/>
        <v>BP_Motor_var_LMD_CHK_1</v>
      </c>
      <c r="G1318" s="10" t="str">
        <f t="shared" si="296"/>
        <v>CHP2_M3_M_LMD_CHK_1</v>
      </c>
      <c r="H1318" s="10" t="str">
        <f>VLOOKUP(基本表格!E1318,起始地址定义!A:D,4,FALSE)&amp;" "&amp;Q1318</f>
        <v>2422+P5-M4 刨片机料仓2#出料螺旋B 电机控制 左跑偏1检测</v>
      </c>
      <c r="I1318" s="10" t="str">
        <f t="shared" si="297"/>
        <v>DB1200,X608.2</v>
      </c>
      <c r="J1318" s="13" t="str">
        <f>VLOOKUP(E1318,起始地址定义!A:D,2,FALSE)</f>
        <v>DB1200</v>
      </c>
      <c r="K1318" s="12" t="str">
        <f t="shared" si="298"/>
        <v>X608.2</v>
      </c>
      <c r="L1318" s="13">
        <f>VLOOKUP(E1318,起始地址定义!A:D,3,FALSE)</f>
        <v>600</v>
      </c>
      <c r="M1318" s="14">
        <f>VLOOKUP($F1318,类型描述及偏移量!$C:$H,2,FALSE)</f>
        <v>8.2</v>
      </c>
      <c r="N1318" s="14" t="str">
        <f>VLOOKUP($F1318,类型描述及偏移量!$C:$H,3,FALSE)</f>
        <v>离散</v>
      </c>
      <c r="O1318" s="14" t="str">
        <f>VLOOKUP($F1318,类型描述及偏移量!$C:$H,4,FALSE)</f>
        <v>None</v>
      </c>
      <c r="P1318" s="14" t="str">
        <f>VLOOKUP($F1318,类型描述及偏移量!$C:$H,5,FALSE)</f>
        <v>Yes</v>
      </c>
      <c r="Q1318" s="14" t="str">
        <f>VLOOKUP($F1318,类型描述及偏移量!$C:$H,6,FALSE)</f>
        <v>左跑偏1检测</v>
      </c>
    </row>
    <row r="1319" hidden="1" spans="1:17">
      <c r="A1319" s="12" t="s">
        <v>125</v>
      </c>
      <c r="B1319" s="12" t="str">
        <f t="shared" si="299"/>
        <v>M3_M</v>
      </c>
      <c r="C1319" s="12" t="str">
        <f t="shared" si="300"/>
        <v>LMD_EN</v>
      </c>
      <c r="D1319" s="12" t="str">
        <f t="shared" si="301"/>
        <v>BP_Motor_var</v>
      </c>
      <c r="E1319" s="13" t="str">
        <f t="shared" si="294"/>
        <v>CHP2_M3_M_BP_Motor_var</v>
      </c>
      <c r="F1319" s="14" t="str">
        <f t="shared" si="295"/>
        <v>BP_Motor_var_LMD_EN</v>
      </c>
      <c r="G1319" s="10" t="str">
        <f t="shared" si="296"/>
        <v>CHP2_M3_M_LMD_EN</v>
      </c>
      <c r="H1319" s="10" t="str">
        <f>VLOOKUP(基本表格!E1319,起始地址定义!A:D,4,FALSE)&amp;" "&amp;Q1319</f>
        <v>2422+P5-M4 刨片机料仓2#出料螺旋B 电机控制 左跑偏保护使能</v>
      </c>
      <c r="I1319" s="10" t="str">
        <f t="shared" si="297"/>
        <v>DB1200,X608.3</v>
      </c>
      <c r="J1319" s="13" t="str">
        <f>VLOOKUP(E1319,起始地址定义!A:D,2,FALSE)</f>
        <v>DB1200</v>
      </c>
      <c r="K1319" s="12" t="str">
        <f t="shared" si="298"/>
        <v>X608.3</v>
      </c>
      <c r="L1319" s="13">
        <f>VLOOKUP(E1319,起始地址定义!A:D,3,FALSE)</f>
        <v>600</v>
      </c>
      <c r="M1319" s="14">
        <f>VLOOKUP($F1319,类型描述及偏移量!$C:$H,2,FALSE)</f>
        <v>8.3</v>
      </c>
      <c r="N1319" s="14" t="str">
        <f>VLOOKUP($F1319,类型描述及偏移量!$C:$H,3,FALSE)</f>
        <v>离散</v>
      </c>
      <c r="O1319" s="14" t="str">
        <f>VLOOKUP($F1319,类型描述及偏移量!$C:$H,4,FALSE)</f>
        <v>None</v>
      </c>
      <c r="P1319" s="14" t="str">
        <f>VLOOKUP($F1319,类型描述及偏移量!$C:$H,5,FALSE)</f>
        <v>No</v>
      </c>
      <c r="Q1319" s="14" t="str">
        <f>VLOOKUP($F1319,类型描述及偏移量!$C:$H,6,FALSE)</f>
        <v>左跑偏保护使能</v>
      </c>
    </row>
    <row r="1320" hidden="1" spans="1:17">
      <c r="A1320" s="12" t="s">
        <v>125</v>
      </c>
      <c r="B1320" s="12" t="str">
        <f t="shared" si="299"/>
        <v>M3_M</v>
      </c>
      <c r="C1320" s="12" t="str">
        <f t="shared" si="300"/>
        <v>LMD_Stop</v>
      </c>
      <c r="D1320" s="12" t="str">
        <f t="shared" si="301"/>
        <v>BP_Motor_var</v>
      </c>
      <c r="E1320" s="13" t="str">
        <f t="shared" si="294"/>
        <v>CHP2_M3_M_BP_Motor_var</v>
      </c>
      <c r="F1320" s="14" t="str">
        <f t="shared" si="295"/>
        <v>BP_Motor_var_LMD_Stop</v>
      </c>
      <c r="G1320" s="10" t="str">
        <f t="shared" si="296"/>
        <v>CHP2_M3_M_LMD_Stop</v>
      </c>
      <c r="H1320" s="10" t="str">
        <f>VLOOKUP(基本表格!E1320,起始地址定义!A:D,4,FALSE)&amp;" "&amp;Q1320</f>
        <v>2422+P5-M4 刨片机料仓2#出料螺旋B 电机控制 左跑偏导致停机</v>
      </c>
      <c r="I1320" s="10" t="str">
        <f t="shared" si="297"/>
        <v>DB1200,X608.4</v>
      </c>
      <c r="J1320" s="13" t="str">
        <f>VLOOKUP(E1320,起始地址定义!A:D,2,FALSE)</f>
        <v>DB1200</v>
      </c>
      <c r="K1320" s="12" t="str">
        <f t="shared" si="298"/>
        <v>X608.4</v>
      </c>
      <c r="L1320" s="13">
        <f>VLOOKUP(E1320,起始地址定义!A:D,3,FALSE)</f>
        <v>600</v>
      </c>
      <c r="M1320" s="14">
        <f>VLOOKUP($F1320,类型描述及偏移量!$C:$H,2,FALSE)</f>
        <v>8.4</v>
      </c>
      <c r="N1320" s="14" t="str">
        <f>VLOOKUP($F1320,类型描述及偏移量!$C:$H,3,FALSE)</f>
        <v>离散</v>
      </c>
      <c r="O1320" s="14" t="str">
        <f>VLOOKUP($F1320,类型描述及偏移量!$C:$H,4,FALSE)</f>
        <v>On</v>
      </c>
      <c r="P1320" s="14" t="str">
        <f>VLOOKUP($F1320,类型描述及偏移量!$C:$H,5,FALSE)</f>
        <v>Yes</v>
      </c>
      <c r="Q1320" s="14" t="str">
        <f>VLOOKUP($F1320,类型描述及偏移量!$C:$H,6,FALSE)</f>
        <v>左跑偏导致停机</v>
      </c>
    </row>
    <row r="1321" hidden="1" spans="1:17">
      <c r="A1321" s="12" t="s">
        <v>125</v>
      </c>
      <c r="B1321" s="12" t="str">
        <f t="shared" si="299"/>
        <v>M3_M</v>
      </c>
      <c r="C1321" s="12" t="str">
        <f t="shared" si="300"/>
        <v>LMD_Time</v>
      </c>
      <c r="D1321" s="12" t="str">
        <f t="shared" si="301"/>
        <v>BP_Motor_var</v>
      </c>
      <c r="E1321" s="13" t="str">
        <f t="shared" si="294"/>
        <v>CHP2_M3_M_BP_Motor_var</v>
      </c>
      <c r="F1321" s="14" t="str">
        <f t="shared" si="295"/>
        <v>BP_Motor_var_LMD_Time</v>
      </c>
      <c r="G1321" s="10" t="str">
        <f t="shared" si="296"/>
        <v>CHP2_M3_M_LMD_Time</v>
      </c>
      <c r="H1321" s="10" t="str">
        <f>VLOOKUP(基本表格!E1321,起始地址定义!A:D,4,FALSE)&amp;" "&amp;Q1321</f>
        <v>2422+P5-M4 刨片机料仓2#出料螺旋B 电机控制 左跑偏检测时间</v>
      </c>
      <c r="I1321" s="10" t="str">
        <f t="shared" si="297"/>
        <v>DB1200,INT610</v>
      </c>
      <c r="J1321" s="13" t="str">
        <f>VLOOKUP(E1321,起始地址定义!A:D,2,FALSE)</f>
        <v>DB1200</v>
      </c>
      <c r="K1321" s="12" t="str">
        <f t="shared" si="298"/>
        <v>INT610</v>
      </c>
      <c r="L1321" s="13">
        <f>VLOOKUP(E1321,起始地址定义!A:D,3,FALSE)</f>
        <v>600</v>
      </c>
      <c r="M1321" s="14">
        <f>VLOOKUP($F1321,类型描述及偏移量!$C:$H,2,FALSE)</f>
        <v>10</v>
      </c>
      <c r="N1321" s="14" t="str">
        <f>VLOOKUP($F1321,类型描述及偏移量!$C:$H,3,FALSE)</f>
        <v>整型</v>
      </c>
      <c r="O1321" s="14" t="str">
        <f>VLOOKUP($F1321,类型描述及偏移量!$C:$H,4,FALSE)</f>
        <v>None</v>
      </c>
      <c r="P1321" s="14" t="str">
        <f>VLOOKUP($F1321,类型描述及偏移量!$C:$H,5,FALSE)</f>
        <v>No</v>
      </c>
      <c r="Q1321" s="14" t="str">
        <f>VLOOKUP($F1321,类型描述及偏移量!$C:$H,6,FALSE)</f>
        <v>左跑偏检测时间</v>
      </c>
    </row>
    <row r="1322" hidden="1" spans="1:17">
      <c r="A1322" s="12" t="s">
        <v>125</v>
      </c>
      <c r="B1322" s="12" t="str">
        <f t="shared" si="299"/>
        <v>M3_M</v>
      </c>
      <c r="C1322" s="12" t="str">
        <f t="shared" si="300"/>
        <v>RMD_ALM</v>
      </c>
      <c r="D1322" s="12" t="str">
        <f t="shared" si="301"/>
        <v>BP_Motor_var</v>
      </c>
      <c r="E1322" s="13" t="str">
        <f t="shared" si="294"/>
        <v>CHP2_M3_M_BP_Motor_var</v>
      </c>
      <c r="F1322" s="14" t="str">
        <f t="shared" si="295"/>
        <v>BP_Motor_var_RMD_ALM</v>
      </c>
      <c r="G1322" s="10" t="str">
        <f t="shared" si="296"/>
        <v>CHP2_M3_M_RMD_ALM</v>
      </c>
      <c r="H1322" s="10" t="str">
        <f>VLOOKUP(基本表格!E1322,起始地址定义!A:D,4,FALSE)&amp;" "&amp;Q1322</f>
        <v>2422+P5-M4 刨片机料仓2#出料螺旋B 电机控制 右 跑偏报警</v>
      </c>
      <c r="I1322" s="10" t="str">
        <f t="shared" si="297"/>
        <v>DB1200,X612.0</v>
      </c>
      <c r="J1322" s="13" t="str">
        <f>VLOOKUP(E1322,起始地址定义!A:D,2,FALSE)</f>
        <v>DB1200</v>
      </c>
      <c r="K1322" s="12" t="str">
        <f t="shared" si="298"/>
        <v>X612.0</v>
      </c>
      <c r="L1322" s="13">
        <f>VLOOKUP(E1322,起始地址定义!A:D,3,FALSE)</f>
        <v>600</v>
      </c>
      <c r="M1322" s="14">
        <f>VLOOKUP($F1322,类型描述及偏移量!$C:$H,2,FALSE)</f>
        <v>12</v>
      </c>
      <c r="N1322" s="14" t="str">
        <f>VLOOKUP($F1322,类型描述及偏移量!$C:$H,3,FALSE)</f>
        <v>离散</v>
      </c>
      <c r="O1322" s="14" t="str">
        <f>VLOOKUP($F1322,类型描述及偏移量!$C:$H,4,FALSE)</f>
        <v>On</v>
      </c>
      <c r="P1322" s="14" t="str">
        <f>VLOOKUP($F1322,类型描述及偏移量!$C:$H,5,FALSE)</f>
        <v>Yes</v>
      </c>
      <c r="Q1322" s="14" t="str">
        <f>VLOOKUP($F1322,类型描述及偏移量!$C:$H,6,FALSE)</f>
        <v>右 跑偏报警</v>
      </c>
    </row>
    <row r="1323" hidden="1" spans="1:17">
      <c r="A1323" s="12" t="s">
        <v>125</v>
      </c>
      <c r="B1323" s="12" t="str">
        <f t="shared" si="299"/>
        <v>M3_M</v>
      </c>
      <c r="C1323" s="12" t="str">
        <f t="shared" si="300"/>
        <v>RMD_CHK_1</v>
      </c>
      <c r="D1323" s="12" t="str">
        <f t="shared" si="301"/>
        <v>BP_Motor_var</v>
      </c>
      <c r="E1323" s="13" t="str">
        <f t="shared" si="294"/>
        <v>CHP2_M3_M_BP_Motor_var</v>
      </c>
      <c r="F1323" s="14" t="str">
        <f t="shared" si="295"/>
        <v>BP_Motor_var_RMD_CHK_1</v>
      </c>
      <c r="G1323" s="10" t="str">
        <f t="shared" si="296"/>
        <v>CHP2_M3_M_RMD_CHK_1</v>
      </c>
      <c r="H1323" s="10" t="str">
        <f>VLOOKUP(基本表格!E1323,起始地址定义!A:D,4,FALSE)&amp;" "&amp;Q1323</f>
        <v>2422+P5-M4 刨片机料仓2#出料螺旋B 电机控制 右跑偏1检测</v>
      </c>
      <c r="I1323" s="10" t="str">
        <f t="shared" si="297"/>
        <v>DB1200,X612.1</v>
      </c>
      <c r="J1323" s="13" t="str">
        <f>VLOOKUP(E1323,起始地址定义!A:D,2,FALSE)</f>
        <v>DB1200</v>
      </c>
      <c r="K1323" s="12" t="str">
        <f t="shared" si="298"/>
        <v>X612.1</v>
      </c>
      <c r="L1323" s="13">
        <f>VLOOKUP(E1323,起始地址定义!A:D,3,FALSE)</f>
        <v>600</v>
      </c>
      <c r="M1323" s="14">
        <f>VLOOKUP($F1323,类型描述及偏移量!$C:$H,2,FALSE)</f>
        <v>12.1</v>
      </c>
      <c r="N1323" s="14" t="str">
        <f>VLOOKUP($F1323,类型描述及偏移量!$C:$H,3,FALSE)</f>
        <v>离散</v>
      </c>
      <c r="O1323" s="14" t="str">
        <f>VLOOKUP($F1323,类型描述及偏移量!$C:$H,4,FALSE)</f>
        <v>None</v>
      </c>
      <c r="P1323" s="14" t="str">
        <f>VLOOKUP($F1323,类型描述及偏移量!$C:$H,5,FALSE)</f>
        <v>Yes</v>
      </c>
      <c r="Q1323" s="14" t="str">
        <f>VLOOKUP($F1323,类型描述及偏移量!$C:$H,6,FALSE)</f>
        <v>右跑偏1检测</v>
      </c>
    </row>
    <row r="1324" hidden="1" spans="1:17">
      <c r="A1324" s="12" t="s">
        <v>125</v>
      </c>
      <c r="B1324" s="12" t="str">
        <f t="shared" si="299"/>
        <v>M3_M</v>
      </c>
      <c r="C1324" s="12" t="str">
        <f t="shared" si="300"/>
        <v>RMD_EN</v>
      </c>
      <c r="D1324" s="12" t="str">
        <f t="shared" si="301"/>
        <v>BP_Motor_var</v>
      </c>
      <c r="E1324" s="13" t="str">
        <f t="shared" si="294"/>
        <v>CHP2_M3_M_BP_Motor_var</v>
      </c>
      <c r="F1324" s="14" t="str">
        <f t="shared" si="295"/>
        <v>BP_Motor_var_RMD_EN</v>
      </c>
      <c r="G1324" s="10" t="str">
        <f t="shared" si="296"/>
        <v>CHP2_M3_M_RMD_EN</v>
      </c>
      <c r="H1324" s="10" t="str">
        <f>VLOOKUP(基本表格!E1324,起始地址定义!A:D,4,FALSE)&amp;" "&amp;Q1324</f>
        <v>2422+P5-M4 刨片机料仓2#出料螺旋B 电机控制 右跑偏保护使能</v>
      </c>
      <c r="I1324" s="10" t="str">
        <f t="shared" si="297"/>
        <v>DB1200,X612.2</v>
      </c>
      <c r="J1324" s="13" t="str">
        <f>VLOOKUP(E1324,起始地址定义!A:D,2,FALSE)</f>
        <v>DB1200</v>
      </c>
      <c r="K1324" s="12" t="str">
        <f t="shared" si="298"/>
        <v>X612.2</v>
      </c>
      <c r="L1324" s="13">
        <f>VLOOKUP(E1324,起始地址定义!A:D,3,FALSE)</f>
        <v>600</v>
      </c>
      <c r="M1324" s="14">
        <f>VLOOKUP($F1324,类型描述及偏移量!$C:$H,2,FALSE)</f>
        <v>12.2</v>
      </c>
      <c r="N1324" s="14" t="str">
        <f>VLOOKUP($F1324,类型描述及偏移量!$C:$H,3,FALSE)</f>
        <v>离散</v>
      </c>
      <c r="O1324" s="14" t="str">
        <f>VLOOKUP($F1324,类型描述及偏移量!$C:$H,4,FALSE)</f>
        <v>None</v>
      </c>
      <c r="P1324" s="14" t="str">
        <f>VLOOKUP($F1324,类型描述及偏移量!$C:$H,5,FALSE)</f>
        <v>No</v>
      </c>
      <c r="Q1324" s="14" t="str">
        <f>VLOOKUP($F1324,类型描述及偏移量!$C:$H,6,FALSE)</f>
        <v>右跑偏保护使能</v>
      </c>
    </row>
    <row r="1325" hidden="1" spans="1:17">
      <c r="A1325" s="12" t="s">
        <v>125</v>
      </c>
      <c r="B1325" s="12" t="str">
        <f t="shared" si="299"/>
        <v>M3_M</v>
      </c>
      <c r="C1325" s="12" t="str">
        <f t="shared" si="300"/>
        <v>RMD_Stop</v>
      </c>
      <c r="D1325" s="12" t="str">
        <f t="shared" si="301"/>
        <v>BP_Motor_var</v>
      </c>
      <c r="E1325" s="13" t="str">
        <f t="shared" si="294"/>
        <v>CHP2_M3_M_BP_Motor_var</v>
      </c>
      <c r="F1325" s="14" t="str">
        <f t="shared" si="295"/>
        <v>BP_Motor_var_RMD_Stop</v>
      </c>
      <c r="G1325" s="10" t="str">
        <f t="shared" si="296"/>
        <v>CHP2_M3_M_RMD_Stop</v>
      </c>
      <c r="H1325" s="10" t="str">
        <f>VLOOKUP(基本表格!E1325,起始地址定义!A:D,4,FALSE)&amp;" "&amp;Q1325</f>
        <v>2422+P5-M4 刨片机料仓2#出料螺旋B 电机控制 右跑偏导致停机</v>
      </c>
      <c r="I1325" s="10" t="str">
        <f t="shared" si="297"/>
        <v>DB1200,X612.3</v>
      </c>
      <c r="J1325" s="13" t="str">
        <f>VLOOKUP(E1325,起始地址定义!A:D,2,FALSE)</f>
        <v>DB1200</v>
      </c>
      <c r="K1325" s="12" t="str">
        <f t="shared" si="298"/>
        <v>X612.3</v>
      </c>
      <c r="L1325" s="13">
        <f>VLOOKUP(E1325,起始地址定义!A:D,3,FALSE)</f>
        <v>600</v>
      </c>
      <c r="M1325" s="14">
        <f>VLOOKUP($F1325,类型描述及偏移量!$C:$H,2,FALSE)</f>
        <v>12.3</v>
      </c>
      <c r="N1325" s="14" t="str">
        <f>VLOOKUP($F1325,类型描述及偏移量!$C:$H,3,FALSE)</f>
        <v>离散</v>
      </c>
      <c r="O1325" s="14" t="str">
        <f>VLOOKUP($F1325,类型描述及偏移量!$C:$H,4,FALSE)</f>
        <v>On</v>
      </c>
      <c r="P1325" s="14" t="str">
        <f>VLOOKUP($F1325,类型描述及偏移量!$C:$H,5,FALSE)</f>
        <v>Yes</v>
      </c>
      <c r="Q1325" s="14" t="str">
        <f>VLOOKUP($F1325,类型描述及偏移量!$C:$H,6,FALSE)</f>
        <v>右跑偏导致停机</v>
      </c>
    </row>
    <row r="1326" hidden="1" spans="1:17">
      <c r="A1326" s="12" t="s">
        <v>125</v>
      </c>
      <c r="B1326" s="12" t="str">
        <f t="shared" si="299"/>
        <v>M3_M</v>
      </c>
      <c r="C1326" s="12" t="str">
        <f t="shared" si="300"/>
        <v>RMD_Time</v>
      </c>
      <c r="D1326" s="12" t="str">
        <f t="shared" si="301"/>
        <v>BP_Motor_var</v>
      </c>
      <c r="E1326" s="13" t="str">
        <f t="shared" si="294"/>
        <v>CHP2_M3_M_BP_Motor_var</v>
      </c>
      <c r="F1326" s="14" t="str">
        <f t="shared" si="295"/>
        <v>BP_Motor_var_RMD_Time</v>
      </c>
      <c r="G1326" s="10" t="str">
        <f t="shared" si="296"/>
        <v>CHP2_M3_M_RMD_Time</v>
      </c>
      <c r="H1326" s="10" t="str">
        <f>VLOOKUP(基本表格!E1326,起始地址定义!A:D,4,FALSE)&amp;" "&amp;Q1326</f>
        <v>2422+P5-M4 刨片机料仓2#出料螺旋B 电机控制 右跑偏检测时间</v>
      </c>
      <c r="I1326" s="10" t="str">
        <f t="shared" si="297"/>
        <v>DB1200,INT614</v>
      </c>
      <c r="J1326" s="13" t="str">
        <f>VLOOKUP(E1326,起始地址定义!A:D,2,FALSE)</f>
        <v>DB1200</v>
      </c>
      <c r="K1326" s="12" t="str">
        <f t="shared" si="298"/>
        <v>INT614</v>
      </c>
      <c r="L1326" s="13">
        <f>VLOOKUP(E1326,起始地址定义!A:D,3,FALSE)</f>
        <v>600</v>
      </c>
      <c r="M1326" s="14">
        <f>VLOOKUP($F1326,类型描述及偏移量!$C:$H,2,FALSE)</f>
        <v>14</v>
      </c>
      <c r="N1326" s="14" t="str">
        <f>VLOOKUP($F1326,类型描述及偏移量!$C:$H,3,FALSE)</f>
        <v>整型</v>
      </c>
      <c r="O1326" s="14" t="str">
        <f>VLOOKUP($F1326,类型描述及偏移量!$C:$H,4,FALSE)</f>
        <v>None</v>
      </c>
      <c r="P1326" s="14" t="str">
        <f>VLOOKUP($F1326,类型描述及偏移量!$C:$H,5,FALSE)</f>
        <v>No</v>
      </c>
      <c r="Q1326" s="14" t="str">
        <f>VLOOKUP($F1326,类型描述及偏移量!$C:$H,6,FALSE)</f>
        <v>右跑偏检测时间</v>
      </c>
    </row>
    <row r="1327" hidden="1" spans="1:17">
      <c r="A1327" s="12" t="s">
        <v>125</v>
      </c>
      <c r="B1327" s="12" t="str">
        <f t="shared" si="299"/>
        <v>M3_M</v>
      </c>
      <c r="C1327" s="12" t="str">
        <f t="shared" si="300"/>
        <v>Motor_Delta</v>
      </c>
      <c r="D1327" s="12" t="str">
        <f t="shared" si="301"/>
        <v>BP_Motor_var</v>
      </c>
      <c r="E1327" s="13" t="str">
        <f t="shared" si="294"/>
        <v>CHP2_M3_M_BP_Motor_var</v>
      </c>
      <c r="F1327" s="14" t="str">
        <f t="shared" si="295"/>
        <v>BP_Motor_var_Motor_Delta</v>
      </c>
      <c r="G1327" s="10" t="str">
        <f t="shared" si="296"/>
        <v>CHP2_M3_M_Motor_Delta</v>
      </c>
      <c r="H1327" s="10" t="str">
        <f>VLOOKUP(基本表格!E1327,起始地址定义!A:D,4,FALSE)&amp;" "&amp;Q1327</f>
        <v>2422+P5-M4 刨片机料仓2#出料螺旋B 电机控制 三角型</v>
      </c>
      <c r="I1327" s="10" t="str">
        <f t="shared" si="297"/>
        <v>DB1200,X616.0</v>
      </c>
      <c r="J1327" s="13" t="str">
        <f>VLOOKUP(E1327,起始地址定义!A:D,2,FALSE)</f>
        <v>DB1200</v>
      </c>
      <c r="K1327" s="12" t="str">
        <f t="shared" si="298"/>
        <v>X616.0</v>
      </c>
      <c r="L1327" s="13">
        <f>VLOOKUP(E1327,起始地址定义!A:D,3,FALSE)</f>
        <v>600</v>
      </c>
      <c r="M1327" s="14">
        <f>VLOOKUP($F1327,类型描述及偏移量!$C:$H,2,FALSE)</f>
        <v>16</v>
      </c>
      <c r="N1327" s="14" t="str">
        <f>VLOOKUP($F1327,类型描述及偏移量!$C:$H,3,FALSE)</f>
        <v>离散</v>
      </c>
      <c r="O1327" s="14" t="str">
        <f>VLOOKUP($F1327,类型描述及偏移量!$C:$H,4,FALSE)</f>
        <v>None</v>
      </c>
      <c r="P1327" s="14" t="str">
        <f>VLOOKUP($F1327,类型描述及偏移量!$C:$H,5,FALSE)</f>
        <v>Yes</v>
      </c>
      <c r="Q1327" s="14" t="str">
        <f>VLOOKUP($F1327,类型描述及偏移量!$C:$H,6,FALSE)</f>
        <v>三角型</v>
      </c>
    </row>
    <row r="1328" hidden="1" spans="1:17">
      <c r="A1328" s="12" t="s">
        <v>125</v>
      </c>
      <c r="B1328" s="12" t="str">
        <f t="shared" si="299"/>
        <v>M3_M</v>
      </c>
      <c r="C1328" s="12" t="str">
        <f t="shared" si="300"/>
        <v>Motor_Wye</v>
      </c>
      <c r="D1328" s="12" t="str">
        <f t="shared" si="301"/>
        <v>BP_Motor_var</v>
      </c>
      <c r="E1328" s="13" t="str">
        <f t="shared" si="294"/>
        <v>CHP2_M3_M_BP_Motor_var</v>
      </c>
      <c r="F1328" s="14" t="str">
        <f t="shared" si="295"/>
        <v>BP_Motor_var_Motor_Wye</v>
      </c>
      <c r="G1328" s="10" t="str">
        <f t="shared" si="296"/>
        <v>CHP2_M3_M_Motor_Wye</v>
      </c>
      <c r="H1328" s="10" t="str">
        <f>VLOOKUP(基本表格!E1328,起始地址定义!A:D,4,FALSE)&amp;" "&amp;Q1328</f>
        <v>2422+P5-M4 刨片机料仓2#出料螺旋B 电机控制 星型</v>
      </c>
      <c r="I1328" s="10" t="str">
        <f t="shared" si="297"/>
        <v>DB1200,X616.1</v>
      </c>
      <c r="J1328" s="13" t="str">
        <f>VLOOKUP(E1328,起始地址定义!A:D,2,FALSE)</f>
        <v>DB1200</v>
      </c>
      <c r="K1328" s="12" t="str">
        <f t="shared" si="298"/>
        <v>X616.1</v>
      </c>
      <c r="L1328" s="13">
        <f>VLOOKUP(E1328,起始地址定义!A:D,3,FALSE)</f>
        <v>600</v>
      </c>
      <c r="M1328" s="14">
        <f>VLOOKUP($F1328,类型描述及偏移量!$C:$H,2,FALSE)</f>
        <v>16.1</v>
      </c>
      <c r="N1328" s="14" t="str">
        <f>VLOOKUP($F1328,类型描述及偏移量!$C:$H,3,FALSE)</f>
        <v>离散</v>
      </c>
      <c r="O1328" s="14" t="str">
        <f>VLOOKUP($F1328,类型描述及偏移量!$C:$H,4,FALSE)</f>
        <v>None</v>
      </c>
      <c r="P1328" s="14" t="str">
        <f>VLOOKUP($F1328,类型描述及偏移量!$C:$H,5,FALSE)</f>
        <v>Yes</v>
      </c>
      <c r="Q1328" s="14" t="str">
        <f>VLOOKUP($F1328,类型描述及偏移量!$C:$H,6,FALSE)</f>
        <v>星型</v>
      </c>
    </row>
    <row r="1329" hidden="1" spans="1:17">
      <c r="A1329" s="12" t="s">
        <v>125</v>
      </c>
      <c r="B1329" s="12" t="str">
        <f t="shared" si="299"/>
        <v>M3_M</v>
      </c>
      <c r="C1329" s="12" t="str">
        <f t="shared" si="300"/>
        <v>MSD</v>
      </c>
      <c r="D1329" s="12" t="str">
        <f t="shared" si="301"/>
        <v>BP_Motor_var</v>
      </c>
      <c r="E1329" s="13" t="str">
        <f t="shared" si="294"/>
        <v>CHP2_M3_M_BP_Motor_var</v>
      </c>
      <c r="F1329" s="14" t="str">
        <f t="shared" si="295"/>
        <v>BP_Motor_var_MSD</v>
      </c>
      <c r="G1329" s="10" t="str">
        <f t="shared" si="296"/>
        <v>CHP2_M3_M_MSD</v>
      </c>
      <c r="H1329" s="10" t="str">
        <f>VLOOKUP(基本表格!E1329,起始地址定义!A:D,4,FALSE)&amp;" "&amp;Q1329</f>
        <v>2422+P5-M4 刨片机料仓2#出料螺旋B 电机控制 维修开关</v>
      </c>
      <c r="I1329" s="10" t="str">
        <f t="shared" si="297"/>
        <v>DB1200,X616.2</v>
      </c>
      <c r="J1329" s="13" t="str">
        <f>VLOOKUP(E1329,起始地址定义!A:D,2,FALSE)</f>
        <v>DB1200</v>
      </c>
      <c r="K1329" s="12" t="str">
        <f t="shared" si="298"/>
        <v>X616.2</v>
      </c>
      <c r="L1329" s="13">
        <f>VLOOKUP(E1329,起始地址定义!A:D,3,FALSE)</f>
        <v>600</v>
      </c>
      <c r="M1329" s="14">
        <f>VLOOKUP($F1329,类型描述及偏移量!$C:$H,2,FALSE)</f>
        <v>16.2</v>
      </c>
      <c r="N1329" s="14" t="str">
        <f>VLOOKUP($F1329,类型描述及偏移量!$C:$H,3,FALSE)</f>
        <v>离散</v>
      </c>
      <c r="O1329" s="14" t="str">
        <f>VLOOKUP($F1329,类型描述及偏移量!$C:$H,4,FALSE)</f>
        <v>On</v>
      </c>
      <c r="P1329" s="14" t="str">
        <f>VLOOKUP($F1329,类型描述及偏移量!$C:$H,5,FALSE)</f>
        <v>Yes</v>
      </c>
      <c r="Q1329" s="14" t="str">
        <f>VLOOKUP($F1329,类型描述及偏移量!$C:$H,6,FALSE)</f>
        <v>维修开关</v>
      </c>
    </row>
    <row r="1330" hidden="1" spans="1:17">
      <c r="A1330" s="12" t="s">
        <v>125</v>
      </c>
      <c r="B1330" s="12" t="str">
        <f t="shared" si="299"/>
        <v>M3_M</v>
      </c>
      <c r="C1330" s="12" t="str">
        <f t="shared" si="300"/>
        <v>LMD_CHK_2</v>
      </c>
      <c r="D1330" s="12" t="str">
        <f t="shared" si="301"/>
        <v>BP_Motor_var</v>
      </c>
      <c r="E1330" s="13" t="str">
        <f t="shared" si="294"/>
        <v>CHP2_M3_M_BP_Motor_var</v>
      </c>
      <c r="F1330" s="14" t="str">
        <f t="shared" si="295"/>
        <v>BP_Motor_var_LMD_CHK_2</v>
      </c>
      <c r="G1330" s="10" t="str">
        <f t="shared" si="296"/>
        <v>CHP2_M3_M_LMD_CHK_2</v>
      </c>
      <c r="H1330" s="10" t="str">
        <f>VLOOKUP(基本表格!E1330,起始地址定义!A:D,4,FALSE)&amp;" "&amp;Q1330</f>
        <v>2422+P5-M4 刨片机料仓2#出料螺旋B 电机控制 左跑偏2检测</v>
      </c>
      <c r="I1330" s="10" t="str">
        <f t="shared" si="297"/>
        <v>DB1200,X616.3</v>
      </c>
      <c r="J1330" s="13" t="str">
        <f>VLOOKUP(E1330,起始地址定义!A:D,2,FALSE)</f>
        <v>DB1200</v>
      </c>
      <c r="K1330" s="12" t="str">
        <f t="shared" si="298"/>
        <v>X616.3</v>
      </c>
      <c r="L1330" s="13">
        <f>VLOOKUP(E1330,起始地址定义!A:D,3,FALSE)</f>
        <v>600</v>
      </c>
      <c r="M1330" s="14">
        <f>VLOOKUP($F1330,类型描述及偏移量!$C:$H,2,FALSE)</f>
        <v>16.3</v>
      </c>
      <c r="N1330" s="14" t="str">
        <f>VLOOKUP($F1330,类型描述及偏移量!$C:$H,3,FALSE)</f>
        <v>离散</v>
      </c>
      <c r="O1330" s="14" t="str">
        <f>VLOOKUP($F1330,类型描述及偏移量!$C:$H,4,FALSE)</f>
        <v>None</v>
      </c>
      <c r="P1330" s="14" t="str">
        <f>VLOOKUP($F1330,类型描述及偏移量!$C:$H,5,FALSE)</f>
        <v>Yes</v>
      </c>
      <c r="Q1330" s="14" t="str">
        <f>VLOOKUP($F1330,类型描述及偏移量!$C:$H,6,FALSE)</f>
        <v>左跑偏2检测</v>
      </c>
    </row>
    <row r="1331" hidden="1" spans="1:17">
      <c r="A1331" s="12" t="s">
        <v>125</v>
      </c>
      <c r="B1331" s="12" t="str">
        <f t="shared" si="299"/>
        <v>M3_M</v>
      </c>
      <c r="C1331" s="12" t="str">
        <f t="shared" si="300"/>
        <v>RMD_CHK_2</v>
      </c>
      <c r="D1331" s="12" t="str">
        <f t="shared" si="301"/>
        <v>BP_Motor_var</v>
      </c>
      <c r="E1331" s="13" t="str">
        <f t="shared" si="294"/>
        <v>CHP2_M3_M_BP_Motor_var</v>
      </c>
      <c r="F1331" s="14" t="str">
        <f t="shared" si="295"/>
        <v>BP_Motor_var_RMD_CHK_2</v>
      </c>
      <c r="G1331" s="10" t="str">
        <f t="shared" si="296"/>
        <v>CHP2_M3_M_RMD_CHK_2</v>
      </c>
      <c r="H1331" s="10" t="str">
        <f>VLOOKUP(基本表格!E1331,起始地址定义!A:D,4,FALSE)&amp;" "&amp;Q1331</f>
        <v>2422+P5-M4 刨片机料仓2#出料螺旋B 电机控制 右跑偏2检测</v>
      </c>
      <c r="I1331" s="10" t="str">
        <f t="shared" si="297"/>
        <v>DB1200,X616.4</v>
      </c>
      <c r="J1331" s="13" t="str">
        <f>VLOOKUP(E1331,起始地址定义!A:D,2,FALSE)</f>
        <v>DB1200</v>
      </c>
      <c r="K1331" s="12" t="str">
        <f t="shared" si="298"/>
        <v>X616.4</v>
      </c>
      <c r="L1331" s="13">
        <f>VLOOKUP(E1331,起始地址定义!A:D,3,FALSE)</f>
        <v>600</v>
      </c>
      <c r="M1331" s="14">
        <f>VLOOKUP($F1331,类型描述及偏移量!$C:$H,2,FALSE)</f>
        <v>16.4</v>
      </c>
      <c r="N1331" s="14" t="str">
        <f>VLOOKUP($F1331,类型描述及偏移量!$C:$H,3,FALSE)</f>
        <v>离散</v>
      </c>
      <c r="O1331" s="14" t="str">
        <f>VLOOKUP($F1331,类型描述及偏移量!$C:$H,4,FALSE)</f>
        <v>None</v>
      </c>
      <c r="P1331" s="14" t="str">
        <f>VLOOKUP($F1331,类型描述及偏移量!$C:$H,5,FALSE)</f>
        <v>Yes</v>
      </c>
      <c r="Q1331" s="14" t="str">
        <f>VLOOKUP($F1331,类型描述及偏移量!$C:$H,6,FALSE)</f>
        <v>右跑偏2检测</v>
      </c>
    </row>
    <row r="1332" hidden="1" spans="1:17">
      <c r="A1332" s="12" t="s">
        <v>125</v>
      </c>
      <c r="B1332" s="12" t="str">
        <f t="shared" si="299"/>
        <v>M3_M</v>
      </c>
      <c r="C1332" s="12" t="str">
        <f t="shared" si="300"/>
        <v>InterStarTime</v>
      </c>
      <c r="D1332" s="12" t="str">
        <f t="shared" si="301"/>
        <v>BP_Motor_var</v>
      </c>
      <c r="E1332" s="13" t="str">
        <f t="shared" si="294"/>
        <v>CHP2_M3_M_BP_Motor_var</v>
      </c>
      <c r="F1332" s="14" t="str">
        <f t="shared" si="295"/>
        <v>BP_Motor_var_InterStarTime</v>
      </c>
      <c r="G1332" s="10" t="str">
        <f t="shared" si="296"/>
        <v>CHP2_M3_M_InterStarTime</v>
      </c>
      <c r="H1332" s="10" t="str">
        <f>VLOOKUP(基本表格!E1332,起始地址定义!A:D,4,FALSE)&amp;" "&amp;Q1332</f>
        <v>2422+P5-M4 刨片机料仓2#出料螺旋B 电机控制 联动启动延时</v>
      </c>
      <c r="I1332" s="10" t="str">
        <f t="shared" si="297"/>
        <v>DB1200,INT618</v>
      </c>
      <c r="J1332" s="13" t="str">
        <f>VLOOKUP(E1332,起始地址定义!A:D,2,FALSE)</f>
        <v>DB1200</v>
      </c>
      <c r="K1332" s="12" t="str">
        <f t="shared" si="298"/>
        <v>INT618</v>
      </c>
      <c r="L1332" s="13">
        <f>VLOOKUP(E1332,起始地址定义!A:D,3,FALSE)</f>
        <v>600</v>
      </c>
      <c r="M1332" s="14">
        <f>VLOOKUP($F1332,类型描述及偏移量!$C:$H,2,FALSE)</f>
        <v>18</v>
      </c>
      <c r="N1332" s="14" t="str">
        <f>VLOOKUP($F1332,类型描述及偏移量!$C:$H,3,FALSE)</f>
        <v>整型</v>
      </c>
      <c r="O1332" s="14" t="str">
        <f>VLOOKUP($F1332,类型描述及偏移量!$C:$H,4,FALSE)</f>
        <v>None</v>
      </c>
      <c r="P1332" s="14" t="str">
        <f>VLOOKUP($F1332,类型描述及偏移量!$C:$H,5,FALSE)</f>
        <v>No</v>
      </c>
      <c r="Q1332" s="14" t="str">
        <f>VLOOKUP($F1332,类型描述及偏移量!$C:$H,6,FALSE)</f>
        <v>联动启动延时</v>
      </c>
    </row>
    <row r="1333" hidden="1" spans="1:17">
      <c r="A1333" s="12" t="s">
        <v>125</v>
      </c>
      <c r="B1333" s="12" t="str">
        <f t="shared" si="299"/>
        <v>M3_M</v>
      </c>
      <c r="C1333" s="12" t="str">
        <f t="shared" si="300"/>
        <v>Alt_TMR</v>
      </c>
      <c r="D1333" s="12" t="str">
        <f t="shared" si="301"/>
        <v>BP_Motor_var</v>
      </c>
      <c r="E1333" s="13" t="str">
        <f t="shared" si="294"/>
        <v>CHP2_M3_M_BP_Motor_var</v>
      </c>
      <c r="F1333" s="14" t="str">
        <f t="shared" si="295"/>
        <v>BP_Motor_var_Alt_TMR</v>
      </c>
      <c r="G1333" s="10" t="str">
        <f t="shared" si="296"/>
        <v>CHP2_M3_M_Alt_TMR</v>
      </c>
      <c r="H1333" s="10" t="str">
        <f>VLOOKUP(基本表格!E1333,起始地址定义!A:D,4,FALSE)&amp;" "&amp;Q1333</f>
        <v>2422+P5-M4 刨片机料仓2#出料螺旋B 电机控制 起动转换时间 秒</v>
      </c>
      <c r="I1333" s="10" t="str">
        <f t="shared" si="297"/>
        <v>DB1200,INT620</v>
      </c>
      <c r="J1333" s="13" t="str">
        <f>VLOOKUP(E1333,起始地址定义!A:D,2,FALSE)</f>
        <v>DB1200</v>
      </c>
      <c r="K1333" s="12" t="str">
        <f t="shared" si="298"/>
        <v>INT620</v>
      </c>
      <c r="L1333" s="13">
        <f>VLOOKUP(E1333,起始地址定义!A:D,3,FALSE)</f>
        <v>600</v>
      </c>
      <c r="M1333" s="14">
        <f>VLOOKUP($F1333,类型描述及偏移量!$C:$H,2,FALSE)</f>
        <v>20</v>
      </c>
      <c r="N1333" s="14" t="str">
        <f>VLOOKUP($F1333,类型描述及偏移量!$C:$H,3,FALSE)</f>
        <v>整型</v>
      </c>
      <c r="O1333" s="14" t="str">
        <f>VLOOKUP($F1333,类型描述及偏移量!$C:$H,4,FALSE)</f>
        <v>None</v>
      </c>
      <c r="P1333" s="14" t="str">
        <f>VLOOKUP($F1333,类型描述及偏移量!$C:$H,5,FALSE)</f>
        <v>No</v>
      </c>
      <c r="Q1333" s="14" t="str">
        <f>VLOOKUP($F1333,类型描述及偏移量!$C:$H,6,FALSE)</f>
        <v>起动转换时间 秒</v>
      </c>
    </row>
    <row r="1334" hidden="1" spans="1:17">
      <c r="A1334" s="12" t="s">
        <v>125</v>
      </c>
      <c r="B1334" s="12" t="str">
        <f t="shared" si="299"/>
        <v>M3_SetFRQ</v>
      </c>
      <c r="C1334" s="12" t="str">
        <f t="shared" si="300"/>
        <v>HiProEN</v>
      </c>
      <c r="D1334" s="12" t="str">
        <f t="shared" si="301"/>
        <v>BP_Value_var</v>
      </c>
      <c r="E1334" s="13" t="str">
        <f t="shared" si="294"/>
        <v>CHP2_M3_SetFRQ_BP_Value_var</v>
      </c>
      <c r="F1334" s="14" t="str">
        <f t="shared" si="295"/>
        <v>BP_Value_var_HiProEN</v>
      </c>
      <c r="G1334" s="10" t="str">
        <f t="shared" si="296"/>
        <v>CHP2_M3_SetFRQ_HiProEN</v>
      </c>
      <c r="H1334" s="10" t="str">
        <f>VLOOKUP(基本表格!E1334,起始地址定义!A:D,4,FALSE)&amp;" "&amp;Q1334</f>
        <v>2422+P5-M4 刨片机料仓2#出料螺旋B 给定频率 上限保护使能</v>
      </c>
      <c r="I1334" s="10" t="str">
        <f t="shared" si="297"/>
        <v>DB1200,X650.3</v>
      </c>
      <c r="J1334" s="13" t="str">
        <f>VLOOKUP(E1334,起始地址定义!A:D,2,FALSE)</f>
        <v>DB1200</v>
      </c>
      <c r="K1334" s="12" t="str">
        <f t="shared" si="298"/>
        <v>X650.3</v>
      </c>
      <c r="L1334" s="13">
        <f>VLOOKUP(E1334,起始地址定义!A:D,3,FALSE)</f>
        <v>650</v>
      </c>
      <c r="M1334" s="14">
        <f>VLOOKUP($F1334,类型描述及偏移量!$C:$H,2,FALSE)</f>
        <v>0.299999999999997</v>
      </c>
      <c r="N1334" s="14" t="str">
        <f>VLOOKUP($F1334,类型描述及偏移量!$C:$H,3,FALSE)</f>
        <v>离散</v>
      </c>
      <c r="O1334" s="14" t="str">
        <f>VLOOKUP($F1334,类型描述及偏移量!$C:$H,4,FALSE)</f>
        <v>None</v>
      </c>
      <c r="P1334" s="14" t="str">
        <f>VLOOKUP($F1334,类型描述及偏移量!$C:$H,5,FALSE)</f>
        <v>No</v>
      </c>
      <c r="Q1334" s="14" t="str">
        <f>VLOOKUP($F1334,类型描述及偏移量!$C:$H,6,FALSE)</f>
        <v>上限保护使能</v>
      </c>
    </row>
    <row r="1335" hidden="1" spans="1:17">
      <c r="A1335" s="12" t="s">
        <v>125</v>
      </c>
      <c r="B1335" s="12" t="str">
        <f t="shared" si="299"/>
        <v>M3_SetFRQ</v>
      </c>
      <c r="C1335" s="12" t="str">
        <f t="shared" si="300"/>
        <v>LoProEN</v>
      </c>
      <c r="D1335" s="12" t="str">
        <f t="shared" si="301"/>
        <v>BP_Value_var</v>
      </c>
      <c r="E1335" s="13" t="str">
        <f t="shared" si="294"/>
        <v>CHP2_M3_SetFRQ_BP_Value_var</v>
      </c>
      <c r="F1335" s="14" t="str">
        <f t="shared" si="295"/>
        <v>BP_Value_var_LoProEN</v>
      </c>
      <c r="G1335" s="10" t="str">
        <f t="shared" si="296"/>
        <v>CHP2_M3_SetFRQ_LoProEN</v>
      </c>
      <c r="H1335" s="10" t="str">
        <f>VLOOKUP(基本表格!E1335,起始地址定义!A:D,4,FALSE)&amp;" "&amp;Q1335</f>
        <v>2422+P5-M4 刨片机料仓2#出料螺旋B 给定频率 下限保护使能</v>
      </c>
      <c r="I1335" s="10" t="str">
        <f t="shared" si="297"/>
        <v>DB1200,X650.4</v>
      </c>
      <c r="J1335" s="13" t="str">
        <f>VLOOKUP(E1335,起始地址定义!A:D,2,FALSE)</f>
        <v>DB1200</v>
      </c>
      <c r="K1335" s="12" t="str">
        <f t="shared" si="298"/>
        <v>X650.4</v>
      </c>
      <c r="L1335" s="13">
        <f>VLOOKUP(E1335,起始地址定义!A:D,3,FALSE)</f>
        <v>650</v>
      </c>
      <c r="M1335" s="14">
        <f>VLOOKUP($F1335,类型描述及偏移量!$C:$H,2,FALSE)</f>
        <v>0.399999999999999</v>
      </c>
      <c r="N1335" s="14" t="str">
        <f>VLOOKUP($F1335,类型描述及偏移量!$C:$H,3,FALSE)</f>
        <v>离散</v>
      </c>
      <c r="O1335" s="14" t="str">
        <f>VLOOKUP($F1335,类型描述及偏移量!$C:$H,4,FALSE)</f>
        <v>None</v>
      </c>
      <c r="P1335" s="14" t="str">
        <f>VLOOKUP($F1335,类型描述及偏移量!$C:$H,5,FALSE)</f>
        <v>No</v>
      </c>
      <c r="Q1335" s="14" t="str">
        <f>VLOOKUP($F1335,类型描述及偏移量!$C:$H,6,FALSE)</f>
        <v>下限保护使能</v>
      </c>
    </row>
    <row r="1336" hidden="1" spans="1:17">
      <c r="A1336" s="12" t="s">
        <v>125</v>
      </c>
      <c r="B1336" s="12" t="str">
        <f t="shared" si="299"/>
        <v>M3_SetFRQ</v>
      </c>
      <c r="C1336" s="12" t="str">
        <f t="shared" si="300"/>
        <v>HiALM</v>
      </c>
      <c r="D1336" s="12" t="str">
        <f t="shared" si="301"/>
        <v>BP_Value_var</v>
      </c>
      <c r="E1336" s="13" t="str">
        <f t="shared" si="294"/>
        <v>CHP2_M3_SetFRQ_BP_Value_var</v>
      </c>
      <c r="F1336" s="14" t="str">
        <f t="shared" si="295"/>
        <v>BP_Value_var_HiALM</v>
      </c>
      <c r="G1336" s="10" t="str">
        <f t="shared" si="296"/>
        <v>CHP2_M3_SetFRQ_HiALM</v>
      </c>
      <c r="H1336" s="10" t="str">
        <f>VLOOKUP(基本表格!E1336,起始地址定义!A:D,4,FALSE)&amp;" "&amp;Q1336</f>
        <v>2422+P5-M4 刨片机料仓2#出料螺旋B 给定频率 上限报警</v>
      </c>
      <c r="I1336" s="10" t="str">
        <f t="shared" si="297"/>
        <v>DB1200,X650.5</v>
      </c>
      <c r="J1336" s="13" t="str">
        <f>VLOOKUP(E1336,起始地址定义!A:D,2,FALSE)</f>
        <v>DB1200</v>
      </c>
      <c r="K1336" s="12" t="str">
        <f t="shared" si="298"/>
        <v>X650.5</v>
      </c>
      <c r="L1336" s="13">
        <f>VLOOKUP(E1336,起始地址定义!A:D,3,FALSE)</f>
        <v>650</v>
      </c>
      <c r="M1336" s="14">
        <f>VLOOKUP($F1336,类型描述及偏移量!$C:$H,2,FALSE)</f>
        <v>0.5</v>
      </c>
      <c r="N1336" s="14" t="str">
        <f>VLOOKUP($F1336,类型描述及偏移量!$C:$H,3,FALSE)</f>
        <v>离散</v>
      </c>
      <c r="O1336" s="14" t="str">
        <f>VLOOKUP($F1336,类型描述及偏移量!$C:$H,4,FALSE)</f>
        <v>None</v>
      </c>
      <c r="P1336" s="14" t="str">
        <f>VLOOKUP($F1336,类型描述及偏移量!$C:$H,5,FALSE)</f>
        <v>Yes</v>
      </c>
      <c r="Q1336" s="14" t="str">
        <f>VLOOKUP($F1336,类型描述及偏移量!$C:$H,6,FALSE)</f>
        <v>上限报警</v>
      </c>
    </row>
    <row r="1337" hidden="1" spans="1:17">
      <c r="A1337" s="12" t="s">
        <v>125</v>
      </c>
      <c r="B1337" s="12" t="str">
        <f t="shared" si="299"/>
        <v>M3_SetFRQ</v>
      </c>
      <c r="C1337" s="12" t="str">
        <f t="shared" si="300"/>
        <v>LoALM</v>
      </c>
      <c r="D1337" s="12" t="str">
        <f t="shared" si="301"/>
        <v>BP_Value_var</v>
      </c>
      <c r="E1337" s="13" t="str">
        <f t="shared" si="294"/>
        <v>CHP2_M3_SetFRQ_BP_Value_var</v>
      </c>
      <c r="F1337" s="14" t="str">
        <f t="shared" si="295"/>
        <v>BP_Value_var_LoALM</v>
      </c>
      <c r="G1337" s="10" t="str">
        <f t="shared" si="296"/>
        <v>CHP2_M3_SetFRQ_LoALM</v>
      </c>
      <c r="H1337" s="10" t="str">
        <f>VLOOKUP(基本表格!E1337,起始地址定义!A:D,4,FALSE)&amp;" "&amp;Q1337</f>
        <v>2422+P5-M4 刨片机料仓2#出料螺旋B 给定频率 下限报警</v>
      </c>
      <c r="I1337" s="10" t="str">
        <f t="shared" si="297"/>
        <v>DB1200,X650.6</v>
      </c>
      <c r="J1337" s="13" t="str">
        <f>VLOOKUP(E1337,起始地址定义!A:D,2,FALSE)</f>
        <v>DB1200</v>
      </c>
      <c r="K1337" s="12" t="str">
        <f t="shared" si="298"/>
        <v>X650.6</v>
      </c>
      <c r="L1337" s="13">
        <f>VLOOKUP(E1337,起始地址定义!A:D,3,FALSE)</f>
        <v>650</v>
      </c>
      <c r="M1337" s="14">
        <f>VLOOKUP($F1337,类型描述及偏移量!$C:$H,2,FALSE)</f>
        <v>0.600000000000001</v>
      </c>
      <c r="N1337" s="14" t="str">
        <f>VLOOKUP($F1337,类型描述及偏移量!$C:$H,3,FALSE)</f>
        <v>离散</v>
      </c>
      <c r="O1337" s="14" t="str">
        <f>VLOOKUP($F1337,类型描述及偏移量!$C:$H,4,FALSE)</f>
        <v>None</v>
      </c>
      <c r="P1337" s="14" t="str">
        <f>VLOOKUP($F1337,类型描述及偏移量!$C:$H,5,FALSE)</f>
        <v>Yes</v>
      </c>
      <c r="Q1337" s="14" t="str">
        <f>VLOOKUP($F1337,类型描述及偏移量!$C:$H,6,FALSE)</f>
        <v>下限报警</v>
      </c>
    </row>
    <row r="1338" hidden="1" spans="1:17">
      <c r="A1338" s="12" t="s">
        <v>125</v>
      </c>
      <c r="B1338" s="12" t="str">
        <f t="shared" si="299"/>
        <v>M3_SetFRQ</v>
      </c>
      <c r="C1338" s="12" t="str">
        <f t="shared" si="300"/>
        <v>HiHiALM</v>
      </c>
      <c r="D1338" s="12" t="str">
        <f t="shared" si="301"/>
        <v>BP_Value_var</v>
      </c>
      <c r="E1338" s="13" t="str">
        <f t="shared" si="294"/>
        <v>CHP2_M3_SetFRQ_BP_Value_var</v>
      </c>
      <c r="F1338" s="14" t="str">
        <f t="shared" si="295"/>
        <v>BP_Value_var_HiHiALM</v>
      </c>
      <c r="G1338" s="10" t="str">
        <f t="shared" si="296"/>
        <v>CHP2_M3_SetFRQ_HiHiALM</v>
      </c>
      <c r="H1338" s="10" t="str">
        <f>VLOOKUP(基本表格!E1338,起始地址定义!A:D,4,FALSE)&amp;" "&amp;Q1338</f>
        <v>2422+P5-M4 刨片机料仓2#出料螺旋B 给定频率 上上限报警</v>
      </c>
      <c r="I1338" s="10" t="str">
        <f t="shared" si="297"/>
        <v>DB1200,X650.7</v>
      </c>
      <c r="J1338" s="13" t="str">
        <f>VLOOKUP(E1338,起始地址定义!A:D,2,FALSE)</f>
        <v>DB1200</v>
      </c>
      <c r="K1338" s="12" t="str">
        <f t="shared" si="298"/>
        <v>X650.7</v>
      </c>
      <c r="L1338" s="13">
        <f>VLOOKUP(E1338,起始地址定义!A:D,3,FALSE)</f>
        <v>650</v>
      </c>
      <c r="M1338" s="14">
        <f>VLOOKUP($F1338,类型描述及偏移量!$C:$H,2,FALSE)</f>
        <v>0.700000000000003</v>
      </c>
      <c r="N1338" s="14" t="str">
        <f>VLOOKUP($F1338,类型描述及偏移量!$C:$H,3,FALSE)</f>
        <v>离散</v>
      </c>
      <c r="O1338" s="14" t="str">
        <f>VLOOKUP($F1338,类型描述及偏移量!$C:$H,4,FALSE)</f>
        <v>On</v>
      </c>
      <c r="P1338" s="14" t="str">
        <f>VLOOKUP($F1338,类型描述及偏移量!$C:$H,5,FALSE)</f>
        <v>Yes</v>
      </c>
      <c r="Q1338" s="14" t="str">
        <f>VLOOKUP($F1338,类型描述及偏移量!$C:$H,6,FALSE)</f>
        <v>上上限报警</v>
      </c>
    </row>
    <row r="1339" hidden="1" spans="1:17">
      <c r="A1339" s="12" t="s">
        <v>125</v>
      </c>
      <c r="B1339" s="12" t="str">
        <f t="shared" si="299"/>
        <v>M3_SetFRQ</v>
      </c>
      <c r="C1339" s="12" t="str">
        <f t="shared" si="300"/>
        <v>LoLoALM</v>
      </c>
      <c r="D1339" s="12" t="str">
        <f t="shared" si="301"/>
        <v>BP_Value_var</v>
      </c>
      <c r="E1339" s="13" t="str">
        <f t="shared" si="294"/>
        <v>CHP2_M3_SetFRQ_BP_Value_var</v>
      </c>
      <c r="F1339" s="14" t="str">
        <f t="shared" si="295"/>
        <v>BP_Value_var_LoLoALM</v>
      </c>
      <c r="G1339" s="10" t="str">
        <f t="shared" si="296"/>
        <v>CHP2_M3_SetFRQ_LoLoALM</v>
      </c>
      <c r="H1339" s="10" t="str">
        <f>VLOOKUP(基本表格!E1339,起始地址定义!A:D,4,FALSE)&amp;" "&amp;Q1339</f>
        <v>2422+P5-M4 刨片机料仓2#出料螺旋B 给定频率 下下限报警</v>
      </c>
      <c r="I1339" s="10" t="str">
        <f t="shared" si="297"/>
        <v>DB1200,X651.0</v>
      </c>
      <c r="J1339" s="13" t="str">
        <f>VLOOKUP(E1339,起始地址定义!A:D,2,FALSE)</f>
        <v>DB1200</v>
      </c>
      <c r="K1339" s="12" t="str">
        <f t="shared" si="298"/>
        <v>X651.0</v>
      </c>
      <c r="L1339" s="13">
        <f>VLOOKUP(E1339,起始地址定义!A:D,3,FALSE)</f>
        <v>650</v>
      </c>
      <c r="M1339" s="14">
        <f>VLOOKUP($F1339,类型描述及偏移量!$C:$H,2,FALSE)</f>
        <v>1</v>
      </c>
      <c r="N1339" s="14" t="str">
        <f>VLOOKUP($F1339,类型描述及偏移量!$C:$H,3,FALSE)</f>
        <v>离散</v>
      </c>
      <c r="O1339" s="14" t="str">
        <f>VLOOKUP($F1339,类型描述及偏移量!$C:$H,4,FALSE)</f>
        <v>On</v>
      </c>
      <c r="P1339" s="14" t="str">
        <f>VLOOKUP($F1339,类型描述及偏移量!$C:$H,5,FALSE)</f>
        <v>Yes</v>
      </c>
      <c r="Q1339" s="14" t="str">
        <f>VLOOKUP($F1339,类型描述及偏移量!$C:$H,6,FALSE)</f>
        <v>下下限报警</v>
      </c>
    </row>
    <row r="1340" hidden="1" spans="1:17">
      <c r="A1340" s="12" t="s">
        <v>125</v>
      </c>
      <c r="B1340" s="12" t="str">
        <f t="shared" si="299"/>
        <v>M3_SetFRQ</v>
      </c>
      <c r="C1340" s="12" t="str">
        <f t="shared" si="300"/>
        <v>LimALM</v>
      </c>
      <c r="D1340" s="12" t="str">
        <f t="shared" si="301"/>
        <v>BP_Value_var</v>
      </c>
      <c r="E1340" s="13" t="str">
        <f t="shared" si="294"/>
        <v>CHP2_M3_SetFRQ_BP_Value_var</v>
      </c>
      <c r="F1340" s="14" t="str">
        <f t="shared" si="295"/>
        <v>BP_Value_var_LimALM</v>
      </c>
      <c r="G1340" s="10" t="str">
        <f t="shared" si="296"/>
        <v>CHP2_M3_SetFRQ_LimALM</v>
      </c>
      <c r="H1340" s="10" t="str">
        <f>VLOOKUP(基本表格!E1340,起始地址定义!A:D,4,FALSE)&amp;" "&amp;Q1340</f>
        <v>2422+P5-M4 刨片机料仓2#出料螺旋B 给定频率 极限报警</v>
      </c>
      <c r="I1340" s="10" t="str">
        <f t="shared" si="297"/>
        <v>DB1200,X651.1</v>
      </c>
      <c r="J1340" s="13" t="str">
        <f>VLOOKUP(E1340,起始地址定义!A:D,2,FALSE)</f>
        <v>DB1200</v>
      </c>
      <c r="K1340" s="12" t="str">
        <f t="shared" si="298"/>
        <v>X651.1</v>
      </c>
      <c r="L1340" s="13">
        <f>VLOOKUP(E1340,起始地址定义!A:D,3,FALSE)</f>
        <v>650</v>
      </c>
      <c r="M1340" s="14">
        <f>VLOOKUP($F1340,类型描述及偏移量!$C:$H,2,FALSE)</f>
        <v>1.1</v>
      </c>
      <c r="N1340" s="14" t="str">
        <f>VLOOKUP($F1340,类型描述及偏移量!$C:$H,3,FALSE)</f>
        <v>离散</v>
      </c>
      <c r="O1340" s="14" t="str">
        <f>VLOOKUP($F1340,类型描述及偏移量!$C:$H,4,FALSE)</f>
        <v>On</v>
      </c>
      <c r="P1340" s="14" t="str">
        <f>VLOOKUP($F1340,类型描述及偏移量!$C:$H,5,FALSE)</f>
        <v>Yes</v>
      </c>
      <c r="Q1340" s="14" t="str">
        <f>VLOOKUP($F1340,类型描述及偏移量!$C:$H,6,FALSE)</f>
        <v>极限报警</v>
      </c>
    </row>
    <row r="1341" hidden="1" spans="1:17">
      <c r="A1341" s="12" t="s">
        <v>125</v>
      </c>
      <c r="B1341" s="12" t="str">
        <f t="shared" si="299"/>
        <v>M3_SetFRQ</v>
      </c>
      <c r="C1341" s="12" t="str">
        <f t="shared" si="300"/>
        <v>LostALM</v>
      </c>
      <c r="D1341" s="12" t="str">
        <f t="shared" si="301"/>
        <v>BP_Value_var</v>
      </c>
      <c r="E1341" s="13" t="str">
        <f t="shared" si="294"/>
        <v>CHP2_M3_SetFRQ_BP_Value_var</v>
      </c>
      <c r="F1341" s="14" t="str">
        <f t="shared" si="295"/>
        <v>BP_Value_var_LostALM</v>
      </c>
      <c r="G1341" s="10" t="str">
        <f t="shared" si="296"/>
        <v>CHP2_M3_SetFRQ_LostALM</v>
      </c>
      <c r="H1341" s="10" t="str">
        <f>VLOOKUP(基本表格!E1341,起始地址定义!A:D,4,FALSE)&amp;" "&amp;Q1341</f>
        <v>2422+P5-M4 刨片机料仓2#出料螺旋B 给定频率 传感器断线报警</v>
      </c>
      <c r="I1341" s="10" t="str">
        <f t="shared" si="297"/>
        <v>DB1200,X651.2</v>
      </c>
      <c r="J1341" s="13" t="str">
        <f>VLOOKUP(E1341,起始地址定义!A:D,2,FALSE)</f>
        <v>DB1200</v>
      </c>
      <c r="K1341" s="12" t="str">
        <f t="shared" si="298"/>
        <v>X651.2</v>
      </c>
      <c r="L1341" s="13">
        <f>VLOOKUP(E1341,起始地址定义!A:D,3,FALSE)</f>
        <v>650</v>
      </c>
      <c r="M1341" s="14">
        <f>VLOOKUP($F1341,类型描述及偏移量!$C:$H,2,FALSE)</f>
        <v>1.2</v>
      </c>
      <c r="N1341" s="14" t="str">
        <f>VLOOKUP($F1341,类型描述及偏移量!$C:$H,3,FALSE)</f>
        <v>离散</v>
      </c>
      <c r="O1341" s="14" t="str">
        <f>VLOOKUP($F1341,类型描述及偏移量!$C:$H,4,FALSE)</f>
        <v>On</v>
      </c>
      <c r="P1341" s="14" t="str">
        <f>VLOOKUP($F1341,类型描述及偏移量!$C:$H,5,FALSE)</f>
        <v>Yes</v>
      </c>
      <c r="Q1341" s="14" t="str">
        <f>VLOOKUP($F1341,类型描述及偏移量!$C:$H,6,FALSE)</f>
        <v>传感器断线报警</v>
      </c>
    </row>
    <row r="1342" hidden="1" spans="1:17">
      <c r="A1342" s="12" t="s">
        <v>125</v>
      </c>
      <c r="B1342" s="12" t="str">
        <f t="shared" si="299"/>
        <v>M3_SetFRQ</v>
      </c>
      <c r="C1342" s="12" t="str">
        <f t="shared" si="300"/>
        <v>Code</v>
      </c>
      <c r="D1342" s="12" t="str">
        <f t="shared" si="301"/>
        <v>BP_Value_var</v>
      </c>
      <c r="E1342" s="13" t="str">
        <f t="shared" si="294"/>
        <v>CHP2_M3_SetFRQ_BP_Value_var</v>
      </c>
      <c r="F1342" s="14" t="str">
        <f t="shared" si="295"/>
        <v>BP_Value_var_Code</v>
      </c>
      <c r="G1342" s="10" t="str">
        <f t="shared" si="296"/>
        <v>CHP2_M3_SetFRQ_Code</v>
      </c>
      <c r="H1342" s="10" t="str">
        <f>VLOOKUP(基本表格!E1342,起始地址定义!A:D,4,FALSE)&amp;" "&amp;Q1342</f>
        <v>2422+P5-M4 刨片机料仓2#出料螺旋B 给定频率 实际内码</v>
      </c>
      <c r="I1342" s="10" t="str">
        <f t="shared" si="297"/>
        <v>DB1200,INT652</v>
      </c>
      <c r="J1342" s="13" t="str">
        <f>VLOOKUP(E1342,起始地址定义!A:D,2,FALSE)</f>
        <v>DB1200</v>
      </c>
      <c r="K1342" s="12" t="str">
        <f t="shared" si="298"/>
        <v>INT652</v>
      </c>
      <c r="L1342" s="13">
        <f>VLOOKUP(E1342,起始地址定义!A:D,3,FALSE)</f>
        <v>650</v>
      </c>
      <c r="M1342" s="14">
        <f>VLOOKUP($F1342,类型描述及偏移量!$C:$H,2,FALSE)</f>
        <v>2</v>
      </c>
      <c r="N1342" s="14" t="str">
        <f>VLOOKUP($F1342,类型描述及偏移量!$C:$H,3,FALSE)</f>
        <v>整型</v>
      </c>
      <c r="O1342" s="14" t="str">
        <f>VLOOKUP($F1342,类型描述及偏移量!$C:$H,4,FALSE)</f>
        <v>None</v>
      </c>
      <c r="P1342" s="14" t="str">
        <f>VLOOKUP($F1342,类型描述及偏移量!$C:$H,5,FALSE)</f>
        <v>Yes</v>
      </c>
      <c r="Q1342" s="14" t="str">
        <f>VLOOKUP($F1342,类型描述及偏移量!$C:$H,6,FALSE)</f>
        <v>实际内码</v>
      </c>
    </row>
    <row r="1343" hidden="1" spans="1:17">
      <c r="A1343" s="12" t="s">
        <v>125</v>
      </c>
      <c r="B1343" s="12" t="str">
        <f t="shared" si="299"/>
        <v>M3_SetFRQ</v>
      </c>
      <c r="C1343" s="12" t="str">
        <f t="shared" si="300"/>
        <v>Value</v>
      </c>
      <c r="D1343" s="12" t="str">
        <f t="shared" si="301"/>
        <v>BP_Value_var</v>
      </c>
      <c r="E1343" s="13" t="str">
        <f t="shared" si="294"/>
        <v>CHP2_M3_SetFRQ_BP_Value_var</v>
      </c>
      <c r="F1343" s="14" t="str">
        <f t="shared" si="295"/>
        <v>BP_Value_var_Value</v>
      </c>
      <c r="G1343" s="10" t="str">
        <f t="shared" si="296"/>
        <v>CHP2_M3_SetFRQ_Value</v>
      </c>
      <c r="H1343" s="10" t="str">
        <f>VLOOKUP(基本表格!E1343,起始地址定义!A:D,4,FALSE)&amp;" "&amp;Q1343</f>
        <v>2422+P5-M4 刨片机料仓2#出料螺旋B 给定频率 实际值</v>
      </c>
      <c r="I1343" s="10" t="str">
        <f t="shared" si="297"/>
        <v>DB1200,REAL656</v>
      </c>
      <c r="J1343" s="13" t="str">
        <f>VLOOKUP(E1343,起始地址定义!A:D,2,FALSE)</f>
        <v>DB1200</v>
      </c>
      <c r="K1343" s="12" t="str">
        <f t="shared" si="298"/>
        <v>REAL656</v>
      </c>
      <c r="L1343" s="13">
        <f>VLOOKUP(E1343,起始地址定义!A:D,3,FALSE)</f>
        <v>650</v>
      </c>
      <c r="M1343" s="14">
        <f>VLOOKUP($F1343,类型描述及偏移量!$C:$H,2,FALSE)</f>
        <v>6</v>
      </c>
      <c r="N1343" s="14" t="str">
        <f>VLOOKUP($F1343,类型描述及偏移量!$C:$H,3,FALSE)</f>
        <v>实型</v>
      </c>
      <c r="O1343" s="14" t="str">
        <f>VLOOKUP($F1343,类型描述及偏移量!$C:$H,4,FALSE)</f>
        <v>None</v>
      </c>
      <c r="P1343" s="14" t="str">
        <f>VLOOKUP($F1343,类型描述及偏移量!$C:$H,5,FALSE)</f>
        <v>Yes</v>
      </c>
      <c r="Q1343" s="14" t="str">
        <f>VLOOKUP($F1343,类型描述及偏移量!$C:$H,6,FALSE)</f>
        <v>实际值</v>
      </c>
    </row>
    <row r="1344" hidden="1" spans="1:17">
      <c r="A1344" s="12" t="s">
        <v>125</v>
      </c>
      <c r="B1344" s="12" t="str">
        <f t="shared" si="299"/>
        <v>M3_SetFRQ</v>
      </c>
      <c r="C1344" s="12" t="str">
        <f t="shared" si="300"/>
        <v>Range</v>
      </c>
      <c r="D1344" s="12" t="str">
        <f t="shared" si="301"/>
        <v>BP_Value_var</v>
      </c>
      <c r="E1344" s="13" t="str">
        <f t="shared" si="294"/>
        <v>CHP2_M3_SetFRQ_BP_Value_var</v>
      </c>
      <c r="F1344" s="14" t="str">
        <f t="shared" si="295"/>
        <v>BP_Value_var_Range</v>
      </c>
      <c r="G1344" s="10" t="str">
        <f t="shared" si="296"/>
        <v>CHP2_M3_SetFRQ_Range</v>
      </c>
      <c r="H1344" s="10" t="str">
        <f>VLOOKUP(基本表格!E1344,起始地址定义!A:D,4,FALSE)&amp;" "&amp;Q1344</f>
        <v>2422+P5-M4 刨片机料仓2#出料螺旋B 给定频率 量程</v>
      </c>
      <c r="I1344" s="10" t="str">
        <f t="shared" si="297"/>
        <v>DB1200,REAL660</v>
      </c>
      <c r="J1344" s="13" t="str">
        <f>VLOOKUP(E1344,起始地址定义!A:D,2,FALSE)</f>
        <v>DB1200</v>
      </c>
      <c r="K1344" s="12" t="str">
        <f t="shared" si="298"/>
        <v>REAL660</v>
      </c>
      <c r="L1344" s="13">
        <f>VLOOKUP(E1344,起始地址定义!A:D,3,FALSE)</f>
        <v>650</v>
      </c>
      <c r="M1344" s="14">
        <f>VLOOKUP($F1344,类型描述及偏移量!$C:$H,2,FALSE)</f>
        <v>10</v>
      </c>
      <c r="N1344" s="14" t="str">
        <f>VLOOKUP($F1344,类型描述及偏移量!$C:$H,3,FALSE)</f>
        <v>实型</v>
      </c>
      <c r="O1344" s="14" t="str">
        <f>VLOOKUP($F1344,类型描述及偏移量!$C:$H,4,FALSE)</f>
        <v>None</v>
      </c>
      <c r="P1344" s="14" t="str">
        <f>VLOOKUP($F1344,类型描述及偏移量!$C:$H,5,FALSE)</f>
        <v>No</v>
      </c>
      <c r="Q1344" s="14" t="str">
        <f>VLOOKUP($F1344,类型描述及偏移量!$C:$H,6,FALSE)</f>
        <v>量程</v>
      </c>
    </row>
    <row r="1345" hidden="1" spans="1:17">
      <c r="A1345" s="12" t="s">
        <v>125</v>
      </c>
      <c r="B1345" s="12" t="str">
        <f t="shared" si="299"/>
        <v>M3_SetFRQ</v>
      </c>
      <c r="C1345" s="12" t="str">
        <f t="shared" si="300"/>
        <v>Hi</v>
      </c>
      <c r="D1345" s="12" t="str">
        <f t="shared" si="301"/>
        <v>BP_Value_var</v>
      </c>
      <c r="E1345" s="13" t="str">
        <f t="shared" si="294"/>
        <v>CHP2_M3_SetFRQ_BP_Value_var</v>
      </c>
      <c r="F1345" s="14" t="str">
        <f t="shared" si="295"/>
        <v>BP_Value_var_Hi</v>
      </c>
      <c r="G1345" s="10" t="str">
        <f t="shared" si="296"/>
        <v>CHP2_M3_SetFRQ_Hi</v>
      </c>
      <c r="H1345" s="10" t="str">
        <f>VLOOKUP(基本表格!E1345,起始地址定义!A:D,4,FALSE)&amp;" "&amp;Q1345</f>
        <v>2422+P5-M4 刨片机料仓2#出料螺旋B 给定频率 上限值</v>
      </c>
      <c r="I1345" s="10" t="str">
        <f t="shared" si="297"/>
        <v>DB1200,REAL664</v>
      </c>
      <c r="J1345" s="13" t="str">
        <f>VLOOKUP(E1345,起始地址定义!A:D,2,FALSE)</f>
        <v>DB1200</v>
      </c>
      <c r="K1345" s="12" t="str">
        <f t="shared" si="298"/>
        <v>REAL664</v>
      </c>
      <c r="L1345" s="13">
        <f>VLOOKUP(E1345,起始地址定义!A:D,3,FALSE)</f>
        <v>650</v>
      </c>
      <c r="M1345" s="14">
        <f>VLOOKUP($F1345,类型描述及偏移量!$C:$H,2,FALSE)</f>
        <v>14</v>
      </c>
      <c r="N1345" s="14" t="str">
        <f>VLOOKUP($F1345,类型描述及偏移量!$C:$H,3,FALSE)</f>
        <v>实型</v>
      </c>
      <c r="O1345" s="14" t="str">
        <f>VLOOKUP($F1345,类型描述及偏移量!$C:$H,4,FALSE)</f>
        <v>None</v>
      </c>
      <c r="P1345" s="14" t="str">
        <f>VLOOKUP($F1345,类型描述及偏移量!$C:$H,5,FALSE)</f>
        <v>No</v>
      </c>
      <c r="Q1345" s="14" t="str">
        <f>VLOOKUP($F1345,类型描述及偏移量!$C:$H,6,FALSE)</f>
        <v>上限值</v>
      </c>
    </row>
    <row r="1346" hidden="1" spans="1:17">
      <c r="A1346" s="12" t="s">
        <v>125</v>
      </c>
      <c r="B1346" s="12" t="str">
        <f t="shared" si="299"/>
        <v>M3_SetFRQ</v>
      </c>
      <c r="C1346" s="12" t="str">
        <f t="shared" si="300"/>
        <v>Lo</v>
      </c>
      <c r="D1346" s="12" t="str">
        <f t="shared" si="301"/>
        <v>BP_Value_var</v>
      </c>
      <c r="E1346" s="13" t="str">
        <f t="shared" si="294"/>
        <v>CHP2_M3_SetFRQ_BP_Value_var</v>
      </c>
      <c r="F1346" s="14" t="str">
        <f t="shared" si="295"/>
        <v>BP_Value_var_Lo</v>
      </c>
      <c r="G1346" s="10" t="str">
        <f t="shared" si="296"/>
        <v>CHP2_M3_SetFRQ_Lo</v>
      </c>
      <c r="H1346" s="10" t="str">
        <f>VLOOKUP(基本表格!E1346,起始地址定义!A:D,4,FALSE)&amp;" "&amp;Q1346</f>
        <v>2422+P5-M4 刨片机料仓2#出料螺旋B 给定频率 下限值</v>
      </c>
      <c r="I1346" s="10" t="str">
        <f t="shared" si="297"/>
        <v>DB1200,REAL668</v>
      </c>
      <c r="J1346" s="13" t="str">
        <f>VLOOKUP(E1346,起始地址定义!A:D,2,FALSE)</f>
        <v>DB1200</v>
      </c>
      <c r="K1346" s="12" t="str">
        <f t="shared" si="298"/>
        <v>REAL668</v>
      </c>
      <c r="L1346" s="13">
        <f>VLOOKUP(E1346,起始地址定义!A:D,3,FALSE)</f>
        <v>650</v>
      </c>
      <c r="M1346" s="14">
        <f>VLOOKUP($F1346,类型描述及偏移量!$C:$H,2,FALSE)</f>
        <v>18</v>
      </c>
      <c r="N1346" s="14" t="str">
        <f>VLOOKUP($F1346,类型描述及偏移量!$C:$H,3,FALSE)</f>
        <v>实型</v>
      </c>
      <c r="O1346" s="14" t="str">
        <f>VLOOKUP($F1346,类型描述及偏移量!$C:$H,4,FALSE)</f>
        <v>None</v>
      </c>
      <c r="P1346" s="14" t="str">
        <f>VLOOKUP($F1346,类型描述及偏移量!$C:$H,5,FALSE)</f>
        <v>No</v>
      </c>
      <c r="Q1346" s="14" t="str">
        <f>VLOOKUP($F1346,类型描述及偏移量!$C:$H,6,FALSE)</f>
        <v>下限值</v>
      </c>
    </row>
    <row r="1347" hidden="1" spans="1:17">
      <c r="A1347" s="12" t="s">
        <v>125</v>
      </c>
      <c r="B1347" s="12" t="str">
        <f t="shared" si="299"/>
        <v>M3_SetFRQ</v>
      </c>
      <c r="C1347" s="12" t="str">
        <f t="shared" si="300"/>
        <v>HiHi</v>
      </c>
      <c r="D1347" s="12" t="str">
        <f t="shared" si="301"/>
        <v>BP_Value_var</v>
      </c>
      <c r="E1347" s="13" t="str">
        <f t="shared" si="294"/>
        <v>CHP2_M3_SetFRQ_BP_Value_var</v>
      </c>
      <c r="F1347" s="14" t="str">
        <f t="shared" si="295"/>
        <v>BP_Value_var_HiHi</v>
      </c>
      <c r="G1347" s="10" t="str">
        <f t="shared" si="296"/>
        <v>CHP2_M3_SetFRQ_HiHi</v>
      </c>
      <c r="H1347" s="10" t="str">
        <f>VLOOKUP(基本表格!E1347,起始地址定义!A:D,4,FALSE)&amp;" "&amp;Q1347</f>
        <v>2422+P5-M4 刨片机料仓2#出料螺旋B 给定频率 上上限值</v>
      </c>
      <c r="I1347" s="10" t="str">
        <f t="shared" si="297"/>
        <v>DB1200,REAL672</v>
      </c>
      <c r="J1347" s="13" t="str">
        <f>VLOOKUP(E1347,起始地址定义!A:D,2,FALSE)</f>
        <v>DB1200</v>
      </c>
      <c r="K1347" s="12" t="str">
        <f t="shared" si="298"/>
        <v>REAL672</v>
      </c>
      <c r="L1347" s="13">
        <f>VLOOKUP(E1347,起始地址定义!A:D,3,FALSE)</f>
        <v>650</v>
      </c>
      <c r="M1347" s="14">
        <f>VLOOKUP($F1347,类型描述及偏移量!$C:$H,2,FALSE)</f>
        <v>22</v>
      </c>
      <c r="N1347" s="14" t="str">
        <f>VLOOKUP($F1347,类型描述及偏移量!$C:$H,3,FALSE)</f>
        <v>实型</v>
      </c>
      <c r="O1347" s="14" t="str">
        <f>VLOOKUP($F1347,类型描述及偏移量!$C:$H,4,FALSE)</f>
        <v>None</v>
      </c>
      <c r="P1347" s="14" t="str">
        <f>VLOOKUP($F1347,类型描述及偏移量!$C:$H,5,FALSE)</f>
        <v>No</v>
      </c>
      <c r="Q1347" s="14" t="str">
        <f>VLOOKUP($F1347,类型描述及偏移量!$C:$H,6,FALSE)</f>
        <v>上上限值</v>
      </c>
    </row>
    <row r="1348" hidden="1" spans="1:17">
      <c r="A1348" s="12" t="s">
        <v>125</v>
      </c>
      <c r="B1348" s="12" t="str">
        <f t="shared" si="299"/>
        <v>M3_SetFRQ</v>
      </c>
      <c r="C1348" s="12" t="str">
        <f t="shared" si="300"/>
        <v>LoLo</v>
      </c>
      <c r="D1348" s="12" t="str">
        <f t="shared" si="301"/>
        <v>BP_Value_var</v>
      </c>
      <c r="E1348" s="13" t="str">
        <f t="shared" si="294"/>
        <v>CHP2_M3_SetFRQ_BP_Value_var</v>
      </c>
      <c r="F1348" s="14" t="str">
        <f t="shared" si="295"/>
        <v>BP_Value_var_LoLo</v>
      </c>
      <c r="G1348" s="10" t="str">
        <f t="shared" si="296"/>
        <v>CHP2_M3_SetFRQ_LoLo</v>
      </c>
      <c r="H1348" s="10" t="str">
        <f>VLOOKUP(基本表格!E1348,起始地址定义!A:D,4,FALSE)&amp;" "&amp;Q1348</f>
        <v>2422+P5-M4 刨片机料仓2#出料螺旋B 给定频率 下下限值</v>
      </c>
      <c r="I1348" s="10" t="str">
        <f t="shared" si="297"/>
        <v>DB1200,REAL676</v>
      </c>
      <c r="J1348" s="13" t="str">
        <f>VLOOKUP(E1348,起始地址定义!A:D,2,FALSE)</f>
        <v>DB1200</v>
      </c>
      <c r="K1348" s="12" t="str">
        <f t="shared" si="298"/>
        <v>REAL676</v>
      </c>
      <c r="L1348" s="13">
        <f>VLOOKUP(E1348,起始地址定义!A:D,3,FALSE)</f>
        <v>650</v>
      </c>
      <c r="M1348" s="14">
        <f>VLOOKUP($F1348,类型描述及偏移量!$C:$H,2,FALSE)</f>
        <v>26</v>
      </c>
      <c r="N1348" s="14" t="str">
        <f>VLOOKUP($F1348,类型描述及偏移量!$C:$H,3,FALSE)</f>
        <v>实型</v>
      </c>
      <c r="O1348" s="14" t="str">
        <f>VLOOKUP($F1348,类型描述及偏移量!$C:$H,4,FALSE)</f>
        <v>None</v>
      </c>
      <c r="P1348" s="14" t="str">
        <f>VLOOKUP($F1348,类型描述及偏移量!$C:$H,5,FALSE)</f>
        <v>No</v>
      </c>
      <c r="Q1348" s="14" t="str">
        <f>VLOOKUP($F1348,类型描述及偏移量!$C:$H,6,FALSE)</f>
        <v>下下限值</v>
      </c>
    </row>
    <row r="1349" hidden="1" spans="1:17">
      <c r="A1349" s="12" t="s">
        <v>125</v>
      </c>
      <c r="B1349" s="12" t="str">
        <f t="shared" si="299"/>
        <v>M3_ActFRQ</v>
      </c>
      <c r="C1349" s="12" t="str">
        <f t="shared" si="300"/>
        <v>HiProEN</v>
      </c>
      <c r="D1349" s="12" t="str">
        <f t="shared" si="301"/>
        <v>BP_Value_var</v>
      </c>
      <c r="E1349" s="13" t="str">
        <f t="shared" si="294"/>
        <v>CHP2_M3_ActFRQ_BP_Value_var</v>
      </c>
      <c r="F1349" s="14" t="str">
        <f t="shared" si="295"/>
        <v>BP_Value_var_HiProEN</v>
      </c>
      <c r="G1349" s="10" t="str">
        <f t="shared" si="296"/>
        <v>CHP2_M3_ActFRQ_HiProEN</v>
      </c>
      <c r="H1349" s="10" t="str">
        <f>VLOOKUP(基本表格!E1349,起始地址定义!A:D,4,FALSE)&amp;" "&amp;Q1349</f>
        <v>2422+P5-M4 刨片机料仓2#出料螺旋B 反馈频率 上限保护使能</v>
      </c>
      <c r="I1349" s="10" t="str">
        <f t="shared" si="297"/>
        <v>DB1200,X700.3</v>
      </c>
      <c r="J1349" s="13" t="str">
        <f>VLOOKUP(E1349,起始地址定义!A:D,2,FALSE)</f>
        <v>DB1200</v>
      </c>
      <c r="K1349" s="12" t="str">
        <f t="shared" si="298"/>
        <v>X700.3</v>
      </c>
      <c r="L1349" s="13">
        <f>VLOOKUP(E1349,起始地址定义!A:D,3,FALSE)</f>
        <v>700</v>
      </c>
      <c r="M1349" s="14">
        <f>VLOOKUP($F1349,类型描述及偏移量!$C:$H,2,FALSE)</f>
        <v>0.299999999999997</v>
      </c>
      <c r="N1349" s="14" t="str">
        <f>VLOOKUP($F1349,类型描述及偏移量!$C:$H,3,FALSE)</f>
        <v>离散</v>
      </c>
      <c r="O1349" s="14" t="str">
        <f>VLOOKUP($F1349,类型描述及偏移量!$C:$H,4,FALSE)</f>
        <v>None</v>
      </c>
      <c r="P1349" s="14" t="str">
        <f>VLOOKUP($F1349,类型描述及偏移量!$C:$H,5,FALSE)</f>
        <v>No</v>
      </c>
      <c r="Q1349" s="14" t="str">
        <f>VLOOKUP($F1349,类型描述及偏移量!$C:$H,6,FALSE)</f>
        <v>上限保护使能</v>
      </c>
    </row>
    <row r="1350" hidden="1" spans="1:17">
      <c r="A1350" s="12" t="s">
        <v>125</v>
      </c>
      <c r="B1350" s="12" t="str">
        <f t="shared" si="299"/>
        <v>M3_ActFRQ</v>
      </c>
      <c r="C1350" s="12" t="str">
        <f t="shared" si="300"/>
        <v>LoProEN</v>
      </c>
      <c r="D1350" s="12" t="str">
        <f t="shared" si="301"/>
        <v>BP_Value_var</v>
      </c>
      <c r="E1350" s="13" t="str">
        <f t="shared" si="294"/>
        <v>CHP2_M3_ActFRQ_BP_Value_var</v>
      </c>
      <c r="F1350" s="14" t="str">
        <f t="shared" si="295"/>
        <v>BP_Value_var_LoProEN</v>
      </c>
      <c r="G1350" s="10" t="str">
        <f t="shared" si="296"/>
        <v>CHP2_M3_ActFRQ_LoProEN</v>
      </c>
      <c r="H1350" s="10" t="str">
        <f>VLOOKUP(基本表格!E1350,起始地址定义!A:D,4,FALSE)&amp;" "&amp;Q1350</f>
        <v>2422+P5-M4 刨片机料仓2#出料螺旋B 反馈频率 下限保护使能</v>
      </c>
      <c r="I1350" s="10" t="str">
        <f t="shared" si="297"/>
        <v>DB1200,X700.4</v>
      </c>
      <c r="J1350" s="13" t="str">
        <f>VLOOKUP(E1350,起始地址定义!A:D,2,FALSE)</f>
        <v>DB1200</v>
      </c>
      <c r="K1350" s="12" t="str">
        <f t="shared" si="298"/>
        <v>X700.4</v>
      </c>
      <c r="L1350" s="13">
        <f>VLOOKUP(E1350,起始地址定义!A:D,3,FALSE)</f>
        <v>700</v>
      </c>
      <c r="M1350" s="14">
        <f>VLOOKUP($F1350,类型描述及偏移量!$C:$H,2,FALSE)</f>
        <v>0.399999999999999</v>
      </c>
      <c r="N1350" s="14" t="str">
        <f>VLOOKUP($F1350,类型描述及偏移量!$C:$H,3,FALSE)</f>
        <v>离散</v>
      </c>
      <c r="O1350" s="14" t="str">
        <f>VLOOKUP($F1350,类型描述及偏移量!$C:$H,4,FALSE)</f>
        <v>None</v>
      </c>
      <c r="P1350" s="14" t="str">
        <f>VLOOKUP($F1350,类型描述及偏移量!$C:$H,5,FALSE)</f>
        <v>No</v>
      </c>
      <c r="Q1350" s="14" t="str">
        <f>VLOOKUP($F1350,类型描述及偏移量!$C:$H,6,FALSE)</f>
        <v>下限保护使能</v>
      </c>
    </row>
    <row r="1351" hidden="1" spans="1:17">
      <c r="A1351" s="12" t="s">
        <v>125</v>
      </c>
      <c r="B1351" s="12" t="str">
        <f t="shared" si="299"/>
        <v>M3_ActFRQ</v>
      </c>
      <c r="C1351" s="12" t="str">
        <f t="shared" si="300"/>
        <v>HiALM</v>
      </c>
      <c r="D1351" s="12" t="str">
        <f t="shared" si="301"/>
        <v>BP_Value_var</v>
      </c>
      <c r="E1351" s="13" t="str">
        <f t="shared" si="294"/>
        <v>CHP2_M3_ActFRQ_BP_Value_var</v>
      </c>
      <c r="F1351" s="14" t="str">
        <f t="shared" si="295"/>
        <v>BP_Value_var_HiALM</v>
      </c>
      <c r="G1351" s="10" t="str">
        <f t="shared" si="296"/>
        <v>CHP2_M3_ActFRQ_HiALM</v>
      </c>
      <c r="H1351" s="10" t="str">
        <f>VLOOKUP(基本表格!E1351,起始地址定义!A:D,4,FALSE)&amp;" "&amp;Q1351</f>
        <v>2422+P5-M4 刨片机料仓2#出料螺旋B 反馈频率 上限报警</v>
      </c>
      <c r="I1351" s="10" t="str">
        <f t="shared" si="297"/>
        <v>DB1200,X700.5</v>
      </c>
      <c r="J1351" s="13" t="str">
        <f>VLOOKUP(E1351,起始地址定义!A:D,2,FALSE)</f>
        <v>DB1200</v>
      </c>
      <c r="K1351" s="12" t="str">
        <f t="shared" si="298"/>
        <v>X700.5</v>
      </c>
      <c r="L1351" s="13">
        <f>VLOOKUP(E1351,起始地址定义!A:D,3,FALSE)</f>
        <v>700</v>
      </c>
      <c r="M1351" s="14">
        <f>VLOOKUP($F1351,类型描述及偏移量!$C:$H,2,FALSE)</f>
        <v>0.5</v>
      </c>
      <c r="N1351" s="14" t="str">
        <f>VLOOKUP($F1351,类型描述及偏移量!$C:$H,3,FALSE)</f>
        <v>离散</v>
      </c>
      <c r="O1351" s="14" t="str">
        <f>VLOOKUP($F1351,类型描述及偏移量!$C:$H,4,FALSE)</f>
        <v>None</v>
      </c>
      <c r="P1351" s="14" t="str">
        <f>VLOOKUP($F1351,类型描述及偏移量!$C:$H,5,FALSE)</f>
        <v>Yes</v>
      </c>
      <c r="Q1351" s="14" t="str">
        <f>VLOOKUP($F1351,类型描述及偏移量!$C:$H,6,FALSE)</f>
        <v>上限报警</v>
      </c>
    </row>
    <row r="1352" hidden="1" spans="1:17">
      <c r="A1352" s="12" t="s">
        <v>125</v>
      </c>
      <c r="B1352" s="12" t="str">
        <f t="shared" si="299"/>
        <v>M3_ActFRQ</v>
      </c>
      <c r="C1352" s="12" t="str">
        <f t="shared" si="300"/>
        <v>LoALM</v>
      </c>
      <c r="D1352" s="12" t="str">
        <f t="shared" si="301"/>
        <v>BP_Value_var</v>
      </c>
      <c r="E1352" s="13" t="str">
        <f t="shared" si="294"/>
        <v>CHP2_M3_ActFRQ_BP_Value_var</v>
      </c>
      <c r="F1352" s="14" t="str">
        <f t="shared" si="295"/>
        <v>BP_Value_var_LoALM</v>
      </c>
      <c r="G1352" s="10" t="str">
        <f t="shared" si="296"/>
        <v>CHP2_M3_ActFRQ_LoALM</v>
      </c>
      <c r="H1352" s="10" t="str">
        <f>VLOOKUP(基本表格!E1352,起始地址定义!A:D,4,FALSE)&amp;" "&amp;Q1352</f>
        <v>2422+P5-M4 刨片机料仓2#出料螺旋B 反馈频率 下限报警</v>
      </c>
      <c r="I1352" s="10" t="str">
        <f t="shared" si="297"/>
        <v>DB1200,X700.6</v>
      </c>
      <c r="J1352" s="13" t="str">
        <f>VLOOKUP(E1352,起始地址定义!A:D,2,FALSE)</f>
        <v>DB1200</v>
      </c>
      <c r="K1352" s="12" t="str">
        <f t="shared" si="298"/>
        <v>X700.6</v>
      </c>
      <c r="L1352" s="13">
        <f>VLOOKUP(E1352,起始地址定义!A:D,3,FALSE)</f>
        <v>700</v>
      </c>
      <c r="M1352" s="14">
        <f>VLOOKUP($F1352,类型描述及偏移量!$C:$H,2,FALSE)</f>
        <v>0.600000000000001</v>
      </c>
      <c r="N1352" s="14" t="str">
        <f>VLOOKUP($F1352,类型描述及偏移量!$C:$H,3,FALSE)</f>
        <v>离散</v>
      </c>
      <c r="O1352" s="14" t="str">
        <f>VLOOKUP($F1352,类型描述及偏移量!$C:$H,4,FALSE)</f>
        <v>None</v>
      </c>
      <c r="P1352" s="14" t="str">
        <f>VLOOKUP($F1352,类型描述及偏移量!$C:$H,5,FALSE)</f>
        <v>Yes</v>
      </c>
      <c r="Q1352" s="14" t="str">
        <f>VLOOKUP($F1352,类型描述及偏移量!$C:$H,6,FALSE)</f>
        <v>下限报警</v>
      </c>
    </row>
    <row r="1353" hidden="1" spans="1:17">
      <c r="A1353" s="12" t="s">
        <v>125</v>
      </c>
      <c r="B1353" s="12" t="str">
        <f t="shared" si="299"/>
        <v>M3_ActFRQ</v>
      </c>
      <c r="C1353" s="12" t="str">
        <f t="shared" si="300"/>
        <v>HiHiALM</v>
      </c>
      <c r="D1353" s="12" t="str">
        <f t="shared" si="301"/>
        <v>BP_Value_var</v>
      </c>
      <c r="E1353" s="13" t="str">
        <f t="shared" si="294"/>
        <v>CHP2_M3_ActFRQ_BP_Value_var</v>
      </c>
      <c r="F1353" s="14" t="str">
        <f t="shared" si="295"/>
        <v>BP_Value_var_HiHiALM</v>
      </c>
      <c r="G1353" s="10" t="str">
        <f t="shared" si="296"/>
        <v>CHP2_M3_ActFRQ_HiHiALM</v>
      </c>
      <c r="H1353" s="10" t="str">
        <f>VLOOKUP(基本表格!E1353,起始地址定义!A:D,4,FALSE)&amp;" "&amp;Q1353</f>
        <v>2422+P5-M4 刨片机料仓2#出料螺旋B 反馈频率 上上限报警</v>
      </c>
      <c r="I1353" s="10" t="str">
        <f t="shared" si="297"/>
        <v>DB1200,X700.7</v>
      </c>
      <c r="J1353" s="13" t="str">
        <f>VLOOKUP(E1353,起始地址定义!A:D,2,FALSE)</f>
        <v>DB1200</v>
      </c>
      <c r="K1353" s="12" t="str">
        <f t="shared" si="298"/>
        <v>X700.7</v>
      </c>
      <c r="L1353" s="13">
        <f>VLOOKUP(E1353,起始地址定义!A:D,3,FALSE)</f>
        <v>700</v>
      </c>
      <c r="M1353" s="14">
        <f>VLOOKUP($F1353,类型描述及偏移量!$C:$H,2,FALSE)</f>
        <v>0.700000000000003</v>
      </c>
      <c r="N1353" s="14" t="str">
        <f>VLOOKUP($F1353,类型描述及偏移量!$C:$H,3,FALSE)</f>
        <v>离散</v>
      </c>
      <c r="O1353" s="14" t="str">
        <f>VLOOKUP($F1353,类型描述及偏移量!$C:$H,4,FALSE)</f>
        <v>On</v>
      </c>
      <c r="P1353" s="14" t="str">
        <f>VLOOKUP($F1353,类型描述及偏移量!$C:$H,5,FALSE)</f>
        <v>Yes</v>
      </c>
      <c r="Q1353" s="14" t="str">
        <f>VLOOKUP($F1353,类型描述及偏移量!$C:$H,6,FALSE)</f>
        <v>上上限报警</v>
      </c>
    </row>
    <row r="1354" hidden="1" spans="1:17">
      <c r="A1354" s="12" t="s">
        <v>125</v>
      </c>
      <c r="B1354" s="12" t="str">
        <f t="shared" si="299"/>
        <v>M3_ActFRQ</v>
      </c>
      <c r="C1354" s="12" t="str">
        <f t="shared" si="300"/>
        <v>LoLoALM</v>
      </c>
      <c r="D1354" s="12" t="str">
        <f t="shared" si="301"/>
        <v>BP_Value_var</v>
      </c>
      <c r="E1354" s="13" t="str">
        <f t="shared" si="294"/>
        <v>CHP2_M3_ActFRQ_BP_Value_var</v>
      </c>
      <c r="F1354" s="14" t="str">
        <f t="shared" si="295"/>
        <v>BP_Value_var_LoLoALM</v>
      </c>
      <c r="G1354" s="10" t="str">
        <f t="shared" si="296"/>
        <v>CHP2_M3_ActFRQ_LoLoALM</v>
      </c>
      <c r="H1354" s="10" t="str">
        <f>VLOOKUP(基本表格!E1354,起始地址定义!A:D,4,FALSE)&amp;" "&amp;Q1354</f>
        <v>2422+P5-M4 刨片机料仓2#出料螺旋B 反馈频率 下下限报警</v>
      </c>
      <c r="I1354" s="10" t="str">
        <f t="shared" si="297"/>
        <v>DB1200,X701.0</v>
      </c>
      <c r="J1354" s="13" t="str">
        <f>VLOOKUP(E1354,起始地址定义!A:D,2,FALSE)</f>
        <v>DB1200</v>
      </c>
      <c r="K1354" s="12" t="str">
        <f t="shared" si="298"/>
        <v>X701.0</v>
      </c>
      <c r="L1354" s="13">
        <f>VLOOKUP(E1354,起始地址定义!A:D,3,FALSE)</f>
        <v>700</v>
      </c>
      <c r="M1354" s="14">
        <f>VLOOKUP($F1354,类型描述及偏移量!$C:$H,2,FALSE)</f>
        <v>1</v>
      </c>
      <c r="N1354" s="14" t="str">
        <f>VLOOKUP($F1354,类型描述及偏移量!$C:$H,3,FALSE)</f>
        <v>离散</v>
      </c>
      <c r="O1354" s="14" t="str">
        <f>VLOOKUP($F1354,类型描述及偏移量!$C:$H,4,FALSE)</f>
        <v>On</v>
      </c>
      <c r="P1354" s="14" t="str">
        <f>VLOOKUP($F1354,类型描述及偏移量!$C:$H,5,FALSE)</f>
        <v>Yes</v>
      </c>
      <c r="Q1354" s="14" t="str">
        <f>VLOOKUP($F1354,类型描述及偏移量!$C:$H,6,FALSE)</f>
        <v>下下限报警</v>
      </c>
    </row>
    <row r="1355" hidden="1" spans="1:17">
      <c r="A1355" s="12" t="s">
        <v>125</v>
      </c>
      <c r="B1355" s="12" t="str">
        <f t="shared" si="299"/>
        <v>M3_ActFRQ</v>
      </c>
      <c r="C1355" s="12" t="str">
        <f t="shared" si="300"/>
        <v>LimALM</v>
      </c>
      <c r="D1355" s="12" t="str">
        <f t="shared" si="301"/>
        <v>BP_Value_var</v>
      </c>
      <c r="E1355" s="13" t="str">
        <f t="shared" si="294"/>
        <v>CHP2_M3_ActFRQ_BP_Value_var</v>
      </c>
      <c r="F1355" s="14" t="str">
        <f t="shared" si="295"/>
        <v>BP_Value_var_LimALM</v>
      </c>
      <c r="G1355" s="10" t="str">
        <f t="shared" si="296"/>
        <v>CHP2_M3_ActFRQ_LimALM</v>
      </c>
      <c r="H1355" s="10" t="str">
        <f>VLOOKUP(基本表格!E1355,起始地址定义!A:D,4,FALSE)&amp;" "&amp;Q1355</f>
        <v>2422+P5-M4 刨片机料仓2#出料螺旋B 反馈频率 极限报警</v>
      </c>
      <c r="I1355" s="10" t="str">
        <f t="shared" si="297"/>
        <v>DB1200,X701.1</v>
      </c>
      <c r="J1355" s="13" t="str">
        <f>VLOOKUP(E1355,起始地址定义!A:D,2,FALSE)</f>
        <v>DB1200</v>
      </c>
      <c r="K1355" s="12" t="str">
        <f t="shared" si="298"/>
        <v>X701.1</v>
      </c>
      <c r="L1355" s="13">
        <f>VLOOKUP(E1355,起始地址定义!A:D,3,FALSE)</f>
        <v>700</v>
      </c>
      <c r="M1355" s="14">
        <f>VLOOKUP($F1355,类型描述及偏移量!$C:$H,2,FALSE)</f>
        <v>1.1</v>
      </c>
      <c r="N1355" s="14" t="str">
        <f>VLOOKUP($F1355,类型描述及偏移量!$C:$H,3,FALSE)</f>
        <v>离散</v>
      </c>
      <c r="O1355" s="14" t="str">
        <f>VLOOKUP($F1355,类型描述及偏移量!$C:$H,4,FALSE)</f>
        <v>On</v>
      </c>
      <c r="P1355" s="14" t="str">
        <f>VLOOKUP($F1355,类型描述及偏移量!$C:$H,5,FALSE)</f>
        <v>Yes</v>
      </c>
      <c r="Q1355" s="14" t="str">
        <f>VLOOKUP($F1355,类型描述及偏移量!$C:$H,6,FALSE)</f>
        <v>极限报警</v>
      </c>
    </row>
    <row r="1356" hidden="1" spans="1:17">
      <c r="A1356" s="12" t="s">
        <v>125</v>
      </c>
      <c r="B1356" s="12" t="str">
        <f t="shared" si="299"/>
        <v>M3_ActFRQ</v>
      </c>
      <c r="C1356" s="12" t="str">
        <f t="shared" si="300"/>
        <v>LostALM</v>
      </c>
      <c r="D1356" s="12" t="str">
        <f t="shared" si="301"/>
        <v>BP_Value_var</v>
      </c>
      <c r="E1356" s="13" t="str">
        <f t="shared" ref="E1356:E1419" si="302">A1356&amp;"_"&amp;B1356&amp;"_"&amp;D1356</f>
        <v>CHP2_M3_ActFRQ_BP_Value_var</v>
      </c>
      <c r="F1356" s="14" t="str">
        <f t="shared" ref="F1356:F1419" si="303">D1356&amp;"_"&amp;C1356</f>
        <v>BP_Value_var_LostALM</v>
      </c>
      <c r="G1356" s="10" t="str">
        <f t="shared" ref="G1356:G1419" si="304">A1356&amp;"_"&amp;IF(B1356="DB","",B1356&amp;"_")&amp;C1356</f>
        <v>CHP2_M3_ActFRQ_LostALM</v>
      </c>
      <c r="H1356" s="10" t="str">
        <f>VLOOKUP(基本表格!E1356,起始地址定义!A:D,4,FALSE)&amp;" "&amp;Q1356</f>
        <v>2422+P5-M4 刨片机料仓2#出料螺旋B 反馈频率 传感器断线报警</v>
      </c>
      <c r="I1356" s="10" t="str">
        <f t="shared" ref="I1356:I1419" si="305">J1356&amp;","&amp;K1356</f>
        <v>DB1200,X701.2</v>
      </c>
      <c r="J1356" s="13" t="str">
        <f>VLOOKUP(E1356,起始地址定义!A:D,2,FALSE)</f>
        <v>DB1200</v>
      </c>
      <c r="K1356" s="12" t="str">
        <f t="shared" ref="K1356:K1419" si="306">IF(N1356="离散","X",IF(N1356="实型","REAL","INT"))&amp;IF(N1356="离散",TEXT(L1356+M1356,"0.0"),L1356+M1356)</f>
        <v>X701.2</v>
      </c>
      <c r="L1356" s="13">
        <f>VLOOKUP(E1356,起始地址定义!A:D,3,FALSE)</f>
        <v>700</v>
      </c>
      <c r="M1356" s="14">
        <f>VLOOKUP($F1356,类型描述及偏移量!$C:$H,2,FALSE)</f>
        <v>1.2</v>
      </c>
      <c r="N1356" s="14" t="str">
        <f>VLOOKUP($F1356,类型描述及偏移量!$C:$H,3,FALSE)</f>
        <v>离散</v>
      </c>
      <c r="O1356" s="14" t="str">
        <f>VLOOKUP($F1356,类型描述及偏移量!$C:$H,4,FALSE)</f>
        <v>On</v>
      </c>
      <c r="P1356" s="14" t="str">
        <f>VLOOKUP($F1356,类型描述及偏移量!$C:$H,5,FALSE)</f>
        <v>Yes</v>
      </c>
      <c r="Q1356" s="14" t="str">
        <f>VLOOKUP($F1356,类型描述及偏移量!$C:$H,6,FALSE)</f>
        <v>传感器断线报警</v>
      </c>
    </row>
    <row r="1357" hidden="1" spans="1:17">
      <c r="A1357" s="12" t="s">
        <v>125</v>
      </c>
      <c r="B1357" s="12" t="str">
        <f t="shared" si="299"/>
        <v>M3_ActFRQ</v>
      </c>
      <c r="C1357" s="12" t="str">
        <f t="shared" si="300"/>
        <v>Code</v>
      </c>
      <c r="D1357" s="12" t="str">
        <f t="shared" si="301"/>
        <v>BP_Value_var</v>
      </c>
      <c r="E1357" s="13" t="str">
        <f t="shared" si="302"/>
        <v>CHP2_M3_ActFRQ_BP_Value_var</v>
      </c>
      <c r="F1357" s="14" t="str">
        <f t="shared" si="303"/>
        <v>BP_Value_var_Code</v>
      </c>
      <c r="G1357" s="10" t="str">
        <f t="shared" si="304"/>
        <v>CHP2_M3_ActFRQ_Code</v>
      </c>
      <c r="H1357" s="10" t="str">
        <f>VLOOKUP(基本表格!E1357,起始地址定义!A:D,4,FALSE)&amp;" "&amp;Q1357</f>
        <v>2422+P5-M4 刨片机料仓2#出料螺旋B 反馈频率 实际内码</v>
      </c>
      <c r="I1357" s="10" t="str">
        <f t="shared" si="305"/>
        <v>DB1200,INT702</v>
      </c>
      <c r="J1357" s="13" t="str">
        <f>VLOOKUP(E1357,起始地址定义!A:D,2,FALSE)</f>
        <v>DB1200</v>
      </c>
      <c r="K1357" s="12" t="str">
        <f t="shared" si="306"/>
        <v>INT702</v>
      </c>
      <c r="L1357" s="13">
        <f>VLOOKUP(E1357,起始地址定义!A:D,3,FALSE)</f>
        <v>700</v>
      </c>
      <c r="M1357" s="14">
        <f>VLOOKUP($F1357,类型描述及偏移量!$C:$H,2,FALSE)</f>
        <v>2</v>
      </c>
      <c r="N1357" s="14" t="str">
        <f>VLOOKUP($F1357,类型描述及偏移量!$C:$H,3,FALSE)</f>
        <v>整型</v>
      </c>
      <c r="O1357" s="14" t="str">
        <f>VLOOKUP($F1357,类型描述及偏移量!$C:$H,4,FALSE)</f>
        <v>None</v>
      </c>
      <c r="P1357" s="14" t="str">
        <f>VLOOKUP($F1357,类型描述及偏移量!$C:$H,5,FALSE)</f>
        <v>Yes</v>
      </c>
      <c r="Q1357" s="14" t="str">
        <f>VLOOKUP($F1357,类型描述及偏移量!$C:$H,6,FALSE)</f>
        <v>实际内码</v>
      </c>
    </row>
    <row r="1358" hidden="1" spans="1:17">
      <c r="A1358" s="12" t="s">
        <v>125</v>
      </c>
      <c r="B1358" s="12" t="str">
        <f t="shared" si="299"/>
        <v>M3_ActFRQ</v>
      </c>
      <c r="C1358" s="12" t="str">
        <f t="shared" si="300"/>
        <v>Value</v>
      </c>
      <c r="D1358" s="12" t="str">
        <f t="shared" si="301"/>
        <v>BP_Value_var</v>
      </c>
      <c r="E1358" s="13" t="str">
        <f t="shared" si="302"/>
        <v>CHP2_M3_ActFRQ_BP_Value_var</v>
      </c>
      <c r="F1358" s="14" t="str">
        <f t="shared" si="303"/>
        <v>BP_Value_var_Value</v>
      </c>
      <c r="G1358" s="10" t="str">
        <f t="shared" si="304"/>
        <v>CHP2_M3_ActFRQ_Value</v>
      </c>
      <c r="H1358" s="10" t="str">
        <f>VLOOKUP(基本表格!E1358,起始地址定义!A:D,4,FALSE)&amp;" "&amp;Q1358</f>
        <v>2422+P5-M4 刨片机料仓2#出料螺旋B 反馈频率 实际值</v>
      </c>
      <c r="I1358" s="10" t="str">
        <f t="shared" si="305"/>
        <v>DB1200,REAL706</v>
      </c>
      <c r="J1358" s="13" t="str">
        <f>VLOOKUP(E1358,起始地址定义!A:D,2,FALSE)</f>
        <v>DB1200</v>
      </c>
      <c r="K1358" s="12" t="str">
        <f t="shared" si="306"/>
        <v>REAL706</v>
      </c>
      <c r="L1358" s="13">
        <f>VLOOKUP(E1358,起始地址定义!A:D,3,FALSE)</f>
        <v>700</v>
      </c>
      <c r="M1358" s="14">
        <f>VLOOKUP($F1358,类型描述及偏移量!$C:$H,2,FALSE)</f>
        <v>6</v>
      </c>
      <c r="N1358" s="14" t="str">
        <f>VLOOKUP($F1358,类型描述及偏移量!$C:$H,3,FALSE)</f>
        <v>实型</v>
      </c>
      <c r="O1358" s="14" t="str">
        <f>VLOOKUP($F1358,类型描述及偏移量!$C:$H,4,FALSE)</f>
        <v>None</v>
      </c>
      <c r="P1358" s="14" t="str">
        <f>VLOOKUP($F1358,类型描述及偏移量!$C:$H,5,FALSE)</f>
        <v>Yes</v>
      </c>
      <c r="Q1358" s="14" t="str">
        <f>VLOOKUP($F1358,类型描述及偏移量!$C:$H,6,FALSE)</f>
        <v>实际值</v>
      </c>
    </row>
    <row r="1359" hidden="1" spans="1:17">
      <c r="A1359" s="12" t="s">
        <v>125</v>
      </c>
      <c r="B1359" s="12" t="str">
        <f t="shared" si="299"/>
        <v>M3_ActFRQ</v>
      </c>
      <c r="C1359" s="12" t="str">
        <f t="shared" si="300"/>
        <v>Range</v>
      </c>
      <c r="D1359" s="12" t="str">
        <f t="shared" si="301"/>
        <v>BP_Value_var</v>
      </c>
      <c r="E1359" s="13" t="str">
        <f t="shared" si="302"/>
        <v>CHP2_M3_ActFRQ_BP_Value_var</v>
      </c>
      <c r="F1359" s="14" t="str">
        <f t="shared" si="303"/>
        <v>BP_Value_var_Range</v>
      </c>
      <c r="G1359" s="10" t="str">
        <f t="shared" si="304"/>
        <v>CHP2_M3_ActFRQ_Range</v>
      </c>
      <c r="H1359" s="10" t="str">
        <f>VLOOKUP(基本表格!E1359,起始地址定义!A:D,4,FALSE)&amp;" "&amp;Q1359</f>
        <v>2422+P5-M4 刨片机料仓2#出料螺旋B 反馈频率 量程</v>
      </c>
      <c r="I1359" s="10" t="str">
        <f t="shared" si="305"/>
        <v>DB1200,REAL710</v>
      </c>
      <c r="J1359" s="13" t="str">
        <f>VLOOKUP(E1359,起始地址定义!A:D,2,FALSE)</f>
        <v>DB1200</v>
      </c>
      <c r="K1359" s="12" t="str">
        <f t="shared" si="306"/>
        <v>REAL710</v>
      </c>
      <c r="L1359" s="13">
        <f>VLOOKUP(E1359,起始地址定义!A:D,3,FALSE)</f>
        <v>700</v>
      </c>
      <c r="M1359" s="14">
        <f>VLOOKUP($F1359,类型描述及偏移量!$C:$H,2,FALSE)</f>
        <v>10</v>
      </c>
      <c r="N1359" s="14" t="str">
        <f>VLOOKUP($F1359,类型描述及偏移量!$C:$H,3,FALSE)</f>
        <v>实型</v>
      </c>
      <c r="O1359" s="14" t="str">
        <f>VLOOKUP($F1359,类型描述及偏移量!$C:$H,4,FALSE)</f>
        <v>None</v>
      </c>
      <c r="P1359" s="14" t="str">
        <f>VLOOKUP($F1359,类型描述及偏移量!$C:$H,5,FALSE)</f>
        <v>No</v>
      </c>
      <c r="Q1359" s="14" t="str">
        <f>VLOOKUP($F1359,类型描述及偏移量!$C:$H,6,FALSE)</f>
        <v>量程</v>
      </c>
    </row>
    <row r="1360" hidden="1" spans="1:17">
      <c r="A1360" s="12" t="s">
        <v>125</v>
      </c>
      <c r="B1360" s="12" t="str">
        <f t="shared" si="299"/>
        <v>M3_ActFRQ</v>
      </c>
      <c r="C1360" s="12" t="str">
        <f t="shared" si="300"/>
        <v>Hi</v>
      </c>
      <c r="D1360" s="12" t="str">
        <f t="shared" si="301"/>
        <v>BP_Value_var</v>
      </c>
      <c r="E1360" s="13" t="str">
        <f t="shared" si="302"/>
        <v>CHP2_M3_ActFRQ_BP_Value_var</v>
      </c>
      <c r="F1360" s="14" t="str">
        <f t="shared" si="303"/>
        <v>BP_Value_var_Hi</v>
      </c>
      <c r="G1360" s="10" t="str">
        <f t="shared" si="304"/>
        <v>CHP2_M3_ActFRQ_Hi</v>
      </c>
      <c r="H1360" s="10" t="str">
        <f>VLOOKUP(基本表格!E1360,起始地址定义!A:D,4,FALSE)&amp;" "&amp;Q1360</f>
        <v>2422+P5-M4 刨片机料仓2#出料螺旋B 反馈频率 上限值</v>
      </c>
      <c r="I1360" s="10" t="str">
        <f t="shared" si="305"/>
        <v>DB1200,REAL714</v>
      </c>
      <c r="J1360" s="13" t="str">
        <f>VLOOKUP(E1360,起始地址定义!A:D,2,FALSE)</f>
        <v>DB1200</v>
      </c>
      <c r="K1360" s="12" t="str">
        <f t="shared" si="306"/>
        <v>REAL714</v>
      </c>
      <c r="L1360" s="13">
        <f>VLOOKUP(E1360,起始地址定义!A:D,3,FALSE)</f>
        <v>700</v>
      </c>
      <c r="M1360" s="14">
        <f>VLOOKUP($F1360,类型描述及偏移量!$C:$H,2,FALSE)</f>
        <v>14</v>
      </c>
      <c r="N1360" s="14" t="str">
        <f>VLOOKUP($F1360,类型描述及偏移量!$C:$H,3,FALSE)</f>
        <v>实型</v>
      </c>
      <c r="O1360" s="14" t="str">
        <f>VLOOKUP($F1360,类型描述及偏移量!$C:$H,4,FALSE)</f>
        <v>None</v>
      </c>
      <c r="P1360" s="14" t="str">
        <f>VLOOKUP($F1360,类型描述及偏移量!$C:$H,5,FALSE)</f>
        <v>No</v>
      </c>
      <c r="Q1360" s="14" t="str">
        <f>VLOOKUP($F1360,类型描述及偏移量!$C:$H,6,FALSE)</f>
        <v>上限值</v>
      </c>
    </row>
    <row r="1361" hidden="1" spans="1:17">
      <c r="A1361" s="12" t="s">
        <v>125</v>
      </c>
      <c r="B1361" s="12" t="str">
        <f t="shared" ref="B1361:B1424" si="307">"M"&amp;RIGHT(LEFT(B1238,FIND("_",B1238,1)-1),LEN(LEFT(B1238,FIND("_",B1238,1)-1))-1)+1&amp;"_"&amp;RIGHT(B1238,LEN(B1238)-FIND("_",B1238,1))</f>
        <v>M3_ActFRQ</v>
      </c>
      <c r="C1361" s="12" t="str">
        <f t="shared" ref="C1361:C1424" si="308">C1238</f>
        <v>Lo</v>
      </c>
      <c r="D1361" s="12" t="str">
        <f t="shared" ref="D1361:D1424" si="309">D1238</f>
        <v>BP_Value_var</v>
      </c>
      <c r="E1361" s="13" t="str">
        <f t="shared" si="302"/>
        <v>CHP2_M3_ActFRQ_BP_Value_var</v>
      </c>
      <c r="F1361" s="14" t="str">
        <f t="shared" si="303"/>
        <v>BP_Value_var_Lo</v>
      </c>
      <c r="G1361" s="10" t="str">
        <f t="shared" si="304"/>
        <v>CHP2_M3_ActFRQ_Lo</v>
      </c>
      <c r="H1361" s="10" t="str">
        <f>VLOOKUP(基本表格!E1361,起始地址定义!A:D,4,FALSE)&amp;" "&amp;Q1361</f>
        <v>2422+P5-M4 刨片机料仓2#出料螺旋B 反馈频率 下限值</v>
      </c>
      <c r="I1361" s="10" t="str">
        <f t="shared" si="305"/>
        <v>DB1200,REAL718</v>
      </c>
      <c r="J1361" s="13" t="str">
        <f>VLOOKUP(E1361,起始地址定义!A:D,2,FALSE)</f>
        <v>DB1200</v>
      </c>
      <c r="K1361" s="12" t="str">
        <f t="shared" si="306"/>
        <v>REAL718</v>
      </c>
      <c r="L1361" s="13">
        <f>VLOOKUP(E1361,起始地址定义!A:D,3,FALSE)</f>
        <v>700</v>
      </c>
      <c r="M1361" s="14">
        <f>VLOOKUP($F1361,类型描述及偏移量!$C:$H,2,FALSE)</f>
        <v>18</v>
      </c>
      <c r="N1361" s="14" t="str">
        <f>VLOOKUP($F1361,类型描述及偏移量!$C:$H,3,FALSE)</f>
        <v>实型</v>
      </c>
      <c r="O1361" s="14" t="str">
        <f>VLOOKUP($F1361,类型描述及偏移量!$C:$H,4,FALSE)</f>
        <v>None</v>
      </c>
      <c r="P1361" s="14" t="str">
        <f>VLOOKUP($F1361,类型描述及偏移量!$C:$H,5,FALSE)</f>
        <v>No</v>
      </c>
      <c r="Q1361" s="14" t="str">
        <f>VLOOKUP($F1361,类型描述及偏移量!$C:$H,6,FALSE)</f>
        <v>下限值</v>
      </c>
    </row>
    <row r="1362" hidden="1" spans="1:17">
      <c r="A1362" s="12" t="s">
        <v>125</v>
      </c>
      <c r="B1362" s="12" t="str">
        <f t="shared" si="307"/>
        <v>M3_ActFRQ</v>
      </c>
      <c r="C1362" s="12" t="str">
        <f t="shared" si="308"/>
        <v>HiHi</v>
      </c>
      <c r="D1362" s="12" t="str">
        <f t="shared" si="309"/>
        <v>BP_Value_var</v>
      </c>
      <c r="E1362" s="13" t="str">
        <f t="shared" si="302"/>
        <v>CHP2_M3_ActFRQ_BP_Value_var</v>
      </c>
      <c r="F1362" s="14" t="str">
        <f t="shared" si="303"/>
        <v>BP_Value_var_HiHi</v>
      </c>
      <c r="G1362" s="10" t="str">
        <f t="shared" si="304"/>
        <v>CHP2_M3_ActFRQ_HiHi</v>
      </c>
      <c r="H1362" s="10" t="str">
        <f>VLOOKUP(基本表格!E1362,起始地址定义!A:D,4,FALSE)&amp;" "&amp;Q1362</f>
        <v>2422+P5-M4 刨片机料仓2#出料螺旋B 反馈频率 上上限值</v>
      </c>
      <c r="I1362" s="10" t="str">
        <f t="shared" si="305"/>
        <v>DB1200,REAL722</v>
      </c>
      <c r="J1362" s="13" t="str">
        <f>VLOOKUP(E1362,起始地址定义!A:D,2,FALSE)</f>
        <v>DB1200</v>
      </c>
      <c r="K1362" s="12" t="str">
        <f t="shared" si="306"/>
        <v>REAL722</v>
      </c>
      <c r="L1362" s="13">
        <f>VLOOKUP(E1362,起始地址定义!A:D,3,FALSE)</f>
        <v>700</v>
      </c>
      <c r="M1362" s="14">
        <f>VLOOKUP($F1362,类型描述及偏移量!$C:$H,2,FALSE)</f>
        <v>22</v>
      </c>
      <c r="N1362" s="14" t="str">
        <f>VLOOKUP($F1362,类型描述及偏移量!$C:$H,3,FALSE)</f>
        <v>实型</v>
      </c>
      <c r="O1362" s="14" t="str">
        <f>VLOOKUP($F1362,类型描述及偏移量!$C:$H,4,FALSE)</f>
        <v>None</v>
      </c>
      <c r="P1362" s="14" t="str">
        <f>VLOOKUP($F1362,类型描述及偏移量!$C:$H,5,FALSE)</f>
        <v>No</v>
      </c>
      <c r="Q1362" s="14" t="str">
        <f>VLOOKUP($F1362,类型描述及偏移量!$C:$H,6,FALSE)</f>
        <v>上上限值</v>
      </c>
    </row>
    <row r="1363" hidden="1" spans="1:17">
      <c r="A1363" s="12" t="s">
        <v>125</v>
      </c>
      <c r="B1363" s="12" t="str">
        <f t="shared" si="307"/>
        <v>M3_ActFRQ</v>
      </c>
      <c r="C1363" s="12" t="str">
        <f t="shared" si="308"/>
        <v>LoLo</v>
      </c>
      <c r="D1363" s="12" t="str">
        <f t="shared" si="309"/>
        <v>BP_Value_var</v>
      </c>
      <c r="E1363" s="13" t="str">
        <f t="shared" si="302"/>
        <v>CHP2_M3_ActFRQ_BP_Value_var</v>
      </c>
      <c r="F1363" s="14" t="str">
        <f t="shared" si="303"/>
        <v>BP_Value_var_LoLo</v>
      </c>
      <c r="G1363" s="10" t="str">
        <f t="shared" si="304"/>
        <v>CHP2_M3_ActFRQ_LoLo</v>
      </c>
      <c r="H1363" s="10" t="str">
        <f>VLOOKUP(基本表格!E1363,起始地址定义!A:D,4,FALSE)&amp;" "&amp;Q1363</f>
        <v>2422+P5-M4 刨片机料仓2#出料螺旋B 反馈频率 下下限值</v>
      </c>
      <c r="I1363" s="10" t="str">
        <f t="shared" si="305"/>
        <v>DB1200,REAL726</v>
      </c>
      <c r="J1363" s="13" t="str">
        <f>VLOOKUP(E1363,起始地址定义!A:D,2,FALSE)</f>
        <v>DB1200</v>
      </c>
      <c r="K1363" s="12" t="str">
        <f t="shared" si="306"/>
        <v>REAL726</v>
      </c>
      <c r="L1363" s="13">
        <f>VLOOKUP(E1363,起始地址定义!A:D,3,FALSE)</f>
        <v>700</v>
      </c>
      <c r="M1363" s="14">
        <f>VLOOKUP($F1363,类型描述及偏移量!$C:$H,2,FALSE)</f>
        <v>26</v>
      </c>
      <c r="N1363" s="14" t="str">
        <f>VLOOKUP($F1363,类型描述及偏移量!$C:$H,3,FALSE)</f>
        <v>实型</v>
      </c>
      <c r="O1363" s="14" t="str">
        <f>VLOOKUP($F1363,类型描述及偏移量!$C:$H,4,FALSE)</f>
        <v>None</v>
      </c>
      <c r="P1363" s="14" t="str">
        <f>VLOOKUP($F1363,类型描述及偏移量!$C:$H,5,FALSE)</f>
        <v>No</v>
      </c>
      <c r="Q1363" s="14" t="str">
        <f>VLOOKUP($F1363,类型描述及偏移量!$C:$H,6,FALSE)</f>
        <v>下下限值</v>
      </c>
    </row>
    <row r="1364" hidden="1" spans="1:17">
      <c r="A1364" s="12" t="s">
        <v>125</v>
      </c>
      <c r="B1364" s="12" t="str">
        <f t="shared" si="307"/>
        <v>M3_Comm</v>
      </c>
      <c r="C1364" s="12" t="str">
        <f t="shared" si="308"/>
        <v>REL</v>
      </c>
      <c r="D1364" s="12" t="str">
        <f t="shared" si="309"/>
        <v>BP_G120_var</v>
      </c>
      <c r="E1364" s="13" t="str">
        <f t="shared" si="302"/>
        <v>CHP2_M3_Comm_BP_G120_var</v>
      </c>
      <c r="F1364" s="14" t="str">
        <f t="shared" si="303"/>
        <v>BP_G120_var_REL</v>
      </c>
      <c r="G1364" s="10" t="str">
        <f t="shared" si="304"/>
        <v>CHP2_M3_Comm_REL</v>
      </c>
      <c r="H1364" s="10" t="str">
        <f>VLOOKUP(基本表格!E1364,起始地址定义!A:D,4,FALSE)&amp;" "&amp;Q1364</f>
        <v>2422+P5-M4 刨片机料仓2#出料螺旋B 变频器通讯 备妥（不能与正转信号使用同一个）</v>
      </c>
      <c r="I1364" s="10" t="str">
        <f t="shared" si="305"/>
        <v>DB1200,X750.0</v>
      </c>
      <c r="J1364" s="13" t="str">
        <f>VLOOKUP(E1364,起始地址定义!A:D,2,FALSE)</f>
        <v>DB1200</v>
      </c>
      <c r="K1364" s="12" t="str">
        <f t="shared" si="306"/>
        <v>X750.0</v>
      </c>
      <c r="L1364" s="13">
        <f>VLOOKUP(E1364,起始地址定义!A:D,3,FALSE)</f>
        <v>750</v>
      </c>
      <c r="M1364" s="14">
        <f>VLOOKUP($F1364,类型描述及偏移量!$C:$H,2,FALSE)</f>
        <v>0</v>
      </c>
      <c r="N1364" s="14" t="str">
        <f>VLOOKUP($F1364,类型描述及偏移量!$C:$H,3,FALSE)</f>
        <v>离散</v>
      </c>
      <c r="O1364" s="14" t="str">
        <f>VLOOKUP($F1364,类型描述及偏移量!$C:$H,4,FALSE)</f>
        <v>None</v>
      </c>
      <c r="P1364" s="14" t="str">
        <f>VLOOKUP($F1364,类型描述及偏移量!$C:$H,5,FALSE)</f>
        <v>Yes</v>
      </c>
      <c r="Q1364" s="14" t="str">
        <f>VLOOKUP($F1364,类型描述及偏移量!$C:$H,6,FALSE)</f>
        <v>备妥（不能与正转信号使用同一个）</v>
      </c>
    </row>
    <row r="1365" hidden="1" spans="1:17">
      <c r="A1365" s="12" t="s">
        <v>125</v>
      </c>
      <c r="B1365" s="12" t="str">
        <f t="shared" si="307"/>
        <v>M3_Comm</v>
      </c>
      <c r="C1365" s="12" t="str">
        <f t="shared" si="308"/>
        <v>FWD</v>
      </c>
      <c r="D1365" s="12" t="str">
        <f t="shared" si="309"/>
        <v>BP_G120_var</v>
      </c>
      <c r="E1365" s="13" t="str">
        <f t="shared" si="302"/>
        <v>CHP2_M3_Comm_BP_G120_var</v>
      </c>
      <c r="F1365" s="14" t="str">
        <f t="shared" si="303"/>
        <v>BP_G120_var_FWD</v>
      </c>
      <c r="G1365" s="10" t="str">
        <f t="shared" si="304"/>
        <v>CHP2_M3_Comm_FWD</v>
      </c>
      <c r="H1365" s="10" t="str">
        <f>VLOOKUP(基本表格!E1365,起始地址定义!A:D,4,FALSE)&amp;" "&amp;Q1365</f>
        <v>2422+P5-M4 刨片机料仓2#出料螺旋B 变频器通讯 正转</v>
      </c>
      <c r="I1365" s="10" t="str">
        <f t="shared" si="305"/>
        <v>DB1200,X750.1</v>
      </c>
      <c r="J1365" s="13" t="str">
        <f>VLOOKUP(E1365,起始地址定义!A:D,2,FALSE)</f>
        <v>DB1200</v>
      </c>
      <c r="K1365" s="12" t="str">
        <f t="shared" si="306"/>
        <v>X750.1</v>
      </c>
      <c r="L1365" s="13">
        <f>VLOOKUP(E1365,起始地址定义!A:D,3,FALSE)</f>
        <v>750</v>
      </c>
      <c r="M1365" s="14">
        <f>VLOOKUP($F1365,类型描述及偏移量!$C:$H,2,FALSE)</f>
        <v>0.0999999999999943</v>
      </c>
      <c r="N1365" s="14" t="str">
        <f>VLOOKUP($F1365,类型描述及偏移量!$C:$H,3,FALSE)</f>
        <v>离散</v>
      </c>
      <c r="O1365" s="14" t="str">
        <f>VLOOKUP($F1365,类型描述及偏移量!$C:$H,4,FALSE)</f>
        <v>None</v>
      </c>
      <c r="P1365" s="14" t="str">
        <f>VLOOKUP($F1365,类型描述及偏移量!$C:$H,5,FALSE)</f>
        <v>Yes</v>
      </c>
      <c r="Q1365" s="14" t="str">
        <f>VLOOKUP($F1365,类型描述及偏移量!$C:$H,6,FALSE)</f>
        <v>正转</v>
      </c>
    </row>
    <row r="1366" hidden="1" spans="1:17">
      <c r="A1366" s="12" t="s">
        <v>125</v>
      </c>
      <c r="B1366" s="12" t="str">
        <f t="shared" si="307"/>
        <v>M3_Comm</v>
      </c>
      <c r="C1366" s="12" t="str">
        <f t="shared" si="308"/>
        <v>REV</v>
      </c>
      <c r="D1366" s="12" t="str">
        <f t="shared" si="309"/>
        <v>BP_G120_var</v>
      </c>
      <c r="E1366" s="13" t="str">
        <f t="shared" si="302"/>
        <v>CHP2_M3_Comm_BP_G120_var</v>
      </c>
      <c r="F1366" s="14" t="str">
        <f t="shared" si="303"/>
        <v>BP_G120_var_REV</v>
      </c>
      <c r="G1366" s="10" t="str">
        <f t="shared" si="304"/>
        <v>CHP2_M3_Comm_REV</v>
      </c>
      <c r="H1366" s="10" t="str">
        <f>VLOOKUP(基本表格!E1366,起始地址定义!A:D,4,FALSE)&amp;" "&amp;Q1366</f>
        <v>2422+P5-M4 刨片机料仓2#出料螺旋B 变频器通讯 反转</v>
      </c>
      <c r="I1366" s="10" t="str">
        <f t="shared" si="305"/>
        <v>DB1200,X750.2</v>
      </c>
      <c r="J1366" s="13" t="str">
        <f>VLOOKUP(E1366,起始地址定义!A:D,2,FALSE)</f>
        <v>DB1200</v>
      </c>
      <c r="K1366" s="12" t="str">
        <f t="shared" si="306"/>
        <v>X750.2</v>
      </c>
      <c r="L1366" s="13">
        <f>VLOOKUP(E1366,起始地址定义!A:D,3,FALSE)</f>
        <v>750</v>
      </c>
      <c r="M1366" s="14">
        <f>VLOOKUP($F1366,类型描述及偏移量!$C:$H,2,FALSE)</f>
        <v>0.199999999999989</v>
      </c>
      <c r="N1366" s="14" t="str">
        <f>VLOOKUP($F1366,类型描述及偏移量!$C:$H,3,FALSE)</f>
        <v>离散</v>
      </c>
      <c r="O1366" s="14" t="str">
        <f>VLOOKUP($F1366,类型描述及偏移量!$C:$H,4,FALSE)</f>
        <v>None</v>
      </c>
      <c r="P1366" s="14" t="str">
        <f>VLOOKUP($F1366,类型描述及偏移量!$C:$H,5,FALSE)</f>
        <v>Yes</v>
      </c>
      <c r="Q1366" s="14" t="str">
        <f>VLOOKUP($F1366,类型描述及偏移量!$C:$H,6,FALSE)</f>
        <v>反转</v>
      </c>
    </row>
    <row r="1367" hidden="1" spans="1:17">
      <c r="A1367" s="12" t="s">
        <v>125</v>
      </c>
      <c r="B1367" s="12" t="str">
        <f t="shared" si="307"/>
        <v>M3_Comm</v>
      </c>
      <c r="C1367" s="12" t="str">
        <f t="shared" si="308"/>
        <v>Reset</v>
      </c>
      <c r="D1367" s="12" t="str">
        <f t="shared" si="309"/>
        <v>BP_G120_var</v>
      </c>
      <c r="E1367" s="13" t="str">
        <f t="shared" si="302"/>
        <v>CHP2_M3_Comm_BP_G120_var</v>
      </c>
      <c r="F1367" s="14" t="str">
        <f t="shared" si="303"/>
        <v>BP_G120_var_Reset</v>
      </c>
      <c r="G1367" s="10" t="str">
        <f t="shared" si="304"/>
        <v>CHP2_M3_Comm_Reset</v>
      </c>
      <c r="H1367" s="10" t="str">
        <f>VLOOKUP(基本表格!E1367,起始地址定义!A:D,4,FALSE)&amp;" "&amp;Q1367</f>
        <v>2422+P5-M4 刨片机料仓2#出料螺旋B 变频器通讯 故障复位</v>
      </c>
      <c r="I1367" s="10" t="str">
        <f t="shared" si="305"/>
        <v>DB1200,X750.3</v>
      </c>
      <c r="J1367" s="13" t="str">
        <f>VLOOKUP(E1367,起始地址定义!A:D,2,FALSE)</f>
        <v>DB1200</v>
      </c>
      <c r="K1367" s="12" t="str">
        <f t="shared" si="306"/>
        <v>X750.3</v>
      </c>
      <c r="L1367" s="13">
        <f>VLOOKUP(E1367,起始地址定义!A:D,3,FALSE)</f>
        <v>750</v>
      </c>
      <c r="M1367" s="14">
        <f>VLOOKUP($F1367,类型描述及偏移量!$C:$H,2,FALSE)</f>
        <v>0.300000000000011</v>
      </c>
      <c r="N1367" s="14" t="str">
        <f>VLOOKUP($F1367,类型描述及偏移量!$C:$H,3,FALSE)</f>
        <v>离散</v>
      </c>
      <c r="O1367" s="14" t="str">
        <f>VLOOKUP($F1367,类型描述及偏移量!$C:$H,4,FALSE)</f>
        <v>None</v>
      </c>
      <c r="P1367" s="14" t="str">
        <f>VLOOKUP($F1367,类型描述及偏移量!$C:$H,5,FALSE)</f>
        <v>No</v>
      </c>
      <c r="Q1367" s="14" t="str">
        <f>VLOOKUP($F1367,类型描述及偏移量!$C:$H,6,FALSE)</f>
        <v>故障复位</v>
      </c>
    </row>
    <row r="1368" hidden="1" spans="1:17">
      <c r="A1368" s="12" t="s">
        <v>125</v>
      </c>
      <c r="B1368" s="12" t="str">
        <f t="shared" si="307"/>
        <v>M3_Comm</v>
      </c>
      <c r="C1368" s="12" t="str">
        <f t="shared" si="308"/>
        <v>IRL</v>
      </c>
      <c r="D1368" s="12" t="str">
        <f t="shared" si="309"/>
        <v>BP_G120_var</v>
      </c>
      <c r="E1368" s="13" t="str">
        <f t="shared" si="302"/>
        <v>CHP2_M3_Comm_BP_G120_var</v>
      </c>
      <c r="F1368" s="14" t="str">
        <f t="shared" si="303"/>
        <v>BP_G120_var_IRL</v>
      </c>
      <c r="G1368" s="10" t="str">
        <f t="shared" si="304"/>
        <v>CHP2_M3_Comm_IRL</v>
      </c>
      <c r="H1368" s="10" t="str">
        <f>VLOOKUP(基本表格!E1368,起始地址定义!A:D,4,FALSE)&amp;" "&amp;Q1368</f>
        <v>2422+P5-M4 刨片机料仓2#出料螺旋B 变频器通讯 备妥反馈</v>
      </c>
      <c r="I1368" s="10" t="str">
        <f t="shared" si="305"/>
        <v>DB1200,X750.4</v>
      </c>
      <c r="J1368" s="13" t="str">
        <f>VLOOKUP(E1368,起始地址定义!A:D,2,FALSE)</f>
        <v>DB1200</v>
      </c>
      <c r="K1368" s="12" t="str">
        <f t="shared" si="306"/>
        <v>X750.4</v>
      </c>
      <c r="L1368" s="13">
        <f>VLOOKUP(E1368,起始地址定义!A:D,3,FALSE)</f>
        <v>750</v>
      </c>
      <c r="M1368" s="14">
        <f>VLOOKUP($F1368,类型描述及偏移量!$C:$H,2,FALSE)</f>
        <v>0.400000000000006</v>
      </c>
      <c r="N1368" s="14" t="str">
        <f>VLOOKUP($F1368,类型描述及偏移量!$C:$H,3,FALSE)</f>
        <v>离散</v>
      </c>
      <c r="O1368" s="14" t="str">
        <f>VLOOKUP($F1368,类型描述及偏移量!$C:$H,4,FALSE)</f>
        <v>None</v>
      </c>
      <c r="P1368" s="14" t="str">
        <f>VLOOKUP($F1368,类型描述及偏移量!$C:$H,5,FALSE)</f>
        <v>Yes</v>
      </c>
      <c r="Q1368" s="14" t="str">
        <f>VLOOKUP($F1368,类型描述及偏移量!$C:$H,6,FALSE)</f>
        <v>备妥反馈</v>
      </c>
    </row>
    <row r="1369" hidden="1" spans="1:17">
      <c r="A1369" s="12" t="s">
        <v>125</v>
      </c>
      <c r="B1369" s="12" t="str">
        <f t="shared" si="307"/>
        <v>M3_Comm</v>
      </c>
      <c r="C1369" s="12" t="str">
        <f t="shared" si="308"/>
        <v>IFW</v>
      </c>
      <c r="D1369" s="12" t="str">
        <f t="shared" si="309"/>
        <v>BP_G120_var</v>
      </c>
      <c r="E1369" s="13" t="str">
        <f t="shared" si="302"/>
        <v>CHP2_M3_Comm_BP_G120_var</v>
      </c>
      <c r="F1369" s="14" t="str">
        <f t="shared" si="303"/>
        <v>BP_G120_var_IFW</v>
      </c>
      <c r="G1369" s="10" t="str">
        <f t="shared" si="304"/>
        <v>CHP2_M3_Comm_IFW</v>
      </c>
      <c r="H1369" s="10" t="str">
        <f>VLOOKUP(基本表格!E1369,起始地址定义!A:D,4,FALSE)&amp;" "&amp;Q1369</f>
        <v>2422+P5-M4 刨片机料仓2#出料螺旋B 变频器通讯 正转反馈</v>
      </c>
      <c r="I1369" s="10" t="str">
        <f t="shared" si="305"/>
        <v>DB1200,X750.5</v>
      </c>
      <c r="J1369" s="13" t="str">
        <f>VLOOKUP(E1369,起始地址定义!A:D,2,FALSE)</f>
        <v>DB1200</v>
      </c>
      <c r="K1369" s="12" t="str">
        <f t="shared" si="306"/>
        <v>X750.5</v>
      </c>
      <c r="L1369" s="13">
        <f>VLOOKUP(E1369,起始地址定义!A:D,3,FALSE)</f>
        <v>750</v>
      </c>
      <c r="M1369" s="14">
        <f>VLOOKUP($F1369,类型描述及偏移量!$C:$H,2,FALSE)</f>
        <v>0.5</v>
      </c>
      <c r="N1369" s="14" t="str">
        <f>VLOOKUP($F1369,类型描述及偏移量!$C:$H,3,FALSE)</f>
        <v>离散</v>
      </c>
      <c r="O1369" s="14" t="str">
        <f>VLOOKUP($F1369,类型描述及偏移量!$C:$H,4,FALSE)</f>
        <v>None</v>
      </c>
      <c r="P1369" s="14" t="str">
        <f>VLOOKUP($F1369,类型描述及偏移量!$C:$H,5,FALSE)</f>
        <v>Yes</v>
      </c>
      <c r="Q1369" s="14" t="str">
        <f>VLOOKUP($F1369,类型描述及偏移量!$C:$H,6,FALSE)</f>
        <v>正转反馈</v>
      </c>
    </row>
    <row r="1370" hidden="1" spans="1:17">
      <c r="A1370" s="12" t="s">
        <v>125</v>
      </c>
      <c r="B1370" s="12" t="str">
        <f t="shared" si="307"/>
        <v>M3_Comm</v>
      </c>
      <c r="C1370" s="12" t="str">
        <f t="shared" si="308"/>
        <v>IRV</v>
      </c>
      <c r="D1370" s="12" t="str">
        <f t="shared" si="309"/>
        <v>BP_G120_var</v>
      </c>
      <c r="E1370" s="13" t="str">
        <f t="shared" si="302"/>
        <v>CHP2_M3_Comm_BP_G120_var</v>
      </c>
      <c r="F1370" s="14" t="str">
        <f t="shared" si="303"/>
        <v>BP_G120_var_IRV</v>
      </c>
      <c r="G1370" s="10" t="str">
        <f t="shared" si="304"/>
        <v>CHP2_M3_Comm_IRV</v>
      </c>
      <c r="H1370" s="10" t="str">
        <f>VLOOKUP(基本表格!E1370,起始地址定义!A:D,4,FALSE)&amp;" "&amp;Q1370</f>
        <v>2422+P5-M4 刨片机料仓2#出料螺旋B 变频器通讯 反转反馈</v>
      </c>
      <c r="I1370" s="10" t="str">
        <f t="shared" si="305"/>
        <v>DB1200,X750.6</v>
      </c>
      <c r="J1370" s="13" t="str">
        <f>VLOOKUP(E1370,起始地址定义!A:D,2,FALSE)</f>
        <v>DB1200</v>
      </c>
      <c r="K1370" s="12" t="str">
        <f t="shared" si="306"/>
        <v>X750.6</v>
      </c>
      <c r="L1370" s="13">
        <f>VLOOKUP(E1370,起始地址定义!A:D,3,FALSE)</f>
        <v>750</v>
      </c>
      <c r="M1370" s="14">
        <f>VLOOKUP($F1370,类型描述及偏移量!$C:$H,2,FALSE)</f>
        <v>0.599999999999994</v>
      </c>
      <c r="N1370" s="14" t="str">
        <f>VLOOKUP($F1370,类型描述及偏移量!$C:$H,3,FALSE)</f>
        <v>离散</v>
      </c>
      <c r="O1370" s="14" t="str">
        <f>VLOOKUP($F1370,类型描述及偏移量!$C:$H,4,FALSE)</f>
        <v>None</v>
      </c>
      <c r="P1370" s="14" t="str">
        <f>VLOOKUP($F1370,类型描述及偏移量!$C:$H,5,FALSE)</f>
        <v>Yes</v>
      </c>
      <c r="Q1370" s="14" t="str">
        <f>VLOOKUP($F1370,类型描述及偏移量!$C:$H,6,FALSE)</f>
        <v>反转反馈</v>
      </c>
    </row>
    <row r="1371" hidden="1" spans="1:17">
      <c r="A1371" s="12" t="s">
        <v>125</v>
      </c>
      <c r="B1371" s="12" t="str">
        <f t="shared" si="307"/>
        <v>M3_Comm</v>
      </c>
      <c r="C1371" s="12" t="str">
        <f t="shared" si="308"/>
        <v>ALARM</v>
      </c>
      <c r="D1371" s="12" t="str">
        <f t="shared" si="309"/>
        <v>BP_G120_var</v>
      </c>
      <c r="E1371" s="13" t="str">
        <f t="shared" si="302"/>
        <v>CHP2_M3_Comm_BP_G120_var</v>
      </c>
      <c r="F1371" s="14" t="str">
        <f t="shared" si="303"/>
        <v>BP_G120_var_ALARM</v>
      </c>
      <c r="G1371" s="10" t="str">
        <f t="shared" si="304"/>
        <v>CHP2_M3_Comm_ALARM</v>
      </c>
      <c r="H1371" s="10" t="str">
        <f>VLOOKUP(基本表格!E1371,起始地址定义!A:D,4,FALSE)&amp;" "&amp;Q1371</f>
        <v>2422+P5-M4 刨片机料仓2#出料螺旋B 变频器通讯 变频器备用</v>
      </c>
      <c r="I1371" s="10" t="str">
        <f t="shared" si="305"/>
        <v>DB1200,X750.7</v>
      </c>
      <c r="J1371" s="13" t="str">
        <f>VLOOKUP(E1371,起始地址定义!A:D,2,FALSE)</f>
        <v>DB1200</v>
      </c>
      <c r="K1371" s="12" t="str">
        <f t="shared" si="306"/>
        <v>X750.7</v>
      </c>
      <c r="L1371" s="13">
        <f>VLOOKUP(E1371,起始地址定义!A:D,3,FALSE)</f>
        <v>750</v>
      </c>
      <c r="M1371" s="14">
        <f>VLOOKUP($F1371,类型描述及偏移量!$C:$H,2,FALSE)</f>
        <v>0.699999999999989</v>
      </c>
      <c r="N1371" s="14" t="str">
        <f>VLOOKUP($F1371,类型描述及偏移量!$C:$H,3,FALSE)</f>
        <v>离散</v>
      </c>
      <c r="O1371" s="14" t="str">
        <f>VLOOKUP($F1371,类型描述及偏移量!$C:$H,4,FALSE)</f>
        <v>None</v>
      </c>
      <c r="P1371" s="14" t="str">
        <f>VLOOKUP($F1371,类型描述及偏移量!$C:$H,5,FALSE)</f>
        <v>Yes</v>
      </c>
      <c r="Q1371" s="14" t="str">
        <f>VLOOKUP($F1371,类型描述及偏移量!$C:$H,6,FALSE)</f>
        <v>变频器备用</v>
      </c>
    </row>
    <row r="1372" hidden="1" spans="1:17">
      <c r="A1372" s="12" t="s">
        <v>125</v>
      </c>
      <c r="B1372" s="12" t="str">
        <f t="shared" si="307"/>
        <v>M3_Comm</v>
      </c>
      <c r="C1372" s="12" t="str">
        <f t="shared" si="308"/>
        <v>Fault</v>
      </c>
      <c r="D1372" s="12" t="str">
        <f t="shared" si="309"/>
        <v>BP_G120_var</v>
      </c>
      <c r="E1372" s="13" t="str">
        <f t="shared" si="302"/>
        <v>CHP2_M3_Comm_BP_G120_var</v>
      </c>
      <c r="F1372" s="14" t="str">
        <f t="shared" si="303"/>
        <v>BP_G120_var_Fault</v>
      </c>
      <c r="G1372" s="10" t="str">
        <f t="shared" si="304"/>
        <v>CHP2_M3_Comm_Fault</v>
      </c>
      <c r="H1372" s="10" t="str">
        <f>VLOOKUP(基本表格!E1372,起始地址定义!A:D,4,FALSE)&amp;" "&amp;Q1372</f>
        <v>2422+P5-M4 刨片机料仓2#出料螺旋B 变频器通讯 变频器报警</v>
      </c>
      <c r="I1372" s="10" t="str">
        <f t="shared" si="305"/>
        <v>DB1200,X751.0</v>
      </c>
      <c r="J1372" s="13" t="str">
        <f>VLOOKUP(E1372,起始地址定义!A:D,2,FALSE)</f>
        <v>DB1200</v>
      </c>
      <c r="K1372" s="12" t="str">
        <f t="shared" si="306"/>
        <v>X751.0</v>
      </c>
      <c r="L1372" s="13">
        <f>VLOOKUP(E1372,起始地址定义!A:D,3,FALSE)</f>
        <v>750</v>
      </c>
      <c r="M1372" s="14">
        <f>VLOOKUP($F1372,类型描述及偏移量!$C:$H,2,FALSE)</f>
        <v>1</v>
      </c>
      <c r="N1372" s="14" t="str">
        <f>VLOOKUP($F1372,类型描述及偏移量!$C:$H,3,FALSE)</f>
        <v>离散</v>
      </c>
      <c r="O1372" s="14" t="str">
        <f>VLOOKUP($F1372,类型描述及偏移量!$C:$H,4,FALSE)</f>
        <v>On</v>
      </c>
      <c r="P1372" s="14" t="str">
        <f>VLOOKUP($F1372,类型描述及偏移量!$C:$H,5,FALSE)</f>
        <v>Yes</v>
      </c>
      <c r="Q1372" s="14" t="str">
        <f>VLOOKUP($F1372,类型描述及偏移量!$C:$H,6,FALSE)</f>
        <v>变频器报警</v>
      </c>
    </row>
    <row r="1373" hidden="1" spans="1:17">
      <c r="A1373" s="12" t="s">
        <v>125</v>
      </c>
      <c r="B1373" s="12" t="str">
        <f t="shared" si="307"/>
        <v>M3_Comm</v>
      </c>
      <c r="C1373" s="12" t="str">
        <f t="shared" si="308"/>
        <v>Warn_Code</v>
      </c>
      <c r="D1373" s="12" t="str">
        <f t="shared" si="309"/>
        <v>BP_G120_var</v>
      </c>
      <c r="E1373" s="13" t="str">
        <f t="shared" si="302"/>
        <v>CHP2_M3_Comm_BP_G120_var</v>
      </c>
      <c r="F1373" s="14" t="str">
        <f t="shared" si="303"/>
        <v>BP_G120_var_Warn_Code</v>
      </c>
      <c r="G1373" s="10" t="str">
        <f t="shared" si="304"/>
        <v>CHP2_M3_Comm_Warn_Code</v>
      </c>
      <c r="H1373" s="10" t="str">
        <f>VLOOKUP(基本表格!E1373,起始地址定义!A:D,4,FALSE)&amp;" "&amp;Q1373</f>
        <v>2422+P5-M4 刨片机料仓2#出料螺旋B 变频器通讯 警告</v>
      </c>
      <c r="I1373" s="10" t="str">
        <f t="shared" si="305"/>
        <v>DB1200,INT752</v>
      </c>
      <c r="J1373" s="13" t="str">
        <f>VLOOKUP(E1373,起始地址定义!A:D,2,FALSE)</f>
        <v>DB1200</v>
      </c>
      <c r="K1373" s="12" t="str">
        <f t="shared" si="306"/>
        <v>INT752</v>
      </c>
      <c r="L1373" s="13">
        <f>VLOOKUP(E1373,起始地址定义!A:D,3,FALSE)</f>
        <v>750</v>
      </c>
      <c r="M1373" s="14">
        <f>VLOOKUP($F1373,类型描述及偏移量!$C:$H,2,FALSE)</f>
        <v>2</v>
      </c>
      <c r="N1373" s="14" t="str">
        <f>VLOOKUP($F1373,类型描述及偏移量!$C:$H,3,FALSE)</f>
        <v>整型</v>
      </c>
      <c r="O1373" s="14" t="str">
        <f>VLOOKUP($F1373,类型描述及偏移量!$C:$H,4,FALSE)</f>
        <v>None</v>
      </c>
      <c r="P1373" s="14" t="str">
        <f>VLOOKUP($F1373,类型描述及偏移量!$C:$H,5,FALSE)</f>
        <v>Yes</v>
      </c>
      <c r="Q1373" s="14" t="str">
        <f>VLOOKUP($F1373,类型描述及偏移量!$C:$H,6,FALSE)</f>
        <v>警告</v>
      </c>
    </row>
    <row r="1374" hidden="1" spans="1:17">
      <c r="A1374" s="12" t="s">
        <v>125</v>
      </c>
      <c r="B1374" s="12" t="str">
        <f t="shared" si="307"/>
        <v>M3_Comm</v>
      </c>
      <c r="C1374" s="12" t="str">
        <f t="shared" si="308"/>
        <v>Fault_Code</v>
      </c>
      <c r="D1374" s="12" t="str">
        <f t="shared" si="309"/>
        <v>BP_G120_var</v>
      </c>
      <c r="E1374" s="13" t="str">
        <f t="shared" si="302"/>
        <v>CHP2_M3_Comm_BP_G120_var</v>
      </c>
      <c r="F1374" s="14" t="str">
        <f t="shared" si="303"/>
        <v>BP_G120_var_Fault_Code</v>
      </c>
      <c r="G1374" s="10" t="str">
        <f t="shared" si="304"/>
        <v>CHP2_M3_Comm_Fault_Code</v>
      </c>
      <c r="H1374" s="10" t="str">
        <f>VLOOKUP(基本表格!E1374,起始地址定义!A:D,4,FALSE)&amp;" "&amp;Q1374</f>
        <v>2422+P5-M4 刨片机料仓2#出料螺旋B 变频器通讯 报警代码</v>
      </c>
      <c r="I1374" s="10" t="str">
        <f t="shared" si="305"/>
        <v>DB1200,INT754</v>
      </c>
      <c r="J1374" s="13" t="str">
        <f>VLOOKUP(E1374,起始地址定义!A:D,2,FALSE)</f>
        <v>DB1200</v>
      </c>
      <c r="K1374" s="12" t="str">
        <f t="shared" si="306"/>
        <v>INT754</v>
      </c>
      <c r="L1374" s="13">
        <f>VLOOKUP(E1374,起始地址定义!A:D,3,FALSE)</f>
        <v>750</v>
      </c>
      <c r="M1374" s="14">
        <f>VLOOKUP($F1374,类型描述及偏移量!$C:$H,2,FALSE)</f>
        <v>4</v>
      </c>
      <c r="N1374" s="14" t="str">
        <f>VLOOKUP($F1374,类型描述及偏移量!$C:$H,3,FALSE)</f>
        <v>整型</v>
      </c>
      <c r="O1374" s="14" t="str">
        <f>VLOOKUP($F1374,类型描述及偏移量!$C:$H,4,FALSE)</f>
        <v>None</v>
      </c>
      <c r="P1374" s="14" t="str">
        <f>VLOOKUP($F1374,类型描述及偏移量!$C:$H,5,FALSE)</f>
        <v>Yes</v>
      </c>
      <c r="Q1374" s="14" t="str">
        <f>VLOOKUP($F1374,类型描述及偏移量!$C:$H,6,FALSE)</f>
        <v>报警代码</v>
      </c>
    </row>
    <row r="1375" hidden="1" spans="1:17">
      <c r="A1375" s="12" t="s">
        <v>125</v>
      </c>
      <c r="B1375" s="12" t="str">
        <f t="shared" si="307"/>
        <v>M3_Comm</v>
      </c>
      <c r="C1375" s="12" t="str">
        <f t="shared" si="308"/>
        <v>AV_Speed</v>
      </c>
      <c r="D1375" s="12" t="str">
        <f t="shared" si="309"/>
        <v>BP_G120_var</v>
      </c>
      <c r="E1375" s="13" t="str">
        <f t="shared" si="302"/>
        <v>CHP2_M3_Comm_BP_G120_var</v>
      </c>
      <c r="F1375" s="14" t="str">
        <f t="shared" si="303"/>
        <v>BP_G120_var_AV_Speed</v>
      </c>
      <c r="G1375" s="10" t="str">
        <f t="shared" si="304"/>
        <v>CHP2_M3_Comm_AV_Speed</v>
      </c>
      <c r="H1375" s="10" t="str">
        <f>VLOOKUP(基本表格!E1375,起始地址定义!A:D,4,FALSE)&amp;" "&amp;Q1375</f>
        <v>2422+P5-M4 刨片机料仓2#出料螺旋B 变频器通讯 实际运行反馈速度</v>
      </c>
      <c r="I1375" s="10" t="str">
        <f t="shared" si="305"/>
        <v>DB1200,REAL756</v>
      </c>
      <c r="J1375" s="13" t="str">
        <f>VLOOKUP(E1375,起始地址定义!A:D,2,FALSE)</f>
        <v>DB1200</v>
      </c>
      <c r="K1375" s="12" t="str">
        <f t="shared" si="306"/>
        <v>REAL756</v>
      </c>
      <c r="L1375" s="13">
        <f>VLOOKUP(E1375,起始地址定义!A:D,3,FALSE)</f>
        <v>750</v>
      </c>
      <c r="M1375" s="14">
        <f>VLOOKUP($F1375,类型描述及偏移量!$C:$H,2,FALSE)</f>
        <v>6</v>
      </c>
      <c r="N1375" s="14" t="str">
        <f>VLOOKUP($F1375,类型描述及偏移量!$C:$H,3,FALSE)</f>
        <v>实型</v>
      </c>
      <c r="O1375" s="14" t="str">
        <f>VLOOKUP($F1375,类型描述及偏移量!$C:$H,4,FALSE)</f>
        <v>None</v>
      </c>
      <c r="P1375" s="14" t="str">
        <f>VLOOKUP($F1375,类型描述及偏移量!$C:$H,5,FALSE)</f>
        <v>Yes</v>
      </c>
      <c r="Q1375" s="14" t="str">
        <f>VLOOKUP($F1375,类型描述及偏移量!$C:$H,6,FALSE)</f>
        <v>实际运行反馈速度</v>
      </c>
    </row>
    <row r="1376" hidden="1" spans="1:17">
      <c r="A1376" s="12" t="s">
        <v>125</v>
      </c>
      <c r="B1376" s="12" t="str">
        <f t="shared" si="307"/>
        <v>M3_Comm</v>
      </c>
      <c r="C1376" s="12" t="str">
        <f t="shared" si="308"/>
        <v>AV_Current</v>
      </c>
      <c r="D1376" s="12" t="str">
        <f t="shared" si="309"/>
        <v>BP_G120_var</v>
      </c>
      <c r="E1376" s="13" t="str">
        <f t="shared" si="302"/>
        <v>CHP2_M3_Comm_BP_G120_var</v>
      </c>
      <c r="F1376" s="14" t="str">
        <f t="shared" si="303"/>
        <v>BP_G120_var_AV_Current</v>
      </c>
      <c r="G1376" s="10" t="str">
        <f t="shared" si="304"/>
        <v>CHP2_M3_Comm_AV_Current</v>
      </c>
      <c r="H1376" s="10" t="str">
        <f>VLOOKUP(基本表格!E1376,起始地址定义!A:D,4,FALSE)&amp;" "&amp;Q1376</f>
        <v>2422+P5-M4 刨片机料仓2#出料螺旋B 变频器通讯 实际运行反馈电流</v>
      </c>
      <c r="I1376" s="10" t="str">
        <f t="shared" si="305"/>
        <v>DB1200,REAL760</v>
      </c>
      <c r="J1376" s="13" t="str">
        <f>VLOOKUP(E1376,起始地址定义!A:D,2,FALSE)</f>
        <v>DB1200</v>
      </c>
      <c r="K1376" s="12" t="str">
        <f t="shared" si="306"/>
        <v>REAL760</v>
      </c>
      <c r="L1376" s="13">
        <f>VLOOKUP(E1376,起始地址定义!A:D,3,FALSE)</f>
        <v>750</v>
      </c>
      <c r="M1376" s="14">
        <f>VLOOKUP($F1376,类型描述及偏移量!$C:$H,2,FALSE)</f>
        <v>10</v>
      </c>
      <c r="N1376" s="14" t="str">
        <f>VLOOKUP($F1376,类型描述及偏移量!$C:$H,3,FALSE)</f>
        <v>实型</v>
      </c>
      <c r="O1376" s="14" t="str">
        <f>VLOOKUP($F1376,类型描述及偏移量!$C:$H,4,FALSE)</f>
        <v>None</v>
      </c>
      <c r="P1376" s="14" t="str">
        <f>VLOOKUP($F1376,类型描述及偏移量!$C:$H,5,FALSE)</f>
        <v>Yes</v>
      </c>
      <c r="Q1376" s="14" t="str">
        <f>VLOOKUP($F1376,类型描述及偏移量!$C:$H,6,FALSE)</f>
        <v>实际运行反馈电流</v>
      </c>
    </row>
    <row r="1377" hidden="1" spans="1:17">
      <c r="A1377" s="12" t="s">
        <v>125</v>
      </c>
      <c r="B1377" s="12" t="str">
        <f t="shared" si="307"/>
        <v>M3_Comm</v>
      </c>
      <c r="C1377" s="12" t="str">
        <f t="shared" si="308"/>
        <v>Torque</v>
      </c>
      <c r="D1377" s="12" t="str">
        <f t="shared" si="309"/>
        <v>BP_G120_var</v>
      </c>
      <c r="E1377" s="13" t="str">
        <f t="shared" si="302"/>
        <v>CHP2_M3_Comm_BP_G120_var</v>
      </c>
      <c r="F1377" s="14" t="str">
        <f t="shared" si="303"/>
        <v>BP_G120_var_Torque</v>
      </c>
      <c r="G1377" s="10" t="str">
        <f t="shared" si="304"/>
        <v>CHP2_M3_Comm_Torque</v>
      </c>
      <c r="H1377" s="10" t="str">
        <f>VLOOKUP(基本表格!E1377,起始地址定义!A:D,4,FALSE)&amp;" "&amp;Q1377</f>
        <v>2422+P5-M4 刨片机料仓2#出料螺旋B 变频器通讯 转矩百分比</v>
      </c>
      <c r="I1377" s="10" t="str">
        <f t="shared" si="305"/>
        <v>DB1200,REAL764</v>
      </c>
      <c r="J1377" s="13" t="str">
        <f>VLOOKUP(E1377,起始地址定义!A:D,2,FALSE)</f>
        <v>DB1200</v>
      </c>
      <c r="K1377" s="12" t="str">
        <f t="shared" si="306"/>
        <v>REAL764</v>
      </c>
      <c r="L1377" s="13">
        <f>VLOOKUP(E1377,起始地址定义!A:D,3,FALSE)</f>
        <v>750</v>
      </c>
      <c r="M1377" s="14">
        <f>VLOOKUP($F1377,类型描述及偏移量!$C:$H,2,FALSE)</f>
        <v>14</v>
      </c>
      <c r="N1377" s="14" t="str">
        <f>VLOOKUP($F1377,类型描述及偏移量!$C:$H,3,FALSE)</f>
        <v>实型</v>
      </c>
      <c r="O1377" s="14" t="str">
        <f>VLOOKUP($F1377,类型描述及偏移量!$C:$H,4,FALSE)</f>
        <v>None</v>
      </c>
      <c r="P1377" s="14" t="str">
        <f>VLOOKUP($F1377,类型描述及偏移量!$C:$H,5,FALSE)</f>
        <v>Yes</v>
      </c>
      <c r="Q1377" s="14" t="str">
        <f>VLOOKUP($F1377,类型描述及偏移量!$C:$H,6,FALSE)</f>
        <v>转矩百分比</v>
      </c>
    </row>
    <row r="1378" hidden="1" spans="1:17">
      <c r="A1378" s="12" t="s">
        <v>125</v>
      </c>
      <c r="B1378" s="12" t="str">
        <f t="shared" si="307"/>
        <v>M3_Comm</v>
      </c>
      <c r="C1378" s="12" t="str">
        <f t="shared" si="308"/>
        <v>SP_Speed</v>
      </c>
      <c r="D1378" s="12" t="str">
        <f t="shared" si="309"/>
        <v>BP_G120_var</v>
      </c>
      <c r="E1378" s="13" t="str">
        <f t="shared" si="302"/>
        <v>CHP2_M3_Comm_BP_G120_var</v>
      </c>
      <c r="F1378" s="14" t="str">
        <f t="shared" si="303"/>
        <v>BP_G120_var_SP_Speed</v>
      </c>
      <c r="G1378" s="10" t="str">
        <f t="shared" si="304"/>
        <v>CHP2_M3_Comm_SP_Speed</v>
      </c>
      <c r="H1378" s="10" t="str">
        <f>VLOOKUP(基本表格!E1378,起始地址定义!A:D,4,FALSE)&amp;" "&amp;Q1378</f>
        <v>2422+P5-M4 刨片机料仓2#出料螺旋B 变频器通讯 给定速度</v>
      </c>
      <c r="I1378" s="10" t="str">
        <f t="shared" si="305"/>
        <v>DB1200,REAL768</v>
      </c>
      <c r="J1378" s="13" t="str">
        <f>VLOOKUP(E1378,起始地址定义!A:D,2,FALSE)</f>
        <v>DB1200</v>
      </c>
      <c r="K1378" s="12" t="str">
        <f t="shared" si="306"/>
        <v>REAL768</v>
      </c>
      <c r="L1378" s="13">
        <f>VLOOKUP(E1378,起始地址定义!A:D,3,FALSE)</f>
        <v>750</v>
      </c>
      <c r="M1378" s="14">
        <f>VLOOKUP($F1378,类型描述及偏移量!$C:$H,2,FALSE)</f>
        <v>18</v>
      </c>
      <c r="N1378" s="14" t="str">
        <f>VLOOKUP($F1378,类型描述及偏移量!$C:$H,3,FALSE)</f>
        <v>实型</v>
      </c>
      <c r="O1378" s="14" t="str">
        <f>VLOOKUP($F1378,类型描述及偏移量!$C:$H,4,FALSE)</f>
        <v>None</v>
      </c>
      <c r="P1378" s="14" t="str">
        <f>VLOOKUP($F1378,类型描述及偏移量!$C:$H,5,FALSE)</f>
        <v>No</v>
      </c>
      <c r="Q1378" s="14" t="str">
        <f>VLOOKUP($F1378,类型描述及偏移量!$C:$H,6,FALSE)</f>
        <v>给定速度</v>
      </c>
    </row>
    <row r="1379" hidden="1" spans="1:17">
      <c r="A1379" s="12" t="s">
        <v>125</v>
      </c>
      <c r="B1379" s="12" t="str">
        <f t="shared" si="307"/>
        <v>M3_Comm</v>
      </c>
      <c r="C1379" s="12" t="str">
        <f t="shared" si="308"/>
        <v>SP_Ramp_UP</v>
      </c>
      <c r="D1379" s="12" t="str">
        <f t="shared" si="309"/>
        <v>BP_G120_var</v>
      </c>
      <c r="E1379" s="13" t="str">
        <f t="shared" si="302"/>
        <v>CHP2_M3_Comm_BP_G120_var</v>
      </c>
      <c r="F1379" s="14" t="str">
        <f t="shared" si="303"/>
        <v>BP_G120_var_SP_Ramp_UP</v>
      </c>
      <c r="G1379" s="10" t="str">
        <f t="shared" si="304"/>
        <v>CHP2_M3_Comm_SP_Ramp_UP</v>
      </c>
      <c r="H1379" s="10" t="str">
        <f>VLOOKUP(基本表格!E1379,起始地址定义!A:D,4,FALSE)&amp;" "&amp;Q1379</f>
        <v>2422+P5-M4 刨片机料仓2#出料螺旋B 变频器通讯 加速时间</v>
      </c>
      <c r="I1379" s="10" t="str">
        <f t="shared" si="305"/>
        <v>DB1200,REAL772</v>
      </c>
      <c r="J1379" s="13" t="str">
        <f>VLOOKUP(E1379,起始地址定义!A:D,2,FALSE)</f>
        <v>DB1200</v>
      </c>
      <c r="K1379" s="12" t="str">
        <f t="shared" si="306"/>
        <v>REAL772</v>
      </c>
      <c r="L1379" s="13">
        <f>VLOOKUP(E1379,起始地址定义!A:D,3,FALSE)</f>
        <v>750</v>
      </c>
      <c r="M1379" s="14">
        <f>VLOOKUP($F1379,类型描述及偏移量!$C:$H,2,FALSE)</f>
        <v>22</v>
      </c>
      <c r="N1379" s="14" t="str">
        <f>VLOOKUP($F1379,类型描述及偏移量!$C:$H,3,FALSE)</f>
        <v>实型</v>
      </c>
      <c r="O1379" s="14" t="str">
        <f>VLOOKUP($F1379,类型描述及偏移量!$C:$H,4,FALSE)</f>
        <v>None</v>
      </c>
      <c r="P1379" s="14" t="str">
        <f>VLOOKUP($F1379,类型描述及偏移量!$C:$H,5,FALSE)</f>
        <v>No</v>
      </c>
      <c r="Q1379" s="14" t="str">
        <f>VLOOKUP($F1379,类型描述及偏移量!$C:$H,6,FALSE)</f>
        <v>加速时间</v>
      </c>
    </row>
    <row r="1380" hidden="1" spans="1:17">
      <c r="A1380" s="12" t="s">
        <v>125</v>
      </c>
      <c r="B1380" s="12" t="str">
        <f t="shared" si="307"/>
        <v>M3_Comm</v>
      </c>
      <c r="C1380" s="12" t="str">
        <f t="shared" si="308"/>
        <v>SP_Ramp_Down</v>
      </c>
      <c r="D1380" s="12" t="str">
        <f t="shared" si="309"/>
        <v>BP_G120_var</v>
      </c>
      <c r="E1380" s="13" t="str">
        <f t="shared" si="302"/>
        <v>CHP2_M3_Comm_BP_G120_var</v>
      </c>
      <c r="F1380" s="14" t="str">
        <f t="shared" si="303"/>
        <v>BP_G120_var_SP_Ramp_Down</v>
      </c>
      <c r="G1380" s="10" t="str">
        <f t="shared" si="304"/>
        <v>CHP2_M3_Comm_SP_Ramp_Down</v>
      </c>
      <c r="H1380" s="10" t="str">
        <f>VLOOKUP(基本表格!E1380,起始地址定义!A:D,4,FALSE)&amp;" "&amp;Q1380</f>
        <v>2422+P5-M4 刨片机料仓2#出料螺旋B 变频器通讯 减速时间</v>
      </c>
      <c r="I1380" s="10" t="str">
        <f t="shared" si="305"/>
        <v>DB1200,REAL776</v>
      </c>
      <c r="J1380" s="13" t="str">
        <f>VLOOKUP(E1380,起始地址定义!A:D,2,FALSE)</f>
        <v>DB1200</v>
      </c>
      <c r="K1380" s="12" t="str">
        <f t="shared" si="306"/>
        <v>REAL776</v>
      </c>
      <c r="L1380" s="13">
        <f>VLOOKUP(E1380,起始地址定义!A:D,3,FALSE)</f>
        <v>750</v>
      </c>
      <c r="M1380" s="14">
        <f>VLOOKUP($F1380,类型描述及偏移量!$C:$H,2,FALSE)</f>
        <v>26</v>
      </c>
      <c r="N1380" s="14" t="str">
        <f>VLOOKUP($F1380,类型描述及偏移量!$C:$H,3,FALSE)</f>
        <v>实型</v>
      </c>
      <c r="O1380" s="14" t="str">
        <f>VLOOKUP($F1380,类型描述及偏移量!$C:$H,4,FALSE)</f>
        <v>None</v>
      </c>
      <c r="P1380" s="14" t="str">
        <f>VLOOKUP($F1380,类型描述及偏移量!$C:$H,5,FALSE)</f>
        <v>No</v>
      </c>
      <c r="Q1380" s="14" t="str">
        <f>VLOOKUP($F1380,类型描述及偏移量!$C:$H,6,FALSE)</f>
        <v>减速时间</v>
      </c>
    </row>
    <row r="1381" hidden="1" spans="1:17">
      <c r="A1381" s="12" t="s">
        <v>125</v>
      </c>
      <c r="B1381" s="12" t="str">
        <f t="shared" si="307"/>
        <v>M3_Comm</v>
      </c>
      <c r="C1381" s="12" t="str">
        <f t="shared" si="308"/>
        <v>Max_Spd</v>
      </c>
      <c r="D1381" s="12" t="str">
        <f t="shared" si="309"/>
        <v>BP_G120_var</v>
      </c>
      <c r="E1381" s="13" t="str">
        <f t="shared" si="302"/>
        <v>CHP2_M3_Comm_BP_G120_var</v>
      </c>
      <c r="F1381" s="14" t="str">
        <f t="shared" si="303"/>
        <v>BP_G120_var_Max_Spd</v>
      </c>
      <c r="G1381" s="10" t="str">
        <f t="shared" si="304"/>
        <v>CHP2_M3_Comm_Max_Spd</v>
      </c>
      <c r="H1381" s="10" t="str">
        <f>VLOOKUP(基本表格!E1381,起始地址定义!A:D,4,FALSE)&amp;" "&amp;Q1381</f>
        <v>2422+P5-M4 刨片机料仓2#出料螺旋B 变频器通讯 最大频率</v>
      </c>
      <c r="I1381" s="10" t="str">
        <f t="shared" si="305"/>
        <v>DB1200,REAL780</v>
      </c>
      <c r="J1381" s="13" t="str">
        <f>VLOOKUP(E1381,起始地址定义!A:D,2,FALSE)</f>
        <v>DB1200</v>
      </c>
      <c r="K1381" s="12" t="str">
        <f t="shared" si="306"/>
        <v>REAL780</v>
      </c>
      <c r="L1381" s="13">
        <f>VLOOKUP(E1381,起始地址定义!A:D,3,FALSE)</f>
        <v>750</v>
      </c>
      <c r="M1381" s="14">
        <f>VLOOKUP($F1381,类型描述及偏移量!$C:$H,2,FALSE)</f>
        <v>30</v>
      </c>
      <c r="N1381" s="14" t="str">
        <f>VLOOKUP($F1381,类型描述及偏移量!$C:$H,3,FALSE)</f>
        <v>实型</v>
      </c>
      <c r="O1381" s="14" t="str">
        <f>VLOOKUP($F1381,类型描述及偏移量!$C:$H,4,FALSE)</f>
        <v>None</v>
      </c>
      <c r="P1381" s="14" t="str">
        <f>VLOOKUP($F1381,类型描述及偏移量!$C:$H,5,FALSE)</f>
        <v>No</v>
      </c>
      <c r="Q1381" s="14" t="str">
        <f>VLOOKUP($F1381,类型描述及偏移量!$C:$H,6,FALSE)</f>
        <v>最大频率</v>
      </c>
    </row>
    <row r="1382" hidden="1" spans="1:17">
      <c r="A1382" s="12" t="s">
        <v>125</v>
      </c>
      <c r="B1382" s="12" t="str">
        <f t="shared" si="307"/>
        <v>M3_Comm</v>
      </c>
      <c r="C1382" s="12" t="str">
        <f t="shared" si="308"/>
        <v>Min_Spd</v>
      </c>
      <c r="D1382" s="12" t="str">
        <f t="shared" si="309"/>
        <v>BP_G120_var</v>
      </c>
      <c r="E1382" s="13" t="str">
        <f t="shared" si="302"/>
        <v>CHP2_M3_Comm_BP_G120_var</v>
      </c>
      <c r="F1382" s="14" t="str">
        <f t="shared" si="303"/>
        <v>BP_G120_var_Min_Spd</v>
      </c>
      <c r="G1382" s="10" t="str">
        <f t="shared" si="304"/>
        <v>CHP2_M3_Comm_Min_Spd</v>
      </c>
      <c r="H1382" s="10" t="str">
        <f>VLOOKUP(基本表格!E1382,起始地址定义!A:D,4,FALSE)&amp;" "&amp;Q1382</f>
        <v>2422+P5-M4 刨片机料仓2#出料螺旋B 变频器通讯 最小频率</v>
      </c>
      <c r="I1382" s="10" t="str">
        <f t="shared" si="305"/>
        <v>DB1200,REAL784</v>
      </c>
      <c r="J1382" s="13" t="str">
        <f>VLOOKUP(E1382,起始地址定义!A:D,2,FALSE)</f>
        <v>DB1200</v>
      </c>
      <c r="K1382" s="12" t="str">
        <f t="shared" si="306"/>
        <v>REAL784</v>
      </c>
      <c r="L1382" s="13">
        <f>VLOOKUP(E1382,起始地址定义!A:D,3,FALSE)</f>
        <v>750</v>
      </c>
      <c r="M1382" s="14">
        <f>VLOOKUP($F1382,类型描述及偏移量!$C:$H,2,FALSE)</f>
        <v>34</v>
      </c>
      <c r="N1382" s="14" t="str">
        <f>VLOOKUP($F1382,类型描述及偏移量!$C:$H,3,FALSE)</f>
        <v>实型</v>
      </c>
      <c r="O1382" s="14" t="str">
        <f>VLOOKUP($F1382,类型描述及偏移量!$C:$H,4,FALSE)</f>
        <v>None</v>
      </c>
      <c r="P1382" s="14" t="str">
        <f>VLOOKUP($F1382,类型描述及偏移量!$C:$H,5,FALSE)</f>
        <v>No</v>
      </c>
      <c r="Q1382" s="14" t="str">
        <f>VLOOKUP($F1382,类型描述及偏移量!$C:$H,6,FALSE)</f>
        <v>最小频率</v>
      </c>
    </row>
    <row r="1383" hidden="1" spans="1:17">
      <c r="A1383" s="12" t="s">
        <v>125</v>
      </c>
      <c r="B1383" s="12" t="str">
        <f t="shared" si="307"/>
        <v>M3_Comm</v>
      </c>
      <c r="C1383" s="12" t="str">
        <f t="shared" si="308"/>
        <v>Scaling_Speed</v>
      </c>
      <c r="D1383" s="12" t="str">
        <f t="shared" si="309"/>
        <v>BP_G120_var</v>
      </c>
      <c r="E1383" s="13" t="str">
        <f t="shared" si="302"/>
        <v>CHP2_M3_Comm_BP_G120_var</v>
      </c>
      <c r="F1383" s="14" t="str">
        <f t="shared" si="303"/>
        <v>BP_G120_var_Scaling_Speed</v>
      </c>
      <c r="G1383" s="10" t="str">
        <f t="shared" si="304"/>
        <v>CHP2_M3_Comm_Scaling_Speed</v>
      </c>
      <c r="H1383" s="10" t="str">
        <f>VLOOKUP(基本表格!E1383,起始地址定义!A:D,4,FALSE)&amp;" "&amp;Q1383</f>
        <v>2422+P5-M4 刨片机料仓2#出料螺旋B 变频器通讯 多级速度</v>
      </c>
      <c r="I1383" s="10" t="str">
        <f t="shared" si="305"/>
        <v>DB1200,REAL788</v>
      </c>
      <c r="J1383" s="13" t="str">
        <f>VLOOKUP(E1383,起始地址定义!A:D,2,FALSE)</f>
        <v>DB1200</v>
      </c>
      <c r="K1383" s="12" t="str">
        <f t="shared" si="306"/>
        <v>REAL788</v>
      </c>
      <c r="L1383" s="13">
        <f>VLOOKUP(E1383,起始地址定义!A:D,3,FALSE)</f>
        <v>750</v>
      </c>
      <c r="M1383" s="14">
        <f>VLOOKUP($F1383,类型描述及偏移量!$C:$H,2,FALSE)</f>
        <v>38</v>
      </c>
      <c r="N1383" s="14" t="str">
        <f>VLOOKUP($F1383,类型描述及偏移量!$C:$H,3,FALSE)</f>
        <v>实型</v>
      </c>
      <c r="O1383" s="14" t="str">
        <f>VLOOKUP($F1383,类型描述及偏移量!$C:$H,4,FALSE)</f>
        <v>None</v>
      </c>
      <c r="P1383" s="14" t="str">
        <f>VLOOKUP($F1383,类型描述及偏移量!$C:$H,5,FALSE)</f>
        <v>No</v>
      </c>
      <c r="Q1383" s="14" t="str">
        <f>VLOOKUP($F1383,类型描述及偏移量!$C:$H,6,FALSE)</f>
        <v>多级速度</v>
      </c>
    </row>
    <row r="1384" hidden="1" spans="1:17">
      <c r="A1384" s="12" t="s">
        <v>125</v>
      </c>
      <c r="B1384" s="12" t="str">
        <f t="shared" si="307"/>
        <v>M3_Comm</v>
      </c>
      <c r="C1384" s="12" t="str">
        <f t="shared" si="308"/>
        <v>Scaling_Ramp</v>
      </c>
      <c r="D1384" s="12" t="str">
        <f t="shared" si="309"/>
        <v>BP_G120_var</v>
      </c>
      <c r="E1384" s="13" t="str">
        <f t="shared" si="302"/>
        <v>CHP2_M3_Comm_BP_G120_var</v>
      </c>
      <c r="F1384" s="14" t="str">
        <f t="shared" si="303"/>
        <v>BP_G120_var_Scaling_Ramp</v>
      </c>
      <c r="G1384" s="10" t="str">
        <f t="shared" si="304"/>
        <v>CHP2_M3_Comm_Scaling_Ramp</v>
      </c>
      <c r="H1384" s="10" t="str">
        <f>VLOOKUP(基本表格!E1384,起始地址定义!A:D,4,FALSE)&amp;" "&amp;Q1384</f>
        <v>2422+P5-M4 刨片机料仓2#出料螺旋B 变频器通讯 多级转速</v>
      </c>
      <c r="I1384" s="10" t="str">
        <f t="shared" si="305"/>
        <v>DB1200,REAL792</v>
      </c>
      <c r="J1384" s="13" t="str">
        <f>VLOOKUP(E1384,起始地址定义!A:D,2,FALSE)</f>
        <v>DB1200</v>
      </c>
      <c r="K1384" s="12" t="str">
        <f t="shared" si="306"/>
        <v>REAL792</v>
      </c>
      <c r="L1384" s="13">
        <f>VLOOKUP(E1384,起始地址定义!A:D,3,FALSE)</f>
        <v>750</v>
      </c>
      <c r="M1384" s="14">
        <f>VLOOKUP($F1384,类型描述及偏移量!$C:$H,2,FALSE)</f>
        <v>42</v>
      </c>
      <c r="N1384" s="14" t="str">
        <f>VLOOKUP($F1384,类型描述及偏移量!$C:$H,3,FALSE)</f>
        <v>实型</v>
      </c>
      <c r="O1384" s="14" t="str">
        <f>VLOOKUP($F1384,类型描述及偏移量!$C:$H,4,FALSE)</f>
        <v>None</v>
      </c>
      <c r="P1384" s="14" t="str">
        <f>VLOOKUP($F1384,类型描述及偏移量!$C:$H,5,FALSE)</f>
        <v>No</v>
      </c>
      <c r="Q1384" s="14" t="str">
        <f>VLOOKUP($F1384,类型描述及偏移量!$C:$H,6,FALSE)</f>
        <v>多级转速</v>
      </c>
    </row>
    <row r="1385" hidden="1" spans="1:17">
      <c r="A1385" s="12" t="s">
        <v>125</v>
      </c>
      <c r="B1385" s="12" t="str">
        <f t="shared" si="307"/>
        <v>M3_ActRPM</v>
      </c>
      <c r="C1385" s="12" t="str">
        <f t="shared" si="308"/>
        <v>HiProEN</v>
      </c>
      <c r="D1385" s="12" t="str">
        <f t="shared" si="309"/>
        <v>BP_Value_var</v>
      </c>
      <c r="E1385" s="13" t="str">
        <f t="shared" si="302"/>
        <v>CHP2_M3_ActRPM_BP_Value_var</v>
      </c>
      <c r="F1385" s="14" t="str">
        <f t="shared" si="303"/>
        <v>BP_Value_var_HiProEN</v>
      </c>
      <c r="G1385" s="10" t="str">
        <f t="shared" si="304"/>
        <v>CHP2_M3_ActRPM_HiProEN</v>
      </c>
      <c r="H1385" s="10" t="str">
        <f>VLOOKUP(基本表格!E1385,起始地址定义!A:D,4,FALSE)&amp;" "&amp;Q1385</f>
        <v>2422+P5-M4 刨片机料仓2#出料螺旋B 反馈转速 上限保护使能</v>
      </c>
      <c r="I1385" s="10" t="str">
        <f t="shared" si="305"/>
        <v>DB1200,X800.3</v>
      </c>
      <c r="J1385" s="13" t="str">
        <f>VLOOKUP(E1385,起始地址定义!A:D,2,FALSE)</f>
        <v>DB1200</v>
      </c>
      <c r="K1385" s="12" t="str">
        <f t="shared" si="306"/>
        <v>X800.3</v>
      </c>
      <c r="L1385" s="13">
        <f>VLOOKUP(E1385,起始地址定义!A:D,3,FALSE)</f>
        <v>800</v>
      </c>
      <c r="M1385" s="14">
        <f>VLOOKUP($F1385,类型描述及偏移量!$C:$H,2,FALSE)</f>
        <v>0.299999999999997</v>
      </c>
      <c r="N1385" s="14" t="str">
        <f>VLOOKUP($F1385,类型描述及偏移量!$C:$H,3,FALSE)</f>
        <v>离散</v>
      </c>
      <c r="O1385" s="14" t="str">
        <f>VLOOKUP($F1385,类型描述及偏移量!$C:$H,4,FALSE)</f>
        <v>None</v>
      </c>
      <c r="P1385" s="14" t="str">
        <f>VLOOKUP($F1385,类型描述及偏移量!$C:$H,5,FALSE)</f>
        <v>No</v>
      </c>
      <c r="Q1385" s="14" t="str">
        <f>VLOOKUP($F1385,类型描述及偏移量!$C:$H,6,FALSE)</f>
        <v>上限保护使能</v>
      </c>
    </row>
    <row r="1386" hidden="1" spans="1:17">
      <c r="A1386" s="12" t="s">
        <v>125</v>
      </c>
      <c r="B1386" s="12" t="str">
        <f t="shared" si="307"/>
        <v>M3_ActRPM</v>
      </c>
      <c r="C1386" s="12" t="str">
        <f t="shared" si="308"/>
        <v>LoProEN</v>
      </c>
      <c r="D1386" s="12" t="str">
        <f t="shared" si="309"/>
        <v>BP_Value_var</v>
      </c>
      <c r="E1386" s="13" t="str">
        <f t="shared" si="302"/>
        <v>CHP2_M3_ActRPM_BP_Value_var</v>
      </c>
      <c r="F1386" s="14" t="str">
        <f t="shared" si="303"/>
        <v>BP_Value_var_LoProEN</v>
      </c>
      <c r="G1386" s="10" t="str">
        <f t="shared" si="304"/>
        <v>CHP2_M3_ActRPM_LoProEN</v>
      </c>
      <c r="H1386" s="10" t="str">
        <f>VLOOKUP(基本表格!E1386,起始地址定义!A:D,4,FALSE)&amp;" "&amp;Q1386</f>
        <v>2422+P5-M4 刨片机料仓2#出料螺旋B 反馈转速 下限保护使能</v>
      </c>
      <c r="I1386" s="10" t="str">
        <f t="shared" si="305"/>
        <v>DB1200,X800.4</v>
      </c>
      <c r="J1386" s="13" t="str">
        <f>VLOOKUP(E1386,起始地址定义!A:D,2,FALSE)</f>
        <v>DB1200</v>
      </c>
      <c r="K1386" s="12" t="str">
        <f t="shared" si="306"/>
        <v>X800.4</v>
      </c>
      <c r="L1386" s="13">
        <f>VLOOKUP(E1386,起始地址定义!A:D,3,FALSE)</f>
        <v>800</v>
      </c>
      <c r="M1386" s="14">
        <f>VLOOKUP($F1386,类型描述及偏移量!$C:$H,2,FALSE)</f>
        <v>0.399999999999999</v>
      </c>
      <c r="N1386" s="14" t="str">
        <f>VLOOKUP($F1386,类型描述及偏移量!$C:$H,3,FALSE)</f>
        <v>离散</v>
      </c>
      <c r="O1386" s="14" t="str">
        <f>VLOOKUP($F1386,类型描述及偏移量!$C:$H,4,FALSE)</f>
        <v>None</v>
      </c>
      <c r="P1386" s="14" t="str">
        <f>VLOOKUP($F1386,类型描述及偏移量!$C:$H,5,FALSE)</f>
        <v>No</v>
      </c>
      <c r="Q1386" s="14" t="str">
        <f>VLOOKUP($F1386,类型描述及偏移量!$C:$H,6,FALSE)</f>
        <v>下限保护使能</v>
      </c>
    </row>
    <row r="1387" hidden="1" spans="1:17">
      <c r="A1387" s="12" t="s">
        <v>125</v>
      </c>
      <c r="B1387" s="12" t="str">
        <f t="shared" si="307"/>
        <v>M3_ActRPM</v>
      </c>
      <c r="C1387" s="12" t="str">
        <f t="shared" si="308"/>
        <v>HiALM</v>
      </c>
      <c r="D1387" s="12" t="str">
        <f t="shared" si="309"/>
        <v>BP_Value_var</v>
      </c>
      <c r="E1387" s="13" t="str">
        <f t="shared" si="302"/>
        <v>CHP2_M3_ActRPM_BP_Value_var</v>
      </c>
      <c r="F1387" s="14" t="str">
        <f t="shared" si="303"/>
        <v>BP_Value_var_HiALM</v>
      </c>
      <c r="G1387" s="10" t="str">
        <f t="shared" si="304"/>
        <v>CHP2_M3_ActRPM_HiALM</v>
      </c>
      <c r="H1387" s="10" t="str">
        <f>VLOOKUP(基本表格!E1387,起始地址定义!A:D,4,FALSE)&amp;" "&amp;Q1387</f>
        <v>2422+P5-M4 刨片机料仓2#出料螺旋B 反馈转速 上限报警</v>
      </c>
      <c r="I1387" s="10" t="str">
        <f t="shared" si="305"/>
        <v>DB1200,X800.5</v>
      </c>
      <c r="J1387" s="13" t="str">
        <f>VLOOKUP(E1387,起始地址定义!A:D,2,FALSE)</f>
        <v>DB1200</v>
      </c>
      <c r="K1387" s="12" t="str">
        <f t="shared" si="306"/>
        <v>X800.5</v>
      </c>
      <c r="L1387" s="13">
        <f>VLOOKUP(E1387,起始地址定义!A:D,3,FALSE)</f>
        <v>800</v>
      </c>
      <c r="M1387" s="14">
        <f>VLOOKUP($F1387,类型描述及偏移量!$C:$H,2,FALSE)</f>
        <v>0.5</v>
      </c>
      <c r="N1387" s="14" t="str">
        <f>VLOOKUP($F1387,类型描述及偏移量!$C:$H,3,FALSE)</f>
        <v>离散</v>
      </c>
      <c r="O1387" s="14" t="str">
        <f>VLOOKUP($F1387,类型描述及偏移量!$C:$H,4,FALSE)</f>
        <v>None</v>
      </c>
      <c r="P1387" s="14" t="str">
        <f>VLOOKUP($F1387,类型描述及偏移量!$C:$H,5,FALSE)</f>
        <v>Yes</v>
      </c>
      <c r="Q1387" s="14" t="str">
        <f>VLOOKUP($F1387,类型描述及偏移量!$C:$H,6,FALSE)</f>
        <v>上限报警</v>
      </c>
    </row>
    <row r="1388" hidden="1" spans="1:17">
      <c r="A1388" s="12" t="s">
        <v>125</v>
      </c>
      <c r="B1388" s="12" t="str">
        <f t="shared" si="307"/>
        <v>M3_ActRPM</v>
      </c>
      <c r="C1388" s="12" t="str">
        <f t="shared" si="308"/>
        <v>LoALM</v>
      </c>
      <c r="D1388" s="12" t="str">
        <f t="shared" si="309"/>
        <v>BP_Value_var</v>
      </c>
      <c r="E1388" s="13" t="str">
        <f t="shared" si="302"/>
        <v>CHP2_M3_ActRPM_BP_Value_var</v>
      </c>
      <c r="F1388" s="14" t="str">
        <f t="shared" si="303"/>
        <v>BP_Value_var_LoALM</v>
      </c>
      <c r="G1388" s="10" t="str">
        <f t="shared" si="304"/>
        <v>CHP2_M3_ActRPM_LoALM</v>
      </c>
      <c r="H1388" s="10" t="str">
        <f>VLOOKUP(基本表格!E1388,起始地址定义!A:D,4,FALSE)&amp;" "&amp;Q1388</f>
        <v>2422+P5-M4 刨片机料仓2#出料螺旋B 反馈转速 下限报警</v>
      </c>
      <c r="I1388" s="10" t="str">
        <f t="shared" si="305"/>
        <v>DB1200,X800.6</v>
      </c>
      <c r="J1388" s="13" t="str">
        <f>VLOOKUP(E1388,起始地址定义!A:D,2,FALSE)</f>
        <v>DB1200</v>
      </c>
      <c r="K1388" s="12" t="str">
        <f t="shared" si="306"/>
        <v>X800.6</v>
      </c>
      <c r="L1388" s="13">
        <f>VLOOKUP(E1388,起始地址定义!A:D,3,FALSE)</f>
        <v>800</v>
      </c>
      <c r="M1388" s="14">
        <f>VLOOKUP($F1388,类型描述及偏移量!$C:$H,2,FALSE)</f>
        <v>0.600000000000001</v>
      </c>
      <c r="N1388" s="14" t="str">
        <f>VLOOKUP($F1388,类型描述及偏移量!$C:$H,3,FALSE)</f>
        <v>离散</v>
      </c>
      <c r="O1388" s="14" t="str">
        <f>VLOOKUP($F1388,类型描述及偏移量!$C:$H,4,FALSE)</f>
        <v>None</v>
      </c>
      <c r="P1388" s="14" t="str">
        <f>VLOOKUP($F1388,类型描述及偏移量!$C:$H,5,FALSE)</f>
        <v>Yes</v>
      </c>
      <c r="Q1388" s="14" t="str">
        <f>VLOOKUP($F1388,类型描述及偏移量!$C:$H,6,FALSE)</f>
        <v>下限报警</v>
      </c>
    </row>
    <row r="1389" hidden="1" spans="1:17">
      <c r="A1389" s="12" t="s">
        <v>125</v>
      </c>
      <c r="B1389" s="12" t="str">
        <f t="shared" si="307"/>
        <v>M3_ActRPM</v>
      </c>
      <c r="C1389" s="12" t="str">
        <f t="shared" si="308"/>
        <v>HiHiALM</v>
      </c>
      <c r="D1389" s="12" t="str">
        <f t="shared" si="309"/>
        <v>BP_Value_var</v>
      </c>
      <c r="E1389" s="13" t="str">
        <f t="shared" si="302"/>
        <v>CHP2_M3_ActRPM_BP_Value_var</v>
      </c>
      <c r="F1389" s="14" t="str">
        <f t="shared" si="303"/>
        <v>BP_Value_var_HiHiALM</v>
      </c>
      <c r="G1389" s="10" t="str">
        <f t="shared" si="304"/>
        <v>CHP2_M3_ActRPM_HiHiALM</v>
      </c>
      <c r="H1389" s="10" t="str">
        <f>VLOOKUP(基本表格!E1389,起始地址定义!A:D,4,FALSE)&amp;" "&amp;Q1389</f>
        <v>2422+P5-M4 刨片机料仓2#出料螺旋B 反馈转速 上上限报警</v>
      </c>
      <c r="I1389" s="10" t="str">
        <f t="shared" si="305"/>
        <v>DB1200,X800.7</v>
      </c>
      <c r="J1389" s="13" t="str">
        <f>VLOOKUP(E1389,起始地址定义!A:D,2,FALSE)</f>
        <v>DB1200</v>
      </c>
      <c r="K1389" s="12" t="str">
        <f t="shared" si="306"/>
        <v>X800.7</v>
      </c>
      <c r="L1389" s="13">
        <f>VLOOKUP(E1389,起始地址定义!A:D,3,FALSE)</f>
        <v>800</v>
      </c>
      <c r="M1389" s="14">
        <f>VLOOKUP($F1389,类型描述及偏移量!$C:$H,2,FALSE)</f>
        <v>0.700000000000003</v>
      </c>
      <c r="N1389" s="14" t="str">
        <f>VLOOKUP($F1389,类型描述及偏移量!$C:$H,3,FALSE)</f>
        <v>离散</v>
      </c>
      <c r="O1389" s="14" t="str">
        <f>VLOOKUP($F1389,类型描述及偏移量!$C:$H,4,FALSE)</f>
        <v>On</v>
      </c>
      <c r="P1389" s="14" t="str">
        <f>VLOOKUP($F1389,类型描述及偏移量!$C:$H,5,FALSE)</f>
        <v>Yes</v>
      </c>
      <c r="Q1389" s="14" t="str">
        <f>VLOOKUP($F1389,类型描述及偏移量!$C:$H,6,FALSE)</f>
        <v>上上限报警</v>
      </c>
    </row>
    <row r="1390" hidden="1" spans="1:17">
      <c r="A1390" s="12" t="s">
        <v>125</v>
      </c>
      <c r="B1390" s="12" t="str">
        <f t="shared" si="307"/>
        <v>M3_ActRPM</v>
      </c>
      <c r="C1390" s="12" t="str">
        <f t="shared" si="308"/>
        <v>LoLoALM</v>
      </c>
      <c r="D1390" s="12" t="str">
        <f t="shared" si="309"/>
        <v>BP_Value_var</v>
      </c>
      <c r="E1390" s="13" t="str">
        <f t="shared" si="302"/>
        <v>CHP2_M3_ActRPM_BP_Value_var</v>
      </c>
      <c r="F1390" s="14" t="str">
        <f t="shared" si="303"/>
        <v>BP_Value_var_LoLoALM</v>
      </c>
      <c r="G1390" s="10" t="str">
        <f t="shared" si="304"/>
        <v>CHP2_M3_ActRPM_LoLoALM</v>
      </c>
      <c r="H1390" s="10" t="str">
        <f>VLOOKUP(基本表格!E1390,起始地址定义!A:D,4,FALSE)&amp;" "&amp;Q1390</f>
        <v>2422+P5-M4 刨片机料仓2#出料螺旋B 反馈转速 下下限报警</v>
      </c>
      <c r="I1390" s="10" t="str">
        <f t="shared" si="305"/>
        <v>DB1200,X801.0</v>
      </c>
      <c r="J1390" s="13" t="str">
        <f>VLOOKUP(E1390,起始地址定义!A:D,2,FALSE)</f>
        <v>DB1200</v>
      </c>
      <c r="K1390" s="12" t="str">
        <f t="shared" si="306"/>
        <v>X801.0</v>
      </c>
      <c r="L1390" s="13">
        <f>VLOOKUP(E1390,起始地址定义!A:D,3,FALSE)</f>
        <v>800</v>
      </c>
      <c r="M1390" s="14">
        <f>VLOOKUP($F1390,类型描述及偏移量!$C:$H,2,FALSE)</f>
        <v>1</v>
      </c>
      <c r="N1390" s="14" t="str">
        <f>VLOOKUP($F1390,类型描述及偏移量!$C:$H,3,FALSE)</f>
        <v>离散</v>
      </c>
      <c r="O1390" s="14" t="str">
        <f>VLOOKUP($F1390,类型描述及偏移量!$C:$H,4,FALSE)</f>
        <v>On</v>
      </c>
      <c r="P1390" s="14" t="str">
        <f>VLOOKUP($F1390,类型描述及偏移量!$C:$H,5,FALSE)</f>
        <v>Yes</v>
      </c>
      <c r="Q1390" s="14" t="str">
        <f>VLOOKUP($F1390,类型描述及偏移量!$C:$H,6,FALSE)</f>
        <v>下下限报警</v>
      </c>
    </row>
    <row r="1391" hidden="1" spans="1:17">
      <c r="A1391" s="12" t="s">
        <v>125</v>
      </c>
      <c r="B1391" s="12" t="str">
        <f t="shared" si="307"/>
        <v>M3_ActRPM</v>
      </c>
      <c r="C1391" s="12" t="str">
        <f t="shared" si="308"/>
        <v>LimALM</v>
      </c>
      <c r="D1391" s="12" t="str">
        <f t="shared" si="309"/>
        <v>BP_Value_var</v>
      </c>
      <c r="E1391" s="13" t="str">
        <f t="shared" si="302"/>
        <v>CHP2_M3_ActRPM_BP_Value_var</v>
      </c>
      <c r="F1391" s="14" t="str">
        <f t="shared" si="303"/>
        <v>BP_Value_var_LimALM</v>
      </c>
      <c r="G1391" s="10" t="str">
        <f t="shared" si="304"/>
        <v>CHP2_M3_ActRPM_LimALM</v>
      </c>
      <c r="H1391" s="10" t="str">
        <f>VLOOKUP(基本表格!E1391,起始地址定义!A:D,4,FALSE)&amp;" "&amp;Q1391</f>
        <v>2422+P5-M4 刨片机料仓2#出料螺旋B 反馈转速 极限报警</v>
      </c>
      <c r="I1391" s="10" t="str">
        <f t="shared" si="305"/>
        <v>DB1200,X801.1</v>
      </c>
      <c r="J1391" s="13" t="str">
        <f>VLOOKUP(E1391,起始地址定义!A:D,2,FALSE)</f>
        <v>DB1200</v>
      </c>
      <c r="K1391" s="12" t="str">
        <f t="shared" si="306"/>
        <v>X801.1</v>
      </c>
      <c r="L1391" s="13">
        <f>VLOOKUP(E1391,起始地址定义!A:D,3,FALSE)</f>
        <v>800</v>
      </c>
      <c r="M1391" s="14">
        <f>VLOOKUP($F1391,类型描述及偏移量!$C:$H,2,FALSE)</f>
        <v>1.1</v>
      </c>
      <c r="N1391" s="14" t="str">
        <f>VLOOKUP($F1391,类型描述及偏移量!$C:$H,3,FALSE)</f>
        <v>离散</v>
      </c>
      <c r="O1391" s="14" t="str">
        <f>VLOOKUP($F1391,类型描述及偏移量!$C:$H,4,FALSE)</f>
        <v>On</v>
      </c>
      <c r="P1391" s="14" t="str">
        <f>VLOOKUP($F1391,类型描述及偏移量!$C:$H,5,FALSE)</f>
        <v>Yes</v>
      </c>
      <c r="Q1391" s="14" t="str">
        <f>VLOOKUP($F1391,类型描述及偏移量!$C:$H,6,FALSE)</f>
        <v>极限报警</v>
      </c>
    </row>
    <row r="1392" hidden="1" spans="1:17">
      <c r="A1392" s="12" t="s">
        <v>125</v>
      </c>
      <c r="B1392" s="12" t="str">
        <f t="shared" si="307"/>
        <v>M3_ActRPM</v>
      </c>
      <c r="C1392" s="12" t="str">
        <f t="shared" si="308"/>
        <v>LostALM</v>
      </c>
      <c r="D1392" s="12" t="str">
        <f t="shared" si="309"/>
        <v>BP_Value_var</v>
      </c>
      <c r="E1392" s="13" t="str">
        <f t="shared" si="302"/>
        <v>CHP2_M3_ActRPM_BP_Value_var</v>
      </c>
      <c r="F1392" s="14" t="str">
        <f t="shared" si="303"/>
        <v>BP_Value_var_LostALM</v>
      </c>
      <c r="G1392" s="10" t="str">
        <f t="shared" si="304"/>
        <v>CHP2_M3_ActRPM_LostALM</v>
      </c>
      <c r="H1392" s="10" t="str">
        <f>VLOOKUP(基本表格!E1392,起始地址定义!A:D,4,FALSE)&amp;" "&amp;Q1392</f>
        <v>2422+P5-M4 刨片机料仓2#出料螺旋B 反馈转速 传感器断线报警</v>
      </c>
      <c r="I1392" s="10" t="str">
        <f t="shared" si="305"/>
        <v>DB1200,X801.2</v>
      </c>
      <c r="J1392" s="13" t="str">
        <f>VLOOKUP(E1392,起始地址定义!A:D,2,FALSE)</f>
        <v>DB1200</v>
      </c>
      <c r="K1392" s="12" t="str">
        <f t="shared" si="306"/>
        <v>X801.2</v>
      </c>
      <c r="L1392" s="13">
        <f>VLOOKUP(E1392,起始地址定义!A:D,3,FALSE)</f>
        <v>800</v>
      </c>
      <c r="M1392" s="14">
        <f>VLOOKUP($F1392,类型描述及偏移量!$C:$H,2,FALSE)</f>
        <v>1.2</v>
      </c>
      <c r="N1392" s="14" t="str">
        <f>VLOOKUP($F1392,类型描述及偏移量!$C:$H,3,FALSE)</f>
        <v>离散</v>
      </c>
      <c r="O1392" s="14" t="str">
        <f>VLOOKUP($F1392,类型描述及偏移量!$C:$H,4,FALSE)</f>
        <v>On</v>
      </c>
      <c r="P1392" s="14" t="str">
        <f>VLOOKUP($F1392,类型描述及偏移量!$C:$H,5,FALSE)</f>
        <v>Yes</v>
      </c>
      <c r="Q1392" s="14" t="str">
        <f>VLOOKUP($F1392,类型描述及偏移量!$C:$H,6,FALSE)</f>
        <v>传感器断线报警</v>
      </c>
    </row>
    <row r="1393" hidden="1" spans="1:17">
      <c r="A1393" s="12" t="s">
        <v>125</v>
      </c>
      <c r="B1393" s="12" t="str">
        <f t="shared" si="307"/>
        <v>M3_ActRPM</v>
      </c>
      <c r="C1393" s="12" t="str">
        <f t="shared" si="308"/>
        <v>Code</v>
      </c>
      <c r="D1393" s="12" t="str">
        <f t="shared" si="309"/>
        <v>BP_Value_var</v>
      </c>
      <c r="E1393" s="13" t="str">
        <f t="shared" si="302"/>
        <v>CHP2_M3_ActRPM_BP_Value_var</v>
      </c>
      <c r="F1393" s="14" t="str">
        <f t="shared" si="303"/>
        <v>BP_Value_var_Code</v>
      </c>
      <c r="G1393" s="10" t="str">
        <f t="shared" si="304"/>
        <v>CHP2_M3_ActRPM_Code</v>
      </c>
      <c r="H1393" s="10" t="str">
        <f>VLOOKUP(基本表格!E1393,起始地址定义!A:D,4,FALSE)&amp;" "&amp;Q1393</f>
        <v>2422+P5-M4 刨片机料仓2#出料螺旋B 反馈转速 实际内码</v>
      </c>
      <c r="I1393" s="10" t="str">
        <f t="shared" si="305"/>
        <v>DB1200,INT802</v>
      </c>
      <c r="J1393" s="13" t="str">
        <f>VLOOKUP(E1393,起始地址定义!A:D,2,FALSE)</f>
        <v>DB1200</v>
      </c>
      <c r="K1393" s="12" t="str">
        <f t="shared" si="306"/>
        <v>INT802</v>
      </c>
      <c r="L1393" s="13">
        <f>VLOOKUP(E1393,起始地址定义!A:D,3,FALSE)</f>
        <v>800</v>
      </c>
      <c r="M1393" s="14">
        <f>VLOOKUP($F1393,类型描述及偏移量!$C:$H,2,FALSE)</f>
        <v>2</v>
      </c>
      <c r="N1393" s="14" t="str">
        <f>VLOOKUP($F1393,类型描述及偏移量!$C:$H,3,FALSE)</f>
        <v>整型</v>
      </c>
      <c r="O1393" s="14" t="str">
        <f>VLOOKUP($F1393,类型描述及偏移量!$C:$H,4,FALSE)</f>
        <v>None</v>
      </c>
      <c r="P1393" s="14" t="str">
        <f>VLOOKUP($F1393,类型描述及偏移量!$C:$H,5,FALSE)</f>
        <v>Yes</v>
      </c>
      <c r="Q1393" s="14" t="str">
        <f>VLOOKUP($F1393,类型描述及偏移量!$C:$H,6,FALSE)</f>
        <v>实际内码</v>
      </c>
    </row>
    <row r="1394" hidden="1" spans="1:17">
      <c r="A1394" s="12" t="s">
        <v>125</v>
      </c>
      <c r="B1394" s="12" t="str">
        <f t="shared" si="307"/>
        <v>M3_ActRPM</v>
      </c>
      <c r="C1394" s="12" t="str">
        <f t="shared" si="308"/>
        <v>Value</v>
      </c>
      <c r="D1394" s="12" t="str">
        <f t="shared" si="309"/>
        <v>BP_Value_var</v>
      </c>
      <c r="E1394" s="13" t="str">
        <f t="shared" si="302"/>
        <v>CHP2_M3_ActRPM_BP_Value_var</v>
      </c>
      <c r="F1394" s="14" t="str">
        <f t="shared" si="303"/>
        <v>BP_Value_var_Value</v>
      </c>
      <c r="G1394" s="10" t="str">
        <f t="shared" si="304"/>
        <v>CHP2_M3_ActRPM_Value</v>
      </c>
      <c r="H1394" s="10" t="str">
        <f>VLOOKUP(基本表格!E1394,起始地址定义!A:D,4,FALSE)&amp;" "&amp;Q1394</f>
        <v>2422+P5-M4 刨片机料仓2#出料螺旋B 反馈转速 实际值</v>
      </c>
      <c r="I1394" s="10" t="str">
        <f t="shared" si="305"/>
        <v>DB1200,REAL806</v>
      </c>
      <c r="J1394" s="13" t="str">
        <f>VLOOKUP(E1394,起始地址定义!A:D,2,FALSE)</f>
        <v>DB1200</v>
      </c>
      <c r="K1394" s="12" t="str">
        <f t="shared" si="306"/>
        <v>REAL806</v>
      </c>
      <c r="L1394" s="13">
        <f>VLOOKUP(E1394,起始地址定义!A:D,3,FALSE)</f>
        <v>800</v>
      </c>
      <c r="M1394" s="14">
        <f>VLOOKUP($F1394,类型描述及偏移量!$C:$H,2,FALSE)</f>
        <v>6</v>
      </c>
      <c r="N1394" s="14" t="str">
        <f>VLOOKUP($F1394,类型描述及偏移量!$C:$H,3,FALSE)</f>
        <v>实型</v>
      </c>
      <c r="O1394" s="14" t="str">
        <f>VLOOKUP($F1394,类型描述及偏移量!$C:$H,4,FALSE)</f>
        <v>None</v>
      </c>
      <c r="P1394" s="14" t="str">
        <f>VLOOKUP($F1394,类型描述及偏移量!$C:$H,5,FALSE)</f>
        <v>Yes</v>
      </c>
      <c r="Q1394" s="14" t="str">
        <f>VLOOKUP($F1394,类型描述及偏移量!$C:$H,6,FALSE)</f>
        <v>实际值</v>
      </c>
    </row>
    <row r="1395" hidden="1" spans="1:17">
      <c r="A1395" s="12" t="s">
        <v>125</v>
      </c>
      <c r="B1395" s="12" t="str">
        <f t="shared" si="307"/>
        <v>M3_ActRPM</v>
      </c>
      <c r="C1395" s="12" t="str">
        <f t="shared" si="308"/>
        <v>Range</v>
      </c>
      <c r="D1395" s="12" t="str">
        <f t="shared" si="309"/>
        <v>BP_Value_var</v>
      </c>
      <c r="E1395" s="13" t="str">
        <f t="shared" si="302"/>
        <v>CHP2_M3_ActRPM_BP_Value_var</v>
      </c>
      <c r="F1395" s="14" t="str">
        <f t="shared" si="303"/>
        <v>BP_Value_var_Range</v>
      </c>
      <c r="G1395" s="10" t="str">
        <f t="shared" si="304"/>
        <v>CHP2_M3_ActRPM_Range</v>
      </c>
      <c r="H1395" s="10" t="str">
        <f>VLOOKUP(基本表格!E1395,起始地址定义!A:D,4,FALSE)&amp;" "&amp;Q1395</f>
        <v>2422+P5-M4 刨片机料仓2#出料螺旋B 反馈转速 量程</v>
      </c>
      <c r="I1395" s="10" t="str">
        <f t="shared" si="305"/>
        <v>DB1200,REAL810</v>
      </c>
      <c r="J1395" s="13" t="str">
        <f>VLOOKUP(E1395,起始地址定义!A:D,2,FALSE)</f>
        <v>DB1200</v>
      </c>
      <c r="K1395" s="12" t="str">
        <f t="shared" si="306"/>
        <v>REAL810</v>
      </c>
      <c r="L1395" s="13">
        <f>VLOOKUP(E1395,起始地址定义!A:D,3,FALSE)</f>
        <v>800</v>
      </c>
      <c r="M1395" s="14">
        <f>VLOOKUP($F1395,类型描述及偏移量!$C:$H,2,FALSE)</f>
        <v>10</v>
      </c>
      <c r="N1395" s="14" t="str">
        <f>VLOOKUP($F1395,类型描述及偏移量!$C:$H,3,FALSE)</f>
        <v>实型</v>
      </c>
      <c r="O1395" s="14" t="str">
        <f>VLOOKUP($F1395,类型描述及偏移量!$C:$H,4,FALSE)</f>
        <v>None</v>
      </c>
      <c r="P1395" s="14" t="str">
        <f>VLOOKUP($F1395,类型描述及偏移量!$C:$H,5,FALSE)</f>
        <v>No</v>
      </c>
      <c r="Q1395" s="14" t="str">
        <f>VLOOKUP($F1395,类型描述及偏移量!$C:$H,6,FALSE)</f>
        <v>量程</v>
      </c>
    </row>
    <row r="1396" hidden="1" spans="1:17">
      <c r="A1396" s="12" t="s">
        <v>125</v>
      </c>
      <c r="B1396" s="12" t="str">
        <f t="shared" si="307"/>
        <v>M3_ActRPM</v>
      </c>
      <c r="C1396" s="12" t="str">
        <f t="shared" si="308"/>
        <v>Hi</v>
      </c>
      <c r="D1396" s="12" t="str">
        <f t="shared" si="309"/>
        <v>BP_Value_var</v>
      </c>
      <c r="E1396" s="13" t="str">
        <f t="shared" si="302"/>
        <v>CHP2_M3_ActRPM_BP_Value_var</v>
      </c>
      <c r="F1396" s="14" t="str">
        <f t="shared" si="303"/>
        <v>BP_Value_var_Hi</v>
      </c>
      <c r="G1396" s="10" t="str">
        <f t="shared" si="304"/>
        <v>CHP2_M3_ActRPM_Hi</v>
      </c>
      <c r="H1396" s="10" t="str">
        <f>VLOOKUP(基本表格!E1396,起始地址定义!A:D,4,FALSE)&amp;" "&amp;Q1396</f>
        <v>2422+P5-M4 刨片机料仓2#出料螺旋B 反馈转速 上限值</v>
      </c>
      <c r="I1396" s="10" t="str">
        <f t="shared" si="305"/>
        <v>DB1200,REAL814</v>
      </c>
      <c r="J1396" s="13" t="str">
        <f>VLOOKUP(E1396,起始地址定义!A:D,2,FALSE)</f>
        <v>DB1200</v>
      </c>
      <c r="K1396" s="12" t="str">
        <f t="shared" si="306"/>
        <v>REAL814</v>
      </c>
      <c r="L1396" s="13">
        <f>VLOOKUP(E1396,起始地址定义!A:D,3,FALSE)</f>
        <v>800</v>
      </c>
      <c r="M1396" s="14">
        <f>VLOOKUP($F1396,类型描述及偏移量!$C:$H,2,FALSE)</f>
        <v>14</v>
      </c>
      <c r="N1396" s="14" t="str">
        <f>VLOOKUP($F1396,类型描述及偏移量!$C:$H,3,FALSE)</f>
        <v>实型</v>
      </c>
      <c r="O1396" s="14" t="str">
        <f>VLOOKUP($F1396,类型描述及偏移量!$C:$H,4,FALSE)</f>
        <v>None</v>
      </c>
      <c r="P1396" s="14" t="str">
        <f>VLOOKUP($F1396,类型描述及偏移量!$C:$H,5,FALSE)</f>
        <v>No</v>
      </c>
      <c r="Q1396" s="14" t="str">
        <f>VLOOKUP($F1396,类型描述及偏移量!$C:$H,6,FALSE)</f>
        <v>上限值</v>
      </c>
    </row>
    <row r="1397" hidden="1" spans="1:17">
      <c r="A1397" s="12" t="s">
        <v>125</v>
      </c>
      <c r="B1397" s="12" t="str">
        <f t="shared" si="307"/>
        <v>M3_ActRPM</v>
      </c>
      <c r="C1397" s="12" t="str">
        <f t="shared" si="308"/>
        <v>Lo</v>
      </c>
      <c r="D1397" s="12" t="str">
        <f t="shared" si="309"/>
        <v>BP_Value_var</v>
      </c>
      <c r="E1397" s="13" t="str">
        <f t="shared" si="302"/>
        <v>CHP2_M3_ActRPM_BP_Value_var</v>
      </c>
      <c r="F1397" s="14" t="str">
        <f t="shared" si="303"/>
        <v>BP_Value_var_Lo</v>
      </c>
      <c r="G1397" s="10" t="str">
        <f t="shared" si="304"/>
        <v>CHP2_M3_ActRPM_Lo</v>
      </c>
      <c r="H1397" s="10" t="str">
        <f>VLOOKUP(基本表格!E1397,起始地址定义!A:D,4,FALSE)&amp;" "&amp;Q1397</f>
        <v>2422+P5-M4 刨片机料仓2#出料螺旋B 反馈转速 下限值</v>
      </c>
      <c r="I1397" s="10" t="str">
        <f t="shared" si="305"/>
        <v>DB1200,REAL818</v>
      </c>
      <c r="J1397" s="13" t="str">
        <f>VLOOKUP(E1397,起始地址定义!A:D,2,FALSE)</f>
        <v>DB1200</v>
      </c>
      <c r="K1397" s="12" t="str">
        <f t="shared" si="306"/>
        <v>REAL818</v>
      </c>
      <c r="L1397" s="13">
        <f>VLOOKUP(E1397,起始地址定义!A:D,3,FALSE)</f>
        <v>800</v>
      </c>
      <c r="M1397" s="14">
        <f>VLOOKUP($F1397,类型描述及偏移量!$C:$H,2,FALSE)</f>
        <v>18</v>
      </c>
      <c r="N1397" s="14" t="str">
        <f>VLOOKUP($F1397,类型描述及偏移量!$C:$H,3,FALSE)</f>
        <v>实型</v>
      </c>
      <c r="O1397" s="14" t="str">
        <f>VLOOKUP($F1397,类型描述及偏移量!$C:$H,4,FALSE)</f>
        <v>None</v>
      </c>
      <c r="P1397" s="14" t="str">
        <f>VLOOKUP($F1397,类型描述及偏移量!$C:$H,5,FALSE)</f>
        <v>No</v>
      </c>
      <c r="Q1397" s="14" t="str">
        <f>VLOOKUP($F1397,类型描述及偏移量!$C:$H,6,FALSE)</f>
        <v>下限值</v>
      </c>
    </row>
    <row r="1398" hidden="1" spans="1:17">
      <c r="A1398" s="12" t="s">
        <v>125</v>
      </c>
      <c r="B1398" s="12" t="str">
        <f t="shared" si="307"/>
        <v>M3_ActRPM</v>
      </c>
      <c r="C1398" s="12" t="str">
        <f t="shared" si="308"/>
        <v>HiHi</v>
      </c>
      <c r="D1398" s="12" t="str">
        <f t="shared" si="309"/>
        <v>BP_Value_var</v>
      </c>
      <c r="E1398" s="13" t="str">
        <f t="shared" si="302"/>
        <v>CHP2_M3_ActRPM_BP_Value_var</v>
      </c>
      <c r="F1398" s="14" t="str">
        <f t="shared" si="303"/>
        <v>BP_Value_var_HiHi</v>
      </c>
      <c r="G1398" s="10" t="str">
        <f t="shared" si="304"/>
        <v>CHP2_M3_ActRPM_HiHi</v>
      </c>
      <c r="H1398" s="10" t="str">
        <f>VLOOKUP(基本表格!E1398,起始地址定义!A:D,4,FALSE)&amp;" "&amp;Q1398</f>
        <v>2422+P5-M4 刨片机料仓2#出料螺旋B 反馈转速 上上限值</v>
      </c>
      <c r="I1398" s="10" t="str">
        <f t="shared" si="305"/>
        <v>DB1200,REAL822</v>
      </c>
      <c r="J1398" s="13" t="str">
        <f>VLOOKUP(E1398,起始地址定义!A:D,2,FALSE)</f>
        <v>DB1200</v>
      </c>
      <c r="K1398" s="12" t="str">
        <f t="shared" si="306"/>
        <v>REAL822</v>
      </c>
      <c r="L1398" s="13">
        <f>VLOOKUP(E1398,起始地址定义!A:D,3,FALSE)</f>
        <v>800</v>
      </c>
      <c r="M1398" s="14">
        <f>VLOOKUP($F1398,类型描述及偏移量!$C:$H,2,FALSE)</f>
        <v>22</v>
      </c>
      <c r="N1398" s="14" t="str">
        <f>VLOOKUP($F1398,类型描述及偏移量!$C:$H,3,FALSE)</f>
        <v>实型</v>
      </c>
      <c r="O1398" s="14" t="str">
        <f>VLOOKUP($F1398,类型描述及偏移量!$C:$H,4,FALSE)</f>
        <v>None</v>
      </c>
      <c r="P1398" s="14" t="str">
        <f>VLOOKUP($F1398,类型描述及偏移量!$C:$H,5,FALSE)</f>
        <v>No</v>
      </c>
      <c r="Q1398" s="14" t="str">
        <f>VLOOKUP($F1398,类型描述及偏移量!$C:$H,6,FALSE)</f>
        <v>上上限值</v>
      </c>
    </row>
    <row r="1399" hidden="1" spans="1:17">
      <c r="A1399" s="12" t="s">
        <v>125</v>
      </c>
      <c r="B1399" s="12" t="str">
        <f t="shared" si="307"/>
        <v>M3_ActRPM</v>
      </c>
      <c r="C1399" s="12" t="str">
        <f t="shared" si="308"/>
        <v>LoLo</v>
      </c>
      <c r="D1399" s="12" t="str">
        <f t="shared" si="309"/>
        <v>BP_Value_var</v>
      </c>
      <c r="E1399" s="13" t="str">
        <f t="shared" si="302"/>
        <v>CHP2_M3_ActRPM_BP_Value_var</v>
      </c>
      <c r="F1399" s="14" t="str">
        <f t="shared" si="303"/>
        <v>BP_Value_var_LoLo</v>
      </c>
      <c r="G1399" s="10" t="str">
        <f t="shared" si="304"/>
        <v>CHP2_M3_ActRPM_LoLo</v>
      </c>
      <c r="H1399" s="10" t="str">
        <f>VLOOKUP(基本表格!E1399,起始地址定义!A:D,4,FALSE)&amp;" "&amp;Q1399</f>
        <v>2422+P5-M4 刨片机料仓2#出料螺旋B 反馈转速 下下限值</v>
      </c>
      <c r="I1399" s="10" t="str">
        <f t="shared" si="305"/>
        <v>DB1200,REAL826</v>
      </c>
      <c r="J1399" s="13" t="str">
        <f>VLOOKUP(E1399,起始地址定义!A:D,2,FALSE)</f>
        <v>DB1200</v>
      </c>
      <c r="K1399" s="12" t="str">
        <f t="shared" si="306"/>
        <v>REAL826</v>
      </c>
      <c r="L1399" s="13">
        <f>VLOOKUP(E1399,起始地址定义!A:D,3,FALSE)</f>
        <v>800</v>
      </c>
      <c r="M1399" s="14">
        <f>VLOOKUP($F1399,类型描述及偏移量!$C:$H,2,FALSE)</f>
        <v>26</v>
      </c>
      <c r="N1399" s="14" t="str">
        <f>VLOOKUP($F1399,类型描述及偏移量!$C:$H,3,FALSE)</f>
        <v>实型</v>
      </c>
      <c r="O1399" s="14" t="str">
        <f>VLOOKUP($F1399,类型描述及偏移量!$C:$H,4,FALSE)</f>
        <v>None</v>
      </c>
      <c r="P1399" s="14" t="str">
        <f>VLOOKUP($F1399,类型描述及偏移量!$C:$H,5,FALSE)</f>
        <v>No</v>
      </c>
      <c r="Q1399" s="14" t="str">
        <f>VLOOKUP($F1399,类型描述及偏移量!$C:$H,6,FALSE)</f>
        <v>下下限值</v>
      </c>
    </row>
    <row r="1400" hidden="1" spans="1:17">
      <c r="A1400" s="12" t="s">
        <v>125</v>
      </c>
      <c r="B1400" s="12" t="str">
        <f t="shared" si="307"/>
        <v>M3_Current</v>
      </c>
      <c r="C1400" s="12" t="str">
        <f t="shared" si="308"/>
        <v>HiProEN</v>
      </c>
      <c r="D1400" s="12" t="str">
        <f t="shared" si="309"/>
        <v>BP_Value_var</v>
      </c>
      <c r="E1400" s="13" t="str">
        <f t="shared" si="302"/>
        <v>CHP2_M3_Current_BP_Value_var</v>
      </c>
      <c r="F1400" s="14" t="str">
        <f t="shared" si="303"/>
        <v>BP_Value_var_HiProEN</v>
      </c>
      <c r="G1400" s="10" t="str">
        <f t="shared" si="304"/>
        <v>CHP2_M3_Current_HiProEN</v>
      </c>
      <c r="H1400" s="10" t="str">
        <f>VLOOKUP(基本表格!E1400,起始地址定义!A:D,4,FALSE)&amp;" "&amp;Q1400</f>
        <v>2422+P5-M4 刨片机料仓2#出料螺旋B 反馈电流 上限保护使能</v>
      </c>
      <c r="I1400" s="10" t="str">
        <f t="shared" si="305"/>
        <v>DB1200,X850.3</v>
      </c>
      <c r="J1400" s="13" t="str">
        <f>VLOOKUP(E1400,起始地址定义!A:D,2,FALSE)</f>
        <v>DB1200</v>
      </c>
      <c r="K1400" s="12" t="str">
        <f t="shared" si="306"/>
        <v>X850.3</v>
      </c>
      <c r="L1400" s="13">
        <f>VLOOKUP(E1400,起始地址定义!A:D,3,FALSE)</f>
        <v>850</v>
      </c>
      <c r="M1400" s="14">
        <f>VLOOKUP($F1400,类型描述及偏移量!$C:$H,2,FALSE)</f>
        <v>0.299999999999997</v>
      </c>
      <c r="N1400" s="14" t="str">
        <f>VLOOKUP($F1400,类型描述及偏移量!$C:$H,3,FALSE)</f>
        <v>离散</v>
      </c>
      <c r="O1400" s="14" t="str">
        <f>VLOOKUP($F1400,类型描述及偏移量!$C:$H,4,FALSE)</f>
        <v>None</v>
      </c>
      <c r="P1400" s="14" t="str">
        <f>VLOOKUP($F1400,类型描述及偏移量!$C:$H,5,FALSE)</f>
        <v>No</v>
      </c>
      <c r="Q1400" s="14" t="str">
        <f>VLOOKUP($F1400,类型描述及偏移量!$C:$H,6,FALSE)</f>
        <v>上限保护使能</v>
      </c>
    </row>
    <row r="1401" hidden="1" spans="1:17">
      <c r="A1401" s="12" t="s">
        <v>125</v>
      </c>
      <c r="B1401" s="12" t="str">
        <f t="shared" si="307"/>
        <v>M3_Current</v>
      </c>
      <c r="C1401" s="12" t="str">
        <f t="shared" si="308"/>
        <v>LoProEN</v>
      </c>
      <c r="D1401" s="12" t="str">
        <f t="shared" si="309"/>
        <v>BP_Value_var</v>
      </c>
      <c r="E1401" s="13" t="str">
        <f t="shared" si="302"/>
        <v>CHP2_M3_Current_BP_Value_var</v>
      </c>
      <c r="F1401" s="14" t="str">
        <f t="shared" si="303"/>
        <v>BP_Value_var_LoProEN</v>
      </c>
      <c r="G1401" s="10" t="str">
        <f t="shared" si="304"/>
        <v>CHP2_M3_Current_LoProEN</v>
      </c>
      <c r="H1401" s="10" t="str">
        <f>VLOOKUP(基本表格!E1401,起始地址定义!A:D,4,FALSE)&amp;" "&amp;Q1401</f>
        <v>2422+P5-M4 刨片机料仓2#出料螺旋B 反馈电流 下限保护使能</v>
      </c>
      <c r="I1401" s="10" t="str">
        <f t="shared" si="305"/>
        <v>DB1200,X850.4</v>
      </c>
      <c r="J1401" s="13" t="str">
        <f>VLOOKUP(E1401,起始地址定义!A:D,2,FALSE)</f>
        <v>DB1200</v>
      </c>
      <c r="K1401" s="12" t="str">
        <f t="shared" si="306"/>
        <v>X850.4</v>
      </c>
      <c r="L1401" s="13">
        <f>VLOOKUP(E1401,起始地址定义!A:D,3,FALSE)</f>
        <v>850</v>
      </c>
      <c r="M1401" s="14">
        <f>VLOOKUP($F1401,类型描述及偏移量!$C:$H,2,FALSE)</f>
        <v>0.399999999999999</v>
      </c>
      <c r="N1401" s="14" t="str">
        <f>VLOOKUP($F1401,类型描述及偏移量!$C:$H,3,FALSE)</f>
        <v>离散</v>
      </c>
      <c r="O1401" s="14" t="str">
        <f>VLOOKUP($F1401,类型描述及偏移量!$C:$H,4,FALSE)</f>
        <v>None</v>
      </c>
      <c r="P1401" s="14" t="str">
        <f>VLOOKUP($F1401,类型描述及偏移量!$C:$H,5,FALSE)</f>
        <v>No</v>
      </c>
      <c r="Q1401" s="14" t="str">
        <f>VLOOKUP($F1401,类型描述及偏移量!$C:$H,6,FALSE)</f>
        <v>下限保护使能</v>
      </c>
    </row>
    <row r="1402" hidden="1" spans="1:17">
      <c r="A1402" s="12" t="s">
        <v>125</v>
      </c>
      <c r="B1402" s="12" t="str">
        <f t="shared" si="307"/>
        <v>M3_Current</v>
      </c>
      <c r="C1402" s="12" t="str">
        <f t="shared" si="308"/>
        <v>HiALM</v>
      </c>
      <c r="D1402" s="12" t="str">
        <f t="shared" si="309"/>
        <v>BP_Value_var</v>
      </c>
      <c r="E1402" s="13" t="str">
        <f t="shared" si="302"/>
        <v>CHP2_M3_Current_BP_Value_var</v>
      </c>
      <c r="F1402" s="14" t="str">
        <f t="shared" si="303"/>
        <v>BP_Value_var_HiALM</v>
      </c>
      <c r="G1402" s="10" t="str">
        <f t="shared" si="304"/>
        <v>CHP2_M3_Current_HiALM</v>
      </c>
      <c r="H1402" s="10" t="str">
        <f>VLOOKUP(基本表格!E1402,起始地址定义!A:D,4,FALSE)&amp;" "&amp;Q1402</f>
        <v>2422+P5-M4 刨片机料仓2#出料螺旋B 反馈电流 上限报警</v>
      </c>
      <c r="I1402" s="10" t="str">
        <f t="shared" si="305"/>
        <v>DB1200,X850.5</v>
      </c>
      <c r="J1402" s="13" t="str">
        <f>VLOOKUP(E1402,起始地址定义!A:D,2,FALSE)</f>
        <v>DB1200</v>
      </c>
      <c r="K1402" s="12" t="str">
        <f t="shared" si="306"/>
        <v>X850.5</v>
      </c>
      <c r="L1402" s="13">
        <f>VLOOKUP(E1402,起始地址定义!A:D,3,FALSE)</f>
        <v>850</v>
      </c>
      <c r="M1402" s="14">
        <f>VLOOKUP($F1402,类型描述及偏移量!$C:$H,2,FALSE)</f>
        <v>0.5</v>
      </c>
      <c r="N1402" s="14" t="str">
        <f>VLOOKUP($F1402,类型描述及偏移量!$C:$H,3,FALSE)</f>
        <v>离散</v>
      </c>
      <c r="O1402" s="14" t="str">
        <f>VLOOKUP($F1402,类型描述及偏移量!$C:$H,4,FALSE)</f>
        <v>None</v>
      </c>
      <c r="P1402" s="14" t="str">
        <f>VLOOKUP($F1402,类型描述及偏移量!$C:$H,5,FALSE)</f>
        <v>Yes</v>
      </c>
      <c r="Q1402" s="14" t="str">
        <f>VLOOKUP($F1402,类型描述及偏移量!$C:$H,6,FALSE)</f>
        <v>上限报警</v>
      </c>
    </row>
    <row r="1403" hidden="1" spans="1:17">
      <c r="A1403" s="12" t="s">
        <v>125</v>
      </c>
      <c r="B1403" s="12" t="str">
        <f t="shared" si="307"/>
        <v>M3_Current</v>
      </c>
      <c r="C1403" s="12" t="str">
        <f t="shared" si="308"/>
        <v>LoALM</v>
      </c>
      <c r="D1403" s="12" t="str">
        <f t="shared" si="309"/>
        <v>BP_Value_var</v>
      </c>
      <c r="E1403" s="13" t="str">
        <f t="shared" si="302"/>
        <v>CHP2_M3_Current_BP_Value_var</v>
      </c>
      <c r="F1403" s="14" t="str">
        <f t="shared" si="303"/>
        <v>BP_Value_var_LoALM</v>
      </c>
      <c r="G1403" s="10" t="str">
        <f t="shared" si="304"/>
        <v>CHP2_M3_Current_LoALM</v>
      </c>
      <c r="H1403" s="10" t="str">
        <f>VLOOKUP(基本表格!E1403,起始地址定义!A:D,4,FALSE)&amp;" "&amp;Q1403</f>
        <v>2422+P5-M4 刨片机料仓2#出料螺旋B 反馈电流 下限报警</v>
      </c>
      <c r="I1403" s="10" t="str">
        <f t="shared" si="305"/>
        <v>DB1200,X850.6</v>
      </c>
      <c r="J1403" s="13" t="str">
        <f>VLOOKUP(E1403,起始地址定义!A:D,2,FALSE)</f>
        <v>DB1200</v>
      </c>
      <c r="K1403" s="12" t="str">
        <f t="shared" si="306"/>
        <v>X850.6</v>
      </c>
      <c r="L1403" s="13">
        <f>VLOOKUP(E1403,起始地址定义!A:D,3,FALSE)</f>
        <v>850</v>
      </c>
      <c r="M1403" s="14">
        <f>VLOOKUP($F1403,类型描述及偏移量!$C:$H,2,FALSE)</f>
        <v>0.600000000000001</v>
      </c>
      <c r="N1403" s="14" t="str">
        <f>VLOOKUP($F1403,类型描述及偏移量!$C:$H,3,FALSE)</f>
        <v>离散</v>
      </c>
      <c r="O1403" s="14" t="str">
        <f>VLOOKUP($F1403,类型描述及偏移量!$C:$H,4,FALSE)</f>
        <v>None</v>
      </c>
      <c r="P1403" s="14" t="str">
        <f>VLOOKUP($F1403,类型描述及偏移量!$C:$H,5,FALSE)</f>
        <v>Yes</v>
      </c>
      <c r="Q1403" s="14" t="str">
        <f>VLOOKUP($F1403,类型描述及偏移量!$C:$H,6,FALSE)</f>
        <v>下限报警</v>
      </c>
    </row>
    <row r="1404" hidden="1" spans="1:17">
      <c r="A1404" s="12" t="s">
        <v>125</v>
      </c>
      <c r="B1404" s="12" t="str">
        <f t="shared" si="307"/>
        <v>M3_Current</v>
      </c>
      <c r="C1404" s="12" t="str">
        <f t="shared" si="308"/>
        <v>HiHiALM</v>
      </c>
      <c r="D1404" s="12" t="str">
        <f t="shared" si="309"/>
        <v>BP_Value_var</v>
      </c>
      <c r="E1404" s="13" t="str">
        <f t="shared" si="302"/>
        <v>CHP2_M3_Current_BP_Value_var</v>
      </c>
      <c r="F1404" s="14" t="str">
        <f t="shared" si="303"/>
        <v>BP_Value_var_HiHiALM</v>
      </c>
      <c r="G1404" s="10" t="str">
        <f t="shared" si="304"/>
        <v>CHP2_M3_Current_HiHiALM</v>
      </c>
      <c r="H1404" s="10" t="str">
        <f>VLOOKUP(基本表格!E1404,起始地址定义!A:D,4,FALSE)&amp;" "&amp;Q1404</f>
        <v>2422+P5-M4 刨片机料仓2#出料螺旋B 反馈电流 上上限报警</v>
      </c>
      <c r="I1404" s="10" t="str">
        <f t="shared" si="305"/>
        <v>DB1200,X850.7</v>
      </c>
      <c r="J1404" s="13" t="str">
        <f>VLOOKUP(E1404,起始地址定义!A:D,2,FALSE)</f>
        <v>DB1200</v>
      </c>
      <c r="K1404" s="12" t="str">
        <f t="shared" si="306"/>
        <v>X850.7</v>
      </c>
      <c r="L1404" s="13">
        <f>VLOOKUP(E1404,起始地址定义!A:D,3,FALSE)</f>
        <v>850</v>
      </c>
      <c r="M1404" s="14">
        <f>VLOOKUP($F1404,类型描述及偏移量!$C:$H,2,FALSE)</f>
        <v>0.700000000000003</v>
      </c>
      <c r="N1404" s="14" t="str">
        <f>VLOOKUP($F1404,类型描述及偏移量!$C:$H,3,FALSE)</f>
        <v>离散</v>
      </c>
      <c r="O1404" s="14" t="str">
        <f>VLOOKUP($F1404,类型描述及偏移量!$C:$H,4,FALSE)</f>
        <v>On</v>
      </c>
      <c r="P1404" s="14" t="str">
        <f>VLOOKUP($F1404,类型描述及偏移量!$C:$H,5,FALSE)</f>
        <v>Yes</v>
      </c>
      <c r="Q1404" s="14" t="str">
        <f>VLOOKUP($F1404,类型描述及偏移量!$C:$H,6,FALSE)</f>
        <v>上上限报警</v>
      </c>
    </row>
    <row r="1405" hidden="1" spans="1:17">
      <c r="A1405" s="12" t="s">
        <v>125</v>
      </c>
      <c r="B1405" s="12" t="str">
        <f t="shared" si="307"/>
        <v>M3_Current</v>
      </c>
      <c r="C1405" s="12" t="str">
        <f t="shared" si="308"/>
        <v>LoLoALM</v>
      </c>
      <c r="D1405" s="12" t="str">
        <f t="shared" si="309"/>
        <v>BP_Value_var</v>
      </c>
      <c r="E1405" s="13" t="str">
        <f t="shared" si="302"/>
        <v>CHP2_M3_Current_BP_Value_var</v>
      </c>
      <c r="F1405" s="14" t="str">
        <f t="shared" si="303"/>
        <v>BP_Value_var_LoLoALM</v>
      </c>
      <c r="G1405" s="10" t="str">
        <f t="shared" si="304"/>
        <v>CHP2_M3_Current_LoLoALM</v>
      </c>
      <c r="H1405" s="10" t="str">
        <f>VLOOKUP(基本表格!E1405,起始地址定义!A:D,4,FALSE)&amp;" "&amp;Q1405</f>
        <v>2422+P5-M4 刨片机料仓2#出料螺旋B 反馈电流 下下限报警</v>
      </c>
      <c r="I1405" s="10" t="str">
        <f t="shared" si="305"/>
        <v>DB1200,X851.0</v>
      </c>
      <c r="J1405" s="13" t="str">
        <f>VLOOKUP(E1405,起始地址定义!A:D,2,FALSE)</f>
        <v>DB1200</v>
      </c>
      <c r="K1405" s="12" t="str">
        <f t="shared" si="306"/>
        <v>X851.0</v>
      </c>
      <c r="L1405" s="13">
        <f>VLOOKUP(E1405,起始地址定义!A:D,3,FALSE)</f>
        <v>850</v>
      </c>
      <c r="M1405" s="14">
        <f>VLOOKUP($F1405,类型描述及偏移量!$C:$H,2,FALSE)</f>
        <v>1</v>
      </c>
      <c r="N1405" s="14" t="str">
        <f>VLOOKUP($F1405,类型描述及偏移量!$C:$H,3,FALSE)</f>
        <v>离散</v>
      </c>
      <c r="O1405" s="14" t="str">
        <f>VLOOKUP($F1405,类型描述及偏移量!$C:$H,4,FALSE)</f>
        <v>On</v>
      </c>
      <c r="P1405" s="14" t="str">
        <f>VLOOKUP($F1405,类型描述及偏移量!$C:$H,5,FALSE)</f>
        <v>Yes</v>
      </c>
      <c r="Q1405" s="14" t="str">
        <f>VLOOKUP($F1405,类型描述及偏移量!$C:$H,6,FALSE)</f>
        <v>下下限报警</v>
      </c>
    </row>
    <row r="1406" hidden="1" spans="1:17">
      <c r="A1406" s="12" t="s">
        <v>125</v>
      </c>
      <c r="B1406" s="12" t="str">
        <f t="shared" si="307"/>
        <v>M3_Current</v>
      </c>
      <c r="C1406" s="12" t="str">
        <f t="shared" si="308"/>
        <v>LimALM</v>
      </c>
      <c r="D1406" s="12" t="str">
        <f t="shared" si="309"/>
        <v>BP_Value_var</v>
      </c>
      <c r="E1406" s="13" t="str">
        <f t="shared" si="302"/>
        <v>CHP2_M3_Current_BP_Value_var</v>
      </c>
      <c r="F1406" s="14" t="str">
        <f t="shared" si="303"/>
        <v>BP_Value_var_LimALM</v>
      </c>
      <c r="G1406" s="10" t="str">
        <f t="shared" si="304"/>
        <v>CHP2_M3_Current_LimALM</v>
      </c>
      <c r="H1406" s="10" t="str">
        <f>VLOOKUP(基本表格!E1406,起始地址定义!A:D,4,FALSE)&amp;" "&amp;Q1406</f>
        <v>2422+P5-M4 刨片机料仓2#出料螺旋B 反馈电流 极限报警</v>
      </c>
      <c r="I1406" s="10" t="str">
        <f t="shared" si="305"/>
        <v>DB1200,X851.1</v>
      </c>
      <c r="J1406" s="13" t="str">
        <f>VLOOKUP(E1406,起始地址定义!A:D,2,FALSE)</f>
        <v>DB1200</v>
      </c>
      <c r="K1406" s="12" t="str">
        <f t="shared" si="306"/>
        <v>X851.1</v>
      </c>
      <c r="L1406" s="13">
        <f>VLOOKUP(E1406,起始地址定义!A:D,3,FALSE)</f>
        <v>850</v>
      </c>
      <c r="M1406" s="14">
        <f>VLOOKUP($F1406,类型描述及偏移量!$C:$H,2,FALSE)</f>
        <v>1.1</v>
      </c>
      <c r="N1406" s="14" t="str">
        <f>VLOOKUP($F1406,类型描述及偏移量!$C:$H,3,FALSE)</f>
        <v>离散</v>
      </c>
      <c r="O1406" s="14" t="str">
        <f>VLOOKUP($F1406,类型描述及偏移量!$C:$H,4,FALSE)</f>
        <v>On</v>
      </c>
      <c r="P1406" s="14" t="str">
        <f>VLOOKUP($F1406,类型描述及偏移量!$C:$H,5,FALSE)</f>
        <v>Yes</v>
      </c>
      <c r="Q1406" s="14" t="str">
        <f>VLOOKUP($F1406,类型描述及偏移量!$C:$H,6,FALSE)</f>
        <v>极限报警</v>
      </c>
    </row>
    <row r="1407" hidden="1" spans="1:17">
      <c r="A1407" s="12" t="s">
        <v>125</v>
      </c>
      <c r="B1407" s="12" t="str">
        <f t="shared" si="307"/>
        <v>M3_Current</v>
      </c>
      <c r="C1407" s="12" t="str">
        <f t="shared" si="308"/>
        <v>LostALM</v>
      </c>
      <c r="D1407" s="12" t="str">
        <f t="shared" si="309"/>
        <v>BP_Value_var</v>
      </c>
      <c r="E1407" s="13" t="str">
        <f t="shared" si="302"/>
        <v>CHP2_M3_Current_BP_Value_var</v>
      </c>
      <c r="F1407" s="14" t="str">
        <f t="shared" si="303"/>
        <v>BP_Value_var_LostALM</v>
      </c>
      <c r="G1407" s="10" t="str">
        <f t="shared" si="304"/>
        <v>CHP2_M3_Current_LostALM</v>
      </c>
      <c r="H1407" s="10" t="str">
        <f>VLOOKUP(基本表格!E1407,起始地址定义!A:D,4,FALSE)&amp;" "&amp;Q1407</f>
        <v>2422+P5-M4 刨片机料仓2#出料螺旋B 反馈电流 传感器断线报警</v>
      </c>
      <c r="I1407" s="10" t="str">
        <f t="shared" si="305"/>
        <v>DB1200,X851.2</v>
      </c>
      <c r="J1407" s="13" t="str">
        <f>VLOOKUP(E1407,起始地址定义!A:D,2,FALSE)</f>
        <v>DB1200</v>
      </c>
      <c r="K1407" s="12" t="str">
        <f t="shared" si="306"/>
        <v>X851.2</v>
      </c>
      <c r="L1407" s="13">
        <f>VLOOKUP(E1407,起始地址定义!A:D,3,FALSE)</f>
        <v>850</v>
      </c>
      <c r="M1407" s="14">
        <f>VLOOKUP($F1407,类型描述及偏移量!$C:$H,2,FALSE)</f>
        <v>1.2</v>
      </c>
      <c r="N1407" s="14" t="str">
        <f>VLOOKUP($F1407,类型描述及偏移量!$C:$H,3,FALSE)</f>
        <v>离散</v>
      </c>
      <c r="O1407" s="14" t="str">
        <f>VLOOKUP($F1407,类型描述及偏移量!$C:$H,4,FALSE)</f>
        <v>On</v>
      </c>
      <c r="P1407" s="14" t="str">
        <f>VLOOKUP($F1407,类型描述及偏移量!$C:$H,5,FALSE)</f>
        <v>Yes</v>
      </c>
      <c r="Q1407" s="14" t="str">
        <f>VLOOKUP($F1407,类型描述及偏移量!$C:$H,6,FALSE)</f>
        <v>传感器断线报警</v>
      </c>
    </row>
    <row r="1408" hidden="1" spans="1:17">
      <c r="A1408" s="12" t="s">
        <v>125</v>
      </c>
      <c r="B1408" s="12" t="str">
        <f t="shared" si="307"/>
        <v>M3_Current</v>
      </c>
      <c r="C1408" s="12" t="str">
        <f t="shared" si="308"/>
        <v>Code</v>
      </c>
      <c r="D1408" s="12" t="str">
        <f t="shared" si="309"/>
        <v>BP_Value_var</v>
      </c>
      <c r="E1408" s="13" t="str">
        <f t="shared" si="302"/>
        <v>CHP2_M3_Current_BP_Value_var</v>
      </c>
      <c r="F1408" s="14" t="str">
        <f t="shared" si="303"/>
        <v>BP_Value_var_Code</v>
      </c>
      <c r="G1408" s="10" t="str">
        <f t="shared" si="304"/>
        <v>CHP2_M3_Current_Code</v>
      </c>
      <c r="H1408" s="10" t="str">
        <f>VLOOKUP(基本表格!E1408,起始地址定义!A:D,4,FALSE)&amp;" "&amp;Q1408</f>
        <v>2422+P5-M4 刨片机料仓2#出料螺旋B 反馈电流 实际内码</v>
      </c>
      <c r="I1408" s="10" t="str">
        <f t="shared" si="305"/>
        <v>DB1200,INT852</v>
      </c>
      <c r="J1408" s="13" t="str">
        <f>VLOOKUP(E1408,起始地址定义!A:D,2,FALSE)</f>
        <v>DB1200</v>
      </c>
      <c r="K1408" s="12" t="str">
        <f t="shared" si="306"/>
        <v>INT852</v>
      </c>
      <c r="L1408" s="13">
        <f>VLOOKUP(E1408,起始地址定义!A:D,3,FALSE)</f>
        <v>850</v>
      </c>
      <c r="M1408" s="14">
        <f>VLOOKUP($F1408,类型描述及偏移量!$C:$H,2,FALSE)</f>
        <v>2</v>
      </c>
      <c r="N1408" s="14" t="str">
        <f>VLOOKUP($F1408,类型描述及偏移量!$C:$H,3,FALSE)</f>
        <v>整型</v>
      </c>
      <c r="O1408" s="14" t="str">
        <f>VLOOKUP($F1408,类型描述及偏移量!$C:$H,4,FALSE)</f>
        <v>None</v>
      </c>
      <c r="P1408" s="14" t="str">
        <f>VLOOKUP($F1408,类型描述及偏移量!$C:$H,5,FALSE)</f>
        <v>Yes</v>
      </c>
      <c r="Q1408" s="14" t="str">
        <f>VLOOKUP($F1408,类型描述及偏移量!$C:$H,6,FALSE)</f>
        <v>实际内码</v>
      </c>
    </row>
    <row r="1409" hidden="1" spans="1:17">
      <c r="A1409" s="12" t="s">
        <v>125</v>
      </c>
      <c r="B1409" s="12" t="str">
        <f t="shared" si="307"/>
        <v>M3_Current</v>
      </c>
      <c r="C1409" s="12" t="str">
        <f t="shared" si="308"/>
        <v>Value</v>
      </c>
      <c r="D1409" s="12" t="str">
        <f t="shared" si="309"/>
        <v>BP_Value_var</v>
      </c>
      <c r="E1409" s="13" t="str">
        <f t="shared" si="302"/>
        <v>CHP2_M3_Current_BP_Value_var</v>
      </c>
      <c r="F1409" s="14" t="str">
        <f t="shared" si="303"/>
        <v>BP_Value_var_Value</v>
      </c>
      <c r="G1409" s="10" t="str">
        <f t="shared" si="304"/>
        <v>CHP2_M3_Current_Value</v>
      </c>
      <c r="H1409" s="10" t="str">
        <f>VLOOKUP(基本表格!E1409,起始地址定义!A:D,4,FALSE)&amp;" "&amp;Q1409</f>
        <v>2422+P5-M4 刨片机料仓2#出料螺旋B 反馈电流 实际值</v>
      </c>
      <c r="I1409" s="10" t="str">
        <f t="shared" si="305"/>
        <v>DB1200,REAL856</v>
      </c>
      <c r="J1409" s="13" t="str">
        <f>VLOOKUP(E1409,起始地址定义!A:D,2,FALSE)</f>
        <v>DB1200</v>
      </c>
      <c r="K1409" s="12" t="str">
        <f t="shared" si="306"/>
        <v>REAL856</v>
      </c>
      <c r="L1409" s="13">
        <f>VLOOKUP(E1409,起始地址定义!A:D,3,FALSE)</f>
        <v>850</v>
      </c>
      <c r="M1409" s="14">
        <f>VLOOKUP($F1409,类型描述及偏移量!$C:$H,2,FALSE)</f>
        <v>6</v>
      </c>
      <c r="N1409" s="14" t="str">
        <f>VLOOKUP($F1409,类型描述及偏移量!$C:$H,3,FALSE)</f>
        <v>实型</v>
      </c>
      <c r="O1409" s="14" t="str">
        <f>VLOOKUP($F1409,类型描述及偏移量!$C:$H,4,FALSE)</f>
        <v>None</v>
      </c>
      <c r="P1409" s="14" t="str">
        <f>VLOOKUP($F1409,类型描述及偏移量!$C:$H,5,FALSE)</f>
        <v>Yes</v>
      </c>
      <c r="Q1409" s="14" t="str">
        <f>VLOOKUP($F1409,类型描述及偏移量!$C:$H,6,FALSE)</f>
        <v>实际值</v>
      </c>
    </row>
    <row r="1410" hidden="1" spans="1:17">
      <c r="A1410" s="12" t="s">
        <v>125</v>
      </c>
      <c r="B1410" s="12" t="str">
        <f t="shared" si="307"/>
        <v>M3_Current</v>
      </c>
      <c r="C1410" s="12" t="str">
        <f t="shared" si="308"/>
        <v>Range</v>
      </c>
      <c r="D1410" s="12" t="str">
        <f t="shared" si="309"/>
        <v>BP_Value_var</v>
      </c>
      <c r="E1410" s="13" t="str">
        <f t="shared" si="302"/>
        <v>CHP2_M3_Current_BP_Value_var</v>
      </c>
      <c r="F1410" s="14" t="str">
        <f t="shared" si="303"/>
        <v>BP_Value_var_Range</v>
      </c>
      <c r="G1410" s="10" t="str">
        <f t="shared" si="304"/>
        <v>CHP2_M3_Current_Range</v>
      </c>
      <c r="H1410" s="10" t="str">
        <f>VLOOKUP(基本表格!E1410,起始地址定义!A:D,4,FALSE)&amp;" "&amp;Q1410</f>
        <v>2422+P5-M4 刨片机料仓2#出料螺旋B 反馈电流 量程</v>
      </c>
      <c r="I1410" s="10" t="str">
        <f t="shared" si="305"/>
        <v>DB1200,REAL860</v>
      </c>
      <c r="J1410" s="13" t="str">
        <f>VLOOKUP(E1410,起始地址定义!A:D,2,FALSE)</f>
        <v>DB1200</v>
      </c>
      <c r="K1410" s="12" t="str">
        <f t="shared" si="306"/>
        <v>REAL860</v>
      </c>
      <c r="L1410" s="13">
        <f>VLOOKUP(E1410,起始地址定义!A:D,3,FALSE)</f>
        <v>850</v>
      </c>
      <c r="M1410" s="14">
        <f>VLOOKUP($F1410,类型描述及偏移量!$C:$H,2,FALSE)</f>
        <v>10</v>
      </c>
      <c r="N1410" s="14" t="str">
        <f>VLOOKUP($F1410,类型描述及偏移量!$C:$H,3,FALSE)</f>
        <v>实型</v>
      </c>
      <c r="O1410" s="14" t="str">
        <f>VLOOKUP($F1410,类型描述及偏移量!$C:$H,4,FALSE)</f>
        <v>None</v>
      </c>
      <c r="P1410" s="14" t="str">
        <f>VLOOKUP($F1410,类型描述及偏移量!$C:$H,5,FALSE)</f>
        <v>No</v>
      </c>
      <c r="Q1410" s="14" t="str">
        <f>VLOOKUP($F1410,类型描述及偏移量!$C:$H,6,FALSE)</f>
        <v>量程</v>
      </c>
    </row>
    <row r="1411" hidden="1" spans="1:17">
      <c r="A1411" s="12" t="s">
        <v>125</v>
      </c>
      <c r="B1411" s="12" t="str">
        <f t="shared" si="307"/>
        <v>M3_Current</v>
      </c>
      <c r="C1411" s="12" t="str">
        <f t="shared" si="308"/>
        <v>Hi</v>
      </c>
      <c r="D1411" s="12" t="str">
        <f t="shared" si="309"/>
        <v>BP_Value_var</v>
      </c>
      <c r="E1411" s="13" t="str">
        <f t="shared" si="302"/>
        <v>CHP2_M3_Current_BP_Value_var</v>
      </c>
      <c r="F1411" s="14" t="str">
        <f t="shared" si="303"/>
        <v>BP_Value_var_Hi</v>
      </c>
      <c r="G1411" s="10" t="str">
        <f t="shared" si="304"/>
        <v>CHP2_M3_Current_Hi</v>
      </c>
      <c r="H1411" s="10" t="str">
        <f>VLOOKUP(基本表格!E1411,起始地址定义!A:D,4,FALSE)&amp;" "&amp;Q1411</f>
        <v>2422+P5-M4 刨片机料仓2#出料螺旋B 反馈电流 上限值</v>
      </c>
      <c r="I1411" s="10" t="str">
        <f t="shared" si="305"/>
        <v>DB1200,REAL864</v>
      </c>
      <c r="J1411" s="13" t="str">
        <f>VLOOKUP(E1411,起始地址定义!A:D,2,FALSE)</f>
        <v>DB1200</v>
      </c>
      <c r="K1411" s="12" t="str">
        <f t="shared" si="306"/>
        <v>REAL864</v>
      </c>
      <c r="L1411" s="13">
        <f>VLOOKUP(E1411,起始地址定义!A:D,3,FALSE)</f>
        <v>850</v>
      </c>
      <c r="M1411" s="14">
        <f>VLOOKUP($F1411,类型描述及偏移量!$C:$H,2,FALSE)</f>
        <v>14</v>
      </c>
      <c r="N1411" s="14" t="str">
        <f>VLOOKUP($F1411,类型描述及偏移量!$C:$H,3,FALSE)</f>
        <v>实型</v>
      </c>
      <c r="O1411" s="14" t="str">
        <f>VLOOKUP($F1411,类型描述及偏移量!$C:$H,4,FALSE)</f>
        <v>None</v>
      </c>
      <c r="P1411" s="14" t="str">
        <f>VLOOKUP($F1411,类型描述及偏移量!$C:$H,5,FALSE)</f>
        <v>No</v>
      </c>
      <c r="Q1411" s="14" t="str">
        <f>VLOOKUP($F1411,类型描述及偏移量!$C:$H,6,FALSE)</f>
        <v>上限值</v>
      </c>
    </row>
    <row r="1412" hidden="1" spans="1:17">
      <c r="A1412" s="12" t="s">
        <v>125</v>
      </c>
      <c r="B1412" s="12" t="str">
        <f t="shared" si="307"/>
        <v>M3_Current</v>
      </c>
      <c r="C1412" s="12" t="str">
        <f t="shared" si="308"/>
        <v>Lo</v>
      </c>
      <c r="D1412" s="12" t="str">
        <f t="shared" si="309"/>
        <v>BP_Value_var</v>
      </c>
      <c r="E1412" s="13" t="str">
        <f t="shared" si="302"/>
        <v>CHP2_M3_Current_BP_Value_var</v>
      </c>
      <c r="F1412" s="14" t="str">
        <f t="shared" si="303"/>
        <v>BP_Value_var_Lo</v>
      </c>
      <c r="G1412" s="10" t="str">
        <f t="shared" si="304"/>
        <v>CHP2_M3_Current_Lo</v>
      </c>
      <c r="H1412" s="10" t="str">
        <f>VLOOKUP(基本表格!E1412,起始地址定义!A:D,4,FALSE)&amp;" "&amp;Q1412</f>
        <v>2422+P5-M4 刨片机料仓2#出料螺旋B 反馈电流 下限值</v>
      </c>
      <c r="I1412" s="10" t="str">
        <f t="shared" si="305"/>
        <v>DB1200,REAL868</v>
      </c>
      <c r="J1412" s="13" t="str">
        <f>VLOOKUP(E1412,起始地址定义!A:D,2,FALSE)</f>
        <v>DB1200</v>
      </c>
      <c r="K1412" s="12" t="str">
        <f t="shared" si="306"/>
        <v>REAL868</v>
      </c>
      <c r="L1412" s="13">
        <f>VLOOKUP(E1412,起始地址定义!A:D,3,FALSE)</f>
        <v>850</v>
      </c>
      <c r="M1412" s="14">
        <f>VLOOKUP($F1412,类型描述及偏移量!$C:$H,2,FALSE)</f>
        <v>18</v>
      </c>
      <c r="N1412" s="14" t="str">
        <f>VLOOKUP($F1412,类型描述及偏移量!$C:$H,3,FALSE)</f>
        <v>实型</v>
      </c>
      <c r="O1412" s="14" t="str">
        <f>VLOOKUP($F1412,类型描述及偏移量!$C:$H,4,FALSE)</f>
        <v>None</v>
      </c>
      <c r="P1412" s="14" t="str">
        <f>VLOOKUP($F1412,类型描述及偏移量!$C:$H,5,FALSE)</f>
        <v>No</v>
      </c>
      <c r="Q1412" s="14" t="str">
        <f>VLOOKUP($F1412,类型描述及偏移量!$C:$H,6,FALSE)</f>
        <v>下限值</v>
      </c>
    </row>
    <row r="1413" hidden="1" spans="1:17">
      <c r="A1413" s="12" t="s">
        <v>125</v>
      </c>
      <c r="B1413" s="12" t="str">
        <f t="shared" si="307"/>
        <v>M3_Current</v>
      </c>
      <c r="C1413" s="12" t="str">
        <f t="shared" si="308"/>
        <v>HiHi</v>
      </c>
      <c r="D1413" s="12" t="str">
        <f t="shared" si="309"/>
        <v>BP_Value_var</v>
      </c>
      <c r="E1413" s="13" t="str">
        <f t="shared" si="302"/>
        <v>CHP2_M3_Current_BP_Value_var</v>
      </c>
      <c r="F1413" s="14" t="str">
        <f t="shared" si="303"/>
        <v>BP_Value_var_HiHi</v>
      </c>
      <c r="G1413" s="10" t="str">
        <f t="shared" si="304"/>
        <v>CHP2_M3_Current_HiHi</v>
      </c>
      <c r="H1413" s="10" t="str">
        <f>VLOOKUP(基本表格!E1413,起始地址定义!A:D,4,FALSE)&amp;" "&amp;Q1413</f>
        <v>2422+P5-M4 刨片机料仓2#出料螺旋B 反馈电流 上上限值</v>
      </c>
      <c r="I1413" s="10" t="str">
        <f t="shared" si="305"/>
        <v>DB1200,REAL872</v>
      </c>
      <c r="J1413" s="13" t="str">
        <f>VLOOKUP(E1413,起始地址定义!A:D,2,FALSE)</f>
        <v>DB1200</v>
      </c>
      <c r="K1413" s="12" t="str">
        <f t="shared" si="306"/>
        <v>REAL872</v>
      </c>
      <c r="L1413" s="13">
        <f>VLOOKUP(E1413,起始地址定义!A:D,3,FALSE)</f>
        <v>850</v>
      </c>
      <c r="M1413" s="14">
        <f>VLOOKUP($F1413,类型描述及偏移量!$C:$H,2,FALSE)</f>
        <v>22</v>
      </c>
      <c r="N1413" s="14" t="str">
        <f>VLOOKUP($F1413,类型描述及偏移量!$C:$H,3,FALSE)</f>
        <v>实型</v>
      </c>
      <c r="O1413" s="14" t="str">
        <f>VLOOKUP($F1413,类型描述及偏移量!$C:$H,4,FALSE)</f>
        <v>None</v>
      </c>
      <c r="P1413" s="14" t="str">
        <f>VLOOKUP($F1413,类型描述及偏移量!$C:$H,5,FALSE)</f>
        <v>No</v>
      </c>
      <c r="Q1413" s="14" t="str">
        <f>VLOOKUP($F1413,类型描述及偏移量!$C:$H,6,FALSE)</f>
        <v>上上限值</v>
      </c>
    </row>
    <row r="1414" hidden="1" spans="1:17">
      <c r="A1414" s="12" t="s">
        <v>125</v>
      </c>
      <c r="B1414" s="12" t="str">
        <f t="shared" si="307"/>
        <v>M3_Current</v>
      </c>
      <c r="C1414" s="12" t="str">
        <f t="shared" si="308"/>
        <v>LoLo</v>
      </c>
      <c r="D1414" s="12" t="str">
        <f t="shared" si="309"/>
        <v>BP_Value_var</v>
      </c>
      <c r="E1414" s="13" t="str">
        <f t="shared" si="302"/>
        <v>CHP2_M3_Current_BP_Value_var</v>
      </c>
      <c r="F1414" s="14" t="str">
        <f t="shared" si="303"/>
        <v>BP_Value_var_LoLo</v>
      </c>
      <c r="G1414" s="10" t="str">
        <f t="shared" si="304"/>
        <v>CHP2_M3_Current_LoLo</v>
      </c>
      <c r="H1414" s="10" t="str">
        <f>VLOOKUP(基本表格!E1414,起始地址定义!A:D,4,FALSE)&amp;" "&amp;Q1414</f>
        <v>2422+P5-M4 刨片机料仓2#出料螺旋B 反馈电流 下下限值</v>
      </c>
      <c r="I1414" s="10" t="str">
        <f t="shared" si="305"/>
        <v>DB1200,REAL876</v>
      </c>
      <c r="J1414" s="13" t="str">
        <f>VLOOKUP(E1414,起始地址定义!A:D,2,FALSE)</f>
        <v>DB1200</v>
      </c>
      <c r="K1414" s="12" t="str">
        <f t="shared" si="306"/>
        <v>REAL876</v>
      </c>
      <c r="L1414" s="13">
        <f>VLOOKUP(E1414,起始地址定义!A:D,3,FALSE)</f>
        <v>850</v>
      </c>
      <c r="M1414" s="14">
        <f>VLOOKUP($F1414,类型描述及偏移量!$C:$H,2,FALSE)</f>
        <v>26</v>
      </c>
      <c r="N1414" s="14" t="str">
        <f>VLOOKUP($F1414,类型描述及偏移量!$C:$H,3,FALSE)</f>
        <v>实型</v>
      </c>
      <c r="O1414" s="14" t="str">
        <f>VLOOKUP($F1414,类型描述及偏移量!$C:$H,4,FALSE)</f>
        <v>None</v>
      </c>
      <c r="P1414" s="14" t="str">
        <f>VLOOKUP($F1414,类型描述及偏移量!$C:$H,5,FALSE)</f>
        <v>No</v>
      </c>
      <c r="Q1414" s="14" t="str">
        <f>VLOOKUP($F1414,类型描述及偏移量!$C:$H,6,FALSE)</f>
        <v>下下限值</v>
      </c>
    </row>
    <row r="1415" hidden="1" spans="1:17">
      <c r="A1415" s="12" t="s">
        <v>125</v>
      </c>
      <c r="B1415" s="12" t="str">
        <f t="shared" si="307"/>
        <v>M4_M</v>
      </c>
      <c r="C1415" s="12" t="str">
        <f t="shared" si="308"/>
        <v>Enable</v>
      </c>
      <c r="D1415" s="12" t="str">
        <f t="shared" si="309"/>
        <v>BP_Motor_var</v>
      </c>
      <c r="E1415" s="13" t="str">
        <f t="shared" si="302"/>
        <v>CHP2_M4_M_BP_Motor_var</v>
      </c>
      <c r="F1415" s="14" t="str">
        <f t="shared" si="303"/>
        <v>BP_Motor_var_Enable</v>
      </c>
      <c r="G1415" s="10" t="str">
        <f t="shared" si="304"/>
        <v>CHP2_M4_M_Enable</v>
      </c>
      <c r="H1415" s="10" t="str">
        <f>VLOOKUP(基本表格!E1415,起始地址定义!A:D,4,FALSE)&amp;" "&amp;Q1415</f>
        <v>2147+P5-M12 刨片进料仓2#进料皮带分料器 电机控制 使能</v>
      </c>
      <c r="I1415" s="10" t="str">
        <f t="shared" si="305"/>
        <v>DB1200,X900.0</v>
      </c>
      <c r="J1415" s="13" t="str">
        <f>VLOOKUP(E1415,起始地址定义!A:D,2,FALSE)</f>
        <v>DB1200</v>
      </c>
      <c r="K1415" s="12" t="str">
        <f t="shared" si="306"/>
        <v>X900.0</v>
      </c>
      <c r="L1415" s="13">
        <f>VLOOKUP(E1415,起始地址定义!A:D,3,FALSE)</f>
        <v>900</v>
      </c>
      <c r="M1415" s="14">
        <f>VLOOKUP($F1415,类型描述及偏移量!$C:$H,2,FALSE)</f>
        <v>0</v>
      </c>
      <c r="N1415" s="14" t="str">
        <f>VLOOKUP($F1415,类型描述及偏移量!$C:$H,3,FALSE)</f>
        <v>离散</v>
      </c>
      <c r="O1415" s="14" t="str">
        <f>VLOOKUP($F1415,类型描述及偏移量!$C:$H,4,FALSE)</f>
        <v>None</v>
      </c>
      <c r="P1415" s="14" t="str">
        <f>VLOOKUP($F1415,类型描述及偏移量!$C:$H,5,FALSE)</f>
        <v>No</v>
      </c>
      <c r="Q1415" s="14" t="str">
        <f>VLOOKUP($F1415,类型描述及偏移量!$C:$H,6,FALSE)</f>
        <v>使能</v>
      </c>
    </row>
    <row r="1416" hidden="1" spans="1:17">
      <c r="A1416" s="12" t="s">
        <v>125</v>
      </c>
      <c r="B1416" s="12" t="str">
        <f t="shared" si="307"/>
        <v>M4_M</v>
      </c>
      <c r="C1416" s="12" t="str">
        <f t="shared" si="308"/>
        <v>Auto_Status</v>
      </c>
      <c r="D1416" s="12" t="str">
        <f t="shared" si="309"/>
        <v>BP_Motor_var</v>
      </c>
      <c r="E1416" s="13" t="str">
        <f t="shared" si="302"/>
        <v>CHP2_M4_M_BP_Motor_var</v>
      </c>
      <c r="F1416" s="14" t="str">
        <f t="shared" si="303"/>
        <v>BP_Motor_var_Auto_Status</v>
      </c>
      <c r="G1416" s="10" t="str">
        <f t="shared" si="304"/>
        <v>CHP2_M4_M_Auto_Status</v>
      </c>
      <c r="H1416" s="10" t="str">
        <f>VLOOKUP(基本表格!E1416,起始地址定义!A:D,4,FALSE)&amp;" "&amp;Q1416</f>
        <v>2147+P5-M12 刨片进料仓2#进料皮带分料器 电机控制 手自动状态</v>
      </c>
      <c r="I1416" s="10" t="str">
        <f t="shared" si="305"/>
        <v>DB1200,X900.3</v>
      </c>
      <c r="J1416" s="13" t="str">
        <f>VLOOKUP(E1416,起始地址定义!A:D,2,FALSE)</f>
        <v>DB1200</v>
      </c>
      <c r="K1416" s="12" t="str">
        <f t="shared" si="306"/>
        <v>X900.3</v>
      </c>
      <c r="L1416" s="13">
        <f>VLOOKUP(E1416,起始地址定义!A:D,3,FALSE)</f>
        <v>900</v>
      </c>
      <c r="M1416" s="14">
        <f>VLOOKUP($F1416,类型描述及偏移量!$C:$H,2,FALSE)</f>
        <v>0.3</v>
      </c>
      <c r="N1416" s="14" t="str">
        <f>VLOOKUP($F1416,类型描述及偏移量!$C:$H,3,FALSE)</f>
        <v>离散</v>
      </c>
      <c r="O1416" s="14" t="str">
        <f>VLOOKUP($F1416,类型描述及偏移量!$C:$H,4,FALSE)</f>
        <v>None</v>
      </c>
      <c r="P1416" s="14" t="str">
        <f>VLOOKUP($F1416,类型描述及偏移量!$C:$H,5,FALSE)</f>
        <v>Yes</v>
      </c>
      <c r="Q1416" s="14" t="str">
        <f>VLOOKUP($F1416,类型描述及偏移量!$C:$H,6,FALSE)</f>
        <v>手自动状态</v>
      </c>
    </row>
    <row r="1417" hidden="1" spans="1:17">
      <c r="A1417" s="12" t="s">
        <v>125</v>
      </c>
      <c r="B1417" s="12" t="str">
        <f t="shared" si="307"/>
        <v>M4_M</v>
      </c>
      <c r="C1417" s="12" t="str">
        <f t="shared" si="308"/>
        <v>Loc_Rem</v>
      </c>
      <c r="D1417" s="12" t="str">
        <f t="shared" si="309"/>
        <v>BP_Motor_var</v>
      </c>
      <c r="E1417" s="13" t="str">
        <f t="shared" si="302"/>
        <v>CHP2_M4_M_BP_Motor_var</v>
      </c>
      <c r="F1417" s="14" t="str">
        <f t="shared" si="303"/>
        <v>BP_Motor_var_Loc_Rem</v>
      </c>
      <c r="G1417" s="10" t="str">
        <f t="shared" si="304"/>
        <v>CHP2_M4_M_Loc_Rem</v>
      </c>
      <c r="H1417" s="10" t="str">
        <f>VLOOKUP(基本表格!E1417,起始地址定义!A:D,4,FALSE)&amp;" "&amp;Q1417</f>
        <v>2147+P5-M12 刨片进料仓2#进料皮带分料器 电机控制 本地/远程(检修/待机）</v>
      </c>
      <c r="I1417" s="10" t="str">
        <f t="shared" si="305"/>
        <v>DB1200,X900.4</v>
      </c>
      <c r="J1417" s="13" t="str">
        <f>VLOOKUP(E1417,起始地址定义!A:D,2,FALSE)</f>
        <v>DB1200</v>
      </c>
      <c r="K1417" s="12" t="str">
        <f t="shared" si="306"/>
        <v>X900.4</v>
      </c>
      <c r="L1417" s="13">
        <f>VLOOKUP(E1417,起始地址定义!A:D,3,FALSE)</f>
        <v>900</v>
      </c>
      <c r="M1417" s="14">
        <f>VLOOKUP($F1417,类型描述及偏移量!$C:$H,2,FALSE)</f>
        <v>0.4</v>
      </c>
      <c r="N1417" s="14" t="str">
        <f>VLOOKUP($F1417,类型描述及偏移量!$C:$H,3,FALSE)</f>
        <v>离散</v>
      </c>
      <c r="O1417" s="14" t="str">
        <f>VLOOKUP($F1417,类型描述及偏移量!$C:$H,4,FALSE)</f>
        <v>None</v>
      </c>
      <c r="P1417" s="14" t="str">
        <f>VLOOKUP($F1417,类型描述及偏移量!$C:$H,5,FALSE)</f>
        <v>Yes</v>
      </c>
      <c r="Q1417" s="14" t="str">
        <f>VLOOKUP($F1417,类型描述及偏移量!$C:$H,6,FALSE)</f>
        <v>本地/远程(检修/待机）</v>
      </c>
    </row>
    <row r="1418" hidden="1" spans="1:17">
      <c r="A1418" s="12" t="s">
        <v>125</v>
      </c>
      <c r="B1418" s="12" t="str">
        <f t="shared" si="307"/>
        <v>M4_M</v>
      </c>
      <c r="C1418" s="12" t="str">
        <f t="shared" si="308"/>
        <v>ON_HMI</v>
      </c>
      <c r="D1418" s="12" t="str">
        <f t="shared" si="309"/>
        <v>BP_Motor_var</v>
      </c>
      <c r="E1418" s="13" t="str">
        <f t="shared" si="302"/>
        <v>CHP2_M4_M_BP_Motor_var</v>
      </c>
      <c r="F1418" s="14" t="str">
        <f t="shared" si="303"/>
        <v>BP_Motor_var_ON_HMI</v>
      </c>
      <c r="G1418" s="10" t="str">
        <f t="shared" si="304"/>
        <v>CHP2_M4_M_ON_HMI</v>
      </c>
      <c r="H1418" s="10" t="str">
        <f>VLOOKUP(基本表格!E1418,起始地址定义!A:D,4,FALSE)&amp;" "&amp;Q1418</f>
        <v>2147+P5-M12 刨片进料仓2#进料皮带分料器 电机控制 开启_上位机(正转)</v>
      </c>
      <c r="I1418" s="10" t="str">
        <f t="shared" si="305"/>
        <v>DB1200,X900.6</v>
      </c>
      <c r="J1418" s="13" t="str">
        <f>VLOOKUP(E1418,起始地址定义!A:D,2,FALSE)</f>
        <v>DB1200</v>
      </c>
      <c r="K1418" s="12" t="str">
        <f t="shared" si="306"/>
        <v>X900.6</v>
      </c>
      <c r="L1418" s="13">
        <f>VLOOKUP(E1418,起始地址定义!A:D,3,FALSE)</f>
        <v>900</v>
      </c>
      <c r="M1418" s="14">
        <f>VLOOKUP($F1418,类型描述及偏移量!$C:$H,2,FALSE)</f>
        <v>0.6</v>
      </c>
      <c r="N1418" s="14" t="str">
        <f>VLOOKUP($F1418,类型描述及偏移量!$C:$H,3,FALSE)</f>
        <v>离散</v>
      </c>
      <c r="O1418" s="14" t="str">
        <f>VLOOKUP($F1418,类型描述及偏移量!$C:$H,4,FALSE)</f>
        <v>None</v>
      </c>
      <c r="P1418" s="14" t="str">
        <f>VLOOKUP($F1418,类型描述及偏移量!$C:$H,5,FALSE)</f>
        <v>No</v>
      </c>
      <c r="Q1418" s="14" t="str">
        <f>VLOOKUP($F1418,类型描述及偏移量!$C:$H,6,FALSE)</f>
        <v>开启_上位机(正转)</v>
      </c>
    </row>
    <row r="1419" hidden="1" spans="1:17">
      <c r="A1419" s="12" t="s">
        <v>125</v>
      </c>
      <c r="B1419" s="12" t="str">
        <f t="shared" si="307"/>
        <v>M4_M</v>
      </c>
      <c r="C1419" s="12" t="str">
        <f t="shared" si="308"/>
        <v>OFF_HMI</v>
      </c>
      <c r="D1419" s="12" t="str">
        <f t="shared" si="309"/>
        <v>BP_Motor_var</v>
      </c>
      <c r="E1419" s="13" t="str">
        <f t="shared" si="302"/>
        <v>CHP2_M4_M_BP_Motor_var</v>
      </c>
      <c r="F1419" s="14" t="str">
        <f t="shared" si="303"/>
        <v>BP_Motor_var_OFF_HMI</v>
      </c>
      <c r="G1419" s="10" t="str">
        <f t="shared" si="304"/>
        <v>CHP2_M4_M_OFF_HMI</v>
      </c>
      <c r="H1419" s="10" t="str">
        <f>VLOOKUP(基本表格!E1419,起始地址定义!A:D,4,FALSE)&amp;" "&amp;Q1419</f>
        <v>2147+P5-M12 刨片进料仓2#进料皮带分料器 电机控制 停止_上位机(反转)</v>
      </c>
      <c r="I1419" s="10" t="str">
        <f t="shared" si="305"/>
        <v>DB1200,X901.0</v>
      </c>
      <c r="J1419" s="13" t="str">
        <f>VLOOKUP(E1419,起始地址定义!A:D,2,FALSE)</f>
        <v>DB1200</v>
      </c>
      <c r="K1419" s="12" t="str">
        <f t="shared" si="306"/>
        <v>X901.0</v>
      </c>
      <c r="L1419" s="13">
        <f>VLOOKUP(E1419,起始地址定义!A:D,3,FALSE)</f>
        <v>900</v>
      </c>
      <c r="M1419" s="14">
        <f>VLOOKUP($F1419,类型描述及偏移量!$C:$H,2,FALSE)</f>
        <v>1</v>
      </c>
      <c r="N1419" s="14" t="str">
        <f>VLOOKUP($F1419,类型描述及偏移量!$C:$H,3,FALSE)</f>
        <v>离散</v>
      </c>
      <c r="O1419" s="14" t="str">
        <f>VLOOKUP($F1419,类型描述及偏移量!$C:$H,4,FALSE)</f>
        <v>None</v>
      </c>
      <c r="P1419" s="14" t="str">
        <f>VLOOKUP($F1419,类型描述及偏移量!$C:$H,5,FALSE)</f>
        <v>No</v>
      </c>
      <c r="Q1419" s="14" t="str">
        <f>VLOOKUP($F1419,类型描述及偏移量!$C:$H,6,FALSE)</f>
        <v>停止_上位机(反转)</v>
      </c>
    </row>
    <row r="1420" hidden="1" spans="1:17">
      <c r="A1420" s="12" t="s">
        <v>125</v>
      </c>
      <c r="B1420" s="12" t="str">
        <f t="shared" si="307"/>
        <v>M4_M</v>
      </c>
      <c r="C1420" s="12" t="str">
        <f t="shared" si="308"/>
        <v>Fan</v>
      </c>
      <c r="D1420" s="12" t="str">
        <f t="shared" si="309"/>
        <v>BP_Motor_var</v>
      </c>
      <c r="E1420" s="13" t="str">
        <f t="shared" ref="E1420:E1483" si="310">A1420&amp;"_"&amp;B1420&amp;"_"&amp;D1420</f>
        <v>CHP2_M4_M_BP_Motor_var</v>
      </c>
      <c r="F1420" s="14" t="str">
        <f t="shared" ref="F1420:F1483" si="311">D1420&amp;"_"&amp;C1420</f>
        <v>BP_Motor_var_Fan</v>
      </c>
      <c r="G1420" s="10" t="str">
        <f t="shared" ref="G1420:G1483" si="312">A1420&amp;"_"&amp;IF(B1420="DB","",B1420&amp;"_")&amp;C1420</f>
        <v>CHP2_M4_M_Fan</v>
      </c>
      <c r="H1420" s="10" t="str">
        <f>VLOOKUP(基本表格!E1420,起始地址定义!A:D,4,FALSE)&amp;" "&amp;Q1420</f>
        <v>2147+P5-M12 刨片进料仓2#进料皮带分料器 电机控制 通风扇</v>
      </c>
      <c r="I1420" s="10" t="str">
        <f t="shared" ref="I1420:I1483" si="313">J1420&amp;","&amp;K1420</f>
        <v>DB1200,X901.1</v>
      </c>
      <c r="J1420" s="13" t="str">
        <f>VLOOKUP(E1420,起始地址定义!A:D,2,FALSE)</f>
        <v>DB1200</v>
      </c>
      <c r="K1420" s="12" t="str">
        <f t="shared" ref="K1420:K1483" si="314">IF(N1420="离散","X",IF(N1420="实型","REAL","INT"))&amp;IF(N1420="离散",TEXT(L1420+M1420,"0.0"),L1420+M1420)</f>
        <v>X901.1</v>
      </c>
      <c r="L1420" s="13">
        <f>VLOOKUP(E1420,起始地址定义!A:D,3,FALSE)</f>
        <v>900</v>
      </c>
      <c r="M1420" s="14">
        <f>VLOOKUP($F1420,类型描述及偏移量!$C:$H,2,FALSE)</f>
        <v>1.1</v>
      </c>
      <c r="N1420" s="14" t="str">
        <f>VLOOKUP($F1420,类型描述及偏移量!$C:$H,3,FALSE)</f>
        <v>离散</v>
      </c>
      <c r="O1420" s="14" t="str">
        <f>VLOOKUP($F1420,类型描述及偏移量!$C:$H,4,FALSE)</f>
        <v>None</v>
      </c>
      <c r="P1420" s="14" t="str">
        <f>VLOOKUP($F1420,类型描述及偏移量!$C:$H,5,FALSE)</f>
        <v>Yes</v>
      </c>
      <c r="Q1420" s="14" t="str">
        <f>VLOOKUP($F1420,类型描述及偏移量!$C:$H,6,FALSE)</f>
        <v>通风扇</v>
      </c>
    </row>
    <row r="1421" hidden="1" spans="1:17">
      <c r="A1421" s="12" t="s">
        <v>125</v>
      </c>
      <c r="B1421" s="12" t="str">
        <f t="shared" si="307"/>
        <v>M4_M</v>
      </c>
      <c r="C1421" s="12" t="str">
        <f t="shared" si="308"/>
        <v>Motor</v>
      </c>
      <c r="D1421" s="12" t="str">
        <f t="shared" si="309"/>
        <v>BP_Motor_var</v>
      </c>
      <c r="E1421" s="13" t="str">
        <f t="shared" si="310"/>
        <v>CHP2_M4_M_BP_Motor_var</v>
      </c>
      <c r="F1421" s="14" t="str">
        <f t="shared" si="311"/>
        <v>BP_Motor_var_Motor</v>
      </c>
      <c r="G1421" s="10" t="str">
        <f t="shared" si="312"/>
        <v>CHP2_M4_M_Motor</v>
      </c>
      <c r="H1421" s="10" t="str">
        <f>VLOOKUP(基本表格!E1421,起始地址定义!A:D,4,FALSE)&amp;" "&amp;Q1421</f>
        <v>2147+P5-M12 刨片进料仓2#进料皮带分料器 电机控制 电机(正转）</v>
      </c>
      <c r="I1421" s="10" t="str">
        <f t="shared" si="313"/>
        <v>DB1200,X901.2</v>
      </c>
      <c r="J1421" s="13" t="str">
        <f>VLOOKUP(E1421,起始地址定义!A:D,2,FALSE)</f>
        <v>DB1200</v>
      </c>
      <c r="K1421" s="12" t="str">
        <f t="shared" si="314"/>
        <v>X901.2</v>
      </c>
      <c r="L1421" s="13">
        <f>VLOOKUP(E1421,起始地址定义!A:D,3,FALSE)</f>
        <v>900</v>
      </c>
      <c r="M1421" s="14">
        <f>VLOOKUP($F1421,类型描述及偏移量!$C:$H,2,FALSE)</f>
        <v>1.2</v>
      </c>
      <c r="N1421" s="14" t="str">
        <f>VLOOKUP($F1421,类型描述及偏移量!$C:$H,3,FALSE)</f>
        <v>离散</v>
      </c>
      <c r="O1421" s="14" t="str">
        <f>VLOOKUP($F1421,类型描述及偏移量!$C:$H,4,FALSE)</f>
        <v>None</v>
      </c>
      <c r="P1421" s="14" t="str">
        <f>VLOOKUP($F1421,类型描述及偏移量!$C:$H,5,FALSE)</f>
        <v>Yes</v>
      </c>
      <c r="Q1421" s="14" t="str">
        <f>VLOOKUP($F1421,类型描述及偏移量!$C:$H,6,FALSE)</f>
        <v>电机(正转）</v>
      </c>
    </row>
    <row r="1422" hidden="1" spans="1:17">
      <c r="A1422" s="12" t="s">
        <v>125</v>
      </c>
      <c r="B1422" s="12" t="str">
        <f t="shared" si="307"/>
        <v>M4_M</v>
      </c>
      <c r="C1422" s="12" t="str">
        <f t="shared" si="308"/>
        <v>OL</v>
      </c>
      <c r="D1422" s="12" t="str">
        <f t="shared" si="309"/>
        <v>BP_Motor_var</v>
      </c>
      <c r="E1422" s="13" t="str">
        <f t="shared" si="310"/>
        <v>CHP2_M4_M_BP_Motor_var</v>
      </c>
      <c r="F1422" s="14" t="str">
        <f t="shared" si="311"/>
        <v>BP_Motor_var_OL</v>
      </c>
      <c r="G1422" s="10" t="str">
        <f t="shared" si="312"/>
        <v>CHP2_M4_M_OL</v>
      </c>
      <c r="H1422" s="10" t="str">
        <f>VLOOKUP(基本表格!E1422,起始地址定义!A:D,4,FALSE)&amp;" "&amp;Q1422</f>
        <v>2147+P5-M12 刨片进料仓2#进料皮带分料器 电机控制 电机过载</v>
      </c>
      <c r="I1422" s="10" t="str">
        <f t="shared" si="313"/>
        <v>DB1200,X901.3</v>
      </c>
      <c r="J1422" s="13" t="str">
        <f>VLOOKUP(E1422,起始地址定义!A:D,2,FALSE)</f>
        <v>DB1200</v>
      </c>
      <c r="K1422" s="12" t="str">
        <f t="shared" si="314"/>
        <v>X901.3</v>
      </c>
      <c r="L1422" s="13">
        <f>VLOOKUP(E1422,起始地址定义!A:D,3,FALSE)</f>
        <v>900</v>
      </c>
      <c r="M1422" s="14">
        <f>VLOOKUP($F1422,类型描述及偏移量!$C:$H,2,FALSE)</f>
        <v>1.3</v>
      </c>
      <c r="N1422" s="14" t="str">
        <f>VLOOKUP($F1422,类型描述及偏移量!$C:$H,3,FALSE)</f>
        <v>离散</v>
      </c>
      <c r="O1422" s="14" t="str">
        <f>VLOOKUP($F1422,类型描述及偏移量!$C:$H,4,FALSE)</f>
        <v>On</v>
      </c>
      <c r="P1422" s="14" t="str">
        <f>VLOOKUP($F1422,类型描述及偏移量!$C:$H,5,FALSE)</f>
        <v>Yes</v>
      </c>
      <c r="Q1422" s="14" t="str">
        <f>VLOOKUP($F1422,类型描述及偏移量!$C:$H,6,FALSE)</f>
        <v>电机过载</v>
      </c>
    </row>
    <row r="1423" hidden="1" spans="1:17">
      <c r="A1423" s="12" t="s">
        <v>125</v>
      </c>
      <c r="B1423" s="12" t="str">
        <f t="shared" si="307"/>
        <v>M4_M</v>
      </c>
      <c r="C1423" s="12" t="str">
        <f t="shared" si="308"/>
        <v>Fan_OL</v>
      </c>
      <c r="D1423" s="12" t="str">
        <f t="shared" si="309"/>
        <v>BP_Motor_var</v>
      </c>
      <c r="E1423" s="13" t="str">
        <f t="shared" si="310"/>
        <v>CHP2_M4_M_BP_Motor_var</v>
      </c>
      <c r="F1423" s="14" t="str">
        <f t="shared" si="311"/>
        <v>BP_Motor_var_Fan_OL</v>
      </c>
      <c r="G1423" s="10" t="str">
        <f t="shared" si="312"/>
        <v>CHP2_M4_M_Fan_OL</v>
      </c>
      <c r="H1423" s="10" t="str">
        <f>VLOOKUP(基本表格!E1423,起始地址定义!A:D,4,FALSE)&amp;" "&amp;Q1423</f>
        <v>2147+P5-M12 刨片进料仓2#进料皮带分料器 电机控制 风扇过载</v>
      </c>
      <c r="I1423" s="10" t="str">
        <f t="shared" si="313"/>
        <v>DB1200,X901.4</v>
      </c>
      <c r="J1423" s="13" t="str">
        <f>VLOOKUP(E1423,起始地址定义!A:D,2,FALSE)</f>
        <v>DB1200</v>
      </c>
      <c r="K1423" s="12" t="str">
        <f t="shared" si="314"/>
        <v>X901.4</v>
      </c>
      <c r="L1423" s="13">
        <f>VLOOKUP(E1423,起始地址定义!A:D,3,FALSE)</f>
        <v>900</v>
      </c>
      <c r="M1423" s="14">
        <f>VLOOKUP($F1423,类型描述及偏移量!$C:$H,2,FALSE)</f>
        <v>1.4</v>
      </c>
      <c r="N1423" s="14" t="str">
        <f>VLOOKUP($F1423,类型描述及偏移量!$C:$H,3,FALSE)</f>
        <v>离散</v>
      </c>
      <c r="O1423" s="14" t="str">
        <f>VLOOKUP($F1423,类型描述及偏移量!$C:$H,4,FALSE)</f>
        <v>On</v>
      </c>
      <c r="P1423" s="14" t="str">
        <f>VLOOKUP($F1423,类型描述及偏移量!$C:$H,5,FALSE)</f>
        <v>Yes</v>
      </c>
      <c r="Q1423" s="14" t="str">
        <f>VLOOKUP($F1423,类型描述及偏移量!$C:$H,6,FALSE)</f>
        <v>风扇过载</v>
      </c>
    </row>
    <row r="1424" hidden="1" spans="1:17">
      <c r="A1424" s="12" t="s">
        <v>125</v>
      </c>
      <c r="B1424" s="12" t="str">
        <f t="shared" si="307"/>
        <v>M4_M</v>
      </c>
      <c r="C1424" s="12" t="str">
        <f t="shared" si="308"/>
        <v>RunSig</v>
      </c>
      <c r="D1424" s="12" t="str">
        <f t="shared" si="309"/>
        <v>BP_Motor_var</v>
      </c>
      <c r="E1424" s="13" t="str">
        <f t="shared" si="310"/>
        <v>CHP2_M4_M_BP_Motor_var</v>
      </c>
      <c r="F1424" s="14" t="str">
        <f t="shared" si="311"/>
        <v>BP_Motor_var_RunSig</v>
      </c>
      <c r="G1424" s="10" t="str">
        <f t="shared" si="312"/>
        <v>CHP2_M4_M_RunSig</v>
      </c>
      <c r="H1424" s="10" t="str">
        <f>VLOOKUP(基本表格!E1424,起始地址定义!A:D,4,FALSE)&amp;" "&amp;Q1424</f>
        <v>2147+P5-M12 刨片进料仓2#进料皮带分料器 电机控制 电机运行指示</v>
      </c>
      <c r="I1424" s="10" t="str">
        <f t="shared" si="313"/>
        <v>DB1200,X901.5</v>
      </c>
      <c r="J1424" s="13" t="str">
        <f>VLOOKUP(E1424,起始地址定义!A:D,2,FALSE)</f>
        <v>DB1200</v>
      </c>
      <c r="K1424" s="12" t="str">
        <f t="shared" si="314"/>
        <v>X901.5</v>
      </c>
      <c r="L1424" s="13">
        <f>VLOOKUP(E1424,起始地址定义!A:D,3,FALSE)</f>
        <v>900</v>
      </c>
      <c r="M1424" s="14">
        <f>VLOOKUP($F1424,类型描述及偏移量!$C:$H,2,FALSE)</f>
        <v>1.5</v>
      </c>
      <c r="N1424" s="14" t="str">
        <f>VLOOKUP($F1424,类型描述及偏移量!$C:$H,3,FALSE)</f>
        <v>离散</v>
      </c>
      <c r="O1424" s="14" t="str">
        <f>VLOOKUP($F1424,类型描述及偏移量!$C:$H,4,FALSE)</f>
        <v>None</v>
      </c>
      <c r="P1424" s="14" t="str">
        <f>VLOOKUP($F1424,类型描述及偏移量!$C:$H,5,FALSE)</f>
        <v>Yes</v>
      </c>
      <c r="Q1424" s="14" t="str">
        <f>VLOOKUP($F1424,类型描述及偏移量!$C:$H,6,FALSE)</f>
        <v>电机运行指示</v>
      </c>
    </row>
    <row r="1425" hidden="1" spans="1:17">
      <c r="A1425" s="12" t="s">
        <v>125</v>
      </c>
      <c r="B1425" s="12" t="str">
        <f t="shared" ref="B1425:B1488" si="315">"M"&amp;RIGHT(LEFT(B1302,FIND("_",B1302,1)-1),LEN(LEFT(B1302,FIND("_",B1302,1)-1))-1)+1&amp;"_"&amp;RIGHT(B1302,LEN(B1302)-FIND("_",B1302,1))</f>
        <v>M4_M</v>
      </c>
      <c r="C1425" s="12" t="str">
        <f t="shared" ref="C1425:C1488" si="316">C1302</f>
        <v>Break_ALM</v>
      </c>
      <c r="D1425" s="12" t="str">
        <f t="shared" ref="D1425:D1488" si="317">D1302</f>
        <v>BP_Motor_var</v>
      </c>
      <c r="E1425" s="13" t="str">
        <f t="shared" si="310"/>
        <v>CHP2_M4_M_BP_Motor_var</v>
      </c>
      <c r="F1425" s="14" t="str">
        <f t="shared" si="311"/>
        <v>BP_Motor_var_Break_ALM</v>
      </c>
      <c r="G1425" s="10" t="str">
        <f t="shared" si="312"/>
        <v>CHP2_M4_M_Break_ALM</v>
      </c>
      <c r="H1425" s="10" t="str">
        <f>VLOOKUP(基本表格!E1425,起始地址定义!A:D,4,FALSE)&amp;" "&amp;Q1425</f>
        <v>2147+P5-M12 刨片进料仓2#进料皮带分料器 电机控制 断链报警</v>
      </c>
      <c r="I1425" s="10" t="str">
        <f t="shared" si="313"/>
        <v>DB1200,X901.6</v>
      </c>
      <c r="J1425" s="13" t="str">
        <f>VLOOKUP(E1425,起始地址定义!A:D,2,FALSE)</f>
        <v>DB1200</v>
      </c>
      <c r="K1425" s="12" t="str">
        <f t="shared" si="314"/>
        <v>X901.6</v>
      </c>
      <c r="L1425" s="13">
        <f>VLOOKUP(E1425,起始地址定义!A:D,3,FALSE)</f>
        <v>900</v>
      </c>
      <c r="M1425" s="14">
        <f>VLOOKUP($F1425,类型描述及偏移量!$C:$H,2,FALSE)</f>
        <v>1.6</v>
      </c>
      <c r="N1425" s="14" t="str">
        <f>VLOOKUP($F1425,类型描述及偏移量!$C:$H,3,FALSE)</f>
        <v>离散</v>
      </c>
      <c r="O1425" s="14" t="str">
        <f>VLOOKUP($F1425,类型描述及偏移量!$C:$H,4,FALSE)</f>
        <v>On</v>
      </c>
      <c r="P1425" s="14" t="str">
        <f>VLOOKUP($F1425,类型描述及偏移量!$C:$H,5,FALSE)</f>
        <v>Yes</v>
      </c>
      <c r="Q1425" s="14" t="str">
        <f>VLOOKUP($F1425,类型描述及偏移量!$C:$H,6,FALSE)</f>
        <v>断链报警</v>
      </c>
    </row>
    <row r="1426" hidden="1" spans="1:17">
      <c r="A1426" s="12" t="s">
        <v>125</v>
      </c>
      <c r="B1426" s="12" t="str">
        <f t="shared" si="315"/>
        <v>M4_M</v>
      </c>
      <c r="C1426" s="12" t="str">
        <f t="shared" si="316"/>
        <v>Break_CHK</v>
      </c>
      <c r="D1426" s="12" t="str">
        <f t="shared" si="317"/>
        <v>BP_Motor_var</v>
      </c>
      <c r="E1426" s="13" t="str">
        <f t="shared" si="310"/>
        <v>CHP2_M4_M_BP_Motor_var</v>
      </c>
      <c r="F1426" s="14" t="str">
        <f t="shared" si="311"/>
        <v>BP_Motor_var_Break_CHK</v>
      </c>
      <c r="G1426" s="10" t="str">
        <f t="shared" si="312"/>
        <v>CHP2_M4_M_Break_CHK</v>
      </c>
      <c r="H1426" s="10" t="str">
        <f>VLOOKUP(基本表格!E1426,起始地址定义!A:D,4,FALSE)&amp;" "&amp;Q1426</f>
        <v>2147+P5-M12 刨片进料仓2#进料皮带分料器 电机控制 断链检测</v>
      </c>
      <c r="I1426" s="10" t="str">
        <f t="shared" si="313"/>
        <v>DB1200,X901.7</v>
      </c>
      <c r="J1426" s="13" t="str">
        <f>VLOOKUP(E1426,起始地址定义!A:D,2,FALSE)</f>
        <v>DB1200</v>
      </c>
      <c r="K1426" s="12" t="str">
        <f t="shared" si="314"/>
        <v>X901.7</v>
      </c>
      <c r="L1426" s="13">
        <f>VLOOKUP(E1426,起始地址定义!A:D,3,FALSE)</f>
        <v>900</v>
      </c>
      <c r="M1426" s="14">
        <f>VLOOKUP($F1426,类型描述及偏移量!$C:$H,2,FALSE)</f>
        <v>1.7</v>
      </c>
      <c r="N1426" s="14" t="str">
        <f>VLOOKUP($F1426,类型描述及偏移量!$C:$H,3,FALSE)</f>
        <v>离散</v>
      </c>
      <c r="O1426" s="14" t="str">
        <f>VLOOKUP($F1426,类型描述及偏移量!$C:$H,4,FALSE)</f>
        <v>None</v>
      </c>
      <c r="P1426" s="14" t="str">
        <f>VLOOKUP($F1426,类型描述及偏移量!$C:$H,5,FALSE)</f>
        <v>Yes</v>
      </c>
      <c r="Q1426" s="14" t="str">
        <f>VLOOKUP($F1426,类型描述及偏移量!$C:$H,6,FALSE)</f>
        <v>断链检测</v>
      </c>
    </row>
    <row r="1427" hidden="1" spans="1:17">
      <c r="A1427" s="12" t="s">
        <v>125</v>
      </c>
      <c r="B1427" s="12" t="str">
        <f t="shared" si="315"/>
        <v>M4_M</v>
      </c>
      <c r="C1427" s="12" t="str">
        <f t="shared" si="316"/>
        <v>INV_Res_HMI</v>
      </c>
      <c r="D1427" s="12" t="str">
        <f t="shared" si="317"/>
        <v>BP_Motor_var</v>
      </c>
      <c r="E1427" s="13" t="str">
        <f t="shared" si="310"/>
        <v>CHP2_M4_M_BP_Motor_var</v>
      </c>
      <c r="F1427" s="14" t="str">
        <f t="shared" si="311"/>
        <v>BP_Motor_var_INV_Res_HMI</v>
      </c>
      <c r="G1427" s="10" t="str">
        <f t="shared" si="312"/>
        <v>CHP2_M4_M_INV_Res_HMI</v>
      </c>
      <c r="H1427" s="10" t="str">
        <f>VLOOKUP(基本表格!E1427,起始地址定义!A:D,4,FALSE)&amp;" "&amp;Q1427</f>
        <v>2147+P5-M12 刨片进料仓2#进料皮带分料器 电机控制 复位</v>
      </c>
      <c r="I1427" s="10" t="str">
        <f t="shared" si="313"/>
        <v>DB1200,X902.0</v>
      </c>
      <c r="J1427" s="13" t="str">
        <f>VLOOKUP(E1427,起始地址定义!A:D,2,FALSE)</f>
        <v>DB1200</v>
      </c>
      <c r="K1427" s="12" t="str">
        <f t="shared" si="314"/>
        <v>X902.0</v>
      </c>
      <c r="L1427" s="13">
        <f>VLOOKUP(E1427,起始地址定义!A:D,3,FALSE)</f>
        <v>900</v>
      </c>
      <c r="M1427" s="14">
        <f>VLOOKUP($F1427,类型描述及偏移量!$C:$H,2,FALSE)</f>
        <v>2</v>
      </c>
      <c r="N1427" s="14" t="str">
        <f>VLOOKUP($F1427,类型描述及偏移量!$C:$H,3,FALSE)</f>
        <v>离散</v>
      </c>
      <c r="O1427" s="14" t="str">
        <f>VLOOKUP($F1427,类型描述及偏移量!$C:$H,4,FALSE)</f>
        <v>None</v>
      </c>
      <c r="P1427" s="14" t="str">
        <f>VLOOKUP($F1427,类型描述及偏移量!$C:$H,5,FALSE)</f>
        <v>No</v>
      </c>
      <c r="Q1427" s="14" t="str">
        <f>VLOOKUP($F1427,类型描述及偏移量!$C:$H,6,FALSE)</f>
        <v>复位</v>
      </c>
    </row>
    <row r="1428" hidden="1" spans="1:17">
      <c r="A1428" s="12" t="s">
        <v>125</v>
      </c>
      <c r="B1428" s="12" t="str">
        <f t="shared" si="315"/>
        <v>M4_M</v>
      </c>
      <c r="C1428" s="12" t="str">
        <f t="shared" si="316"/>
        <v>Break_EN</v>
      </c>
      <c r="D1428" s="12" t="str">
        <f t="shared" si="317"/>
        <v>BP_Motor_var</v>
      </c>
      <c r="E1428" s="13" t="str">
        <f t="shared" si="310"/>
        <v>CHP2_M4_M_BP_Motor_var</v>
      </c>
      <c r="F1428" s="14" t="str">
        <f t="shared" si="311"/>
        <v>BP_Motor_var_Break_EN</v>
      </c>
      <c r="G1428" s="10" t="str">
        <f t="shared" si="312"/>
        <v>CHP2_M4_M_Break_EN</v>
      </c>
      <c r="H1428" s="10" t="str">
        <f>VLOOKUP(基本表格!E1428,起始地址定义!A:D,4,FALSE)&amp;" "&amp;Q1428</f>
        <v>2147+P5-M12 刨片进料仓2#进料皮带分料器 电机控制 断链保护使能</v>
      </c>
      <c r="I1428" s="10" t="str">
        <f t="shared" si="313"/>
        <v>DB1200,X902.1</v>
      </c>
      <c r="J1428" s="13" t="str">
        <f>VLOOKUP(E1428,起始地址定义!A:D,2,FALSE)</f>
        <v>DB1200</v>
      </c>
      <c r="K1428" s="12" t="str">
        <f t="shared" si="314"/>
        <v>X902.1</v>
      </c>
      <c r="L1428" s="13">
        <f>VLOOKUP(E1428,起始地址定义!A:D,3,FALSE)</f>
        <v>900</v>
      </c>
      <c r="M1428" s="14">
        <f>VLOOKUP($F1428,类型描述及偏移量!$C:$H,2,FALSE)</f>
        <v>2.1</v>
      </c>
      <c r="N1428" s="14" t="str">
        <f>VLOOKUP($F1428,类型描述及偏移量!$C:$H,3,FALSE)</f>
        <v>离散</v>
      </c>
      <c r="O1428" s="14" t="str">
        <f>VLOOKUP($F1428,类型描述及偏移量!$C:$H,4,FALSE)</f>
        <v>None</v>
      </c>
      <c r="P1428" s="14" t="str">
        <f>VLOOKUP($F1428,类型描述及偏移量!$C:$H,5,FALSE)</f>
        <v>No</v>
      </c>
      <c r="Q1428" s="14" t="str">
        <f>VLOOKUP($F1428,类型描述及偏移量!$C:$H,6,FALSE)</f>
        <v>断链保护使能</v>
      </c>
    </row>
    <row r="1429" hidden="1" spans="1:17">
      <c r="A1429" s="12" t="s">
        <v>125</v>
      </c>
      <c r="B1429" s="12" t="str">
        <f t="shared" si="315"/>
        <v>M4_M</v>
      </c>
      <c r="C1429" s="12" t="str">
        <f t="shared" si="316"/>
        <v>Break_Stop</v>
      </c>
      <c r="D1429" s="12" t="str">
        <f t="shared" si="317"/>
        <v>BP_Motor_var</v>
      </c>
      <c r="E1429" s="13" t="str">
        <f t="shared" si="310"/>
        <v>CHP2_M4_M_BP_Motor_var</v>
      </c>
      <c r="F1429" s="14" t="str">
        <f t="shared" si="311"/>
        <v>BP_Motor_var_Break_Stop</v>
      </c>
      <c r="G1429" s="10" t="str">
        <f t="shared" si="312"/>
        <v>CHP2_M4_M_Break_Stop</v>
      </c>
      <c r="H1429" s="10" t="str">
        <f>VLOOKUP(基本表格!E1429,起始地址定义!A:D,4,FALSE)&amp;" "&amp;Q1429</f>
        <v>2147+P5-M12 刨片进料仓2#进料皮带分料器 电机控制 断链导致停机</v>
      </c>
      <c r="I1429" s="10" t="str">
        <f t="shared" si="313"/>
        <v>DB1200,X902.2</v>
      </c>
      <c r="J1429" s="13" t="str">
        <f>VLOOKUP(E1429,起始地址定义!A:D,2,FALSE)</f>
        <v>DB1200</v>
      </c>
      <c r="K1429" s="12" t="str">
        <f t="shared" si="314"/>
        <v>X902.2</v>
      </c>
      <c r="L1429" s="13">
        <f>VLOOKUP(E1429,起始地址定义!A:D,3,FALSE)</f>
        <v>900</v>
      </c>
      <c r="M1429" s="14">
        <f>VLOOKUP($F1429,类型描述及偏移量!$C:$H,2,FALSE)</f>
        <v>2.2</v>
      </c>
      <c r="N1429" s="14" t="str">
        <f>VLOOKUP($F1429,类型描述及偏移量!$C:$H,3,FALSE)</f>
        <v>离散</v>
      </c>
      <c r="O1429" s="14" t="str">
        <f>VLOOKUP($F1429,类型描述及偏移量!$C:$H,4,FALSE)</f>
        <v>On</v>
      </c>
      <c r="P1429" s="14" t="str">
        <f>VLOOKUP($F1429,类型描述及偏移量!$C:$H,5,FALSE)</f>
        <v>Yes</v>
      </c>
      <c r="Q1429" s="14" t="str">
        <f>VLOOKUP($F1429,类型描述及偏移量!$C:$H,6,FALSE)</f>
        <v>断链导致停机</v>
      </c>
    </row>
    <row r="1430" hidden="1" spans="1:17">
      <c r="A1430" s="12" t="s">
        <v>125</v>
      </c>
      <c r="B1430" s="12" t="str">
        <f t="shared" si="315"/>
        <v>M4_M</v>
      </c>
      <c r="C1430" s="12" t="str">
        <f t="shared" si="316"/>
        <v>Motor_Back</v>
      </c>
      <c r="D1430" s="12" t="str">
        <f t="shared" si="317"/>
        <v>BP_Motor_var</v>
      </c>
      <c r="E1430" s="13" t="str">
        <f t="shared" si="310"/>
        <v>CHP2_M4_M_BP_Motor_var</v>
      </c>
      <c r="F1430" s="14" t="str">
        <f t="shared" si="311"/>
        <v>BP_Motor_var_Motor_Back</v>
      </c>
      <c r="G1430" s="10" t="str">
        <f t="shared" si="312"/>
        <v>CHP2_M4_M_Motor_Back</v>
      </c>
      <c r="H1430" s="10" t="str">
        <f>VLOOKUP(基本表格!E1430,起始地址定义!A:D,4,FALSE)&amp;" "&amp;Q1430</f>
        <v>2147+P5-M12 刨片进料仓2#进料皮带分料器 电机控制 电机(反转）</v>
      </c>
      <c r="I1430" s="10" t="str">
        <f t="shared" si="313"/>
        <v>DB1200,X902.3</v>
      </c>
      <c r="J1430" s="13" t="str">
        <f>VLOOKUP(E1430,起始地址定义!A:D,2,FALSE)</f>
        <v>DB1200</v>
      </c>
      <c r="K1430" s="12" t="str">
        <f t="shared" si="314"/>
        <v>X902.3</v>
      </c>
      <c r="L1430" s="13">
        <f>VLOOKUP(E1430,起始地址定义!A:D,3,FALSE)</f>
        <v>900</v>
      </c>
      <c r="M1430" s="14">
        <f>VLOOKUP($F1430,类型描述及偏移量!$C:$H,2,FALSE)</f>
        <v>2.3</v>
      </c>
      <c r="N1430" s="14" t="str">
        <f>VLOOKUP($F1430,类型描述及偏移量!$C:$H,3,FALSE)</f>
        <v>离散</v>
      </c>
      <c r="O1430" s="14" t="str">
        <f>VLOOKUP($F1430,类型描述及偏移量!$C:$H,4,FALSE)</f>
        <v>None</v>
      </c>
      <c r="P1430" s="14" t="str">
        <f>VLOOKUP($F1430,类型描述及偏移量!$C:$H,5,FALSE)</f>
        <v>Yes</v>
      </c>
      <c r="Q1430" s="14" t="str">
        <f>VLOOKUP($F1430,类型描述及偏移量!$C:$H,6,FALSE)</f>
        <v>电机(反转）</v>
      </c>
    </row>
    <row r="1431" hidden="1" spans="1:17">
      <c r="A1431" s="12" t="s">
        <v>125</v>
      </c>
      <c r="B1431" s="12" t="str">
        <f t="shared" si="315"/>
        <v>M4_M</v>
      </c>
      <c r="C1431" s="12" t="str">
        <f t="shared" si="316"/>
        <v>Loc</v>
      </c>
      <c r="D1431" s="12" t="str">
        <f t="shared" si="317"/>
        <v>BP_Motor_var</v>
      </c>
      <c r="E1431" s="13" t="str">
        <f t="shared" si="310"/>
        <v>CHP2_M4_M_BP_Motor_var</v>
      </c>
      <c r="F1431" s="14" t="str">
        <f t="shared" si="311"/>
        <v>BP_Motor_var_Loc</v>
      </c>
      <c r="G1431" s="10" t="str">
        <f t="shared" si="312"/>
        <v>CHP2_M4_M_Loc</v>
      </c>
      <c r="H1431" s="10" t="str">
        <f>VLOOKUP(基本表格!E1431,起始地址定义!A:D,4,FALSE)&amp;" "&amp;Q1431</f>
        <v>2147+P5-M12 刨片进料仓2#进料皮带分料器 电机控制 本地</v>
      </c>
      <c r="I1431" s="10" t="str">
        <f t="shared" si="313"/>
        <v>DB1200,X902.4</v>
      </c>
      <c r="J1431" s="13" t="str">
        <f>VLOOKUP(E1431,起始地址定义!A:D,2,FALSE)</f>
        <v>DB1200</v>
      </c>
      <c r="K1431" s="12" t="str">
        <f t="shared" si="314"/>
        <v>X902.4</v>
      </c>
      <c r="L1431" s="13">
        <f>VLOOKUP(E1431,起始地址定义!A:D,3,FALSE)</f>
        <v>900</v>
      </c>
      <c r="M1431" s="14">
        <f>VLOOKUP($F1431,类型描述及偏移量!$C:$H,2,FALSE)</f>
        <v>2.4</v>
      </c>
      <c r="N1431" s="14" t="str">
        <f>VLOOKUP($F1431,类型描述及偏移量!$C:$H,3,FALSE)</f>
        <v>离散</v>
      </c>
      <c r="O1431" s="14" t="str">
        <f>VLOOKUP($F1431,类型描述及偏移量!$C:$H,4,FALSE)</f>
        <v>None</v>
      </c>
      <c r="P1431" s="14" t="str">
        <f>VLOOKUP($F1431,类型描述及偏移量!$C:$H,5,FALSE)</f>
        <v>Yes</v>
      </c>
      <c r="Q1431" s="14" t="str">
        <f>VLOOKUP($F1431,类型描述及偏移量!$C:$H,6,FALSE)</f>
        <v>本地</v>
      </c>
    </row>
    <row r="1432" hidden="1" spans="1:17">
      <c r="A1432" s="12" t="s">
        <v>125</v>
      </c>
      <c r="B1432" s="12" t="str">
        <f t="shared" si="315"/>
        <v>M4_M</v>
      </c>
      <c r="C1432" s="12" t="str">
        <f t="shared" si="316"/>
        <v>Rem</v>
      </c>
      <c r="D1432" s="12" t="str">
        <f t="shared" si="317"/>
        <v>BP_Motor_var</v>
      </c>
      <c r="E1432" s="13" t="str">
        <f t="shared" si="310"/>
        <v>CHP2_M4_M_BP_Motor_var</v>
      </c>
      <c r="F1432" s="14" t="str">
        <f t="shared" si="311"/>
        <v>BP_Motor_var_Rem</v>
      </c>
      <c r="G1432" s="10" t="str">
        <f t="shared" si="312"/>
        <v>CHP2_M4_M_Rem</v>
      </c>
      <c r="H1432" s="10" t="str">
        <f>VLOOKUP(基本表格!E1432,起始地址定义!A:D,4,FALSE)&amp;" "&amp;Q1432</f>
        <v>2147+P5-M12 刨片进料仓2#进料皮带分料器 电机控制 远程</v>
      </c>
      <c r="I1432" s="10" t="str">
        <f t="shared" si="313"/>
        <v>DB1200,X902.5</v>
      </c>
      <c r="J1432" s="13" t="str">
        <f>VLOOKUP(E1432,起始地址定义!A:D,2,FALSE)</f>
        <v>DB1200</v>
      </c>
      <c r="K1432" s="12" t="str">
        <f t="shared" si="314"/>
        <v>X902.5</v>
      </c>
      <c r="L1432" s="13">
        <f>VLOOKUP(E1432,起始地址定义!A:D,3,FALSE)</f>
        <v>900</v>
      </c>
      <c r="M1432" s="14">
        <f>VLOOKUP($F1432,类型描述及偏移量!$C:$H,2,FALSE)</f>
        <v>2.5</v>
      </c>
      <c r="N1432" s="14" t="str">
        <f>VLOOKUP($F1432,类型描述及偏移量!$C:$H,3,FALSE)</f>
        <v>离散</v>
      </c>
      <c r="O1432" s="14" t="str">
        <f>VLOOKUP($F1432,类型描述及偏移量!$C:$H,4,FALSE)</f>
        <v>None</v>
      </c>
      <c r="P1432" s="14" t="str">
        <f>VLOOKUP($F1432,类型描述及偏移量!$C:$H,5,FALSE)</f>
        <v>Yes</v>
      </c>
      <c r="Q1432" s="14" t="str">
        <f>VLOOKUP($F1432,类型描述及偏移量!$C:$H,6,FALSE)</f>
        <v>远程</v>
      </c>
    </row>
    <row r="1433" hidden="1" spans="1:17">
      <c r="A1433" s="12" t="s">
        <v>125</v>
      </c>
      <c r="B1433" s="12" t="str">
        <f t="shared" si="315"/>
        <v>M4_M</v>
      </c>
      <c r="C1433" s="12" t="str">
        <f t="shared" si="316"/>
        <v>Blocking_ALM</v>
      </c>
      <c r="D1433" s="12" t="str">
        <f t="shared" si="317"/>
        <v>BP_Motor_var</v>
      </c>
      <c r="E1433" s="13" t="str">
        <f t="shared" si="310"/>
        <v>CHP2_M4_M_BP_Motor_var</v>
      </c>
      <c r="F1433" s="14" t="str">
        <f t="shared" si="311"/>
        <v>BP_Motor_var_Blocking_ALM</v>
      </c>
      <c r="G1433" s="10" t="str">
        <f t="shared" si="312"/>
        <v>CHP2_M4_M_Blocking_ALM</v>
      </c>
      <c r="H1433" s="10" t="str">
        <f>VLOOKUP(基本表格!E1433,起始地址定义!A:D,4,FALSE)&amp;" "&amp;Q1433</f>
        <v>2147+P5-M12 刨片进料仓2#进料皮带分料器 电机控制 堵料报警</v>
      </c>
      <c r="I1433" s="10" t="str">
        <f t="shared" si="313"/>
        <v>DB1200,X902.6</v>
      </c>
      <c r="J1433" s="13" t="str">
        <f>VLOOKUP(E1433,起始地址定义!A:D,2,FALSE)</f>
        <v>DB1200</v>
      </c>
      <c r="K1433" s="12" t="str">
        <f t="shared" si="314"/>
        <v>X902.6</v>
      </c>
      <c r="L1433" s="13">
        <f>VLOOKUP(E1433,起始地址定义!A:D,3,FALSE)</f>
        <v>900</v>
      </c>
      <c r="M1433" s="14">
        <f>VLOOKUP($F1433,类型描述及偏移量!$C:$H,2,FALSE)</f>
        <v>2.6</v>
      </c>
      <c r="N1433" s="14" t="str">
        <f>VLOOKUP($F1433,类型描述及偏移量!$C:$H,3,FALSE)</f>
        <v>离散</v>
      </c>
      <c r="O1433" s="14" t="str">
        <f>VLOOKUP($F1433,类型描述及偏移量!$C:$H,4,FALSE)</f>
        <v>On</v>
      </c>
      <c r="P1433" s="14" t="str">
        <f>VLOOKUP($F1433,类型描述及偏移量!$C:$H,5,FALSE)</f>
        <v>Yes</v>
      </c>
      <c r="Q1433" s="14" t="str">
        <f>VLOOKUP($F1433,类型描述及偏移量!$C:$H,6,FALSE)</f>
        <v>堵料报警</v>
      </c>
    </row>
    <row r="1434" hidden="1" spans="1:17">
      <c r="A1434" s="12" t="s">
        <v>125</v>
      </c>
      <c r="B1434" s="12" t="str">
        <f t="shared" si="315"/>
        <v>M4_M</v>
      </c>
      <c r="C1434" s="12" t="str">
        <f t="shared" si="316"/>
        <v>Blocking_CHK</v>
      </c>
      <c r="D1434" s="12" t="str">
        <f t="shared" si="317"/>
        <v>BP_Motor_var</v>
      </c>
      <c r="E1434" s="13" t="str">
        <f t="shared" si="310"/>
        <v>CHP2_M4_M_BP_Motor_var</v>
      </c>
      <c r="F1434" s="14" t="str">
        <f t="shared" si="311"/>
        <v>BP_Motor_var_Blocking_CHK</v>
      </c>
      <c r="G1434" s="10" t="str">
        <f t="shared" si="312"/>
        <v>CHP2_M4_M_Blocking_CHK</v>
      </c>
      <c r="H1434" s="10" t="str">
        <f>VLOOKUP(基本表格!E1434,起始地址定义!A:D,4,FALSE)&amp;" "&amp;Q1434</f>
        <v>2147+P5-M12 刨片进料仓2#进料皮带分料器 电机控制 堵料检测</v>
      </c>
      <c r="I1434" s="10" t="str">
        <f t="shared" si="313"/>
        <v>DB1200,X902.7</v>
      </c>
      <c r="J1434" s="13" t="str">
        <f>VLOOKUP(E1434,起始地址定义!A:D,2,FALSE)</f>
        <v>DB1200</v>
      </c>
      <c r="K1434" s="12" t="str">
        <f t="shared" si="314"/>
        <v>X902.7</v>
      </c>
      <c r="L1434" s="13">
        <f>VLOOKUP(E1434,起始地址定义!A:D,3,FALSE)</f>
        <v>900</v>
      </c>
      <c r="M1434" s="14">
        <f>VLOOKUP($F1434,类型描述及偏移量!$C:$H,2,FALSE)</f>
        <v>2.7</v>
      </c>
      <c r="N1434" s="14" t="str">
        <f>VLOOKUP($F1434,类型描述及偏移量!$C:$H,3,FALSE)</f>
        <v>离散</v>
      </c>
      <c r="O1434" s="14" t="str">
        <f>VLOOKUP($F1434,类型描述及偏移量!$C:$H,4,FALSE)</f>
        <v>None</v>
      </c>
      <c r="P1434" s="14" t="str">
        <f>VLOOKUP($F1434,类型描述及偏移量!$C:$H,5,FALSE)</f>
        <v>Yes</v>
      </c>
      <c r="Q1434" s="14" t="str">
        <f>VLOOKUP($F1434,类型描述及偏移量!$C:$H,6,FALSE)</f>
        <v>堵料检测</v>
      </c>
    </row>
    <row r="1435" hidden="1" spans="1:17">
      <c r="A1435" s="12" t="s">
        <v>125</v>
      </c>
      <c r="B1435" s="12" t="str">
        <f t="shared" si="315"/>
        <v>M4_M</v>
      </c>
      <c r="C1435" s="12" t="str">
        <f t="shared" si="316"/>
        <v>Blocking_EN</v>
      </c>
      <c r="D1435" s="12" t="str">
        <f t="shared" si="317"/>
        <v>BP_Motor_var</v>
      </c>
      <c r="E1435" s="13" t="str">
        <f t="shared" si="310"/>
        <v>CHP2_M4_M_BP_Motor_var</v>
      </c>
      <c r="F1435" s="14" t="str">
        <f t="shared" si="311"/>
        <v>BP_Motor_var_Blocking_EN</v>
      </c>
      <c r="G1435" s="10" t="str">
        <f t="shared" si="312"/>
        <v>CHP2_M4_M_Blocking_EN</v>
      </c>
      <c r="H1435" s="10" t="str">
        <f>VLOOKUP(基本表格!E1435,起始地址定义!A:D,4,FALSE)&amp;" "&amp;Q1435</f>
        <v>2147+P5-M12 刨片进料仓2#进料皮带分料器 电机控制 堵料保护使能</v>
      </c>
      <c r="I1435" s="10" t="str">
        <f t="shared" si="313"/>
        <v>DB1200,X903.0</v>
      </c>
      <c r="J1435" s="13" t="str">
        <f>VLOOKUP(E1435,起始地址定义!A:D,2,FALSE)</f>
        <v>DB1200</v>
      </c>
      <c r="K1435" s="12" t="str">
        <f t="shared" si="314"/>
        <v>X903.0</v>
      </c>
      <c r="L1435" s="13">
        <f>VLOOKUP(E1435,起始地址定义!A:D,3,FALSE)</f>
        <v>900</v>
      </c>
      <c r="M1435" s="14">
        <f>VLOOKUP($F1435,类型描述及偏移量!$C:$H,2,FALSE)</f>
        <v>3</v>
      </c>
      <c r="N1435" s="14" t="str">
        <f>VLOOKUP($F1435,类型描述及偏移量!$C:$H,3,FALSE)</f>
        <v>离散</v>
      </c>
      <c r="O1435" s="14" t="str">
        <f>VLOOKUP($F1435,类型描述及偏移量!$C:$H,4,FALSE)</f>
        <v>None</v>
      </c>
      <c r="P1435" s="14" t="str">
        <f>VLOOKUP($F1435,类型描述及偏移量!$C:$H,5,FALSE)</f>
        <v>No</v>
      </c>
      <c r="Q1435" s="14" t="str">
        <f>VLOOKUP($F1435,类型描述及偏移量!$C:$H,6,FALSE)</f>
        <v>堵料保护使能</v>
      </c>
    </row>
    <row r="1436" hidden="1" spans="1:17">
      <c r="A1436" s="12" t="s">
        <v>125</v>
      </c>
      <c r="B1436" s="12" t="str">
        <f t="shared" si="315"/>
        <v>M4_M</v>
      </c>
      <c r="C1436" s="12" t="str">
        <f t="shared" si="316"/>
        <v>Blocking_Stop</v>
      </c>
      <c r="D1436" s="12" t="str">
        <f t="shared" si="317"/>
        <v>BP_Motor_var</v>
      </c>
      <c r="E1436" s="13" t="str">
        <f t="shared" si="310"/>
        <v>CHP2_M4_M_BP_Motor_var</v>
      </c>
      <c r="F1436" s="14" t="str">
        <f t="shared" si="311"/>
        <v>BP_Motor_var_Blocking_Stop</v>
      </c>
      <c r="G1436" s="10" t="str">
        <f t="shared" si="312"/>
        <v>CHP2_M4_M_Blocking_Stop</v>
      </c>
      <c r="H1436" s="10" t="str">
        <f>VLOOKUP(基本表格!E1436,起始地址定义!A:D,4,FALSE)&amp;" "&amp;Q1436</f>
        <v>2147+P5-M12 刨片进料仓2#进料皮带分料器 电机控制 堵料导致停机</v>
      </c>
      <c r="I1436" s="10" t="str">
        <f t="shared" si="313"/>
        <v>DB1200,X903.1</v>
      </c>
      <c r="J1436" s="13" t="str">
        <f>VLOOKUP(E1436,起始地址定义!A:D,2,FALSE)</f>
        <v>DB1200</v>
      </c>
      <c r="K1436" s="12" t="str">
        <f t="shared" si="314"/>
        <v>X903.1</v>
      </c>
      <c r="L1436" s="13">
        <f>VLOOKUP(E1436,起始地址定义!A:D,3,FALSE)</f>
        <v>900</v>
      </c>
      <c r="M1436" s="14">
        <f>VLOOKUP($F1436,类型描述及偏移量!$C:$H,2,FALSE)</f>
        <v>3.1</v>
      </c>
      <c r="N1436" s="14" t="str">
        <f>VLOOKUP($F1436,类型描述及偏移量!$C:$H,3,FALSE)</f>
        <v>离散</v>
      </c>
      <c r="O1436" s="14" t="str">
        <f>VLOOKUP($F1436,类型描述及偏移量!$C:$H,4,FALSE)</f>
        <v>On</v>
      </c>
      <c r="P1436" s="14" t="str">
        <f>VLOOKUP($F1436,类型描述及偏移量!$C:$H,5,FALSE)</f>
        <v>Yes</v>
      </c>
      <c r="Q1436" s="14" t="str">
        <f>VLOOKUP($F1436,类型描述及偏移量!$C:$H,6,FALSE)</f>
        <v>堵料导致停机</v>
      </c>
    </row>
    <row r="1437" hidden="1" spans="1:17">
      <c r="A1437" s="12" t="s">
        <v>125</v>
      </c>
      <c r="B1437" s="12" t="str">
        <f t="shared" si="315"/>
        <v>M4_M</v>
      </c>
      <c r="C1437" s="12" t="str">
        <f t="shared" si="316"/>
        <v>BreakTime</v>
      </c>
      <c r="D1437" s="12" t="str">
        <f t="shared" si="317"/>
        <v>BP_Motor_var</v>
      </c>
      <c r="E1437" s="13" t="str">
        <f t="shared" si="310"/>
        <v>CHP2_M4_M_BP_Motor_var</v>
      </c>
      <c r="F1437" s="14" t="str">
        <f t="shared" si="311"/>
        <v>BP_Motor_var_BreakTime</v>
      </c>
      <c r="G1437" s="10" t="str">
        <f t="shared" si="312"/>
        <v>CHP2_M4_M_BreakTime</v>
      </c>
      <c r="H1437" s="10" t="str">
        <f>VLOOKUP(基本表格!E1437,起始地址定义!A:D,4,FALSE)&amp;" "&amp;Q1437</f>
        <v>2147+P5-M12 刨片进料仓2#进料皮带分料器 电机控制 断链超时时间 秒</v>
      </c>
      <c r="I1437" s="10" t="str">
        <f t="shared" si="313"/>
        <v>DB1200,INT904</v>
      </c>
      <c r="J1437" s="13" t="str">
        <f>VLOOKUP(E1437,起始地址定义!A:D,2,FALSE)</f>
        <v>DB1200</v>
      </c>
      <c r="K1437" s="12" t="str">
        <f t="shared" si="314"/>
        <v>INT904</v>
      </c>
      <c r="L1437" s="13">
        <f>VLOOKUP(E1437,起始地址定义!A:D,3,FALSE)</f>
        <v>900</v>
      </c>
      <c r="M1437" s="14">
        <f>VLOOKUP($F1437,类型描述及偏移量!$C:$H,2,FALSE)</f>
        <v>4</v>
      </c>
      <c r="N1437" s="14" t="str">
        <f>VLOOKUP($F1437,类型描述及偏移量!$C:$H,3,FALSE)</f>
        <v>整型</v>
      </c>
      <c r="O1437" s="14" t="str">
        <f>VLOOKUP($F1437,类型描述及偏移量!$C:$H,4,FALSE)</f>
        <v>None</v>
      </c>
      <c r="P1437" s="14" t="str">
        <f>VLOOKUP($F1437,类型描述及偏移量!$C:$H,5,FALSE)</f>
        <v>No</v>
      </c>
      <c r="Q1437" s="14" t="str">
        <f>VLOOKUP($F1437,类型描述及偏移量!$C:$H,6,FALSE)</f>
        <v>断链超时时间 秒</v>
      </c>
    </row>
    <row r="1438" hidden="1" spans="1:17">
      <c r="A1438" s="12" t="s">
        <v>125</v>
      </c>
      <c r="B1438" s="12" t="str">
        <f t="shared" si="315"/>
        <v>M4_M</v>
      </c>
      <c r="C1438" s="12" t="str">
        <f t="shared" si="316"/>
        <v>BlockingTime</v>
      </c>
      <c r="D1438" s="12" t="str">
        <f t="shared" si="317"/>
        <v>BP_Motor_var</v>
      </c>
      <c r="E1438" s="13" t="str">
        <f t="shared" si="310"/>
        <v>CHP2_M4_M_BP_Motor_var</v>
      </c>
      <c r="F1438" s="14" t="str">
        <f t="shared" si="311"/>
        <v>BP_Motor_var_BlockingTime</v>
      </c>
      <c r="G1438" s="10" t="str">
        <f t="shared" si="312"/>
        <v>CHP2_M4_M_BlockingTime</v>
      </c>
      <c r="H1438" s="10" t="str">
        <f>VLOOKUP(基本表格!E1438,起始地址定义!A:D,4,FALSE)&amp;" "&amp;Q1438</f>
        <v>2147+P5-M12 刨片进料仓2#进料皮带分料器 电机控制 堵料检测时间 秒</v>
      </c>
      <c r="I1438" s="10" t="str">
        <f t="shared" si="313"/>
        <v>DB1200,INT906</v>
      </c>
      <c r="J1438" s="13" t="str">
        <f>VLOOKUP(E1438,起始地址定义!A:D,2,FALSE)</f>
        <v>DB1200</v>
      </c>
      <c r="K1438" s="12" t="str">
        <f t="shared" si="314"/>
        <v>INT906</v>
      </c>
      <c r="L1438" s="13">
        <f>VLOOKUP(E1438,起始地址定义!A:D,3,FALSE)</f>
        <v>900</v>
      </c>
      <c r="M1438" s="14">
        <f>VLOOKUP($F1438,类型描述及偏移量!$C:$H,2,FALSE)</f>
        <v>6</v>
      </c>
      <c r="N1438" s="14" t="str">
        <f>VLOOKUP($F1438,类型描述及偏移量!$C:$H,3,FALSE)</f>
        <v>整型</v>
      </c>
      <c r="O1438" s="14" t="str">
        <f>VLOOKUP($F1438,类型描述及偏移量!$C:$H,4,FALSE)</f>
        <v>None</v>
      </c>
      <c r="P1438" s="14" t="str">
        <f>VLOOKUP($F1438,类型描述及偏移量!$C:$H,5,FALSE)</f>
        <v>No</v>
      </c>
      <c r="Q1438" s="14" t="str">
        <f>VLOOKUP($F1438,类型描述及偏移量!$C:$H,6,FALSE)</f>
        <v>堵料检测时间 秒</v>
      </c>
    </row>
    <row r="1439" hidden="1" spans="1:17">
      <c r="A1439" s="12" t="s">
        <v>125</v>
      </c>
      <c r="B1439" s="12" t="str">
        <f t="shared" si="315"/>
        <v>M4_M</v>
      </c>
      <c r="C1439" s="12" t="str">
        <f t="shared" si="316"/>
        <v>PullSwitch_CHK</v>
      </c>
      <c r="D1439" s="12" t="str">
        <f t="shared" si="317"/>
        <v>BP_Motor_var</v>
      </c>
      <c r="E1439" s="13" t="str">
        <f t="shared" si="310"/>
        <v>CHP2_M4_M_BP_Motor_var</v>
      </c>
      <c r="F1439" s="14" t="str">
        <f t="shared" si="311"/>
        <v>BP_Motor_var_PullSwitch_CHK</v>
      </c>
      <c r="G1439" s="10" t="str">
        <f t="shared" si="312"/>
        <v>CHP2_M4_M_PullSwitch_CHK</v>
      </c>
      <c r="H1439" s="10" t="str">
        <f>VLOOKUP(基本表格!E1439,起始地址定义!A:D,4,FALSE)&amp;" "&amp;Q1439</f>
        <v>2147+P5-M12 刨片进料仓2#进料皮带分料器 电机控制 拉线开关</v>
      </c>
      <c r="I1439" s="10" t="str">
        <f t="shared" si="313"/>
        <v>DB1200,X908.0</v>
      </c>
      <c r="J1439" s="13" t="str">
        <f>VLOOKUP(E1439,起始地址定义!A:D,2,FALSE)</f>
        <v>DB1200</v>
      </c>
      <c r="K1439" s="12" t="str">
        <f t="shared" si="314"/>
        <v>X908.0</v>
      </c>
      <c r="L1439" s="13">
        <f>VLOOKUP(E1439,起始地址定义!A:D,3,FALSE)</f>
        <v>900</v>
      </c>
      <c r="M1439" s="14">
        <f>VLOOKUP($F1439,类型描述及偏移量!$C:$H,2,FALSE)</f>
        <v>8</v>
      </c>
      <c r="N1439" s="14" t="str">
        <f>VLOOKUP($F1439,类型描述及偏移量!$C:$H,3,FALSE)</f>
        <v>离散</v>
      </c>
      <c r="O1439" s="14" t="str">
        <f>VLOOKUP($F1439,类型描述及偏移量!$C:$H,4,FALSE)</f>
        <v>On</v>
      </c>
      <c r="P1439" s="14" t="str">
        <f>VLOOKUP($F1439,类型描述及偏移量!$C:$H,5,FALSE)</f>
        <v>Yes</v>
      </c>
      <c r="Q1439" s="14" t="str">
        <f>VLOOKUP($F1439,类型描述及偏移量!$C:$H,6,FALSE)</f>
        <v>拉线开关</v>
      </c>
    </row>
    <row r="1440" hidden="1" spans="1:17">
      <c r="A1440" s="12" t="s">
        <v>125</v>
      </c>
      <c r="B1440" s="12" t="str">
        <f t="shared" si="315"/>
        <v>M4_M</v>
      </c>
      <c r="C1440" s="12" t="str">
        <f t="shared" si="316"/>
        <v>LMD_ALM</v>
      </c>
      <c r="D1440" s="12" t="str">
        <f t="shared" si="317"/>
        <v>BP_Motor_var</v>
      </c>
      <c r="E1440" s="13" t="str">
        <f t="shared" si="310"/>
        <v>CHP2_M4_M_BP_Motor_var</v>
      </c>
      <c r="F1440" s="14" t="str">
        <f t="shared" si="311"/>
        <v>BP_Motor_var_LMD_ALM</v>
      </c>
      <c r="G1440" s="10" t="str">
        <f t="shared" si="312"/>
        <v>CHP2_M4_M_LMD_ALM</v>
      </c>
      <c r="H1440" s="10" t="str">
        <f>VLOOKUP(基本表格!E1440,起始地址定义!A:D,4,FALSE)&amp;" "&amp;Q1440</f>
        <v>2147+P5-M12 刨片进料仓2#进料皮带分料器 电机控制 左跑偏报警</v>
      </c>
      <c r="I1440" s="10" t="str">
        <f t="shared" si="313"/>
        <v>DB1200,X908.1</v>
      </c>
      <c r="J1440" s="13" t="str">
        <f>VLOOKUP(E1440,起始地址定义!A:D,2,FALSE)</f>
        <v>DB1200</v>
      </c>
      <c r="K1440" s="12" t="str">
        <f t="shared" si="314"/>
        <v>X908.1</v>
      </c>
      <c r="L1440" s="13">
        <f>VLOOKUP(E1440,起始地址定义!A:D,3,FALSE)</f>
        <v>900</v>
      </c>
      <c r="M1440" s="14">
        <f>VLOOKUP($F1440,类型描述及偏移量!$C:$H,2,FALSE)</f>
        <v>8.1</v>
      </c>
      <c r="N1440" s="14" t="str">
        <f>VLOOKUP($F1440,类型描述及偏移量!$C:$H,3,FALSE)</f>
        <v>离散</v>
      </c>
      <c r="O1440" s="14" t="str">
        <f>VLOOKUP($F1440,类型描述及偏移量!$C:$H,4,FALSE)</f>
        <v>On</v>
      </c>
      <c r="P1440" s="14" t="str">
        <f>VLOOKUP($F1440,类型描述及偏移量!$C:$H,5,FALSE)</f>
        <v>Yes</v>
      </c>
      <c r="Q1440" s="14" t="str">
        <f>VLOOKUP($F1440,类型描述及偏移量!$C:$H,6,FALSE)</f>
        <v>左跑偏报警</v>
      </c>
    </row>
    <row r="1441" hidden="1" spans="1:17">
      <c r="A1441" s="12" t="s">
        <v>125</v>
      </c>
      <c r="B1441" s="12" t="str">
        <f t="shared" si="315"/>
        <v>M4_M</v>
      </c>
      <c r="C1441" s="12" t="str">
        <f t="shared" si="316"/>
        <v>LMD_CHK_1</v>
      </c>
      <c r="D1441" s="12" t="str">
        <f t="shared" si="317"/>
        <v>BP_Motor_var</v>
      </c>
      <c r="E1441" s="13" t="str">
        <f t="shared" si="310"/>
        <v>CHP2_M4_M_BP_Motor_var</v>
      </c>
      <c r="F1441" s="14" t="str">
        <f t="shared" si="311"/>
        <v>BP_Motor_var_LMD_CHK_1</v>
      </c>
      <c r="G1441" s="10" t="str">
        <f t="shared" si="312"/>
        <v>CHP2_M4_M_LMD_CHK_1</v>
      </c>
      <c r="H1441" s="10" t="str">
        <f>VLOOKUP(基本表格!E1441,起始地址定义!A:D,4,FALSE)&amp;" "&amp;Q1441</f>
        <v>2147+P5-M12 刨片进料仓2#进料皮带分料器 电机控制 左跑偏1检测</v>
      </c>
      <c r="I1441" s="10" t="str">
        <f t="shared" si="313"/>
        <v>DB1200,X908.2</v>
      </c>
      <c r="J1441" s="13" t="str">
        <f>VLOOKUP(E1441,起始地址定义!A:D,2,FALSE)</f>
        <v>DB1200</v>
      </c>
      <c r="K1441" s="12" t="str">
        <f t="shared" si="314"/>
        <v>X908.2</v>
      </c>
      <c r="L1441" s="13">
        <f>VLOOKUP(E1441,起始地址定义!A:D,3,FALSE)</f>
        <v>900</v>
      </c>
      <c r="M1441" s="14">
        <f>VLOOKUP($F1441,类型描述及偏移量!$C:$H,2,FALSE)</f>
        <v>8.2</v>
      </c>
      <c r="N1441" s="14" t="str">
        <f>VLOOKUP($F1441,类型描述及偏移量!$C:$H,3,FALSE)</f>
        <v>离散</v>
      </c>
      <c r="O1441" s="14" t="str">
        <f>VLOOKUP($F1441,类型描述及偏移量!$C:$H,4,FALSE)</f>
        <v>None</v>
      </c>
      <c r="P1441" s="14" t="str">
        <f>VLOOKUP($F1441,类型描述及偏移量!$C:$H,5,FALSE)</f>
        <v>Yes</v>
      </c>
      <c r="Q1441" s="14" t="str">
        <f>VLOOKUP($F1441,类型描述及偏移量!$C:$H,6,FALSE)</f>
        <v>左跑偏1检测</v>
      </c>
    </row>
    <row r="1442" hidden="1" spans="1:17">
      <c r="A1442" s="12" t="s">
        <v>125</v>
      </c>
      <c r="B1442" s="12" t="str">
        <f t="shared" si="315"/>
        <v>M4_M</v>
      </c>
      <c r="C1442" s="12" t="str">
        <f t="shared" si="316"/>
        <v>LMD_EN</v>
      </c>
      <c r="D1442" s="12" t="str">
        <f t="shared" si="317"/>
        <v>BP_Motor_var</v>
      </c>
      <c r="E1442" s="13" t="str">
        <f t="shared" si="310"/>
        <v>CHP2_M4_M_BP_Motor_var</v>
      </c>
      <c r="F1442" s="14" t="str">
        <f t="shared" si="311"/>
        <v>BP_Motor_var_LMD_EN</v>
      </c>
      <c r="G1442" s="10" t="str">
        <f t="shared" si="312"/>
        <v>CHP2_M4_M_LMD_EN</v>
      </c>
      <c r="H1442" s="10" t="str">
        <f>VLOOKUP(基本表格!E1442,起始地址定义!A:D,4,FALSE)&amp;" "&amp;Q1442</f>
        <v>2147+P5-M12 刨片进料仓2#进料皮带分料器 电机控制 左跑偏保护使能</v>
      </c>
      <c r="I1442" s="10" t="str">
        <f t="shared" si="313"/>
        <v>DB1200,X908.3</v>
      </c>
      <c r="J1442" s="13" t="str">
        <f>VLOOKUP(E1442,起始地址定义!A:D,2,FALSE)</f>
        <v>DB1200</v>
      </c>
      <c r="K1442" s="12" t="str">
        <f t="shared" si="314"/>
        <v>X908.3</v>
      </c>
      <c r="L1442" s="13">
        <f>VLOOKUP(E1442,起始地址定义!A:D,3,FALSE)</f>
        <v>900</v>
      </c>
      <c r="M1442" s="14">
        <f>VLOOKUP($F1442,类型描述及偏移量!$C:$H,2,FALSE)</f>
        <v>8.3</v>
      </c>
      <c r="N1442" s="14" t="str">
        <f>VLOOKUP($F1442,类型描述及偏移量!$C:$H,3,FALSE)</f>
        <v>离散</v>
      </c>
      <c r="O1442" s="14" t="str">
        <f>VLOOKUP($F1442,类型描述及偏移量!$C:$H,4,FALSE)</f>
        <v>None</v>
      </c>
      <c r="P1442" s="14" t="str">
        <f>VLOOKUP($F1442,类型描述及偏移量!$C:$H,5,FALSE)</f>
        <v>No</v>
      </c>
      <c r="Q1442" s="14" t="str">
        <f>VLOOKUP($F1442,类型描述及偏移量!$C:$H,6,FALSE)</f>
        <v>左跑偏保护使能</v>
      </c>
    </row>
    <row r="1443" hidden="1" spans="1:17">
      <c r="A1443" s="12" t="s">
        <v>125</v>
      </c>
      <c r="B1443" s="12" t="str">
        <f t="shared" si="315"/>
        <v>M4_M</v>
      </c>
      <c r="C1443" s="12" t="str">
        <f t="shared" si="316"/>
        <v>LMD_Stop</v>
      </c>
      <c r="D1443" s="12" t="str">
        <f t="shared" si="317"/>
        <v>BP_Motor_var</v>
      </c>
      <c r="E1443" s="13" t="str">
        <f t="shared" si="310"/>
        <v>CHP2_M4_M_BP_Motor_var</v>
      </c>
      <c r="F1443" s="14" t="str">
        <f t="shared" si="311"/>
        <v>BP_Motor_var_LMD_Stop</v>
      </c>
      <c r="G1443" s="10" t="str">
        <f t="shared" si="312"/>
        <v>CHP2_M4_M_LMD_Stop</v>
      </c>
      <c r="H1443" s="10" t="str">
        <f>VLOOKUP(基本表格!E1443,起始地址定义!A:D,4,FALSE)&amp;" "&amp;Q1443</f>
        <v>2147+P5-M12 刨片进料仓2#进料皮带分料器 电机控制 左跑偏导致停机</v>
      </c>
      <c r="I1443" s="10" t="str">
        <f t="shared" si="313"/>
        <v>DB1200,X908.4</v>
      </c>
      <c r="J1443" s="13" t="str">
        <f>VLOOKUP(E1443,起始地址定义!A:D,2,FALSE)</f>
        <v>DB1200</v>
      </c>
      <c r="K1443" s="12" t="str">
        <f t="shared" si="314"/>
        <v>X908.4</v>
      </c>
      <c r="L1443" s="13">
        <f>VLOOKUP(E1443,起始地址定义!A:D,3,FALSE)</f>
        <v>900</v>
      </c>
      <c r="M1443" s="14">
        <f>VLOOKUP($F1443,类型描述及偏移量!$C:$H,2,FALSE)</f>
        <v>8.4</v>
      </c>
      <c r="N1443" s="14" t="str">
        <f>VLOOKUP($F1443,类型描述及偏移量!$C:$H,3,FALSE)</f>
        <v>离散</v>
      </c>
      <c r="O1443" s="14" t="str">
        <f>VLOOKUP($F1443,类型描述及偏移量!$C:$H,4,FALSE)</f>
        <v>On</v>
      </c>
      <c r="P1443" s="14" t="str">
        <f>VLOOKUP($F1443,类型描述及偏移量!$C:$H,5,FALSE)</f>
        <v>Yes</v>
      </c>
      <c r="Q1443" s="14" t="str">
        <f>VLOOKUP($F1443,类型描述及偏移量!$C:$H,6,FALSE)</f>
        <v>左跑偏导致停机</v>
      </c>
    </row>
    <row r="1444" hidden="1" spans="1:17">
      <c r="A1444" s="12" t="s">
        <v>125</v>
      </c>
      <c r="B1444" s="12" t="str">
        <f t="shared" si="315"/>
        <v>M4_M</v>
      </c>
      <c r="C1444" s="12" t="str">
        <f t="shared" si="316"/>
        <v>LMD_Time</v>
      </c>
      <c r="D1444" s="12" t="str">
        <f t="shared" si="317"/>
        <v>BP_Motor_var</v>
      </c>
      <c r="E1444" s="13" t="str">
        <f t="shared" si="310"/>
        <v>CHP2_M4_M_BP_Motor_var</v>
      </c>
      <c r="F1444" s="14" t="str">
        <f t="shared" si="311"/>
        <v>BP_Motor_var_LMD_Time</v>
      </c>
      <c r="G1444" s="10" t="str">
        <f t="shared" si="312"/>
        <v>CHP2_M4_M_LMD_Time</v>
      </c>
      <c r="H1444" s="10" t="str">
        <f>VLOOKUP(基本表格!E1444,起始地址定义!A:D,4,FALSE)&amp;" "&amp;Q1444</f>
        <v>2147+P5-M12 刨片进料仓2#进料皮带分料器 电机控制 左跑偏检测时间</v>
      </c>
      <c r="I1444" s="10" t="str">
        <f t="shared" si="313"/>
        <v>DB1200,INT910</v>
      </c>
      <c r="J1444" s="13" t="str">
        <f>VLOOKUP(E1444,起始地址定义!A:D,2,FALSE)</f>
        <v>DB1200</v>
      </c>
      <c r="K1444" s="12" t="str">
        <f t="shared" si="314"/>
        <v>INT910</v>
      </c>
      <c r="L1444" s="13">
        <f>VLOOKUP(E1444,起始地址定义!A:D,3,FALSE)</f>
        <v>900</v>
      </c>
      <c r="M1444" s="14">
        <f>VLOOKUP($F1444,类型描述及偏移量!$C:$H,2,FALSE)</f>
        <v>10</v>
      </c>
      <c r="N1444" s="14" t="str">
        <f>VLOOKUP($F1444,类型描述及偏移量!$C:$H,3,FALSE)</f>
        <v>整型</v>
      </c>
      <c r="O1444" s="14" t="str">
        <f>VLOOKUP($F1444,类型描述及偏移量!$C:$H,4,FALSE)</f>
        <v>None</v>
      </c>
      <c r="P1444" s="14" t="str">
        <f>VLOOKUP($F1444,类型描述及偏移量!$C:$H,5,FALSE)</f>
        <v>No</v>
      </c>
      <c r="Q1444" s="14" t="str">
        <f>VLOOKUP($F1444,类型描述及偏移量!$C:$H,6,FALSE)</f>
        <v>左跑偏检测时间</v>
      </c>
    </row>
    <row r="1445" hidden="1" spans="1:17">
      <c r="A1445" s="12" t="s">
        <v>125</v>
      </c>
      <c r="B1445" s="12" t="str">
        <f t="shared" si="315"/>
        <v>M4_M</v>
      </c>
      <c r="C1445" s="12" t="str">
        <f t="shared" si="316"/>
        <v>RMD_ALM</v>
      </c>
      <c r="D1445" s="12" t="str">
        <f t="shared" si="317"/>
        <v>BP_Motor_var</v>
      </c>
      <c r="E1445" s="13" t="str">
        <f t="shared" si="310"/>
        <v>CHP2_M4_M_BP_Motor_var</v>
      </c>
      <c r="F1445" s="14" t="str">
        <f t="shared" si="311"/>
        <v>BP_Motor_var_RMD_ALM</v>
      </c>
      <c r="G1445" s="10" t="str">
        <f t="shared" si="312"/>
        <v>CHP2_M4_M_RMD_ALM</v>
      </c>
      <c r="H1445" s="10" t="str">
        <f>VLOOKUP(基本表格!E1445,起始地址定义!A:D,4,FALSE)&amp;" "&amp;Q1445</f>
        <v>2147+P5-M12 刨片进料仓2#进料皮带分料器 电机控制 右 跑偏报警</v>
      </c>
      <c r="I1445" s="10" t="str">
        <f t="shared" si="313"/>
        <v>DB1200,X912.0</v>
      </c>
      <c r="J1445" s="13" t="str">
        <f>VLOOKUP(E1445,起始地址定义!A:D,2,FALSE)</f>
        <v>DB1200</v>
      </c>
      <c r="K1445" s="12" t="str">
        <f t="shared" si="314"/>
        <v>X912.0</v>
      </c>
      <c r="L1445" s="13">
        <f>VLOOKUP(E1445,起始地址定义!A:D,3,FALSE)</f>
        <v>900</v>
      </c>
      <c r="M1445" s="14">
        <f>VLOOKUP($F1445,类型描述及偏移量!$C:$H,2,FALSE)</f>
        <v>12</v>
      </c>
      <c r="N1445" s="14" t="str">
        <f>VLOOKUP($F1445,类型描述及偏移量!$C:$H,3,FALSE)</f>
        <v>离散</v>
      </c>
      <c r="O1445" s="14" t="str">
        <f>VLOOKUP($F1445,类型描述及偏移量!$C:$H,4,FALSE)</f>
        <v>On</v>
      </c>
      <c r="P1445" s="14" t="str">
        <f>VLOOKUP($F1445,类型描述及偏移量!$C:$H,5,FALSE)</f>
        <v>Yes</v>
      </c>
      <c r="Q1445" s="14" t="str">
        <f>VLOOKUP($F1445,类型描述及偏移量!$C:$H,6,FALSE)</f>
        <v>右 跑偏报警</v>
      </c>
    </row>
    <row r="1446" hidden="1" spans="1:17">
      <c r="A1446" s="12" t="s">
        <v>125</v>
      </c>
      <c r="B1446" s="12" t="str">
        <f t="shared" si="315"/>
        <v>M4_M</v>
      </c>
      <c r="C1446" s="12" t="str">
        <f t="shared" si="316"/>
        <v>RMD_CHK_1</v>
      </c>
      <c r="D1446" s="12" t="str">
        <f t="shared" si="317"/>
        <v>BP_Motor_var</v>
      </c>
      <c r="E1446" s="13" t="str">
        <f t="shared" si="310"/>
        <v>CHP2_M4_M_BP_Motor_var</v>
      </c>
      <c r="F1446" s="14" t="str">
        <f t="shared" si="311"/>
        <v>BP_Motor_var_RMD_CHK_1</v>
      </c>
      <c r="G1446" s="10" t="str">
        <f t="shared" si="312"/>
        <v>CHP2_M4_M_RMD_CHK_1</v>
      </c>
      <c r="H1446" s="10" t="str">
        <f>VLOOKUP(基本表格!E1446,起始地址定义!A:D,4,FALSE)&amp;" "&amp;Q1446</f>
        <v>2147+P5-M12 刨片进料仓2#进料皮带分料器 电机控制 右跑偏1检测</v>
      </c>
      <c r="I1446" s="10" t="str">
        <f t="shared" si="313"/>
        <v>DB1200,X912.1</v>
      </c>
      <c r="J1446" s="13" t="str">
        <f>VLOOKUP(E1446,起始地址定义!A:D,2,FALSE)</f>
        <v>DB1200</v>
      </c>
      <c r="K1446" s="12" t="str">
        <f t="shared" si="314"/>
        <v>X912.1</v>
      </c>
      <c r="L1446" s="13">
        <f>VLOOKUP(E1446,起始地址定义!A:D,3,FALSE)</f>
        <v>900</v>
      </c>
      <c r="M1446" s="14">
        <f>VLOOKUP($F1446,类型描述及偏移量!$C:$H,2,FALSE)</f>
        <v>12.1</v>
      </c>
      <c r="N1446" s="14" t="str">
        <f>VLOOKUP($F1446,类型描述及偏移量!$C:$H,3,FALSE)</f>
        <v>离散</v>
      </c>
      <c r="O1446" s="14" t="str">
        <f>VLOOKUP($F1446,类型描述及偏移量!$C:$H,4,FALSE)</f>
        <v>None</v>
      </c>
      <c r="P1446" s="14" t="str">
        <f>VLOOKUP($F1446,类型描述及偏移量!$C:$H,5,FALSE)</f>
        <v>Yes</v>
      </c>
      <c r="Q1446" s="14" t="str">
        <f>VLOOKUP($F1446,类型描述及偏移量!$C:$H,6,FALSE)</f>
        <v>右跑偏1检测</v>
      </c>
    </row>
    <row r="1447" hidden="1" spans="1:17">
      <c r="A1447" s="12" t="s">
        <v>125</v>
      </c>
      <c r="B1447" s="12" t="str">
        <f t="shared" si="315"/>
        <v>M4_M</v>
      </c>
      <c r="C1447" s="12" t="str">
        <f t="shared" si="316"/>
        <v>RMD_EN</v>
      </c>
      <c r="D1447" s="12" t="str">
        <f t="shared" si="317"/>
        <v>BP_Motor_var</v>
      </c>
      <c r="E1447" s="13" t="str">
        <f t="shared" si="310"/>
        <v>CHP2_M4_M_BP_Motor_var</v>
      </c>
      <c r="F1447" s="14" t="str">
        <f t="shared" si="311"/>
        <v>BP_Motor_var_RMD_EN</v>
      </c>
      <c r="G1447" s="10" t="str">
        <f t="shared" si="312"/>
        <v>CHP2_M4_M_RMD_EN</v>
      </c>
      <c r="H1447" s="10" t="str">
        <f>VLOOKUP(基本表格!E1447,起始地址定义!A:D,4,FALSE)&amp;" "&amp;Q1447</f>
        <v>2147+P5-M12 刨片进料仓2#进料皮带分料器 电机控制 右跑偏保护使能</v>
      </c>
      <c r="I1447" s="10" t="str">
        <f t="shared" si="313"/>
        <v>DB1200,X912.2</v>
      </c>
      <c r="J1447" s="13" t="str">
        <f>VLOOKUP(E1447,起始地址定义!A:D,2,FALSE)</f>
        <v>DB1200</v>
      </c>
      <c r="K1447" s="12" t="str">
        <f t="shared" si="314"/>
        <v>X912.2</v>
      </c>
      <c r="L1447" s="13">
        <f>VLOOKUP(E1447,起始地址定义!A:D,3,FALSE)</f>
        <v>900</v>
      </c>
      <c r="M1447" s="14">
        <f>VLOOKUP($F1447,类型描述及偏移量!$C:$H,2,FALSE)</f>
        <v>12.2</v>
      </c>
      <c r="N1447" s="14" t="str">
        <f>VLOOKUP($F1447,类型描述及偏移量!$C:$H,3,FALSE)</f>
        <v>离散</v>
      </c>
      <c r="O1447" s="14" t="str">
        <f>VLOOKUP($F1447,类型描述及偏移量!$C:$H,4,FALSE)</f>
        <v>None</v>
      </c>
      <c r="P1447" s="14" t="str">
        <f>VLOOKUP($F1447,类型描述及偏移量!$C:$H,5,FALSE)</f>
        <v>No</v>
      </c>
      <c r="Q1447" s="14" t="str">
        <f>VLOOKUP($F1447,类型描述及偏移量!$C:$H,6,FALSE)</f>
        <v>右跑偏保护使能</v>
      </c>
    </row>
    <row r="1448" hidden="1" spans="1:17">
      <c r="A1448" s="12" t="s">
        <v>125</v>
      </c>
      <c r="B1448" s="12" t="str">
        <f t="shared" si="315"/>
        <v>M4_M</v>
      </c>
      <c r="C1448" s="12" t="str">
        <f t="shared" si="316"/>
        <v>RMD_Stop</v>
      </c>
      <c r="D1448" s="12" t="str">
        <f t="shared" si="317"/>
        <v>BP_Motor_var</v>
      </c>
      <c r="E1448" s="13" t="str">
        <f t="shared" si="310"/>
        <v>CHP2_M4_M_BP_Motor_var</v>
      </c>
      <c r="F1448" s="14" t="str">
        <f t="shared" si="311"/>
        <v>BP_Motor_var_RMD_Stop</v>
      </c>
      <c r="G1448" s="10" t="str">
        <f t="shared" si="312"/>
        <v>CHP2_M4_M_RMD_Stop</v>
      </c>
      <c r="H1448" s="10" t="str">
        <f>VLOOKUP(基本表格!E1448,起始地址定义!A:D,4,FALSE)&amp;" "&amp;Q1448</f>
        <v>2147+P5-M12 刨片进料仓2#进料皮带分料器 电机控制 右跑偏导致停机</v>
      </c>
      <c r="I1448" s="10" t="str">
        <f t="shared" si="313"/>
        <v>DB1200,X912.3</v>
      </c>
      <c r="J1448" s="13" t="str">
        <f>VLOOKUP(E1448,起始地址定义!A:D,2,FALSE)</f>
        <v>DB1200</v>
      </c>
      <c r="K1448" s="12" t="str">
        <f t="shared" si="314"/>
        <v>X912.3</v>
      </c>
      <c r="L1448" s="13">
        <f>VLOOKUP(E1448,起始地址定义!A:D,3,FALSE)</f>
        <v>900</v>
      </c>
      <c r="M1448" s="14">
        <f>VLOOKUP($F1448,类型描述及偏移量!$C:$H,2,FALSE)</f>
        <v>12.3</v>
      </c>
      <c r="N1448" s="14" t="str">
        <f>VLOOKUP($F1448,类型描述及偏移量!$C:$H,3,FALSE)</f>
        <v>离散</v>
      </c>
      <c r="O1448" s="14" t="str">
        <f>VLOOKUP($F1448,类型描述及偏移量!$C:$H,4,FALSE)</f>
        <v>On</v>
      </c>
      <c r="P1448" s="14" t="str">
        <f>VLOOKUP($F1448,类型描述及偏移量!$C:$H,5,FALSE)</f>
        <v>Yes</v>
      </c>
      <c r="Q1448" s="14" t="str">
        <f>VLOOKUP($F1448,类型描述及偏移量!$C:$H,6,FALSE)</f>
        <v>右跑偏导致停机</v>
      </c>
    </row>
    <row r="1449" hidden="1" spans="1:17">
      <c r="A1449" s="12" t="s">
        <v>125</v>
      </c>
      <c r="B1449" s="12" t="str">
        <f t="shared" si="315"/>
        <v>M4_M</v>
      </c>
      <c r="C1449" s="12" t="str">
        <f t="shared" si="316"/>
        <v>RMD_Time</v>
      </c>
      <c r="D1449" s="12" t="str">
        <f t="shared" si="317"/>
        <v>BP_Motor_var</v>
      </c>
      <c r="E1449" s="13" t="str">
        <f t="shared" si="310"/>
        <v>CHP2_M4_M_BP_Motor_var</v>
      </c>
      <c r="F1449" s="14" t="str">
        <f t="shared" si="311"/>
        <v>BP_Motor_var_RMD_Time</v>
      </c>
      <c r="G1449" s="10" t="str">
        <f t="shared" si="312"/>
        <v>CHP2_M4_M_RMD_Time</v>
      </c>
      <c r="H1449" s="10" t="str">
        <f>VLOOKUP(基本表格!E1449,起始地址定义!A:D,4,FALSE)&amp;" "&amp;Q1449</f>
        <v>2147+P5-M12 刨片进料仓2#进料皮带分料器 电机控制 右跑偏检测时间</v>
      </c>
      <c r="I1449" s="10" t="str">
        <f t="shared" si="313"/>
        <v>DB1200,INT914</v>
      </c>
      <c r="J1449" s="13" t="str">
        <f>VLOOKUP(E1449,起始地址定义!A:D,2,FALSE)</f>
        <v>DB1200</v>
      </c>
      <c r="K1449" s="12" t="str">
        <f t="shared" si="314"/>
        <v>INT914</v>
      </c>
      <c r="L1449" s="13">
        <f>VLOOKUP(E1449,起始地址定义!A:D,3,FALSE)</f>
        <v>900</v>
      </c>
      <c r="M1449" s="14">
        <f>VLOOKUP($F1449,类型描述及偏移量!$C:$H,2,FALSE)</f>
        <v>14</v>
      </c>
      <c r="N1449" s="14" t="str">
        <f>VLOOKUP($F1449,类型描述及偏移量!$C:$H,3,FALSE)</f>
        <v>整型</v>
      </c>
      <c r="O1449" s="14" t="str">
        <f>VLOOKUP($F1449,类型描述及偏移量!$C:$H,4,FALSE)</f>
        <v>None</v>
      </c>
      <c r="P1449" s="14" t="str">
        <f>VLOOKUP($F1449,类型描述及偏移量!$C:$H,5,FALSE)</f>
        <v>No</v>
      </c>
      <c r="Q1449" s="14" t="str">
        <f>VLOOKUP($F1449,类型描述及偏移量!$C:$H,6,FALSE)</f>
        <v>右跑偏检测时间</v>
      </c>
    </row>
    <row r="1450" hidden="1" spans="1:17">
      <c r="A1450" s="12" t="s">
        <v>125</v>
      </c>
      <c r="B1450" s="12" t="str">
        <f t="shared" si="315"/>
        <v>M4_M</v>
      </c>
      <c r="C1450" s="12" t="str">
        <f t="shared" si="316"/>
        <v>Motor_Delta</v>
      </c>
      <c r="D1450" s="12" t="str">
        <f t="shared" si="317"/>
        <v>BP_Motor_var</v>
      </c>
      <c r="E1450" s="13" t="str">
        <f t="shared" si="310"/>
        <v>CHP2_M4_M_BP_Motor_var</v>
      </c>
      <c r="F1450" s="14" t="str">
        <f t="shared" si="311"/>
        <v>BP_Motor_var_Motor_Delta</v>
      </c>
      <c r="G1450" s="10" t="str">
        <f t="shared" si="312"/>
        <v>CHP2_M4_M_Motor_Delta</v>
      </c>
      <c r="H1450" s="10" t="str">
        <f>VLOOKUP(基本表格!E1450,起始地址定义!A:D,4,FALSE)&amp;" "&amp;Q1450</f>
        <v>2147+P5-M12 刨片进料仓2#进料皮带分料器 电机控制 三角型</v>
      </c>
      <c r="I1450" s="10" t="str">
        <f t="shared" si="313"/>
        <v>DB1200,X916.0</v>
      </c>
      <c r="J1450" s="13" t="str">
        <f>VLOOKUP(E1450,起始地址定义!A:D,2,FALSE)</f>
        <v>DB1200</v>
      </c>
      <c r="K1450" s="12" t="str">
        <f t="shared" si="314"/>
        <v>X916.0</v>
      </c>
      <c r="L1450" s="13">
        <f>VLOOKUP(E1450,起始地址定义!A:D,3,FALSE)</f>
        <v>900</v>
      </c>
      <c r="M1450" s="14">
        <f>VLOOKUP($F1450,类型描述及偏移量!$C:$H,2,FALSE)</f>
        <v>16</v>
      </c>
      <c r="N1450" s="14" t="str">
        <f>VLOOKUP($F1450,类型描述及偏移量!$C:$H,3,FALSE)</f>
        <v>离散</v>
      </c>
      <c r="O1450" s="14" t="str">
        <f>VLOOKUP($F1450,类型描述及偏移量!$C:$H,4,FALSE)</f>
        <v>None</v>
      </c>
      <c r="P1450" s="14" t="str">
        <f>VLOOKUP($F1450,类型描述及偏移量!$C:$H,5,FALSE)</f>
        <v>Yes</v>
      </c>
      <c r="Q1450" s="14" t="str">
        <f>VLOOKUP($F1450,类型描述及偏移量!$C:$H,6,FALSE)</f>
        <v>三角型</v>
      </c>
    </row>
    <row r="1451" hidden="1" spans="1:17">
      <c r="A1451" s="12" t="s">
        <v>125</v>
      </c>
      <c r="B1451" s="12" t="str">
        <f t="shared" si="315"/>
        <v>M4_M</v>
      </c>
      <c r="C1451" s="12" t="str">
        <f t="shared" si="316"/>
        <v>Motor_Wye</v>
      </c>
      <c r="D1451" s="12" t="str">
        <f t="shared" si="317"/>
        <v>BP_Motor_var</v>
      </c>
      <c r="E1451" s="13" t="str">
        <f t="shared" si="310"/>
        <v>CHP2_M4_M_BP_Motor_var</v>
      </c>
      <c r="F1451" s="14" t="str">
        <f t="shared" si="311"/>
        <v>BP_Motor_var_Motor_Wye</v>
      </c>
      <c r="G1451" s="10" t="str">
        <f t="shared" si="312"/>
        <v>CHP2_M4_M_Motor_Wye</v>
      </c>
      <c r="H1451" s="10" t="str">
        <f>VLOOKUP(基本表格!E1451,起始地址定义!A:D,4,FALSE)&amp;" "&amp;Q1451</f>
        <v>2147+P5-M12 刨片进料仓2#进料皮带分料器 电机控制 星型</v>
      </c>
      <c r="I1451" s="10" t="str">
        <f t="shared" si="313"/>
        <v>DB1200,X916.1</v>
      </c>
      <c r="J1451" s="13" t="str">
        <f>VLOOKUP(E1451,起始地址定义!A:D,2,FALSE)</f>
        <v>DB1200</v>
      </c>
      <c r="K1451" s="12" t="str">
        <f t="shared" si="314"/>
        <v>X916.1</v>
      </c>
      <c r="L1451" s="13">
        <f>VLOOKUP(E1451,起始地址定义!A:D,3,FALSE)</f>
        <v>900</v>
      </c>
      <c r="M1451" s="14">
        <f>VLOOKUP($F1451,类型描述及偏移量!$C:$H,2,FALSE)</f>
        <v>16.1</v>
      </c>
      <c r="N1451" s="14" t="str">
        <f>VLOOKUP($F1451,类型描述及偏移量!$C:$H,3,FALSE)</f>
        <v>离散</v>
      </c>
      <c r="O1451" s="14" t="str">
        <f>VLOOKUP($F1451,类型描述及偏移量!$C:$H,4,FALSE)</f>
        <v>None</v>
      </c>
      <c r="P1451" s="14" t="str">
        <f>VLOOKUP($F1451,类型描述及偏移量!$C:$H,5,FALSE)</f>
        <v>Yes</v>
      </c>
      <c r="Q1451" s="14" t="str">
        <f>VLOOKUP($F1451,类型描述及偏移量!$C:$H,6,FALSE)</f>
        <v>星型</v>
      </c>
    </row>
    <row r="1452" hidden="1" spans="1:17">
      <c r="A1452" s="12" t="s">
        <v>125</v>
      </c>
      <c r="B1452" s="12" t="str">
        <f t="shared" si="315"/>
        <v>M4_M</v>
      </c>
      <c r="C1452" s="12" t="str">
        <f t="shared" si="316"/>
        <v>MSD</v>
      </c>
      <c r="D1452" s="12" t="str">
        <f t="shared" si="317"/>
        <v>BP_Motor_var</v>
      </c>
      <c r="E1452" s="13" t="str">
        <f t="shared" si="310"/>
        <v>CHP2_M4_M_BP_Motor_var</v>
      </c>
      <c r="F1452" s="14" t="str">
        <f t="shared" si="311"/>
        <v>BP_Motor_var_MSD</v>
      </c>
      <c r="G1452" s="10" t="str">
        <f t="shared" si="312"/>
        <v>CHP2_M4_M_MSD</v>
      </c>
      <c r="H1452" s="10" t="str">
        <f>VLOOKUP(基本表格!E1452,起始地址定义!A:D,4,FALSE)&amp;" "&amp;Q1452</f>
        <v>2147+P5-M12 刨片进料仓2#进料皮带分料器 电机控制 维修开关</v>
      </c>
      <c r="I1452" s="10" t="str">
        <f t="shared" si="313"/>
        <v>DB1200,X916.2</v>
      </c>
      <c r="J1452" s="13" t="str">
        <f>VLOOKUP(E1452,起始地址定义!A:D,2,FALSE)</f>
        <v>DB1200</v>
      </c>
      <c r="K1452" s="12" t="str">
        <f t="shared" si="314"/>
        <v>X916.2</v>
      </c>
      <c r="L1452" s="13">
        <f>VLOOKUP(E1452,起始地址定义!A:D,3,FALSE)</f>
        <v>900</v>
      </c>
      <c r="M1452" s="14">
        <f>VLOOKUP($F1452,类型描述及偏移量!$C:$H,2,FALSE)</f>
        <v>16.2</v>
      </c>
      <c r="N1452" s="14" t="str">
        <f>VLOOKUP($F1452,类型描述及偏移量!$C:$H,3,FALSE)</f>
        <v>离散</v>
      </c>
      <c r="O1452" s="14" t="str">
        <f>VLOOKUP($F1452,类型描述及偏移量!$C:$H,4,FALSE)</f>
        <v>On</v>
      </c>
      <c r="P1452" s="14" t="str">
        <f>VLOOKUP($F1452,类型描述及偏移量!$C:$H,5,FALSE)</f>
        <v>Yes</v>
      </c>
      <c r="Q1452" s="14" t="str">
        <f>VLOOKUP($F1452,类型描述及偏移量!$C:$H,6,FALSE)</f>
        <v>维修开关</v>
      </c>
    </row>
    <row r="1453" hidden="1" spans="1:17">
      <c r="A1453" s="12" t="s">
        <v>125</v>
      </c>
      <c r="B1453" s="12" t="str">
        <f t="shared" si="315"/>
        <v>M4_M</v>
      </c>
      <c r="C1453" s="12" t="str">
        <f t="shared" si="316"/>
        <v>LMD_CHK_2</v>
      </c>
      <c r="D1453" s="12" t="str">
        <f t="shared" si="317"/>
        <v>BP_Motor_var</v>
      </c>
      <c r="E1453" s="13" t="str">
        <f t="shared" si="310"/>
        <v>CHP2_M4_M_BP_Motor_var</v>
      </c>
      <c r="F1453" s="14" t="str">
        <f t="shared" si="311"/>
        <v>BP_Motor_var_LMD_CHK_2</v>
      </c>
      <c r="G1453" s="10" t="str">
        <f t="shared" si="312"/>
        <v>CHP2_M4_M_LMD_CHK_2</v>
      </c>
      <c r="H1453" s="10" t="str">
        <f>VLOOKUP(基本表格!E1453,起始地址定义!A:D,4,FALSE)&amp;" "&amp;Q1453</f>
        <v>2147+P5-M12 刨片进料仓2#进料皮带分料器 电机控制 左跑偏2检测</v>
      </c>
      <c r="I1453" s="10" t="str">
        <f t="shared" si="313"/>
        <v>DB1200,X916.3</v>
      </c>
      <c r="J1453" s="13" t="str">
        <f>VLOOKUP(E1453,起始地址定义!A:D,2,FALSE)</f>
        <v>DB1200</v>
      </c>
      <c r="K1453" s="12" t="str">
        <f t="shared" si="314"/>
        <v>X916.3</v>
      </c>
      <c r="L1453" s="13">
        <f>VLOOKUP(E1453,起始地址定义!A:D,3,FALSE)</f>
        <v>900</v>
      </c>
      <c r="M1453" s="14">
        <f>VLOOKUP($F1453,类型描述及偏移量!$C:$H,2,FALSE)</f>
        <v>16.3</v>
      </c>
      <c r="N1453" s="14" t="str">
        <f>VLOOKUP($F1453,类型描述及偏移量!$C:$H,3,FALSE)</f>
        <v>离散</v>
      </c>
      <c r="O1453" s="14" t="str">
        <f>VLOOKUP($F1453,类型描述及偏移量!$C:$H,4,FALSE)</f>
        <v>None</v>
      </c>
      <c r="P1453" s="14" t="str">
        <f>VLOOKUP($F1453,类型描述及偏移量!$C:$H,5,FALSE)</f>
        <v>Yes</v>
      </c>
      <c r="Q1453" s="14" t="str">
        <f>VLOOKUP($F1453,类型描述及偏移量!$C:$H,6,FALSE)</f>
        <v>左跑偏2检测</v>
      </c>
    </row>
    <row r="1454" hidden="1" spans="1:17">
      <c r="A1454" s="12" t="s">
        <v>125</v>
      </c>
      <c r="B1454" s="12" t="str">
        <f t="shared" si="315"/>
        <v>M4_M</v>
      </c>
      <c r="C1454" s="12" t="str">
        <f t="shared" si="316"/>
        <v>RMD_CHK_2</v>
      </c>
      <c r="D1454" s="12" t="str">
        <f t="shared" si="317"/>
        <v>BP_Motor_var</v>
      </c>
      <c r="E1454" s="13" t="str">
        <f t="shared" si="310"/>
        <v>CHP2_M4_M_BP_Motor_var</v>
      </c>
      <c r="F1454" s="14" t="str">
        <f t="shared" si="311"/>
        <v>BP_Motor_var_RMD_CHK_2</v>
      </c>
      <c r="G1454" s="10" t="str">
        <f t="shared" si="312"/>
        <v>CHP2_M4_M_RMD_CHK_2</v>
      </c>
      <c r="H1454" s="10" t="str">
        <f>VLOOKUP(基本表格!E1454,起始地址定义!A:D,4,FALSE)&amp;" "&amp;Q1454</f>
        <v>2147+P5-M12 刨片进料仓2#进料皮带分料器 电机控制 右跑偏2检测</v>
      </c>
      <c r="I1454" s="10" t="str">
        <f t="shared" si="313"/>
        <v>DB1200,X916.4</v>
      </c>
      <c r="J1454" s="13" t="str">
        <f>VLOOKUP(E1454,起始地址定义!A:D,2,FALSE)</f>
        <v>DB1200</v>
      </c>
      <c r="K1454" s="12" t="str">
        <f t="shared" si="314"/>
        <v>X916.4</v>
      </c>
      <c r="L1454" s="13">
        <f>VLOOKUP(E1454,起始地址定义!A:D,3,FALSE)</f>
        <v>900</v>
      </c>
      <c r="M1454" s="14">
        <f>VLOOKUP($F1454,类型描述及偏移量!$C:$H,2,FALSE)</f>
        <v>16.4</v>
      </c>
      <c r="N1454" s="14" t="str">
        <f>VLOOKUP($F1454,类型描述及偏移量!$C:$H,3,FALSE)</f>
        <v>离散</v>
      </c>
      <c r="O1454" s="14" t="str">
        <f>VLOOKUP($F1454,类型描述及偏移量!$C:$H,4,FALSE)</f>
        <v>None</v>
      </c>
      <c r="P1454" s="14" t="str">
        <f>VLOOKUP($F1454,类型描述及偏移量!$C:$H,5,FALSE)</f>
        <v>Yes</v>
      </c>
      <c r="Q1454" s="14" t="str">
        <f>VLOOKUP($F1454,类型描述及偏移量!$C:$H,6,FALSE)</f>
        <v>右跑偏2检测</v>
      </c>
    </row>
    <row r="1455" hidden="1" spans="1:17">
      <c r="A1455" s="12" t="s">
        <v>125</v>
      </c>
      <c r="B1455" s="12" t="str">
        <f t="shared" si="315"/>
        <v>M4_M</v>
      </c>
      <c r="C1455" s="12" t="str">
        <f t="shared" si="316"/>
        <v>InterStarTime</v>
      </c>
      <c r="D1455" s="12" t="str">
        <f t="shared" si="317"/>
        <v>BP_Motor_var</v>
      </c>
      <c r="E1455" s="13" t="str">
        <f t="shared" si="310"/>
        <v>CHP2_M4_M_BP_Motor_var</v>
      </c>
      <c r="F1455" s="14" t="str">
        <f t="shared" si="311"/>
        <v>BP_Motor_var_InterStarTime</v>
      </c>
      <c r="G1455" s="10" t="str">
        <f t="shared" si="312"/>
        <v>CHP2_M4_M_InterStarTime</v>
      </c>
      <c r="H1455" s="10" t="str">
        <f>VLOOKUP(基本表格!E1455,起始地址定义!A:D,4,FALSE)&amp;" "&amp;Q1455</f>
        <v>2147+P5-M12 刨片进料仓2#进料皮带分料器 电机控制 联动启动延时</v>
      </c>
      <c r="I1455" s="10" t="str">
        <f t="shared" si="313"/>
        <v>DB1200,INT918</v>
      </c>
      <c r="J1455" s="13" t="str">
        <f>VLOOKUP(E1455,起始地址定义!A:D,2,FALSE)</f>
        <v>DB1200</v>
      </c>
      <c r="K1455" s="12" t="str">
        <f t="shared" si="314"/>
        <v>INT918</v>
      </c>
      <c r="L1455" s="13">
        <f>VLOOKUP(E1455,起始地址定义!A:D,3,FALSE)</f>
        <v>900</v>
      </c>
      <c r="M1455" s="14">
        <f>VLOOKUP($F1455,类型描述及偏移量!$C:$H,2,FALSE)</f>
        <v>18</v>
      </c>
      <c r="N1455" s="14" t="str">
        <f>VLOOKUP($F1455,类型描述及偏移量!$C:$H,3,FALSE)</f>
        <v>整型</v>
      </c>
      <c r="O1455" s="14" t="str">
        <f>VLOOKUP($F1455,类型描述及偏移量!$C:$H,4,FALSE)</f>
        <v>None</v>
      </c>
      <c r="P1455" s="14" t="str">
        <f>VLOOKUP($F1455,类型描述及偏移量!$C:$H,5,FALSE)</f>
        <v>No</v>
      </c>
      <c r="Q1455" s="14" t="str">
        <f>VLOOKUP($F1455,类型描述及偏移量!$C:$H,6,FALSE)</f>
        <v>联动启动延时</v>
      </c>
    </row>
    <row r="1456" hidden="1" spans="1:17">
      <c r="A1456" s="12" t="s">
        <v>125</v>
      </c>
      <c r="B1456" s="12" t="str">
        <f t="shared" si="315"/>
        <v>M4_M</v>
      </c>
      <c r="C1456" s="12" t="str">
        <f t="shared" si="316"/>
        <v>Alt_TMR</v>
      </c>
      <c r="D1456" s="12" t="str">
        <f t="shared" si="317"/>
        <v>BP_Motor_var</v>
      </c>
      <c r="E1456" s="13" t="str">
        <f t="shared" si="310"/>
        <v>CHP2_M4_M_BP_Motor_var</v>
      </c>
      <c r="F1456" s="14" t="str">
        <f t="shared" si="311"/>
        <v>BP_Motor_var_Alt_TMR</v>
      </c>
      <c r="G1456" s="10" t="str">
        <f t="shared" si="312"/>
        <v>CHP2_M4_M_Alt_TMR</v>
      </c>
      <c r="H1456" s="10" t="str">
        <f>VLOOKUP(基本表格!E1456,起始地址定义!A:D,4,FALSE)&amp;" "&amp;Q1456</f>
        <v>2147+P5-M12 刨片进料仓2#进料皮带分料器 电机控制 起动转换时间 秒</v>
      </c>
      <c r="I1456" s="10" t="str">
        <f t="shared" si="313"/>
        <v>DB1200,INT920</v>
      </c>
      <c r="J1456" s="13" t="str">
        <f>VLOOKUP(E1456,起始地址定义!A:D,2,FALSE)</f>
        <v>DB1200</v>
      </c>
      <c r="K1456" s="12" t="str">
        <f t="shared" si="314"/>
        <v>INT920</v>
      </c>
      <c r="L1456" s="13">
        <f>VLOOKUP(E1456,起始地址定义!A:D,3,FALSE)</f>
        <v>900</v>
      </c>
      <c r="M1456" s="14">
        <f>VLOOKUP($F1456,类型描述及偏移量!$C:$H,2,FALSE)</f>
        <v>20</v>
      </c>
      <c r="N1456" s="14" t="str">
        <f>VLOOKUP($F1456,类型描述及偏移量!$C:$H,3,FALSE)</f>
        <v>整型</v>
      </c>
      <c r="O1456" s="14" t="str">
        <f>VLOOKUP($F1456,类型描述及偏移量!$C:$H,4,FALSE)</f>
        <v>None</v>
      </c>
      <c r="P1456" s="14" t="str">
        <f>VLOOKUP($F1456,类型描述及偏移量!$C:$H,5,FALSE)</f>
        <v>No</v>
      </c>
      <c r="Q1456" s="14" t="str">
        <f>VLOOKUP($F1456,类型描述及偏移量!$C:$H,6,FALSE)</f>
        <v>起动转换时间 秒</v>
      </c>
    </row>
    <row r="1457" hidden="1" spans="1:17">
      <c r="A1457" s="12" t="s">
        <v>125</v>
      </c>
      <c r="B1457" s="12" t="str">
        <f t="shared" si="315"/>
        <v>M4_SetFRQ</v>
      </c>
      <c r="C1457" s="12" t="str">
        <f t="shared" si="316"/>
        <v>HiProEN</v>
      </c>
      <c r="D1457" s="12" t="str">
        <f t="shared" si="317"/>
        <v>BP_Value_var</v>
      </c>
      <c r="E1457" s="13" t="str">
        <f t="shared" si="310"/>
        <v>CHP2_M4_SetFRQ_BP_Value_var</v>
      </c>
      <c r="F1457" s="14" t="str">
        <f t="shared" si="311"/>
        <v>BP_Value_var_HiProEN</v>
      </c>
      <c r="G1457" s="10" t="str">
        <f t="shared" si="312"/>
        <v>CHP2_M4_SetFRQ_HiProEN</v>
      </c>
      <c r="H1457" s="10" t="str">
        <f>VLOOKUP(基本表格!E1457,起始地址定义!A:D,4,FALSE)&amp;" "&amp;Q1457</f>
        <v>2147+P5-M12 刨片进料仓2#进料皮带分料器 给定频率 上限保护使能</v>
      </c>
      <c r="I1457" s="10" t="str">
        <f t="shared" si="313"/>
        <v>DB1200,X950.3</v>
      </c>
      <c r="J1457" s="13" t="str">
        <f>VLOOKUP(E1457,起始地址定义!A:D,2,FALSE)</f>
        <v>DB1200</v>
      </c>
      <c r="K1457" s="12" t="str">
        <f t="shared" si="314"/>
        <v>X950.3</v>
      </c>
      <c r="L1457" s="13">
        <f>VLOOKUP(E1457,起始地址定义!A:D,3,FALSE)</f>
        <v>950</v>
      </c>
      <c r="M1457" s="14">
        <f>VLOOKUP($F1457,类型描述及偏移量!$C:$H,2,FALSE)</f>
        <v>0.299999999999997</v>
      </c>
      <c r="N1457" s="14" t="str">
        <f>VLOOKUP($F1457,类型描述及偏移量!$C:$H,3,FALSE)</f>
        <v>离散</v>
      </c>
      <c r="O1457" s="14" t="str">
        <f>VLOOKUP($F1457,类型描述及偏移量!$C:$H,4,FALSE)</f>
        <v>None</v>
      </c>
      <c r="P1457" s="14" t="str">
        <f>VLOOKUP($F1457,类型描述及偏移量!$C:$H,5,FALSE)</f>
        <v>No</v>
      </c>
      <c r="Q1457" s="14" t="str">
        <f>VLOOKUP($F1457,类型描述及偏移量!$C:$H,6,FALSE)</f>
        <v>上限保护使能</v>
      </c>
    </row>
    <row r="1458" hidden="1" spans="1:17">
      <c r="A1458" s="12" t="s">
        <v>125</v>
      </c>
      <c r="B1458" s="12" t="str">
        <f t="shared" si="315"/>
        <v>M4_SetFRQ</v>
      </c>
      <c r="C1458" s="12" t="str">
        <f t="shared" si="316"/>
        <v>LoProEN</v>
      </c>
      <c r="D1458" s="12" t="str">
        <f t="shared" si="317"/>
        <v>BP_Value_var</v>
      </c>
      <c r="E1458" s="13" t="str">
        <f t="shared" si="310"/>
        <v>CHP2_M4_SetFRQ_BP_Value_var</v>
      </c>
      <c r="F1458" s="14" t="str">
        <f t="shared" si="311"/>
        <v>BP_Value_var_LoProEN</v>
      </c>
      <c r="G1458" s="10" t="str">
        <f t="shared" si="312"/>
        <v>CHP2_M4_SetFRQ_LoProEN</v>
      </c>
      <c r="H1458" s="10" t="str">
        <f>VLOOKUP(基本表格!E1458,起始地址定义!A:D,4,FALSE)&amp;" "&amp;Q1458</f>
        <v>2147+P5-M12 刨片进料仓2#进料皮带分料器 给定频率 下限保护使能</v>
      </c>
      <c r="I1458" s="10" t="str">
        <f t="shared" si="313"/>
        <v>DB1200,X950.4</v>
      </c>
      <c r="J1458" s="13" t="str">
        <f>VLOOKUP(E1458,起始地址定义!A:D,2,FALSE)</f>
        <v>DB1200</v>
      </c>
      <c r="K1458" s="12" t="str">
        <f t="shared" si="314"/>
        <v>X950.4</v>
      </c>
      <c r="L1458" s="13">
        <f>VLOOKUP(E1458,起始地址定义!A:D,3,FALSE)</f>
        <v>950</v>
      </c>
      <c r="M1458" s="14">
        <f>VLOOKUP($F1458,类型描述及偏移量!$C:$H,2,FALSE)</f>
        <v>0.399999999999999</v>
      </c>
      <c r="N1458" s="14" t="str">
        <f>VLOOKUP($F1458,类型描述及偏移量!$C:$H,3,FALSE)</f>
        <v>离散</v>
      </c>
      <c r="O1458" s="14" t="str">
        <f>VLOOKUP($F1458,类型描述及偏移量!$C:$H,4,FALSE)</f>
        <v>None</v>
      </c>
      <c r="P1458" s="14" t="str">
        <f>VLOOKUP($F1458,类型描述及偏移量!$C:$H,5,FALSE)</f>
        <v>No</v>
      </c>
      <c r="Q1458" s="14" t="str">
        <f>VLOOKUP($F1458,类型描述及偏移量!$C:$H,6,FALSE)</f>
        <v>下限保护使能</v>
      </c>
    </row>
    <row r="1459" hidden="1" spans="1:17">
      <c r="A1459" s="12" t="s">
        <v>125</v>
      </c>
      <c r="B1459" s="12" t="str">
        <f t="shared" si="315"/>
        <v>M4_SetFRQ</v>
      </c>
      <c r="C1459" s="12" t="str">
        <f t="shared" si="316"/>
        <v>HiALM</v>
      </c>
      <c r="D1459" s="12" t="str">
        <f t="shared" si="317"/>
        <v>BP_Value_var</v>
      </c>
      <c r="E1459" s="13" t="str">
        <f t="shared" si="310"/>
        <v>CHP2_M4_SetFRQ_BP_Value_var</v>
      </c>
      <c r="F1459" s="14" t="str">
        <f t="shared" si="311"/>
        <v>BP_Value_var_HiALM</v>
      </c>
      <c r="G1459" s="10" t="str">
        <f t="shared" si="312"/>
        <v>CHP2_M4_SetFRQ_HiALM</v>
      </c>
      <c r="H1459" s="10" t="str">
        <f>VLOOKUP(基本表格!E1459,起始地址定义!A:D,4,FALSE)&amp;" "&amp;Q1459</f>
        <v>2147+P5-M12 刨片进料仓2#进料皮带分料器 给定频率 上限报警</v>
      </c>
      <c r="I1459" s="10" t="str">
        <f t="shared" si="313"/>
        <v>DB1200,X950.5</v>
      </c>
      <c r="J1459" s="13" t="str">
        <f>VLOOKUP(E1459,起始地址定义!A:D,2,FALSE)</f>
        <v>DB1200</v>
      </c>
      <c r="K1459" s="12" t="str">
        <f t="shared" si="314"/>
        <v>X950.5</v>
      </c>
      <c r="L1459" s="13">
        <f>VLOOKUP(E1459,起始地址定义!A:D,3,FALSE)</f>
        <v>950</v>
      </c>
      <c r="M1459" s="14">
        <f>VLOOKUP($F1459,类型描述及偏移量!$C:$H,2,FALSE)</f>
        <v>0.5</v>
      </c>
      <c r="N1459" s="14" t="str">
        <f>VLOOKUP($F1459,类型描述及偏移量!$C:$H,3,FALSE)</f>
        <v>离散</v>
      </c>
      <c r="O1459" s="14" t="str">
        <f>VLOOKUP($F1459,类型描述及偏移量!$C:$H,4,FALSE)</f>
        <v>None</v>
      </c>
      <c r="P1459" s="14" t="str">
        <f>VLOOKUP($F1459,类型描述及偏移量!$C:$H,5,FALSE)</f>
        <v>Yes</v>
      </c>
      <c r="Q1459" s="14" t="str">
        <f>VLOOKUP($F1459,类型描述及偏移量!$C:$H,6,FALSE)</f>
        <v>上限报警</v>
      </c>
    </row>
    <row r="1460" hidden="1" spans="1:17">
      <c r="A1460" s="12" t="s">
        <v>125</v>
      </c>
      <c r="B1460" s="12" t="str">
        <f t="shared" si="315"/>
        <v>M4_SetFRQ</v>
      </c>
      <c r="C1460" s="12" t="str">
        <f t="shared" si="316"/>
        <v>LoALM</v>
      </c>
      <c r="D1460" s="12" t="str">
        <f t="shared" si="317"/>
        <v>BP_Value_var</v>
      </c>
      <c r="E1460" s="13" t="str">
        <f t="shared" si="310"/>
        <v>CHP2_M4_SetFRQ_BP_Value_var</v>
      </c>
      <c r="F1460" s="14" t="str">
        <f t="shared" si="311"/>
        <v>BP_Value_var_LoALM</v>
      </c>
      <c r="G1460" s="10" t="str">
        <f t="shared" si="312"/>
        <v>CHP2_M4_SetFRQ_LoALM</v>
      </c>
      <c r="H1460" s="10" t="str">
        <f>VLOOKUP(基本表格!E1460,起始地址定义!A:D,4,FALSE)&amp;" "&amp;Q1460</f>
        <v>2147+P5-M12 刨片进料仓2#进料皮带分料器 给定频率 下限报警</v>
      </c>
      <c r="I1460" s="10" t="str">
        <f t="shared" si="313"/>
        <v>DB1200,X950.6</v>
      </c>
      <c r="J1460" s="13" t="str">
        <f>VLOOKUP(E1460,起始地址定义!A:D,2,FALSE)</f>
        <v>DB1200</v>
      </c>
      <c r="K1460" s="12" t="str">
        <f t="shared" si="314"/>
        <v>X950.6</v>
      </c>
      <c r="L1460" s="13">
        <f>VLOOKUP(E1460,起始地址定义!A:D,3,FALSE)</f>
        <v>950</v>
      </c>
      <c r="M1460" s="14">
        <f>VLOOKUP($F1460,类型描述及偏移量!$C:$H,2,FALSE)</f>
        <v>0.600000000000001</v>
      </c>
      <c r="N1460" s="14" t="str">
        <f>VLOOKUP($F1460,类型描述及偏移量!$C:$H,3,FALSE)</f>
        <v>离散</v>
      </c>
      <c r="O1460" s="14" t="str">
        <f>VLOOKUP($F1460,类型描述及偏移量!$C:$H,4,FALSE)</f>
        <v>None</v>
      </c>
      <c r="P1460" s="14" t="str">
        <f>VLOOKUP($F1460,类型描述及偏移量!$C:$H,5,FALSE)</f>
        <v>Yes</v>
      </c>
      <c r="Q1460" s="14" t="str">
        <f>VLOOKUP($F1460,类型描述及偏移量!$C:$H,6,FALSE)</f>
        <v>下限报警</v>
      </c>
    </row>
    <row r="1461" hidden="1" spans="1:17">
      <c r="A1461" s="12" t="s">
        <v>125</v>
      </c>
      <c r="B1461" s="12" t="str">
        <f t="shared" si="315"/>
        <v>M4_SetFRQ</v>
      </c>
      <c r="C1461" s="12" t="str">
        <f t="shared" si="316"/>
        <v>HiHiALM</v>
      </c>
      <c r="D1461" s="12" t="str">
        <f t="shared" si="317"/>
        <v>BP_Value_var</v>
      </c>
      <c r="E1461" s="13" t="str">
        <f t="shared" si="310"/>
        <v>CHP2_M4_SetFRQ_BP_Value_var</v>
      </c>
      <c r="F1461" s="14" t="str">
        <f t="shared" si="311"/>
        <v>BP_Value_var_HiHiALM</v>
      </c>
      <c r="G1461" s="10" t="str">
        <f t="shared" si="312"/>
        <v>CHP2_M4_SetFRQ_HiHiALM</v>
      </c>
      <c r="H1461" s="10" t="str">
        <f>VLOOKUP(基本表格!E1461,起始地址定义!A:D,4,FALSE)&amp;" "&amp;Q1461</f>
        <v>2147+P5-M12 刨片进料仓2#进料皮带分料器 给定频率 上上限报警</v>
      </c>
      <c r="I1461" s="10" t="str">
        <f t="shared" si="313"/>
        <v>DB1200,X950.7</v>
      </c>
      <c r="J1461" s="13" t="str">
        <f>VLOOKUP(E1461,起始地址定义!A:D,2,FALSE)</f>
        <v>DB1200</v>
      </c>
      <c r="K1461" s="12" t="str">
        <f t="shared" si="314"/>
        <v>X950.7</v>
      </c>
      <c r="L1461" s="13">
        <f>VLOOKUP(E1461,起始地址定义!A:D,3,FALSE)</f>
        <v>950</v>
      </c>
      <c r="M1461" s="14">
        <f>VLOOKUP($F1461,类型描述及偏移量!$C:$H,2,FALSE)</f>
        <v>0.700000000000003</v>
      </c>
      <c r="N1461" s="14" t="str">
        <f>VLOOKUP($F1461,类型描述及偏移量!$C:$H,3,FALSE)</f>
        <v>离散</v>
      </c>
      <c r="O1461" s="14" t="str">
        <f>VLOOKUP($F1461,类型描述及偏移量!$C:$H,4,FALSE)</f>
        <v>On</v>
      </c>
      <c r="P1461" s="14" t="str">
        <f>VLOOKUP($F1461,类型描述及偏移量!$C:$H,5,FALSE)</f>
        <v>Yes</v>
      </c>
      <c r="Q1461" s="14" t="str">
        <f>VLOOKUP($F1461,类型描述及偏移量!$C:$H,6,FALSE)</f>
        <v>上上限报警</v>
      </c>
    </row>
    <row r="1462" hidden="1" spans="1:17">
      <c r="A1462" s="12" t="s">
        <v>125</v>
      </c>
      <c r="B1462" s="12" t="str">
        <f t="shared" si="315"/>
        <v>M4_SetFRQ</v>
      </c>
      <c r="C1462" s="12" t="str">
        <f t="shared" si="316"/>
        <v>LoLoALM</v>
      </c>
      <c r="D1462" s="12" t="str">
        <f t="shared" si="317"/>
        <v>BP_Value_var</v>
      </c>
      <c r="E1462" s="13" t="str">
        <f t="shared" si="310"/>
        <v>CHP2_M4_SetFRQ_BP_Value_var</v>
      </c>
      <c r="F1462" s="14" t="str">
        <f t="shared" si="311"/>
        <v>BP_Value_var_LoLoALM</v>
      </c>
      <c r="G1462" s="10" t="str">
        <f t="shared" si="312"/>
        <v>CHP2_M4_SetFRQ_LoLoALM</v>
      </c>
      <c r="H1462" s="10" t="str">
        <f>VLOOKUP(基本表格!E1462,起始地址定义!A:D,4,FALSE)&amp;" "&amp;Q1462</f>
        <v>2147+P5-M12 刨片进料仓2#进料皮带分料器 给定频率 下下限报警</v>
      </c>
      <c r="I1462" s="10" t="str">
        <f t="shared" si="313"/>
        <v>DB1200,X951.0</v>
      </c>
      <c r="J1462" s="13" t="str">
        <f>VLOOKUP(E1462,起始地址定义!A:D,2,FALSE)</f>
        <v>DB1200</v>
      </c>
      <c r="K1462" s="12" t="str">
        <f t="shared" si="314"/>
        <v>X951.0</v>
      </c>
      <c r="L1462" s="13">
        <f>VLOOKUP(E1462,起始地址定义!A:D,3,FALSE)</f>
        <v>950</v>
      </c>
      <c r="M1462" s="14">
        <f>VLOOKUP($F1462,类型描述及偏移量!$C:$H,2,FALSE)</f>
        <v>1</v>
      </c>
      <c r="N1462" s="14" t="str">
        <f>VLOOKUP($F1462,类型描述及偏移量!$C:$H,3,FALSE)</f>
        <v>离散</v>
      </c>
      <c r="O1462" s="14" t="str">
        <f>VLOOKUP($F1462,类型描述及偏移量!$C:$H,4,FALSE)</f>
        <v>On</v>
      </c>
      <c r="P1462" s="14" t="str">
        <f>VLOOKUP($F1462,类型描述及偏移量!$C:$H,5,FALSE)</f>
        <v>Yes</v>
      </c>
      <c r="Q1462" s="14" t="str">
        <f>VLOOKUP($F1462,类型描述及偏移量!$C:$H,6,FALSE)</f>
        <v>下下限报警</v>
      </c>
    </row>
    <row r="1463" hidden="1" spans="1:17">
      <c r="A1463" s="12" t="s">
        <v>125</v>
      </c>
      <c r="B1463" s="12" t="str">
        <f t="shared" si="315"/>
        <v>M4_SetFRQ</v>
      </c>
      <c r="C1463" s="12" t="str">
        <f t="shared" si="316"/>
        <v>LimALM</v>
      </c>
      <c r="D1463" s="12" t="str">
        <f t="shared" si="317"/>
        <v>BP_Value_var</v>
      </c>
      <c r="E1463" s="13" t="str">
        <f t="shared" si="310"/>
        <v>CHP2_M4_SetFRQ_BP_Value_var</v>
      </c>
      <c r="F1463" s="14" t="str">
        <f t="shared" si="311"/>
        <v>BP_Value_var_LimALM</v>
      </c>
      <c r="G1463" s="10" t="str">
        <f t="shared" si="312"/>
        <v>CHP2_M4_SetFRQ_LimALM</v>
      </c>
      <c r="H1463" s="10" t="str">
        <f>VLOOKUP(基本表格!E1463,起始地址定义!A:D,4,FALSE)&amp;" "&amp;Q1463</f>
        <v>2147+P5-M12 刨片进料仓2#进料皮带分料器 给定频率 极限报警</v>
      </c>
      <c r="I1463" s="10" t="str">
        <f t="shared" si="313"/>
        <v>DB1200,X951.1</v>
      </c>
      <c r="J1463" s="13" t="str">
        <f>VLOOKUP(E1463,起始地址定义!A:D,2,FALSE)</f>
        <v>DB1200</v>
      </c>
      <c r="K1463" s="12" t="str">
        <f t="shared" si="314"/>
        <v>X951.1</v>
      </c>
      <c r="L1463" s="13">
        <f>VLOOKUP(E1463,起始地址定义!A:D,3,FALSE)</f>
        <v>950</v>
      </c>
      <c r="M1463" s="14">
        <f>VLOOKUP($F1463,类型描述及偏移量!$C:$H,2,FALSE)</f>
        <v>1.1</v>
      </c>
      <c r="N1463" s="14" t="str">
        <f>VLOOKUP($F1463,类型描述及偏移量!$C:$H,3,FALSE)</f>
        <v>离散</v>
      </c>
      <c r="O1463" s="14" t="str">
        <f>VLOOKUP($F1463,类型描述及偏移量!$C:$H,4,FALSE)</f>
        <v>On</v>
      </c>
      <c r="P1463" s="14" t="str">
        <f>VLOOKUP($F1463,类型描述及偏移量!$C:$H,5,FALSE)</f>
        <v>Yes</v>
      </c>
      <c r="Q1463" s="14" t="str">
        <f>VLOOKUP($F1463,类型描述及偏移量!$C:$H,6,FALSE)</f>
        <v>极限报警</v>
      </c>
    </row>
    <row r="1464" hidden="1" spans="1:17">
      <c r="A1464" s="12" t="s">
        <v>125</v>
      </c>
      <c r="B1464" s="12" t="str">
        <f t="shared" si="315"/>
        <v>M4_SetFRQ</v>
      </c>
      <c r="C1464" s="12" t="str">
        <f t="shared" si="316"/>
        <v>LostALM</v>
      </c>
      <c r="D1464" s="12" t="str">
        <f t="shared" si="317"/>
        <v>BP_Value_var</v>
      </c>
      <c r="E1464" s="13" t="str">
        <f t="shared" si="310"/>
        <v>CHP2_M4_SetFRQ_BP_Value_var</v>
      </c>
      <c r="F1464" s="14" t="str">
        <f t="shared" si="311"/>
        <v>BP_Value_var_LostALM</v>
      </c>
      <c r="G1464" s="10" t="str">
        <f t="shared" si="312"/>
        <v>CHP2_M4_SetFRQ_LostALM</v>
      </c>
      <c r="H1464" s="10" t="str">
        <f>VLOOKUP(基本表格!E1464,起始地址定义!A:D,4,FALSE)&amp;" "&amp;Q1464</f>
        <v>2147+P5-M12 刨片进料仓2#进料皮带分料器 给定频率 传感器断线报警</v>
      </c>
      <c r="I1464" s="10" t="str">
        <f t="shared" si="313"/>
        <v>DB1200,X951.2</v>
      </c>
      <c r="J1464" s="13" t="str">
        <f>VLOOKUP(E1464,起始地址定义!A:D,2,FALSE)</f>
        <v>DB1200</v>
      </c>
      <c r="K1464" s="12" t="str">
        <f t="shared" si="314"/>
        <v>X951.2</v>
      </c>
      <c r="L1464" s="13">
        <f>VLOOKUP(E1464,起始地址定义!A:D,3,FALSE)</f>
        <v>950</v>
      </c>
      <c r="M1464" s="14">
        <f>VLOOKUP($F1464,类型描述及偏移量!$C:$H,2,FALSE)</f>
        <v>1.2</v>
      </c>
      <c r="N1464" s="14" t="str">
        <f>VLOOKUP($F1464,类型描述及偏移量!$C:$H,3,FALSE)</f>
        <v>离散</v>
      </c>
      <c r="O1464" s="14" t="str">
        <f>VLOOKUP($F1464,类型描述及偏移量!$C:$H,4,FALSE)</f>
        <v>On</v>
      </c>
      <c r="P1464" s="14" t="str">
        <f>VLOOKUP($F1464,类型描述及偏移量!$C:$H,5,FALSE)</f>
        <v>Yes</v>
      </c>
      <c r="Q1464" s="14" t="str">
        <f>VLOOKUP($F1464,类型描述及偏移量!$C:$H,6,FALSE)</f>
        <v>传感器断线报警</v>
      </c>
    </row>
    <row r="1465" hidden="1" spans="1:17">
      <c r="A1465" s="12" t="s">
        <v>125</v>
      </c>
      <c r="B1465" s="12" t="str">
        <f t="shared" si="315"/>
        <v>M4_SetFRQ</v>
      </c>
      <c r="C1465" s="12" t="str">
        <f t="shared" si="316"/>
        <v>Code</v>
      </c>
      <c r="D1465" s="12" t="str">
        <f t="shared" si="317"/>
        <v>BP_Value_var</v>
      </c>
      <c r="E1465" s="13" t="str">
        <f t="shared" si="310"/>
        <v>CHP2_M4_SetFRQ_BP_Value_var</v>
      </c>
      <c r="F1465" s="14" t="str">
        <f t="shared" si="311"/>
        <v>BP_Value_var_Code</v>
      </c>
      <c r="G1465" s="10" t="str">
        <f t="shared" si="312"/>
        <v>CHP2_M4_SetFRQ_Code</v>
      </c>
      <c r="H1465" s="10" t="str">
        <f>VLOOKUP(基本表格!E1465,起始地址定义!A:D,4,FALSE)&amp;" "&amp;Q1465</f>
        <v>2147+P5-M12 刨片进料仓2#进料皮带分料器 给定频率 实际内码</v>
      </c>
      <c r="I1465" s="10" t="str">
        <f t="shared" si="313"/>
        <v>DB1200,INT952</v>
      </c>
      <c r="J1465" s="13" t="str">
        <f>VLOOKUP(E1465,起始地址定义!A:D,2,FALSE)</f>
        <v>DB1200</v>
      </c>
      <c r="K1465" s="12" t="str">
        <f t="shared" si="314"/>
        <v>INT952</v>
      </c>
      <c r="L1465" s="13">
        <f>VLOOKUP(E1465,起始地址定义!A:D,3,FALSE)</f>
        <v>950</v>
      </c>
      <c r="M1465" s="14">
        <f>VLOOKUP($F1465,类型描述及偏移量!$C:$H,2,FALSE)</f>
        <v>2</v>
      </c>
      <c r="N1465" s="14" t="str">
        <f>VLOOKUP($F1465,类型描述及偏移量!$C:$H,3,FALSE)</f>
        <v>整型</v>
      </c>
      <c r="O1465" s="14" t="str">
        <f>VLOOKUP($F1465,类型描述及偏移量!$C:$H,4,FALSE)</f>
        <v>None</v>
      </c>
      <c r="P1465" s="14" t="str">
        <f>VLOOKUP($F1465,类型描述及偏移量!$C:$H,5,FALSE)</f>
        <v>Yes</v>
      </c>
      <c r="Q1465" s="14" t="str">
        <f>VLOOKUP($F1465,类型描述及偏移量!$C:$H,6,FALSE)</f>
        <v>实际内码</v>
      </c>
    </row>
    <row r="1466" spans="1:17">
      <c r="A1466" s="12" t="s">
        <v>125</v>
      </c>
      <c r="B1466" s="12" t="str">
        <f t="shared" si="315"/>
        <v>M4_SetFRQ</v>
      </c>
      <c r="C1466" s="12" t="str">
        <f t="shared" si="316"/>
        <v>Value</v>
      </c>
      <c r="D1466" s="12" t="str">
        <f t="shared" si="317"/>
        <v>BP_Value_var</v>
      </c>
      <c r="E1466" s="13" t="str">
        <f t="shared" si="310"/>
        <v>CHP2_M4_SetFRQ_BP_Value_var</v>
      </c>
      <c r="F1466" s="14" t="str">
        <f t="shared" si="311"/>
        <v>BP_Value_var_Value</v>
      </c>
      <c r="G1466" s="10" t="str">
        <f t="shared" si="312"/>
        <v>CHP2_M4_SetFRQ_Value</v>
      </c>
      <c r="H1466" s="10" t="str">
        <f>VLOOKUP(基本表格!E1466,起始地址定义!A:D,4,FALSE)&amp;" "&amp;Q1466</f>
        <v>2147+P5-M12 刨片进料仓2#进料皮带分料器 给定频率 实际值</v>
      </c>
      <c r="I1466" s="10" t="str">
        <f t="shared" si="313"/>
        <v>DB1200,REAL956</v>
      </c>
      <c r="J1466" s="13" t="str">
        <f>VLOOKUP(E1466,起始地址定义!A:D,2,FALSE)</f>
        <v>DB1200</v>
      </c>
      <c r="K1466" s="12" t="str">
        <f t="shared" si="314"/>
        <v>REAL956</v>
      </c>
      <c r="L1466" s="13">
        <f>VLOOKUP(E1466,起始地址定义!A:D,3,FALSE)</f>
        <v>950</v>
      </c>
      <c r="M1466" s="14">
        <f>VLOOKUP($F1466,类型描述及偏移量!$C:$H,2,FALSE)</f>
        <v>6</v>
      </c>
      <c r="N1466" s="14" t="str">
        <f>VLOOKUP($F1466,类型描述及偏移量!$C:$H,3,FALSE)</f>
        <v>实型</v>
      </c>
      <c r="O1466" s="14" t="str">
        <f>VLOOKUP($F1466,类型描述及偏移量!$C:$H,4,FALSE)</f>
        <v>None</v>
      </c>
      <c r="P1466" s="14" t="str">
        <f>VLOOKUP($F1466,类型描述及偏移量!$C:$H,5,FALSE)</f>
        <v>Yes</v>
      </c>
      <c r="Q1466" s="14" t="str">
        <f>VLOOKUP($F1466,类型描述及偏移量!$C:$H,6,FALSE)</f>
        <v>实际值</v>
      </c>
    </row>
    <row r="1467" spans="1:17">
      <c r="A1467" s="12" t="s">
        <v>125</v>
      </c>
      <c r="B1467" s="12" t="str">
        <f t="shared" si="315"/>
        <v>M4_SetFRQ</v>
      </c>
      <c r="C1467" s="12" t="str">
        <f t="shared" si="316"/>
        <v>Range</v>
      </c>
      <c r="D1467" s="12" t="str">
        <f t="shared" si="317"/>
        <v>BP_Value_var</v>
      </c>
      <c r="E1467" s="13" t="str">
        <f t="shared" si="310"/>
        <v>CHP2_M4_SetFRQ_BP_Value_var</v>
      </c>
      <c r="F1467" s="14" t="str">
        <f t="shared" si="311"/>
        <v>BP_Value_var_Range</v>
      </c>
      <c r="G1467" s="10" t="str">
        <f t="shared" si="312"/>
        <v>CHP2_M4_SetFRQ_Range</v>
      </c>
      <c r="H1467" s="10" t="str">
        <f>VLOOKUP(基本表格!E1467,起始地址定义!A:D,4,FALSE)&amp;" "&amp;Q1467</f>
        <v>2147+P5-M12 刨片进料仓2#进料皮带分料器 给定频率 量程</v>
      </c>
      <c r="I1467" s="10" t="str">
        <f t="shared" si="313"/>
        <v>DB1200,REAL960</v>
      </c>
      <c r="J1467" s="13" t="str">
        <f>VLOOKUP(E1467,起始地址定义!A:D,2,FALSE)</f>
        <v>DB1200</v>
      </c>
      <c r="K1467" s="12" t="str">
        <f t="shared" si="314"/>
        <v>REAL960</v>
      </c>
      <c r="L1467" s="13">
        <f>VLOOKUP(E1467,起始地址定义!A:D,3,FALSE)</f>
        <v>950</v>
      </c>
      <c r="M1467" s="14">
        <f>VLOOKUP($F1467,类型描述及偏移量!$C:$H,2,FALSE)</f>
        <v>10</v>
      </c>
      <c r="N1467" s="14" t="str">
        <f>VLOOKUP($F1467,类型描述及偏移量!$C:$H,3,FALSE)</f>
        <v>实型</v>
      </c>
      <c r="O1467" s="14" t="str">
        <f>VLOOKUP($F1467,类型描述及偏移量!$C:$H,4,FALSE)</f>
        <v>None</v>
      </c>
      <c r="P1467" s="14" t="str">
        <f>VLOOKUP($F1467,类型描述及偏移量!$C:$H,5,FALSE)</f>
        <v>No</v>
      </c>
      <c r="Q1467" s="14" t="str">
        <f>VLOOKUP($F1467,类型描述及偏移量!$C:$H,6,FALSE)</f>
        <v>量程</v>
      </c>
    </row>
    <row r="1468" spans="1:17">
      <c r="A1468" s="12" t="s">
        <v>125</v>
      </c>
      <c r="B1468" s="12" t="str">
        <f t="shared" si="315"/>
        <v>M4_SetFRQ</v>
      </c>
      <c r="C1468" s="12" t="str">
        <f t="shared" si="316"/>
        <v>Hi</v>
      </c>
      <c r="D1468" s="12" t="str">
        <f t="shared" si="317"/>
        <v>BP_Value_var</v>
      </c>
      <c r="E1468" s="13" t="str">
        <f t="shared" si="310"/>
        <v>CHP2_M4_SetFRQ_BP_Value_var</v>
      </c>
      <c r="F1468" s="14" t="str">
        <f t="shared" si="311"/>
        <v>BP_Value_var_Hi</v>
      </c>
      <c r="G1468" s="10" t="str">
        <f t="shared" si="312"/>
        <v>CHP2_M4_SetFRQ_Hi</v>
      </c>
      <c r="H1468" s="10" t="str">
        <f>VLOOKUP(基本表格!E1468,起始地址定义!A:D,4,FALSE)&amp;" "&amp;Q1468</f>
        <v>2147+P5-M12 刨片进料仓2#进料皮带分料器 给定频率 上限值</v>
      </c>
      <c r="I1468" s="10" t="str">
        <f t="shared" si="313"/>
        <v>DB1200,REAL964</v>
      </c>
      <c r="J1468" s="13" t="str">
        <f>VLOOKUP(E1468,起始地址定义!A:D,2,FALSE)</f>
        <v>DB1200</v>
      </c>
      <c r="K1468" s="12" t="str">
        <f t="shared" si="314"/>
        <v>REAL964</v>
      </c>
      <c r="L1468" s="13">
        <f>VLOOKUP(E1468,起始地址定义!A:D,3,FALSE)</f>
        <v>950</v>
      </c>
      <c r="M1468" s="14">
        <f>VLOOKUP($F1468,类型描述及偏移量!$C:$H,2,FALSE)</f>
        <v>14</v>
      </c>
      <c r="N1468" s="14" t="str">
        <f>VLOOKUP($F1468,类型描述及偏移量!$C:$H,3,FALSE)</f>
        <v>实型</v>
      </c>
      <c r="O1468" s="14" t="str">
        <f>VLOOKUP($F1468,类型描述及偏移量!$C:$H,4,FALSE)</f>
        <v>None</v>
      </c>
      <c r="P1468" s="14" t="str">
        <f>VLOOKUP($F1468,类型描述及偏移量!$C:$H,5,FALSE)</f>
        <v>No</v>
      </c>
      <c r="Q1468" s="14" t="str">
        <f>VLOOKUP($F1468,类型描述及偏移量!$C:$H,6,FALSE)</f>
        <v>上限值</v>
      </c>
    </row>
    <row r="1469" spans="1:17">
      <c r="A1469" s="12" t="s">
        <v>125</v>
      </c>
      <c r="B1469" s="12" t="str">
        <f t="shared" si="315"/>
        <v>M4_SetFRQ</v>
      </c>
      <c r="C1469" s="12" t="str">
        <f t="shared" si="316"/>
        <v>Lo</v>
      </c>
      <c r="D1469" s="12" t="str">
        <f t="shared" si="317"/>
        <v>BP_Value_var</v>
      </c>
      <c r="E1469" s="13" t="str">
        <f t="shared" si="310"/>
        <v>CHP2_M4_SetFRQ_BP_Value_var</v>
      </c>
      <c r="F1469" s="14" t="str">
        <f t="shared" si="311"/>
        <v>BP_Value_var_Lo</v>
      </c>
      <c r="G1469" s="10" t="str">
        <f t="shared" si="312"/>
        <v>CHP2_M4_SetFRQ_Lo</v>
      </c>
      <c r="H1469" s="10" t="str">
        <f>VLOOKUP(基本表格!E1469,起始地址定义!A:D,4,FALSE)&amp;" "&amp;Q1469</f>
        <v>2147+P5-M12 刨片进料仓2#进料皮带分料器 给定频率 下限值</v>
      </c>
      <c r="I1469" s="10" t="str">
        <f t="shared" si="313"/>
        <v>DB1200,REAL968</v>
      </c>
      <c r="J1469" s="13" t="str">
        <f>VLOOKUP(E1469,起始地址定义!A:D,2,FALSE)</f>
        <v>DB1200</v>
      </c>
      <c r="K1469" s="12" t="str">
        <f t="shared" si="314"/>
        <v>REAL968</v>
      </c>
      <c r="L1469" s="13">
        <f>VLOOKUP(E1469,起始地址定义!A:D,3,FALSE)</f>
        <v>950</v>
      </c>
      <c r="M1469" s="14">
        <f>VLOOKUP($F1469,类型描述及偏移量!$C:$H,2,FALSE)</f>
        <v>18</v>
      </c>
      <c r="N1469" s="14" t="str">
        <f>VLOOKUP($F1469,类型描述及偏移量!$C:$H,3,FALSE)</f>
        <v>实型</v>
      </c>
      <c r="O1469" s="14" t="str">
        <f>VLOOKUP($F1469,类型描述及偏移量!$C:$H,4,FALSE)</f>
        <v>None</v>
      </c>
      <c r="P1469" s="14" t="str">
        <f>VLOOKUP($F1469,类型描述及偏移量!$C:$H,5,FALSE)</f>
        <v>No</v>
      </c>
      <c r="Q1469" s="14" t="str">
        <f>VLOOKUP($F1469,类型描述及偏移量!$C:$H,6,FALSE)</f>
        <v>下限值</v>
      </c>
    </row>
    <row r="1470" spans="1:17">
      <c r="A1470" s="12" t="s">
        <v>125</v>
      </c>
      <c r="B1470" s="12" t="str">
        <f t="shared" si="315"/>
        <v>M4_SetFRQ</v>
      </c>
      <c r="C1470" s="12" t="str">
        <f t="shared" si="316"/>
        <v>HiHi</v>
      </c>
      <c r="D1470" s="12" t="str">
        <f t="shared" si="317"/>
        <v>BP_Value_var</v>
      </c>
      <c r="E1470" s="13" t="str">
        <f t="shared" si="310"/>
        <v>CHP2_M4_SetFRQ_BP_Value_var</v>
      </c>
      <c r="F1470" s="14" t="str">
        <f t="shared" si="311"/>
        <v>BP_Value_var_HiHi</v>
      </c>
      <c r="G1470" s="10" t="str">
        <f t="shared" si="312"/>
        <v>CHP2_M4_SetFRQ_HiHi</v>
      </c>
      <c r="H1470" s="10" t="str">
        <f>VLOOKUP(基本表格!E1470,起始地址定义!A:D,4,FALSE)&amp;" "&amp;Q1470</f>
        <v>2147+P5-M12 刨片进料仓2#进料皮带分料器 给定频率 上上限值</v>
      </c>
      <c r="I1470" s="10" t="str">
        <f t="shared" si="313"/>
        <v>DB1200,REAL972</v>
      </c>
      <c r="J1470" s="13" t="str">
        <f>VLOOKUP(E1470,起始地址定义!A:D,2,FALSE)</f>
        <v>DB1200</v>
      </c>
      <c r="K1470" s="12" t="str">
        <f t="shared" si="314"/>
        <v>REAL972</v>
      </c>
      <c r="L1470" s="13">
        <f>VLOOKUP(E1470,起始地址定义!A:D,3,FALSE)</f>
        <v>950</v>
      </c>
      <c r="M1470" s="14">
        <f>VLOOKUP($F1470,类型描述及偏移量!$C:$H,2,FALSE)</f>
        <v>22</v>
      </c>
      <c r="N1470" s="14" t="str">
        <f>VLOOKUP($F1470,类型描述及偏移量!$C:$H,3,FALSE)</f>
        <v>实型</v>
      </c>
      <c r="O1470" s="14" t="str">
        <f>VLOOKUP($F1470,类型描述及偏移量!$C:$H,4,FALSE)</f>
        <v>None</v>
      </c>
      <c r="P1470" s="14" t="str">
        <f>VLOOKUP($F1470,类型描述及偏移量!$C:$H,5,FALSE)</f>
        <v>No</v>
      </c>
      <c r="Q1470" s="14" t="str">
        <f>VLOOKUP($F1470,类型描述及偏移量!$C:$H,6,FALSE)</f>
        <v>上上限值</v>
      </c>
    </row>
    <row r="1471" spans="1:17">
      <c r="A1471" s="12" t="s">
        <v>125</v>
      </c>
      <c r="B1471" s="12" t="str">
        <f t="shared" si="315"/>
        <v>M4_SetFRQ</v>
      </c>
      <c r="C1471" s="12" t="str">
        <f t="shared" si="316"/>
        <v>LoLo</v>
      </c>
      <c r="D1471" s="12" t="str">
        <f t="shared" si="317"/>
        <v>BP_Value_var</v>
      </c>
      <c r="E1471" s="13" t="str">
        <f t="shared" si="310"/>
        <v>CHP2_M4_SetFRQ_BP_Value_var</v>
      </c>
      <c r="F1471" s="14" t="str">
        <f t="shared" si="311"/>
        <v>BP_Value_var_LoLo</v>
      </c>
      <c r="G1471" s="10" t="str">
        <f t="shared" si="312"/>
        <v>CHP2_M4_SetFRQ_LoLo</v>
      </c>
      <c r="H1471" s="10" t="str">
        <f>VLOOKUP(基本表格!E1471,起始地址定义!A:D,4,FALSE)&amp;" "&amp;Q1471</f>
        <v>2147+P5-M12 刨片进料仓2#进料皮带分料器 给定频率 下下限值</v>
      </c>
      <c r="I1471" s="10" t="str">
        <f t="shared" si="313"/>
        <v>DB1200,REAL976</v>
      </c>
      <c r="J1471" s="13" t="str">
        <f>VLOOKUP(E1471,起始地址定义!A:D,2,FALSE)</f>
        <v>DB1200</v>
      </c>
      <c r="K1471" s="12" t="str">
        <f t="shared" si="314"/>
        <v>REAL976</v>
      </c>
      <c r="L1471" s="13">
        <f>VLOOKUP(E1471,起始地址定义!A:D,3,FALSE)</f>
        <v>950</v>
      </c>
      <c r="M1471" s="14">
        <f>VLOOKUP($F1471,类型描述及偏移量!$C:$H,2,FALSE)</f>
        <v>26</v>
      </c>
      <c r="N1471" s="14" t="str">
        <f>VLOOKUP($F1471,类型描述及偏移量!$C:$H,3,FALSE)</f>
        <v>实型</v>
      </c>
      <c r="O1471" s="14" t="str">
        <f>VLOOKUP($F1471,类型描述及偏移量!$C:$H,4,FALSE)</f>
        <v>None</v>
      </c>
      <c r="P1471" s="14" t="str">
        <f>VLOOKUP($F1471,类型描述及偏移量!$C:$H,5,FALSE)</f>
        <v>No</v>
      </c>
      <c r="Q1471" s="14" t="str">
        <f>VLOOKUP($F1471,类型描述及偏移量!$C:$H,6,FALSE)</f>
        <v>下下限值</v>
      </c>
    </row>
    <row r="1472" hidden="1" spans="1:17">
      <c r="A1472" s="12" t="s">
        <v>125</v>
      </c>
      <c r="B1472" s="12" t="str">
        <f t="shared" si="315"/>
        <v>M4_ActFRQ</v>
      </c>
      <c r="C1472" s="12" t="str">
        <f t="shared" si="316"/>
        <v>HiProEN</v>
      </c>
      <c r="D1472" s="12" t="str">
        <f t="shared" si="317"/>
        <v>BP_Value_var</v>
      </c>
      <c r="E1472" s="13" t="str">
        <f t="shared" si="310"/>
        <v>CHP2_M4_ActFRQ_BP_Value_var</v>
      </c>
      <c r="F1472" s="14" t="str">
        <f t="shared" si="311"/>
        <v>BP_Value_var_HiProEN</v>
      </c>
      <c r="G1472" s="10" t="str">
        <f t="shared" si="312"/>
        <v>CHP2_M4_ActFRQ_HiProEN</v>
      </c>
      <c r="H1472" s="10" t="str">
        <f>VLOOKUP(基本表格!E1472,起始地址定义!A:D,4,FALSE)&amp;" "&amp;Q1472</f>
        <v>2147+P5-M12 刨片进料仓2#进料皮带分料器 反馈频率 上限保护使能</v>
      </c>
      <c r="I1472" s="10" t="str">
        <f t="shared" si="313"/>
        <v>DB1200,X1000.3</v>
      </c>
      <c r="J1472" s="13" t="str">
        <f>VLOOKUP(E1472,起始地址定义!A:D,2,FALSE)</f>
        <v>DB1200</v>
      </c>
      <c r="K1472" s="12" t="str">
        <f t="shared" si="314"/>
        <v>X1000.3</v>
      </c>
      <c r="L1472" s="13">
        <f>VLOOKUP(E1472,起始地址定义!A:D,3,FALSE)</f>
        <v>1000</v>
      </c>
      <c r="M1472" s="14">
        <f>VLOOKUP($F1472,类型描述及偏移量!$C:$H,2,FALSE)</f>
        <v>0.299999999999997</v>
      </c>
      <c r="N1472" s="14" t="str">
        <f>VLOOKUP($F1472,类型描述及偏移量!$C:$H,3,FALSE)</f>
        <v>离散</v>
      </c>
      <c r="O1472" s="14" t="str">
        <f>VLOOKUP($F1472,类型描述及偏移量!$C:$H,4,FALSE)</f>
        <v>None</v>
      </c>
      <c r="P1472" s="14" t="str">
        <f>VLOOKUP($F1472,类型描述及偏移量!$C:$H,5,FALSE)</f>
        <v>No</v>
      </c>
      <c r="Q1472" s="14" t="str">
        <f>VLOOKUP($F1472,类型描述及偏移量!$C:$H,6,FALSE)</f>
        <v>上限保护使能</v>
      </c>
    </row>
    <row r="1473" hidden="1" spans="1:17">
      <c r="A1473" s="12" t="s">
        <v>125</v>
      </c>
      <c r="B1473" s="12" t="str">
        <f t="shared" si="315"/>
        <v>M4_ActFRQ</v>
      </c>
      <c r="C1473" s="12" t="str">
        <f t="shared" si="316"/>
        <v>LoProEN</v>
      </c>
      <c r="D1473" s="12" t="str">
        <f t="shared" si="317"/>
        <v>BP_Value_var</v>
      </c>
      <c r="E1473" s="13" t="str">
        <f t="shared" si="310"/>
        <v>CHP2_M4_ActFRQ_BP_Value_var</v>
      </c>
      <c r="F1473" s="14" t="str">
        <f t="shared" si="311"/>
        <v>BP_Value_var_LoProEN</v>
      </c>
      <c r="G1473" s="10" t="str">
        <f t="shared" si="312"/>
        <v>CHP2_M4_ActFRQ_LoProEN</v>
      </c>
      <c r="H1473" s="10" t="str">
        <f>VLOOKUP(基本表格!E1473,起始地址定义!A:D,4,FALSE)&amp;" "&amp;Q1473</f>
        <v>2147+P5-M12 刨片进料仓2#进料皮带分料器 反馈频率 下限保护使能</v>
      </c>
      <c r="I1473" s="10" t="str">
        <f t="shared" si="313"/>
        <v>DB1200,X1000.4</v>
      </c>
      <c r="J1473" s="13" t="str">
        <f>VLOOKUP(E1473,起始地址定义!A:D,2,FALSE)</f>
        <v>DB1200</v>
      </c>
      <c r="K1473" s="12" t="str">
        <f t="shared" si="314"/>
        <v>X1000.4</v>
      </c>
      <c r="L1473" s="13">
        <f>VLOOKUP(E1473,起始地址定义!A:D,3,FALSE)</f>
        <v>1000</v>
      </c>
      <c r="M1473" s="14">
        <f>VLOOKUP($F1473,类型描述及偏移量!$C:$H,2,FALSE)</f>
        <v>0.399999999999999</v>
      </c>
      <c r="N1473" s="14" t="str">
        <f>VLOOKUP($F1473,类型描述及偏移量!$C:$H,3,FALSE)</f>
        <v>离散</v>
      </c>
      <c r="O1473" s="14" t="str">
        <f>VLOOKUP($F1473,类型描述及偏移量!$C:$H,4,FALSE)</f>
        <v>None</v>
      </c>
      <c r="P1473" s="14" t="str">
        <f>VLOOKUP($F1473,类型描述及偏移量!$C:$H,5,FALSE)</f>
        <v>No</v>
      </c>
      <c r="Q1473" s="14" t="str">
        <f>VLOOKUP($F1473,类型描述及偏移量!$C:$H,6,FALSE)</f>
        <v>下限保护使能</v>
      </c>
    </row>
    <row r="1474" hidden="1" spans="1:17">
      <c r="A1474" s="12" t="s">
        <v>125</v>
      </c>
      <c r="B1474" s="12" t="str">
        <f t="shared" si="315"/>
        <v>M4_ActFRQ</v>
      </c>
      <c r="C1474" s="12" t="str">
        <f t="shared" si="316"/>
        <v>HiALM</v>
      </c>
      <c r="D1474" s="12" t="str">
        <f t="shared" si="317"/>
        <v>BP_Value_var</v>
      </c>
      <c r="E1474" s="13" t="str">
        <f t="shared" si="310"/>
        <v>CHP2_M4_ActFRQ_BP_Value_var</v>
      </c>
      <c r="F1474" s="14" t="str">
        <f t="shared" si="311"/>
        <v>BP_Value_var_HiALM</v>
      </c>
      <c r="G1474" s="10" t="str">
        <f t="shared" si="312"/>
        <v>CHP2_M4_ActFRQ_HiALM</v>
      </c>
      <c r="H1474" s="10" t="str">
        <f>VLOOKUP(基本表格!E1474,起始地址定义!A:D,4,FALSE)&amp;" "&amp;Q1474</f>
        <v>2147+P5-M12 刨片进料仓2#进料皮带分料器 反馈频率 上限报警</v>
      </c>
      <c r="I1474" s="10" t="str">
        <f t="shared" si="313"/>
        <v>DB1200,X1000.5</v>
      </c>
      <c r="J1474" s="13" t="str">
        <f>VLOOKUP(E1474,起始地址定义!A:D,2,FALSE)</f>
        <v>DB1200</v>
      </c>
      <c r="K1474" s="12" t="str">
        <f t="shared" si="314"/>
        <v>X1000.5</v>
      </c>
      <c r="L1474" s="13">
        <f>VLOOKUP(E1474,起始地址定义!A:D,3,FALSE)</f>
        <v>1000</v>
      </c>
      <c r="M1474" s="14">
        <f>VLOOKUP($F1474,类型描述及偏移量!$C:$H,2,FALSE)</f>
        <v>0.5</v>
      </c>
      <c r="N1474" s="14" t="str">
        <f>VLOOKUP($F1474,类型描述及偏移量!$C:$H,3,FALSE)</f>
        <v>离散</v>
      </c>
      <c r="O1474" s="14" t="str">
        <f>VLOOKUP($F1474,类型描述及偏移量!$C:$H,4,FALSE)</f>
        <v>None</v>
      </c>
      <c r="P1474" s="14" t="str">
        <f>VLOOKUP($F1474,类型描述及偏移量!$C:$H,5,FALSE)</f>
        <v>Yes</v>
      </c>
      <c r="Q1474" s="14" t="str">
        <f>VLOOKUP($F1474,类型描述及偏移量!$C:$H,6,FALSE)</f>
        <v>上限报警</v>
      </c>
    </row>
    <row r="1475" hidden="1" spans="1:17">
      <c r="A1475" s="12" t="s">
        <v>125</v>
      </c>
      <c r="B1475" s="12" t="str">
        <f t="shared" si="315"/>
        <v>M4_ActFRQ</v>
      </c>
      <c r="C1475" s="12" t="str">
        <f t="shared" si="316"/>
        <v>LoALM</v>
      </c>
      <c r="D1475" s="12" t="str">
        <f t="shared" si="317"/>
        <v>BP_Value_var</v>
      </c>
      <c r="E1475" s="13" t="str">
        <f t="shared" si="310"/>
        <v>CHP2_M4_ActFRQ_BP_Value_var</v>
      </c>
      <c r="F1475" s="14" t="str">
        <f t="shared" si="311"/>
        <v>BP_Value_var_LoALM</v>
      </c>
      <c r="G1475" s="10" t="str">
        <f t="shared" si="312"/>
        <v>CHP2_M4_ActFRQ_LoALM</v>
      </c>
      <c r="H1475" s="10" t="str">
        <f>VLOOKUP(基本表格!E1475,起始地址定义!A:D,4,FALSE)&amp;" "&amp;Q1475</f>
        <v>2147+P5-M12 刨片进料仓2#进料皮带分料器 反馈频率 下限报警</v>
      </c>
      <c r="I1475" s="10" t="str">
        <f t="shared" si="313"/>
        <v>DB1200,X1000.6</v>
      </c>
      <c r="J1475" s="13" t="str">
        <f>VLOOKUP(E1475,起始地址定义!A:D,2,FALSE)</f>
        <v>DB1200</v>
      </c>
      <c r="K1475" s="12" t="str">
        <f t="shared" si="314"/>
        <v>X1000.6</v>
      </c>
      <c r="L1475" s="13">
        <f>VLOOKUP(E1475,起始地址定义!A:D,3,FALSE)</f>
        <v>1000</v>
      </c>
      <c r="M1475" s="14">
        <f>VLOOKUP($F1475,类型描述及偏移量!$C:$H,2,FALSE)</f>
        <v>0.600000000000001</v>
      </c>
      <c r="N1475" s="14" t="str">
        <f>VLOOKUP($F1475,类型描述及偏移量!$C:$H,3,FALSE)</f>
        <v>离散</v>
      </c>
      <c r="O1475" s="14" t="str">
        <f>VLOOKUP($F1475,类型描述及偏移量!$C:$H,4,FALSE)</f>
        <v>None</v>
      </c>
      <c r="P1475" s="14" t="str">
        <f>VLOOKUP($F1475,类型描述及偏移量!$C:$H,5,FALSE)</f>
        <v>Yes</v>
      </c>
      <c r="Q1475" s="14" t="str">
        <f>VLOOKUP($F1475,类型描述及偏移量!$C:$H,6,FALSE)</f>
        <v>下限报警</v>
      </c>
    </row>
    <row r="1476" hidden="1" spans="1:17">
      <c r="A1476" s="12" t="s">
        <v>125</v>
      </c>
      <c r="B1476" s="12" t="str">
        <f t="shared" si="315"/>
        <v>M4_ActFRQ</v>
      </c>
      <c r="C1476" s="12" t="str">
        <f t="shared" si="316"/>
        <v>HiHiALM</v>
      </c>
      <c r="D1476" s="12" t="str">
        <f t="shared" si="317"/>
        <v>BP_Value_var</v>
      </c>
      <c r="E1476" s="13" t="str">
        <f t="shared" si="310"/>
        <v>CHP2_M4_ActFRQ_BP_Value_var</v>
      </c>
      <c r="F1476" s="14" t="str">
        <f t="shared" si="311"/>
        <v>BP_Value_var_HiHiALM</v>
      </c>
      <c r="G1476" s="10" t="str">
        <f t="shared" si="312"/>
        <v>CHP2_M4_ActFRQ_HiHiALM</v>
      </c>
      <c r="H1476" s="10" t="str">
        <f>VLOOKUP(基本表格!E1476,起始地址定义!A:D,4,FALSE)&amp;" "&amp;Q1476</f>
        <v>2147+P5-M12 刨片进料仓2#进料皮带分料器 反馈频率 上上限报警</v>
      </c>
      <c r="I1476" s="10" t="str">
        <f t="shared" si="313"/>
        <v>DB1200,X1000.7</v>
      </c>
      <c r="J1476" s="13" t="str">
        <f>VLOOKUP(E1476,起始地址定义!A:D,2,FALSE)</f>
        <v>DB1200</v>
      </c>
      <c r="K1476" s="12" t="str">
        <f t="shared" si="314"/>
        <v>X1000.7</v>
      </c>
      <c r="L1476" s="13">
        <f>VLOOKUP(E1476,起始地址定义!A:D,3,FALSE)</f>
        <v>1000</v>
      </c>
      <c r="M1476" s="14">
        <f>VLOOKUP($F1476,类型描述及偏移量!$C:$H,2,FALSE)</f>
        <v>0.700000000000003</v>
      </c>
      <c r="N1476" s="14" t="str">
        <f>VLOOKUP($F1476,类型描述及偏移量!$C:$H,3,FALSE)</f>
        <v>离散</v>
      </c>
      <c r="O1476" s="14" t="str">
        <f>VLOOKUP($F1476,类型描述及偏移量!$C:$H,4,FALSE)</f>
        <v>On</v>
      </c>
      <c r="P1476" s="14" t="str">
        <f>VLOOKUP($F1476,类型描述及偏移量!$C:$H,5,FALSE)</f>
        <v>Yes</v>
      </c>
      <c r="Q1476" s="14" t="str">
        <f>VLOOKUP($F1476,类型描述及偏移量!$C:$H,6,FALSE)</f>
        <v>上上限报警</v>
      </c>
    </row>
    <row r="1477" hidden="1" spans="1:17">
      <c r="A1477" s="12" t="s">
        <v>125</v>
      </c>
      <c r="B1477" s="12" t="str">
        <f t="shared" si="315"/>
        <v>M4_ActFRQ</v>
      </c>
      <c r="C1477" s="12" t="str">
        <f t="shared" si="316"/>
        <v>LoLoALM</v>
      </c>
      <c r="D1477" s="12" t="str">
        <f t="shared" si="317"/>
        <v>BP_Value_var</v>
      </c>
      <c r="E1477" s="13" t="str">
        <f t="shared" si="310"/>
        <v>CHP2_M4_ActFRQ_BP_Value_var</v>
      </c>
      <c r="F1477" s="14" t="str">
        <f t="shared" si="311"/>
        <v>BP_Value_var_LoLoALM</v>
      </c>
      <c r="G1477" s="10" t="str">
        <f t="shared" si="312"/>
        <v>CHP2_M4_ActFRQ_LoLoALM</v>
      </c>
      <c r="H1477" s="10" t="str">
        <f>VLOOKUP(基本表格!E1477,起始地址定义!A:D,4,FALSE)&amp;" "&amp;Q1477</f>
        <v>2147+P5-M12 刨片进料仓2#进料皮带分料器 反馈频率 下下限报警</v>
      </c>
      <c r="I1477" s="10" t="str">
        <f t="shared" si="313"/>
        <v>DB1200,X1001.0</v>
      </c>
      <c r="J1477" s="13" t="str">
        <f>VLOOKUP(E1477,起始地址定义!A:D,2,FALSE)</f>
        <v>DB1200</v>
      </c>
      <c r="K1477" s="12" t="str">
        <f t="shared" si="314"/>
        <v>X1001.0</v>
      </c>
      <c r="L1477" s="13">
        <f>VLOOKUP(E1477,起始地址定义!A:D,3,FALSE)</f>
        <v>1000</v>
      </c>
      <c r="M1477" s="14">
        <f>VLOOKUP($F1477,类型描述及偏移量!$C:$H,2,FALSE)</f>
        <v>1</v>
      </c>
      <c r="N1477" s="14" t="str">
        <f>VLOOKUP($F1477,类型描述及偏移量!$C:$H,3,FALSE)</f>
        <v>离散</v>
      </c>
      <c r="O1477" s="14" t="str">
        <f>VLOOKUP($F1477,类型描述及偏移量!$C:$H,4,FALSE)</f>
        <v>On</v>
      </c>
      <c r="P1477" s="14" t="str">
        <f>VLOOKUP($F1477,类型描述及偏移量!$C:$H,5,FALSE)</f>
        <v>Yes</v>
      </c>
      <c r="Q1477" s="14" t="str">
        <f>VLOOKUP($F1477,类型描述及偏移量!$C:$H,6,FALSE)</f>
        <v>下下限报警</v>
      </c>
    </row>
    <row r="1478" hidden="1" spans="1:17">
      <c r="A1478" s="12" t="s">
        <v>125</v>
      </c>
      <c r="B1478" s="12" t="str">
        <f t="shared" si="315"/>
        <v>M4_ActFRQ</v>
      </c>
      <c r="C1478" s="12" t="str">
        <f t="shared" si="316"/>
        <v>LimALM</v>
      </c>
      <c r="D1478" s="12" t="str">
        <f t="shared" si="317"/>
        <v>BP_Value_var</v>
      </c>
      <c r="E1478" s="13" t="str">
        <f t="shared" si="310"/>
        <v>CHP2_M4_ActFRQ_BP_Value_var</v>
      </c>
      <c r="F1478" s="14" t="str">
        <f t="shared" si="311"/>
        <v>BP_Value_var_LimALM</v>
      </c>
      <c r="G1478" s="10" t="str">
        <f t="shared" si="312"/>
        <v>CHP2_M4_ActFRQ_LimALM</v>
      </c>
      <c r="H1478" s="10" t="str">
        <f>VLOOKUP(基本表格!E1478,起始地址定义!A:D,4,FALSE)&amp;" "&amp;Q1478</f>
        <v>2147+P5-M12 刨片进料仓2#进料皮带分料器 反馈频率 极限报警</v>
      </c>
      <c r="I1478" s="10" t="str">
        <f t="shared" si="313"/>
        <v>DB1200,X1001.1</v>
      </c>
      <c r="J1478" s="13" t="str">
        <f>VLOOKUP(E1478,起始地址定义!A:D,2,FALSE)</f>
        <v>DB1200</v>
      </c>
      <c r="K1478" s="12" t="str">
        <f t="shared" si="314"/>
        <v>X1001.1</v>
      </c>
      <c r="L1478" s="13">
        <f>VLOOKUP(E1478,起始地址定义!A:D,3,FALSE)</f>
        <v>1000</v>
      </c>
      <c r="M1478" s="14">
        <f>VLOOKUP($F1478,类型描述及偏移量!$C:$H,2,FALSE)</f>
        <v>1.1</v>
      </c>
      <c r="N1478" s="14" t="str">
        <f>VLOOKUP($F1478,类型描述及偏移量!$C:$H,3,FALSE)</f>
        <v>离散</v>
      </c>
      <c r="O1478" s="14" t="str">
        <f>VLOOKUP($F1478,类型描述及偏移量!$C:$H,4,FALSE)</f>
        <v>On</v>
      </c>
      <c r="P1478" s="14" t="str">
        <f>VLOOKUP($F1478,类型描述及偏移量!$C:$H,5,FALSE)</f>
        <v>Yes</v>
      </c>
      <c r="Q1478" s="14" t="str">
        <f>VLOOKUP($F1478,类型描述及偏移量!$C:$H,6,FALSE)</f>
        <v>极限报警</v>
      </c>
    </row>
    <row r="1479" hidden="1" spans="1:17">
      <c r="A1479" s="12" t="s">
        <v>125</v>
      </c>
      <c r="B1479" s="12" t="str">
        <f t="shared" si="315"/>
        <v>M4_ActFRQ</v>
      </c>
      <c r="C1479" s="12" t="str">
        <f t="shared" si="316"/>
        <v>LostALM</v>
      </c>
      <c r="D1479" s="12" t="str">
        <f t="shared" si="317"/>
        <v>BP_Value_var</v>
      </c>
      <c r="E1479" s="13" t="str">
        <f t="shared" si="310"/>
        <v>CHP2_M4_ActFRQ_BP_Value_var</v>
      </c>
      <c r="F1479" s="14" t="str">
        <f t="shared" si="311"/>
        <v>BP_Value_var_LostALM</v>
      </c>
      <c r="G1479" s="10" t="str">
        <f t="shared" si="312"/>
        <v>CHP2_M4_ActFRQ_LostALM</v>
      </c>
      <c r="H1479" s="10" t="str">
        <f>VLOOKUP(基本表格!E1479,起始地址定义!A:D,4,FALSE)&amp;" "&amp;Q1479</f>
        <v>2147+P5-M12 刨片进料仓2#进料皮带分料器 反馈频率 传感器断线报警</v>
      </c>
      <c r="I1479" s="10" t="str">
        <f t="shared" si="313"/>
        <v>DB1200,X1001.2</v>
      </c>
      <c r="J1479" s="13" t="str">
        <f>VLOOKUP(E1479,起始地址定义!A:D,2,FALSE)</f>
        <v>DB1200</v>
      </c>
      <c r="K1479" s="12" t="str">
        <f t="shared" si="314"/>
        <v>X1001.2</v>
      </c>
      <c r="L1479" s="13">
        <f>VLOOKUP(E1479,起始地址定义!A:D,3,FALSE)</f>
        <v>1000</v>
      </c>
      <c r="M1479" s="14">
        <f>VLOOKUP($F1479,类型描述及偏移量!$C:$H,2,FALSE)</f>
        <v>1.2</v>
      </c>
      <c r="N1479" s="14" t="str">
        <f>VLOOKUP($F1479,类型描述及偏移量!$C:$H,3,FALSE)</f>
        <v>离散</v>
      </c>
      <c r="O1479" s="14" t="str">
        <f>VLOOKUP($F1479,类型描述及偏移量!$C:$H,4,FALSE)</f>
        <v>On</v>
      </c>
      <c r="P1479" s="14" t="str">
        <f>VLOOKUP($F1479,类型描述及偏移量!$C:$H,5,FALSE)</f>
        <v>Yes</v>
      </c>
      <c r="Q1479" s="14" t="str">
        <f>VLOOKUP($F1479,类型描述及偏移量!$C:$H,6,FALSE)</f>
        <v>传感器断线报警</v>
      </c>
    </row>
    <row r="1480" hidden="1" spans="1:17">
      <c r="A1480" s="12" t="s">
        <v>125</v>
      </c>
      <c r="B1480" s="12" t="str">
        <f t="shared" si="315"/>
        <v>M4_ActFRQ</v>
      </c>
      <c r="C1480" s="12" t="str">
        <f t="shared" si="316"/>
        <v>Code</v>
      </c>
      <c r="D1480" s="12" t="str">
        <f t="shared" si="317"/>
        <v>BP_Value_var</v>
      </c>
      <c r="E1480" s="13" t="str">
        <f t="shared" si="310"/>
        <v>CHP2_M4_ActFRQ_BP_Value_var</v>
      </c>
      <c r="F1480" s="14" t="str">
        <f t="shared" si="311"/>
        <v>BP_Value_var_Code</v>
      </c>
      <c r="G1480" s="10" t="str">
        <f t="shared" si="312"/>
        <v>CHP2_M4_ActFRQ_Code</v>
      </c>
      <c r="H1480" s="10" t="str">
        <f>VLOOKUP(基本表格!E1480,起始地址定义!A:D,4,FALSE)&amp;" "&amp;Q1480</f>
        <v>2147+P5-M12 刨片进料仓2#进料皮带分料器 反馈频率 实际内码</v>
      </c>
      <c r="I1480" s="10" t="str">
        <f t="shared" si="313"/>
        <v>DB1200,INT1002</v>
      </c>
      <c r="J1480" s="13" t="str">
        <f>VLOOKUP(E1480,起始地址定义!A:D,2,FALSE)</f>
        <v>DB1200</v>
      </c>
      <c r="K1480" s="12" t="str">
        <f t="shared" si="314"/>
        <v>INT1002</v>
      </c>
      <c r="L1480" s="13">
        <f>VLOOKUP(E1480,起始地址定义!A:D,3,FALSE)</f>
        <v>1000</v>
      </c>
      <c r="M1480" s="14">
        <f>VLOOKUP($F1480,类型描述及偏移量!$C:$H,2,FALSE)</f>
        <v>2</v>
      </c>
      <c r="N1480" s="14" t="str">
        <f>VLOOKUP($F1480,类型描述及偏移量!$C:$H,3,FALSE)</f>
        <v>整型</v>
      </c>
      <c r="O1480" s="14" t="str">
        <f>VLOOKUP($F1480,类型描述及偏移量!$C:$H,4,FALSE)</f>
        <v>None</v>
      </c>
      <c r="P1480" s="14" t="str">
        <f>VLOOKUP($F1480,类型描述及偏移量!$C:$H,5,FALSE)</f>
        <v>Yes</v>
      </c>
      <c r="Q1480" s="14" t="str">
        <f>VLOOKUP($F1480,类型描述及偏移量!$C:$H,6,FALSE)</f>
        <v>实际内码</v>
      </c>
    </row>
    <row r="1481" spans="1:17">
      <c r="A1481" s="12" t="s">
        <v>125</v>
      </c>
      <c r="B1481" s="12" t="str">
        <f t="shared" si="315"/>
        <v>M4_ActFRQ</v>
      </c>
      <c r="C1481" s="12" t="str">
        <f t="shared" si="316"/>
        <v>Value</v>
      </c>
      <c r="D1481" s="12" t="str">
        <f t="shared" si="317"/>
        <v>BP_Value_var</v>
      </c>
      <c r="E1481" s="13" t="str">
        <f t="shared" si="310"/>
        <v>CHP2_M4_ActFRQ_BP_Value_var</v>
      </c>
      <c r="F1481" s="14" t="str">
        <f t="shared" si="311"/>
        <v>BP_Value_var_Value</v>
      </c>
      <c r="G1481" s="10" t="str">
        <f t="shared" si="312"/>
        <v>CHP2_M4_ActFRQ_Value</v>
      </c>
      <c r="H1481" s="10" t="str">
        <f>VLOOKUP(基本表格!E1481,起始地址定义!A:D,4,FALSE)&amp;" "&amp;Q1481</f>
        <v>2147+P5-M12 刨片进料仓2#进料皮带分料器 反馈频率 实际值</v>
      </c>
      <c r="I1481" s="10" t="str">
        <f t="shared" si="313"/>
        <v>DB1200,REAL1006</v>
      </c>
      <c r="J1481" s="13" t="str">
        <f>VLOOKUP(E1481,起始地址定义!A:D,2,FALSE)</f>
        <v>DB1200</v>
      </c>
      <c r="K1481" s="12" t="str">
        <f t="shared" si="314"/>
        <v>REAL1006</v>
      </c>
      <c r="L1481" s="13">
        <f>VLOOKUP(E1481,起始地址定义!A:D,3,FALSE)</f>
        <v>1000</v>
      </c>
      <c r="M1481" s="14">
        <f>VLOOKUP($F1481,类型描述及偏移量!$C:$H,2,FALSE)</f>
        <v>6</v>
      </c>
      <c r="N1481" s="14" t="str">
        <f>VLOOKUP($F1481,类型描述及偏移量!$C:$H,3,FALSE)</f>
        <v>实型</v>
      </c>
      <c r="O1481" s="14" t="str">
        <f>VLOOKUP($F1481,类型描述及偏移量!$C:$H,4,FALSE)</f>
        <v>None</v>
      </c>
      <c r="P1481" s="14" t="str">
        <f>VLOOKUP($F1481,类型描述及偏移量!$C:$H,5,FALSE)</f>
        <v>Yes</v>
      </c>
      <c r="Q1481" s="14" t="str">
        <f>VLOOKUP($F1481,类型描述及偏移量!$C:$H,6,FALSE)</f>
        <v>实际值</v>
      </c>
    </row>
    <row r="1482" spans="1:17">
      <c r="A1482" s="12" t="s">
        <v>125</v>
      </c>
      <c r="B1482" s="12" t="str">
        <f t="shared" si="315"/>
        <v>M4_ActFRQ</v>
      </c>
      <c r="C1482" s="12" t="str">
        <f t="shared" si="316"/>
        <v>Range</v>
      </c>
      <c r="D1482" s="12" t="str">
        <f t="shared" si="317"/>
        <v>BP_Value_var</v>
      </c>
      <c r="E1482" s="13" t="str">
        <f t="shared" si="310"/>
        <v>CHP2_M4_ActFRQ_BP_Value_var</v>
      </c>
      <c r="F1482" s="14" t="str">
        <f t="shared" si="311"/>
        <v>BP_Value_var_Range</v>
      </c>
      <c r="G1482" s="10" t="str">
        <f t="shared" si="312"/>
        <v>CHP2_M4_ActFRQ_Range</v>
      </c>
      <c r="H1482" s="10" t="str">
        <f>VLOOKUP(基本表格!E1482,起始地址定义!A:D,4,FALSE)&amp;" "&amp;Q1482</f>
        <v>2147+P5-M12 刨片进料仓2#进料皮带分料器 反馈频率 量程</v>
      </c>
      <c r="I1482" s="10" t="str">
        <f t="shared" si="313"/>
        <v>DB1200,REAL1010</v>
      </c>
      <c r="J1482" s="13" t="str">
        <f>VLOOKUP(E1482,起始地址定义!A:D,2,FALSE)</f>
        <v>DB1200</v>
      </c>
      <c r="K1482" s="12" t="str">
        <f t="shared" si="314"/>
        <v>REAL1010</v>
      </c>
      <c r="L1482" s="13">
        <f>VLOOKUP(E1482,起始地址定义!A:D,3,FALSE)</f>
        <v>1000</v>
      </c>
      <c r="M1482" s="14">
        <f>VLOOKUP($F1482,类型描述及偏移量!$C:$H,2,FALSE)</f>
        <v>10</v>
      </c>
      <c r="N1482" s="14" t="str">
        <f>VLOOKUP($F1482,类型描述及偏移量!$C:$H,3,FALSE)</f>
        <v>实型</v>
      </c>
      <c r="O1482" s="14" t="str">
        <f>VLOOKUP($F1482,类型描述及偏移量!$C:$H,4,FALSE)</f>
        <v>None</v>
      </c>
      <c r="P1482" s="14" t="str">
        <f>VLOOKUP($F1482,类型描述及偏移量!$C:$H,5,FALSE)</f>
        <v>No</v>
      </c>
      <c r="Q1482" s="14" t="str">
        <f>VLOOKUP($F1482,类型描述及偏移量!$C:$H,6,FALSE)</f>
        <v>量程</v>
      </c>
    </row>
    <row r="1483" spans="1:17">
      <c r="A1483" s="12" t="s">
        <v>125</v>
      </c>
      <c r="B1483" s="12" t="str">
        <f t="shared" si="315"/>
        <v>M4_ActFRQ</v>
      </c>
      <c r="C1483" s="12" t="str">
        <f t="shared" si="316"/>
        <v>Hi</v>
      </c>
      <c r="D1483" s="12" t="str">
        <f t="shared" si="317"/>
        <v>BP_Value_var</v>
      </c>
      <c r="E1483" s="13" t="str">
        <f t="shared" si="310"/>
        <v>CHP2_M4_ActFRQ_BP_Value_var</v>
      </c>
      <c r="F1483" s="14" t="str">
        <f t="shared" si="311"/>
        <v>BP_Value_var_Hi</v>
      </c>
      <c r="G1483" s="10" t="str">
        <f t="shared" si="312"/>
        <v>CHP2_M4_ActFRQ_Hi</v>
      </c>
      <c r="H1483" s="10" t="str">
        <f>VLOOKUP(基本表格!E1483,起始地址定义!A:D,4,FALSE)&amp;" "&amp;Q1483</f>
        <v>2147+P5-M12 刨片进料仓2#进料皮带分料器 反馈频率 上限值</v>
      </c>
      <c r="I1483" s="10" t="str">
        <f t="shared" si="313"/>
        <v>DB1200,REAL1014</v>
      </c>
      <c r="J1483" s="13" t="str">
        <f>VLOOKUP(E1483,起始地址定义!A:D,2,FALSE)</f>
        <v>DB1200</v>
      </c>
      <c r="K1483" s="12" t="str">
        <f t="shared" si="314"/>
        <v>REAL1014</v>
      </c>
      <c r="L1483" s="13">
        <f>VLOOKUP(E1483,起始地址定义!A:D,3,FALSE)</f>
        <v>1000</v>
      </c>
      <c r="M1483" s="14">
        <f>VLOOKUP($F1483,类型描述及偏移量!$C:$H,2,FALSE)</f>
        <v>14</v>
      </c>
      <c r="N1483" s="14" t="str">
        <f>VLOOKUP($F1483,类型描述及偏移量!$C:$H,3,FALSE)</f>
        <v>实型</v>
      </c>
      <c r="O1483" s="14" t="str">
        <f>VLOOKUP($F1483,类型描述及偏移量!$C:$H,4,FALSE)</f>
        <v>None</v>
      </c>
      <c r="P1483" s="14" t="str">
        <f>VLOOKUP($F1483,类型描述及偏移量!$C:$H,5,FALSE)</f>
        <v>No</v>
      </c>
      <c r="Q1483" s="14" t="str">
        <f>VLOOKUP($F1483,类型描述及偏移量!$C:$H,6,FALSE)</f>
        <v>上限值</v>
      </c>
    </row>
    <row r="1484" spans="1:17">
      <c r="A1484" s="12" t="s">
        <v>125</v>
      </c>
      <c r="B1484" s="12" t="str">
        <f t="shared" si="315"/>
        <v>M4_ActFRQ</v>
      </c>
      <c r="C1484" s="12" t="str">
        <f t="shared" si="316"/>
        <v>Lo</v>
      </c>
      <c r="D1484" s="12" t="str">
        <f t="shared" si="317"/>
        <v>BP_Value_var</v>
      </c>
      <c r="E1484" s="13" t="str">
        <f t="shared" ref="E1484:E1542" si="318">A1484&amp;"_"&amp;B1484&amp;"_"&amp;D1484</f>
        <v>CHP2_M4_ActFRQ_BP_Value_var</v>
      </c>
      <c r="F1484" s="14" t="str">
        <f t="shared" ref="F1484:F1542" si="319">D1484&amp;"_"&amp;C1484</f>
        <v>BP_Value_var_Lo</v>
      </c>
      <c r="G1484" s="10" t="str">
        <f t="shared" ref="G1484:G1542" si="320">A1484&amp;"_"&amp;IF(B1484="DB","",B1484&amp;"_")&amp;C1484</f>
        <v>CHP2_M4_ActFRQ_Lo</v>
      </c>
      <c r="H1484" s="10" t="str">
        <f>VLOOKUP(基本表格!E1484,起始地址定义!A:D,4,FALSE)&amp;" "&amp;Q1484</f>
        <v>2147+P5-M12 刨片进料仓2#进料皮带分料器 反馈频率 下限值</v>
      </c>
      <c r="I1484" s="10" t="str">
        <f t="shared" ref="I1484:I1542" si="321">J1484&amp;","&amp;K1484</f>
        <v>DB1200,REAL1018</v>
      </c>
      <c r="J1484" s="13" t="str">
        <f>VLOOKUP(E1484,起始地址定义!A:D,2,FALSE)</f>
        <v>DB1200</v>
      </c>
      <c r="K1484" s="12" t="str">
        <f t="shared" ref="K1484:K1542" si="322">IF(N1484="离散","X",IF(N1484="实型","REAL","INT"))&amp;IF(N1484="离散",TEXT(L1484+M1484,"0.0"),L1484+M1484)</f>
        <v>REAL1018</v>
      </c>
      <c r="L1484" s="13">
        <f>VLOOKUP(E1484,起始地址定义!A:D,3,FALSE)</f>
        <v>1000</v>
      </c>
      <c r="M1484" s="14">
        <f>VLOOKUP($F1484,类型描述及偏移量!$C:$H,2,FALSE)</f>
        <v>18</v>
      </c>
      <c r="N1484" s="14" t="str">
        <f>VLOOKUP($F1484,类型描述及偏移量!$C:$H,3,FALSE)</f>
        <v>实型</v>
      </c>
      <c r="O1484" s="14" t="str">
        <f>VLOOKUP($F1484,类型描述及偏移量!$C:$H,4,FALSE)</f>
        <v>None</v>
      </c>
      <c r="P1484" s="14" t="str">
        <f>VLOOKUP($F1484,类型描述及偏移量!$C:$H,5,FALSE)</f>
        <v>No</v>
      </c>
      <c r="Q1484" s="14" t="str">
        <f>VLOOKUP($F1484,类型描述及偏移量!$C:$H,6,FALSE)</f>
        <v>下限值</v>
      </c>
    </row>
    <row r="1485" spans="1:17">
      <c r="A1485" s="12" t="s">
        <v>125</v>
      </c>
      <c r="B1485" s="12" t="str">
        <f t="shared" si="315"/>
        <v>M4_ActFRQ</v>
      </c>
      <c r="C1485" s="12" t="str">
        <f t="shared" si="316"/>
        <v>HiHi</v>
      </c>
      <c r="D1485" s="12" t="str">
        <f t="shared" si="317"/>
        <v>BP_Value_var</v>
      </c>
      <c r="E1485" s="13" t="str">
        <f t="shared" si="318"/>
        <v>CHP2_M4_ActFRQ_BP_Value_var</v>
      </c>
      <c r="F1485" s="14" t="str">
        <f t="shared" si="319"/>
        <v>BP_Value_var_HiHi</v>
      </c>
      <c r="G1485" s="10" t="str">
        <f t="shared" si="320"/>
        <v>CHP2_M4_ActFRQ_HiHi</v>
      </c>
      <c r="H1485" s="10" t="str">
        <f>VLOOKUP(基本表格!E1485,起始地址定义!A:D,4,FALSE)&amp;" "&amp;Q1485</f>
        <v>2147+P5-M12 刨片进料仓2#进料皮带分料器 反馈频率 上上限值</v>
      </c>
      <c r="I1485" s="10" t="str">
        <f t="shared" si="321"/>
        <v>DB1200,REAL1022</v>
      </c>
      <c r="J1485" s="13" t="str">
        <f>VLOOKUP(E1485,起始地址定义!A:D,2,FALSE)</f>
        <v>DB1200</v>
      </c>
      <c r="K1485" s="12" t="str">
        <f t="shared" si="322"/>
        <v>REAL1022</v>
      </c>
      <c r="L1485" s="13">
        <f>VLOOKUP(E1485,起始地址定义!A:D,3,FALSE)</f>
        <v>1000</v>
      </c>
      <c r="M1485" s="14">
        <f>VLOOKUP($F1485,类型描述及偏移量!$C:$H,2,FALSE)</f>
        <v>22</v>
      </c>
      <c r="N1485" s="14" t="str">
        <f>VLOOKUP($F1485,类型描述及偏移量!$C:$H,3,FALSE)</f>
        <v>实型</v>
      </c>
      <c r="O1485" s="14" t="str">
        <f>VLOOKUP($F1485,类型描述及偏移量!$C:$H,4,FALSE)</f>
        <v>None</v>
      </c>
      <c r="P1485" s="14" t="str">
        <f>VLOOKUP($F1485,类型描述及偏移量!$C:$H,5,FALSE)</f>
        <v>No</v>
      </c>
      <c r="Q1485" s="14" t="str">
        <f>VLOOKUP($F1485,类型描述及偏移量!$C:$H,6,FALSE)</f>
        <v>上上限值</v>
      </c>
    </row>
    <row r="1486" spans="1:17">
      <c r="A1486" s="12" t="s">
        <v>125</v>
      </c>
      <c r="B1486" s="12" t="str">
        <f t="shared" si="315"/>
        <v>M4_ActFRQ</v>
      </c>
      <c r="C1486" s="12" t="str">
        <f t="shared" si="316"/>
        <v>LoLo</v>
      </c>
      <c r="D1486" s="12" t="str">
        <f t="shared" si="317"/>
        <v>BP_Value_var</v>
      </c>
      <c r="E1486" s="13" t="str">
        <f t="shared" si="318"/>
        <v>CHP2_M4_ActFRQ_BP_Value_var</v>
      </c>
      <c r="F1486" s="14" t="str">
        <f t="shared" si="319"/>
        <v>BP_Value_var_LoLo</v>
      </c>
      <c r="G1486" s="10" t="str">
        <f t="shared" si="320"/>
        <v>CHP2_M4_ActFRQ_LoLo</v>
      </c>
      <c r="H1486" s="10" t="str">
        <f>VLOOKUP(基本表格!E1486,起始地址定义!A:D,4,FALSE)&amp;" "&amp;Q1486</f>
        <v>2147+P5-M12 刨片进料仓2#进料皮带分料器 反馈频率 下下限值</v>
      </c>
      <c r="I1486" s="10" t="str">
        <f t="shared" si="321"/>
        <v>DB1200,REAL1026</v>
      </c>
      <c r="J1486" s="13" t="str">
        <f>VLOOKUP(E1486,起始地址定义!A:D,2,FALSE)</f>
        <v>DB1200</v>
      </c>
      <c r="K1486" s="12" t="str">
        <f t="shared" si="322"/>
        <v>REAL1026</v>
      </c>
      <c r="L1486" s="13">
        <f>VLOOKUP(E1486,起始地址定义!A:D,3,FALSE)</f>
        <v>1000</v>
      </c>
      <c r="M1486" s="14">
        <f>VLOOKUP($F1486,类型描述及偏移量!$C:$H,2,FALSE)</f>
        <v>26</v>
      </c>
      <c r="N1486" s="14" t="str">
        <f>VLOOKUP($F1486,类型描述及偏移量!$C:$H,3,FALSE)</f>
        <v>实型</v>
      </c>
      <c r="O1486" s="14" t="str">
        <f>VLOOKUP($F1486,类型描述及偏移量!$C:$H,4,FALSE)</f>
        <v>None</v>
      </c>
      <c r="P1486" s="14" t="str">
        <f>VLOOKUP($F1486,类型描述及偏移量!$C:$H,5,FALSE)</f>
        <v>No</v>
      </c>
      <c r="Q1486" s="14" t="str">
        <f>VLOOKUP($F1486,类型描述及偏移量!$C:$H,6,FALSE)</f>
        <v>下下限值</v>
      </c>
    </row>
    <row r="1487" hidden="1" spans="1:17">
      <c r="A1487" s="12" t="s">
        <v>125</v>
      </c>
      <c r="B1487" s="12" t="str">
        <f t="shared" si="315"/>
        <v>M4_Comm</v>
      </c>
      <c r="C1487" s="12" t="str">
        <f t="shared" si="316"/>
        <v>REL</v>
      </c>
      <c r="D1487" s="12" t="str">
        <f t="shared" si="317"/>
        <v>BP_G120_var</v>
      </c>
      <c r="E1487" s="13" t="str">
        <f t="shared" si="318"/>
        <v>CHP2_M4_Comm_BP_G120_var</v>
      </c>
      <c r="F1487" s="14" t="str">
        <f t="shared" si="319"/>
        <v>BP_G120_var_REL</v>
      </c>
      <c r="G1487" s="10" t="str">
        <f t="shared" si="320"/>
        <v>CHP2_M4_Comm_REL</v>
      </c>
      <c r="H1487" s="10" t="str">
        <f>VLOOKUP(基本表格!E1487,起始地址定义!A:D,4,FALSE)&amp;" "&amp;Q1487</f>
        <v>2147+P5-M12 刨片进料仓2#进料皮带分料器 变频器通讯 备妥（不能与正转信号使用同一个）</v>
      </c>
      <c r="I1487" s="10" t="str">
        <f t="shared" si="321"/>
        <v>DB1200,X1050.0</v>
      </c>
      <c r="J1487" s="13" t="str">
        <f>VLOOKUP(E1487,起始地址定义!A:D,2,FALSE)</f>
        <v>DB1200</v>
      </c>
      <c r="K1487" s="12" t="str">
        <f t="shared" si="322"/>
        <v>X1050.0</v>
      </c>
      <c r="L1487" s="13">
        <f>VLOOKUP(E1487,起始地址定义!A:D,3,FALSE)</f>
        <v>1050</v>
      </c>
      <c r="M1487" s="14">
        <f>VLOOKUP($F1487,类型描述及偏移量!$C:$H,2,FALSE)</f>
        <v>0</v>
      </c>
      <c r="N1487" s="14" t="str">
        <f>VLOOKUP($F1487,类型描述及偏移量!$C:$H,3,FALSE)</f>
        <v>离散</v>
      </c>
      <c r="O1487" s="14" t="str">
        <f>VLOOKUP($F1487,类型描述及偏移量!$C:$H,4,FALSE)</f>
        <v>None</v>
      </c>
      <c r="P1487" s="14" t="str">
        <f>VLOOKUP($F1487,类型描述及偏移量!$C:$H,5,FALSE)</f>
        <v>Yes</v>
      </c>
      <c r="Q1487" s="14" t="str">
        <f>VLOOKUP($F1487,类型描述及偏移量!$C:$H,6,FALSE)</f>
        <v>备妥（不能与正转信号使用同一个）</v>
      </c>
    </row>
    <row r="1488" hidden="1" spans="1:17">
      <c r="A1488" s="12" t="s">
        <v>125</v>
      </c>
      <c r="B1488" s="12" t="str">
        <f t="shared" si="315"/>
        <v>M4_Comm</v>
      </c>
      <c r="C1488" s="12" t="str">
        <f t="shared" si="316"/>
        <v>FWD</v>
      </c>
      <c r="D1488" s="12" t="str">
        <f t="shared" si="317"/>
        <v>BP_G120_var</v>
      </c>
      <c r="E1488" s="13" t="str">
        <f t="shared" si="318"/>
        <v>CHP2_M4_Comm_BP_G120_var</v>
      </c>
      <c r="F1488" s="14" t="str">
        <f t="shared" si="319"/>
        <v>BP_G120_var_FWD</v>
      </c>
      <c r="G1488" s="10" t="str">
        <f t="shared" si="320"/>
        <v>CHP2_M4_Comm_FWD</v>
      </c>
      <c r="H1488" s="10" t="str">
        <f>VLOOKUP(基本表格!E1488,起始地址定义!A:D,4,FALSE)&amp;" "&amp;Q1488</f>
        <v>2147+P5-M12 刨片进料仓2#进料皮带分料器 变频器通讯 正转</v>
      </c>
      <c r="I1488" s="10" t="str">
        <f t="shared" si="321"/>
        <v>DB1200,X1050.1</v>
      </c>
      <c r="J1488" s="13" t="str">
        <f>VLOOKUP(E1488,起始地址定义!A:D,2,FALSE)</f>
        <v>DB1200</v>
      </c>
      <c r="K1488" s="12" t="str">
        <f t="shared" si="322"/>
        <v>X1050.1</v>
      </c>
      <c r="L1488" s="13">
        <f>VLOOKUP(E1488,起始地址定义!A:D,3,FALSE)</f>
        <v>1050</v>
      </c>
      <c r="M1488" s="14">
        <f>VLOOKUP($F1488,类型描述及偏移量!$C:$H,2,FALSE)</f>
        <v>0.0999999999999943</v>
      </c>
      <c r="N1488" s="14" t="str">
        <f>VLOOKUP($F1488,类型描述及偏移量!$C:$H,3,FALSE)</f>
        <v>离散</v>
      </c>
      <c r="O1488" s="14" t="str">
        <f>VLOOKUP($F1488,类型描述及偏移量!$C:$H,4,FALSE)</f>
        <v>None</v>
      </c>
      <c r="P1488" s="14" t="str">
        <f>VLOOKUP($F1488,类型描述及偏移量!$C:$H,5,FALSE)</f>
        <v>Yes</v>
      </c>
      <c r="Q1488" s="14" t="str">
        <f>VLOOKUP($F1488,类型描述及偏移量!$C:$H,6,FALSE)</f>
        <v>正转</v>
      </c>
    </row>
    <row r="1489" hidden="1" spans="1:17">
      <c r="A1489" s="12" t="s">
        <v>125</v>
      </c>
      <c r="B1489" s="12" t="str">
        <f t="shared" ref="B1489:B1537" si="323">"M"&amp;RIGHT(LEFT(B1366,FIND("_",B1366,1)-1),LEN(LEFT(B1366,FIND("_",B1366,1)-1))-1)+1&amp;"_"&amp;RIGHT(B1366,LEN(B1366)-FIND("_",B1366,1))</f>
        <v>M4_Comm</v>
      </c>
      <c r="C1489" s="12" t="str">
        <f t="shared" ref="C1489:C1537" si="324">C1366</f>
        <v>REV</v>
      </c>
      <c r="D1489" s="12" t="str">
        <f t="shared" ref="D1489:D1537" si="325">D1366</f>
        <v>BP_G120_var</v>
      </c>
      <c r="E1489" s="13" t="str">
        <f t="shared" si="318"/>
        <v>CHP2_M4_Comm_BP_G120_var</v>
      </c>
      <c r="F1489" s="14" t="str">
        <f t="shared" si="319"/>
        <v>BP_G120_var_REV</v>
      </c>
      <c r="G1489" s="10" t="str">
        <f t="shared" si="320"/>
        <v>CHP2_M4_Comm_REV</v>
      </c>
      <c r="H1489" s="10" t="str">
        <f>VLOOKUP(基本表格!E1489,起始地址定义!A:D,4,FALSE)&amp;" "&amp;Q1489</f>
        <v>2147+P5-M12 刨片进料仓2#进料皮带分料器 变频器通讯 反转</v>
      </c>
      <c r="I1489" s="10" t="str">
        <f t="shared" si="321"/>
        <v>DB1200,X1050.2</v>
      </c>
      <c r="J1489" s="13" t="str">
        <f>VLOOKUP(E1489,起始地址定义!A:D,2,FALSE)</f>
        <v>DB1200</v>
      </c>
      <c r="K1489" s="12" t="str">
        <f t="shared" si="322"/>
        <v>X1050.2</v>
      </c>
      <c r="L1489" s="13">
        <f>VLOOKUP(E1489,起始地址定义!A:D,3,FALSE)</f>
        <v>1050</v>
      </c>
      <c r="M1489" s="14">
        <f>VLOOKUP($F1489,类型描述及偏移量!$C:$H,2,FALSE)</f>
        <v>0.199999999999989</v>
      </c>
      <c r="N1489" s="14" t="str">
        <f>VLOOKUP($F1489,类型描述及偏移量!$C:$H,3,FALSE)</f>
        <v>离散</v>
      </c>
      <c r="O1489" s="14" t="str">
        <f>VLOOKUP($F1489,类型描述及偏移量!$C:$H,4,FALSE)</f>
        <v>None</v>
      </c>
      <c r="P1489" s="14" t="str">
        <f>VLOOKUP($F1489,类型描述及偏移量!$C:$H,5,FALSE)</f>
        <v>Yes</v>
      </c>
      <c r="Q1489" s="14" t="str">
        <f>VLOOKUP($F1489,类型描述及偏移量!$C:$H,6,FALSE)</f>
        <v>反转</v>
      </c>
    </row>
    <row r="1490" hidden="1" spans="1:17">
      <c r="A1490" s="12" t="s">
        <v>125</v>
      </c>
      <c r="B1490" s="12" t="str">
        <f t="shared" si="323"/>
        <v>M4_Comm</v>
      </c>
      <c r="C1490" s="12" t="str">
        <f t="shared" si="324"/>
        <v>Reset</v>
      </c>
      <c r="D1490" s="12" t="str">
        <f t="shared" si="325"/>
        <v>BP_G120_var</v>
      </c>
      <c r="E1490" s="13" t="str">
        <f t="shared" si="318"/>
        <v>CHP2_M4_Comm_BP_G120_var</v>
      </c>
      <c r="F1490" s="14" t="str">
        <f t="shared" si="319"/>
        <v>BP_G120_var_Reset</v>
      </c>
      <c r="G1490" s="10" t="str">
        <f t="shared" si="320"/>
        <v>CHP2_M4_Comm_Reset</v>
      </c>
      <c r="H1490" s="10" t="str">
        <f>VLOOKUP(基本表格!E1490,起始地址定义!A:D,4,FALSE)&amp;" "&amp;Q1490</f>
        <v>2147+P5-M12 刨片进料仓2#进料皮带分料器 变频器通讯 故障复位</v>
      </c>
      <c r="I1490" s="10" t="str">
        <f t="shared" si="321"/>
        <v>DB1200,X1050.3</v>
      </c>
      <c r="J1490" s="13" t="str">
        <f>VLOOKUP(E1490,起始地址定义!A:D,2,FALSE)</f>
        <v>DB1200</v>
      </c>
      <c r="K1490" s="12" t="str">
        <f t="shared" si="322"/>
        <v>X1050.3</v>
      </c>
      <c r="L1490" s="13">
        <f>VLOOKUP(E1490,起始地址定义!A:D,3,FALSE)</f>
        <v>1050</v>
      </c>
      <c r="M1490" s="14">
        <f>VLOOKUP($F1490,类型描述及偏移量!$C:$H,2,FALSE)</f>
        <v>0.300000000000011</v>
      </c>
      <c r="N1490" s="14" t="str">
        <f>VLOOKUP($F1490,类型描述及偏移量!$C:$H,3,FALSE)</f>
        <v>离散</v>
      </c>
      <c r="O1490" s="14" t="str">
        <f>VLOOKUP($F1490,类型描述及偏移量!$C:$H,4,FALSE)</f>
        <v>None</v>
      </c>
      <c r="P1490" s="14" t="str">
        <f>VLOOKUP($F1490,类型描述及偏移量!$C:$H,5,FALSE)</f>
        <v>No</v>
      </c>
      <c r="Q1490" s="14" t="str">
        <f>VLOOKUP($F1490,类型描述及偏移量!$C:$H,6,FALSE)</f>
        <v>故障复位</v>
      </c>
    </row>
    <row r="1491" hidden="1" spans="1:17">
      <c r="A1491" s="12" t="s">
        <v>125</v>
      </c>
      <c r="B1491" s="12" t="str">
        <f t="shared" si="323"/>
        <v>M4_Comm</v>
      </c>
      <c r="C1491" s="12" t="str">
        <f t="shared" si="324"/>
        <v>IRL</v>
      </c>
      <c r="D1491" s="12" t="str">
        <f t="shared" si="325"/>
        <v>BP_G120_var</v>
      </c>
      <c r="E1491" s="13" t="str">
        <f t="shared" si="318"/>
        <v>CHP2_M4_Comm_BP_G120_var</v>
      </c>
      <c r="F1491" s="14" t="str">
        <f t="shared" si="319"/>
        <v>BP_G120_var_IRL</v>
      </c>
      <c r="G1491" s="10" t="str">
        <f t="shared" si="320"/>
        <v>CHP2_M4_Comm_IRL</v>
      </c>
      <c r="H1491" s="10" t="str">
        <f>VLOOKUP(基本表格!E1491,起始地址定义!A:D,4,FALSE)&amp;" "&amp;Q1491</f>
        <v>2147+P5-M12 刨片进料仓2#进料皮带分料器 变频器通讯 备妥反馈</v>
      </c>
      <c r="I1491" s="10" t="str">
        <f t="shared" si="321"/>
        <v>DB1200,X1050.4</v>
      </c>
      <c r="J1491" s="13" t="str">
        <f>VLOOKUP(E1491,起始地址定义!A:D,2,FALSE)</f>
        <v>DB1200</v>
      </c>
      <c r="K1491" s="12" t="str">
        <f t="shared" si="322"/>
        <v>X1050.4</v>
      </c>
      <c r="L1491" s="13">
        <f>VLOOKUP(E1491,起始地址定义!A:D,3,FALSE)</f>
        <v>1050</v>
      </c>
      <c r="M1491" s="14">
        <f>VLOOKUP($F1491,类型描述及偏移量!$C:$H,2,FALSE)</f>
        <v>0.400000000000006</v>
      </c>
      <c r="N1491" s="14" t="str">
        <f>VLOOKUP($F1491,类型描述及偏移量!$C:$H,3,FALSE)</f>
        <v>离散</v>
      </c>
      <c r="O1491" s="14" t="str">
        <f>VLOOKUP($F1491,类型描述及偏移量!$C:$H,4,FALSE)</f>
        <v>None</v>
      </c>
      <c r="P1491" s="14" t="str">
        <f>VLOOKUP($F1491,类型描述及偏移量!$C:$H,5,FALSE)</f>
        <v>Yes</v>
      </c>
      <c r="Q1491" s="14" t="str">
        <f>VLOOKUP($F1491,类型描述及偏移量!$C:$H,6,FALSE)</f>
        <v>备妥反馈</v>
      </c>
    </row>
    <row r="1492" hidden="1" spans="1:17">
      <c r="A1492" s="12" t="s">
        <v>125</v>
      </c>
      <c r="B1492" s="12" t="str">
        <f t="shared" si="323"/>
        <v>M4_Comm</v>
      </c>
      <c r="C1492" s="12" t="str">
        <f t="shared" si="324"/>
        <v>IFW</v>
      </c>
      <c r="D1492" s="12" t="str">
        <f t="shared" si="325"/>
        <v>BP_G120_var</v>
      </c>
      <c r="E1492" s="13" t="str">
        <f t="shared" si="318"/>
        <v>CHP2_M4_Comm_BP_G120_var</v>
      </c>
      <c r="F1492" s="14" t="str">
        <f t="shared" si="319"/>
        <v>BP_G120_var_IFW</v>
      </c>
      <c r="G1492" s="10" t="str">
        <f t="shared" si="320"/>
        <v>CHP2_M4_Comm_IFW</v>
      </c>
      <c r="H1492" s="10" t="str">
        <f>VLOOKUP(基本表格!E1492,起始地址定义!A:D,4,FALSE)&amp;" "&amp;Q1492</f>
        <v>2147+P5-M12 刨片进料仓2#进料皮带分料器 变频器通讯 正转反馈</v>
      </c>
      <c r="I1492" s="10" t="str">
        <f t="shared" si="321"/>
        <v>DB1200,X1050.5</v>
      </c>
      <c r="J1492" s="13" t="str">
        <f>VLOOKUP(E1492,起始地址定义!A:D,2,FALSE)</f>
        <v>DB1200</v>
      </c>
      <c r="K1492" s="12" t="str">
        <f t="shared" si="322"/>
        <v>X1050.5</v>
      </c>
      <c r="L1492" s="13">
        <f>VLOOKUP(E1492,起始地址定义!A:D,3,FALSE)</f>
        <v>1050</v>
      </c>
      <c r="M1492" s="14">
        <f>VLOOKUP($F1492,类型描述及偏移量!$C:$H,2,FALSE)</f>
        <v>0.5</v>
      </c>
      <c r="N1492" s="14" t="str">
        <f>VLOOKUP($F1492,类型描述及偏移量!$C:$H,3,FALSE)</f>
        <v>离散</v>
      </c>
      <c r="O1492" s="14" t="str">
        <f>VLOOKUP($F1492,类型描述及偏移量!$C:$H,4,FALSE)</f>
        <v>None</v>
      </c>
      <c r="P1492" s="14" t="str">
        <f>VLOOKUP($F1492,类型描述及偏移量!$C:$H,5,FALSE)</f>
        <v>Yes</v>
      </c>
      <c r="Q1492" s="14" t="str">
        <f>VLOOKUP($F1492,类型描述及偏移量!$C:$H,6,FALSE)</f>
        <v>正转反馈</v>
      </c>
    </row>
    <row r="1493" hidden="1" spans="1:17">
      <c r="A1493" s="12" t="s">
        <v>125</v>
      </c>
      <c r="B1493" s="12" t="str">
        <f t="shared" si="323"/>
        <v>M4_Comm</v>
      </c>
      <c r="C1493" s="12" t="str">
        <f t="shared" si="324"/>
        <v>IRV</v>
      </c>
      <c r="D1493" s="12" t="str">
        <f t="shared" si="325"/>
        <v>BP_G120_var</v>
      </c>
      <c r="E1493" s="13" t="str">
        <f t="shared" si="318"/>
        <v>CHP2_M4_Comm_BP_G120_var</v>
      </c>
      <c r="F1493" s="14" t="str">
        <f t="shared" si="319"/>
        <v>BP_G120_var_IRV</v>
      </c>
      <c r="G1493" s="10" t="str">
        <f t="shared" si="320"/>
        <v>CHP2_M4_Comm_IRV</v>
      </c>
      <c r="H1493" s="10" t="str">
        <f>VLOOKUP(基本表格!E1493,起始地址定义!A:D,4,FALSE)&amp;" "&amp;Q1493</f>
        <v>2147+P5-M12 刨片进料仓2#进料皮带分料器 变频器通讯 反转反馈</v>
      </c>
      <c r="I1493" s="10" t="str">
        <f t="shared" si="321"/>
        <v>DB1200,X1050.6</v>
      </c>
      <c r="J1493" s="13" t="str">
        <f>VLOOKUP(E1493,起始地址定义!A:D,2,FALSE)</f>
        <v>DB1200</v>
      </c>
      <c r="K1493" s="12" t="str">
        <f t="shared" si="322"/>
        <v>X1050.6</v>
      </c>
      <c r="L1493" s="13">
        <f>VLOOKUP(E1493,起始地址定义!A:D,3,FALSE)</f>
        <v>1050</v>
      </c>
      <c r="M1493" s="14">
        <f>VLOOKUP($F1493,类型描述及偏移量!$C:$H,2,FALSE)</f>
        <v>0.599999999999994</v>
      </c>
      <c r="N1493" s="14" t="str">
        <f>VLOOKUP($F1493,类型描述及偏移量!$C:$H,3,FALSE)</f>
        <v>离散</v>
      </c>
      <c r="O1493" s="14" t="str">
        <f>VLOOKUP($F1493,类型描述及偏移量!$C:$H,4,FALSE)</f>
        <v>None</v>
      </c>
      <c r="P1493" s="14" t="str">
        <f>VLOOKUP($F1493,类型描述及偏移量!$C:$H,5,FALSE)</f>
        <v>Yes</v>
      </c>
      <c r="Q1493" s="14" t="str">
        <f>VLOOKUP($F1493,类型描述及偏移量!$C:$H,6,FALSE)</f>
        <v>反转反馈</v>
      </c>
    </row>
    <row r="1494" hidden="1" spans="1:17">
      <c r="A1494" s="12" t="s">
        <v>125</v>
      </c>
      <c r="B1494" s="12" t="str">
        <f t="shared" si="323"/>
        <v>M4_Comm</v>
      </c>
      <c r="C1494" s="12" t="str">
        <f t="shared" si="324"/>
        <v>ALARM</v>
      </c>
      <c r="D1494" s="12" t="str">
        <f t="shared" si="325"/>
        <v>BP_G120_var</v>
      </c>
      <c r="E1494" s="13" t="str">
        <f t="shared" si="318"/>
        <v>CHP2_M4_Comm_BP_G120_var</v>
      </c>
      <c r="F1494" s="14" t="str">
        <f t="shared" si="319"/>
        <v>BP_G120_var_ALARM</v>
      </c>
      <c r="G1494" s="10" t="str">
        <f t="shared" si="320"/>
        <v>CHP2_M4_Comm_ALARM</v>
      </c>
      <c r="H1494" s="10" t="str">
        <f>VLOOKUP(基本表格!E1494,起始地址定义!A:D,4,FALSE)&amp;" "&amp;Q1494</f>
        <v>2147+P5-M12 刨片进料仓2#进料皮带分料器 变频器通讯 变频器备用</v>
      </c>
      <c r="I1494" s="10" t="str">
        <f t="shared" si="321"/>
        <v>DB1200,X1050.7</v>
      </c>
      <c r="J1494" s="13" t="str">
        <f>VLOOKUP(E1494,起始地址定义!A:D,2,FALSE)</f>
        <v>DB1200</v>
      </c>
      <c r="K1494" s="12" t="str">
        <f t="shared" si="322"/>
        <v>X1050.7</v>
      </c>
      <c r="L1494" s="13">
        <f>VLOOKUP(E1494,起始地址定义!A:D,3,FALSE)</f>
        <v>1050</v>
      </c>
      <c r="M1494" s="14">
        <f>VLOOKUP($F1494,类型描述及偏移量!$C:$H,2,FALSE)</f>
        <v>0.699999999999989</v>
      </c>
      <c r="N1494" s="14" t="str">
        <f>VLOOKUP($F1494,类型描述及偏移量!$C:$H,3,FALSE)</f>
        <v>离散</v>
      </c>
      <c r="O1494" s="14" t="str">
        <f>VLOOKUP($F1494,类型描述及偏移量!$C:$H,4,FALSE)</f>
        <v>None</v>
      </c>
      <c r="P1494" s="14" t="str">
        <f>VLOOKUP($F1494,类型描述及偏移量!$C:$H,5,FALSE)</f>
        <v>Yes</v>
      </c>
      <c r="Q1494" s="14" t="str">
        <f>VLOOKUP($F1494,类型描述及偏移量!$C:$H,6,FALSE)</f>
        <v>变频器备用</v>
      </c>
    </row>
    <row r="1495" hidden="1" spans="1:17">
      <c r="A1495" s="12" t="s">
        <v>125</v>
      </c>
      <c r="B1495" s="12" t="str">
        <f t="shared" si="323"/>
        <v>M4_Comm</v>
      </c>
      <c r="C1495" s="12" t="str">
        <f t="shared" si="324"/>
        <v>Fault</v>
      </c>
      <c r="D1495" s="12" t="str">
        <f t="shared" si="325"/>
        <v>BP_G120_var</v>
      </c>
      <c r="E1495" s="13" t="str">
        <f t="shared" si="318"/>
        <v>CHP2_M4_Comm_BP_G120_var</v>
      </c>
      <c r="F1495" s="14" t="str">
        <f t="shared" si="319"/>
        <v>BP_G120_var_Fault</v>
      </c>
      <c r="G1495" s="10" t="str">
        <f t="shared" si="320"/>
        <v>CHP2_M4_Comm_Fault</v>
      </c>
      <c r="H1495" s="10" t="str">
        <f>VLOOKUP(基本表格!E1495,起始地址定义!A:D,4,FALSE)&amp;" "&amp;Q1495</f>
        <v>2147+P5-M12 刨片进料仓2#进料皮带分料器 变频器通讯 变频器报警</v>
      </c>
      <c r="I1495" s="10" t="str">
        <f t="shared" si="321"/>
        <v>DB1200,X1051.0</v>
      </c>
      <c r="J1495" s="13" t="str">
        <f>VLOOKUP(E1495,起始地址定义!A:D,2,FALSE)</f>
        <v>DB1200</v>
      </c>
      <c r="K1495" s="12" t="str">
        <f t="shared" si="322"/>
        <v>X1051.0</v>
      </c>
      <c r="L1495" s="13">
        <f>VLOOKUP(E1495,起始地址定义!A:D,3,FALSE)</f>
        <v>1050</v>
      </c>
      <c r="M1495" s="14">
        <f>VLOOKUP($F1495,类型描述及偏移量!$C:$H,2,FALSE)</f>
        <v>1</v>
      </c>
      <c r="N1495" s="14" t="str">
        <f>VLOOKUP($F1495,类型描述及偏移量!$C:$H,3,FALSE)</f>
        <v>离散</v>
      </c>
      <c r="O1495" s="14" t="str">
        <f>VLOOKUP($F1495,类型描述及偏移量!$C:$H,4,FALSE)</f>
        <v>On</v>
      </c>
      <c r="P1495" s="14" t="str">
        <f>VLOOKUP($F1495,类型描述及偏移量!$C:$H,5,FALSE)</f>
        <v>Yes</v>
      </c>
      <c r="Q1495" s="14" t="str">
        <f>VLOOKUP($F1495,类型描述及偏移量!$C:$H,6,FALSE)</f>
        <v>变频器报警</v>
      </c>
    </row>
    <row r="1496" hidden="1" spans="1:17">
      <c r="A1496" s="12" t="s">
        <v>125</v>
      </c>
      <c r="B1496" s="12" t="str">
        <f t="shared" si="323"/>
        <v>M4_Comm</v>
      </c>
      <c r="C1496" s="12" t="str">
        <f t="shared" si="324"/>
        <v>Warn_Code</v>
      </c>
      <c r="D1496" s="12" t="str">
        <f t="shared" si="325"/>
        <v>BP_G120_var</v>
      </c>
      <c r="E1496" s="13" t="str">
        <f t="shared" si="318"/>
        <v>CHP2_M4_Comm_BP_G120_var</v>
      </c>
      <c r="F1496" s="14" t="str">
        <f t="shared" si="319"/>
        <v>BP_G120_var_Warn_Code</v>
      </c>
      <c r="G1496" s="10" t="str">
        <f t="shared" si="320"/>
        <v>CHP2_M4_Comm_Warn_Code</v>
      </c>
      <c r="H1496" s="10" t="str">
        <f>VLOOKUP(基本表格!E1496,起始地址定义!A:D,4,FALSE)&amp;" "&amp;Q1496</f>
        <v>2147+P5-M12 刨片进料仓2#进料皮带分料器 变频器通讯 警告</v>
      </c>
      <c r="I1496" s="10" t="str">
        <f t="shared" si="321"/>
        <v>DB1200,INT1052</v>
      </c>
      <c r="J1496" s="13" t="str">
        <f>VLOOKUP(E1496,起始地址定义!A:D,2,FALSE)</f>
        <v>DB1200</v>
      </c>
      <c r="K1496" s="12" t="str">
        <f t="shared" si="322"/>
        <v>INT1052</v>
      </c>
      <c r="L1496" s="13">
        <f>VLOOKUP(E1496,起始地址定义!A:D,3,FALSE)</f>
        <v>1050</v>
      </c>
      <c r="M1496" s="14">
        <f>VLOOKUP($F1496,类型描述及偏移量!$C:$H,2,FALSE)</f>
        <v>2</v>
      </c>
      <c r="N1496" s="14" t="str">
        <f>VLOOKUP($F1496,类型描述及偏移量!$C:$H,3,FALSE)</f>
        <v>整型</v>
      </c>
      <c r="O1496" s="14" t="str">
        <f>VLOOKUP($F1496,类型描述及偏移量!$C:$H,4,FALSE)</f>
        <v>None</v>
      </c>
      <c r="P1496" s="14" t="str">
        <f>VLOOKUP($F1496,类型描述及偏移量!$C:$H,5,FALSE)</f>
        <v>Yes</v>
      </c>
      <c r="Q1496" s="14" t="str">
        <f>VLOOKUP($F1496,类型描述及偏移量!$C:$H,6,FALSE)</f>
        <v>警告</v>
      </c>
    </row>
    <row r="1497" hidden="1" spans="1:17">
      <c r="A1497" s="12" t="s">
        <v>125</v>
      </c>
      <c r="B1497" s="12" t="str">
        <f t="shared" si="323"/>
        <v>M4_Comm</v>
      </c>
      <c r="C1497" s="12" t="str">
        <f t="shared" si="324"/>
        <v>Fault_Code</v>
      </c>
      <c r="D1497" s="12" t="str">
        <f t="shared" si="325"/>
        <v>BP_G120_var</v>
      </c>
      <c r="E1497" s="13" t="str">
        <f t="shared" si="318"/>
        <v>CHP2_M4_Comm_BP_G120_var</v>
      </c>
      <c r="F1497" s="14" t="str">
        <f t="shared" si="319"/>
        <v>BP_G120_var_Fault_Code</v>
      </c>
      <c r="G1497" s="10" t="str">
        <f t="shared" si="320"/>
        <v>CHP2_M4_Comm_Fault_Code</v>
      </c>
      <c r="H1497" s="10" t="str">
        <f>VLOOKUP(基本表格!E1497,起始地址定义!A:D,4,FALSE)&amp;" "&amp;Q1497</f>
        <v>2147+P5-M12 刨片进料仓2#进料皮带分料器 变频器通讯 报警代码</v>
      </c>
      <c r="I1497" s="10" t="str">
        <f t="shared" si="321"/>
        <v>DB1200,INT1054</v>
      </c>
      <c r="J1497" s="13" t="str">
        <f>VLOOKUP(E1497,起始地址定义!A:D,2,FALSE)</f>
        <v>DB1200</v>
      </c>
      <c r="K1497" s="12" t="str">
        <f t="shared" si="322"/>
        <v>INT1054</v>
      </c>
      <c r="L1497" s="13">
        <f>VLOOKUP(E1497,起始地址定义!A:D,3,FALSE)</f>
        <v>1050</v>
      </c>
      <c r="M1497" s="14">
        <f>VLOOKUP($F1497,类型描述及偏移量!$C:$H,2,FALSE)</f>
        <v>4</v>
      </c>
      <c r="N1497" s="14" t="str">
        <f>VLOOKUP($F1497,类型描述及偏移量!$C:$H,3,FALSE)</f>
        <v>整型</v>
      </c>
      <c r="O1497" s="14" t="str">
        <f>VLOOKUP($F1497,类型描述及偏移量!$C:$H,4,FALSE)</f>
        <v>None</v>
      </c>
      <c r="P1497" s="14" t="str">
        <f>VLOOKUP($F1497,类型描述及偏移量!$C:$H,5,FALSE)</f>
        <v>Yes</v>
      </c>
      <c r="Q1497" s="14" t="str">
        <f>VLOOKUP($F1497,类型描述及偏移量!$C:$H,6,FALSE)</f>
        <v>报警代码</v>
      </c>
    </row>
    <row r="1498" spans="1:17">
      <c r="A1498" s="12" t="s">
        <v>125</v>
      </c>
      <c r="B1498" s="12" t="str">
        <f t="shared" si="323"/>
        <v>M4_Comm</v>
      </c>
      <c r="C1498" s="12" t="str">
        <f t="shared" si="324"/>
        <v>AV_Speed</v>
      </c>
      <c r="D1498" s="12" t="str">
        <f t="shared" si="325"/>
        <v>BP_G120_var</v>
      </c>
      <c r="E1498" s="13" t="str">
        <f t="shared" si="318"/>
        <v>CHP2_M4_Comm_BP_G120_var</v>
      </c>
      <c r="F1498" s="14" t="str">
        <f t="shared" si="319"/>
        <v>BP_G120_var_AV_Speed</v>
      </c>
      <c r="G1498" s="10" t="str">
        <f t="shared" si="320"/>
        <v>CHP2_M4_Comm_AV_Speed</v>
      </c>
      <c r="H1498" s="10" t="str">
        <f>VLOOKUP(基本表格!E1498,起始地址定义!A:D,4,FALSE)&amp;" "&amp;Q1498</f>
        <v>2147+P5-M12 刨片进料仓2#进料皮带分料器 变频器通讯 实际运行反馈速度</v>
      </c>
      <c r="I1498" s="10" t="str">
        <f t="shared" si="321"/>
        <v>DB1200,REAL1056</v>
      </c>
      <c r="J1498" s="13" t="str">
        <f>VLOOKUP(E1498,起始地址定义!A:D,2,FALSE)</f>
        <v>DB1200</v>
      </c>
      <c r="K1498" s="12" t="str">
        <f t="shared" si="322"/>
        <v>REAL1056</v>
      </c>
      <c r="L1498" s="13">
        <f>VLOOKUP(E1498,起始地址定义!A:D,3,FALSE)</f>
        <v>1050</v>
      </c>
      <c r="M1498" s="14">
        <f>VLOOKUP($F1498,类型描述及偏移量!$C:$H,2,FALSE)</f>
        <v>6</v>
      </c>
      <c r="N1498" s="14" t="str">
        <f>VLOOKUP($F1498,类型描述及偏移量!$C:$H,3,FALSE)</f>
        <v>实型</v>
      </c>
      <c r="O1498" s="14" t="str">
        <f>VLOOKUP($F1498,类型描述及偏移量!$C:$H,4,FALSE)</f>
        <v>None</v>
      </c>
      <c r="P1498" s="14" t="str">
        <f>VLOOKUP($F1498,类型描述及偏移量!$C:$H,5,FALSE)</f>
        <v>Yes</v>
      </c>
      <c r="Q1498" s="14" t="str">
        <f>VLOOKUP($F1498,类型描述及偏移量!$C:$H,6,FALSE)</f>
        <v>实际运行反馈速度</v>
      </c>
    </row>
    <row r="1499" spans="1:17">
      <c r="A1499" s="12" t="s">
        <v>125</v>
      </c>
      <c r="B1499" s="12" t="str">
        <f t="shared" si="323"/>
        <v>M4_Comm</v>
      </c>
      <c r="C1499" s="12" t="str">
        <f t="shared" si="324"/>
        <v>AV_Current</v>
      </c>
      <c r="D1499" s="12" t="str">
        <f t="shared" si="325"/>
        <v>BP_G120_var</v>
      </c>
      <c r="E1499" s="13" t="str">
        <f t="shared" si="318"/>
        <v>CHP2_M4_Comm_BP_G120_var</v>
      </c>
      <c r="F1499" s="14" t="str">
        <f t="shared" si="319"/>
        <v>BP_G120_var_AV_Current</v>
      </c>
      <c r="G1499" s="10" t="str">
        <f t="shared" si="320"/>
        <v>CHP2_M4_Comm_AV_Current</v>
      </c>
      <c r="H1499" s="10" t="str">
        <f>VLOOKUP(基本表格!E1499,起始地址定义!A:D,4,FALSE)&amp;" "&amp;Q1499</f>
        <v>2147+P5-M12 刨片进料仓2#进料皮带分料器 变频器通讯 实际运行反馈电流</v>
      </c>
      <c r="I1499" s="10" t="str">
        <f t="shared" si="321"/>
        <v>DB1200,REAL1060</v>
      </c>
      <c r="J1499" s="13" t="str">
        <f>VLOOKUP(E1499,起始地址定义!A:D,2,FALSE)</f>
        <v>DB1200</v>
      </c>
      <c r="K1499" s="12" t="str">
        <f t="shared" si="322"/>
        <v>REAL1060</v>
      </c>
      <c r="L1499" s="13">
        <f>VLOOKUP(E1499,起始地址定义!A:D,3,FALSE)</f>
        <v>1050</v>
      </c>
      <c r="M1499" s="14">
        <f>VLOOKUP($F1499,类型描述及偏移量!$C:$H,2,FALSE)</f>
        <v>10</v>
      </c>
      <c r="N1499" s="14" t="str">
        <f>VLOOKUP($F1499,类型描述及偏移量!$C:$H,3,FALSE)</f>
        <v>实型</v>
      </c>
      <c r="O1499" s="14" t="str">
        <f>VLOOKUP($F1499,类型描述及偏移量!$C:$H,4,FALSE)</f>
        <v>None</v>
      </c>
      <c r="P1499" s="14" t="str">
        <f>VLOOKUP($F1499,类型描述及偏移量!$C:$H,5,FALSE)</f>
        <v>Yes</v>
      </c>
      <c r="Q1499" s="14" t="str">
        <f>VLOOKUP($F1499,类型描述及偏移量!$C:$H,6,FALSE)</f>
        <v>实际运行反馈电流</v>
      </c>
    </row>
    <row r="1500" spans="1:17">
      <c r="A1500" s="12" t="s">
        <v>125</v>
      </c>
      <c r="B1500" s="12" t="str">
        <f t="shared" si="323"/>
        <v>M4_Comm</v>
      </c>
      <c r="C1500" s="12" t="str">
        <f t="shared" si="324"/>
        <v>Torque</v>
      </c>
      <c r="D1500" s="12" t="str">
        <f t="shared" si="325"/>
        <v>BP_G120_var</v>
      </c>
      <c r="E1500" s="13" t="str">
        <f t="shared" si="318"/>
        <v>CHP2_M4_Comm_BP_G120_var</v>
      </c>
      <c r="F1500" s="14" t="str">
        <f t="shared" si="319"/>
        <v>BP_G120_var_Torque</v>
      </c>
      <c r="G1500" s="10" t="str">
        <f t="shared" si="320"/>
        <v>CHP2_M4_Comm_Torque</v>
      </c>
      <c r="H1500" s="10" t="str">
        <f>VLOOKUP(基本表格!E1500,起始地址定义!A:D,4,FALSE)&amp;" "&amp;Q1500</f>
        <v>2147+P5-M12 刨片进料仓2#进料皮带分料器 变频器通讯 转矩百分比</v>
      </c>
      <c r="I1500" s="10" t="str">
        <f t="shared" si="321"/>
        <v>DB1200,REAL1064</v>
      </c>
      <c r="J1500" s="13" t="str">
        <f>VLOOKUP(E1500,起始地址定义!A:D,2,FALSE)</f>
        <v>DB1200</v>
      </c>
      <c r="K1500" s="12" t="str">
        <f t="shared" si="322"/>
        <v>REAL1064</v>
      </c>
      <c r="L1500" s="13">
        <f>VLOOKUP(E1500,起始地址定义!A:D,3,FALSE)</f>
        <v>1050</v>
      </c>
      <c r="M1500" s="14">
        <f>VLOOKUP($F1500,类型描述及偏移量!$C:$H,2,FALSE)</f>
        <v>14</v>
      </c>
      <c r="N1500" s="14" t="str">
        <f>VLOOKUP($F1500,类型描述及偏移量!$C:$H,3,FALSE)</f>
        <v>实型</v>
      </c>
      <c r="O1500" s="14" t="str">
        <f>VLOOKUP($F1500,类型描述及偏移量!$C:$H,4,FALSE)</f>
        <v>None</v>
      </c>
      <c r="P1500" s="14" t="str">
        <f>VLOOKUP($F1500,类型描述及偏移量!$C:$H,5,FALSE)</f>
        <v>Yes</v>
      </c>
      <c r="Q1500" s="14" t="str">
        <f>VLOOKUP($F1500,类型描述及偏移量!$C:$H,6,FALSE)</f>
        <v>转矩百分比</v>
      </c>
    </row>
    <row r="1501" spans="1:17">
      <c r="A1501" s="12" t="s">
        <v>125</v>
      </c>
      <c r="B1501" s="12" t="str">
        <f t="shared" si="323"/>
        <v>M4_Comm</v>
      </c>
      <c r="C1501" s="12" t="str">
        <f t="shared" si="324"/>
        <v>SP_Speed</v>
      </c>
      <c r="D1501" s="12" t="str">
        <f t="shared" si="325"/>
        <v>BP_G120_var</v>
      </c>
      <c r="E1501" s="13" t="str">
        <f t="shared" si="318"/>
        <v>CHP2_M4_Comm_BP_G120_var</v>
      </c>
      <c r="F1501" s="14" t="str">
        <f t="shared" si="319"/>
        <v>BP_G120_var_SP_Speed</v>
      </c>
      <c r="G1501" s="10" t="str">
        <f t="shared" si="320"/>
        <v>CHP2_M4_Comm_SP_Speed</v>
      </c>
      <c r="H1501" s="10" t="str">
        <f>VLOOKUP(基本表格!E1501,起始地址定义!A:D,4,FALSE)&amp;" "&amp;Q1501</f>
        <v>2147+P5-M12 刨片进料仓2#进料皮带分料器 变频器通讯 给定速度</v>
      </c>
      <c r="I1501" s="10" t="str">
        <f t="shared" si="321"/>
        <v>DB1200,REAL1068</v>
      </c>
      <c r="J1501" s="13" t="str">
        <f>VLOOKUP(E1501,起始地址定义!A:D,2,FALSE)</f>
        <v>DB1200</v>
      </c>
      <c r="K1501" s="12" t="str">
        <f t="shared" si="322"/>
        <v>REAL1068</v>
      </c>
      <c r="L1501" s="13">
        <f>VLOOKUP(E1501,起始地址定义!A:D,3,FALSE)</f>
        <v>1050</v>
      </c>
      <c r="M1501" s="14">
        <f>VLOOKUP($F1501,类型描述及偏移量!$C:$H,2,FALSE)</f>
        <v>18</v>
      </c>
      <c r="N1501" s="14" t="str">
        <f>VLOOKUP($F1501,类型描述及偏移量!$C:$H,3,FALSE)</f>
        <v>实型</v>
      </c>
      <c r="O1501" s="14" t="str">
        <f>VLOOKUP($F1501,类型描述及偏移量!$C:$H,4,FALSE)</f>
        <v>None</v>
      </c>
      <c r="P1501" s="14" t="str">
        <f>VLOOKUP($F1501,类型描述及偏移量!$C:$H,5,FALSE)</f>
        <v>No</v>
      </c>
      <c r="Q1501" s="14" t="str">
        <f>VLOOKUP($F1501,类型描述及偏移量!$C:$H,6,FALSE)</f>
        <v>给定速度</v>
      </c>
    </row>
    <row r="1502" spans="1:17">
      <c r="A1502" s="12" t="s">
        <v>125</v>
      </c>
      <c r="B1502" s="12" t="str">
        <f t="shared" si="323"/>
        <v>M4_Comm</v>
      </c>
      <c r="C1502" s="12" t="str">
        <f t="shared" si="324"/>
        <v>SP_Ramp_UP</v>
      </c>
      <c r="D1502" s="12" t="str">
        <f t="shared" si="325"/>
        <v>BP_G120_var</v>
      </c>
      <c r="E1502" s="13" t="str">
        <f t="shared" si="318"/>
        <v>CHP2_M4_Comm_BP_G120_var</v>
      </c>
      <c r="F1502" s="14" t="str">
        <f t="shared" si="319"/>
        <v>BP_G120_var_SP_Ramp_UP</v>
      </c>
      <c r="G1502" s="10" t="str">
        <f t="shared" si="320"/>
        <v>CHP2_M4_Comm_SP_Ramp_UP</v>
      </c>
      <c r="H1502" s="10" t="str">
        <f>VLOOKUP(基本表格!E1502,起始地址定义!A:D,4,FALSE)&amp;" "&amp;Q1502</f>
        <v>2147+P5-M12 刨片进料仓2#进料皮带分料器 变频器通讯 加速时间</v>
      </c>
      <c r="I1502" s="10" t="str">
        <f t="shared" si="321"/>
        <v>DB1200,REAL1072</v>
      </c>
      <c r="J1502" s="13" t="str">
        <f>VLOOKUP(E1502,起始地址定义!A:D,2,FALSE)</f>
        <v>DB1200</v>
      </c>
      <c r="K1502" s="12" t="str">
        <f t="shared" si="322"/>
        <v>REAL1072</v>
      </c>
      <c r="L1502" s="13">
        <f>VLOOKUP(E1502,起始地址定义!A:D,3,FALSE)</f>
        <v>1050</v>
      </c>
      <c r="M1502" s="14">
        <f>VLOOKUP($F1502,类型描述及偏移量!$C:$H,2,FALSE)</f>
        <v>22</v>
      </c>
      <c r="N1502" s="14" t="str">
        <f>VLOOKUP($F1502,类型描述及偏移量!$C:$H,3,FALSE)</f>
        <v>实型</v>
      </c>
      <c r="O1502" s="14" t="str">
        <f>VLOOKUP($F1502,类型描述及偏移量!$C:$H,4,FALSE)</f>
        <v>None</v>
      </c>
      <c r="P1502" s="14" t="str">
        <f>VLOOKUP($F1502,类型描述及偏移量!$C:$H,5,FALSE)</f>
        <v>No</v>
      </c>
      <c r="Q1502" s="14" t="str">
        <f>VLOOKUP($F1502,类型描述及偏移量!$C:$H,6,FALSE)</f>
        <v>加速时间</v>
      </c>
    </row>
    <row r="1503" spans="1:17">
      <c r="A1503" s="12" t="s">
        <v>125</v>
      </c>
      <c r="B1503" s="12" t="str">
        <f t="shared" si="323"/>
        <v>M4_Comm</v>
      </c>
      <c r="C1503" s="12" t="str">
        <f t="shared" si="324"/>
        <v>SP_Ramp_Down</v>
      </c>
      <c r="D1503" s="12" t="str">
        <f t="shared" si="325"/>
        <v>BP_G120_var</v>
      </c>
      <c r="E1503" s="13" t="str">
        <f t="shared" si="318"/>
        <v>CHP2_M4_Comm_BP_G120_var</v>
      </c>
      <c r="F1503" s="14" t="str">
        <f t="shared" si="319"/>
        <v>BP_G120_var_SP_Ramp_Down</v>
      </c>
      <c r="G1503" s="10" t="str">
        <f t="shared" si="320"/>
        <v>CHP2_M4_Comm_SP_Ramp_Down</v>
      </c>
      <c r="H1503" s="10" t="str">
        <f>VLOOKUP(基本表格!E1503,起始地址定义!A:D,4,FALSE)&amp;" "&amp;Q1503</f>
        <v>2147+P5-M12 刨片进料仓2#进料皮带分料器 变频器通讯 减速时间</v>
      </c>
      <c r="I1503" s="10" t="str">
        <f t="shared" si="321"/>
        <v>DB1200,REAL1076</v>
      </c>
      <c r="J1503" s="13" t="str">
        <f>VLOOKUP(E1503,起始地址定义!A:D,2,FALSE)</f>
        <v>DB1200</v>
      </c>
      <c r="K1503" s="12" t="str">
        <f t="shared" si="322"/>
        <v>REAL1076</v>
      </c>
      <c r="L1503" s="13">
        <f>VLOOKUP(E1503,起始地址定义!A:D,3,FALSE)</f>
        <v>1050</v>
      </c>
      <c r="M1503" s="14">
        <f>VLOOKUP($F1503,类型描述及偏移量!$C:$H,2,FALSE)</f>
        <v>26</v>
      </c>
      <c r="N1503" s="14" t="str">
        <f>VLOOKUP($F1503,类型描述及偏移量!$C:$H,3,FALSE)</f>
        <v>实型</v>
      </c>
      <c r="O1503" s="14" t="str">
        <f>VLOOKUP($F1503,类型描述及偏移量!$C:$H,4,FALSE)</f>
        <v>None</v>
      </c>
      <c r="P1503" s="14" t="str">
        <f>VLOOKUP($F1503,类型描述及偏移量!$C:$H,5,FALSE)</f>
        <v>No</v>
      </c>
      <c r="Q1503" s="14" t="str">
        <f>VLOOKUP($F1503,类型描述及偏移量!$C:$H,6,FALSE)</f>
        <v>减速时间</v>
      </c>
    </row>
    <row r="1504" spans="1:17">
      <c r="A1504" s="12" t="s">
        <v>125</v>
      </c>
      <c r="B1504" s="12" t="str">
        <f t="shared" si="323"/>
        <v>M4_Comm</v>
      </c>
      <c r="C1504" s="12" t="str">
        <f t="shared" si="324"/>
        <v>Max_Spd</v>
      </c>
      <c r="D1504" s="12" t="str">
        <f t="shared" si="325"/>
        <v>BP_G120_var</v>
      </c>
      <c r="E1504" s="13" t="str">
        <f t="shared" si="318"/>
        <v>CHP2_M4_Comm_BP_G120_var</v>
      </c>
      <c r="F1504" s="14" t="str">
        <f t="shared" si="319"/>
        <v>BP_G120_var_Max_Spd</v>
      </c>
      <c r="G1504" s="10" t="str">
        <f t="shared" si="320"/>
        <v>CHP2_M4_Comm_Max_Spd</v>
      </c>
      <c r="H1504" s="10" t="str">
        <f>VLOOKUP(基本表格!E1504,起始地址定义!A:D,4,FALSE)&amp;" "&amp;Q1504</f>
        <v>2147+P5-M12 刨片进料仓2#进料皮带分料器 变频器通讯 最大频率</v>
      </c>
      <c r="I1504" s="10" t="str">
        <f t="shared" si="321"/>
        <v>DB1200,REAL1080</v>
      </c>
      <c r="J1504" s="13" t="str">
        <f>VLOOKUP(E1504,起始地址定义!A:D,2,FALSE)</f>
        <v>DB1200</v>
      </c>
      <c r="K1504" s="12" t="str">
        <f t="shared" si="322"/>
        <v>REAL1080</v>
      </c>
      <c r="L1504" s="13">
        <f>VLOOKUP(E1504,起始地址定义!A:D,3,FALSE)</f>
        <v>1050</v>
      </c>
      <c r="M1504" s="14">
        <f>VLOOKUP($F1504,类型描述及偏移量!$C:$H,2,FALSE)</f>
        <v>30</v>
      </c>
      <c r="N1504" s="14" t="str">
        <f>VLOOKUP($F1504,类型描述及偏移量!$C:$H,3,FALSE)</f>
        <v>实型</v>
      </c>
      <c r="O1504" s="14" t="str">
        <f>VLOOKUP($F1504,类型描述及偏移量!$C:$H,4,FALSE)</f>
        <v>None</v>
      </c>
      <c r="P1504" s="14" t="str">
        <f>VLOOKUP($F1504,类型描述及偏移量!$C:$H,5,FALSE)</f>
        <v>No</v>
      </c>
      <c r="Q1504" s="14" t="str">
        <f>VLOOKUP($F1504,类型描述及偏移量!$C:$H,6,FALSE)</f>
        <v>最大频率</v>
      </c>
    </row>
    <row r="1505" spans="1:17">
      <c r="A1505" s="12" t="s">
        <v>125</v>
      </c>
      <c r="B1505" s="12" t="str">
        <f t="shared" si="323"/>
        <v>M4_Comm</v>
      </c>
      <c r="C1505" s="12" t="str">
        <f t="shared" si="324"/>
        <v>Min_Spd</v>
      </c>
      <c r="D1505" s="12" t="str">
        <f t="shared" si="325"/>
        <v>BP_G120_var</v>
      </c>
      <c r="E1505" s="13" t="str">
        <f t="shared" si="318"/>
        <v>CHP2_M4_Comm_BP_G120_var</v>
      </c>
      <c r="F1505" s="14" t="str">
        <f t="shared" si="319"/>
        <v>BP_G120_var_Min_Spd</v>
      </c>
      <c r="G1505" s="10" t="str">
        <f t="shared" si="320"/>
        <v>CHP2_M4_Comm_Min_Spd</v>
      </c>
      <c r="H1505" s="10" t="str">
        <f>VLOOKUP(基本表格!E1505,起始地址定义!A:D,4,FALSE)&amp;" "&amp;Q1505</f>
        <v>2147+P5-M12 刨片进料仓2#进料皮带分料器 变频器通讯 最小频率</v>
      </c>
      <c r="I1505" s="10" t="str">
        <f t="shared" si="321"/>
        <v>DB1200,REAL1084</v>
      </c>
      <c r="J1505" s="13" t="str">
        <f>VLOOKUP(E1505,起始地址定义!A:D,2,FALSE)</f>
        <v>DB1200</v>
      </c>
      <c r="K1505" s="12" t="str">
        <f t="shared" si="322"/>
        <v>REAL1084</v>
      </c>
      <c r="L1505" s="13">
        <f>VLOOKUP(E1505,起始地址定义!A:D,3,FALSE)</f>
        <v>1050</v>
      </c>
      <c r="M1505" s="14">
        <f>VLOOKUP($F1505,类型描述及偏移量!$C:$H,2,FALSE)</f>
        <v>34</v>
      </c>
      <c r="N1505" s="14" t="str">
        <f>VLOOKUP($F1505,类型描述及偏移量!$C:$H,3,FALSE)</f>
        <v>实型</v>
      </c>
      <c r="O1505" s="14" t="str">
        <f>VLOOKUP($F1505,类型描述及偏移量!$C:$H,4,FALSE)</f>
        <v>None</v>
      </c>
      <c r="P1505" s="14" t="str">
        <f>VLOOKUP($F1505,类型描述及偏移量!$C:$H,5,FALSE)</f>
        <v>No</v>
      </c>
      <c r="Q1505" s="14" t="str">
        <f>VLOOKUP($F1505,类型描述及偏移量!$C:$H,6,FALSE)</f>
        <v>最小频率</v>
      </c>
    </row>
    <row r="1506" spans="1:17">
      <c r="A1506" s="12" t="s">
        <v>125</v>
      </c>
      <c r="B1506" s="12" t="str">
        <f t="shared" si="323"/>
        <v>M4_Comm</v>
      </c>
      <c r="C1506" s="12" t="str">
        <f t="shared" si="324"/>
        <v>Scaling_Speed</v>
      </c>
      <c r="D1506" s="12" t="str">
        <f t="shared" si="325"/>
        <v>BP_G120_var</v>
      </c>
      <c r="E1506" s="13" t="str">
        <f t="shared" si="318"/>
        <v>CHP2_M4_Comm_BP_G120_var</v>
      </c>
      <c r="F1506" s="14" t="str">
        <f t="shared" si="319"/>
        <v>BP_G120_var_Scaling_Speed</v>
      </c>
      <c r="G1506" s="10" t="str">
        <f t="shared" si="320"/>
        <v>CHP2_M4_Comm_Scaling_Speed</v>
      </c>
      <c r="H1506" s="10" t="str">
        <f>VLOOKUP(基本表格!E1506,起始地址定义!A:D,4,FALSE)&amp;" "&amp;Q1506</f>
        <v>2147+P5-M12 刨片进料仓2#进料皮带分料器 变频器通讯 多级速度</v>
      </c>
      <c r="I1506" s="10" t="str">
        <f t="shared" si="321"/>
        <v>DB1200,REAL1088</v>
      </c>
      <c r="J1506" s="13" t="str">
        <f>VLOOKUP(E1506,起始地址定义!A:D,2,FALSE)</f>
        <v>DB1200</v>
      </c>
      <c r="K1506" s="12" t="str">
        <f t="shared" si="322"/>
        <v>REAL1088</v>
      </c>
      <c r="L1506" s="13">
        <f>VLOOKUP(E1506,起始地址定义!A:D,3,FALSE)</f>
        <v>1050</v>
      </c>
      <c r="M1506" s="14">
        <f>VLOOKUP($F1506,类型描述及偏移量!$C:$H,2,FALSE)</f>
        <v>38</v>
      </c>
      <c r="N1506" s="14" t="str">
        <f>VLOOKUP($F1506,类型描述及偏移量!$C:$H,3,FALSE)</f>
        <v>实型</v>
      </c>
      <c r="O1506" s="14" t="str">
        <f>VLOOKUP($F1506,类型描述及偏移量!$C:$H,4,FALSE)</f>
        <v>None</v>
      </c>
      <c r="P1506" s="14" t="str">
        <f>VLOOKUP($F1506,类型描述及偏移量!$C:$H,5,FALSE)</f>
        <v>No</v>
      </c>
      <c r="Q1506" s="14" t="str">
        <f>VLOOKUP($F1506,类型描述及偏移量!$C:$H,6,FALSE)</f>
        <v>多级速度</v>
      </c>
    </row>
    <row r="1507" spans="1:17">
      <c r="A1507" s="12" t="s">
        <v>125</v>
      </c>
      <c r="B1507" s="12" t="str">
        <f t="shared" si="323"/>
        <v>M4_Comm</v>
      </c>
      <c r="C1507" s="12" t="str">
        <f t="shared" si="324"/>
        <v>Scaling_Ramp</v>
      </c>
      <c r="D1507" s="12" t="str">
        <f t="shared" si="325"/>
        <v>BP_G120_var</v>
      </c>
      <c r="E1507" s="13" t="str">
        <f t="shared" si="318"/>
        <v>CHP2_M4_Comm_BP_G120_var</v>
      </c>
      <c r="F1507" s="14" t="str">
        <f t="shared" si="319"/>
        <v>BP_G120_var_Scaling_Ramp</v>
      </c>
      <c r="G1507" s="10" t="str">
        <f t="shared" si="320"/>
        <v>CHP2_M4_Comm_Scaling_Ramp</v>
      </c>
      <c r="H1507" s="10" t="str">
        <f>VLOOKUP(基本表格!E1507,起始地址定义!A:D,4,FALSE)&amp;" "&amp;Q1507</f>
        <v>2147+P5-M12 刨片进料仓2#进料皮带分料器 变频器通讯 多级转速</v>
      </c>
      <c r="I1507" s="10" t="str">
        <f t="shared" si="321"/>
        <v>DB1200,REAL1092</v>
      </c>
      <c r="J1507" s="13" t="str">
        <f>VLOOKUP(E1507,起始地址定义!A:D,2,FALSE)</f>
        <v>DB1200</v>
      </c>
      <c r="K1507" s="12" t="str">
        <f t="shared" si="322"/>
        <v>REAL1092</v>
      </c>
      <c r="L1507" s="13">
        <f>VLOOKUP(E1507,起始地址定义!A:D,3,FALSE)</f>
        <v>1050</v>
      </c>
      <c r="M1507" s="14">
        <f>VLOOKUP($F1507,类型描述及偏移量!$C:$H,2,FALSE)</f>
        <v>42</v>
      </c>
      <c r="N1507" s="14" t="str">
        <f>VLOOKUP($F1507,类型描述及偏移量!$C:$H,3,FALSE)</f>
        <v>实型</v>
      </c>
      <c r="O1507" s="14" t="str">
        <f>VLOOKUP($F1507,类型描述及偏移量!$C:$H,4,FALSE)</f>
        <v>None</v>
      </c>
      <c r="P1507" s="14" t="str">
        <f>VLOOKUP($F1507,类型描述及偏移量!$C:$H,5,FALSE)</f>
        <v>No</v>
      </c>
      <c r="Q1507" s="14" t="str">
        <f>VLOOKUP($F1507,类型描述及偏移量!$C:$H,6,FALSE)</f>
        <v>多级转速</v>
      </c>
    </row>
    <row r="1508" hidden="1" spans="1:17">
      <c r="A1508" s="12" t="s">
        <v>125</v>
      </c>
      <c r="B1508" s="12" t="str">
        <f t="shared" si="323"/>
        <v>M4_ActRPM</v>
      </c>
      <c r="C1508" s="12" t="str">
        <f t="shared" si="324"/>
        <v>HiProEN</v>
      </c>
      <c r="D1508" s="12" t="str">
        <f t="shared" si="325"/>
        <v>BP_Value_var</v>
      </c>
      <c r="E1508" s="13" t="str">
        <f t="shared" si="318"/>
        <v>CHP2_M4_ActRPM_BP_Value_var</v>
      </c>
      <c r="F1508" s="14" t="str">
        <f t="shared" si="319"/>
        <v>BP_Value_var_HiProEN</v>
      </c>
      <c r="G1508" s="10" t="str">
        <f t="shared" si="320"/>
        <v>CHP2_M4_ActRPM_HiProEN</v>
      </c>
      <c r="H1508" s="10" t="str">
        <f>VLOOKUP(基本表格!E1508,起始地址定义!A:D,4,FALSE)&amp;" "&amp;Q1508</f>
        <v>2147+P5-M12 刨片进料仓2#进料皮带分料器 反馈转速 上限保护使能</v>
      </c>
      <c r="I1508" s="10" t="str">
        <f t="shared" si="321"/>
        <v>DB1200,X1100.3</v>
      </c>
      <c r="J1508" s="13" t="str">
        <f>VLOOKUP(E1508,起始地址定义!A:D,2,FALSE)</f>
        <v>DB1200</v>
      </c>
      <c r="K1508" s="12" t="str">
        <f t="shared" si="322"/>
        <v>X1100.3</v>
      </c>
      <c r="L1508" s="13">
        <f>VLOOKUP(E1508,起始地址定义!A:D,3,FALSE)</f>
        <v>1100</v>
      </c>
      <c r="M1508" s="14">
        <f>VLOOKUP($F1508,类型描述及偏移量!$C:$H,2,FALSE)</f>
        <v>0.299999999999997</v>
      </c>
      <c r="N1508" s="14" t="str">
        <f>VLOOKUP($F1508,类型描述及偏移量!$C:$H,3,FALSE)</f>
        <v>离散</v>
      </c>
      <c r="O1508" s="14" t="str">
        <f>VLOOKUP($F1508,类型描述及偏移量!$C:$H,4,FALSE)</f>
        <v>None</v>
      </c>
      <c r="P1508" s="14" t="str">
        <f>VLOOKUP($F1508,类型描述及偏移量!$C:$H,5,FALSE)</f>
        <v>No</v>
      </c>
      <c r="Q1508" s="14" t="str">
        <f>VLOOKUP($F1508,类型描述及偏移量!$C:$H,6,FALSE)</f>
        <v>上限保护使能</v>
      </c>
    </row>
    <row r="1509" hidden="1" spans="1:17">
      <c r="A1509" s="12" t="s">
        <v>125</v>
      </c>
      <c r="B1509" s="12" t="str">
        <f t="shared" si="323"/>
        <v>M4_ActRPM</v>
      </c>
      <c r="C1509" s="12" t="str">
        <f t="shared" si="324"/>
        <v>LoProEN</v>
      </c>
      <c r="D1509" s="12" t="str">
        <f t="shared" si="325"/>
        <v>BP_Value_var</v>
      </c>
      <c r="E1509" s="13" t="str">
        <f t="shared" si="318"/>
        <v>CHP2_M4_ActRPM_BP_Value_var</v>
      </c>
      <c r="F1509" s="14" t="str">
        <f t="shared" si="319"/>
        <v>BP_Value_var_LoProEN</v>
      </c>
      <c r="G1509" s="10" t="str">
        <f t="shared" si="320"/>
        <v>CHP2_M4_ActRPM_LoProEN</v>
      </c>
      <c r="H1509" s="10" t="str">
        <f>VLOOKUP(基本表格!E1509,起始地址定义!A:D,4,FALSE)&amp;" "&amp;Q1509</f>
        <v>2147+P5-M12 刨片进料仓2#进料皮带分料器 反馈转速 下限保护使能</v>
      </c>
      <c r="I1509" s="10" t="str">
        <f t="shared" si="321"/>
        <v>DB1200,X1100.4</v>
      </c>
      <c r="J1509" s="13" t="str">
        <f>VLOOKUP(E1509,起始地址定义!A:D,2,FALSE)</f>
        <v>DB1200</v>
      </c>
      <c r="K1509" s="12" t="str">
        <f t="shared" si="322"/>
        <v>X1100.4</v>
      </c>
      <c r="L1509" s="13">
        <f>VLOOKUP(E1509,起始地址定义!A:D,3,FALSE)</f>
        <v>1100</v>
      </c>
      <c r="M1509" s="14">
        <f>VLOOKUP($F1509,类型描述及偏移量!$C:$H,2,FALSE)</f>
        <v>0.399999999999999</v>
      </c>
      <c r="N1509" s="14" t="str">
        <f>VLOOKUP($F1509,类型描述及偏移量!$C:$H,3,FALSE)</f>
        <v>离散</v>
      </c>
      <c r="O1509" s="14" t="str">
        <f>VLOOKUP($F1509,类型描述及偏移量!$C:$H,4,FALSE)</f>
        <v>None</v>
      </c>
      <c r="P1509" s="14" t="str">
        <f>VLOOKUP($F1509,类型描述及偏移量!$C:$H,5,FALSE)</f>
        <v>No</v>
      </c>
      <c r="Q1509" s="14" t="str">
        <f>VLOOKUP($F1509,类型描述及偏移量!$C:$H,6,FALSE)</f>
        <v>下限保护使能</v>
      </c>
    </row>
    <row r="1510" hidden="1" spans="1:17">
      <c r="A1510" s="12" t="s">
        <v>125</v>
      </c>
      <c r="B1510" s="12" t="str">
        <f t="shared" si="323"/>
        <v>M4_ActRPM</v>
      </c>
      <c r="C1510" s="12" t="str">
        <f t="shared" si="324"/>
        <v>HiALM</v>
      </c>
      <c r="D1510" s="12" t="str">
        <f t="shared" si="325"/>
        <v>BP_Value_var</v>
      </c>
      <c r="E1510" s="13" t="str">
        <f t="shared" si="318"/>
        <v>CHP2_M4_ActRPM_BP_Value_var</v>
      </c>
      <c r="F1510" s="14" t="str">
        <f t="shared" si="319"/>
        <v>BP_Value_var_HiALM</v>
      </c>
      <c r="G1510" s="10" t="str">
        <f t="shared" si="320"/>
        <v>CHP2_M4_ActRPM_HiALM</v>
      </c>
      <c r="H1510" s="10" t="str">
        <f>VLOOKUP(基本表格!E1510,起始地址定义!A:D,4,FALSE)&amp;" "&amp;Q1510</f>
        <v>2147+P5-M12 刨片进料仓2#进料皮带分料器 反馈转速 上限报警</v>
      </c>
      <c r="I1510" s="10" t="str">
        <f t="shared" si="321"/>
        <v>DB1200,X1100.5</v>
      </c>
      <c r="J1510" s="13" t="str">
        <f>VLOOKUP(E1510,起始地址定义!A:D,2,FALSE)</f>
        <v>DB1200</v>
      </c>
      <c r="K1510" s="12" t="str">
        <f t="shared" si="322"/>
        <v>X1100.5</v>
      </c>
      <c r="L1510" s="13">
        <f>VLOOKUP(E1510,起始地址定义!A:D,3,FALSE)</f>
        <v>1100</v>
      </c>
      <c r="M1510" s="14">
        <f>VLOOKUP($F1510,类型描述及偏移量!$C:$H,2,FALSE)</f>
        <v>0.5</v>
      </c>
      <c r="N1510" s="14" t="str">
        <f>VLOOKUP($F1510,类型描述及偏移量!$C:$H,3,FALSE)</f>
        <v>离散</v>
      </c>
      <c r="O1510" s="14" t="str">
        <f>VLOOKUP($F1510,类型描述及偏移量!$C:$H,4,FALSE)</f>
        <v>None</v>
      </c>
      <c r="P1510" s="14" t="str">
        <f>VLOOKUP($F1510,类型描述及偏移量!$C:$H,5,FALSE)</f>
        <v>Yes</v>
      </c>
      <c r="Q1510" s="14" t="str">
        <f>VLOOKUP($F1510,类型描述及偏移量!$C:$H,6,FALSE)</f>
        <v>上限报警</v>
      </c>
    </row>
    <row r="1511" hidden="1" spans="1:17">
      <c r="A1511" s="12" t="s">
        <v>125</v>
      </c>
      <c r="B1511" s="12" t="str">
        <f t="shared" si="323"/>
        <v>M4_ActRPM</v>
      </c>
      <c r="C1511" s="12" t="str">
        <f t="shared" si="324"/>
        <v>LoALM</v>
      </c>
      <c r="D1511" s="12" t="str">
        <f t="shared" si="325"/>
        <v>BP_Value_var</v>
      </c>
      <c r="E1511" s="13" t="str">
        <f t="shared" si="318"/>
        <v>CHP2_M4_ActRPM_BP_Value_var</v>
      </c>
      <c r="F1511" s="14" t="str">
        <f t="shared" si="319"/>
        <v>BP_Value_var_LoALM</v>
      </c>
      <c r="G1511" s="10" t="str">
        <f t="shared" si="320"/>
        <v>CHP2_M4_ActRPM_LoALM</v>
      </c>
      <c r="H1511" s="10" t="str">
        <f>VLOOKUP(基本表格!E1511,起始地址定义!A:D,4,FALSE)&amp;" "&amp;Q1511</f>
        <v>2147+P5-M12 刨片进料仓2#进料皮带分料器 反馈转速 下限报警</v>
      </c>
      <c r="I1511" s="10" t="str">
        <f t="shared" si="321"/>
        <v>DB1200,X1100.6</v>
      </c>
      <c r="J1511" s="13" t="str">
        <f>VLOOKUP(E1511,起始地址定义!A:D,2,FALSE)</f>
        <v>DB1200</v>
      </c>
      <c r="K1511" s="12" t="str">
        <f t="shared" si="322"/>
        <v>X1100.6</v>
      </c>
      <c r="L1511" s="13">
        <f>VLOOKUP(E1511,起始地址定义!A:D,3,FALSE)</f>
        <v>1100</v>
      </c>
      <c r="M1511" s="14">
        <f>VLOOKUP($F1511,类型描述及偏移量!$C:$H,2,FALSE)</f>
        <v>0.600000000000001</v>
      </c>
      <c r="N1511" s="14" t="str">
        <f>VLOOKUP($F1511,类型描述及偏移量!$C:$H,3,FALSE)</f>
        <v>离散</v>
      </c>
      <c r="O1511" s="14" t="str">
        <f>VLOOKUP($F1511,类型描述及偏移量!$C:$H,4,FALSE)</f>
        <v>None</v>
      </c>
      <c r="P1511" s="14" t="str">
        <f>VLOOKUP($F1511,类型描述及偏移量!$C:$H,5,FALSE)</f>
        <v>Yes</v>
      </c>
      <c r="Q1511" s="14" t="str">
        <f>VLOOKUP($F1511,类型描述及偏移量!$C:$H,6,FALSE)</f>
        <v>下限报警</v>
      </c>
    </row>
    <row r="1512" hidden="1" spans="1:17">
      <c r="A1512" s="12" t="s">
        <v>125</v>
      </c>
      <c r="B1512" s="12" t="str">
        <f t="shared" si="323"/>
        <v>M4_ActRPM</v>
      </c>
      <c r="C1512" s="12" t="str">
        <f t="shared" si="324"/>
        <v>HiHiALM</v>
      </c>
      <c r="D1512" s="12" t="str">
        <f t="shared" si="325"/>
        <v>BP_Value_var</v>
      </c>
      <c r="E1512" s="13" t="str">
        <f t="shared" si="318"/>
        <v>CHP2_M4_ActRPM_BP_Value_var</v>
      </c>
      <c r="F1512" s="14" t="str">
        <f t="shared" si="319"/>
        <v>BP_Value_var_HiHiALM</v>
      </c>
      <c r="G1512" s="10" t="str">
        <f t="shared" si="320"/>
        <v>CHP2_M4_ActRPM_HiHiALM</v>
      </c>
      <c r="H1512" s="10" t="str">
        <f>VLOOKUP(基本表格!E1512,起始地址定义!A:D,4,FALSE)&amp;" "&amp;Q1512</f>
        <v>2147+P5-M12 刨片进料仓2#进料皮带分料器 反馈转速 上上限报警</v>
      </c>
      <c r="I1512" s="10" t="str">
        <f t="shared" si="321"/>
        <v>DB1200,X1100.7</v>
      </c>
      <c r="J1512" s="13" t="str">
        <f>VLOOKUP(E1512,起始地址定义!A:D,2,FALSE)</f>
        <v>DB1200</v>
      </c>
      <c r="K1512" s="12" t="str">
        <f t="shared" si="322"/>
        <v>X1100.7</v>
      </c>
      <c r="L1512" s="13">
        <f>VLOOKUP(E1512,起始地址定义!A:D,3,FALSE)</f>
        <v>1100</v>
      </c>
      <c r="M1512" s="14">
        <f>VLOOKUP($F1512,类型描述及偏移量!$C:$H,2,FALSE)</f>
        <v>0.700000000000003</v>
      </c>
      <c r="N1512" s="14" t="str">
        <f>VLOOKUP($F1512,类型描述及偏移量!$C:$H,3,FALSE)</f>
        <v>离散</v>
      </c>
      <c r="O1512" s="14" t="str">
        <f>VLOOKUP($F1512,类型描述及偏移量!$C:$H,4,FALSE)</f>
        <v>On</v>
      </c>
      <c r="P1512" s="14" t="str">
        <f>VLOOKUP($F1512,类型描述及偏移量!$C:$H,5,FALSE)</f>
        <v>Yes</v>
      </c>
      <c r="Q1512" s="14" t="str">
        <f>VLOOKUP($F1512,类型描述及偏移量!$C:$H,6,FALSE)</f>
        <v>上上限报警</v>
      </c>
    </row>
    <row r="1513" hidden="1" spans="1:17">
      <c r="A1513" s="12" t="s">
        <v>125</v>
      </c>
      <c r="B1513" s="12" t="str">
        <f t="shared" si="323"/>
        <v>M4_ActRPM</v>
      </c>
      <c r="C1513" s="12" t="str">
        <f t="shared" si="324"/>
        <v>LoLoALM</v>
      </c>
      <c r="D1513" s="12" t="str">
        <f t="shared" si="325"/>
        <v>BP_Value_var</v>
      </c>
      <c r="E1513" s="13" t="str">
        <f t="shared" si="318"/>
        <v>CHP2_M4_ActRPM_BP_Value_var</v>
      </c>
      <c r="F1513" s="14" t="str">
        <f t="shared" si="319"/>
        <v>BP_Value_var_LoLoALM</v>
      </c>
      <c r="G1513" s="10" t="str">
        <f t="shared" si="320"/>
        <v>CHP2_M4_ActRPM_LoLoALM</v>
      </c>
      <c r="H1513" s="10" t="str">
        <f>VLOOKUP(基本表格!E1513,起始地址定义!A:D,4,FALSE)&amp;" "&amp;Q1513</f>
        <v>2147+P5-M12 刨片进料仓2#进料皮带分料器 反馈转速 下下限报警</v>
      </c>
      <c r="I1513" s="10" t="str">
        <f t="shared" si="321"/>
        <v>DB1200,X1101.0</v>
      </c>
      <c r="J1513" s="13" t="str">
        <f>VLOOKUP(E1513,起始地址定义!A:D,2,FALSE)</f>
        <v>DB1200</v>
      </c>
      <c r="K1513" s="12" t="str">
        <f t="shared" si="322"/>
        <v>X1101.0</v>
      </c>
      <c r="L1513" s="13">
        <f>VLOOKUP(E1513,起始地址定义!A:D,3,FALSE)</f>
        <v>1100</v>
      </c>
      <c r="M1513" s="14">
        <f>VLOOKUP($F1513,类型描述及偏移量!$C:$H,2,FALSE)</f>
        <v>1</v>
      </c>
      <c r="N1513" s="14" t="str">
        <f>VLOOKUP($F1513,类型描述及偏移量!$C:$H,3,FALSE)</f>
        <v>离散</v>
      </c>
      <c r="O1513" s="14" t="str">
        <f>VLOOKUP($F1513,类型描述及偏移量!$C:$H,4,FALSE)</f>
        <v>On</v>
      </c>
      <c r="P1513" s="14" t="str">
        <f>VLOOKUP($F1513,类型描述及偏移量!$C:$H,5,FALSE)</f>
        <v>Yes</v>
      </c>
      <c r="Q1513" s="14" t="str">
        <f>VLOOKUP($F1513,类型描述及偏移量!$C:$H,6,FALSE)</f>
        <v>下下限报警</v>
      </c>
    </row>
    <row r="1514" hidden="1" spans="1:17">
      <c r="A1514" s="12" t="s">
        <v>125</v>
      </c>
      <c r="B1514" s="12" t="str">
        <f t="shared" si="323"/>
        <v>M4_ActRPM</v>
      </c>
      <c r="C1514" s="12" t="str">
        <f t="shared" si="324"/>
        <v>LimALM</v>
      </c>
      <c r="D1514" s="12" t="str">
        <f t="shared" si="325"/>
        <v>BP_Value_var</v>
      </c>
      <c r="E1514" s="13" t="str">
        <f t="shared" si="318"/>
        <v>CHP2_M4_ActRPM_BP_Value_var</v>
      </c>
      <c r="F1514" s="14" t="str">
        <f t="shared" si="319"/>
        <v>BP_Value_var_LimALM</v>
      </c>
      <c r="G1514" s="10" t="str">
        <f t="shared" si="320"/>
        <v>CHP2_M4_ActRPM_LimALM</v>
      </c>
      <c r="H1514" s="10" t="str">
        <f>VLOOKUP(基本表格!E1514,起始地址定义!A:D,4,FALSE)&amp;" "&amp;Q1514</f>
        <v>2147+P5-M12 刨片进料仓2#进料皮带分料器 反馈转速 极限报警</v>
      </c>
      <c r="I1514" s="10" t="str">
        <f t="shared" si="321"/>
        <v>DB1200,X1101.1</v>
      </c>
      <c r="J1514" s="13" t="str">
        <f>VLOOKUP(E1514,起始地址定义!A:D,2,FALSE)</f>
        <v>DB1200</v>
      </c>
      <c r="K1514" s="12" t="str">
        <f t="shared" si="322"/>
        <v>X1101.1</v>
      </c>
      <c r="L1514" s="13">
        <f>VLOOKUP(E1514,起始地址定义!A:D,3,FALSE)</f>
        <v>1100</v>
      </c>
      <c r="M1514" s="14">
        <f>VLOOKUP($F1514,类型描述及偏移量!$C:$H,2,FALSE)</f>
        <v>1.1</v>
      </c>
      <c r="N1514" s="14" t="str">
        <f>VLOOKUP($F1514,类型描述及偏移量!$C:$H,3,FALSE)</f>
        <v>离散</v>
      </c>
      <c r="O1514" s="14" t="str">
        <f>VLOOKUP($F1514,类型描述及偏移量!$C:$H,4,FALSE)</f>
        <v>On</v>
      </c>
      <c r="P1514" s="14" t="str">
        <f>VLOOKUP($F1514,类型描述及偏移量!$C:$H,5,FALSE)</f>
        <v>Yes</v>
      </c>
      <c r="Q1514" s="14" t="str">
        <f>VLOOKUP($F1514,类型描述及偏移量!$C:$H,6,FALSE)</f>
        <v>极限报警</v>
      </c>
    </row>
    <row r="1515" hidden="1" spans="1:17">
      <c r="A1515" s="12" t="s">
        <v>125</v>
      </c>
      <c r="B1515" s="12" t="str">
        <f t="shared" si="323"/>
        <v>M4_ActRPM</v>
      </c>
      <c r="C1515" s="12" t="str">
        <f t="shared" si="324"/>
        <v>LostALM</v>
      </c>
      <c r="D1515" s="12" t="str">
        <f t="shared" si="325"/>
        <v>BP_Value_var</v>
      </c>
      <c r="E1515" s="13" t="str">
        <f t="shared" si="318"/>
        <v>CHP2_M4_ActRPM_BP_Value_var</v>
      </c>
      <c r="F1515" s="14" t="str">
        <f t="shared" si="319"/>
        <v>BP_Value_var_LostALM</v>
      </c>
      <c r="G1515" s="10" t="str">
        <f t="shared" si="320"/>
        <v>CHP2_M4_ActRPM_LostALM</v>
      </c>
      <c r="H1515" s="10" t="str">
        <f>VLOOKUP(基本表格!E1515,起始地址定义!A:D,4,FALSE)&amp;" "&amp;Q1515</f>
        <v>2147+P5-M12 刨片进料仓2#进料皮带分料器 反馈转速 传感器断线报警</v>
      </c>
      <c r="I1515" s="10" t="str">
        <f t="shared" si="321"/>
        <v>DB1200,X1101.2</v>
      </c>
      <c r="J1515" s="13" t="str">
        <f>VLOOKUP(E1515,起始地址定义!A:D,2,FALSE)</f>
        <v>DB1200</v>
      </c>
      <c r="K1515" s="12" t="str">
        <f t="shared" si="322"/>
        <v>X1101.2</v>
      </c>
      <c r="L1515" s="13">
        <f>VLOOKUP(E1515,起始地址定义!A:D,3,FALSE)</f>
        <v>1100</v>
      </c>
      <c r="M1515" s="14">
        <f>VLOOKUP($F1515,类型描述及偏移量!$C:$H,2,FALSE)</f>
        <v>1.2</v>
      </c>
      <c r="N1515" s="14" t="str">
        <f>VLOOKUP($F1515,类型描述及偏移量!$C:$H,3,FALSE)</f>
        <v>离散</v>
      </c>
      <c r="O1515" s="14" t="str">
        <f>VLOOKUP($F1515,类型描述及偏移量!$C:$H,4,FALSE)</f>
        <v>On</v>
      </c>
      <c r="P1515" s="14" t="str">
        <f>VLOOKUP($F1515,类型描述及偏移量!$C:$H,5,FALSE)</f>
        <v>Yes</v>
      </c>
      <c r="Q1515" s="14" t="str">
        <f>VLOOKUP($F1515,类型描述及偏移量!$C:$H,6,FALSE)</f>
        <v>传感器断线报警</v>
      </c>
    </row>
    <row r="1516" hidden="1" spans="1:17">
      <c r="A1516" s="12" t="s">
        <v>125</v>
      </c>
      <c r="B1516" s="12" t="str">
        <f t="shared" si="323"/>
        <v>M4_ActRPM</v>
      </c>
      <c r="C1516" s="12" t="str">
        <f t="shared" si="324"/>
        <v>Code</v>
      </c>
      <c r="D1516" s="12" t="str">
        <f t="shared" si="325"/>
        <v>BP_Value_var</v>
      </c>
      <c r="E1516" s="13" t="str">
        <f t="shared" si="318"/>
        <v>CHP2_M4_ActRPM_BP_Value_var</v>
      </c>
      <c r="F1516" s="14" t="str">
        <f t="shared" si="319"/>
        <v>BP_Value_var_Code</v>
      </c>
      <c r="G1516" s="10" t="str">
        <f t="shared" si="320"/>
        <v>CHP2_M4_ActRPM_Code</v>
      </c>
      <c r="H1516" s="10" t="str">
        <f>VLOOKUP(基本表格!E1516,起始地址定义!A:D,4,FALSE)&amp;" "&amp;Q1516</f>
        <v>2147+P5-M12 刨片进料仓2#进料皮带分料器 反馈转速 实际内码</v>
      </c>
      <c r="I1516" s="10" t="str">
        <f t="shared" si="321"/>
        <v>DB1200,INT1102</v>
      </c>
      <c r="J1516" s="13" t="str">
        <f>VLOOKUP(E1516,起始地址定义!A:D,2,FALSE)</f>
        <v>DB1200</v>
      </c>
      <c r="K1516" s="12" t="str">
        <f t="shared" si="322"/>
        <v>INT1102</v>
      </c>
      <c r="L1516" s="13">
        <f>VLOOKUP(E1516,起始地址定义!A:D,3,FALSE)</f>
        <v>1100</v>
      </c>
      <c r="M1516" s="14">
        <f>VLOOKUP($F1516,类型描述及偏移量!$C:$H,2,FALSE)</f>
        <v>2</v>
      </c>
      <c r="N1516" s="14" t="str">
        <f>VLOOKUP($F1516,类型描述及偏移量!$C:$H,3,FALSE)</f>
        <v>整型</v>
      </c>
      <c r="O1516" s="14" t="str">
        <f>VLOOKUP($F1516,类型描述及偏移量!$C:$H,4,FALSE)</f>
        <v>None</v>
      </c>
      <c r="P1516" s="14" t="str">
        <f>VLOOKUP($F1516,类型描述及偏移量!$C:$H,5,FALSE)</f>
        <v>Yes</v>
      </c>
      <c r="Q1516" s="14" t="str">
        <f>VLOOKUP($F1516,类型描述及偏移量!$C:$H,6,FALSE)</f>
        <v>实际内码</v>
      </c>
    </row>
    <row r="1517" spans="1:17">
      <c r="A1517" s="12" t="s">
        <v>125</v>
      </c>
      <c r="B1517" s="12" t="str">
        <f t="shared" si="323"/>
        <v>M4_ActRPM</v>
      </c>
      <c r="C1517" s="12" t="str">
        <f t="shared" si="324"/>
        <v>Value</v>
      </c>
      <c r="D1517" s="12" t="str">
        <f t="shared" si="325"/>
        <v>BP_Value_var</v>
      </c>
      <c r="E1517" s="13" t="str">
        <f t="shared" si="318"/>
        <v>CHP2_M4_ActRPM_BP_Value_var</v>
      </c>
      <c r="F1517" s="14" t="str">
        <f t="shared" si="319"/>
        <v>BP_Value_var_Value</v>
      </c>
      <c r="G1517" s="10" t="str">
        <f t="shared" si="320"/>
        <v>CHP2_M4_ActRPM_Value</v>
      </c>
      <c r="H1517" s="10" t="str">
        <f>VLOOKUP(基本表格!E1517,起始地址定义!A:D,4,FALSE)&amp;" "&amp;Q1517</f>
        <v>2147+P5-M12 刨片进料仓2#进料皮带分料器 反馈转速 实际值</v>
      </c>
      <c r="I1517" s="10" t="str">
        <f t="shared" si="321"/>
        <v>DB1200,REAL1106</v>
      </c>
      <c r="J1517" s="13" t="str">
        <f>VLOOKUP(E1517,起始地址定义!A:D,2,FALSE)</f>
        <v>DB1200</v>
      </c>
      <c r="K1517" s="12" t="str">
        <f t="shared" si="322"/>
        <v>REAL1106</v>
      </c>
      <c r="L1517" s="13">
        <f>VLOOKUP(E1517,起始地址定义!A:D,3,FALSE)</f>
        <v>1100</v>
      </c>
      <c r="M1517" s="14">
        <f>VLOOKUP($F1517,类型描述及偏移量!$C:$H,2,FALSE)</f>
        <v>6</v>
      </c>
      <c r="N1517" s="14" t="str">
        <f>VLOOKUP($F1517,类型描述及偏移量!$C:$H,3,FALSE)</f>
        <v>实型</v>
      </c>
      <c r="O1517" s="14" t="str">
        <f>VLOOKUP($F1517,类型描述及偏移量!$C:$H,4,FALSE)</f>
        <v>None</v>
      </c>
      <c r="P1517" s="14" t="str">
        <f>VLOOKUP($F1517,类型描述及偏移量!$C:$H,5,FALSE)</f>
        <v>Yes</v>
      </c>
      <c r="Q1517" s="14" t="str">
        <f>VLOOKUP($F1517,类型描述及偏移量!$C:$H,6,FALSE)</f>
        <v>实际值</v>
      </c>
    </row>
    <row r="1518" spans="1:17">
      <c r="A1518" s="12" t="s">
        <v>125</v>
      </c>
      <c r="B1518" s="12" t="str">
        <f t="shared" si="323"/>
        <v>M4_ActRPM</v>
      </c>
      <c r="C1518" s="12" t="str">
        <f t="shared" si="324"/>
        <v>Range</v>
      </c>
      <c r="D1518" s="12" t="str">
        <f t="shared" si="325"/>
        <v>BP_Value_var</v>
      </c>
      <c r="E1518" s="13" t="str">
        <f t="shared" si="318"/>
        <v>CHP2_M4_ActRPM_BP_Value_var</v>
      </c>
      <c r="F1518" s="14" t="str">
        <f t="shared" si="319"/>
        <v>BP_Value_var_Range</v>
      </c>
      <c r="G1518" s="10" t="str">
        <f t="shared" si="320"/>
        <v>CHP2_M4_ActRPM_Range</v>
      </c>
      <c r="H1518" s="10" t="str">
        <f>VLOOKUP(基本表格!E1518,起始地址定义!A:D,4,FALSE)&amp;" "&amp;Q1518</f>
        <v>2147+P5-M12 刨片进料仓2#进料皮带分料器 反馈转速 量程</v>
      </c>
      <c r="I1518" s="10" t="str">
        <f t="shared" si="321"/>
        <v>DB1200,REAL1110</v>
      </c>
      <c r="J1518" s="13" t="str">
        <f>VLOOKUP(E1518,起始地址定义!A:D,2,FALSE)</f>
        <v>DB1200</v>
      </c>
      <c r="K1518" s="12" t="str">
        <f t="shared" si="322"/>
        <v>REAL1110</v>
      </c>
      <c r="L1518" s="13">
        <f>VLOOKUP(E1518,起始地址定义!A:D,3,FALSE)</f>
        <v>1100</v>
      </c>
      <c r="M1518" s="14">
        <f>VLOOKUP($F1518,类型描述及偏移量!$C:$H,2,FALSE)</f>
        <v>10</v>
      </c>
      <c r="N1518" s="14" t="str">
        <f>VLOOKUP($F1518,类型描述及偏移量!$C:$H,3,FALSE)</f>
        <v>实型</v>
      </c>
      <c r="O1518" s="14" t="str">
        <f>VLOOKUP($F1518,类型描述及偏移量!$C:$H,4,FALSE)</f>
        <v>None</v>
      </c>
      <c r="P1518" s="14" t="str">
        <f>VLOOKUP($F1518,类型描述及偏移量!$C:$H,5,FALSE)</f>
        <v>No</v>
      </c>
      <c r="Q1518" s="14" t="str">
        <f>VLOOKUP($F1518,类型描述及偏移量!$C:$H,6,FALSE)</f>
        <v>量程</v>
      </c>
    </row>
    <row r="1519" spans="1:17">
      <c r="A1519" s="12" t="s">
        <v>125</v>
      </c>
      <c r="B1519" s="12" t="str">
        <f t="shared" si="323"/>
        <v>M4_ActRPM</v>
      </c>
      <c r="C1519" s="12" t="str">
        <f t="shared" si="324"/>
        <v>Hi</v>
      </c>
      <c r="D1519" s="12" t="str">
        <f t="shared" si="325"/>
        <v>BP_Value_var</v>
      </c>
      <c r="E1519" s="13" t="str">
        <f t="shared" si="318"/>
        <v>CHP2_M4_ActRPM_BP_Value_var</v>
      </c>
      <c r="F1519" s="14" t="str">
        <f t="shared" si="319"/>
        <v>BP_Value_var_Hi</v>
      </c>
      <c r="G1519" s="10" t="str">
        <f t="shared" si="320"/>
        <v>CHP2_M4_ActRPM_Hi</v>
      </c>
      <c r="H1519" s="10" t="str">
        <f>VLOOKUP(基本表格!E1519,起始地址定义!A:D,4,FALSE)&amp;" "&amp;Q1519</f>
        <v>2147+P5-M12 刨片进料仓2#进料皮带分料器 反馈转速 上限值</v>
      </c>
      <c r="I1519" s="10" t="str">
        <f t="shared" si="321"/>
        <v>DB1200,REAL1114</v>
      </c>
      <c r="J1519" s="13" t="str">
        <f>VLOOKUP(E1519,起始地址定义!A:D,2,FALSE)</f>
        <v>DB1200</v>
      </c>
      <c r="K1519" s="12" t="str">
        <f t="shared" si="322"/>
        <v>REAL1114</v>
      </c>
      <c r="L1519" s="13">
        <f>VLOOKUP(E1519,起始地址定义!A:D,3,FALSE)</f>
        <v>1100</v>
      </c>
      <c r="M1519" s="14">
        <f>VLOOKUP($F1519,类型描述及偏移量!$C:$H,2,FALSE)</f>
        <v>14</v>
      </c>
      <c r="N1519" s="14" t="str">
        <f>VLOOKUP($F1519,类型描述及偏移量!$C:$H,3,FALSE)</f>
        <v>实型</v>
      </c>
      <c r="O1519" s="14" t="str">
        <f>VLOOKUP($F1519,类型描述及偏移量!$C:$H,4,FALSE)</f>
        <v>None</v>
      </c>
      <c r="P1519" s="14" t="str">
        <f>VLOOKUP($F1519,类型描述及偏移量!$C:$H,5,FALSE)</f>
        <v>No</v>
      </c>
      <c r="Q1519" s="14" t="str">
        <f>VLOOKUP($F1519,类型描述及偏移量!$C:$H,6,FALSE)</f>
        <v>上限值</v>
      </c>
    </row>
    <row r="1520" spans="1:17">
      <c r="A1520" s="12" t="s">
        <v>125</v>
      </c>
      <c r="B1520" s="12" t="str">
        <f t="shared" si="323"/>
        <v>M4_ActRPM</v>
      </c>
      <c r="C1520" s="12" t="str">
        <f t="shared" si="324"/>
        <v>Lo</v>
      </c>
      <c r="D1520" s="12" t="str">
        <f t="shared" si="325"/>
        <v>BP_Value_var</v>
      </c>
      <c r="E1520" s="13" t="str">
        <f t="shared" si="318"/>
        <v>CHP2_M4_ActRPM_BP_Value_var</v>
      </c>
      <c r="F1520" s="14" t="str">
        <f t="shared" si="319"/>
        <v>BP_Value_var_Lo</v>
      </c>
      <c r="G1520" s="10" t="str">
        <f t="shared" si="320"/>
        <v>CHP2_M4_ActRPM_Lo</v>
      </c>
      <c r="H1520" s="10" t="str">
        <f>VLOOKUP(基本表格!E1520,起始地址定义!A:D,4,FALSE)&amp;" "&amp;Q1520</f>
        <v>2147+P5-M12 刨片进料仓2#进料皮带分料器 反馈转速 下限值</v>
      </c>
      <c r="I1520" s="10" t="str">
        <f t="shared" si="321"/>
        <v>DB1200,REAL1118</v>
      </c>
      <c r="J1520" s="13" t="str">
        <f>VLOOKUP(E1520,起始地址定义!A:D,2,FALSE)</f>
        <v>DB1200</v>
      </c>
      <c r="K1520" s="12" t="str">
        <f t="shared" si="322"/>
        <v>REAL1118</v>
      </c>
      <c r="L1520" s="13">
        <f>VLOOKUP(E1520,起始地址定义!A:D,3,FALSE)</f>
        <v>1100</v>
      </c>
      <c r="M1520" s="14">
        <f>VLOOKUP($F1520,类型描述及偏移量!$C:$H,2,FALSE)</f>
        <v>18</v>
      </c>
      <c r="N1520" s="14" t="str">
        <f>VLOOKUP($F1520,类型描述及偏移量!$C:$H,3,FALSE)</f>
        <v>实型</v>
      </c>
      <c r="O1520" s="14" t="str">
        <f>VLOOKUP($F1520,类型描述及偏移量!$C:$H,4,FALSE)</f>
        <v>None</v>
      </c>
      <c r="P1520" s="14" t="str">
        <f>VLOOKUP($F1520,类型描述及偏移量!$C:$H,5,FALSE)</f>
        <v>No</v>
      </c>
      <c r="Q1520" s="14" t="str">
        <f>VLOOKUP($F1520,类型描述及偏移量!$C:$H,6,FALSE)</f>
        <v>下限值</v>
      </c>
    </row>
    <row r="1521" spans="1:17">
      <c r="A1521" s="12" t="s">
        <v>125</v>
      </c>
      <c r="B1521" s="12" t="str">
        <f t="shared" si="323"/>
        <v>M4_ActRPM</v>
      </c>
      <c r="C1521" s="12" t="str">
        <f t="shared" si="324"/>
        <v>HiHi</v>
      </c>
      <c r="D1521" s="12" t="str">
        <f t="shared" si="325"/>
        <v>BP_Value_var</v>
      </c>
      <c r="E1521" s="13" t="str">
        <f t="shared" si="318"/>
        <v>CHP2_M4_ActRPM_BP_Value_var</v>
      </c>
      <c r="F1521" s="14" t="str">
        <f t="shared" si="319"/>
        <v>BP_Value_var_HiHi</v>
      </c>
      <c r="G1521" s="10" t="str">
        <f t="shared" si="320"/>
        <v>CHP2_M4_ActRPM_HiHi</v>
      </c>
      <c r="H1521" s="10" t="str">
        <f>VLOOKUP(基本表格!E1521,起始地址定义!A:D,4,FALSE)&amp;" "&amp;Q1521</f>
        <v>2147+P5-M12 刨片进料仓2#进料皮带分料器 反馈转速 上上限值</v>
      </c>
      <c r="I1521" s="10" t="str">
        <f t="shared" si="321"/>
        <v>DB1200,REAL1122</v>
      </c>
      <c r="J1521" s="13" t="str">
        <f>VLOOKUP(E1521,起始地址定义!A:D,2,FALSE)</f>
        <v>DB1200</v>
      </c>
      <c r="K1521" s="12" t="str">
        <f t="shared" si="322"/>
        <v>REAL1122</v>
      </c>
      <c r="L1521" s="13">
        <f>VLOOKUP(E1521,起始地址定义!A:D,3,FALSE)</f>
        <v>1100</v>
      </c>
      <c r="M1521" s="14">
        <f>VLOOKUP($F1521,类型描述及偏移量!$C:$H,2,FALSE)</f>
        <v>22</v>
      </c>
      <c r="N1521" s="14" t="str">
        <f>VLOOKUP($F1521,类型描述及偏移量!$C:$H,3,FALSE)</f>
        <v>实型</v>
      </c>
      <c r="O1521" s="14" t="str">
        <f>VLOOKUP($F1521,类型描述及偏移量!$C:$H,4,FALSE)</f>
        <v>None</v>
      </c>
      <c r="P1521" s="14" t="str">
        <f>VLOOKUP($F1521,类型描述及偏移量!$C:$H,5,FALSE)</f>
        <v>No</v>
      </c>
      <c r="Q1521" s="14" t="str">
        <f>VLOOKUP($F1521,类型描述及偏移量!$C:$H,6,FALSE)</f>
        <v>上上限值</v>
      </c>
    </row>
    <row r="1522" spans="1:17">
      <c r="A1522" s="12" t="s">
        <v>125</v>
      </c>
      <c r="B1522" s="12" t="str">
        <f t="shared" si="323"/>
        <v>M4_ActRPM</v>
      </c>
      <c r="C1522" s="12" t="str">
        <f t="shared" si="324"/>
        <v>LoLo</v>
      </c>
      <c r="D1522" s="12" t="str">
        <f t="shared" si="325"/>
        <v>BP_Value_var</v>
      </c>
      <c r="E1522" s="13" t="str">
        <f t="shared" si="318"/>
        <v>CHP2_M4_ActRPM_BP_Value_var</v>
      </c>
      <c r="F1522" s="14" t="str">
        <f t="shared" si="319"/>
        <v>BP_Value_var_LoLo</v>
      </c>
      <c r="G1522" s="10" t="str">
        <f t="shared" si="320"/>
        <v>CHP2_M4_ActRPM_LoLo</v>
      </c>
      <c r="H1522" s="10" t="str">
        <f>VLOOKUP(基本表格!E1522,起始地址定义!A:D,4,FALSE)&amp;" "&amp;Q1522</f>
        <v>2147+P5-M12 刨片进料仓2#进料皮带分料器 反馈转速 下下限值</v>
      </c>
      <c r="I1522" s="10" t="str">
        <f t="shared" si="321"/>
        <v>DB1200,REAL1126</v>
      </c>
      <c r="J1522" s="13" t="str">
        <f>VLOOKUP(E1522,起始地址定义!A:D,2,FALSE)</f>
        <v>DB1200</v>
      </c>
      <c r="K1522" s="12" t="str">
        <f t="shared" si="322"/>
        <v>REAL1126</v>
      </c>
      <c r="L1522" s="13">
        <f>VLOOKUP(E1522,起始地址定义!A:D,3,FALSE)</f>
        <v>1100</v>
      </c>
      <c r="M1522" s="14">
        <f>VLOOKUP($F1522,类型描述及偏移量!$C:$H,2,FALSE)</f>
        <v>26</v>
      </c>
      <c r="N1522" s="14" t="str">
        <f>VLOOKUP($F1522,类型描述及偏移量!$C:$H,3,FALSE)</f>
        <v>实型</v>
      </c>
      <c r="O1522" s="14" t="str">
        <f>VLOOKUP($F1522,类型描述及偏移量!$C:$H,4,FALSE)</f>
        <v>None</v>
      </c>
      <c r="P1522" s="14" t="str">
        <f>VLOOKUP($F1522,类型描述及偏移量!$C:$H,5,FALSE)</f>
        <v>No</v>
      </c>
      <c r="Q1522" s="14" t="str">
        <f>VLOOKUP($F1522,类型描述及偏移量!$C:$H,6,FALSE)</f>
        <v>下下限值</v>
      </c>
    </row>
    <row r="1523" hidden="1" spans="1:17">
      <c r="A1523" s="12" t="s">
        <v>125</v>
      </c>
      <c r="B1523" s="12" t="str">
        <f t="shared" si="323"/>
        <v>M4_Current</v>
      </c>
      <c r="C1523" s="12" t="str">
        <f t="shared" si="324"/>
        <v>HiProEN</v>
      </c>
      <c r="D1523" s="12" t="str">
        <f t="shared" si="325"/>
        <v>BP_Value_var</v>
      </c>
      <c r="E1523" s="13" t="str">
        <f t="shared" si="318"/>
        <v>CHP2_M4_Current_BP_Value_var</v>
      </c>
      <c r="F1523" s="14" t="str">
        <f t="shared" si="319"/>
        <v>BP_Value_var_HiProEN</v>
      </c>
      <c r="G1523" s="10" t="str">
        <f t="shared" si="320"/>
        <v>CHP2_M4_Current_HiProEN</v>
      </c>
      <c r="H1523" s="10" t="str">
        <f>VLOOKUP(基本表格!E1523,起始地址定义!A:D,4,FALSE)&amp;" "&amp;Q1523</f>
        <v>2147+P5-M12 刨片进料仓2#进料皮带分料器 反馈电流 上限保护使能</v>
      </c>
      <c r="I1523" s="10" t="str">
        <f t="shared" si="321"/>
        <v>DB1200,X1150.3</v>
      </c>
      <c r="J1523" s="13" t="str">
        <f>VLOOKUP(E1523,起始地址定义!A:D,2,FALSE)</f>
        <v>DB1200</v>
      </c>
      <c r="K1523" s="12" t="str">
        <f t="shared" si="322"/>
        <v>X1150.3</v>
      </c>
      <c r="L1523" s="13">
        <f>VLOOKUP(E1523,起始地址定义!A:D,3,FALSE)</f>
        <v>1150</v>
      </c>
      <c r="M1523" s="14">
        <f>VLOOKUP($F1523,类型描述及偏移量!$C:$H,2,FALSE)</f>
        <v>0.299999999999997</v>
      </c>
      <c r="N1523" s="14" t="str">
        <f>VLOOKUP($F1523,类型描述及偏移量!$C:$H,3,FALSE)</f>
        <v>离散</v>
      </c>
      <c r="O1523" s="14" t="str">
        <f>VLOOKUP($F1523,类型描述及偏移量!$C:$H,4,FALSE)</f>
        <v>None</v>
      </c>
      <c r="P1523" s="14" t="str">
        <f>VLOOKUP($F1523,类型描述及偏移量!$C:$H,5,FALSE)</f>
        <v>No</v>
      </c>
      <c r="Q1523" s="14" t="str">
        <f>VLOOKUP($F1523,类型描述及偏移量!$C:$H,6,FALSE)</f>
        <v>上限保护使能</v>
      </c>
    </row>
    <row r="1524" hidden="1" spans="1:17">
      <c r="A1524" s="12" t="s">
        <v>125</v>
      </c>
      <c r="B1524" s="12" t="str">
        <f t="shared" si="323"/>
        <v>M4_Current</v>
      </c>
      <c r="C1524" s="12" t="str">
        <f t="shared" si="324"/>
        <v>LoProEN</v>
      </c>
      <c r="D1524" s="12" t="str">
        <f t="shared" si="325"/>
        <v>BP_Value_var</v>
      </c>
      <c r="E1524" s="13" t="str">
        <f t="shared" si="318"/>
        <v>CHP2_M4_Current_BP_Value_var</v>
      </c>
      <c r="F1524" s="14" t="str">
        <f t="shared" si="319"/>
        <v>BP_Value_var_LoProEN</v>
      </c>
      <c r="G1524" s="10" t="str">
        <f t="shared" si="320"/>
        <v>CHP2_M4_Current_LoProEN</v>
      </c>
      <c r="H1524" s="10" t="str">
        <f>VLOOKUP(基本表格!E1524,起始地址定义!A:D,4,FALSE)&amp;" "&amp;Q1524</f>
        <v>2147+P5-M12 刨片进料仓2#进料皮带分料器 反馈电流 下限保护使能</v>
      </c>
      <c r="I1524" s="10" t="str">
        <f t="shared" si="321"/>
        <v>DB1200,X1150.4</v>
      </c>
      <c r="J1524" s="13" t="str">
        <f>VLOOKUP(E1524,起始地址定义!A:D,2,FALSE)</f>
        <v>DB1200</v>
      </c>
      <c r="K1524" s="12" t="str">
        <f t="shared" si="322"/>
        <v>X1150.4</v>
      </c>
      <c r="L1524" s="13">
        <f>VLOOKUP(E1524,起始地址定义!A:D,3,FALSE)</f>
        <v>1150</v>
      </c>
      <c r="M1524" s="14">
        <f>VLOOKUP($F1524,类型描述及偏移量!$C:$H,2,FALSE)</f>
        <v>0.399999999999999</v>
      </c>
      <c r="N1524" s="14" t="str">
        <f>VLOOKUP($F1524,类型描述及偏移量!$C:$H,3,FALSE)</f>
        <v>离散</v>
      </c>
      <c r="O1524" s="14" t="str">
        <f>VLOOKUP($F1524,类型描述及偏移量!$C:$H,4,FALSE)</f>
        <v>None</v>
      </c>
      <c r="P1524" s="14" t="str">
        <f>VLOOKUP($F1524,类型描述及偏移量!$C:$H,5,FALSE)</f>
        <v>No</v>
      </c>
      <c r="Q1524" s="14" t="str">
        <f>VLOOKUP($F1524,类型描述及偏移量!$C:$H,6,FALSE)</f>
        <v>下限保护使能</v>
      </c>
    </row>
    <row r="1525" hidden="1" spans="1:17">
      <c r="A1525" s="12" t="s">
        <v>125</v>
      </c>
      <c r="B1525" s="12" t="str">
        <f t="shared" si="323"/>
        <v>M4_Current</v>
      </c>
      <c r="C1525" s="12" t="str">
        <f t="shared" si="324"/>
        <v>HiALM</v>
      </c>
      <c r="D1525" s="12" t="str">
        <f t="shared" si="325"/>
        <v>BP_Value_var</v>
      </c>
      <c r="E1525" s="13" t="str">
        <f t="shared" si="318"/>
        <v>CHP2_M4_Current_BP_Value_var</v>
      </c>
      <c r="F1525" s="14" t="str">
        <f t="shared" si="319"/>
        <v>BP_Value_var_HiALM</v>
      </c>
      <c r="G1525" s="10" t="str">
        <f t="shared" si="320"/>
        <v>CHP2_M4_Current_HiALM</v>
      </c>
      <c r="H1525" s="10" t="str">
        <f>VLOOKUP(基本表格!E1525,起始地址定义!A:D,4,FALSE)&amp;" "&amp;Q1525</f>
        <v>2147+P5-M12 刨片进料仓2#进料皮带分料器 反馈电流 上限报警</v>
      </c>
      <c r="I1525" s="10" t="str">
        <f t="shared" si="321"/>
        <v>DB1200,X1150.5</v>
      </c>
      <c r="J1525" s="13" t="str">
        <f>VLOOKUP(E1525,起始地址定义!A:D,2,FALSE)</f>
        <v>DB1200</v>
      </c>
      <c r="K1525" s="12" t="str">
        <f t="shared" si="322"/>
        <v>X1150.5</v>
      </c>
      <c r="L1525" s="13">
        <f>VLOOKUP(E1525,起始地址定义!A:D,3,FALSE)</f>
        <v>1150</v>
      </c>
      <c r="M1525" s="14">
        <f>VLOOKUP($F1525,类型描述及偏移量!$C:$H,2,FALSE)</f>
        <v>0.5</v>
      </c>
      <c r="N1525" s="14" t="str">
        <f>VLOOKUP($F1525,类型描述及偏移量!$C:$H,3,FALSE)</f>
        <v>离散</v>
      </c>
      <c r="O1525" s="14" t="str">
        <f>VLOOKUP($F1525,类型描述及偏移量!$C:$H,4,FALSE)</f>
        <v>None</v>
      </c>
      <c r="P1525" s="14" t="str">
        <f>VLOOKUP($F1525,类型描述及偏移量!$C:$H,5,FALSE)</f>
        <v>Yes</v>
      </c>
      <c r="Q1525" s="14" t="str">
        <f>VLOOKUP($F1525,类型描述及偏移量!$C:$H,6,FALSE)</f>
        <v>上限报警</v>
      </c>
    </row>
    <row r="1526" hidden="1" spans="1:17">
      <c r="A1526" s="12" t="s">
        <v>125</v>
      </c>
      <c r="B1526" s="12" t="str">
        <f t="shared" si="323"/>
        <v>M4_Current</v>
      </c>
      <c r="C1526" s="12" t="str">
        <f t="shared" si="324"/>
        <v>LoALM</v>
      </c>
      <c r="D1526" s="12" t="str">
        <f t="shared" si="325"/>
        <v>BP_Value_var</v>
      </c>
      <c r="E1526" s="13" t="str">
        <f t="shared" si="318"/>
        <v>CHP2_M4_Current_BP_Value_var</v>
      </c>
      <c r="F1526" s="14" t="str">
        <f t="shared" si="319"/>
        <v>BP_Value_var_LoALM</v>
      </c>
      <c r="G1526" s="10" t="str">
        <f t="shared" si="320"/>
        <v>CHP2_M4_Current_LoALM</v>
      </c>
      <c r="H1526" s="10" t="str">
        <f>VLOOKUP(基本表格!E1526,起始地址定义!A:D,4,FALSE)&amp;" "&amp;Q1526</f>
        <v>2147+P5-M12 刨片进料仓2#进料皮带分料器 反馈电流 下限报警</v>
      </c>
      <c r="I1526" s="10" t="str">
        <f t="shared" si="321"/>
        <v>DB1200,X1150.6</v>
      </c>
      <c r="J1526" s="13" t="str">
        <f>VLOOKUP(E1526,起始地址定义!A:D,2,FALSE)</f>
        <v>DB1200</v>
      </c>
      <c r="K1526" s="12" t="str">
        <f t="shared" si="322"/>
        <v>X1150.6</v>
      </c>
      <c r="L1526" s="13">
        <f>VLOOKUP(E1526,起始地址定义!A:D,3,FALSE)</f>
        <v>1150</v>
      </c>
      <c r="M1526" s="14">
        <f>VLOOKUP($F1526,类型描述及偏移量!$C:$H,2,FALSE)</f>
        <v>0.600000000000001</v>
      </c>
      <c r="N1526" s="14" t="str">
        <f>VLOOKUP($F1526,类型描述及偏移量!$C:$H,3,FALSE)</f>
        <v>离散</v>
      </c>
      <c r="O1526" s="14" t="str">
        <f>VLOOKUP($F1526,类型描述及偏移量!$C:$H,4,FALSE)</f>
        <v>None</v>
      </c>
      <c r="P1526" s="14" t="str">
        <f>VLOOKUP($F1526,类型描述及偏移量!$C:$H,5,FALSE)</f>
        <v>Yes</v>
      </c>
      <c r="Q1526" s="14" t="str">
        <f>VLOOKUP($F1526,类型描述及偏移量!$C:$H,6,FALSE)</f>
        <v>下限报警</v>
      </c>
    </row>
    <row r="1527" hidden="1" spans="1:17">
      <c r="A1527" s="12" t="s">
        <v>125</v>
      </c>
      <c r="B1527" s="12" t="str">
        <f t="shared" si="323"/>
        <v>M4_Current</v>
      </c>
      <c r="C1527" s="12" t="str">
        <f t="shared" si="324"/>
        <v>HiHiALM</v>
      </c>
      <c r="D1527" s="12" t="str">
        <f t="shared" si="325"/>
        <v>BP_Value_var</v>
      </c>
      <c r="E1527" s="13" t="str">
        <f t="shared" si="318"/>
        <v>CHP2_M4_Current_BP_Value_var</v>
      </c>
      <c r="F1527" s="14" t="str">
        <f t="shared" si="319"/>
        <v>BP_Value_var_HiHiALM</v>
      </c>
      <c r="G1527" s="10" t="str">
        <f t="shared" si="320"/>
        <v>CHP2_M4_Current_HiHiALM</v>
      </c>
      <c r="H1527" s="10" t="str">
        <f>VLOOKUP(基本表格!E1527,起始地址定义!A:D,4,FALSE)&amp;" "&amp;Q1527</f>
        <v>2147+P5-M12 刨片进料仓2#进料皮带分料器 反馈电流 上上限报警</v>
      </c>
      <c r="I1527" s="10" t="str">
        <f t="shared" si="321"/>
        <v>DB1200,X1150.7</v>
      </c>
      <c r="J1527" s="13" t="str">
        <f>VLOOKUP(E1527,起始地址定义!A:D,2,FALSE)</f>
        <v>DB1200</v>
      </c>
      <c r="K1527" s="12" t="str">
        <f t="shared" si="322"/>
        <v>X1150.7</v>
      </c>
      <c r="L1527" s="13">
        <f>VLOOKUP(E1527,起始地址定义!A:D,3,FALSE)</f>
        <v>1150</v>
      </c>
      <c r="M1527" s="14">
        <f>VLOOKUP($F1527,类型描述及偏移量!$C:$H,2,FALSE)</f>
        <v>0.700000000000003</v>
      </c>
      <c r="N1527" s="14" t="str">
        <f>VLOOKUP($F1527,类型描述及偏移量!$C:$H,3,FALSE)</f>
        <v>离散</v>
      </c>
      <c r="O1527" s="14" t="str">
        <f>VLOOKUP($F1527,类型描述及偏移量!$C:$H,4,FALSE)</f>
        <v>On</v>
      </c>
      <c r="P1527" s="14" t="str">
        <f>VLOOKUP($F1527,类型描述及偏移量!$C:$H,5,FALSE)</f>
        <v>Yes</v>
      </c>
      <c r="Q1527" s="14" t="str">
        <f>VLOOKUP($F1527,类型描述及偏移量!$C:$H,6,FALSE)</f>
        <v>上上限报警</v>
      </c>
    </row>
    <row r="1528" hidden="1" spans="1:17">
      <c r="A1528" s="12" t="s">
        <v>125</v>
      </c>
      <c r="B1528" s="12" t="str">
        <f t="shared" si="323"/>
        <v>M4_Current</v>
      </c>
      <c r="C1528" s="12" t="str">
        <f t="shared" si="324"/>
        <v>LoLoALM</v>
      </c>
      <c r="D1528" s="12" t="str">
        <f t="shared" si="325"/>
        <v>BP_Value_var</v>
      </c>
      <c r="E1528" s="13" t="str">
        <f t="shared" si="318"/>
        <v>CHP2_M4_Current_BP_Value_var</v>
      </c>
      <c r="F1528" s="14" t="str">
        <f t="shared" si="319"/>
        <v>BP_Value_var_LoLoALM</v>
      </c>
      <c r="G1528" s="10" t="str">
        <f t="shared" si="320"/>
        <v>CHP2_M4_Current_LoLoALM</v>
      </c>
      <c r="H1528" s="10" t="str">
        <f>VLOOKUP(基本表格!E1528,起始地址定义!A:D,4,FALSE)&amp;" "&amp;Q1528</f>
        <v>2147+P5-M12 刨片进料仓2#进料皮带分料器 反馈电流 下下限报警</v>
      </c>
      <c r="I1528" s="10" t="str">
        <f t="shared" si="321"/>
        <v>DB1200,X1151.0</v>
      </c>
      <c r="J1528" s="13" t="str">
        <f>VLOOKUP(E1528,起始地址定义!A:D,2,FALSE)</f>
        <v>DB1200</v>
      </c>
      <c r="K1528" s="12" t="str">
        <f t="shared" si="322"/>
        <v>X1151.0</v>
      </c>
      <c r="L1528" s="13">
        <f>VLOOKUP(E1528,起始地址定义!A:D,3,FALSE)</f>
        <v>1150</v>
      </c>
      <c r="M1528" s="14">
        <f>VLOOKUP($F1528,类型描述及偏移量!$C:$H,2,FALSE)</f>
        <v>1</v>
      </c>
      <c r="N1528" s="14" t="str">
        <f>VLOOKUP($F1528,类型描述及偏移量!$C:$H,3,FALSE)</f>
        <v>离散</v>
      </c>
      <c r="O1528" s="14" t="str">
        <f>VLOOKUP($F1528,类型描述及偏移量!$C:$H,4,FALSE)</f>
        <v>On</v>
      </c>
      <c r="P1528" s="14" t="str">
        <f>VLOOKUP($F1528,类型描述及偏移量!$C:$H,5,FALSE)</f>
        <v>Yes</v>
      </c>
      <c r="Q1528" s="14" t="str">
        <f>VLOOKUP($F1528,类型描述及偏移量!$C:$H,6,FALSE)</f>
        <v>下下限报警</v>
      </c>
    </row>
    <row r="1529" hidden="1" spans="1:17">
      <c r="A1529" s="12" t="s">
        <v>125</v>
      </c>
      <c r="B1529" s="12" t="str">
        <f t="shared" si="323"/>
        <v>M4_Current</v>
      </c>
      <c r="C1529" s="12" t="str">
        <f t="shared" si="324"/>
        <v>LimALM</v>
      </c>
      <c r="D1529" s="12" t="str">
        <f t="shared" si="325"/>
        <v>BP_Value_var</v>
      </c>
      <c r="E1529" s="13" t="str">
        <f t="shared" si="318"/>
        <v>CHP2_M4_Current_BP_Value_var</v>
      </c>
      <c r="F1529" s="14" t="str">
        <f t="shared" si="319"/>
        <v>BP_Value_var_LimALM</v>
      </c>
      <c r="G1529" s="10" t="str">
        <f t="shared" si="320"/>
        <v>CHP2_M4_Current_LimALM</v>
      </c>
      <c r="H1529" s="10" t="str">
        <f>VLOOKUP(基本表格!E1529,起始地址定义!A:D,4,FALSE)&amp;" "&amp;Q1529</f>
        <v>2147+P5-M12 刨片进料仓2#进料皮带分料器 反馈电流 极限报警</v>
      </c>
      <c r="I1529" s="10" t="str">
        <f t="shared" si="321"/>
        <v>DB1200,X1151.1</v>
      </c>
      <c r="J1529" s="13" t="str">
        <f>VLOOKUP(E1529,起始地址定义!A:D,2,FALSE)</f>
        <v>DB1200</v>
      </c>
      <c r="K1529" s="12" t="str">
        <f t="shared" si="322"/>
        <v>X1151.1</v>
      </c>
      <c r="L1529" s="13">
        <f>VLOOKUP(E1529,起始地址定义!A:D,3,FALSE)</f>
        <v>1150</v>
      </c>
      <c r="M1529" s="14">
        <f>VLOOKUP($F1529,类型描述及偏移量!$C:$H,2,FALSE)</f>
        <v>1.1</v>
      </c>
      <c r="N1529" s="14" t="str">
        <f>VLOOKUP($F1529,类型描述及偏移量!$C:$H,3,FALSE)</f>
        <v>离散</v>
      </c>
      <c r="O1529" s="14" t="str">
        <f>VLOOKUP($F1529,类型描述及偏移量!$C:$H,4,FALSE)</f>
        <v>On</v>
      </c>
      <c r="P1529" s="14" t="str">
        <f>VLOOKUP($F1529,类型描述及偏移量!$C:$H,5,FALSE)</f>
        <v>Yes</v>
      </c>
      <c r="Q1529" s="14" t="str">
        <f>VLOOKUP($F1529,类型描述及偏移量!$C:$H,6,FALSE)</f>
        <v>极限报警</v>
      </c>
    </row>
    <row r="1530" hidden="1" spans="1:17">
      <c r="A1530" s="12" t="s">
        <v>125</v>
      </c>
      <c r="B1530" s="12" t="str">
        <f t="shared" si="323"/>
        <v>M4_Current</v>
      </c>
      <c r="C1530" s="12" t="str">
        <f t="shared" si="324"/>
        <v>LostALM</v>
      </c>
      <c r="D1530" s="12" t="str">
        <f t="shared" si="325"/>
        <v>BP_Value_var</v>
      </c>
      <c r="E1530" s="13" t="str">
        <f t="shared" si="318"/>
        <v>CHP2_M4_Current_BP_Value_var</v>
      </c>
      <c r="F1530" s="14" t="str">
        <f t="shared" si="319"/>
        <v>BP_Value_var_LostALM</v>
      </c>
      <c r="G1530" s="10" t="str">
        <f t="shared" si="320"/>
        <v>CHP2_M4_Current_LostALM</v>
      </c>
      <c r="H1530" s="10" t="str">
        <f>VLOOKUP(基本表格!E1530,起始地址定义!A:D,4,FALSE)&amp;" "&amp;Q1530</f>
        <v>2147+P5-M12 刨片进料仓2#进料皮带分料器 反馈电流 传感器断线报警</v>
      </c>
      <c r="I1530" s="10" t="str">
        <f t="shared" si="321"/>
        <v>DB1200,X1151.2</v>
      </c>
      <c r="J1530" s="13" t="str">
        <f>VLOOKUP(E1530,起始地址定义!A:D,2,FALSE)</f>
        <v>DB1200</v>
      </c>
      <c r="K1530" s="12" t="str">
        <f t="shared" si="322"/>
        <v>X1151.2</v>
      </c>
      <c r="L1530" s="13">
        <f>VLOOKUP(E1530,起始地址定义!A:D,3,FALSE)</f>
        <v>1150</v>
      </c>
      <c r="M1530" s="14">
        <f>VLOOKUP($F1530,类型描述及偏移量!$C:$H,2,FALSE)</f>
        <v>1.2</v>
      </c>
      <c r="N1530" s="14" t="str">
        <f>VLOOKUP($F1530,类型描述及偏移量!$C:$H,3,FALSE)</f>
        <v>离散</v>
      </c>
      <c r="O1530" s="14" t="str">
        <f>VLOOKUP($F1530,类型描述及偏移量!$C:$H,4,FALSE)</f>
        <v>On</v>
      </c>
      <c r="P1530" s="14" t="str">
        <f>VLOOKUP($F1530,类型描述及偏移量!$C:$H,5,FALSE)</f>
        <v>Yes</v>
      </c>
      <c r="Q1530" s="14" t="str">
        <f>VLOOKUP($F1530,类型描述及偏移量!$C:$H,6,FALSE)</f>
        <v>传感器断线报警</v>
      </c>
    </row>
    <row r="1531" hidden="1" spans="1:17">
      <c r="A1531" s="12" t="s">
        <v>125</v>
      </c>
      <c r="B1531" s="12" t="str">
        <f t="shared" si="323"/>
        <v>M4_Current</v>
      </c>
      <c r="C1531" s="12" t="str">
        <f t="shared" si="324"/>
        <v>Code</v>
      </c>
      <c r="D1531" s="12" t="str">
        <f t="shared" si="325"/>
        <v>BP_Value_var</v>
      </c>
      <c r="E1531" s="13" t="str">
        <f t="shared" si="318"/>
        <v>CHP2_M4_Current_BP_Value_var</v>
      </c>
      <c r="F1531" s="14" t="str">
        <f t="shared" si="319"/>
        <v>BP_Value_var_Code</v>
      </c>
      <c r="G1531" s="10" t="str">
        <f t="shared" si="320"/>
        <v>CHP2_M4_Current_Code</v>
      </c>
      <c r="H1531" s="10" t="str">
        <f>VLOOKUP(基本表格!E1531,起始地址定义!A:D,4,FALSE)&amp;" "&amp;Q1531</f>
        <v>2147+P5-M12 刨片进料仓2#进料皮带分料器 反馈电流 实际内码</v>
      </c>
      <c r="I1531" s="10" t="str">
        <f t="shared" si="321"/>
        <v>DB1200,INT1152</v>
      </c>
      <c r="J1531" s="13" t="str">
        <f>VLOOKUP(E1531,起始地址定义!A:D,2,FALSE)</f>
        <v>DB1200</v>
      </c>
      <c r="K1531" s="12" t="str">
        <f t="shared" si="322"/>
        <v>INT1152</v>
      </c>
      <c r="L1531" s="13">
        <f>VLOOKUP(E1531,起始地址定义!A:D,3,FALSE)</f>
        <v>1150</v>
      </c>
      <c r="M1531" s="14">
        <f>VLOOKUP($F1531,类型描述及偏移量!$C:$H,2,FALSE)</f>
        <v>2</v>
      </c>
      <c r="N1531" s="14" t="str">
        <f>VLOOKUP($F1531,类型描述及偏移量!$C:$H,3,FALSE)</f>
        <v>整型</v>
      </c>
      <c r="O1531" s="14" t="str">
        <f>VLOOKUP($F1531,类型描述及偏移量!$C:$H,4,FALSE)</f>
        <v>None</v>
      </c>
      <c r="P1531" s="14" t="str">
        <f>VLOOKUP($F1531,类型描述及偏移量!$C:$H,5,FALSE)</f>
        <v>Yes</v>
      </c>
      <c r="Q1531" s="14" t="str">
        <f>VLOOKUP($F1531,类型描述及偏移量!$C:$H,6,FALSE)</f>
        <v>实际内码</v>
      </c>
    </row>
    <row r="1532" spans="1:17">
      <c r="A1532" s="12" t="s">
        <v>125</v>
      </c>
      <c r="B1532" s="12" t="str">
        <f t="shared" si="323"/>
        <v>M4_Current</v>
      </c>
      <c r="C1532" s="12" t="str">
        <f t="shared" si="324"/>
        <v>Value</v>
      </c>
      <c r="D1532" s="12" t="str">
        <f t="shared" si="325"/>
        <v>BP_Value_var</v>
      </c>
      <c r="E1532" s="13" t="str">
        <f t="shared" si="318"/>
        <v>CHP2_M4_Current_BP_Value_var</v>
      </c>
      <c r="F1532" s="14" t="str">
        <f t="shared" si="319"/>
        <v>BP_Value_var_Value</v>
      </c>
      <c r="G1532" s="10" t="str">
        <f t="shared" si="320"/>
        <v>CHP2_M4_Current_Value</v>
      </c>
      <c r="H1532" s="10" t="str">
        <f>VLOOKUP(基本表格!E1532,起始地址定义!A:D,4,FALSE)&amp;" "&amp;Q1532</f>
        <v>2147+P5-M12 刨片进料仓2#进料皮带分料器 反馈电流 实际值</v>
      </c>
      <c r="I1532" s="10" t="str">
        <f t="shared" si="321"/>
        <v>DB1200,REAL1156</v>
      </c>
      <c r="J1532" s="13" t="str">
        <f>VLOOKUP(E1532,起始地址定义!A:D,2,FALSE)</f>
        <v>DB1200</v>
      </c>
      <c r="K1532" s="12" t="str">
        <f t="shared" si="322"/>
        <v>REAL1156</v>
      </c>
      <c r="L1532" s="13">
        <f>VLOOKUP(E1532,起始地址定义!A:D,3,FALSE)</f>
        <v>1150</v>
      </c>
      <c r="M1532" s="14">
        <f>VLOOKUP($F1532,类型描述及偏移量!$C:$H,2,FALSE)</f>
        <v>6</v>
      </c>
      <c r="N1532" s="14" t="str">
        <f>VLOOKUP($F1532,类型描述及偏移量!$C:$H,3,FALSE)</f>
        <v>实型</v>
      </c>
      <c r="O1532" s="14" t="str">
        <f>VLOOKUP($F1532,类型描述及偏移量!$C:$H,4,FALSE)</f>
        <v>None</v>
      </c>
      <c r="P1532" s="14" t="str">
        <f>VLOOKUP($F1532,类型描述及偏移量!$C:$H,5,FALSE)</f>
        <v>Yes</v>
      </c>
      <c r="Q1532" s="14" t="str">
        <f>VLOOKUP($F1532,类型描述及偏移量!$C:$H,6,FALSE)</f>
        <v>实际值</v>
      </c>
    </row>
    <row r="1533" spans="1:17">
      <c r="A1533" s="12" t="s">
        <v>125</v>
      </c>
      <c r="B1533" s="12" t="str">
        <f t="shared" si="323"/>
        <v>M4_Current</v>
      </c>
      <c r="C1533" s="12" t="str">
        <f t="shared" si="324"/>
        <v>Range</v>
      </c>
      <c r="D1533" s="12" t="str">
        <f t="shared" si="325"/>
        <v>BP_Value_var</v>
      </c>
      <c r="E1533" s="13" t="str">
        <f t="shared" si="318"/>
        <v>CHP2_M4_Current_BP_Value_var</v>
      </c>
      <c r="F1533" s="14" t="str">
        <f t="shared" si="319"/>
        <v>BP_Value_var_Range</v>
      </c>
      <c r="G1533" s="10" t="str">
        <f t="shared" si="320"/>
        <v>CHP2_M4_Current_Range</v>
      </c>
      <c r="H1533" s="10" t="str">
        <f>VLOOKUP(基本表格!E1533,起始地址定义!A:D,4,FALSE)&amp;" "&amp;Q1533</f>
        <v>2147+P5-M12 刨片进料仓2#进料皮带分料器 反馈电流 量程</v>
      </c>
      <c r="I1533" s="10" t="str">
        <f t="shared" si="321"/>
        <v>DB1200,REAL1160</v>
      </c>
      <c r="J1533" s="13" t="str">
        <f>VLOOKUP(E1533,起始地址定义!A:D,2,FALSE)</f>
        <v>DB1200</v>
      </c>
      <c r="K1533" s="12" t="str">
        <f t="shared" si="322"/>
        <v>REAL1160</v>
      </c>
      <c r="L1533" s="13">
        <f>VLOOKUP(E1533,起始地址定义!A:D,3,FALSE)</f>
        <v>1150</v>
      </c>
      <c r="M1533" s="14">
        <f>VLOOKUP($F1533,类型描述及偏移量!$C:$H,2,FALSE)</f>
        <v>10</v>
      </c>
      <c r="N1533" s="14" t="str">
        <f>VLOOKUP($F1533,类型描述及偏移量!$C:$H,3,FALSE)</f>
        <v>实型</v>
      </c>
      <c r="O1533" s="14" t="str">
        <f>VLOOKUP($F1533,类型描述及偏移量!$C:$H,4,FALSE)</f>
        <v>None</v>
      </c>
      <c r="P1533" s="14" t="str">
        <f>VLOOKUP($F1533,类型描述及偏移量!$C:$H,5,FALSE)</f>
        <v>No</v>
      </c>
      <c r="Q1533" s="14" t="str">
        <f>VLOOKUP($F1533,类型描述及偏移量!$C:$H,6,FALSE)</f>
        <v>量程</v>
      </c>
    </row>
    <row r="1534" spans="1:17">
      <c r="A1534" s="12" t="s">
        <v>125</v>
      </c>
      <c r="B1534" s="12" t="str">
        <f t="shared" si="323"/>
        <v>M4_Current</v>
      </c>
      <c r="C1534" s="12" t="str">
        <f t="shared" si="324"/>
        <v>Hi</v>
      </c>
      <c r="D1534" s="12" t="str">
        <f t="shared" si="325"/>
        <v>BP_Value_var</v>
      </c>
      <c r="E1534" s="13" t="str">
        <f t="shared" si="318"/>
        <v>CHP2_M4_Current_BP_Value_var</v>
      </c>
      <c r="F1534" s="14" t="str">
        <f t="shared" si="319"/>
        <v>BP_Value_var_Hi</v>
      </c>
      <c r="G1534" s="10" t="str">
        <f t="shared" si="320"/>
        <v>CHP2_M4_Current_Hi</v>
      </c>
      <c r="H1534" s="10" t="str">
        <f>VLOOKUP(基本表格!E1534,起始地址定义!A:D,4,FALSE)&amp;" "&amp;Q1534</f>
        <v>2147+P5-M12 刨片进料仓2#进料皮带分料器 反馈电流 上限值</v>
      </c>
      <c r="I1534" s="10" t="str">
        <f t="shared" si="321"/>
        <v>DB1200,REAL1164</v>
      </c>
      <c r="J1534" s="13" t="str">
        <f>VLOOKUP(E1534,起始地址定义!A:D,2,FALSE)</f>
        <v>DB1200</v>
      </c>
      <c r="K1534" s="12" t="str">
        <f t="shared" si="322"/>
        <v>REAL1164</v>
      </c>
      <c r="L1534" s="13">
        <f>VLOOKUP(E1534,起始地址定义!A:D,3,FALSE)</f>
        <v>1150</v>
      </c>
      <c r="M1534" s="14">
        <f>VLOOKUP($F1534,类型描述及偏移量!$C:$H,2,FALSE)</f>
        <v>14</v>
      </c>
      <c r="N1534" s="14" t="str">
        <f>VLOOKUP($F1534,类型描述及偏移量!$C:$H,3,FALSE)</f>
        <v>实型</v>
      </c>
      <c r="O1534" s="14" t="str">
        <f>VLOOKUP($F1534,类型描述及偏移量!$C:$H,4,FALSE)</f>
        <v>None</v>
      </c>
      <c r="P1534" s="14" t="str">
        <f>VLOOKUP($F1534,类型描述及偏移量!$C:$H,5,FALSE)</f>
        <v>No</v>
      </c>
      <c r="Q1534" s="14" t="str">
        <f>VLOOKUP($F1534,类型描述及偏移量!$C:$H,6,FALSE)</f>
        <v>上限值</v>
      </c>
    </row>
    <row r="1535" spans="1:17">
      <c r="A1535" s="12" t="s">
        <v>125</v>
      </c>
      <c r="B1535" s="12" t="str">
        <f t="shared" si="323"/>
        <v>M4_Current</v>
      </c>
      <c r="C1535" s="12" t="str">
        <f t="shared" si="324"/>
        <v>Lo</v>
      </c>
      <c r="D1535" s="12" t="str">
        <f t="shared" si="325"/>
        <v>BP_Value_var</v>
      </c>
      <c r="E1535" s="13" t="str">
        <f t="shared" si="318"/>
        <v>CHP2_M4_Current_BP_Value_var</v>
      </c>
      <c r="F1535" s="14" t="str">
        <f t="shared" si="319"/>
        <v>BP_Value_var_Lo</v>
      </c>
      <c r="G1535" s="10" t="str">
        <f t="shared" si="320"/>
        <v>CHP2_M4_Current_Lo</v>
      </c>
      <c r="H1535" s="10" t="str">
        <f>VLOOKUP(基本表格!E1535,起始地址定义!A:D,4,FALSE)&amp;" "&amp;Q1535</f>
        <v>2147+P5-M12 刨片进料仓2#进料皮带分料器 反馈电流 下限值</v>
      </c>
      <c r="I1535" s="10" t="str">
        <f t="shared" si="321"/>
        <v>DB1200,REAL1168</v>
      </c>
      <c r="J1535" s="13" t="str">
        <f>VLOOKUP(E1535,起始地址定义!A:D,2,FALSE)</f>
        <v>DB1200</v>
      </c>
      <c r="K1535" s="12" t="str">
        <f t="shared" si="322"/>
        <v>REAL1168</v>
      </c>
      <c r="L1535" s="13">
        <f>VLOOKUP(E1535,起始地址定义!A:D,3,FALSE)</f>
        <v>1150</v>
      </c>
      <c r="M1535" s="14">
        <f>VLOOKUP($F1535,类型描述及偏移量!$C:$H,2,FALSE)</f>
        <v>18</v>
      </c>
      <c r="N1535" s="14" t="str">
        <f>VLOOKUP($F1535,类型描述及偏移量!$C:$H,3,FALSE)</f>
        <v>实型</v>
      </c>
      <c r="O1535" s="14" t="str">
        <f>VLOOKUP($F1535,类型描述及偏移量!$C:$H,4,FALSE)</f>
        <v>None</v>
      </c>
      <c r="P1535" s="14" t="str">
        <f>VLOOKUP($F1535,类型描述及偏移量!$C:$H,5,FALSE)</f>
        <v>No</v>
      </c>
      <c r="Q1535" s="14" t="str">
        <f>VLOOKUP($F1535,类型描述及偏移量!$C:$H,6,FALSE)</f>
        <v>下限值</v>
      </c>
    </row>
    <row r="1536" spans="1:17">
      <c r="A1536" s="12" t="s">
        <v>125</v>
      </c>
      <c r="B1536" s="12" t="str">
        <f t="shared" si="323"/>
        <v>M4_Current</v>
      </c>
      <c r="C1536" s="12" t="str">
        <f t="shared" si="324"/>
        <v>HiHi</v>
      </c>
      <c r="D1536" s="12" t="str">
        <f t="shared" si="325"/>
        <v>BP_Value_var</v>
      </c>
      <c r="E1536" s="13" t="str">
        <f t="shared" si="318"/>
        <v>CHP2_M4_Current_BP_Value_var</v>
      </c>
      <c r="F1536" s="14" t="str">
        <f t="shared" si="319"/>
        <v>BP_Value_var_HiHi</v>
      </c>
      <c r="G1536" s="10" t="str">
        <f t="shared" si="320"/>
        <v>CHP2_M4_Current_HiHi</v>
      </c>
      <c r="H1536" s="10" t="str">
        <f>VLOOKUP(基本表格!E1536,起始地址定义!A:D,4,FALSE)&amp;" "&amp;Q1536</f>
        <v>2147+P5-M12 刨片进料仓2#进料皮带分料器 反馈电流 上上限值</v>
      </c>
      <c r="I1536" s="10" t="str">
        <f t="shared" si="321"/>
        <v>DB1200,REAL1172</v>
      </c>
      <c r="J1536" s="13" t="str">
        <f>VLOOKUP(E1536,起始地址定义!A:D,2,FALSE)</f>
        <v>DB1200</v>
      </c>
      <c r="K1536" s="12" t="str">
        <f t="shared" si="322"/>
        <v>REAL1172</v>
      </c>
      <c r="L1536" s="13">
        <f>VLOOKUP(E1536,起始地址定义!A:D,3,FALSE)</f>
        <v>1150</v>
      </c>
      <c r="M1536" s="14">
        <f>VLOOKUP($F1536,类型描述及偏移量!$C:$H,2,FALSE)</f>
        <v>22</v>
      </c>
      <c r="N1536" s="14" t="str">
        <f>VLOOKUP($F1536,类型描述及偏移量!$C:$H,3,FALSE)</f>
        <v>实型</v>
      </c>
      <c r="O1536" s="14" t="str">
        <f>VLOOKUP($F1536,类型描述及偏移量!$C:$H,4,FALSE)</f>
        <v>None</v>
      </c>
      <c r="P1536" s="14" t="str">
        <f>VLOOKUP($F1536,类型描述及偏移量!$C:$H,5,FALSE)</f>
        <v>No</v>
      </c>
      <c r="Q1536" s="14" t="str">
        <f>VLOOKUP($F1536,类型描述及偏移量!$C:$H,6,FALSE)</f>
        <v>上上限值</v>
      </c>
    </row>
    <row r="1537" spans="1:17">
      <c r="A1537" s="12" t="s">
        <v>125</v>
      </c>
      <c r="B1537" s="12" t="str">
        <f t="shared" si="323"/>
        <v>M4_Current</v>
      </c>
      <c r="C1537" s="12" t="str">
        <f t="shared" si="324"/>
        <v>LoLo</v>
      </c>
      <c r="D1537" s="12" t="str">
        <f t="shared" si="325"/>
        <v>BP_Value_var</v>
      </c>
      <c r="E1537" s="13" t="str">
        <f t="shared" si="318"/>
        <v>CHP2_M4_Current_BP_Value_var</v>
      </c>
      <c r="F1537" s="14" t="str">
        <f t="shared" si="319"/>
        <v>BP_Value_var_LoLo</v>
      </c>
      <c r="G1537" s="10" t="str">
        <f t="shared" si="320"/>
        <v>CHP2_M4_Current_LoLo</v>
      </c>
      <c r="H1537" s="10" t="str">
        <f>VLOOKUP(基本表格!E1537,起始地址定义!A:D,4,FALSE)&amp;" "&amp;Q1537</f>
        <v>2147+P5-M12 刨片进料仓2#进料皮带分料器 反馈电流 下下限值</v>
      </c>
      <c r="I1537" s="10" t="str">
        <f t="shared" si="321"/>
        <v>DB1200,REAL1176</v>
      </c>
      <c r="J1537" s="13" t="str">
        <f>VLOOKUP(E1537,起始地址定义!A:D,2,FALSE)</f>
        <v>DB1200</v>
      </c>
      <c r="K1537" s="12" t="str">
        <f t="shared" si="322"/>
        <v>REAL1176</v>
      </c>
      <c r="L1537" s="13">
        <f>VLOOKUP(E1537,起始地址定义!A:D,3,FALSE)</f>
        <v>1150</v>
      </c>
      <c r="M1537" s="14">
        <f>VLOOKUP($F1537,类型描述及偏移量!$C:$H,2,FALSE)</f>
        <v>26</v>
      </c>
      <c r="N1537" s="14" t="str">
        <f>VLOOKUP($F1537,类型描述及偏移量!$C:$H,3,FALSE)</f>
        <v>实型</v>
      </c>
      <c r="O1537" s="14" t="str">
        <f>VLOOKUP($F1537,类型描述及偏移量!$C:$H,4,FALSE)</f>
        <v>None</v>
      </c>
      <c r="P1537" s="14" t="str">
        <f>VLOOKUP($F1537,类型描述及偏移量!$C:$H,5,FALSE)</f>
        <v>No</v>
      </c>
      <c r="Q1537" s="14" t="str">
        <f>VLOOKUP($F1537,类型描述及偏移量!$C:$H,6,FALSE)</f>
        <v>下下限值</v>
      </c>
    </row>
    <row r="1538" ht="12" hidden="1" customHeight="1" spans="1:17">
      <c r="A1538" s="12" t="s">
        <v>125</v>
      </c>
      <c r="B1538" s="8" t="s">
        <v>105</v>
      </c>
      <c r="C1538" t="s">
        <v>19</v>
      </c>
      <c r="D1538" t="s">
        <v>20</v>
      </c>
      <c r="E1538" s="13" t="str">
        <f t="shared" si="318"/>
        <v>CHP2_M6_M_BP_Motor_var</v>
      </c>
      <c r="F1538" s="14" t="str">
        <f t="shared" si="319"/>
        <v>BP_Motor_var_Enable</v>
      </c>
      <c r="G1538" s="10" t="str">
        <f t="shared" si="320"/>
        <v>CHP2_M6_M_Enable</v>
      </c>
      <c r="H1538" s="10" t="str">
        <f>VLOOKUP(基本表格!E1538,起始地址定义!A:D,4,FALSE)&amp;" "&amp;Q1538</f>
        <v>2425+P6-M16 2#刨片机振荡器 电机控制 使能</v>
      </c>
      <c r="I1538" s="10" t="str">
        <f t="shared" si="321"/>
        <v>DB1200,X1500.0</v>
      </c>
      <c r="J1538" s="13" t="str">
        <f>VLOOKUP(E1538,起始地址定义!A:D,2,FALSE)</f>
        <v>DB1200</v>
      </c>
      <c r="K1538" s="12" t="str">
        <f t="shared" si="322"/>
        <v>X1500.0</v>
      </c>
      <c r="L1538" s="13">
        <f>VLOOKUP(E1538,起始地址定义!A:D,3,FALSE)</f>
        <v>1500</v>
      </c>
      <c r="M1538" s="14">
        <f>VLOOKUP($F1538,类型描述及偏移量!$C:$H,2,FALSE)</f>
        <v>0</v>
      </c>
      <c r="N1538" s="14" t="str">
        <f>VLOOKUP($F1538,类型描述及偏移量!$C:$H,3,FALSE)</f>
        <v>离散</v>
      </c>
      <c r="O1538" s="14" t="str">
        <f>VLOOKUP($F1538,类型描述及偏移量!$C:$H,4,FALSE)</f>
        <v>None</v>
      </c>
      <c r="P1538" s="14" t="str">
        <f>VLOOKUP($F1538,类型描述及偏移量!$C:$H,5,FALSE)</f>
        <v>No</v>
      </c>
      <c r="Q1538" s="14" t="str">
        <f>VLOOKUP($F1538,类型描述及偏移量!$C:$H,6,FALSE)</f>
        <v>使能</v>
      </c>
    </row>
    <row r="1539" hidden="1" spans="1:17">
      <c r="A1539" s="12" t="s">
        <v>125</v>
      </c>
      <c r="B1539" s="8" t="s">
        <v>105</v>
      </c>
      <c r="C1539" t="s">
        <v>21</v>
      </c>
      <c r="D1539" t="s">
        <v>20</v>
      </c>
      <c r="E1539" s="13" t="str">
        <f t="shared" si="318"/>
        <v>CHP2_M6_M_BP_Motor_var</v>
      </c>
      <c r="F1539" s="14" t="str">
        <f t="shared" si="319"/>
        <v>BP_Motor_var_Auto_Status</v>
      </c>
      <c r="G1539" s="10" t="str">
        <f t="shared" si="320"/>
        <v>CHP2_M6_M_Auto_Status</v>
      </c>
      <c r="H1539" s="10" t="str">
        <f>VLOOKUP(基本表格!E1539,起始地址定义!A:D,4,FALSE)&amp;" "&amp;Q1539</f>
        <v>2425+P6-M16 2#刨片机振荡器 电机控制 手自动状态</v>
      </c>
      <c r="I1539" s="10" t="str">
        <f t="shared" si="321"/>
        <v>DB1200,X1500.3</v>
      </c>
      <c r="J1539" s="13" t="str">
        <f>VLOOKUP(E1539,起始地址定义!A:D,2,FALSE)</f>
        <v>DB1200</v>
      </c>
      <c r="K1539" s="12" t="str">
        <f t="shared" si="322"/>
        <v>X1500.3</v>
      </c>
      <c r="L1539" s="13">
        <f>VLOOKUP(E1539,起始地址定义!A:D,3,FALSE)</f>
        <v>1500</v>
      </c>
      <c r="M1539" s="14">
        <f>VLOOKUP($F1539,类型描述及偏移量!$C:$H,2,FALSE)</f>
        <v>0.3</v>
      </c>
      <c r="N1539" s="14" t="str">
        <f>VLOOKUP($F1539,类型描述及偏移量!$C:$H,3,FALSE)</f>
        <v>离散</v>
      </c>
      <c r="O1539" s="14" t="str">
        <f>VLOOKUP($F1539,类型描述及偏移量!$C:$H,4,FALSE)</f>
        <v>None</v>
      </c>
      <c r="P1539" s="14" t="str">
        <f>VLOOKUP($F1539,类型描述及偏移量!$C:$H,5,FALSE)</f>
        <v>Yes</v>
      </c>
      <c r="Q1539" s="14" t="str">
        <f>VLOOKUP($F1539,类型描述及偏移量!$C:$H,6,FALSE)</f>
        <v>手自动状态</v>
      </c>
    </row>
    <row r="1540" hidden="1" spans="1:17">
      <c r="A1540" s="12" t="s">
        <v>125</v>
      </c>
      <c r="B1540" s="8" t="s">
        <v>105</v>
      </c>
      <c r="C1540" t="s">
        <v>22</v>
      </c>
      <c r="D1540" t="s">
        <v>20</v>
      </c>
      <c r="E1540" s="13" t="str">
        <f t="shared" si="318"/>
        <v>CHP2_M6_M_BP_Motor_var</v>
      </c>
      <c r="F1540" s="14" t="str">
        <f t="shared" si="319"/>
        <v>BP_Motor_var_Loc_Rem</v>
      </c>
      <c r="G1540" s="10" t="str">
        <f t="shared" si="320"/>
        <v>CHP2_M6_M_Loc_Rem</v>
      </c>
      <c r="H1540" s="10" t="str">
        <f>VLOOKUP(基本表格!E1540,起始地址定义!A:D,4,FALSE)&amp;" "&amp;Q1540</f>
        <v>2425+P6-M16 2#刨片机振荡器 电机控制 本地/远程(检修/待机）</v>
      </c>
      <c r="I1540" s="10" t="str">
        <f t="shared" si="321"/>
        <v>DB1200,X1500.4</v>
      </c>
      <c r="J1540" s="13" t="str">
        <f>VLOOKUP(E1540,起始地址定义!A:D,2,FALSE)</f>
        <v>DB1200</v>
      </c>
      <c r="K1540" s="12" t="str">
        <f t="shared" si="322"/>
        <v>X1500.4</v>
      </c>
      <c r="L1540" s="13">
        <f>VLOOKUP(E1540,起始地址定义!A:D,3,FALSE)</f>
        <v>1500</v>
      </c>
      <c r="M1540" s="14">
        <f>VLOOKUP($F1540,类型描述及偏移量!$C:$H,2,FALSE)</f>
        <v>0.4</v>
      </c>
      <c r="N1540" s="14" t="str">
        <f>VLOOKUP($F1540,类型描述及偏移量!$C:$H,3,FALSE)</f>
        <v>离散</v>
      </c>
      <c r="O1540" s="14" t="str">
        <f>VLOOKUP($F1540,类型描述及偏移量!$C:$H,4,FALSE)</f>
        <v>None</v>
      </c>
      <c r="P1540" s="14" t="str">
        <f>VLOOKUP($F1540,类型描述及偏移量!$C:$H,5,FALSE)</f>
        <v>Yes</v>
      </c>
      <c r="Q1540" s="14" t="str">
        <f>VLOOKUP($F1540,类型描述及偏移量!$C:$H,6,FALSE)</f>
        <v>本地/远程(检修/待机）</v>
      </c>
    </row>
    <row r="1541" hidden="1" spans="1:17">
      <c r="A1541" s="12" t="s">
        <v>125</v>
      </c>
      <c r="B1541" s="8" t="s">
        <v>105</v>
      </c>
      <c r="C1541" t="s">
        <v>23</v>
      </c>
      <c r="D1541" t="s">
        <v>20</v>
      </c>
      <c r="E1541" s="13" t="str">
        <f t="shared" si="318"/>
        <v>CHP2_M6_M_BP_Motor_var</v>
      </c>
      <c r="F1541" s="14" t="str">
        <f t="shared" si="319"/>
        <v>BP_Motor_var_ON_HMI</v>
      </c>
      <c r="G1541" s="10" t="str">
        <f t="shared" si="320"/>
        <v>CHP2_M6_M_ON_HMI</v>
      </c>
      <c r="H1541" s="10" t="str">
        <f>VLOOKUP(基本表格!E1541,起始地址定义!A:D,4,FALSE)&amp;" "&amp;Q1541</f>
        <v>2425+P6-M16 2#刨片机振荡器 电机控制 开启_上位机(正转)</v>
      </c>
      <c r="I1541" s="10" t="str">
        <f t="shared" si="321"/>
        <v>DB1200,X1500.6</v>
      </c>
      <c r="J1541" s="13" t="str">
        <f>VLOOKUP(E1541,起始地址定义!A:D,2,FALSE)</f>
        <v>DB1200</v>
      </c>
      <c r="K1541" s="12" t="str">
        <f t="shared" si="322"/>
        <v>X1500.6</v>
      </c>
      <c r="L1541" s="13">
        <f>VLOOKUP(E1541,起始地址定义!A:D,3,FALSE)</f>
        <v>1500</v>
      </c>
      <c r="M1541" s="14">
        <f>VLOOKUP($F1541,类型描述及偏移量!$C:$H,2,FALSE)</f>
        <v>0.6</v>
      </c>
      <c r="N1541" s="14" t="str">
        <f>VLOOKUP($F1541,类型描述及偏移量!$C:$H,3,FALSE)</f>
        <v>离散</v>
      </c>
      <c r="O1541" s="14" t="str">
        <f>VLOOKUP($F1541,类型描述及偏移量!$C:$H,4,FALSE)</f>
        <v>None</v>
      </c>
      <c r="P1541" s="14" t="str">
        <f>VLOOKUP($F1541,类型描述及偏移量!$C:$H,5,FALSE)</f>
        <v>No</v>
      </c>
      <c r="Q1541" s="14" t="str">
        <f>VLOOKUP($F1541,类型描述及偏移量!$C:$H,6,FALSE)</f>
        <v>开启_上位机(正转)</v>
      </c>
    </row>
    <row r="1542" hidden="1" spans="1:17">
      <c r="A1542" s="12" t="s">
        <v>125</v>
      </c>
      <c r="B1542" s="8" t="s">
        <v>105</v>
      </c>
      <c r="C1542" t="s">
        <v>24</v>
      </c>
      <c r="D1542" t="s">
        <v>20</v>
      </c>
      <c r="E1542" s="13" t="str">
        <f t="shared" si="318"/>
        <v>CHP2_M6_M_BP_Motor_var</v>
      </c>
      <c r="F1542" s="14" t="str">
        <f t="shared" si="319"/>
        <v>BP_Motor_var_OFF_HMI</v>
      </c>
      <c r="G1542" s="10" t="str">
        <f t="shared" si="320"/>
        <v>CHP2_M6_M_OFF_HMI</v>
      </c>
      <c r="H1542" s="10" t="str">
        <f>VLOOKUP(基本表格!E1542,起始地址定义!A:D,4,FALSE)&amp;" "&amp;Q1542</f>
        <v>2425+P6-M16 2#刨片机振荡器 电机控制 停止_上位机(反转)</v>
      </c>
      <c r="I1542" s="10" t="str">
        <f t="shared" si="321"/>
        <v>DB1200,X1501.0</v>
      </c>
      <c r="J1542" s="13" t="str">
        <f>VLOOKUP(E1542,起始地址定义!A:D,2,FALSE)</f>
        <v>DB1200</v>
      </c>
      <c r="K1542" s="12" t="str">
        <f t="shared" si="322"/>
        <v>X1501.0</v>
      </c>
      <c r="L1542" s="13">
        <f>VLOOKUP(E1542,起始地址定义!A:D,3,FALSE)</f>
        <v>1500</v>
      </c>
      <c r="M1542" s="14">
        <f>VLOOKUP($F1542,类型描述及偏移量!$C:$H,2,FALSE)</f>
        <v>1</v>
      </c>
      <c r="N1542" s="14" t="str">
        <f>VLOOKUP($F1542,类型描述及偏移量!$C:$H,3,FALSE)</f>
        <v>离散</v>
      </c>
      <c r="O1542" s="14" t="str">
        <f>VLOOKUP($F1542,类型描述及偏移量!$C:$H,4,FALSE)</f>
        <v>None</v>
      </c>
      <c r="P1542" s="14" t="str">
        <f>VLOOKUP($F1542,类型描述及偏移量!$C:$H,5,FALSE)</f>
        <v>No</v>
      </c>
      <c r="Q1542" s="14" t="str">
        <f>VLOOKUP($F1542,类型描述及偏移量!$C:$H,6,FALSE)</f>
        <v>停止_上位机(反转)</v>
      </c>
    </row>
    <row r="1543" hidden="1" spans="1:17">
      <c r="A1543" s="12" t="s">
        <v>125</v>
      </c>
      <c r="B1543" s="8" t="s">
        <v>105</v>
      </c>
      <c r="C1543" t="s">
        <v>25</v>
      </c>
      <c r="D1543" t="s">
        <v>20</v>
      </c>
      <c r="E1543" s="13" t="str">
        <f t="shared" ref="E1543:E1606" si="326">A1543&amp;"_"&amp;B1543&amp;"_"&amp;D1543</f>
        <v>CHP2_M6_M_BP_Motor_var</v>
      </c>
      <c r="F1543" s="14" t="str">
        <f t="shared" ref="F1543:F1606" si="327">D1543&amp;"_"&amp;C1543</f>
        <v>BP_Motor_var_Fan</v>
      </c>
      <c r="G1543" s="10" t="str">
        <f t="shared" ref="G1543:G1606" si="328">A1543&amp;"_"&amp;IF(B1543="DB","",B1543&amp;"_")&amp;C1543</f>
        <v>CHP2_M6_M_Fan</v>
      </c>
      <c r="H1543" s="10" t="str">
        <f>VLOOKUP(基本表格!E1543,起始地址定义!A:D,4,FALSE)&amp;" "&amp;Q1543</f>
        <v>2425+P6-M16 2#刨片机振荡器 电机控制 通风扇</v>
      </c>
      <c r="I1543" s="10" t="str">
        <f t="shared" ref="I1543:I1606" si="329">J1543&amp;","&amp;K1543</f>
        <v>DB1200,X1501.1</v>
      </c>
      <c r="J1543" s="13" t="str">
        <f>VLOOKUP(E1543,起始地址定义!A:D,2,FALSE)</f>
        <v>DB1200</v>
      </c>
      <c r="K1543" s="12" t="str">
        <f t="shared" ref="K1543:K1606" si="330">IF(N1543="离散","X",IF(N1543="实型","REAL","INT"))&amp;IF(N1543="离散",TEXT(L1543+M1543,"0.0"),L1543+M1543)</f>
        <v>X1501.1</v>
      </c>
      <c r="L1543" s="13">
        <f>VLOOKUP(E1543,起始地址定义!A:D,3,FALSE)</f>
        <v>1500</v>
      </c>
      <c r="M1543" s="14">
        <f>VLOOKUP($F1543,类型描述及偏移量!$C:$H,2,FALSE)</f>
        <v>1.1</v>
      </c>
      <c r="N1543" s="14" t="str">
        <f>VLOOKUP($F1543,类型描述及偏移量!$C:$H,3,FALSE)</f>
        <v>离散</v>
      </c>
      <c r="O1543" s="14" t="str">
        <f>VLOOKUP($F1543,类型描述及偏移量!$C:$H,4,FALSE)</f>
        <v>None</v>
      </c>
      <c r="P1543" s="14" t="str">
        <f>VLOOKUP($F1543,类型描述及偏移量!$C:$H,5,FALSE)</f>
        <v>Yes</v>
      </c>
      <c r="Q1543" s="14" t="str">
        <f>VLOOKUP($F1543,类型描述及偏移量!$C:$H,6,FALSE)</f>
        <v>通风扇</v>
      </c>
    </row>
    <row r="1544" hidden="1" spans="1:17">
      <c r="A1544" s="12" t="s">
        <v>125</v>
      </c>
      <c r="B1544" s="8" t="s">
        <v>105</v>
      </c>
      <c r="C1544" t="s">
        <v>26</v>
      </c>
      <c r="D1544" t="s">
        <v>20</v>
      </c>
      <c r="E1544" s="13" t="str">
        <f t="shared" si="326"/>
        <v>CHP2_M6_M_BP_Motor_var</v>
      </c>
      <c r="F1544" s="14" t="str">
        <f t="shared" si="327"/>
        <v>BP_Motor_var_Motor</v>
      </c>
      <c r="G1544" s="10" t="str">
        <f t="shared" si="328"/>
        <v>CHP2_M6_M_Motor</v>
      </c>
      <c r="H1544" s="10" t="str">
        <f>VLOOKUP(基本表格!E1544,起始地址定义!A:D,4,FALSE)&amp;" "&amp;Q1544</f>
        <v>2425+P6-M16 2#刨片机振荡器 电机控制 电机(正转）</v>
      </c>
      <c r="I1544" s="10" t="str">
        <f t="shared" si="329"/>
        <v>DB1200,X1501.2</v>
      </c>
      <c r="J1544" s="13" t="str">
        <f>VLOOKUP(E1544,起始地址定义!A:D,2,FALSE)</f>
        <v>DB1200</v>
      </c>
      <c r="K1544" s="12" t="str">
        <f t="shared" si="330"/>
        <v>X1501.2</v>
      </c>
      <c r="L1544" s="13">
        <f>VLOOKUP(E1544,起始地址定义!A:D,3,FALSE)</f>
        <v>1500</v>
      </c>
      <c r="M1544" s="14">
        <f>VLOOKUP($F1544,类型描述及偏移量!$C:$H,2,FALSE)</f>
        <v>1.2</v>
      </c>
      <c r="N1544" s="14" t="str">
        <f>VLOOKUP($F1544,类型描述及偏移量!$C:$H,3,FALSE)</f>
        <v>离散</v>
      </c>
      <c r="O1544" s="14" t="str">
        <f>VLOOKUP($F1544,类型描述及偏移量!$C:$H,4,FALSE)</f>
        <v>None</v>
      </c>
      <c r="P1544" s="14" t="str">
        <f>VLOOKUP($F1544,类型描述及偏移量!$C:$H,5,FALSE)</f>
        <v>Yes</v>
      </c>
      <c r="Q1544" s="14" t="str">
        <f>VLOOKUP($F1544,类型描述及偏移量!$C:$H,6,FALSE)</f>
        <v>电机(正转）</v>
      </c>
    </row>
    <row r="1545" hidden="1" spans="1:17">
      <c r="A1545" s="12" t="s">
        <v>125</v>
      </c>
      <c r="B1545" s="8" t="s">
        <v>105</v>
      </c>
      <c r="C1545" t="s">
        <v>27</v>
      </c>
      <c r="D1545" t="s">
        <v>20</v>
      </c>
      <c r="E1545" s="13" t="str">
        <f t="shared" si="326"/>
        <v>CHP2_M6_M_BP_Motor_var</v>
      </c>
      <c r="F1545" s="14" t="str">
        <f t="shared" si="327"/>
        <v>BP_Motor_var_OL</v>
      </c>
      <c r="G1545" s="10" t="str">
        <f t="shared" si="328"/>
        <v>CHP2_M6_M_OL</v>
      </c>
      <c r="H1545" s="10" t="str">
        <f>VLOOKUP(基本表格!E1545,起始地址定义!A:D,4,FALSE)&amp;" "&amp;Q1545</f>
        <v>2425+P6-M16 2#刨片机振荡器 电机控制 电机过载</v>
      </c>
      <c r="I1545" s="10" t="str">
        <f t="shared" si="329"/>
        <v>DB1200,X1501.3</v>
      </c>
      <c r="J1545" s="13" t="str">
        <f>VLOOKUP(E1545,起始地址定义!A:D,2,FALSE)</f>
        <v>DB1200</v>
      </c>
      <c r="K1545" s="12" t="str">
        <f t="shared" si="330"/>
        <v>X1501.3</v>
      </c>
      <c r="L1545" s="13">
        <f>VLOOKUP(E1545,起始地址定义!A:D,3,FALSE)</f>
        <v>1500</v>
      </c>
      <c r="M1545" s="14">
        <f>VLOOKUP($F1545,类型描述及偏移量!$C:$H,2,FALSE)</f>
        <v>1.3</v>
      </c>
      <c r="N1545" s="14" t="str">
        <f>VLOOKUP($F1545,类型描述及偏移量!$C:$H,3,FALSE)</f>
        <v>离散</v>
      </c>
      <c r="O1545" s="14" t="str">
        <f>VLOOKUP($F1545,类型描述及偏移量!$C:$H,4,FALSE)</f>
        <v>On</v>
      </c>
      <c r="P1545" s="14" t="str">
        <f>VLOOKUP($F1545,类型描述及偏移量!$C:$H,5,FALSE)</f>
        <v>Yes</v>
      </c>
      <c r="Q1545" s="14" t="str">
        <f>VLOOKUP($F1545,类型描述及偏移量!$C:$H,6,FALSE)</f>
        <v>电机过载</v>
      </c>
    </row>
    <row r="1546" hidden="1" spans="1:17">
      <c r="A1546" s="12" t="s">
        <v>125</v>
      </c>
      <c r="B1546" s="8" t="s">
        <v>105</v>
      </c>
      <c r="C1546" t="s">
        <v>28</v>
      </c>
      <c r="D1546" t="s">
        <v>20</v>
      </c>
      <c r="E1546" s="13" t="str">
        <f t="shared" si="326"/>
        <v>CHP2_M6_M_BP_Motor_var</v>
      </c>
      <c r="F1546" s="14" t="str">
        <f t="shared" si="327"/>
        <v>BP_Motor_var_Fan_OL</v>
      </c>
      <c r="G1546" s="10" t="str">
        <f t="shared" si="328"/>
        <v>CHP2_M6_M_Fan_OL</v>
      </c>
      <c r="H1546" s="10" t="str">
        <f>VLOOKUP(基本表格!E1546,起始地址定义!A:D,4,FALSE)&amp;" "&amp;Q1546</f>
        <v>2425+P6-M16 2#刨片机振荡器 电机控制 风扇过载</v>
      </c>
      <c r="I1546" s="10" t="str">
        <f t="shared" si="329"/>
        <v>DB1200,X1501.4</v>
      </c>
      <c r="J1546" s="13" t="str">
        <f>VLOOKUP(E1546,起始地址定义!A:D,2,FALSE)</f>
        <v>DB1200</v>
      </c>
      <c r="K1546" s="12" t="str">
        <f t="shared" si="330"/>
        <v>X1501.4</v>
      </c>
      <c r="L1546" s="13">
        <f>VLOOKUP(E1546,起始地址定义!A:D,3,FALSE)</f>
        <v>1500</v>
      </c>
      <c r="M1546" s="14">
        <f>VLOOKUP($F1546,类型描述及偏移量!$C:$H,2,FALSE)</f>
        <v>1.4</v>
      </c>
      <c r="N1546" s="14" t="str">
        <f>VLOOKUP($F1546,类型描述及偏移量!$C:$H,3,FALSE)</f>
        <v>离散</v>
      </c>
      <c r="O1546" s="14" t="str">
        <f>VLOOKUP($F1546,类型描述及偏移量!$C:$H,4,FALSE)</f>
        <v>On</v>
      </c>
      <c r="P1546" s="14" t="str">
        <f>VLOOKUP($F1546,类型描述及偏移量!$C:$H,5,FALSE)</f>
        <v>Yes</v>
      </c>
      <c r="Q1546" s="14" t="str">
        <f>VLOOKUP($F1546,类型描述及偏移量!$C:$H,6,FALSE)</f>
        <v>风扇过载</v>
      </c>
    </row>
    <row r="1547" hidden="1" spans="1:17">
      <c r="A1547" s="12" t="s">
        <v>125</v>
      </c>
      <c r="B1547" s="8" t="s">
        <v>105</v>
      </c>
      <c r="C1547" t="s">
        <v>29</v>
      </c>
      <c r="D1547" t="s">
        <v>20</v>
      </c>
      <c r="E1547" s="13" t="str">
        <f t="shared" si="326"/>
        <v>CHP2_M6_M_BP_Motor_var</v>
      </c>
      <c r="F1547" s="14" t="str">
        <f t="shared" si="327"/>
        <v>BP_Motor_var_RunSig</v>
      </c>
      <c r="G1547" s="10" t="str">
        <f t="shared" si="328"/>
        <v>CHP2_M6_M_RunSig</v>
      </c>
      <c r="H1547" s="10" t="str">
        <f>VLOOKUP(基本表格!E1547,起始地址定义!A:D,4,FALSE)&amp;" "&amp;Q1547</f>
        <v>2425+P6-M16 2#刨片机振荡器 电机控制 电机运行指示</v>
      </c>
      <c r="I1547" s="10" t="str">
        <f t="shared" si="329"/>
        <v>DB1200,X1501.5</v>
      </c>
      <c r="J1547" s="13" t="str">
        <f>VLOOKUP(E1547,起始地址定义!A:D,2,FALSE)</f>
        <v>DB1200</v>
      </c>
      <c r="K1547" s="12" t="str">
        <f t="shared" si="330"/>
        <v>X1501.5</v>
      </c>
      <c r="L1547" s="13">
        <f>VLOOKUP(E1547,起始地址定义!A:D,3,FALSE)</f>
        <v>1500</v>
      </c>
      <c r="M1547" s="14">
        <f>VLOOKUP($F1547,类型描述及偏移量!$C:$H,2,FALSE)</f>
        <v>1.5</v>
      </c>
      <c r="N1547" s="14" t="str">
        <f>VLOOKUP($F1547,类型描述及偏移量!$C:$H,3,FALSE)</f>
        <v>离散</v>
      </c>
      <c r="O1547" s="14" t="str">
        <f>VLOOKUP($F1547,类型描述及偏移量!$C:$H,4,FALSE)</f>
        <v>None</v>
      </c>
      <c r="P1547" s="14" t="str">
        <f>VLOOKUP($F1547,类型描述及偏移量!$C:$H,5,FALSE)</f>
        <v>Yes</v>
      </c>
      <c r="Q1547" s="14" t="str">
        <f>VLOOKUP($F1547,类型描述及偏移量!$C:$H,6,FALSE)</f>
        <v>电机运行指示</v>
      </c>
    </row>
    <row r="1548" hidden="1" spans="1:17">
      <c r="A1548" s="12" t="s">
        <v>125</v>
      </c>
      <c r="B1548" s="8" t="s">
        <v>105</v>
      </c>
      <c r="C1548" t="s">
        <v>30</v>
      </c>
      <c r="D1548" t="s">
        <v>20</v>
      </c>
      <c r="E1548" s="13" t="str">
        <f t="shared" si="326"/>
        <v>CHP2_M6_M_BP_Motor_var</v>
      </c>
      <c r="F1548" s="14" t="str">
        <f t="shared" si="327"/>
        <v>BP_Motor_var_Break_ALM</v>
      </c>
      <c r="G1548" s="10" t="str">
        <f t="shared" si="328"/>
        <v>CHP2_M6_M_Break_ALM</v>
      </c>
      <c r="H1548" s="10" t="str">
        <f>VLOOKUP(基本表格!E1548,起始地址定义!A:D,4,FALSE)&amp;" "&amp;Q1548</f>
        <v>2425+P6-M16 2#刨片机振荡器 电机控制 断链报警</v>
      </c>
      <c r="I1548" s="10" t="str">
        <f t="shared" si="329"/>
        <v>DB1200,X1501.6</v>
      </c>
      <c r="J1548" s="13" t="str">
        <f>VLOOKUP(E1548,起始地址定义!A:D,2,FALSE)</f>
        <v>DB1200</v>
      </c>
      <c r="K1548" s="12" t="str">
        <f t="shared" si="330"/>
        <v>X1501.6</v>
      </c>
      <c r="L1548" s="13">
        <f>VLOOKUP(E1548,起始地址定义!A:D,3,FALSE)</f>
        <v>1500</v>
      </c>
      <c r="M1548" s="14">
        <f>VLOOKUP($F1548,类型描述及偏移量!$C:$H,2,FALSE)</f>
        <v>1.6</v>
      </c>
      <c r="N1548" s="14" t="str">
        <f>VLOOKUP($F1548,类型描述及偏移量!$C:$H,3,FALSE)</f>
        <v>离散</v>
      </c>
      <c r="O1548" s="14" t="str">
        <f>VLOOKUP($F1548,类型描述及偏移量!$C:$H,4,FALSE)</f>
        <v>On</v>
      </c>
      <c r="P1548" s="14" t="str">
        <f>VLOOKUP($F1548,类型描述及偏移量!$C:$H,5,FALSE)</f>
        <v>Yes</v>
      </c>
      <c r="Q1548" s="14" t="str">
        <f>VLOOKUP($F1548,类型描述及偏移量!$C:$H,6,FALSE)</f>
        <v>断链报警</v>
      </c>
    </row>
    <row r="1549" hidden="1" spans="1:17">
      <c r="A1549" s="12" t="s">
        <v>125</v>
      </c>
      <c r="B1549" s="8" t="s">
        <v>105</v>
      </c>
      <c r="C1549" t="s">
        <v>31</v>
      </c>
      <c r="D1549" t="s">
        <v>20</v>
      </c>
      <c r="E1549" s="13" t="str">
        <f t="shared" si="326"/>
        <v>CHP2_M6_M_BP_Motor_var</v>
      </c>
      <c r="F1549" s="14" t="str">
        <f t="shared" si="327"/>
        <v>BP_Motor_var_Break_CHK</v>
      </c>
      <c r="G1549" s="10" t="str">
        <f t="shared" si="328"/>
        <v>CHP2_M6_M_Break_CHK</v>
      </c>
      <c r="H1549" s="10" t="str">
        <f>VLOOKUP(基本表格!E1549,起始地址定义!A:D,4,FALSE)&amp;" "&amp;Q1549</f>
        <v>2425+P6-M16 2#刨片机振荡器 电机控制 断链检测</v>
      </c>
      <c r="I1549" s="10" t="str">
        <f t="shared" si="329"/>
        <v>DB1200,X1501.7</v>
      </c>
      <c r="J1549" s="13" t="str">
        <f>VLOOKUP(E1549,起始地址定义!A:D,2,FALSE)</f>
        <v>DB1200</v>
      </c>
      <c r="K1549" s="12" t="str">
        <f t="shared" si="330"/>
        <v>X1501.7</v>
      </c>
      <c r="L1549" s="13">
        <f>VLOOKUP(E1549,起始地址定义!A:D,3,FALSE)</f>
        <v>1500</v>
      </c>
      <c r="M1549" s="14">
        <f>VLOOKUP($F1549,类型描述及偏移量!$C:$H,2,FALSE)</f>
        <v>1.7</v>
      </c>
      <c r="N1549" s="14" t="str">
        <f>VLOOKUP($F1549,类型描述及偏移量!$C:$H,3,FALSE)</f>
        <v>离散</v>
      </c>
      <c r="O1549" s="14" t="str">
        <f>VLOOKUP($F1549,类型描述及偏移量!$C:$H,4,FALSE)</f>
        <v>None</v>
      </c>
      <c r="P1549" s="14" t="str">
        <f>VLOOKUP($F1549,类型描述及偏移量!$C:$H,5,FALSE)</f>
        <v>Yes</v>
      </c>
      <c r="Q1549" s="14" t="str">
        <f>VLOOKUP($F1549,类型描述及偏移量!$C:$H,6,FALSE)</f>
        <v>断链检测</v>
      </c>
    </row>
    <row r="1550" hidden="1" spans="1:17">
      <c r="A1550" s="12" t="s">
        <v>125</v>
      </c>
      <c r="B1550" s="8" t="s">
        <v>105</v>
      </c>
      <c r="C1550" t="s">
        <v>32</v>
      </c>
      <c r="D1550" t="s">
        <v>20</v>
      </c>
      <c r="E1550" s="13" t="str">
        <f t="shared" si="326"/>
        <v>CHP2_M6_M_BP_Motor_var</v>
      </c>
      <c r="F1550" s="14" t="str">
        <f t="shared" si="327"/>
        <v>BP_Motor_var_INV_Res_HMI</v>
      </c>
      <c r="G1550" s="10" t="str">
        <f t="shared" si="328"/>
        <v>CHP2_M6_M_INV_Res_HMI</v>
      </c>
      <c r="H1550" s="10" t="str">
        <f>VLOOKUP(基本表格!E1550,起始地址定义!A:D,4,FALSE)&amp;" "&amp;Q1550</f>
        <v>2425+P6-M16 2#刨片机振荡器 电机控制 复位</v>
      </c>
      <c r="I1550" s="10" t="str">
        <f t="shared" si="329"/>
        <v>DB1200,X1502.0</v>
      </c>
      <c r="J1550" s="13" t="str">
        <f>VLOOKUP(E1550,起始地址定义!A:D,2,FALSE)</f>
        <v>DB1200</v>
      </c>
      <c r="K1550" s="12" t="str">
        <f t="shared" si="330"/>
        <v>X1502.0</v>
      </c>
      <c r="L1550" s="13">
        <f>VLOOKUP(E1550,起始地址定义!A:D,3,FALSE)</f>
        <v>1500</v>
      </c>
      <c r="M1550" s="14">
        <f>VLOOKUP($F1550,类型描述及偏移量!$C:$H,2,FALSE)</f>
        <v>2</v>
      </c>
      <c r="N1550" s="14" t="str">
        <f>VLOOKUP($F1550,类型描述及偏移量!$C:$H,3,FALSE)</f>
        <v>离散</v>
      </c>
      <c r="O1550" s="14" t="str">
        <f>VLOOKUP($F1550,类型描述及偏移量!$C:$H,4,FALSE)</f>
        <v>None</v>
      </c>
      <c r="P1550" s="14" t="str">
        <f>VLOOKUP($F1550,类型描述及偏移量!$C:$H,5,FALSE)</f>
        <v>No</v>
      </c>
      <c r="Q1550" s="14" t="str">
        <f>VLOOKUP($F1550,类型描述及偏移量!$C:$H,6,FALSE)</f>
        <v>复位</v>
      </c>
    </row>
    <row r="1551" hidden="1" spans="1:17">
      <c r="A1551" s="12" t="s">
        <v>125</v>
      </c>
      <c r="B1551" s="8" t="s">
        <v>105</v>
      </c>
      <c r="C1551" t="s">
        <v>33</v>
      </c>
      <c r="D1551" t="s">
        <v>20</v>
      </c>
      <c r="E1551" s="13" t="str">
        <f t="shared" si="326"/>
        <v>CHP2_M6_M_BP_Motor_var</v>
      </c>
      <c r="F1551" s="14" t="str">
        <f t="shared" si="327"/>
        <v>BP_Motor_var_Break_EN</v>
      </c>
      <c r="G1551" s="10" t="str">
        <f t="shared" si="328"/>
        <v>CHP2_M6_M_Break_EN</v>
      </c>
      <c r="H1551" s="10" t="str">
        <f>VLOOKUP(基本表格!E1551,起始地址定义!A:D,4,FALSE)&amp;" "&amp;Q1551</f>
        <v>2425+P6-M16 2#刨片机振荡器 电机控制 断链保护使能</v>
      </c>
      <c r="I1551" s="10" t="str">
        <f t="shared" si="329"/>
        <v>DB1200,X1502.1</v>
      </c>
      <c r="J1551" s="13" t="str">
        <f>VLOOKUP(E1551,起始地址定义!A:D,2,FALSE)</f>
        <v>DB1200</v>
      </c>
      <c r="K1551" s="12" t="str">
        <f t="shared" si="330"/>
        <v>X1502.1</v>
      </c>
      <c r="L1551" s="13">
        <f>VLOOKUP(E1551,起始地址定义!A:D,3,FALSE)</f>
        <v>1500</v>
      </c>
      <c r="M1551" s="14">
        <f>VLOOKUP($F1551,类型描述及偏移量!$C:$H,2,FALSE)</f>
        <v>2.1</v>
      </c>
      <c r="N1551" s="14" t="str">
        <f>VLOOKUP($F1551,类型描述及偏移量!$C:$H,3,FALSE)</f>
        <v>离散</v>
      </c>
      <c r="O1551" s="14" t="str">
        <f>VLOOKUP($F1551,类型描述及偏移量!$C:$H,4,FALSE)</f>
        <v>None</v>
      </c>
      <c r="P1551" s="14" t="str">
        <f>VLOOKUP($F1551,类型描述及偏移量!$C:$H,5,FALSE)</f>
        <v>No</v>
      </c>
      <c r="Q1551" s="14" t="str">
        <f>VLOOKUP($F1551,类型描述及偏移量!$C:$H,6,FALSE)</f>
        <v>断链保护使能</v>
      </c>
    </row>
    <row r="1552" hidden="1" spans="1:17">
      <c r="A1552" s="12" t="s">
        <v>125</v>
      </c>
      <c r="B1552" s="8" t="s">
        <v>105</v>
      </c>
      <c r="C1552" t="s">
        <v>34</v>
      </c>
      <c r="D1552" t="s">
        <v>20</v>
      </c>
      <c r="E1552" s="13" t="str">
        <f t="shared" si="326"/>
        <v>CHP2_M6_M_BP_Motor_var</v>
      </c>
      <c r="F1552" s="14" t="str">
        <f t="shared" si="327"/>
        <v>BP_Motor_var_Break_Stop</v>
      </c>
      <c r="G1552" s="10" t="str">
        <f t="shared" si="328"/>
        <v>CHP2_M6_M_Break_Stop</v>
      </c>
      <c r="H1552" s="10" t="str">
        <f>VLOOKUP(基本表格!E1552,起始地址定义!A:D,4,FALSE)&amp;" "&amp;Q1552</f>
        <v>2425+P6-M16 2#刨片机振荡器 电机控制 断链导致停机</v>
      </c>
      <c r="I1552" s="10" t="str">
        <f t="shared" si="329"/>
        <v>DB1200,X1502.2</v>
      </c>
      <c r="J1552" s="13" t="str">
        <f>VLOOKUP(E1552,起始地址定义!A:D,2,FALSE)</f>
        <v>DB1200</v>
      </c>
      <c r="K1552" s="12" t="str">
        <f t="shared" si="330"/>
        <v>X1502.2</v>
      </c>
      <c r="L1552" s="13">
        <f>VLOOKUP(E1552,起始地址定义!A:D,3,FALSE)</f>
        <v>1500</v>
      </c>
      <c r="M1552" s="14">
        <f>VLOOKUP($F1552,类型描述及偏移量!$C:$H,2,FALSE)</f>
        <v>2.2</v>
      </c>
      <c r="N1552" s="14" t="str">
        <f>VLOOKUP($F1552,类型描述及偏移量!$C:$H,3,FALSE)</f>
        <v>离散</v>
      </c>
      <c r="O1552" s="14" t="str">
        <f>VLOOKUP($F1552,类型描述及偏移量!$C:$H,4,FALSE)</f>
        <v>On</v>
      </c>
      <c r="P1552" s="14" t="str">
        <f>VLOOKUP($F1552,类型描述及偏移量!$C:$H,5,FALSE)</f>
        <v>Yes</v>
      </c>
      <c r="Q1552" s="14" t="str">
        <f>VLOOKUP($F1552,类型描述及偏移量!$C:$H,6,FALSE)</f>
        <v>断链导致停机</v>
      </c>
    </row>
    <row r="1553" hidden="1" spans="1:17">
      <c r="A1553" s="12" t="s">
        <v>125</v>
      </c>
      <c r="B1553" s="8" t="s">
        <v>105</v>
      </c>
      <c r="C1553" t="s">
        <v>35</v>
      </c>
      <c r="D1553" t="s">
        <v>20</v>
      </c>
      <c r="E1553" s="13" t="str">
        <f t="shared" si="326"/>
        <v>CHP2_M6_M_BP_Motor_var</v>
      </c>
      <c r="F1553" s="14" t="str">
        <f t="shared" si="327"/>
        <v>BP_Motor_var_Motor_Back</v>
      </c>
      <c r="G1553" s="10" t="str">
        <f t="shared" si="328"/>
        <v>CHP2_M6_M_Motor_Back</v>
      </c>
      <c r="H1553" s="10" t="str">
        <f>VLOOKUP(基本表格!E1553,起始地址定义!A:D,4,FALSE)&amp;" "&amp;Q1553</f>
        <v>2425+P6-M16 2#刨片机振荡器 电机控制 电机(反转）</v>
      </c>
      <c r="I1553" s="10" t="str">
        <f t="shared" si="329"/>
        <v>DB1200,X1502.3</v>
      </c>
      <c r="J1553" s="13" t="str">
        <f>VLOOKUP(E1553,起始地址定义!A:D,2,FALSE)</f>
        <v>DB1200</v>
      </c>
      <c r="K1553" s="12" t="str">
        <f t="shared" si="330"/>
        <v>X1502.3</v>
      </c>
      <c r="L1553" s="13">
        <f>VLOOKUP(E1553,起始地址定义!A:D,3,FALSE)</f>
        <v>1500</v>
      </c>
      <c r="M1553" s="14">
        <f>VLOOKUP($F1553,类型描述及偏移量!$C:$H,2,FALSE)</f>
        <v>2.3</v>
      </c>
      <c r="N1553" s="14" t="str">
        <f>VLOOKUP($F1553,类型描述及偏移量!$C:$H,3,FALSE)</f>
        <v>离散</v>
      </c>
      <c r="O1553" s="14" t="str">
        <f>VLOOKUP($F1553,类型描述及偏移量!$C:$H,4,FALSE)</f>
        <v>None</v>
      </c>
      <c r="P1553" s="14" t="str">
        <f>VLOOKUP($F1553,类型描述及偏移量!$C:$H,5,FALSE)</f>
        <v>Yes</v>
      </c>
      <c r="Q1553" s="14" t="str">
        <f>VLOOKUP($F1553,类型描述及偏移量!$C:$H,6,FALSE)</f>
        <v>电机(反转）</v>
      </c>
    </row>
    <row r="1554" hidden="1" spans="1:17">
      <c r="A1554" s="12" t="s">
        <v>125</v>
      </c>
      <c r="B1554" s="8" t="s">
        <v>105</v>
      </c>
      <c r="C1554" t="s">
        <v>36</v>
      </c>
      <c r="D1554" t="s">
        <v>20</v>
      </c>
      <c r="E1554" s="13" t="str">
        <f t="shared" si="326"/>
        <v>CHP2_M6_M_BP_Motor_var</v>
      </c>
      <c r="F1554" s="14" t="str">
        <f t="shared" si="327"/>
        <v>BP_Motor_var_Loc</v>
      </c>
      <c r="G1554" s="10" t="str">
        <f t="shared" si="328"/>
        <v>CHP2_M6_M_Loc</v>
      </c>
      <c r="H1554" s="10" t="str">
        <f>VLOOKUP(基本表格!E1554,起始地址定义!A:D,4,FALSE)&amp;" "&amp;Q1554</f>
        <v>2425+P6-M16 2#刨片机振荡器 电机控制 本地</v>
      </c>
      <c r="I1554" s="10" t="str">
        <f t="shared" si="329"/>
        <v>DB1200,X1502.4</v>
      </c>
      <c r="J1554" s="13" t="str">
        <f>VLOOKUP(E1554,起始地址定义!A:D,2,FALSE)</f>
        <v>DB1200</v>
      </c>
      <c r="K1554" s="12" t="str">
        <f t="shared" si="330"/>
        <v>X1502.4</v>
      </c>
      <c r="L1554" s="13">
        <f>VLOOKUP(E1554,起始地址定义!A:D,3,FALSE)</f>
        <v>1500</v>
      </c>
      <c r="M1554" s="14">
        <f>VLOOKUP($F1554,类型描述及偏移量!$C:$H,2,FALSE)</f>
        <v>2.4</v>
      </c>
      <c r="N1554" s="14" t="str">
        <f>VLOOKUP($F1554,类型描述及偏移量!$C:$H,3,FALSE)</f>
        <v>离散</v>
      </c>
      <c r="O1554" s="14" t="str">
        <f>VLOOKUP($F1554,类型描述及偏移量!$C:$H,4,FALSE)</f>
        <v>None</v>
      </c>
      <c r="P1554" s="14" t="str">
        <f>VLOOKUP($F1554,类型描述及偏移量!$C:$H,5,FALSE)</f>
        <v>Yes</v>
      </c>
      <c r="Q1554" s="14" t="str">
        <f>VLOOKUP($F1554,类型描述及偏移量!$C:$H,6,FALSE)</f>
        <v>本地</v>
      </c>
    </row>
    <row r="1555" hidden="1" spans="1:17">
      <c r="A1555" s="12" t="s">
        <v>125</v>
      </c>
      <c r="B1555" s="8" t="s">
        <v>105</v>
      </c>
      <c r="C1555" t="s">
        <v>37</v>
      </c>
      <c r="D1555" t="s">
        <v>20</v>
      </c>
      <c r="E1555" s="13" t="str">
        <f t="shared" si="326"/>
        <v>CHP2_M6_M_BP_Motor_var</v>
      </c>
      <c r="F1555" s="14" t="str">
        <f t="shared" si="327"/>
        <v>BP_Motor_var_Rem</v>
      </c>
      <c r="G1555" s="10" t="str">
        <f t="shared" si="328"/>
        <v>CHP2_M6_M_Rem</v>
      </c>
      <c r="H1555" s="10" t="str">
        <f>VLOOKUP(基本表格!E1555,起始地址定义!A:D,4,FALSE)&amp;" "&amp;Q1555</f>
        <v>2425+P6-M16 2#刨片机振荡器 电机控制 远程</v>
      </c>
      <c r="I1555" s="10" t="str">
        <f t="shared" si="329"/>
        <v>DB1200,X1502.5</v>
      </c>
      <c r="J1555" s="13" t="str">
        <f>VLOOKUP(E1555,起始地址定义!A:D,2,FALSE)</f>
        <v>DB1200</v>
      </c>
      <c r="K1555" s="12" t="str">
        <f t="shared" si="330"/>
        <v>X1502.5</v>
      </c>
      <c r="L1555" s="13">
        <f>VLOOKUP(E1555,起始地址定义!A:D,3,FALSE)</f>
        <v>1500</v>
      </c>
      <c r="M1555" s="14">
        <f>VLOOKUP($F1555,类型描述及偏移量!$C:$H,2,FALSE)</f>
        <v>2.5</v>
      </c>
      <c r="N1555" s="14" t="str">
        <f>VLOOKUP($F1555,类型描述及偏移量!$C:$H,3,FALSE)</f>
        <v>离散</v>
      </c>
      <c r="O1555" s="14" t="str">
        <f>VLOOKUP($F1555,类型描述及偏移量!$C:$H,4,FALSE)</f>
        <v>None</v>
      </c>
      <c r="P1555" s="14" t="str">
        <f>VLOOKUP($F1555,类型描述及偏移量!$C:$H,5,FALSE)</f>
        <v>Yes</v>
      </c>
      <c r="Q1555" s="14" t="str">
        <f>VLOOKUP($F1555,类型描述及偏移量!$C:$H,6,FALSE)</f>
        <v>远程</v>
      </c>
    </row>
    <row r="1556" hidden="1" spans="1:17">
      <c r="A1556" s="12" t="s">
        <v>125</v>
      </c>
      <c r="B1556" s="8" t="s">
        <v>105</v>
      </c>
      <c r="C1556" t="s">
        <v>38</v>
      </c>
      <c r="D1556" t="s">
        <v>20</v>
      </c>
      <c r="E1556" s="13" t="str">
        <f t="shared" si="326"/>
        <v>CHP2_M6_M_BP_Motor_var</v>
      </c>
      <c r="F1556" s="14" t="str">
        <f t="shared" si="327"/>
        <v>BP_Motor_var_Blocking_ALM</v>
      </c>
      <c r="G1556" s="10" t="str">
        <f t="shared" si="328"/>
        <v>CHP2_M6_M_Blocking_ALM</v>
      </c>
      <c r="H1556" s="10" t="str">
        <f>VLOOKUP(基本表格!E1556,起始地址定义!A:D,4,FALSE)&amp;" "&amp;Q1556</f>
        <v>2425+P6-M16 2#刨片机振荡器 电机控制 堵料报警</v>
      </c>
      <c r="I1556" s="10" t="str">
        <f t="shared" si="329"/>
        <v>DB1200,X1502.6</v>
      </c>
      <c r="J1556" s="13" t="str">
        <f>VLOOKUP(E1556,起始地址定义!A:D,2,FALSE)</f>
        <v>DB1200</v>
      </c>
      <c r="K1556" s="12" t="str">
        <f t="shared" si="330"/>
        <v>X1502.6</v>
      </c>
      <c r="L1556" s="13">
        <f>VLOOKUP(E1556,起始地址定义!A:D,3,FALSE)</f>
        <v>1500</v>
      </c>
      <c r="M1556" s="14">
        <f>VLOOKUP($F1556,类型描述及偏移量!$C:$H,2,FALSE)</f>
        <v>2.6</v>
      </c>
      <c r="N1556" s="14" t="str">
        <f>VLOOKUP($F1556,类型描述及偏移量!$C:$H,3,FALSE)</f>
        <v>离散</v>
      </c>
      <c r="O1556" s="14" t="str">
        <f>VLOOKUP($F1556,类型描述及偏移量!$C:$H,4,FALSE)</f>
        <v>On</v>
      </c>
      <c r="P1556" s="14" t="str">
        <f>VLOOKUP($F1556,类型描述及偏移量!$C:$H,5,FALSE)</f>
        <v>Yes</v>
      </c>
      <c r="Q1556" s="14" t="str">
        <f>VLOOKUP($F1556,类型描述及偏移量!$C:$H,6,FALSE)</f>
        <v>堵料报警</v>
      </c>
    </row>
    <row r="1557" hidden="1" spans="1:17">
      <c r="A1557" s="12" t="s">
        <v>125</v>
      </c>
      <c r="B1557" s="8" t="s">
        <v>105</v>
      </c>
      <c r="C1557" t="s">
        <v>39</v>
      </c>
      <c r="D1557" t="s">
        <v>20</v>
      </c>
      <c r="E1557" s="13" t="str">
        <f t="shared" si="326"/>
        <v>CHP2_M6_M_BP_Motor_var</v>
      </c>
      <c r="F1557" s="14" t="str">
        <f t="shared" si="327"/>
        <v>BP_Motor_var_Blocking_CHK</v>
      </c>
      <c r="G1557" s="10" t="str">
        <f t="shared" si="328"/>
        <v>CHP2_M6_M_Blocking_CHK</v>
      </c>
      <c r="H1557" s="10" t="str">
        <f>VLOOKUP(基本表格!E1557,起始地址定义!A:D,4,FALSE)&amp;" "&amp;Q1557</f>
        <v>2425+P6-M16 2#刨片机振荡器 电机控制 堵料检测</v>
      </c>
      <c r="I1557" s="10" t="str">
        <f t="shared" si="329"/>
        <v>DB1200,X1502.7</v>
      </c>
      <c r="J1557" s="13" t="str">
        <f>VLOOKUP(E1557,起始地址定义!A:D,2,FALSE)</f>
        <v>DB1200</v>
      </c>
      <c r="K1557" s="12" t="str">
        <f t="shared" si="330"/>
        <v>X1502.7</v>
      </c>
      <c r="L1557" s="13">
        <f>VLOOKUP(E1557,起始地址定义!A:D,3,FALSE)</f>
        <v>1500</v>
      </c>
      <c r="M1557" s="14">
        <f>VLOOKUP($F1557,类型描述及偏移量!$C:$H,2,FALSE)</f>
        <v>2.7</v>
      </c>
      <c r="N1557" s="14" t="str">
        <f>VLOOKUP($F1557,类型描述及偏移量!$C:$H,3,FALSE)</f>
        <v>离散</v>
      </c>
      <c r="O1557" s="14" t="str">
        <f>VLOOKUP($F1557,类型描述及偏移量!$C:$H,4,FALSE)</f>
        <v>None</v>
      </c>
      <c r="P1557" s="14" t="str">
        <f>VLOOKUP($F1557,类型描述及偏移量!$C:$H,5,FALSE)</f>
        <v>Yes</v>
      </c>
      <c r="Q1557" s="14" t="str">
        <f>VLOOKUP($F1557,类型描述及偏移量!$C:$H,6,FALSE)</f>
        <v>堵料检测</v>
      </c>
    </row>
    <row r="1558" hidden="1" spans="1:17">
      <c r="A1558" s="12" t="s">
        <v>125</v>
      </c>
      <c r="B1558" s="8" t="s">
        <v>105</v>
      </c>
      <c r="C1558" t="s">
        <v>40</v>
      </c>
      <c r="D1558" t="s">
        <v>20</v>
      </c>
      <c r="E1558" s="13" t="str">
        <f t="shared" si="326"/>
        <v>CHP2_M6_M_BP_Motor_var</v>
      </c>
      <c r="F1558" s="14" t="str">
        <f t="shared" si="327"/>
        <v>BP_Motor_var_Blocking_EN</v>
      </c>
      <c r="G1558" s="10" t="str">
        <f t="shared" si="328"/>
        <v>CHP2_M6_M_Blocking_EN</v>
      </c>
      <c r="H1558" s="10" t="str">
        <f>VLOOKUP(基本表格!E1558,起始地址定义!A:D,4,FALSE)&amp;" "&amp;Q1558</f>
        <v>2425+P6-M16 2#刨片机振荡器 电机控制 堵料保护使能</v>
      </c>
      <c r="I1558" s="10" t="str">
        <f t="shared" si="329"/>
        <v>DB1200,X1503.0</v>
      </c>
      <c r="J1558" s="13" t="str">
        <f>VLOOKUP(E1558,起始地址定义!A:D,2,FALSE)</f>
        <v>DB1200</v>
      </c>
      <c r="K1558" s="12" t="str">
        <f t="shared" si="330"/>
        <v>X1503.0</v>
      </c>
      <c r="L1558" s="13">
        <f>VLOOKUP(E1558,起始地址定义!A:D,3,FALSE)</f>
        <v>1500</v>
      </c>
      <c r="M1558" s="14">
        <f>VLOOKUP($F1558,类型描述及偏移量!$C:$H,2,FALSE)</f>
        <v>3</v>
      </c>
      <c r="N1558" s="14" t="str">
        <f>VLOOKUP($F1558,类型描述及偏移量!$C:$H,3,FALSE)</f>
        <v>离散</v>
      </c>
      <c r="O1558" s="14" t="str">
        <f>VLOOKUP($F1558,类型描述及偏移量!$C:$H,4,FALSE)</f>
        <v>None</v>
      </c>
      <c r="P1558" s="14" t="str">
        <f>VLOOKUP($F1558,类型描述及偏移量!$C:$H,5,FALSE)</f>
        <v>No</v>
      </c>
      <c r="Q1558" s="14" t="str">
        <f>VLOOKUP($F1558,类型描述及偏移量!$C:$H,6,FALSE)</f>
        <v>堵料保护使能</v>
      </c>
    </row>
    <row r="1559" hidden="1" spans="1:17">
      <c r="A1559" s="12" t="s">
        <v>125</v>
      </c>
      <c r="B1559" s="8" t="s">
        <v>105</v>
      </c>
      <c r="C1559" t="s">
        <v>41</v>
      </c>
      <c r="D1559" t="s">
        <v>20</v>
      </c>
      <c r="E1559" s="13" t="str">
        <f t="shared" si="326"/>
        <v>CHP2_M6_M_BP_Motor_var</v>
      </c>
      <c r="F1559" s="14" t="str">
        <f t="shared" si="327"/>
        <v>BP_Motor_var_Blocking_Stop</v>
      </c>
      <c r="G1559" s="10" t="str">
        <f t="shared" si="328"/>
        <v>CHP2_M6_M_Blocking_Stop</v>
      </c>
      <c r="H1559" s="10" t="str">
        <f>VLOOKUP(基本表格!E1559,起始地址定义!A:D,4,FALSE)&amp;" "&amp;Q1559</f>
        <v>2425+P6-M16 2#刨片机振荡器 电机控制 堵料导致停机</v>
      </c>
      <c r="I1559" s="10" t="str">
        <f t="shared" si="329"/>
        <v>DB1200,X1503.1</v>
      </c>
      <c r="J1559" s="13" t="str">
        <f>VLOOKUP(E1559,起始地址定义!A:D,2,FALSE)</f>
        <v>DB1200</v>
      </c>
      <c r="K1559" s="12" t="str">
        <f t="shared" si="330"/>
        <v>X1503.1</v>
      </c>
      <c r="L1559" s="13">
        <f>VLOOKUP(E1559,起始地址定义!A:D,3,FALSE)</f>
        <v>1500</v>
      </c>
      <c r="M1559" s="14">
        <f>VLOOKUP($F1559,类型描述及偏移量!$C:$H,2,FALSE)</f>
        <v>3.1</v>
      </c>
      <c r="N1559" s="14" t="str">
        <f>VLOOKUP($F1559,类型描述及偏移量!$C:$H,3,FALSE)</f>
        <v>离散</v>
      </c>
      <c r="O1559" s="14" t="str">
        <f>VLOOKUP($F1559,类型描述及偏移量!$C:$H,4,FALSE)</f>
        <v>On</v>
      </c>
      <c r="P1559" s="14" t="str">
        <f>VLOOKUP($F1559,类型描述及偏移量!$C:$H,5,FALSE)</f>
        <v>Yes</v>
      </c>
      <c r="Q1559" s="14" t="str">
        <f>VLOOKUP($F1559,类型描述及偏移量!$C:$H,6,FALSE)</f>
        <v>堵料导致停机</v>
      </c>
    </row>
    <row r="1560" hidden="1" spans="1:17">
      <c r="A1560" s="12" t="s">
        <v>125</v>
      </c>
      <c r="B1560" s="8" t="s">
        <v>105</v>
      </c>
      <c r="C1560" t="s">
        <v>42</v>
      </c>
      <c r="D1560" t="s">
        <v>20</v>
      </c>
      <c r="E1560" s="13" t="str">
        <f t="shared" si="326"/>
        <v>CHP2_M6_M_BP_Motor_var</v>
      </c>
      <c r="F1560" s="14" t="str">
        <f t="shared" si="327"/>
        <v>BP_Motor_var_BreakTime</v>
      </c>
      <c r="G1560" s="10" t="str">
        <f t="shared" si="328"/>
        <v>CHP2_M6_M_BreakTime</v>
      </c>
      <c r="H1560" s="10" t="str">
        <f>VLOOKUP(基本表格!E1560,起始地址定义!A:D,4,FALSE)&amp;" "&amp;Q1560</f>
        <v>2425+P6-M16 2#刨片机振荡器 电机控制 断链超时时间 秒</v>
      </c>
      <c r="I1560" s="10" t="str">
        <f t="shared" si="329"/>
        <v>DB1200,INT1504</v>
      </c>
      <c r="J1560" s="13" t="str">
        <f>VLOOKUP(E1560,起始地址定义!A:D,2,FALSE)</f>
        <v>DB1200</v>
      </c>
      <c r="K1560" s="12" t="str">
        <f t="shared" si="330"/>
        <v>INT1504</v>
      </c>
      <c r="L1560" s="13">
        <f>VLOOKUP(E1560,起始地址定义!A:D,3,FALSE)</f>
        <v>1500</v>
      </c>
      <c r="M1560" s="14">
        <f>VLOOKUP($F1560,类型描述及偏移量!$C:$H,2,FALSE)</f>
        <v>4</v>
      </c>
      <c r="N1560" s="14" t="str">
        <f>VLOOKUP($F1560,类型描述及偏移量!$C:$H,3,FALSE)</f>
        <v>整型</v>
      </c>
      <c r="O1560" s="14" t="str">
        <f>VLOOKUP($F1560,类型描述及偏移量!$C:$H,4,FALSE)</f>
        <v>None</v>
      </c>
      <c r="P1560" s="14" t="str">
        <f>VLOOKUP($F1560,类型描述及偏移量!$C:$H,5,FALSE)</f>
        <v>No</v>
      </c>
      <c r="Q1560" s="14" t="str">
        <f>VLOOKUP($F1560,类型描述及偏移量!$C:$H,6,FALSE)</f>
        <v>断链超时时间 秒</v>
      </c>
    </row>
    <row r="1561" hidden="1" spans="1:17">
      <c r="A1561" s="12" t="s">
        <v>125</v>
      </c>
      <c r="B1561" s="8" t="s">
        <v>105</v>
      </c>
      <c r="C1561" t="s">
        <v>43</v>
      </c>
      <c r="D1561" t="s">
        <v>20</v>
      </c>
      <c r="E1561" s="13" t="str">
        <f t="shared" si="326"/>
        <v>CHP2_M6_M_BP_Motor_var</v>
      </c>
      <c r="F1561" s="14" t="str">
        <f t="shared" si="327"/>
        <v>BP_Motor_var_BlockingTime</v>
      </c>
      <c r="G1561" s="10" t="str">
        <f t="shared" si="328"/>
        <v>CHP2_M6_M_BlockingTime</v>
      </c>
      <c r="H1561" s="10" t="str">
        <f>VLOOKUP(基本表格!E1561,起始地址定义!A:D,4,FALSE)&amp;" "&amp;Q1561</f>
        <v>2425+P6-M16 2#刨片机振荡器 电机控制 堵料检测时间 秒</v>
      </c>
      <c r="I1561" s="10" t="str">
        <f t="shared" si="329"/>
        <v>DB1200,INT1506</v>
      </c>
      <c r="J1561" s="13" t="str">
        <f>VLOOKUP(E1561,起始地址定义!A:D,2,FALSE)</f>
        <v>DB1200</v>
      </c>
      <c r="K1561" s="12" t="str">
        <f t="shared" si="330"/>
        <v>INT1506</v>
      </c>
      <c r="L1561" s="13">
        <f>VLOOKUP(E1561,起始地址定义!A:D,3,FALSE)</f>
        <v>1500</v>
      </c>
      <c r="M1561" s="14">
        <f>VLOOKUP($F1561,类型描述及偏移量!$C:$H,2,FALSE)</f>
        <v>6</v>
      </c>
      <c r="N1561" s="14" t="str">
        <f>VLOOKUP($F1561,类型描述及偏移量!$C:$H,3,FALSE)</f>
        <v>整型</v>
      </c>
      <c r="O1561" s="14" t="str">
        <f>VLOOKUP($F1561,类型描述及偏移量!$C:$H,4,FALSE)</f>
        <v>None</v>
      </c>
      <c r="P1561" s="14" t="str">
        <f>VLOOKUP($F1561,类型描述及偏移量!$C:$H,5,FALSE)</f>
        <v>No</v>
      </c>
      <c r="Q1561" s="14" t="str">
        <f>VLOOKUP($F1561,类型描述及偏移量!$C:$H,6,FALSE)</f>
        <v>堵料检测时间 秒</v>
      </c>
    </row>
    <row r="1562" hidden="1" spans="1:17">
      <c r="A1562" s="12" t="s">
        <v>125</v>
      </c>
      <c r="B1562" s="8" t="s">
        <v>105</v>
      </c>
      <c r="C1562" t="s">
        <v>44</v>
      </c>
      <c r="D1562" t="s">
        <v>20</v>
      </c>
      <c r="E1562" s="13" t="str">
        <f t="shared" si="326"/>
        <v>CHP2_M6_M_BP_Motor_var</v>
      </c>
      <c r="F1562" s="14" t="str">
        <f t="shared" si="327"/>
        <v>BP_Motor_var_PullSwitch_CHK</v>
      </c>
      <c r="G1562" s="10" t="str">
        <f t="shared" si="328"/>
        <v>CHP2_M6_M_PullSwitch_CHK</v>
      </c>
      <c r="H1562" s="10" t="str">
        <f>VLOOKUP(基本表格!E1562,起始地址定义!A:D,4,FALSE)&amp;" "&amp;Q1562</f>
        <v>2425+P6-M16 2#刨片机振荡器 电机控制 拉线开关</v>
      </c>
      <c r="I1562" s="10" t="str">
        <f t="shared" si="329"/>
        <v>DB1200,X1508.0</v>
      </c>
      <c r="J1562" s="13" t="str">
        <f>VLOOKUP(E1562,起始地址定义!A:D,2,FALSE)</f>
        <v>DB1200</v>
      </c>
      <c r="K1562" s="12" t="str">
        <f t="shared" si="330"/>
        <v>X1508.0</v>
      </c>
      <c r="L1562" s="13">
        <f>VLOOKUP(E1562,起始地址定义!A:D,3,FALSE)</f>
        <v>1500</v>
      </c>
      <c r="M1562" s="14">
        <f>VLOOKUP($F1562,类型描述及偏移量!$C:$H,2,FALSE)</f>
        <v>8</v>
      </c>
      <c r="N1562" s="14" t="str">
        <f>VLOOKUP($F1562,类型描述及偏移量!$C:$H,3,FALSE)</f>
        <v>离散</v>
      </c>
      <c r="O1562" s="14" t="str">
        <f>VLOOKUP($F1562,类型描述及偏移量!$C:$H,4,FALSE)</f>
        <v>On</v>
      </c>
      <c r="P1562" s="14" t="str">
        <f>VLOOKUP($F1562,类型描述及偏移量!$C:$H,5,FALSE)</f>
        <v>Yes</v>
      </c>
      <c r="Q1562" s="14" t="str">
        <f>VLOOKUP($F1562,类型描述及偏移量!$C:$H,6,FALSE)</f>
        <v>拉线开关</v>
      </c>
    </row>
    <row r="1563" hidden="1" spans="1:17">
      <c r="A1563" s="12" t="s">
        <v>125</v>
      </c>
      <c r="B1563" s="8" t="s">
        <v>105</v>
      </c>
      <c r="C1563" t="s">
        <v>45</v>
      </c>
      <c r="D1563" t="s">
        <v>20</v>
      </c>
      <c r="E1563" s="13" t="str">
        <f t="shared" si="326"/>
        <v>CHP2_M6_M_BP_Motor_var</v>
      </c>
      <c r="F1563" s="14" t="str">
        <f t="shared" si="327"/>
        <v>BP_Motor_var_LMD_ALM</v>
      </c>
      <c r="G1563" s="10" t="str">
        <f t="shared" si="328"/>
        <v>CHP2_M6_M_LMD_ALM</v>
      </c>
      <c r="H1563" s="10" t="str">
        <f>VLOOKUP(基本表格!E1563,起始地址定义!A:D,4,FALSE)&amp;" "&amp;Q1563</f>
        <v>2425+P6-M16 2#刨片机振荡器 电机控制 左跑偏报警</v>
      </c>
      <c r="I1563" s="10" t="str">
        <f t="shared" si="329"/>
        <v>DB1200,X1508.1</v>
      </c>
      <c r="J1563" s="13" t="str">
        <f>VLOOKUP(E1563,起始地址定义!A:D,2,FALSE)</f>
        <v>DB1200</v>
      </c>
      <c r="K1563" s="12" t="str">
        <f t="shared" si="330"/>
        <v>X1508.1</v>
      </c>
      <c r="L1563" s="13">
        <f>VLOOKUP(E1563,起始地址定义!A:D,3,FALSE)</f>
        <v>1500</v>
      </c>
      <c r="M1563" s="14">
        <f>VLOOKUP($F1563,类型描述及偏移量!$C:$H,2,FALSE)</f>
        <v>8.1</v>
      </c>
      <c r="N1563" s="14" t="str">
        <f>VLOOKUP($F1563,类型描述及偏移量!$C:$H,3,FALSE)</f>
        <v>离散</v>
      </c>
      <c r="O1563" s="14" t="str">
        <f>VLOOKUP($F1563,类型描述及偏移量!$C:$H,4,FALSE)</f>
        <v>On</v>
      </c>
      <c r="P1563" s="14" t="str">
        <f>VLOOKUP($F1563,类型描述及偏移量!$C:$H,5,FALSE)</f>
        <v>Yes</v>
      </c>
      <c r="Q1563" s="14" t="str">
        <f>VLOOKUP($F1563,类型描述及偏移量!$C:$H,6,FALSE)</f>
        <v>左跑偏报警</v>
      </c>
    </row>
    <row r="1564" hidden="1" spans="1:17">
      <c r="A1564" s="12" t="s">
        <v>125</v>
      </c>
      <c r="B1564" s="8" t="s">
        <v>105</v>
      </c>
      <c r="C1564" t="s">
        <v>46</v>
      </c>
      <c r="D1564" t="s">
        <v>20</v>
      </c>
      <c r="E1564" s="13" t="str">
        <f t="shared" si="326"/>
        <v>CHP2_M6_M_BP_Motor_var</v>
      </c>
      <c r="F1564" s="14" t="str">
        <f t="shared" si="327"/>
        <v>BP_Motor_var_LMD_CHK_1</v>
      </c>
      <c r="G1564" s="10" t="str">
        <f t="shared" si="328"/>
        <v>CHP2_M6_M_LMD_CHK_1</v>
      </c>
      <c r="H1564" s="10" t="str">
        <f>VLOOKUP(基本表格!E1564,起始地址定义!A:D,4,FALSE)&amp;" "&amp;Q1564</f>
        <v>2425+P6-M16 2#刨片机振荡器 电机控制 左跑偏1检测</v>
      </c>
      <c r="I1564" s="10" t="str">
        <f t="shared" si="329"/>
        <v>DB1200,X1508.2</v>
      </c>
      <c r="J1564" s="13" t="str">
        <f>VLOOKUP(E1564,起始地址定义!A:D,2,FALSE)</f>
        <v>DB1200</v>
      </c>
      <c r="K1564" s="12" t="str">
        <f t="shared" si="330"/>
        <v>X1508.2</v>
      </c>
      <c r="L1564" s="13">
        <f>VLOOKUP(E1564,起始地址定义!A:D,3,FALSE)</f>
        <v>1500</v>
      </c>
      <c r="M1564" s="14">
        <f>VLOOKUP($F1564,类型描述及偏移量!$C:$H,2,FALSE)</f>
        <v>8.2</v>
      </c>
      <c r="N1564" s="14" t="str">
        <f>VLOOKUP($F1564,类型描述及偏移量!$C:$H,3,FALSE)</f>
        <v>离散</v>
      </c>
      <c r="O1564" s="14" t="str">
        <f>VLOOKUP($F1564,类型描述及偏移量!$C:$H,4,FALSE)</f>
        <v>None</v>
      </c>
      <c r="P1564" s="14" t="str">
        <f>VLOOKUP($F1564,类型描述及偏移量!$C:$H,5,FALSE)</f>
        <v>Yes</v>
      </c>
      <c r="Q1564" s="14" t="str">
        <f>VLOOKUP($F1564,类型描述及偏移量!$C:$H,6,FALSE)</f>
        <v>左跑偏1检测</v>
      </c>
    </row>
    <row r="1565" hidden="1" spans="1:17">
      <c r="A1565" s="12" t="s">
        <v>125</v>
      </c>
      <c r="B1565" s="8" t="s">
        <v>105</v>
      </c>
      <c r="C1565" t="s">
        <v>47</v>
      </c>
      <c r="D1565" t="s">
        <v>20</v>
      </c>
      <c r="E1565" s="13" t="str">
        <f t="shared" si="326"/>
        <v>CHP2_M6_M_BP_Motor_var</v>
      </c>
      <c r="F1565" s="14" t="str">
        <f t="shared" si="327"/>
        <v>BP_Motor_var_LMD_EN</v>
      </c>
      <c r="G1565" s="10" t="str">
        <f t="shared" si="328"/>
        <v>CHP2_M6_M_LMD_EN</v>
      </c>
      <c r="H1565" s="10" t="str">
        <f>VLOOKUP(基本表格!E1565,起始地址定义!A:D,4,FALSE)&amp;" "&amp;Q1565</f>
        <v>2425+P6-M16 2#刨片机振荡器 电机控制 左跑偏保护使能</v>
      </c>
      <c r="I1565" s="10" t="str">
        <f t="shared" si="329"/>
        <v>DB1200,X1508.3</v>
      </c>
      <c r="J1565" s="13" t="str">
        <f>VLOOKUP(E1565,起始地址定义!A:D,2,FALSE)</f>
        <v>DB1200</v>
      </c>
      <c r="K1565" s="12" t="str">
        <f t="shared" si="330"/>
        <v>X1508.3</v>
      </c>
      <c r="L1565" s="13">
        <f>VLOOKUP(E1565,起始地址定义!A:D,3,FALSE)</f>
        <v>1500</v>
      </c>
      <c r="M1565" s="14">
        <f>VLOOKUP($F1565,类型描述及偏移量!$C:$H,2,FALSE)</f>
        <v>8.3</v>
      </c>
      <c r="N1565" s="14" t="str">
        <f>VLOOKUP($F1565,类型描述及偏移量!$C:$H,3,FALSE)</f>
        <v>离散</v>
      </c>
      <c r="O1565" s="14" t="str">
        <f>VLOOKUP($F1565,类型描述及偏移量!$C:$H,4,FALSE)</f>
        <v>None</v>
      </c>
      <c r="P1565" s="14" t="str">
        <f>VLOOKUP($F1565,类型描述及偏移量!$C:$H,5,FALSE)</f>
        <v>No</v>
      </c>
      <c r="Q1565" s="14" t="str">
        <f>VLOOKUP($F1565,类型描述及偏移量!$C:$H,6,FALSE)</f>
        <v>左跑偏保护使能</v>
      </c>
    </row>
    <row r="1566" hidden="1" spans="1:17">
      <c r="A1566" s="12" t="s">
        <v>125</v>
      </c>
      <c r="B1566" s="8" t="s">
        <v>105</v>
      </c>
      <c r="C1566" t="s">
        <v>48</v>
      </c>
      <c r="D1566" t="s">
        <v>20</v>
      </c>
      <c r="E1566" s="13" t="str">
        <f t="shared" si="326"/>
        <v>CHP2_M6_M_BP_Motor_var</v>
      </c>
      <c r="F1566" s="14" t="str">
        <f t="shared" si="327"/>
        <v>BP_Motor_var_LMD_Stop</v>
      </c>
      <c r="G1566" s="10" t="str">
        <f t="shared" si="328"/>
        <v>CHP2_M6_M_LMD_Stop</v>
      </c>
      <c r="H1566" s="10" t="str">
        <f>VLOOKUP(基本表格!E1566,起始地址定义!A:D,4,FALSE)&amp;" "&amp;Q1566</f>
        <v>2425+P6-M16 2#刨片机振荡器 电机控制 左跑偏导致停机</v>
      </c>
      <c r="I1566" s="10" t="str">
        <f t="shared" si="329"/>
        <v>DB1200,X1508.4</v>
      </c>
      <c r="J1566" s="13" t="str">
        <f>VLOOKUP(E1566,起始地址定义!A:D,2,FALSE)</f>
        <v>DB1200</v>
      </c>
      <c r="K1566" s="12" t="str">
        <f t="shared" si="330"/>
        <v>X1508.4</v>
      </c>
      <c r="L1566" s="13">
        <f>VLOOKUP(E1566,起始地址定义!A:D,3,FALSE)</f>
        <v>1500</v>
      </c>
      <c r="M1566" s="14">
        <f>VLOOKUP($F1566,类型描述及偏移量!$C:$H,2,FALSE)</f>
        <v>8.4</v>
      </c>
      <c r="N1566" s="14" t="str">
        <f>VLOOKUP($F1566,类型描述及偏移量!$C:$H,3,FALSE)</f>
        <v>离散</v>
      </c>
      <c r="O1566" s="14" t="str">
        <f>VLOOKUP($F1566,类型描述及偏移量!$C:$H,4,FALSE)</f>
        <v>On</v>
      </c>
      <c r="P1566" s="14" t="str">
        <f>VLOOKUP($F1566,类型描述及偏移量!$C:$H,5,FALSE)</f>
        <v>Yes</v>
      </c>
      <c r="Q1566" s="14" t="str">
        <f>VLOOKUP($F1566,类型描述及偏移量!$C:$H,6,FALSE)</f>
        <v>左跑偏导致停机</v>
      </c>
    </row>
    <row r="1567" hidden="1" spans="1:17">
      <c r="A1567" s="12" t="s">
        <v>125</v>
      </c>
      <c r="B1567" s="8" t="s">
        <v>105</v>
      </c>
      <c r="C1567" t="s">
        <v>49</v>
      </c>
      <c r="D1567" t="s">
        <v>20</v>
      </c>
      <c r="E1567" s="13" t="str">
        <f t="shared" si="326"/>
        <v>CHP2_M6_M_BP_Motor_var</v>
      </c>
      <c r="F1567" s="14" t="str">
        <f t="shared" si="327"/>
        <v>BP_Motor_var_LMD_Time</v>
      </c>
      <c r="G1567" s="10" t="str">
        <f t="shared" si="328"/>
        <v>CHP2_M6_M_LMD_Time</v>
      </c>
      <c r="H1567" s="10" t="str">
        <f>VLOOKUP(基本表格!E1567,起始地址定义!A:D,4,FALSE)&amp;" "&amp;Q1567</f>
        <v>2425+P6-M16 2#刨片机振荡器 电机控制 左跑偏检测时间</v>
      </c>
      <c r="I1567" s="10" t="str">
        <f t="shared" si="329"/>
        <v>DB1200,INT1510</v>
      </c>
      <c r="J1567" s="13" t="str">
        <f>VLOOKUP(E1567,起始地址定义!A:D,2,FALSE)</f>
        <v>DB1200</v>
      </c>
      <c r="K1567" s="12" t="str">
        <f t="shared" si="330"/>
        <v>INT1510</v>
      </c>
      <c r="L1567" s="13">
        <f>VLOOKUP(E1567,起始地址定义!A:D,3,FALSE)</f>
        <v>1500</v>
      </c>
      <c r="M1567" s="14">
        <f>VLOOKUP($F1567,类型描述及偏移量!$C:$H,2,FALSE)</f>
        <v>10</v>
      </c>
      <c r="N1567" s="14" t="str">
        <f>VLOOKUP($F1567,类型描述及偏移量!$C:$H,3,FALSE)</f>
        <v>整型</v>
      </c>
      <c r="O1567" s="14" t="str">
        <f>VLOOKUP($F1567,类型描述及偏移量!$C:$H,4,FALSE)</f>
        <v>None</v>
      </c>
      <c r="P1567" s="14" t="str">
        <f>VLOOKUP($F1567,类型描述及偏移量!$C:$H,5,FALSE)</f>
        <v>No</v>
      </c>
      <c r="Q1567" s="14" t="str">
        <f>VLOOKUP($F1567,类型描述及偏移量!$C:$H,6,FALSE)</f>
        <v>左跑偏检测时间</v>
      </c>
    </row>
    <row r="1568" hidden="1" spans="1:17">
      <c r="A1568" s="12" t="s">
        <v>125</v>
      </c>
      <c r="B1568" s="8" t="s">
        <v>105</v>
      </c>
      <c r="C1568" t="s">
        <v>50</v>
      </c>
      <c r="D1568" t="s">
        <v>20</v>
      </c>
      <c r="E1568" s="13" t="str">
        <f t="shared" si="326"/>
        <v>CHP2_M6_M_BP_Motor_var</v>
      </c>
      <c r="F1568" s="14" t="str">
        <f t="shared" si="327"/>
        <v>BP_Motor_var_RMD_ALM</v>
      </c>
      <c r="G1568" s="10" t="str">
        <f t="shared" si="328"/>
        <v>CHP2_M6_M_RMD_ALM</v>
      </c>
      <c r="H1568" s="10" t="str">
        <f>VLOOKUP(基本表格!E1568,起始地址定义!A:D,4,FALSE)&amp;" "&amp;Q1568</f>
        <v>2425+P6-M16 2#刨片机振荡器 电机控制 右 跑偏报警</v>
      </c>
      <c r="I1568" s="10" t="str">
        <f t="shared" si="329"/>
        <v>DB1200,X1512.0</v>
      </c>
      <c r="J1568" s="13" t="str">
        <f>VLOOKUP(E1568,起始地址定义!A:D,2,FALSE)</f>
        <v>DB1200</v>
      </c>
      <c r="K1568" s="12" t="str">
        <f t="shared" si="330"/>
        <v>X1512.0</v>
      </c>
      <c r="L1568" s="13">
        <f>VLOOKUP(E1568,起始地址定义!A:D,3,FALSE)</f>
        <v>1500</v>
      </c>
      <c r="M1568" s="14">
        <f>VLOOKUP($F1568,类型描述及偏移量!$C:$H,2,FALSE)</f>
        <v>12</v>
      </c>
      <c r="N1568" s="14" t="str">
        <f>VLOOKUP($F1568,类型描述及偏移量!$C:$H,3,FALSE)</f>
        <v>离散</v>
      </c>
      <c r="O1568" s="14" t="str">
        <f>VLOOKUP($F1568,类型描述及偏移量!$C:$H,4,FALSE)</f>
        <v>On</v>
      </c>
      <c r="P1568" s="14" t="str">
        <f>VLOOKUP($F1568,类型描述及偏移量!$C:$H,5,FALSE)</f>
        <v>Yes</v>
      </c>
      <c r="Q1568" s="14" t="str">
        <f>VLOOKUP($F1568,类型描述及偏移量!$C:$H,6,FALSE)</f>
        <v>右 跑偏报警</v>
      </c>
    </row>
    <row r="1569" hidden="1" spans="1:17">
      <c r="A1569" s="12" t="s">
        <v>125</v>
      </c>
      <c r="B1569" s="8" t="s">
        <v>105</v>
      </c>
      <c r="C1569" t="s">
        <v>51</v>
      </c>
      <c r="D1569" t="s">
        <v>20</v>
      </c>
      <c r="E1569" s="13" t="str">
        <f t="shared" si="326"/>
        <v>CHP2_M6_M_BP_Motor_var</v>
      </c>
      <c r="F1569" s="14" t="str">
        <f t="shared" si="327"/>
        <v>BP_Motor_var_RMD_CHK_1</v>
      </c>
      <c r="G1569" s="10" t="str">
        <f t="shared" si="328"/>
        <v>CHP2_M6_M_RMD_CHK_1</v>
      </c>
      <c r="H1569" s="10" t="str">
        <f>VLOOKUP(基本表格!E1569,起始地址定义!A:D,4,FALSE)&amp;" "&amp;Q1569</f>
        <v>2425+P6-M16 2#刨片机振荡器 电机控制 右跑偏1检测</v>
      </c>
      <c r="I1569" s="10" t="str">
        <f t="shared" si="329"/>
        <v>DB1200,X1512.1</v>
      </c>
      <c r="J1569" s="13" t="str">
        <f>VLOOKUP(E1569,起始地址定义!A:D,2,FALSE)</f>
        <v>DB1200</v>
      </c>
      <c r="K1569" s="12" t="str">
        <f t="shared" si="330"/>
        <v>X1512.1</v>
      </c>
      <c r="L1569" s="13">
        <f>VLOOKUP(E1569,起始地址定义!A:D,3,FALSE)</f>
        <v>1500</v>
      </c>
      <c r="M1569" s="14">
        <f>VLOOKUP($F1569,类型描述及偏移量!$C:$H,2,FALSE)</f>
        <v>12.1</v>
      </c>
      <c r="N1569" s="14" t="str">
        <f>VLOOKUP($F1569,类型描述及偏移量!$C:$H,3,FALSE)</f>
        <v>离散</v>
      </c>
      <c r="O1569" s="14" t="str">
        <f>VLOOKUP($F1569,类型描述及偏移量!$C:$H,4,FALSE)</f>
        <v>None</v>
      </c>
      <c r="P1569" s="14" t="str">
        <f>VLOOKUP($F1569,类型描述及偏移量!$C:$H,5,FALSE)</f>
        <v>Yes</v>
      </c>
      <c r="Q1569" s="14" t="str">
        <f>VLOOKUP($F1569,类型描述及偏移量!$C:$H,6,FALSE)</f>
        <v>右跑偏1检测</v>
      </c>
    </row>
    <row r="1570" hidden="1" spans="1:17">
      <c r="A1570" s="12" t="s">
        <v>125</v>
      </c>
      <c r="B1570" s="8" t="s">
        <v>105</v>
      </c>
      <c r="C1570" t="s">
        <v>52</v>
      </c>
      <c r="D1570" t="s">
        <v>20</v>
      </c>
      <c r="E1570" s="13" t="str">
        <f t="shared" si="326"/>
        <v>CHP2_M6_M_BP_Motor_var</v>
      </c>
      <c r="F1570" s="14" t="str">
        <f t="shared" si="327"/>
        <v>BP_Motor_var_RMD_EN</v>
      </c>
      <c r="G1570" s="10" t="str">
        <f t="shared" si="328"/>
        <v>CHP2_M6_M_RMD_EN</v>
      </c>
      <c r="H1570" s="10" t="str">
        <f>VLOOKUP(基本表格!E1570,起始地址定义!A:D,4,FALSE)&amp;" "&amp;Q1570</f>
        <v>2425+P6-M16 2#刨片机振荡器 电机控制 右跑偏保护使能</v>
      </c>
      <c r="I1570" s="10" t="str">
        <f t="shared" si="329"/>
        <v>DB1200,X1512.2</v>
      </c>
      <c r="J1570" s="13" t="str">
        <f>VLOOKUP(E1570,起始地址定义!A:D,2,FALSE)</f>
        <v>DB1200</v>
      </c>
      <c r="K1570" s="12" t="str">
        <f t="shared" si="330"/>
        <v>X1512.2</v>
      </c>
      <c r="L1570" s="13">
        <f>VLOOKUP(E1570,起始地址定义!A:D,3,FALSE)</f>
        <v>1500</v>
      </c>
      <c r="M1570" s="14">
        <f>VLOOKUP($F1570,类型描述及偏移量!$C:$H,2,FALSE)</f>
        <v>12.2</v>
      </c>
      <c r="N1570" s="14" t="str">
        <f>VLOOKUP($F1570,类型描述及偏移量!$C:$H,3,FALSE)</f>
        <v>离散</v>
      </c>
      <c r="O1570" s="14" t="str">
        <f>VLOOKUP($F1570,类型描述及偏移量!$C:$H,4,FALSE)</f>
        <v>None</v>
      </c>
      <c r="P1570" s="14" t="str">
        <f>VLOOKUP($F1570,类型描述及偏移量!$C:$H,5,FALSE)</f>
        <v>No</v>
      </c>
      <c r="Q1570" s="14" t="str">
        <f>VLOOKUP($F1570,类型描述及偏移量!$C:$H,6,FALSE)</f>
        <v>右跑偏保护使能</v>
      </c>
    </row>
    <row r="1571" hidden="1" spans="1:17">
      <c r="A1571" s="12" t="s">
        <v>125</v>
      </c>
      <c r="B1571" s="8" t="s">
        <v>105</v>
      </c>
      <c r="C1571" t="s">
        <v>53</v>
      </c>
      <c r="D1571" t="s">
        <v>20</v>
      </c>
      <c r="E1571" s="13" t="str">
        <f t="shared" si="326"/>
        <v>CHP2_M6_M_BP_Motor_var</v>
      </c>
      <c r="F1571" s="14" t="str">
        <f t="shared" si="327"/>
        <v>BP_Motor_var_RMD_Stop</v>
      </c>
      <c r="G1571" s="10" t="str">
        <f t="shared" si="328"/>
        <v>CHP2_M6_M_RMD_Stop</v>
      </c>
      <c r="H1571" s="10" t="str">
        <f>VLOOKUP(基本表格!E1571,起始地址定义!A:D,4,FALSE)&amp;" "&amp;Q1571</f>
        <v>2425+P6-M16 2#刨片机振荡器 电机控制 右跑偏导致停机</v>
      </c>
      <c r="I1571" s="10" t="str">
        <f t="shared" si="329"/>
        <v>DB1200,X1512.3</v>
      </c>
      <c r="J1571" s="13" t="str">
        <f>VLOOKUP(E1571,起始地址定义!A:D,2,FALSE)</f>
        <v>DB1200</v>
      </c>
      <c r="K1571" s="12" t="str">
        <f t="shared" si="330"/>
        <v>X1512.3</v>
      </c>
      <c r="L1571" s="13">
        <f>VLOOKUP(E1571,起始地址定义!A:D,3,FALSE)</f>
        <v>1500</v>
      </c>
      <c r="M1571" s="14">
        <f>VLOOKUP($F1571,类型描述及偏移量!$C:$H,2,FALSE)</f>
        <v>12.3</v>
      </c>
      <c r="N1571" s="14" t="str">
        <f>VLOOKUP($F1571,类型描述及偏移量!$C:$H,3,FALSE)</f>
        <v>离散</v>
      </c>
      <c r="O1571" s="14" t="str">
        <f>VLOOKUP($F1571,类型描述及偏移量!$C:$H,4,FALSE)</f>
        <v>On</v>
      </c>
      <c r="P1571" s="14" t="str">
        <f>VLOOKUP($F1571,类型描述及偏移量!$C:$H,5,FALSE)</f>
        <v>Yes</v>
      </c>
      <c r="Q1571" s="14" t="str">
        <f>VLOOKUP($F1571,类型描述及偏移量!$C:$H,6,FALSE)</f>
        <v>右跑偏导致停机</v>
      </c>
    </row>
    <row r="1572" hidden="1" spans="1:17">
      <c r="A1572" s="12" t="s">
        <v>125</v>
      </c>
      <c r="B1572" s="8" t="s">
        <v>105</v>
      </c>
      <c r="C1572" t="s">
        <v>54</v>
      </c>
      <c r="D1572" t="s">
        <v>20</v>
      </c>
      <c r="E1572" s="13" t="str">
        <f t="shared" si="326"/>
        <v>CHP2_M6_M_BP_Motor_var</v>
      </c>
      <c r="F1572" s="14" t="str">
        <f t="shared" si="327"/>
        <v>BP_Motor_var_RMD_Time</v>
      </c>
      <c r="G1572" s="10" t="str">
        <f t="shared" si="328"/>
        <v>CHP2_M6_M_RMD_Time</v>
      </c>
      <c r="H1572" s="10" t="str">
        <f>VLOOKUP(基本表格!E1572,起始地址定义!A:D,4,FALSE)&amp;" "&amp;Q1572</f>
        <v>2425+P6-M16 2#刨片机振荡器 电机控制 右跑偏检测时间</v>
      </c>
      <c r="I1572" s="10" t="str">
        <f t="shared" si="329"/>
        <v>DB1200,INT1514</v>
      </c>
      <c r="J1572" s="13" t="str">
        <f>VLOOKUP(E1572,起始地址定义!A:D,2,FALSE)</f>
        <v>DB1200</v>
      </c>
      <c r="K1572" s="12" t="str">
        <f t="shared" si="330"/>
        <v>INT1514</v>
      </c>
      <c r="L1572" s="13">
        <f>VLOOKUP(E1572,起始地址定义!A:D,3,FALSE)</f>
        <v>1500</v>
      </c>
      <c r="M1572" s="14">
        <f>VLOOKUP($F1572,类型描述及偏移量!$C:$H,2,FALSE)</f>
        <v>14</v>
      </c>
      <c r="N1572" s="14" t="str">
        <f>VLOOKUP($F1572,类型描述及偏移量!$C:$H,3,FALSE)</f>
        <v>整型</v>
      </c>
      <c r="O1572" s="14" t="str">
        <f>VLOOKUP($F1572,类型描述及偏移量!$C:$H,4,FALSE)</f>
        <v>None</v>
      </c>
      <c r="P1572" s="14" t="str">
        <f>VLOOKUP($F1572,类型描述及偏移量!$C:$H,5,FALSE)</f>
        <v>No</v>
      </c>
      <c r="Q1572" s="14" t="str">
        <f>VLOOKUP($F1572,类型描述及偏移量!$C:$H,6,FALSE)</f>
        <v>右跑偏检测时间</v>
      </c>
    </row>
    <row r="1573" hidden="1" spans="1:17">
      <c r="A1573" s="12" t="s">
        <v>125</v>
      </c>
      <c r="B1573" s="8" t="s">
        <v>105</v>
      </c>
      <c r="C1573" t="s">
        <v>55</v>
      </c>
      <c r="D1573" t="s">
        <v>20</v>
      </c>
      <c r="E1573" s="13" t="str">
        <f t="shared" si="326"/>
        <v>CHP2_M6_M_BP_Motor_var</v>
      </c>
      <c r="F1573" s="14" t="str">
        <f t="shared" si="327"/>
        <v>BP_Motor_var_Motor_Delta</v>
      </c>
      <c r="G1573" s="10" t="str">
        <f t="shared" si="328"/>
        <v>CHP2_M6_M_Motor_Delta</v>
      </c>
      <c r="H1573" s="10" t="str">
        <f>VLOOKUP(基本表格!E1573,起始地址定义!A:D,4,FALSE)&amp;" "&amp;Q1573</f>
        <v>2425+P6-M16 2#刨片机振荡器 电机控制 三角型</v>
      </c>
      <c r="I1573" s="10" t="str">
        <f t="shared" si="329"/>
        <v>DB1200,X1516.0</v>
      </c>
      <c r="J1573" s="13" t="str">
        <f>VLOOKUP(E1573,起始地址定义!A:D,2,FALSE)</f>
        <v>DB1200</v>
      </c>
      <c r="K1573" s="12" t="str">
        <f t="shared" si="330"/>
        <v>X1516.0</v>
      </c>
      <c r="L1573" s="13">
        <f>VLOOKUP(E1573,起始地址定义!A:D,3,FALSE)</f>
        <v>1500</v>
      </c>
      <c r="M1573" s="14">
        <f>VLOOKUP($F1573,类型描述及偏移量!$C:$H,2,FALSE)</f>
        <v>16</v>
      </c>
      <c r="N1573" s="14" t="str">
        <f>VLOOKUP($F1573,类型描述及偏移量!$C:$H,3,FALSE)</f>
        <v>离散</v>
      </c>
      <c r="O1573" s="14" t="str">
        <f>VLOOKUP($F1573,类型描述及偏移量!$C:$H,4,FALSE)</f>
        <v>None</v>
      </c>
      <c r="P1573" s="14" t="str">
        <f>VLOOKUP($F1573,类型描述及偏移量!$C:$H,5,FALSE)</f>
        <v>Yes</v>
      </c>
      <c r="Q1573" s="14" t="str">
        <f>VLOOKUP($F1573,类型描述及偏移量!$C:$H,6,FALSE)</f>
        <v>三角型</v>
      </c>
    </row>
    <row r="1574" hidden="1" spans="1:17">
      <c r="A1574" s="12" t="s">
        <v>125</v>
      </c>
      <c r="B1574" s="8" t="s">
        <v>105</v>
      </c>
      <c r="C1574" t="s">
        <v>56</v>
      </c>
      <c r="D1574" t="s">
        <v>20</v>
      </c>
      <c r="E1574" s="13" t="str">
        <f t="shared" si="326"/>
        <v>CHP2_M6_M_BP_Motor_var</v>
      </c>
      <c r="F1574" s="14" t="str">
        <f t="shared" si="327"/>
        <v>BP_Motor_var_Motor_Wye</v>
      </c>
      <c r="G1574" s="10" t="str">
        <f t="shared" si="328"/>
        <v>CHP2_M6_M_Motor_Wye</v>
      </c>
      <c r="H1574" s="10" t="str">
        <f>VLOOKUP(基本表格!E1574,起始地址定义!A:D,4,FALSE)&amp;" "&amp;Q1574</f>
        <v>2425+P6-M16 2#刨片机振荡器 电机控制 星型</v>
      </c>
      <c r="I1574" s="10" t="str">
        <f t="shared" si="329"/>
        <v>DB1200,X1516.1</v>
      </c>
      <c r="J1574" s="13" t="str">
        <f>VLOOKUP(E1574,起始地址定义!A:D,2,FALSE)</f>
        <v>DB1200</v>
      </c>
      <c r="K1574" s="12" t="str">
        <f t="shared" si="330"/>
        <v>X1516.1</v>
      </c>
      <c r="L1574" s="13">
        <f>VLOOKUP(E1574,起始地址定义!A:D,3,FALSE)</f>
        <v>1500</v>
      </c>
      <c r="M1574" s="14">
        <f>VLOOKUP($F1574,类型描述及偏移量!$C:$H,2,FALSE)</f>
        <v>16.1</v>
      </c>
      <c r="N1574" s="14" t="str">
        <f>VLOOKUP($F1574,类型描述及偏移量!$C:$H,3,FALSE)</f>
        <v>离散</v>
      </c>
      <c r="O1574" s="14" t="str">
        <f>VLOOKUP($F1574,类型描述及偏移量!$C:$H,4,FALSE)</f>
        <v>None</v>
      </c>
      <c r="P1574" s="14" t="str">
        <f>VLOOKUP($F1574,类型描述及偏移量!$C:$H,5,FALSE)</f>
        <v>Yes</v>
      </c>
      <c r="Q1574" s="14" t="str">
        <f>VLOOKUP($F1574,类型描述及偏移量!$C:$H,6,FALSE)</f>
        <v>星型</v>
      </c>
    </row>
    <row r="1575" hidden="1" spans="1:17">
      <c r="A1575" s="12" t="s">
        <v>125</v>
      </c>
      <c r="B1575" s="8" t="s">
        <v>105</v>
      </c>
      <c r="C1575" t="s">
        <v>57</v>
      </c>
      <c r="D1575" t="s">
        <v>20</v>
      </c>
      <c r="E1575" s="13" t="str">
        <f t="shared" si="326"/>
        <v>CHP2_M6_M_BP_Motor_var</v>
      </c>
      <c r="F1575" s="14" t="str">
        <f t="shared" si="327"/>
        <v>BP_Motor_var_MSD</v>
      </c>
      <c r="G1575" s="10" t="str">
        <f t="shared" si="328"/>
        <v>CHP2_M6_M_MSD</v>
      </c>
      <c r="H1575" s="10" t="str">
        <f>VLOOKUP(基本表格!E1575,起始地址定义!A:D,4,FALSE)&amp;" "&amp;Q1575</f>
        <v>2425+P6-M16 2#刨片机振荡器 电机控制 维修开关</v>
      </c>
      <c r="I1575" s="10" t="str">
        <f t="shared" si="329"/>
        <v>DB1200,X1516.2</v>
      </c>
      <c r="J1575" s="13" t="str">
        <f>VLOOKUP(E1575,起始地址定义!A:D,2,FALSE)</f>
        <v>DB1200</v>
      </c>
      <c r="K1575" s="12" t="str">
        <f t="shared" si="330"/>
        <v>X1516.2</v>
      </c>
      <c r="L1575" s="13">
        <f>VLOOKUP(E1575,起始地址定义!A:D,3,FALSE)</f>
        <v>1500</v>
      </c>
      <c r="M1575" s="14">
        <f>VLOOKUP($F1575,类型描述及偏移量!$C:$H,2,FALSE)</f>
        <v>16.2</v>
      </c>
      <c r="N1575" s="14" t="str">
        <f>VLOOKUP($F1575,类型描述及偏移量!$C:$H,3,FALSE)</f>
        <v>离散</v>
      </c>
      <c r="O1575" s="14" t="str">
        <f>VLOOKUP($F1575,类型描述及偏移量!$C:$H,4,FALSE)</f>
        <v>On</v>
      </c>
      <c r="P1575" s="14" t="str">
        <f>VLOOKUP($F1575,类型描述及偏移量!$C:$H,5,FALSE)</f>
        <v>Yes</v>
      </c>
      <c r="Q1575" s="14" t="str">
        <f>VLOOKUP($F1575,类型描述及偏移量!$C:$H,6,FALSE)</f>
        <v>维修开关</v>
      </c>
    </row>
    <row r="1576" hidden="1" spans="1:17">
      <c r="A1576" s="12" t="s">
        <v>125</v>
      </c>
      <c r="B1576" s="8" t="s">
        <v>105</v>
      </c>
      <c r="C1576" t="s">
        <v>58</v>
      </c>
      <c r="D1576" t="s">
        <v>20</v>
      </c>
      <c r="E1576" s="13" t="str">
        <f t="shared" si="326"/>
        <v>CHP2_M6_M_BP_Motor_var</v>
      </c>
      <c r="F1576" s="14" t="str">
        <f t="shared" si="327"/>
        <v>BP_Motor_var_LMD_CHK_2</v>
      </c>
      <c r="G1576" s="10" t="str">
        <f t="shared" si="328"/>
        <v>CHP2_M6_M_LMD_CHK_2</v>
      </c>
      <c r="H1576" s="10" t="str">
        <f>VLOOKUP(基本表格!E1576,起始地址定义!A:D,4,FALSE)&amp;" "&amp;Q1576</f>
        <v>2425+P6-M16 2#刨片机振荡器 电机控制 左跑偏2检测</v>
      </c>
      <c r="I1576" s="10" t="str">
        <f t="shared" si="329"/>
        <v>DB1200,X1516.3</v>
      </c>
      <c r="J1576" s="13" t="str">
        <f>VLOOKUP(E1576,起始地址定义!A:D,2,FALSE)</f>
        <v>DB1200</v>
      </c>
      <c r="K1576" s="12" t="str">
        <f t="shared" si="330"/>
        <v>X1516.3</v>
      </c>
      <c r="L1576" s="13">
        <f>VLOOKUP(E1576,起始地址定义!A:D,3,FALSE)</f>
        <v>1500</v>
      </c>
      <c r="M1576" s="14">
        <f>VLOOKUP($F1576,类型描述及偏移量!$C:$H,2,FALSE)</f>
        <v>16.3</v>
      </c>
      <c r="N1576" s="14" t="str">
        <f>VLOOKUP($F1576,类型描述及偏移量!$C:$H,3,FALSE)</f>
        <v>离散</v>
      </c>
      <c r="O1576" s="14" t="str">
        <f>VLOOKUP($F1576,类型描述及偏移量!$C:$H,4,FALSE)</f>
        <v>None</v>
      </c>
      <c r="P1576" s="14" t="str">
        <f>VLOOKUP($F1576,类型描述及偏移量!$C:$H,5,FALSE)</f>
        <v>Yes</v>
      </c>
      <c r="Q1576" s="14" t="str">
        <f>VLOOKUP($F1576,类型描述及偏移量!$C:$H,6,FALSE)</f>
        <v>左跑偏2检测</v>
      </c>
    </row>
    <row r="1577" hidden="1" spans="1:17">
      <c r="A1577" s="12" t="s">
        <v>125</v>
      </c>
      <c r="B1577" s="8" t="s">
        <v>105</v>
      </c>
      <c r="C1577" t="s">
        <v>59</v>
      </c>
      <c r="D1577" t="s">
        <v>20</v>
      </c>
      <c r="E1577" s="13" t="str">
        <f t="shared" si="326"/>
        <v>CHP2_M6_M_BP_Motor_var</v>
      </c>
      <c r="F1577" s="14" t="str">
        <f t="shared" si="327"/>
        <v>BP_Motor_var_RMD_CHK_2</v>
      </c>
      <c r="G1577" s="10" t="str">
        <f t="shared" si="328"/>
        <v>CHP2_M6_M_RMD_CHK_2</v>
      </c>
      <c r="H1577" s="10" t="str">
        <f>VLOOKUP(基本表格!E1577,起始地址定义!A:D,4,FALSE)&amp;" "&amp;Q1577</f>
        <v>2425+P6-M16 2#刨片机振荡器 电机控制 右跑偏2检测</v>
      </c>
      <c r="I1577" s="10" t="str">
        <f t="shared" si="329"/>
        <v>DB1200,X1516.4</v>
      </c>
      <c r="J1577" s="13" t="str">
        <f>VLOOKUP(E1577,起始地址定义!A:D,2,FALSE)</f>
        <v>DB1200</v>
      </c>
      <c r="K1577" s="12" t="str">
        <f t="shared" si="330"/>
        <v>X1516.4</v>
      </c>
      <c r="L1577" s="13">
        <f>VLOOKUP(E1577,起始地址定义!A:D,3,FALSE)</f>
        <v>1500</v>
      </c>
      <c r="M1577" s="14">
        <f>VLOOKUP($F1577,类型描述及偏移量!$C:$H,2,FALSE)</f>
        <v>16.4</v>
      </c>
      <c r="N1577" s="14" t="str">
        <f>VLOOKUP($F1577,类型描述及偏移量!$C:$H,3,FALSE)</f>
        <v>离散</v>
      </c>
      <c r="O1577" s="14" t="str">
        <f>VLOOKUP($F1577,类型描述及偏移量!$C:$H,4,FALSE)</f>
        <v>None</v>
      </c>
      <c r="P1577" s="14" t="str">
        <f>VLOOKUP($F1577,类型描述及偏移量!$C:$H,5,FALSE)</f>
        <v>Yes</v>
      </c>
      <c r="Q1577" s="14" t="str">
        <f>VLOOKUP($F1577,类型描述及偏移量!$C:$H,6,FALSE)</f>
        <v>右跑偏2检测</v>
      </c>
    </row>
    <row r="1578" hidden="1" spans="1:17">
      <c r="A1578" s="12" t="s">
        <v>125</v>
      </c>
      <c r="B1578" s="8" t="s">
        <v>105</v>
      </c>
      <c r="C1578" t="s">
        <v>60</v>
      </c>
      <c r="D1578" t="s">
        <v>20</v>
      </c>
      <c r="E1578" s="13" t="str">
        <f t="shared" si="326"/>
        <v>CHP2_M6_M_BP_Motor_var</v>
      </c>
      <c r="F1578" s="14" t="str">
        <f t="shared" si="327"/>
        <v>BP_Motor_var_InterStarTime</v>
      </c>
      <c r="G1578" s="10" t="str">
        <f t="shared" si="328"/>
        <v>CHP2_M6_M_InterStarTime</v>
      </c>
      <c r="H1578" s="10" t="str">
        <f>VLOOKUP(基本表格!E1578,起始地址定义!A:D,4,FALSE)&amp;" "&amp;Q1578</f>
        <v>2425+P6-M16 2#刨片机振荡器 电机控制 联动启动延时</v>
      </c>
      <c r="I1578" s="10" t="str">
        <f t="shared" si="329"/>
        <v>DB1200,INT1518</v>
      </c>
      <c r="J1578" s="13" t="str">
        <f>VLOOKUP(E1578,起始地址定义!A:D,2,FALSE)</f>
        <v>DB1200</v>
      </c>
      <c r="K1578" s="12" t="str">
        <f t="shared" si="330"/>
        <v>INT1518</v>
      </c>
      <c r="L1578" s="13">
        <f>VLOOKUP(E1578,起始地址定义!A:D,3,FALSE)</f>
        <v>1500</v>
      </c>
      <c r="M1578" s="14">
        <f>VLOOKUP($F1578,类型描述及偏移量!$C:$H,2,FALSE)</f>
        <v>18</v>
      </c>
      <c r="N1578" s="14" t="str">
        <f>VLOOKUP($F1578,类型描述及偏移量!$C:$H,3,FALSE)</f>
        <v>整型</v>
      </c>
      <c r="O1578" s="14" t="str">
        <f>VLOOKUP($F1578,类型描述及偏移量!$C:$H,4,FALSE)</f>
        <v>None</v>
      </c>
      <c r="P1578" s="14" t="str">
        <f>VLOOKUP($F1578,类型描述及偏移量!$C:$H,5,FALSE)</f>
        <v>No</v>
      </c>
      <c r="Q1578" s="14" t="str">
        <f>VLOOKUP($F1578,类型描述及偏移量!$C:$H,6,FALSE)</f>
        <v>联动启动延时</v>
      </c>
    </row>
    <row r="1579" hidden="1" spans="1:17">
      <c r="A1579" s="12" t="s">
        <v>125</v>
      </c>
      <c r="B1579" s="8" t="s">
        <v>105</v>
      </c>
      <c r="C1579" t="s">
        <v>61</v>
      </c>
      <c r="D1579" t="s">
        <v>20</v>
      </c>
      <c r="E1579" s="13" t="str">
        <f t="shared" si="326"/>
        <v>CHP2_M6_M_BP_Motor_var</v>
      </c>
      <c r="F1579" s="14" t="str">
        <f t="shared" si="327"/>
        <v>BP_Motor_var_Alt_TMR</v>
      </c>
      <c r="G1579" s="10" t="str">
        <f t="shared" si="328"/>
        <v>CHP2_M6_M_Alt_TMR</v>
      </c>
      <c r="H1579" s="10" t="str">
        <f>VLOOKUP(基本表格!E1579,起始地址定义!A:D,4,FALSE)&amp;" "&amp;Q1579</f>
        <v>2425+P6-M16 2#刨片机振荡器 电机控制 起动转换时间 秒</v>
      </c>
      <c r="I1579" s="10" t="str">
        <f t="shared" si="329"/>
        <v>DB1200,INT1520</v>
      </c>
      <c r="J1579" s="13" t="str">
        <f>VLOOKUP(E1579,起始地址定义!A:D,2,FALSE)</f>
        <v>DB1200</v>
      </c>
      <c r="K1579" s="12" t="str">
        <f t="shared" si="330"/>
        <v>INT1520</v>
      </c>
      <c r="L1579" s="13">
        <f>VLOOKUP(E1579,起始地址定义!A:D,3,FALSE)</f>
        <v>1500</v>
      </c>
      <c r="M1579" s="14">
        <f>VLOOKUP($F1579,类型描述及偏移量!$C:$H,2,FALSE)</f>
        <v>20</v>
      </c>
      <c r="N1579" s="14" t="str">
        <f>VLOOKUP($F1579,类型描述及偏移量!$C:$H,3,FALSE)</f>
        <v>整型</v>
      </c>
      <c r="O1579" s="14" t="str">
        <f>VLOOKUP($F1579,类型描述及偏移量!$C:$H,4,FALSE)</f>
        <v>None</v>
      </c>
      <c r="P1579" s="14" t="str">
        <f>VLOOKUP($F1579,类型描述及偏移量!$C:$H,5,FALSE)</f>
        <v>No</v>
      </c>
      <c r="Q1579" s="14" t="str">
        <f>VLOOKUP($F1579,类型描述及偏移量!$C:$H,6,FALSE)</f>
        <v>起动转换时间 秒</v>
      </c>
    </row>
    <row r="1580" hidden="1" spans="1:17">
      <c r="A1580" s="12" t="str">
        <f t="shared" ref="A1580:A1643" si="331">A1538</f>
        <v>CHP2</v>
      </c>
      <c r="B1580" s="12" t="str">
        <f t="shared" ref="B1580:B1643" si="332">"M"&amp;RIGHT(LEFT(B1538,FIND("_",B1538,1)-1),LEN(LEFT(B1538,FIND("_",B1538,1)-1))-1)+1&amp;"_"&amp;RIGHT(B1538,LEN(B1538)-FIND("_",B1538,1))</f>
        <v>M7_M</v>
      </c>
      <c r="C1580" s="12" t="str">
        <f t="shared" ref="C1580:C1643" si="333">C1538</f>
        <v>Enable</v>
      </c>
      <c r="D1580" s="12" t="str">
        <f t="shared" ref="D1580:D1643" si="334">D1538</f>
        <v>BP_Motor_var</v>
      </c>
      <c r="E1580" s="13" t="str">
        <f t="shared" si="326"/>
        <v>CHP2_M7_M_BP_Motor_var</v>
      </c>
      <c r="F1580" s="14" t="str">
        <f t="shared" si="327"/>
        <v>BP_Motor_var_Enable</v>
      </c>
      <c r="G1580" s="10" t="str">
        <f t="shared" si="328"/>
        <v>CHP2_M7_M_Enable</v>
      </c>
      <c r="H1580" s="10" t="str">
        <f>VLOOKUP(基本表格!E1580,起始地址定义!A:D,4,FALSE)&amp;" "&amp;Q1580</f>
        <v>2425+P6-M17 2#刨片机油泵电机 电机控制 使能</v>
      </c>
      <c r="I1580" s="10" t="str">
        <f t="shared" si="329"/>
        <v>DB1200,X1550.0</v>
      </c>
      <c r="J1580" s="13" t="str">
        <f>VLOOKUP(E1580,起始地址定义!A:D,2,FALSE)</f>
        <v>DB1200</v>
      </c>
      <c r="K1580" s="12" t="str">
        <f t="shared" si="330"/>
        <v>X1550.0</v>
      </c>
      <c r="L1580" s="13">
        <f>VLOOKUP(E1580,起始地址定义!A:D,3,FALSE)</f>
        <v>1550</v>
      </c>
      <c r="M1580" s="14">
        <f>VLOOKUP($F1580,类型描述及偏移量!$C:$H,2,FALSE)</f>
        <v>0</v>
      </c>
      <c r="N1580" s="14" t="str">
        <f>VLOOKUP($F1580,类型描述及偏移量!$C:$H,3,FALSE)</f>
        <v>离散</v>
      </c>
      <c r="O1580" s="14" t="str">
        <f>VLOOKUP($F1580,类型描述及偏移量!$C:$H,4,FALSE)</f>
        <v>None</v>
      </c>
      <c r="P1580" s="14" t="str">
        <f>VLOOKUP($F1580,类型描述及偏移量!$C:$H,5,FALSE)</f>
        <v>No</v>
      </c>
      <c r="Q1580" s="14" t="str">
        <f>VLOOKUP($F1580,类型描述及偏移量!$C:$H,6,FALSE)</f>
        <v>使能</v>
      </c>
    </row>
    <row r="1581" hidden="1" spans="1:17">
      <c r="A1581" s="12" t="str">
        <f t="shared" si="331"/>
        <v>CHP2</v>
      </c>
      <c r="B1581" s="12" t="str">
        <f t="shared" si="332"/>
        <v>M7_M</v>
      </c>
      <c r="C1581" s="12" t="str">
        <f t="shared" si="333"/>
        <v>Auto_Status</v>
      </c>
      <c r="D1581" s="12" t="str">
        <f t="shared" si="334"/>
        <v>BP_Motor_var</v>
      </c>
      <c r="E1581" s="13" t="str">
        <f t="shared" si="326"/>
        <v>CHP2_M7_M_BP_Motor_var</v>
      </c>
      <c r="F1581" s="14" t="str">
        <f t="shared" si="327"/>
        <v>BP_Motor_var_Auto_Status</v>
      </c>
      <c r="G1581" s="10" t="str">
        <f t="shared" si="328"/>
        <v>CHP2_M7_M_Auto_Status</v>
      </c>
      <c r="H1581" s="10" t="str">
        <f>VLOOKUP(基本表格!E1581,起始地址定义!A:D,4,FALSE)&amp;" "&amp;Q1581</f>
        <v>2425+P6-M17 2#刨片机油泵电机 电机控制 手自动状态</v>
      </c>
      <c r="I1581" s="10" t="str">
        <f t="shared" si="329"/>
        <v>DB1200,X1550.3</v>
      </c>
      <c r="J1581" s="13" t="str">
        <f>VLOOKUP(E1581,起始地址定义!A:D,2,FALSE)</f>
        <v>DB1200</v>
      </c>
      <c r="K1581" s="12" t="str">
        <f t="shared" si="330"/>
        <v>X1550.3</v>
      </c>
      <c r="L1581" s="13">
        <f>VLOOKUP(E1581,起始地址定义!A:D,3,FALSE)</f>
        <v>1550</v>
      </c>
      <c r="M1581" s="14">
        <f>VLOOKUP($F1581,类型描述及偏移量!$C:$H,2,FALSE)</f>
        <v>0.3</v>
      </c>
      <c r="N1581" s="14" t="str">
        <f>VLOOKUP($F1581,类型描述及偏移量!$C:$H,3,FALSE)</f>
        <v>离散</v>
      </c>
      <c r="O1581" s="14" t="str">
        <f>VLOOKUP($F1581,类型描述及偏移量!$C:$H,4,FALSE)</f>
        <v>None</v>
      </c>
      <c r="P1581" s="14" t="str">
        <f>VLOOKUP($F1581,类型描述及偏移量!$C:$H,5,FALSE)</f>
        <v>Yes</v>
      </c>
      <c r="Q1581" s="14" t="str">
        <f>VLOOKUP($F1581,类型描述及偏移量!$C:$H,6,FALSE)</f>
        <v>手自动状态</v>
      </c>
    </row>
    <row r="1582" hidden="1" spans="1:17">
      <c r="A1582" s="12" t="str">
        <f t="shared" si="331"/>
        <v>CHP2</v>
      </c>
      <c r="B1582" s="12" t="str">
        <f t="shared" si="332"/>
        <v>M7_M</v>
      </c>
      <c r="C1582" s="12" t="str">
        <f t="shared" si="333"/>
        <v>Loc_Rem</v>
      </c>
      <c r="D1582" s="12" t="str">
        <f t="shared" si="334"/>
        <v>BP_Motor_var</v>
      </c>
      <c r="E1582" s="13" t="str">
        <f t="shared" si="326"/>
        <v>CHP2_M7_M_BP_Motor_var</v>
      </c>
      <c r="F1582" s="14" t="str">
        <f t="shared" si="327"/>
        <v>BP_Motor_var_Loc_Rem</v>
      </c>
      <c r="G1582" s="10" t="str">
        <f t="shared" si="328"/>
        <v>CHP2_M7_M_Loc_Rem</v>
      </c>
      <c r="H1582" s="10" t="str">
        <f>VLOOKUP(基本表格!E1582,起始地址定义!A:D,4,FALSE)&amp;" "&amp;Q1582</f>
        <v>2425+P6-M17 2#刨片机油泵电机 电机控制 本地/远程(检修/待机）</v>
      </c>
      <c r="I1582" s="10" t="str">
        <f t="shared" si="329"/>
        <v>DB1200,X1550.4</v>
      </c>
      <c r="J1582" s="13" t="str">
        <f>VLOOKUP(E1582,起始地址定义!A:D,2,FALSE)</f>
        <v>DB1200</v>
      </c>
      <c r="K1582" s="12" t="str">
        <f t="shared" si="330"/>
        <v>X1550.4</v>
      </c>
      <c r="L1582" s="13">
        <f>VLOOKUP(E1582,起始地址定义!A:D,3,FALSE)</f>
        <v>1550</v>
      </c>
      <c r="M1582" s="14">
        <f>VLOOKUP($F1582,类型描述及偏移量!$C:$H,2,FALSE)</f>
        <v>0.4</v>
      </c>
      <c r="N1582" s="14" t="str">
        <f>VLOOKUP($F1582,类型描述及偏移量!$C:$H,3,FALSE)</f>
        <v>离散</v>
      </c>
      <c r="O1582" s="14" t="str">
        <f>VLOOKUP($F1582,类型描述及偏移量!$C:$H,4,FALSE)</f>
        <v>None</v>
      </c>
      <c r="P1582" s="14" t="str">
        <f>VLOOKUP($F1582,类型描述及偏移量!$C:$H,5,FALSE)</f>
        <v>Yes</v>
      </c>
      <c r="Q1582" s="14" t="str">
        <f>VLOOKUP($F1582,类型描述及偏移量!$C:$H,6,FALSE)</f>
        <v>本地/远程(检修/待机）</v>
      </c>
    </row>
    <row r="1583" hidden="1" spans="1:17">
      <c r="A1583" s="12" t="str">
        <f t="shared" si="331"/>
        <v>CHP2</v>
      </c>
      <c r="B1583" s="12" t="str">
        <f t="shared" si="332"/>
        <v>M7_M</v>
      </c>
      <c r="C1583" s="12" t="str">
        <f t="shared" si="333"/>
        <v>ON_HMI</v>
      </c>
      <c r="D1583" s="12" t="str">
        <f t="shared" si="334"/>
        <v>BP_Motor_var</v>
      </c>
      <c r="E1583" s="13" t="str">
        <f t="shared" si="326"/>
        <v>CHP2_M7_M_BP_Motor_var</v>
      </c>
      <c r="F1583" s="14" t="str">
        <f t="shared" si="327"/>
        <v>BP_Motor_var_ON_HMI</v>
      </c>
      <c r="G1583" s="10" t="str">
        <f t="shared" si="328"/>
        <v>CHP2_M7_M_ON_HMI</v>
      </c>
      <c r="H1583" s="10" t="str">
        <f>VLOOKUP(基本表格!E1583,起始地址定义!A:D,4,FALSE)&amp;" "&amp;Q1583</f>
        <v>2425+P6-M17 2#刨片机油泵电机 电机控制 开启_上位机(正转)</v>
      </c>
      <c r="I1583" s="10" t="str">
        <f t="shared" si="329"/>
        <v>DB1200,X1550.6</v>
      </c>
      <c r="J1583" s="13" t="str">
        <f>VLOOKUP(E1583,起始地址定义!A:D,2,FALSE)</f>
        <v>DB1200</v>
      </c>
      <c r="K1583" s="12" t="str">
        <f t="shared" si="330"/>
        <v>X1550.6</v>
      </c>
      <c r="L1583" s="13">
        <f>VLOOKUP(E1583,起始地址定义!A:D,3,FALSE)</f>
        <v>1550</v>
      </c>
      <c r="M1583" s="14">
        <f>VLOOKUP($F1583,类型描述及偏移量!$C:$H,2,FALSE)</f>
        <v>0.6</v>
      </c>
      <c r="N1583" s="14" t="str">
        <f>VLOOKUP($F1583,类型描述及偏移量!$C:$H,3,FALSE)</f>
        <v>离散</v>
      </c>
      <c r="O1583" s="14" t="str">
        <f>VLOOKUP($F1583,类型描述及偏移量!$C:$H,4,FALSE)</f>
        <v>None</v>
      </c>
      <c r="P1583" s="14" t="str">
        <f>VLOOKUP($F1583,类型描述及偏移量!$C:$H,5,FALSE)</f>
        <v>No</v>
      </c>
      <c r="Q1583" s="14" t="str">
        <f>VLOOKUP($F1583,类型描述及偏移量!$C:$H,6,FALSE)</f>
        <v>开启_上位机(正转)</v>
      </c>
    </row>
    <row r="1584" hidden="1" spans="1:17">
      <c r="A1584" s="12" t="str">
        <f t="shared" si="331"/>
        <v>CHP2</v>
      </c>
      <c r="B1584" s="12" t="str">
        <f t="shared" si="332"/>
        <v>M7_M</v>
      </c>
      <c r="C1584" s="12" t="str">
        <f t="shared" si="333"/>
        <v>OFF_HMI</v>
      </c>
      <c r="D1584" s="12" t="str">
        <f t="shared" si="334"/>
        <v>BP_Motor_var</v>
      </c>
      <c r="E1584" s="13" t="str">
        <f t="shared" si="326"/>
        <v>CHP2_M7_M_BP_Motor_var</v>
      </c>
      <c r="F1584" s="14" t="str">
        <f t="shared" si="327"/>
        <v>BP_Motor_var_OFF_HMI</v>
      </c>
      <c r="G1584" s="10" t="str">
        <f t="shared" si="328"/>
        <v>CHP2_M7_M_OFF_HMI</v>
      </c>
      <c r="H1584" s="10" t="str">
        <f>VLOOKUP(基本表格!E1584,起始地址定义!A:D,4,FALSE)&amp;" "&amp;Q1584</f>
        <v>2425+P6-M17 2#刨片机油泵电机 电机控制 停止_上位机(反转)</v>
      </c>
      <c r="I1584" s="10" t="str">
        <f t="shared" si="329"/>
        <v>DB1200,X1551.0</v>
      </c>
      <c r="J1584" s="13" t="str">
        <f>VLOOKUP(E1584,起始地址定义!A:D,2,FALSE)</f>
        <v>DB1200</v>
      </c>
      <c r="K1584" s="12" t="str">
        <f t="shared" si="330"/>
        <v>X1551.0</v>
      </c>
      <c r="L1584" s="13">
        <f>VLOOKUP(E1584,起始地址定义!A:D,3,FALSE)</f>
        <v>1550</v>
      </c>
      <c r="M1584" s="14">
        <f>VLOOKUP($F1584,类型描述及偏移量!$C:$H,2,FALSE)</f>
        <v>1</v>
      </c>
      <c r="N1584" s="14" t="str">
        <f>VLOOKUP($F1584,类型描述及偏移量!$C:$H,3,FALSE)</f>
        <v>离散</v>
      </c>
      <c r="O1584" s="14" t="str">
        <f>VLOOKUP($F1584,类型描述及偏移量!$C:$H,4,FALSE)</f>
        <v>None</v>
      </c>
      <c r="P1584" s="14" t="str">
        <f>VLOOKUP($F1584,类型描述及偏移量!$C:$H,5,FALSE)</f>
        <v>No</v>
      </c>
      <c r="Q1584" s="14" t="str">
        <f>VLOOKUP($F1584,类型描述及偏移量!$C:$H,6,FALSE)</f>
        <v>停止_上位机(反转)</v>
      </c>
    </row>
    <row r="1585" hidden="1" spans="1:17">
      <c r="A1585" s="12" t="str">
        <f t="shared" si="331"/>
        <v>CHP2</v>
      </c>
      <c r="B1585" s="12" t="str">
        <f t="shared" si="332"/>
        <v>M7_M</v>
      </c>
      <c r="C1585" s="12" t="str">
        <f t="shared" si="333"/>
        <v>Fan</v>
      </c>
      <c r="D1585" s="12" t="str">
        <f t="shared" si="334"/>
        <v>BP_Motor_var</v>
      </c>
      <c r="E1585" s="13" t="str">
        <f t="shared" si="326"/>
        <v>CHP2_M7_M_BP_Motor_var</v>
      </c>
      <c r="F1585" s="14" t="str">
        <f t="shared" si="327"/>
        <v>BP_Motor_var_Fan</v>
      </c>
      <c r="G1585" s="10" t="str">
        <f t="shared" si="328"/>
        <v>CHP2_M7_M_Fan</v>
      </c>
      <c r="H1585" s="10" t="str">
        <f>VLOOKUP(基本表格!E1585,起始地址定义!A:D,4,FALSE)&amp;" "&amp;Q1585</f>
        <v>2425+P6-M17 2#刨片机油泵电机 电机控制 通风扇</v>
      </c>
      <c r="I1585" s="10" t="str">
        <f t="shared" si="329"/>
        <v>DB1200,X1551.1</v>
      </c>
      <c r="J1585" s="13" t="str">
        <f>VLOOKUP(E1585,起始地址定义!A:D,2,FALSE)</f>
        <v>DB1200</v>
      </c>
      <c r="K1585" s="12" t="str">
        <f t="shared" si="330"/>
        <v>X1551.1</v>
      </c>
      <c r="L1585" s="13">
        <f>VLOOKUP(E1585,起始地址定义!A:D,3,FALSE)</f>
        <v>1550</v>
      </c>
      <c r="M1585" s="14">
        <f>VLOOKUP($F1585,类型描述及偏移量!$C:$H,2,FALSE)</f>
        <v>1.1</v>
      </c>
      <c r="N1585" s="14" t="str">
        <f>VLOOKUP($F1585,类型描述及偏移量!$C:$H,3,FALSE)</f>
        <v>离散</v>
      </c>
      <c r="O1585" s="14" t="str">
        <f>VLOOKUP($F1585,类型描述及偏移量!$C:$H,4,FALSE)</f>
        <v>None</v>
      </c>
      <c r="P1585" s="14" t="str">
        <f>VLOOKUP($F1585,类型描述及偏移量!$C:$H,5,FALSE)</f>
        <v>Yes</v>
      </c>
      <c r="Q1585" s="14" t="str">
        <f>VLOOKUP($F1585,类型描述及偏移量!$C:$H,6,FALSE)</f>
        <v>通风扇</v>
      </c>
    </row>
    <row r="1586" hidden="1" spans="1:17">
      <c r="A1586" s="12" t="str">
        <f t="shared" si="331"/>
        <v>CHP2</v>
      </c>
      <c r="B1586" s="12" t="str">
        <f t="shared" si="332"/>
        <v>M7_M</v>
      </c>
      <c r="C1586" s="12" t="str">
        <f t="shared" si="333"/>
        <v>Motor</v>
      </c>
      <c r="D1586" s="12" t="str">
        <f t="shared" si="334"/>
        <v>BP_Motor_var</v>
      </c>
      <c r="E1586" s="13" t="str">
        <f t="shared" si="326"/>
        <v>CHP2_M7_M_BP_Motor_var</v>
      </c>
      <c r="F1586" s="14" t="str">
        <f t="shared" si="327"/>
        <v>BP_Motor_var_Motor</v>
      </c>
      <c r="G1586" s="10" t="str">
        <f t="shared" si="328"/>
        <v>CHP2_M7_M_Motor</v>
      </c>
      <c r="H1586" s="10" t="str">
        <f>VLOOKUP(基本表格!E1586,起始地址定义!A:D,4,FALSE)&amp;" "&amp;Q1586</f>
        <v>2425+P6-M17 2#刨片机油泵电机 电机控制 电机(正转）</v>
      </c>
      <c r="I1586" s="10" t="str">
        <f t="shared" si="329"/>
        <v>DB1200,X1551.2</v>
      </c>
      <c r="J1586" s="13" t="str">
        <f>VLOOKUP(E1586,起始地址定义!A:D,2,FALSE)</f>
        <v>DB1200</v>
      </c>
      <c r="K1586" s="12" t="str">
        <f t="shared" si="330"/>
        <v>X1551.2</v>
      </c>
      <c r="L1586" s="13">
        <f>VLOOKUP(E1586,起始地址定义!A:D,3,FALSE)</f>
        <v>1550</v>
      </c>
      <c r="M1586" s="14">
        <f>VLOOKUP($F1586,类型描述及偏移量!$C:$H,2,FALSE)</f>
        <v>1.2</v>
      </c>
      <c r="N1586" s="14" t="str">
        <f>VLOOKUP($F1586,类型描述及偏移量!$C:$H,3,FALSE)</f>
        <v>离散</v>
      </c>
      <c r="O1586" s="14" t="str">
        <f>VLOOKUP($F1586,类型描述及偏移量!$C:$H,4,FALSE)</f>
        <v>None</v>
      </c>
      <c r="P1586" s="14" t="str">
        <f>VLOOKUP($F1586,类型描述及偏移量!$C:$H,5,FALSE)</f>
        <v>Yes</v>
      </c>
      <c r="Q1586" s="14" t="str">
        <f>VLOOKUP($F1586,类型描述及偏移量!$C:$H,6,FALSE)</f>
        <v>电机(正转）</v>
      </c>
    </row>
    <row r="1587" hidden="1" spans="1:17">
      <c r="A1587" s="12" t="str">
        <f t="shared" si="331"/>
        <v>CHP2</v>
      </c>
      <c r="B1587" s="12" t="str">
        <f t="shared" si="332"/>
        <v>M7_M</v>
      </c>
      <c r="C1587" s="12" t="str">
        <f t="shared" si="333"/>
        <v>OL</v>
      </c>
      <c r="D1587" s="12" t="str">
        <f t="shared" si="334"/>
        <v>BP_Motor_var</v>
      </c>
      <c r="E1587" s="13" t="str">
        <f t="shared" si="326"/>
        <v>CHP2_M7_M_BP_Motor_var</v>
      </c>
      <c r="F1587" s="14" t="str">
        <f t="shared" si="327"/>
        <v>BP_Motor_var_OL</v>
      </c>
      <c r="G1587" s="10" t="str">
        <f t="shared" si="328"/>
        <v>CHP2_M7_M_OL</v>
      </c>
      <c r="H1587" s="10" t="str">
        <f>VLOOKUP(基本表格!E1587,起始地址定义!A:D,4,FALSE)&amp;" "&amp;Q1587</f>
        <v>2425+P6-M17 2#刨片机油泵电机 电机控制 电机过载</v>
      </c>
      <c r="I1587" s="10" t="str">
        <f t="shared" si="329"/>
        <v>DB1200,X1551.3</v>
      </c>
      <c r="J1587" s="13" t="str">
        <f>VLOOKUP(E1587,起始地址定义!A:D,2,FALSE)</f>
        <v>DB1200</v>
      </c>
      <c r="K1587" s="12" t="str">
        <f t="shared" si="330"/>
        <v>X1551.3</v>
      </c>
      <c r="L1587" s="13">
        <f>VLOOKUP(E1587,起始地址定义!A:D,3,FALSE)</f>
        <v>1550</v>
      </c>
      <c r="M1587" s="14">
        <f>VLOOKUP($F1587,类型描述及偏移量!$C:$H,2,FALSE)</f>
        <v>1.3</v>
      </c>
      <c r="N1587" s="14" t="str">
        <f>VLOOKUP($F1587,类型描述及偏移量!$C:$H,3,FALSE)</f>
        <v>离散</v>
      </c>
      <c r="O1587" s="14" t="str">
        <f>VLOOKUP($F1587,类型描述及偏移量!$C:$H,4,FALSE)</f>
        <v>On</v>
      </c>
      <c r="P1587" s="14" t="str">
        <f>VLOOKUP($F1587,类型描述及偏移量!$C:$H,5,FALSE)</f>
        <v>Yes</v>
      </c>
      <c r="Q1587" s="14" t="str">
        <f>VLOOKUP($F1587,类型描述及偏移量!$C:$H,6,FALSE)</f>
        <v>电机过载</v>
      </c>
    </row>
    <row r="1588" hidden="1" spans="1:17">
      <c r="A1588" s="12" t="str">
        <f t="shared" si="331"/>
        <v>CHP2</v>
      </c>
      <c r="B1588" s="12" t="str">
        <f t="shared" si="332"/>
        <v>M7_M</v>
      </c>
      <c r="C1588" s="12" t="str">
        <f t="shared" si="333"/>
        <v>Fan_OL</v>
      </c>
      <c r="D1588" s="12" t="str">
        <f t="shared" si="334"/>
        <v>BP_Motor_var</v>
      </c>
      <c r="E1588" s="13" t="str">
        <f t="shared" si="326"/>
        <v>CHP2_M7_M_BP_Motor_var</v>
      </c>
      <c r="F1588" s="14" t="str">
        <f t="shared" si="327"/>
        <v>BP_Motor_var_Fan_OL</v>
      </c>
      <c r="G1588" s="10" t="str">
        <f t="shared" si="328"/>
        <v>CHP2_M7_M_Fan_OL</v>
      </c>
      <c r="H1588" s="10" t="str">
        <f>VLOOKUP(基本表格!E1588,起始地址定义!A:D,4,FALSE)&amp;" "&amp;Q1588</f>
        <v>2425+P6-M17 2#刨片机油泵电机 电机控制 风扇过载</v>
      </c>
      <c r="I1588" s="10" t="str">
        <f t="shared" si="329"/>
        <v>DB1200,X1551.4</v>
      </c>
      <c r="J1588" s="13" t="str">
        <f>VLOOKUP(E1588,起始地址定义!A:D,2,FALSE)</f>
        <v>DB1200</v>
      </c>
      <c r="K1588" s="12" t="str">
        <f t="shared" si="330"/>
        <v>X1551.4</v>
      </c>
      <c r="L1588" s="13">
        <f>VLOOKUP(E1588,起始地址定义!A:D,3,FALSE)</f>
        <v>1550</v>
      </c>
      <c r="M1588" s="14">
        <f>VLOOKUP($F1588,类型描述及偏移量!$C:$H,2,FALSE)</f>
        <v>1.4</v>
      </c>
      <c r="N1588" s="14" t="str">
        <f>VLOOKUP($F1588,类型描述及偏移量!$C:$H,3,FALSE)</f>
        <v>离散</v>
      </c>
      <c r="O1588" s="14" t="str">
        <f>VLOOKUP($F1588,类型描述及偏移量!$C:$H,4,FALSE)</f>
        <v>On</v>
      </c>
      <c r="P1588" s="14" t="str">
        <f>VLOOKUP($F1588,类型描述及偏移量!$C:$H,5,FALSE)</f>
        <v>Yes</v>
      </c>
      <c r="Q1588" s="14" t="str">
        <f>VLOOKUP($F1588,类型描述及偏移量!$C:$H,6,FALSE)</f>
        <v>风扇过载</v>
      </c>
    </row>
    <row r="1589" hidden="1" spans="1:17">
      <c r="A1589" s="12" t="str">
        <f t="shared" si="331"/>
        <v>CHP2</v>
      </c>
      <c r="B1589" s="12" t="str">
        <f t="shared" si="332"/>
        <v>M7_M</v>
      </c>
      <c r="C1589" s="12" t="str">
        <f t="shared" si="333"/>
        <v>RunSig</v>
      </c>
      <c r="D1589" s="12" t="str">
        <f t="shared" si="334"/>
        <v>BP_Motor_var</v>
      </c>
      <c r="E1589" s="13" t="str">
        <f t="shared" si="326"/>
        <v>CHP2_M7_M_BP_Motor_var</v>
      </c>
      <c r="F1589" s="14" t="str">
        <f t="shared" si="327"/>
        <v>BP_Motor_var_RunSig</v>
      </c>
      <c r="G1589" s="10" t="str">
        <f t="shared" si="328"/>
        <v>CHP2_M7_M_RunSig</v>
      </c>
      <c r="H1589" s="10" t="str">
        <f>VLOOKUP(基本表格!E1589,起始地址定义!A:D,4,FALSE)&amp;" "&amp;Q1589</f>
        <v>2425+P6-M17 2#刨片机油泵电机 电机控制 电机运行指示</v>
      </c>
      <c r="I1589" s="10" t="str">
        <f t="shared" si="329"/>
        <v>DB1200,X1551.5</v>
      </c>
      <c r="J1589" s="13" t="str">
        <f>VLOOKUP(E1589,起始地址定义!A:D,2,FALSE)</f>
        <v>DB1200</v>
      </c>
      <c r="K1589" s="12" t="str">
        <f t="shared" si="330"/>
        <v>X1551.5</v>
      </c>
      <c r="L1589" s="13">
        <f>VLOOKUP(E1589,起始地址定义!A:D,3,FALSE)</f>
        <v>1550</v>
      </c>
      <c r="M1589" s="14">
        <f>VLOOKUP($F1589,类型描述及偏移量!$C:$H,2,FALSE)</f>
        <v>1.5</v>
      </c>
      <c r="N1589" s="14" t="str">
        <f>VLOOKUP($F1589,类型描述及偏移量!$C:$H,3,FALSE)</f>
        <v>离散</v>
      </c>
      <c r="O1589" s="14" t="str">
        <f>VLOOKUP($F1589,类型描述及偏移量!$C:$H,4,FALSE)</f>
        <v>None</v>
      </c>
      <c r="P1589" s="14" t="str">
        <f>VLOOKUP($F1589,类型描述及偏移量!$C:$H,5,FALSE)</f>
        <v>Yes</v>
      </c>
      <c r="Q1589" s="14" t="str">
        <f>VLOOKUP($F1589,类型描述及偏移量!$C:$H,6,FALSE)</f>
        <v>电机运行指示</v>
      </c>
    </row>
    <row r="1590" hidden="1" spans="1:17">
      <c r="A1590" s="12" t="str">
        <f t="shared" si="331"/>
        <v>CHP2</v>
      </c>
      <c r="B1590" s="12" t="str">
        <f t="shared" si="332"/>
        <v>M7_M</v>
      </c>
      <c r="C1590" s="12" t="str">
        <f t="shared" si="333"/>
        <v>Break_ALM</v>
      </c>
      <c r="D1590" s="12" t="str">
        <f t="shared" si="334"/>
        <v>BP_Motor_var</v>
      </c>
      <c r="E1590" s="13" t="str">
        <f t="shared" si="326"/>
        <v>CHP2_M7_M_BP_Motor_var</v>
      </c>
      <c r="F1590" s="14" t="str">
        <f t="shared" si="327"/>
        <v>BP_Motor_var_Break_ALM</v>
      </c>
      <c r="G1590" s="10" t="str">
        <f t="shared" si="328"/>
        <v>CHP2_M7_M_Break_ALM</v>
      </c>
      <c r="H1590" s="10" t="str">
        <f>VLOOKUP(基本表格!E1590,起始地址定义!A:D,4,FALSE)&amp;" "&amp;Q1590</f>
        <v>2425+P6-M17 2#刨片机油泵电机 电机控制 断链报警</v>
      </c>
      <c r="I1590" s="10" t="str">
        <f t="shared" si="329"/>
        <v>DB1200,X1551.6</v>
      </c>
      <c r="J1590" s="13" t="str">
        <f>VLOOKUP(E1590,起始地址定义!A:D,2,FALSE)</f>
        <v>DB1200</v>
      </c>
      <c r="K1590" s="12" t="str">
        <f t="shared" si="330"/>
        <v>X1551.6</v>
      </c>
      <c r="L1590" s="13">
        <f>VLOOKUP(E1590,起始地址定义!A:D,3,FALSE)</f>
        <v>1550</v>
      </c>
      <c r="M1590" s="14">
        <f>VLOOKUP($F1590,类型描述及偏移量!$C:$H,2,FALSE)</f>
        <v>1.6</v>
      </c>
      <c r="N1590" s="14" t="str">
        <f>VLOOKUP($F1590,类型描述及偏移量!$C:$H,3,FALSE)</f>
        <v>离散</v>
      </c>
      <c r="O1590" s="14" t="str">
        <f>VLOOKUP($F1590,类型描述及偏移量!$C:$H,4,FALSE)</f>
        <v>On</v>
      </c>
      <c r="P1590" s="14" t="str">
        <f>VLOOKUP($F1590,类型描述及偏移量!$C:$H,5,FALSE)</f>
        <v>Yes</v>
      </c>
      <c r="Q1590" s="14" t="str">
        <f>VLOOKUP($F1590,类型描述及偏移量!$C:$H,6,FALSE)</f>
        <v>断链报警</v>
      </c>
    </row>
    <row r="1591" hidden="1" spans="1:17">
      <c r="A1591" s="12" t="str">
        <f t="shared" si="331"/>
        <v>CHP2</v>
      </c>
      <c r="B1591" s="12" t="str">
        <f t="shared" si="332"/>
        <v>M7_M</v>
      </c>
      <c r="C1591" s="12" t="str">
        <f t="shared" si="333"/>
        <v>Break_CHK</v>
      </c>
      <c r="D1591" s="12" t="str">
        <f t="shared" si="334"/>
        <v>BP_Motor_var</v>
      </c>
      <c r="E1591" s="13" t="str">
        <f t="shared" si="326"/>
        <v>CHP2_M7_M_BP_Motor_var</v>
      </c>
      <c r="F1591" s="14" t="str">
        <f t="shared" si="327"/>
        <v>BP_Motor_var_Break_CHK</v>
      </c>
      <c r="G1591" s="10" t="str">
        <f t="shared" si="328"/>
        <v>CHP2_M7_M_Break_CHK</v>
      </c>
      <c r="H1591" s="10" t="str">
        <f>VLOOKUP(基本表格!E1591,起始地址定义!A:D,4,FALSE)&amp;" "&amp;Q1591</f>
        <v>2425+P6-M17 2#刨片机油泵电机 电机控制 断链检测</v>
      </c>
      <c r="I1591" s="10" t="str">
        <f t="shared" si="329"/>
        <v>DB1200,X1551.7</v>
      </c>
      <c r="J1591" s="13" t="str">
        <f>VLOOKUP(E1591,起始地址定义!A:D,2,FALSE)</f>
        <v>DB1200</v>
      </c>
      <c r="K1591" s="12" t="str">
        <f t="shared" si="330"/>
        <v>X1551.7</v>
      </c>
      <c r="L1591" s="13">
        <f>VLOOKUP(E1591,起始地址定义!A:D,3,FALSE)</f>
        <v>1550</v>
      </c>
      <c r="M1591" s="14">
        <f>VLOOKUP($F1591,类型描述及偏移量!$C:$H,2,FALSE)</f>
        <v>1.7</v>
      </c>
      <c r="N1591" s="14" t="str">
        <f>VLOOKUP($F1591,类型描述及偏移量!$C:$H,3,FALSE)</f>
        <v>离散</v>
      </c>
      <c r="O1591" s="14" t="str">
        <f>VLOOKUP($F1591,类型描述及偏移量!$C:$H,4,FALSE)</f>
        <v>None</v>
      </c>
      <c r="P1591" s="14" t="str">
        <f>VLOOKUP($F1591,类型描述及偏移量!$C:$H,5,FALSE)</f>
        <v>Yes</v>
      </c>
      <c r="Q1591" s="14" t="str">
        <f>VLOOKUP($F1591,类型描述及偏移量!$C:$H,6,FALSE)</f>
        <v>断链检测</v>
      </c>
    </row>
    <row r="1592" hidden="1" spans="1:17">
      <c r="A1592" s="12" t="str">
        <f t="shared" si="331"/>
        <v>CHP2</v>
      </c>
      <c r="B1592" s="12" t="str">
        <f t="shared" si="332"/>
        <v>M7_M</v>
      </c>
      <c r="C1592" s="12" t="str">
        <f t="shared" si="333"/>
        <v>INV_Res_HMI</v>
      </c>
      <c r="D1592" s="12" t="str">
        <f t="shared" si="334"/>
        <v>BP_Motor_var</v>
      </c>
      <c r="E1592" s="13" t="str">
        <f t="shared" si="326"/>
        <v>CHP2_M7_M_BP_Motor_var</v>
      </c>
      <c r="F1592" s="14" t="str">
        <f t="shared" si="327"/>
        <v>BP_Motor_var_INV_Res_HMI</v>
      </c>
      <c r="G1592" s="10" t="str">
        <f t="shared" si="328"/>
        <v>CHP2_M7_M_INV_Res_HMI</v>
      </c>
      <c r="H1592" s="10" t="str">
        <f>VLOOKUP(基本表格!E1592,起始地址定义!A:D,4,FALSE)&amp;" "&amp;Q1592</f>
        <v>2425+P6-M17 2#刨片机油泵电机 电机控制 复位</v>
      </c>
      <c r="I1592" s="10" t="str">
        <f t="shared" si="329"/>
        <v>DB1200,X1552.0</v>
      </c>
      <c r="J1592" s="13" t="str">
        <f>VLOOKUP(E1592,起始地址定义!A:D,2,FALSE)</f>
        <v>DB1200</v>
      </c>
      <c r="K1592" s="12" t="str">
        <f t="shared" si="330"/>
        <v>X1552.0</v>
      </c>
      <c r="L1592" s="13">
        <f>VLOOKUP(E1592,起始地址定义!A:D,3,FALSE)</f>
        <v>1550</v>
      </c>
      <c r="M1592" s="14">
        <f>VLOOKUP($F1592,类型描述及偏移量!$C:$H,2,FALSE)</f>
        <v>2</v>
      </c>
      <c r="N1592" s="14" t="str">
        <f>VLOOKUP($F1592,类型描述及偏移量!$C:$H,3,FALSE)</f>
        <v>离散</v>
      </c>
      <c r="O1592" s="14" t="str">
        <f>VLOOKUP($F1592,类型描述及偏移量!$C:$H,4,FALSE)</f>
        <v>None</v>
      </c>
      <c r="P1592" s="14" t="str">
        <f>VLOOKUP($F1592,类型描述及偏移量!$C:$H,5,FALSE)</f>
        <v>No</v>
      </c>
      <c r="Q1592" s="14" t="str">
        <f>VLOOKUP($F1592,类型描述及偏移量!$C:$H,6,FALSE)</f>
        <v>复位</v>
      </c>
    </row>
    <row r="1593" hidden="1" spans="1:17">
      <c r="A1593" s="12" t="str">
        <f t="shared" si="331"/>
        <v>CHP2</v>
      </c>
      <c r="B1593" s="12" t="str">
        <f t="shared" si="332"/>
        <v>M7_M</v>
      </c>
      <c r="C1593" s="12" t="str">
        <f t="shared" si="333"/>
        <v>Break_EN</v>
      </c>
      <c r="D1593" s="12" t="str">
        <f t="shared" si="334"/>
        <v>BP_Motor_var</v>
      </c>
      <c r="E1593" s="13" t="str">
        <f t="shared" si="326"/>
        <v>CHP2_M7_M_BP_Motor_var</v>
      </c>
      <c r="F1593" s="14" t="str">
        <f t="shared" si="327"/>
        <v>BP_Motor_var_Break_EN</v>
      </c>
      <c r="G1593" s="10" t="str">
        <f t="shared" si="328"/>
        <v>CHP2_M7_M_Break_EN</v>
      </c>
      <c r="H1593" s="10" t="str">
        <f>VLOOKUP(基本表格!E1593,起始地址定义!A:D,4,FALSE)&amp;" "&amp;Q1593</f>
        <v>2425+P6-M17 2#刨片机油泵电机 电机控制 断链保护使能</v>
      </c>
      <c r="I1593" s="10" t="str">
        <f t="shared" si="329"/>
        <v>DB1200,X1552.1</v>
      </c>
      <c r="J1593" s="13" t="str">
        <f>VLOOKUP(E1593,起始地址定义!A:D,2,FALSE)</f>
        <v>DB1200</v>
      </c>
      <c r="K1593" s="12" t="str">
        <f t="shared" si="330"/>
        <v>X1552.1</v>
      </c>
      <c r="L1593" s="13">
        <f>VLOOKUP(E1593,起始地址定义!A:D,3,FALSE)</f>
        <v>1550</v>
      </c>
      <c r="M1593" s="14">
        <f>VLOOKUP($F1593,类型描述及偏移量!$C:$H,2,FALSE)</f>
        <v>2.1</v>
      </c>
      <c r="N1593" s="14" t="str">
        <f>VLOOKUP($F1593,类型描述及偏移量!$C:$H,3,FALSE)</f>
        <v>离散</v>
      </c>
      <c r="O1593" s="14" t="str">
        <f>VLOOKUP($F1593,类型描述及偏移量!$C:$H,4,FALSE)</f>
        <v>None</v>
      </c>
      <c r="P1593" s="14" t="str">
        <f>VLOOKUP($F1593,类型描述及偏移量!$C:$H,5,FALSE)</f>
        <v>No</v>
      </c>
      <c r="Q1593" s="14" t="str">
        <f>VLOOKUP($F1593,类型描述及偏移量!$C:$H,6,FALSE)</f>
        <v>断链保护使能</v>
      </c>
    </row>
    <row r="1594" hidden="1" spans="1:17">
      <c r="A1594" s="12" t="str">
        <f t="shared" si="331"/>
        <v>CHP2</v>
      </c>
      <c r="B1594" s="12" t="str">
        <f t="shared" si="332"/>
        <v>M7_M</v>
      </c>
      <c r="C1594" s="12" t="str">
        <f t="shared" si="333"/>
        <v>Break_Stop</v>
      </c>
      <c r="D1594" s="12" t="str">
        <f t="shared" si="334"/>
        <v>BP_Motor_var</v>
      </c>
      <c r="E1594" s="13" t="str">
        <f t="shared" si="326"/>
        <v>CHP2_M7_M_BP_Motor_var</v>
      </c>
      <c r="F1594" s="14" t="str">
        <f t="shared" si="327"/>
        <v>BP_Motor_var_Break_Stop</v>
      </c>
      <c r="G1594" s="10" t="str">
        <f t="shared" si="328"/>
        <v>CHP2_M7_M_Break_Stop</v>
      </c>
      <c r="H1594" s="10" t="str">
        <f>VLOOKUP(基本表格!E1594,起始地址定义!A:D,4,FALSE)&amp;" "&amp;Q1594</f>
        <v>2425+P6-M17 2#刨片机油泵电机 电机控制 断链导致停机</v>
      </c>
      <c r="I1594" s="10" t="str">
        <f t="shared" si="329"/>
        <v>DB1200,X1552.2</v>
      </c>
      <c r="J1594" s="13" t="str">
        <f>VLOOKUP(E1594,起始地址定义!A:D,2,FALSE)</f>
        <v>DB1200</v>
      </c>
      <c r="K1594" s="12" t="str">
        <f t="shared" si="330"/>
        <v>X1552.2</v>
      </c>
      <c r="L1594" s="13">
        <f>VLOOKUP(E1594,起始地址定义!A:D,3,FALSE)</f>
        <v>1550</v>
      </c>
      <c r="M1594" s="14">
        <f>VLOOKUP($F1594,类型描述及偏移量!$C:$H,2,FALSE)</f>
        <v>2.2</v>
      </c>
      <c r="N1594" s="14" t="str">
        <f>VLOOKUP($F1594,类型描述及偏移量!$C:$H,3,FALSE)</f>
        <v>离散</v>
      </c>
      <c r="O1594" s="14" t="str">
        <f>VLOOKUP($F1594,类型描述及偏移量!$C:$H,4,FALSE)</f>
        <v>On</v>
      </c>
      <c r="P1594" s="14" t="str">
        <f>VLOOKUP($F1594,类型描述及偏移量!$C:$H,5,FALSE)</f>
        <v>Yes</v>
      </c>
      <c r="Q1594" s="14" t="str">
        <f>VLOOKUP($F1594,类型描述及偏移量!$C:$H,6,FALSE)</f>
        <v>断链导致停机</v>
      </c>
    </row>
    <row r="1595" hidden="1" spans="1:17">
      <c r="A1595" s="12" t="str">
        <f t="shared" si="331"/>
        <v>CHP2</v>
      </c>
      <c r="B1595" s="12" t="str">
        <f t="shared" si="332"/>
        <v>M7_M</v>
      </c>
      <c r="C1595" s="12" t="str">
        <f t="shared" si="333"/>
        <v>Motor_Back</v>
      </c>
      <c r="D1595" s="12" t="str">
        <f t="shared" si="334"/>
        <v>BP_Motor_var</v>
      </c>
      <c r="E1595" s="13" t="str">
        <f t="shared" si="326"/>
        <v>CHP2_M7_M_BP_Motor_var</v>
      </c>
      <c r="F1595" s="14" t="str">
        <f t="shared" si="327"/>
        <v>BP_Motor_var_Motor_Back</v>
      </c>
      <c r="G1595" s="10" t="str">
        <f t="shared" si="328"/>
        <v>CHP2_M7_M_Motor_Back</v>
      </c>
      <c r="H1595" s="10" t="str">
        <f>VLOOKUP(基本表格!E1595,起始地址定义!A:D,4,FALSE)&amp;" "&amp;Q1595</f>
        <v>2425+P6-M17 2#刨片机油泵电机 电机控制 电机(反转）</v>
      </c>
      <c r="I1595" s="10" t="str">
        <f t="shared" si="329"/>
        <v>DB1200,X1552.3</v>
      </c>
      <c r="J1595" s="13" t="str">
        <f>VLOOKUP(E1595,起始地址定义!A:D,2,FALSE)</f>
        <v>DB1200</v>
      </c>
      <c r="K1595" s="12" t="str">
        <f t="shared" si="330"/>
        <v>X1552.3</v>
      </c>
      <c r="L1595" s="13">
        <f>VLOOKUP(E1595,起始地址定义!A:D,3,FALSE)</f>
        <v>1550</v>
      </c>
      <c r="M1595" s="14">
        <f>VLOOKUP($F1595,类型描述及偏移量!$C:$H,2,FALSE)</f>
        <v>2.3</v>
      </c>
      <c r="N1595" s="14" t="str">
        <f>VLOOKUP($F1595,类型描述及偏移量!$C:$H,3,FALSE)</f>
        <v>离散</v>
      </c>
      <c r="O1595" s="14" t="str">
        <f>VLOOKUP($F1595,类型描述及偏移量!$C:$H,4,FALSE)</f>
        <v>None</v>
      </c>
      <c r="P1595" s="14" t="str">
        <f>VLOOKUP($F1595,类型描述及偏移量!$C:$H,5,FALSE)</f>
        <v>Yes</v>
      </c>
      <c r="Q1595" s="14" t="str">
        <f>VLOOKUP($F1595,类型描述及偏移量!$C:$H,6,FALSE)</f>
        <v>电机(反转）</v>
      </c>
    </row>
    <row r="1596" hidden="1" spans="1:17">
      <c r="A1596" s="12" t="str">
        <f t="shared" si="331"/>
        <v>CHP2</v>
      </c>
      <c r="B1596" s="12" t="str">
        <f t="shared" si="332"/>
        <v>M7_M</v>
      </c>
      <c r="C1596" s="12" t="str">
        <f t="shared" si="333"/>
        <v>Loc</v>
      </c>
      <c r="D1596" s="12" t="str">
        <f t="shared" si="334"/>
        <v>BP_Motor_var</v>
      </c>
      <c r="E1596" s="13" t="str">
        <f t="shared" si="326"/>
        <v>CHP2_M7_M_BP_Motor_var</v>
      </c>
      <c r="F1596" s="14" t="str">
        <f t="shared" si="327"/>
        <v>BP_Motor_var_Loc</v>
      </c>
      <c r="G1596" s="10" t="str">
        <f t="shared" si="328"/>
        <v>CHP2_M7_M_Loc</v>
      </c>
      <c r="H1596" s="10" t="str">
        <f>VLOOKUP(基本表格!E1596,起始地址定义!A:D,4,FALSE)&amp;" "&amp;Q1596</f>
        <v>2425+P6-M17 2#刨片机油泵电机 电机控制 本地</v>
      </c>
      <c r="I1596" s="10" t="str">
        <f t="shared" si="329"/>
        <v>DB1200,X1552.4</v>
      </c>
      <c r="J1596" s="13" t="str">
        <f>VLOOKUP(E1596,起始地址定义!A:D,2,FALSE)</f>
        <v>DB1200</v>
      </c>
      <c r="K1596" s="12" t="str">
        <f t="shared" si="330"/>
        <v>X1552.4</v>
      </c>
      <c r="L1596" s="13">
        <f>VLOOKUP(E1596,起始地址定义!A:D,3,FALSE)</f>
        <v>1550</v>
      </c>
      <c r="M1596" s="14">
        <f>VLOOKUP($F1596,类型描述及偏移量!$C:$H,2,FALSE)</f>
        <v>2.4</v>
      </c>
      <c r="N1596" s="14" t="str">
        <f>VLOOKUP($F1596,类型描述及偏移量!$C:$H,3,FALSE)</f>
        <v>离散</v>
      </c>
      <c r="O1596" s="14" t="str">
        <f>VLOOKUP($F1596,类型描述及偏移量!$C:$H,4,FALSE)</f>
        <v>None</v>
      </c>
      <c r="P1596" s="14" t="str">
        <f>VLOOKUP($F1596,类型描述及偏移量!$C:$H,5,FALSE)</f>
        <v>Yes</v>
      </c>
      <c r="Q1596" s="14" t="str">
        <f>VLOOKUP($F1596,类型描述及偏移量!$C:$H,6,FALSE)</f>
        <v>本地</v>
      </c>
    </row>
    <row r="1597" hidden="1" spans="1:17">
      <c r="A1597" s="12" t="str">
        <f t="shared" si="331"/>
        <v>CHP2</v>
      </c>
      <c r="B1597" s="12" t="str">
        <f t="shared" si="332"/>
        <v>M7_M</v>
      </c>
      <c r="C1597" s="12" t="str">
        <f t="shared" si="333"/>
        <v>Rem</v>
      </c>
      <c r="D1597" s="12" t="str">
        <f t="shared" si="334"/>
        <v>BP_Motor_var</v>
      </c>
      <c r="E1597" s="13" t="str">
        <f t="shared" si="326"/>
        <v>CHP2_M7_M_BP_Motor_var</v>
      </c>
      <c r="F1597" s="14" t="str">
        <f t="shared" si="327"/>
        <v>BP_Motor_var_Rem</v>
      </c>
      <c r="G1597" s="10" t="str">
        <f t="shared" si="328"/>
        <v>CHP2_M7_M_Rem</v>
      </c>
      <c r="H1597" s="10" t="str">
        <f>VLOOKUP(基本表格!E1597,起始地址定义!A:D,4,FALSE)&amp;" "&amp;Q1597</f>
        <v>2425+P6-M17 2#刨片机油泵电机 电机控制 远程</v>
      </c>
      <c r="I1597" s="10" t="str">
        <f t="shared" si="329"/>
        <v>DB1200,X1552.5</v>
      </c>
      <c r="J1597" s="13" t="str">
        <f>VLOOKUP(E1597,起始地址定义!A:D,2,FALSE)</f>
        <v>DB1200</v>
      </c>
      <c r="K1597" s="12" t="str">
        <f t="shared" si="330"/>
        <v>X1552.5</v>
      </c>
      <c r="L1597" s="13">
        <f>VLOOKUP(E1597,起始地址定义!A:D,3,FALSE)</f>
        <v>1550</v>
      </c>
      <c r="M1597" s="14">
        <f>VLOOKUP($F1597,类型描述及偏移量!$C:$H,2,FALSE)</f>
        <v>2.5</v>
      </c>
      <c r="N1597" s="14" t="str">
        <f>VLOOKUP($F1597,类型描述及偏移量!$C:$H,3,FALSE)</f>
        <v>离散</v>
      </c>
      <c r="O1597" s="14" t="str">
        <f>VLOOKUP($F1597,类型描述及偏移量!$C:$H,4,FALSE)</f>
        <v>None</v>
      </c>
      <c r="P1597" s="14" t="str">
        <f>VLOOKUP($F1597,类型描述及偏移量!$C:$H,5,FALSE)</f>
        <v>Yes</v>
      </c>
      <c r="Q1597" s="14" t="str">
        <f>VLOOKUP($F1597,类型描述及偏移量!$C:$H,6,FALSE)</f>
        <v>远程</v>
      </c>
    </row>
    <row r="1598" hidden="1" spans="1:17">
      <c r="A1598" s="12" t="str">
        <f t="shared" si="331"/>
        <v>CHP2</v>
      </c>
      <c r="B1598" s="12" t="str">
        <f t="shared" si="332"/>
        <v>M7_M</v>
      </c>
      <c r="C1598" s="12" t="str">
        <f t="shared" si="333"/>
        <v>Blocking_ALM</v>
      </c>
      <c r="D1598" s="12" t="str">
        <f t="shared" si="334"/>
        <v>BP_Motor_var</v>
      </c>
      <c r="E1598" s="13" t="str">
        <f t="shared" si="326"/>
        <v>CHP2_M7_M_BP_Motor_var</v>
      </c>
      <c r="F1598" s="14" t="str">
        <f t="shared" si="327"/>
        <v>BP_Motor_var_Blocking_ALM</v>
      </c>
      <c r="G1598" s="10" t="str">
        <f t="shared" si="328"/>
        <v>CHP2_M7_M_Blocking_ALM</v>
      </c>
      <c r="H1598" s="10" t="str">
        <f>VLOOKUP(基本表格!E1598,起始地址定义!A:D,4,FALSE)&amp;" "&amp;Q1598</f>
        <v>2425+P6-M17 2#刨片机油泵电机 电机控制 堵料报警</v>
      </c>
      <c r="I1598" s="10" t="str">
        <f t="shared" si="329"/>
        <v>DB1200,X1552.6</v>
      </c>
      <c r="J1598" s="13" t="str">
        <f>VLOOKUP(E1598,起始地址定义!A:D,2,FALSE)</f>
        <v>DB1200</v>
      </c>
      <c r="K1598" s="12" t="str">
        <f t="shared" si="330"/>
        <v>X1552.6</v>
      </c>
      <c r="L1598" s="13">
        <f>VLOOKUP(E1598,起始地址定义!A:D,3,FALSE)</f>
        <v>1550</v>
      </c>
      <c r="M1598" s="14">
        <f>VLOOKUP($F1598,类型描述及偏移量!$C:$H,2,FALSE)</f>
        <v>2.6</v>
      </c>
      <c r="N1598" s="14" t="str">
        <f>VLOOKUP($F1598,类型描述及偏移量!$C:$H,3,FALSE)</f>
        <v>离散</v>
      </c>
      <c r="O1598" s="14" t="str">
        <f>VLOOKUP($F1598,类型描述及偏移量!$C:$H,4,FALSE)</f>
        <v>On</v>
      </c>
      <c r="P1598" s="14" t="str">
        <f>VLOOKUP($F1598,类型描述及偏移量!$C:$H,5,FALSE)</f>
        <v>Yes</v>
      </c>
      <c r="Q1598" s="14" t="str">
        <f>VLOOKUP($F1598,类型描述及偏移量!$C:$H,6,FALSE)</f>
        <v>堵料报警</v>
      </c>
    </row>
    <row r="1599" hidden="1" spans="1:17">
      <c r="A1599" s="12" t="str">
        <f t="shared" si="331"/>
        <v>CHP2</v>
      </c>
      <c r="B1599" s="12" t="str">
        <f t="shared" si="332"/>
        <v>M7_M</v>
      </c>
      <c r="C1599" s="12" t="str">
        <f t="shared" si="333"/>
        <v>Blocking_CHK</v>
      </c>
      <c r="D1599" s="12" t="str">
        <f t="shared" si="334"/>
        <v>BP_Motor_var</v>
      </c>
      <c r="E1599" s="13" t="str">
        <f t="shared" si="326"/>
        <v>CHP2_M7_M_BP_Motor_var</v>
      </c>
      <c r="F1599" s="14" t="str">
        <f t="shared" si="327"/>
        <v>BP_Motor_var_Blocking_CHK</v>
      </c>
      <c r="G1599" s="10" t="str">
        <f t="shared" si="328"/>
        <v>CHP2_M7_M_Blocking_CHK</v>
      </c>
      <c r="H1599" s="10" t="str">
        <f>VLOOKUP(基本表格!E1599,起始地址定义!A:D,4,FALSE)&amp;" "&amp;Q1599</f>
        <v>2425+P6-M17 2#刨片机油泵电机 电机控制 堵料检测</v>
      </c>
      <c r="I1599" s="10" t="str">
        <f t="shared" si="329"/>
        <v>DB1200,X1552.7</v>
      </c>
      <c r="J1599" s="13" t="str">
        <f>VLOOKUP(E1599,起始地址定义!A:D,2,FALSE)</f>
        <v>DB1200</v>
      </c>
      <c r="K1599" s="12" t="str">
        <f t="shared" si="330"/>
        <v>X1552.7</v>
      </c>
      <c r="L1599" s="13">
        <f>VLOOKUP(E1599,起始地址定义!A:D,3,FALSE)</f>
        <v>1550</v>
      </c>
      <c r="M1599" s="14">
        <f>VLOOKUP($F1599,类型描述及偏移量!$C:$H,2,FALSE)</f>
        <v>2.7</v>
      </c>
      <c r="N1599" s="14" t="str">
        <f>VLOOKUP($F1599,类型描述及偏移量!$C:$H,3,FALSE)</f>
        <v>离散</v>
      </c>
      <c r="O1599" s="14" t="str">
        <f>VLOOKUP($F1599,类型描述及偏移量!$C:$H,4,FALSE)</f>
        <v>None</v>
      </c>
      <c r="P1599" s="14" t="str">
        <f>VLOOKUP($F1599,类型描述及偏移量!$C:$H,5,FALSE)</f>
        <v>Yes</v>
      </c>
      <c r="Q1599" s="14" t="str">
        <f>VLOOKUP($F1599,类型描述及偏移量!$C:$H,6,FALSE)</f>
        <v>堵料检测</v>
      </c>
    </row>
    <row r="1600" hidden="1" spans="1:17">
      <c r="A1600" s="12" t="str">
        <f t="shared" si="331"/>
        <v>CHP2</v>
      </c>
      <c r="B1600" s="12" t="str">
        <f t="shared" si="332"/>
        <v>M7_M</v>
      </c>
      <c r="C1600" s="12" t="str">
        <f t="shared" si="333"/>
        <v>Blocking_EN</v>
      </c>
      <c r="D1600" s="12" t="str">
        <f t="shared" si="334"/>
        <v>BP_Motor_var</v>
      </c>
      <c r="E1600" s="13" t="str">
        <f t="shared" si="326"/>
        <v>CHP2_M7_M_BP_Motor_var</v>
      </c>
      <c r="F1600" s="14" t="str">
        <f t="shared" si="327"/>
        <v>BP_Motor_var_Blocking_EN</v>
      </c>
      <c r="G1600" s="10" t="str">
        <f t="shared" si="328"/>
        <v>CHP2_M7_M_Blocking_EN</v>
      </c>
      <c r="H1600" s="10" t="str">
        <f>VLOOKUP(基本表格!E1600,起始地址定义!A:D,4,FALSE)&amp;" "&amp;Q1600</f>
        <v>2425+P6-M17 2#刨片机油泵电机 电机控制 堵料保护使能</v>
      </c>
      <c r="I1600" s="10" t="str">
        <f t="shared" si="329"/>
        <v>DB1200,X1553.0</v>
      </c>
      <c r="J1600" s="13" t="str">
        <f>VLOOKUP(E1600,起始地址定义!A:D,2,FALSE)</f>
        <v>DB1200</v>
      </c>
      <c r="K1600" s="12" t="str">
        <f t="shared" si="330"/>
        <v>X1553.0</v>
      </c>
      <c r="L1600" s="13">
        <f>VLOOKUP(E1600,起始地址定义!A:D,3,FALSE)</f>
        <v>1550</v>
      </c>
      <c r="M1600" s="14">
        <f>VLOOKUP($F1600,类型描述及偏移量!$C:$H,2,FALSE)</f>
        <v>3</v>
      </c>
      <c r="N1600" s="14" t="str">
        <f>VLOOKUP($F1600,类型描述及偏移量!$C:$H,3,FALSE)</f>
        <v>离散</v>
      </c>
      <c r="O1600" s="14" t="str">
        <f>VLOOKUP($F1600,类型描述及偏移量!$C:$H,4,FALSE)</f>
        <v>None</v>
      </c>
      <c r="P1600" s="14" t="str">
        <f>VLOOKUP($F1600,类型描述及偏移量!$C:$H,5,FALSE)</f>
        <v>No</v>
      </c>
      <c r="Q1600" s="14" t="str">
        <f>VLOOKUP($F1600,类型描述及偏移量!$C:$H,6,FALSE)</f>
        <v>堵料保护使能</v>
      </c>
    </row>
    <row r="1601" hidden="1" spans="1:17">
      <c r="A1601" s="12" t="str">
        <f t="shared" si="331"/>
        <v>CHP2</v>
      </c>
      <c r="B1601" s="12" t="str">
        <f t="shared" si="332"/>
        <v>M7_M</v>
      </c>
      <c r="C1601" s="12" t="str">
        <f t="shared" si="333"/>
        <v>Blocking_Stop</v>
      </c>
      <c r="D1601" s="12" t="str">
        <f t="shared" si="334"/>
        <v>BP_Motor_var</v>
      </c>
      <c r="E1601" s="13" t="str">
        <f t="shared" si="326"/>
        <v>CHP2_M7_M_BP_Motor_var</v>
      </c>
      <c r="F1601" s="14" t="str">
        <f t="shared" si="327"/>
        <v>BP_Motor_var_Blocking_Stop</v>
      </c>
      <c r="G1601" s="10" t="str">
        <f t="shared" si="328"/>
        <v>CHP2_M7_M_Blocking_Stop</v>
      </c>
      <c r="H1601" s="10" t="str">
        <f>VLOOKUP(基本表格!E1601,起始地址定义!A:D,4,FALSE)&amp;" "&amp;Q1601</f>
        <v>2425+P6-M17 2#刨片机油泵电机 电机控制 堵料导致停机</v>
      </c>
      <c r="I1601" s="10" t="str">
        <f t="shared" si="329"/>
        <v>DB1200,X1553.1</v>
      </c>
      <c r="J1601" s="13" t="str">
        <f>VLOOKUP(E1601,起始地址定义!A:D,2,FALSE)</f>
        <v>DB1200</v>
      </c>
      <c r="K1601" s="12" t="str">
        <f t="shared" si="330"/>
        <v>X1553.1</v>
      </c>
      <c r="L1601" s="13">
        <f>VLOOKUP(E1601,起始地址定义!A:D,3,FALSE)</f>
        <v>1550</v>
      </c>
      <c r="M1601" s="14">
        <f>VLOOKUP($F1601,类型描述及偏移量!$C:$H,2,FALSE)</f>
        <v>3.1</v>
      </c>
      <c r="N1601" s="14" t="str">
        <f>VLOOKUP($F1601,类型描述及偏移量!$C:$H,3,FALSE)</f>
        <v>离散</v>
      </c>
      <c r="O1601" s="14" t="str">
        <f>VLOOKUP($F1601,类型描述及偏移量!$C:$H,4,FALSE)</f>
        <v>On</v>
      </c>
      <c r="P1601" s="14" t="str">
        <f>VLOOKUP($F1601,类型描述及偏移量!$C:$H,5,FALSE)</f>
        <v>Yes</v>
      </c>
      <c r="Q1601" s="14" t="str">
        <f>VLOOKUP($F1601,类型描述及偏移量!$C:$H,6,FALSE)</f>
        <v>堵料导致停机</v>
      </c>
    </row>
    <row r="1602" hidden="1" spans="1:17">
      <c r="A1602" s="12" t="str">
        <f t="shared" si="331"/>
        <v>CHP2</v>
      </c>
      <c r="B1602" s="12" t="str">
        <f t="shared" si="332"/>
        <v>M7_M</v>
      </c>
      <c r="C1602" s="12" t="str">
        <f t="shared" si="333"/>
        <v>BreakTime</v>
      </c>
      <c r="D1602" s="12" t="str">
        <f t="shared" si="334"/>
        <v>BP_Motor_var</v>
      </c>
      <c r="E1602" s="13" t="str">
        <f t="shared" si="326"/>
        <v>CHP2_M7_M_BP_Motor_var</v>
      </c>
      <c r="F1602" s="14" t="str">
        <f t="shared" si="327"/>
        <v>BP_Motor_var_BreakTime</v>
      </c>
      <c r="G1602" s="10" t="str">
        <f t="shared" si="328"/>
        <v>CHP2_M7_M_BreakTime</v>
      </c>
      <c r="H1602" s="10" t="str">
        <f>VLOOKUP(基本表格!E1602,起始地址定义!A:D,4,FALSE)&amp;" "&amp;Q1602</f>
        <v>2425+P6-M17 2#刨片机油泵电机 电机控制 断链超时时间 秒</v>
      </c>
      <c r="I1602" s="10" t="str">
        <f t="shared" si="329"/>
        <v>DB1200,INT1554</v>
      </c>
      <c r="J1602" s="13" t="str">
        <f>VLOOKUP(E1602,起始地址定义!A:D,2,FALSE)</f>
        <v>DB1200</v>
      </c>
      <c r="K1602" s="12" t="str">
        <f t="shared" si="330"/>
        <v>INT1554</v>
      </c>
      <c r="L1602" s="13">
        <f>VLOOKUP(E1602,起始地址定义!A:D,3,FALSE)</f>
        <v>1550</v>
      </c>
      <c r="M1602" s="14">
        <f>VLOOKUP($F1602,类型描述及偏移量!$C:$H,2,FALSE)</f>
        <v>4</v>
      </c>
      <c r="N1602" s="14" t="str">
        <f>VLOOKUP($F1602,类型描述及偏移量!$C:$H,3,FALSE)</f>
        <v>整型</v>
      </c>
      <c r="O1602" s="14" t="str">
        <f>VLOOKUP($F1602,类型描述及偏移量!$C:$H,4,FALSE)</f>
        <v>None</v>
      </c>
      <c r="P1602" s="14" t="str">
        <f>VLOOKUP($F1602,类型描述及偏移量!$C:$H,5,FALSE)</f>
        <v>No</v>
      </c>
      <c r="Q1602" s="14" t="str">
        <f>VLOOKUP($F1602,类型描述及偏移量!$C:$H,6,FALSE)</f>
        <v>断链超时时间 秒</v>
      </c>
    </row>
    <row r="1603" hidden="1" spans="1:17">
      <c r="A1603" s="12" t="str">
        <f t="shared" si="331"/>
        <v>CHP2</v>
      </c>
      <c r="B1603" s="12" t="str">
        <f t="shared" si="332"/>
        <v>M7_M</v>
      </c>
      <c r="C1603" s="12" t="str">
        <f t="shared" si="333"/>
        <v>BlockingTime</v>
      </c>
      <c r="D1603" s="12" t="str">
        <f t="shared" si="334"/>
        <v>BP_Motor_var</v>
      </c>
      <c r="E1603" s="13" t="str">
        <f t="shared" si="326"/>
        <v>CHP2_M7_M_BP_Motor_var</v>
      </c>
      <c r="F1603" s="14" t="str">
        <f t="shared" si="327"/>
        <v>BP_Motor_var_BlockingTime</v>
      </c>
      <c r="G1603" s="10" t="str">
        <f t="shared" si="328"/>
        <v>CHP2_M7_M_BlockingTime</v>
      </c>
      <c r="H1603" s="10" t="str">
        <f>VLOOKUP(基本表格!E1603,起始地址定义!A:D,4,FALSE)&amp;" "&amp;Q1603</f>
        <v>2425+P6-M17 2#刨片机油泵电机 电机控制 堵料检测时间 秒</v>
      </c>
      <c r="I1603" s="10" t="str">
        <f t="shared" si="329"/>
        <v>DB1200,INT1556</v>
      </c>
      <c r="J1603" s="13" t="str">
        <f>VLOOKUP(E1603,起始地址定义!A:D,2,FALSE)</f>
        <v>DB1200</v>
      </c>
      <c r="K1603" s="12" t="str">
        <f t="shared" si="330"/>
        <v>INT1556</v>
      </c>
      <c r="L1603" s="13">
        <f>VLOOKUP(E1603,起始地址定义!A:D,3,FALSE)</f>
        <v>1550</v>
      </c>
      <c r="M1603" s="14">
        <f>VLOOKUP($F1603,类型描述及偏移量!$C:$H,2,FALSE)</f>
        <v>6</v>
      </c>
      <c r="N1603" s="14" t="str">
        <f>VLOOKUP($F1603,类型描述及偏移量!$C:$H,3,FALSE)</f>
        <v>整型</v>
      </c>
      <c r="O1603" s="14" t="str">
        <f>VLOOKUP($F1603,类型描述及偏移量!$C:$H,4,FALSE)</f>
        <v>None</v>
      </c>
      <c r="P1603" s="14" t="str">
        <f>VLOOKUP($F1603,类型描述及偏移量!$C:$H,5,FALSE)</f>
        <v>No</v>
      </c>
      <c r="Q1603" s="14" t="str">
        <f>VLOOKUP($F1603,类型描述及偏移量!$C:$H,6,FALSE)</f>
        <v>堵料检测时间 秒</v>
      </c>
    </row>
    <row r="1604" hidden="1" spans="1:17">
      <c r="A1604" s="12" t="str">
        <f t="shared" si="331"/>
        <v>CHP2</v>
      </c>
      <c r="B1604" s="12" t="str">
        <f t="shared" si="332"/>
        <v>M7_M</v>
      </c>
      <c r="C1604" s="12" t="str">
        <f t="shared" si="333"/>
        <v>PullSwitch_CHK</v>
      </c>
      <c r="D1604" s="12" t="str">
        <f t="shared" si="334"/>
        <v>BP_Motor_var</v>
      </c>
      <c r="E1604" s="13" t="str">
        <f t="shared" si="326"/>
        <v>CHP2_M7_M_BP_Motor_var</v>
      </c>
      <c r="F1604" s="14" t="str">
        <f t="shared" si="327"/>
        <v>BP_Motor_var_PullSwitch_CHK</v>
      </c>
      <c r="G1604" s="10" t="str">
        <f t="shared" si="328"/>
        <v>CHP2_M7_M_PullSwitch_CHK</v>
      </c>
      <c r="H1604" s="10" t="str">
        <f>VLOOKUP(基本表格!E1604,起始地址定义!A:D,4,FALSE)&amp;" "&amp;Q1604</f>
        <v>2425+P6-M17 2#刨片机油泵电机 电机控制 拉线开关</v>
      </c>
      <c r="I1604" s="10" t="str">
        <f t="shared" si="329"/>
        <v>DB1200,X1558.0</v>
      </c>
      <c r="J1604" s="13" t="str">
        <f>VLOOKUP(E1604,起始地址定义!A:D,2,FALSE)</f>
        <v>DB1200</v>
      </c>
      <c r="K1604" s="12" t="str">
        <f t="shared" si="330"/>
        <v>X1558.0</v>
      </c>
      <c r="L1604" s="13">
        <f>VLOOKUP(E1604,起始地址定义!A:D,3,FALSE)</f>
        <v>1550</v>
      </c>
      <c r="M1604" s="14">
        <f>VLOOKUP($F1604,类型描述及偏移量!$C:$H,2,FALSE)</f>
        <v>8</v>
      </c>
      <c r="N1604" s="14" t="str">
        <f>VLOOKUP($F1604,类型描述及偏移量!$C:$H,3,FALSE)</f>
        <v>离散</v>
      </c>
      <c r="O1604" s="14" t="str">
        <f>VLOOKUP($F1604,类型描述及偏移量!$C:$H,4,FALSE)</f>
        <v>On</v>
      </c>
      <c r="P1604" s="14" t="str">
        <f>VLOOKUP($F1604,类型描述及偏移量!$C:$H,5,FALSE)</f>
        <v>Yes</v>
      </c>
      <c r="Q1604" s="14" t="str">
        <f>VLOOKUP($F1604,类型描述及偏移量!$C:$H,6,FALSE)</f>
        <v>拉线开关</v>
      </c>
    </row>
    <row r="1605" hidden="1" spans="1:17">
      <c r="A1605" s="12" t="str">
        <f t="shared" si="331"/>
        <v>CHP2</v>
      </c>
      <c r="B1605" s="12" t="str">
        <f t="shared" si="332"/>
        <v>M7_M</v>
      </c>
      <c r="C1605" s="12" t="str">
        <f t="shared" si="333"/>
        <v>LMD_ALM</v>
      </c>
      <c r="D1605" s="12" t="str">
        <f t="shared" si="334"/>
        <v>BP_Motor_var</v>
      </c>
      <c r="E1605" s="13" t="str">
        <f t="shared" si="326"/>
        <v>CHP2_M7_M_BP_Motor_var</v>
      </c>
      <c r="F1605" s="14" t="str">
        <f t="shared" si="327"/>
        <v>BP_Motor_var_LMD_ALM</v>
      </c>
      <c r="G1605" s="10" t="str">
        <f t="shared" si="328"/>
        <v>CHP2_M7_M_LMD_ALM</v>
      </c>
      <c r="H1605" s="10" t="str">
        <f>VLOOKUP(基本表格!E1605,起始地址定义!A:D,4,FALSE)&amp;" "&amp;Q1605</f>
        <v>2425+P6-M17 2#刨片机油泵电机 电机控制 左跑偏报警</v>
      </c>
      <c r="I1605" s="10" t="str">
        <f t="shared" si="329"/>
        <v>DB1200,X1558.1</v>
      </c>
      <c r="J1605" s="13" t="str">
        <f>VLOOKUP(E1605,起始地址定义!A:D,2,FALSE)</f>
        <v>DB1200</v>
      </c>
      <c r="K1605" s="12" t="str">
        <f t="shared" si="330"/>
        <v>X1558.1</v>
      </c>
      <c r="L1605" s="13">
        <f>VLOOKUP(E1605,起始地址定义!A:D,3,FALSE)</f>
        <v>1550</v>
      </c>
      <c r="M1605" s="14">
        <f>VLOOKUP($F1605,类型描述及偏移量!$C:$H,2,FALSE)</f>
        <v>8.1</v>
      </c>
      <c r="N1605" s="14" t="str">
        <f>VLOOKUP($F1605,类型描述及偏移量!$C:$H,3,FALSE)</f>
        <v>离散</v>
      </c>
      <c r="O1605" s="14" t="str">
        <f>VLOOKUP($F1605,类型描述及偏移量!$C:$H,4,FALSE)</f>
        <v>On</v>
      </c>
      <c r="P1605" s="14" t="str">
        <f>VLOOKUP($F1605,类型描述及偏移量!$C:$H,5,FALSE)</f>
        <v>Yes</v>
      </c>
      <c r="Q1605" s="14" t="str">
        <f>VLOOKUP($F1605,类型描述及偏移量!$C:$H,6,FALSE)</f>
        <v>左跑偏报警</v>
      </c>
    </row>
    <row r="1606" hidden="1" spans="1:17">
      <c r="A1606" s="12" t="str">
        <f t="shared" si="331"/>
        <v>CHP2</v>
      </c>
      <c r="B1606" s="12" t="str">
        <f t="shared" si="332"/>
        <v>M7_M</v>
      </c>
      <c r="C1606" s="12" t="str">
        <f t="shared" si="333"/>
        <v>LMD_CHK_1</v>
      </c>
      <c r="D1606" s="12" t="str">
        <f t="shared" si="334"/>
        <v>BP_Motor_var</v>
      </c>
      <c r="E1606" s="13" t="str">
        <f t="shared" si="326"/>
        <v>CHP2_M7_M_BP_Motor_var</v>
      </c>
      <c r="F1606" s="14" t="str">
        <f t="shared" si="327"/>
        <v>BP_Motor_var_LMD_CHK_1</v>
      </c>
      <c r="G1606" s="10" t="str">
        <f t="shared" si="328"/>
        <v>CHP2_M7_M_LMD_CHK_1</v>
      </c>
      <c r="H1606" s="10" t="str">
        <f>VLOOKUP(基本表格!E1606,起始地址定义!A:D,4,FALSE)&amp;" "&amp;Q1606</f>
        <v>2425+P6-M17 2#刨片机油泵电机 电机控制 左跑偏1检测</v>
      </c>
      <c r="I1606" s="10" t="str">
        <f t="shared" si="329"/>
        <v>DB1200,X1558.2</v>
      </c>
      <c r="J1606" s="13" t="str">
        <f>VLOOKUP(E1606,起始地址定义!A:D,2,FALSE)</f>
        <v>DB1200</v>
      </c>
      <c r="K1606" s="12" t="str">
        <f t="shared" si="330"/>
        <v>X1558.2</v>
      </c>
      <c r="L1606" s="13">
        <f>VLOOKUP(E1606,起始地址定义!A:D,3,FALSE)</f>
        <v>1550</v>
      </c>
      <c r="M1606" s="14">
        <f>VLOOKUP($F1606,类型描述及偏移量!$C:$H,2,FALSE)</f>
        <v>8.2</v>
      </c>
      <c r="N1606" s="14" t="str">
        <f>VLOOKUP($F1606,类型描述及偏移量!$C:$H,3,FALSE)</f>
        <v>离散</v>
      </c>
      <c r="O1606" s="14" t="str">
        <f>VLOOKUP($F1606,类型描述及偏移量!$C:$H,4,FALSE)</f>
        <v>None</v>
      </c>
      <c r="P1606" s="14" t="str">
        <f>VLOOKUP($F1606,类型描述及偏移量!$C:$H,5,FALSE)</f>
        <v>Yes</v>
      </c>
      <c r="Q1606" s="14" t="str">
        <f>VLOOKUP($F1606,类型描述及偏移量!$C:$H,6,FALSE)</f>
        <v>左跑偏1检测</v>
      </c>
    </row>
    <row r="1607" hidden="1" spans="1:17">
      <c r="A1607" s="12" t="str">
        <f t="shared" si="331"/>
        <v>CHP2</v>
      </c>
      <c r="B1607" s="12" t="str">
        <f t="shared" si="332"/>
        <v>M7_M</v>
      </c>
      <c r="C1607" s="12" t="str">
        <f t="shared" si="333"/>
        <v>LMD_EN</v>
      </c>
      <c r="D1607" s="12" t="str">
        <f t="shared" si="334"/>
        <v>BP_Motor_var</v>
      </c>
      <c r="E1607" s="13" t="str">
        <f t="shared" ref="E1607:E1670" si="335">A1607&amp;"_"&amp;B1607&amp;"_"&amp;D1607</f>
        <v>CHP2_M7_M_BP_Motor_var</v>
      </c>
      <c r="F1607" s="14" t="str">
        <f t="shared" ref="F1607:F1670" si="336">D1607&amp;"_"&amp;C1607</f>
        <v>BP_Motor_var_LMD_EN</v>
      </c>
      <c r="G1607" s="10" t="str">
        <f t="shared" ref="G1607:G1670" si="337">A1607&amp;"_"&amp;IF(B1607="DB","",B1607&amp;"_")&amp;C1607</f>
        <v>CHP2_M7_M_LMD_EN</v>
      </c>
      <c r="H1607" s="10" t="str">
        <f>VLOOKUP(基本表格!E1607,起始地址定义!A:D,4,FALSE)&amp;" "&amp;Q1607</f>
        <v>2425+P6-M17 2#刨片机油泵电机 电机控制 左跑偏保护使能</v>
      </c>
      <c r="I1607" s="10" t="str">
        <f t="shared" ref="I1607:I1670" si="338">J1607&amp;","&amp;K1607</f>
        <v>DB1200,X1558.3</v>
      </c>
      <c r="J1607" s="13" t="str">
        <f>VLOOKUP(E1607,起始地址定义!A:D,2,FALSE)</f>
        <v>DB1200</v>
      </c>
      <c r="K1607" s="12" t="str">
        <f t="shared" ref="K1607:K1670" si="339">IF(N1607="离散","X",IF(N1607="实型","REAL","INT"))&amp;IF(N1607="离散",TEXT(L1607+M1607,"0.0"),L1607+M1607)</f>
        <v>X1558.3</v>
      </c>
      <c r="L1607" s="13">
        <f>VLOOKUP(E1607,起始地址定义!A:D,3,FALSE)</f>
        <v>1550</v>
      </c>
      <c r="M1607" s="14">
        <f>VLOOKUP($F1607,类型描述及偏移量!$C:$H,2,FALSE)</f>
        <v>8.3</v>
      </c>
      <c r="N1607" s="14" t="str">
        <f>VLOOKUP($F1607,类型描述及偏移量!$C:$H,3,FALSE)</f>
        <v>离散</v>
      </c>
      <c r="O1607" s="14" t="str">
        <f>VLOOKUP($F1607,类型描述及偏移量!$C:$H,4,FALSE)</f>
        <v>None</v>
      </c>
      <c r="P1607" s="14" t="str">
        <f>VLOOKUP($F1607,类型描述及偏移量!$C:$H,5,FALSE)</f>
        <v>No</v>
      </c>
      <c r="Q1607" s="14" t="str">
        <f>VLOOKUP($F1607,类型描述及偏移量!$C:$H,6,FALSE)</f>
        <v>左跑偏保护使能</v>
      </c>
    </row>
    <row r="1608" hidden="1" spans="1:17">
      <c r="A1608" s="12" t="str">
        <f t="shared" si="331"/>
        <v>CHP2</v>
      </c>
      <c r="B1608" s="12" t="str">
        <f t="shared" si="332"/>
        <v>M7_M</v>
      </c>
      <c r="C1608" s="12" t="str">
        <f t="shared" si="333"/>
        <v>LMD_Stop</v>
      </c>
      <c r="D1608" s="12" t="str">
        <f t="shared" si="334"/>
        <v>BP_Motor_var</v>
      </c>
      <c r="E1608" s="13" t="str">
        <f t="shared" si="335"/>
        <v>CHP2_M7_M_BP_Motor_var</v>
      </c>
      <c r="F1608" s="14" t="str">
        <f t="shared" si="336"/>
        <v>BP_Motor_var_LMD_Stop</v>
      </c>
      <c r="G1608" s="10" t="str">
        <f t="shared" si="337"/>
        <v>CHP2_M7_M_LMD_Stop</v>
      </c>
      <c r="H1608" s="10" t="str">
        <f>VLOOKUP(基本表格!E1608,起始地址定义!A:D,4,FALSE)&amp;" "&amp;Q1608</f>
        <v>2425+P6-M17 2#刨片机油泵电机 电机控制 左跑偏导致停机</v>
      </c>
      <c r="I1608" s="10" t="str">
        <f t="shared" si="338"/>
        <v>DB1200,X1558.4</v>
      </c>
      <c r="J1608" s="13" t="str">
        <f>VLOOKUP(E1608,起始地址定义!A:D,2,FALSE)</f>
        <v>DB1200</v>
      </c>
      <c r="K1608" s="12" t="str">
        <f t="shared" si="339"/>
        <v>X1558.4</v>
      </c>
      <c r="L1608" s="13">
        <f>VLOOKUP(E1608,起始地址定义!A:D,3,FALSE)</f>
        <v>1550</v>
      </c>
      <c r="M1608" s="14">
        <f>VLOOKUP($F1608,类型描述及偏移量!$C:$H,2,FALSE)</f>
        <v>8.4</v>
      </c>
      <c r="N1608" s="14" t="str">
        <f>VLOOKUP($F1608,类型描述及偏移量!$C:$H,3,FALSE)</f>
        <v>离散</v>
      </c>
      <c r="O1608" s="14" t="str">
        <f>VLOOKUP($F1608,类型描述及偏移量!$C:$H,4,FALSE)</f>
        <v>On</v>
      </c>
      <c r="P1608" s="14" t="str">
        <f>VLOOKUP($F1608,类型描述及偏移量!$C:$H,5,FALSE)</f>
        <v>Yes</v>
      </c>
      <c r="Q1608" s="14" t="str">
        <f>VLOOKUP($F1608,类型描述及偏移量!$C:$H,6,FALSE)</f>
        <v>左跑偏导致停机</v>
      </c>
    </row>
    <row r="1609" hidden="1" spans="1:17">
      <c r="A1609" s="12" t="str">
        <f t="shared" si="331"/>
        <v>CHP2</v>
      </c>
      <c r="B1609" s="12" t="str">
        <f t="shared" si="332"/>
        <v>M7_M</v>
      </c>
      <c r="C1609" s="12" t="str">
        <f t="shared" si="333"/>
        <v>LMD_Time</v>
      </c>
      <c r="D1609" s="12" t="str">
        <f t="shared" si="334"/>
        <v>BP_Motor_var</v>
      </c>
      <c r="E1609" s="13" t="str">
        <f t="shared" si="335"/>
        <v>CHP2_M7_M_BP_Motor_var</v>
      </c>
      <c r="F1609" s="14" t="str">
        <f t="shared" si="336"/>
        <v>BP_Motor_var_LMD_Time</v>
      </c>
      <c r="G1609" s="10" t="str">
        <f t="shared" si="337"/>
        <v>CHP2_M7_M_LMD_Time</v>
      </c>
      <c r="H1609" s="10" t="str">
        <f>VLOOKUP(基本表格!E1609,起始地址定义!A:D,4,FALSE)&amp;" "&amp;Q1609</f>
        <v>2425+P6-M17 2#刨片机油泵电机 电机控制 左跑偏检测时间</v>
      </c>
      <c r="I1609" s="10" t="str">
        <f t="shared" si="338"/>
        <v>DB1200,INT1560</v>
      </c>
      <c r="J1609" s="13" t="str">
        <f>VLOOKUP(E1609,起始地址定义!A:D,2,FALSE)</f>
        <v>DB1200</v>
      </c>
      <c r="K1609" s="12" t="str">
        <f t="shared" si="339"/>
        <v>INT1560</v>
      </c>
      <c r="L1609" s="13">
        <f>VLOOKUP(E1609,起始地址定义!A:D,3,FALSE)</f>
        <v>1550</v>
      </c>
      <c r="M1609" s="14">
        <f>VLOOKUP($F1609,类型描述及偏移量!$C:$H,2,FALSE)</f>
        <v>10</v>
      </c>
      <c r="N1609" s="14" t="str">
        <f>VLOOKUP($F1609,类型描述及偏移量!$C:$H,3,FALSE)</f>
        <v>整型</v>
      </c>
      <c r="O1609" s="14" t="str">
        <f>VLOOKUP($F1609,类型描述及偏移量!$C:$H,4,FALSE)</f>
        <v>None</v>
      </c>
      <c r="P1609" s="14" t="str">
        <f>VLOOKUP($F1609,类型描述及偏移量!$C:$H,5,FALSE)</f>
        <v>No</v>
      </c>
      <c r="Q1609" s="14" t="str">
        <f>VLOOKUP($F1609,类型描述及偏移量!$C:$H,6,FALSE)</f>
        <v>左跑偏检测时间</v>
      </c>
    </row>
    <row r="1610" hidden="1" spans="1:17">
      <c r="A1610" s="12" t="str">
        <f t="shared" si="331"/>
        <v>CHP2</v>
      </c>
      <c r="B1610" s="12" t="str">
        <f t="shared" si="332"/>
        <v>M7_M</v>
      </c>
      <c r="C1610" s="12" t="str">
        <f t="shared" si="333"/>
        <v>RMD_ALM</v>
      </c>
      <c r="D1610" s="12" t="str">
        <f t="shared" si="334"/>
        <v>BP_Motor_var</v>
      </c>
      <c r="E1610" s="13" t="str">
        <f t="shared" si="335"/>
        <v>CHP2_M7_M_BP_Motor_var</v>
      </c>
      <c r="F1610" s="14" t="str">
        <f t="shared" si="336"/>
        <v>BP_Motor_var_RMD_ALM</v>
      </c>
      <c r="G1610" s="10" t="str">
        <f t="shared" si="337"/>
        <v>CHP2_M7_M_RMD_ALM</v>
      </c>
      <c r="H1610" s="10" t="str">
        <f>VLOOKUP(基本表格!E1610,起始地址定义!A:D,4,FALSE)&amp;" "&amp;Q1610</f>
        <v>2425+P6-M17 2#刨片机油泵电机 电机控制 右 跑偏报警</v>
      </c>
      <c r="I1610" s="10" t="str">
        <f t="shared" si="338"/>
        <v>DB1200,X1562.0</v>
      </c>
      <c r="J1610" s="13" t="str">
        <f>VLOOKUP(E1610,起始地址定义!A:D,2,FALSE)</f>
        <v>DB1200</v>
      </c>
      <c r="K1610" s="12" t="str">
        <f t="shared" si="339"/>
        <v>X1562.0</v>
      </c>
      <c r="L1610" s="13">
        <f>VLOOKUP(E1610,起始地址定义!A:D,3,FALSE)</f>
        <v>1550</v>
      </c>
      <c r="M1610" s="14">
        <f>VLOOKUP($F1610,类型描述及偏移量!$C:$H,2,FALSE)</f>
        <v>12</v>
      </c>
      <c r="N1610" s="14" t="str">
        <f>VLOOKUP($F1610,类型描述及偏移量!$C:$H,3,FALSE)</f>
        <v>离散</v>
      </c>
      <c r="O1610" s="14" t="str">
        <f>VLOOKUP($F1610,类型描述及偏移量!$C:$H,4,FALSE)</f>
        <v>On</v>
      </c>
      <c r="P1610" s="14" t="str">
        <f>VLOOKUP($F1610,类型描述及偏移量!$C:$H,5,FALSE)</f>
        <v>Yes</v>
      </c>
      <c r="Q1610" s="14" t="str">
        <f>VLOOKUP($F1610,类型描述及偏移量!$C:$H,6,FALSE)</f>
        <v>右 跑偏报警</v>
      </c>
    </row>
    <row r="1611" hidden="1" spans="1:17">
      <c r="A1611" s="12" t="str">
        <f t="shared" si="331"/>
        <v>CHP2</v>
      </c>
      <c r="B1611" s="12" t="str">
        <f t="shared" si="332"/>
        <v>M7_M</v>
      </c>
      <c r="C1611" s="12" t="str">
        <f t="shared" si="333"/>
        <v>RMD_CHK_1</v>
      </c>
      <c r="D1611" s="12" t="str">
        <f t="shared" si="334"/>
        <v>BP_Motor_var</v>
      </c>
      <c r="E1611" s="13" t="str">
        <f t="shared" si="335"/>
        <v>CHP2_M7_M_BP_Motor_var</v>
      </c>
      <c r="F1611" s="14" t="str">
        <f t="shared" si="336"/>
        <v>BP_Motor_var_RMD_CHK_1</v>
      </c>
      <c r="G1611" s="10" t="str">
        <f t="shared" si="337"/>
        <v>CHP2_M7_M_RMD_CHK_1</v>
      </c>
      <c r="H1611" s="10" t="str">
        <f>VLOOKUP(基本表格!E1611,起始地址定义!A:D,4,FALSE)&amp;" "&amp;Q1611</f>
        <v>2425+P6-M17 2#刨片机油泵电机 电机控制 右跑偏1检测</v>
      </c>
      <c r="I1611" s="10" t="str">
        <f t="shared" si="338"/>
        <v>DB1200,X1562.1</v>
      </c>
      <c r="J1611" s="13" t="str">
        <f>VLOOKUP(E1611,起始地址定义!A:D,2,FALSE)</f>
        <v>DB1200</v>
      </c>
      <c r="K1611" s="12" t="str">
        <f t="shared" si="339"/>
        <v>X1562.1</v>
      </c>
      <c r="L1611" s="13">
        <f>VLOOKUP(E1611,起始地址定义!A:D,3,FALSE)</f>
        <v>1550</v>
      </c>
      <c r="M1611" s="14">
        <f>VLOOKUP($F1611,类型描述及偏移量!$C:$H,2,FALSE)</f>
        <v>12.1</v>
      </c>
      <c r="N1611" s="14" t="str">
        <f>VLOOKUP($F1611,类型描述及偏移量!$C:$H,3,FALSE)</f>
        <v>离散</v>
      </c>
      <c r="O1611" s="14" t="str">
        <f>VLOOKUP($F1611,类型描述及偏移量!$C:$H,4,FALSE)</f>
        <v>None</v>
      </c>
      <c r="P1611" s="14" t="str">
        <f>VLOOKUP($F1611,类型描述及偏移量!$C:$H,5,FALSE)</f>
        <v>Yes</v>
      </c>
      <c r="Q1611" s="14" t="str">
        <f>VLOOKUP($F1611,类型描述及偏移量!$C:$H,6,FALSE)</f>
        <v>右跑偏1检测</v>
      </c>
    </row>
    <row r="1612" hidden="1" spans="1:17">
      <c r="A1612" s="12" t="str">
        <f t="shared" si="331"/>
        <v>CHP2</v>
      </c>
      <c r="B1612" s="12" t="str">
        <f t="shared" si="332"/>
        <v>M7_M</v>
      </c>
      <c r="C1612" s="12" t="str">
        <f t="shared" si="333"/>
        <v>RMD_EN</v>
      </c>
      <c r="D1612" s="12" t="str">
        <f t="shared" si="334"/>
        <v>BP_Motor_var</v>
      </c>
      <c r="E1612" s="13" t="str">
        <f t="shared" si="335"/>
        <v>CHP2_M7_M_BP_Motor_var</v>
      </c>
      <c r="F1612" s="14" t="str">
        <f t="shared" si="336"/>
        <v>BP_Motor_var_RMD_EN</v>
      </c>
      <c r="G1612" s="10" t="str">
        <f t="shared" si="337"/>
        <v>CHP2_M7_M_RMD_EN</v>
      </c>
      <c r="H1612" s="10" t="str">
        <f>VLOOKUP(基本表格!E1612,起始地址定义!A:D,4,FALSE)&amp;" "&amp;Q1612</f>
        <v>2425+P6-M17 2#刨片机油泵电机 电机控制 右跑偏保护使能</v>
      </c>
      <c r="I1612" s="10" t="str">
        <f t="shared" si="338"/>
        <v>DB1200,X1562.2</v>
      </c>
      <c r="J1612" s="13" t="str">
        <f>VLOOKUP(E1612,起始地址定义!A:D,2,FALSE)</f>
        <v>DB1200</v>
      </c>
      <c r="K1612" s="12" t="str">
        <f t="shared" si="339"/>
        <v>X1562.2</v>
      </c>
      <c r="L1612" s="13">
        <f>VLOOKUP(E1612,起始地址定义!A:D,3,FALSE)</f>
        <v>1550</v>
      </c>
      <c r="M1612" s="14">
        <f>VLOOKUP($F1612,类型描述及偏移量!$C:$H,2,FALSE)</f>
        <v>12.2</v>
      </c>
      <c r="N1612" s="14" t="str">
        <f>VLOOKUP($F1612,类型描述及偏移量!$C:$H,3,FALSE)</f>
        <v>离散</v>
      </c>
      <c r="O1612" s="14" t="str">
        <f>VLOOKUP($F1612,类型描述及偏移量!$C:$H,4,FALSE)</f>
        <v>None</v>
      </c>
      <c r="P1612" s="14" t="str">
        <f>VLOOKUP($F1612,类型描述及偏移量!$C:$H,5,FALSE)</f>
        <v>No</v>
      </c>
      <c r="Q1612" s="14" t="str">
        <f>VLOOKUP($F1612,类型描述及偏移量!$C:$H,6,FALSE)</f>
        <v>右跑偏保护使能</v>
      </c>
    </row>
    <row r="1613" hidden="1" spans="1:17">
      <c r="A1613" s="12" t="str">
        <f t="shared" si="331"/>
        <v>CHP2</v>
      </c>
      <c r="B1613" s="12" t="str">
        <f t="shared" si="332"/>
        <v>M7_M</v>
      </c>
      <c r="C1613" s="12" t="str">
        <f t="shared" si="333"/>
        <v>RMD_Stop</v>
      </c>
      <c r="D1613" s="12" t="str">
        <f t="shared" si="334"/>
        <v>BP_Motor_var</v>
      </c>
      <c r="E1613" s="13" t="str">
        <f t="shared" si="335"/>
        <v>CHP2_M7_M_BP_Motor_var</v>
      </c>
      <c r="F1613" s="14" t="str">
        <f t="shared" si="336"/>
        <v>BP_Motor_var_RMD_Stop</v>
      </c>
      <c r="G1613" s="10" t="str">
        <f t="shared" si="337"/>
        <v>CHP2_M7_M_RMD_Stop</v>
      </c>
      <c r="H1613" s="10" t="str">
        <f>VLOOKUP(基本表格!E1613,起始地址定义!A:D,4,FALSE)&amp;" "&amp;Q1613</f>
        <v>2425+P6-M17 2#刨片机油泵电机 电机控制 右跑偏导致停机</v>
      </c>
      <c r="I1613" s="10" t="str">
        <f t="shared" si="338"/>
        <v>DB1200,X1562.3</v>
      </c>
      <c r="J1613" s="13" t="str">
        <f>VLOOKUP(E1613,起始地址定义!A:D,2,FALSE)</f>
        <v>DB1200</v>
      </c>
      <c r="K1613" s="12" t="str">
        <f t="shared" si="339"/>
        <v>X1562.3</v>
      </c>
      <c r="L1613" s="13">
        <f>VLOOKUP(E1613,起始地址定义!A:D,3,FALSE)</f>
        <v>1550</v>
      </c>
      <c r="M1613" s="14">
        <f>VLOOKUP($F1613,类型描述及偏移量!$C:$H,2,FALSE)</f>
        <v>12.3</v>
      </c>
      <c r="N1613" s="14" t="str">
        <f>VLOOKUP($F1613,类型描述及偏移量!$C:$H,3,FALSE)</f>
        <v>离散</v>
      </c>
      <c r="O1613" s="14" t="str">
        <f>VLOOKUP($F1613,类型描述及偏移量!$C:$H,4,FALSE)</f>
        <v>On</v>
      </c>
      <c r="P1613" s="14" t="str">
        <f>VLOOKUP($F1613,类型描述及偏移量!$C:$H,5,FALSE)</f>
        <v>Yes</v>
      </c>
      <c r="Q1613" s="14" t="str">
        <f>VLOOKUP($F1613,类型描述及偏移量!$C:$H,6,FALSE)</f>
        <v>右跑偏导致停机</v>
      </c>
    </row>
    <row r="1614" hidden="1" spans="1:17">
      <c r="A1614" s="12" t="str">
        <f t="shared" si="331"/>
        <v>CHP2</v>
      </c>
      <c r="B1614" s="12" t="str">
        <f t="shared" si="332"/>
        <v>M7_M</v>
      </c>
      <c r="C1614" s="12" t="str">
        <f t="shared" si="333"/>
        <v>RMD_Time</v>
      </c>
      <c r="D1614" s="12" t="str">
        <f t="shared" si="334"/>
        <v>BP_Motor_var</v>
      </c>
      <c r="E1614" s="13" t="str">
        <f t="shared" si="335"/>
        <v>CHP2_M7_M_BP_Motor_var</v>
      </c>
      <c r="F1614" s="14" t="str">
        <f t="shared" si="336"/>
        <v>BP_Motor_var_RMD_Time</v>
      </c>
      <c r="G1614" s="10" t="str">
        <f t="shared" si="337"/>
        <v>CHP2_M7_M_RMD_Time</v>
      </c>
      <c r="H1614" s="10" t="str">
        <f>VLOOKUP(基本表格!E1614,起始地址定义!A:D,4,FALSE)&amp;" "&amp;Q1614</f>
        <v>2425+P6-M17 2#刨片机油泵电机 电机控制 右跑偏检测时间</v>
      </c>
      <c r="I1614" s="10" t="str">
        <f t="shared" si="338"/>
        <v>DB1200,INT1564</v>
      </c>
      <c r="J1614" s="13" t="str">
        <f>VLOOKUP(E1614,起始地址定义!A:D,2,FALSE)</f>
        <v>DB1200</v>
      </c>
      <c r="K1614" s="12" t="str">
        <f t="shared" si="339"/>
        <v>INT1564</v>
      </c>
      <c r="L1614" s="13">
        <f>VLOOKUP(E1614,起始地址定义!A:D,3,FALSE)</f>
        <v>1550</v>
      </c>
      <c r="M1614" s="14">
        <f>VLOOKUP($F1614,类型描述及偏移量!$C:$H,2,FALSE)</f>
        <v>14</v>
      </c>
      <c r="N1614" s="14" t="str">
        <f>VLOOKUP($F1614,类型描述及偏移量!$C:$H,3,FALSE)</f>
        <v>整型</v>
      </c>
      <c r="O1614" s="14" t="str">
        <f>VLOOKUP($F1614,类型描述及偏移量!$C:$H,4,FALSE)</f>
        <v>None</v>
      </c>
      <c r="P1614" s="14" t="str">
        <f>VLOOKUP($F1614,类型描述及偏移量!$C:$H,5,FALSE)</f>
        <v>No</v>
      </c>
      <c r="Q1614" s="14" t="str">
        <f>VLOOKUP($F1614,类型描述及偏移量!$C:$H,6,FALSE)</f>
        <v>右跑偏检测时间</v>
      </c>
    </row>
    <row r="1615" hidden="1" spans="1:17">
      <c r="A1615" s="12" t="str">
        <f t="shared" si="331"/>
        <v>CHP2</v>
      </c>
      <c r="B1615" s="12" t="str">
        <f t="shared" si="332"/>
        <v>M7_M</v>
      </c>
      <c r="C1615" s="12" t="str">
        <f t="shared" si="333"/>
        <v>Motor_Delta</v>
      </c>
      <c r="D1615" s="12" t="str">
        <f t="shared" si="334"/>
        <v>BP_Motor_var</v>
      </c>
      <c r="E1615" s="13" t="str">
        <f t="shared" si="335"/>
        <v>CHP2_M7_M_BP_Motor_var</v>
      </c>
      <c r="F1615" s="14" t="str">
        <f t="shared" si="336"/>
        <v>BP_Motor_var_Motor_Delta</v>
      </c>
      <c r="G1615" s="10" t="str">
        <f t="shared" si="337"/>
        <v>CHP2_M7_M_Motor_Delta</v>
      </c>
      <c r="H1615" s="10" t="str">
        <f>VLOOKUP(基本表格!E1615,起始地址定义!A:D,4,FALSE)&amp;" "&amp;Q1615</f>
        <v>2425+P6-M17 2#刨片机油泵电机 电机控制 三角型</v>
      </c>
      <c r="I1615" s="10" t="str">
        <f t="shared" si="338"/>
        <v>DB1200,X1566.0</v>
      </c>
      <c r="J1615" s="13" t="str">
        <f>VLOOKUP(E1615,起始地址定义!A:D,2,FALSE)</f>
        <v>DB1200</v>
      </c>
      <c r="K1615" s="12" t="str">
        <f t="shared" si="339"/>
        <v>X1566.0</v>
      </c>
      <c r="L1615" s="13">
        <f>VLOOKUP(E1615,起始地址定义!A:D,3,FALSE)</f>
        <v>1550</v>
      </c>
      <c r="M1615" s="14">
        <f>VLOOKUP($F1615,类型描述及偏移量!$C:$H,2,FALSE)</f>
        <v>16</v>
      </c>
      <c r="N1615" s="14" t="str">
        <f>VLOOKUP($F1615,类型描述及偏移量!$C:$H,3,FALSE)</f>
        <v>离散</v>
      </c>
      <c r="O1615" s="14" t="str">
        <f>VLOOKUP($F1615,类型描述及偏移量!$C:$H,4,FALSE)</f>
        <v>None</v>
      </c>
      <c r="P1615" s="14" t="str">
        <f>VLOOKUP($F1615,类型描述及偏移量!$C:$H,5,FALSE)</f>
        <v>Yes</v>
      </c>
      <c r="Q1615" s="14" t="str">
        <f>VLOOKUP($F1615,类型描述及偏移量!$C:$H,6,FALSE)</f>
        <v>三角型</v>
      </c>
    </row>
    <row r="1616" hidden="1" spans="1:17">
      <c r="A1616" s="12" t="str">
        <f t="shared" si="331"/>
        <v>CHP2</v>
      </c>
      <c r="B1616" s="12" t="str">
        <f t="shared" si="332"/>
        <v>M7_M</v>
      </c>
      <c r="C1616" s="12" t="str">
        <f t="shared" si="333"/>
        <v>Motor_Wye</v>
      </c>
      <c r="D1616" s="12" t="str">
        <f t="shared" si="334"/>
        <v>BP_Motor_var</v>
      </c>
      <c r="E1616" s="13" t="str">
        <f t="shared" si="335"/>
        <v>CHP2_M7_M_BP_Motor_var</v>
      </c>
      <c r="F1616" s="14" t="str">
        <f t="shared" si="336"/>
        <v>BP_Motor_var_Motor_Wye</v>
      </c>
      <c r="G1616" s="10" t="str">
        <f t="shared" si="337"/>
        <v>CHP2_M7_M_Motor_Wye</v>
      </c>
      <c r="H1616" s="10" t="str">
        <f>VLOOKUP(基本表格!E1616,起始地址定义!A:D,4,FALSE)&amp;" "&amp;Q1616</f>
        <v>2425+P6-M17 2#刨片机油泵电机 电机控制 星型</v>
      </c>
      <c r="I1616" s="10" t="str">
        <f t="shared" si="338"/>
        <v>DB1200,X1566.1</v>
      </c>
      <c r="J1616" s="13" t="str">
        <f>VLOOKUP(E1616,起始地址定义!A:D,2,FALSE)</f>
        <v>DB1200</v>
      </c>
      <c r="K1616" s="12" t="str">
        <f t="shared" si="339"/>
        <v>X1566.1</v>
      </c>
      <c r="L1616" s="13">
        <f>VLOOKUP(E1616,起始地址定义!A:D,3,FALSE)</f>
        <v>1550</v>
      </c>
      <c r="M1616" s="14">
        <f>VLOOKUP($F1616,类型描述及偏移量!$C:$H,2,FALSE)</f>
        <v>16.1</v>
      </c>
      <c r="N1616" s="14" t="str">
        <f>VLOOKUP($F1616,类型描述及偏移量!$C:$H,3,FALSE)</f>
        <v>离散</v>
      </c>
      <c r="O1616" s="14" t="str">
        <f>VLOOKUP($F1616,类型描述及偏移量!$C:$H,4,FALSE)</f>
        <v>None</v>
      </c>
      <c r="P1616" s="14" t="str">
        <f>VLOOKUP($F1616,类型描述及偏移量!$C:$H,5,FALSE)</f>
        <v>Yes</v>
      </c>
      <c r="Q1616" s="14" t="str">
        <f>VLOOKUP($F1616,类型描述及偏移量!$C:$H,6,FALSE)</f>
        <v>星型</v>
      </c>
    </row>
    <row r="1617" hidden="1" spans="1:17">
      <c r="A1617" s="12" t="str">
        <f t="shared" si="331"/>
        <v>CHP2</v>
      </c>
      <c r="B1617" s="12" t="str">
        <f t="shared" si="332"/>
        <v>M7_M</v>
      </c>
      <c r="C1617" s="12" t="str">
        <f t="shared" si="333"/>
        <v>MSD</v>
      </c>
      <c r="D1617" s="12" t="str">
        <f t="shared" si="334"/>
        <v>BP_Motor_var</v>
      </c>
      <c r="E1617" s="13" t="str">
        <f t="shared" si="335"/>
        <v>CHP2_M7_M_BP_Motor_var</v>
      </c>
      <c r="F1617" s="14" t="str">
        <f t="shared" si="336"/>
        <v>BP_Motor_var_MSD</v>
      </c>
      <c r="G1617" s="10" t="str">
        <f t="shared" si="337"/>
        <v>CHP2_M7_M_MSD</v>
      </c>
      <c r="H1617" s="10" t="str">
        <f>VLOOKUP(基本表格!E1617,起始地址定义!A:D,4,FALSE)&amp;" "&amp;Q1617</f>
        <v>2425+P6-M17 2#刨片机油泵电机 电机控制 维修开关</v>
      </c>
      <c r="I1617" s="10" t="str">
        <f t="shared" si="338"/>
        <v>DB1200,X1566.2</v>
      </c>
      <c r="J1617" s="13" t="str">
        <f>VLOOKUP(E1617,起始地址定义!A:D,2,FALSE)</f>
        <v>DB1200</v>
      </c>
      <c r="K1617" s="12" t="str">
        <f t="shared" si="339"/>
        <v>X1566.2</v>
      </c>
      <c r="L1617" s="13">
        <f>VLOOKUP(E1617,起始地址定义!A:D,3,FALSE)</f>
        <v>1550</v>
      </c>
      <c r="M1617" s="14">
        <f>VLOOKUP($F1617,类型描述及偏移量!$C:$H,2,FALSE)</f>
        <v>16.2</v>
      </c>
      <c r="N1617" s="14" t="str">
        <f>VLOOKUP($F1617,类型描述及偏移量!$C:$H,3,FALSE)</f>
        <v>离散</v>
      </c>
      <c r="O1617" s="14" t="str">
        <f>VLOOKUP($F1617,类型描述及偏移量!$C:$H,4,FALSE)</f>
        <v>On</v>
      </c>
      <c r="P1617" s="14" t="str">
        <f>VLOOKUP($F1617,类型描述及偏移量!$C:$H,5,FALSE)</f>
        <v>Yes</v>
      </c>
      <c r="Q1617" s="14" t="str">
        <f>VLOOKUP($F1617,类型描述及偏移量!$C:$H,6,FALSE)</f>
        <v>维修开关</v>
      </c>
    </row>
    <row r="1618" hidden="1" spans="1:17">
      <c r="A1618" s="12" t="str">
        <f t="shared" si="331"/>
        <v>CHP2</v>
      </c>
      <c r="B1618" s="12" t="str">
        <f t="shared" si="332"/>
        <v>M7_M</v>
      </c>
      <c r="C1618" s="12" t="str">
        <f t="shared" si="333"/>
        <v>LMD_CHK_2</v>
      </c>
      <c r="D1618" s="12" t="str">
        <f t="shared" si="334"/>
        <v>BP_Motor_var</v>
      </c>
      <c r="E1618" s="13" t="str">
        <f t="shared" si="335"/>
        <v>CHP2_M7_M_BP_Motor_var</v>
      </c>
      <c r="F1618" s="14" t="str">
        <f t="shared" si="336"/>
        <v>BP_Motor_var_LMD_CHK_2</v>
      </c>
      <c r="G1618" s="10" t="str">
        <f t="shared" si="337"/>
        <v>CHP2_M7_M_LMD_CHK_2</v>
      </c>
      <c r="H1618" s="10" t="str">
        <f>VLOOKUP(基本表格!E1618,起始地址定义!A:D,4,FALSE)&amp;" "&amp;Q1618</f>
        <v>2425+P6-M17 2#刨片机油泵电机 电机控制 左跑偏2检测</v>
      </c>
      <c r="I1618" s="10" t="str">
        <f t="shared" si="338"/>
        <v>DB1200,X1566.3</v>
      </c>
      <c r="J1618" s="13" t="str">
        <f>VLOOKUP(E1618,起始地址定义!A:D,2,FALSE)</f>
        <v>DB1200</v>
      </c>
      <c r="K1618" s="12" t="str">
        <f t="shared" si="339"/>
        <v>X1566.3</v>
      </c>
      <c r="L1618" s="13">
        <f>VLOOKUP(E1618,起始地址定义!A:D,3,FALSE)</f>
        <v>1550</v>
      </c>
      <c r="M1618" s="14">
        <f>VLOOKUP($F1618,类型描述及偏移量!$C:$H,2,FALSE)</f>
        <v>16.3</v>
      </c>
      <c r="N1618" s="14" t="str">
        <f>VLOOKUP($F1618,类型描述及偏移量!$C:$H,3,FALSE)</f>
        <v>离散</v>
      </c>
      <c r="O1618" s="14" t="str">
        <f>VLOOKUP($F1618,类型描述及偏移量!$C:$H,4,FALSE)</f>
        <v>None</v>
      </c>
      <c r="P1618" s="14" t="str">
        <f>VLOOKUP($F1618,类型描述及偏移量!$C:$H,5,FALSE)</f>
        <v>Yes</v>
      </c>
      <c r="Q1618" s="14" t="str">
        <f>VLOOKUP($F1618,类型描述及偏移量!$C:$H,6,FALSE)</f>
        <v>左跑偏2检测</v>
      </c>
    </row>
    <row r="1619" hidden="1" spans="1:17">
      <c r="A1619" s="12" t="str">
        <f t="shared" si="331"/>
        <v>CHP2</v>
      </c>
      <c r="B1619" s="12" t="str">
        <f t="shared" si="332"/>
        <v>M7_M</v>
      </c>
      <c r="C1619" s="12" t="str">
        <f t="shared" si="333"/>
        <v>RMD_CHK_2</v>
      </c>
      <c r="D1619" s="12" t="str">
        <f t="shared" si="334"/>
        <v>BP_Motor_var</v>
      </c>
      <c r="E1619" s="13" t="str">
        <f t="shared" si="335"/>
        <v>CHP2_M7_M_BP_Motor_var</v>
      </c>
      <c r="F1619" s="14" t="str">
        <f t="shared" si="336"/>
        <v>BP_Motor_var_RMD_CHK_2</v>
      </c>
      <c r="G1619" s="10" t="str">
        <f t="shared" si="337"/>
        <v>CHP2_M7_M_RMD_CHK_2</v>
      </c>
      <c r="H1619" s="10" t="str">
        <f>VLOOKUP(基本表格!E1619,起始地址定义!A:D,4,FALSE)&amp;" "&amp;Q1619</f>
        <v>2425+P6-M17 2#刨片机油泵电机 电机控制 右跑偏2检测</v>
      </c>
      <c r="I1619" s="10" t="str">
        <f t="shared" si="338"/>
        <v>DB1200,X1566.4</v>
      </c>
      <c r="J1619" s="13" t="str">
        <f>VLOOKUP(E1619,起始地址定义!A:D,2,FALSE)</f>
        <v>DB1200</v>
      </c>
      <c r="K1619" s="12" t="str">
        <f t="shared" si="339"/>
        <v>X1566.4</v>
      </c>
      <c r="L1619" s="13">
        <f>VLOOKUP(E1619,起始地址定义!A:D,3,FALSE)</f>
        <v>1550</v>
      </c>
      <c r="M1619" s="14">
        <f>VLOOKUP($F1619,类型描述及偏移量!$C:$H,2,FALSE)</f>
        <v>16.4</v>
      </c>
      <c r="N1619" s="14" t="str">
        <f>VLOOKUP($F1619,类型描述及偏移量!$C:$H,3,FALSE)</f>
        <v>离散</v>
      </c>
      <c r="O1619" s="14" t="str">
        <f>VLOOKUP($F1619,类型描述及偏移量!$C:$H,4,FALSE)</f>
        <v>None</v>
      </c>
      <c r="P1619" s="14" t="str">
        <f>VLOOKUP($F1619,类型描述及偏移量!$C:$H,5,FALSE)</f>
        <v>Yes</v>
      </c>
      <c r="Q1619" s="14" t="str">
        <f>VLOOKUP($F1619,类型描述及偏移量!$C:$H,6,FALSE)</f>
        <v>右跑偏2检测</v>
      </c>
    </row>
    <row r="1620" hidden="1" spans="1:17">
      <c r="A1620" s="12" t="str">
        <f t="shared" si="331"/>
        <v>CHP2</v>
      </c>
      <c r="B1620" s="12" t="str">
        <f t="shared" si="332"/>
        <v>M7_M</v>
      </c>
      <c r="C1620" s="12" t="str">
        <f t="shared" si="333"/>
        <v>InterStarTime</v>
      </c>
      <c r="D1620" s="12" t="str">
        <f t="shared" si="334"/>
        <v>BP_Motor_var</v>
      </c>
      <c r="E1620" s="13" t="str">
        <f t="shared" si="335"/>
        <v>CHP2_M7_M_BP_Motor_var</v>
      </c>
      <c r="F1620" s="14" t="str">
        <f t="shared" si="336"/>
        <v>BP_Motor_var_InterStarTime</v>
      </c>
      <c r="G1620" s="10" t="str">
        <f t="shared" si="337"/>
        <v>CHP2_M7_M_InterStarTime</v>
      </c>
      <c r="H1620" s="10" t="str">
        <f>VLOOKUP(基本表格!E1620,起始地址定义!A:D,4,FALSE)&amp;" "&amp;Q1620</f>
        <v>2425+P6-M17 2#刨片机油泵电机 电机控制 联动启动延时</v>
      </c>
      <c r="I1620" s="10" t="str">
        <f t="shared" si="338"/>
        <v>DB1200,INT1568</v>
      </c>
      <c r="J1620" s="13" t="str">
        <f>VLOOKUP(E1620,起始地址定义!A:D,2,FALSE)</f>
        <v>DB1200</v>
      </c>
      <c r="K1620" s="12" t="str">
        <f t="shared" si="339"/>
        <v>INT1568</v>
      </c>
      <c r="L1620" s="13">
        <f>VLOOKUP(E1620,起始地址定义!A:D,3,FALSE)</f>
        <v>1550</v>
      </c>
      <c r="M1620" s="14">
        <f>VLOOKUP($F1620,类型描述及偏移量!$C:$H,2,FALSE)</f>
        <v>18</v>
      </c>
      <c r="N1620" s="14" t="str">
        <f>VLOOKUP($F1620,类型描述及偏移量!$C:$H,3,FALSE)</f>
        <v>整型</v>
      </c>
      <c r="O1620" s="14" t="str">
        <f>VLOOKUP($F1620,类型描述及偏移量!$C:$H,4,FALSE)</f>
        <v>None</v>
      </c>
      <c r="P1620" s="14" t="str">
        <f>VLOOKUP($F1620,类型描述及偏移量!$C:$H,5,FALSE)</f>
        <v>No</v>
      </c>
      <c r="Q1620" s="14" t="str">
        <f>VLOOKUP($F1620,类型描述及偏移量!$C:$H,6,FALSE)</f>
        <v>联动启动延时</v>
      </c>
    </row>
    <row r="1621" hidden="1" spans="1:17">
      <c r="A1621" s="12" t="str">
        <f t="shared" si="331"/>
        <v>CHP2</v>
      </c>
      <c r="B1621" s="12" t="str">
        <f t="shared" si="332"/>
        <v>M7_M</v>
      </c>
      <c r="C1621" s="12" t="str">
        <f t="shared" si="333"/>
        <v>Alt_TMR</v>
      </c>
      <c r="D1621" s="12" t="str">
        <f t="shared" si="334"/>
        <v>BP_Motor_var</v>
      </c>
      <c r="E1621" s="13" t="str">
        <f t="shared" si="335"/>
        <v>CHP2_M7_M_BP_Motor_var</v>
      </c>
      <c r="F1621" s="14" t="str">
        <f t="shared" si="336"/>
        <v>BP_Motor_var_Alt_TMR</v>
      </c>
      <c r="G1621" s="10" t="str">
        <f t="shared" si="337"/>
        <v>CHP2_M7_M_Alt_TMR</v>
      </c>
      <c r="H1621" s="10" t="str">
        <f>VLOOKUP(基本表格!E1621,起始地址定义!A:D,4,FALSE)&amp;" "&amp;Q1621</f>
        <v>2425+P6-M17 2#刨片机油泵电机 电机控制 起动转换时间 秒</v>
      </c>
      <c r="I1621" s="10" t="str">
        <f t="shared" si="338"/>
        <v>DB1200,INT1570</v>
      </c>
      <c r="J1621" s="13" t="str">
        <f>VLOOKUP(E1621,起始地址定义!A:D,2,FALSE)</f>
        <v>DB1200</v>
      </c>
      <c r="K1621" s="12" t="str">
        <f t="shared" si="339"/>
        <v>INT1570</v>
      </c>
      <c r="L1621" s="13">
        <f>VLOOKUP(E1621,起始地址定义!A:D,3,FALSE)</f>
        <v>1550</v>
      </c>
      <c r="M1621" s="14">
        <f>VLOOKUP($F1621,类型描述及偏移量!$C:$H,2,FALSE)</f>
        <v>20</v>
      </c>
      <c r="N1621" s="14" t="str">
        <f>VLOOKUP($F1621,类型描述及偏移量!$C:$H,3,FALSE)</f>
        <v>整型</v>
      </c>
      <c r="O1621" s="14" t="str">
        <f>VLOOKUP($F1621,类型描述及偏移量!$C:$H,4,FALSE)</f>
        <v>None</v>
      </c>
      <c r="P1621" s="14" t="str">
        <f>VLOOKUP($F1621,类型描述及偏移量!$C:$H,5,FALSE)</f>
        <v>No</v>
      </c>
      <c r="Q1621" s="14" t="str">
        <f>VLOOKUP($F1621,类型描述及偏移量!$C:$H,6,FALSE)</f>
        <v>起动转换时间 秒</v>
      </c>
    </row>
    <row r="1622" hidden="1" spans="1:17">
      <c r="A1622" s="12" t="str">
        <f t="shared" si="331"/>
        <v>CHP2</v>
      </c>
      <c r="B1622" s="12" t="str">
        <f t="shared" si="332"/>
        <v>M8_M</v>
      </c>
      <c r="C1622" s="12" t="str">
        <f t="shared" si="333"/>
        <v>Enable</v>
      </c>
      <c r="D1622" s="12" t="str">
        <f t="shared" si="334"/>
        <v>BP_Motor_var</v>
      </c>
      <c r="E1622" s="13" t="str">
        <f t="shared" si="335"/>
        <v>CHP2_M8_M_BP_Motor_var</v>
      </c>
      <c r="F1622" s="14" t="str">
        <f t="shared" si="336"/>
        <v>BP_Motor_var_Enable</v>
      </c>
      <c r="G1622" s="10" t="str">
        <f t="shared" si="337"/>
        <v>CHP2_M8_M_Enable</v>
      </c>
      <c r="H1622" s="10" t="str">
        <f>VLOOKUP(基本表格!E1622,起始地址定义!A:D,4,FALSE)&amp;" "&amp;Q1622</f>
        <v>2425+P6-M18 2#刨片机润滑系统电机 电机控制 使能</v>
      </c>
      <c r="I1622" s="10" t="str">
        <f t="shared" si="338"/>
        <v>DB1200,X1600.0</v>
      </c>
      <c r="J1622" s="13" t="str">
        <f>VLOOKUP(E1622,起始地址定义!A:D,2,FALSE)</f>
        <v>DB1200</v>
      </c>
      <c r="K1622" s="12" t="str">
        <f t="shared" si="339"/>
        <v>X1600.0</v>
      </c>
      <c r="L1622" s="13">
        <f>VLOOKUP(E1622,起始地址定义!A:D,3,FALSE)</f>
        <v>1600</v>
      </c>
      <c r="M1622" s="14">
        <f>VLOOKUP($F1622,类型描述及偏移量!$C:$H,2,FALSE)</f>
        <v>0</v>
      </c>
      <c r="N1622" s="14" t="str">
        <f>VLOOKUP($F1622,类型描述及偏移量!$C:$H,3,FALSE)</f>
        <v>离散</v>
      </c>
      <c r="O1622" s="14" t="str">
        <f>VLOOKUP($F1622,类型描述及偏移量!$C:$H,4,FALSE)</f>
        <v>None</v>
      </c>
      <c r="P1622" s="14" t="str">
        <f>VLOOKUP($F1622,类型描述及偏移量!$C:$H,5,FALSE)</f>
        <v>No</v>
      </c>
      <c r="Q1622" s="14" t="str">
        <f>VLOOKUP($F1622,类型描述及偏移量!$C:$H,6,FALSE)</f>
        <v>使能</v>
      </c>
    </row>
    <row r="1623" hidden="1" spans="1:17">
      <c r="A1623" s="12" t="str">
        <f t="shared" si="331"/>
        <v>CHP2</v>
      </c>
      <c r="B1623" s="12" t="str">
        <f t="shared" si="332"/>
        <v>M8_M</v>
      </c>
      <c r="C1623" s="12" t="str">
        <f t="shared" si="333"/>
        <v>Auto_Status</v>
      </c>
      <c r="D1623" s="12" t="str">
        <f t="shared" si="334"/>
        <v>BP_Motor_var</v>
      </c>
      <c r="E1623" s="13" t="str">
        <f t="shared" si="335"/>
        <v>CHP2_M8_M_BP_Motor_var</v>
      </c>
      <c r="F1623" s="14" t="str">
        <f t="shared" si="336"/>
        <v>BP_Motor_var_Auto_Status</v>
      </c>
      <c r="G1623" s="10" t="str">
        <f t="shared" si="337"/>
        <v>CHP2_M8_M_Auto_Status</v>
      </c>
      <c r="H1623" s="10" t="str">
        <f>VLOOKUP(基本表格!E1623,起始地址定义!A:D,4,FALSE)&amp;" "&amp;Q1623</f>
        <v>2425+P6-M18 2#刨片机润滑系统电机 电机控制 手自动状态</v>
      </c>
      <c r="I1623" s="10" t="str">
        <f t="shared" si="338"/>
        <v>DB1200,X1600.3</v>
      </c>
      <c r="J1623" s="13" t="str">
        <f>VLOOKUP(E1623,起始地址定义!A:D,2,FALSE)</f>
        <v>DB1200</v>
      </c>
      <c r="K1623" s="12" t="str">
        <f t="shared" si="339"/>
        <v>X1600.3</v>
      </c>
      <c r="L1623" s="13">
        <f>VLOOKUP(E1623,起始地址定义!A:D,3,FALSE)</f>
        <v>1600</v>
      </c>
      <c r="M1623" s="14">
        <f>VLOOKUP($F1623,类型描述及偏移量!$C:$H,2,FALSE)</f>
        <v>0.3</v>
      </c>
      <c r="N1623" s="14" t="str">
        <f>VLOOKUP($F1623,类型描述及偏移量!$C:$H,3,FALSE)</f>
        <v>离散</v>
      </c>
      <c r="O1623" s="14" t="str">
        <f>VLOOKUP($F1623,类型描述及偏移量!$C:$H,4,FALSE)</f>
        <v>None</v>
      </c>
      <c r="P1623" s="14" t="str">
        <f>VLOOKUP($F1623,类型描述及偏移量!$C:$H,5,FALSE)</f>
        <v>Yes</v>
      </c>
      <c r="Q1623" s="14" t="str">
        <f>VLOOKUP($F1623,类型描述及偏移量!$C:$H,6,FALSE)</f>
        <v>手自动状态</v>
      </c>
    </row>
    <row r="1624" hidden="1" spans="1:17">
      <c r="A1624" s="12" t="str">
        <f t="shared" si="331"/>
        <v>CHP2</v>
      </c>
      <c r="B1624" s="12" t="str">
        <f t="shared" si="332"/>
        <v>M8_M</v>
      </c>
      <c r="C1624" s="12" t="str">
        <f t="shared" si="333"/>
        <v>Loc_Rem</v>
      </c>
      <c r="D1624" s="12" t="str">
        <f t="shared" si="334"/>
        <v>BP_Motor_var</v>
      </c>
      <c r="E1624" s="13" t="str">
        <f t="shared" si="335"/>
        <v>CHP2_M8_M_BP_Motor_var</v>
      </c>
      <c r="F1624" s="14" t="str">
        <f t="shared" si="336"/>
        <v>BP_Motor_var_Loc_Rem</v>
      </c>
      <c r="G1624" s="10" t="str">
        <f t="shared" si="337"/>
        <v>CHP2_M8_M_Loc_Rem</v>
      </c>
      <c r="H1624" s="10" t="str">
        <f>VLOOKUP(基本表格!E1624,起始地址定义!A:D,4,FALSE)&amp;" "&amp;Q1624</f>
        <v>2425+P6-M18 2#刨片机润滑系统电机 电机控制 本地/远程(检修/待机）</v>
      </c>
      <c r="I1624" s="10" t="str">
        <f t="shared" si="338"/>
        <v>DB1200,X1600.4</v>
      </c>
      <c r="J1624" s="13" t="str">
        <f>VLOOKUP(E1624,起始地址定义!A:D,2,FALSE)</f>
        <v>DB1200</v>
      </c>
      <c r="K1624" s="12" t="str">
        <f t="shared" si="339"/>
        <v>X1600.4</v>
      </c>
      <c r="L1624" s="13">
        <f>VLOOKUP(E1624,起始地址定义!A:D,3,FALSE)</f>
        <v>1600</v>
      </c>
      <c r="M1624" s="14">
        <f>VLOOKUP($F1624,类型描述及偏移量!$C:$H,2,FALSE)</f>
        <v>0.4</v>
      </c>
      <c r="N1624" s="14" t="str">
        <f>VLOOKUP($F1624,类型描述及偏移量!$C:$H,3,FALSE)</f>
        <v>离散</v>
      </c>
      <c r="O1624" s="14" t="str">
        <f>VLOOKUP($F1624,类型描述及偏移量!$C:$H,4,FALSE)</f>
        <v>None</v>
      </c>
      <c r="P1624" s="14" t="str">
        <f>VLOOKUP($F1624,类型描述及偏移量!$C:$H,5,FALSE)</f>
        <v>Yes</v>
      </c>
      <c r="Q1624" s="14" t="str">
        <f>VLOOKUP($F1624,类型描述及偏移量!$C:$H,6,FALSE)</f>
        <v>本地/远程(检修/待机）</v>
      </c>
    </row>
    <row r="1625" hidden="1" spans="1:17">
      <c r="A1625" s="12" t="str">
        <f t="shared" si="331"/>
        <v>CHP2</v>
      </c>
      <c r="B1625" s="12" t="str">
        <f t="shared" si="332"/>
        <v>M8_M</v>
      </c>
      <c r="C1625" s="12" t="str">
        <f t="shared" si="333"/>
        <v>ON_HMI</v>
      </c>
      <c r="D1625" s="12" t="str">
        <f t="shared" si="334"/>
        <v>BP_Motor_var</v>
      </c>
      <c r="E1625" s="13" t="str">
        <f t="shared" si="335"/>
        <v>CHP2_M8_M_BP_Motor_var</v>
      </c>
      <c r="F1625" s="14" t="str">
        <f t="shared" si="336"/>
        <v>BP_Motor_var_ON_HMI</v>
      </c>
      <c r="G1625" s="10" t="str">
        <f t="shared" si="337"/>
        <v>CHP2_M8_M_ON_HMI</v>
      </c>
      <c r="H1625" s="10" t="str">
        <f>VLOOKUP(基本表格!E1625,起始地址定义!A:D,4,FALSE)&amp;" "&amp;Q1625</f>
        <v>2425+P6-M18 2#刨片机润滑系统电机 电机控制 开启_上位机(正转)</v>
      </c>
      <c r="I1625" s="10" t="str">
        <f t="shared" si="338"/>
        <v>DB1200,X1600.6</v>
      </c>
      <c r="J1625" s="13" t="str">
        <f>VLOOKUP(E1625,起始地址定义!A:D,2,FALSE)</f>
        <v>DB1200</v>
      </c>
      <c r="K1625" s="12" t="str">
        <f t="shared" si="339"/>
        <v>X1600.6</v>
      </c>
      <c r="L1625" s="13">
        <f>VLOOKUP(E1625,起始地址定义!A:D,3,FALSE)</f>
        <v>1600</v>
      </c>
      <c r="M1625" s="14">
        <f>VLOOKUP($F1625,类型描述及偏移量!$C:$H,2,FALSE)</f>
        <v>0.6</v>
      </c>
      <c r="N1625" s="14" t="str">
        <f>VLOOKUP($F1625,类型描述及偏移量!$C:$H,3,FALSE)</f>
        <v>离散</v>
      </c>
      <c r="O1625" s="14" t="str">
        <f>VLOOKUP($F1625,类型描述及偏移量!$C:$H,4,FALSE)</f>
        <v>None</v>
      </c>
      <c r="P1625" s="14" t="str">
        <f>VLOOKUP($F1625,类型描述及偏移量!$C:$H,5,FALSE)</f>
        <v>No</v>
      </c>
      <c r="Q1625" s="14" t="str">
        <f>VLOOKUP($F1625,类型描述及偏移量!$C:$H,6,FALSE)</f>
        <v>开启_上位机(正转)</v>
      </c>
    </row>
    <row r="1626" hidden="1" spans="1:17">
      <c r="A1626" s="12" t="str">
        <f t="shared" si="331"/>
        <v>CHP2</v>
      </c>
      <c r="B1626" s="12" t="str">
        <f t="shared" si="332"/>
        <v>M8_M</v>
      </c>
      <c r="C1626" s="12" t="str">
        <f t="shared" si="333"/>
        <v>OFF_HMI</v>
      </c>
      <c r="D1626" s="12" t="str">
        <f t="shared" si="334"/>
        <v>BP_Motor_var</v>
      </c>
      <c r="E1626" s="13" t="str">
        <f t="shared" si="335"/>
        <v>CHP2_M8_M_BP_Motor_var</v>
      </c>
      <c r="F1626" s="14" t="str">
        <f t="shared" si="336"/>
        <v>BP_Motor_var_OFF_HMI</v>
      </c>
      <c r="G1626" s="10" t="str">
        <f t="shared" si="337"/>
        <v>CHP2_M8_M_OFF_HMI</v>
      </c>
      <c r="H1626" s="10" t="str">
        <f>VLOOKUP(基本表格!E1626,起始地址定义!A:D,4,FALSE)&amp;" "&amp;Q1626</f>
        <v>2425+P6-M18 2#刨片机润滑系统电机 电机控制 停止_上位机(反转)</v>
      </c>
      <c r="I1626" s="10" t="str">
        <f t="shared" si="338"/>
        <v>DB1200,X1601.0</v>
      </c>
      <c r="J1626" s="13" t="str">
        <f>VLOOKUP(E1626,起始地址定义!A:D,2,FALSE)</f>
        <v>DB1200</v>
      </c>
      <c r="K1626" s="12" t="str">
        <f t="shared" si="339"/>
        <v>X1601.0</v>
      </c>
      <c r="L1626" s="13">
        <f>VLOOKUP(E1626,起始地址定义!A:D,3,FALSE)</f>
        <v>1600</v>
      </c>
      <c r="M1626" s="14">
        <f>VLOOKUP($F1626,类型描述及偏移量!$C:$H,2,FALSE)</f>
        <v>1</v>
      </c>
      <c r="N1626" s="14" t="str">
        <f>VLOOKUP($F1626,类型描述及偏移量!$C:$H,3,FALSE)</f>
        <v>离散</v>
      </c>
      <c r="O1626" s="14" t="str">
        <f>VLOOKUP($F1626,类型描述及偏移量!$C:$H,4,FALSE)</f>
        <v>None</v>
      </c>
      <c r="P1626" s="14" t="str">
        <f>VLOOKUP($F1626,类型描述及偏移量!$C:$H,5,FALSE)</f>
        <v>No</v>
      </c>
      <c r="Q1626" s="14" t="str">
        <f>VLOOKUP($F1626,类型描述及偏移量!$C:$H,6,FALSE)</f>
        <v>停止_上位机(反转)</v>
      </c>
    </row>
    <row r="1627" hidden="1" spans="1:17">
      <c r="A1627" s="12" t="str">
        <f t="shared" si="331"/>
        <v>CHP2</v>
      </c>
      <c r="B1627" s="12" t="str">
        <f t="shared" si="332"/>
        <v>M8_M</v>
      </c>
      <c r="C1627" s="12" t="str">
        <f t="shared" si="333"/>
        <v>Fan</v>
      </c>
      <c r="D1627" s="12" t="str">
        <f t="shared" si="334"/>
        <v>BP_Motor_var</v>
      </c>
      <c r="E1627" s="13" t="str">
        <f t="shared" si="335"/>
        <v>CHP2_M8_M_BP_Motor_var</v>
      </c>
      <c r="F1627" s="14" t="str">
        <f t="shared" si="336"/>
        <v>BP_Motor_var_Fan</v>
      </c>
      <c r="G1627" s="10" t="str">
        <f t="shared" si="337"/>
        <v>CHP2_M8_M_Fan</v>
      </c>
      <c r="H1627" s="10" t="str">
        <f>VLOOKUP(基本表格!E1627,起始地址定义!A:D,4,FALSE)&amp;" "&amp;Q1627</f>
        <v>2425+P6-M18 2#刨片机润滑系统电机 电机控制 通风扇</v>
      </c>
      <c r="I1627" s="10" t="str">
        <f t="shared" si="338"/>
        <v>DB1200,X1601.1</v>
      </c>
      <c r="J1627" s="13" t="str">
        <f>VLOOKUP(E1627,起始地址定义!A:D,2,FALSE)</f>
        <v>DB1200</v>
      </c>
      <c r="K1627" s="12" t="str">
        <f t="shared" si="339"/>
        <v>X1601.1</v>
      </c>
      <c r="L1627" s="13">
        <f>VLOOKUP(E1627,起始地址定义!A:D,3,FALSE)</f>
        <v>1600</v>
      </c>
      <c r="M1627" s="14">
        <f>VLOOKUP($F1627,类型描述及偏移量!$C:$H,2,FALSE)</f>
        <v>1.1</v>
      </c>
      <c r="N1627" s="14" t="str">
        <f>VLOOKUP($F1627,类型描述及偏移量!$C:$H,3,FALSE)</f>
        <v>离散</v>
      </c>
      <c r="O1627" s="14" t="str">
        <f>VLOOKUP($F1627,类型描述及偏移量!$C:$H,4,FALSE)</f>
        <v>None</v>
      </c>
      <c r="P1627" s="14" t="str">
        <f>VLOOKUP($F1627,类型描述及偏移量!$C:$H,5,FALSE)</f>
        <v>Yes</v>
      </c>
      <c r="Q1627" s="14" t="str">
        <f>VLOOKUP($F1627,类型描述及偏移量!$C:$H,6,FALSE)</f>
        <v>通风扇</v>
      </c>
    </row>
    <row r="1628" hidden="1" spans="1:17">
      <c r="A1628" s="12" t="str">
        <f t="shared" si="331"/>
        <v>CHP2</v>
      </c>
      <c r="B1628" s="12" t="str">
        <f t="shared" si="332"/>
        <v>M8_M</v>
      </c>
      <c r="C1628" s="12" t="str">
        <f t="shared" si="333"/>
        <v>Motor</v>
      </c>
      <c r="D1628" s="12" t="str">
        <f t="shared" si="334"/>
        <v>BP_Motor_var</v>
      </c>
      <c r="E1628" s="13" t="str">
        <f t="shared" si="335"/>
        <v>CHP2_M8_M_BP_Motor_var</v>
      </c>
      <c r="F1628" s="14" t="str">
        <f t="shared" si="336"/>
        <v>BP_Motor_var_Motor</v>
      </c>
      <c r="G1628" s="10" t="str">
        <f t="shared" si="337"/>
        <v>CHP2_M8_M_Motor</v>
      </c>
      <c r="H1628" s="10" t="str">
        <f>VLOOKUP(基本表格!E1628,起始地址定义!A:D,4,FALSE)&amp;" "&amp;Q1628</f>
        <v>2425+P6-M18 2#刨片机润滑系统电机 电机控制 电机(正转）</v>
      </c>
      <c r="I1628" s="10" t="str">
        <f t="shared" si="338"/>
        <v>DB1200,X1601.2</v>
      </c>
      <c r="J1628" s="13" t="str">
        <f>VLOOKUP(E1628,起始地址定义!A:D,2,FALSE)</f>
        <v>DB1200</v>
      </c>
      <c r="K1628" s="12" t="str">
        <f t="shared" si="339"/>
        <v>X1601.2</v>
      </c>
      <c r="L1628" s="13">
        <f>VLOOKUP(E1628,起始地址定义!A:D,3,FALSE)</f>
        <v>1600</v>
      </c>
      <c r="M1628" s="14">
        <f>VLOOKUP($F1628,类型描述及偏移量!$C:$H,2,FALSE)</f>
        <v>1.2</v>
      </c>
      <c r="N1628" s="14" t="str">
        <f>VLOOKUP($F1628,类型描述及偏移量!$C:$H,3,FALSE)</f>
        <v>离散</v>
      </c>
      <c r="O1628" s="14" t="str">
        <f>VLOOKUP($F1628,类型描述及偏移量!$C:$H,4,FALSE)</f>
        <v>None</v>
      </c>
      <c r="P1628" s="14" t="str">
        <f>VLOOKUP($F1628,类型描述及偏移量!$C:$H,5,FALSE)</f>
        <v>Yes</v>
      </c>
      <c r="Q1628" s="14" t="str">
        <f>VLOOKUP($F1628,类型描述及偏移量!$C:$H,6,FALSE)</f>
        <v>电机(正转）</v>
      </c>
    </row>
    <row r="1629" hidden="1" spans="1:17">
      <c r="A1629" s="12" t="str">
        <f t="shared" si="331"/>
        <v>CHP2</v>
      </c>
      <c r="B1629" s="12" t="str">
        <f t="shared" si="332"/>
        <v>M8_M</v>
      </c>
      <c r="C1629" s="12" t="str">
        <f t="shared" si="333"/>
        <v>OL</v>
      </c>
      <c r="D1629" s="12" t="str">
        <f t="shared" si="334"/>
        <v>BP_Motor_var</v>
      </c>
      <c r="E1629" s="13" t="str">
        <f t="shared" si="335"/>
        <v>CHP2_M8_M_BP_Motor_var</v>
      </c>
      <c r="F1629" s="14" t="str">
        <f t="shared" si="336"/>
        <v>BP_Motor_var_OL</v>
      </c>
      <c r="G1629" s="10" t="str">
        <f t="shared" si="337"/>
        <v>CHP2_M8_M_OL</v>
      </c>
      <c r="H1629" s="10" t="str">
        <f>VLOOKUP(基本表格!E1629,起始地址定义!A:D,4,FALSE)&amp;" "&amp;Q1629</f>
        <v>2425+P6-M18 2#刨片机润滑系统电机 电机控制 电机过载</v>
      </c>
      <c r="I1629" s="10" t="str">
        <f t="shared" si="338"/>
        <v>DB1200,X1601.3</v>
      </c>
      <c r="J1629" s="13" t="str">
        <f>VLOOKUP(E1629,起始地址定义!A:D,2,FALSE)</f>
        <v>DB1200</v>
      </c>
      <c r="K1629" s="12" t="str">
        <f t="shared" si="339"/>
        <v>X1601.3</v>
      </c>
      <c r="L1629" s="13">
        <f>VLOOKUP(E1629,起始地址定义!A:D,3,FALSE)</f>
        <v>1600</v>
      </c>
      <c r="M1629" s="14">
        <f>VLOOKUP($F1629,类型描述及偏移量!$C:$H,2,FALSE)</f>
        <v>1.3</v>
      </c>
      <c r="N1629" s="14" t="str">
        <f>VLOOKUP($F1629,类型描述及偏移量!$C:$H,3,FALSE)</f>
        <v>离散</v>
      </c>
      <c r="O1629" s="14" t="str">
        <f>VLOOKUP($F1629,类型描述及偏移量!$C:$H,4,FALSE)</f>
        <v>On</v>
      </c>
      <c r="P1629" s="14" t="str">
        <f>VLOOKUP($F1629,类型描述及偏移量!$C:$H,5,FALSE)</f>
        <v>Yes</v>
      </c>
      <c r="Q1629" s="14" t="str">
        <f>VLOOKUP($F1629,类型描述及偏移量!$C:$H,6,FALSE)</f>
        <v>电机过载</v>
      </c>
    </row>
    <row r="1630" hidden="1" spans="1:17">
      <c r="A1630" s="12" t="str">
        <f t="shared" si="331"/>
        <v>CHP2</v>
      </c>
      <c r="B1630" s="12" t="str">
        <f t="shared" si="332"/>
        <v>M8_M</v>
      </c>
      <c r="C1630" s="12" t="str">
        <f t="shared" si="333"/>
        <v>Fan_OL</v>
      </c>
      <c r="D1630" s="12" t="str">
        <f t="shared" si="334"/>
        <v>BP_Motor_var</v>
      </c>
      <c r="E1630" s="13" t="str">
        <f t="shared" si="335"/>
        <v>CHP2_M8_M_BP_Motor_var</v>
      </c>
      <c r="F1630" s="14" t="str">
        <f t="shared" si="336"/>
        <v>BP_Motor_var_Fan_OL</v>
      </c>
      <c r="G1630" s="10" t="str">
        <f t="shared" si="337"/>
        <v>CHP2_M8_M_Fan_OL</v>
      </c>
      <c r="H1630" s="10" t="str">
        <f>VLOOKUP(基本表格!E1630,起始地址定义!A:D,4,FALSE)&amp;" "&amp;Q1630</f>
        <v>2425+P6-M18 2#刨片机润滑系统电机 电机控制 风扇过载</v>
      </c>
      <c r="I1630" s="10" t="str">
        <f t="shared" si="338"/>
        <v>DB1200,X1601.4</v>
      </c>
      <c r="J1630" s="13" t="str">
        <f>VLOOKUP(E1630,起始地址定义!A:D,2,FALSE)</f>
        <v>DB1200</v>
      </c>
      <c r="K1630" s="12" t="str">
        <f t="shared" si="339"/>
        <v>X1601.4</v>
      </c>
      <c r="L1630" s="13">
        <f>VLOOKUP(E1630,起始地址定义!A:D,3,FALSE)</f>
        <v>1600</v>
      </c>
      <c r="M1630" s="14">
        <f>VLOOKUP($F1630,类型描述及偏移量!$C:$H,2,FALSE)</f>
        <v>1.4</v>
      </c>
      <c r="N1630" s="14" t="str">
        <f>VLOOKUP($F1630,类型描述及偏移量!$C:$H,3,FALSE)</f>
        <v>离散</v>
      </c>
      <c r="O1630" s="14" t="str">
        <f>VLOOKUP($F1630,类型描述及偏移量!$C:$H,4,FALSE)</f>
        <v>On</v>
      </c>
      <c r="P1630" s="14" t="str">
        <f>VLOOKUP($F1630,类型描述及偏移量!$C:$H,5,FALSE)</f>
        <v>Yes</v>
      </c>
      <c r="Q1630" s="14" t="str">
        <f>VLOOKUP($F1630,类型描述及偏移量!$C:$H,6,FALSE)</f>
        <v>风扇过载</v>
      </c>
    </row>
    <row r="1631" hidden="1" spans="1:17">
      <c r="A1631" s="12" t="str">
        <f t="shared" si="331"/>
        <v>CHP2</v>
      </c>
      <c r="B1631" s="12" t="str">
        <f t="shared" si="332"/>
        <v>M8_M</v>
      </c>
      <c r="C1631" s="12" t="str">
        <f t="shared" si="333"/>
        <v>RunSig</v>
      </c>
      <c r="D1631" s="12" t="str">
        <f t="shared" si="334"/>
        <v>BP_Motor_var</v>
      </c>
      <c r="E1631" s="13" t="str">
        <f t="shared" si="335"/>
        <v>CHP2_M8_M_BP_Motor_var</v>
      </c>
      <c r="F1631" s="14" t="str">
        <f t="shared" si="336"/>
        <v>BP_Motor_var_RunSig</v>
      </c>
      <c r="G1631" s="10" t="str">
        <f t="shared" si="337"/>
        <v>CHP2_M8_M_RunSig</v>
      </c>
      <c r="H1631" s="10" t="str">
        <f>VLOOKUP(基本表格!E1631,起始地址定义!A:D,4,FALSE)&amp;" "&amp;Q1631</f>
        <v>2425+P6-M18 2#刨片机润滑系统电机 电机控制 电机运行指示</v>
      </c>
      <c r="I1631" s="10" t="str">
        <f t="shared" si="338"/>
        <v>DB1200,X1601.5</v>
      </c>
      <c r="J1631" s="13" t="str">
        <f>VLOOKUP(E1631,起始地址定义!A:D,2,FALSE)</f>
        <v>DB1200</v>
      </c>
      <c r="K1631" s="12" t="str">
        <f t="shared" si="339"/>
        <v>X1601.5</v>
      </c>
      <c r="L1631" s="13">
        <f>VLOOKUP(E1631,起始地址定义!A:D,3,FALSE)</f>
        <v>1600</v>
      </c>
      <c r="M1631" s="14">
        <f>VLOOKUP($F1631,类型描述及偏移量!$C:$H,2,FALSE)</f>
        <v>1.5</v>
      </c>
      <c r="N1631" s="14" t="str">
        <f>VLOOKUP($F1631,类型描述及偏移量!$C:$H,3,FALSE)</f>
        <v>离散</v>
      </c>
      <c r="O1631" s="14" t="str">
        <f>VLOOKUP($F1631,类型描述及偏移量!$C:$H,4,FALSE)</f>
        <v>None</v>
      </c>
      <c r="P1631" s="14" t="str">
        <f>VLOOKUP($F1631,类型描述及偏移量!$C:$H,5,FALSE)</f>
        <v>Yes</v>
      </c>
      <c r="Q1631" s="14" t="str">
        <f>VLOOKUP($F1631,类型描述及偏移量!$C:$H,6,FALSE)</f>
        <v>电机运行指示</v>
      </c>
    </row>
    <row r="1632" hidden="1" spans="1:17">
      <c r="A1632" s="12" t="str">
        <f t="shared" si="331"/>
        <v>CHP2</v>
      </c>
      <c r="B1632" s="12" t="str">
        <f t="shared" si="332"/>
        <v>M8_M</v>
      </c>
      <c r="C1632" s="12" t="str">
        <f t="shared" si="333"/>
        <v>Break_ALM</v>
      </c>
      <c r="D1632" s="12" t="str">
        <f t="shared" si="334"/>
        <v>BP_Motor_var</v>
      </c>
      <c r="E1632" s="13" t="str">
        <f t="shared" si="335"/>
        <v>CHP2_M8_M_BP_Motor_var</v>
      </c>
      <c r="F1632" s="14" t="str">
        <f t="shared" si="336"/>
        <v>BP_Motor_var_Break_ALM</v>
      </c>
      <c r="G1632" s="10" t="str">
        <f t="shared" si="337"/>
        <v>CHP2_M8_M_Break_ALM</v>
      </c>
      <c r="H1632" s="10" t="str">
        <f>VLOOKUP(基本表格!E1632,起始地址定义!A:D,4,FALSE)&amp;" "&amp;Q1632</f>
        <v>2425+P6-M18 2#刨片机润滑系统电机 电机控制 断链报警</v>
      </c>
      <c r="I1632" s="10" t="str">
        <f t="shared" si="338"/>
        <v>DB1200,X1601.6</v>
      </c>
      <c r="J1632" s="13" t="str">
        <f>VLOOKUP(E1632,起始地址定义!A:D,2,FALSE)</f>
        <v>DB1200</v>
      </c>
      <c r="K1632" s="12" t="str">
        <f t="shared" si="339"/>
        <v>X1601.6</v>
      </c>
      <c r="L1632" s="13">
        <f>VLOOKUP(E1632,起始地址定义!A:D,3,FALSE)</f>
        <v>1600</v>
      </c>
      <c r="M1632" s="14">
        <f>VLOOKUP($F1632,类型描述及偏移量!$C:$H,2,FALSE)</f>
        <v>1.6</v>
      </c>
      <c r="N1632" s="14" t="str">
        <f>VLOOKUP($F1632,类型描述及偏移量!$C:$H,3,FALSE)</f>
        <v>离散</v>
      </c>
      <c r="O1632" s="14" t="str">
        <f>VLOOKUP($F1632,类型描述及偏移量!$C:$H,4,FALSE)</f>
        <v>On</v>
      </c>
      <c r="P1632" s="14" t="str">
        <f>VLOOKUP($F1632,类型描述及偏移量!$C:$H,5,FALSE)</f>
        <v>Yes</v>
      </c>
      <c r="Q1632" s="14" t="str">
        <f>VLOOKUP($F1632,类型描述及偏移量!$C:$H,6,FALSE)</f>
        <v>断链报警</v>
      </c>
    </row>
    <row r="1633" hidden="1" spans="1:17">
      <c r="A1633" s="12" t="str">
        <f t="shared" si="331"/>
        <v>CHP2</v>
      </c>
      <c r="B1633" s="12" t="str">
        <f t="shared" si="332"/>
        <v>M8_M</v>
      </c>
      <c r="C1633" s="12" t="str">
        <f t="shared" si="333"/>
        <v>Break_CHK</v>
      </c>
      <c r="D1633" s="12" t="str">
        <f t="shared" si="334"/>
        <v>BP_Motor_var</v>
      </c>
      <c r="E1633" s="13" t="str">
        <f t="shared" si="335"/>
        <v>CHP2_M8_M_BP_Motor_var</v>
      </c>
      <c r="F1633" s="14" t="str">
        <f t="shared" si="336"/>
        <v>BP_Motor_var_Break_CHK</v>
      </c>
      <c r="G1633" s="10" t="str">
        <f t="shared" si="337"/>
        <v>CHP2_M8_M_Break_CHK</v>
      </c>
      <c r="H1633" s="10" t="str">
        <f>VLOOKUP(基本表格!E1633,起始地址定义!A:D,4,FALSE)&amp;" "&amp;Q1633</f>
        <v>2425+P6-M18 2#刨片机润滑系统电机 电机控制 断链检测</v>
      </c>
      <c r="I1633" s="10" t="str">
        <f t="shared" si="338"/>
        <v>DB1200,X1601.7</v>
      </c>
      <c r="J1633" s="13" t="str">
        <f>VLOOKUP(E1633,起始地址定义!A:D,2,FALSE)</f>
        <v>DB1200</v>
      </c>
      <c r="K1633" s="12" t="str">
        <f t="shared" si="339"/>
        <v>X1601.7</v>
      </c>
      <c r="L1633" s="13">
        <f>VLOOKUP(E1633,起始地址定义!A:D,3,FALSE)</f>
        <v>1600</v>
      </c>
      <c r="M1633" s="14">
        <f>VLOOKUP($F1633,类型描述及偏移量!$C:$H,2,FALSE)</f>
        <v>1.7</v>
      </c>
      <c r="N1633" s="14" t="str">
        <f>VLOOKUP($F1633,类型描述及偏移量!$C:$H,3,FALSE)</f>
        <v>离散</v>
      </c>
      <c r="O1633" s="14" t="str">
        <f>VLOOKUP($F1633,类型描述及偏移量!$C:$H,4,FALSE)</f>
        <v>None</v>
      </c>
      <c r="P1633" s="14" t="str">
        <f>VLOOKUP($F1633,类型描述及偏移量!$C:$H,5,FALSE)</f>
        <v>Yes</v>
      </c>
      <c r="Q1633" s="14" t="str">
        <f>VLOOKUP($F1633,类型描述及偏移量!$C:$H,6,FALSE)</f>
        <v>断链检测</v>
      </c>
    </row>
    <row r="1634" hidden="1" spans="1:17">
      <c r="A1634" s="12" t="str">
        <f t="shared" si="331"/>
        <v>CHP2</v>
      </c>
      <c r="B1634" s="12" t="str">
        <f t="shared" si="332"/>
        <v>M8_M</v>
      </c>
      <c r="C1634" s="12" t="str">
        <f t="shared" si="333"/>
        <v>INV_Res_HMI</v>
      </c>
      <c r="D1634" s="12" t="str">
        <f t="shared" si="334"/>
        <v>BP_Motor_var</v>
      </c>
      <c r="E1634" s="13" t="str">
        <f t="shared" si="335"/>
        <v>CHP2_M8_M_BP_Motor_var</v>
      </c>
      <c r="F1634" s="14" t="str">
        <f t="shared" si="336"/>
        <v>BP_Motor_var_INV_Res_HMI</v>
      </c>
      <c r="G1634" s="10" t="str">
        <f t="shared" si="337"/>
        <v>CHP2_M8_M_INV_Res_HMI</v>
      </c>
      <c r="H1634" s="10" t="str">
        <f>VLOOKUP(基本表格!E1634,起始地址定义!A:D,4,FALSE)&amp;" "&amp;Q1634</f>
        <v>2425+P6-M18 2#刨片机润滑系统电机 电机控制 复位</v>
      </c>
      <c r="I1634" s="10" t="str">
        <f t="shared" si="338"/>
        <v>DB1200,X1602.0</v>
      </c>
      <c r="J1634" s="13" t="str">
        <f>VLOOKUP(E1634,起始地址定义!A:D,2,FALSE)</f>
        <v>DB1200</v>
      </c>
      <c r="K1634" s="12" t="str">
        <f t="shared" si="339"/>
        <v>X1602.0</v>
      </c>
      <c r="L1634" s="13">
        <f>VLOOKUP(E1634,起始地址定义!A:D,3,FALSE)</f>
        <v>1600</v>
      </c>
      <c r="M1634" s="14">
        <f>VLOOKUP($F1634,类型描述及偏移量!$C:$H,2,FALSE)</f>
        <v>2</v>
      </c>
      <c r="N1634" s="14" t="str">
        <f>VLOOKUP($F1634,类型描述及偏移量!$C:$H,3,FALSE)</f>
        <v>离散</v>
      </c>
      <c r="O1634" s="14" t="str">
        <f>VLOOKUP($F1634,类型描述及偏移量!$C:$H,4,FALSE)</f>
        <v>None</v>
      </c>
      <c r="P1634" s="14" t="str">
        <f>VLOOKUP($F1634,类型描述及偏移量!$C:$H,5,FALSE)</f>
        <v>No</v>
      </c>
      <c r="Q1634" s="14" t="str">
        <f>VLOOKUP($F1634,类型描述及偏移量!$C:$H,6,FALSE)</f>
        <v>复位</v>
      </c>
    </row>
    <row r="1635" hidden="1" spans="1:17">
      <c r="A1635" s="12" t="str">
        <f t="shared" si="331"/>
        <v>CHP2</v>
      </c>
      <c r="B1635" s="12" t="str">
        <f t="shared" si="332"/>
        <v>M8_M</v>
      </c>
      <c r="C1635" s="12" t="str">
        <f t="shared" si="333"/>
        <v>Break_EN</v>
      </c>
      <c r="D1635" s="12" t="str">
        <f t="shared" si="334"/>
        <v>BP_Motor_var</v>
      </c>
      <c r="E1635" s="13" t="str">
        <f t="shared" si="335"/>
        <v>CHP2_M8_M_BP_Motor_var</v>
      </c>
      <c r="F1635" s="14" t="str">
        <f t="shared" si="336"/>
        <v>BP_Motor_var_Break_EN</v>
      </c>
      <c r="G1635" s="10" t="str">
        <f t="shared" si="337"/>
        <v>CHP2_M8_M_Break_EN</v>
      </c>
      <c r="H1635" s="10" t="str">
        <f>VLOOKUP(基本表格!E1635,起始地址定义!A:D,4,FALSE)&amp;" "&amp;Q1635</f>
        <v>2425+P6-M18 2#刨片机润滑系统电机 电机控制 断链保护使能</v>
      </c>
      <c r="I1635" s="10" t="str">
        <f t="shared" si="338"/>
        <v>DB1200,X1602.1</v>
      </c>
      <c r="J1635" s="13" t="str">
        <f>VLOOKUP(E1635,起始地址定义!A:D,2,FALSE)</f>
        <v>DB1200</v>
      </c>
      <c r="K1635" s="12" t="str">
        <f t="shared" si="339"/>
        <v>X1602.1</v>
      </c>
      <c r="L1635" s="13">
        <f>VLOOKUP(E1635,起始地址定义!A:D,3,FALSE)</f>
        <v>1600</v>
      </c>
      <c r="M1635" s="14">
        <f>VLOOKUP($F1635,类型描述及偏移量!$C:$H,2,FALSE)</f>
        <v>2.1</v>
      </c>
      <c r="N1635" s="14" t="str">
        <f>VLOOKUP($F1635,类型描述及偏移量!$C:$H,3,FALSE)</f>
        <v>离散</v>
      </c>
      <c r="O1635" s="14" t="str">
        <f>VLOOKUP($F1635,类型描述及偏移量!$C:$H,4,FALSE)</f>
        <v>None</v>
      </c>
      <c r="P1635" s="14" t="str">
        <f>VLOOKUP($F1635,类型描述及偏移量!$C:$H,5,FALSE)</f>
        <v>No</v>
      </c>
      <c r="Q1635" s="14" t="str">
        <f>VLOOKUP($F1635,类型描述及偏移量!$C:$H,6,FALSE)</f>
        <v>断链保护使能</v>
      </c>
    </row>
    <row r="1636" hidden="1" spans="1:17">
      <c r="A1636" s="12" t="str">
        <f t="shared" si="331"/>
        <v>CHP2</v>
      </c>
      <c r="B1636" s="12" t="str">
        <f t="shared" si="332"/>
        <v>M8_M</v>
      </c>
      <c r="C1636" s="12" t="str">
        <f t="shared" si="333"/>
        <v>Break_Stop</v>
      </c>
      <c r="D1636" s="12" t="str">
        <f t="shared" si="334"/>
        <v>BP_Motor_var</v>
      </c>
      <c r="E1636" s="13" t="str">
        <f t="shared" si="335"/>
        <v>CHP2_M8_M_BP_Motor_var</v>
      </c>
      <c r="F1636" s="14" t="str">
        <f t="shared" si="336"/>
        <v>BP_Motor_var_Break_Stop</v>
      </c>
      <c r="G1636" s="10" t="str">
        <f t="shared" si="337"/>
        <v>CHP2_M8_M_Break_Stop</v>
      </c>
      <c r="H1636" s="10" t="str">
        <f>VLOOKUP(基本表格!E1636,起始地址定义!A:D,4,FALSE)&amp;" "&amp;Q1636</f>
        <v>2425+P6-M18 2#刨片机润滑系统电机 电机控制 断链导致停机</v>
      </c>
      <c r="I1636" s="10" t="str">
        <f t="shared" si="338"/>
        <v>DB1200,X1602.2</v>
      </c>
      <c r="J1636" s="13" t="str">
        <f>VLOOKUP(E1636,起始地址定义!A:D,2,FALSE)</f>
        <v>DB1200</v>
      </c>
      <c r="K1636" s="12" t="str">
        <f t="shared" si="339"/>
        <v>X1602.2</v>
      </c>
      <c r="L1636" s="13">
        <f>VLOOKUP(E1636,起始地址定义!A:D,3,FALSE)</f>
        <v>1600</v>
      </c>
      <c r="M1636" s="14">
        <f>VLOOKUP($F1636,类型描述及偏移量!$C:$H,2,FALSE)</f>
        <v>2.2</v>
      </c>
      <c r="N1636" s="14" t="str">
        <f>VLOOKUP($F1636,类型描述及偏移量!$C:$H,3,FALSE)</f>
        <v>离散</v>
      </c>
      <c r="O1636" s="14" t="str">
        <f>VLOOKUP($F1636,类型描述及偏移量!$C:$H,4,FALSE)</f>
        <v>On</v>
      </c>
      <c r="P1636" s="14" t="str">
        <f>VLOOKUP($F1636,类型描述及偏移量!$C:$H,5,FALSE)</f>
        <v>Yes</v>
      </c>
      <c r="Q1636" s="14" t="str">
        <f>VLOOKUP($F1636,类型描述及偏移量!$C:$H,6,FALSE)</f>
        <v>断链导致停机</v>
      </c>
    </row>
    <row r="1637" hidden="1" spans="1:17">
      <c r="A1637" s="12" t="str">
        <f t="shared" si="331"/>
        <v>CHP2</v>
      </c>
      <c r="B1637" s="12" t="str">
        <f t="shared" si="332"/>
        <v>M8_M</v>
      </c>
      <c r="C1637" s="12" t="str">
        <f t="shared" si="333"/>
        <v>Motor_Back</v>
      </c>
      <c r="D1637" s="12" t="str">
        <f t="shared" si="334"/>
        <v>BP_Motor_var</v>
      </c>
      <c r="E1637" s="13" t="str">
        <f t="shared" si="335"/>
        <v>CHP2_M8_M_BP_Motor_var</v>
      </c>
      <c r="F1637" s="14" t="str">
        <f t="shared" si="336"/>
        <v>BP_Motor_var_Motor_Back</v>
      </c>
      <c r="G1637" s="10" t="str">
        <f t="shared" si="337"/>
        <v>CHP2_M8_M_Motor_Back</v>
      </c>
      <c r="H1637" s="10" t="str">
        <f>VLOOKUP(基本表格!E1637,起始地址定义!A:D,4,FALSE)&amp;" "&amp;Q1637</f>
        <v>2425+P6-M18 2#刨片机润滑系统电机 电机控制 电机(反转）</v>
      </c>
      <c r="I1637" s="10" t="str">
        <f t="shared" si="338"/>
        <v>DB1200,X1602.3</v>
      </c>
      <c r="J1637" s="13" t="str">
        <f>VLOOKUP(E1637,起始地址定义!A:D,2,FALSE)</f>
        <v>DB1200</v>
      </c>
      <c r="K1637" s="12" t="str">
        <f t="shared" si="339"/>
        <v>X1602.3</v>
      </c>
      <c r="L1637" s="13">
        <f>VLOOKUP(E1637,起始地址定义!A:D,3,FALSE)</f>
        <v>1600</v>
      </c>
      <c r="M1637" s="14">
        <f>VLOOKUP($F1637,类型描述及偏移量!$C:$H,2,FALSE)</f>
        <v>2.3</v>
      </c>
      <c r="N1637" s="14" t="str">
        <f>VLOOKUP($F1637,类型描述及偏移量!$C:$H,3,FALSE)</f>
        <v>离散</v>
      </c>
      <c r="O1637" s="14" t="str">
        <f>VLOOKUP($F1637,类型描述及偏移量!$C:$H,4,FALSE)</f>
        <v>None</v>
      </c>
      <c r="P1637" s="14" t="str">
        <f>VLOOKUP($F1637,类型描述及偏移量!$C:$H,5,FALSE)</f>
        <v>Yes</v>
      </c>
      <c r="Q1637" s="14" t="str">
        <f>VLOOKUP($F1637,类型描述及偏移量!$C:$H,6,FALSE)</f>
        <v>电机(反转）</v>
      </c>
    </row>
    <row r="1638" hidden="1" spans="1:17">
      <c r="A1638" s="12" t="str">
        <f t="shared" si="331"/>
        <v>CHP2</v>
      </c>
      <c r="B1638" s="12" t="str">
        <f t="shared" si="332"/>
        <v>M8_M</v>
      </c>
      <c r="C1638" s="12" t="str">
        <f t="shared" si="333"/>
        <v>Loc</v>
      </c>
      <c r="D1638" s="12" t="str">
        <f t="shared" si="334"/>
        <v>BP_Motor_var</v>
      </c>
      <c r="E1638" s="13" t="str">
        <f t="shared" si="335"/>
        <v>CHP2_M8_M_BP_Motor_var</v>
      </c>
      <c r="F1638" s="14" t="str">
        <f t="shared" si="336"/>
        <v>BP_Motor_var_Loc</v>
      </c>
      <c r="G1638" s="10" t="str">
        <f t="shared" si="337"/>
        <v>CHP2_M8_M_Loc</v>
      </c>
      <c r="H1638" s="10" t="str">
        <f>VLOOKUP(基本表格!E1638,起始地址定义!A:D,4,FALSE)&amp;" "&amp;Q1638</f>
        <v>2425+P6-M18 2#刨片机润滑系统电机 电机控制 本地</v>
      </c>
      <c r="I1638" s="10" t="str">
        <f t="shared" si="338"/>
        <v>DB1200,X1602.4</v>
      </c>
      <c r="J1638" s="13" t="str">
        <f>VLOOKUP(E1638,起始地址定义!A:D,2,FALSE)</f>
        <v>DB1200</v>
      </c>
      <c r="K1638" s="12" t="str">
        <f t="shared" si="339"/>
        <v>X1602.4</v>
      </c>
      <c r="L1638" s="13">
        <f>VLOOKUP(E1638,起始地址定义!A:D,3,FALSE)</f>
        <v>1600</v>
      </c>
      <c r="M1638" s="14">
        <f>VLOOKUP($F1638,类型描述及偏移量!$C:$H,2,FALSE)</f>
        <v>2.4</v>
      </c>
      <c r="N1638" s="14" t="str">
        <f>VLOOKUP($F1638,类型描述及偏移量!$C:$H,3,FALSE)</f>
        <v>离散</v>
      </c>
      <c r="O1638" s="14" t="str">
        <f>VLOOKUP($F1638,类型描述及偏移量!$C:$H,4,FALSE)</f>
        <v>None</v>
      </c>
      <c r="P1638" s="14" t="str">
        <f>VLOOKUP($F1638,类型描述及偏移量!$C:$H,5,FALSE)</f>
        <v>Yes</v>
      </c>
      <c r="Q1638" s="14" t="str">
        <f>VLOOKUP($F1638,类型描述及偏移量!$C:$H,6,FALSE)</f>
        <v>本地</v>
      </c>
    </row>
    <row r="1639" hidden="1" spans="1:17">
      <c r="A1639" s="12" t="str">
        <f t="shared" si="331"/>
        <v>CHP2</v>
      </c>
      <c r="B1639" s="12" t="str">
        <f t="shared" si="332"/>
        <v>M8_M</v>
      </c>
      <c r="C1639" s="12" t="str">
        <f t="shared" si="333"/>
        <v>Rem</v>
      </c>
      <c r="D1639" s="12" t="str">
        <f t="shared" si="334"/>
        <v>BP_Motor_var</v>
      </c>
      <c r="E1639" s="13" t="str">
        <f t="shared" si="335"/>
        <v>CHP2_M8_M_BP_Motor_var</v>
      </c>
      <c r="F1639" s="14" t="str">
        <f t="shared" si="336"/>
        <v>BP_Motor_var_Rem</v>
      </c>
      <c r="G1639" s="10" t="str">
        <f t="shared" si="337"/>
        <v>CHP2_M8_M_Rem</v>
      </c>
      <c r="H1639" s="10" t="str">
        <f>VLOOKUP(基本表格!E1639,起始地址定义!A:D,4,FALSE)&amp;" "&amp;Q1639</f>
        <v>2425+P6-M18 2#刨片机润滑系统电机 电机控制 远程</v>
      </c>
      <c r="I1639" s="10" t="str">
        <f t="shared" si="338"/>
        <v>DB1200,X1602.5</v>
      </c>
      <c r="J1639" s="13" t="str">
        <f>VLOOKUP(E1639,起始地址定义!A:D,2,FALSE)</f>
        <v>DB1200</v>
      </c>
      <c r="K1639" s="12" t="str">
        <f t="shared" si="339"/>
        <v>X1602.5</v>
      </c>
      <c r="L1639" s="13">
        <f>VLOOKUP(E1639,起始地址定义!A:D,3,FALSE)</f>
        <v>1600</v>
      </c>
      <c r="M1639" s="14">
        <f>VLOOKUP($F1639,类型描述及偏移量!$C:$H,2,FALSE)</f>
        <v>2.5</v>
      </c>
      <c r="N1639" s="14" t="str">
        <f>VLOOKUP($F1639,类型描述及偏移量!$C:$H,3,FALSE)</f>
        <v>离散</v>
      </c>
      <c r="O1639" s="14" t="str">
        <f>VLOOKUP($F1639,类型描述及偏移量!$C:$H,4,FALSE)</f>
        <v>None</v>
      </c>
      <c r="P1639" s="14" t="str">
        <f>VLOOKUP($F1639,类型描述及偏移量!$C:$H,5,FALSE)</f>
        <v>Yes</v>
      </c>
      <c r="Q1639" s="14" t="str">
        <f>VLOOKUP($F1639,类型描述及偏移量!$C:$H,6,FALSE)</f>
        <v>远程</v>
      </c>
    </row>
    <row r="1640" hidden="1" spans="1:17">
      <c r="A1640" s="12" t="str">
        <f t="shared" si="331"/>
        <v>CHP2</v>
      </c>
      <c r="B1640" s="12" t="str">
        <f t="shared" si="332"/>
        <v>M8_M</v>
      </c>
      <c r="C1640" s="12" t="str">
        <f t="shared" si="333"/>
        <v>Blocking_ALM</v>
      </c>
      <c r="D1640" s="12" t="str">
        <f t="shared" si="334"/>
        <v>BP_Motor_var</v>
      </c>
      <c r="E1640" s="13" t="str">
        <f t="shared" si="335"/>
        <v>CHP2_M8_M_BP_Motor_var</v>
      </c>
      <c r="F1640" s="14" t="str">
        <f t="shared" si="336"/>
        <v>BP_Motor_var_Blocking_ALM</v>
      </c>
      <c r="G1640" s="10" t="str">
        <f t="shared" si="337"/>
        <v>CHP2_M8_M_Blocking_ALM</v>
      </c>
      <c r="H1640" s="10" t="str">
        <f>VLOOKUP(基本表格!E1640,起始地址定义!A:D,4,FALSE)&amp;" "&amp;Q1640</f>
        <v>2425+P6-M18 2#刨片机润滑系统电机 电机控制 堵料报警</v>
      </c>
      <c r="I1640" s="10" t="str">
        <f t="shared" si="338"/>
        <v>DB1200,X1602.6</v>
      </c>
      <c r="J1640" s="13" t="str">
        <f>VLOOKUP(E1640,起始地址定义!A:D,2,FALSE)</f>
        <v>DB1200</v>
      </c>
      <c r="K1640" s="12" t="str">
        <f t="shared" si="339"/>
        <v>X1602.6</v>
      </c>
      <c r="L1640" s="13">
        <f>VLOOKUP(E1640,起始地址定义!A:D,3,FALSE)</f>
        <v>1600</v>
      </c>
      <c r="M1640" s="14">
        <f>VLOOKUP($F1640,类型描述及偏移量!$C:$H,2,FALSE)</f>
        <v>2.6</v>
      </c>
      <c r="N1640" s="14" t="str">
        <f>VLOOKUP($F1640,类型描述及偏移量!$C:$H,3,FALSE)</f>
        <v>离散</v>
      </c>
      <c r="O1640" s="14" t="str">
        <f>VLOOKUP($F1640,类型描述及偏移量!$C:$H,4,FALSE)</f>
        <v>On</v>
      </c>
      <c r="P1640" s="14" t="str">
        <f>VLOOKUP($F1640,类型描述及偏移量!$C:$H,5,FALSE)</f>
        <v>Yes</v>
      </c>
      <c r="Q1640" s="14" t="str">
        <f>VLOOKUP($F1640,类型描述及偏移量!$C:$H,6,FALSE)</f>
        <v>堵料报警</v>
      </c>
    </row>
    <row r="1641" hidden="1" spans="1:17">
      <c r="A1641" s="12" t="str">
        <f t="shared" si="331"/>
        <v>CHP2</v>
      </c>
      <c r="B1641" s="12" t="str">
        <f t="shared" si="332"/>
        <v>M8_M</v>
      </c>
      <c r="C1641" s="12" t="str">
        <f t="shared" si="333"/>
        <v>Blocking_CHK</v>
      </c>
      <c r="D1641" s="12" t="str">
        <f t="shared" si="334"/>
        <v>BP_Motor_var</v>
      </c>
      <c r="E1641" s="13" t="str">
        <f t="shared" si="335"/>
        <v>CHP2_M8_M_BP_Motor_var</v>
      </c>
      <c r="F1641" s="14" t="str">
        <f t="shared" si="336"/>
        <v>BP_Motor_var_Blocking_CHK</v>
      </c>
      <c r="G1641" s="10" t="str">
        <f t="shared" si="337"/>
        <v>CHP2_M8_M_Blocking_CHK</v>
      </c>
      <c r="H1641" s="10" t="str">
        <f>VLOOKUP(基本表格!E1641,起始地址定义!A:D,4,FALSE)&amp;" "&amp;Q1641</f>
        <v>2425+P6-M18 2#刨片机润滑系统电机 电机控制 堵料检测</v>
      </c>
      <c r="I1641" s="10" t="str">
        <f t="shared" si="338"/>
        <v>DB1200,X1602.7</v>
      </c>
      <c r="J1641" s="13" t="str">
        <f>VLOOKUP(E1641,起始地址定义!A:D,2,FALSE)</f>
        <v>DB1200</v>
      </c>
      <c r="K1641" s="12" t="str">
        <f t="shared" si="339"/>
        <v>X1602.7</v>
      </c>
      <c r="L1641" s="13">
        <f>VLOOKUP(E1641,起始地址定义!A:D,3,FALSE)</f>
        <v>1600</v>
      </c>
      <c r="M1641" s="14">
        <f>VLOOKUP($F1641,类型描述及偏移量!$C:$H,2,FALSE)</f>
        <v>2.7</v>
      </c>
      <c r="N1641" s="14" t="str">
        <f>VLOOKUP($F1641,类型描述及偏移量!$C:$H,3,FALSE)</f>
        <v>离散</v>
      </c>
      <c r="O1641" s="14" t="str">
        <f>VLOOKUP($F1641,类型描述及偏移量!$C:$H,4,FALSE)</f>
        <v>None</v>
      </c>
      <c r="P1641" s="14" t="str">
        <f>VLOOKUP($F1641,类型描述及偏移量!$C:$H,5,FALSE)</f>
        <v>Yes</v>
      </c>
      <c r="Q1641" s="14" t="str">
        <f>VLOOKUP($F1641,类型描述及偏移量!$C:$H,6,FALSE)</f>
        <v>堵料检测</v>
      </c>
    </row>
    <row r="1642" hidden="1" spans="1:17">
      <c r="A1642" s="12" t="str">
        <f t="shared" si="331"/>
        <v>CHP2</v>
      </c>
      <c r="B1642" s="12" t="str">
        <f t="shared" si="332"/>
        <v>M8_M</v>
      </c>
      <c r="C1642" s="12" t="str">
        <f t="shared" si="333"/>
        <v>Blocking_EN</v>
      </c>
      <c r="D1642" s="12" t="str">
        <f t="shared" si="334"/>
        <v>BP_Motor_var</v>
      </c>
      <c r="E1642" s="13" t="str">
        <f t="shared" si="335"/>
        <v>CHP2_M8_M_BP_Motor_var</v>
      </c>
      <c r="F1642" s="14" t="str">
        <f t="shared" si="336"/>
        <v>BP_Motor_var_Blocking_EN</v>
      </c>
      <c r="G1642" s="10" t="str">
        <f t="shared" si="337"/>
        <v>CHP2_M8_M_Blocking_EN</v>
      </c>
      <c r="H1642" s="10" t="str">
        <f>VLOOKUP(基本表格!E1642,起始地址定义!A:D,4,FALSE)&amp;" "&amp;Q1642</f>
        <v>2425+P6-M18 2#刨片机润滑系统电机 电机控制 堵料保护使能</v>
      </c>
      <c r="I1642" s="10" t="str">
        <f t="shared" si="338"/>
        <v>DB1200,X1603.0</v>
      </c>
      <c r="J1642" s="13" t="str">
        <f>VLOOKUP(E1642,起始地址定义!A:D,2,FALSE)</f>
        <v>DB1200</v>
      </c>
      <c r="K1642" s="12" t="str">
        <f t="shared" si="339"/>
        <v>X1603.0</v>
      </c>
      <c r="L1642" s="13">
        <f>VLOOKUP(E1642,起始地址定义!A:D,3,FALSE)</f>
        <v>1600</v>
      </c>
      <c r="M1642" s="14">
        <f>VLOOKUP($F1642,类型描述及偏移量!$C:$H,2,FALSE)</f>
        <v>3</v>
      </c>
      <c r="N1642" s="14" t="str">
        <f>VLOOKUP($F1642,类型描述及偏移量!$C:$H,3,FALSE)</f>
        <v>离散</v>
      </c>
      <c r="O1642" s="14" t="str">
        <f>VLOOKUP($F1642,类型描述及偏移量!$C:$H,4,FALSE)</f>
        <v>None</v>
      </c>
      <c r="P1642" s="14" t="str">
        <f>VLOOKUP($F1642,类型描述及偏移量!$C:$H,5,FALSE)</f>
        <v>No</v>
      </c>
      <c r="Q1642" s="14" t="str">
        <f>VLOOKUP($F1642,类型描述及偏移量!$C:$H,6,FALSE)</f>
        <v>堵料保护使能</v>
      </c>
    </row>
    <row r="1643" hidden="1" spans="1:17">
      <c r="A1643" s="12" t="str">
        <f t="shared" si="331"/>
        <v>CHP2</v>
      </c>
      <c r="B1643" s="12" t="str">
        <f t="shared" si="332"/>
        <v>M8_M</v>
      </c>
      <c r="C1643" s="12" t="str">
        <f t="shared" si="333"/>
        <v>Blocking_Stop</v>
      </c>
      <c r="D1643" s="12" t="str">
        <f t="shared" si="334"/>
        <v>BP_Motor_var</v>
      </c>
      <c r="E1643" s="13" t="str">
        <f t="shared" si="335"/>
        <v>CHP2_M8_M_BP_Motor_var</v>
      </c>
      <c r="F1643" s="14" t="str">
        <f t="shared" si="336"/>
        <v>BP_Motor_var_Blocking_Stop</v>
      </c>
      <c r="G1643" s="10" t="str">
        <f t="shared" si="337"/>
        <v>CHP2_M8_M_Blocking_Stop</v>
      </c>
      <c r="H1643" s="10" t="str">
        <f>VLOOKUP(基本表格!E1643,起始地址定义!A:D,4,FALSE)&amp;" "&amp;Q1643</f>
        <v>2425+P6-M18 2#刨片机润滑系统电机 电机控制 堵料导致停机</v>
      </c>
      <c r="I1643" s="10" t="str">
        <f t="shared" si="338"/>
        <v>DB1200,X1603.1</v>
      </c>
      <c r="J1643" s="13" t="str">
        <f>VLOOKUP(E1643,起始地址定义!A:D,2,FALSE)</f>
        <v>DB1200</v>
      </c>
      <c r="K1643" s="12" t="str">
        <f t="shared" si="339"/>
        <v>X1603.1</v>
      </c>
      <c r="L1643" s="13">
        <f>VLOOKUP(E1643,起始地址定义!A:D,3,FALSE)</f>
        <v>1600</v>
      </c>
      <c r="M1643" s="14">
        <f>VLOOKUP($F1643,类型描述及偏移量!$C:$H,2,FALSE)</f>
        <v>3.1</v>
      </c>
      <c r="N1643" s="14" t="str">
        <f>VLOOKUP($F1643,类型描述及偏移量!$C:$H,3,FALSE)</f>
        <v>离散</v>
      </c>
      <c r="O1643" s="14" t="str">
        <f>VLOOKUP($F1643,类型描述及偏移量!$C:$H,4,FALSE)</f>
        <v>On</v>
      </c>
      <c r="P1643" s="14" t="str">
        <f>VLOOKUP($F1643,类型描述及偏移量!$C:$H,5,FALSE)</f>
        <v>Yes</v>
      </c>
      <c r="Q1643" s="14" t="str">
        <f>VLOOKUP($F1643,类型描述及偏移量!$C:$H,6,FALSE)</f>
        <v>堵料导致停机</v>
      </c>
    </row>
    <row r="1644" hidden="1" spans="1:17">
      <c r="A1644" s="12" t="str">
        <f t="shared" ref="A1644:A1707" si="340">A1602</f>
        <v>CHP2</v>
      </c>
      <c r="B1644" s="12" t="str">
        <f t="shared" ref="B1644:B1707" si="341">"M"&amp;RIGHT(LEFT(B1602,FIND("_",B1602,1)-1),LEN(LEFT(B1602,FIND("_",B1602,1)-1))-1)+1&amp;"_"&amp;RIGHT(B1602,LEN(B1602)-FIND("_",B1602,1))</f>
        <v>M8_M</v>
      </c>
      <c r="C1644" s="12" t="str">
        <f t="shared" ref="C1644:C1707" si="342">C1602</f>
        <v>BreakTime</v>
      </c>
      <c r="D1644" s="12" t="str">
        <f t="shared" ref="D1644:D1707" si="343">D1602</f>
        <v>BP_Motor_var</v>
      </c>
      <c r="E1644" s="13" t="str">
        <f t="shared" si="335"/>
        <v>CHP2_M8_M_BP_Motor_var</v>
      </c>
      <c r="F1644" s="14" t="str">
        <f t="shared" si="336"/>
        <v>BP_Motor_var_BreakTime</v>
      </c>
      <c r="G1644" s="10" t="str">
        <f t="shared" si="337"/>
        <v>CHP2_M8_M_BreakTime</v>
      </c>
      <c r="H1644" s="10" t="str">
        <f>VLOOKUP(基本表格!E1644,起始地址定义!A:D,4,FALSE)&amp;" "&amp;Q1644</f>
        <v>2425+P6-M18 2#刨片机润滑系统电机 电机控制 断链超时时间 秒</v>
      </c>
      <c r="I1644" s="10" t="str">
        <f t="shared" si="338"/>
        <v>DB1200,INT1604</v>
      </c>
      <c r="J1644" s="13" t="str">
        <f>VLOOKUP(E1644,起始地址定义!A:D,2,FALSE)</f>
        <v>DB1200</v>
      </c>
      <c r="K1644" s="12" t="str">
        <f t="shared" si="339"/>
        <v>INT1604</v>
      </c>
      <c r="L1644" s="13">
        <f>VLOOKUP(E1644,起始地址定义!A:D,3,FALSE)</f>
        <v>1600</v>
      </c>
      <c r="M1644" s="14">
        <f>VLOOKUP($F1644,类型描述及偏移量!$C:$H,2,FALSE)</f>
        <v>4</v>
      </c>
      <c r="N1644" s="14" t="str">
        <f>VLOOKUP($F1644,类型描述及偏移量!$C:$H,3,FALSE)</f>
        <v>整型</v>
      </c>
      <c r="O1644" s="14" t="str">
        <f>VLOOKUP($F1644,类型描述及偏移量!$C:$H,4,FALSE)</f>
        <v>None</v>
      </c>
      <c r="P1644" s="14" t="str">
        <f>VLOOKUP($F1644,类型描述及偏移量!$C:$H,5,FALSE)</f>
        <v>No</v>
      </c>
      <c r="Q1644" s="14" t="str">
        <f>VLOOKUP($F1644,类型描述及偏移量!$C:$H,6,FALSE)</f>
        <v>断链超时时间 秒</v>
      </c>
    </row>
    <row r="1645" hidden="1" spans="1:17">
      <c r="A1645" s="12" t="str">
        <f t="shared" si="340"/>
        <v>CHP2</v>
      </c>
      <c r="B1645" s="12" t="str">
        <f t="shared" si="341"/>
        <v>M8_M</v>
      </c>
      <c r="C1645" s="12" t="str">
        <f t="shared" si="342"/>
        <v>BlockingTime</v>
      </c>
      <c r="D1645" s="12" t="str">
        <f t="shared" si="343"/>
        <v>BP_Motor_var</v>
      </c>
      <c r="E1645" s="13" t="str">
        <f t="shared" si="335"/>
        <v>CHP2_M8_M_BP_Motor_var</v>
      </c>
      <c r="F1645" s="14" t="str">
        <f t="shared" si="336"/>
        <v>BP_Motor_var_BlockingTime</v>
      </c>
      <c r="G1645" s="10" t="str">
        <f t="shared" si="337"/>
        <v>CHP2_M8_M_BlockingTime</v>
      </c>
      <c r="H1645" s="10" t="str">
        <f>VLOOKUP(基本表格!E1645,起始地址定义!A:D,4,FALSE)&amp;" "&amp;Q1645</f>
        <v>2425+P6-M18 2#刨片机润滑系统电机 电机控制 堵料检测时间 秒</v>
      </c>
      <c r="I1645" s="10" t="str">
        <f t="shared" si="338"/>
        <v>DB1200,INT1606</v>
      </c>
      <c r="J1645" s="13" t="str">
        <f>VLOOKUP(E1645,起始地址定义!A:D,2,FALSE)</f>
        <v>DB1200</v>
      </c>
      <c r="K1645" s="12" t="str">
        <f t="shared" si="339"/>
        <v>INT1606</v>
      </c>
      <c r="L1645" s="13">
        <f>VLOOKUP(E1645,起始地址定义!A:D,3,FALSE)</f>
        <v>1600</v>
      </c>
      <c r="M1645" s="14">
        <f>VLOOKUP($F1645,类型描述及偏移量!$C:$H,2,FALSE)</f>
        <v>6</v>
      </c>
      <c r="N1645" s="14" t="str">
        <f>VLOOKUP($F1645,类型描述及偏移量!$C:$H,3,FALSE)</f>
        <v>整型</v>
      </c>
      <c r="O1645" s="14" t="str">
        <f>VLOOKUP($F1645,类型描述及偏移量!$C:$H,4,FALSE)</f>
        <v>None</v>
      </c>
      <c r="P1645" s="14" t="str">
        <f>VLOOKUP($F1645,类型描述及偏移量!$C:$H,5,FALSE)</f>
        <v>No</v>
      </c>
      <c r="Q1645" s="14" t="str">
        <f>VLOOKUP($F1645,类型描述及偏移量!$C:$H,6,FALSE)</f>
        <v>堵料检测时间 秒</v>
      </c>
    </row>
    <row r="1646" hidden="1" spans="1:17">
      <c r="A1646" s="12" t="str">
        <f t="shared" si="340"/>
        <v>CHP2</v>
      </c>
      <c r="B1646" s="12" t="str">
        <f t="shared" si="341"/>
        <v>M8_M</v>
      </c>
      <c r="C1646" s="12" t="str">
        <f t="shared" si="342"/>
        <v>PullSwitch_CHK</v>
      </c>
      <c r="D1646" s="12" t="str">
        <f t="shared" si="343"/>
        <v>BP_Motor_var</v>
      </c>
      <c r="E1646" s="13" t="str">
        <f t="shared" si="335"/>
        <v>CHP2_M8_M_BP_Motor_var</v>
      </c>
      <c r="F1646" s="14" t="str">
        <f t="shared" si="336"/>
        <v>BP_Motor_var_PullSwitch_CHK</v>
      </c>
      <c r="G1646" s="10" t="str">
        <f t="shared" si="337"/>
        <v>CHP2_M8_M_PullSwitch_CHK</v>
      </c>
      <c r="H1646" s="10" t="str">
        <f>VLOOKUP(基本表格!E1646,起始地址定义!A:D,4,FALSE)&amp;" "&amp;Q1646</f>
        <v>2425+P6-M18 2#刨片机润滑系统电机 电机控制 拉线开关</v>
      </c>
      <c r="I1646" s="10" t="str">
        <f t="shared" si="338"/>
        <v>DB1200,X1608.0</v>
      </c>
      <c r="J1646" s="13" t="str">
        <f>VLOOKUP(E1646,起始地址定义!A:D,2,FALSE)</f>
        <v>DB1200</v>
      </c>
      <c r="K1646" s="12" t="str">
        <f t="shared" si="339"/>
        <v>X1608.0</v>
      </c>
      <c r="L1646" s="13">
        <f>VLOOKUP(E1646,起始地址定义!A:D,3,FALSE)</f>
        <v>1600</v>
      </c>
      <c r="M1646" s="14">
        <f>VLOOKUP($F1646,类型描述及偏移量!$C:$H,2,FALSE)</f>
        <v>8</v>
      </c>
      <c r="N1646" s="14" t="str">
        <f>VLOOKUP($F1646,类型描述及偏移量!$C:$H,3,FALSE)</f>
        <v>离散</v>
      </c>
      <c r="O1646" s="14" t="str">
        <f>VLOOKUP($F1646,类型描述及偏移量!$C:$H,4,FALSE)</f>
        <v>On</v>
      </c>
      <c r="P1646" s="14" t="str">
        <f>VLOOKUP($F1646,类型描述及偏移量!$C:$H,5,FALSE)</f>
        <v>Yes</v>
      </c>
      <c r="Q1646" s="14" t="str">
        <f>VLOOKUP($F1646,类型描述及偏移量!$C:$H,6,FALSE)</f>
        <v>拉线开关</v>
      </c>
    </row>
    <row r="1647" hidden="1" spans="1:17">
      <c r="A1647" s="12" t="str">
        <f t="shared" si="340"/>
        <v>CHP2</v>
      </c>
      <c r="B1647" s="12" t="str">
        <f t="shared" si="341"/>
        <v>M8_M</v>
      </c>
      <c r="C1647" s="12" t="str">
        <f t="shared" si="342"/>
        <v>LMD_ALM</v>
      </c>
      <c r="D1647" s="12" t="str">
        <f t="shared" si="343"/>
        <v>BP_Motor_var</v>
      </c>
      <c r="E1647" s="13" t="str">
        <f t="shared" si="335"/>
        <v>CHP2_M8_M_BP_Motor_var</v>
      </c>
      <c r="F1647" s="14" t="str">
        <f t="shared" si="336"/>
        <v>BP_Motor_var_LMD_ALM</v>
      </c>
      <c r="G1647" s="10" t="str">
        <f t="shared" si="337"/>
        <v>CHP2_M8_M_LMD_ALM</v>
      </c>
      <c r="H1647" s="10" t="str">
        <f>VLOOKUP(基本表格!E1647,起始地址定义!A:D,4,FALSE)&amp;" "&amp;Q1647</f>
        <v>2425+P6-M18 2#刨片机润滑系统电机 电机控制 左跑偏报警</v>
      </c>
      <c r="I1647" s="10" t="str">
        <f t="shared" si="338"/>
        <v>DB1200,X1608.1</v>
      </c>
      <c r="J1647" s="13" t="str">
        <f>VLOOKUP(E1647,起始地址定义!A:D,2,FALSE)</f>
        <v>DB1200</v>
      </c>
      <c r="K1647" s="12" t="str">
        <f t="shared" si="339"/>
        <v>X1608.1</v>
      </c>
      <c r="L1647" s="13">
        <f>VLOOKUP(E1647,起始地址定义!A:D,3,FALSE)</f>
        <v>1600</v>
      </c>
      <c r="M1647" s="14">
        <f>VLOOKUP($F1647,类型描述及偏移量!$C:$H,2,FALSE)</f>
        <v>8.1</v>
      </c>
      <c r="N1647" s="14" t="str">
        <f>VLOOKUP($F1647,类型描述及偏移量!$C:$H,3,FALSE)</f>
        <v>离散</v>
      </c>
      <c r="O1647" s="14" t="str">
        <f>VLOOKUP($F1647,类型描述及偏移量!$C:$H,4,FALSE)</f>
        <v>On</v>
      </c>
      <c r="P1647" s="14" t="str">
        <f>VLOOKUP($F1647,类型描述及偏移量!$C:$H,5,FALSE)</f>
        <v>Yes</v>
      </c>
      <c r="Q1647" s="14" t="str">
        <f>VLOOKUP($F1647,类型描述及偏移量!$C:$H,6,FALSE)</f>
        <v>左跑偏报警</v>
      </c>
    </row>
    <row r="1648" hidden="1" spans="1:17">
      <c r="A1648" s="12" t="str">
        <f t="shared" si="340"/>
        <v>CHP2</v>
      </c>
      <c r="B1648" s="12" t="str">
        <f t="shared" si="341"/>
        <v>M8_M</v>
      </c>
      <c r="C1648" s="12" t="str">
        <f t="shared" si="342"/>
        <v>LMD_CHK_1</v>
      </c>
      <c r="D1648" s="12" t="str">
        <f t="shared" si="343"/>
        <v>BP_Motor_var</v>
      </c>
      <c r="E1648" s="13" t="str">
        <f t="shared" si="335"/>
        <v>CHP2_M8_M_BP_Motor_var</v>
      </c>
      <c r="F1648" s="14" t="str">
        <f t="shared" si="336"/>
        <v>BP_Motor_var_LMD_CHK_1</v>
      </c>
      <c r="G1648" s="10" t="str">
        <f t="shared" si="337"/>
        <v>CHP2_M8_M_LMD_CHK_1</v>
      </c>
      <c r="H1648" s="10" t="str">
        <f>VLOOKUP(基本表格!E1648,起始地址定义!A:D,4,FALSE)&amp;" "&amp;Q1648</f>
        <v>2425+P6-M18 2#刨片机润滑系统电机 电机控制 左跑偏1检测</v>
      </c>
      <c r="I1648" s="10" t="str">
        <f t="shared" si="338"/>
        <v>DB1200,X1608.2</v>
      </c>
      <c r="J1648" s="13" t="str">
        <f>VLOOKUP(E1648,起始地址定义!A:D,2,FALSE)</f>
        <v>DB1200</v>
      </c>
      <c r="K1648" s="12" t="str">
        <f t="shared" si="339"/>
        <v>X1608.2</v>
      </c>
      <c r="L1648" s="13">
        <f>VLOOKUP(E1648,起始地址定义!A:D,3,FALSE)</f>
        <v>1600</v>
      </c>
      <c r="M1648" s="14">
        <f>VLOOKUP($F1648,类型描述及偏移量!$C:$H,2,FALSE)</f>
        <v>8.2</v>
      </c>
      <c r="N1648" s="14" t="str">
        <f>VLOOKUP($F1648,类型描述及偏移量!$C:$H,3,FALSE)</f>
        <v>离散</v>
      </c>
      <c r="O1648" s="14" t="str">
        <f>VLOOKUP($F1648,类型描述及偏移量!$C:$H,4,FALSE)</f>
        <v>None</v>
      </c>
      <c r="P1648" s="14" t="str">
        <f>VLOOKUP($F1648,类型描述及偏移量!$C:$H,5,FALSE)</f>
        <v>Yes</v>
      </c>
      <c r="Q1648" s="14" t="str">
        <f>VLOOKUP($F1648,类型描述及偏移量!$C:$H,6,FALSE)</f>
        <v>左跑偏1检测</v>
      </c>
    </row>
    <row r="1649" hidden="1" spans="1:17">
      <c r="A1649" s="12" t="str">
        <f t="shared" si="340"/>
        <v>CHP2</v>
      </c>
      <c r="B1649" s="12" t="str">
        <f t="shared" si="341"/>
        <v>M8_M</v>
      </c>
      <c r="C1649" s="12" t="str">
        <f t="shared" si="342"/>
        <v>LMD_EN</v>
      </c>
      <c r="D1649" s="12" t="str">
        <f t="shared" si="343"/>
        <v>BP_Motor_var</v>
      </c>
      <c r="E1649" s="13" t="str">
        <f t="shared" si="335"/>
        <v>CHP2_M8_M_BP_Motor_var</v>
      </c>
      <c r="F1649" s="14" t="str">
        <f t="shared" si="336"/>
        <v>BP_Motor_var_LMD_EN</v>
      </c>
      <c r="G1649" s="10" t="str">
        <f t="shared" si="337"/>
        <v>CHP2_M8_M_LMD_EN</v>
      </c>
      <c r="H1649" s="10" t="str">
        <f>VLOOKUP(基本表格!E1649,起始地址定义!A:D,4,FALSE)&amp;" "&amp;Q1649</f>
        <v>2425+P6-M18 2#刨片机润滑系统电机 电机控制 左跑偏保护使能</v>
      </c>
      <c r="I1649" s="10" t="str">
        <f t="shared" si="338"/>
        <v>DB1200,X1608.3</v>
      </c>
      <c r="J1649" s="13" t="str">
        <f>VLOOKUP(E1649,起始地址定义!A:D,2,FALSE)</f>
        <v>DB1200</v>
      </c>
      <c r="K1649" s="12" t="str">
        <f t="shared" si="339"/>
        <v>X1608.3</v>
      </c>
      <c r="L1649" s="13">
        <f>VLOOKUP(E1649,起始地址定义!A:D,3,FALSE)</f>
        <v>1600</v>
      </c>
      <c r="M1649" s="14">
        <f>VLOOKUP($F1649,类型描述及偏移量!$C:$H,2,FALSE)</f>
        <v>8.3</v>
      </c>
      <c r="N1649" s="14" t="str">
        <f>VLOOKUP($F1649,类型描述及偏移量!$C:$H,3,FALSE)</f>
        <v>离散</v>
      </c>
      <c r="O1649" s="14" t="str">
        <f>VLOOKUP($F1649,类型描述及偏移量!$C:$H,4,FALSE)</f>
        <v>None</v>
      </c>
      <c r="P1649" s="14" t="str">
        <f>VLOOKUP($F1649,类型描述及偏移量!$C:$H,5,FALSE)</f>
        <v>No</v>
      </c>
      <c r="Q1649" s="14" t="str">
        <f>VLOOKUP($F1649,类型描述及偏移量!$C:$H,6,FALSE)</f>
        <v>左跑偏保护使能</v>
      </c>
    </row>
    <row r="1650" hidden="1" spans="1:17">
      <c r="A1650" s="12" t="str">
        <f t="shared" si="340"/>
        <v>CHP2</v>
      </c>
      <c r="B1650" s="12" t="str">
        <f t="shared" si="341"/>
        <v>M8_M</v>
      </c>
      <c r="C1650" s="12" t="str">
        <f t="shared" si="342"/>
        <v>LMD_Stop</v>
      </c>
      <c r="D1650" s="12" t="str">
        <f t="shared" si="343"/>
        <v>BP_Motor_var</v>
      </c>
      <c r="E1650" s="13" t="str">
        <f t="shared" si="335"/>
        <v>CHP2_M8_M_BP_Motor_var</v>
      </c>
      <c r="F1650" s="14" t="str">
        <f t="shared" si="336"/>
        <v>BP_Motor_var_LMD_Stop</v>
      </c>
      <c r="G1650" s="10" t="str">
        <f t="shared" si="337"/>
        <v>CHP2_M8_M_LMD_Stop</v>
      </c>
      <c r="H1650" s="10" t="str">
        <f>VLOOKUP(基本表格!E1650,起始地址定义!A:D,4,FALSE)&amp;" "&amp;Q1650</f>
        <v>2425+P6-M18 2#刨片机润滑系统电机 电机控制 左跑偏导致停机</v>
      </c>
      <c r="I1650" s="10" t="str">
        <f t="shared" si="338"/>
        <v>DB1200,X1608.4</v>
      </c>
      <c r="J1650" s="13" t="str">
        <f>VLOOKUP(E1650,起始地址定义!A:D,2,FALSE)</f>
        <v>DB1200</v>
      </c>
      <c r="K1650" s="12" t="str">
        <f t="shared" si="339"/>
        <v>X1608.4</v>
      </c>
      <c r="L1650" s="13">
        <f>VLOOKUP(E1650,起始地址定义!A:D,3,FALSE)</f>
        <v>1600</v>
      </c>
      <c r="M1650" s="14">
        <f>VLOOKUP($F1650,类型描述及偏移量!$C:$H,2,FALSE)</f>
        <v>8.4</v>
      </c>
      <c r="N1650" s="14" t="str">
        <f>VLOOKUP($F1650,类型描述及偏移量!$C:$H,3,FALSE)</f>
        <v>离散</v>
      </c>
      <c r="O1650" s="14" t="str">
        <f>VLOOKUP($F1650,类型描述及偏移量!$C:$H,4,FALSE)</f>
        <v>On</v>
      </c>
      <c r="P1650" s="14" t="str">
        <f>VLOOKUP($F1650,类型描述及偏移量!$C:$H,5,FALSE)</f>
        <v>Yes</v>
      </c>
      <c r="Q1650" s="14" t="str">
        <f>VLOOKUP($F1650,类型描述及偏移量!$C:$H,6,FALSE)</f>
        <v>左跑偏导致停机</v>
      </c>
    </row>
    <row r="1651" hidden="1" spans="1:17">
      <c r="A1651" s="12" t="str">
        <f t="shared" si="340"/>
        <v>CHP2</v>
      </c>
      <c r="B1651" s="12" t="str">
        <f t="shared" si="341"/>
        <v>M8_M</v>
      </c>
      <c r="C1651" s="12" t="str">
        <f t="shared" si="342"/>
        <v>LMD_Time</v>
      </c>
      <c r="D1651" s="12" t="str">
        <f t="shared" si="343"/>
        <v>BP_Motor_var</v>
      </c>
      <c r="E1651" s="13" t="str">
        <f t="shared" si="335"/>
        <v>CHP2_M8_M_BP_Motor_var</v>
      </c>
      <c r="F1651" s="14" t="str">
        <f t="shared" si="336"/>
        <v>BP_Motor_var_LMD_Time</v>
      </c>
      <c r="G1651" s="10" t="str">
        <f t="shared" si="337"/>
        <v>CHP2_M8_M_LMD_Time</v>
      </c>
      <c r="H1651" s="10" t="str">
        <f>VLOOKUP(基本表格!E1651,起始地址定义!A:D,4,FALSE)&amp;" "&amp;Q1651</f>
        <v>2425+P6-M18 2#刨片机润滑系统电机 电机控制 左跑偏检测时间</v>
      </c>
      <c r="I1651" s="10" t="str">
        <f t="shared" si="338"/>
        <v>DB1200,INT1610</v>
      </c>
      <c r="J1651" s="13" t="str">
        <f>VLOOKUP(E1651,起始地址定义!A:D,2,FALSE)</f>
        <v>DB1200</v>
      </c>
      <c r="K1651" s="12" t="str">
        <f t="shared" si="339"/>
        <v>INT1610</v>
      </c>
      <c r="L1651" s="13">
        <f>VLOOKUP(E1651,起始地址定义!A:D,3,FALSE)</f>
        <v>1600</v>
      </c>
      <c r="M1651" s="14">
        <f>VLOOKUP($F1651,类型描述及偏移量!$C:$H,2,FALSE)</f>
        <v>10</v>
      </c>
      <c r="N1651" s="14" t="str">
        <f>VLOOKUP($F1651,类型描述及偏移量!$C:$H,3,FALSE)</f>
        <v>整型</v>
      </c>
      <c r="O1651" s="14" t="str">
        <f>VLOOKUP($F1651,类型描述及偏移量!$C:$H,4,FALSE)</f>
        <v>None</v>
      </c>
      <c r="P1651" s="14" t="str">
        <f>VLOOKUP($F1651,类型描述及偏移量!$C:$H,5,FALSE)</f>
        <v>No</v>
      </c>
      <c r="Q1651" s="14" t="str">
        <f>VLOOKUP($F1651,类型描述及偏移量!$C:$H,6,FALSE)</f>
        <v>左跑偏检测时间</v>
      </c>
    </row>
    <row r="1652" hidden="1" spans="1:17">
      <c r="A1652" s="12" t="str">
        <f t="shared" si="340"/>
        <v>CHP2</v>
      </c>
      <c r="B1652" s="12" t="str">
        <f t="shared" si="341"/>
        <v>M8_M</v>
      </c>
      <c r="C1652" s="12" t="str">
        <f t="shared" si="342"/>
        <v>RMD_ALM</v>
      </c>
      <c r="D1652" s="12" t="str">
        <f t="shared" si="343"/>
        <v>BP_Motor_var</v>
      </c>
      <c r="E1652" s="13" t="str">
        <f t="shared" si="335"/>
        <v>CHP2_M8_M_BP_Motor_var</v>
      </c>
      <c r="F1652" s="14" t="str">
        <f t="shared" si="336"/>
        <v>BP_Motor_var_RMD_ALM</v>
      </c>
      <c r="G1652" s="10" t="str">
        <f t="shared" si="337"/>
        <v>CHP2_M8_M_RMD_ALM</v>
      </c>
      <c r="H1652" s="10" t="str">
        <f>VLOOKUP(基本表格!E1652,起始地址定义!A:D,4,FALSE)&amp;" "&amp;Q1652</f>
        <v>2425+P6-M18 2#刨片机润滑系统电机 电机控制 右 跑偏报警</v>
      </c>
      <c r="I1652" s="10" t="str">
        <f t="shared" si="338"/>
        <v>DB1200,X1612.0</v>
      </c>
      <c r="J1652" s="13" t="str">
        <f>VLOOKUP(E1652,起始地址定义!A:D,2,FALSE)</f>
        <v>DB1200</v>
      </c>
      <c r="K1652" s="12" t="str">
        <f t="shared" si="339"/>
        <v>X1612.0</v>
      </c>
      <c r="L1652" s="13">
        <f>VLOOKUP(E1652,起始地址定义!A:D,3,FALSE)</f>
        <v>1600</v>
      </c>
      <c r="M1652" s="14">
        <f>VLOOKUP($F1652,类型描述及偏移量!$C:$H,2,FALSE)</f>
        <v>12</v>
      </c>
      <c r="N1652" s="14" t="str">
        <f>VLOOKUP($F1652,类型描述及偏移量!$C:$H,3,FALSE)</f>
        <v>离散</v>
      </c>
      <c r="O1652" s="14" t="str">
        <f>VLOOKUP($F1652,类型描述及偏移量!$C:$H,4,FALSE)</f>
        <v>On</v>
      </c>
      <c r="P1652" s="14" t="str">
        <f>VLOOKUP($F1652,类型描述及偏移量!$C:$H,5,FALSE)</f>
        <v>Yes</v>
      </c>
      <c r="Q1652" s="14" t="str">
        <f>VLOOKUP($F1652,类型描述及偏移量!$C:$H,6,FALSE)</f>
        <v>右 跑偏报警</v>
      </c>
    </row>
    <row r="1653" hidden="1" spans="1:17">
      <c r="A1653" s="12" t="str">
        <f t="shared" si="340"/>
        <v>CHP2</v>
      </c>
      <c r="B1653" s="12" t="str">
        <f t="shared" si="341"/>
        <v>M8_M</v>
      </c>
      <c r="C1653" s="12" t="str">
        <f t="shared" si="342"/>
        <v>RMD_CHK_1</v>
      </c>
      <c r="D1653" s="12" t="str">
        <f t="shared" si="343"/>
        <v>BP_Motor_var</v>
      </c>
      <c r="E1653" s="13" t="str">
        <f t="shared" si="335"/>
        <v>CHP2_M8_M_BP_Motor_var</v>
      </c>
      <c r="F1653" s="14" t="str">
        <f t="shared" si="336"/>
        <v>BP_Motor_var_RMD_CHK_1</v>
      </c>
      <c r="G1653" s="10" t="str">
        <f t="shared" si="337"/>
        <v>CHP2_M8_M_RMD_CHK_1</v>
      </c>
      <c r="H1653" s="10" t="str">
        <f>VLOOKUP(基本表格!E1653,起始地址定义!A:D,4,FALSE)&amp;" "&amp;Q1653</f>
        <v>2425+P6-M18 2#刨片机润滑系统电机 电机控制 右跑偏1检测</v>
      </c>
      <c r="I1653" s="10" t="str">
        <f t="shared" si="338"/>
        <v>DB1200,X1612.1</v>
      </c>
      <c r="J1653" s="13" t="str">
        <f>VLOOKUP(E1653,起始地址定义!A:D,2,FALSE)</f>
        <v>DB1200</v>
      </c>
      <c r="K1653" s="12" t="str">
        <f t="shared" si="339"/>
        <v>X1612.1</v>
      </c>
      <c r="L1653" s="13">
        <f>VLOOKUP(E1653,起始地址定义!A:D,3,FALSE)</f>
        <v>1600</v>
      </c>
      <c r="M1653" s="14">
        <f>VLOOKUP($F1653,类型描述及偏移量!$C:$H,2,FALSE)</f>
        <v>12.1</v>
      </c>
      <c r="N1653" s="14" t="str">
        <f>VLOOKUP($F1653,类型描述及偏移量!$C:$H,3,FALSE)</f>
        <v>离散</v>
      </c>
      <c r="O1653" s="14" t="str">
        <f>VLOOKUP($F1653,类型描述及偏移量!$C:$H,4,FALSE)</f>
        <v>None</v>
      </c>
      <c r="P1653" s="14" t="str">
        <f>VLOOKUP($F1653,类型描述及偏移量!$C:$H,5,FALSE)</f>
        <v>Yes</v>
      </c>
      <c r="Q1653" s="14" t="str">
        <f>VLOOKUP($F1653,类型描述及偏移量!$C:$H,6,FALSE)</f>
        <v>右跑偏1检测</v>
      </c>
    </row>
    <row r="1654" hidden="1" spans="1:17">
      <c r="A1654" s="12" t="str">
        <f t="shared" si="340"/>
        <v>CHP2</v>
      </c>
      <c r="B1654" s="12" t="str">
        <f t="shared" si="341"/>
        <v>M8_M</v>
      </c>
      <c r="C1654" s="12" t="str">
        <f t="shared" si="342"/>
        <v>RMD_EN</v>
      </c>
      <c r="D1654" s="12" t="str">
        <f t="shared" si="343"/>
        <v>BP_Motor_var</v>
      </c>
      <c r="E1654" s="13" t="str">
        <f t="shared" si="335"/>
        <v>CHP2_M8_M_BP_Motor_var</v>
      </c>
      <c r="F1654" s="14" t="str">
        <f t="shared" si="336"/>
        <v>BP_Motor_var_RMD_EN</v>
      </c>
      <c r="G1654" s="10" t="str">
        <f t="shared" si="337"/>
        <v>CHP2_M8_M_RMD_EN</v>
      </c>
      <c r="H1654" s="10" t="str">
        <f>VLOOKUP(基本表格!E1654,起始地址定义!A:D,4,FALSE)&amp;" "&amp;Q1654</f>
        <v>2425+P6-M18 2#刨片机润滑系统电机 电机控制 右跑偏保护使能</v>
      </c>
      <c r="I1654" s="10" t="str">
        <f t="shared" si="338"/>
        <v>DB1200,X1612.2</v>
      </c>
      <c r="J1654" s="13" t="str">
        <f>VLOOKUP(E1654,起始地址定义!A:D,2,FALSE)</f>
        <v>DB1200</v>
      </c>
      <c r="K1654" s="12" t="str">
        <f t="shared" si="339"/>
        <v>X1612.2</v>
      </c>
      <c r="L1654" s="13">
        <f>VLOOKUP(E1654,起始地址定义!A:D,3,FALSE)</f>
        <v>1600</v>
      </c>
      <c r="M1654" s="14">
        <f>VLOOKUP($F1654,类型描述及偏移量!$C:$H,2,FALSE)</f>
        <v>12.2</v>
      </c>
      <c r="N1654" s="14" t="str">
        <f>VLOOKUP($F1654,类型描述及偏移量!$C:$H,3,FALSE)</f>
        <v>离散</v>
      </c>
      <c r="O1654" s="14" t="str">
        <f>VLOOKUP($F1654,类型描述及偏移量!$C:$H,4,FALSE)</f>
        <v>None</v>
      </c>
      <c r="P1654" s="14" t="str">
        <f>VLOOKUP($F1654,类型描述及偏移量!$C:$H,5,FALSE)</f>
        <v>No</v>
      </c>
      <c r="Q1654" s="14" t="str">
        <f>VLOOKUP($F1654,类型描述及偏移量!$C:$H,6,FALSE)</f>
        <v>右跑偏保护使能</v>
      </c>
    </row>
    <row r="1655" hidden="1" spans="1:17">
      <c r="A1655" s="12" t="str">
        <f t="shared" si="340"/>
        <v>CHP2</v>
      </c>
      <c r="B1655" s="12" t="str">
        <f t="shared" si="341"/>
        <v>M8_M</v>
      </c>
      <c r="C1655" s="12" t="str">
        <f t="shared" si="342"/>
        <v>RMD_Stop</v>
      </c>
      <c r="D1655" s="12" t="str">
        <f t="shared" si="343"/>
        <v>BP_Motor_var</v>
      </c>
      <c r="E1655" s="13" t="str">
        <f t="shared" si="335"/>
        <v>CHP2_M8_M_BP_Motor_var</v>
      </c>
      <c r="F1655" s="14" t="str">
        <f t="shared" si="336"/>
        <v>BP_Motor_var_RMD_Stop</v>
      </c>
      <c r="G1655" s="10" t="str">
        <f t="shared" si="337"/>
        <v>CHP2_M8_M_RMD_Stop</v>
      </c>
      <c r="H1655" s="10" t="str">
        <f>VLOOKUP(基本表格!E1655,起始地址定义!A:D,4,FALSE)&amp;" "&amp;Q1655</f>
        <v>2425+P6-M18 2#刨片机润滑系统电机 电机控制 右跑偏导致停机</v>
      </c>
      <c r="I1655" s="10" t="str">
        <f t="shared" si="338"/>
        <v>DB1200,X1612.3</v>
      </c>
      <c r="J1655" s="13" t="str">
        <f>VLOOKUP(E1655,起始地址定义!A:D,2,FALSE)</f>
        <v>DB1200</v>
      </c>
      <c r="K1655" s="12" t="str">
        <f t="shared" si="339"/>
        <v>X1612.3</v>
      </c>
      <c r="L1655" s="13">
        <f>VLOOKUP(E1655,起始地址定义!A:D,3,FALSE)</f>
        <v>1600</v>
      </c>
      <c r="M1655" s="14">
        <f>VLOOKUP($F1655,类型描述及偏移量!$C:$H,2,FALSE)</f>
        <v>12.3</v>
      </c>
      <c r="N1655" s="14" t="str">
        <f>VLOOKUP($F1655,类型描述及偏移量!$C:$H,3,FALSE)</f>
        <v>离散</v>
      </c>
      <c r="O1655" s="14" t="str">
        <f>VLOOKUP($F1655,类型描述及偏移量!$C:$H,4,FALSE)</f>
        <v>On</v>
      </c>
      <c r="P1655" s="14" t="str">
        <f>VLOOKUP($F1655,类型描述及偏移量!$C:$H,5,FALSE)</f>
        <v>Yes</v>
      </c>
      <c r="Q1655" s="14" t="str">
        <f>VLOOKUP($F1655,类型描述及偏移量!$C:$H,6,FALSE)</f>
        <v>右跑偏导致停机</v>
      </c>
    </row>
    <row r="1656" hidden="1" spans="1:17">
      <c r="A1656" s="12" t="str">
        <f t="shared" si="340"/>
        <v>CHP2</v>
      </c>
      <c r="B1656" s="12" t="str">
        <f t="shared" si="341"/>
        <v>M8_M</v>
      </c>
      <c r="C1656" s="12" t="str">
        <f t="shared" si="342"/>
        <v>RMD_Time</v>
      </c>
      <c r="D1656" s="12" t="str">
        <f t="shared" si="343"/>
        <v>BP_Motor_var</v>
      </c>
      <c r="E1656" s="13" t="str">
        <f t="shared" si="335"/>
        <v>CHP2_M8_M_BP_Motor_var</v>
      </c>
      <c r="F1656" s="14" t="str">
        <f t="shared" si="336"/>
        <v>BP_Motor_var_RMD_Time</v>
      </c>
      <c r="G1656" s="10" t="str">
        <f t="shared" si="337"/>
        <v>CHP2_M8_M_RMD_Time</v>
      </c>
      <c r="H1656" s="10" t="str">
        <f>VLOOKUP(基本表格!E1656,起始地址定义!A:D,4,FALSE)&amp;" "&amp;Q1656</f>
        <v>2425+P6-M18 2#刨片机润滑系统电机 电机控制 右跑偏检测时间</v>
      </c>
      <c r="I1656" s="10" t="str">
        <f t="shared" si="338"/>
        <v>DB1200,INT1614</v>
      </c>
      <c r="J1656" s="13" t="str">
        <f>VLOOKUP(E1656,起始地址定义!A:D,2,FALSE)</f>
        <v>DB1200</v>
      </c>
      <c r="K1656" s="12" t="str">
        <f t="shared" si="339"/>
        <v>INT1614</v>
      </c>
      <c r="L1656" s="13">
        <f>VLOOKUP(E1656,起始地址定义!A:D,3,FALSE)</f>
        <v>1600</v>
      </c>
      <c r="M1656" s="14">
        <f>VLOOKUP($F1656,类型描述及偏移量!$C:$H,2,FALSE)</f>
        <v>14</v>
      </c>
      <c r="N1656" s="14" t="str">
        <f>VLOOKUP($F1656,类型描述及偏移量!$C:$H,3,FALSE)</f>
        <v>整型</v>
      </c>
      <c r="O1656" s="14" t="str">
        <f>VLOOKUP($F1656,类型描述及偏移量!$C:$H,4,FALSE)</f>
        <v>None</v>
      </c>
      <c r="P1656" s="14" t="str">
        <f>VLOOKUP($F1656,类型描述及偏移量!$C:$H,5,FALSE)</f>
        <v>No</v>
      </c>
      <c r="Q1656" s="14" t="str">
        <f>VLOOKUP($F1656,类型描述及偏移量!$C:$H,6,FALSE)</f>
        <v>右跑偏检测时间</v>
      </c>
    </row>
    <row r="1657" hidden="1" spans="1:17">
      <c r="A1657" s="12" t="str">
        <f t="shared" si="340"/>
        <v>CHP2</v>
      </c>
      <c r="B1657" s="12" t="str">
        <f t="shared" si="341"/>
        <v>M8_M</v>
      </c>
      <c r="C1657" s="12" t="str">
        <f t="shared" si="342"/>
        <v>Motor_Delta</v>
      </c>
      <c r="D1657" s="12" t="str">
        <f t="shared" si="343"/>
        <v>BP_Motor_var</v>
      </c>
      <c r="E1657" s="13" t="str">
        <f t="shared" si="335"/>
        <v>CHP2_M8_M_BP_Motor_var</v>
      </c>
      <c r="F1657" s="14" t="str">
        <f t="shared" si="336"/>
        <v>BP_Motor_var_Motor_Delta</v>
      </c>
      <c r="G1657" s="10" t="str">
        <f t="shared" si="337"/>
        <v>CHP2_M8_M_Motor_Delta</v>
      </c>
      <c r="H1657" s="10" t="str">
        <f>VLOOKUP(基本表格!E1657,起始地址定义!A:D,4,FALSE)&amp;" "&amp;Q1657</f>
        <v>2425+P6-M18 2#刨片机润滑系统电机 电机控制 三角型</v>
      </c>
      <c r="I1657" s="10" t="str">
        <f t="shared" si="338"/>
        <v>DB1200,X1616.0</v>
      </c>
      <c r="J1657" s="13" t="str">
        <f>VLOOKUP(E1657,起始地址定义!A:D,2,FALSE)</f>
        <v>DB1200</v>
      </c>
      <c r="K1657" s="12" t="str">
        <f t="shared" si="339"/>
        <v>X1616.0</v>
      </c>
      <c r="L1657" s="13">
        <f>VLOOKUP(E1657,起始地址定义!A:D,3,FALSE)</f>
        <v>1600</v>
      </c>
      <c r="M1657" s="14">
        <f>VLOOKUP($F1657,类型描述及偏移量!$C:$H,2,FALSE)</f>
        <v>16</v>
      </c>
      <c r="N1657" s="14" t="str">
        <f>VLOOKUP($F1657,类型描述及偏移量!$C:$H,3,FALSE)</f>
        <v>离散</v>
      </c>
      <c r="O1657" s="14" t="str">
        <f>VLOOKUP($F1657,类型描述及偏移量!$C:$H,4,FALSE)</f>
        <v>None</v>
      </c>
      <c r="P1657" s="14" t="str">
        <f>VLOOKUP($F1657,类型描述及偏移量!$C:$H,5,FALSE)</f>
        <v>Yes</v>
      </c>
      <c r="Q1657" s="14" t="str">
        <f>VLOOKUP($F1657,类型描述及偏移量!$C:$H,6,FALSE)</f>
        <v>三角型</v>
      </c>
    </row>
    <row r="1658" hidden="1" spans="1:17">
      <c r="A1658" s="12" t="str">
        <f t="shared" si="340"/>
        <v>CHP2</v>
      </c>
      <c r="B1658" s="12" t="str">
        <f t="shared" si="341"/>
        <v>M8_M</v>
      </c>
      <c r="C1658" s="12" t="str">
        <f t="shared" si="342"/>
        <v>Motor_Wye</v>
      </c>
      <c r="D1658" s="12" t="str">
        <f t="shared" si="343"/>
        <v>BP_Motor_var</v>
      </c>
      <c r="E1658" s="13" t="str">
        <f t="shared" si="335"/>
        <v>CHP2_M8_M_BP_Motor_var</v>
      </c>
      <c r="F1658" s="14" t="str">
        <f t="shared" si="336"/>
        <v>BP_Motor_var_Motor_Wye</v>
      </c>
      <c r="G1658" s="10" t="str">
        <f t="shared" si="337"/>
        <v>CHP2_M8_M_Motor_Wye</v>
      </c>
      <c r="H1658" s="10" t="str">
        <f>VLOOKUP(基本表格!E1658,起始地址定义!A:D,4,FALSE)&amp;" "&amp;Q1658</f>
        <v>2425+P6-M18 2#刨片机润滑系统电机 电机控制 星型</v>
      </c>
      <c r="I1658" s="10" t="str">
        <f t="shared" si="338"/>
        <v>DB1200,X1616.1</v>
      </c>
      <c r="J1658" s="13" t="str">
        <f>VLOOKUP(E1658,起始地址定义!A:D,2,FALSE)</f>
        <v>DB1200</v>
      </c>
      <c r="K1658" s="12" t="str">
        <f t="shared" si="339"/>
        <v>X1616.1</v>
      </c>
      <c r="L1658" s="13">
        <f>VLOOKUP(E1658,起始地址定义!A:D,3,FALSE)</f>
        <v>1600</v>
      </c>
      <c r="M1658" s="14">
        <f>VLOOKUP($F1658,类型描述及偏移量!$C:$H,2,FALSE)</f>
        <v>16.1</v>
      </c>
      <c r="N1658" s="14" t="str">
        <f>VLOOKUP($F1658,类型描述及偏移量!$C:$H,3,FALSE)</f>
        <v>离散</v>
      </c>
      <c r="O1658" s="14" t="str">
        <f>VLOOKUP($F1658,类型描述及偏移量!$C:$H,4,FALSE)</f>
        <v>None</v>
      </c>
      <c r="P1658" s="14" t="str">
        <f>VLOOKUP($F1658,类型描述及偏移量!$C:$H,5,FALSE)</f>
        <v>Yes</v>
      </c>
      <c r="Q1658" s="14" t="str">
        <f>VLOOKUP($F1658,类型描述及偏移量!$C:$H,6,FALSE)</f>
        <v>星型</v>
      </c>
    </row>
    <row r="1659" hidden="1" spans="1:17">
      <c r="A1659" s="12" t="str">
        <f t="shared" si="340"/>
        <v>CHP2</v>
      </c>
      <c r="B1659" s="12" t="str">
        <f t="shared" si="341"/>
        <v>M8_M</v>
      </c>
      <c r="C1659" s="12" t="str">
        <f t="shared" si="342"/>
        <v>MSD</v>
      </c>
      <c r="D1659" s="12" t="str">
        <f t="shared" si="343"/>
        <v>BP_Motor_var</v>
      </c>
      <c r="E1659" s="13" t="str">
        <f t="shared" si="335"/>
        <v>CHP2_M8_M_BP_Motor_var</v>
      </c>
      <c r="F1659" s="14" t="str">
        <f t="shared" si="336"/>
        <v>BP_Motor_var_MSD</v>
      </c>
      <c r="G1659" s="10" t="str">
        <f t="shared" si="337"/>
        <v>CHP2_M8_M_MSD</v>
      </c>
      <c r="H1659" s="10" t="str">
        <f>VLOOKUP(基本表格!E1659,起始地址定义!A:D,4,FALSE)&amp;" "&amp;Q1659</f>
        <v>2425+P6-M18 2#刨片机润滑系统电机 电机控制 维修开关</v>
      </c>
      <c r="I1659" s="10" t="str">
        <f t="shared" si="338"/>
        <v>DB1200,X1616.2</v>
      </c>
      <c r="J1659" s="13" t="str">
        <f>VLOOKUP(E1659,起始地址定义!A:D,2,FALSE)</f>
        <v>DB1200</v>
      </c>
      <c r="K1659" s="12" t="str">
        <f t="shared" si="339"/>
        <v>X1616.2</v>
      </c>
      <c r="L1659" s="13">
        <f>VLOOKUP(E1659,起始地址定义!A:D,3,FALSE)</f>
        <v>1600</v>
      </c>
      <c r="M1659" s="14">
        <f>VLOOKUP($F1659,类型描述及偏移量!$C:$H,2,FALSE)</f>
        <v>16.2</v>
      </c>
      <c r="N1659" s="14" t="str">
        <f>VLOOKUP($F1659,类型描述及偏移量!$C:$H,3,FALSE)</f>
        <v>离散</v>
      </c>
      <c r="O1659" s="14" t="str">
        <f>VLOOKUP($F1659,类型描述及偏移量!$C:$H,4,FALSE)</f>
        <v>On</v>
      </c>
      <c r="P1659" s="14" t="str">
        <f>VLOOKUP($F1659,类型描述及偏移量!$C:$H,5,FALSE)</f>
        <v>Yes</v>
      </c>
      <c r="Q1659" s="14" t="str">
        <f>VLOOKUP($F1659,类型描述及偏移量!$C:$H,6,FALSE)</f>
        <v>维修开关</v>
      </c>
    </row>
    <row r="1660" hidden="1" spans="1:17">
      <c r="A1660" s="12" t="str">
        <f t="shared" si="340"/>
        <v>CHP2</v>
      </c>
      <c r="B1660" s="12" t="str">
        <f t="shared" si="341"/>
        <v>M8_M</v>
      </c>
      <c r="C1660" s="12" t="str">
        <f t="shared" si="342"/>
        <v>LMD_CHK_2</v>
      </c>
      <c r="D1660" s="12" t="str">
        <f t="shared" si="343"/>
        <v>BP_Motor_var</v>
      </c>
      <c r="E1660" s="13" t="str">
        <f t="shared" si="335"/>
        <v>CHP2_M8_M_BP_Motor_var</v>
      </c>
      <c r="F1660" s="14" t="str">
        <f t="shared" si="336"/>
        <v>BP_Motor_var_LMD_CHK_2</v>
      </c>
      <c r="G1660" s="10" t="str">
        <f t="shared" si="337"/>
        <v>CHP2_M8_M_LMD_CHK_2</v>
      </c>
      <c r="H1660" s="10" t="str">
        <f>VLOOKUP(基本表格!E1660,起始地址定义!A:D,4,FALSE)&amp;" "&amp;Q1660</f>
        <v>2425+P6-M18 2#刨片机润滑系统电机 电机控制 左跑偏2检测</v>
      </c>
      <c r="I1660" s="10" t="str">
        <f t="shared" si="338"/>
        <v>DB1200,X1616.3</v>
      </c>
      <c r="J1660" s="13" t="str">
        <f>VLOOKUP(E1660,起始地址定义!A:D,2,FALSE)</f>
        <v>DB1200</v>
      </c>
      <c r="K1660" s="12" t="str">
        <f t="shared" si="339"/>
        <v>X1616.3</v>
      </c>
      <c r="L1660" s="13">
        <f>VLOOKUP(E1660,起始地址定义!A:D,3,FALSE)</f>
        <v>1600</v>
      </c>
      <c r="M1660" s="14">
        <f>VLOOKUP($F1660,类型描述及偏移量!$C:$H,2,FALSE)</f>
        <v>16.3</v>
      </c>
      <c r="N1660" s="14" t="str">
        <f>VLOOKUP($F1660,类型描述及偏移量!$C:$H,3,FALSE)</f>
        <v>离散</v>
      </c>
      <c r="O1660" s="14" t="str">
        <f>VLOOKUP($F1660,类型描述及偏移量!$C:$H,4,FALSE)</f>
        <v>None</v>
      </c>
      <c r="P1660" s="14" t="str">
        <f>VLOOKUP($F1660,类型描述及偏移量!$C:$H,5,FALSE)</f>
        <v>Yes</v>
      </c>
      <c r="Q1660" s="14" t="str">
        <f>VLOOKUP($F1660,类型描述及偏移量!$C:$H,6,FALSE)</f>
        <v>左跑偏2检测</v>
      </c>
    </row>
    <row r="1661" hidden="1" spans="1:17">
      <c r="A1661" s="12" t="str">
        <f t="shared" si="340"/>
        <v>CHP2</v>
      </c>
      <c r="B1661" s="12" t="str">
        <f t="shared" si="341"/>
        <v>M8_M</v>
      </c>
      <c r="C1661" s="12" t="str">
        <f t="shared" si="342"/>
        <v>RMD_CHK_2</v>
      </c>
      <c r="D1661" s="12" t="str">
        <f t="shared" si="343"/>
        <v>BP_Motor_var</v>
      </c>
      <c r="E1661" s="13" t="str">
        <f t="shared" si="335"/>
        <v>CHP2_M8_M_BP_Motor_var</v>
      </c>
      <c r="F1661" s="14" t="str">
        <f t="shared" si="336"/>
        <v>BP_Motor_var_RMD_CHK_2</v>
      </c>
      <c r="G1661" s="10" t="str">
        <f t="shared" si="337"/>
        <v>CHP2_M8_M_RMD_CHK_2</v>
      </c>
      <c r="H1661" s="10" t="str">
        <f>VLOOKUP(基本表格!E1661,起始地址定义!A:D,4,FALSE)&amp;" "&amp;Q1661</f>
        <v>2425+P6-M18 2#刨片机润滑系统电机 电机控制 右跑偏2检测</v>
      </c>
      <c r="I1661" s="10" t="str">
        <f t="shared" si="338"/>
        <v>DB1200,X1616.4</v>
      </c>
      <c r="J1661" s="13" t="str">
        <f>VLOOKUP(E1661,起始地址定义!A:D,2,FALSE)</f>
        <v>DB1200</v>
      </c>
      <c r="K1661" s="12" t="str">
        <f t="shared" si="339"/>
        <v>X1616.4</v>
      </c>
      <c r="L1661" s="13">
        <f>VLOOKUP(E1661,起始地址定义!A:D,3,FALSE)</f>
        <v>1600</v>
      </c>
      <c r="M1661" s="14">
        <f>VLOOKUP($F1661,类型描述及偏移量!$C:$H,2,FALSE)</f>
        <v>16.4</v>
      </c>
      <c r="N1661" s="14" t="str">
        <f>VLOOKUP($F1661,类型描述及偏移量!$C:$H,3,FALSE)</f>
        <v>离散</v>
      </c>
      <c r="O1661" s="14" t="str">
        <f>VLOOKUP($F1661,类型描述及偏移量!$C:$H,4,FALSE)</f>
        <v>None</v>
      </c>
      <c r="P1661" s="14" t="str">
        <f>VLOOKUP($F1661,类型描述及偏移量!$C:$H,5,FALSE)</f>
        <v>Yes</v>
      </c>
      <c r="Q1661" s="14" t="str">
        <f>VLOOKUP($F1661,类型描述及偏移量!$C:$H,6,FALSE)</f>
        <v>右跑偏2检测</v>
      </c>
    </row>
    <row r="1662" hidden="1" spans="1:17">
      <c r="A1662" s="12" t="str">
        <f t="shared" si="340"/>
        <v>CHP2</v>
      </c>
      <c r="B1662" s="12" t="str">
        <f t="shared" si="341"/>
        <v>M8_M</v>
      </c>
      <c r="C1662" s="12" t="str">
        <f t="shared" si="342"/>
        <v>InterStarTime</v>
      </c>
      <c r="D1662" s="12" t="str">
        <f t="shared" si="343"/>
        <v>BP_Motor_var</v>
      </c>
      <c r="E1662" s="13" t="str">
        <f t="shared" si="335"/>
        <v>CHP2_M8_M_BP_Motor_var</v>
      </c>
      <c r="F1662" s="14" t="str">
        <f t="shared" si="336"/>
        <v>BP_Motor_var_InterStarTime</v>
      </c>
      <c r="G1662" s="10" t="str">
        <f t="shared" si="337"/>
        <v>CHP2_M8_M_InterStarTime</v>
      </c>
      <c r="H1662" s="10" t="str">
        <f>VLOOKUP(基本表格!E1662,起始地址定义!A:D,4,FALSE)&amp;" "&amp;Q1662</f>
        <v>2425+P6-M18 2#刨片机润滑系统电机 电机控制 联动启动延时</v>
      </c>
      <c r="I1662" s="10" t="str">
        <f t="shared" si="338"/>
        <v>DB1200,INT1618</v>
      </c>
      <c r="J1662" s="13" t="str">
        <f>VLOOKUP(E1662,起始地址定义!A:D,2,FALSE)</f>
        <v>DB1200</v>
      </c>
      <c r="K1662" s="12" t="str">
        <f t="shared" si="339"/>
        <v>INT1618</v>
      </c>
      <c r="L1662" s="13">
        <f>VLOOKUP(E1662,起始地址定义!A:D,3,FALSE)</f>
        <v>1600</v>
      </c>
      <c r="M1662" s="14">
        <f>VLOOKUP($F1662,类型描述及偏移量!$C:$H,2,FALSE)</f>
        <v>18</v>
      </c>
      <c r="N1662" s="14" t="str">
        <f>VLOOKUP($F1662,类型描述及偏移量!$C:$H,3,FALSE)</f>
        <v>整型</v>
      </c>
      <c r="O1662" s="14" t="str">
        <f>VLOOKUP($F1662,类型描述及偏移量!$C:$H,4,FALSE)</f>
        <v>None</v>
      </c>
      <c r="P1662" s="14" t="str">
        <f>VLOOKUP($F1662,类型描述及偏移量!$C:$H,5,FALSE)</f>
        <v>No</v>
      </c>
      <c r="Q1662" s="14" t="str">
        <f>VLOOKUP($F1662,类型描述及偏移量!$C:$H,6,FALSE)</f>
        <v>联动启动延时</v>
      </c>
    </row>
    <row r="1663" hidden="1" spans="1:17">
      <c r="A1663" s="12" t="str">
        <f t="shared" si="340"/>
        <v>CHP2</v>
      </c>
      <c r="B1663" s="12" t="str">
        <f t="shared" si="341"/>
        <v>M8_M</v>
      </c>
      <c r="C1663" s="12" t="str">
        <f t="shared" si="342"/>
        <v>Alt_TMR</v>
      </c>
      <c r="D1663" s="12" t="str">
        <f t="shared" si="343"/>
        <v>BP_Motor_var</v>
      </c>
      <c r="E1663" s="13" t="str">
        <f t="shared" si="335"/>
        <v>CHP2_M8_M_BP_Motor_var</v>
      </c>
      <c r="F1663" s="14" t="str">
        <f t="shared" si="336"/>
        <v>BP_Motor_var_Alt_TMR</v>
      </c>
      <c r="G1663" s="10" t="str">
        <f t="shared" si="337"/>
        <v>CHP2_M8_M_Alt_TMR</v>
      </c>
      <c r="H1663" s="10" t="str">
        <f>VLOOKUP(基本表格!E1663,起始地址定义!A:D,4,FALSE)&amp;" "&amp;Q1663</f>
        <v>2425+P6-M18 2#刨片机润滑系统电机 电机控制 起动转换时间 秒</v>
      </c>
      <c r="I1663" s="10" t="str">
        <f t="shared" si="338"/>
        <v>DB1200,INT1620</v>
      </c>
      <c r="J1663" s="13" t="str">
        <f>VLOOKUP(E1663,起始地址定义!A:D,2,FALSE)</f>
        <v>DB1200</v>
      </c>
      <c r="K1663" s="12" t="str">
        <f t="shared" si="339"/>
        <v>INT1620</v>
      </c>
      <c r="L1663" s="13">
        <f>VLOOKUP(E1663,起始地址定义!A:D,3,FALSE)</f>
        <v>1600</v>
      </c>
      <c r="M1663" s="14">
        <f>VLOOKUP($F1663,类型描述及偏移量!$C:$H,2,FALSE)</f>
        <v>20</v>
      </c>
      <c r="N1663" s="14" t="str">
        <f>VLOOKUP($F1663,类型描述及偏移量!$C:$H,3,FALSE)</f>
        <v>整型</v>
      </c>
      <c r="O1663" s="14" t="str">
        <f>VLOOKUP($F1663,类型描述及偏移量!$C:$H,4,FALSE)</f>
        <v>None</v>
      </c>
      <c r="P1663" s="14" t="str">
        <f>VLOOKUP($F1663,类型描述及偏移量!$C:$H,5,FALSE)</f>
        <v>No</v>
      </c>
      <c r="Q1663" s="14" t="str">
        <f>VLOOKUP($F1663,类型描述及偏移量!$C:$H,6,FALSE)</f>
        <v>起动转换时间 秒</v>
      </c>
    </row>
    <row r="1664" hidden="1" spans="1:17">
      <c r="A1664" s="12" t="str">
        <f t="shared" si="340"/>
        <v>CHP2</v>
      </c>
      <c r="B1664" s="12" t="str">
        <f t="shared" si="341"/>
        <v>M9_M</v>
      </c>
      <c r="C1664" s="12" t="str">
        <f t="shared" si="342"/>
        <v>Enable</v>
      </c>
      <c r="D1664" s="12" t="str">
        <f t="shared" si="343"/>
        <v>BP_Motor_var</v>
      </c>
      <c r="E1664" s="13" t="str">
        <f t="shared" si="335"/>
        <v>CHP2_M9_M_BP_Motor_var</v>
      </c>
      <c r="F1664" s="14" t="str">
        <f t="shared" si="336"/>
        <v>BP_Motor_var_Enable</v>
      </c>
      <c r="G1664" s="10" t="str">
        <f t="shared" si="337"/>
        <v>CHP2_M9_M_Enable</v>
      </c>
      <c r="H1664" s="10" t="str">
        <f>VLOOKUP(基本表格!E1664,起始地址定义!A:D,4,FALSE)&amp;" "&amp;Q1664</f>
        <v>2425+P4-M4 2#刨片机重物分离电机 电机控制 使能</v>
      </c>
      <c r="I1664" s="10" t="str">
        <f t="shared" si="338"/>
        <v>DB1200,X1650.0</v>
      </c>
      <c r="J1664" s="13" t="str">
        <f>VLOOKUP(E1664,起始地址定义!A:D,2,FALSE)</f>
        <v>DB1200</v>
      </c>
      <c r="K1664" s="12" t="str">
        <f t="shared" si="339"/>
        <v>X1650.0</v>
      </c>
      <c r="L1664" s="13">
        <f>VLOOKUP(E1664,起始地址定义!A:D,3,FALSE)</f>
        <v>1650</v>
      </c>
      <c r="M1664" s="14">
        <f>VLOOKUP($F1664,类型描述及偏移量!$C:$H,2,FALSE)</f>
        <v>0</v>
      </c>
      <c r="N1664" s="14" t="str">
        <f>VLOOKUP($F1664,类型描述及偏移量!$C:$H,3,FALSE)</f>
        <v>离散</v>
      </c>
      <c r="O1664" s="14" t="str">
        <f>VLOOKUP($F1664,类型描述及偏移量!$C:$H,4,FALSE)</f>
        <v>None</v>
      </c>
      <c r="P1664" s="14" t="str">
        <f>VLOOKUP($F1664,类型描述及偏移量!$C:$H,5,FALSE)</f>
        <v>No</v>
      </c>
      <c r="Q1664" s="14" t="str">
        <f>VLOOKUP($F1664,类型描述及偏移量!$C:$H,6,FALSE)</f>
        <v>使能</v>
      </c>
    </row>
    <row r="1665" hidden="1" spans="1:17">
      <c r="A1665" s="12" t="str">
        <f t="shared" si="340"/>
        <v>CHP2</v>
      </c>
      <c r="B1665" s="12" t="str">
        <f t="shared" si="341"/>
        <v>M9_M</v>
      </c>
      <c r="C1665" s="12" t="str">
        <f t="shared" si="342"/>
        <v>Auto_Status</v>
      </c>
      <c r="D1665" s="12" t="str">
        <f t="shared" si="343"/>
        <v>BP_Motor_var</v>
      </c>
      <c r="E1665" s="13" t="str">
        <f t="shared" si="335"/>
        <v>CHP2_M9_M_BP_Motor_var</v>
      </c>
      <c r="F1665" s="14" t="str">
        <f t="shared" si="336"/>
        <v>BP_Motor_var_Auto_Status</v>
      </c>
      <c r="G1665" s="10" t="str">
        <f t="shared" si="337"/>
        <v>CHP2_M9_M_Auto_Status</v>
      </c>
      <c r="H1665" s="10" t="str">
        <f>VLOOKUP(基本表格!E1665,起始地址定义!A:D,4,FALSE)&amp;" "&amp;Q1665</f>
        <v>2425+P4-M4 2#刨片机重物分离电机 电机控制 手自动状态</v>
      </c>
      <c r="I1665" s="10" t="str">
        <f t="shared" si="338"/>
        <v>DB1200,X1650.3</v>
      </c>
      <c r="J1665" s="13" t="str">
        <f>VLOOKUP(E1665,起始地址定义!A:D,2,FALSE)</f>
        <v>DB1200</v>
      </c>
      <c r="K1665" s="12" t="str">
        <f t="shared" si="339"/>
        <v>X1650.3</v>
      </c>
      <c r="L1665" s="13">
        <f>VLOOKUP(E1665,起始地址定义!A:D,3,FALSE)</f>
        <v>1650</v>
      </c>
      <c r="M1665" s="14">
        <f>VLOOKUP($F1665,类型描述及偏移量!$C:$H,2,FALSE)</f>
        <v>0.3</v>
      </c>
      <c r="N1665" s="14" t="str">
        <f>VLOOKUP($F1665,类型描述及偏移量!$C:$H,3,FALSE)</f>
        <v>离散</v>
      </c>
      <c r="O1665" s="14" t="str">
        <f>VLOOKUP($F1665,类型描述及偏移量!$C:$H,4,FALSE)</f>
        <v>None</v>
      </c>
      <c r="P1665" s="14" t="str">
        <f>VLOOKUP($F1665,类型描述及偏移量!$C:$H,5,FALSE)</f>
        <v>Yes</v>
      </c>
      <c r="Q1665" s="14" t="str">
        <f>VLOOKUP($F1665,类型描述及偏移量!$C:$H,6,FALSE)</f>
        <v>手自动状态</v>
      </c>
    </row>
    <row r="1666" hidden="1" spans="1:17">
      <c r="A1666" s="12" t="str">
        <f t="shared" si="340"/>
        <v>CHP2</v>
      </c>
      <c r="B1666" s="12" t="str">
        <f t="shared" si="341"/>
        <v>M9_M</v>
      </c>
      <c r="C1666" s="12" t="str">
        <f t="shared" si="342"/>
        <v>Loc_Rem</v>
      </c>
      <c r="D1666" s="12" t="str">
        <f t="shared" si="343"/>
        <v>BP_Motor_var</v>
      </c>
      <c r="E1666" s="13" t="str">
        <f t="shared" si="335"/>
        <v>CHP2_M9_M_BP_Motor_var</v>
      </c>
      <c r="F1666" s="14" t="str">
        <f t="shared" si="336"/>
        <v>BP_Motor_var_Loc_Rem</v>
      </c>
      <c r="G1666" s="10" t="str">
        <f t="shared" si="337"/>
        <v>CHP2_M9_M_Loc_Rem</v>
      </c>
      <c r="H1666" s="10" t="str">
        <f>VLOOKUP(基本表格!E1666,起始地址定义!A:D,4,FALSE)&amp;" "&amp;Q1666</f>
        <v>2425+P4-M4 2#刨片机重物分离电机 电机控制 本地/远程(检修/待机）</v>
      </c>
      <c r="I1666" s="10" t="str">
        <f t="shared" si="338"/>
        <v>DB1200,X1650.4</v>
      </c>
      <c r="J1666" s="13" t="str">
        <f>VLOOKUP(E1666,起始地址定义!A:D,2,FALSE)</f>
        <v>DB1200</v>
      </c>
      <c r="K1666" s="12" t="str">
        <f t="shared" si="339"/>
        <v>X1650.4</v>
      </c>
      <c r="L1666" s="13">
        <f>VLOOKUP(E1666,起始地址定义!A:D,3,FALSE)</f>
        <v>1650</v>
      </c>
      <c r="M1666" s="14">
        <f>VLOOKUP($F1666,类型描述及偏移量!$C:$H,2,FALSE)</f>
        <v>0.4</v>
      </c>
      <c r="N1666" s="14" t="str">
        <f>VLOOKUP($F1666,类型描述及偏移量!$C:$H,3,FALSE)</f>
        <v>离散</v>
      </c>
      <c r="O1666" s="14" t="str">
        <f>VLOOKUP($F1666,类型描述及偏移量!$C:$H,4,FALSE)</f>
        <v>None</v>
      </c>
      <c r="P1666" s="14" t="str">
        <f>VLOOKUP($F1666,类型描述及偏移量!$C:$H,5,FALSE)</f>
        <v>Yes</v>
      </c>
      <c r="Q1666" s="14" t="str">
        <f>VLOOKUP($F1666,类型描述及偏移量!$C:$H,6,FALSE)</f>
        <v>本地/远程(检修/待机）</v>
      </c>
    </row>
    <row r="1667" hidden="1" spans="1:17">
      <c r="A1667" s="12" t="str">
        <f t="shared" si="340"/>
        <v>CHP2</v>
      </c>
      <c r="B1667" s="12" t="str">
        <f t="shared" si="341"/>
        <v>M9_M</v>
      </c>
      <c r="C1667" s="12" t="str">
        <f t="shared" si="342"/>
        <v>ON_HMI</v>
      </c>
      <c r="D1667" s="12" t="str">
        <f t="shared" si="343"/>
        <v>BP_Motor_var</v>
      </c>
      <c r="E1667" s="13" t="str">
        <f t="shared" si="335"/>
        <v>CHP2_M9_M_BP_Motor_var</v>
      </c>
      <c r="F1667" s="14" t="str">
        <f t="shared" si="336"/>
        <v>BP_Motor_var_ON_HMI</v>
      </c>
      <c r="G1667" s="10" t="str">
        <f t="shared" si="337"/>
        <v>CHP2_M9_M_ON_HMI</v>
      </c>
      <c r="H1667" s="10" t="str">
        <f>VLOOKUP(基本表格!E1667,起始地址定义!A:D,4,FALSE)&amp;" "&amp;Q1667</f>
        <v>2425+P4-M4 2#刨片机重物分离电机 电机控制 开启_上位机(正转)</v>
      </c>
      <c r="I1667" s="10" t="str">
        <f t="shared" si="338"/>
        <v>DB1200,X1650.6</v>
      </c>
      <c r="J1667" s="13" t="str">
        <f>VLOOKUP(E1667,起始地址定义!A:D,2,FALSE)</f>
        <v>DB1200</v>
      </c>
      <c r="K1667" s="12" t="str">
        <f t="shared" si="339"/>
        <v>X1650.6</v>
      </c>
      <c r="L1667" s="13">
        <f>VLOOKUP(E1667,起始地址定义!A:D,3,FALSE)</f>
        <v>1650</v>
      </c>
      <c r="M1667" s="14">
        <f>VLOOKUP($F1667,类型描述及偏移量!$C:$H,2,FALSE)</f>
        <v>0.6</v>
      </c>
      <c r="N1667" s="14" t="str">
        <f>VLOOKUP($F1667,类型描述及偏移量!$C:$H,3,FALSE)</f>
        <v>离散</v>
      </c>
      <c r="O1667" s="14" t="str">
        <f>VLOOKUP($F1667,类型描述及偏移量!$C:$H,4,FALSE)</f>
        <v>None</v>
      </c>
      <c r="P1667" s="14" t="str">
        <f>VLOOKUP($F1667,类型描述及偏移量!$C:$H,5,FALSE)</f>
        <v>No</v>
      </c>
      <c r="Q1667" s="14" t="str">
        <f>VLOOKUP($F1667,类型描述及偏移量!$C:$H,6,FALSE)</f>
        <v>开启_上位机(正转)</v>
      </c>
    </row>
    <row r="1668" hidden="1" spans="1:17">
      <c r="A1668" s="12" t="str">
        <f t="shared" si="340"/>
        <v>CHP2</v>
      </c>
      <c r="B1668" s="12" t="str">
        <f t="shared" si="341"/>
        <v>M9_M</v>
      </c>
      <c r="C1668" s="12" t="str">
        <f t="shared" si="342"/>
        <v>OFF_HMI</v>
      </c>
      <c r="D1668" s="12" t="str">
        <f t="shared" si="343"/>
        <v>BP_Motor_var</v>
      </c>
      <c r="E1668" s="13" t="str">
        <f t="shared" si="335"/>
        <v>CHP2_M9_M_BP_Motor_var</v>
      </c>
      <c r="F1668" s="14" t="str">
        <f t="shared" si="336"/>
        <v>BP_Motor_var_OFF_HMI</v>
      </c>
      <c r="G1668" s="10" t="str">
        <f t="shared" si="337"/>
        <v>CHP2_M9_M_OFF_HMI</v>
      </c>
      <c r="H1668" s="10" t="str">
        <f>VLOOKUP(基本表格!E1668,起始地址定义!A:D,4,FALSE)&amp;" "&amp;Q1668</f>
        <v>2425+P4-M4 2#刨片机重物分离电机 电机控制 停止_上位机(反转)</v>
      </c>
      <c r="I1668" s="10" t="str">
        <f t="shared" si="338"/>
        <v>DB1200,X1651.0</v>
      </c>
      <c r="J1668" s="13" t="str">
        <f>VLOOKUP(E1668,起始地址定义!A:D,2,FALSE)</f>
        <v>DB1200</v>
      </c>
      <c r="K1668" s="12" t="str">
        <f t="shared" si="339"/>
        <v>X1651.0</v>
      </c>
      <c r="L1668" s="13">
        <f>VLOOKUP(E1668,起始地址定义!A:D,3,FALSE)</f>
        <v>1650</v>
      </c>
      <c r="M1668" s="14">
        <f>VLOOKUP($F1668,类型描述及偏移量!$C:$H,2,FALSE)</f>
        <v>1</v>
      </c>
      <c r="N1668" s="14" t="str">
        <f>VLOOKUP($F1668,类型描述及偏移量!$C:$H,3,FALSE)</f>
        <v>离散</v>
      </c>
      <c r="O1668" s="14" t="str">
        <f>VLOOKUP($F1668,类型描述及偏移量!$C:$H,4,FALSE)</f>
        <v>None</v>
      </c>
      <c r="P1668" s="14" t="str">
        <f>VLOOKUP($F1668,类型描述及偏移量!$C:$H,5,FALSE)</f>
        <v>No</v>
      </c>
      <c r="Q1668" s="14" t="str">
        <f>VLOOKUP($F1668,类型描述及偏移量!$C:$H,6,FALSE)</f>
        <v>停止_上位机(反转)</v>
      </c>
    </row>
    <row r="1669" hidden="1" spans="1:17">
      <c r="A1669" s="12" t="str">
        <f t="shared" si="340"/>
        <v>CHP2</v>
      </c>
      <c r="B1669" s="12" t="str">
        <f t="shared" si="341"/>
        <v>M9_M</v>
      </c>
      <c r="C1669" s="12" t="str">
        <f t="shared" si="342"/>
        <v>Fan</v>
      </c>
      <c r="D1669" s="12" t="str">
        <f t="shared" si="343"/>
        <v>BP_Motor_var</v>
      </c>
      <c r="E1669" s="13" t="str">
        <f t="shared" si="335"/>
        <v>CHP2_M9_M_BP_Motor_var</v>
      </c>
      <c r="F1669" s="14" t="str">
        <f t="shared" si="336"/>
        <v>BP_Motor_var_Fan</v>
      </c>
      <c r="G1669" s="10" t="str">
        <f t="shared" si="337"/>
        <v>CHP2_M9_M_Fan</v>
      </c>
      <c r="H1669" s="10" t="str">
        <f>VLOOKUP(基本表格!E1669,起始地址定义!A:D,4,FALSE)&amp;" "&amp;Q1669</f>
        <v>2425+P4-M4 2#刨片机重物分离电机 电机控制 通风扇</v>
      </c>
      <c r="I1669" s="10" t="str">
        <f t="shared" si="338"/>
        <v>DB1200,X1651.1</v>
      </c>
      <c r="J1669" s="13" t="str">
        <f>VLOOKUP(E1669,起始地址定义!A:D,2,FALSE)</f>
        <v>DB1200</v>
      </c>
      <c r="K1669" s="12" t="str">
        <f t="shared" si="339"/>
        <v>X1651.1</v>
      </c>
      <c r="L1669" s="13">
        <f>VLOOKUP(E1669,起始地址定义!A:D,3,FALSE)</f>
        <v>1650</v>
      </c>
      <c r="M1669" s="14">
        <f>VLOOKUP($F1669,类型描述及偏移量!$C:$H,2,FALSE)</f>
        <v>1.1</v>
      </c>
      <c r="N1669" s="14" t="str">
        <f>VLOOKUP($F1669,类型描述及偏移量!$C:$H,3,FALSE)</f>
        <v>离散</v>
      </c>
      <c r="O1669" s="14" t="str">
        <f>VLOOKUP($F1669,类型描述及偏移量!$C:$H,4,FALSE)</f>
        <v>None</v>
      </c>
      <c r="P1669" s="14" t="str">
        <f>VLOOKUP($F1669,类型描述及偏移量!$C:$H,5,FALSE)</f>
        <v>Yes</v>
      </c>
      <c r="Q1669" s="14" t="str">
        <f>VLOOKUP($F1669,类型描述及偏移量!$C:$H,6,FALSE)</f>
        <v>通风扇</v>
      </c>
    </row>
    <row r="1670" hidden="1" spans="1:17">
      <c r="A1670" s="12" t="str">
        <f t="shared" si="340"/>
        <v>CHP2</v>
      </c>
      <c r="B1670" s="12" t="str">
        <f t="shared" si="341"/>
        <v>M9_M</v>
      </c>
      <c r="C1670" s="12" t="str">
        <f t="shared" si="342"/>
        <v>Motor</v>
      </c>
      <c r="D1670" s="12" t="str">
        <f t="shared" si="343"/>
        <v>BP_Motor_var</v>
      </c>
      <c r="E1670" s="13" t="str">
        <f t="shared" si="335"/>
        <v>CHP2_M9_M_BP_Motor_var</v>
      </c>
      <c r="F1670" s="14" t="str">
        <f t="shared" si="336"/>
        <v>BP_Motor_var_Motor</v>
      </c>
      <c r="G1670" s="10" t="str">
        <f t="shared" si="337"/>
        <v>CHP2_M9_M_Motor</v>
      </c>
      <c r="H1670" s="10" t="str">
        <f>VLOOKUP(基本表格!E1670,起始地址定义!A:D,4,FALSE)&amp;" "&amp;Q1670</f>
        <v>2425+P4-M4 2#刨片机重物分离电机 电机控制 电机(正转）</v>
      </c>
      <c r="I1670" s="10" t="str">
        <f t="shared" si="338"/>
        <v>DB1200,X1651.2</v>
      </c>
      <c r="J1670" s="13" t="str">
        <f>VLOOKUP(E1670,起始地址定义!A:D,2,FALSE)</f>
        <v>DB1200</v>
      </c>
      <c r="K1670" s="12" t="str">
        <f t="shared" si="339"/>
        <v>X1651.2</v>
      </c>
      <c r="L1670" s="13">
        <f>VLOOKUP(E1670,起始地址定义!A:D,3,FALSE)</f>
        <v>1650</v>
      </c>
      <c r="M1670" s="14">
        <f>VLOOKUP($F1670,类型描述及偏移量!$C:$H,2,FALSE)</f>
        <v>1.2</v>
      </c>
      <c r="N1670" s="14" t="str">
        <f>VLOOKUP($F1670,类型描述及偏移量!$C:$H,3,FALSE)</f>
        <v>离散</v>
      </c>
      <c r="O1670" s="14" t="str">
        <f>VLOOKUP($F1670,类型描述及偏移量!$C:$H,4,FALSE)</f>
        <v>None</v>
      </c>
      <c r="P1670" s="14" t="str">
        <f>VLOOKUP($F1670,类型描述及偏移量!$C:$H,5,FALSE)</f>
        <v>Yes</v>
      </c>
      <c r="Q1670" s="14" t="str">
        <f>VLOOKUP($F1670,类型描述及偏移量!$C:$H,6,FALSE)</f>
        <v>电机(正转）</v>
      </c>
    </row>
    <row r="1671" hidden="1" spans="1:17">
      <c r="A1671" s="12" t="str">
        <f t="shared" si="340"/>
        <v>CHP2</v>
      </c>
      <c r="B1671" s="12" t="str">
        <f t="shared" si="341"/>
        <v>M9_M</v>
      </c>
      <c r="C1671" s="12" t="str">
        <f t="shared" si="342"/>
        <v>OL</v>
      </c>
      <c r="D1671" s="12" t="str">
        <f t="shared" si="343"/>
        <v>BP_Motor_var</v>
      </c>
      <c r="E1671" s="13" t="str">
        <f t="shared" ref="E1671:E1734" si="344">A1671&amp;"_"&amp;B1671&amp;"_"&amp;D1671</f>
        <v>CHP2_M9_M_BP_Motor_var</v>
      </c>
      <c r="F1671" s="14" t="str">
        <f t="shared" ref="F1671:F1734" si="345">D1671&amp;"_"&amp;C1671</f>
        <v>BP_Motor_var_OL</v>
      </c>
      <c r="G1671" s="10" t="str">
        <f t="shared" ref="G1671:G1734" si="346">A1671&amp;"_"&amp;IF(B1671="DB","",B1671&amp;"_")&amp;C1671</f>
        <v>CHP2_M9_M_OL</v>
      </c>
      <c r="H1671" s="10" t="str">
        <f>VLOOKUP(基本表格!E1671,起始地址定义!A:D,4,FALSE)&amp;" "&amp;Q1671</f>
        <v>2425+P4-M4 2#刨片机重物分离电机 电机控制 电机过载</v>
      </c>
      <c r="I1671" s="10" t="str">
        <f t="shared" ref="I1671:I1734" si="347">J1671&amp;","&amp;K1671</f>
        <v>DB1200,X1651.3</v>
      </c>
      <c r="J1671" s="13" t="str">
        <f>VLOOKUP(E1671,起始地址定义!A:D,2,FALSE)</f>
        <v>DB1200</v>
      </c>
      <c r="K1671" s="12" t="str">
        <f t="shared" ref="K1671:K1734" si="348">IF(N1671="离散","X",IF(N1671="实型","REAL","INT"))&amp;IF(N1671="离散",TEXT(L1671+M1671,"0.0"),L1671+M1671)</f>
        <v>X1651.3</v>
      </c>
      <c r="L1671" s="13">
        <f>VLOOKUP(E1671,起始地址定义!A:D,3,FALSE)</f>
        <v>1650</v>
      </c>
      <c r="M1671" s="14">
        <f>VLOOKUP($F1671,类型描述及偏移量!$C:$H,2,FALSE)</f>
        <v>1.3</v>
      </c>
      <c r="N1671" s="14" t="str">
        <f>VLOOKUP($F1671,类型描述及偏移量!$C:$H,3,FALSE)</f>
        <v>离散</v>
      </c>
      <c r="O1671" s="14" t="str">
        <f>VLOOKUP($F1671,类型描述及偏移量!$C:$H,4,FALSE)</f>
        <v>On</v>
      </c>
      <c r="P1671" s="14" t="str">
        <f>VLOOKUP($F1671,类型描述及偏移量!$C:$H,5,FALSE)</f>
        <v>Yes</v>
      </c>
      <c r="Q1671" s="14" t="str">
        <f>VLOOKUP($F1671,类型描述及偏移量!$C:$H,6,FALSE)</f>
        <v>电机过载</v>
      </c>
    </row>
    <row r="1672" hidden="1" spans="1:17">
      <c r="A1672" s="12" t="str">
        <f t="shared" si="340"/>
        <v>CHP2</v>
      </c>
      <c r="B1672" s="12" t="str">
        <f t="shared" si="341"/>
        <v>M9_M</v>
      </c>
      <c r="C1672" s="12" t="str">
        <f t="shared" si="342"/>
        <v>Fan_OL</v>
      </c>
      <c r="D1672" s="12" t="str">
        <f t="shared" si="343"/>
        <v>BP_Motor_var</v>
      </c>
      <c r="E1672" s="13" t="str">
        <f t="shared" si="344"/>
        <v>CHP2_M9_M_BP_Motor_var</v>
      </c>
      <c r="F1672" s="14" t="str">
        <f t="shared" si="345"/>
        <v>BP_Motor_var_Fan_OL</v>
      </c>
      <c r="G1672" s="10" t="str">
        <f t="shared" si="346"/>
        <v>CHP2_M9_M_Fan_OL</v>
      </c>
      <c r="H1672" s="10" t="str">
        <f>VLOOKUP(基本表格!E1672,起始地址定义!A:D,4,FALSE)&amp;" "&amp;Q1672</f>
        <v>2425+P4-M4 2#刨片机重物分离电机 电机控制 风扇过载</v>
      </c>
      <c r="I1672" s="10" t="str">
        <f t="shared" si="347"/>
        <v>DB1200,X1651.4</v>
      </c>
      <c r="J1672" s="13" t="str">
        <f>VLOOKUP(E1672,起始地址定义!A:D,2,FALSE)</f>
        <v>DB1200</v>
      </c>
      <c r="K1672" s="12" t="str">
        <f t="shared" si="348"/>
        <v>X1651.4</v>
      </c>
      <c r="L1672" s="13">
        <f>VLOOKUP(E1672,起始地址定义!A:D,3,FALSE)</f>
        <v>1650</v>
      </c>
      <c r="M1672" s="14">
        <f>VLOOKUP($F1672,类型描述及偏移量!$C:$H,2,FALSE)</f>
        <v>1.4</v>
      </c>
      <c r="N1672" s="14" t="str">
        <f>VLOOKUP($F1672,类型描述及偏移量!$C:$H,3,FALSE)</f>
        <v>离散</v>
      </c>
      <c r="O1672" s="14" t="str">
        <f>VLOOKUP($F1672,类型描述及偏移量!$C:$H,4,FALSE)</f>
        <v>On</v>
      </c>
      <c r="P1672" s="14" t="str">
        <f>VLOOKUP($F1672,类型描述及偏移量!$C:$H,5,FALSE)</f>
        <v>Yes</v>
      </c>
      <c r="Q1672" s="14" t="str">
        <f>VLOOKUP($F1672,类型描述及偏移量!$C:$H,6,FALSE)</f>
        <v>风扇过载</v>
      </c>
    </row>
    <row r="1673" hidden="1" spans="1:17">
      <c r="A1673" s="12" t="str">
        <f t="shared" si="340"/>
        <v>CHP2</v>
      </c>
      <c r="B1673" s="12" t="str">
        <f t="shared" si="341"/>
        <v>M9_M</v>
      </c>
      <c r="C1673" s="12" t="str">
        <f t="shared" si="342"/>
        <v>RunSig</v>
      </c>
      <c r="D1673" s="12" t="str">
        <f t="shared" si="343"/>
        <v>BP_Motor_var</v>
      </c>
      <c r="E1673" s="13" t="str">
        <f t="shared" si="344"/>
        <v>CHP2_M9_M_BP_Motor_var</v>
      </c>
      <c r="F1673" s="14" t="str">
        <f t="shared" si="345"/>
        <v>BP_Motor_var_RunSig</v>
      </c>
      <c r="G1673" s="10" t="str">
        <f t="shared" si="346"/>
        <v>CHP2_M9_M_RunSig</v>
      </c>
      <c r="H1673" s="10" t="str">
        <f>VLOOKUP(基本表格!E1673,起始地址定义!A:D,4,FALSE)&amp;" "&amp;Q1673</f>
        <v>2425+P4-M4 2#刨片机重物分离电机 电机控制 电机运行指示</v>
      </c>
      <c r="I1673" s="10" t="str">
        <f t="shared" si="347"/>
        <v>DB1200,X1651.5</v>
      </c>
      <c r="J1673" s="13" t="str">
        <f>VLOOKUP(E1673,起始地址定义!A:D,2,FALSE)</f>
        <v>DB1200</v>
      </c>
      <c r="K1673" s="12" t="str">
        <f t="shared" si="348"/>
        <v>X1651.5</v>
      </c>
      <c r="L1673" s="13">
        <f>VLOOKUP(E1673,起始地址定义!A:D,3,FALSE)</f>
        <v>1650</v>
      </c>
      <c r="M1673" s="14">
        <f>VLOOKUP($F1673,类型描述及偏移量!$C:$H,2,FALSE)</f>
        <v>1.5</v>
      </c>
      <c r="N1673" s="14" t="str">
        <f>VLOOKUP($F1673,类型描述及偏移量!$C:$H,3,FALSE)</f>
        <v>离散</v>
      </c>
      <c r="O1673" s="14" t="str">
        <f>VLOOKUP($F1673,类型描述及偏移量!$C:$H,4,FALSE)</f>
        <v>None</v>
      </c>
      <c r="P1673" s="14" t="str">
        <f>VLOOKUP($F1673,类型描述及偏移量!$C:$H,5,FALSE)</f>
        <v>Yes</v>
      </c>
      <c r="Q1673" s="14" t="str">
        <f>VLOOKUP($F1673,类型描述及偏移量!$C:$H,6,FALSE)</f>
        <v>电机运行指示</v>
      </c>
    </row>
    <row r="1674" hidden="1" spans="1:17">
      <c r="A1674" s="12" t="str">
        <f t="shared" si="340"/>
        <v>CHP2</v>
      </c>
      <c r="B1674" s="12" t="str">
        <f t="shared" si="341"/>
        <v>M9_M</v>
      </c>
      <c r="C1674" s="12" t="str">
        <f t="shared" si="342"/>
        <v>Break_ALM</v>
      </c>
      <c r="D1674" s="12" t="str">
        <f t="shared" si="343"/>
        <v>BP_Motor_var</v>
      </c>
      <c r="E1674" s="13" t="str">
        <f t="shared" si="344"/>
        <v>CHP2_M9_M_BP_Motor_var</v>
      </c>
      <c r="F1674" s="14" t="str">
        <f t="shared" si="345"/>
        <v>BP_Motor_var_Break_ALM</v>
      </c>
      <c r="G1674" s="10" t="str">
        <f t="shared" si="346"/>
        <v>CHP2_M9_M_Break_ALM</v>
      </c>
      <c r="H1674" s="10" t="str">
        <f>VLOOKUP(基本表格!E1674,起始地址定义!A:D,4,FALSE)&amp;" "&amp;Q1674</f>
        <v>2425+P4-M4 2#刨片机重物分离电机 电机控制 断链报警</v>
      </c>
      <c r="I1674" s="10" t="str">
        <f t="shared" si="347"/>
        <v>DB1200,X1651.6</v>
      </c>
      <c r="J1674" s="13" t="str">
        <f>VLOOKUP(E1674,起始地址定义!A:D,2,FALSE)</f>
        <v>DB1200</v>
      </c>
      <c r="K1674" s="12" t="str">
        <f t="shared" si="348"/>
        <v>X1651.6</v>
      </c>
      <c r="L1674" s="13">
        <f>VLOOKUP(E1674,起始地址定义!A:D,3,FALSE)</f>
        <v>1650</v>
      </c>
      <c r="M1674" s="14">
        <f>VLOOKUP($F1674,类型描述及偏移量!$C:$H,2,FALSE)</f>
        <v>1.6</v>
      </c>
      <c r="N1674" s="14" t="str">
        <f>VLOOKUP($F1674,类型描述及偏移量!$C:$H,3,FALSE)</f>
        <v>离散</v>
      </c>
      <c r="O1674" s="14" t="str">
        <f>VLOOKUP($F1674,类型描述及偏移量!$C:$H,4,FALSE)</f>
        <v>On</v>
      </c>
      <c r="P1674" s="14" t="str">
        <f>VLOOKUP($F1674,类型描述及偏移量!$C:$H,5,FALSE)</f>
        <v>Yes</v>
      </c>
      <c r="Q1674" s="14" t="str">
        <f>VLOOKUP($F1674,类型描述及偏移量!$C:$H,6,FALSE)</f>
        <v>断链报警</v>
      </c>
    </row>
    <row r="1675" hidden="1" spans="1:17">
      <c r="A1675" s="12" t="str">
        <f t="shared" si="340"/>
        <v>CHP2</v>
      </c>
      <c r="B1675" s="12" t="str">
        <f t="shared" si="341"/>
        <v>M9_M</v>
      </c>
      <c r="C1675" s="12" t="str">
        <f t="shared" si="342"/>
        <v>Break_CHK</v>
      </c>
      <c r="D1675" s="12" t="str">
        <f t="shared" si="343"/>
        <v>BP_Motor_var</v>
      </c>
      <c r="E1675" s="13" t="str">
        <f t="shared" si="344"/>
        <v>CHP2_M9_M_BP_Motor_var</v>
      </c>
      <c r="F1675" s="14" t="str">
        <f t="shared" si="345"/>
        <v>BP_Motor_var_Break_CHK</v>
      </c>
      <c r="G1675" s="10" t="str">
        <f t="shared" si="346"/>
        <v>CHP2_M9_M_Break_CHK</v>
      </c>
      <c r="H1675" s="10" t="str">
        <f>VLOOKUP(基本表格!E1675,起始地址定义!A:D,4,FALSE)&amp;" "&amp;Q1675</f>
        <v>2425+P4-M4 2#刨片机重物分离电机 电机控制 断链检测</v>
      </c>
      <c r="I1675" s="10" t="str">
        <f t="shared" si="347"/>
        <v>DB1200,X1651.7</v>
      </c>
      <c r="J1675" s="13" t="str">
        <f>VLOOKUP(E1675,起始地址定义!A:D,2,FALSE)</f>
        <v>DB1200</v>
      </c>
      <c r="K1675" s="12" t="str">
        <f t="shared" si="348"/>
        <v>X1651.7</v>
      </c>
      <c r="L1675" s="13">
        <f>VLOOKUP(E1675,起始地址定义!A:D,3,FALSE)</f>
        <v>1650</v>
      </c>
      <c r="M1675" s="14">
        <f>VLOOKUP($F1675,类型描述及偏移量!$C:$H,2,FALSE)</f>
        <v>1.7</v>
      </c>
      <c r="N1675" s="14" t="str">
        <f>VLOOKUP($F1675,类型描述及偏移量!$C:$H,3,FALSE)</f>
        <v>离散</v>
      </c>
      <c r="O1675" s="14" t="str">
        <f>VLOOKUP($F1675,类型描述及偏移量!$C:$H,4,FALSE)</f>
        <v>None</v>
      </c>
      <c r="P1675" s="14" t="str">
        <f>VLOOKUP($F1675,类型描述及偏移量!$C:$H,5,FALSE)</f>
        <v>Yes</v>
      </c>
      <c r="Q1675" s="14" t="str">
        <f>VLOOKUP($F1675,类型描述及偏移量!$C:$H,6,FALSE)</f>
        <v>断链检测</v>
      </c>
    </row>
    <row r="1676" hidden="1" spans="1:17">
      <c r="A1676" s="12" t="str">
        <f t="shared" si="340"/>
        <v>CHP2</v>
      </c>
      <c r="B1676" s="12" t="str">
        <f t="shared" si="341"/>
        <v>M9_M</v>
      </c>
      <c r="C1676" s="12" t="str">
        <f t="shared" si="342"/>
        <v>INV_Res_HMI</v>
      </c>
      <c r="D1676" s="12" t="str">
        <f t="shared" si="343"/>
        <v>BP_Motor_var</v>
      </c>
      <c r="E1676" s="13" t="str">
        <f t="shared" si="344"/>
        <v>CHP2_M9_M_BP_Motor_var</v>
      </c>
      <c r="F1676" s="14" t="str">
        <f t="shared" si="345"/>
        <v>BP_Motor_var_INV_Res_HMI</v>
      </c>
      <c r="G1676" s="10" t="str">
        <f t="shared" si="346"/>
        <v>CHP2_M9_M_INV_Res_HMI</v>
      </c>
      <c r="H1676" s="10" t="str">
        <f>VLOOKUP(基本表格!E1676,起始地址定义!A:D,4,FALSE)&amp;" "&amp;Q1676</f>
        <v>2425+P4-M4 2#刨片机重物分离电机 电机控制 复位</v>
      </c>
      <c r="I1676" s="10" t="str">
        <f t="shared" si="347"/>
        <v>DB1200,X1652.0</v>
      </c>
      <c r="J1676" s="13" t="str">
        <f>VLOOKUP(E1676,起始地址定义!A:D,2,FALSE)</f>
        <v>DB1200</v>
      </c>
      <c r="K1676" s="12" t="str">
        <f t="shared" si="348"/>
        <v>X1652.0</v>
      </c>
      <c r="L1676" s="13">
        <f>VLOOKUP(E1676,起始地址定义!A:D,3,FALSE)</f>
        <v>1650</v>
      </c>
      <c r="M1676" s="14">
        <f>VLOOKUP($F1676,类型描述及偏移量!$C:$H,2,FALSE)</f>
        <v>2</v>
      </c>
      <c r="N1676" s="14" t="str">
        <f>VLOOKUP($F1676,类型描述及偏移量!$C:$H,3,FALSE)</f>
        <v>离散</v>
      </c>
      <c r="O1676" s="14" t="str">
        <f>VLOOKUP($F1676,类型描述及偏移量!$C:$H,4,FALSE)</f>
        <v>None</v>
      </c>
      <c r="P1676" s="14" t="str">
        <f>VLOOKUP($F1676,类型描述及偏移量!$C:$H,5,FALSE)</f>
        <v>No</v>
      </c>
      <c r="Q1676" s="14" t="str">
        <f>VLOOKUP($F1676,类型描述及偏移量!$C:$H,6,FALSE)</f>
        <v>复位</v>
      </c>
    </row>
    <row r="1677" hidden="1" spans="1:17">
      <c r="A1677" s="12" t="str">
        <f t="shared" si="340"/>
        <v>CHP2</v>
      </c>
      <c r="B1677" s="12" t="str">
        <f t="shared" si="341"/>
        <v>M9_M</v>
      </c>
      <c r="C1677" s="12" t="str">
        <f t="shared" si="342"/>
        <v>Break_EN</v>
      </c>
      <c r="D1677" s="12" t="str">
        <f t="shared" si="343"/>
        <v>BP_Motor_var</v>
      </c>
      <c r="E1677" s="13" t="str">
        <f t="shared" si="344"/>
        <v>CHP2_M9_M_BP_Motor_var</v>
      </c>
      <c r="F1677" s="14" t="str">
        <f t="shared" si="345"/>
        <v>BP_Motor_var_Break_EN</v>
      </c>
      <c r="G1677" s="10" t="str">
        <f t="shared" si="346"/>
        <v>CHP2_M9_M_Break_EN</v>
      </c>
      <c r="H1677" s="10" t="str">
        <f>VLOOKUP(基本表格!E1677,起始地址定义!A:D,4,FALSE)&amp;" "&amp;Q1677</f>
        <v>2425+P4-M4 2#刨片机重物分离电机 电机控制 断链保护使能</v>
      </c>
      <c r="I1677" s="10" t="str">
        <f t="shared" si="347"/>
        <v>DB1200,X1652.1</v>
      </c>
      <c r="J1677" s="13" t="str">
        <f>VLOOKUP(E1677,起始地址定义!A:D,2,FALSE)</f>
        <v>DB1200</v>
      </c>
      <c r="K1677" s="12" t="str">
        <f t="shared" si="348"/>
        <v>X1652.1</v>
      </c>
      <c r="L1677" s="13">
        <f>VLOOKUP(E1677,起始地址定义!A:D,3,FALSE)</f>
        <v>1650</v>
      </c>
      <c r="M1677" s="14">
        <f>VLOOKUP($F1677,类型描述及偏移量!$C:$H,2,FALSE)</f>
        <v>2.1</v>
      </c>
      <c r="N1677" s="14" t="str">
        <f>VLOOKUP($F1677,类型描述及偏移量!$C:$H,3,FALSE)</f>
        <v>离散</v>
      </c>
      <c r="O1677" s="14" t="str">
        <f>VLOOKUP($F1677,类型描述及偏移量!$C:$H,4,FALSE)</f>
        <v>None</v>
      </c>
      <c r="P1677" s="14" t="str">
        <f>VLOOKUP($F1677,类型描述及偏移量!$C:$H,5,FALSE)</f>
        <v>No</v>
      </c>
      <c r="Q1677" s="14" t="str">
        <f>VLOOKUP($F1677,类型描述及偏移量!$C:$H,6,FALSE)</f>
        <v>断链保护使能</v>
      </c>
    </row>
    <row r="1678" hidden="1" spans="1:17">
      <c r="A1678" s="12" t="str">
        <f t="shared" si="340"/>
        <v>CHP2</v>
      </c>
      <c r="B1678" s="12" t="str">
        <f t="shared" si="341"/>
        <v>M9_M</v>
      </c>
      <c r="C1678" s="12" t="str">
        <f t="shared" si="342"/>
        <v>Break_Stop</v>
      </c>
      <c r="D1678" s="12" t="str">
        <f t="shared" si="343"/>
        <v>BP_Motor_var</v>
      </c>
      <c r="E1678" s="13" t="str">
        <f t="shared" si="344"/>
        <v>CHP2_M9_M_BP_Motor_var</v>
      </c>
      <c r="F1678" s="14" t="str">
        <f t="shared" si="345"/>
        <v>BP_Motor_var_Break_Stop</v>
      </c>
      <c r="G1678" s="10" t="str">
        <f t="shared" si="346"/>
        <v>CHP2_M9_M_Break_Stop</v>
      </c>
      <c r="H1678" s="10" t="str">
        <f>VLOOKUP(基本表格!E1678,起始地址定义!A:D,4,FALSE)&amp;" "&amp;Q1678</f>
        <v>2425+P4-M4 2#刨片机重物分离电机 电机控制 断链导致停机</v>
      </c>
      <c r="I1678" s="10" t="str">
        <f t="shared" si="347"/>
        <v>DB1200,X1652.2</v>
      </c>
      <c r="J1678" s="13" t="str">
        <f>VLOOKUP(E1678,起始地址定义!A:D,2,FALSE)</f>
        <v>DB1200</v>
      </c>
      <c r="K1678" s="12" t="str">
        <f t="shared" si="348"/>
        <v>X1652.2</v>
      </c>
      <c r="L1678" s="13">
        <f>VLOOKUP(E1678,起始地址定义!A:D,3,FALSE)</f>
        <v>1650</v>
      </c>
      <c r="M1678" s="14">
        <f>VLOOKUP($F1678,类型描述及偏移量!$C:$H,2,FALSE)</f>
        <v>2.2</v>
      </c>
      <c r="N1678" s="14" t="str">
        <f>VLOOKUP($F1678,类型描述及偏移量!$C:$H,3,FALSE)</f>
        <v>离散</v>
      </c>
      <c r="O1678" s="14" t="str">
        <f>VLOOKUP($F1678,类型描述及偏移量!$C:$H,4,FALSE)</f>
        <v>On</v>
      </c>
      <c r="P1678" s="14" t="str">
        <f>VLOOKUP($F1678,类型描述及偏移量!$C:$H,5,FALSE)</f>
        <v>Yes</v>
      </c>
      <c r="Q1678" s="14" t="str">
        <f>VLOOKUP($F1678,类型描述及偏移量!$C:$H,6,FALSE)</f>
        <v>断链导致停机</v>
      </c>
    </row>
    <row r="1679" hidden="1" spans="1:17">
      <c r="A1679" s="12" t="str">
        <f t="shared" si="340"/>
        <v>CHP2</v>
      </c>
      <c r="B1679" s="12" t="str">
        <f t="shared" si="341"/>
        <v>M9_M</v>
      </c>
      <c r="C1679" s="12" t="str">
        <f t="shared" si="342"/>
        <v>Motor_Back</v>
      </c>
      <c r="D1679" s="12" t="str">
        <f t="shared" si="343"/>
        <v>BP_Motor_var</v>
      </c>
      <c r="E1679" s="13" t="str">
        <f t="shared" si="344"/>
        <v>CHP2_M9_M_BP_Motor_var</v>
      </c>
      <c r="F1679" s="14" t="str">
        <f t="shared" si="345"/>
        <v>BP_Motor_var_Motor_Back</v>
      </c>
      <c r="G1679" s="10" t="str">
        <f t="shared" si="346"/>
        <v>CHP2_M9_M_Motor_Back</v>
      </c>
      <c r="H1679" s="10" t="str">
        <f>VLOOKUP(基本表格!E1679,起始地址定义!A:D,4,FALSE)&amp;" "&amp;Q1679</f>
        <v>2425+P4-M4 2#刨片机重物分离电机 电机控制 电机(反转）</v>
      </c>
      <c r="I1679" s="10" t="str">
        <f t="shared" si="347"/>
        <v>DB1200,X1652.3</v>
      </c>
      <c r="J1679" s="13" t="str">
        <f>VLOOKUP(E1679,起始地址定义!A:D,2,FALSE)</f>
        <v>DB1200</v>
      </c>
      <c r="K1679" s="12" t="str">
        <f t="shared" si="348"/>
        <v>X1652.3</v>
      </c>
      <c r="L1679" s="13">
        <f>VLOOKUP(E1679,起始地址定义!A:D,3,FALSE)</f>
        <v>1650</v>
      </c>
      <c r="M1679" s="14">
        <f>VLOOKUP($F1679,类型描述及偏移量!$C:$H,2,FALSE)</f>
        <v>2.3</v>
      </c>
      <c r="N1679" s="14" t="str">
        <f>VLOOKUP($F1679,类型描述及偏移量!$C:$H,3,FALSE)</f>
        <v>离散</v>
      </c>
      <c r="O1679" s="14" t="str">
        <f>VLOOKUP($F1679,类型描述及偏移量!$C:$H,4,FALSE)</f>
        <v>None</v>
      </c>
      <c r="P1679" s="14" t="str">
        <f>VLOOKUP($F1679,类型描述及偏移量!$C:$H,5,FALSE)</f>
        <v>Yes</v>
      </c>
      <c r="Q1679" s="14" t="str">
        <f>VLOOKUP($F1679,类型描述及偏移量!$C:$H,6,FALSE)</f>
        <v>电机(反转）</v>
      </c>
    </row>
    <row r="1680" hidden="1" spans="1:17">
      <c r="A1680" s="12" t="str">
        <f t="shared" si="340"/>
        <v>CHP2</v>
      </c>
      <c r="B1680" s="12" t="str">
        <f t="shared" si="341"/>
        <v>M9_M</v>
      </c>
      <c r="C1680" s="12" t="str">
        <f t="shared" si="342"/>
        <v>Loc</v>
      </c>
      <c r="D1680" s="12" t="str">
        <f t="shared" si="343"/>
        <v>BP_Motor_var</v>
      </c>
      <c r="E1680" s="13" t="str">
        <f t="shared" si="344"/>
        <v>CHP2_M9_M_BP_Motor_var</v>
      </c>
      <c r="F1680" s="14" t="str">
        <f t="shared" si="345"/>
        <v>BP_Motor_var_Loc</v>
      </c>
      <c r="G1680" s="10" t="str">
        <f t="shared" si="346"/>
        <v>CHP2_M9_M_Loc</v>
      </c>
      <c r="H1680" s="10" t="str">
        <f>VLOOKUP(基本表格!E1680,起始地址定义!A:D,4,FALSE)&amp;" "&amp;Q1680</f>
        <v>2425+P4-M4 2#刨片机重物分离电机 电机控制 本地</v>
      </c>
      <c r="I1680" s="10" t="str">
        <f t="shared" si="347"/>
        <v>DB1200,X1652.4</v>
      </c>
      <c r="J1680" s="13" t="str">
        <f>VLOOKUP(E1680,起始地址定义!A:D,2,FALSE)</f>
        <v>DB1200</v>
      </c>
      <c r="K1680" s="12" t="str">
        <f t="shared" si="348"/>
        <v>X1652.4</v>
      </c>
      <c r="L1680" s="13">
        <f>VLOOKUP(E1680,起始地址定义!A:D,3,FALSE)</f>
        <v>1650</v>
      </c>
      <c r="M1680" s="14">
        <f>VLOOKUP($F1680,类型描述及偏移量!$C:$H,2,FALSE)</f>
        <v>2.4</v>
      </c>
      <c r="N1680" s="14" t="str">
        <f>VLOOKUP($F1680,类型描述及偏移量!$C:$H,3,FALSE)</f>
        <v>离散</v>
      </c>
      <c r="O1680" s="14" t="str">
        <f>VLOOKUP($F1680,类型描述及偏移量!$C:$H,4,FALSE)</f>
        <v>None</v>
      </c>
      <c r="P1680" s="14" t="str">
        <f>VLOOKUP($F1680,类型描述及偏移量!$C:$H,5,FALSE)</f>
        <v>Yes</v>
      </c>
      <c r="Q1680" s="14" t="str">
        <f>VLOOKUP($F1680,类型描述及偏移量!$C:$H,6,FALSE)</f>
        <v>本地</v>
      </c>
    </row>
    <row r="1681" hidden="1" spans="1:17">
      <c r="A1681" s="12" t="str">
        <f t="shared" si="340"/>
        <v>CHP2</v>
      </c>
      <c r="B1681" s="12" t="str">
        <f t="shared" si="341"/>
        <v>M9_M</v>
      </c>
      <c r="C1681" s="12" t="str">
        <f t="shared" si="342"/>
        <v>Rem</v>
      </c>
      <c r="D1681" s="12" t="str">
        <f t="shared" si="343"/>
        <v>BP_Motor_var</v>
      </c>
      <c r="E1681" s="13" t="str">
        <f t="shared" si="344"/>
        <v>CHP2_M9_M_BP_Motor_var</v>
      </c>
      <c r="F1681" s="14" t="str">
        <f t="shared" si="345"/>
        <v>BP_Motor_var_Rem</v>
      </c>
      <c r="G1681" s="10" t="str">
        <f t="shared" si="346"/>
        <v>CHP2_M9_M_Rem</v>
      </c>
      <c r="H1681" s="10" t="str">
        <f>VLOOKUP(基本表格!E1681,起始地址定义!A:D,4,FALSE)&amp;" "&amp;Q1681</f>
        <v>2425+P4-M4 2#刨片机重物分离电机 电机控制 远程</v>
      </c>
      <c r="I1681" s="10" t="str">
        <f t="shared" si="347"/>
        <v>DB1200,X1652.5</v>
      </c>
      <c r="J1681" s="13" t="str">
        <f>VLOOKUP(E1681,起始地址定义!A:D,2,FALSE)</f>
        <v>DB1200</v>
      </c>
      <c r="K1681" s="12" t="str">
        <f t="shared" si="348"/>
        <v>X1652.5</v>
      </c>
      <c r="L1681" s="13">
        <f>VLOOKUP(E1681,起始地址定义!A:D,3,FALSE)</f>
        <v>1650</v>
      </c>
      <c r="M1681" s="14">
        <f>VLOOKUP($F1681,类型描述及偏移量!$C:$H,2,FALSE)</f>
        <v>2.5</v>
      </c>
      <c r="N1681" s="14" t="str">
        <f>VLOOKUP($F1681,类型描述及偏移量!$C:$H,3,FALSE)</f>
        <v>离散</v>
      </c>
      <c r="O1681" s="14" t="str">
        <f>VLOOKUP($F1681,类型描述及偏移量!$C:$H,4,FALSE)</f>
        <v>None</v>
      </c>
      <c r="P1681" s="14" t="str">
        <f>VLOOKUP($F1681,类型描述及偏移量!$C:$H,5,FALSE)</f>
        <v>Yes</v>
      </c>
      <c r="Q1681" s="14" t="str">
        <f>VLOOKUP($F1681,类型描述及偏移量!$C:$H,6,FALSE)</f>
        <v>远程</v>
      </c>
    </row>
    <row r="1682" hidden="1" spans="1:17">
      <c r="A1682" s="12" t="str">
        <f t="shared" si="340"/>
        <v>CHP2</v>
      </c>
      <c r="B1682" s="12" t="str">
        <f t="shared" si="341"/>
        <v>M9_M</v>
      </c>
      <c r="C1682" s="12" t="str">
        <f t="shared" si="342"/>
        <v>Blocking_ALM</v>
      </c>
      <c r="D1682" s="12" t="str">
        <f t="shared" si="343"/>
        <v>BP_Motor_var</v>
      </c>
      <c r="E1682" s="13" t="str">
        <f t="shared" si="344"/>
        <v>CHP2_M9_M_BP_Motor_var</v>
      </c>
      <c r="F1682" s="14" t="str">
        <f t="shared" si="345"/>
        <v>BP_Motor_var_Blocking_ALM</v>
      </c>
      <c r="G1682" s="10" t="str">
        <f t="shared" si="346"/>
        <v>CHP2_M9_M_Blocking_ALM</v>
      </c>
      <c r="H1682" s="10" t="str">
        <f>VLOOKUP(基本表格!E1682,起始地址定义!A:D,4,FALSE)&amp;" "&amp;Q1682</f>
        <v>2425+P4-M4 2#刨片机重物分离电机 电机控制 堵料报警</v>
      </c>
      <c r="I1682" s="10" t="str">
        <f t="shared" si="347"/>
        <v>DB1200,X1652.6</v>
      </c>
      <c r="J1682" s="13" t="str">
        <f>VLOOKUP(E1682,起始地址定义!A:D,2,FALSE)</f>
        <v>DB1200</v>
      </c>
      <c r="K1682" s="12" t="str">
        <f t="shared" si="348"/>
        <v>X1652.6</v>
      </c>
      <c r="L1682" s="13">
        <f>VLOOKUP(E1682,起始地址定义!A:D,3,FALSE)</f>
        <v>1650</v>
      </c>
      <c r="M1682" s="14">
        <f>VLOOKUP($F1682,类型描述及偏移量!$C:$H,2,FALSE)</f>
        <v>2.6</v>
      </c>
      <c r="N1682" s="14" t="str">
        <f>VLOOKUP($F1682,类型描述及偏移量!$C:$H,3,FALSE)</f>
        <v>离散</v>
      </c>
      <c r="O1682" s="14" t="str">
        <f>VLOOKUP($F1682,类型描述及偏移量!$C:$H,4,FALSE)</f>
        <v>On</v>
      </c>
      <c r="P1682" s="14" t="str">
        <f>VLOOKUP($F1682,类型描述及偏移量!$C:$H,5,FALSE)</f>
        <v>Yes</v>
      </c>
      <c r="Q1682" s="14" t="str">
        <f>VLOOKUP($F1682,类型描述及偏移量!$C:$H,6,FALSE)</f>
        <v>堵料报警</v>
      </c>
    </row>
    <row r="1683" hidden="1" spans="1:17">
      <c r="A1683" s="12" t="str">
        <f t="shared" si="340"/>
        <v>CHP2</v>
      </c>
      <c r="B1683" s="12" t="str">
        <f t="shared" si="341"/>
        <v>M9_M</v>
      </c>
      <c r="C1683" s="12" t="str">
        <f t="shared" si="342"/>
        <v>Blocking_CHK</v>
      </c>
      <c r="D1683" s="12" t="str">
        <f t="shared" si="343"/>
        <v>BP_Motor_var</v>
      </c>
      <c r="E1683" s="13" t="str">
        <f t="shared" si="344"/>
        <v>CHP2_M9_M_BP_Motor_var</v>
      </c>
      <c r="F1683" s="14" t="str">
        <f t="shared" si="345"/>
        <v>BP_Motor_var_Blocking_CHK</v>
      </c>
      <c r="G1683" s="10" t="str">
        <f t="shared" si="346"/>
        <v>CHP2_M9_M_Blocking_CHK</v>
      </c>
      <c r="H1683" s="10" t="str">
        <f>VLOOKUP(基本表格!E1683,起始地址定义!A:D,4,FALSE)&amp;" "&amp;Q1683</f>
        <v>2425+P4-M4 2#刨片机重物分离电机 电机控制 堵料检测</v>
      </c>
      <c r="I1683" s="10" t="str">
        <f t="shared" si="347"/>
        <v>DB1200,X1652.7</v>
      </c>
      <c r="J1683" s="13" t="str">
        <f>VLOOKUP(E1683,起始地址定义!A:D,2,FALSE)</f>
        <v>DB1200</v>
      </c>
      <c r="K1683" s="12" t="str">
        <f t="shared" si="348"/>
        <v>X1652.7</v>
      </c>
      <c r="L1683" s="13">
        <f>VLOOKUP(E1683,起始地址定义!A:D,3,FALSE)</f>
        <v>1650</v>
      </c>
      <c r="M1683" s="14">
        <f>VLOOKUP($F1683,类型描述及偏移量!$C:$H,2,FALSE)</f>
        <v>2.7</v>
      </c>
      <c r="N1683" s="14" t="str">
        <f>VLOOKUP($F1683,类型描述及偏移量!$C:$H,3,FALSE)</f>
        <v>离散</v>
      </c>
      <c r="O1683" s="14" t="str">
        <f>VLOOKUP($F1683,类型描述及偏移量!$C:$H,4,FALSE)</f>
        <v>None</v>
      </c>
      <c r="P1683" s="14" t="str">
        <f>VLOOKUP($F1683,类型描述及偏移量!$C:$H,5,FALSE)</f>
        <v>Yes</v>
      </c>
      <c r="Q1683" s="14" t="str">
        <f>VLOOKUP($F1683,类型描述及偏移量!$C:$H,6,FALSE)</f>
        <v>堵料检测</v>
      </c>
    </row>
    <row r="1684" hidden="1" spans="1:17">
      <c r="A1684" s="12" t="str">
        <f t="shared" si="340"/>
        <v>CHP2</v>
      </c>
      <c r="B1684" s="12" t="str">
        <f t="shared" si="341"/>
        <v>M9_M</v>
      </c>
      <c r="C1684" s="12" t="str">
        <f t="shared" si="342"/>
        <v>Blocking_EN</v>
      </c>
      <c r="D1684" s="12" t="str">
        <f t="shared" si="343"/>
        <v>BP_Motor_var</v>
      </c>
      <c r="E1684" s="13" t="str">
        <f t="shared" si="344"/>
        <v>CHP2_M9_M_BP_Motor_var</v>
      </c>
      <c r="F1684" s="14" t="str">
        <f t="shared" si="345"/>
        <v>BP_Motor_var_Blocking_EN</v>
      </c>
      <c r="G1684" s="10" t="str">
        <f t="shared" si="346"/>
        <v>CHP2_M9_M_Blocking_EN</v>
      </c>
      <c r="H1684" s="10" t="str">
        <f>VLOOKUP(基本表格!E1684,起始地址定义!A:D,4,FALSE)&amp;" "&amp;Q1684</f>
        <v>2425+P4-M4 2#刨片机重物分离电机 电机控制 堵料保护使能</v>
      </c>
      <c r="I1684" s="10" t="str">
        <f t="shared" si="347"/>
        <v>DB1200,X1653.0</v>
      </c>
      <c r="J1684" s="13" t="str">
        <f>VLOOKUP(E1684,起始地址定义!A:D,2,FALSE)</f>
        <v>DB1200</v>
      </c>
      <c r="K1684" s="12" t="str">
        <f t="shared" si="348"/>
        <v>X1653.0</v>
      </c>
      <c r="L1684" s="13">
        <f>VLOOKUP(E1684,起始地址定义!A:D,3,FALSE)</f>
        <v>1650</v>
      </c>
      <c r="M1684" s="14">
        <f>VLOOKUP($F1684,类型描述及偏移量!$C:$H,2,FALSE)</f>
        <v>3</v>
      </c>
      <c r="N1684" s="14" t="str">
        <f>VLOOKUP($F1684,类型描述及偏移量!$C:$H,3,FALSE)</f>
        <v>离散</v>
      </c>
      <c r="O1684" s="14" t="str">
        <f>VLOOKUP($F1684,类型描述及偏移量!$C:$H,4,FALSE)</f>
        <v>None</v>
      </c>
      <c r="P1684" s="14" t="str">
        <f>VLOOKUP($F1684,类型描述及偏移量!$C:$H,5,FALSE)</f>
        <v>No</v>
      </c>
      <c r="Q1684" s="14" t="str">
        <f>VLOOKUP($F1684,类型描述及偏移量!$C:$H,6,FALSE)</f>
        <v>堵料保护使能</v>
      </c>
    </row>
    <row r="1685" hidden="1" spans="1:17">
      <c r="A1685" s="12" t="str">
        <f t="shared" si="340"/>
        <v>CHP2</v>
      </c>
      <c r="B1685" s="12" t="str">
        <f t="shared" si="341"/>
        <v>M9_M</v>
      </c>
      <c r="C1685" s="12" t="str">
        <f t="shared" si="342"/>
        <v>Blocking_Stop</v>
      </c>
      <c r="D1685" s="12" t="str">
        <f t="shared" si="343"/>
        <v>BP_Motor_var</v>
      </c>
      <c r="E1685" s="13" t="str">
        <f t="shared" si="344"/>
        <v>CHP2_M9_M_BP_Motor_var</v>
      </c>
      <c r="F1685" s="14" t="str">
        <f t="shared" si="345"/>
        <v>BP_Motor_var_Blocking_Stop</v>
      </c>
      <c r="G1685" s="10" t="str">
        <f t="shared" si="346"/>
        <v>CHP2_M9_M_Blocking_Stop</v>
      </c>
      <c r="H1685" s="10" t="str">
        <f>VLOOKUP(基本表格!E1685,起始地址定义!A:D,4,FALSE)&amp;" "&amp;Q1685</f>
        <v>2425+P4-M4 2#刨片机重物分离电机 电机控制 堵料导致停机</v>
      </c>
      <c r="I1685" s="10" t="str">
        <f t="shared" si="347"/>
        <v>DB1200,X1653.1</v>
      </c>
      <c r="J1685" s="13" t="str">
        <f>VLOOKUP(E1685,起始地址定义!A:D,2,FALSE)</f>
        <v>DB1200</v>
      </c>
      <c r="K1685" s="12" t="str">
        <f t="shared" si="348"/>
        <v>X1653.1</v>
      </c>
      <c r="L1685" s="13">
        <f>VLOOKUP(E1685,起始地址定义!A:D,3,FALSE)</f>
        <v>1650</v>
      </c>
      <c r="M1685" s="14">
        <f>VLOOKUP($F1685,类型描述及偏移量!$C:$H,2,FALSE)</f>
        <v>3.1</v>
      </c>
      <c r="N1685" s="14" t="str">
        <f>VLOOKUP($F1685,类型描述及偏移量!$C:$H,3,FALSE)</f>
        <v>离散</v>
      </c>
      <c r="O1685" s="14" t="str">
        <f>VLOOKUP($F1685,类型描述及偏移量!$C:$H,4,FALSE)</f>
        <v>On</v>
      </c>
      <c r="P1685" s="14" t="str">
        <f>VLOOKUP($F1685,类型描述及偏移量!$C:$H,5,FALSE)</f>
        <v>Yes</v>
      </c>
      <c r="Q1685" s="14" t="str">
        <f>VLOOKUP($F1685,类型描述及偏移量!$C:$H,6,FALSE)</f>
        <v>堵料导致停机</v>
      </c>
    </row>
    <row r="1686" hidden="1" spans="1:17">
      <c r="A1686" s="12" t="str">
        <f t="shared" si="340"/>
        <v>CHP2</v>
      </c>
      <c r="B1686" s="12" t="str">
        <f t="shared" si="341"/>
        <v>M9_M</v>
      </c>
      <c r="C1686" s="12" t="str">
        <f t="shared" si="342"/>
        <v>BreakTime</v>
      </c>
      <c r="D1686" s="12" t="str">
        <f t="shared" si="343"/>
        <v>BP_Motor_var</v>
      </c>
      <c r="E1686" s="13" t="str">
        <f t="shared" si="344"/>
        <v>CHP2_M9_M_BP_Motor_var</v>
      </c>
      <c r="F1686" s="14" t="str">
        <f t="shared" si="345"/>
        <v>BP_Motor_var_BreakTime</v>
      </c>
      <c r="G1686" s="10" t="str">
        <f t="shared" si="346"/>
        <v>CHP2_M9_M_BreakTime</v>
      </c>
      <c r="H1686" s="10" t="str">
        <f>VLOOKUP(基本表格!E1686,起始地址定义!A:D,4,FALSE)&amp;" "&amp;Q1686</f>
        <v>2425+P4-M4 2#刨片机重物分离电机 电机控制 断链超时时间 秒</v>
      </c>
      <c r="I1686" s="10" t="str">
        <f t="shared" si="347"/>
        <v>DB1200,INT1654</v>
      </c>
      <c r="J1686" s="13" t="str">
        <f>VLOOKUP(E1686,起始地址定义!A:D,2,FALSE)</f>
        <v>DB1200</v>
      </c>
      <c r="K1686" s="12" t="str">
        <f t="shared" si="348"/>
        <v>INT1654</v>
      </c>
      <c r="L1686" s="13">
        <f>VLOOKUP(E1686,起始地址定义!A:D,3,FALSE)</f>
        <v>1650</v>
      </c>
      <c r="M1686" s="14">
        <f>VLOOKUP($F1686,类型描述及偏移量!$C:$H,2,FALSE)</f>
        <v>4</v>
      </c>
      <c r="N1686" s="14" t="str">
        <f>VLOOKUP($F1686,类型描述及偏移量!$C:$H,3,FALSE)</f>
        <v>整型</v>
      </c>
      <c r="O1686" s="14" t="str">
        <f>VLOOKUP($F1686,类型描述及偏移量!$C:$H,4,FALSE)</f>
        <v>None</v>
      </c>
      <c r="P1686" s="14" t="str">
        <f>VLOOKUP($F1686,类型描述及偏移量!$C:$H,5,FALSE)</f>
        <v>No</v>
      </c>
      <c r="Q1686" s="14" t="str">
        <f>VLOOKUP($F1686,类型描述及偏移量!$C:$H,6,FALSE)</f>
        <v>断链超时时间 秒</v>
      </c>
    </row>
    <row r="1687" hidden="1" spans="1:17">
      <c r="A1687" s="12" t="str">
        <f t="shared" si="340"/>
        <v>CHP2</v>
      </c>
      <c r="B1687" s="12" t="str">
        <f t="shared" si="341"/>
        <v>M9_M</v>
      </c>
      <c r="C1687" s="12" t="str">
        <f t="shared" si="342"/>
        <v>BlockingTime</v>
      </c>
      <c r="D1687" s="12" t="str">
        <f t="shared" si="343"/>
        <v>BP_Motor_var</v>
      </c>
      <c r="E1687" s="13" t="str">
        <f t="shared" si="344"/>
        <v>CHP2_M9_M_BP_Motor_var</v>
      </c>
      <c r="F1687" s="14" t="str">
        <f t="shared" si="345"/>
        <v>BP_Motor_var_BlockingTime</v>
      </c>
      <c r="G1687" s="10" t="str">
        <f t="shared" si="346"/>
        <v>CHP2_M9_M_BlockingTime</v>
      </c>
      <c r="H1687" s="10" t="str">
        <f>VLOOKUP(基本表格!E1687,起始地址定义!A:D,4,FALSE)&amp;" "&amp;Q1687</f>
        <v>2425+P4-M4 2#刨片机重物分离电机 电机控制 堵料检测时间 秒</v>
      </c>
      <c r="I1687" s="10" t="str">
        <f t="shared" si="347"/>
        <v>DB1200,INT1656</v>
      </c>
      <c r="J1687" s="13" t="str">
        <f>VLOOKUP(E1687,起始地址定义!A:D,2,FALSE)</f>
        <v>DB1200</v>
      </c>
      <c r="K1687" s="12" t="str">
        <f t="shared" si="348"/>
        <v>INT1656</v>
      </c>
      <c r="L1687" s="13">
        <f>VLOOKUP(E1687,起始地址定义!A:D,3,FALSE)</f>
        <v>1650</v>
      </c>
      <c r="M1687" s="14">
        <f>VLOOKUP($F1687,类型描述及偏移量!$C:$H,2,FALSE)</f>
        <v>6</v>
      </c>
      <c r="N1687" s="14" t="str">
        <f>VLOOKUP($F1687,类型描述及偏移量!$C:$H,3,FALSE)</f>
        <v>整型</v>
      </c>
      <c r="O1687" s="14" t="str">
        <f>VLOOKUP($F1687,类型描述及偏移量!$C:$H,4,FALSE)</f>
        <v>None</v>
      </c>
      <c r="P1687" s="14" t="str">
        <f>VLOOKUP($F1687,类型描述及偏移量!$C:$H,5,FALSE)</f>
        <v>No</v>
      </c>
      <c r="Q1687" s="14" t="str">
        <f>VLOOKUP($F1687,类型描述及偏移量!$C:$H,6,FALSE)</f>
        <v>堵料检测时间 秒</v>
      </c>
    </row>
    <row r="1688" hidden="1" spans="1:17">
      <c r="A1688" s="12" t="str">
        <f t="shared" si="340"/>
        <v>CHP2</v>
      </c>
      <c r="B1688" s="12" t="str">
        <f t="shared" si="341"/>
        <v>M9_M</v>
      </c>
      <c r="C1688" s="12" t="str">
        <f t="shared" si="342"/>
        <v>PullSwitch_CHK</v>
      </c>
      <c r="D1688" s="12" t="str">
        <f t="shared" si="343"/>
        <v>BP_Motor_var</v>
      </c>
      <c r="E1688" s="13" t="str">
        <f t="shared" si="344"/>
        <v>CHP2_M9_M_BP_Motor_var</v>
      </c>
      <c r="F1688" s="14" t="str">
        <f t="shared" si="345"/>
        <v>BP_Motor_var_PullSwitch_CHK</v>
      </c>
      <c r="G1688" s="10" t="str">
        <f t="shared" si="346"/>
        <v>CHP2_M9_M_PullSwitch_CHK</v>
      </c>
      <c r="H1688" s="10" t="str">
        <f>VLOOKUP(基本表格!E1688,起始地址定义!A:D,4,FALSE)&amp;" "&amp;Q1688</f>
        <v>2425+P4-M4 2#刨片机重物分离电机 电机控制 拉线开关</v>
      </c>
      <c r="I1688" s="10" t="str">
        <f t="shared" si="347"/>
        <v>DB1200,X1658.0</v>
      </c>
      <c r="J1688" s="13" t="str">
        <f>VLOOKUP(E1688,起始地址定义!A:D,2,FALSE)</f>
        <v>DB1200</v>
      </c>
      <c r="K1688" s="12" t="str">
        <f t="shared" si="348"/>
        <v>X1658.0</v>
      </c>
      <c r="L1688" s="13">
        <f>VLOOKUP(E1688,起始地址定义!A:D,3,FALSE)</f>
        <v>1650</v>
      </c>
      <c r="M1688" s="14">
        <f>VLOOKUP($F1688,类型描述及偏移量!$C:$H,2,FALSE)</f>
        <v>8</v>
      </c>
      <c r="N1688" s="14" t="str">
        <f>VLOOKUP($F1688,类型描述及偏移量!$C:$H,3,FALSE)</f>
        <v>离散</v>
      </c>
      <c r="O1688" s="14" t="str">
        <f>VLOOKUP($F1688,类型描述及偏移量!$C:$H,4,FALSE)</f>
        <v>On</v>
      </c>
      <c r="P1688" s="14" t="str">
        <f>VLOOKUP($F1688,类型描述及偏移量!$C:$H,5,FALSE)</f>
        <v>Yes</v>
      </c>
      <c r="Q1688" s="14" t="str">
        <f>VLOOKUP($F1688,类型描述及偏移量!$C:$H,6,FALSE)</f>
        <v>拉线开关</v>
      </c>
    </row>
    <row r="1689" hidden="1" spans="1:17">
      <c r="A1689" s="12" t="str">
        <f t="shared" si="340"/>
        <v>CHP2</v>
      </c>
      <c r="B1689" s="12" t="str">
        <f t="shared" si="341"/>
        <v>M9_M</v>
      </c>
      <c r="C1689" s="12" t="str">
        <f t="shared" si="342"/>
        <v>LMD_ALM</v>
      </c>
      <c r="D1689" s="12" t="str">
        <f t="shared" si="343"/>
        <v>BP_Motor_var</v>
      </c>
      <c r="E1689" s="13" t="str">
        <f t="shared" si="344"/>
        <v>CHP2_M9_M_BP_Motor_var</v>
      </c>
      <c r="F1689" s="14" t="str">
        <f t="shared" si="345"/>
        <v>BP_Motor_var_LMD_ALM</v>
      </c>
      <c r="G1689" s="10" t="str">
        <f t="shared" si="346"/>
        <v>CHP2_M9_M_LMD_ALM</v>
      </c>
      <c r="H1689" s="10" t="str">
        <f>VLOOKUP(基本表格!E1689,起始地址定义!A:D,4,FALSE)&amp;" "&amp;Q1689</f>
        <v>2425+P4-M4 2#刨片机重物分离电机 电机控制 左跑偏报警</v>
      </c>
      <c r="I1689" s="10" t="str">
        <f t="shared" si="347"/>
        <v>DB1200,X1658.1</v>
      </c>
      <c r="J1689" s="13" t="str">
        <f>VLOOKUP(E1689,起始地址定义!A:D,2,FALSE)</f>
        <v>DB1200</v>
      </c>
      <c r="K1689" s="12" t="str">
        <f t="shared" si="348"/>
        <v>X1658.1</v>
      </c>
      <c r="L1689" s="13">
        <f>VLOOKUP(E1689,起始地址定义!A:D,3,FALSE)</f>
        <v>1650</v>
      </c>
      <c r="M1689" s="14">
        <f>VLOOKUP($F1689,类型描述及偏移量!$C:$H,2,FALSE)</f>
        <v>8.1</v>
      </c>
      <c r="N1689" s="14" t="str">
        <f>VLOOKUP($F1689,类型描述及偏移量!$C:$H,3,FALSE)</f>
        <v>离散</v>
      </c>
      <c r="O1689" s="14" t="str">
        <f>VLOOKUP($F1689,类型描述及偏移量!$C:$H,4,FALSE)</f>
        <v>On</v>
      </c>
      <c r="P1689" s="14" t="str">
        <f>VLOOKUP($F1689,类型描述及偏移量!$C:$H,5,FALSE)</f>
        <v>Yes</v>
      </c>
      <c r="Q1689" s="14" t="str">
        <f>VLOOKUP($F1689,类型描述及偏移量!$C:$H,6,FALSE)</f>
        <v>左跑偏报警</v>
      </c>
    </row>
    <row r="1690" hidden="1" spans="1:17">
      <c r="A1690" s="12" t="str">
        <f t="shared" si="340"/>
        <v>CHP2</v>
      </c>
      <c r="B1690" s="12" t="str">
        <f t="shared" si="341"/>
        <v>M9_M</v>
      </c>
      <c r="C1690" s="12" t="str">
        <f t="shared" si="342"/>
        <v>LMD_CHK_1</v>
      </c>
      <c r="D1690" s="12" t="str">
        <f t="shared" si="343"/>
        <v>BP_Motor_var</v>
      </c>
      <c r="E1690" s="13" t="str">
        <f t="shared" si="344"/>
        <v>CHP2_M9_M_BP_Motor_var</v>
      </c>
      <c r="F1690" s="14" t="str">
        <f t="shared" si="345"/>
        <v>BP_Motor_var_LMD_CHK_1</v>
      </c>
      <c r="G1690" s="10" t="str">
        <f t="shared" si="346"/>
        <v>CHP2_M9_M_LMD_CHK_1</v>
      </c>
      <c r="H1690" s="10" t="str">
        <f>VLOOKUP(基本表格!E1690,起始地址定义!A:D,4,FALSE)&amp;" "&amp;Q1690</f>
        <v>2425+P4-M4 2#刨片机重物分离电机 电机控制 左跑偏1检测</v>
      </c>
      <c r="I1690" s="10" t="str">
        <f t="shared" si="347"/>
        <v>DB1200,X1658.2</v>
      </c>
      <c r="J1690" s="13" t="str">
        <f>VLOOKUP(E1690,起始地址定义!A:D,2,FALSE)</f>
        <v>DB1200</v>
      </c>
      <c r="K1690" s="12" t="str">
        <f t="shared" si="348"/>
        <v>X1658.2</v>
      </c>
      <c r="L1690" s="13">
        <f>VLOOKUP(E1690,起始地址定义!A:D,3,FALSE)</f>
        <v>1650</v>
      </c>
      <c r="M1690" s="14">
        <f>VLOOKUP($F1690,类型描述及偏移量!$C:$H,2,FALSE)</f>
        <v>8.2</v>
      </c>
      <c r="N1690" s="14" t="str">
        <f>VLOOKUP($F1690,类型描述及偏移量!$C:$H,3,FALSE)</f>
        <v>离散</v>
      </c>
      <c r="O1690" s="14" t="str">
        <f>VLOOKUP($F1690,类型描述及偏移量!$C:$H,4,FALSE)</f>
        <v>None</v>
      </c>
      <c r="P1690" s="14" t="str">
        <f>VLOOKUP($F1690,类型描述及偏移量!$C:$H,5,FALSE)</f>
        <v>Yes</v>
      </c>
      <c r="Q1690" s="14" t="str">
        <f>VLOOKUP($F1690,类型描述及偏移量!$C:$H,6,FALSE)</f>
        <v>左跑偏1检测</v>
      </c>
    </row>
    <row r="1691" hidden="1" spans="1:17">
      <c r="A1691" s="12" t="str">
        <f t="shared" si="340"/>
        <v>CHP2</v>
      </c>
      <c r="B1691" s="12" t="str">
        <f t="shared" si="341"/>
        <v>M9_M</v>
      </c>
      <c r="C1691" s="12" t="str">
        <f t="shared" si="342"/>
        <v>LMD_EN</v>
      </c>
      <c r="D1691" s="12" t="str">
        <f t="shared" si="343"/>
        <v>BP_Motor_var</v>
      </c>
      <c r="E1691" s="13" t="str">
        <f t="shared" si="344"/>
        <v>CHP2_M9_M_BP_Motor_var</v>
      </c>
      <c r="F1691" s="14" t="str">
        <f t="shared" si="345"/>
        <v>BP_Motor_var_LMD_EN</v>
      </c>
      <c r="G1691" s="10" t="str">
        <f t="shared" si="346"/>
        <v>CHP2_M9_M_LMD_EN</v>
      </c>
      <c r="H1691" s="10" t="str">
        <f>VLOOKUP(基本表格!E1691,起始地址定义!A:D,4,FALSE)&amp;" "&amp;Q1691</f>
        <v>2425+P4-M4 2#刨片机重物分离电机 电机控制 左跑偏保护使能</v>
      </c>
      <c r="I1691" s="10" t="str">
        <f t="shared" si="347"/>
        <v>DB1200,X1658.3</v>
      </c>
      <c r="J1691" s="13" t="str">
        <f>VLOOKUP(E1691,起始地址定义!A:D,2,FALSE)</f>
        <v>DB1200</v>
      </c>
      <c r="K1691" s="12" t="str">
        <f t="shared" si="348"/>
        <v>X1658.3</v>
      </c>
      <c r="L1691" s="13">
        <f>VLOOKUP(E1691,起始地址定义!A:D,3,FALSE)</f>
        <v>1650</v>
      </c>
      <c r="M1691" s="14">
        <f>VLOOKUP($F1691,类型描述及偏移量!$C:$H,2,FALSE)</f>
        <v>8.3</v>
      </c>
      <c r="N1691" s="14" t="str">
        <f>VLOOKUP($F1691,类型描述及偏移量!$C:$H,3,FALSE)</f>
        <v>离散</v>
      </c>
      <c r="O1691" s="14" t="str">
        <f>VLOOKUP($F1691,类型描述及偏移量!$C:$H,4,FALSE)</f>
        <v>None</v>
      </c>
      <c r="P1691" s="14" t="str">
        <f>VLOOKUP($F1691,类型描述及偏移量!$C:$H,5,FALSE)</f>
        <v>No</v>
      </c>
      <c r="Q1691" s="14" t="str">
        <f>VLOOKUP($F1691,类型描述及偏移量!$C:$H,6,FALSE)</f>
        <v>左跑偏保护使能</v>
      </c>
    </row>
    <row r="1692" hidden="1" spans="1:17">
      <c r="A1692" s="12" t="str">
        <f t="shared" si="340"/>
        <v>CHP2</v>
      </c>
      <c r="B1692" s="12" t="str">
        <f t="shared" si="341"/>
        <v>M9_M</v>
      </c>
      <c r="C1692" s="12" t="str">
        <f t="shared" si="342"/>
        <v>LMD_Stop</v>
      </c>
      <c r="D1692" s="12" t="str">
        <f t="shared" si="343"/>
        <v>BP_Motor_var</v>
      </c>
      <c r="E1692" s="13" t="str">
        <f t="shared" si="344"/>
        <v>CHP2_M9_M_BP_Motor_var</v>
      </c>
      <c r="F1692" s="14" t="str">
        <f t="shared" si="345"/>
        <v>BP_Motor_var_LMD_Stop</v>
      </c>
      <c r="G1692" s="10" t="str">
        <f t="shared" si="346"/>
        <v>CHP2_M9_M_LMD_Stop</v>
      </c>
      <c r="H1692" s="10" t="str">
        <f>VLOOKUP(基本表格!E1692,起始地址定义!A:D,4,FALSE)&amp;" "&amp;Q1692</f>
        <v>2425+P4-M4 2#刨片机重物分离电机 电机控制 左跑偏导致停机</v>
      </c>
      <c r="I1692" s="10" t="str">
        <f t="shared" si="347"/>
        <v>DB1200,X1658.4</v>
      </c>
      <c r="J1692" s="13" t="str">
        <f>VLOOKUP(E1692,起始地址定义!A:D,2,FALSE)</f>
        <v>DB1200</v>
      </c>
      <c r="K1692" s="12" t="str">
        <f t="shared" si="348"/>
        <v>X1658.4</v>
      </c>
      <c r="L1692" s="13">
        <f>VLOOKUP(E1692,起始地址定义!A:D,3,FALSE)</f>
        <v>1650</v>
      </c>
      <c r="M1692" s="14">
        <f>VLOOKUP($F1692,类型描述及偏移量!$C:$H,2,FALSE)</f>
        <v>8.4</v>
      </c>
      <c r="N1692" s="14" t="str">
        <f>VLOOKUP($F1692,类型描述及偏移量!$C:$H,3,FALSE)</f>
        <v>离散</v>
      </c>
      <c r="O1692" s="14" t="str">
        <f>VLOOKUP($F1692,类型描述及偏移量!$C:$H,4,FALSE)</f>
        <v>On</v>
      </c>
      <c r="P1692" s="14" t="str">
        <f>VLOOKUP($F1692,类型描述及偏移量!$C:$H,5,FALSE)</f>
        <v>Yes</v>
      </c>
      <c r="Q1692" s="14" t="str">
        <f>VLOOKUP($F1692,类型描述及偏移量!$C:$H,6,FALSE)</f>
        <v>左跑偏导致停机</v>
      </c>
    </row>
    <row r="1693" hidden="1" spans="1:17">
      <c r="A1693" s="12" t="str">
        <f t="shared" si="340"/>
        <v>CHP2</v>
      </c>
      <c r="B1693" s="12" t="str">
        <f t="shared" si="341"/>
        <v>M9_M</v>
      </c>
      <c r="C1693" s="12" t="str">
        <f t="shared" si="342"/>
        <v>LMD_Time</v>
      </c>
      <c r="D1693" s="12" t="str">
        <f t="shared" si="343"/>
        <v>BP_Motor_var</v>
      </c>
      <c r="E1693" s="13" t="str">
        <f t="shared" si="344"/>
        <v>CHP2_M9_M_BP_Motor_var</v>
      </c>
      <c r="F1693" s="14" t="str">
        <f t="shared" si="345"/>
        <v>BP_Motor_var_LMD_Time</v>
      </c>
      <c r="G1693" s="10" t="str">
        <f t="shared" si="346"/>
        <v>CHP2_M9_M_LMD_Time</v>
      </c>
      <c r="H1693" s="10" t="str">
        <f>VLOOKUP(基本表格!E1693,起始地址定义!A:D,4,FALSE)&amp;" "&amp;Q1693</f>
        <v>2425+P4-M4 2#刨片机重物分离电机 电机控制 左跑偏检测时间</v>
      </c>
      <c r="I1693" s="10" t="str">
        <f t="shared" si="347"/>
        <v>DB1200,INT1660</v>
      </c>
      <c r="J1693" s="13" t="str">
        <f>VLOOKUP(E1693,起始地址定义!A:D,2,FALSE)</f>
        <v>DB1200</v>
      </c>
      <c r="K1693" s="12" t="str">
        <f t="shared" si="348"/>
        <v>INT1660</v>
      </c>
      <c r="L1693" s="13">
        <f>VLOOKUP(E1693,起始地址定义!A:D,3,FALSE)</f>
        <v>1650</v>
      </c>
      <c r="M1693" s="14">
        <f>VLOOKUP($F1693,类型描述及偏移量!$C:$H,2,FALSE)</f>
        <v>10</v>
      </c>
      <c r="N1693" s="14" t="str">
        <f>VLOOKUP($F1693,类型描述及偏移量!$C:$H,3,FALSE)</f>
        <v>整型</v>
      </c>
      <c r="O1693" s="14" t="str">
        <f>VLOOKUP($F1693,类型描述及偏移量!$C:$H,4,FALSE)</f>
        <v>None</v>
      </c>
      <c r="P1693" s="14" t="str">
        <f>VLOOKUP($F1693,类型描述及偏移量!$C:$H,5,FALSE)</f>
        <v>No</v>
      </c>
      <c r="Q1693" s="14" t="str">
        <f>VLOOKUP($F1693,类型描述及偏移量!$C:$H,6,FALSE)</f>
        <v>左跑偏检测时间</v>
      </c>
    </row>
    <row r="1694" hidden="1" spans="1:17">
      <c r="A1694" s="12" t="str">
        <f t="shared" si="340"/>
        <v>CHP2</v>
      </c>
      <c r="B1694" s="12" t="str">
        <f t="shared" si="341"/>
        <v>M9_M</v>
      </c>
      <c r="C1694" s="12" t="str">
        <f t="shared" si="342"/>
        <v>RMD_ALM</v>
      </c>
      <c r="D1694" s="12" t="str">
        <f t="shared" si="343"/>
        <v>BP_Motor_var</v>
      </c>
      <c r="E1694" s="13" t="str">
        <f t="shared" si="344"/>
        <v>CHP2_M9_M_BP_Motor_var</v>
      </c>
      <c r="F1694" s="14" t="str">
        <f t="shared" si="345"/>
        <v>BP_Motor_var_RMD_ALM</v>
      </c>
      <c r="G1694" s="10" t="str">
        <f t="shared" si="346"/>
        <v>CHP2_M9_M_RMD_ALM</v>
      </c>
      <c r="H1694" s="10" t="str">
        <f>VLOOKUP(基本表格!E1694,起始地址定义!A:D,4,FALSE)&amp;" "&amp;Q1694</f>
        <v>2425+P4-M4 2#刨片机重物分离电机 电机控制 右 跑偏报警</v>
      </c>
      <c r="I1694" s="10" t="str">
        <f t="shared" si="347"/>
        <v>DB1200,X1662.0</v>
      </c>
      <c r="J1694" s="13" t="str">
        <f>VLOOKUP(E1694,起始地址定义!A:D,2,FALSE)</f>
        <v>DB1200</v>
      </c>
      <c r="K1694" s="12" t="str">
        <f t="shared" si="348"/>
        <v>X1662.0</v>
      </c>
      <c r="L1694" s="13">
        <f>VLOOKUP(E1694,起始地址定义!A:D,3,FALSE)</f>
        <v>1650</v>
      </c>
      <c r="M1694" s="14">
        <f>VLOOKUP($F1694,类型描述及偏移量!$C:$H,2,FALSE)</f>
        <v>12</v>
      </c>
      <c r="N1694" s="14" t="str">
        <f>VLOOKUP($F1694,类型描述及偏移量!$C:$H,3,FALSE)</f>
        <v>离散</v>
      </c>
      <c r="O1694" s="14" t="str">
        <f>VLOOKUP($F1694,类型描述及偏移量!$C:$H,4,FALSE)</f>
        <v>On</v>
      </c>
      <c r="P1694" s="14" t="str">
        <f>VLOOKUP($F1694,类型描述及偏移量!$C:$H,5,FALSE)</f>
        <v>Yes</v>
      </c>
      <c r="Q1694" s="14" t="str">
        <f>VLOOKUP($F1694,类型描述及偏移量!$C:$H,6,FALSE)</f>
        <v>右 跑偏报警</v>
      </c>
    </row>
    <row r="1695" hidden="1" spans="1:17">
      <c r="A1695" s="12" t="str">
        <f t="shared" si="340"/>
        <v>CHP2</v>
      </c>
      <c r="B1695" s="12" t="str">
        <f t="shared" si="341"/>
        <v>M9_M</v>
      </c>
      <c r="C1695" s="12" t="str">
        <f t="shared" si="342"/>
        <v>RMD_CHK_1</v>
      </c>
      <c r="D1695" s="12" t="str">
        <f t="shared" si="343"/>
        <v>BP_Motor_var</v>
      </c>
      <c r="E1695" s="13" t="str">
        <f t="shared" si="344"/>
        <v>CHP2_M9_M_BP_Motor_var</v>
      </c>
      <c r="F1695" s="14" t="str">
        <f t="shared" si="345"/>
        <v>BP_Motor_var_RMD_CHK_1</v>
      </c>
      <c r="G1695" s="10" t="str">
        <f t="shared" si="346"/>
        <v>CHP2_M9_M_RMD_CHK_1</v>
      </c>
      <c r="H1695" s="10" t="str">
        <f>VLOOKUP(基本表格!E1695,起始地址定义!A:D,4,FALSE)&amp;" "&amp;Q1695</f>
        <v>2425+P4-M4 2#刨片机重物分离电机 电机控制 右跑偏1检测</v>
      </c>
      <c r="I1695" s="10" t="str">
        <f t="shared" si="347"/>
        <v>DB1200,X1662.1</v>
      </c>
      <c r="J1695" s="13" t="str">
        <f>VLOOKUP(E1695,起始地址定义!A:D,2,FALSE)</f>
        <v>DB1200</v>
      </c>
      <c r="K1695" s="12" t="str">
        <f t="shared" si="348"/>
        <v>X1662.1</v>
      </c>
      <c r="L1695" s="13">
        <f>VLOOKUP(E1695,起始地址定义!A:D,3,FALSE)</f>
        <v>1650</v>
      </c>
      <c r="M1695" s="14">
        <f>VLOOKUP($F1695,类型描述及偏移量!$C:$H,2,FALSE)</f>
        <v>12.1</v>
      </c>
      <c r="N1695" s="14" t="str">
        <f>VLOOKUP($F1695,类型描述及偏移量!$C:$H,3,FALSE)</f>
        <v>离散</v>
      </c>
      <c r="O1695" s="14" t="str">
        <f>VLOOKUP($F1695,类型描述及偏移量!$C:$H,4,FALSE)</f>
        <v>None</v>
      </c>
      <c r="P1695" s="14" t="str">
        <f>VLOOKUP($F1695,类型描述及偏移量!$C:$H,5,FALSE)</f>
        <v>Yes</v>
      </c>
      <c r="Q1695" s="14" t="str">
        <f>VLOOKUP($F1695,类型描述及偏移量!$C:$H,6,FALSE)</f>
        <v>右跑偏1检测</v>
      </c>
    </row>
    <row r="1696" hidden="1" spans="1:17">
      <c r="A1696" s="12" t="str">
        <f t="shared" si="340"/>
        <v>CHP2</v>
      </c>
      <c r="B1696" s="12" t="str">
        <f t="shared" si="341"/>
        <v>M9_M</v>
      </c>
      <c r="C1696" s="12" t="str">
        <f t="shared" si="342"/>
        <v>RMD_EN</v>
      </c>
      <c r="D1696" s="12" t="str">
        <f t="shared" si="343"/>
        <v>BP_Motor_var</v>
      </c>
      <c r="E1696" s="13" t="str">
        <f t="shared" si="344"/>
        <v>CHP2_M9_M_BP_Motor_var</v>
      </c>
      <c r="F1696" s="14" t="str">
        <f t="shared" si="345"/>
        <v>BP_Motor_var_RMD_EN</v>
      </c>
      <c r="G1696" s="10" t="str">
        <f t="shared" si="346"/>
        <v>CHP2_M9_M_RMD_EN</v>
      </c>
      <c r="H1696" s="10" t="str">
        <f>VLOOKUP(基本表格!E1696,起始地址定义!A:D,4,FALSE)&amp;" "&amp;Q1696</f>
        <v>2425+P4-M4 2#刨片机重物分离电机 电机控制 右跑偏保护使能</v>
      </c>
      <c r="I1696" s="10" t="str">
        <f t="shared" si="347"/>
        <v>DB1200,X1662.2</v>
      </c>
      <c r="J1696" s="13" t="str">
        <f>VLOOKUP(E1696,起始地址定义!A:D,2,FALSE)</f>
        <v>DB1200</v>
      </c>
      <c r="K1696" s="12" t="str">
        <f t="shared" si="348"/>
        <v>X1662.2</v>
      </c>
      <c r="L1696" s="13">
        <f>VLOOKUP(E1696,起始地址定义!A:D,3,FALSE)</f>
        <v>1650</v>
      </c>
      <c r="M1696" s="14">
        <f>VLOOKUP($F1696,类型描述及偏移量!$C:$H,2,FALSE)</f>
        <v>12.2</v>
      </c>
      <c r="N1696" s="14" t="str">
        <f>VLOOKUP($F1696,类型描述及偏移量!$C:$H,3,FALSE)</f>
        <v>离散</v>
      </c>
      <c r="O1696" s="14" t="str">
        <f>VLOOKUP($F1696,类型描述及偏移量!$C:$H,4,FALSE)</f>
        <v>None</v>
      </c>
      <c r="P1696" s="14" t="str">
        <f>VLOOKUP($F1696,类型描述及偏移量!$C:$H,5,FALSE)</f>
        <v>No</v>
      </c>
      <c r="Q1696" s="14" t="str">
        <f>VLOOKUP($F1696,类型描述及偏移量!$C:$H,6,FALSE)</f>
        <v>右跑偏保护使能</v>
      </c>
    </row>
    <row r="1697" hidden="1" spans="1:17">
      <c r="A1697" s="12" t="str">
        <f t="shared" si="340"/>
        <v>CHP2</v>
      </c>
      <c r="B1697" s="12" t="str">
        <f t="shared" si="341"/>
        <v>M9_M</v>
      </c>
      <c r="C1697" s="12" t="str">
        <f t="shared" si="342"/>
        <v>RMD_Stop</v>
      </c>
      <c r="D1697" s="12" t="str">
        <f t="shared" si="343"/>
        <v>BP_Motor_var</v>
      </c>
      <c r="E1697" s="13" t="str">
        <f t="shared" si="344"/>
        <v>CHP2_M9_M_BP_Motor_var</v>
      </c>
      <c r="F1697" s="14" t="str">
        <f t="shared" si="345"/>
        <v>BP_Motor_var_RMD_Stop</v>
      </c>
      <c r="G1697" s="10" t="str">
        <f t="shared" si="346"/>
        <v>CHP2_M9_M_RMD_Stop</v>
      </c>
      <c r="H1697" s="10" t="str">
        <f>VLOOKUP(基本表格!E1697,起始地址定义!A:D,4,FALSE)&amp;" "&amp;Q1697</f>
        <v>2425+P4-M4 2#刨片机重物分离电机 电机控制 右跑偏导致停机</v>
      </c>
      <c r="I1697" s="10" t="str">
        <f t="shared" si="347"/>
        <v>DB1200,X1662.3</v>
      </c>
      <c r="J1697" s="13" t="str">
        <f>VLOOKUP(E1697,起始地址定义!A:D,2,FALSE)</f>
        <v>DB1200</v>
      </c>
      <c r="K1697" s="12" t="str">
        <f t="shared" si="348"/>
        <v>X1662.3</v>
      </c>
      <c r="L1697" s="13">
        <f>VLOOKUP(E1697,起始地址定义!A:D,3,FALSE)</f>
        <v>1650</v>
      </c>
      <c r="M1697" s="14">
        <f>VLOOKUP($F1697,类型描述及偏移量!$C:$H,2,FALSE)</f>
        <v>12.3</v>
      </c>
      <c r="N1697" s="14" t="str">
        <f>VLOOKUP($F1697,类型描述及偏移量!$C:$H,3,FALSE)</f>
        <v>离散</v>
      </c>
      <c r="O1697" s="14" t="str">
        <f>VLOOKUP($F1697,类型描述及偏移量!$C:$H,4,FALSE)</f>
        <v>On</v>
      </c>
      <c r="P1697" s="14" t="str">
        <f>VLOOKUP($F1697,类型描述及偏移量!$C:$H,5,FALSE)</f>
        <v>Yes</v>
      </c>
      <c r="Q1697" s="14" t="str">
        <f>VLOOKUP($F1697,类型描述及偏移量!$C:$H,6,FALSE)</f>
        <v>右跑偏导致停机</v>
      </c>
    </row>
    <row r="1698" hidden="1" spans="1:17">
      <c r="A1698" s="12" t="str">
        <f t="shared" si="340"/>
        <v>CHP2</v>
      </c>
      <c r="B1698" s="12" t="str">
        <f t="shared" si="341"/>
        <v>M9_M</v>
      </c>
      <c r="C1698" s="12" t="str">
        <f t="shared" si="342"/>
        <v>RMD_Time</v>
      </c>
      <c r="D1698" s="12" t="str">
        <f t="shared" si="343"/>
        <v>BP_Motor_var</v>
      </c>
      <c r="E1698" s="13" t="str">
        <f t="shared" si="344"/>
        <v>CHP2_M9_M_BP_Motor_var</v>
      </c>
      <c r="F1698" s="14" t="str">
        <f t="shared" si="345"/>
        <v>BP_Motor_var_RMD_Time</v>
      </c>
      <c r="G1698" s="10" t="str">
        <f t="shared" si="346"/>
        <v>CHP2_M9_M_RMD_Time</v>
      </c>
      <c r="H1698" s="10" t="str">
        <f>VLOOKUP(基本表格!E1698,起始地址定义!A:D,4,FALSE)&amp;" "&amp;Q1698</f>
        <v>2425+P4-M4 2#刨片机重物分离电机 电机控制 右跑偏检测时间</v>
      </c>
      <c r="I1698" s="10" t="str">
        <f t="shared" si="347"/>
        <v>DB1200,INT1664</v>
      </c>
      <c r="J1698" s="13" t="str">
        <f>VLOOKUP(E1698,起始地址定义!A:D,2,FALSE)</f>
        <v>DB1200</v>
      </c>
      <c r="K1698" s="12" t="str">
        <f t="shared" si="348"/>
        <v>INT1664</v>
      </c>
      <c r="L1698" s="13">
        <f>VLOOKUP(E1698,起始地址定义!A:D,3,FALSE)</f>
        <v>1650</v>
      </c>
      <c r="M1698" s="14">
        <f>VLOOKUP($F1698,类型描述及偏移量!$C:$H,2,FALSE)</f>
        <v>14</v>
      </c>
      <c r="N1698" s="14" t="str">
        <f>VLOOKUP($F1698,类型描述及偏移量!$C:$H,3,FALSE)</f>
        <v>整型</v>
      </c>
      <c r="O1698" s="14" t="str">
        <f>VLOOKUP($F1698,类型描述及偏移量!$C:$H,4,FALSE)</f>
        <v>None</v>
      </c>
      <c r="P1698" s="14" t="str">
        <f>VLOOKUP($F1698,类型描述及偏移量!$C:$H,5,FALSE)</f>
        <v>No</v>
      </c>
      <c r="Q1698" s="14" t="str">
        <f>VLOOKUP($F1698,类型描述及偏移量!$C:$H,6,FALSE)</f>
        <v>右跑偏检测时间</v>
      </c>
    </row>
    <row r="1699" hidden="1" spans="1:17">
      <c r="A1699" s="12" t="str">
        <f t="shared" si="340"/>
        <v>CHP2</v>
      </c>
      <c r="B1699" s="12" t="str">
        <f t="shared" si="341"/>
        <v>M9_M</v>
      </c>
      <c r="C1699" s="12" t="str">
        <f t="shared" si="342"/>
        <v>Motor_Delta</v>
      </c>
      <c r="D1699" s="12" t="str">
        <f t="shared" si="343"/>
        <v>BP_Motor_var</v>
      </c>
      <c r="E1699" s="13" t="str">
        <f t="shared" si="344"/>
        <v>CHP2_M9_M_BP_Motor_var</v>
      </c>
      <c r="F1699" s="14" t="str">
        <f t="shared" si="345"/>
        <v>BP_Motor_var_Motor_Delta</v>
      </c>
      <c r="G1699" s="10" t="str">
        <f t="shared" si="346"/>
        <v>CHP2_M9_M_Motor_Delta</v>
      </c>
      <c r="H1699" s="10" t="str">
        <f>VLOOKUP(基本表格!E1699,起始地址定义!A:D,4,FALSE)&amp;" "&amp;Q1699</f>
        <v>2425+P4-M4 2#刨片机重物分离电机 电机控制 三角型</v>
      </c>
      <c r="I1699" s="10" t="str">
        <f t="shared" si="347"/>
        <v>DB1200,X1666.0</v>
      </c>
      <c r="J1699" s="13" t="str">
        <f>VLOOKUP(E1699,起始地址定义!A:D,2,FALSE)</f>
        <v>DB1200</v>
      </c>
      <c r="K1699" s="12" t="str">
        <f t="shared" si="348"/>
        <v>X1666.0</v>
      </c>
      <c r="L1699" s="13">
        <f>VLOOKUP(E1699,起始地址定义!A:D,3,FALSE)</f>
        <v>1650</v>
      </c>
      <c r="M1699" s="14">
        <f>VLOOKUP($F1699,类型描述及偏移量!$C:$H,2,FALSE)</f>
        <v>16</v>
      </c>
      <c r="N1699" s="14" t="str">
        <f>VLOOKUP($F1699,类型描述及偏移量!$C:$H,3,FALSE)</f>
        <v>离散</v>
      </c>
      <c r="O1699" s="14" t="str">
        <f>VLOOKUP($F1699,类型描述及偏移量!$C:$H,4,FALSE)</f>
        <v>None</v>
      </c>
      <c r="P1699" s="14" t="str">
        <f>VLOOKUP($F1699,类型描述及偏移量!$C:$H,5,FALSE)</f>
        <v>Yes</v>
      </c>
      <c r="Q1699" s="14" t="str">
        <f>VLOOKUP($F1699,类型描述及偏移量!$C:$H,6,FALSE)</f>
        <v>三角型</v>
      </c>
    </row>
    <row r="1700" hidden="1" spans="1:17">
      <c r="A1700" s="12" t="str">
        <f t="shared" si="340"/>
        <v>CHP2</v>
      </c>
      <c r="B1700" s="12" t="str">
        <f t="shared" si="341"/>
        <v>M9_M</v>
      </c>
      <c r="C1700" s="12" t="str">
        <f t="shared" si="342"/>
        <v>Motor_Wye</v>
      </c>
      <c r="D1700" s="12" t="str">
        <f t="shared" si="343"/>
        <v>BP_Motor_var</v>
      </c>
      <c r="E1700" s="13" t="str">
        <f t="shared" si="344"/>
        <v>CHP2_M9_M_BP_Motor_var</v>
      </c>
      <c r="F1700" s="14" t="str">
        <f t="shared" si="345"/>
        <v>BP_Motor_var_Motor_Wye</v>
      </c>
      <c r="G1700" s="10" t="str">
        <f t="shared" si="346"/>
        <v>CHP2_M9_M_Motor_Wye</v>
      </c>
      <c r="H1700" s="10" t="str">
        <f>VLOOKUP(基本表格!E1700,起始地址定义!A:D,4,FALSE)&amp;" "&amp;Q1700</f>
        <v>2425+P4-M4 2#刨片机重物分离电机 电机控制 星型</v>
      </c>
      <c r="I1700" s="10" t="str">
        <f t="shared" si="347"/>
        <v>DB1200,X1666.1</v>
      </c>
      <c r="J1700" s="13" t="str">
        <f>VLOOKUP(E1700,起始地址定义!A:D,2,FALSE)</f>
        <v>DB1200</v>
      </c>
      <c r="K1700" s="12" t="str">
        <f t="shared" si="348"/>
        <v>X1666.1</v>
      </c>
      <c r="L1700" s="13">
        <f>VLOOKUP(E1700,起始地址定义!A:D,3,FALSE)</f>
        <v>1650</v>
      </c>
      <c r="M1700" s="14">
        <f>VLOOKUP($F1700,类型描述及偏移量!$C:$H,2,FALSE)</f>
        <v>16.1</v>
      </c>
      <c r="N1700" s="14" t="str">
        <f>VLOOKUP($F1700,类型描述及偏移量!$C:$H,3,FALSE)</f>
        <v>离散</v>
      </c>
      <c r="O1700" s="14" t="str">
        <f>VLOOKUP($F1700,类型描述及偏移量!$C:$H,4,FALSE)</f>
        <v>None</v>
      </c>
      <c r="P1700" s="14" t="str">
        <f>VLOOKUP($F1700,类型描述及偏移量!$C:$H,5,FALSE)</f>
        <v>Yes</v>
      </c>
      <c r="Q1700" s="14" t="str">
        <f>VLOOKUP($F1700,类型描述及偏移量!$C:$H,6,FALSE)</f>
        <v>星型</v>
      </c>
    </row>
    <row r="1701" hidden="1" spans="1:17">
      <c r="A1701" s="12" t="str">
        <f t="shared" si="340"/>
        <v>CHP2</v>
      </c>
      <c r="B1701" s="12" t="str">
        <f t="shared" si="341"/>
        <v>M9_M</v>
      </c>
      <c r="C1701" s="12" t="str">
        <f t="shared" si="342"/>
        <v>MSD</v>
      </c>
      <c r="D1701" s="12" t="str">
        <f t="shared" si="343"/>
        <v>BP_Motor_var</v>
      </c>
      <c r="E1701" s="13" t="str">
        <f t="shared" si="344"/>
        <v>CHP2_M9_M_BP_Motor_var</v>
      </c>
      <c r="F1701" s="14" t="str">
        <f t="shared" si="345"/>
        <v>BP_Motor_var_MSD</v>
      </c>
      <c r="G1701" s="10" t="str">
        <f t="shared" si="346"/>
        <v>CHP2_M9_M_MSD</v>
      </c>
      <c r="H1701" s="10" t="str">
        <f>VLOOKUP(基本表格!E1701,起始地址定义!A:D,4,FALSE)&amp;" "&amp;Q1701</f>
        <v>2425+P4-M4 2#刨片机重物分离电机 电机控制 维修开关</v>
      </c>
      <c r="I1701" s="10" t="str">
        <f t="shared" si="347"/>
        <v>DB1200,X1666.2</v>
      </c>
      <c r="J1701" s="13" t="str">
        <f>VLOOKUP(E1701,起始地址定义!A:D,2,FALSE)</f>
        <v>DB1200</v>
      </c>
      <c r="K1701" s="12" t="str">
        <f t="shared" si="348"/>
        <v>X1666.2</v>
      </c>
      <c r="L1701" s="13">
        <f>VLOOKUP(E1701,起始地址定义!A:D,3,FALSE)</f>
        <v>1650</v>
      </c>
      <c r="M1701" s="14">
        <f>VLOOKUP($F1701,类型描述及偏移量!$C:$H,2,FALSE)</f>
        <v>16.2</v>
      </c>
      <c r="N1701" s="14" t="str">
        <f>VLOOKUP($F1701,类型描述及偏移量!$C:$H,3,FALSE)</f>
        <v>离散</v>
      </c>
      <c r="O1701" s="14" t="str">
        <f>VLOOKUP($F1701,类型描述及偏移量!$C:$H,4,FALSE)</f>
        <v>On</v>
      </c>
      <c r="P1701" s="14" t="str">
        <f>VLOOKUP($F1701,类型描述及偏移量!$C:$H,5,FALSE)</f>
        <v>Yes</v>
      </c>
      <c r="Q1701" s="14" t="str">
        <f>VLOOKUP($F1701,类型描述及偏移量!$C:$H,6,FALSE)</f>
        <v>维修开关</v>
      </c>
    </row>
    <row r="1702" hidden="1" spans="1:17">
      <c r="A1702" s="12" t="str">
        <f t="shared" si="340"/>
        <v>CHP2</v>
      </c>
      <c r="B1702" s="12" t="str">
        <f t="shared" si="341"/>
        <v>M9_M</v>
      </c>
      <c r="C1702" s="12" t="str">
        <f t="shared" si="342"/>
        <v>LMD_CHK_2</v>
      </c>
      <c r="D1702" s="12" t="str">
        <f t="shared" si="343"/>
        <v>BP_Motor_var</v>
      </c>
      <c r="E1702" s="13" t="str">
        <f t="shared" si="344"/>
        <v>CHP2_M9_M_BP_Motor_var</v>
      </c>
      <c r="F1702" s="14" t="str">
        <f t="shared" si="345"/>
        <v>BP_Motor_var_LMD_CHK_2</v>
      </c>
      <c r="G1702" s="10" t="str">
        <f t="shared" si="346"/>
        <v>CHP2_M9_M_LMD_CHK_2</v>
      </c>
      <c r="H1702" s="10" t="str">
        <f>VLOOKUP(基本表格!E1702,起始地址定义!A:D,4,FALSE)&amp;" "&amp;Q1702</f>
        <v>2425+P4-M4 2#刨片机重物分离电机 电机控制 左跑偏2检测</v>
      </c>
      <c r="I1702" s="10" t="str">
        <f t="shared" si="347"/>
        <v>DB1200,X1666.3</v>
      </c>
      <c r="J1702" s="13" t="str">
        <f>VLOOKUP(E1702,起始地址定义!A:D,2,FALSE)</f>
        <v>DB1200</v>
      </c>
      <c r="K1702" s="12" t="str">
        <f t="shared" si="348"/>
        <v>X1666.3</v>
      </c>
      <c r="L1702" s="13">
        <f>VLOOKUP(E1702,起始地址定义!A:D,3,FALSE)</f>
        <v>1650</v>
      </c>
      <c r="M1702" s="14">
        <f>VLOOKUP($F1702,类型描述及偏移量!$C:$H,2,FALSE)</f>
        <v>16.3</v>
      </c>
      <c r="N1702" s="14" t="str">
        <f>VLOOKUP($F1702,类型描述及偏移量!$C:$H,3,FALSE)</f>
        <v>离散</v>
      </c>
      <c r="O1702" s="14" t="str">
        <f>VLOOKUP($F1702,类型描述及偏移量!$C:$H,4,FALSE)</f>
        <v>None</v>
      </c>
      <c r="P1702" s="14" t="str">
        <f>VLOOKUP($F1702,类型描述及偏移量!$C:$H,5,FALSE)</f>
        <v>Yes</v>
      </c>
      <c r="Q1702" s="14" t="str">
        <f>VLOOKUP($F1702,类型描述及偏移量!$C:$H,6,FALSE)</f>
        <v>左跑偏2检测</v>
      </c>
    </row>
    <row r="1703" hidden="1" spans="1:17">
      <c r="A1703" s="12" t="str">
        <f t="shared" si="340"/>
        <v>CHP2</v>
      </c>
      <c r="B1703" s="12" t="str">
        <f t="shared" si="341"/>
        <v>M9_M</v>
      </c>
      <c r="C1703" s="12" t="str">
        <f t="shared" si="342"/>
        <v>RMD_CHK_2</v>
      </c>
      <c r="D1703" s="12" t="str">
        <f t="shared" si="343"/>
        <v>BP_Motor_var</v>
      </c>
      <c r="E1703" s="13" t="str">
        <f t="shared" si="344"/>
        <v>CHP2_M9_M_BP_Motor_var</v>
      </c>
      <c r="F1703" s="14" t="str">
        <f t="shared" si="345"/>
        <v>BP_Motor_var_RMD_CHK_2</v>
      </c>
      <c r="G1703" s="10" t="str">
        <f t="shared" si="346"/>
        <v>CHP2_M9_M_RMD_CHK_2</v>
      </c>
      <c r="H1703" s="10" t="str">
        <f>VLOOKUP(基本表格!E1703,起始地址定义!A:D,4,FALSE)&amp;" "&amp;Q1703</f>
        <v>2425+P4-M4 2#刨片机重物分离电机 电机控制 右跑偏2检测</v>
      </c>
      <c r="I1703" s="10" t="str">
        <f t="shared" si="347"/>
        <v>DB1200,X1666.4</v>
      </c>
      <c r="J1703" s="13" t="str">
        <f>VLOOKUP(E1703,起始地址定义!A:D,2,FALSE)</f>
        <v>DB1200</v>
      </c>
      <c r="K1703" s="12" t="str">
        <f t="shared" si="348"/>
        <v>X1666.4</v>
      </c>
      <c r="L1703" s="13">
        <f>VLOOKUP(E1703,起始地址定义!A:D,3,FALSE)</f>
        <v>1650</v>
      </c>
      <c r="M1703" s="14">
        <f>VLOOKUP($F1703,类型描述及偏移量!$C:$H,2,FALSE)</f>
        <v>16.4</v>
      </c>
      <c r="N1703" s="14" t="str">
        <f>VLOOKUP($F1703,类型描述及偏移量!$C:$H,3,FALSE)</f>
        <v>离散</v>
      </c>
      <c r="O1703" s="14" t="str">
        <f>VLOOKUP($F1703,类型描述及偏移量!$C:$H,4,FALSE)</f>
        <v>None</v>
      </c>
      <c r="P1703" s="14" t="str">
        <f>VLOOKUP($F1703,类型描述及偏移量!$C:$H,5,FALSE)</f>
        <v>Yes</v>
      </c>
      <c r="Q1703" s="14" t="str">
        <f>VLOOKUP($F1703,类型描述及偏移量!$C:$H,6,FALSE)</f>
        <v>右跑偏2检测</v>
      </c>
    </row>
    <row r="1704" hidden="1" spans="1:17">
      <c r="A1704" s="12" t="str">
        <f t="shared" si="340"/>
        <v>CHP2</v>
      </c>
      <c r="B1704" s="12" t="str">
        <f t="shared" si="341"/>
        <v>M9_M</v>
      </c>
      <c r="C1704" s="12" t="str">
        <f t="shared" si="342"/>
        <v>InterStarTime</v>
      </c>
      <c r="D1704" s="12" t="str">
        <f t="shared" si="343"/>
        <v>BP_Motor_var</v>
      </c>
      <c r="E1704" s="13" t="str">
        <f t="shared" si="344"/>
        <v>CHP2_M9_M_BP_Motor_var</v>
      </c>
      <c r="F1704" s="14" t="str">
        <f t="shared" si="345"/>
        <v>BP_Motor_var_InterStarTime</v>
      </c>
      <c r="G1704" s="10" t="str">
        <f t="shared" si="346"/>
        <v>CHP2_M9_M_InterStarTime</v>
      </c>
      <c r="H1704" s="10" t="str">
        <f>VLOOKUP(基本表格!E1704,起始地址定义!A:D,4,FALSE)&amp;" "&amp;Q1704</f>
        <v>2425+P4-M4 2#刨片机重物分离电机 电机控制 联动启动延时</v>
      </c>
      <c r="I1704" s="10" t="str">
        <f t="shared" si="347"/>
        <v>DB1200,INT1668</v>
      </c>
      <c r="J1704" s="13" t="str">
        <f>VLOOKUP(E1704,起始地址定义!A:D,2,FALSE)</f>
        <v>DB1200</v>
      </c>
      <c r="K1704" s="12" t="str">
        <f t="shared" si="348"/>
        <v>INT1668</v>
      </c>
      <c r="L1704" s="13">
        <f>VLOOKUP(E1704,起始地址定义!A:D,3,FALSE)</f>
        <v>1650</v>
      </c>
      <c r="M1704" s="14">
        <f>VLOOKUP($F1704,类型描述及偏移量!$C:$H,2,FALSE)</f>
        <v>18</v>
      </c>
      <c r="N1704" s="14" t="str">
        <f>VLOOKUP($F1704,类型描述及偏移量!$C:$H,3,FALSE)</f>
        <v>整型</v>
      </c>
      <c r="O1704" s="14" t="str">
        <f>VLOOKUP($F1704,类型描述及偏移量!$C:$H,4,FALSE)</f>
        <v>None</v>
      </c>
      <c r="P1704" s="14" t="str">
        <f>VLOOKUP($F1704,类型描述及偏移量!$C:$H,5,FALSE)</f>
        <v>No</v>
      </c>
      <c r="Q1704" s="14" t="str">
        <f>VLOOKUP($F1704,类型描述及偏移量!$C:$H,6,FALSE)</f>
        <v>联动启动延时</v>
      </c>
    </row>
    <row r="1705" hidden="1" spans="1:17">
      <c r="A1705" s="12" t="str">
        <f t="shared" si="340"/>
        <v>CHP2</v>
      </c>
      <c r="B1705" s="12" t="str">
        <f t="shared" si="341"/>
        <v>M9_M</v>
      </c>
      <c r="C1705" s="12" t="str">
        <f t="shared" si="342"/>
        <v>Alt_TMR</v>
      </c>
      <c r="D1705" s="12" t="str">
        <f t="shared" si="343"/>
        <v>BP_Motor_var</v>
      </c>
      <c r="E1705" s="13" t="str">
        <f t="shared" si="344"/>
        <v>CHP2_M9_M_BP_Motor_var</v>
      </c>
      <c r="F1705" s="14" t="str">
        <f t="shared" si="345"/>
        <v>BP_Motor_var_Alt_TMR</v>
      </c>
      <c r="G1705" s="10" t="str">
        <f t="shared" si="346"/>
        <v>CHP2_M9_M_Alt_TMR</v>
      </c>
      <c r="H1705" s="10" t="str">
        <f>VLOOKUP(基本表格!E1705,起始地址定义!A:D,4,FALSE)&amp;" "&amp;Q1705</f>
        <v>2425+P4-M4 2#刨片机重物分离电机 电机控制 起动转换时间 秒</v>
      </c>
      <c r="I1705" s="10" t="str">
        <f t="shared" si="347"/>
        <v>DB1200,INT1670</v>
      </c>
      <c r="J1705" s="13" t="str">
        <f>VLOOKUP(E1705,起始地址定义!A:D,2,FALSE)</f>
        <v>DB1200</v>
      </c>
      <c r="K1705" s="12" t="str">
        <f t="shared" si="348"/>
        <v>INT1670</v>
      </c>
      <c r="L1705" s="13">
        <f>VLOOKUP(E1705,起始地址定义!A:D,3,FALSE)</f>
        <v>1650</v>
      </c>
      <c r="M1705" s="14">
        <f>VLOOKUP($F1705,类型描述及偏移量!$C:$H,2,FALSE)</f>
        <v>20</v>
      </c>
      <c r="N1705" s="14" t="str">
        <f>VLOOKUP($F1705,类型描述及偏移量!$C:$H,3,FALSE)</f>
        <v>整型</v>
      </c>
      <c r="O1705" s="14" t="str">
        <f>VLOOKUP($F1705,类型描述及偏移量!$C:$H,4,FALSE)</f>
        <v>None</v>
      </c>
      <c r="P1705" s="14" t="str">
        <f>VLOOKUP($F1705,类型描述及偏移量!$C:$H,5,FALSE)</f>
        <v>No</v>
      </c>
      <c r="Q1705" s="14" t="str">
        <f>VLOOKUP($F1705,类型描述及偏移量!$C:$H,6,FALSE)</f>
        <v>起动转换时间 秒</v>
      </c>
    </row>
    <row r="1706" hidden="1" spans="1:17">
      <c r="A1706" s="12" t="str">
        <f t="shared" si="340"/>
        <v>CHP2</v>
      </c>
      <c r="B1706" s="12" t="str">
        <f t="shared" si="341"/>
        <v>M10_M</v>
      </c>
      <c r="C1706" s="12" t="str">
        <f t="shared" si="342"/>
        <v>Enable</v>
      </c>
      <c r="D1706" s="12" t="str">
        <f t="shared" si="343"/>
        <v>BP_Motor_var</v>
      </c>
      <c r="E1706" s="13" t="str">
        <f t="shared" si="344"/>
        <v>CHP2_M10_M_BP_Motor_var</v>
      </c>
      <c r="F1706" s="14" t="str">
        <f t="shared" si="345"/>
        <v>BP_Motor_var_Enable</v>
      </c>
      <c r="G1706" s="10" t="str">
        <f t="shared" si="346"/>
        <v>CHP2_M10_M_Enable</v>
      </c>
      <c r="H1706" s="10" t="str">
        <f>VLOOKUP(基本表格!E1706,起始地址定义!A:D,4,FALSE)&amp;" "&amp;Q1706</f>
        <v>2425+P4-M5 2#刨片机磁选电机 电机控制 使能</v>
      </c>
      <c r="I1706" s="10" t="str">
        <f t="shared" si="347"/>
        <v>DB1200,X1700.0</v>
      </c>
      <c r="J1706" s="13" t="str">
        <f>VLOOKUP(E1706,起始地址定义!A:D,2,FALSE)</f>
        <v>DB1200</v>
      </c>
      <c r="K1706" s="12" t="str">
        <f t="shared" si="348"/>
        <v>X1700.0</v>
      </c>
      <c r="L1706" s="13">
        <f>VLOOKUP(E1706,起始地址定义!A:D,3,FALSE)</f>
        <v>1700</v>
      </c>
      <c r="M1706" s="14">
        <f>VLOOKUP($F1706,类型描述及偏移量!$C:$H,2,FALSE)</f>
        <v>0</v>
      </c>
      <c r="N1706" s="14" t="str">
        <f>VLOOKUP($F1706,类型描述及偏移量!$C:$H,3,FALSE)</f>
        <v>离散</v>
      </c>
      <c r="O1706" s="14" t="str">
        <f>VLOOKUP($F1706,类型描述及偏移量!$C:$H,4,FALSE)</f>
        <v>None</v>
      </c>
      <c r="P1706" s="14" t="str">
        <f>VLOOKUP($F1706,类型描述及偏移量!$C:$H,5,FALSE)</f>
        <v>No</v>
      </c>
      <c r="Q1706" s="14" t="str">
        <f>VLOOKUP($F1706,类型描述及偏移量!$C:$H,6,FALSE)</f>
        <v>使能</v>
      </c>
    </row>
    <row r="1707" hidden="1" spans="1:17">
      <c r="A1707" s="12" t="str">
        <f t="shared" si="340"/>
        <v>CHP2</v>
      </c>
      <c r="B1707" s="12" t="str">
        <f t="shared" si="341"/>
        <v>M10_M</v>
      </c>
      <c r="C1707" s="12" t="str">
        <f t="shared" si="342"/>
        <v>Auto_Status</v>
      </c>
      <c r="D1707" s="12" t="str">
        <f t="shared" si="343"/>
        <v>BP_Motor_var</v>
      </c>
      <c r="E1707" s="13" t="str">
        <f t="shared" si="344"/>
        <v>CHP2_M10_M_BP_Motor_var</v>
      </c>
      <c r="F1707" s="14" t="str">
        <f t="shared" si="345"/>
        <v>BP_Motor_var_Auto_Status</v>
      </c>
      <c r="G1707" s="10" t="str">
        <f t="shared" si="346"/>
        <v>CHP2_M10_M_Auto_Status</v>
      </c>
      <c r="H1707" s="10" t="str">
        <f>VLOOKUP(基本表格!E1707,起始地址定义!A:D,4,FALSE)&amp;" "&amp;Q1707</f>
        <v>2425+P4-M5 2#刨片机磁选电机 电机控制 手自动状态</v>
      </c>
      <c r="I1707" s="10" t="str">
        <f t="shared" si="347"/>
        <v>DB1200,X1700.3</v>
      </c>
      <c r="J1707" s="13" t="str">
        <f>VLOOKUP(E1707,起始地址定义!A:D,2,FALSE)</f>
        <v>DB1200</v>
      </c>
      <c r="K1707" s="12" t="str">
        <f t="shared" si="348"/>
        <v>X1700.3</v>
      </c>
      <c r="L1707" s="13">
        <f>VLOOKUP(E1707,起始地址定义!A:D,3,FALSE)</f>
        <v>1700</v>
      </c>
      <c r="M1707" s="14">
        <f>VLOOKUP($F1707,类型描述及偏移量!$C:$H,2,FALSE)</f>
        <v>0.3</v>
      </c>
      <c r="N1707" s="14" t="str">
        <f>VLOOKUP($F1707,类型描述及偏移量!$C:$H,3,FALSE)</f>
        <v>离散</v>
      </c>
      <c r="O1707" s="14" t="str">
        <f>VLOOKUP($F1707,类型描述及偏移量!$C:$H,4,FALSE)</f>
        <v>None</v>
      </c>
      <c r="P1707" s="14" t="str">
        <f>VLOOKUP($F1707,类型描述及偏移量!$C:$H,5,FALSE)</f>
        <v>Yes</v>
      </c>
      <c r="Q1707" s="14" t="str">
        <f>VLOOKUP($F1707,类型描述及偏移量!$C:$H,6,FALSE)</f>
        <v>手自动状态</v>
      </c>
    </row>
    <row r="1708" hidden="1" spans="1:17">
      <c r="A1708" s="12" t="str">
        <f t="shared" ref="A1708:A1771" si="349">A1666</f>
        <v>CHP2</v>
      </c>
      <c r="B1708" s="12" t="str">
        <f t="shared" ref="B1708:B1771" si="350">"M"&amp;RIGHT(LEFT(B1666,FIND("_",B1666,1)-1),LEN(LEFT(B1666,FIND("_",B1666,1)-1))-1)+1&amp;"_"&amp;RIGHT(B1666,LEN(B1666)-FIND("_",B1666,1))</f>
        <v>M10_M</v>
      </c>
      <c r="C1708" s="12" t="str">
        <f t="shared" ref="C1708:C1771" si="351">C1666</f>
        <v>Loc_Rem</v>
      </c>
      <c r="D1708" s="12" t="str">
        <f t="shared" ref="D1708:D1771" si="352">D1666</f>
        <v>BP_Motor_var</v>
      </c>
      <c r="E1708" s="13" t="str">
        <f t="shared" si="344"/>
        <v>CHP2_M10_M_BP_Motor_var</v>
      </c>
      <c r="F1708" s="14" t="str">
        <f t="shared" si="345"/>
        <v>BP_Motor_var_Loc_Rem</v>
      </c>
      <c r="G1708" s="10" t="str">
        <f t="shared" si="346"/>
        <v>CHP2_M10_M_Loc_Rem</v>
      </c>
      <c r="H1708" s="10" t="str">
        <f>VLOOKUP(基本表格!E1708,起始地址定义!A:D,4,FALSE)&amp;" "&amp;Q1708</f>
        <v>2425+P4-M5 2#刨片机磁选电机 电机控制 本地/远程(检修/待机）</v>
      </c>
      <c r="I1708" s="10" t="str">
        <f t="shared" si="347"/>
        <v>DB1200,X1700.4</v>
      </c>
      <c r="J1708" s="13" t="str">
        <f>VLOOKUP(E1708,起始地址定义!A:D,2,FALSE)</f>
        <v>DB1200</v>
      </c>
      <c r="K1708" s="12" t="str">
        <f t="shared" si="348"/>
        <v>X1700.4</v>
      </c>
      <c r="L1708" s="13">
        <f>VLOOKUP(E1708,起始地址定义!A:D,3,FALSE)</f>
        <v>1700</v>
      </c>
      <c r="M1708" s="14">
        <f>VLOOKUP($F1708,类型描述及偏移量!$C:$H,2,FALSE)</f>
        <v>0.4</v>
      </c>
      <c r="N1708" s="14" t="str">
        <f>VLOOKUP($F1708,类型描述及偏移量!$C:$H,3,FALSE)</f>
        <v>离散</v>
      </c>
      <c r="O1708" s="14" t="str">
        <f>VLOOKUP($F1708,类型描述及偏移量!$C:$H,4,FALSE)</f>
        <v>None</v>
      </c>
      <c r="P1708" s="14" t="str">
        <f>VLOOKUP($F1708,类型描述及偏移量!$C:$H,5,FALSE)</f>
        <v>Yes</v>
      </c>
      <c r="Q1708" s="14" t="str">
        <f>VLOOKUP($F1708,类型描述及偏移量!$C:$H,6,FALSE)</f>
        <v>本地/远程(检修/待机）</v>
      </c>
    </row>
    <row r="1709" hidden="1" spans="1:17">
      <c r="A1709" s="12" t="str">
        <f t="shared" si="349"/>
        <v>CHP2</v>
      </c>
      <c r="B1709" s="12" t="str">
        <f t="shared" si="350"/>
        <v>M10_M</v>
      </c>
      <c r="C1709" s="12" t="str">
        <f t="shared" si="351"/>
        <v>ON_HMI</v>
      </c>
      <c r="D1709" s="12" t="str">
        <f t="shared" si="352"/>
        <v>BP_Motor_var</v>
      </c>
      <c r="E1709" s="13" t="str">
        <f t="shared" si="344"/>
        <v>CHP2_M10_M_BP_Motor_var</v>
      </c>
      <c r="F1709" s="14" t="str">
        <f t="shared" si="345"/>
        <v>BP_Motor_var_ON_HMI</v>
      </c>
      <c r="G1709" s="10" t="str">
        <f t="shared" si="346"/>
        <v>CHP2_M10_M_ON_HMI</v>
      </c>
      <c r="H1709" s="10" t="str">
        <f>VLOOKUP(基本表格!E1709,起始地址定义!A:D,4,FALSE)&amp;" "&amp;Q1709</f>
        <v>2425+P4-M5 2#刨片机磁选电机 电机控制 开启_上位机(正转)</v>
      </c>
      <c r="I1709" s="10" t="str">
        <f t="shared" si="347"/>
        <v>DB1200,X1700.6</v>
      </c>
      <c r="J1709" s="13" t="str">
        <f>VLOOKUP(E1709,起始地址定义!A:D,2,FALSE)</f>
        <v>DB1200</v>
      </c>
      <c r="K1709" s="12" t="str">
        <f t="shared" si="348"/>
        <v>X1700.6</v>
      </c>
      <c r="L1709" s="13">
        <f>VLOOKUP(E1709,起始地址定义!A:D,3,FALSE)</f>
        <v>1700</v>
      </c>
      <c r="M1709" s="14">
        <f>VLOOKUP($F1709,类型描述及偏移量!$C:$H,2,FALSE)</f>
        <v>0.6</v>
      </c>
      <c r="N1709" s="14" t="str">
        <f>VLOOKUP($F1709,类型描述及偏移量!$C:$H,3,FALSE)</f>
        <v>离散</v>
      </c>
      <c r="O1709" s="14" t="str">
        <f>VLOOKUP($F1709,类型描述及偏移量!$C:$H,4,FALSE)</f>
        <v>None</v>
      </c>
      <c r="P1709" s="14" t="str">
        <f>VLOOKUP($F1709,类型描述及偏移量!$C:$H,5,FALSE)</f>
        <v>No</v>
      </c>
      <c r="Q1709" s="14" t="str">
        <f>VLOOKUP($F1709,类型描述及偏移量!$C:$H,6,FALSE)</f>
        <v>开启_上位机(正转)</v>
      </c>
    </row>
    <row r="1710" hidden="1" spans="1:17">
      <c r="A1710" s="12" t="str">
        <f t="shared" si="349"/>
        <v>CHP2</v>
      </c>
      <c r="B1710" s="12" t="str">
        <f t="shared" si="350"/>
        <v>M10_M</v>
      </c>
      <c r="C1710" s="12" t="str">
        <f t="shared" si="351"/>
        <v>OFF_HMI</v>
      </c>
      <c r="D1710" s="12" t="str">
        <f t="shared" si="352"/>
        <v>BP_Motor_var</v>
      </c>
      <c r="E1710" s="13" t="str">
        <f t="shared" si="344"/>
        <v>CHP2_M10_M_BP_Motor_var</v>
      </c>
      <c r="F1710" s="14" t="str">
        <f t="shared" si="345"/>
        <v>BP_Motor_var_OFF_HMI</v>
      </c>
      <c r="G1710" s="10" t="str">
        <f t="shared" si="346"/>
        <v>CHP2_M10_M_OFF_HMI</v>
      </c>
      <c r="H1710" s="10" t="str">
        <f>VLOOKUP(基本表格!E1710,起始地址定义!A:D,4,FALSE)&amp;" "&amp;Q1710</f>
        <v>2425+P4-M5 2#刨片机磁选电机 电机控制 停止_上位机(反转)</v>
      </c>
      <c r="I1710" s="10" t="str">
        <f t="shared" si="347"/>
        <v>DB1200,X1701.0</v>
      </c>
      <c r="J1710" s="13" t="str">
        <f>VLOOKUP(E1710,起始地址定义!A:D,2,FALSE)</f>
        <v>DB1200</v>
      </c>
      <c r="K1710" s="12" t="str">
        <f t="shared" si="348"/>
        <v>X1701.0</v>
      </c>
      <c r="L1710" s="13">
        <f>VLOOKUP(E1710,起始地址定义!A:D,3,FALSE)</f>
        <v>1700</v>
      </c>
      <c r="M1710" s="14">
        <f>VLOOKUP($F1710,类型描述及偏移量!$C:$H,2,FALSE)</f>
        <v>1</v>
      </c>
      <c r="N1710" s="14" t="str">
        <f>VLOOKUP($F1710,类型描述及偏移量!$C:$H,3,FALSE)</f>
        <v>离散</v>
      </c>
      <c r="O1710" s="14" t="str">
        <f>VLOOKUP($F1710,类型描述及偏移量!$C:$H,4,FALSE)</f>
        <v>None</v>
      </c>
      <c r="P1710" s="14" t="str">
        <f>VLOOKUP($F1710,类型描述及偏移量!$C:$H,5,FALSE)</f>
        <v>No</v>
      </c>
      <c r="Q1710" s="14" t="str">
        <f>VLOOKUP($F1710,类型描述及偏移量!$C:$H,6,FALSE)</f>
        <v>停止_上位机(反转)</v>
      </c>
    </row>
    <row r="1711" hidden="1" spans="1:17">
      <c r="A1711" s="12" t="str">
        <f t="shared" si="349"/>
        <v>CHP2</v>
      </c>
      <c r="B1711" s="12" t="str">
        <f t="shared" si="350"/>
        <v>M10_M</v>
      </c>
      <c r="C1711" s="12" t="str">
        <f t="shared" si="351"/>
        <v>Fan</v>
      </c>
      <c r="D1711" s="12" t="str">
        <f t="shared" si="352"/>
        <v>BP_Motor_var</v>
      </c>
      <c r="E1711" s="13" t="str">
        <f t="shared" si="344"/>
        <v>CHP2_M10_M_BP_Motor_var</v>
      </c>
      <c r="F1711" s="14" t="str">
        <f t="shared" si="345"/>
        <v>BP_Motor_var_Fan</v>
      </c>
      <c r="G1711" s="10" t="str">
        <f t="shared" si="346"/>
        <v>CHP2_M10_M_Fan</v>
      </c>
      <c r="H1711" s="10" t="str">
        <f>VLOOKUP(基本表格!E1711,起始地址定义!A:D,4,FALSE)&amp;" "&amp;Q1711</f>
        <v>2425+P4-M5 2#刨片机磁选电机 电机控制 通风扇</v>
      </c>
      <c r="I1711" s="10" t="str">
        <f t="shared" si="347"/>
        <v>DB1200,X1701.1</v>
      </c>
      <c r="J1711" s="13" t="str">
        <f>VLOOKUP(E1711,起始地址定义!A:D,2,FALSE)</f>
        <v>DB1200</v>
      </c>
      <c r="K1711" s="12" t="str">
        <f t="shared" si="348"/>
        <v>X1701.1</v>
      </c>
      <c r="L1711" s="13">
        <f>VLOOKUP(E1711,起始地址定义!A:D,3,FALSE)</f>
        <v>1700</v>
      </c>
      <c r="M1711" s="14">
        <f>VLOOKUP($F1711,类型描述及偏移量!$C:$H,2,FALSE)</f>
        <v>1.1</v>
      </c>
      <c r="N1711" s="14" t="str">
        <f>VLOOKUP($F1711,类型描述及偏移量!$C:$H,3,FALSE)</f>
        <v>离散</v>
      </c>
      <c r="O1711" s="14" t="str">
        <f>VLOOKUP($F1711,类型描述及偏移量!$C:$H,4,FALSE)</f>
        <v>None</v>
      </c>
      <c r="P1711" s="14" t="str">
        <f>VLOOKUP($F1711,类型描述及偏移量!$C:$H,5,FALSE)</f>
        <v>Yes</v>
      </c>
      <c r="Q1711" s="14" t="str">
        <f>VLOOKUP($F1711,类型描述及偏移量!$C:$H,6,FALSE)</f>
        <v>通风扇</v>
      </c>
    </row>
    <row r="1712" hidden="1" spans="1:17">
      <c r="A1712" s="12" t="str">
        <f t="shared" si="349"/>
        <v>CHP2</v>
      </c>
      <c r="B1712" s="12" t="str">
        <f t="shared" si="350"/>
        <v>M10_M</v>
      </c>
      <c r="C1712" s="12" t="str">
        <f t="shared" si="351"/>
        <v>Motor</v>
      </c>
      <c r="D1712" s="12" t="str">
        <f t="shared" si="352"/>
        <v>BP_Motor_var</v>
      </c>
      <c r="E1712" s="13" t="str">
        <f t="shared" si="344"/>
        <v>CHP2_M10_M_BP_Motor_var</v>
      </c>
      <c r="F1712" s="14" t="str">
        <f t="shared" si="345"/>
        <v>BP_Motor_var_Motor</v>
      </c>
      <c r="G1712" s="10" t="str">
        <f t="shared" si="346"/>
        <v>CHP2_M10_M_Motor</v>
      </c>
      <c r="H1712" s="10" t="str">
        <f>VLOOKUP(基本表格!E1712,起始地址定义!A:D,4,FALSE)&amp;" "&amp;Q1712</f>
        <v>2425+P4-M5 2#刨片机磁选电机 电机控制 电机(正转）</v>
      </c>
      <c r="I1712" s="10" t="str">
        <f t="shared" si="347"/>
        <v>DB1200,X1701.2</v>
      </c>
      <c r="J1712" s="13" t="str">
        <f>VLOOKUP(E1712,起始地址定义!A:D,2,FALSE)</f>
        <v>DB1200</v>
      </c>
      <c r="K1712" s="12" t="str">
        <f t="shared" si="348"/>
        <v>X1701.2</v>
      </c>
      <c r="L1712" s="13">
        <f>VLOOKUP(E1712,起始地址定义!A:D,3,FALSE)</f>
        <v>1700</v>
      </c>
      <c r="M1712" s="14">
        <f>VLOOKUP($F1712,类型描述及偏移量!$C:$H,2,FALSE)</f>
        <v>1.2</v>
      </c>
      <c r="N1712" s="14" t="str">
        <f>VLOOKUP($F1712,类型描述及偏移量!$C:$H,3,FALSE)</f>
        <v>离散</v>
      </c>
      <c r="O1712" s="14" t="str">
        <f>VLOOKUP($F1712,类型描述及偏移量!$C:$H,4,FALSE)</f>
        <v>None</v>
      </c>
      <c r="P1712" s="14" t="str">
        <f>VLOOKUP($F1712,类型描述及偏移量!$C:$H,5,FALSE)</f>
        <v>Yes</v>
      </c>
      <c r="Q1712" s="14" t="str">
        <f>VLOOKUP($F1712,类型描述及偏移量!$C:$H,6,FALSE)</f>
        <v>电机(正转）</v>
      </c>
    </row>
    <row r="1713" hidden="1" spans="1:17">
      <c r="A1713" s="12" t="str">
        <f t="shared" si="349"/>
        <v>CHP2</v>
      </c>
      <c r="B1713" s="12" t="str">
        <f t="shared" si="350"/>
        <v>M10_M</v>
      </c>
      <c r="C1713" s="12" t="str">
        <f t="shared" si="351"/>
        <v>OL</v>
      </c>
      <c r="D1713" s="12" t="str">
        <f t="shared" si="352"/>
        <v>BP_Motor_var</v>
      </c>
      <c r="E1713" s="13" t="str">
        <f t="shared" si="344"/>
        <v>CHP2_M10_M_BP_Motor_var</v>
      </c>
      <c r="F1713" s="14" t="str">
        <f t="shared" si="345"/>
        <v>BP_Motor_var_OL</v>
      </c>
      <c r="G1713" s="10" t="str">
        <f t="shared" si="346"/>
        <v>CHP2_M10_M_OL</v>
      </c>
      <c r="H1713" s="10" t="str">
        <f>VLOOKUP(基本表格!E1713,起始地址定义!A:D,4,FALSE)&amp;" "&amp;Q1713</f>
        <v>2425+P4-M5 2#刨片机磁选电机 电机控制 电机过载</v>
      </c>
      <c r="I1713" s="10" t="str">
        <f t="shared" si="347"/>
        <v>DB1200,X1701.3</v>
      </c>
      <c r="J1713" s="13" t="str">
        <f>VLOOKUP(E1713,起始地址定义!A:D,2,FALSE)</f>
        <v>DB1200</v>
      </c>
      <c r="K1713" s="12" t="str">
        <f t="shared" si="348"/>
        <v>X1701.3</v>
      </c>
      <c r="L1713" s="13">
        <f>VLOOKUP(E1713,起始地址定义!A:D,3,FALSE)</f>
        <v>1700</v>
      </c>
      <c r="M1713" s="14">
        <f>VLOOKUP($F1713,类型描述及偏移量!$C:$H,2,FALSE)</f>
        <v>1.3</v>
      </c>
      <c r="N1713" s="14" t="str">
        <f>VLOOKUP($F1713,类型描述及偏移量!$C:$H,3,FALSE)</f>
        <v>离散</v>
      </c>
      <c r="O1713" s="14" t="str">
        <f>VLOOKUP($F1713,类型描述及偏移量!$C:$H,4,FALSE)</f>
        <v>On</v>
      </c>
      <c r="P1713" s="14" t="str">
        <f>VLOOKUP($F1713,类型描述及偏移量!$C:$H,5,FALSE)</f>
        <v>Yes</v>
      </c>
      <c r="Q1713" s="14" t="str">
        <f>VLOOKUP($F1713,类型描述及偏移量!$C:$H,6,FALSE)</f>
        <v>电机过载</v>
      </c>
    </row>
    <row r="1714" hidden="1" spans="1:17">
      <c r="A1714" s="12" t="str">
        <f t="shared" si="349"/>
        <v>CHP2</v>
      </c>
      <c r="B1714" s="12" t="str">
        <f t="shared" si="350"/>
        <v>M10_M</v>
      </c>
      <c r="C1714" s="12" t="str">
        <f t="shared" si="351"/>
        <v>Fan_OL</v>
      </c>
      <c r="D1714" s="12" t="str">
        <f t="shared" si="352"/>
        <v>BP_Motor_var</v>
      </c>
      <c r="E1714" s="13" t="str">
        <f t="shared" si="344"/>
        <v>CHP2_M10_M_BP_Motor_var</v>
      </c>
      <c r="F1714" s="14" t="str">
        <f t="shared" si="345"/>
        <v>BP_Motor_var_Fan_OL</v>
      </c>
      <c r="G1714" s="10" t="str">
        <f t="shared" si="346"/>
        <v>CHP2_M10_M_Fan_OL</v>
      </c>
      <c r="H1714" s="10" t="str">
        <f>VLOOKUP(基本表格!E1714,起始地址定义!A:D,4,FALSE)&amp;" "&amp;Q1714</f>
        <v>2425+P4-M5 2#刨片机磁选电机 电机控制 风扇过载</v>
      </c>
      <c r="I1714" s="10" t="str">
        <f t="shared" si="347"/>
        <v>DB1200,X1701.4</v>
      </c>
      <c r="J1714" s="13" t="str">
        <f>VLOOKUP(E1714,起始地址定义!A:D,2,FALSE)</f>
        <v>DB1200</v>
      </c>
      <c r="K1714" s="12" t="str">
        <f t="shared" si="348"/>
        <v>X1701.4</v>
      </c>
      <c r="L1714" s="13">
        <f>VLOOKUP(E1714,起始地址定义!A:D,3,FALSE)</f>
        <v>1700</v>
      </c>
      <c r="M1714" s="14">
        <f>VLOOKUP($F1714,类型描述及偏移量!$C:$H,2,FALSE)</f>
        <v>1.4</v>
      </c>
      <c r="N1714" s="14" t="str">
        <f>VLOOKUP($F1714,类型描述及偏移量!$C:$H,3,FALSE)</f>
        <v>离散</v>
      </c>
      <c r="O1714" s="14" t="str">
        <f>VLOOKUP($F1714,类型描述及偏移量!$C:$H,4,FALSE)</f>
        <v>On</v>
      </c>
      <c r="P1714" s="14" t="str">
        <f>VLOOKUP($F1714,类型描述及偏移量!$C:$H,5,FALSE)</f>
        <v>Yes</v>
      </c>
      <c r="Q1714" s="14" t="str">
        <f>VLOOKUP($F1714,类型描述及偏移量!$C:$H,6,FALSE)</f>
        <v>风扇过载</v>
      </c>
    </row>
    <row r="1715" hidden="1" spans="1:17">
      <c r="A1715" s="12" t="str">
        <f t="shared" si="349"/>
        <v>CHP2</v>
      </c>
      <c r="B1715" s="12" t="str">
        <f t="shared" si="350"/>
        <v>M10_M</v>
      </c>
      <c r="C1715" s="12" t="str">
        <f t="shared" si="351"/>
        <v>RunSig</v>
      </c>
      <c r="D1715" s="12" t="str">
        <f t="shared" si="352"/>
        <v>BP_Motor_var</v>
      </c>
      <c r="E1715" s="13" t="str">
        <f t="shared" si="344"/>
        <v>CHP2_M10_M_BP_Motor_var</v>
      </c>
      <c r="F1715" s="14" t="str">
        <f t="shared" si="345"/>
        <v>BP_Motor_var_RunSig</v>
      </c>
      <c r="G1715" s="10" t="str">
        <f t="shared" si="346"/>
        <v>CHP2_M10_M_RunSig</v>
      </c>
      <c r="H1715" s="10" t="str">
        <f>VLOOKUP(基本表格!E1715,起始地址定义!A:D,4,FALSE)&amp;" "&amp;Q1715</f>
        <v>2425+P4-M5 2#刨片机磁选电机 电机控制 电机运行指示</v>
      </c>
      <c r="I1715" s="10" t="str">
        <f t="shared" si="347"/>
        <v>DB1200,X1701.5</v>
      </c>
      <c r="J1715" s="13" t="str">
        <f>VLOOKUP(E1715,起始地址定义!A:D,2,FALSE)</f>
        <v>DB1200</v>
      </c>
      <c r="K1715" s="12" t="str">
        <f t="shared" si="348"/>
        <v>X1701.5</v>
      </c>
      <c r="L1715" s="13">
        <f>VLOOKUP(E1715,起始地址定义!A:D,3,FALSE)</f>
        <v>1700</v>
      </c>
      <c r="M1715" s="14">
        <f>VLOOKUP($F1715,类型描述及偏移量!$C:$H,2,FALSE)</f>
        <v>1.5</v>
      </c>
      <c r="N1715" s="14" t="str">
        <f>VLOOKUP($F1715,类型描述及偏移量!$C:$H,3,FALSE)</f>
        <v>离散</v>
      </c>
      <c r="O1715" s="14" t="str">
        <f>VLOOKUP($F1715,类型描述及偏移量!$C:$H,4,FALSE)</f>
        <v>None</v>
      </c>
      <c r="P1715" s="14" t="str">
        <f>VLOOKUP($F1715,类型描述及偏移量!$C:$H,5,FALSE)</f>
        <v>Yes</v>
      </c>
      <c r="Q1715" s="14" t="str">
        <f>VLOOKUP($F1715,类型描述及偏移量!$C:$H,6,FALSE)</f>
        <v>电机运行指示</v>
      </c>
    </row>
    <row r="1716" hidden="1" spans="1:17">
      <c r="A1716" s="12" t="str">
        <f t="shared" si="349"/>
        <v>CHP2</v>
      </c>
      <c r="B1716" s="12" t="str">
        <f t="shared" si="350"/>
        <v>M10_M</v>
      </c>
      <c r="C1716" s="12" t="str">
        <f t="shared" si="351"/>
        <v>Break_ALM</v>
      </c>
      <c r="D1716" s="12" t="str">
        <f t="shared" si="352"/>
        <v>BP_Motor_var</v>
      </c>
      <c r="E1716" s="13" t="str">
        <f t="shared" si="344"/>
        <v>CHP2_M10_M_BP_Motor_var</v>
      </c>
      <c r="F1716" s="14" t="str">
        <f t="shared" si="345"/>
        <v>BP_Motor_var_Break_ALM</v>
      </c>
      <c r="G1716" s="10" t="str">
        <f t="shared" si="346"/>
        <v>CHP2_M10_M_Break_ALM</v>
      </c>
      <c r="H1716" s="10" t="str">
        <f>VLOOKUP(基本表格!E1716,起始地址定义!A:D,4,FALSE)&amp;" "&amp;Q1716</f>
        <v>2425+P4-M5 2#刨片机磁选电机 电机控制 断链报警</v>
      </c>
      <c r="I1716" s="10" t="str">
        <f t="shared" si="347"/>
        <v>DB1200,X1701.6</v>
      </c>
      <c r="J1716" s="13" t="str">
        <f>VLOOKUP(E1716,起始地址定义!A:D,2,FALSE)</f>
        <v>DB1200</v>
      </c>
      <c r="K1716" s="12" t="str">
        <f t="shared" si="348"/>
        <v>X1701.6</v>
      </c>
      <c r="L1716" s="13">
        <f>VLOOKUP(E1716,起始地址定义!A:D,3,FALSE)</f>
        <v>1700</v>
      </c>
      <c r="M1716" s="14">
        <f>VLOOKUP($F1716,类型描述及偏移量!$C:$H,2,FALSE)</f>
        <v>1.6</v>
      </c>
      <c r="N1716" s="14" t="str">
        <f>VLOOKUP($F1716,类型描述及偏移量!$C:$H,3,FALSE)</f>
        <v>离散</v>
      </c>
      <c r="O1716" s="14" t="str">
        <f>VLOOKUP($F1716,类型描述及偏移量!$C:$H,4,FALSE)</f>
        <v>On</v>
      </c>
      <c r="P1716" s="14" t="str">
        <f>VLOOKUP($F1716,类型描述及偏移量!$C:$H,5,FALSE)</f>
        <v>Yes</v>
      </c>
      <c r="Q1716" s="14" t="str">
        <f>VLOOKUP($F1716,类型描述及偏移量!$C:$H,6,FALSE)</f>
        <v>断链报警</v>
      </c>
    </row>
    <row r="1717" hidden="1" spans="1:17">
      <c r="A1717" s="12" t="str">
        <f t="shared" si="349"/>
        <v>CHP2</v>
      </c>
      <c r="B1717" s="12" t="str">
        <f t="shared" si="350"/>
        <v>M10_M</v>
      </c>
      <c r="C1717" s="12" t="str">
        <f t="shared" si="351"/>
        <v>Break_CHK</v>
      </c>
      <c r="D1717" s="12" t="str">
        <f t="shared" si="352"/>
        <v>BP_Motor_var</v>
      </c>
      <c r="E1717" s="13" t="str">
        <f t="shared" si="344"/>
        <v>CHP2_M10_M_BP_Motor_var</v>
      </c>
      <c r="F1717" s="14" t="str">
        <f t="shared" si="345"/>
        <v>BP_Motor_var_Break_CHK</v>
      </c>
      <c r="G1717" s="10" t="str">
        <f t="shared" si="346"/>
        <v>CHP2_M10_M_Break_CHK</v>
      </c>
      <c r="H1717" s="10" t="str">
        <f>VLOOKUP(基本表格!E1717,起始地址定义!A:D,4,FALSE)&amp;" "&amp;Q1717</f>
        <v>2425+P4-M5 2#刨片机磁选电机 电机控制 断链检测</v>
      </c>
      <c r="I1717" s="10" t="str">
        <f t="shared" si="347"/>
        <v>DB1200,X1701.7</v>
      </c>
      <c r="J1717" s="13" t="str">
        <f>VLOOKUP(E1717,起始地址定义!A:D,2,FALSE)</f>
        <v>DB1200</v>
      </c>
      <c r="K1717" s="12" t="str">
        <f t="shared" si="348"/>
        <v>X1701.7</v>
      </c>
      <c r="L1717" s="13">
        <f>VLOOKUP(E1717,起始地址定义!A:D,3,FALSE)</f>
        <v>1700</v>
      </c>
      <c r="M1717" s="14">
        <f>VLOOKUP($F1717,类型描述及偏移量!$C:$H,2,FALSE)</f>
        <v>1.7</v>
      </c>
      <c r="N1717" s="14" t="str">
        <f>VLOOKUP($F1717,类型描述及偏移量!$C:$H,3,FALSE)</f>
        <v>离散</v>
      </c>
      <c r="O1717" s="14" t="str">
        <f>VLOOKUP($F1717,类型描述及偏移量!$C:$H,4,FALSE)</f>
        <v>None</v>
      </c>
      <c r="P1717" s="14" t="str">
        <f>VLOOKUP($F1717,类型描述及偏移量!$C:$H,5,FALSE)</f>
        <v>Yes</v>
      </c>
      <c r="Q1717" s="14" t="str">
        <f>VLOOKUP($F1717,类型描述及偏移量!$C:$H,6,FALSE)</f>
        <v>断链检测</v>
      </c>
    </row>
    <row r="1718" hidden="1" spans="1:17">
      <c r="A1718" s="12" t="str">
        <f t="shared" si="349"/>
        <v>CHP2</v>
      </c>
      <c r="B1718" s="12" t="str">
        <f t="shared" si="350"/>
        <v>M10_M</v>
      </c>
      <c r="C1718" s="12" t="str">
        <f t="shared" si="351"/>
        <v>INV_Res_HMI</v>
      </c>
      <c r="D1718" s="12" t="str">
        <f t="shared" si="352"/>
        <v>BP_Motor_var</v>
      </c>
      <c r="E1718" s="13" t="str">
        <f t="shared" si="344"/>
        <v>CHP2_M10_M_BP_Motor_var</v>
      </c>
      <c r="F1718" s="14" t="str">
        <f t="shared" si="345"/>
        <v>BP_Motor_var_INV_Res_HMI</v>
      </c>
      <c r="G1718" s="10" t="str">
        <f t="shared" si="346"/>
        <v>CHP2_M10_M_INV_Res_HMI</v>
      </c>
      <c r="H1718" s="10" t="str">
        <f>VLOOKUP(基本表格!E1718,起始地址定义!A:D,4,FALSE)&amp;" "&amp;Q1718</f>
        <v>2425+P4-M5 2#刨片机磁选电机 电机控制 复位</v>
      </c>
      <c r="I1718" s="10" t="str">
        <f t="shared" si="347"/>
        <v>DB1200,X1702.0</v>
      </c>
      <c r="J1718" s="13" t="str">
        <f>VLOOKUP(E1718,起始地址定义!A:D,2,FALSE)</f>
        <v>DB1200</v>
      </c>
      <c r="K1718" s="12" t="str">
        <f t="shared" si="348"/>
        <v>X1702.0</v>
      </c>
      <c r="L1718" s="13">
        <f>VLOOKUP(E1718,起始地址定义!A:D,3,FALSE)</f>
        <v>1700</v>
      </c>
      <c r="M1718" s="14">
        <f>VLOOKUP($F1718,类型描述及偏移量!$C:$H,2,FALSE)</f>
        <v>2</v>
      </c>
      <c r="N1718" s="14" t="str">
        <f>VLOOKUP($F1718,类型描述及偏移量!$C:$H,3,FALSE)</f>
        <v>离散</v>
      </c>
      <c r="O1718" s="14" t="str">
        <f>VLOOKUP($F1718,类型描述及偏移量!$C:$H,4,FALSE)</f>
        <v>None</v>
      </c>
      <c r="P1718" s="14" t="str">
        <f>VLOOKUP($F1718,类型描述及偏移量!$C:$H,5,FALSE)</f>
        <v>No</v>
      </c>
      <c r="Q1718" s="14" t="str">
        <f>VLOOKUP($F1718,类型描述及偏移量!$C:$H,6,FALSE)</f>
        <v>复位</v>
      </c>
    </row>
    <row r="1719" hidden="1" spans="1:17">
      <c r="A1719" s="12" t="str">
        <f t="shared" si="349"/>
        <v>CHP2</v>
      </c>
      <c r="B1719" s="12" t="str">
        <f t="shared" si="350"/>
        <v>M10_M</v>
      </c>
      <c r="C1719" s="12" t="str">
        <f t="shared" si="351"/>
        <v>Break_EN</v>
      </c>
      <c r="D1719" s="12" t="str">
        <f t="shared" si="352"/>
        <v>BP_Motor_var</v>
      </c>
      <c r="E1719" s="13" t="str">
        <f t="shared" si="344"/>
        <v>CHP2_M10_M_BP_Motor_var</v>
      </c>
      <c r="F1719" s="14" t="str">
        <f t="shared" si="345"/>
        <v>BP_Motor_var_Break_EN</v>
      </c>
      <c r="G1719" s="10" t="str">
        <f t="shared" si="346"/>
        <v>CHP2_M10_M_Break_EN</v>
      </c>
      <c r="H1719" s="10" t="str">
        <f>VLOOKUP(基本表格!E1719,起始地址定义!A:D,4,FALSE)&amp;" "&amp;Q1719</f>
        <v>2425+P4-M5 2#刨片机磁选电机 电机控制 断链保护使能</v>
      </c>
      <c r="I1719" s="10" t="str">
        <f t="shared" si="347"/>
        <v>DB1200,X1702.1</v>
      </c>
      <c r="J1719" s="13" t="str">
        <f>VLOOKUP(E1719,起始地址定义!A:D,2,FALSE)</f>
        <v>DB1200</v>
      </c>
      <c r="K1719" s="12" t="str">
        <f t="shared" si="348"/>
        <v>X1702.1</v>
      </c>
      <c r="L1719" s="13">
        <f>VLOOKUP(E1719,起始地址定义!A:D,3,FALSE)</f>
        <v>1700</v>
      </c>
      <c r="M1719" s="14">
        <f>VLOOKUP($F1719,类型描述及偏移量!$C:$H,2,FALSE)</f>
        <v>2.1</v>
      </c>
      <c r="N1719" s="14" t="str">
        <f>VLOOKUP($F1719,类型描述及偏移量!$C:$H,3,FALSE)</f>
        <v>离散</v>
      </c>
      <c r="O1719" s="14" t="str">
        <f>VLOOKUP($F1719,类型描述及偏移量!$C:$H,4,FALSE)</f>
        <v>None</v>
      </c>
      <c r="P1719" s="14" t="str">
        <f>VLOOKUP($F1719,类型描述及偏移量!$C:$H,5,FALSE)</f>
        <v>No</v>
      </c>
      <c r="Q1719" s="14" t="str">
        <f>VLOOKUP($F1719,类型描述及偏移量!$C:$H,6,FALSE)</f>
        <v>断链保护使能</v>
      </c>
    </row>
    <row r="1720" hidden="1" spans="1:17">
      <c r="A1720" s="12" t="str">
        <f t="shared" si="349"/>
        <v>CHP2</v>
      </c>
      <c r="B1720" s="12" t="str">
        <f t="shared" si="350"/>
        <v>M10_M</v>
      </c>
      <c r="C1720" s="12" t="str">
        <f t="shared" si="351"/>
        <v>Break_Stop</v>
      </c>
      <c r="D1720" s="12" t="str">
        <f t="shared" si="352"/>
        <v>BP_Motor_var</v>
      </c>
      <c r="E1720" s="13" t="str">
        <f t="shared" si="344"/>
        <v>CHP2_M10_M_BP_Motor_var</v>
      </c>
      <c r="F1720" s="14" t="str">
        <f t="shared" si="345"/>
        <v>BP_Motor_var_Break_Stop</v>
      </c>
      <c r="G1720" s="10" t="str">
        <f t="shared" si="346"/>
        <v>CHP2_M10_M_Break_Stop</v>
      </c>
      <c r="H1720" s="10" t="str">
        <f>VLOOKUP(基本表格!E1720,起始地址定义!A:D,4,FALSE)&amp;" "&amp;Q1720</f>
        <v>2425+P4-M5 2#刨片机磁选电机 电机控制 断链导致停机</v>
      </c>
      <c r="I1720" s="10" t="str">
        <f t="shared" si="347"/>
        <v>DB1200,X1702.2</v>
      </c>
      <c r="J1720" s="13" t="str">
        <f>VLOOKUP(E1720,起始地址定义!A:D,2,FALSE)</f>
        <v>DB1200</v>
      </c>
      <c r="K1720" s="12" t="str">
        <f t="shared" si="348"/>
        <v>X1702.2</v>
      </c>
      <c r="L1720" s="13">
        <f>VLOOKUP(E1720,起始地址定义!A:D,3,FALSE)</f>
        <v>1700</v>
      </c>
      <c r="M1720" s="14">
        <f>VLOOKUP($F1720,类型描述及偏移量!$C:$H,2,FALSE)</f>
        <v>2.2</v>
      </c>
      <c r="N1720" s="14" t="str">
        <f>VLOOKUP($F1720,类型描述及偏移量!$C:$H,3,FALSE)</f>
        <v>离散</v>
      </c>
      <c r="O1720" s="14" t="str">
        <f>VLOOKUP($F1720,类型描述及偏移量!$C:$H,4,FALSE)</f>
        <v>On</v>
      </c>
      <c r="P1720" s="14" t="str">
        <f>VLOOKUP($F1720,类型描述及偏移量!$C:$H,5,FALSE)</f>
        <v>Yes</v>
      </c>
      <c r="Q1720" s="14" t="str">
        <f>VLOOKUP($F1720,类型描述及偏移量!$C:$H,6,FALSE)</f>
        <v>断链导致停机</v>
      </c>
    </row>
    <row r="1721" hidden="1" spans="1:17">
      <c r="A1721" s="12" t="str">
        <f t="shared" si="349"/>
        <v>CHP2</v>
      </c>
      <c r="B1721" s="12" t="str">
        <f t="shared" si="350"/>
        <v>M10_M</v>
      </c>
      <c r="C1721" s="12" t="str">
        <f t="shared" si="351"/>
        <v>Motor_Back</v>
      </c>
      <c r="D1721" s="12" t="str">
        <f t="shared" si="352"/>
        <v>BP_Motor_var</v>
      </c>
      <c r="E1721" s="13" t="str">
        <f t="shared" si="344"/>
        <v>CHP2_M10_M_BP_Motor_var</v>
      </c>
      <c r="F1721" s="14" t="str">
        <f t="shared" si="345"/>
        <v>BP_Motor_var_Motor_Back</v>
      </c>
      <c r="G1721" s="10" t="str">
        <f t="shared" si="346"/>
        <v>CHP2_M10_M_Motor_Back</v>
      </c>
      <c r="H1721" s="10" t="str">
        <f>VLOOKUP(基本表格!E1721,起始地址定义!A:D,4,FALSE)&amp;" "&amp;Q1721</f>
        <v>2425+P4-M5 2#刨片机磁选电机 电机控制 电机(反转）</v>
      </c>
      <c r="I1721" s="10" t="str">
        <f t="shared" si="347"/>
        <v>DB1200,X1702.3</v>
      </c>
      <c r="J1721" s="13" t="str">
        <f>VLOOKUP(E1721,起始地址定义!A:D,2,FALSE)</f>
        <v>DB1200</v>
      </c>
      <c r="K1721" s="12" t="str">
        <f t="shared" si="348"/>
        <v>X1702.3</v>
      </c>
      <c r="L1721" s="13">
        <f>VLOOKUP(E1721,起始地址定义!A:D,3,FALSE)</f>
        <v>1700</v>
      </c>
      <c r="M1721" s="14">
        <f>VLOOKUP($F1721,类型描述及偏移量!$C:$H,2,FALSE)</f>
        <v>2.3</v>
      </c>
      <c r="N1721" s="14" t="str">
        <f>VLOOKUP($F1721,类型描述及偏移量!$C:$H,3,FALSE)</f>
        <v>离散</v>
      </c>
      <c r="O1721" s="14" t="str">
        <f>VLOOKUP($F1721,类型描述及偏移量!$C:$H,4,FALSE)</f>
        <v>None</v>
      </c>
      <c r="P1721" s="14" t="str">
        <f>VLOOKUP($F1721,类型描述及偏移量!$C:$H,5,FALSE)</f>
        <v>Yes</v>
      </c>
      <c r="Q1721" s="14" t="str">
        <f>VLOOKUP($F1721,类型描述及偏移量!$C:$H,6,FALSE)</f>
        <v>电机(反转）</v>
      </c>
    </row>
    <row r="1722" hidden="1" spans="1:17">
      <c r="A1722" s="12" t="str">
        <f t="shared" si="349"/>
        <v>CHP2</v>
      </c>
      <c r="B1722" s="12" t="str">
        <f t="shared" si="350"/>
        <v>M10_M</v>
      </c>
      <c r="C1722" s="12" t="str">
        <f t="shared" si="351"/>
        <v>Loc</v>
      </c>
      <c r="D1722" s="12" t="str">
        <f t="shared" si="352"/>
        <v>BP_Motor_var</v>
      </c>
      <c r="E1722" s="13" t="str">
        <f t="shared" si="344"/>
        <v>CHP2_M10_M_BP_Motor_var</v>
      </c>
      <c r="F1722" s="14" t="str">
        <f t="shared" si="345"/>
        <v>BP_Motor_var_Loc</v>
      </c>
      <c r="G1722" s="10" t="str">
        <f t="shared" si="346"/>
        <v>CHP2_M10_M_Loc</v>
      </c>
      <c r="H1722" s="10" t="str">
        <f>VLOOKUP(基本表格!E1722,起始地址定义!A:D,4,FALSE)&amp;" "&amp;Q1722</f>
        <v>2425+P4-M5 2#刨片机磁选电机 电机控制 本地</v>
      </c>
      <c r="I1722" s="10" t="str">
        <f t="shared" si="347"/>
        <v>DB1200,X1702.4</v>
      </c>
      <c r="J1722" s="13" t="str">
        <f>VLOOKUP(E1722,起始地址定义!A:D,2,FALSE)</f>
        <v>DB1200</v>
      </c>
      <c r="K1722" s="12" t="str">
        <f t="shared" si="348"/>
        <v>X1702.4</v>
      </c>
      <c r="L1722" s="13">
        <f>VLOOKUP(E1722,起始地址定义!A:D,3,FALSE)</f>
        <v>1700</v>
      </c>
      <c r="M1722" s="14">
        <f>VLOOKUP($F1722,类型描述及偏移量!$C:$H,2,FALSE)</f>
        <v>2.4</v>
      </c>
      <c r="N1722" s="14" t="str">
        <f>VLOOKUP($F1722,类型描述及偏移量!$C:$H,3,FALSE)</f>
        <v>离散</v>
      </c>
      <c r="O1722" s="14" t="str">
        <f>VLOOKUP($F1722,类型描述及偏移量!$C:$H,4,FALSE)</f>
        <v>None</v>
      </c>
      <c r="P1722" s="14" t="str">
        <f>VLOOKUP($F1722,类型描述及偏移量!$C:$H,5,FALSE)</f>
        <v>Yes</v>
      </c>
      <c r="Q1722" s="14" t="str">
        <f>VLOOKUP($F1722,类型描述及偏移量!$C:$H,6,FALSE)</f>
        <v>本地</v>
      </c>
    </row>
    <row r="1723" hidden="1" spans="1:17">
      <c r="A1723" s="12" t="str">
        <f t="shared" si="349"/>
        <v>CHP2</v>
      </c>
      <c r="B1723" s="12" t="str">
        <f t="shared" si="350"/>
        <v>M10_M</v>
      </c>
      <c r="C1723" s="12" t="str">
        <f t="shared" si="351"/>
        <v>Rem</v>
      </c>
      <c r="D1723" s="12" t="str">
        <f t="shared" si="352"/>
        <v>BP_Motor_var</v>
      </c>
      <c r="E1723" s="13" t="str">
        <f t="shared" si="344"/>
        <v>CHP2_M10_M_BP_Motor_var</v>
      </c>
      <c r="F1723" s="14" t="str">
        <f t="shared" si="345"/>
        <v>BP_Motor_var_Rem</v>
      </c>
      <c r="G1723" s="10" t="str">
        <f t="shared" si="346"/>
        <v>CHP2_M10_M_Rem</v>
      </c>
      <c r="H1723" s="10" t="str">
        <f>VLOOKUP(基本表格!E1723,起始地址定义!A:D,4,FALSE)&amp;" "&amp;Q1723</f>
        <v>2425+P4-M5 2#刨片机磁选电机 电机控制 远程</v>
      </c>
      <c r="I1723" s="10" t="str">
        <f t="shared" si="347"/>
        <v>DB1200,X1702.5</v>
      </c>
      <c r="J1723" s="13" t="str">
        <f>VLOOKUP(E1723,起始地址定义!A:D,2,FALSE)</f>
        <v>DB1200</v>
      </c>
      <c r="K1723" s="12" t="str">
        <f t="shared" si="348"/>
        <v>X1702.5</v>
      </c>
      <c r="L1723" s="13">
        <f>VLOOKUP(E1723,起始地址定义!A:D,3,FALSE)</f>
        <v>1700</v>
      </c>
      <c r="M1723" s="14">
        <f>VLOOKUP($F1723,类型描述及偏移量!$C:$H,2,FALSE)</f>
        <v>2.5</v>
      </c>
      <c r="N1723" s="14" t="str">
        <f>VLOOKUP($F1723,类型描述及偏移量!$C:$H,3,FALSE)</f>
        <v>离散</v>
      </c>
      <c r="O1723" s="14" t="str">
        <f>VLOOKUP($F1723,类型描述及偏移量!$C:$H,4,FALSE)</f>
        <v>None</v>
      </c>
      <c r="P1723" s="14" t="str">
        <f>VLOOKUP($F1723,类型描述及偏移量!$C:$H,5,FALSE)</f>
        <v>Yes</v>
      </c>
      <c r="Q1723" s="14" t="str">
        <f>VLOOKUP($F1723,类型描述及偏移量!$C:$H,6,FALSE)</f>
        <v>远程</v>
      </c>
    </row>
    <row r="1724" hidden="1" spans="1:17">
      <c r="A1724" s="12" t="str">
        <f t="shared" si="349"/>
        <v>CHP2</v>
      </c>
      <c r="B1724" s="12" t="str">
        <f t="shared" si="350"/>
        <v>M10_M</v>
      </c>
      <c r="C1724" s="12" t="str">
        <f t="shared" si="351"/>
        <v>Blocking_ALM</v>
      </c>
      <c r="D1724" s="12" t="str">
        <f t="shared" si="352"/>
        <v>BP_Motor_var</v>
      </c>
      <c r="E1724" s="13" t="str">
        <f t="shared" si="344"/>
        <v>CHP2_M10_M_BP_Motor_var</v>
      </c>
      <c r="F1724" s="14" t="str">
        <f t="shared" si="345"/>
        <v>BP_Motor_var_Blocking_ALM</v>
      </c>
      <c r="G1724" s="10" t="str">
        <f t="shared" si="346"/>
        <v>CHP2_M10_M_Blocking_ALM</v>
      </c>
      <c r="H1724" s="10" t="str">
        <f>VLOOKUP(基本表格!E1724,起始地址定义!A:D,4,FALSE)&amp;" "&amp;Q1724</f>
        <v>2425+P4-M5 2#刨片机磁选电机 电机控制 堵料报警</v>
      </c>
      <c r="I1724" s="10" t="str">
        <f t="shared" si="347"/>
        <v>DB1200,X1702.6</v>
      </c>
      <c r="J1724" s="13" t="str">
        <f>VLOOKUP(E1724,起始地址定义!A:D,2,FALSE)</f>
        <v>DB1200</v>
      </c>
      <c r="K1724" s="12" t="str">
        <f t="shared" si="348"/>
        <v>X1702.6</v>
      </c>
      <c r="L1724" s="13">
        <f>VLOOKUP(E1724,起始地址定义!A:D,3,FALSE)</f>
        <v>1700</v>
      </c>
      <c r="M1724" s="14">
        <f>VLOOKUP($F1724,类型描述及偏移量!$C:$H,2,FALSE)</f>
        <v>2.6</v>
      </c>
      <c r="N1724" s="14" t="str">
        <f>VLOOKUP($F1724,类型描述及偏移量!$C:$H,3,FALSE)</f>
        <v>离散</v>
      </c>
      <c r="O1724" s="14" t="str">
        <f>VLOOKUP($F1724,类型描述及偏移量!$C:$H,4,FALSE)</f>
        <v>On</v>
      </c>
      <c r="P1724" s="14" t="str">
        <f>VLOOKUP($F1724,类型描述及偏移量!$C:$H,5,FALSE)</f>
        <v>Yes</v>
      </c>
      <c r="Q1724" s="14" t="str">
        <f>VLOOKUP($F1724,类型描述及偏移量!$C:$H,6,FALSE)</f>
        <v>堵料报警</v>
      </c>
    </row>
    <row r="1725" hidden="1" spans="1:17">
      <c r="A1725" s="12" t="str">
        <f t="shared" si="349"/>
        <v>CHP2</v>
      </c>
      <c r="B1725" s="12" t="str">
        <f t="shared" si="350"/>
        <v>M10_M</v>
      </c>
      <c r="C1725" s="12" t="str">
        <f t="shared" si="351"/>
        <v>Blocking_CHK</v>
      </c>
      <c r="D1725" s="12" t="str">
        <f t="shared" si="352"/>
        <v>BP_Motor_var</v>
      </c>
      <c r="E1725" s="13" t="str">
        <f t="shared" si="344"/>
        <v>CHP2_M10_M_BP_Motor_var</v>
      </c>
      <c r="F1725" s="14" t="str">
        <f t="shared" si="345"/>
        <v>BP_Motor_var_Blocking_CHK</v>
      </c>
      <c r="G1725" s="10" t="str">
        <f t="shared" si="346"/>
        <v>CHP2_M10_M_Blocking_CHK</v>
      </c>
      <c r="H1725" s="10" t="str">
        <f>VLOOKUP(基本表格!E1725,起始地址定义!A:D,4,FALSE)&amp;" "&amp;Q1725</f>
        <v>2425+P4-M5 2#刨片机磁选电机 电机控制 堵料检测</v>
      </c>
      <c r="I1725" s="10" t="str">
        <f t="shared" si="347"/>
        <v>DB1200,X1702.7</v>
      </c>
      <c r="J1725" s="13" t="str">
        <f>VLOOKUP(E1725,起始地址定义!A:D,2,FALSE)</f>
        <v>DB1200</v>
      </c>
      <c r="K1725" s="12" t="str">
        <f t="shared" si="348"/>
        <v>X1702.7</v>
      </c>
      <c r="L1725" s="13">
        <f>VLOOKUP(E1725,起始地址定义!A:D,3,FALSE)</f>
        <v>1700</v>
      </c>
      <c r="M1725" s="14">
        <f>VLOOKUP($F1725,类型描述及偏移量!$C:$H,2,FALSE)</f>
        <v>2.7</v>
      </c>
      <c r="N1725" s="14" t="str">
        <f>VLOOKUP($F1725,类型描述及偏移量!$C:$H,3,FALSE)</f>
        <v>离散</v>
      </c>
      <c r="O1725" s="14" t="str">
        <f>VLOOKUP($F1725,类型描述及偏移量!$C:$H,4,FALSE)</f>
        <v>None</v>
      </c>
      <c r="P1725" s="14" t="str">
        <f>VLOOKUP($F1725,类型描述及偏移量!$C:$H,5,FALSE)</f>
        <v>Yes</v>
      </c>
      <c r="Q1725" s="14" t="str">
        <f>VLOOKUP($F1725,类型描述及偏移量!$C:$H,6,FALSE)</f>
        <v>堵料检测</v>
      </c>
    </row>
    <row r="1726" hidden="1" spans="1:17">
      <c r="A1726" s="12" t="str">
        <f t="shared" si="349"/>
        <v>CHP2</v>
      </c>
      <c r="B1726" s="12" t="str">
        <f t="shared" si="350"/>
        <v>M10_M</v>
      </c>
      <c r="C1726" s="12" t="str">
        <f t="shared" si="351"/>
        <v>Blocking_EN</v>
      </c>
      <c r="D1726" s="12" t="str">
        <f t="shared" si="352"/>
        <v>BP_Motor_var</v>
      </c>
      <c r="E1726" s="13" t="str">
        <f t="shared" si="344"/>
        <v>CHP2_M10_M_BP_Motor_var</v>
      </c>
      <c r="F1726" s="14" t="str">
        <f t="shared" si="345"/>
        <v>BP_Motor_var_Blocking_EN</v>
      </c>
      <c r="G1726" s="10" t="str">
        <f t="shared" si="346"/>
        <v>CHP2_M10_M_Blocking_EN</v>
      </c>
      <c r="H1726" s="10" t="str">
        <f>VLOOKUP(基本表格!E1726,起始地址定义!A:D,4,FALSE)&amp;" "&amp;Q1726</f>
        <v>2425+P4-M5 2#刨片机磁选电机 电机控制 堵料保护使能</v>
      </c>
      <c r="I1726" s="10" t="str">
        <f t="shared" si="347"/>
        <v>DB1200,X1703.0</v>
      </c>
      <c r="J1726" s="13" t="str">
        <f>VLOOKUP(E1726,起始地址定义!A:D,2,FALSE)</f>
        <v>DB1200</v>
      </c>
      <c r="K1726" s="12" t="str">
        <f t="shared" si="348"/>
        <v>X1703.0</v>
      </c>
      <c r="L1726" s="13">
        <f>VLOOKUP(E1726,起始地址定义!A:D,3,FALSE)</f>
        <v>1700</v>
      </c>
      <c r="M1726" s="14">
        <f>VLOOKUP($F1726,类型描述及偏移量!$C:$H,2,FALSE)</f>
        <v>3</v>
      </c>
      <c r="N1726" s="14" t="str">
        <f>VLOOKUP($F1726,类型描述及偏移量!$C:$H,3,FALSE)</f>
        <v>离散</v>
      </c>
      <c r="O1726" s="14" t="str">
        <f>VLOOKUP($F1726,类型描述及偏移量!$C:$H,4,FALSE)</f>
        <v>None</v>
      </c>
      <c r="P1726" s="14" t="str">
        <f>VLOOKUP($F1726,类型描述及偏移量!$C:$H,5,FALSE)</f>
        <v>No</v>
      </c>
      <c r="Q1726" s="14" t="str">
        <f>VLOOKUP($F1726,类型描述及偏移量!$C:$H,6,FALSE)</f>
        <v>堵料保护使能</v>
      </c>
    </row>
    <row r="1727" hidden="1" spans="1:17">
      <c r="A1727" s="12" t="str">
        <f t="shared" si="349"/>
        <v>CHP2</v>
      </c>
      <c r="B1727" s="12" t="str">
        <f t="shared" si="350"/>
        <v>M10_M</v>
      </c>
      <c r="C1727" s="12" t="str">
        <f t="shared" si="351"/>
        <v>Blocking_Stop</v>
      </c>
      <c r="D1727" s="12" t="str">
        <f t="shared" si="352"/>
        <v>BP_Motor_var</v>
      </c>
      <c r="E1727" s="13" t="str">
        <f t="shared" si="344"/>
        <v>CHP2_M10_M_BP_Motor_var</v>
      </c>
      <c r="F1727" s="14" t="str">
        <f t="shared" si="345"/>
        <v>BP_Motor_var_Blocking_Stop</v>
      </c>
      <c r="G1727" s="10" t="str">
        <f t="shared" si="346"/>
        <v>CHP2_M10_M_Blocking_Stop</v>
      </c>
      <c r="H1727" s="10" t="str">
        <f>VLOOKUP(基本表格!E1727,起始地址定义!A:D,4,FALSE)&amp;" "&amp;Q1727</f>
        <v>2425+P4-M5 2#刨片机磁选电机 电机控制 堵料导致停机</v>
      </c>
      <c r="I1727" s="10" t="str">
        <f t="shared" si="347"/>
        <v>DB1200,X1703.1</v>
      </c>
      <c r="J1727" s="13" t="str">
        <f>VLOOKUP(E1727,起始地址定义!A:D,2,FALSE)</f>
        <v>DB1200</v>
      </c>
      <c r="K1727" s="12" t="str">
        <f t="shared" si="348"/>
        <v>X1703.1</v>
      </c>
      <c r="L1727" s="13">
        <f>VLOOKUP(E1727,起始地址定义!A:D,3,FALSE)</f>
        <v>1700</v>
      </c>
      <c r="M1727" s="14">
        <f>VLOOKUP($F1727,类型描述及偏移量!$C:$H,2,FALSE)</f>
        <v>3.1</v>
      </c>
      <c r="N1727" s="14" t="str">
        <f>VLOOKUP($F1727,类型描述及偏移量!$C:$H,3,FALSE)</f>
        <v>离散</v>
      </c>
      <c r="O1727" s="14" t="str">
        <f>VLOOKUP($F1727,类型描述及偏移量!$C:$H,4,FALSE)</f>
        <v>On</v>
      </c>
      <c r="P1727" s="14" t="str">
        <f>VLOOKUP($F1727,类型描述及偏移量!$C:$H,5,FALSE)</f>
        <v>Yes</v>
      </c>
      <c r="Q1727" s="14" t="str">
        <f>VLOOKUP($F1727,类型描述及偏移量!$C:$H,6,FALSE)</f>
        <v>堵料导致停机</v>
      </c>
    </row>
    <row r="1728" hidden="1" spans="1:17">
      <c r="A1728" s="12" t="str">
        <f t="shared" si="349"/>
        <v>CHP2</v>
      </c>
      <c r="B1728" s="12" t="str">
        <f t="shared" si="350"/>
        <v>M10_M</v>
      </c>
      <c r="C1728" s="12" t="str">
        <f t="shared" si="351"/>
        <v>BreakTime</v>
      </c>
      <c r="D1728" s="12" t="str">
        <f t="shared" si="352"/>
        <v>BP_Motor_var</v>
      </c>
      <c r="E1728" s="13" t="str">
        <f t="shared" si="344"/>
        <v>CHP2_M10_M_BP_Motor_var</v>
      </c>
      <c r="F1728" s="14" t="str">
        <f t="shared" si="345"/>
        <v>BP_Motor_var_BreakTime</v>
      </c>
      <c r="G1728" s="10" t="str">
        <f t="shared" si="346"/>
        <v>CHP2_M10_M_BreakTime</v>
      </c>
      <c r="H1728" s="10" t="str">
        <f>VLOOKUP(基本表格!E1728,起始地址定义!A:D,4,FALSE)&amp;" "&amp;Q1728</f>
        <v>2425+P4-M5 2#刨片机磁选电机 电机控制 断链超时时间 秒</v>
      </c>
      <c r="I1728" s="10" t="str">
        <f t="shared" si="347"/>
        <v>DB1200,INT1704</v>
      </c>
      <c r="J1728" s="13" t="str">
        <f>VLOOKUP(E1728,起始地址定义!A:D,2,FALSE)</f>
        <v>DB1200</v>
      </c>
      <c r="K1728" s="12" t="str">
        <f t="shared" si="348"/>
        <v>INT1704</v>
      </c>
      <c r="L1728" s="13">
        <f>VLOOKUP(E1728,起始地址定义!A:D,3,FALSE)</f>
        <v>1700</v>
      </c>
      <c r="M1728" s="14">
        <f>VLOOKUP($F1728,类型描述及偏移量!$C:$H,2,FALSE)</f>
        <v>4</v>
      </c>
      <c r="N1728" s="14" t="str">
        <f>VLOOKUP($F1728,类型描述及偏移量!$C:$H,3,FALSE)</f>
        <v>整型</v>
      </c>
      <c r="O1728" s="14" t="str">
        <f>VLOOKUP($F1728,类型描述及偏移量!$C:$H,4,FALSE)</f>
        <v>None</v>
      </c>
      <c r="P1728" s="14" t="str">
        <f>VLOOKUP($F1728,类型描述及偏移量!$C:$H,5,FALSE)</f>
        <v>No</v>
      </c>
      <c r="Q1728" s="14" t="str">
        <f>VLOOKUP($F1728,类型描述及偏移量!$C:$H,6,FALSE)</f>
        <v>断链超时时间 秒</v>
      </c>
    </row>
    <row r="1729" hidden="1" spans="1:17">
      <c r="A1729" s="12" t="str">
        <f t="shared" si="349"/>
        <v>CHP2</v>
      </c>
      <c r="B1729" s="12" t="str">
        <f t="shared" si="350"/>
        <v>M10_M</v>
      </c>
      <c r="C1729" s="12" t="str">
        <f t="shared" si="351"/>
        <v>BlockingTime</v>
      </c>
      <c r="D1729" s="12" t="str">
        <f t="shared" si="352"/>
        <v>BP_Motor_var</v>
      </c>
      <c r="E1729" s="13" t="str">
        <f t="shared" si="344"/>
        <v>CHP2_M10_M_BP_Motor_var</v>
      </c>
      <c r="F1729" s="14" t="str">
        <f t="shared" si="345"/>
        <v>BP_Motor_var_BlockingTime</v>
      </c>
      <c r="G1729" s="10" t="str">
        <f t="shared" si="346"/>
        <v>CHP2_M10_M_BlockingTime</v>
      </c>
      <c r="H1729" s="10" t="str">
        <f>VLOOKUP(基本表格!E1729,起始地址定义!A:D,4,FALSE)&amp;" "&amp;Q1729</f>
        <v>2425+P4-M5 2#刨片机磁选电机 电机控制 堵料检测时间 秒</v>
      </c>
      <c r="I1729" s="10" t="str">
        <f t="shared" si="347"/>
        <v>DB1200,INT1706</v>
      </c>
      <c r="J1729" s="13" t="str">
        <f>VLOOKUP(E1729,起始地址定义!A:D,2,FALSE)</f>
        <v>DB1200</v>
      </c>
      <c r="K1729" s="12" t="str">
        <f t="shared" si="348"/>
        <v>INT1706</v>
      </c>
      <c r="L1729" s="13">
        <f>VLOOKUP(E1729,起始地址定义!A:D,3,FALSE)</f>
        <v>1700</v>
      </c>
      <c r="M1729" s="14">
        <f>VLOOKUP($F1729,类型描述及偏移量!$C:$H,2,FALSE)</f>
        <v>6</v>
      </c>
      <c r="N1729" s="14" t="str">
        <f>VLOOKUP($F1729,类型描述及偏移量!$C:$H,3,FALSE)</f>
        <v>整型</v>
      </c>
      <c r="O1729" s="14" t="str">
        <f>VLOOKUP($F1729,类型描述及偏移量!$C:$H,4,FALSE)</f>
        <v>None</v>
      </c>
      <c r="P1729" s="14" t="str">
        <f>VLOOKUP($F1729,类型描述及偏移量!$C:$H,5,FALSE)</f>
        <v>No</v>
      </c>
      <c r="Q1729" s="14" t="str">
        <f>VLOOKUP($F1729,类型描述及偏移量!$C:$H,6,FALSE)</f>
        <v>堵料检测时间 秒</v>
      </c>
    </row>
    <row r="1730" hidden="1" spans="1:17">
      <c r="A1730" s="12" t="str">
        <f t="shared" si="349"/>
        <v>CHP2</v>
      </c>
      <c r="B1730" s="12" t="str">
        <f t="shared" si="350"/>
        <v>M10_M</v>
      </c>
      <c r="C1730" s="12" t="str">
        <f t="shared" si="351"/>
        <v>PullSwitch_CHK</v>
      </c>
      <c r="D1730" s="12" t="str">
        <f t="shared" si="352"/>
        <v>BP_Motor_var</v>
      </c>
      <c r="E1730" s="13" t="str">
        <f t="shared" si="344"/>
        <v>CHP2_M10_M_BP_Motor_var</v>
      </c>
      <c r="F1730" s="14" t="str">
        <f t="shared" si="345"/>
        <v>BP_Motor_var_PullSwitch_CHK</v>
      </c>
      <c r="G1730" s="10" t="str">
        <f t="shared" si="346"/>
        <v>CHP2_M10_M_PullSwitch_CHK</v>
      </c>
      <c r="H1730" s="10" t="str">
        <f>VLOOKUP(基本表格!E1730,起始地址定义!A:D,4,FALSE)&amp;" "&amp;Q1730</f>
        <v>2425+P4-M5 2#刨片机磁选电机 电机控制 拉线开关</v>
      </c>
      <c r="I1730" s="10" t="str">
        <f t="shared" si="347"/>
        <v>DB1200,X1708.0</v>
      </c>
      <c r="J1730" s="13" t="str">
        <f>VLOOKUP(E1730,起始地址定义!A:D,2,FALSE)</f>
        <v>DB1200</v>
      </c>
      <c r="K1730" s="12" t="str">
        <f t="shared" si="348"/>
        <v>X1708.0</v>
      </c>
      <c r="L1730" s="13">
        <f>VLOOKUP(E1730,起始地址定义!A:D,3,FALSE)</f>
        <v>1700</v>
      </c>
      <c r="M1730" s="14">
        <f>VLOOKUP($F1730,类型描述及偏移量!$C:$H,2,FALSE)</f>
        <v>8</v>
      </c>
      <c r="N1730" s="14" t="str">
        <f>VLOOKUP($F1730,类型描述及偏移量!$C:$H,3,FALSE)</f>
        <v>离散</v>
      </c>
      <c r="O1730" s="14" t="str">
        <f>VLOOKUP($F1730,类型描述及偏移量!$C:$H,4,FALSE)</f>
        <v>On</v>
      </c>
      <c r="P1730" s="14" t="str">
        <f>VLOOKUP($F1730,类型描述及偏移量!$C:$H,5,FALSE)</f>
        <v>Yes</v>
      </c>
      <c r="Q1730" s="14" t="str">
        <f>VLOOKUP($F1730,类型描述及偏移量!$C:$H,6,FALSE)</f>
        <v>拉线开关</v>
      </c>
    </row>
    <row r="1731" hidden="1" spans="1:17">
      <c r="A1731" s="12" t="str">
        <f t="shared" si="349"/>
        <v>CHP2</v>
      </c>
      <c r="B1731" s="12" t="str">
        <f t="shared" si="350"/>
        <v>M10_M</v>
      </c>
      <c r="C1731" s="12" t="str">
        <f t="shared" si="351"/>
        <v>LMD_ALM</v>
      </c>
      <c r="D1731" s="12" t="str">
        <f t="shared" si="352"/>
        <v>BP_Motor_var</v>
      </c>
      <c r="E1731" s="13" t="str">
        <f t="shared" si="344"/>
        <v>CHP2_M10_M_BP_Motor_var</v>
      </c>
      <c r="F1731" s="14" t="str">
        <f t="shared" si="345"/>
        <v>BP_Motor_var_LMD_ALM</v>
      </c>
      <c r="G1731" s="10" t="str">
        <f t="shared" si="346"/>
        <v>CHP2_M10_M_LMD_ALM</v>
      </c>
      <c r="H1731" s="10" t="str">
        <f>VLOOKUP(基本表格!E1731,起始地址定义!A:D,4,FALSE)&amp;" "&amp;Q1731</f>
        <v>2425+P4-M5 2#刨片机磁选电机 电机控制 左跑偏报警</v>
      </c>
      <c r="I1731" s="10" t="str">
        <f t="shared" si="347"/>
        <v>DB1200,X1708.1</v>
      </c>
      <c r="J1731" s="13" t="str">
        <f>VLOOKUP(E1731,起始地址定义!A:D,2,FALSE)</f>
        <v>DB1200</v>
      </c>
      <c r="K1731" s="12" t="str">
        <f t="shared" si="348"/>
        <v>X1708.1</v>
      </c>
      <c r="L1731" s="13">
        <f>VLOOKUP(E1731,起始地址定义!A:D,3,FALSE)</f>
        <v>1700</v>
      </c>
      <c r="M1731" s="14">
        <f>VLOOKUP($F1731,类型描述及偏移量!$C:$H,2,FALSE)</f>
        <v>8.1</v>
      </c>
      <c r="N1731" s="14" t="str">
        <f>VLOOKUP($F1731,类型描述及偏移量!$C:$H,3,FALSE)</f>
        <v>离散</v>
      </c>
      <c r="O1731" s="14" t="str">
        <f>VLOOKUP($F1731,类型描述及偏移量!$C:$H,4,FALSE)</f>
        <v>On</v>
      </c>
      <c r="P1731" s="14" t="str">
        <f>VLOOKUP($F1731,类型描述及偏移量!$C:$H,5,FALSE)</f>
        <v>Yes</v>
      </c>
      <c r="Q1731" s="14" t="str">
        <f>VLOOKUP($F1731,类型描述及偏移量!$C:$H,6,FALSE)</f>
        <v>左跑偏报警</v>
      </c>
    </row>
    <row r="1732" hidden="1" spans="1:17">
      <c r="A1732" s="12" t="str">
        <f t="shared" si="349"/>
        <v>CHP2</v>
      </c>
      <c r="B1732" s="12" t="str">
        <f t="shared" si="350"/>
        <v>M10_M</v>
      </c>
      <c r="C1732" s="12" t="str">
        <f t="shared" si="351"/>
        <v>LMD_CHK_1</v>
      </c>
      <c r="D1732" s="12" t="str">
        <f t="shared" si="352"/>
        <v>BP_Motor_var</v>
      </c>
      <c r="E1732" s="13" t="str">
        <f t="shared" si="344"/>
        <v>CHP2_M10_M_BP_Motor_var</v>
      </c>
      <c r="F1732" s="14" t="str">
        <f t="shared" si="345"/>
        <v>BP_Motor_var_LMD_CHK_1</v>
      </c>
      <c r="G1732" s="10" t="str">
        <f t="shared" si="346"/>
        <v>CHP2_M10_M_LMD_CHK_1</v>
      </c>
      <c r="H1732" s="10" t="str">
        <f>VLOOKUP(基本表格!E1732,起始地址定义!A:D,4,FALSE)&amp;" "&amp;Q1732</f>
        <v>2425+P4-M5 2#刨片机磁选电机 电机控制 左跑偏1检测</v>
      </c>
      <c r="I1732" s="10" t="str">
        <f t="shared" si="347"/>
        <v>DB1200,X1708.2</v>
      </c>
      <c r="J1732" s="13" t="str">
        <f>VLOOKUP(E1732,起始地址定义!A:D,2,FALSE)</f>
        <v>DB1200</v>
      </c>
      <c r="K1732" s="12" t="str">
        <f t="shared" si="348"/>
        <v>X1708.2</v>
      </c>
      <c r="L1732" s="13">
        <f>VLOOKUP(E1732,起始地址定义!A:D,3,FALSE)</f>
        <v>1700</v>
      </c>
      <c r="M1732" s="14">
        <f>VLOOKUP($F1732,类型描述及偏移量!$C:$H,2,FALSE)</f>
        <v>8.2</v>
      </c>
      <c r="N1732" s="14" t="str">
        <f>VLOOKUP($F1732,类型描述及偏移量!$C:$H,3,FALSE)</f>
        <v>离散</v>
      </c>
      <c r="O1732" s="14" t="str">
        <f>VLOOKUP($F1732,类型描述及偏移量!$C:$H,4,FALSE)</f>
        <v>None</v>
      </c>
      <c r="P1732" s="14" t="str">
        <f>VLOOKUP($F1732,类型描述及偏移量!$C:$H,5,FALSE)</f>
        <v>Yes</v>
      </c>
      <c r="Q1732" s="14" t="str">
        <f>VLOOKUP($F1732,类型描述及偏移量!$C:$H,6,FALSE)</f>
        <v>左跑偏1检测</v>
      </c>
    </row>
    <row r="1733" hidden="1" spans="1:17">
      <c r="A1733" s="12" t="str">
        <f t="shared" si="349"/>
        <v>CHP2</v>
      </c>
      <c r="B1733" s="12" t="str">
        <f t="shared" si="350"/>
        <v>M10_M</v>
      </c>
      <c r="C1733" s="12" t="str">
        <f t="shared" si="351"/>
        <v>LMD_EN</v>
      </c>
      <c r="D1733" s="12" t="str">
        <f t="shared" si="352"/>
        <v>BP_Motor_var</v>
      </c>
      <c r="E1733" s="13" t="str">
        <f t="shared" si="344"/>
        <v>CHP2_M10_M_BP_Motor_var</v>
      </c>
      <c r="F1733" s="14" t="str">
        <f t="shared" si="345"/>
        <v>BP_Motor_var_LMD_EN</v>
      </c>
      <c r="G1733" s="10" t="str">
        <f t="shared" si="346"/>
        <v>CHP2_M10_M_LMD_EN</v>
      </c>
      <c r="H1733" s="10" t="str">
        <f>VLOOKUP(基本表格!E1733,起始地址定义!A:D,4,FALSE)&amp;" "&amp;Q1733</f>
        <v>2425+P4-M5 2#刨片机磁选电机 电机控制 左跑偏保护使能</v>
      </c>
      <c r="I1733" s="10" t="str">
        <f t="shared" si="347"/>
        <v>DB1200,X1708.3</v>
      </c>
      <c r="J1733" s="13" t="str">
        <f>VLOOKUP(E1733,起始地址定义!A:D,2,FALSE)</f>
        <v>DB1200</v>
      </c>
      <c r="K1733" s="12" t="str">
        <f t="shared" si="348"/>
        <v>X1708.3</v>
      </c>
      <c r="L1733" s="13">
        <f>VLOOKUP(E1733,起始地址定义!A:D,3,FALSE)</f>
        <v>1700</v>
      </c>
      <c r="M1733" s="14">
        <f>VLOOKUP($F1733,类型描述及偏移量!$C:$H,2,FALSE)</f>
        <v>8.3</v>
      </c>
      <c r="N1733" s="14" t="str">
        <f>VLOOKUP($F1733,类型描述及偏移量!$C:$H,3,FALSE)</f>
        <v>离散</v>
      </c>
      <c r="O1733" s="14" t="str">
        <f>VLOOKUP($F1733,类型描述及偏移量!$C:$H,4,FALSE)</f>
        <v>None</v>
      </c>
      <c r="P1733" s="14" t="str">
        <f>VLOOKUP($F1733,类型描述及偏移量!$C:$H,5,FALSE)</f>
        <v>No</v>
      </c>
      <c r="Q1733" s="14" t="str">
        <f>VLOOKUP($F1733,类型描述及偏移量!$C:$H,6,FALSE)</f>
        <v>左跑偏保护使能</v>
      </c>
    </row>
    <row r="1734" hidden="1" spans="1:17">
      <c r="A1734" s="12" t="str">
        <f t="shared" si="349"/>
        <v>CHP2</v>
      </c>
      <c r="B1734" s="12" t="str">
        <f t="shared" si="350"/>
        <v>M10_M</v>
      </c>
      <c r="C1734" s="12" t="str">
        <f t="shared" si="351"/>
        <v>LMD_Stop</v>
      </c>
      <c r="D1734" s="12" t="str">
        <f t="shared" si="352"/>
        <v>BP_Motor_var</v>
      </c>
      <c r="E1734" s="13" t="str">
        <f t="shared" si="344"/>
        <v>CHP2_M10_M_BP_Motor_var</v>
      </c>
      <c r="F1734" s="14" t="str">
        <f t="shared" si="345"/>
        <v>BP_Motor_var_LMD_Stop</v>
      </c>
      <c r="G1734" s="10" t="str">
        <f t="shared" si="346"/>
        <v>CHP2_M10_M_LMD_Stop</v>
      </c>
      <c r="H1734" s="10" t="str">
        <f>VLOOKUP(基本表格!E1734,起始地址定义!A:D,4,FALSE)&amp;" "&amp;Q1734</f>
        <v>2425+P4-M5 2#刨片机磁选电机 电机控制 左跑偏导致停机</v>
      </c>
      <c r="I1734" s="10" t="str">
        <f t="shared" si="347"/>
        <v>DB1200,X1708.4</v>
      </c>
      <c r="J1734" s="13" t="str">
        <f>VLOOKUP(E1734,起始地址定义!A:D,2,FALSE)</f>
        <v>DB1200</v>
      </c>
      <c r="K1734" s="12" t="str">
        <f t="shared" si="348"/>
        <v>X1708.4</v>
      </c>
      <c r="L1734" s="13">
        <f>VLOOKUP(E1734,起始地址定义!A:D,3,FALSE)</f>
        <v>1700</v>
      </c>
      <c r="M1734" s="14">
        <f>VLOOKUP($F1734,类型描述及偏移量!$C:$H,2,FALSE)</f>
        <v>8.4</v>
      </c>
      <c r="N1734" s="14" t="str">
        <f>VLOOKUP($F1734,类型描述及偏移量!$C:$H,3,FALSE)</f>
        <v>离散</v>
      </c>
      <c r="O1734" s="14" t="str">
        <f>VLOOKUP($F1734,类型描述及偏移量!$C:$H,4,FALSE)</f>
        <v>On</v>
      </c>
      <c r="P1734" s="14" t="str">
        <f>VLOOKUP($F1734,类型描述及偏移量!$C:$H,5,FALSE)</f>
        <v>Yes</v>
      </c>
      <c r="Q1734" s="14" t="str">
        <f>VLOOKUP($F1734,类型描述及偏移量!$C:$H,6,FALSE)</f>
        <v>左跑偏导致停机</v>
      </c>
    </row>
    <row r="1735" hidden="1" spans="1:17">
      <c r="A1735" s="12" t="str">
        <f t="shared" si="349"/>
        <v>CHP2</v>
      </c>
      <c r="B1735" s="12" t="str">
        <f t="shared" si="350"/>
        <v>M10_M</v>
      </c>
      <c r="C1735" s="12" t="str">
        <f t="shared" si="351"/>
        <v>LMD_Time</v>
      </c>
      <c r="D1735" s="12" t="str">
        <f t="shared" si="352"/>
        <v>BP_Motor_var</v>
      </c>
      <c r="E1735" s="13" t="str">
        <f t="shared" ref="E1735:E1798" si="353">A1735&amp;"_"&amp;B1735&amp;"_"&amp;D1735</f>
        <v>CHP2_M10_M_BP_Motor_var</v>
      </c>
      <c r="F1735" s="14" t="str">
        <f t="shared" ref="F1735:F1798" si="354">D1735&amp;"_"&amp;C1735</f>
        <v>BP_Motor_var_LMD_Time</v>
      </c>
      <c r="G1735" s="10" t="str">
        <f t="shared" ref="G1735:G1798" si="355">A1735&amp;"_"&amp;IF(B1735="DB","",B1735&amp;"_")&amp;C1735</f>
        <v>CHP2_M10_M_LMD_Time</v>
      </c>
      <c r="H1735" s="10" t="str">
        <f>VLOOKUP(基本表格!E1735,起始地址定义!A:D,4,FALSE)&amp;" "&amp;Q1735</f>
        <v>2425+P4-M5 2#刨片机磁选电机 电机控制 左跑偏检测时间</v>
      </c>
      <c r="I1735" s="10" t="str">
        <f t="shared" ref="I1735:I1798" si="356">J1735&amp;","&amp;K1735</f>
        <v>DB1200,INT1710</v>
      </c>
      <c r="J1735" s="13" t="str">
        <f>VLOOKUP(E1735,起始地址定义!A:D,2,FALSE)</f>
        <v>DB1200</v>
      </c>
      <c r="K1735" s="12" t="str">
        <f t="shared" ref="K1735:K1798" si="357">IF(N1735="离散","X",IF(N1735="实型","REAL","INT"))&amp;IF(N1735="离散",TEXT(L1735+M1735,"0.0"),L1735+M1735)</f>
        <v>INT1710</v>
      </c>
      <c r="L1735" s="13">
        <f>VLOOKUP(E1735,起始地址定义!A:D,3,FALSE)</f>
        <v>1700</v>
      </c>
      <c r="M1735" s="14">
        <f>VLOOKUP($F1735,类型描述及偏移量!$C:$H,2,FALSE)</f>
        <v>10</v>
      </c>
      <c r="N1735" s="14" t="str">
        <f>VLOOKUP($F1735,类型描述及偏移量!$C:$H,3,FALSE)</f>
        <v>整型</v>
      </c>
      <c r="O1735" s="14" t="str">
        <f>VLOOKUP($F1735,类型描述及偏移量!$C:$H,4,FALSE)</f>
        <v>None</v>
      </c>
      <c r="P1735" s="14" t="str">
        <f>VLOOKUP($F1735,类型描述及偏移量!$C:$H,5,FALSE)</f>
        <v>No</v>
      </c>
      <c r="Q1735" s="14" t="str">
        <f>VLOOKUP($F1735,类型描述及偏移量!$C:$H,6,FALSE)</f>
        <v>左跑偏检测时间</v>
      </c>
    </row>
    <row r="1736" hidden="1" spans="1:17">
      <c r="A1736" s="12" t="str">
        <f t="shared" si="349"/>
        <v>CHP2</v>
      </c>
      <c r="B1736" s="12" t="str">
        <f t="shared" si="350"/>
        <v>M10_M</v>
      </c>
      <c r="C1736" s="12" t="str">
        <f t="shared" si="351"/>
        <v>RMD_ALM</v>
      </c>
      <c r="D1736" s="12" t="str">
        <f t="shared" si="352"/>
        <v>BP_Motor_var</v>
      </c>
      <c r="E1736" s="13" t="str">
        <f t="shared" si="353"/>
        <v>CHP2_M10_M_BP_Motor_var</v>
      </c>
      <c r="F1736" s="14" t="str">
        <f t="shared" si="354"/>
        <v>BP_Motor_var_RMD_ALM</v>
      </c>
      <c r="G1736" s="10" t="str">
        <f t="shared" si="355"/>
        <v>CHP2_M10_M_RMD_ALM</v>
      </c>
      <c r="H1736" s="10" t="str">
        <f>VLOOKUP(基本表格!E1736,起始地址定义!A:D,4,FALSE)&amp;" "&amp;Q1736</f>
        <v>2425+P4-M5 2#刨片机磁选电机 电机控制 右 跑偏报警</v>
      </c>
      <c r="I1736" s="10" t="str">
        <f t="shared" si="356"/>
        <v>DB1200,X1712.0</v>
      </c>
      <c r="J1736" s="13" t="str">
        <f>VLOOKUP(E1736,起始地址定义!A:D,2,FALSE)</f>
        <v>DB1200</v>
      </c>
      <c r="K1736" s="12" t="str">
        <f t="shared" si="357"/>
        <v>X1712.0</v>
      </c>
      <c r="L1736" s="13">
        <f>VLOOKUP(E1736,起始地址定义!A:D,3,FALSE)</f>
        <v>1700</v>
      </c>
      <c r="M1736" s="14">
        <f>VLOOKUP($F1736,类型描述及偏移量!$C:$H,2,FALSE)</f>
        <v>12</v>
      </c>
      <c r="N1736" s="14" t="str">
        <f>VLOOKUP($F1736,类型描述及偏移量!$C:$H,3,FALSE)</f>
        <v>离散</v>
      </c>
      <c r="O1736" s="14" t="str">
        <f>VLOOKUP($F1736,类型描述及偏移量!$C:$H,4,FALSE)</f>
        <v>On</v>
      </c>
      <c r="P1736" s="14" t="str">
        <f>VLOOKUP($F1736,类型描述及偏移量!$C:$H,5,FALSE)</f>
        <v>Yes</v>
      </c>
      <c r="Q1736" s="14" t="str">
        <f>VLOOKUP($F1736,类型描述及偏移量!$C:$H,6,FALSE)</f>
        <v>右 跑偏报警</v>
      </c>
    </row>
    <row r="1737" hidden="1" spans="1:17">
      <c r="A1737" s="12" t="str">
        <f t="shared" si="349"/>
        <v>CHP2</v>
      </c>
      <c r="B1737" s="12" t="str">
        <f t="shared" si="350"/>
        <v>M10_M</v>
      </c>
      <c r="C1737" s="12" t="str">
        <f t="shared" si="351"/>
        <v>RMD_CHK_1</v>
      </c>
      <c r="D1737" s="12" t="str">
        <f t="shared" si="352"/>
        <v>BP_Motor_var</v>
      </c>
      <c r="E1737" s="13" t="str">
        <f t="shared" si="353"/>
        <v>CHP2_M10_M_BP_Motor_var</v>
      </c>
      <c r="F1737" s="14" t="str">
        <f t="shared" si="354"/>
        <v>BP_Motor_var_RMD_CHK_1</v>
      </c>
      <c r="G1737" s="10" t="str">
        <f t="shared" si="355"/>
        <v>CHP2_M10_M_RMD_CHK_1</v>
      </c>
      <c r="H1737" s="10" t="str">
        <f>VLOOKUP(基本表格!E1737,起始地址定义!A:D,4,FALSE)&amp;" "&amp;Q1737</f>
        <v>2425+P4-M5 2#刨片机磁选电机 电机控制 右跑偏1检测</v>
      </c>
      <c r="I1737" s="10" t="str">
        <f t="shared" si="356"/>
        <v>DB1200,X1712.1</v>
      </c>
      <c r="J1737" s="13" t="str">
        <f>VLOOKUP(E1737,起始地址定义!A:D,2,FALSE)</f>
        <v>DB1200</v>
      </c>
      <c r="K1737" s="12" t="str">
        <f t="shared" si="357"/>
        <v>X1712.1</v>
      </c>
      <c r="L1737" s="13">
        <f>VLOOKUP(E1737,起始地址定义!A:D,3,FALSE)</f>
        <v>1700</v>
      </c>
      <c r="M1737" s="14">
        <f>VLOOKUP($F1737,类型描述及偏移量!$C:$H,2,FALSE)</f>
        <v>12.1</v>
      </c>
      <c r="N1737" s="14" t="str">
        <f>VLOOKUP($F1737,类型描述及偏移量!$C:$H,3,FALSE)</f>
        <v>离散</v>
      </c>
      <c r="O1737" s="14" t="str">
        <f>VLOOKUP($F1737,类型描述及偏移量!$C:$H,4,FALSE)</f>
        <v>None</v>
      </c>
      <c r="P1737" s="14" t="str">
        <f>VLOOKUP($F1737,类型描述及偏移量!$C:$H,5,FALSE)</f>
        <v>Yes</v>
      </c>
      <c r="Q1737" s="14" t="str">
        <f>VLOOKUP($F1737,类型描述及偏移量!$C:$H,6,FALSE)</f>
        <v>右跑偏1检测</v>
      </c>
    </row>
    <row r="1738" hidden="1" spans="1:17">
      <c r="A1738" s="12" t="str">
        <f t="shared" si="349"/>
        <v>CHP2</v>
      </c>
      <c r="B1738" s="12" t="str">
        <f t="shared" si="350"/>
        <v>M10_M</v>
      </c>
      <c r="C1738" s="12" t="str">
        <f t="shared" si="351"/>
        <v>RMD_EN</v>
      </c>
      <c r="D1738" s="12" t="str">
        <f t="shared" si="352"/>
        <v>BP_Motor_var</v>
      </c>
      <c r="E1738" s="13" t="str">
        <f t="shared" si="353"/>
        <v>CHP2_M10_M_BP_Motor_var</v>
      </c>
      <c r="F1738" s="14" t="str">
        <f t="shared" si="354"/>
        <v>BP_Motor_var_RMD_EN</v>
      </c>
      <c r="G1738" s="10" t="str">
        <f t="shared" si="355"/>
        <v>CHP2_M10_M_RMD_EN</v>
      </c>
      <c r="H1738" s="10" t="str">
        <f>VLOOKUP(基本表格!E1738,起始地址定义!A:D,4,FALSE)&amp;" "&amp;Q1738</f>
        <v>2425+P4-M5 2#刨片机磁选电机 电机控制 右跑偏保护使能</v>
      </c>
      <c r="I1738" s="10" t="str">
        <f t="shared" si="356"/>
        <v>DB1200,X1712.2</v>
      </c>
      <c r="J1738" s="13" t="str">
        <f>VLOOKUP(E1738,起始地址定义!A:D,2,FALSE)</f>
        <v>DB1200</v>
      </c>
      <c r="K1738" s="12" t="str">
        <f t="shared" si="357"/>
        <v>X1712.2</v>
      </c>
      <c r="L1738" s="13">
        <f>VLOOKUP(E1738,起始地址定义!A:D,3,FALSE)</f>
        <v>1700</v>
      </c>
      <c r="M1738" s="14">
        <f>VLOOKUP($F1738,类型描述及偏移量!$C:$H,2,FALSE)</f>
        <v>12.2</v>
      </c>
      <c r="N1738" s="14" t="str">
        <f>VLOOKUP($F1738,类型描述及偏移量!$C:$H,3,FALSE)</f>
        <v>离散</v>
      </c>
      <c r="O1738" s="14" t="str">
        <f>VLOOKUP($F1738,类型描述及偏移量!$C:$H,4,FALSE)</f>
        <v>None</v>
      </c>
      <c r="P1738" s="14" t="str">
        <f>VLOOKUP($F1738,类型描述及偏移量!$C:$H,5,FALSE)</f>
        <v>No</v>
      </c>
      <c r="Q1738" s="14" t="str">
        <f>VLOOKUP($F1738,类型描述及偏移量!$C:$H,6,FALSE)</f>
        <v>右跑偏保护使能</v>
      </c>
    </row>
    <row r="1739" hidden="1" spans="1:17">
      <c r="A1739" s="12" t="str">
        <f t="shared" si="349"/>
        <v>CHP2</v>
      </c>
      <c r="B1739" s="12" t="str">
        <f t="shared" si="350"/>
        <v>M10_M</v>
      </c>
      <c r="C1739" s="12" t="str">
        <f t="shared" si="351"/>
        <v>RMD_Stop</v>
      </c>
      <c r="D1739" s="12" t="str">
        <f t="shared" si="352"/>
        <v>BP_Motor_var</v>
      </c>
      <c r="E1739" s="13" t="str">
        <f t="shared" si="353"/>
        <v>CHP2_M10_M_BP_Motor_var</v>
      </c>
      <c r="F1739" s="14" t="str">
        <f t="shared" si="354"/>
        <v>BP_Motor_var_RMD_Stop</v>
      </c>
      <c r="G1739" s="10" t="str">
        <f t="shared" si="355"/>
        <v>CHP2_M10_M_RMD_Stop</v>
      </c>
      <c r="H1739" s="10" t="str">
        <f>VLOOKUP(基本表格!E1739,起始地址定义!A:D,4,FALSE)&amp;" "&amp;Q1739</f>
        <v>2425+P4-M5 2#刨片机磁选电机 电机控制 右跑偏导致停机</v>
      </c>
      <c r="I1739" s="10" t="str">
        <f t="shared" si="356"/>
        <v>DB1200,X1712.3</v>
      </c>
      <c r="J1739" s="13" t="str">
        <f>VLOOKUP(E1739,起始地址定义!A:D,2,FALSE)</f>
        <v>DB1200</v>
      </c>
      <c r="K1739" s="12" t="str">
        <f t="shared" si="357"/>
        <v>X1712.3</v>
      </c>
      <c r="L1739" s="13">
        <f>VLOOKUP(E1739,起始地址定义!A:D,3,FALSE)</f>
        <v>1700</v>
      </c>
      <c r="M1739" s="14">
        <f>VLOOKUP($F1739,类型描述及偏移量!$C:$H,2,FALSE)</f>
        <v>12.3</v>
      </c>
      <c r="N1739" s="14" t="str">
        <f>VLOOKUP($F1739,类型描述及偏移量!$C:$H,3,FALSE)</f>
        <v>离散</v>
      </c>
      <c r="O1739" s="14" t="str">
        <f>VLOOKUP($F1739,类型描述及偏移量!$C:$H,4,FALSE)</f>
        <v>On</v>
      </c>
      <c r="P1739" s="14" t="str">
        <f>VLOOKUP($F1739,类型描述及偏移量!$C:$H,5,FALSE)</f>
        <v>Yes</v>
      </c>
      <c r="Q1739" s="14" t="str">
        <f>VLOOKUP($F1739,类型描述及偏移量!$C:$H,6,FALSE)</f>
        <v>右跑偏导致停机</v>
      </c>
    </row>
    <row r="1740" hidden="1" spans="1:17">
      <c r="A1740" s="12" t="str">
        <f t="shared" si="349"/>
        <v>CHP2</v>
      </c>
      <c r="B1740" s="12" t="str">
        <f t="shared" si="350"/>
        <v>M10_M</v>
      </c>
      <c r="C1740" s="12" t="str">
        <f t="shared" si="351"/>
        <v>RMD_Time</v>
      </c>
      <c r="D1740" s="12" t="str">
        <f t="shared" si="352"/>
        <v>BP_Motor_var</v>
      </c>
      <c r="E1740" s="13" t="str">
        <f t="shared" si="353"/>
        <v>CHP2_M10_M_BP_Motor_var</v>
      </c>
      <c r="F1740" s="14" t="str">
        <f t="shared" si="354"/>
        <v>BP_Motor_var_RMD_Time</v>
      </c>
      <c r="G1740" s="10" t="str">
        <f t="shared" si="355"/>
        <v>CHP2_M10_M_RMD_Time</v>
      </c>
      <c r="H1740" s="10" t="str">
        <f>VLOOKUP(基本表格!E1740,起始地址定义!A:D,4,FALSE)&amp;" "&amp;Q1740</f>
        <v>2425+P4-M5 2#刨片机磁选电机 电机控制 右跑偏检测时间</v>
      </c>
      <c r="I1740" s="10" t="str">
        <f t="shared" si="356"/>
        <v>DB1200,INT1714</v>
      </c>
      <c r="J1740" s="13" t="str">
        <f>VLOOKUP(E1740,起始地址定义!A:D,2,FALSE)</f>
        <v>DB1200</v>
      </c>
      <c r="K1740" s="12" t="str">
        <f t="shared" si="357"/>
        <v>INT1714</v>
      </c>
      <c r="L1740" s="13">
        <f>VLOOKUP(E1740,起始地址定义!A:D,3,FALSE)</f>
        <v>1700</v>
      </c>
      <c r="M1740" s="14">
        <f>VLOOKUP($F1740,类型描述及偏移量!$C:$H,2,FALSE)</f>
        <v>14</v>
      </c>
      <c r="N1740" s="14" t="str">
        <f>VLOOKUP($F1740,类型描述及偏移量!$C:$H,3,FALSE)</f>
        <v>整型</v>
      </c>
      <c r="O1740" s="14" t="str">
        <f>VLOOKUP($F1740,类型描述及偏移量!$C:$H,4,FALSE)</f>
        <v>None</v>
      </c>
      <c r="P1740" s="14" t="str">
        <f>VLOOKUP($F1740,类型描述及偏移量!$C:$H,5,FALSE)</f>
        <v>No</v>
      </c>
      <c r="Q1740" s="14" t="str">
        <f>VLOOKUP($F1740,类型描述及偏移量!$C:$H,6,FALSE)</f>
        <v>右跑偏检测时间</v>
      </c>
    </row>
    <row r="1741" hidden="1" spans="1:17">
      <c r="A1741" s="12" t="str">
        <f t="shared" si="349"/>
        <v>CHP2</v>
      </c>
      <c r="B1741" s="12" t="str">
        <f t="shared" si="350"/>
        <v>M10_M</v>
      </c>
      <c r="C1741" s="12" t="str">
        <f t="shared" si="351"/>
        <v>Motor_Delta</v>
      </c>
      <c r="D1741" s="12" t="str">
        <f t="shared" si="352"/>
        <v>BP_Motor_var</v>
      </c>
      <c r="E1741" s="13" t="str">
        <f t="shared" si="353"/>
        <v>CHP2_M10_M_BP_Motor_var</v>
      </c>
      <c r="F1741" s="14" t="str">
        <f t="shared" si="354"/>
        <v>BP_Motor_var_Motor_Delta</v>
      </c>
      <c r="G1741" s="10" t="str">
        <f t="shared" si="355"/>
        <v>CHP2_M10_M_Motor_Delta</v>
      </c>
      <c r="H1741" s="10" t="str">
        <f>VLOOKUP(基本表格!E1741,起始地址定义!A:D,4,FALSE)&amp;" "&amp;Q1741</f>
        <v>2425+P4-M5 2#刨片机磁选电机 电机控制 三角型</v>
      </c>
      <c r="I1741" s="10" t="str">
        <f t="shared" si="356"/>
        <v>DB1200,X1716.0</v>
      </c>
      <c r="J1741" s="13" t="str">
        <f>VLOOKUP(E1741,起始地址定义!A:D,2,FALSE)</f>
        <v>DB1200</v>
      </c>
      <c r="K1741" s="12" t="str">
        <f t="shared" si="357"/>
        <v>X1716.0</v>
      </c>
      <c r="L1741" s="13">
        <f>VLOOKUP(E1741,起始地址定义!A:D,3,FALSE)</f>
        <v>1700</v>
      </c>
      <c r="M1741" s="14">
        <f>VLOOKUP($F1741,类型描述及偏移量!$C:$H,2,FALSE)</f>
        <v>16</v>
      </c>
      <c r="N1741" s="14" t="str">
        <f>VLOOKUP($F1741,类型描述及偏移量!$C:$H,3,FALSE)</f>
        <v>离散</v>
      </c>
      <c r="O1741" s="14" t="str">
        <f>VLOOKUP($F1741,类型描述及偏移量!$C:$H,4,FALSE)</f>
        <v>None</v>
      </c>
      <c r="P1741" s="14" t="str">
        <f>VLOOKUP($F1741,类型描述及偏移量!$C:$H,5,FALSE)</f>
        <v>Yes</v>
      </c>
      <c r="Q1741" s="14" t="str">
        <f>VLOOKUP($F1741,类型描述及偏移量!$C:$H,6,FALSE)</f>
        <v>三角型</v>
      </c>
    </row>
    <row r="1742" hidden="1" spans="1:17">
      <c r="A1742" s="12" t="str">
        <f t="shared" si="349"/>
        <v>CHP2</v>
      </c>
      <c r="B1742" s="12" t="str">
        <f t="shared" si="350"/>
        <v>M10_M</v>
      </c>
      <c r="C1742" s="12" t="str">
        <f t="shared" si="351"/>
        <v>Motor_Wye</v>
      </c>
      <c r="D1742" s="12" t="str">
        <f t="shared" si="352"/>
        <v>BP_Motor_var</v>
      </c>
      <c r="E1742" s="13" t="str">
        <f t="shared" si="353"/>
        <v>CHP2_M10_M_BP_Motor_var</v>
      </c>
      <c r="F1742" s="14" t="str">
        <f t="shared" si="354"/>
        <v>BP_Motor_var_Motor_Wye</v>
      </c>
      <c r="G1742" s="10" t="str">
        <f t="shared" si="355"/>
        <v>CHP2_M10_M_Motor_Wye</v>
      </c>
      <c r="H1742" s="10" t="str">
        <f>VLOOKUP(基本表格!E1742,起始地址定义!A:D,4,FALSE)&amp;" "&amp;Q1742</f>
        <v>2425+P4-M5 2#刨片机磁选电机 电机控制 星型</v>
      </c>
      <c r="I1742" s="10" t="str">
        <f t="shared" si="356"/>
        <v>DB1200,X1716.1</v>
      </c>
      <c r="J1742" s="13" t="str">
        <f>VLOOKUP(E1742,起始地址定义!A:D,2,FALSE)</f>
        <v>DB1200</v>
      </c>
      <c r="K1742" s="12" t="str">
        <f t="shared" si="357"/>
        <v>X1716.1</v>
      </c>
      <c r="L1742" s="13">
        <f>VLOOKUP(E1742,起始地址定义!A:D,3,FALSE)</f>
        <v>1700</v>
      </c>
      <c r="M1742" s="14">
        <f>VLOOKUP($F1742,类型描述及偏移量!$C:$H,2,FALSE)</f>
        <v>16.1</v>
      </c>
      <c r="N1742" s="14" t="str">
        <f>VLOOKUP($F1742,类型描述及偏移量!$C:$H,3,FALSE)</f>
        <v>离散</v>
      </c>
      <c r="O1742" s="14" t="str">
        <f>VLOOKUP($F1742,类型描述及偏移量!$C:$H,4,FALSE)</f>
        <v>None</v>
      </c>
      <c r="P1742" s="14" t="str">
        <f>VLOOKUP($F1742,类型描述及偏移量!$C:$H,5,FALSE)</f>
        <v>Yes</v>
      </c>
      <c r="Q1742" s="14" t="str">
        <f>VLOOKUP($F1742,类型描述及偏移量!$C:$H,6,FALSE)</f>
        <v>星型</v>
      </c>
    </row>
    <row r="1743" hidden="1" spans="1:17">
      <c r="A1743" s="12" t="str">
        <f t="shared" si="349"/>
        <v>CHP2</v>
      </c>
      <c r="B1743" s="12" t="str">
        <f t="shared" si="350"/>
        <v>M10_M</v>
      </c>
      <c r="C1743" s="12" t="str">
        <f t="shared" si="351"/>
        <v>MSD</v>
      </c>
      <c r="D1743" s="12" t="str">
        <f t="shared" si="352"/>
        <v>BP_Motor_var</v>
      </c>
      <c r="E1743" s="13" t="str">
        <f t="shared" si="353"/>
        <v>CHP2_M10_M_BP_Motor_var</v>
      </c>
      <c r="F1743" s="14" t="str">
        <f t="shared" si="354"/>
        <v>BP_Motor_var_MSD</v>
      </c>
      <c r="G1743" s="10" t="str">
        <f t="shared" si="355"/>
        <v>CHP2_M10_M_MSD</v>
      </c>
      <c r="H1743" s="10" t="str">
        <f>VLOOKUP(基本表格!E1743,起始地址定义!A:D,4,FALSE)&amp;" "&amp;Q1743</f>
        <v>2425+P4-M5 2#刨片机磁选电机 电机控制 维修开关</v>
      </c>
      <c r="I1743" s="10" t="str">
        <f t="shared" si="356"/>
        <v>DB1200,X1716.2</v>
      </c>
      <c r="J1743" s="13" t="str">
        <f>VLOOKUP(E1743,起始地址定义!A:D,2,FALSE)</f>
        <v>DB1200</v>
      </c>
      <c r="K1743" s="12" t="str">
        <f t="shared" si="357"/>
        <v>X1716.2</v>
      </c>
      <c r="L1743" s="13">
        <f>VLOOKUP(E1743,起始地址定义!A:D,3,FALSE)</f>
        <v>1700</v>
      </c>
      <c r="M1743" s="14">
        <f>VLOOKUP($F1743,类型描述及偏移量!$C:$H,2,FALSE)</f>
        <v>16.2</v>
      </c>
      <c r="N1743" s="14" t="str">
        <f>VLOOKUP($F1743,类型描述及偏移量!$C:$H,3,FALSE)</f>
        <v>离散</v>
      </c>
      <c r="O1743" s="14" t="str">
        <f>VLOOKUP($F1743,类型描述及偏移量!$C:$H,4,FALSE)</f>
        <v>On</v>
      </c>
      <c r="P1743" s="14" t="str">
        <f>VLOOKUP($F1743,类型描述及偏移量!$C:$H,5,FALSE)</f>
        <v>Yes</v>
      </c>
      <c r="Q1743" s="14" t="str">
        <f>VLOOKUP($F1743,类型描述及偏移量!$C:$H,6,FALSE)</f>
        <v>维修开关</v>
      </c>
    </row>
    <row r="1744" hidden="1" spans="1:17">
      <c r="A1744" s="12" t="str">
        <f t="shared" si="349"/>
        <v>CHP2</v>
      </c>
      <c r="B1744" s="12" t="str">
        <f t="shared" si="350"/>
        <v>M10_M</v>
      </c>
      <c r="C1744" s="12" t="str">
        <f t="shared" si="351"/>
        <v>LMD_CHK_2</v>
      </c>
      <c r="D1744" s="12" t="str">
        <f t="shared" si="352"/>
        <v>BP_Motor_var</v>
      </c>
      <c r="E1744" s="13" t="str">
        <f t="shared" si="353"/>
        <v>CHP2_M10_M_BP_Motor_var</v>
      </c>
      <c r="F1744" s="14" t="str">
        <f t="shared" si="354"/>
        <v>BP_Motor_var_LMD_CHK_2</v>
      </c>
      <c r="G1744" s="10" t="str">
        <f t="shared" si="355"/>
        <v>CHP2_M10_M_LMD_CHK_2</v>
      </c>
      <c r="H1744" s="10" t="str">
        <f>VLOOKUP(基本表格!E1744,起始地址定义!A:D,4,FALSE)&amp;" "&amp;Q1744</f>
        <v>2425+P4-M5 2#刨片机磁选电机 电机控制 左跑偏2检测</v>
      </c>
      <c r="I1744" s="10" t="str">
        <f t="shared" si="356"/>
        <v>DB1200,X1716.3</v>
      </c>
      <c r="J1744" s="13" t="str">
        <f>VLOOKUP(E1744,起始地址定义!A:D,2,FALSE)</f>
        <v>DB1200</v>
      </c>
      <c r="K1744" s="12" t="str">
        <f t="shared" si="357"/>
        <v>X1716.3</v>
      </c>
      <c r="L1744" s="13">
        <f>VLOOKUP(E1744,起始地址定义!A:D,3,FALSE)</f>
        <v>1700</v>
      </c>
      <c r="M1744" s="14">
        <f>VLOOKUP($F1744,类型描述及偏移量!$C:$H,2,FALSE)</f>
        <v>16.3</v>
      </c>
      <c r="N1744" s="14" t="str">
        <f>VLOOKUP($F1744,类型描述及偏移量!$C:$H,3,FALSE)</f>
        <v>离散</v>
      </c>
      <c r="O1744" s="14" t="str">
        <f>VLOOKUP($F1744,类型描述及偏移量!$C:$H,4,FALSE)</f>
        <v>None</v>
      </c>
      <c r="P1744" s="14" t="str">
        <f>VLOOKUP($F1744,类型描述及偏移量!$C:$H,5,FALSE)</f>
        <v>Yes</v>
      </c>
      <c r="Q1744" s="14" t="str">
        <f>VLOOKUP($F1744,类型描述及偏移量!$C:$H,6,FALSE)</f>
        <v>左跑偏2检测</v>
      </c>
    </row>
    <row r="1745" hidden="1" spans="1:17">
      <c r="A1745" s="12" t="str">
        <f t="shared" si="349"/>
        <v>CHP2</v>
      </c>
      <c r="B1745" s="12" t="str">
        <f t="shared" si="350"/>
        <v>M10_M</v>
      </c>
      <c r="C1745" s="12" t="str">
        <f t="shared" si="351"/>
        <v>RMD_CHK_2</v>
      </c>
      <c r="D1745" s="12" t="str">
        <f t="shared" si="352"/>
        <v>BP_Motor_var</v>
      </c>
      <c r="E1745" s="13" t="str">
        <f t="shared" si="353"/>
        <v>CHP2_M10_M_BP_Motor_var</v>
      </c>
      <c r="F1745" s="14" t="str">
        <f t="shared" si="354"/>
        <v>BP_Motor_var_RMD_CHK_2</v>
      </c>
      <c r="G1745" s="10" t="str">
        <f t="shared" si="355"/>
        <v>CHP2_M10_M_RMD_CHK_2</v>
      </c>
      <c r="H1745" s="10" t="str">
        <f>VLOOKUP(基本表格!E1745,起始地址定义!A:D,4,FALSE)&amp;" "&amp;Q1745</f>
        <v>2425+P4-M5 2#刨片机磁选电机 电机控制 右跑偏2检测</v>
      </c>
      <c r="I1745" s="10" t="str">
        <f t="shared" si="356"/>
        <v>DB1200,X1716.4</v>
      </c>
      <c r="J1745" s="13" t="str">
        <f>VLOOKUP(E1745,起始地址定义!A:D,2,FALSE)</f>
        <v>DB1200</v>
      </c>
      <c r="K1745" s="12" t="str">
        <f t="shared" si="357"/>
        <v>X1716.4</v>
      </c>
      <c r="L1745" s="13">
        <f>VLOOKUP(E1745,起始地址定义!A:D,3,FALSE)</f>
        <v>1700</v>
      </c>
      <c r="M1745" s="14">
        <f>VLOOKUP($F1745,类型描述及偏移量!$C:$H,2,FALSE)</f>
        <v>16.4</v>
      </c>
      <c r="N1745" s="14" t="str">
        <f>VLOOKUP($F1745,类型描述及偏移量!$C:$H,3,FALSE)</f>
        <v>离散</v>
      </c>
      <c r="O1745" s="14" t="str">
        <f>VLOOKUP($F1745,类型描述及偏移量!$C:$H,4,FALSE)</f>
        <v>None</v>
      </c>
      <c r="P1745" s="14" t="str">
        <f>VLOOKUP($F1745,类型描述及偏移量!$C:$H,5,FALSE)</f>
        <v>Yes</v>
      </c>
      <c r="Q1745" s="14" t="str">
        <f>VLOOKUP($F1745,类型描述及偏移量!$C:$H,6,FALSE)</f>
        <v>右跑偏2检测</v>
      </c>
    </row>
    <row r="1746" hidden="1" spans="1:17">
      <c r="A1746" s="12" t="str">
        <f t="shared" si="349"/>
        <v>CHP2</v>
      </c>
      <c r="B1746" s="12" t="str">
        <f t="shared" si="350"/>
        <v>M10_M</v>
      </c>
      <c r="C1746" s="12" t="str">
        <f t="shared" si="351"/>
        <v>InterStarTime</v>
      </c>
      <c r="D1746" s="12" t="str">
        <f t="shared" si="352"/>
        <v>BP_Motor_var</v>
      </c>
      <c r="E1746" s="13" t="str">
        <f t="shared" si="353"/>
        <v>CHP2_M10_M_BP_Motor_var</v>
      </c>
      <c r="F1746" s="14" t="str">
        <f t="shared" si="354"/>
        <v>BP_Motor_var_InterStarTime</v>
      </c>
      <c r="G1746" s="10" t="str">
        <f t="shared" si="355"/>
        <v>CHP2_M10_M_InterStarTime</v>
      </c>
      <c r="H1746" s="10" t="str">
        <f>VLOOKUP(基本表格!E1746,起始地址定义!A:D,4,FALSE)&amp;" "&amp;Q1746</f>
        <v>2425+P4-M5 2#刨片机磁选电机 电机控制 联动启动延时</v>
      </c>
      <c r="I1746" s="10" t="str">
        <f t="shared" si="356"/>
        <v>DB1200,INT1718</v>
      </c>
      <c r="J1746" s="13" t="str">
        <f>VLOOKUP(E1746,起始地址定义!A:D,2,FALSE)</f>
        <v>DB1200</v>
      </c>
      <c r="K1746" s="12" t="str">
        <f t="shared" si="357"/>
        <v>INT1718</v>
      </c>
      <c r="L1746" s="13">
        <f>VLOOKUP(E1746,起始地址定义!A:D,3,FALSE)</f>
        <v>1700</v>
      </c>
      <c r="M1746" s="14">
        <f>VLOOKUP($F1746,类型描述及偏移量!$C:$H,2,FALSE)</f>
        <v>18</v>
      </c>
      <c r="N1746" s="14" t="str">
        <f>VLOOKUP($F1746,类型描述及偏移量!$C:$H,3,FALSE)</f>
        <v>整型</v>
      </c>
      <c r="O1746" s="14" t="str">
        <f>VLOOKUP($F1746,类型描述及偏移量!$C:$H,4,FALSE)</f>
        <v>None</v>
      </c>
      <c r="P1746" s="14" t="str">
        <f>VLOOKUP($F1746,类型描述及偏移量!$C:$H,5,FALSE)</f>
        <v>No</v>
      </c>
      <c r="Q1746" s="14" t="str">
        <f>VLOOKUP($F1746,类型描述及偏移量!$C:$H,6,FALSE)</f>
        <v>联动启动延时</v>
      </c>
    </row>
    <row r="1747" hidden="1" spans="1:17">
      <c r="A1747" s="12" t="str">
        <f t="shared" si="349"/>
        <v>CHP2</v>
      </c>
      <c r="B1747" s="12" t="str">
        <f t="shared" si="350"/>
        <v>M10_M</v>
      </c>
      <c r="C1747" s="12" t="str">
        <f t="shared" si="351"/>
        <v>Alt_TMR</v>
      </c>
      <c r="D1747" s="12" t="str">
        <f t="shared" si="352"/>
        <v>BP_Motor_var</v>
      </c>
      <c r="E1747" s="13" t="str">
        <f t="shared" si="353"/>
        <v>CHP2_M10_M_BP_Motor_var</v>
      </c>
      <c r="F1747" s="14" t="str">
        <f t="shared" si="354"/>
        <v>BP_Motor_var_Alt_TMR</v>
      </c>
      <c r="G1747" s="10" t="str">
        <f t="shared" si="355"/>
        <v>CHP2_M10_M_Alt_TMR</v>
      </c>
      <c r="H1747" s="10" t="str">
        <f>VLOOKUP(基本表格!E1747,起始地址定义!A:D,4,FALSE)&amp;" "&amp;Q1747</f>
        <v>2425+P4-M5 2#刨片机磁选电机 电机控制 起动转换时间 秒</v>
      </c>
      <c r="I1747" s="10" t="str">
        <f t="shared" si="356"/>
        <v>DB1200,INT1720</v>
      </c>
      <c r="J1747" s="13" t="str">
        <f>VLOOKUP(E1747,起始地址定义!A:D,2,FALSE)</f>
        <v>DB1200</v>
      </c>
      <c r="K1747" s="12" t="str">
        <f t="shared" si="357"/>
        <v>INT1720</v>
      </c>
      <c r="L1747" s="13">
        <f>VLOOKUP(E1747,起始地址定义!A:D,3,FALSE)</f>
        <v>1700</v>
      </c>
      <c r="M1747" s="14">
        <f>VLOOKUP($F1747,类型描述及偏移量!$C:$H,2,FALSE)</f>
        <v>20</v>
      </c>
      <c r="N1747" s="14" t="str">
        <f>VLOOKUP($F1747,类型描述及偏移量!$C:$H,3,FALSE)</f>
        <v>整型</v>
      </c>
      <c r="O1747" s="14" t="str">
        <f>VLOOKUP($F1747,类型描述及偏移量!$C:$H,4,FALSE)</f>
        <v>None</v>
      </c>
      <c r="P1747" s="14" t="str">
        <f>VLOOKUP($F1747,类型描述及偏移量!$C:$H,5,FALSE)</f>
        <v>No</v>
      </c>
      <c r="Q1747" s="14" t="str">
        <f>VLOOKUP($F1747,类型描述及偏移量!$C:$H,6,FALSE)</f>
        <v>起动转换时间 秒</v>
      </c>
    </row>
    <row r="1748" hidden="1" spans="1:17">
      <c r="A1748" s="12" t="str">
        <f t="shared" si="349"/>
        <v>CHP2</v>
      </c>
      <c r="B1748" s="12" t="str">
        <f t="shared" si="350"/>
        <v>M11_M</v>
      </c>
      <c r="C1748" s="12" t="str">
        <f t="shared" si="351"/>
        <v>Enable</v>
      </c>
      <c r="D1748" s="12" t="str">
        <f t="shared" si="352"/>
        <v>BP_Motor_var</v>
      </c>
      <c r="E1748" s="13" t="str">
        <f t="shared" si="353"/>
        <v>CHP2_M11_M_BP_Motor_var</v>
      </c>
      <c r="F1748" s="14" t="str">
        <f t="shared" si="354"/>
        <v>BP_Motor_var_Enable</v>
      </c>
      <c r="G1748" s="10" t="str">
        <f t="shared" si="355"/>
        <v>CHP2_M11_M_Enable</v>
      </c>
      <c r="H1748" s="10" t="str">
        <f>VLOOKUP(基本表格!E1748,起始地址定义!A:D,4,FALSE)&amp;" "&amp;Q1748</f>
        <v>2425+P6-M6 2#刨片机分料电机 电机控制 使能</v>
      </c>
      <c r="I1748" s="10" t="str">
        <f t="shared" si="356"/>
        <v>DB1200,X1750.0</v>
      </c>
      <c r="J1748" s="13" t="str">
        <f>VLOOKUP(E1748,起始地址定义!A:D,2,FALSE)</f>
        <v>DB1200</v>
      </c>
      <c r="K1748" s="12" t="str">
        <f t="shared" si="357"/>
        <v>X1750.0</v>
      </c>
      <c r="L1748" s="13">
        <f>VLOOKUP(E1748,起始地址定义!A:D,3,FALSE)</f>
        <v>1750</v>
      </c>
      <c r="M1748" s="14">
        <f>VLOOKUP($F1748,类型描述及偏移量!$C:$H,2,FALSE)</f>
        <v>0</v>
      </c>
      <c r="N1748" s="14" t="str">
        <f>VLOOKUP($F1748,类型描述及偏移量!$C:$H,3,FALSE)</f>
        <v>离散</v>
      </c>
      <c r="O1748" s="14" t="str">
        <f>VLOOKUP($F1748,类型描述及偏移量!$C:$H,4,FALSE)</f>
        <v>None</v>
      </c>
      <c r="P1748" s="14" t="str">
        <f>VLOOKUP($F1748,类型描述及偏移量!$C:$H,5,FALSE)</f>
        <v>No</v>
      </c>
      <c r="Q1748" s="14" t="str">
        <f>VLOOKUP($F1748,类型描述及偏移量!$C:$H,6,FALSE)</f>
        <v>使能</v>
      </c>
    </row>
    <row r="1749" hidden="1" spans="1:17">
      <c r="A1749" s="12" t="str">
        <f t="shared" si="349"/>
        <v>CHP2</v>
      </c>
      <c r="B1749" s="12" t="str">
        <f t="shared" si="350"/>
        <v>M11_M</v>
      </c>
      <c r="C1749" s="12" t="str">
        <f t="shared" si="351"/>
        <v>Auto_Status</v>
      </c>
      <c r="D1749" s="12" t="str">
        <f t="shared" si="352"/>
        <v>BP_Motor_var</v>
      </c>
      <c r="E1749" s="13" t="str">
        <f t="shared" si="353"/>
        <v>CHP2_M11_M_BP_Motor_var</v>
      </c>
      <c r="F1749" s="14" t="str">
        <f t="shared" si="354"/>
        <v>BP_Motor_var_Auto_Status</v>
      </c>
      <c r="G1749" s="10" t="str">
        <f t="shared" si="355"/>
        <v>CHP2_M11_M_Auto_Status</v>
      </c>
      <c r="H1749" s="10" t="str">
        <f>VLOOKUP(基本表格!E1749,起始地址定义!A:D,4,FALSE)&amp;" "&amp;Q1749</f>
        <v>2425+P6-M6 2#刨片机分料电机 电机控制 手自动状态</v>
      </c>
      <c r="I1749" s="10" t="str">
        <f t="shared" si="356"/>
        <v>DB1200,X1750.3</v>
      </c>
      <c r="J1749" s="13" t="str">
        <f>VLOOKUP(E1749,起始地址定义!A:D,2,FALSE)</f>
        <v>DB1200</v>
      </c>
      <c r="K1749" s="12" t="str">
        <f t="shared" si="357"/>
        <v>X1750.3</v>
      </c>
      <c r="L1749" s="13">
        <f>VLOOKUP(E1749,起始地址定义!A:D,3,FALSE)</f>
        <v>1750</v>
      </c>
      <c r="M1749" s="14">
        <f>VLOOKUP($F1749,类型描述及偏移量!$C:$H,2,FALSE)</f>
        <v>0.3</v>
      </c>
      <c r="N1749" s="14" t="str">
        <f>VLOOKUP($F1749,类型描述及偏移量!$C:$H,3,FALSE)</f>
        <v>离散</v>
      </c>
      <c r="O1749" s="14" t="str">
        <f>VLOOKUP($F1749,类型描述及偏移量!$C:$H,4,FALSE)</f>
        <v>None</v>
      </c>
      <c r="P1749" s="14" t="str">
        <f>VLOOKUP($F1749,类型描述及偏移量!$C:$H,5,FALSE)</f>
        <v>Yes</v>
      </c>
      <c r="Q1749" s="14" t="str">
        <f>VLOOKUP($F1749,类型描述及偏移量!$C:$H,6,FALSE)</f>
        <v>手自动状态</v>
      </c>
    </row>
    <row r="1750" hidden="1" spans="1:17">
      <c r="A1750" s="12" t="str">
        <f t="shared" si="349"/>
        <v>CHP2</v>
      </c>
      <c r="B1750" s="12" t="str">
        <f t="shared" si="350"/>
        <v>M11_M</v>
      </c>
      <c r="C1750" s="12" t="str">
        <f t="shared" si="351"/>
        <v>Loc_Rem</v>
      </c>
      <c r="D1750" s="12" t="str">
        <f t="shared" si="352"/>
        <v>BP_Motor_var</v>
      </c>
      <c r="E1750" s="13" t="str">
        <f t="shared" si="353"/>
        <v>CHP2_M11_M_BP_Motor_var</v>
      </c>
      <c r="F1750" s="14" t="str">
        <f t="shared" si="354"/>
        <v>BP_Motor_var_Loc_Rem</v>
      </c>
      <c r="G1750" s="10" t="str">
        <f t="shared" si="355"/>
        <v>CHP2_M11_M_Loc_Rem</v>
      </c>
      <c r="H1750" s="10" t="str">
        <f>VLOOKUP(基本表格!E1750,起始地址定义!A:D,4,FALSE)&amp;" "&amp;Q1750</f>
        <v>2425+P6-M6 2#刨片机分料电机 电机控制 本地/远程(检修/待机）</v>
      </c>
      <c r="I1750" s="10" t="str">
        <f t="shared" si="356"/>
        <v>DB1200,X1750.4</v>
      </c>
      <c r="J1750" s="13" t="str">
        <f>VLOOKUP(E1750,起始地址定义!A:D,2,FALSE)</f>
        <v>DB1200</v>
      </c>
      <c r="K1750" s="12" t="str">
        <f t="shared" si="357"/>
        <v>X1750.4</v>
      </c>
      <c r="L1750" s="13">
        <f>VLOOKUP(E1750,起始地址定义!A:D,3,FALSE)</f>
        <v>1750</v>
      </c>
      <c r="M1750" s="14">
        <f>VLOOKUP($F1750,类型描述及偏移量!$C:$H,2,FALSE)</f>
        <v>0.4</v>
      </c>
      <c r="N1750" s="14" t="str">
        <f>VLOOKUP($F1750,类型描述及偏移量!$C:$H,3,FALSE)</f>
        <v>离散</v>
      </c>
      <c r="O1750" s="14" t="str">
        <f>VLOOKUP($F1750,类型描述及偏移量!$C:$H,4,FALSE)</f>
        <v>None</v>
      </c>
      <c r="P1750" s="14" t="str">
        <f>VLOOKUP($F1750,类型描述及偏移量!$C:$H,5,FALSE)</f>
        <v>Yes</v>
      </c>
      <c r="Q1750" s="14" t="str">
        <f>VLOOKUP($F1750,类型描述及偏移量!$C:$H,6,FALSE)</f>
        <v>本地/远程(检修/待机）</v>
      </c>
    </row>
    <row r="1751" hidden="1" spans="1:17">
      <c r="A1751" s="12" t="str">
        <f t="shared" si="349"/>
        <v>CHP2</v>
      </c>
      <c r="B1751" s="12" t="str">
        <f t="shared" si="350"/>
        <v>M11_M</v>
      </c>
      <c r="C1751" s="12" t="str">
        <f t="shared" si="351"/>
        <v>ON_HMI</v>
      </c>
      <c r="D1751" s="12" t="str">
        <f t="shared" si="352"/>
        <v>BP_Motor_var</v>
      </c>
      <c r="E1751" s="13" t="str">
        <f t="shared" si="353"/>
        <v>CHP2_M11_M_BP_Motor_var</v>
      </c>
      <c r="F1751" s="14" t="str">
        <f t="shared" si="354"/>
        <v>BP_Motor_var_ON_HMI</v>
      </c>
      <c r="G1751" s="10" t="str">
        <f t="shared" si="355"/>
        <v>CHP2_M11_M_ON_HMI</v>
      </c>
      <c r="H1751" s="10" t="str">
        <f>VLOOKUP(基本表格!E1751,起始地址定义!A:D,4,FALSE)&amp;" "&amp;Q1751</f>
        <v>2425+P6-M6 2#刨片机分料电机 电机控制 开启_上位机(正转)</v>
      </c>
      <c r="I1751" s="10" t="str">
        <f t="shared" si="356"/>
        <v>DB1200,X1750.6</v>
      </c>
      <c r="J1751" s="13" t="str">
        <f>VLOOKUP(E1751,起始地址定义!A:D,2,FALSE)</f>
        <v>DB1200</v>
      </c>
      <c r="K1751" s="12" t="str">
        <f t="shared" si="357"/>
        <v>X1750.6</v>
      </c>
      <c r="L1751" s="13">
        <f>VLOOKUP(E1751,起始地址定义!A:D,3,FALSE)</f>
        <v>1750</v>
      </c>
      <c r="M1751" s="14">
        <f>VLOOKUP($F1751,类型描述及偏移量!$C:$H,2,FALSE)</f>
        <v>0.6</v>
      </c>
      <c r="N1751" s="14" t="str">
        <f>VLOOKUP($F1751,类型描述及偏移量!$C:$H,3,FALSE)</f>
        <v>离散</v>
      </c>
      <c r="O1751" s="14" t="str">
        <f>VLOOKUP($F1751,类型描述及偏移量!$C:$H,4,FALSE)</f>
        <v>None</v>
      </c>
      <c r="P1751" s="14" t="str">
        <f>VLOOKUP($F1751,类型描述及偏移量!$C:$H,5,FALSE)</f>
        <v>No</v>
      </c>
      <c r="Q1751" s="14" t="str">
        <f>VLOOKUP($F1751,类型描述及偏移量!$C:$H,6,FALSE)</f>
        <v>开启_上位机(正转)</v>
      </c>
    </row>
    <row r="1752" hidden="1" spans="1:17">
      <c r="A1752" s="12" t="str">
        <f t="shared" si="349"/>
        <v>CHP2</v>
      </c>
      <c r="B1752" s="12" t="str">
        <f t="shared" si="350"/>
        <v>M11_M</v>
      </c>
      <c r="C1752" s="12" t="str">
        <f t="shared" si="351"/>
        <v>OFF_HMI</v>
      </c>
      <c r="D1752" s="12" t="str">
        <f t="shared" si="352"/>
        <v>BP_Motor_var</v>
      </c>
      <c r="E1752" s="13" t="str">
        <f t="shared" si="353"/>
        <v>CHP2_M11_M_BP_Motor_var</v>
      </c>
      <c r="F1752" s="14" t="str">
        <f t="shared" si="354"/>
        <v>BP_Motor_var_OFF_HMI</v>
      </c>
      <c r="G1752" s="10" t="str">
        <f t="shared" si="355"/>
        <v>CHP2_M11_M_OFF_HMI</v>
      </c>
      <c r="H1752" s="10" t="str">
        <f>VLOOKUP(基本表格!E1752,起始地址定义!A:D,4,FALSE)&amp;" "&amp;Q1752</f>
        <v>2425+P6-M6 2#刨片机分料电机 电机控制 停止_上位机(反转)</v>
      </c>
      <c r="I1752" s="10" t="str">
        <f t="shared" si="356"/>
        <v>DB1200,X1751.0</v>
      </c>
      <c r="J1752" s="13" t="str">
        <f>VLOOKUP(E1752,起始地址定义!A:D,2,FALSE)</f>
        <v>DB1200</v>
      </c>
      <c r="K1752" s="12" t="str">
        <f t="shared" si="357"/>
        <v>X1751.0</v>
      </c>
      <c r="L1752" s="13">
        <f>VLOOKUP(E1752,起始地址定义!A:D,3,FALSE)</f>
        <v>1750</v>
      </c>
      <c r="M1752" s="14">
        <f>VLOOKUP($F1752,类型描述及偏移量!$C:$H,2,FALSE)</f>
        <v>1</v>
      </c>
      <c r="N1752" s="14" t="str">
        <f>VLOOKUP($F1752,类型描述及偏移量!$C:$H,3,FALSE)</f>
        <v>离散</v>
      </c>
      <c r="O1752" s="14" t="str">
        <f>VLOOKUP($F1752,类型描述及偏移量!$C:$H,4,FALSE)</f>
        <v>None</v>
      </c>
      <c r="P1752" s="14" t="str">
        <f>VLOOKUP($F1752,类型描述及偏移量!$C:$H,5,FALSE)</f>
        <v>No</v>
      </c>
      <c r="Q1752" s="14" t="str">
        <f>VLOOKUP($F1752,类型描述及偏移量!$C:$H,6,FALSE)</f>
        <v>停止_上位机(反转)</v>
      </c>
    </row>
    <row r="1753" hidden="1" spans="1:17">
      <c r="A1753" s="12" t="str">
        <f t="shared" si="349"/>
        <v>CHP2</v>
      </c>
      <c r="B1753" s="12" t="str">
        <f t="shared" si="350"/>
        <v>M11_M</v>
      </c>
      <c r="C1753" s="12" t="str">
        <f t="shared" si="351"/>
        <v>Fan</v>
      </c>
      <c r="D1753" s="12" t="str">
        <f t="shared" si="352"/>
        <v>BP_Motor_var</v>
      </c>
      <c r="E1753" s="13" t="str">
        <f t="shared" si="353"/>
        <v>CHP2_M11_M_BP_Motor_var</v>
      </c>
      <c r="F1753" s="14" t="str">
        <f t="shared" si="354"/>
        <v>BP_Motor_var_Fan</v>
      </c>
      <c r="G1753" s="10" t="str">
        <f t="shared" si="355"/>
        <v>CHP2_M11_M_Fan</v>
      </c>
      <c r="H1753" s="10" t="str">
        <f>VLOOKUP(基本表格!E1753,起始地址定义!A:D,4,FALSE)&amp;" "&amp;Q1753</f>
        <v>2425+P6-M6 2#刨片机分料电机 电机控制 通风扇</v>
      </c>
      <c r="I1753" s="10" t="str">
        <f t="shared" si="356"/>
        <v>DB1200,X1751.1</v>
      </c>
      <c r="J1753" s="13" t="str">
        <f>VLOOKUP(E1753,起始地址定义!A:D,2,FALSE)</f>
        <v>DB1200</v>
      </c>
      <c r="K1753" s="12" t="str">
        <f t="shared" si="357"/>
        <v>X1751.1</v>
      </c>
      <c r="L1753" s="13">
        <f>VLOOKUP(E1753,起始地址定义!A:D,3,FALSE)</f>
        <v>1750</v>
      </c>
      <c r="M1753" s="14">
        <f>VLOOKUP($F1753,类型描述及偏移量!$C:$H,2,FALSE)</f>
        <v>1.1</v>
      </c>
      <c r="N1753" s="14" t="str">
        <f>VLOOKUP($F1753,类型描述及偏移量!$C:$H,3,FALSE)</f>
        <v>离散</v>
      </c>
      <c r="O1753" s="14" t="str">
        <f>VLOOKUP($F1753,类型描述及偏移量!$C:$H,4,FALSE)</f>
        <v>None</v>
      </c>
      <c r="P1753" s="14" t="str">
        <f>VLOOKUP($F1753,类型描述及偏移量!$C:$H,5,FALSE)</f>
        <v>Yes</v>
      </c>
      <c r="Q1753" s="14" t="str">
        <f>VLOOKUP($F1753,类型描述及偏移量!$C:$H,6,FALSE)</f>
        <v>通风扇</v>
      </c>
    </row>
    <row r="1754" hidden="1" spans="1:17">
      <c r="A1754" s="12" t="str">
        <f t="shared" si="349"/>
        <v>CHP2</v>
      </c>
      <c r="B1754" s="12" t="str">
        <f t="shared" si="350"/>
        <v>M11_M</v>
      </c>
      <c r="C1754" s="12" t="str">
        <f t="shared" si="351"/>
        <v>Motor</v>
      </c>
      <c r="D1754" s="12" t="str">
        <f t="shared" si="352"/>
        <v>BP_Motor_var</v>
      </c>
      <c r="E1754" s="13" t="str">
        <f t="shared" si="353"/>
        <v>CHP2_M11_M_BP_Motor_var</v>
      </c>
      <c r="F1754" s="14" t="str">
        <f t="shared" si="354"/>
        <v>BP_Motor_var_Motor</v>
      </c>
      <c r="G1754" s="10" t="str">
        <f t="shared" si="355"/>
        <v>CHP2_M11_M_Motor</v>
      </c>
      <c r="H1754" s="10" t="str">
        <f>VLOOKUP(基本表格!E1754,起始地址定义!A:D,4,FALSE)&amp;" "&amp;Q1754</f>
        <v>2425+P6-M6 2#刨片机分料电机 电机控制 电机(正转）</v>
      </c>
      <c r="I1754" s="10" t="str">
        <f t="shared" si="356"/>
        <v>DB1200,X1751.2</v>
      </c>
      <c r="J1754" s="13" t="str">
        <f>VLOOKUP(E1754,起始地址定义!A:D,2,FALSE)</f>
        <v>DB1200</v>
      </c>
      <c r="K1754" s="12" t="str">
        <f t="shared" si="357"/>
        <v>X1751.2</v>
      </c>
      <c r="L1754" s="13">
        <f>VLOOKUP(E1754,起始地址定义!A:D,3,FALSE)</f>
        <v>1750</v>
      </c>
      <c r="M1754" s="14">
        <f>VLOOKUP($F1754,类型描述及偏移量!$C:$H,2,FALSE)</f>
        <v>1.2</v>
      </c>
      <c r="N1754" s="14" t="str">
        <f>VLOOKUP($F1754,类型描述及偏移量!$C:$H,3,FALSE)</f>
        <v>离散</v>
      </c>
      <c r="O1754" s="14" t="str">
        <f>VLOOKUP($F1754,类型描述及偏移量!$C:$H,4,FALSE)</f>
        <v>None</v>
      </c>
      <c r="P1754" s="14" t="str">
        <f>VLOOKUP($F1754,类型描述及偏移量!$C:$H,5,FALSE)</f>
        <v>Yes</v>
      </c>
      <c r="Q1754" s="14" t="str">
        <f>VLOOKUP($F1754,类型描述及偏移量!$C:$H,6,FALSE)</f>
        <v>电机(正转）</v>
      </c>
    </row>
    <row r="1755" hidden="1" spans="1:17">
      <c r="A1755" s="12" t="str">
        <f t="shared" si="349"/>
        <v>CHP2</v>
      </c>
      <c r="B1755" s="12" t="str">
        <f t="shared" si="350"/>
        <v>M11_M</v>
      </c>
      <c r="C1755" s="12" t="str">
        <f t="shared" si="351"/>
        <v>OL</v>
      </c>
      <c r="D1755" s="12" t="str">
        <f t="shared" si="352"/>
        <v>BP_Motor_var</v>
      </c>
      <c r="E1755" s="13" t="str">
        <f t="shared" si="353"/>
        <v>CHP2_M11_M_BP_Motor_var</v>
      </c>
      <c r="F1755" s="14" t="str">
        <f t="shared" si="354"/>
        <v>BP_Motor_var_OL</v>
      </c>
      <c r="G1755" s="10" t="str">
        <f t="shared" si="355"/>
        <v>CHP2_M11_M_OL</v>
      </c>
      <c r="H1755" s="10" t="str">
        <f>VLOOKUP(基本表格!E1755,起始地址定义!A:D,4,FALSE)&amp;" "&amp;Q1755</f>
        <v>2425+P6-M6 2#刨片机分料电机 电机控制 电机过载</v>
      </c>
      <c r="I1755" s="10" t="str">
        <f t="shared" si="356"/>
        <v>DB1200,X1751.3</v>
      </c>
      <c r="J1755" s="13" t="str">
        <f>VLOOKUP(E1755,起始地址定义!A:D,2,FALSE)</f>
        <v>DB1200</v>
      </c>
      <c r="K1755" s="12" t="str">
        <f t="shared" si="357"/>
        <v>X1751.3</v>
      </c>
      <c r="L1755" s="13">
        <f>VLOOKUP(E1755,起始地址定义!A:D,3,FALSE)</f>
        <v>1750</v>
      </c>
      <c r="M1755" s="14">
        <f>VLOOKUP($F1755,类型描述及偏移量!$C:$H,2,FALSE)</f>
        <v>1.3</v>
      </c>
      <c r="N1755" s="14" t="str">
        <f>VLOOKUP($F1755,类型描述及偏移量!$C:$H,3,FALSE)</f>
        <v>离散</v>
      </c>
      <c r="O1755" s="14" t="str">
        <f>VLOOKUP($F1755,类型描述及偏移量!$C:$H,4,FALSE)</f>
        <v>On</v>
      </c>
      <c r="P1755" s="14" t="str">
        <f>VLOOKUP($F1755,类型描述及偏移量!$C:$H,5,FALSE)</f>
        <v>Yes</v>
      </c>
      <c r="Q1755" s="14" t="str">
        <f>VLOOKUP($F1755,类型描述及偏移量!$C:$H,6,FALSE)</f>
        <v>电机过载</v>
      </c>
    </row>
    <row r="1756" hidden="1" spans="1:17">
      <c r="A1756" s="12" t="str">
        <f t="shared" si="349"/>
        <v>CHP2</v>
      </c>
      <c r="B1756" s="12" t="str">
        <f t="shared" si="350"/>
        <v>M11_M</v>
      </c>
      <c r="C1756" s="12" t="str">
        <f t="shared" si="351"/>
        <v>Fan_OL</v>
      </c>
      <c r="D1756" s="12" t="str">
        <f t="shared" si="352"/>
        <v>BP_Motor_var</v>
      </c>
      <c r="E1756" s="13" t="str">
        <f t="shared" si="353"/>
        <v>CHP2_M11_M_BP_Motor_var</v>
      </c>
      <c r="F1756" s="14" t="str">
        <f t="shared" si="354"/>
        <v>BP_Motor_var_Fan_OL</v>
      </c>
      <c r="G1756" s="10" t="str">
        <f t="shared" si="355"/>
        <v>CHP2_M11_M_Fan_OL</v>
      </c>
      <c r="H1756" s="10" t="str">
        <f>VLOOKUP(基本表格!E1756,起始地址定义!A:D,4,FALSE)&amp;" "&amp;Q1756</f>
        <v>2425+P6-M6 2#刨片机分料电机 电机控制 风扇过载</v>
      </c>
      <c r="I1756" s="10" t="str">
        <f t="shared" si="356"/>
        <v>DB1200,X1751.4</v>
      </c>
      <c r="J1756" s="13" t="str">
        <f>VLOOKUP(E1756,起始地址定义!A:D,2,FALSE)</f>
        <v>DB1200</v>
      </c>
      <c r="K1756" s="12" t="str">
        <f t="shared" si="357"/>
        <v>X1751.4</v>
      </c>
      <c r="L1756" s="13">
        <f>VLOOKUP(E1756,起始地址定义!A:D,3,FALSE)</f>
        <v>1750</v>
      </c>
      <c r="M1756" s="14">
        <f>VLOOKUP($F1756,类型描述及偏移量!$C:$H,2,FALSE)</f>
        <v>1.4</v>
      </c>
      <c r="N1756" s="14" t="str">
        <f>VLOOKUP($F1756,类型描述及偏移量!$C:$H,3,FALSE)</f>
        <v>离散</v>
      </c>
      <c r="O1756" s="14" t="str">
        <f>VLOOKUP($F1756,类型描述及偏移量!$C:$H,4,FALSE)</f>
        <v>On</v>
      </c>
      <c r="P1756" s="14" t="str">
        <f>VLOOKUP($F1756,类型描述及偏移量!$C:$H,5,FALSE)</f>
        <v>Yes</v>
      </c>
      <c r="Q1756" s="14" t="str">
        <f>VLOOKUP($F1756,类型描述及偏移量!$C:$H,6,FALSE)</f>
        <v>风扇过载</v>
      </c>
    </row>
    <row r="1757" hidden="1" spans="1:17">
      <c r="A1757" s="12" t="str">
        <f t="shared" si="349"/>
        <v>CHP2</v>
      </c>
      <c r="B1757" s="12" t="str">
        <f t="shared" si="350"/>
        <v>M11_M</v>
      </c>
      <c r="C1757" s="12" t="str">
        <f t="shared" si="351"/>
        <v>RunSig</v>
      </c>
      <c r="D1757" s="12" t="str">
        <f t="shared" si="352"/>
        <v>BP_Motor_var</v>
      </c>
      <c r="E1757" s="13" t="str">
        <f t="shared" si="353"/>
        <v>CHP2_M11_M_BP_Motor_var</v>
      </c>
      <c r="F1757" s="14" t="str">
        <f t="shared" si="354"/>
        <v>BP_Motor_var_RunSig</v>
      </c>
      <c r="G1757" s="10" t="str">
        <f t="shared" si="355"/>
        <v>CHP2_M11_M_RunSig</v>
      </c>
      <c r="H1757" s="10" t="str">
        <f>VLOOKUP(基本表格!E1757,起始地址定义!A:D,4,FALSE)&amp;" "&amp;Q1757</f>
        <v>2425+P6-M6 2#刨片机分料电机 电机控制 电机运行指示</v>
      </c>
      <c r="I1757" s="10" t="str">
        <f t="shared" si="356"/>
        <v>DB1200,X1751.5</v>
      </c>
      <c r="J1757" s="13" t="str">
        <f>VLOOKUP(E1757,起始地址定义!A:D,2,FALSE)</f>
        <v>DB1200</v>
      </c>
      <c r="K1757" s="12" t="str">
        <f t="shared" si="357"/>
        <v>X1751.5</v>
      </c>
      <c r="L1757" s="13">
        <f>VLOOKUP(E1757,起始地址定义!A:D,3,FALSE)</f>
        <v>1750</v>
      </c>
      <c r="M1757" s="14">
        <f>VLOOKUP($F1757,类型描述及偏移量!$C:$H,2,FALSE)</f>
        <v>1.5</v>
      </c>
      <c r="N1757" s="14" t="str">
        <f>VLOOKUP($F1757,类型描述及偏移量!$C:$H,3,FALSE)</f>
        <v>离散</v>
      </c>
      <c r="O1757" s="14" t="str">
        <f>VLOOKUP($F1757,类型描述及偏移量!$C:$H,4,FALSE)</f>
        <v>None</v>
      </c>
      <c r="P1757" s="14" t="str">
        <f>VLOOKUP($F1757,类型描述及偏移量!$C:$H,5,FALSE)</f>
        <v>Yes</v>
      </c>
      <c r="Q1757" s="14" t="str">
        <f>VLOOKUP($F1757,类型描述及偏移量!$C:$H,6,FALSE)</f>
        <v>电机运行指示</v>
      </c>
    </row>
    <row r="1758" hidden="1" spans="1:17">
      <c r="A1758" s="12" t="str">
        <f t="shared" si="349"/>
        <v>CHP2</v>
      </c>
      <c r="B1758" s="12" t="str">
        <f t="shared" si="350"/>
        <v>M11_M</v>
      </c>
      <c r="C1758" s="12" t="str">
        <f t="shared" si="351"/>
        <v>Break_ALM</v>
      </c>
      <c r="D1758" s="12" t="str">
        <f t="shared" si="352"/>
        <v>BP_Motor_var</v>
      </c>
      <c r="E1758" s="13" t="str">
        <f t="shared" si="353"/>
        <v>CHP2_M11_M_BP_Motor_var</v>
      </c>
      <c r="F1758" s="14" t="str">
        <f t="shared" si="354"/>
        <v>BP_Motor_var_Break_ALM</v>
      </c>
      <c r="G1758" s="10" t="str">
        <f t="shared" si="355"/>
        <v>CHP2_M11_M_Break_ALM</v>
      </c>
      <c r="H1758" s="10" t="str">
        <f>VLOOKUP(基本表格!E1758,起始地址定义!A:D,4,FALSE)&amp;" "&amp;Q1758</f>
        <v>2425+P6-M6 2#刨片机分料电机 电机控制 断链报警</v>
      </c>
      <c r="I1758" s="10" t="str">
        <f t="shared" si="356"/>
        <v>DB1200,X1751.6</v>
      </c>
      <c r="J1758" s="13" t="str">
        <f>VLOOKUP(E1758,起始地址定义!A:D,2,FALSE)</f>
        <v>DB1200</v>
      </c>
      <c r="K1758" s="12" t="str">
        <f t="shared" si="357"/>
        <v>X1751.6</v>
      </c>
      <c r="L1758" s="13">
        <f>VLOOKUP(E1758,起始地址定义!A:D,3,FALSE)</f>
        <v>1750</v>
      </c>
      <c r="M1758" s="14">
        <f>VLOOKUP($F1758,类型描述及偏移量!$C:$H,2,FALSE)</f>
        <v>1.6</v>
      </c>
      <c r="N1758" s="14" t="str">
        <f>VLOOKUP($F1758,类型描述及偏移量!$C:$H,3,FALSE)</f>
        <v>离散</v>
      </c>
      <c r="O1758" s="14" t="str">
        <f>VLOOKUP($F1758,类型描述及偏移量!$C:$H,4,FALSE)</f>
        <v>On</v>
      </c>
      <c r="P1758" s="14" t="str">
        <f>VLOOKUP($F1758,类型描述及偏移量!$C:$H,5,FALSE)</f>
        <v>Yes</v>
      </c>
      <c r="Q1758" s="14" t="str">
        <f>VLOOKUP($F1758,类型描述及偏移量!$C:$H,6,FALSE)</f>
        <v>断链报警</v>
      </c>
    </row>
    <row r="1759" hidden="1" spans="1:17">
      <c r="A1759" s="12" t="str">
        <f t="shared" si="349"/>
        <v>CHP2</v>
      </c>
      <c r="B1759" s="12" t="str">
        <f t="shared" si="350"/>
        <v>M11_M</v>
      </c>
      <c r="C1759" s="12" t="str">
        <f t="shared" si="351"/>
        <v>Break_CHK</v>
      </c>
      <c r="D1759" s="12" t="str">
        <f t="shared" si="352"/>
        <v>BP_Motor_var</v>
      </c>
      <c r="E1759" s="13" t="str">
        <f t="shared" si="353"/>
        <v>CHP2_M11_M_BP_Motor_var</v>
      </c>
      <c r="F1759" s="14" t="str">
        <f t="shared" si="354"/>
        <v>BP_Motor_var_Break_CHK</v>
      </c>
      <c r="G1759" s="10" t="str">
        <f t="shared" si="355"/>
        <v>CHP2_M11_M_Break_CHK</v>
      </c>
      <c r="H1759" s="10" t="str">
        <f>VLOOKUP(基本表格!E1759,起始地址定义!A:D,4,FALSE)&amp;" "&amp;Q1759</f>
        <v>2425+P6-M6 2#刨片机分料电机 电机控制 断链检测</v>
      </c>
      <c r="I1759" s="10" t="str">
        <f t="shared" si="356"/>
        <v>DB1200,X1751.7</v>
      </c>
      <c r="J1759" s="13" t="str">
        <f>VLOOKUP(E1759,起始地址定义!A:D,2,FALSE)</f>
        <v>DB1200</v>
      </c>
      <c r="K1759" s="12" t="str">
        <f t="shared" si="357"/>
        <v>X1751.7</v>
      </c>
      <c r="L1759" s="13">
        <f>VLOOKUP(E1759,起始地址定义!A:D,3,FALSE)</f>
        <v>1750</v>
      </c>
      <c r="M1759" s="14">
        <f>VLOOKUP($F1759,类型描述及偏移量!$C:$H,2,FALSE)</f>
        <v>1.7</v>
      </c>
      <c r="N1759" s="14" t="str">
        <f>VLOOKUP($F1759,类型描述及偏移量!$C:$H,3,FALSE)</f>
        <v>离散</v>
      </c>
      <c r="O1759" s="14" t="str">
        <f>VLOOKUP($F1759,类型描述及偏移量!$C:$H,4,FALSE)</f>
        <v>None</v>
      </c>
      <c r="P1759" s="14" t="str">
        <f>VLOOKUP($F1759,类型描述及偏移量!$C:$H,5,FALSE)</f>
        <v>Yes</v>
      </c>
      <c r="Q1759" s="14" t="str">
        <f>VLOOKUP($F1759,类型描述及偏移量!$C:$H,6,FALSE)</f>
        <v>断链检测</v>
      </c>
    </row>
    <row r="1760" hidden="1" spans="1:17">
      <c r="A1760" s="12" t="str">
        <f t="shared" si="349"/>
        <v>CHP2</v>
      </c>
      <c r="B1760" s="12" t="str">
        <f t="shared" si="350"/>
        <v>M11_M</v>
      </c>
      <c r="C1760" s="12" t="str">
        <f t="shared" si="351"/>
        <v>INV_Res_HMI</v>
      </c>
      <c r="D1760" s="12" t="str">
        <f t="shared" si="352"/>
        <v>BP_Motor_var</v>
      </c>
      <c r="E1760" s="13" t="str">
        <f t="shared" si="353"/>
        <v>CHP2_M11_M_BP_Motor_var</v>
      </c>
      <c r="F1760" s="14" t="str">
        <f t="shared" si="354"/>
        <v>BP_Motor_var_INV_Res_HMI</v>
      </c>
      <c r="G1760" s="10" t="str">
        <f t="shared" si="355"/>
        <v>CHP2_M11_M_INV_Res_HMI</v>
      </c>
      <c r="H1760" s="10" t="str">
        <f>VLOOKUP(基本表格!E1760,起始地址定义!A:D,4,FALSE)&amp;" "&amp;Q1760</f>
        <v>2425+P6-M6 2#刨片机分料电机 电机控制 复位</v>
      </c>
      <c r="I1760" s="10" t="str">
        <f t="shared" si="356"/>
        <v>DB1200,X1752.0</v>
      </c>
      <c r="J1760" s="13" t="str">
        <f>VLOOKUP(E1760,起始地址定义!A:D,2,FALSE)</f>
        <v>DB1200</v>
      </c>
      <c r="K1760" s="12" t="str">
        <f t="shared" si="357"/>
        <v>X1752.0</v>
      </c>
      <c r="L1760" s="13">
        <f>VLOOKUP(E1760,起始地址定义!A:D,3,FALSE)</f>
        <v>1750</v>
      </c>
      <c r="M1760" s="14">
        <f>VLOOKUP($F1760,类型描述及偏移量!$C:$H,2,FALSE)</f>
        <v>2</v>
      </c>
      <c r="N1760" s="14" t="str">
        <f>VLOOKUP($F1760,类型描述及偏移量!$C:$H,3,FALSE)</f>
        <v>离散</v>
      </c>
      <c r="O1760" s="14" t="str">
        <f>VLOOKUP($F1760,类型描述及偏移量!$C:$H,4,FALSE)</f>
        <v>None</v>
      </c>
      <c r="P1760" s="14" t="str">
        <f>VLOOKUP($F1760,类型描述及偏移量!$C:$H,5,FALSE)</f>
        <v>No</v>
      </c>
      <c r="Q1760" s="14" t="str">
        <f>VLOOKUP($F1760,类型描述及偏移量!$C:$H,6,FALSE)</f>
        <v>复位</v>
      </c>
    </row>
    <row r="1761" hidden="1" spans="1:17">
      <c r="A1761" s="12" t="str">
        <f t="shared" si="349"/>
        <v>CHP2</v>
      </c>
      <c r="B1761" s="12" t="str">
        <f t="shared" si="350"/>
        <v>M11_M</v>
      </c>
      <c r="C1761" s="12" t="str">
        <f t="shared" si="351"/>
        <v>Break_EN</v>
      </c>
      <c r="D1761" s="12" t="str">
        <f t="shared" si="352"/>
        <v>BP_Motor_var</v>
      </c>
      <c r="E1761" s="13" t="str">
        <f t="shared" si="353"/>
        <v>CHP2_M11_M_BP_Motor_var</v>
      </c>
      <c r="F1761" s="14" t="str">
        <f t="shared" si="354"/>
        <v>BP_Motor_var_Break_EN</v>
      </c>
      <c r="G1761" s="10" t="str">
        <f t="shared" si="355"/>
        <v>CHP2_M11_M_Break_EN</v>
      </c>
      <c r="H1761" s="10" t="str">
        <f>VLOOKUP(基本表格!E1761,起始地址定义!A:D,4,FALSE)&amp;" "&amp;Q1761</f>
        <v>2425+P6-M6 2#刨片机分料电机 电机控制 断链保护使能</v>
      </c>
      <c r="I1761" s="10" t="str">
        <f t="shared" si="356"/>
        <v>DB1200,X1752.1</v>
      </c>
      <c r="J1761" s="13" t="str">
        <f>VLOOKUP(E1761,起始地址定义!A:D,2,FALSE)</f>
        <v>DB1200</v>
      </c>
      <c r="K1761" s="12" t="str">
        <f t="shared" si="357"/>
        <v>X1752.1</v>
      </c>
      <c r="L1761" s="13">
        <f>VLOOKUP(E1761,起始地址定义!A:D,3,FALSE)</f>
        <v>1750</v>
      </c>
      <c r="M1761" s="14">
        <f>VLOOKUP($F1761,类型描述及偏移量!$C:$H,2,FALSE)</f>
        <v>2.1</v>
      </c>
      <c r="N1761" s="14" t="str">
        <f>VLOOKUP($F1761,类型描述及偏移量!$C:$H,3,FALSE)</f>
        <v>离散</v>
      </c>
      <c r="O1761" s="14" t="str">
        <f>VLOOKUP($F1761,类型描述及偏移量!$C:$H,4,FALSE)</f>
        <v>None</v>
      </c>
      <c r="P1761" s="14" t="str">
        <f>VLOOKUP($F1761,类型描述及偏移量!$C:$H,5,FALSE)</f>
        <v>No</v>
      </c>
      <c r="Q1761" s="14" t="str">
        <f>VLOOKUP($F1761,类型描述及偏移量!$C:$H,6,FALSE)</f>
        <v>断链保护使能</v>
      </c>
    </row>
    <row r="1762" hidden="1" spans="1:17">
      <c r="A1762" s="12" t="str">
        <f t="shared" si="349"/>
        <v>CHP2</v>
      </c>
      <c r="B1762" s="12" t="str">
        <f t="shared" si="350"/>
        <v>M11_M</v>
      </c>
      <c r="C1762" s="12" t="str">
        <f t="shared" si="351"/>
        <v>Break_Stop</v>
      </c>
      <c r="D1762" s="12" t="str">
        <f t="shared" si="352"/>
        <v>BP_Motor_var</v>
      </c>
      <c r="E1762" s="13" t="str">
        <f t="shared" si="353"/>
        <v>CHP2_M11_M_BP_Motor_var</v>
      </c>
      <c r="F1762" s="14" t="str">
        <f t="shared" si="354"/>
        <v>BP_Motor_var_Break_Stop</v>
      </c>
      <c r="G1762" s="10" t="str">
        <f t="shared" si="355"/>
        <v>CHP2_M11_M_Break_Stop</v>
      </c>
      <c r="H1762" s="10" t="str">
        <f>VLOOKUP(基本表格!E1762,起始地址定义!A:D,4,FALSE)&amp;" "&amp;Q1762</f>
        <v>2425+P6-M6 2#刨片机分料电机 电机控制 断链导致停机</v>
      </c>
      <c r="I1762" s="10" t="str">
        <f t="shared" si="356"/>
        <v>DB1200,X1752.2</v>
      </c>
      <c r="J1762" s="13" t="str">
        <f>VLOOKUP(E1762,起始地址定义!A:D,2,FALSE)</f>
        <v>DB1200</v>
      </c>
      <c r="K1762" s="12" t="str">
        <f t="shared" si="357"/>
        <v>X1752.2</v>
      </c>
      <c r="L1762" s="13">
        <f>VLOOKUP(E1762,起始地址定义!A:D,3,FALSE)</f>
        <v>1750</v>
      </c>
      <c r="M1762" s="14">
        <f>VLOOKUP($F1762,类型描述及偏移量!$C:$H,2,FALSE)</f>
        <v>2.2</v>
      </c>
      <c r="N1762" s="14" t="str">
        <f>VLOOKUP($F1762,类型描述及偏移量!$C:$H,3,FALSE)</f>
        <v>离散</v>
      </c>
      <c r="O1762" s="14" t="str">
        <f>VLOOKUP($F1762,类型描述及偏移量!$C:$H,4,FALSE)</f>
        <v>On</v>
      </c>
      <c r="P1762" s="14" t="str">
        <f>VLOOKUP($F1762,类型描述及偏移量!$C:$H,5,FALSE)</f>
        <v>Yes</v>
      </c>
      <c r="Q1762" s="14" t="str">
        <f>VLOOKUP($F1762,类型描述及偏移量!$C:$H,6,FALSE)</f>
        <v>断链导致停机</v>
      </c>
    </row>
    <row r="1763" hidden="1" spans="1:17">
      <c r="A1763" s="12" t="str">
        <f t="shared" si="349"/>
        <v>CHP2</v>
      </c>
      <c r="B1763" s="12" t="str">
        <f t="shared" si="350"/>
        <v>M11_M</v>
      </c>
      <c r="C1763" s="12" t="str">
        <f t="shared" si="351"/>
        <v>Motor_Back</v>
      </c>
      <c r="D1763" s="12" t="str">
        <f t="shared" si="352"/>
        <v>BP_Motor_var</v>
      </c>
      <c r="E1763" s="13" t="str">
        <f t="shared" si="353"/>
        <v>CHP2_M11_M_BP_Motor_var</v>
      </c>
      <c r="F1763" s="14" t="str">
        <f t="shared" si="354"/>
        <v>BP_Motor_var_Motor_Back</v>
      </c>
      <c r="G1763" s="10" t="str">
        <f t="shared" si="355"/>
        <v>CHP2_M11_M_Motor_Back</v>
      </c>
      <c r="H1763" s="10" t="str">
        <f>VLOOKUP(基本表格!E1763,起始地址定义!A:D,4,FALSE)&amp;" "&amp;Q1763</f>
        <v>2425+P6-M6 2#刨片机分料电机 电机控制 电机(反转）</v>
      </c>
      <c r="I1763" s="10" t="str">
        <f t="shared" si="356"/>
        <v>DB1200,X1752.3</v>
      </c>
      <c r="J1763" s="13" t="str">
        <f>VLOOKUP(E1763,起始地址定义!A:D,2,FALSE)</f>
        <v>DB1200</v>
      </c>
      <c r="K1763" s="12" t="str">
        <f t="shared" si="357"/>
        <v>X1752.3</v>
      </c>
      <c r="L1763" s="13">
        <f>VLOOKUP(E1763,起始地址定义!A:D,3,FALSE)</f>
        <v>1750</v>
      </c>
      <c r="M1763" s="14">
        <f>VLOOKUP($F1763,类型描述及偏移量!$C:$H,2,FALSE)</f>
        <v>2.3</v>
      </c>
      <c r="N1763" s="14" t="str">
        <f>VLOOKUP($F1763,类型描述及偏移量!$C:$H,3,FALSE)</f>
        <v>离散</v>
      </c>
      <c r="O1763" s="14" t="str">
        <f>VLOOKUP($F1763,类型描述及偏移量!$C:$H,4,FALSE)</f>
        <v>None</v>
      </c>
      <c r="P1763" s="14" t="str">
        <f>VLOOKUP($F1763,类型描述及偏移量!$C:$H,5,FALSE)</f>
        <v>Yes</v>
      </c>
      <c r="Q1763" s="14" t="str">
        <f>VLOOKUP($F1763,类型描述及偏移量!$C:$H,6,FALSE)</f>
        <v>电机(反转）</v>
      </c>
    </row>
    <row r="1764" hidden="1" spans="1:17">
      <c r="A1764" s="12" t="str">
        <f t="shared" si="349"/>
        <v>CHP2</v>
      </c>
      <c r="B1764" s="12" t="str">
        <f t="shared" si="350"/>
        <v>M11_M</v>
      </c>
      <c r="C1764" s="12" t="str">
        <f t="shared" si="351"/>
        <v>Loc</v>
      </c>
      <c r="D1764" s="12" t="str">
        <f t="shared" si="352"/>
        <v>BP_Motor_var</v>
      </c>
      <c r="E1764" s="13" t="str">
        <f t="shared" si="353"/>
        <v>CHP2_M11_M_BP_Motor_var</v>
      </c>
      <c r="F1764" s="14" t="str">
        <f t="shared" si="354"/>
        <v>BP_Motor_var_Loc</v>
      </c>
      <c r="G1764" s="10" t="str">
        <f t="shared" si="355"/>
        <v>CHP2_M11_M_Loc</v>
      </c>
      <c r="H1764" s="10" t="str">
        <f>VLOOKUP(基本表格!E1764,起始地址定义!A:D,4,FALSE)&amp;" "&amp;Q1764</f>
        <v>2425+P6-M6 2#刨片机分料电机 电机控制 本地</v>
      </c>
      <c r="I1764" s="10" t="str">
        <f t="shared" si="356"/>
        <v>DB1200,X1752.4</v>
      </c>
      <c r="J1764" s="13" t="str">
        <f>VLOOKUP(E1764,起始地址定义!A:D,2,FALSE)</f>
        <v>DB1200</v>
      </c>
      <c r="K1764" s="12" t="str">
        <f t="shared" si="357"/>
        <v>X1752.4</v>
      </c>
      <c r="L1764" s="13">
        <f>VLOOKUP(E1764,起始地址定义!A:D,3,FALSE)</f>
        <v>1750</v>
      </c>
      <c r="M1764" s="14">
        <f>VLOOKUP($F1764,类型描述及偏移量!$C:$H,2,FALSE)</f>
        <v>2.4</v>
      </c>
      <c r="N1764" s="14" t="str">
        <f>VLOOKUP($F1764,类型描述及偏移量!$C:$H,3,FALSE)</f>
        <v>离散</v>
      </c>
      <c r="O1764" s="14" t="str">
        <f>VLOOKUP($F1764,类型描述及偏移量!$C:$H,4,FALSE)</f>
        <v>None</v>
      </c>
      <c r="P1764" s="14" t="str">
        <f>VLOOKUP($F1764,类型描述及偏移量!$C:$H,5,FALSE)</f>
        <v>Yes</v>
      </c>
      <c r="Q1764" s="14" t="str">
        <f>VLOOKUP($F1764,类型描述及偏移量!$C:$H,6,FALSE)</f>
        <v>本地</v>
      </c>
    </row>
    <row r="1765" hidden="1" spans="1:17">
      <c r="A1765" s="12" t="str">
        <f t="shared" si="349"/>
        <v>CHP2</v>
      </c>
      <c r="B1765" s="12" t="str">
        <f t="shared" si="350"/>
        <v>M11_M</v>
      </c>
      <c r="C1765" s="12" t="str">
        <f t="shared" si="351"/>
        <v>Rem</v>
      </c>
      <c r="D1765" s="12" t="str">
        <f t="shared" si="352"/>
        <v>BP_Motor_var</v>
      </c>
      <c r="E1765" s="13" t="str">
        <f t="shared" si="353"/>
        <v>CHP2_M11_M_BP_Motor_var</v>
      </c>
      <c r="F1765" s="14" t="str">
        <f t="shared" si="354"/>
        <v>BP_Motor_var_Rem</v>
      </c>
      <c r="G1765" s="10" t="str">
        <f t="shared" si="355"/>
        <v>CHP2_M11_M_Rem</v>
      </c>
      <c r="H1765" s="10" t="str">
        <f>VLOOKUP(基本表格!E1765,起始地址定义!A:D,4,FALSE)&amp;" "&amp;Q1765</f>
        <v>2425+P6-M6 2#刨片机分料电机 电机控制 远程</v>
      </c>
      <c r="I1765" s="10" t="str">
        <f t="shared" si="356"/>
        <v>DB1200,X1752.5</v>
      </c>
      <c r="J1765" s="13" t="str">
        <f>VLOOKUP(E1765,起始地址定义!A:D,2,FALSE)</f>
        <v>DB1200</v>
      </c>
      <c r="K1765" s="12" t="str">
        <f t="shared" si="357"/>
        <v>X1752.5</v>
      </c>
      <c r="L1765" s="13">
        <f>VLOOKUP(E1765,起始地址定义!A:D,3,FALSE)</f>
        <v>1750</v>
      </c>
      <c r="M1765" s="14">
        <f>VLOOKUP($F1765,类型描述及偏移量!$C:$H,2,FALSE)</f>
        <v>2.5</v>
      </c>
      <c r="N1765" s="14" t="str">
        <f>VLOOKUP($F1765,类型描述及偏移量!$C:$H,3,FALSE)</f>
        <v>离散</v>
      </c>
      <c r="O1765" s="14" t="str">
        <f>VLOOKUP($F1765,类型描述及偏移量!$C:$H,4,FALSE)</f>
        <v>None</v>
      </c>
      <c r="P1765" s="14" t="str">
        <f>VLOOKUP($F1765,类型描述及偏移量!$C:$H,5,FALSE)</f>
        <v>Yes</v>
      </c>
      <c r="Q1765" s="14" t="str">
        <f>VLOOKUP($F1765,类型描述及偏移量!$C:$H,6,FALSE)</f>
        <v>远程</v>
      </c>
    </row>
    <row r="1766" hidden="1" spans="1:17">
      <c r="A1766" s="12" t="str">
        <f t="shared" si="349"/>
        <v>CHP2</v>
      </c>
      <c r="B1766" s="12" t="str">
        <f t="shared" si="350"/>
        <v>M11_M</v>
      </c>
      <c r="C1766" s="12" t="str">
        <f t="shared" si="351"/>
        <v>Blocking_ALM</v>
      </c>
      <c r="D1766" s="12" t="str">
        <f t="shared" si="352"/>
        <v>BP_Motor_var</v>
      </c>
      <c r="E1766" s="13" t="str">
        <f t="shared" si="353"/>
        <v>CHP2_M11_M_BP_Motor_var</v>
      </c>
      <c r="F1766" s="14" t="str">
        <f t="shared" si="354"/>
        <v>BP_Motor_var_Blocking_ALM</v>
      </c>
      <c r="G1766" s="10" t="str">
        <f t="shared" si="355"/>
        <v>CHP2_M11_M_Blocking_ALM</v>
      </c>
      <c r="H1766" s="10" t="str">
        <f>VLOOKUP(基本表格!E1766,起始地址定义!A:D,4,FALSE)&amp;" "&amp;Q1766</f>
        <v>2425+P6-M6 2#刨片机分料电机 电机控制 堵料报警</v>
      </c>
      <c r="I1766" s="10" t="str">
        <f t="shared" si="356"/>
        <v>DB1200,X1752.6</v>
      </c>
      <c r="J1766" s="13" t="str">
        <f>VLOOKUP(E1766,起始地址定义!A:D,2,FALSE)</f>
        <v>DB1200</v>
      </c>
      <c r="K1766" s="12" t="str">
        <f t="shared" si="357"/>
        <v>X1752.6</v>
      </c>
      <c r="L1766" s="13">
        <f>VLOOKUP(E1766,起始地址定义!A:D,3,FALSE)</f>
        <v>1750</v>
      </c>
      <c r="M1766" s="14">
        <f>VLOOKUP($F1766,类型描述及偏移量!$C:$H,2,FALSE)</f>
        <v>2.6</v>
      </c>
      <c r="N1766" s="14" t="str">
        <f>VLOOKUP($F1766,类型描述及偏移量!$C:$H,3,FALSE)</f>
        <v>离散</v>
      </c>
      <c r="O1766" s="14" t="str">
        <f>VLOOKUP($F1766,类型描述及偏移量!$C:$H,4,FALSE)</f>
        <v>On</v>
      </c>
      <c r="P1766" s="14" t="str">
        <f>VLOOKUP($F1766,类型描述及偏移量!$C:$H,5,FALSE)</f>
        <v>Yes</v>
      </c>
      <c r="Q1766" s="14" t="str">
        <f>VLOOKUP($F1766,类型描述及偏移量!$C:$H,6,FALSE)</f>
        <v>堵料报警</v>
      </c>
    </row>
    <row r="1767" hidden="1" spans="1:17">
      <c r="A1767" s="12" t="str">
        <f t="shared" si="349"/>
        <v>CHP2</v>
      </c>
      <c r="B1767" s="12" t="str">
        <f t="shared" si="350"/>
        <v>M11_M</v>
      </c>
      <c r="C1767" s="12" t="str">
        <f t="shared" si="351"/>
        <v>Blocking_CHK</v>
      </c>
      <c r="D1767" s="12" t="str">
        <f t="shared" si="352"/>
        <v>BP_Motor_var</v>
      </c>
      <c r="E1767" s="13" t="str">
        <f t="shared" si="353"/>
        <v>CHP2_M11_M_BP_Motor_var</v>
      </c>
      <c r="F1767" s="14" t="str">
        <f t="shared" si="354"/>
        <v>BP_Motor_var_Blocking_CHK</v>
      </c>
      <c r="G1767" s="10" t="str">
        <f t="shared" si="355"/>
        <v>CHP2_M11_M_Blocking_CHK</v>
      </c>
      <c r="H1767" s="10" t="str">
        <f>VLOOKUP(基本表格!E1767,起始地址定义!A:D,4,FALSE)&amp;" "&amp;Q1767</f>
        <v>2425+P6-M6 2#刨片机分料电机 电机控制 堵料检测</v>
      </c>
      <c r="I1767" s="10" t="str">
        <f t="shared" si="356"/>
        <v>DB1200,X1752.7</v>
      </c>
      <c r="J1767" s="13" t="str">
        <f>VLOOKUP(E1767,起始地址定义!A:D,2,FALSE)</f>
        <v>DB1200</v>
      </c>
      <c r="K1767" s="12" t="str">
        <f t="shared" si="357"/>
        <v>X1752.7</v>
      </c>
      <c r="L1767" s="13">
        <f>VLOOKUP(E1767,起始地址定义!A:D,3,FALSE)</f>
        <v>1750</v>
      </c>
      <c r="M1767" s="14">
        <f>VLOOKUP($F1767,类型描述及偏移量!$C:$H,2,FALSE)</f>
        <v>2.7</v>
      </c>
      <c r="N1767" s="14" t="str">
        <f>VLOOKUP($F1767,类型描述及偏移量!$C:$H,3,FALSE)</f>
        <v>离散</v>
      </c>
      <c r="O1767" s="14" t="str">
        <f>VLOOKUP($F1767,类型描述及偏移量!$C:$H,4,FALSE)</f>
        <v>None</v>
      </c>
      <c r="P1767" s="14" t="str">
        <f>VLOOKUP($F1767,类型描述及偏移量!$C:$H,5,FALSE)</f>
        <v>Yes</v>
      </c>
      <c r="Q1767" s="14" t="str">
        <f>VLOOKUP($F1767,类型描述及偏移量!$C:$H,6,FALSE)</f>
        <v>堵料检测</v>
      </c>
    </row>
    <row r="1768" hidden="1" spans="1:17">
      <c r="A1768" s="12" t="str">
        <f t="shared" si="349"/>
        <v>CHP2</v>
      </c>
      <c r="B1768" s="12" t="str">
        <f t="shared" si="350"/>
        <v>M11_M</v>
      </c>
      <c r="C1768" s="12" t="str">
        <f t="shared" si="351"/>
        <v>Blocking_EN</v>
      </c>
      <c r="D1768" s="12" t="str">
        <f t="shared" si="352"/>
        <v>BP_Motor_var</v>
      </c>
      <c r="E1768" s="13" t="str">
        <f t="shared" si="353"/>
        <v>CHP2_M11_M_BP_Motor_var</v>
      </c>
      <c r="F1768" s="14" t="str">
        <f t="shared" si="354"/>
        <v>BP_Motor_var_Blocking_EN</v>
      </c>
      <c r="G1768" s="10" t="str">
        <f t="shared" si="355"/>
        <v>CHP2_M11_M_Blocking_EN</v>
      </c>
      <c r="H1768" s="10" t="str">
        <f>VLOOKUP(基本表格!E1768,起始地址定义!A:D,4,FALSE)&amp;" "&amp;Q1768</f>
        <v>2425+P6-M6 2#刨片机分料电机 电机控制 堵料保护使能</v>
      </c>
      <c r="I1768" s="10" t="str">
        <f t="shared" si="356"/>
        <v>DB1200,X1753.0</v>
      </c>
      <c r="J1768" s="13" t="str">
        <f>VLOOKUP(E1768,起始地址定义!A:D,2,FALSE)</f>
        <v>DB1200</v>
      </c>
      <c r="K1768" s="12" t="str">
        <f t="shared" si="357"/>
        <v>X1753.0</v>
      </c>
      <c r="L1768" s="13">
        <f>VLOOKUP(E1768,起始地址定义!A:D,3,FALSE)</f>
        <v>1750</v>
      </c>
      <c r="M1768" s="14">
        <f>VLOOKUP($F1768,类型描述及偏移量!$C:$H,2,FALSE)</f>
        <v>3</v>
      </c>
      <c r="N1768" s="14" t="str">
        <f>VLOOKUP($F1768,类型描述及偏移量!$C:$H,3,FALSE)</f>
        <v>离散</v>
      </c>
      <c r="O1768" s="14" t="str">
        <f>VLOOKUP($F1768,类型描述及偏移量!$C:$H,4,FALSE)</f>
        <v>None</v>
      </c>
      <c r="P1768" s="14" t="str">
        <f>VLOOKUP($F1768,类型描述及偏移量!$C:$H,5,FALSE)</f>
        <v>No</v>
      </c>
      <c r="Q1768" s="14" t="str">
        <f>VLOOKUP($F1768,类型描述及偏移量!$C:$H,6,FALSE)</f>
        <v>堵料保护使能</v>
      </c>
    </row>
    <row r="1769" hidden="1" spans="1:17">
      <c r="A1769" s="12" t="str">
        <f t="shared" si="349"/>
        <v>CHP2</v>
      </c>
      <c r="B1769" s="12" t="str">
        <f t="shared" si="350"/>
        <v>M11_M</v>
      </c>
      <c r="C1769" s="12" t="str">
        <f t="shared" si="351"/>
        <v>Blocking_Stop</v>
      </c>
      <c r="D1769" s="12" t="str">
        <f t="shared" si="352"/>
        <v>BP_Motor_var</v>
      </c>
      <c r="E1769" s="13" t="str">
        <f t="shared" si="353"/>
        <v>CHP2_M11_M_BP_Motor_var</v>
      </c>
      <c r="F1769" s="14" t="str">
        <f t="shared" si="354"/>
        <v>BP_Motor_var_Blocking_Stop</v>
      </c>
      <c r="G1769" s="10" t="str">
        <f t="shared" si="355"/>
        <v>CHP2_M11_M_Blocking_Stop</v>
      </c>
      <c r="H1769" s="10" t="str">
        <f>VLOOKUP(基本表格!E1769,起始地址定义!A:D,4,FALSE)&amp;" "&amp;Q1769</f>
        <v>2425+P6-M6 2#刨片机分料电机 电机控制 堵料导致停机</v>
      </c>
      <c r="I1769" s="10" t="str">
        <f t="shared" si="356"/>
        <v>DB1200,X1753.1</v>
      </c>
      <c r="J1769" s="13" t="str">
        <f>VLOOKUP(E1769,起始地址定义!A:D,2,FALSE)</f>
        <v>DB1200</v>
      </c>
      <c r="K1769" s="12" t="str">
        <f t="shared" si="357"/>
        <v>X1753.1</v>
      </c>
      <c r="L1769" s="13">
        <f>VLOOKUP(E1769,起始地址定义!A:D,3,FALSE)</f>
        <v>1750</v>
      </c>
      <c r="M1769" s="14">
        <f>VLOOKUP($F1769,类型描述及偏移量!$C:$H,2,FALSE)</f>
        <v>3.1</v>
      </c>
      <c r="N1769" s="14" t="str">
        <f>VLOOKUP($F1769,类型描述及偏移量!$C:$H,3,FALSE)</f>
        <v>离散</v>
      </c>
      <c r="O1769" s="14" t="str">
        <f>VLOOKUP($F1769,类型描述及偏移量!$C:$H,4,FALSE)</f>
        <v>On</v>
      </c>
      <c r="P1769" s="14" t="str">
        <f>VLOOKUP($F1769,类型描述及偏移量!$C:$H,5,FALSE)</f>
        <v>Yes</v>
      </c>
      <c r="Q1769" s="14" t="str">
        <f>VLOOKUP($F1769,类型描述及偏移量!$C:$H,6,FALSE)</f>
        <v>堵料导致停机</v>
      </c>
    </row>
    <row r="1770" hidden="1" spans="1:17">
      <c r="A1770" s="12" t="str">
        <f t="shared" si="349"/>
        <v>CHP2</v>
      </c>
      <c r="B1770" s="12" t="str">
        <f t="shared" si="350"/>
        <v>M11_M</v>
      </c>
      <c r="C1770" s="12" t="str">
        <f t="shared" si="351"/>
        <v>BreakTime</v>
      </c>
      <c r="D1770" s="12" t="str">
        <f t="shared" si="352"/>
        <v>BP_Motor_var</v>
      </c>
      <c r="E1770" s="13" t="str">
        <f t="shared" si="353"/>
        <v>CHP2_M11_M_BP_Motor_var</v>
      </c>
      <c r="F1770" s="14" t="str">
        <f t="shared" si="354"/>
        <v>BP_Motor_var_BreakTime</v>
      </c>
      <c r="G1770" s="10" t="str">
        <f t="shared" si="355"/>
        <v>CHP2_M11_M_BreakTime</v>
      </c>
      <c r="H1770" s="10" t="str">
        <f>VLOOKUP(基本表格!E1770,起始地址定义!A:D,4,FALSE)&amp;" "&amp;Q1770</f>
        <v>2425+P6-M6 2#刨片机分料电机 电机控制 断链超时时间 秒</v>
      </c>
      <c r="I1770" s="10" t="str">
        <f t="shared" si="356"/>
        <v>DB1200,INT1754</v>
      </c>
      <c r="J1770" s="13" t="str">
        <f>VLOOKUP(E1770,起始地址定义!A:D,2,FALSE)</f>
        <v>DB1200</v>
      </c>
      <c r="K1770" s="12" t="str">
        <f t="shared" si="357"/>
        <v>INT1754</v>
      </c>
      <c r="L1770" s="13">
        <f>VLOOKUP(E1770,起始地址定义!A:D,3,FALSE)</f>
        <v>1750</v>
      </c>
      <c r="M1770" s="14">
        <f>VLOOKUP($F1770,类型描述及偏移量!$C:$H,2,FALSE)</f>
        <v>4</v>
      </c>
      <c r="N1770" s="14" t="str">
        <f>VLOOKUP($F1770,类型描述及偏移量!$C:$H,3,FALSE)</f>
        <v>整型</v>
      </c>
      <c r="O1770" s="14" t="str">
        <f>VLOOKUP($F1770,类型描述及偏移量!$C:$H,4,FALSE)</f>
        <v>None</v>
      </c>
      <c r="P1770" s="14" t="str">
        <f>VLOOKUP($F1770,类型描述及偏移量!$C:$H,5,FALSE)</f>
        <v>No</v>
      </c>
      <c r="Q1770" s="14" t="str">
        <f>VLOOKUP($F1770,类型描述及偏移量!$C:$H,6,FALSE)</f>
        <v>断链超时时间 秒</v>
      </c>
    </row>
    <row r="1771" hidden="1" spans="1:17">
      <c r="A1771" s="12" t="str">
        <f t="shared" si="349"/>
        <v>CHP2</v>
      </c>
      <c r="B1771" s="12" t="str">
        <f t="shared" si="350"/>
        <v>M11_M</v>
      </c>
      <c r="C1771" s="12" t="str">
        <f t="shared" si="351"/>
        <v>BlockingTime</v>
      </c>
      <c r="D1771" s="12" t="str">
        <f t="shared" si="352"/>
        <v>BP_Motor_var</v>
      </c>
      <c r="E1771" s="13" t="str">
        <f t="shared" si="353"/>
        <v>CHP2_M11_M_BP_Motor_var</v>
      </c>
      <c r="F1771" s="14" t="str">
        <f t="shared" si="354"/>
        <v>BP_Motor_var_BlockingTime</v>
      </c>
      <c r="G1771" s="10" t="str">
        <f t="shared" si="355"/>
        <v>CHP2_M11_M_BlockingTime</v>
      </c>
      <c r="H1771" s="10" t="str">
        <f>VLOOKUP(基本表格!E1771,起始地址定义!A:D,4,FALSE)&amp;" "&amp;Q1771</f>
        <v>2425+P6-M6 2#刨片机分料电机 电机控制 堵料检测时间 秒</v>
      </c>
      <c r="I1771" s="10" t="str">
        <f t="shared" si="356"/>
        <v>DB1200,INT1756</v>
      </c>
      <c r="J1771" s="13" t="str">
        <f>VLOOKUP(E1771,起始地址定义!A:D,2,FALSE)</f>
        <v>DB1200</v>
      </c>
      <c r="K1771" s="12" t="str">
        <f t="shared" si="357"/>
        <v>INT1756</v>
      </c>
      <c r="L1771" s="13">
        <f>VLOOKUP(E1771,起始地址定义!A:D,3,FALSE)</f>
        <v>1750</v>
      </c>
      <c r="M1771" s="14">
        <f>VLOOKUP($F1771,类型描述及偏移量!$C:$H,2,FALSE)</f>
        <v>6</v>
      </c>
      <c r="N1771" s="14" t="str">
        <f>VLOOKUP($F1771,类型描述及偏移量!$C:$H,3,FALSE)</f>
        <v>整型</v>
      </c>
      <c r="O1771" s="14" t="str">
        <f>VLOOKUP($F1771,类型描述及偏移量!$C:$H,4,FALSE)</f>
        <v>None</v>
      </c>
      <c r="P1771" s="14" t="str">
        <f>VLOOKUP($F1771,类型描述及偏移量!$C:$H,5,FALSE)</f>
        <v>No</v>
      </c>
      <c r="Q1771" s="14" t="str">
        <f>VLOOKUP($F1771,类型描述及偏移量!$C:$H,6,FALSE)</f>
        <v>堵料检测时间 秒</v>
      </c>
    </row>
    <row r="1772" hidden="1" spans="1:17">
      <c r="A1772" s="12" t="str">
        <f t="shared" ref="A1772:A1835" si="358">A1730</f>
        <v>CHP2</v>
      </c>
      <c r="B1772" s="12" t="str">
        <f t="shared" ref="B1772:B1835" si="359">"M"&amp;RIGHT(LEFT(B1730,FIND("_",B1730,1)-1),LEN(LEFT(B1730,FIND("_",B1730,1)-1))-1)+1&amp;"_"&amp;RIGHT(B1730,LEN(B1730)-FIND("_",B1730,1))</f>
        <v>M11_M</v>
      </c>
      <c r="C1772" s="12" t="str">
        <f t="shared" ref="C1772:C1835" si="360">C1730</f>
        <v>PullSwitch_CHK</v>
      </c>
      <c r="D1772" s="12" t="str">
        <f t="shared" ref="D1772:D1835" si="361">D1730</f>
        <v>BP_Motor_var</v>
      </c>
      <c r="E1772" s="13" t="str">
        <f t="shared" si="353"/>
        <v>CHP2_M11_M_BP_Motor_var</v>
      </c>
      <c r="F1772" s="14" t="str">
        <f t="shared" si="354"/>
        <v>BP_Motor_var_PullSwitch_CHK</v>
      </c>
      <c r="G1772" s="10" t="str">
        <f t="shared" si="355"/>
        <v>CHP2_M11_M_PullSwitch_CHK</v>
      </c>
      <c r="H1772" s="10" t="str">
        <f>VLOOKUP(基本表格!E1772,起始地址定义!A:D,4,FALSE)&amp;" "&amp;Q1772</f>
        <v>2425+P6-M6 2#刨片机分料电机 电机控制 拉线开关</v>
      </c>
      <c r="I1772" s="10" t="str">
        <f t="shared" si="356"/>
        <v>DB1200,X1758.0</v>
      </c>
      <c r="J1772" s="13" t="str">
        <f>VLOOKUP(E1772,起始地址定义!A:D,2,FALSE)</f>
        <v>DB1200</v>
      </c>
      <c r="K1772" s="12" t="str">
        <f t="shared" si="357"/>
        <v>X1758.0</v>
      </c>
      <c r="L1772" s="13">
        <f>VLOOKUP(E1772,起始地址定义!A:D,3,FALSE)</f>
        <v>1750</v>
      </c>
      <c r="M1772" s="14">
        <f>VLOOKUP($F1772,类型描述及偏移量!$C:$H,2,FALSE)</f>
        <v>8</v>
      </c>
      <c r="N1772" s="14" t="str">
        <f>VLOOKUP($F1772,类型描述及偏移量!$C:$H,3,FALSE)</f>
        <v>离散</v>
      </c>
      <c r="O1772" s="14" t="str">
        <f>VLOOKUP($F1772,类型描述及偏移量!$C:$H,4,FALSE)</f>
        <v>On</v>
      </c>
      <c r="P1772" s="14" t="str">
        <f>VLOOKUP($F1772,类型描述及偏移量!$C:$H,5,FALSE)</f>
        <v>Yes</v>
      </c>
      <c r="Q1772" s="14" t="str">
        <f>VLOOKUP($F1772,类型描述及偏移量!$C:$H,6,FALSE)</f>
        <v>拉线开关</v>
      </c>
    </row>
    <row r="1773" hidden="1" spans="1:17">
      <c r="A1773" s="12" t="str">
        <f t="shared" si="358"/>
        <v>CHP2</v>
      </c>
      <c r="B1773" s="12" t="str">
        <f t="shared" si="359"/>
        <v>M11_M</v>
      </c>
      <c r="C1773" s="12" t="str">
        <f t="shared" si="360"/>
        <v>LMD_ALM</v>
      </c>
      <c r="D1773" s="12" t="str">
        <f t="shared" si="361"/>
        <v>BP_Motor_var</v>
      </c>
      <c r="E1773" s="13" t="str">
        <f t="shared" si="353"/>
        <v>CHP2_M11_M_BP_Motor_var</v>
      </c>
      <c r="F1773" s="14" t="str">
        <f t="shared" si="354"/>
        <v>BP_Motor_var_LMD_ALM</v>
      </c>
      <c r="G1773" s="10" t="str">
        <f t="shared" si="355"/>
        <v>CHP2_M11_M_LMD_ALM</v>
      </c>
      <c r="H1773" s="10" t="str">
        <f>VLOOKUP(基本表格!E1773,起始地址定义!A:D,4,FALSE)&amp;" "&amp;Q1773</f>
        <v>2425+P6-M6 2#刨片机分料电机 电机控制 左跑偏报警</v>
      </c>
      <c r="I1773" s="10" t="str">
        <f t="shared" si="356"/>
        <v>DB1200,X1758.1</v>
      </c>
      <c r="J1773" s="13" t="str">
        <f>VLOOKUP(E1773,起始地址定义!A:D,2,FALSE)</f>
        <v>DB1200</v>
      </c>
      <c r="K1773" s="12" t="str">
        <f t="shared" si="357"/>
        <v>X1758.1</v>
      </c>
      <c r="L1773" s="13">
        <f>VLOOKUP(E1773,起始地址定义!A:D,3,FALSE)</f>
        <v>1750</v>
      </c>
      <c r="M1773" s="14">
        <f>VLOOKUP($F1773,类型描述及偏移量!$C:$H,2,FALSE)</f>
        <v>8.1</v>
      </c>
      <c r="N1773" s="14" t="str">
        <f>VLOOKUP($F1773,类型描述及偏移量!$C:$H,3,FALSE)</f>
        <v>离散</v>
      </c>
      <c r="O1773" s="14" t="str">
        <f>VLOOKUP($F1773,类型描述及偏移量!$C:$H,4,FALSE)</f>
        <v>On</v>
      </c>
      <c r="P1773" s="14" t="str">
        <f>VLOOKUP($F1773,类型描述及偏移量!$C:$H,5,FALSE)</f>
        <v>Yes</v>
      </c>
      <c r="Q1773" s="14" t="str">
        <f>VLOOKUP($F1773,类型描述及偏移量!$C:$H,6,FALSE)</f>
        <v>左跑偏报警</v>
      </c>
    </row>
    <row r="1774" hidden="1" spans="1:17">
      <c r="A1774" s="12" t="str">
        <f t="shared" si="358"/>
        <v>CHP2</v>
      </c>
      <c r="B1774" s="12" t="str">
        <f t="shared" si="359"/>
        <v>M11_M</v>
      </c>
      <c r="C1774" s="12" t="str">
        <f t="shared" si="360"/>
        <v>LMD_CHK_1</v>
      </c>
      <c r="D1774" s="12" t="str">
        <f t="shared" si="361"/>
        <v>BP_Motor_var</v>
      </c>
      <c r="E1774" s="13" t="str">
        <f t="shared" si="353"/>
        <v>CHP2_M11_M_BP_Motor_var</v>
      </c>
      <c r="F1774" s="14" t="str">
        <f t="shared" si="354"/>
        <v>BP_Motor_var_LMD_CHK_1</v>
      </c>
      <c r="G1774" s="10" t="str">
        <f t="shared" si="355"/>
        <v>CHP2_M11_M_LMD_CHK_1</v>
      </c>
      <c r="H1774" s="10" t="str">
        <f>VLOOKUP(基本表格!E1774,起始地址定义!A:D,4,FALSE)&amp;" "&amp;Q1774</f>
        <v>2425+P6-M6 2#刨片机分料电机 电机控制 左跑偏1检测</v>
      </c>
      <c r="I1774" s="10" t="str">
        <f t="shared" si="356"/>
        <v>DB1200,X1758.2</v>
      </c>
      <c r="J1774" s="13" t="str">
        <f>VLOOKUP(E1774,起始地址定义!A:D,2,FALSE)</f>
        <v>DB1200</v>
      </c>
      <c r="K1774" s="12" t="str">
        <f t="shared" si="357"/>
        <v>X1758.2</v>
      </c>
      <c r="L1774" s="13">
        <f>VLOOKUP(E1774,起始地址定义!A:D,3,FALSE)</f>
        <v>1750</v>
      </c>
      <c r="M1774" s="14">
        <f>VLOOKUP($F1774,类型描述及偏移量!$C:$H,2,FALSE)</f>
        <v>8.2</v>
      </c>
      <c r="N1774" s="14" t="str">
        <f>VLOOKUP($F1774,类型描述及偏移量!$C:$H,3,FALSE)</f>
        <v>离散</v>
      </c>
      <c r="O1774" s="14" t="str">
        <f>VLOOKUP($F1774,类型描述及偏移量!$C:$H,4,FALSE)</f>
        <v>None</v>
      </c>
      <c r="P1774" s="14" t="str">
        <f>VLOOKUP($F1774,类型描述及偏移量!$C:$H,5,FALSE)</f>
        <v>Yes</v>
      </c>
      <c r="Q1774" s="14" t="str">
        <f>VLOOKUP($F1774,类型描述及偏移量!$C:$H,6,FALSE)</f>
        <v>左跑偏1检测</v>
      </c>
    </row>
    <row r="1775" hidden="1" spans="1:17">
      <c r="A1775" s="12" t="str">
        <f t="shared" si="358"/>
        <v>CHP2</v>
      </c>
      <c r="B1775" s="12" t="str">
        <f t="shared" si="359"/>
        <v>M11_M</v>
      </c>
      <c r="C1775" s="12" t="str">
        <f t="shared" si="360"/>
        <v>LMD_EN</v>
      </c>
      <c r="D1775" s="12" t="str">
        <f t="shared" si="361"/>
        <v>BP_Motor_var</v>
      </c>
      <c r="E1775" s="13" t="str">
        <f t="shared" si="353"/>
        <v>CHP2_M11_M_BP_Motor_var</v>
      </c>
      <c r="F1775" s="14" t="str">
        <f t="shared" si="354"/>
        <v>BP_Motor_var_LMD_EN</v>
      </c>
      <c r="G1775" s="10" t="str">
        <f t="shared" si="355"/>
        <v>CHP2_M11_M_LMD_EN</v>
      </c>
      <c r="H1775" s="10" t="str">
        <f>VLOOKUP(基本表格!E1775,起始地址定义!A:D,4,FALSE)&amp;" "&amp;Q1775</f>
        <v>2425+P6-M6 2#刨片机分料电机 电机控制 左跑偏保护使能</v>
      </c>
      <c r="I1775" s="10" t="str">
        <f t="shared" si="356"/>
        <v>DB1200,X1758.3</v>
      </c>
      <c r="J1775" s="13" t="str">
        <f>VLOOKUP(E1775,起始地址定义!A:D,2,FALSE)</f>
        <v>DB1200</v>
      </c>
      <c r="K1775" s="12" t="str">
        <f t="shared" si="357"/>
        <v>X1758.3</v>
      </c>
      <c r="L1775" s="13">
        <f>VLOOKUP(E1775,起始地址定义!A:D,3,FALSE)</f>
        <v>1750</v>
      </c>
      <c r="M1775" s="14">
        <f>VLOOKUP($F1775,类型描述及偏移量!$C:$H,2,FALSE)</f>
        <v>8.3</v>
      </c>
      <c r="N1775" s="14" t="str">
        <f>VLOOKUP($F1775,类型描述及偏移量!$C:$H,3,FALSE)</f>
        <v>离散</v>
      </c>
      <c r="O1775" s="14" t="str">
        <f>VLOOKUP($F1775,类型描述及偏移量!$C:$H,4,FALSE)</f>
        <v>None</v>
      </c>
      <c r="P1775" s="14" t="str">
        <f>VLOOKUP($F1775,类型描述及偏移量!$C:$H,5,FALSE)</f>
        <v>No</v>
      </c>
      <c r="Q1775" s="14" t="str">
        <f>VLOOKUP($F1775,类型描述及偏移量!$C:$H,6,FALSE)</f>
        <v>左跑偏保护使能</v>
      </c>
    </row>
    <row r="1776" hidden="1" spans="1:17">
      <c r="A1776" s="12" t="str">
        <f t="shared" si="358"/>
        <v>CHP2</v>
      </c>
      <c r="B1776" s="12" t="str">
        <f t="shared" si="359"/>
        <v>M11_M</v>
      </c>
      <c r="C1776" s="12" t="str">
        <f t="shared" si="360"/>
        <v>LMD_Stop</v>
      </c>
      <c r="D1776" s="12" t="str">
        <f t="shared" si="361"/>
        <v>BP_Motor_var</v>
      </c>
      <c r="E1776" s="13" t="str">
        <f t="shared" si="353"/>
        <v>CHP2_M11_M_BP_Motor_var</v>
      </c>
      <c r="F1776" s="14" t="str">
        <f t="shared" si="354"/>
        <v>BP_Motor_var_LMD_Stop</v>
      </c>
      <c r="G1776" s="10" t="str">
        <f t="shared" si="355"/>
        <v>CHP2_M11_M_LMD_Stop</v>
      </c>
      <c r="H1776" s="10" t="str">
        <f>VLOOKUP(基本表格!E1776,起始地址定义!A:D,4,FALSE)&amp;" "&amp;Q1776</f>
        <v>2425+P6-M6 2#刨片机分料电机 电机控制 左跑偏导致停机</v>
      </c>
      <c r="I1776" s="10" t="str">
        <f t="shared" si="356"/>
        <v>DB1200,X1758.4</v>
      </c>
      <c r="J1776" s="13" t="str">
        <f>VLOOKUP(E1776,起始地址定义!A:D,2,FALSE)</f>
        <v>DB1200</v>
      </c>
      <c r="K1776" s="12" t="str">
        <f t="shared" si="357"/>
        <v>X1758.4</v>
      </c>
      <c r="L1776" s="13">
        <f>VLOOKUP(E1776,起始地址定义!A:D,3,FALSE)</f>
        <v>1750</v>
      </c>
      <c r="M1776" s="14">
        <f>VLOOKUP($F1776,类型描述及偏移量!$C:$H,2,FALSE)</f>
        <v>8.4</v>
      </c>
      <c r="N1776" s="14" t="str">
        <f>VLOOKUP($F1776,类型描述及偏移量!$C:$H,3,FALSE)</f>
        <v>离散</v>
      </c>
      <c r="O1776" s="14" t="str">
        <f>VLOOKUP($F1776,类型描述及偏移量!$C:$H,4,FALSE)</f>
        <v>On</v>
      </c>
      <c r="P1776" s="14" t="str">
        <f>VLOOKUP($F1776,类型描述及偏移量!$C:$H,5,FALSE)</f>
        <v>Yes</v>
      </c>
      <c r="Q1776" s="14" t="str">
        <f>VLOOKUP($F1776,类型描述及偏移量!$C:$H,6,FALSE)</f>
        <v>左跑偏导致停机</v>
      </c>
    </row>
    <row r="1777" hidden="1" spans="1:17">
      <c r="A1777" s="12" t="str">
        <f t="shared" si="358"/>
        <v>CHP2</v>
      </c>
      <c r="B1777" s="12" t="str">
        <f t="shared" si="359"/>
        <v>M11_M</v>
      </c>
      <c r="C1777" s="12" t="str">
        <f t="shared" si="360"/>
        <v>LMD_Time</v>
      </c>
      <c r="D1777" s="12" t="str">
        <f t="shared" si="361"/>
        <v>BP_Motor_var</v>
      </c>
      <c r="E1777" s="13" t="str">
        <f t="shared" si="353"/>
        <v>CHP2_M11_M_BP_Motor_var</v>
      </c>
      <c r="F1777" s="14" t="str">
        <f t="shared" si="354"/>
        <v>BP_Motor_var_LMD_Time</v>
      </c>
      <c r="G1777" s="10" t="str">
        <f t="shared" si="355"/>
        <v>CHP2_M11_M_LMD_Time</v>
      </c>
      <c r="H1777" s="10" t="str">
        <f>VLOOKUP(基本表格!E1777,起始地址定义!A:D,4,FALSE)&amp;" "&amp;Q1777</f>
        <v>2425+P6-M6 2#刨片机分料电机 电机控制 左跑偏检测时间</v>
      </c>
      <c r="I1777" s="10" t="str">
        <f t="shared" si="356"/>
        <v>DB1200,INT1760</v>
      </c>
      <c r="J1777" s="13" t="str">
        <f>VLOOKUP(E1777,起始地址定义!A:D,2,FALSE)</f>
        <v>DB1200</v>
      </c>
      <c r="K1777" s="12" t="str">
        <f t="shared" si="357"/>
        <v>INT1760</v>
      </c>
      <c r="L1777" s="13">
        <f>VLOOKUP(E1777,起始地址定义!A:D,3,FALSE)</f>
        <v>1750</v>
      </c>
      <c r="M1777" s="14">
        <f>VLOOKUP($F1777,类型描述及偏移量!$C:$H,2,FALSE)</f>
        <v>10</v>
      </c>
      <c r="N1777" s="14" t="str">
        <f>VLOOKUP($F1777,类型描述及偏移量!$C:$H,3,FALSE)</f>
        <v>整型</v>
      </c>
      <c r="O1777" s="14" t="str">
        <f>VLOOKUP($F1777,类型描述及偏移量!$C:$H,4,FALSE)</f>
        <v>None</v>
      </c>
      <c r="P1777" s="14" t="str">
        <f>VLOOKUP($F1777,类型描述及偏移量!$C:$H,5,FALSE)</f>
        <v>No</v>
      </c>
      <c r="Q1777" s="14" t="str">
        <f>VLOOKUP($F1777,类型描述及偏移量!$C:$H,6,FALSE)</f>
        <v>左跑偏检测时间</v>
      </c>
    </row>
    <row r="1778" hidden="1" spans="1:17">
      <c r="A1778" s="12" t="str">
        <f t="shared" si="358"/>
        <v>CHP2</v>
      </c>
      <c r="B1778" s="12" t="str">
        <f t="shared" si="359"/>
        <v>M11_M</v>
      </c>
      <c r="C1778" s="12" t="str">
        <f t="shared" si="360"/>
        <v>RMD_ALM</v>
      </c>
      <c r="D1778" s="12" t="str">
        <f t="shared" si="361"/>
        <v>BP_Motor_var</v>
      </c>
      <c r="E1778" s="13" t="str">
        <f t="shared" si="353"/>
        <v>CHP2_M11_M_BP_Motor_var</v>
      </c>
      <c r="F1778" s="14" t="str">
        <f t="shared" si="354"/>
        <v>BP_Motor_var_RMD_ALM</v>
      </c>
      <c r="G1778" s="10" t="str">
        <f t="shared" si="355"/>
        <v>CHP2_M11_M_RMD_ALM</v>
      </c>
      <c r="H1778" s="10" t="str">
        <f>VLOOKUP(基本表格!E1778,起始地址定义!A:D,4,FALSE)&amp;" "&amp;Q1778</f>
        <v>2425+P6-M6 2#刨片机分料电机 电机控制 右 跑偏报警</v>
      </c>
      <c r="I1778" s="10" t="str">
        <f t="shared" si="356"/>
        <v>DB1200,X1762.0</v>
      </c>
      <c r="J1778" s="13" t="str">
        <f>VLOOKUP(E1778,起始地址定义!A:D,2,FALSE)</f>
        <v>DB1200</v>
      </c>
      <c r="K1778" s="12" t="str">
        <f t="shared" si="357"/>
        <v>X1762.0</v>
      </c>
      <c r="L1778" s="13">
        <f>VLOOKUP(E1778,起始地址定义!A:D,3,FALSE)</f>
        <v>1750</v>
      </c>
      <c r="M1778" s="14">
        <f>VLOOKUP($F1778,类型描述及偏移量!$C:$H,2,FALSE)</f>
        <v>12</v>
      </c>
      <c r="N1778" s="14" t="str">
        <f>VLOOKUP($F1778,类型描述及偏移量!$C:$H,3,FALSE)</f>
        <v>离散</v>
      </c>
      <c r="O1778" s="14" t="str">
        <f>VLOOKUP($F1778,类型描述及偏移量!$C:$H,4,FALSE)</f>
        <v>On</v>
      </c>
      <c r="P1778" s="14" t="str">
        <f>VLOOKUP($F1778,类型描述及偏移量!$C:$H,5,FALSE)</f>
        <v>Yes</v>
      </c>
      <c r="Q1778" s="14" t="str">
        <f>VLOOKUP($F1778,类型描述及偏移量!$C:$H,6,FALSE)</f>
        <v>右 跑偏报警</v>
      </c>
    </row>
    <row r="1779" hidden="1" spans="1:17">
      <c r="A1779" s="12" t="str">
        <f t="shared" si="358"/>
        <v>CHP2</v>
      </c>
      <c r="B1779" s="12" t="str">
        <f t="shared" si="359"/>
        <v>M11_M</v>
      </c>
      <c r="C1779" s="12" t="str">
        <f t="shared" si="360"/>
        <v>RMD_CHK_1</v>
      </c>
      <c r="D1779" s="12" t="str">
        <f t="shared" si="361"/>
        <v>BP_Motor_var</v>
      </c>
      <c r="E1779" s="13" t="str">
        <f t="shared" si="353"/>
        <v>CHP2_M11_M_BP_Motor_var</v>
      </c>
      <c r="F1779" s="14" t="str">
        <f t="shared" si="354"/>
        <v>BP_Motor_var_RMD_CHK_1</v>
      </c>
      <c r="G1779" s="10" t="str">
        <f t="shared" si="355"/>
        <v>CHP2_M11_M_RMD_CHK_1</v>
      </c>
      <c r="H1779" s="10" t="str">
        <f>VLOOKUP(基本表格!E1779,起始地址定义!A:D,4,FALSE)&amp;" "&amp;Q1779</f>
        <v>2425+P6-M6 2#刨片机分料电机 电机控制 右跑偏1检测</v>
      </c>
      <c r="I1779" s="10" t="str">
        <f t="shared" si="356"/>
        <v>DB1200,X1762.1</v>
      </c>
      <c r="J1779" s="13" t="str">
        <f>VLOOKUP(E1779,起始地址定义!A:D,2,FALSE)</f>
        <v>DB1200</v>
      </c>
      <c r="K1779" s="12" t="str">
        <f t="shared" si="357"/>
        <v>X1762.1</v>
      </c>
      <c r="L1779" s="13">
        <f>VLOOKUP(E1779,起始地址定义!A:D,3,FALSE)</f>
        <v>1750</v>
      </c>
      <c r="M1779" s="14">
        <f>VLOOKUP($F1779,类型描述及偏移量!$C:$H,2,FALSE)</f>
        <v>12.1</v>
      </c>
      <c r="N1779" s="14" t="str">
        <f>VLOOKUP($F1779,类型描述及偏移量!$C:$H,3,FALSE)</f>
        <v>离散</v>
      </c>
      <c r="O1779" s="14" t="str">
        <f>VLOOKUP($F1779,类型描述及偏移量!$C:$H,4,FALSE)</f>
        <v>None</v>
      </c>
      <c r="P1779" s="14" t="str">
        <f>VLOOKUP($F1779,类型描述及偏移量!$C:$H,5,FALSE)</f>
        <v>Yes</v>
      </c>
      <c r="Q1779" s="14" t="str">
        <f>VLOOKUP($F1779,类型描述及偏移量!$C:$H,6,FALSE)</f>
        <v>右跑偏1检测</v>
      </c>
    </row>
    <row r="1780" hidden="1" spans="1:17">
      <c r="A1780" s="12" t="str">
        <f t="shared" si="358"/>
        <v>CHP2</v>
      </c>
      <c r="B1780" s="12" t="str">
        <f t="shared" si="359"/>
        <v>M11_M</v>
      </c>
      <c r="C1780" s="12" t="str">
        <f t="shared" si="360"/>
        <v>RMD_EN</v>
      </c>
      <c r="D1780" s="12" t="str">
        <f t="shared" si="361"/>
        <v>BP_Motor_var</v>
      </c>
      <c r="E1780" s="13" t="str">
        <f t="shared" si="353"/>
        <v>CHP2_M11_M_BP_Motor_var</v>
      </c>
      <c r="F1780" s="14" t="str">
        <f t="shared" si="354"/>
        <v>BP_Motor_var_RMD_EN</v>
      </c>
      <c r="G1780" s="10" t="str">
        <f t="shared" si="355"/>
        <v>CHP2_M11_M_RMD_EN</v>
      </c>
      <c r="H1780" s="10" t="str">
        <f>VLOOKUP(基本表格!E1780,起始地址定义!A:D,4,FALSE)&amp;" "&amp;Q1780</f>
        <v>2425+P6-M6 2#刨片机分料电机 电机控制 右跑偏保护使能</v>
      </c>
      <c r="I1780" s="10" t="str">
        <f t="shared" si="356"/>
        <v>DB1200,X1762.2</v>
      </c>
      <c r="J1780" s="13" t="str">
        <f>VLOOKUP(E1780,起始地址定义!A:D,2,FALSE)</f>
        <v>DB1200</v>
      </c>
      <c r="K1780" s="12" t="str">
        <f t="shared" si="357"/>
        <v>X1762.2</v>
      </c>
      <c r="L1780" s="13">
        <f>VLOOKUP(E1780,起始地址定义!A:D,3,FALSE)</f>
        <v>1750</v>
      </c>
      <c r="M1780" s="14">
        <f>VLOOKUP($F1780,类型描述及偏移量!$C:$H,2,FALSE)</f>
        <v>12.2</v>
      </c>
      <c r="N1780" s="14" t="str">
        <f>VLOOKUP($F1780,类型描述及偏移量!$C:$H,3,FALSE)</f>
        <v>离散</v>
      </c>
      <c r="O1780" s="14" t="str">
        <f>VLOOKUP($F1780,类型描述及偏移量!$C:$H,4,FALSE)</f>
        <v>None</v>
      </c>
      <c r="P1780" s="14" t="str">
        <f>VLOOKUP($F1780,类型描述及偏移量!$C:$H,5,FALSE)</f>
        <v>No</v>
      </c>
      <c r="Q1780" s="14" t="str">
        <f>VLOOKUP($F1780,类型描述及偏移量!$C:$H,6,FALSE)</f>
        <v>右跑偏保护使能</v>
      </c>
    </row>
    <row r="1781" hidden="1" spans="1:17">
      <c r="A1781" s="12" t="str">
        <f t="shared" si="358"/>
        <v>CHP2</v>
      </c>
      <c r="B1781" s="12" t="str">
        <f t="shared" si="359"/>
        <v>M11_M</v>
      </c>
      <c r="C1781" s="12" t="str">
        <f t="shared" si="360"/>
        <v>RMD_Stop</v>
      </c>
      <c r="D1781" s="12" t="str">
        <f t="shared" si="361"/>
        <v>BP_Motor_var</v>
      </c>
      <c r="E1781" s="13" t="str">
        <f t="shared" si="353"/>
        <v>CHP2_M11_M_BP_Motor_var</v>
      </c>
      <c r="F1781" s="14" t="str">
        <f t="shared" si="354"/>
        <v>BP_Motor_var_RMD_Stop</v>
      </c>
      <c r="G1781" s="10" t="str">
        <f t="shared" si="355"/>
        <v>CHP2_M11_M_RMD_Stop</v>
      </c>
      <c r="H1781" s="10" t="str">
        <f>VLOOKUP(基本表格!E1781,起始地址定义!A:D,4,FALSE)&amp;" "&amp;Q1781</f>
        <v>2425+P6-M6 2#刨片机分料电机 电机控制 右跑偏导致停机</v>
      </c>
      <c r="I1781" s="10" t="str">
        <f t="shared" si="356"/>
        <v>DB1200,X1762.3</v>
      </c>
      <c r="J1781" s="13" t="str">
        <f>VLOOKUP(E1781,起始地址定义!A:D,2,FALSE)</f>
        <v>DB1200</v>
      </c>
      <c r="K1781" s="12" t="str">
        <f t="shared" si="357"/>
        <v>X1762.3</v>
      </c>
      <c r="L1781" s="13">
        <f>VLOOKUP(E1781,起始地址定义!A:D,3,FALSE)</f>
        <v>1750</v>
      </c>
      <c r="M1781" s="14">
        <f>VLOOKUP($F1781,类型描述及偏移量!$C:$H,2,FALSE)</f>
        <v>12.3</v>
      </c>
      <c r="N1781" s="14" t="str">
        <f>VLOOKUP($F1781,类型描述及偏移量!$C:$H,3,FALSE)</f>
        <v>离散</v>
      </c>
      <c r="O1781" s="14" t="str">
        <f>VLOOKUP($F1781,类型描述及偏移量!$C:$H,4,FALSE)</f>
        <v>On</v>
      </c>
      <c r="P1781" s="14" t="str">
        <f>VLOOKUP($F1781,类型描述及偏移量!$C:$H,5,FALSE)</f>
        <v>Yes</v>
      </c>
      <c r="Q1781" s="14" t="str">
        <f>VLOOKUP($F1781,类型描述及偏移量!$C:$H,6,FALSE)</f>
        <v>右跑偏导致停机</v>
      </c>
    </row>
    <row r="1782" hidden="1" spans="1:17">
      <c r="A1782" s="12" t="str">
        <f t="shared" si="358"/>
        <v>CHP2</v>
      </c>
      <c r="B1782" s="12" t="str">
        <f t="shared" si="359"/>
        <v>M11_M</v>
      </c>
      <c r="C1782" s="12" t="str">
        <f t="shared" si="360"/>
        <v>RMD_Time</v>
      </c>
      <c r="D1782" s="12" t="str">
        <f t="shared" si="361"/>
        <v>BP_Motor_var</v>
      </c>
      <c r="E1782" s="13" t="str">
        <f t="shared" si="353"/>
        <v>CHP2_M11_M_BP_Motor_var</v>
      </c>
      <c r="F1782" s="14" t="str">
        <f t="shared" si="354"/>
        <v>BP_Motor_var_RMD_Time</v>
      </c>
      <c r="G1782" s="10" t="str">
        <f t="shared" si="355"/>
        <v>CHP2_M11_M_RMD_Time</v>
      </c>
      <c r="H1782" s="10" t="str">
        <f>VLOOKUP(基本表格!E1782,起始地址定义!A:D,4,FALSE)&amp;" "&amp;Q1782</f>
        <v>2425+P6-M6 2#刨片机分料电机 电机控制 右跑偏检测时间</v>
      </c>
      <c r="I1782" s="10" t="str">
        <f t="shared" si="356"/>
        <v>DB1200,INT1764</v>
      </c>
      <c r="J1782" s="13" t="str">
        <f>VLOOKUP(E1782,起始地址定义!A:D,2,FALSE)</f>
        <v>DB1200</v>
      </c>
      <c r="K1782" s="12" t="str">
        <f t="shared" si="357"/>
        <v>INT1764</v>
      </c>
      <c r="L1782" s="13">
        <f>VLOOKUP(E1782,起始地址定义!A:D,3,FALSE)</f>
        <v>1750</v>
      </c>
      <c r="M1782" s="14">
        <f>VLOOKUP($F1782,类型描述及偏移量!$C:$H,2,FALSE)</f>
        <v>14</v>
      </c>
      <c r="N1782" s="14" t="str">
        <f>VLOOKUP($F1782,类型描述及偏移量!$C:$H,3,FALSE)</f>
        <v>整型</v>
      </c>
      <c r="O1782" s="14" t="str">
        <f>VLOOKUP($F1782,类型描述及偏移量!$C:$H,4,FALSE)</f>
        <v>None</v>
      </c>
      <c r="P1782" s="14" t="str">
        <f>VLOOKUP($F1782,类型描述及偏移量!$C:$H,5,FALSE)</f>
        <v>No</v>
      </c>
      <c r="Q1782" s="14" t="str">
        <f>VLOOKUP($F1782,类型描述及偏移量!$C:$H,6,FALSE)</f>
        <v>右跑偏检测时间</v>
      </c>
    </row>
    <row r="1783" hidden="1" spans="1:17">
      <c r="A1783" s="12" t="str">
        <f t="shared" si="358"/>
        <v>CHP2</v>
      </c>
      <c r="B1783" s="12" t="str">
        <f t="shared" si="359"/>
        <v>M11_M</v>
      </c>
      <c r="C1783" s="12" t="str">
        <f t="shared" si="360"/>
        <v>Motor_Delta</v>
      </c>
      <c r="D1783" s="12" t="str">
        <f t="shared" si="361"/>
        <v>BP_Motor_var</v>
      </c>
      <c r="E1783" s="13" t="str">
        <f t="shared" si="353"/>
        <v>CHP2_M11_M_BP_Motor_var</v>
      </c>
      <c r="F1783" s="14" t="str">
        <f t="shared" si="354"/>
        <v>BP_Motor_var_Motor_Delta</v>
      </c>
      <c r="G1783" s="10" t="str">
        <f t="shared" si="355"/>
        <v>CHP2_M11_M_Motor_Delta</v>
      </c>
      <c r="H1783" s="10" t="str">
        <f>VLOOKUP(基本表格!E1783,起始地址定义!A:D,4,FALSE)&amp;" "&amp;Q1783</f>
        <v>2425+P6-M6 2#刨片机分料电机 电机控制 三角型</v>
      </c>
      <c r="I1783" s="10" t="str">
        <f t="shared" si="356"/>
        <v>DB1200,X1766.0</v>
      </c>
      <c r="J1783" s="13" t="str">
        <f>VLOOKUP(E1783,起始地址定义!A:D,2,FALSE)</f>
        <v>DB1200</v>
      </c>
      <c r="K1783" s="12" t="str">
        <f t="shared" si="357"/>
        <v>X1766.0</v>
      </c>
      <c r="L1783" s="13">
        <f>VLOOKUP(E1783,起始地址定义!A:D,3,FALSE)</f>
        <v>1750</v>
      </c>
      <c r="M1783" s="14">
        <f>VLOOKUP($F1783,类型描述及偏移量!$C:$H,2,FALSE)</f>
        <v>16</v>
      </c>
      <c r="N1783" s="14" t="str">
        <f>VLOOKUP($F1783,类型描述及偏移量!$C:$H,3,FALSE)</f>
        <v>离散</v>
      </c>
      <c r="O1783" s="14" t="str">
        <f>VLOOKUP($F1783,类型描述及偏移量!$C:$H,4,FALSE)</f>
        <v>None</v>
      </c>
      <c r="P1783" s="14" t="str">
        <f>VLOOKUP($F1783,类型描述及偏移量!$C:$H,5,FALSE)</f>
        <v>Yes</v>
      </c>
      <c r="Q1783" s="14" t="str">
        <f>VLOOKUP($F1783,类型描述及偏移量!$C:$H,6,FALSE)</f>
        <v>三角型</v>
      </c>
    </row>
    <row r="1784" hidden="1" spans="1:17">
      <c r="A1784" s="12" t="str">
        <f t="shared" si="358"/>
        <v>CHP2</v>
      </c>
      <c r="B1784" s="12" t="str">
        <f t="shared" si="359"/>
        <v>M11_M</v>
      </c>
      <c r="C1784" s="12" t="str">
        <f t="shared" si="360"/>
        <v>Motor_Wye</v>
      </c>
      <c r="D1784" s="12" t="str">
        <f t="shared" si="361"/>
        <v>BP_Motor_var</v>
      </c>
      <c r="E1784" s="13" t="str">
        <f t="shared" si="353"/>
        <v>CHP2_M11_M_BP_Motor_var</v>
      </c>
      <c r="F1784" s="14" t="str">
        <f t="shared" si="354"/>
        <v>BP_Motor_var_Motor_Wye</v>
      </c>
      <c r="G1784" s="10" t="str">
        <f t="shared" si="355"/>
        <v>CHP2_M11_M_Motor_Wye</v>
      </c>
      <c r="H1784" s="10" t="str">
        <f>VLOOKUP(基本表格!E1784,起始地址定义!A:D,4,FALSE)&amp;" "&amp;Q1784</f>
        <v>2425+P6-M6 2#刨片机分料电机 电机控制 星型</v>
      </c>
      <c r="I1784" s="10" t="str">
        <f t="shared" si="356"/>
        <v>DB1200,X1766.1</v>
      </c>
      <c r="J1784" s="13" t="str">
        <f>VLOOKUP(E1784,起始地址定义!A:D,2,FALSE)</f>
        <v>DB1200</v>
      </c>
      <c r="K1784" s="12" t="str">
        <f t="shared" si="357"/>
        <v>X1766.1</v>
      </c>
      <c r="L1784" s="13">
        <f>VLOOKUP(E1784,起始地址定义!A:D,3,FALSE)</f>
        <v>1750</v>
      </c>
      <c r="M1784" s="14">
        <f>VLOOKUP($F1784,类型描述及偏移量!$C:$H,2,FALSE)</f>
        <v>16.1</v>
      </c>
      <c r="N1784" s="14" t="str">
        <f>VLOOKUP($F1784,类型描述及偏移量!$C:$H,3,FALSE)</f>
        <v>离散</v>
      </c>
      <c r="O1784" s="14" t="str">
        <f>VLOOKUP($F1784,类型描述及偏移量!$C:$H,4,FALSE)</f>
        <v>None</v>
      </c>
      <c r="P1784" s="14" t="str">
        <f>VLOOKUP($F1784,类型描述及偏移量!$C:$H,5,FALSE)</f>
        <v>Yes</v>
      </c>
      <c r="Q1784" s="14" t="str">
        <f>VLOOKUP($F1784,类型描述及偏移量!$C:$H,6,FALSE)</f>
        <v>星型</v>
      </c>
    </row>
    <row r="1785" hidden="1" spans="1:17">
      <c r="A1785" s="12" t="str">
        <f t="shared" si="358"/>
        <v>CHP2</v>
      </c>
      <c r="B1785" s="12" t="str">
        <f t="shared" si="359"/>
        <v>M11_M</v>
      </c>
      <c r="C1785" s="12" t="str">
        <f t="shared" si="360"/>
        <v>MSD</v>
      </c>
      <c r="D1785" s="12" t="str">
        <f t="shared" si="361"/>
        <v>BP_Motor_var</v>
      </c>
      <c r="E1785" s="13" t="str">
        <f t="shared" si="353"/>
        <v>CHP2_M11_M_BP_Motor_var</v>
      </c>
      <c r="F1785" s="14" t="str">
        <f t="shared" si="354"/>
        <v>BP_Motor_var_MSD</v>
      </c>
      <c r="G1785" s="10" t="str">
        <f t="shared" si="355"/>
        <v>CHP2_M11_M_MSD</v>
      </c>
      <c r="H1785" s="10" t="str">
        <f>VLOOKUP(基本表格!E1785,起始地址定义!A:D,4,FALSE)&amp;" "&amp;Q1785</f>
        <v>2425+P6-M6 2#刨片机分料电机 电机控制 维修开关</v>
      </c>
      <c r="I1785" s="10" t="str">
        <f t="shared" si="356"/>
        <v>DB1200,X1766.2</v>
      </c>
      <c r="J1785" s="13" t="str">
        <f>VLOOKUP(E1785,起始地址定义!A:D,2,FALSE)</f>
        <v>DB1200</v>
      </c>
      <c r="K1785" s="12" t="str">
        <f t="shared" si="357"/>
        <v>X1766.2</v>
      </c>
      <c r="L1785" s="13">
        <f>VLOOKUP(E1785,起始地址定义!A:D,3,FALSE)</f>
        <v>1750</v>
      </c>
      <c r="M1785" s="14">
        <f>VLOOKUP($F1785,类型描述及偏移量!$C:$H,2,FALSE)</f>
        <v>16.2</v>
      </c>
      <c r="N1785" s="14" t="str">
        <f>VLOOKUP($F1785,类型描述及偏移量!$C:$H,3,FALSE)</f>
        <v>离散</v>
      </c>
      <c r="O1785" s="14" t="str">
        <f>VLOOKUP($F1785,类型描述及偏移量!$C:$H,4,FALSE)</f>
        <v>On</v>
      </c>
      <c r="P1785" s="14" t="str">
        <f>VLOOKUP($F1785,类型描述及偏移量!$C:$H,5,FALSE)</f>
        <v>Yes</v>
      </c>
      <c r="Q1785" s="14" t="str">
        <f>VLOOKUP($F1785,类型描述及偏移量!$C:$H,6,FALSE)</f>
        <v>维修开关</v>
      </c>
    </row>
    <row r="1786" hidden="1" spans="1:17">
      <c r="A1786" s="12" t="str">
        <f t="shared" si="358"/>
        <v>CHP2</v>
      </c>
      <c r="B1786" s="12" t="str">
        <f t="shared" si="359"/>
        <v>M11_M</v>
      </c>
      <c r="C1786" s="12" t="str">
        <f t="shared" si="360"/>
        <v>LMD_CHK_2</v>
      </c>
      <c r="D1786" s="12" t="str">
        <f t="shared" si="361"/>
        <v>BP_Motor_var</v>
      </c>
      <c r="E1786" s="13" t="str">
        <f t="shared" si="353"/>
        <v>CHP2_M11_M_BP_Motor_var</v>
      </c>
      <c r="F1786" s="14" t="str">
        <f t="shared" si="354"/>
        <v>BP_Motor_var_LMD_CHK_2</v>
      </c>
      <c r="G1786" s="10" t="str">
        <f t="shared" si="355"/>
        <v>CHP2_M11_M_LMD_CHK_2</v>
      </c>
      <c r="H1786" s="10" t="str">
        <f>VLOOKUP(基本表格!E1786,起始地址定义!A:D,4,FALSE)&amp;" "&amp;Q1786</f>
        <v>2425+P6-M6 2#刨片机分料电机 电机控制 左跑偏2检测</v>
      </c>
      <c r="I1786" s="10" t="str">
        <f t="shared" si="356"/>
        <v>DB1200,X1766.3</v>
      </c>
      <c r="J1786" s="13" t="str">
        <f>VLOOKUP(E1786,起始地址定义!A:D,2,FALSE)</f>
        <v>DB1200</v>
      </c>
      <c r="K1786" s="12" t="str">
        <f t="shared" si="357"/>
        <v>X1766.3</v>
      </c>
      <c r="L1786" s="13">
        <f>VLOOKUP(E1786,起始地址定义!A:D,3,FALSE)</f>
        <v>1750</v>
      </c>
      <c r="M1786" s="14">
        <f>VLOOKUP($F1786,类型描述及偏移量!$C:$H,2,FALSE)</f>
        <v>16.3</v>
      </c>
      <c r="N1786" s="14" t="str">
        <f>VLOOKUP($F1786,类型描述及偏移量!$C:$H,3,FALSE)</f>
        <v>离散</v>
      </c>
      <c r="O1786" s="14" t="str">
        <f>VLOOKUP($F1786,类型描述及偏移量!$C:$H,4,FALSE)</f>
        <v>None</v>
      </c>
      <c r="P1786" s="14" t="str">
        <f>VLOOKUP($F1786,类型描述及偏移量!$C:$H,5,FALSE)</f>
        <v>Yes</v>
      </c>
      <c r="Q1786" s="14" t="str">
        <f>VLOOKUP($F1786,类型描述及偏移量!$C:$H,6,FALSE)</f>
        <v>左跑偏2检测</v>
      </c>
    </row>
    <row r="1787" hidden="1" spans="1:17">
      <c r="A1787" s="12" t="str">
        <f t="shared" si="358"/>
        <v>CHP2</v>
      </c>
      <c r="B1787" s="12" t="str">
        <f t="shared" si="359"/>
        <v>M11_M</v>
      </c>
      <c r="C1787" s="12" t="str">
        <f t="shared" si="360"/>
        <v>RMD_CHK_2</v>
      </c>
      <c r="D1787" s="12" t="str">
        <f t="shared" si="361"/>
        <v>BP_Motor_var</v>
      </c>
      <c r="E1787" s="13" t="str">
        <f t="shared" si="353"/>
        <v>CHP2_M11_M_BP_Motor_var</v>
      </c>
      <c r="F1787" s="14" t="str">
        <f t="shared" si="354"/>
        <v>BP_Motor_var_RMD_CHK_2</v>
      </c>
      <c r="G1787" s="10" t="str">
        <f t="shared" si="355"/>
        <v>CHP2_M11_M_RMD_CHK_2</v>
      </c>
      <c r="H1787" s="10" t="str">
        <f>VLOOKUP(基本表格!E1787,起始地址定义!A:D,4,FALSE)&amp;" "&amp;Q1787</f>
        <v>2425+P6-M6 2#刨片机分料电机 电机控制 右跑偏2检测</v>
      </c>
      <c r="I1787" s="10" t="str">
        <f t="shared" si="356"/>
        <v>DB1200,X1766.4</v>
      </c>
      <c r="J1787" s="13" t="str">
        <f>VLOOKUP(E1787,起始地址定义!A:D,2,FALSE)</f>
        <v>DB1200</v>
      </c>
      <c r="K1787" s="12" t="str">
        <f t="shared" si="357"/>
        <v>X1766.4</v>
      </c>
      <c r="L1787" s="13">
        <f>VLOOKUP(E1787,起始地址定义!A:D,3,FALSE)</f>
        <v>1750</v>
      </c>
      <c r="M1787" s="14">
        <f>VLOOKUP($F1787,类型描述及偏移量!$C:$H,2,FALSE)</f>
        <v>16.4</v>
      </c>
      <c r="N1787" s="14" t="str">
        <f>VLOOKUP($F1787,类型描述及偏移量!$C:$H,3,FALSE)</f>
        <v>离散</v>
      </c>
      <c r="O1787" s="14" t="str">
        <f>VLOOKUP($F1787,类型描述及偏移量!$C:$H,4,FALSE)</f>
        <v>None</v>
      </c>
      <c r="P1787" s="14" t="str">
        <f>VLOOKUP($F1787,类型描述及偏移量!$C:$H,5,FALSE)</f>
        <v>Yes</v>
      </c>
      <c r="Q1787" s="14" t="str">
        <f>VLOOKUP($F1787,类型描述及偏移量!$C:$H,6,FALSE)</f>
        <v>右跑偏2检测</v>
      </c>
    </row>
    <row r="1788" hidden="1" spans="1:17">
      <c r="A1788" s="12" t="str">
        <f t="shared" si="358"/>
        <v>CHP2</v>
      </c>
      <c r="B1788" s="12" t="str">
        <f t="shared" si="359"/>
        <v>M11_M</v>
      </c>
      <c r="C1788" s="12" t="str">
        <f t="shared" si="360"/>
        <v>InterStarTime</v>
      </c>
      <c r="D1788" s="12" t="str">
        <f t="shared" si="361"/>
        <v>BP_Motor_var</v>
      </c>
      <c r="E1788" s="13" t="str">
        <f t="shared" si="353"/>
        <v>CHP2_M11_M_BP_Motor_var</v>
      </c>
      <c r="F1788" s="14" t="str">
        <f t="shared" si="354"/>
        <v>BP_Motor_var_InterStarTime</v>
      </c>
      <c r="G1788" s="10" t="str">
        <f t="shared" si="355"/>
        <v>CHP2_M11_M_InterStarTime</v>
      </c>
      <c r="H1788" s="10" t="str">
        <f>VLOOKUP(基本表格!E1788,起始地址定义!A:D,4,FALSE)&amp;" "&amp;Q1788</f>
        <v>2425+P6-M6 2#刨片机分料电机 电机控制 联动启动延时</v>
      </c>
      <c r="I1788" s="10" t="str">
        <f t="shared" si="356"/>
        <v>DB1200,INT1768</v>
      </c>
      <c r="J1788" s="13" t="str">
        <f>VLOOKUP(E1788,起始地址定义!A:D,2,FALSE)</f>
        <v>DB1200</v>
      </c>
      <c r="K1788" s="12" t="str">
        <f t="shared" si="357"/>
        <v>INT1768</v>
      </c>
      <c r="L1788" s="13">
        <f>VLOOKUP(E1788,起始地址定义!A:D,3,FALSE)</f>
        <v>1750</v>
      </c>
      <c r="M1788" s="14">
        <f>VLOOKUP($F1788,类型描述及偏移量!$C:$H,2,FALSE)</f>
        <v>18</v>
      </c>
      <c r="N1788" s="14" t="str">
        <f>VLOOKUP($F1788,类型描述及偏移量!$C:$H,3,FALSE)</f>
        <v>整型</v>
      </c>
      <c r="O1788" s="14" t="str">
        <f>VLOOKUP($F1788,类型描述及偏移量!$C:$H,4,FALSE)</f>
        <v>None</v>
      </c>
      <c r="P1788" s="14" t="str">
        <f>VLOOKUP($F1788,类型描述及偏移量!$C:$H,5,FALSE)</f>
        <v>No</v>
      </c>
      <c r="Q1788" s="14" t="str">
        <f>VLOOKUP($F1788,类型描述及偏移量!$C:$H,6,FALSE)</f>
        <v>联动启动延时</v>
      </c>
    </row>
    <row r="1789" hidden="1" spans="1:17">
      <c r="A1789" s="12" t="str">
        <f t="shared" si="358"/>
        <v>CHP2</v>
      </c>
      <c r="B1789" s="12" t="str">
        <f t="shared" si="359"/>
        <v>M11_M</v>
      </c>
      <c r="C1789" s="12" t="str">
        <f t="shared" si="360"/>
        <v>Alt_TMR</v>
      </c>
      <c r="D1789" s="12" t="str">
        <f t="shared" si="361"/>
        <v>BP_Motor_var</v>
      </c>
      <c r="E1789" s="13" t="str">
        <f t="shared" si="353"/>
        <v>CHP2_M11_M_BP_Motor_var</v>
      </c>
      <c r="F1789" s="14" t="str">
        <f t="shared" si="354"/>
        <v>BP_Motor_var_Alt_TMR</v>
      </c>
      <c r="G1789" s="10" t="str">
        <f t="shared" si="355"/>
        <v>CHP2_M11_M_Alt_TMR</v>
      </c>
      <c r="H1789" s="10" t="str">
        <f>VLOOKUP(基本表格!E1789,起始地址定义!A:D,4,FALSE)&amp;" "&amp;Q1789</f>
        <v>2425+P6-M6 2#刨片机分料电机 电机控制 起动转换时间 秒</v>
      </c>
      <c r="I1789" s="10" t="str">
        <f t="shared" si="356"/>
        <v>DB1200,INT1770</v>
      </c>
      <c r="J1789" s="13" t="str">
        <f>VLOOKUP(E1789,起始地址定义!A:D,2,FALSE)</f>
        <v>DB1200</v>
      </c>
      <c r="K1789" s="12" t="str">
        <f t="shared" si="357"/>
        <v>INT1770</v>
      </c>
      <c r="L1789" s="13">
        <f>VLOOKUP(E1789,起始地址定义!A:D,3,FALSE)</f>
        <v>1750</v>
      </c>
      <c r="M1789" s="14">
        <f>VLOOKUP($F1789,类型描述及偏移量!$C:$H,2,FALSE)</f>
        <v>20</v>
      </c>
      <c r="N1789" s="14" t="str">
        <f>VLOOKUP($F1789,类型描述及偏移量!$C:$H,3,FALSE)</f>
        <v>整型</v>
      </c>
      <c r="O1789" s="14" t="str">
        <f>VLOOKUP($F1789,类型描述及偏移量!$C:$H,4,FALSE)</f>
        <v>None</v>
      </c>
      <c r="P1789" s="14" t="str">
        <f>VLOOKUP($F1789,类型描述及偏移量!$C:$H,5,FALSE)</f>
        <v>No</v>
      </c>
      <c r="Q1789" s="14" t="str">
        <f>VLOOKUP($F1789,类型描述及偏移量!$C:$H,6,FALSE)</f>
        <v>起动转换时间 秒</v>
      </c>
    </row>
    <row r="1790" hidden="1" spans="1:17">
      <c r="A1790" s="12" t="str">
        <f t="shared" si="358"/>
        <v>CHP2</v>
      </c>
      <c r="B1790" s="12" t="str">
        <f t="shared" si="359"/>
        <v>M12_M</v>
      </c>
      <c r="C1790" s="12" t="str">
        <f t="shared" si="360"/>
        <v>Enable</v>
      </c>
      <c r="D1790" s="12" t="str">
        <f t="shared" si="361"/>
        <v>BP_Motor_var</v>
      </c>
      <c r="E1790" s="13" t="str">
        <f t="shared" si="353"/>
        <v>CHP2_M12_M_BP_Motor_var</v>
      </c>
      <c r="F1790" s="14" t="str">
        <f t="shared" si="354"/>
        <v>BP_Motor_var_Enable</v>
      </c>
      <c r="G1790" s="10" t="str">
        <f t="shared" si="355"/>
        <v>CHP2_M12_M_Enable</v>
      </c>
      <c r="H1790" s="10" t="str">
        <f>VLOOKUP(基本表格!E1790,起始地址定义!A:D,4,FALSE)&amp;" "&amp;Q1790</f>
        <v>2425+P4-M6 2#刨片机润滑油冷却风扇 电机控制 使能</v>
      </c>
      <c r="I1790" s="10" t="str">
        <f t="shared" si="356"/>
        <v>DB1200,X1800.0</v>
      </c>
      <c r="J1790" s="13" t="str">
        <f>VLOOKUP(E1790,起始地址定义!A:D,2,FALSE)</f>
        <v>DB1200</v>
      </c>
      <c r="K1790" s="12" t="str">
        <f t="shared" si="357"/>
        <v>X1800.0</v>
      </c>
      <c r="L1790" s="13">
        <f>VLOOKUP(E1790,起始地址定义!A:D,3,FALSE)</f>
        <v>1800</v>
      </c>
      <c r="M1790" s="14">
        <f>VLOOKUP($F1790,类型描述及偏移量!$C:$H,2,FALSE)</f>
        <v>0</v>
      </c>
      <c r="N1790" s="14" t="str">
        <f>VLOOKUP($F1790,类型描述及偏移量!$C:$H,3,FALSE)</f>
        <v>离散</v>
      </c>
      <c r="O1790" s="14" t="str">
        <f>VLOOKUP($F1790,类型描述及偏移量!$C:$H,4,FALSE)</f>
        <v>None</v>
      </c>
      <c r="P1790" s="14" t="str">
        <f>VLOOKUP($F1790,类型描述及偏移量!$C:$H,5,FALSE)</f>
        <v>No</v>
      </c>
      <c r="Q1790" s="14" t="str">
        <f>VLOOKUP($F1790,类型描述及偏移量!$C:$H,6,FALSE)</f>
        <v>使能</v>
      </c>
    </row>
    <row r="1791" hidden="1" spans="1:17">
      <c r="A1791" s="12" t="str">
        <f t="shared" si="358"/>
        <v>CHP2</v>
      </c>
      <c r="B1791" s="12" t="str">
        <f t="shared" si="359"/>
        <v>M12_M</v>
      </c>
      <c r="C1791" s="12" t="str">
        <f t="shared" si="360"/>
        <v>Auto_Status</v>
      </c>
      <c r="D1791" s="12" t="str">
        <f t="shared" si="361"/>
        <v>BP_Motor_var</v>
      </c>
      <c r="E1791" s="13" t="str">
        <f t="shared" si="353"/>
        <v>CHP2_M12_M_BP_Motor_var</v>
      </c>
      <c r="F1791" s="14" t="str">
        <f t="shared" si="354"/>
        <v>BP_Motor_var_Auto_Status</v>
      </c>
      <c r="G1791" s="10" t="str">
        <f t="shared" si="355"/>
        <v>CHP2_M12_M_Auto_Status</v>
      </c>
      <c r="H1791" s="10" t="str">
        <f>VLOOKUP(基本表格!E1791,起始地址定义!A:D,4,FALSE)&amp;" "&amp;Q1791</f>
        <v>2425+P4-M6 2#刨片机润滑油冷却风扇 电机控制 手自动状态</v>
      </c>
      <c r="I1791" s="10" t="str">
        <f t="shared" si="356"/>
        <v>DB1200,X1800.3</v>
      </c>
      <c r="J1791" s="13" t="str">
        <f>VLOOKUP(E1791,起始地址定义!A:D,2,FALSE)</f>
        <v>DB1200</v>
      </c>
      <c r="K1791" s="12" t="str">
        <f t="shared" si="357"/>
        <v>X1800.3</v>
      </c>
      <c r="L1791" s="13">
        <f>VLOOKUP(E1791,起始地址定义!A:D,3,FALSE)</f>
        <v>1800</v>
      </c>
      <c r="M1791" s="14">
        <f>VLOOKUP($F1791,类型描述及偏移量!$C:$H,2,FALSE)</f>
        <v>0.3</v>
      </c>
      <c r="N1791" s="14" t="str">
        <f>VLOOKUP($F1791,类型描述及偏移量!$C:$H,3,FALSE)</f>
        <v>离散</v>
      </c>
      <c r="O1791" s="14" t="str">
        <f>VLOOKUP($F1791,类型描述及偏移量!$C:$H,4,FALSE)</f>
        <v>None</v>
      </c>
      <c r="P1791" s="14" t="str">
        <f>VLOOKUP($F1791,类型描述及偏移量!$C:$H,5,FALSE)</f>
        <v>Yes</v>
      </c>
      <c r="Q1791" s="14" t="str">
        <f>VLOOKUP($F1791,类型描述及偏移量!$C:$H,6,FALSE)</f>
        <v>手自动状态</v>
      </c>
    </row>
    <row r="1792" hidden="1" spans="1:17">
      <c r="A1792" s="12" t="str">
        <f t="shared" si="358"/>
        <v>CHP2</v>
      </c>
      <c r="B1792" s="12" t="str">
        <f t="shared" si="359"/>
        <v>M12_M</v>
      </c>
      <c r="C1792" s="12" t="str">
        <f t="shared" si="360"/>
        <v>Loc_Rem</v>
      </c>
      <c r="D1792" s="12" t="str">
        <f t="shared" si="361"/>
        <v>BP_Motor_var</v>
      </c>
      <c r="E1792" s="13" t="str">
        <f t="shared" si="353"/>
        <v>CHP2_M12_M_BP_Motor_var</v>
      </c>
      <c r="F1792" s="14" t="str">
        <f t="shared" si="354"/>
        <v>BP_Motor_var_Loc_Rem</v>
      </c>
      <c r="G1792" s="10" t="str">
        <f t="shared" si="355"/>
        <v>CHP2_M12_M_Loc_Rem</v>
      </c>
      <c r="H1792" s="10" t="str">
        <f>VLOOKUP(基本表格!E1792,起始地址定义!A:D,4,FALSE)&amp;" "&amp;Q1792</f>
        <v>2425+P4-M6 2#刨片机润滑油冷却风扇 电机控制 本地/远程(检修/待机）</v>
      </c>
      <c r="I1792" s="10" t="str">
        <f t="shared" si="356"/>
        <v>DB1200,X1800.4</v>
      </c>
      <c r="J1792" s="13" t="str">
        <f>VLOOKUP(E1792,起始地址定义!A:D,2,FALSE)</f>
        <v>DB1200</v>
      </c>
      <c r="K1792" s="12" t="str">
        <f t="shared" si="357"/>
        <v>X1800.4</v>
      </c>
      <c r="L1792" s="13">
        <f>VLOOKUP(E1792,起始地址定义!A:D,3,FALSE)</f>
        <v>1800</v>
      </c>
      <c r="M1792" s="14">
        <f>VLOOKUP($F1792,类型描述及偏移量!$C:$H,2,FALSE)</f>
        <v>0.4</v>
      </c>
      <c r="N1792" s="14" t="str">
        <f>VLOOKUP($F1792,类型描述及偏移量!$C:$H,3,FALSE)</f>
        <v>离散</v>
      </c>
      <c r="O1792" s="14" t="str">
        <f>VLOOKUP($F1792,类型描述及偏移量!$C:$H,4,FALSE)</f>
        <v>None</v>
      </c>
      <c r="P1792" s="14" t="str">
        <f>VLOOKUP($F1792,类型描述及偏移量!$C:$H,5,FALSE)</f>
        <v>Yes</v>
      </c>
      <c r="Q1792" s="14" t="str">
        <f>VLOOKUP($F1792,类型描述及偏移量!$C:$H,6,FALSE)</f>
        <v>本地/远程(检修/待机）</v>
      </c>
    </row>
    <row r="1793" hidden="1" spans="1:17">
      <c r="A1793" s="12" t="str">
        <f t="shared" si="358"/>
        <v>CHP2</v>
      </c>
      <c r="B1793" s="12" t="str">
        <f t="shared" si="359"/>
        <v>M12_M</v>
      </c>
      <c r="C1793" s="12" t="str">
        <f t="shared" si="360"/>
        <v>ON_HMI</v>
      </c>
      <c r="D1793" s="12" t="str">
        <f t="shared" si="361"/>
        <v>BP_Motor_var</v>
      </c>
      <c r="E1793" s="13" t="str">
        <f t="shared" si="353"/>
        <v>CHP2_M12_M_BP_Motor_var</v>
      </c>
      <c r="F1793" s="14" t="str">
        <f t="shared" si="354"/>
        <v>BP_Motor_var_ON_HMI</v>
      </c>
      <c r="G1793" s="10" t="str">
        <f t="shared" si="355"/>
        <v>CHP2_M12_M_ON_HMI</v>
      </c>
      <c r="H1793" s="10" t="str">
        <f>VLOOKUP(基本表格!E1793,起始地址定义!A:D,4,FALSE)&amp;" "&amp;Q1793</f>
        <v>2425+P4-M6 2#刨片机润滑油冷却风扇 电机控制 开启_上位机(正转)</v>
      </c>
      <c r="I1793" s="10" t="str">
        <f t="shared" si="356"/>
        <v>DB1200,X1800.6</v>
      </c>
      <c r="J1793" s="13" t="str">
        <f>VLOOKUP(E1793,起始地址定义!A:D,2,FALSE)</f>
        <v>DB1200</v>
      </c>
      <c r="K1793" s="12" t="str">
        <f t="shared" si="357"/>
        <v>X1800.6</v>
      </c>
      <c r="L1793" s="13">
        <f>VLOOKUP(E1793,起始地址定义!A:D,3,FALSE)</f>
        <v>1800</v>
      </c>
      <c r="M1793" s="14">
        <f>VLOOKUP($F1793,类型描述及偏移量!$C:$H,2,FALSE)</f>
        <v>0.6</v>
      </c>
      <c r="N1793" s="14" t="str">
        <f>VLOOKUP($F1793,类型描述及偏移量!$C:$H,3,FALSE)</f>
        <v>离散</v>
      </c>
      <c r="O1793" s="14" t="str">
        <f>VLOOKUP($F1793,类型描述及偏移量!$C:$H,4,FALSE)</f>
        <v>None</v>
      </c>
      <c r="P1793" s="14" t="str">
        <f>VLOOKUP($F1793,类型描述及偏移量!$C:$H,5,FALSE)</f>
        <v>No</v>
      </c>
      <c r="Q1793" s="14" t="str">
        <f>VLOOKUP($F1793,类型描述及偏移量!$C:$H,6,FALSE)</f>
        <v>开启_上位机(正转)</v>
      </c>
    </row>
    <row r="1794" hidden="1" spans="1:17">
      <c r="A1794" s="12" t="str">
        <f t="shared" si="358"/>
        <v>CHP2</v>
      </c>
      <c r="B1794" s="12" t="str">
        <f t="shared" si="359"/>
        <v>M12_M</v>
      </c>
      <c r="C1794" s="12" t="str">
        <f t="shared" si="360"/>
        <v>OFF_HMI</v>
      </c>
      <c r="D1794" s="12" t="str">
        <f t="shared" si="361"/>
        <v>BP_Motor_var</v>
      </c>
      <c r="E1794" s="13" t="str">
        <f t="shared" si="353"/>
        <v>CHP2_M12_M_BP_Motor_var</v>
      </c>
      <c r="F1794" s="14" t="str">
        <f t="shared" si="354"/>
        <v>BP_Motor_var_OFF_HMI</v>
      </c>
      <c r="G1794" s="10" t="str">
        <f t="shared" si="355"/>
        <v>CHP2_M12_M_OFF_HMI</v>
      </c>
      <c r="H1794" s="10" t="str">
        <f>VLOOKUP(基本表格!E1794,起始地址定义!A:D,4,FALSE)&amp;" "&amp;Q1794</f>
        <v>2425+P4-M6 2#刨片机润滑油冷却风扇 电机控制 停止_上位机(反转)</v>
      </c>
      <c r="I1794" s="10" t="str">
        <f t="shared" si="356"/>
        <v>DB1200,X1801.0</v>
      </c>
      <c r="J1794" s="13" t="str">
        <f>VLOOKUP(E1794,起始地址定义!A:D,2,FALSE)</f>
        <v>DB1200</v>
      </c>
      <c r="K1794" s="12" t="str">
        <f t="shared" si="357"/>
        <v>X1801.0</v>
      </c>
      <c r="L1794" s="13">
        <f>VLOOKUP(E1794,起始地址定义!A:D,3,FALSE)</f>
        <v>1800</v>
      </c>
      <c r="M1794" s="14">
        <f>VLOOKUP($F1794,类型描述及偏移量!$C:$H,2,FALSE)</f>
        <v>1</v>
      </c>
      <c r="N1794" s="14" t="str">
        <f>VLOOKUP($F1794,类型描述及偏移量!$C:$H,3,FALSE)</f>
        <v>离散</v>
      </c>
      <c r="O1794" s="14" t="str">
        <f>VLOOKUP($F1794,类型描述及偏移量!$C:$H,4,FALSE)</f>
        <v>None</v>
      </c>
      <c r="P1794" s="14" t="str">
        <f>VLOOKUP($F1794,类型描述及偏移量!$C:$H,5,FALSE)</f>
        <v>No</v>
      </c>
      <c r="Q1794" s="14" t="str">
        <f>VLOOKUP($F1794,类型描述及偏移量!$C:$H,6,FALSE)</f>
        <v>停止_上位机(反转)</v>
      </c>
    </row>
    <row r="1795" hidden="1" spans="1:17">
      <c r="A1795" s="12" t="str">
        <f t="shared" si="358"/>
        <v>CHP2</v>
      </c>
      <c r="B1795" s="12" t="str">
        <f t="shared" si="359"/>
        <v>M12_M</v>
      </c>
      <c r="C1795" s="12" t="str">
        <f t="shared" si="360"/>
        <v>Fan</v>
      </c>
      <c r="D1795" s="12" t="str">
        <f t="shared" si="361"/>
        <v>BP_Motor_var</v>
      </c>
      <c r="E1795" s="13" t="str">
        <f t="shared" si="353"/>
        <v>CHP2_M12_M_BP_Motor_var</v>
      </c>
      <c r="F1795" s="14" t="str">
        <f t="shared" si="354"/>
        <v>BP_Motor_var_Fan</v>
      </c>
      <c r="G1795" s="10" t="str">
        <f t="shared" si="355"/>
        <v>CHP2_M12_M_Fan</v>
      </c>
      <c r="H1795" s="10" t="str">
        <f>VLOOKUP(基本表格!E1795,起始地址定义!A:D,4,FALSE)&amp;" "&amp;Q1795</f>
        <v>2425+P4-M6 2#刨片机润滑油冷却风扇 电机控制 通风扇</v>
      </c>
      <c r="I1795" s="10" t="str">
        <f t="shared" si="356"/>
        <v>DB1200,X1801.1</v>
      </c>
      <c r="J1795" s="13" t="str">
        <f>VLOOKUP(E1795,起始地址定义!A:D,2,FALSE)</f>
        <v>DB1200</v>
      </c>
      <c r="K1795" s="12" t="str">
        <f t="shared" si="357"/>
        <v>X1801.1</v>
      </c>
      <c r="L1795" s="13">
        <f>VLOOKUP(E1795,起始地址定义!A:D,3,FALSE)</f>
        <v>1800</v>
      </c>
      <c r="M1795" s="14">
        <f>VLOOKUP($F1795,类型描述及偏移量!$C:$H,2,FALSE)</f>
        <v>1.1</v>
      </c>
      <c r="N1795" s="14" t="str">
        <f>VLOOKUP($F1795,类型描述及偏移量!$C:$H,3,FALSE)</f>
        <v>离散</v>
      </c>
      <c r="O1795" s="14" t="str">
        <f>VLOOKUP($F1795,类型描述及偏移量!$C:$H,4,FALSE)</f>
        <v>None</v>
      </c>
      <c r="P1795" s="14" t="str">
        <f>VLOOKUP($F1795,类型描述及偏移量!$C:$H,5,FALSE)</f>
        <v>Yes</v>
      </c>
      <c r="Q1795" s="14" t="str">
        <f>VLOOKUP($F1795,类型描述及偏移量!$C:$H,6,FALSE)</f>
        <v>通风扇</v>
      </c>
    </row>
    <row r="1796" hidden="1" spans="1:17">
      <c r="A1796" s="12" t="str">
        <f t="shared" si="358"/>
        <v>CHP2</v>
      </c>
      <c r="B1796" s="12" t="str">
        <f t="shared" si="359"/>
        <v>M12_M</v>
      </c>
      <c r="C1796" s="12" t="str">
        <f t="shared" si="360"/>
        <v>Motor</v>
      </c>
      <c r="D1796" s="12" t="str">
        <f t="shared" si="361"/>
        <v>BP_Motor_var</v>
      </c>
      <c r="E1796" s="13" t="str">
        <f t="shared" si="353"/>
        <v>CHP2_M12_M_BP_Motor_var</v>
      </c>
      <c r="F1796" s="14" t="str">
        <f t="shared" si="354"/>
        <v>BP_Motor_var_Motor</v>
      </c>
      <c r="G1796" s="10" t="str">
        <f t="shared" si="355"/>
        <v>CHP2_M12_M_Motor</v>
      </c>
      <c r="H1796" s="10" t="str">
        <f>VLOOKUP(基本表格!E1796,起始地址定义!A:D,4,FALSE)&amp;" "&amp;Q1796</f>
        <v>2425+P4-M6 2#刨片机润滑油冷却风扇 电机控制 电机(正转）</v>
      </c>
      <c r="I1796" s="10" t="str">
        <f t="shared" si="356"/>
        <v>DB1200,X1801.2</v>
      </c>
      <c r="J1796" s="13" t="str">
        <f>VLOOKUP(E1796,起始地址定义!A:D,2,FALSE)</f>
        <v>DB1200</v>
      </c>
      <c r="K1796" s="12" t="str">
        <f t="shared" si="357"/>
        <v>X1801.2</v>
      </c>
      <c r="L1796" s="13">
        <f>VLOOKUP(E1796,起始地址定义!A:D,3,FALSE)</f>
        <v>1800</v>
      </c>
      <c r="M1796" s="14">
        <f>VLOOKUP($F1796,类型描述及偏移量!$C:$H,2,FALSE)</f>
        <v>1.2</v>
      </c>
      <c r="N1796" s="14" t="str">
        <f>VLOOKUP($F1796,类型描述及偏移量!$C:$H,3,FALSE)</f>
        <v>离散</v>
      </c>
      <c r="O1796" s="14" t="str">
        <f>VLOOKUP($F1796,类型描述及偏移量!$C:$H,4,FALSE)</f>
        <v>None</v>
      </c>
      <c r="P1796" s="14" t="str">
        <f>VLOOKUP($F1796,类型描述及偏移量!$C:$H,5,FALSE)</f>
        <v>Yes</v>
      </c>
      <c r="Q1796" s="14" t="str">
        <f>VLOOKUP($F1796,类型描述及偏移量!$C:$H,6,FALSE)</f>
        <v>电机(正转）</v>
      </c>
    </row>
    <row r="1797" hidden="1" spans="1:17">
      <c r="A1797" s="12" t="str">
        <f t="shared" si="358"/>
        <v>CHP2</v>
      </c>
      <c r="B1797" s="12" t="str">
        <f t="shared" si="359"/>
        <v>M12_M</v>
      </c>
      <c r="C1797" s="12" t="str">
        <f t="shared" si="360"/>
        <v>OL</v>
      </c>
      <c r="D1797" s="12" t="str">
        <f t="shared" si="361"/>
        <v>BP_Motor_var</v>
      </c>
      <c r="E1797" s="13" t="str">
        <f t="shared" si="353"/>
        <v>CHP2_M12_M_BP_Motor_var</v>
      </c>
      <c r="F1797" s="14" t="str">
        <f t="shared" si="354"/>
        <v>BP_Motor_var_OL</v>
      </c>
      <c r="G1797" s="10" t="str">
        <f t="shared" si="355"/>
        <v>CHP2_M12_M_OL</v>
      </c>
      <c r="H1797" s="10" t="str">
        <f>VLOOKUP(基本表格!E1797,起始地址定义!A:D,4,FALSE)&amp;" "&amp;Q1797</f>
        <v>2425+P4-M6 2#刨片机润滑油冷却风扇 电机控制 电机过载</v>
      </c>
      <c r="I1797" s="10" t="str">
        <f t="shared" si="356"/>
        <v>DB1200,X1801.3</v>
      </c>
      <c r="J1797" s="13" t="str">
        <f>VLOOKUP(E1797,起始地址定义!A:D,2,FALSE)</f>
        <v>DB1200</v>
      </c>
      <c r="K1797" s="12" t="str">
        <f t="shared" si="357"/>
        <v>X1801.3</v>
      </c>
      <c r="L1797" s="13">
        <f>VLOOKUP(E1797,起始地址定义!A:D,3,FALSE)</f>
        <v>1800</v>
      </c>
      <c r="M1797" s="14">
        <f>VLOOKUP($F1797,类型描述及偏移量!$C:$H,2,FALSE)</f>
        <v>1.3</v>
      </c>
      <c r="N1797" s="14" t="str">
        <f>VLOOKUP($F1797,类型描述及偏移量!$C:$H,3,FALSE)</f>
        <v>离散</v>
      </c>
      <c r="O1797" s="14" t="str">
        <f>VLOOKUP($F1797,类型描述及偏移量!$C:$H,4,FALSE)</f>
        <v>On</v>
      </c>
      <c r="P1797" s="14" t="str">
        <f>VLOOKUP($F1797,类型描述及偏移量!$C:$H,5,FALSE)</f>
        <v>Yes</v>
      </c>
      <c r="Q1797" s="14" t="str">
        <f>VLOOKUP($F1797,类型描述及偏移量!$C:$H,6,FALSE)</f>
        <v>电机过载</v>
      </c>
    </row>
    <row r="1798" hidden="1" spans="1:17">
      <c r="A1798" s="12" t="str">
        <f t="shared" si="358"/>
        <v>CHP2</v>
      </c>
      <c r="B1798" s="12" t="str">
        <f t="shared" si="359"/>
        <v>M12_M</v>
      </c>
      <c r="C1798" s="12" t="str">
        <f t="shared" si="360"/>
        <v>Fan_OL</v>
      </c>
      <c r="D1798" s="12" t="str">
        <f t="shared" si="361"/>
        <v>BP_Motor_var</v>
      </c>
      <c r="E1798" s="13" t="str">
        <f t="shared" si="353"/>
        <v>CHP2_M12_M_BP_Motor_var</v>
      </c>
      <c r="F1798" s="14" t="str">
        <f t="shared" si="354"/>
        <v>BP_Motor_var_Fan_OL</v>
      </c>
      <c r="G1798" s="10" t="str">
        <f t="shared" si="355"/>
        <v>CHP2_M12_M_Fan_OL</v>
      </c>
      <c r="H1798" s="10" t="str">
        <f>VLOOKUP(基本表格!E1798,起始地址定义!A:D,4,FALSE)&amp;" "&amp;Q1798</f>
        <v>2425+P4-M6 2#刨片机润滑油冷却风扇 电机控制 风扇过载</v>
      </c>
      <c r="I1798" s="10" t="str">
        <f t="shared" si="356"/>
        <v>DB1200,X1801.4</v>
      </c>
      <c r="J1798" s="13" t="str">
        <f>VLOOKUP(E1798,起始地址定义!A:D,2,FALSE)</f>
        <v>DB1200</v>
      </c>
      <c r="K1798" s="12" t="str">
        <f t="shared" si="357"/>
        <v>X1801.4</v>
      </c>
      <c r="L1798" s="13">
        <f>VLOOKUP(E1798,起始地址定义!A:D,3,FALSE)</f>
        <v>1800</v>
      </c>
      <c r="M1798" s="14">
        <f>VLOOKUP($F1798,类型描述及偏移量!$C:$H,2,FALSE)</f>
        <v>1.4</v>
      </c>
      <c r="N1798" s="14" t="str">
        <f>VLOOKUP($F1798,类型描述及偏移量!$C:$H,3,FALSE)</f>
        <v>离散</v>
      </c>
      <c r="O1798" s="14" t="str">
        <f>VLOOKUP($F1798,类型描述及偏移量!$C:$H,4,FALSE)</f>
        <v>On</v>
      </c>
      <c r="P1798" s="14" t="str">
        <f>VLOOKUP($F1798,类型描述及偏移量!$C:$H,5,FALSE)</f>
        <v>Yes</v>
      </c>
      <c r="Q1798" s="14" t="str">
        <f>VLOOKUP($F1798,类型描述及偏移量!$C:$H,6,FALSE)</f>
        <v>风扇过载</v>
      </c>
    </row>
    <row r="1799" hidden="1" spans="1:17">
      <c r="A1799" s="12" t="str">
        <f t="shared" si="358"/>
        <v>CHP2</v>
      </c>
      <c r="B1799" s="12" t="str">
        <f t="shared" si="359"/>
        <v>M12_M</v>
      </c>
      <c r="C1799" s="12" t="str">
        <f t="shared" si="360"/>
        <v>RunSig</v>
      </c>
      <c r="D1799" s="12" t="str">
        <f t="shared" si="361"/>
        <v>BP_Motor_var</v>
      </c>
      <c r="E1799" s="13" t="str">
        <f t="shared" ref="E1799:E1862" si="362">A1799&amp;"_"&amp;B1799&amp;"_"&amp;D1799</f>
        <v>CHP2_M12_M_BP_Motor_var</v>
      </c>
      <c r="F1799" s="14" t="str">
        <f t="shared" ref="F1799:F1862" si="363">D1799&amp;"_"&amp;C1799</f>
        <v>BP_Motor_var_RunSig</v>
      </c>
      <c r="G1799" s="10" t="str">
        <f t="shared" ref="G1799:G1862" si="364">A1799&amp;"_"&amp;IF(B1799="DB","",B1799&amp;"_")&amp;C1799</f>
        <v>CHP2_M12_M_RunSig</v>
      </c>
      <c r="H1799" s="10" t="str">
        <f>VLOOKUP(基本表格!E1799,起始地址定义!A:D,4,FALSE)&amp;" "&amp;Q1799</f>
        <v>2425+P4-M6 2#刨片机润滑油冷却风扇 电机控制 电机运行指示</v>
      </c>
      <c r="I1799" s="10" t="str">
        <f t="shared" ref="I1799:I1862" si="365">J1799&amp;","&amp;K1799</f>
        <v>DB1200,X1801.5</v>
      </c>
      <c r="J1799" s="13" t="str">
        <f>VLOOKUP(E1799,起始地址定义!A:D,2,FALSE)</f>
        <v>DB1200</v>
      </c>
      <c r="K1799" s="12" t="str">
        <f t="shared" ref="K1799:K1862" si="366">IF(N1799="离散","X",IF(N1799="实型","REAL","INT"))&amp;IF(N1799="离散",TEXT(L1799+M1799,"0.0"),L1799+M1799)</f>
        <v>X1801.5</v>
      </c>
      <c r="L1799" s="13">
        <f>VLOOKUP(E1799,起始地址定义!A:D,3,FALSE)</f>
        <v>1800</v>
      </c>
      <c r="M1799" s="14">
        <f>VLOOKUP($F1799,类型描述及偏移量!$C:$H,2,FALSE)</f>
        <v>1.5</v>
      </c>
      <c r="N1799" s="14" t="str">
        <f>VLOOKUP($F1799,类型描述及偏移量!$C:$H,3,FALSE)</f>
        <v>离散</v>
      </c>
      <c r="O1799" s="14" t="str">
        <f>VLOOKUP($F1799,类型描述及偏移量!$C:$H,4,FALSE)</f>
        <v>None</v>
      </c>
      <c r="P1799" s="14" t="str">
        <f>VLOOKUP($F1799,类型描述及偏移量!$C:$H,5,FALSE)</f>
        <v>Yes</v>
      </c>
      <c r="Q1799" s="14" t="str">
        <f>VLOOKUP($F1799,类型描述及偏移量!$C:$H,6,FALSE)</f>
        <v>电机运行指示</v>
      </c>
    </row>
    <row r="1800" hidden="1" spans="1:17">
      <c r="A1800" s="12" t="str">
        <f t="shared" si="358"/>
        <v>CHP2</v>
      </c>
      <c r="B1800" s="12" t="str">
        <f t="shared" si="359"/>
        <v>M12_M</v>
      </c>
      <c r="C1800" s="12" t="str">
        <f t="shared" si="360"/>
        <v>Break_ALM</v>
      </c>
      <c r="D1800" s="12" t="str">
        <f t="shared" si="361"/>
        <v>BP_Motor_var</v>
      </c>
      <c r="E1800" s="13" t="str">
        <f t="shared" si="362"/>
        <v>CHP2_M12_M_BP_Motor_var</v>
      </c>
      <c r="F1800" s="14" t="str">
        <f t="shared" si="363"/>
        <v>BP_Motor_var_Break_ALM</v>
      </c>
      <c r="G1800" s="10" t="str">
        <f t="shared" si="364"/>
        <v>CHP2_M12_M_Break_ALM</v>
      </c>
      <c r="H1800" s="10" t="str">
        <f>VLOOKUP(基本表格!E1800,起始地址定义!A:D,4,FALSE)&amp;" "&amp;Q1800</f>
        <v>2425+P4-M6 2#刨片机润滑油冷却风扇 电机控制 断链报警</v>
      </c>
      <c r="I1800" s="10" t="str">
        <f t="shared" si="365"/>
        <v>DB1200,X1801.6</v>
      </c>
      <c r="J1800" s="13" t="str">
        <f>VLOOKUP(E1800,起始地址定义!A:D,2,FALSE)</f>
        <v>DB1200</v>
      </c>
      <c r="K1800" s="12" t="str">
        <f t="shared" si="366"/>
        <v>X1801.6</v>
      </c>
      <c r="L1800" s="13">
        <f>VLOOKUP(E1800,起始地址定义!A:D,3,FALSE)</f>
        <v>1800</v>
      </c>
      <c r="M1800" s="14">
        <f>VLOOKUP($F1800,类型描述及偏移量!$C:$H,2,FALSE)</f>
        <v>1.6</v>
      </c>
      <c r="N1800" s="14" t="str">
        <f>VLOOKUP($F1800,类型描述及偏移量!$C:$H,3,FALSE)</f>
        <v>离散</v>
      </c>
      <c r="O1800" s="14" t="str">
        <f>VLOOKUP($F1800,类型描述及偏移量!$C:$H,4,FALSE)</f>
        <v>On</v>
      </c>
      <c r="P1800" s="14" t="str">
        <f>VLOOKUP($F1800,类型描述及偏移量!$C:$H,5,FALSE)</f>
        <v>Yes</v>
      </c>
      <c r="Q1800" s="14" t="str">
        <f>VLOOKUP($F1800,类型描述及偏移量!$C:$H,6,FALSE)</f>
        <v>断链报警</v>
      </c>
    </row>
    <row r="1801" hidden="1" spans="1:17">
      <c r="A1801" s="12" t="str">
        <f t="shared" si="358"/>
        <v>CHP2</v>
      </c>
      <c r="B1801" s="12" t="str">
        <f t="shared" si="359"/>
        <v>M12_M</v>
      </c>
      <c r="C1801" s="12" t="str">
        <f t="shared" si="360"/>
        <v>Break_CHK</v>
      </c>
      <c r="D1801" s="12" t="str">
        <f t="shared" si="361"/>
        <v>BP_Motor_var</v>
      </c>
      <c r="E1801" s="13" t="str">
        <f t="shared" si="362"/>
        <v>CHP2_M12_M_BP_Motor_var</v>
      </c>
      <c r="F1801" s="14" t="str">
        <f t="shared" si="363"/>
        <v>BP_Motor_var_Break_CHK</v>
      </c>
      <c r="G1801" s="10" t="str">
        <f t="shared" si="364"/>
        <v>CHP2_M12_M_Break_CHK</v>
      </c>
      <c r="H1801" s="10" t="str">
        <f>VLOOKUP(基本表格!E1801,起始地址定义!A:D,4,FALSE)&amp;" "&amp;Q1801</f>
        <v>2425+P4-M6 2#刨片机润滑油冷却风扇 电机控制 断链检测</v>
      </c>
      <c r="I1801" s="10" t="str">
        <f t="shared" si="365"/>
        <v>DB1200,X1801.7</v>
      </c>
      <c r="J1801" s="13" t="str">
        <f>VLOOKUP(E1801,起始地址定义!A:D,2,FALSE)</f>
        <v>DB1200</v>
      </c>
      <c r="K1801" s="12" t="str">
        <f t="shared" si="366"/>
        <v>X1801.7</v>
      </c>
      <c r="L1801" s="13">
        <f>VLOOKUP(E1801,起始地址定义!A:D,3,FALSE)</f>
        <v>1800</v>
      </c>
      <c r="M1801" s="14">
        <f>VLOOKUP($F1801,类型描述及偏移量!$C:$H,2,FALSE)</f>
        <v>1.7</v>
      </c>
      <c r="N1801" s="14" t="str">
        <f>VLOOKUP($F1801,类型描述及偏移量!$C:$H,3,FALSE)</f>
        <v>离散</v>
      </c>
      <c r="O1801" s="14" t="str">
        <f>VLOOKUP($F1801,类型描述及偏移量!$C:$H,4,FALSE)</f>
        <v>None</v>
      </c>
      <c r="P1801" s="14" t="str">
        <f>VLOOKUP($F1801,类型描述及偏移量!$C:$H,5,FALSE)</f>
        <v>Yes</v>
      </c>
      <c r="Q1801" s="14" t="str">
        <f>VLOOKUP($F1801,类型描述及偏移量!$C:$H,6,FALSE)</f>
        <v>断链检测</v>
      </c>
    </row>
    <row r="1802" hidden="1" spans="1:17">
      <c r="A1802" s="12" t="str">
        <f t="shared" si="358"/>
        <v>CHP2</v>
      </c>
      <c r="B1802" s="12" t="str">
        <f t="shared" si="359"/>
        <v>M12_M</v>
      </c>
      <c r="C1802" s="12" t="str">
        <f t="shared" si="360"/>
        <v>INV_Res_HMI</v>
      </c>
      <c r="D1802" s="12" t="str">
        <f t="shared" si="361"/>
        <v>BP_Motor_var</v>
      </c>
      <c r="E1802" s="13" t="str">
        <f t="shared" si="362"/>
        <v>CHP2_M12_M_BP_Motor_var</v>
      </c>
      <c r="F1802" s="14" t="str">
        <f t="shared" si="363"/>
        <v>BP_Motor_var_INV_Res_HMI</v>
      </c>
      <c r="G1802" s="10" t="str">
        <f t="shared" si="364"/>
        <v>CHP2_M12_M_INV_Res_HMI</v>
      </c>
      <c r="H1802" s="10" t="str">
        <f>VLOOKUP(基本表格!E1802,起始地址定义!A:D,4,FALSE)&amp;" "&amp;Q1802</f>
        <v>2425+P4-M6 2#刨片机润滑油冷却风扇 电机控制 复位</v>
      </c>
      <c r="I1802" s="10" t="str">
        <f t="shared" si="365"/>
        <v>DB1200,X1802.0</v>
      </c>
      <c r="J1802" s="13" t="str">
        <f>VLOOKUP(E1802,起始地址定义!A:D,2,FALSE)</f>
        <v>DB1200</v>
      </c>
      <c r="K1802" s="12" t="str">
        <f t="shared" si="366"/>
        <v>X1802.0</v>
      </c>
      <c r="L1802" s="13">
        <f>VLOOKUP(E1802,起始地址定义!A:D,3,FALSE)</f>
        <v>1800</v>
      </c>
      <c r="M1802" s="14">
        <f>VLOOKUP($F1802,类型描述及偏移量!$C:$H,2,FALSE)</f>
        <v>2</v>
      </c>
      <c r="N1802" s="14" t="str">
        <f>VLOOKUP($F1802,类型描述及偏移量!$C:$H,3,FALSE)</f>
        <v>离散</v>
      </c>
      <c r="O1802" s="14" t="str">
        <f>VLOOKUP($F1802,类型描述及偏移量!$C:$H,4,FALSE)</f>
        <v>None</v>
      </c>
      <c r="P1802" s="14" t="str">
        <f>VLOOKUP($F1802,类型描述及偏移量!$C:$H,5,FALSE)</f>
        <v>No</v>
      </c>
      <c r="Q1802" s="14" t="str">
        <f>VLOOKUP($F1802,类型描述及偏移量!$C:$H,6,FALSE)</f>
        <v>复位</v>
      </c>
    </row>
    <row r="1803" hidden="1" spans="1:17">
      <c r="A1803" s="12" t="str">
        <f t="shared" si="358"/>
        <v>CHP2</v>
      </c>
      <c r="B1803" s="12" t="str">
        <f t="shared" si="359"/>
        <v>M12_M</v>
      </c>
      <c r="C1803" s="12" t="str">
        <f t="shared" si="360"/>
        <v>Break_EN</v>
      </c>
      <c r="D1803" s="12" t="str">
        <f t="shared" si="361"/>
        <v>BP_Motor_var</v>
      </c>
      <c r="E1803" s="13" t="str">
        <f t="shared" si="362"/>
        <v>CHP2_M12_M_BP_Motor_var</v>
      </c>
      <c r="F1803" s="14" t="str">
        <f t="shared" si="363"/>
        <v>BP_Motor_var_Break_EN</v>
      </c>
      <c r="G1803" s="10" t="str">
        <f t="shared" si="364"/>
        <v>CHP2_M12_M_Break_EN</v>
      </c>
      <c r="H1803" s="10" t="str">
        <f>VLOOKUP(基本表格!E1803,起始地址定义!A:D,4,FALSE)&amp;" "&amp;Q1803</f>
        <v>2425+P4-M6 2#刨片机润滑油冷却风扇 电机控制 断链保护使能</v>
      </c>
      <c r="I1803" s="10" t="str">
        <f t="shared" si="365"/>
        <v>DB1200,X1802.1</v>
      </c>
      <c r="J1803" s="13" t="str">
        <f>VLOOKUP(E1803,起始地址定义!A:D,2,FALSE)</f>
        <v>DB1200</v>
      </c>
      <c r="K1803" s="12" t="str">
        <f t="shared" si="366"/>
        <v>X1802.1</v>
      </c>
      <c r="L1803" s="13">
        <f>VLOOKUP(E1803,起始地址定义!A:D,3,FALSE)</f>
        <v>1800</v>
      </c>
      <c r="M1803" s="14">
        <f>VLOOKUP($F1803,类型描述及偏移量!$C:$H,2,FALSE)</f>
        <v>2.1</v>
      </c>
      <c r="N1803" s="14" t="str">
        <f>VLOOKUP($F1803,类型描述及偏移量!$C:$H,3,FALSE)</f>
        <v>离散</v>
      </c>
      <c r="O1803" s="14" t="str">
        <f>VLOOKUP($F1803,类型描述及偏移量!$C:$H,4,FALSE)</f>
        <v>None</v>
      </c>
      <c r="P1803" s="14" t="str">
        <f>VLOOKUP($F1803,类型描述及偏移量!$C:$H,5,FALSE)</f>
        <v>No</v>
      </c>
      <c r="Q1803" s="14" t="str">
        <f>VLOOKUP($F1803,类型描述及偏移量!$C:$H,6,FALSE)</f>
        <v>断链保护使能</v>
      </c>
    </row>
    <row r="1804" hidden="1" spans="1:17">
      <c r="A1804" s="12" t="str">
        <f t="shared" si="358"/>
        <v>CHP2</v>
      </c>
      <c r="B1804" s="12" t="str">
        <f t="shared" si="359"/>
        <v>M12_M</v>
      </c>
      <c r="C1804" s="12" t="str">
        <f t="shared" si="360"/>
        <v>Break_Stop</v>
      </c>
      <c r="D1804" s="12" t="str">
        <f t="shared" si="361"/>
        <v>BP_Motor_var</v>
      </c>
      <c r="E1804" s="13" t="str">
        <f t="shared" si="362"/>
        <v>CHP2_M12_M_BP_Motor_var</v>
      </c>
      <c r="F1804" s="14" t="str">
        <f t="shared" si="363"/>
        <v>BP_Motor_var_Break_Stop</v>
      </c>
      <c r="G1804" s="10" t="str">
        <f t="shared" si="364"/>
        <v>CHP2_M12_M_Break_Stop</v>
      </c>
      <c r="H1804" s="10" t="str">
        <f>VLOOKUP(基本表格!E1804,起始地址定义!A:D,4,FALSE)&amp;" "&amp;Q1804</f>
        <v>2425+P4-M6 2#刨片机润滑油冷却风扇 电机控制 断链导致停机</v>
      </c>
      <c r="I1804" s="10" t="str">
        <f t="shared" si="365"/>
        <v>DB1200,X1802.2</v>
      </c>
      <c r="J1804" s="13" t="str">
        <f>VLOOKUP(E1804,起始地址定义!A:D,2,FALSE)</f>
        <v>DB1200</v>
      </c>
      <c r="K1804" s="12" t="str">
        <f t="shared" si="366"/>
        <v>X1802.2</v>
      </c>
      <c r="L1804" s="13">
        <f>VLOOKUP(E1804,起始地址定义!A:D,3,FALSE)</f>
        <v>1800</v>
      </c>
      <c r="M1804" s="14">
        <f>VLOOKUP($F1804,类型描述及偏移量!$C:$H,2,FALSE)</f>
        <v>2.2</v>
      </c>
      <c r="N1804" s="14" t="str">
        <f>VLOOKUP($F1804,类型描述及偏移量!$C:$H,3,FALSE)</f>
        <v>离散</v>
      </c>
      <c r="O1804" s="14" t="str">
        <f>VLOOKUP($F1804,类型描述及偏移量!$C:$H,4,FALSE)</f>
        <v>On</v>
      </c>
      <c r="P1804" s="14" t="str">
        <f>VLOOKUP($F1804,类型描述及偏移量!$C:$H,5,FALSE)</f>
        <v>Yes</v>
      </c>
      <c r="Q1804" s="14" t="str">
        <f>VLOOKUP($F1804,类型描述及偏移量!$C:$H,6,FALSE)</f>
        <v>断链导致停机</v>
      </c>
    </row>
    <row r="1805" hidden="1" spans="1:17">
      <c r="A1805" s="12" t="str">
        <f t="shared" si="358"/>
        <v>CHP2</v>
      </c>
      <c r="B1805" s="12" t="str">
        <f t="shared" si="359"/>
        <v>M12_M</v>
      </c>
      <c r="C1805" s="12" t="str">
        <f t="shared" si="360"/>
        <v>Motor_Back</v>
      </c>
      <c r="D1805" s="12" t="str">
        <f t="shared" si="361"/>
        <v>BP_Motor_var</v>
      </c>
      <c r="E1805" s="13" t="str">
        <f t="shared" si="362"/>
        <v>CHP2_M12_M_BP_Motor_var</v>
      </c>
      <c r="F1805" s="14" t="str">
        <f t="shared" si="363"/>
        <v>BP_Motor_var_Motor_Back</v>
      </c>
      <c r="G1805" s="10" t="str">
        <f t="shared" si="364"/>
        <v>CHP2_M12_M_Motor_Back</v>
      </c>
      <c r="H1805" s="10" t="str">
        <f>VLOOKUP(基本表格!E1805,起始地址定义!A:D,4,FALSE)&amp;" "&amp;Q1805</f>
        <v>2425+P4-M6 2#刨片机润滑油冷却风扇 电机控制 电机(反转）</v>
      </c>
      <c r="I1805" s="10" t="str">
        <f t="shared" si="365"/>
        <v>DB1200,X1802.3</v>
      </c>
      <c r="J1805" s="13" t="str">
        <f>VLOOKUP(E1805,起始地址定义!A:D,2,FALSE)</f>
        <v>DB1200</v>
      </c>
      <c r="K1805" s="12" t="str">
        <f t="shared" si="366"/>
        <v>X1802.3</v>
      </c>
      <c r="L1805" s="13">
        <f>VLOOKUP(E1805,起始地址定义!A:D,3,FALSE)</f>
        <v>1800</v>
      </c>
      <c r="M1805" s="14">
        <f>VLOOKUP($F1805,类型描述及偏移量!$C:$H,2,FALSE)</f>
        <v>2.3</v>
      </c>
      <c r="N1805" s="14" t="str">
        <f>VLOOKUP($F1805,类型描述及偏移量!$C:$H,3,FALSE)</f>
        <v>离散</v>
      </c>
      <c r="O1805" s="14" t="str">
        <f>VLOOKUP($F1805,类型描述及偏移量!$C:$H,4,FALSE)</f>
        <v>None</v>
      </c>
      <c r="P1805" s="14" t="str">
        <f>VLOOKUP($F1805,类型描述及偏移量!$C:$H,5,FALSE)</f>
        <v>Yes</v>
      </c>
      <c r="Q1805" s="14" t="str">
        <f>VLOOKUP($F1805,类型描述及偏移量!$C:$H,6,FALSE)</f>
        <v>电机(反转）</v>
      </c>
    </row>
    <row r="1806" hidden="1" spans="1:17">
      <c r="A1806" s="12" t="str">
        <f t="shared" si="358"/>
        <v>CHP2</v>
      </c>
      <c r="B1806" s="12" t="str">
        <f t="shared" si="359"/>
        <v>M12_M</v>
      </c>
      <c r="C1806" s="12" t="str">
        <f t="shared" si="360"/>
        <v>Loc</v>
      </c>
      <c r="D1806" s="12" t="str">
        <f t="shared" si="361"/>
        <v>BP_Motor_var</v>
      </c>
      <c r="E1806" s="13" t="str">
        <f t="shared" si="362"/>
        <v>CHP2_M12_M_BP_Motor_var</v>
      </c>
      <c r="F1806" s="14" t="str">
        <f t="shared" si="363"/>
        <v>BP_Motor_var_Loc</v>
      </c>
      <c r="G1806" s="10" t="str">
        <f t="shared" si="364"/>
        <v>CHP2_M12_M_Loc</v>
      </c>
      <c r="H1806" s="10" t="str">
        <f>VLOOKUP(基本表格!E1806,起始地址定义!A:D,4,FALSE)&amp;" "&amp;Q1806</f>
        <v>2425+P4-M6 2#刨片机润滑油冷却风扇 电机控制 本地</v>
      </c>
      <c r="I1806" s="10" t="str">
        <f t="shared" si="365"/>
        <v>DB1200,X1802.4</v>
      </c>
      <c r="J1806" s="13" t="str">
        <f>VLOOKUP(E1806,起始地址定义!A:D,2,FALSE)</f>
        <v>DB1200</v>
      </c>
      <c r="K1806" s="12" t="str">
        <f t="shared" si="366"/>
        <v>X1802.4</v>
      </c>
      <c r="L1806" s="13">
        <f>VLOOKUP(E1806,起始地址定义!A:D,3,FALSE)</f>
        <v>1800</v>
      </c>
      <c r="M1806" s="14">
        <f>VLOOKUP($F1806,类型描述及偏移量!$C:$H,2,FALSE)</f>
        <v>2.4</v>
      </c>
      <c r="N1806" s="14" t="str">
        <f>VLOOKUP($F1806,类型描述及偏移量!$C:$H,3,FALSE)</f>
        <v>离散</v>
      </c>
      <c r="O1806" s="14" t="str">
        <f>VLOOKUP($F1806,类型描述及偏移量!$C:$H,4,FALSE)</f>
        <v>None</v>
      </c>
      <c r="P1806" s="14" t="str">
        <f>VLOOKUP($F1806,类型描述及偏移量!$C:$H,5,FALSE)</f>
        <v>Yes</v>
      </c>
      <c r="Q1806" s="14" t="str">
        <f>VLOOKUP($F1806,类型描述及偏移量!$C:$H,6,FALSE)</f>
        <v>本地</v>
      </c>
    </row>
    <row r="1807" hidden="1" spans="1:17">
      <c r="A1807" s="12" t="str">
        <f t="shared" si="358"/>
        <v>CHP2</v>
      </c>
      <c r="B1807" s="12" t="str">
        <f t="shared" si="359"/>
        <v>M12_M</v>
      </c>
      <c r="C1807" s="12" t="str">
        <f t="shared" si="360"/>
        <v>Rem</v>
      </c>
      <c r="D1807" s="12" t="str">
        <f t="shared" si="361"/>
        <v>BP_Motor_var</v>
      </c>
      <c r="E1807" s="13" t="str">
        <f t="shared" si="362"/>
        <v>CHP2_M12_M_BP_Motor_var</v>
      </c>
      <c r="F1807" s="14" t="str">
        <f t="shared" si="363"/>
        <v>BP_Motor_var_Rem</v>
      </c>
      <c r="G1807" s="10" t="str">
        <f t="shared" si="364"/>
        <v>CHP2_M12_M_Rem</v>
      </c>
      <c r="H1807" s="10" t="str">
        <f>VLOOKUP(基本表格!E1807,起始地址定义!A:D,4,FALSE)&amp;" "&amp;Q1807</f>
        <v>2425+P4-M6 2#刨片机润滑油冷却风扇 电机控制 远程</v>
      </c>
      <c r="I1807" s="10" t="str">
        <f t="shared" si="365"/>
        <v>DB1200,X1802.5</v>
      </c>
      <c r="J1807" s="13" t="str">
        <f>VLOOKUP(E1807,起始地址定义!A:D,2,FALSE)</f>
        <v>DB1200</v>
      </c>
      <c r="K1807" s="12" t="str">
        <f t="shared" si="366"/>
        <v>X1802.5</v>
      </c>
      <c r="L1807" s="13">
        <f>VLOOKUP(E1807,起始地址定义!A:D,3,FALSE)</f>
        <v>1800</v>
      </c>
      <c r="M1807" s="14">
        <f>VLOOKUP($F1807,类型描述及偏移量!$C:$H,2,FALSE)</f>
        <v>2.5</v>
      </c>
      <c r="N1807" s="14" t="str">
        <f>VLOOKUP($F1807,类型描述及偏移量!$C:$H,3,FALSE)</f>
        <v>离散</v>
      </c>
      <c r="O1807" s="14" t="str">
        <f>VLOOKUP($F1807,类型描述及偏移量!$C:$H,4,FALSE)</f>
        <v>None</v>
      </c>
      <c r="P1807" s="14" t="str">
        <f>VLOOKUP($F1807,类型描述及偏移量!$C:$H,5,FALSE)</f>
        <v>Yes</v>
      </c>
      <c r="Q1807" s="14" t="str">
        <f>VLOOKUP($F1807,类型描述及偏移量!$C:$H,6,FALSE)</f>
        <v>远程</v>
      </c>
    </row>
    <row r="1808" hidden="1" spans="1:17">
      <c r="A1808" s="12" t="str">
        <f t="shared" si="358"/>
        <v>CHP2</v>
      </c>
      <c r="B1808" s="12" t="str">
        <f t="shared" si="359"/>
        <v>M12_M</v>
      </c>
      <c r="C1808" s="12" t="str">
        <f t="shared" si="360"/>
        <v>Blocking_ALM</v>
      </c>
      <c r="D1808" s="12" t="str">
        <f t="shared" si="361"/>
        <v>BP_Motor_var</v>
      </c>
      <c r="E1808" s="13" t="str">
        <f t="shared" si="362"/>
        <v>CHP2_M12_M_BP_Motor_var</v>
      </c>
      <c r="F1808" s="14" t="str">
        <f t="shared" si="363"/>
        <v>BP_Motor_var_Blocking_ALM</v>
      </c>
      <c r="G1808" s="10" t="str">
        <f t="shared" si="364"/>
        <v>CHP2_M12_M_Blocking_ALM</v>
      </c>
      <c r="H1808" s="10" t="str">
        <f>VLOOKUP(基本表格!E1808,起始地址定义!A:D,4,FALSE)&amp;" "&amp;Q1808</f>
        <v>2425+P4-M6 2#刨片机润滑油冷却风扇 电机控制 堵料报警</v>
      </c>
      <c r="I1808" s="10" t="str">
        <f t="shared" si="365"/>
        <v>DB1200,X1802.6</v>
      </c>
      <c r="J1808" s="13" t="str">
        <f>VLOOKUP(E1808,起始地址定义!A:D,2,FALSE)</f>
        <v>DB1200</v>
      </c>
      <c r="K1808" s="12" t="str">
        <f t="shared" si="366"/>
        <v>X1802.6</v>
      </c>
      <c r="L1808" s="13">
        <f>VLOOKUP(E1808,起始地址定义!A:D,3,FALSE)</f>
        <v>1800</v>
      </c>
      <c r="M1808" s="14">
        <f>VLOOKUP($F1808,类型描述及偏移量!$C:$H,2,FALSE)</f>
        <v>2.6</v>
      </c>
      <c r="N1808" s="14" t="str">
        <f>VLOOKUP($F1808,类型描述及偏移量!$C:$H,3,FALSE)</f>
        <v>离散</v>
      </c>
      <c r="O1808" s="14" t="str">
        <f>VLOOKUP($F1808,类型描述及偏移量!$C:$H,4,FALSE)</f>
        <v>On</v>
      </c>
      <c r="P1808" s="14" t="str">
        <f>VLOOKUP($F1808,类型描述及偏移量!$C:$H,5,FALSE)</f>
        <v>Yes</v>
      </c>
      <c r="Q1808" s="14" t="str">
        <f>VLOOKUP($F1808,类型描述及偏移量!$C:$H,6,FALSE)</f>
        <v>堵料报警</v>
      </c>
    </row>
    <row r="1809" hidden="1" spans="1:17">
      <c r="A1809" s="12" t="str">
        <f t="shared" si="358"/>
        <v>CHP2</v>
      </c>
      <c r="B1809" s="12" t="str">
        <f t="shared" si="359"/>
        <v>M12_M</v>
      </c>
      <c r="C1809" s="12" t="str">
        <f t="shared" si="360"/>
        <v>Blocking_CHK</v>
      </c>
      <c r="D1809" s="12" t="str">
        <f t="shared" si="361"/>
        <v>BP_Motor_var</v>
      </c>
      <c r="E1809" s="13" t="str">
        <f t="shared" si="362"/>
        <v>CHP2_M12_M_BP_Motor_var</v>
      </c>
      <c r="F1809" s="14" t="str">
        <f t="shared" si="363"/>
        <v>BP_Motor_var_Blocking_CHK</v>
      </c>
      <c r="G1809" s="10" t="str">
        <f t="shared" si="364"/>
        <v>CHP2_M12_M_Blocking_CHK</v>
      </c>
      <c r="H1809" s="10" t="str">
        <f>VLOOKUP(基本表格!E1809,起始地址定义!A:D,4,FALSE)&amp;" "&amp;Q1809</f>
        <v>2425+P4-M6 2#刨片机润滑油冷却风扇 电机控制 堵料检测</v>
      </c>
      <c r="I1809" s="10" t="str">
        <f t="shared" si="365"/>
        <v>DB1200,X1802.7</v>
      </c>
      <c r="J1809" s="13" t="str">
        <f>VLOOKUP(E1809,起始地址定义!A:D,2,FALSE)</f>
        <v>DB1200</v>
      </c>
      <c r="K1809" s="12" t="str">
        <f t="shared" si="366"/>
        <v>X1802.7</v>
      </c>
      <c r="L1809" s="13">
        <f>VLOOKUP(E1809,起始地址定义!A:D,3,FALSE)</f>
        <v>1800</v>
      </c>
      <c r="M1809" s="14">
        <f>VLOOKUP($F1809,类型描述及偏移量!$C:$H,2,FALSE)</f>
        <v>2.7</v>
      </c>
      <c r="N1809" s="14" t="str">
        <f>VLOOKUP($F1809,类型描述及偏移量!$C:$H,3,FALSE)</f>
        <v>离散</v>
      </c>
      <c r="O1809" s="14" t="str">
        <f>VLOOKUP($F1809,类型描述及偏移量!$C:$H,4,FALSE)</f>
        <v>None</v>
      </c>
      <c r="P1809" s="14" t="str">
        <f>VLOOKUP($F1809,类型描述及偏移量!$C:$H,5,FALSE)</f>
        <v>Yes</v>
      </c>
      <c r="Q1809" s="14" t="str">
        <f>VLOOKUP($F1809,类型描述及偏移量!$C:$H,6,FALSE)</f>
        <v>堵料检测</v>
      </c>
    </row>
    <row r="1810" hidden="1" spans="1:17">
      <c r="A1810" s="12" t="str">
        <f t="shared" si="358"/>
        <v>CHP2</v>
      </c>
      <c r="B1810" s="12" t="str">
        <f t="shared" si="359"/>
        <v>M12_M</v>
      </c>
      <c r="C1810" s="12" t="str">
        <f t="shared" si="360"/>
        <v>Blocking_EN</v>
      </c>
      <c r="D1810" s="12" t="str">
        <f t="shared" si="361"/>
        <v>BP_Motor_var</v>
      </c>
      <c r="E1810" s="13" t="str">
        <f t="shared" si="362"/>
        <v>CHP2_M12_M_BP_Motor_var</v>
      </c>
      <c r="F1810" s="14" t="str">
        <f t="shared" si="363"/>
        <v>BP_Motor_var_Blocking_EN</v>
      </c>
      <c r="G1810" s="10" t="str">
        <f t="shared" si="364"/>
        <v>CHP2_M12_M_Blocking_EN</v>
      </c>
      <c r="H1810" s="10" t="str">
        <f>VLOOKUP(基本表格!E1810,起始地址定义!A:D,4,FALSE)&amp;" "&amp;Q1810</f>
        <v>2425+P4-M6 2#刨片机润滑油冷却风扇 电机控制 堵料保护使能</v>
      </c>
      <c r="I1810" s="10" t="str">
        <f t="shared" si="365"/>
        <v>DB1200,X1803.0</v>
      </c>
      <c r="J1810" s="13" t="str">
        <f>VLOOKUP(E1810,起始地址定义!A:D,2,FALSE)</f>
        <v>DB1200</v>
      </c>
      <c r="K1810" s="12" t="str">
        <f t="shared" si="366"/>
        <v>X1803.0</v>
      </c>
      <c r="L1810" s="13">
        <f>VLOOKUP(E1810,起始地址定义!A:D,3,FALSE)</f>
        <v>1800</v>
      </c>
      <c r="M1810" s="14">
        <f>VLOOKUP($F1810,类型描述及偏移量!$C:$H,2,FALSE)</f>
        <v>3</v>
      </c>
      <c r="N1810" s="14" t="str">
        <f>VLOOKUP($F1810,类型描述及偏移量!$C:$H,3,FALSE)</f>
        <v>离散</v>
      </c>
      <c r="O1810" s="14" t="str">
        <f>VLOOKUP($F1810,类型描述及偏移量!$C:$H,4,FALSE)</f>
        <v>None</v>
      </c>
      <c r="P1810" s="14" t="str">
        <f>VLOOKUP($F1810,类型描述及偏移量!$C:$H,5,FALSE)</f>
        <v>No</v>
      </c>
      <c r="Q1810" s="14" t="str">
        <f>VLOOKUP($F1810,类型描述及偏移量!$C:$H,6,FALSE)</f>
        <v>堵料保护使能</v>
      </c>
    </row>
    <row r="1811" hidden="1" spans="1:17">
      <c r="A1811" s="12" t="str">
        <f t="shared" si="358"/>
        <v>CHP2</v>
      </c>
      <c r="B1811" s="12" t="str">
        <f t="shared" si="359"/>
        <v>M12_M</v>
      </c>
      <c r="C1811" s="12" t="str">
        <f t="shared" si="360"/>
        <v>Blocking_Stop</v>
      </c>
      <c r="D1811" s="12" t="str">
        <f t="shared" si="361"/>
        <v>BP_Motor_var</v>
      </c>
      <c r="E1811" s="13" t="str">
        <f t="shared" si="362"/>
        <v>CHP2_M12_M_BP_Motor_var</v>
      </c>
      <c r="F1811" s="14" t="str">
        <f t="shared" si="363"/>
        <v>BP_Motor_var_Blocking_Stop</v>
      </c>
      <c r="G1811" s="10" t="str">
        <f t="shared" si="364"/>
        <v>CHP2_M12_M_Blocking_Stop</v>
      </c>
      <c r="H1811" s="10" t="str">
        <f>VLOOKUP(基本表格!E1811,起始地址定义!A:D,4,FALSE)&amp;" "&amp;Q1811</f>
        <v>2425+P4-M6 2#刨片机润滑油冷却风扇 电机控制 堵料导致停机</v>
      </c>
      <c r="I1811" s="10" t="str">
        <f t="shared" si="365"/>
        <v>DB1200,X1803.1</v>
      </c>
      <c r="J1811" s="13" t="str">
        <f>VLOOKUP(E1811,起始地址定义!A:D,2,FALSE)</f>
        <v>DB1200</v>
      </c>
      <c r="K1811" s="12" t="str">
        <f t="shared" si="366"/>
        <v>X1803.1</v>
      </c>
      <c r="L1811" s="13">
        <f>VLOOKUP(E1811,起始地址定义!A:D,3,FALSE)</f>
        <v>1800</v>
      </c>
      <c r="M1811" s="14">
        <f>VLOOKUP($F1811,类型描述及偏移量!$C:$H,2,FALSE)</f>
        <v>3.1</v>
      </c>
      <c r="N1811" s="14" t="str">
        <f>VLOOKUP($F1811,类型描述及偏移量!$C:$H,3,FALSE)</f>
        <v>离散</v>
      </c>
      <c r="O1811" s="14" t="str">
        <f>VLOOKUP($F1811,类型描述及偏移量!$C:$H,4,FALSE)</f>
        <v>On</v>
      </c>
      <c r="P1811" s="14" t="str">
        <f>VLOOKUP($F1811,类型描述及偏移量!$C:$H,5,FALSE)</f>
        <v>Yes</v>
      </c>
      <c r="Q1811" s="14" t="str">
        <f>VLOOKUP($F1811,类型描述及偏移量!$C:$H,6,FALSE)</f>
        <v>堵料导致停机</v>
      </c>
    </row>
    <row r="1812" hidden="1" spans="1:17">
      <c r="A1812" s="12" t="str">
        <f t="shared" si="358"/>
        <v>CHP2</v>
      </c>
      <c r="B1812" s="12" t="str">
        <f t="shared" si="359"/>
        <v>M12_M</v>
      </c>
      <c r="C1812" s="12" t="str">
        <f t="shared" si="360"/>
        <v>BreakTime</v>
      </c>
      <c r="D1812" s="12" t="str">
        <f t="shared" si="361"/>
        <v>BP_Motor_var</v>
      </c>
      <c r="E1812" s="13" t="str">
        <f t="shared" si="362"/>
        <v>CHP2_M12_M_BP_Motor_var</v>
      </c>
      <c r="F1812" s="14" t="str">
        <f t="shared" si="363"/>
        <v>BP_Motor_var_BreakTime</v>
      </c>
      <c r="G1812" s="10" t="str">
        <f t="shared" si="364"/>
        <v>CHP2_M12_M_BreakTime</v>
      </c>
      <c r="H1812" s="10" t="str">
        <f>VLOOKUP(基本表格!E1812,起始地址定义!A:D,4,FALSE)&amp;" "&amp;Q1812</f>
        <v>2425+P4-M6 2#刨片机润滑油冷却风扇 电机控制 断链超时时间 秒</v>
      </c>
      <c r="I1812" s="10" t="str">
        <f t="shared" si="365"/>
        <v>DB1200,INT1804</v>
      </c>
      <c r="J1812" s="13" t="str">
        <f>VLOOKUP(E1812,起始地址定义!A:D,2,FALSE)</f>
        <v>DB1200</v>
      </c>
      <c r="K1812" s="12" t="str">
        <f t="shared" si="366"/>
        <v>INT1804</v>
      </c>
      <c r="L1812" s="13">
        <f>VLOOKUP(E1812,起始地址定义!A:D,3,FALSE)</f>
        <v>1800</v>
      </c>
      <c r="M1812" s="14">
        <f>VLOOKUP($F1812,类型描述及偏移量!$C:$H,2,FALSE)</f>
        <v>4</v>
      </c>
      <c r="N1812" s="14" t="str">
        <f>VLOOKUP($F1812,类型描述及偏移量!$C:$H,3,FALSE)</f>
        <v>整型</v>
      </c>
      <c r="O1812" s="14" t="str">
        <f>VLOOKUP($F1812,类型描述及偏移量!$C:$H,4,FALSE)</f>
        <v>None</v>
      </c>
      <c r="P1812" s="14" t="str">
        <f>VLOOKUP($F1812,类型描述及偏移量!$C:$H,5,FALSE)</f>
        <v>No</v>
      </c>
      <c r="Q1812" s="14" t="str">
        <f>VLOOKUP($F1812,类型描述及偏移量!$C:$H,6,FALSE)</f>
        <v>断链超时时间 秒</v>
      </c>
    </row>
    <row r="1813" hidden="1" spans="1:17">
      <c r="A1813" s="12" t="str">
        <f t="shared" si="358"/>
        <v>CHP2</v>
      </c>
      <c r="B1813" s="12" t="str">
        <f t="shared" si="359"/>
        <v>M12_M</v>
      </c>
      <c r="C1813" s="12" t="str">
        <f t="shared" si="360"/>
        <v>BlockingTime</v>
      </c>
      <c r="D1813" s="12" t="str">
        <f t="shared" si="361"/>
        <v>BP_Motor_var</v>
      </c>
      <c r="E1813" s="13" t="str">
        <f t="shared" si="362"/>
        <v>CHP2_M12_M_BP_Motor_var</v>
      </c>
      <c r="F1813" s="14" t="str">
        <f t="shared" si="363"/>
        <v>BP_Motor_var_BlockingTime</v>
      </c>
      <c r="G1813" s="10" t="str">
        <f t="shared" si="364"/>
        <v>CHP2_M12_M_BlockingTime</v>
      </c>
      <c r="H1813" s="10" t="str">
        <f>VLOOKUP(基本表格!E1813,起始地址定义!A:D,4,FALSE)&amp;" "&amp;Q1813</f>
        <v>2425+P4-M6 2#刨片机润滑油冷却风扇 电机控制 堵料检测时间 秒</v>
      </c>
      <c r="I1813" s="10" t="str">
        <f t="shared" si="365"/>
        <v>DB1200,INT1806</v>
      </c>
      <c r="J1813" s="13" t="str">
        <f>VLOOKUP(E1813,起始地址定义!A:D,2,FALSE)</f>
        <v>DB1200</v>
      </c>
      <c r="K1813" s="12" t="str">
        <f t="shared" si="366"/>
        <v>INT1806</v>
      </c>
      <c r="L1813" s="13">
        <f>VLOOKUP(E1813,起始地址定义!A:D,3,FALSE)</f>
        <v>1800</v>
      </c>
      <c r="M1813" s="14">
        <f>VLOOKUP($F1813,类型描述及偏移量!$C:$H,2,FALSE)</f>
        <v>6</v>
      </c>
      <c r="N1813" s="14" t="str">
        <f>VLOOKUP($F1813,类型描述及偏移量!$C:$H,3,FALSE)</f>
        <v>整型</v>
      </c>
      <c r="O1813" s="14" t="str">
        <f>VLOOKUP($F1813,类型描述及偏移量!$C:$H,4,FALSE)</f>
        <v>None</v>
      </c>
      <c r="P1813" s="14" t="str">
        <f>VLOOKUP($F1813,类型描述及偏移量!$C:$H,5,FALSE)</f>
        <v>No</v>
      </c>
      <c r="Q1813" s="14" t="str">
        <f>VLOOKUP($F1813,类型描述及偏移量!$C:$H,6,FALSE)</f>
        <v>堵料检测时间 秒</v>
      </c>
    </row>
    <row r="1814" hidden="1" spans="1:17">
      <c r="A1814" s="12" t="str">
        <f t="shared" si="358"/>
        <v>CHP2</v>
      </c>
      <c r="B1814" s="12" t="str">
        <f t="shared" si="359"/>
        <v>M12_M</v>
      </c>
      <c r="C1814" s="12" t="str">
        <f t="shared" si="360"/>
        <v>PullSwitch_CHK</v>
      </c>
      <c r="D1814" s="12" t="str">
        <f t="shared" si="361"/>
        <v>BP_Motor_var</v>
      </c>
      <c r="E1814" s="13" t="str">
        <f t="shared" si="362"/>
        <v>CHP2_M12_M_BP_Motor_var</v>
      </c>
      <c r="F1814" s="14" t="str">
        <f t="shared" si="363"/>
        <v>BP_Motor_var_PullSwitch_CHK</v>
      </c>
      <c r="G1814" s="10" t="str">
        <f t="shared" si="364"/>
        <v>CHP2_M12_M_PullSwitch_CHK</v>
      </c>
      <c r="H1814" s="10" t="str">
        <f>VLOOKUP(基本表格!E1814,起始地址定义!A:D,4,FALSE)&amp;" "&amp;Q1814</f>
        <v>2425+P4-M6 2#刨片机润滑油冷却风扇 电机控制 拉线开关</v>
      </c>
      <c r="I1814" s="10" t="str">
        <f t="shared" si="365"/>
        <v>DB1200,X1808.0</v>
      </c>
      <c r="J1814" s="13" t="str">
        <f>VLOOKUP(E1814,起始地址定义!A:D,2,FALSE)</f>
        <v>DB1200</v>
      </c>
      <c r="K1814" s="12" t="str">
        <f t="shared" si="366"/>
        <v>X1808.0</v>
      </c>
      <c r="L1814" s="13">
        <f>VLOOKUP(E1814,起始地址定义!A:D,3,FALSE)</f>
        <v>1800</v>
      </c>
      <c r="M1814" s="14">
        <f>VLOOKUP($F1814,类型描述及偏移量!$C:$H,2,FALSE)</f>
        <v>8</v>
      </c>
      <c r="N1814" s="14" t="str">
        <f>VLOOKUP($F1814,类型描述及偏移量!$C:$H,3,FALSE)</f>
        <v>离散</v>
      </c>
      <c r="O1814" s="14" t="str">
        <f>VLOOKUP($F1814,类型描述及偏移量!$C:$H,4,FALSE)</f>
        <v>On</v>
      </c>
      <c r="P1814" s="14" t="str">
        <f>VLOOKUP($F1814,类型描述及偏移量!$C:$H,5,FALSE)</f>
        <v>Yes</v>
      </c>
      <c r="Q1814" s="14" t="str">
        <f>VLOOKUP($F1814,类型描述及偏移量!$C:$H,6,FALSE)</f>
        <v>拉线开关</v>
      </c>
    </row>
    <row r="1815" hidden="1" spans="1:17">
      <c r="A1815" s="12" t="str">
        <f t="shared" si="358"/>
        <v>CHP2</v>
      </c>
      <c r="B1815" s="12" t="str">
        <f t="shared" si="359"/>
        <v>M12_M</v>
      </c>
      <c r="C1815" s="12" t="str">
        <f t="shared" si="360"/>
        <v>LMD_ALM</v>
      </c>
      <c r="D1815" s="12" t="str">
        <f t="shared" si="361"/>
        <v>BP_Motor_var</v>
      </c>
      <c r="E1815" s="13" t="str">
        <f t="shared" si="362"/>
        <v>CHP2_M12_M_BP_Motor_var</v>
      </c>
      <c r="F1815" s="14" t="str">
        <f t="shared" si="363"/>
        <v>BP_Motor_var_LMD_ALM</v>
      </c>
      <c r="G1815" s="10" t="str">
        <f t="shared" si="364"/>
        <v>CHP2_M12_M_LMD_ALM</v>
      </c>
      <c r="H1815" s="10" t="str">
        <f>VLOOKUP(基本表格!E1815,起始地址定义!A:D,4,FALSE)&amp;" "&amp;Q1815</f>
        <v>2425+P4-M6 2#刨片机润滑油冷却风扇 电机控制 左跑偏报警</v>
      </c>
      <c r="I1815" s="10" t="str">
        <f t="shared" si="365"/>
        <v>DB1200,X1808.1</v>
      </c>
      <c r="J1815" s="13" t="str">
        <f>VLOOKUP(E1815,起始地址定义!A:D,2,FALSE)</f>
        <v>DB1200</v>
      </c>
      <c r="K1815" s="12" t="str">
        <f t="shared" si="366"/>
        <v>X1808.1</v>
      </c>
      <c r="L1815" s="13">
        <f>VLOOKUP(E1815,起始地址定义!A:D,3,FALSE)</f>
        <v>1800</v>
      </c>
      <c r="M1815" s="14">
        <f>VLOOKUP($F1815,类型描述及偏移量!$C:$H,2,FALSE)</f>
        <v>8.1</v>
      </c>
      <c r="N1815" s="14" t="str">
        <f>VLOOKUP($F1815,类型描述及偏移量!$C:$H,3,FALSE)</f>
        <v>离散</v>
      </c>
      <c r="O1815" s="14" t="str">
        <f>VLOOKUP($F1815,类型描述及偏移量!$C:$H,4,FALSE)</f>
        <v>On</v>
      </c>
      <c r="P1815" s="14" t="str">
        <f>VLOOKUP($F1815,类型描述及偏移量!$C:$H,5,FALSE)</f>
        <v>Yes</v>
      </c>
      <c r="Q1815" s="14" t="str">
        <f>VLOOKUP($F1815,类型描述及偏移量!$C:$H,6,FALSE)</f>
        <v>左跑偏报警</v>
      </c>
    </row>
    <row r="1816" hidden="1" spans="1:17">
      <c r="A1816" s="12" t="str">
        <f t="shared" si="358"/>
        <v>CHP2</v>
      </c>
      <c r="B1816" s="12" t="str">
        <f t="shared" si="359"/>
        <v>M12_M</v>
      </c>
      <c r="C1816" s="12" t="str">
        <f t="shared" si="360"/>
        <v>LMD_CHK_1</v>
      </c>
      <c r="D1816" s="12" t="str">
        <f t="shared" si="361"/>
        <v>BP_Motor_var</v>
      </c>
      <c r="E1816" s="13" t="str">
        <f t="shared" si="362"/>
        <v>CHP2_M12_M_BP_Motor_var</v>
      </c>
      <c r="F1816" s="14" t="str">
        <f t="shared" si="363"/>
        <v>BP_Motor_var_LMD_CHK_1</v>
      </c>
      <c r="G1816" s="10" t="str">
        <f t="shared" si="364"/>
        <v>CHP2_M12_M_LMD_CHK_1</v>
      </c>
      <c r="H1816" s="10" t="str">
        <f>VLOOKUP(基本表格!E1816,起始地址定义!A:D,4,FALSE)&amp;" "&amp;Q1816</f>
        <v>2425+P4-M6 2#刨片机润滑油冷却风扇 电机控制 左跑偏1检测</v>
      </c>
      <c r="I1816" s="10" t="str">
        <f t="shared" si="365"/>
        <v>DB1200,X1808.2</v>
      </c>
      <c r="J1816" s="13" t="str">
        <f>VLOOKUP(E1816,起始地址定义!A:D,2,FALSE)</f>
        <v>DB1200</v>
      </c>
      <c r="K1816" s="12" t="str">
        <f t="shared" si="366"/>
        <v>X1808.2</v>
      </c>
      <c r="L1816" s="13">
        <f>VLOOKUP(E1816,起始地址定义!A:D,3,FALSE)</f>
        <v>1800</v>
      </c>
      <c r="M1816" s="14">
        <f>VLOOKUP($F1816,类型描述及偏移量!$C:$H,2,FALSE)</f>
        <v>8.2</v>
      </c>
      <c r="N1816" s="14" t="str">
        <f>VLOOKUP($F1816,类型描述及偏移量!$C:$H,3,FALSE)</f>
        <v>离散</v>
      </c>
      <c r="O1816" s="14" t="str">
        <f>VLOOKUP($F1816,类型描述及偏移量!$C:$H,4,FALSE)</f>
        <v>None</v>
      </c>
      <c r="P1816" s="14" t="str">
        <f>VLOOKUP($F1816,类型描述及偏移量!$C:$H,5,FALSE)</f>
        <v>Yes</v>
      </c>
      <c r="Q1816" s="14" t="str">
        <f>VLOOKUP($F1816,类型描述及偏移量!$C:$H,6,FALSE)</f>
        <v>左跑偏1检测</v>
      </c>
    </row>
    <row r="1817" hidden="1" spans="1:17">
      <c r="A1817" s="12" t="str">
        <f t="shared" si="358"/>
        <v>CHP2</v>
      </c>
      <c r="B1817" s="12" t="str">
        <f t="shared" si="359"/>
        <v>M12_M</v>
      </c>
      <c r="C1817" s="12" t="str">
        <f t="shared" si="360"/>
        <v>LMD_EN</v>
      </c>
      <c r="D1817" s="12" t="str">
        <f t="shared" si="361"/>
        <v>BP_Motor_var</v>
      </c>
      <c r="E1817" s="13" t="str">
        <f t="shared" si="362"/>
        <v>CHP2_M12_M_BP_Motor_var</v>
      </c>
      <c r="F1817" s="14" t="str">
        <f t="shared" si="363"/>
        <v>BP_Motor_var_LMD_EN</v>
      </c>
      <c r="G1817" s="10" t="str">
        <f t="shared" si="364"/>
        <v>CHP2_M12_M_LMD_EN</v>
      </c>
      <c r="H1817" s="10" t="str">
        <f>VLOOKUP(基本表格!E1817,起始地址定义!A:D,4,FALSE)&amp;" "&amp;Q1817</f>
        <v>2425+P4-M6 2#刨片机润滑油冷却风扇 电机控制 左跑偏保护使能</v>
      </c>
      <c r="I1817" s="10" t="str">
        <f t="shared" si="365"/>
        <v>DB1200,X1808.3</v>
      </c>
      <c r="J1817" s="13" t="str">
        <f>VLOOKUP(E1817,起始地址定义!A:D,2,FALSE)</f>
        <v>DB1200</v>
      </c>
      <c r="K1817" s="12" t="str">
        <f t="shared" si="366"/>
        <v>X1808.3</v>
      </c>
      <c r="L1817" s="13">
        <f>VLOOKUP(E1817,起始地址定义!A:D,3,FALSE)</f>
        <v>1800</v>
      </c>
      <c r="M1817" s="14">
        <f>VLOOKUP($F1817,类型描述及偏移量!$C:$H,2,FALSE)</f>
        <v>8.3</v>
      </c>
      <c r="N1817" s="14" t="str">
        <f>VLOOKUP($F1817,类型描述及偏移量!$C:$H,3,FALSE)</f>
        <v>离散</v>
      </c>
      <c r="O1817" s="14" t="str">
        <f>VLOOKUP($F1817,类型描述及偏移量!$C:$H,4,FALSE)</f>
        <v>None</v>
      </c>
      <c r="P1817" s="14" t="str">
        <f>VLOOKUP($F1817,类型描述及偏移量!$C:$H,5,FALSE)</f>
        <v>No</v>
      </c>
      <c r="Q1817" s="14" t="str">
        <f>VLOOKUP($F1817,类型描述及偏移量!$C:$H,6,FALSE)</f>
        <v>左跑偏保护使能</v>
      </c>
    </row>
    <row r="1818" hidden="1" spans="1:17">
      <c r="A1818" s="12" t="str">
        <f t="shared" si="358"/>
        <v>CHP2</v>
      </c>
      <c r="B1818" s="12" t="str">
        <f t="shared" si="359"/>
        <v>M12_M</v>
      </c>
      <c r="C1818" s="12" t="str">
        <f t="shared" si="360"/>
        <v>LMD_Stop</v>
      </c>
      <c r="D1818" s="12" t="str">
        <f t="shared" si="361"/>
        <v>BP_Motor_var</v>
      </c>
      <c r="E1818" s="13" t="str">
        <f t="shared" si="362"/>
        <v>CHP2_M12_M_BP_Motor_var</v>
      </c>
      <c r="F1818" s="14" t="str">
        <f t="shared" si="363"/>
        <v>BP_Motor_var_LMD_Stop</v>
      </c>
      <c r="G1818" s="10" t="str">
        <f t="shared" si="364"/>
        <v>CHP2_M12_M_LMD_Stop</v>
      </c>
      <c r="H1818" s="10" t="str">
        <f>VLOOKUP(基本表格!E1818,起始地址定义!A:D,4,FALSE)&amp;" "&amp;Q1818</f>
        <v>2425+P4-M6 2#刨片机润滑油冷却风扇 电机控制 左跑偏导致停机</v>
      </c>
      <c r="I1818" s="10" t="str">
        <f t="shared" si="365"/>
        <v>DB1200,X1808.4</v>
      </c>
      <c r="J1818" s="13" t="str">
        <f>VLOOKUP(E1818,起始地址定义!A:D,2,FALSE)</f>
        <v>DB1200</v>
      </c>
      <c r="K1818" s="12" t="str">
        <f t="shared" si="366"/>
        <v>X1808.4</v>
      </c>
      <c r="L1818" s="13">
        <f>VLOOKUP(E1818,起始地址定义!A:D,3,FALSE)</f>
        <v>1800</v>
      </c>
      <c r="M1818" s="14">
        <f>VLOOKUP($F1818,类型描述及偏移量!$C:$H,2,FALSE)</f>
        <v>8.4</v>
      </c>
      <c r="N1818" s="14" t="str">
        <f>VLOOKUP($F1818,类型描述及偏移量!$C:$H,3,FALSE)</f>
        <v>离散</v>
      </c>
      <c r="O1818" s="14" t="str">
        <f>VLOOKUP($F1818,类型描述及偏移量!$C:$H,4,FALSE)</f>
        <v>On</v>
      </c>
      <c r="P1818" s="14" t="str">
        <f>VLOOKUP($F1818,类型描述及偏移量!$C:$H,5,FALSE)</f>
        <v>Yes</v>
      </c>
      <c r="Q1818" s="14" t="str">
        <f>VLOOKUP($F1818,类型描述及偏移量!$C:$H,6,FALSE)</f>
        <v>左跑偏导致停机</v>
      </c>
    </row>
    <row r="1819" hidden="1" spans="1:17">
      <c r="A1819" s="12" t="str">
        <f t="shared" si="358"/>
        <v>CHP2</v>
      </c>
      <c r="B1819" s="12" t="str">
        <f t="shared" si="359"/>
        <v>M12_M</v>
      </c>
      <c r="C1819" s="12" t="str">
        <f t="shared" si="360"/>
        <v>LMD_Time</v>
      </c>
      <c r="D1819" s="12" t="str">
        <f t="shared" si="361"/>
        <v>BP_Motor_var</v>
      </c>
      <c r="E1819" s="13" t="str">
        <f t="shared" si="362"/>
        <v>CHP2_M12_M_BP_Motor_var</v>
      </c>
      <c r="F1819" s="14" t="str">
        <f t="shared" si="363"/>
        <v>BP_Motor_var_LMD_Time</v>
      </c>
      <c r="G1819" s="10" t="str">
        <f t="shared" si="364"/>
        <v>CHP2_M12_M_LMD_Time</v>
      </c>
      <c r="H1819" s="10" t="str">
        <f>VLOOKUP(基本表格!E1819,起始地址定义!A:D,4,FALSE)&amp;" "&amp;Q1819</f>
        <v>2425+P4-M6 2#刨片机润滑油冷却风扇 电机控制 左跑偏检测时间</v>
      </c>
      <c r="I1819" s="10" t="str">
        <f t="shared" si="365"/>
        <v>DB1200,INT1810</v>
      </c>
      <c r="J1819" s="13" t="str">
        <f>VLOOKUP(E1819,起始地址定义!A:D,2,FALSE)</f>
        <v>DB1200</v>
      </c>
      <c r="K1819" s="12" t="str">
        <f t="shared" si="366"/>
        <v>INT1810</v>
      </c>
      <c r="L1819" s="13">
        <f>VLOOKUP(E1819,起始地址定义!A:D,3,FALSE)</f>
        <v>1800</v>
      </c>
      <c r="M1819" s="14">
        <f>VLOOKUP($F1819,类型描述及偏移量!$C:$H,2,FALSE)</f>
        <v>10</v>
      </c>
      <c r="N1819" s="14" t="str">
        <f>VLOOKUP($F1819,类型描述及偏移量!$C:$H,3,FALSE)</f>
        <v>整型</v>
      </c>
      <c r="O1819" s="14" t="str">
        <f>VLOOKUP($F1819,类型描述及偏移量!$C:$H,4,FALSE)</f>
        <v>None</v>
      </c>
      <c r="P1819" s="14" t="str">
        <f>VLOOKUP($F1819,类型描述及偏移量!$C:$H,5,FALSE)</f>
        <v>No</v>
      </c>
      <c r="Q1819" s="14" t="str">
        <f>VLOOKUP($F1819,类型描述及偏移量!$C:$H,6,FALSE)</f>
        <v>左跑偏检测时间</v>
      </c>
    </row>
    <row r="1820" hidden="1" spans="1:17">
      <c r="A1820" s="12" t="str">
        <f t="shared" si="358"/>
        <v>CHP2</v>
      </c>
      <c r="B1820" s="12" t="str">
        <f t="shared" si="359"/>
        <v>M12_M</v>
      </c>
      <c r="C1820" s="12" t="str">
        <f t="shared" si="360"/>
        <v>RMD_ALM</v>
      </c>
      <c r="D1820" s="12" t="str">
        <f t="shared" si="361"/>
        <v>BP_Motor_var</v>
      </c>
      <c r="E1820" s="13" t="str">
        <f t="shared" si="362"/>
        <v>CHP2_M12_M_BP_Motor_var</v>
      </c>
      <c r="F1820" s="14" t="str">
        <f t="shared" si="363"/>
        <v>BP_Motor_var_RMD_ALM</v>
      </c>
      <c r="G1820" s="10" t="str">
        <f t="shared" si="364"/>
        <v>CHP2_M12_M_RMD_ALM</v>
      </c>
      <c r="H1820" s="10" t="str">
        <f>VLOOKUP(基本表格!E1820,起始地址定义!A:D,4,FALSE)&amp;" "&amp;Q1820</f>
        <v>2425+P4-M6 2#刨片机润滑油冷却风扇 电机控制 右 跑偏报警</v>
      </c>
      <c r="I1820" s="10" t="str">
        <f t="shared" si="365"/>
        <v>DB1200,X1812.0</v>
      </c>
      <c r="J1820" s="13" t="str">
        <f>VLOOKUP(E1820,起始地址定义!A:D,2,FALSE)</f>
        <v>DB1200</v>
      </c>
      <c r="K1820" s="12" t="str">
        <f t="shared" si="366"/>
        <v>X1812.0</v>
      </c>
      <c r="L1820" s="13">
        <f>VLOOKUP(E1820,起始地址定义!A:D,3,FALSE)</f>
        <v>1800</v>
      </c>
      <c r="M1820" s="14">
        <f>VLOOKUP($F1820,类型描述及偏移量!$C:$H,2,FALSE)</f>
        <v>12</v>
      </c>
      <c r="N1820" s="14" t="str">
        <f>VLOOKUP($F1820,类型描述及偏移量!$C:$H,3,FALSE)</f>
        <v>离散</v>
      </c>
      <c r="O1820" s="14" t="str">
        <f>VLOOKUP($F1820,类型描述及偏移量!$C:$H,4,FALSE)</f>
        <v>On</v>
      </c>
      <c r="P1820" s="14" t="str">
        <f>VLOOKUP($F1820,类型描述及偏移量!$C:$H,5,FALSE)</f>
        <v>Yes</v>
      </c>
      <c r="Q1820" s="14" t="str">
        <f>VLOOKUP($F1820,类型描述及偏移量!$C:$H,6,FALSE)</f>
        <v>右 跑偏报警</v>
      </c>
    </row>
    <row r="1821" hidden="1" spans="1:17">
      <c r="A1821" s="12" t="str">
        <f t="shared" si="358"/>
        <v>CHP2</v>
      </c>
      <c r="B1821" s="12" t="str">
        <f t="shared" si="359"/>
        <v>M12_M</v>
      </c>
      <c r="C1821" s="12" t="str">
        <f t="shared" si="360"/>
        <v>RMD_CHK_1</v>
      </c>
      <c r="D1821" s="12" t="str">
        <f t="shared" si="361"/>
        <v>BP_Motor_var</v>
      </c>
      <c r="E1821" s="13" t="str">
        <f t="shared" si="362"/>
        <v>CHP2_M12_M_BP_Motor_var</v>
      </c>
      <c r="F1821" s="14" t="str">
        <f t="shared" si="363"/>
        <v>BP_Motor_var_RMD_CHK_1</v>
      </c>
      <c r="G1821" s="10" t="str">
        <f t="shared" si="364"/>
        <v>CHP2_M12_M_RMD_CHK_1</v>
      </c>
      <c r="H1821" s="10" t="str">
        <f>VLOOKUP(基本表格!E1821,起始地址定义!A:D,4,FALSE)&amp;" "&amp;Q1821</f>
        <v>2425+P4-M6 2#刨片机润滑油冷却风扇 电机控制 右跑偏1检测</v>
      </c>
      <c r="I1821" s="10" t="str">
        <f t="shared" si="365"/>
        <v>DB1200,X1812.1</v>
      </c>
      <c r="J1821" s="13" t="str">
        <f>VLOOKUP(E1821,起始地址定义!A:D,2,FALSE)</f>
        <v>DB1200</v>
      </c>
      <c r="K1821" s="12" t="str">
        <f t="shared" si="366"/>
        <v>X1812.1</v>
      </c>
      <c r="L1821" s="13">
        <f>VLOOKUP(E1821,起始地址定义!A:D,3,FALSE)</f>
        <v>1800</v>
      </c>
      <c r="M1821" s="14">
        <f>VLOOKUP($F1821,类型描述及偏移量!$C:$H,2,FALSE)</f>
        <v>12.1</v>
      </c>
      <c r="N1821" s="14" t="str">
        <f>VLOOKUP($F1821,类型描述及偏移量!$C:$H,3,FALSE)</f>
        <v>离散</v>
      </c>
      <c r="O1821" s="14" t="str">
        <f>VLOOKUP($F1821,类型描述及偏移量!$C:$H,4,FALSE)</f>
        <v>None</v>
      </c>
      <c r="P1821" s="14" t="str">
        <f>VLOOKUP($F1821,类型描述及偏移量!$C:$H,5,FALSE)</f>
        <v>Yes</v>
      </c>
      <c r="Q1821" s="14" t="str">
        <f>VLOOKUP($F1821,类型描述及偏移量!$C:$H,6,FALSE)</f>
        <v>右跑偏1检测</v>
      </c>
    </row>
    <row r="1822" hidden="1" spans="1:17">
      <c r="A1822" s="12" t="str">
        <f t="shared" si="358"/>
        <v>CHP2</v>
      </c>
      <c r="B1822" s="12" t="str">
        <f t="shared" si="359"/>
        <v>M12_M</v>
      </c>
      <c r="C1822" s="12" t="str">
        <f t="shared" si="360"/>
        <v>RMD_EN</v>
      </c>
      <c r="D1822" s="12" t="str">
        <f t="shared" si="361"/>
        <v>BP_Motor_var</v>
      </c>
      <c r="E1822" s="13" t="str">
        <f t="shared" si="362"/>
        <v>CHP2_M12_M_BP_Motor_var</v>
      </c>
      <c r="F1822" s="14" t="str">
        <f t="shared" si="363"/>
        <v>BP_Motor_var_RMD_EN</v>
      </c>
      <c r="G1822" s="10" t="str">
        <f t="shared" si="364"/>
        <v>CHP2_M12_M_RMD_EN</v>
      </c>
      <c r="H1822" s="10" t="str">
        <f>VLOOKUP(基本表格!E1822,起始地址定义!A:D,4,FALSE)&amp;" "&amp;Q1822</f>
        <v>2425+P4-M6 2#刨片机润滑油冷却风扇 电机控制 右跑偏保护使能</v>
      </c>
      <c r="I1822" s="10" t="str">
        <f t="shared" si="365"/>
        <v>DB1200,X1812.2</v>
      </c>
      <c r="J1822" s="13" t="str">
        <f>VLOOKUP(E1822,起始地址定义!A:D,2,FALSE)</f>
        <v>DB1200</v>
      </c>
      <c r="K1822" s="12" t="str">
        <f t="shared" si="366"/>
        <v>X1812.2</v>
      </c>
      <c r="L1822" s="13">
        <f>VLOOKUP(E1822,起始地址定义!A:D,3,FALSE)</f>
        <v>1800</v>
      </c>
      <c r="M1822" s="14">
        <f>VLOOKUP($F1822,类型描述及偏移量!$C:$H,2,FALSE)</f>
        <v>12.2</v>
      </c>
      <c r="N1822" s="14" t="str">
        <f>VLOOKUP($F1822,类型描述及偏移量!$C:$H,3,FALSE)</f>
        <v>离散</v>
      </c>
      <c r="O1822" s="14" t="str">
        <f>VLOOKUP($F1822,类型描述及偏移量!$C:$H,4,FALSE)</f>
        <v>None</v>
      </c>
      <c r="P1822" s="14" t="str">
        <f>VLOOKUP($F1822,类型描述及偏移量!$C:$H,5,FALSE)</f>
        <v>No</v>
      </c>
      <c r="Q1822" s="14" t="str">
        <f>VLOOKUP($F1822,类型描述及偏移量!$C:$H,6,FALSE)</f>
        <v>右跑偏保护使能</v>
      </c>
    </row>
    <row r="1823" hidden="1" spans="1:17">
      <c r="A1823" s="12" t="str">
        <f t="shared" si="358"/>
        <v>CHP2</v>
      </c>
      <c r="B1823" s="12" t="str">
        <f t="shared" si="359"/>
        <v>M12_M</v>
      </c>
      <c r="C1823" s="12" t="str">
        <f t="shared" si="360"/>
        <v>RMD_Stop</v>
      </c>
      <c r="D1823" s="12" t="str">
        <f t="shared" si="361"/>
        <v>BP_Motor_var</v>
      </c>
      <c r="E1823" s="13" t="str">
        <f t="shared" si="362"/>
        <v>CHP2_M12_M_BP_Motor_var</v>
      </c>
      <c r="F1823" s="14" t="str">
        <f t="shared" si="363"/>
        <v>BP_Motor_var_RMD_Stop</v>
      </c>
      <c r="G1823" s="10" t="str">
        <f t="shared" si="364"/>
        <v>CHP2_M12_M_RMD_Stop</v>
      </c>
      <c r="H1823" s="10" t="str">
        <f>VLOOKUP(基本表格!E1823,起始地址定义!A:D,4,FALSE)&amp;" "&amp;Q1823</f>
        <v>2425+P4-M6 2#刨片机润滑油冷却风扇 电机控制 右跑偏导致停机</v>
      </c>
      <c r="I1823" s="10" t="str">
        <f t="shared" si="365"/>
        <v>DB1200,X1812.3</v>
      </c>
      <c r="J1823" s="13" t="str">
        <f>VLOOKUP(E1823,起始地址定义!A:D,2,FALSE)</f>
        <v>DB1200</v>
      </c>
      <c r="K1823" s="12" t="str">
        <f t="shared" si="366"/>
        <v>X1812.3</v>
      </c>
      <c r="L1823" s="13">
        <f>VLOOKUP(E1823,起始地址定义!A:D,3,FALSE)</f>
        <v>1800</v>
      </c>
      <c r="M1823" s="14">
        <f>VLOOKUP($F1823,类型描述及偏移量!$C:$H,2,FALSE)</f>
        <v>12.3</v>
      </c>
      <c r="N1823" s="14" t="str">
        <f>VLOOKUP($F1823,类型描述及偏移量!$C:$H,3,FALSE)</f>
        <v>离散</v>
      </c>
      <c r="O1823" s="14" t="str">
        <f>VLOOKUP($F1823,类型描述及偏移量!$C:$H,4,FALSE)</f>
        <v>On</v>
      </c>
      <c r="P1823" s="14" t="str">
        <f>VLOOKUP($F1823,类型描述及偏移量!$C:$H,5,FALSE)</f>
        <v>Yes</v>
      </c>
      <c r="Q1823" s="14" t="str">
        <f>VLOOKUP($F1823,类型描述及偏移量!$C:$H,6,FALSE)</f>
        <v>右跑偏导致停机</v>
      </c>
    </row>
    <row r="1824" hidden="1" spans="1:17">
      <c r="A1824" s="12" t="str">
        <f t="shared" si="358"/>
        <v>CHP2</v>
      </c>
      <c r="B1824" s="12" t="str">
        <f t="shared" si="359"/>
        <v>M12_M</v>
      </c>
      <c r="C1824" s="12" t="str">
        <f t="shared" si="360"/>
        <v>RMD_Time</v>
      </c>
      <c r="D1824" s="12" t="str">
        <f t="shared" si="361"/>
        <v>BP_Motor_var</v>
      </c>
      <c r="E1824" s="13" t="str">
        <f t="shared" si="362"/>
        <v>CHP2_M12_M_BP_Motor_var</v>
      </c>
      <c r="F1824" s="14" t="str">
        <f t="shared" si="363"/>
        <v>BP_Motor_var_RMD_Time</v>
      </c>
      <c r="G1824" s="10" t="str">
        <f t="shared" si="364"/>
        <v>CHP2_M12_M_RMD_Time</v>
      </c>
      <c r="H1824" s="10" t="str">
        <f>VLOOKUP(基本表格!E1824,起始地址定义!A:D,4,FALSE)&amp;" "&amp;Q1824</f>
        <v>2425+P4-M6 2#刨片机润滑油冷却风扇 电机控制 右跑偏检测时间</v>
      </c>
      <c r="I1824" s="10" t="str">
        <f t="shared" si="365"/>
        <v>DB1200,INT1814</v>
      </c>
      <c r="J1824" s="13" t="str">
        <f>VLOOKUP(E1824,起始地址定义!A:D,2,FALSE)</f>
        <v>DB1200</v>
      </c>
      <c r="K1824" s="12" t="str">
        <f t="shared" si="366"/>
        <v>INT1814</v>
      </c>
      <c r="L1824" s="13">
        <f>VLOOKUP(E1824,起始地址定义!A:D,3,FALSE)</f>
        <v>1800</v>
      </c>
      <c r="M1824" s="14">
        <f>VLOOKUP($F1824,类型描述及偏移量!$C:$H,2,FALSE)</f>
        <v>14</v>
      </c>
      <c r="N1824" s="14" t="str">
        <f>VLOOKUP($F1824,类型描述及偏移量!$C:$H,3,FALSE)</f>
        <v>整型</v>
      </c>
      <c r="O1824" s="14" t="str">
        <f>VLOOKUP($F1824,类型描述及偏移量!$C:$H,4,FALSE)</f>
        <v>None</v>
      </c>
      <c r="P1824" s="14" t="str">
        <f>VLOOKUP($F1824,类型描述及偏移量!$C:$H,5,FALSE)</f>
        <v>No</v>
      </c>
      <c r="Q1824" s="14" t="str">
        <f>VLOOKUP($F1824,类型描述及偏移量!$C:$H,6,FALSE)</f>
        <v>右跑偏检测时间</v>
      </c>
    </row>
    <row r="1825" hidden="1" spans="1:17">
      <c r="A1825" s="12" t="str">
        <f t="shared" si="358"/>
        <v>CHP2</v>
      </c>
      <c r="B1825" s="12" t="str">
        <f t="shared" si="359"/>
        <v>M12_M</v>
      </c>
      <c r="C1825" s="12" t="str">
        <f t="shared" si="360"/>
        <v>Motor_Delta</v>
      </c>
      <c r="D1825" s="12" t="str">
        <f t="shared" si="361"/>
        <v>BP_Motor_var</v>
      </c>
      <c r="E1825" s="13" t="str">
        <f t="shared" si="362"/>
        <v>CHP2_M12_M_BP_Motor_var</v>
      </c>
      <c r="F1825" s="14" t="str">
        <f t="shared" si="363"/>
        <v>BP_Motor_var_Motor_Delta</v>
      </c>
      <c r="G1825" s="10" t="str">
        <f t="shared" si="364"/>
        <v>CHP2_M12_M_Motor_Delta</v>
      </c>
      <c r="H1825" s="10" t="str">
        <f>VLOOKUP(基本表格!E1825,起始地址定义!A:D,4,FALSE)&amp;" "&amp;Q1825</f>
        <v>2425+P4-M6 2#刨片机润滑油冷却风扇 电机控制 三角型</v>
      </c>
      <c r="I1825" s="10" t="str">
        <f t="shared" si="365"/>
        <v>DB1200,X1816.0</v>
      </c>
      <c r="J1825" s="13" t="str">
        <f>VLOOKUP(E1825,起始地址定义!A:D,2,FALSE)</f>
        <v>DB1200</v>
      </c>
      <c r="K1825" s="12" t="str">
        <f t="shared" si="366"/>
        <v>X1816.0</v>
      </c>
      <c r="L1825" s="13">
        <f>VLOOKUP(E1825,起始地址定义!A:D,3,FALSE)</f>
        <v>1800</v>
      </c>
      <c r="M1825" s="14">
        <f>VLOOKUP($F1825,类型描述及偏移量!$C:$H,2,FALSE)</f>
        <v>16</v>
      </c>
      <c r="N1825" s="14" t="str">
        <f>VLOOKUP($F1825,类型描述及偏移量!$C:$H,3,FALSE)</f>
        <v>离散</v>
      </c>
      <c r="O1825" s="14" t="str">
        <f>VLOOKUP($F1825,类型描述及偏移量!$C:$H,4,FALSE)</f>
        <v>None</v>
      </c>
      <c r="P1825" s="14" t="str">
        <f>VLOOKUP($F1825,类型描述及偏移量!$C:$H,5,FALSE)</f>
        <v>Yes</v>
      </c>
      <c r="Q1825" s="14" t="str">
        <f>VLOOKUP($F1825,类型描述及偏移量!$C:$H,6,FALSE)</f>
        <v>三角型</v>
      </c>
    </row>
    <row r="1826" hidden="1" spans="1:17">
      <c r="A1826" s="12" t="str">
        <f t="shared" si="358"/>
        <v>CHP2</v>
      </c>
      <c r="B1826" s="12" t="str">
        <f t="shared" si="359"/>
        <v>M12_M</v>
      </c>
      <c r="C1826" s="12" t="str">
        <f t="shared" si="360"/>
        <v>Motor_Wye</v>
      </c>
      <c r="D1826" s="12" t="str">
        <f t="shared" si="361"/>
        <v>BP_Motor_var</v>
      </c>
      <c r="E1826" s="13" t="str">
        <f t="shared" si="362"/>
        <v>CHP2_M12_M_BP_Motor_var</v>
      </c>
      <c r="F1826" s="14" t="str">
        <f t="shared" si="363"/>
        <v>BP_Motor_var_Motor_Wye</v>
      </c>
      <c r="G1826" s="10" t="str">
        <f t="shared" si="364"/>
        <v>CHP2_M12_M_Motor_Wye</v>
      </c>
      <c r="H1826" s="10" t="str">
        <f>VLOOKUP(基本表格!E1826,起始地址定义!A:D,4,FALSE)&amp;" "&amp;Q1826</f>
        <v>2425+P4-M6 2#刨片机润滑油冷却风扇 电机控制 星型</v>
      </c>
      <c r="I1826" s="10" t="str">
        <f t="shared" si="365"/>
        <v>DB1200,X1816.1</v>
      </c>
      <c r="J1826" s="13" t="str">
        <f>VLOOKUP(E1826,起始地址定义!A:D,2,FALSE)</f>
        <v>DB1200</v>
      </c>
      <c r="K1826" s="12" t="str">
        <f t="shared" si="366"/>
        <v>X1816.1</v>
      </c>
      <c r="L1826" s="13">
        <f>VLOOKUP(E1826,起始地址定义!A:D,3,FALSE)</f>
        <v>1800</v>
      </c>
      <c r="M1826" s="14">
        <f>VLOOKUP($F1826,类型描述及偏移量!$C:$H,2,FALSE)</f>
        <v>16.1</v>
      </c>
      <c r="N1826" s="14" t="str">
        <f>VLOOKUP($F1826,类型描述及偏移量!$C:$H,3,FALSE)</f>
        <v>离散</v>
      </c>
      <c r="O1826" s="14" t="str">
        <f>VLOOKUP($F1826,类型描述及偏移量!$C:$H,4,FALSE)</f>
        <v>None</v>
      </c>
      <c r="P1826" s="14" t="str">
        <f>VLOOKUP($F1826,类型描述及偏移量!$C:$H,5,FALSE)</f>
        <v>Yes</v>
      </c>
      <c r="Q1826" s="14" t="str">
        <f>VLOOKUP($F1826,类型描述及偏移量!$C:$H,6,FALSE)</f>
        <v>星型</v>
      </c>
    </row>
    <row r="1827" hidden="1" spans="1:17">
      <c r="A1827" s="12" t="str">
        <f t="shared" si="358"/>
        <v>CHP2</v>
      </c>
      <c r="B1827" s="12" t="str">
        <f t="shared" si="359"/>
        <v>M12_M</v>
      </c>
      <c r="C1827" s="12" t="str">
        <f t="shared" si="360"/>
        <v>MSD</v>
      </c>
      <c r="D1827" s="12" t="str">
        <f t="shared" si="361"/>
        <v>BP_Motor_var</v>
      </c>
      <c r="E1827" s="13" t="str">
        <f t="shared" si="362"/>
        <v>CHP2_M12_M_BP_Motor_var</v>
      </c>
      <c r="F1827" s="14" t="str">
        <f t="shared" si="363"/>
        <v>BP_Motor_var_MSD</v>
      </c>
      <c r="G1827" s="10" t="str">
        <f t="shared" si="364"/>
        <v>CHP2_M12_M_MSD</v>
      </c>
      <c r="H1827" s="10" t="str">
        <f>VLOOKUP(基本表格!E1827,起始地址定义!A:D,4,FALSE)&amp;" "&amp;Q1827</f>
        <v>2425+P4-M6 2#刨片机润滑油冷却风扇 电机控制 维修开关</v>
      </c>
      <c r="I1827" s="10" t="str">
        <f t="shared" si="365"/>
        <v>DB1200,X1816.2</v>
      </c>
      <c r="J1827" s="13" t="str">
        <f>VLOOKUP(E1827,起始地址定义!A:D,2,FALSE)</f>
        <v>DB1200</v>
      </c>
      <c r="K1827" s="12" t="str">
        <f t="shared" si="366"/>
        <v>X1816.2</v>
      </c>
      <c r="L1827" s="13">
        <f>VLOOKUP(E1827,起始地址定义!A:D,3,FALSE)</f>
        <v>1800</v>
      </c>
      <c r="M1827" s="14">
        <f>VLOOKUP($F1827,类型描述及偏移量!$C:$H,2,FALSE)</f>
        <v>16.2</v>
      </c>
      <c r="N1827" s="14" t="str">
        <f>VLOOKUP($F1827,类型描述及偏移量!$C:$H,3,FALSE)</f>
        <v>离散</v>
      </c>
      <c r="O1827" s="14" t="str">
        <f>VLOOKUP($F1827,类型描述及偏移量!$C:$H,4,FALSE)</f>
        <v>On</v>
      </c>
      <c r="P1827" s="14" t="str">
        <f>VLOOKUP($F1827,类型描述及偏移量!$C:$H,5,FALSE)</f>
        <v>Yes</v>
      </c>
      <c r="Q1827" s="14" t="str">
        <f>VLOOKUP($F1827,类型描述及偏移量!$C:$H,6,FALSE)</f>
        <v>维修开关</v>
      </c>
    </row>
    <row r="1828" hidden="1" spans="1:17">
      <c r="A1828" s="12" t="str">
        <f t="shared" si="358"/>
        <v>CHP2</v>
      </c>
      <c r="B1828" s="12" t="str">
        <f t="shared" si="359"/>
        <v>M12_M</v>
      </c>
      <c r="C1828" s="12" t="str">
        <f t="shared" si="360"/>
        <v>LMD_CHK_2</v>
      </c>
      <c r="D1828" s="12" t="str">
        <f t="shared" si="361"/>
        <v>BP_Motor_var</v>
      </c>
      <c r="E1828" s="13" t="str">
        <f t="shared" si="362"/>
        <v>CHP2_M12_M_BP_Motor_var</v>
      </c>
      <c r="F1828" s="14" t="str">
        <f t="shared" si="363"/>
        <v>BP_Motor_var_LMD_CHK_2</v>
      </c>
      <c r="G1828" s="10" t="str">
        <f t="shared" si="364"/>
        <v>CHP2_M12_M_LMD_CHK_2</v>
      </c>
      <c r="H1828" s="10" t="str">
        <f>VLOOKUP(基本表格!E1828,起始地址定义!A:D,4,FALSE)&amp;" "&amp;Q1828</f>
        <v>2425+P4-M6 2#刨片机润滑油冷却风扇 电机控制 左跑偏2检测</v>
      </c>
      <c r="I1828" s="10" t="str">
        <f t="shared" si="365"/>
        <v>DB1200,X1816.3</v>
      </c>
      <c r="J1828" s="13" t="str">
        <f>VLOOKUP(E1828,起始地址定义!A:D,2,FALSE)</f>
        <v>DB1200</v>
      </c>
      <c r="K1828" s="12" t="str">
        <f t="shared" si="366"/>
        <v>X1816.3</v>
      </c>
      <c r="L1828" s="13">
        <f>VLOOKUP(E1828,起始地址定义!A:D,3,FALSE)</f>
        <v>1800</v>
      </c>
      <c r="M1828" s="14">
        <f>VLOOKUP($F1828,类型描述及偏移量!$C:$H,2,FALSE)</f>
        <v>16.3</v>
      </c>
      <c r="N1828" s="14" t="str">
        <f>VLOOKUP($F1828,类型描述及偏移量!$C:$H,3,FALSE)</f>
        <v>离散</v>
      </c>
      <c r="O1828" s="14" t="str">
        <f>VLOOKUP($F1828,类型描述及偏移量!$C:$H,4,FALSE)</f>
        <v>None</v>
      </c>
      <c r="P1828" s="14" t="str">
        <f>VLOOKUP($F1828,类型描述及偏移量!$C:$H,5,FALSE)</f>
        <v>Yes</v>
      </c>
      <c r="Q1828" s="14" t="str">
        <f>VLOOKUP($F1828,类型描述及偏移量!$C:$H,6,FALSE)</f>
        <v>左跑偏2检测</v>
      </c>
    </row>
    <row r="1829" hidden="1" spans="1:17">
      <c r="A1829" s="12" t="str">
        <f t="shared" si="358"/>
        <v>CHP2</v>
      </c>
      <c r="B1829" s="12" t="str">
        <f t="shared" si="359"/>
        <v>M12_M</v>
      </c>
      <c r="C1829" s="12" t="str">
        <f t="shared" si="360"/>
        <v>RMD_CHK_2</v>
      </c>
      <c r="D1829" s="12" t="str">
        <f t="shared" si="361"/>
        <v>BP_Motor_var</v>
      </c>
      <c r="E1829" s="13" t="str">
        <f t="shared" si="362"/>
        <v>CHP2_M12_M_BP_Motor_var</v>
      </c>
      <c r="F1829" s="14" t="str">
        <f t="shared" si="363"/>
        <v>BP_Motor_var_RMD_CHK_2</v>
      </c>
      <c r="G1829" s="10" t="str">
        <f t="shared" si="364"/>
        <v>CHP2_M12_M_RMD_CHK_2</v>
      </c>
      <c r="H1829" s="10" t="str">
        <f>VLOOKUP(基本表格!E1829,起始地址定义!A:D,4,FALSE)&amp;" "&amp;Q1829</f>
        <v>2425+P4-M6 2#刨片机润滑油冷却风扇 电机控制 右跑偏2检测</v>
      </c>
      <c r="I1829" s="10" t="str">
        <f t="shared" si="365"/>
        <v>DB1200,X1816.4</v>
      </c>
      <c r="J1829" s="13" t="str">
        <f>VLOOKUP(E1829,起始地址定义!A:D,2,FALSE)</f>
        <v>DB1200</v>
      </c>
      <c r="K1829" s="12" t="str">
        <f t="shared" si="366"/>
        <v>X1816.4</v>
      </c>
      <c r="L1829" s="13">
        <f>VLOOKUP(E1829,起始地址定义!A:D,3,FALSE)</f>
        <v>1800</v>
      </c>
      <c r="M1829" s="14">
        <f>VLOOKUP($F1829,类型描述及偏移量!$C:$H,2,FALSE)</f>
        <v>16.4</v>
      </c>
      <c r="N1829" s="14" t="str">
        <f>VLOOKUP($F1829,类型描述及偏移量!$C:$H,3,FALSE)</f>
        <v>离散</v>
      </c>
      <c r="O1829" s="14" t="str">
        <f>VLOOKUP($F1829,类型描述及偏移量!$C:$H,4,FALSE)</f>
        <v>None</v>
      </c>
      <c r="P1829" s="14" t="str">
        <f>VLOOKUP($F1829,类型描述及偏移量!$C:$H,5,FALSE)</f>
        <v>Yes</v>
      </c>
      <c r="Q1829" s="14" t="str">
        <f>VLOOKUP($F1829,类型描述及偏移量!$C:$H,6,FALSE)</f>
        <v>右跑偏2检测</v>
      </c>
    </row>
    <row r="1830" hidden="1" spans="1:17">
      <c r="A1830" s="12" t="str">
        <f t="shared" si="358"/>
        <v>CHP2</v>
      </c>
      <c r="B1830" s="12" t="str">
        <f t="shared" si="359"/>
        <v>M12_M</v>
      </c>
      <c r="C1830" s="12" t="str">
        <f t="shared" si="360"/>
        <v>InterStarTime</v>
      </c>
      <c r="D1830" s="12" t="str">
        <f t="shared" si="361"/>
        <v>BP_Motor_var</v>
      </c>
      <c r="E1830" s="13" t="str">
        <f t="shared" si="362"/>
        <v>CHP2_M12_M_BP_Motor_var</v>
      </c>
      <c r="F1830" s="14" t="str">
        <f t="shared" si="363"/>
        <v>BP_Motor_var_InterStarTime</v>
      </c>
      <c r="G1830" s="10" t="str">
        <f t="shared" si="364"/>
        <v>CHP2_M12_M_InterStarTime</v>
      </c>
      <c r="H1830" s="10" t="str">
        <f>VLOOKUP(基本表格!E1830,起始地址定义!A:D,4,FALSE)&amp;" "&amp;Q1830</f>
        <v>2425+P4-M6 2#刨片机润滑油冷却风扇 电机控制 联动启动延时</v>
      </c>
      <c r="I1830" s="10" t="str">
        <f t="shared" si="365"/>
        <v>DB1200,INT1818</v>
      </c>
      <c r="J1830" s="13" t="str">
        <f>VLOOKUP(E1830,起始地址定义!A:D,2,FALSE)</f>
        <v>DB1200</v>
      </c>
      <c r="K1830" s="12" t="str">
        <f t="shared" si="366"/>
        <v>INT1818</v>
      </c>
      <c r="L1830" s="13">
        <f>VLOOKUP(E1830,起始地址定义!A:D,3,FALSE)</f>
        <v>1800</v>
      </c>
      <c r="M1830" s="14">
        <f>VLOOKUP($F1830,类型描述及偏移量!$C:$H,2,FALSE)</f>
        <v>18</v>
      </c>
      <c r="N1830" s="14" t="str">
        <f>VLOOKUP($F1830,类型描述及偏移量!$C:$H,3,FALSE)</f>
        <v>整型</v>
      </c>
      <c r="O1830" s="14" t="str">
        <f>VLOOKUP($F1830,类型描述及偏移量!$C:$H,4,FALSE)</f>
        <v>None</v>
      </c>
      <c r="P1830" s="14" t="str">
        <f>VLOOKUP($F1830,类型描述及偏移量!$C:$H,5,FALSE)</f>
        <v>No</v>
      </c>
      <c r="Q1830" s="14" t="str">
        <f>VLOOKUP($F1830,类型描述及偏移量!$C:$H,6,FALSE)</f>
        <v>联动启动延时</v>
      </c>
    </row>
    <row r="1831" hidden="1" spans="1:17">
      <c r="A1831" s="12" t="str">
        <f t="shared" si="358"/>
        <v>CHP2</v>
      </c>
      <c r="B1831" s="12" t="str">
        <f t="shared" si="359"/>
        <v>M12_M</v>
      </c>
      <c r="C1831" s="12" t="str">
        <f t="shared" si="360"/>
        <v>Alt_TMR</v>
      </c>
      <c r="D1831" s="12" t="str">
        <f t="shared" si="361"/>
        <v>BP_Motor_var</v>
      </c>
      <c r="E1831" s="13" t="str">
        <f t="shared" si="362"/>
        <v>CHP2_M12_M_BP_Motor_var</v>
      </c>
      <c r="F1831" s="14" t="str">
        <f t="shared" si="363"/>
        <v>BP_Motor_var_Alt_TMR</v>
      </c>
      <c r="G1831" s="10" t="str">
        <f t="shared" si="364"/>
        <v>CHP2_M12_M_Alt_TMR</v>
      </c>
      <c r="H1831" s="10" t="str">
        <f>VLOOKUP(基本表格!E1831,起始地址定义!A:D,4,FALSE)&amp;" "&amp;Q1831</f>
        <v>2425+P4-M6 2#刨片机润滑油冷却风扇 电机控制 起动转换时间 秒</v>
      </c>
      <c r="I1831" s="10" t="str">
        <f t="shared" si="365"/>
        <v>DB1200,INT1820</v>
      </c>
      <c r="J1831" s="13" t="str">
        <f>VLOOKUP(E1831,起始地址定义!A:D,2,FALSE)</f>
        <v>DB1200</v>
      </c>
      <c r="K1831" s="12" t="str">
        <f t="shared" si="366"/>
        <v>INT1820</v>
      </c>
      <c r="L1831" s="13">
        <f>VLOOKUP(E1831,起始地址定义!A:D,3,FALSE)</f>
        <v>1800</v>
      </c>
      <c r="M1831" s="14">
        <f>VLOOKUP($F1831,类型描述及偏移量!$C:$H,2,FALSE)</f>
        <v>20</v>
      </c>
      <c r="N1831" s="14" t="str">
        <f>VLOOKUP($F1831,类型描述及偏移量!$C:$H,3,FALSE)</f>
        <v>整型</v>
      </c>
      <c r="O1831" s="14" t="str">
        <f>VLOOKUP($F1831,类型描述及偏移量!$C:$H,4,FALSE)</f>
        <v>None</v>
      </c>
      <c r="P1831" s="14" t="str">
        <f>VLOOKUP($F1831,类型描述及偏移量!$C:$H,5,FALSE)</f>
        <v>No</v>
      </c>
      <c r="Q1831" s="14" t="str">
        <f>VLOOKUP($F1831,类型描述及偏移量!$C:$H,6,FALSE)</f>
        <v>起动转换时间 秒</v>
      </c>
    </row>
    <row r="1832" hidden="1" spans="1:17">
      <c r="A1832" s="12" t="str">
        <f t="shared" si="358"/>
        <v>CHP2</v>
      </c>
      <c r="B1832" s="12" t="str">
        <f t="shared" si="359"/>
        <v>M13_M</v>
      </c>
      <c r="C1832" s="12" t="str">
        <f t="shared" si="360"/>
        <v>Enable</v>
      </c>
      <c r="D1832" s="12" t="str">
        <f t="shared" si="361"/>
        <v>BP_Motor_var</v>
      </c>
      <c r="E1832" s="13" t="str">
        <f t="shared" si="362"/>
        <v>CHP2_M13_M_BP_Motor_var</v>
      </c>
      <c r="F1832" s="14" t="str">
        <f t="shared" si="363"/>
        <v>BP_Motor_var_Enable</v>
      </c>
      <c r="G1832" s="10" t="str">
        <f t="shared" si="364"/>
        <v>CHP2_M13_M_Enable</v>
      </c>
      <c r="H1832" s="10" t="str">
        <f>VLOOKUP(基本表格!E1832,起始地址定义!A:D,4,FALSE)&amp;" "&amp;Q1832</f>
        <v>2425+P4-FH1 2#刨片机润滑油加热器 电机控制 使能</v>
      </c>
      <c r="I1832" s="10" t="str">
        <f t="shared" si="365"/>
        <v>DB1200,X1850.0</v>
      </c>
      <c r="J1832" s="13" t="str">
        <f>VLOOKUP(E1832,起始地址定义!A:D,2,FALSE)</f>
        <v>DB1200</v>
      </c>
      <c r="K1832" s="12" t="str">
        <f t="shared" si="366"/>
        <v>X1850.0</v>
      </c>
      <c r="L1832" s="13">
        <f>VLOOKUP(E1832,起始地址定义!A:D,3,FALSE)</f>
        <v>1850</v>
      </c>
      <c r="M1832" s="14">
        <f>VLOOKUP($F1832,类型描述及偏移量!$C:$H,2,FALSE)</f>
        <v>0</v>
      </c>
      <c r="N1832" s="14" t="str">
        <f>VLOOKUP($F1832,类型描述及偏移量!$C:$H,3,FALSE)</f>
        <v>离散</v>
      </c>
      <c r="O1832" s="14" t="str">
        <f>VLOOKUP($F1832,类型描述及偏移量!$C:$H,4,FALSE)</f>
        <v>None</v>
      </c>
      <c r="P1832" s="14" t="str">
        <f>VLOOKUP($F1832,类型描述及偏移量!$C:$H,5,FALSE)</f>
        <v>No</v>
      </c>
      <c r="Q1832" s="14" t="str">
        <f>VLOOKUP($F1832,类型描述及偏移量!$C:$H,6,FALSE)</f>
        <v>使能</v>
      </c>
    </row>
    <row r="1833" hidden="1" spans="1:17">
      <c r="A1833" s="12" t="str">
        <f t="shared" si="358"/>
        <v>CHP2</v>
      </c>
      <c r="B1833" s="12" t="str">
        <f t="shared" si="359"/>
        <v>M13_M</v>
      </c>
      <c r="C1833" s="12" t="str">
        <f t="shared" si="360"/>
        <v>Auto_Status</v>
      </c>
      <c r="D1833" s="12" t="str">
        <f t="shared" si="361"/>
        <v>BP_Motor_var</v>
      </c>
      <c r="E1833" s="13" t="str">
        <f t="shared" si="362"/>
        <v>CHP2_M13_M_BP_Motor_var</v>
      </c>
      <c r="F1833" s="14" t="str">
        <f t="shared" si="363"/>
        <v>BP_Motor_var_Auto_Status</v>
      </c>
      <c r="G1833" s="10" t="str">
        <f t="shared" si="364"/>
        <v>CHP2_M13_M_Auto_Status</v>
      </c>
      <c r="H1833" s="10" t="str">
        <f>VLOOKUP(基本表格!E1833,起始地址定义!A:D,4,FALSE)&amp;" "&amp;Q1833</f>
        <v>2425+P4-FH1 2#刨片机润滑油加热器 电机控制 手自动状态</v>
      </c>
      <c r="I1833" s="10" t="str">
        <f t="shared" si="365"/>
        <v>DB1200,X1850.3</v>
      </c>
      <c r="J1833" s="13" t="str">
        <f>VLOOKUP(E1833,起始地址定义!A:D,2,FALSE)</f>
        <v>DB1200</v>
      </c>
      <c r="K1833" s="12" t="str">
        <f t="shared" si="366"/>
        <v>X1850.3</v>
      </c>
      <c r="L1833" s="13">
        <f>VLOOKUP(E1833,起始地址定义!A:D,3,FALSE)</f>
        <v>1850</v>
      </c>
      <c r="M1833" s="14">
        <f>VLOOKUP($F1833,类型描述及偏移量!$C:$H,2,FALSE)</f>
        <v>0.3</v>
      </c>
      <c r="N1833" s="14" t="str">
        <f>VLOOKUP($F1833,类型描述及偏移量!$C:$H,3,FALSE)</f>
        <v>离散</v>
      </c>
      <c r="O1833" s="14" t="str">
        <f>VLOOKUP($F1833,类型描述及偏移量!$C:$H,4,FALSE)</f>
        <v>None</v>
      </c>
      <c r="P1833" s="14" t="str">
        <f>VLOOKUP($F1833,类型描述及偏移量!$C:$H,5,FALSE)</f>
        <v>Yes</v>
      </c>
      <c r="Q1833" s="14" t="str">
        <f>VLOOKUP($F1833,类型描述及偏移量!$C:$H,6,FALSE)</f>
        <v>手自动状态</v>
      </c>
    </row>
    <row r="1834" hidden="1" spans="1:17">
      <c r="A1834" s="12" t="str">
        <f t="shared" si="358"/>
        <v>CHP2</v>
      </c>
      <c r="B1834" s="12" t="str">
        <f t="shared" si="359"/>
        <v>M13_M</v>
      </c>
      <c r="C1834" s="12" t="str">
        <f t="shared" si="360"/>
        <v>Loc_Rem</v>
      </c>
      <c r="D1834" s="12" t="str">
        <f t="shared" si="361"/>
        <v>BP_Motor_var</v>
      </c>
      <c r="E1834" s="13" t="str">
        <f t="shared" si="362"/>
        <v>CHP2_M13_M_BP_Motor_var</v>
      </c>
      <c r="F1834" s="14" t="str">
        <f t="shared" si="363"/>
        <v>BP_Motor_var_Loc_Rem</v>
      </c>
      <c r="G1834" s="10" t="str">
        <f t="shared" si="364"/>
        <v>CHP2_M13_M_Loc_Rem</v>
      </c>
      <c r="H1834" s="10" t="str">
        <f>VLOOKUP(基本表格!E1834,起始地址定义!A:D,4,FALSE)&amp;" "&amp;Q1834</f>
        <v>2425+P4-FH1 2#刨片机润滑油加热器 电机控制 本地/远程(检修/待机）</v>
      </c>
      <c r="I1834" s="10" t="str">
        <f t="shared" si="365"/>
        <v>DB1200,X1850.4</v>
      </c>
      <c r="J1834" s="13" t="str">
        <f>VLOOKUP(E1834,起始地址定义!A:D,2,FALSE)</f>
        <v>DB1200</v>
      </c>
      <c r="K1834" s="12" t="str">
        <f t="shared" si="366"/>
        <v>X1850.4</v>
      </c>
      <c r="L1834" s="13">
        <f>VLOOKUP(E1834,起始地址定义!A:D,3,FALSE)</f>
        <v>1850</v>
      </c>
      <c r="M1834" s="14">
        <f>VLOOKUP($F1834,类型描述及偏移量!$C:$H,2,FALSE)</f>
        <v>0.4</v>
      </c>
      <c r="N1834" s="14" t="str">
        <f>VLOOKUP($F1834,类型描述及偏移量!$C:$H,3,FALSE)</f>
        <v>离散</v>
      </c>
      <c r="O1834" s="14" t="str">
        <f>VLOOKUP($F1834,类型描述及偏移量!$C:$H,4,FALSE)</f>
        <v>None</v>
      </c>
      <c r="P1834" s="14" t="str">
        <f>VLOOKUP($F1834,类型描述及偏移量!$C:$H,5,FALSE)</f>
        <v>Yes</v>
      </c>
      <c r="Q1834" s="14" t="str">
        <f>VLOOKUP($F1834,类型描述及偏移量!$C:$H,6,FALSE)</f>
        <v>本地/远程(检修/待机）</v>
      </c>
    </row>
    <row r="1835" hidden="1" spans="1:17">
      <c r="A1835" s="12" t="str">
        <f t="shared" si="358"/>
        <v>CHP2</v>
      </c>
      <c r="B1835" s="12" t="str">
        <f t="shared" si="359"/>
        <v>M13_M</v>
      </c>
      <c r="C1835" s="12" t="str">
        <f t="shared" si="360"/>
        <v>ON_HMI</v>
      </c>
      <c r="D1835" s="12" t="str">
        <f t="shared" si="361"/>
        <v>BP_Motor_var</v>
      </c>
      <c r="E1835" s="13" t="str">
        <f t="shared" si="362"/>
        <v>CHP2_M13_M_BP_Motor_var</v>
      </c>
      <c r="F1835" s="14" t="str">
        <f t="shared" si="363"/>
        <v>BP_Motor_var_ON_HMI</v>
      </c>
      <c r="G1835" s="10" t="str">
        <f t="shared" si="364"/>
        <v>CHP2_M13_M_ON_HMI</v>
      </c>
      <c r="H1835" s="10" t="str">
        <f>VLOOKUP(基本表格!E1835,起始地址定义!A:D,4,FALSE)&amp;" "&amp;Q1835</f>
        <v>2425+P4-FH1 2#刨片机润滑油加热器 电机控制 开启_上位机(正转)</v>
      </c>
      <c r="I1835" s="10" t="str">
        <f t="shared" si="365"/>
        <v>DB1200,X1850.6</v>
      </c>
      <c r="J1835" s="13" t="str">
        <f>VLOOKUP(E1835,起始地址定义!A:D,2,FALSE)</f>
        <v>DB1200</v>
      </c>
      <c r="K1835" s="12" t="str">
        <f t="shared" si="366"/>
        <v>X1850.6</v>
      </c>
      <c r="L1835" s="13">
        <f>VLOOKUP(E1835,起始地址定义!A:D,3,FALSE)</f>
        <v>1850</v>
      </c>
      <c r="M1835" s="14">
        <f>VLOOKUP($F1835,类型描述及偏移量!$C:$H,2,FALSE)</f>
        <v>0.6</v>
      </c>
      <c r="N1835" s="14" t="str">
        <f>VLOOKUP($F1835,类型描述及偏移量!$C:$H,3,FALSE)</f>
        <v>离散</v>
      </c>
      <c r="O1835" s="14" t="str">
        <f>VLOOKUP($F1835,类型描述及偏移量!$C:$H,4,FALSE)</f>
        <v>None</v>
      </c>
      <c r="P1835" s="14" t="str">
        <f>VLOOKUP($F1835,类型描述及偏移量!$C:$H,5,FALSE)</f>
        <v>No</v>
      </c>
      <c r="Q1835" s="14" t="str">
        <f>VLOOKUP($F1835,类型描述及偏移量!$C:$H,6,FALSE)</f>
        <v>开启_上位机(正转)</v>
      </c>
    </row>
    <row r="1836" hidden="1" spans="1:17">
      <c r="A1836" s="12" t="str">
        <f t="shared" ref="A1836:A1899" si="367">A1794</f>
        <v>CHP2</v>
      </c>
      <c r="B1836" s="12" t="str">
        <f t="shared" ref="B1836:B1899" si="368">"M"&amp;RIGHT(LEFT(B1794,FIND("_",B1794,1)-1),LEN(LEFT(B1794,FIND("_",B1794,1)-1))-1)+1&amp;"_"&amp;RIGHT(B1794,LEN(B1794)-FIND("_",B1794,1))</f>
        <v>M13_M</v>
      </c>
      <c r="C1836" s="12" t="str">
        <f t="shared" ref="C1836:C1899" si="369">C1794</f>
        <v>OFF_HMI</v>
      </c>
      <c r="D1836" s="12" t="str">
        <f t="shared" ref="D1836:D1899" si="370">D1794</f>
        <v>BP_Motor_var</v>
      </c>
      <c r="E1836" s="13" t="str">
        <f t="shared" si="362"/>
        <v>CHP2_M13_M_BP_Motor_var</v>
      </c>
      <c r="F1836" s="14" t="str">
        <f t="shared" si="363"/>
        <v>BP_Motor_var_OFF_HMI</v>
      </c>
      <c r="G1836" s="10" t="str">
        <f t="shared" si="364"/>
        <v>CHP2_M13_M_OFF_HMI</v>
      </c>
      <c r="H1836" s="10" t="str">
        <f>VLOOKUP(基本表格!E1836,起始地址定义!A:D,4,FALSE)&amp;" "&amp;Q1836</f>
        <v>2425+P4-FH1 2#刨片机润滑油加热器 电机控制 停止_上位机(反转)</v>
      </c>
      <c r="I1836" s="10" t="str">
        <f t="shared" si="365"/>
        <v>DB1200,X1851.0</v>
      </c>
      <c r="J1836" s="13" t="str">
        <f>VLOOKUP(E1836,起始地址定义!A:D,2,FALSE)</f>
        <v>DB1200</v>
      </c>
      <c r="K1836" s="12" t="str">
        <f t="shared" si="366"/>
        <v>X1851.0</v>
      </c>
      <c r="L1836" s="13">
        <f>VLOOKUP(E1836,起始地址定义!A:D,3,FALSE)</f>
        <v>1850</v>
      </c>
      <c r="M1836" s="14">
        <f>VLOOKUP($F1836,类型描述及偏移量!$C:$H,2,FALSE)</f>
        <v>1</v>
      </c>
      <c r="N1836" s="14" t="str">
        <f>VLOOKUP($F1836,类型描述及偏移量!$C:$H,3,FALSE)</f>
        <v>离散</v>
      </c>
      <c r="O1836" s="14" t="str">
        <f>VLOOKUP($F1836,类型描述及偏移量!$C:$H,4,FALSE)</f>
        <v>None</v>
      </c>
      <c r="P1836" s="14" t="str">
        <f>VLOOKUP($F1836,类型描述及偏移量!$C:$H,5,FALSE)</f>
        <v>No</v>
      </c>
      <c r="Q1836" s="14" t="str">
        <f>VLOOKUP($F1836,类型描述及偏移量!$C:$H,6,FALSE)</f>
        <v>停止_上位机(反转)</v>
      </c>
    </row>
    <row r="1837" hidden="1" spans="1:17">
      <c r="A1837" s="12" t="str">
        <f t="shared" si="367"/>
        <v>CHP2</v>
      </c>
      <c r="B1837" s="12" t="str">
        <f t="shared" si="368"/>
        <v>M13_M</v>
      </c>
      <c r="C1837" s="12" t="str">
        <f t="shared" si="369"/>
        <v>Fan</v>
      </c>
      <c r="D1837" s="12" t="str">
        <f t="shared" si="370"/>
        <v>BP_Motor_var</v>
      </c>
      <c r="E1837" s="13" t="str">
        <f t="shared" si="362"/>
        <v>CHP2_M13_M_BP_Motor_var</v>
      </c>
      <c r="F1837" s="14" t="str">
        <f t="shared" si="363"/>
        <v>BP_Motor_var_Fan</v>
      </c>
      <c r="G1837" s="10" t="str">
        <f t="shared" si="364"/>
        <v>CHP2_M13_M_Fan</v>
      </c>
      <c r="H1837" s="10" t="str">
        <f>VLOOKUP(基本表格!E1837,起始地址定义!A:D,4,FALSE)&amp;" "&amp;Q1837</f>
        <v>2425+P4-FH1 2#刨片机润滑油加热器 电机控制 通风扇</v>
      </c>
      <c r="I1837" s="10" t="str">
        <f t="shared" si="365"/>
        <v>DB1200,X1851.1</v>
      </c>
      <c r="J1837" s="13" t="str">
        <f>VLOOKUP(E1837,起始地址定义!A:D,2,FALSE)</f>
        <v>DB1200</v>
      </c>
      <c r="K1837" s="12" t="str">
        <f t="shared" si="366"/>
        <v>X1851.1</v>
      </c>
      <c r="L1837" s="13">
        <f>VLOOKUP(E1837,起始地址定义!A:D,3,FALSE)</f>
        <v>1850</v>
      </c>
      <c r="M1837" s="14">
        <f>VLOOKUP($F1837,类型描述及偏移量!$C:$H,2,FALSE)</f>
        <v>1.1</v>
      </c>
      <c r="N1837" s="14" t="str">
        <f>VLOOKUP($F1837,类型描述及偏移量!$C:$H,3,FALSE)</f>
        <v>离散</v>
      </c>
      <c r="O1837" s="14" t="str">
        <f>VLOOKUP($F1837,类型描述及偏移量!$C:$H,4,FALSE)</f>
        <v>None</v>
      </c>
      <c r="P1837" s="14" t="str">
        <f>VLOOKUP($F1837,类型描述及偏移量!$C:$H,5,FALSE)</f>
        <v>Yes</v>
      </c>
      <c r="Q1837" s="14" t="str">
        <f>VLOOKUP($F1837,类型描述及偏移量!$C:$H,6,FALSE)</f>
        <v>通风扇</v>
      </c>
    </row>
    <row r="1838" hidden="1" spans="1:17">
      <c r="A1838" s="12" t="str">
        <f t="shared" si="367"/>
        <v>CHP2</v>
      </c>
      <c r="B1838" s="12" t="str">
        <f t="shared" si="368"/>
        <v>M13_M</v>
      </c>
      <c r="C1838" s="12" t="str">
        <f t="shared" si="369"/>
        <v>Motor</v>
      </c>
      <c r="D1838" s="12" t="str">
        <f t="shared" si="370"/>
        <v>BP_Motor_var</v>
      </c>
      <c r="E1838" s="13" t="str">
        <f t="shared" si="362"/>
        <v>CHP2_M13_M_BP_Motor_var</v>
      </c>
      <c r="F1838" s="14" t="str">
        <f t="shared" si="363"/>
        <v>BP_Motor_var_Motor</v>
      </c>
      <c r="G1838" s="10" t="str">
        <f t="shared" si="364"/>
        <v>CHP2_M13_M_Motor</v>
      </c>
      <c r="H1838" s="10" t="str">
        <f>VLOOKUP(基本表格!E1838,起始地址定义!A:D,4,FALSE)&amp;" "&amp;Q1838</f>
        <v>2425+P4-FH1 2#刨片机润滑油加热器 电机控制 电机(正转）</v>
      </c>
      <c r="I1838" s="10" t="str">
        <f t="shared" si="365"/>
        <v>DB1200,X1851.2</v>
      </c>
      <c r="J1838" s="13" t="str">
        <f>VLOOKUP(E1838,起始地址定义!A:D,2,FALSE)</f>
        <v>DB1200</v>
      </c>
      <c r="K1838" s="12" t="str">
        <f t="shared" si="366"/>
        <v>X1851.2</v>
      </c>
      <c r="L1838" s="13">
        <f>VLOOKUP(E1838,起始地址定义!A:D,3,FALSE)</f>
        <v>1850</v>
      </c>
      <c r="M1838" s="14">
        <f>VLOOKUP($F1838,类型描述及偏移量!$C:$H,2,FALSE)</f>
        <v>1.2</v>
      </c>
      <c r="N1838" s="14" t="str">
        <f>VLOOKUP($F1838,类型描述及偏移量!$C:$H,3,FALSE)</f>
        <v>离散</v>
      </c>
      <c r="O1838" s="14" t="str">
        <f>VLOOKUP($F1838,类型描述及偏移量!$C:$H,4,FALSE)</f>
        <v>None</v>
      </c>
      <c r="P1838" s="14" t="str">
        <f>VLOOKUP($F1838,类型描述及偏移量!$C:$H,5,FALSE)</f>
        <v>Yes</v>
      </c>
      <c r="Q1838" s="14" t="str">
        <f>VLOOKUP($F1838,类型描述及偏移量!$C:$H,6,FALSE)</f>
        <v>电机(正转）</v>
      </c>
    </row>
    <row r="1839" hidden="1" spans="1:17">
      <c r="A1839" s="12" t="str">
        <f t="shared" si="367"/>
        <v>CHP2</v>
      </c>
      <c r="B1839" s="12" t="str">
        <f t="shared" si="368"/>
        <v>M13_M</v>
      </c>
      <c r="C1839" s="12" t="str">
        <f t="shared" si="369"/>
        <v>OL</v>
      </c>
      <c r="D1839" s="12" t="str">
        <f t="shared" si="370"/>
        <v>BP_Motor_var</v>
      </c>
      <c r="E1839" s="13" t="str">
        <f t="shared" si="362"/>
        <v>CHP2_M13_M_BP_Motor_var</v>
      </c>
      <c r="F1839" s="14" t="str">
        <f t="shared" si="363"/>
        <v>BP_Motor_var_OL</v>
      </c>
      <c r="G1839" s="10" t="str">
        <f t="shared" si="364"/>
        <v>CHP2_M13_M_OL</v>
      </c>
      <c r="H1839" s="10" t="str">
        <f>VLOOKUP(基本表格!E1839,起始地址定义!A:D,4,FALSE)&amp;" "&amp;Q1839</f>
        <v>2425+P4-FH1 2#刨片机润滑油加热器 电机控制 电机过载</v>
      </c>
      <c r="I1839" s="10" t="str">
        <f t="shared" si="365"/>
        <v>DB1200,X1851.3</v>
      </c>
      <c r="J1839" s="13" t="str">
        <f>VLOOKUP(E1839,起始地址定义!A:D,2,FALSE)</f>
        <v>DB1200</v>
      </c>
      <c r="K1839" s="12" t="str">
        <f t="shared" si="366"/>
        <v>X1851.3</v>
      </c>
      <c r="L1839" s="13">
        <f>VLOOKUP(E1839,起始地址定义!A:D,3,FALSE)</f>
        <v>1850</v>
      </c>
      <c r="M1839" s="14">
        <f>VLOOKUP($F1839,类型描述及偏移量!$C:$H,2,FALSE)</f>
        <v>1.3</v>
      </c>
      <c r="N1839" s="14" t="str">
        <f>VLOOKUP($F1839,类型描述及偏移量!$C:$H,3,FALSE)</f>
        <v>离散</v>
      </c>
      <c r="O1839" s="14" t="str">
        <f>VLOOKUP($F1839,类型描述及偏移量!$C:$H,4,FALSE)</f>
        <v>On</v>
      </c>
      <c r="P1839" s="14" t="str">
        <f>VLOOKUP($F1839,类型描述及偏移量!$C:$H,5,FALSE)</f>
        <v>Yes</v>
      </c>
      <c r="Q1839" s="14" t="str">
        <f>VLOOKUP($F1839,类型描述及偏移量!$C:$H,6,FALSE)</f>
        <v>电机过载</v>
      </c>
    </row>
    <row r="1840" hidden="1" spans="1:17">
      <c r="A1840" s="12" t="str">
        <f t="shared" si="367"/>
        <v>CHP2</v>
      </c>
      <c r="B1840" s="12" t="str">
        <f t="shared" si="368"/>
        <v>M13_M</v>
      </c>
      <c r="C1840" s="12" t="str">
        <f t="shared" si="369"/>
        <v>Fan_OL</v>
      </c>
      <c r="D1840" s="12" t="str">
        <f t="shared" si="370"/>
        <v>BP_Motor_var</v>
      </c>
      <c r="E1840" s="13" t="str">
        <f t="shared" si="362"/>
        <v>CHP2_M13_M_BP_Motor_var</v>
      </c>
      <c r="F1840" s="14" t="str">
        <f t="shared" si="363"/>
        <v>BP_Motor_var_Fan_OL</v>
      </c>
      <c r="G1840" s="10" t="str">
        <f t="shared" si="364"/>
        <v>CHP2_M13_M_Fan_OL</v>
      </c>
      <c r="H1840" s="10" t="str">
        <f>VLOOKUP(基本表格!E1840,起始地址定义!A:D,4,FALSE)&amp;" "&amp;Q1840</f>
        <v>2425+P4-FH1 2#刨片机润滑油加热器 电机控制 风扇过载</v>
      </c>
      <c r="I1840" s="10" t="str">
        <f t="shared" si="365"/>
        <v>DB1200,X1851.4</v>
      </c>
      <c r="J1840" s="13" t="str">
        <f>VLOOKUP(E1840,起始地址定义!A:D,2,FALSE)</f>
        <v>DB1200</v>
      </c>
      <c r="K1840" s="12" t="str">
        <f t="shared" si="366"/>
        <v>X1851.4</v>
      </c>
      <c r="L1840" s="13">
        <f>VLOOKUP(E1840,起始地址定义!A:D,3,FALSE)</f>
        <v>1850</v>
      </c>
      <c r="M1840" s="14">
        <f>VLOOKUP($F1840,类型描述及偏移量!$C:$H,2,FALSE)</f>
        <v>1.4</v>
      </c>
      <c r="N1840" s="14" t="str">
        <f>VLOOKUP($F1840,类型描述及偏移量!$C:$H,3,FALSE)</f>
        <v>离散</v>
      </c>
      <c r="O1840" s="14" t="str">
        <f>VLOOKUP($F1840,类型描述及偏移量!$C:$H,4,FALSE)</f>
        <v>On</v>
      </c>
      <c r="P1840" s="14" t="str">
        <f>VLOOKUP($F1840,类型描述及偏移量!$C:$H,5,FALSE)</f>
        <v>Yes</v>
      </c>
      <c r="Q1840" s="14" t="str">
        <f>VLOOKUP($F1840,类型描述及偏移量!$C:$H,6,FALSE)</f>
        <v>风扇过载</v>
      </c>
    </row>
    <row r="1841" hidden="1" spans="1:17">
      <c r="A1841" s="12" t="str">
        <f t="shared" si="367"/>
        <v>CHP2</v>
      </c>
      <c r="B1841" s="12" t="str">
        <f t="shared" si="368"/>
        <v>M13_M</v>
      </c>
      <c r="C1841" s="12" t="str">
        <f t="shared" si="369"/>
        <v>RunSig</v>
      </c>
      <c r="D1841" s="12" t="str">
        <f t="shared" si="370"/>
        <v>BP_Motor_var</v>
      </c>
      <c r="E1841" s="13" t="str">
        <f t="shared" si="362"/>
        <v>CHP2_M13_M_BP_Motor_var</v>
      </c>
      <c r="F1841" s="14" t="str">
        <f t="shared" si="363"/>
        <v>BP_Motor_var_RunSig</v>
      </c>
      <c r="G1841" s="10" t="str">
        <f t="shared" si="364"/>
        <v>CHP2_M13_M_RunSig</v>
      </c>
      <c r="H1841" s="10" t="str">
        <f>VLOOKUP(基本表格!E1841,起始地址定义!A:D,4,FALSE)&amp;" "&amp;Q1841</f>
        <v>2425+P4-FH1 2#刨片机润滑油加热器 电机控制 电机运行指示</v>
      </c>
      <c r="I1841" s="10" t="str">
        <f t="shared" si="365"/>
        <v>DB1200,X1851.5</v>
      </c>
      <c r="J1841" s="13" t="str">
        <f>VLOOKUP(E1841,起始地址定义!A:D,2,FALSE)</f>
        <v>DB1200</v>
      </c>
      <c r="K1841" s="12" t="str">
        <f t="shared" si="366"/>
        <v>X1851.5</v>
      </c>
      <c r="L1841" s="13">
        <f>VLOOKUP(E1841,起始地址定义!A:D,3,FALSE)</f>
        <v>1850</v>
      </c>
      <c r="M1841" s="14">
        <f>VLOOKUP($F1841,类型描述及偏移量!$C:$H,2,FALSE)</f>
        <v>1.5</v>
      </c>
      <c r="N1841" s="14" t="str">
        <f>VLOOKUP($F1841,类型描述及偏移量!$C:$H,3,FALSE)</f>
        <v>离散</v>
      </c>
      <c r="O1841" s="14" t="str">
        <f>VLOOKUP($F1841,类型描述及偏移量!$C:$H,4,FALSE)</f>
        <v>None</v>
      </c>
      <c r="P1841" s="14" t="str">
        <f>VLOOKUP($F1841,类型描述及偏移量!$C:$H,5,FALSE)</f>
        <v>Yes</v>
      </c>
      <c r="Q1841" s="14" t="str">
        <f>VLOOKUP($F1841,类型描述及偏移量!$C:$H,6,FALSE)</f>
        <v>电机运行指示</v>
      </c>
    </row>
    <row r="1842" hidden="1" spans="1:17">
      <c r="A1842" s="12" t="str">
        <f t="shared" si="367"/>
        <v>CHP2</v>
      </c>
      <c r="B1842" s="12" t="str">
        <f t="shared" si="368"/>
        <v>M13_M</v>
      </c>
      <c r="C1842" s="12" t="str">
        <f t="shared" si="369"/>
        <v>Break_ALM</v>
      </c>
      <c r="D1842" s="12" t="str">
        <f t="shared" si="370"/>
        <v>BP_Motor_var</v>
      </c>
      <c r="E1842" s="13" t="str">
        <f t="shared" si="362"/>
        <v>CHP2_M13_M_BP_Motor_var</v>
      </c>
      <c r="F1842" s="14" t="str">
        <f t="shared" si="363"/>
        <v>BP_Motor_var_Break_ALM</v>
      </c>
      <c r="G1842" s="10" t="str">
        <f t="shared" si="364"/>
        <v>CHP2_M13_M_Break_ALM</v>
      </c>
      <c r="H1842" s="10" t="str">
        <f>VLOOKUP(基本表格!E1842,起始地址定义!A:D,4,FALSE)&amp;" "&amp;Q1842</f>
        <v>2425+P4-FH1 2#刨片机润滑油加热器 电机控制 断链报警</v>
      </c>
      <c r="I1842" s="10" t="str">
        <f t="shared" si="365"/>
        <v>DB1200,X1851.6</v>
      </c>
      <c r="J1842" s="13" t="str">
        <f>VLOOKUP(E1842,起始地址定义!A:D,2,FALSE)</f>
        <v>DB1200</v>
      </c>
      <c r="K1842" s="12" t="str">
        <f t="shared" si="366"/>
        <v>X1851.6</v>
      </c>
      <c r="L1842" s="13">
        <f>VLOOKUP(E1842,起始地址定义!A:D,3,FALSE)</f>
        <v>1850</v>
      </c>
      <c r="M1842" s="14">
        <f>VLOOKUP($F1842,类型描述及偏移量!$C:$H,2,FALSE)</f>
        <v>1.6</v>
      </c>
      <c r="N1842" s="14" t="str">
        <f>VLOOKUP($F1842,类型描述及偏移量!$C:$H,3,FALSE)</f>
        <v>离散</v>
      </c>
      <c r="O1842" s="14" t="str">
        <f>VLOOKUP($F1842,类型描述及偏移量!$C:$H,4,FALSE)</f>
        <v>On</v>
      </c>
      <c r="P1842" s="14" t="str">
        <f>VLOOKUP($F1842,类型描述及偏移量!$C:$H,5,FALSE)</f>
        <v>Yes</v>
      </c>
      <c r="Q1842" s="14" t="str">
        <f>VLOOKUP($F1842,类型描述及偏移量!$C:$H,6,FALSE)</f>
        <v>断链报警</v>
      </c>
    </row>
    <row r="1843" hidden="1" spans="1:17">
      <c r="A1843" s="12" t="str">
        <f t="shared" si="367"/>
        <v>CHP2</v>
      </c>
      <c r="B1843" s="12" t="str">
        <f t="shared" si="368"/>
        <v>M13_M</v>
      </c>
      <c r="C1843" s="12" t="str">
        <f t="shared" si="369"/>
        <v>Break_CHK</v>
      </c>
      <c r="D1843" s="12" t="str">
        <f t="shared" si="370"/>
        <v>BP_Motor_var</v>
      </c>
      <c r="E1843" s="13" t="str">
        <f t="shared" si="362"/>
        <v>CHP2_M13_M_BP_Motor_var</v>
      </c>
      <c r="F1843" s="14" t="str">
        <f t="shared" si="363"/>
        <v>BP_Motor_var_Break_CHK</v>
      </c>
      <c r="G1843" s="10" t="str">
        <f t="shared" si="364"/>
        <v>CHP2_M13_M_Break_CHK</v>
      </c>
      <c r="H1843" s="10" t="str">
        <f>VLOOKUP(基本表格!E1843,起始地址定义!A:D,4,FALSE)&amp;" "&amp;Q1843</f>
        <v>2425+P4-FH1 2#刨片机润滑油加热器 电机控制 断链检测</v>
      </c>
      <c r="I1843" s="10" t="str">
        <f t="shared" si="365"/>
        <v>DB1200,X1851.7</v>
      </c>
      <c r="J1843" s="13" t="str">
        <f>VLOOKUP(E1843,起始地址定义!A:D,2,FALSE)</f>
        <v>DB1200</v>
      </c>
      <c r="K1843" s="12" t="str">
        <f t="shared" si="366"/>
        <v>X1851.7</v>
      </c>
      <c r="L1843" s="13">
        <f>VLOOKUP(E1843,起始地址定义!A:D,3,FALSE)</f>
        <v>1850</v>
      </c>
      <c r="M1843" s="14">
        <f>VLOOKUP($F1843,类型描述及偏移量!$C:$H,2,FALSE)</f>
        <v>1.7</v>
      </c>
      <c r="N1843" s="14" t="str">
        <f>VLOOKUP($F1843,类型描述及偏移量!$C:$H,3,FALSE)</f>
        <v>离散</v>
      </c>
      <c r="O1843" s="14" t="str">
        <f>VLOOKUP($F1843,类型描述及偏移量!$C:$H,4,FALSE)</f>
        <v>None</v>
      </c>
      <c r="P1843" s="14" t="str">
        <f>VLOOKUP($F1843,类型描述及偏移量!$C:$H,5,FALSE)</f>
        <v>Yes</v>
      </c>
      <c r="Q1843" s="14" t="str">
        <f>VLOOKUP($F1843,类型描述及偏移量!$C:$H,6,FALSE)</f>
        <v>断链检测</v>
      </c>
    </row>
    <row r="1844" hidden="1" spans="1:17">
      <c r="A1844" s="12" t="str">
        <f t="shared" si="367"/>
        <v>CHP2</v>
      </c>
      <c r="B1844" s="12" t="str">
        <f t="shared" si="368"/>
        <v>M13_M</v>
      </c>
      <c r="C1844" s="12" t="str">
        <f t="shared" si="369"/>
        <v>INV_Res_HMI</v>
      </c>
      <c r="D1844" s="12" t="str">
        <f t="shared" si="370"/>
        <v>BP_Motor_var</v>
      </c>
      <c r="E1844" s="13" t="str">
        <f t="shared" si="362"/>
        <v>CHP2_M13_M_BP_Motor_var</v>
      </c>
      <c r="F1844" s="14" t="str">
        <f t="shared" si="363"/>
        <v>BP_Motor_var_INV_Res_HMI</v>
      </c>
      <c r="G1844" s="10" t="str">
        <f t="shared" si="364"/>
        <v>CHP2_M13_M_INV_Res_HMI</v>
      </c>
      <c r="H1844" s="10" t="str">
        <f>VLOOKUP(基本表格!E1844,起始地址定义!A:D,4,FALSE)&amp;" "&amp;Q1844</f>
        <v>2425+P4-FH1 2#刨片机润滑油加热器 电机控制 复位</v>
      </c>
      <c r="I1844" s="10" t="str">
        <f t="shared" si="365"/>
        <v>DB1200,X1852.0</v>
      </c>
      <c r="J1844" s="13" t="str">
        <f>VLOOKUP(E1844,起始地址定义!A:D,2,FALSE)</f>
        <v>DB1200</v>
      </c>
      <c r="K1844" s="12" t="str">
        <f t="shared" si="366"/>
        <v>X1852.0</v>
      </c>
      <c r="L1844" s="13">
        <f>VLOOKUP(E1844,起始地址定义!A:D,3,FALSE)</f>
        <v>1850</v>
      </c>
      <c r="M1844" s="14">
        <f>VLOOKUP($F1844,类型描述及偏移量!$C:$H,2,FALSE)</f>
        <v>2</v>
      </c>
      <c r="N1844" s="14" t="str">
        <f>VLOOKUP($F1844,类型描述及偏移量!$C:$H,3,FALSE)</f>
        <v>离散</v>
      </c>
      <c r="O1844" s="14" t="str">
        <f>VLOOKUP($F1844,类型描述及偏移量!$C:$H,4,FALSE)</f>
        <v>None</v>
      </c>
      <c r="P1844" s="14" t="str">
        <f>VLOOKUP($F1844,类型描述及偏移量!$C:$H,5,FALSE)</f>
        <v>No</v>
      </c>
      <c r="Q1844" s="14" t="str">
        <f>VLOOKUP($F1844,类型描述及偏移量!$C:$H,6,FALSE)</f>
        <v>复位</v>
      </c>
    </row>
    <row r="1845" hidden="1" spans="1:17">
      <c r="A1845" s="12" t="str">
        <f t="shared" si="367"/>
        <v>CHP2</v>
      </c>
      <c r="B1845" s="12" t="str">
        <f t="shared" si="368"/>
        <v>M13_M</v>
      </c>
      <c r="C1845" s="12" t="str">
        <f t="shared" si="369"/>
        <v>Break_EN</v>
      </c>
      <c r="D1845" s="12" t="str">
        <f t="shared" si="370"/>
        <v>BP_Motor_var</v>
      </c>
      <c r="E1845" s="13" t="str">
        <f t="shared" si="362"/>
        <v>CHP2_M13_M_BP_Motor_var</v>
      </c>
      <c r="F1845" s="14" t="str">
        <f t="shared" si="363"/>
        <v>BP_Motor_var_Break_EN</v>
      </c>
      <c r="G1845" s="10" t="str">
        <f t="shared" si="364"/>
        <v>CHP2_M13_M_Break_EN</v>
      </c>
      <c r="H1845" s="10" t="str">
        <f>VLOOKUP(基本表格!E1845,起始地址定义!A:D,4,FALSE)&amp;" "&amp;Q1845</f>
        <v>2425+P4-FH1 2#刨片机润滑油加热器 电机控制 断链保护使能</v>
      </c>
      <c r="I1845" s="10" t="str">
        <f t="shared" si="365"/>
        <v>DB1200,X1852.1</v>
      </c>
      <c r="J1845" s="13" t="str">
        <f>VLOOKUP(E1845,起始地址定义!A:D,2,FALSE)</f>
        <v>DB1200</v>
      </c>
      <c r="K1845" s="12" t="str">
        <f t="shared" si="366"/>
        <v>X1852.1</v>
      </c>
      <c r="L1845" s="13">
        <f>VLOOKUP(E1845,起始地址定义!A:D,3,FALSE)</f>
        <v>1850</v>
      </c>
      <c r="M1845" s="14">
        <f>VLOOKUP($F1845,类型描述及偏移量!$C:$H,2,FALSE)</f>
        <v>2.1</v>
      </c>
      <c r="N1845" s="14" t="str">
        <f>VLOOKUP($F1845,类型描述及偏移量!$C:$H,3,FALSE)</f>
        <v>离散</v>
      </c>
      <c r="O1845" s="14" t="str">
        <f>VLOOKUP($F1845,类型描述及偏移量!$C:$H,4,FALSE)</f>
        <v>None</v>
      </c>
      <c r="P1845" s="14" t="str">
        <f>VLOOKUP($F1845,类型描述及偏移量!$C:$H,5,FALSE)</f>
        <v>No</v>
      </c>
      <c r="Q1845" s="14" t="str">
        <f>VLOOKUP($F1845,类型描述及偏移量!$C:$H,6,FALSE)</f>
        <v>断链保护使能</v>
      </c>
    </row>
    <row r="1846" hidden="1" spans="1:17">
      <c r="A1846" s="12" t="str">
        <f t="shared" si="367"/>
        <v>CHP2</v>
      </c>
      <c r="B1846" s="12" t="str">
        <f t="shared" si="368"/>
        <v>M13_M</v>
      </c>
      <c r="C1846" s="12" t="str">
        <f t="shared" si="369"/>
        <v>Break_Stop</v>
      </c>
      <c r="D1846" s="12" t="str">
        <f t="shared" si="370"/>
        <v>BP_Motor_var</v>
      </c>
      <c r="E1846" s="13" t="str">
        <f t="shared" si="362"/>
        <v>CHP2_M13_M_BP_Motor_var</v>
      </c>
      <c r="F1846" s="14" t="str">
        <f t="shared" si="363"/>
        <v>BP_Motor_var_Break_Stop</v>
      </c>
      <c r="G1846" s="10" t="str">
        <f t="shared" si="364"/>
        <v>CHP2_M13_M_Break_Stop</v>
      </c>
      <c r="H1846" s="10" t="str">
        <f>VLOOKUP(基本表格!E1846,起始地址定义!A:D,4,FALSE)&amp;" "&amp;Q1846</f>
        <v>2425+P4-FH1 2#刨片机润滑油加热器 电机控制 断链导致停机</v>
      </c>
      <c r="I1846" s="10" t="str">
        <f t="shared" si="365"/>
        <v>DB1200,X1852.2</v>
      </c>
      <c r="J1846" s="13" t="str">
        <f>VLOOKUP(E1846,起始地址定义!A:D,2,FALSE)</f>
        <v>DB1200</v>
      </c>
      <c r="K1846" s="12" t="str">
        <f t="shared" si="366"/>
        <v>X1852.2</v>
      </c>
      <c r="L1846" s="13">
        <f>VLOOKUP(E1846,起始地址定义!A:D,3,FALSE)</f>
        <v>1850</v>
      </c>
      <c r="M1846" s="14">
        <f>VLOOKUP($F1846,类型描述及偏移量!$C:$H,2,FALSE)</f>
        <v>2.2</v>
      </c>
      <c r="N1846" s="14" t="str">
        <f>VLOOKUP($F1846,类型描述及偏移量!$C:$H,3,FALSE)</f>
        <v>离散</v>
      </c>
      <c r="O1846" s="14" t="str">
        <f>VLOOKUP($F1846,类型描述及偏移量!$C:$H,4,FALSE)</f>
        <v>On</v>
      </c>
      <c r="P1846" s="14" t="str">
        <f>VLOOKUP($F1846,类型描述及偏移量!$C:$H,5,FALSE)</f>
        <v>Yes</v>
      </c>
      <c r="Q1846" s="14" t="str">
        <f>VLOOKUP($F1846,类型描述及偏移量!$C:$H,6,FALSE)</f>
        <v>断链导致停机</v>
      </c>
    </row>
    <row r="1847" hidden="1" spans="1:17">
      <c r="A1847" s="12" t="str">
        <f t="shared" si="367"/>
        <v>CHP2</v>
      </c>
      <c r="B1847" s="12" t="str">
        <f t="shared" si="368"/>
        <v>M13_M</v>
      </c>
      <c r="C1847" s="12" t="str">
        <f t="shared" si="369"/>
        <v>Motor_Back</v>
      </c>
      <c r="D1847" s="12" t="str">
        <f t="shared" si="370"/>
        <v>BP_Motor_var</v>
      </c>
      <c r="E1847" s="13" t="str">
        <f t="shared" si="362"/>
        <v>CHP2_M13_M_BP_Motor_var</v>
      </c>
      <c r="F1847" s="14" t="str">
        <f t="shared" si="363"/>
        <v>BP_Motor_var_Motor_Back</v>
      </c>
      <c r="G1847" s="10" t="str">
        <f t="shared" si="364"/>
        <v>CHP2_M13_M_Motor_Back</v>
      </c>
      <c r="H1847" s="10" t="str">
        <f>VLOOKUP(基本表格!E1847,起始地址定义!A:D,4,FALSE)&amp;" "&amp;Q1847</f>
        <v>2425+P4-FH1 2#刨片机润滑油加热器 电机控制 电机(反转）</v>
      </c>
      <c r="I1847" s="10" t="str">
        <f t="shared" si="365"/>
        <v>DB1200,X1852.3</v>
      </c>
      <c r="J1847" s="13" t="str">
        <f>VLOOKUP(E1847,起始地址定义!A:D,2,FALSE)</f>
        <v>DB1200</v>
      </c>
      <c r="K1847" s="12" t="str">
        <f t="shared" si="366"/>
        <v>X1852.3</v>
      </c>
      <c r="L1847" s="13">
        <f>VLOOKUP(E1847,起始地址定义!A:D,3,FALSE)</f>
        <v>1850</v>
      </c>
      <c r="M1847" s="14">
        <f>VLOOKUP($F1847,类型描述及偏移量!$C:$H,2,FALSE)</f>
        <v>2.3</v>
      </c>
      <c r="N1847" s="14" t="str">
        <f>VLOOKUP($F1847,类型描述及偏移量!$C:$H,3,FALSE)</f>
        <v>离散</v>
      </c>
      <c r="O1847" s="14" t="str">
        <f>VLOOKUP($F1847,类型描述及偏移量!$C:$H,4,FALSE)</f>
        <v>None</v>
      </c>
      <c r="P1847" s="14" t="str">
        <f>VLOOKUP($F1847,类型描述及偏移量!$C:$H,5,FALSE)</f>
        <v>Yes</v>
      </c>
      <c r="Q1847" s="14" t="str">
        <f>VLOOKUP($F1847,类型描述及偏移量!$C:$H,6,FALSE)</f>
        <v>电机(反转）</v>
      </c>
    </row>
    <row r="1848" hidden="1" spans="1:17">
      <c r="A1848" s="12" t="str">
        <f t="shared" si="367"/>
        <v>CHP2</v>
      </c>
      <c r="B1848" s="12" t="str">
        <f t="shared" si="368"/>
        <v>M13_M</v>
      </c>
      <c r="C1848" s="12" t="str">
        <f t="shared" si="369"/>
        <v>Loc</v>
      </c>
      <c r="D1848" s="12" t="str">
        <f t="shared" si="370"/>
        <v>BP_Motor_var</v>
      </c>
      <c r="E1848" s="13" t="str">
        <f t="shared" si="362"/>
        <v>CHP2_M13_M_BP_Motor_var</v>
      </c>
      <c r="F1848" s="14" t="str">
        <f t="shared" si="363"/>
        <v>BP_Motor_var_Loc</v>
      </c>
      <c r="G1848" s="10" t="str">
        <f t="shared" si="364"/>
        <v>CHP2_M13_M_Loc</v>
      </c>
      <c r="H1848" s="10" t="str">
        <f>VLOOKUP(基本表格!E1848,起始地址定义!A:D,4,FALSE)&amp;" "&amp;Q1848</f>
        <v>2425+P4-FH1 2#刨片机润滑油加热器 电机控制 本地</v>
      </c>
      <c r="I1848" s="10" t="str">
        <f t="shared" si="365"/>
        <v>DB1200,X1852.4</v>
      </c>
      <c r="J1848" s="13" t="str">
        <f>VLOOKUP(E1848,起始地址定义!A:D,2,FALSE)</f>
        <v>DB1200</v>
      </c>
      <c r="K1848" s="12" t="str">
        <f t="shared" si="366"/>
        <v>X1852.4</v>
      </c>
      <c r="L1848" s="13">
        <f>VLOOKUP(E1848,起始地址定义!A:D,3,FALSE)</f>
        <v>1850</v>
      </c>
      <c r="M1848" s="14">
        <f>VLOOKUP($F1848,类型描述及偏移量!$C:$H,2,FALSE)</f>
        <v>2.4</v>
      </c>
      <c r="N1848" s="14" t="str">
        <f>VLOOKUP($F1848,类型描述及偏移量!$C:$H,3,FALSE)</f>
        <v>离散</v>
      </c>
      <c r="O1848" s="14" t="str">
        <f>VLOOKUP($F1848,类型描述及偏移量!$C:$H,4,FALSE)</f>
        <v>None</v>
      </c>
      <c r="P1848" s="14" t="str">
        <f>VLOOKUP($F1848,类型描述及偏移量!$C:$H,5,FALSE)</f>
        <v>Yes</v>
      </c>
      <c r="Q1848" s="14" t="str">
        <f>VLOOKUP($F1848,类型描述及偏移量!$C:$H,6,FALSE)</f>
        <v>本地</v>
      </c>
    </row>
    <row r="1849" hidden="1" spans="1:17">
      <c r="A1849" s="12" t="str">
        <f t="shared" si="367"/>
        <v>CHP2</v>
      </c>
      <c r="B1849" s="12" t="str">
        <f t="shared" si="368"/>
        <v>M13_M</v>
      </c>
      <c r="C1849" s="12" t="str">
        <f t="shared" si="369"/>
        <v>Rem</v>
      </c>
      <c r="D1849" s="12" t="str">
        <f t="shared" si="370"/>
        <v>BP_Motor_var</v>
      </c>
      <c r="E1849" s="13" t="str">
        <f t="shared" si="362"/>
        <v>CHP2_M13_M_BP_Motor_var</v>
      </c>
      <c r="F1849" s="14" t="str">
        <f t="shared" si="363"/>
        <v>BP_Motor_var_Rem</v>
      </c>
      <c r="G1849" s="10" t="str">
        <f t="shared" si="364"/>
        <v>CHP2_M13_M_Rem</v>
      </c>
      <c r="H1849" s="10" t="str">
        <f>VLOOKUP(基本表格!E1849,起始地址定义!A:D,4,FALSE)&amp;" "&amp;Q1849</f>
        <v>2425+P4-FH1 2#刨片机润滑油加热器 电机控制 远程</v>
      </c>
      <c r="I1849" s="10" t="str">
        <f t="shared" si="365"/>
        <v>DB1200,X1852.5</v>
      </c>
      <c r="J1849" s="13" t="str">
        <f>VLOOKUP(E1849,起始地址定义!A:D,2,FALSE)</f>
        <v>DB1200</v>
      </c>
      <c r="K1849" s="12" t="str">
        <f t="shared" si="366"/>
        <v>X1852.5</v>
      </c>
      <c r="L1849" s="13">
        <f>VLOOKUP(E1849,起始地址定义!A:D,3,FALSE)</f>
        <v>1850</v>
      </c>
      <c r="M1849" s="14">
        <f>VLOOKUP($F1849,类型描述及偏移量!$C:$H,2,FALSE)</f>
        <v>2.5</v>
      </c>
      <c r="N1849" s="14" t="str">
        <f>VLOOKUP($F1849,类型描述及偏移量!$C:$H,3,FALSE)</f>
        <v>离散</v>
      </c>
      <c r="O1849" s="14" t="str">
        <f>VLOOKUP($F1849,类型描述及偏移量!$C:$H,4,FALSE)</f>
        <v>None</v>
      </c>
      <c r="P1849" s="14" t="str">
        <f>VLOOKUP($F1849,类型描述及偏移量!$C:$H,5,FALSE)</f>
        <v>Yes</v>
      </c>
      <c r="Q1849" s="14" t="str">
        <f>VLOOKUP($F1849,类型描述及偏移量!$C:$H,6,FALSE)</f>
        <v>远程</v>
      </c>
    </row>
    <row r="1850" hidden="1" spans="1:17">
      <c r="A1850" s="12" t="str">
        <f t="shared" si="367"/>
        <v>CHP2</v>
      </c>
      <c r="B1850" s="12" t="str">
        <f t="shared" si="368"/>
        <v>M13_M</v>
      </c>
      <c r="C1850" s="12" t="str">
        <f t="shared" si="369"/>
        <v>Blocking_ALM</v>
      </c>
      <c r="D1850" s="12" t="str">
        <f t="shared" si="370"/>
        <v>BP_Motor_var</v>
      </c>
      <c r="E1850" s="13" t="str">
        <f t="shared" si="362"/>
        <v>CHP2_M13_M_BP_Motor_var</v>
      </c>
      <c r="F1850" s="14" t="str">
        <f t="shared" si="363"/>
        <v>BP_Motor_var_Blocking_ALM</v>
      </c>
      <c r="G1850" s="10" t="str">
        <f t="shared" si="364"/>
        <v>CHP2_M13_M_Blocking_ALM</v>
      </c>
      <c r="H1850" s="10" t="str">
        <f>VLOOKUP(基本表格!E1850,起始地址定义!A:D,4,FALSE)&amp;" "&amp;Q1850</f>
        <v>2425+P4-FH1 2#刨片机润滑油加热器 电机控制 堵料报警</v>
      </c>
      <c r="I1850" s="10" t="str">
        <f t="shared" si="365"/>
        <v>DB1200,X1852.6</v>
      </c>
      <c r="J1850" s="13" t="str">
        <f>VLOOKUP(E1850,起始地址定义!A:D,2,FALSE)</f>
        <v>DB1200</v>
      </c>
      <c r="K1850" s="12" t="str">
        <f t="shared" si="366"/>
        <v>X1852.6</v>
      </c>
      <c r="L1850" s="13">
        <f>VLOOKUP(E1850,起始地址定义!A:D,3,FALSE)</f>
        <v>1850</v>
      </c>
      <c r="M1850" s="14">
        <f>VLOOKUP($F1850,类型描述及偏移量!$C:$H,2,FALSE)</f>
        <v>2.6</v>
      </c>
      <c r="N1850" s="14" t="str">
        <f>VLOOKUP($F1850,类型描述及偏移量!$C:$H,3,FALSE)</f>
        <v>离散</v>
      </c>
      <c r="O1850" s="14" t="str">
        <f>VLOOKUP($F1850,类型描述及偏移量!$C:$H,4,FALSE)</f>
        <v>On</v>
      </c>
      <c r="P1850" s="14" t="str">
        <f>VLOOKUP($F1850,类型描述及偏移量!$C:$H,5,FALSE)</f>
        <v>Yes</v>
      </c>
      <c r="Q1850" s="14" t="str">
        <f>VLOOKUP($F1850,类型描述及偏移量!$C:$H,6,FALSE)</f>
        <v>堵料报警</v>
      </c>
    </row>
    <row r="1851" hidden="1" spans="1:17">
      <c r="A1851" s="12" t="str">
        <f t="shared" si="367"/>
        <v>CHP2</v>
      </c>
      <c r="B1851" s="12" t="str">
        <f t="shared" si="368"/>
        <v>M13_M</v>
      </c>
      <c r="C1851" s="12" t="str">
        <f t="shared" si="369"/>
        <v>Blocking_CHK</v>
      </c>
      <c r="D1851" s="12" t="str">
        <f t="shared" si="370"/>
        <v>BP_Motor_var</v>
      </c>
      <c r="E1851" s="13" t="str">
        <f t="shared" si="362"/>
        <v>CHP2_M13_M_BP_Motor_var</v>
      </c>
      <c r="F1851" s="14" t="str">
        <f t="shared" si="363"/>
        <v>BP_Motor_var_Blocking_CHK</v>
      </c>
      <c r="G1851" s="10" t="str">
        <f t="shared" si="364"/>
        <v>CHP2_M13_M_Blocking_CHK</v>
      </c>
      <c r="H1851" s="10" t="str">
        <f>VLOOKUP(基本表格!E1851,起始地址定义!A:D,4,FALSE)&amp;" "&amp;Q1851</f>
        <v>2425+P4-FH1 2#刨片机润滑油加热器 电机控制 堵料检测</v>
      </c>
      <c r="I1851" s="10" t="str">
        <f t="shared" si="365"/>
        <v>DB1200,X1852.7</v>
      </c>
      <c r="J1851" s="13" t="str">
        <f>VLOOKUP(E1851,起始地址定义!A:D,2,FALSE)</f>
        <v>DB1200</v>
      </c>
      <c r="K1851" s="12" t="str">
        <f t="shared" si="366"/>
        <v>X1852.7</v>
      </c>
      <c r="L1851" s="13">
        <f>VLOOKUP(E1851,起始地址定义!A:D,3,FALSE)</f>
        <v>1850</v>
      </c>
      <c r="M1851" s="14">
        <f>VLOOKUP($F1851,类型描述及偏移量!$C:$H,2,FALSE)</f>
        <v>2.7</v>
      </c>
      <c r="N1851" s="14" t="str">
        <f>VLOOKUP($F1851,类型描述及偏移量!$C:$H,3,FALSE)</f>
        <v>离散</v>
      </c>
      <c r="O1851" s="14" t="str">
        <f>VLOOKUP($F1851,类型描述及偏移量!$C:$H,4,FALSE)</f>
        <v>None</v>
      </c>
      <c r="P1851" s="14" t="str">
        <f>VLOOKUP($F1851,类型描述及偏移量!$C:$H,5,FALSE)</f>
        <v>Yes</v>
      </c>
      <c r="Q1851" s="14" t="str">
        <f>VLOOKUP($F1851,类型描述及偏移量!$C:$H,6,FALSE)</f>
        <v>堵料检测</v>
      </c>
    </row>
    <row r="1852" hidden="1" spans="1:17">
      <c r="A1852" s="12" t="str">
        <f t="shared" si="367"/>
        <v>CHP2</v>
      </c>
      <c r="B1852" s="12" t="str">
        <f t="shared" si="368"/>
        <v>M13_M</v>
      </c>
      <c r="C1852" s="12" t="str">
        <f t="shared" si="369"/>
        <v>Blocking_EN</v>
      </c>
      <c r="D1852" s="12" t="str">
        <f t="shared" si="370"/>
        <v>BP_Motor_var</v>
      </c>
      <c r="E1852" s="13" t="str">
        <f t="shared" si="362"/>
        <v>CHP2_M13_M_BP_Motor_var</v>
      </c>
      <c r="F1852" s="14" t="str">
        <f t="shared" si="363"/>
        <v>BP_Motor_var_Blocking_EN</v>
      </c>
      <c r="G1852" s="10" t="str">
        <f t="shared" si="364"/>
        <v>CHP2_M13_M_Blocking_EN</v>
      </c>
      <c r="H1852" s="10" t="str">
        <f>VLOOKUP(基本表格!E1852,起始地址定义!A:D,4,FALSE)&amp;" "&amp;Q1852</f>
        <v>2425+P4-FH1 2#刨片机润滑油加热器 电机控制 堵料保护使能</v>
      </c>
      <c r="I1852" s="10" t="str">
        <f t="shared" si="365"/>
        <v>DB1200,X1853.0</v>
      </c>
      <c r="J1852" s="13" t="str">
        <f>VLOOKUP(E1852,起始地址定义!A:D,2,FALSE)</f>
        <v>DB1200</v>
      </c>
      <c r="K1852" s="12" t="str">
        <f t="shared" si="366"/>
        <v>X1853.0</v>
      </c>
      <c r="L1852" s="13">
        <f>VLOOKUP(E1852,起始地址定义!A:D,3,FALSE)</f>
        <v>1850</v>
      </c>
      <c r="M1852" s="14">
        <f>VLOOKUP($F1852,类型描述及偏移量!$C:$H,2,FALSE)</f>
        <v>3</v>
      </c>
      <c r="N1852" s="14" t="str">
        <f>VLOOKUP($F1852,类型描述及偏移量!$C:$H,3,FALSE)</f>
        <v>离散</v>
      </c>
      <c r="O1852" s="14" t="str">
        <f>VLOOKUP($F1852,类型描述及偏移量!$C:$H,4,FALSE)</f>
        <v>None</v>
      </c>
      <c r="P1852" s="14" t="str">
        <f>VLOOKUP($F1852,类型描述及偏移量!$C:$H,5,FALSE)</f>
        <v>No</v>
      </c>
      <c r="Q1852" s="14" t="str">
        <f>VLOOKUP($F1852,类型描述及偏移量!$C:$H,6,FALSE)</f>
        <v>堵料保护使能</v>
      </c>
    </row>
    <row r="1853" hidden="1" spans="1:17">
      <c r="A1853" s="12" t="str">
        <f t="shared" si="367"/>
        <v>CHP2</v>
      </c>
      <c r="B1853" s="12" t="str">
        <f t="shared" si="368"/>
        <v>M13_M</v>
      </c>
      <c r="C1853" s="12" t="str">
        <f t="shared" si="369"/>
        <v>Blocking_Stop</v>
      </c>
      <c r="D1853" s="12" t="str">
        <f t="shared" si="370"/>
        <v>BP_Motor_var</v>
      </c>
      <c r="E1853" s="13" t="str">
        <f t="shared" si="362"/>
        <v>CHP2_M13_M_BP_Motor_var</v>
      </c>
      <c r="F1853" s="14" t="str">
        <f t="shared" si="363"/>
        <v>BP_Motor_var_Blocking_Stop</v>
      </c>
      <c r="G1853" s="10" t="str">
        <f t="shared" si="364"/>
        <v>CHP2_M13_M_Blocking_Stop</v>
      </c>
      <c r="H1853" s="10" t="str">
        <f>VLOOKUP(基本表格!E1853,起始地址定义!A:D,4,FALSE)&amp;" "&amp;Q1853</f>
        <v>2425+P4-FH1 2#刨片机润滑油加热器 电机控制 堵料导致停机</v>
      </c>
      <c r="I1853" s="10" t="str">
        <f t="shared" si="365"/>
        <v>DB1200,X1853.1</v>
      </c>
      <c r="J1853" s="13" t="str">
        <f>VLOOKUP(E1853,起始地址定义!A:D,2,FALSE)</f>
        <v>DB1200</v>
      </c>
      <c r="K1853" s="12" t="str">
        <f t="shared" si="366"/>
        <v>X1853.1</v>
      </c>
      <c r="L1853" s="13">
        <f>VLOOKUP(E1853,起始地址定义!A:D,3,FALSE)</f>
        <v>1850</v>
      </c>
      <c r="M1853" s="14">
        <f>VLOOKUP($F1853,类型描述及偏移量!$C:$H,2,FALSE)</f>
        <v>3.1</v>
      </c>
      <c r="N1853" s="14" t="str">
        <f>VLOOKUP($F1853,类型描述及偏移量!$C:$H,3,FALSE)</f>
        <v>离散</v>
      </c>
      <c r="O1853" s="14" t="str">
        <f>VLOOKUP($F1853,类型描述及偏移量!$C:$H,4,FALSE)</f>
        <v>On</v>
      </c>
      <c r="P1853" s="14" t="str">
        <f>VLOOKUP($F1853,类型描述及偏移量!$C:$H,5,FALSE)</f>
        <v>Yes</v>
      </c>
      <c r="Q1853" s="14" t="str">
        <f>VLOOKUP($F1853,类型描述及偏移量!$C:$H,6,FALSE)</f>
        <v>堵料导致停机</v>
      </c>
    </row>
    <row r="1854" hidden="1" spans="1:17">
      <c r="A1854" s="12" t="str">
        <f t="shared" si="367"/>
        <v>CHP2</v>
      </c>
      <c r="B1854" s="12" t="str">
        <f t="shared" si="368"/>
        <v>M13_M</v>
      </c>
      <c r="C1854" s="12" t="str">
        <f t="shared" si="369"/>
        <v>BreakTime</v>
      </c>
      <c r="D1854" s="12" t="str">
        <f t="shared" si="370"/>
        <v>BP_Motor_var</v>
      </c>
      <c r="E1854" s="13" t="str">
        <f t="shared" si="362"/>
        <v>CHP2_M13_M_BP_Motor_var</v>
      </c>
      <c r="F1854" s="14" t="str">
        <f t="shared" si="363"/>
        <v>BP_Motor_var_BreakTime</v>
      </c>
      <c r="G1854" s="10" t="str">
        <f t="shared" si="364"/>
        <v>CHP2_M13_M_BreakTime</v>
      </c>
      <c r="H1854" s="10" t="str">
        <f>VLOOKUP(基本表格!E1854,起始地址定义!A:D,4,FALSE)&amp;" "&amp;Q1854</f>
        <v>2425+P4-FH1 2#刨片机润滑油加热器 电机控制 断链超时时间 秒</v>
      </c>
      <c r="I1854" s="10" t="str">
        <f t="shared" si="365"/>
        <v>DB1200,INT1854</v>
      </c>
      <c r="J1854" s="13" t="str">
        <f>VLOOKUP(E1854,起始地址定义!A:D,2,FALSE)</f>
        <v>DB1200</v>
      </c>
      <c r="K1854" s="12" t="str">
        <f t="shared" si="366"/>
        <v>INT1854</v>
      </c>
      <c r="L1854" s="13">
        <f>VLOOKUP(E1854,起始地址定义!A:D,3,FALSE)</f>
        <v>1850</v>
      </c>
      <c r="M1854" s="14">
        <f>VLOOKUP($F1854,类型描述及偏移量!$C:$H,2,FALSE)</f>
        <v>4</v>
      </c>
      <c r="N1854" s="14" t="str">
        <f>VLOOKUP($F1854,类型描述及偏移量!$C:$H,3,FALSE)</f>
        <v>整型</v>
      </c>
      <c r="O1854" s="14" t="str">
        <f>VLOOKUP($F1854,类型描述及偏移量!$C:$H,4,FALSE)</f>
        <v>None</v>
      </c>
      <c r="P1854" s="14" t="str">
        <f>VLOOKUP($F1854,类型描述及偏移量!$C:$H,5,FALSE)</f>
        <v>No</v>
      </c>
      <c r="Q1854" s="14" t="str">
        <f>VLOOKUP($F1854,类型描述及偏移量!$C:$H,6,FALSE)</f>
        <v>断链超时时间 秒</v>
      </c>
    </row>
    <row r="1855" hidden="1" spans="1:17">
      <c r="A1855" s="12" t="str">
        <f t="shared" si="367"/>
        <v>CHP2</v>
      </c>
      <c r="B1855" s="12" t="str">
        <f t="shared" si="368"/>
        <v>M13_M</v>
      </c>
      <c r="C1855" s="12" t="str">
        <f t="shared" si="369"/>
        <v>BlockingTime</v>
      </c>
      <c r="D1855" s="12" t="str">
        <f t="shared" si="370"/>
        <v>BP_Motor_var</v>
      </c>
      <c r="E1855" s="13" t="str">
        <f t="shared" si="362"/>
        <v>CHP2_M13_M_BP_Motor_var</v>
      </c>
      <c r="F1855" s="14" t="str">
        <f t="shared" si="363"/>
        <v>BP_Motor_var_BlockingTime</v>
      </c>
      <c r="G1855" s="10" t="str">
        <f t="shared" si="364"/>
        <v>CHP2_M13_M_BlockingTime</v>
      </c>
      <c r="H1855" s="10" t="str">
        <f>VLOOKUP(基本表格!E1855,起始地址定义!A:D,4,FALSE)&amp;" "&amp;Q1855</f>
        <v>2425+P4-FH1 2#刨片机润滑油加热器 电机控制 堵料检测时间 秒</v>
      </c>
      <c r="I1855" s="10" t="str">
        <f t="shared" si="365"/>
        <v>DB1200,INT1856</v>
      </c>
      <c r="J1855" s="13" t="str">
        <f>VLOOKUP(E1855,起始地址定义!A:D,2,FALSE)</f>
        <v>DB1200</v>
      </c>
      <c r="K1855" s="12" t="str">
        <f t="shared" si="366"/>
        <v>INT1856</v>
      </c>
      <c r="L1855" s="13">
        <f>VLOOKUP(E1855,起始地址定义!A:D,3,FALSE)</f>
        <v>1850</v>
      </c>
      <c r="M1855" s="14">
        <f>VLOOKUP($F1855,类型描述及偏移量!$C:$H,2,FALSE)</f>
        <v>6</v>
      </c>
      <c r="N1855" s="14" t="str">
        <f>VLOOKUP($F1855,类型描述及偏移量!$C:$H,3,FALSE)</f>
        <v>整型</v>
      </c>
      <c r="O1855" s="14" t="str">
        <f>VLOOKUP($F1855,类型描述及偏移量!$C:$H,4,FALSE)</f>
        <v>None</v>
      </c>
      <c r="P1855" s="14" t="str">
        <f>VLOOKUP($F1855,类型描述及偏移量!$C:$H,5,FALSE)</f>
        <v>No</v>
      </c>
      <c r="Q1855" s="14" t="str">
        <f>VLOOKUP($F1855,类型描述及偏移量!$C:$H,6,FALSE)</f>
        <v>堵料检测时间 秒</v>
      </c>
    </row>
    <row r="1856" hidden="1" spans="1:17">
      <c r="A1856" s="12" t="str">
        <f t="shared" si="367"/>
        <v>CHP2</v>
      </c>
      <c r="B1856" s="12" t="str">
        <f t="shared" si="368"/>
        <v>M13_M</v>
      </c>
      <c r="C1856" s="12" t="str">
        <f t="shared" si="369"/>
        <v>PullSwitch_CHK</v>
      </c>
      <c r="D1856" s="12" t="str">
        <f t="shared" si="370"/>
        <v>BP_Motor_var</v>
      </c>
      <c r="E1856" s="13" t="str">
        <f t="shared" si="362"/>
        <v>CHP2_M13_M_BP_Motor_var</v>
      </c>
      <c r="F1856" s="14" t="str">
        <f t="shared" si="363"/>
        <v>BP_Motor_var_PullSwitch_CHK</v>
      </c>
      <c r="G1856" s="10" t="str">
        <f t="shared" si="364"/>
        <v>CHP2_M13_M_PullSwitch_CHK</v>
      </c>
      <c r="H1856" s="10" t="str">
        <f>VLOOKUP(基本表格!E1856,起始地址定义!A:D,4,FALSE)&amp;" "&amp;Q1856</f>
        <v>2425+P4-FH1 2#刨片机润滑油加热器 电机控制 拉线开关</v>
      </c>
      <c r="I1856" s="10" t="str">
        <f t="shared" si="365"/>
        <v>DB1200,X1858.0</v>
      </c>
      <c r="J1856" s="13" t="str">
        <f>VLOOKUP(E1856,起始地址定义!A:D,2,FALSE)</f>
        <v>DB1200</v>
      </c>
      <c r="K1856" s="12" t="str">
        <f t="shared" si="366"/>
        <v>X1858.0</v>
      </c>
      <c r="L1856" s="13">
        <f>VLOOKUP(E1856,起始地址定义!A:D,3,FALSE)</f>
        <v>1850</v>
      </c>
      <c r="M1856" s="14">
        <f>VLOOKUP($F1856,类型描述及偏移量!$C:$H,2,FALSE)</f>
        <v>8</v>
      </c>
      <c r="N1856" s="14" t="str">
        <f>VLOOKUP($F1856,类型描述及偏移量!$C:$H,3,FALSE)</f>
        <v>离散</v>
      </c>
      <c r="O1856" s="14" t="str">
        <f>VLOOKUP($F1856,类型描述及偏移量!$C:$H,4,FALSE)</f>
        <v>On</v>
      </c>
      <c r="P1856" s="14" t="str">
        <f>VLOOKUP($F1856,类型描述及偏移量!$C:$H,5,FALSE)</f>
        <v>Yes</v>
      </c>
      <c r="Q1856" s="14" t="str">
        <f>VLOOKUP($F1856,类型描述及偏移量!$C:$H,6,FALSE)</f>
        <v>拉线开关</v>
      </c>
    </row>
    <row r="1857" hidden="1" spans="1:17">
      <c r="A1857" s="12" t="str">
        <f t="shared" si="367"/>
        <v>CHP2</v>
      </c>
      <c r="B1857" s="12" t="str">
        <f t="shared" si="368"/>
        <v>M13_M</v>
      </c>
      <c r="C1857" s="12" t="str">
        <f t="shared" si="369"/>
        <v>LMD_ALM</v>
      </c>
      <c r="D1857" s="12" t="str">
        <f t="shared" si="370"/>
        <v>BP_Motor_var</v>
      </c>
      <c r="E1857" s="13" t="str">
        <f t="shared" si="362"/>
        <v>CHP2_M13_M_BP_Motor_var</v>
      </c>
      <c r="F1857" s="14" t="str">
        <f t="shared" si="363"/>
        <v>BP_Motor_var_LMD_ALM</v>
      </c>
      <c r="G1857" s="10" t="str">
        <f t="shared" si="364"/>
        <v>CHP2_M13_M_LMD_ALM</v>
      </c>
      <c r="H1857" s="10" t="str">
        <f>VLOOKUP(基本表格!E1857,起始地址定义!A:D,4,FALSE)&amp;" "&amp;Q1857</f>
        <v>2425+P4-FH1 2#刨片机润滑油加热器 电机控制 左跑偏报警</v>
      </c>
      <c r="I1857" s="10" t="str">
        <f t="shared" si="365"/>
        <v>DB1200,X1858.1</v>
      </c>
      <c r="J1857" s="13" t="str">
        <f>VLOOKUP(E1857,起始地址定义!A:D,2,FALSE)</f>
        <v>DB1200</v>
      </c>
      <c r="K1857" s="12" t="str">
        <f t="shared" si="366"/>
        <v>X1858.1</v>
      </c>
      <c r="L1857" s="13">
        <f>VLOOKUP(E1857,起始地址定义!A:D,3,FALSE)</f>
        <v>1850</v>
      </c>
      <c r="M1857" s="14">
        <f>VLOOKUP($F1857,类型描述及偏移量!$C:$H,2,FALSE)</f>
        <v>8.1</v>
      </c>
      <c r="N1857" s="14" t="str">
        <f>VLOOKUP($F1857,类型描述及偏移量!$C:$H,3,FALSE)</f>
        <v>离散</v>
      </c>
      <c r="O1857" s="14" t="str">
        <f>VLOOKUP($F1857,类型描述及偏移量!$C:$H,4,FALSE)</f>
        <v>On</v>
      </c>
      <c r="P1857" s="14" t="str">
        <f>VLOOKUP($F1857,类型描述及偏移量!$C:$H,5,FALSE)</f>
        <v>Yes</v>
      </c>
      <c r="Q1857" s="14" t="str">
        <f>VLOOKUP($F1857,类型描述及偏移量!$C:$H,6,FALSE)</f>
        <v>左跑偏报警</v>
      </c>
    </row>
    <row r="1858" hidden="1" spans="1:17">
      <c r="A1858" s="12" t="str">
        <f t="shared" si="367"/>
        <v>CHP2</v>
      </c>
      <c r="B1858" s="12" t="str">
        <f t="shared" si="368"/>
        <v>M13_M</v>
      </c>
      <c r="C1858" s="12" t="str">
        <f t="shared" si="369"/>
        <v>LMD_CHK_1</v>
      </c>
      <c r="D1858" s="12" t="str">
        <f t="shared" si="370"/>
        <v>BP_Motor_var</v>
      </c>
      <c r="E1858" s="13" t="str">
        <f t="shared" si="362"/>
        <v>CHP2_M13_M_BP_Motor_var</v>
      </c>
      <c r="F1858" s="14" t="str">
        <f t="shared" si="363"/>
        <v>BP_Motor_var_LMD_CHK_1</v>
      </c>
      <c r="G1858" s="10" t="str">
        <f t="shared" si="364"/>
        <v>CHP2_M13_M_LMD_CHK_1</v>
      </c>
      <c r="H1858" s="10" t="str">
        <f>VLOOKUP(基本表格!E1858,起始地址定义!A:D,4,FALSE)&amp;" "&amp;Q1858</f>
        <v>2425+P4-FH1 2#刨片机润滑油加热器 电机控制 左跑偏1检测</v>
      </c>
      <c r="I1858" s="10" t="str">
        <f t="shared" si="365"/>
        <v>DB1200,X1858.2</v>
      </c>
      <c r="J1858" s="13" t="str">
        <f>VLOOKUP(E1858,起始地址定义!A:D,2,FALSE)</f>
        <v>DB1200</v>
      </c>
      <c r="K1858" s="12" t="str">
        <f t="shared" si="366"/>
        <v>X1858.2</v>
      </c>
      <c r="L1858" s="13">
        <f>VLOOKUP(E1858,起始地址定义!A:D,3,FALSE)</f>
        <v>1850</v>
      </c>
      <c r="M1858" s="14">
        <f>VLOOKUP($F1858,类型描述及偏移量!$C:$H,2,FALSE)</f>
        <v>8.2</v>
      </c>
      <c r="N1858" s="14" t="str">
        <f>VLOOKUP($F1858,类型描述及偏移量!$C:$H,3,FALSE)</f>
        <v>离散</v>
      </c>
      <c r="O1858" s="14" t="str">
        <f>VLOOKUP($F1858,类型描述及偏移量!$C:$H,4,FALSE)</f>
        <v>None</v>
      </c>
      <c r="P1858" s="14" t="str">
        <f>VLOOKUP($F1858,类型描述及偏移量!$C:$H,5,FALSE)</f>
        <v>Yes</v>
      </c>
      <c r="Q1858" s="14" t="str">
        <f>VLOOKUP($F1858,类型描述及偏移量!$C:$H,6,FALSE)</f>
        <v>左跑偏1检测</v>
      </c>
    </row>
    <row r="1859" hidden="1" spans="1:17">
      <c r="A1859" s="12" t="str">
        <f t="shared" si="367"/>
        <v>CHP2</v>
      </c>
      <c r="B1859" s="12" t="str">
        <f t="shared" si="368"/>
        <v>M13_M</v>
      </c>
      <c r="C1859" s="12" t="str">
        <f t="shared" si="369"/>
        <v>LMD_EN</v>
      </c>
      <c r="D1859" s="12" t="str">
        <f t="shared" si="370"/>
        <v>BP_Motor_var</v>
      </c>
      <c r="E1859" s="13" t="str">
        <f t="shared" si="362"/>
        <v>CHP2_M13_M_BP_Motor_var</v>
      </c>
      <c r="F1859" s="14" t="str">
        <f t="shared" si="363"/>
        <v>BP_Motor_var_LMD_EN</v>
      </c>
      <c r="G1859" s="10" t="str">
        <f t="shared" si="364"/>
        <v>CHP2_M13_M_LMD_EN</v>
      </c>
      <c r="H1859" s="10" t="str">
        <f>VLOOKUP(基本表格!E1859,起始地址定义!A:D,4,FALSE)&amp;" "&amp;Q1859</f>
        <v>2425+P4-FH1 2#刨片机润滑油加热器 电机控制 左跑偏保护使能</v>
      </c>
      <c r="I1859" s="10" t="str">
        <f t="shared" si="365"/>
        <v>DB1200,X1858.3</v>
      </c>
      <c r="J1859" s="13" t="str">
        <f>VLOOKUP(E1859,起始地址定义!A:D,2,FALSE)</f>
        <v>DB1200</v>
      </c>
      <c r="K1859" s="12" t="str">
        <f t="shared" si="366"/>
        <v>X1858.3</v>
      </c>
      <c r="L1859" s="13">
        <f>VLOOKUP(E1859,起始地址定义!A:D,3,FALSE)</f>
        <v>1850</v>
      </c>
      <c r="M1859" s="14">
        <f>VLOOKUP($F1859,类型描述及偏移量!$C:$H,2,FALSE)</f>
        <v>8.3</v>
      </c>
      <c r="N1859" s="14" t="str">
        <f>VLOOKUP($F1859,类型描述及偏移量!$C:$H,3,FALSE)</f>
        <v>离散</v>
      </c>
      <c r="O1859" s="14" t="str">
        <f>VLOOKUP($F1859,类型描述及偏移量!$C:$H,4,FALSE)</f>
        <v>None</v>
      </c>
      <c r="P1859" s="14" t="str">
        <f>VLOOKUP($F1859,类型描述及偏移量!$C:$H,5,FALSE)</f>
        <v>No</v>
      </c>
      <c r="Q1859" s="14" t="str">
        <f>VLOOKUP($F1859,类型描述及偏移量!$C:$H,6,FALSE)</f>
        <v>左跑偏保护使能</v>
      </c>
    </row>
    <row r="1860" hidden="1" spans="1:17">
      <c r="A1860" s="12" t="str">
        <f t="shared" si="367"/>
        <v>CHP2</v>
      </c>
      <c r="B1860" s="12" t="str">
        <f t="shared" si="368"/>
        <v>M13_M</v>
      </c>
      <c r="C1860" s="12" t="str">
        <f t="shared" si="369"/>
        <v>LMD_Stop</v>
      </c>
      <c r="D1860" s="12" t="str">
        <f t="shared" si="370"/>
        <v>BP_Motor_var</v>
      </c>
      <c r="E1860" s="13" t="str">
        <f t="shared" si="362"/>
        <v>CHP2_M13_M_BP_Motor_var</v>
      </c>
      <c r="F1860" s="14" t="str">
        <f t="shared" si="363"/>
        <v>BP_Motor_var_LMD_Stop</v>
      </c>
      <c r="G1860" s="10" t="str">
        <f t="shared" si="364"/>
        <v>CHP2_M13_M_LMD_Stop</v>
      </c>
      <c r="H1860" s="10" t="str">
        <f>VLOOKUP(基本表格!E1860,起始地址定义!A:D,4,FALSE)&amp;" "&amp;Q1860</f>
        <v>2425+P4-FH1 2#刨片机润滑油加热器 电机控制 左跑偏导致停机</v>
      </c>
      <c r="I1860" s="10" t="str">
        <f t="shared" si="365"/>
        <v>DB1200,X1858.4</v>
      </c>
      <c r="J1860" s="13" t="str">
        <f>VLOOKUP(E1860,起始地址定义!A:D,2,FALSE)</f>
        <v>DB1200</v>
      </c>
      <c r="K1860" s="12" t="str">
        <f t="shared" si="366"/>
        <v>X1858.4</v>
      </c>
      <c r="L1860" s="13">
        <f>VLOOKUP(E1860,起始地址定义!A:D,3,FALSE)</f>
        <v>1850</v>
      </c>
      <c r="M1860" s="14">
        <f>VLOOKUP($F1860,类型描述及偏移量!$C:$H,2,FALSE)</f>
        <v>8.4</v>
      </c>
      <c r="N1860" s="14" t="str">
        <f>VLOOKUP($F1860,类型描述及偏移量!$C:$H,3,FALSE)</f>
        <v>离散</v>
      </c>
      <c r="O1860" s="14" t="str">
        <f>VLOOKUP($F1860,类型描述及偏移量!$C:$H,4,FALSE)</f>
        <v>On</v>
      </c>
      <c r="P1860" s="14" t="str">
        <f>VLOOKUP($F1860,类型描述及偏移量!$C:$H,5,FALSE)</f>
        <v>Yes</v>
      </c>
      <c r="Q1860" s="14" t="str">
        <f>VLOOKUP($F1860,类型描述及偏移量!$C:$H,6,FALSE)</f>
        <v>左跑偏导致停机</v>
      </c>
    </row>
    <row r="1861" hidden="1" spans="1:17">
      <c r="A1861" s="12" t="str">
        <f t="shared" si="367"/>
        <v>CHP2</v>
      </c>
      <c r="B1861" s="12" t="str">
        <f t="shared" si="368"/>
        <v>M13_M</v>
      </c>
      <c r="C1861" s="12" t="str">
        <f t="shared" si="369"/>
        <v>LMD_Time</v>
      </c>
      <c r="D1861" s="12" t="str">
        <f t="shared" si="370"/>
        <v>BP_Motor_var</v>
      </c>
      <c r="E1861" s="13" t="str">
        <f t="shared" si="362"/>
        <v>CHP2_M13_M_BP_Motor_var</v>
      </c>
      <c r="F1861" s="14" t="str">
        <f t="shared" si="363"/>
        <v>BP_Motor_var_LMD_Time</v>
      </c>
      <c r="G1861" s="10" t="str">
        <f t="shared" si="364"/>
        <v>CHP2_M13_M_LMD_Time</v>
      </c>
      <c r="H1861" s="10" t="str">
        <f>VLOOKUP(基本表格!E1861,起始地址定义!A:D,4,FALSE)&amp;" "&amp;Q1861</f>
        <v>2425+P4-FH1 2#刨片机润滑油加热器 电机控制 左跑偏检测时间</v>
      </c>
      <c r="I1861" s="10" t="str">
        <f t="shared" si="365"/>
        <v>DB1200,INT1860</v>
      </c>
      <c r="J1861" s="13" t="str">
        <f>VLOOKUP(E1861,起始地址定义!A:D,2,FALSE)</f>
        <v>DB1200</v>
      </c>
      <c r="K1861" s="12" t="str">
        <f t="shared" si="366"/>
        <v>INT1860</v>
      </c>
      <c r="L1861" s="13">
        <f>VLOOKUP(E1861,起始地址定义!A:D,3,FALSE)</f>
        <v>1850</v>
      </c>
      <c r="M1861" s="14">
        <f>VLOOKUP($F1861,类型描述及偏移量!$C:$H,2,FALSE)</f>
        <v>10</v>
      </c>
      <c r="N1861" s="14" t="str">
        <f>VLOOKUP($F1861,类型描述及偏移量!$C:$H,3,FALSE)</f>
        <v>整型</v>
      </c>
      <c r="O1861" s="14" t="str">
        <f>VLOOKUP($F1861,类型描述及偏移量!$C:$H,4,FALSE)</f>
        <v>None</v>
      </c>
      <c r="P1861" s="14" t="str">
        <f>VLOOKUP($F1861,类型描述及偏移量!$C:$H,5,FALSE)</f>
        <v>No</v>
      </c>
      <c r="Q1861" s="14" t="str">
        <f>VLOOKUP($F1861,类型描述及偏移量!$C:$H,6,FALSE)</f>
        <v>左跑偏检测时间</v>
      </c>
    </row>
    <row r="1862" hidden="1" spans="1:17">
      <c r="A1862" s="12" t="str">
        <f t="shared" si="367"/>
        <v>CHP2</v>
      </c>
      <c r="B1862" s="12" t="str">
        <f t="shared" si="368"/>
        <v>M13_M</v>
      </c>
      <c r="C1862" s="12" t="str">
        <f t="shared" si="369"/>
        <v>RMD_ALM</v>
      </c>
      <c r="D1862" s="12" t="str">
        <f t="shared" si="370"/>
        <v>BP_Motor_var</v>
      </c>
      <c r="E1862" s="13" t="str">
        <f t="shared" si="362"/>
        <v>CHP2_M13_M_BP_Motor_var</v>
      </c>
      <c r="F1862" s="14" t="str">
        <f t="shared" si="363"/>
        <v>BP_Motor_var_RMD_ALM</v>
      </c>
      <c r="G1862" s="10" t="str">
        <f t="shared" si="364"/>
        <v>CHP2_M13_M_RMD_ALM</v>
      </c>
      <c r="H1862" s="10" t="str">
        <f>VLOOKUP(基本表格!E1862,起始地址定义!A:D,4,FALSE)&amp;" "&amp;Q1862</f>
        <v>2425+P4-FH1 2#刨片机润滑油加热器 电机控制 右 跑偏报警</v>
      </c>
      <c r="I1862" s="10" t="str">
        <f t="shared" si="365"/>
        <v>DB1200,X1862.0</v>
      </c>
      <c r="J1862" s="13" t="str">
        <f>VLOOKUP(E1862,起始地址定义!A:D,2,FALSE)</f>
        <v>DB1200</v>
      </c>
      <c r="K1862" s="12" t="str">
        <f t="shared" si="366"/>
        <v>X1862.0</v>
      </c>
      <c r="L1862" s="13">
        <f>VLOOKUP(E1862,起始地址定义!A:D,3,FALSE)</f>
        <v>1850</v>
      </c>
      <c r="M1862" s="14">
        <f>VLOOKUP($F1862,类型描述及偏移量!$C:$H,2,FALSE)</f>
        <v>12</v>
      </c>
      <c r="N1862" s="14" t="str">
        <f>VLOOKUP($F1862,类型描述及偏移量!$C:$H,3,FALSE)</f>
        <v>离散</v>
      </c>
      <c r="O1862" s="14" t="str">
        <f>VLOOKUP($F1862,类型描述及偏移量!$C:$H,4,FALSE)</f>
        <v>On</v>
      </c>
      <c r="P1862" s="14" t="str">
        <f>VLOOKUP($F1862,类型描述及偏移量!$C:$H,5,FALSE)</f>
        <v>Yes</v>
      </c>
      <c r="Q1862" s="14" t="str">
        <f>VLOOKUP($F1862,类型描述及偏移量!$C:$H,6,FALSE)</f>
        <v>右 跑偏报警</v>
      </c>
    </row>
    <row r="1863" hidden="1" spans="1:17">
      <c r="A1863" s="12" t="str">
        <f t="shared" si="367"/>
        <v>CHP2</v>
      </c>
      <c r="B1863" s="12" t="str">
        <f t="shared" si="368"/>
        <v>M13_M</v>
      </c>
      <c r="C1863" s="12" t="str">
        <f t="shared" si="369"/>
        <v>RMD_CHK_1</v>
      </c>
      <c r="D1863" s="12" t="str">
        <f t="shared" si="370"/>
        <v>BP_Motor_var</v>
      </c>
      <c r="E1863" s="13" t="str">
        <f t="shared" ref="E1863:E1926" si="371">A1863&amp;"_"&amp;B1863&amp;"_"&amp;D1863</f>
        <v>CHP2_M13_M_BP_Motor_var</v>
      </c>
      <c r="F1863" s="14" t="str">
        <f t="shared" ref="F1863:F1926" si="372">D1863&amp;"_"&amp;C1863</f>
        <v>BP_Motor_var_RMD_CHK_1</v>
      </c>
      <c r="G1863" s="10" t="str">
        <f t="shared" ref="G1863:G1926" si="373">A1863&amp;"_"&amp;IF(B1863="DB","",B1863&amp;"_")&amp;C1863</f>
        <v>CHP2_M13_M_RMD_CHK_1</v>
      </c>
      <c r="H1863" s="10" t="str">
        <f>VLOOKUP(基本表格!E1863,起始地址定义!A:D,4,FALSE)&amp;" "&amp;Q1863</f>
        <v>2425+P4-FH1 2#刨片机润滑油加热器 电机控制 右跑偏1检测</v>
      </c>
      <c r="I1863" s="10" t="str">
        <f t="shared" ref="I1863:I1926" si="374">J1863&amp;","&amp;K1863</f>
        <v>DB1200,X1862.1</v>
      </c>
      <c r="J1863" s="13" t="str">
        <f>VLOOKUP(E1863,起始地址定义!A:D,2,FALSE)</f>
        <v>DB1200</v>
      </c>
      <c r="K1863" s="12" t="str">
        <f t="shared" ref="K1863:K1926" si="375">IF(N1863="离散","X",IF(N1863="实型","REAL","INT"))&amp;IF(N1863="离散",TEXT(L1863+M1863,"0.0"),L1863+M1863)</f>
        <v>X1862.1</v>
      </c>
      <c r="L1863" s="13">
        <f>VLOOKUP(E1863,起始地址定义!A:D,3,FALSE)</f>
        <v>1850</v>
      </c>
      <c r="M1863" s="14">
        <f>VLOOKUP($F1863,类型描述及偏移量!$C:$H,2,FALSE)</f>
        <v>12.1</v>
      </c>
      <c r="N1863" s="14" t="str">
        <f>VLOOKUP($F1863,类型描述及偏移量!$C:$H,3,FALSE)</f>
        <v>离散</v>
      </c>
      <c r="O1863" s="14" t="str">
        <f>VLOOKUP($F1863,类型描述及偏移量!$C:$H,4,FALSE)</f>
        <v>None</v>
      </c>
      <c r="P1863" s="14" t="str">
        <f>VLOOKUP($F1863,类型描述及偏移量!$C:$H,5,FALSE)</f>
        <v>Yes</v>
      </c>
      <c r="Q1863" s="14" t="str">
        <f>VLOOKUP($F1863,类型描述及偏移量!$C:$H,6,FALSE)</f>
        <v>右跑偏1检测</v>
      </c>
    </row>
    <row r="1864" hidden="1" spans="1:17">
      <c r="A1864" s="12" t="str">
        <f t="shared" si="367"/>
        <v>CHP2</v>
      </c>
      <c r="B1864" s="12" t="str">
        <f t="shared" si="368"/>
        <v>M13_M</v>
      </c>
      <c r="C1864" s="12" t="str">
        <f t="shared" si="369"/>
        <v>RMD_EN</v>
      </c>
      <c r="D1864" s="12" t="str">
        <f t="shared" si="370"/>
        <v>BP_Motor_var</v>
      </c>
      <c r="E1864" s="13" t="str">
        <f t="shared" si="371"/>
        <v>CHP2_M13_M_BP_Motor_var</v>
      </c>
      <c r="F1864" s="14" t="str">
        <f t="shared" si="372"/>
        <v>BP_Motor_var_RMD_EN</v>
      </c>
      <c r="G1864" s="10" t="str">
        <f t="shared" si="373"/>
        <v>CHP2_M13_M_RMD_EN</v>
      </c>
      <c r="H1864" s="10" t="str">
        <f>VLOOKUP(基本表格!E1864,起始地址定义!A:D,4,FALSE)&amp;" "&amp;Q1864</f>
        <v>2425+P4-FH1 2#刨片机润滑油加热器 电机控制 右跑偏保护使能</v>
      </c>
      <c r="I1864" s="10" t="str">
        <f t="shared" si="374"/>
        <v>DB1200,X1862.2</v>
      </c>
      <c r="J1864" s="13" t="str">
        <f>VLOOKUP(E1864,起始地址定义!A:D,2,FALSE)</f>
        <v>DB1200</v>
      </c>
      <c r="K1864" s="12" t="str">
        <f t="shared" si="375"/>
        <v>X1862.2</v>
      </c>
      <c r="L1864" s="13">
        <f>VLOOKUP(E1864,起始地址定义!A:D,3,FALSE)</f>
        <v>1850</v>
      </c>
      <c r="M1864" s="14">
        <f>VLOOKUP($F1864,类型描述及偏移量!$C:$H,2,FALSE)</f>
        <v>12.2</v>
      </c>
      <c r="N1864" s="14" t="str">
        <f>VLOOKUP($F1864,类型描述及偏移量!$C:$H,3,FALSE)</f>
        <v>离散</v>
      </c>
      <c r="O1864" s="14" t="str">
        <f>VLOOKUP($F1864,类型描述及偏移量!$C:$H,4,FALSE)</f>
        <v>None</v>
      </c>
      <c r="P1864" s="14" t="str">
        <f>VLOOKUP($F1864,类型描述及偏移量!$C:$H,5,FALSE)</f>
        <v>No</v>
      </c>
      <c r="Q1864" s="14" t="str">
        <f>VLOOKUP($F1864,类型描述及偏移量!$C:$H,6,FALSE)</f>
        <v>右跑偏保护使能</v>
      </c>
    </row>
    <row r="1865" hidden="1" spans="1:17">
      <c r="A1865" s="12" t="str">
        <f t="shared" si="367"/>
        <v>CHP2</v>
      </c>
      <c r="B1865" s="12" t="str">
        <f t="shared" si="368"/>
        <v>M13_M</v>
      </c>
      <c r="C1865" s="12" t="str">
        <f t="shared" si="369"/>
        <v>RMD_Stop</v>
      </c>
      <c r="D1865" s="12" t="str">
        <f t="shared" si="370"/>
        <v>BP_Motor_var</v>
      </c>
      <c r="E1865" s="13" t="str">
        <f t="shared" si="371"/>
        <v>CHP2_M13_M_BP_Motor_var</v>
      </c>
      <c r="F1865" s="14" t="str">
        <f t="shared" si="372"/>
        <v>BP_Motor_var_RMD_Stop</v>
      </c>
      <c r="G1865" s="10" t="str">
        <f t="shared" si="373"/>
        <v>CHP2_M13_M_RMD_Stop</v>
      </c>
      <c r="H1865" s="10" t="str">
        <f>VLOOKUP(基本表格!E1865,起始地址定义!A:D,4,FALSE)&amp;" "&amp;Q1865</f>
        <v>2425+P4-FH1 2#刨片机润滑油加热器 电机控制 右跑偏导致停机</v>
      </c>
      <c r="I1865" s="10" t="str">
        <f t="shared" si="374"/>
        <v>DB1200,X1862.3</v>
      </c>
      <c r="J1865" s="13" t="str">
        <f>VLOOKUP(E1865,起始地址定义!A:D,2,FALSE)</f>
        <v>DB1200</v>
      </c>
      <c r="K1865" s="12" t="str">
        <f t="shared" si="375"/>
        <v>X1862.3</v>
      </c>
      <c r="L1865" s="13">
        <f>VLOOKUP(E1865,起始地址定义!A:D,3,FALSE)</f>
        <v>1850</v>
      </c>
      <c r="M1865" s="14">
        <f>VLOOKUP($F1865,类型描述及偏移量!$C:$H,2,FALSE)</f>
        <v>12.3</v>
      </c>
      <c r="N1865" s="14" t="str">
        <f>VLOOKUP($F1865,类型描述及偏移量!$C:$H,3,FALSE)</f>
        <v>离散</v>
      </c>
      <c r="O1865" s="14" t="str">
        <f>VLOOKUP($F1865,类型描述及偏移量!$C:$H,4,FALSE)</f>
        <v>On</v>
      </c>
      <c r="P1865" s="14" t="str">
        <f>VLOOKUP($F1865,类型描述及偏移量!$C:$H,5,FALSE)</f>
        <v>Yes</v>
      </c>
      <c r="Q1865" s="14" t="str">
        <f>VLOOKUP($F1865,类型描述及偏移量!$C:$H,6,FALSE)</f>
        <v>右跑偏导致停机</v>
      </c>
    </row>
    <row r="1866" hidden="1" spans="1:17">
      <c r="A1866" s="12" t="str">
        <f t="shared" si="367"/>
        <v>CHP2</v>
      </c>
      <c r="B1866" s="12" t="str">
        <f t="shared" si="368"/>
        <v>M13_M</v>
      </c>
      <c r="C1866" s="12" t="str">
        <f t="shared" si="369"/>
        <v>RMD_Time</v>
      </c>
      <c r="D1866" s="12" t="str">
        <f t="shared" si="370"/>
        <v>BP_Motor_var</v>
      </c>
      <c r="E1866" s="13" t="str">
        <f t="shared" si="371"/>
        <v>CHP2_M13_M_BP_Motor_var</v>
      </c>
      <c r="F1866" s="14" t="str">
        <f t="shared" si="372"/>
        <v>BP_Motor_var_RMD_Time</v>
      </c>
      <c r="G1866" s="10" t="str">
        <f t="shared" si="373"/>
        <v>CHP2_M13_M_RMD_Time</v>
      </c>
      <c r="H1866" s="10" t="str">
        <f>VLOOKUP(基本表格!E1866,起始地址定义!A:D,4,FALSE)&amp;" "&amp;Q1866</f>
        <v>2425+P4-FH1 2#刨片机润滑油加热器 电机控制 右跑偏检测时间</v>
      </c>
      <c r="I1866" s="10" t="str">
        <f t="shared" si="374"/>
        <v>DB1200,INT1864</v>
      </c>
      <c r="J1866" s="13" t="str">
        <f>VLOOKUP(E1866,起始地址定义!A:D,2,FALSE)</f>
        <v>DB1200</v>
      </c>
      <c r="K1866" s="12" t="str">
        <f t="shared" si="375"/>
        <v>INT1864</v>
      </c>
      <c r="L1866" s="13">
        <f>VLOOKUP(E1866,起始地址定义!A:D,3,FALSE)</f>
        <v>1850</v>
      </c>
      <c r="M1866" s="14">
        <f>VLOOKUP($F1866,类型描述及偏移量!$C:$H,2,FALSE)</f>
        <v>14</v>
      </c>
      <c r="N1866" s="14" t="str">
        <f>VLOOKUP($F1866,类型描述及偏移量!$C:$H,3,FALSE)</f>
        <v>整型</v>
      </c>
      <c r="O1866" s="14" t="str">
        <f>VLOOKUP($F1866,类型描述及偏移量!$C:$H,4,FALSE)</f>
        <v>None</v>
      </c>
      <c r="P1866" s="14" t="str">
        <f>VLOOKUP($F1866,类型描述及偏移量!$C:$H,5,FALSE)</f>
        <v>No</v>
      </c>
      <c r="Q1866" s="14" t="str">
        <f>VLOOKUP($F1866,类型描述及偏移量!$C:$H,6,FALSE)</f>
        <v>右跑偏检测时间</v>
      </c>
    </row>
    <row r="1867" hidden="1" spans="1:17">
      <c r="A1867" s="12" t="str">
        <f t="shared" si="367"/>
        <v>CHP2</v>
      </c>
      <c r="B1867" s="12" t="str">
        <f t="shared" si="368"/>
        <v>M13_M</v>
      </c>
      <c r="C1867" s="12" t="str">
        <f t="shared" si="369"/>
        <v>Motor_Delta</v>
      </c>
      <c r="D1867" s="12" t="str">
        <f t="shared" si="370"/>
        <v>BP_Motor_var</v>
      </c>
      <c r="E1867" s="13" t="str">
        <f t="shared" si="371"/>
        <v>CHP2_M13_M_BP_Motor_var</v>
      </c>
      <c r="F1867" s="14" t="str">
        <f t="shared" si="372"/>
        <v>BP_Motor_var_Motor_Delta</v>
      </c>
      <c r="G1867" s="10" t="str">
        <f t="shared" si="373"/>
        <v>CHP2_M13_M_Motor_Delta</v>
      </c>
      <c r="H1867" s="10" t="str">
        <f>VLOOKUP(基本表格!E1867,起始地址定义!A:D,4,FALSE)&amp;" "&amp;Q1867</f>
        <v>2425+P4-FH1 2#刨片机润滑油加热器 电机控制 三角型</v>
      </c>
      <c r="I1867" s="10" t="str">
        <f t="shared" si="374"/>
        <v>DB1200,X1866.0</v>
      </c>
      <c r="J1867" s="13" t="str">
        <f>VLOOKUP(E1867,起始地址定义!A:D,2,FALSE)</f>
        <v>DB1200</v>
      </c>
      <c r="K1867" s="12" t="str">
        <f t="shared" si="375"/>
        <v>X1866.0</v>
      </c>
      <c r="L1867" s="13">
        <f>VLOOKUP(E1867,起始地址定义!A:D,3,FALSE)</f>
        <v>1850</v>
      </c>
      <c r="M1867" s="14">
        <f>VLOOKUP($F1867,类型描述及偏移量!$C:$H,2,FALSE)</f>
        <v>16</v>
      </c>
      <c r="N1867" s="14" t="str">
        <f>VLOOKUP($F1867,类型描述及偏移量!$C:$H,3,FALSE)</f>
        <v>离散</v>
      </c>
      <c r="O1867" s="14" t="str">
        <f>VLOOKUP($F1867,类型描述及偏移量!$C:$H,4,FALSE)</f>
        <v>None</v>
      </c>
      <c r="P1867" s="14" t="str">
        <f>VLOOKUP($F1867,类型描述及偏移量!$C:$H,5,FALSE)</f>
        <v>Yes</v>
      </c>
      <c r="Q1867" s="14" t="str">
        <f>VLOOKUP($F1867,类型描述及偏移量!$C:$H,6,FALSE)</f>
        <v>三角型</v>
      </c>
    </row>
    <row r="1868" hidden="1" spans="1:17">
      <c r="A1868" s="12" t="str">
        <f t="shared" si="367"/>
        <v>CHP2</v>
      </c>
      <c r="B1868" s="12" t="str">
        <f t="shared" si="368"/>
        <v>M13_M</v>
      </c>
      <c r="C1868" s="12" t="str">
        <f t="shared" si="369"/>
        <v>Motor_Wye</v>
      </c>
      <c r="D1868" s="12" t="str">
        <f t="shared" si="370"/>
        <v>BP_Motor_var</v>
      </c>
      <c r="E1868" s="13" t="str">
        <f t="shared" si="371"/>
        <v>CHP2_M13_M_BP_Motor_var</v>
      </c>
      <c r="F1868" s="14" t="str">
        <f t="shared" si="372"/>
        <v>BP_Motor_var_Motor_Wye</v>
      </c>
      <c r="G1868" s="10" t="str">
        <f t="shared" si="373"/>
        <v>CHP2_M13_M_Motor_Wye</v>
      </c>
      <c r="H1868" s="10" t="str">
        <f>VLOOKUP(基本表格!E1868,起始地址定义!A:D,4,FALSE)&amp;" "&amp;Q1868</f>
        <v>2425+P4-FH1 2#刨片机润滑油加热器 电机控制 星型</v>
      </c>
      <c r="I1868" s="10" t="str">
        <f t="shared" si="374"/>
        <v>DB1200,X1866.1</v>
      </c>
      <c r="J1868" s="13" t="str">
        <f>VLOOKUP(E1868,起始地址定义!A:D,2,FALSE)</f>
        <v>DB1200</v>
      </c>
      <c r="K1868" s="12" t="str">
        <f t="shared" si="375"/>
        <v>X1866.1</v>
      </c>
      <c r="L1868" s="13">
        <f>VLOOKUP(E1868,起始地址定义!A:D,3,FALSE)</f>
        <v>1850</v>
      </c>
      <c r="M1868" s="14">
        <f>VLOOKUP($F1868,类型描述及偏移量!$C:$H,2,FALSE)</f>
        <v>16.1</v>
      </c>
      <c r="N1868" s="14" t="str">
        <f>VLOOKUP($F1868,类型描述及偏移量!$C:$H,3,FALSE)</f>
        <v>离散</v>
      </c>
      <c r="O1868" s="14" t="str">
        <f>VLOOKUP($F1868,类型描述及偏移量!$C:$H,4,FALSE)</f>
        <v>None</v>
      </c>
      <c r="P1868" s="14" t="str">
        <f>VLOOKUP($F1868,类型描述及偏移量!$C:$H,5,FALSE)</f>
        <v>Yes</v>
      </c>
      <c r="Q1868" s="14" t="str">
        <f>VLOOKUP($F1868,类型描述及偏移量!$C:$H,6,FALSE)</f>
        <v>星型</v>
      </c>
    </row>
    <row r="1869" hidden="1" spans="1:17">
      <c r="A1869" s="12" t="str">
        <f t="shared" si="367"/>
        <v>CHP2</v>
      </c>
      <c r="B1869" s="12" t="str">
        <f t="shared" si="368"/>
        <v>M13_M</v>
      </c>
      <c r="C1869" s="12" t="str">
        <f t="shared" si="369"/>
        <v>MSD</v>
      </c>
      <c r="D1869" s="12" t="str">
        <f t="shared" si="370"/>
        <v>BP_Motor_var</v>
      </c>
      <c r="E1869" s="13" t="str">
        <f t="shared" si="371"/>
        <v>CHP2_M13_M_BP_Motor_var</v>
      </c>
      <c r="F1869" s="14" t="str">
        <f t="shared" si="372"/>
        <v>BP_Motor_var_MSD</v>
      </c>
      <c r="G1869" s="10" t="str">
        <f t="shared" si="373"/>
        <v>CHP2_M13_M_MSD</v>
      </c>
      <c r="H1869" s="10" t="str">
        <f>VLOOKUP(基本表格!E1869,起始地址定义!A:D,4,FALSE)&amp;" "&amp;Q1869</f>
        <v>2425+P4-FH1 2#刨片机润滑油加热器 电机控制 维修开关</v>
      </c>
      <c r="I1869" s="10" t="str">
        <f t="shared" si="374"/>
        <v>DB1200,X1866.2</v>
      </c>
      <c r="J1869" s="13" t="str">
        <f>VLOOKUP(E1869,起始地址定义!A:D,2,FALSE)</f>
        <v>DB1200</v>
      </c>
      <c r="K1869" s="12" t="str">
        <f t="shared" si="375"/>
        <v>X1866.2</v>
      </c>
      <c r="L1869" s="13">
        <f>VLOOKUP(E1869,起始地址定义!A:D,3,FALSE)</f>
        <v>1850</v>
      </c>
      <c r="M1869" s="14">
        <f>VLOOKUP($F1869,类型描述及偏移量!$C:$H,2,FALSE)</f>
        <v>16.2</v>
      </c>
      <c r="N1869" s="14" t="str">
        <f>VLOOKUP($F1869,类型描述及偏移量!$C:$H,3,FALSE)</f>
        <v>离散</v>
      </c>
      <c r="O1869" s="14" t="str">
        <f>VLOOKUP($F1869,类型描述及偏移量!$C:$H,4,FALSE)</f>
        <v>On</v>
      </c>
      <c r="P1869" s="14" t="str">
        <f>VLOOKUP($F1869,类型描述及偏移量!$C:$H,5,FALSE)</f>
        <v>Yes</v>
      </c>
      <c r="Q1869" s="14" t="str">
        <f>VLOOKUP($F1869,类型描述及偏移量!$C:$H,6,FALSE)</f>
        <v>维修开关</v>
      </c>
    </row>
    <row r="1870" hidden="1" spans="1:17">
      <c r="A1870" s="12" t="str">
        <f t="shared" si="367"/>
        <v>CHP2</v>
      </c>
      <c r="B1870" s="12" t="str">
        <f t="shared" si="368"/>
        <v>M13_M</v>
      </c>
      <c r="C1870" s="12" t="str">
        <f t="shared" si="369"/>
        <v>LMD_CHK_2</v>
      </c>
      <c r="D1870" s="12" t="str">
        <f t="shared" si="370"/>
        <v>BP_Motor_var</v>
      </c>
      <c r="E1870" s="13" t="str">
        <f t="shared" si="371"/>
        <v>CHP2_M13_M_BP_Motor_var</v>
      </c>
      <c r="F1870" s="14" t="str">
        <f t="shared" si="372"/>
        <v>BP_Motor_var_LMD_CHK_2</v>
      </c>
      <c r="G1870" s="10" t="str">
        <f t="shared" si="373"/>
        <v>CHP2_M13_M_LMD_CHK_2</v>
      </c>
      <c r="H1870" s="10" t="str">
        <f>VLOOKUP(基本表格!E1870,起始地址定义!A:D,4,FALSE)&amp;" "&amp;Q1870</f>
        <v>2425+P4-FH1 2#刨片机润滑油加热器 电机控制 左跑偏2检测</v>
      </c>
      <c r="I1870" s="10" t="str">
        <f t="shared" si="374"/>
        <v>DB1200,X1866.3</v>
      </c>
      <c r="J1870" s="13" t="str">
        <f>VLOOKUP(E1870,起始地址定义!A:D,2,FALSE)</f>
        <v>DB1200</v>
      </c>
      <c r="K1870" s="12" t="str">
        <f t="shared" si="375"/>
        <v>X1866.3</v>
      </c>
      <c r="L1870" s="13">
        <f>VLOOKUP(E1870,起始地址定义!A:D,3,FALSE)</f>
        <v>1850</v>
      </c>
      <c r="M1870" s="14">
        <f>VLOOKUP($F1870,类型描述及偏移量!$C:$H,2,FALSE)</f>
        <v>16.3</v>
      </c>
      <c r="N1870" s="14" t="str">
        <f>VLOOKUP($F1870,类型描述及偏移量!$C:$H,3,FALSE)</f>
        <v>离散</v>
      </c>
      <c r="O1870" s="14" t="str">
        <f>VLOOKUP($F1870,类型描述及偏移量!$C:$H,4,FALSE)</f>
        <v>None</v>
      </c>
      <c r="P1870" s="14" t="str">
        <f>VLOOKUP($F1870,类型描述及偏移量!$C:$H,5,FALSE)</f>
        <v>Yes</v>
      </c>
      <c r="Q1870" s="14" t="str">
        <f>VLOOKUP($F1870,类型描述及偏移量!$C:$H,6,FALSE)</f>
        <v>左跑偏2检测</v>
      </c>
    </row>
    <row r="1871" hidden="1" spans="1:17">
      <c r="A1871" s="12" t="str">
        <f t="shared" si="367"/>
        <v>CHP2</v>
      </c>
      <c r="B1871" s="12" t="str">
        <f t="shared" si="368"/>
        <v>M13_M</v>
      </c>
      <c r="C1871" s="12" t="str">
        <f t="shared" si="369"/>
        <v>RMD_CHK_2</v>
      </c>
      <c r="D1871" s="12" t="str">
        <f t="shared" si="370"/>
        <v>BP_Motor_var</v>
      </c>
      <c r="E1871" s="13" t="str">
        <f t="shared" si="371"/>
        <v>CHP2_M13_M_BP_Motor_var</v>
      </c>
      <c r="F1871" s="14" t="str">
        <f t="shared" si="372"/>
        <v>BP_Motor_var_RMD_CHK_2</v>
      </c>
      <c r="G1871" s="10" t="str">
        <f t="shared" si="373"/>
        <v>CHP2_M13_M_RMD_CHK_2</v>
      </c>
      <c r="H1871" s="10" t="str">
        <f>VLOOKUP(基本表格!E1871,起始地址定义!A:D,4,FALSE)&amp;" "&amp;Q1871</f>
        <v>2425+P4-FH1 2#刨片机润滑油加热器 电机控制 右跑偏2检测</v>
      </c>
      <c r="I1871" s="10" t="str">
        <f t="shared" si="374"/>
        <v>DB1200,X1866.4</v>
      </c>
      <c r="J1871" s="13" t="str">
        <f>VLOOKUP(E1871,起始地址定义!A:D,2,FALSE)</f>
        <v>DB1200</v>
      </c>
      <c r="K1871" s="12" t="str">
        <f t="shared" si="375"/>
        <v>X1866.4</v>
      </c>
      <c r="L1871" s="13">
        <f>VLOOKUP(E1871,起始地址定义!A:D,3,FALSE)</f>
        <v>1850</v>
      </c>
      <c r="M1871" s="14">
        <f>VLOOKUP($F1871,类型描述及偏移量!$C:$H,2,FALSE)</f>
        <v>16.4</v>
      </c>
      <c r="N1871" s="14" t="str">
        <f>VLOOKUP($F1871,类型描述及偏移量!$C:$H,3,FALSE)</f>
        <v>离散</v>
      </c>
      <c r="O1871" s="14" t="str">
        <f>VLOOKUP($F1871,类型描述及偏移量!$C:$H,4,FALSE)</f>
        <v>None</v>
      </c>
      <c r="P1871" s="14" t="str">
        <f>VLOOKUP($F1871,类型描述及偏移量!$C:$H,5,FALSE)</f>
        <v>Yes</v>
      </c>
      <c r="Q1871" s="14" t="str">
        <f>VLOOKUP($F1871,类型描述及偏移量!$C:$H,6,FALSE)</f>
        <v>右跑偏2检测</v>
      </c>
    </row>
    <row r="1872" hidden="1" spans="1:17">
      <c r="A1872" s="12" t="str">
        <f t="shared" si="367"/>
        <v>CHP2</v>
      </c>
      <c r="B1872" s="12" t="str">
        <f t="shared" si="368"/>
        <v>M13_M</v>
      </c>
      <c r="C1872" s="12" t="str">
        <f t="shared" si="369"/>
        <v>InterStarTime</v>
      </c>
      <c r="D1872" s="12" t="str">
        <f t="shared" si="370"/>
        <v>BP_Motor_var</v>
      </c>
      <c r="E1872" s="13" t="str">
        <f t="shared" si="371"/>
        <v>CHP2_M13_M_BP_Motor_var</v>
      </c>
      <c r="F1872" s="14" t="str">
        <f t="shared" si="372"/>
        <v>BP_Motor_var_InterStarTime</v>
      </c>
      <c r="G1872" s="10" t="str">
        <f t="shared" si="373"/>
        <v>CHP2_M13_M_InterStarTime</v>
      </c>
      <c r="H1872" s="10" t="str">
        <f>VLOOKUP(基本表格!E1872,起始地址定义!A:D,4,FALSE)&amp;" "&amp;Q1872</f>
        <v>2425+P4-FH1 2#刨片机润滑油加热器 电机控制 联动启动延时</v>
      </c>
      <c r="I1872" s="10" t="str">
        <f t="shared" si="374"/>
        <v>DB1200,INT1868</v>
      </c>
      <c r="J1872" s="13" t="str">
        <f>VLOOKUP(E1872,起始地址定义!A:D,2,FALSE)</f>
        <v>DB1200</v>
      </c>
      <c r="K1872" s="12" t="str">
        <f t="shared" si="375"/>
        <v>INT1868</v>
      </c>
      <c r="L1872" s="13">
        <f>VLOOKUP(E1872,起始地址定义!A:D,3,FALSE)</f>
        <v>1850</v>
      </c>
      <c r="M1872" s="14">
        <f>VLOOKUP($F1872,类型描述及偏移量!$C:$H,2,FALSE)</f>
        <v>18</v>
      </c>
      <c r="N1872" s="14" t="str">
        <f>VLOOKUP($F1872,类型描述及偏移量!$C:$H,3,FALSE)</f>
        <v>整型</v>
      </c>
      <c r="O1872" s="14" t="str">
        <f>VLOOKUP($F1872,类型描述及偏移量!$C:$H,4,FALSE)</f>
        <v>None</v>
      </c>
      <c r="P1872" s="14" t="str">
        <f>VLOOKUP($F1872,类型描述及偏移量!$C:$H,5,FALSE)</f>
        <v>No</v>
      </c>
      <c r="Q1872" s="14" t="str">
        <f>VLOOKUP($F1872,类型描述及偏移量!$C:$H,6,FALSE)</f>
        <v>联动启动延时</v>
      </c>
    </row>
    <row r="1873" hidden="1" spans="1:17">
      <c r="A1873" s="12" t="str">
        <f t="shared" si="367"/>
        <v>CHP2</v>
      </c>
      <c r="B1873" s="12" t="str">
        <f t="shared" si="368"/>
        <v>M13_M</v>
      </c>
      <c r="C1873" s="12" t="str">
        <f t="shared" si="369"/>
        <v>Alt_TMR</v>
      </c>
      <c r="D1873" s="12" t="str">
        <f t="shared" si="370"/>
        <v>BP_Motor_var</v>
      </c>
      <c r="E1873" s="13" t="str">
        <f t="shared" si="371"/>
        <v>CHP2_M13_M_BP_Motor_var</v>
      </c>
      <c r="F1873" s="14" t="str">
        <f t="shared" si="372"/>
        <v>BP_Motor_var_Alt_TMR</v>
      </c>
      <c r="G1873" s="10" t="str">
        <f t="shared" si="373"/>
        <v>CHP2_M13_M_Alt_TMR</v>
      </c>
      <c r="H1873" s="10" t="str">
        <f>VLOOKUP(基本表格!E1873,起始地址定义!A:D,4,FALSE)&amp;" "&amp;Q1873</f>
        <v>2425+P4-FH1 2#刨片机润滑油加热器 电机控制 起动转换时间 秒</v>
      </c>
      <c r="I1873" s="10" t="str">
        <f t="shared" si="374"/>
        <v>DB1200,INT1870</v>
      </c>
      <c r="J1873" s="13" t="str">
        <f>VLOOKUP(E1873,起始地址定义!A:D,2,FALSE)</f>
        <v>DB1200</v>
      </c>
      <c r="K1873" s="12" t="str">
        <f t="shared" si="375"/>
        <v>INT1870</v>
      </c>
      <c r="L1873" s="13">
        <f>VLOOKUP(E1873,起始地址定义!A:D,3,FALSE)</f>
        <v>1850</v>
      </c>
      <c r="M1873" s="14">
        <f>VLOOKUP($F1873,类型描述及偏移量!$C:$H,2,FALSE)</f>
        <v>20</v>
      </c>
      <c r="N1873" s="14" t="str">
        <f>VLOOKUP($F1873,类型描述及偏移量!$C:$H,3,FALSE)</f>
        <v>整型</v>
      </c>
      <c r="O1873" s="14" t="str">
        <f>VLOOKUP($F1873,类型描述及偏移量!$C:$H,4,FALSE)</f>
        <v>None</v>
      </c>
      <c r="P1873" s="14" t="str">
        <f>VLOOKUP($F1873,类型描述及偏移量!$C:$H,5,FALSE)</f>
        <v>No</v>
      </c>
      <c r="Q1873" s="14" t="str">
        <f>VLOOKUP($F1873,类型描述及偏移量!$C:$H,6,FALSE)</f>
        <v>起动转换时间 秒</v>
      </c>
    </row>
    <row r="1874" hidden="1" spans="1:17">
      <c r="A1874" s="12" t="str">
        <f t="shared" si="367"/>
        <v>CHP2</v>
      </c>
      <c r="B1874" s="12" t="str">
        <f t="shared" si="368"/>
        <v>M14_M</v>
      </c>
      <c r="C1874" s="12" t="str">
        <f t="shared" si="369"/>
        <v>Enable</v>
      </c>
      <c r="D1874" s="12" t="str">
        <f t="shared" si="370"/>
        <v>BP_Motor_var</v>
      </c>
      <c r="E1874" s="13" t="str">
        <f t="shared" si="371"/>
        <v>CHP2_M14_M_BP_Motor_var</v>
      </c>
      <c r="F1874" s="14" t="str">
        <f t="shared" si="372"/>
        <v>BP_Motor_var_Enable</v>
      </c>
      <c r="G1874" s="10" t="str">
        <f t="shared" si="373"/>
        <v>CHP2_M14_M_Enable</v>
      </c>
      <c r="H1874" s="10" t="str">
        <f>VLOOKUP(基本表格!E1874,起始地址定义!A:D,4,FALSE)&amp;" "&amp;Q1874</f>
        <v>Spare 备用 电机控制 使能</v>
      </c>
      <c r="I1874" s="10" t="str">
        <f t="shared" si="374"/>
        <v>DB1200,X1900.0</v>
      </c>
      <c r="J1874" s="13" t="str">
        <f>VLOOKUP(E1874,起始地址定义!A:D,2,FALSE)</f>
        <v>DB1200</v>
      </c>
      <c r="K1874" s="12" t="str">
        <f t="shared" si="375"/>
        <v>X1900.0</v>
      </c>
      <c r="L1874" s="13">
        <f>VLOOKUP(E1874,起始地址定义!A:D,3,FALSE)</f>
        <v>1900</v>
      </c>
      <c r="M1874" s="14">
        <f>VLOOKUP($F1874,类型描述及偏移量!$C:$H,2,FALSE)</f>
        <v>0</v>
      </c>
      <c r="N1874" s="14" t="str">
        <f>VLOOKUP($F1874,类型描述及偏移量!$C:$H,3,FALSE)</f>
        <v>离散</v>
      </c>
      <c r="O1874" s="14" t="str">
        <f>VLOOKUP($F1874,类型描述及偏移量!$C:$H,4,FALSE)</f>
        <v>None</v>
      </c>
      <c r="P1874" s="14" t="str">
        <f>VLOOKUP($F1874,类型描述及偏移量!$C:$H,5,FALSE)</f>
        <v>No</v>
      </c>
      <c r="Q1874" s="14" t="str">
        <f>VLOOKUP($F1874,类型描述及偏移量!$C:$H,6,FALSE)</f>
        <v>使能</v>
      </c>
    </row>
    <row r="1875" hidden="1" spans="1:17">
      <c r="A1875" s="12" t="str">
        <f t="shared" si="367"/>
        <v>CHP2</v>
      </c>
      <c r="B1875" s="12" t="str">
        <f t="shared" si="368"/>
        <v>M14_M</v>
      </c>
      <c r="C1875" s="12" t="str">
        <f t="shared" si="369"/>
        <v>Auto_Status</v>
      </c>
      <c r="D1875" s="12" t="str">
        <f t="shared" si="370"/>
        <v>BP_Motor_var</v>
      </c>
      <c r="E1875" s="13" t="str">
        <f t="shared" si="371"/>
        <v>CHP2_M14_M_BP_Motor_var</v>
      </c>
      <c r="F1875" s="14" t="str">
        <f t="shared" si="372"/>
        <v>BP_Motor_var_Auto_Status</v>
      </c>
      <c r="G1875" s="10" t="str">
        <f t="shared" si="373"/>
        <v>CHP2_M14_M_Auto_Status</v>
      </c>
      <c r="H1875" s="10" t="str">
        <f>VLOOKUP(基本表格!E1875,起始地址定义!A:D,4,FALSE)&amp;" "&amp;Q1875</f>
        <v>Spare 备用 电机控制 手自动状态</v>
      </c>
      <c r="I1875" s="10" t="str">
        <f t="shared" si="374"/>
        <v>DB1200,X1900.3</v>
      </c>
      <c r="J1875" s="13" t="str">
        <f>VLOOKUP(E1875,起始地址定义!A:D,2,FALSE)</f>
        <v>DB1200</v>
      </c>
      <c r="K1875" s="12" t="str">
        <f t="shared" si="375"/>
        <v>X1900.3</v>
      </c>
      <c r="L1875" s="13">
        <f>VLOOKUP(E1875,起始地址定义!A:D,3,FALSE)</f>
        <v>1900</v>
      </c>
      <c r="M1875" s="14">
        <f>VLOOKUP($F1875,类型描述及偏移量!$C:$H,2,FALSE)</f>
        <v>0.3</v>
      </c>
      <c r="N1875" s="14" t="str">
        <f>VLOOKUP($F1875,类型描述及偏移量!$C:$H,3,FALSE)</f>
        <v>离散</v>
      </c>
      <c r="O1875" s="14" t="str">
        <f>VLOOKUP($F1875,类型描述及偏移量!$C:$H,4,FALSE)</f>
        <v>None</v>
      </c>
      <c r="P1875" s="14" t="str">
        <f>VLOOKUP($F1875,类型描述及偏移量!$C:$H,5,FALSE)</f>
        <v>Yes</v>
      </c>
      <c r="Q1875" s="14" t="str">
        <f>VLOOKUP($F1875,类型描述及偏移量!$C:$H,6,FALSE)</f>
        <v>手自动状态</v>
      </c>
    </row>
    <row r="1876" hidden="1" spans="1:17">
      <c r="A1876" s="12" t="str">
        <f t="shared" si="367"/>
        <v>CHP2</v>
      </c>
      <c r="B1876" s="12" t="str">
        <f t="shared" si="368"/>
        <v>M14_M</v>
      </c>
      <c r="C1876" s="12" t="str">
        <f t="shared" si="369"/>
        <v>Loc_Rem</v>
      </c>
      <c r="D1876" s="12" t="str">
        <f t="shared" si="370"/>
        <v>BP_Motor_var</v>
      </c>
      <c r="E1876" s="13" t="str">
        <f t="shared" si="371"/>
        <v>CHP2_M14_M_BP_Motor_var</v>
      </c>
      <c r="F1876" s="14" t="str">
        <f t="shared" si="372"/>
        <v>BP_Motor_var_Loc_Rem</v>
      </c>
      <c r="G1876" s="10" t="str">
        <f t="shared" si="373"/>
        <v>CHP2_M14_M_Loc_Rem</v>
      </c>
      <c r="H1876" s="10" t="str">
        <f>VLOOKUP(基本表格!E1876,起始地址定义!A:D,4,FALSE)&amp;" "&amp;Q1876</f>
        <v>Spare 备用 电机控制 本地/远程(检修/待机）</v>
      </c>
      <c r="I1876" s="10" t="str">
        <f t="shared" si="374"/>
        <v>DB1200,X1900.4</v>
      </c>
      <c r="J1876" s="13" t="str">
        <f>VLOOKUP(E1876,起始地址定义!A:D,2,FALSE)</f>
        <v>DB1200</v>
      </c>
      <c r="K1876" s="12" t="str">
        <f t="shared" si="375"/>
        <v>X1900.4</v>
      </c>
      <c r="L1876" s="13">
        <f>VLOOKUP(E1876,起始地址定义!A:D,3,FALSE)</f>
        <v>1900</v>
      </c>
      <c r="M1876" s="14">
        <f>VLOOKUP($F1876,类型描述及偏移量!$C:$H,2,FALSE)</f>
        <v>0.4</v>
      </c>
      <c r="N1876" s="14" t="str">
        <f>VLOOKUP($F1876,类型描述及偏移量!$C:$H,3,FALSE)</f>
        <v>离散</v>
      </c>
      <c r="O1876" s="14" t="str">
        <f>VLOOKUP($F1876,类型描述及偏移量!$C:$H,4,FALSE)</f>
        <v>None</v>
      </c>
      <c r="P1876" s="14" t="str">
        <f>VLOOKUP($F1876,类型描述及偏移量!$C:$H,5,FALSE)</f>
        <v>Yes</v>
      </c>
      <c r="Q1876" s="14" t="str">
        <f>VLOOKUP($F1876,类型描述及偏移量!$C:$H,6,FALSE)</f>
        <v>本地/远程(检修/待机）</v>
      </c>
    </row>
    <row r="1877" hidden="1" spans="1:17">
      <c r="A1877" s="12" t="str">
        <f t="shared" si="367"/>
        <v>CHP2</v>
      </c>
      <c r="B1877" s="12" t="str">
        <f t="shared" si="368"/>
        <v>M14_M</v>
      </c>
      <c r="C1877" s="12" t="str">
        <f t="shared" si="369"/>
        <v>ON_HMI</v>
      </c>
      <c r="D1877" s="12" t="str">
        <f t="shared" si="370"/>
        <v>BP_Motor_var</v>
      </c>
      <c r="E1877" s="13" t="str">
        <f t="shared" si="371"/>
        <v>CHP2_M14_M_BP_Motor_var</v>
      </c>
      <c r="F1877" s="14" t="str">
        <f t="shared" si="372"/>
        <v>BP_Motor_var_ON_HMI</v>
      </c>
      <c r="G1877" s="10" t="str">
        <f t="shared" si="373"/>
        <v>CHP2_M14_M_ON_HMI</v>
      </c>
      <c r="H1877" s="10" t="str">
        <f>VLOOKUP(基本表格!E1877,起始地址定义!A:D,4,FALSE)&amp;" "&amp;Q1877</f>
        <v>Spare 备用 电机控制 开启_上位机(正转)</v>
      </c>
      <c r="I1877" s="10" t="str">
        <f t="shared" si="374"/>
        <v>DB1200,X1900.6</v>
      </c>
      <c r="J1877" s="13" t="str">
        <f>VLOOKUP(E1877,起始地址定义!A:D,2,FALSE)</f>
        <v>DB1200</v>
      </c>
      <c r="K1877" s="12" t="str">
        <f t="shared" si="375"/>
        <v>X1900.6</v>
      </c>
      <c r="L1877" s="13">
        <f>VLOOKUP(E1877,起始地址定义!A:D,3,FALSE)</f>
        <v>1900</v>
      </c>
      <c r="M1877" s="14">
        <f>VLOOKUP($F1877,类型描述及偏移量!$C:$H,2,FALSE)</f>
        <v>0.6</v>
      </c>
      <c r="N1877" s="14" t="str">
        <f>VLOOKUP($F1877,类型描述及偏移量!$C:$H,3,FALSE)</f>
        <v>离散</v>
      </c>
      <c r="O1877" s="14" t="str">
        <f>VLOOKUP($F1877,类型描述及偏移量!$C:$H,4,FALSE)</f>
        <v>None</v>
      </c>
      <c r="P1877" s="14" t="str">
        <f>VLOOKUP($F1877,类型描述及偏移量!$C:$H,5,FALSE)</f>
        <v>No</v>
      </c>
      <c r="Q1877" s="14" t="str">
        <f>VLOOKUP($F1877,类型描述及偏移量!$C:$H,6,FALSE)</f>
        <v>开启_上位机(正转)</v>
      </c>
    </row>
    <row r="1878" hidden="1" spans="1:17">
      <c r="A1878" s="12" t="str">
        <f t="shared" si="367"/>
        <v>CHP2</v>
      </c>
      <c r="B1878" s="12" t="str">
        <f t="shared" si="368"/>
        <v>M14_M</v>
      </c>
      <c r="C1878" s="12" t="str">
        <f t="shared" si="369"/>
        <v>OFF_HMI</v>
      </c>
      <c r="D1878" s="12" t="str">
        <f t="shared" si="370"/>
        <v>BP_Motor_var</v>
      </c>
      <c r="E1878" s="13" t="str">
        <f t="shared" si="371"/>
        <v>CHP2_M14_M_BP_Motor_var</v>
      </c>
      <c r="F1878" s="14" t="str">
        <f t="shared" si="372"/>
        <v>BP_Motor_var_OFF_HMI</v>
      </c>
      <c r="G1878" s="10" t="str">
        <f t="shared" si="373"/>
        <v>CHP2_M14_M_OFF_HMI</v>
      </c>
      <c r="H1878" s="10" t="str">
        <f>VLOOKUP(基本表格!E1878,起始地址定义!A:D,4,FALSE)&amp;" "&amp;Q1878</f>
        <v>Spare 备用 电机控制 停止_上位机(反转)</v>
      </c>
      <c r="I1878" s="10" t="str">
        <f t="shared" si="374"/>
        <v>DB1200,X1901.0</v>
      </c>
      <c r="J1878" s="13" t="str">
        <f>VLOOKUP(E1878,起始地址定义!A:D,2,FALSE)</f>
        <v>DB1200</v>
      </c>
      <c r="K1878" s="12" t="str">
        <f t="shared" si="375"/>
        <v>X1901.0</v>
      </c>
      <c r="L1878" s="13">
        <f>VLOOKUP(E1878,起始地址定义!A:D,3,FALSE)</f>
        <v>1900</v>
      </c>
      <c r="M1878" s="14">
        <f>VLOOKUP($F1878,类型描述及偏移量!$C:$H,2,FALSE)</f>
        <v>1</v>
      </c>
      <c r="N1878" s="14" t="str">
        <f>VLOOKUP($F1878,类型描述及偏移量!$C:$H,3,FALSE)</f>
        <v>离散</v>
      </c>
      <c r="O1878" s="14" t="str">
        <f>VLOOKUP($F1878,类型描述及偏移量!$C:$H,4,FALSE)</f>
        <v>None</v>
      </c>
      <c r="P1878" s="14" t="str">
        <f>VLOOKUP($F1878,类型描述及偏移量!$C:$H,5,FALSE)</f>
        <v>No</v>
      </c>
      <c r="Q1878" s="14" t="str">
        <f>VLOOKUP($F1878,类型描述及偏移量!$C:$H,6,FALSE)</f>
        <v>停止_上位机(反转)</v>
      </c>
    </row>
    <row r="1879" hidden="1" spans="1:17">
      <c r="A1879" s="12" t="str">
        <f t="shared" si="367"/>
        <v>CHP2</v>
      </c>
      <c r="B1879" s="12" t="str">
        <f t="shared" si="368"/>
        <v>M14_M</v>
      </c>
      <c r="C1879" s="12" t="str">
        <f t="shared" si="369"/>
        <v>Fan</v>
      </c>
      <c r="D1879" s="12" t="str">
        <f t="shared" si="370"/>
        <v>BP_Motor_var</v>
      </c>
      <c r="E1879" s="13" t="str">
        <f t="shared" si="371"/>
        <v>CHP2_M14_M_BP_Motor_var</v>
      </c>
      <c r="F1879" s="14" t="str">
        <f t="shared" si="372"/>
        <v>BP_Motor_var_Fan</v>
      </c>
      <c r="G1879" s="10" t="str">
        <f t="shared" si="373"/>
        <v>CHP2_M14_M_Fan</v>
      </c>
      <c r="H1879" s="10" t="str">
        <f>VLOOKUP(基本表格!E1879,起始地址定义!A:D,4,FALSE)&amp;" "&amp;Q1879</f>
        <v>Spare 备用 电机控制 通风扇</v>
      </c>
      <c r="I1879" s="10" t="str">
        <f t="shared" si="374"/>
        <v>DB1200,X1901.1</v>
      </c>
      <c r="J1879" s="13" t="str">
        <f>VLOOKUP(E1879,起始地址定义!A:D,2,FALSE)</f>
        <v>DB1200</v>
      </c>
      <c r="K1879" s="12" t="str">
        <f t="shared" si="375"/>
        <v>X1901.1</v>
      </c>
      <c r="L1879" s="13">
        <f>VLOOKUP(E1879,起始地址定义!A:D,3,FALSE)</f>
        <v>1900</v>
      </c>
      <c r="M1879" s="14">
        <f>VLOOKUP($F1879,类型描述及偏移量!$C:$H,2,FALSE)</f>
        <v>1.1</v>
      </c>
      <c r="N1879" s="14" t="str">
        <f>VLOOKUP($F1879,类型描述及偏移量!$C:$H,3,FALSE)</f>
        <v>离散</v>
      </c>
      <c r="O1879" s="14" t="str">
        <f>VLOOKUP($F1879,类型描述及偏移量!$C:$H,4,FALSE)</f>
        <v>None</v>
      </c>
      <c r="P1879" s="14" t="str">
        <f>VLOOKUP($F1879,类型描述及偏移量!$C:$H,5,FALSE)</f>
        <v>Yes</v>
      </c>
      <c r="Q1879" s="14" t="str">
        <f>VLOOKUP($F1879,类型描述及偏移量!$C:$H,6,FALSE)</f>
        <v>通风扇</v>
      </c>
    </row>
    <row r="1880" hidden="1" spans="1:17">
      <c r="A1880" s="12" t="str">
        <f t="shared" si="367"/>
        <v>CHP2</v>
      </c>
      <c r="B1880" s="12" t="str">
        <f t="shared" si="368"/>
        <v>M14_M</v>
      </c>
      <c r="C1880" s="12" t="str">
        <f t="shared" si="369"/>
        <v>Motor</v>
      </c>
      <c r="D1880" s="12" t="str">
        <f t="shared" si="370"/>
        <v>BP_Motor_var</v>
      </c>
      <c r="E1880" s="13" t="str">
        <f t="shared" si="371"/>
        <v>CHP2_M14_M_BP_Motor_var</v>
      </c>
      <c r="F1880" s="14" t="str">
        <f t="shared" si="372"/>
        <v>BP_Motor_var_Motor</v>
      </c>
      <c r="G1880" s="10" t="str">
        <f t="shared" si="373"/>
        <v>CHP2_M14_M_Motor</v>
      </c>
      <c r="H1880" s="10" t="str">
        <f>VLOOKUP(基本表格!E1880,起始地址定义!A:D,4,FALSE)&amp;" "&amp;Q1880</f>
        <v>Spare 备用 电机控制 电机(正转）</v>
      </c>
      <c r="I1880" s="10" t="str">
        <f t="shared" si="374"/>
        <v>DB1200,X1901.2</v>
      </c>
      <c r="J1880" s="13" t="str">
        <f>VLOOKUP(E1880,起始地址定义!A:D,2,FALSE)</f>
        <v>DB1200</v>
      </c>
      <c r="K1880" s="12" t="str">
        <f t="shared" si="375"/>
        <v>X1901.2</v>
      </c>
      <c r="L1880" s="13">
        <f>VLOOKUP(E1880,起始地址定义!A:D,3,FALSE)</f>
        <v>1900</v>
      </c>
      <c r="M1880" s="14">
        <f>VLOOKUP($F1880,类型描述及偏移量!$C:$H,2,FALSE)</f>
        <v>1.2</v>
      </c>
      <c r="N1880" s="14" t="str">
        <f>VLOOKUP($F1880,类型描述及偏移量!$C:$H,3,FALSE)</f>
        <v>离散</v>
      </c>
      <c r="O1880" s="14" t="str">
        <f>VLOOKUP($F1880,类型描述及偏移量!$C:$H,4,FALSE)</f>
        <v>None</v>
      </c>
      <c r="P1880" s="14" t="str">
        <f>VLOOKUP($F1880,类型描述及偏移量!$C:$H,5,FALSE)</f>
        <v>Yes</v>
      </c>
      <c r="Q1880" s="14" t="str">
        <f>VLOOKUP($F1880,类型描述及偏移量!$C:$H,6,FALSE)</f>
        <v>电机(正转）</v>
      </c>
    </row>
    <row r="1881" hidden="1" spans="1:17">
      <c r="A1881" s="12" t="str">
        <f t="shared" si="367"/>
        <v>CHP2</v>
      </c>
      <c r="B1881" s="12" t="str">
        <f t="shared" si="368"/>
        <v>M14_M</v>
      </c>
      <c r="C1881" s="12" t="str">
        <f t="shared" si="369"/>
        <v>OL</v>
      </c>
      <c r="D1881" s="12" t="str">
        <f t="shared" si="370"/>
        <v>BP_Motor_var</v>
      </c>
      <c r="E1881" s="13" t="str">
        <f t="shared" si="371"/>
        <v>CHP2_M14_M_BP_Motor_var</v>
      </c>
      <c r="F1881" s="14" t="str">
        <f t="shared" si="372"/>
        <v>BP_Motor_var_OL</v>
      </c>
      <c r="G1881" s="10" t="str">
        <f t="shared" si="373"/>
        <v>CHP2_M14_M_OL</v>
      </c>
      <c r="H1881" s="10" t="str">
        <f>VLOOKUP(基本表格!E1881,起始地址定义!A:D,4,FALSE)&amp;" "&amp;Q1881</f>
        <v>Spare 备用 电机控制 电机过载</v>
      </c>
      <c r="I1881" s="10" t="str">
        <f t="shared" si="374"/>
        <v>DB1200,X1901.3</v>
      </c>
      <c r="J1881" s="13" t="str">
        <f>VLOOKUP(E1881,起始地址定义!A:D,2,FALSE)</f>
        <v>DB1200</v>
      </c>
      <c r="K1881" s="12" t="str">
        <f t="shared" si="375"/>
        <v>X1901.3</v>
      </c>
      <c r="L1881" s="13">
        <f>VLOOKUP(E1881,起始地址定义!A:D,3,FALSE)</f>
        <v>1900</v>
      </c>
      <c r="M1881" s="14">
        <f>VLOOKUP($F1881,类型描述及偏移量!$C:$H,2,FALSE)</f>
        <v>1.3</v>
      </c>
      <c r="N1881" s="14" t="str">
        <f>VLOOKUP($F1881,类型描述及偏移量!$C:$H,3,FALSE)</f>
        <v>离散</v>
      </c>
      <c r="O1881" s="14" t="str">
        <f>VLOOKUP($F1881,类型描述及偏移量!$C:$H,4,FALSE)</f>
        <v>On</v>
      </c>
      <c r="P1881" s="14" t="str">
        <f>VLOOKUP($F1881,类型描述及偏移量!$C:$H,5,FALSE)</f>
        <v>Yes</v>
      </c>
      <c r="Q1881" s="14" t="str">
        <f>VLOOKUP($F1881,类型描述及偏移量!$C:$H,6,FALSE)</f>
        <v>电机过载</v>
      </c>
    </row>
    <row r="1882" hidden="1" spans="1:17">
      <c r="A1882" s="12" t="str">
        <f t="shared" si="367"/>
        <v>CHP2</v>
      </c>
      <c r="B1882" s="12" t="str">
        <f t="shared" si="368"/>
        <v>M14_M</v>
      </c>
      <c r="C1882" s="12" t="str">
        <f t="shared" si="369"/>
        <v>Fan_OL</v>
      </c>
      <c r="D1882" s="12" t="str">
        <f t="shared" si="370"/>
        <v>BP_Motor_var</v>
      </c>
      <c r="E1882" s="13" t="str">
        <f t="shared" si="371"/>
        <v>CHP2_M14_M_BP_Motor_var</v>
      </c>
      <c r="F1882" s="14" t="str">
        <f t="shared" si="372"/>
        <v>BP_Motor_var_Fan_OL</v>
      </c>
      <c r="G1882" s="10" t="str">
        <f t="shared" si="373"/>
        <v>CHP2_M14_M_Fan_OL</v>
      </c>
      <c r="H1882" s="10" t="str">
        <f>VLOOKUP(基本表格!E1882,起始地址定义!A:D,4,FALSE)&amp;" "&amp;Q1882</f>
        <v>Spare 备用 电机控制 风扇过载</v>
      </c>
      <c r="I1882" s="10" t="str">
        <f t="shared" si="374"/>
        <v>DB1200,X1901.4</v>
      </c>
      <c r="J1882" s="13" t="str">
        <f>VLOOKUP(E1882,起始地址定义!A:D,2,FALSE)</f>
        <v>DB1200</v>
      </c>
      <c r="K1882" s="12" t="str">
        <f t="shared" si="375"/>
        <v>X1901.4</v>
      </c>
      <c r="L1882" s="13">
        <f>VLOOKUP(E1882,起始地址定义!A:D,3,FALSE)</f>
        <v>1900</v>
      </c>
      <c r="M1882" s="14">
        <f>VLOOKUP($F1882,类型描述及偏移量!$C:$H,2,FALSE)</f>
        <v>1.4</v>
      </c>
      <c r="N1882" s="14" t="str">
        <f>VLOOKUP($F1882,类型描述及偏移量!$C:$H,3,FALSE)</f>
        <v>离散</v>
      </c>
      <c r="O1882" s="14" t="str">
        <f>VLOOKUP($F1882,类型描述及偏移量!$C:$H,4,FALSE)</f>
        <v>On</v>
      </c>
      <c r="P1882" s="14" t="str">
        <f>VLOOKUP($F1882,类型描述及偏移量!$C:$H,5,FALSE)</f>
        <v>Yes</v>
      </c>
      <c r="Q1882" s="14" t="str">
        <f>VLOOKUP($F1882,类型描述及偏移量!$C:$H,6,FALSE)</f>
        <v>风扇过载</v>
      </c>
    </row>
    <row r="1883" hidden="1" spans="1:17">
      <c r="A1883" s="12" t="str">
        <f t="shared" si="367"/>
        <v>CHP2</v>
      </c>
      <c r="B1883" s="12" t="str">
        <f t="shared" si="368"/>
        <v>M14_M</v>
      </c>
      <c r="C1883" s="12" t="str">
        <f t="shared" si="369"/>
        <v>RunSig</v>
      </c>
      <c r="D1883" s="12" t="str">
        <f t="shared" si="370"/>
        <v>BP_Motor_var</v>
      </c>
      <c r="E1883" s="13" t="str">
        <f t="shared" si="371"/>
        <v>CHP2_M14_M_BP_Motor_var</v>
      </c>
      <c r="F1883" s="14" t="str">
        <f t="shared" si="372"/>
        <v>BP_Motor_var_RunSig</v>
      </c>
      <c r="G1883" s="10" t="str">
        <f t="shared" si="373"/>
        <v>CHP2_M14_M_RunSig</v>
      </c>
      <c r="H1883" s="10" t="str">
        <f>VLOOKUP(基本表格!E1883,起始地址定义!A:D,4,FALSE)&amp;" "&amp;Q1883</f>
        <v>Spare 备用 电机控制 电机运行指示</v>
      </c>
      <c r="I1883" s="10" t="str">
        <f t="shared" si="374"/>
        <v>DB1200,X1901.5</v>
      </c>
      <c r="J1883" s="13" t="str">
        <f>VLOOKUP(E1883,起始地址定义!A:D,2,FALSE)</f>
        <v>DB1200</v>
      </c>
      <c r="K1883" s="12" t="str">
        <f t="shared" si="375"/>
        <v>X1901.5</v>
      </c>
      <c r="L1883" s="13">
        <f>VLOOKUP(E1883,起始地址定义!A:D,3,FALSE)</f>
        <v>1900</v>
      </c>
      <c r="M1883" s="14">
        <f>VLOOKUP($F1883,类型描述及偏移量!$C:$H,2,FALSE)</f>
        <v>1.5</v>
      </c>
      <c r="N1883" s="14" t="str">
        <f>VLOOKUP($F1883,类型描述及偏移量!$C:$H,3,FALSE)</f>
        <v>离散</v>
      </c>
      <c r="O1883" s="14" t="str">
        <f>VLOOKUP($F1883,类型描述及偏移量!$C:$H,4,FALSE)</f>
        <v>None</v>
      </c>
      <c r="P1883" s="14" t="str">
        <f>VLOOKUP($F1883,类型描述及偏移量!$C:$H,5,FALSE)</f>
        <v>Yes</v>
      </c>
      <c r="Q1883" s="14" t="str">
        <f>VLOOKUP($F1883,类型描述及偏移量!$C:$H,6,FALSE)</f>
        <v>电机运行指示</v>
      </c>
    </row>
    <row r="1884" hidden="1" spans="1:17">
      <c r="A1884" s="12" t="str">
        <f t="shared" si="367"/>
        <v>CHP2</v>
      </c>
      <c r="B1884" s="12" t="str">
        <f t="shared" si="368"/>
        <v>M14_M</v>
      </c>
      <c r="C1884" s="12" t="str">
        <f t="shared" si="369"/>
        <v>Break_ALM</v>
      </c>
      <c r="D1884" s="12" t="str">
        <f t="shared" si="370"/>
        <v>BP_Motor_var</v>
      </c>
      <c r="E1884" s="13" t="str">
        <f t="shared" si="371"/>
        <v>CHP2_M14_M_BP_Motor_var</v>
      </c>
      <c r="F1884" s="14" t="str">
        <f t="shared" si="372"/>
        <v>BP_Motor_var_Break_ALM</v>
      </c>
      <c r="G1884" s="10" t="str">
        <f t="shared" si="373"/>
        <v>CHP2_M14_M_Break_ALM</v>
      </c>
      <c r="H1884" s="10" t="str">
        <f>VLOOKUP(基本表格!E1884,起始地址定义!A:D,4,FALSE)&amp;" "&amp;Q1884</f>
        <v>Spare 备用 电机控制 断链报警</v>
      </c>
      <c r="I1884" s="10" t="str">
        <f t="shared" si="374"/>
        <v>DB1200,X1901.6</v>
      </c>
      <c r="J1884" s="13" t="str">
        <f>VLOOKUP(E1884,起始地址定义!A:D,2,FALSE)</f>
        <v>DB1200</v>
      </c>
      <c r="K1884" s="12" t="str">
        <f t="shared" si="375"/>
        <v>X1901.6</v>
      </c>
      <c r="L1884" s="13">
        <f>VLOOKUP(E1884,起始地址定义!A:D,3,FALSE)</f>
        <v>1900</v>
      </c>
      <c r="M1884" s="14">
        <f>VLOOKUP($F1884,类型描述及偏移量!$C:$H,2,FALSE)</f>
        <v>1.6</v>
      </c>
      <c r="N1884" s="14" t="str">
        <f>VLOOKUP($F1884,类型描述及偏移量!$C:$H,3,FALSE)</f>
        <v>离散</v>
      </c>
      <c r="O1884" s="14" t="str">
        <f>VLOOKUP($F1884,类型描述及偏移量!$C:$H,4,FALSE)</f>
        <v>On</v>
      </c>
      <c r="P1884" s="14" t="str">
        <f>VLOOKUP($F1884,类型描述及偏移量!$C:$H,5,FALSE)</f>
        <v>Yes</v>
      </c>
      <c r="Q1884" s="14" t="str">
        <f>VLOOKUP($F1884,类型描述及偏移量!$C:$H,6,FALSE)</f>
        <v>断链报警</v>
      </c>
    </row>
    <row r="1885" hidden="1" spans="1:17">
      <c r="A1885" s="12" t="str">
        <f t="shared" si="367"/>
        <v>CHP2</v>
      </c>
      <c r="B1885" s="12" t="str">
        <f t="shared" si="368"/>
        <v>M14_M</v>
      </c>
      <c r="C1885" s="12" t="str">
        <f t="shared" si="369"/>
        <v>Break_CHK</v>
      </c>
      <c r="D1885" s="12" t="str">
        <f t="shared" si="370"/>
        <v>BP_Motor_var</v>
      </c>
      <c r="E1885" s="13" t="str">
        <f t="shared" si="371"/>
        <v>CHP2_M14_M_BP_Motor_var</v>
      </c>
      <c r="F1885" s="14" t="str">
        <f t="shared" si="372"/>
        <v>BP_Motor_var_Break_CHK</v>
      </c>
      <c r="G1885" s="10" t="str">
        <f t="shared" si="373"/>
        <v>CHP2_M14_M_Break_CHK</v>
      </c>
      <c r="H1885" s="10" t="str">
        <f>VLOOKUP(基本表格!E1885,起始地址定义!A:D,4,FALSE)&amp;" "&amp;Q1885</f>
        <v>Spare 备用 电机控制 断链检测</v>
      </c>
      <c r="I1885" s="10" t="str">
        <f t="shared" si="374"/>
        <v>DB1200,X1901.7</v>
      </c>
      <c r="J1885" s="13" t="str">
        <f>VLOOKUP(E1885,起始地址定义!A:D,2,FALSE)</f>
        <v>DB1200</v>
      </c>
      <c r="K1885" s="12" t="str">
        <f t="shared" si="375"/>
        <v>X1901.7</v>
      </c>
      <c r="L1885" s="13">
        <f>VLOOKUP(E1885,起始地址定义!A:D,3,FALSE)</f>
        <v>1900</v>
      </c>
      <c r="M1885" s="14">
        <f>VLOOKUP($F1885,类型描述及偏移量!$C:$H,2,FALSE)</f>
        <v>1.7</v>
      </c>
      <c r="N1885" s="14" t="str">
        <f>VLOOKUP($F1885,类型描述及偏移量!$C:$H,3,FALSE)</f>
        <v>离散</v>
      </c>
      <c r="O1885" s="14" t="str">
        <f>VLOOKUP($F1885,类型描述及偏移量!$C:$H,4,FALSE)</f>
        <v>None</v>
      </c>
      <c r="P1885" s="14" t="str">
        <f>VLOOKUP($F1885,类型描述及偏移量!$C:$H,5,FALSE)</f>
        <v>Yes</v>
      </c>
      <c r="Q1885" s="14" t="str">
        <f>VLOOKUP($F1885,类型描述及偏移量!$C:$H,6,FALSE)</f>
        <v>断链检测</v>
      </c>
    </row>
    <row r="1886" hidden="1" spans="1:17">
      <c r="A1886" s="12" t="str">
        <f t="shared" si="367"/>
        <v>CHP2</v>
      </c>
      <c r="B1886" s="12" t="str">
        <f t="shared" si="368"/>
        <v>M14_M</v>
      </c>
      <c r="C1886" s="12" t="str">
        <f t="shared" si="369"/>
        <v>INV_Res_HMI</v>
      </c>
      <c r="D1886" s="12" t="str">
        <f t="shared" si="370"/>
        <v>BP_Motor_var</v>
      </c>
      <c r="E1886" s="13" t="str">
        <f t="shared" si="371"/>
        <v>CHP2_M14_M_BP_Motor_var</v>
      </c>
      <c r="F1886" s="14" t="str">
        <f t="shared" si="372"/>
        <v>BP_Motor_var_INV_Res_HMI</v>
      </c>
      <c r="G1886" s="10" t="str">
        <f t="shared" si="373"/>
        <v>CHP2_M14_M_INV_Res_HMI</v>
      </c>
      <c r="H1886" s="10" t="str">
        <f>VLOOKUP(基本表格!E1886,起始地址定义!A:D,4,FALSE)&amp;" "&amp;Q1886</f>
        <v>Spare 备用 电机控制 复位</v>
      </c>
      <c r="I1886" s="10" t="str">
        <f t="shared" si="374"/>
        <v>DB1200,X1902.0</v>
      </c>
      <c r="J1886" s="13" t="str">
        <f>VLOOKUP(E1886,起始地址定义!A:D,2,FALSE)</f>
        <v>DB1200</v>
      </c>
      <c r="K1886" s="12" t="str">
        <f t="shared" si="375"/>
        <v>X1902.0</v>
      </c>
      <c r="L1886" s="13">
        <f>VLOOKUP(E1886,起始地址定义!A:D,3,FALSE)</f>
        <v>1900</v>
      </c>
      <c r="M1886" s="14">
        <f>VLOOKUP($F1886,类型描述及偏移量!$C:$H,2,FALSE)</f>
        <v>2</v>
      </c>
      <c r="N1886" s="14" t="str">
        <f>VLOOKUP($F1886,类型描述及偏移量!$C:$H,3,FALSE)</f>
        <v>离散</v>
      </c>
      <c r="O1886" s="14" t="str">
        <f>VLOOKUP($F1886,类型描述及偏移量!$C:$H,4,FALSE)</f>
        <v>None</v>
      </c>
      <c r="P1886" s="14" t="str">
        <f>VLOOKUP($F1886,类型描述及偏移量!$C:$H,5,FALSE)</f>
        <v>No</v>
      </c>
      <c r="Q1886" s="14" t="str">
        <f>VLOOKUP($F1886,类型描述及偏移量!$C:$H,6,FALSE)</f>
        <v>复位</v>
      </c>
    </row>
    <row r="1887" hidden="1" spans="1:17">
      <c r="A1887" s="12" t="str">
        <f t="shared" si="367"/>
        <v>CHP2</v>
      </c>
      <c r="B1887" s="12" t="str">
        <f t="shared" si="368"/>
        <v>M14_M</v>
      </c>
      <c r="C1887" s="12" t="str">
        <f t="shared" si="369"/>
        <v>Break_EN</v>
      </c>
      <c r="D1887" s="12" t="str">
        <f t="shared" si="370"/>
        <v>BP_Motor_var</v>
      </c>
      <c r="E1887" s="13" t="str">
        <f t="shared" si="371"/>
        <v>CHP2_M14_M_BP_Motor_var</v>
      </c>
      <c r="F1887" s="14" t="str">
        <f t="shared" si="372"/>
        <v>BP_Motor_var_Break_EN</v>
      </c>
      <c r="G1887" s="10" t="str">
        <f t="shared" si="373"/>
        <v>CHP2_M14_M_Break_EN</v>
      </c>
      <c r="H1887" s="10" t="str">
        <f>VLOOKUP(基本表格!E1887,起始地址定义!A:D,4,FALSE)&amp;" "&amp;Q1887</f>
        <v>Spare 备用 电机控制 断链保护使能</v>
      </c>
      <c r="I1887" s="10" t="str">
        <f t="shared" si="374"/>
        <v>DB1200,X1902.1</v>
      </c>
      <c r="J1887" s="13" t="str">
        <f>VLOOKUP(E1887,起始地址定义!A:D,2,FALSE)</f>
        <v>DB1200</v>
      </c>
      <c r="K1887" s="12" t="str">
        <f t="shared" si="375"/>
        <v>X1902.1</v>
      </c>
      <c r="L1887" s="13">
        <f>VLOOKUP(E1887,起始地址定义!A:D,3,FALSE)</f>
        <v>1900</v>
      </c>
      <c r="M1887" s="14">
        <f>VLOOKUP($F1887,类型描述及偏移量!$C:$H,2,FALSE)</f>
        <v>2.1</v>
      </c>
      <c r="N1887" s="14" t="str">
        <f>VLOOKUP($F1887,类型描述及偏移量!$C:$H,3,FALSE)</f>
        <v>离散</v>
      </c>
      <c r="O1887" s="14" t="str">
        <f>VLOOKUP($F1887,类型描述及偏移量!$C:$H,4,FALSE)</f>
        <v>None</v>
      </c>
      <c r="P1887" s="14" t="str">
        <f>VLOOKUP($F1887,类型描述及偏移量!$C:$H,5,FALSE)</f>
        <v>No</v>
      </c>
      <c r="Q1887" s="14" t="str">
        <f>VLOOKUP($F1887,类型描述及偏移量!$C:$H,6,FALSE)</f>
        <v>断链保护使能</v>
      </c>
    </row>
    <row r="1888" hidden="1" spans="1:17">
      <c r="A1888" s="12" t="str">
        <f t="shared" si="367"/>
        <v>CHP2</v>
      </c>
      <c r="B1888" s="12" t="str">
        <f t="shared" si="368"/>
        <v>M14_M</v>
      </c>
      <c r="C1888" s="12" t="str">
        <f t="shared" si="369"/>
        <v>Break_Stop</v>
      </c>
      <c r="D1888" s="12" t="str">
        <f t="shared" si="370"/>
        <v>BP_Motor_var</v>
      </c>
      <c r="E1888" s="13" t="str">
        <f t="shared" si="371"/>
        <v>CHP2_M14_M_BP_Motor_var</v>
      </c>
      <c r="F1888" s="14" t="str">
        <f t="shared" si="372"/>
        <v>BP_Motor_var_Break_Stop</v>
      </c>
      <c r="G1888" s="10" t="str">
        <f t="shared" si="373"/>
        <v>CHP2_M14_M_Break_Stop</v>
      </c>
      <c r="H1888" s="10" t="str">
        <f>VLOOKUP(基本表格!E1888,起始地址定义!A:D,4,FALSE)&amp;" "&amp;Q1888</f>
        <v>Spare 备用 电机控制 断链导致停机</v>
      </c>
      <c r="I1888" s="10" t="str">
        <f t="shared" si="374"/>
        <v>DB1200,X1902.2</v>
      </c>
      <c r="J1888" s="13" t="str">
        <f>VLOOKUP(E1888,起始地址定义!A:D,2,FALSE)</f>
        <v>DB1200</v>
      </c>
      <c r="K1888" s="12" t="str">
        <f t="shared" si="375"/>
        <v>X1902.2</v>
      </c>
      <c r="L1888" s="13">
        <f>VLOOKUP(E1888,起始地址定义!A:D,3,FALSE)</f>
        <v>1900</v>
      </c>
      <c r="M1888" s="14">
        <f>VLOOKUP($F1888,类型描述及偏移量!$C:$H,2,FALSE)</f>
        <v>2.2</v>
      </c>
      <c r="N1888" s="14" t="str">
        <f>VLOOKUP($F1888,类型描述及偏移量!$C:$H,3,FALSE)</f>
        <v>离散</v>
      </c>
      <c r="O1888" s="14" t="str">
        <f>VLOOKUP($F1888,类型描述及偏移量!$C:$H,4,FALSE)</f>
        <v>On</v>
      </c>
      <c r="P1888" s="14" t="str">
        <f>VLOOKUP($F1888,类型描述及偏移量!$C:$H,5,FALSE)</f>
        <v>Yes</v>
      </c>
      <c r="Q1888" s="14" t="str">
        <f>VLOOKUP($F1888,类型描述及偏移量!$C:$H,6,FALSE)</f>
        <v>断链导致停机</v>
      </c>
    </row>
    <row r="1889" hidden="1" spans="1:17">
      <c r="A1889" s="12" t="str">
        <f t="shared" si="367"/>
        <v>CHP2</v>
      </c>
      <c r="B1889" s="12" t="str">
        <f t="shared" si="368"/>
        <v>M14_M</v>
      </c>
      <c r="C1889" s="12" t="str">
        <f t="shared" si="369"/>
        <v>Motor_Back</v>
      </c>
      <c r="D1889" s="12" t="str">
        <f t="shared" si="370"/>
        <v>BP_Motor_var</v>
      </c>
      <c r="E1889" s="13" t="str">
        <f t="shared" si="371"/>
        <v>CHP2_M14_M_BP_Motor_var</v>
      </c>
      <c r="F1889" s="14" t="str">
        <f t="shared" si="372"/>
        <v>BP_Motor_var_Motor_Back</v>
      </c>
      <c r="G1889" s="10" t="str">
        <f t="shared" si="373"/>
        <v>CHP2_M14_M_Motor_Back</v>
      </c>
      <c r="H1889" s="10" t="str">
        <f>VLOOKUP(基本表格!E1889,起始地址定义!A:D,4,FALSE)&amp;" "&amp;Q1889</f>
        <v>Spare 备用 电机控制 电机(反转）</v>
      </c>
      <c r="I1889" s="10" t="str">
        <f t="shared" si="374"/>
        <v>DB1200,X1902.3</v>
      </c>
      <c r="J1889" s="13" t="str">
        <f>VLOOKUP(E1889,起始地址定义!A:D,2,FALSE)</f>
        <v>DB1200</v>
      </c>
      <c r="K1889" s="12" t="str">
        <f t="shared" si="375"/>
        <v>X1902.3</v>
      </c>
      <c r="L1889" s="13">
        <f>VLOOKUP(E1889,起始地址定义!A:D,3,FALSE)</f>
        <v>1900</v>
      </c>
      <c r="M1889" s="14">
        <f>VLOOKUP($F1889,类型描述及偏移量!$C:$H,2,FALSE)</f>
        <v>2.3</v>
      </c>
      <c r="N1889" s="14" t="str">
        <f>VLOOKUP($F1889,类型描述及偏移量!$C:$H,3,FALSE)</f>
        <v>离散</v>
      </c>
      <c r="O1889" s="14" t="str">
        <f>VLOOKUP($F1889,类型描述及偏移量!$C:$H,4,FALSE)</f>
        <v>None</v>
      </c>
      <c r="P1889" s="14" t="str">
        <f>VLOOKUP($F1889,类型描述及偏移量!$C:$H,5,FALSE)</f>
        <v>Yes</v>
      </c>
      <c r="Q1889" s="14" t="str">
        <f>VLOOKUP($F1889,类型描述及偏移量!$C:$H,6,FALSE)</f>
        <v>电机(反转）</v>
      </c>
    </row>
    <row r="1890" hidden="1" spans="1:17">
      <c r="A1890" s="12" t="str">
        <f t="shared" si="367"/>
        <v>CHP2</v>
      </c>
      <c r="B1890" s="12" t="str">
        <f t="shared" si="368"/>
        <v>M14_M</v>
      </c>
      <c r="C1890" s="12" t="str">
        <f t="shared" si="369"/>
        <v>Loc</v>
      </c>
      <c r="D1890" s="12" t="str">
        <f t="shared" si="370"/>
        <v>BP_Motor_var</v>
      </c>
      <c r="E1890" s="13" t="str">
        <f t="shared" si="371"/>
        <v>CHP2_M14_M_BP_Motor_var</v>
      </c>
      <c r="F1890" s="14" t="str">
        <f t="shared" si="372"/>
        <v>BP_Motor_var_Loc</v>
      </c>
      <c r="G1890" s="10" t="str">
        <f t="shared" si="373"/>
        <v>CHP2_M14_M_Loc</v>
      </c>
      <c r="H1890" s="10" t="str">
        <f>VLOOKUP(基本表格!E1890,起始地址定义!A:D,4,FALSE)&amp;" "&amp;Q1890</f>
        <v>Spare 备用 电机控制 本地</v>
      </c>
      <c r="I1890" s="10" t="str">
        <f t="shared" si="374"/>
        <v>DB1200,X1902.4</v>
      </c>
      <c r="J1890" s="13" t="str">
        <f>VLOOKUP(E1890,起始地址定义!A:D,2,FALSE)</f>
        <v>DB1200</v>
      </c>
      <c r="K1890" s="12" t="str">
        <f t="shared" si="375"/>
        <v>X1902.4</v>
      </c>
      <c r="L1890" s="13">
        <f>VLOOKUP(E1890,起始地址定义!A:D,3,FALSE)</f>
        <v>1900</v>
      </c>
      <c r="M1890" s="14">
        <f>VLOOKUP($F1890,类型描述及偏移量!$C:$H,2,FALSE)</f>
        <v>2.4</v>
      </c>
      <c r="N1890" s="14" t="str">
        <f>VLOOKUP($F1890,类型描述及偏移量!$C:$H,3,FALSE)</f>
        <v>离散</v>
      </c>
      <c r="O1890" s="14" t="str">
        <f>VLOOKUP($F1890,类型描述及偏移量!$C:$H,4,FALSE)</f>
        <v>None</v>
      </c>
      <c r="P1890" s="14" t="str">
        <f>VLOOKUP($F1890,类型描述及偏移量!$C:$H,5,FALSE)</f>
        <v>Yes</v>
      </c>
      <c r="Q1890" s="14" t="str">
        <f>VLOOKUP($F1890,类型描述及偏移量!$C:$H,6,FALSE)</f>
        <v>本地</v>
      </c>
    </row>
    <row r="1891" hidden="1" spans="1:17">
      <c r="A1891" s="12" t="str">
        <f t="shared" si="367"/>
        <v>CHP2</v>
      </c>
      <c r="B1891" s="12" t="str">
        <f t="shared" si="368"/>
        <v>M14_M</v>
      </c>
      <c r="C1891" s="12" t="str">
        <f t="shared" si="369"/>
        <v>Rem</v>
      </c>
      <c r="D1891" s="12" t="str">
        <f t="shared" si="370"/>
        <v>BP_Motor_var</v>
      </c>
      <c r="E1891" s="13" t="str">
        <f t="shared" si="371"/>
        <v>CHP2_M14_M_BP_Motor_var</v>
      </c>
      <c r="F1891" s="14" t="str">
        <f t="shared" si="372"/>
        <v>BP_Motor_var_Rem</v>
      </c>
      <c r="G1891" s="10" t="str">
        <f t="shared" si="373"/>
        <v>CHP2_M14_M_Rem</v>
      </c>
      <c r="H1891" s="10" t="str">
        <f>VLOOKUP(基本表格!E1891,起始地址定义!A:D,4,FALSE)&amp;" "&amp;Q1891</f>
        <v>Spare 备用 电机控制 远程</v>
      </c>
      <c r="I1891" s="10" t="str">
        <f t="shared" si="374"/>
        <v>DB1200,X1902.5</v>
      </c>
      <c r="J1891" s="13" t="str">
        <f>VLOOKUP(E1891,起始地址定义!A:D,2,FALSE)</f>
        <v>DB1200</v>
      </c>
      <c r="K1891" s="12" t="str">
        <f t="shared" si="375"/>
        <v>X1902.5</v>
      </c>
      <c r="L1891" s="13">
        <f>VLOOKUP(E1891,起始地址定义!A:D,3,FALSE)</f>
        <v>1900</v>
      </c>
      <c r="M1891" s="14">
        <f>VLOOKUP($F1891,类型描述及偏移量!$C:$H,2,FALSE)</f>
        <v>2.5</v>
      </c>
      <c r="N1891" s="14" t="str">
        <f>VLOOKUP($F1891,类型描述及偏移量!$C:$H,3,FALSE)</f>
        <v>离散</v>
      </c>
      <c r="O1891" s="14" t="str">
        <f>VLOOKUP($F1891,类型描述及偏移量!$C:$H,4,FALSE)</f>
        <v>None</v>
      </c>
      <c r="P1891" s="14" t="str">
        <f>VLOOKUP($F1891,类型描述及偏移量!$C:$H,5,FALSE)</f>
        <v>Yes</v>
      </c>
      <c r="Q1891" s="14" t="str">
        <f>VLOOKUP($F1891,类型描述及偏移量!$C:$H,6,FALSE)</f>
        <v>远程</v>
      </c>
    </row>
    <row r="1892" hidden="1" spans="1:17">
      <c r="A1892" s="12" t="str">
        <f t="shared" si="367"/>
        <v>CHP2</v>
      </c>
      <c r="B1892" s="12" t="str">
        <f t="shared" si="368"/>
        <v>M14_M</v>
      </c>
      <c r="C1892" s="12" t="str">
        <f t="shared" si="369"/>
        <v>Blocking_ALM</v>
      </c>
      <c r="D1892" s="12" t="str">
        <f t="shared" si="370"/>
        <v>BP_Motor_var</v>
      </c>
      <c r="E1892" s="13" t="str">
        <f t="shared" si="371"/>
        <v>CHP2_M14_M_BP_Motor_var</v>
      </c>
      <c r="F1892" s="14" t="str">
        <f t="shared" si="372"/>
        <v>BP_Motor_var_Blocking_ALM</v>
      </c>
      <c r="G1892" s="10" t="str">
        <f t="shared" si="373"/>
        <v>CHP2_M14_M_Blocking_ALM</v>
      </c>
      <c r="H1892" s="10" t="str">
        <f>VLOOKUP(基本表格!E1892,起始地址定义!A:D,4,FALSE)&amp;" "&amp;Q1892</f>
        <v>Spare 备用 电机控制 堵料报警</v>
      </c>
      <c r="I1892" s="10" t="str">
        <f t="shared" si="374"/>
        <v>DB1200,X1902.6</v>
      </c>
      <c r="J1892" s="13" t="str">
        <f>VLOOKUP(E1892,起始地址定义!A:D,2,FALSE)</f>
        <v>DB1200</v>
      </c>
      <c r="K1892" s="12" t="str">
        <f t="shared" si="375"/>
        <v>X1902.6</v>
      </c>
      <c r="L1892" s="13">
        <f>VLOOKUP(E1892,起始地址定义!A:D,3,FALSE)</f>
        <v>1900</v>
      </c>
      <c r="M1892" s="14">
        <f>VLOOKUP($F1892,类型描述及偏移量!$C:$H,2,FALSE)</f>
        <v>2.6</v>
      </c>
      <c r="N1892" s="14" t="str">
        <f>VLOOKUP($F1892,类型描述及偏移量!$C:$H,3,FALSE)</f>
        <v>离散</v>
      </c>
      <c r="O1892" s="14" t="str">
        <f>VLOOKUP($F1892,类型描述及偏移量!$C:$H,4,FALSE)</f>
        <v>On</v>
      </c>
      <c r="P1892" s="14" t="str">
        <f>VLOOKUP($F1892,类型描述及偏移量!$C:$H,5,FALSE)</f>
        <v>Yes</v>
      </c>
      <c r="Q1892" s="14" t="str">
        <f>VLOOKUP($F1892,类型描述及偏移量!$C:$H,6,FALSE)</f>
        <v>堵料报警</v>
      </c>
    </row>
    <row r="1893" hidden="1" spans="1:17">
      <c r="A1893" s="12" t="str">
        <f t="shared" si="367"/>
        <v>CHP2</v>
      </c>
      <c r="B1893" s="12" t="str">
        <f t="shared" si="368"/>
        <v>M14_M</v>
      </c>
      <c r="C1893" s="12" t="str">
        <f t="shared" si="369"/>
        <v>Blocking_CHK</v>
      </c>
      <c r="D1893" s="12" t="str">
        <f t="shared" si="370"/>
        <v>BP_Motor_var</v>
      </c>
      <c r="E1893" s="13" t="str">
        <f t="shared" si="371"/>
        <v>CHP2_M14_M_BP_Motor_var</v>
      </c>
      <c r="F1893" s="14" t="str">
        <f t="shared" si="372"/>
        <v>BP_Motor_var_Blocking_CHK</v>
      </c>
      <c r="G1893" s="10" t="str">
        <f t="shared" si="373"/>
        <v>CHP2_M14_M_Blocking_CHK</v>
      </c>
      <c r="H1893" s="10" t="str">
        <f>VLOOKUP(基本表格!E1893,起始地址定义!A:D,4,FALSE)&amp;" "&amp;Q1893</f>
        <v>Spare 备用 电机控制 堵料检测</v>
      </c>
      <c r="I1893" s="10" t="str">
        <f t="shared" si="374"/>
        <v>DB1200,X1902.7</v>
      </c>
      <c r="J1893" s="13" t="str">
        <f>VLOOKUP(E1893,起始地址定义!A:D,2,FALSE)</f>
        <v>DB1200</v>
      </c>
      <c r="K1893" s="12" t="str">
        <f t="shared" si="375"/>
        <v>X1902.7</v>
      </c>
      <c r="L1893" s="13">
        <f>VLOOKUP(E1893,起始地址定义!A:D,3,FALSE)</f>
        <v>1900</v>
      </c>
      <c r="M1893" s="14">
        <f>VLOOKUP($F1893,类型描述及偏移量!$C:$H,2,FALSE)</f>
        <v>2.7</v>
      </c>
      <c r="N1893" s="14" t="str">
        <f>VLOOKUP($F1893,类型描述及偏移量!$C:$H,3,FALSE)</f>
        <v>离散</v>
      </c>
      <c r="O1893" s="14" t="str">
        <f>VLOOKUP($F1893,类型描述及偏移量!$C:$H,4,FALSE)</f>
        <v>None</v>
      </c>
      <c r="P1893" s="14" t="str">
        <f>VLOOKUP($F1893,类型描述及偏移量!$C:$H,5,FALSE)</f>
        <v>Yes</v>
      </c>
      <c r="Q1893" s="14" t="str">
        <f>VLOOKUP($F1893,类型描述及偏移量!$C:$H,6,FALSE)</f>
        <v>堵料检测</v>
      </c>
    </row>
    <row r="1894" hidden="1" spans="1:17">
      <c r="A1894" s="12" t="str">
        <f t="shared" si="367"/>
        <v>CHP2</v>
      </c>
      <c r="B1894" s="12" t="str">
        <f t="shared" si="368"/>
        <v>M14_M</v>
      </c>
      <c r="C1894" s="12" t="str">
        <f t="shared" si="369"/>
        <v>Blocking_EN</v>
      </c>
      <c r="D1894" s="12" t="str">
        <f t="shared" si="370"/>
        <v>BP_Motor_var</v>
      </c>
      <c r="E1894" s="13" t="str">
        <f t="shared" si="371"/>
        <v>CHP2_M14_M_BP_Motor_var</v>
      </c>
      <c r="F1894" s="14" t="str">
        <f t="shared" si="372"/>
        <v>BP_Motor_var_Blocking_EN</v>
      </c>
      <c r="G1894" s="10" t="str">
        <f t="shared" si="373"/>
        <v>CHP2_M14_M_Blocking_EN</v>
      </c>
      <c r="H1894" s="10" t="str">
        <f>VLOOKUP(基本表格!E1894,起始地址定义!A:D,4,FALSE)&amp;" "&amp;Q1894</f>
        <v>Spare 备用 电机控制 堵料保护使能</v>
      </c>
      <c r="I1894" s="10" t="str">
        <f t="shared" si="374"/>
        <v>DB1200,X1903.0</v>
      </c>
      <c r="J1894" s="13" t="str">
        <f>VLOOKUP(E1894,起始地址定义!A:D,2,FALSE)</f>
        <v>DB1200</v>
      </c>
      <c r="K1894" s="12" t="str">
        <f t="shared" si="375"/>
        <v>X1903.0</v>
      </c>
      <c r="L1894" s="13">
        <f>VLOOKUP(E1894,起始地址定义!A:D,3,FALSE)</f>
        <v>1900</v>
      </c>
      <c r="M1894" s="14">
        <f>VLOOKUP($F1894,类型描述及偏移量!$C:$H,2,FALSE)</f>
        <v>3</v>
      </c>
      <c r="N1894" s="14" t="str">
        <f>VLOOKUP($F1894,类型描述及偏移量!$C:$H,3,FALSE)</f>
        <v>离散</v>
      </c>
      <c r="O1894" s="14" t="str">
        <f>VLOOKUP($F1894,类型描述及偏移量!$C:$H,4,FALSE)</f>
        <v>None</v>
      </c>
      <c r="P1894" s="14" t="str">
        <f>VLOOKUP($F1894,类型描述及偏移量!$C:$H,5,FALSE)</f>
        <v>No</v>
      </c>
      <c r="Q1894" s="14" t="str">
        <f>VLOOKUP($F1894,类型描述及偏移量!$C:$H,6,FALSE)</f>
        <v>堵料保护使能</v>
      </c>
    </row>
    <row r="1895" hidden="1" spans="1:17">
      <c r="A1895" s="12" t="str">
        <f t="shared" si="367"/>
        <v>CHP2</v>
      </c>
      <c r="B1895" s="12" t="str">
        <f t="shared" si="368"/>
        <v>M14_M</v>
      </c>
      <c r="C1895" s="12" t="str">
        <f t="shared" si="369"/>
        <v>Blocking_Stop</v>
      </c>
      <c r="D1895" s="12" t="str">
        <f t="shared" si="370"/>
        <v>BP_Motor_var</v>
      </c>
      <c r="E1895" s="13" t="str">
        <f t="shared" si="371"/>
        <v>CHP2_M14_M_BP_Motor_var</v>
      </c>
      <c r="F1895" s="14" t="str">
        <f t="shared" si="372"/>
        <v>BP_Motor_var_Blocking_Stop</v>
      </c>
      <c r="G1895" s="10" t="str">
        <f t="shared" si="373"/>
        <v>CHP2_M14_M_Blocking_Stop</v>
      </c>
      <c r="H1895" s="10" t="str">
        <f>VLOOKUP(基本表格!E1895,起始地址定义!A:D,4,FALSE)&amp;" "&amp;Q1895</f>
        <v>Spare 备用 电机控制 堵料导致停机</v>
      </c>
      <c r="I1895" s="10" t="str">
        <f t="shared" si="374"/>
        <v>DB1200,X1903.1</v>
      </c>
      <c r="J1895" s="13" t="str">
        <f>VLOOKUP(E1895,起始地址定义!A:D,2,FALSE)</f>
        <v>DB1200</v>
      </c>
      <c r="K1895" s="12" t="str">
        <f t="shared" si="375"/>
        <v>X1903.1</v>
      </c>
      <c r="L1895" s="13">
        <f>VLOOKUP(E1895,起始地址定义!A:D,3,FALSE)</f>
        <v>1900</v>
      </c>
      <c r="M1895" s="14">
        <f>VLOOKUP($F1895,类型描述及偏移量!$C:$H,2,FALSE)</f>
        <v>3.1</v>
      </c>
      <c r="N1895" s="14" t="str">
        <f>VLOOKUP($F1895,类型描述及偏移量!$C:$H,3,FALSE)</f>
        <v>离散</v>
      </c>
      <c r="O1895" s="14" t="str">
        <f>VLOOKUP($F1895,类型描述及偏移量!$C:$H,4,FALSE)</f>
        <v>On</v>
      </c>
      <c r="P1895" s="14" t="str">
        <f>VLOOKUP($F1895,类型描述及偏移量!$C:$H,5,FALSE)</f>
        <v>Yes</v>
      </c>
      <c r="Q1895" s="14" t="str">
        <f>VLOOKUP($F1895,类型描述及偏移量!$C:$H,6,FALSE)</f>
        <v>堵料导致停机</v>
      </c>
    </row>
    <row r="1896" hidden="1" spans="1:17">
      <c r="A1896" s="12" t="str">
        <f t="shared" si="367"/>
        <v>CHP2</v>
      </c>
      <c r="B1896" s="12" t="str">
        <f t="shared" si="368"/>
        <v>M14_M</v>
      </c>
      <c r="C1896" s="12" t="str">
        <f t="shared" si="369"/>
        <v>BreakTime</v>
      </c>
      <c r="D1896" s="12" t="str">
        <f t="shared" si="370"/>
        <v>BP_Motor_var</v>
      </c>
      <c r="E1896" s="13" t="str">
        <f t="shared" si="371"/>
        <v>CHP2_M14_M_BP_Motor_var</v>
      </c>
      <c r="F1896" s="14" t="str">
        <f t="shared" si="372"/>
        <v>BP_Motor_var_BreakTime</v>
      </c>
      <c r="G1896" s="10" t="str">
        <f t="shared" si="373"/>
        <v>CHP2_M14_M_BreakTime</v>
      </c>
      <c r="H1896" s="10" t="str">
        <f>VLOOKUP(基本表格!E1896,起始地址定义!A:D,4,FALSE)&amp;" "&amp;Q1896</f>
        <v>Spare 备用 电机控制 断链超时时间 秒</v>
      </c>
      <c r="I1896" s="10" t="str">
        <f t="shared" si="374"/>
        <v>DB1200,INT1904</v>
      </c>
      <c r="J1896" s="13" t="str">
        <f>VLOOKUP(E1896,起始地址定义!A:D,2,FALSE)</f>
        <v>DB1200</v>
      </c>
      <c r="K1896" s="12" t="str">
        <f t="shared" si="375"/>
        <v>INT1904</v>
      </c>
      <c r="L1896" s="13">
        <f>VLOOKUP(E1896,起始地址定义!A:D,3,FALSE)</f>
        <v>1900</v>
      </c>
      <c r="M1896" s="14">
        <f>VLOOKUP($F1896,类型描述及偏移量!$C:$H,2,FALSE)</f>
        <v>4</v>
      </c>
      <c r="N1896" s="14" t="str">
        <f>VLOOKUP($F1896,类型描述及偏移量!$C:$H,3,FALSE)</f>
        <v>整型</v>
      </c>
      <c r="O1896" s="14" t="str">
        <f>VLOOKUP($F1896,类型描述及偏移量!$C:$H,4,FALSE)</f>
        <v>None</v>
      </c>
      <c r="P1896" s="14" t="str">
        <f>VLOOKUP($F1896,类型描述及偏移量!$C:$H,5,FALSE)</f>
        <v>No</v>
      </c>
      <c r="Q1896" s="14" t="str">
        <f>VLOOKUP($F1896,类型描述及偏移量!$C:$H,6,FALSE)</f>
        <v>断链超时时间 秒</v>
      </c>
    </row>
    <row r="1897" hidden="1" spans="1:17">
      <c r="A1897" s="12" t="str">
        <f t="shared" si="367"/>
        <v>CHP2</v>
      </c>
      <c r="B1897" s="12" t="str">
        <f t="shared" si="368"/>
        <v>M14_M</v>
      </c>
      <c r="C1897" s="12" t="str">
        <f t="shared" si="369"/>
        <v>BlockingTime</v>
      </c>
      <c r="D1897" s="12" t="str">
        <f t="shared" si="370"/>
        <v>BP_Motor_var</v>
      </c>
      <c r="E1897" s="13" t="str">
        <f t="shared" si="371"/>
        <v>CHP2_M14_M_BP_Motor_var</v>
      </c>
      <c r="F1897" s="14" t="str">
        <f t="shared" si="372"/>
        <v>BP_Motor_var_BlockingTime</v>
      </c>
      <c r="G1897" s="10" t="str">
        <f t="shared" si="373"/>
        <v>CHP2_M14_M_BlockingTime</v>
      </c>
      <c r="H1897" s="10" t="str">
        <f>VLOOKUP(基本表格!E1897,起始地址定义!A:D,4,FALSE)&amp;" "&amp;Q1897</f>
        <v>Spare 备用 电机控制 堵料检测时间 秒</v>
      </c>
      <c r="I1897" s="10" t="str">
        <f t="shared" si="374"/>
        <v>DB1200,INT1906</v>
      </c>
      <c r="J1897" s="13" t="str">
        <f>VLOOKUP(E1897,起始地址定义!A:D,2,FALSE)</f>
        <v>DB1200</v>
      </c>
      <c r="K1897" s="12" t="str">
        <f t="shared" si="375"/>
        <v>INT1906</v>
      </c>
      <c r="L1897" s="13">
        <f>VLOOKUP(E1897,起始地址定义!A:D,3,FALSE)</f>
        <v>1900</v>
      </c>
      <c r="M1897" s="14">
        <f>VLOOKUP($F1897,类型描述及偏移量!$C:$H,2,FALSE)</f>
        <v>6</v>
      </c>
      <c r="N1897" s="14" t="str">
        <f>VLOOKUP($F1897,类型描述及偏移量!$C:$H,3,FALSE)</f>
        <v>整型</v>
      </c>
      <c r="O1897" s="14" t="str">
        <f>VLOOKUP($F1897,类型描述及偏移量!$C:$H,4,FALSE)</f>
        <v>None</v>
      </c>
      <c r="P1897" s="14" t="str">
        <f>VLOOKUP($F1897,类型描述及偏移量!$C:$H,5,FALSE)</f>
        <v>No</v>
      </c>
      <c r="Q1897" s="14" t="str">
        <f>VLOOKUP($F1897,类型描述及偏移量!$C:$H,6,FALSE)</f>
        <v>堵料检测时间 秒</v>
      </c>
    </row>
    <row r="1898" hidden="1" spans="1:17">
      <c r="A1898" s="12" t="str">
        <f t="shared" si="367"/>
        <v>CHP2</v>
      </c>
      <c r="B1898" s="12" t="str">
        <f t="shared" si="368"/>
        <v>M14_M</v>
      </c>
      <c r="C1898" s="12" t="str">
        <f t="shared" si="369"/>
        <v>PullSwitch_CHK</v>
      </c>
      <c r="D1898" s="12" t="str">
        <f t="shared" si="370"/>
        <v>BP_Motor_var</v>
      </c>
      <c r="E1898" s="13" t="str">
        <f t="shared" si="371"/>
        <v>CHP2_M14_M_BP_Motor_var</v>
      </c>
      <c r="F1898" s="14" t="str">
        <f t="shared" si="372"/>
        <v>BP_Motor_var_PullSwitch_CHK</v>
      </c>
      <c r="G1898" s="10" t="str">
        <f t="shared" si="373"/>
        <v>CHP2_M14_M_PullSwitch_CHK</v>
      </c>
      <c r="H1898" s="10" t="str">
        <f>VLOOKUP(基本表格!E1898,起始地址定义!A:D,4,FALSE)&amp;" "&amp;Q1898</f>
        <v>Spare 备用 电机控制 拉线开关</v>
      </c>
      <c r="I1898" s="10" t="str">
        <f t="shared" si="374"/>
        <v>DB1200,X1908.0</v>
      </c>
      <c r="J1898" s="13" t="str">
        <f>VLOOKUP(E1898,起始地址定义!A:D,2,FALSE)</f>
        <v>DB1200</v>
      </c>
      <c r="K1898" s="12" t="str">
        <f t="shared" si="375"/>
        <v>X1908.0</v>
      </c>
      <c r="L1898" s="13">
        <f>VLOOKUP(E1898,起始地址定义!A:D,3,FALSE)</f>
        <v>1900</v>
      </c>
      <c r="M1898" s="14">
        <f>VLOOKUP($F1898,类型描述及偏移量!$C:$H,2,FALSE)</f>
        <v>8</v>
      </c>
      <c r="N1898" s="14" t="str">
        <f>VLOOKUP($F1898,类型描述及偏移量!$C:$H,3,FALSE)</f>
        <v>离散</v>
      </c>
      <c r="O1898" s="14" t="str">
        <f>VLOOKUP($F1898,类型描述及偏移量!$C:$H,4,FALSE)</f>
        <v>On</v>
      </c>
      <c r="P1898" s="14" t="str">
        <f>VLOOKUP($F1898,类型描述及偏移量!$C:$H,5,FALSE)</f>
        <v>Yes</v>
      </c>
      <c r="Q1898" s="14" t="str">
        <f>VLOOKUP($F1898,类型描述及偏移量!$C:$H,6,FALSE)</f>
        <v>拉线开关</v>
      </c>
    </row>
    <row r="1899" hidden="1" spans="1:17">
      <c r="A1899" s="12" t="str">
        <f t="shared" si="367"/>
        <v>CHP2</v>
      </c>
      <c r="B1899" s="12" t="str">
        <f t="shared" si="368"/>
        <v>M14_M</v>
      </c>
      <c r="C1899" s="12" t="str">
        <f t="shared" si="369"/>
        <v>LMD_ALM</v>
      </c>
      <c r="D1899" s="12" t="str">
        <f t="shared" si="370"/>
        <v>BP_Motor_var</v>
      </c>
      <c r="E1899" s="13" t="str">
        <f t="shared" si="371"/>
        <v>CHP2_M14_M_BP_Motor_var</v>
      </c>
      <c r="F1899" s="14" t="str">
        <f t="shared" si="372"/>
        <v>BP_Motor_var_LMD_ALM</v>
      </c>
      <c r="G1899" s="10" t="str">
        <f t="shared" si="373"/>
        <v>CHP2_M14_M_LMD_ALM</v>
      </c>
      <c r="H1899" s="10" t="str">
        <f>VLOOKUP(基本表格!E1899,起始地址定义!A:D,4,FALSE)&amp;" "&amp;Q1899</f>
        <v>Spare 备用 电机控制 左跑偏报警</v>
      </c>
      <c r="I1899" s="10" t="str">
        <f t="shared" si="374"/>
        <v>DB1200,X1908.1</v>
      </c>
      <c r="J1899" s="13" t="str">
        <f>VLOOKUP(E1899,起始地址定义!A:D,2,FALSE)</f>
        <v>DB1200</v>
      </c>
      <c r="K1899" s="12" t="str">
        <f t="shared" si="375"/>
        <v>X1908.1</v>
      </c>
      <c r="L1899" s="13">
        <f>VLOOKUP(E1899,起始地址定义!A:D,3,FALSE)</f>
        <v>1900</v>
      </c>
      <c r="M1899" s="14">
        <f>VLOOKUP($F1899,类型描述及偏移量!$C:$H,2,FALSE)</f>
        <v>8.1</v>
      </c>
      <c r="N1899" s="14" t="str">
        <f>VLOOKUP($F1899,类型描述及偏移量!$C:$H,3,FALSE)</f>
        <v>离散</v>
      </c>
      <c r="O1899" s="14" t="str">
        <f>VLOOKUP($F1899,类型描述及偏移量!$C:$H,4,FALSE)</f>
        <v>On</v>
      </c>
      <c r="P1899" s="14" t="str">
        <f>VLOOKUP($F1899,类型描述及偏移量!$C:$H,5,FALSE)</f>
        <v>Yes</v>
      </c>
      <c r="Q1899" s="14" t="str">
        <f>VLOOKUP($F1899,类型描述及偏移量!$C:$H,6,FALSE)</f>
        <v>左跑偏报警</v>
      </c>
    </row>
    <row r="1900" hidden="1" spans="1:17">
      <c r="A1900" s="12" t="str">
        <f t="shared" ref="A1900:A1915" si="376">A1858</f>
        <v>CHP2</v>
      </c>
      <c r="B1900" s="12" t="str">
        <f t="shared" ref="B1900:B1915" si="377">"M"&amp;RIGHT(LEFT(B1858,FIND("_",B1858,1)-1),LEN(LEFT(B1858,FIND("_",B1858,1)-1))-1)+1&amp;"_"&amp;RIGHT(B1858,LEN(B1858)-FIND("_",B1858,1))</f>
        <v>M14_M</v>
      </c>
      <c r="C1900" s="12" t="str">
        <f t="shared" ref="C1900:C1915" si="378">C1858</f>
        <v>LMD_CHK_1</v>
      </c>
      <c r="D1900" s="12" t="str">
        <f t="shared" ref="D1900:D1915" si="379">D1858</f>
        <v>BP_Motor_var</v>
      </c>
      <c r="E1900" s="13" t="str">
        <f t="shared" si="371"/>
        <v>CHP2_M14_M_BP_Motor_var</v>
      </c>
      <c r="F1900" s="14" t="str">
        <f t="shared" si="372"/>
        <v>BP_Motor_var_LMD_CHK_1</v>
      </c>
      <c r="G1900" s="10" t="str">
        <f t="shared" si="373"/>
        <v>CHP2_M14_M_LMD_CHK_1</v>
      </c>
      <c r="H1900" s="10" t="str">
        <f>VLOOKUP(基本表格!E1900,起始地址定义!A:D,4,FALSE)&amp;" "&amp;Q1900</f>
        <v>Spare 备用 电机控制 左跑偏1检测</v>
      </c>
      <c r="I1900" s="10" t="str">
        <f t="shared" si="374"/>
        <v>DB1200,X1908.2</v>
      </c>
      <c r="J1900" s="13" t="str">
        <f>VLOOKUP(E1900,起始地址定义!A:D,2,FALSE)</f>
        <v>DB1200</v>
      </c>
      <c r="K1900" s="12" t="str">
        <f t="shared" si="375"/>
        <v>X1908.2</v>
      </c>
      <c r="L1900" s="13">
        <f>VLOOKUP(E1900,起始地址定义!A:D,3,FALSE)</f>
        <v>1900</v>
      </c>
      <c r="M1900" s="14">
        <f>VLOOKUP($F1900,类型描述及偏移量!$C:$H,2,FALSE)</f>
        <v>8.2</v>
      </c>
      <c r="N1900" s="14" t="str">
        <f>VLOOKUP($F1900,类型描述及偏移量!$C:$H,3,FALSE)</f>
        <v>离散</v>
      </c>
      <c r="O1900" s="14" t="str">
        <f>VLOOKUP($F1900,类型描述及偏移量!$C:$H,4,FALSE)</f>
        <v>None</v>
      </c>
      <c r="P1900" s="14" t="str">
        <f>VLOOKUP($F1900,类型描述及偏移量!$C:$H,5,FALSE)</f>
        <v>Yes</v>
      </c>
      <c r="Q1900" s="14" t="str">
        <f>VLOOKUP($F1900,类型描述及偏移量!$C:$H,6,FALSE)</f>
        <v>左跑偏1检测</v>
      </c>
    </row>
    <row r="1901" hidden="1" spans="1:17">
      <c r="A1901" s="12" t="str">
        <f t="shared" si="376"/>
        <v>CHP2</v>
      </c>
      <c r="B1901" s="12" t="str">
        <f t="shared" si="377"/>
        <v>M14_M</v>
      </c>
      <c r="C1901" s="12" t="str">
        <f t="shared" si="378"/>
        <v>LMD_EN</v>
      </c>
      <c r="D1901" s="12" t="str">
        <f t="shared" si="379"/>
        <v>BP_Motor_var</v>
      </c>
      <c r="E1901" s="13" t="str">
        <f t="shared" si="371"/>
        <v>CHP2_M14_M_BP_Motor_var</v>
      </c>
      <c r="F1901" s="14" t="str">
        <f t="shared" si="372"/>
        <v>BP_Motor_var_LMD_EN</v>
      </c>
      <c r="G1901" s="10" t="str">
        <f t="shared" si="373"/>
        <v>CHP2_M14_M_LMD_EN</v>
      </c>
      <c r="H1901" s="10" t="str">
        <f>VLOOKUP(基本表格!E1901,起始地址定义!A:D,4,FALSE)&amp;" "&amp;Q1901</f>
        <v>Spare 备用 电机控制 左跑偏保护使能</v>
      </c>
      <c r="I1901" s="10" t="str">
        <f t="shared" si="374"/>
        <v>DB1200,X1908.3</v>
      </c>
      <c r="J1901" s="13" t="str">
        <f>VLOOKUP(E1901,起始地址定义!A:D,2,FALSE)</f>
        <v>DB1200</v>
      </c>
      <c r="K1901" s="12" t="str">
        <f t="shared" si="375"/>
        <v>X1908.3</v>
      </c>
      <c r="L1901" s="13">
        <f>VLOOKUP(E1901,起始地址定义!A:D,3,FALSE)</f>
        <v>1900</v>
      </c>
      <c r="M1901" s="14">
        <f>VLOOKUP($F1901,类型描述及偏移量!$C:$H,2,FALSE)</f>
        <v>8.3</v>
      </c>
      <c r="N1901" s="14" t="str">
        <f>VLOOKUP($F1901,类型描述及偏移量!$C:$H,3,FALSE)</f>
        <v>离散</v>
      </c>
      <c r="O1901" s="14" t="str">
        <f>VLOOKUP($F1901,类型描述及偏移量!$C:$H,4,FALSE)</f>
        <v>None</v>
      </c>
      <c r="P1901" s="14" t="str">
        <f>VLOOKUP($F1901,类型描述及偏移量!$C:$H,5,FALSE)</f>
        <v>No</v>
      </c>
      <c r="Q1901" s="14" t="str">
        <f>VLOOKUP($F1901,类型描述及偏移量!$C:$H,6,FALSE)</f>
        <v>左跑偏保护使能</v>
      </c>
    </row>
    <row r="1902" hidden="1" spans="1:17">
      <c r="A1902" s="12" t="str">
        <f t="shared" si="376"/>
        <v>CHP2</v>
      </c>
      <c r="B1902" s="12" t="str">
        <f t="shared" si="377"/>
        <v>M14_M</v>
      </c>
      <c r="C1902" s="12" t="str">
        <f t="shared" si="378"/>
        <v>LMD_Stop</v>
      </c>
      <c r="D1902" s="12" t="str">
        <f t="shared" si="379"/>
        <v>BP_Motor_var</v>
      </c>
      <c r="E1902" s="13" t="str">
        <f t="shared" si="371"/>
        <v>CHP2_M14_M_BP_Motor_var</v>
      </c>
      <c r="F1902" s="14" t="str">
        <f t="shared" si="372"/>
        <v>BP_Motor_var_LMD_Stop</v>
      </c>
      <c r="G1902" s="10" t="str">
        <f t="shared" si="373"/>
        <v>CHP2_M14_M_LMD_Stop</v>
      </c>
      <c r="H1902" s="10" t="str">
        <f>VLOOKUP(基本表格!E1902,起始地址定义!A:D,4,FALSE)&amp;" "&amp;Q1902</f>
        <v>Spare 备用 电机控制 左跑偏导致停机</v>
      </c>
      <c r="I1902" s="10" t="str">
        <f t="shared" si="374"/>
        <v>DB1200,X1908.4</v>
      </c>
      <c r="J1902" s="13" t="str">
        <f>VLOOKUP(E1902,起始地址定义!A:D,2,FALSE)</f>
        <v>DB1200</v>
      </c>
      <c r="K1902" s="12" t="str">
        <f t="shared" si="375"/>
        <v>X1908.4</v>
      </c>
      <c r="L1902" s="13">
        <f>VLOOKUP(E1902,起始地址定义!A:D,3,FALSE)</f>
        <v>1900</v>
      </c>
      <c r="M1902" s="14">
        <f>VLOOKUP($F1902,类型描述及偏移量!$C:$H,2,FALSE)</f>
        <v>8.4</v>
      </c>
      <c r="N1902" s="14" t="str">
        <f>VLOOKUP($F1902,类型描述及偏移量!$C:$H,3,FALSE)</f>
        <v>离散</v>
      </c>
      <c r="O1902" s="14" t="str">
        <f>VLOOKUP($F1902,类型描述及偏移量!$C:$H,4,FALSE)</f>
        <v>On</v>
      </c>
      <c r="P1902" s="14" t="str">
        <f>VLOOKUP($F1902,类型描述及偏移量!$C:$H,5,FALSE)</f>
        <v>Yes</v>
      </c>
      <c r="Q1902" s="14" t="str">
        <f>VLOOKUP($F1902,类型描述及偏移量!$C:$H,6,FALSE)</f>
        <v>左跑偏导致停机</v>
      </c>
    </row>
    <row r="1903" hidden="1" spans="1:17">
      <c r="A1903" s="12" t="str">
        <f t="shared" si="376"/>
        <v>CHP2</v>
      </c>
      <c r="B1903" s="12" t="str">
        <f t="shared" si="377"/>
        <v>M14_M</v>
      </c>
      <c r="C1903" s="12" t="str">
        <f t="shared" si="378"/>
        <v>LMD_Time</v>
      </c>
      <c r="D1903" s="12" t="str">
        <f t="shared" si="379"/>
        <v>BP_Motor_var</v>
      </c>
      <c r="E1903" s="13" t="str">
        <f t="shared" si="371"/>
        <v>CHP2_M14_M_BP_Motor_var</v>
      </c>
      <c r="F1903" s="14" t="str">
        <f t="shared" si="372"/>
        <v>BP_Motor_var_LMD_Time</v>
      </c>
      <c r="G1903" s="10" t="str">
        <f t="shared" si="373"/>
        <v>CHP2_M14_M_LMD_Time</v>
      </c>
      <c r="H1903" s="10" t="str">
        <f>VLOOKUP(基本表格!E1903,起始地址定义!A:D,4,FALSE)&amp;" "&amp;Q1903</f>
        <v>Spare 备用 电机控制 左跑偏检测时间</v>
      </c>
      <c r="I1903" s="10" t="str">
        <f t="shared" si="374"/>
        <v>DB1200,INT1910</v>
      </c>
      <c r="J1903" s="13" t="str">
        <f>VLOOKUP(E1903,起始地址定义!A:D,2,FALSE)</f>
        <v>DB1200</v>
      </c>
      <c r="K1903" s="12" t="str">
        <f t="shared" si="375"/>
        <v>INT1910</v>
      </c>
      <c r="L1903" s="13">
        <f>VLOOKUP(E1903,起始地址定义!A:D,3,FALSE)</f>
        <v>1900</v>
      </c>
      <c r="M1903" s="14">
        <f>VLOOKUP($F1903,类型描述及偏移量!$C:$H,2,FALSE)</f>
        <v>10</v>
      </c>
      <c r="N1903" s="14" t="str">
        <f>VLOOKUP($F1903,类型描述及偏移量!$C:$H,3,FALSE)</f>
        <v>整型</v>
      </c>
      <c r="O1903" s="14" t="str">
        <f>VLOOKUP($F1903,类型描述及偏移量!$C:$H,4,FALSE)</f>
        <v>None</v>
      </c>
      <c r="P1903" s="14" t="str">
        <f>VLOOKUP($F1903,类型描述及偏移量!$C:$H,5,FALSE)</f>
        <v>No</v>
      </c>
      <c r="Q1903" s="14" t="str">
        <f>VLOOKUP($F1903,类型描述及偏移量!$C:$H,6,FALSE)</f>
        <v>左跑偏检测时间</v>
      </c>
    </row>
    <row r="1904" hidden="1" spans="1:17">
      <c r="A1904" s="12" t="str">
        <f t="shared" si="376"/>
        <v>CHP2</v>
      </c>
      <c r="B1904" s="12" t="str">
        <f t="shared" si="377"/>
        <v>M14_M</v>
      </c>
      <c r="C1904" s="12" t="str">
        <f t="shared" si="378"/>
        <v>RMD_ALM</v>
      </c>
      <c r="D1904" s="12" t="str">
        <f t="shared" si="379"/>
        <v>BP_Motor_var</v>
      </c>
      <c r="E1904" s="13" t="str">
        <f t="shared" si="371"/>
        <v>CHP2_M14_M_BP_Motor_var</v>
      </c>
      <c r="F1904" s="14" t="str">
        <f t="shared" si="372"/>
        <v>BP_Motor_var_RMD_ALM</v>
      </c>
      <c r="G1904" s="10" t="str">
        <f t="shared" si="373"/>
        <v>CHP2_M14_M_RMD_ALM</v>
      </c>
      <c r="H1904" s="10" t="str">
        <f>VLOOKUP(基本表格!E1904,起始地址定义!A:D,4,FALSE)&amp;" "&amp;Q1904</f>
        <v>Spare 备用 电机控制 右 跑偏报警</v>
      </c>
      <c r="I1904" s="10" t="str">
        <f t="shared" si="374"/>
        <v>DB1200,X1912.0</v>
      </c>
      <c r="J1904" s="13" t="str">
        <f>VLOOKUP(E1904,起始地址定义!A:D,2,FALSE)</f>
        <v>DB1200</v>
      </c>
      <c r="K1904" s="12" t="str">
        <f t="shared" si="375"/>
        <v>X1912.0</v>
      </c>
      <c r="L1904" s="13">
        <f>VLOOKUP(E1904,起始地址定义!A:D,3,FALSE)</f>
        <v>1900</v>
      </c>
      <c r="M1904" s="14">
        <f>VLOOKUP($F1904,类型描述及偏移量!$C:$H,2,FALSE)</f>
        <v>12</v>
      </c>
      <c r="N1904" s="14" t="str">
        <f>VLOOKUP($F1904,类型描述及偏移量!$C:$H,3,FALSE)</f>
        <v>离散</v>
      </c>
      <c r="O1904" s="14" t="str">
        <f>VLOOKUP($F1904,类型描述及偏移量!$C:$H,4,FALSE)</f>
        <v>On</v>
      </c>
      <c r="P1904" s="14" t="str">
        <f>VLOOKUP($F1904,类型描述及偏移量!$C:$H,5,FALSE)</f>
        <v>Yes</v>
      </c>
      <c r="Q1904" s="14" t="str">
        <f>VLOOKUP($F1904,类型描述及偏移量!$C:$H,6,FALSE)</f>
        <v>右 跑偏报警</v>
      </c>
    </row>
    <row r="1905" hidden="1" spans="1:17">
      <c r="A1905" s="12" t="str">
        <f t="shared" si="376"/>
        <v>CHP2</v>
      </c>
      <c r="B1905" s="12" t="str">
        <f t="shared" si="377"/>
        <v>M14_M</v>
      </c>
      <c r="C1905" s="12" t="str">
        <f t="shared" si="378"/>
        <v>RMD_CHK_1</v>
      </c>
      <c r="D1905" s="12" t="str">
        <f t="shared" si="379"/>
        <v>BP_Motor_var</v>
      </c>
      <c r="E1905" s="13" t="str">
        <f t="shared" si="371"/>
        <v>CHP2_M14_M_BP_Motor_var</v>
      </c>
      <c r="F1905" s="14" t="str">
        <f t="shared" si="372"/>
        <v>BP_Motor_var_RMD_CHK_1</v>
      </c>
      <c r="G1905" s="10" t="str">
        <f t="shared" si="373"/>
        <v>CHP2_M14_M_RMD_CHK_1</v>
      </c>
      <c r="H1905" s="10" t="str">
        <f>VLOOKUP(基本表格!E1905,起始地址定义!A:D,4,FALSE)&amp;" "&amp;Q1905</f>
        <v>Spare 备用 电机控制 右跑偏1检测</v>
      </c>
      <c r="I1905" s="10" t="str">
        <f t="shared" si="374"/>
        <v>DB1200,X1912.1</v>
      </c>
      <c r="J1905" s="13" t="str">
        <f>VLOOKUP(E1905,起始地址定义!A:D,2,FALSE)</f>
        <v>DB1200</v>
      </c>
      <c r="K1905" s="12" t="str">
        <f t="shared" si="375"/>
        <v>X1912.1</v>
      </c>
      <c r="L1905" s="13">
        <f>VLOOKUP(E1905,起始地址定义!A:D,3,FALSE)</f>
        <v>1900</v>
      </c>
      <c r="M1905" s="14">
        <f>VLOOKUP($F1905,类型描述及偏移量!$C:$H,2,FALSE)</f>
        <v>12.1</v>
      </c>
      <c r="N1905" s="14" t="str">
        <f>VLOOKUP($F1905,类型描述及偏移量!$C:$H,3,FALSE)</f>
        <v>离散</v>
      </c>
      <c r="O1905" s="14" t="str">
        <f>VLOOKUP($F1905,类型描述及偏移量!$C:$H,4,FALSE)</f>
        <v>None</v>
      </c>
      <c r="P1905" s="14" t="str">
        <f>VLOOKUP($F1905,类型描述及偏移量!$C:$H,5,FALSE)</f>
        <v>Yes</v>
      </c>
      <c r="Q1905" s="14" t="str">
        <f>VLOOKUP($F1905,类型描述及偏移量!$C:$H,6,FALSE)</f>
        <v>右跑偏1检测</v>
      </c>
    </row>
    <row r="1906" hidden="1" spans="1:17">
      <c r="A1906" s="12" t="str">
        <f t="shared" si="376"/>
        <v>CHP2</v>
      </c>
      <c r="B1906" s="12" t="str">
        <f t="shared" si="377"/>
        <v>M14_M</v>
      </c>
      <c r="C1906" s="12" t="str">
        <f t="shared" si="378"/>
        <v>RMD_EN</v>
      </c>
      <c r="D1906" s="12" t="str">
        <f t="shared" si="379"/>
        <v>BP_Motor_var</v>
      </c>
      <c r="E1906" s="13" t="str">
        <f t="shared" si="371"/>
        <v>CHP2_M14_M_BP_Motor_var</v>
      </c>
      <c r="F1906" s="14" t="str">
        <f t="shared" si="372"/>
        <v>BP_Motor_var_RMD_EN</v>
      </c>
      <c r="G1906" s="10" t="str">
        <f t="shared" si="373"/>
        <v>CHP2_M14_M_RMD_EN</v>
      </c>
      <c r="H1906" s="10" t="str">
        <f>VLOOKUP(基本表格!E1906,起始地址定义!A:D,4,FALSE)&amp;" "&amp;Q1906</f>
        <v>Spare 备用 电机控制 右跑偏保护使能</v>
      </c>
      <c r="I1906" s="10" t="str">
        <f t="shared" si="374"/>
        <v>DB1200,X1912.2</v>
      </c>
      <c r="J1906" s="13" t="str">
        <f>VLOOKUP(E1906,起始地址定义!A:D,2,FALSE)</f>
        <v>DB1200</v>
      </c>
      <c r="K1906" s="12" t="str">
        <f t="shared" si="375"/>
        <v>X1912.2</v>
      </c>
      <c r="L1906" s="13">
        <f>VLOOKUP(E1906,起始地址定义!A:D,3,FALSE)</f>
        <v>1900</v>
      </c>
      <c r="M1906" s="14">
        <f>VLOOKUP($F1906,类型描述及偏移量!$C:$H,2,FALSE)</f>
        <v>12.2</v>
      </c>
      <c r="N1906" s="14" t="str">
        <f>VLOOKUP($F1906,类型描述及偏移量!$C:$H,3,FALSE)</f>
        <v>离散</v>
      </c>
      <c r="O1906" s="14" t="str">
        <f>VLOOKUP($F1906,类型描述及偏移量!$C:$H,4,FALSE)</f>
        <v>None</v>
      </c>
      <c r="P1906" s="14" t="str">
        <f>VLOOKUP($F1906,类型描述及偏移量!$C:$H,5,FALSE)</f>
        <v>No</v>
      </c>
      <c r="Q1906" s="14" t="str">
        <f>VLOOKUP($F1906,类型描述及偏移量!$C:$H,6,FALSE)</f>
        <v>右跑偏保护使能</v>
      </c>
    </row>
    <row r="1907" hidden="1" spans="1:17">
      <c r="A1907" s="12" t="str">
        <f t="shared" si="376"/>
        <v>CHP2</v>
      </c>
      <c r="B1907" s="12" t="str">
        <f t="shared" si="377"/>
        <v>M14_M</v>
      </c>
      <c r="C1907" s="12" t="str">
        <f t="shared" si="378"/>
        <v>RMD_Stop</v>
      </c>
      <c r="D1907" s="12" t="str">
        <f t="shared" si="379"/>
        <v>BP_Motor_var</v>
      </c>
      <c r="E1907" s="13" t="str">
        <f t="shared" si="371"/>
        <v>CHP2_M14_M_BP_Motor_var</v>
      </c>
      <c r="F1907" s="14" t="str">
        <f t="shared" si="372"/>
        <v>BP_Motor_var_RMD_Stop</v>
      </c>
      <c r="G1907" s="10" t="str">
        <f t="shared" si="373"/>
        <v>CHP2_M14_M_RMD_Stop</v>
      </c>
      <c r="H1907" s="10" t="str">
        <f>VLOOKUP(基本表格!E1907,起始地址定义!A:D,4,FALSE)&amp;" "&amp;Q1907</f>
        <v>Spare 备用 电机控制 右跑偏导致停机</v>
      </c>
      <c r="I1907" s="10" t="str">
        <f t="shared" si="374"/>
        <v>DB1200,X1912.3</v>
      </c>
      <c r="J1907" s="13" t="str">
        <f>VLOOKUP(E1907,起始地址定义!A:D,2,FALSE)</f>
        <v>DB1200</v>
      </c>
      <c r="K1907" s="12" t="str">
        <f t="shared" si="375"/>
        <v>X1912.3</v>
      </c>
      <c r="L1907" s="13">
        <f>VLOOKUP(E1907,起始地址定义!A:D,3,FALSE)</f>
        <v>1900</v>
      </c>
      <c r="M1907" s="14">
        <f>VLOOKUP($F1907,类型描述及偏移量!$C:$H,2,FALSE)</f>
        <v>12.3</v>
      </c>
      <c r="N1907" s="14" t="str">
        <f>VLOOKUP($F1907,类型描述及偏移量!$C:$H,3,FALSE)</f>
        <v>离散</v>
      </c>
      <c r="O1907" s="14" t="str">
        <f>VLOOKUP($F1907,类型描述及偏移量!$C:$H,4,FALSE)</f>
        <v>On</v>
      </c>
      <c r="P1907" s="14" t="str">
        <f>VLOOKUP($F1907,类型描述及偏移量!$C:$H,5,FALSE)</f>
        <v>Yes</v>
      </c>
      <c r="Q1907" s="14" t="str">
        <f>VLOOKUP($F1907,类型描述及偏移量!$C:$H,6,FALSE)</f>
        <v>右跑偏导致停机</v>
      </c>
    </row>
    <row r="1908" hidden="1" spans="1:17">
      <c r="A1908" s="12" t="str">
        <f t="shared" si="376"/>
        <v>CHP2</v>
      </c>
      <c r="B1908" s="12" t="str">
        <f t="shared" si="377"/>
        <v>M14_M</v>
      </c>
      <c r="C1908" s="12" t="str">
        <f t="shared" si="378"/>
        <v>RMD_Time</v>
      </c>
      <c r="D1908" s="12" t="str">
        <f t="shared" si="379"/>
        <v>BP_Motor_var</v>
      </c>
      <c r="E1908" s="13" t="str">
        <f t="shared" si="371"/>
        <v>CHP2_M14_M_BP_Motor_var</v>
      </c>
      <c r="F1908" s="14" t="str">
        <f t="shared" si="372"/>
        <v>BP_Motor_var_RMD_Time</v>
      </c>
      <c r="G1908" s="10" t="str">
        <f t="shared" si="373"/>
        <v>CHP2_M14_M_RMD_Time</v>
      </c>
      <c r="H1908" s="10" t="str">
        <f>VLOOKUP(基本表格!E1908,起始地址定义!A:D,4,FALSE)&amp;" "&amp;Q1908</f>
        <v>Spare 备用 电机控制 右跑偏检测时间</v>
      </c>
      <c r="I1908" s="10" t="str">
        <f t="shared" si="374"/>
        <v>DB1200,INT1914</v>
      </c>
      <c r="J1908" s="13" t="str">
        <f>VLOOKUP(E1908,起始地址定义!A:D,2,FALSE)</f>
        <v>DB1200</v>
      </c>
      <c r="K1908" s="12" t="str">
        <f t="shared" si="375"/>
        <v>INT1914</v>
      </c>
      <c r="L1908" s="13">
        <f>VLOOKUP(E1908,起始地址定义!A:D,3,FALSE)</f>
        <v>1900</v>
      </c>
      <c r="M1908" s="14">
        <f>VLOOKUP($F1908,类型描述及偏移量!$C:$H,2,FALSE)</f>
        <v>14</v>
      </c>
      <c r="N1908" s="14" t="str">
        <f>VLOOKUP($F1908,类型描述及偏移量!$C:$H,3,FALSE)</f>
        <v>整型</v>
      </c>
      <c r="O1908" s="14" t="str">
        <f>VLOOKUP($F1908,类型描述及偏移量!$C:$H,4,FALSE)</f>
        <v>None</v>
      </c>
      <c r="P1908" s="14" t="str">
        <f>VLOOKUP($F1908,类型描述及偏移量!$C:$H,5,FALSE)</f>
        <v>No</v>
      </c>
      <c r="Q1908" s="14" t="str">
        <f>VLOOKUP($F1908,类型描述及偏移量!$C:$H,6,FALSE)</f>
        <v>右跑偏检测时间</v>
      </c>
    </row>
    <row r="1909" hidden="1" spans="1:17">
      <c r="A1909" s="12" t="str">
        <f t="shared" si="376"/>
        <v>CHP2</v>
      </c>
      <c r="B1909" s="12" t="str">
        <f t="shared" si="377"/>
        <v>M14_M</v>
      </c>
      <c r="C1909" s="12" t="str">
        <f t="shared" si="378"/>
        <v>Motor_Delta</v>
      </c>
      <c r="D1909" s="12" t="str">
        <f t="shared" si="379"/>
        <v>BP_Motor_var</v>
      </c>
      <c r="E1909" s="13" t="str">
        <f t="shared" si="371"/>
        <v>CHP2_M14_M_BP_Motor_var</v>
      </c>
      <c r="F1909" s="14" t="str">
        <f t="shared" si="372"/>
        <v>BP_Motor_var_Motor_Delta</v>
      </c>
      <c r="G1909" s="10" t="str">
        <f t="shared" si="373"/>
        <v>CHP2_M14_M_Motor_Delta</v>
      </c>
      <c r="H1909" s="10" t="str">
        <f>VLOOKUP(基本表格!E1909,起始地址定义!A:D,4,FALSE)&amp;" "&amp;Q1909</f>
        <v>Spare 备用 电机控制 三角型</v>
      </c>
      <c r="I1909" s="10" t="str">
        <f t="shared" si="374"/>
        <v>DB1200,X1916.0</v>
      </c>
      <c r="J1909" s="13" t="str">
        <f>VLOOKUP(E1909,起始地址定义!A:D,2,FALSE)</f>
        <v>DB1200</v>
      </c>
      <c r="K1909" s="12" t="str">
        <f t="shared" si="375"/>
        <v>X1916.0</v>
      </c>
      <c r="L1909" s="13">
        <f>VLOOKUP(E1909,起始地址定义!A:D,3,FALSE)</f>
        <v>1900</v>
      </c>
      <c r="M1909" s="14">
        <f>VLOOKUP($F1909,类型描述及偏移量!$C:$H,2,FALSE)</f>
        <v>16</v>
      </c>
      <c r="N1909" s="14" t="str">
        <f>VLOOKUP($F1909,类型描述及偏移量!$C:$H,3,FALSE)</f>
        <v>离散</v>
      </c>
      <c r="O1909" s="14" t="str">
        <f>VLOOKUP($F1909,类型描述及偏移量!$C:$H,4,FALSE)</f>
        <v>None</v>
      </c>
      <c r="P1909" s="14" t="str">
        <f>VLOOKUP($F1909,类型描述及偏移量!$C:$H,5,FALSE)</f>
        <v>Yes</v>
      </c>
      <c r="Q1909" s="14" t="str">
        <f>VLOOKUP($F1909,类型描述及偏移量!$C:$H,6,FALSE)</f>
        <v>三角型</v>
      </c>
    </row>
    <row r="1910" hidden="1" spans="1:17">
      <c r="A1910" s="12" t="str">
        <f t="shared" si="376"/>
        <v>CHP2</v>
      </c>
      <c r="B1910" s="12" t="str">
        <f t="shared" si="377"/>
        <v>M14_M</v>
      </c>
      <c r="C1910" s="12" t="str">
        <f t="shared" si="378"/>
        <v>Motor_Wye</v>
      </c>
      <c r="D1910" s="12" t="str">
        <f t="shared" si="379"/>
        <v>BP_Motor_var</v>
      </c>
      <c r="E1910" s="13" t="str">
        <f t="shared" si="371"/>
        <v>CHP2_M14_M_BP_Motor_var</v>
      </c>
      <c r="F1910" s="14" t="str">
        <f t="shared" si="372"/>
        <v>BP_Motor_var_Motor_Wye</v>
      </c>
      <c r="G1910" s="10" t="str">
        <f t="shared" si="373"/>
        <v>CHP2_M14_M_Motor_Wye</v>
      </c>
      <c r="H1910" s="10" t="str">
        <f>VLOOKUP(基本表格!E1910,起始地址定义!A:D,4,FALSE)&amp;" "&amp;Q1910</f>
        <v>Spare 备用 电机控制 星型</v>
      </c>
      <c r="I1910" s="10" t="str">
        <f t="shared" si="374"/>
        <v>DB1200,X1916.1</v>
      </c>
      <c r="J1910" s="13" t="str">
        <f>VLOOKUP(E1910,起始地址定义!A:D,2,FALSE)</f>
        <v>DB1200</v>
      </c>
      <c r="K1910" s="12" t="str">
        <f t="shared" si="375"/>
        <v>X1916.1</v>
      </c>
      <c r="L1910" s="13">
        <f>VLOOKUP(E1910,起始地址定义!A:D,3,FALSE)</f>
        <v>1900</v>
      </c>
      <c r="M1910" s="14">
        <f>VLOOKUP($F1910,类型描述及偏移量!$C:$H,2,FALSE)</f>
        <v>16.1</v>
      </c>
      <c r="N1910" s="14" t="str">
        <f>VLOOKUP($F1910,类型描述及偏移量!$C:$H,3,FALSE)</f>
        <v>离散</v>
      </c>
      <c r="O1910" s="14" t="str">
        <f>VLOOKUP($F1910,类型描述及偏移量!$C:$H,4,FALSE)</f>
        <v>None</v>
      </c>
      <c r="P1910" s="14" t="str">
        <f>VLOOKUP($F1910,类型描述及偏移量!$C:$H,5,FALSE)</f>
        <v>Yes</v>
      </c>
      <c r="Q1910" s="14" t="str">
        <f>VLOOKUP($F1910,类型描述及偏移量!$C:$H,6,FALSE)</f>
        <v>星型</v>
      </c>
    </row>
    <row r="1911" hidden="1" spans="1:17">
      <c r="A1911" s="12" t="str">
        <f t="shared" si="376"/>
        <v>CHP2</v>
      </c>
      <c r="B1911" s="12" t="str">
        <f t="shared" si="377"/>
        <v>M14_M</v>
      </c>
      <c r="C1911" s="12" t="str">
        <f t="shared" si="378"/>
        <v>MSD</v>
      </c>
      <c r="D1911" s="12" t="str">
        <f t="shared" si="379"/>
        <v>BP_Motor_var</v>
      </c>
      <c r="E1911" s="13" t="str">
        <f t="shared" si="371"/>
        <v>CHP2_M14_M_BP_Motor_var</v>
      </c>
      <c r="F1911" s="14" t="str">
        <f t="shared" si="372"/>
        <v>BP_Motor_var_MSD</v>
      </c>
      <c r="G1911" s="10" t="str">
        <f t="shared" si="373"/>
        <v>CHP2_M14_M_MSD</v>
      </c>
      <c r="H1911" s="10" t="str">
        <f>VLOOKUP(基本表格!E1911,起始地址定义!A:D,4,FALSE)&amp;" "&amp;Q1911</f>
        <v>Spare 备用 电机控制 维修开关</v>
      </c>
      <c r="I1911" s="10" t="str">
        <f t="shared" si="374"/>
        <v>DB1200,X1916.2</v>
      </c>
      <c r="J1911" s="13" t="str">
        <f>VLOOKUP(E1911,起始地址定义!A:D,2,FALSE)</f>
        <v>DB1200</v>
      </c>
      <c r="K1911" s="12" t="str">
        <f t="shared" si="375"/>
        <v>X1916.2</v>
      </c>
      <c r="L1911" s="13">
        <f>VLOOKUP(E1911,起始地址定义!A:D,3,FALSE)</f>
        <v>1900</v>
      </c>
      <c r="M1911" s="14">
        <f>VLOOKUP($F1911,类型描述及偏移量!$C:$H,2,FALSE)</f>
        <v>16.2</v>
      </c>
      <c r="N1911" s="14" t="str">
        <f>VLOOKUP($F1911,类型描述及偏移量!$C:$H,3,FALSE)</f>
        <v>离散</v>
      </c>
      <c r="O1911" s="14" t="str">
        <f>VLOOKUP($F1911,类型描述及偏移量!$C:$H,4,FALSE)</f>
        <v>On</v>
      </c>
      <c r="P1911" s="14" t="str">
        <f>VLOOKUP($F1911,类型描述及偏移量!$C:$H,5,FALSE)</f>
        <v>Yes</v>
      </c>
      <c r="Q1911" s="14" t="str">
        <f>VLOOKUP($F1911,类型描述及偏移量!$C:$H,6,FALSE)</f>
        <v>维修开关</v>
      </c>
    </row>
    <row r="1912" hidden="1" spans="1:17">
      <c r="A1912" s="12" t="str">
        <f t="shared" si="376"/>
        <v>CHP2</v>
      </c>
      <c r="B1912" s="12" t="str">
        <f t="shared" si="377"/>
        <v>M14_M</v>
      </c>
      <c r="C1912" s="12" t="str">
        <f t="shared" si="378"/>
        <v>LMD_CHK_2</v>
      </c>
      <c r="D1912" s="12" t="str">
        <f t="shared" si="379"/>
        <v>BP_Motor_var</v>
      </c>
      <c r="E1912" s="13" t="str">
        <f t="shared" si="371"/>
        <v>CHP2_M14_M_BP_Motor_var</v>
      </c>
      <c r="F1912" s="14" t="str">
        <f t="shared" si="372"/>
        <v>BP_Motor_var_LMD_CHK_2</v>
      </c>
      <c r="G1912" s="10" t="str">
        <f t="shared" si="373"/>
        <v>CHP2_M14_M_LMD_CHK_2</v>
      </c>
      <c r="H1912" s="10" t="str">
        <f>VLOOKUP(基本表格!E1912,起始地址定义!A:D,4,FALSE)&amp;" "&amp;Q1912</f>
        <v>Spare 备用 电机控制 左跑偏2检测</v>
      </c>
      <c r="I1912" s="10" t="str">
        <f t="shared" si="374"/>
        <v>DB1200,X1916.3</v>
      </c>
      <c r="J1912" s="13" t="str">
        <f>VLOOKUP(E1912,起始地址定义!A:D,2,FALSE)</f>
        <v>DB1200</v>
      </c>
      <c r="K1912" s="12" t="str">
        <f t="shared" si="375"/>
        <v>X1916.3</v>
      </c>
      <c r="L1912" s="13">
        <f>VLOOKUP(E1912,起始地址定义!A:D,3,FALSE)</f>
        <v>1900</v>
      </c>
      <c r="M1912" s="14">
        <f>VLOOKUP($F1912,类型描述及偏移量!$C:$H,2,FALSE)</f>
        <v>16.3</v>
      </c>
      <c r="N1912" s="14" t="str">
        <f>VLOOKUP($F1912,类型描述及偏移量!$C:$H,3,FALSE)</f>
        <v>离散</v>
      </c>
      <c r="O1912" s="14" t="str">
        <f>VLOOKUP($F1912,类型描述及偏移量!$C:$H,4,FALSE)</f>
        <v>None</v>
      </c>
      <c r="P1912" s="14" t="str">
        <f>VLOOKUP($F1912,类型描述及偏移量!$C:$H,5,FALSE)</f>
        <v>Yes</v>
      </c>
      <c r="Q1912" s="14" t="str">
        <f>VLOOKUP($F1912,类型描述及偏移量!$C:$H,6,FALSE)</f>
        <v>左跑偏2检测</v>
      </c>
    </row>
    <row r="1913" hidden="1" spans="1:17">
      <c r="A1913" s="12" t="str">
        <f t="shared" si="376"/>
        <v>CHP2</v>
      </c>
      <c r="B1913" s="12" t="str">
        <f t="shared" si="377"/>
        <v>M14_M</v>
      </c>
      <c r="C1913" s="12" t="str">
        <f t="shared" si="378"/>
        <v>RMD_CHK_2</v>
      </c>
      <c r="D1913" s="12" t="str">
        <f t="shared" si="379"/>
        <v>BP_Motor_var</v>
      </c>
      <c r="E1913" s="13" t="str">
        <f t="shared" si="371"/>
        <v>CHP2_M14_M_BP_Motor_var</v>
      </c>
      <c r="F1913" s="14" t="str">
        <f t="shared" si="372"/>
        <v>BP_Motor_var_RMD_CHK_2</v>
      </c>
      <c r="G1913" s="10" t="str">
        <f t="shared" si="373"/>
        <v>CHP2_M14_M_RMD_CHK_2</v>
      </c>
      <c r="H1913" s="10" t="str">
        <f>VLOOKUP(基本表格!E1913,起始地址定义!A:D,4,FALSE)&amp;" "&amp;Q1913</f>
        <v>Spare 备用 电机控制 右跑偏2检测</v>
      </c>
      <c r="I1913" s="10" t="str">
        <f t="shared" si="374"/>
        <v>DB1200,X1916.4</v>
      </c>
      <c r="J1913" s="13" t="str">
        <f>VLOOKUP(E1913,起始地址定义!A:D,2,FALSE)</f>
        <v>DB1200</v>
      </c>
      <c r="K1913" s="12" t="str">
        <f t="shared" si="375"/>
        <v>X1916.4</v>
      </c>
      <c r="L1913" s="13">
        <f>VLOOKUP(E1913,起始地址定义!A:D,3,FALSE)</f>
        <v>1900</v>
      </c>
      <c r="M1913" s="14">
        <f>VLOOKUP($F1913,类型描述及偏移量!$C:$H,2,FALSE)</f>
        <v>16.4</v>
      </c>
      <c r="N1913" s="14" t="str">
        <f>VLOOKUP($F1913,类型描述及偏移量!$C:$H,3,FALSE)</f>
        <v>离散</v>
      </c>
      <c r="O1913" s="14" t="str">
        <f>VLOOKUP($F1913,类型描述及偏移量!$C:$H,4,FALSE)</f>
        <v>None</v>
      </c>
      <c r="P1913" s="14" t="str">
        <f>VLOOKUP($F1913,类型描述及偏移量!$C:$H,5,FALSE)</f>
        <v>Yes</v>
      </c>
      <c r="Q1913" s="14" t="str">
        <f>VLOOKUP($F1913,类型描述及偏移量!$C:$H,6,FALSE)</f>
        <v>右跑偏2检测</v>
      </c>
    </row>
    <row r="1914" hidden="1" spans="1:17">
      <c r="A1914" s="12" t="str">
        <f t="shared" si="376"/>
        <v>CHP2</v>
      </c>
      <c r="B1914" s="12" t="str">
        <f t="shared" si="377"/>
        <v>M14_M</v>
      </c>
      <c r="C1914" s="12" t="str">
        <f t="shared" si="378"/>
        <v>InterStarTime</v>
      </c>
      <c r="D1914" s="12" t="str">
        <f t="shared" si="379"/>
        <v>BP_Motor_var</v>
      </c>
      <c r="E1914" s="13" t="str">
        <f t="shared" si="371"/>
        <v>CHP2_M14_M_BP_Motor_var</v>
      </c>
      <c r="F1914" s="14" t="str">
        <f t="shared" si="372"/>
        <v>BP_Motor_var_InterStarTime</v>
      </c>
      <c r="G1914" s="10" t="str">
        <f t="shared" si="373"/>
        <v>CHP2_M14_M_InterStarTime</v>
      </c>
      <c r="H1914" s="10" t="str">
        <f>VLOOKUP(基本表格!E1914,起始地址定义!A:D,4,FALSE)&amp;" "&amp;Q1914</f>
        <v>Spare 备用 电机控制 联动启动延时</v>
      </c>
      <c r="I1914" s="10" t="str">
        <f t="shared" si="374"/>
        <v>DB1200,INT1918</v>
      </c>
      <c r="J1914" s="13" t="str">
        <f>VLOOKUP(E1914,起始地址定义!A:D,2,FALSE)</f>
        <v>DB1200</v>
      </c>
      <c r="K1914" s="12" t="str">
        <f t="shared" si="375"/>
        <v>INT1918</v>
      </c>
      <c r="L1914" s="13">
        <f>VLOOKUP(E1914,起始地址定义!A:D,3,FALSE)</f>
        <v>1900</v>
      </c>
      <c r="M1914" s="14">
        <f>VLOOKUP($F1914,类型描述及偏移量!$C:$H,2,FALSE)</f>
        <v>18</v>
      </c>
      <c r="N1914" s="14" t="str">
        <f>VLOOKUP($F1914,类型描述及偏移量!$C:$H,3,FALSE)</f>
        <v>整型</v>
      </c>
      <c r="O1914" s="14" t="str">
        <f>VLOOKUP($F1914,类型描述及偏移量!$C:$H,4,FALSE)</f>
        <v>None</v>
      </c>
      <c r="P1914" s="14" t="str">
        <f>VLOOKUP($F1914,类型描述及偏移量!$C:$H,5,FALSE)</f>
        <v>No</v>
      </c>
      <c r="Q1914" s="14" t="str">
        <f>VLOOKUP($F1914,类型描述及偏移量!$C:$H,6,FALSE)</f>
        <v>联动启动延时</v>
      </c>
    </row>
    <row r="1915" hidden="1" spans="1:17">
      <c r="A1915" s="12" t="str">
        <f t="shared" si="376"/>
        <v>CHP2</v>
      </c>
      <c r="B1915" s="12" t="str">
        <f t="shared" si="377"/>
        <v>M14_M</v>
      </c>
      <c r="C1915" s="12" t="str">
        <f t="shared" si="378"/>
        <v>Alt_TMR</v>
      </c>
      <c r="D1915" s="12" t="str">
        <f t="shared" si="379"/>
        <v>BP_Motor_var</v>
      </c>
      <c r="E1915" s="13" t="str">
        <f t="shared" si="371"/>
        <v>CHP2_M14_M_BP_Motor_var</v>
      </c>
      <c r="F1915" s="14" t="str">
        <f t="shared" si="372"/>
        <v>BP_Motor_var_Alt_TMR</v>
      </c>
      <c r="G1915" s="10" t="str">
        <f t="shared" si="373"/>
        <v>CHP2_M14_M_Alt_TMR</v>
      </c>
      <c r="H1915" s="10" t="str">
        <f>VLOOKUP(基本表格!E1915,起始地址定义!A:D,4,FALSE)&amp;" "&amp;Q1915</f>
        <v>Spare 备用 电机控制 起动转换时间 秒</v>
      </c>
      <c r="I1915" s="10" t="str">
        <f t="shared" si="374"/>
        <v>DB1200,INT1920</v>
      </c>
      <c r="J1915" s="13" t="str">
        <f>VLOOKUP(E1915,起始地址定义!A:D,2,FALSE)</f>
        <v>DB1200</v>
      </c>
      <c r="K1915" s="12" t="str">
        <f t="shared" si="375"/>
        <v>INT1920</v>
      </c>
      <c r="L1915" s="13">
        <f>VLOOKUP(E1915,起始地址定义!A:D,3,FALSE)</f>
        <v>1900</v>
      </c>
      <c r="M1915" s="14">
        <f>VLOOKUP($F1915,类型描述及偏移量!$C:$H,2,FALSE)</f>
        <v>20</v>
      </c>
      <c r="N1915" s="14" t="str">
        <f>VLOOKUP($F1915,类型描述及偏移量!$C:$H,3,FALSE)</f>
        <v>整型</v>
      </c>
      <c r="O1915" s="14" t="str">
        <f>VLOOKUP($F1915,类型描述及偏移量!$C:$H,4,FALSE)</f>
        <v>None</v>
      </c>
      <c r="P1915" s="14" t="str">
        <f>VLOOKUP($F1915,类型描述及偏移量!$C:$H,5,FALSE)</f>
        <v>No</v>
      </c>
      <c r="Q1915" s="14" t="str">
        <f>VLOOKUP($F1915,类型描述及偏移量!$C:$H,6,FALSE)</f>
        <v>起动转换时间 秒</v>
      </c>
    </row>
    <row r="1916" hidden="1" spans="1:17">
      <c r="A1916" s="12" t="s">
        <v>125</v>
      </c>
      <c r="B1916" s="12" t="s">
        <v>106</v>
      </c>
      <c r="C1916" t="s">
        <v>63</v>
      </c>
      <c r="D1916" t="s">
        <v>64</v>
      </c>
      <c r="E1916" s="13" t="str">
        <f t="shared" si="371"/>
        <v>CHP2_S1_BP_Value_var</v>
      </c>
      <c r="F1916" s="14" t="str">
        <f t="shared" si="372"/>
        <v>BP_Value_var_HiProEN</v>
      </c>
      <c r="G1916" s="10" t="str">
        <f t="shared" si="373"/>
        <v>CHP2_S1_HiProEN</v>
      </c>
      <c r="H1916" s="10" t="str">
        <f>VLOOKUP(基本表格!E1916,起始地址定义!A:D,4,FALSE)&amp;" "&amp;Q1916</f>
        <v>2#刨片机润滑站压力  上限保护使能</v>
      </c>
      <c r="I1916" s="10" t="str">
        <f t="shared" si="374"/>
        <v>DB1201,X0.3</v>
      </c>
      <c r="J1916" s="13" t="str">
        <f>VLOOKUP(E1916,起始地址定义!A:D,2,FALSE)</f>
        <v>DB1201</v>
      </c>
      <c r="K1916" s="12" t="str">
        <f t="shared" si="375"/>
        <v>X0.3</v>
      </c>
      <c r="L1916" s="13">
        <f>VLOOKUP(E1916,起始地址定义!A:D,3,FALSE)</f>
        <v>0</v>
      </c>
      <c r="M1916" s="14">
        <f>VLOOKUP($F1916,类型描述及偏移量!$C:$H,2,FALSE)</f>
        <v>0.299999999999997</v>
      </c>
      <c r="N1916" s="14" t="str">
        <f>VLOOKUP($F1916,类型描述及偏移量!$C:$H,3,FALSE)</f>
        <v>离散</v>
      </c>
      <c r="O1916" s="14" t="str">
        <f>VLOOKUP($F1916,类型描述及偏移量!$C:$H,4,FALSE)</f>
        <v>None</v>
      </c>
      <c r="P1916" s="14" t="str">
        <f>VLOOKUP($F1916,类型描述及偏移量!$C:$H,5,FALSE)</f>
        <v>No</v>
      </c>
      <c r="Q1916" s="14" t="str">
        <f>VLOOKUP($F1916,类型描述及偏移量!$C:$H,6,FALSE)</f>
        <v>上限保护使能</v>
      </c>
    </row>
    <row r="1917" hidden="1" spans="1:17">
      <c r="A1917" s="12" t="s">
        <v>125</v>
      </c>
      <c r="B1917" s="12" t="s">
        <v>106</v>
      </c>
      <c r="C1917" t="s">
        <v>65</v>
      </c>
      <c r="D1917" t="s">
        <v>64</v>
      </c>
      <c r="E1917" s="13" t="str">
        <f t="shared" si="371"/>
        <v>CHP2_S1_BP_Value_var</v>
      </c>
      <c r="F1917" s="14" t="str">
        <f t="shared" si="372"/>
        <v>BP_Value_var_LoProEN</v>
      </c>
      <c r="G1917" s="10" t="str">
        <f t="shared" si="373"/>
        <v>CHP2_S1_LoProEN</v>
      </c>
      <c r="H1917" s="10" t="str">
        <f>VLOOKUP(基本表格!E1917,起始地址定义!A:D,4,FALSE)&amp;" "&amp;Q1917</f>
        <v>2#刨片机润滑站压力  下限保护使能</v>
      </c>
      <c r="I1917" s="10" t="str">
        <f t="shared" si="374"/>
        <v>DB1201,X0.4</v>
      </c>
      <c r="J1917" s="13" t="str">
        <f>VLOOKUP(E1917,起始地址定义!A:D,2,FALSE)</f>
        <v>DB1201</v>
      </c>
      <c r="K1917" s="12" t="str">
        <f t="shared" si="375"/>
        <v>X0.4</v>
      </c>
      <c r="L1917" s="13">
        <f>VLOOKUP(E1917,起始地址定义!A:D,3,FALSE)</f>
        <v>0</v>
      </c>
      <c r="M1917" s="14">
        <f>VLOOKUP($F1917,类型描述及偏移量!$C:$H,2,FALSE)</f>
        <v>0.399999999999999</v>
      </c>
      <c r="N1917" s="14" t="str">
        <f>VLOOKUP($F1917,类型描述及偏移量!$C:$H,3,FALSE)</f>
        <v>离散</v>
      </c>
      <c r="O1917" s="14" t="str">
        <f>VLOOKUP($F1917,类型描述及偏移量!$C:$H,4,FALSE)</f>
        <v>None</v>
      </c>
      <c r="P1917" s="14" t="str">
        <f>VLOOKUP($F1917,类型描述及偏移量!$C:$H,5,FALSE)</f>
        <v>No</v>
      </c>
      <c r="Q1917" s="14" t="str">
        <f>VLOOKUP($F1917,类型描述及偏移量!$C:$H,6,FALSE)</f>
        <v>下限保护使能</v>
      </c>
    </row>
    <row r="1918" hidden="1" spans="1:17">
      <c r="A1918" s="12" t="s">
        <v>125</v>
      </c>
      <c r="B1918" s="12" t="s">
        <v>106</v>
      </c>
      <c r="C1918" t="s">
        <v>66</v>
      </c>
      <c r="D1918" t="s">
        <v>64</v>
      </c>
      <c r="E1918" s="13" t="str">
        <f t="shared" si="371"/>
        <v>CHP2_S1_BP_Value_var</v>
      </c>
      <c r="F1918" s="14" t="str">
        <f t="shared" si="372"/>
        <v>BP_Value_var_HiALM</v>
      </c>
      <c r="G1918" s="10" t="str">
        <f t="shared" si="373"/>
        <v>CHP2_S1_HiALM</v>
      </c>
      <c r="H1918" s="10" t="str">
        <f>VLOOKUP(基本表格!E1918,起始地址定义!A:D,4,FALSE)&amp;" "&amp;Q1918</f>
        <v>2#刨片机润滑站压力  上限报警</v>
      </c>
      <c r="I1918" s="10" t="str">
        <f t="shared" si="374"/>
        <v>DB1201,X0.5</v>
      </c>
      <c r="J1918" s="13" t="str">
        <f>VLOOKUP(E1918,起始地址定义!A:D,2,FALSE)</f>
        <v>DB1201</v>
      </c>
      <c r="K1918" s="12" t="str">
        <f t="shared" si="375"/>
        <v>X0.5</v>
      </c>
      <c r="L1918" s="13">
        <f>VLOOKUP(E1918,起始地址定义!A:D,3,FALSE)</f>
        <v>0</v>
      </c>
      <c r="M1918" s="14">
        <f>VLOOKUP($F1918,类型描述及偏移量!$C:$H,2,FALSE)</f>
        <v>0.5</v>
      </c>
      <c r="N1918" s="14" t="str">
        <f>VLOOKUP($F1918,类型描述及偏移量!$C:$H,3,FALSE)</f>
        <v>离散</v>
      </c>
      <c r="O1918" s="14" t="str">
        <f>VLOOKUP($F1918,类型描述及偏移量!$C:$H,4,FALSE)</f>
        <v>None</v>
      </c>
      <c r="P1918" s="14" t="str">
        <f>VLOOKUP($F1918,类型描述及偏移量!$C:$H,5,FALSE)</f>
        <v>Yes</v>
      </c>
      <c r="Q1918" s="14" t="str">
        <f>VLOOKUP($F1918,类型描述及偏移量!$C:$H,6,FALSE)</f>
        <v>上限报警</v>
      </c>
    </row>
    <row r="1919" hidden="1" spans="1:17">
      <c r="A1919" s="12" t="s">
        <v>125</v>
      </c>
      <c r="B1919" s="12" t="s">
        <v>106</v>
      </c>
      <c r="C1919" t="s">
        <v>67</v>
      </c>
      <c r="D1919" t="s">
        <v>64</v>
      </c>
      <c r="E1919" s="13" t="str">
        <f t="shared" si="371"/>
        <v>CHP2_S1_BP_Value_var</v>
      </c>
      <c r="F1919" s="14" t="str">
        <f t="shared" si="372"/>
        <v>BP_Value_var_LoALM</v>
      </c>
      <c r="G1919" s="10" t="str">
        <f t="shared" si="373"/>
        <v>CHP2_S1_LoALM</v>
      </c>
      <c r="H1919" s="10" t="str">
        <f>VLOOKUP(基本表格!E1919,起始地址定义!A:D,4,FALSE)&amp;" "&amp;Q1919</f>
        <v>2#刨片机润滑站压力  下限报警</v>
      </c>
      <c r="I1919" s="10" t="str">
        <f t="shared" si="374"/>
        <v>DB1201,X0.6</v>
      </c>
      <c r="J1919" s="13" t="str">
        <f>VLOOKUP(E1919,起始地址定义!A:D,2,FALSE)</f>
        <v>DB1201</v>
      </c>
      <c r="K1919" s="12" t="str">
        <f t="shared" si="375"/>
        <v>X0.6</v>
      </c>
      <c r="L1919" s="13">
        <f>VLOOKUP(E1919,起始地址定义!A:D,3,FALSE)</f>
        <v>0</v>
      </c>
      <c r="M1919" s="14">
        <f>VLOOKUP($F1919,类型描述及偏移量!$C:$H,2,FALSE)</f>
        <v>0.600000000000001</v>
      </c>
      <c r="N1919" s="14" t="str">
        <f>VLOOKUP($F1919,类型描述及偏移量!$C:$H,3,FALSE)</f>
        <v>离散</v>
      </c>
      <c r="O1919" s="14" t="str">
        <f>VLOOKUP($F1919,类型描述及偏移量!$C:$H,4,FALSE)</f>
        <v>None</v>
      </c>
      <c r="P1919" s="14" t="str">
        <f>VLOOKUP($F1919,类型描述及偏移量!$C:$H,5,FALSE)</f>
        <v>Yes</v>
      </c>
      <c r="Q1919" s="14" t="str">
        <f>VLOOKUP($F1919,类型描述及偏移量!$C:$H,6,FALSE)</f>
        <v>下限报警</v>
      </c>
    </row>
    <row r="1920" hidden="1" spans="1:17">
      <c r="A1920" s="12" t="s">
        <v>125</v>
      </c>
      <c r="B1920" s="12" t="s">
        <v>106</v>
      </c>
      <c r="C1920" t="s">
        <v>68</v>
      </c>
      <c r="D1920" t="s">
        <v>64</v>
      </c>
      <c r="E1920" s="13" t="str">
        <f t="shared" si="371"/>
        <v>CHP2_S1_BP_Value_var</v>
      </c>
      <c r="F1920" s="14" t="str">
        <f t="shared" si="372"/>
        <v>BP_Value_var_HiHiALM</v>
      </c>
      <c r="G1920" s="10" t="str">
        <f t="shared" si="373"/>
        <v>CHP2_S1_HiHiALM</v>
      </c>
      <c r="H1920" s="10" t="str">
        <f>VLOOKUP(基本表格!E1920,起始地址定义!A:D,4,FALSE)&amp;" "&amp;Q1920</f>
        <v>2#刨片机润滑站压力  上上限报警</v>
      </c>
      <c r="I1920" s="10" t="str">
        <f t="shared" si="374"/>
        <v>DB1201,X0.7</v>
      </c>
      <c r="J1920" s="13" t="str">
        <f>VLOOKUP(E1920,起始地址定义!A:D,2,FALSE)</f>
        <v>DB1201</v>
      </c>
      <c r="K1920" s="12" t="str">
        <f t="shared" si="375"/>
        <v>X0.7</v>
      </c>
      <c r="L1920" s="13">
        <f>VLOOKUP(E1920,起始地址定义!A:D,3,FALSE)</f>
        <v>0</v>
      </c>
      <c r="M1920" s="14">
        <f>VLOOKUP($F1920,类型描述及偏移量!$C:$H,2,FALSE)</f>
        <v>0.700000000000003</v>
      </c>
      <c r="N1920" s="14" t="str">
        <f>VLOOKUP($F1920,类型描述及偏移量!$C:$H,3,FALSE)</f>
        <v>离散</v>
      </c>
      <c r="O1920" s="14" t="str">
        <f>VLOOKUP($F1920,类型描述及偏移量!$C:$H,4,FALSE)</f>
        <v>On</v>
      </c>
      <c r="P1920" s="14" t="str">
        <f>VLOOKUP($F1920,类型描述及偏移量!$C:$H,5,FALSE)</f>
        <v>Yes</v>
      </c>
      <c r="Q1920" s="14" t="str">
        <f>VLOOKUP($F1920,类型描述及偏移量!$C:$H,6,FALSE)</f>
        <v>上上限报警</v>
      </c>
    </row>
    <row r="1921" hidden="1" spans="1:17">
      <c r="A1921" s="12" t="s">
        <v>125</v>
      </c>
      <c r="B1921" s="12" t="s">
        <v>106</v>
      </c>
      <c r="C1921" t="s">
        <v>69</v>
      </c>
      <c r="D1921" t="s">
        <v>64</v>
      </c>
      <c r="E1921" s="13" t="str">
        <f t="shared" si="371"/>
        <v>CHP2_S1_BP_Value_var</v>
      </c>
      <c r="F1921" s="14" t="str">
        <f t="shared" si="372"/>
        <v>BP_Value_var_LoLoALM</v>
      </c>
      <c r="G1921" s="10" t="str">
        <f t="shared" si="373"/>
        <v>CHP2_S1_LoLoALM</v>
      </c>
      <c r="H1921" s="10" t="str">
        <f>VLOOKUP(基本表格!E1921,起始地址定义!A:D,4,FALSE)&amp;" "&amp;Q1921</f>
        <v>2#刨片机润滑站压力  下下限报警</v>
      </c>
      <c r="I1921" s="10" t="str">
        <f t="shared" si="374"/>
        <v>DB1201,X1.0</v>
      </c>
      <c r="J1921" s="13" t="str">
        <f>VLOOKUP(E1921,起始地址定义!A:D,2,FALSE)</f>
        <v>DB1201</v>
      </c>
      <c r="K1921" s="12" t="str">
        <f t="shared" si="375"/>
        <v>X1.0</v>
      </c>
      <c r="L1921" s="13">
        <f>VLOOKUP(E1921,起始地址定义!A:D,3,FALSE)</f>
        <v>0</v>
      </c>
      <c r="M1921" s="14">
        <f>VLOOKUP($F1921,类型描述及偏移量!$C:$H,2,FALSE)</f>
        <v>1</v>
      </c>
      <c r="N1921" s="14" t="str">
        <f>VLOOKUP($F1921,类型描述及偏移量!$C:$H,3,FALSE)</f>
        <v>离散</v>
      </c>
      <c r="O1921" s="14" t="str">
        <f>VLOOKUP($F1921,类型描述及偏移量!$C:$H,4,FALSE)</f>
        <v>On</v>
      </c>
      <c r="P1921" s="14" t="str">
        <f>VLOOKUP($F1921,类型描述及偏移量!$C:$H,5,FALSE)</f>
        <v>Yes</v>
      </c>
      <c r="Q1921" s="14" t="str">
        <f>VLOOKUP($F1921,类型描述及偏移量!$C:$H,6,FALSE)</f>
        <v>下下限报警</v>
      </c>
    </row>
    <row r="1922" hidden="1" spans="1:17">
      <c r="A1922" s="12" t="s">
        <v>125</v>
      </c>
      <c r="B1922" s="12" t="s">
        <v>106</v>
      </c>
      <c r="C1922" t="s">
        <v>70</v>
      </c>
      <c r="D1922" t="s">
        <v>64</v>
      </c>
      <c r="E1922" s="13" t="str">
        <f t="shared" si="371"/>
        <v>CHP2_S1_BP_Value_var</v>
      </c>
      <c r="F1922" s="14" t="str">
        <f t="shared" si="372"/>
        <v>BP_Value_var_LimALM</v>
      </c>
      <c r="G1922" s="10" t="str">
        <f t="shared" si="373"/>
        <v>CHP2_S1_LimALM</v>
      </c>
      <c r="H1922" s="10" t="str">
        <f>VLOOKUP(基本表格!E1922,起始地址定义!A:D,4,FALSE)&amp;" "&amp;Q1922</f>
        <v>2#刨片机润滑站压力  极限报警</v>
      </c>
      <c r="I1922" s="10" t="str">
        <f t="shared" si="374"/>
        <v>DB1201,X1.1</v>
      </c>
      <c r="J1922" s="13" t="str">
        <f>VLOOKUP(E1922,起始地址定义!A:D,2,FALSE)</f>
        <v>DB1201</v>
      </c>
      <c r="K1922" s="12" t="str">
        <f t="shared" si="375"/>
        <v>X1.1</v>
      </c>
      <c r="L1922" s="13">
        <f>VLOOKUP(E1922,起始地址定义!A:D,3,FALSE)</f>
        <v>0</v>
      </c>
      <c r="M1922" s="14">
        <f>VLOOKUP($F1922,类型描述及偏移量!$C:$H,2,FALSE)</f>
        <v>1.1</v>
      </c>
      <c r="N1922" s="14" t="str">
        <f>VLOOKUP($F1922,类型描述及偏移量!$C:$H,3,FALSE)</f>
        <v>离散</v>
      </c>
      <c r="O1922" s="14" t="str">
        <f>VLOOKUP($F1922,类型描述及偏移量!$C:$H,4,FALSE)</f>
        <v>On</v>
      </c>
      <c r="P1922" s="14" t="str">
        <f>VLOOKUP($F1922,类型描述及偏移量!$C:$H,5,FALSE)</f>
        <v>Yes</v>
      </c>
      <c r="Q1922" s="14" t="str">
        <f>VLOOKUP($F1922,类型描述及偏移量!$C:$H,6,FALSE)</f>
        <v>极限报警</v>
      </c>
    </row>
    <row r="1923" hidden="1" spans="1:17">
      <c r="A1923" s="12" t="s">
        <v>125</v>
      </c>
      <c r="B1923" s="12" t="s">
        <v>106</v>
      </c>
      <c r="C1923" t="s">
        <v>71</v>
      </c>
      <c r="D1923" t="s">
        <v>64</v>
      </c>
      <c r="E1923" s="13" t="str">
        <f t="shared" si="371"/>
        <v>CHP2_S1_BP_Value_var</v>
      </c>
      <c r="F1923" s="14" t="str">
        <f t="shared" si="372"/>
        <v>BP_Value_var_LostALM</v>
      </c>
      <c r="G1923" s="10" t="str">
        <f t="shared" si="373"/>
        <v>CHP2_S1_LostALM</v>
      </c>
      <c r="H1923" s="10" t="str">
        <f>VLOOKUP(基本表格!E1923,起始地址定义!A:D,4,FALSE)&amp;" "&amp;Q1923</f>
        <v>2#刨片机润滑站压力  传感器断线报警</v>
      </c>
      <c r="I1923" s="10" t="str">
        <f t="shared" si="374"/>
        <v>DB1201,X1.2</v>
      </c>
      <c r="J1923" s="13" t="str">
        <f>VLOOKUP(E1923,起始地址定义!A:D,2,FALSE)</f>
        <v>DB1201</v>
      </c>
      <c r="K1923" s="12" t="str">
        <f t="shared" si="375"/>
        <v>X1.2</v>
      </c>
      <c r="L1923" s="13">
        <f>VLOOKUP(E1923,起始地址定义!A:D,3,FALSE)</f>
        <v>0</v>
      </c>
      <c r="M1923" s="14">
        <f>VLOOKUP($F1923,类型描述及偏移量!$C:$H,2,FALSE)</f>
        <v>1.2</v>
      </c>
      <c r="N1923" s="14" t="str">
        <f>VLOOKUP($F1923,类型描述及偏移量!$C:$H,3,FALSE)</f>
        <v>离散</v>
      </c>
      <c r="O1923" s="14" t="str">
        <f>VLOOKUP($F1923,类型描述及偏移量!$C:$H,4,FALSE)</f>
        <v>On</v>
      </c>
      <c r="P1923" s="14" t="str">
        <f>VLOOKUP($F1923,类型描述及偏移量!$C:$H,5,FALSE)</f>
        <v>Yes</v>
      </c>
      <c r="Q1923" s="14" t="str">
        <f>VLOOKUP($F1923,类型描述及偏移量!$C:$H,6,FALSE)</f>
        <v>传感器断线报警</v>
      </c>
    </row>
    <row r="1924" hidden="1" spans="1:17">
      <c r="A1924" s="12" t="s">
        <v>125</v>
      </c>
      <c r="B1924" s="12" t="s">
        <v>106</v>
      </c>
      <c r="C1924" t="s">
        <v>72</v>
      </c>
      <c r="D1924" t="s">
        <v>64</v>
      </c>
      <c r="E1924" s="13" t="str">
        <f t="shared" si="371"/>
        <v>CHP2_S1_BP_Value_var</v>
      </c>
      <c r="F1924" s="14" t="str">
        <f t="shared" si="372"/>
        <v>BP_Value_var_Code</v>
      </c>
      <c r="G1924" s="10" t="str">
        <f t="shared" si="373"/>
        <v>CHP2_S1_Code</v>
      </c>
      <c r="H1924" s="10" t="str">
        <f>VLOOKUP(基本表格!E1924,起始地址定义!A:D,4,FALSE)&amp;" "&amp;Q1924</f>
        <v>2#刨片机润滑站压力  实际内码</v>
      </c>
      <c r="I1924" s="10" t="str">
        <f t="shared" si="374"/>
        <v>DB1201,INT2</v>
      </c>
      <c r="J1924" s="13" t="str">
        <f>VLOOKUP(E1924,起始地址定义!A:D,2,FALSE)</f>
        <v>DB1201</v>
      </c>
      <c r="K1924" s="12" t="str">
        <f t="shared" si="375"/>
        <v>INT2</v>
      </c>
      <c r="L1924" s="13">
        <f>VLOOKUP(E1924,起始地址定义!A:D,3,FALSE)</f>
        <v>0</v>
      </c>
      <c r="M1924" s="14">
        <f>VLOOKUP($F1924,类型描述及偏移量!$C:$H,2,FALSE)</f>
        <v>2</v>
      </c>
      <c r="N1924" s="14" t="str">
        <f>VLOOKUP($F1924,类型描述及偏移量!$C:$H,3,FALSE)</f>
        <v>整型</v>
      </c>
      <c r="O1924" s="14" t="str">
        <f>VLOOKUP($F1924,类型描述及偏移量!$C:$H,4,FALSE)</f>
        <v>None</v>
      </c>
      <c r="P1924" s="14" t="str">
        <f>VLOOKUP($F1924,类型描述及偏移量!$C:$H,5,FALSE)</f>
        <v>Yes</v>
      </c>
      <c r="Q1924" s="14" t="str">
        <f>VLOOKUP($F1924,类型描述及偏移量!$C:$H,6,FALSE)</f>
        <v>实际内码</v>
      </c>
    </row>
    <row r="1925" hidden="1" spans="1:17">
      <c r="A1925" s="12" t="s">
        <v>125</v>
      </c>
      <c r="B1925" s="12" t="s">
        <v>106</v>
      </c>
      <c r="C1925" t="s">
        <v>73</v>
      </c>
      <c r="D1925" t="s">
        <v>64</v>
      </c>
      <c r="E1925" s="13" t="str">
        <f t="shared" si="371"/>
        <v>CHP2_S1_BP_Value_var</v>
      </c>
      <c r="F1925" s="14" t="str">
        <f t="shared" si="372"/>
        <v>BP_Value_var_Value</v>
      </c>
      <c r="G1925" s="10" t="str">
        <f t="shared" si="373"/>
        <v>CHP2_S1_Value</v>
      </c>
      <c r="H1925" s="10" t="str">
        <f>VLOOKUP(基本表格!E1925,起始地址定义!A:D,4,FALSE)&amp;" "&amp;Q1925</f>
        <v>2#刨片机润滑站压力  实际值</v>
      </c>
      <c r="I1925" s="10" t="str">
        <f t="shared" si="374"/>
        <v>DB1201,REAL6</v>
      </c>
      <c r="J1925" s="13" t="str">
        <f>VLOOKUP(E1925,起始地址定义!A:D,2,FALSE)</f>
        <v>DB1201</v>
      </c>
      <c r="K1925" s="12" t="str">
        <f t="shared" si="375"/>
        <v>REAL6</v>
      </c>
      <c r="L1925" s="13">
        <f>VLOOKUP(E1925,起始地址定义!A:D,3,FALSE)</f>
        <v>0</v>
      </c>
      <c r="M1925" s="14">
        <f>VLOOKUP($F1925,类型描述及偏移量!$C:$H,2,FALSE)</f>
        <v>6</v>
      </c>
      <c r="N1925" s="14" t="str">
        <f>VLOOKUP($F1925,类型描述及偏移量!$C:$H,3,FALSE)</f>
        <v>实型</v>
      </c>
      <c r="O1925" s="14" t="str">
        <f>VLOOKUP($F1925,类型描述及偏移量!$C:$H,4,FALSE)</f>
        <v>None</v>
      </c>
      <c r="P1925" s="14" t="str">
        <f>VLOOKUP($F1925,类型描述及偏移量!$C:$H,5,FALSE)</f>
        <v>Yes</v>
      </c>
      <c r="Q1925" s="14" t="str">
        <f>VLOOKUP($F1925,类型描述及偏移量!$C:$H,6,FALSE)</f>
        <v>实际值</v>
      </c>
    </row>
    <row r="1926" hidden="1" spans="1:17">
      <c r="A1926" s="12" t="s">
        <v>125</v>
      </c>
      <c r="B1926" s="12" t="s">
        <v>106</v>
      </c>
      <c r="C1926" t="s">
        <v>74</v>
      </c>
      <c r="D1926" t="s">
        <v>64</v>
      </c>
      <c r="E1926" s="13" t="str">
        <f t="shared" si="371"/>
        <v>CHP2_S1_BP_Value_var</v>
      </c>
      <c r="F1926" s="14" t="str">
        <f t="shared" si="372"/>
        <v>BP_Value_var_Range</v>
      </c>
      <c r="G1926" s="10" t="str">
        <f t="shared" si="373"/>
        <v>CHP2_S1_Range</v>
      </c>
      <c r="H1926" s="10" t="str">
        <f>VLOOKUP(基本表格!E1926,起始地址定义!A:D,4,FALSE)&amp;" "&amp;Q1926</f>
        <v>2#刨片机润滑站压力  量程</v>
      </c>
      <c r="I1926" s="10" t="str">
        <f t="shared" si="374"/>
        <v>DB1201,REAL10</v>
      </c>
      <c r="J1926" s="13" t="str">
        <f>VLOOKUP(E1926,起始地址定义!A:D,2,FALSE)</f>
        <v>DB1201</v>
      </c>
      <c r="K1926" s="12" t="str">
        <f t="shared" si="375"/>
        <v>REAL10</v>
      </c>
      <c r="L1926" s="13">
        <f>VLOOKUP(E1926,起始地址定义!A:D,3,FALSE)</f>
        <v>0</v>
      </c>
      <c r="M1926" s="14">
        <f>VLOOKUP($F1926,类型描述及偏移量!$C:$H,2,FALSE)</f>
        <v>10</v>
      </c>
      <c r="N1926" s="14" t="str">
        <f>VLOOKUP($F1926,类型描述及偏移量!$C:$H,3,FALSE)</f>
        <v>实型</v>
      </c>
      <c r="O1926" s="14" t="str">
        <f>VLOOKUP($F1926,类型描述及偏移量!$C:$H,4,FALSE)</f>
        <v>None</v>
      </c>
      <c r="P1926" s="14" t="str">
        <f>VLOOKUP($F1926,类型描述及偏移量!$C:$H,5,FALSE)</f>
        <v>No</v>
      </c>
      <c r="Q1926" s="14" t="str">
        <f>VLOOKUP($F1926,类型描述及偏移量!$C:$H,6,FALSE)</f>
        <v>量程</v>
      </c>
    </row>
    <row r="1927" hidden="1" spans="1:17">
      <c r="A1927" s="12" t="s">
        <v>125</v>
      </c>
      <c r="B1927" s="12" t="s">
        <v>106</v>
      </c>
      <c r="C1927" t="s">
        <v>75</v>
      </c>
      <c r="D1927" t="s">
        <v>64</v>
      </c>
      <c r="E1927" s="13" t="str">
        <f t="shared" ref="E1927:E1990" si="380">A1927&amp;"_"&amp;B1927&amp;"_"&amp;D1927</f>
        <v>CHP2_S1_BP_Value_var</v>
      </c>
      <c r="F1927" s="14" t="str">
        <f t="shared" ref="F1927:F1990" si="381">D1927&amp;"_"&amp;C1927</f>
        <v>BP_Value_var_Hi</v>
      </c>
      <c r="G1927" s="10" t="str">
        <f t="shared" ref="G1927:G1990" si="382">A1927&amp;"_"&amp;IF(B1927="DB","",B1927&amp;"_")&amp;C1927</f>
        <v>CHP2_S1_Hi</v>
      </c>
      <c r="H1927" s="10" t="str">
        <f>VLOOKUP(基本表格!E1927,起始地址定义!A:D,4,FALSE)&amp;" "&amp;Q1927</f>
        <v>2#刨片机润滑站压力  上限值</v>
      </c>
      <c r="I1927" s="10" t="str">
        <f t="shared" ref="I1927:I1990" si="383">J1927&amp;","&amp;K1927</f>
        <v>DB1201,REAL14</v>
      </c>
      <c r="J1927" s="13" t="str">
        <f>VLOOKUP(E1927,起始地址定义!A:D,2,FALSE)</f>
        <v>DB1201</v>
      </c>
      <c r="K1927" s="12" t="str">
        <f t="shared" ref="K1927:K1990" si="384">IF(N1927="离散","X",IF(N1927="实型","REAL","INT"))&amp;IF(N1927="离散",TEXT(L1927+M1927,"0.0"),L1927+M1927)</f>
        <v>REAL14</v>
      </c>
      <c r="L1927" s="13">
        <f>VLOOKUP(E1927,起始地址定义!A:D,3,FALSE)</f>
        <v>0</v>
      </c>
      <c r="M1927" s="14">
        <f>VLOOKUP($F1927,类型描述及偏移量!$C:$H,2,FALSE)</f>
        <v>14</v>
      </c>
      <c r="N1927" s="14" t="str">
        <f>VLOOKUP($F1927,类型描述及偏移量!$C:$H,3,FALSE)</f>
        <v>实型</v>
      </c>
      <c r="O1927" s="14" t="str">
        <f>VLOOKUP($F1927,类型描述及偏移量!$C:$H,4,FALSE)</f>
        <v>None</v>
      </c>
      <c r="P1927" s="14" t="str">
        <f>VLOOKUP($F1927,类型描述及偏移量!$C:$H,5,FALSE)</f>
        <v>No</v>
      </c>
      <c r="Q1927" s="14" t="str">
        <f>VLOOKUP($F1927,类型描述及偏移量!$C:$H,6,FALSE)</f>
        <v>上限值</v>
      </c>
    </row>
    <row r="1928" hidden="1" spans="1:17">
      <c r="A1928" s="12" t="s">
        <v>125</v>
      </c>
      <c r="B1928" s="12" t="s">
        <v>106</v>
      </c>
      <c r="C1928" t="s">
        <v>76</v>
      </c>
      <c r="D1928" t="s">
        <v>64</v>
      </c>
      <c r="E1928" s="13" t="str">
        <f t="shared" si="380"/>
        <v>CHP2_S1_BP_Value_var</v>
      </c>
      <c r="F1928" s="14" t="str">
        <f t="shared" si="381"/>
        <v>BP_Value_var_Lo</v>
      </c>
      <c r="G1928" s="10" t="str">
        <f t="shared" si="382"/>
        <v>CHP2_S1_Lo</v>
      </c>
      <c r="H1928" s="10" t="str">
        <f>VLOOKUP(基本表格!E1928,起始地址定义!A:D,4,FALSE)&amp;" "&amp;Q1928</f>
        <v>2#刨片机润滑站压力  下限值</v>
      </c>
      <c r="I1928" s="10" t="str">
        <f t="shared" si="383"/>
        <v>DB1201,REAL18</v>
      </c>
      <c r="J1928" s="13" t="str">
        <f>VLOOKUP(E1928,起始地址定义!A:D,2,FALSE)</f>
        <v>DB1201</v>
      </c>
      <c r="K1928" s="12" t="str">
        <f t="shared" si="384"/>
        <v>REAL18</v>
      </c>
      <c r="L1928" s="13">
        <f>VLOOKUP(E1928,起始地址定义!A:D,3,FALSE)</f>
        <v>0</v>
      </c>
      <c r="M1928" s="14">
        <f>VLOOKUP($F1928,类型描述及偏移量!$C:$H,2,FALSE)</f>
        <v>18</v>
      </c>
      <c r="N1928" s="14" t="str">
        <f>VLOOKUP($F1928,类型描述及偏移量!$C:$H,3,FALSE)</f>
        <v>实型</v>
      </c>
      <c r="O1928" s="14" t="str">
        <f>VLOOKUP($F1928,类型描述及偏移量!$C:$H,4,FALSE)</f>
        <v>None</v>
      </c>
      <c r="P1928" s="14" t="str">
        <f>VLOOKUP($F1928,类型描述及偏移量!$C:$H,5,FALSE)</f>
        <v>No</v>
      </c>
      <c r="Q1928" s="14" t="str">
        <f>VLOOKUP($F1928,类型描述及偏移量!$C:$H,6,FALSE)</f>
        <v>下限值</v>
      </c>
    </row>
    <row r="1929" hidden="1" spans="1:17">
      <c r="A1929" s="12" t="s">
        <v>125</v>
      </c>
      <c r="B1929" s="12" t="s">
        <v>106</v>
      </c>
      <c r="C1929" t="s">
        <v>77</v>
      </c>
      <c r="D1929" t="s">
        <v>64</v>
      </c>
      <c r="E1929" s="13" t="str">
        <f t="shared" si="380"/>
        <v>CHP2_S1_BP_Value_var</v>
      </c>
      <c r="F1929" s="14" t="str">
        <f t="shared" si="381"/>
        <v>BP_Value_var_HiHi</v>
      </c>
      <c r="G1929" s="10" t="str">
        <f t="shared" si="382"/>
        <v>CHP2_S1_HiHi</v>
      </c>
      <c r="H1929" s="10" t="str">
        <f>VLOOKUP(基本表格!E1929,起始地址定义!A:D,4,FALSE)&amp;" "&amp;Q1929</f>
        <v>2#刨片机润滑站压力  上上限值</v>
      </c>
      <c r="I1929" s="10" t="str">
        <f t="shared" si="383"/>
        <v>DB1201,REAL22</v>
      </c>
      <c r="J1929" s="13" t="str">
        <f>VLOOKUP(E1929,起始地址定义!A:D,2,FALSE)</f>
        <v>DB1201</v>
      </c>
      <c r="K1929" s="12" t="str">
        <f t="shared" si="384"/>
        <v>REAL22</v>
      </c>
      <c r="L1929" s="13">
        <f>VLOOKUP(E1929,起始地址定义!A:D,3,FALSE)</f>
        <v>0</v>
      </c>
      <c r="M1929" s="14">
        <f>VLOOKUP($F1929,类型描述及偏移量!$C:$H,2,FALSE)</f>
        <v>22</v>
      </c>
      <c r="N1929" s="14" t="str">
        <f>VLOOKUP($F1929,类型描述及偏移量!$C:$H,3,FALSE)</f>
        <v>实型</v>
      </c>
      <c r="O1929" s="14" t="str">
        <f>VLOOKUP($F1929,类型描述及偏移量!$C:$H,4,FALSE)</f>
        <v>None</v>
      </c>
      <c r="P1929" s="14" t="str">
        <f>VLOOKUP($F1929,类型描述及偏移量!$C:$H,5,FALSE)</f>
        <v>No</v>
      </c>
      <c r="Q1929" s="14" t="str">
        <f>VLOOKUP($F1929,类型描述及偏移量!$C:$H,6,FALSE)</f>
        <v>上上限值</v>
      </c>
    </row>
    <row r="1930" hidden="1" spans="1:17">
      <c r="A1930" s="12" t="s">
        <v>125</v>
      </c>
      <c r="B1930" s="12" t="s">
        <v>106</v>
      </c>
      <c r="C1930" t="s">
        <v>78</v>
      </c>
      <c r="D1930" t="s">
        <v>64</v>
      </c>
      <c r="E1930" s="13" t="str">
        <f t="shared" si="380"/>
        <v>CHP2_S1_BP_Value_var</v>
      </c>
      <c r="F1930" s="14" t="str">
        <f t="shared" si="381"/>
        <v>BP_Value_var_LoLo</v>
      </c>
      <c r="G1930" s="10" t="str">
        <f t="shared" si="382"/>
        <v>CHP2_S1_LoLo</v>
      </c>
      <c r="H1930" s="10" t="str">
        <f>VLOOKUP(基本表格!E1930,起始地址定义!A:D,4,FALSE)&amp;" "&amp;Q1930</f>
        <v>2#刨片机润滑站压力  下下限值</v>
      </c>
      <c r="I1930" s="10" t="str">
        <f t="shared" si="383"/>
        <v>DB1201,REAL26</v>
      </c>
      <c r="J1930" s="13" t="str">
        <f>VLOOKUP(E1930,起始地址定义!A:D,2,FALSE)</f>
        <v>DB1201</v>
      </c>
      <c r="K1930" s="12" t="str">
        <f t="shared" si="384"/>
        <v>REAL26</v>
      </c>
      <c r="L1930" s="13">
        <f>VLOOKUP(E1930,起始地址定义!A:D,3,FALSE)</f>
        <v>0</v>
      </c>
      <c r="M1930" s="14">
        <f>VLOOKUP($F1930,类型描述及偏移量!$C:$H,2,FALSE)</f>
        <v>26</v>
      </c>
      <c r="N1930" s="14" t="str">
        <f>VLOOKUP($F1930,类型描述及偏移量!$C:$H,3,FALSE)</f>
        <v>实型</v>
      </c>
      <c r="O1930" s="14" t="str">
        <f>VLOOKUP($F1930,类型描述及偏移量!$C:$H,4,FALSE)</f>
        <v>None</v>
      </c>
      <c r="P1930" s="14" t="str">
        <f>VLOOKUP($F1930,类型描述及偏移量!$C:$H,5,FALSE)</f>
        <v>No</v>
      </c>
      <c r="Q1930" s="14" t="str">
        <f>VLOOKUP($F1930,类型描述及偏移量!$C:$H,6,FALSE)</f>
        <v>下下限值</v>
      </c>
    </row>
    <row r="1931" hidden="1" spans="1:17">
      <c r="A1931" s="12" t="s">
        <v>125</v>
      </c>
      <c r="B1931" s="12" t="str">
        <f t="shared" ref="B1931:B1994" si="385">LEFT(B1916,1)&amp;RIGHT(B1916,LEN(B1916)-1)+1</f>
        <v>S2</v>
      </c>
      <c r="C1931" s="12" t="str">
        <f t="shared" ref="C1931:C1994" si="386">C1916</f>
        <v>HiProEN</v>
      </c>
      <c r="D1931" s="12" t="str">
        <f t="shared" ref="D1931:D1994" si="387">D1916</f>
        <v>BP_Value_var</v>
      </c>
      <c r="E1931" s="13" t="str">
        <f t="shared" si="380"/>
        <v>CHP2_S2_BP_Value_var</v>
      </c>
      <c r="F1931" s="14" t="str">
        <f t="shared" si="381"/>
        <v>BP_Value_var_HiProEN</v>
      </c>
      <c r="G1931" s="10" t="str">
        <f t="shared" si="382"/>
        <v>CHP2_S2_HiProEN</v>
      </c>
      <c r="H1931" s="10" t="str">
        <f>VLOOKUP(基本表格!E1931,起始地址定义!A:D,4,FALSE)&amp;" "&amp;Q1931</f>
        <v>2#刨片机润滑站1#过滤器压差传感器  上限保护使能</v>
      </c>
      <c r="I1931" s="10" t="str">
        <f t="shared" si="383"/>
        <v>DB1201,X50.3</v>
      </c>
      <c r="J1931" s="13" t="str">
        <f>VLOOKUP(E1931,起始地址定义!A:D,2,FALSE)</f>
        <v>DB1201</v>
      </c>
      <c r="K1931" s="12" t="str">
        <f t="shared" si="384"/>
        <v>X50.3</v>
      </c>
      <c r="L1931" s="13">
        <f>VLOOKUP(E1931,起始地址定义!A:D,3,FALSE)</f>
        <v>50</v>
      </c>
      <c r="M1931" s="14">
        <f>VLOOKUP($F1931,类型描述及偏移量!$C:$H,2,FALSE)</f>
        <v>0.299999999999997</v>
      </c>
      <c r="N1931" s="14" t="str">
        <f>VLOOKUP($F1931,类型描述及偏移量!$C:$H,3,FALSE)</f>
        <v>离散</v>
      </c>
      <c r="O1931" s="14" t="str">
        <f>VLOOKUP($F1931,类型描述及偏移量!$C:$H,4,FALSE)</f>
        <v>None</v>
      </c>
      <c r="P1931" s="14" t="str">
        <f>VLOOKUP($F1931,类型描述及偏移量!$C:$H,5,FALSE)</f>
        <v>No</v>
      </c>
      <c r="Q1931" s="14" t="str">
        <f>VLOOKUP($F1931,类型描述及偏移量!$C:$H,6,FALSE)</f>
        <v>上限保护使能</v>
      </c>
    </row>
    <row r="1932" hidden="1" spans="1:17">
      <c r="A1932" s="12" t="s">
        <v>125</v>
      </c>
      <c r="B1932" s="12" t="str">
        <f t="shared" si="385"/>
        <v>S2</v>
      </c>
      <c r="C1932" s="12" t="str">
        <f t="shared" si="386"/>
        <v>LoProEN</v>
      </c>
      <c r="D1932" s="12" t="str">
        <f t="shared" si="387"/>
        <v>BP_Value_var</v>
      </c>
      <c r="E1932" s="13" t="str">
        <f t="shared" si="380"/>
        <v>CHP2_S2_BP_Value_var</v>
      </c>
      <c r="F1932" s="14" t="str">
        <f t="shared" si="381"/>
        <v>BP_Value_var_LoProEN</v>
      </c>
      <c r="G1932" s="10" t="str">
        <f t="shared" si="382"/>
        <v>CHP2_S2_LoProEN</v>
      </c>
      <c r="H1932" s="10" t="str">
        <f>VLOOKUP(基本表格!E1932,起始地址定义!A:D,4,FALSE)&amp;" "&amp;Q1932</f>
        <v>2#刨片机润滑站1#过滤器压差传感器  下限保护使能</v>
      </c>
      <c r="I1932" s="10" t="str">
        <f t="shared" si="383"/>
        <v>DB1201,X50.4</v>
      </c>
      <c r="J1932" s="13" t="str">
        <f>VLOOKUP(E1932,起始地址定义!A:D,2,FALSE)</f>
        <v>DB1201</v>
      </c>
      <c r="K1932" s="12" t="str">
        <f t="shared" si="384"/>
        <v>X50.4</v>
      </c>
      <c r="L1932" s="13">
        <f>VLOOKUP(E1932,起始地址定义!A:D,3,FALSE)</f>
        <v>50</v>
      </c>
      <c r="M1932" s="14">
        <f>VLOOKUP($F1932,类型描述及偏移量!$C:$H,2,FALSE)</f>
        <v>0.399999999999999</v>
      </c>
      <c r="N1932" s="14" t="str">
        <f>VLOOKUP($F1932,类型描述及偏移量!$C:$H,3,FALSE)</f>
        <v>离散</v>
      </c>
      <c r="O1932" s="14" t="str">
        <f>VLOOKUP($F1932,类型描述及偏移量!$C:$H,4,FALSE)</f>
        <v>None</v>
      </c>
      <c r="P1932" s="14" t="str">
        <f>VLOOKUP($F1932,类型描述及偏移量!$C:$H,5,FALSE)</f>
        <v>No</v>
      </c>
      <c r="Q1932" s="14" t="str">
        <f>VLOOKUP($F1932,类型描述及偏移量!$C:$H,6,FALSE)</f>
        <v>下限保护使能</v>
      </c>
    </row>
    <row r="1933" hidden="1" spans="1:17">
      <c r="A1933" s="12" t="s">
        <v>125</v>
      </c>
      <c r="B1933" s="12" t="str">
        <f t="shared" si="385"/>
        <v>S2</v>
      </c>
      <c r="C1933" s="12" t="str">
        <f t="shared" si="386"/>
        <v>HiALM</v>
      </c>
      <c r="D1933" s="12" t="str">
        <f t="shared" si="387"/>
        <v>BP_Value_var</v>
      </c>
      <c r="E1933" s="13" t="str">
        <f t="shared" si="380"/>
        <v>CHP2_S2_BP_Value_var</v>
      </c>
      <c r="F1933" s="14" t="str">
        <f t="shared" si="381"/>
        <v>BP_Value_var_HiALM</v>
      </c>
      <c r="G1933" s="10" t="str">
        <f t="shared" si="382"/>
        <v>CHP2_S2_HiALM</v>
      </c>
      <c r="H1933" s="10" t="str">
        <f>VLOOKUP(基本表格!E1933,起始地址定义!A:D,4,FALSE)&amp;" "&amp;Q1933</f>
        <v>2#刨片机润滑站1#过滤器压差传感器  上限报警</v>
      </c>
      <c r="I1933" s="10" t="str">
        <f t="shared" si="383"/>
        <v>DB1201,X50.5</v>
      </c>
      <c r="J1933" s="13" t="str">
        <f>VLOOKUP(E1933,起始地址定义!A:D,2,FALSE)</f>
        <v>DB1201</v>
      </c>
      <c r="K1933" s="12" t="str">
        <f t="shared" si="384"/>
        <v>X50.5</v>
      </c>
      <c r="L1933" s="13">
        <f>VLOOKUP(E1933,起始地址定义!A:D,3,FALSE)</f>
        <v>50</v>
      </c>
      <c r="M1933" s="14">
        <f>VLOOKUP($F1933,类型描述及偏移量!$C:$H,2,FALSE)</f>
        <v>0.5</v>
      </c>
      <c r="N1933" s="14" t="str">
        <f>VLOOKUP($F1933,类型描述及偏移量!$C:$H,3,FALSE)</f>
        <v>离散</v>
      </c>
      <c r="O1933" s="14" t="str">
        <f>VLOOKUP($F1933,类型描述及偏移量!$C:$H,4,FALSE)</f>
        <v>None</v>
      </c>
      <c r="P1933" s="14" t="str">
        <f>VLOOKUP($F1933,类型描述及偏移量!$C:$H,5,FALSE)</f>
        <v>Yes</v>
      </c>
      <c r="Q1933" s="14" t="str">
        <f>VLOOKUP($F1933,类型描述及偏移量!$C:$H,6,FALSE)</f>
        <v>上限报警</v>
      </c>
    </row>
    <row r="1934" hidden="1" spans="1:17">
      <c r="A1934" s="12" t="s">
        <v>125</v>
      </c>
      <c r="B1934" s="12" t="str">
        <f t="shared" si="385"/>
        <v>S2</v>
      </c>
      <c r="C1934" s="12" t="str">
        <f t="shared" si="386"/>
        <v>LoALM</v>
      </c>
      <c r="D1934" s="12" t="str">
        <f t="shared" si="387"/>
        <v>BP_Value_var</v>
      </c>
      <c r="E1934" s="13" t="str">
        <f t="shared" si="380"/>
        <v>CHP2_S2_BP_Value_var</v>
      </c>
      <c r="F1934" s="14" t="str">
        <f t="shared" si="381"/>
        <v>BP_Value_var_LoALM</v>
      </c>
      <c r="G1934" s="10" t="str">
        <f t="shared" si="382"/>
        <v>CHP2_S2_LoALM</v>
      </c>
      <c r="H1934" s="10" t="str">
        <f>VLOOKUP(基本表格!E1934,起始地址定义!A:D,4,FALSE)&amp;" "&amp;Q1934</f>
        <v>2#刨片机润滑站1#过滤器压差传感器  下限报警</v>
      </c>
      <c r="I1934" s="10" t="str">
        <f t="shared" si="383"/>
        <v>DB1201,X50.6</v>
      </c>
      <c r="J1934" s="13" t="str">
        <f>VLOOKUP(E1934,起始地址定义!A:D,2,FALSE)</f>
        <v>DB1201</v>
      </c>
      <c r="K1934" s="12" t="str">
        <f t="shared" si="384"/>
        <v>X50.6</v>
      </c>
      <c r="L1934" s="13">
        <f>VLOOKUP(E1934,起始地址定义!A:D,3,FALSE)</f>
        <v>50</v>
      </c>
      <c r="M1934" s="14">
        <f>VLOOKUP($F1934,类型描述及偏移量!$C:$H,2,FALSE)</f>
        <v>0.600000000000001</v>
      </c>
      <c r="N1934" s="14" t="str">
        <f>VLOOKUP($F1934,类型描述及偏移量!$C:$H,3,FALSE)</f>
        <v>离散</v>
      </c>
      <c r="O1934" s="14" t="str">
        <f>VLOOKUP($F1934,类型描述及偏移量!$C:$H,4,FALSE)</f>
        <v>None</v>
      </c>
      <c r="P1934" s="14" t="str">
        <f>VLOOKUP($F1934,类型描述及偏移量!$C:$H,5,FALSE)</f>
        <v>Yes</v>
      </c>
      <c r="Q1934" s="14" t="str">
        <f>VLOOKUP($F1934,类型描述及偏移量!$C:$H,6,FALSE)</f>
        <v>下限报警</v>
      </c>
    </row>
    <row r="1935" hidden="1" spans="1:17">
      <c r="A1935" s="12" t="s">
        <v>125</v>
      </c>
      <c r="B1935" s="12" t="str">
        <f t="shared" si="385"/>
        <v>S2</v>
      </c>
      <c r="C1935" s="12" t="str">
        <f t="shared" si="386"/>
        <v>HiHiALM</v>
      </c>
      <c r="D1935" s="12" t="str">
        <f t="shared" si="387"/>
        <v>BP_Value_var</v>
      </c>
      <c r="E1935" s="13" t="str">
        <f t="shared" si="380"/>
        <v>CHP2_S2_BP_Value_var</v>
      </c>
      <c r="F1935" s="14" t="str">
        <f t="shared" si="381"/>
        <v>BP_Value_var_HiHiALM</v>
      </c>
      <c r="G1935" s="10" t="str">
        <f t="shared" si="382"/>
        <v>CHP2_S2_HiHiALM</v>
      </c>
      <c r="H1935" s="10" t="str">
        <f>VLOOKUP(基本表格!E1935,起始地址定义!A:D,4,FALSE)&amp;" "&amp;Q1935</f>
        <v>2#刨片机润滑站1#过滤器压差传感器  上上限报警</v>
      </c>
      <c r="I1935" s="10" t="str">
        <f t="shared" si="383"/>
        <v>DB1201,X50.7</v>
      </c>
      <c r="J1935" s="13" t="str">
        <f>VLOOKUP(E1935,起始地址定义!A:D,2,FALSE)</f>
        <v>DB1201</v>
      </c>
      <c r="K1935" s="12" t="str">
        <f t="shared" si="384"/>
        <v>X50.7</v>
      </c>
      <c r="L1935" s="13">
        <f>VLOOKUP(E1935,起始地址定义!A:D,3,FALSE)</f>
        <v>50</v>
      </c>
      <c r="M1935" s="14">
        <f>VLOOKUP($F1935,类型描述及偏移量!$C:$H,2,FALSE)</f>
        <v>0.700000000000003</v>
      </c>
      <c r="N1935" s="14" t="str">
        <f>VLOOKUP($F1935,类型描述及偏移量!$C:$H,3,FALSE)</f>
        <v>离散</v>
      </c>
      <c r="O1935" s="14" t="str">
        <f>VLOOKUP($F1935,类型描述及偏移量!$C:$H,4,FALSE)</f>
        <v>On</v>
      </c>
      <c r="P1935" s="14" t="str">
        <f>VLOOKUP($F1935,类型描述及偏移量!$C:$H,5,FALSE)</f>
        <v>Yes</v>
      </c>
      <c r="Q1935" s="14" t="str">
        <f>VLOOKUP($F1935,类型描述及偏移量!$C:$H,6,FALSE)</f>
        <v>上上限报警</v>
      </c>
    </row>
    <row r="1936" hidden="1" spans="1:17">
      <c r="A1936" s="12" t="s">
        <v>125</v>
      </c>
      <c r="B1936" s="12" t="str">
        <f t="shared" si="385"/>
        <v>S2</v>
      </c>
      <c r="C1936" s="12" t="str">
        <f t="shared" si="386"/>
        <v>LoLoALM</v>
      </c>
      <c r="D1936" s="12" t="str">
        <f t="shared" si="387"/>
        <v>BP_Value_var</v>
      </c>
      <c r="E1936" s="13" t="str">
        <f t="shared" si="380"/>
        <v>CHP2_S2_BP_Value_var</v>
      </c>
      <c r="F1936" s="14" t="str">
        <f t="shared" si="381"/>
        <v>BP_Value_var_LoLoALM</v>
      </c>
      <c r="G1936" s="10" t="str">
        <f t="shared" si="382"/>
        <v>CHP2_S2_LoLoALM</v>
      </c>
      <c r="H1936" s="10" t="str">
        <f>VLOOKUP(基本表格!E1936,起始地址定义!A:D,4,FALSE)&amp;" "&amp;Q1936</f>
        <v>2#刨片机润滑站1#过滤器压差传感器  下下限报警</v>
      </c>
      <c r="I1936" s="10" t="str">
        <f t="shared" si="383"/>
        <v>DB1201,X51.0</v>
      </c>
      <c r="J1936" s="13" t="str">
        <f>VLOOKUP(E1936,起始地址定义!A:D,2,FALSE)</f>
        <v>DB1201</v>
      </c>
      <c r="K1936" s="12" t="str">
        <f t="shared" si="384"/>
        <v>X51.0</v>
      </c>
      <c r="L1936" s="13">
        <f>VLOOKUP(E1936,起始地址定义!A:D,3,FALSE)</f>
        <v>50</v>
      </c>
      <c r="M1936" s="14">
        <f>VLOOKUP($F1936,类型描述及偏移量!$C:$H,2,FALSE)</f>
        <v>1</v>
      </c>
      <c r="N1936" s="14" t="str">
        <f>VLOOKUP($F1936,类型描述及偏移量!$C:$H,3,FALSE)</f>
        <v>离散</v>
      </c>
      <c r="O1936" s="14" t="str">
        <f>VLOOKUP($F1936,类型描述及偏移量!$C:$H,4,FALSE)</f>
        <v>On</v>
      </c>
      <c r="P1936" s="14" t="str">
        <f>VLOOKUP($F1936,类型描述及偏移量!$C:$H,5,FALSE)</f>
        <v>Yes</v>
      </c>
      <c r="Q1936" s="14" t="str">
        <f>VLOOKUP($F1936,类型描述及偏移量!$C:$H,6,FALSE)</f>
        <v>下下限报警</v>
      </c>
    </row>
    <row r="1937" hidden="1" spans="1:17">
      <c r="A1937" s="12" t="s">
        <v>125</v>
      </c>
      <c r="B1937" s="12" t="str">
        <f t="shared" si="385"/>
        <v>S2</v>
      </c>
      <c r="C1937" s="12" t="str">
        <f t="shared" si="386"/>
        <v>LimALM</v>
      </c>
      <c r="D1937" s="12" t="str">
        <f t="shared" si="387"/>
        <v>BP_Value_var</v>
      </c>
      <c r="E1937" s="13" t="str">
        <f t="shared" si="380"/>
        <v>CHP2_S2_BP_Value_var</v>
      </c>
      <c r="F1937" s="14" t="str">
        <f t="shared" si="381"/>
        <v>BP_Value_var_LimALM</v>
      </c>
      <c r="G1937" s="10" t="str">
        <f t="shared" si="382"/>
        <v>CHP2_S2_LimALM</v>
      </c>
      <c r="H1937" s="10" t="str">
        <f>VLOOKUP(基本表格!E1937,起始地址定义!A:D,4,FALSE)&amp;" "&amp;Q1937</f>
        <v>2#刨片机润滑站1#过滤器压差传感器  极限报警</v>
      </c>
      <c r="I1937" s="10" t="str">
        <f t="shared" si="383"/>
        <v>DB1201,X51.1</v>
      </c>
      <c r="J1937" s="13" t="str">
        <f>VLOOKUP(E1937,起始地址定义!A:D,2,FALSE)</f>
        <v>DB1201</v>
      </c>
      <c r="K1937" s="12" t="str">
        <f t="shared" si="384"/>
        <v>X51.1</v>
      </c>
      <c r="L1937" s="13">
        <f>VLOOKUP(E1937,起始地址定义!A:D,3,FALSE)</f>
        <v>50</v>
      </c>
      <c r="M1937" s="14">
        <f>VLOOKUP($F1937,类型描述及偏移量!$C:$H,2,FALSE)</f>
        <v>1.1</v>
      </c>
      <c r="N1937" s="14" t="str">
        <f>VLOOKUP($F1937,类型描述及偏移量!$C:$H,3,FALSE)</f>
        <v>离散</v>
      </c>
      <c r="O1937" s="14" t="str">
        <f>VLOOKUP($F1937,类型描述及偏移量!$C:$H,4,FALSE)</f>
        <v>On</v>
      </c>
      <c r="P1937" s="14" t="str">
        <f>VLOOKUP($F1937,类型描述及偏移量!$C:$H,5,FALSE)</f>
        <v>Yes</v>
      </c>
      <c r="Q1937" s="14" t="str">
        <f>VLOOKUP($F1937,类型描述及偏移量!$C:$H,6,FALSE)</f>
        <v>极限报警</v>
      </c>
    </row>
    <row r="1938" hidden="1" spans="1:17">
      <c r="A1938" s="12" t="s">
        <v>125</v>
      </c>
      <c r="B1938" s="12" t="str">
        <f t="shared" si="385"/>
        <v>S2</v>
      </c>
      <c r="C1938" s="12" t="str">
        <f t="shared" si="386"/>
        <v>LostALM</v>
      </c>
      <c r="D1938" s="12" t="str">
        <f t="shared" si="387"/>
        <v>BP_Value_var</v>
      </c>
      <c r="E1938" s="13" t="str">
        <f t="shared" si="380"/>
        <v>CHP2_S2_BP_Value_var</v>
      </c>
      <c r="F1938" s="14" t="str">
        <f t="shared" si="381"/>
        <v>BP_Value_var_LostALM</v>
      </c>
      <c r="G1938" s="10" t="str">
        <f t="shared" si="382"/>
        <v>CHP2_S2_LostALM</v>
      </c>
      <c r="H1938" s="10" t="str">
        <f>VLOOKUP(基本表格!E1938,起始地址定义!A:D,4,FALSE)&amp;" "&amp;Q1938</f>
        <v>2#刨片机润滑站1#过滤器压差传感器  传感器断线报警</v>
      </c>
      <c r="I1938" s="10" t="str">
        <f t="shared" si="383"/>
        <v>DB1201,X51.2</v>
      </c>
      <c r="J1938" s="13" t="str">
        <f>VLOOKUP(E1938,起始地址定义!A:D,2,FALSE)</f>
        <v>DB1201</v>
      </c>
      <c r="K1938" s="12" t="str">
        <f t="shared" si="384"/>
        <v>X51.2</v>
      </c>
      <c r="L1938" s="13">
        <f>VLOOKUP(E1938,起始地址定义!A:D,3,FALSE)</f>
        <v>50</v>
      </c>
      <c r="M1938" s="14">
        <f>VLOOKUP($F1938,类型描述及偏移量!$C:$H,2,FALSE)</f>
        <v>1.2</v>
      </c>
      <c r="N1938" s="14" t="str">
        <f>VLOOKUP($F1938,类型描述及偏移量!$C:$H,3,FALSE)</f>
        <v>离散</v>
      </c>
      <c r="O1938" s="14" t="str">
        <f>VLOOKUP($F1938,类型描述及偏移量!$C:$H,4,FALSE)</f>
        <v>On</v>
      </c>
      <c r="P1938" s="14" t="str">
        <f>VLOOKUP($F1938,类型描述及偏移量!$C:$H,5,FALSE)</f>
        <v>Yes</v>
      </c>
      <c r="Q1938" s="14" t="str">
        <f>VLOOKUP($F1938,类型描述及偏移量!$C:$H,6,FALSE)</f>
        <v>传感器断线报警</v>
      </c>
    </row>
    <row r="1939" hidden="1" spans="1:17">
      <c r="A1939" s="12" t="s">
        <v>125</v>
      </c>
      <c r="B1939" s="12" t="str">
        <f t="shared" si="385"/>
        <v>S2</v>
      </c>
      <c r="C1939" s="12" t="str">
        <f t="shared" si="386"/>
        <v>Code</v>
      </c>
      <c r="D1939" s="12" t="str">
        <f t="shared" si="387"/>
        <v>BP_Value_var</v>
      </c>
      <c r="E1939" s="13" t="str">
        <f t="shared" si="380"/>
        <v>CHP2_S2_BP_Value_var</v>
      </c>
      <c r="F1939" s="14" t="str">
        <f t="shared" si="381"/>
        <v>BP_Value_var_Code</v>
      </c>
      <c r="G1939" s="10" t="str">
        <f t="shared" si="382"/>
        <v>CHP2_S2_Code</v>
      </c>
      <c r="H1939" s="10" t="str">
        <f>VLOOKUP(基本表格!E1939,起始地址定义!A:D,4,FALSE)&amp;" "&amp;Q1939</f>
        <v>2#刨片机润滑站1#过滤器压差传感器  实际内码</v>
      </c>
      <c r="I1939" s="10" t="str">
        <f t="shared" si="383"/>
        <v>DB1201,INT52</v>
      </c>
      <c r="J1939" s="13" t="str">
        <f>VLOOKUP(E1939,起始地址定义!A:D,2,FALSE)</f>
        <v>DB1201</v>
      </c>
      <c r="K1939" s="12" t="str">
        <f t="shared" si="384"/>
        <v>INT52</v>
      </c>
      <c r="L1939" s="13">
        <f>VLOOKUP(E1939,起始地址定义!A:D,3,FALSE)</f>
        <v>50</v>
      </c>
      <c r="M1939" s="14">
        <f>VLOOKUP($F1939,类型描述及偏移量!$C:$H,2,FALSE)</f>
        <v>2</v>
      </c>
      <c r="N1939" s="14" t="str">
        <f>VLOOKUP($F1939,类型描述及偏移量!$C:$H,3,FALSE)</f>
        <v>整型</v>
      </c>
      <c r="O1939" s="14" t="str">
        <f>VLOOKUP($F1939,类型描述及偏移量!$C:$H,4,FALSE)</f>
        <v>None</v>
      </c>
      <c r="P1939" s="14" t="str">
        <f>VLOOKUP($F1939,类型描述及偏移量!$C:$H,5,FALSE)</f>
        <v>Yes</v>
      </c>
      <c r="Q1939" s="14" t="str">
        <f>VLOOKUP($F1939,类型描述及偏移量!$C:$H,6,FALSE)</f>
        <v>实际内码</v>
      </c>
    </row>
    <row r="1940" hidden="1" spans="1:17">
      <c r="A1940" s="12" t="s">
        <v>125</v>
      </c>
      <c r="B1940" s="12" t="str">
        <f t="shared" si="385"/>
        <v>S2</v>
      </c>
      <c r="C1940" s="12" t="str">
        <f t="shared" si="386"/>
        <v>Value</v>
      </c>
      <c r="D1940" s="12" t="str">
        <f t="shared" si="387"/>
        <v>BP_Value_var</v>
      </c>
      <c r="E1940" s="13" t="str">
        <f t="shared" si="380"/>
        <v>CHP2_S2_BP_Value_var</v>
      </c>
      <c r="F1940" s="14" t="str">
        <f t="shared" si="381"/>
        <v>BP_Value_var_Value</v>
      </c>
      <c r="G1940" s="10" t="str">
        <f t="shared" si="382"/>
        <v>CHP2_S2_Value</v>
      </c>
      <c r="H1940" s="10" t="str">
        <f>VLOOKUP(基本表格!E1940,起始地址定义!A:D,4,FALSE)&amp;" "&amp;Q1940</f>
        <v>2#刨片机润滑站1#过滤器压差传感器  实际值</v>
      </c>
      <c r="I1940" s="10" t="str">
        <f t="shared" si="383"/>
        <v>DB1201,REAL56</v>
      </c>
      <c r="J1940" s="13" t="str">
        <f>VLOOKUP(E1940,起始地址定义!A:D,2,FALSE)</f>
        <v>DB1201</v>
      </c>
      <c r="K1940" s="12" t="str">
        <f t="shared" si="384"/>
        <v>REAL56</v>
      </c>
      <c r="L1940" s="13">
        <f>VLOOKUP(E1940,起始地址定义!A:D,3,FALSE)</f>
        <v>50</v>
      </c>
      <c r="M1940" s="14">
        <f>VLOOKUP($F1940,类型描述及偏移量!$C:$H,2,FALSE)</f>
        <v>6</v>
      </c>
      <c r="N1940" s="14" t="str">
        <f>VLOOKUP($F1940,类型描述及偏移量!$C:$H,3,FALSE)</f>
        <v>实型</v>
      </c>
      <c r="O1940" s="14" t="str">
        <f>VLOOKUP($F1940,类型描述及偏移量!$C:$H,4,FALSE)</f>
        <v>None</v>
      </c>
      <c r="P1940" s="14" t="str">
        <f>VLOOKUP($F1940,类型描述及偏移量!$C:$H,5,FALSE)</f>
        <v>Yes</v>
      </c>
      <c r="Q1940" s="14" t="str">
        <f>VLOOKUP($F1940,类型描述及偏移量!$C:$H,6,FALSE)</f>
        <v>实际值</v>
      </c>
    </row>
    <row r="1941" hidden="1" spans="1:17">
      <c r="A1941" s="12" t="s">
        <v>125</v>
      </c>
      <c r="B1941" s="12" t="str">
        <f t="shared" si="385"/>
        <v>S2</v>
      </c>
      <c r="C1941" s="12" t="str">
        <f t="shared" si="386"/>
        <v>Range</v>
      </c>
      <c r="D1941" s="12" t="str">
        <f t="shared" si="387"/>
        <v>BP_Value_var</v>
      </c>
      <c r="E1941" s="13" t="str">
        <f t="shared" si="380"/>
        <v>CHP2_S2_BP_Value_var</v>
      </c>
      <c r="F1941" s="14" t="str">
        <f t="shared" si="381"/>
        <v>BP_Value_var_Range</v>
      </c>
      <c r="G1941" s="10" t="str">
        <f t="shared" si="382"/>
        <v>CHP2_S2_Range</v>
      </c>
      <c r="H1941" s="10" t="str">
        <f>VLOOKUP(基本表格!E1941,起始地址定义!A:D,4,FALSE)&amp;" "&amp;Q1941</f>
        <v>2#刨片机润滑站1#过滤器压差传感器  量程</v>
      </c>
      <c r="I1941" s="10" t="str">
        <f t="shared" si="383"/>
        <v>DB1201,REAL60</v>
      </c>
      <c r="J1941" s="13" t="str">
        <f>VLOOKUP(E1941,起始地址定义!A:D,2,FALSE)</f>
        <v>DB1201</v>
      </c>
      <c r="K1941" s="12" t="str">
        <f t="shared" si="384"/>
        <v>REAL60</v>
      </c>
      <c r="L1941" s="13">
        <f>VLOOKUP(E1941,起始地址定义!A:D,3,FALSE)</f>
        <v>50</v>
      </c>
      <c r="M1941" s="14">
        <f>VLOOKUP($F1941,类型描述及偏移量!$C:$H,2,FALSE)</f>
        <v>10</v>
      </c>
      <c r="N1941" s="14" t="str">
        <f>VLOOKUP($F1941,类型描述及偏移量!$C:$H,3,FALSE)</f>
        <v>实型</v>
      </c>
      <c r="O1941" s="14" t="str">
        <f>VLOOKUP($F1941,类型描述及偏移量!$C:$H,4,FALSE)</f>
        <v>None</v>
      </c>
      <c r="P1941" s="14" t="str">
        <f>VLOOKUP($F1941,类型描述及偏移量!$C:$H,5,FALSE)</f>
        <v>No</v>
      </c>
      <c r="Q1941" s="14" t="str">
        <f>VLOOKUP($F1941,类型描述及偏移量!$C:$H,6,FALSE)</f>
        <v>量程</v>
      </c>
    </row>
    <row r="1942" hidden="1" spans="1:17">
      <c r="A1942" s="12" t="s">
        <v>125</v>
      </c>
      <c r="B1942" s="12" t="str">
        <f t="shared" si="385"/>
        <v>S2</v>
      </c>
      <c r="C1942" s="12" t="str">
        <f t="shared" si="386"/>
        <v>Hi</v>
      </c>
      <c r="D1942" s="12" t="str">
        <f t="shared" si="387"/>
        <v>BP_Value_var</v>
      </c>
      <c r="E1942" s="13" t="str">
        <f t="shared" si="380"/>
        <v>CHP2_S2_BP_Value_var</v>
      </c>
      <c r="F1942" s="14" t="str">
        <f t="shared" si="381"/>
        <v>BP_Value_var_Hi</v>
      </c>
      <c r="G1942" s="10" t="str">
        <f t="shared" si="382"/>
        <v>CHP2_S2_Hi</v>
      </c>
      <c r="H1942" s="10" t="str">
        <f>VLOOKUP(基本表格!E1942,起始地址定义!A:D,4,FALSE)&amp;" "&amp;Q1942</f>
        <v>2#刨片机润滑站1#过滤器压差传感器  上限值</v>
      </c>
      <c r="I1942" s="10" t="str">
        <f t="shared" si="383"/>
        <v>DB1201,REAL64</v>
      </c>
      <c r="J1942" s="13" t="str">
        <f>VLOOKUP(E1942,起始地址定义!A:D,2,FALSE)</f>
        <v>DB1201</v>
      </c>
      <c r="K1942" s="12" t="str">
        <f t="shared" si="384"/>
        <v>REAL64</v>
      </c>
      <c r="L1942" s="13">
        <f>VLOOKUP(E1942,起始地址定义!A:D,3,FALSE)</f>
        <v>50</v>
      </c>
      <c r="M1942" s="14">
        <f>VLOOKUP($F1942,类型描述及偏移量!$C:$H,2,FALSE)</f>
        <v>14</v>
      </c>
      <c r="N1942" s="14" t="str">
        <f>VLOOKUP($F1942,类型描述及偏移量!$C:$H,3,FALSE)</f>
        <v>实型</v>
      </c>
      <c r="O1942" s="14" t="str">
        <f>VLOOKUP($F1942,类型描述及偏移量!$C:$H,4,FALSE)</f>
        <v>None</v>
      </c>
      <c r="P1942" s="14" t="str">
        <f>VLOOKUP($F1942,类型描述及偏移量!$C:$H,5,FALSE)</f>
        <v>No</v>
      </c>
      <c r="Q1942" s="14" t="str">
        <f>VLOOKUP($F1942,类型描述及偏移量!$C:$H,6,FALSE)</f>
        <v>上限值</v>
      </c>
    </row>
    <row r="1943" hidden="1" spans="1:17">
      <c r="A1943" s="12" t="s">
        <v>125</v>
      </c>
      <c r="B1943" s="12" t="str">
        <f t="shared" si="385"/>
        <v>S2</v>
      </c>
      <c r="C1943" s="12" t="str">
        <f t="shared" si="386"/>
        <v>Lo</v>
      </c>
      <c r="D1943" s="12" t="str">
        <f t="shared" si="387"/>
        <v>BP_Value_var</v>
      </c>
      <c r="E1943" s="13" t="str">
        <f t="shared" si="380"/>
        <v>CHP2_S2_BP_Value_var</v>
      </c>
      <c r="F1943" s="14" t="str">
        <f t="shared" si="381"/>
        <v>BP_Value_var_Lo</v>
      </c>
      <c r="G1943" s="10" t="str">
        <f t="shared" si="382"/>
        <v>CHP2_S2_Lo</v>
      </c>
      <c r="H1943" s="10" t="str">
        <f>VLOOKUP(基本表格!E1943,起始地址定义!A:D,4,FALSE)&amp;" "&amp;Q1943</f>
        <v>2#刨片机润滑站1#过滤器压差传感器  下限值</v>
      </c>
      <c r="I1943" s="10" t="str">
        <f t="shared" si="383"/>
        <v>DB1201,REAL68</v>
      </c>
      <c r="J1943" s="13" t="str">
        <f>VLOOKUP(E1943,起始地址定义!A:D,2,FALSE)</f>
        <v>DB1201</v>
      </c>
      <c r="K1943" s="12" t="str">
        <f t="shared" si="384"/>
        <v>REAL68</v>
      </c>
      <c r="L1943" s="13">
        <f>VLOOKUP(E1943,起始地址定义!A:D,3,FALSE)</f>
        <v>50</v>
      </c>
      <c r="M1943" s="14">
        <f>VLOOKUP($F1943,类型描述及偏移量!$C:$H,2,FALSE)</f>
        <v>18</v>
      </c>
      <c r="N1943" s="14" t="str">
        <f>VLOOKUP($F1943,类型描述及偏移量!$C:$H,3,FALSE)</f>
        <v>实型</v>
      </c>
      <c r="O1943" s="14" t="str">
        <f>VLOOKUP($F1943,类型描述及偏移量!$C:$H,4,FALSE)</f>
        <v>None</v>
      </c>
      <c r="P1943" s="14" t="str">
        <f>VLOOKUP($F1943,类型描述及偏移量!$C:$H,5,FALSE)</f>
        <v>No</v>
      </c>
      <c r="Q1943" s="14" t="str">
        <f>VLOOKUP($F1943,类型描述及偏移量!$C:$H,6,FALSE)</f>
        <v>下限值</v>
      </c>
    </row>
    <row r="1944" hidden="1" spans="1:17">
      <c r="A1944" s="12" t="s">
        <v>125</v>
      </c>
      <c r="B1944" s="12" t="str">
        <f t="shared" si="385"/>
        <v>S2</v>
      </c>
      <c r="C1944" s="12" t="str">
        <f t="shared" si="386"/>
        <v>HiHi</v>
      </c>
      <c r="D1944" s="12" t="str">
        <f t="shared" si="387"/>
        <v>BP_Value_var</v>
      </c>
      <c r="E1944" s="13" t="str">
        <f t="shared" si="380"/>
        <v>CHP2_S2_BP_Value_var</v>
      </c>
      <c r="F1944" s="14" t="str">
        <f t="shared" si="381"/>
        <v>BP_Value_var_HiHi</v>
      </c>
      <c r="G1944" s="10" t="str">
        <f t="shared" si="382"/>
        <v>CHP2_S2_HiHi</v>
      </c>
      <c r="H1944" s="10" t="str">
        <f>VLOOKUP(基本表格!E1944,起始地址定义!A:D,4,FALSE)&amp;" "&amp;Q1944</f>
        <v>2#刨片机润滑站1#过滤器压差传感器  上上限值</v>
      </c>
      <c r="I1944" s="10" t="str">
        <f t="shared" si="383"/>
        <v>DB1201,REAL72</v>
      </c>
      <c r="J1944" s="13" t="str">
        <f>VLOOKUP(E1944,起始地址定义!A:D,2,FALSE)</f>
        <v>DB1201</v>
      </c>
      <c r="K1944" s="12" t="str">
        <f t="shared" si="384"/>
        <v>REAL72</v>
      </c>
      <c r="L1944" s="13">
        <f>VLOOKUP(E1944,起始地址定义!A:D,3,FALSE)</f>
        <v>50</v>
      </c>
      <c r="M1944" s="14">
        <f>VLOOKUP($F1944,类型描述及偏移量!$C:$H,2,FALSE)</f>
        <v>22</v>
      </c>
      <c r="N1944" s="14" t="str">
        <f>VLOOKUP($F1944,类型描述及偏移量!$C:$H,3,FALSE)</f>
        <v>实型</v>
      </c>
      <c r="O1944" s="14" t="str">
        <f>VLOOKUP($F1944,类型描述及偏移量!$C:$H,4,FALSE)</f>
        <v>None</v>
      </c>
      <c r="P1944" s="14" t="str">
        <f>VLOOKUP($F1944,类型描述及偏移量!$C:$H,5,FALSE)</f>
        <v>No</v>
      </c>
      <c r="Q1944" s="14" t="str">
        <f>VLOOKUP($F1944,类型描述及偏移量!$C:$H,6,FALSE)</f>
        <v>上上限值</v>
      </c>
    </row>
    <row r="1945" hidden="1" spans="1:17">
      <c r="A1945" s="12" t="s">
        <v>125</v>
      </c>
      <c r="B1945" s="12" t="str">
        <f t="shared" si="385"/>
        <v>S2</v>
      </c>
      <c r="C1945" s="12" t="str">
        <f t="shared" si="386"/>
        <v>LoLo</v>
      </c>
      <c r="D1945" s="12" t="str">
        <f t="shared" si="387"/>
        <v>BP_Value_var</v>
      </c>
      <c r="E1945" s="13" t="str">
        <f t="shared" si="380"/>
        <v>CHP2_S2_BP_Value_var</v>
      </c>
      <c r="F1945" s="14" t="str">
        <f t="shared" si="381"/>
        <v>BP_Value_var_LoLo</v>
      </c>
      <c r="G1945" s="10" t="str">
        <f t="shared" si="382"/>
        <v>CHP2_S2_LoLo</v>
      </c>
      <c r="H1945" s="10" t="str">
        <f>VLOOKUP(基本表格!E1945,起始地址定义!A:D,4,FALSE)&amp;" "&amp;Q1945</f>
        <v>2#刨片机润滑站1#过滤器压差传感器  下下限值</v>
      </c>
      <c r="I1945" s="10" t="str">
        <f t="shared" si="383"/>
        <v>DB1201,REAL76</v>
      </c>
      <c r="J1945" s="13" t="str">
        <f>VLOOKUP(E1945,起始地址定义!A:D,2,FALSE)</f>
        <v>DB1201</v>
      </c>
      <c r="K1945" s="12" t="str">
        <f t="shared" si="384"/>
        <v>REAL76</v>
      </c>
      <c r="L1945" s="13">
        <f>VLOOKUP(E1945,起始地址定义!A:D,3,FALSE)</f>
        <v>50</v>
      </c>
      <c r="M1945" s="14">
        <f>VLOOKUP($F1945,类型描述及偏移量!$C:$H,2,FALSE)</f>
        <v>26</v>
      </c>
      <c r="N1945" s="14" t="str">
        <f>VLOOKUP($F1945,类型描述及偏移量!$C:$H,3,FALSE)</f>
        <v>实型</v>
      </c>
      <c r="O1945" s="14" t="str">
        <f>VLOOKUP($F1945,类型描述及偏移量!$C:$H,4,FALSE)</f>
        <v>None</v>
      </c>
      <c r="P1945" s="14" t="str">
        <f>VLOOKUP($F1945,类型描述及偏移量!$C:$H,5,FALSE)</f>
        <v>No</v>
      </c>
      <c r="Q1945" s="14" t="str">
        <f>VLOOKUP($F1945,类型描述及偏移量!$C:$H,6,FALSE)</f>
        <v>下下限值</v>
      </c>
    </row>
    <row r="1946" hidden="1" spans="1:17">
      <c r="A1946" s="12" t="s">
        <v>125</v>
      </c>
      <c r="B1946" s="12" t="str">
        <f t="shared" si="385"/>
        <v>S3</v>
      </c>
      <c r="C1946" s="12" t="str">
        <f t="shared" si="386"/>
        <v>HiProEN</v>
      </c>
      <c r="D1946" s="12" t="str">
        <f t="shared" si="387"/>
        <v>BP_Value_var</v>
      </c>
      <c r="E1946" s="13" t="str">
        <f t="shared" si="380"/>
        <v>CHP2_S3_BP_Value_var</v>
      </c>
      <c r="F1946" s="14" t="str">
        <f t="shared" si="381"/>
        <v>BP_Value_var_HiProEN</v>
      </c>
      <c r="G1946" s="10" t="str">
        <f t="shared" si="382"/>
        <v>CHP2_S3_HiProEN</v>
      </c>
      <c r="H1946" s="10" t="str">
        <f>VLOOKUP(基本表格!E1946,起始地址定义!A:D,4,FALSE)&amp;" "&amp;Q1946</f>
        <v>2#刨片机润滑站2#过滤器压差传感器  上限保护使能</v>
      </c>
      <c r="I1946" s="10" t="str">
        <f t="shared" si="383"/>
        <v>DB1201,X100.3</v>
      </c>
      <c r="J1946" s="13" t="str">
        <f>VLOOKUP(E1946,起始地址定义!A:D,2,FALSE)</f>
        <v>DB1201</v>
      </c>
      <c r="K1946" s="12" t="str">
        <f t="shared" si="384"/>
        <v>X100.3</v>
      </c>
      <c r="L1946" s="13">
        <f>VLOOKUP(E1946,起始地址定义!A:D,3,FALSE)</f>
        <v>100</v>
      </c>
      <c r="M1946" s="14">
        <f>VLOOKUP($F1946,类型描述及偏移量!$C:$H,2,FALSE)</f>
        <v>0.299999999999997</v>
      </c>
      <c r="N1946" s="14" t="str">
        <f>VLOOKUP($F1946,类型描述及偏移量!$C:$H,3,FALSE)</f>
        <v>离散</v>
      </c>
      <c r="O1946" s="14" t="str">
        <f>VLOOKUP($F1946,类型描述及偏移量!$C:$H,4,FALSE)</f>
        <v>None</v>
      </c>
      <c r="P1946" s="14" t="str">
        <f>VLOOKUP($F1946,类型描述及偏移量!$C:$H,5,FALSE)</f>
        <v>No</v>
      </c>
      <c r="Q1946" s="14" t="str">
        <f>VLOOKUP($F1946,类型描述及偏移量!$C:$H,6,FALSE)</f>
        <v>上限保护使能</v>
      </c>
    </row>
    <row r="1947" hidden="1" spans="1:17">
      <c r="A1947" s="12" t="s">
        <v>125</v>
      </c>
      <c r="B1947" s="12" t="str">
        <f t="shared" si="385"/>
        <v>S3</v>
      </c>
      <c r="C1947" s="12" t="str">
        <f t="shared" si="386"/>
        <v>LoProEN</v>
      </c>
      <c r="D1947" s="12" t="str">
        <f t="shared" si="387"/>
        <v>BP_Value_var</v>
      </c>
      <c r="E1947" s="13" t="str">
        <f t="shared" si="380"/>
        <v>CHP2_S3_BP_Value_var</v>
      </c>
      <c r="F1947" s="14" t="str">
        <f t="shared" si="381"/>
        <v>BP_Value_var_LoProEN</v>
      </c>
      <c r="G1947" s="10" t="str">
        <f t="shared" si="382"/>
        <v>CHP2_S3_LoProEN</v>
      </c>
      <c r="H1947" s="10" t="str">
        <f>VLOOKUP(基本表格!E1947,起始地址定义!A:D,4,FALSE)&amp;" "&amp;Q1947</f>
        <v>2#刨片机润滑站2#过滤器压差传感器  下限保护使能</v>
      </c>
      <c r="I1947" s="10" t="str">
        <f t="shared" si="383"/>
        <v>DB1201,X100.4</v>
      </c>
      <c r="J1947" s="13" t="str">
        <f>VLOOKUP(E1947,起始地址定义!A:D,2,FALSE)</f>
        <v>DB1201</v>
      </c>
      <c r="K1947" s="12" t="str">
        <f t="shared" si="384"/>
        <v>X100.4</v>
      </c>
      <c r="L1947" s="13">
        <f>VLOOKUP(E1947,起始地址定义!A:D,3,FALSE)</f>
        <v>100</v>
      </c>
      <c r="M1947" s="14">
        <f>VLOOKUP($F1947,类型描述及偏移量!$C:$H,2,FALSE)</f>
        <v>0.399999999999999</v>
      </c>
      <c r="N1947" s="14" t="str">
        <f>VLOOKUP($F1947,类型描述及偏移量!$C:$H,3,FALSE)</f>
        <v>离散</v>
      </c>
      <c r="O1947" s="14" t="str">
        <f>VLOOKUP($F1947,类型描述及偏移量!$C:$H,4,FALSE)</f>
        <v>None</v>
      </c>
      <c r="P1947" s="14" t="str">
        <f>VLOOKUP($F1947,类型描述及偏移量!$C:$H,5,FALSE)</f>
        <v>No</v>
      </c>
      <c r="Q1947" s="14" t="str">
        <f>VLOOKUP($F1947,类型描述及偏移量!$C:$H,6,FALSE)</f>
        <v>下限保护使能</v>
      </c>
    </row>
    <row r="1948" hidden="1" spans="1:17">
      <c r="A1948" s="12" t="s">
        <v>125</v>
      </c>
      <c r="B1948" s="12" t="str">
        <f t="shared" si="385"/>
        <v>S3</v>
      </c>
      <c r="C1948" s="12" t="str">
        <f t="shared" si="386"/>
        <v>HiALM</v>
      </c>
      <c r="D1948" s="12" t="str">
        <f t="shared" si="387"/>
        <v>BP_Value_var</v>
      </c>
      <c r="E1948" s="13" t="str">
        <f t="shared" si="380"/>
        <v>CHP2_S3_BP_Value_var</v>
      </c>
      <c r="F1948" s="14" t="str">
        <f t="shared" si="381"/>
        <v>BP_Value_var_HiALM</v>
      </c>
      <c r="G1948" s="10" t="str">
        <f t="shared" si="382"/>
        <v>CHP2_S3_HiALM</v>
      </c>
      <c r="H1948" s="10" t="str">
        <f>VLOOKUP(基本表格!E1948,起始地址定义!A:D,4,FALSE)&amp;" "&amp;Q1948</f>
        <v>2#刨片机润滑站2#过滤器压差传感器  上限报警</v>
      </c>
      <c r="I1948" s="10" t="str">
        <f t="shared" si="383"/>
        <v>DB1201,X100.5</v>
      </c>
      <c r="J1948" s="13" t="str">
        <f>VLOOKUP(E1948,起始地址定义!A:D,2,FALSE)</f>
        <v>DB1201</v>
      </c>
      <c r="K1948" s="12" t="str">
        <f t="shared" si="384"/>
        <v>X100.5</v>
      </c>
      <c r="L1948" s="13">
        <f>VLOOKUP(E1948,起始地址定义!A:D,3,FALSE)</f>
        <v>100</v>
      </c>
      <c r="M1948" s="14">
        <f>VLOOKUP($F1948,类型描述及偏移量!$C:$H,2,FALSE)</f>
        <v>0.5</v>
      </c>
      <c r="N1948" s="14" t="str">
        <f>VLOOKUP($F1948,类型描述及偏移量!$C:$H,3,FALSE)</f>
        <v>离散</v>
      </c>
      <c r="O1948" s="14" t="str">
        <f>VLOOKUP($F1948,类型描述及偏移量!$C:$H,4,FALSE)</f>
        <v>None</v>
      </c>
      <c r="P1948" s="14" t="str">
        <f>VLOOKUP($F1948,类型描述及偏移量!$C:$H,5,FALSE)</f>
        <v>Yes</v>
      </c>
      <c r="Q1948" s="14" t="str">
        <f>VLOOKUP($F1948,类型描述及偏移量!$C:$H,6,FALSE)</f>
        <v>上限报警</v>
      </c>
    </row>
    <row r="1949" hidden="1" spans="1:17">
      <c r="A1949" s="12" t="s">
        <v>125</v>
      </c>
      <c r="B1949" s="12" t="str">
        <f t="shared" si="385"/>
        <v>S3</v>
      </c>
      <c r="C1949" s="12" t="str">
        <f t="shared" si="386"/>
        <v>LoALM</v>
      </c>
      <c r="D1949" s="12" t="str">
        <f t="shared" si="387"/>
        <v>BP_Value_var</v>
      </c>
      <c r="E1949" s="13" t="str">
        <f t="shared" si="380"/>
        <v>CHP2_S3_BP_Value_var</v>
      </c>
      <c r="F1949" s="14" t="str">
        <f t="shared" si="381"/>
        <v>BP_Value_var_LoALM</v>
      </c>
      <c r="G1949" s="10" t="str">
        <f t="shared" si="382"/>
        <v>CHP2_S3_LoALM</v>
      </c>
      <c r="H1949" s="10" t="str">
        <f>VLOOKUP(基本表格!E1949,起始地址定义!A:D,4,FALSE)&amp;" "&amp;Q1949</f>
        <v>2#刨片机润滑站2#过滤器压差传感器  下限报警</v>
      </c>
      <c r="I1949" s="10" t="str">
        <f t="shared" si="383"/>
        <v>DB1201,X100.6</v>
      </c>
      <c r="J1949" s="13" t="str">
        <f>VLOOKUP(E1949,起始地址定义!A:D,2,FALSE)</f>
        <v>DB1201</v>
      </c>
      <c r="K1949" s="12" t="str">
        <f t="shared" si="384"/>
        <v>X100.6</v>
      </c>
      <c r="L1949" s="13">
        <f>VLOOKUP(E1949,起始地址定义!A:D,3,FALSE)</f>
        <v>100</v>
      </c>
      <c r="M1949" s="14">
        <f>VLOOKUP($F1949,类型描述及偏移量!$C:$H,2,FALSE)</f>
        <v>0.600000000000001</v>
      </c>
      <c r="N1949" s="14" t="str">
        <f>VLOOKUP($F1949,类型描述及偏移量!$C:$H,3,FALSE)</f>
        <v>离散</v>
      </c>
      <c r="O1949" s="14" t="str">
        <f>VLOOKUP($F1949,类型描述及偏移量!$C:$H,4,FALSE)</f>
        <v>None</v>
      </c>
      <c r="P1949" s="14" t="str">
        <f>VLOOKUP($F1949,类型描述及偏移量!$C:$H,5,FALSE)</f>
        <v>Yes</v>
      </c>
      <c r="Q1949" s="14" t="str">
        <f>VLOOKUP($F1949,类型描述及偏移量!$C:$H,6,FALSE)</f>
        <v>下限报警</v>
      </c>
    </row>
    <row r="1950" hidden="1" spans="1:17">
      <c r="A1950" s="12" t="s">
        <v>125</v>
      </c>
      <c r="B1950" s="12" t="str">
        <f t="shared" si="385"/>
        <v>S3</v>
      </c>
      <c r="C1950" s="12" t="str">
        <f t="shared" si="386"/>
        <v>HiHiALM</v>
      </c>
      <c r="D1950" s="12" t="str">
        <f t="shared" si="387"/>
        <v>BP_Value_var</v>
      </c>
      <c r="E1950" s="13" t="str">
        <f t="shared" si="380"/>
        <v>CHP2_S3_BP_Value_var</v>
      </c>
      <c r="F1950" s="14" t="str">
        <f t="shared" si="381"/>
        <v>BP_Value_var_HiHiALM</v>
      </c>
      <c r="G1950" s="10" t="str">
        <f t="shared" si="382"/>
        <v>CHP2_S3_HiHiALM</v>
      </c>
      <c r="H1950" s="10" t="str">
        <f>VLOOKUP(基本表格!E1950,起始地址定义!A:D,4,FALSE)&amp;" "&amp;Q1950</f>
        <v>2#刨片机润滑站2#过滤器压差传感器  上上限报警</v>
      </c>
      <c r="I1950" s="10" t="str">
        <f t="shared" si="383"/>
        <v>DB1201,X100.7</v>
      </c>
      <c r="J1950" s="13" t="str">
        <f>VLOOKUP(E1950,起始地址定义!A:D,2,FALSE)</f>
        <v>DB1201</v>
      </c>
      <c r="K1950" s="12" t="str">
        <f t="shared" si="384"/>
        <v>X100.7</v>
      </c>
      <c r="L1950" s="13">
        <f>VLOOKUP(E1950,起始地址定义!A:D,3,FALSE)</f>
        <v>100</v>
      </c>
      <c r="M1950" s="14">
        <f>VLOOKUP($F1950,类型描述及偏移量!$C:$H,2,FALSE)</f>
        <v>0.700000000000003</v>
      </c>
      <c r="N1950" s="14" t="str">
        <f>VLOOKUP($F1950,类型描述及偏移量!$C:$H,3,FALSE)</f>
        <v>离散</v>
      </c>
      <c r="O1950" s="14" t="str">
        <f>VLOOKUP($F1950,类型描述及偏移量!$C:$H,4,FALSE)</f>
        <v>On</v>
      </c>
      <c r="P1950" s="14" t="str">
        <f>VLOOKUP($F1950,类型描述及偏移量!$C:$H,5,FALSE)</f>
        <v>Yes</v>
      </c>
      <c r="Q1950" s="14" t="str">
        <f>VLOOKUP($F1950,类型描述及偏移量!$C:$H,6,FALSE)</f>
        <v>上上限报警</v>
      </c>
    </row>
    <row r="1951" hidden="1" spans="1:17">
      <c r="A1951" s="12" t="s">
        <v>125</v>
      </c>
      <c r="B1951" s="12" t="str">
        <f t="shared" si="385"/>
        <v>S3</v>
      </c>
      <c r="C1951" s="12" t="str">
        <f t="shared" si="386"/>
        <v>LoLoALM</v>
      </c>
      <c r="D1951" s="12" t="str">
        <f t="shared" si="387"/>
        <v>BP_Value_var</v>
      </c>
      <c r="E1951" s="13" t="str">
        <f t="shared" si="380"/>
        <v>CHP2_S3_BP_Value_var</v>
      </c>
      <c r="F1951" s="14" t="str">
        <f t="shared" si="381"/>
        <v>BP_Value_var_LoLoALM</v>
      </c>
      <c r="G1951" s="10" t="str">
        <f t="shared" si="382"/>
        <v>CHP2_S3_LoLoALM</v>
      </c>
      <c r="H1951" s="10" t="str">
        <f>VLOOKUP(基本表格!E1951,起始地址定义!A:D,4,FALSE)&amp;" "&amp;Q1951</f>
        <v>2#刨片机润滑站2#过滤器压差传感器  下下限报警</v>
      </c>
      <c r="I1951" s="10" t="str">
        <f t="shared" si="383"/>
        <v>DB1201,X101.0</v>
      </c>
      <c r="J1951" s="13" t="str">
        <f>VLOOKUP(E1951,起始地址定义!A:D,2,FALSE)</f>
        <v>DB1201</v>
      </c>
      <c r="K1951" s="12" t="str">
        <f t="shared" si="384"/>
        <v>X101.0</v>
      </c>
      <c r="L1951" s="13">
        <f>VLOOKUP(E1951,起始地址定义!A:D,3,FALSE)</f>
        <v>100</v>
      </c>
      <c r="M1951" s="14">
        <f>VLOOKUP($F1951,类型描述及偏移量!$C:$H,2,FALSE)</f>
        <v>1</v>
      </c>
      <c r="N1951" s="14" t="str">
        <f>VLOOKUP($F1951,类型描述及偏移量!$C:$H,3,FALSE)</f>
        <v>离散</v>
      </c>
      <c r="O1951" s="14" t="str">
        <f>VLOOKUP($F1951,类型描述及偏移量!$C:$H,4,FALSE)</f>
        <v>On</v>
      </c>
      <c r="P1951" s="14" t="str">
        <f>VLOOKUP($F1951,类型描述及偏移量!$C:$H,5,FALSE)</f>
        <v>Yes</v>
      </c>
      <c r="Q1951" s="14" t="str">
        <f>VLOOKUP($F1951,类型描述及偏移量!$C:$H,6,FALSE)</f>
        <v>下下限报警</v>
      </c>
    </row>
    <row r="1952" hidden="1" spans="1:17">
      <c r="A1952" s="12" t="s">
        <v>125</v>
      </c>
      <c r="B1952" s="12" t="str">
        <f t="shared" si="385"/>
        <v>S3</v>
      </c>
      <c r="C1952" s="12" t="str">
        <f t="shared" si="386"/>
        <v>LimALM</v>
      </c>
      <c r="D1952" s="12" t="str">
        <f t="shared" si="387"/>
        <v>BP_Value_var</v>
      </c>
      <c r="E1952" s="13" t="str">
        <f t="shared" si="380"/>
        <v>CHP2_S3_BP_Value_var</v>
      </c>
      <c r="F1952" s="14" t="str">
        <f t="shared" si="381"/>
        <v>BP_Value_var_LimALM</v>
      </c>
      <c r="G1952" s="10" t="str">
        <f t="shared" si="382"/>
        <v>CHP2_S3_LimALM</v>
      </c>
      <c r="H1952" s="10" t="str">
        <f>VLOOKUP(基本表格!E1952,起始地址定义!A:D,4,FALSE)&amp;" "&amp;Q1952</f>
        <v>2#刨片机润滑站2#过滤器压差传感器  极限报警</v>
      </c>
      <c r="I1952" s="10" t="str">
        <f t="shared" si="383"/>
        <v>DB1201,X101.1</v>
      </c>
      <c r="J1952" s="13" t="str">
        <f>VLOOKUP(E1952,起始地址定义!A:D,2,FALSE)</f>
        <v>DB1201</v>
      </c>
      <c r="K1952" s="12" t="str">
        <f t="shared" si="384"/>
        <v>X101.1</v>
      </c>
      <c r="L1952" s="13">
        <f>VLOOKUP(E1952,起始地址定义!A:D,3,FALSE)</f>
        <v>100</v>
      </c>
      <c r="M1952" s="14">
        <f>VLOOKUP($F1952,类型描述及偏移量!$C:$H,2,FALSE)</f>
        <v>1.1</v>
      </c>
      <c r="N1952" s="14" t="str">
        <f>VLOOKUP($F1952,类型描述及偏移量!$C:$H,3,FALSE)</f>
        <v>离散</v>
      </c>
      <c r="O1952" s="14" t="str">
        <f>VLOOKUP($F1952,类型描述及偏移量!$C:$H,4,FALSE)</f>
        <v>On</v>
      </c>
      <c r="P1952" s="14" t="str">
        <f>VLOOKUP($F1952,类型描述及偏移量!$C:$H,5,FALSE)</f>
        <v>Yes</v>
      </c>
      <c r="Q1952" s="14" t="str">
        <f>VLOOKUP($F1952,类型描述及偏移量!$C:$H,6,FALSE)</f>
        <v>极限报警</v>
      </c>
    </row>
    <row r="1953" hidden="1" spans="1:17">
      <c r="A1953" s="12" t="s">
        <v>125</v>
      </c>
      <c r="B1953" s="12" t="str">
        <f t="shared" si="385"/>
        <v>S3</v>
      </c>
      <c r="C1953" s="12" t="str">
        <f t="shared" si="386"/>
        <v>LostALM</v>
      </c>
      <c r="D1953" s="12" t="str">
        <f t="shared" si="387"/>
        <v>BP_Value_var</v>
      </c>
      <c r="E1953" s="13" t="str">
        <f t="shared" si="380"/>
        <v>CHP2_S3_BP_Value_var</v>
      </c>
      <c r="F1953" s="14" t="str">
        <f t="shared" si="381"/>
        <v>BP_Value_var_LostALM</v>
      </c>
      <c r="G1953" s="10" t="str">
        <f t="shared" si="382"/>
        <v>CHP2_S3_LostALM</v>
      </c>
      <c r="H1953" s="10" t="str">
        <f>VLOOKUP(基本表格!E1953,起始地址定义!A:D,4,FALSE)&amp;" "&amp;Q1953</f>
        <v>2#刨片机润滑站2#过滤器压差传感器  传感器断线报警</v>
      </c>
      <c r="I1953" s="10" t="str">
        <f t="shared" si="383"/>
        <v>DB1201,X101.2</v>
      </c>
      <c r="J1953" s="13" t="str">
        <f>VLOOKUP(E1953,起始地址定义!A:D,2,FALSE)</f>
        <v>DB1201</v>
      </c>
      <c r="K1953" s="12" t="str">
        <f t="shared" si="384"/>
        <v>X101.2</v>
      </c>
      <c r="L1953" s="13">
        <f>VLOOKUP(E1953,起始地址定义!A:D,3,FALSE)</f>
        <v>100</v>
      </c>
      <c r="M1953" s="14">
        <f>VLOOKUP($F1953,类型描述及偏移量!$C:$H,2,FALSE)</f>
        <v>1.2</v>
      </c>
      <c r="N1953" s="14" t="str">
        <f>VLOOKUP($F1953,类型描述及偏移量!$C:$H,3,FALSE)</f>
        <v>离散</v>
      </c>
      <c r="O1953" s="14" t="str">
        <f>VLOOKUP($F1953,类型描述及偏移量!$C:$H,4,FALSE)</f>
        <v>On</v>
      </c>
      <c r="P1953" s="14" t="str">
        <f>VLOOKUP($F1953,类型描述及偏移量!$C:$H,5,FALSE)</f>
        <v>Yes</v>
      </c>
      <c r="Q1953" s="14" t="str">
        <f>VLOOKUP($F1953,类型描述及偏移量!$C:$H,6,FALSE)</f>
        <v>传感器断线报警</v>
      </c>
    </row>
    <row r="1954" hidden="1" spans="1:17">
      <c r="A1954" s="12" t="s">
        <v>125</v>
      </c>
      <c r="B1954" s="12" t="str">
        <f t="shared" si="385"/>
        <v>S3</v>
      </c>
      <c r="C1954" s="12" t="str">
        <f t="shared" si="386"/>
        <v>Code</v>
      </c>
      <c r="D1954" s="12" t="str">
        <f t="shared" si="387"/>
        <v>BP_Value_var</v>
      </c>
      <c r="E1954" s="13" t="str">
        <f t="shared" si="380"/>
        <v>CHP2_S3_BP_Value_var</v>
      </c>
      <c r="F1954" s="14" t="str">
        <f t="shared" si="381"/>
        <v>BP_Value_var_Code</v>
      </c>
      <c r="G1954" s="10" t="str">
        <f t="shared" si="382"/>
        <v>CHP2_S3_Code</v>
      </c>
      <c r="H1954" s="10" t="str">
        <f>VLOOKUP(基本表格!E1954,起始地址定义!A:D,4,FALSE)&amp;" "&amp;Q1954</f>
        <v>2#刨片机润滑站2#过滤器压差传感器  实际内码</v>
      </c>
      <c r="I1954" s="10" t="str">
        <f t="shared" si="383"/>
        <v>DB1201,INT102</v>
      </c>
      <c r="J1954" s="13" t="str">
        <f>VLOOKUP(E1954,起始地址定义!A:D,2,FALSE)</f>
        <v>DB1201</v>
      </c>
      <c r="K1954" s="12" t="str">
        <f t="shared" si="384"/>
        <v>INT102</v>
      </c>
      <c r="L1954" s="13">
        <f>VLOOKUP(E1954,起始地址定义!A:D,3,FALSE)</f>
        <v>100</v>
      </c>
      <c r="M1954" s="14">
        <f>VLOOKUP($F1954,类型描述及偏移量!$C:$H,2,FALSE)</f>
        <v>2</v>
      </c>
      <c r="N1954" s="14" t="str">
        <f>VLOOKUP($F1954,类型描述及偏移量!$C:$H,3,FALSE)</f>
        <v>整型</v>
      </c>
      <c r="O1954" s="14" t="str">
        <f>VLOOKUP($F1954,类型描述及偏移量!$C:$H,4,FALSE)</f>
        <v>None</v>
      </c>
      <c r="P1954" s="14" t="str">
        <f>VLOOKUP($F1954,类型描述及偏移量!$C:$H,5,FALSE)</f>
        <v>Yes</v>
      </c>
      <c r="Q1954" s="14" t="str">
        <f>VLOOKUP($F1954,类型描述及偏移量!$C:$H,6,FALSE)</f>
        <v>实际内码</v>
      </c>
    </row>
    <row r="1955" hidden="1" spans="1:17">
      <c r="A1955" s="12" t="s">
        <v>125</v>
      </c>
      <c r="B1955" s="12" t="str">
        <f t="shared" si="385"/>
        <v>S3</v>
      </c>
      <c r="C1955" s="12" t="str">
        <f t="shared" si="386"/>
        <v>Value</v>
      </c>
      <c r="D1955" s="12" t="str">
        <f t="shared" si="387"/>
        <v>BP_Value_var</v>
      </c>
      <c r="E1955" s="13" t="str">
        <f t="shared" si="380"/>
        <v>CHP2_S3_BP_Value_var</v>
      </c>
      <c r="F1955" s="14" t="str">
        <f t="shared" si="381"/>
        <v>BP_Value_var_Value</v>
      </c>
      <c r="G1955" s="10" t="str">
        <f t="shared" si="382"/>
        <v>CHP2_S3_Value</v>
      </c>
      <c r="H1955" s="10" t="str">
        <f>VLOOKUP(基本表格!E1955,起始地址定义!A:D,4,FALSE)&amp;" "&amp;Q1955</f>
        <v>2#刨片机润滑站2#过滤器压差传感器  实际值</v>
      </c>
      <c r="I1955" s="10" t="str">
        <f t="shared" si="383"/>
        <v>DB1201,REAL106</v>
      </c>
      <c r="J1955" s="13" t="str">
        <f>VLOOKUP(E1955,起始地址定义!A:D,2,FALSE)</f>
        <v>DB1201</v>
      </c>
      <c r="K1955" s="12" t="str">
        <f t="shared" si="384"/>
        <v>REAL106</v>
      </c>
      <c r="L1955" s="13">
        <f>VLOOKUP(E1955,起始地址定义!A:D,3,FALSE)</f>
        <v>100</v>
      </c>
      <c r="M1955" s="14">
        <f>VLOOKUP($F1955,类型描述及偏移量!$C:$H,2,FALSE)</f>
        <v>6</v>
      </c>
      <c r="N1955" s="14" t="str">
        <f>VLOOKUP($F1955,类型描述及偏移量!$C:$H,3,FALSE)</f>
        <v>实型</v>
      </c>
      <c r="O1955" s="14" t="str">
        <f>VLOOKUP($F1955,类型描述及偏移量!$C:$H,4,FALSE)</f>
        <v>None</v>
      </c>
      <c r="P1955" s="14" t="str">
        <f>VLOOKUP($F1955,类型描述及偏移量!$C:$H,5,FALSE)</f>
        <v>Yes</v>
      </c>
      <c r="Q1955" s="14" t="str">
        <f>VLOOKUP($F1955,类型描述及偏移量!$C:$H,6,FALSE)</f>
        <v>实际值</v>
      </c>
    </row>
    <row r="1956" hidden="1" spans="1:17">
      <c r="A1956" s="12" t="s">
        <v>125</v>
      </c>
      <c r="B1956" s="12" t="str">
        <f t="shared" si="385"/>
        <v>S3</v>
      </c>
      <c r="C1956" s="12" t="str">
        <f t="shared" si="386"/>
        <v>Range</v>
      </c>
      <c r="D1956" s="12" t="str">
        <f t="shared" si="387"/>
        <v>BP_Value_var</v>
      </c>
      <c r="E1956" s="13" t="str">
        <f t="shared" si="380"/>
        <v>CHP2_S3_BP_Value_var</v>
      </c>
      <c r="F1956" s="14" t="str">
        <f t="shared" si="381"/>
        <v>BP_Value_var_Range</v>
      </c>
      <c r="G1956" s="10" t="str">
        <f t="shared" si="382"/>
        <v>CHP2_S3_Range</v>
      </c>
      <c r="H1956" s="10" t="str">
        <f>VLOOKUP(基本表格!E1956,起始地址定义!A:D,4,FALSE)&amp;" "&amp;Q1956</f>
        <v>2#刨片机润滑站2#过滤器压差传感器  量程</v>
      </c>
      <c r="I1956" s="10" t="str">
        <f t="shared" si="383"/>
        <v>DB1201,REAL110</v>
      </c>
      <c r="J1956" s="13" t="str">
        <f>VLOOKUP(E1956,起始地址定义!A:D,2,FALSE)</f>
        <v>DB1201</v>
      </c>
      <c r="K1956" s="12" t="str">
        <f t="shared" si="384"/>
        <v>REAL110</v>
      </c>
      <c r="L1956" s="13">
        <f>VLOOKUP(E1956,起始地址定义!A:D,3,FALSE)</f>
        <v>100</v>
      </c>
      <c r="M1956" s="14">
        <f>VLOOKUP($F1956,类型描述及偏移量!$C:$H,2,FALSE)</f>
        <v>10</v>
      </c>
      <c r="N1956" s="14" t="str">
        <f>VLOOKUP($F1956,类型描述及偏移量!$C:$H,3,FALSE)</f>
        <v>实型</v>
      </c>
      <c r="O1956" s="14" t="str">
        <f>VLOOKUP($F1956,类型描述及偏移量!$C:$H,4,FALSE)</f>
        <v>None</v>
      </c>
      <c r="P1956" s="14" t="str">
        <f>VLOOKUP($F1956,类型描述及偏移量!$C:$H,5,FALSE)</f>
        <v>No</v>
      </c>
      <c r="Q1956" s="14" t="str">
        <f>VLOOKUP($F1956,类型描述及偏移量!$C:$H,6,FALSE)</f>
        <v>量程</v>
      </c>
    </row>
    <row r="1957" hidden="1" spans="1:17">
      <c r="A1957" s="12" t="s">
        <v>125</v>
      </c>
      <c r="B1957" s="12" t="str">
        <f t="shared" si="385"/>
        <v>S3</v>
      </c>
      <c r="C1957" s="12" t="str">
        <f t="shared" si="386"/>
        <v>Hi</v>
      </c>
      <c r="D1957" s="12" t="str">
        <f t="shared" si="387"/>
        <v>BP_Value_var</v>
      </c>
      <c r="E1957" s="13" t="str">
        <f t="shared" si="380"/>
        <v>CHP2_S3_BP_Value_var</v>
      </c>
      <c r="F1957" s="14" t="str">
        <f t="shared" si="381"/>
        <v>BP_Value_var_Hi</v>
      </c>
      <c r="G1957" s="10" t="str">
        <f t="shared" si="382"/>
        <v>CHP2_S3_Hi</v>
      </c>
      <c r="H1957" s="10" t="str">
        <f>VLOOKUP(基本表格!E1957,起始地址定义!A:D,4,FALSE)&amp;" "&amp;Q1957</f>
        <v>2#刨片机润滑站2#过滤器压差传感器  上限值</v>
      </c>
      <c r="I1957" s="10" t="str">
        <f t="shared" si="383"/>
        <v>DB1201,REAL114</v>
      </c>
      <c r="J1957" s="13" t="str">
        <f>VLOOKUP(E1957,起始地址定义!A:D,2,FALSE)</f>
        <v>DB1201</v>
      </c>
      <c r="K1957" s="12" t="str">
        <f t="shared" si="384"/>
        <v>REAL114</v>
      </c>
      <c r="L1957" s="13">
        <f>VLOOKUP(E1957,起始地址定义!A:D,3,FALSE)</f>
        <v>100</v>
      </c>
      <c r="M1957" s="14">
        <f>VLOOKUP($F1957,类型描述及偏移量!$C:$H,2,FALSE)</f>
        <v>14</v>
      </c>
      <c r="N1957" s="14" t="str">
        <f>VLOOKUP($F1957,类型描述及偏移量!$C:$H,3,FALSE)</f>
        <v>实型</v>
      </c>
      <c r="O1957" s="14" t="str">
        <f>VLOOKUP($F1957,类型描述及偏移量!$C:$H,4,FALSE)</f>
        <v>None</v>
      </c>
      <c r="P1957" s="14" t="str">
        <f>VLOOKUP($F1957,类型描述及偏移量!$C:$H,5,FALSE)</f>
        <v>No</v>
      </c>
      <c r="Q1957" s="14" t="str">
        <f>VLOOKUP($F1957,类型描述及偏移量!$C:$H,6,FALSE)</f>
        <v>上限值</v>
      </c>
    </row>
    <row r="1958" hidden="1" spans="1:17">
      <c r="A1958" s="12" t="s">
        <v>125</v>
      </c>
      <c r="B1958" s="12" t="str">
        <f t="shared" si="385"/>
        <v>S3</v>
      </c>
      <c r="C1958" s="12" t="str">
        <f t="shared" si="386"/>
        <v>Lo</v>
      </c>
      <c r="D1958" s="12" t="str">
        <f t="shared" si="387"/>
        <v>BP_Value_var</v>
      </c>
      <c r="E1958" s="13" t="str">
        <f t="shared" si="380"/>
        <v>CHP2_S3_BP_Value_var</v>
      </c>
      <c r="F1958" s="14" t="str">
        <f t="shared" si="381"/>
        <v>BP_Value_var_Lo</v>
      </c>
      <c r="G1958" s="10" t="str">
        <f t="shared" si="382"/>
        <v>CHP2_S3_Lo</v>
      </c>
      <c r="H1958" s="10" t="str">
        <f>VLOOKUP(基本表格!E1958,起始地址定义!A:D,4,FALSE)&amp;" "&amp;Q1958</f>
        <v>2#刨片机润滑站2#过滤器压差传感器  下限值</v>
      </c>
      <c r="I1958" s="10" t="str">
        <f t="shared" si="383"/>
        <v>DB1201,REAL118</v>
      </c>
      <c r="J1958" s="13" t="str">
        <f>VLOOKUP(E1958,起始地址定义!A:D,2,FALSE)</f>
        <v>DB1201</v>
      </c>
      <c r="K1958" s="12" t="str">
        <f t="shared" si="384"/>
        <v>REAL118</v>
      </c>
      <c r="L1958" s="13">
        <f>VLOOKUP(E1958,起始地址定义!A:D,3,FALSE)</f>
        <v>100</v>
      </c>
      <c r="M1958" s="14">
        <f>VLOOKUP($F1958,类型描述及偏移量!$C:$H,2,FALSE)</f>
        <v>18</v>
      </c>
      <c r="N1958" s="14" t="str">
        <f>VLOOKUP($F1958,类型描述及偏移量!$C:$H,3,FALSE)</f>
        <v>实型</v>
      </c>
      <c r="O1958" s="14" t="str">
        <f>VLOOKUP($F1958,类型描述及偏移量!$C:$H,4,FALSE)</f>
        <v>None</v>
      </c>
      <c r="P1958" s="14" t="str">
        <f>VLOOKUP($F1958,类型描述及偏移量!$C:$H,5,FALSE)</f>
        <v>No</v>
      </c>
      <c r="Q1958" s="14" t="str">
        <f>VLOOKUP($F1958,类型描述及偏移量!$C:$H,6,FALSE)</f>
        <v>下限值</v>
      </c>
    </row>
    <row r="1959" hidden="1" spans="1:17">
      <c r="A1959" s="12" t="s">
        <v>125</v>
      </c>
      <c r="B1959" s="12" t="str">
        <f t="shared" si="385"/>
        <v>S3</v>
      </c>
      <c r="C1959" s="12" t="str">
        <f t="shared" si="386"/>
        <v>HiHi</v>
      </c>
      <c r="D1959" s="12" t="str">
        <f t="shared" si="387"/>
        <v>BP_Value_var</v>
      </c>
      <c r="E1959" s="13" t="str">
        <f t="shared" si="380"/>
        <v>CHP2_S3_BP_Value_var</v>
      </c>
      <c r="F1959" s="14" t="str">
        <f t="shared" si="381"/>
        <v>BP_Value_var_HiHi</v>
      </c>
      <c r="G1959" s="10" t="str">
        <f t="shared" si="382"/>
        <v>CHP2_S3_HiHi</v>
      </c>
      <c r="H1959" s="10" t="str">
        <f>VLOOKUP(基本表格!E1959,起始地址定义!A:D,4,FALSE)&amp;" "&amp;Q1959</f>
        <v>2#刨片机润滑站2#过滤器压差传感器  上上限值</v>
      </c>
      <c r="I1959" s="10" t="str">
        <f t="shared" si="383"/>
        <v>DB1201,REAL122</v>
      </c>
      <c r="J1959" s="13" t="str">
        <f>VLOOKUP(E1959,起始地址定义!A:D,2,FALSE)</f>
        <v>DB1201</v>
      </c>
      <c r="K1959" s="12" t="str">
        <f t="shared" si="384"/>
        <v>REAL122</v>
      </c>
      <c r="L1959" s="13">
        <f>VLOOKUP(E1959,起始地址定义!A:D,3,FALSE)</f>
        <v>100</v>
      </c>
      <c r="M1959" s="14">
        <f>VLOOKUP($F1959,类型描述及偏移量!$C:$H,2,FALSE)</f>
        <v>22</v>
      </c>
      <c r="N1959" s="14" t="str">
        <f>VLOOKUP($F1959,类型描述及偏移量!$C:$H,3,FALSE)</f>
        <v>实型</v>
      </c>
      <c r="O1959" s="14" t="str">
        <f>VLOOKUP($F1959,类型描述及偏移量!$C:$H,4,FALSE)</f>
        <v>None</v>
      </c>
      <c r="P1959" s="14" t="str">
        <f>VLOOKUP($F1959,类型描述及偏移量!$C:$H,5,FALSE)</f>
        <v>No</v>
      </c>
      <c r="Q1959" s="14" t="str">
        <f>VLOOKUP($F1959,类型描述及偏移量!$C:$H,6,FALSE)</f>
        <v>上上限值</v>
      </c>
    </row>
    <row r="1960" hidden="1" spans="1:17">
      <c r="A1960" s="12" t="s">
        <v>125</v>
      </c>
      <c r="B1960" s="12" t="str">
        <f t="shared" si="385"/>
        <v>S3</v>
      </c>
      <c r="C1960" s="12" t="str">
        <f t="shared" si="386"/>
        <v>LoLo</v>
      </c>
      <c r="D1960" s="12" t="str">
        <f t="shared" si="387"/>
        <v>BP_Value_var</v>
      </c>
      <c r="E1960" s="13" t="str">
        <f t="shared" si="380"/>
        <v>CHP2_S3_BP_Value_var</v>
      </c>
      <c r="F1960" s="14" t="str">
        <f t="shared" si="381"/>
        <v>BP_Value_var_LoLo</v>
      </c>
      <c r="G1960" s="10" t="str">
        <f t="shared" si="382"/>
        <v>CHP2_S3_LoLo</v>
      </c>
      <c r="H1960" s="10" t="str">
        <f>VLOOKUP(基本表格!E1960,起始地址定义!A:D,4,FALSE)&amp;" "&amp;Q1960</f>
        <v>2#刨片机润滑站2#过滤器压差传感器  下下限值</v>
      </c>
      <c r="I1960" s="10" t="str">
        <f t="shared" si="383"/>
        <v>DB1201,REAL126</v>
      </c>
      <c r="J1960" s="13" t="str">
        <f>VLOOKUP(E1960,起始地址定义!A:D,2,FALSE)</f>
        <v>DB1201</v>
      </c>
      <c r="K1960" s="12" t="str">
        <f t="shared" si="384"/>
        <v>REAL126</v>
      </c>
      <c r="L1960" s="13">
        <f>VLOOKUP(E1960,起始地址定义!A:D,3,FALSE)</f>
        <v>100</v>
      </c>
      <c r="M1960" s="14">
        <f>VLOOKUP($F1960,类型描述及偏移量!$C:$H,2,FALSE)</f>
        <v>26</v>
      </c>
      <c r="N1960" s="14" t="str">
        <f>VLOOKUP($F1960,类型描述及偏移量!$C:$H,3,FALSE)</f>
        <v>实型</v>
      </c>
      <c r="O1960" s="14" t="str">
        <f>VLOOKUP($F1960,类型描述及偏移量!$C:$H,4,FALSE)</f>
        <v>None</v>
      </c>
      <c r="P1960" s="14" t="str">
        <f>VLOOKUP($F1960,类型描述及偏移量!$C:$H,5,FALSE)</f>
        <v>No</v>
      </c>
      <c r="Q1960" s="14" t="str">
        <f>VLOOKUP($F1960,类型描述及偏移量!$C:$H,6,FALSE)</f>
        <v>下下限值</v>
      </c>
    </row>
    <row r="1961" hidden="1" spans="1:17">
      <c r="A1961" s="12" t="s">
        <v>125</v>
      </c>
      <c r="B1961" s="12" t="str">
        <f t="shared" si="385"/>
        <v>S4</v>
      </c>
      <c r="C1961" s="12" t="str">
        <f t="shared" si="386"/>
        <v>HiProEN</v>
      </c>
      <c r="D1961" s="12" t="str">
        <f t="shared" si="387"/>
        <v>BP_Value_var</v>
      </c>
      <c r="E1961" s="13" t="str">
        <f t="shared" si="380"/>
        <v>CHP2_S4_BP_Value_var</v>
      </c>
      <c r="F1961" s="14" t="str">
        <f t="shared" si="381"/>
        <v>BP_Value_var_HiProEN</v>
      </c>
      <c r="G1961" s="10" t="str">
        <f t="shared" si="382"/>
        <v>CHP2_S4_HiProEN</v>
      </c>
      <c r="H1961" s="10" t="str">
        <f>VLOOKUP(基本表格!E1961,起始地址定义!A:D,4,FALSE)&amp;" "&amp;Q1961</f>
        <v>2#刨片机振动传感器  上限保护使能</v>
      </c>
      <c r="I1961" s="10" t="str">
        <f t="shared" si="383"/>
        <v>DB1201,X150.3</v>
      </c>
      <c r="J1961" s="13" t="str">
        <f>VLOOKUP(E1961,起始地址定义!A:D,2,FALSE)</f>
        <v>DB1201</v>
      </c>
      <c r="K1961" s="12" t="str">
        <f t="shared" si="384"/>
        <v>X150.3</v>
      </c>
      <c r="L1961" s="13">
        <f>VLOOKUP(E1961,起始地址定义!A:D,3,FALSE)</f>
        <v>150</v>
      </c>
      <c r="M1961" s="14">
        <f>VLOOKUP($F1961,类型描述及偏移量!$C:$H,2,FALSE)</f>
        <v>0.299999999999997</v>
      </c>
      <c r="N1961" s="14" t="str">
        <f>VLOOKUP($F1961,类型描述及偏移量!$C:$H,3,FALSE)</f>
        <v>离散</v>
      </c>
      <c r="O1961" s="14" t="str">
        <f>VLOOKUP($F1961,类型描述及偏移量!$C:$H,4,FALSE)</f>
        <v>None</v>
      </c>
      <c r="P1961" s="14" t="str">
        <f>VLOOKUP($F1961,类型描述及偏移量!$C:$H,5,FALSE)</f>
        <v>No</v>
      </c>
      <c r="Q1961" s="14" t="str">
        <f>VLOOKUP($F1961,类型描述及偏移量!$C:$H,6,FALSE)</f>
        <v>上限保护使能</v>
      </c>
    </row>
    <row r="1962" hidden="1" spans="1:17">
      <c r="A1962" s="12" t="s">
        <v>125</v>
      </c>
      <c r="B1962" s="12" t="str">
        <f t="shared" si="385"/>
        <v>S4</v>
      </c>
      <c r="C1962" s="12" t="str">
        <f t="shared" si="386"/>
        <v>LoProEN</v>
      </c>
      <c r="D1962" s="12" t="str">
        <f t="shared" si="387"/>
        <v>BP_Value_var</v>
      </c>
      <c r="E1962" s="13" t="str">
        <f t="shared" si="380"/>
        <v>CHP2_S4_BP_Value_var</v>
      </c>
      <c r="F1962" s="14" t="str">
        <f t="shared" si="381"/>
        <v>BP_Value_var_LoProEN</v>
      </c>
      <c r="G1962" s="10" t="str">
        <f t="shared" si="382"/>
        <v>CHP2_S4_LoProEN</v>
      </c>
      <c r="H1962" s="10" t="str">
        <f>VLOOKUP(基本表格!E1962,起始地址定义!A:D,4,FALSE)&amp;" "&amp;Q1962</f>
        <v>2#刨片机振动传感器  下限保护使能</v>
      </c>
      <c r="I1962" s="10" t="str">
        <f t="shared" si="383"/>
        <v>DB1201,X150.4</v>
      </c>
      <c r="J1962" s="13" t="str">
        <f>VLOOKUP(E1962,起始地址定义!A:D,2,FALSE)</f>
        <v>DB1201</v>
      </c>
      <c r="K1962" s="12" t="str">
        <f t="shared" si="384"/>
        <v>X150.4</v>
      </c>
      <c r="L1962" s="13">
        <f>VLOOKUP(E1962,起始地址定义!A:D,3,FALSE)</f>
        <v>150</v>
      </c>
      <c r="M1962" s="14">
        <f>VLOOKUP($F1962,类型描述及偏移量!$C:$H,2,FALSE)</f>
        <v>0.399999999999999</v>
      </c>
      <c r="N1962" s="14" t="str">
        <f>VLOOKUP($F1962,类型描述及偏移量!$C:$H,3,FALSE)</f>
        <v>离散</v>
      </c>
      <c r="O1962" s="14" t="str">
        <f>VLOOKUP($F1962,类型描述及偏移量!$C:$H,4,FALSE)</f>
        <v>None</v>
      </c>
      <c r="P1962" s="14" t="str">
        <f>VLOOKUP($F1962,类型描述及偏移量!$C:$H,5,FALSE)</f>
        <v>No</v>
      </c>
      <c r="Q1962" s="14" t="str">
        <f>VLOOKUP($F1962,类型描述及偏移量!$C:$H,6,FALSE)</f>
        <v>下限保护使能</v>
      </c>
    </row>
    <row r="1963" hidden="1" spans="1:17">
      <c r="A1963" s="12" t="s">
        <v>125</v>
      </c>
      <c r="B1963" s="12" t="str">
        <f t="shared" si="385"/>
        <v>S4</v>
      </c>
      <c r="C1963" s="12" t="str">
        <f t="shared" si="386"/>
        <v>HiALM</v>
      </c>
      <c r="D1963" s="12" t="str">
        <f t="shared" si="387"/>
        <v>BP_Value_var</v>
      </c>
      <c r="E1963" s="13" t="str">
        <f t="shared" si="380"/>
        <v>CHP2_S4_BP_Value_var</v>
      </c>
      <c r="F1963" s="14" t="str">
        <f t="shared" si="381"/>
        <v>BP_Value_var_HiALM</v>
      </c>
      <c r="G1963" s="10" t="str">
        <f t="shared" si="382"/>
        <v>CHP2_S4_HiALM</v>
      </c>
      <c r="H1963" s="10" t="str">
        <f>VLOOKUP(基本表格!E1963,起始地址定义!A:D,4,FALSE)&amp;" "&amp;Q1963</f>
        <v>2#刨片机振动传感器  上限报警</v>
      </c>
      <c r="I1963" s="10" t="str">
        <f t="shared" si="383"/>
        <v>DB1201,X150.5</v>
      </c>
      <c r="J1963" s="13" t="str">
        <f>VLOOKUP(E1963,起始地址定义!A:D,2,FALSE)</f>
        <v>DB1201</v>
      </c>
      <c r="K1963" s="12" t="str">
        <f t="shared" si="384"/>
        <v>X150.5</v>
      </c>
      <c r="L1963" s="13">
        <f>VLOOKUP(E1963,起始地址定义!A:D,3,FALSE)</f>
        <v>150</v>
      </c>
      <c r="M1963" s="14">
        <f>VLOOKUP($F1963,类型描述及偏移量!$C:$H,2,FALSE)</f>
        <v>0.5</v>
      </c>
      <c r="N1963" s="14" t="str">
        <f>VLOOKUP($F1963,类型描述及偏移量!$C:$H,3,FALSE)</f>
        <v>离散</v>
      </c>
      <c r="O1963" s="14" t="str">
        <f>VLOOKUP($F1963,类型描述及偏移量!$C:$H,4,FALSE)</f>
        <v>None</v>
      </c>
      <c r="P1963" s="14" t="str">
        <f>VLOOKUP($F1963,类型描述及偏移量!$C:$H,5,FALSE)</f>
        <v>Yes</v>
      </c>
      <c r="Q1963" s="14" t="str">
        <f>VLOOKUP($F1963,类型描述及偏移量!$C:$H,6,FALSE)</f>
        <v>上限报警</v>
      </c>
    </row>
    <row r="1964" hidden="1" spans="1:17">
      <c r="A1964" s="12" t="s">
        <v>125</v>
      </c>
      <c r="B1964" s="12" t="str">
        <f t="shared" si="385"/>
        <v>S4</v>
      </c>
      <c r="C1964" s="12" t="str">
        <f t="shared" si="386"/>
        <v>LoALM</v>
      </c>
      <c r="D1964" s="12" t="str">
        <f t="shared" si="387"/>
        <v>BP_Value_var</v>
      </c>
      <c r="E1964" s="13" t="str">
        <f t="shared" si="380"/>
        <v>CHP2_S4_BP_Value_var</v>
      </c>
      <c r="F1964" s="14" t="str">
        <f t="shared" si="381"/>
        <v>BP_Value_var_LoALM</v>
      </c>
      <c r="G1964" s="10" t="str">
        <f t="shared" si="382"/>
        <v>CHP2_S4_LoALM</v>
      </c>
      <c r="H1964" s="10" t="str">
        <f>VLOOKUP(基本表格!E1964,起始地址定义!A:D,4,FALSE)&amp;" "&amp;Q1964</f>
        <v>2#刨片机振动传感器  下限报警</v>
      </c>
      <c r="I1964" s="10" t="str">
        <f t="shared" si="383"/>
        <v>DB1201,X150.6</v>
      </c>
      <c r="J1964" s="13" t="str">
        <f>VLOOKUP(E1964,起始地址定义!A:D,2,FALSE)</f>
        <v>DB1201</v>
      </c>
      <c r="K1964" s="12" t="str">
        <f t="shared" si="384"/>
        <v>X150.6</v>
      </c>
      <c r="L1964" s="13">
        <f>VLOOKUP(E1964,起始地址定义!A:D,3,FALSE)</f>
        <v>150</v>
      </c>
      <c r="M1964" s="14">
        <f>VLOOKUP($F1964,类型描述及偏移量!$C:$H,2,FALSE)</f>
        <v>0.600000000000001</v>
      </c>
      <c r="N1964" s="14" t="str">
        <f>VLOOKUP($F1964,类型描述及偏移量!$C:$H,3,FALSE)</f>
        <v>离散</v>
      </c>
      <c r="O1964" s="14" t="str">
        <f>VLOOKUP($F1964,类型描述及偏移量!$C:$H,4,FALSE)</f>
        <v>None</v>
      </c>
      <c r="P1964" s="14" t="str">
        <f>VLOOKUP($F1964,类型描述及偏移量!$C:$H,5,FALSE)</f>
        <v>Yes</v>
      </c>
      <c r="Q1964" s="14" t="str">
        <f>VLOOKUP($F1964,类型描述及偏移量!$C:$H,6,FALSE)</f>
        <v>下限报警</v>
      </c>
    </row>
    <row r="1965" hidden="1" spans="1:17">
      <c r="A1965" s="12" t="s">
        <v>125</v>
      </c>
      <c r="B1965" s="12" t="str">
        <f t="shared" si="385"/>
        <v>S4</v>
      </c>
      <c r="C1965" s="12" t="str">
        <f t="shared" si="386"/>
        <v>HiHiALM</v>
      </c>
      <c r="D1965" s="12" t="str">
        <f t="shared" si="387"/>
        <v>BP_Value_var</v>
      </c>
      <c r="E1965" s="13" t="str">
        <f t="shared" si="380"/>
        <v>CHP2_S4_BP_Value_var</v>
      </c>
      <c r="F1965" s="14" t="str">
        <f t="shared" si="381"/>
        <v>BP_Value_var_HiHiALM</v>
      </c>
      <c r="G1965" s="10" t="str">
        <f t="shared" si="382"/>
        <v>CHP2_S4_HiHiALM</v>
      </c>
      <c r="H1965" s="10" t="str">
        <f>VLOOKUP(基本表格!E1965,起始地址定义!A:D,4,FALSE)&amp;" "&amp;Q1965</f>
        <v>2#刨片机振动传感器  上上限报警</v>
      </c>
      <c r="I1965" s="10" t="str">
        <f t="shared" si="383"/>
        <v>DB1201,X150.7</v>
      </c>
      <c r="J1965" s="13" t="str">
        <f>VLOOKUP(E1965,起始地址定义!A:D,2,FALSE)</f>
        <v>DB1201</v>
      </c>
      <c r="K1965" s="12" t="str">
        <f t="shared" si="384"/>
        <v>X150.7</v>
      </c>
      <c r="L1965" s="13">
        <f>VLOOKUP(E1965,起始地址定义!A:D,3,FALSE)</f>
        <v>150</v>
      </c>
      <c r="M1965" s="14">
        <f>VLOOKUP($F1965,类型描述及偏移量!$C:$H,2,FALSE)</f>
        <v>0.700000000000003</v>
      </c>
      <c r="N1965" s="14" t="str">
        <f>VLOOKUP($F1965,类型描述及偏移量!$C:$H,3,FALSE)</f>
        <v>离散</v>
      </c>
      <c r="O1965" s="14" t="str">
        <f>VLOOKUP($F1965,类型描述及偏移量!$C:$H,4,FALSE)</f>
        <v>On</v>
      </c>
      <c r="P1965" s="14" t="str">
        <f>VLOOKUP($F1965,类型描述及偏移量!$C:$H,5,FALSE)</f>
        <v>Yes</v>
      </c>
      <c r="Q1965" s="14" t="str">
        <f>VLOOKUP($F1965,类型描述及偏移量!$C:$H,6,FALSE)</f>
        <v>上上限报警</v>
      </c>
    </row>
    <row r="1966" hidden="1" spans="1:17">
      <c r="A1966" s="12" t="s">
        <v>125</v>
      </c>
      <c r="B1966" s="12" t="str">
        <f t="shared" si="385"/>
        <v>S4</v>
      </c>
      <c r="C1966" s="12" t="str">
        <f t="shared" si="386"/>
        <v>LoLoALM</v>
      </c>
      <c r="D1966" s="12" t="str">
        <f t="shared" si="387"/>
        <v>BP_Value_var</v>
      </c>
      <c r="E1966" s="13" t="str">
        <f t="shared" si="380"/>
        <v>CHP2_S4_BP_Value_var</v>
      </c>
      <c r="F1966" s="14" t="str">
        <f t="shared" si="381"/>
        <v>BP_Value_var_LoLoALM</v>
      </c>
      <c r="G1966" s="10" t="str">
        <f t="shared" si="382"/>
        <v>CHP2_S4_LoLoALM</v>
      </c>
      <c r="H1966" s="10" t="str">
        <f>VLOOKUP(基本表格!E1966,起始地址定义!A:D,4,FALSE)&amp;" "&amp;Q1966</f>
        <v>2#刨片机振动传感器  下下限报警</v>
      </c>
      <c r="I1966" s="10" t="str">
        <f t="shared" si="383"/>
        <v>DB1201,X151.0</v>
      </c>
      <c r="J1966" s="13" t="str">
        <f>VLOOKUP(E1966,起始地址定义!A:D,2,FALSE)</f>
        <v>DB1201</v>
      </c>
      <c r="K1966" s="12" t="str">
        <f t="shared" si="384"/>
        <v>X151.0</v>
      </c>
      <c r="L1966" s="13">
        <f>VLOOKUP(E1966,起始地址定义!A:D,3,FALSE)</f>
        <v>150</v>
      </c>
      <c r="M1966" s="14">
        <f>VLOOKUP($F1966,类型描述及偏移量!$C:$H,2,FALSE)</f>
        <v>1</v>
      </c>
      <c r="N1966" s="14" t="str">
        <f>VLOOKUP($F1966,类型描述及偏移量!$C:$H,3,FALSE)</f>
        <v>离散</v>
      </c>
      <c r="O1966" s="14" t="str">
        <f>VLOOKUP($F1966,类型描述及偏移量!$C:$H,4,FALSE)</f>
        <v>On</v>
      </c>
      <c r="P1966" s="14" t="str">
        <f>VLOOKUP($F1966,类型描述及偏移量!$C:$H,5,FALSE)</f>
        <v>Yes</v>
      </c>
      <c r="Q1966" s="14" t="str">
        <f>VLOOKUP($F1966,类型描述及偏移量!$C:$H,6,FALSE)</f>
        <v>下下限报警</v>
      </c>
    </row>
    <row r="1967" hidden="1" spans="1:17">
      <c r="A1967" s="12" t="s">
        <v>125</v>
      </c>
      <c r="B1967" s="12" t="str">
        <f t="shared" si="385"/>
        <v>S4</v>
      </c>
      <c r="C1967" s="12" t="str">
        <f t="shared" si="386"/>
        <v>LimALM</v>
      </c>
      <c r="D1967" s="12" t="str">
        <f t="shared" si="387"/>
        <v>BP_Value_var</v>
      </c>
      <c r="E1967" s="13" t="str">
        <f t="shared" si="380"/>
        <v>CHP2_S4_BP_Value_var</v>
      </c>
      <c r="F1967" s="14" t="str">
        <f t="shared" si="381"/>
        <v>BP_Value_var_LimALM</v>
      </c>
      <c r="G1967" s="10" t="str">
        <f t="shared" si="382"/>
        <v>CHP2_S4_LimALM</v>
      </c>
      <c r="H1967" s="10" t="str">
        <f>VLOOKUP(基本表格!E1967,起始地址定义!A:D,4,FALSE)&amp;" "&amp;Q1967</f>
        <v>2#刨片机振动传感器  极限报警</v>
      </c>
      <c r="I1967" s="10" t="str">
        <f t="shared" si="383"/>
        <v>DB1201,X151.1</v>
      </c>
      <c r="J1967" s="13" t="str">
        <f>VLOOKUP(E1967,起始地址定义!A:D,2,FALSE)</f>
        <v>DB1201</v>
      </c>
      <c r="K1967" s="12" t="str">
        <f t="shared" si="384"/>
        <v>X151.1</v>
      </c>
      <c r="L1967" s="13">
        <f>VLOOKUP(E1967,起始地址定义!A:D,3,FALSE)</f>
        <v>150</v>
      </c>
      <c r="M1967" s="14">
        <f>VLOOKUP($F1967,类型描述及偏移量!$C:$H,2,FALSE)</f>
        <v>1.1</v>
      </c>
      <c r="N1967" s="14" t="str">
        <f>VLOOKUP($F1967,类型描述及偏移量!$C:$H,3,FALSE)</f>
        <v>离散</v>
      </c>
      <c r="O1967" s="14" t="str">
        <f>VLOOKUP($F1967,类型描述及偏移量!$C:$H,4,FALSE)</f>
        <v>On</v>
      </c>
      <c r="P1967" s="14" t="str">
        <f>VLOOKUP($F1967,类型描述及偏移量!$C:$H,5,FALSE)</f>
        <v>Yes</v>
      </c>
      <c r="Q1967" s="14" t="str">
        <f>VLOOKUP($F1967,类型描述及偏移量!$C:$H,6,FALSE)</f>
        <v>极限报警</v>
      </c>
    </row>
    <row r="1968" hidden="1" spans="1:17">
      <c r="A1968" s="12" t="s">
        <v>125</v>
      </c>
      <c r="B1968" s="12" t="str">
        <f t="shared" si="385"/>
        <v>S4</v>
      </c>
      <c r="C1968" s="12" t="str">
        <f t="shared" si="386"/>
        <v>LostALM</v>
      </c>
      <c r="D1968" s="12" t="str">
        <f t="shared" si="387"/>
        <v>BP_Value_var</v>
      </c>
      <c r="E1968" s="13" t="str">
        <f t="shared" si="380"/>
        <v>CHP2_S4_BP_Value_var</v>
      </c>
      <c r="F1968" s="14" t="str">
        <f t="shared" si="381"/>
        <v>BP_Value_var_LostALM</v>
      </c>
      <c r="G1968" s="10" t="str">
        <f t="shared" si="382"/>
        <v>CHP2_S4_LostALM</v>
      </c>
      <c r="H1968" s="10" t="str">
        <f>VLOOKUP(基本表格!E1968,起始地址定义!A:D,4,FALSE)&amp;" "&amp;Q1968</f>
        <v>2#刨片机振动传感器  传感器断线报警</v>
      </c>
      <c r="I1968" s="10" t="str">
        <f t="shared" si="383"/>
        <v>DB1201,X151.2</v>
      </c>
      <c r="J1968" s="13" t="str">
        <f>VLOOKUP(E1968,起始地址定义!A:D,2,FALSE)</f>
        <v>DB1201</v>
      </c>
      <c r="K1968" s="12" t="str">
        <f t="shared" si="384"/>
        <v>X151.2</v>
      </c>
      <c r="L1968" s="13">
        <f>VLOOKUP(E1968,起始地址定义!A:D,3,FALSE)</f>
        <v>150</v>
      </c>
      <c r="M1968" s="14">
        <f>VLOOKUP($F1968,类型描述及偏移量!$C:$H,2,FALSE)</f>
        <v>1.2</v>
      </c>
      <c r="N1968" s="14" t="str">
        <f>VLOOKUP($F1968,类型描述及偏移量!$C:$H,3,FALSE)</f>
        <v>离散</v>
      </c>
      <c r="O1968" s="14" t="str">
        <f>VLOOKUP($F1968,类型描述及偏移量!$C:$H,4,FALSE)</f>
        <v>On</v>
      </c>
      <c r="P1968" s="14" t="str">
        <f>VLOOKUP($F1968,类型描述及偏移量!$C:$H,5,FALSE)</f>
        <v>Yes</v>
      </c>
      <c r="Q1968" s="14" t="str">
        <f>VLOOKUP($F1968,类型描述及偏移量!$C:$H,6,FALSE)</f>
        <v>传感器断线报警</v>
      </c>
    </row>
    <row r="1969" hidden="1" spans="1:17">
      <c r="A1969" s="12" t="s">
        <v>125</v>
      </c>
      <c r="B1969" s="12" t="str">
        <f t="shared" si="385"/>
        <v>S4</v>
      </c>
      <c r="C1969" s="12" t="str">
        <f t="shared" si="386"/>
        <v>Code</v>
      </c>
      <c r="D1969" s="12" t="str">
        <f t="shared" si="387"/>
        <v>BP_Value_var</v>
      </c>
      <c r="E1969" s="13" t="str">
        <f t="shared" si="380"/>
        <v>CHP2_S4_BP_Value_var</v>
      </c>
      <c r="F1969" s="14" t="str">
        <f t="shared" si="381"/>
        <v>BP_Value_var_Code</v>
      </c>
      <c r="G1969" s="10" t="str">
        <f t="shared" si="382"/>
        <v>CHP2_S4_Code</v>
      </c>
      <c r="H1969" s="10" t="str">
        <f>VLOOKUP(基本表格!E1969,起始地址定义!A:D,4,FALSE)&amp;" "&amp;Q1969</f>
        <v>2#刨片机振动传感器  实际内码</v>
      </c>
      <c r="I1969" s="10" t="str">
        <f t="shared" si="383"/>
        <v>DB1201,INT152</v>
      </c>
      <c r="J1969" s="13" t="str">
        <f>VLOOKUP(E1969,起始地址定义!A:D,2,FALSE)</f>
        <v>DB1201</v>
      </c>
      <c r="K1969" s="12" t="str">
        <f t="shared" si="384"/>
        <v>INT152</v>
      </c>
      <c r="L1969" s="13">
        <f>VLOOKUP(E1969,起始地址定义!A:D,3,FALSE)</f>
        <v>150</v>
      </c>
      <c r="M1969" s="14">
        <f>VLOOKUP($F1969,类型描述及偏移量!$C:$H,2,FALSE)</f>
        <v>2</v>
      </c>
      <c r="N1969" s="14" t="str">
        <f>VLOOKUP($F1969,类型描述及偏移量!$C:$H,3,FALSE)</f>
        <v>整型</v>
      </c>
      <c r="O1969" s="14" t="str">
        <f>VLOOKUP($F1969,类型描述及偏移量!$C:$H,4,FALSE)</f>
        <v>None</v>
      </c>
      <c r="P1969" s="14" t="str">
        <f>VLOOKUP($F1969,类型描述及偏移量!$C:$H,5,FALSE)</f>
        <v>Yes</v>
      </c>
      <c r="Q1969" s="14" t="str">
        <f>VLOOKUP($F1969,类型描述及偏移量!$C:$H,6,FALSE)</f>
        <v>实际内码</v>
      </c>
    </row>
    <row r="1970" hidden="1" spans="1:17">
      <c r="A1970" s="12" t="s">
        <v>125</v>
      </c>
      <c r="B1970" s="12" t="str">
        <f t="shared" si="385"/>
        <v>S4</v>
      </c>
      <c r="C1970" s="12" t="str">
        <f t="shared" si="386"/>
        <v>Value</v>
      </c>
      <c r="D1970" s="12" t="str">
        <f t="shared" si="387"/>
        <v>BP_Value_var</v>
      </c>
      <c r="E1970" s="13" t="str">
        <f t="shared" si="380"/>
        <v>CHP2_S4_BP_Value_var</v>
      </c>
      <c r="F1970" s="14" t="str">
        <f t="shared" si="381"/>
        <v>BP_Value_var_Value</v>
      </c>
      <c r="G1970" s="10" t="str">
        <f t="shared" si="382"/>
        <v>CHP2_S4_Value</v>
      </c>
      <c r="H1970" s="10" t="str">
        <f>VLOOKUP(基本表格!E1970,起始地址定义!A:D,4,FALSE)&amp;" "&amp;Q1970</f>
        <v>2#刨片机振动传感器  实际值</v>
      </c>
      <c r="I1970" s="10" t="str">
        <f t="shared" si="383"/>
        <v>DB1201,REAL156</v>
      </c>
      <c r="J1970" s="13" t="str">
        <f>VLOOKUP(E1970,起始地址定义!A:D,2,FALSE)</f>
        <v>DB1201</v>
      </c>
      <c r="K1970" s="12" t="str">
        <f t="shared" si="384"/>
        <v>REAL156</v>
      </c>
      <c r="L1970" s="13">
        <f>VLOOKUP(E1970,起始地址定义!A:D,3,FALSE)</f>
        <v>150</v>
      </c>
      <c r="M1970" s="14">
        <f>VLOOKUP($F1970,类型描述及偏移量!$C:$H,2,FALSE)</f>
        <v>6</v>
      </c>
      <c r="N1970" s="14" t="str">
        <f>VLOOKUP($F1970,类型描述及偏移量!$C:$H,3,FALSE)</f>
        <v>实型</v>
      </c>
      <c r="O1970" s="14" t="str">
        <f>VLOOKUP($F1970,类型描述及偏移量!$C:$H,4,FALSE)</f>
        <v>None</v>
      </c>
      <c r="P1970" s="14" t="str">
        <f>VLOOKUP($F1970,类型描述及偏移量!$C:$H,5,FALSE)</f>
        <v>Yes</v>
      </c>
      <c r="Q1970" s="14" t="str">
        <f>VLOOKUP($F1970,类型描述及偏移量!$C:$H,6,FALSE)</f>
        <v>实际值</v>
      </c>
    </row>
    <row r="1971" hidden="1" spans="1:17">
      <c r="A1971" s="12" t="s">
        <v>125</v>
      </c>
      <c r="B1971" s="12" t="str">
        <f t="shared" si="385"/>
        <v>S4</v>
      </c>
      <c r="C1971" s="12" t="str">
        <f t="shared" si="386"/>
        <v>Range</v>
      </c>
      <c r="D1971" s="12" t="str">
        <f t="shared" si="387"/>
        <v>BP_Value_var</v>
      </c>
      <c r="E1971" s="13" t="str">
        <f t="shared" si="380"/>
        <v>CHP2_S4_BP_Value_var</v>
      </c>
      <c r="F1971" s="14" t="str">
        <f t="shared" si="381"/>
        <v>BP_Value_var_Range</v>
      </c>
      <c r="G1971" s="10" t="str">
        <f t="shared" si="382"/>
        <v>CHP2_S4_Range</v>
      </c>
      <c r="H1971" s="10" t="str">
        <f>VLOOKUP(基本表格!E1971,起始地址定义!A:D,4,FALSE)&amp;" "&amp;Q1971</f>
        <v>2#刨片机振动传感器  量程</v>
      </c>
      <c r="I1971" s="10" t="str">
        <f t="shared" si="383"/>
        <v>DB1201,REAL160</v>
      </c>
      <c r="J1971" s="13" t="str">
        <f>VLOOKUP(E1971,起始地址定义!A:D,2,FALSE)</f>
        <v>DB1201</v>
      </c>
      <c r="K1971" s="12" t="str">
        <f t="shared" si="384"/>
        <v>REAL160</v>
      </c>
      <c r="L1971" s="13">
        <f>VLOOKUP(E1971,起始地址定义!A:D,3,FALSE)</f>
        <v>150</v>
      </c>
      <c r="M1971" s="14">
        <f>VLOOKUP($F1971,类型描述及偏移量!$C:$H,2,FALSE)</f>
        <v>10</v>
      </c>
      <c r="N1971" s="14" t="str">
        <f>VLOOKUP($F1971,类型描述及偏移量!$C:$H,3,FALSE)</f>
        <v>实型</v>
      </c>
      <c r="O1971" s="14" t="str">
        <f>VLOOKUP($F1971,类型描述及偏移量!$C:$H,4,FALSE)</f>
        <v>None</v>
      </c>
      <c r="P1971" s="14" t="str">
        <f>VLOOKUP($F1971,类型描述及偏移量!$C:$H,5,FALSE)</f>
        <v>No</v>
      </c>
      <c r="Q1971" s="14" t="str">
        <f>VLOOKUP($F1971,类型描述及偏移量!$C:$H,6,FALSE)</f>
        <v>量程</v>
      </c>
    </row>
    <row r="1972" hidden="1" spans="1:17">
      <c r="A1972" s="12" t="s">
        <v>125</v>
      </c>
      <c r="B1972" s="12" t="str">
        <f t="shared" si="385"/>
        <v>S4</v>
      </c>
      <c r="C1972" s="12" t="str">
        <f t="shared" si="386"/>
        <v>Hi</v>
      </c>
      <c r="D1972" s="12" t="str">
        <f t="shared" si="387"/>
        <v>BP_Value_var</v>
      </c>
      <c r="E1972" s="13" t="str">
        <f t="shared" si="380"/>
        <v>CHP2_S4_BP_Value_var</v>
      </c>
      <c r="F1972" s="14" t="str">
        <f t="shared" si="381"/>
        <v>BP_Value_var_Hi</v>
      </c>
      <c r="G1972" s="10" t="str">
        <f t="shared" si="382"/>
        <v>CHP2_S4_Hi</v>
      </c>
      <c r="H1972" s="10" t="str">
        <f>VLOOKUP(基本表格!E1972,起始地址定义!A:D,4,FALSE)&amp;" "&amp;Q1972</f>
        <v>2#刨片机振动传感器  上限值</v>
      </c>
      <c r="I1972" s="10" t="str">
        <f t="shared" si="383"/>
        <v>DB1201,REAL164</v>
      </c>
      <c r="J1972" s="13" t="str">
        <f>VLOOKUP(E1972,起始地址定义!A:D,2,FALSE)</f>
        <v>DB1201</v>
      </c>
      <c r="K1972" s="12" t="str">
        <f t="shared" si="384"/>
        <v>REAL164</v>
      </c>
      <c r="L1972" s="13">
        <f>VLOOKUP(E1972,起始地址定义!A:D,3,FALSE)</f>
        <v>150</v>
      </c>
      <c r="M1972" s="14">
        <f>VLOOKUP($F1972,类型描述及偏移量!$C:$H,2,FALSE)</f>
        <v>14</v>
      </c>
      <c r="N1972" s="14" t="str">
        <f>VLOOKUP($F1972,类型描述及偏移量!$C:$H,3,FALSE)</f>
        <v>实型</v>
      </c>
      <c r="O1972" s="14" t="str">
        <f>VLOOKUP($F1972,类型描述及偏移量!$C:$H,4,FALSE)</f>
        <v>None</v>
      </c>
      <c r="P1972" s="14" t="str">
        <f>VLOOKUP($F1972,类型描述及偏移量!$C:$H,5,FALSE)</f>
        <v>No</v>
      </c>
      <c r="Q1972" s="14" t="str">
        <f>VLOOKUP($F1972,类型描述及偏移量!$C:$H,6,FALSE)</f>
        <v>上限值</v>
      </c>
    </row>
    <row r="1973" hidden="1" spans="1:17">
      <c r="A1973" s="12" t="s">
        <v>125</v>
      </c>
      <c r="B1973" s="12" t="str">
        <f t="shared" si="385"/>
        <v>S4</v>
      </c>
      <c r="C1973" s="12" t="str">
        <f t="shared" si="386"/>
        <v>Lo</v>
      </c>
      <c r="D1973" s="12" t="str">
        <f t="shared" si="387"/>
        <v>BP_Value_var</v>
      </c>
      <c r="E1973" s="13" t="str">
        <f t="shared" si="380"/>
        <v>CHP2_S4_BP_Value_var</v>
      </c>
      <c r="F1973" s="14" t="str">
        <f t="shared" si="381"/>
        <v>BP_Value_var_Lo</v>
      </c>
      <c r="G1973" s="10" t="str">
        <f t="shared" si="382"/>
        <v>CHP2_S4_Lo</v>
      </c>
      <c r="H1973" s="10" t="str">
        <f>VLOOKUP(基本表格!E1973,起始地址定义!A:D,4,FALSE)&amp;" "&amp;Q1973</f>
        <v>2#刨片机振动传感器  下限值</v>
      </c>
      <c r="I1973" s="10" t="str">
        <f t="shared" si="383"/>
        <v>DB1201,REAL168</v>
      </c>
      <c r="J1973" s="13" t="str">
        <f>VLOOKUP(E1973,起始地址定义!A:D,2,FALSE)</f>
        <v>DB1201</v>
      </c>
      <c r="K1973" s="12" t="str">
        <f t="shared" si="384"/>
        <v>REAL168</v>
      </c>
      <c r="L1973" s="13">
        <f>VLOOKUP(E1973,起始地址定义!A:D,3,FALSE)</f>
        <v>150</v>
      </c>
      <c r="M1973" s="14">
        <f>VLOOKUP($F1973,类型描述及偏移量!$C:$H,2,FALSE)</f>
        <v>18</v>
      </c>
      <c r="N1973" s="14" t="str">
        <f>VLOOKUP($F1973,类型描述及偏移量!$C:$H,3,FALSE)</f>
        <v>实型</v>
      </c>
      <c r="O1973" s="14" t="str">
        <f>VLOOKUP($F1973,类型描述及偏移量!$C:$H,4,FALSE)</f>
        <v>None</v>
      </c>
      <c r="P1973" s="14" t="str">
        <f>VLOOKUP($F1973,类型描述及偏移量!$C:$H,5,FALSE)</f>
        <v>No</v>
      </c>
      <c r="Q1973" s="14" t="str">
        <f>VLOOKUP($F1973,类型描述及偏移量!$C:$H,6,FALSE)</f>
        <v>下限值</v>
      </c>
    </row>
    <row r="1974" hidden="1" spans="1:17">
      <c r="A1974" s="12" t="s">
        <v>125</v>
      </c>
      <c r="B1974" s="12" t="str">
        <f t="shared" si="385"/>
        <v>S4</v>
      </c>
      <c r="C1974" s="12" t="str">
        <f t="shared" si="386"/>
        <v>HiHi</v>
      </c>
      <c r="D1974" s="12" t="str">
        <f t="shared" si="387"/>
        <v>BP_Value_var</v>
      </c>
      <c r="E1974" s="13" t="str">
        <f t="shared" si="380"/>
        <v>CHP2_S4_BP_Value_var</v>
      </c>
      <c r="F1974" s="14" t="str">
        <f t="shared" si="381"/>
        <v>BP_Value_var_HiHi</v>
      </c>
      <c r="G1974" s="10" t="str">
        <f t="shared" si="382"/>
        <v>CHP2_S4_HiHi</v>
      </c>
      <c r="H1974" s="10" t="str">
        <f>VLOOKUP(基本表格!E1974,起始地址定义!A:D,4,FALSE)&amp;" "&amp;Q1974</f>
        <v>2#刨片机振动传感器  上上限值</v>
      </c>
      <c r="I1974" s="10" t="str">
        <f t="shared" si="383"/>
        <v>DB1201,REAL172</v>
      </c>
      <c r="J1974" s="13" t="str">
        <f>VLOOKUP(E1974,起始地址定义!A:D,2,FALSE)</f>
        <v>DB1201</v>
      </c>
      <c r="K1974" s="12" t="str">
        <f t="shared" si="384"/>
        <v>REAL172</v>
      </c>
      <c r="L1974" s="13">
        <f>VLOOKUP(E1974,起始地址定义!A:D,3,FALSE)</f>
        <v>150</v>
      </c>
      <c r="M1974" s="14">
        <f>VLOOKUP($F1974,类型描述及偏移量!$C:$H,2,FALSE)</f>
        <v>22</v>
      </c>
      <c r="N1974" s="14" t="str">
        <f>VLOOKUP($F1974,类型描述及偏移量!$C:$H,3,FALSE)</f>
        <v>实型</v>
      </c>
      <c r="O1974" s="14" t="str">
        <f>VLOOKUP($F1974,类型描述及偏移量!$C:$H,4,FALSE)</f>
        <v>None</v>
      </c>
      <c r="P1974" s="14" t="str">
        <f>VLOOKUP($F1974,类型描述及偏移量!$C:$H,5,FALSE)</f>
        <v>No</v>
      </c>
      <c r="Q1974" s="14" t="str">
        <f>VLOOKUP($F1974,类型描述及偏移量!$C:$H,6,FALSE)</f>
        <v>上上限值</v>
      </c>
    </row>
    <row r="1975" hidden="1" spans="1:17">
      <c r="A1975" s="12" t="s">
        <v>125</v>
      </c>
      <c r="B1975" s="12" t="str">
        <f t="shared" si="385"/>
        <v>S4</v>
      </c>
      <c r="C1975" s="12" t="str">
        <f t="shared" si="386"/>
        <v>LoLo</v>
      </c>
      <c r="D1975" s="12" t="str">
        <f t="shared" si="387"/>
        <v>BP_Value_var</v>
      </c>
      <c r="E1975" s="13" t="str">
        <f t="shared" si="380"/>
        <v>CHP2_S4_BP_Value_var</v>
      </c>
      <c r="F1975" s="14" t="str">
        <f t="shared" si="381"/>
        <v>BP_Value_var_LoLo</v>
      </c>
      <c r="G1975" s="10" t="str">
        <f t="shared" si="382"/>
        <v>CHP2_S4_LoLo</v>
      </c>
      <c r="H1975" s="10" t="str">
        <f>VLOOKUP(基本表格!E1975,起始地址定义!A:D,4,FALSE)&amp;" "&amp;Q1975</f>
        <v>2#刨片机振动传感器  下下限值</v>
      </c>
      <c r="I1975" s="10" t="str">
        <f t="shared" si="383"/>
        <v>DB1201,REAL176</v>
      </c>
      <c r="J1975" s="13" t="str">
        <f>VLOOKUP(E1975,起始地址定义!A:D,2,FALSE)</f>
        <v>DB1201</v>
      </c>
      <c r="K1975" s="12" t="str">
        <f t="shared" si="384"/>
        <v>REAL176</v>
      </c>
      <c r="L1975" s="13">
        <f>VLOOKUP(E1975,起始地址定义!A:D,3,FALSE)</f>
        <v>150</v>
      </c>
      <c r="M1975" s="14">
        <f>VLOOKUP($F1975,类型描述及偏移量!$C:$H,2,FALSE)</f>
        <v>26</v>
      </c>
      <c r="N1975" s="14" t="str">
        <f>VLOOKUP($F1975,类型描述及偏移量!$C:$H,3,FALSE)</f>
        <v>实型</v>
      </c>
      <c r="O1975" s="14" t="str">
        <f>VLOOKUP($F1975,类型描述及偏移量!$C:$H,4,FALSE)</f>
        <v>None</v>
      </c>
      <c r="P1975" s="14" t="str">
        <f>VLOOKUP($F1975,类型描述及偏移量!$C:$H,5,FALSE)</f>
        <v>No</v>
      </c>
      <c r="Q1975" s="14" t="str">
        <f>VLOOKUP($F1975,类型描述及偏移量!$C:$H,6,FALSE)</f>
        <v>下下限值</v>
      </c>
    </row>
    <row r="1976" hidden="1" spans="1:17">
      <c r="A1976" s="12" t="s">
        <v>125</v>
      </c>
      <c r="B1976" s="12" t="str">
        <f t="shared" si="385"/>
        <v>S5</v>
      </c>
      <c r="C1976" s="12" t="str">
        <f t="shared" si="386"/>
        <v>HiProEN</v>
      </c>
      <c r="D1976" s="12" t="str">
        <f t="shared" si="387"/>
        <v>BP_Value_var</v>
      </c>
      <c r="E1976" s="13" t="str">
        <f t="shared" si="380"/>
        <v>CHP2_S5_BP_Value_var</v>
      </c>
      <c r="F1976" s="14" t="str">
        <f t="shared" si="381"/>
        <v>BP_Value_var_HiProEN</v>
      </c>
      <c r="G1976" s="10" t="str">
        <f t="shared" si="382"/>
        <v>CHP2_S5_HiProEN</v>
      </c>
      <c r="H1976" s="10" t="str">
        <f>VLOOKUP(基本表格!E1976,起始地址定义!A:D,4,FALSE)&amp;" "&amp;Q1976</f>
        <v>2#刨片机润滑站温度  上限保护使能</v>
      </c>
      <c r="I1976" s="10" t="str">
        <f t="shared" si="383"/>
        <v>DB1201,X200.3</v>
      </c>
      <c r="J1976" s="13" t="str">
        <f>VLOOKUP(E1976,起始地址定义!A:D,2,FALSE)</f>
        <v>DB1201</v>
      </c>
      <c r="K1976" s="12" t="str">
        <f t="shared" si="384"/>
        <v>X200.3</v>
      </c>
      <c r="L1976" s="13">
        <f>VLOOKUP(E1976,起始地址定义!A:D,3,FALSE)</f>
        <v>200</v>
      </c>
      <c r="M1976" s="14">
        <f>VLOOKUP($F1976,类型描述及偏移量!$C:$H,2,FALSE)</f>
        <v>0.299999999999997</v>
      </c>
      <c r="N1976" s="14" t="str">
        <f>VLOOKUP($F1976,类型描述及偏移量!$C:$H,3,FALSE)</f>
        <v>离散</v>
      </c>
      <c r="O1976" s="14" t="str">
        <f>VLOOKUP($F1976,类型描述及偏移量!$C:$H,4,FALSE)</f>
        <v>None</v>
      </c>
      <c r="P1976" s="14" t="str">
        <f>VLOOKUP($F1976,类型描述及偏移量!$C:$H,5,FALSE)</f>
        <v>No</v>
      </c>
      <c r="Q1976" s="14" t="str">
        <f>VLOOKUP($F1976,类型描述及偏移量!$C:$H,6,FALSE)</f>
        <v>上限保护使能</v>
      </c>
    </row>
    <row r="1977" hidden="1" spans="1:17">
      <c r="A1977" s="12" t="s">
        <v>125</v>
      </c>
      <c r="B1977" s="12" t="str">
        <f t="shared" si="385"/>
        <v>S5</v>
      </c>
      <c r="C1977" s="12" t="str">
        <f t="shared" si="386"/>
        <v>LoProEN</v>
      </c>
      <c r="D1977" s="12" t="str">
        <f t="shared" si="387"/>
        <v>BP_Value_var</v>
      </c>
      <c r="E1977" s="13" t="str">
        <f t="shared" si="380"/>
        <v>CHP2_S5_BP_Value_var</v>
      </c>
      <c r="F1977" s="14" t="str">
        <f t="shared" si="381"/>
        <v>BP_Value_var_LoProEN</v>
      </c>
      <c r="G1977" s="10" t="str">
        <f t="shared" si="382"/>
        <v>CHP2_S5_LoProEN</v>
      </c>
      <c r="H1977" s="10" t="str">
        <f>VLOOKUP(基本表格!E1977,起始地址定义!A:D,4,FALSE)&amp;" "&amp;Q1977</f>
        <v>2#刨片机润滑站温度  下限保护使能</v>
      </c>
      <c r="I1977" s="10" t="str">
        <f t="shared" si="383"/>
        <v>DB1201,X200.4</v>
      </c>
      <c r="J1977" s="13" t="str">
        <f>VLOOKUP(E1977,起始地址定义!A:D,2,FALSE)</f>
        <v>DB1201</v>
      </c>
      <c r="K1977" s="12" t="str">
        <f t="shared" si="384"/>
        <v>X200.4</v>
      </c>
      <c r="L1977" s="13">
        <f>VLOOKUP(E1977,起始地址定义!A:D,3,FALSE)</f>
        <v>200</v>
      </c>
      <c r="M1977" s="14">
        <f>VLOOKUP($F1977,类型描述及偏移量!$C:$H,2,FALSE)</f>
        <v>0.399999999999999</v>
      </c>
      <c r="N1977" s="14" t="str">
        <f>VLOOKUP($F1977,类型描述及偏移量!$C:$H,3,FALSE)</f>
        <v>离散</v>
      </c>
      <c r="O1977" s="14" t="str">
        <f>VLOOKUP($F1977,类型描述及偏移量!$C:$H,4,FALSE)</f>
        <v>None</v>
      </c>
      <c r="P1977" s="14" t="str">
        <f>VLOOKUP($F1977,类型描述及偏移量!$C:$H,5,FALSE)</f>
        <v>No</v>
      </c>
      <c r="Q1977" s="14" t="str">
        <f>VLOOKUP($F1977,类型描述及偏移量!$C:$H,6,FALSE)</f>
        <v>下限保护使能</v>
      </c>
    </row>
    <row r="1978" hidden="1" spans="1:17">
      <c r="A1978" s="12" t="s">
        <v>125</v>
      </c>
      <c r="B1978" s="12" t="str">
        <f t="shared" si="385"/>
        <v>S5</v>
      </c>
      <c r="C1978" s="12" t="str">
        <f t="shared" si="386"/>
        <v>HiALM</v>
      </c>
      <c r="D1978" s="12" t="str">
        <f t="shared" si="387"/>
        <v>BP_Value_var</v>
      </c>
      <c r="E1978" s="13" t="str">
        <f t="shared" si="380"/>
        <v>CHP2_S5_BP_Value_var</v>
      </c>
      <c r="F1978" s="14" t="str">
        <f t="shared" si="381"/>
        <v>BP_Value_var_HiALM</v>
      </c>
      <c r="G1978" s="10" t="str">
        <f t="shared" si="382"/>
        <v>CHP2_S5_HiALM</v>
      </c>
      <c r="H1978" s="10" t="str">
        <f>VLOOKUP(基本表格!E1978,起始地址定义!A:D,4,FALSE)&amp;" "&amp;Q1978</f>
        <v>2#刨片机润滑站温度  上限报警</v>
      </c>
      <c r="I1978" s="10" t="str">
        <f t="shared" si="383"/>
        <v>DB1201,X200.5</v>
      </c>
      <c r="J1978" s="13" t="str">
        <f>VLOOKUP(E1978,起始地址定义!A:D,2,FALSE)</f>
        <v>DB1201</v>
      </c>
      <c r="K1978" s="12" t="str">
        <f t="shared" si="384"/>
        <v>X200.5</v>
      </c>
      <c r="L1978" s="13">
        <f>VLOOKUP(E1978,起始地址定义!A:D,3,FALSE)</f>
        <v>200</v>
      </c>
      <c r="M1978" s="14">
        <f>VLOOKUP($F1978,类型描述及偏移量!$C:$H,2,FALSE)</f>
        <v>0.5</v>
      </c>
      <c r="N1978" s="14" t="str">
        <f>VLOOKUP($F1978,类型描述及偏移量!$C:$H,3,FALSE)</f>
        <v>离散</v>
      </c>
      <c r="O1978" s="14" t="str">
        <f>VLOOKUP($F1978,类型描述及偏移量!$C:$H,4,FALSE)</f>
        <v>None</v>
      </c>
      <c r="P1978" s="14" t="str">
        <f>VLOOKUP($F1978,类型描述及偏移量!$C:$H,5,FALSE)</f>
        <v>Yes</v>
      </c>
      <c r="Q1978" s="14" t="str">
        <f>VLOOKUP($F1978,类型描述及偏移量!$C:$H,6,FALSE)</f>
        <v>上限报警</v>
      </c>
    </row>
    <row r="1979" hidden="1" spans="1:17">
      <c r="A1979" s="12" t="s">
        <v>125</v>
      </c>
      <c r="B1979" s="12" t="str">
        <f t="shared" si="385"/>
        <v>S5</v>
      </c>
      <c r="C1979" s="12" t="str">
        <f t="shared" si="386"/>
        <v>LoALM</v>
      </c>
      <c r="D1979" s="12" t="str">
        <f t="shared" si="387"/>
        <v>BP_Value_var</v>
      </c>
      <c r="E1979" s="13" t="str">
        <f t="shared" si="380"/>
        <v>CHP2_S5_BP_Value_var</v>
      </c>
      <c r="F1979" s="14" t="str">
        <f t="shared" si="381"/>
        <v>BP_Value_var_LoALM</v>
      </c>
      <c r="G1979" s="10" t="str">
        <f t="shared" si="382"/>
        <v>CHP2_S5_LoALM</v>
      </c>
      <c r="H1979" s="10" t="str">
        <f>VLOOKUP(基本表格!E1979,起始地址定义!A:D,4,FALSE)&amp;" "&amp;Q1979</f>
        <v>2#刨片机润滑站温度  下限报警</v>
      </c>
      <c r="I1979" s="10" t="str">
        <f t="shared" si="383"/>
        <v>DB1201,X200.6</v>
      </c>
      <c r="J1979" s="13" t="str">
        <f>VLOOKUP(E1979,起始地址定义!A:D,2,FALSE)</f>
        <v>DB1201</v>
      </c>
      <c r="K1979" s="12" t="str">
        <f t="shared" si="384"/>
        <v>X200.6</v>
      </c>
      <c r="L1979" s="13">
        <f>VLOOKUP(E1979,起始地址定义!A:D,3,FALSE)</f>
        <v>200</v>
      </c>
      <c r="M1979" s="14">
        <f>VLOOKUP($F1979,类型描述及偏移量!$C:$H,2,FALSE)</f>
        <v>0.600000000000001</v>
      </c>
      <c r="N1979" s="14" t="str">
        <f>VLOOKUP($F1979,类型描述及偏移量!$C:$H,3,FALSE)</f>
        <v>离散</v>
      </c>
      <c r="O1979" s="14" t="str">
        <f>VLOOKUP($F1979,类型描述及偏移量!$C:$H,4,FALSE)</f>
        <v>None</v>
      </c>
      <c r="P1979" s="14" t="str">
        <f>VLOOKUP($F1979,类型描述及偏移量!$C:$H,5,FALSE)</f>
        <v>Yes</v>
      </c>
      <c r="Q1979" s="14" t="str">
        <f>VLOOKUP($F1979,类型描述及偏移量!$C:$H,6,FALSE)</f>
        <v>下限报警</v>
      </c>
    </row>
    <row r="1980" hidden="1" spans="1:17">
      <c r="A1980" s="12" t="s">
        <v>125</v>
      </c>
      <c r="B1980" s="12" t="str">
        <f t="shared" si="385"/>
        <v>S5</v>
      </c>
      <c r="C1980" s="12" t="str">
        <f t="shared" si="386"/>
        <v>HiHiALM</v>
      </c>
      <c r="D1980" s="12" t="str">
        <f t="shared" si="387"/>
        <v>BP_Value_var</v>
      </c>
      <c r="E1980" s="13" t="str">
        <f t="shared" si="380"/>
        <v>CHP2_S5_BP_Value_var</v>
      </c>
      <c r="F1980" s="14" t="str">
        <f t="shared" si="381"/>
        <v>BP_Value_var_HiHiALM</v>
      </c>
      <c r="G1980" s="10" t="str">
        <f t="shared" si="382"/>
        <v>CHP2_S5_HiHiALM</v>
      </c>
      <c r="H1980" s="10" t="str">
        <f>VLOOKUP(基本表格!E1980,起始地址定义!A:D,4,FALSE)&amp;" "&amp;Q1980</f>
        <v>2#刨片机润滑站温度  上上限报警</v>
      </c>
      <c r="I1980" s="10" t="str">
        <f t="shared" si="383"/>
        <v>DB1201,X200.7</v>
      </c>
      <c r="J1980" s="13" t="str">
        <f>VLOOKUP(E1980,起始地址定义!A:D,2,FALSE)</f>
        <v>DB1201</v>
      </c>
      <c r="K1980" s="12" t="str">
        <f t="shared" si="384"/>
        <v>X200.7</v>
      </c>
      <c r="L1980" s="13">
        <f>VLOOKUP(E1980,起始地址定义!A:D,3,FALSE)</f>
        <v>200</v>
      </c>
      <c r="M1980" s="14">
        <f>VLOOKUP($F1980,类型描述及偏移量!$C:$H,2,FALSE)</f>
        <v>0.700000000000003</v>
      </c>
      <c r="N1980" s="14" t="str">
        <f>VLOOKUP($F1980,类型描述及偏移量!$C:$H,3,FALSE)</f>
        <v>离散</v>
      </c>
      <c r="O1980" s="14" t="str">
        <f>VLOOKUP($F1980,类型描述及偏移量!$C:$H,4,FALSE)</f>
        <v>On</v>
      </c>
      <c r="P1980" s="14" t="str">
        <f>VLOOKUP($F1980,类型描述及偏移量!$C:$H,5,FALSE)</f>
        <v>Yes</v>
      </c>
      <c r="Q1980" s="14" t="str">
        <f>VLOOKUP($F1980,类型描述及偏移量!$C:$H,6,FALSE)</f>
        <v>上上限报警</v>
      </c>
    </row>
    <row r="1981" hidden="1" spans="1:17">
      <c r="A1981" s="12" t="s">
        <v>125</v>
      </c>
      <c r="B1981" s="12" t="str">
        <f t="shared" si="385"/>
        <v>S5</v>
      </c>
      <c r="C1981" s="12" t="str">
        <f t="shared" si="386"/>
        <v>LoLoALM</v>
      </c>
      <c r="D1981" s="12" t="str">
        <f t="shared" si="387"/>
        <v>BP_Value_var</v>
      </c>
      <c r="E1981" s="13" t="str">
        <f t="shared" si="380"/>
        <v>CHP2_S5_BP_Value_var</v>
      </c>
      <c r="F1981" s="14" t="str">
        <f t="shared" si="381"/>
        <v>BP_Value_var_LoLoALM</v>
      </c>
      <c r="G1981" s="10" t="str">
        <f t="shared" si="382"/>
        <v>CHP2_S5_LoLoALM</v>
      </c>
      <c r="H1981" s="10" t="str">
        <f>VLOOKUP(基本表格!E1981,起始地址定义!A:D,4,FALSE)&amp;" "&amp;Q1981</f>
        <v>2#刨片机润滑站温度  下下限报警</v>
      </c>
      <c r="I1981" s="10" t="str">
        <f t="shared" si="383"/>
        <v>DB1201,X201.0</v>
      </c>
      <c r="J1981" s="13" t="str">
        <f>VLOOKUP(E1981,起始地址定义!A:D,2,FALSE)</f>
        <v>DB1201</v>
      </c>
      <c r="K1981" s="12" t="str">
        <f t="shared" si="384"/>
        <v>X201.0</v>
      </c>
      <c r="L1981" s="13">
        <f>VLOOKUP(E1981,起始地址定义!A:D,3,FALSE)</f>
        <v>200</v>
      </c>
      <c r="M1981" s="14">
        <f>VLOOKUP($F1981,类型描述及偏移量!$C:$H,2,FALSE)</f>
        <v>1</v>
      </c>
      <c r="N1981" s="14" t="str">
        <f>VLOOKUP($F1981,类型描述及偏移量!$C:$H,3,FALSE)</f>
        <v>离散</v>
      </c>
      <c r="O1981" s="14" t="str">
        <f>VLOOKUP($F1981,类型描述及偏移量!$C:$H,4,FALSE)</f>
        <v>On</v>
      </c>
      <c r="P1981" s="14" t="str">
        <f>VLOOKUP($F1981,类型描述及偏移量!$C:$H,5,FALSE)</f>
        <v>Yes</v>
      </c>
      <c r="Q1981" s="14" t="str">
        <f>VLOOKUP($F1981,类型描述及偏移量!$C:$H,6,FALSE)</f>
        <v>下下限报警</v>
      </c>
    </row>
    <row r="1982" hidden="1" spans="1:17">
      <c r="A1982" s="12" t="s">
        <v>125</v>
      </c>
      <c r="B1982" s="12" t="str">
        <f t="shared" si="385"/>
        <v>S5</v>
      </c>
      <c r="C1982" s="12" t="str">
        <f t="shared" si="386"/>
        <v>LimALM</v>
      </c>
      <c r="D1982" s="12" t="str">
        <f t="shared" si="387"/>
        <v>BP_Value_var</v>
      </c>
      <c r="E1982" s="13" t="str">
        <f t="shared" si="380"/>
        <v>CHP2_S5_BP_Value_var</v>
      </c>
      <c r="F1982" s="14" t="str">
        <f t="shared" si="381"/>
        <v>BP_Value_var_LimALM</v>
      </c>
      <c r="G1982" s="10" t="str">
        <f t="shared" si="382"/>
        <v>CHP2_S5_LimALM</v>
      </c>
      <c r="H1982" s="10" t="str">
        <f>VLOOKUP(基本表格!E1982,起始地址定义!A:D,4,FALSE)&amp;" "&amp;Q1982</f>
        <v>2#刨片机润滑站温度  极限报警</v>
      </c>
      <c r="I1982" s="10" t="str">
        <f t="shared" si="383"/>
        <v>DB1201,X201.1</v>
      </c>
      <c r="J1982" s="13" t="str">
        <f>VLOOKUP(E1982,起始地址定义!A:D,2,FALSE)</f>
        <v>DB1201</v>
      </c>
      <c r="K1982" s="12" t="str">
        <f t="shared" si="384"/>
        <v>X201.1</v>
      </c>
      <c r="L1982" s="13">
        <f>VLOOKUP(E1982,起始地址定义!A:D,3,FALSE)</f>
        <v>200</v>
      </c>
      <c r="M1982" s="14">
        <f>VLOOKUP($F1982,类型描述及偏移量!$C:$H,2,FALSE)</f>
        <v>1.1</v>
      </c>
      <c r="N1982" s="14" t="str">
        <f>VLOOKUP($F1982,类型描述及偏移量!$C:$H,3,FALSE)</f>
        <v>离散</v>
      </c>
      <c r="O1982" s="14" t="str">
        <f>VLOOKUP($F1982,类型描述及偏移量!$C:$H,4,FALSE)</f>
        <v>On</v>
      </c>
      <c r="P1982" s="14" t="str">
        <f>VLOOKUP($F1982,类型描述及偏移量!$C:$H,5,FALSE)</f>
        <v>Yes</v>
      </c>
      <c r="Q1982" s="14" t="str">
        <f>VLOOKUP($F1982,类型描述及偏移量!$C:$H,6,FALSE)</f>
        <v>极限报警</v>
      </c>
    </row>
    <row r="1983" hidden="1" spans="1:17">
      <c r="A1983" s="12" t="s">
        <v>125</v>
      </c>
      <c r="B1983" s="12" t="str">
        <f t="shared" si="385"/>
        <v>S5</v>
      </c>
      <c r="C1983" s="12" t="str">
        <f t="shared" si="386"/>
        <v>LostALM</v>
      </c>
      <c r="D1983" s="12" t="str">
        <f t="shared" si="387"/>
        <v>BP_Value_var</v>
      </c>
      <c r="E1983" s="13" t="str">
        <f t="shared" si="380"/>
        <v>CHP2_S5_BP_Value_var</v>
      </c>
      <c r="F1983" s="14" t="str">
        <f t="shared" si="381"/>
        <v>BP_Value_var_LostALM</v>
      </c>
      <c r="G1983" s="10" t="str">
        <f t="shared" si="382"/>
        <v>CHP2_S5_LostALM</v>
      </c>
      <c r="H1983" s="10" t="str">
        <f>VLOOKUP(基本表格!E1983,起始地址定义!A:D,4,FALSE)&amp;" "&amp;Q1983</f>
        <v>2#刨片机润滑站温度  传感器断线报警</v>
      </c>
      <c r="I1983" s="10" t="str">
        <f t="shared" si="383"/>
        <v>DB1201,X201.2</v>
      </c>
      <c r="J1983" s="13" t="str">
        <f>VLOOKUP(E1983,起始地址定义!A:D,2,FALSE)</f>
        <v>DB1201</v>
      </c>
      <c r="K1983" s="12" t="str">
        <f t="shared" si="384"/>
        <v>X201.2</v>
      </c>
      <c r="L1983" s="13">
        <f>VLOOKUP(E1983,起始地址定义!A:D,3,FALSE)</f>
        <v>200</v>
      </c>
      <c r="M1983" s="14">
        <f>VLOOKUP($F1983,类型描述及偏移量!$C:$H,2,FALSE)</f>
        <v>1.2</v>
      </c>
      <c r="N1983" s="14" t="str">
        <f>VLOOKUP($F1983,类型描述及偏移量!$C:$H,3,FALSE)</f>
        <v>离散</v>
      </c>
      <c r="O1983" s="14" t="str">
        <f>VLOOKUP($F1983,类型描述及偏移量!$C:$H,4,FALSE)</f>
        <v>On</v>
      </c>
      <c r="P1983" s="14" t="str">
        <f>VLOOKUP($F1983,类型描述及偏移量!$C:$H,5,FALSE)</f>
        <v>Yes</v>
      </c>
      <c r="Q1983" s="14" t="str">
        <f>VLOOKUP($F1983,类型描述及偏移量!$C:$H,6,FALSE)</f>
        <v>传感器断线报警</v>
      </c>
    </row>
    <row r="1984" hidden="1" spans="1:17">
      <c r="A1984" s="12" t="s">
        <v>125</v>
      </c>
      <c r="B1984" s="12" t="str">
        <f t="shared" si="385"/>
        <v>S5</v>
      </c>
      <c r="C1984" s="12" t="str">
        <f t="shared" si="386"/>
        <v>Code</v>
      </c>
      <c r="D1984" s="12" t="str">
        <f t="shared" si="387"/>
        <v>BP_Value_var</v>
      </c>
      <c r="E1984" s="13" t="str">
        <f t="shared" si="380"/>
        <v>CHP2_S5_BP_Value_var</v>
      </c>
      <c r="F1984" s="14" t="str">
        <f t="shared" si="381"/>
        <v>BP_Value_var_Code</v>
      </c>
      <c r="G1984" s="10" t="str">
        <f t="shared" si="382"/>
        <v>CHP2_S5_Code</v>
      </c>
      <c r="H1984" s="10" t="str">
        <f>VLOOKUP(基本表格!E1984,起始地址定义!A:D,4,FALSE)&amp;" "&amp;Q1984</f>
        <v>2#刨片机润滑站温度  实际内码</v>
      </c>
      <c r="I1984" s="10" t="str">
        <f t="shared" si="383"/>
        <v>DB1201,INT202</v>
      </c>
      <c r="J1984" s="13" t="str">
        <f>VLOOKUP(E1984,起始地址定义!A:D,2,FALSE)</f>
        <v>DB1201</v>
      </c>
      <c r="K1984" s="12" t="str">
        <f t="shared" si="384"/>
        <v>INT202</v>
      </c>
      <c r="L1984" s="13">
        <f>VLOOKUP(E1984,起始地址定义!A:D,3,FALSE)</f>
        <v>200</v>
      </c>
      <c r="M1984" s="14">
        <f>VLOOKUP($F1984,类型描述及偏移量!$C:$H,2,FALSE)</f>
        <v>2</v>
      </c>
      <c r="N1984" s="14" t="str">
        <f>VLOOKUP($F1984,类型描述及偏移量!$C:$H,3,FALSE)</f>
        <v>整型</v>
      </c>
      <c r="O1984" s="14" t="str">
        <f>VLOOKUP($F1984,类型描述及偏移量!$C:$H,4,FALSE)</f>
        <v>None</v>
      </c>
      <c r="P1984" s="14" t="str">
        <f>VLOOKUP($F1984,类型描述及偏移量!$C:$H,5,FALSE)</f>
        <v>Yes</v>
      </c>
      <c r="Q1984" s="14" t="str">
        <f>VLOOKUP($F1984,类型描述及偏移量!$C:$H,6,FALSE)</f>
        <v>实际内码</v>
      </c>
    </row>
    <row r="1985" hidden="1" spans="1:17">
      <c r="A1985" s="12" t="s">
        <v>125</v>
      </c>
      <c r="B1985" s="12" t="str">
        <f t="shared" si="385"/>
        <v>S5</v>
      </c>
      <c r="C1985" s="12" t="str">
        <f t="shared" si="386"/>
        <v>Value</v>
      </c>
      <c r="D1985" s="12" t="str">
        <f t="shared" si="387"/>
        <v>BP_Value_var</v>
      </c>
      <c r="E1985" s="13" t="str">
        <f t="shared" si="380"/>
        <v>CHP2_S5_BP_Value_var</v>
      </c>
      <c r="F1985" s="14" t="str">
        <f t="shared" si="381"/>
        <v>BP_Value_var_Value</v>
      </c>
      <c r="G1985" s="10" t="str">
        <f t="shared" si="382"/>
        <v>CHP2_S5_Value</v>
      </c>
      <c r="H1985" s="10" t="str">
        <f>VLOOKUP(基本表格!E1985,起始地址定义!A:D,4,FALSE)&amp;" "&amp;Q1985</f>
        <v>2#刨片机润滑站温度  实际值</v>
      </c>
      <c r="I1985" s="10" t="str">
        <f t="shared" si="383"/>
        <v>DB1201,REAL206</v>
      </c>
      <c r="J1985" s="13" t="str">
        <f>VLOOKUP(E1985,起始地址定义!A:D,2,FALSE)</f>
        <v>DB1201</v>
      </c>
      <c r="K1985" s="12" t="str">
        <f t="shared" si="384"/>
        <v>REAL206</v>
      </c>
      <c r="L1985" s="13">
        <f>VLOOKUP(E1985,起始地址定义!A:D,3,FALSE)</f>
        <v>200</v>
      </c>
      <c r="M1985" s="14">
        <f>VLOOKUP($F1985,类型描述及偏移量!$C:$H,2,FALSE)</f>
        <v>6</v>
      </c>
      <c r="N1985" s="14" t="str">
        <f>VLOOKUP($F1985,类型描述及偏移量!$C:$H,3,FALSE)</f>
        <v>实型</v>
      </c>
      <c r="O1985" s="14" t="str">
        <f>VLOOKUP($F1985,类型描述及偏移量!$C:$H,4,FALSE)</f>
        <v>None</v>
      </c>
      <c r="P1985" s="14" t="str">
        <f>VLOOKUP($F1985,类型描述及偏移量!$C:$H,5,FALSE)</f>
        <v>Yes</v>
      </c>
      <c r="Q1985" s="14" t="str">
        <f>VLOOKUP($F1985,类型描述及偏移量!$C:$H,6,FALSE)</f>
        <v>实际值</v>
      </c>
    </row>
    <row r="1986" hidden="1" spans="1:17">
      <c r="A1986" s="12" t="s">
        <v>125</v>
      </c>
      <c r="B1986" s="12" t="str">
        <f t="shared" si="385"/>
        <v>S5</v>
      </c>
      <c r="C1986" s="12" t="str">
        <f t="shared" si="386"/>
        <v>Range</v>
      </c>
      <c r="D1986" s="12" t="str">
        <f t="shared" si="387"/>
        <v>BP_Value_var</v>
      </c>
      <c r="E1986" s="13" t="str">
        <f t="shared" si="380"/>
        <v>CHP2_S5_BP_Value_var</v>
      </c>
      <c r="F1986" s="14" t="str">
        <f t="shared" si="381"/>
        <v>BP_Value_var_Range</v>
      </c>
      <c r="G1986" s="10" t="str">
        <f t="shared" si="382"/>
        <v>CHP2_S5_Range</v>
      </c>
      <c r="H1986" s="10" t="str">
        <f>VLOOKUP(基本表格!E1986,起始地址定义!A:D,4,FALSE)&amp;" "&amp;Q1986</f>
        <v>2#刨片机润滑站温度  量程</v>
      </c>
      <c r="I1986" s="10" t="str">
        <f t="shared" si="383"/>
        <v>DB1201,REAL210</v>
      </c>
      <c r="J1986" s="13" t="str">
        <f>VLOOKUP(E1986,起始地址定义!A:D,2,FALSE)</f>
        <v>DB1201</v>
      </c>
      <c r="K1986" s="12" t="str">
        <f t="shared" si="384"/>
        <v>REAL210</v>
      </c>
      <c r="L1986" s="13">
        <f>VLOOKUP(E1986,起始地址定义!A:D,3,FALSE)</f>
        <v>200</v>
      </c>
      <c r="M1986" s="14">
        <f>VLOOKUP($F1986,类型描述及偏移量!$C:$H,2,FALSE)</f>
        <v>10</v>
      </c>
      <c r="N1986" s="14" t="str">
        <f>VLOOKUP($F1986,类型描述及偏移量!$C:$H,3,FALSE)</f>
        <v>实型</v>
      </c>
      <c r="O1986" s="14" t="str">
        <f>VLOOKUP($F1986,类型描述及偏移量!$C:$H,4,FALSE)</f>
        <v>None</v>
      </c>
      <c r="P1986" s="14" t="str">
        <f>VLOOKUP($F1986,类型描述及偏移量!$C:$H,5,FALSE)</f>
        <v>No</v>
      </c>
      <c r="Q1986" s="14" t="str">
        <f>VLOOKUP($F1986,类型描述及偏移量!$C:$H,6,FALSE)</f>
        <v>量程</v>
      </c>
    </row>
    <row r="1987" hidden="1" spans="1:17">
      <c r="A1987" s="12" t="s">
        <v>125</v>
      </c>
      <c r="B1987" s="12" t="str">
        <f t="shared" si="385"/>
        <v>S5</v>
      </c>
      <c r="C1987" s="12" t="str">
        <f t="shared" si="386"/>
        <v>Hi</v>
      </c>
      <c r="D1987" s="12" t="str">
        <f t="shared" si="387"/>
        <v>BP_Value_var</v>
      </c>
      <c r="E1987" s="13" t="str">
        <f t="shared" si="380"/>
        <v>CHP2_S5_BP_Value_var</v>
      </c>
      <c r="F1987" s="14" t="str">
        <f t="shared" si="381"/>
        <v>BP_Value_var_Hi</v>
      </c>
      <c r="G1987" s="10" t="str">
        <f t="shared" si="382"/>
        <v>CHP2_S5_Hi</v>
      </c>
      <c r="H1987" s="10" t="str">
        <f>VLOOKUP(基本表格!E1987,起始地址定义!A:D,4,FALSE)&amp;" "&amp;Q1987</f>
        <v>2#刨片机润滑站温度  上限值</v>
      </c>
      <c r="I1987" s="10" t="str">
        <f t="shared" si="383"/>
        <v>DB1201,REAL214</v>
      </c>
      <c r="J1987" s="13" t="str">
        <f>VLOOKUP(E1987,起始地址定义!A:D,2,FALSE)</f>
        <v>DB1201</v>
      </c>
      <c r="K1987" s="12" t="str">
        <f t="shared" si="384"/>
        <v>REAL214</v>
      </c>
      <c r="L1987" s="13">
        <f>VLOOKUP(E1987,起始地址定义!A:D,3,FALSE)</f>
        <v>200</v>
      </c>
      <c r="M1987" s="14">
        <f>VLOOKUP($F1987,类型描述及偏移量!$C:$H,2,FALSE)</f>
        <v>14</v>
      </c>
      <c r="N1987" s="14" t="str">
        <f>VLOOKUP($F1987,类型描述及偏移量!$C:$H,3,FALSE)</f>
        <v>实型</v>
      </c>
      <c r="O1987" s="14" t="str">
        <f>VLOOKUP($F1987,类型描述及偏移量!$C:$H,4,FALSE)</f>
        <v>None</v>
      </c>
      <c r="P1987" s="14" t="str">
        <f>VLOOKUP($F1987,类型描述及偏移量!$C:$H,5,FALSE)</f>
        <v>No</v>
      </c>
      <c r="Q1987" s="14" t="str">
        <f>VLOOKUP($F1987,类型描述及偏移量!$C:$H,6,FALSE)</f>
        <v>上限值</v>
      </c>
    </row>
    <row r="1988" hidden="1" spans="1:17">
      <c r="A1988" s="12" t="s">
        <v>125</v>
      </c>
      <c r="B1988" s="12" t="str">
        <f t="shared" si="385"/>
        <v>S5</v>
      </c>
      <c r="C1988" s="12" t="str">
        <f t="shared" si="386"/>
        <v>Lo</v>
      </c>
      <c r="D1988" s="12" t="str">
        <f t="shared" si="387"/>
        <v>BP_Value_var</v>
      </c>
      <c r="E1988" s="13" t="str">
        <f t="shared" si="380"/>
        <v>CHP2_S5_BP_Value_var</v>
      </c>
      <c r="F1988" s="14" t="str">
        <f t="shared" si="381"/>
        <v>BP_Value_var_Lo</v>
      </c>
      <c r="G1988" s="10" t="str">
        <f t="shared" si="382"/>
        <v>CHP2_S5_Lo</v>
      </c>
      <c r="H1988" s="10" t="str">
        <f>VLOOKUP(基本表格!E1988,起始地址定义!A:D,4,FALSE)&amp;" "&amp;Q1988</f>
        <v>2#刨片机润滑站温度  下限值</v>
      </c>
      <c r="I1988" s="10" t="str">
        <f t="shared" si="383"/>
        <v>DB1201,REAL218</v>
      </c>
      <c r="J1988" s="13" t="str">
        <f>VLOOKUP(E1988,起始地址定义!A:D,2,FALSE)</f>
        <v>DB1201</v>
      </c>
      <c r="K1988" s="12" t="str">
        <f t="shared" si="384"/>
        <v>REAL218</v>
      </c>
      <c r="L1988" s="13">
        <f>VLOOKUP(E1988,起始地址定义!A:D,3,FALSE)</f>
        <v>200</v>
      </c>
      <c r="M1988" s="14">
        <f>VLOOKUP($F1988,类型描述及偏移量!$C:$H,2,FALSE)</f>
        <v>18</v>
      </c>
      <c r="N1988" s="14" t="str">
        <f>VLOOKUP($F1988,类型描述及偏移量!$C:$H,3,FALSE)</f>
        <v>实型</v>
      </c>
      <c r="O1988" s="14" t="str">
        <f>VLOOKUP($F1988,类型描述及偏移量!$C:$H,4,FALSE)</f>
        <v>None</v>
      </c>
      <c r="P1988" s="14" t="str">
        <f>VLOOKUP($F1988,类型描述及偏移量!$C:$H,5,FALSE)</f>
        <v>No</v>
      </c>
      <c r="Q1988" s="14" t="str">
        <f>VLOOKUP($F1988,类型描述及偏移量!$C:$H,6,FALSE)</f>
        <v>下限值</v>
      </c>
    </row>
    <row r="1989" hidden="1" spans="1:17">
      <c r="A1989" s="12" t="s">
        <v>125</v>
      </c>
      <c r="B1989" s="12" t="str">
        <f t="shared" si="385"/>
        <v>S5</v>
      </c>
      <c r="C1989" s="12" t="str">
        <f t="shared" si="386"/>
        <v>HiHi</v>
      </c>
      <c r="D1989" s="12" t="str">
        <f t="shared" si="387"/>
        <v>BP_Value_var</v>
      </c>
      <c r="E1989" s="13" t="str">
        <f t="shared" si="380"/>
        <v>CHP2_S5_BP_Value_var</v>
      </c>
      <c r="F1989" s="14" t="str">
        <f t="shared" si="381"/>
        <v>BP_Value_var_HiHi</v>
      </c>
      <c r="G1989" s="10" t="str">
        <f t="shared" si="382"/>
        <v>CHP2_S5_HiHi</v>
      </c>
      <c r="H1989" s="10" t="str">
        <f>VLOOKUP(基本表格!E1989,起始地址定义!A:D,4,FALSE)&amp;" "&amp;Q1989</f>
        <v>2#刨片机润滑站温度  上上限值</v>
      </c>
      <c r="I1989" s="10" t="str">
        <f t="shared" si="383"/>
        <v>DB1201,REAL222</v>
      </c>
      <c r="J1989" s="13" t="str">
        <f>VLOOKUP(E1989,起始地址定义!A:D,2,FALSE)</f>
        <v>DB1201</v>
      </c>
      <c r="K1989" s="12" t="str">
        <f t="shared" si="384"/>
        <v>REAL222</v>
      </c>
      <c r="L1989" s="13">
        <f>VLOOKUP(E1989,起始地址定义!A:D,3,FALSE)</f>
        <v>200</v>
      </c>
      <c r="M1989" s="14">
        <f>VLOOKUP($F1989,类型描述及偏移量!$C:$H,2,FALSE)</f>
        <v>22</v>
      </c>
      <c r="N1989" s="14" t="str">
        <f>VLOOKUP($F1989,类型描述及偏移量!$C:$H,3,FALSE)</f>
        <v>实型</v>
      </c>
      <c r="O1989" s="14" t="str">
        <f>VLOOKUP($F1989,类型描述及偏移量!$C:$H,4,FALSE)</f>
        <v>None</v>
      </c>
      <c r="P1989" s="14" t="str">
        <f>VLOOKUP($F1989,类型描述及偏移量!$C:$H,5,FALSE)</f>
        <v>No</v>
      </c>
      <c r="Q1989" s="14" t="str">
        <f>VLOOKUP($F1989,类型描述及偏移量!$C:$H,6,FALSE)</f>
        <v>上上限值</v>
      </c>
    </row>
    <row r="1990" hidden="1" spans="1:17">
      <c r="A1990" s="12" t="s">
        <v>125</v>
      </c>
      <c r="B1990" s="12" t="str">
        <f t="shared" si="385"/>
        <v>S5</v>
      </c>
      <c r="C1990" s="12" t="str">
        <f t="shared" si="386"/>
        <v>LoLo</v>
      </c>
      <c r="D1990" s="12" t="str">
        <f t="shared" si="387"/>
        <v>BP_Value_var</v>
      </c>
      <c r="E1990" s="13" t="str">
        <f t="shared" si="380"/>
        <v>CHP2_S5_BP_Value_var</v>
      </c>
      <c r="F1990" s="14" t="str">
        <f t="shared" si="381"/>
        <v>BP_Value_var_LoLo</v>
      </c>
      <c r="G1990" s="10" t="str">
        <f t="shared" si="382"/>
        <v>CHP2_S5_LoLo</v>
      </c>
      <c r="H1990" s="10" t="str">
        <f>VLOOKUP(基本表格!E1990,起始地址定义!A:D,4,FALSE)&amp;" "&amp;Q1990</f>
        <v>2#刨片机润滑站温度  下下限值</v>
      </c>
      <c r="I1990" s="10" t="str">
        <f t="shared" si="383"/>
        <v>DB1201,REAL226</v>
      </c>
      <c r="J1990" s="13" t="str">
        <f>VLOOKUP(E1990,起始地址定义!A:D,2,FALSE)</f>
        <v>DB1201</v>
      </c>
      <c r="K1990" s="12" t="str">
        <f t="shared" si="384"/>
        <v>REAL226</v>
      </c>
      <c r="L1990" s="13">
        <f>VLOOKUP(E1990,起始地址定义!A:D,3,FALSE)</f>
        <v>200</v>
      </c>
      <c r="M1990" s="14">
        <f>VLOOKUP($F1990,类型描述及偏移量!$C:$H,2,FALSE)</f>
        <v>26</v>
      </c>
      <c r="N1990" s="14" t="str">
        <f>VLOOKUP($F1990,类型描述及偏移量!$C:$H,3,FALSE)</f>
        <v>实型</v>
      </c>
      <c r="O1990" s="14" t="str">
        <f>VLOOKUP($F1990,类型描述及偏移量!$C:$H,4,FALSE)</f>
        <v>None</v>
      </c>
      <c r="P1990" s="14" t="str">
        <f>VLOOKUP($F1990,类型描述及偏移量!$C:$H,5,FALSE)</f>
        <v>No</v>
      </c>
      <c r="Q1990" s="14" t="str">
        <f>VLOOKUP($F1990,类型描述及偏移量!$C:$H,6,FALSE)</f>
        <v>下下限值</v>
      </c>
    </row>
    <row r="1991" hidden="1" spans="1:17">
      <c r="A1991" s="12" t="s">
        <v>125</v>
      </c>
      <c r="B1991" s="12" t="str">
        <f t="shared" si="385"/>
        <v>S6</v>
      </c>
      <c r="C1991" s="12" t="str">
        <f t="shared" si="386"/>
        <v>HiProEN</v>
      </c>
      <c r="D1991" s="12" t="str">
        <f t="shared" si="387"/>
        <v>BP_Value_var</v>
      </c>
      <c r="E1991" s="13" t="str">
        <f t="shared" ref="E1991:E2054" si="388">A1991&amp;"_"&amp;B1991&amp;"_"&amp;D1991</f>
        <v>CHP2_S6_BP_Value_var</v>
      </c>
      <c r="F1991" s="14" t="str">
        <f t="shared" ref="F1991:F2054" si="389">D1991&amp;"_"&amp;C1991</f>
        <v>BP_Value_var_HiProEN</v>
      </c>
      <c r="G1991" s="10" t="str">
        <f t="shared" ref="G1991:G2054" si="390">A1991&amp;"_"&amp;IF(B1991="DB","",B1991&amp;"_")&amp;C1991</f>
        <v>CHP2_S6_HiProEN</v>
      </c>
      <c r="H1991" s="10" t="str">
        <f>VLOOKUP(基本表格!E1991,起始地址定义!A:D,4,FALSE)&amp;" "&amp;Q1991</f>
        <v>2#刨片机主机轴承温度传感器1#  上限保护使能</v>
      </c>
      <c r="I1991" s="10" t="str">
        <f t="shared" ref="I1991:I2054" si="391">J1991&amp;","&amp;K1991</f>
        <v>DB1201,X250.3</v>
      </c>
      <c r="J1991" s="13" t="str">
        <f>VLOOKUP(E1991,起始地址定义!A:D,2,FALSE)</f>
        <v>DB1201</v>
      </c>
      <c r="K1991" s="12" t="str">
        <f t="shared" ref="K1991:K2054" si="392">IF(N1991="离散","X",IF(N1991="实型","REAL","INT"))&amp;IF(N1991="离散",TEXT(L1991+M1991,"0.0"),L1991+M1991)</f>
        <v>X250.3</v>
      </c>
      <c r="L1991" s="13">
        <f>VLOOKUP(E1991,起始地址定义!A:D,3,FALSE)</f>
        <v>250</v>
      </c>
      <c r="M1991" s="14">
        <f>VLOOKUP($F1991,类型描述及偏移量!$C:$H,2,FALSE)</f>
        <v>0.299999999999997</v>
      </c>
      <c r="N1991" s="14" t="str">
        <f>VLOOKUP($F1991,类型描述及偏移量!$C:$H,3,FALSE)</f>
        <v>离散</v>
      </c>
      <c r="O1991" s="14" t="str">
        <f>VLOOKUP($F1991,类型描述及偏移量!$C:$H,4,FALSE)</f>
        <v>None</v>
      </c>
      <c r="P1991" s="14" t="str">
        <f>VLOOKUP($F1991,类型描述及偏移量!$C:$H,5,FALSE)</f>
        <v>No</v>
      </c>
      <c r="Q1991" s="14" t="str">
        <f>VLOOKUP($F1991,类型描述及偏移量!$C:$H,6,FALSE)</f>
        <v>上限保护使能</v>
      </c>
    </row>
    <row r="1992" hidden="1" spans="1:17">
      <c r="A1992" s="12" t="s">
        <v>125</v>
      </c>
      <c r="B1992" s="12" t="str">
        <f t="shared" si="385"/>
        <v>S6</v>
      </c>
      <c r="C1992" s="12" t="str">
        <f t="shared" si="386"/>
        <v>LoProEN</v>
      </c>
      <c r="D1992" s="12" t="str">
        <f t="shared" si="387"/>
        <v>BP_Value_var</v>
      </c>
      <c r="E1992" s="13" t="str">
        <f t="shared" si="388"/>
        <v>CHP2_S6_BP_Value_var</v>
      </c>
      <c r="F1992" s="14" t="str">
        <f t="shared" si="389"/>
        <v>BP_Value_var_LoProEN</v>
      </c>
      <c r="G1992" s="10" t="str">
        <f t="shared" si="390"/>
        <v>CHP2_S6_LoProEN</v>
      </c>
      <c r="H1992" s="10" t="str">
        <f>VLOOKUP(基本表格!E1992,起始地址定义!A:D,4,FALSE)&amp;" "&amp;Q1992</f>
        <v>2#刨片机主机轴承温度传感器1#  下限保护使能</v>
      </c>
      <c r="I1992" s="10" t="str">
        <f t="shared" si="391"/>
        <v>DB1201,X250.4</v>
      </c>
      <c r="J1992" s="13" t="str">
        <f>VLOOKUP(E1992,起始地址定义!A:D,2,FALSE)</f>
        <v>DB1201</v>
      </c>
      <c r="K1992" s="12" t="str">
        <f t="shared" si="392"/>
        <v>X250.4</v>
      </c>
      <c r="L1992" s="13">
        <f>VLOOKUP(E1992,起始地址定义!A:D,3,FALSE)</f>
        <v>250</v>
      </c>
      <c r="M1992" s="14">
        <f>VLOOKUP($F1992,类型描述及偏移量!$C:$H,2,FALSE)</f>
        <v>0.399999999999999</v>
      </c>
      <c r="N1992" s="14" t="str">
        <f>VLOOKUP($F1992,类型描述及偏移量!$C:$H,3,FALSE)</f>
        <v>离散</v>
      </c>
      <c r="O1992" s="14" t="str">
        <f>VLOOKUP($F1992,类型描述及偏移量!$C:$H,4,FALSE)</f>
        <v>None</v>
      </c>
      <c r="P1992" s="14" t="str">
        <f>VLOOKUP($F1992,类型描述及偏移量!$C:$H,5,FALSE)</f>
        <v>No</v>
      </c>
      <c r="Q1992" s="14" t="str">
        <f>VLOOKUP($F1992,类型描述及偏移量!$C:$H,6,FALSE)</f>
        <v>下限保护使能</v>
      </c>
    </row>
    <row r="1993" hidden="1" spans="1:17">
      <c r="A1993" s="12" t="s">
        <v>125</v>
      </c>
      <c r="B1993" s="12" t="str">
        <f t="shared" si="385"/>
        <v>S6</v>
      </c>
      <c r="C1993" s="12" t="str">
        <f t="shared" si="386"/>
        <v>HiALM</v>
      </c>
      <c r="D1993" s="12" t="str">
        <f t="shared" si="387"/>
        <v>BP_Value_var</v>
      </c>
      <c r="E1993" s="13" t="str">
        <f t="shared" si="388"/>
        <v>CHP2_S6_BP_Value_var</v>
      </c>
      <c r="F1993" s="14" t="str">
        <f t="shared" si="389"/>
        <v>BP_Value_var_HiALM</v>
      </c>
      <c r="G1993" s="10" t="str">
        <f t="shared" si="390"/>
        <v>CHP2_S6_HiALM</v>
      </c>
      <c r="H1993" s="10" t="str">
        <f>VLOOKUP(基本表格!E1993,起始地址定义!A:D,4,FALSE)&amp;" "&amp;Q1993</f>
        <v>2#刨片机主机轴承温度传感器1#  上限报警</v>
      </c>
      <c r="I1993" s="10" t="str">
        <f t="shared" si="391"/>
        <v>DB1201,X250.5</v>
      </c>
      <c r="J1993" s="13" t="str">
        <f>VLOOKUP(E1993,起始地址定义!A:D,2,FALSE)</f>
        <v>DB1201</v>
      </c>
      <c r="K1993" s="12" t="str">
        <f t="shared" si="392"/>
        <v>X250.5</v>
      </c>
      <c r="L1993" s="13">
        <f>VLOOKUP(E1993,起始地址定义!A:D,3,FALSE)</f>
        <v>250</v>
      </c>
      <c r="M1993" s="14">
        <f>VLOOKUP($F1993,类型描述及偏移量!$C:$H,2,FALSE)</f>
        <v>0.5</v>
      </c>
      <c r="N1993" s="14" t="str">
        <f>VLOOKUP($F1993,类型描述及偏移量!$C:$H,3,FALSE)</f>
        <v>离散</v>
      </c>
      <c r="O1993" s="14" t="str">
        <f>VLOOKUP($F1993,类型描述及偏移量!$C:$H,4,FALSE)</f>
        <v>None</v>
      </c>
      <c r="P1993" s="14" t="str">
        <f>VLOOKUP($F1993,类型描述及偏移量!$C:$H,5,FALSE)</f>
        <v>Yes</v>
      </c>
      <c r="Q1993" s="14" t="str">
        <f>VLOOKUP($F1993,类型描述及偏移量!$C:$H,6,FALSE)</f>
        <v>上限报警</v>
      </c>
    </row>
    <row r="1994" hidden="1" spans="1:17">
      <c r="A1994" s="12" t="s">
        <v>125</v>
      </c>
      <c r="B1994" s="12" t="str">
        <f t="shared" si="385"/>
        <v>S6</v>
      </c>
      <c r="C1994" s="12" t="str">
        <f t="shared" si="386"/>
        <v>LoALM</v>
      </c>
      <c r="D1994" s="12" t="str">
        <f t="shared" si="387"/>
        <v>BP_Value_var</v>
      </c>
      <c r="E1994" s="13" t="str">
        <f t="shared" si="388"/>
        <v>CHP2_S6_BP_Value_var</v>
      </c>
      <c r="F1994" s="14" t="str">
        <f t="shared" si="389"/>
        <v>BP_Value_var_LoALM</v>
      </c>
      <c r="G1994" s="10" t="str">
        <f t="shared" si="390"/>
        <v>CHP2_S6_LoALM</v>
      </c>
      <c r="H1994" s="10" t="str">
        <f>VLOOKUP(基本表格!E1994,起始地址定义!A:D,4,FALSE)&amp;" "&amp;Q1994</f>
        <v>2#刨片机主机轴承温度传感器1#  下限报警</v>
      </c>
      <c r="I1994" s="10" t="str">
        <f t="shared" si="391"/>
        <v>DB1201,X250.6</v>
      </c>
      <c r="J1994" s="13" t="str">
        <f>VLOOKUP(E1994,起始地址定义!A:D,2,FALSE)</f>
        <v>DB1201</v>
      </c>
      <c r="K1994" s="12" t="str">
        <f t="shared" si="392"/>
        <v>X250.6</v>
      </c>
      <c r="L1994" s="13">
        <f>VLOOKUP(E1994,起始地址定义!A:D,3,FALSE)</f>
        <v>250</v>
      </c>
      <c r="M1994" s="14">
        <f>VLOOKUP($F1994,类型描述及偏移量!$C:$H,2,FALSE)</f>
        <v>0.600000000000001</v>
      </c>
      <c r="N1994" s="14" t="str">
        <f>VLOOKUP($F1994,类型描述及偏移量!$C:$H,3,FALSE)</f>
        <v>离散</v>
      </c>
      <c r="O1994" s="14" t="str">
        <f>VLOOKUP($F1994,类型描述及偏移量!$C:$H,4,FALSE)</f>
        <v>None</v>
      </c>
      <c r="P1994" s="14" t="str">
        <f>VLOOKUP($F1994,类型描述及偏移量!$C:$H,5,FALSE)</f>
        <v>Yes</v>
      </c>
      <c r="Q1994" s="14" t="str">
        <f>VLOOKUP($F1994,类型描述及偏移量!$C:$H,6,FALSE)</f>
        <v>下限报警</v>
      </c>
    </row>
    <row r="1995" hidden="1" spans="1:17">
      <c r="A1995" s="12" t="s">
        <v>125</v>
      </c>
      <c r="B1995" s="12" t="str">
        <f t="shared" ref="B1995:B2035" si="393">LEFT(B1980,1)&amp;RIGHT(B1980,LEN(B1980)-1)+1</f>
        <v>S6</v>
      </c>
      <c r="C1995" s="12" t="str">
        <f t="shared" ref="C1995:C2035" si="394">C1980</f>
        <v>HiHiALM</v>
      </c>
      <c r="D1995" s="12" t="str">
        <f t="shared" ref="D1995:D2035" si="395">D1980</f>
        <v>BP_Value_var</v>
      </c>
      <c r="E1995" s="13" t="str">
        <f t="shared" si="388"/>
        <v>CHP2_S6_BP_Value_var</v>
      </c>
      <c r="F1995" s="14" t="str">
        <f t="shared" si="389"/>
        <v>BP_Value_var_HiHiALM</v>
      </c>
      <c r="G1995" s="10" t="str">
        <f t="shared" si="390"/>
        <v>CHP2_S6_HiHiALM</v>
      </c>
      <c r="H1995" s="10" t="str">
        <f>VLOOKUP(基本表格!E1995,起始地址定义!A:D,4,FALSE)&amp;" "&amp;Q1995</f>
        <v>2#刨片机主机轴承温度传感器1#  上上限报警</v>
      </c>
      <c r="I1995" s="10" t="str">
        <f t="shared" si="391"/>
        <v>DB1201,X250.7</v>
      </c>
      <c r="J1995" s="13" t="str">
        <f>VLOOKUP(E1995,起始地址定义!A:D,2,FALSE)</f>
        <v>DB1201</v>
      </c>
      <c r="K1995" s="12" t="str">
        <f t="shared" si="392"/>
        <v>X250.7</v>
      </c>
      <c r="L1995" s="13">
        <f>VLOOKUP(E1995,起始地址定义!A:D,3,FALSE)</f>
        <v>250</v>
      </c>
      <c r="M1995" s="14">
        <f>VLOOKUP($F1995,类型描述及偏移量!$C:$H,2,FALSE)</f>
        <v>0.700000000000003</v>
      </c>
      <c r="N1995" s="14" t="str">
        <f>VLOOKUP($F1995,类型描述及偏移量!$C:$H,3,FALSE)</f>
        <v>离散</v>
      </c>
      <c r="O1995" s="14" t="str">
        <f>VLOOKUP($F1995,类型描述及偏移量!$C:$H,4,FALSE)</f>
        <v>On</v>
      </c>
      <c r="P1995" s="14" t="str">
        <f>VLOOKUP($F1995,类型描述及偏移量!$C:$H,5,FALSE)</f>
        <v>Yes</v>
      </c>
      <c r="Q1995" s="14" t="str">
        <f>VLOOKUP($F1995,类型描述及偏移量!$C:$H,6,FALSE)</f>
        <v>上上限报警</v>
      </c>
    </row>
    <row r="1996" hidden="1" spans="1:17">
      <c r="A1996" s="12" t="s">
        <v>125</v>
      </c>
      <c r="B1996" s="12" t="str">
        <f t="shared" si="393"/>
        <v>S6</v>
      </c>
      <c r="C1996" s="12" t="str">
        <f t="shared" si="394"/>
        <v>LoLoALM</v>
      </c>
      <c r="D1996" s="12" t="str">
        <f t="shared" si="395"/>
        <v>BP_Value_var</v>
      </c>
      <c r="E1996" s="13" t="str">
        <f t="shared" si="388"/>
        <v>CHP2_S6_BP_Value_var</v>
      </c>
      <c r="F1996" s="14" t="str">
        <f t="shared" si="389"/>
        <v>BP_Value_var_LoLoALM</v>
      </c>
      <c r="G1996" s="10" t="str">
        <f t="shared" si="390"/>
        <v>CHP2_S6_LoLoALM</v>
      </c>
      <c r="H1996" s="10" t="str">
        <f>VLOOKUP(基本表格!E1996,起始地址定义!A:D,4,FALSE)&amp;" "&amp;Q1996</f>
        <v>2#刨片机主机轴承温度传感器1#  下下限报警</v>
      </c>
      <c r="I1996" s="10" t="str">
        <f t="shared" si="391"/>
        <v>DB1201,X251.0</v>
      </c>
      <c r="J1996" s="13" t="str">
        <f>VLOOKUP(E1996,起始地址定义!A:D,2,FALSE)</f>
        <v>DB1201</v>
      </c>
      <c r="K1996" s="12" t="str">
        <f t="shared" si="392"/>
        <v>X251.0</v>
      </c>
      <c r="L1996" s="13">
        <f>VLOOKUP(E1996,起始地址定义!A:D,3,FALSE)</f>
        <v>250</v>
      </c>
      <c r="M1996" s="14">
        <f>VLOOKUP($F1996,类型描述及偏移量!$C:$H,2,FALSE)</f>
        <v>1</v>
      </c>
      <c r="N1996" s="14" t="str">
        <f>VLOOKUP($F1996,类型描述及偏移量!$C:$H,3,FALSE)</f>
        <v>离散</v>
      </c>
      <c r="O1996" s="14" t="str">
        <f>VLOOKUP($F1996,类型描述及偏移量!$C:$H,4,FALSE)</f>
        <v>On</v>
      </c>
      <c r="P1996" s="14" t="str">
        <f>VLOOKUP($F1996,类型描述及偏移量!$C:$H,5,FALSE)</f>
        <v>Yes</v>
      </c>
      <c r="Q1996" s="14" t="str">
        <f>VLOOKUP($F1996,类型描述及偏移量!$C:$H,6,FALSE)</f>
        <v>下下限报警</v>
      </c>
    </row>
    <row r="1997" hidden="1" spans="1:17">
      <c r="A1997" s="12" t="s">
        <v>125</v>
      </c>
      <c r="B1997" s="12" t="str">
        <f t="shared" si="393"/>
        <v>S6</v>
      </c>
      <c r="C1997" s="12" t="str">
        <f t="shared" si="394"/>
        <v>LimALM</v>
      </c>
      <c r="D1997" s="12" t="str">
        <f t="shared" si="395"/>
        <v>BP_Value_var</v>
      </c>
      <c r="E1997" s="13" t="str">
        <f t="shared" si="388"/>
        <v>CHP2_S6_BP_Value_var</v>
      </c>
      <c r="F1997" s="14" t="str">
        <f t="shared" si="389"/>
        <v>BP_Value_var_LimALM</v>
      </c>
      <c r="G1997" s="10" t="str">
        <f t="shared" si="390"/>
        <v>CHP2_S6_LimALM</v>
      </c>
      <c r="H1997" s="10" t="str">
        <f>VLOOKUP(基本表格!E1997,起始地址定义!A:D,4,FALSE)&amp;" "&amp;Q1997</f>
        <v>2#刨片机主机轴承温度传感器1#  极限报警</v>
      </c>
      <c r="I1997" s="10" t="str">
        <f t="shared" si="391"/>
        <v>DB1201,X251.1</v>
      </c>
      <c r="J1997" s="13" t="str">
        <f>VLOOKUP(E1997,起始地址定义!A:D,2,FALSE)</f>
        <v>DB1201</v>
      </c>
      <c r="K1997" s="12" t="str">
        <f t="shared" si="392"/>
        <v>X251.1</v>
      </c>
      <c r="L1997" s="13">
        <f>VLOOKUP(E1997,起始地址定义!A:D,3,FALSE)</f>
        <v>250</v>
      </c>
      <c r="M1997" s="14">
        <f>VLOOKUP($F1997,类型描述及偏移量!$C:$H,2,FALSE)</f>
        <v>1.1</v>
      </c>
      <c r="N1997" s="14" t="str">
        <f>VLOOKUP($F1997,类型描述及偏移量!$C:$H,3,FALSE)</f>
        <v>离散</v>
      </c>
      <c r="O1997" s="14" t="str">
        <f>VLOOKUP($F1997,类型描述及偏移量!$C:$H,4,FALSE)</f>
        <v>On</v>
      </c>
      <c r="P1997" s="14" t="str">
        <f>VLOOKUP($F1997,类型描述及偏移量!$C:$H,5,FALSE)</f>
        <v>Yes</v>
      </c>
      <c r="Q1997" s="14" t="str">
        <f>VLOOKUP($F1997,类型描述及偏移量!$C:$H,6,FALSE)</f>
        <v>极限报警</v>
      </c>
    </row>
    <row r="1998" hidden="1" spans="1:17">
      <c r="A1998" s="12" t="s">
        <v>125</v>
      </c>
      <c r="B1998" s="12" t="str">
        <f t="shared" si="393"/>
        <v>S6</v>
      </c>
      <c r="C1998" s="12" t="str">
        <f t="shared" si="394"/>
        <v>LostALM</v>
      </c>
      <c r="D1998" s="12" t="str">
        <f t="shared" si="395"/>
        <v>BP_Value_var</v>
      </c>
      <c r="E1998" s="13" t="str">
        <f t="shared" si="388"/>
        <v>CHP2_S6_BP_Value_var</v>
      </c>
      <c r="F1998" s="14" t="str">
        <f t="shared" si="389"/>
        <v>BP_Value_var_LostALM</v>
      </c>
      <c r="G1998" s="10" t="str">
        <f t="shared" si="390"/>
        <v>CHP2_S6_LostALM</v>
      </c>
      <c r="H1998" s="10" t="str">
        <f>VLOOKUP(基本表格!E1998,起始地址定义!A:D,4,FALSE)&amp;" "&amp;Q1998</f>
        <v>2#刨片机主机轴承温度传感器1#  传感器断线报警</v>
      </c>
      <c r="I1998" s="10" t="str">
        <f t="shared" si="391"/>
        <v>DB1201,X251.2</v>
      </c>
      <c r="J1998" s="13" t="str">
        <f>VLOOKUP(E1998,起始地址定义!A:D,2,FALSE)</f>
        <v>DB1201</v>
      </c>
      <c r="K1998" s="12" t="str">
        <f t="shared" si="392"/>
        <v>X251.2</v>
      </c>
      <c r="L1998" s="13">
        <f>VLOOKUP(E1998,起始地址定义!A:D,3,FALSE)</f>
        <v>250</v>
      </c>
      <c r="M1998" s="14">
        <f>VLOOKUP($F1998,类型描述及偏移量!$C:$H,2,FALSE)</f>
        <v>1.2</v>
      </c>
      <c r="N1998" s="14" t="str">
        <f>VLOOKUP($F1998,类型描述及偏移量!$C:$H,3,FALSE)</f>
        <v>离散</v>
      </c>
      <c r="O1998" s="14" t="str">
        <f>VLOOKUP($F1998,类型描述及偏移量!$C:$H,4,FALSE)</f>
        <v>On</v>
      </c>
      <c r="P1998" s="14" t="str">
        <f>VLOOKUP($F1998,类型描述及偏移量!$C:$H,5,FALSE)</f>
        <v>Yes</v>
      </c>
      <c r="Q1998" s="14" t="str">
        <f>VLOOKUP($F1998,类型描述及偏移量!$C:$H,6,FALSE)</f>
        <v>传感器断线报警</v>
      </c>
    </row>
    <row r="1999" hidden="1" spans="1:17">
      <c r="A1999" s="12" t="s">
        <v>125</v>
      </c>
      <c r="B1999" s="12" t="str">
        <f t="shared" si="393"/>
        <v>S6</v>
      </c>
      <c r="C1999" s="12" t="str">
        <f t="shared" si="394"/>
        <v>Code</v>
      </c>
      <c r="D1999" s="12" t="str">
        <f t="shared" si="395"/>
        <v>BP_Value_var</v>
      </c>
      <c r="E1999" s="13" t="str">
        <f t="shared" si="388"/>
        <v>CHP2_S6_BP_Value_var</v>
      </c>
      <c r="F1999" s="14" t="str">
        <f t="shared" si="389"/>
        <v>BP_Value_var_Code</v>
      </c>
      <c r="G1999" s="10" t="str">
        <f t="shared" si="390"/>
        <v>CHP2_S6_Code</v>
      </c>
      <c r="H1999" s="10" t="str">
        <f>VLOOKUP(基本表格!E1999,起始地址定义!A:D,4,FALSE)&amp;" "&amp;Q1999</f>
        <v>2#刨片机主机轴承温度传感器1#  实际内码</v>
      </c>
      <c r="I1999" s="10" t="str">
        <f t="shared" si="391"/>
        <v>DB1201,INT252</v>
      </c>
      <c r="J1999" s="13" t="str">
        <f>VLOOKUP(E1999,起始地址定义!A:D,2,FALSE)</f>
        <v>DB1201</v>
      </c>
      <c r="K1999" s="12" t="str">
        <f t="shared" si="392"/>
        <v>INT252</v>
      </c>
      <c r="L1999" s="13">
        <f>VLOOKUP(E1999,起始地址定义!A:D,3,FALSE)</f>
        <v>250</v>
      </c>
      <c r="M1999" s="14">
        <f>VLOOKUP($F1999,类型描述及偏移量!$C:$H,2,FALSE)</f>
        <v>2</v>
      </c>
      <c r="N1999" s="14" t="str">
        <f>VLOOKUP($F1999,类型描述及偏移量!$C:$H,3,FALSE)</f>
        <v>整型</v>
      </c>
      <c r="O1999" s="14" t="str">
        <f>VLOOKUP($F1999,类型描述及偏移量!$C:$H,4,FALSE)</f>
        <v>None</v>
      </c>
      <c r="P1999" s="14" t="str">
        <f>VLOOKUP($F1999,类型描述及偏移量!$C:$H,5,FALSE)</f>
        <v>Yes</v>
      </c>
      <c r="Q1999" s="14" t="str">
        <f>VLOOKUP($F1999,类型描述及偏移量!$C:$H,6,FALSE)</f>
        <v>实际内码</v>
      </c>
    </row>
    <row r="2000" hidden="1" spans="1:17">
      <c r="A2000" s="12" t="s">
        <v>125</v>
      </c>
      <c r="B2000" s="12" t="str">
        <f t="shared" si="393"/>
        <v>S6</v>
      </c>
      <c r="C2000" s="12" t="str">
        <f t="shared" si="394"/>
        <v>Value</v>
      </c>
      <c r="D2000" s="12" t="str">
        <f t="shared" si="395"/>
        <v>BP_Value_var</v>
      </c>
      <c r="E2000" s="13" t="str">
        <f t="shared" si="388"/>
        <v>CHP2_S6_BP_Value_var</v>
      </c>
      <c r="F2000" s="14" t="str">
        <f t="shared" si="389"/>
        <v>BP_Value_var_Value</v>
      </c>
      <c r="G2000" s="10" t="str">
        <f t="shared" si="390"/>
        <v>CHP2_S6_Value</v>
      </c>
      <c r="H2000" s="10" t="str">
        <f>VLOOKUP(基本表格!E2000,起始地址定义!A:D,4,FALSE)&amp;" "&amp;Q2000</f>
        <v>2#刨片机主机轴承温度传感器1#  实际值</v>
      </c>
      <c r="I2000" s="10" t="str">
        <f t="shared" si="391"/>
        <v>DB1201,REAL256</v>
      </c>
      <c r="J2000" s="13" t="str">
        <f>VLOOKUP(E2000,起始地址定义!A:D,2,FALSE)</f>
        <v>DB1201</v>
      </c>
      <c r="K2000" s="12" t="str">
        <f t="shared" si="392"/>
        <v>REAL256</v>
      </c>
      <c r="L2000" s="13">
        <f>VLOOKUP(E2000,起始地址定义!A:D,3,FALSE)</f>
        <v>250</v>
      </c>
      <c r="M2000" s="14">
        <f>VLOOKUP($F2000,类型描述及偏移量!$C:$H,2,FALSE)</f>
        <v>6</v>
      </c>
      <c r="N2000" s="14" t="str">
        <f>VLOOKUP($F2000,类型描述及偏移量!$C:$H,3,FALSE)</f>
        <v>实型</v>
      </c>
      <c r="O2000" s="14" t="str">
        <f>VLOOKUP($F2000,类型描述及偏移量!$C:$H,4,FALSE)</f>
        <v>None</v>
      </c>
      <c r="P2000" s="14" t="str">
        <f>VLOOKUP($F2000,类型描述及偏移量!$C:$H,5,FALSE)</f>
        <v>Yes</v>
      </c>
      <c r="Q2000" s="14" t="str">
        <f>VLOOKUP($F2000,类型描述及偏移量!$C:$H,6,FALSE)</f>
        <v>实际值</v>
      </c>
    </row>
    <row r="2001" hidden="1" spans="1:17">
      <c r="A2001" s="12" t="s">
        <v>125</v>
      </c>
      <c r="B2001" s="12" t="str">
        <f t="shared" si="393"/>
        <v>S6</v>
      </c>
      <c r="C2001" s="12" t="str">
        <f t="shared" si="394"/>
        <v>Range</v>
      </c>
      <c r="D2001" s="12" t="str">
        <f t="shared" si="395"/>
        <v>BP_Value_var</v>
      </c>
      <c r="E2001" s="13" t="str">
        <f t="shared" si="388"/>
        <v>CHP2_S6_BP_Value_var</v>
      </c>
      <c r="F2001" s="14" t="str">
        <f t="shared" si="389"/>
        <v>BP_Value_var_Range</v>
      </c>
      <c r="G2001" s="10" t="str">
        <f t="shared" si="390"/>
        <v>CHP2_S6_Range</v>
      </c>
      <c r="H2001" s="10" t="str">
        <f>VLOOKUP(基本表格!E2001,起始地址定义!A:D,4,FALSE)&amp;" "&amp;Q2001</f>
        <v>2#刨片机主机轴承温度传感器1#  量程</v>
      </c>
      <c r="I2001" s="10" t="str">
        <f t="shared" si="391"/>
        <v>DB1201,REAL260</v>
      </c>
      <c r="J2001" s="13" t="str">
        <f>VLOOKUP(E2001,起始地址定义!A:D,2,FALSE)</f>
        <v>DB1201</v>
      </c>
      <c r="K2001" s="12" t="str">
        <f t="shared" si="392"/>
        <v>REAL260</v>
      </c>
      <c r="L2001" s="13">
        <f>VLOOKUP(E2001,起始地址定义!A:D,3,FALSE)</f>
        <v>250</v>
      </c>
      <c r="M2001" s="14">
        <f>VLOOKUP($F2001,类型描述及偏移量!$C:$H,2,FALSE)</f>
        <v>10</v>
      </c>
      <c r="N2001" s="14" t="str">
        <f>VLOOKUP($F2001,类型描述及偏移量!$C:$H,3,FALSE)</f>
        <v>实型</v>
      </c>
      <c r="O2001" s="14" t="str">
        <f>VLOOKUP($F2001,类型描述及偏移量!$C:$H,4,FALSE)</f>
        <v>None</v>
      </c>
      <c r="P2001" s="14" t="str">
        <f>VLOOKUP($F2001,类型描述及偏移量!$C:$H,5,FALSE)</f>
        <v>No</v>
      </c>
      <c r="Q2001" s="14" t="str">
        <f>VLOOKUP($F2001,类型描述及偏移量!$C:$H,6,FALSE)</f>
        <v>量程</v>
      </c>
    </row>
    <row r="2002" hidden="1" spans="1:17">
      <c r="A2002" s="12" t="s">
        <v>125</v>
      </c>
      <c r="B2002" s="12" t="str">
        <f t="shared" si="393"/>
        <v>S6</v>
      </c>
      <c r="C2002" s="12" t="str">
        <f t="shared" si="394"/>
        <v>Hi</v>
      </c>
      <c r="D2002" s="12" t="str">
        <f t="shared" si="395"/>
        <v>BP_Value_var</v>
      </c>
      <c r="E2002" s="13" t="str">
        <f t="shared" si="388"/>
        <v>CHP2_S6_BP_Value_var</v>
      </c>
      <c r="F2002" s="14" t="str">
        <f t="shared" si="389"/>
        <v>BP_Value_var_Hi</v>
      </c>
      <c r="G2002" s="10" t="str">
        <f t="shared" si="390"/>
        <v>CHP2_S6_Hi</v>
      </c>
      <c r="H2002" s="10" t="str">
        <f>VLOOKUP(基本表格!E2002,起始地址定义!A:D,4,FALSE)&amp;" "&amp;Q2002</f>
        <v>2#刨片机主机轴承温度传感器1#  上限值</v>
      </c>
      <c r="I2002" s="10" t="str">
        <f t="shared" si="391"/>
        <v>DB1201,REAL264</v>
      </c>
      <c r="J2002" s="13" t="str">
        <f>VLOOKUP(E2002,起始地址定义!A:D,2,FALSE)</f>
        <v>DB1201</v>
      </c>
      <c r="K2002" s="12" t="str">
        <f t="shared" si="392"/>
        <v>REAL264</v>
      </c>
      <c r="L2002" s="13">
        <f>VLOOKUP(E2002,起始地址定义!A:D,3,FALSE)</f>
        <v>250</v>
      </c>
      <c r="M2002" s="14">
        <f>VLOOKUP($F2002,类型描述及偏移量!$C:$H,2,FALSE)</f>
        <v>14</v>
      </c>
      <c r="N2002" s="14" t="str">
        <f>VLOOKUP($F2002,类型描述及偏移量!$C:$H,3,FALSE)</f>
        <v>实型</v>
      </c>
      <c r="O2002" s="14" t="str">
        <f>VLOOKUP($F2002,类型描述及偏移量!$C:$H,4,FALSE)</f>
        <v>None</v>
      </c>
      <c r="P2002" s="14" t="str">
        <f>VLOOKUP($F2002,类型描述及偏移量!$C:$H,5,FALSE)</f>
        <v>No</v>
      </c>
      <c r="Q2002" s="14" t="str">
        <f>VLOOKUP($F2002,类型描述及偏移量!$C:$H,6,FALSE)</f>
        <v>上限值</v>
      </c>
    </row>
    <row r="2003" hidden="1" spans="1:17">
      <c r="A2003" s="12" t="s">
        <v>125</v>
      </c>
      <c r="B2003" s="12" t="str">
        <f t="shared" si="393"/>
        <v>S6</v>
      </c>
      <c r="C2003" s="12" t="str">
        <f t="shared" si="394"/>
        <v>Lo</v>
      </c>
      <c r="D2003" s="12" t="str">
        <f t="shared" si="395"/>
        <v>BP_Value_var</v>
      </c>
      <c r="E2003" s="13" t="str">
        <f t="shared" si="388"/>
        <v>CHP2_S6_BP_Value_var</v>
      </c>
      <c r="F2003" s="14" t="str">
        <f t="shared" si="389"/>
        <v>BP_Value_var_Lo</v>
      </c>
      <c r="G2003" s="10" t="str">
        <f t="shared" si="390"/>
        <v>CHP2_S6_Lo</v>
      </c>
      <c r="H2003" s="10" t="str">
        <f>VLOOKUP(基本表格!E2003,起始地址定义!A:D,4,FALSE)&amp;" "&amp;Q2003</f>
        <v>2#刨片机主机轴承温度传感器1#  下限值</v>
      </c>
      <c r="I2003" s="10" t="str">
        <f t="shared" si="391"/>
        <v>DB1201,REAL268</v>
      </c>
      <c r="J2003" s="13" t="str">
        <f>VLOOKUP(E2003,起始地址定义!A:D,2,FALSE)</f>
        <v>DB1201</v>
      </c>
      <c r="K2003" s="12" t="str">
        <f t="shared" si="392"/>
        <v>REAL268</v>
      </c>
      <c r="L2003" s="13">
        <f>VLOOKUP(E2003,起始地址定义!A:D,3,FALSE)</f>
        <v>250</v>
      </c>
      <c r="M2003" s="14">
        <f>VLOOKUP($F2003,类型描述及偏移量!$C:$H,2,FALSE)</f>
        <v>18</v>
      </c>
      <c r="N2003" s="14" t="str">
        <f>VLOOKUP($F2003,类型描述及偏移量!$C:$H,3,FALSE)</f>
        <v>实型</v>
      </c>
      <c r="O2003" s="14" t="str">
        <f>VLOOKUP($F2003,类型描述及偏移量!$C:$H,4,FALSE)</f>
        <v>None</v>
      </c>
      <c r="P2003" s="14" t="str">
        <f>VLOOKUP($F2003,类型描述及偏移量!$C:$H,5,FALSE)</f>
        <v>No</v>
      </c>
      <c r="Q2003" s="14" t="str">
        <f>VLOOKUP($F2003,类型描述及偏移量!$C:$H,6,FALSE)</f>
        <v>下限值</v>
      </c>
    </row>
    <row r="2004" hidden="1" spans="1:17">
      <c r="A2004" s="12" t="s">
        <v>125</v>
      </c>
      <c r="B2004" s="12" t="str">
        <f t="shared" si="393"/>
        <v>S6</v>
      </c>
      <c r="C2004" s="12" t="str">
        <f t="shared" si="394"/>
        <v>HiHi</v>
      </c>
      <c r="D2004" s="12" t="str">
        <f t="shared" si="395"/>
        <v>BP_Value_var</v>
      </c>
      <c r="E2004" s="13" t="str">
        <f t="shared" si="388"/>
        <v>CHP2_S6_BP_Value_var</v>
      </c>
      <c r="F2004" s="14" t="str">
        <f t="shared" si="389"/>
        <v>BP_Value_var_HiHi</v>
      </c>
      <c r="G2004" s="10" t="str">
        <f t="shared" si="390"/>
        <v>CHP2_S6_HiHi</v>
      </c>
      <c r="H2004" s="10" t="str">
        <f>VLOOKUP(基本表格!E2004,起始地址定义!A:D,4,FALSE)&amp;" "&amp;Q2004</f>
        <v>2#刨片机主机轴承温度传感器1#  上上限值</v>
      </c>
      <c r="I2004" s="10" t="str">
        <f t="shared" si="391"/>
        <v>DB1201,REAL272</v>
      </c>
      <c r="J2004" s="13" t="str">
        <f>VLOOKUP(E2004,起始地址定义!A:D,2,FALSE)</f>
        <v>DB1201</v>
      </c>
      <c r="K2004" s="12" t="str">
        <f t="shared" si="392"/>
        <v>REAL272</v>
      </c>
      <c r="L2004" s="13">
        <f>VLOOKUP(E2004,起始地址定义!A:D,3,FALSE)</f>
        <v>250</v>
      </c>
      <c r="M2004" s="14">
        <f>VLOOKUP($F2004,类型描述及偏移量!$C:$H,2,FALSE)</f>
        <v>22</v>
      </c>
      <c r="N2004" s="14" t="str">
        <f>VLOOKUP($F2004,类型描述及偏移量!$C:$H,3,FALSE)</f>
        <v>实型</v>
      </c>
      <c r="O2004" s="14" t="str">
        <f>VLOOKUP($F2004,类型描述及偏移量!$C:$H,4,FALSE)</f>
        <v>None</v>
      </c>
      <c r="P2004" s="14" t="str">
        <f>VLOOKUP($F2004,类型描述及偏移量!$C:$H,5,FALSE)</f>
        <v>No</v>
      </c>
      <c r="Q2004" s="14" t="str">
        <f>VLOOKUP($F2004,类型描述及偏移量!$C:$H,6,FALSE)</f>
        <v>上上限值</v>
      </c>
    </row>
    <row r="2005" hidden="1" spans="1:17">
      <c r="A2005" s="12" t="s">
        <v>125</v>
      </c>
      <c r="B2005" s="12" t="str">
        <f t="shared" si="393"/>
        <v>S6</v>
      </c>
      <c r="C2005" s="12" t="str">
        <f t="shared" si="394"/>
        <v>LoLo</v>
      </c>
      <c r="D2005" s="12" t="str">
        <f t="shared" si="395"/>
        <v>BP_Value_var</v>
      </c>
      <c r="E2005" s="13" t="str">
        <f t="shared" si="388"/>
        <v>CHP2_S6_BP_Value_var</v>
      </c>
      <c r="F2005" s="14" t="str">
        <f t="shared" si="389"/>
        <v>BP_Value_var_LoLo</v>
      </c>
      <c r="G2005" s="10" t="str">
        <f t="shared" si="390"/>
        <v>CHP2_S6_LoLo</v>
      </c>
      <c r="H2005" s="10" t="str">
        <f>VLOOKUP(基本表格!E2005,起始地址定义!A:D,4,FALSE)&amp;" "&amp;Q2005</f>
        <v>2#刨片机主机轴承温度传感器1#  下下限值</v>
      </c>
      <c r="I2005" s="10" t="str">
        <f t="shared" si="391"/>
        <v>DB1201,REAL276</v>
      </c>
      <c r="J2005" s="13" t="str">
        <f>VLOOKUP(E2005,起始地址定义!A:D,2,FALSE)</f>
        <v>DB1201</v>
      </c>
      <c r="K2005" s="12" t="str">
        <f t="shared" si="392"/>
        <v>REAL276</v>
      </c>
      <c r="L2005" s="13">
        <f>VLOOKUP(E2005,起始地址定义!A:D,3,FALSE)</f>
        <v>250</v>
      </c>
      <c r="M2005" s="14">
        <f>VLOOKUP($F2005,类型描述及偏移量!$C:$H,2,FALSE)</f>
        <v>26</v>
      </c>
      <c r="N2005" s="14" t="str">
        <f>VLOOKUP($F2005,类型描述及偏移量!$C:$H,3,FALSE)</f>
        <v>实型</v>
      </c>
      <c r="O2005" s="14" t="str">
        <f>VLOOKUP($F2005,类型描述及偏移量!$C:$H,4,FALSE)</f>
        <v>None</v>
      </c>
      <c r="P2005" s="14" t="str">
        <f>VLOOKUP($F2005,类型描述及偏移量!$C:$H,5,FALSE)</f>
        <v>No</v>
      </c>
      <c r="Q2005" s="14" t="str">
        <f>VLOOKUP($F2005,类型描述及偏移量!$C:$H,6,FALSE)</f>
        <v>下下限值</v>
      </c>
    </row>
    <row r="2006" hidden="1" spans="1:17">
      <c r="A2006" s="12" t="s">
        <v>125</v>
      </c>
      <c r="B2006" s="12" t="str">
        <f t="shared" si="393"/>
        <v>S7</v>
      </c>
      <c r="C2006" s="12" t="str">
        <f t="shared" si="394"/>
        <v>HiProEN</v>
      </c>
      <c r="D2006" s="12" t="str">
        <f t="shared" si="395"/>
        <v>BP_Value_var</v>
      </c>
      <c r="E2006" s="13" t="str">
        <f t="shared" si="388"/>
        <v>CHP2_S7_BP_Value_var</v>
      </c>
      <c r="F2006" s="14" t="str">
        <f t="shared" si="389"/>
        <v>BP_Value_var_HiProEN</v>
      </c>
      <c r="G2006" s="10" t="str">
        <f t="shared" si="390"/>
        <v>CHP2_S7_HiProEN</v>
      </c>
      <c r="H2006" s="10" t="str">
        <f>VLOOKUP(基本表格!E2006,起始地址定义!A:D,4,FALSE)&amp;" "&amp;Q2006</f>
        <v>2#刨片机主机轴承温度传感器2#  上限保护使能</v>
      </c>
      <c r="I2006" s="10" t="str">
        <f t="shared" si="391"/>
        <v>DB1201,X300.3</v>
      </c>
      <c r="J2006" s="13" t="str">
        <f>VLOOKUP(E2006,起始地址定义!A:D,2,FALSE)</f>
        <v>DB1201</v>
      </c>
      <c r="K2006" s="12" t="str">
        <f t="shared" si="392"/>
        <v>X300.3</v>
      </c>
      <c r="L2006" s="13">
        <f>VLOOKUP(E2006,起始地址定义!A:D,3,FALSE)</f>
        <v>300</v>
      </c>
      <c r="M2006" s="14">
        <f>VLOOKUP($F2006,类型描述及偏移量!$C:$H,2,FALSE)</f>
        <v>0.299999999999997</v>
      </c>
      <c r="N2006" s="14" t="str">
        <f>VLOOKUP($F2006,类型描述及偏移量!$C:$H,3,FALSE)</f>
        <v>离散</v>
      </c>
      <c r="O2006" s="14" t="str">
        <f>VLOOKUP($F2006,类型描述及偏移量!$C:$H,4,FALSE)</f>
        <v>None</v>
      </c>
      <c r="P2006" s="14" t="str">
        <f>VLOOKUP($F2006,类型描述及偏移量!$C:$H,5,FALSE)</f>
        <v>No</v>
      </c>
      <c r="Q2006" s="14" t="str">
        <f>VLOOKUP($F2006,类型描述及偏移量!$C:$H,6,FALSE)</f>
        <v>上限保护使能</v>
      </c>
    </row>
    <row r="2007" hidden="1" spans="1:17">
      <c r="A2007" s="12" t="s">
        <v>125</v>
      </c>
      <c r="B2007" s="12" t="str">
        <f t="shared" si="393"/>
        <v>S7</v>
      </c>
      <c r="C2007" s="12" t="str">
        <f t="shared" si="394"/>
        <v>LoProEN</v>
      </c>
      <c r="D2007" s="12" t="str">
        <f t="shared" si="395"/>
        <v>BP_Value_var</v>
      </c>
      <c r="E2007" s="13" t="str">
        <f t="shared" si="388"/>
        <v>CHP2_S7_BP_Value_var</v>
      </c>
      <c r="F2007" s="14" t="str">
        <f t="shared" si="389"/>
        <v>BP_Value_var_LoProEN</v>
      </c>
      <c r="G2007" s="10" t="str">
        <f t="shared" si="390"/>
        <v>CHP2_S7_LoProEN</v>
      </c>
      <c r="H2007" s="10" t="str">
        <f>VLOOKUP(基本表格!E2007,起始地址定义!A:D,4,FALSE)&amp;" "&amp;Q2007</f>
        <v>2#刨片机主机轴承温度传感器2#  下限保护使能</v>
      </c>
      <c r="I2007" s="10" t="str">
        <f t="shared" si="391"/>
        <v>DB1201,X300.4</v>
      </c>
      <c r="J2007" s="13" t="str">
        <f>VLOOKUP(E2007,起始地址定义!A:D,2,FALSE)</f>
        <v>DB1201</v>
      </c>
      <c r="K2007" s="12" t="str">
        <f t="shared" si="392"/>
        <v>X300.4</v>
      </c>
      <c r="L2007" s="13">
        <f>VLOOKUP(E2007,起始地址定义!A:D,3,FALSE)</f>
        <v>300</v>
      </c>
      <c r="M2007" s="14">
        <f>VLOOKUP($F2007,类型描述及偏移量!$C:$H,2,FALSE)</f>
        <v>0.399999999999999</v>
      </c>
      <c r="N2007" s="14" t="str">
        <f>VLOOKUP($F2007,类型描述及偏移量!$C:$H,3,FALSE)</f>
        <v>离散</v>
      </c>
      <c r="O2007" s="14" t="str">
        <f>VLOOKUP($F2007,类型描述及偏移量!$C:$H,4,FALSE)</f>
        <v>None</v>
      </c>
      <c r="P2007" s="14" t="str">
        <f>VLOOKUP($F2007,类型描述及偏移量!$C:$H,5,FALSE)</f>
        <v>No</v>
      </c>
      <c r="Q2007" s="14" t="str">
        <f>VLOOKUP($F2007,类型描述及偏移量!$C:$H,6,FALSE)</f>
        <v>下限保护使能</v>
      </c>
    </row>
    <row r="2008" hidden="1" spans="1:17">
      <c r="A2008" s="12" t="s">
        <v>125</v>
      </c>
      <c r="B2008" s="12" t="str">
        <f t="shared" si="393"/>
        <v>S7</v>
      </c>
      <c r="C2008" s="12" t="str">
        <f t="shared" si="394"/>
        <v>HiALM</v>
      </c>
      <c r="D2008" s="12" t="str">
        <f t="shared" si="395"/>
        <v>BP_Value_var</v>
      </c>
      <c r="E2008" s="13" t="str">
        <f t="shared" si="388"/>
        <v>CHP2_S7_BP_Value_var</v>
      </c>
      <c r="F2008" s="14" t="str">
        <f t="shared" si="389"/>
        <v>BP_Value_var_HiALM</v>
      </c>
      <c r="G2008" s="10" t="str">
        <f t="shared" si="390"/>
        <v>CHP2_S7_HiALM</v>
      </c>
      <c r="H2008" s="10" t="str">
        <f>VLOOKUP(基本表格!E2008,起始地址定义!A:D,4,FALSE)&amp;" "&amp;Q2008</f>
        <v>2#刨片机主机轴承温度传感器2#  上限报警</v>
      </c>
      <c r="I2008" s="10" t="str">
        <f t="shared" si="391"/>
        <v>DB1201,X300.5</v>
      </c>
      <c r="J2008" s="13" t="str">
        <f>VLOOKUP(E2008,起始地址定义!A:D,2,FALSE)</f>
        <v>DB1201</v>
      </c>
      <c r="K2008" s="12" t="str">
        <f t="shared" si="392"/>
        <v>X300.5</v>
      </c>
      <c r="L2008" s="13">
        <f>VLOOKUP(E2008,起始地址定义!A:D,3,FALSE)</f>
        <v>300</v>
      </c>
      <c r="M2008" s="14">
        <f>VLOOKUP($F2008,类型描述及偏移量!$C:$H,2,FALSE)</f>
        <v>0.5</v>
      </c>
      <c r="N2008" s="14" t="str">
        <f>VLOOKUP($F2008,类型描述及偏移量!$C:$H,3,FALSE)</f>
        <v>离散</v>
      </c>
      <c r="O2008" s="14" t="str">
        <f>VLOOKUP($F2008,类型描述及偏移量!$C:$H,4,FALSE)</f>
        <v>None</v>
      </c>
      <c r="P2008" s="14" t="str">
        <f>VLOOKUP($F2008,类型描述及偏移量!$C:$H,5,FALSE)</f>
        <v>Yes</v>
      </c>
      <c r="Q2008" s="14" t="str">
        <f>VLOOKUP($F2008,类型描述及偏移量!$C:$H,6,FALSE)</f>
        <v>上限报警</v>
      </c>
    </row>
    <row r="2009" hidden="1" spans="1:17">
      <c r="A2009" s="12" t="s">
        <v>125</v>
      </c>
      <c r="B2009" s="12" t="str">
        <f t="shared" si="393"/>
        <v>S7</v>
      </c>
      <c r="C2009" s="12" t="str">
        <f t="shared" si="394"/>
        <v>LoALM</v>
      </c>
      <c r="D2009" s="12" t="str">
        <f t="shared" si="395"/>
        <v>BP_Value_var</v>
      </c>
      <c r="E2009" s="13" t="str">
        <f t="shared" si="388"/>
        <v>CHP2_S7_BP_Value_var</v>
      </c>
      <c r="F2009" s="14" t="str">
        <f t="shared" si="389"/>
        <v>BP_Value_var_LoALM</v>
      </c>
      <c r="G2009" s="10" t="str">
        <f t="shared" si="390"/>
        <v>CHP2_S7_LoALM</v>
      </c>
      <c r="H2009" s="10" t="str">
        <f>VLOOKUP(基本表格!E2009,起始地址定义!A:D,4,FALSE)&amp;" "&amp;Q2009</f>
        <v>2#刨片机主机轴承温度传感器2#  下限报警</v>
      </c>
      <c r="I2009" s="10" t="str">
        <f t="shared" si="391"/>
        <v>DB1201,X300.6</v>
      </c>
      <c r="J2009" s="13" t="str">
        <f>VLOOKUP(E2009,起始地址定义!A:D,2,FALSE)</f>
        <v>DB1201</v>
      </c>
      <c r="K2009" s="12" t="str">
        <f t="shared" si="392"/>
        <v>X300.6</v>
      </c>
      <c r="L2009" s="13">
        <f>VLOOKUP(E2009,起始地址定义!A:D,3,FALSE)</f>
        <v>300</v>
      </c>
      <c r="M2009" s="14">
        <f>VLOOKUP($F2009,类型描述及偏移量!$C:$H,2,FALSE)</f>
        <v>0.600000000000001</v>
      </c>
      <c r="N2009" s="14" t="str">
        <f>VLOOKUP($F2009,类型描述及偏移量!$C:$H,3,FALSE)</f>
        <v>离散</v>
      </c>
      <c r="O2009" s="14" t="str">
        <f>VLOOKUP($F2009,类型描述及偏移量!$C:$H,4,FALSE)</f>
        <v>None</v>
      </c>
      <c r="P2009" s="14" t="str">
        <f>VLOOKUP($F2009,类型描述及偏移量!$C:$H,5,FALSE)</f>
        <v>Yes</v>
      </c>
      <c r="Q2009" s="14" t="str">
        <f>VLOOKUP($F2009,类型描述及偏移量!$C:$H,6,FALSE)</f>
        <v>下限报警</v>
      </c>
    </row>
    <row r="2010" hidden="1" spans="1:17">
      <c r="A2010" s="12" t="s">
        <v>125</v>
      </c>
      <c r="B2010" s="12" t="str">
        <f t="shared" si="393"/>
        <v>S7</v>
      </c>
      <c r="C2010" s="12" t="str">
        <f t="shared" si="394"/>
        <v>HiHiALM</v>
      </c>
      <c r="D2010" s="12" t="str">
        <f t="shared" si="395"/>
        <v>BP_Value_var</v>
      </c>
      <c r="E2010" s="13" t="str">
        <f t="shared" si="388"/>
        <v>CHP2_S7_BP_Value_var</v>
      </c>
      <c r="F2010" s="14" t="str">
        <f t="shared" si="389"/>
        <v>BP_Value_var_HiHiALM</v>
      </c>
      <c r="G2010" s="10" t="str">
        <f t="shared" si="390"/>
        <v>CHP2_S7_HiHiALM</v>
      </c>
      <c r="H2010" s="10" t="str">
        <f>VLOOKUP(基本表格!E2010,起始地址定义!A:D,4,FALSE)&amp;" "&amp;Q2010</f>
        <v>2#刨片机主机轴承温度传感器2#  上上限报警</v>
      </c>
      <c r="I2010" s="10" t="str">
        <f t="shared" si="391"/>
        <v>DB1201,X300.7</v>
      </c>
      <c r="J2010" s="13" t="str">
        <f>VLOOKUP(E2010,起始地址定义!A:D,2,FALSE)</f>
        <v>DB1201</v>
      </c>
      <c r="K2010" s="12" t="str">
        <f t="shared" si="392"/>
        <v>X300.7</v>
      </c>
      <c r="L2010" s="13">
        <f>VLOOKUP(E2010,起始地址定义!A:D,3,FALSE)</f>
        <v>300</v>
      </c>
      <c r="M2010" s="14">
        <f>VLOOKUP($F2010,类型描述及偏移量!$C:$H,2,FALSE)</f>
        <v>0.700000000000003</v>
      </c>
      <c r="N2010" s="14" t="str">
        <f>VLOOKUP($F2010,类型描述及偏移量!$C:$H,3,FALSE)</f>
        <v>离散</v>
      </c>
      <c r="O2010" s="14" t="str">
        <f>VLOOKUP($F2010,类型描述及偏移量!$C:$H,4,FALSE)</f>
        <v>On</v>
      </c>
      <c r="P2010" s="14" t="str">
        <f>VLOOKUP($F2010,类型描述及偏移量!$C:$H,5,FALSE)</f>
        <v>Yes</v>
      </c>
      <c r="Q2010" s="14" t="str">
        <f>VLOOKUP($F2010,类型描述及偏移量!$C:$H,6,FALSE)</f>
        <v>上上限报警</v>
      </c>
    </row>
    <row r="2011" hidden="1" spans="1:17">
      <c r="A2011" s="12" t="s">
        <v>125</v>
      </c>
      <c r="B2011" s="12" t="str">
        <f t="shared" si="393"/>
        <v>S7</v>
      </c>
      <c r="C2011" s="12" t="str">
        <f t="shared" si="394"/>
        <v>LoLoALM</v>
      </c>
      <c r="D2011" s="12" t="str">
        <f t="shared" si="395"/>
        <v>BP_Value_var</v>
      </c>
      <c r="E2011" s="13" t="str">
        <f t="shared" si="388"/>
        <v>CHP2_S7_BP_Value_var</v>
      </c>
      <c r="F2011" s="14" t="str">
        <f t="shared" si="389"/>
        <v>BP_Value_var_LoLoALM</v>
      </c>
      <c r="G2011" s="10" t="str">
        <f t="shared" si="390"/>
        <v>CHP2_S7_LoLoALM</v>
      </c>
      <c r="H2011" s="10" t="str">
        <f>VLOOKUP(基本表格!E2011,起始地址定义!A:D,4,FALSE)&amp;" "&amp;Q2011</f>
        <v>2#刨片机主机轴承温度传感器2#  下下限报警</v>
      </c>
      <c r="I2011" s="10" t="str">
        <f t="shared" si="391"/>
        <v>DB1201,X301.0</v>
      </c>
      <c r="J2011" s="13" t="str">
        <f>VLOOKUP(E2011,起始地址定义!A:D,2,FALSE)</f>
        <v>DB1201</v>
      </c>
      <c r="K2011" s="12" t="str">
        <f t="shared" si="392"/>
        <v>X301.0</v>
      </c>
      <c r="L2011" s="13">
        <f>VLOOKUP(E2011,起始地址定义!A:D,3,FALSE)</f>
        <v>300</v>
      </c>
      <c r="M2011" s="14">
        <f>VLOOKUP($F2011,类型描述及偏移量!$C:$H,2,FALSE)</f>
        <v>1</v>
      </c>
      <c r="N2011" s="14" t="str">
        <f>VLOOKUP($F2011,类型描述及偏移量!$C:$H,3,FALSE)</f>
        <v>离散</v>
      </c>
      <c r="O2011" s="14" t="str">
        <f>VLOOKUP($F2011,类型描述及偏移量!$C:$H,4,FALSE)</f>
        <v>On</v>
      </c>
      <c r="P2011" s="14" t="str">
        <f>VLOOKUP($F2011,类型描述及偏移量!$C:$H,5,FALSE)</f>
        <v>Yes</v>
      </c>
      <c r="Q2011" s="14" t="str">
        <f>VLOOKUP($F2011,类型描述及偏移量!$C:$H,6,FALSE)</f>
        <v>下下限报警</v>
      </c>
    </row>
    <row r="2012" hidden="1" spans="1:17">
      <c r="A2012" s="12" t="s">
        <v>125</v>
      </c>
      <c r="B2012" s="12" t="str">
        <f t="shared" si="393"/>
        <v>S7</v>
      </c>
      <c r="C2012" s="12" t="str">
        <f t="shared" si="394"/>
        <v>LimALM</v>
      </c>
      <c r="D2012" s="12" t="str">
        <f t="shared" si="395"/>
        <v>BP_Value_var</v>
      </c>
      <c r="E2012" s="13" t="str">
        <f t="shared" si="388"/>
        <v>CHP2_S7_BP_Value_var</v>
      </c>
      <c r="F2012" s="14" t="str">
        <f t="shared" si="389"/>
        <v>BP_Value_var_LimALM</v>
      </c>
      <c r="G2012" s="10" t="str">
        <f t="shared" si="390"/>
        <v>CHP2_S7_LimALM</v>
      </c>
      <c r="H2012" s="10" t="str">
        <f>VLOOKUP(基本表格!E2012,起始地址定义!A:D,4,FALSE)&amp;" "&amp;Q2012</f>
        <v>2#刨片机主机轴承温度传感器2#  极限报警</v>
      </c>
      <c r="I2012" s="10" t="str">
        <f t="shared" si="391"/>
        <v>DB1201,X301.1</v>
      </c>
      <c r="J2012" s="13" t="str">
        <f>VLOOKUP(E2012,起始地址定义!A:D,2,FALSE)</f>
        <v>DB1201</v>
      </c>
      <c r="K2012" s="12" t="str">
        <f t="shared" si="392"/>
        <v>X301.1</v>
      </c>
      <c r="L2012" s="13">
        <f>VLOOKUP(E2012,起始地址定义!A:D,3,FALSE)</f>
        <v>300</v>
      </c>
      <c r="M2012" s="14">
        <f>VLOOKUP($F2012,类型描述及偏移量!$C:$H,2,FALSE)</f>
        <v>1.1</v>
      </c>
      <c r="N2012" s="14" t="str">
        <f>VLOOKUP($F2012,类型描述及偏移量!$C:$H,3,FALSE)</f>
        <v>离散</v>
      </c>
      <c r="O2012" s="14" t="str">
        <f>VLOOKUP($F2012,类型描述及偏移量!$C:$H,4,FALSE)</f>
        <v>On</v>
      </c>
      <c r="P2012" s="14" t="str">
        <f>VLOOKUP($F2012,类型描述及偏移量!$C:$H,5,FALSE)</f>
        <v>Yes</v>
      </c>
      <c r="Q2012" s="14" t="str">
        <f>VLOOKUP($F2012,类型描述及偏移量!$C:$H,6,FALSE)</f>
        <v>极限报警</v>
      </c>
    </row>
    <row r="2013" hidden="1" spans="1:17">
      <c r="A2013" s="12" t="s">
        <v>125</v>
      </c>
      <c r="B2013" s="12" t="str">
        <f t="shared" si="393"/>
        <v>S7</v>
      </c>
      <c r="C2013" s="12" t="str">
        <f t="shared" si="394"/>
        <v>LostALM</v>
      </c>
      <c r="D2013" s="12" t="str">
        <f t="shared" si="395"/>
        <v>BP_Value_var</v>
      </c>
      <c r="E2013" s="13" t="str">
        <f t="shared" si="388"/>
        <v>CHP2_S7_BP_Value_var</v>
      </c>
      <c r="F2013" s="14" t="str">
        <f t="shared" si="389"/>
        <v>BP_Value_var_LostALM</v>
      </c>
      <c r="G2013" s="10" t="str">
        <f t="shared" si="390"/>
        <v>CHP2_S7_LostALM</v>
      </c>
      <c r="H2013" s="10" t="str">
        <f>VLOOKUP(基本表格!E2013,起始地址定义!A:D,4,FALSE)&amp;" "&amp;Q2013</f>
        <v>2#刨片机主机轴承温度传感器2#  传感器断线报警</v>
      </c>
      <c r="I2013" s="10" t="str">
        <f t="shared" si="391"/>
        <v>DB1201,X301.2</v>
      </c>
      <c r="J2013" s="13" t="str">
        <f>VLOOKUP(E2013,起始地址定义!A:D,2,FALSE)</f>
        <v>DB1201</v>
      </c>
      <c r="K2013" s="12" t="str">
        <f t="shared" si="392"/>
        <v>X301.2</v>
      </c>
      <c r="L2013" s="13">
        <f>VLOOKUP(E2013,起始地址定义!A:D,3,FALSE)</f>
        <v>300</v>
      </c>
      <c r="M2013" s="14">
        <f>VLOOKUP($F2013,类型描述及偏移量!$C:$H,2,FALSE)</f>
        <v>1.2</v>
      </c>
      <c r="N2013" s="14" t="str">
        <f>VLOOKUP($F2013,类型描述及偏移量!$C:$H,3,FALSE)</f>
        <v>离散</v>
      </c>
      <c r="O2013" s="14" t="str">
        <f>VLOOKUP($F2013,类型描述及偏移量!$C:$H,4,FALSE)</f>
        <v>On</v>
      </c>
      <c r="P2013" s="14" t="str">
        <f>VLOOKUP($F2013,类型描述及偏移量!$C:$H,5,FALSE)</f>
        <v>Yes</v>
      </c>
      <c r="Q2013" s="14" t="str">
        <f>VLOOKUP($F2013,类型描述及偏移量!$C:$H,6,FALSE)</f>
        <v>传感器断线报警</v>
      </c>
    </row>
    <row r="2014" hidden="1" spans="1:17">
      <c r="A2014" s="12" t="s">
        <v>125</v>
      </c>
      <c r="B2014" s="12" t="str">
        <f t="shared" si="393"/>
        <v>S7</v>
      </c>
      <c r="C2014" s="12" t="str">
        <f t="shared" si="394"/>
        <v>Code</v>
      </c>
      <c r="D2014" s="12" t="str">
        <f t="shared" si="395"/>
        <v>BP_Value_var</v>
      </c>
      <c r="E2014" s="13" t="str">
        <f t="shared" si="388"/>
        <v>CHP2_S7_BP_Value_var</v>
      </c>
      <c r="F2014" s="14" t="str">
        <f t="shared" si="389"/>
        <v>BP_Value_var_Code</v>
      </c>
      <c r="G2014" s="10" t="str">
        <f t="shared" si="390"/>
        <v>CHP2_S7_Code</v>
      </c>
      <c r="H2014" s="10" t="str">
        <f>VLOOKUP(基本表格!E2014,起始地址定义!A:D,4,FALSE)&amp;" "&amp;Q2014</f>
        <v>2#刨片机主机轴承温度传感器2#  实际内码</v>
      </c>
      <c r="I2014" s="10" t="str">
        <f t="shared" si="391"/>
        <v>DB1201,INT302</v>
      </c>
      <c r="J2014" s="13" t="str">
        <f>VLOOKUP(E2014,起始地址定义!A:D,2,FALSE)</f>
        <v>DB1201</v>
      </c>
      <c r="K2014" s="12" t="str">
        <f t="shared" si="392"/>
        <v>INT302</v>
      </c>
      <c r="L2014" s="13">
        <f>VLOOKUP(E2014,起始地址定义!A:D,3,FALSE)</f>
        <v>300</v>
      </c>
      <c r="M2014" s="14">
        <f>VLOOKUP($F2014,类型描述及偏移量!$C:$H,2,FALSE)</f>
        <v>2</v>
      </c>
      <c r="N2014" s="14" t="str">
        <f>VLOOKUP($F2014,类型描述及偏移量!$C:$H,3,FALSE)</f>
        <v>整型</v>
      </c>
      <c r="O2014" s="14" t="str">
        <f>VLOOKUP($F2014,类型描述及偏移量!$C:$H,4,FALSE)</f>
        <v>None</v>
      </c>
      <c r="P2014" s="14" t="str">
        <f>VLOOKUP($F2014,类型描述及偏移量!$C:$H,5,FALSE)</f>
        <v>Yes</v>
      </c>
      <c r="Q2014" s="14" t="str">
        <f>VLOOKUP($F2014,类型描述及偏移量!$C:$H,6,FALSE)</f>
        <v>实际内码</v>
      </c>
    </row>
    <row r="2015" hidden="1" spans="1:17">
      <c r="A2015" s="12" t="s">
        <v>125</v>
      </c>
      <c r="B2015" s="12" t="str">
        <f t="shared" si="393"/>
        <v>S7</v>
      </c>
      <c r="C2015" s="12" t="str">
        <f t="shared" si="394"/>
        <v>Value</v>
      </c>
      <c r="D2015" s="12" t="str">
        <f t="shared" si="395"/>
        <v>BP_Value_var</v>
      </c>
      <c r="E2015" s="13" t="str">
        <f t="shared" si="388"/>
        <v>CHP2_S7_BP_Value_var</v>
      </c>
      <c r="F2015" s="14" t="str">
        <f t="shared" si="389"/>
        <v>BP_Value_var_Value</v>
      </c>
      <c r="G2015" s="10" t="str">
        <f t="shared" si="390"/>
        <v>CHP2_S7_Value</v>
      </c>
      <c r="H2015" s="10" t="str">
        <f>VLOOKUP(基本表格!E2015,起始地址定义!A:D,4,FALSE)&amp;" "&amp;Q2015</f>
        <v>2#刨片机主机轴承温度传感器2#  实际值</v>
      </c>
      <c r="I2015" s="10" t="str">
        <f t="shared" si="391"/>
        <v>DB1201,REAL306</v>
      </c>
      <c r="J2015" s="13" t="str">
        <f>VLOOKUP(E2015,起始地址定义!A:D,2,FALSE)</f>
        <v>DB1201</v>
      </c>
      <c r="K2015" s="12" t="str">
        <f t="shared" si="392"/>
        <v>REAL306</v>
      </c>
      <c r="L2015" s="13">
        <f>VLOOKUP(E2015,起始地址定义!A:D,3,FALSE)</f>
        <v>300</v>
      </c>
      <c r="M2015" s="14">
        <f>VLOOKUP($F2015,类型描述及偏移量!$C:$H,2,FALSE)</f>
        <v>6</v>
      </c>
      <c r="N2015" s="14" t="str">
        <f>VLOOKUP($F2015,类型描述及偏移量!$C:$H,3,FALSE)</f>
        <v>实型</v>
      </c>
      <c r="O2015" s="14" t="str">
        <f>VLOOKUP($F2015,类型描述及偏移量!$C:$H,4,FALSE)</f>
        <v>None</v>
      </c>
      <c r="P2015" s="14" t="str">
        <f>VLOOKUP($F2015,类型描述及偏移量!$C:$H,5,FALSE)</f>
        <v>Yes</v>
      </c>
      <c r="Q2015" s="14" t="str">
        <f>VLOOKUP($F2015,类型描述及偏移量!$C:$H,6,FALSE)</f>
        <v>实际值</v>
      </c>
    </row>
    <row r="2016" hidden="1" spans="1:17">
      <c r="A2016" s="12" t="s">
        <v>125</v>
      </c>
      <c r="B2016" s="12" t="str">
        <f t="shared" si="393"/>
        <v>S7</v>
      </c>
      <c r="C2016" s="12" t="str">
        <f t="shared" si="394"/>
        <v>Range</v>
      </c>
      <c r="D2016" s="12" t="str">
        <f t="shared" si="395"/>
        <v>BP_Value_var</v>
      </c>
      <c r="E2016" s="13" t="str">
        <f t="shared" si="388"/>
        <v>CHP2_S7_BP_Value_var</v>
      </c>
      <c r="F2016" s="14" t="str">
        <f t="shared" si="389"/>
        <v>BP_Value_var_Range</v>
      </c>
      <c r="G2016" s="10" t="str">
        <f t="shared" si="390"/>
        <v>CHP2_S7_Range</v>
      </c>
      <c r="H2016" s="10" t="str">
        <f>VLOOKUP(基本表格!E2016,起始地址定义!A:D,4,FALSE)&amp;" "&amp;Q2016</f>
        <v>2#刨片机主机轴承温度传感器2#  量程</v>
      </c>
      <c r="I2016" s="10" t="str">
        <f t="shared" si="391"/>
        <v>DB1201,REAL310</v>
      </c>
      <c r="J2016" s="13" t="str">
        <f>VLOOKUP(E2016,起始地址定义!A:D,2,FALSE)</f>
        <v>DB1201</v>
      </c>
      <c r="K2016" s="12" t="str">
        <f t="shared" si="392"/>
        <v>REAL310</v>
      </c>
      <c r="L2016" s="13">
        <f>VLOOKUP(E2016,起始地址定义!A:D,3,FALSE)</f>
        <v>300</v>
      </c>
      <c r="M2016" s="14">
        <f>VLOOKUP($F2016,类型描述及偏移量!$C:$H,2,FALSE)</f>
        <v>10</v>
      </c>
      <c r="N2016" s="14" t="str">
        <f>VLOOKUP($F2016,类型描述及偏移量!$C:$H,3,FALSE)</f>
        <v>实型</v>
      </c>
      <c r="O2016" s="14" t="str">
        <f>VLOOKUP($F2016,类型描述及偏移量!$C:$H,4,FALSE)</f>
        <v>None</v>
      </c>
      <c r="P2016" s="14" t="str">
        <f>VLOOKUP($F2016,类型描述及偏移量!$C:$H,5,FALSE)</f>
        <v>No</v>
      </c>
      <c r="Q2016" s="14" t="str">
        <f>VLOOKUP($F2016,类型描述及偏移量!$C:$H,6,FALSE)</f>
        <v>量程</v>
      </c>
    </row>
    <row r="2017" hidden="1" spans="1:17">
      <c r="A2017" s="12" t="s">
        <v>125</v>
      </c>
      <c r="B2017" s="12" t="str">
        <f t="shared" si="393"/>
        <v>S7</v>
      </c>
      <c r="C2017" s="12" t="str">
        <f t="shared" si="394"/>
        <v>Hi</v>
      </c>
      <c r="D2017" s="12" t="str">
        <f t="shared" si="395"/>
        <v>BP_Value_var</v>
      </c>
      <c r="E2017" s="13" t="str">
        <f t="shared" si="388"/>
        <v>CHP2_S7_BP_Value_var</v>
      </c>
      <c r="F2017" s="14" t="str">
        <f t="shared" si="389"/>
        <v>BP_Value_var_Hi</v>
      </c>
      <c r="G2017" s="10" t="str">
        <f t="shared" si="390"/>
        <v>CHP2_S7_Hi</v>
      </c>
      <c r="H2017" s="10" t="str">
        <f>VLOOKUP(基本表格!E2017,起始地址定义!A:D,4,FALSE)&amp;" "&amp;Q2017</f>
        <v>2#刨片机主机轴承温度传感器2#  上限值</v>
      </c>
      <c r="I2017" s="10" t="str">
        <f t="shared" si="391"/>
        <v>DB1201,REAL314</v>
      </c>
      <c r="J2017" s="13" t="str">
        <f>VLOOKUP(E2017,起始地址定义!A:D,2,FALSE)</f>
        <v>DB1201</v>
      </c>
      <c r="K2017" s="12" t="str">
        <f t="shared" si="392"/>
        <v>REAL314</v>
      </c>
      <c r="L2017" s="13">
        <f>VLOOKUP(E2017,起始地址定义!A:D,3,FALSE)</f>
        <v>300</v>
      </c>
      <c r="M2017" s="14">
        <f>VLOOKUP($F2017,类型描述及偏移量!$C:$H,2,FALSE)</f>
        <v>14</v>
      </c>
      <c r="N2017" s="14" t="str">
        <f>VLOOKUP($F2017,类型描述及偏移量!$C:$H,3,FALSE)</f>
        <v>实型</v>
      </c>
      <c r="O2017" s="14" t="str">
        <f>VLOOKUP($F2017,类型描述及偏移量!$C:$H,4,FALSE)</f>
        <v>None</v>
      </c>
      <c r="P2017" s="14" t="str">
        <f>VLOOKUP($F2017,类型描述及偏移量!$C:$H,5,FALSE)</f>
        <v>No</v>
      </c>
      <c r="Q2017" s="14" t="str">
        <f>VLOOKUP($F2017,类型描述及偏移量!$C:$H,6,FALSE)</f>
        <v>上限值</v>
      </c>
    </row>
    <row r="2018" hidden="1" spans="1:17">
      <c r="A2018" s="12" t="s">
        <v>125</v>
      </c>
      <c r="B2018" s="12" t="str">
        <f t="shared" si="393"/>
        <v>S7</v>
      </c>
      <c r="C2018" s="12" t="str">
        <f t="shared" si="394"/>
        <v>Lo</v>
      </c>
      <c r="D2018" s="12" t="str">
        <f t="shared" si="395"/>
        <v>BP_Value_var</v>
      </c>
      <c r="E2018" s="13" t="str">
        <f t="shared" si="388"/>
        <v>CHP2_S7_BP_Value_var</v>
      </c>
      <c r="F2018" s="14" t="str">
        <f t="shared" si="389"/>
        <v>BP_Value_var_Lo</v>
      </c>
      <c r="G2018" s="10" t="str">
        <f t="shared" si="390"/>
        <v>CHP2_S7_Lo</v>
      </c>
      <c r="H2018" s="10" t="str">
        <f>VLOOKUP(基本表格!E2018,起始地址定义!A:D,4,FALSE)&amp;" "&amp;Q2018</f>
        <v>2#刨片机主机轴承温度传感器2#  下限值</v>
      </c>
      <c r="I2018" s="10" t="str">
        <f t="shared" si="391"/>
        <v>DB1201,REAL318</v>
      </c>
      <c r="J2018" s="13" t="str">
        <f>VLOOKUP(E2018,起始地址定义!A:D,2,FALSE)</f>
        <v>DB1201</v>
      </c>
      <c r="K2018" s="12" t="str">
        <f t="shared" si="392"/>
        <v>REAL318</v>
      </c>
      <c r="L2018" s="13">
        <f>VLOOKUP(E2018,起始地址定义!A:D,3,FALSE)</f>
        <v>300</v>
      </c>
      <c r="M2018" s="14">
        <f>VLOOKUP($F2018,类型描述及偏移量!$C:$H,2,FALSE)</f>
        <v>18</v>
      </c>
      <c r="N2018" s="14" t="str">
        <f>VLOOKUP($F2018,类型描述及偏移量!$C:$H,3,FALSE)</f>
        <v>实型</v>
      </c>
      <c r="O2018" s="14" t="str">
        <f>VLOOKUP($F2018,类型描述及偏移量!$C:$H,4,FALSE)</f>
        <v>None</v>
      </c>
      <c r="P2018" s="14" t="str">
        <f>VLOOKUP($F2018,类型描述及偏移量!$C:$H,5,FALSE)</f>
        <v>No</v>
      </c>
      <c r="Q2018" s="14" t="str">
        <f>VLOOKUP($F2018,类型描述及偏移量!$C:$H,6,FALSE)</f>
        <v>下限值</v>
      </c>
    </row>
    <row r="2019" hidden="1" spans="1:17">
      <c r="A2019" s="12" t="s">
        <v>125</v>
      </c>
      <c r="B2019" s="12" t="str">
        <f t="shared" si="393"/>
        <v>S7</v>
      </c>
      <c r="C2019" s="12" t="str">
        <f t="shared" si="394"/>
        <v>HiHi</v>
      </c>
      <c r="D2019" s="12" t="str">
        <f t="shared" si="395"/>
        <v>BP_Value_var</v>
      </c>
      <c r="E2019" s="13" t="str">
        <f t="shared" si="388"/>
        <v>CHP2_S7_BP_Value_var</v>
      </c>
      <c r="F2019" s="14" t="str">
        <f t="shared" si="389"/>
        <v>BP_Value_var_HiHi</v>
      </c>
      <c r="G2019" s="10" t="str">
        <f t="shared" si="390"/>
        <v>CHP2_S7_HiHi</v>
      </c>
      <c r="H2019" s="10" t="str">
        <f>VLOOKUP(基本表格!E2019,起始地址定义!A:D,4,FALSE)&amp;" "&amp;Q2019</f>
        <v>2#刨片机主机轴承温度传感器2#  上上限值</v>
      </c>
      <c r="I2019" s="10" t="str">
        <f t="shared" si="391"/>
        <v>DB1201,REAL322</v>
      </c>
      <c r="J2019" s="13" t="str">
        <f>VLOOKUP(E2019,起始地址定义!A:D,2,FALSE)</f>
        <v>DB1201</v>
      </c>
      <c r="K2019" s="12" t="str">
        <f t="shared" si="392"/>
        <v>REAL322</v>
      </c>
      <c r="L2019" s="13">
        <f>VLOOKUP(E2019,起始地址定义!A:D,3,FALSE)</f>
        <v>300</v>
      </c>
      <c r="M2019" s="14">
        <f>VLOOKUP($F2019,类型描述及偏移量!$C:$H,2,FALSE)</f>
        <v>22</v>
      </c>
      <c r="N2019" s="14" t="str">
        <f>VLOOKUP($F2019,类型描述及偏移量!$C:$H,3,FALSE)</f>
        <v>实型</v>
      </c>
      <c r="O2019" s="14" t="str">
        <f>VLOOKUP($F2019,类型描述及偏移量!$C:$H,4,FALSE)</f>
        <v>None</v>
      </c>
      <c r="P2019" s="14" t="str">
        <f>VLOOKUP($F2019,类型描述及偏移量!$C:$H,5,FALSE)</f>
        <v>No</v>
      </c>
      <c r="Q2019" s="14" t="str">
        <f>VLOOKUP($F2019,类型描述及偏移量!$C:$H,6,FALSE)</f>
        <v>上上限值</v>
      </c>
    </row>
    <row r="2020" hidden="1" spans="1:17">
      <c r="A2020" s="12" t="s">
        <v>125</v>
      </c>
      <c r="B2020" s="12" t="str">
        <f t="shared" si="393"/>
        <v>S7</v>
      </c>
      <c r="C2020" s="12" t="str">
        <f t="shared" si="394"/>
        <v>LoLo</v>
      </c>
      <c r="D2020" s="12" t="str">
        <f t="shared" si="395"/>
        <v>BP_Value_var</v>
      </c>
      <c r="E2020" s="13" t="str">
        <f t="shared" si="388"/>
        <v>CHP2_S7_BP_Value_var</v>
      </c>
      <c r="F2020" s="14" t="str">
        <f t="shared" si="389"/>
        <v>BP_Value_var_LoLo</v>
      </c>
      <c r="G2020" s="10" t="str">
        <f t="shared" si="390"/>
        <v>CHP2_S7_LoLo</v>
      </c>
      <c r="H2020" s="10" t="str">
        <f>VLOOKUP(基本表格!E2020,起始地址定义!A:D,4,FALSE)&amp;" "&amp;Q2020</f>
        <v>2#刨片机主机轴承温度传感器2#  下下限值</v>
      </c>
      <c r="I2020" s="10" t="str">
        <f t="shared" si="391"/>
        <v>DB1201,REAL326</v>
      </c>
      <c r="J2020" s="13" t="str">
        <f>VLOOKUP(E2020,起始地址定义!A:D,2,FALSE)</f>
        <v>DB1201</v>
      </c>
      <c r="K2020" s="12" t="str">
        <f t="shared" si="392"/>
        <v>REAL326</v>
      </c>
      <c r="L2020" s="13">
        <f>VLOOKUP(E2020,起始地址定义!A:D,3,FALSE)</f>
        <v>300</v>
      </c>
      <c r="M2020" s="14">
        <f>VLOOKUP($F2020,类型描述及偏移量!$C:$H,2,FALSE)</f>
        <v>26</v>
      </c>
      <c r="N2020" s="14" t="str">
        <f>VLOOKUP($F2020,类型描述及偏移量!$C:$H,3,FALSE)</f>
        <v>实型</v>
      </c>
      <c r="O2020" s="14" t="str">
        <f>VLOOKUP($F2020,类型描述及偏移量!$C:$H,4,FALSE)</f>
        <v>None</v>
      </c>
      <c r="P2020" s="14" t="str">
        <f>VLOOKUP($F2020,类型描述及偏移量!$C:$H,5,FALSE)</f>
        <v>No</v>
      </c>
      <c r="Q2020" s="14" t="str">
        <f>VLOOKUP($F2020,类型描述及偏移量!$C:$H,6,FALSE)</f>
        <v>下下限值</v>
      </c>
    </row>
    <row r="2021" hidden="1" spans="1:17">
      <c r="A2021" s="12" t="s">
        <v>125</v>
      </c>
      <c r="B2021" s="12" t="str">
        <f t="shared" si="393"/>
        <v>S8</v>
      </c>
      <c r="C2021" s="12" t="str">
        <f t="shared" si="394"/>
        <v>HiProEN</v>
      </c>
      <c r="D2021" s="12" t="str">
        <f t="shared" si="395"/>
        <v>BP_Value_var</v>
      </c>
      <c r="E2021" s="13" t="str">
        <f t="shared" si="388"/>
        <v>CHP2_S8_BP_Value_var</v>
      </c>
      <c r="F2021" s="14" t="str">
        <f t="shared" si="389"/>
        <v>BP_Value_var_HiProEN</v>
      </c>
      <c r="G2021" s="10" t="str">
        <f t="shared" si="390"/>
        <v>CHP2_S8_HiProEN</v>
      </c>
      <c r="H2021" s="10" t="str">
        <f>VLOOKUP(基本表格!E2021,起始地址定义!A:D,4,FALSE)&amp;" "&amp;Q2021</f>
        <v>2#刨片机主电机轴承温度传感器  上限保护使能</v>
      </c>
      <c r="I2021" s="10" t="str">
        <f t="shared" si="391"/>
        <v>DB1201,X350.3</v>
      </c>
      <c r="J2021" s="13" t="str">
        <f>VLOOKUP(E2021,起始地址定义!A:D,2,FALSE)</f>
        <v>DB1201</v>
      </c>
      <c r="K2021" s="12" t="str">
        <f t="shared" si="392"/>
        <v>X350.3</v>
      </c>
      <c r="L2021" s="13">
        <f>VLOOKUP(E2021,起始地址定义!A:D,3,FALSE)</f>
        <v>350</v>
      </c>
      <c r="M2021" s="14">
        <f>VLOOKUP($F2021,类型描述及偏移量!$C:$H,2,FALSE)</f>
        <v>0.299999999999997</v>
      </c>
      <c r="N2021" s="14" t="str">
        <f>VLOOKUP($F2021,类型描述及偏移量!$C:$H,3,FALSE)</f>
        <v>离散</v>
      </c>
      <c r="O2021" s="14" t="str">
        <f>VLOOKUP($F2021,类型描述及偏移量!$C:$H,4,FALSE)</f>
        <v>None</v>
      </c>
      <c r="P2021" s="14" t="str">
        <f>VLOOKUP($F2021,类型描述及偏移量!$C:$H,5,FALSE)</f>
        <v>No</v>
      </c>
      <c r="Q2021" s="14" t="str">
        <f>VLOOKUP($F2021,类型描述及偏移量!$C:$H,6,FALSE)</f>
        <v>上限保护使能</v>
      </c>
    </row>
    <row r="2022" hidden="1" spans="1:17">
      <c r="A2022" s="12" t="s">
        <v>125</v>
      </c>
      <c r="B2022" s="12" t="str">
        <f t="shared" si="393"/>
        <v>S8</v>
      </c>
      <c r="C2022" s="12" t="str">
        <f t="shared" si="394"/>
        <v>LoProEN</v>
      </c>
      <c r="D2022" s="12" t="str">
        <f t="shared" si="395"/>
        <v>BP_Value_var</v>
      </c>
      <c r="E2022" s="13" t="str">
        <f t="shared" si="388"/>
        <v>CHP2_S8_BP_Value_var</v>
      </c>
      <c r="F2022" s="14" t="str">
        <f t="shared" si="389"/>
        <v>BP_Value_var_LoProEN</v>
      </c>
      <c r="G2022" s="10" t="str">
        <f t="shared" si="390"/>
        <v>CHP2_S8_LoProEN</v>
      </c>
      <c r="H2022" s="10" t="str">
        <f>VLOOKUP(基本表格!E2022,起始地址定义!A:D,4,FALSE)&amp;" "&amp;Q2022</f>
        <v>2#刨片机主电机轴承温度传感器  下限保护使能</v>
      </c>
      <c r="I2022" s="10" t="str">
        <f t="shared" si="391"/>
        <v>DB1201,X350.4</v>
      </c>
      <c r="J2022" s="13" t="str">
        <f>VLOOKUP(E2022,起始地址定义!A:D,2,FALSE)</f>
        <v>DB1201</v>
      </c>
      <c r="K2022" s="12" t="str">
        <f t="shared" si="392"/>
        <v>X350.4</v>
      </c>
      <c r="L2022" s="13">
        <f>VLOOKUP(E2022,起始地址定义!A:D,3,FALSE)</f>
        <v>350</v>
      </c>
      <c r="M2022" s="14">
        <f>VLOOKUP($F2022,类型描述及偏移量!$C:$H,2,FALSE)</f>
        <v>0.399999999999999</v>
      </c>
      <c r="N2022" s="14" t="str">
        <f>VLOOKUP($F2022,类型描述及偏移量!$C:$H,3,FALSE)</f>
        <v>离散</v>
      </c>
      <c r="O2022" s="14" t="str">
        <f>VLOOKUP($F2022,类型描述及偏移量!$C:$H,4,FALSE)</f>
        <v>None</v>
      </c>
      <c r="P2022" s="14" t="str">
        <f>VLOOKUP($F2022,类型描述及偏移量!$C:$H,5,FALSE)</f>
        <v>No</v>
      </c>
      <c r="Q2022" s="14" t="str">
        <f>VLOOKUP($F2022,类型描述及偏移量!$C:$H,6,FALSE)</f>
        <v>下限保护使能</v>
      </c>
    </row>
    <row r="2023" hidden="1" spans="1:17">
      <c r="A2023" s="12" t="s">
        <v>125</v>
      </c>
      <c r="B2023" s="12" t="str">
        <f t="shared" si="393"/>
        <v>S8</v>
      </c>
      <c r="C2023" s="12" t="str">
        <f t="shared" si="394"/>
        <v>HiALM</v>
      </c>
      <c r="D2023" s="12" t="str">
        <f t="shared" si="395"/>
        <v>BP_Value_var</v>
      </c>
      <c r="E2023" s="13" t="str">
        <f t="shared" si="388"/>
        <v>CHP2_S8_BP_Value_var</v>
      </c>
      <c r="F2023" s="14" t="str">
        <f t="shared" si="389"/>
        <v>BP_Value_var_HiALM</v>
      </c>
      <c r="G2023" s="10" t="str">
        <f t="shared" si="390"/>
        <v>CHP2_S8_HiALM</v>
      </c>
      <c r="H2023" s="10" t="str">
        <f>VLOOKUP(基本表格!E2023,起始地址定义!A:D,4,FALSE)&amp;" "&amp;Q2023</f>
        <v>2#刨片机主电机轴承温度传感器  上限报警</v>
      </c>
      <c r="I2023" s="10" t="str">
        <f t="shared" si="391"/>
        <v>DB1201,X350.5</v>
      </c>
      <c r="J2023" s="13" t="str">
        <f>VLOOKUP(E2023,起始地址定义!A:D,2,FALSE)</f>
        <v>DB1201</v>
      </c>
      <c r="K2023" s="12" t="str">
        <f t="shared" si="392"/>
        <v>X350.5</v>
      </c>
      <c r="L2023" s="13">
        <f>VLOOKUP(E2023,起始地址定义!A:D,3,FALSE)</f>
        <v>350</v>
      </c>
      <c r="M2023" s="14">
        <f>VLOOKUP($F2023,类型描述及偏移量!$C:$H,2,FALSE)</f>
        <v>0.5</v>
      </c>
      <c r="N2023" s="14" t="str">
        <f>VLOOKUP($F2023,类型描述及偏移量!$C:$H,3,FALSE)</f>
        <v>离散</v>
      </c>
      <c r="O2023" s="14" t="str">
        <f>VLOOKUP($F2023,类型描述及偏移量!$C:$H,4,FALSE)</f>
        <v>None</v>
      </c>
      <c r="P2023" s="14" t="str">
        <f>VLOOKUP($F2023,类型描述及偏移量!$C:$H,5,FALSE)</f>
        <v>Yes</v>
      </c>
      <c r="Q2023" s="14" t="str">
        <f>VLOOKUP($F2023,类型描述及偏移量!$C:$H,6,FALSE)</f>
        <v>上限报警</v>
      </c>
    </row>
    <row r="2024" hidden="1" spans="1:17">
      <c r="A2024" s="12" t="s">
        <v>125</v>
      </c>
      <c r="B2024" s="12" t="str">
        <f t="shared" si="393"/>
        <v>S8</v>
      </c>
      <c r="C2024" s="12" t="str">
        <f t="shared" si="394"/>
        <v>LoALM</v>
      </c>
      <c r="D2024" s="12" t="str">
        <f t="shared" si="395"/>
        <v>BP_Value_var</v>
      </c>
      <c r="E2024" s="13" t="str">
        <f t="shared" si="388"/>
        <v>CHP2_S8_BP_Value_var</v>
      </c>
      <c r="F2024" s="14" t="str">
        <f t="shared" si="389"/>
        <v>BP_Value_var_LoALM</v>
      </c>
      <c r="G2024" s="10" t="str">
        <f t="shared" si="390"/>
        <v>CHP2_S8_LoALM</v>
      </c>
      <c r="H2024" s="10" t="str">
        <f>VLOOKUP(基本表格!E2024,起始地址定义!A:D,4,FALSE)&amp;" "&amp;Q2024</f>
        <v>2#刨片机主电机轴承温度传感器  下限报警</v>
      </c>
      <c r="I2024" s="10" t="str">
        <f t="shared" si="391"/>
        <v>DB1201,X350.6</v>
      </c>
      <c r="J2024" s="13" t="str">
        <f>VLOOKUP(E2024,起始地址定义!A:D,2,FALSE)</f>
        <v>DB1201</v>
      </c>
      <c r="K2024" s="12" t="str">
        <f t="shared" si="392"/>
        <v>X350.6</v>
      </c>
      <c r="L2024" s="13">
        <f>VLOOKUP(E2024,起始地址定义!A:D,3,FALSE)</f>
        <v>350</v>
      </c>
      <c r="M2024" s="14">
        <f>VLOOKUP($F2024,类型描述及偏移量!$C:$H,2,FALSE)</f>
        <v>0.600000000000001</v>
      </c>
      <c r="N2024" s="14" t="str">
        <f>VLOOKUP($F2024,类型描述及偏移量!$C:$H,3,FALSE)</f>
        <v>离散</v>
      </c>
      <c r="O2024" s="14" t="str">
        <f>VLOOKUP($F2024,类型描述及偏移量!$C:$H,4,FALSE)</f>
        <v>None</v>
      </c>
      <c r="P2024" s="14" t="str">
        <f>VLOOKUP($F2024,类型描述及偏移量!$C:$H,5,FALSE)</f>
        <v>Yes</v>
      </c>
      <c r="Q2024" s="14" t="str">
        <f>VLOOKUP($F2024,类型描述及偏移量!$C:$H,6,FALSE)</f>
        <v>下限报警</v>
      </c>
    </row>
    <row r="2025" hidden="1" spans="1:17">
      <c r="A2025" s="12" t="s">
        <v>125</v>
      </c>
      <c r="B2025" s="12" t="str">
        <f t="shared" si="393"/>
        <v>S8</v>
      </c>
      <c r="C2025" s="12" t="str">
        <f t="shared" si="394"/>
        <v>HiHiALM</v>
      </c>
      <c r="D2025" s="12" t="str">
        <f t="shared" si="395"/>
        <v>BP_Value_var</v>
      </c>
      <c r="E2025" s="13" t="str">
        <f t="shared" si="388"/>
        <v>CHP2_S8_BP_Value_var</v>
      </c>
      <c r="F2025" s="14" t="str">
        <f t="shared" si="389"/>
        <v>BP_Value_var_HiHiALM</v>
      </c>
      <c r="G2025" s="10" t="str">
        <f t="shared" si="390"/>
        <v>CHP2_S8_HiHiALM</v>
      </c>
      <c r="H2025" s="10" t="str">
        <f>VLOOKUP(基本表格!E2025,起始地址定义!A:D,4,FALSE)&amp;" "&amp;Q2025</f>
        <v>2#刨片机主电机轴承温度传感器  上上限报警</v>
      </c>
      <c r="I2025" s="10" t="str">
        <f t="shared" si="391"/>
        <v>DB1201,X350.7</v>
      </c>
      <c r="J2025" s="13" t="str">
        <f>VLOOKUP(E2025,起始地址定义!A:D,2,FALSE)</f>
        <v>DB1201</v>
      </c>
      <c r="K2025" s="12" t="str">
        <f t="shared" si="392"/>
        <v>X350.7</v>
      </c>
      <c r="L2025" s="13">
        <f>VLOOKUP(E2025,起始地址定义!A:D,3,FALSE)</f>
        <v>350</v>
      </c>
      <c r="M2025" s="14">
        <f>VLOOKUP($F2025,类型描述及偏移量!$C:$H,2,FALSE)</f>
        <v>0.700000000000003</v>
      </c>
      <c r="N2025" s="14" t="str">
        <f>VLOOKUP($F2025,类型描述及偏移量!$C:$H,3,FALSE)</f>
        <v>离散</v>
      </c>
      <c r="O2025" s="14" t="str">
        <f>VLOOKUP($F2025,类型描述及偏移量!$C:$H,4,FALSE)</f>
        <v>On</v>
      </c>
      <c r="P2025" s="14" t="str">
        <f>VLOOKUP($F2025,类型描述及偏移量!$C:$H,5,FALSE)</f>
        <v>Yes</v>
      </c>
      <c r="Q2025" s="14" t="str">
        <f>VLOOKUP($F2025,类型描述及偏移量!$C:$H,6,FALSE)</f>
        <v>上上限报警</v>
      </c>
    </row>
    <row r="2026" hidden="1" spans="1:17">
      <c r="A2026" s="12" t="s">
        <v>125</v>
      </c>
      <c r="B2026" s="12" t="str">
        <f t="shared" si="393"/>
        <v>S8</v>
      </c>
      <c r="C2026" s="12" t="str">
        <f t="shared" si="394"/>
        <v>LoLoALM</v>
      </c>
      <c r="D2026" s="12" t="str">
        <f t="shared" si="395"/>
        <v>BP_Value_var</v>
      </c>
      <c r="E2026" s="13" t="str">
        <f t="shared" si="388"/>
        <v>CHP2_S8_BP_Value_var</v>
      </c>
      <c r="F2026" s="14" t="str">
        <f t="shared" si="389"/>
        <v>BP_Value_var_LoLoALM</v>
      </c>
      <c r="G2026" s="10" t="str">
        <f t="shared" si="390"/>
        <v>CHP2_S8_LoLoALM</v>
      </c>
      <c r="H2026" s="10" t="str">
        <f>VLOOKUP(基本表格!E2026,起始地址定义!A:D,4,FALSE)&amp;" "&amp;Q2026</f>
        <v>2#刨片机主电机轴承温度传感器  下下限报警</v>
      </c>
      <c r="I2026" s="10" t="str">
        <f t="shared" si="391"/>
        <v>DB1201,X351.0</v>
      </c>
      <c r="J2026" s="13" t="str">
        <f>VLOOKUP(E2026,起始地址定义!A:D,2,FALSE)</f>
        <v>DB1201</v>
      </c>
      <c r="K2026" s="12" t="str">
        <f t="shared" si="392"/>
        <v>X351.0</v>
      </c>
      <c r="L2026" s="13">
        <f>VLOOKUP(E2026,起始地址定义!A:D,3,FALSE)</f>
        <v>350</v>
      </c>
      <c r="M2026" s="14">
        <f>VLOOKUP($F2026,类型描述及偏移量!$C:$H,2,FALSE)</f>
        <v>1</v>
      </c>
      <c r="N2026" s="14" t="str">
        <f>VLOOKUP($F2026,类型描述及偏移量!$C:$H,3,FALSE)</f>
        <v>离散</v>
      </c>
      <c r="O2026" s="14" t="str">
        <f>VLOOKUP($F2026,类型描述及偏移量!$C:$H,4,FALSE)</f>
        <v>On</v>
      </c>
      <c r="P2026" s="14" t="str">
        <f>VLOOKUP($F2026,类型描述及偏移量!$C:$H,5,FALSE)</f>
        <v>Yes</v>
      </c>
      <c r="Q2026" s="14" t="str">
        <f>VLOOKUP($F2026,类型描述及偏移量!$C:$H,6,FALSE)</f>
        <v>下下限报警</v>
      </c>
    </row>
    <row r="2027" hidden="1" spans="1:17">
      <c r="A2027" s="12" t="s">
        <v>125</v>
      </c>
      <c r="B2027" s="12" t="str">
        <f t="shared" si="393"/>
        <v>S8</v>
      </c>
      <c r="C2027" s="12" t="str">
        <f t="shared" si="394"/>
        <v>LimALM</v>
      </c>
      <c r="D2027" s="12" t="str">
        <f t="shared" si="395"/>
        <v>BP_Value_var</v>
      </c>
      <c r="E2027" s="13" t="str">
        <f t="shared" si="388"/>
        <v>CHP2_S8_BP_Value_var</v>
      </c>
      <c r="F2027" s="14" t="str">
        <f t="shared" si="389"/>
        <v>BP_Value_var_LimALM</v>
      </c>
      <c r="G2027" s="10" t="str">
        <f t="shared" si="390"/>
        <v>CHP2_S8_LimALM</v>
      </c>
      <c r="H2027" s="10" t="str">
        <f>VLOOKUP(基本表格!E2027,起始地址定义!A:D,4,FALSE)&amp;" "&amp;Q2027</f>
        <v>2#刨片机主电机轴承温度传感器  极限报警</v>
      </c>
      <c r="I2027" s="10" t="str">
        <f t="shared" si="391"/>
        <v>DB1201,X351.1</v>
      </c>
      <c r="J2027" s="13" t="str">
        <f>VLOOKUP(E2027,起始地址定义!A:D,2,FALSE)</f>
        <v>DB1201</v>
      </c>
      <c r="K2027" s="12" t="str">
        <f t="shared" si="392"/>
        <v>X351.1</v>
      </c>
      <c r="L2027" s="13">
        <f>VLOOKUP(E2027,起始地址定义!A:D,3,FALSE)</f>
        <v>350</v>
      </c>
      <c r="M2027" s="14">
        <f>VLOOKUP($F2027,类型描述及偏移量!$C:$H,2,FALSE)</f>
        <v>1.1</v>
      </c>
      <c r="N2027" s="14" t="str">
        <f>VLOOKUP($F2027,类型描述及偏移量!$C:$H,3,FALSE)</f>
        <v>离散</v>
      </c>
      <c r="O2027" s="14" t="str">
        <f>VLOOKUP($F2027,类型描述及偏移量!$C:$H,4,FALSE)</f>
        <v>On</v>
      </c>
      <c r="P2027" s="14" t="str">
        <f>VLOOKUP($F2027,类型描述及偏移量!$C:$H,5,FALSE)</f>
        <v>Yes</v>
      </c>
      <c r="Q2027" s="14" t="str">
        <f>VLOOKUP($F2027,类型描述及偏移量!$C:$H,6,FALSE)</f>
        <v>极限报警</v>
      </c>
    </row>
    <row r="2028" hidden="1" spans="1:17">
      <c r="A2028" s="12" t="s">
        <v>125</v>
      </c>
      <c r="B2028" s="12" t="str">
        <f t="shared" si="393"/>
        <v>S8</v>
      </c>
      <c r="C2028" s="12" t="str">
        <f t="shared" si="394"/>
        <v>LostALM</v>
      </c>
      <c r="D2028" s="12" t="str">
        <f t="shared" si="395"/>
        <v>BP_Value_var</v>
      </c>
      <c r="E2028" s="13" t="str">
        <f t="shared" si="388"/>
        <v>CHP2_S8_BP_Value_var</v>
      </c>
      <c r="F2028" s="14" t="str">
        <f t="shared" si="389"/>
        <v>BP_Value_var_LostALM</v>
      </c>
      <c r="G2028" s="10" t="str">
        <f t="shared" si="390"/>
        <v>CHP2_S8_LostALM</v>
      </c>
      <c r="H2028" s="10" t="str">
        <f>VLOOKUP(基本表格!E2028,起始地址定义!A:D,4,FALSE)&amp;" "&amp;Q2028</f>
        <v>2#刨片机主电机轴承温度传感器  传感器断线报警</v>
      </c>
      <c r="I2028" s="10" t="str">
        <f t="shared" si="391"/>
        <v>DB1201,X351.2</v>
      </c>
      <c r="J2028" s="13" t="str">
        <f>VLOOKUP(E2028,起始地址定义!A:D,2,FALSE)</f>
        <v>DB1201</v>
      </c>
      <c r="K2028" s="12" t="str">
        <f t="shared" si="392"/>
        <v>X351.2</v>
      </c>
      <c r="L2028" s="13">
        <f>VLOOKUP(E2028,起始地址定义!A:D,3,FALSE)</f>
        <v>350</v>
      </c>
      <c r="M2028" s="14">
        <f>VLOOKUP($F2028,类型描述及偏移量!$C:$H,2,FALSE)</f>
        <v>1.2</v>
      </c>
      <c r="N2028" s="14" t="str">
        <f>VLOOKUP($F2028,类型描述及偏移量!$C:$H,3,FALSE)</f>
        <v>离散</v>
      </c>
      <c r="O2028" s="14" t="str">
        <f>VLOOKUP($F2028,类型描述及偏移量!$C:$H,4,FALSE)</f>
        <v>On</v>
      </c>
      <c r="P2028" s="14" t="str">
        <f>VLOOKUP($F2028,类型描述及偏移量!$C:$H,5,FALSE)</f>
        <v>Yes</v>
      </c>
      <c r="Q2028" s="14" t="str">
        <f>VLOOKUP($F2028,类型描述及偏移量!$C:$H,6,FALSE)</f>
        <v>传感器断线报警</v>
      </c>
    </row>
    <row r="2029" hidden="1" spans="1:17">
      <c r="A2029" s="12" t="s">
        <v>125</v>
      </c>
      <c r="B2029" s="12" t="str">
        <f t="shared" si="393"/>
        <v>S8</v>
      </c>
      <c r="C2029" s="12" t="str">
        <f t="shared" si="394"/>
        <v>Code</v>
      </c>
      <c r="D2029" s="12" t="str">
        <f t="shared" si="395"/>
        <v>BP_Value_var</v>
      </c>
      <c r="E2029" s="13" t="str">
        <f t="shared" si="388"/>
        <v>CHP2_S8_BP_Value_var</v>
      </c>
      <c r="F2029" s="14" t="str">
        <f t="shared" si="389"/>
        <v>BP_Value_var_Code</v>
      </c>
      <c r="G2029" s="10" t="str">
        <f t="shared" si="390"/>
        <v>CHP2_S8_Code</v>
      </c>
      <c r="H2029" s="10" t="str">
        <f>VLOOKUP(基本表格!E2029,起始地址定义!A:D,4,FALSE)&amp;" "&amp;Q2029</f>
        <v>2#刨片机主电机轴承温度传感器  实际内码</v>
      </c>
      <c r="I2029" s="10" t="str">
        <f t="shared" si="391"/>
        <v>DB1201,INT352</v>
      </c>
      <c r="J2029" s="13" t="str">
        <f>VLOOKUP(E2029,起始地址定义!A:D,2,FALSE)</f>
        <v>DB1201</v>
      </c>
      <c r="K2029" s="12" t="str">
        <f t="shared" si="392"/>
        <v>INT352</v>
      </c>
      <c r="L2029" s="13">
        <f>VLOOKUP(E2029,起始地址定义!A:D,3,FALSE)</f>
        <v>350</v>
      </c>
      <c r="M2029" s="14">
        <f>VLOOKUP($F2029,类型描述及偏移量!$C:$H,2,FALSE)</f>
        <v>2</v>
      </c>
      <c r="N2029" s="14" t="str">
        <f>VLOOKUP($F2029,类型描述及偏移量!$C:$H,3,FALSE)</f>
        <v>整型</v>
      </c>
      <c r="O2029" s="14" t="str">
        <f>VLOOKUP($F2029,类型描述及偏移量!$C:$H,4,FALSE)</f>
        <v>None</v>
      </c>
      <c r="P2029" s="14" t="str">
        <f>VLOOKUP($F2029,类型描述及偏移量!$C:$H,5,FALSE)</f>
        <v>Yes</v>
      </c>
      <c r="Q2029" s="14" t="str">
        <f>VLOOKUP($F2029,类型描述及偏移量!$C:$H,6,FALSE)</f>
        <v>实际内码</v>
      </c>
    </row>
    <row r="2030" hidden="1" spans="1:17">
      <c r="A2030" s="12" t="s">
        <v>125</v>
      </c>
      <c r="B2030" s="12" t="str">
        <f t="shared" si="393"/>
        <v>S8</v>
      </c>
      <c r="C2030" s="12" t="str">
        <f t="shared" si="394"/>
        <v>Value</v>
      </c>
      <c r="D2030" s="12" t="str">
        <f t="shared" si="395"/>
        <v>BP_Value_var</v>
      </c>
      <c r="E2030" s="13" t="str">
        <f t="shared" si="388"/>
        <v>CHP2_S8_BP_Value_var</v>
      </c>
      <c r="F2030" s="14" t="str">
        <f t="shared" si="389"/>
        <v>BP_Value_var_Value</v>
      </c>
      <c r="G2030" s="10" t="str">
        <f t="shared" si="390"/>
        <v>CHP2_S8_Value</v>
      </c>
      <c r="H2030" s="10" t="str">
        <f>VLOOKUP(基本表格!E2030,起始地址定义!A:D,4,FALSE)&amp;" "&amp;Q2030</f>
        <v>2#刨片机主电机轴承温度传感器  实际值</v>
      </c>
      <c r="I2030" s="10" t="str">
        <f t="shared" si="391"/>
        <v>DB1201,REAL356</v>
      </c>
      <c r="J2030" s="13" t="str">
        <f>VLOOKUP(E2030,起始地址定义!A:D,2,FALSE)</f>
        <v>DB1201</v>
      </c>
      <c r="K2030" s="12" t="str">
        <f t="shared" si="392"/>
        <v>REAL356</v>
      </c>
      <c r="L2030" s="13">
        <f>VLOOKUP(E2030,起始地址定义!A:D,3,FALSE)</f>
        <v>350</v>
      </c>
      <c r="M2030" s="14">
        <f>VLOOKUP($F2030,类型描述及偏移量!$C:$H,2,FALSE)</f>
        <v>6</v>
      </c>
      <c r="N2030" s="14" t="str">
        <f>VLOOKUP($F2030,类型描述及偏移量!$C:$H,3,FALSE)</f>
        <v>实型</v>
      </c>
      <c r="O2030" s="14" t="str">
        <f>VLOOKUP($F2030,类型描述及偏移量!$C:$H,4,FALSE)</f>
        <v>None</v>
      </c>
      <c r="P2030" s="14" t="str">
        <f>VLOOKUP($F2030,类型描述及偏移量!$C:$H,5,FALSE)</f>
        <v>Yes</v>
      </c>
      <c r="Q2030" s="14" t="str">
        <f>VLOOKUP($F2030,类型描述及偏移量!$C:$H,6,FALSE)</f>
        <v>实际值</v>
      </c>
    </row>
    <row r="2031" hidden="1" spans="1:17">
      <c r="A2031" s="12" t="s">
        <v>125</v>
      </c>
      <c r="B2031" s="12" t="str">
        <f t="shared" si="393"/>
        <v>S8</v>
      </c>
      <c r="C2031" s="12" t="str">
        <f t="shared" si="394"/>
        <v>Range</v>
      </c>
      <c r="D2031" s="12" t="str">
        <f t="shared" si="395"/>
        <v>BP_Value_var</v>
      </c>
      <c r="E2031" s="13" t="str">
        <f t="shared" si="388"/>
        <v>CHP2_S8_BP_Value_var</v>
      </c>
      <c r="F2031" s="14" t="str">
        <f t="shared" si="389"/>
        <v>BP_Value_var_Range</v>
      </c>
      <c r="G2031" s="10" t="str">
        <f t="shared" si="390"/>
        <v>CHP2_S8_Range</v>
      </c>
      <c r="H2031" s="10" t="str">
        <f>VLOOKUP(基本表格!E2031,起始地址定义!A:D,4,FALSE)&amp;" "&amp;Q2031</f>
        <v>2#刨片机主电机轴承温度传感器  量程</v>
      </c>
      <c r="I2031" s="10" t="str">
        <f t="shared" si="391"/>
        <v>DB1201,REAL360</v>
      </c>
      <c r="J2031" s="13" t="str">
        <f>VLOOKUP(E2031,起始地址定义!A:D,2,FALSE)</f>
        <v>DB1201</v>
      </c>
      <c r="K2031" s="12" t="str">
        <f t="shared" si="392"/>
        <v>REAL360</v>
      </c>
      <c r="L2031" s="13">
        <f>VLOOKUP(E2031,起始地址定义!A:D,3,FALSE)</f>
        <v>350</v>
      </c>
      <c r="M2031" s="14">
        <f>VLOOKUP($F2031,类型描述及偏移量!$C:$H,2,FALSE)</f>
        <v>10</v>
      </c>
      <c r="N2031" s="14" t="str">
        <f>VLOOKUP($F2031,类型描述及偏移量!$C:$H,3,FALSE)</f>
        <v>实型</v>
      </c>
      <c r="O2031" s="14" t="str">
        <f>VLOOKUP($F2031,类型描述及偏移量!$C:$H,4,FALSE)</f>
        <v>None</v>
      </c>
      <c r="P2031" s="14" t="str">
        <f>VLOOKUP($F2031,类型描述及偏移量!$C:$H,5,FALSE)</f>
        <v>No</v>
      </c>
      <c r="Q2031" s="14" t="str">
        <f>VLOOKUP($F2031,类型描述及偏移量!$C:$H,6,FALSE)</f>
        <v>量程</v>
      </c>
    </row>
    <row r="2032" hidden="1" spans="1:17">
      <c r="A2032" s="12" t="s">
        <v>125</v>
      </c>
      <c r="B2032" s="12" t="str">
        <f t="shared" si="393"/>
        <v>S8</v>
      </c>
      <c r="C2032" s="12" t="str">
        <f t="shared" si="394"/>
        <v>Hi</v>
      </c>
      <c r="D2032" s="12" t="str">
        <f t="shared" si="395"/>
        <v>BP_Value_var</v>
      </c>
      <c r="E2032" s="13" t="str">
        <f t="shared" si="388"/>
        <v>CHP2_S8_BP_Value_var</v>
      </c>
      <c r="F2032" s="14" t="str">
        <f t="shared" si="389"/>
        <v>BP_Value_var_Hi</v>
      </c>
      <c r="G2032" s="10" t="str">
        <f t="shared" si="390"/>
        <v>CHP2_S8_Hi</v>
      </c>
      <c r="H2032" s="10" t="str">
        <f>VLOOKUP(基本表格!E2032,起始地址定义!A:D,4,FALSE)&amp;" "&amp;Q2032</f>
        <v>2#刨片机主电机轴承温度传感器  上限值</v>
      </c>
      <c r="I2032" s="10" t="str">
        <f t="shared" si="391"/>
        <v>DB1201,REAL364</v>
      </c>
      <c r="J2032" s="13" t="str">
        <f>VLOOKUP(E2032,起始地址定义!A:D,2,FALSE)</f>
        <v>DB1201</v>
      </c>
      <c r="K2032" s="12" t="str">
        <f t="shared" si="392"/>
        <v>REAL364</v>
      </c>
      <c r="L2032" s="13">
        <f>VLOOKUP(E2032,起始地址定义!A:D,3,FALSE)</f>
        <v>350</v>
      </c>
      <c r="M2032" s="14">
        <f>VLOOKUP($F2032,类型描述及偏移量!$C:$H,2,FALSE)</f>
        <v>14</v>
      </c>
      <c r="N2032" s="14" t="str">
        <f>VLOOKUP($F2032,类型描述及偏移量!$C:$H,3,FALSE)</f>
        <v>实型</v>
      </c>
      <c r="O2032" s="14" t="str">
        <f>VLOOKUP($F2032,类型描述及偏移量!$C:$H,4,FALSE)</f>
        <v>None</v>
      </c>
      <c r="P2032" s="14" t="str">
        <f>VLOOKUP($F2032,类型描述及偏移量!$C:$H,5,FALSE)</f>
        <v>No</v>
      </c>
      <c r="Q2032" s="14" t="str">
        <f>VLOOKUP($F2032,类型描述及偏移量!$C:$H,6,FALSE)</f>
        <v>上限值</v>
      </c>
    </row>
    <row r="2033" hidden="1" spans="1:17">
      <c r="A2033" s="12" t="s">
        <v>125</v>
      </c>
      <c r="B2033" s="12" t="str">
        <f t="shared" si="393"/>
        <v>S8</v>
      </c>
      <c r="C2033" s="12" t="str">
        <f t="shared" si="394"/>
        <v>Lo</v>
      </c>
      <c r="D2033" s="12" t="str">
        <f t="shared" si="395"/>
        <v>BP_Value_var</v>
      </c>
      <c r="E2033" s="13" t="str">
        <f t="shared" si="388"/>
        <v>CHP2_S8_BP_Value_var</v>
      </c>
      <c r="F2033" s="14" t="str">
        <f t="shared" si="389"/>
        <v>BP_Value_var_Lo</v>
      </c>
      <c r="G2033" s="10" t="str">
        <f t="shared" si="390"/>
        <v>CHP2_S8_Lo</v>
      </c>
      <c r="H2033" s="10" t="str">
        <f>VLOOKUP(基本表格!E2033,起始地址定义!A:D,4,FALSE)&amp;" "&amp;Q2033</f>
        <v>2#刨片机主电机轴承温度传感器  下限值</v>
      </c>
      <c r="I2033" s="10" t="str">
        <f t="shared" si="391"/>
        <v>DB1201,REAL368</v>
      </c>
      <c r="J2033" s="13" t="str">
        <f>VLOOKUP(E2033,起始地址定义!A:D,2,FALSE)</f>
        <v>DB1201</v>
      </c>
      <c r="K2033" s="12" t="str">
        <f t="shared" si="392"/>
        <v>REAL368</v>
      </c>
      <c r="L2033" s="13">
        <f>VLOOKUP(E2033,起始地址定义!A:D,3,FALSE)</f>
        <v>350</v>
      </c>
      <c r="M2033" s="14">
        <f>VLOOKUP($F2033,类型描述及偏移量!$C:$H,2,FALSE)</f>
        <v>18</v>
      </c>
      <c r="N2033" s="14" t="str">
        <f>VLOOKUP($F2033,类型描述及偏移量!$C:$H,3,FALSE)</f>
        <v>实型</v>
      </c>
      <c r="O2033" s="14" t="str">
        <f>VLOOKUP($F2033,类型描述及偏移量!$C:$H,4,FALSE)</f>
        <v>None</v>
      </c>
      <c r="P2033" s="14" t="str">
        <f>VLOOKUP($F2033,类型描述及偏移量!$C:$H,5,FALSE)</f>
        <v>No</v>
      </c>
      <c r="Q2033" s="14" t="str">
        <f>VLOOKUP($F2033,类型描述及偏移量!$C:$H,6,FALSE)</f>
        <v>下限值</v>
      </c>
    </row>
    <row r="2034" hidden="1" spans="1:17">
      <c r="A2034" s="12" t="s">
        <v>125</v>
      </c>
      <c r="B2034" s="12" t="str">
        <f t="shared" si="393"/>
        <v>S8</v>
      </c>
      <c r="C2034" s="12" t="str">
        <f t="shared" si="394"/>
        <v>HiHi</v>
      </c>
      <c r="D2034" s="12" t="str">
        <f t="shared" si="395"/>
        <v>BP_Value_var</v>
      </c>
      <c r="E2034" s="13" t="str">
        <f t="shared" si="388"/>
        <v>CHP2_S8_BP_Value_var</v>
      </c>
      <c r="F2034" s="14" t="str">
        <f t="shared" si="389"/>
        <v>BP_Value_var_HiHi</v>
      </c>
      <c r="G2034" s="10" t="str">
        <f t="shared" si="390"/>
        <v>CHP2_S8_HiHi</v>
      </c>
      <c r="H2034" s="10" t="str">
        <f>VLOOKUP(基本表格!E2034,起始地址定义!A:D,4,FALSE)&amp;" "&amp;Q2034</f>
        <v>2#刨片机主电机轴承温度传感器  上上限值</v>
      </c>
      <c r="I2034" s="10" t="str">
        <f t="shared" si="391"/>
        <v>DB1201,REAL372</v>
      </c>
      <c r="J2034" s="13" t="str">
        <f>VLOOKUP(E2034,起始地址定义!A:D,2,FALSE)</f>
        <v>DB1201</v>
      </c>
      <c r="K2034" s="12" t="str">
        <f t="shared" si="392"/>
        <v>REAL372</v>
      </c>
      <c r="L2034" s="13">
        <f>VLOOKUP(E2034,起始地址定义!A:D,3,FALSE)</f>
        <v>350</v>
      </c>
      <c r="M2034" s="14">
        <f>VLOOKUP($F2034,类型描述及偏移量!$C:$H,2,FALSE)</f>
        <v>22</v>
      </c>
      <c r="N2034" s="14" t="str">
        <f>VLOOKUP($F2034,类型描述及偏移量!$C:$H,3,FALSE)</f>
        <v>实型</v>
      </c>
      <c r="O2034" s="14" t="str">
        <f>VLOOKUP($F2034,类型描述及偏移量!$C:$H,4,FALSE)</f>
        <v>None</v>
      </c>
      <c r="P2034" s="14" t="str">
        <f>VLOOKUP($F2034,类型描述及偏移量!$C:$H,5,FALSE)</f>
        <v>No</v>
      </c>
      <c r="Q2034" s="14" t="str">
        <f>VLOOKUP($F2034,类型描述及偏移量!$C:$H,6,FALSE)</f>
        <v>上上限值</v>
      </c>
    </row>
    <row r="2035" hidden="1" spans="1:17">
      <c r="A2035" s="12" t="s">
        <v>125</v>
      </c>
      <c r="B2035" s="12" t="str">
        <f t="shared" si="393"/>
        <v>S8</v>
      </c>
      <c r="C2035" s="12" t="str">
        <f t="shared" si="394"/>
        <v>LoLo</v>
      </c>
      <c r="D2035" s="12" t="str">
        <f t="shared" si="395"/>
        <v>BP_Value_var</v>
      </c>
      <c r="E2035" s="13" t="str">
        <f t="shared" si="388"/>
        <v>CHP2_S8_BP_Value_var</v>
      </c>
      <c r="F2035" s="14" t="str">
        <f t="shared" si="389"/>
        <v>BP_Value_var_LoLo</v>
      </c>
      <c r="G2035" s="10" t="str">
        <f t="shared" si="390"/>
        <v>CHP2_S8_LoLo</v>
      </c>
      <c r="H2035" s="10" t="str">
        <f>VLOOKUP(基本表格!E2035,起始地址定义!A:D,4,FALSE)&amp;" "&amp;Q2035</f>
        <v>2#刨片机主电机轴承温度传感器  下下限值</v>
      </c>
      <c r="I2035" s="10" t="str">
        <f t="shared" si="391"/>
        <v>DB1201,REAL376</v>
      </c>
      <c r="J2035" s="13" t="str">
        <f>VLOOKUP(E2035,起始地址定义!A:D,2,FALSE)</f>
        <v>DB1201</v>
      </c>
      <c r="K2035" s="12" t="str">
        <f t="shared" si="392"/>
        <v>REAL376</v>
      </c>
      <c r="L2035" s="13">
        <f>VLOOKUP(E2035,起始地址定义!A:D,3,FALSE)</f>
        <v>350</v>
      </c>
      <c r="M2035" s="14">
        <f>VLOOKUP($F2035,类型描述及偏移量!$C:$H,2,FALSE)</f>
        <v>26</v>
      </c>
      <c r="N2035" s="14" t="str">
        <f>VLOOKUP($F2035,类型描述及偏移量!$C:$H,3,FALSE)</f>
        <v>实型</v>
      </c>
      <c r="O2035" s="14" t="str">
        <f>VLOOKUP($F2035,类型描述及偏移量!$C:$H,4,FALSE)</f>
        <v>None</v>
      </c>
      <c r="P2035" s="14" t="str">
        <f>VLOOKUP($F2035,类型描述及偏移量!$C:$H,5,FALSE)</f>
        <v>No</v>
      </c>
      <c r="Q2035" s="14" t="str">
        <f>VLOOKUP($F2035,类型描述及偏移量!$C:$H,6,FALSE)</f>
        <v>下下限值</v>
      </c>
    </row>
    <row r="2036" hidden="1" spans="1:17">
      <c r="A2036" s="12" t="s">
        <v>125</v>
      </c>
      <c r="B2036" s="12" t="s">
        <v>107</v>
      </c>
      <c r="C2036" t="s">
        <v>19</v>
      </c>
      <c r="D2036" t="s">
        <v>108</v>
      </c>
      <c r="E2036" s="13" t="str">
        <f t="shared" si="388"/>
        <v>CHP2_V1_BP_Valve_var</v>
      </c>
      <c r="F2036" s="14" t="str">
        <f t="shared" si="389"/>
        <v>BP_Valve_var_Enable</v>
      </c>
      <c r="G2036" s="10" t="str">
        <f t="shared" si="390"/>
        <v>CHP2_V1_Enable</v>
      </c>
      <c r="H2036" s="10" t="str">
        <f>VLOOKUP(基本表格!E2036,起始地址定义!A:D,4,FALSE)&amp;" "&amp;Q2036</f>
        <v>2#刨片机刀环电磁阀(刀环缩回与顶出)  使能</v>
      </c>
      <c r="I2036" s="10" t="str">
        <f t="shared" si="391"/>
        <v>DB1202,X0.0</v>
      </c>
      <c r="J2036" s="13" t="str">
        <f>VLOOKUP(E2036,起始地址定义!A:D,2,FALSE)</f>
        <v>DB1202</v>
      </c>
      <c r="K2036" s="12" t="str">
        <f t="shared" si="392"/>
        <v>X0.0</v>
      </c>
      <c r="L2036" s="13">
        <f>VLOOKUP(E2036,起始地址定义!A:D,3,FALSE)</f>
        <v>0</v>
      </c>
      <c r="M2036" s="14">
        <f>VLOOKUP($F2036,类型描述及偏移量!$C:$H,2,FALSE)</f>
        <v>0</v>
      </c>
      <c r="N2036" s="14" t="str">
        <f>VLOOKUP($F2036,类型描述及偏移量!$C:$H,3,FALSE)</f>
        <v>离散</v>
      </c>
      <c r="O2036" s="14" t="str">
        <f>VLOOKUP($F2036,类型描述及偏移量!$C:$H,4,FALSE)</f>
        <v>None</v>
      </c>
      <c r="P2036" s="14" t="str">
        <f>VLOOKUP($F2036,类型描述及偏移量!$C:$H,5,FALSE)</f>
        <v>No</v>
      </c>
      <c r="Q2036" s="14" t="str">
        <f>VLOOKUP($F2036,类型描述及偏移量!$C:$H,6,FALSE)</f>
        <v>使能</v>
      </c>
    </row>
    <row r="2037" hidden="1" spans="1:17">
      <c r="A2037" s="12" t="s">
        <v>125</v>
      </c>
      <c r="B2037" s="12" t="s">
        <v>107</v>
      </c>
      <c r="C2037" t="s">
        <v>21</v>
      </c>
      <c r="D2037" t="s">
        <v>108</v>
      </c>
      <c r="E2037" s="13" t="str">
        <f t="shared" si="388"/>
        <v>CHP2_V1_BP_Valve_var</v>
      </c>
      <c r="F2037" s="14" t="str">
        <f t="shared" si="389"/>
        <v>BP_Valve_var_Auto_Status</v>
      </c>
      <c r="G2037" s="10" t="str">
        <f t="shared" si="390"/>
        <v>CHP2_V1_Auto_Status</v>
      </c>
      <c r="H2037" s="10" t="str">
        <f>VLOOKUP(基本表格!E2037,起始地址定义!A:D,4,FALSE)&amp;" "&amp;Q2037</f>
        <v>2#刨片机刀环电磁阀(刀环缩回与顶出)  手自动状态</v>
      </c>
      <c r="I2037" s="10" t="str">
        <f t="shared" si="391"/>
        <v>DB1202,X0.3</v>
      </c>
      <c r="J2037" s="13" t="str">
        <f>VLOOKUP(E2037,起始地址定义!A:D,2,FALSE)</f>
        <v>DB1202</v>
      </c>
      <c r="K2037" s="12" t="str">
        <f t="shared" si="392"/>
        <v>X0.3</v>
      </c>
      <c r="L2037" s="13">
        <f>VLOOKUP(E2037,起始地址定义!A:D,3,FALSE)</f>
        <v>0</v>
      </c>
      <c r="M2037" s="14">
        <f>VLOOKUP($F2037,类型描述及偏移量!$C:$H,2,FALSE)</f>
        <v>0.3</v>
      </c>
      <c r="N2037" s="14" t="str">
        <f>VLOOKUP($F2037,类型描述及偏移量!$C:$H,3,FALSE)</f>
        <v>离散</v>
      </c>
      <c r="O2037" s="14" t="str">
        <f>VLOOKUP($F2037,类型描述及偏移量!$C:$H,4,FALSE)</f>
        <v>None</v>
      </c>
      <c r="P2037" s="14" t="str">
        <f>VLOOKUP($F2037,类型描述及偏移量!$C:$H,5,FALSE)</f>
        <v>Yes</v>
      </c>
      <c r="Q2037" s="14" t="str">
        <f>VLOOKUP($F2037,类型描述及偏移量!$C:$H,6,FALSE)</f>
        <v>手自动状态</v>
      </c>
    </row>
    <row r="2038" hidden="1" spans="1:17">
      <c r="A2038" s="12" t="s">
        <v>125</v>
      </c>
      <c r="B2038" s="12" t="s">
        <v>107</v>
      </c>
      <c r="C2038" t="s">
        <v>23</v>
      </c>
      <c r="D2038" t="s">
        <v>108</v>
      </c>
      <c r="E2038" s="13" t="str">
        <f t="shared" si="388"/>
        <v>CHP2_V1_BP_Valve_var</v>
      </c>
      <c r="F2038" s="14" t="str">
        <f t="shared" si="389"/>
        <v>BP_Valve_var_ON_HMI</v>
      </c>
      <c r="G2038" s="10" t="str">
        <f t="shared" si="390"/>
        <v>CHP2_V1_ON_HMI</v>
      </c>
      <c r="H2038" s="10" t="str">
        <f>VLOOKUP(基本表格!E2038,起始地址定义!A:D,4,FALSE)&amp;" "&amp;Q2038</f>
        <v>2#刨片机刀环电磁阀(刀环缩回与顶出)  开启</v>
      </c>
      <c r="I2038" s="10" t="str">
        <f t="shared" si="391"/>
        <v>DB1202,X0.6</v>
      </c>
      <c r="J2038" s="13" t="str">
        <f>VLOOKUP(E2038,起始地址定义!A:D,2,FALSE)</f>
        <v>DB1202</v>
      </c>
      <c r="K2038" s="12" t="str">
        <f t="shared" si="392"/>
        <v>X0.6</v>
      </c>
      <c r="L2038" s="13">
        <f>VLOOKUP(E2038,起始地址定义!A:D,3,FALSE)</f>
        <v>0</v>
      </c>
      <c r="M2038" s="14">
        <f>VLOOKUP($F2038,类型描述及偏移量!$C:$H,2,FALSE)</f>
        <v>0.6</v>
      </c>
      <c r="N2038" s="14" t="str">
        <f>VLOOKUP($F2038,类型描述及偏移量!$C:$H,3,FALSE)</f>
        <v>离散</v>
      </c>
      <c r="O2038" s="14" t="str">
        <f>VLOOKUP($F2038,类型描述及偏移量!$C:$H,4,FALSE)</f>
        <v>None</v>
      </c>
      <c r="P2038" s="14" t="str">
        <f>VLOOKUP($F2038,类型描述及偏移量!$C:$H,5,FALSE)</f>
        <v>No</v>
      </c>
      <c r="Q2038" s="14" t="str">
        <f>VLOOKUP($F2038,类型描述及偏移量!$C:$H,6,FALSE)</f>
        <v>开启</v>
      </c>
    </row>
    <row r="2039" hidden="1" spans="1:17">
      <c r="A2039" s="12" t="s">
        <v>125</v>
      </c>
      <c r="B2039" s="12" t="s">
        <v>107</v>
      </c>
      <c r="C2039" t="s">
        <v>24</v>
      </c>
      <c r="D2039" t="s">
        <v>108</v>
      </c>
      <c r="E2039" s="13" t="str">
        <f t="shared" si="388"/>
        <v>CHP2_V1_BP_Valve_var</v>
      </c>
      <c r="F2039" s="14" t="str">
        <f t="shared" si="389"/>
        <v>BP_Valve_var_OFF_HMI</v>
      </c>
      <c r="G2039" s="10" t="str">
        <f t="shared" si="390"/>
        <v>CHP2_V1_OFF_HMI</v>
      </c>
      <c r="H2039" s="10" t="str">
        <f>VLOOKUP(基本表格!E2039,起始地址定义!A:D,4,FALSE)&amp;" "&amp;Q2039</f>
        <v>2#刨片机刀环电磁阀(刀环缩回与顶出)  关闭</v>
      </c>
      <c r="I2039" s="10" t="str">
        <f t="shared" si="391"/>
        <v>DB1202,X0.7</v>
      </c>
      <c r="J2039" s="13" t="str">
        <f>VLOOKUP(E2039,起始地址定义!A:D,2,FALSE)</f>
        <v>DB1202</v>
      </c>
      <c r="K2039" s="12" t="str">
        <f t="shared" si="392"/>
        <v>X0.7</v>
      </c>
      <c r="L2039" s="13">
        <f>VLOOKUP(E2039,起始地址定义!A:D,3,FALSE)</f>
        <v>0</v>
      </c>
      <c r="M2039" s="14">
        <f>VLOOKUP($F2039,类型描述及偏移量!$C:$H,2,FALSE)</f>
        <v>0.7</v>
      </c>
      <c r="N2039" s="14" t="str">
        <f>VLOOKUP($F2039,类型描述及偏移量!$C:$H,3,FALSE)</f>
        <v>离散</v>
      </c>
      <c r="O2039" s="14" t="str">
        <f>VLOOKUP($F2039,类型描述及偏移量!$C:$H,4,FALSE)</f>
        <v>None</v>
      </c>
      <c r="P2039" s="14" t="str">
        <f>VLOOKUP($F2039,类型描述及偏移量!$C:$H,5,FALSE)</f>
        <v>No</v>
      </c>
      <c r="Q2039" s="14" t="str">
        <f>VLOOKUP($F2039,类型描述及偏移量!$C:$H,6,FALSE)</f>
        <v>关闭</v>
      </c>
    </row>
    <row r="2040" hidden="1" spans="1:17">
      <c r="A2040" s="12" t="s">
        <v>125</v>
      </c>
      <c r="B2040" s="12" t="s">
        <v>107</v>
      </c>
      <c r="C2040" t="s">
        <v>109</v>
      </c>
      <c r="D2040" t="s">
        <v>108</v>
      </c>
      <c r="E2040" s="13" t="str">
        <f t="shared" si="388"/>
        <v>CHP2_V1_BP_Valve_var</v>
      </c>
      <c r="F2040" s="14" t="str">
        <f t="shared" si="389"/>
        <v>BP_Valve_var_Status</v>
      </c>
      <c r="G2040" s="10" t="str">
        <f t="shared" si="390"/>
        <v>CHP2_V1_Status</v>
      </c>
      <c r="H2040" s="10" t="str">
        <f>VLOOKUP(基本表格!E2040,起始地址定义!A:D,4,FALSE)&amp;" "&amp;Q2040</f>
        <v>2#刨片机刀环电磁阀(刀环缩回与顶出)  状态</v>
      </c>
      <c r="I2040" s="10" t="str">
        <f t="shared" si="391"/>
        <v>DB1202,X1.0</v>
      </c>
      <c r="J2040" s="13" t="str">
        <f>VLOOKUP(E2040,起始地址定义!A:D,2,FALSE)</f>
        <v>DB1202</v>
      </c>
      <c r="K2040" s="12" t="str">
        <f t="shared" si="392"/>
        <v>X1.0</v>
      </c>
      <c r="L2040" s="13">
        <f>VLOOKUP(E2040,起始地址定义!A:D,3,FALSE)</f>
        <v>0</v>
      </c>
      <c r="M2040" s="14">
        <f>VLOOKUP($F2040,类型描述及偏移量!$C:$H,2,FALSE)</f>
        <v>1</v>
      </c>
      <c r="N2040" s="14" t="str">
        <f>VLOOKUP($F2040,类型描述及偏移量!$C:$H,3,FALSE)</f>
        <v>离散</v>
      </c>
      <c r="O2040" s="14" t="str">
        <f>VLOOKUP($F2040,类型描述及偏移量!$C:$H,4,FALSE)</f>
        <v>None</v>
      </c>
      <c r="P2040" s="14" t="str">
        <f>VLOOKUP($F2040,类型描述及偏移量!$C:$H,5,FALSE)</f>
        <v>Yes</v>
      </c>
      <c r="Q2040" s="14" t="str">
        <f>VLOOKUP($F2040,类型描述及偏移量!$C:$H,6,FALSE)</f>
        <v>状态</v>
      </c>
    </row>
    <row r="2041" hidden="1" spans="1:17">
      <c r="A2041" s="12" t="s">
        <v>125</v>
      </c>
      <c r="B2041" s="12" t="s">
        <v>107</v>
      </c>
      <c r="C2041" t="s">
        <v>110</v>
      </c>
      <c r="D2041" t="s">
        <v>108</v>
      </c>
      <c r="E2041" s="13" t="str">
        <f t="shared" si="388"/>
        <v>CHP2_V1_BP_Valve_var</v>
      </c>
      <c r="F2041" s="14" t="str">
        <f t="shared" si="389"/>
        <v>BP_Valve_var_OpenOK</v>
      </c>
      <c r="G2041" s="10" t="str">
        <f t="shared" si="390"/>
        <v>CHP2_V1_OpenOK</v>
      </c>
      <c r="H2041" s="10" t="str">
        <f>VLOOKUP(基本表格!E2041,起始地址定义!A:D,4,FALSE)&amp;" "&amp;Q2041</f>
        <v>2#刨片机刀环电磁阀(刀环缩回与顶出)  开启到位_状态</v>
      </c>
      <c r="I2041" s="10" t="str">
        <f t="shared" si="391"/>
        <v>DB1202,X1.1</v>
      </c>
      <c r="J2041" s="13" t="str">
        <f>VLOOKUP(E2041,起始地址定义!A:D,2,FALSE)</f>
        <v>DB1202</v>
      </c>
      <c r="K2041" s="12" t="str">
        <f t="shared" si="392"/>
        <v>X1.1</v>
      </c>
      <c r="L2041" s="13">
        <f>VLOOKUP(E2041,起始地址定义!A:D,3,FALSE)</f>
        <v>0</v>
      </c>
      <c r="M2041" s="14">
        <f>VLOOKUP($F2041,类型描述及偏移量!$C:$H,2,FALSE)</f>
        <v>1.1</v>
      </c>
      <c r="N2041" s="14" t="str">
        <f>VLOOKUP($F2041,类型描述及偏移量!$C:$H,3,FALSE)</f>
        <v>离散</v>
      </c>
      <c r="O2041" s="14" t="str">
        <f>VLOOKUP($F2041,类型描述及偏移量!$C:$H,4,FALSE)</f>
        <v>None</v>
      </c>
      <c r="P2041" s="14" t="str">
        <f>VLOOKUP($F2041,类型描述及偏移量!$C:$H,5,FALSE)</f>
        <v>Yes</v>
      </c>
      <c r="Q2041" s="14" t="str">
        <f>VLOOKUP($F2041,类型描述及偏移量!$C:$H,6,FALSE)</f>
        <v>开启到位_状态</v>
      </c>
    </row>
    <row r="2042" hidden="1" spans="1:17">
      <c r="A2042" s="12" t="s">
        <v>125</v>
      </c>
      <c r="B2042" s="12" t="s">
        <v>107</v>
      </c>
      <c r="C2042" t="s">
        <v>111</v>
      </c>
      <c r="D2042" t="s">
        <v>108</v>
      </c>
      <c r="E2042" s="13" t="str">
        <f t="shared" si="388"/>
        <v>CHP2_V1_BP_Valve_var</v>
      </c>
      <c r="F2042" s="14" t="str">
        <f t="shared" si="389"/>
        <v>BP_Valve_var_CloseOK</v>
      </c>
      <c r="G2042" s="10" t="str">
        <f t="shared" si="390"/>
        <v>CHP2_V1_CloseOK</v>
      </c>
      <c r="H2042" s="10" t="str">
        <f>VLOOKUP(基本表格!E2042,起始地址定义!A:D,4,FALSE)&amp;" "&amp;Q2042</f>
        <v>2#刨片机刀环电磁阀(刀环缩回与顶出)  关闭到位_状态</v>
      </c>
      <c r="I2042" s="10" t="str">
        <f t="shared" si="391"/>
        <v>DB1202,X1.2</v>
      </c>
      <c r="J2042" s="13" t="str">
        <f>VLOOKUP(E2042,起始地址定义!A:D,2,FALSE)</f>
        <v>DB1202</v>
      </c>
      <c r="K2042" s="12" t="str">
        <f t="shared" si="392"/>
        <v>X1.2</v>
      </c>
      <c r="L2042" s="13">
        <f>VLOOKUP(E2042,起始地址定义!A:D,3,FALSE)</f>
        <v>0</v>
      </c>
      <c r="M2042" s="14">
        <f>VLOOKUP($F2042,类型描述及偏移量!$C:$H,2,FALSE)</f>
        <v>1.2</v>
      </c>
      <c r="N2042" s="14" t="str">
        <f>VLOOKUP($F2042,类型描述及偏移量!$C:$H,3,FALSE)</f>
        <v>离散</v>
      </c>
      <c r="O2042" s="14" t="str">
        <f>VLOOKUP($F2042,类型描述及偏移量!$C:$H,4,FALSE)</f>
        <v>None</v>
      </c>
      <c r="P2042" s="14" t="str">
        <f>VLOOKUP($F2042,类型描述及偏移量!$C:$H,5,FALSE)</f>
        <v>Yes</v>
      </c>
      <c r="Q2042" s="14" t="str">
        <f>VLOOKUP($F2042,类型描述及偏移量!$C:$H,6,FALSE)</f>
        <v>关闭到位_状态</v>
      </c>
    </row>
    <row r="2043" hidden="1" spans="1:17">
      <c r="A2043" s="12" t="s">
        <v>125</v>
      </c>
      <c r="B2043" s="12" t="s">
        <v>107</v>
      </c>
      <c r="C2043" t="s">
        <v>112</v>
      </c>
      <c r="D2043" t="s">
        <v>108</v>
      </c>
      <c r="E2043" s="13" t="str">
        <f t="shared" si="388"/>
        <v>CHP2_V1_BP_Valve_var</v>
      </c>
      <c r="F2043" s="14" t="str">
        <f t="shared" si="389"/>
        <v>BP_Valve_var_Open_ALM</v>
      </c>
      <c r="G2043" s="10" t="str">
        <f t="shared" si="390"/>
        <v>CHP2_V1_Open_ALM</v>
      </c>
      <c r="H2043" s="10" t="str">
        <f>VLOOKUP(基本表格!E2043,起始地址定义!A:D,4,FALSE)&amp;" "&amp;Q2043</f>
        <v>2#刨片机刀环电磁阀(刀环缩回与顶出)  开启未到位报警</v>
      </c>
      <c r="I2043" s="10" t="str">
        <f t="shared" si="391"/>
        <v>DB1202,X1.5</v>
      </c>
      <c r="J2043" s="13" t="str">
        <f>VLOOKUP(E2043,起始地址定义!A:D,2,FALSE)</f>
        <v>DB1202</v>
      </c>
      <c r="K2043" s="12" t="str">
        <f t="shared" si="392"/>
        <v>X1.5</v>
      </c>
      <c r="L2043" s="13">
        <f>VLOOKUP(E2043,起始地址定义!A:D,3,FALSE)</f>
        <v>0</v>
      </c>
      <c r="M2043" s="14">
        <f>VLOOKUP($F2043,类型描述及偏移量!$C:$H,2,FALSE)</f>
        <v>1.5</v>
      </c>
      <c r="N2043" s="14" t="str">
        <f>VLOOKUP($F2043,类型描述及偏移量!$C:$H,3,FALSE)</f>
        <v>离散</v>
      </c>
      <c r="O2043" s="14" t="str">
        <f>VLOOKUP($F2043,类型描述及偏移量!$C:$H,4,FALSE)</f>
        <v>On</v>
      </c>
      <c r="P2043" s="14" t="str">
        <f>VLOOKUP($F2043,类型描述及偏移量!$C:$H,5,FALSE)</f>
        <v>Yes</v>
      </c>
      <c r="Q2043" s="14" t="str">
        <f>VLOOKUP($F2043,类型描述及偏移量!$C:$H,6,FALSE)</f>
        <v>开启未到位报警</v>
      </c>
    </row>
    <row r="2044" hidden="1" spans="1:17">
      <c r="A2044" s="12" t="s">
        <v>125</v>
      </c>
      <c r="B2044" s="12" t="s">
        <v>107</v>
      </c>
      <c r="C2044" t="s">
        <v>113</v>
      </c>
      <c r="D2044" t="s">
        <v>108</v>
      </c>
      <c r="E2044" s="13" t="str">
        <f t="shared" si="388"/>
        <v>CHP2_V1_BP_Valve_var</v>
      </c>
      <c r="F2044" s="14" t="str">
        <f t="shared" si="389"/>
        <v>BP_Valve_var_Close_ALM</v>
      </c>
      <c r="G2044" s="10" t="str">
        <f t="shared" si="390"/>
        <v>CHP2_V1_Close_ALM</v>
      </c>
      <c r="H2044" s="10" t="str">
        <f>VLOOKUP(基本表格!E2044,起始地址定义!A:D,4,FALSE)&amp;" "&amp;Q2044</f>
        <v>2#刨片机刀环电磁阀(刀环缩回与顶出)  关闭未到位报警</v>
      </c>
      <c r="I2044" s="10" t="str">
        <f t="shared" si="391"/>
        <v>DB1202,X1.6</v>
      </c>
      <c r="J2044" s="13" t="str">
        <f>VLOOKUP(E2044,起始地址定义!A:D,2,FALSE)</f>
        <v>DB1202</v>
      </c>
      <c r="K2044" s="12" t="str">
        <f t="shared" si="392"/>
        <v>X1.6</v>
      </c>
      <c r="L2044" s="13">
        <f>VLOOKUP(E2044,起始地址定义!A:D,3,FALSE)</f>
        <v>0</v>
      </c>
      <c r="M2044" s="14">
        <f>VLOOKUP($F2044,类型描述及偏移量!$C:$H,2,FALSE)</f>
        <v>1.6</v>
      </c>
      <c r="N2044" s="14" t="str">
        <f>VLOOKUP($F2044,类型描述及偏移量!$C:$H,3,FALSE)</f>
        <v>离散</v>
      </c>
      <c r="O2044" s="14" t="str">
        <f>VLOOKUP($F2044,类型描述及偏移量!$C:$H,4,FALSE)</f>
        <v>On</v>
      </c>
      <c r="P2044" s="14" t="str">
        <f>VLOOKUP($F2044,类型描述及偏移量!$C:$H,5,FALSE)</f>
        <v>Yes</v>
      </c>
      <c r="Q2044" s="14" t="str">
        <f>VLOOKUP($F2044,类型描述及偏移量!$C:$H,6,FALSE)</f>
        <v>关闭未到位报警</v>
      </c>
    </row>
    <row r="2045" hidden="1" spans="1:17">
      <c r="A2045" s="12" t="s">
        <v>125</v>
      </c>
      <c r="B2045" s="12" t="s">
        <v>107</v>
      </c>
      <c r="C2045" t="s">
        <v>114</v>
      </c>
      <c r="D2045" t="s">
        <v>108</v>
      </c>
      <c r="E2045" s="13" t="str">
        <f t="shared" si="388"/>
        <v>CHP2_V1_BP_Valve_var</v>
      </c>
      <c r="F2045" s="14" t="str">
        <f t="shared" si="389"/>
        <v>BP_Valve_var_Open_Delay</v>
      </c>
      <c r="G2045" s="10" t="str">
        <f t="shared" si="390"/>
        <v>CHP2_V1_Open_Delay</v>
      </c>
      <c r="H2045" s="10" t="str">
        <f>VLOOKUP(基本表格!E2045,起始地址定义!A:D,4,FALSE)&amp;" "&amp;Q2045</f>
        <v>2#刨片机刀环电磁阀(刀环缩回与顶出)  阀开启延时(s)</v>
      </c>
      <c r="I2045" s="10" t="str">
        <f t="shared" si="391"/>
        <v>DB1202,INT4</v>
      </c>
      <c r="J2045" s="13" t="str">
        <f>VLOOKUP(E2045,起始地址定义!A:D,2,FALSE)</f>
        <v>DB1202</v>
      </c>
      <c r="K2045" s="12" t="str">
        <f t="shared" si="392"/>
        <v>INT4</v>
      </c>
      <c r="L2045" s="13">
        <f>VLOOKUP(E2045,起始地址定义!A:D,3,FALSE)</f>
        <v>0</v>
      </c>
      <c r="M2045" s="14">
        <f>VLOOKUP($F2045,类型描述及偏移量!$C:$H,2,FALSE)</f>
        <v>4</v>
      </c>
      <c r="N2045" s="14" t="str">
        <f>VLOOKUP($F2045,类型描述及偏移量!$C:$H,3,FALSE)</f>
        <v>整型</v>
      </c>
      <c r="O2045" s="14" t="str">
        <f>VLOOKUP($F2045,类型描述及偏移量!$C:$H,4,FALSE)</f>
        <v>None</v>
      </c>
      <c r="P2045" s="14" t="str">
        <f>VLOOKUP($F2045,类型描述及偏移量!$C:$H,5,FALSE)</f>
        <v>No</v>
      </c>
      <c r="Q2045" s="14" t="str">
        <f>VLOOKUP($F2045,类型描述及偏移量!$C:$H,6,FALSE)</f>
        <v>阀开启延时(s)</v>
      </c>
    </row>
    <row r="2046" hidden="1" spans="1:17">
      <c r="A2046" s="12" t="s">
        <v>125</v>
      </c>
      <c r="B2046" s="12" t="s">
        <v>107</v>
      </c>
      <c r="C2046" t="s">
        <v>115</v>
      </c>
      <c r="D2046" t="s">
        <v>108</v>
      </c>
      <c r="E2046" s="13" t="str">
        <f t="shared" si="388"/>
        <v>CHP2_V1_BP_Valve_var</v>
      </c>
      <c r="F2046" s="14" t="str">
        <f t="shared" si="389"/>
        <v>BP_Valve_var_Close_Delay</v>
      </c>
      <c r="G2046" s="10" t="str">
        <f t="shared" si="390"/>
        <v>CHP2_V1_Close_Delay</v>
      </c>
      <c r="H2046" s="10" t="str">
        <f>VLOOKUP(基本表格!E2046,起始地址定义!A:D,4,FALSE)&amp;" "&amp;Q2046</f>
        <v>2#刨片机刀环电磁阀(刀环缩回与顶出)  阀关闭延时(s)</v>
      </c>
      <c r="I2046" s="10" t="str">
        <f t="shared" si="391"/>
        <v>DB1202,INT6</v>
      </c>
      <c r="J2046" s="13" t="str">
        <f>VLOOKUP(E2046,起始地址定义!A:D,2,FALSE)</f>
        <v>DB1202</v>
      </c>
      <c r="K2046" s="12" t="str">
        <f t="shared" si="392"/>
        <v>INT6</v>
      </c>
      <c r="L2046" s="13">
        <f>VLOOKUP(E2046,起始地址定义!A:D,3,FALSE)</f>
        <v>0</v>
      </c>
      <c r="M2046" s="14">
        <f>VLOOKUP($F2046,类型描述及偏移量!$C:$H,2,FALSE)</f>
        <v>6</v>
      </c>
      <c r="N2046" s="14" t="str">
        <f>VLOOKUP($F2046,类型描述及偏移量!$C:$H,3,FALSE)</f>
        <v>整型</v>
      </c>
      <c r="O2046" s="14" t="str">
        <f>VLOOKUP($F2046,类型描述及偏移量!$C:$H,4,FALSE)</f>
        <v>None</v>
      </c>
      <c r="P2046" s="14" t="str">
        <f>VLOOKUP($F2046,类型描述及偏移量!$C:$H,5,FALSE)</f>
        <v>No</v>
      </c>
      <c r="Q2046" s="14" t="str">
        <f>VLOOKUP($F2046,类型描述及偏移量!$C:$H,6,FALSE)</f>
        <v>阀关闭延时(s)</v>
      </c>
    </row>
    <row r="2047" hidden="1" spans="1:17">
      <c r="A2047" s="12" t="str">
        <f t="shared" ref="A2047:A2089" si="396">A2036</f>
        <v>CHP2</v>
      </c>
      <c r="B2047" s="12" t="str">
        <f t="shared" ref="B2047:B2079" si="397">LEFT(B2036,1)&amp;RIGHT(B2036,LEN(B2036)-1)+1</f>
        <v>V2</v>
      </c>
      <c r="C2047" s="12" t="str">
        <f t="shared" ref="C2047:C2079" si="398">C2036</f>
        <v>Enable</v>
      </c>
      <c r="D2047" s="12" t="str">
        <f t="shared" ref="D2047:D2079" si="399">D2036</f>
        <v>BP_Valve_var</v>
      </c>
      <c r="E2047" s="13" t="str">
        <f t="shared" si="388"/>
        <v>CHP2_V2_BP_Valve_var</v>
      </c>
      <c r="F2047" s="14" t="str">
        <f t="shared" si="389"/>
        <v>BP_Valve_var_Enable</v>
      </c>
      <c r="G2047" s="10" t="str">
        <f t="shared" si="390"/>
        <v>CHP2_V2_Enable</v>
      </c>
      <c r="H2047" s="10" t="str">
        <f>VLOOKUP(基本表格!E2047,起始地址定义!A:D,4,FALSE)&amp;" "&amp;Q2047</f>
        <v>2#刨片机刹车电磁阀  使能</v>
      </c>
      <c r="I2047" s="10" t="str">
        <f t="shared" si="391"/>
        <v>DB1202,X10.0</v>
      </c>
      <c r="J2047" s="13" t="str">
        <f>VLOOKUP(E2047,起始地址定义!A:D,2,FALSE)</f>
        <v>DB1202</v>
      </c>
      <c r="K2047" s="12" t="str">
        <f t="shared" si="392"/>
        <v>X10.0</v>
      </c>
      <c r="L2047" s="13">
        <f>VLOOKUP(E2047,起始地址定义!A:D,3,FALSE)</f>
        <v>10</v>
      </c>
      <c r="M2047" s="14">
        <f>VLOOKUP($F2047,类型描述及偏移量!$C:$H,2,FALSE)</f>
        <v>0</v>
      </c>
      <c r="N2047" s="14" t="str">
        <f>VLOOKUP($F2047,类型描述及偏移量!$C:$H,3,FALSE)</f>
        <v>离散</v>
      </c>
      <c r="O2047" s="14" t="str">
        <f>VLOOKUP($F2047,类型描述及偏移量!$C:$H,4,FALSE)</f>
        <v>None</v>
      </c>
      <c r="P2047" s="14" t="str">
        <f>VLOOKUP($F2047,类型描述及偏移量!$C:$H,5,FALSE)</f>
        <v>No</v>
      </c>
      <c r="Q2047" s="14" t="str">
        <f>VLOOKUP($F2047,类型描述及偏移量!$C:$H,6,FALSE)</f>
        <v>使能</v>
      </c>
    </row>
    <row r="2048" hidden="1" spans="1:17">
      <c r="A2048" s="12" t="str">
        <f t="shared" si="396"/>
        <v>CHP2</v>
      </c>
      <c r="B2048" s="12" t="str">
        <f t="shared" si="397"/>
        <v>V2</v>
      </c>
      <c r="C2048" s="12" t="str">
        <f t="shared" si="398"/>
        <v>Auto_Status</v>
      </c>
      <c r="D2048" s="12" t="str">
        <f t="shared" si="399"/>
        <v>BP_Valve_var</v>
      </c>
      <c r="E2048" s="13" t="str">
        <f t="shared" si="388"/>
        <v>CHP2_V2_BP_Valve_var</v>
      </c>
      <c r="F2048" s="14" t="str">
        <f t="shared" si="389"/>
        <v>BP_Valve_var_Auto_Status</v>
      </c>
      <c r="G2048" s="10" t="str">
        <f t="shared" si="390"/>
        <v>CHP2_V2_Auto_Status</v>
      </c>
      <c r="H2048" s="10" t="str">
        <f>VLOOKUP(基本表格!E2048,起始地址定义!A:D,4,FALSE)&amp;" "&amp;Q2048</f>
        <v>2#刨片机刹车电磁阀  手自动状态</v>
      </c>
      <c r="I2048" s="10" t="str">
        <f t="shared" si="391"/>
        <v>DB1202,X10.3</v>
      </c>
      <c r="J2048" s="13" t="str">
        <f>VLOOKUP(E2048,起始地址定义!A:D,2,FALSE)</f>
        <v>DB1202</v>
      </c>
      <c r="K2048" s="12" t="str">
        <f t="shared" si="392"/>
        <v>X10.3</v>
      </c>
      <c r="L2048" s="13">
        <f>VLOOKUP(E2048,起始地址定义!A:D,3,FALSE)</f>
        <v>10</v>
      </c>
      <c r="M2048" s="14">
        <f>VLOOKUP($F2048,类型描述及偏移量!$C:$H,2,FALSE)</f>
        <v>0.3</v>
      </c>
      <c r="N2048" s="14" t="str">
        <f>VLOOKUP($F2048,类型描述及偏移量!$C:$H,3,FALSE)</f>
        <v>离散</v>
      </c>
      <c r="O2048" s="14" t="str">
        <f>VLOOKUP($F2048,类型描述及偏移量!$C:$H,4,FALSE)</f>
        <v>None</v>
      </c>
      <c r="P2048" s="14" t="str">
        <f>VLOOKUP($F2048,类型描述及偏移量!$C:$H,5,FALSE)</f>
        <v>Yes</v>
      </c>
      <c r="Q2048" s="14" t="str">
        <f>VLOOKUP($F2048,类型描述及偏移量!$C:$H,6,FALSE)</f>
        <v>手自动状态</v>
      </c>
    </row>
    <row r="2049" hidden="1" spans="1:17">
      <c r="A2049" s="12" t="str">
        <f t="shared" si="396"/>
        <v>CHP2</v>
      </c>
      <c r="B2049" s="12" t="str">
        <f t="shared" si="397"/>
        <v>V2</v>
      </c>
      <c r="C2049" s="12" t="str">
        <f t="shared" si="398"/>
        <v>ON_HMI</v>
      </c>
      <c r="D2049" s="12" t="str">
        <f t="shared" si="399"/>
        <v>BP_Valve_var</v>
      </c>
      <c r="E2049" s="13" t="str">
        <f t="shared" si="388"/>
        <v>CHP2_V2_BP_Valve_var</v>
      </c>
      <c r="F2049" s="14" t="str">
        <f t="shared" si="389"/>
        <v>BP_Valve_var_ON_HMI</v>
      </c>
      <c r="G2049" s="10" t="str">
        <f t="shared" si="390"/>
        <v>CHP2_V2_ON_HMI</v>
      </c>
      <c r="H2049" s="10" t="str">
        <f>VLOOKUP(基本表格!E2049,起始地址定义!A:D,4,FALSE)&amp;" "&amp;Q2049</f>
        <v>2#刨片机刹车电磁阀  开启</v>
      </c>
      <c r="I2049" s="10" t="str">
        <f t="shared" si="391"/>
        <v>DB1202,X10.6</v>
      </c>
      <c r="J2049" s="13" t="str">
        <f>VLOOKUP(E2049,起始地址定义!A:D,2,FALSE)</f>
        <v>DB1202</v>
      </c>
      <c r="K2049" s="12" t="str">
        <f t="shared" si="392"/>
        <v>X10.6</v>
      </c>
      <c r="L2049" s="13">
        <f>VLOOKUP(E2049,起始地址定义!A:D,3,FALSE)</f>
        <v>10</v>
      </c>
      <c r="M2049" s="14">
        <f>VLOOKUP($F2049,类型描述及偏移量!$C:$H,2,FALSE)</f>
        <v>0.6</v>
      </c>
      <c r="N2049" s="14" t="str">
        <f>VLOOKUP($F2049,类型描述及偏移量!$C:$H,3,FALSE)</f>
        <v>离散</v>
      </c>
      <c r="O2049" s="14" t="str">
        <f>VLOOKUP($F2049,类型描述及偏移量!$C:$H,4,FALSE)</f>
        <v>None</v>
      </c>
      <c r="P2049" s="14" t="str">
        <f>VLOOKUP($F2049,类型描述及偏移量!$C:$H,5,FALSE)</f>
        <v>No</v>
      </c>
      <c r="Q2049" s="14" t="str">
        <f>VLOOKUP($F2049,类型描述及偏移量!$C:$H,6,FALSE)</f>
        <v>开启</v>
      </c>
    </row>
    <row r="2050" hidden="1" spans="1:17">
      <c r="A2050" s="12" t="str">
        <f t="shared" si="396"/>
        <v>CHP2</v>
      </c>
      <c r="B2050" s="12" t="str">
        <f t="shared" si="397"/>
        <v>V2</v>
      </c>
      <c r="C2050" s="12" t="str">
        <f t="shared" si="398"/>
        <v>OFF_HMI</v>
      </c>
      <c r="D2050" s="12" t="str">
        <f t="shared" si="399"/>
        <v>BP_Valve_var</v>
      </c>
      <c r="E2050" s="13" t="str">
        <f t="shared" si="388"/>
        <v>CHP2_V2_BP_Valve_var</v>
      </c>
      <c r="F2050" s="14" t="str">
        <f t="shared" si="389"/>
        <v>BP_Valve_var_OFF_HMI</v>
      </c>
      <c r="G2050" s="10" t="str">
        <f t="shared" si="390"/>
        <v>CHP2_V2_OFF_HMI</v>
      </c>
      <c r="H2050" s="10" t="str">
        <f>VLOOKUP(基本表格!E2050,起始地址定义!A:D,4,FALSE)&amp;" "&amp;Q2050</f>
        <v>2#刨片机刹车电磁阀  关闭</v>
      </c>
      <c r="I2050" s="10" t="str">
        <f t="shared" si="391"/>
        <v>DB1202,X10.7</v>
      </c>
      <c r="J2050" s="13" t="str">
        <f>VLOOKUP(E2050,起始地址定义!A:D,2,FALSE)</f>
        <v>DB1202</v>
      </c>
      <c r="K2050" s="12" t="str">
        <f t="shared" si="392"/>
        <v>X10.7</v>
      </c>
      <c r="L2050" s="13">
        <f>VLOOKUP(E2050,起始地址定义!A:D,3,FALSE)</f>
        <v>10</v>
      </c>
      <c r="M2050" s="14">
        <f>VLOOKUP($F2050,类型描述及偏移量!$C:$H,2,FALSE)</f>
        <v>0.7</v>
      </c>
      <c r="N2050" s="14" t="str">
        <f>VLOOKUP($F2050,类型描述及偏移量!$C:$H,3,FALSE)</f>
        <v>离散</v>
      </c>
      <c r="O2050" s="14" t="str">
        <f>VLOOKUP($F2050,类型描述及偏移量!$C:$H,4,FALSE)</f>
        <v>None</v>
      </c>
      <c r="P2050" s="14" t="str">
        <f>VLOOKUP($F2050,类型描述及偏移量!$C:$H,5,FALSE)</f>
        <v>No</v>
      </c>
      <c r="Q2050" s="14" t="str">
        <f>VLOOKUP($F2050,类型描述及偏移量!$C:$H,6,FALSE)</f>
        <v>关闭</v>
      </c>
    </row>
    <row r="2051" hidden="1" spans="1:17">
      <c r="A2051" s="12" t="str">
        <f t="shared" si="396"/>
        <v>CHP2</v>
      </c>
      <c r="B2051" s="12" t="str">
        <f t="shared" si="397"/>
        <v>V2</v>
      </c>
      <c r="C2051" s="12" t="str">
        <f t="shared" si="398"/>
        <v>Status</v>
      </c>
      <c r="D2051" s="12" t="str">
        <f t="shared" si="399"/>
        <v>BP_Valve_var</v>
      </c>
      <c r="E2051" s="13" t="str">
        <f t="shared" si="388"/>
        <v>CHP2_V2_BP_Valve_var</v>
      </c>
      <c r="F2051" s="14" t="str">
        <f t="shared" si="389"/>
        <v>BP_Valve_var_Status</v>
      </c>
      <c r="G2051" s="10" t="str">
        <f t="shared" si="390"/>
        <v>CHP2_V2_Status</v>
      </c>
      <c r="H2051" s="10" t="str">
        <f>VLOOKUP(基本表格!E2051,起始地址定义!A:D,4,FALSE)&amp;" "&amp;Q2051</f>
        <v>2#刨片机刹车电磁阀  状态</v>
      </c>
      <c r="I2051" s="10" t="str">
        <f t="shared" si="391"/>
        <v>DB1202,X11.0</v>
      </c>
      <c r="J2051" s="13" t="str">
        <f>VLOOKUP(E2051,起始地址定义!A:D,2,FALSE)</f>
        <v>DB1202</v>
      </c>
      <c r="K2051" s="12" t="str">
        <f t="shared" si="392"/>
        <v>X11.0</v>
      </c>
      <c r="L2051" s="13">
        <f>VLOOKUP(E2051,起始地址定义!A:D,3,FALSE)</f>
        <v>10</v>
      </c>
      <c r="M2051" s="14">
        <f>VLOOKUP($F2051,类型描述及偏移量!$C:$H,2,FALSE)</f>
        <v>1</v>
      </c>
      <c r="N2051" s="14" t="str">
        <f>VLOOKUP($F2051,类型描述及偏移量!$C:$H,3,FALSE)</f>
        <v>离散</v>
      </c>
      <c r="O2051" s="14" t="str">
        <f>VLOOKUP($F2051,类型描述及偏移量!$C:$H,4,FALSE)</f>
        <v>None</v>
      </c>
      <c r="P2051" s="14" t="str">
        <f>VLOOKUP($F2051,类型描述及偏移量!$C:$H,5,FALSE)</f>
        <v>Yes</v>
      </c>
      <c r="Q2051" s="14" t="str">
        <f>VLOOKUP($F2051,类型描述及偏移量!$C:$H,6,FALSE)</f>
        <v>状态</v>
      </c>
    </row>
    <row r="2052" hidden="1" spans="1:17">
      <c r="A2052" s="12" t="str">
        <f t="shared" si="396"/>
        <v>CHP2</v>
      </c>
      <c r="B2052" s="12" t="str">
        <f t="shared" si="397"/>
        <v>V2</v>
      </c>
      <c r="C2052" s="12" t="str">
        <f t="shared" si="398"/>
        <v>OpenOK</v>
      </c>
      <c r="D2052" s="12" t="str">
        <f t="shared" si="399"/>
        <v>BP_Valve_var</v>
      </c>
      <c r="E2052" s="13" t="str">
        <f t="shared" si="388"/>
        <v>CHP2_V2_BP_Valve_var</v>
      </c>
      <c r="F2052" s="14" t="str">
        <f t="shared" si="389"/>
        <v>BP_Valve_var_OpenOK</v>
      </c>
      <c r="G2052" s="10" t="str">
        <f t="shared" si="390"/>
        <v>CHP2_V2_OpenOK</v>
      </c>
      <c r="H2052" s="10" t="str">
        <f>VLOOKUP(基本表格!E2052,起始地址定义!A:D,4,FALSE)&amp;" "&amp;Q2052</f>
        <v>2#刨片机刹车电磁阀  开启到位_状态</v>
      </c>
      <c r="I2052" s="10" t="str">
        <f t="shared" si="391"/>
        <v>DB1202,X11.1</v>
      </c>
      <c r="J2052" s="13" t="str">
        <f>VLOOKUP(E2052,起始地址定义!A:D,2,FALSE)</f>
        <v>DB1202</v>
      </c>
      <c r="K2052" s="12" t="str">
        <f t="shared" si="392"/>
        <v>X11.1</v>
      </c>
      <c r="L2052" s="13">
        <f>VLOOKUP(E2052,起始地址定义!A:D,3,FALSE)</f>
        <v>10</v>
      </c>
      <c r="M2052" s="14">
        <f>VLOOKUP($F2052,类型描述及偏移量!$C:$H,2,FALSE)</f>
        <v>1.1</v>
      </c>
      <c r="N2052" s="14" t="str">
        <f>VLOOKUP($F2052,类型描述及偏移量!$C:$H,3,FALSE)</f>
        <v>离散</v>
      </c>
      <c r="O2052" s="14" t="str">
        <f>VLOOKUP($F2052,类型描述及偏移量!$C:$H,4,FALSE)</f>
        <v>None</v>
      </c>
      <c r="P2052" s="14" t="str">
        <f>VLOOKUP($F2052,类型描述及偏移量!$C:$H,5,FALSE)</f>
        <v>Yes</v>
      </c>
      <c r="Q2052" s="14" t="str">
        <f>VLOOKUP($F2052,类型描述及偏移量!$C:$H,6,FALSE)</f>
        <v>开启到位_状态</v>
      </c>
    </row>
    <row r="2053" hidden="1" spans="1:17">
      <c r="A2053" s="12" t="str">
        <f t="shared" si="396"/>
        <v>CHP2</v>
      </c>
      <c r="B2053" s="12" t="str">
        <f t="shared" si="397"/>
        <v>V2</v>
      </c>
      <c r="C2053" s="12" t="str">
        <f t="shared" si="398"/>
        <v>CloseOK</v>
      </c>
      <c r="D2053" s="12" t="str">
        <f t="shared" si="399"/>
        <v>BP_Valve_var</v>
      </c>
      <c r="E2053" s="13" t="str">
        <f t="shared" si="388"/>
        <v>CHP2_V2_BP_Valve_var</v>
      </c>
      <c r="F2053" s="14" t="str">
        <f t="shared" si="389"/>
        <v>BP_Valve_var_CloseOK</v>
      </c>
      <c r="G2053" s="10" t="str">
        <f t="shared" si="390"/>
        <v>CHP2_V2_CloseOK</v>
      </c>
      <c r="H2053" s="10" t="str">
        <f>VLOOKUP(基本表格!E2053,起始地址定义!A:D,4,FALSE)&amp;" "&amp;Q2053</f>
        <v>2#刨片机刹车电磁阀  关闭到位_状态</v>
      </c>
      <c r="I2053" s="10" t="str">
        <f t="shared" si="391"/>
        <v>DB1202,X11.2</v>
      </c>
      <c r="J2053" s="13" t="str">
        <f>VLOOKUP(E2053,起始地址定义!A:D,2,FALSE)</f>
        <v>DB1202</v>
      </c>
      <c r="K2053" s="12" t="str">
        <f t="shared" si="392"/>
        <v>X11.2</v>
      </c>
      <c r="L2053" s="13">
        <f>VLOOKUP(E2053,起始地址定义!A:D,3,FALSE)</f>
        <v>10</v>
      </c>
      <c r="M2053" s="14">
        <f>VLOOKUP($F2053,类型描述及偏移量!$C:$H,2,FALSE)</f>
        <v>1.2</v>
      </c>
      <c r="N2053" s="14" t="str">
        <f>VLOOKUP($F2053,类型描述及偏移量!$C:$H,3,FALSE)</f>
        <v>离散</v>
      </c>
      <c r="O2053" s="14" t="str">
        <f>VLOOKUP($F2053,类型描述及偏移量!$C:$H,4,FALSE)</f>
        <v>None</v>
      </c>
      <c r="P2053" s="14" t="str">
        <f>VLOOKUP($F2053,类型描述及偏移量!$C:$H,5,FALSE)</f>
        <v>Yes</v>
      </c>
      <c r="Q2053" s="14" t="str">
        <f>VLOOKUP($F2053,类型描述及偏移量!$C:$H,6,FALSE)</f>
        <v>关闭到位_状态</v>
      </c>
    </row>
    <row r="2054" hidden="1" spans="1:17">
      <c r="A2054" s="12" t="str">
        <f t="shared" si="396"/>
        <v>CHP2</v>
      </c>
      <c r="B2054" s="12" t="str">
        <f t="shared" si="397"/>
        <v>V2</v>
      </c>
      <c r="C2054" s="12" t="str">
        <f t="shared" si="398"/>
        <v>Open_ALM</v>
      </c>
      <c r="D2054" s="12" t="str">
        <f t="shared" si="399"/>
        <v>BP_Valve_var</v>
      </c>
      <c r="E2054" s="13" t="str">
        <f t="shared" si="388"/>
        <v>CHP2_V2_BP_Valve_var</v>
      </c>
      <c r="F2054" s="14" t="str">
        <f t="shared" si="389"/>
        <v>BP_Valve_var_Open_ALM</v>
      </c>
      <c r="G2054" s="10" t="str">
        <f t="shared" si="390"/>
        <v>CHP2_V2_Open_ALM</v>
      </c>
      <c r="H2054" s="10" t="str">
        <f>VLOOKUP(基本表格!E2054,起始地址定义!A:D,4,FALSE)&amp;" "&amp;Q2054</f>
        <v>2#刨片机刹车电磁阀  开启未到位报警</v>
      </c>
      <c r="I2054" s="10" t="str">
        <f t="shared" si="391"/>
        <v>DB1202,X11.5</v>
      </c>
      <c r="J2054" s="13" t="str">
        <f>VLOOKUP(E2054,起始地址定义!A:D,2,FALSE)</f>
        <v>DB1202</v>
      </c>
      <c r="K2054" s="12" t="str">
        <f t="shared" si="392"/>
        <v>X11.5</v>
      </c>
      <c r="L2054" s="13">
        <f>VLOOKUP(E2054,起始地址定义!A:D,3,FALSE)</f>
        <v>10</v>
      </c>
      <c r="M2054" s="14">
        <f>VLOOKUP($F2054,类型描述及偏移量!$C:$H,2,FALSE)</f>
        <v>1.5</v>
      </c>
      <c r="N2054" s="14" t="str">
        <f>VLOOKUP($F2054,类型描述及偏移量!$C:$H,3,FALSE)</f>
        <v>离散</v>
      </c>
      <c r="O2054" s="14" t="str">
        <f>VLOOKUP($F2054,类型描述及偏移量!$C:$H,4,FALSE)</f>
        <v>On</v>
      </c>
      <c r="P2054" s="14" t="str">
        <f>VLOOKUP($F2054,类型描述及偏移量!$C:$H,5,FALSE)</f>
        <v>Yes</v>
      </c>
      <c r="Q2054" s="14" t="str">
        <f>VLOOKUP($F2054,类型描述及偏移量!$C:$H,6,FALSE)</f>
        <v>开启未到位报警</v>
      </c>
    </row>
    <row r="2055" hidden="1" spans="1:17">
      <c r="A2055" s="12" t="str">
        <f t="shared" si="396"/>
        <v>CHP2</v>
      </c>
      <c r="B2055" s="12" t="str">
        <f t="shared" si="397"/>
        <v>V2</v>
      </c>
      <c r="C2055" s="12" t="str">
        <f t="shared" si="398"/>
        <v>Close_ALM</v>
      </c>
      <c r="D2055" s="12" t="str">
        <f t="shared" si="399"/>
        <v>BP_Valve_var</v>
      </c>
      <c r="E2055" s="13" t="str">
        <f t="shared" ref="E2055:E2118" si="400">A2055&amp;"_"&amp;B2055&amp;"_"&amp;D2055</f>
        <v>CHP2_V2_BP_Valve_var</v>
      </c>
      <c r="F2055" s="14" t="str">
        <f t="shared" ref="F2055:F2118" si="401">D2055&amp;"_"&amp;C2055</f>
        <v>BP_Valve_var_Close_ALM</v>
      </c>
      <c r="G2055" s="10" t="str">
        <f t="shared" ref="G2055:G2118" si="402">A2055&amp;"_"&amp;IF(B2055="DB","",B2055&amp;"_")&amp;C2055</f>
        <v>CHP2_V2_Close_ALM</v>
      </c>
      <c r="H2055" s="10" t="str">
        <f>VLOOKUP(基本表格!E2055,起始地址定义!A:D,4,FALSE)&amp;" "&amp;Q2055</f>
        <v>2#刨片机刹车电磁阀  关闭未到位报警</v>
      </c>
      <c r="I2055" s="10" t="str">
        <f t="shared" ref="I2055:I2118" si="403">J2055&amp;","&amp;K2055</f>
        <v>DB1202,X11.6</v>
      </c>
      <c r="J2055" s="13" t="str">
        <f>VLOOKUP(E2055,起始地址定义!A:D,2,FALSE)</f>
        <v>DB1202</v>
      </c>
      <c r="K2055" s="12" t="str">
        <f t="shared" ref="K2055:K2118" si="404">IF(N2055="离散","X",IF(N2055="实型","REAL","INT"))&amp;IF(N2055="离散",TEXT(L2055+M2055,"0.0"),L2055+M2055)</f>
        <v>X11.6</v>
      </c>
      <c r="L2055" s="13">
        <f>VLOOKUP(E2055,起始地址定义!A:D,3,FALSE)</f>
        <v>10</v>
      </c>
      <c r="M2055" s="14">
        <f>VLOOKUP($F2055,类型描述及偏移量!$C:$H,2,FALSE)</f>
        <v>1.6</v>
      </c>
      <c r="N2055" s="14" t="str">
        <f>VLOOKUP($F2055,类型描述及偏移量!$C:$H,3,FALSE)</f>
        <v>离散</v>
      </c>
      <c r="O2055" s="14" t="str">
        <f>VLOOKUP($F2055,类型描述及偏移量!$C:$H,4,FALSE)</f>
        <v>On</v>
      </c>
      <c r="P2055" s="14" t="str">
        <f>VLOOKUP($F2055,类型描述及偏移量!$C:$H,5,FALSE)</f>
        <v>Yes</v>
      </c>
      <c r="Q2055" s="14" t="str">
        <f>VLOOKUP($F2055,类型描述及偏移量!$C:$H,6,FALSE)</f>
        <v>关闭未到位报警</v>
      </c>
    </row>
    <row r="2056" hidden="1" spans="1:17">
      <c r="A2056" s="12" t="str">
        <f t="shared" si="396"/>
        <v>CHP2</v>
      </c>
      <c r="B2056" s="12" t="str">
        <f t="shared" si="397"/>
        <v>V2</v>
      </c>
      <c r="C2056" s="12" t="str">
        <f t="shared" si="398"/>
        <v>Open_Delay</v>
      </c>
      <c r="D2056" s="12" t="str">
        <f t="shared" si="399"/>
        <v>BP_Valve_var</v>
      </c>
      <c r="E2056" s="13" t="str">
        <f t="shared" si="400"/>
        <v>CHP2_V2_BP_Valve_var</v>
      </c>
      <c r="F2056" s="14" t="str">
        <f t="shared" si="401"/>
        <v>BP_Valve_var_Open_Delay</v>
      </c>
      <c r="G2056" s="10" t="str">
        <f t="shared" si="402"/>
        <v>CHP2_V2_Open_Delay</v>
      </c>
      <c r="H2056" s="10" t="str">
        <f>VLOOKUP(基本表格!E2056,起始地址定义!A:D,4,FALSE)&amp;" "&amp;Q2056</f>
        <v>2#刨片机刹车电磁阀  阀开启延时(s)</v>
      </c>
      <c r="I2056" s="10" t="str">
        <f t="shared" si="403"/>
        <v>DB1202,INT14</v>
      </c>
      <c r="J2056" s="13" t="str">
        <f>VLOOKUP(E2056,起始地址定义!A:D,2,FALSE)</f>
        <v>DB1202</v>
      </c>
      <c r="K2056" s="12" t="str">
        <f t="shared" si="404"/>
        <v>INT14</v>
      </c>
      <c r="L2056" s="13">
        <f>VLOOKUP(E2056,起始地址定义!A:D,3,FALSE)</f>
        <v>10</v>
      </c>
      <c r="M2056" s="14">
        <f>VLOOKUP($F2056,类型描述及偏移量!$C:$H,2,FALSE)</f>
        <v>4</v>
      </c>
      <c r="N2056" s="14" t="str">
        <f>VLOOKUP($F2056,类型描述及偏移量!$C:$H,3,FALSE)</f>
        <v>整型</v>
      </c>
      <c r="O2056" s="14" t="str">
        <f>VLOOKUP($F2056,类型描述及偏移量!$C:$H,4,FALSE)</f>
        <v>None</v>
      </c>
      <c r="P2056" s="14" t="str">
        <f>VLOOKUP($F2056,类型描述及偏移量!$C:$H,5,FALSE)</f>
        <v>No</v>
      </c>
      <c r="Q2056" s="14" t="str">
        <f>VLOOKUP($F2056,类型描述及偏移量!$C:$H,6,FALSE)</f>
        <v>阀开启延时(s)</v>
      </c>
    </row>
    <row r="2057" hidden="1" spans="1:17">
      <c r="A2057" s="12" t="str">
        <f t="shared" si="396"/>
        <v>CHP2</v>
      </c>
      <c r="B2057" s="12" t="str">
        <f t="shared" si="397"/>
        <v>V2</v>
      </c>
      <c r="C2057" s="12" t="str">
        <f t="shared" si="398"/>
        <v>Close_Delay</v>
      </c>
      <c r="D2057" s="12" t="str">
        <f t="shared" si="399"/>
        <v>BP_Valve_var</v>
      </c>
      <c r="E2057" s="13" t="str">
        <f t="shared" si="400"/>
        <v>CHP2_V2_BP_Valve_var</v>
      </c>
      <c r="F2057" s="14" t="str">
        <f t="shared" si="401"/>
        <v>BP_Valve_var_Close_Delay</v>
      </c>
      <c r="G2057" s="10" t="str">
        <f t="shared" si="402"/>
        <v>CHP2_V2_Close_Delay</v>
      </c>
      <c r="H2057" s="10" t="str">
        <f>VLOOKUP(基本表格!E2057,起始地址定义!A:D,4,FALSE)&amp;" "&amp;Q2057</f>
        <v>2#刨片机刹车电磁阀  阀关闭延时(s)</v>
      </c>
      <c r="I2057" s="10" t="str">
        <f t="shared" si="403"/>
        <v>DB1202,INT16</v>
      </c>
      <c r="J2057" s="13" t="str">
        <f>VLOOKUP(E2057,起始地址定义!A:D,2,FALSE)</f>
        <v>DB1202</v>
      </c>
      <c r="K2057" s="12" t="str">
        <f t="shared" si="404"/>
        <v>INT16</v>
      </c>
      <c r="L2057" s="13">
        <f>VLOOKUP(E2057,起始地址定义!A:D,3,FALSE)</f>
        <v>10</v>
      </c>
      <c r="M2057" s="14">
        <f>VLOOKUP($F2057,类型描述及偏移量!$C:$H,2,FALSE)</f>
        <v>6</v>
      </c>
      <c r="N2057" s="14" t="str">
        <f>VLOOKUP($F2057,类型描述及偏移量!$C:$H,3,FALSE)</f>
        <v>整型</v>
      </c>
      <c r="O2057" s="14" t="str">
        <f>VLOOKUP($F2057,类型描述及偏移量!$C:$H,4,FALSE)</f>
        <v>None</v>
      </c>
      <c r="P2057" s="14" t="str">
        <f>VLOOKUP($F2057,类型描述及偏移量!$C:$H,5,FALSE)</f>
        <v>No</v>
      </c>
      <c r="Q2057" s="14" t="str">
        <f>VLOOKUP($F2057,类型描述及偏移量!$C:$H,6,FALSE)</f>
        <v>阀关闭延时(s)</v>
      </c>
    </row>
    <row r="2058" hidden="1" spans="1:17">
      <c r="A2058" s="12" t="str">
        <f t="shared" si="396"/>
        <v>CHP2</v>
      </c>
      <c r="B2058" s="12" t="str">
        <f t="shared" si="397"/>
        <v>V3</v>
      </c>
      <c r="C2058" s="12" t="str">
        <f t="shared" si="398"/>
        <v>Enable</v>
      </c>
      <c r="D2058" s="12" t="str">
        <f t="shared" si="399"/>
        <v>BP_Valve_var</v>
      </c>
      <c r="E2058" s="13" t="str">
        <f t="shared" si="400"/>
        <v>CHP2_V3_BP_Valve_var</v>
      </c>
      <c r="F2058" s="14" t="str">
        <f t="shared" si="401"/>
        <v>BP_Valve_var_Enable</v>
      </c>
      <c r="G2058" s="10" t="str">
        <f t="shared" si="402"/>
        <v>CHP2_V3_Enable</v>
      </c>
      <c r="H2058" s="10" t="str">
        <f>VLOOKUP(基本表格!E2058,起始地址定义!A:D,4,FALSE)&amp;" "&amp;Q2058</f>
        <v>2#刨片机电磁门锁电磁阀  使能</v>
      </c>
      <c r="I2058" s="10" t="str">
        <f t="shared" si="403"/>
        <v>DB1202,X20.0</v>
      </c>
      <c r="J2058" s="13" t="str">
        <f>VLOOKUP(E2058,起始地址定义!A:D,2,FALSE)</f>
        <v>DB1202</v>
      </c>
      <c r="K2058" s="12" t="str">
        <f t="shared" si="404"/>
        <v>X20.0</v>
      </c>
      <c r="L2058" s="13">
        <f>VLOOKUP(E2058,起始地址定义!A:D,3,FALSE)</f>
        <v>20</v>
      </c>
      <c r="M2058" s="14">
        <f>VLOOKUP($F2058,类型描述及偏移量!$C:$H,2,FALSE)</f>
        <v>0</v>
      </c>
      <c r="N2058" s="14" t="str">
        <f>VLOOKUP($F2058,类型描述及偏移量!$C:$H,3,FALSE)</f>
        <v>离散</v>
      </c>
      <c r="O2058" s="14" t="str">
        <f>VLOOKUP($F2058,类型描述及偏移量!$C:$H,4,FALSE)</f>
        <v>None</v>
      </c>
      <c r="P2058" s="14" t="str">
        <f>VLOOKUP($F2058,类型描述及偏移量!$C:$H,5,FALSE)</f>
        <v>No</v>
      </c>
      <c r="Q2058" s="14" t="str">
        <f>VLOOKUP($F2058,类型描述及偏移量!$C:$H,6,FALSE)</f>
        <v>使能</v>
      </c>
    </row>
    <row r="2059" hidden="1" spans="1:17">
      <c r="A2059" s="12" t="str">
        <f t="shared" si="396"/>
        <v>CHP2</v>
      </c>
      <c r="B2059" s="12" t="str">
        <f t="shared" si="397"/>
        <v>V3</v>
      </c>
      <c r="C2059" s="12" t="str">
        <f t="shared" si="398"/>
        <v>Auto_Status</v>
      </c>
      <c r="D2059" s="12" t="str">
        <f t="shared" si="399"/>
        <v>BP_Valve_var</v>
      </c>
      <c r="E2059" s="13" t="str">
        <f t="shared" si="400"/>
        <v>CHP2_V3_BP_Valve_var</v>
      </c>
      <c r="F2059" s="14" t="str">
        <f t="shared" si="401"/>
        <v>BP_Valve_var_Auto_Status</v>
      </c>
      <c r="G2059" s="10" t="str">
        <f t="shared" si="402"/>
        <v>CHP2_V3_Auto_Status</v>
      </c>
      <c r="H2059" s="10" t="str">
        <f>VLOOKUP(基本表格!E2059,起始地址定义!A:D,4,FALSE)&amp;" "&amp;Q2059</f>
        <v>2#刨片机电磁门锁电磁阀  手自动状态</v>
      </c>
      <c r="I2059" s="10" t="str">
        <f t="shared" si="403"/>
        <v>DB1202,X20.3</v>
      </c>
      <c r="J2059" s="13" t="str">
        <f>VLOOKUP(E2059,起始地址定义!A:D,2,FALSE)</f>
        <v>DB1202</v>
      </c>
      <c r="K2059" s="12" t="str">
        <f t="shared" si="404"/>
        <v>X20.3</v>
      </c>
      <c r="L2059" s="13">
        <f>VLOOKUP(E2059,起始地址定义!A:D,3,FALSE)</f>
        <v>20</v>
      </c>
      <c r="M2059" s="14">
        <f>VLOOKUP($F2059,类型描述及偏移量!$C:$H,2,FALSE)</f>
        <v>0.3</v>
      </c>
      <c r="N2059" s="14" t="str">
        <f>VLOOKUP($F2059,类型描述及偏移量!$C:$H,3,FALSE)</f>
        <v>离散</v>
      </c>
      <c r="O2059" s="14" t="str">
        <f>VLOOKUP($F2059,类型描述及偏移量!$C:$H,4,FALSE)</f>
        <v>None</v>
      </c>
      <c r="P2059" s="14" t="str">
        <f>VLOOKUP($F2059,类型描述及偏移量!$C:$H,5,FALSE)</f>
        <v>Yes</v>
      </c>
      <c r="Q2059" s="14" t="str">
        <f>VLOOKUP($F2059,类型描述及偏移量!$C:$H,6,FALSE)</f>
        <v>手自动状态</v>
      </c>
    </row>
    <row r="2060" hidden="1" spans="1:17">
      <c r="A2060" s="12" t="str">
        <f t="shared" si="396"/>
        <v>CHP2</v>
      </c>
      <c r="B2060" s="12" t="str">
        <f t="shared" si="397"/>
        <v>V3</v>
      </c>
      <c r="C2060" s="12" t="str">
        <f t="shared" si="398"/>
        <v>ON_HMI</v>
      </c>
      <c r="D2060" s="12" t="str">
        <f t="shared" si="399"/>
        <v>BP_Valve_var</v>
      </c>
      <c r="E2060" s="13" t="str">
        <f t="shared" si="400"/>
        <v>CHP2_V3_BP_Valve_var</v>
      </c>
      <c r="F2060" s="14" t="str">
        <f t="shared" si="401"/>
        <v>BP_Valve_var_ON_HMI</v>
      </c>
      <c r="G2060" s="10" t="str">
        <f t="shared" si="402"/>
        <v>CHP2_V3_ON_HMI</v>
      </c>
      <c r="H2060" s="10" t="str">
        <f>VLOOKUP(基本表格!E2060,起始地址定义!A:D,4,FALSE)&amp;" "&amp;Q2060</f>
        <v>2#刨片机电磁门锁电磁阀  开启</v>
      </c>
      <c r="I2060" s="10" t="str">
        <f t="shared" si="403"/>
        <v>DB1202,X20.6</v>
      </c>
      <c r="J2060" s="13" t="str">
        <f>VLOOKUP(E2060,起始地址定义!A:D,2,FALSE)</f>
        <v>DB1202</v>
      </c>
      <c r="K2060" s="12" t="str">
        <f t="shared" si="404"/>
        <v>X20.6</v>
      </c>
      <c r="L2060" s="13">
        <f>VLOOKUP(E2060,起始地址定义!A:D,3,FALSE)</f>
        <v>20</v>
      </c>
      <c r="M2060" s="14">
        <f>VLOOKUP($F2060,类型描述及偏移量!$C:$H,2,FALSE)</f>
        <v>0.6</v>
      </c>
      <c r="N2060" s="14" t="str">
        <f>VLOOKUP($F2060,类型描述及偏移量!$C:$H,3,FALSE)</f>
        <v>离散</v>
      </c>
      <c r="O2060" s="14" t="str">
        <f>VLOOKUP($F2060,类型描述及偏移量!$C:$H,4,FALSE)</f>
        <v>None</v>
      </c>
      <c r="P2060" s="14" t="str">
        <f>VLOOKUP($F2060,类型描述及偏移量!$C:$H,5,FALSE)</f>
        <v>No</v>
      </c>
      <c r="Q2060" s="14" t="str">
        <f>VLOOKUP($F2060,类型描述及偏移量!$C:$H,6,FALSE)</f>
        <v>开启</v>
      </c>
    </row>
    <row r="2061" hidden="1" spans="1:17">
      <c r="A2061" s="12" t="str">
        <f t="shared" si="396"/>
        <v>CHP2</v>
      </c>
      <c r="B2061" s="12" t="str">
        <f t="shared" si="397"/>
        <v>V3</v>
      </c>
      <c r="C2061" s="12" t="str">
        <f t="shared" si="398"/>
        <v>OFF_HMI</v>
      </c>
      <c r="D2061" s="12" t="str">
        <f t="shared" si="399"/>
        <v>BP_Valve_var</v>
      </c>
      <c r="E2061" s="13" t="str">
        <f t="shared" si="400"/>
        <v>CHP2_V3_BP_Valve_var</v>
      </c>
      <c r="F2061" s="14" t="str">
        <f t="shared" si="401"/>
        <v>BP_Valve_var_OFF_HMI</v>
      </c>
      <c r="G2061" s="10" t="str">
        <f t="shared" si="402"/>
        <v>CHP2_V3_OFF_HMI</v>
      </c>
      <c r="H2061" s="10" t="str">
        <f>VLOOKUP(基本表格!E2061,起始地址定义!A:D,4,FALSE)&amp;" "&amp;Q2061</f>
        <v>2#刨片机电磁门锁电磁阀  关闭</v>
      </c>
      <c r="I2061" s="10" t="str">
        <f t="shared" si="403"/>
        <v>DB1202,X20.7</v>
      </c>
      <c r="J2061" s="13" t="str">
        <f>VLOOKUP(E2061,起始地址定义!A:D,2,FALSE)</f>
        <v>DB1202</v>
      </c>
      <c r="K2061" s="12" t="str">
        <f t="shared" si="404"/>
        <v>X20.7</v>
      </c>
      <c r="L2061" s="13">
        <f>VLOOKUP(E2061,起始地址定义!A:D,3,FALSE)</f>
        <v>20</v>
      </c>
      <c r="M2061" s="14">
        <f>VLOOKUP($F2061,类型描述及偏移量!$C:$H,2,FALSE)</f>
        <v>0.7</v>
      </c>
      <c r="N2061" s="14" t="str">
        <f>VLOOKUP($F2061,类型描述及偏移量!$C:$H,3,FALSE)</f>
        <v>离散</v>
      </c>
      <c r="O2061" s="14" t="str">
        <f>VLOOKUP($F2061,类型描述及偏移量!$C:$H,4,FALSE)</f>
        <v>None</v>
      </c>
      <c r="P2061" s="14" t="str">
        <f>VLOOKUP($F2061,类型描述及偏移量!$C:$H,5,FALSE)</f>
        <v>No</v>
      </c>
      <c r="Q2061" s="14" t="str">
        <f>VLOOKUP($F2061,类型描述及偏移量!$C:$H,6,FALSE)</f>
        <v>关闭</v>
      </c>
    </row>
    <row r="2062" hidden="1" spans="1:17">
      <c r="A2062" s="12" t="str">
        <f t="shared" si="396"/>
        <v>CHP2</v>
      </c>
      <c r="B2062" s="12" t="str">
        <f t="shared" si="397"/>
        <v>V3</v>
      </c>
      <c r="C2062" s="12" t="str">
        <f t="shared" si="398"/>
        <v>Status</v>
      </c>
      <c r="D2062" s="12" t="str">
        <f t="shared" si="399"/>
        <v>BP_Valve_var</v>
      </c>
      <c r="E2062" s="13" t="str">
        <f t="shared" si="400"/>
        <v>CHP2_V3_BP_Valve_var</v>
      </c>
      <c r="F2062" s="14" t="str">
        <f t="shared" si="401"/>
        <v>BP_Valve_var_Status</v>
      </c>
      <c r="G2062" s="10" t="str">
        <f t="shared" si="402"/>
        <v>CHP2_V3_Status</v>
      </c>
      <c r="H2062" s="10" t="str">
        <f>VLOOKUP(基本表格!E2062,起始地址定义!A:D,4,FALSE)&amp;" "&amp;Q2062</f>
        <v>2#刨片机电磁门锁电磁阀  状态</v>
      </c>
      <c r="I2062" s="10" t="str">
        <f t="shared" si="403"/>
        <v>DB1202,X21.0</v>
      </c>
      <c r="J2062" s="13" t="str">
        <f>VLOOKUP(E2062,起始地址定义!A:D,2,FALSE)</f>
        <v>DB1202</v>
      </c>
      <c r="K2062" s="12" t="str">
        <f t="shared" si="404"/>
        <v>X21.0</v>
      </c>
      <c r="L2062" s="13">
        <f>VLOOKUP(E2062,起始地址定义!A:D,3,FALSE)</f>
        <v>20</v>
      </c>
      <c r="M2062" s="14">
        <f>VLOOKUP($F2062,类型描述及偏移量!$C:$H,2,FALSE)</f>
        <v>1</v>
      </c>
      <c r="N2062" s="14" t="str">
        <f>VLOOKUP($F2062,类型描述及偏移量!$C:$H,3,FALSE)</f>
        <v>离散</v>
      </c>
      <c r="O2062" s="14" t="str">
        <f>VLOOKUP($F2062,类型描述及偏移量!$C:$H,4,FALSE)</f>
        <v>None</v>
      </c>
      <c r="P2062" s="14" t="str">
        <f>VLOOKUP($F2062,类型描述及偏移量!$C:$H,5,FALSE)</f>
        <v>Yes</v>
      </c>
      <c r="Q2062" s="14" t="str">
        <f>VLOOKUP($F2062,类型描述及偏移量!$C:$H,6,FALSE)</f>
        <v>状态</v>
      </c>
    </row>
    <row r="2063" hidden="1" spans="1:17">
      <c r="A2063" s="12" t="str">
        <f t="shared" si="396"/>
        <v>CHP2</v>
      </c>
      <c r="B2063" s="12" t="str">
        <f t="shared" si="397"/>
        <v>V3</v>
      </c>
      <c r="C2063" s="12" t="str">
        <f t="shared" si="398"/>
        <v>OpenOK</v>
      </c>
      <c r="D2063" s="12" t="str">
        <f t="shared" si="399"/>
        <v>BP_Valve_var</v>
      </c>
      <c r="E2063" s="13" t="str">
        <f t="shared" si="400"/>
        <v>CHP2_V3_BP_Valve_var</v>
      </c>
      <c r="F2063" s="14" t="str">
        <f t="shared" si="401"/>
        <v>BP_Valve_var_OpenOK</v>
      </c>
      <c r="G2063" s="10" t="str">
        <f t="shared" si="402"/>
        <v>CHP2_V3_OpenOK</v>
      </c>
      <c r="H2063" s="10" t="str">
        <f>VLOOKUP(基本表格!E2063,起始地址定义!A:D,4,FALSE)&amp;" "&amp;Q2063</f>
        <v>2#刨片机电磁门锁电磁阀  开启到位_状态</v>
      </c>
      <c r="I2063" s="10" t="str">
        <f t="shared" si="403"/>
        <v>DB1202,X21.1</v>
      </c>
      <c r="J2063" s="13" t="str">
        <f>VLOOKUP(E2063,起始地址定义!A:D,2,FALSE)</f>
        <v>DB1202</v>
      </c>
      <c r="K2063" s="12" t="str">
        <f t="shared" si="404"/>
        <v>X21.1</v>
      </c>
      <c r="L2063" s="13">
        <f>VLOOKUP(E2063,起始地址定义!A:D,3,FALSE)</f>
        <v>20</v>
      </c>
      <c r="M2063" s="14">
        <f>VLOOKUP($F2063,类型描述及偏移量!$C:$H,2,FALSE)</f>
        <v>1.1</v>
      </c>
      <c r="N2063" s="14" t="str">
        <f>VLOOKUP($F2063,类型描述及偏移量!$C:$H,3,FALSE)</f>
        <v>离散</v>
      </c>
      <c r="O2063" s="14" t="str">
        <f>VLOOKUP($F2063,类型描述及偏移量!$C:$H,4,FALSE)</f>
        <v>None</v>
      </c>
      <c r="P2063" s="14" t="str">
        <f>VLOOKUP($F2063,类型描述及偏移量!$C:$H,5,FALSE)</f>
        <v>Yes</v>
      </c>
      <c r="Q2063" s="14" t="str">
        <f>VLOOKUP($F2063,类型描述及偏移量!$C:$H,6,FALSE)</f>
        <v>开启到位_状态</v>
      </c>
    </row>
    <row r="2064" hidden="1" spans="1:17">
      <c r="A2064" s="12" t="str">
        <f t="shared" si="396"/>
        <v>CHP2</v>
      </c>
      <c r="B2064" s="12" t="str">
        <f t="shared" si="397"/>
        <v>V3</v>
      </c>
      <c r="C2064" s="12" t="str">
        <f t="shared" si="398"/>
        <v>CloseOK</v>
      </c>
      <c r="D2064" s="12" t="str">
        <f t="shared" si="399"/>
        <v>BP_Valve_var</v>
      </c>
      <c r="E2064" s="13" t="str">
        <f t="shared" si="400"/>
        <v>CHP2_V3_BP_Valve_var</v>
      </c>
      <c r="F2064" s="14" t="str">
        <f t="shared" si="401"/>
        <v>BP_Valve_var_CloseOK</v>
      </c>
      <c r="G2064" s="10" t="str">
        <f t="shared" si="402"/>
        <v>CHP2_V3_CloseOK</v>
      </c>
      <c r="H2064" s="10" t="str">
        <f>VLOOKUP(基本表格!E2064,起始地址定义!A:D,4,FALSE)&amp;" "&amp;Q2064</f>
        <v>2#刨片机电磁门锁电磁阀  关闭到位_状态</v>
      </c>
      <c r="I2064" s="10" t="str">
        <f t="shared" si="403"/>
        <v>DB1202,X21.2</v>
      </c>
      <c r="J2064" s="13" t="str">
        <f>VLOOKUP(E2064,起始地址定义!A:D,2,FALSE)</f>
        <v>DB1202</v>
      </c>
      <c r="K2064" s="12" t="str">
        <f t="shared" si="404"/>
        <v>X21.2</v>
      </c>
      <c r="L2064" s="13">
        <f>VLOOKUP(E2064,起始地址定义!A:D,3,FALSE)</f>
        <v>20</v>
      </c>
      <c r="M2064" s="14">
        <f>VLOOKUP($F2064,类型描述及偏移量!$C:$H,2,FALSE)</f>
        <v>1.2</v>
      </c>
      <c r="N2064" s="14" t="str">
        <f>VLOOKUP($F2064,类型描述及偏移量!$C:$H,3,FALSE)</f>
        <v>离散</v>
      </c>
      <c r="O2064" s="14" t="str">
        <f>VLOOKUP($F2064,类型描述及偏移量!$C:$H,4,FALSE)</f>
        <v>None</v>
      </c>
      <c r="P2064" s="14" t="str">
        <f>VLOOKUP($F2064,类型描述及偏移量!$C:$H,5,FALSE)</f>
        <v>Yes</v>
      </c>
      <c r="Q2064" s="14" t="str">
        <f>VLOOKUP($F2064,类型描述及偏移量!$C:$H,6,FALSE)</f>
        <v>关闭到位_状态</v>
      </c>
    </row>
    <row r="2065" hidden="1" spans="1:17">
      <c r="A2065" s="12" t="str">
        <f t="shared" si="396"/>
        <v>CHP2</v>
      </c>
      <c r="B2065" s="12" t="str">
        <f t="shared" si="397"/>
        <v>V3</v>
      </c>
      <c r="C2065" s="12" t="str">
        <f t="shared" si="398"/>
        <v>Open_ALM</v>
      </c>
      <c r="D2065" s="12" t="str">
        <f t="shared" si="399"/>
        <v>BP_Valve_var</v>
      </c>
      <c r="E2065" s="13" t="str">
        <f t="shared" si="400"/>
        <v>CHP2_V3_BP_Valve_var</v>
      </c>
      <c r="F2065" s="14" t="str">
        <f t="shared" si="401"/>
        <v>BP_Valve_var_Open_ALM</v>
      </c>
      <c r="G2065" s="10" t="str">
        <f t="shared" si="402"/>
        <v>CHP2_V3_Open_ALM</v>
      </c>
      <c r="H2065" s="10" t="str">
        <f>VLOOKUP(基本表格!E2065,起始地址定义!A:D,4,FALSE)&amp;" "&amp;Q2065</f>
        <v>2#刨片机电磁门锁电磁阀  开启未到位报警</v>
      </c>
      <c r="I2065" s="10" t="str">
        <f t="shared" si="403"/>
        <v>DB1202,X21.5</v>
      </c>
      <c r="J2065" s="13" t="str">
        <f>VLOOKUP(E2065,起始地址定义!A:D,2,FALSE)</f>
        <v>DB1202</v>
      </c>
      <c r="K2065" s="12" t="str">
        <f t="shared" si="404"/>
        <v>X21.5</v>
      </c>
      <c r="L2065" s="13">
        <f>VLOOKUP(E2065,起始地址定义!A:D,3,FALSE)</f>
        <v>20</v>
      </c>
      <c r="M2065" s="14">
        <f>VLOOKUP($F2065,类型描述及偏移量!$C:$H,2,FALSE)</f>
        <v>1.5</v>
      </c>
      <c r="N2065" s="14" t="str">
        <f>VLOOKUP($F2065,类型描述及偏移量!$C:$H,3,FALSE)</f>
        <v>离散</v>
      </c>
      <c r="O2065" s="14" t="str">
        <f>VLOOKUP($F2065,类型描述及偏移量!$C:$H,4,FALSE)</f>
        <v>On</v>
      </c>
      <c r="P2065" s="14" t="str">
        <f>VLOOKUP($F2065,类型描述及偏移量!$C:$H,5,FALSE)</f>
        <v>Yes</v>
      </c>
      <c r="Q2065" s="14" t="str">
        <f>VLOOKUP($F2065,类型描述及偏移量!$C:$H,6,FALSE)</f>
        <v>开启未到位报警</v>
      </c>
    </row>
    <row r="2066" hidden="1" spans="1:17">
      <c r="A2066" s="12" t="str">
        <f t="shared" si="396"/>
        <v>CHP2</v>
      </c>
      <c r="B2066" s="12" t="str">
        <f t="shared" si="397"/>
        <v>V3</v>
      </c>
      <c r="C2066" s="12" t="str">
        <f t="shared" si="398"/>
        <v>Close_ALM</v>
      </c>
      <c r="D2066" s="12" t="str">
        <f t="shared" si="399"/>
        <v>BP_Valve_var</v>
      </c>
      <c r="E2066" s="13" t="str">
        <f t="shared" si="400"/>
        <v>CHP2_V3_BP_Valve_var</v>
      </c>
      <c r="F2066" s="14" t="str">
        <f t="shared" si="401"/>
        <v>BP_Valve_var_Close_ALM</v>
      </c>
      <c r="G2066" s="10" t="str">
        <f t="shared" si="402"/>
        <v>CHP2_V3_Close_ALM</v>
      </c>
      <c r="H2066" s="10" t="str">
        <f>VLOOKUP(基本表格!E2066,起始地址定义!A:D,4,FALSE)&amp;" "&amp;Q2066</f>
        <v>2#刨片机电磁门锁电磁阀  关闭未到位报警</v>
      </c>
      <c r="I2066" s="10" t="str">
        <f t="shared" si="403"/>
        <v>DB1202,X21.6</v>
      </c>
      <c r="J2066" s="13" t="str">
        <f>VLOOKUP(E2066,起始地址定义!A:D,2,FALSE)</f>
        <v>DB1202</v>
      </c>
      <c r="K2066" s="12" t="str">
        <f t="shared" si="404"/>
        <v>X21.6</v>
      </c>
      <c r="L2066" s="13">
        <f>VLOOKUP(E2066,起始地址定义!A:D,3,FALSE)</f>
        <v>20</v>
      </c>
      <c r="M2066" s="14">
        <f>VLOOKUP($F2066,类型描述及偏移量!$C:$H,2,FALSE)</f>
        <v>1.6</v>
      </c>
      <c r="N2066" s="14" t="str">
        <f>VLOOKUP($F2066,类型描述及偏移量!$C:$H,3,FALSE)</f>
        <v>离散</v>
      </c>
      <c r="O2066" s="14" t="str">
        <f>VLOOKUP($F2066,类型描述及偏移量!$C:$H,4,FALSE)</f>
        <v>On</v>
      </c>
      <c r="P2066" s="14" t="str">
        <f>VLOOKUP($F2066,类型描述及偏移量!$C:$H,5,FALSE)</f>
        <v>Yes</v>
      </c>
      <c r="Q2066" s="14" t="str">
        <f>VLOOKUP($F2066,类型描述及偏移量!$C:$H,6,FALSE)</f>
        <v>关闭未到位报警</v>
      </c>
    </row>
    <row r="2067" hidden="1" spans="1:17">
      <c r="A2067" s="12" t="str">
        <f t="shared" si="396"/>
        <v>CHP2</v>
      </c>
      <c r="B2067" s="12" t="str">
        <f t="shared" si="397"/>
        <v>V3</v>
      </c>
      <c r="C2067" s="12" t="str">
        <f t="shared" si="398"/>
        <v>Open_Delay</v>
      </c>
      <c r="D2067" s="12" t="str">
        <f t="shared" si="399"/>
        <v>BP_Valve_var</v>
      </c>
      <c r="E2067" s="13" t="str">
        <f t="shared" si="400"/>
        <v>CHP2_V3_BP_Valve_var</v>
      </c>
      <c r="F2067" s="14" t="str">
        <f t="shared" si="401"/>
        <v>BP_Valve_var_Open_Delay</v>
      </c>
      <c r="G2067" s="10" t="str">
        <f t="shared" si="402"/>
        <v>CHP2_V3_Open_Delay</v>
      </c>
      <c r="H2067" s="10" t="str">
        <f>VLOOKUP(基本表格!E2067,起始地址定义!A:D,4,FALSE)&amp;" "&amp;Q2067</f>
        <v>2#刨片机电磁门锁电磁阀  阀开启延时(s)</v>
      </c>
      <c r="I2067" s="10" t="str">
        <f t="shared" si="403"/>
        <v>DB1202,INT24</v>
      </c>
      <c r="J2067" s="13" t="str">
        <f>VLOOKUP(E2067,起始地址定义!A:D,2,FALSE)</f>
        <v>DB1202</v>
      </c>
      <c r="K2067" s="12" t="str">
        <f t="shared" si="404"/>
        <v>INT24</v>
      </c>
      <c r="L2067" s="13">
        <f>VLOOKUP(E2067,起始地址定义!A:D,3,FALSE)</f>
        <v>20</v>
      </c>
      <c r="M2067" s="14">
        <f>VLOOKUP($F2067,类型描述及偏移量!$C:$H,2,FALSE)</f>
        <v>4</v>
      </c>
      <c r="N2067" s="14" t="str">
        <f>VLOOKUP($F2067,类型描述及偏移量!$C:$H,3,FALSE)</f>
        <v>整型</v>
      </c>
      <c r="O2067" s="14" t="str">
        <f>VLOOKUP($F2067,类型描述及偏移量!$C:$H,4,FALSE)</f>
        <v>None</v>
      </c>
      <c r="P2067" s="14" t="str">
        <f>VLOOKUP($F2067,类型描述及偏移量!$C:$H,5,FALSE)</f>
        <v>No</v>
      </c>
      <c r="Q2067" s="14" t="str">
        <f>VLOOKUP($F2067,类型描述及偏移量!$C:$H,6,FALSE)</f>
        <v>阀开启延时(s)</v>
      </c>
    </row>
    <row r="2068" hidden="1" spans="1:17">
      <c r="A2068" s="12" t="str">
        <f t="shared" si="396"/>
        <v>CHP2</v>
      </c>
      <c r="B2068" s="12" t="str">
        <f t="shared" si="397"/>
        <v>V3</v>
      </c>
      <c r="C2068" s="12" t="str">
        <f t="shared" si="398"/>
        <v>Close_Delay</v>
      </c>
      <c r="D2068" s="12" t="str">
        <f t="shared" si="399"/>
        <v>BP_Valve_var</v>
      </c>
      <c r="E2068" s="13" t="str">
        <f t="shared" si="400"/>
        <v>CHP2_V3_BP_Valve_var</v>
      </c>
      <c r="F2068" s="14" t="str">
        <f t="shared" si="401"/>
        <v>BP_Valve_var_Close_Delay</v>
      </c>
      <c r="G2068" s="10" t="str">
        <f t="shared" si="402"/>
        <v>CHP2_V3_Close_Delay</v>
      </c>
      <c r="H2068" s="10" t="str">
        <f>VLOOKUP(基本表格!E2068,起始地址定义!A:D,4,FALSE)&amp;" "&amp;Q2068</f>
        <v>2#刨片机电磁门锁电磁阀  阀关闭延时(s)</v>
      </c>
      <c r="I2068" s="10" t="str">
        <f t="shared" si="403"/>
        <v>DB1202,INT26</v>
      </c>
      <c r="J2068" s="13" t="str">
        <f>VLOOKUP(E2068,起始地址定义!A:D,2,FALSE)</f>
        <v>DB1202</v>
      </c>
      <c r="K2068" s="12" t="str">
        <f t="shared" si="404"/>
        <v>INT26</v>
      </c>
      <c r="L2068" s="13">
        <f>VLOOKUP(E2068,起始地址定义!A:D,3,FALSE)</f>
        <v>20</v>
      </c>
      <c r="M2068" s="14">
        <f>VLOOKUP($F2068,类型描述及偏移量!$C:$H,2,FALSE)</f>
        <v>6</v>
      </c>
      <c r="N2068" s="14" t="str">
        <f>VLOOKUP($F2068,类型描述及偏移量!$C:$H,3,FALSE)</f>
        <v>整型</v>
      </c>
      <c r="O2068" s="14" t="str">
        <f>VLOOKUP($F2068,类型描述及偏移量!$C:$H,4,FALSE)</f>
        <v>None</v>
      </c>
      <c r="P2068" s="14" t="str">
        <f>VLOOKUP($F2068,类型描述及偏移量!$C:$H,5,FALSE)</f>
        <v>No</v>
      </c>
      <c r="Q2068" s="14" t="str">
        <f>VLOOKUP($F2068,类型描述及偏移量!$C:$H,6,FALSE)</f>
        <v>阀关闭延时(s)</v>
      </c>
    </row>
    <row r="2069" hidden="1" spans="1:17">
      <c r="A2069" s="12" t="str">
        <f t="shared" si="396"/>
        <v>CHP2</v>
      </c>
      <c r="B2069" s="12" t="str">
        <f t="shared" si="397"/>
        <v>V4</v>
      </c>
      <c r="C2069" s="12" t="str">
        <f t="shared" si="398"/>
        <v>Enable</v>
      </c>
      <c r="D2069" s="12" t="str">
        <f t="shared" si="399"/>
        <v>BP_Valve_var</v>
      </c>
      <c r="E2069" s="13" t="str">
        <f t="shared" si="400"/>
        <v>CHP2_V4_BP_Valve_var</v>
      </c>
      <c r="F2069" s="14" t="str">
        <f t="shared" si="401"/>
        <v>BP_Valve_var_Enable</v>
      </c>
      <c r="G2069" s="10" t="str">
        <f t="shared" si="402"/>
        <v>CHP2_V4_Enable</v>
      </c>
      <c r="H2069" s="10" t="str">
        <f>VLOOKUP(基本表格!E2069,起始地址定义!A:D,4,FALSE)&amp;" "&amp;Q2069</f>
        <v>2#刨片机油缸锁  使能</v>
      </c>
      <c r="I2069" s="10" t="str">
        <f t="shared" si="403"/>
        <v>DB1202,X30.0</v>
      </c>
      <c r="J2069" s="13" t="str">
        <f>VLOOKUP(E2069,起始地址定义!A:D,2,FALSE)</f>
        <v>DB1202</v>
      </c>
      <c r="K2069" s="12" t="str">
        <f t="shared" si="404"/>
        <v>X30.0</v>
      </c>
      <c r="L2069" s="13">
        <f>VLOOKUP(E2069,起始地址定义!A:D,3,FALSE)</f>
        <v>30</v>
      </c>
      <c r="M2069" s="14">
        <f>VLOOKUP($F2069,类型描述及偏移量!$C:$H,2,FALSE)</f>
        <v>0</v>
      </c>
      <c r="N2069" s="14" t="str">
        <f>VLOOKUP($F2069,类型描述及偏移量!$C:$H,3,FALSE)</f>
        <v>离散</v>
      </c>
      <c r="O2069" s="14" t="str">
        <f>VLOOKUP($F2069,类型描述及偏移量!$C:$H,4,FALSE)</f>
        <v>None</v>
      </c>
      <c r="P2069" s="14" t="str">
        <f>VLOOKUP($F2069,类型描述及偏移量!$C:$H,5,FALSE)</f>
        <v>No</v>
      </c>
      <c r="Q2069" s="14" t="str">
        <f>VLOOKUP($F2069,类型描述及偏移量!$C:$H,6,FALSE)</f>
        <v>使能</v>
      </c>
    </row>
    <row r="2070" hidden="1" spans="1:17">
      <c r="A2070" s="12" t="str">
        <f t="shared" si="396"/>
        <v>CHP2</v>
      </c>
      <c r="B2070" s="12" t="str">
        <f t="shared" si="397"/>
        <v>V4</v>
      </c>
      <c r="C2070" s="12" t="str">
        <f t="shared" si="398"/>
        <v>Auto_Status</v>
      </c>
      <c r="D2070" s="12" t="str">
        <f t="shared" si="399"/>
        <v>BP_Valve_var</v>
      </c>
      <c r="E2070" s="13" t="str">
        <f t="shared" si="400"/>
        <v>CHP2_V4_BP_Valve_var</v>
      </c>
      <c r="F2070" s="14" t="str">
        <f t="shared" si="401"/>
        <v>BP_Valve_var_Auto_Status</v>
      </c>
      <c r="G2070" s="10" t="str">
        <f t="shared" si="402"/>
        <v>CHP2_V4_Auto_Status</v>
      </c>
      <c r="H2070" s="10" t="str">
        <f>VLOOKUP(基本表格!E2070,起始地址定义!A:D,4,FALSE)&amp;" "&amp;Q2070</f>
        <v>2#刨片机油缸锁  手自动状态</v>
      </c>
      <c r="I2070" s="10" t="str">
        <f t="shared" si="403"/>
        <v>DB1202,X30.3</v>
      </c>
      <c r="J2070" s="13" t="str">
        <f>VLOOKUP(E2070,起始地址定义!A:D,2,FALSE)</f>
        <v>DB1202</v>
      </c>
      <c r="K2070" s="12" t="str">
        <f t="shared" si="404"/>
        <v>X30.3</v>
      </c>
      <c r="L2070" s="13">
        <f>VLOOKUP(E2070,起始地址定义!A:D,3,FALSE)</f>
        <v>30</v>
      </c>
      <c r="M2070" s="14">
        <f>VLOOKUP($F2070,类型描述及偏移量!$C:$H,2,FALSE)</f>
        <v>0.3</v>
      </c>
      <c r="N2070" s="14" t="str">
        <f>VLOOKUP($F2070,类型描述及偏移量!$C:$H,3,FALSE)</f>
        <v>离散</v>
      </c>
      <c r="O2070" s="14" t="str">
        <f>VLOOKUP($F2070,类型描述及偏移量!$C:$H,4,FALSE)</f>
        <v>None</v>
      </c>
      <c r="P2070" s="14" t="str">
        <f>VLOOKUP($F2070,类型描述及偏移量!$C:$H,5,FALSE)</f>
        <v>Yes</v>
      </c>
      <c r="Q2070" s="14" t="str">
        <f>VLOOKUP($F2070,类型描述及偏移量!$C:$H,6,FALSE)</f>
        <v>手自动状态</v>
      </c>
    </row>
    <row r="2071" hidden="1" spans="1:17">
      <c r="A2071" s="12" t="str">
        <f t="shared" si="396"/>
        <v>CHP2</v>
      </c>
      <c r="B2071" s="12" t="str">
        <f t="shared" si="397"/>
        <v>V4</v>
      </c>
      <c r="C2071" s="12" t="str">
        <f t="shared" si="398"/>
        <v>ON_HMI</v>
      </c>
      <c r="D2071" s="12" t="str">
        <f t="shared" si="399"/>
        <v>BP_Valve_var</v>
      </c>
      <c r="E2071" s="13" t="str">
        <f t="shared" si="400"/>
        <v>CHP2_V4_BP_Valve_var</v>
      </c>
      <c r="F2071" s="14" t="str">
        <f t="shared" si="401"/>
        <v>BP_Valve_var_ON_HMI</v>
      </c>
      <c r="G2071" s="10" t="str">
        <f t="shared" si="402"/>
        <v>CHP2_V4_ON_HMI</v>
      </c>
      <c r="H2071" s="10" t="str">
        <f>VLOOKUP(基本表格!E2071,起始地址定义!A:D,4,FALSE)&amp;" "&amp;Q2071</f>
        <v>2#刨片机油缸锁  开启</v>
      </c>
      <c r="I2071" s="10" t="str">
        <f t="shared" si="403"/>
        <v>DB1202,X30.6</v>
      </c>
      <c r="J2071" s="13" t="str">
        <f>VLOOKUP(E2071,起始地址定义!A:D,2,FALSE)</f>
        <v>DB1202</v>
      </c>
      <c r="K2071" s="12" t="str">
        <f t="shared" si="404"/>
        <v>X30.6</v>
      </c>
      <c r="L2071" s="13">
        <f>VLOOKUP(E2071,起始地址定义!A:D,3,FALSE)</f>
        <v>30</v>
      </c>
      <c r="M2071" s="14">
        <f>VLOOKUP($F2071,类型描述及偏移量!$C:$H,2,FALSE)</f>
        <v>0.6</v>
      </c>
      <c r="N2071" s="14" t="str">
        <f>VLOOKUP($F2071,类型描述及偏移量!$C:$H,3,FALSE)</f>
        <v>离散</v>
      </c>
      <c r="O2071" s="14" t="str">
        <f>VLOOKUP($F2071,类型描述及偏移量!$C:$H,4,FALSE)</f>
        <v>None</v>
      </c>
      <c r="P2071" s="14" t="str">
        <f>VLOOKUP($F2071,类型描述及偏移量!$C:$H,5,FALSE)</f>
        <v>No</v>
      </c>
      <c r="Q2071" s="14" t="str">
        <f>VLOOKUP($F2071,类型描述及偏移量!$C:$H,6,FALSE)</f>
        <v>开启</v>
      </c>
    </row>
    <row r="2072" hidden="1" spans="1:17">
      <c r="A2072" s="12" t="str">
        <f t="shared" si="396"/>
        <v>CHP2</v>
      </c>
      <c r="B2072" s="12" t="str">
        <f t="shared" si="397"/>
        <v>V4</v>
      </c>
      <c r="C2072" s="12" t="str">
        <f t="shared" si="398"/>
        <v>OFF_HMI</v>
      </c>
      <c r="D2072" s="12" t="str">
        <f t="shared" si="399"/>
        <v>BP_Valve_var</v>
      </c>
      <c r="E2072" s="13" t="str">
        <f t="shared" si="400"/>
        <v>CHP2_V4_BP_Valve_var</v>
      </c>
      <c r="F2072" s="14" t="str">
        <f t="shared" si="401"/>
        <v>BP_Valve_var_OFF_HMI</v>
      </c>
      <c r="G2072" s="10" t="str">
        <f t="shared" si="402"/>
        <v>CHP2_V4_OFF_HMI</v>
      </c>
      <c r="H2072" s="10" t="str">
        <f>VLOOKUP(基本表格!E2072,起始地址定义!A:D,4,FALSE)&amp;" "&amp;Q2072</f>
        <v>2#刨片机油缸锁  关闭</v>
      </c>
      <c r="I2072" s="10" t="str">
        <f t="shared" si="403"/>
        <v>DB1202,X30.7</v>
      </c>
      <c r="J2072" s="13" t="str">
        <f>VLOOKUP(E2072,起始地址定义!A:D,2,FALSE)</f>
        <v>DB1202</v>
      </c>
      <c r="K2072" s="12" t="str">
        <f t="shared" si="404"/>
        <v>X30.7</v>
      </c>
      <c r="L2072" s="13">
        <f>VLOOKUP(E2072,起始地址定义!A:D,3,FALSE)</f>
        <v>30</v>
      </c>
      <c r="M2072" s="14">
        <f>VLOOKUP($F2072,类型描述及偏移量!$C:$H,2,FALSE)</f>
        <v>0.7</v>
      </c>
      <c r="N2072" s="14" t="str">
        <f>VLOOKUP($F2072,类型描述及偏移量!$C:$H,3,FALSE)</f>
        <v>离散</v>
      </c>
      <c r="O2072" s="14" t="str">
        <f>VLOOKUP($F2072,类型描述及偏移量!$C:$H,4,FALSE)</f>
        <v>None</v>
      </c>
      <c r="P2072" s="14" t="str">
        <f>VLOOKUP($F2072,类型描述及偏移量!$C:$H,5,FALSE)</f>
        <v>No</v>
      </c>
      <c r="Q2072" s="14" t="str">
        <f>VLOOKUP($F2072,类型描述及偏移量!$C:$H,6,FALSE)</f>
        <v>关闭</v>
      </c>
    </row>
    <row r="2073" hidden="1" spans="1:17">
      <c r="A2073" s="12" t="str">
        <f t="shared" si="396"/>
        <v>CHP2</v>
      </c>
      <c r="B2073" s="12" t="str">
        <f t="shared" si="397"/>
        <v>V4</v>
      </c>
      <c r="C2073" s="12" t="str">
        <f t="shared" si="398"/>
        <v>Status</v>
      </c>
      <c r="D2073" s="12" t="str">
        <f t="shared" si="399"/>
        <v>BP_Valve_var</v>
      </c>
      <c r="E2073" s="13" t="str">
        <f t="shared" si="400"/>
        <v>CHP2_V4_BP_Valve_var</v>
      </c>
      <c r="F2073" s="14" t="str">
        <f t="shared" si="401"/>
        <v>BP_Valve_var_Status</v>
      </c>
      <c r="G2073" s="10" t="str">
        <f t="shared" si="402"/>
        <v>CHP2_V4_Status</v>
      </c>
      <c r="H2073" s="10" t="str">
        <f>VLOOKUP(基本表格!E2073,起始地址定义!A:D,4,FALSE)&amp;" "&amp;Q2073</f>
        <v>2#刨片机油缸锁  状态</v>
      </c>
      <c r="I2073" s="10" t="str">
        <f t="shared" si="403"/>
        <v>DB1202,X31.0</v>
      </c>
      <c r="J2073" s="13" t="str">
        <f>VLOOKUP(E2073,起始地址定义!A:D,2,FALSE)</f>
        <v>DB1202</v>
      </c>
      <c r="K2073" s="12" t="str">
        <f t="shared" si="404"/>
        <v>X31.0</v>
      </c>
      <c r="L2073" s="13">
        <f>VLOOKUP(E2073,起始地址定义!A:D,3,FALSE)</f>
        <v>30</v>
      </c>
      <c r="M2073" s="14">
        <f>VLOOKUP($F2073,类型描述及偏移量!$C:$H,2,FALSE)</f>
        <v>1</v>
      </c>
      <c r="N2073" s="14" t="str">
        <f>VLOOKUP($F2073,类型描述及偏移量!$C:$H,3,FALSE)</f>
        <v>离散</v>
      </c>
      <c r="O2073" s="14" t="str">
        <f>VLOOKUP($F2073,类型描述及偏移量!$C:$H,4,FALSE)</f>
        <v>None</v>
      </c>
      <c r="P2073" s="14" t="str">
        <f>VLOOKUP($F2073,类型描述及偏移量!$C:$H,5,FALSE)</f>
        <v>Yes</v>
      </c>
      <c r="Q2073" s="14" t="str">
        <f>VLOOKUP($F2073,类型描述及偏移量!$C:$H,6,FALSE)</f>
        <v>状态</v>
      </c>
    </row>
    <row r="2074" hidden="1" spans="1:17">
      <c r="A2074" s="12" t="str">
        <f t="shared" si="396"/>
        <v>CHP2</v>
      </c>
      <c r="B2074" s="12" t="str">
        <f t="shared" si="397"/>
        <v>V4</v>
      </c>
      <c r="C2074" s="12" t="str">
        <f t="shared" si="398"/>
        <v>OpenOK</v>
      </c>
      <c r="D2074" s="12" t="str">
        <f t="shared" si="399"/>
        <v>BP_Valve_var</v>
      </c>
      <c r="E2074" s="13" t="str">
        <f t="shared" si="400"/>
        <v>CHP2_V4_BP_Valve_var</v>
      </c>
      <c r="F2074" s="14" t="str">
        <f t="shared" si="401"/>
        <v>BP_Valve_var_OpenOK</v>
      </c>
      <c r="G2074" s="10" t="str">
        <f t="shared" si="402"/>
        <v>CHP2_V4_OpenOK</v>
      </c>
      <c r="H2074" s="10" t="str">
        <f>VLOOKUP(基本表格!E2074,起始地址定义!A:D,4,FALSE)&amp;" "&amp;Q2074</f>
        <v>2#刨片机油缸锁  开启到位_状态</v>
      </c>
      <c r="I2074" s="10" t="str">
        <f t="shared" si="403"/>
        <v>DB1202,X31.1</v>
      </c>
      <c r="J2074" s="13" t="str">
        <f>VLOOKUP(E2074,起始地址定义!A:D,2,FALSE)</f>
        <v>DB1202</v>
      </c>
      <c r="K2074" s="12" t="str">
        <f t="shared" si="404"/>
        <v>X31.1</v>
      </c>
      <c r="L2074" s="13">
        <f>VLOOKUP(E2074,起始地址定义!A:D,3,FALSE)</f>
        <v>30</v>
      </c>
      <c r="M2074" s="14">
        <f>VLOOKUP($F2074,类型描述及偏移量!$C:$H,2,FALSE)</f>
        <v>1.1</v>
      </c>
      <c r="N2074" s="14" t="str">
        <f>VLOOKUP($F2074,类型描述及偏移量!$C:$H,3,FALSE)</f>
        <v>离散</v>
      </c>
      <c r="O2074" s="14" t="str">
        <f>VLOOKUP($F2074,类型描述及偏移量!$C:$H,4,FALSE)</f>
        <v>None</v>
      </c>
      <c r="P2074" s="14" t="str">
        <f>VLOOKUP($F2074,类型描述及偏移量!$C:$H,5,FALSE)</f>
        <v>Yes</v>
      </c>
      <c r="Q2074" s="14" t="str">
        <f>VLOOKUP($F2074,类型描述及偏移量!$C:$H,6,FALSE)</f>
        <v>开启到位_状态</v>
      </c>
    </row>
    <row r="2075" hidden="1" spans="1:17">
      <c r="A2075" s="12" t="str">
        <f t="shared" si="396"/>
        <v>CHP2</v>
      </c>
      <c r="B2075" s="12" t="str">
        <f t="shared" si="397"/>
        <v>V4</v>
      </c>
      <c r="C2075" s="12" t="str">
        <f t="shared" si="398"/>
        <v>CloseOK</v>
      </c>
      <c r="D2075" s="12" t="str">
        <f t="shared" si="399"/>
        <v>BP_Valve_var</v>
      </c>
      <c r="E2075" s="13" t="str">
        <f t="shared" si="400"/>
        <v>CHP2_V4_BP_Valve_var</v>
      </c>
      <c r="F2075" s="14" t="str">
        <f t="shared" si="401"/>
        <v>BP_Valve_var_CloseOK</v>
      </c>
      <c r="G2075" s="10" t="str">
        <f t="shared" si="402"/>
        <v>CHP2_V4_CloseOK</v>
      </c>
      <c r="H2075" s="10" t="str">
        <f>VLOOKUP(基本表格!E2075,起始地址定义!A:D,4,FALSE)&amp;" "&amp;Q2075</f>
        <v>2#刨片机油缸锁  关闭到位_状态</v>
      </c>
      <c r="I2075" s="10" t="str">
        <f t="shared" si="403"/>
        <v>DB1202,X31.2</v>
      </c>
      <c r="J2075" s="13" t="str">
        <f>VLOOKUP(E2075,起始地址定义!A:D,2,FALSE)</f>
        <v>DB1202</v>
      </c>
      <c r="K2075" s="12" t="str">
        <f t="shared" si="404"/>
        <v>X31.2</v>
      </c>
      <c r="L2075" s="13">
        <f>VLOOKUP(E2075,起始地址定义!A:D,3,FALSE)</f>
        <v>30</v>
      </c>
      <c r="M2075" s="14">
        <f>VLOOKUP($F2075,类型描述及偏移量!$C:$H,2,FALSE)</f>
        <v>1.2</v>
      </c>
      <c r="N2075" s="14" t="str">
        <f>VLOOKUP($F2075,类型描述及偏移量!$C:$H,3,FALSE)</f>
        <v>离散</v>
      </c>
      <c r="O2075" s="14" t="str">
        <f>VLOOKUP($F2075,类型描述及偏移量!$C:$H,4,FALSE)</f>
        <v>None</v>
      </c>
      <c r="P2075" s="14" t="str">
        <f>VLOOKUP($F2075,类型描述及偏移量!$C:$H,5,FALSE)</f>
        <v>Yes</v>
      </c>
      <c r="Q2075" s="14" t="str">
        <f>VLOOKUP($F2075,类型描述及偏移量!$C:$H,6,FALSE)</f>
        <v>关闭到位_状态</v>
      </c>
    </row>
    <row r="2076" hidden="1" spans="1:17">
      <c r="A2076" s="12" t="str">
        <f t="shared" si="396"/>
        <v>CHP2</v>
      </c>
      <c r="B2076" s="12" t="str">
        <f t="shared" si="397"/>
        <v>V4</v>
      </c>
      <c r="C2076" s="12" t="str">
        <f t="shared" si="398"/>
        <v>Open_ALM</v>
      </c>
      <c r="D2076" s="12" t="str">
        <f t="shared" si="399"/>
        <v>BP_Valve_var</v>
      </c>
      <c r="E2076" s="13" t="str">
        <f t="shared" si="400"/>
        <v>CHP2_V4_BP_Valve_var</v>
      </c>
      <c r="F2076" s="14" t="str">
        <f t="shared" si="401"/>
        <v>BP_Valve_var_Open_ALM</v>
      </c>
      <c r="G2076" s="10" t="str">
        <f t="shared" si="402"/>
        <v>CHP2_V4_Open_ALM</v>
      </c>
      <c r="H2076" s="10" t="str">
        <f>VLOOKUP(基本表格!E2076,起始地址定义!A:D,4,FALSE)&amp;" "&amp;Q2076</f>
        <v>2#刨片机油缸锁  开启未到位报警</v>
      </c>
      <c r="I2076" s="10" t="str">
        <f t="shared" si="403"/>
        <v>DB1202,X31.5</v>
      </c>
      <c r="J2076" s="13" t="str">
        <f>VLOOKUP(E2076,起始地址定义!A:D,2,FALSE)</f>
        <v>DB1202</v>
      </c>
      <c r="K2076" s="12" t="str">
        <f t="shared" si="404"/>
        <v>X31.5</v>
      </c>
      <c r="L2076" s="13">
        <f>VLOOKUP(E2076,起始地址定义!A:D,3,FALSE)</f>
        <v>30</v>
      </c>
      <c r="M2076" s="14">
        <f>VLOOKUP($F2076,类型描述及偏移量!$C:$H,2,FALSE)</f>
        <v>1.5</v>
      </c>
      <c r="N2076" s="14" t="str">
        <f>VLOOKUP($F2076,类型描述及偏移量!$C:$H,3,FALSE)</f>
        <v>离散</v>
      </c>
      <c r="O2076" s="14" t="str">
        <f>VLOOKUP($F2076,类型描述及偏移量!$C:$H,4,FALSE)</f>
        <v>On</v>
      </c>
      <c r="P2076" s="14" t="str">
        <f>VLOOKUP($F2076,类型描述及偏移量!$C:$H,5,FALSE)</f>
        <v>Yes</v>
      </c>
      <c r="Q2076" s="14" t="str">
        <f>VLOOKUP($F2076,类型描述及偏移量!$C:$H,6,FALSE)</f>
        <v>开启未到位报警</v>
      </c>
    </row>
    <row r="2077" hidden="1" spans="1:17">
      <c r="A2077" s="12" t="str">
        <f t="shared" si="396"/>
        <v>CHP2</v>
      </c>
      <c r="B2077" s="12" t="str">
        <f t="shared" si="397"/>
        <v>V4</v>
      </c>
      <c r="C2077" s="12" t="str">
        <f t="shared" si="398"/>
        <v>Close_ALM</v>
      </c>
      <c r="D2077" s="12" t="str">
        <f t="shared" si="399"/>
        <v>BP_Valve_var</v>
      </c>
      <c r="E2077" s="13" t="str">
        <f t="shared" si="400"/>
        <v>CHP2_V4_BP_Valve_var</v>
      </c>
      <c r="F2077" s="14" t="str">
        <f t="shared" si="401"/>
        <v>BP_Valve_var_Close_ALM</v>
      </c>
      <c r="G2077" s="10" t="str">
        <f t="shared" si="402"/>
        <v>CHP2_V4_Close_ALM</v>
      </c>
      <c r="H2077" s="10" t="str">
        <f>VLOOKUP(基本表格!E2077,起始地址定义!A:D,4,FALSE)&amp;" "&amp;Q2077</f>
        <v>2#刨片机油缸锁  关闭未到位报警</v>
      </c>
      <c r="I2077" s="10" t="str">
        <f t="shared" si="403"/>
        <v>DB1202,X31.6</v>
      </c>
      <c r="J2077" s="13" t="str">
        <f>VLOOKUP(E2077,起始地址定义!A:D,2,FALSE)</f>
        <v>DB1202</v>
      </c>
      <c r="K2077" s="12" t="str">
        <f t="shared" si="404"/>
        <v>X31.6</v>
      </c>
      <c r="L2077" s="13">
        <f>VLOOKUP(E2077,起始地址定义!A:D,3,FALSE)</f>
        <v>30</v>
      </c>
      <c r="M2077" s="14">
        <f>VLOOKUP($F2077,类型描述及偏移量!$C:$H,2,FALSE)</f>
        <v>1.6</v>
      </c>
      <c r="N2077" s="14" t="str">
        <f>VLOOKUP($F2077,类型描述及偏移量!$C:$H,3,FALSE)</f>
        <v>离散</v>
      </c>
      <c r="O2077" s="14" t="str">
        <f>VLOOKUP($F2077,类型描述及偏移量!$C:$H,4,FALSE)</f>
        <v>On</v>
      </c>
      <c r="P2077" s="14" t="str">
        <f>VLOOKUP($F2077,类型描述及偏移量!$C:$H,5,FALSE)</f>
        <v>Yes</v>
      </c>
      <c r="Q2077" s="14" t="str">
        <f>VLOOKUP($F2077,类型描述及偏移量!$C:$H,6,FALSE)</f>
        <v>关闭未到位报警</v>
      </c>
    </row>
    <row r="2078" hidden="1" spans="1:17">
      <c r="A2078" s="12" t="str">
        <f t="shared" si="396"/>
        <v>CHP2</v>
      </c>
      <c r="B2078" s="12" t="str">
        <f t="shared" si="397"/>
        <v>V4</v>
      </c>
      <c r="C2078" s="12" t="str">
        <f t="shared" si="398"/>
        <v>Open_Delay</v>
      </c>
      <c r="D2078" s="12" t="str">
        <f t="shared" si="399"/>
        <v>BP_Valve_var</v>
      </c>
      <c r="E2078" s="13" t="str">
        <f t="shared" si="400"/>
        <v>CHP2_V4_BP_Valve_var</v>
      </c>
      <c r="F2078" s="14" t="str">
        <f t="shared" si="401"/>
        <v>BP_Valve_var_Open_Delay</v>
      </c>
      <c r="G2078" s="10" t="str">
        <f t="shared" si="402"/>
        <v>CHP2_V4_Open_Delay</v>
      </c>
      <c r="H2078" s="10" t="str">
        <f>VLOOKUP(基本表格!E2078,起始地址定义!A:D,4,FALSE)&amp;" "&amp;Q2078</f>
        <v>2#刨片机油缸锁  阀开启延时(s)</v>
      </c>
      <c r="I2078" s="10" t="str">
        <f t="shared" si="403"/>
        <v>DB1202,INT34</v>
      </c>
      <c r="J2078" s="13" t="str">
        <f>VLOOKUP(E2078,起始地址定义!A:D,2,FALSE)</f>
        <v>DB1202</v>
      </c>
      <c r="K2078" s="12" t="str">
        <f t="shared" si="404"/>
        <v>INT34</v>
      </c>
      <c r="L2078" s="13">
        <f>VLOOKUP(E2078,起始地址定义!A:D,3,FALSE)</f>
        <v>30</v>
      </c>
      <c r="M2078" s="14">
        <f>VLOOKUP($F2078,类型描述及偏移量!$C:$H,2,FALSE)</f>
        <v>4</v>
      </c>
      <c r="N2078" s="14" t="str">
        <f>VLOOKUP($F2078,类型描述及偏移量!$C:$H,3,FALSE)</f>
        <v>整型</v>
      </c>
      <c r="O2078" s="14" t="str">
        <f>VLOOKUP($F2078,类型描述及偏移量!$C:$H,4,FALSE)</f>
        <v>None</v>
      </c>
      <c r="P2078" s="14" t="str">
        <f>VLOOKUP($F2078,类型描述及偏移量!$C:$H,5,FALSE)</f>
        <v>No</v>
      </c>
      <c r="Q2078" s="14" t="str">
        <f>VLOOKUP($F2078,类型描述及偏移量!$C:$H,6,FALSE)</f>
        <v>阀开启延时(s)</v>
      </c>
    </row>
    <row r="2079" hidden="1" spans="1:17">
      <c r="A2079" s="12" t="str">
        <f t="shared" si="396"/>
        <v>CHP2</v>
      </c>
      <c r="B2079" s="12" t="str">
        <f t="shared" si="397"/>
        <v>V4</v>
      </c>
      <c r="C2079" s="12" t="str">
        <f t="shared" si="398"/>
        <v>Close_Delay</v>
      </c>
      <c r="D2079" s="12" t="str">
        <f t="shared" si="399"/>
        <v>BP_Valve_var</v>
      </c>
      <c r="E2079" s="13" t="str">
        <f t="shared" si="400"/>
        <v>CHP2_V4_BP_Valve_var</v>
      </c>
      <c r="F2079" s="14" t="str">
        <f t="shared" si="401"/>
        <v>BP_Valve_var_Close_Delay</v>
      </c>
      <c r="G2079" s="10" t="str">
        <f t="shared" si="402"/>
        <v>CHP2_V4_Close_Delay</v>
      </c>
      <c r="H2079" s="10" t="str">
        <f>VLOOKUP(基本表格!E2079,起始地址定义!A:D,4,FALSE)&amp;" "&amp;Q2079</f>
        <v>2#刨片机油缸锁  阀关闭延时(s)</v>
      </c>
      <c r="I2079" s="10" t="str">
        <f t="shared" si="403"/>
        <v>DB1202,INT36</v>
      </c>
      <c r="J2079" s="13" t="str">
        <f>VLOOKUP(E2079,起始地址定义!A:D,2,FALSE)</f>
        <v>DB1202</v>
      </c>
      <c r="K2079" s="12" t="str">
        <f t="shared" si="404"/>
        <v>INT36</v>
      </c>
      <c r="L2079" s="13">
        <f>VLOOKUP(E2079,起始地址定义!A:D,3,FALSE)</f>
        <v>30</v>
      </c>
      <c r="M2079" s="14">
        <f>VLOOKUP($F2079,类型描述及偏移量!$C:$H,2,FALSE)</f>
        <v>6</v>
      </c>
      <c r="N2079" s="14" t="str">
        <f>VLOOKUP($F2079,类型描述及偏移量!$C:$H,3,FALSE)</f>
        <v>整型</v>
      </c>
      <c r="O2079" s="14" t="str">
        <f>VLOOKUP($F2079,类型描述及偏移量!$C:$H,4,FALSE)</f>
        <v>None</v>
      </c>
      <c r="P2079" s="14" t="str">
        <f>VLOOKUP($F2079,类型描述及偏移量!$C:$H,5,FALSE)</f>
        <v>No</v>
      </c>
      <c r="Q2079" s="14" t="str">
        <f>VLOOKUP($F2079,类型描述及偏移量!$C:$H,6,FALSE)</f>
        <v>阀关闭延时(s)</v>
      </c>
    </row>
    <row r="2080" hidden="1" spans="1:17">
      <c r="A2080" s="12" t="str">
        <f t="shared" si="396"/>
        <v>CHP2</v>
      </c>
      <c r="B2080" s="12" t="s">
        <v>116</v>
      </c>
      <c r="C2080" t="s">
        <v>117</v>
      </c>
      <c r="D2080" t="s">
        <v>118</v>
      </c>
      <c r="E2080" s="13" t="str">
        <f t="shared" si="400"/>
        <v>CHP2_Ctrl_BP_C_Struct</v>
      </c>
      <c r="F2080" s="14" t="str">
        <f t="shared" si="401"/>
        <v>BP_C_Struct_Power_OK</v>
      </c>
      <c r="G2080" s="10" t="str">
        <f t="shared" si="402"/>
        <v>CHP2_Ctrl_Power_OK</v>
      </c>
      <c r="H2080" s="10" t="str">
        <f>VLOOKUP(基本表格!E2080,起始地址定义!A:D,4,FALSE)&amp;" "&amp;Q2080</f>
        <v>2#刨片机控制 刨片机主电源就绪</v>
      </c>
      <c r="I2080" s="10" t="str">
        <f t="shared" si="403"/>
        <v>DB1203,X0.0</v>
      </c>
      <c r="J2080" s="13" t="str">
        <f>VLOOKUP(E2080,起始地址定义!A:D,2,FALSE)</f>
        <v>DB1203</v>
      </c>
      <c r="K2080" s="12" t="str">
        <f t="shared" si="404"/>
        <v>X0.0</v>
      </c>
      <c r="L2080" s="13">
        <f>VLOOKUP(E2080,起始地址定义!A:D,3,FALSE)</f>
        <v>0</v>
      </c>
      <c r="M2080" s="14">
        <f>VLOOKUP($F2080,类型描述及偏移量!$C:$H,2,FALSE)</f>
        <v>0</v>
      </c>
      <c r="N2080" s="14" t="str">
        <f>VLOOKUP($F2080,类型描述及偏移量!$C:$H,3,FALSE)</f>
        <v>离散</v>
      </c>
      <c r="O2080" s="14" t="str">
        <f>VLOOKUP($F2080,类型描述及偏移量!$C:$H,4,FALSE)</f>
        <v>None</v>
      </c>
      <c r="P2080" s="14" t="str">
        <f>VLOOKUP($F2080,类型描述及偏移量!$C:$H,5,FALSE)</f>
        <v>Yes</v>
      </c>
      <c r="Q2080" s="14" t="str">
        <f>VLOOKUP($F2080,类型描述及偏移量!$C:$H,6,FALSE)</f>
        <v>刨片机主电源就绪</v>
      </c>
    </row>
    <row r="2081" hidden="1" spans="1:17">
      <c r="A2081" s="12" t="str">
        <f t="shared" si="396"/>
        <v>CHP2</v>
      </c>
      <c r="B2081" s="12" t="s">
        <v>116</v>
      </c>
      <c r="C2081" t="s">
        <v>119</v>
      </c>
      <c r="D2081" t="s">
        <v>118</v>
      </c>
      <c r="E2081" s="13" t="str">
        <f t="shared" si="400"/>
        <v>CHP2_Ctrl_BP_C_Struct</v>
      </c>
      <c r="F2081" s="14" t="str">
        <f t="shared" si="401"/>
        <v>BP_C_Struct_REM</v>
      </c>
      <c r="G2081" s="10" t="str">
        <f t="shared" si="402"/>
        <v>CHP2_Ctrl_REM</v>
      </c>
      <c r="H2081" s="10" t="str">
        <f>VLOOKUP(基本表格!E2081,起始地址定义!A:D,4,FALSE)&amp;" "&amp;Q2081</f>
        <v>2#刨片机控制 刨片机远程</v>
      </c>
      <c r="I2081" s="10" t="str">
        <f t="shared" si="403"/>
        <v>DB1203,X0.1</v>
      </c>
      <c r="J2081" s="13" t="str">
        <f>VLOOKUP(E2081,起始地址定义!A:D,2,FALSE)</f>
        <v>DB1203</v>
      </c>
      <c r="K2081" s="12" t="str">
        <f t="shared" si="404"/>
        <v>X0.1</v>
      </c>
      <c r="L2081" s="13">
        <f>VLOOKUP(E2081,起始地址定义!A:D,3,FALSE)</f>
        <v>0</v>
      </c>
      <c r="M2081" s="14">
        <f>VLOOKUP($F2081,类型描述及偏移量!$C:$H,2,FALSE)</f>
        <v>0.1</v>
      </c>
      <c r="N2081" s="14" t="str">
        <f>VLOOKUP($F2081,类型描述及偏移量!$C:$H,3,FALSE)</f>
        <v>离散</v>
      </c>
      <c r="O2081" s="14" t="str">
        <f>VLOOKUP($F2081,类型描述及偏移量!$C:$H,4,FALSE)</f>
        <v>None</v>
      </c>
      <c r="P2081" s="14" t="str">
        <f>VLOOKUP($F2081,类型描述及偏移量!$C:$H,5,FALSE)</f>
        <v>Yes</v>
      </c>
      <c r="Q2081" s="14" t="str">
        <f>VLOOKUP($F2081,类型描述及偏移量!$C:$H,6,FALSE)</f>
        <v>刨片机远程</v>
      </c>
    </row>
    <row r="2082" hidden="1" spans="1:17">
      <c r="A2082" s="12" t="str">
        <f t="shared" si="396"/>
        <v>CHP2</v>
      </c>
      <c r="B2082" s="12" t="s">
        <v>116</v>
      </c>
      <c r="C2082" t="s">
        <v>120</v>
      </c>
      <c r="D2082" t="s">
        <v>118</v>
      </c>
      <c r="E2082" s="13" t="str">
        <f t="shared" si="400"/>
        <v>CHP2_Ctrl_BP_C_Struct</v>
      </c>
      <c r="F2082" s="14" t="str">
        <f t="shared" si="401"/>
        <v>BP_C_Struct_LOC</v>
      </c>
      <c r="G2082" s="10" t="str">
        <f t="shared" si="402"/>
        <v>CHP2_Ctrl_LOC</v>
      </c>
      <c r="H2082" s="10" t="str">
        <f>VLOOKUP(基本表格!E2082,起始地址定义!A:D,4,FALSE)&amp;" "&amp;Q2082</f>
        <v>2#刨片机控制 刨片机本地</v>
      </c>
      <c r="I2082" s="10" t="str">
        <f t="shared" si="403"/>
        <v>DB1203,X0.2</v>
      </c>
      <c r="J2082" s="13" t="str">
        <f>VLOOKUP(E2082,起始地址定义!A:D,2,FALSE)</f>
        <v>DB1203</v>
      </c>
      <c r="K2082" s="12" t="str">
        <f t="shared" si="404"/>
        <v>X0.2</v>
      </c>
      <c r="L2082" s="13">
        <f>VLOOKUP(E2082,起始地址定义!A:D,3,FALSE)</f>
        <v>0</v>
      </c>
      <c r="M2082" s="14">
        <f>VLOOKUP($F2082,类型描述及偏移量!$C:$H,2,FALSE)</f>
        <v>0.2</v>
      </c>
      <c r="N2082" s="14" t="str">
        <f>VLOOKUP($F2082,类型描述及偏移量!$C:$H,3,FALSE)</f>
        <v>离散</v>
      </c>
      <c r="O2082" s="14" t="str">
        <f>VLOOKUP($F2082,类型描述及偏移量!$C:$H,4,FALSE)</f>
        <v>None</v>
      </c>
      <c r="P2082" s="14" t="str">
        <f>VLOOKUP($F2082,类型描述及偏移量!$C:$H,5,FALSE)</f>
        <v>Yes</v>
      </c>
      <c r="Q2082" s="14" t="str">
        <f>VLOOKUP($F2082,类型描述及偏移量!$C:$H,6,FALSE)</f>
        <v>刨片机本地</v>
      </c>
    </row>
    <row r="2083" hidden="1" spans="1:17">
      <c r="A2083" s="12" t="str">
        <f t="shared" si="396"/>
        <v>CHP2</v>
      </c>
      <c r="B2083" s="12" t="s">
        <v>116</v>
      </c>
      <c r="C2083" t="s">
        <v>121</v>
      </c>
      <c r="D2083" t="s">
        <v>118</v>
      </c>
      <c r="E2083" s="13" t="str">
        <f t="shared" si="400"/>
        <v>CHP2_Ctrl_BP_C_Struct</v>
      </c>
      <c r="F2083" s="14" t="str">
        <f t="shared" si="401"/>
        <v>BP_C_Struct_Stop</v>
      </c>
      <c r="G2083" s="10" t="str">
        <f t="shared" si="402"/>
        <v>CHP2_Ctrl_Stop</v>
      </c>
      <c r="H2083" s="10" t="str">
        <f>VLOOKUP(基本表格!E2083,起始地址定义!A:D,4,FALSE)&amp;" "&amp;Q2083</f>
        <v>2#刨片机控制 刨片机刹车急停</v>
      </c>
      <c r="I2083" s="10" t="str">
        <f t="shared" si="403"/>
        <v>DB1203,X0.3</v>
      </c>
      <c r="J2083" s="13" t="str">
        <f>VLOOKUP(E2083,起始地址定义!A:D,2,FALSE)</f>
        <v>DB1203</v>
      </c>
      <c r="K2083" s="12" t="str">
        <f t="shared" si="404"/>
        <v>X0.3</v>
      </c>
      <c r="L2083" s="13">
        <f>VLOOKUP(E2083,起始地址定义!A:D,3,FALSE)</f>
        <v>0</v>
      </c>
      <c r="M2083" s="14">
        <f>VLOOKUP($F2083,类型描述及偏移量!$C:$H,2,FALSE)</f>
        <v>0.3</v>
      </c>
      <c r="N2083" s="14" t="str">
        <f>VLOOKUP($F2083,类型描述及偏移量!$C:$H,3,FALSE)</f>
        <v>离散</v>
      </c>
      <c r="O2083" s="14" t="str">
        <f>VLOOKUP($F2083,类型描述及偏移量!$C:$H,4,FALSE)</f>
        <v>None</v>
      </c>
      <c r="P2083" s="14" t="str">
        <f>VLOOKUP($F2083,类型描述及偏移量!$C:$H,5,FALSE)</f>
        <v>Yes</v>
      </c>
      <c r="Q2083" s="14" t="str">
        <f>VLOOKUP($F2083,类型描述及偏移量!$C:$H,6,FALSE)</f>
        <v>刨片机刹车急停</v>
      </c>
    </row>
    <row r="2084" hidden="1" spans="1:17">
      <c r="A2084" s="12" t="str">
        <f t="shared" si="396"/>
        <v>CHP2</v>
      </c>
      <c r="B2084" s="12" t="s">
        <v>116</v>
      </c>
      <c r="C2084" t="s">
        <v>67</v>
      </c>
      <c r="D2084" t="s">
        <v>118</v>
      </c>
      <c r="E2084" s="13" t="str">
        <f t="shared" si="400"/>
        <v>CHP2_Ctrl_BP_C_Struct</v>
      </c>
      <c r="F2084" s="14" t="str">
        <f t="shared" si="401"/>
        <v>BP_C_Struct_LoALM</v>
      </c>
      <c r="G2084" s="10" t="str">
        <f t="shared" si="402"/>
        <v>CHP2_Ctrl_LoALM</v>
      </c>
      <c r="H2084" s="10" t="str">
        <f>VLOOKUP(基本表格!E2084,起始地址定义!A:D,4,FALSE)&amp;" "&amp;Q2084</f>
        <v>2#刨片机控制 刨片机润滑泵站液位低</v>
      </c>
      <c r="I2084" s="10" t="str">
        <f t="shared" si="403"/>
        <v>DB1203,X0.4</v>
      </c>
      <c r="J2084" s="13" t="str">
        <f>VLOOKUP(E2084,起始地址定义!A:D,2,FALSE)</f>
        <v>DB1203</v>
      </c>
      <c r="K2084" s="12" t="str">
        <f t="shared" si="404"/>
        <v>X0.4</v>
      </c>
      <c r="L2084" s="13">
        <f>VLOOKUP(E2084,起始地址定义!A:D,3,FALSE)</f>
        <v>0</v>
      </c>
      <c r="M2084" s="14">
        <f>VLOOKUP($F2084,类型描述及偏移量!$C:$H,2,FALSE)</f>
        <v>0.4</v>
      </c>
      <c r="N2084" s="14" t="str">
        <f>VLOOKUP($F2084,类型描述及偏移量!$C:$H,3,FALSE)</f>
        <v>离散</v>
      </c>
      <c r="O2084" s="14" t="str">
        <f>VLOOKUP($F2084,类型描述及偏移量!$C:$H,4,FALSE)</f>
        <v>On</v>
      </c>
      <c r="P2084" s="14" t="str">
        <f>VLOOKUP($F2084,类型描述及偏移量!$C:$H,5,FALSE)</f>
        <v>Yes</v>
      </c>
      <c r="Q2084" s="14" t="str">
        <f>VLOOKUP($F2084,类型描述及偏移量!$C:$H,6,FALSE)</f>
        <v>刨片机润滑泵站液位低</v>
      </c>
    </row>
    <row r="2085" hidden="1" spans="1:17">
      <c r="A2085" s="12" t="str">
        <f t="shared" si="396"/>
        <v>CHP2</v>
      </c>
      <c r="B2085" s="12" t="s">
        <v>116</v>
      </c>
      <c r="C2085" t="s">
        <v>66</v>
      </c>
      <c r="D2085" t="s">
        <v>118</v>
      </c>
      <c r="E2085" s="13" t="str">
        <f t="shared" si="400"/>
        <v>CHP2_Ctrl_BP_C_Struct</v>
      </c>
      <c r="F2085" s="14" t="str">
        <f t="shared" si="401"/>
        <v>BP_C_Struct_HiALM</v>
      </c>
      <c r="G2085" s="10" t="str">
        <f t="shared" si="402"/>
        <v>CHP2_Ctrl_HiALM</v>
      </c>
      <c r="H2085" s="10" t="str">
        <f>VLOOKUP(基本表格!E2085,起始地址定义!A:D,4,FALSE)&amp;" "&amp;Q2085</f>
        <v>2#刨片机控制 刨片机润滑泵站液位高</v>
      </c>
      <c r="I2085" s="10" t="str">
        <f t="shared" si="403"/>
        <v>DB1203,X0.5</v>
      </c>
      <c r="J2085" s="13" t="str">
        <f>VLOOKUP(E2085,起始地址定义!A:D,2,FALSE)</f>
        <v>DB1203</v>
      </c>
      <c r="K2085" s="12" t="str">
        <f t="shared" si="404"/>
        <v>X0.5</v>
      </c>
      <c r="L2085" s="13">
        <f>VLOOKUP(E2085,起始地址定义!A:D,3,FALSE)</f>
        <v>0</v>
      </c>
      <c r="M2085" s="14">
        <f>VLOOKUP($F2085,类型描述及偏移量!$C:$H,2,FALSE)</f>
        <v>0.5</v>
      </c>
      <c r="N2085" s="14" t="str">
        <f>VLOOKUP($F2085,类型描述及偏移量!$C:$H,3,FALSE)</f>
        <v>离散</v>
      </c>
      <c r="O2085" s="14" t="str">
        <f>VLOOKUP($F2085,类型描述及偏移量!$C:$H,4,FALSE)</f>
        <v>On</v>
      </c>
      <c r="P2085" s="14" t="str">
        <f>VLOOKUP($F2085,类型描述及偏移量!$C:$H,5,FALSE)</f>
        <v>Yes</v>
      </c>
      <c r="Q2085" s="14" t="str">
        <f>VLOOKUP($F2085,类型描述及偏移量!$C:$H,6,FALSE)</f>
        <v>刨片机润滑泵站液位高</v>
      </c>
    </row>
    <row r="2086" hidden="1" spans="1:17">
      <c r="A2086" s="12" t="str">
        <f t="shared" si="396"/>
        <v>CHP2</v>
      </c>
      <c r="B2086" s="12" t="s">
        <v>116</v>
      </c>
      <c r="C2086" t="s">
        <v>111</v>
      </c>
      <c r="D2086" t="s">
        <v>118</v>
      </c>
      <c r="E2086" s="13" t="str">
        <f t="shared" si="400"/>
        <v>CHP2_Ctrl_BP_C_Struct</v>
      </c>
      <c r="F2086" s="14" t="str">
        <f t="shared" si="401"/>
        <v>BP_C_Struct_CloseOK</v>
      </c>
      <c r="G2086" s="10" t="str">
        <f t="shared" si="402"/>
        <v>CHP2_Ctrl_CloseOK</v>
      </c>
      <c r="H2086" s="10" t="str">
        <f>VLOOKUP(基本表格!E2086,起始地址定义!A:D,4,FALSE)&amp;" "&amp;Q2086</f>
        <v>2#刨片机控制 刨片机门限关闭到位</v>
      </c>
      <c r="I2086" s="10" t="str">
        <f t="shared" si="403"/>
        <v>DB1203,X0.6</v>
      </c>
      <c r="J2086" s="13" t="str">
        <f>VLOOKUP(E2086,起始地址定义!A:D,2,FALSE)</f>
        <v>DB1203</v>
      </c>
      <c r="K2086" s="12" t="str">
        <f t="shared" si="404"/>
        <v>X0.6</v>
      </c>
      <c r="L2086" s="13">
        <f>VLOOKUP(E2086,起始地址定义!A:D,3,FALSE)</f>
        <v>0</v>
      </c>
      <c r="M2086" s="14">
        <f>VLOOKUP($F2086,类型描述及偏移量!$C:$H,2,FALSE)</f>
        <v>0.6</v>
      </c>
      <c r="N2086" s="14" t="str">
        <f>VLOOKUP($F2086,类型描述及偏移量!$C:$H,3,FALSE)</f>
        <v>离散</v>
      </c>
      <c r="O2086" s="14" t="str">
        <f>VLOOKUP($F2086,类型描述及偏移量!$C:$H,4,FALSE)</f>
        <v>None</v>
      </c>
      <c r="P2086" s="14" t="str">
        <f>VLOOKUP($F2086,类型描述及偏移量!$C:$H,5,FALSE)</f>
        <v>Yes</v>
      </c>
      <c r="Q2086" s="14" t="str">
        <f>VLOOKUP($F2086,类型描述及偏移量!$C:$H,6,FALSE)</f>
        <v>刨片机门限关闭到位</v>
      </c>
    </row>
    <row r="2087" hidden="1" spans="1:17">
      <c r="A2087" s="12" t="str">
        <f t="shared" si="396"/>
        <v>CHP2</v>
      </c>
      <c r="B2087" s="12" t="s">
        <v>116</v>
      </c>
      <c r="C2087" t="s">
        <v>122</v>
      </c>
      <c r="D2087" t="s">
        <v>118</v>
      </c>
      <c r="E2087" s="13" t="str">
        <f t="shared" si="400"/>
        <v>CHP2_Ctrl_BP_C_Struct</v>
      </c>
      <c r="F2087" s="14" t="str">
        <f t="shared" si="401"/>
        <v>BP_C_Struct_Retract_OK</v>
      </c>
      <c r="G2087" s="10" t="str">
        <f t="shared" si="402"/>
        <v>CHP2_Ctrl_Retract_OK</v>
      </c>
      <c r="H2087" s="10" t="str">
        <f>VLOOKUP(基本表格!E2087,起始地址定义!A:D,4,FALSE)&amp;" "&amp;Q2087</f>
        <v>2#刨片机控制 刨片机刀环缩回到位</v>
      </c>
      <c r="I2087" s="10" t="str">
        <f t="shared" si="403"/>
        <v>DB1203,X0.7</v>
      </c>
      <c r="J2087" s="13" t="str">
        <f>VLOOKUP(E2087,起始地址定义!A:D,2,FALSE)</f>
        <v>DB1203</v>
      </c>
      <c r="K2087" s="12" t="str">
        <f t="shared" si="404"/>
        <v>X0.7</v>
      </c>
      <c r="L2087" s="13">
        <f>VLOOKUP(E2087,起始地址定义!A:D,3,FALSE)</f>
        <v>0</v>
      </c>
      <c r="M2087" s="14">
        <f>VLOOKUP($F2087,类型描述及偏移量!$C:$H,2,FALSE)</f>
        <v>0.7</v>
      </c>
      <c r="N2087" s="14" t="str">
        <f>VLOOKUP($F2087,类型描述及偏移量!$C:$H,3,FALSE)</f>
        <v>离散</v>
      </c>
      <c r="O2087" s="14" t="str">
        <f>VLOOKUP($F2087,类型描述及偏移量!$C:$H,4,FALSE)</f>
        <v>None</v>
      </c>
      <c r="P2087" s="14" t="str">
        <f>VLOOKUP($F2087,类型描述及偏移量!$C:$H,5,FALSE)</f>
        <v>Yes</v>
      </c>
      <c r="Q2087" s="14" t="str">
        <f>VLOOKUP($F2087,类型描述及偏移量!$C:$H,6,FALSE)</f>
        <v>刨片机刀环缩回到位</v>
      </c>
    </row>
    <row r="2088" hidden="1" spans="1:17">
      <c r="A2088" s="12" t="str">
        <f t="shared" si="396"/>
        <v>CHP2</v>
      </c>
      <c r="B2088" s="12" t="s">
        <v>116</v>
      </c>
      <c r="C2088" t="s">
        <v>123</v>
      </c>
      <c r="D2088" t="s">
        <v>118</v>
      </c>
      <c r="E2088" s="13" t="str">
        <f t="shared" si="400"/>
        <v>CHP2_Ctrl_BP_C_Struct</v>
      </c>
      <c r="F2088" s="14" t="str">
        <f t="shared" si="401"/>
        <v>BP_C_Struct_Silo_REM</v>
      </c>
      <c r="G2088" s="10" t="str">
        <f t="shared" si="402"/>
        <v>CHP2_Ctrl_Silo_REM</v>
      </c>
      <c r="H2088" s="10" t="str">
        <f>VLOOKUP(基本表格!E2088,起始地址定义!A:D,4,FALSE)&amp;" "&amp;Q2088</f>
        <v>2#刨片机控制 刨片机料仓远程</v>
      </c>
      <c r="I2088" s="10" t="str">
        <f t="shared" si="403"/>
        <v>DB1203,X1.2</v>
      </c>
      <c r="J2088" s="13" t="str">
        <f>VLOOKUP(E2088,起始地址定义!A:D,2,FALSE)</f>
        <v>DB1203</v>
      </c>
      <c r="K2088" s="12" t="str">
        <f t="shared" si="404"/>
        <v>X1.2</v>
      </c>
      <c r="L2088" s="13">
        <f>VLOOKUP(E2088,起始地址定义!A:D,3,FALSE)</f>
        <v>0</v>
      </c>
      <c r="M2088" s="14">
        <f>VLOOKUP($F2088,类型描述及偏移量!$C:$H,2,FALSE)</f>
        <v>1.2</v>
      </c>
      <c r="N2088" s="14" t="str">
        <f>VLOOKUP($F2088,类型描述及偏移量!$C:$H,3,FALSE)</f>
        <v>离散</v>
      </c>
      <c r="O2088" s="14" t="str">
        <f>VLOOKUP($F2088,类型描述及偏移量!$C:$H,4,FALSE)</f>
        <v>None</v>
      </c>
      <c r="P2088" s="14" t="str">
        <f>VLOOKUP($F2088,类型描述及偏移量!$C:$H,5,FALSE)</f>
        <v>Yes</v>
      </c>
      <c r="Q2088" s="14" t="str">
        <f>VLOOKUP($F2088,类型描述及偏移量!$C:$H,6,FALSE)</f>
        <v>刨片机料仓远程</v>
      </c>
    </row>
    <row r="2089" hidden="1" spans="1:17">
      <c r="A2089" s="12" t="str">
        <f t="shared" si="396"/>
        <v>CHP2</v>
      </c>
      <c r="B2089" s="12" t="s">
        <v>116</v>
      </c>
      <c r="C2089" t="s">
        <v>124</v>
      </c>
      <c r="D2089" t="s">
        <v>118</v>
      </c>
      <c r="E2089" s="13" t="str">
        <f t="shared" si="400"/>
        <v>CHP2_Ctrl_BP_C_Struct</v>
      </c>
      <c r="F2089" s="14" t="str">
        <f t="shared" si="401"/>
        <v>BP_C_Struct_Silo_LOC</v>
      </c>
      <c r="G2089" s="10" t="str">
        <f t="shared" si="402"/>
        <v>CHP2_Ctrl_Silo_LOC</v>
      </c>
      <c r="H2089" s="10" t="str">
        <f>VLOOKUP(基本表格!E2089,起始地址定义!A:D,4,FALSE)&amp;" "&amp;Q2089</f>
        <v>2#刨片机控制 刨片机料仓本地</v>
      </c>
      <c r="I2089" s="10" t="str">
        <f t="shared" si="403"/>
        <v>DB1203,X1.3</v>
      </c>
      <c r="J2089" s="13" t="str">
        <f>VLOOKUP(E2089,起始地址定义!A:D,2,FALSE)</f>
        <v>DB1203</v>
      </c>
      <c r="K2089" s="12" t="str">
        <f t="shared" si="404"/>
        <v>X1.3</v>
      </c>
      <c r="L2089" s="13">
        <f>VLOOKUP(E2089,起始地址定义!A:D,3,FALSE)</f>
        <v>0</v>
      </c>
      <c r="M2089" s="14">
        <f>VLOOKUP($F2089,类型描述及偏移量!$C:$H,2,FALSE)</f>
        <v>1.3</v>
      </c>
      <c r="N2089" s="14" t="str">
        <f>VLOOKUP($F2089,类型描述及偏移量!$C:$H,3,FALSE)</f>
        <v>离散</v>
      </c>
      <c r="O2089" s="14" t="str">
        <f>VLOOKUP($F2089,类型描述及偏移量!$C:$H,4,FALSE)</f>
        <v>None</v>
      </c>
      <c r="P2089" s="14" t="str">
        <f>VLOOKUP($F2089,类型描述及偏移量!$C:$H,5,FALSE)</f>
        <v>Yes</v>
      </c>
      <c r="Q2089" s="14" t="str">
        <f>VLOOKUP($F2089,类型描述及偏移量!$C:$H,6,FALSE)</f>
        <v>刨片机料仓本地</v>
      </c>
    </row>
    <row r="2090" ht="12" hidden="1" customHeight="1" spans="1:17">
      <c r="A2090" s="12" t="s">
        <v>126</v>
      </c>
      <c r="B2090" s="8" t="s">
        <v>18</v>
      </c>
      <c r="C2090" t="s">
        <v>19</v>
      </c>
      <c r="D2090" t="s">
        <v>20</v>
      </c>
      <c r="E2090" s="13" t="str">
        <f t="shared" si="400"/>
        <v>CHP3_M1_M_BP_Motor_var</v>
      </c>
      <c r="F2090" s="14" t="str">
        <f t="shared" si="401"/>
        <v>BP_Motor_var_Enable</v>
      </c>
      <c r="G2090" s="10" t="str">
        <f t="shared" si="402"/>
        <v>CHP3_M1_M_Enable</v>
      </c>
      <c r="H2090" s="10" t="str">
        <f>VLOOKUP(基本表格!E2090,起始地址定义!A:D,4,FALSE)&amp;" "&amp;Q2090</f>
        <v>2435+P10-M1 3#环式刨片机 电机控制 使能</v>
      </c>
      <c r="I2090" s="10" t="str">
        <f t="shared" si="403"/>
        <v>DB1300,X0.0</v>
      </c>
      <c r="J2090" s="13" t="str">
        <f>VLOOKUP(E2090,起始地址定义!A:D,2,FALSE)</f>
        <v>DB1300</v>
      </c>
      <c r="K2090" s="12" t="str">
        <f t="shared" si="404"/>
        <v>X0.0</v>
      </c>
      <c r="L2090" s="13">
        <f>VLOOKUP(E2090,起始地址定义!A:D,3,FALSE)</f>
        <v>0</v>
      </c>
      <c r="M2090" s="14">
        <f>VLOOKUP($F2090,类型描述及偏移量!$C:$H,2,FALSE)</f>
        <v>0</v>
      </c>
      <c r="N2090" s="14" t="str">
        <f>VLOOKUP($F2090,类型描述及偏移量!$C:$H,3,FALSE)</f>
        <v>离散</v>
      </c>
      <c r="O2090" s="14" t="str">
        <f>VLOOKUP($F2090,类型描述及偏移量!$C:$H,4,FALSE)</f>
        <v>None</v>
      </c>
      <c r="P2090" s="14" t="str">
        <f>VLOOKUP($F2090,类型描述及偏移量!$C:$H,5,FALSE)</f>
        <v>No</v>
      </c>
      <c r="Q2090" s="14" t="str">
        <f>VLOOKUP($F2090,类型描述及偏移量!$C:$H,6,FALSE)</f>
        <v>使能</v>
      </c>
    </row>
    <row r="2091" hidden="1" spans="1:17">
      <c r="A2091" s="12" t="s">
        <v>126</v>
      </c>
      <c r="B2091" s="8" t="s">
        <v>18</v>
      </c>
      <c r="C2091" t="s">
        <v>21</v>
      </c>
      <c r="D2091" t="s">
        <v>20</v>
      </c>
      <c r="E2091" s="13" t="str">
        <f t="shared" si="400"/>
        <v>CHP3_M1_M_BP_Motor_var</v>
      </c>
      <c r="F2091" s="14" t="str">
        <f t="shared" si="401"/>
        <v>BP_Motor_var_Auto_Status</v>
      </c>
      <c r="G2091" s="10" t="str">
        <f t="shared" si="402"/>
        <v>CHP3_M1_M_Auto_Status</v>
      </c>
      <c r="H2091" s="10" t="str">
        <f>VLOOKUP(基本表格!E2091,起始地址定义!A:D,4,FALSE)&amp;" "&amp;Q2091</f>
        <v>2435+P10-M1 3#环式刨片机 电机控制 手自动状态</v>
      </c>
      <c r="I2091" s="10" t="str">
        <f t="shared" si="403"/>
        <v>DB1300,X0.3</v>
      </c>
      <c r="J2091" s="13" t="str">
        <f>VLOOKUP(E2091,起始地址定义!A:D,2,FALSE)</f>
        <v>DB1300</v>
      </c>
      <c r="K2091" s="12" t="str">
        <f t="shared" si="404"/>
        <v>X0.3</v>
      </c>
      <c r="L2091" s="13">
        <f>VLOOKUP(E2091,起始地址定义!A:D,3,FALSE)</f>
        <v>0</v>
      </c>
      <c r="M2091" s="14">
        <f>VLOOKUP($F2091,类型描述及偏移量!$C:$H,2,FALSE)</f>
        <v>0.3</v>
      </c>
      <c r="N2091" s="14" t="str">
        <f>VLOOKUP($F2091,类型描述及偏移量!$C:$H,3,FALSE)</f>
        <v>离散</v>
      </c>
      <c r="O2091" s="14" t="str">
        <f>VLOOKUP($F2091,类型描述及偏移量!$C:$H,4,FALSE)</f>
        <v>None</v>
      </c>
      <c r="P2091" s="14" t="str">
        <f>VLOOKUP($F2091,类型描述及偏移量!$C:$H,5,FALSE)</f>
        <v>Yes</v>
      </c>
      <c r="Q2091" s="14" t="str">
        <f>VLOOKUP($F2091,类型描述及偏移量!$C:$H,6,FALSE)</f>
        <v>手自动状态</v>
      </c>
    </row>
    <row r="2092" hidden="1" spans="1:17">
      <c r="A2092" s="12" t="s">
        <v>126</v>
      </c>
      <c r="B2092" s="8" t="s">
        <v>18</v>
      </c>
      <c r="C2092" t="s">
        <v>22</v>
      </c>
      <c r="D2092" t="s">
        <v>20</v>
      </c>
      <c r="E2092" s="13" t="str">
        <f t="shared" si="400"/>
        <v>CHP3_M1_M_BP_Motor_var</v>
      </c>
      <c r="F2092" s="14" t="str">
        <f t="shared" si="401"/>
        <v>BP_Motor_var_Loc_Rem</v>
      </c>
      <c r="G2092" s="10" t="str">
        <f t="shared" si="402"/>
        <v>CHP3_M1_M_Loc_Rem</v>
      </c>
      <c r="H2092" s="10" t="str">
        <f>VLOOKUP(基本表格!E2092,起始地址定义!A:D,4,FALSE)&amp;" "&amp;Q2092</f>
        <v>2435+P10-M1 3#环式刨片机 电机控制 本地/远程(检修/待机）</v>
      </c>
      <c r="I2092" s="10" t="str">
        <f t="shared" si="403"/>
        <v>DB1300,X0.4</v>
      </c>
      <c r="J2092" s="13" t="str">
        <f>VLOOKUP(E2092,起始地址定义!A:D,2,FALSE)</f>
        <v>DB1300</v>
      </c>
      <c r="K2092" s="12" t="str">
        <f t="shared" si="404"/>
        <v>X0.4</v>
      </c>
      <c r="L2092" s="13">
        <f>VLOOKUP(E2092,起始地址定义!A:D,3,FALSE)</f>
        <v>0</v>
      </c>
      <c r="M2092" s="14">
        <f>VLOOKUP($F2092,类型描述及偏移量!$C:$H,2,FALSE)</f>
        <v>0.4</v>
      </c>
      <c r="N2092" s="14" t="str">
        <f>VLOOKUP($F2092,类型描述及偏移量!$C:$H,3,FALSE)</f>
        <v>离散</v>
      </c>
      <c r="O2092" s="14" t="str">
        <f>VLOOKUP($F2092,类型描述及偏移量!$C:$H,4,FALSE)</f>
        <v>None</v>
      </c>
      <c r="P2092" s="14" t="str">
        <f>VLOOKUP($F2092,类型描述及偏移量!$C:$H,5,FALSE)</f>
        <v>Yes</v>
      </c>
      <c r="Q2092" s="14" t="str">
        <f>VLOOKUP($F2092,类型描述及偏移量!$C:$H,6,FALSE)</f>
        <v>本地/远程(检修/待机）</v>
      </c>
    </row>
    <row r="2093" hidden="1" spans="1:17">
      <c r="A2093" s="12" t="s">
        <v>126</v>
      </c>
      <c r="B2093" s="8" t="s">
        <v>18</v>
      </c>
      <c r="C2093" t="s">
        <v>23</v>
      </c>
      <c r="D2093" t="s">
        <v>20</v>
      </c>
      <c r="E2093" s="13" t="str">
        <f t="shared" si="400"/>
        <v>CHP3_M1_M_BP_Motor_var</v>
      </c>
      <c r="F2093" s="14" t="str">
        <f t="shared" si="401"/>
        <v>BP_Motor_var_ON_HMI</v>
      </c>
      <c r="G2093" s="10" t="str">
        <f t="shared" si="402"/>
        <v>CHP3_M1_M_ON_HMI</v>
      </c>
      <c r="H2093" s="10" t="str">
        <f>VLOOKUP(基本表格!E2093,起始地址定义!A:D,4,FALSE)&amp;" "&amp;Q2093</f>
        <v>2435+P10-M1 3#环式刨片机 电机控制 开启_上位机(正转)</v>
      </c>
      <c r="I2093" s="10" t="str">
        <f t="shared" si="403"/>
        <v>DB1300,X0.6</v>
      </c>
      <c r="J2093" s="13" t="str">
        <f>VLOOKUP(E2093,起始地址定义!A:D,2,FALSE)</f>
        <v>DB1300</v>
      </c>
      <c r="K2093" s="12" t="str">
        <f t="shared" si="404"/>
        <v>X0.6</v>
      </c>
      <c r="L2093" s="13">
        <f>VLOOKUP(E2093,起始地址定义!A:D,3,FALSE)</f>
        <v>0</v>
      </c>
      <c r="M2093" s="14">
        <f>VLOOKUP($F2093,类型描述及偏移量!$C:$H,2,FALSE)</f>
        <v>0.6</v>
      </c>
      <c r="N2093" s="14" t="str">
        <f>VLOOKUP($F2093,类型描述及偏移量!$C:$H,3,FALSE)</f>
        <v>离散</v>
      </c>
      <c r="O2093" s="14" t="str">
        <f>VLOOKUP($F2093,类型描述及偏移量!$C:$H,4,FALSE)</f>
        <v>None</v>
      </c>
      <c r="P2093" s="14" t="str">
        <f>VLOOKUP($F2093,类型描述及偏移量!$C:$H,5,FALSE)</f>
        <v>No</v>
      </c>
      <c r="Q2093" s="14" t="str">
        <f>VLOOKUP($F2093,类型描述及偏移量!$C:$H,6,FALSE)</f>
        <v>开启_上位机(正转)</v>
      </c>
    </row>
    <row r="2094" hidden="1" spans="1:17">
      <c r="A2094" s="12" t="s">
        <v>126</v>
      </c>
      <c r="B2094" s="8" t="s">
        <v>18</v>
      </c>
      <c r="C2094" t="s">
        <v>24</v>
      </c>
      <c r="D2094" t="s">
        <v>20</v>
      </c>
      <c r="E2094" s="13" t="str">
        <f t="shared" si="400"/>
        <v>CHP3_M1_M_BP_Motor_var</v>
      </c>
      <c r="F2094" s="14" t="str">
        <f t="shared" si="401"/>
        <v>BP_Motor_var_OFF_HMI</v>
      </c>
      <c r="G2094" s="10" t="str">
        <f t="shared" si="402"/>
        <v>CHP3_M1_M_OFF_HMI</v>
      </c>
      <c r="H2094" s="10" t="str">
        <f>VLOOKUP(基本表格!E2094,起始地址定义!A:D,4,FALSE)&amp;" "&amp;Q2094</f>
        <v>2435+P10-M1 3#环式刨片机 电机控制 停止_上位机(反转)</v>
      </c>
      <c r="I2094" s="10" t="str">
        <f t="shared" si="403"/>
        <v>DB1300,X1.0</v>
      </c>
      <c r="J2094" s="13" t="str">
        <f>VLOOKUP(E2094,起始地址定义!A:D,2,FALSE)</f>
        <v>DB1300</v>
      </c>
      <c r="K2094" s="12" t="str">
        <f t="shared" si="404"/>
        <v>X1.0</v>
      </c>
      <c r="L2094" s="13">
        <f>VLOOKUP(E2094,起始地址定义!A:D,3,FALSE)</f>
        <v>0</v>
      </c>
      <c r="M2094" s="14">
        <f>VLOOKUP($F2094,类型描述及偏移量!$C:$H,2,FALSE)</f>
        <v>1</v>
      </c>
      <c r="N2094" s="14" t="str">
        <f>VLOOKUP($F2094,类型描述及偏移量!$C:$H,3,FALSE)</f>
        <v>离散</v>
      </c>
      <c r="O2094" s="14" t="str">
        <f>VLOOKUP($F2094,类型描述及偏移量!$C:$H,4,FALSE)</f>
        <v>None</v>
      </c>
      <c r="P2094" s="14" t="str">
        <f>VLOOKUP($F2094,类型描述及偏移量!$C:$H,5,FALSE)</f>
        <v>No</v>
      </c>
      <c r="Q2094" s="14" t="str">
        <f>VLOOKUP($F2094,类型描述及偏移量!$C:$H,6,FALSE)</f>
        <v>停止_上位机(反转)</v>
      </c>
    </row>
    <row r="2095" hidden="1" spans="1:17">
      <c r="A2095" s="12" t="s">
        <v>126</v>
      </c>
      <c r="B2095" s="8" t="s">
        <v>18</v>
      </c>
      <c r="C2095" t="s">
        <v>25</v>
      </c>
      <c r="D2095" t="s">
        <v>20</v>
      </c>
      <c r="E2095" s="13" t="str">
        <f t="shared" si="400"/>
        <v>CHP3_M1_M_BP_Motor_var</v>
      </c>
      <c r="F2095" s="14" t="str">
        <f t="shared" si="401"/>
        <v>BP_Motor_var_Fan</v>
      </c>
      <c r="G2095" s="10" t="str">
        <f t="shared" si="402"/>
        <v>CHP3_M1_M_Fan</v>
      </c>
      <c r="H2095" s="10" t="str">
        <f>VLOOKUP(基本表格!E2095,起始地址定义!A:D,4,FALSE)&amp;" "&amp;Q2095</f>
        <v>2435+P10-M1 3#环式刨片机 电机控制 通风扇</v>
      </c>
      <c r="I2095" s="10" t="str">
        <f t="shared" si="403"/>
        <v>DB1300,X1.1</v>
      </c>
      <c r="J2095" s="13" t="str">
        <f>VLOOKUP(E2095,起始地址定义!A:D,2,FALSE)</f>
        <v>DB1300</v>
      </c>
      <c r="K2095" s="12" t="str">
        <f t="shared" si="404"/>
        <v>X1.1</v>
      </c>
      <c r="L2095" s="13">
        <f>VLOOKUP(E2095,起始地址定义!A:D,3,FALSE)</f>
        <v>0</v>
      </c>
      <c r="M2095" s="14">
        <f>VLOOKUP($F2095,类型描述及偏移量!$C:$H,2,FALSE)</f>
        <v>1.1</v>
      </c>
      <c r="N2095" s="14" t="str">
        <f>VLOOKUP($F2095,类型描述及偏移量!$C:$H,3,FALSE)</f>
        <v>离散</v>
      </c>
      <c r="O2095" s="14" t="str">
        <f>VLOOKUP($F2095,类型描述及偏移量!$C:$H,4,FALSE)</f>
        <v>None</v>
      </c>
      <c r="P2095" s="14" t="str">
        <f>VLOOKUP($F2095,类型描述及偏移量!$C:$H,5,FALSE)</f>
        <v>Yes</v>
      </c>
      <c r="Q2095" s="14" t="str">
        <f>VLOOKUP($F2095,类型描述及偏移量!$C:$H,6,FALSE)</f>
        <v>通风扇</v>
      </c>
    </row>
    <row r="2096" hidden="1" spans="1:17">
      <c r="A2096" s="12" t="s">
        <v>126</v>
      </c>
      <c r="B2096" s="8" t="s">
        <v>18</v>
      </c>
      <c r="C2096" t="s">
        <v>26</v>
      </c>
      <c r="D2096" t="s">
        <v>20</v>
      </c>
      <c r="E2096" s="13" t="str">
        <f t="shared" si="400"/>
        <v>CHP3_M1_M_BP_Motor_var</v>
      </c>
      <c r="F2096" s="14" t="str">
        <f t="shared" si="401"/>
        <v>BP_Motor_var_Motor</v>
      </c>
      <c r="G2096" s="10" t="str">
        <f t="shared" si="402"/>
        <v>CHP3_M1_M_Motor</v>
      </c>
      <c r="H2096" s="10" t="str">
        <f>VLOOKUP(基本表格!E2096,起始地址定义!A:D,4,FALSE)&amp;" "&amp;Q2096</f>
        <v>2435+P10-M1 3#环式刨片机 电机控制 电机(正转）</v>
      </c>
      <c r="I2096" s="10" t="str">
        <f t="shared" si="403"/>
        <v>DB1300,X1.2</v>
      </c>
      <c r="J2096" s="13" t="str">
        <f>VLOOKUP(E2096,起始地址定义!A:D,2,FALSE)</f>
        <v>DB1300</v>
      </c>
      <c r="K2096" s="12" t="str">
        <f t="shared" si="404"/>
        <v>X1.2</v>
      </c>
      <c r="L2096" s="13">
        <f>VLOOKUP(E2096,起始地址定义!A:D,3,FALSE)</f>
        <v>0</v>
      </c>
      <c r="M2096" s="14">
        <f>VLOOKUP($F2096,类型描述及偏移量!$C:$H,2,FALSE)</f>
        <v>1.2</v>
      </c>
      <c r="N2096" s="14" t="str">
        <f>VLOOKUP($F2096,类型描述及偏移量!$C:$H,3,FALSE)</f>
        <v>离散</v>
      </c>
      <c r="O2096" s="14" t="str">
        <f>VLOOKUP($F2096,类型描述及偏移量!$C:$H,4,FALSE)</f>
        <v>None</v>
      </c>
      <c r="P2096" s="14" t="str">
        <f>VLOOKUP($F2096,类型描述及偏移量!$C:$H,5,FALSE)</f>
        <v>Yes</v>
      </c>
      <c r="Q2096" s="14" t="str">
        <f>VLOOKUP($F2096,类型描述及偏移量!$C:$H,6,FALSE)</f>
        <v>电机(正转）</v>
      </c>
    </row>
    <row r="2097" hidden="1" spans="1:17">
      <c r="A2097" s="12" t="s">
        <v>126</v>
      </c>
      <c r="B2097" s="8" t="s">
        <v>18</v>
      </c>
      <c r="C2097" t="s">
        <v>27</v>
      </c>
      <c r="D2097" t="s">
        <v>20</v>
      </c>
      <c r="E2097" s="13" t="str">
        <f t="shared" si="400"/>
        <v>CHP3_M1_M_BP_Motor_var</v>
      </c>
      <c r="F2097" s="14" t="str">
        <f t="shared" si="401"/>
        <v>BP_Motor_var_OL</v>
      </c>
      <c r="G2097" s="10" t="str">
        <f t="shared" si="402"/>
        <v>CHP3_M1_M_OL</v>
      </c>
      <c r="H2097" s="10" t="str">
        <f>VLOOKUP(基本表格!E2097,起始地址定义!A:D,4,FALSE)&amp;" "&amp;Q2097</f>
        <v>2435+P10-M1 3#环式刨片机 电机控制 电机过载</v>
      </c>
      <c r="I2097" s="10" t="str">
        <f t="shared" si="403"/>
        <v>DB1300,X1.3</v>
      </c>
      <c r="J2097" s="13" t="str">
        <f>VLOOKUP(E2097,起始地址定义!A:D,2,FALSE)</f>
        <v>DB1300</v>
      </c>
      <c r="K2097" s="12" t="str">
        <f t="shared" si="404"/>
        <v>X1.3</v>
      </c>
      <c r="L2097" s="13">
        <f>VLOOKUP(E2097,起始地址定义!A:D,3,FALSE)</f>
        <v>0</v>
      </c>
      <c r="M2097" s="14">
        <f>VLOOKUP($F2097,类型描述及偏移量!$C:$H,2,FALSE)</f>
        <v>1.3</v>
      </c>
      <c r="N2097" s="14" t="str">
        <f>VLOOKUP($F2097,类型描述及偏移量!$C:$H,3,FALSE)</f>
        <v>离散</v>
      </c>
      <c r="O2097" s="14" t="str">
        <f>VLOOKUP($F2097,类型描述及偏移量!$C:$H,4,FALSE)</f>
        <v>On</v>
      </c>
      <c r="P2097" s="14" t="str">
        <f>VLOOKUP($F2097,类型描述及偏移量!$C:$H,5,FALSE)</f>
        <v>Yes</v>
      </c>
      <c r="Q2097" s="14" t="str">
        <f>VLOOKUP($F2097,类型描述及偏移量!$C:$H,6,FALSE)</f>
        <v>电机过载</v>
      </c>
    </row>
    <row r="2098" hidden="1" spans="1:17">
      <c r="A2098" s="12" t="s">
        <v>126</v>
      </c>
      <c r="B2098" s="8" t="s">
        <v>18</v>
      </c>
      <c r="C2098" t="s">
        <v>28</v>
      </c>
      <c r="D2098" t="s">
        <v>20</v>
      </c>
      <c r="E2098" s="13" t="str">
        <f t="shared" si="400"/>
        <v>CHP3_M1_M_BP_Motor_var</v>
      </c>
      <c r="F2098" s="14" t="str">
        <f t="shared" si="401"/>
        <v>BP_Motor_var_Fan_OL</v>
      </c>
      <c r="G2098" s="10" t="str">
        <f t="shared" si="402"/>
        <v>CHP3_M1_M_Fan_OL</v>
      </c>
      <c r="H2098" s="10" t="str">
        <f>VLOOKUP(基本表格!E2098,起始地址定义!A:D,4,FALSE)&amp;" "&amp;Q2098</f>
        <v>2435+P10-M1 3#环式刨片机 电机控制 风扇过载</v>
      </c>
      <c r="I2098" s="10" t="str">
        <f t="shared" si="403"/>
        <v>DB1300,X1.4</v>
      </c>
      <c r="J2098" s="13" t="str">
        <f>VLOOKUP(E2098,起始地址定义!A:D,2,FALSE)</f>
        <v>DB1300</v>
      </c>
      <c r="K2098" s="12" t="str">
        <f t="shared" si="404"/>
        <v>X1.4</v>
      </c>
      <c r="L2098" s="13">
        <f>VLOOKUP(E2098,起始地址定义!A:D,3,FALSE)</f>
        <v>0</v>
      </c>
      <c r="M2098" s="14">
        <f>VLOOKUP($F2098,类型描述及偏移量!$C:$H,2,FALSE)</f>
        <v>1.4</v>
      </c>
      <c r="N2098" s="14" t="str">
        <f>VLOOKUP($F2098,类型描述及偏移量!$C:$H,3,FALSE)</f>
        <v>离散</v>
      </c>
      <c r="O2098" s="14" t="str">
        <f>VLOOKUP($F2098,类型描述及偏移量!$C:$H,4,FALSE)</f>
        <v>On</v>
      </c>
      <c r="P2098" s="14" t="str">
        <f>VLOOKUP($F2098,类型描述及偏移量!$C:$H,5,FALSE)</f>
        <v>Yes</v>
      </c>
      <c r="Q2098" s="14" t="str">
        <f>VLOOKUP($F2098,类型描述及偏移量!$C:$H,6,FALSE)</f>
        <v>风扇过载</v>
      </c>
    </row>
    <row r="2099" hidden="1" spans="1:17">
      <c r="A2099" s="12" t="s">
        <v>126</v>
      </c>
      <c r="B2099" s="8" t="s">
        <v>18</v>
      </c>
      <c r="C2099" t="s">
        <v>29</v>
      </c>
      <c r="D2099" t="s">
        <v>20</v>
      </c>
      <c r="E2099" s="13" t="str">
        <f t="shared" si="400"/>
        <v>CHP3_M1_M_BP_Motor_var</v>
      </c>
      <c r="F2099" s="14" t="str">
        <f t="shared" si="401"/>
        <v>BP_Motor_var_RunSig</v>
      </c>
      <c r="G2099" s="10" t="str">
        <f t="shared" si="402"/>
        <v>CHP3_M1_M_RunSig</v>
      </c>
      <c r="H2099" s="10" t="str">
        <f>VLOOKUP(基本表格!E2099,起始地址定义!A:D,4,FALSE)&amp;" "&amp;Q2099</f>
        <v>2435+P10-M1 3#环式刨片机 电机控制 电机运行指示</v>
      </c>
      <c r="I2099" s="10" t="str">
        <f t="shared" si="403"/>
        <v>DB1300,X1.5</v>
      </c>
      <c r="J2099" s="13" t="str">
        <f>VLOOKUP(E2099,起始地址定义!A:D,2,FALSE)</f>
        <v>DB1300</v>
      </c>
      <c r="K2099" s="12" t="str">
        <f t="shared" si="404"/>
        <v>X1.5</v>
      </c>
      <c r="L2099" s="13">
        <f>VLOOKUP(E2099,起始地址定义!A:D,3,FALSE)</f>
        <v>0</v>
      </c>
      <c r="M2099" s="14">
        <f>VLOOKUP($F2099,类型描述及偏移量!$C:$H,2,FALSE)</f>
        <v>1.5</v>
      </c>
      <c r="N2099" s="14" t="str">
        <f>VLOOKUP($F2099,类型描述及偏移量!$C:$H,3,FALSE)</f>
        <v>离散</v>
      </c>
      <c r="O2099" s="14" t="str">
        <f>VLOOKUP($F2099,类型描述及偏移量!$C:$H,4,FALSE)</f>
        <v>None</v>
      </c>
      <c r="P2099" s="14" t="str">
        <f>VLOOKUP($F2099,类型描述及偏移量!$C:$H,5,FALSE)</f>
        <v>Yes</v>
      </c>
      <c r="Q2099" s="14" t="str">
        <f>VLOOKUP($F2099,类型描述及偏移量!$C:$H,6,FALSE)</f>
        <v>电机运行指示</v>
      </c>
    </row>
    <row r="2100" hidden="1" spans="1:17">
      <c r="A2100" s="12" t="s">
        <v>126</v>
      </c>
      <c r="B2100" s="8" t="s">
        <v>18</v>
      </c>
      <c r="C2100" t="s">
        <v>30</v>
      </c>
      <c r="D2100" t="s">
        <v>20</v>
      </c>
      <c r="E2100" s="13" t="str">
        <f t="shared" si="400"/>
        <v>CHP3_M1_M_BP_Motor_var</v>
      </c>
      <c r="F2100" s="14" t="str">
        <f t="shared" si="401"/>
        <v>BP_Motor_var_Break_ALM</v>
      </c>
      <c r="G2100" s="10" t="str">
        <f t="shared" si="402"/>
        <v>CHP3_M1_M_Break_ALM</v>
      </c>
      <c r="H2100" s="10" t="str">
        <f>VLOOKUP(基本表格!E2100,起始地址定义!A:D,4,FALSE)&amp;" "&amp;Q2100</f>
        <v>2435+P10-M1 3#环式刨片机 电机控制 断链报警</v>
      </c>
      <c r="I2100" s="10" t="str">
        <f t="shared" si="403"/>
        <v>DB1300,X1.6</v>
      </c>
      <c r="J2100" s="13" t="str">
        <f>VLOOKUP(E2100,起始地址定义!A:D,2,FALSE)</f>
        <v>DB1300</v>
      </c>
      <c r="K2100" s="12" t="str">
        <f t="shared" si="404"/>
        <v>X1.6</v>
      </c>
      <c r="L2100" s="13">
        <f>VLOOKUP(E2100,起始地址定义!A:D,3,FALSE)</f>
        <v>0</v>
      </c>
      <c r="M2100" s="14">
        <f>VLOOKUP($F2100,类型描述及偏移量!$C:$H,2,FALSE)</f>
        <v>1.6</v>
      </c>
      <c r="N2100" s="14" t="str">
        <f>VLOOKUP($F2100,类型描述及偏移量!$C:$H,3,FALSE)</f>
        <v>离散</v>
      </c>
      <c r="O2100" s="14" t="str">
        <f>VLOOKUP($F2100,类型描述及偏移量!$C:$H,4,FALSE)</f>
        <v>On</v>
      </c>
      <c r="P2100" s="14" t="str">
        <f>VLOOKUP($F2100,类型描述及偏移量!$C:$H,5,FALSE)</f>
        <v>Yes</v>
      </c>
      <c r="Q2100" s="14" t="str">
        <f>VLOOKUP($F2100,类型描述及偏移量!$C:$H,6,FALSE)</f>
        <v>断链报警</v>
      </c>
    </row>
    <row r="2101" hidden="1" spans="1:17">
      <c r="A2101" s="12" t="s">
        <v>126</v>
      </c>
      <c r="B2101" s="8" t="s">
        <v>18</v>
      </c>
      <c r="C2101" t="s">
        <v>31</v>
      </c>
      <c r="D2101" t="s">
        <v>20</v>
      </c>
      <c r="E2101" s="13" t="str">
        <f t="shared" si="400"/>
        <v>CHP3_M1_M_BP_Motor_var</v>
      </c>
      <c r="F2101" s="14" t="str">
        <f t="shared" si="401"/>
        <v>BP_Motor_var_Break_CHK</v>
      </c>
      <c r="G2101" s="10" t="str">
        <f t="shared" si="402"/>
        <v>CHP3_M1_M_Break_CHK</v>
      </c>
      <c r="H2101" s="10" t="str">
        <f>VLOOKUP(基本表格!E2101,起始地址定义!A:D,4,FALSE)&amp;" "&amp;Q2101</f>
        <v>2435+P10-M1 3#环式刨片机 电机控制 断链检测</v>
      </c>
      <c r="I2101" s="10" t="str">
        <f t="shared" si="403"/>
        <v>DB1300,X1.7</v>
      </c>
      <c r="J2101" s="13" t="str">
        <f>VLOOKUP(E2101,起始地址定义!A:D,2,FALSE)</f>
        <v>DB1300</v>
      </c>
      <c r="K2101" s="12" t="str">
        <f t="shared" si="404"/>
        <v>X1.7</v>
      </c>
      <c r="L2101" s="13">
        <f>VLOOKUP(E2101,起始地址定义!A:D,3,FALSE)</f>
        <v>0</v>
      </c>
      <c r="M2101" s="14">
        <f>VLOOKUP($F2101,类型描述及偏移量!$C:$H,2,FALSE)</f>
        <v>1.7</v>
      </c>
      <c r="N2101" s="14" t="str">
        <f>VLOOKUP($F2101,类型描述及偏移量!$C:$H,3,FALSE)</f>
        <v>离散</v>
      </c>
      <c r="O2101" s="14" t="str">
        <f>VLOOKUP($F2101,类型描述及偏移量!$C:$H,4,FALSE)</f>
        <v>None</v>
      </c>
      <c r="P2101" s="14" t="str">
        <f>VLOOKUP($F2101,类型描述及偏移量!$C:$H,5,FALSE)</f>
        <v>Yes</v>
      </c>
      <c r="Q2101" s="14" t="str">
        <f>VLOOKUP($F2101,类型描述及偏移量!$C:$H,6,FALSE)</f>
        <v>断链检测</v>
      </c>
    </row>
    <row r="2102" hidden="1" spans="1:17">
      <c r="A2102" s="12" t="s">
        <v>126</v>
      </c>
      <c r="B2102" s="8" t="s">
        <v>18</v>
      </c>
      <c r="C2102" t="s">
        <v>32</v>
      </c>
      <c r="D2102" t="s">
        <v>20</v>
      </c>
      <c r="E2102" s="13" t="str">
        <f t="shared" si="400"/>
        <v>CHP3_M1_M_BP_Motor_var</v>
      </c>
      <c r="F2102" s="14" t="str">
        <f t="shared" si="401"/>
        <v>BP_Motor_var_INV_Res_HMI</v>
      </c>
      <c r="G2102" s="10" t="str">
        <f t="shared" si="402"/>
        <v>CHP3_M1_M_INV_Res_HMI</v>
      </c>
      <c r="H2102" s="10" t="str">
        <f>VLOOKUP(基本表格!E2102,起始地址定义!A:D,4,FALSE)&amp;" "&amp;Q2102</f>
        <v>2435+P10-M1 3#环式刨片机 电机控制 复位</v>
      </c>
      <c r="I2102" s="10" t="str">
        <f t="shared" si="403"/>
        <v>DB1300,X2.0</v>
      </c>
      <c r="J2102" s="13" t="str">
        <f>VLOOKUP(E2102,起始地址定义!A:D,2,FALSE)</f>
        <v>DB1300</v>
      </c>
      <c r="K2102" s="12" t="str">
        <f t="shared" si="404"/>
        <v>X2.0</v>
      </c>
      <c r="L2102" s="13">
        <f>VLOOKUP(E2102,起始地址定义!A:D,3,FALSE)</f>
        <v>0</v>
      </c>
      <c r="M2102" s="14">
        <f>VLOOKUP($F2102,类型描述及偏移量!$C:$H,2,FALSE)</f>
        <v>2</v>
      </c>
      <c r="N2102" s="14" t="str">
        <f>VLOOKUP($F2102,类型描述及偏移量!$C:$H,3,FALSE)</f>
        <v>离散</v>
      </c>
      <c r="O2102" s="14" t="str">
        <f>VLOOKUP($F2102,类型描述及偏移量!$C:$H,4,FALSE)</f>
        <v>None</v>
      </c>
      <c r="P2102" s="14" t="str">
        <f>VLOOKUP($F2102,类型描述及偏移量!$C:$H,5,FALSE)</f>
        <v>No</v>
      </c>
      <c r="Q2102" s="14" t="str">
        <f>VLOOKUP($F2102,类型描述及偏移量!$C:$H,6,FALSE)</f>
        <v>复位</v>
      </c>
    </row>
    <row r="2103" hidden="1" spans="1:17">
      <c r="A2103" s="12" t="s">
        <v>126</v>
      </c>
      <c r="B2103" s="8" t="s">
        <v>18</v>
      </c>
      <c r="C2103" t="s">
        <v>33</v>
      </c>
      <c r="D2103" t="s">
        <v>20</v>
      </c>
      <c r="E2103" s="13" t="str">
        <f t="shared" si="400"/>
        <v>CHP3_M1_M_BP_Motor_var</v>
      </c>
      <c r="F2103" s="14" t="str">
        <f t="shared" si="401"/>
        <v>BP_Motor_var_Break_EN</v>
      </c>
      <c r="G2103" s="10" t="str">
        <f t="shared" si="402"/>
        <v>CHP3_M1_M_Break_EN</v>
      </c>
      <c r="H2103" s="10" t="str">
        <f>VLOOKUP(基本表格!E2103,起始地址定义!A:D,4,FALSE)&amp;" "&amp;Q2103</f>
        <v>2435+P10-M1 3#环式刨片机 电机控制 断链保护使能</v>
      </c>
      <c r="I2103" s="10" t="str">
        <f t="shared" si="403"/>
        <v>DB1300,X2.1</v>
      </c>
      <c r="J2103" s="13" t="str">
        <f>VLOOKUP(E2103,起始地址定义!A:D,2,FALSE)</f>
        <v>DB1300</v>
      </c>
      <c r="K2103" s="12" t="str">
        <f t="shared" si="404"/>
        <v>X2.1</v>
      </c>
      <c r="L2103" s="13">
        <f>VLOOKUP(E2103,起始地址定义!A:D,3,FALSE)</f>
        <v>0</v>
      </c>
      <c r="M2103" s="14">
        <f>VLOOKUP($F2103,类型描述及偏移量!$C:$H,2,FALSE)</f>
        <v>2.1</v>
      </c>
      <c r="N2103" s="14" t="str">
        <f>VLOOKUP($F2103,类型描述及偏移量!$C:$H,3,FALSE)</f>
        <v>离散</v>
      </c>
      <c r="O2103" s="14" t="str">
        <f>VLOOKUP($F2103,类型描述及偏移量!$C:$H,4,FALSE)</f>
        <v>None</v>
      </c>
      <c r="P2103" s="14" t="str">
        <f>VLOOKUP($F2103,类型描述及偏移量!$C:$H,5,FALSE)</f>
        <v>No</v>
      </c>
      <c r="Q2103" s="14" t="str">
        <f>VLOOKUP($F2103,类型描述及偏移量!$C:$H,6,FALSE)</f>
        <v>断链保护使能</v>
      </c>
    </row>
    <row r="2104" hidden="1" spans="1:17">
      <c r="A2104" s="12" t="s">
        <v>126</v>
      </c>
      <c r="B2104" s="8" t="s">
        <v>18</v>
      </c>
      <c r="C2104" t="s">
        <v>34</v>
      </c>
      <c r="D2104" t="s">
        <v>20</v>
      </c>
      <c r="E2104" s="13" t="str">
        <f t="shared" si="400"/>
        <v>CHP3_M1_M_BP_Motor_var</v>
      </c>
      <c r="F2104" s="14" t="str">
        <f t="shared" si="401"/>
        <v>BP_Motor_var_Break_Stop</v>
      </c>
      <c r="G2104" s="10" t="str">
        <f t="shared" si="402"/>
        <v>CHP3_M1_M_Break_Stop</v>
      </c>
      <c r="H2104" s="10" t="str">
        <f>VLOOKUP(基本表格!E2104,起始地址定义!A:D,4,FALSE)&amp;" "&amp;Q2104</f>
        <v>2435+P10-M1 3#环式刨片机 电机控制 断链导致停机</v>
      </c>
      <c r="I2104" s="10" t="str">
        <f t="shared" si="403"/>
        <v>DB1300,X2.2</v>
      </c>
      <c r="J2104" s="13" t="str">
        <f>VLOOKUP(E2104,起始地址定义!A:D,2,FALSE)</f>
        <v>DB1300</v>
      </c>
      <c r="K2104" s="12" t="str">
        <f t="shared" si="404"/>
        <v>X2.2</v>
      </c>
      <c r="L2104" s="13">
        <f>VLOOKUP(E2104,起始地址定义!A:D,3,FALSE)</f>
        <v>0</v>
      </c>
      <c r="M2104" s="14">
        <f>VLOOKUP($F2104,类型描述及偏移量!$C:$H,2,FALSE)</f>
        <v>2.2</v>
      </c>
      <c r="N2104" s="14" t="str">
        <f>VLOOKUP($F2104,类型描述及偏移量!$C:$H,3,FALSE)</f>
        <v>离散</v>
      </c>
      <c r="O2104" s="14" t="str">
        <f>VLOOKUP($F2104,类型描述及偏移量!$C:$H,4,FALSE)</f>
        <v>On</v>
      </c>
      <c r="P2104" s="14" t="str">
        <f>VLOOKUP($F2104,类型描述及偏移量!$C:$H,5,FALSE)</f>
        <v>Yes</v>
      </c>
      <c r="Q2104" s="14" t="str">
        <f>VLOOKUP($F2104,类型描述及偏移量!$C:$H,6,FALSE)</f>
        <v>断链导致停机</v>
      </c>
    </row>
    <row r="2105" hidden="1" spans="1:17">
      <c r="A2105" s="12" t="s">
        <v>126</v>
      </c>
      <c r="B2105" s="8" t="s">
        <v>18</v>
      </c>
      <c r="C2105" t="s">
        <v>35</v>
      </c>
      <c r="D2105" t="s">
        <v>20</v>
      </c>
      <c r="E2105" s="13" t="str">
        <f t="shared" si="400"/>
        <v>CHP3_M1_M_BP_Motor_var</v>
      </c>
      <c r="F2105" s="14" t="str">
        <f t="shared" si="401"/>
        <v>BP_Motor_var_Motor_Back</v>
      </c>
      <c r="G2105" s="10" t="str">
        <f t="shared" si="402"/>
        <v>CHP3_M1_M_Motor_Back</v>
      </c>
      <c r="H2105" s="10" t="str">
        <f>VLOOKUP(基本表格!E2105,起始地址定义!A:D,4,FALSE)&amp;" "&amp;Q2105</f>
        <v>2435+P10-M1 3#环式刨片机 电机控制 电机(反转）</v>
      </c>
      <c r="I2105" s="10" t="str">
        <f t="shared" si="403"/>
        <v>DB1300,X2.3</v>
      </c>
      <c r="J2105" s="13" t="str">
        <f>VLOOKUP(E2105,起始地址定义!A:D,2,FALSE)</f>
        <v>DB1300</v>
      </c>
      <c r="K2105" s="12" t="str">
        <f t="shared" si="404"/>
        <v>X2.3</v>
      </c>
      <c r="L2105" s="13">
        <f>VLOOKUP(E2105,起始地址定义!A:D,3,FALSE)</f>
        <v>0</v>
      </c>
      <c r="M2105" s="14">
        <f>VLOOKUP($F2105,类型描述及偏移量!$C:$H,2,FALSE)</f>
        <v>2.3</v>
      </c>
      <c r="N2105" s="14" t="str">
        <f>VLOOKUP($F2105,类型描述及偏移量!$C:$H,3,FALSE)</f>
        <v>离散</v>
      </c>
      <c r="O2105" s="14" t="str">
        <f>VLOOKUP($F2105,类型描述及偏移量!$C:$H,4,FALSE)</f>
        <v>None</v>
      </c>
      <c r="P2105" s="14" t="str">
        <f>VLOOKUP($F2105,类型描述及偏移量!$C:$H,5,FALSE)</f>
        <v>Yes</v>
      </c>
      <c r="Q2105" s="14" t="str">
        <f>VLOOKUP($F2105,类型描述及偏移量!$C:$H,6,FALSE)</f>
        <v>电机(反转）</v>
      </c>
    </row>
    <row r="2106" hidden="1" spans="1:17">
      <c r="A2106" s="12" t="s">
        <v>126</v>
      </c>
      <c r="B2106" s="8" t="s">
        <v>18</v>
      </c>
      <c r="C2106" t="s">
        <v>36</v>
      </c>
      <c r="D2106" t="s">
        <v>20</v>
      </c>
      <c r="E2106" s="13" t="str">
        <f t="shared" si="400"/>
        <v>CHP3_M1_M_BP_Motor_var</v>
      </c>
      <c r="F2106" s="14" t="str">
        <f t="shared" si="401"/>
        <v>BP_Motor_var_Loc</v>
      </c>
      <c r="G2106" s="10" t="str">
        <f t="shared" si="402"/>
        <v>CHP3_M1_M_Loc</v>
      </c>
      <c r="H2106" s="10" t="str">
        <f>VLOOKUP(基本表格!E2106,起始地址定义!A:D,4,FALSE)&amp;" "&amp;Q2106</f>
        <v>2435+P10-M1 3#环式刨片机 电机控制 本地</v>
      </c>
      <c r="I2106" s="10" t="str">
        <f t="shared" si="403"/>
        <v>DB1300,X2.4</v>
      </c>
      <c r="J2106" s="13" t="str">
        <f>VLOOKUP(E2106,起始地址定义!A:D,2,FALSE)</f>
        <v>DB1300</v>
      </c>
      <c r="K2106" s="12" t="str">
        <f t="shared" si="404"/>
        <v>X2.4</v>
      </c>
      <c r="L2106" s="13">
        <f>VLOOKUP(E2106,起始地址定义!A:D,3,FALSE)</f>
        <v>0</v>
      </c>
      <c r="M2106" s="14">
        <f>VLOOKUP($F2106,类型描述及偏移量!$C:$H,2,FALSE)</f>
        <v>2.4</v>
      </c>
      <c r="N2106" s="14" t="str">
        <f>VLOOKUP($F2106,类型描述及偏移量!$C:$H,3,FALSE)</f>
        <v>离散</v>
      </c>
      <c r="O2106" s="14" t="str">
        <f>VLOOKUP($F2106,类型描述及偏移量!$C:$H,4,FALSE)</f>
        <v>None</v>
      </c>
      <c r="P2106" s="14" t="str">
        <f>VLOOKUP($F2106,类型描述及偏移量!$C:$H,5,FALSE)</f>
        <v>Yes</v>
      </c>
      <c r="Q2106" s="14" t="str">
        <f>VLOOKUP($F2106,类型描述及偏移量!$C:$H,6,FALSE)</f>
        <v>本地</v>
      </c>
    </row>
    <row r="2107" hidden="1" spans="1:17">
      <c r="A2107" s="12" t="s">
        <v>126</v>
      </c>
      <c r="B2107" s="8" t="s">
        <v>18</v>
      </c>
      <c r="C2107" t="s">
        <v>37</v>
      </c>
      <c r="D2107" t="s">
        <v>20</v>
      </c>
      <c r="E2107" s="13" t="str">
        <f t="shared" si="400"/>
        <v>CHP3_M1_M_BP_Motor_var</v>
      </c>
      <c r="F2107" s="14" t="str">
        <f t="shared" si="401"/>
        <v>BP_Motor_var_Rem</v>
      </c>
      <c r="G2107" s="10" t="str">
        <f t="shared" si="402"/>
        <v>CHP3_M1_M_Rem</v>
      </c>
      <c r="H2107" s="10" t="str">
        <f>VLOOKUP(基本表格!E2107,起始地址定义!A:D,4,FALSE)&amp;" "&amp;Q2107</f>
        <v>2435+P10-M1 3#环式刨片机 电机控制 远程</v>
      </c>
      <c r="I2107" s="10" t="str">
        <f t="shared" si="403"/>
        <v>DB1300,X2.5</v>
      </c>
      <c r="J2107" s="13" t="str">
        <f>VLOOKUP(E2107,起始地址定义!A:D,2,FALSE)</f>
        <v>DB1300</v>
      </c>
      <c r="K2107" s="12" t="str">
        <f t="shared" si="404"/>
        <v>X2.5</v>
      </c>
      <c r="L2107" s="13">
        <f>VLOOKUP(E2107,起始地址定义!A:D,3,FALSE)</f>
        <v>0</v>
      </c>
      <c r="M2107" s="14">
        <f>VLOOKUP($F2107,类型描述及偏移量!$C:$H,2,FALSE)</f>
        <v>2.5</v>
      </c>
      <c r="N2107" s="14" t="str">
        <f>VLOOKUP($F2107,类型描述及偏移量!$C:$H,3,FALSE)</f>
        <v>离散</v>
      </c>
      <c r="O2107" s="14" t="str">
        <f>VLOOKUP($F2107,类型描述及偏移量!$C:$H,4,FALSE)</f>
        <v>None</v>
      </c>
      <c r="P2107" s="14" t="str">
        <f>VLOOKUP($F2107,类型描述及偏移量!$C:$H,5,FALSE)</f>
        <v>Yes</v>
      </c>
      <c r="Q2107" s="14" t="str">
        <f>VLOOKUP($F2107,类型描述及偏移量!$C:$H,6,FALSE)</f>
        <v>远程</v>
      </c>
    </row>
    <row r="2108" hidden="1" spans="1:17">
      <c r="A2108" s="12" t="s">
        <v>126</v>
      </c>
      <c r="B2108" s="8" t="s">
        <v>18</v>
      </c>
      <c r="C2108" t="s">
        <v>38</v>
      </c>
      <c r="D2108" t="s">
        <v>20</v>
      </c>
      <c r="E2108" s="13" t="str">
        <f t="shared" si="400"/>
        <v>CHP3_M1_M_BP_Motor_var</v>
      </c>
      <c r="F2108" s="14" t="str">
        <f t="shared" si="401"/>
        <v>BP_Motor_var_Blocking_ALM</v>
      </c>
      <c r="G2108" s="10" t="str">
        <f t="shared" si="402"/>
        <v>CHP3_M1_M_Blocking_ALM</v>
      </c>
      <c r="H2108" s="10" t="str">
        <f>VLOOKUP(基本表格!E2108,起始地址定义!A:D,4,FALSE)&amp;" "&amp;Q2108</f>
        <v>2435+P10-M1 3#环式刨片机 电机控制 堵料报警</v>
      </c>
      <c r="I2108" s="10" t="str">
        <f t="shared" si="403"/>
        <v>DB1300,X2.6</v>
      </c>
      <c r="J2108" s="13" t="str">
        <f>VLOOKUP(E2108,起始地址定义!A:D,2,FALSE)</f>
        <v>DB1300</v>
      </c>
      <c r="K2108" s="12" t="str">
        <f t="shared" si="404"/>
        <v>X2.6</v>
      </c>
      <c r="L2108" s="13">
        <f>VLOOKUP(E2108,起始地址定义!A:D,3,FALSE)</f>
        <v>0</v>
      </c>
      <c r="M2108" s="14">
        <f>VLOOKUP($F2108,类型描述及偏移量!$C:$H,2,FALSE)</f>
        <v>2.6</v>
      </c>
      <c r="N2108" s="14" t="str">
        <f>VLOOKUP($F2108,类型描述及偏移量!$C:$H,3,FALSE)</f>
        <v>离散</v>
      </c>
      <c r="O2108" s="14" t="str">
        <f>VLOOKUP($F2108,类型描述及偏移量!$C:$H,4,FALSE)</f>
        <v>On</v>
      </c>
      <c r="P2108" s="14" t="str">
        <f>VLOOKUP($F2108,类型描述及偏移量!$C:$H,5,FALSE)</f>
        <v>Yes</v>
      </c>
      <c r="Q2108" s="14" t="str">
        <f>VLOOKUP($F2108,类型描述及偏移量!$C:$H,6,FALSE)</f>
        <v>堵料报警</v>
      </c>
    </row>
    <row r="2109" hidden="1" spans="1:17">
      <c r="A2109" s="12" t="s">
        <v>126</v>
      </c>
      <c r="B2109" s="8" t="s">
        <v>18</v>
      </c>
      <c r="C2109" t="s">
        <v>39</v>
      </c>
      <c r="D2109" t="s">
        <v>20</v>
      </c>
      <c r="E2109" s="13" t="str">
        <f t="shared" si="400"/>
        <v>CHP3_M1_M_BP_Motor_var</v>
      </c>
      <c r="F2109" s="14" t="str">
        <f t="shared" si="401"/>
        <v>BP_Motor_var_Blocking_CHK</v>
      </c>
      <c r="G2109" s="10" t="str">
        <f t="shared" si="402"/>
        <v>CHP3_M1_M_Blocking_CHK</v>
      </c>
      <c r="H2109" s="10" t="str">
        <f>VLOOKUP(基本表格!E2109,起始地址定义!A:D,4,FALSE)&amp;" "&amp;Q2109</f>
        <v>2435+P10-M1 3#环式刨片机 电机控制 堵料检测</v>
      </c>
      <c r="I2109" s="10" t="str">
        <f t="shared" si="403"/>
        <v>DB1300,X2.7</v>
      </c>
      <c r="J2109" s="13" t="str">
        <f>VLOOKUP(E2109,起始地址定义!A:D,2,FALSE)</f>
        <v>DB1300</v>
      </c>
      <c r="K2109" s="12" t="str">
        <f t="shared" si="404"/>
        <v>X2.7</v>
      </c>
      <c r="L2109" s="13">
        <f>VLOOKUP(E2109,起始地址定义!A:D,3,FALSE)</f>
        <v>0</v>
      </c>
      <c r="M2109" s="14">
        <f>VLOOKUP($F2109,类型描述及偏移量!$C:$H,2,FALSE)</f>
        <v>2.7</v>
      </c>
      <c r="N2109" s="14" t="str">
        <f>VLOOKUP($F2109,类型描述及偏移量!$C:$H,3,FALSE)</f>
        <v>离散</v>
      </c>
      <c r="O2109" s="14" t="str">
        <f>VLOOKUP($F2109,类型描述及偏移量!$C:$H,4,FALSE)</f>
        <v>None</v>
      </c>
      <c r="P2109" s="14" t="str">
        <f>VLOOKUP($F2109,类型描述及偏移量!$C:$H,5,FALSE)</f>
        <v>Yes</v>
      </c>
      <c r="Q2109" s="14" t="str">
        <f>VLOOKUP($F2109,类型描述及偏移量!$C:$H,6,FALSE)</f>
        <v>堵料检测</v>
      </c>
    </row>
    <row r="2110" hidden="1" spans="1:17">
      <c r="A2110" s="12" t="s">
        <v>126</v>
      </c>
      <c r="B2110" s="8" t="s">
        <v>18</v>
      </c>
      <c r="C2110" t="s">
        <v>40</v>
      </c>
      <c r="D2110" t="s">
        <v>20</v>
      </c>
      <c r="E2110" s="13" t="str">
        <f t="shared" si="400"/>
        <v>CHP3_M1_M_BP_Motor_var</v>
      </c>
      <c r="F2110" s="14" t="str">
        <f t="shared" si="401"/>
        <v>BP_Motor_var_Blocking_EN</v>
      </c>
      <c r="G2110" s="10" t="str">
        <f t="shared" si="402"/>
        <v>CHP3_M1_M_Blocking_EN</v>
      </c>
      <c r="H2110" s="10" t="str">
        <f>VLOOKUP(基本表格!E2110,起始地址定义!A:D,4,FALSE)&amp;" "&amp;Q2110</f>
        <v>2435+P10-M1 3#环式刨片机 电机控制 堵料保护使能</v>
      </c>
      <c r="I2110" s="10" t="str">
        <f t="shared" si="403"/>
        <v>DB1300,X3.0</v>
      </c>
      <c r="J2110" s="13" t="str">
        <f>VLOOKUP(E2110,起始地址定义!A:D,2,FALSE)</f>
        <v>DB1300</v>
      </c>
      <c r="K2110" s="12" t="str">
        <f t="shared" si="404"/>
        <v>X3.0</v>
      </c>
      <c r="L2110" s="13">
        <f>VLOOKUP(E2110,起始地址定义!A:D,3,FALSE)</f>
        <v>0</v>
      </c>
      <c r="M2110" s="14">
        <f>VLOOKUP($F2110,类型描述及偏移量!$C:$H,2,FALSE)</f>
        <v>3</v>
      </c>
      <c r="N2110" s="14" t="str">
        <f>VLOOKUP($F2110,类型描述及偏移量!$C:$H,3,FALSE)</f>
        <v>离散</v>
      </c>
      <c r="O2110" s="14" t="str">
        <f>VLOOKUP($F2110,类型描述及偏移量!$C:$H,4,FALSE)</f>
        <v>None</v>
      </c>
      <c r="P2110" s="14" t="str">
        <f>VLOOKUP($F2110,类型描述及偏移量!$C:$H,5,FALSE)</f>
        <v>No</v>
      </c>
      <c r="Q2110" s="14" t="str">
        <f>VLOOKUP($F2110,类型描述及偏移量!$C:$H,6,FALSE)</f>
        <v>堵料保护使能</v>
      </c>
    </row>
    <row r="2111" hidden="1" spans="1:17">
      <c r="A2111" s="12" t="s">
        <v>126</v>
      </c>
      <c r="B2111" s="8" t="s">
        <v>18</v>
      </c>
      <c r="C2111" t="s">
        <v>41</v>
      </c>
      <c r="D2111" t="s">
        <v>20</v>
      </c>
      <c r="E2111" s="13" t="str">
        <f t="shared" si="400"/>
        <v>CHP3_M1_M_BP_Motor_var</v>
      </c>
      <c r="F2111" s="14" t="str">
        <f t="shared" si="401"/>
        <v>BP_Motor_var_Blocking_Stop</v>
      </c>
      <c r="G2111" s="10" t="str">
        <f t="shared" si="402"/>
        <v>CHP3_M1_M_Blocking_Stop</v>
      </c>
      <c r="H2111" s="10" t="str">
        <f>VLOOKUP(基本表格!E2111,起始地址定义!A:D,4,FALSE)&amp;" "&amp;Q2111</f>
        <v>2435+P10-M1 3#环式刨片机 电机控制 堵料导致停机</v>
      </c>
      <c r="I2111" s="10" t="str">
        <f t="shared" si="403"/>
        <v>DB1300,X3.1</v>
      </c>
      <c r="J2111" s="13" t="str">
        <f>VLOOKUP(E2111,起始地址定义!A:D,2,FALSE)</f>
        <v>DB1300</v>
      </c>
      <c r="K2111" s="12" t="str">
        <f t="shared" si="404"/>
        <v>X3.1</v>
      </c>
      <c r="L2111" s="13">
        <f>VLOOKUP(E2111,起始地址定义!A:D,3,FALSE)</f>
        <v>0</v>
      </c>
      <c r="M2111" s="14">
        <f>VLOOKUP($F2111,类型描述及偏移量!$C:$H,2,FALSE)</f>
        <v>3.1</v>
      </c>
      <c r="N2111" s="14" t="str">
        <f>VLOOKUP($F2111,类型描述及偏移量!$C:$H,3,FALSE)</f>
        <v>离散</v>
      </c>
      <c r="O2111" s="14" t="str">
        <f>VLOOKUP($F2111,类型描述及偏移量!$C:$H,4,FALSE)</f>
        <v>On</v>
      </c>
      <c r="P2111" s="14" t="str">
        <f>VLOOKUP($F2111,类型描述及偏移量!$C:$H,5,FALSE)</f>
        <v>Yes</v>
      </c>
      <c r="Q2111" s="14" t="str">
        <f>VLOOKUP($F2111,类型描述及偏移量!$C:$H,6,FALSE)</f>
        <v>堵料导致停机</v>
      </c>
    </row>
    <row r="2112" hidden="1" spans="1:17">
      <c r="A2112" s="12" t="s">
        <v>126</v>
      </c>
      <c r="B2112" s="8" t="s">
        <v>18</v>
      </c>
      <c r="C2112" t="s">
        <v>42</v>
      </c>
      <c r="D2112" t="s">
        <v>20</v>
      </c>
      <c r="E2112" s="13" t="str">
        <f t="shared" si="400"/>
        <v>CHP3_M1_M_BP_Motor_var</v>
      </c>
      <c r="F2112" s="14" t="str">
        <f t="shared" si="401"/>
        <v>BP_Motor_var_BreakTime</v>
      </c>
      <c r="G2112" s="10" t="str">
        <f t="shared" si="402"/>
        <v>CHP3_M1_M_BreakTime</v>
      </c>
      <c r="H2112" s="10" t="str">
        <f>VLOOKUP(基本表格!E2112,起始地址定义!A:D,4,FALSE)&amp;" "&amp;Q2112</f>
        <v>2435+P10-M1 3#环式刨片机 电机控制 断链超时时间 秒</v>
      </c>
      <c r="I2112" s="10" t="str">
        <f t="shared" si="403"/>
        <v>DB1300,INT4</v>
      </c>
      <c r="J2112" s="13" t="str">
        <f>VLOOKUP(E2112,起始地址定义!A:D,2,FALSE)</f>
        <v>DB1300</v>
      </c>
      <c r="K2112" s="12" t="str">
        <f t="shared" si="404"/>
        <v>INT4</v>
      </c>
      <c r="L2112" s="13">
        <f>VLOOKUP(E2112,起始地址定义!A:D,3,FALSE)</f>
        <v>0</v>
      </c>
      <c r="M2112" s="14">
        <f>VLOOKUP($F2112,类型描述及偏移量!$C:$H,2,FALSE)</f>
        <v>4</v>
      </c>
      <c r="N2112" s="14" t="str">
        <f>VLOOKUP($F2112,类型描述及偏移量!$C:$H,3,FALSE)</f>
        <v>整型</v>
      </c>
      <c r="O2112" s="14" t="str">
        <f>VLOOKUP($F2112,类型描述及偏移量!$C:$H,4,FALSE)</f>
        <v>None</v>
      </c>
      <c r="P2112" s="14" t="str">
        <f>VLOOKUP($F2112,类型描述及偏移量!$C:$H,5,FALSE)</f>
        <v>No</v>
      </c>
      <c r="Q2112" s="14" t="str">
        <f>VLOOKUP($F2112,类型描述及偏移量!$C:$H,6,FALSE)</f>
        <v>断链超时时间 秒</v>
      </c>
    </row>
    <row r="2113" hidden="1" spans="1:17">
      <c r="A2113" s="12" t="s">
        <v>126</v>
      </c>
      <c r="B2113" s="8" t="s">
        <v>18</v>
      </c>
      <c r="C2113" t="s">
        <v>43</v>
      </c>
      <c r="D2113" t="s">
        <v>20</v>
      </c>
      <c r="E2113" s="13" t="str">
        <f t="shared" si="400"/>
        <v>CHP3_M1_M_BP_Motor_var</v>
      </c>
      <c r="F2113" s="14" t="str">
        <f t="shared" si="401"/>
        <v>BP_Motor_var_BlockingTime</v>
      </c>
      <c r="G2113" s="10" t="str">
        <f t="shared" si="402"/>
        <v>CHP3_M1_M_BlockingTime</v>
      </c>
      <c r="H2113" s="10" t="str">
        <f>VLOOKUP(基本表格!E2113,起始地址定义!A:D,4,FALSE)&amp;" "&amp;Q2113</f>
        <v>2435+P10-M1 3#环式刨片机 电机控制 堵料检测时间 秒</v>
      </c>
      <c r="I2113" s="10" t="str">
        <f t="shared" si="403"/>
        <v>DB1300,INT6</v>
      </c>
      <c r="J2113" s="13" t="str">
        <f>VLOOKUP(E2113,起始地址定义!A:D,2,FALSE)</f>
        <v>DB1300</v>
      </c>
      <c r="K2113" s="12" t="str">
        <f t="shared" si="404"/>
        <v>INT6</v>
      </c>
      <c r="L2113" s="13">
        <f>VLOOKUP(E2113,起始地址定义!A:D,3,FALSE)</f>
        <v>0</v>
      </c>
      <c r="M2113" s="14">
        <f>VLOOKUP($F2113,类型描述及偏移量!$C:$H,2,FALSE)</f>
        <v>6</v>
      </c>
      <c r="N2113" s="14" t="str">
        <f>VLOOKUP($F2113,类型描述及偏移量!$C:$H,3,FALSE)</f>
        <v>整型</v>
      </c>
      <c r="O2113" s="14" t="str">
        <f>VLOOKUP($F2113,类型描述及偏移量!$C:$H,4,FALSE)</f>
        <v>None</v>
      </c>
      <c r="P2113" s="14" t="str">
        <f>VLOOKUP($F2113,类型描述及偏移量!$C:$H,5,FALSE)</f>
        <v>No</v>
      </c>
      <c r="Q2113" s="14" t="str">
        <f>VLOOKUP($F2113,类型描述及偏移量!$C:$H,6,FALSE)</f>
        <v>堵料检测时间 秒</v>
      </c>
    </row>
    <row r="2114" hidden="1" spans="1:17">
      <c r="A2114" s="12" t="s">
        <v>126</v>
      </c>
      <c r="B2114" s="8" t="s">
        <v>18</v>
      </c>
      <c r="C2114" t="s">
        <v>44</v>
      </c>
      <c r="D2114" t="s">
        <v>20</v>
      </c>
      <c r="E2114" s="13" t="str">
        <f t="shared" si="400"/>
        <v>CHP3_M1_M_BP_Motor_var</v>
      </c>
      <c r="F2114" s="14" t="str">
        <f t="shared" si="401"/>
        <v>BP_Motor_var_PullSwitch_CHK</v>
      </c>
      <c r="G2114" s="10" t="str">
        <f t="shared" si="402"/>
        <v>CHP3_M1_M_PullSwitch_CHK</v>
      </c>
      <c r="H2114" s="10" t="str">
        <f>VLOOKUP(基本表格!E2114,起始地址定义!A:D,4,FALSE)&amp;" "&amp;Q2114</f>
        <v>2435+P10-M1 3#环式刨片机 电机控制 拉线开关</v>
      </c>
      <c r="I2114" s="10" t="str">
        <f t="shared" si="403"/>
        <v>DB1300,X8.0</v>
      </c>
      <c r="J2114" s="13" t="str">
        <f>VLOOKUP(E2114,起始地址定义!A:D,2,FALSE)</f>
        <v>DB1300</v>
      </c>
      <c r="K2114" s="12" t="str">
        <f t="shared" si="404"/>
        <v>X8.0</v>
      </c>
      <c r="L2114" s="13">
        <f>VLOOKUP(E2114,起始地址定义!A:D,3,FALSE)</f>
        <v>0</v>
      </c>
      <c r="M2114" s="14">
        <f>VLOOKUP($F2114,类型描述及偏移量!$C:$H,2,FALSE)</f>
        <v>8</v>
      </c>
      <c r="N2114" s="14" t="str">
        <f>VLOOKUP($F2114,类型描述及偏移量!$C:$H,3,FALSE)</f>
        <v>离散</v>
      </c>
      <c r="O2114" s="14" t="str">
        <f>VLOOKUP($F2114,类型描述及偏移量!$C:$H,4,FALSE)</f>
        <v>On</v>
      </c>
      <c r="P2114" s="14" t="str">
        <f>VLOOKUP($F2114,类型描述及偏移量!$C:$H,5,FALSE)</f>
        <v>Yes</v>
      </c>
      <c r="Q2114" s="14" t="str">
        <f>VLOOKUP($F2114,类型描述及偏移量!$C:$H,6,FALSE)</f>
        <v>拉线开关</v>
      </c>
    </row>
    <row r="2115" hidden="1" spans="1:17">
      <c r="A2115" s="12" t="s">
        <v>126</v>
      </c>
      <c r="B2115" s="8" t="s">
        <v>18</v>
      </c>
      <c r="C2115" t="s">
        <v>45</v>
      </c>
      <c r="D2115" t="s">
        <v>20</v>
      </c>
      <c r="E2115" s="13" t="str">
        <f t="shared" si="400"/>
        <v>CHP3_M1_M_BP_Motor_var</v>
      </c>
      <c r="F2115" s="14" t="str">
        <f t="shared" si="401"/>
        <v>BP_Motor_var_LMD_ALM</v>
      </c>
      <c r="G2115" s="10" t="str">
        <f t="shared" si="402"/>
        <v>CHP3_M1_M_LMD_ALM</v>
      </c>
      <c r="H2115" s="10" t="str">
        <f>VLOOKUP(基本表格!E2115,起始地址定义!A:D,4,FALSE)&amp;" "&amp;Q2115</f>
        <v>2435+P10-M1 3#环式刨片机 电机控制 左跑偏报警</v>
      </c>
      <c r="I2115" s="10" t="str">
        <f t="shared" si="403"/>
        <v>DB1300,X8.1</v>
      </c>
      <c r="J2115" s="13" t="str">
        <f>VLOOKUP(E2115,起始地址定义!A:D,2,FALSE)</f>
        <v>DB1300</v>
      </c>
      <c r="K2115" s="12" t="str">
        <f t="shared" si="404"/>
        <v>X8.1</v>
      </c>
      <c r="L2115" s="13">
        <f>VLOOKUP(E2115,起始地址定义!A:D,3,FALSE)</f>
        <v>0</v>
      </c>
      <c r="M2115" s="14">
        <f>VLOOKUP($F2115,类型描述及偏移量!$C:$H,2,FALSE)</f>
        <v>8.1</v>
      </c>
      <c r="N2115" s="14" t="str">
        <f>VLOOKUP($F2115,类型描述及偏移量!$C:$H,3,FALSE)</f>
        <v>离散</v>
      </c>
      <c r="O2115" s="14" t="str">
        <f>VLOOKUP($F2115,类型描述及偏移量!$C:$H,4,FALSE)</f>
        <v>On</v>
      </c>
      <c r="P2115" s="14" t="str">
        <f>VLOOKUP($F2115,类型描述及偏移量!$C:$H,5,FALSE)</f>
        <v>Yes</v>
      </c>
      <c r="Q2115" s="14" t="str">
        <f>VLOOKUP($F2115,类型描述及偏移量!$C:$H,6,FALSE)</f>
        <v>左跑偏报警</v>
      </c>
    </row>
    <row r="2116" hidden="1" spans="1:17">
      <c r="A2116" s="12" t="s">
        <v>126</v>
      </c>
      <c r="B2116" s="8" t="s">
        <v>18</v>
      </c>
      <c r="C2116" t="s">
        <v>46</v>
      </c>
      <c r="D2116" t="s">
        <v>20</v>
      </c>
      <c r="E2116" s="13" t="str">
        <f t="shared" si="400"/>
        <v>CHP3_M1_M_BP_Motor_var</v>
      </c>
      <c r="F2116" s="14" t="str">
        <f t="shared" si="401"/>
        <v>BP_Motor_var_LMD_CHK_1</v>
      </c>
      <c r="G2116" s="10" t="str">
        <f t="shared" si="402"/>
        <v>CHP3_M1_M_LMD_CHK_1</v>
      </c>
      <c r="H2116" s="10" t="str">
        <f>VLOOKUP(基本表格!E2116,起始地址定义!A:D,4,FALSE)&amp;" "&amp;Q2116</f>
        <v>2435+P10-M1 3#环式刨片机 电机控制 左跑偏1检测</v>
      </c>
      <c r="I2116" s="10" t="str">
        <f t="shared" si="403"/>
        <v>DB1300,X8.2</v>
      </c>
      <c r="J2116" s="13" t="str">
        <f>VLOOKUP(E2116,起始地址定义!A:D,2,FALSE)</f>
        <v>DB1300</v>
      </c>
      <c r="K2116" s="12" t="str">
        <f t="shared" si="404"/>
        <v>X8.2</v>
      </c>
      <c r="L2116" s="13">
        <f>VLOOKUP(E2116,起始地址定义!A:D,3,FALSE)</f>
        <v>0</v>
      </c>
      <c r="M2116" s="14">
        <f>VLOOKUP($F2116,类型描述及偏移量!$C:$H,2,FALSE)</f>
        <v>8.2</v>
      </c>
      <c r="N2116" s="14" t="str">
        <f>VLOOKUP($F2116,类型描述及偏移量!$C:$H,3,FALSE)</f>
        <v>离散</v>
      </c>
      <c r="O2116" s="14" t="str">
        <f>VLOOKUP($F2116,类型描述及偏移量!$C:$H,4,FALSE)</f>
        <v>None</v>
      </c>
      <c r="P2116" s="14" t="str">
        <f>VLOOKUP($F2116,类型描述及偏移量!$C:$H,5,FALSE)</f>
        <v>Yes</v>
      </c>
      <c r="Q2116" s="14" t="str">
        <f>VLOOKUP($F2116,类型描述及偏移量!$C:$H,6,FALSE)</f>
        <v>左跑偏1检测</v>
      </c>
    </row>
    <row r="2117" hidden="1" spans="1:17">
      <c r="A2117" s="12" t="s">
        <v>126</v>
      </c>
      <c r="B2117" s="8" t="s">
        <v>18</v>
      </c>
      <c r="C2117" t="s">
        <v>47</v>
      </c>
      <c r="D2117" t="s">
        <v>20</v>
      </c>
      <c r="E2117" s="13" t="str">
        <f t="shared" si="400"/>
        <v>CHP3_M1_M_BP_Motor_var</v>
      </c>
      <c r="F2117" s="14" t="str">
        <f t="shared" si="401"/>
        <v>BP_Motor_var_LMD_EN</v>
      </c>
      <c r="G2117" s="10" t="str">
        <f t="shared" si="402"/>
        <v>CHP3_M1_M_LMD_EN</v>
      </c>
      <c r="H2117" s="10" t="str">
        <f>VLOOKUP(基本表格!E2117,起始地址定义!A:D,4,FALSE)&amp;" "&amp;Q2117</f>
        <v>2435+P10-M1 3#环式刨片机 电机控制 左跑偏保护使能</v>
      </c>
      <c r="I2117" s="10" t="str">
        <f t="shared" si="403"/>
        <v>DB1300,X8.3</v>
      </c>
      <c r="J2117" s="13" t="str">
        <f>VLOOKUP(E2117,起始地址定义!A:D,2,FALSE)</f>
        <v>DB1300</v>
      </c>
      <c r="K2117" s="12" t="str">
        <f t="shared" si="404"/>
        <v>X8.3</v>
      </c>
      <c r="L2117" s="13">
        <f>VLOOKUP(E2117,起始地址定义!A:D,3,FALSE)</f>
        <v>0</v>
      </c>
      <c r="M2117" s="14">
        <f>VLOOKUP($F2117,类型描述及偏移量!$C:$H,2,FALSE)</f>
        <v>8.3</v>
      </c>
      <c r="N2117" s="14" t="str">
        <f>VLOOKUP($F2117,类型描述及偏移量!$C:$H,3,FALSE)</f>
        <v>离散</v>
      </c>
      <c r="O2117" s="14" t="str">
        <f>VLOOKUP($F2117,类型描述及偏移量!$C:$H,4,FALSE)</f>
        <v>None</v>
      </c>
      <c r="P2117" s="14" t="str">
        <f>VLOOKUP($F2117,类型描述及偏移量!$C:$H,5,FALSE)</f>
        <v>No</v>
      </c>
      <c r="Q2117" s="14" t="str">
        <f>VLOOKUP($F2117,类型描述及偏移量!$C:$H,6,FALSE)</f>
        <v>左跑偏保护使能</v>
      </c>
    </row>
    <row r="2118" hidden="1" spans="1:17">
      <c r="A2118" s="12" t="s">
        <v>126</v>
      </c>
      <c r="B2118" s="8" t="s">
        <v>18</v>
      </c>
      <c r="C2118" t="s">
        <v>48</v>
      </c>
      <c r="D2118" t="s">
        <v>20</v>
      </c>
      <c r="E2118" s="13" t="str">
        <f t="shared" si="400"/>
        <v>CHP3_M1_M_BP_Motor_var</v>
      </c>
      <c r="F2118" s="14" t="str">
        <f t="shared" si="401"/>
        <v>BP_Motor_var_LMD_Stop</v>
      </c>
      <c r="G2118" s="10" t="str">
        <f t="shared" si="402"/>
        <v>CHP3_M1_M_LMD_Stop</v>
      </c>
      <c r="H2118" s="10" t="str">
        <f>VLOOKUP(基本表格!E2118,起始地址定义!A:D,4,FALSE)&amp;" "&amp;Q2118</f>
        <v>2435+P10-M1 3#环式刨片机 电机控制 左跑偏导致停机</v>
      </c>
      <c r="I2118" s="10" t="str">
        <f t="shared" si="403"/>
        <v>DB1300,X8.4</v>
      </c>
      <c r="J2118" s="13" t="str">
        <f>VLOOKUP(E2118,起始地址定义!A:D,2,FALSE)</f>
        <v>DB1300</v>
      </c>
      <c r="K2118" s="12" t="str">
        <f t="shared" si="404"/>
        <v>X8.4</v>
      </c>
      <c r="L2118" s="13">
        <f>VLOOKUP(E2118,起始地址定义!A:D,3,FALSE)</f>
        <v>0</v>
      </c>
      <c r="M2118" s="14">
        <f>VLOOKUP($F2118,类型描述及偏移量!$C:$H,2,FALSE)</f>
        <v>8.4</v>
      </c>
      <c r="N2118" s="14" t="str">
        <f>VLOOKUP($F2118,类型描述及偏移量!$C:$H,3,FALSE)</f>
        <v>离散</v>
      </c>
      <c r="O2118" s="14" t="str">
        <f>VLOOKUP($F2118,类型描述及偏移量!$C:$H,4,FALSE)</f>
        <v>On</v>
      </c>
      <c r="P2118" s="14" t="str">
        <f>VLOOKUP($F2118,类型描述及偏移量!$C:$H,5,FALSE)</f>
        <v>Yes</v>
      </c>
      <c r="Q2118" s="14" t="str">
        <f>VLOOKUP($F2118,类型描述及偏移量!$C:$H,6,FALSE)</f>
        <v>左跑偏导致停机</v>
      </c>
    </row>
    <row r="2119" hidden="1" spans="1:17">
      <c r="A2119" s="12" t="s">
        <v>126</v>
      </c>
      <c r="B2119" s="8" t="s">
        <v>18</v>
      </c>
      <c r="C2119" t="s">
        <v>49</v>
      </c>
      <c r="D2119" t="s">
        <v>20</v>
      </c>
      <c r="E2119" s="13" t="str">
        <f t="shared" ref="E2119:E2182" si="405">A2119&amp;"_"&amp;B2119&amp;"_"&amp;D2119</f>
        <v>CHP3_M1_M_BP_Motor_var</v>
      </c>
      <c r="F2119" s="14" t="str">
        <f t="shared" ref="F2119:F2182" si="406">D2119&amp;"_"&amp;C2119</f>
        <v>BP_Motor_var_LMD_Time</v>
      </c>
      <c r="G2119" s="10" t="str">
        <f t="shared" ref="G2119:G2182" si="407">A2119&amp;"_"&amp;IF(B2119="DB","",B2119&amp;"_")&amp;C2119</f>
        <v>CHP3_M1_M_LMD_Time</v>
      </c>
      <c r="H2119" s="10" t="str">
        <f>VLOOKUP(基本表格!E2119,起始地址定义!A:D,4,FALSE)&amp;" "&amp;Q2119</f>
        <v>2435+P10-M1 3#环式刨片机 电机控制 左跑偏检测时间</v>
      </c>
      <c r="I2119" s="10" t="str">
        <f t="shared" ref="I2119:I2182" si="408">J2119&amp;","&amp;K2119</f>
        <v>DB1300,INT10</v>
      </c>
      <c r="J2119" s="13" t="str">
        <f>VLOOKUP(E2119,起始地址定义!A:D,2,FALSE)</f>
        <v>DB1300</v>
      </c>
      <c r="K2119" s="12" t="str">
        <f t="shared" ref="K2119:K2182" si="409">IF(N2119="离散","X",IF(N2119="实型","REAL","INT"))&amp;IF(N2119="离散",TEXT(L2119+M2119,"0.0"),L2119+M2119)</f>
        <v>INT10</v>
      </c>
      <c r="L2119" s="13">
        <f>VLOOKUP(E2119,起始地址定义!A:D,3,FALSE)</f>
        <v>0</v>
      </c>
      <c r="M2119" s="14">
        <f>VLOOKUP($F2119,类型描述及偏移量!$C:$H,2,FALSE)</f>
        <v>10</v>
      </c>
      <c r="N2119" s="14" t="str">
        <f>VLOOKUP($F2119,类型描述及偏移量!$C:$H,3,FALSE)</f>
        <v>整型</v>
      </c>
      <c r="O2119" s="14" t="str">
        <f>VLOOKUP($F2119,类型描述及偏移量!$C:$H,4,FALSE)</f>
        <v>None</v>
      </c>
      <c r="P2119" s="14" t="str">
        <f>VLOOKUP($F2119,类型描述及偏移量!$C:$H,5,FALSE)</f>
        <v>No</v>
      </c>
      <c r="Q2119" s="14" t="str">
        <f>VLOOKUP($F2119,类型描述及偏移量!$C:$H,6,FALSE)</f>
        <v>左跑偏检测时间</v>
      </c>
    </row>
    <row r="2120" hidden="1" spans="1:17">
      <c r="A2120" s="12" t="s">
        <v>126</v>
      </c>
      <c r="B2120" s="8" t="s">
        <v>18</v>
      </c>
      <c r="C2120" t="s">
        <v>50</v>
      </c>
      <c r="D2120" t="s">
        <v>20</v>
      </c>
      <c r="E2120" s="13" t="str">
        <f t="shared" si="405"/>
        <v>CHP3_M1_M_BP_Motor_var</v>
      </c>
      <c r="F2120" s="14" t="str">
        <f t="shared" si="406"/>
        <v>BP_Motor_var_RMD_ALM</v>
      </c>
      <c r="G2120" s="10" t="str">
        <f t="shared" si="407"/>
        <v>CHP3_M1_M_RMD_ALM</v>
      </c>
      <c r="H2120" s="10" t="str">
        <f>VLOOKUP(基本表格!E2120,起始地址定义!A:D,4,FALSE)&amp;" "&amp;Q2120</f>
        <v>2435+P10-M1 3#环式刨片机 电机控制 右 跑偏报警</v>
      </c>
      <c r="I2120" s="10" t="str">
        <f t="shared" si="408"/>
        <v>DB1300,X12.0</v>
      </c>
      <c r="J2120" s="13" t="str">
        <f>VLOOKUP(E2120,起始地址定义!A:D,2,FALSE)</f>
        <v>DB1300</v>
      </c>
      <c r="K2120" s="12" t="str">
        <f t="shared" si="409"/>
        <v>X12.0</v>
      </c>
      <c r="L2120" s="13">
        <f>VLOOKUP(E2120,起始地址定义!A:D,3,FALSE)</f>
        <v>0</v>
      </c>
      <c r="M2120" s="14">
        <f>VLOOKUP($F2120,类型描述及偏移量!$C:$H,2,FALSE)</f>
        <v>12</v>
      </c>
      <c r="N2120" s="14" t="str">
        <f>VLOOKUP($F2120,类型描述及偏移量!$C:$H,3,FALSE)</f>
        <v>离散</v>
      </c>
      <c r="O2120" s="14" t="str">
        <f>VLOOKUP($F2120,类型描述及偏移量!$C:$H,4,FALSE)</f>
        <v>On</v>
      </c>
      <c r="P2120" s="14" t="str">
        <f>VLOOKUP($F2120,类型描述及偏移量!$C:$H,5,FALSE)</f>
        <v>Yes</v>
      </c>
      <c r="Q2120" s="14" t="str">
        <f>VLOOKUP($F2120,类型描述及偏移量!$C:$H,6,FALSE)</f>
        <v>右 跑偏报警</v>
      </c>
    </row>
    <row r="2121" hidden="1" spans="1:17">
      <c r="A2121" s="12" t="s">
        <v>126</v>
      </c>
      <c r="B2121" s="8" t="s">
        <v>18</v>
      </c>
      <c r="C2121" t="s">
        <v>51</v>
      </c>
      <c r="D2121" t="s">
        <v>20</v>
      </c>
      <c r="E2121" s="13" t="str">
        <f t="shared" si="405"/>
        <v>CHP3_M1_M_BP_Motor_var</v>
      </c>
      <c r="F2121" s="14" t="str">
        <f t="shared" si="406"/>
        <v>BP_Motor_var_RMD_CHK_1</v>
      </c>
      <c r="G2121" s="10" t="str">
        <f t="shared" si="407"/>
        <v>CHP3_M1_M_RMD_CHK_1</v>
      </c>
      <c r="H2121" s="10" t="str">
        <f>VLOOKUP(基本表格!E2121,起始地址定义!A:D,4,FALSE)&amp;" "&amp;Q2121</f>
        <v>2435+P10-M1 3#环式刨片机 电机控制 右跑偏1检测</v>
      </c>
      <c r="I2121" s="10" t="str">
        <f t="shared" si="408"/>
        <v>DB1300,X12.1</v>
      </c>
      <c r="J2121" s="13" t="str">
        <f>VLOOKUP(E2121,起始地址定义!A:D,2,FALSE)</f>
        <v>DB1300</v>
      </c>
      <c r="K2121" s="12" t="str">
        <f t="shared" si="409"/>
        <v>X12.1</v>
      </c>
      <c r="L2121" s="13">
        <f>VLOOKUP(E2121,起始地址定义!A:D,3,FALSE)</f>
        <v>0</v>
      </c>
      <c r="M2121" s="14">
        <f>VLOOKUP($F2121,类型描述及偏移量!$C:$H,2,FALSE)</f>
        <v>12.1</v>
      </c>
      <c r="N2121" s="14" t="str">
        <f>VLOOKUP($F2121,类型描述及偏移量!$C:$H,3,FALSE)</f>
        <v>离散</v>
      </c>
      <c r="O2121" s="14" t="str">
        <f>VLOOKUP($F2121,类型描述及偏移量!$C:$H,4,FALSE)</f>
        <v>None</v>
      </c>
      <c r="P2121" s="14" t="str">
        <f>VLOOKUP($F2121,类型描述及偏移量!$C:$H,5,FALSE)</f>
        <v>Yes</v>
      </c>
      <c r="Q2121" s="14" t="str">
        <f>VLOOKUP($F2121,类型描述及偏移量!$C:$H,6,FALSE)</f>
        <v>右跑偏1检测</v>
      </c>
    </row>
    <row r="2122" hidden="1" spans="1:17">
      <c r="A2122" s="12" t="s">
        <v>126</v>
      </c>
      <c r="B2122" s="8" t="s">
        <v>18</v>
      </c>
      <c r="C2122" t="s">
        <v>52</v>
      </c>
      <c r="D2122" t="s">
        <v>20</v>
      </c>
      <c r="E2122" s="13" t="str">
        <f t="shared" si="405"/>
        <v>CHP3_M1_M_BP_Motor_var</v>
      </c>
      <c r="F2122" s="14" t="str">
        <f t="shared" si="406"/>
        <v>BP_Motor_var_RMD_EN</v>
      </c>
      <c r="G2122" s="10" t="str">
        <f t="shared" si="407"/>
        <v>CHP3_M1_M_RMD_EN</v>
      </c>
      <c r="H2122" s="10" t="str">
        <f>VLOOKUP(基本表格!E2122,起始地址定义!A:D,4,FALSE)&amp;" "&amp;Q2122</f>
        <v>2435+P10-M1 3#环式刨片机 电机控制 右跑偏保护使能</v>
      </c>
      <c r="I2122" s="10" t="str">
        <f t="shared" si="408"/>
        <v>DB1300,X12.2</v>
      </c>
      <c r="J2122" s="13" t="str">
        <f>VLOOKUP(E2122,起始地址定义!A:D,2,FALSE)</f>
        <v>DB1300</v>
      </c>
      <c r="K2122" s="12" t="str">
        <f t="shared" si="409"/>
        <v>X12.2</v>
      </c>
      <c r="L2122" s="13">
        <f>VLOOKUP(E2122,起始地址定义!A:D,3,FALSE)</f>
        <v>0</v>
      </c>
      <c r="M2122" s="14">
        <f>VLOOKUP($F2122,类型描述及偏移量!$C:$H,2,FALSE)</f>
        <v>12.2</v>
      </c>
      <c r="N2122" s="14" t="str">
        <f>VLOOKUP($F2122,类型描述及偏移量!$C:$H,3,FALSE)</f>
        <v>离散</v>
      </c>
      <c r="O2122" s="14" t="str">
        <f>VLOOKUP($F2122,类型描述及偏移量!$C:$H,4,FALSE)</f>
        <v>None</v>
      </c>
      <c r="P2122" s="14" t="str">
        <f>VLOOKUP($F2122,类型描述及偏移量!$C:$H,5,FALSE)</f>
        <v>No</v>
      </c>
      <c r="Q2122" s="14" t="str">
        <f>VLOOKUP($F2122,类型描述及偏移量!$C:$H,6,FALSE)</f>
        <v>右跑偏保护使能</v>
      </c>
    </row>
    <row r="2123" hidden="1" spans="1:17">
      <c r="A2123" s="12" t="s">
        <v>126</v>
      </c>
      <c r="B2123" s="8" t="s">
        <v>18</v>
      </c>
      <c r="C2123" t="s">
        <v>53</v>
      </c>
      <c r="D2123" t="s">
        <v>20</v>
      </c>
      <c r="E2123" s="13" t="str">
        <f t="shared" si="405"/>
        <v>CHP3_M1_M_BP_Motor_var</v>
      </c>
      <c r="F2123" s="14" t="str">
        <f t="shared" si="406"/>
        <v>BP_Motor_var_RMD_Stop</v>
      </c>
      <c r="G2123" s="10" t="str">
        <f t="shared" si="407"/>
        <v>CHP3_M1_M_RMD_Stop</v>
      </c>
      <c r="H2123" s="10" t="str">
        <f>VLOOKUP(基本表格!E2123,起始地址定义!A:D,4,FALSE)&amp;" "&amp;Q2123</f>
        <v>2435+P10-M1 3#环式刨片机 电机控制 右跑偏导致停机</v>
      </c>
      <c r="I2123" s="10" t="str">
        <f t="shared" si="408"/>
        <v>DB1300,X12.3</v>
      </c>
      <c r="J2123" s="13" t="str">
        <f>VLOOKUP(E2123,起始地址定义!A:D,2,FALSE)</f>
        <v>DB1300</v>
      </c>
      <c r="K2123" s="12" t="str">
        <f t="shared" si="409"/>
        <v>X12.3</v>
      </c>
      <c r="L2123" s="13">
        <f>VLOOKUP(E2123,起始地址定义!A:D,3,FALSE)</f>
        <v>0</v>
      </c>
      <c r="M2123" s="14">
        <f>VLOOKUP($F2123,类型描述及偏移量!$C:$H,2,FALSE)</f>
        <v>12.3</v>
      </c>
      <c r="N2123" s="14" t="str">
        <f>VLOOKUP($F2123,类型描述及偏移量!$C:$H,3,FALSE)</f>
        <v>离散</v>
      </c>
      <c r="O2123" s="14" t="str">
        <f>VLOOKUP($F2123,类型描述及偏移量!$C:$H,4,FALSE)</f>
        <v>On</v>
      </c>
      <c r="P2123" s="14" t="str">
        <f>VLOOKUP($F2123,类型描述及偏移量!$C:$H,5,FALSE)</f>
        <v>Yes</v>
      </c>
      <c r="Q2123" s="14" t="str">
        <f>VLOOKUP($F2123,类型描述及偏移量!$C:$H,6,FALSE)</f>
        <v>右跑偏导致停机</v>
      </c>
    </row>
    <row r="2124" hidden="1" spans="1:17">
      <c r="A2124" s="12" t="s">
        <v>126</v>
      </c>
      <c r="B2124" s="8" t="s">
        <v>18</v>
      </c>
      <c r="C2124" t="s">
        <v>54</v>
      </c>
      <c r="D2124" t="s">
        <v>20</v>
      </c>
      <c r="E2124" s="13" t="str">
        <f t="shared" si="405"/>
        <v>CHP3_M1_M_BP_Motor_var</v>
      </c>
      <c r="F2124" s="14" t="str">
        <f t="shared" si="406"/>
        <v>BP_Motor_var_RMD_Time</v>
      </c>
      <c r="G2124" s="10" t="str">
        <f t="shared" si="407"/>
        <v>CHP3_M1_M_RMD_Time</v>
      </c>
      <c r="H2124" s="10" t="str">
        <f>VLOOKUP(基本表格!E2124,起始地址定义!A:D,4,FALSE)&amp;" "&amp;Q2124</f>
        <v>2435+P10-M1 3#环式刨片机 电机控制 右跑偏检测时间</v>
      </c>
      <c r="I2124" s="10" t="str">
        <f t="shared" si="408"/>
        <v>DB1300,INT14</v>
      </c>
      <c r="J2124" s="13" t="str">
        <f>VLOOKUP(E2124,起始地址定义!A:D,2,FALSE)</f>
        <v>DB1300</v>
      </c>
      <c r="K2124" s="12" t="str">
        <f t="shared" si="409"/>
        <v>INT14</v>
      </c>
      <c r="L2124" s="13">
        <f>VLOOKUP(E2124,起始地址定义!A:D,3,FALSE)</f>
        <v>0</v>
      </c>
      <c r="M2124" s="14">
        <f>VLOOKUP($F2124,类型描述及偏移量!$C:$H,2,FALSE)</f>
        <v>14</v>
      </c>
      <c r="N2124" s="14" t="str">
        <f>VLOOKUP($F2124,类型描述及偏移量!$C:$H,3,FALSE)</f>
        <v>整型</v>
      </c>
      <c r="O2124" s="14" t="str">
        <f>VLOOKUP($F2124,类型描述及偏移量!$C:$H,4,FALSE)</f>
        <v>None</v>
      </c>
      <c r="P2124" s="14" t="str">
        <f>VLOOKUP($F2124,类型描述及偏移量!$C:$H,5,FALSE)</f>
        <v>No</v>
      </c>
      <c r="Q2124" s="14" t="str">
        <f>VLOOKUP($F2124,类型描述及偏移量!$C:$H,6,FALSE)</f>
        <v>右跑偏检测时间</v>
      </c>
    </row>
    <row r="2125" hidden="1" spans="1:17">
      <c r="A2125" s="12" t="s">
        <v>126</v>
      </c>
      <c r="B2125" s="8" t="s">
        <v>18</v>
      </c>
      <c r="C2125" t="s">
        <v>55</v>
      </c>
      <c r="D2125" t="s">
        <v>20</v>
      </c>
      <c r="E2125" s="13" t="str">
        <f t="shared" si="405"/>
        <v>CHP3_M1_M_BP_Motor_var</v>
      </c>
      <c r="F2125" s="14" t="str">
        <f t="shared" si="406"/>
        <v>BP_Motor_var_Motor_Delta</v>
      </c>
      <c r="G2125" s="10" t="str">
        <f t="shared" si="407"/>
        <v>CHP3_M1_M_Motor_Delta</v>
      </c>
      <c r="H2125" s="10" t="str">
        <f>VLOOKUP(基本表格!E2125,起始地址定义!A:D,4,FALSE)&amp;" "&amp;Q2125</f>
        <v>2435+P10-M1 3#环式刨片机 电机控制 三角型</v>
      </c>
      <c r="I2125" s="10" t="str">
        <f t="shared" si="408"/>
        <v>DB1300,X16.0</v>
      </c>
      <c r="J2125" s="13" t="str">
        <f>VLOOKUP(E2125,起始地址定义!A:D,2,FALSE)</f>
        <v>DB1300</v>
      </c>
      <c r="K2125" s="12" t="str">
        <f t="shared" si="409"/>
        <v>X16.0</v>
      </c>
      <c r="L2125" s="13">
        <f>VLOOKUP(E2125,起始地址定义!A:D,3,FALSE)</f>
        <v>0</v>
      </c>
      <c r="M2125" s="14">
        <f>VLOOKUP($F2125,类型描述及偏移量!$C:$H,2,FALSE)</f>
        <v>16</v>
      </c>
      <c r="N2125" s="14" t="str">
        <f>VLOOKUP($F2125,类型描述及偏移量!$C:$H,3,FALSE)</f>
        <v>离散</v>
      </c>
      <c r="O2125" s="14" t="str">
        <f>VLOOKUP($F2125,类型描述及偏移量!$C:$H,4,FALSE)</f>
        <v>None</v>
      </c>
      <c r="P2125" s="14" t="str">
        <f>VLOOKUP($F2125,类型描述及偏移量!$C:$H,5,FALSE)</f>
        <v>Yes</v>
      </c>
      <c r="Q2125" s="14" t="str">
        <f>VLOOKUP($F2125,类型描述及偏移量!$C:$H,6,FALSE)</f>
        <v>三角型</v>
      </c>
    </row>
    <row r="2126" hidden="1" spans="1:17">
      <c r="A2126" s="12" t="s">
        <v>126</v>
      </c>
      <c r="B2126" s="8" t="s">
        <v>18</v>
      </c>
      <c r="C2126" t="s">
        <v>56</v>
      </c>
      <c r="D2126" t="s">
        <v>20</v>
      </c>
      <c r="E2126" s="13" t="str">
        <f t="shared" si="405"/>
        <v>CHP3_M1_M_BP_Motor_var</v>
      </c>
      <c r="F2126" s="14" t="str">
        <f t="shared" si="406"/>
        <v>BP_Motor_var_Motor_Wye</v>
      </c>
      <c r="G2126" s="10" t="str">
        <f t="shared" si="407"/>
        <v>CHP3_M1_M_Motor_Wye</v>
      </c>
      <c r="H2126" s="10" t="str">
        <f>VLOOKUP(基本表格!E2126,起始地址定义!A:D,4,FALSE)&amp;" "&amp;Q2126</f>
        <v>2435+P10-M1 3#环式刨片机 电机控制 星型</v>
      </c>
      <c r="I2126" s="10" t="str">
        <f t="shared" si="408"/>
        <v>DB1300,X16.1</v>
      </c>
      <c r="J2126" s="13" t="str">
        <f>VLOOKUP(E2126,起始地址定义!A:D,2,FALSE)</f>
        <v>DB1300</v>
      </c>
      <c r="K2126" s="12" t="str">
        <f t="shared" si="409"/>
        <v>X16.1</v>
      </c>
      <c r="L2126" s="13">
        <f>VLOOKUP(E2126,起始地址定义!A:D,3,FALSE)</f>
        <v>0</v>
      </c>
      <c r="M2126" s="14">
        <f>VLOOKUP($F2126,类型描述及偏移量!$C:$H,2,FALSE)</f>
        <v>16.1</v>
      </c>
      <c r="N2126" s="14" t="str">
        <f>VLOOKUP($F2126,类型描述及偏移量!$C:$H,3,FALSE)</f>
        <v>离散</v>
      </c>
      <c r="O2126" s="14" t="str">
        <f>VLOOKUP($F2126,类型描述及偏移量!$C:$H,4,FALSE)</f>
        <v>None</v>
      </c>
      <c r="P2126" s="14" t="str">
        <f>VLOOKUP($F2126,类型描述及偏移量!$C:$H,5,FALSE)</f>
        <v>Yes</v>
      </c>
      <c r="Q2126" s="14" t="str">
        <f>VLOOKUP($F2126,类型描述及偏移量!$C:$H,6,FALSE)</f>
        <v>星型</v>
      </c>
    </row>
    <row r="2127" hidden="1" spans="1:17">
      <c r="A2127" s="12" t="s">
        <v>126</v>
      </c>
      <c r="B2127" s="8" t="s">
        <v>18</v>
      </c>
      <c r="C2127" t="s">
        <v>57</v>
      </c>
      <c r="D2127" t="s">
        <v>20</v>
      </c>
      <c r="E2127" s="13" t="str">
        <f t="shared" si="405"/>
        <v>CHP3_M1_M_BP_Motor_var</v>
      </c>
      <c r="F2127" s="14" t="str">
        <f t="shared" si="406"/>
        <v>BP_Motor_var_MSD</v>
      </c>
      <c r="G2127" s="10" t="str">
        <f t="shared" si="407"/>
        <v>CHP3_M1_M_MSD</v>
      </c>
      <c r="H2127" s="10" t="str">
        <f>VLOOKUP(基本表格!E2127,起始地址定义!A:D,4,FALSE)&amp;" "&amp;Q2127</f>
        <v>2435+P10-M1 3#环式刨片机 电机控制 维修开关</v>
      </c>
      <c r="I2127" s="10" t="str">
        <f t="shared" si="408"/>
        <v>DB1300,X16.2</v>
      </c>
      <c r="J2127" s="13" t="str">
        <f>VLOOKUP(E2127,起始地址定义!A:D,2,FALSE)</f>
        <v>DB1300</v>
      </c>
      <c r="K2127" s="12" t="str">
        <f t="shared" si="409"/>
        <v>X16.2</v>
      </c>
      <c r="L2127" s="13">
        <f>VLOOKUP(E2127,起始地址定义!A:D,3,FALSE)</f>
        <v>0</v>
      </c>
      <c r="M2127" s="14">
        <f>VLOOKUP($F2127,类型描述及偏移量!$C:$H,2,FALSE)</f>
        <v>16.2</v>
      </c>
      <c r="N2127" s="14" t="str">
        <f>VLOOKUP($F2127,类型描述及偏移量!$C:$H,3,FALSE)</f>
        <v>离散</v>
      </c>
      <c r="O2127" s="14" t="str">
        <f>VLOOKUP($F2127,类型描述及偏移量!$C:$H,4,FALSE)</f>
        <v>On</v>
      </c>
      <c r="P2127" s="14" t="str">
        <f>VLOOKUP($F2127,类型描述及偏移量!$C:$H,5,FALSE)</f>
        <v>Yes</v>
      </c>
      <c r="Q2127" s="14" t="str">
        <f>VLOOKUP($F2127,类型描述及偏移量!$C:$H,6,FALSE)</f>
        <v>维修开关</v>
      </c>
    </row>
    <row r="2128" hidden="1" spans="1:17">
      <c r="A2128" s="12" t="s">
        <v>126</v>
      </c>
      <c r="B2128" s="8" t="s">
        <v>18</v>
      </c>
      <c r="C2128" t="s">
        <v>58</v>
      </c>
      <c r="D2128" t="s">
        <v>20</v>
      </c>
      <c r="E2128" s="13" t="str">
        <f t="shared" si="405"/>
        <v>CHP3_M1_M_BP_Motor_var</v>
      </c>
      <c r="F2128" s="14" t="str">
        <f t="shared" si="406"/>
        <v>BP_Motor_var_LMD_CHK_2</v>
      </c>
      <c r="G2128" s="10" t="str">
        <f t="shared" si="407"/>
        <v>CHP3_M1_M_LMD_CHK_2</v>
      </c>
      <c r="H2128" s="10" t="str">
        <f>VLOOKUP(基本表格!E2128,起始地址定义!A:D,4,FALSE)&amp;" "&amp;Q2128</f>
        <v>2435+P10-M1 3#环式刨片机 电机控制 左跑偏2检测</v>
      </c>
      <c r="I2128" s="10" t="str">
        <f t="shared" si="408"/>
        <v>DB1300,X16.3</v>
      </c>
      <c r="J2128" s="13" t="str">
        <f>VLOOKUP(E2128,起始地址定义!A:D,2,FALSE)</f>
        <v>DB1300</v>
      </c>
      <c r="K2128" s="12" t="str">
        <f t="shared" si="409"/>
        <v>X16.3</v>
      </c>
      <c r="L2128" s="13">
        <f>VLOOKUP(E2128,起始地址定义!A:D,3,FALSE)</f>
        <v>0</v>
      </c>
      <c r="M2128" s="14">
        <f>VLOOKUP($F2128,类型描述及偏移量!$C:$H,2,FALSE)</f>
        <v>16.3</v>
      </c>
      <c r="N2128" s="14" t="str">
        <f>VLOOKUP($F2128,类型描述及偏移量!$C:$H,3,FALSE)</f>
        <v>离散</v>
      </c>
      <c r="O2128" s="14" t="str">
        <f>VLOOKUP($F2128,类型描述及偏移量!$C:$H,4,FALSE)</f>
        <v>None</v>
      </c>
      <c r="P2128" s="14" t="str">
        <f>VLOOKUP($F2128,类型描述及偏移量!$C:$H,5,FALSE)</f>
        <v>Yes</v>
      </c>
      <c r="Q2128" s="14" t="str">
        <f>VLOOKUP($F2128,类型描述及偏移量!$C:$H,6,FALSE)</f>
        <v>左跑偏2检测</v>
      </c>
    </row>
    <row r="2129" hidden="1" spans="1:17">
      <c r="A2129" s="12" t="s">
        <v>126</v>
      </c>
      <c r="B2129" s="8" t="s">
        <v>18</v>
      </c>
      <c r="C2129" t="s">
        <v>59</v>
      </c>
      <c r="D2129" t="s">
        <v>20</v>
      </c>
      <c r="E2129" s="13" t="str">
        <f t="shared" si="405"/>
        <v>CHP3_M1_M_BP_Motor_var</v>
      </c>
      <c r="F2129" s="14" t="str">
        <f t="shared" si="406"/>
        <v>BP_Motor_var_RMD_CHK_2</v>
      </c>
      <c r="G2129" s="10" t="str">
        <f t="shared" si="407"/>
        <v>CHP3_M1_M_RMD_CHK_2</v>
      </c>
      <c r="H2129" s="10" t="str">
        <f>VLOOKUP(基本表格!E2129,起始地址定义!A:D,4,FALSE)&amp;" "&amp;Q2129</f>
        <v>2435+P10-M1 3#环式刨片机 电机控制 右跑偏2检测</v>
      </c>
      <c r="I2129" s="10" t="str">
        <f t="shared" si="408"/>
        <v>DB1300,X16.4</v>
      </c>
      <c r="J2129" s="13" t="str">
        <f>VLOOKUP(E2129,起始地址定义!A:D,2,FALSE)</f>
        <v>DB1300</v>
      </c>
      <c r="K2129" s="12" t="str">
        <f t="shared" si="409"/>
        <v>X16.4</v>
      </c>
      <c r="L2129" s="13">
        <f>VLOOKUP(E2129,起始地址定义!A:D,3,FALSE)</f>
        <v>0</v>
      </c>
      <c r="M2129" s="14">
        <f>VLOOKUP($F2129,类型描述及偏移量!$C:$H,2,FALSE)</f>
        <v>16.4</v>
      </c>
      <c r="N2129" s="14" t="str">
        <f>VLOOKUP($F2129,类型描述及偏移量!$C:$H,3,FALSE)</f>
        <v>离散</v>
      </c>
      <c r="O2129" s="14" t="str">
        <f>VLOOKUP($F2129,类型描述及偏移量!$C:$H,4,FALSE)</f>
        <v>None</v>
      </c>
      <c r="P2129" s="14" t="str">
        <f>VLOOKUP($F2129,类型描述及偏移量!$C:$H,5,FALSE)</f>
        <v>Yes</v>
      </c>
      <c r="Q2129" s="14" t="str">
        <f>VLOOKUP($F2129,类型描述及偏移量!$C:$H,6,FALSE)</f>
        <v>右跑偏2检测</v>
      </c>
    </row>
    <row r="2130" hidden="1" spans="1:17">
      <c r="A2130" s="12" t="s">
        <v>126</v>
      </c>
      <c r="B2130" s="8" t="s">
        <v>18</v>
      </c>
      <c r="C2130" t="s">
        <v>60</v>
      </c>
      <c r="D2130" t="s">
        <v>20</v>
      </c>
      <c r="E2130" s="13" t="str">
        <f t="shared" si="405"/>
        <v>CHP3_M1_M_BP_Motor_var</v>
      </c>
      <c r="F2130" s="14" t="str">
        <f t="shared" si="406"/>
        <v>BP_Motor_var_InterStarTime</v>
      </c>
      <c r="G2130" s="10" t="str">
        <f t="shared" si="407"/>
        <v>CHP3_M1_M_InterStarTime</v>
      </c>
      <c r="H2130" s="10" t="str">
        <f>VLOOKUP(基本表格!E2130,起始地址定义!A:D,4,FALSE)&amp;" "&amp;Q2130</f>
        <v>2435+P10-M1 3#环式刨片机 电机控制 联动启动延时</v>
      </c>
      <c r="I2130" s="10" t="str">
        <f t="shared" si="408"/>
        <v>DB1300,INT18</v>
      </c>
      <c r="J2130" s="13" t="str">
        <f>VLOOKUP(E2130,起始地址定义!A:D,2,FALSE)</f>
        <v>DB1300</v>
      </c>
      <c r="K2130" s="12" t="str">
        <f t="shared" si="409"/>
        <v>INT18</v>
      </c>
      <c r="L2130" s="13">
        <f>VLOOKUP(E2130,起始地址定义!A:D,3,FALSE)</f>
        <v>0</v>
      </c>
      <c r="M2130" s="14">
        <f>VLOOKUP($F2130,类型描述及偏移量!$C:$H,2,FALSE)</f>
        <v>18</v>
      </c>
      <c r="N2130" s="14" t="str">
        <f>VLOOKUP($F2130,类型描述及偏移量!$C:$H,3,FALSE)</f>
        <v>整型</v>
      </c>
      <c r="O2130" s="14" t="str">
        <f>VLOOKUP($F2130,类型描述及偏移量!$C:$H,4,FALSE)</f>
        <v>None</v>
      </c>
      <c r="P2130" s="14" t="str">
        <f>VLOOKUP($F2130,类型描述及偏移量!$C:$H,5,FALSE)</f>
        <v>No</v>
      </c>
      <c r="Q2130" s="14" t="str">
        <f>VLOOKUP($F2130,类型描述及偏移量!$C:$H,6,FALSE)</f>
        <v>联动启动延时</v>
      </c>
    </row>
    <row r="2131" hidden="1" spans="1:17">
      <c r="A2131" s="12" t="s">
        <v>126</v>
      </c>
      <c r="B2131" s="8" t="s">
        <v>18</v>
      </c>
      <c r="C2131" t="s">
        <v>61</v>
      </c>
      <c r="D2131" t="s">
        <v>20</v>
      </c>
      <c r="E2131" s="13" t="str">
        <f t="shared" si="405"/>
        <v>CHP3_M1_M_BP_Motor_var</v>
      </c>
      <c r="F2131" s="14" t="str">
        <f t="shared" si="406"/>
        <v>BP_Motor_var_Alt_TMR</v>
      </c>
      <c r="G2131" s="10" t="str">
        <f t="shared" si="407"/>
        <v>CHP3_M1_M_Alt_TMR</v>
      </c>
      <c r="H2131" s="10" t="str">
        <f>VLOOKUP(基本表格!E2131,起始地址定义!A:D,4,FALSE)&amp;" "&amp;Q2131</f>
        <v>2435+P10-M1 3#环式刨片机 电机控制 起动转换时间 秒</v>
      </c>
      <c r="I2131" s="10" t="str">
        <f t="shared" si="408"/>
        <v>DB1300,INT20</v>
      </c>
      <c r="J2131" s="13" t="str">
        <f>VLOOKUP(E2131,起始地址定义!A:D,2,FALSE)</f>
        <v>DB1300</v>
      </c>
      <c r="K2131" s="12" t="str">
        <f t="shared" si="409"/>
        <v>INT20</v>
      </c>
      <c r="L2131" s="13">
        <f>VLOOKUP(E2131,起始地址定义!A:D,3,FALSE)</f>
        <v>0</v>
      </c>
      <c r="M2131" s="14">
        <f>VLOOKUP($F2131,类型描述及偏移量!$C:$H,2,FALSE)</f>
        <v>20</v>
      </c>
      <c r="N2131" s="14" t="str">
        <f>VLOOKUP($F2131,类型描述及偏移量!$C:$H,3,FALSE)</f>
        <v>整型</v>
      </c>
      <c r="O2131" s="14" t="str">
        <f>VLOOKUP($F2131,类型描述及偏移量!$C:$H,4,FALSE)</f>
        <v>None</v>
      </c>
      <c r="P2131" s="14" t="str">
        <f>VLOOKUP($F2131,类型描述及偏移量!$C:$H,5,FALSE)</f>
        <v>No</v>
      </c>
      <c r="Q2131" s="14" t="str">
        <f>VLOOKUP($F2131,类型描述及偏移量!$C:$H,6,FALSE)</f>
        <v>起动转换时间 秒</v>
      </c>
    </row>
    <row r="2132" hidden="1" spans="1:17">
      <c r="A2132" s="12" t="s">
        <v>126</v>
      </c>
      <c r="B2132" s="12" t="s">
        <v>62</v>
      </c>
      <c r="C2132" t="s">
        <v>63</v>
      </c>
      <c r="D2132" t="s">
        <v>64</v>
      </c>
      <c r="E2132" s="13" t="str">
        <f t="shared" si="405"/>
        <v>CHP3_M1_SetFRQ_BP_Value_var</v>
      </c>
      <c r="F2132" s="14" t="str">
        <f t="shared" si="406"/>
        <v>BP_Value_var_HiProEN</v>
      </c>
      <c r="G2132" s="10" t="str">
        <f t="shared" si="407"/>
        <v>CHP3_M1_SetFRQ_HiProEN</v>
      </c>
      <c r="H2132" s="10" t="str">
        <f>VLOOKUP(基本表格!E2132,起始地址定义!A:D,4,FALSE)&amp;" "&amp;Q2132</f>
        <v>2435+P10-M1 3#环式刨片机 给定频率 上限保护使能</v>
      </c>
      <c r="I2132" s="10" t="str">
        <f t="shared" si="408"/>
        <v>DB1300,X50.3</v>
      </c>
      <c r="J2132" s="13" t="str">
        <f>VLOOKUP(E2132,起始地址定义!A:D,2,FALSE)</f>
        <v>DB1300</v>
      </c>
      <c r="K2132" s="12" t="str">
        <f t="shared" si="409"/>
        <v>X50.3</v>
      </c>
      <c r="L2132" s="13">
        <f>VLOOKUP(E2132,起始地址定义!A:D,3,FALSE)</f>
        <v>50</v>
      </c>
      <c r="M2132" s="14">
        <f>VLOOKUP($F2132,类型描述及偏移量!$C:$H,2,FALSE)</f>
        <v>0.299999999999997</v>
      </c>
      <c r="N2132" s="14" t="str">
        <f>VLOOKUP($F2132,类型描述及偏移量!$C:$H,3,FALSE)</f>
        <v>离散</v>
      </c>
      <c r="O2132" s="14" t="str">
        <f>VLOOKUP($F2132,类型描述及偏移量!$C:$H,4,FALSE)</f>
        <v>None</v>
      </c>
      <c r="P2132" s="14" t="str">
        <f>VLOOKUP($F2132,类型描述及偏移量!$C:$H,5,FALSE)</f>
        <v>No</v>
      </c>
      <c r="Q2132" s="14" t="str">
        <f>VLOOKUP($F2132,类型描述及偏移量!$C:$H,6,FALSE)</f>
        <v>上限保护使能</v>
      </c>
    </row>
    <row r="2133" hidden="1" spans="1:17">
      <c r="A2133" s="12" t="s">
        <v>126</v>
      </c>
      <c r="B2133" s="12" t="s">
        <v>62</v>
      </c>
      <c r="C2133" t="s">
        <v>65</v>
      </c>
      <c r="D2133" t="s">
        <v>64</v>
      </c>
      <c r="E2133" s="13" t="str">
        <f t="shared" si="405"/>
        <v>CHP3_M1_SetFRQ_BP_Value_var</v>
      </c>
      <c r="F2133" s="14" t="str">
        <f t="shared" si="406"/>
        <v>BP_Value_var_LoProEN</v>
      </c>
      <c r="G2133" s="10" t="str">
        <f t="shared" si="407"/>
        <v>CHP3_M1_SetFRQ_LoProEN</v>
      </c>
      <c r="H2133" s="10" t="str">
        <f>VLOOKUP(基本表格!E2133,起始地址定义!A:D,4,FALSE)&amp;" "&amp;Q2133</f>
        <v>2435+P10-M1 3#环式刨片机 给定频率 下限保护使能</v>
      </c>
      <c r="I2133" s="10" t="str">
        <f t="shared" si="408"/>
        <v>DB1300,X50.4</v>
      </c>
      <c r="J2133" s="13" t="str">
        <f>VLOOKUP(E2133,起始地址定义!A:D,2,FALSE)</f>
        <v>DB1300</v>
      </c>
      <c r="K2133" s="12" t="str">
        <f t="shared" si="409"/>
        <v>X50.4</v>
      </c>
      <c r="L2133" s="13">
        <f>VLOOKUP(E2133,起始地址定义!A:D,3,FALSE)</f>
        <v>50</v>
      </c>
      <c r="M2133" s="14">
        <f>VLOOKUP($F2133,类型描述及偏移量!$C:$H,2,FALSE)</f>
        <v>0.399999999999999</v>
      </c>
      <c r="N2133" s="14" t="str">
        <f>VLOOKUP($F2133,类型描述及偏移量!$C:$H,3,FALSE)</f>
        <v>离散</v>
      </c>
      <c r="O2133" s="14" t="str">
        <f>VLOOKUP($F2133,类型描述及偏移量!$C:$H,4,FALSE)</f>
        <v>None</v>
      </c>
      <c r="P2133" s="14" t="str">
        <f>VLOOKUP($F2133,类型描述及偏移量!$C:$H,5,FALSE)</f>
        <v>No</v>
      </c>
      <c r="Q2133" s="14" t="str">
        <f>VLOOKUP($F2133,类型描述及偏移量!$C:$H,6,FALSE)</f>
        <v>下限保护使能</v>
      </c>
    </row>
    <row r="2134" hidden="1" spans="1:17">
      <c r="A2134" s="12" t="s">
        <v>126</v>
      </c>
      <c r="B2134" s="12" t="s">
        <v>62</v>
      </c>
      <c r="C2134" t="s">
        <v>66</v>
      </c>
      <c r="D2134" t="s">
        <v>64</v>
      </c>
      <c r="E2134" s="13" t="str">
        <f t="shared" si="405"/>
        <v>CHP3_M1_SetFRQ_BP_Value_var</v>
      </c>
      <c r="F2134" s="14" t="str">
        <f t="shared" si="406"/>
        <v>BP_Value_var_HiALM</v>
      </c>
      <c r="G2134" s="10" t="str">
        <f t="shared" si="407"/>
        <v>CHP3_M1_SetFRQ_HiALM</v>
      </c>
      <c r="H2134" s="10" t="str">
        <f>VLOOKUP(基本表格!E2134,起始地址定义!A:D,4,FALSE)&amp;" "&amp;Q2134</f>
        <v>2435+P10-M1 3#环式刨片机 给定频率 上限报警</v>
      </c>
      <c r="I2134" s="10" t="str">
        <f t="shared" si="408"/>
        <v>DB1300,X50.5</v>
      </c>
      <c r="J2134" s="13" t="str">
        <f>VLOOKUP(E2134,起始地址定义!A:D,2,FALSE)</f>
        <v>DB1300</v>
      </c>
      <c r="K2134" s="12" t="str">
        <f t="shared" si="409"/>
        <v>X50.5</v>
      </c>
      <c r="L2134" s="13">
        <f>VLOOKUP(E2134,起始地址定义!A:D,3,FALSE)</f>
        <v>50</v>
      </c>
      <c r="M2134" s="14">
        <f>VLOOKUP($F2134,类型描述及偏移量!$C:$H,2,FALSE)</f>
        <v>0.5</v>
      </c>
      <c r="N2134" s="14" t="str">
        <f>VLOOKUP($F2134,类型描述及偏移量!$C:$H,3,FALSE)</f>
        <v>离散</v>
      </c>
      <c r="O2134" s="14" t="str">
        <f>VLOOKUP($F2134,类型描述及偏移量!$C:$H,4,FALSE)</f>
        <v>None</v>
      </c>
      <c r="P2134" s="14" t="str">
        <f>VLOOKUP($F2134,类型描述及偏移量!$C:$H,5,FALSE)</f>
        <v>Yes</v>
      </c>
      <c r="Q2134" s="14" t="str">
        <f>VLOOKUP($F2134,类型描述及偏移量!$C:$H,6,FALSE)</f>
        <v>上限报警</v>
      </c>
    </row>
    <row r="2135" hidden="1" spans="1:17">
      <c r="A2135" s="12" t="s">
        <v>126</v>
      </c>
      <c r="B2135" s="12" t="s">
        <v>62</v>
      </c>
      <c r="C2135" t="s">
        <v>67</v>
      </c>
      <c r="D2135" t="s">
        <v>64</v>
      </c>
      <c r="E2135" s="13" t="str">
        <f t="shared" si="405"/>
        <v>CHP3_M1_SetFRQ_BP_Value_var</v>
      </c>
      <c r="F2135" s="14" t="str">
        <f t="shared" si="406"/>
        <v>BP_Value_var_LoALM</v>
      </c>
      <c r="G2135" s="10" t="str">
        <f t="shared" si="407"/>
        <v>CHP3_M1_SetFRQ_LoALM</v>
      </c>
      <c r="H2135" s="10" t="str">
        <f>VLOOKUP(基本表格!E2135,起始地址定义!A:D,4,FALSE)&amp;" "&amp;Q2135</f>
        <v>2435+P10-M1 3#环式刨片机 给定频率 下限报警</v>
      </c>
      <c r="I2135" s="10" t="str">
        <f t="shared" si="408"/>
        <v>DB1300,X50.6</v>
      </c>
      <c r="J2135" s="13" t="str">
        <f>VLOOKUP(E2135,起始地址定义!A:D,2,FALSE)</f>
        <v>DB1300</v>
      </c>
      <c r="K2135" s="12" t="str">
        <f t="shared" si="409"/>
        <v>X50.6</v>
      </c>
      <c r="L2135" s="13">
        <f>VLOOKUP(E2135,起始地址定义!A:D,3,FALSE)</f>
        <v>50</v>
      </c>
      <c r="M2135" s="14">
        <f>VLOOKUP($F2135,类型描述及偏移量!$C:$H,2,FALSE)</f>
        <v>0.600000000000001</v>
      </c>
      <c r="N2135" s="14" t="str">
        <f>VLOOKUP($F2135,类型描述及偏移量!$C:$H,3,FALSE)</f>
        <v>离散</v>
      </c>
      <c r="O2135" s="14" t="str">
        <f>VLOOKUP($F2135,类型描述及偏移量!$C:$H,4,FALSE)</f>
        <v>None</v>
      </c>
      <c r="P2135" s="14" t="str">
        <f>VLOOKUP($F2135,类型描述及偏移量!$C:$H,5,FALSE)</f>
        <v>Yes</v>
      </c>
      <c r="Q2135" s="14" t="str">
        <f>VLOOKUP($F2135,类型描述及偏移量!$C:$H,6,FALSE)</f>
        <v>下限报警</v>
      </c>
    </row>
    <row r="2136" hidden="1" spans="1:17">
      <c r="A2136" s="12" t="s">
        <v>126</v>
      </c>
      <c r="B2136" s="12" t="s">
        <v>62</v>
      </c>
      <c r="C2136" t="s">
        <v>68</v>
      </c>
      <c r="D2136" t="s">
        <v>64</v>
      </c>
      <c r="E2136" s="13" t="str">
        <f t="shared" si="405"/>
        <v>CHP3_M1_SetFRQ_BP_Value_var</v>
      </c>
      <c r="F2136" s="14" t="str">
        <f t="shared" si="406"/>
        <v>BP_Value_var_HiHiALM</v>
      </c>
      <c r="G2136" s="10" t="str">
        <f t="shared" si="407"/>
        <v>CHP3_M1_SetFRQ_HiHiALM</v>
      </c>
      <c r="H2136" s="10" t="str">
        <f>VLOOKUP(基本表格!E2136,起始地址定义!A:D,4,FALSE)&amp;" "&amp;Q2136</f>
        <v>2435+P10-M1 3#环式刨片机 给定频率 上上限报警</v>
      </c>
      <c r="I2136" s="10" t="str">
        <f t="shared" si="408"/>
        <v>DB1300,X50.7</v>
      </c>
      <c r="J2136" s="13" t="str">
        <f>VLOOKUP(E2136,起始地址定义!A:D,2,FALSE)</f>
        <v>DB1300</v>
      </c>
      <c r="K2136" s="12" t="str">
        <f t="shared" si="409"/>
        <v>X50.7</v>
      </c>
      <c r="L2136" s="13">
        <f>VLOOKUP(E2136,起始地址定义!A:D,3,FALSE)</f>
        <v>50</v>
      </c>
      <c r="M2136" s="14">
        <f>VLOOKUP($F2136,类型描述及偏移量!$C:$H,2,FALSE)</f>
        <v>0.700000000000003</v>
      </c>
      <c r="N2136" s="14" t="str">
        <f>VLOOKUP($F2136,类型描述及偏移量!$C:$H,3,FALSE)</f>
        <v>离散</v>
      </c>
      <c r="O2136" s="14" t="str">
        <f>VLOOKUP($F2136,类型描述及偏移量!$C:$H,4,FALSE)</f>
        <v>On</v>
      </c>
      <c r="P2136" s="14" t="str">
        <f>VLOOKUP($F2136,类型描述及偏移量!$C:$H,5,FALSE)</f>
        <v>Yes</v>
      </c>
      <c r="Q2136" s="14" t="str">
        <f>VLOOKUP($F2136,类型描述及偏移量!$C:$H,6,FALSE)</f>
        <v>上上限报警</v>
      </c>
    </row>
    <row r="2137" hidden="1" spans="1:17">
      <c r="A2137" s="12" t="s">
        <v>126</v>
      </c>
      <c r="B2137" s="12" t="s">
        <v>62</v>
      </c>
      <c r="C2137" t="s">
        <v>69</v>
      </c>
      <c r="D2137" t="s">
        <v>64</v>
      </c>
      <c r="E2137" s="13" t="str">
        <f t="shared" si="405"/>
        <v>CHP3_M1_SetFRQ_BP_Value_var</v>
      </c>
      <c r="F2137" s="14" t="str">
        <f t="shared" si="406"/>
        <v>BP_Value_var_LoLoALM</v>
      </c>
      <c r="G2137" s="10" t="str">
        <f t="shared" si="407"/>
        <v>CHP3_M1_SetFRQ_LoLoALM</v>
      </c>
      <c r="H2137" s="10" t="str">
        <f>VLOOKUP(基本表格!E2137,起始地址定义!A:D,4,FALSE)&amp;" "&amp;Q2137</f>
        <v>2435+P10-M1 3#环式刨片机 给定频率 下下限报警</v>
      </c>
      <c r="I2137" s="10" t="str">
        <f t="shared" si="408"/>
        <v>DB1300,X51.0</v>
      </c>
      <c r="J2137" s="13" t="str">
        <f>VLOOKUP(E2137,起始地址定义!A:D,2,FALSE)</f>
        <v>DB1300</v>
      </c>
      <c r="K2137" s="12" t="str">
        <f t="shared" si="409"/>
        <v>X51.0</v>
      </c>
      <c r="L2137" s="13">
        <f>VLOOKUP(E2137,起始地址定义!A:D,3,FALSE)</f>
        <v>50</v>
      </c>
      <c r="M2137" s="14">
        <f>VLOOKUP($F2137,类型描述及偏移量!$C:$H,2,FALSE)</f>
        <v>1</v>
      </c>
      <c r="N2137" s="14" t="str">
        <f>VLOOKUP($F2137,类型描述及偏移量!$C:$H,3,FALSE)</f>
        <v>离散</v>
      </c>
      <c r="O2137" s="14" t="str">
        <f>VLOOKUP($F2137,类型描述及偏移量!$C:$H,4,FALSE)</f>
        <v>On</v>
      </c>
      <c r="P2137" s="14" t="str">
        <f>VLOOKUP($F2137,类型描述及偏移量!$C:$H,5,FALSE)</f>
        <v>Yes</v>
      </c>
      <c r="Q2137" s="14" t="str">
        <f>VLOOKUP($F2137,类型描述及偏移量!$C:$H,6,FALSE)</f>
        <v>下下限报警</v>
      </c>
    </row>
    <row r="2138" hidden="1" spans="1:17">
      <c r="A2138" s="12" t="s">
        <v>126</v>
      </c>
      <c r="B2138" s="12" t="s">
        <v>62</v>
      </c>
      <c r="C2138" t="s">
        <v>70</v>
      </c>
      <c r="D2138" t="s">
        <v>64</v>
      </c>
      <c r="E2138" s="13" t="str">
        <f t="shared" si="405"/>
        <v>CHP3_M1_SetFRQ_BP_Value_var</v>
      </c>
      <c r="F2138" s="14" t="str">
        <f t="shared" si="406"/>
        <v>BP_Value_var_LimALM</v>
      </c>
      <c r="G2138" s="10" t="str">
        <f t="shared" si="407"/>
        <v>CHP3_M1_SetFRQ_LimALM</v>
      </c>
      <c r="H2138" s="10" t="str">
        <f>VLOOKUP(基本表格!E2138,起始地址定义!A:D,4,FALSE)&amp;" "&amp;Q2138</f>
        <v>2435+P10-M1 3#环式刨片机 给定频率 极限报警</v>
      </c>
      <c r="I2138" s="10" t="str">
        <f t="shared" si="408"/>
        <v>DB1300,X51.1</v>
      </c>
      <c r="J2138" s="13" t="str">
        <f>VLOOKUP(E2138,起始地址定义!A:D,2,FALSE)</f>
        <v>DB1300</v>
      </c>
      <c r="K2138" s="12" t="str">
        <f t="shared" si="409"/>
        <v>X51.1</v>
      </c>
      <c r="L2138" s="13">
        <f>VLOOKUP(E2138,起始地址定义!A:D,3,FALSE)</f>
        <v>50</v>
      </c>
      <c r="M2138" s="14">
        <f>VLOOKUP($F2138,类型描述及偏移量!$C:$H,2,FALSE)</f>
        <v>1.1</v>
      </c>
      <c r="N2138" s="14" t="str">
        <f>VLOOKUP($F2138,类型描述及偏移量!$C:$H,3,FALSE)</f>
        <v>离散</v>
      </c>
      <c r="O2138" s="14" t="str">
        <f>VLOOKUP($F2138,类型描述及偏移量!$C:$H,4,FALSE)</f>
        <v>On</v>
      </c>
      <c r="P2138" s="14" t="str">
        <f>VLOOKUP($F2138,类型描述及偏移量!$C:$H,5,FALSE)</f>
        <v>Yes</v>
      </c>
      <c r="Q2138" s="14" t="str">
        <f>VLOOKUP($F2138,类型描述及偏移量!$C:$H,6,FALSE)</f>
        <v>极限报警</v>
      </c>
    </row>
    <row r="2139" hidden="1" spans="1:17">
      <c r="A2139" s="12" t="s">
        <v>126</v>
      </c>
      <c r="B2139" s="12" t="s">
        <v>62</v>
      </c>
      <c r="C2139" t="s">
        <v>71</v>
      </c>
      <c r="D2139" t="s">
        <v>64</v>
      </c>
      <c r="E2139" s="13" t="str">
        <f t="shared" si="405"/>
        <v>CHP3_M1_SetFRQ_BP_Value_var</v>
      </c>
      <c r="F2139" s="14" t="str">
        <f t="shared" si="406"/>
        <v>BP_Value_var_LostALM</v>
      </c>
      <c r="G2139" s="10" t="str">
        <f t="shared" si="407"/>
        <v>CHP3_M1_SetFRQ_LostALM</v>
      </c>
      <c r="H2139" s="10" t="str">
        <f>VLOOKUP(基本表格!E2139,起始地址定义!A:D,4,FALSE)&amp;" "&amp;Q2139</f>
        <v>2435+P10-M1 3#环式刨片机 给定频率 传感器断线报警</v>
      </c>
      <c r="I2139" s="10" t="str">
        <f t="shared" si="408"/>
        <v>DB1300,X51.2</v>
      </c>
      <c r="J2139" s="13" t="str">
        <f>VLOOKUP(E2139,起始地址定义!A:D,2,FALSE)</f>
        <v>DB1300</v>
      </c>
      <c r="K2139" s="12" t="str">
        <f t="shared" si="409"/>
        <v>X51.2</v>
      </c>
      <c r="L2139" s="13">
        <f>VLOOKUP(E2139,起始地址定义!A:D,3,FALSE)</f>
        <v>50</v>
      </c>
      <c r="M2139" s="14">
        <f>VLOOKUP($F2139,类型描述及偏移量!$C:$H,2,FALSE)</f>
        <v>1.2</v>
      </c>
      <c r="N2139" s="14" t="str">
        <f>VLOOKUP($F2139,类型描述及偏移量!$C:$H,3,FALSE)</f>
        <v>离散</v>
      </c>
      <c r="O2139" s="14" t="str">
        <f>VLOOKUP($F2139,类型描述及偏移量!$C:$H,4,FALSE)</f>
        <v>On</v>
      </c>
      <c r="P2139" s="14" t="str">
        <f>VLOOKUP($F2139,类型描述及偏移量!$C:$H,5,FALSE)</f>
        <v>Yes</v>
      </c>
      <c r="Q2139" s="14" t="str">
        <f>VLOOKUP($F2139,类型描述及偏移量!$C:$H,6,FALSE)</f>
        <v>传感器断线报警</v>
      </c>
    </row>
    <row r="2140" hidden="1" spans="1:17">
      <c r="A2140" s="12" t="s">
        <v>126</v>
      </c>
      <c r="B2140" s="12" t="s">
        <v>62</v>
      </c>
      <c r="C2140" t="s">
        <v>72</v>
      </c>
      <c r="D2140" t="s">
        <v>64</v>
      </c>
      <c r="E2140" s="13" t="str">
        <f t="shared" si="405"/>
        <v>CHP3_M1_SetFRQ_BP_Value_var</v>
      </c>
      <c r="F2140" s="14" t="str">
        <f t="shared" si="406"/>
        <v>BP_Value_var_Code</v>
      </c>
      <c r="G2140" s="10" t="str">
        <f t="shared" si="407"/>
        <v>CHP3_M1_SetFRQ_Code</v>
      </c>
      <c r="H2140" s="10" t="str">
        <f>VLOOKUP(基本表格!E2140,起始地址定义!A:D,4,FALSE)&amp;" "&amp;Q2140</f>
        <v>2435+P10-M1 3#环式刨片机 给定频率 实际内码</v>
      </c>
      <c r="I2140" s="10" t="str">
        <f t="shared" si="408"/>
        <v>DB1300,INT52</v>
      </c>
      <c r="J2140" s="13" t="str">
        <f>VLOOKUP(E2140,起始地址定义!A:D,2,FALSE)</f>
        <v>DB1300</v>
      </c>
      <c r="K2140" s="12" t="str">
        <f t="shared" si="409"/>
        <v>INT52</v>
      </c>
      <c r="L2140" s="13">
        <f>VLOOKUP(E2140,起始地址定义!A:D,3,FALSE)</f>
        <v>50</v>
      </c>
      <c r="M2140" s="14">
        <f>VLOOKUP($F2140,类型描述及偏移量!$C:$H,2,FALSE)</f>
        <v>2</v>
      </c>
      <c r="N2140" s="14" t="str">
        <f>VLOOKUP($F2140,类型描述及偏移量!$C:$H,3,FALSE)</f>
        <v>整型</v>
      </c>
      <c r="O2140" s="14" t="str">
        <f>VLOOKUP($F2140,类型描述及偏移量!$C:$H,4,FALSE)</f>
        <v>None</v>
      </c>
      <c r="P2140" s="14" t="str">
        <f>VLOOKUP($F2140,类型描述及偏移量!$C:$H,5,FALSE)</f>
        <v>Yes</v>
      </c>
      <c r="Q2140" s="14" t="str">
        <f>VLOOKUP($F2140,类型描述及偏移量!$C:$H,6,FALSE)</f>
        <v>实际内码</v>
      </c>
    </row>
    <row r="2141" hidden="1" spans="1:17">
      <c r="A2141" s="12" t="s">
        <v>126</v>
      </c>
      <c r="B2141" s="12" t="s">
        <v>62</v>
      </c>
      <c r="C2141" t="s">
        <v>73</v>
      </c>
      <c r="D2141" t="s">
        <v>64</v>
      </c>
      <c r="E2141" s="13" t="str">
        <f t="shared" si="405"/>
        <v>CHP3_M1_SetFRQ_BP_Value_var</v>
      </c>
      <c r="F2141" s="14" t="str">
        <f t="shared" si="406"/>
        <v>BP_Value_var_Value</v>
      </c>
      <c r="G2141" s="10" t="str">
        <f t="shared" si="407"/>
        <v>CHP3_M1_SetFRQ_Value</v>
      </c>
      <c r="H2141" s="10" t="str">
        <f>VLOOKUP(基本表格!E2141,起始地址定义!A:D,4,FALSE)&amp;" "&amp;Q2141</f>
        <v>2435+P10-M1 3#环式刨片机 给定频率 实际值</v>
      </c>
      <c r="I2141" s="10" t="str">
        <f t="shared" si="408"/>
        <v>DB1300,REAL56</v>
      </c>
      <c r="J2141" s="13" t="str">
        <f>VLOOKUP(E2141,起始地址定义!A:D,2,FALSE)</f>
        <v>DB1300</v>
      </c>
      <c r="K2141" s="12" t="str">
        <f t="shared" si="409"/>
        <v>REAL56</v>
      </c>
      <c r="L2141" s="13">
        <f>VLOOKUP(E2141,起始地址定义!A:D,3,FALSE)</f>
        <v>50</v>
      </c>
      <c r="M2141" s="14">
        <f>VLOOKUP($F2141,类型描述及偏移量!$C:$H,2,FALSE)</f>
        <v>6</v>
      </c>
      <c r="N2141" s="14" t="str">
        <f>VLOOKUP($F2141,类型描述及偏移量!$C:$H,3,FALSE)</f>
        <v>实型</v>
      </c>
      <c r="O2141" s="14" t="str">
        <f>VLOOKUP($F2141,类型描述及偏移量!$C:$H,4,FALSE)</f>
        <v>None</v>
      </c>
      <c r="P2141" s="14" t="str">
        <f>VLOOKUP($F2141,类型描述及偏移量!$C:$H,5,FALSE)</f>
        <v>Yes</v>
      </c>
      <c r="Q2141" s="14" t="str">
        <f>VLOOKUP($F2141,类型描述及偏移量!$C:$H,6,FALSE)</f>
        <v>实际值</v>
      </c>
    </row>
    <row r="2142" hidden="1" spans="1:17">
      <c r="A2142" s="12" t="s">
        <v>126</v>
      </c>
      <c r="B2142" s="12" t="s">
        <v>62</v>
      </c>
      <c r="C2142" t="s">
        <v>74</v>
      </c>
      <c r="D2142" t="s">
        <v>64</v>
      </c>
      <c r="E2142" s="13" t="str">
        <f t="shared" si="405"/>
        <v>CHP3_M1_SetFRQ_BP_Value_var</v>
      </c>
      <c r="F2142" s="14" t="str">
        <f t="shared" si="406"/>
        <v>BP_Value_var_Range</v>
      </c>
      <c r="G2142" s="10" t="str">
        <f t="shared" si="407"/>
        <v>CHP3_M1_SetFRQ_Range</v>
      </c>
      <c r="H2142" s="10" t="str">
        <f>VLOOKUP(基本表格!E2142,起始地址定义!A:D,4,FALSE)&amp;" "&amp;Q2142</f>
        <v>2435+P10-M1 3#环式刨片机 给定频率 量程</v>
      </c>
      <c r="I2142" s="10" t="str">
        <f t="shared" si="408"/>
        <v>DB1300,REAL60</v>
      </c>
      <c r="J2142" s="13" t="str">
        <f>VLOOKUP(E2142,起始地址定义!A:D,2,FALSE)</f>
        <v>DB1300</v>
      </c>
      <c r="K2142" s="12" t="str">
        <f t="shared" si="409"/>
        <v>REAL60</v>
      </c>
      <c r="L2142" s="13">
        <f>VLOOKUP(E2142,起始地址定义!A:D,3,FALSE)</f>
        <v>50</v>
      </c>
      <c r="M2142" s="14">
        <f>VLOOKUP($F2142,类型描述及偏移量!$C:$H,2,FALSE)</f>
        <v>10</v>
      </c>
      <c r="N2142" s="14" t="str">
        <f>VLOOKUP($F2142,类型描述及偏移量!$C:$H,3,FALSE)</f>
        <v>实型</v>
      </c>
      <c r="O2142" s="14" t="str">
        <f>VLOOKUP($F2142,类型描述及偏移量!$C:$H,4,FALSE)</f>
        <v>None</v>
      </c>
      <c r="P2142" s="14" t="str">
        <f>VLOOKUP($F2142,类型描述及偏移量!$C:$H,5,FALSE)</f>
        <v>No</v>
      </c>
      <c r="Q2142" s="14" t="str">
        <f>VLOOKUP($F2142,类型描述及偏移量!$C:$H,6,FALSE)</f>
        <v>量程</v>
      </c>
    </row>
    <row r="2143" hidden="1" spans="1:17">
      <c r="A2143" s="12" t="s">
        <v>126</v>
      </c>
      <c r="B2143" s="12" t="s">
        <v>62</v>
      </c>
      <c r="C2143" t="s">
        <v>75</v>
      </c>
      <c r="D2143" t="s">
        <v>64</v>
      </c>
      <c r="E2143" s="13" t="str">
        <f t="shared" si="405"/>
        <v>CHP3_M1_SetFRQ_BP_Value_var</v>
      </c>
      <c r="F2143" s="14" t="str">
        <f t="shared" si="406"/>
        <v>BP_Value_var_Hi</v>
      </c>
      <c r="G2143" s="10" t="str">
        <f t="shared" si="407"/>
        <v>CHP3_M1_SetFRQ_Hi</v>
      </c>
      <c r="H2143" s="10" t="str">
        <f>VLOOKUP(基本表格!E2143,起始地址定义!A:D,4,FALSE)&amp;" "&amp;Q2143</f>
        <v>2435+P10-M1 3#环式刨片机 给定频率 上限值</v>
      </c>
      <c r="I2143" s="10" t="str">
        <f t="shared" si="408"/>
        <v>DB1300,REAL64</v>
      </c>
      <c r="J2143" s="13" t="str">
        <f>VLOOKUP(E2143,起始地址定义!A:D,2,FALSE)</f>
        <v>DB1300</v>
      </c>
      <c r="K2143" s="12" t="str">
        <f t="shared" si="409"/>
        <v>REAL64</v>
      </c>
      <c r="L2143" s="13">
        <f>VLOOKUP(E2143,起始地址定义!A:D,3,FALSE)</f>
        <v>50</v>
      </c>
      <c r="M2143" s="14">
        <f>VLOOKUP($F2143,类型描述及偏移量!$C:$H,2,FALSE)</f>
        <v>14</v>
      </c>
      <c r="N2143" s="14" t="str">
        <f>VLOOKUP($F2143,类型描述及偏移量!$C:$H,3,FALSE)</f>
        <v>实型</v>
      </c>
      <c r="O2143" s="14" t="str">
        <f>VLOOKUP($F2143,类型描述及偏移量!$C:$H,4,FALSE)</f>
        <v>None</v>
      </c>
      <c r="P2143" s="14" t="str">
        <f>VLOOKUP($F2143,类型描述及偏移量!$C:$H,5,FALSE)</f>
        <v>No</v>
      </c>
      <c r="Q2143" s="14" t="str">
        <f>VLOOKUP($F2143,类型描述及偏移量!$C:$H,6,FALSE)</f>
        <v>上限值</v>
      </c>
    </row>
    <row r="2144" hidden="1" spans="1:17">
      <c r="A2144" s="12" t="s">
        <v>126</v>
      </c>
      <c r="B2144" s="12" t="s">
        <v>62</v>
      </c>
      <c r="C2144" t="s">
        <v>76</v>
      </c>
      <c r="D2144" t="s">
        <v>64</v>
      </c>
      <c r="E2144" s="13" t="str">
        <f t="shared" si="405"/>
        <v>CHP3_M1_SetFRQ_BP_Value_var</v>
      </c>
      <c r="F2144" s="14" t="str">
        <f t="shared" si="406"/>
        <v>BP_Value_var_Lo</v>
      </c>
      <c r="G2144" s="10" t="str">
        <f t="shared" si="407"/>
        <v>CHP3_M1_SetFRQ_Lo</v>
      </c>
      <c r="H2144" s="10" t="str">
        <f>VLOOKUP(基本表格!E2144,起始地址定义!A:D,4,FALSE)&amp;" "&amp;Q2144</f>
        <v>2435+P10-M1 3#环式刨片机 给定频率 下限值</v>
      </c>
      <c r="I2144" s="10" t="str">
        <f t="shared" si="408"/>
        <v>DB1300,REAL68</v>
      </c>
      <c r="J2144" s="13" t="str">
        <f>VLOOKUP(E2144,起始地址定义!A:D,2,FALSE)</f>
        <v>DB1300</v>
      </c>
      <c r="K2144" s="12" t="str">
        <f t="shared" si="409"/>
        <v>REAL68</v>
      </c>
      <c r="L2144" s="13">
        <f>VLOOKUP(E2144,起始地址定义!A:D,3,FALSE)</f>
        <v>50</v>
      </c>
      <c r="M2144" s="14">
        <f>VLOOKUP($F2144,类型描述及偏移量!$C:$H,2,FALSE)</f>
        <v>18</v>
      </c>
      <c r="N2144" s="14" t="str">
        <f>VLOOKUP($F2144,类型描述及偏移量!$C:$H,3,FALSE)</f>
        <v>实型</v>
      </c>
      <c r="O2144" s="14" t="str">
        <f>VLOOKUP($F2144,类型描述及偏移量!$C:$H,4,FALSE)</f>
        <v>None</v>
      </c>
      <c r="P2144" s="14" t="str">
        <f>VLOOKUP($F2144,类型描述及偏移量!$C:$H,5,FALSE)</f>
        <v>No</v>
      </c>
      <c r="Q2144" s="14" t="str">
        <f>VLOOKUP($F2144,类型描述及偏移量!$C:$H,6,FALSE)</f>
        <v>下限值</v>
      </c>
    </row>
    <row r="2145" hidden="1" spans="1:17">
      <c r="A2145" s="12" t="s">
        <v>126</v>
      </c>
      <c r="B2145" s="12" t="s">
        <v>62</v>
      </c>
      <c r="C2145" t="s">
        <v>77</v>
      </c>
      <c r="D2145" t="s">
        <v>64</v>
      </c>
      <c r="E2145" s="13" t="str">
        <f t="shared" si="405"/>
        <v>CHP3_M1_SetFRQ_BP_Value_var</v>
      </c>
      <c r="F2145" s="14" t="str">
        <f t="shared" si="406"/>
        <v>BP_Value_var_HiHi</v>
      </c>
      <c r="G2145" s="10" t="str">
        <f t="shared" si="407"/>
        <v>CHP3_M1_SetFRQ_HiHi</v>
      </c>
      <c r="H2145" s="10" t="str">
        <f>VLOOKUP(基本表格!E2145,起始地址定义!A:D,4,FALSE)&amp;" "&amp;Q2145</f>
        <v>2435+P10-M1 3#环式刨片机 给定频率 上上限值</v>
      </c>
      <c r="I2145" s="10" t="str">
        <f t="shared" si="408"/>
        <v>DB1300,REAL72</v>
      </c>
      <c r="J2145" s="13" t="str">
        <f>VLOOKUP(E2145,起始地址定义!A:D,2,FALSE)</f>
        <v>DB1300</v>
      </c>
      <c r="K2145" s="12" t="str">
        <f t="shared" si="409"/>
        <v>REAL72</v>
      </c>
      <c r="L2145" s="13">
        <f>VLOOKUP(E2145,起始地址定义!A:D,3,FALSE)</f>
        <v>50</v>
      </c>
      <c r="M2145" s="14">
        <f>VLOOKUP($F2145,类型描述及偏移量!$C:$H,2,FALSE)</f>
        <v>22</v>
      </c>
      <c r="N2145" s="14" t="str">
        <f>VLOOKUP($F2145,类型描述及偏移量!$C:$H,3,FALSE)</f>
        <v>实型</v>
      </c>
      <c r="O2145" s="14" t="str">
        <f>VLOOKUP($F2145,类型描述及偏移量!$C:$H,4,FALSE)</f>
        <v>None</v>
      </c>
      <c r="P2145" s="14" t="str">
        <f>VLOOKUP($F2145,类型描述及偏移量!$C:$H,5,FALSE)</f>
        <v>No</v>
      </c>
      <c r="Q2145" s="14" t="str">
        <f>VLOOKUP($F2145,类型描述及偏移量!$C:$H,6,FALSE)</f>
        <v>上上限值</v>
      </c>
    </row>
    <row r="2146" hidden="1" spans="1:17">
      <c r="A2146" s="12" t="s">
        <v>126</v>
      </c>
      <c r="B2146" s="12" t="s">
        <v>62</v>
      </c>
      <c r="C2146" t="s">
        <v>78</v>
      </c>
      <c r="D2146" t="s">
        <v>64</v>
      </c>
      <c r="E2146" s="13" t="str">
        <f t="shared" si="405"/>
        <v>CHP3_M1_SetFRQ_BP_Value_var</v>
      </c>
      <c r="F2146" s="14" t="str">
        <f t="shared" si="406"/>
        <v>BP_Value_var_LoLo</v>
      </c>
      <c r="G2146" s="10" t="str">
        <f t="shared" si="407"/>
        <v>CHP3_M1_SetFRQ_LoLo</v>
      </c>
      <c r="H2146" s="10" t="str">
        <f>VLOOKUP(基本表格!E2146,起始地址定义!A:D,4,FALSE)&amp;" "&amp;Q2146</f>
        <v>2435+P10-M1 3#环式刨片机 给定频率 下下限值</v>
      </c>
      <c r="I2146" s="10" t="str">
        <f t="shared" si="408"/>
        <v>DB1300,REAL76</v>
      </c>
      <c r="J2146" s="13" t="str">
        <f>VLOOKUP(E2146,起始地址定义!A:D,2,FALSE)</f>
        <v>DB1300</v>
      </c>
      <c r="K2146" s="12" t="str">
        <f t="shared" si="409"/>
        <v>REAL76</v>
      </c>
      <c r="L2146" s="13">
        <f>VLOOKUP(E2146,起始地址定义!A:D,3,FALSE)</f>
        <v>50</v>
      </c>
      <c r="M2146" s="14">
        <f>VLOOKUP($F2146,类型描述及偏移量!$C:$H,2,FALSE)</f>
        <v>26</v>
      </c>
      <c r="N2146" s="14" t="str">
        <f>VLOOKUP($F2146,类型描述及偏移量!$C:$H,3,FALSE)</f>
        <v>实型</v>
      </c>
      <c r="O2146" s="14" t="str">
        <f>VLOOKUP($F2146,类型描述及偏移量!$C:$H,4,FALSE)</f>
        <v>None</v>
      </c>
      <c r="P2146" s="14" t="str">
        <f>VLOOKUP($F2146,类型描述及偏移量!$C:$H,5,FALSE)</f>
        <v>No</v>
      </c>
      <c r="Q2146" s="14" t="str">
        <f>VLOOKUP($F2146,类型描述及偏移量!$C:$H,6,FALSE)</f>
        <v>下下限值</v>
      </c>
    </row>
    <row r="2147" hidden="1" spans="1:17">
      <c r="A2147" s="12" t="s">
        <v>126</v>
      </c>
      <c r="B2147" s="12" t="s">
        <v>79</v>
      </c>
      <c r="C2147" t="s">
        <v>63</v>
      </c>
      <c r="D2147" t="s">
        <v>64</v>
      </c>
      <c r="E2147" s="13" t="str">
        <f t="shared" si="405"/>
        <v>CHP3_M1_ActFRQ_BP_Value_var</v>
      </c>
      <c r="F2147" s="14" t="str">
        <f t="shared" si="406"/>
        <v>BP_Value_var_HiProEN</v>
      </c>
      <c r="G2147" s="10" t="str">
        <f t="shared" si="407"/>
        <v>CHP3_M1_ActFRQ_HiProEN</v>
      </c>
      <c r="H2147" s="10" t="str">
        <f>VLOOKUP(基本表格!E2147,起始地址定义!A:D,4,FALSE)&amp;" "&amp;Q2147</f>
        <v>2435+P10-M1 3#环式刨片机 反馈频率 上限保护使能</v>
      </c>
      <c r="I2147" s="10" t="str">
        <f t="shared" si="408"/>
        <v>DB1300,X100.3</v>
      </c>
      <c r="J2147" s="13" t="str">
        <f>VLOOKUP(E2147,起始地址定义!A:D,2,FALSE)</f>
        <v>DB1300</v>
      </c>
      <c r="K2147" s="12" t="str">
        <f t="shared" si="409"/>
        <v>X100.3</v>
      </c>
      <c r="L2147" s="13">
        <f>VLOOKUP(E2147,起始地址定义!A:D,3,FALSE)</f>
        <v>100</v>
      </c>
      <c r="M2147" s="14">
        <f>VLOOKUP($F2147,类型描述及偏移量!$C:$H,2,FALSE)</f>
        <v>0.299999999999997</v>
      </c>
      <c r="N2147" s="14" t="str">
        <f>VLOOKUP($F2147,类型描述及偏移量!$C:$H,3,FALSE)</f>
        <v>离散</v>
      </c>
      <c r="O2147" s="14" t="str">
        <f>VLOOKUP($F2147,类型描述及偏移量!$C:$H,4,FALSE)</f>
        <v>None</v>
      </c>
      <c r="P2147" s="14" t="str">
        <f>VLOOKUP($F2147,类型描述及偏移量!$C:$H,5,FALSE)</f>
        <v>No</v>
      </c>
      <c r="Q2147" s="14" t="str">
        <f>VLOOKUP($F2147,类型描述及偏移量!$C:$H,6,FALSE)</f>
        <v>上限保护使能</v>
      </c>
    </row>
    <row r="2148" hidden="1" spans="1:17">
      <c r="A2148" s="12" t="s">
        <v>126</v>
      </c>
      <c r="B2148" s="12" t="s">
        <v>79</v>
      </c>
      <c r="C2148" t="s">
        <v>65</v>
      </c>
      <c r="D2148" t="s">
        <v>64</v>
      </c>
      <c r="E2148" s="13" t="str">
        <f t="shared" si="405"/>
        <v>CHP3_M1_ActFRQ_BP_Value_var</v>
      </c>
      <c r="F2148" s="14" t="str">
        <f t="shared" si="406"/>
        <v>BP_Value_var_LoProEN</v>
      </c>
      <c r="G2148" s="10" t="str">
        <f t="shared" si="407"/>
        <v>CHP3_M1_ActFRQ_LoProEN</v>
      </c>
      <c r="H2148" s="10" t="str">
        <f>VLOOKUP(基本表格!E2148,起始地址定义!A:D,4,FALSE)&amp;" "&amp;Q2148</f>
        <v>2435+P10-M1 3#环式刨片机 反馈频率 下限保护使能</v>
      </c>
      <c r="I2148" s="10" t="str">
        <f t="shared" si="408"/>
        <v>DB1300,X100.4</v>
      </c>
      <c r="J2148" s="13" t="str">
        <f>VLOOKUP(E2148,起始地址定义!A:D,2,FALSE)</f>
        <v>DB1300</v>
      </c>
      <c r="K2148" s="12" t="str">
        <f t="shared" si="409"/>
        <v>X100.4</v>
      </c>
      <c r="L2148" s="13">
        <f>VLOOKUP(E2148,起始地址定义!A:D,3,FALSE)</f>
        <v>100</v>
      </c>
      <c r="M2148" s="14">
        <f>VLOOKUP($F2148,类型描述及偏移量!$C:$H,2,FALSE)</f>
        <v>0.399999999999999</v>
      </c>
      <c r="N2148" s="14" t="str">
        <f>VLOOKUP($F2148,类型描述及偏移量!$C:$H,3,FALSE)</f>
        <v>离散</v>
      </c>
      <c r="O2148" s="14" t="str">
        <f>VLOOKUP($F2148,类型描述及偏移量!$C:$H,4,FALSE)</f>
        <v>None</v>
      </c>
      <c r="P2148" s="14" t="str">
        <f>VLOOKUP($F2148,类型描述及偏移量!$C:$H,5,FALSE)</f>
        <v>No</v>
      </c>
      <c r="Q2148" s="14" t="str">
        <f>VLOOKUP($F2148,类型描述及偏移量!$C:$H,6,FALSE)</f>
        <v>下限保护使能</v>
      </c>
    </row>
    <row r="2149" hidden="1" spans="1:17">
      <c r="A2149" s="12" t="s">
        <v>126</v>
      </c>
      <c r="B2149" s="12" t="s">
        <v>79</v>
      </c>
      <c r="C2149" t="s">
        <v>66</v>
      </c>
      <c r="D2149" t="s">
        <v>64</v>
      </c>
      <c r="E2149" s="13" t="str">
        <f t="shared" si="405"/>
        <v>CHP3_M1_ActFRQ_BP_Value_var</v>
      </c>
      <c r="F2149" s="14" t="str">
        <f t="shared" si="406"/>
        <v>BP_Value_var_HiALM</v>
      </c>
      <c r="G2149" s="10" t="str">
        <f t="shared" si="407"/>
        <v>CHP3_M1_ActFRQ_HiALM</v>
      </c>
      <c r="H2149" s="10" t="str">
        <f>VLOOKUP(基本表格!E2149,起始地址定义!A:D,4,FALSE)&amp;" "&amp;Q2149</f>
        <v>2435+P10-M1 3#环式刨片机 反馈频率 上限报警</v>
      </c>
      <c r="I2149" s="10" t="str">
        <f t="shared" si="408"/>
        <v>DB1300,X100.5</v>
      </c>
      <c r="J2149" s="13" t="str">
        <f>VLOOKUP(E2149,起始地址定义!A:D,2,FALSE)</f>
        <v>DB1300</v>
      </c>
      <c r="K2149" s="12" t="str">
        <f t="shared" si="409"/>
        <v>X100.5</v>
      </c>
      <c r="L2149" s="13">
        <f>VLOOKUP(E2149,起始地址定义!A:D,3,FALSE)</f>
        <v>100</v>
      </c>
      <c r="M2149" s="14">
        <f>VLOOKUP($F2149,类型描述及偏移量!$C:$H,2,FALSE)</f>
        <v>0.5</v>
      </c>
      <c r="N2149" s="14" t="str">
        <f>VLOOKUP($F2149,类型描述及偏移量!$C:$H,3,FALSE)</f>
        <v>离散</v>
      </c>
      <c r="O2149" s="14" t="str">
        <f>VLOOKUP($F2149,类型描述及偏移量!$C:$H,4,FALSE)</f>
        <v>None</v>
      </c>
      <c r="P2149" s="14" t="str">
        <f>VLOOKUP($F2149,类型描述及偏移量!$C:$H,5,FALSE)</f>
        <v>Yes</v>
      </c>
      <c r="Q2149" s="14" t="str">
        <f>VLOOKUP($F2149,类型描述及偏移量!$C:$H,6,FALSE)</f>
        <v>上限报警</v>
      </c>
    </row>
    <row r="2150" hidden="1" spans="1:17">
      <c r="A2150" s="12" t="s">
        <v>126</v>
      </c>
      <c r="B2150" s="12" t="s">
        <v>79</v>
      </c>
      <c r="C2150" t="s">
        <v>67</v>
      </c>
      <c r="D2150" t="s">
        <v>64</v>
      </c>
      <c r="E2150" s="13" t="str">
        <f t="shared" si="405"/>
        <v>CHP3_M1_ActFRQ_BP_Value_var</v>
      </c>
      <c r="F2150" s="14" t="str">
        <f t="shared" si="406"/>
        <v>BP_Value_var_LoALM</v>
      </c>
      <c r="G2150" s="10" t="str">
        <f t="shared" si="407"/>
        <v>CHP3_M1_ActFRQ_LoALM</v>
      </c>
      <c r="H2150" s="10" t="str">
        <f>VLOOKUP(基本表格!E2150,起始地址定义!A:D,4,FALSE)&amp;" "&amp;Q2150</f>
        <v>2435+P10-M1 3#环式刨片机 反馈频率 下限报警</v>
      </c>
      <c r="I2150" s="10" t="str">
        <f t="shared" si="408"/>
        <v>DB1300,X100.6</v>
      </c>
      <c r="J2150" s="13" t="str">
        <f>VLOOKUP(E2150,起始地址定义!A:D,2,FALSE)</f>
        <v>DB1300</v>
      </c>
      <c r="K2150" s="12" t="str">
        <f t="shared" si="409"/>
        <v>X100.6</v>
      </c>
      <c r="L2150" s="13">
        <f>VLOOKUP(E2150,起始地址定义!A:D,3,FALSE)</f>
        <v>100</v>
      </c>
      <c r="M2150" s="14">
        <f>VLOOKUP($F2150,类型描述及偏移量!$C:$H,2,FALSE)</f>
        <v>0.600000000000001</v>
      </c>
      <c r="N2150" s="14" t="str">
        <f>VLOOKUP($F2150,类型描述及偏移量!$C:$H,3,FALSE)</f>
        <v>离散</v>
      </c>
      <c r="O2150" s="14" t="str">
        <f>VLOOKUP($F2150,类型描述及偏移量!$C:$H,4,FALSE)</f>
        <v>None</v>
      </c>
      <c r="P2150" s="14" t="str">
        <f>VLOOKUP($F2150,类型描述及偏移量!$C:$H,5,FALSE)</f>
        <v>Yes</v>
      </c>
      <c r="Q2150" s="14" t="str">
        <f>VLOOKUP($F2150,类型描述及偏移量!$C:$H,6,FALSE)</f>
        <v>下限报警</v>
      </c>
    </row>
    <row r="2151" hidden="1" spans="1:17">
      <c r="A2151" s="12" t="s">
        <v>126</v>
      </c>
      <c r="B2151" s="12" t="s">
        <v>79</v>
      </c>
      <c r="C2151" t="s">
        <v>68</v>
      </c>
      <c r="D2151" t="s">
        <v>64</v>
      </c>
      <c r="E2151" s="13" t="str">
        <f t="shared" si="405"/>
        <v>CHP3_M1_ActFRQ_BP_Value_var</v>
      </c>
      <c r="F2151" s="14" t="str">
        <f t="shared" si="406"/>
        <v>BP_Value_var_HiHiALM</v>
      </c>
      <c r="G2151" s="10" t="str">
        <f t="shared" si="407"/>
        <v>CHP3_M1_ActFRQ_HiHiALM</v>
      </c>
      <c r="H2151" s="10" t="str">
        <f>VLOOKUP(基本表格!E2151,起始地址定义!A:D,4,FALSE)&amp;" "&amp;Q2151</f>
        <v>2435+P10-M1 3#环式刨片机 反馈频率 上上限报警</v>
      </c>
      <c r="I2151" s="10" t="str">
        <f t="shared" si="408"/>
        <v>DB1300,X100.7</v>
      </c>
      <c r="J2151" s="13" t="str">
        <f>VLOOKUP(E2151,起始地址定义!A:D,2,FALSE)</f>
        <v>DB1300</v>
      </c>
      <c r="K2151" s="12" t="str">
        <f t="shared" si="409"/>
        <v>X100.7</v>
      </c>
      <c r="L2151" s="13">
        <f>VLOOKUP(E2151,起始地址定义!A:D,3,FALSE)</f>
        <v>100</v>
      </c>
      <c r="M2151" s="14">
        <f>VLOOKUP($F2151,类型描述及偏移量!$C:$H,2,FALSE)</f>
        <v>0.700000000000003</v>
      </c>
      <c r="N2151" s="14" t="str">
        <f>VLOOKUP($F2151,类型描述及偏移量!$C:$H,3,FALSE)</f>
        <v>离散</v>
      </c>
      <c r="O2151" s="14" t="str">
        <f>VLOOKUP($F2151,类型描述及偏移量!$C:$H,4,FALSE)</f>
        <v>On</v>
      </c>
      <c r="P2151" s="14" t="str">
        <f>VLOOKUP($F2151,类型描述及偏移量!$C:$H,5,FALSE)</f>
        <v>Yes</v>
      </c>
      <c r="Q2151" s="14" t="str">
        <f>VLOOKUP($F2151,类型描述及偏移量!$C:$H,6,FALSE)</f>
        <v>上上限报警</v>
      </c>
    </row>
    <row r="2152" hidden="1" spans="1:17">
      <c r="A2152" s="12" t="s">
        <v>126</v>
      </c>
      <c r="B2152" s="12" t="s">
        <v>79</v>
      </c>
      <c r="C2152" t="s">
        <v>69</v>
      </c>
      <c r="D2152" t="s">
        <v>64</v>
      </c>
      <c r="E2152" s="13" t="str">
        <f t="shared" si="405"/>
        <v>CHP3_M1_ActFRQ_BP_Value_var</v>
      </c>
      <c r="F2152" s="14" t="str">
        <f t="shared" si="406"/>
        <v>BP_Value_var_LoLoALM</v>
      </c>
      <c r="G2152" s="10" t="str">
        <f t="shared" si="407"/>
        <v>CHP3_M1_ActFRQ_LoLoALM</v>
      </c>
      <c r="H2152" s="10" t="str">
        <f>VLOOKUP(基本表格!E2152,起始地址定义!A:D,4,FALSE)&amp;" "&amp;Q2152</f>
        <v>2435+P10-M1 3#环式刨片机 反馈频率 下下限报警</v>
      </c>
      <c r="I2152" s="10" t="str">
        <f t="shared" si="408"/>
        <v>DB1300,X101.0</v>
      </c>
      <c r="J2152" s="13" t="str">
        <f>VLOOKUP(E2152,起始地址定义!A:D,2,FALSE)</f>
        <v>DB1300</v>
      </c>
      <c r="K2152" s="12" t="str">
        <f t="shared" si="409"/>
        <v>X101.0</v>
      </c>
      <c r="L2152" s="13">
        <f>VLOOKUP(E2152,起始地址定义!A:D,3,FALSE)</f>
        <v>100</v>
      </c>
      <c r="M2152" s="14">
        <f>VLOOKUP($F2152,类型描述及偏移量!$C:$H,2,FALSE)</f>
        <v>1</v>
      </c>
      <c r="N2152" s="14" t="str">
        <f>VLOOKUP($F2152,类型描述及偏移量!$C:$H,3,FALSE)</f>
        <v>离散</v>
      </c>
      <c r="O2152" s="14" t="str">
        <f>VLOOKUP($F2152,类型描述及偏移量!$C:$H,4,FALSE)</f>
        <v>On</v>
      </c>
      <c r="P2152" s="14" t="str">
        <f>VLOOKUP($F2152,类型描述及偏移量!$C:$H,5,FALSE)</f>
        <v>Yes</v>
      </c>
      <c r="Q2152" s="14" t="str">
        <f>VLOOKUP($F2152,类型描述及偏移量!$C:$H,6,FALSE)</f>
        <v>下下限报警</v>
      </c>
    </row>
    <row r="2153" hidden="1" spans="1:17">
      <c r="A2153" s="12" t="s">
        <v>126</v>
      </c>
      <c r="B2153" s="12" t="s">
        <v>79</v>
      </c>
      <c r="C2153" t="s">
        <v>70</v>
      </c>
      <c r="D2153" t="s">
        <v>64</v>
      </c>
      <c r="E2153" s="13" t="str">
        <f t="shared" si="405"/>
        <v>CHP3_M1_ActFRQ_BP_Value_var</v>
      </c>
      <c r="F2153" s="14" t="str">
        <f t="shared" si="406"/>
        <v>BP_Value_var_LimALM</v>
      </c>
      <c r="G2153" s="10" t="str">
        <f t="shared" si="407"/>
        <v>CHP3_M1_ActFRQ_LimALM</v>
      </c>
      <c r="H2153" s="10" t="str">
        <f>VLOOKUP(基本表格!E2153,起始地址定义!A:D,4,FALSE)&amp;" "&amp;Q2153</f>
        <v>2435+P10-M1 3#环式刨片机 反馈频率 极限报警</v>
      </c>
      <c r="I2153" s="10" t="str">
        <f t="shared" si="408"/>
        <v>DB1300,X101.1</v>
      </c>
      <c r="J2153" s="13" t="str">
        <f>VLOOKUP(E2153,起始地址定义!A:D,2,FALSE)</f>
        <v>DB1300</v>
      </c>
      <c r="K2153" s="12" t="str">
        <f t="shared" si="409"/>
        <v>X101.1</v>
      </c>
      <c r="L2153" s="13">
        <f>VLOOKUP(E2153,起始地址定义!A:D,3,FALSE)</f>
        <v>100</v>
      </c>
      <c r="M2153" s="14">
        <f>VLOOKUP($F2153,类型描述及偏移量!$C:$H,2,FALSE)</f>
        <v>1.1</v>
      </c>
      <c r="N2153" s="14" t="str">
        <f>VLOOKUP($F2153,类型描述及偏移量!$C:$H,3,FALSE)</f>
        <v>离散</v>
      </c>
      <c r="O2153" s="14" t="str">
        <f>VLOOKUP($F2153,类型描述及偏移量!$C:$H,4,FALSE)</f>
        <v>On</v>
      </c>
      <c r="P2153" s="14" t="str">
        <f>VLOOKUP($F2153,类型描述及偏移量!$C:$H,5,FALSE)</f>
        <v>Yes</v>
      </c>
      <c r="Q2153" s="14" t="str">
        <f>VLOOKUP($F2153,类型描述及偏移量!$C:$H,6,FALSE)</f>
        <v>极限报警</v>
      </c>
    </row>
    <row r="2154" hidden="1" spans="1:17">
      <c r="A2154" s="12" t="s">
        <v>126</v>
      </c>
      <c r="B2154" s="12" t="s">
        <v>79</v>
      </c>
      <c r="C2154" t="s">
        <v>71</v>
      </c>
      <c r="D2154" t="s">
        <v>64</v>
      </c>
      <c r="E2154" s="13" t="str">
        <f t="shared" si="405"/>
        <v>CHP3_M1_ActFRQ_BP_Value_var</v>
      </c>
      <c r="F2154" s="14" t="str">
        <f t="shared" si="406"/>
        <v>BP_Value_var_LostALM</v>
      </c>
      <c r="G2154" s="10" t="str">
        <f t="shared" si="407"/>
        <v>CHP3_M1_ActFRQ_LostALM</v>
      </c>
      <c r="H2154" s="10" t="str">
        <f>VLOOKUP(基本表格!E2154,起始地址定义!A:D,4,FALSE)&amp;" "&amp;Q2154</f>
        <v>2435+P10-M1 3#环式刨片机 反馈频率 传感器断线报警</v>
      </c>
      <c r="I2154" s="10" t="str">
        <f t="shared" si="408"/>
        <v>DB1300,X101.2</v>
      </c>
      <c r="J2154" s="13" t="str">
        <f>VLOOKUP(E2154,起始地址定义!A:D,2,FALSE)</f>
        <v>DB1300</v>
      </c>
      <c r="K2154" s="12" t="str">
        <f t="shared" si="409"/>
        <v>X101.2</v>
      </c>
      <c r="L2154" s="13">
        <f>VLOOKUP(E2154,起始地址定义!A:D,3,FALSE)</f>
        <v>100</v>
      </c>
      <c r="M2154" s="14">
        <f>VLOOKUP($F2154,类型描述及偏移量!$C:$H,2,FALSE)</f>
        <v>1.2</v>
      </c>
      <c r="N2154" s="14" t="str">
        <f>VLOOKUP($F2154,类型描述及偏移量!$C:$H,3,FALSE)</f>
        <v>离散</v>
      </c>
      <c r="O2154" s="14" t="str">
        <f>VLOOKUP($F2154,类型描述及偏移量!$C:$H,4,FALSE)</f>
        <v>On</v>
      </c>
      <c r="P2154" s="14" t="str">
        <f>VLOOKUP($F2154,类型描述及偏移量!$C:$H,5,FALSE)</f>
        <v>Yes</v>
      </c>
      <c r="Q2154" s="14" t="str">
        <f>VLOOKUP($F2154,类型描述及偏移量!$C:$H,6,FALSE)</f>
        <v>传感器断线报警</v>
      </c>
    </row>
    <row r="2155" hidden="1" spans="1:17">
      <c r="A2155" s="12" t="s">
        <v>126</v>
      </c>
      <c r="B2155" s="12" t="s">
        <v>79</v>
      </c>
      <c r="C2155" t="s">
        <v>72</v>
      </c>
      <c r="D2155" t="s">
        <v>64</v>
      </c>
      <c r="E2155" s="13" t="str">
        <f t="shared" si="405"/>
        <v>CHP3_M1_ActFRQ_BP_Value_var</v>
      </c>
      <c r="F2155" s="14" t="str">
        <f t="shared" si="406"/>
        <v>BP_Value_var_Code</v>
      </c>
      <c r="G2155" s="10" t="str">
        <f t="shared" si="407"/>
        <v>CHP3_M1_ActFRQ_Code</v>
      </c>
      <c r="H2155" s="10" t="str">
        <f>VLOOKUP(基本表格!E2155,起始地址定义!A:D,4,FALSE)&amp;" "&amp;Q2155</f>
        <v>2435+P10-M1 3#环式刨片机 反馈频率 实际内码</v>
      </c>
      <c r="I2155" s="10" t="str">
        <f t="shared" si="408"/>
        <v>DB1300,INT102</v>
      </c>
      <c r="J2155" s="13" t="str">
        <f>VLOOKUP(E2155,起始地址定义!A:D,2,FALSE)</f>
        <v>DB1300</v>
      </c>
      <c r="K2155" s="12" t="str">
        <f t="shared" si="409"/>
        <v>INT102</v>
      </c>
      <c r="L2155" s="13">
        <f>VLOOKUP(E2155,起始地址定义!A:D,3,FALSE)</f>
        <v>100</v>
      </c>
      <c r="M2155" s="14">
        <f>VLOOKUP($F2155,类型描述及偏移量!$C:$H,2,FALSE)</f>
        <v>2</v>
      </c>
      <c r="N2155" s="14" t="str">
        <f>VLOOKUP($F2155,类型描述及偏移量!$C:$H,3,FALSE)</f>
        <v>整型</v>
      </c>
      <c r="O2155" s="14" t="str">
        <f>VLOOKUP($F2155,类型描述及偏移量!$C:$H,4,FALSE)</f>
        <v>None</v>
      </c>
      <c r="P2155" s="14" t="str">
        <f>VLOOKUP($F2155,类型描述及偏移量!$C:$H,5,FALSE)</f>
        <v>Yes</v>
      </c>
      <c r="Q2155" s="14" t="str">
        <f>VLOOKUP($F2155,类型描述及偏移量!$C:$H,6,FALSE)</f>
        <v>实际内码</v>
      </c>
    </row>
    <row r="2156" hidden="1" spans="1:17">
      <c r="A2156" s="12" t="s">
        <v>126</v>
      </c>
      <c r="B2156" s="12" t="s">
        <v>79</v>
      </c>
      <c r="C2156" t="s">
        <v>73</v>
      </c>
      <c r="D2156" t="s">
        <v>64</v>
      </c>
      <c r="E2156" s="13" t="str">
        <f t="shared" si="405"/>
        <v>CHP3_M1_ActFRQ_BP_Value_var</v>
      </c>
      <c r="F2156" s="14" t="str">
        <f t="shared" si="406"/>
        <v>BP_Value_var_Value</v>
      </c>
      <c r="G2156" s="10" t="str">
        <f t="shared" si="407"/>
        <v>CHP3_M1_ActFRQ_Value</v>
      </c>
      <c r="H2156" s="10" t="str">
        <f>VLOOKUP(基本表格!E2156,起始地址定义!A:D,4,FALSE)&amp;" "&amp;Q2156</f>
        <v>2435+P10-M1 3#环式刨片机 反馈频率 实际值</v>
      </c>
      <c r="I2156" s="10" t="str">
        <f t="shared" si="408"/>
        <v>DB1300,REAL106</v>
      </c>
      <c r="J2156" s="13" t="str">
        <f>VLOOKUP(E2156,起始地址定义!A:D,2,FALSE)</f>
        <v>DB1300</v>
      </c>
      <c r="K2156" s="12" t="str">
        <f t="shared" si="409"/>
        <v>REAL106</v>
      </c>
      <c r="L2156" s="13">
        <f>VLOOKUP(E2156,起始地址定义!A:D,3,FALSE)</f>
        <v>100</v>
      </c>
      <c r="M2156" s="14">
        <f>VLOOKUP($F2156,类型描述及偏移量!$C:$H,2,FALSE)</f>
        <v>6</v>
      </c>
      <c r="N2156" s="14" t="str">
        <f>VLOOKUP($F2156,类型描述及偏移量!$C:$H,3,FALSE)</f>
        <v>实型</v>
      </c>
      <c r="O2156" s="14" t="str">
        <f>VLOOKUP($F2156,类型描述及偏移量!$C:$H,4,FALSE)</f>
        <v>None</v>
      </c>
      <c r="P2156" s="14" t="str">
        <f>VLOOKUP($F2156,类型描述及偏移量!$C:$H,5,FALSE)</f>
        <v>Yes</v>
      </c>
      <c r="Q2156" s="14" t="str">
        <f>VLOOKUP($F2156,类型描述及偏移量!$C:$H,6,FALSE)</f>
        <v>实际值</v>
      </c>
    </row>
    <row r="2157" hidden="1" spans="1:17">
      <c r="A2157" s="12" t="s">
        <v>126</v>
      </c>
      <c r="B2157" s="12" t="s">
        <v>79</v>
      </c>
      <c r="C2157" t="s">
        <v>74</v>
      </c>
      <c r="D2157" t="s">
        <v>64</v>
      </c>
      <c r="E2157" s="13" t="str">
        <f t="shared" si="405"/>
        <v>CHP3_M1_ActFRQ_BP_Value_var</v>
      </c>
      <c r="F2157" s="14" t="str">
        <f t="shared" si="406"/>
        <v>BP_Value_var_Range</v>
      </c>
      <c r="G2157" s="10" t="str">
        <f t="shared" si="407"/>
        <v>CHP3_M1_ActFRQ_Range</v>
      </c>
      <c r="H2157" s="10" t="str">
        <f>VLOOKUP(基本表格!E2157,起始地址定义!A:D,4,FALSE)&amp;" "&amp;Q2157</f>
        <v>2435+P10-M1 3#环式刨片机 反馈频率 量程</v>
      </c>
      <c r="I2157" s="10" t="str">
        <f t="shared" si="408"/>
        <v>DB1300,REAL110</v>
      </c>
      <c r="J2157" s="13" t="str">
        <f>VLOOKUP(E2157,起始地址定义!A:D,2,FALSE)</f>
        <v>DB1300</v>
      </c>
      <c r="K2157" s="12" t="str">
        <f t="shared" si="409"/>
        <v>REAL110</v>
      </c>
      <c r="L2157" s="13">
        <f>VLOOKUP(E2157,起始地址定义!A:D,3,FALSE)</f>
        <v>100</v>
      </c>
      <c r="M2157" s="14">
        <f>VLOOKUP($F2157,类型描述及偏移量!$C:$H,2,FALSE)</f>
        <v>10</v>
      </c>
      <c r="N2157" s="14" t="str">
        <f>VLOOKUP($F2157,类型描述及偏移量!$C:$H,3,FALSE)</f>
        <v>实型</v>
      </c>
      <c r="O2157" s="14" t="str">
        <f>VLOOKUP($F2157,类型描述及偏移量!$C:$H,4,FALSE)</f>
        <v>None</v>
      </c>
      <c r="P2157" s="14" t="str">
        <f>VLOOKUP($F2157,类型描述及偏移量!$C:$H,5,FALSE)</f>
        <v>No</v>
      </c>
      <c r="Q2157" s="14" t="str">
        <f>VLOOKUP($F2157,类型描述及偏移量!$C:$H,6,FALSE)</f>
        <v>量程</v>
      </c>
    </row>
    <row r="2158" hidden="1" spans="1:17">
      <c r="A2158" s="12" t="s">
        <v>126</v>
      </c>
      <c r="B2158" s="12" t="s">
        <v>79</v>
      </c>
      <c r="C2158" t="s">
        <v>75</v>
      </c>
      <c r="D2158" t="s">
        <v>64</v>
      </c>
      <c r="E2158" s="13" t="str">
        <f t="shared" si="405"/>
        <v>CHP3_M1_ActFRQ_BP_Value_var</v>
      </c>
      <c r="F2158" s="14" t="str">
        <f t="shared" si="406"/>
        <v>BP_Value_var_Hi</v>
      </c>
      <c r="G2158" s="10" t="str">
        <f t="shared" si="407"/>
        <v>CHP3_M1_ActFRQ_Hi</v>
      </c>
      <c r="H2158" s="10" t="str">
        <f>VLOOKUP(基本表格!E2158,起始地址定义!A:D,4,FALSE)&amp;" "&amp;Q2158</f>
        <v>2435+P10-M1 3#环式刨片机 反馈频率 上限值</v>
      </c>
      <c r="I2158" s="10" t="str">
        <f t="shared" si="408"/>
        <v>DB1300,REAL114</v>
      </c>
      <c r="J2158" s="13" t="str">
        <f>VLOOKUP(E2158,起始地址定义!A:D,2,FALSE)</f>
        <v>DB1300</v>
      </c>
      <c r="K2158" s="12" t="str">
        <f t="shared" si="409"/>
        <v>REAL114</v>
      </c>
      <c r="L2158" s="13">
        <f>VLOOKUP(E2158,起始地址定义!A:D,3,FALSE)</f>
        <v>100</v>
      </c>
      <c r="M2158" s="14">
        <f>VLOOKUP($F2158,类型描述及偏移量!$C:$H,2,FALSE)</f>
        <v>14</v>
      </c>
      <c r="N2158" s="14" t="str">
        <f>VLOOKUP($F2158,类型描述及偏移量!$C:$H,3,FALSE)</f>
        <v>实型</v>
      </c>
      <c r="O2158" s="14" t="str">
        <f>VLOOKUP($F2158,类型描述及偏移量!$C:$H,4,FALSE)</f>
        <v>None</v>
      </c>
      <c r="P2158" s="14" t="str">
        <f>VLOOKUP($F2158,类型描述及偏移量!$C:$H,5,FALSE)</f>
        <v>No</v>
      </c>
      <c r="Q2158" s="14" t="str">
        <f>VLOOKUP($F2158,类型描述及偏移量!$C:$H,6,FALSE)</f>
        <v>上限值</v>
      </c>
    </row>
    <row r="2159" hidden="1" spans="1:17">
      <c r="A2159" s="12" t="s">
        <v>126</v>
      </c>
      <c r="B2159" s="12" t="s">
        <v>79</v>
      </c>
      <c r="C2159" t="s">
        <v>76</v>
      </c>
      <c r="D2159" t="s">
        <v>64</v>
      </c>
      <c r="E2159" s="13" t="str">
        <f t="shared" si="405"/>
        <v>CHP3_M1_ActFRQ_BP_Value_var</v>
      </c>
      <c r="F2159" s="14" t="str">
        <f t="shared" si="406"/>
        <v>BP_Value_var_Lo</v>
      </c>
      <c r="G2159" s="10" t="str">
        <f t="shared" si="407"/>
        <v>CHP3_M1_ActFRQ_Lo</v>
      </c>
      <c r="H2159" s="10" t="str">
        <f>VLOOKUP(基本表格!E2159,起始地址定义!A:D,4,FALSE)&amp;" "&amp;Q2159</f>
        <v>2435+P10-M1 3#环式刨片机 反馈频率 下限值</v>
      </c>
      <c r="I2159" s="10" t="str">
        <f t="shared" si="408"/>
        <v>DB1300,REAL118</v>
      </c>
      <c r="J2159" s="13" t="str">
        <f>VLOOKUP(E2159,起始地址定义!A:D,2,FALSE)</f>
        <v>DB1300</v>
      </c>
      <c r="K2159" s="12" t="str">
        <f t="shared" si="409"/>
        <v>REAL118</v>
      </c>
      <c r="L2159" s="13">
        <f>VLOOKUP(E2159,起始地址定义!A:D,3,FALSE)</f>
        <v>100</v>
      </c>
      <c r="M2159" s="14">
        <f>VLOOKUP($F2159,类型描述及偏移量!$C:$H,2,FALSE)</f>
        <v>18</v>
      </c>
      <c r="N2159" s="14" t="str">
        <f>VLOOKUP($F2159,类型描述及偏移量!$C:$H,3,FALSE)</f>
        <v>实型</v>
      </c>
      <c r="O2159" s="14" t="str">
        <f>VLOOKUP($F2159,类型描述及偏移量!$C:$H,4,FALSE)</f>
        <v>None</v>
      </c>
      <c r="P2159" s="14" t="str">
        <f>VLOOKUP($F2159,类型描述及偏移量!$C:$H,5,FALSE)</f>
        <v>No</v>
      </c>
      <c r="Q2159" s="14" t="str">
        <f>VLOOKUP($F2159,类型描述及偏移量!$C:$H,6,FALSE)</f>
        <v>下限值</v>
      </c>
    </row>
    <row r="2160" hidden="1" spans="1:17">
      <c r="A2160" s="12" t="s">
        <v>126</v>
      </c>
      <c r="B2160" s="12" t="s">
        <v>79</v>
      </c>
      <c r="C2160" t="s">
        <v>77</v>
      </c>
      <c r="D2160" t="s">
        <v>64</v>
      </c>
      <c r="E2160" s="13" t="str">
        <f t="shared" si="405"/>
        <v>CHP3_M1_ActFRQ_BP_Value_var</v>
      </c>
      <c r="F2160" s="14" t="str">
        <f t="shared" si="406"/>
        <v>BP_Value_var_HiHi</v>
      </c>
      <c r="G2160" s="10" t="str">
        <f t="shared" si="407"/>
        <v>CHP3_M1_ActFRQ_HiHi</v>
      </c>
      <c r="H2160" s="10" t="str">
        <f>VLOOKUP(基本表格!E2160,起始地址定义!A:D,4,FALSE)&amp;" "&amp;Q2160</f>
        <v>2435+P10-M1 3#环式刨片机 反馈频率 上上限值</v>
      </c>
      <c r="I2160" s="10" t="str">
        <f t="shared" si="408"/>
        <v>DB1300,REAL122</v>
      </c>
      <c r="J2160" s="13" t="str">
        <f>VLOOKUP(E2160,起始地址定义!A:D,2,FALSE)</f>
        <v>DB1300</v>
      </c>
      <c r="K2160" s="12" t="str">
        <f t="shared" si="409"/>
        <v>REAL122</v>
      </c>
      <c r="L2160" s="13">
        <f>VLOOKUP(E2160,起始地址定义!A:D,3,FALSE)</f>
        <v>100</v>
      </c>
      <c r="M2160" s="14">
        <f>VLOOKUP($F2160,类型描述及偏移量!$C:$H,2,FALSE)</f>
        <v>22</v>
      </c>
      <c r="N2160" s="14" t="str">
        <f>VLOOKUP($F2160,类型描述及偏移量!$C:$H,3,FALSE)</f>
        <v>实型</v>
      </c>
      <c r="O2160" s="14" t="str">
        <f>VLOOKUP($F2160,类型描述及偏移量!$C:$H,4,FALSE)</f>
        <v>None</v>
      </c>
      <c r="P2160" s="14" t="str">
        <f>VLOOKUP($F2160,类型描述及偏移量!$C:$H,5,FALSE)</f>
        <v>No</v>
      </c>
      <c r="Q2160" s="14" t="str">
        <f>VLOOKUP($F2160,类型描述及偏移量!$C:$H,6,FALSE)</f>
        <v>上上限值</v>
      </c>
    </row>
    <row r="2161" hidden="1" spans="1:17">
      <c r="A2161" s="12" t="s">
        <v>126</v>
      </c>
      <c r="B2161" s="12" t="s">
        <v>79</v>
      </c>
      <c r="C2161" t="s">
        <v>78</v>
      </c>
      <c r="D2161" t="s">
        <v>64</v>
      </c>
      <c r="E2161" s="13" t="str">
        <f t="shared" si="405"/>
        <v>CHP3_M1_ActFRQ_BP_Value_var</v>
      </c>
      <c r="F2161" s="14" t="str">
        <f t="shared" si="406"/>
        <v>BP_Value_var_LoLo</v>
      </c>
      <c r="G2161" s="10" t="str">
        <f t="shared" si="407"/>
        <v>CHP3_M1_ActFRQ_LoLo</v>
      </c>
      <c r="H2161" s="10" t="str">
        <f>VLOOKUP(基本表格!E2161,起始地址定义!A:D,4,FALSE)&amp;" "&amp;Q2161</f>
        <v>2435+P10-M1 3#环式刨片机 反馈频率 下下限值</v>
      </c>
      <c r="I2161" s="10" t="str">
        <f t="shared" si="408"/>
        <v>DB1300,REAL126</v>
      </c>
      <c r="J2161" s="13" t="str">
        <f>VLOOKUP(E2161,起始地址定义!A:D,2,FALSE)</f>
        <v>DB1300</v>
      </c>
      <c r="K2161" s="12" t="str">
        <f t="shared" si="409"/>
        <v>REAL126</v>
      </c>
      <c r="L2161" s="13">
        <f>VLOOKUP(E2161,起始地址定义!A:D,3,FALSE)</f>
        <v>100</v>
      </c>
      <c r="M2161" s="14">
        <f>VLOOKUP($F2161,类型描述及偏移量!$C:$H,2,FALSE)</f>
        <v>26</v>
      </c>
      <c r="N2161" s="14" t="str">
        <f>VLOOKUP($F2161,类型描述及偏移量!$C:$H,3,FALSE)</f>
        <v>实型</v>
      </c>
      <c r="O2161" s="14" t="str">
        <f>VLOOKUP($F2161,类型描述及偏移量!$C:$H,4,FALSE)</f>
        <v>None</v>
      </c>
      <c r="P2161" s="14" t="str">
        <f>VLOOKUP($F2161,类型描述及偏移量!$C:$H,5,FALSE)</f>
        <v>No</v>
      </c>
      <c r="Q2161" s="14" t="str">
        <f>VLOOKUP($F2161,类型描述及偏移量!$C:$H,6,FALSE)</f>
        <v>下下限值</v>
      </c>
    </row>
    <row r="2162" hidden="1" spans="1:17">
      <c r="A2162" s="12" t="s">
        <v>126</v>
      </c>
      <c r="B2162" s="12" t="s">
        <v>80</v>
      </c>
      <c r="C2162" t="s">
        <v>81</v>
      </c>
      <c r="D2162" t="s">
        <v>82</v>
      </c>
      <c r="E2162" s="13" t="str">
        <f t="shared" si="405"/>
        <v>CHP3_M1_Comm_BP_G120_var</v>
      </c>
      <c r="F2162" s="14" t="str">
        <f t="shared" si="406"/>
        <v>BP_G120_var_REL</v>
      </c>
      <c r="G2162" s="10" t="str">
        <f t="shared" si="407"/>
        <v>CHP3_M1_Comm_REL</v>
      </c>
      <c r="H2162" s="10" t="str">
        <f>VLOOKUP(基本表格!E2162,起始地址定义!A:D,4,FALSE)&amp;" "&amp;Q2162</f>
        <v>2435+P10-M1 3#环式刨片机 变频器通讯 备妥（不能与正转信号使用同一个）</v>
      </c>
      <c r="I2162" s="10" t="str">
        <f t="shared" si="408"/>
        <v>DB1300,X150.0</v>
      </c>
      <c r="J2162" s="13" t="str">
        <f>VLOOKUP(E2162,起始地址定义!A:D,2,FALSE)</f>
        <v>DB1300</v>
      </c>
      <c r="K2162" s="12" t="str">
        <f t="shared" si="409"/>
        <v>X150.0</v>
      </c>
      <c r="L2162" s="13">
        <f>VLOOKUP(E2162,起始地址定义!A:D,3,FALSE)</f>
        <v>150</v>
      </c>
      <c r="M2162" s="14">
        <f>VLOOKUP($F2162,类型描述及偏移量!$C:$H,2,FALSE)</f>
        <v>0</v>
      </c>
      <c r="N2162" s="14" t="str">
        <f>VLOOKUP($F2162,类型描述及偏移量!$C:$H,3,FALSE)</f>
        <v>离散</v>
      </c>
      <c r="O2162" s="14" t="str">
        <f>VLOOKUP($F2162,类型描述及偏移量!$C:$H,4,FALSE)</f>
        <v>None</v>
      </c>
      <c r="P2162" s="14" t="str">
        <f>VLOOKUP($F2162,类型描述及偏移量!$C:$H,5,FALSE)</f>
        <v>Yes</v>
      </c>
      <c r="Q2162" s="14" t="str">
        <f>VLOOKUP($F2162,类型描述及偏移量!$C:$H,6,FALSE)</f>
        <v>备妥（不能与正转信号使用同一个）</v>
      </c>
    </row>
    <row r="2163" hidden="1" spans="1:17">
      <c r="A2163" s="12" t="s">
        <v>126</v>
      </c>
      <c r="B2163" s="12" t="s">
        <v>80</v>
      </c>
      <c r="C2163" t="s">
        <v>83</v>
      </c>
      <c r="D2163" t="s">
        <v>82</v>
      </c>
      <c r="E2163" s="13" t="str">
        <f t="shared" si="405"/>
        <v>CHP3_M1_Comm_BP_G120_var</v>
      </c>
      <c r="F2163" s="14" t="str">
        <f t="shared" si="406"/>
        <v>BP_G120_var_FWD</v>
      </c>
      <c r="G2163" s="10" t="str">
        <f t="shared" si="407"/>
        <v>CHP3_M1_Comm_FWD</v>
      </c>
      <c r="H2163" s="10" t="str">
        <f>VLOOKUP(基本表格!E2163,起始地址定义!A:D,4,FALSE)&amp;" "&amp;Q2163</f>
        <v>2435+P10-M1 3#环式刨片机 变频器通讯 正转</v>
      </c>
      <c r="I2163" s="10" t="str">
        <f t="shared" si="408"/>
        <v>DB1300,X150.1</v>
      </c>
      <c r="J2163" s="13" t="str">
        <f>VLOOKUP(E2163,起始地址定义!A:D,2,FALSE)</f>
        <v>DB1300</v>
      </c>
      <c r="K2163" s="12" t="str">
        <f t="shared" si="409"/>
        <v>X150.1</v>
      </c>
      <c r="L2163" s="13">
        <f>VLOOKUP(E2163,起始地址定义!A:D,3,FALSE)</f>
        <v>150</v>
      </c>
      <c r="M2163" s="14">
        <f>VLOOKUP($F2163,类型描述及偏移量!$C:$H,2,FALSE)</f>
        <v>0.0999999999999943</v>
      </c>
      <c r="N2163" s="14" t="str">
        <f>VLOOKUP($F2163,类型描述及偏移量!$C:$H,3,FALSE)</f>
        <v>离散</v>
      </c>
      <c r="O2163" s="14" t="str">
        <f>VLOOKUP($F2163,类型描述及偏移量!$C:$H,4,FALSE)</f>
        <v>None</v>
      </c>
      <c r="P2163" s="14" t="str">
        <f>VLOOKUP($F2163,类型描述及偏移量!$C:$H,5,FALSE)</f>
        <v>Yes</v>
      </c>
      <c r="Q2163" s="14" t="str">
        <f>VLOOKUP($F2163,类型描述及偏移量!$C:$H,6,FALSE)</f>
        <v>正转</v>
      </c>
    </row>
    <row r="2164" hidden="1" spans="1:17">
      <c r="A2164" s="12" t="s">
        <v>126</v>
      </c>
      <c r="B2164" s="12" t="s">
        <v>80</v>
      </c>
      <c r="C2164" t="s">
        <v>84</v>
      </c>
      <c r="D2164" t="s">
        <v>82</v>
      </c>
      <c r="E2164" s="13" t="str">
        <f t="shared" si="405"/>
        <v>CHP3_M1_Comm_BP_G120_var</v>
      </c>
      <c r="F2164" s="14" t="str">
        <f t="shared" si="406"/>
        <v>BP_G120_var_REV</v>
      </c>
      <c r="G2164" s="10" t="str">
        <f t="shared" si="407"/>
        <v>CHP3_M1_Comm_REV</v>
      </c>
      <c r="H2164" s="10" t="str">
        <f>VLOOKUP(基本表格!E2164,起始地址定义!A:D,4,FALSE)&amp;" "&amp;Q2164</f>
        <v>2435+P10-M1 3#环式刨片机 变频器通讯 反转</v>
      </c>
      <c r="I2164" s="10" t="str">
        <f t="shared" si="408"/>
        <v>DB1300,X150.2</v>
      </c>
      <c r="J2164" s="13" t="str">
        <f>VLOOKUP(E2164,起始地址定义!A:D,2,FALSE)</f>
        <v>DB1300</v>
      </c>
      <c r="K2164" s="12" t="str">
        <f t="shared" si="409"/>
        <v>X150.2</v>
      </c>
      <c r="L2164" s="13">
        <f>VLOOKUP(E2164,起始地址定义!A:D,3,FALSE)</f>
        <v>150</v>
      </c>
      <c r="M2164" s="14">
        <f>VLOOKUP($F2164,类型描述及偏移量!$C:$H,2,FALSE)</f>
        <v>0.199999999999989</v>
      </c>
      <c r="N2164" s="14" t="str">
        <f>VLOOKUP($F2164,类型描述及偏移量!$C:$H,3,FALSE)</f>
        <v>离散</v>
      </c>
      <c r="O2164" s="14" t="str">
        <f>VLOOKUP($F2164,类型描述及偏移量!$C:$H,4,FALSE)</f>
        <v>None</v>
      </c>
      <c r="P2164" s="14" t="str">
        <f>VLOOKUP($F2164,类型描述及偏移量!$C:$H,5,FALSE)</f>
        <v>Yes</v>
      </c>
      <c r="Q2164" s="14" t="str">
        <f>VLOOKUP($F2164,类型描述及偏移量!$C:$H,6,FALSE)</f>
        <v>反转</v>
      </c>
    </row>
    <row r="2165" hidden="1" spans="1:17">
      <c r="A2165" s="12" t="s">
        <v>126</v>
      </c>
      <c r="B2165" s="12" t="s">
        <v>80</v>
      </c>
      <c r="C2165" t="s">
        <v>85</v>
      </c>
      <c r="D2165" t="s">
        <v>82</v>
      </c>
      <c r="E2165" s="13" t="str">
        <f t="shared" si="405"/>
        <v>CHP3_M1_Comm_BP_G120_var</v>
      </c>
      <c r="F2165" s="14" t="str">
        <f t="shared" si="406"/>
        <v>BP_G120_var_Reset</v>
      </c>
      <c r="G2165" s="10" t="str">
        <f t="shared" si="407"/>
        <v>CHP3_M1_Comm_Reset</v>
      </c>
      <c r="H2165" s="10" t="str">
        <f>VLOOKUP(基本表格!E2165,起始地址定义!A:D,4,FALSE)&amp;" "&amp;Q2165</f>
        <v>2435+P10-M1 3#环式刨片机 变频器通讯 故障复位</v>
      </c>
      <c r="I2165" s="10" t="str">
        <f t="shared" si="408"/>
        <v>DB1300,X150.3</v>
      </c>
      <c r="J2165" s="13" t="str">
        <f>VLOOKUP(E2165,起始地址定义!A:D,2,FALSE)</f>
        <v>DB1300</v>
      </c>
      <c r="K2165" s="12" t="str">
        <f t="shared" si="409"/>
        <v>X150.3</v>
      </c>
      <c r="L2165" s="13">
        <f>VLOOKUP(E2165,起始地址定义!A:D,3,FALSE)</f>
        <v>150</v>
      </c>
      <c r="M2165" s="14">
        <f>VLOOKUP($F2165,类型描述及偏移量!$C:$H,2,FALSE)</f>
        <v>0.300000000000011</v>
      </c>
      <c r="N2165" s="14" t="str">
        <f>VLOOKUP($F2165,类型描述及偏移量!$C:$H,3,FALSE)</f>
        <v>离散</v>
      </c>
      <c r="O2165" s="14" t="str">
        <f>VLOOKUP($F2165,类型描述及偏移量!$C:$H,4,FALSE)</f>
        <v>None</v>
      </c>
      <c r="P2165" s="14" t="str">
        <f>VLOOKUP($F2165,类型描述及偏移量!$C:$H,5,FALSE)</f>
        <v>No</v>
      </c>
      <c r="Q2165" s="14" t="str">
        <f>VLOOKUP($F2165,类型描述及偏移量!$C:$H,6,FALSE)</f>
        <v>故障复位</v>
      </c>
    </row>
    <row r="2166" hidden="1" spans="1:17">
      <c r="A2166" s="12" t="s">
        <v>126</v>
      </c>
      <c r="B2166" s="12" t="s">
        <v>80</v>
      </c>
      <c r="C2166" t="s">
        <v>86</v>
      </c>
      <c r="D2166" t="s">
        <v>82</v>
      </c>
      <c r="E2166" s="13" t="str">
        <f t="shared" si="405"/>
        <v>CHP3_M1_Comm_BP_G120_var</v>
      </c>
      <c r="F2166" s="14" t="str">
        <f t="shared" si="406"/>
        <v>BP_G120_var_IRL</v>
      </c>
      <c r="G2166" s="10" t="str">
        <f t="shared" si="407"/>
        <v>CHP3_M1_Comm_IRL</v>
      </c>
      <c r="H2166" s="10" t="str">
        <f>VLOOKUP(基本表格!E2166,起始地址定义!A:D,4,FALSE)&amp;" "&amp;Q2166</f>
        <v>2435+P10-M1 3#环式刨片机 变频器通讯 备妥反馈</v>
      </c>
      <c r="I2166" s="10" t="str">
        <f t="shared" si="408"/>
        <v>DB1300,X150.4</v>
      </c>
      <c r="J2166" s="13" t="str">
        <f>VLOOKUP(E2166,起始地址定义!A:D,2,FALSE)</f>
        <v>DB1300</v>
      </c>
      <c r="K2166" s="12" t="str">
        <f t="shared" si="409"/>
        <v>X150.4</v>
      </c>
      <c r="L2166" s="13">
        <f>VLOOKUP(E2166,起始地址定义!A:D,3,FALSE)</f>
        <v>150</v>
      </c>
      <c r="M2166" s="14">
        <f>VLOOKUP($F2166,类型描述及偏移量!$C:$H,2,FALSE)</f>
        <v>0.400000000000006</v>
      </c>
      <c r="N2166" s="14" t="str">
        <f>VLOOKUP($F2166,类型描述及偏移量!$C:$H,3,FALSE)</f>
        <v>离散</v>
      </c>
      <c r="O2166" s="14" t="str">
        <f>VLOOKUP($F2166,类型描述及偏移量!$C:$H,4,FALSE)</f>
        <v>None</v>
      </c>
      <c r="P2166" s="14" t="str">
        <f>VLOOKUP($F2166,类型描述及偏移量!$C:$H,5,FALSE)</f>
        <v>Yes</v>
      </c>
      <c r="Q2166" s="14" t="str">
        <f>VLOOKUP($F2166,类型描述及偏移量!$C:$H,6,FALSE)</f>
        <v>备妥反馈</v>
      </c>
    </row>
    <row r="2167" hidden="1" spans="1:17">
      <c r="A2167" s="12" t="s">
        <v>126</v>
      </c>
      <c r="B2167" s="12" t="s">
        <v>80</v>
      </c>
      <c r="C2167" t="s">
        <v>87</v>
      </c>
      <c r="D2167" t="s">
        <v>82</v>
      </c>
      <c r="E2167" s="13" t="str">
        <f t="shared" si="405"/>
        <v>CHP3_M1_Comm_BP_G120_var</v>
      </c>
      <c r="F2167" s="14" t="str">
        <f t="shared" si="406"/>
        <v>BP_G120_var_IFW</v>
      </c>
      <c r="G2167" s="10" t="str">
        <f t="shared" si="407"/>
        <v>CHP3_M1_Comm_IFW</v>
      </c>
      <c r="H2167" s="10" t="str">
        <f>VLOOKUP(基本表格!E2167,起始地址定义!A:D,4,FALSE)&amp;" "&amp;Q2167</f>
        <v>2435+P10-M1 3#环式刨片机 变频器通讯 正转反馈</v>
      </c>
      <c r="I2167" s="10" t="str">
        <f t="shared" si="408"/>
        <v>DB1300,X150.5</v>
      </c>
      <c r="J2167" s="13" t="str">
        <f>VLOOKUP(E2167,起始地址定义!A:D,2,FALSE)</f>
        <v>DB1300</v>
      </c>
      <c r="K2167" s="12" t="str">
        <f t="shared" si="409"/>
        <v>X150.5</v>
      </c>
      <c r="L2167" s="13">
        <f>VLOOKUP(E2167,起始地址定义!A:D,3,FALSE)</f>
        <v>150</v>
      </c>
      <c r="M2167" s="14">
        <f>VLOOKUP($F2167,类型描述及偏移量!$C:$H,2,FALSE)</f>
        <v>0.5</v>
      </c>
      <c r="N2167" s="14" t="str">
        <f>VLOOKUP($F2167,类型描述及偏移量!$C:$H,3,FALSE)</f>
        <v>离散</v>
      </c>
      <c r="O2167" s="14" t="str">
        <f>VLOOKUP($F2167,类型描述及偏移量!$C:$H,4,FALSE)</f>
        <v>None</v>
      </c>
      <c r="P2167" s="14" t="str">
        <f>VLOOKUP($F2167,类型描述及偏移量!$C:$H,5,FALSE)</f>
        <v>Yes</v>
      </c>
      <c r="Q2167" s="14" t="str">
        <f>VLOOKUP($F2167,类型描述及偏移量!$C:$H,6,FALSE)</f>
        <v>正转反馈</v>
      </c>
    </row>
    <row r="2168" hidden="1" spans="1:17">
      <c r="A2168" s="12" t="s">
        <v>126</v>
      </c>
      <c r="B2168" s="12" t="s">
        <v>80</v>
      </c>
      <c r="C2168" t="s">
        <v>88</v>
      </c>
      <c r="D2168" t="s">
        <v>82</v>
      </c>
      <c r="E2168" s="13" t="str">
        <f t="shared" si="405"/>
        <v>CHP3_M1_Comm_BP_G120_var</v>
      </c>
      <c r="F2168" s="14" t="str">
        <f t="shared" si="406"/>
        <v>BP_G120_var_IRV</v>
      </c>
      <c r="G2168" s="10" t="str">
        <f t="shared" si="407"/>
        <v>CHP3_M1_Comm_IRV</v>
      </c>
      <c r="H2168" s="10" t="str">
        <f>VLOOKUP(基本表格!E2168,起始地址定义!A:D,4,FALSE)&amp;" "&amp;Q2168</f>
        <v>2435+P10-M1 3#环式刨片机 变频器通讯 反转反馈</v>
      </c>
      <c r="I2168" s="10" t="str">
        <f t="shared" si="408"/>
        <v>DB1300,X150.6</v>
      </c>
      <c r="J2168" s="13" t="str">
        <f>VLOOKUP(E2168,起始地址定义!A:D,2,FALSE)</f>
        <v>DB1300</v>
      </c>
      <c r="K2168" s="12" t="str">
        <f t="shared" si="409"/>
        <v>X150.6</v>
      </c>
      <c r="L2168" s="13">
        <f>VLOOKUP(E2168,起始地址定义!A:D,3,FALSE)</f>
        <v>150</v>
      </c>
      <c r="M2168" s="14">
        <f>VLOOKUP($F2168,类型描述及偏移量!$C:$H,2,FALSE)</f>
        <v>0.599999999999994</v>
      </c>
      <c r="N2168" s="14" t="str">
        <f>VLOOKUP($F2168,类型描述及偏移量!$C:$H,3,FALSE)</f>
        <v>离散</v>
      </c>
      <c r="O2168" s="14" t="str">
        <f>VLOOKUP($F2168,类型描述及偏移量!$C:$H,4,FALSE)</f>
        <v>None</v>
      </c>
      <c r="P2168" s="14" t="str">
        <f>VLOOKUP($F2168,类型描述及偏移量!$C:$H,5,FALSE)</f>
        <v>Yes</v>
      </c>
      <c r="Q2168" s="14" t="str">
        <f>VLOOKUP($F2168,类型描述及偏移量!$C:$H,6,FALSE)</f>
        <v>反转反馈</v>
      </c>
    </row>
    <row r="2169" hidden="1" spans="1:17">
      <c r="A2169" s="12" t="s">
        <v>126</v>
      </c>
      <c r="B2169" s="12" t="s">
        <v>80</v>
      </c>
      <c r="C2169" t="s">
        <v>89</v>
      </c>
      <c r="D2169" t="s">
        <v>82</v>
      </c>
      <c r="E2169" s="13" t="str">
        <f t="shared" si="405"/>
        <v>CHP3_M1_Comm_BP_G120_var</v>
      </c>
      <c r="F2169" s="14" t="str">
        <f t="shared" si="406"/>
        <v>BP_G120_var_ALARM</v>
      </c>
      <c r="G2169" s="10" t="str">
        <f t="shared" si="407"/>
        <v>CHP3_M1_Comm_ALARM</v>
      </c>
      <c r="H2169" s="10" t="str">
        <f>VLOOKUP(基本表格!E2169,起始地址定义!A:D,4,FALSE)&amp;" "&amp;Q2169</f>
        <v>2435+P10-M1 3#环式刨片机 变频器通讯 变频器备用</v>
      </c>
      <c r="I2169" s="10" t="str">
        <f t="shared" si="408"/>
        <v>DB1300,X150.7</v>
      </c>
      <c r="J2169" s="13" t="str">
        <f>VLOOKUP(E2169,起始地址定义!A:D,2,FALSE)</f>
        <v>DB1300</v>
      </c>
      <c r="K2169" s="12" t="str">
        <f t="shared" si="409"/>
        <v>X150.7</v>
      </c>
      <c r="L2169" s="13">
        <f>VLOOKUP(E2169,起始地址定义!A:D,3,FALSE)</f>
        <v>150</v>
      </c>
      <c r="M2169" s="14">
        <f>VLOOKUP($F2169,类型描述及偏移量!$C:$H,2,FALSE)</f>
        <v>0.699999999999989</v>
      </c>
      <c r="N2169" s="14" t="str">
        <f>VLOOKUP($F2169,类型描述及偏移量!$C:$H,3,FALSE)</f>
        <v>离散</v>
      </c>
      <c r="O2169" s="14" t="str">
        <f>VLOOKUP($F2169,类型描述及偏移量!$C:$H,4,FALSE)</f>
        <v>None</v>
      </c>
      <c r="P2169" s="14" t="str">
        <f>VLOOKUP($F2169,类型描述及偏移量!$C:$H,5,FALSE)</f>
        <v>Yes</v>
      </c>
      <c r="Q2169" s="14" t="str">
        <f>VLOOKUP($F2169,类型描述及偏移量!$C:$H,6,FALSE)</f>
        <v>变频器备用</v>
      </c>
    </row>
    <row r="2170" hidden="1" spans="1:17">
      <c r="A2170" s="12" t="s">
        <v>126</v>
      </c>
      <c r="B2170" s="12" t="s">
        <v>80</v>
      </c>
      <c r="C2170" t="s">
        <v>90</v>
      </c>
      <c r="D2170" t="s">
        <v>82</v>
      </c>
      <c r="E2170" s="13" t="str">
        <f t="shared" si="405"/>
        <v>CHP3_M1_Comm_BP_G120_var</v>
      </c>
      <c r="F2170" s="14" t="str">
        <f t="shared" si="406"/>
        <v>BP_G120_var_Fault</v>
      </c>
      <c r="G2170" s="10" t="str">
        <f t="shared" si="407"/>
        <v>CHP3_M1_Comm_Fault</v>
      </c>
      <c r="H2170" s="10" t="str">
        <f>VLOOKUP(基本表格!E2170,起始地址定义!A:D,4,FALSE)&amp;" "&amp;Q2170</f>
        <v>2435+P10-M1 3#环式刨片机 变频器通讯 变频器报警</v>
      </c>
      <c r="I2170" s="10" t="str">
        <f t="shared" si="408"/>
        <v>DB1300,X151.0</v>
      </c>
      <c r="J2170" s="13" t="str">
        <f>VLOOKUP(E2170,起始地址定义!A:D,2,FALSE)</f>
        <v>DB1300</v>
      </c>
      <c r="K2170" s="12" t="str">
        <f t="shared" si="409"/>
        <v>X151.0</v>
      </c>
      <c r="L2170" s="13">
        <f>VLOOKUP(E2170,起始地址定义!A:D,3,FALSE)</f>
        <v>150</v>
      </c>
      <c r="M2170" s="14">
        <f>VLOOKUP($F2170,类型描述及偏移量!$C:$H,2,FALSE)</f>
        <v>1</v>
      </c>
      <c r="N2170" s="14" t="str">
        <f>VLOOKUP($F2170,类型描述及偏移量!$C:$H,3,FALSE)</f>
        <v>离散</v>
      </c>
      <c r="O2170" s="14" t="str">
        <f>VLOOKUP($F2170,类型描述及偏移量!$C:$H,4,FALSE)</f>
        <v>On</v>
      </c>
      <c r="P2170" s="14" t="str">
        <f>VLOOKUP($F2170,类型描述及偏移量!$C:$H,5,FALSE)</f>
        <v>Yes</v>
      </c>
      <c r="Q2170" s="14" t="str">
        <f>VLOOKUP($F2170,类型描述及偏移量!$C:$H,6,FALSE)</f>
        <v>变频器报警</v>
      </c>
    </row>
    <row r="2171" hidden="1" spans="1:17">
      <c r="A2171" s="12" t="s">
        <v>126</v>
      </c>
      <c r="B2171" s="12" t="s">
        <v>80</v>
      </c>
      <c r="C2171" t="s">
        <v>91</v>
      </c>
      <c r="D2171" t="s">
        <v>82</v>
      </c>
      <c r="E2171" s="13" t="str">
        <f t="shared" si="405"/>
        <v>CHP3_M1_Comm_BP_G120_var</v>
      </c>
      <c r="F2171" s="14" t="str">
        <f t="shared" si="406"/>
        <v>BP_G120_var_Warn_Code</v>
      </c>
      <c r="G2171" s="10" t="str">
        <f t="shared" si="407"/>
        <v>CHP3_M1_Comm_Warn_Code</v>
      </c>
      <c r="H2171" s="10" t="str">
        <f>VLOOKUP(基本表格!E2171,起始地址定义!A:D,4,FALSE)&amp;" "&amp;Q2171</f>
        <v>2435+P10-M1 3#环式刨片机 变频器通讯 警告</v>
      </c>
      <c r="I2171" s="10" t="str">
        <f t="shared" si="408"/>
        <v>DB1300,INT152</v>
      </c>
      <c r="J2171" s="13" t="str">
        <f>VLOOKUP(E2171,起始地址定义!A:D,2,FALSE)</f>
        <v>DB1300</v>
      </c>
      <c r="K2171" s="12" t="str">
        <f t="shared" si="409"/>
        <v>INT152</v>
      </c>
      <c r="L2171" s="13">
        <f>VLOOKUP(E2171,起始地址定义!A:D,3,FALSE)</f>
        <v>150</v>
      </c>
      <c r="M2171" s="14">
        <f>VLOOKUP($F2171,类型描述及偏移量!$C:$H,2,FALSE)</f>
        <v>2</v>
      </c>
      <c r="N2171" s="14" t="str">
        <f>VLOOKUP($F2171,类型描述及偏移量!$C:$H,3,FALSE)</f>
        <v>整型</v>
      </c>
      <c r="O2171" s="14" t="str">
        <f>VLOOKUP($F2171,类型描述及偏移量!$C:$H,4,FALSE)</f>
        <v>None</v>
      </c>
      <c r="P2171" s="14" t="str">
        <f>VLOOKUP($F2171,类型描述及偏移量!$C:$H,5,FALSE)</f>
        <v>Yes</v>
      </c>
      <c r="Q2171" s="14" t="str">
        <f>VLOOKUP($F2171,类型描述及偏移量!$C:$H,6,FALSE)</f>
        <v>警告</v>
      </c>
    </row>
    <row r="2172" hidden="1" spans="1:17">
      <c r="A2172" s="12" t="s">
        <v>126</v>
      </c>
      <c r="B2172" s="12" t="s">
        <v>80</v>
      </c>
      <c r="C2172" t="s">
        <v>92</v>
      </c>
      <c r="D2172" t="s">
        <v>82</v>
      </c>
      <c r="E2172" s="13" t="str">
        <f t="shared" si="405"/>
        <v>CHP3_M1_Comm_BP_G120_var</v>
      </c>
      <c r="F2172" s="14" t="str">
        <f t="shared" si="406"/>
        <v>BP_G120_var_Fault_Code</v>
      </c>
      <c r="G2172" s="10" t="str">
        <f t="shared" si="407"/>
        <v>CHP3_M1_Comm_Fault_Code</v>
      </c>
      <c r="H2172" s="10" t="str">
        <f>VLOOKUP(基本表格!E2172,起始地址定义!A:D,4,FALSE)&amp;" "&amp;Q2172</f>
        <v>2435+P10-M1 3#环式刨片机 变频器通讯 报警代码</v>
      </c>
      <c r="I2172" s="10" t="str">
        <f t="shared" si="408"/>
        <v>DB1300,INT154</v>
      </c>
      <c r="J2172" s="13" t="str">
        <f>VLOOKUP(E2172,起始地址定义!A:D,2,FALSE)</f>
        <v>DB1300</v>
      </c>
      <c r="K2172" s="12" t="str">
        <f t="shared" si="409"/>
        <v>INT154</v>
      </c>
      <c r="L2172" s="13">
        <f>VLOOKUP(E2172,起始地址定义!A:D,3,FALSE)</f>
        <v>150</v>
      </c>
      <c r="M2172" s="14">
        <f>VLOOKUP($F2172,类型描述及偏移量!$C:$H,2,FALSE)</f>
        <v>4</v>
      </c>
      <c r="N2172" s="14" t="str">
        <f>VLOOKUP($F2172,类型描述及偏移量!$C:$H,3,FALSE)</f>
        <v>整型</v>
      </c>
      <c r="O2172" s="14" t="str">
        <f>VLOOKUP($F2172,类型描述及偏移量!$C:$H,4,FALSE)</f>
        <v>None</v>
      </c>
      <c r="P2172" s="14" t="str">
        <f>VLOOKUP($F2172,类型描述及偏移量!$C:$H,5,FALSE)</f>
        <v>Yes</v>
      </c>
      <c r="Q2172" s="14" t="str">
        <f>VLOOKUP($F2172,类型描述及偏移量!$C:$H,6,FALSE)</f>
        <v>报警代码</v>
      </c>
    </row>
    <row r="2173" hidden="1" spans="1:17">
      <c r="A2173" s="12" t="s">
        <v>126</v>
      </c>
      <c r="B2173" s="12" t="s">
        <v>80</v>
      </c>
      <c r="C2173" t="s">
        <v>93</v>
      </c>
      <c r="D2173" t="s">
        <v>82</v>
      </c>
      <c r="E2173" s="13" t="str">
        <f t="shared" si="405"/>
        <v>CHP3_M1_Comm_BP_G120_var</v>
      </c>
      <c r="F2173" s="14" t="str">
        <f t="shared" si="406"/>
        <v>BP_G120_var_AV_Speed</v>
      </c>
      <c r="G2173" s="10" t="str">
        <f t="shared" si="407"/>
        <v>CHP3_M1_Comm_AV_Speed</v>
      </c>
      <c r="H2173" s="10" t="str">
        <f>VLOOKUP(基本表格!E2173,起始地址定义!A:D,4,FALSE)&amp;" "&amp;Q2173</f>
        <v>2435+P10-M1 3#环式刨片机 变频器通讯 实际运行反馈速度</v>
      </c>
      <c r="I2173" s="10" t="str">
        <f t="shared" si="408"/>
        <v>DB1300,REAL156</v>
      </c>
      <c r="J2173" s="13" t="str">
        <f>VLOOKUP(E2173,起始地址定义!A:D,2,FALSE)</f>
        <v>DB1300</v>
      </c>
      <c r="K2173" s="12" t="str">
        <f t="shared" si="409"/>
        <v>REAL156</v>
      </c>
      <c r="L2173" s="13">
        <f>VLOOKUP(E2173,起始地址定义!A:D,3,FALSE)</f>
        <v>150</v>
      </c>
      <c r="M2173" s="14">
        <f>VLOOKUP($F2173,类型描述及偏移量!$C:$H,2,FALSE)</f>
        <v>6</v>
      </c>
      <c r="N2173" s="14" t="str">
        <f>VLOOKUP($F2173,类型描述及偏移量!$C:$H,3,FALSE)</f>
        <v>实型</v>
      </c>
      <c r="O2173" s="14" t="str">
        <f>VLOOKUP($F2173,类型描述及偏移量!$C:$H,4,FALSE)</f>
        <v>None</v>
      </c>
      <c r="P2173" s="14" t="str">
        <f>VLOOKUP($F2173,类型描述及偏移量!$C:$H,5,FALSE)</f>
        <v>Yes</v>
      </c>
      <c r="Q2173" s="14" t="str">
        <f>VLOOKUP($F2173,类型描述及偏移量!$C:$H,6,FALSE)</f>
        <v>实际运行反馈速度</v>
      </c>
    </row>
    <row r="2174" hidden="1" spans="1:17">
      <c r="A2174" s="12" t="s">
        <v>126</v>
      </c>
      <c r="B2174" s="12" t="s">
        <v>80</v>
      </c>
      <c r="C2174" t="s">
        <v>94</v>
      </c>
      <c r="D2174" t="s">
        <v>82</v>
      </c>
      <c r="E2174" s="13" t="str">
        <f t="shared" si="405"/>
        <v>CHP3_M1_Comm_BP_G120_var</v>
      </c>
      <c r="F2174" s="14" t="str">
        <f t="shared" si="406"/>
        <v>BP_G120_var_AV_Current</v>
      </c>
      <c r="G2174" s="10" t="str">
        <f t="shared" si="407"/>
        <v>CHP3_M1_Comm_AV_Current</v>
      </c>
      <c r="H2174" s="10" t="str">
        <f>VLOOKUP(基本表格!E2174,起始地址定义!A:D,4,FALSE)&amp;" "&amp;Q2174</f>
        <v>2435+P10-M1 3#环式刨片机 变频器通讯 实际运行反馈电流</v>
      </c>
      <c r="I2174" s="10" t="str">
        <f t="shared" si="408"/>
        <v>DB1300,REAL160</v>
      </c>
      <c r="J2174" s="13" t="str">
        <f>VLOOKUP(E2174,起始地址定义!A:D,2,FALSE)</f>
        <v>DB1300</v>
      </c>
      <c r="K2174" s="12" t="str">
        <f t="shared" si="409"/>
        <v>REAL160</v>
      </c>
      <c r="L2174" s="13">
        <f>VLOOKUP(E2174,起始地址定义!A:D,3,FALSE)</f>
        <v>150</v>
      </c>
      <c r="M2174" s="14">
        <f>VLOOKUP($F2174,类型描述及偏移量!$C:$H,2,FALSE)</f>
        <v>10</v>
      </c>
      <c r="N2174" s="14" t="str">
        <f>VLOOKUP($F2174,类型描述及偏移量!$C:$H,3,FALSE)</f>
        <v>实型</v>
      </c>
      <c r="O2174" s="14" t="str">
        <f>VLOOKUP($F2174,类型描述及偏移量!$C:$H,4,FALSE)</f>
        <v>None</v>
      </c>
      <c r="P2174" s="14" t="str">
        <f>VLOOKUP($F2174,类型描述及偏移量!$C:$H,5,FALSE)</f>
        <v>Yes</v>
      </c>
      <c r="Q2174" s="14" t="str">
        <f>VLOOKUP($F2174,类型描述及偏移量!$C:$H,6,FALSE)</f>
        <v>实际运行反馈电流</v>
      </c>
    </row>
    <row r="2175" hidden="1" spans="1:17">
      <c r="A2175" s="12" t="s">
        <v>126</v>
      </c>
      <c r="B2175" s="12" t="s">
        <v>80</v>
      </c>
      <c r="C2175" t="s">
        <v>95</v>
      </c>
      <c r="D2175" t="s">
        <v>82</v>
      </c>
      <c r="E2175" s="13" t="str">
        <f t="shared" si="405"/>
        <v>CHP3_M1_Comm_BP_G120_var</v>
      </c>
      <c r="F2175" s="14" t="str">
        <f t="shared" si="406"/>
        <v>BP_G120_var_Torque</v>
      </c>
      <c r="G2175" s="10" t="str">
        <f t="shared" si="407"/>
        <v>CHP3_M1_Comm_Torque</v>
      </c>
      <c r="H2175" s="10" t="str">
        <f>VLOOKUP(基本表格!E2175,起始地址定义!A:D,4,FALSE)&amp;" "&amp;Q2175</f>
        <v>2435+P10-M1 3#环式刨片机 变频器通讯 转矩百分比</v>
      </c>
      <c r="I2175" s="10" t="str">
        <f t="shared" si="408"/>
        <v>DB1300,REAL164</v>
      </c>
      <c r="J2175" s="13" t="str">
        <f>VLOOKUP(E2175,起始地址定义!A:D,2,FALSE)</f>
        <v>DB1300</v>
      </c>
      <c r="K2175" s="12" t="str">
        <f t="shared" si="409"/>
        <v>REAL164</v>
      </c>
      <c r="L2175" s="13">
        <f>VLOOKUP(E2175,起始地址定义!A:D,3,FALSE)</f>
        <v>150</v>
      </c>
      <c r="M2175" s="14">
        <f>VLOOKUP($F2175,类型描述及偏移量!$C:$H,2,FALSE)</f>
        <v>14</v>
      </c>
      <c r="N2175" s="14" t="str">
        <f>VLOOKUP($F2175,类型描述及偏移量!$C:$H,3,FALSE)</f>
        <v>实型</v>
      </c>
      <c r="O2175" s="14" t="str">
        <f>VLOOKUP($F2175,类型描述及偏移量!$C:$H,4,FALSE)</f>
        <v>None</v>
      </c>
      <c r="P2175" s="14" t="str">
        <f>VLOOKUP($F2175,类型描述及偏移量!$C:$H,5,FALSE)</f>
        <v>Yes</v>
      </c>
      <c r="Q2175" s="14" t="str">
        <f>VLOOKUP($F2175,类型描述及偏移量!$C:$H,6,FALSE)</f>
        <v>转矩百分比</v>
      </c>
    </row>
    <row r="2176" hidden="1" spans="1:17">
      <c r="A2176" s="12" t="s">
        <v>126</v>
      </c>
      <c r="B2176" s="12" t="s">
        <v>80</v>
      </c>
      <c r="C2176" t="s">
        <v>96</v>
      </c>
      <c r="D2176" t="s">
        <v>82</v>
      </c>
      <c r="E2176" s="13" t="str">
        <f t="shared" si="405"/>
        <v>CHP3_M1_Comm_BP_G120_var</v>
      </c>
      <c r="F2176" s="14" t="str">
        <f t="shared" si="406"/>
        <v>BP_G120_var_SP_Speed</v>
      </c>
      <c r="G2176" s="10" t="str">
        <f t="shared" si="407"/>
        <v>CHP3_M1_Comm_SP_Speed</v>
      </c>
      <c r="H2176" s="10" t="str">
        <f>VLOOKUP(基本表格!E2176,起始地址定义!A:D,4,FALSE)&amp;" "&amp;Q2176</f>
        <v>2435+P10-M1 3#环式刨片机 变频器通讯 给定速度</v>
      </c>
      <c r="I2176" s="10" t="str">
        <f t="shared" si="408"/>
        <v>DB1300,REAL168</v>
      </c>
      <c r="J2176" s="13" t="str">
        <f>VLOOKUP(E2176,起始地址定义!A:D,2,FALSE)</f>
        <v>DB1300</v>
      </c>
      <c r="K2176" s="12" t="str">
        <f t="shared" si="409"/>
        <v>REAL168</v>
      </c>
      <c r="L2176" s="13">
        <f>VLOOKUP(E2176,起始地址定义!A:D,3,FALSE)</f>
        <v>150</v>
      </c>
      <c r="M2176" s="14">
        <f>VLOOKUP($F2176,类型描述及偏移量!$C:$H,2,FALSE)</f>
        <v>18</v>
      </c>
      <c r="N2176" s="14" t="str">
        <f>VLOOKUP($F2176,类型描述及偏移量!$C:$H,3,FALSE)</f>
        <v>实型</v>
      </c>
      <c r="O2176" s="14" t="str">
        <f>VLOOKUP($F2176,类型描述及偏移量!$C:$H,4,FALSE)</f>
        <v>None</v>
      </c>
      <c r="P2176" s="14" t="str">
        <f>VLOOKUP($F2176,类型描述及偏移量!$C:$H,5,FALSE)</f>
        <v>No</v>
      </c>
      <c r="Q2176" s="14" t="str">
        <f>VLOOKUP($F2176,类型描述及偏移量!$C:$H,6,FALSE)</f>
        <v>给定速度</v>
      </c>
    </row>
    <row r="2177" hidden="1" spans="1:17">
      <c r="A2177" s="12" t="s">
        <v>126</v>
      </c>
      <c r="B2177" s="12" t="s">
        <v>80</v>
      </c>
      <c r="C2177" t="s">
        <v>97</v>
      </c>
      <c r="D2177" t="s">
        <v>82</v>
      </c>
      <c r="E2177" s="13" t="str">
        <f t="shared" si="405"/>
        <v>CHP3_M1_Comm_BP_G120_var</v>
      </c>
      <c r="F2177" s="14" t="str">
        <f t="shared" si="406"/>
        <v>BP_G120_var_SP_Ramp_UP</v>
      </c>
      <c r="G2177" s="10" t="str">
        <f t="shared" si="407"/>
        <v>CHP3_M1_Comm_SP_Ramp_UP</v>
      </c>
      <c r="H2177" s="10" t="str">
        <f>VLOOKUP(基本表格!E2177,起始地址定义!A:D,4,FALSE)&amp;" "&amp;Q2177</f>
        <v>2435+P10-M1 3#环式刨片机 变频器通讯 加速时间</v>
      </c>
      <c r="I2177" s="10" t="str">
        <f t="shared" si="408"/>
        <v>DB1300,REAL172</v>
      </c>
      <c r="J2177" s="13" t="str">
        <f>VLOOKUP(E2177,起始地址定义!A:D,2,FALSE)</f>
        <v>DB1300</v>
      </c>
      <c r="K2177" s="12" t="str">
        <f t="shared" si="409"/>
        <v>REAL172</v>
      </c>
      <c r="L2177" s="13">
        <f>VLOOKUP(E2177,起始地址定义!A:D,3,FALSE)</f>
        <v>150</v>
      </c>
      <c r="M2177" s="14">
        <f>VLOOKUP($F2177,类型描述及偏移量!$C:$H,2,FALSE)</f>
        <v>22</v>
      </c>
      <c r="N2177" s="14" t="str">
        <f>VLOOKUP($F2177,类型描述及偏移量!$C:$H,3,FALSE)</f>
        <v>实型</v>
      </c>
      <c r="O2177" s="14" t="str">
        <f>VLOOKUP($F2177,类型描述及偏移量!$C:$H,4,FALSE)</f>
        <v>None</v>
      </c>
      <c r="P2177" s="14" t="str">
        <f>VLOOKUP($F2177,类型描述及偏移量!$C:$H,5,FALSE)</f>
        <v>No</v>
      </c>
      <c r="Q2177" s="14" t="str">
        <f>VLOOKUP($F2177,类型描述及偏移量!$C:$H,6,FALSE)</f>
        <v>加速时间</v>
      </c>
    </row>
    <row r="2178" hidden="1" spans="1:17">
      <c r="A2178" s="12" t="s">
        <v>126</v>
      </c>
      <c r="B2178" s="12" t="s">
        <v>80</v>
      </c>
      <c r="C2178" t="s">
        <v>98</v>
      </c>
      <c r="D2178" t="s">
        <v>82</v>
      </c>
      <c r="E2178" s="13" t="str">
        <f t="shared" si="405"/>
        <v>CHP3_M1_Comm_BP_G120_var</v>
      </c>
      <c r="F2178" s="14" t="str">
        <f t="shared" si="406"/>
        <v>BP_G120_var_SP_Ramp_Down</v>
      </c>
      <c r="G2178" s="10" t="str">
        <f t="shared" si="407"/>
        <v>CHP3_M1_Comm_SP_Ramp_Down</v>
      </c>
      <c r="H2178" s="10" t="str">
        <f>VLOOKUP(基本表格!E2178,起始地址定义!A:D,4,FALSE)&amp;" "&amp;Q2178</f>
        <v>2435+P10-M1 3#环式刨片机 变频器通讯 减速时间</v>
      </c>
      <c r="I2178" s="10" t="str">
        <f t="shared" si="408"/>
        <v>DB1300,REAL176</v>
      </c>
      <c r="J2178" s="13" t="str">
        <f>VLOOKUP(E2178,起始地址定义!A:D,2,FALSE)</f>
        <v>DB1300</v>
      </c>
      <c r="K2178" s="12" t="str">
        <f t="shared" si="409"/>
        <v>REAL176</v>
      </c>
      <c r="L2178" s="13">
        <f>VLOOKUP(E2178,起始地址定义!A:D,3,FALSE)</f>
        <v>150</v>
      </c>
      <c r="M2178" s="14">
        <f>VLOOKUP($F2178,类型描述及偏移量!$C:$H,2,FALSE)</f>
        <v>26</v>
      </c>
      <c r="N2178" s="14" t="str">
        <f>VLOOKUP($F2178,类型描述及偏移量!$C:$H,3,FALSE)</f>
        <v>实型</v>
      </c>
      <c r="O2178" s="14" t="str">
        <f>VLOOKUP($F2178,类型描述及偏移量!$C:$H,4,FALSE)</f>
        <v>None</v>
      </c>
      <c r="P2178" s="14" t="str">
        <f>VLOOKUP($F2178,类型描述及偏移量!$C:$H,5,FALSE)</f>
        <v>No</v>
      </c>
      <c r="Q2178" s="14" t="str">
        <f>VLOOKUP($F2178,类型描述及偏移量!$C:$H,6,FALSE)</f>
        <v>减速时间</v>
      </c>
    </row>
    <row r="2179" hidden="1" spans="1:17">
      <c r="A2179" s="12" t="s">
        <v>126</v>
      </c>
      <c r="B2179" s="12" t="s">
        <v>80</v>
      </c>
      <c r="C2179" t="s">
        <v>99</v>
      </c>
      <c r="D2179" t="s">
        <v>82</v>
      </c>
      <c r="E2179" s="13" t="str">
        <f t="shared" si="405"/>
        <v>CHP3_M1_Comm_BP_G120_var</v>
      </c>
      <c r="F2179" s="14" t="str">
        <f t="shared" si="406"/>
        <v>BP_G120_var_Max_Spd</v>
      </c>
      <c r="G2179" s="10" t="str">
        <f t="shared" si="407"/>
        <v>CHP3_M1_Comm_Max_Spd</v>
      </c>
      <c r="H2179" s="10" t="str">
        <f>VLOOKUP(基本表格!E2179,起始地址定义!A:D,4,FALSE)&amp;" "&amp;Q2179</f>
        <v>2435+P10-M1 3#环式刨片机 变频器通讯 最大频率</v>
      </c>
      <c r="I2179" s="10" t="str">
        <f t="shared" si="408"/>
        <v>DB1300,REAL180</v>
      </c>
      <c r="J2179" s="13" t="str">
        <f>VLOOKUP(E2179,起始地址定义!A:D,2,FALSE)</f>
        <v>DB1300</v>
      </c>
      <c r="K2179" s="12" t="str">
        <f t="shared" si="409"/>
        <v>REAL180</v>
      </c>
      <c r="L2179" s="13">
        <f>VLOOKUP(E2179,起始地址定义!A:D,3,FALSE)</f>
        <v>150</v>
      </c>
      <c r="M2179" s="14">
        <f>VLOOKUP($F2179,类型描述及偏移量!$C:$H,2,FALSE)</f>
        <v>30</v>
      </c>
      <c r="N2179" s="14" t="str">
        <f>VLOOKUP($F2179,类型描述及偏移量!$C:$H,3,FALSE)</f>
        <v>实型</v>
      </c>
      <c r="O2179" s="14" t="str">
        <f>VLOOKUP($F2179,类型描述及偏移量!$C:$H,4,FALSE)</f>
        <v>None</v>
      </c>
      <c r="P2179" s="14" t="str">
        <f>VLOOKUP($F2179,类型描述及偏移量!$C:$H,5,FALSE)</f>
        <v>No</v>
      </c>
      <c r="Q2179" s="14" t="str">
        <f>VLOOKUP($F2179,类型描述及偏移量!$C:$H,6,FALSE)</f>
        <v>最大频率</v>
      </c>
    </row>
    <row r="2180" hidden="1" spans="1:17">
      <c r="A2180" s="12" t="s">
        <v>126</v>
      </c>
      <c r="B2180" s="12" t="s">
        <v>80</v>
      </c>
      <c r="C2180" t="s">
        <v>100</v>
      </c>
      <c r="D2180" t="s">
        <v>82</v>
      </c>
      <c r="E2180" s="13" t="str">
        <f t="shared" si="405"/>
        <v>CHP3_M1_Comm_BP_G120_var</v>
      </c>
      <c r="F2180" s="14" t="str">
        <f t="shared" si="406"/>
        <v>BP_G120_var_Min_Spd</v>
      </c>
      <c r="G2180" s="10" t="str">
        <f t="shared" si="407"/>
        <v>CHP3_M1_Comm_Min_Spd</v>
      </c>
      <c r="H2180" s="10" t="str">
        <f>VLOOKUP(基本表格!E2180,起始地址定义!A:D,4,FALSE)&amp;" "&amp;Q2180</f>
        <v>2435+P10-M1 3#环式刨片机 变频器通讯 最小频率</v>
      </c>
      <c r="I2180" s="10" t="str">
        <f t="shared" si="408"/>
        <v>DB1300,REAL184</v>
      </c>
      <c r="J2180" s="13" t="str">
        <f>VLOOKUP(E2180,起始地址定义!A:D,2,FALSE)</f>
        <v>DB1300</v>
      </c>
      <c r="K2180" s="12" t="str">
        <f t="shared" si="409"/>
        <v>REAL184</v>
      </c>
      <c r="L2180" s="13">
        <f>VLOOKUP(E2180,起始地址定义!A:D,3,FALSE)</f>
        <v>150</v>
      </c>
      <c r="M2180" s="14">
        <f>VLOOKUP($F2180,类型描述及偏移量!$C:$H,2,FALSE)</f>
        <v>34</v>
      </c>
      <c r="N2180" s="14" t="str">
        <f>VLOOKUP($F2180,类型描述及偏移量!$C:$H,3,FALSE)</f>
        <v>实型</v>
      </c>
      <c r="O2180" s="14" t="str">
        <f>VLOOKUP($F2180,类型描述及偏移量!$C:$H,4,FALSE)</f>
        <v>None</v>
      </c>
      <c r="P2180" s="14" t="str">
        <f>VLOOKUP($F2180,类型描述及偏移量!$C:$H,5,FALSE)</f>
        <v>No</v>
      </c>
      <c r="Q2180" s="14" t="str">
        <f>VLOOKUP($F2180,类型描述及偏移量!$C:$H,6,FALSE)</f>
        <v>最小频率</v>
      </c>
    </row>
    <row r="2181" hidden="1" spans="1:17">
      <c r="A2181" s="12" t="s">
        <v>126</v>
      </c>
      <c r="B2181" s="12" t="s">
        <v>80</v>
      </c>
      <c r="C2181" t="s">
        <v>101</v>
      </c>
      <c r="D2181" t="s">
        <v>82</v>
      </c>
      <c r="E2181" s="13" t="str">
        <f t="shared" si="405"/>
        <v>CHP3_M1_Comm_BP_G120_var</v>
      </c>
      <c r="F2181" s="14" t="str">
        <f t="shared" si="406"/>
        <v>BP_G120_var_Scaling_Speed</v>
      </c>
      <c r="G2181" s="10" t="str">
        <f t="shared" si="407"/>
        <v>CHP3_M1_Comm_Scaling_Speed</v>
      </c>
      <c r="H2181" s="10" t="str">
        <f>VLOOKUP(基本表格!E2181,起始地址定义!A:D,4,FALSE)&amp;" "&amp;Q2181</f>
        <v>2435+P10-M1 3#环式刨片机 变频器通讯 多级速度</v>
      </c>
      <c r="I2181" s="10" t="str">
        <f t="shared" si="408"/>
        <v>DB1300,REAL188</v>
      </c>
      <c r="J2181" s="13" t="str">
        <f>VLOOKUP(E2181,起始地址定义!A:D,2,FALSE)</f>
        <v>DB1300</v>
      </c>
      <c r="K2181" s="12" t="str">
        <f t="shared" si="409"/>
        <v>REAL188</v>
      </c>
      <c r="L2181" s="13">
        <f>VLOOKUP(E2181,起始地址定义!A:D,3,FALSE)</f>
        <v>150</v>
      </c>
      <c r="M2181" s="14">
        <f>VLOOKUP($F2181,类型描述及偏移量!$C:$H,2,FALSE)</f>
        <v>38</v>
      </c>
      <c r="N2181" s="14" t="str">
        <f>VLOOKUP($F2181,类型描述及偏移量!$C:$H,3,FALSE)</f>
        <v>实型</v>
      </c>
      <c r="O2181" s="14" t="str">
        <f>VLOOKUP($F2181,类型描述及偏移量!$C:$H,4,FALSE)</f>
        <v>None</v>
      </c>
      <c r="P2181" s="14" t="str">
        <f>VLOOKUP($F2181,类型描述及偏移量!$C:$H,5,FALSE)</f>
        <v>No</v>
      </c>
      <c r="Q2181" s="14" t="str">
        <f>VLOOKUP($F2181,类型描述及偏移量!$C:$H,6,FALSE)</f>
        <v>多级速度</v>
      </c>
    </row>
    <row r="2182" hidden="1" spans="1:17">
      <c r="A2182" s="12" t="s">
        <v>126</v>
      </c>
      <c r="B2182" s="12" t="s">
        <v>80</v>
      </c>
      <c r="C2182" t="s">
        <v>102</v>
      </c>
      <c r="D2182" t="s">
        <v>82</v>
      </c>
      <c r="E2182" s="13" t="str">
        <f t="shared" si="405"/>
        <v>CHP3_M1_Comm_BP_G120_var</v>
      </c>
      <c r="F2182" s="14" t="str">
        <f t="shared" si="406"/>
        <v>BP_G120_var_Scaling_Ramp</v>
      </c>
      <c r="G2182" s="10" t="str">
        <f t="shared" si="407"/>
        <v>CHP3_M1_Comm_Scaling_Ramp</v>
      </c>
      <c r="H2182" s="10" t="str">
        <f>VLOOKUP(基本表格!E2182,起始地址定义!A:D,4,FALSE)&amp;" "&amp;Q2182</f>
        <v>2435+P10-M1 3#环式刨片机 变频器通讯 多级转速</v>
      </c>
      <c r="I2182" s="10" t="str">
        <f t="shared" si="408"/>
        <v>DB1300,REAL192</v>
      </c>
      <c r="J2182" s="13" t="str">
        <f>VLOOKUP(E2182,起始地址定义!A:D,2,FALSE)</f>
        <v>DB1300</v>
      </c>
      <c r="K2182" s="12" t="str">
        <f t="shared" si="409"/>
        <v>REAL192</v>
      </c>
      <c r="L2182" s="13">
        <f>VLOOKUP(E2182,起始地址定义!A:D,3,FALSE)</f>
        <v>150</v>
      </c>
      <c r="M2182" s="14">
        <f>VLOOKUP($F2182,类型描述及偏移量!$C:$H,2,FALSE)</f>
        <v>42</v>
      </c>
      <c r="N2182" s="14" t="str">
        <f>VLOOKUP($F2182,类型描述及偏移量!$C:$H,3,FALSE)</f>
        <v>实型</v>
      </c>
      <c r="O2182" s="14" t="str">
        <f>VLOOKUP($F2182,类型描述及偏移量!$C:$H,4,FALSE)</f>
        <v>None</v>
      </c>
      <c r="P2182" s="14" t="str">
        <f>VLOOKUP($F2182,类型描述及偏移量!$C:$H,5,FALSE)</f>
        <v>No</v>
      </c>
      <c r="Q2182" s="14" t="str">
        <f>VLOOKUP($F2182,类型描述及偏移量!$C:$H,6,FALSE)</f>
        <v>多级转速</v>
      </c>
    </row>
    <row r="2183" hidden="1" spans="1:17">
      <c r="A2183" s="12" t="s">
        <v>126</v>
      </c>
      <c r="B2183" s="12" t="s">
        <v>103</v>
      </c>
      <c r="C2183" t="s">
        <v>63</v>
      </c>
      <c r="D2183" t="s">
        <v>64</v>
      </c>
      <c r="E2183" s="13" t="str">
        <f t="shared" ref="E2183:E2246" si="410">A2183&amp;"_"&amp;B2183&amp;"_"&amp;D2183</f>
        <v>CHP3_M1_ActRPM_BP_Value_var</v>
      </c>
      <c r="F2183" s="14" t="str">
        <f t="shared" ref="F2183:F2246" si="411">D2183&amp;"_"&amp;C2183</f>
        <v>BP_Value_var_HiProEN</v>
      </c>
      <c r="G2183" s="10" t="str">
        <f t="shared" ref="G2183:G2246" si="412">A2183&amp;"_"&amp;IF(B2183="DB","",B2183&amp;"_")&amp;C2183</f>
        <v>CHP3_M1_ActRPM_HiProEN</v>
      </c>
      <c r="H2183" s="10" t="str">
        <f>VLOOKUP(基本表格!E2183,起始地址定义!A:D,4,FALSE)&amp;" "&amp;Q2183</f>
        <v>2435+P10-M1 3#环式刨片机 反馈转速 上限保护使能</v>
      </c>
      <c r="I2183" s="10" t="str">
        <f t="shared" ref="I2183:I2246" si="413">J2183&amp;","&amp;K2183</f>
        <v>DB1300,X200.3</v>
      </c>
      <c r="J2183" s="13" t="str">
        <f>VLOOKUP(E2183,起始地址定义!A:D,2,FALSE)</f>
        <v>DB1300</v>
      </c>
      <c r="K2183" s="12" t="str">
        <f t="shared" ref="K2183:K2246" si="414">IF(N2183="离散","X",IF(N2183="实型","REAL","INT"))&amp;IF(N2183="离散",TEXT(L2183+M2183,"0.0"),L2183+M2183)</f>
        <v>X200.3</v>
      </c>
      <c r="L2183" s="13">
        <f>VLOOKUP(E2183,起始地址定义!A:D,3,FALSE)</f>
        <v>200</v>
      </c>
      <c r="M2183" s="14">
        <f>VLOOKUP($F2183,类型描述及偏移量!$C:$H,2,FALSE)</f>
        <v>0.299999999999997</v>
      </c>
      <c r="N2183" s="14" t="str">
        <f>VLOOKUP($F2183,类型描述及偏移量!$C:$H,3,FALSE)</f>
        <v>离散</v>
      </c>
      <c r="O2183" s="14" t="str">
        <f>VLOOKUP($F2183,类型描述及偏移量!$C:$H,4,FALSE)</f>
        <v>None</v>
      </c>
      <c r="P2183" s="14" t="str">
        <f>VLOOKUP($F2183,类型描述及偏移量!$C:$H,5,FALSE)</f>
        <v>No</v>
      </c>
      <c r="Q2183" s="14" t="str">
        <f>VLOOKUP($F2183,类型描述及偏移量!$C:$H,6,FALSE)</f>
        <v>上限保护使能</v>
      </c>
    </row>
    <row r="2184" hidden="1" spans="1:17">
      <c r="A2184" s="12" t="s">
        <v>126</v>
      </c>
      <c r="B2184" s="12" t="s">
        <v>103</v>
      </c>
      <c r="C2184" t="s">
        <v>65</v>
      </c>
      <c r="D2184" t="s">
        <v>64</v>
      </c>
      <c r="E2184" s="13" t="str">
        <f t="shared" si="410"/>
        <v>CHP3_M1_ActRPM_BP_Value_var</v>
      </c>
      <c r="F2184" s="14" t="str">
        <f t="shared" si="411"/>
        <v>BP_Value_var_LoProEN</v>
      </c>
      <c r="G2184" s="10" t="str">
        <f t="shared" si="412"/>
        <v>CHP3_M1_ActRPM_LoProEN</v>
      </c>
      <c r="H2184" s="10" t="str">
        <f>VLOOKUP(基本表格!E2184,起始地址定义!A:D,4,FALSE)&amp;" "&amp;Q2184</f>
        <v>2435+P10-M1 3#环式刨片机 反馈转速 下限保护使能</v>
      </c>
      <c r="I2184" s="10" t="str">
        <f t="shared" si="413"/>
        <v>DB1300,X200.4</v>
      </c>
      <c r="J2184" s="13" t="str">
        <f>VLOOKUP(E2184,起始地址定义!A:D,2,FALSE)</f>
        <v>DB1300</v>
      </c>
      <c r="K2184" s="12" t="str">
        <f t="shared" si="414"/>
        <v>X200.4</v>
      </c>
      <c r="L2184" s="13">
        <f>VLOOKUP(E2184,起始地址定义!A:D,3,FALSE)</f>
        <v>200</v>
      </c>
      <c r="M2184" s="14">
        <f>VLOOKUP($F2184,类型描述及偏移量!$C:$H,2,FALSE)</f>
        <v>0.399999999999999</v>
      </c>
      <c r="N2184" s="14" t="str">
        <f>VLOOKUP($F2184,类型描述及偏移量!$C:$H,3,FALSE)</f>
        <v>离散</v>
      </c>
      <c r="O2184" s="14" t="str">
        <f>VLOOKUP($F2184,类型描述及偏移量!$C:$H,4,FALSE)</f>
        <v>None</v>
      </c>
      <c r="P2184" s="14" t="str">
        <f>VLOOKUP($F2184,类型描述及偏移量!$C:$H,5,FALSE)</f>
        <v>No</v>
      </c>
      <c r="Q2184" s="14" t="str">
        <f>VLOOKUP($F2184,类型描述及偏移量!$C:$H,6,FALSE)</f>
        <v>下限保护使能</v>
      </c>
    </row>
    <row r="2185" hidden="1" spans="1:17">
      <c r="A2185" s="12" t="s">
        <v>126</v>
      </c>
      <c r="B2185" s="12" t="s">
        <v>103</v>
      </c>
      <c r="C2185" t="s">
        <v>66</v>
      </c>
      <c r="D2185" t="s">
        <v>64</v>
      </c>
      <c r="E2185" s="13" t="str">
        <f t="shared" si="410"/>
        <v>CHP3_M1_ActRPM_BP_Value_var</v>
      </c>
      <c r="F2185" s="14" t="str">
        <f t="shared" si="411"/>
        <v>BP_Value_var_HiALM</v>
      </c>
      <c r="G2185" s="10" t="str">
        <f t="shared" si="412"/>
        <v>CHP3_M1_ActRPM_HiALM</v>
      </c>
      <c r="H2185" s="10" t="str">
        <f>VLOOKUP(基本表格!E2185,起始地址定义!A:D,4,FALSE)&amp;" "&amp;Q2185</f>
        <v>2435+P10-M1 3#环式刨片机 反馈转速 上限报警</v>
      </c>
      <c r="I2185" s="10" t="str">
        <f t="shared" si="413"/>
        <v>DB1300,X200.5</v>
      </c>
      <c r="J2185" s="13" t="str">
        <f>VLOOKUP(E2185,起始地址定义!A:D,2,FALSE)</f>
        <v>DB1300</v>
      </c>
      <c r="K2185" s="12" t="str">
        <f t="shared" si="414"/>
        <v>X200.5</v>
      </c>
      <c r="L2185" s="13">
        <f>VLOOKUP(E2185,起始地址定义!A:D,3,FALSE)</f>
        <v>200</v>
      </c>
      <c r="M2185" s="14">
        <f>VLOOKUP($F2185,类型描述及偏移量!$C:$H,2,FALSE)</f>
        <v>0.5</v>
      </c>
      <c r="N2185" s="14" t="str">
        <f>VLOOKUP($F2185,类型描述及偏移量!$C:$H,3,FALSE)</f>
        <v>离散</v>
      </c>
      <c r="O2185" s="14" t="str">
        <f>VLOOKUP($F2185,类型描述及偏移量!$C:$H,4,FALSE)</f>
        <v>None</v>
      </c>
      <c r="P2185" s="14" t="str">
        <f>VLOOKUP($F2185,类型描述及偏移量!$C:$H,5,FALSE)</f>
        <v>Yes</v>
      </c>
      <c r="Q2185" s="14" t="str">
        <f>VLOOKUP($F2185,类型描述及偏移量!$C:$H,6,FALSE)</f>
        <v>上限报警</v>
      </c>
    </row>
    <row r="2186" hidden="1" spans="1:17">
      <c r="A2186" s="12" t="s">
        <v>126</v>
      </c>
      <c r="B2186" s="12" t="s">
        <v>103</v>
      </c>
      <c r="C2186" t="s">
        <v>67</v>
      </c>
      <c r="D2186" t="s">
        <v>64</v>
      </c>
      <c r="E2186" s="13" t="str">
        <f t="shared" si="410"/>
        <v>CHP3_M1_ActRPM_BP_Value_var</v>
      </c>
      <c r="F2186" s="14" t="str">
        <f t="shared" si="411"/>
        <v>BP_Value_var_LoALM</v>
      </c>
      <c r="G2186" s="10" t="str">
        <f t="shared" si="412"/>
        <v>CHP3_M1_ActRPM_LoALM</v>
      </c>
      <c r="H2186" s="10" t="str">
        <f>VLOOKUP(基本表格!E2186,起始地址定义!A:D,4,FALSE)&amp;" "&amp;Q2186</f>
        <v>2435+P10-M1 3#环式刨片机 反馈转速 下限报警</v>
      </c>
      <c r="I2186" s="10" t="str">
        <f t="shared" si="413"/>
        <v>DB1300,X200.6</v>
      </c>
      <c r="J2186" s="13" t="str">
        <f>VLOOKUP(E2186,起始地址定义!A:D,2,FALSE)</f>
        <v>DB1300</v>
      </c>
      <c r="K2186" s="12" t="str">
        <f t="shared" si="414"/>
        <v>X200.6</v>
      </c>
      <c r="L2186" s="13">
        <f>VLOOKUP(E2186,起始地址定义!A:D,3,FALSE)</f>
        <v>200</v>
      </c>
      <c r="M2186" s="14">
        <f>VLOOKUP($F2186,类型描述及偏移量!$C:$H,2,FALSE)</f>
        <v>0.600000000000001</v>
      </c>
      <c r="N2186" s="14" t="str">
        <f>VLOOKUP($F2186,类型描述及偏移量!$C:$H,3,FALSE)</f>
        <v>离散</v>
      </c>
      <c r="O2186" s="14" t="str">
        <f>VLOOKUP($F2186,类型描述及偏移量!$C:$H,4,FALSE)</f>
        <v>None</v>
      </c>
      <c r="P2186" s="14" t="str">
        <f>VLOOKUP($F2186,类型描述及偏移量!$C:$H,5,FALSE)</f>
        <v>Yes</v>
      </c>
      <c r="Q2186" s="14" t="str">
        <f>VLOOKUP($F2186,类型描述及偏移量!$C:$H,6,FALSE)</f>
        <v>下限报警</v>
      </c>
    </row>
    <row r="2187" hidden="1" spans="1:17">
      <c r="A2187" s="12" t="s">
        <v>126</v>
      </c>
      <c r="B2187" s="12" t="s">
        <v>103</v>
      </c>
      <c r="C2187" t="s">
        <v>68</v>
      </c>
      <c r="D2187" t="s">
        <v>64</v>
      </c>
      <c r="E2187" s="13" t="str">
        <f t="shared" si="410"/>
        <v>CHP3_M1_ActRPM_BP_Value_var</v>
      </c>
      <c r="F2187" s="14" t="str">
        <f t="shared" si="411"/>
        <v>BP_Value_var_HiHiALM</v>
      </c>
      <c r="G2187" s="10" t="str">
        <f t="shared" si="412"/>
        <v>CHP3_M1_ActRPM_HiHiALM</v>
      </c>
      <c r="H2187" s="10" t="str">
        <f>VLOOKUP(基本表格!E2187,起始地址定义!A:D,4,FALSE)&amp;" "&amp;Q2187</f>
        <v>2435+P10-M1 3#环式刨片机 反馈转速 上上限报警</v>
      </c>
      <c r="I2187" s="10" t="str">
        <f t="shared" si="413"/>
        <v>DB1300,X200.7</v>
      </c>
      <c r="J2187" s="13" t="str">
        <f>VLOOKUP(E2187,起始地址定义!A:D,2,FALSE)</f>
        <v>DB1300</v>
      </c>
      <c r="K2187" s="12" t="str">
        <f t="shared" si="414"/>
        <v>X200.7</v>
      </c>
      <c r="L2187" s="13">
        <f>VLOOKUP(E2187,起始地址定义!A:D,3,FALSE)</f>
        <v>200</v>
      </c>
      <c r="M2187" s="14">
        <f>VLOOKUP($F2187,类型描述及偏移量!$C:$H,2,FALSE)</f>
        <v>0.700000000000003</v>
      </c>
      <c r="N2187" s="14" t="str">
        <f>VLOOKUP($F2187,类型描述及偏移量!$C:$H,3,FALSE)</f>
        <v>离散</v>
      </c>
      <c r="O2187" s="14" t="str">
        <f>VLOOKUP($F2187,类型描述及偏移量!$C:$H,4,FALSE)</f>
        <v>On</v>
      </c>
      <c r="P2187" s="14" t="str">
        <f>VLOOKUP($F2187,类型描述及偏移量!$C:$H,5,FALSE)</f>
        <v>Yes</v>
      </c>
      <c r="Q2187" s="14" t="str">
        <f>VLOOKUP($F2187,类型描述及偏移量!$C:$H,6,FALSE)</f>
        <v>上上限报警</v>
      </c>
    </row>
    <row r="2188" hidden="1" spans="1:17">
      <c r="A2188" s="12" t="s">
        <v>126</v>
      </c>
      <c r="B2188" s="12" t="s">
        <v>103</v>
      </c>
      <c r="C2188" t="s">
        <v>69</v>
      </c>
      <c r="D2188" t="s">
        <v>64</v>
      </c>
      <c r="E2188" s="13" t="str">
        <f t="shared" si="410"/>
        <v>CHP3_M1_ActRPM_BP_Value_var</v>
      </c>
      <c r="F2188" s="14" t="str">
        <f t="shared" si="411"/>
        <v>BP_Value_var_LoLoALM</v>
      </c>
      <c r="G2188" s="10" t="str">
        <f t="shared" si="412"/>
        <v>CHP3_M1_ActRPM_LoLoALM</v>
      </c>
      <c r="H2188" s="10" t="str">
        <f>VLOOKUP(基本表格!E2188,起始地址定义!A:D,4,FALSE)&amp;" "&amp;Q2188</f>
        <v>2435+P10-M1 3#环式刨片机 反馈转速 下下限报警</v>
      </c>
      <c r="I2188" s="10" t="str">
        <f t="shared" si="413"/>
        <v>DB1300,X201.0</v>
      </c>
      <c r="J2188" s="13" t="str">
        <f>VLOOKUP(E2188,起始地址定义!A:D,2,FALSE)</f>
        <v>DB1300</v>
      </c>
      <c r="K2188" s="12" t="str">
        <f t="shared" si="414"/>
        <v>X201.0</v>
      </c>
      <c r="L2188" s="13">
        <f>VLOOKUP(E2188,起始地址定义!A:D,3,FALSE)</f>
        <v>200</v>
      </c>
      <c r="M2188" s="14">
        <f>VLOOKUP($F2188,类型描述及偏移量!$C:$H,2,FALSE)</f>
        <v>1</v>
      </c>
      <c r="N2188" s="14" t="str">
        <f>VLOOKUP($F2188,类型描述及偏移量!$C:$H,3,FALSE)</f>
        <v>离散</v>
      </c>
      <c r="O2188" s="14" t="str">
        <f>VLOOKUP($F2188,类型描述及偏移量!$C:$H,4,FALSE)</f>
        <v>On</v>
      </c>
      <c r="P2188" s="14" t="str">
        <f>VLOOKUP($F2188,类型描述及偏移量!$C:$H,5,FALSE)</f>
        <v>Yes</v>
      </c>
      <c r="Q2188" s="14" t="str">
        <f>VLOOKUP($F2188,类型描述及偏移量!$C:$H,6,FALSE)</f>
        <v>下下限报警</v>
      </c>
    </row>
    <row r="2189" hidden="1" spans="1:17">
      <c r="A2189" s="12" t="s">
        <v>126</v>
      </c>
      <c r="B2189" s="12" t="s">
        <v>103</v>
      </c>
      <c r="C2189" t="s">
        <v>70</v>
      </c>
      <c r="D2189" t="s">
        <v>64</v>
      </c>
      <c r="E2189" s="13" t="str">
        <f t="shared" si="410"/>
        <v>CHP3_M1_ActRPM_BP_Value_var</v>
      </c>
      <c r="F2189" s="14" t="str">
        <f t="shared" si="411"/>
        <v>BP_Value_var_LimALM</v>
      </c>
      <c r="G2189" s="10" t="str">
        <f t="shared" si="412"/>
        <v>CHP3_M1_ActRPM_LimALM</v>
      </c>
      <c r="H2189" s="10" t="str">
        <f>VLOOKUP(基本表格!E2189,起始地址定义!A:D,4,FALSE)&amp;" "&amp;Q2189</f>
        <v>2435+P10-M1 3#环式刨片机 反馈转速 极限报警</v>
      </c>
      <c r="I2189" s="10" t="str">
        <f t="shared" si="413"/>
        <v>DB1300,X201.1</v>
      </c>
      <c r="J2189" s="13" t="str">
        <f>VLOOKUP(E2189,起始地址定义!A:D,2,FALSE)</f>
        <v>DB1300</v>
      </c>
      <c r="K2189" s="12" t="str">
        <f t="shared" si="414"/>
        <v>X201.1</v>
      </c>
      <c r="L2189" s="13">
        <f>VLOOKUP(E2189,起始地址定义!A:D,3,FALSE)</f>
        <v>200</v>
      </c>
      <c r="M2189" s="14">
        <f>VLOOKUP($F2189,类型描述及偏移量!$C:$H,2,FALSE)</f>
        <v>1.1</v>
      </c>
      <c r="N2189" s="14" t="str">
        <f>VLOOKUP($F2189,类型描述及偏移量!$C:$H,3,FALSE)</f>
        <v>离散</v>
      </c>
      <c r="O2189" s="14" t="str">
        <f>VLOOKUP($F2189,类型描述及偏移量!$C:$H,4,FALSE)</f>
        <v>On</v>
      </c>
      <c r="P2189" s="14" t="str">
        <f>VLOOKUP($F2189,类型描述及偏移量!$C:$H,5,FALSE)</f>
        <v>Yes</v>
      </c>
      <c r="Q2189" s="14" t="str">
        <f>VLOOKUP($F2189,类型描述及偏移量!$C:$H,6,FALSE)</f>
        <v>极限报警</v>
      </c>
    </row>
    <row r="2190" hidden="1" spans="1:17">
      <c r="A2190" s="12" t="s">
        <v>126</v>
      </c>
      <c r="B2190" s="12" t="s">
        <v>103</v>
      </c>
      <c r="C2190" t="s">
        <v>71</v>
      </c>
      <c r="D2190" t="s">
        <v>64</v>
      </c>
      <c r="E2190" s="13" t="str">
        <f t="shared" si="410"/>
        <v>CHP3_M1_ActRPM_BP_Value_var</v>
      </c>
      <c r="F2190" s="14" t="str">
        <f t="shared" si="411"/>
        <v>BP_Value_var_LostALM</v>
      </c>
      <c r="G2190" s="10" t="str">
        <f t="shared" si="412"/>
        <v>CHP3_M1_ActRPM_LostALM</v>
      </c>
      <c r="H2190" s="10" t="str">
        <f>VLOOKUP(基本表格!E2190,起始地址定义!A:D,4,FALSE)&amp;" "&amp;Q2190</f>
        <v>2435+P10-M1 3#环式刨片机 反馈转速 传感器断线报警</v>
      </c>
      <c r="I2190" s="10" t="str">
        <f t="shared" si="413"/>
        <v>DB1300,X201.2</v>
      </c>
      <c r="J2190" s="13" t="str">
        <f>VLOOKUP(E2190,起始地址定义!A:D,2,FALSE)</f>
        <v>DB1300</v>
      </c>
      <c r="K2190" s="12" t="str">
        <f t="shared" si="414"/>
        <v>X201.2</v>
      </c>
      <c r="L2190" s="13">
        <f>VLOOKUP(E2190,起始地址定义!A:D,3,FALSE)</f>
        <v>200</v>
      </c>
      <c r="M2190" s="14">
        <f>VLOOKUP($F2190,类型描述及偏移量!$C:$H,2,FALSE)</f>
        <v>1.2</v>
      </c>
      <c r="N2190" s="14" t="str">
        <f>VLOOKUP($F2190,类型描述及偏移量!$C:$H,3,FALSE)</f>
        <v>离散</v>
      </c>
      <c r="O2190" s="14" t="str">
        <f>VLOOKUP($F2190,类型描述及偏移量!$C:$H,4,FALSE)</f>
        <v>On</v>
      </c>
      <c r="P2190" s="14" t="str">
        <f>VLOOKUP($F2190,类型描述及偏移量!$C:$H,5,FALSE)</f>
        <v>Yes</v>
      </c>
      <c r="Q2190" s="14" t="str">
        <f>VLOOKUP($F2190,类型描述及偏移量!$C:$H,6,FALSE)</f>
        <v>传感器断线报警</v>
      </c>
    </row>
    <row r="2191" hidden="1" spans="1:17">
      <c r="A2191" s="12" t="s">
        <v>126</v>
      </c>
      <c r="B2191" s="12" t="s">
        <v>103</v>
      </c>
      <c r="C2191" t="s">
        <v>72</v>
      </c>
      <c r="D2191" t="s">
        <v>64</v>
      </c>
      <c r="E2191" s="13" t="str">
        <f t="shared" si="410"/>
        <v>CHP3_M1_ActRPM_BP_Value_var</v>
      </c>
      <c r="F2191" s="14" t="str">
        <f t="shared" si="411"/>
        <v>BP_Value_var_Code</v>
      </c>
      <c r="G2191" s="10" t="str">
        <f t="shared" si="412"/>
        <v>CHP3_M1_ActRPM_Code</v>
      </c>
      <c r="H2191" s="10" t="str">
        <f>VLOOKUP(基本表格!E2191,起始地址定义!A:D,4,FALSE)&amp;" "&amp;Q2191</f>
        <v>2435+P10-M1 3#环式刨片机 反馈转速 实际内码</v>
      </c>
      <c r="I2191" s="10" t="str">
        <f t="shared" si="413"/>
        <v>DB1300,INT202</v>
      </c>
      <c r="J2191" s="13" t="str">
        <f>VLOOKUP(E2191,起始地址定义!A:D,2,FALSE)</f>
        <v>DB1300</v>
      </c>
      <c r="K2191" s="12" t="str">
        <f t="shared" si="414"/>
        <v>INT202</v>
      </c>
      <c r="L2191" s="13">
        <f>VLOOKUP(E2191,起始地址定义!A:D,3,FALSE)</f>
        <v>200</v>
      </c>
      <c r="M2191" s="14">
        <f>VLOOKUP($F2191,类型描述及偏移量!$C:$H,2,FALSE)</f>
        <v>2</v>
      </c>
      <c r="N2191" s="14" t="str">
        <f>VLOOKUP($F2191,类型描述及偏移量!$C:$H,3,FALSE)</f>
        <v>整型</v>
      </c>
      <c r="O2191" s="14" t="str">
        <f>VLOOKUP($F2191,类型描述及偏移量!$C:$H,4,FALSE)</f>
        <v>None</v>
      </c>
      <c r="P2191" s="14" t="str">
        <f>VLOOKUP($F2191,类型描述及偏移量!$C:$H,5,FALSE)</f>
        <v>Yes</v>
      </c>
      <c r="Q2191" s="14" t="str">
        <f>VLOOKUP($F2191,类型描述及偏移量!$C:$H,6,FALSE)</f>
        <v>实际内码</v>
      </c>
    </row>
    <row r="2192" hidden="1" spans="1:17">
      <c r="A2192" s="12" t="s">
        <v>126</v>
      </c>
      <c r="B2192" s="12" t="s">
        <v>103</v>
      </c>
      <c r="C2192" t="s">
        <v>73</v>
      </c>
      <c r="D2192" t="s">
        <v>64</v>
      </c>
      <c r="E2192" s="13" t="str">
        <f t="shared" si="410"/>
        <v>CHP3_M1_ActRPM_BP_Value_var</v>
      </c>
      <c r="F2192" s="14" t="str">
        <f t="shared" si="411"/>
        <v>BP_Value_var_Value</v>
      </c>
      <c r="G2192" s="10" t="str">
        <f t="shared" si="412"/>
        <v>CHP3_M1_ActRPM_Value</v>
      </c>
      <c r="H2192" s="10" t="str">
        <f>VLOOKUP(基本表格!E2192,起始地址定义!A:D,4,FALSE)&amp;" "&amp;Q2192</f>
        <v>2435+P10-M1 3#环式刨片机 反馈转速 实际值</v>
      </c>
      <c r="I2192" s="10" t="str">
        <f t="shared" si="413"/>
        <v>DB1300,REAL206</v>
      </c>
      <c r="J2192" s="13" t="str">
        <f>VLOOKUP(E2192,起始地址定义!A:D,2,FALSE)</f>
        <v>DB1300</v>
      </c>
      <c r="K2192" s="12" t="str">
        <f t="shared" si="414"/>
        <v>REAL206</v>
      </c>
      <c r="L2192" s="13">
        <f>VLOOKUP(E2192,起始地址定义!A:D,3,FALSE)</f>
        <v>200</v>
      </c>
      <c r="M2192" s="14">
        <f>VLOOKUP($F2192,类型描述及偏移量!$C:$H,2,FALSE)</f>
        <v>6</v>
      </c>
      <c r="N2192" s="14" t="str">
        <f>VLOOKUP($F2192,类型描述及偏移量!$C:$H,3,FALSE)</f>
        <v>实型</v>
      </c>
      <c r="O2192" s="14" t="str">
        <f>VLOOKUP($F2192,类型描述及偏移量!$C:$H,4,FALSE)</f>
        <v>None</v>
      </c>
      <c r="P2192" s="14" t="str">
        <f>VLOOKUP($F2192,类型描述及偏移量!$C:$H,5,FALSE)</f>
        <v>Yes</v>
      </c>
      <c r="Q2192" s="14" t="str">
        <f>VLOOKUP($F2192,类型描述及偏移量!$C:$H,6,FALSE)</f>
        <v>实际值</v>
      </c>
    </row>
    <row r="2193" hidden="1" spans="1:17">
      <c r="A2193" s="12" t="s">
        <v>126</v>
      </c>
      <c r="B2193" s="12" t="s">
        <v>103</v>
      </c>
      <c r="C2193" t="s">
        <v>74</v>
      </c>
      <c r="D2193" t="s">
        <v>64</v>
      </c>
      <c r="E2193" s="13" t="str">
        <f t="shared" si="410"/>
        <v>CHP3_M1_ActRPM_BP_Value_var</v>
      </c>
      <c r="F2193" s="14" t="str">
        <f t="shared" si="411"/>
        <v>BP_Value_var_Range</v>
      </c>
      <c r="G2193" s="10" t="str">
        <f t="shared" si="412"/>
        <v>CHP3_M1_ActRPM_Range</v>
      </c>
      <c r="H2193" s="10" t="str">
        <f>VLOOKUP(基本表格!E2193,起始地址定义!A:D,4,FALSE)&amp;" "&amp;Q2193</f>
        <v>2435+P10-M1 3#环式刨片机 反馈转速 量程</v>
      </c>
      <c r="I2193" s="10" t="str">
        <f t="shared" si="413"/>
        <v>DB1300,REAL210</v>
      </c>
      <c r="J2193" s="13" t="str">
        <f>VLOOKUP(E2193,起始地址定义!A:D,2,FALSE)</f>
        <v>DB1300</v>
      </c>
      <c r="K2193" s="12" t="str">
        <f t="shared" si="414"/>
        <v>REAL210</v>
      </c>
      <c r="L2193" s="13">
        <f>VLOOKUP(E2193,起始地址定义!A:D,3,FALSE)</f>
        <v>200</v>
      </c>
      <c r="M2193" s="14">
        <f>VLOOKUP($F2193,类型描述及偏移量!$C:$H,2,FALSE)</f>
        <v>10</v>
      </c>
      <c r="N2193" s="14" t="str">
        <f>VLOOKUP($F2193,类型描述及偏移量!$C:$H,3,FALSE)</f>
        <v>实型</v>
      </c>
      <c r="O2193" s="14" t="str">
        <f>VLOOKUP($F2193,类型描述及偏移量!$C:$H,4,FALSE)</f>
        <v>None</v>
      </c>
      <c r="P2193" s="14" t="str">
        <f>VLOOKUP($F2193,类型描述及偏移量!$C:$H,5,FALSE)</f>
        <v>No</v>
      </c>
      <c r="Q2193" s="14" t="str">
        <f>VLOOKUP($F2193,类型描述及偏移量!$C:$H,6,FALSE)</f>
        <v>量程</v>
      </c>
    </row>
    <row r="2194" hidden="1" spans="1:17">
      <c r="A2194" s="12" t="s">
        <v>126</v>
      </c>
      <c r="B2194" s="12" t="s">
        <v>103</v>
      </c>
      <c r="C2194" t="s">
        <v>75</v>
      </c>
      <c r="D2194" t="s">
        <v>64</v>
      </c>
      <c r="E2194" s="13" t="str">
        <f t="shared" si="410"/>
        <v>CHP3_M1_ActRPM_BP_Value_var</v>
      </c>
      <c r="F2194" s="14" t="str">
        <f t="shared" si="411"/>
        <v>BP_Value_var_Hi</v>
      </c>
      <c r="G2194" s="10" t="str">
        <f t="shared" si="412"/>
        <v>CHP3_M1_ActRPM_Hi</v>
      </c>
      <c r="H2194" s="10" t="str">
        <f>VLOOKUP(基本表格!E2194,起始地址定义!A:D,4,FALSE)&amp;" "&amp;Q2194</f>
        <v>2435+P10-M1 3#环式刨片机 反馈转速 上限值</v>
      </c>
      <c r="I2194" s="10" t="str">
        <f t="shared" si="413"/>
        <v>DB1300,REAL214</v>
      </c>
      <c r="J2194" s="13" t="str">
        <f>VLOOKUP(E2194,起始地址定义!A:D,2,FALSE)</f>
        <v>DB1300</v>
      </c>
      <c r="K2194" s="12" t="str">
        <f t="shared" si="414"/>
        <v>REAL214</v>
      </c>
      <c r="L2194" s="13">
        <f>VLOOKUP(E2194,起始地址定义!A:D,3,FALSE)</f>
        <v>200</v>
      </c>
      <c r="M2194" s="14">
        <f>VLOOKUP($F2194,类型描述及偏移量!$C:$H,2,FALSE)</f>
        <v>14</v>
      </c>
      <c r="N2194" s="14" t="str">
        <f>VLOOKUP($F2194,类型描述及偏移量!$C:$H,3,FALSE)</f>
        <v>实型</v>
      </c>
      <c r="O2194" s="14" t="str">
        <f>VLOOKUP($F2194,类型描述及偏移量!$C:$H,4,FALSE)</f>
        <v>None</v>
      </c>
      <c r="P2194" s="14" t="str">
        <f>VLOOKUP($F2194,类型描述及偏移量!$C:$H,5,FALSE)</f>
        <v>No</v>
      </c>
      <c r="Q2194" s="14" t="str">
        <f>VLOOKUP($F2194,类型描述及偏移量!$C:$H,6,FALSE)</f>
        <v>上限值</v>
      </c>
    </row>
    <row r="2195" hidden="1" spans="1:17">
      <c r="A2195" s="12" t="s">
        <v>126</v>
      </c>
      <c r="B2195" s="12" t="s">
        <v>103</v>
      </c>
      <c r="C2195" t="s">
        <v>76</v>
      </c>
      <c r="D2195" t="s">
        <v>64</v>
      </c>
      <c r="E2195" s="13" t="str">
        <f t="shared" si="410"/>
        <v>CHP3_M1_ActRPM_BP_Value_var</v>
      </c>
      <c r="F2195" s="14" t="str">
        <f t="shared" si="411"/>
        <v>BP_Value_var_Lo</v>
      </c>
      <c r="G2195" s="10" t="str">
        <f t="shared" si="412"/>
        <v>CHP3_M1_ActRPM_Lo</v>
      </c>
      <c r="H2195" s="10" t="str">
        <f>VLOOKUP(基本表格!E2195,起始地址定义!A:D,4,FALSE)&amp;" "&amp;Q2195</f>
        <v>2435+P10-M1 3#环式刨片机 反馈转速 下限值</v>
      </c>
      <c r="I2195" s="10" t="str">
        <f t="shared" si="413"/>
        <v>DB1300,REAL218</v>
      </c>
      <c r="J2195" s="13" t="str">
        <f>VLOOKUP(E2195,起始地址定义!A:D,2,FALSE)</f>
        <v>DB1300</v>
      </c>
      <c r="K2195" s="12" t="str">
        <f t="shared" si="414"/>
        <v>REAL218</v>
      </c>
      <c r="L2195" s="13">
        <f>VLOOKUP(E2195,起始地址定义!A:D,3,FALSE)</f>
        <v>200</v>
      </c>
      <c r="M2195" s="14">
        <f>VLOOKUP($F2195,类型描述及偏移量!$C:$H,2,FALSE)</f>
        <v>18</v>
      </c>
      <c r="N2195" s="14" t="str">
        <f>VLOOKUP($F2195,类型描述及偏移量!$C:$H,3,FALSE)</f>
        <v>实型</v>
      </c>
      <c r="O2195" s="14" t="str">
        <f>VLOOKUP($F2195,类型描述及偏移量!$C:$H,4,FALSE)</f>
        <v>None</v>
      </c>
      <c r="P2195" s="14" t="str">
        <f>VLOOKUP($F2195,类型描述及偏移量!$C:$H,5,FALSE)</f>
        <v>No</v>
      </c>
      <c r="Q2195" s="14" t="str">
        <f>VLOOKUP($F2195,类型描述及偏移量!$C:$H,6,FALSE)</f>
        <v>下限值</v>
      </c>
    </row>
    <row r="2196" hidden="1" spans="1:17">
      <c r="A2196" s="12" t="s">
        <v>126</v>
      </c>
      <c r="B2196" s="12" t="s">
        <v>103</v>
      </c>
      <c r="C2196" t="s">
        <v>77</v>
      </c>
      <c r="D2196" t="s">
        <v>64</v>
      </c>
      <c r="E2196" s="13" t="str">
        <f t="shared" si="410"/>
        <v>CHP3_M1_ActRPM_BP_Value_var</v>
      </c>
      <c r="F2196" s="14" t="str">
        <f t="shared" si="411"/>
        <v>BP_Value_var_HiHi</v>
      </c>
      <c r="G2196" s="10" t="str">
        <f t="shared" si="412"/>
        <v>CHP3_M1_ActRPM_HiHi</v>
      </c>
      <c r="H2196" s="10" t="str">
        <f>VLOOKUP(基本表格!E2196,起始地址定义!A:D,4,FALSE)&amp;" "&amp;Q2196</f>
        <v>2435+P10-M1 3#环式刨片机 反馈转速 上上限值</v>
      </c>
      <c r="I2196" s="10" t="str">
        <f t="shared" si="413"/>
        <v>DB1300,REAL222</v>
      </c>
      <c r="J2196" s="13" t="str">
        <f>VLOOKUP(E2196,起始地址定义!A:D,2,FALSE)</f>
        <v>DB1300</v>
      </c>
      <c r="K2196" s="12" t="str">
        <f t="shared" si="414"/>
        <v>REAL222</v>
      </c>
      <c r="L2196" s="13">
        <f>VLOOKUP(E2196,起始地址定义!A:D,3,FALSE)</f>
        <v>200</v>
      </c>
      <c r="M2196" s="14">
        <f>VLOOKUP($F2196,类型描述及偏移量!$C:$H,2,FALSE)</f>
        <v>22</v>
      </c>
      <c r="N2196" s="14" t="str">
        <f>VLOOKUP($F2196,类型描述及偏移量!$C:$H,3,FALSE)</f>
        <v>实型</v>
      </c>
      <c r="O2196" s="14" t="str">
        <f>VLOOKUP($F2196,类型描述及偏移量!$C:$H,4,FALSE)</f>
        <v>None</v>
      </c>
      <c r="P2196" s="14" t="str">
        <f>VLOOKUP($F2196,类型描述及偏移量!$C:$H,5,FALSE)</f>
        <v>No</v>
      </c>
      <c r="Q2196" s="14" t="str">
        <f>VLOOKUP($F2196,类型描述及偏移量!$C:$H,6,FALSE)</f>
        <v>上上限值</v>
      </c>
    </row>
    <row r="2197" hidden="1" spans="1:17">
      <c r="A2197" s="12" t="s">
        <v>126</v>
      </c>
      <c r="B2197" s="12" t="s">
        <v>103</v>
      </c>
      <c r="C2197" t="s">
        <v>78</v>
      </c>
      <c r="D2197" t="s">
        <v>64</v>
      </c>
      <c r="E2197" s="13" t="str">
        <f t="shared" si="410"/>
        <v>CHP3_M1_ActRPM_BP_Value_var</v>
      </c>
      <c r="F2197" s="14" t="str">
        <f t="shared" si="411"/>
        <v>BP_Value_var_LoLo</v>
      </c>
      <c r="G2197" s="10" t="str">
        <f t="shared" si="412"/>
        <v>CHP3_M1_ActRPM_LoLo</v>
      </c>
      <c r="H2197" s="10" t="str">
        <f>VLOOKUP(基本表格!E2197,起始地址定义!A:D,4,FALSE)&amp;" "&amp;Q2197</f>
        <v>2435+P10-M1 3#环式刨片机 反馈转速 下下限值</v>
      </c>
      <c r="I2197" s="10" t="str">
        <f t="shared" si="413"/>
        <v>DB1300,REAL226</v>
      </c>
      <c r="J2197" s="13" t="str">
        <f>VLOOKUP(E2197,起始地址定义!A:D,2,FALSE)</f>
        <v>DB1300</v>
      </c>
      <c r="K2197" s="12" t="str">
        <f t="shared" si="414"/>
        <v>REAL226</v>
      </c>
      <c r="L2197" s="13">
        <f>VLOOKUP(E2197,起始地址定义!A:D,3,FALSE)</f>
        <v>200</v>
      </c>
      <c r="M2197" s="14">
        <f>VLOOKUP($F2197,类型描述及偏移量!$C:$H,2,FALSE)</f>
        <v>26</v>
      </c>
      <c r="N2197" s="14" t="str">
        <f>VLOOKUP($F2197,类型描述及偏移量!$C:$H,3,FALSE)</f>
        <v>实型</v>
      </c>
      <c r="O2197" s="14" t="str">
        <f>VLOOKUP($F2197,类型描述及偏移量!$C:$H,4,FALSE)</f>
        <v>None</v>
      </c>
      <c r="P2197" s="14" t="str">
        <f>VLOOKUP($F2197,类型描述及偏移量!$C:$H,5,FALSE)</f>
        <v>No</v>
      </c>
      <c r="Q2197" s="14" t="str">
        <f>VLOOKUP($F2197,类型描述及偏移量!$C:$H,6,FALSE)</f>
        <v>下下限值</v>
      </c>
    </row>
    <row r="2198" hidden="1" spans="1:17">
      <c r="A2198" s="12" t="s">
        <v>126</v>
      </c>
      <c r="B2198" s="12" t="s">
        <v>104</v>
      </c>
      <c r="C2198" t="s">
        <v>63</v>
      </c>
      <c r="D2198" t="s">
        <v>64</v>
      </c>
      <c r="E2198" s="13" t="str">
        <f t="shared" si="410"/>
        <v>CHP3_M1_Current_BP_Value_var</v>
      </c>
      <c r="F2198" s="14" t="str">
        <f t="shared" si="411"/>
        <v>BP_Value_var_HiProEN</v>
      </c>
      <c r="G2198" s="10" t="str">
        <f t="shared" si="412"/>
        <v>CHP3_M1_Current_HiProEN</v>
      </c>
      <c r="H2198" s="10" t="str">
        <f>VLOOKUP(基本表格!E2198,起始地址定义!A:D,4,FALSE)&amp;" "&amp;Q2198</f>
        <v>2435+P10-M1 3#环式刨片机 反馈电流 上限保护使能</v>
      </c>
      <c r="I2198" s="10" t="str">
        <f t="shared" si="413"/>
        <v>DB1300,X250.3</v>
      </c>
      <c r="J2198" s="13" t="str">
        <f>VLOOKUP(E2198,起始地址定义!A:D,2,FALSE)</f>
        <v>DB1300</v>
      </c>
      <c r="K2198" s="12" t="str">
        <f t="shared" si="414"/>
        <v>X250.3</v>
      </c>
      <c r="L2198" s="13">
        <f>VLOOKUP(E2198,起始地址定义!A:D,3,FALSE)</f>
        <v>250</v>
      </c>
      <c r="M2198" s="14">
        <f>VLOOKUP($F2198,类型描述及偏移量!$C:$H,2,FALSE)</f>
        <v>0.299999999999997</v>
      </c>
      <c r="N2198" s="14" t="str">
        <f>VLOOKUP($F2198,类型描述及偏移量!$C:$H,3,FALSE)</f>
        <v>离散</v>
      </c>
      <c r="O2198" s="14" t="str">
        <f>VLOOKUP($F2198,类型描述及偏移量!$C:$H,4,FALSE)</f>
        <v>None</v>
      </c>
      <c r="P2198" s="14" t="str">
        <f>VLOOKUP($F2198,类型描述及偏移量!$C:$H,5,FALSE)</f>
        <v>No</v>
      </c>
      <c r="Q2198" s="14" t="str">
        <f>VLOOKUP($F2198,类型描述及偏移量!$C:$H,6,FALSE)</f>
        <v>上限保护使能</v>
      </c>
    </row>
    <row r="2199" hidden="1" spans="1:17">
      <c r="A2199" s="12" t="s">
        <v>126</v>
      </c>
      <c r="B2199" s="12" t="s">
        <v>104</v>
      </c>
      <c r="C2199" t="s">
        <v>65</v>
      </c>
      <c r="D2199" t="s">
        <v>64</v>
      </c>
      <c r="E2199" s="13" t="str">
        <f t="shared" si="410"/>
        <v>CHP3_M1_Current_BP_Value_var</v>
      </c>
      <c r="F2199" s="14" t="str">
        <f t="shared" si="411"/>
        <v>BP_Value_var_LoProEN</v>
      </c>
      <c r="G2199" s="10" t="str">
        <f t="shared" si="412"/>
        <v>CHP3_M1_Current_LoProEN</v>
      </c>
      <c r="H2199" s="10" t="str">
        <f>VLOOKUP(基本表格!E2199,起始地址定义!A:D,4,FALSE)&amp;" "&amp;Q2199</f>
        <v>2435+P10-M1 3#环式刨片机 反馈电流 下限保护使能</v>
      </c>
      <c r="I2199" s="10" t="str">
        <f t="shared" si="413"/>
        <v>DB1300,X250.4</v>
      </c>
      <c r="J2199" s="13" t="str">
        <f>VLOOKUP(E2199,起始地址定义!A:D,2,FALSE)</f>
        <v>DB1300</v>
      </c>
      <c r="K2199" s="12" t="str">
        <f t="shared" si="414"/>
        <v>X250.4</v>
      </c>
      <c r="L2199" s="13">
        <f>VLOOKUP(E2199,起始地址定义!A:D,3,FALSE)</f>
        <v>250</v>
      </c>
      <c r="M2199" s="14">
        <f>VLOOKUP($F2199,类型描述及偏移量!$C:$H,2,FALSE)</f>
        <v>0.399999999999999</v>
      </c>
      <c r="N2199" s="14" t="str">
        <f>VLOOKUP($F2199,类型描述及偏移量!$C:$H,3,FALSE)</f>
        <v>离散</v>
      </c>
      <c r="O2199" s="14" t="str">
        <f>VLOOKUP($F2199,类型描述及偏移量!$C:$H,4,FALSE)</f>
        <v>None</v>
      </c>
      <c r="P2199" s="14" t="str">
        <f>VLOOKUP($F2199,类型描述及偏移量!$C:$H,5,FALSE)</f>
        <v>No</v>
      </c>
      <c r="Q2199" s="14" t="str">
        <f>VLOOKUP($F2199,类型描述及偏移量!$C:$H,6,FALSE)</f>
        <v>下限保护使能</v>
      </c>
    </row>
    <row r="2200" hidden="1" spans="1:17">
      <c r="A2200" s="12" t="s">
        <v>126</v>
      </c>
      <c r="B2200" s="12" t="s">
        <v>104</v>
      </c>
      <c r="C2200" t="s">
        <v>66</v>
      </c>
      <c r="D2200" t="s">
        <v>64</v>
      </c>
      <c r="E2200" s="13" t="str">
        <f t="shared" si="410"/>
        <v>CHP3_M1_Current_BP_Value_var</v>
      </c>
      <c r="F2200" s="14" t="str">
        <f t="shared" si="411"/>
        <v>BP_Value_var_HiALM</v>
      </c>
      <c r="G2200" s="10" t="str">
        <f t="shared" si="412"/>
        <v>CHP3_M1_Current_HiALM</v>
      </c>
      <c r="H2200" s="10" t="str">
        <f>VLOOKUP(基本表格!E2200,起始地址定义!A:D,4,FALSE)&amp;" "&amp;Q2200</f>
        <v>2435+P10-M1 3#环式刨片机 反馈电流 上限报警</v>
      </c>
      <c r="I2200" s="10" t="str">
        <f t="shared" si="413"/>
        <v>DB1300,X250.5</v>
      </c>
      <c r="J2200" s="13" t="str">
        <f>VLOOKUP(E2200,起始地址定义!A:D,2,FALSE)</f>
        <v>DB1300</v>
      </c>
      <c r="K2200" s="12" t="str">
        <f t="shared" si="414"/>
        <v>X250.5</v>
      </c>
      <c r="L2200" s="13">
        <f>VLOOKUP(E2200,起始地址定义!A:D,3,FALSE)</f>
        <v>250</v>
      </c>
      <c r="M2200" s="14">
        <f>VLOOKUP($F2200,类型描述及偏移量!$C:$H,2,FALSE)</f>
        <v>0.5</v>
      </c>
      <c r="N2200" s="14" t="str">
        <f>VLOOKUP($F2200,类型描述及偏移量!$C:$H,3,FALSE)</f>
        <v>离散</v>
      </c>
      <c r="O2200" s="14" t="str">
        <f>VLOOKUP($F2200,类型描述及偏移量!$C:$H,4,FALSE)</f>
        <v>None</v>
      </c>
      <c r="P2200" s="14" t="str">
        <f>VLOOKUP($F2200,类型描述及偏移量!$C:$H,5,FALSE)</f>
        <v>Yes</v>
      </c>
      <c r="Q2200" s="14" t="str">
        <f>VLOOKUP($F2200,类型描述及偏移量!$C:$H,6,FALSE)</f>
        <v>上限报警</v>
      </c>
    </row>
    <row r="2201" hidden="1" spans="1:17">
      <c r="A2201" s="12" t="s">
        <v>126</v>
      </c>
      <c r="B2201" s="12" t="s">
        <v>104</v>
      </c>
      <c r="C2201" t="s">
        <v>67</v>
      </c>
      <c r="D2201" t="s">
        <v>64</v>
      </c>
      <c r="E2201" s="13" t="str">
        <f t="shared" si="410"/>
        <v>CHP3_M1_Current_BP_Value_var</v>
      </c>
      <c r="F2201" s="14" t="str">
        <f t="shared" si="411"/>
        <v>BP_Value_var_LoALM</v>
      </c>
      <c r="G2201" s="10" t="str">
        <f t="shared" si="412"/>
        <v>CHP3_M1_Current_LoALM</v>
      </c>
      <c r="H2201" s="10" t="str">
        <f>VLOOKUP(基本表格!E2201,起始地址定义!A:D,4,FALSE)&amp;" "&amp;Q2201</f>
        <v>2435+P10-M1 3#环式刨片机 反馈电流 下限报警</v>
      </c>
      <c r="I2201" s="10" t="str">
        <f t="shared" si="413"/>
        <v>DB1300,X250.6</v>
      </c>
      <c r="J2201" s="13" t="str">
        <f>VLOOKUP(E2201,起始地址定义!A:D,2,FALSE)</f>
        <v>DB1300</v>
      </c>
      <c r="K2201" s="12" t="str">
        <f t="shared" si="414"/>
        <v>X250.6</v>
      </c>
      <c r="L2201" s="13">
        <f>VLOOKUP(E2201,起始地址定义!A:D,3,FALSE)</f>
        <v>250</v>
      </c>
      <c r="M2201" s="14">
        <f>VLOOKUP($F2201,类型描述及偏移量!$C:$H,2,FALSE)</f>
        <v>0.600000000000001</v>
      </c>
      <c r="N2201" s="14" t="str">
        <f>VLOOKUP($F2201,类型描述及偏移量!$C:$H,3,FALSE)</f>
        <v>离散</v>
      </c>
      <c r="O2201" s="14" t="str">
        <f>VLOOKUP($F2201,类型描述及偏移量!$C:$H,4,FALSE)</f>
        <v>None</v>
      </c>
      <c r="P2201" s="14" t="str">
        <f>VLOOKUP($F2201,类型描述及偏移量!$C:$H,5,FALSE)</f>
        <v>Yes</v>
      </c>
      <c r="Q2201" s="14" t="str">
        <f>VLOOKUP($F2201,类型描述及偏移量!$C:$H,6,FALSE)</f>
        <v>下限报警</v>
      </c>
    </row>
    <row r="2202" hidden="1" spans="1:17">
      <c r="A2202" s="12" t="s">
        <v>126</v>
      </c>
      <c r="B2202" s="12" t="s">
        <v>104</v>
      </c>
      <c r="C2202" t="s">
        <v>68</v>
      </c>
      <c r="D2202" t="s">
        <v>64</v>
      </c>
      <c r="E2202" s="13" t="str">
        <f t="shared" si="410"/>
        <v>CHP3_M1_Current_BP_Value_var</v>
      </c>
      <c r="F2202" s="14" t="str">
        <f t="shared" si="411"/>
        <v>BP_Value_var_HiHiALM</v>
      </c>
      <c r="G2202" s="10" t="str">
        <f t="shared" si="412"/>
        <v>CHP3_M1_Current_HiHiALM</v>
      </c>
      <c r="H2202" s="10" t="str">
        <f>VLOOKUP(基本表格!E2202,起始地址定义!A:D,4,FALSE)&amp;" "&amp;Q2202</f>
        <v>2435+P10-M1 3#环式刨片机 反馈电流 上上限报警</v>
      </c>
      <c r="I2202" s="10" t="str">
        <f t="shared" si="413"/>
        <v>DB1300,X250.7</v>
      </c>
      <c r="J2202" s="13" t="str">
        <f>VLOOKUP(E2202,起始地址定义!A:D,2,FALSE)</f>
        <v>DB1300</v>
      </c>
      <c r="K2202" s="12" t="str">
        <f t="shared" si="414"/>
        <v>X250.7</v>
      </c>
      <c r="L2202" s="13">
        <f>VLOOKUP(E2202,起始地址定义!A:D,3,FALSE)</f>
        <v>250</v>
      </c>
      <c r="M2202" s="14">
        <f>VLOOKUP($F2202,类型描述及偏移量!$C:$H,2,FALSE)</f>
        <v>0.700000000000003</v>
      </c>
      <c r="N2202" s="14" t="str">
        <f>VLOOKUP($F2202,类型描述及偏移量!$C:$H,3,FALSE)</f>
        <v>离散</v>
      </c>
      <c r="O2202" s="14" t="str">
        <f>VLOOKUP($F2202,类型描述及偏移量!$C:$H,4,FALSE)</f>
        <v>On</v>
      </c>
      <c r="P2202" s="14" t="str">
        <f>VLOOKUP($F2202,类型描述及偏移量!$C:$H,5,FALSE)</f>
        <v>Yes</v>
      </c>
      <c r="Q2202" s="14" t="str">
        <f>VLOOKUP($F2202,类型描述及偏移量!$C:$H,6,FALSE)</f>
        <v>上上限报警</v>
      </c>
    </row>
    <row r="2203" hidden="1" spans="1:17">
      <c r="A2203" s="12" t="s">
        <v>126</v>
      </c>
      <c r="B2203" s="12" t="s">
        <v>104</v>
      </c>
      <c r="C2203" t="s">
        <v>69</v>
      </c>
      <c r="D2203" t="s">
        <v>64</v>
      </c>
      <c r="E2203" s="13" t="str">
        <f t="shared" si="410"/>
        <v>CHP3_M1_Current_BP_Value_var</v>
      </c>
      <c r="F2203" s="14" t="str">
        <f t="shared" si="411"/>
        <v>BP_Value_var_LoLoALM</v>
      </c>
      <c r="G2203" s="10" t="str">
        <f t="shared" si="412"/>
        <v>CHP3_M1_Current_LoLoALM</v>
      </c>
      <c r="H2203" s="10" t="str">
        <f>VLOOKUP(基本表格!E2203,起始地址定义!A:D,4,FALSE)&amp;" "&amp;Q2203</f>
        <v>2435+P10-M1 3#环式刨片机 反馈电流 下下限报警</v>
      </c>
      <c r="I2203" s="10" t="str">
        <f t="shared" si="413"/>
        <v>DB1300,X251.0</v>
      </c>
      <c r="J2203" s="13" t="str">
        <f>VLOOKUP(E2203,起始地址定义!A:D,2,FALSE)</f>
        <v>DB1300</v>
      </c>
      <c r="K2203" s="12" t="str">
        <f t="shared" si="414"/>
        <v>X251.0</v>
      </c>
      <c r="L2203" s="13">
        <f>VLOOKUP(E2203,起始地址定义!A:D,3,FALSE)</f>
        <v>250</v>
      </c>
      <c r="M2203" s="14">
        <f>VLOOKUP($F2203,类型描述及偏移量!$C:$H,2,FALSE)</f>
        <v>1</v>
      </c>
      <c r="N2203" s="14" t="str">
        <f>VLOOKUP($F2203,类型描述及偏移量!$C:$H,3,FALSE)</f>
        <v>离散</v>
      </c>
      <c r="O2203" s="14" t="str">
        <f>VLOOKUP($F2203,类型描述及偏移量!$C:$H,4,FALSE)</f>
        <v>On</v>
      </c>
      <c r="P2203" s="14" t="str">
        <f>VLOOKUP($F2203,类型描述及偏移量!$C:$H,5,FALSE)</f>
        <v>Yes</v>
      </c>
      <c r="Q2203" s="14" t="str">
        <f>VLOOKUP($F2203,类型描述及偏移量!$C:$H,6,FALSE)</f>
        <v>下下限报警</v>
      </c>
    </row>
    <row r="2204" hidden="1" spans="1:17">
      <c r="A2204" s="12" t="s">
        <v>126</v>
      </c>
      <c r="B2204" s="12" t="s">
        <v>104</v>
      </c>
      <c r="C2204" t="s">
        <v>70</v>
      </c>
      <c r="D2204" t="s">
        <v>64</v>
      </c>
      <c r="E2204" s="13" t="str">
        <f t="shared" si="410"/>
        <v>CHP3_M1_Current_BP_Value_var</v>
      </c>
      <c r="F2204" s="14" t="str">
        <f t="shared" si="411"/>
        <v>BP_Value_var_LimALM</v>
      </c>
      <c r="G2204" s="10" t="str">
        <f t="shared" si="412"/>
        <v>CHP3_M1_Current_LimALM</v>
      </c>
      <c r="H2204" s="10" t="str">
        <f>VLOOKUP(基本表格!E2204,起始地址定义!A:D,4,FALSE)&amp;" "&amp;Q2204</f>
        <v>2435+P10-M1 3#环式刨片机 反馈电流 极限报警</v>
      </c>
      <c r="I2204" s="10" t="str">
        <f t="shared" si="413"/>
        <v>DB1300,X251.1</v>
      </c>
      <c r="J2204" s="13" t="str">
        <f>VLOOKUP(E2204,起始地址定义!A:D,2,FALSE)</f>
        <v>DB1300</v>
      </c>
      <c r="K2204" s="12" t="str">
        <f t="shared" si="414"/>
        <v>X251.1</v>
      </c>
      <c r="L2204" s="13">
        <f>VLOOKUP(E2204,起始地址定义!A:D,3,FALSE)</f>
        <v>250</v>
      </c>
      <c r="M2204" s="14">
        <f>VLOOKUP($F2204,类型描述及偏移量!$C:$H,2,FALSE)</f>
        <v>1.1</v>
      </c>
      <c r="N2204" s="14" t="str">
        <f>VLOOKUP($F2204,类型描述及偏移量!$C:$H,3,FALSE)</f>
        <v>离散</v>
      </c>
      <c r="O2204" s="14" t="str">
        <f>VLOOKUP($F2204,类型描述及偏移量!$C:$H,4,FALSE)</f>
        <v>On</v>
      </c>
      <c r="P2204" s="14" t="str">
        <f>VLOOKUP($F2204,类型描述及偏移量!$C:$H,5,FALSE)</f>
        <v>Yes</v>
      </c>
      <c r="Q2204" s="14" t="str">
        <f>VLOOKUP($F2204,类型描述及偏移量!$C:$H,6,FALSE)</f>
        <v>极限报警</v>
      </c>
    </row>
    <row r="2205" hidden="1" spans="1:17">
      <c r="A2205" s="12" t="s">
        <v>126</v>
      </c>
      <c r="B2205" s="12" t="s">
        <v>104</v>
      </c>
      <c r="C2205" t="s">
        <v>71</v>
      </c>
      <c r="D2205" t="s">
        <v>64</v>
      </c>
      <c r="E2205" s="13" t="str">
        <f t="shared" si="410"/>
        <v>CHP3_M1_Current_BP_Value_var</v>
      </c>
      <c r="F2205" s="14" t="str">
        <f t="shared" si="411"/>
        <v>BP_Value_var_LostALM</v>
      </c>
      <c r="G2205" s="10" t="str">
        <f t="shared" si="412"/>
        <v>CHP3_M1_Current_LostALM</v>
      </c>
      <c r="H2205" s="10" t="str">
        <f>VLOOKUP(基本表格!E2205,起始地址定义!A:D,4,FALSE)&amp;" "&amp;Q2205</f>
        <v>2435+P10-M1 3#环式刨片机 反馈电流 传感器断线报警</v>
      </c>
      <c r="I2205" s="10" t="str">
        <f t="shared" si="413"/>
        <v>DB1300,X251.2</v>
      </c>
      <c r="J2205" s="13" t="str">
        <f>VLOOKUP(E2205,起始地址定义!A:D,2,FALSE)</f>
        <v>DB1300</v>
      </c>
      <c r="K2205" s="12" t="str">
        <f t="shared" si="414"/>
        <v>X251.2</v>
      </c>
      <c r="L2205" s="13">
        <f>VLOOKUP(E2205,起始地址定义!A:D,3,FALSE)</f>
        <v>250</v>
      </c>
      <c r="M2205" s="14">
        <f>VLOOKUP($F2205,类型描述及偏移量!$C:$H,2,FALSE)</f>
        <v>1.2</v>
      </c>
      <c r="N2205" s="14" t="str">
        <f>VLOOKUP($F2205,类型描述及偏移量!$C:$H,3,FALSE)</f>
        <v>离散</v>
      </c>
      <c r="O2205" s="14" t="str">
        <f>VLOOKUP($F2205,类型描述及偏移量!$C:$H,4,FALSE)</f>
        <v>On</v>
      </c>
      <c r="P2205" s="14" t="str">
        <f>VLOOKUP($F2205,类型描述及偏移量!$C:$H,5,FALSE)</f>
        <v>Yes</v>
      </c>
      <c r="Q2205" s="14" t="str">
        <f>VLOOKUP($F2205,类型描述及偏移量!$C:$H,6,FALSE)</f>
        <v>传感器断线报警</v>
      </c>
    </row>
    <row r="2206" hidden="1" spans="1:17">
      <c r="A2206" s="12" t="s">
        <v>126</v>
      </c>
      <c r="B2206" s="12" t="s">
        <v>104</v>
      </c>
      <c r="C2206" t="s">
        <v>72</v>
      </c>
      <c r="D2206" t="s">
        <v>64</v>
      </c>
      <c r="E2206" s="13" t="str">
        <f t="shared" si="410"/>
        <v>CHP3_M1_Current_BP_Value_var</v>
      </c>
      <c r="F2206" s="14" t="str">
        <f t="shared" si="411"/>
        <v>BP_Value_var_Code</v>
      </c>
      <c r="G2206" s="10" t="str">
        <f t="shared" si="412"/>
        <v>CHP3_M1_Current_Code</v>
      </c>
      <c r="H2206" s="10" t="str">
        <f>VLOOKUP(基本表格!E2206,起始地址定义!A:D,4,FALSE)&amp;" "&amp;Q2206</f>
        <v>2435+P10-M1 3#环式刨片机 反馈电流 实际内码</v>
      </c>
      <c r="I2206" s="10" t="str">
        <f t="shared" si="413"/>
        <v>DB1300,INT252</v>
      </c>
      <c r="J2206" s="13" t="str">
        <f>VLOOKUP(E2206,起始地址定义!A:D,2,FALSE)</f>
        <v>DB1300</v>
      </c>
      <c r="K2206" s="12" t="str">
        <f t="shared" si="414"/>
        <v>INT252</v>
      </c>
      <c r="L2206" s="13">
        <f>VLOOKUP(E2206,起始地址定义!A:D,3,FALSE)</f>
        <v>250</v>
      </c>
      <c r="M2206" s="14">
        <f>VLOOKUP($F2206,类型描述及偏移量!$C:$H,2,FALSE)</f>
        <v>2</v>
      </c>
      <c r="N2206" s="14" t="str">
        <f>VLOOKUP($F2206,类型描述及偏移量!$C:$H,3,FALSE)</f>
        <v>整型</v>
      </c>
      <c r="O2206" s="14" t="str">
        <f>VLOOKUP($F2206,类型描述及偏移量!$C:$H,4,FALSE)</f>
        <v>None</v>
      </c>
      <c r="P2206" s="14" t="str">
        <f>VLOOKUP($F2206,类型描述及偏移量!$C:$H,5,FALSE)</f>
        <v>Yes</v>
      </c>
      <c r="Q2206" s="14" t="str">
        <f>VLOOKUP($F2206,类型描述及偏移量!$C:$H,6,FALSE)</f>
        <v>实际内码</v>
      </c>
    </row>
    <row r="2207" hidden="1" spans="1:17">
      <c r="A2207" s="12" t="s">
        <v>126</v>
      </c>
      <c r="B2207" s="12" t="s">
        <v>104</v>
      </c>
      <c r="C2207" t="s">
        <v>73</v>
      </c>
      <c r="D2207" t="s">
        <v>64</v>
      </c>
      <c r="E2207" s="13" t="str">
        <f t="shared" si="410"/>
        <v>CHP3_M1_Current_BP_Value_var</v>
      </c>
      <c r="F2207" s="14" t="str">
        <f t="shared" si="411"/>
        <v>BP_Value_var_Value</v>
      </c>
      <c r="G2207" s="10" t="str">
        <f t="shared" si="412"/>
        <v>CHP3_M1_Current_Value</v>
      </c>
      <c r="H2207" s="10" t="str">
        <f>VLOOKUP(基本表格!E2207,起始地址定义!A:D,4,FALSE)&amp;" "&amp;Q2207</f>
        <v>2435+P10-M1 3#环式刨片机 反馈电流 实际值</v>
      </c>
      <c r="I2207" s="10" t="str">
        <f t="shared" si="413"/>
        <v>DB1300,REAL256</v>
      </c>
      <c r="J2207" s="13" t="str">
        <f>VLOOKUP(E2207,起始地址定义!A:D,2,FALSE)</f>
        <v>DB1300</v>
      </c>
      <c r="K2207" s="12" t="str">
        <f t="shared" si="414"/>
        <v>REAL256</v>
      </c>
      <c r="L2207" s="13">
        <f>VLOOKUP(E2207,起始地址定义!A:D,3,FALSE)</f>
        <v>250</v>
      </c>
      <c r="M2207" s="14">
        <f>VLOOKUP($F2207,类型描述及偏移量!$C:$H,2,FALSE)</f>
        <v>6</v>
      </c>
      <c r="N2207" s="14" t="str">
        <f>VLOOKUP($F2207,类型描述及偏移量!$C:$H,3,FALSE)</f>
        <v>实型</v>
      </c>
      <c r="O2207" s="14" t="str">
        <f>VLOOKUP($F2207,类型描述及偏移量!$C:$H,4,FALSE)</f>
        <v>None</v>
      </c>
      <c r="P2207" s="14" t="str">
        <f>VLOOKUP($F2207,类型描述及偏移量!$C:$H,5,FALSE)</f>
        <v>Yes</v>
      </c>
      <c r="Q2207" s="14" t="str">
        <f>VLOOKUP($F2207,类型描述及偏移量!$C:$H,6,FALSE)</f>
        <v>实际值</v>
      </c>
    </row>
    <row r="2208" hidden="1" spans="1:17">
      <c r="A2208" s="12" t="s">
        <v>126</v>
      </c>
      <c r="B2208" s="12" t="s">
        <v>104</v>
      </c>
      <c r="C2208" t="s">
        <v>74</v>
      </c>
      <c r="D2208" t="s">
        <v>64</v>
      </c>
      <c r="E2208" s="13" t="str">
        <f t="shared" si="410"/>
        <v>CHP3_M1_Current_BP_Value_var</v>
      </c>
      <c r="F2208" s="14" t="str">
        <f t="shared" si="411"/>
        <v>BP_Value_var_Range</v>
      </c>
      <c r="G2208" s="10" t="str">
        <f t="shared" si="412"/>
        <v>CHP3_M1_Current_Range</v>
      </c>
      <c r="H2208" s="10" t="str">
        <f>VLOOKUP(基本表格!E2208,起始地址定义!A:D,4,FALSE)&amp;" "&amp;Q2208</f>
        <v>2435+P10-M1 3#环式刨片机 反馈电流 量程</v>
      </c>
      <c r="I2208" s="10" t="str">
        <f t="shared" si="413"/>
        <v>DB1300,REAL260</v>
      </c>
      <c r="J2208" s="13" t="str">
        <f>VLOOKUP(E2208,起始地址定义!A:D,2,FALSE)</f>
        <v>DB1300</v>
      </c>
      <c r="K2208" s="12" t="str">
        <f t="shared" si="414"/>
        <v>REAL260</v>
      </c>
      <c r="L2208" s="13">
        <f>VLOOKUP(E2208,起始地址定义!A:D,3,FALSE)</f>
        <v>250</v>
      </c>
      <c r="M2208" s="14">
        <f>VLOOKUP($F2208,类型描述及偏移量!$C:$H,2,FALSE)</f>
        <v>10</v>
      </c>
      <c r="N2208" s="14" t="str">
        <f>VLOOKUP($F2208,类型描述及偏移量!$C:$H,3,FALSE)</f>
        <v>实型</v>
      </c>
      <c r="O2208" s="14" t="str">
        <f>VLOOKUP($F2208,类型描述及偏移量!$C:$H,4,FALSE)</f>
        <v>None</v>
      </c>
      <c r="P2208" s="14" t="str">
        <f>VLOOKUP($F2208,类型描述及偏移量!$C:$H,5,FALSE)</f>
        <v>No</v>
      </c>
      <c r="Q2208" s="14" t="str">
        <f>VLOOKUP($F2208,类型描述及偏移量!$C:$H,6,FALSE)</f>
        <v>量程</v>
      </c>
    </row>
    <row r="2209" hidden="1" spans="1:17">
      <c r="A2209" s="12" t="s">
        <v>126</v>
      </c>
      <c r="B2209" s="12" t="s">
        <v>104</v>
      </c>
      <c r="C2209" t="s">
        <v>75</v>
      </c>
      <c r="D2209" t="s">
        <v>64</v>
      </c>
      <c r="E2209" s="13" t="str">
        <f t="shared" si="410"/>
        <v>CHP3_M1_Current_BP_Value_var</v>
      </c>
      <c r="F2209" s="14" t="str">
        <f t="shared" si="411"/>
        <v>BP_Value_var_Hi</v>
      </c>
      <c r="G2209" s="10" t="str">
        <f t="shared" si="412"/>
        <v>CHP3_M1_Current_Hi</v>
      </c>
      <c r="H2209" s="10" t="str">
        <f>VLOOKUP(基本表格!E2209,起始地址定义!A:D,4,FALSE)&amp;" "&amp;Q2209</f>
        <v>2435+P10-M1 3#环式刨片机 反馈电流 上限值</v>
      </c>
      <c r="I2209" s="10" t="str">
        <f t="shared" si="413"/>
        <v>DB1300,REAL264</v>
      </c>
      <c r="J2209" s="13" t="str">
        <f>VLOOKUP(E2209,起始地址定义!A:D,2,FALSE)</f>
        <v>DB1300</v>
      </c>
      <c r="K2209" s="12" t="str">
        <f t="shared" si="414"/>
        <v>REAL264</v>
      </c>
      <c r="L2209" s="13">
        <f>VLOOKUP(E2209,起始地址定义!A:D,3,FALSE)</f>
        <v>250</v>
      </c>
      <c r="M2209" s="14">
        <f>VLOOKUP($F2209,类型描述及偏移量!$C:$H,2,FALSE)</f>
        <v>14</v>
      </c>
      <c r="N2209" s="14" t="str">
        <f>VLOOKUP($F2209,类型描述及偏移量!$C:$H,3,FALSE)</f>
        <v>实型</v>
      </c>
      <c r="O2209" s="14" t="str">
        <f>VLOOKUP($F2209,类型描述及偏移量!$C:$H,4,FALSE)</f>
        <v>None</v>
      </c>
      <c r="P2209" s="14" t="str">
        <f>VLOOKUP($F2209,类型描述及偏移量!$C:$H,5,FALSE)</f>
        <v>No</v>
      </c>
      <c r="Q2209" s="14" t="str">
        <f>VLOOKUP($F2209,类型描述及偏移量!$C:$H,6,FALSE)</f>
        <v>上限值</v>
      </c>
    </row>
    <row r="2210" hidden="1" spans="1:17">
      <c r="A2210" s="12" t="s">
        <v>126</v>
      </c>
      <c r="B2210" s="12" t="s">
        <v>104</v>
      </c>
      <c r="C2210" t="s">
        <v>76</v>
      </c>
      <c r="D2210" t="s">
        <v>64</v>
      </c>
      <c r="E2210" s="13" t="str">
        <f t="shared" si="410"/>
        <v>CHP3_M1_Current_BP_Value_var</v>
      </c>
      <c r="F2210" s="14" t="str">
        <f t="shared" si="411"/>
        <v>BP_Value_var_Lo</v>
      </c>
      <c r="G2210" s="10" t="str">
        <f t="shared" si="412"/>
        <v>CHP3_M1_Current_Lo</v>
      </c>
      <c r="H2210" s="10" t="str">
        <f>VLOOKUP(基本表格!E2210,起始地址定义!A:D,4,FALSE)&amp;" "&amp;Q2210</f>
        <v>2435+P10-M1 3#环式刨片机 反馈电流 下限值</v>
      </c>
      <c r="I2210" s="10" t="str">
        <f t="shared" si="413"/>
        <v>DB1300,REAL268</v>
      </c>
      <c r="J2210" s="13" t="str">
        <f>VLOOKUP(E2210,起始地址定义!A:D,2,FALSE)</f>
        <v>DB1300</v>
      </c>
      <c r="K2210" s="12" t="str">
        <f t="shared" si="414"/>
        <v>REAL268</v>
      </c>
      <c r="L2210" s="13">
        <f>VLOOKUP(E2210,起始地址定义!A:D,3,FALSE)</f>
        <v>250</v>
      </c>
      <c r="M2210" s="14">
        <f>VLOOKUP($F2210,类型描述及偏移量!$C:$H,2,FALSE)</f>
        <v>18</v>
      </c>
      <c r="N2210" s="14" t="str">
        <f>VLOOKUP($F2210,类型描述及偏移量!$C:$H,3,FALSE)</f>
        <v>实型</v>
      </c>
      <c r="O2210" s="14" t="str">
        <f>VLOOKUP($F2210,类型描述及偏移量!$C:$H,4,FALSE)</f>
        <v>None</v>
      </c>
      <c r="P2210" s="14" t="str">
        <f>VLOOKUP($F2210,类型描述及偏移量!$C:$H,5,FALSE)</f>
        <v>No</v>
      </c>
      <c r="Q2210" s="14" t="str">
        <f>VLOOKUP($F2210,类型描述及偏移量!$C:$H,6,FALSE)</f>
        <v>下限值</v>
      </c>
    </row>
    <row r="2211" hidden="1" spans="1:17">
      <c r="A2211" s="12" t="s">
        <v>126</v>
      </c>
      <c r="B2211" s="12" t="s">
        <v>104</v>
      </c>
      <c r="C2211" t="s">
        <v>77</v>
      </c>
      <c r="D2211" t="s">
        <v>64</v>
      </c>
      <c r="E2211" s="13" t="str">
        <f t="shared" si="410"/>
        <v>CHP3_M1_Current_BP_Value_var</v>
      </c>
      <c r="F2211" s="14" t="str">
        <f t="shared" si="411"/>
        <v>BP_Value_var_HiHi</v>
      </c>
      <c r="G2211" s="10" t="str">
        <f t="shared" si="412"/>
        <v>CHP3_M1_Current_HiHi</v>
      </c>
      <c r="H2211" s="10" t="str">
        <f>VLOOKUP(基本表格!E2211,起始地址定义!A:D,4,FALSE)&amp;" "&amp;Q2211</f>
        <v>2435+P10-M1 3#环式刨片机 反馈电流 上上限值</v>
      </c>
      <c r="I2211" s="10" t="str">
        <f t="shared" si="413"/>
        <v>DB1300,REAL272</v>
      </c>
      <c r="J2211" s="13" t="str">
        <f>VLOOKUP(E2211,起始地址定义!A:D,2,FALSE)</f>
        <v>DB1300</v>
      </c>
      <c r="K2211" s="12" t="str">
        <f t="shared" si="414"/>
        <v>REAL272</v>
      </c>
      <c r="L2211" s="13">
        <f>VLOOKUP(E2211,起始地址定义!A:D,3,FALSE)</f>
        <v>250</v>
      </c>
      <c r="M2211" s="14">
        <f>VLOOKUP($F2211,类型描述及偏移量!$C:$H,2,FALSE)</f>
        <v>22</v>
      </c>
      <c r="N2211" s="14" t="str">
        <f>VLOOKUP($F2211,类型描述及偏移量!$C:$H,3,FALSE)</f>
        <v>实型</v>
      </c>
      <c r="O2211" s="14" t="str">
        <f>VLOOKUP($F2211,类型描述及偏移量!$C:$H,4,FALSE)</f>
        <v>None</v>
      </c>
      <c r="P2211" s="14" t="str">
        <f>VLOOKUP($F2211,类型描述及偏移量!$C:$H,5,FALSE)</f>
        <v>No</v>
      </c>
      <c r="Q2211" s="14" t="str">
        <f>VLOOKUP($F2211,类型描述及偏移量!$C:$H,6,FALSE)</f>
        <v>上上限值</v>
      </c>
    </row>
    <row r="2212" hidden="1" spans="1:17">
      <c r="A2212" s="12" t="s">
        <v>126</v>
      </c>
      <c r="B2212" s="12" t="s">
        <v>104</v>
      </c>
      <c r="C2212" t="s">
        <v>78</v>
      </c>
      <c r="D2212" t="s">
        <v>64</v>
      </c>
      <c r="E2212" s="13" t="str">
        <f t="shared" si="410"/>
        <v>CHP3_M1_Current_BP_Value_var</v>
      </c>
      <c r="F2212" s="14" t="str">
        <f t="shared" si="411"/>
        <v>BP_Value_var_LoLo</v>
      </c>
      <c r="G2212" s="10" t="str">
        <f t="shared" si="412"/>
        <v>CHP3_M1_Current_LoLo</v>
      </c>
      <c r="H2212" s="10" t="str">
        <f>VLOOKUP(基本表格!E2212,起始地址定义!A:D,4,FALSE)&amp;" "&amp;Q2212</f>
        <v>2435+P10-M1 3#环式刨片机 反馈电流 下下限值</v>
      </c>
      <c r="I2212" s="10" t="str">
        <f t="shared" si="413"/>
        <v>DB1300,REAL276</v>
      </c>
      <c r="J2212" s="13" t="str">
        <f>VLOOKUP(E2212,起始地址定义!A:D,2,FALSE)</f>
        <v>DB1300</v>
      </c>
      <c r="K2212" s="12" t="str">
        <f t="shared" si="414"/>
        <v>REAL276</v>
      </c>
      <c r="L2212" s="13">
        <f>VLOOKUP(E2212,起始地址定义!A:D,3,FALSE)</f>
        <v>250</v>
      </c>
      <c r="M2212" s="14">
        <f>VLOOKUP($F2212,类型描述及偏移量!$C:$H,2,FALSE)</f>
        <v>26</v>
      </c>
      <c r="N2212" s="14" t="str">
        <f>VLOOKUP($F2212,类型描述及偏移量!$C:$H,3,FALSE)</f>
        <v>实型</v>
      </c>
      <c r="O2212" s="14" t="str">
        <f>VLOOKUP($F2212,类型描述及偏移量!$C:$H,4,FALSE)</f>
        <v>None</v>
      </c>
      <c r="P2212" s="14" t="str">
        <f>VLOOKUP($F2212,类型描述及偏移量!$C:$H,5,FALSE)</f>
        <v>No</v>
      </c>
      <c r="Q2212" s="14" t="str">
        <f>VLOOKUP($F2212,类型描述及偏移量!$C:$H,6,FALSE)</f>
        <v>下下限值</v>
      </c>
    </row>
    <row r="2213" hidden="1" spans="1:17">
      <c r="A2213" s="12" t="s">
        <v>126</v>
      </c>
      <c r="B2213" s="12" t="str">
        <f t="shared" ref="B2213:B2276" si="415">"M"&amp;RIGHT(LEFT(B2090,FIND("_",B2090,1)-1),LEN(LEFT(B2090,FIND("_",B2090,1)-1))-1)+1&amp;"_"&amp;RIGHT(B2090,LEN(B2090)-FIND("_",B2090,1))</f>
        <v>M2_M</v>
      </c>
      <c r="C2213" s="12" t="str">
        <f t="shared" ref="C2213:C2276" si="416">C2090</f>
        <v>Enable</v>
      </c>
      <c r="D2213" s="12" t="str">
        <f t="shared" ref="D2213:D2276" si="417">D2090</f>
        <v>BP_Motor_var</v>
      </c>
      <c r="E2213" s="13" t="str">
        <f t="shared" si="410"/>
        <v>CHP3_M2_M_BP_Motor_var</v>
      </c>
      <c r="F2213" s="14" t="str">
        <f t="shared" si="411"/>
        <v>BP_Motor_var_Enable</v>
      </c>
      <c r="G2213" s="10" t="str">
        <f t="shared" si="412"/>
        <v>CHP3_M2_M_Enable</v>
      </c>
      <c r="H2213" s="10" t="str">
        <f>VLOOKUP(基本表格!E2213,起始地址定义!A:D,4,FALSE)&amp;" "&amp;Q2213</f>
        <v>2432+P5-M5 刨片机料仓3#出料螺旋A 电机控制 使能</v>
      </c>
      <c r="I2213" s="10" t="str">
        <f t="shared" si="413"/>
        <v>DB1300,X300.0</v>
      </c>
      <c r="J2213" s="13" t="str">
        <f>VLOOKUP(E2213,起始地址定义!A:D,2,FALSE)</f>
        <v>DB1300</v>
      </c>
      <c r="K2213" s="12" t="str">
        <f t="shared" si="414"/>
        <v>X300.0</v>
      </c>
      <c r="L2213" s="13">
        <f>VLOOKUP(E2213,起始地址定义!A:D,3,FALSE)</f>
        <v>300</v>
      </c>
      <c r="M2213" s="14">
        <f>VLOOKUP($F2213,类型描述及偏移量!$C:$H,2,FALSE)</f>
        <v>0</v>
      </c>
      <c r="N2213" s="14" t="str">
        <f>VLOOKUP($F2213,类型描述及偏移量!$C:$H,3,FALSE)</f>
        <v>离散</v>
      </c>
      <c r="O2213" s="14" t="str">
        <f>VLOOKUP($F2213,类型描述及偏移量!$C:$H,4,FALSE)</f>
        <v>None</v>
      </c>
      <c r="P2213" s="14" t="str">
        <f>VLOOKUP($F2213,类型描述及偏移量!$C:$H,5,FALSE)</f>
        <v>No</v>
      </c>
      <c r="Q2213" s="14" t="str">
        <f>VLOOKUP($F2213,类型描述及偏移量!$C:$H,6,FALSE)</f>
        <v>使能</v>
      </c>
    </row>
    <row r="2214" hidden="1" spans="1:17">
      <c r="A2214" s="12" t="s">
        <v>126</v>
      </c>
      <c r="B2214" s="12" t="str">
        <f t="shared" si="415"/>
        <v>M2_M</v>
      </c>
      <c r="C2214" s="12" t="str">
        <f t="shared" si="416"/>
        <v>Auto_Status</v>
      </c>
      <c r="D2214" s="12" t="str">
        <f t="shared" si="417"/>
        <v>BP_Motor_var</v>
      </c>
      <c r="E2214" s="13" t="str">
        <f t="shared" si="410"/>
        <v>CHP3_M2_M_BP_Motor_var</v>
      </c>
      <c r="F2214" s="14" t="str">
        <f t="shared" si="411"/>
        <v>BP_Motor_var_Auto_Status</v>
      </c>
      <c r="G2214" s="10" t="str">
        <f t="shared" si="412"/>
        <v>CHP3_M2_M_Auto_Status</v>
      </c>
      <c r="H2214" s="10" t="str">
        <f>VLOOKUP(基本表格!E2214,起始地址定义!A:D,4,FALSE)&amp;" "&amp;Q2214</f>
        <v>2432+P5-M5 刨片机料仓3#出料螺旋A 电机控制 手自动状态</v>
      </c>
      <c r="I2214" s="10" t="str">
        <f t="shared" si="413"/>
        <v>DB1300,X300.3</v>
      </c>
      <c r="J2214" s="13" t="str">
        <f>VLOOKUP(E2214,起始地址定义!A:D,2,FALSE)</f>
        <v>DB1300</v>
      </c>
      <c r="K2214" s="12" t="str">
        <f t="shared" si="414"/>
        <v>X300.3</v>
      </c>
      <c r="L2214" s="13">
        <f>VLOOKUP(E2214,起始地址定义!A:D,3,FALSE)</f>
        <v>300</v>
      </c>
      <c r="M2214" s="14">
        <f>VLOOKUP($F2214,类型描述及偏移量!$C:$H,2,FALSE)</f>
        <v>0.3</v>
      </c>
      <c r="N2214" s="14" t="str">
        <f>VLOOKUP($F2214,类型描述及偏移量!$C:$H,3,FALSE)</f>
        <v>离散</v>
      </c>
      <c r="O2214" s="14" t="str">
        <f>VLOOKUP($F2214,类型描述及偏移量!$C:$H,4,FALSE)</f>
        <v>None</v>
      </c>
      <c r="P2214" s="14" t="str">
        <f>VLOOKUP($F2214,类型描述及偏移量!$C:$H,5,FALSE)</f>
        <v>Yes</v>
      </c>
      <c r="Q2214" s="14" t="str">
        <f>VLOOKUP($F2214,类型描述及偏移量!$C:$H,6,FALSE)</f>
        <v>手自动状态</v>
      </c>
    </row>
    <row r="2215" hidden="1" spans="1:17">
      <c r="A2215" s="12" t="s">
        <v>126</v>
      </c>
      <c r="B2215" s="12" t="str">
        <f t="shared" si="415"/>
        <v>M2_M</v>
      </c>
      <c r="C2215" s="12" t="str">
        <f t="shared" si="416"/>
        <v>Loc_Rem</v>
      </c>
      <c r="D2215" s="12" t="str">
        <f t="shared" si="417"/>
        <v>BP_Motor_var</v>
      </c>
      <c r="E2215" s="13" t="str">
        <f t="shared" si="410"/>
        <v>CHP3_M2_M_BP_Motor_var</v>
      </c>
      <c r="F2215" s="14" t="str">
        <f t="shared" si="411"/>
        <v>BP_Motor_var_Loc_Rem</v>
      </c>
      <c r="G2215" s="10" t="str">
        <f t="shared" si="412"/>
        <v>CHP3_M2_M_Loc_Rem</v>
      </c>
      <c r="H2215" s="10" t="str">
        <f>VLOOKUP(基本表格!E2215,起始地址定义!A:D,4,FALSE)&amp;" "&amp;Q2215</f>
        <v>2432+P5-M5 刨片机料仓3#出料螺旋A 电机控制 本地/远程(检修/待机）</v>
      </c>
      <c r="I2215" s="10" t="str">
        <f t="shared" si="413"/>
        <v>DB1300,X300.4</v>
      </c>
      <c r="J2215" s="13" t="str">
        <f>VLOOKUP(E2215,起始地址定义!A:D,2,FALSE)</f>
        <v>DB1300</v>
      </c>
      <c r="K2215" s="12" t="str">
        <f t="shared" si="414"/>
        <v>X300.4</v>
      </c>
      <c r="L2215" s="13">
        <f>VLOOKUP(E2215,起始地址定义!A:D,3,FALSE)</f>
        <v>300</v>
      </c>
      <c r="M2215" s="14">
        <f>VLOOKUP($F2215,类型描述及偏移量!$C:$H,2,FALSE)</f>
        <v>0.4</v>
      </c>
      <c r="N2215" s="14" t="str">
        <f>VLOOKUP($F2215,类型描述及偏移量!$C:$H,3,FALSE)</f>
        <v>离散</v>
      </c>
      <c r="O2215" s="14" t="str">
        <f>VLOOKUP($F2215,类型描述及偏移量!$C:$H,4,FALSE)</f>
        <v>None</v>
      </c>
      <c r="P2215" s="14" t="str">
        <f>VLOOKUP($F2215,类型描述及偏移量!$C:$H,5,FALSE)</f>
        <v>Yes</v>
      </c>
      <c r="Q2215" s="14" t="str">
        <f>VLOOKUP($F2215,类型描述及偏移量!$C:$H,6,FALSE)</f>
        <v>本地/远程(检修/待机）</v>
      </c>
    </row>
    <row r="2216" hidden="1" spans="1:17">
      <c r="A2216" s="12" t="s">
        <v>126</v>
      </c>
      <c r="B2216" s="12" t="str">
        <f t="shared" si="415"/>
        <v>M2_M</v>
      </c>
      <c r="C2216" s="12" t="str">
        <f t="shared" si="416"/>
        <v>ON_HMI</v>
      </c>
      <c r="D2216" s="12" t="str">
        <f t="shared" si="417"/>
        <v>BP_Motor_var</v>
      </c>
      <c r="E2216" s="13" t="str">
        <f t="shared" si="410"/>
        <v>CHP3_M2_M_BP_Motor_var</v>
      </c>
      <c r="F2216" s="14" t="str">
        <f t="shared" si="411"/>
        <v>BP_Motor_var_ON_HMI</v>
      </c>
      <c r="G2216" s="10" t="str">
        <f t="shared" si="412"/>
        <v>CHP3_M2_M_ON_HMI</v>
      </c>
      <c r="H2216" s="10" t="str">
        <f>VLOOKUP(基本表格!E2216,起始地址定义!A:D,4,FALSE)&amp;" "&amp;Q2216</f>
        <v>2432+P5-M5 刨片机料仓3#出料螺旋A 电机控制 开启_上位机(正转)</v>
      </c>
      <c r="I2216" s="10" t="str">
        <f t="shared" si="413"/>
        <v>DB1300,X300.6</v>
      </c>
      <c r="J2216" s="13" t="str">
        <f>VLOOKUP(E2216,起始地址定义!A:D,2,FALSE)</f>
        <v>DB1300</v>
      </c>
      <c r="K2216" s="12" t="str">
        <f t="shared" si="414"/>
        <v>X300.6</v>
      </c>
      <c r="L2216" s="13">
        <f>VLOOKUP(E2216,起始地址定义!A:D,3,FALSE)</f>
        <v>300</v>
      </c>
      <c r="M2216" s="14">
        <f>VLOOKUP($F2216,类型描述及偏移量!$C:$H,2,FALSE)</f>
        <v>0.6</v>
      </c>
      <c r="N2216" s="14" t="str">
        <f>VLOOKUP($F2216,类型描述及偏移量!$C:$H,3,FALSE)</f>
        <v>离散</v>
      </c>
      <c r="O2216" s="14" t="str">
        <f>VLOOKUP($F2216,类型描述及偏移量!$C:$H,4,FALSE)</f>
        <v>None</v>
      </c>
      <c r="P2216" s="14" t="str">
        <f>VLOOKUP($F2216,类型描述及偏移量!$C:$H,5,FALSE)</f>
        <v>No</v>
      </c>
      <c r="Q2216" s="14" t="str">
        <f>VLOOKUP($F2216,类型描述及偏移量!$C:$H,6,FALSE)</f>
        <v>开启_上位机(正转)</v>
      </c>
    </row>
    <row r="2217" hidden="1" spans="1:17">
      <c r="A2217" s="12" t="s">
        <v>126</v>
      </c>
      <c r="B2217" s="12" t="str">
        <f t="shared" si="415"/>
        <v>M2_M</v>
      </c>
      <c r="C2217" s="12" t="str">
        <f t="shared" si="416"/>
        <v>OFF_HMI</v>
      </c>
      <c r="D2217" s="12" t="str">
        <f t="shared" si="417"/>
        <v>BP_Motor_var</v>
      </c>
      <c r="E2217" s="13" t="str">
        <f t="shared" si="410"/>
        <v>CHP3_M2_M_BP_Motor_var</v>
      </c>
      <c r="F2217" s="14" t="str">
        <f t="shared" si="411"/>
        <v>BP_Motor_var_OFF_HMI</v>
      </c>
      <c r="G2217" s="10" t="str">
        <f t="shared" si="412"/>
        <v>CHP3_M2_M_OFF_HMI</v>
      </c>
      <c r="H2217" s="10" t="str">
        <f>VLOOKUP(基本表格!E2217,起始地址定义!A:D,4,FALSE)&amp;" "&amp;Q2217</f>
        <v>2432+P5-M5 刨片机料仓3#出料螺旋A 电机控制 停止_上位机(反转)</v>
      </c>
      <c r="I2217" s="10" t="str">
        <f t="shared" si="413"/>
        <v>DB1300,X301.0</v>
      </c>
      <c r="J2217" s="13" t="str">
        <f>VLOOKUP(E2217,起始地址定义!A:D,2,FALSE)</f>
        <v>DB1300</v>
      </c>
      <c r="K2217" s="12" t="str">
        <f t="shared" si="414"/>
        <v>X301.0</v>
      </c>
      <c r="L2217" s="13">
        <f>VLOOKUP(E2217,起始地址定义!A:D,3,FALSE)</f>
        <v>300</v>
      </c>
      <c r="M2217" s="14">
        <f>VLOOKUP($F2217,类型描述及偏移量!$C:$H,2,FALSE)</f>
        <v>1</v>
      </c>
      <c r="N2217" s="14" t="str">
        <f>VLOOKUP($F2217,类型描述及偏移量!$C:$H,3,FALSE)</f>
        <v>离散</v>
      </c>
      <c r="O2217" s="14" t="str">
        <f>VLOOKUP($F2217,类型描述及偏移量!$C:$H,4,FALSE)</f>
        <v>None</v>
      </c>
      <c r="P2217" s="14" t="str">
        <f>VLOOKUP($F2217,类型描述及偏移量!$C:$H,5,FALSE)</f>
        <v>No</v>
      </c>
      <c r="Q2217" s="14" t="str">
        <f>VLOOKUP($F2217,类型描述及偏移量!$C:$H,6,FALSE)</f>
        <v>停止_上位机(反转)</v>
      </c>
    </row>
    <row r="2218" hidden="1" spans="1:17">
      <c r="A2218" s="12" t="s">
        <v>126</v>
      </c>
      <c r="B2218" s="12" t="str">
        <f t="shared" si="415"/>
        <v>M2_M</v>
      </c>
      <c r="C2218" s="12" t="str">
        <f t="shared" si="416"/>
        <v>Fan</v>
      </c>
      <c r="D2218" s="12" t="str">
        <f t="shared" si="417"/>
        <v>BP_Motor_var</v>
      </c>
      <c r="E2218" s="13" t="str">
        <f t="shared" si="410"/>
        <v>CHP3_M2_M_BP_Motor_var</v>
      </c>
      <c r="F2218" s="14" t="str">
        <f t="shared" si="411"/>
        <v>BP_Motor_var_Fan</v>
      </c>
      <c r="G2218" s="10" t="str">
        <f t="shared" si="412"/>
        <v>CHP3_M2_M_Fan</v>
      </c>
      <c r="H2218" s="10" t="str">
        <f>VLOOKUP(基本表格!E2218,起始地址定义!A:D,4,FALSE)&amp;" "&amp;Q2218</f>
        <v>2432+P5-M5 刨片机料仓3#出料螺旋A 电机控制 通风扇</v>
      </c>
      <c r="I2218" s="10" t="str">
        <f t="shared" si="413"/>
        <v>DB1300,X301.1</v>
      </c>
      <c r="J2218" s="13" t="str">
        <f>VLOOKUP(E2218,起始地址定义!A:D,2,FALSE)</f>
        <v>DB1300</v>
      </c>
      <c r="K2218" s="12" t="str">
        <f t="shared" si="414"/>
        <v>X301.1</v>
      </c>
      <c r="L2218" s="13">
        <f>VLOOKUP(E2218,起始地址定义!A:D,3,FALSE)</f>
        <v>300</v>
      </c>
      <c r="M2218" s="14">
        <f>VLOOKUP($F2218,类型描述及偏移量!$C:$H,2,FALSE)</f>
        <v>1.1</v>
      </c>
      <c r="N2218" s="14" t="str">
        <f>VLOOKUP($F2218,类型描述及偏移量!$C:$H,3,FALSE)</f>
        <v>离散</v>
      </c>
      <c r="O2218" s="14" t="str">
        <f>VLOOKUP($F2218,类型描述及偏移量!$C:$H,4,FALSE)</f>
        <v>None</v>
      </c>
      <c r="P2218" s="14" t="str">
        <f>VLOOKUP($F2218,类型描述及偏移量!$C:$H,5,FALSE)</f>
        <v>Yes</v>
      </c>
      <c r="Q2218" s="14" t="str">
        <f>VLOOKUP($F2218,类型描述及偏移量!$C:$H,6,FALSE)</f>
        <v>通风扇</v>
      </c>
    </row>
    <row r="2219" hidden="1" spans="1:17">
      <c r="A2219" s="12" t="s">
        <v>126</v>
      </c>
      <c r="B2219" s="12" t="str">
        <f t="shared" si="415"/>
        <v>M2_M</v>
      </c>
      <c r="C2219" s="12" t="str">
        <f t="shared" si="416"/>
        <v>Motor</v>
      </c>
      <c r="D2219" s="12" t="str">
        <f t="shared" si="417"/>
        <v>BP_Motor_var</v>
      </c>
      <c r="E2219" s="13" t="str">
        <f t="shared" si="410"/>
        <v>CHP3_M2_M_BP_Motor_var</v>
      </c>
      <c r="F2219" s="14" t="str">
        <f t="shared" si="411"/>
        <v>BP_Motor_var_Motor</v>
      </c>
      <c r="G2219" s="10" t="str">
        <f t="shared" si="412"/>
        <v>CHP3_M2_M_Motor</v>
      </c>
      <c r="H2219" s="10" t="str">
        <f>VLOOKUP(基本表格!E2219,起始地址定义!A:D,4,FALSE)&amp;" "&amp;Q2219</f>
        <v>2432+P5-M5 刨片机料仓3#出料螺旋A 电机控制 电机(正转）</v>
      </c>
      <c r="I2219" s="10" t="str">
        <f t="shared" si="413"/>
        <v>DB1300,X301.2</v>
      </c>
      <c r="J2219" s="13" t="str">
        <f>VLOOKUP(E2219,起始地址定义!A:D,2,FALSE)</f>
        <v>DB1300</v>
      </c>
      <c r="K2219" s="12" t="str">
        <f t="shared" si="414"/>
        <v>X301.2</v>
      </c>
      <c r="L2219" s="13">
        <f>VLOOKUP(E2219,起始地址定义!A:D,3,FALSE)</f>
        <v>300</v>
      </c>
      <c r="M2219" s="14">
        <f>VLOOKUP($F2219,类型描述及偏移量!$C:$H,2,FALSE)</f>
        <v>1.2</v>
      </c>
      <c r="N2219" s="14" t="str">
        <f>VLOOKUP($F2219,类型描述及偏移量!$C:$H,3,FALSE)</f>
        <v>离散</v>
      </c>
      <c r="O2219" s="14" t="str">
        <f>VLOOKUP($F2219,类型描述及偏移量!$C:$H,4,FALSE)</f>
        <v>None</v>
      </c>
      <c r="P2219" s="14" t="str">
        <f>VLOOKUP($F2219,类型描述及偏移量!$C:$H,5,FALSE)</f>
        <v>Yes</v>
      </c>
      <c r="Q2219" s="14" t="str">
        <f>VLOOKUP($F2219,类型描述及偏移量!$C:$H,6,FALSE)</f>
        <v>电机(正转）</v>
      </c>
    </row>
    <row r="2220" hidden="1" spans="1:17">
      <c r="A2220" s="12" t="s">
        <v>126</v>
      </c>
      <c r="B2220" s="12" t="str">
        <f t="shared" si="415"/>
        <v>M2_M</v>
      </c>
      <c r="C2220" s="12" t="str">
        <f t="shared" si="416"/>
        <v>OL</v>
      </c>
      <c r="D2220" s="12" t="str">
        <f t="shared" si="417"/>
        <v>BP_Motor_var</v>
      </c>
      <c r="E2220" s="13" t="str">
        <f t="shared" si="410"/>
        <v>CHP3_M2_M_BP_Motor_var</v>
      </c>
      <c r="F2220" s="14" t="str">
        <f t="shared" si="411"/>
        <v>BP_Motor_var_OL</v>
      </c>
      <c r="G2220" s="10" t="str">
        <f t="shared" si="412"/>
        <v>CHP3_M2_M_OL</v>
      </c>
      <c r="H2220" s="10" t="str">
        <f>VLOOKUP(基本表格!E2220,起始地址定义!A:D,4,FALSE)&amp;" "&amp;Q2220</f>
        <v>2432+P5-M5 刨片机料仓3#出料螺旋A 电机控制 电机过载</v>
      </c>
      <c r="I2220" s="10" t="str">
        <f t="shared" si="413"/>
        <v>DB1300,X301.3</v>
      </c>
      <c r="J2220" s="13" t="str">
        <f>VLOOKUP(E2220,起始地址定义!A:D,2,FALSE)</f>
        <v>DB1300</v>
      </c>
      <c r="K2220" s="12" t="str">
        <f t="shared" si="414"/>
        <v>X301.3</v>
      </c>
      <c r="L2220" s="13">
        <f>VLOOKUP(E2220,起始地址定义!A:D,3,FALSE)</f>
        <v>300</v>
      </c>
      <c r="M2220" s="14">
        <f>VLOOKUP($F2220,类型描述及偏移量!$C:$H,2,FALSE)</f>
        <v>1.3</v>
      </c>
      <c r="N2220" s="14" t="str">
        <f>VLOOKUP($F2220,类型描述及偏移量!$C:$H,3,FALSE)</f>
        <v>离散</v>
      </c>
      <c r="O2220" s="14" t="str">
        <f>VLOOKUP($F2220,类型描述及偏移量!$C:$H,4,FALSE)</f>
        <v>On</v>
      </c>
      <c r="P2220" s="14" t="str">
        <f>VLOOKUP($F2220,类型描述及偏移量!$C:$H,5,FALSE)</f>
        <v>Yes</v>
      </c>
      <c r="Q2220" s="14" t="str">
        <f>VLOOKUP($F2220,类型描述及偏移量!$C:$H,6,FALSE)</f>
        <v>电机过载</v>
      </c>
    </row>
    <row r="2221" hidden="1" spans="1:17">
      <c r="A2221" s="12" t="s">
        <v>126</v>
      </c>
      <c r="B2221" s="12" t="str">
        <f t="shared" si="415"/>
        <v>M2_M</v>
      </c>
      <c r="C2221" s="12" t="str">
        <f t="shared" si="416"/>
        <v>Fan_OL</v>
      </c>
      <c r="D2221" s="12" t="str">
        <f t="shared" si="417"/>
        <v>BP_Motor_var</v>
      </c>
      <c r="E2221" s="13" t="str">
        <f t="shared" si="410"/>
        <v>CHP3_M2_M_BP_Motor_var</v>
      </c>
      <c r="F2221" s="14" t="str">
        <f t="shared" si="411"/>
        <v>BP_Motor_var_Fan_OL</v>
      </c>
      <c r="G2221" s="10" t="str">
        <f t="shared" si="412"/>
        <v>CHP3_M2_M_Fan_OL</v>
      </c>
      <c r="H2221" s="10" t="str">
        <f>VLOOKUP(基本表格!E2221,起始地址定义!A:D,4,FALSE)&amp;" "&amp;Q2221</f>
        <v>2432+P5-M5 刨片机料仓3#出料螺旋A 电机控制 风扇过载</v>
      </c>
      <c r="I2221" s="10" t="str">
        <f t="shared" si="413"/>
        <v>DB1300,X301.4</v>
      </c>
      <c r="J2221" s="13" t="str">
        <f>VLOOKUP(E2221,起始地址定义!A:D,2,FALSE)</f>
        <v>DB1300</v>
      </c>
      <c r="K2221" s="12" t="str">
        <f t="shared" si="414"/>
        <v>X301.4</v>
      </c>
      <c r="L2221" s="13">
        <f>VLOOKUP(E2221,起始地址定义!A:D,3,FALSE)</f>
        <v>300</v>
      </c>
      <c r="M2221" s="14">
        <f>VLOOKUP($F2221,类型描述及偏移量!$C:$H,2,FALSE)</f>
        <v>1.4</v>
      </c>
      <c r="N2221" s="14" t="str">
        <f>VLOOKUP($F2221,类型描述及偏移量!$C:$H,3,FALSE)</f>
        <v>离散</v>
      </c>
      <c r="O2221" s="14" t="str">
        <f>VLOOKUP($F2221,类型描述及偏移量!$C:$H,4,FALSE)</f>
        <v>On</v>
      </c>
      <c r="P2221" s="14" t="str">
        <f>VLOOKUP($F2221,类型描述及偏移量!$C:$H,5,FALSE)</f>
        <v>Yes</v>
      </c>
      <c r="Q2221" s="14" t="str">
        <f>VLOOKUP($F2221,类型描述及偏移量!$C:$H,6,FALSE)</f>
        <v>风扇过载</v>
      </c>
    </row>
    <row r="2222" hidden="1" spans="1:17">
      <c r="A2222" s="12" t="s">
        <v>126</v>
      </c>
      <c r="B2222" s="12" t="str">
        <f t="shared" si="415"/>
        <v>M2_M</v>
      </c>
      <c r="C2222" s="12" t="str">
        <f t="shared" si="416"/>
        <v>RunSig</v>
      </c>
      <c r="D2222" s="12" t="str">
        <f t="shared" si="417"/>
        <v>BP_Motor_var</v>
      </c>
      <c r="E2222" s="13" t="str">
        <f t="shared" si="410"/>
        <v>CHP3_M2_M_BP_Motor_var</v>
      </c>
      <c r="F2222" s="14" t="str">
        <f t="shared" si="411"/>
        <v>BP_Motor_var_RunSig</v>
      </c>
      <c r="G2222" s="10" t="str">
        <f t="shared" si="412"/>
        <v>CHP3_M2_M_RunSig</v>
      </c>
      <c r="H2222" s="10" t="str">
        <f>VLOOKUP(基本表格!E2222,起始地址定义!A:D,4,FALSE)&amp;" "&amp;Q2222</f>
        <v>2432+P5-M5 刨片机料仓3#出料螺旋A 电机控制 电机运行指示</v>
      </c>
      <c r="I2222" s="10" t="str">
        <f t="shared" si="413"/>
        <v>DB1300,X301.5</v>
      </c>
      <c r="J2222" s="13" t="str">
        <f>VLOOKUP(E2222,起始地址定义!A:D,2,FALSE)</f>
        <v>DB1300</v>
      </c>
      <c r="K2222" s="12" t="str">
        <f t="shared" si="414"/>
        <v>X301.5</v>
      </c>
      <c r="L2222" s="13">
        <f>VLOOKUP(E2222,起始地址定义!A:D,3,FALSE)</f>
        <v>300</v>
      </c>
      <c r="M2222" s="14">
        <f>VLOOKUP($F2222,类型描述及偏移量!$C:$H,2,FALSE)</f>
        <v>1.5</v>
      </c>
      <c r="N2222" s="14" t="str">
        <f>VLOOKUP($F2222,类型描述及偏移量!$C:$H,3,FALSE)</f>
        <v>离散</v>
      </c>
      <c r="O2222" s="14" t="str">
        <f>VLOOKUP($F2222,类型描述及偏移量!$C:$H,4,FALSE)</f>
        <v>None</v>
      </c>
      <c r="P2222" s="14" t="str">
        <f>VLOOKUP($F2222,类型描述及偏移量!$C:$H,5,FALSE)</f>
        <v>Yes</v>
      </c>
      <c r="Q2222" s="14" t="str">
        <f>VLOOKUP($F2222,类型描述及偏移量!$C:$H,6,FALSE)</f>
        <v>电机运行指示</v>
      </c>
    </row>
    <row r="2223" hidden="1" spans="1:17">
      <c r="A2223" s="12" t="s">
        <v>126</v>
      </c>
      <c r="B2223" s="12" t="str">
        <f t="shared" si="415"/>
        <v>M2_M</v>
      </c>
      <c r="C2223" s="12" t="str">
        <f t="shared" si="416"/>
        <v>Break_ALM</v>
      </c>
      <c r="D2223" s="12" t="str">
        <f t="shared" si="417"/>
        <v>BP_Motor_var</v>
      </c>
      <c r="E2223" s="13" t="str">
        <f t="shared" si="410"/>
        <v>CHP3_M2_M_BP_Motor_var</v>
      </c>
      <c r="F2223" s="14" t="str">
        <f t="shared" si="411"/>
        <v>BP_Motor_var_Break_ALM</v>
      </c>
      <c r="G2223" s="10" t="str">
        <f t="shared" si="412"/>
        <v>CHP3_M2_M_Break_ALM</v>
      </c>
      <c r="H2223" s="10" t="str">
        <f>VLOOKUP(基本表格!E2223,起始地址定义!A:D,4,FALSE)&amp;" "&amp;Q2223</f>
        <v>2432+P5-M5 刨片机料仓3#出料螺旋A 电机控制 断链报警</v>
      </c>
      <c r="I2223" s="10" t="str">
        <f t="shared" si="413"/>
        <v>DB1300,X301.6</v>
      </c>
      <c r="J2223" s="13" t="str">
        <f>VLOOKUP(E2223,起始地址定义!A:D,2,FALSE)</f>
        <v>DB1300</v>
      </c>
      <c r="K2223" s="12" t="str">
        <f t="shared" si="414"/>
        <v>X301.6</v>
      </c>
      <c r="L2223" s="13">
        <f>VLOOKUP(E2223,起始地址定义!A:D,3,FALSE)</f>
        <v>300</v>
      </c>
      <c r="M2223" s="14">
        <f>VLOOKUP($F2223,类型描述及偏移量!$C:$H,2,FALSE)</f>
        <v>1.6</v>
      </c>
      <c r="N2223" s="14" t="str">
        <f>VLOOKUP($F2223,类型描述及偏移量!$C:$H,3,FALSE)</f>
        <v>离散</v>
      </c>
      <c r="O2223" s="14" t="str">
        <f>VLOOKUP($F2223,类型描述及偏移量!$C:$H,4,FALSE)</f>
        <v>On</v>
      </c>
      <c r="P2223" s="14" t="str">
        <f>VLOOKUP($F2223,类型描述及偏移量!$C:$H,5,FALSE)</f>
        <v>Yes</v>
      </c>
      <c r="Q2223" s="14" t="str">
        <f>VLOOKUP($F2223,类型描述及偏移量!$C:$H,6,FALSE)</f>
        <v>断链报警</v>
      </c>
    </row>
    <row r="2224" hidden="1" spans="1:17">
      <c r="A2224" s="12" t="s">
        <v>126</v>
      </c>
      <c r="B2224" s="12" t="str">
        <f t="shared" si="415"/>
        <v>M2_M</v>
      </c>
      <c r="C2224" s="12" t="str">
        <f t="shared" si="416"/>
        <v>Break_CHK</v>
      </c>
      <c r="D2224" s="12" t="str">
        <f t="shared" si="417"/>
        <v>BP_Motor_var</v>
      </c>
      <c r="E2224" s="13" t="str">
        <f t="shared" si="410"/>
        <v>CHP3_M2_M_BP_Motor_var</v>
      </c>
      <c r="F2224" s="14" t="str">
        <f t="shared" si="411"/>
        <v>BP_Motor_var_Break_CHK</v>
      </c>
      <c r="G2224" s="10" t="str">
        <f t="shared" si="412"/>
        <v>CHP3_M2_M_Break_CHK</v>
      </c>
      <c r="H2224" s="10" t="str">
        <f>VLOOKUP(基本表格!E2224,起始地址定义!A:D,4,FALSE)&amp;" "&amp;Q2224</f>
        <v>2432+P5-M5 刨片机料仓3#出料螺旋A 电机控制 断链检测</v>
      </c>
      <c r="I2224" s="10" t="str">
        <f t="shared" si="413"/>
        <v>DB1300,X301.7</v>
      </c>
      <c r="J2224" s="13" t="str">
        <f>VLOOKUP(E2224,起始地址定义!A:D,2,FALSE)</f>
        <v>DB1300</v>
      </c>
      <c r="K2224" s="12" t="str">
        <f t="shared" si="414"/>
        <v>X301.7</v>
      </c>
      <c r="L2224" s="13">
        <f>VLOOKUP(E2224,起始地址定义!A:D,3,FALSE)</f>
        <v>300</v>
      </c>
      <c r="M2224" s="14">
        <f>VLOOKUP($F2224,类型描述及偏移量!$C:$H,2,FALSE)</f>
        <v>1.7</v>
      </c>
      <c r="N2224" s="14" t="str">
        <f>VLOOKUP($F2224,类型描述及偏移量!$C:$H,3,FALSE)</f>
        <v>离散</v>
      </c>
      <c r="O2224" s="14" t="str">
        <f>VLOOKUP($F2224,类型描述及偏移量!$C:$H,4,FALSE)</f>
        <v>None</v>
      </c>
      <c r="P2224" s="14" t="str">
        <f>VLOOKUP($F2224,类型描述及偏移量!$C:$H,5,FALSE)</f>
        <v>Yes</v>
      </c>
      <c r="Q2224" s="14" t="str">
        <f>VLOOKUP($F2224,类型描述及偏移量!$C:$H,6,FALSE)</f>
        <v>断链检测</v>
      </c>
    </row>
    <row r="2225" hidden="1" spans="1:17">
      <c r="A2225" s="12" t="s">
        <v>126</v>
      </c>
      <c r="B2225" s="12" t="str">
        <f t="shared" si="415"/>
        <v>M2_M</v>
      </c>
      <c r="C2225" s="12" t="str">
        <f t="shared" si="416"/>
        <v>INV_Res_HMI</v>
      </c>
      <c r="D2225" s="12" t="str">
        <f t="shared" si="417"/>
        <v>BP_Motor_var</v>
      </c>
      <c r="E2225" s="13" t="str">
        <f t="shared" si="410"/>
        <v>CHP3_M2_M_BP_Motor_var</v>
      </c>
      <c r="F2225" s="14" t="str">
        <f t="shared" si="411"/>
        <v>BP_Motor_var_INV_Res_HMI</v>
      </c>
      <c r="G2225" s="10" t="str">
        <f t="shared" si="412"/>
        <v>CHP3_M2_M_INV_Res_HMI</v>
      </c>
      <c r="H2225" s="10" t="str">
        <f>VLOOKUP(基本表格!E2225,起始地址定义!A:D,4,FALSE)&amp;" "&amp;Q2225</f>
        <v>2432+P5-M5 刨片机料仓3#出料螺旋A 电机控制 复位</v>
      </c>
      <c r="I2225" s="10" t="str">
        <f t="shared" si="413"/>
        <v>DB1300,X302.0</v>
      </c>
      <c r="J2225" s="13" t="str">
        <f>VLOOKUP(E2225,起始地址定义!A:D,2,FALSE)</f>
        <v>DB1300</v>
      </c>
      <c r="K2225" s="12" t="str">
        <f t="shared" si="414"/>
        <v>X302.0</v>
      </c>
      <c r="L2225" s="13">
        <f>VLOOKUP(E2225,起始地址定义!A:D,3,FALSE)</f>
        <v>300</v>
      </c>
      <c r="M2225" s="14">
        <f>VLOOKUP($F2225,类型描述及偏移量!$C:$H,2,FALSE)</f>
        <v>2</v>
      </c>
      <c r="N2225" s="14" t="str">
        <f>VLOOKUP($F2225,类型描述及偏移量!$C:$H,3,FALSE)</f>
        <v>离散</v>
      </c>
      <c r="O2225" s="14" t="str">
        <f>VLOOKUP($F2225,类型描述及偏移量!$C:$H,4,FALSE)</f>
        <v>None</v>
      </c>
      <c r="P2225" s="14" t="str">
        <f>VLOOKUP($F2225,类型描述及偏移量!$C:$H,5,FALSE)</f>
        <v>No</v>
      </c>
      <c r="Q2225" s="14" t="str">
        <f>VLOOKUP($F2225,类型描述及偏移量!$C:$H,6,FALSE)</f>
        <v>复位</v>
      </c>
    </row>
    <row r="2226" hidden="1" spans="1:17">
      <c r="A2226" s="12" t="s">
        <v>126</v>
      </c>
      <c r="B2226" s="12" t="str">
        <f t="shared" si="415"/>
        <v>M2_M</v>
      </c>
      <c r="C2226" s="12" t="str">
        <f t="shared" si="416"/>
        <v>Break_EN</v>
      </c>
      <c r="D2226" s="12" t="str">
        <f t="shared" si="417"/>
        <v>BP_Motor_var</v>
      </c>
      <c r="E2226" s="13" t="str">
        <f t="shared" si="410"/>
        <v>CHP3_M2_M_BP_Motor_var</v>
      </c>
      <c r="F2226" s="14" t="str">
        <f t="shared" si="411"/>
        <v>BP_Motor_var_Break_EN</v>
      </c>
      <c r="G2226" s="10" t="str">
        <f t="shared" si="412"/>
        <v>CHP3_M2_M_Break_EN</v>
      </c>
      <c r="H2226" s="10" t="str">
        <f>VLOOKUP(基本表格!E2226,起始地址定义!A:D,4,FALSE)&amp;" "&amp;Q2226</f>
        <v>2432+P5-M5 刨片机料仓3#出料螺旋A 电机控制 断链保护使能</v>
      </c>
      <c r="I2226" s="10" t="str">
        <f t="shared" si="413"/>
        <v>DB1300,X302.1</v>
      </c>
      <c r="J2226" s="13" t="str">
        <f>VLOOKUP(E2226,起始地址定义!A:D,2,FALSE)</f>
        <v>DB1300</v>
      </c>
      <c r="K2226" s="12" t="str">
        <f t="shared" si="414"/>
        <v>X302.1</v>
      </c>
      <c r="L2226" s="13">
        <f>VLOOKUP(E2226,起始地址定义!A:D,3,FALSE)</f>
        <v>300</v>
      </c>
      <c r="M2226" s="14">
        <f>VLOOKUP($F2226,类型描述及偏移量!$C:$H,2,FALSE)</f>
        <v>2.1</v>
      </c>
      <c r="N2226" s="14" t="str">
        <f>VLOOKUP($F2226,类型描述及偏移量!$C:$H,3,FALSE)</f>
        <v>离散</v>
      </c>
      <c r="O2226" s="14" t="str">
        <f>VLOOKUP($F2226,类型描述及偏移量!$C:$H,4,FALSE)</f>
        <v>None</v>
      </c>
      <c r="P2226" s="14" t="str">
        <f>VLOOKUP($F2226,类型描述及偏移量!$C:$H,5,FALSE)</f>
        <v>No</v>
      </c>
      <c r="Q2226" s="14" t="str">
        <f>VLOOKUP($F2226,类型描述及偏移量!$C:$H,6,FALSE)</f>
        <v>断链保护使能</v>
      </c>
    </row>
    <row r="2227" hidden="1" spans="1:17">
      <c r="A2227" s="12" t="s">
        <v>126</v>
      </c>
      <c r="B2227" s="12" t="str">
        <f t="shared" si="415"/>
        <v>M2_M</v>
      </c>
      <c r="C2227" s="12" t="str">
        <f t="shared" si="416"/>
        <v>Break_Stop</v>
      </c>
      <c r="D2227" s="12" t="str">
        <f t="shared" si="417"/>
        <v>BP_Motor_var</v>
      </c>
      <c r="E2227" s="13" t="str">
        <f t="shared" si="410"/>
        <v>CHP3_M2_M_BP_Motor_var</v>
      </c>
      <c r="F2227" s="14" t="str">
        <f t="shared" si="411"/>
        <v>BP_Motor_var_Break_Stop</v>
      </c>
      <c r="G2227" s="10" t="str">
        <f t="shared" si="412"/>
        <v>CHP3_M2_M_Break_Stop</v>
      </c>
      <c r="H2227" s="10" t="str">
        <f>VLOOKUP(基本表格!E2227,起始地址定义!A:D,4,FALSE)&amp;" "&amp;Q2227</f>
        <v>2432+P5-M5 刨片机料仓3#出料螺旋A 电机控制 断链导致停机</v>
      </c>
      <c r="I2227" s="10" t="str">
        <f t="shared" si="413"/>
        <v>DB1300,X302.2</v>
      </c>
      <c r="J2227" s="13" t="str">
        <f>VLOOKUP(E2227,起始地址定义!A:D,2,FALSE)</f>
        <v>DB1300</v>
      </c>
      <c r="K2227" s="12" t="str">
        <f t="shared" si="414"/>
        <v>X302.2</v>
      </c>
      <c r="L2227" s="13">
        <f>VLOOKUP(E2227,起始地址定义!A:D,3,FALSE)</f>
        <v>300</v>
      </c>
      <c r="M2227" s="14">
        <f>VLOOKUP($F2227,类型描述及偏移量!$C:$H,2,FALSE)</f>
        <v>2.2</v>
      </c>
      <c r="N2227" s="14" t="str">
        <f>VLOOKUP($F2227,类型描述及偏移量!$C:$H,3,FALSE)</f>
        <v>离散</v>
      </c>
      <c r="O2227" s="14" t="str">
        <f>VLOOKUP($F2227,类型描述及偏移量!$C:$H,4,FALSE)</f>
        <v>On</v>
      </c>
      <c r="P2227" s="14" t="str">
        <f>VLOOKUP($F2227,类型描述及偏移量!$C:$H,5,FALSE)</f>
        <v>Yes</v>
      </c>
      <c r="Q2227" s="14" t="str">
        <f>VLOOKUP($F2227,类型描述及偏移量!$C:$H,6,FALSE)</f>
        <v>断链导致停机</v>
      </c>
    </row>
    <row r="2228" hidden="1" spans="1:17">
      <c r="A2228" s="12" t="s">
        <v>126</v>
      </c>
      <c r="B2228" s="12" t="str">
        <f t="shared" si="415"/>
        <v>M2_M</v>
      </c>
      <c r="C2228" s="12" t="str">
        <f t="shared" si="416"/>
        <v>Motor_Back</v>
      </c>
      <c r="D2228" s="12" t="str">
        <f t="shared" si="417"/>
        <v>BP_Motor_var</v>
      </c>
      <c r="E2228" s="13" t="str">
        <f t="shared" si="410"/>
        <v>CHP3_M2_M_BP_Motor_var</v>
      </c>
      <c r="F2228" s="14" t="str">
        <f t="shared" si="411"/>
        <v>BP_Motor_var_Motor_Back</v>
      </c>
      <c r="G2228" s="10" t="str">
        <f t="shared" si="412"/>
        <v>CHP3_M2_M_Motor_Back</v>
      </c>
      <c r="H2228" s="10" t="str">
        <f>VLOOKUP(基本表格!E2228,起始地址定义!A:D,4,FALSE)&amp;" "&amp;Q2228</f>
        <v>2432+P5-M5 刨片机料仓3#出料螺旋A 电机控制 电机(反转）</v>
      </c>
      <c r="I2228" s="10" t="str">
        <f t="shared" si="413"/>
        <v>DB1300,X302.3</v>
      </c>
      <c r="J2228" s="13" t="str">
        <f>VLOOKUP(E2228,起始地址定义!A:D,2,FALSE)</f>
        <v>DB1300</v>
      </c>
      <c r="K2228" s="12" t="str">
        <f t="shared" si="414"/>
        <v>X302.3</v>
      </c>
      <c r="L2228" s="13">
        <f>VLOOKUP(E2228,起始地址定义!A:D,3,FALSE)</f>
        <v>300</v>
      </c>
      <c r="M2228" s="14">
        <f>VLOOKUP($F2228,类型描述及偏移量!$C:$H,2,FALSE)</f>
        <v>2.3</v>
      </c>
      <c r="N2228" s="14" t="str">
        <f>VLOOKUP($F2228,类型描述及偏移量!$C:$H,3,FALSE)</f>
        <v>离散</v>
      </c>
      <c r="O2228" s="14" t="str">
        <f>VLOOKUP($F2228,类型描述及偏移量!$C:$H,4,FALSE)</f>
        <v>None</v>
      </c>
      <c r="P2228" s="14" t="str">
        <f>VLOOKUP($F2228,类型描述及偏移量!$C:$H,5,FALSE)</f>
        <v>Yes</v>
      </c>
      <c r="Q2228" s="14" t="str">
        <f>VLOOKUP($F2228,类型描述及偏移量!$C:$H,6,FALSE)</f>
        <v>电机(反转）</v>
      </c>
    </row>
    <row r="2229" hidden="1" spans="1:17">
      <c r="A2229" s="12" t="s">
        <v>126</v>
      </c>
      <c r="B2229" s="12" t="str">
        <f t="shared" si="415"/>
        <v>M2_M</v>
      </c>
      <c r="C2229" s="12" t="str">
        <f t="shared" si="416"/>
        <v>Loc</v>
      </c>
      <c r="D2229" s="12" t="str">
        <f t="shared" si="417"/>
        <v>BP_Motor_var</v>
      </c>
      <c r="E2229" s="13" t="str">
        <f t="shared" si="410"/>
        <v>CHP3_M2_M_BP_Motor_var</v>
      </c>
      <c r="F2229" s="14" t="str">
        <f t="shared" si="411"/>
        <v>BP_Motor_var_Loc</v>
      </c>
      <c r="G2229" s="10" t="str">
        <f t="shared" si="412"/>
        <v>CHP3_M2_M_Loc</v>
      </c>
      <c r="H2229" s="10" t="str">
        <f>VLOOKUP(基本表格!E2229,起始地址定义!A:D,4,FALSE)&amp;" "&amp;Q2229</f>
        <v>2432+P5-M5 刨片机料仓3#出料螺旋A 电机控制 本地</v>
      </c>
      <c r="I2229" s="10" t="str">
        <f t="shared" si="413"/>
        <v>DB1300,X302.4</v>
      </c>
      <c r="J2229" s="13" t="str">
        <f>VLOOKUP(E2229,起始地址定义!A:D,2,FALSE)</f>
        <v>DB1300</v>
      </c>
      <c r="K2229" s="12" t="str">
        <f t="shared" si="414"/>
        <v>X302.4</v>
      </c>
      <c r="L2229" s="13">
        <f>VLOOKUP(E2229,起始地址定义!A:D,3,FALSE)</f>
        <v>300</v>
      </c>
      <c r="M2229" s="14">
        <f>VLOOKUP($F2229,类型描述及偏移量!$C:$H,2,FALSE)</f>
        <v>2.4</v>
      </c>
      <c r="N2229" s="14" t="str">
        <f>VLOOKUP($F2229,类型描述及偏移量!$C:$H,3,FALSE)</f>
        <v>离散</v>
      </c>
      <c r="O2229" s="14" t="str">
        <f>VLOOKUP($F2229,类型描述及偏移量!$C:$H,4,FALSE)</f>
        <v>None</v>
      </c>
      <c r="P2229" s="14" t="str">
        <f>VLOOKUP($F2229,类型描述及偏移量!$C:$H,5,FALSE)</f>
        <v>Yes</v>
      </c>
      <c r="Q2229" s="14" t="str">
        <f>VLOOKUP($F2229,类型描述及偏移量!$C:$H,6,FALSE)</f>
        <v>本地</v>
      </c>
    </row>
    <row r="2230" hidden="1" spans="1:17">
      <c r="A2230" s="12" t="s">
        <v>126</v>
      </c>
      <c r="B2230" s="12" t="str">
        <f t="shared" si="415"/>
        <v>M2_M</v>
      </c>
      <c r="C2230" s="12" t="str">
        <f t="shared" si="416"/>
        <v>Rem</v>
      </c>
      <c r="D2230" s="12" t="str">
        <f t="shared" si="417"/>
        <v>BP_Motor_var</v>
      </c>
      <c r="E2230" s="13" t="str">
        <f t="shared" si="410"/>
        <v>CHP3_M2_M_BP_Motor_var</v>
      </c>
      <c r="F2230" s="14" t="str">
        <f t="shared" si="411"/>
        <v>BP_Motor_var_Rem</v>
      </c>
      <c r="G2230" s="10" t="str">
        <f t="shared" si="412"/>
        <v>CHP3_M2_M_Rem</v>
      </c>
      <c r="H2230" s="10" t="str">
        <f>VLOOKUP(基本表格!E2230,起始地址定义!A:D,4,FALSE)&amp;" "&amp;Q2230</f>
        <v>2432+P5-M5 刨片机料仓3#出料螺旋A 电机控制 远程</v>
      </c>
      <c r="I2230" s="10" t="str">
        <f t="shared" si="413"/>
        <v>DB1300,X302.5</v>
      </c>
      <c r="J2230" s="13" t="str">
        <f>VLOOKUP(E2230,起始地址定义!A:D,2,FALSE)</f>
        <v>DB1300</v>
      </c>
      <c r="K2230" s="12" t="str">
        <f t="shared" si="414"/>
        <v>X302.5</v>
      </c>
      <c r="L2230" s="13">
        <f>VLOOKUP(E2230,起始地址定义!A:D,3,FALSE)</f>
        <v>300</v>
      </c>
      <c r="M2230" s="14">
        <f>VLOOKUP($F2230,类型描述及偏移量!$C:$H,2,FALSE)</f>
        <v>2.5</v>
      </c>
      <c r="N2230" s="14" t="str">
        <f>VLOOKUP($F2230,类型描述及偏移量!$C:$H,3,FALSE)</f>
        <v>离散</v>
      </c>
      <c r="O2230" s="14" t="str">
        <f>VLOOKUP($F2230,类型描述及偏移量!$C:$H,4,FALSE)</f>
        <v>None</v>
      </c>
      <c r="P2230" s="14" t="str">
        <f>VLOOKUP($F2230,类型描述及偏移量!$C:$H,5,FALSE)</f>
        <v>Yes</v>
      </c>
      <c r="Q2230" s="14" t="str">
        <f>VLOOKUP($F2230,类型描述及偏移量!$C:$H,6,FALSE)</f>
        <v>远程</v>
      </c>
    </row>
    <row r="2231" hidden="1" spans="1:17">
      <c r="A2231" s="12" t="s">
        <v>126</v>
      </c>
      <c r="B2231" s="12" t="str">
        <f t="shared" si="415"/>
        <v>M2_M</v>
      </c>
      <c r="C2231" s="12" t="str">
        <f t="shared" si="416"/>
        <v>Blocking_ALM</v>
      </c>
      <c r="D2231" s="12" t="str">
        <f t="shared" si="417"/>
        <v>BP_Motor_var</v>
      </c>
      <c r="E2231" s="13" t="str">
        <f t="shared" si="410"/>
        <v>CHP3_M2_M_BP_Motor_var</v>
      </c>
      <c r="F2231" s="14" t="str">
        <f t="shared" si="411"/>
        <v>BP_Motor_var_Blocking_ALM</v>
      </c>
      <c r="G2231" s="10" t="str">
        <f t="shared" si="412"/>
        <v>CHP3_M2_M_Blocking_ALM</v>
      </c>
      <c r="H2231" s="10" t="str">
        <f>VLOOKUP(基本表格!E2231,起始地址定义!A:D,4,FALSE)&amp;" "&amp;Q2231</f>
        <v>2432+P5-M5 刨片机料仓3#出料螺旋A 电机控制 堵料报警</v>
      </c>
      <c r="I2231" s="10" t="str">
        <f t="shared" si="413"/>
        <v>DB1300,X302.6</v>
      </c>
      <c r="J2231" s="13" t="str">
        <f>VLOOKUP(E2231,起始地址定义!A:D,2,FALSE)</f>
        <v>DB1300</v>
      </c>
      <c r="K2231" s="12" t="str">
        <f t="shared" si="414"/>
        <v>X302.6</v>
      </c>
      <c r="L2231" s="13">
        <f>VLOOKUP(E2231,起始地址定义!A:D,3,FALSE)</f>
        <v>300</v>
      </c>
      <c r="M2231" s="14">
        <f>VLOOKUP($F2231,类型描述及偏移量!$C:$H,2,FALSE)</f>
        <v>2.6</v>
      </c>
      <c r="N2231" s="14" t="str">
        <f>VLOOKUP($F2231,类型描述及偏移量!$C:$H,3,FALSE)</f>
        <v>离散</v>
      </c>
      <c r="O2231" s="14" t="str">
        <f>VLOOKUP($F2231,类型描述及偏移量!$C:$H,4,FALSE)</f>
        <v>On</v>
      </c>
      <c r="P2231" s="14" t="str">
        <f>VLOOKUP($F2231,类型描述及偏移量!$C:$H,5,FALSE)</f>
        <v>Yes</v>
      </c>
      <c r="Q2231" s="14" t="str">
        <f>VLOOKUP($F2231,类型描述及偏移量!$C:$H,6,FALSE)</f>
        <v>堵料报警</v>
      </c>
    </row>
    <row r="2232" hidden="1" spans="1:17">
      <c r="A2232" s="12" t="s">
        <v>126</v>
      </c>
      <c r="B2232" s="12" t="str">
        <f t="shared" si="415"/>
        <v>M2_M</v>
      </c>
      <c r="C2232" s="12" t="str">
        <f t="shared" si="416"/>
        <v>Blocking_CHK</v>
      </c>
      <c r="D2232" s="12" t="str">
        <f t="shared" si="417"/>
        <v>BP_Motor_var</v>
      </c>
      <c r="E2232" s="13" t="str">
        <f t="shared" si="410"/>
        <v>CHP3_M2_M_BP_Motor_var</v>
      </c>
      <c r="F2232" s="14" t="str">
        <f t="shared" si="411"/>
        <v>BP_Motor_var_Blocking_CHK</v>
      </c>
      <c r="G2232" s="10" t="str">
        <f t="shared" si="412"/>
        <v>CHP3_M2_M_Blocking_CHK</v>
      </c>
      <c r="H2232" s="10" t="str">
        <f>VLOOKUP(基本表格!E2232,起始地址定义!A:D,4,FALSE)&amp;" "&amp;Q2232</f>
        <v>2432+P5-M5 刨片机料仓3#出料螺旋A 电机控制 堵料检测</v>
      </c>
      <c r="I2232" s="10" t="str">
        <f t="shared" si="413"/>
        <v>DB1300,X302.7</v>
      </c>
      <c r="J2232" s="13" t="str">
        <f>VLOOKUP(E2232,起始地址定义!A:D,2,FALSE)</f>
        <v>DB1300</v>
      </c>
      <c r="K2232" s="12" t="str">
        <f t="shared" si="414"/>
        <v>X302.7</v>
      </c>
      <c r="L2232" s="13">
        <f>VLOOKUP(E2232,起始地址定义!A:D,3,FALSE)</f>
        <v>300</v>
      </c>
      <c r="M2232" s="14">
        <f>VLOOKUP($F2232,类型描述及偏移量!$C:$H,2,FALSE)</f>
        <v>2.7</v>
      </c>
      <c r="N2232" s="14" t="str">
        <f>VLOOKUP($F2232,类型描述及偏移量!$C:$H,3,FALSE)</f>
        <v>离散</v>
      </c>
      <c r="O2232" s="14" t="str">
        <f>VLOOKUP($F2232,类型描述及偏移量!$C:$H,4,FALSE)</f>
        <v>None</v>
      </c>
      <c r="P2232" s="14" t="str">
        <f>VLOOKUP($F2232,类型描述及偏移量!$C:$H,5,FALSE)</f>
        <v>Yes</v>
      </c>
      <c r="Q2232" s="14" t="str">
        <f>VLOOKUP($F2232,类型描述及偏移量!$C:$H,6,FALSE)</f>
        <v>堵料检测</v>
      </c>
    </row>
    <row r="2233" hidden="1" spans="1:17">
      <c r="A2233" s="12" t="s">
        <v>126</v>
      </c>
      <c r="B2233" s="12" t="str">
        <f t="shared" si="415"/>
        <v>M2_M</v>
      </c>
      <c r="C2233" s="12" t="str">
        <f t="shared" si="416"/>
        <v>Blocking_EN</v>
      </c>
      <c r="D2233" s="12" t="str">
        <f t="shared" si="417"/>
        <v>BP_Motor_var</v>
      </c>
      <c r="E2233" s="13" t="str">
        <f t="shared" si="410"/>
        <v>CHP3_M2_M_BP_Motor_var</v>
      </c>
      <c r="F2233" s="14" t="str">
        <f t="shared" si="411"/>
        <v>BP_Motor_var_Blocking_EN</v>
      </c>
      <c r="G2233" s="10" t="str">
        <f t="shared" si="412"/>
        <v>CHP3_M2_M_Blocking_EN</v>
      </c>
      <c r="H2233" s="10" t="str">
        <f>VLOOKUP(基本表格!E2233,起始地址定义!A:D,4,FALSE)&amp;" "&amp;Q2233</f>
        <v>2432+P5-M5 刨片机料仓3#出料螺旋A 电机控制 堵料保护使能</v>
      </c>
      <c r="I2233" s="10" t="str">
        <f t="shared" si="413"/>
        <v>DB1300,X303.0</v>
      </c>
      <c r="J2233" s="13" t="str">
        <f>VLOOKUP(E2233,起始地址定义!A:D,2,FALSE)</f>
        <v>DB1300</v>
      </c>
      <c r="K2233" s="12" t="str">
        <f t="shared" si="414"/>
        <v>X303.0</v>
      </c>
      <c r="L2233" s="13">
        <f>VLOOKUP(E2233,起始地址定义!A:D,3,FALSE)</f>
        <v>300</v>
      </c>
      <c r="M2233" s="14">
        <f>VLOOKUP($F2233,类型描述及偏移量!$C:$H,2,FALSE)</f>
        <v>3</v>
      </c>
      <c r="N2233" s="14" t="str">
        <f>VLOOKUP($F2233,类型描述及偏移量!$C:$H,3,FALSE)</f>
        <v>离散</v>
      </c>
      <c r="O2233" s="14" t="str">
        <f>VLOOKUP($F2233,类型描述及偏移量!$C:$H,4,FALSE)</f>
        <v>None</v>
      </c>
      <c r="P2233" s="14" t="str">
        <f>VLOOKUP($F2233,类型描述及偏移量!$C:$H,5,FALSE)</f>
        <v>No</v>
      </c>
      <c r="Q2233" s="14" t="str">
        <f>VLOOKUP($F2233,类型描述及偏移量!$C:$H,6,FALSE)</f>
        <v>堵料保护使能</v>
      </c>
    </row>
    <row r="2234" hidden="1" spans="1:17">
      <c r="A2234" s="12" t="s">
        <v>126</v>
      </c>
      <c r="B2234" s="12" t="str">
        <f t="shared" si="415"/>
        <v>M2_M</v>
      </c>
      <c r="C2234" s="12" t="str">
        <f t="shared" si="416"/>
        <v>Blocking_Stop</v>
      </c>
      <c r="D2234" s="12" t="str">
        <f t="shared" si="417"/>
        <v>BP_Motor_var</v>
      </c>
      <c r="E2234" s="13" t="str">
        <f t="shared" si="410"/>
        <v>CHP3_M2_M_BP_Motor_var</v>
      </c>
      <c r="F2234" s="14" t="str">
        <f t="shared" si="411"/>
        <v>BP_Motor_var_Blocking_Stop</v>
      </c>
      <c r="G2234" s="10" t="str">
        <f t="shared" si="412"/>
        <v>CHP3_M2_M_Blocking_Stop</v>
      </c>
      <c r="H2234" s="10" t="str">
        <f>VLOOKUP(基本表格!E2234,起始地址定义!A:D,4,FALSE)&amp;" "&amp;Q2234</f>
        <v>2432+P5-M5 刨片机料仓3#出料螺旋A 电机控制 堵料导致停机</v>
      </c>
      <c r="I2234" s="10" t="str">
        <f t="shared" si="413"/>
        <v>DB1300,X303.1</v>
      </c>
      <c r="J2234" s="13" t="str">
        <f>VLOOKUP(E2234,起始地址定义!A:D,2,FALSE)</f>
        <v>DB1300</v>
      </c>
      <c r="K2234" s="12" t="str">
        <f t="shared" si="414"/>
        <v>X303.1</v>
      </c>
      <c r="L2234" s="13">
        <f>VLOOKUP(E2234,起始地址定义!A:D,3,FALSE)</f>
        <v>300</v>
      </c>
      <c r="M2234" s="14">
        <f>VLOOKUP($F2234,类型描述及偏移量!$C:$H,2,FALSE)</f>
        <v>3.1</v>
      </c>
      <c r="N2234" s="14" t="str">
        <f>VLOOKUP($F2234,类型描述及偏移量!$C:$H,3,FALSE)</f>
        <v>离散</v>
      </c>
      <c r="O2234" s="14" t="str">
        <f>VLOOKUP($F2234,类型描述及偏移量!$C:$H,4,FALSE)</f>
        <v>On</v>
      </c>
      <c r="P2234" s="14" t="str">
        <f>VLOOKUP($F2234,类型描述及偏移量!$C:$H,5,FALSE)</f>
        <v>Yes</v>
      </c>
      <c r="Q2234" s="14" t="str">
        <f>VLOOKUP($F2234,类型描述及偏移量!$C:$H,6,FALSE)</f>
        <v>堵料导致停机</v>
      </c>
    </row>
    <row r="2235" hidden="1" spans="1:17">
      <c r="A2235" s="12" t="s">
        <v>126</v>
      </c>
      <c r="B2235" s="12" t="str">
        <f t="shared" si="415"/>
        <v>M2_M</v>
      </c>
      <c r="C2235" s="12" t="str">
        <f t="shared" si="416"/>
        <v>BreakTime</v>
      </c>
      <c r="D2235" s="12" t="str">
        <f t="shared" si="417"/>
        <v>BP_Motor_var</v>
      </c>
      <c r="E2235" s="13" t="str">
        <f t="shared" si="410"/>
        <v>CHP3_M2_M_BP_Motor_var</v>
      </c>
      <c r="F2235" s="14" t="str">
        <f t="shared" si="411"/>
        <v>BP_Motor_var_BreakTime</v>
      </c>
      <c r="G2235" s="10" t="str">
        <f t="shared" si="412"/>
        <v>CHP3_M2_M_BreakTime</v>
      </c>
      <c r="H2235" s="10" t="str">
        <f>VLOOKUP(基本表格!E2235,起始地址定义!A:D,4,FALSE)&amp;" "&amp;Q2235</f>
        <v>2432+P5-M5 刨片机料仓3#出料螺旋A 电机控制 断链超时时间 秒</v>
      </c>
      <c r="I2235" s="10" t="str">
        <f t="shared" si="413"/>
        <v>DB1300,INT304</v>
      </c>
      <c r="J2235" s="13" t="str">
        <f>VLOOKUP(E2235,起始地址定义!A:D,2,FALSE)</f>
        <v>DB1300</v>
      </c>
      <c r="K2235" s="12" t="str">
        <f t="shared" si="414"/>
        <v>INT304</v>
      </c>
      <c r="L2235" s="13">
        <f>VLOOKUP(E2235,起始地址定义!A:D,3,FALSE)</f>
        <v>300</v>
      </c>
      <c r="M2235" s="14">
        <f>VLOOKUP($F2235,类型描述及偏移量!$C:$H,2,FALSE)</f>
        <v>4</v>
      </c>
      <c r="N2235" s="14" t="str">
        <f>VLOOKUP($F2235,类型描述及偏移量!$C:$H,3,FALSE)</f>
        <v>整型</v>
      </c>
      <c r="O2235" s="14" t="str">
        <f>VLOOKUP($F2235,类型描述及偏移量!$C:$H,4,FALSE)</f>
        <v>None</v>
      </c>
      <c r="P2235" s="14" t="str">
        <f>VLOOKUP($F2235,类型描述及偏移量!$C:$H,5,FALSE)</f>
        <v>No</v>
      </c>
      <c r="Q2235" s="14" t="str">
        <f>VLOOKUP($F2235,类型描述及偏移量!$C:$H,6,FALSE)</f>
        <v>断链超时时间 秒</v>
      </c>
    </row>
    <row r="2236" hidden="1" spans="1:17">
      <c r="A2236" s="12" t="s">
        <v>126</v>
      </c>
      <c r="B2236" s="12" t="str">
        <f t="shared" si="415"/>
        <v>M2_M</v>
      </c>
      <c r="C2236" s="12" t="str">
        <f t="shared" si="416"/>
        <v>BlockingTime</v>
      </c>
      <c r="D2236" s="12" t="str">
        <f t="shared" si="417"/>
        <v>BP_Motor_var</v>
      </c>
      <c r="E2236" s="13" t="str">
        <f t="shared" si="410"/>
        <v>CHP3_M2_M_BP_Motor_var</v>
      </c>
      <c r="F2236" s="14" t="str">
        <f t="shared" si="411"/>
        <v>BP_Motor_var_BlockingTime</v>
      </c>
      <c r="G2236" s="10" t="str">
        <f t="shared" si="412"/>
        <v>CHP3_M2_M_BlockingTime</v>
      </c>
      <c r="H2236" s="10" t="str">
        <f>VLOOKUP(基本表格!E2236,起始地址定义!A:D,4,FALSE)&amp;" "&amp;Q2236</f>
        <v>2432+P5-M5 刨片机料仓3#出料螺旋A 电机控制 堵料检测时间 秒</v>
      </c>
      <c r="I2236" s="10" t="str">
        <f t="shared" si="413"/>
        <v>DB1300,INT306</v>
      </c>
      <c r="J2236" s="13" t="str">
        <f>VLOOKUP(E2236,起始地址定义!A:D,2,FALSE)</f>
        <v>DB1300</v>
      </c>
      <c r="K2236" s="12" t="str">
        <f t="shared" si="414"/>
        <v>INT306</v>
      </c>
      <c r="L2236" s="13">
        <f>VLOOKUP(E2236,起始地址定义!A:D,3,FALSE)</f>
        <v>300</v>
      </c>
      <c r="M2236" s="14">
        <f>VLOOKUP($F2236,类型描述及偏移量!$C:$H,2,FALSE)</f>
        <v>6</v>
      </c>
      <c r="N2236" s="14" t="str">
        <f>VLOOKUP($F2236,类型描述及偏移量!$C:$H,3,FALSE)</f>
        <v>整型</v>
      </c>
      <c r="O2236" s="14" t="str">
        <f>VLOOKUP($F2236,类型描述及偏移量!$C:$H,4,FALSE)</f>
        <v>None</v>
      </c>
      <c r="P2236" s="14" t="str">
        <f>VLOOKUP($F2236,类型描述及偏移量!$C:$H,5,FALSE)</f>
        <v>No</v>
      </c>
      <c r="Q2236" s="14" t="str">
        <f>VLOOKUP($F2236,类型描述及偏移量!$C:$H,6,FALSE)</f>
        <v>堵料检测时间 秒</v>
      </c>
    </row>
    <row r="2237" hidden="1" spans="1:17">
      <c r="A2237" s="12" t="s">
        <v>126</v>
      </c>
      <c r="B2237" s="12" t="str">
        <f t="shared" si="415"/>
        <v>M2_M</v>
      </c>
      <c r="C2237" s="12" t="str">
        <f t="shared" si="416"/>
        <v>PullSwitch_CHK</v>
      </c>
      <c r="D2237" s="12" t="str">
        <f t="shared" si="417"/>
        <v>BP_Motor_var</v>
      </c>
      <c r="E2237" s="13" t="str">
        <f t="shared" si="410"/>
        <v>CHP3_M2_M_BP_Motor_var</v>
      </c>
      <c r="F2237" s="14" t="str">
        <f t="shared" si="411"/>
        <v>BP_Motor_var_PullSwitch_CHK</v>
      </c>
      <c r="G2237" s="10" t="str">
        <f t="shared" si="412"/>
        <v>CHP3_M2_M_PullSwitch_CHK</v>
      </c>
      <c r="H2237" s="10" t="str">
        <f>VLOOKUP(基本表格!E2237,起始地址定义!A:D,4,FALSE)&amp;" "&amp;Q2237</f>
        <v>2432+P5-M5 刨片机料仓3#出料螺旋A 电机控制 拉线开关</v>
      </c>
      <c r="I2237" s="10" t="str">
        <f t="shared" si="413"/>
        <v>DB1300,X308.0</v>
      </c>
      <c r="J2237" s="13" t="str">
        <f>VLOOKUP(E2237,起始地址定义!A:D,2,FALSE)</f>
        <v>DB1300</v>
      </c>
      <c r="K2237" s="12" t="str">
        <f t="shared" si="414"/>
        <v>X308.0</v>
      </c>
      <c r="L2237" s="13">
        <f>VLOOKUP(E2237,起始地址定义!A:D,3,FALSE)</f>
        <v>300</v>
      </c>
      <c r="M2237" s="14">
        <f>VLOOKUP($F2237,类型描述及偏移量!$C:$H,2,FALSE)</f>
        <v>8</v>
      </c>
      <c r="N2237" s="14" t="str">
        <f>VLOOKUP($F2237,类型描述及偏移量!$C:$H,3,FALSE)</f>
        <v>离散</v>
      </c>
      <c r="O2237" s="14" t="str">
        <f>VLOOKUP($F2237,类型描述及偏移量!$C:$H,4,FALSE)</f>
        <v>On</v>
      </c>
      <c r="P2237" s="14" t="str">
        <f>VLOOKUP($F2237,类型描述及偏移量!$C:$H,5,FALSE)</f>
        <v>Yes</v>
      </c>
      <c r="Q2237" s="14" t="str">
        <f>VLOOKUP($F2237,类型描述及偏移量!$C:$H,6,FALSE)</f>
        <v>拉线开关</v>
      </c>
    </row>
    <row r="2238" hidden="1" spans="1:17">
      <c r="A2238" s="12" t="s">
        <v>126</v>
      </c>
      <c r="B2238" s="12" t="str">
        <f t="shared" si="415"/>
        <v>M2_M</v>
      </c>
      <c r="C2238" s="12" t="str">
        <f t="shared" si="416"/>
        <v>LMD_ALM</v>
      </c>
      <c r="D2238" s="12" t="str">
        <f t="shared" si="417"/>
        <v>BP_Motor_var</v>
      </c>
      <c r="E2238" s="13" t="str">
        <f t="shared" si="410"/>
        <v>CHP3_M2_M_BP_Motor_var</v>
      </c>
      <c r="F2238" s="14" t="str">
        <f t="shared" si="411"/>
        <v>BP_Motor_var_LMD_ALM</v>
      </c>
      <c r="G2238" s="10" t="str">
        <f t="shared" si="412"/>
        <v>CHP3_M2_M_LMD_ALM</v>
      </c>
      <c r="H2238" s="10" t="str">
        <f>VLOOKUP(基本表格!E2238,起始地址定义!A:D,4,FALSE)&amp;" "&amp;Q2238</f>
        <v>2432+P5-M5 刨片机料仓3#出料螺旋A 电机控制 左跑偏报警</v>
      </c>
      <c r="I2238" s="10" t="str">
        <f t="shared" si="413"/>
        <v>DB1300,X308.1</v>
      </c>
      <c r="J2238" s="13" t="str">
        <f>VLOOKUP(E2238,起始地址定义!A:D,2,FALSE)</f>
        <v>DB1300</v>
      </c>
      <c r="K2238" s="12" t="str">
        <f t="shared" si="414"/>
        <v>X308.1</v>
      </c>
      <c r="L2238" s="13">
        <f>VLOOKUP(E2238,起始地址定义!A:D,3,FALSE)</f>
        <v>300</v>
      </c>
      <c r="M2238" s="14">
        <f>VLOOKUP($F2238,类型描述及偏移量!$C:$H,2,FALSE)</f>
        <v>8.1</v>
      </c>
      <c r="N2238" s="14" t="str">
        <f>VLOOKUP($F2238,类型描述及偏移量!$C:$H,3,FALSE)</f>
        <v>离散</v>
      </c>
      <c r="O2238" s="14" t="str">
        <f>VLOOKUP($F2238,类型描述及偏移量!$C:$H,4,FALSE)</f>
        <v>On</v>
      </c>
      <c r="P2238" s="14" t="str">
        <f>VLOOKUP($F2238,类型描述及偏移量!$C:$H,5,FALSE)</f>
        <v>Yes</v>
      </c>
      <c r="Q2238" s="14" t="str">
        <f>VLOOKUP($F2238,类型描述及偏移量!$C:$H,6,FALSE)</f>
        <v>左跑偏报警</v>
      </c>
    </row>
    <row r="2239" hidden="1" spans="1:17">
      <c r="A2239" s="12" t="s">
        <v>126</v>
      </c>
      <c r="B2239" s="12" t="str">
        <f t="shared" si="415"/>
        <v>M2_M</v>
      </c>
      <c r="C2239" s="12" t="str">
        <f t="shared" si="416"/>
        <v>LMD_CHK_1</v>
      </c>
      <c r="D2239" s="12" t="str">
        <f t="shared" si="417"/>
        <v>BP_Motor_var</v>
      </c>
      <c r="E2239" s="13" t="str">
        <f t="shared" si="410"/>
        <v>CHP3_M2_M_BP_Motor_var</v>
      </c>
      <c r="F2239" s="14" t="str">
        <f t="shared" si="411"/>
        <v>BP_Motor_var_LMD_CHK_1</v>
      </c>
      <c r="G2239" s="10" t="str">
        <f t="shared" si="412"/>
        <v>CHP3_M2_M_LMD_CHK_1</v>
      </c>
      <c r="H2239" s="10" t="str">
        <f>VLOOKUP(基本表格!E2239,起始地址定义!A:D,4,FALSE)&amp;" "&amp;Q2239</f>
        <v>2432+P5-M5 刨片机料仓3#出料螺旋A 电机控制 左跑偏1检测</v>
      </c>
      <c r="I2239" s="10" t="str">
        <f t="shared" si="413"/>
        <v>DB1300,X308.2</v>
      </c>
      <c r="J2239" s="13" t="str">
        <f>VLOOKUP(E2239,起始地址定义!A:D,2,FALSE)</f>
        <v>DB1300</v>
      </c>
      <c r="K2239" s="12" t="str">
        <f t="shared" si="414"/>
        <v>X308.2</v>
      </c>
      <c r="L2239" s="13">
        <f>VLOOKUP(E2239,起始地址定义!A:D,3,FALSE)</f>
        <v>300</v>
      </c>
      <c r="M2239" s="14">
        <f>VLOOKUP($F2239,类型描述及偏移量!$C:$H,2,FALSE)</f>
        <v>8.2</v>
      </c>
      <c r="N2239" s="14" t="str">
        <f>VLOOKUP($F2239,类型描述及偏移量!$C:$H,3,FALSE)</f>
        <v>离散</v>
      </c>
      <c r="O2239" s="14" t="str">
        <f>VLOOKUP($F2239,类型描述及偏移量!$C:$H,4,FALSE)</f>
        <v>None</v>
      </c>
      <c r="P2239" s="14" t="str">
        <f>VLOOKUP($F2239,类型描述及偏移量!$C:$H,5,FALSE)</f>
        <v>Yes</v>
      </c>
      <c r="Q2239" s="14" t="str">
        <f>VLOOKUP($F2239,类型描述及偏移量!$C:$H,6,FALSE)</f>
        <v>左跑偏1检测</v>
      </c>
    </row>
    <row r="2240" hidden="1" spans="1:17">
      <c r="A2240" s="12" t="s">
        <v>126</v>
      </c>
      <c r="B2240" s="12" t="str">
        <f t="shared" si="415"/>
        <v>M2_M</v>
      </c>
      <c r="C2240" s="12" t="str">
        <f t="shared" si="416"/>
        <v>LMD_EN</v>
      </c>
      <c r="D2240" s="12" t="str">
        <f t="shared" si="417"/>
        <v>BP_Motor_var</v>
      </c>
      <c r="E2240" s="13" t="str">
        <f t="shared" si="410"/>
        <v>CHP3_M2_M_BP_Motor_var</v>
      </c>
      <c r="F2240" s="14" t="str">
        <f t="shared" si="411"/>
        <v>BP_Motor_var_LMD_EN</v>
      </c>
      <c r="G2240" s="10" t="str">
        <f t="shared" si="412"/>
        <v>CHP3_M2_M_LMD_EN</v>
      </c>
      <c r="H2240" s="10" t="str">
        <f>VLOOKUP(基本表格!E2240,起始地址定义!A:D,4,FALSE)&amp;" "&amp;Q2240</f>
        <v>2432+P5-M5 刨片机料仓3#出料螺旋A 电机控制 左跑偏保护使能</v>
      </c>
      <c r="I2240" s="10" t="str">
        <f t="shared" si="413"/>
        <v>DB1300,X308.3</v>
      </c>
      <c r="J2240" s="13" t="str">
        <f>VLOOKUP(E2240,起始地址定义!A:D,2,FALSE)</f>
        <v>DB1300</v>
      </c>
      <c r="K2240" s="12" t="str">
        <f t="shared" si="414"/>
        <v>X308.3</v>
      </c>
      <c r="L2240" s="13">
        <f>VLOOKUP(E2240,起始地址定义!A:D,3,FALSE)</f>
        <v>300</v>
      </c>
      <c r="M2240" s="14">
        <f>VLOOKUP($F2240,类型描述及偏移量!$C:$H,2,FALSE)</f>
        <v>8.3</v>
      </c>
      <c r="N2240" s="14" t="str">
        <f>VLOOKUP($F2240,类型描述及偏移量!$C:$H,3,FALSE)</f>
        <v>离散</v>
      </c>
      <c r="O2240" s="14" t="str">
        <f>VLOOKUP($F2240,类型描述及偏移量!$C:$H,4,FALSE)</f>
        <v>None</v>
      </c>
      <c r="P2240" s="14" t="str">
        <f>VLOOKUP($F2240,类型描述及偏移量!$C:$H,5,FALSE)</f>
        <v>No</v>
      </c>
      <c r="Q2240" s="14" t="str">
        <f>VLOOKUP($F2240,类型描述及偏移量!$C:$H,6,FALSE)</f>
        <v>左跑偏保护使能</v>
      </c>
    </row>
    <row r="2241" hidden="1" spans="1:17">
      <c r="A2241" s="12" t="s">
        <v>126</v>
      </c>
      <c r="B2241" s="12" t="str">
        <f t="shared" si="415"/>
        <v>M2_M</v>
      </c>
      <c r="C2241" s="12" t="str">
        <f t="shared" si="416"/>
        <v>LMD_Stop</v>
      </c>
      <c r="D2241" s="12" t="str">
        <f t="shared" si="417"/>
        <v>BP_Motor_var</v>
      </c>
      <c r="E2241" s="13" t="str">
        <f t="shared" si="410"/>
        <v>CHP3_M2_M_BP_Motor_var</v>
      </c>
      <c r="F2241" s="14" t="str">
        <f t="shared" si="411"/>
        <v>BP_Motor_var_LMD_Stop</v>
      </c>
      <c r="G2241" s="10" t="str">
        <f t="shared" si="412"/>
        <v>CHP3_M2_M_LMD_Stop</v>
      </c>
      <c r="H2241" s="10" t="str">
        <f>VLOOKUP(基本表格!E2241,起始地址定义!A:D,4,FALSE)&amp;" "&amp;Q2241</f>
        <v>2432+P5-M5 刨片机料仓3#出料螺旋A 电机控制 左跑偏导致停机</v>
      </c>
      <c r="I2241" s="10" t="str">
        <f t="shared" si="413"/>
        <v>DB1300,X308.4</v>
      </c>
      <c r="J2241" s="13" t="str">
        <f>VLOOKUP(E2241,起始地址定义!A:D,2,FALSE)</f>
        <v>DB1300</v>
      </c>
      <c r="K2241" s="12" t="str">
        <f t="shared" si="414"/>
        <v>X308.4</v>
      </c>
      <c r="L2241" s="13">
        <f>VLOOKUP(E2241,起始地址定义!A:D,3,FALSE)</f>
        <v>300</v>
      </c>
      <c r="M2241" s="14">
        <f>VLOOKUP($F2241,类型描述及偏移量!$C:$H,2,FALSE)</f>
        <v>8.4</v>
      </c>
      <c r="N2241" s="14" t="str">
        <f>VLOOKUP($F2241,类型描述及偏移量!$C:$H,3,FALSE)</f>
        <v>离散</v>
      </c>
      <c r="O2241" s="14" t="str">
        <f>VLOOKUP($F2241,类型描述及偏移量!$C:$H,4,FALSE)</f>
        <v>On</v>
      </c>
      <c r="P2241" s="14" t="str">
        <f>VLOOKUP($F2241,类型描述及偏移量!$C:$H,5,FALSE)</f>
        <v>Yes</v>
      </c>
      <c r="Q2241" s="14" t="str">
        <f>VLOOKUP($F2241,类型描述及偏移量!$C:$H,6,FALSE)</f>
        <v>左跑偏导致停机</v>
      </c>
    </row>
    <row r="2242" hidden="1" spans="1:17">
      <c r="A2242" s="12" t="s">
        <v>126</v>
      </c>
      <c r="B2242" s="12" t="str">
        <f t="shared" si="415"/>
        <v>M2_M</v>
      </c>
      <c r="C2242" s="12" t="str">
        <f t="shared" si="416"/>
        <v>LMD_Time</v>
      </c>
      <c r="D2242" s="12" t="str">
        <f t="shared" si="417"/>
        <v>BP_Motor_var</v>
      </c>
      <c r="E2242" s="13" t="str">
        <f t="shared" si="410"/>
        <v>CHP3_M2_M_BP_Motor_var</v>
      </c>
      <c r="F2242" s="14" t="str">
        <f t="shared" si="411"/>
        <v>BP_Motor_var_LMD_Time</v>
      </c>
      <c r="G2242" s="10" t="str">
        <f t="shared" si="412"/>
        <v>CHP3_M2_M_LMD_Time</v>
      </c>
      <c r="H2242" s="10" t="str">
        <f>VLOOKUP(基本表格!E2242,起始地址定义!A:D,4,FALSE)&amp;" "&amp;Q2242</f>
        <v>2432+P5-M5 刨片机料仓3#出料螺旋A 电机控制 左跑偏检测时间</v>
      </c>
      <c r="I2242" s="10" t="str">
        <f t="shared" si="413"/>
        <v>DB1300,INT310</v>
      </c>
      <c r="J2242" s="13" t="str">
        <f>VLOOKUP(E2242,起始地址定义!A:D,2,FALSE)</f>
        <v>DB1300</v>
      </c>
      <c r="K2242" s="12" t="str">
        <f t="shared" si="414"/>
        <v>INT310</v>
      </c>
      <c r="L2242" s="13">
        <f>VLOOKUP(E2242,起始地址定义!A:D,3,FALSE)</f>
        <v>300</v>
      </c>
      <c r="M2242" s="14">
        <f>VLOOKUP($F2242,类型描述及偏移量!$C:$H,2,FALSE)</f>
        <v>10</v>
      </c>
      <c r="N2242" s="14" t="str">
        <f>VLOOKUP($F2242,类型描述及偏移量!$C:$H,3,FALSE)</f>
        <v>整型</v>
      </c>
      <c r="O2242" s="14" t="str">
        <f>VLOOKUP($F2242,类型描述及偏移量!$C:$H,4,FALSE)</f>
        <v>None</v>
      </c>
      <c r="P2242" s="14" t="str">
        <f>VLOOKUP($F2242,类型描述及偏移量!$C:$H,5,FALSE)</f>
        <v>No</v>
      </c>
      <c r="Q2242" s="14" t="str">
        <f>VLOOKUP($F2242,类型描述及偏移量!$C:$H,6,FALSE)</f>
        <v>左跑偏检测时间</v>
      </c>
    </row>
    <row r="2243" hidden="1" spans="1:17">
      <c r="A2243" s="12" t="s">
        <v>126</v>
      </c>
      <c r="B2243" s="12" t="str">
        <f t="shared" si="415"/>
        <v>M2_M</v>
      </c>
      <c r="C2243" s="12" t="str">
        <f t="shared" si="416"/>
        <v>RMD_ALM</v>
      </c>
      <c r="D2243" s="12" t="str">
        <f t="shared" si="417"/>
        <v>BP_Motor_var</v>
      </c>
      <c r="E2243" s="13" t="str">
        <f t="shared" si="410"/>
        <v>CHP3_M2_M_BP_Motor_var</v>
      </c>
      <c r="F2243" s="14" t="str">
        <f t="shared" si="411"/>
        <v>BP_Motor_var_RMD_ALM</v>
      </c>
      <c r="G2243" s="10" t="str">
        <f t="shared" si="412"/>
        <v>CHP3_M2_M_RMD_ALM</v>
      </c>
      <c r="H2243" s="10" t="str">
        <f>VLOOKUP(基本表格!E2243,起始地址定义!A:D,4,FALSE)&amp;" "&amp;Q2243</f>
        <v>2432+P5-M5 刨片机料仓3#出料螺旋A 电机控制 右 跑偏报警</v>
      </c>
      <c r="I2243" s="10" t="str">
        <f t="shared" si="413"/>
        <v>DB1300,X312.0</v>
      </c>
      <c r="J2243" s="13" t="str">
        <f>VLOOKUP(E2243,起始地址定义!A:D,2,FALSE)</f>
        <v>DB1300</v>
      </c>
      <c r="K2243" s="12" t="str">
        <f t="shared" si="414"/>
        <v>X312.0</v>
      </c>
      <c r="L2243" s="13">
        <f>VLOOKUP(E2243,起始地址定义!A:D,3,FALSE)</f>
        <v>300</v>
      </c>
      <c r="M2243" s="14">
        <f>VLOOKUP($F2243,类型描述及偏移量!$C:$H,2,FALSE)</f>
        <v>12</v>
      </c>
      <c r="N2243" s="14" t="str">
        <f>VLOOKUP($F2243,类型描述及偏移量!$C:$H,3,FALSE)</f>
        <v>离散</v>
      </c>
      <c r="O2243" s="14" t="str">
        <f>VLOOKUP($F2243,类型描述及偏移量!$C:$H,4,FALSE)</f>
        <v>On</v>
      </c>
      <c r="P2243" s="14" t="str">
        <f>VLOOKUP($F2243,类型描述及偏移量!$C:$H,5,FALSE)</f>
        <v>Yes</v>
      </c>
      <c r="Q2243" s="14" t="str">
        <f>VLOOKUP($F2243,类型描述及偏移量!$C:$H,6,FALSE)</f>
        <v>右 跑偏报警</v>
      </c>
    </row>
    <row r="2244" hidden="1" spans="1:17">
      <c r="A2244" s="12" t="s">
        <v>126</v>
      </c>
      <c r="B2244" s="12" t="str">
        <f t="shared" si="415"/>
        <v>M2_M</v>
      </c>
      <c r="C2244" s="12" t="str">
        <f t="shared" si="416"/>
        <v>RMD_CHK_1</v>
      </c>
      <c r="D2244" s="12" t="str">
        <f t="shared" si="417"/>
        <v>BP_Motor_var</v>
      </c>
      <c r="E2244" s="13" t="str">
        <f t="shared" si="410"/>
        <v>CHP3_M2_M_BP_Motor_var</v>
      </c>
      <c r="F2244" s="14" t="str">
        <f t="shared" si="411"/>
        <v>BP_Motor_var_RMD_CHK_1</v>
      </c>
      <c r="G2244" s="10" t="str">
        <f t="shared" si="412"/>
        <v>CHP3_M2_M_RMD_CHK_1</v>
      </c>
      <c r="H2244" s="10" t="str">
        <f>VLOOKUP(基本表格!E2244,起始地址定义!A:D,4,FALSE)&amp;" "&amp;Q2244</f>
        <v>2432+P5-M5 刨片机料仓3#出料螺旋A 电机控制 右跑偏1检测</v>
      </c>
      <c r="I2244" s="10" t="str">
        <f t="shared" si="413"/>
        <v>DB1300,X312.1</v>
      </c>
      <c r="J2244" s="13" t="str">
        <f>VLOOKUP(E2244,起始地址定义!A:D,2,FALSE)</f>
        <v>DB1300</v>
      </c>
      <c r="K2244" s="12" t="str">
        <f t="shared" si="414"/>
        <v>X312.1</v>
      </c>
      <c r="L2244" s="13">
        <f>VLOOKUP(E2244,起始地址定义!A:D,3,FALSE)</f>
        <v>300</v>
      </c>
      <c r="M2244" s="14">
        <f>VLOOKUP($F2244,类型描述及偏移量!$C:$H,2,FALSE)</f>
        <v>12.1</v>
      </c>
      <c r="N2244" s="14" t="str">
        <f>VLOOKUP($F2244,类型描述及偏移量!$C:$H,3,FALSE)</f>
        <v>离散</v>
      </c>
      <c r="O2244" s="14" t="str">
        <f>VLOOKUP($F2244,类型描述及偏移量!$C:$H,4,FALSE)</f>
        <v>None</v>
      </c>
      <c r="P2244" s="14" t="str">
        <f>VLOOKUP($F2244,类型描述及偏移量!$C:$H,5,FALSE)</f>
        <v>Yes</v>
      </c>
      <c r="Q2244" s="14" t="str">
        <f>VLOOKUP($F2244,类型描述及偏移量!$C:$H,6,FALSE)</f>
        <v>右跑偏1检测</v>
      </c>
    </row>
    <row r="2245" hidden="1" spans="1:17">
      <c r="A2245" s="12" t="s">
        <v>126</v>
      </c>
      <c r="B2245" s="12" t="str">
        <f t="shared" si="415"/>
        <v>M2_M</v>
      </c>
      <c r="C2245" s="12" t="str">
        <f t="shared" si="416"/>
        <v>RMD_EN</v>
      </c>
      <c r="D2245" s="12" t="str">
        <f t="shared" si="417"/>
        <v>BP_Motor_var</v>
      </c>
      <c r="E2245" s="13" t="str">
        <f t="shared" si="410"/>
        <v>CHP3_M2_M_BP_Motor_var</v>
      </c>
      <c r="F2245" s="14" t="str">
        <f t="shared" si="411"/>
        <v>BP_Motor_var_RMD_EN</v>
      </c>
      <c r="G2245" s="10" t="str">
        <f t="shared" si="412"/>
        <v>CHP3_M2_M_RMD_EN</v>
      </c>
      <c r="H2245" s="10" t="str">
        <f>VLOOKUP(基本表格!E2245,起始地址定义!A:D,4,FALSE)&amp;" "&amp;Q2245</f>
        <v>2432+P5-M5 刨片机料仓3#出料螺旋A 电机控制 右跑偏保护使能</v>
      </c>
      <c r="I2245" s="10" t="str">
        <f t="shared" si="413"/>
        <v>DB1300,X312.2</v>
      </c>
      <c r="J2245" s="13" t="str">
        <f>VLOOKUP(E2245,起始地址定义!A:D,2,FALSE)</f>
        <v>DB1300</v>
      </c>
      <c r="K2245" s="12" t="str">
        <f t="shared" si="414"/>
        <v>X312.2</v>
      </c>
      <c r="L2245" s="13">
        <f>VLOOKUP(E2245,起始地址定义!A:D,3,FALSE)</f>
        <v>300</v>
      </c>
      <c r="M2245" s="14">
        <f>VLOOKUP($F2245,类型描述及偏移量!$C:$H,2,FALSE)</f>
        <v>12.2</v>
      </c>
      <c r="N2245" s="14" t="str">
        <f>VLOOKUP($F2245,类型描述及偏移量!$C:$H,3,FALSE)</f>
        <v>离散</v>
      </c>
      <c r="O2245" s="14" t="str">
        <f>VLOOKUP($F2245,类型描述及偏移量!$C:$H,4,FALSE)</f>
        <v>None</v>
      </c>
      <c r="P2245" s="14" t="str">
        <f>VLOOKUP($F2245,类型描述及偏移量!$C:$H,5,FALSE)</f>
        <v>No</v>
      </c>
      <c r="Q2245" s="14" t="str">
        <f>VLOOKUP($F2245,类型描述及偏移量!$C:$H,6,FALSE)</f>
        <v>右跑偏保护使能</v>
      </c>
    </row>
    <row r="2246" hidden="1" spans="1:17">
      <c r="A2246" s="12" t="s">
        <v>126</v>
      </c>
      <c r="B2246" s="12" t="str">
        <f t="shared" si="415"/>
        <v>M2_M</v>
      </c>
      <c r="C2246" s="12" t="str">
        <f t="shared" si="416"/>
        <v>RMD_Stop</v>
      </c>
      <c r="D2246" s="12" t="str">
        <f t="shared" si="417"/>
        <v>BP_Motor_var</v>
      </c>
      <c r="E2246" s="13" t="str">
        <f t="shared" si="410"/>
        <v>CHP3_M2_M_BP_Motor_var</v>
      </c>
      <c r="F2246" s="14" t="str">
        <f t="shared" si="411"/>
        <v>BP_Motor_var_RMD_Stop</v>
      </c>
      <c r="G2246" s="10" t="str">
        <f t="shared" si="412"/>
        <v>CHP3_M2_M_RMD_Stop</v>
      </c>
      <c r="H2246" s="10" t="str">
        <f>VLOOKUP(基本表格!E2246,起始地址定义!A:D,4,FALSE)&amp;" "&amp;Q2246</f>
        <v>2432+P5-M5 刨片机料仓3#出料螺旋A 电机控制 右跑偏导致停机</v>
      </c>
      <c r="I2246" s="10" t="str">
        <f t="shared" si="413"/>
        <v>DB1300,X312.3</v>
      </c>
      <c r="J2246" s="13" t="str">
        <f>VLOOKUP(E2246,起始地址定义!A:D,2,FALSE)</f>
        <v>DB1300</v>
      </c>
      <c r="K2246" s="12" t="str">
        <f t="shared" si="414"/>
        <v>X312.3</v>
      </c>
      <c r="L2246" s="13">
        <f>VLOOKUP(E2246,起始地址定义!A:D,3,FALSE)</f>
        <v>300</v>
      </c>
      <c r="M2246" s="14">
        <f>VLOOKUP($F2246,类型描述及偏移量!$C:$H,2,FALSE)</f>
        <v>12.3</v>
      </c>
      <c r="N2246" s="14" t="str">
        <f>VLOOKUP($F2246,类型描述及偏移量!$C:$H,3,FALSE)</f>
        <v>离散</v>
      </c>
      <c r="O2246" s="14" t="str">
        <f>VLOOKUP($F2246,类型描述及偏移量!$C:$H,4,FALSE)</f>
        <v>On</v>
      </c>
      <c r="P2246" s="14" t="str">
        <f>VLOOKUP($F2246,类型描述及偏移量!$C:$H,5,FALSE)</f>
        <v>Yes</v>
      </c>
      <c r="Q2246" s="14" t="str">
        <f>VLOOKUP($F2246,类型描述及偏移量!$C:$H,6,FALSE)</f>
        <v>右跑偏导致停机</v>
      </c>
    </row>
    <row r="2247" hidden="1" spans="1:17">
      <c r="A2247" s="12" t="s">
        <v>126</v>
      </c>
      <c r="B2247" s="12" t="str">
        <f t="shared" si="415"/>
        <v>M2_M</v>
      </c>
      <c r="C2247" s="12" t="str">
        <f t="shared" si="416"/>
        <v>RMD_Time</v>
      </c>
      <c r="D2247" s="12" t="str">
        <f t="shared" si="417"/>
        <v>BP_Motor_var</v>
      </c>
      <c r="E2247" s="13" t="str">
        <f t="shared" ref="E2247:E2310" si="418">A2247&amp;"_"&amp;B2247&amp;"_"&amp;D2247</f>
        <v>CHP3_M2_M_BP_Motor_var</v>
      </c>
      <c r="F2247" s="14" t="str">
        <f t="shared" ref="F2247:F2310" si="419">D2247&amp;"_"&amp;C2247</f>
        <v>BP_Motor_var_RMD_Time</v>
      </c>
      <c r="G2247" s="10" t="str">
        <f t="shared" ref="G2247:G2310" si="420">A2247&amp;"_"&amp;IF(B2247="DB","",B2247&amp;"_")&amp;C2247</f>
        <v>CHP3_M2_M_RMD_Time</v>
      </c>
      <c r="H2247" s="10" t="str">
        <f>VLOOKUP(基本表格!E2247,起始地址定义!A:D,4,FALSE)&amp;" "&amp;Q2247</f>
        <v>2432+P5-M5 刨片机料仓3#出料螺旋A 电机控制 右跑偏检测时间</v>
      </c>
      <c r="I2247" s="10" t="str">
        <f t="shared" ref="I2247:I2310" si="421">J2247&amp;","&amp;K2247</f>
        <v>DB1300,INT314</v>
      </c>
      <c r="J2247" s="13" t="str">
        <f>VLOOKUP(E2247,起始地址定义!A:D,2,FALSE)</f>
        <v>DB1300</v>
      </c>
      <c r="K2247" s="12" t="str">
        <f t="shared" ref="K2247:K2310" si="422">IF(N2247="离散","X",IF(N2247="实型","REAL","INT"))&amp;IF(N2247="离散",TEXT(L2247+M2247,"0.0"),L2247+M2247)</f>
        <v>INT314</v>
      </c>
      <c r="L2247" s="13">
        <f>VLOOKUP(E2247,起始地址定义!A:D,3,FALSE)</f>
        <v>300</v>
      </c>
      <c r="M2247" s="14">
        <f>VLOOKUP($F2247,类型描述及偏移量!$C:$H,2,FALSE)</f>
        <v>14</v>
      </c>
      <c r="N2247" s="14" t="str">
        <f>VLOOKUP($F2247,类型描述及偏移量!$C:$H,3,FALSE)</f>
        <v>整型</v>
      </c>
      <c r="O2247" s="14" t="str">
        <f>VLOOKUP($F2247,类型描述及偏移量!$C:$H,4,FALSE)</f>
        <v>None</v>
      </c>
      <c r="P2247" s="14" t="str">
        <f>VLOOKUP($F2247,类型描述及偏移量!$C:$H,5,FALSE)</f>
        <v>No</v>
      </c>
      <c r="Q2247" s="14" t="str">
        <f>VLOOKUP($F2247,类型描述及偏移量!$C:$H,6,FALSE)</f>
        <v>右跑偏检测时间</v>
      </c>
    </row>
    <row r="2248" hidden="1" spans="1:17">
      <c r="A2248" s="12" t="s">
        <v>126</v>
      </c>
      <c r="B2248" s="12" t="str">
        <f t="shared" si="415"/>
        <v>M2_M</v>
      </c>
      <c r="C2248" s="12" t="str">
        <f t="shared" si="416"/>
        <v>Motor_Delta</v>
      </c>
      <c r="D2248" s="12" t="str">
        <f t="shared" si="417"/>
        <v>BP_Motor_var</v>
      </c>
      <c r="E2248" s="13" t="str">
        <f t="shared" si="418"/>
        <v>CHP3_M2_M_BP_Motor_var</v>
      </c>
      <c r="F2248" s="14" t="str">
        <f t="shared" si="419"/>
        <v>BP_Motor_var_Motor_Delta</v>
      </c>
      <c r="G2248" s="10" t="str">
        <f t="shared" si="420"/>
        <v>CHP3_M2_M_Motor_Delta</v>
      </c>
      <c r="H2248" s="10" t="str">
        <f>VLOOKUP(基本表格!E2248,起始地址定义!A:D,4,FALSE)&amp;" "&amp;Q2248</f>
        <v>2432+P5-M5 刨片机料仓3#出料螺旋A 电机控制 三角型</v>
      </c>
      <c r="I2248" s="10" t="str">
        <f t="shared" si="421"/>
        <v>DB1300,X316.0</v>
      </c>
      <c r="J2248" s="13" t="str">
        <f>VLOOKUP(E2248,起始地址定义!A:D,2,FALSE)</f>
        <v>DB1300</v>
      </c>
      <c r="K2248" s="12" t="str">
        <f t="shared" si="422"/>
        <v>X316.0</v>
      </c>
      <c r="L2248" s="13">
        <f>VLOOKUP(E2248,起始地址定义!A:D,3,FALSE)</f>
        <v>300</v>
      </c>
      <c r="M2248" s="14">
        <f>VLOOKUP($F2248,类型描述及偏移量!$C:$H,2,FALSE)</f>
        <v>16</v>
      </c>
      <c r="N2248" s="14" t="str">
        <f>VLOOKUP($F2248,类型描述及偏移量!$C:$H,3,FALSE)</f>
        <v>离散</v>
      </c>
      <c r="O2248" s="14" t="str">
        <f>VLOOKUP($F2248,类型描述及偏移量!$C:$H,4,FALSE)</f>
        <v>None</v>
      </c>
      <c r="P2248" s="14" t="str">
        <f>VLOOKUP($F2248,类型描述及偏移量!$C:$H,5,FALSE)</f>
        <v>Yes</v>
      </c>
      <c r="Q2248" s="14" t="str">
        <f>VLOOKUP($F2248,类型描述及偏移量!$C:$H,6,FALSE)</f>
        <v>三角型</v>
      </c>
    </row>
    <row r="2249" hidden="1" spans="1:17">
      <c r="A2249" s="12" t="s">
        <v>126</v>
      </c>
      <c r="B2249" s="12" t="str">
        <f t="shared" si="415"/>
        <v>M2_M</v>
      </c>
      <c r="C2249" s="12" t="str">
        <f t="shared" si="416"/>
        <v>Motor_Wye</v>
      </c>
      <c r="D2249" s="12" t="str">
        <f t="shared" si="417"/>
        <v>BP_Motor_var</v>
      </c>
      <c r="E2249" s="13" t="str">
        <f t="shared" si="418"/>
        <v>CHP3_M2_M_BP_Motor_var</v>
      </c>
      <c r="F2249" s="14" t="str">
        <f t="shared" si="419"/>
        <v>BP_Motor_var_Motor_Wye</v>
      </c>
      <c r="G2249" s="10" t="str">
        <f t="shared" si="420"/>
        <v>CHP3_M2_M_Motor_Wye</v>
      </c>
      <c r="H2249" s="10" t="str">
        <f>VLOOKUP(基本表格!E2249,起始地址定义!A:D,4,FALSE)&amp;" "&amp;Q2249</f>
        <v>2432+P5-M5 刨片机料仓3#出料螺旋A 电机控制 星型</v>
      </c>
      <c r="I2249" s="10" t="str">
        <f t="shared" si="421"/>
        <v>DB1300,X316.1</v>
      </c>
      <c r="J2249" s="13" t="str">
        <f>VLOOKUP(E2249,起始地址定义!A:D,2,FALSE)</f>
        <v>DB1300</v>
      </c>
      <c r="K2249" s="12" t="str">
        <f t="shared" si="422"/>
        <v>X316.1</v>
      </c>
      <c r="L2249" s="13">
        <f>VLOOKUP(E2249,起始地址定义!A:D,3,FALSE)</f>
        <v>300</v>
      </c>
      <c r="M2249" s="14">
        <f>VLOOKUP($F2249,类型描述及偏移量!$C:$H,2,FALSE)</f>
        <v>16.1</v>
      </c>
      <c r="N2249" s="14" t="str">
        <f>VLOOKUP($F2249,类型描述及偏移量!$C:$H,3,FALSE)</f>
        <v>离散</v>
      </c>
      <c r="O2249" s="14" t="str">
        <f>VLOOKUP($F2249,类型描述及偏移量!$C:$H,4,FALSE)</f>
        <v>None</v>
      </c>
      <c r="P2249" s="14" t="str">
        <f>VLOOKUP($F2249,类型描述及偏移量!$C:$H,5,FALSE)</f>
        <v>Yes</v>
      </c>
      <c r="Q2249" s="14" t="str">
        <f>VLOOKUP($F2249,类型描述及偏移量!$C:$H,6,FALSE)</f>
        <v>星型</v>
      </c>
    </row>
    <row r="2250" hidden="1" spans="1:17">
      <c r="A2250" s="12" t="s">
        <v>126</v>
      </c>
      <c r="B2250" s="12" t="str">
        <f t="shared" si="415"/>
        <v>M2_M</v>
      </c>
      <c r="C2250" s="12" t="str">
        <f t="shared" si="416"/>
        <v>MSD</v>
      </c>
      <c r="D2250" s="12" t="str">
        <f t="shared" si="417"/>
        <v>BP_Motor_var</v>
      </c>
      <c r="E2250" s="13" t="str">
        <f t="shared" si="418"/>
        <v>CHP3_M2_M_BP_Motor_var</v>
      </c>
      <c r="F2250" s="14" t="str">
        <f t="shared" si="419"/>
        <v>BP_Motor_var_MSD</v>
      </c>
      <c r="G2250" s="10" t="str">
        <f t="shared" si="420"/>
        <v>CHP3_M2_M_MSD</v>
      </c>
      <c r="H2250" s="10" t="str">
        <f>VLOOKUP(基本表格!E2250,起始地址定义!A:D,4,FALSE)&amp;" "&amp;Q2250</f>
        <v>2432+P5-M5 刨片机料仓3#出料螺旋A 电机控制 维修开关</v>
      </c>
      <c r="I2250" s="10" t="str">
        <f t="shared" si="421"/>
        <v>DB1300,X316.2</v>
      </c>
      <c r="J2250" s="13" t="str">
        <f>VLOOKUP(E2250,起始地址定义!A:D,2,FALSE)</f>
        <v>DB1300</v>
      </c>
      <c r="K2250" s="12" t="str">
        <f t="shared" si="422"/>
        <v>X316.2</v>
      </c>
      <c r="L2250" s="13">
        <f>VLOOKUP(E2250,起始地址定义!A:D,3,FALSE)</f>
        <v>300</v>
      </c>
      <c r="M2250" s="14">
        <f>VLOOKUP($F2250,类型描述及偏移量!$C:$H,2,FALSE)</f>
        <v>16.2</v>
      </c>
      <c r="N2250" s="14" t="str">
        <f>VLOOKUP($F2250,类型描述及偏移量!$C:$H,3,FALSE)</f>
        <v>离散</v>
      </c>
      <c r="O2250" s="14" t="str">
        <f>VLOOKUP($F2250,类型描述及偏移量!$C:$H,4,FALSE)</f>
        <v>On</v>
      </c>
      <c r="P2250" s="14" t="str">
        <f>VLOOKUP($F2250,类型描述及偏移量!$C:$H,5,FALSE)</f>
        <v>Yes</v>
      </c>
      <c r="Q2250" s="14" t="str">
        <f>VLOOKUP($F2250,类型描述及偏移量!$C:$H,6,FALSE)</f>
        <v>维修开关</v>
      </c>
    </row>
    <row r="2251" hidden="1" spans="1:17">
      <c r="A2251" s="12" t="s">
        <v>126</v>
      </c>
      <c r="B2251" s="12" t="str">
        <f t="shared" si="415"/>
        <v>M2_M</v>
      </c>
      <c r="C2251" s="12" t="str">
        <f t="shared" si="416"/>
        <v>LMD_CHK_2</v>
      </c>
      <c r="D2251" s="12" t="str">
        <f t="shared" si="417"/>
        <v>BP_Motor_var</v>
      </c>
      <c r="E2251" s="13" t="str">
        <f t="shared" si="418"/>
        <v>CHP3_M2_M_BP_Motor_var</v>
      </c>
      <c r="F2251" s="14" t="str">
        <f t="shared" si="419"/>
        <v>BP_Motor_var_LMD_CHK_2</v>
      </c>
      <c r="G2251" s="10" t="str">
        <f t="shared" si="420"/>
        <v>CHP3_M2_M_LMD_CHK_2</v>
      </c>
      <c r="H2251" s="10" t="str">
        <f>VLOOKUP(基本表格!E2251,起始地址定义!A:D,4,FALSE)&amp;" "&amp;Q2251</f>
        <v>2432+P5-M5 刨片机料仓3#出料螺旋A 电机控制 左跑偏2检测</v>
      </c>
      <c r="I2251" s="10" t="str">
        <f t="shared" si="421"/>
        <v>DB1300,X316.3</v>
      </c>
      <c r="J2251" s="13" t="str">
        <f>VLOOKUP(E2251,起始地址定义!A:D,2,FALSE)</f>
        <v>DB1300</v>
      </c>
      <c r="K2251" s="12" t="str">
        <f t="shared" si="422"/>
        <v>X316.3</v>
      </c>
      <c r="L2251" s="13">
        <f>VLOOKUP(E2251,起始地址定义!A:D,3,FALSE)</f>
        <v>300</v>
      </c>
      <c r="M2251" s="14">
        <f>VLOOKUP($F2251,类型描述及偏移量!$C:$H,2,FALSE)</f>
        <v>16.3</v>
      </c>
      <c r="N2251" s="14" t="str">
        <f>VLOOKUP($F2251,类型描述及偏移量!$C:$H,3,FALSE)</f>
        <v>离散</v>
      </c>
      <c r="O2251" s="14" t="str">
        <f>VLOOKUP($F2251,类型描述及偏移量!$C:$H,4,FALSE)</f>
        <v>None</v>
      </c>
      <c r="P2251" s="14" t="str">
        <f>VLOOKUP($F2251,类型描述及偏移量!$C:$H,5,FALSE)</f>
        <v>Yes</v>
      </c>
      <c r="Q2251" s="14" t="str">
        <f>VLOOKUP($F2251,类型描述及偏移量!$C:$H,6,FALSE)</f>
        <v>左跑偏2检测</v>
      </c>
    </row>
    <row r="2252" hidden="1" spans="1:17">
      <c r="A2252" s="12" t="s">
        <v>126</v>
      </c>
      <c r="B2252" s="12" t="str">
        <f t="shared" si="415"/>
        <v>M2_M</v>
      </c>
      <c r="C2252" s="12" t="str">
        <f t="shared" si="416"/>
        <v>RMD_CHK_2</v>
      </c>
      <c r="D2252" s="12" t="str">
        <f t="shared" si="417"/>
        <v>BP_Motor_var</v>
      </c>
      <c r="E2252" s="13" t="str">
        <f t="shared" si="418"/>
        <v>CHP3_M2_M_BP_Motor_var</v>
      </c>
      <c r="F2252" s="14" t="str">
        <f t="shared" si="419"/>
        <v>BP_Motor_var_RMD_CHK_2</v>
      </c>
      <c r="G2252" s="10" t="str">
        <f t="shared" si="420"/>
        <v>CHP3_M2_M_RMD_CHK_2</v>
      </c>
      <c r="H2252" s="10" t="str">
        <f>VLOOKUP(基本表格!E2252,起始地址定义!A:D,4,FALSE)&amp;" "&amp;Q2252</f>
        <v>2432+P5-M5 刨片机料仓3#出料螺旋A 电机控制 右跑偏2检测</v>
      </c>
      <c r="I2252" s="10" t="str">
        <f t="shared" si="421"/>
        <v>DB1300,X316.4</v>
      </c>
      <c r="J2252" s="13" t="str">
        <f>VLOOKUP(E2252,起始地址定义!A:D,2,FALSE)</f>
        <v>DB1300</v>
      </c>
      <c r="K2252" s="12" t="str">
        <f t="shared" si="422"/>
        <v>X316.4</v>
      </c>
      <c r="L2252" s="13">
        <f>VLOOKUP(E2252,起始地址定义!A:D,3,FALSE)</f>
        <v>300</v>
      </c>
      <c r="M2252" s="14">
        <f>VLOOKUP($F2252,类型描述及偏移量!$C:$H,2,FALSE)</f>
        <v>16.4</v>
      </c>
      <c r="N2252" s="14" t="str">
        <f>VLOOKUP($F2252,类型描述及偏移量!$C:$H,3,FALSE)</f>
        <v>离散</v>
      </c>
      <c r="O2252" s="14" t="str">
        <f>VLOOKUP($F2252,类型描述及偏移量!$C:$H,4,FALSE)</f>
        <v>None</v>
      </c>
      <c r="P2252" s="14" t="str">
        <f>VLOOKUP($F2252,类型描述及偏移量!$C:$H,5,FALSE)</f>
        <v>Yes</v>
      </c>
      <c r="Q2252" s="14" t="str">
        <f>VLOOKUP($F2252,类型描述及偏移量!$C:$H,6,FALSE)</f>
        <v>右跑偏2检测</v>
      </c>
    </row>
    <row r="2253" hidden="1" spans="1:17">
      <c r="A2253" s="12" t="s">
        <v>126</v>
      </c>
      <c r="B2253" s="12" t="str">
        <f t="shared" si="415"/>
        <v>M2_M</v>
      </c>
      <c r="C2253" s="12" t="str">
        <f t="shared" si="416"/>
        <v>InterStarTime</v>
      </c>
      <c r="D2253" s="12" t="str">
        <f t="shared" si="417"/>
        <v>BP_Motor_var</v>
      </c>
      <c r="E2253" s="13" t="str">
        <f t="shared" si="418"/>
        <v>CHP3_M2_M_BP_Motor_var</v>
      </c>
      <c r="F2253" s="14" t="str">
        <f t="shared" si="419"/>
        <v>BP_Motor_var_InterStarTime</v>
      </c>
      <c r="G2253" s="10" t="str">
        <f t="shared" si="420"/>
        <v>CHP3_M2_M_InterStarTime</v>
      </c>
      <c r="H2253" s="10" t="str">
        <f>VLOOKUP(基本表格!E2253,起始地址定义!A:D,4,FALSE)&amp;" "&amp;Q2253</f>
        <v>2432+P5-M5 刨片机料仓3#出料螺旋A 电机控制 联动启动延时</v>
      </c>
      <c r="I2253" s="10" t="str">
        <f t="shared" si="421"/>
        <v>DB1300,INT318</v>
      </c>
      <c r="J2253" s="13" t="str">
        <f>VLOOKUP(E2253,起始地址定义!A:D,2,FALSE)</f>
        <v>DB1300</v>
      </c>
      <c r="K2253" s="12" t="str">
        <f t="shared" si="422"/>
        <v>INT318</v>
      </c>
      <c r="L2253" s="13">
        <f>VLOOKUP(E2253,起始地址定义!A:D,3,FALSE)</f>
        <v>300</v>
      </c>
      <c r="M2253" s="14">
        <f>VLOOKUP($F2253,类型描述及偏移量!$C:$H,2,FALSE)</f>
        <v>18</v>
      </c>
      <c r="N2253" s="14" t="str">
        <f>VLOOKUP($F2253,类型描述及偏移量!$C:$H,3,FALSE)</f>
        <v>整型</v>
      </c>
      <c r="O2253" s="14" t="str">
        <f>VLOOKUP($F2253,类型描述及偏移量!$C:$H,4,FALSE)</f>
        <v>None</v>
      </c>
      <c r="P2253" s="14" t="str">
        <f>VLOOKUP($F2253,类型描述及偏移量!$C:$H,5,FALSE)</f>
        <v>No</v>
      </c>
      <c r="Q2253" s="14" t="str">
        <f>VLOOKUP($F2253,类型描述及偏移量!$C:$H,6,FALSE)</f>
        <v>联动启动延时</v>
      </c>
    </row>
    <row r="2254" hidden="1" spans="1:17">
      <c r="A2254" s="12" t="s">
        <v>126</v>
      </c>
      <c r="B2254" s="12" t="str">
        <f t="shared" si="415"/>
        <v>M2_M</v>
      </c>
      <c r="C2254" s="12" t="str">
        <f t="shared" si="416"/>
        <v>Alt_TMR</v>
      </c>
      <c r="D2254" s="12" t="str">
        <f t="shared" si="417"/>
        <v>BP_Motor_var</v>
      </c>
      <c r="E2254" s="13" t="str">
        <f t="shared" si="418"/>
        <v>CHP3_M2_M_BP_Motor_var</v>
      </c>
      <c r="F2254" s="14" t="str">
        <f t="shared" si="419"/>
        <v>BP_Motor_var_Alt_TMR</v>
      </c>
      <c r="G2254" s="10" t="str">
        <f t="shared" si="420"/>
        <v>CHP3_M2_M_Alt_TMR</v>
      </c>
      <c r="H2254" s="10" t="str">
        <f>VLOOKUP(基本表格!E2254,起始地址定义!A:D,4,FALSE)&amp;" "&amp;Q2254</f>
        <v>2432+P5-M5 刨片机料仓3#出料螺旋A 电机控制 起动转换时间 秒</v>
      </c>
      <c r="I2254" s="10" t="str">
        <f t="shared" si="421"/>
        <v>DB1300,INT320</v>
      </c>
      <c r="J2254" s="13" t="str">
        <f>VLOOKUP(E2254,起始地址定义!A:D,2,FALSE)</f>
        <v>DB1300</v>
      </c>
      <c r="K2254" s="12" t="str">
        <f t="shared" si="422"/>
        <v>INT320</v>
      </c>
      <c r="L2254" s="13">
        <f>VLOOKUP(E2254,起始地址定义!A:D,3,FALSE)</f>
        <v>300</v>
      </c>
      <c r="M2254" s="14">
        <f>VLOOKUP($F2254,类型描述及偏移量!$C:$H,2,FALSE)</f>
        <v>20</v>
      </c>
      <c r="N2254" s="14" t="str">
        <f>VLOOKUP($F2254,类型描述及偏移量!$C:$H,3,FALSE)</f>
        <v>整型</v>
      </c>
      <c r="O2254" s="14" t="str">
        <f>VLOOKUP($F2254,类型描述及偏移量!$C:$H,4,FALSE)</f>
        <v>None</v>
      </c>
      <c r="P2254" s="14" t="str">
        <f>VLOOKUP($F2254,类型描述及偏移量!$C:$H,5,FALSE)</f>
        <v>No</v>
      </c>
      <c r="Q2254" s="14" t="str">
        <f>VLOOKUP($F2254,类型描述及偏移量!$C:$H,6,FALSE)</f>
        <v>起动转换时间 秒</v>
      </c>
    </row>
    <row r="2255" hidden="1" spans="1:17">
      <c r="A2255" s="12" t="s">
        <v>126</v>
      </c>
      <c r="B2255" s="12" t="str">
        <f t="shared" si="415"/>
        <v>M2_SetFRQ</v>
      </c>
      <c r="C2255" s="12" t="str">
        <f t="shared" si="416"/>
        <v>HiProEN</v>
      </c>
      <c r="D2255" s="12" t="str">
        <f t="shared" si="417"/>
        <v>BP_Value_var</v>
      </c>
      <c r="E2255" s="13" t="str">
        <f t="shared" si="418"/>
        <v>CHP3_M2_SetFRQ_BP_Value_var</v>
      </c>
      <c r="F2255" s="14" t="str">
        <f t="shared" si="419"/>
        <v>BP_Value_var_HiProEN</v>
      </c>
      <c r="G2255" s="10" t="str">
        <f t="shared" si="420"/>
        <v>CHP3_M2_SetFRQ_HiProEN</v>
      </c>
      <c r="H2255" s="10" t="str">
        <f>VLOOKUP(基本表格!E2255,起始地址定义!A:D,4,FALSE)&amp;" "&amp;Q2255</f>
        <v>2432+P5-M5 刨片机料仓3#出料螺旋A 给定频率 上限保护使能</v>
      </c>
      <c r="I2255" s="10" t="str">
        <f t="shared" si="421"/>
        <v>DB1300,X350.3</v>
      </c>
      <c r="J2255" s="13" t="str">
        <f>VLOOKUP(E2255,起始地址定义!A:D,2,FALSE)</f>
        <v>DB1300</v>
      </c>
      <c r="K2255" s="12" t="str">
        <f t="shared" si="422"/>
        <v>X350.3</v>
      </c>
      <c r="L2255" s="13">
        <f>VLOOKUP(E2255,起始地址定义!A:D,3,FALSE)</f>
        <v>350</v>
      </c>
      <c r="M2255" s="14">
        <f>VLOOKUP($F2255,类型描述及偏移量!$C:$H,2,FALSE)</f>
        <v>0.299999999999997</v>
      </c>
      <c r="N2255" s="14" t="str">
        <f>VLOOKUP($F2255,类型描述及偏移量!$C:$H,3,FALSE)</f>
        <v>离散</v>
      </c>
      <c r="O2255" s="14" t="str">
        <f>VLOOKUP($F2255,类型描述及偏移量!$C:$H,4,FALSE)</f>
        <v>None</v>
      </c>
      <c r="P2255" s="14" t="str">
        <f>VLOOKUP($F2255,类型描述及偏移量!$C:$H,5,FALSE)</f>
        <v>No</v>
      </c>
      <c r="Q2255" s="14" t="str">
        <f>VLOOKUP($F2255,类型描述及偏移量!$C:$H,6,FALSE)</f>
        <v>上限保护使能</v>
      </c>
    </row>
    <row r="2256" hidden="1" spans="1:17">
      <c r="A2256" s="12" t="s">
        <v>126</v>
      </c>
      <c r="B2256" s="12" t="str">
        <f t="shared" si="415"/>
        <v>M2_SetFRQ</v>
      </c>
      <c r="C2256" s="12" t="str">
        <f t="shared" si="416"/>
        <v>LoProEN</v>
      </c>
      <c r="D2256" s="12" t="str">
        <f t="shared" si="417"/>
        <v>BP_Value_var</v>
      </c>
      <c r="E2256" s="13" t="str">
        <f t="shared" si="418"/>
        <v>CHP3_M2_SetFRQ_BP_Value_var</v>
      </c>
      <c r="F2256" s="14" t="str">
        <f t="shared" si="419"/>
        <v>BP_Value_var_LoProEN</v>
      </c>
      <c r="G2256" s="10" t="str">
        <f t="shared" si="420"/>
        <v>CHP3_M2_SetFRQ_LoProEN</v>
      </c>
      <c r="H2256" s="10" t="str">
        <f>VLOOKUP(基本表格!E2256,起始地址定义!A:D,4,FALSE)&amp;" "&amp;Q2256</f>
        <v>2432+P5-M5 刨片机料仓3#出料螺旋A 给定频率 下限保护使能</v>
      </c>
      <c r="I2256" s="10" t="str">
        <f t="shared" si="421"/>
        <v>DB1300,X350.4</v>
      </c>
      <c r="J2256" s="13" t="str">
        <f>VLOOKUP(E2256,起始地址定义!A:D,2,FALSE)</f>
        <v>DB1300</v>
      </c>
      <c r="K2256" s="12" t="str">
        <f t="shared" si="422"/>
        <v>X350.4</v>
      </c>
      <c r="L2256" s="13">
        <f>VLOOKUP(E2256,起始地址定义!A:D,3,FALSE)</f>
        <v>350</v>
      </c>
      <c r="M2256" s="14">
        <f>VLOOKUP($F2256,类型描述及偏移量!$C:$H,2,FALSE)</f>
        <v>0.399999999999999</v>
      </c>
      <c r="N2256" s="14" t="str">
        <f>VLOOKUP($F2256,类型描述及偏移量!$C:$H,3,FALSE)</f>
        <v>离散</v>
      </c>
      <c r="O2256" s="14" t="str">
        <f>VLOOKUP($F2256,类型描述及偏移量!$C:$H,4,FALSE)</f>
        <v>None</v>
      </c>
      <c r="P2256" s="14" t="str">
        <f>VLOOKUP($F2256,类型描述及偏移量!$C:$H,5,FALSE)</f>
        <v>No</v>
      </c>
      <c r="Q2256" s="14" t="str">
        <f>VLOOKUP($F2256,类型描述及偏移量!$C:$H,6,FALSE)</f>
        <v>下限保护使能</v>
      </c>
    </row>
    <row r="2257" hidden="1" spans="1:17">
      <c r="A2257" s="12" t="s">
        <v>126</v>
      </c>
      <c r="B2257" s="12" t="str">
        <f t="shared" si="415"/>
        <v>M2_SetFRQ</v>
      </c>
      <c r="C2257" s="12" t="str">
        <f t="shared" si="416"/>
        <v>HiALM</v>
      </c>
      <c r="D2257" s="12" t="str">
        <f t="shared" si="417"/>
        <v>BP_Value_var</v>
      </c>
      <c r="E2257" s="13" t="str">
        <f t="shared" si="418"/>
        <v>CHP3_M2_SetFRQ_BP_Value_var</v>
      </c>
      <c r="F2257" s="14" t="str">
        <f t="shared" si="419"/>
        <v>BP_Value_var_HiALM</v>
      </c>
      <c r="G2257" s="10" t="str">
        <f t="shared" si="420"/>
        <v>CHP3_M2_SetFRQ_HiALM</v>
      </c>
      <c r="H2257" s="10" t="str">
        <f>VLOOKUP(基本表格!E2257,起始地址定义!A:D,4,FALSE)&amp;" "&amp;Q2257</f>
        <v>2432+P5-M5 刨片机料仓3#出料螺旋A 给定频率 上限报警</v>
      </c>
      <c r="I2257" s="10" t="str">
        <f t="shared" si="421"/>
        <v>DB1300,X350.5</v>
      </c>
      <c r="J2257" s="13" t="str">
        <f>VLOOKUP(E2257,起始地址定义!A:D,2,FALSE)</f>
        <v>DB1300</v>
      </c>
      <c r="K2257" s="12" t="str">
        <f t="shared" si="422"/>
        <v>X350.5</v>
      </c>
      <c r="L2257" s="13">
        <f>VLOOKUP(E2257,起始地址定义!A:D,3,FALSE)</f>
        <v>350</v>
      </c>
      <c r="M2257" s="14">
        <f>VLOOKUP($F2257,类型描述及偏移量!$C:$H,2,FALSE)</f>
        <v>0.5</v>
      </c>
      <c r="N2257" s="14" t="str">
        <f>VLOOKUP($F2257,类型描述及偏移量!$C:$H,3,FALSE)</f>
        <v>离散</v>
      </c>
      <c r="O2257" s="14" t="str">
        <f>VLOOKUP($F2257,类型描述及偏移量!$C:$H,4,FALSE)</f>
        <v>None</v>
      </c>
      <c r="P2257" s="14" t="str">
        <f>VLOOKUP($F2257,类型描述及偏移量!$C:$H,5,FALSE)</f>
        <v>Yes</v>
      </c>
      <c r="Q2257" s="14" t="str">
        <f>VLOOKUP($F2257,类型描述及偏移量!$C:$H,6,FALSE)</f>
        <v>上限报警</v>
      </c>
    </row>
    <row r="2258" hidden="1" spans="1:17">
      <c r="A2258" s="12" t="s">
        <v>126</v>
      </c>
      <c r="B2258" s="12" t="str">
        <f t="shared" si="415"/>
        <v>M2_SetFRQ</v>
      </c>
      <c r="C2258" s="12" t="str">
        <f t="shared" si="416"/>
        <v>LoALM</v>
      </c>
      <c r="D2258" s="12" t="str">
        <f t="shared" si="417"/>
        <v>BP_Value_var</v>
      </c>
      <c r="E2258" s="13" t="str">
        <f t="shared" si="418"/>
        <v>CHP3_M2_SetFRQ_BP_Value_var</v>
      </c>
      <c r="F2258" s="14" t="str">
        <f t="shared" si="419"/>
        <v>BP_Value_var_LoALM</v>
      </c>
      <c r="G2258" s="10" t="str">
        <f t="shared" si="420"/>
        <v>CHP3_M2_SetFRQ_LoALM</v>
      </c>
      <c r="H2258" s="10" t="str">
        <f>VLOOKUP(基本表格!E2258,起始地址定义!A:D,4,FALSE)&amp;" "&amp;Q2258</f>
        <v>2432+P5-M5 刨片机料仓3#出料螺旋A 给定频率 下限报警</v>
      </c>
      <c r="I2258" s="10" t="str">
        <f t="shared" si="421"/>
        <v>DB1300,X350.6</v>
      </c>
      <c r="J2258" s="13" t="str">
        <f>VLOOKUP(E2258,起始地址定义!A:D,2,FALSE)</f>
        <v>DB1300</v>
      </c>
      <c r="K2258" s="12" t="str">
        <f t="shared" si="422"/>
        <v>X350.6</v>
      </c>
      <c r="L2258" s="13">
        <f>VLOOKUP(E2258,起始地址定义!A:D,3,FALSE)</f>
        <v>350</v>
      </c>
      <c r="M2258" s="14">
        <f>VLOOKUP($F2258,类型描述及偏移量!$C:$H,2,FALSE)</f>
        <v>0.600000000000001</v>
      </c>
      <c r="N2258" s="14" t="str">
        <f>VLOOKUP($F2258,类型描述及偏移量!$C:$H,3,FALSE)</f>
        <v>离散</v>
      </c>
      <c r="O2258" s="14" t="str">
        <f>VLOOKUP($F2258,类型描述及偏移量!$C:$H,4,FALSE)</f>
        <v>None</v>
      </c>
      <c r="P2258" s="14" t="str">
        <f>VLOOKUP($F2258,类型描述及偏移量!$C:$H,5,FALSE)</f>
        <v>Yes</v>
      </c>
      <c r="Q2258" s="14" t="str">
        <f>VLOOKUP($F2258,类型描述及偏移量!$C:$H,6,FALSE)</f>
        <v>下限报警</v>
      </c>
    </row>
    <row r="2259" hidden="1" spans="1:17">
      <c r="A2259" s="12" t="s">
        <v>126</v>
      </c>
      <c r="B2259" s="12" t="str">
        <f t="shared" si="415"/>
        <v>M2_SetFRQ</v>
      </c>
      <c r="C2259" s="12" t="str">
        <f t="shared" si="416"/>
        <v>HiHiALM</v>
      </c>
      <c r="D2259" s="12" t="str">
        <f t="shared" si="417"/>
        <v>BP_Value_var</v>
      </c>
      <c r="E2259" s="13" t="str">
        <f t="shared" si="418"/>
        <v>CHP3_M2_SetFRQ_BP_Value_var</v>
      </c>
      <c r="F2259" s="14" t="str">
        <f t="shared" si="419"/>
        <v>BP_Value_var_HiHiALM</v>
      </c>
      <c r="G2259" s="10" t="str">
        <f t="shared" si="420"/>
        <v>CHP3_M2_SetFRQ_HiHiALM</v>
      </c>
      <c r="H2259" s="10" t="str">
        <f>VLOOKUP(基本表格!E2259,起始地址定义!A:D,4,FALSE)&amp;" "&amp;Q2259</f>
        <v>2432+P5-M5 刨片机料仓3#出料螺旋A 给定频率 上上限报警</v>
      </c>
      <c r="I2259" s="10" t="str">
        <f t="shared" si="421"/>
        <v>DB1300,X350.7</v>
      </c>
      <c r="J2259" s="13" t="str">
        <f>VLOOKUP(E2259,起始地址定义!A:D,2,FALSE)</f>
        <v>DB1300</v>
      </c>
      <c r="K2259" s="12" t="str">
        <f t="shared" si="422"/>
        <v>X350.7</v>
      </c>
      <c r="L2259" s="13">
        <f>VLOOKUP(E2259,起始地址定义!A:D,3,FALSE)</f>
        <v>350</v>
      </c>
      <c r="M2259" s="14">
        <f>VLOOKUP($F2259,类型描述及偏移量!$C:$H,2,FALSE)</f>
        <v>0.700000000000003</v>
      </c>
      <c r="N2259" s="14" t="str">
        <f>VLOOKUP($F2259,类型描述及偏移量!$C:$H,3,FALSE)</f>
        <v>离散</v>
      </c>
      <c r="O2259" s="14" t="str">
        <f>VLOOKUP($F2259,类型描述及偏移量!$C:$H,4,FALSE)</f>
        <v>On</v>
      </c>
      <c r="P2259" s="14" t="str">
        <f>VLOOKUP($F2259,类型描述及偏移量!$C:$H,5,FALSE)</f>
        <v>Yes</v>
      </c>
      <c r="Q2259" s="14" t="str">
        <f>VLOOKUP($F2259,类型描述及偏移量!$C:$H,6,FALSE)</f>
        <v>上上限报警</v>
      </c>
    </row>
    <row r="2260" hidden="1" spans="1:17">
      <c r="A2260" s="12" t="s">
        <v>126</v>
      </c>
      <c r="B2260" s="12" t="str">
        <f t="shared" si="415"/>
        <v>M2_SetFRQ</v>
      </c>
      <c r="C2260" s="12" t="str">
        <f t="shared" si="416"/>
        <v>LoLoALM</v>
      </c>
      <c r="D2260" s="12" t="str">
        <f t="shared" si="417"/>
        <v>BP_Value_var</v>
      </c>
      <c r="E2260" s="13" t="str">
        <f t="shared" si="418"/>
        <v>CHP3_M2_SetFRQ_BP_Value_var</v>
      </c>
      <c r="F2260" s="14" t="str">
        <f t="shared" si="419"/>
        <v>BP_Value_var_LoLoALM</v>
      </c>
      <c r="G2260" s="10" t="str">
        <f t="shared" si="420"/>
        <v>CHP3_M2_SetFRQ_LoLoALM</v>
      </c>
      <c r="H2260" s="10" t="str">
        <f>VLOOKUP(基本表格!E2260,起始地址定义!A:D,4,FALSE)&amp;" "&amp;Q2260</f>
        <v>2432+P5-M5 刨片机料仓3#出料螺旋A 给定频率 下下限报警</v>
      </c>
      <c r="I2260" s="10" t="str">
        <f t="shared" si="421"/>
        <v>DB1300,X351.0</v>
      </c>
      <c r="J2260" s="13" t="str">
        <f>VLOOKUP(E2260,起始地址定义!A:D,2,FALSE)</f>
        <v>DB1300</v>
      </c>
      <c r="K2260" s="12" t="str">
        <f t="shared" si="422"/>
        <v>X351.0</v>
      </c>
      <c r="L2260" s="13">
        <f>VLOOKUP(E2260,起始地址定义!A:D,3,FALSE)</f>
        <v>350</v>
      </c>
      <c r="M2260" s="14">
        <f>VLOOKUP($F2260,类型描述及偏移量!$C:$H,2,FALSE)</f>
        <v>1</v>
      </c>
      <c r="N2260" s="14" t="str">
        <f>VLOOKUP($F2260,类型描述及偏移量!$C:$H,3,FALSE)</f>
        <v>离散</v>
      </c>
      <c r="O2260" s="14" t="str">
        <f>VLOOKUP($F2260,类型描述及偏移量!$C:$H,4,FALSE)</f>
        <v>On</v>
      </c>
      <c r="P2260" s="14" t="str">
        <f>VLOOKUP($F2260,类型描述及偏移量!$C:$H,5,FALSE)</f>
        <v>Yes</v>
      </c>
      <c r="Q2260" s="14" t="str">
        <f>VLOOKUP($F2260,类型描述及偏移量!$C:$H,6,FALSE)</f>
        <v>下下限报警</v>
      </c>
    </row>
    <row r="2261" hidden="1" spans="1:17">
      <c r="A2261" s="12" t="s">
        <v>126</v>
      </c>
      <c r="B2261" s="12" t="str">
        <f t="shared" si="415"/>
        <v>M2_SetFRQ</v>
      </c>
      <c r="C2261" s="12" t="str">
        <f t="shared" si="416"/>
        <v>LimALM</v>
      </c>
      <c r="D2261" s="12" t="str">
        <f t="shared" si="417"/>
        <v>BP_Value_var</v>
      </c>
      <c r="E2261" s="13" t="str">
        <f t="shared" si="418"/>
        <v>CHP3_M2_SetFRQ_BP_Value_var</v>
      </c>
      <c r="F2261" s="14" t="str">
        <f t="shared" si="419"/>
        <v>BP_Value_var_LimALM</v>
      </c>
      <c r="G2261" s="10" t="str">
        <f t="shared" si="420"/>
        <v>CHP3_M2_SetFRQ_LimALM</v>
      </c>
      <c r="H2261" s="10" t="str">
        <f>VLOOKUP(基本表格!E2261,起始地址定义!A:D,4,FALSE)&amp;" "&amp;Q2261</f>
        <v>2432+P5-M5 刨片机料仓3#出料螺旋A 给定频率 极限报警</v>
      </c>
      <c r="I2261" s="10" t="str">
        <f t="shared" si="421"/>
        <v>DB1300,X351.1</v>
      </c>
      <c r="J2261" s="13" t="str">
        <f>VLOOKUP(E2261,起始地址定义!A:D,2,FALSE)</f>
        <v>DB1300</v>
      </c>
      <c r="K2261" s="12" t="str">
        <f t="shared" si="422"/>
        <v>X351.1</v>
      </c>
      <c r="L2261" s="13">
        <f>VLOOKUP(E2261,起始地址定义!A:D,3,FALSE)</f>
        <v>350</v>
      </c>
      <c r="M2261" s="14">
        <f>VLOOKUP($F2261,类型描述及偏移量!$C:$H,2,FALSE)</f>
        <v>1.1</v>
      </c>
      <c r="N2261" s="14" t="str">
        <f>VLOOKUP($F2261,类型描述及偏移量!$C:$H,3,FALSE)</f>
        <v>离散</v>
      </c>
      <c r="O2261" s="14" t="str">
        <f>VLOOKUP($F2261,类型描述及偏移量!$C:$H,4,FALSE)</f>
        <v>On</v>
      </c>
      <c r="P2261" s="14" t="str">
        <f>VLOOKUP($F2261,类型描述及偏移量!$C:$H,5,FALSE)</f>
        <v>Yes</v>
      </c>
      <c r="Q2261" s="14" t="str">
        <f>VLOOKUP($F2261,类型描述及偏移量!$C:$H,6,FALSE)</f>
        <v>极限报警</v>
      </c>
    </row>
    <row r="2262" hidden="1" spans="1:17">
      <c r="A2262" s="12" t="s">
        <v>126</v>
      </c>
      <c r="B2262" s="12" t="str">
        <f t="shared" si="415"/>
        <v>M2_SetFRQ</v>
      </c>
      <c r="C2262" s="12" t="str">
        <f t="shared" si="416"/>
        <v>LostALM</v>
      </c>
      <c r="D2262" s="12" t="str">
        <f t="shared" si="417"/>
        <v>BP_Value_var</v>
      </c>
      <c r="E2262" s="13" t="str">
        <f t="shared" si="418"/>
        <v>CHP3_M2_SetFRQ_BP_Value_var</v>
      </c>
      <c r="F2262" s="14" t="str">
        <f t="shared" si="419"/>
        <v>BP_Value_var_LostALM</v>
      </c>
      <c r="G2262" s="10" t="str">
        <f t="shared" si="420"/>
        <v>CHP3_M2_SetFRQ_LostALM</v>
      </c>
      <c r="H2262" s="10" t="str">
        <f>VLOOKUP(基本表格!E2262,起始地址定义!A:D,4,FALSE)&amp;" "&amp;Q2262</f>
        <v>2432+P5-M5 刨片机料仓3#出料螺旋A 给定频率 传感器断线报警</v>
      </c>
      <c r="I2262" s="10" t="str">
        <f t="shared" si="421"/>
        <v>DB1300,X351.2</v>
      </c>
      <c r="J2262" s="13" t="str">
        <f>VLOOKUP(E2262,起始地址定义!A:D,2,FALSE)</f>
        <v>DB1300</v>
      </c>
      <c r="K2262" s="12" t="str">
        <f t="shared" si="422"/>
        <v>X351.2</v>
      </c>
      <c r="L2262" s="13">
        <f>VLOOKUP(E2262,起始地址定义!A:D,3,FALSE)</f>
        <v>350</v>
      </c>
      <c r="M2262" s="14">
        <f>VLOOKUP($F2262,类型描述及偏移量!$C:$H,2,FALSE)</f>
        <v>1.2</v>
      </c>
      <c r="N2262" s="14" t="str">
        <f>VLOOKUP($F2262,类型描述及偏移量!$C:$H,3,FALSE)</f>
        <v>离散</v>
      </c>
      <c r="O2262" s="14" t="str">
        <f>VLOOKUP($F2262,类型描述及偏移量!$C:$H,4,FALSE)</f>
        <v>On</v>
      </c>
      <c r="P2262" s="14" t="str">
        <f>VLOOKUP($F2262,类型描述及偏移量!$C:$H,5,FALSE)</f>
        <v>Yes</v>
      </c>
      <c r="Q2262" s="14" t="str">
        <f>VLOOKUP($F2262,类型描述及偏移量!$C:$H,6,FALSE)</f>
        <v>传感器断线报警</v>
      </c>
    </row>
    <row r="2263" hidden="1" spans="1:17">
      <c r="A2263" s="12" t="s">
        <v>126</v>
      </c>
      <c r="B2263" s="12" t="str">
        <f t="shared" si="415"/>
        <v>M2_SetFRQ</v>
      </c>
      <c r="C2263" s="12" t="str">
        <f t="shared" si="416"/>
        <v>Code</v>
      </c>
      <c r="D2263" s="12" t="str">
        <f t="shared" si="417"/>
        <v>BP_Value_var</v>
      </c>
      <c r="E2263" s="13" t="str">
        <f t="shared" si="418"/>
        <v>CHP3_M2_SetFRQ_BP_Value_var</v>
      </c>
      <c r="F2263" s="14" t="str">
        <f t="shared" si="419"/>
        <v>BP_Value_var_Code</v>
      </c>
      <c r="G2263" s="10" t="str">
        <f t="shared" si="420"/>
        <v>CHP3_M2_SetFRQ_Code</v>
      </c>
      <c r="H2263" s="10" t="str">
        <f>VLOOKUP(基本表格!E2263,起始地址定义!A:D,4,FALSE)&amp;" "&amp;Q2263</f>
        <v>2432+P5-M5 刨片机料仓3#出料螺旋A 给定频率 实际内码</v>
      </c>
      <c r="I2263" s="10" t="str">
        <f t="shared" si="421"/>
        <v>DB1300,INT352</v>
      </c>
      <c r="J2263" s="13" t="str">
        <f>VLOOKUP(E2263,起始地址定义!A:D,2,FALSE)</f>
        <v>DB1300</v>
      </c>
      <c r="K2263" s="12" t="str">
        <f t="shared" si="422"/>
        <v>INT352</v>
      </c>
      <c r="L2263" s="13">
        <f>VLOOKUP(E2263,起始地址定义!A:D,3,FALSE)</f>
        <v>350</v>
      </c>
      <c r="M2263" s="14">
        <f>VLOOKUP($F2263,类型描述及偏移量!$C:$H,2,FALSE)</f>
        <v>2</v>
      </c>
      <c r="N2263" s="14" t="str">
        <f>VLOOKUP($F2263,类型描述及偏移量!$C:$H,3,FALSE)</f>
        <v>整型</v>
      </c>
      <c r="O2263" s="14" t="str">
        <f>VLOOKUP($F2263,类型描述及偏移量!$C:$H,4,FALSE)</f>
        <v>None</v>
      </c>
      <c r="P2263" s="14" t="str">
        <f>VLOOKUP($F2263,类型描述及偏移量!$C:$H,5,FALSE)</f>
        <v>Yes</v>
      </c>
      <c r="Q2263" s="14" t="str">
        <f>VLOOKUP($F2263,类型描述及偏移量!$C:$H,6,FALSE)</f>
        <v>实际内码</v>
      </c>
    </row>
    <row r="2264" hidden="1" spans="1:17">
      <c r="A2264" s="12" t="s">
        <v>126</v>
      </c>
      <c r="B2264" s="12" t="str">
        <f t="shared" si="415"/>
        <v>M2_SetFRQ</v>
      </c>
      <c r="C2264" s="12" t="str">
        <f t="shared" si="416"/>
        <v>Value</v>
      </c>
      <c r="D2264" s="12" t="str">
        <f t="shared" si="417"/>
        <v>BP_Value_var</v>
      </c>
      <c r="E2264" s="13" t="str">
        <f t="shared" si="418"/>
        <v>CHP3_M2_SetFRQ_BP_Value_var</v>
      </c>
      <c r="F2264" s="14" t="str">
        <f t="shared" si="419"/>
        <v>BP_Value_var_Value</v>
      </c>
      <c r="G2264" s="10" t="str">
        <f t="shared" si="420"/>
        <v>CHP3_M2_SetFRQ_Value</v>
      </c>
      <c r="H2264" s="10" t="str">
        <f>VLOOKUP(基本表格!E2264,起始地址定义!A:D,4,FALSE)&amp;" "&amp;Q2264</f>
        <v>2432+P5-M5 刨片机料仓3#出料螺旋A 给定频率 实际值</v>
      </c>
      <c r="I2264" s="10" t="str">
        <f t="shared" si="421"/>
        <v>DB1300,REAL356</v>
      </c>
      <c r="J2264" s="13" t="str">
        <f>VLOOKUP(E2264,起始地址定义!A:D,2,FALSE)</f>
        <v>DB1300</v>
      </c>
      <c r="K2264" s="12" t="str">
        <f t="shared" si="422"/>
        <v>REAL356</v>
      </c>
      <c r="L2264" s="13">
        <f>VLOOKUP(E2264,起始地址定义!A:D,3,FALSE)</f>
        <v>350</v>
      </c>
      <c r="M2264" s="14">
        <f>VLOOKUP($F2264,类型描述及偏移量!$C:$H,2,FALSE)</f>
        <v>6</v>
      </c>
      <c r="N2264" s="14" t="str">
        <f>VLOOKUP($F2264,类型描述及偏移量!$C:$H,3,FALSE)</f>
        <v>实型</v>
      </c>
      <c r="O2264" s="14" t="str">
        <f>VLOOKUP($F2264,类型描述及偏移量!$C:$H,4,FALSE)</f>
        <v>None</v>
      </c>
      <c r="P2264" s="14" t="str">
        <f>VLOOKUP($F2264,类型描述及偏移量!$C:$H,5,FALSE)</f>
        <v>Yes</v>
      </c>
      <c r="Q2264" s="14" t="str">
        <f>VLOOKUP($F2264,类型描述及偏移量!$C:$H,6,FALSE)</f>
        <v>实际值</v>
      </c>
    </row>
    <row r="2265" hidden="1" spans="1:17">
      <c r="A2265" s="12" t="s">
        <v>126</v>
      </c>
      <c r="B2265" s="12" t="str">
        <f t="shared" si="415"/>
        <v>M2_SetFRQ</v>
      </c>
      <c r="C2265" s="12" t="str">
        <f t="shared" si="416"/>
        <v>Range</v>
      </c>
      <c r="D2265" s="12" t="str">
        <f t="shared" si="417"/>
        <v>BP_Value_var</v>
      </c>
      <c r="E2265" s="13" t="str">
        <f t="shared" si="418"/>
        <v>CHP3_M2_SetFRQ_BP_Value_var</v>
      </c>
      <c r="F2265" s="14" t="str">
        <f t="shared" si="419"/>
        <v>BP_Value_var_Range</v>
      </c>
      <c r="G2265" s="10" t="str">
        <f t="shared" si="420"/>
        <v>CHP3_M2_SetFRQ_Range</v>
      </c>
      <c r="H2265" s="10" t="str">
        <f>VLOOKUP(基本表格!E2265,起始地址定义!A:D,4,FALSE)&amp;" "&amp;Q2265</f>
        <v>2432+P5-M5 刨片机料仓3#出料螺旋A 给定频率 量程</v>
      </c>
      <c r="I2265" s="10" t="str">
        <f t="shared" si="421"/>
        <v>DB1300,REAL360</v>
      </c>
      <c r="J2265" s="13" t="str">
        <f>VLOOKUP(E2265,起始地址定义!A:D,2,FALSE)</f>
        <v>DB1300</v>
      </c>
      <c r="K2265" s="12" t="str">
        <f t="shared" si="422"/>
        <v>REAL360</v>
      </c>
      <c r="L2265" s="13">
        <f>VLOOKUP(E2265,起始地址定义!A:D,3,FALSE)</f>
        <v>350</v>
      </c>
      <c r="M2265" s="14">
        <f>VLOOKUP($F2265,类型描述及偏移量!$C:$H,2,FALSE)</f>
        <v>10</v>
      </c>
      <c r="N2265" s="14" t="str">
        <f>VLOOKUP($F2265,类型描述及偏移量!$C:$H,3,FALSE)</f>
        <v>实型</v>
      </c>
      <c r="O2265" s="14" t="str">
        <f>VLOOKUP($F2265,类型描述及偏移量!$C:$H,4,FALSE)</f>
        <v>None</v>
      </c>
      <c r="P2265" s="14" t="str">
        <f>VLOOKUP($F2265,类型描述及偏移量!$C:$H,5,FALSE)</f>
        <v>No</v>
      </c>
      <c r="Q2265" s="14" t="str">
        <f>VLOOKUP($F2265,类型描述及偏移量!$C:$H,6,FALSE)</f>
        <v>量程</v>
      </c>
    </row>
    <row r="2266" hidden="1" spans="1:17">
      <c r="A2266" s="12" t="s">
        <v>126</v>
      </c>
      <c r="B2266" s="12" t="str">
        <f t="shared" si="415"/>
        <v>M2_SetFRQ</v>
      </c>
      <c r="C2266" s="12" t="str">
        <f t="shared" si="416"/>
        <v>Hi</v>
      </c>
      <c r="D2266" s="12" t="str">
        <f t="shared" si="417"/>
        <v>BP_Value_var</v>
      </c>
      <c r="E2266" s="13" t="str">
        <f t="shared" si="418"/>
        <v>CHP3_M2_SetFRQ_BP_Value_var</v>
      </c>
      <c r="F2266" s="14" t="str">
        <f t="shared" si="419"/>
        <v>BP_Value_var_Hi</v>
      </c>
      <c r="G2266" s="10" t="str">
        <f t="shared" si="420"/>
        <v>CHP3_M2_SetFRQ_Hi</v>
      </c>
      <c r="H2266" s="10" t="str">
        <f>VLOOKUP(基本表格!E2266,起始地址定义!A:D,4,FALSE)&amp;" "&amp;Q2266</f>
        <v>2432+P5-M5 刨片机料仓3#出料螺旋A 给定频率 上限值</v>
      </c>
      <c r="I2266" s="10" t="str">
        <f t="shared" si="421"/>
        <v>DB1300,REAL364</v>
      </c>
      <c r="J2266" s="13" t="str">
        <f>VLOOKUP(E2266,起始地址定义!A:D,2,FALSE)</f>
        <v>DB1300</v>
      </c>
      <c r="K2266" s="12" t="str">
        <f t="shared" si="422"/>
        <v>REAL364</v>
      </c>
      <c r="L2266" s="13">
        <f>VLOOKUP(E2266,起始地址定义!A:D,3,FALSE)</f>
        <v>350</v>
      </c>
      <c r="M2266" s="14">
        <f>VLOOKUP($F2266,类型描述及偏移量!$C:$H,2,FALSE)</f>
        <v>14</v>
      </c>
      <c r="N2266" s="14" t="str">
        <f>VLOOKUP($F2266,类型描述及偏移量!$C:$H,3,FALSE)</f>
        <v>实型</v>
      </c>
      <c r="O2266" s="14" t="str">
        <f>VLOOKUP($F2266,类型描述及偏移量!$C:$H,4,FALSE)</f>
        <v>None</v>
      </c>
      <c r="P2266" s="14" t="str">
        <f>VLOOKUP($F2266,类型描述及偏移量!$C:$H,5,FALSE)</f>
        <v>No</v>
      </c>
      <c r="Q2266" s="14" t="str">
        <f>VLOOKUP($F2266,类型描述及偏移量!$C:$H,6,FALSE)</f>
        <v>上限值</v>
      </c>
    </row>
    <row r="2267" hidden="1" spans="1:17">
      <c r="A2267" s="12" t="s">
        <v>126</v>
      </c>
      <c r="B2267" s="12" t="str">
        <f t="shared" si="415"/>
        <v>M2_SetFRQ</v>
      </c>
      <c r="C2267" s="12" t="str">
        <f t="shared" si="416"/>
        <v>Lo</v>
      </c>
      <c r="D2267" s="12" t="str">
        <f t="shared" si="417"/>
        <v>BP_Value_var</v>
      </c>
      <c r="E2267" s="13" t="str">
        <f t="shared" si="418"/>
        <v>CHP3_M2_SetFRQ_BP_Value_var</v>
      </c>
      <c r="F2267" s="14" t="str">
        <f t="shared" si="419"/>
        <v>BP_Value_var_Lo</v>
      </c>
      <c r="G2267" s="10" t="str">
        <f t="shared" si="420"/>
        <v>CHP3_M2_SetFRQ_Lo</v>
      </c>
      <c r="H2267" s="10" t="str">
        <f>VLOOKUP(基本表格!E2267,起始地址定义!A:D,4,FALSE)&amp;" "&amp;Q2267</f>
        <v>2432+P5-M5 刨片机料仓3#出料螺旋A 给定频率 下限值</v>
      </c>
      <c r="I2267" s="10" t="str">
        <f t="shared" si="421"/>
        <v>DB1300,REAL368</v>
      </c>
      <c r="J2267" s="13" t="str">
        <f>VLOOKUP(E2267,起始地址定义!A:D,2,FALSE)</f>
        <v>DB1300</v>
      </c>
      <c r="K2267" s="12" t="str">
        <f t="shared" si="422"/>
        <v>REAL368</v>
      </c>
      <c r="L2267" s="13">
        <f>VLOOKUP(E2267,起始地址定义!A:D,3,FALSE)</f>
        <v>350</v>
      </c>
      <c r="M2267" s="14">
        <f>VLOOKUP($F2267,类型描述及偏移量!$C:$H,2,FALSE)</f>
        <v>18</v>
      </c>
      <c r="N2267" s="14" t="str">
        <f>VLOOKUP($F2267,类型描述及偏移量!$C:$H,3,FALSE)</f>
        <v>实型</v>
      </c>
      <c r="O2267" s="14" t="str">
        <f>VLOOKUP($F2267,类型描述及偏移量!$C:$H,4,FALSE)</f>
        <v>None</v>
      </c>
      <c r="P2267" s="14" t="str">
        <f>VLOOKUP($F2267,类型描述及偏移量!$C:$H,5,FALSE)</f>
        <v>No</v>
      </c>
      <c r="Q2267" s="14" t="str">
        <f>VLOOKUP($F2267,类型描述及偏移量!$C:$H,6,FALSE)</f>
        <v>下限值</v>
      </c>
    </row>
    <row r="2268" hidden="1" spans="1:17">
      <c r="A2268" s="12" t="s">
        <v>126</v>
      </c>
      <c r="B2268" s="12" t="str">
        <f t="shared" si="415"/>
        <v>M2_SetFRQ</v>
      </c>
      <c r="C2268" s="12" t="str">
        <f t="shared" si="416"/>
        <v>HiHi</v>
      </c>
      <c r="D2268" s="12" t="str">
        <f t="shared" si="417"/>
        <v>BP_Value_var</v>
      </c>
      <c r="E2268" s="13" t="str">
        <f t="shared" si="418"/>
        <v>CHP3_M2_SetFRQ_BP_Value_var</v>
      </c>
      <c r="F2268" s="14" t="str">
        <f t="shared" si="419"/>
        <v>BP_Value_var_HiHi</v>
      </c>
      <c r="G2268" s="10" t="str">
        <f t="shared" si="420"/>
        <v>CHP3_M2_SetFRQ_HiHi</v>
      </c>
      <c r="H2268" s="10" t="str">
        <f>VLOOKUP(基本表格!E2268,起始地址定义!A:D,4,FALSE)&amp;" "&amp;Q2268</f>
        <v>2432+P5-M5 刨片机料仓3#出料螺旋A 给定频率 上上限值</v>
      </c>
      <c r="I2268" s="10" t="str">
        <f t="shared" si="421"/>
        <v>DB1300,REAL372</v>
      </c>
      <c r="J2268" s="13" t="str">
        <f>VLOOKUP(E2268,起始地址定义!A:D,2,FALSE)</f>
        <v>DB1300</v>
      </c>
      <c r="K2268" s="12" t="str">
        <f t="shared" si="422"/>
        <v>REAL372</v>
      </c>
      <c r="L2268" s="13">
        <f>VLOOKUP(E2268,起始地址定义!A:D,3,FALSE)</f>
        <v>350</v>
      </c>
      <c r="M2268" s="14">
        <f>VLOOKUP($F2268,类型描述及偏移量!$C:$H,2,FALSE)</f>
        <v>22</v>
      </c>
      <c r="N2268" s="14" t="str">
        <f>VLOOKUP($F2268,类型描述及偏移量!$C:$H,3,FALSE)</f>
        <v>实型</v>
      </c>
      <c r="O2268" s="14" t="str">
        <f>VLOOKUP($F2268,类型描述及偏移量!$C:$H,4,FALSE)</f>
        <v>None</v>
      </c>
      <c r="P2268" s="14" t="str">
        <f>VLOOKUP($F2268,类型描述及偏移量!$C:$H,5,FALSE)</f>
        <v>No</v>
      </c>
      <c r="Q2268" s="14" t="str">
        <f>VLOOKUP($F2268,类型描述及偏移量!$C:$H,6,FALSE)</f>
        <v>上上限值</v>
      </c>
    </row>
    <row r="2269" hidden="1" spans="1:17">
      <c r="A2269" s="12" t="s">
        <v>126</v>
      </c>
      <c r="B2269" s="12" t="str">
        <f t="shared" si="415"/>
        <v>M2_SetFRQ</v>
      </c>
      <c r="C2269" s="12" t="str">
        <f t="shared" si="416"/>
        <v>LoLo</v>
      </c>
      <c r="D2269" s="12" t="str">
        <f t="shared" si="417"/>
        <v>BP_Value_var</v>
      </c>
      <c r="E2269" s="13" t="str">
        <f t="shared" si="418"/>
        <v>CHP3_M2_SetFRQ_BP_Value_var</v>
      </c>
      <c r="F2269" s="14" t="str">
        <f t="shared" si="419"/>
        <v>BP_Value_var_LoLo</v>
      </c>
      <c r="G2269" s="10" t="str">
        <f t="shared" si="420"/>
        <v>CHP3_M2_SetFRQ_LoLo</v>
      </c>
      <c r="H2269" s="10" t="str">
        <f>VLOOKUP(基本表格!E2269,起始地址定义!A:D,4,FALSE)&amp;" "&amp;Q2269</f>
        <v>2432+P5-M5 刨片机料仓3#出料螺旋A 给定频率 下下限值</v>
      </c>
      <c r="I2269" s="10" t="str">
        <f t="shared" si="421"/>
        <v>DB1300,REAL376</v>
      </c>
      <c r="J2269" s="13" t="str">
        <f>VLOOKUP(E2269,起始地址定义!A:D,2,FALSE)</f>
        <v>DB1300</v>
      </c>
      <c r="K2269" s="12" t="str">
        <f t="shared" si="422"/>
        <v>REAL376</v>
      </c>
      <c r="L2269" s="13">
        <f>VLOOKUP(E2269,起始地址定义!A:D,3,FALSE)</f>
        <v>350</v>
      </c>
      <c r="M2269" s="14">
        <f>VLOOKUP($F2269,类型描述及偏移量!$C:$H,2,FALSE)</f>
        <v>26</v>
      </c>
      <c r="N2269" s="14" t="str">
        <f>VLOOKUP($F2269,类型描述及偏移量!$C:$H,3,FALSE)</f>
        <v>实型</v>
      </c>
      <c r="O2269" s="14" t="str">
        <f>VLOOKUP($F2269,类型描述及偏移量!$C:$H,4,FALSE)</f>
        <v>None</v>
      </c>
      <c r="P2269" s="14" t="str">
        <f>VLOOKUP($F2269,类型描述及偏移量!$C:$H,5,FALSE)</f>
        <v>No</v>
      </c>
      <c r="Q2269" s="14" t="str">
        <f>VLOOKUP($F2269,类型描述及偏移量!$C:$H,6,FALSE)</f>
        <v>下下限值</v>
      </c>
    </row>
    <row r="2270" hidden="1" spans="1:17">
      <c r="A2270" s="12" t="s">
        <v>126</v>
      </c>
      <c r="B2270" s="12" t="str">
        <f t="shared" si="415"/>
        <v>M2_ActFRQ</v>
      </c>
      <c r="C2270" s="12" t="str">
        <f t="shared" si="416"/>
        <v>HiProEN</v>
      </c>
      <c r="D2270" s="12" t="str">
        <f t="shared" si="417"/>
        <v>BP_Value_var</v>
      </c>
      <c r="E2270" s="13" t="str">
        <f t="shared" si="418"/>
        <v>CHP3_M2_ActFRQ_BP_Value_var</v>
      </c>
      <c r="F2270" s="14" t="str">
        <f t="shared" si="419"/>
        <v>BP_Value_var_HiProEN</v>
      </c>
      <c r="G2270" s="10" t="str">
        <f t="shared" si="420"/>
        <v>CHP3_M2_ActFRQ_HiProEN</v>
      </c>
      <c r="H2270" s="10" t="str">
        <f>VLOOKUP(基本表格!E2270,起始地址定义!A:D,4,FALSE)&amp;" "&amp;Q2270</f>
        <v>2432+P5-M5 刨片机料仓3#出料螺旋A 反馈频率 上限保护使能</v>
      </c>
      <c r="I2270" s="10" t="str">
        <f t="shared" si="421"/>
        <v>DB1300,X400.3</v>
      </c>
      <c r="J2270" s="13" t="str">
        <f>VLOOKUP(E2270,起始地址定义!A:D,2,FALSE)</f>
        <v>DB1300</v>
      </c>
      <c r="K2270" s="12" t="str">
        <f t="shared" si="422"/>
        <v>X400.3</v>
      </c>
      <c r="L2270" s="13">
        <f>VLOOKUP(E2270,起始地址定义!A:D,3,FALSE)</f>
        <v>400</v>
      </c>
      <c r="M2270" s="14">
        <f>VLOOKUP($F2270,类型描述及偏移量!$C:$H,2,FALSE)</f>
        <v>0.299999999999997</v>
      </c>
      <c r="N2270" s="14" t="str">
        <f>VLOOKUP($F2270,类型描述及偏移量!$C:$H,3,FALSE)</f>
        <v>离散</v>
      </c>
      <c r="O2270" s="14" t="str">
        <f>VLOOKUP($F2270,类型描述及偏移量!$C:$H,4,FALSE)</f>
        <v>None</v>
      </c>
      <c r="P2270" s="14" t="str">
        <f>VLOOKUP($F2270,类型描述及偏移量!$C:$H,5,FALSE)</f>
        <v>No</v>
      </c>
      <c r="Q2270" s="14" t="str">
        <f>VLOOKUP($F2270,类型描述及偏移量!$C:$H,6,FALSE)</f>
        <v>上限保护使能</v>
      </c>
    </row>
    <row r="2271" hidden="1" spans="1:17">
      <c r="A2271" s="12" t="s">
        <v>126</v>
      </c>
      <c r="B2271" s="12" t="str">
        <f t="shared" si="415"/>
        <v>M2_ActFRQ</v>
      </c>
      <c r="C2271" s="12" t="str">
        <f t="shared" si="416"/>
        <v>LoProEN</v>
      </c>
      <c r="D2271" s="12" t="str">
        <f t="shared" si="417"/>
        <v>BP_Value_var</v>
      </c>
      <c r="E2271" s="13" t="str">
        <f t="shared" si="418"/>
        <v>CHP3_M2_ActFRQ_BP_Value_var</v>
      </c>
      <c r="F2271" s="14" t="str">
        <f t="shared" si="419"/>
        <v>BP_Value_var_LoProEN</v>
      </c>
      <c r="G2271" s="10" t="str">
        <f t="shared" si="420"/>
        <v>CHP3_M2_ActFRQ_LoProEN</v>
      </c>
      <c r="H2271" s="10" t="str">
        <f>VLOOKUP(基本表格!E2271,起始地址定义!A:D,4,FALSE)&amp;" "&amp;Q2271</f>
        <v>2432+P5-M5 刨片机料仓3#出料螺旋A 反馈频率 下限保护使能</v>
      </c>
      <c r="I2271" s="10" t="str">
        <f t="shared" si="421"/>
        <v>DB1300,X400.4</v>
      </c>
      <c r="J2271" s="13" t="str">
        <f>VLOOKUP(E2271,起始地址定义!A:D,2,FALSE)</f>
        <v>DB1300</v>
      </c>
      <c r="K2271" s="12" t="str">
        <f t="shared" si="422"/>
        <v>X400.4</v>
      </c>
      <c r="L2271" s="13">
        <f>VLOOKUP(E2271,起始地址定义!A:D,3,FALSE)</f>
        <v>400</v>
      </c>
      <c r="M2271" s="14">
        <f>VLOOKUP($F2271,类型描述及偏移量!$C:$H,2,FALSE)</f>
        <v>0.399999999999999</v>
      </c>
      <c r="N2271" s="14" t="str">
        <f>VLOOKUP($F2271,类型描述及偏移量!$C:$H,3,FALSE)</f>
        <v>离散</v>
      </c>
      <c r="O2271" s="14" t="str">
        <f>VLOOKUP($F2271,类型描述及偏移量!$C:$H,4,FALSE)</f>
        <v>None</v>
      </c>
      <c r="P2271" s="14" t="str">
        <f>VLOOKUP($F2271,类型描述及偏移量!$C:$H,5,FALSE)</f>
        <v>No</v>
      </c>
      <c r="Q2271" s="14" t="str">
        <f>VLOOKUP($F2271,类型描述及偏移量!$C:$H,6,FALSE)</f>
        <v>下限保护使能</v>
      </c>
    </row>
    <row r="2272" hidden="1" spans="1:17">
      <c r="A2272" s="12" t="s">
        <v>126</v>
      </c>
      <c r="B2272" s="12" t="str">
        <f t="shared" si="415"/>
        <v>M2_ActFRQ</v>
      </c>
      <c r="C2272" s="12" t="str">
        <f t="shared" si="416"/>
        <v>HiALM</v>
      </c>
      <c r="D2272" s="12" t="str">
        <f t="shared" si="417"/>
        <v>BP_Value_var</v>
      </c>
      <c r="E2272" s="13" t="str">
        <f t="shared" si="418"/>
        <v>CHP3_M2_ActFRQ_BP_Value_var</v>
      </c>
      <c r="F2272" s="14" t="str">
        <f t="shared" si="419"/>
        <v>BP_Value_var_HiALM</v>
      </c>
      <c r="G2272" s="10" t="str">
        <f t="shared" si="420"/>
        <v>CHP3_M2_ActFRQ_HiALM</v>
      </c>
      <c r="H2272" s="10" t="str">
        <f>VLOOKUP(基本表格!E2272,起始地址定义!A:D,4,FALSE)&amp;" "&amp;Q2272</f>
        <v>2432+P5-M5 刨片机料仓3#出料螺旋A 反馈频率 上限报警</v>
      </c>
      <c r="I2272" s="10" t="str">
        <f t="shared" si="421"/>
        <v>DB1300,X400.5</v>
      </c>
      <c r="J2272" s="13" t="str">
        <f>VLOOKUP(E2272,起始地址定义!A:D,2,FALSE)</f>
        <v>DB1300</v>
      </c>
      <c r="K2272" s="12" t="str">
        <f t="shared" si="422"/>
        <v>X400.5</v>
      </c>
      <c r="L2272" s="13">
        <f>VLOOKUP(E2272,起始地址定义!A:D,3,FALSE)</f>
        <v>400</v>
      </c>
      <c r="M2272" s="14">
        <f>VLOOKUP($F2272,类型描述及偏移量!$C:$H,2,FALSE)</f>
        <v>0.5</v>
      </c>
      <c r="N2272" s="14" t="str">
        <f>VLOOKUP($F2272,类型描述及偏移量!$C:$H,3,FALSE)</f>
        <v>离散</v>
      </c>
      <c r="O2272" s="14" t="str">
        <f>VLOOKUP($F2272,类型描述及偏移量!$C:$H,4,FALSE)</f>
        <v>None</v>
      </c>
      <c r="P2272" s="14" t="str">
        <f>VLOOKUP($F2272,类型描述及偏移量!$C:$H,5,FALSE)</f>
        <v>Yes</v>
      </c>
      <c r="Q2272" s="14" t="str">
        <f>VLOOKUP($F2272,类型描述及偏移量!$C:$H,6,FALSE)</f>
        <v>上限报警</v>
      </c>
    </row>
    <row r="2273" hidden="1" spans="1:17">
      <c r="A2273" s="12" t="s">
        <v>126</v>
      </c>
      <c r="B2273" s="12" t="str">
        <f t="shared" si="415"/>
        <v>M2_ActFRQ</v>
      </c>
      <c r="C2273" s="12" t="str">
        <f t="shared" si="416"/>
        <v>LoALM</v>
      </c>
      <c r="D2273" s="12" t="str">
        <f t="shared" si="417"/>
        <v>BP_Value_var</v>
      </c>
      <c r="E2273" s="13" t="str">
        <f t="shared" si="418"/>
        <v>CHP3_M2_ActFRQ_BP_Value_var</v>
      </c>
      <c r="F2273" s="14" t="str">
        <f t="shared" si="419"/>
        <v>BP_Value_var_LoALM</v>
      </c>
      <c r="G2273" s="10" t="str">
        <f t="shared" si="420"/>
        <v>CHP3_M2_ActFRQ_LoALM</v>
      </c>
      <c r="H2273" s="10" t="str">
        <f>VLOOKUP(基本表格!E2273,起始地址定义!A:D,4,FALSE)&amp;" "&amp;Q2273</f>
        <v>2432+P5-M5 刨片机料仓3#出料螺旋A 反馈频率 下限报警</v>
      </c>
      <c r="I2273" s="10" t="str">
        <f t="shared" si="421"/>
        <v>DB1300,X400.6</v>
      </c>
      <c r="J2273" s="13" t="str">
        <f>VLOOKUP(E2273,起始地址定义!A:D,2,FALSE)</f>
        <v>DB1300</v>
      </c>
      <c r="K2273" s="12" t="str">
        <f t="shared" si="422"/>
        <v>X400.6</v>
      </c>
      <c r="L2273" s="13">
        <f>VLOOKUP(E2273,起始地址定义!A:D,3,FALSE)</f>
        <v>400</v>
      </c>
      <c r="M2273" s="14">
        <f>VLOOKUP($F2273,类型描述及偏移量!$C:$H,2,FALSE)</f>
        <v>0.600000000000001</v>
      </c>
      <c r="N2273" s="14" t="str">
        <f>VLOOKUP($F2273,类型描述及偏移量!$C:$H,3,FALSE)</f>
        <v>离散</v>
      </c>
      <c r="O2273" s="14" t="str">
        <f>VLOOKUP($F2273,类型描述及偏移量!$C:$H,4,FALSE)</f>
        <v>None</v>
      </c>
      <c r="P2273" s="14" t="str">
        <f>VLOOKUP($F2273,类型描述及偏移量!$C:$H,5,FALSE)</f>
        <v>Yes</v>
      </c>
      <c r="Q2273" s="14" t="str">
        <f>VLOOKUP($F2273,类型描述及偏移量!$C:$H,6,FALSE)</f>
        <v>下限报警</v>
      </c>
    </row>
    <row r="2274" hidden="1" spans="1:17">
      <c r="A2274" s="12" t="s">
        <v>126</v>
      </c>
      <c r="B2274" s="12" t="str">
        <f t="shared" si="415"/>
        <v>M2_ActFRQ</v>
      </c>
      <c r="C2274" s="12" t="str">
        <f t="shared" si="416"/>
        <v>HiHiALM</v>
      </c>
      <c r="D2274" s="12" t="str">
        <f t="shared" si="417"/>
        <v>BP_Value_var</v>
      </c>
      <c r="E2274" s="13" t="str">
        <f t="shared" si="418"/>
        <v>CHP3_M2_ActFRQ_BP_Value_var</v>
      </c>
      <c r="F2274" s="14" t="str">
        <f t="shared" si="419"/>
        <v>BP_Value_var_HiHiALM</v>
      </c>
      <c r="G2274" s="10" t="str">
        <f t="shared" si="420"/>
        <v>CHP3_M2_ActFRQ_HiHiALM</v>
      </c>
      <c r="H2274" s="10" t="str">
        <f>VLOOKUP(基本表格!E2274,起始地址定义!A:D,4,FALSE)&amp;" "&amp;Q2274</f>
        <v>2432+P5-M5 刨片机料仓3#出料螺旋A 反馈频率 上上限报警</v>
      </c>
      <c r="I2274" s="10" t="str">
        <f t="shared" si="421"/>
        <v>DB1300,X400.7</v>
      </c>
      <c r="J2274" s="13" t="str">
        <f>VLOOKUP(E2274,起始地址定义!A:D,2,FALSE)</f>
        <v>DB1300</v>
      </c>
      <c r="K2274" s="12" t="str">
        <f t="shared" si="422"/>
        <v>X400.7</v>
      </c>
      <c r="L2274" s="13">
        <f>VLOOKUP(E2274,起始地址定义!A:D,3,FALSE)</f>
        <v>400</v>
      </c>
      <c r="M2274" s="14">
        <f>VLOOKUP($F2274,类型描述及偏移量!$C:$H,2,FALSE)</f>
        <v>0.700000000000003</v>
      </c>
      <c r="N2274" s="14" t="str">
        <f>VLOOKUP($F2274,类型描述及偏移量!$C:$H,3,FALSE)</f>
        <v>离散</v>
      </c>
      <c r="O2274" s="14" t="str">
        <f>VLOOKUP($F2274,类型描述及偏移量!$C:$H,4,FALSE)</f>
        <v>On</v>
      </c>
      <c r="P2274" s="14" t="str">
        <f>VLOOKUP($F2274,类型描述及偏移量!$C:$H,5,FALSE)</f>
        <v>Yes</v>
      </c>
      <c r="Q2274" s="14" t="str">
        <f>VLOOKUP($F2274,类型描述及偏移量!$C:$H,6,FALSE)</f>
        <v>上上限报警</v>
      </c>
    </row>
    <row r="2275" hidden="1" spans="1:17">
      <c r="A2275" s="12" t="s">
        <v>126</v>
      </c>
      <c r="B2275" s="12" t="str">
        <f t="shared" si="415"/>
        <v>M2_ActFRQ</v>
      </c>
      <c r="C2275" s="12" t="str">
        <f t="shared" si="416"/>
        <v>LoLoALM</v>
      </c>
      <c r="D2275" s="12" t="str">
        <f t="shared" si="417"/>
        <v>BP_Value_var</v>
      </c>
      <c r="E2275" s="13" t="str">
        <f t="shared" si="418"/>
        <v>CHP3_M2_ActFRQ_BP_Value_var</v>
      </c>
      <c r="F2275" s="14" t="str">
        <f t="shared" si="419"/>
        <v>BP_Value_var_LoLoALM</v>
      </c>
      <c r="G2275" s="10" t="str">
        <f t="shared" si="420"/>
        <v>CHP3_M2_ActFRQ_LoLoALM</v>
      </c>
      <c r="H2275" s="10" t="str">
        <f>VLOOKUP(基本表格!E2275,起始地址定义!A:D,4,FALSE)&amp;" "&amp;Q2275</f>
        <v>2432+P5-M5 刨片机料仓3#出料螺旋A 反馈频率 下下限报警</v>
      </c>
      <c r="I2275" s="10" t="str">
        <f t="shared" si="421"/>
        <v>DB1300,X401.0</v>
      </c>
      <c r="J2275" s="13" t="str">
        <f>VLOOKUP(E2275,起始地址定义!A:D,2,FALSE)</f>
        <v>DB1300</v>
      </c>
      <c r="K2275" s="12" t="str">
        <f t="shared" si="422"/>
        <v>X401.0</v>
      </c>
      <c r="L2275" s="13">
        <f>VLOOKUP(E2275,起始地址定义!A:D,3,FALSE)</f>
        <v>400</v>
      </c>
      <c r="M2275" s="14">
        <f>VLOOKUP($F2275,类型描述及偏移量!$C:$H,2,FALSE)</f>
        <v>1</v>
      </c>
      <c r="N2275" s="14" t="str">
        <f>VLOOKUP($F2275,类型描述及偏移量!$C:$H,3,FALSE)</f>
        <v>离散</v>
      </c>
      <c r="O2275" s="14" t="str">
        <f>VLOOKUP($F2275,类型描述及偏移量!$C:$H,4,FALSE)</f>
        <v>On</v>
      </c>
      <c r="P2275" s="14" t="str">
        <f>VLOOKUP($F2275,类型描述及偏移量!$C:$H,5,FALSE)</f>
        <v>Yes</v>
      </c>
      <c r="Q2275" s="14" t="str">
        <f>VLOOKUP($F2275,类型描述及偏移量!$C:$H,6,FALSE)</f>
        <v>下下限报警</v>
      </c>
    </row>
    <row r="2276" hidden="1" spans="1:17">
      <c r="A2276" s="12" t="s">
        <v>126</v>
      </c>
      <c r="B2276" s="12" t="str">
        <f t="shared" si="415"/>
        <v>M2_ActFRQ</v>
      </c>
      <c r="C2276" s="12" t="str">
        <f t="shared" si="416"/>
        <v>LimALM</v>
      </c>
      <c r="D2276" s="12" t="str">
        <f t="shared" si="417"/>
        <v>BP_Value_var</v>
      </c>
      <c r="E2276" s="13" t="str">
        <f t="shared" si="418"/>
        <v>CHP3_M2_ActFRQ_BP_Value_var</v>
      </c>
      <c r="F2276" s="14" t="str">
        <f t="shared" si="419"/>
        <v>BP_Value_var_LimALM</v>
      </c>
      <c r="G2276" s="10" t="str">
        <f t="shared" si="420"/>
        <v>CHP3_M2_ActFRQ_LimALM</v>
      </c>
      <c r="H2276" s="10" t="str">
        <f>VLOOKUP(基本表格!E2276,起始地址定义!A:D,4,FALSE)&amp;" "&amp;Q2276</f>
        <v>2432+P5-M5 刨片机料仓3#出料螺旋A 反馈频率 极限报警</v>
      </c>
      <c r="I2276" s="10" t="str">
        <f t="shared" si="421"/>
        <v>DB1300,X401.1</v>
      </c>
      <c r="J2276" s="13" t="str">
        <f>VLOOKUP(E2276,起始地址定义!A:D,2,FALSE)</f>
        <v>DB1300</v>
      </c>
      <c r="K2276" s="12" t="str">
        <f t="shared" si="422"/>
        <v>X401.1</v>
      </c>
      <c r="L2276" s="13">
        <f>VLOOKUP(E2276,起始地址定义!A:D,3,FALSE)</f>
        <v>400</v>
      </c>
      <c r="M2276" s="14">
        <f>VLOOKUP($F2276,类型描述及偏移量!$C:$H,2,FALSE)</f>
        <v>1.1</v>
      </c>
      <c r="N2276" s="14" t="str">
        <f>VLOOKUP($F2276,类型描述及偏移量!$C:$H,3,FALSE)</f>
        <v>离散</v>
      </c>
      <c r="O2276" s="14" t="str">
        <f>VLOOKUP($F2276,类型描述及偏移量!$C:$H,4,FALSE)</f>
        <v>On</v>
      </c>
      <c r="P2276" s="14" t="str">
        <f>VLOOKUP($F2276,类型描述及偏移量!$C:$H,5,FALSE)</f>
        <v>Yes</v>
      </c>
      <c r="Q2276" s="14" t="str">
        <f>VLOOKUP($F2276,类型描述及偏移量!$C:$H,6,FALSE)</f>
        <v>极限报警</v>
      </c>
    </row>
    <row r="2277" hidden="1" spans="1:17">
      <c r="A2277" s="12" t="s">
        <v>126</v>
      </c>
      <c r="B2277" s="12" t="str">
        <f t="shared" ref="B2277:B2340" si="423">"M"&amp;RIGHT(LEFT(B2154,FIND("_",B2154,1)-1),LEN(LEFT(B2154,FIND("_",B2154,1)-1))-1)+1&amp;"_"&amp;RIGHT(B2154,LEN(B2154)-FIND("_",B2154,1))</f>
        <v>M2_ActFRQ</v>
      </c>
      <c r="C2277" s="12" t="str">
        <f t="shared" ref="C2277:C2340" si="424">C2154</f>
        <v>LostALM</v>
      </c>
      <c r="D2277" s="12" t="str">
        <f t="shared" ref="D2277:D2340" si="425">D2154</f>
        <v>BP_Value_var</v>
      </c>
      <c r="E2277" s="13" t="str">
        <f t="shared" si="418"/>
        <v>CHP3_M2_ActFRQ_BP_Value_var</v>
      </c>
      <c r="F2277" s="14" t="str">
        <f t="shared" si="419"/>
        <v>BP_Value_var_LostALM</v>
      </c>
      <c r="G2277" s="10" t="str">
        <f t="shared" si="420"/>
        <v>CHP3_M2_ActFRQ_LostALM</v>
      </c>
      <c r="H2277" s="10" t="str">
        <f>VLOOKUP(基本表格!E2277,起始地址定义!A:D,4,FALSE)&amp;" "&amp;Q2277</f>
        <v>2432+P5-M5 刨片机料仓3#出料螺旋A 反馈频率 传感器断线报警</v>
      </c>
      <c r="I2277" s="10" t="str">
        <f t="shared" si="421"/>
        <v>DB1300,X401.2</v>
      </c>
      <c r="J2277" s="13" t="str">
        <f>VLOOKUP(E2277,起始地址定义!A:D,2,FALSE)</f>
        <v>DB1300</v>
      </c>
      <c r="K2277" s="12" t="str">
        <f t="shared" si="422"/>
        <v>X401.2</v>
      </c>
      <c r="L2277" s="13">
        <f>VLOOKUP(E2277,起始地址定义!A:D,3,FALSE)</f>
        <v>400</v>
      </c>
      <c r="M2277" s="14">
        <f>VLOOKUP($F2277,类型描述及偏移量!$C:$H,2,FALSE)</f>
        <v>1.2</v>
      </c>
      <c r="N2277" s="14" t="str">
        <f>VLOOKUP($F2277,类型描述及偏移量!$C:$H,3,FALSE)</f>
        <v>离散</v>
      </c>
      <c r="O2277" s="14" t="str">
        <f>VLOOKUP($F2277,类型描述及偏移量!$C:$H,4,FALSE)</f>
        <v>On</v>
      </c>
      <c r="P2277" s="14" t="str">
        <f>VLOOKUP($F2277,类型描述及偏移量!$C:$H,5,FALSE)</f>
        <v>Yes</v>
      </c>
      <c r="Q2277" s="14" t="str">
        <f>VLOOKUP($F2277,类型描述及偏移量!$C:$H,6,FALSE)</f>
        <v>传感器断线报警</v>
      </c>
    </row>
    <row r="2278" hidden="1" spans="1:17">
      <c r="A2278" s="12" t="s">
        <v>126</v>
      </c>
      <c r="B2278" s="12" t="str">
        <f t="shared" si="423"/>
        <v>M2_ActFRQ</v>
      </c>
      <c r="C2278" s="12" t="str">
        <f t="shared" si="424"/>
        <v>Code</v>
      </c>
      <c r="D2278" s="12" t="str">
        <f t="shared" si="425"/>
        <v>BP_Value_var</v>
      </c>
      <c r="E2278" s="13" t="str">
        <f t="shared" si="418"/>
        <v>CHP3_M2_ActFRQ_BP_Value_var</v>
      </c>
      <c r="F2278" s="14" t="str">
        <f t="shared" si="419"/>
        <v>BP_Value_var_Code</v>
      </c>
      <c r="G2278" s="10" t="str">
        <f t="shared" si="420"/>
        <v>CHP3_M2_ActFRQ_Code</v>
      </c>
      <c r="H2278" s="10" t="str">
        <f>VLOOKUP(基本表格!E2278,起始地址定义!A:D,4,FALSE)&amp;" "&amp;Q2278</f>
        <v>2432+P5-M5 刨片机料仓3#出料螺旋A 反馈频率 实际内码</v>
      </c>
      <c r="I2278" s="10" t="str">
        <f t="shared" si="421"/>
        <v>DB1300,INT402</v>
      </c>
      <c r="J2278" s="13" t="str">
        <f>VLOOKUP(E2278,起始地址定义!A:D,2,FALSE)</f>
        <v>DB1300</v>
      </c>
      <c r="K2278" s="12" t="str">
        <f t="shared" si="422"/>
        <v>INT402</v>
      </c>
      <c r="L2278" s="13">
        <f>VLOOKUP(E2278,起始地址定义!A:D,3,FALSE)</f>
        <v>400</v>
      </c>
      <c r="M2278" s="14">
        <f>VLOOKUP($F2278,类型描述及偏移量!$C:$H,2,FALSE)</f>
        <v>2</v>
      </c>
      <c r="N2278" s="14" t="str">
        <f>VLOOKUP($F2278,类型描述及偏移量!$C:$H,3,FALSE)</f>
        <v>整型</v>
      </c>
      <c r="O2278" s="14" t="str">
        <f>VLOOKUP($F2278,类型描述及偏移量!$C:$H,4,FALSE)</f>
        <v>None</v>
      </c>
      <c r="P2278" s="14" t="str">
        <f>VLOOKUP($F2278,类型描述及偏移量!$C:$H,5,FALSE)</f>
        <v>Yes</v>
      </c>
      <c r="Q2278" s="14" t="str">
        <f>VLOOKUP($F2278,类型描述及偏移量!$C:$H,6,FALSE)</f>
        <v>实际内码</v>
      </c>
    </row>
    <row r="2279" hidden="1" spans="1:17">
      <c r="A2279" s="12" t="s">
        <v>126</v>
      </c>
      <c r="B2279" s="12" t="str">
        <f t="shared" si="423"/>
        <v>M2_ActFRQ</v>
      </c>
      <c r="C2279" s="12" t="str">
        <f t="shared" si="424"/>
        <v>Value</v>
      </c>
      <c r="D2279" s="12" t="str">
        <f t="shared" si="425"/>
        <v>BP_Value_var</v>
      </c>
      <c r="E2279" s="13" t="str">
        <f t="shared" si="418"/>
        <v>CHP3_M2_ActFRQ_BP_Value_var</v>
      </c>
      <c r="F2279" s="14" t="str">
        <f t="shared" si="419"/>
        <v>BP_Value_var_Value</v>
      </c>
      <c r="G2279" s="10" t="str">
        <f t="shared" si="420"/>
        <v>CHP3_M2_ActFRQ_Value</v>
      </c>
      <c r="H2279" s="10" t="str">
        <f>VLOOKUP(基本表格!E2279,起始地址定义!A:D,4,FALSE)&amp;" "&amp;Q2279</f>
        <v>2432+P5-M5 刨片机料仓3#出料螺旋A 反馈频率 实际值</v>
      </c>
      <c r="I2279" s="10" t="str">
        <f t="shared" si="421"/>
        <v>DB1300,REAL406</v>
      </c>
      <c r="J2279" s="13" t="str">
        <f>VLOOKUP(E2279,起始地址定义!A:D,2,FALSE)</f>
        <v>DB1300</v>
      </c>
      <c r="K2279" s="12" t="str">
        <f t="shared" si="422"/>
        <v>REAL406</v>
      </c>
      <c r="L2279" s="13">
        <f>VLOOKUP(E2279,起始地址定义!A:D,3,FALSE)</f>
        <v>400</v>
      </c>
      <c r="M2279" s="14">
        <f>VLOOKUP($F2279,类型描述及偏移量!$C:$H,2,FALSE)</f>
        <v>6</v>
      </c>
      <c r="N2279" s="14" t="str">
        <f>VLOOKUP($F2279,类型描述及偏移量!$C:$H,3,FALSE)</f>
        <v>实型</v>
      </c>
      <c r="O2279" s="14" t="str">
        <f>VLOOKUP($F2279,类型描述及偏移量!$C:$H,4,FALSE)</f>
        <v>None</v>
      </c>
      <c r="P2279" s="14" t="str">
        <f>VLOOKUP($F2279,类型描述及偏移量!$C:$H,5,FALSE)</f>
        <v>Yes</v>
      </c>
      <c r="Q2279" s="14" t="str">
        <f>VLOOKUP($F2279,类型描述及偏移量!$C:$H,6,FALSE)</f>
        <v>实际值</v>
      </c>
    </row>
    <row r="2280" hidden="1" spans="1:17">
      <c r="A2280" s="12" t="s">
        <v>126</v>
      </c>
      <c r="B2280" s="12" t="str">
        <f t="shared" si="423"/>
        <v>M2_ActFRQ</v>
      </c>
      <c r="C2280" s="12" t="str">
        <f t="shared" si="424"/>
        <v>Range</v>
      </c>
      <c r="D2280" s="12" t="str">
        <f t="shared" si="425"/>
        <v>BP_Value_var</v>
      </c>
      <c r="E2280" s="13" t="str">
        <f t="shared" si="418"/>
        <v>CHP3_M2_ActFRQ_BP_Value_var</v>
      </c>
      <c r="F2280" s="14" t="str">
        <f t="shared" si="419"/>
        <v>BP_Value_var_Range</v>
      </c>
      <c r="G2280" s="10" t="str">
        <f t="shared" si="420"/>
        <v>CHP3_M2_ActFRQ_Range</v>
      </c>
      <c r="H2280" s="10" t="str">
        <f>VLOOKUP(基本表格!E2280,起始地址定义!A:D,4,FALSE)&amp;" "&amp;Q2280</f>
        <v>2432+P5-M5 刨片机料仓3#出料螺旋A 反馈频率 量程</v>
      </c>
      <c r="I2280" s="10" t="str">
        <f t="shared" si="421"/>
        <v>DB1300,REAL410</v>
      </c>
      <c r="J2280" s="13" t="str">
        <f>VLOOKUP(E2280,起始地址定义!A:D,2,FALSE)</f>
        <v>DB1300</v>
      </c>
      <c r="K2280" s="12" t="str">
        <f t="shared" si="422"/>
        <v>REAL410</v>
      </c>
      <c r="L2280" s="13">
        <f>VLOOKUP(E2280,起始地址定义!A:D,3,FALSE)</f>
        <v>400</v>
      </c>
      <c r="M2280" s="14">
        <f>VLOOKUP($F2280,类型描述及偏移量!$C:$H,2,FALSE)</f>
        <v>10</v>
      </c>
      <c r="N2280" s="14" t="str">
        <f>VLOOKUP($F2280,类型描述及偏移量!$C:$H,3,FALSE)</f>
        <v>实型</v>
      </c>
      <c r="O2280" s="14" t="str">
        <f>VLOOKUP($F2280,类型描述及偏移量!$C:$H,4,FALSE)</f>
        <v>None</v>
      </c>
      <c r="P2280" s="14" t="str">
        <f>VLOOKUP($F2280,类型描述及偏移量!$C:$H,5,FALSE)</f>
        <v>No</v>
      </c>
      <c r="Q2280" s="14" t="str">
        <f>VLOOKUP($F2280,类型描述及偏移量!$C:$H,6,FALSE)</f>
        <v>量程</v>
      </c>
    </row>
    <row r="2281" hidden="1" spans="1:17">
      <c r="A2281" s="12" t="s">
        <v>126</v>
      </c>
      <c r="B2281" s="12" t="str">
        <f t="shared" si="423"/>
        <v>M2_ActFRQ</v>
      </c>
      <c r="C2281" s="12" t="str">
        <f t="shared" si="424"/>
        <v>Hi</v>
      </c>
      <c r="D2281" s="12" t="str">
        <f t="shared" si="425"/>
        <v>BP_Value_var</v>
      </c>
      <c r="E2281" s="13" t="str">
        <f t="shared" si="418"/>
        <v>CHP3_M2_ActFRQ_BP_Value_var</v>
      </c>
      <c r="F2281" s="14" t="str">
        <f t="shared" si="419"/>
        <v>BP_Value_var_Hi</v>
      </c>
      <c r="G2281" s="10" t="str">
        <f t="shared" si="420"/>
        <v>CHP3_M2_ActFRQ_Hi</v>
      </c>
      <c r="H2281" s="10" t="str">
        <f>VLOOKUP(基本表格!E2281,起始地址定义!A:D,4,FALSE)&amp;" "&amp;Q2281</f>
        <v>2432+P5-M5 刨片机料仓3#出料螺旋A 反馈频率 上限值</v>
      </c>
      <c r="I2281" s="10" t="str">
        <f t="shared" si="421"/>
        <v>DB1300,REAL414</v>
      </c>
      <c r="J2281" s="13" t="str">
        <f>VLOOKUP(E2281,起始地址定义!A:D,2,FALSE)</f>
        <v>DB1300</v>
      </c>
      <c r="K2281" s="12" t="str">
        <f t="shared" si="422"/>
        <v>REAL414</v>
      </c>
      <c r="L2281" s="13">
        <f>VLOOKUP(E2281,起始地址定义!A:D,3,FALSE)</f>
        <v>400</v>
      </c>
      <c r="M2281" s="14">
        <f>VLOOKUP($F2281,类型描述及偏移量!$C:$H,2,FALSE)</f>
        <v>14</v>
      </c>
      <c r="N2281" s="14" t="str">
        <f>VLOOKUP($F2281,类型描述及偏移量!$C:$H,3,FALSE)</f>
        <v>实型</v>
      </c>
      <c r="O2281" s="14" t="str">
        <f>VLOOKUP($F2281,类型描述及偏移量!$C:$H,4,FALSE)</f>
        <v>None</v>
      </c>
      <c r="P2281" s="14" t="str">
        <f>VLOOKUP($F2281,类型描述及偏移量!$C:$H,5,FALSE)</f>
        <v>No</v>
      </c>
      <c r="Q2281" s="14" t="str">
        <f>VLOOKUP($F2281,类型描述及偏移量!$C:$H,6,FALSE)</f>
        <v>上限值</v>
      </c>
    </row>
    <row r="2282" hidden="1" spans="1:17">
      <c r="A2282" s="12" t="s">
        <v>126</v>
      </c>
      <c r="B2282" s="12" t="str">
        <f t="shared" si="423"/>
        <v>M2_ActFRQ</v>
      </c>
      <c r="C2282" s="12" t="str">
        <f t="shared" si="424"/>
        <v>Lo</v>
      </c>
      <c r="D2282" s="12" t="str">
        <f t="shared" si="425"/>
        <v>BP_Value_var</v>
      </c>
      <c r="E2282" s="13" t="str">
        <f t="shared" si="418"/>
        <v>CHP3_M2_ActFRQ_BP_Value_var</v>
      </c>
      <c r="F2282" s="14" t="str">
        <f t="shared" si="419"/>
        <v>BP_Value_var_Lo</v>
      </c>
      <c r="G2282" s="10" t="str">
        <f t="shared" si="420"/>
        <v>CHP3_M2_ActFRQ_Lo</v>
      </c>
      <c r="H2282" s="10" t="str">
        <f>VLOOKUP(基本表格!E2282,起始地址定义!A:D,4,FALSE)&amp;" "&amp;Q2282</f>
        <v>2432+P5-M5 刨片机料仓3#出料螺旋A 反馈频率 下限值</v>
      </c>
      <c r="I2282" s="10" t="str">
        <f t="shared" si="421"/>
        <v>DB1300,REAL418</v>
      </c>
      <c r="J2282" s="13" t="str">
        <f>VLOOKUP(E2282,起始地址定义!A:D,2,FALSE)</f>
        <v>DB1300</v>
      </c>
      <c r="K2282" s="12" t="str">
        <f t="shared" si="422"/>
        <v>REAL418</v>
      </c>
      <c r="L2282" s="13">
        <f>VLOOKUP(E2282,起始地址定义!A:D,3,FALSE)</f>
        <v>400</v>
      </c>
      <c r="M2282" s="14">
        <f>VLOOKUP($F2282,类型描述及偏移量!$C:$H,2,FALSE)</f>
        <v>18</v>
      </c>
      <c r="N2282" s="14" t="str">
        <f>VLOOKUP($F2282,类型描述及偏移量!$C:$H,3,FALSE)</f>
        <v>实型</v>
      </c>
      <c r="O2282" s="14" t="str">
        <f>VLOOKUP($F2282,类型描述及偏移量!$C:$H,4,FALSE)</f>
        <v>None</v>
      </c>
      <c r="P2282" s="14" t="str">
        <f>VLOOKUP($F2282,类型描述及偏移量!$C:$H,5,FALSE)</f>
        <v>No</v>
      </c>
      <c r="Q2282" s="14" t="str">
        <f>VLOOKUP($F2282,类型描述及偏移量!$C:$H,6,FALSE)</f>
        <v>下限值</v>
      </c>
    </row>
    <row r="2283" hidden="1" spans="1:17">
      <c r="A2283" s="12" t="s">
        <v>126</v>
      </c>
      <c r="B2283" s="12" t="str">
        <f t="shared" si="423"/>
        <v>M2_ActFRQ</v>
      </c>
      <c r="C2283" s="12" t="str">
        <f t="shared" si="424"/>
        <v>HiHi</v>
      </c>
      <c r="D2283" s="12" t="str">
        <f t="shared" si="425"/>
        <v>BP_Value_var</v>
      </c>
      <c r="E2283" s="13" t="str">
        <f t="shared" si="418"/>
        <v>CHP3_M2_ActFRQ_BP_Value_var</v>
      </c>
      <c r="F2283" s="14" t="str">
        <f t="shared" si="419"/>
        <v>BP_Value_var_HiHi</v>
      </c>
      <c r="G2283" s="10" t="str">
        <f t="shared" si="420"/>
        <v>CHP3_M2_ActFRQ_HiHi</v>
      </c>
      <c r="H2283" s="10" t="str">
        <f>VLOOKUP(基本表格!E2283,起始地址定义!A:D,4,FALSE)&amp;" "&amp;Q2283</f>
        <v>2432+P5-M5 刨片机料仓3#出料螺旋A 反馈频率 上上限值</v>
      </c>
      <c r="I2283" s="10" t="str">
        <f t="shared" si="421"/>
        <v>DB1300,REAL422</v>
      </c>
      <c r="J2283" s="13" t="str">
        <f>VLOOKUP(E2283,起始地址定义!A:D,2,FALSE)</f>
        <v>DB1300</v>
      </c>
      <c r="K2283" s="12" t="str">
        <f t="shared" si="422"/>
        <v>REAL422</v>
      </c>
      <c r="L2283" s="13">
        <f>VLOOKUP(E2283,起始地址定义!A:D,3,FALSE)</f>
        <v>400</v>
      </c>
      <c r="M2283" s="14">
        <f>VLOOKUP($F2283,类型描述及偏移量!$C:$H,2,FALSE)</f>
        <v>22</v>
      </c>
      <c r="N2283" s="14" t="str">
        <f>VLOOKUP($F2283,类型描述及偏移量!$C:$H,3,FALSE)</f>
        <v>实型</v>
      </c>
      <c r="O2283" s="14" t="str">
        <f>VLOOKUP($F2283,类型描述及偏移量!$C:$H,4,FALSE)</f>
        <v>None</v>
      </c>
      <c r="P2283" s="14" t="str">
        <f>VLOOKUP($F2283,类型描述及偏移量!$C:$H,5,FALSE)</f>
        <v>No</v>
      </c>
      <c r="Q2283" s="14" t="str">
        <f>VLOOKUP($F2283,类型描述及偏移量!$C:$H,6,FALSE)</f>
        <v>上上限值</v>
      </c>
    </row>
    <row r="2284" hidden="1" spans="1:17">
      <c r="A2284" s="12" t="s">
        <v>126</v>
      </c>
      <c r="B2284" s="12" t="str">
        <f t="shared" si="423"/>
        <v>M2_ActFRQ</v>
      </c>
      <c r="C2284" s="12" t="str">
        <f t="shared" si="424"/>
        <v>LoLo</v>
      </c>
      <c r="D2284" s="12" t="str">
        <f t="shared" si="425"/>
        <v>BP_Value_var</v>
      </c>
      <c r="E2284" s="13" t="str">
        <f t="shared" si="418"/>
        <v>CHP3_M2_ActFRQ_BP_Value_var</v>
      </c>
      <c r="F2284" s="14" t="str">
        <f t="shared" si="419"/>
        <v>BP_Value_var_LoLo</v>
      </c>
      <c r="G2284" s="10" t="str">
        <f t="shared" si="420"/>
        <v>CHP3_M2_ActFRQ_LoLo</v>
      </c>
      <c r="H2284" s="10" t="str">
        <f>VLOOKUP(基本表格!E2284,起始地址定义!A:D,4,FALSE)&amp;" "&amp;Q2284</f>
        <v>2432+P5-M5 刨片机料仓3#出料螺旋A 反馈频率 下下限值</v>
      </c>
      <c r="I2284" s="10" t="str">
        <f t="shared" si="421"/>
        <v>DB1300,REAL426</v>
      </c>
      <c r="J2284" s="13" t="str">
        <f>VLOOKUP(E2284,起始地址定义!A:D,2,FALSE)</f>
        <v>DB1300</v>
      </c>
      <c r="K2284" s="12" t="str">
        <f t="shared" si="422"/>
        <v>REAL426</v>
      </c>
      <c r="L2284" s="13">
        <f>VLOOKUP(E2284,起始地址定义!A:D,3,FALSE)</f>
        <v>400</v>
      </c>
      <c r="M2284" s="14">
        <f>VLOOKUP($F2284,类型描述及偏移量!$C:$H,2,FALSE)</f>
        <v>26</v>
      </c>
      <c r="N2284" s="14" t="str">
        <f>VLOOKUP($F2284,类型描述及偏移量!$C:$H,3,FALSE)</f>
        <v>实型</v>
      </c>
      <c r="O2284" s="14" t="str">
        <f>VLOOKUP($F2284,类型描述及偏移量!$C:$H,4,FALSE)</f>
        <v>None</v>
      </c>
      <c r="P2284" s="14" t="str">
        <f>VLOOKUP($F2284,类型描述及偏移量!$C:$H,5,FALSE)</f>
        <v>No</v>
      </c>
      <c r="Q2284" s="14" t="str">
        <f>VLOOKUP($F2284,类型描述及偏移量!$C:$H,6,FALSE)</f>
        <v>下下限值</v>
      </c>
    </row>
    <row r="2285" hidden="1" spans="1:17">
      <c r="A2285" s="12" t="s">
        <v>126</v>
      </c>
      <c r="B2285" s="12" t="str">
        <f t="shared" si="423"/>
        <v>M2_Comm</v>
      </c>
      <c r="C2285" s="12" t="str">
        <f t="shared" si="424"/>
        <v>REL</v>
      </c>
      <c r="D2285" s="12" t="str">
        <f t="shared" si="425"/>
        <v>BP_G120_var</v>
      </c>
      <c r="E2285" s="13" t="str">
        <f t="shared" si="418"/>
        <v>CHP3_M2_Comm_BP_G120_var</v>
      </c>
      <c r="F2285" s="14" t="str">
        <f t="shared" si="419"/>
        <v>BP_G120_var_REL</v>
      </c>
      <c r="G2285" s="10" t="str">
        <f t="shared" si="420"/>
        <v>CHP3_M2_Comm_REL</v>
      </c>
      <c r="H2285" s="10" t="str">
        <f>VLOOKUP(基本表格!E2285,起始地址定义!A:D,4,FALSE)&amp;" "&amp;Q2285</f>
        <v>2432+P5-M5 刨片机料仓3#出料螺旋A 变频器通讯 备妥（不能与正转信号使用同一个）</v>
      </c>
      <c r="I2285" s="10" t="str">
        <f t="shared" si="421"/>
        <v>DB1300,X450.0</v>
      </c>
      <c r="J2285" s="13" t="str">
        <f>VLOOKUP(E2285,起始地址定义!A:D,2,FALSE)</f>
        <v>DB1300</v>
      </c>
      <c r="K2285" s="12" t="str">
        <f t="shared" si="422"/>
        <v>X450.0</v>
      </c>
      <c r="L2285" s="13">
        <f>VLOOKUP(E2285,起始地址定义!A:D,3,FALSE)</f>
        <v>450</v>
      </c>
      <c r="M2285" s="14">
        <f>VLOOKUP($F2285,类型描述及偏移量!$C:$H,2,FALSE)</f>
        <v>0</v>
      </c>
      <c r="N2285" s="14" t="str">
        <f>VLOOKUP($F2285,类型描述及偏移量!$C:$H,3,FALSE)</f>
        <v>离散</v>
      </c>
      <c r="O2285" s="14" t="str">
        <f>VLOOKUP($F2285,类型描述及偏移量!$C:$H,4,FALSE)</f>
        <v>None</v>
      </c>
      <c r="P2285" s="14" t="str">
        <f>VLOOKUP($F2285,类型描述及偏移量!$C:$H,5,FALSE)</f>
        <v>Yes</v>
      </c>
      <c r="Q2285" s="14" t="str">
        <f>VLOOKUP($F2285,类型描述及偏移量!$C:$H,6,FALSE)</f>
        <v>备妥（不能与正转信号使用同一个）</v>
      </c>
    </row>
    <row r="2286" hidden="1" spans="1:17">
      <c r="A2286" s="12" t="s">
        <v>126</v>
      </c>
      <c r="B2286" s="12" t="str">
        <f t="shared" si="423"/>
        <v>M2_Comm</v>
      </c>
      <c r="C2286" s="12" t="str">
        <f t="shared" si="424"/>
        <v>FWD</v>
      </c>
      <c r="D2286" s="12" t="str">
        <f t="shared" si="425"/>
        <v>BP_G120_var</v>
      </c>
      <c r="E2286" s="13" t="str">
        <f t="shared" si="418"/>
        <v>CHP3_M2_Comm_BP_G120_var</v>
      </c>
      <c r="F2286" s="14" t="str">
        <f t="shared" si="419"/>
        <v>BP_G120_var_FWD</v>
      </c>
      <c r="G2286" s="10" t="str">
        <f t="shared" si="420"/>
        <v>CHP3_M2_Comm_FWD</v>
      </c>
      <c r="H2286" s="10" t="str">
        <f>VLOOKUP(基本表格!E2286,起始地址定义!A:D,4,FALSE)&amp;" "&amp;Q2286</f>
        <v>2432+P5-M5 刨片机料仓3#出料螺旋A 变频器通讯 正转</v>
      </c>
      <c r="I2286" s="10" t="str">
        <f t="shared" si="421"/>
        <v>DB1300,X450.1</v>
      </c>
      <c r="J2286" s="13" t="str">
        <f>VLOOKUP(E2286,起始地址定义!A:D,2,FALSE)</f>
        <v>DB1300</v>
      </c>
      <c r="K2286" s="12" t="str">
        <f t="shared" si="422"/>
        <v>X450.1</v>
      </c>
      <c r="L2286" s="13">
        <f>VLOOKUP(E2286,起始地址定义!A:D,3,FALSE)</f>
        <v>450</v>
      </c>
      <c r="M2286" s="14">
        <f>VLOOKUP($F2286,类型描述及偏移量!$C:$H,2,FALSE)</f>
        <v>0.0999999999999943</v>
      </c>
      <c r="N2286" s="14" t="str">
        <f>VLOOKUP($F2286,类型描述及偏移量!$C:$H,3,FALSE)</f>
        <v>离散</v>
      </c>
      <c r="O2286" s="14" t="str">
        <f>VLOOKUP($F2286,类型描述及偏移量!$C:$H,4,FALSE)</f>
        <v>None</v>
      </c>
      <c r="P2286" s="14" t="str">
        <f>VLOOKUP($F2286,类型描述及偏移量!$C:$H,5,FALSE)</f>
        <v>Yes</v>
      </c>
      <c r="Q2286" s="14" t="str">
        <f>VLOOKUP($F2286,类型描述及偏移量!$C:$H,6,FALSE)</f>
        <v>正转</v>
      </c>
    </row>
    <row r="2287" hidden="1" spans="1:17">
      <c r="A2287" s="12" t="s">
        <v>126</v>
      </c>
      <c r="B2287" s="12" t="str">
        <f t="shared" si="423"/>
        <v>M2_Comm</v>
      </c>
      <c r="C2287" s="12" t="str">
        <f t="shared" si="424"/>
        <v>REV</v>
      </c>
      <c r="D2287" s="12" t="str">
        <f t="shared" si="425"/>
        <v>BP_G120_var</v>
      </c>
      <c r="E2287" s="13" t="str">
        <f t="shared" si="418"/>
        <v>CHP3_M2_Comm_BP_G120_var</v>
      </c>
      <c r="F2287" s="14" t="str">
        <f t="shared" si="419"/>
        <v>BP_G120_var_REV</v>
      </c>
      <c r="G2287" s="10" t="str">
        <f t="shared" si="420"/>
        <v>CHP3_M2_Comm_REV</v>
      </c>
      <c r="H2287" s="10" t="str">
        <f>VLOOKUP(基本表格!E2287,起始地址定义!A:D,4,FALSE)&amp;" "&amp;Q2287</f>
        <v>2432+P5-M5 刨片机料仓3#出料螺旋A 变频器通讯 反转</v>
      </c>
      <c r="I2287" s="10" t="str">
        <f t="shared" si="421"/>
        <v>DB1300,X450.2</v>
      </c>
      <c r="J2287" s="13" t="str">
        <f>VLOOKUP(E2287,起始地址定义!A:D,2,FALSE)</f>
        <v>DB1300</v>
      </c>
      <c r="K2287" s="12" t="str">
        <f t="shared" si="422"/>
        <v>X450.2</v>
      </c>
      <c r="L2287" s="13">
        <f>VLOOKUP(E2287,起始地址定义!A:D,3,FALSE)</f>
        <v>450</v>
      </c>
      <c r="M2287" s="14">
        <f>VLOOKUP($F2287,类型描述及偏移量!$C:$H,2,FALSE)</f>
        <v>0.199999999999989</v>
      </c>
      <c r="N2287" s="14" t="str">
        <f>VLOOKUP($F2287,类型描述及偏移量!$C:$H,3,FALSE)</f>
        <v>离散</v>
      </c>
      <c r="O2287" s="14" t="str">
        <f>VLOOKUP($F2287,类型描述及偏移量!$C:$H,4,FALSE)</f>
        <v>None</v>
      </c>
      <c r="P2287" s="14" t="str">
        <f>VLOOKUP($F2287,类型描述及偏移量!$C:$H,5,FALSE)</f>
        <v>Yes</v>
      </c>
      <c r="Q2287" s="14" t="str">
        <f>VLOOKUP($F2287,类型描述及偏移量!$C:$H,6,FALSE)</f>
        <v>反转</v>
      </c>
    </row>
    <row r="2288" hidden="1" spans="1:17">
      <c r="A2288" s="12" t="s">
        <v>126</v>
      </c>
      <c r="B2288" s="12" t="str">
        <f t="shared" si="423"/>
        <v>M2_Comm</v>
      </c>
      <c r="C2288" s="12" t="str">
        <f t="shared" si="424"/>
        <v>Reset</v>
      </c>
      <c r="D2288" s="12" t="str">
        <f t="shared" si="425"/>
        <v>BP_G120_var</v>
      </c>
      <c r="E2288" s="13" t="str">
        <f t="shared" si="418"/>
        <v>CHP3_M2_Comm_BP_G120_var</v>
      </c>
      <c r="F2288" s="14" t="str">
        <f t="shared" si="419"/>
        <v>BP_G120_var_Reset</v>
      </c>
      <c r="G2288" s="10" t="str">
        <f t="shared" si="420"/>
        <v>CHP3_M2_Comm_Reset</v>
      </c>
      <c r="H2288" s="10" t="str">
        <f>VLOOKUP(基本表格!E2288,起始地址定义!A:D,4,FALSE)&amp;" "&amp;Q2288</f>
        <v>2432+P5-M5 刨片机料仓3#出料螺旋A 变频器通讯 故障复位</v>
      </c>
      <c r="I2288" s="10" t="str">
        <f t="shared" si="421"/>
        <v>DB1300,X450.3</v>
      </c>
      <c r="J2288" s="13" t="str">
        <f>VLOOKUP(E2288,起始地址定义!A:D,2,FALSE)</f>
        <v>DB1300</v>
      </c>
      <c r="K2288" s="12" t="str">
        <f t="shared" si="422"/>
        <v>X450.3</v>
      </c>
      <c r="L2288" s="13">
        <f>VLOOKUP(E2288,起始地址定义!A:D,3,FALSE)</f>
        <v>450</v>
      </c>
      <c r="M2288" s="14">
        <f>VLOOKUP($F2288,类型描述及偏移量!$C:$H,2,FALSE)</f>
        <v>0.300000000000011</v>
      </c>
      <c r="N2288" s="14" t="str">
        <f>VLOOKUP($F2288,类型描述及偏移量!$C:$H,3,FALSE)</f>
        <v>离散</v>
      </c>
      <c r="O2288" s="14" t="str">
        <f>VLOOKUP($F2288,类型描述及偏移量!$C:$H,4,FALSE)</f>
        <v>None</v>
      </c>
      <c r="P2288" s="14" t="str">
        <f>VLOOKUP($F2288,类型描述及偏移量!$C:$H,5,FALSE)</f>
        <v>No</v>
      </c>
      <c r="Q2288" s="14" t="str">
        <f>VLOOKUP($F2288,类型描述及偏移量!$C:$H,6,FALSE)</f>
        <v>故障复位</v>
      </c>
    </row>
    <row r="2289" hidden="1" spans="1:17">
      <c r="A2289" s="12" t="s">
        <v>126</v>
      </c>
      <c r="B2289" s="12" t="str">
        <f t="shared" si="423"/>
        <v>M2_Comm</v>
      </c>
      <c r="C2289" s="12" t="str">
        <f t="shared" si="424"/>
        <v>IRL</v>
      </c>
      <c r="D2289" s="12" t="str">
        <f t="shared" si="425"/>
        <v>BP_G120_var</v>
      </c>
      <c r="E2289" s="13" t="str">
        <f t="shared" si="418"/>
        <v>CHP3_M2_Comm_BP_G120_var</v>
      </c>
      <c r="F2289" s="14" t="str">
        <f t="shared" si="419"/>
        <v>BP_G120_var_IRL</v>
      </c>
      <c r="G2289" s="10" t="str">
        <f t="shared" si="420"/>
        <v>CHP3_M2_Comm_IRL</v>
      </c>
      <c r="H2289" s="10" t="str">
        <f>VLOOKUP(基本表格!E2289,起始地址定义!A:D,4,FALSE)&amp;" "&amp;Q2289</f>
        <v>2432+P5-M5 刨片机料仓3#出料螺旋A 变频器通讯 备妥反馈</v>
      </c>
      <c r="I2289" s="10" t="str">
        <f t="shared" si="421"/>
        <v>DB1300,X450.4</v>
      </c>
      <c r="J2289" s="13" t="str">
        <f>VLOOKUP(E2289,起始地址定义!A:D,2,FALSE)</f>
        <v>DB1300</v>
      </c>
      <c r="K2289" s="12" t="str">
        <f t="shared" si="422"/>
        <v>X450.4</v>
      </c>
      <c r="L2289" s="13">
        <f>VLOOKUP(E2289,起始地址定义!A:D,3,FALSE)</f>
        <v>450</v>
      </c>
      <c r="M2289" s="14">
        <f>VLOOKUP($F2289,类型描述及偏移量!$C:$H,2,FALSE)</f>
        <v>0.400000000000006</v>
      </c>
      <c r="N2289" s="14" t="str">
        <f>VLOOKUP($F2289,类型描述及偏移量!$C:$H,3,FALSE)</f>
        <v>离散</v>
      </c>
      <c r="O2289" s="14" t="str">
        <f>VLOOKUP($F2289,类型描述及偏移量!$C:$H,4,FALSE)</f>
        <v>None</v>
      </c>
      <c r="P2289" s="14" t="str">
        <f>VLOOKUP($F2289,类型描述及偏移量!$C:$H,5,FALSE)</f>
        <v>Yes</v>
      </c>
      <c r="Q2289" s="14" t="str">
        <f>VLOOKUP($F2289,类型描述及偏移量!$C:$H,6,FALSE)</f>
        <v>备妥反馈</v>
      </c>
    </row>
    <row r="2290" hidden="1" spans="1:17">
      <c r="A2290" s="12" t="s">
        <v>126</v>
      </c>
      <c r="B2290" s="12" t="str">
        <f t="shared" si="423"/>
        <v>M2_Comm</v>
      </c>
      <c r="C2290" s="12" t="str">
        <f t="shared" si="424"/>
        <v>IFW</v>
      </c>
      <c r="D2290" s="12" t="str">
        <f t="shared" si="425"/>
        <v>BP_G120_var</v>
      </c>
      <c r="E2290" s="13" t="str">
        <f t="shared" si="418"/>
        <v>CHP3_M2_Comm_BP_G120_var</v>
      </c>
      <c r="F2290" s="14" t="str">
        <f t="shared" si="419"/>
        <v>BP_G120_var_IFW</v>
      </c>
      <c r="G2290" s="10" t="str">
        <f t="shared" si="420"/>
        <v>CHP3_M2_Comm_IFW</v>
      </c>
      <c r="H2290" s="10" t="str">
        <f>VLOOKUP(基本表格!E2290,起始地址定义!A:D,4,FALSE)&amp;" "&amp;Q2290</f>
        <v>2432+P5-M5 刨片机料仓3#出料螺旋A 变频器通讯 正转反馈</v>
      </c>
      <c r="I2290" s="10" t="str">
        <f t="shared" si="421"/>
        <v>DB1300,X450.5</v>
      </c>
      <c r="J2290" s="13" t="str">
        <f>VLOOKUP(E2290,起始地址定义!A:D,2,FALSE)</f>
        <v>DB1300</v>
      </c>
      <c r="K2290" s="12" t="str">
        <f t="shared" si="422"/>
        <v>X450.5</v>
      </c>
      <c r="L2290" s="13">
        <f>VLOOKUP(E2290,起始地址定义!A:D,3,FALSE)</f>
        <v>450</v>
      </c>
      <c r="M2290" s="14">
        <f>VLOOKUP($F2290,类型描述及偏移量!$C:$H,2,FALSE)</f>
        <v>0.5</v>
      </c>
      <c r="N2290" s="14" t="str">
        <f>VLOOKUP($F2290,类型描述及偏移量!$C:$H,3,FALSE)</f>
        <v>离散</v>
      </c>
      <c r="O2290" s="14" t="str">
        <f>VLOOKUP($F2290,类型描述及偏移量!$C:$H,4,FALSE)</f>
        <v>None</v>
      </c>
      <c r="P2290" s="14" t="str">
        <f>VLOOKUP($F2290,类型描述及偏移量!$C:$H,5,FALSE)</f>
        <v>Yes</v>
      </c>
      <c r="Q2290" s="14" t="str">
        <f>VLOOKUP($F2290,类型描述及偏移量!$C:$H,6,FALSE)</f>
        <v>正转反馈</v>
      </c>
    </row>
    <row r="2291" hidden="1" spans="1:17">
      <c r="A2291" s="12" t="s">
        <v>126</v>
      </c>
      <c r="B2291" s="12" t="str">
        <f t="shared" si="423"/>
        <v>M2_Comm</v>
      </c>
      <c r="C2291" s="12" t="str">
        <f t="shared" si="424"/>
        <v>IRV</v>
      </c>
      <c r="D2291" s="12" t="str">
        <f t="shared" si="425"/>
        <v>BP_G120_var</v>
      </c>
      <c r="E2291" s="13" t="str">
        <f t="shared" si="418"/>
        <v>CHP3_M2_Comm_BP_G120_var</v>
      </c>
      <c r="F2291" s="14" t="str">
        <f t="shared" si="419"/>
        <v>BP_G120_var_IRV</v>
      </c>
      <c r="G2291" s="10" t="str">
        <f t="shared" si="420"/>
        <v>CHP3_M2_Comm_IRV</v>
      </c>
      <c r="H2291" s="10" t="str">
        <f>VLOOKUP(基本表格!E2291,起始地址定义!A:D,4,FALSE)&amp;" "&amp;Q2291</f>
        <v>2432+P5-M5 刨片机料仓3#出料螺旋A 变频器通讯 反转反馈</v>
      </c>
      <c r="I2291" s="10" t="str">
        <f t="shared" si="421"/>
        <v>DB1300,X450.6</v>
      </c>
      <c r="J2291" s="13" t="str">
        <f>VLOOKUP(E2291,起始地址定义!A:D,2,FALSE)</f>
        <v>DB1300</v>
      </c>
      <c r="K2291" s="12" t="str">
        <f t="shared" si="422"/>
        <v>X450.6</v>
      </c>
      <c r="L2291" s="13">
        <f>VLOOKUP(E2291,起始地址定义!A:D,3,FALSE)</f>
        <v>450</v>
      </c>
      <c r="M2291" s="14">
        <f>VLOOKUP($F2291,类型描述及偏移量!$C:$H,2,FALSE)</f>
        <v>0.599999999999994</v>
      </c>
      <c r="N2291" s="14" t="str">
        <f>VLOOKUP($F2291,类型描述及偏移量!$C:$H,3,FALSE)</f>
        <v>离散</v>
      </c>
      <c r="O2291" s="14" t="str">
        <f>VLOOKUP($F2291,类型描述及偏移量!$C:$H,4,FALSE)</f>
        <v>None</v>
      </c>
      <c r="P2291" s="14" t="str">
        <f>VLOOKUP($F2291,类型描述及偏移量!$C:$H,5,FALSE)</f>
        <v>Yes</v>
      </c>
      <c r="Q2291" s="14" t="str">
        <f>VLOOKUP($F2291,类型描述及偏移量!$C:$H,6,FALSE)</f>
        <v>反转反馈</v>
      </c>
    </row>
    <row r="2292" hidden="1" spans="1:17">
      <c r="A2292" s="12" t="s">
        <v>126</v>
      </c>
      <c r="B2292" s="12" t="str">
        <f t="shared" si="423"/>
        <v>M2_Comm</v>
      </c>
      <c r="C2292" s="12" t="str">
        <f t="shared" si="424"/>
        <v>ALARM</v>
      </c>
      <c r="D2292" s="12" t="str">
        <f t="shared" si="425"/>
        <v>BP_G120_var</v>
      </c>
      <c r="E2292" s="13" t="str">
        <f t="shared" si="418"/>
        <v>CHP3_M2_Comm_BP_G120_var</v>
      </c>
      <c r="F2292" s="14" t="str">
        <f t="shared" si="419"/>
        <v>BP_G120_var_ALARM</v>
      </c>
      <c r="G2292" s="10" t="str">
        <f t="shared" si="420"/>
        <v>CHP3_M2_Comm_ALARM</v>
      </c>
      <c r="H2292" s="10" t="str">
        <f>VLOOKUP(基本表格!E2292,起始地址定义!A:D,4,FALSE)&amp;" "&amp;Q2292</f>
        <v>2432+P5-M5 刨片机料仓3#出料螺旋A 变频器通讯 变频器备用</v>
      </c>
      <c r="I2292" s="10" t="str">
        <f t="shared" si="421"/>
        <v>DB1300,X450.7</v>
      </c>
      <c r="J2292" s="13" t="str">
        <f>VLOOKUP(E2292,起始地址定义!A:D,2,FALSE)</f>
        <v>DB1300</v>
      </c>
      <c r="K2292" s="12" t="str">
        <f t="shared" si="422"/>
        <v>X450.7</v>
      </c>
      <c r="L2292" s="13">
        <f>VLOOKUP(E2292,起始地址定义!A:D,3,FALSE)</f>
        <v>450</v>
      </c>
      <c r="M2292" s="14">
        <f>VLOOKUP($F2292,类型描述及偏移量!$C:$H,2,FALSE)</f>
        <v>0.699999999999989</v>
      </c>
      <c r="N2292" s="14" t="str">
        <f>VLOOKUP($F2292,类型描述及偏移量!$C:$H,3,FALSE)</f>
        <v>离散</v>
      </c>
      <c r="O2292" s="14" t="str">
        <f>VLOOKUP($F2292,类型描述及偏移量!$C:$H,4,FALSE)</f>
        <v>None</v>
      </c>
      <c r="P2292" s="14" t="str">
        <f>VLOOKUP($F2292,类型描述及偏移量!$C:$H,5,FALSE)</f>
        <v>Yes</v>
      </c>
      <c r="Q2292" s="14" t="str">
        <f>VLOOKUP($F2292,类型描述及偏移量!$C:$H,6,FALSE)</f>
        <v>变频器备用</v>
      </c>
    </row>
    <row r="2293" hidden="1" spans="1:17">
      <c r="A2293" s="12" t="s">
        <v>126</v>
      </c>
      <c r="B2293" s="12" t="str">
        <f t="shared" si="423"/>
        <v>M2_Comm</v>
      </c>
      <c r="C2293" s="12" t="str">
        <f t="shared" si="424"/>
        <v>Fault</v>
      </c>
      <c r="D2293" s="12" t="str">
        <f t="shared" si="425"/>
        <v>BP_G120_var</v>
      </c>
      <c r="E2293" s="13" t="str">
        <f t="shared" si="418"/>
        <v>CHP3_M2_Comm_BP_G120_var</v>
      </c>
      <c r="F2293" s="14" t="str">
        <f t="shared" si="419"/>
        <v>BP_G120_var_Fault</v>
      </c>
      <c r="G2293" s="10" t="str">
        <f t="shared" si="420"/>
        <v>CHP3_M2_Comm_Fault</v>
      </c>
      <c r="H2293" s="10" t="str">
        <f>VLOOKUP(基本表格!E2293,起始地址定义!A:D,4,FALSE)&amp;" "&amp;Q2293</f>
        <v>2432+P5-M5 刨片机料仓3#出料螺旋A 变频器通讯 变频器报警</v>
      </c>
      <c r="I2293" s="10" t="str">
        <f t="shared" si="421"/>
        <v>DB1300,X451.0</v>
      </c>
      <c r="J2293" s="13" t="str">
        <f>VLOOKUP(E2293,起始地址定义!A:D,2,FALSE)</f>
        <v>DB1300</v>
      </c>
      <c r="K2293" s="12" t="str">
        <f t="shared" si="422"/>
        <v>X451.0</v>
      </c>
      <c r="L2293" s="13">
        <f>VLOOKUP(E2293,起始地址定义!A:D,3,FALSE)</f>
        <v>450</v>
      </c>
      <c r="M2293" s="14">
        <f>VLOOKUP($F2293,类型描述及偏移量!$C:$H,2,FALSE)</f>
        <v>1</v>
      </c>
      <c r="N2293" s="14" t="str">
        <f>VLOOKUP($F2293,类型描述及偏移量!$C:$H,3,FALSE)</f>
        <v>离散</v>
      </c>
      <c r="O2293" s="14" t="str">
        <f>VLOOKUP($F2293,类型描述及偏移量!$C:$H,4,FALSE)</f>
        <v>On</v>
      </c>
      <c r="P2293" s="14" t="str">
        <f>VLOOKUP($F2293,类型描述及偏移量!$C:$H,5,FALSE)</f>
        <v>Yes</v>
      </c>
      <c r="Q2293" s="14" t="str">
        <f>VLOOKUP($F2293,类型描述及偏移量!$C:$H,6,FALSE)</f>
        <v>变频器报警</v>
      </c>
    </row>
    <row r="2294" hidden="1" spans="1:17">
      <c r="A2294" s="12" t="s">
        <v>126</v>
      </c>
      <c r="B2294" s="12" t="str">
        <f t="shared" si="423"/>
        <v>M2_Comm</v>
      </c>
      <c r="C2294" s="12" t="str">
        <f t="shared" si="424"/>
        <v>Warn_Code</v>
      </c>
      <c r="D2294" s="12" t="str">
        <f t="shared" si="425"/>
        <v>BP_G120_var</v>
      </c>
      <c r="E2294" s="13" t="str">
        <f t="shared" si="418"/>
        <v>CHP3_M2_Comm_BP_G120_var</v>
      </c>
      <c r="F2294" s="14" t="str">
        <f t="shared" si="419"/>
        <v>BP_G120_var_Warn_Code</v>
      </c>
      <c r="G2294" s="10" t="str">
        <f t="shared" si="420"/>
        <v>CHP3_M2_Comm_Warn_Code</v>
      </c>
      <c r="H2294" s="10" t="str">
        <f>VLOOKUP(基本表格!E2294,起始地址定义!A:D,4,FALSE)&amp;" "&amp;Q2294</f>
        <v>2432+P5-M5 刨片机料仓3#出料螺旋A 变频器通讯 警告</v>
      </c>
      <c r="I2294" s="10" t="str">
        <f t="shared" si="421"/>
        <v>DB1300,INT452</v>
      </c>
      <c r="J2294" s="13" t="str">
        <f>VLOOKUP(E2294,起始地址定义!A:D,2,FALSE)</f>
        <v>DB1300</v>
      </c>
      <c r="K2294" s="12" t="str">
        <f t="shared" si="422"/>
        <v>INT452</v>
      </c>
      <c r="L2294" s="13">
        <f>VLOOKUP(E2294,起始地址定义!A:D,3,FALSE)</f>
        <v>450</v>
      </c>
      <c r="M2294" s="14">
        <f>VLOOKUP($F2294,类型描述及偏移量!$C:$H,2,FALSE)</f>
        <v>2</v>
      </c>
      <c r="N2294" s="14" t="str">
        <f>VLOOKUP($F2294,类型描述及偏移量!$C:$H,3,FALSE)</f>
        <v>整型</v>
      </c>
      <c r="O2294" s="14" t="str">
        <f>VLOOKUP($F2294,类型描述及偏移量!$C:$H,4,FALSE)</f>
        <v>None</v>
      </c>
      <c r="P2294" s="14" t="str">
        <f>VLOOKUP($F2294,类型描述及偏移量!$C:$H,5,FALSE)</f>
        <v>Yes</v>
      </c>
      <c r="Q2294" s="14" t="str">
        <f>VLOOKUP($F2294,类型描述及偏移量!$C:$H,6,FALSE)</f>
        <v>警告</v>
      </c>
    </row>
    <row r="2295" hidden="1" spans="1:17">
      <c r="A2295" s="12" t="s">
        <v>126</v>
      </c>
      <c r="B2295" s="12" t="str">
        <f t="shared" si="423"/>
        <v>M2_Comm</v>
      </c>
      <c r="C2295" s="12" t="str">
        <f t="shared" si="424"/>
        <v>Fault_Code</v>
      </c>
      <c r="D2295" s="12" t="str">
        <f t="shared" si="425"/>
        <v>BP_G120_var</v>
      </c>
      <c r="E2295" s="13" t="str">
        <f t="shared" si="418"/>
        <v>CHP3_M2_Comm_BP_G120_var</v>
      </c>
      <c r="F2295" s="14" t="str">
        <f t="shared" si="419"/>
        <v>BP_G120_var_Fault_Code</v>
      </c>
      <c r="G2295" s="10" t="str">
        <f t="shared" si="420"/>
        <v>CHP3_M2_Comm_Fault_Code</v>
      </c>
      <c r="H2295" s="10" t="str">
        <f>VLOOKUP(基本表格!E2295,起始地址定义!A:D,4,FALSE)&amp;" "&amp;Q2295</f>
        <v>2432+P5-M5 刨片机料仓3#出料螺旋A 变频器通讯 报警代码</v>
      </c>
      <c r="I2295" s="10" t="str">
        <f t="shared" si="421"/>
        <v>DB1300,INT454</v>
      </c>
      <c r="J2295" s="13" t="str">
        <f>VLOOKUP(E2295,起始地址定义!A:D,2,FALSE)</f>
        <v>DB1300</v>
      </c>
      <c r="K2295" s="12" t="str">
        <f t="shared" si="422"/>
        <v>INT454</v>
      </c>
      <c r="L2295" s="13">
        <f>VLOOKUP(E2295,起始地址定义!A:D,3,FALSE)</f>
        <v>450</v>
      </c>
      <c r="M2295" s="14">
        <f>VLOOKUP($F2295,类型描述及偏移量!$C:$H,2,FALSE)</f>
        <v>4</v>
      </c>
      <c r="N2295" s="14" t="str">
        <f>VLOOKUP($F2295,类型描述及偏移量!$C:$H,3,FALSE)</f>
        <v>整型</v>
      </c>
      <c r="O2295" s="14" t="str">
        <f>VLOOKUP($F2295,类型描述及偏移量!$C:$H,4,FALSE)</f>
        <v>None</v>
      </c>
      <c r="P2295" s="14" t="str">
        <f>VLOOKUP($F2295,类型描述及偏移量!$C:$H,5,FALSE)</f>
        <v>Yes</v>
      </c>
      <c r="Q2295" s="14" t="str">
        <f>VLOOKUP($F2295,类型描述及偏移量!$C:$H,6,FALSE)</f>
        <v>报警代码</v>
      </c>
    </row>
    <row r="2296" hidden="1" spans="1:17">
      <c r="A2296" s="12" t="s">
        <v>126</v>
      </c>
      <c r="B2296" s="12" t="str">
        <f t="shared" si="423"/>
        <v>M2_Comm</v>
      </c>
      <c r="C2296" s="12" t="str">
        <f t="shared" si="424"/>
        <v>AV_Speed</v>
      </c>
      <c r="D2296" s="12" t="str">
        <f t="shared" si="425"/>
        <v>BP_G120_var</v>
      </c>
      <c r="E2296" s="13" t="str">
        <f t="shared" si="418"/>
        <v>CHP3_M2_Comm_BP_G120_var</v>
      </c>
      <c r="F2296" s="14" t="str">
        <f t="shared" si="419"/>
        <v>BP_G120_var_AV_Speed</v>
      </c>
      <c r="G2296" s="10" t="str">
        <f t="shared" si="420"/>
        <v>CHP3_M2_Comm_AV_Speed</v>
      </c>
      <c r="H2296" s="10" t="str">
        <f>VLOOKUP(基本表格!E2296,起始地址定义!A:D,4,FALSE)&amp;" "&amp;Q2296</f>
        <v>2432+P5-M5 刨片机料仓3#出料螺旋A 变频器通讯 实际运行反馈速度</v>
      </c>
      <c r="I2296" s="10" t="str">
        <f t="shared" si="421"/>
        <v>DB1300,REAL456</v>
      </c>
      <c r="J2296" s="13" t="str">
        <f>VLOOKUP(E2296,起始地址定义!A:D,2,FALSE)</f>
        <v>DB1300</v>
      </c>
      <c r="K2296" s="12" t="str">
        <f t="shared" si="422"/>
        <v>REAL456</v>
      </c>
      <c r="L2296" s="13">
        <f>VLOOKUP(E2296,起始地址定义!A:D,3,FALSE)</f>
        <v>450</v>
      </c>
      <c r="M2296" s="14">
        <f>VLOOKUP($F2296,类型描述及偏移量!$C:$H,2,FALSE)</f>
        <v>6</v>
      </c>
      <c r="N2296" s="14" t="str">
        <f>VLOOKUP($F2296,类型描述及偏移量!$C:$H,3,FALSE)</f>
        <v>实型</v>
      </c>
      <c r="O2296" s="14" t="str">
        <f>VLOOKUP($F2296,类型描述及偏移量!$C:$H,4,FALSE)</f>
        <v>None</v>
      </c>
      <c r="P2296" s="14" t="str">
        <f>VLOOKUP($F2296,类型描述及偏移量!$C:$H,5,FALSE)</f>
        <v>Yes</v>
      </c>
      <c r="Q2296" s="14" t="str">
        <f>VLOOKUP($F2296,类型描述及偏移量!$C:$H,6,FALSE)</f>
        <v>实际运行反馈速度</v>
      </c>
    </row>
    <row r="2297" hidden="1" spans="1:17">
      <c r="A2297" s="12" t="s">
        <v>126</v>
      </c>
      <c r="B2297" s="12" t="str">
        <f t="shared" si="423"/>
        <v>M2_Comm</v>
      </c>
      <c r="C2297" s="12" t="str">
        <f t="shared" si="424"/>
        <v>AV_Current</v>
      </c>
      <c r="D2297" s="12" t="str">
        <f t="shared" si="425"/>
        <v>BP_G120_var</v>
      </c>
      <c r="E2297" s="13" t="str">
        <f t="shared" si="418"/>
        <v>CHP3_M2_Comm_BP_G120_var</v>
      </c>
      <c r="F2297" s="14" t="str">
        <f t="shared" si="419"/>
        <v>BP_G120_var_AV_Current</v>
      </c>
      <c r="G2297" s="10" t="str">
        <f t="shared" si="420"/>
        <v>CHP3_M2_Comm_AV_Current</v>
      </c>
      <c r="H2297" s="10" t="str">
        <f>VLOOKUP(基本表格!E2297,起始地址定义!A:D,4,FALSE)&amp;" "&amp;Q2297</f>
        <v>2432+P5-M5 刨片机料仓3#出料螺旋A 变频器通讯 实际运行反馈电流</v>
      </c>
      <c r="I2297" s="10" t="str">
        <f t="shared" si="421"/>
        <v>DB1300,REAL460</v>
      </c>
      <c r="J2297" s="13" t="str">
        <f>VLOOKUP(E2297,起始地址定义!A:D,2,FALSE)</f>
        <v>DB1300</v>
      </c>
      <c r="K2297" s="12" t="str">
        <f t="shared" si="422"/>
        <v>REAL460</v>
      </c>
      <c r="L2297" s="13">
        <f>VLOOKUP(E2297,起始地址定义!A:D,3,FALSE)</f>
        <v>450</v>
      </c>
      <c r="M2297" s="14">
        <f>VLOOKUP($F2297,类型描述及偏移量!$C:$H,2,FALSE)</f>
        <v>10</v>
      </c>
      <c r="N2297" s="14" t="str">
        <f>VLOOKUP($F2297,类型描述及偏移量!$C:$H,3,FALSE)</f>
        <v>实型</v>
      </c>
      <c r="O2297" s="14" t="str">
        <f>VLOOKUP($F2297,类型描述及偏移量!$C:$H,4,FALSE)</f>
        <v>None</v>
      </c>
      <c r="P2297" s="14" t="str">
        <f>VLOOKUP($F2297,类型描述及偏移量!$C:$H,5,FALSE)</f>
        <v>Yes</v>
      </c>
      <c r="Q2297" s="14" t="str">
        <f>VLOOKUP($F2297,类型描述及偏移量!$C:$H,6,FALSE)</f>
        <v>实际运行反馈电流</v>
      </c>
    </row>
    <row r="2298" hidden="1" spans="1:17">
      <c r="A2298" s="12" t="s">
        <v>126</v>
      </c>
      <c r="B2298" s="12" t="str">
        <f t="shared" si="423"/>
        <v>M2_Comm</v>
      </c>
      <c r="C2298" s="12" t="str">
        <f t="shared" si="424"/>
        <v>Torque</v>
      </c>
      <c r="D2298" s="12" t="str">
        <f t="shared" si="425"/>
        <v>BP_G120_var</v>
      </c>
      <c r="E2298" s="13" t="str">
        <f t="shared" si="418"/>
        <v>CHP3_M2_Comm_BP_G120_var</v>
      </c>
      <c r="F2298" s="14" t="str">
        <f t="shared" si="419"/>
        <v>BP_G120_var_Torque</v>
      </c>
      <c r="G2298" s="10" t="str">
        <f t="shared" si="420"/>
        <v>CHP3_M2_Comm_Torque</v>
      </c>
      <c r="H2298" s="10" t="str">
        <f>VLOOKUP(基本表格!E2298,起始地址定义!A:D,4,FALSE)&amp;" "&amp;Q2298</f>
        <v>2432+P5-M5 刨片机料仓3#出料螺旋A 变频器通讯 转矩百分比</v>
      </c>
      <c r="I2298" s="10" t="str">
        <f t="shared" si="421"/>
        <v>DB1300,REAL464</v>
      </c>
      <c r="J2298" s="13" t="str">
        <f>VLOOKUP(E2298,起始地址定义!A:D,2,FALSE)</f>
        <v>DB1300</v>
      </c>
      <c r="K2298" s="12" t="str">
        <f t="shared" si="422"/>
        <v>REAL464</v>
      </c>
      <c r="L2298" s="13">
        <f>VLOOKUP(E2298,起始地址定义!A:D,3,FALSE)</f>
        <v>450</v>
      </c>
      <c r="M2298" s="14">
        <f>VLOOKUP($F2298,类型描述及偏移量!$C:$H,2,FALSE)</f>
        <v>14</v>
      </c>
      <c r="N2298" s="14" t="str">
        <f>VLOOKUP($F2298,类型描述及偏移量!$C:$H,3,FALSE)</f>
        <v>实型</v>
      </c>
      <c r="O2298" s="14" t="str">
        <f>VLOOKUP($F2298,类型描述及偏移量!$C:$H,4,FALSE)</f>
        <v>None</v>
      </c>
      <c r="P2298" s="14" t="str">
        <f>VLOOKUP($F2298,类型描述及偏移量!$C:$H,5,FALSE)</f>
        <v>Yes</v>
      </c>
      <c r="Q2298" s="14" t="str">
        <f>VLOOKUP($F2298,类型描述及偏移量!$C:$H,6,FALSE)</f>
        <v>转矩百分比</v>
      </c>
    </row>
    <row r="2299" hidden="1" spans="1:17">
      <c r="A2299" s="12" t="s">
        <v>126</v>
      </c>
      <c r="B2299" s="12" t="str">
        <f t="shared" si="423"/>
        <v>M2_Comm</v>
      </c>
      <c r="C2299" s="12" t="str">
        <f t="shared" si="424"/>
        <v>SP_Speed</v>
      </c>
      <c r="D2299" s="12" t="str">
        <f t="shared" si="425"/>
        <v>BP_G120_var</v>
      </c>
      <c r="E2299" s="13" t="str">
        <f t="shared" si="418"/>
        <v>CHP3_M2_Comm_BP_G120_var</v>
      </c>
      <c r="F2299" s="14" t="str">
        <f t="shared" si="419"/>
        <v>BP_G120_var_SP_Speed</v>
      </c>
      <c r="G2299" s="10" t="str">
        <f t="shared" si="420"/>
        <v>CHP3_M2_Comm_SP_Speed</v>
      </c>
      <c r="H2299" s="10" t="str">
        <f>VLOOKUP(基本表格!E2299,起始地址定义!A:D,4,FALSE)&amp;" "&amp;Q2299</f>
        <v>2432+P5-M5 刨片机料仓3#出料螺旋A 变频器通讯 给定速度</v>
      </c>
      <c r="I2299" s="10" t="str">
        <f t="shared" si="421"/>
        <v>DB1300,REAL468</v>
      </c>
      <c r="J2299" s="13" t="str">
        <f>VLOOKUP(E2299,起始地址定义!A:D,2,FALSE)</f>
        <v>DB1300</v>
      </c>
      <c r="K2299" s="12" t="str">
        <f t="shared" si="422"/>
        <v>REAL468</v>
      </c>
      <c r="L2299" s="13">
        <f>VLOOKUP(E2299,起始地址定义!A:D,3,FALSE)</f>
        <v>450</v>
      </c>
      <c r="M2299" s="14">
        <f>VLOOKUP($F2299,类型描述及偏移量!$C:$H,2,FALSE)</f>
        <v>18</v>
      </c>
      <c r="N2299" s="14" t="str">
        <f>VLOOKUP($F2299,类型描述及偏移量!$C:$H,3,FALSE)</f>
        <v>实型</v>
      </c>
      <c r="O2299" s="14" t="str">
        <f>VLOOKUP($F2299,类型描述及偏移量!$C:$H,4,FALSE)</f>
        <v>None</v>
      </c>
      <c r="P2299" s="14" t="str">
        <f>VLOOKUP($F2299,类型描述及偏移量!$C:$H,5,FALSE)</f>
        <v>No</v>
      </c>
      <c r="Q2299" s="14" t="str">
        <f>VLOOKUP($F2299,类型描述及偏移量!$C:$H,6,FALSE)</f>
        <v>给定速度</v>
      </c>
    </row>
    <row r="2300" hidden="1" spans="1:17">
      <c r="A2300" s="12" t="s">
        <v>126</v>
      </c>
      <c r="B2300" s="12" t="str">
        <f t="shared" si="423"/>
        <v>M2_Comm</v>
      </c>
      <c r="C2300" s="12" t="str">
        <f t="shared" si="424"/>
        <v>SP_Ramp_UP</v>
      </c>
      <c r="D2300" s="12" t="str">
        <f t="shared" si="425"/>
        <v>BP_G120_var</v>
      </c>
      <c r="E2300" s="13" t="str">
        <f t="shared" si="418"/>
        <v>CHP3_M2_Comm_BP_G120_var</v>
      </c>
      <c r="F2300" s="14" t="str">
        <f t="shared" si="419"/>
        <v>BP_G120_var_SP_Ramp_UP</v>
      </c>
      <c r="G2300" s="10" t="str">
        <f t="shared" si="420"/>
        <v>CHP3_M2_Comm_SP_Ramp_UP</v>
      </c>
      <c r="H2300" s="10" t="str">
        <f>VLOOKUP(基本表格!E2300,起始地址定义!A:D,4,FALSE)&amp;" "&amp;Q2300</f>
        <v>2432+P5-M5 刨片机料仓3#出料螺旋A 变频器通讯 加速时间</v>
      </c>
      <c r="I2300" s="10" t="str">
        <f t="shared" si="421"/>
        <v>DB1300,REAL472</v>
      </c>
      <c r="J2300" s="13" t="str">
        <f>VLOOKUP(E2300,起始地址定义!A:D,2,FALSE)</f>
        <v>DB1300</v>
      </c>
      <c r="K2300" s="12" t="str">
        <f t="shared" si="422"/>
        <v>REAL472</v>
      </c>
      <c r="L2300" s="13">
        <f>VLOOKUP(E2300,起始地址定义!A:D,3,FALSE)</f>
        <v>450</v>
      </c>
      <c r="M2300" s="14">
        <f>VLOOKUP($F2300,类型描述及偏移量!$C:$H,2,FALSE)</f>
        <v>22</v>
      </c>
      <c r="N2300" s="14" t="str">
        <f>VLOOKUP($F2300,类型描述及偏移量!$C:$H,3,FALSE)</f>
        <v>实型</v>
      </c>
      <c r="O2300" s="14" t="str">
        <f>VLOOKUP($F2300,类型描述及偏移量!$C:$H,4,FALSE)</f>
        <v>None</v>
      </c>
      <c r="P2300" s="14" t="str">
        <f>VLOOKUP($F2300,类型描述及偏移量!$C:$H,5,FALSE)</f>
        <v>No</v>
      </c>
      <c r="Q2300" s="14" t="str">
        <f>VLOOKUP($F2300,类型描述及偏移量!$C:$H,6,FALSE)</f>
        <v>加速时间</v>
      </c>
    </row>
    <row r="2301" hidden="1" spans="1:17">
      <c r="A2301" s="12" t="s">
        <v>126</v>
      </c>
      <c r="B2301" s="12" t="str">
        <f t="shared" si="423"/>
        <v>M2_Comm</v>
      </c>
      <c r="C2301" s="12" t="str">
        <f t="shared" si="424"/>
        <v>SP_Ramp_Down</v>
      </c>
      <c r="D2301" s="12" t="str">
        <f t="shared" si="425"/>
        <v>BP_G120_var</v>
      </c>
      <c r="E2301" s="13" t="str">
        <f t="shared" si="418"/>
        <v>CHP3_M2_Comm_BP_G120_var</v>
      </c>
      <c r="F2301" s="14" t="str">
        <f t="shared" si="419"/>
        <v>BP_G120_var_SP_Ramp_Down</v>
      </c>
      <c r="G2301" s="10" t="str">
        <f t="shared" si="420"/>
        <v>CHP3_M2_Comm_SP_Ramp_Down</v>
      </c>
      <c r="H2301" s="10" t="str">
        <f>VLOOKUP(基本表格!E2301,起始地址定义!A:D,4,FALSE)&amp;" "&amp;Q2301</f>
        <v>2432+P5-M5 刨片机料仓3#出料螺旋A 变频器通讯 减速时间</v>
      </c>
      <c r="I2301" s="10" t="str">
        <f t="shared" si="421"/>
        <v>DB1300,REAL476</v>
      </c>
      <c r="J2301" s="13" t="str">
        <f>VLOOKUP(E2301,起始地址定义!A:D,2,FALSE)</f>
        <v>DB1300</v>
      </c>
      <c r="K2301" s="12" t="str">
        <f t="shared" si="422"/>
        <v>REAL476</v>
      </c>
      <c r="L2301" s="13">
        <f>VLOOKUP(E2301,起始地址定义!A:D,3,FALSE)</f>
        <v>450</v>
      </c>
      <c r="M2301" s="14">
        <f>VLOOKUP($F2301,类型描述及偏移量!$C:$H,2,FALSE)</f>
        <v>26</v>
      </c>
      <c r="N2301" s="14" t="str">
        <f>VLOOKUP($F2301,类型描述及偏移量!$C:$H,3,FALSE)</f>
        <v>实型</v>
      </c>
      <c r="O2301" s="14" t="str">
        <f>VLOOKUP($F2301,类型描述及偏移量!$C:$H,4,FALSE)</f>
        <v>None</v>
      </c>
      <c r="P2301" s="14" t="str">
        <f>VLOOKUP($F2301,类型描述及偏移量!$C:$H,5,FALSE)</f>
        <v>No</v>
      </c>
      <c r="Q2301" s="14" t="str">
        <f>VLOOKUP($F2301,类型描述及偏移量!$C:$H,6,FALSE)</f>
        <v>减速时间</v>
      </c>
    </row>
    <row r="2302" hidden="1" spans="1:17">
      <c r="A2302" s="12" t="s">
        <v>126</v>
      </c>
      <c r="B2302" s="12" t="str">
        <f t="shared" si="423"/>
        <v>M2_Comm</v>
      </c>
      <c r="C2302" s="12" t="str">
        <f t="shared" si="424"/>
        <v>Max_Spd</v>
      </c>
      <c r="D2302" s="12" t="str">
        <f t="shared" si="425"/>
        <v>BP_G120_var</v>
      </c>
      <c r="E2302" s="13" t="str">
        <f t="shared" si="418"/>
        <v>CHP3_M2_Comm_BP_G120_var</v>
      </c>
      <c r="F2302" s="14" t="str">
        <f t="shared" si="419"/>
        <v>BP_G120_var_Max_Spd</v>
      </c>
      <c r="G2302" s="10" t="str">
        <f t="shared" si="420"/>
        <v>CHP3_M2_Comm_Max_Spd</v>
      </c>
      <c r="H2302" s="10" t="str">
        <f>VLOOKUP(基本表格!E2302,起始地址定义!A:D,4,FALSE)&amp;" "&amp;Q2302</f>
        <v>2432+P5-M5 刨片机料仓3#出料螺旋A 变频器通讯 最大频率</v>
      </c>
      <c r="I2302" s="10" t="str">
        <f t="shared" si="421"/>
        <v>DB1300,REAL480</v>
      </c>
      <c r="J2302" s="13" t="str">
        <f>VLOOKUP(E2302,起始地址定义!A:D,2,FALSE)</f>
        <v>DB1300</v>
      </c>
      <c r="K2302" s="12" t="str">
        <f t="shared" si="422"/>
        <v>REAL480</v>
      </c>
      <c r="L2302" s="13">
        <f>VLOOKUP(E2302,起始地址定义!A:D,3,FALSE)</f>
        <v>450</v>
      </c>
      <c r="M2302" s="14">
        <f>VLOOKUP($F2302,类型描述及偏移量!$C:$H,2,FALSE)</f>
        <v>30</v>
      </c>
      <c r="N2302" s="14" t="str">
        <f>VLOOKUP($F2302,类型描述及偏移量!$C:$H,3,FALSE)</f>
        <v>实型</v>
      </c>
      <c r="O2302" s="14" t="str">
        <f>VLOOKUP($F2302,类型描述及偏移量!$C:$H,4,FALSE)</f>
        <v>None</v>
      </c>
      <c r="P2302" s="14" t="str">
        <f>VLOOKUP($F2302,类型描述及偏移量!$C:$H,5,FALSE)</f>
        <v>No</v>
      </c>
      <c r="Q2302" s="14" t="str">
        <f>VLOOKUP($F2302,类型描述及偏移量!$C:$H,6,FALSE)</f>
        <v>最大频率</v>
      </c>
    </row>
    <row r="2303" hidden="1" spans="1:17">
      <c r="A2303" s="12" t="s">
        <v>126</v>
      </c>
      <c r="B2303" s="12" t="str">
        <f t="shared" si="423"/>
        <v>M2_Comm</v>
      </c>
      <c r="C2303" s="12" t="str">
        <f t="shared" si="424"/>
        <v>Min_Spd</v>
      </c>
      <c r="D2303" s="12" t="str">
        <f t="shared" si="425"/>
        <v>BP_G120_var</v>
      </c>
      <c r="E2303" s="13" t="str">
        <f t="shared" si="418"/>
        <v>CHP3_M2_Comm_BP_G120_var</v>
      </c>
      <c r="F2303" s="14" t="str">
        <f t="shared" si="419"/>
        <v>BP_G120_var_Min_Spd</v>
      </c>
      <c r="G2303" s="10" t="str">
        <f t="shared" si="420"/>
        <v>CHP3_M2_Comm_Min_Spd</v>
      </c>
      <c r="H2303" s="10" t="str">
        <f>VLOOKUP(基本表格!E2303,起始地址定义!A:D,4,FALSE)&amp;" "&amp;Q2303</f>
        <v>2432+P5-M5 刨片机料仓3#出料螺旋A 变频器通讯 最小频率</v>
      </c>
      <c r="I2303" s="10" t="str">
        <f t="shared" si="421"/>
        <v>DB1300,REAL484</v>
      </c>
      <c r="J2303" s="13" t="str">
        <f>VLOOKUP(E2303,起始地址定义!A:D,2,FALSE)</f>
        <v>DB1300</v>
      </c>
      <c r="K2303" s="12" t="str">
        <f t="shared" si="422"/>
        <v>REAL484</v>
      </c>
      <c r="L2303" s="13">
        <f>VLOOKUP(E2303,起始地址定义!A:D,3,FALSE)</f>
        <v>450</v>
      </c>
      <c r="M2303" s="14">
        <f>VLOOKUP($F2303,类型描述及偏移量!$C:$H,2,FALSE)</f>
        <v>34</v>
      </c>
      <c r="N2303" s="14" t="str">
        <f>VLOOKUP($F2303,类型描述及偏移量!$C:$H,3,FALSE)</f>
        <v>实型</v>
      </c>
      <c r="O2303" s="14" t="str">
        <f>VLOOKUP($F2303,类型描述及偏移量!$C:$H,4,FALSE)</f>
        <v>None</v>
      </c>
      <c r="P2303" s="14" t="str">
        <f>VLOOKUP($F2303,类型描述及偏移量!$C:$H,5,FALSE)</f>
        <v>No</v>
      </c>
      <c r="Q2303" s="14" t="str">
        <f>VLOOKUP($F2303,类型描述及偏移量!$C:$H,6,FALSE)</f>
        <v>最小频率</v>
      </c>
    </row>
    <row r="2304" hidden="1" spans="1:17">
      <c r="A2304" s="12" t="s">
        <v>126</v>
      </c>
      <c r="B2304" s="12" t="str">
        <f t="shared" si="423"/>
        <v>M2_Comm</v>
      </c>
      <c r="C2304" s="12" t="str">
        <f t="shared" si="424"/>
        <v>Scaling_Speed</v>
      </c>
      <c r="D2304" s="12" t="str">
        <f t="shared" si="425"/>
        <v>BP_G120_var</v>
      </c>
      <c r="E2304" s="13" t="str">
        <f t="shared" si="418"/>
        <v>CHP3_M2_Comm_BP_G120_var</v>
      </c>
      <c r="F2304" s="14" t="str">
        <f t="shared" si="419"/>
        <v>BP_G120_var_Scaling_Speed</v>
      </c>
      <c r="G2304" s="10" t="str">
        <f t="shared" si="420"/>
        <v>CHP3_M2_Comm_Scaling_Speed</v>
      </c>
      <c r="H2304" s="10" t="str">
        <f>VLOOKUP(基本表格!E2304,起始地址定义!A:D,4,FALSE)&amp;" "&amp;Q2304</f>
        <v>2432+P5-M5 刨片机料仓3#出料螺旋A 变频器通讯 多级速度</v>
      </c>
      <c r="I2304" s="10" t="str">
        <f t="shared" si="421"/>
        <v>DB1300,REAL488</v>
      </c>
      <c r="J2304" s="13" t="str">
        <f>VLOOKUP(E2304,起始地址定义!A:D,2,FALSE)</f>
        <v>DB1300</v>
      </c>
      <c r="K2304" s="12" t="str">
        <f t="shared" si="422"/>
        <v>REAL488</v>
      </c>
      <c r="L2304" s="13">
        <f>VLOOKUP(E2304,起始地址定义!A:D,3,FALSE)</f>
        <v>450</v>
      </c>
      <c r="M2304" s="14">
        <f>VLOOKUP($F2304,类型描述及偏移量!$C:$H,2,FALSE)</f>
        <v>38</v>
      </c>
      <c r="N2304" s="14" t="str">
        <f>VLOOKUP($F2304,类型描述及偏移量!$C:$H,3,FALSE)</f>
        <v>实型</v>
      </c>
      <c r="O2304" s="14" t="str">
        <f>VLOOKUP($F2304,类型描述及偏移量!$C:$H,4,FALSE)</f>
        <v>None</v>
      </c>
      <c r="P2304" s="14" t="str">
        <f>VLOOKUP($F2304,类型描述及偏移量!$C:$H,5,FALSE)</f>
        <v>No</v>
      </c>
      <c r="Q2304" s="14" t="str">
        <f>VLOOKUP($F2304,类型描述及偏移量!$C:$H,6,FALSE)</f>
        <v>多级速度</v>
      </c>
    </row>
    <row r="2305" hidden="1" spans="1:17">
      <c r="A2305" s="12" t="s">
        <v>126</v>
      </c>
      <c r="B2305" s="12" t="str">
        <f t="shared" si="423"/>
        <v>M2_Comm</v>
      </c>
      <c r="C2305" s="12" t="str">
        <f t="shared" si="424"/>
        <v>Scaling_Ramp</v>
      </c>
      <c r="D2305" s="12" t="str">
        <f t="shared" si="425"/>
        <v>BP_G120_var</v>
      </c>
      <c r="E2305" s="13" t="str">
        <f t="shared" si="418"/>
        <v>CHP3_M2_Comm_BP_G120_var</v>
      </c>
      <c r="F2305" s="14" t="str">
        <f t="shared" si="419"/>
        <v>BP_G120_var_Scaling_Ramp</v>
      </c>
      <c r="G2305" s="10" t="str">
        <f t="shared" si="420"/>
        <v>CHP3_M2_Comm_Scaling_Ramp</v>
      </c>
      <c r="H2305" s="10" t="str">
        <f>VLOOKUP(基本表格!E2305,起始地址定义!A:D,4,FALSE)&amp;" "&amp;Q2305</f>
        <v>2432+P5-M5 刨片机料仓3#出料螺旋A 变频器通讯 多级转速</v>
      </c>
      <c r="I2305" s="10" t="str">
        <f t="shared" si="421"/>
        <v>DB1300,REAL492</v>
      </c>
      <c r="J2305" s="13" t="str">
        <f>VLOOKUP(E2305,起始地址定义!A:D,2,FALSE)</f>
        <v>DB1300</v>
      </c>
      <c r="K2305" s="12" t="str">
        <f t="shared" si="422"/>
        <v>REAL492</v>
      </c>
      <c r="L2305" s="13">
        <f>VLOOKUP(E2305,起始地址定义!A:D,3,FALSE)</f>
        <v>450</v>
      </c>
      <c r="M2305" s="14">
        <f>VLOOKUP($F2305,类型描述及偏移量!$C:$H,2,FALSE)</f>
        <v>42</v>
      </c>
      <c r="N2305" s="14" t="str">
        <f>VLOOKUP($F2305,类型描述及偏移量!$C:$H,3,FALSE)</f>
        <v>实型</v>
      </c>
      <c r="O2305" s="14" t="str">
        <f>VLOOKUP($F2305,类型描述及偏移量!$C:$H,4,FALSE)</f>
        <v>None</v>
      </c>
      <c r="P2305" s="14" t="str">
        <f>VLOOKUP($F2305,类型描述及偏移量!$C:$H,5,FALSE)</f>
        <v>No</v>
      </c>
      <c r="Q2305" s="14" t="str">
        <f>VLOOKUP($F2305,类型描述及偏移量!$C:$H,6,FALSE)</f>
        <v>多级转速</v>
      </c>
    </row>
    <row r="2306" hidden="1" spans="1:17">
      <c r="A2306" s="12" t="s">
        <v>126</v>
      </c>
      <c r="B2306" s="12" t="str">
        <f t="shared" si="423"/>
        <v>M2_ActRPM</v>
      </c>
      <c r="C2306" s="12" t="str">
        <f t="shared" si="424"/>
        <v>HiProEN</v>
      </c>
      <c r="D2306" s="12" t="str">
        <f t="shared" si="425"/>
        <v>BP_Value_var</v>
      </c>
      <c r="E2306" s="13" t="str">
        <f t="shared" si="418"/>
        <v>CHP3_M2_ActRPM_BP_Value_var</v>
      </c>
      <c r="F2306" s="14" t="str">
        <f t="shared" si="419"/>
        <v>BP_Value_var_HiProEN</v>
      </c>
      <c r="G2306" s="10" t="str">
        <f t="shared" si="420"/>
        <v>CHP3_M2_ActRPM_HiProEN</v>
      </c>
      <c r="H2306" s="10" t="str">
        <f>VLOOKUP(基本表格!E2306,起始地址定义!A:D,4,FALSE)&amp;" "&amp;Q2306</f>
        <v>2432+P5-M5 刨片机料仓3#出料螺旋A 反馈转速 上限保护使能</v>
      </c>
      <c r="I2306" s="10" t="str">
        <f t="shared" si="421"/>
        <v>DB1300,X500.3</v>
      </c>
      <c r="J2306" s="13" t="str">
        <f>VLOOKUP(E2306,起始地址定义!A:D,2,FALSE)</f>
        <v>DB1300</v>
      </c>
      <c r="K2306" s="12" t="str">
        <f t="shared" si="422"/>
        <v>X500.3</v>
      </c>
      <c r="L2306" s="13">
        <f>VLOOKUP(E2306,起始地址定义!A:D,3,FALSE)</f>
        <v>500</v>
      </c>
      <c r="M2306" s="14">
        <f>VLOOKUP($F2306,类型描述及偏移量!$C:$H,2,FALSE)</f>
        <v>0.299999999999997</v>
      </c>
      <c r="N2306" s="14" t="str">
        <f>VLOOKUP($F2306,类型描述及偏移量!$C:$H,3,FALSE)</f>
        <v>离散</v>
      </c>
      <c r="O2306" s="14" t="str">
        <f>VLOOKUP($F2306,类型描述及偏移量!$C:$H,4,FALSE)</f>
        <v>None</v>
      </c>
      <c r="P2306" s="14" t="str">
        <f>VLOOKUP($F2306,类型描述及偏移量!$C:$H,5,FALSE)</f>
        <v>No</v>
      </c>
      <c r="Q2306" s="14" t="str">
        <f>VLOOKUP($F2306,类型描述及偏移量!$C:$H,6,FALSE)</f>
        <v>上限保护使能</v>
      </c>
    </row>
    <row r="2307" hidden="1" spans="1:17">
      <c r="A2307" s="12" t="s">
        <v>126</v>
      </c>
      <c r="B2307" s="12" t="str">
        <f t="shared" si="423"/>
        <v>M2_ActRPM</v>
      </c>
      <c r="C2307" s="12" t="str">
        <f t="shared" si="424"/>
        <v>LoProEN</v>
      </c>
      <c r="D2307" s="12" t="str">
        <f t="shared" si="425"/>
        <v>BP_Value_var</v>
      </c>
      <c r="E2307" s="13" t="str">
        <f t="shared" si="418"/>
        <v>CHP3_M2_ActRPM_BP_Value_var</v>
      </c>
      <c r="F2307" s="14" t="str">
        <f t="shared" si="419"/>
        <v>BP_Value_var_LoProEN</v>
      </c>
      <c r="G2307" s="10" t="str">
        <f t="shared" si="420"/>
        <v>CHP3_M2_ActRPM_LoProEN</v>
      </c>
      <c r="H2307" s="10" t="str">
        <f>VLOOKUP(基本表格!E2307,起始地址定义!A:D,4,FALSE)&amp;" "&amp;Q2307</f>
        <v>2432+P5-M5 刨片机料仓3#出料螺旋A 反馈转速 下限保护使能</v>
      </c>
      <c r="I2307" s="10" t="str">
        <f t="shared" si="421"/>
        <v>DB1300,X500.4</v>
      </c>
      <c r="J2307" s="13" t="str">
        <f>VLOOKUP(E2307,起始地址定义!A:D,2,FALSE)</f>
        <v>DB1300</v>
      </c>
      <c r="K2307" s="12" t="str">
        <f t="shared" si="422"/>
        <v>X500.4</v>
      </c>
      <c r="L2307" s="13">
        <f>VLOOKUP(E2307,起始地址定义!A:D,3,FALSE)</f>
        <v>500</v>
      </c>
      <c r="M2307" s="14">
        <f>VLOOKUP($F2307,类型描述及偏移量!$C:$H,2,FALSE)</f>
        <v>0.399999999999999</v>
      </c>
      <c r="N2307" s="14" t="str">
        <f>VLOOKUP($F2307,类型描述及偏移量!$C:$H,3,FALSE)</f>
        <v>离散</v>
      </c>
      <c r="O2307" s="14" t="str">
        <f>VLOOKUP($F2307,类型描述及偏移量!$C:$H,4,FALSE)</f>
        <v>None</v>
      </c>
      <c r="P2307" s="14" t="str">
        <f>VLOOKUP($F2307,类型描述及偏移量!$C:$H,5,FALSE)</f>
        <v>No</v>
      </c>
      <c r="Q2307" s="14" t="str">
        <f>VLOOKUP($F2307,类型描述及偏移量!$C:$H,6,FALSE)</f>
        <v>下限保护使能</v>
      </c>
    </row>
    <row r="2308" hidden="1" spans="1:17">
      <c r="A2308" s="12" t="s">
        <v>126</v>
      </c>
      <c r="B2308" s="12" t="str">
        <f t="shared" si="423"/>
        <v>M2_ActRPM</v>
      </c>
      <c r="C2308" s="12" t="str">
        <f t="shared" si="424"/>
        <v>HiALM</v>
      </c>
      <c r="D2308" s="12" t="str">
        <f t="shared" si="425"/>
        <v>BP_Value_var</v>
      </c>
      <c r="E2308" s="13" t="str">
        <f t="shared" si="418"/>
        <v>CHP3_M2_ActRPM_BP_Value_var</v>
      </c>
      <c r="F2308" s="14" t="str">
        <f t="shared" si="419"/>
        <v>BP_Value_var_HiALM</v>
      </c>
      <c r="G2308" s="10" t="str">
        <f t="shared" si="420"/>
        <v>CHP3_M2_ActRPM_HiALM</v>
      </c>
      <c r="H2308" s="10" t="str">
        <f>VLOOKUP(基本表格!E2308,起始地址定义!A:D,4,FALSE)&amp;" "&amp;Q2308</f>
        <v>2432+P5-M5 刨片机料仓3#出料螺旋A 反馈转速 上限报警</v>
      </c>
      <c r="I2308" s="10" t="str">
        <f t="shared" si="421"/>
        <v>DB1300,X500.5</v>
      </c>
      <c r="J2308" s="13" t="str">
        <f>VLOOKUP(E2308,起始地址定义!A:D,2,FALSE)</f>
        <v>DB1300</v>
      </c>
      <c r="K2308" s="12" t="str">
        <f t="shared" si="422"/>
        <v>X500.5</v>
      </c>
      <c r="L2308" s="13">
        <f>VLOOKUP(E2308,起始地址定义!A:D,3,FALSE)</f>
        <v>500</v>
      </c>
      <c r="M2308" s="14">
        <f>VLOOKUP($F2308,类型描述及偏移量!$C:$H,2,FALSE)</f>
        <v>0.5</v>
      </c>
      <c r="N2308" s="14" t="str">
        <f>VLOOKUP($F2308,类型描述及偏移量!$C:$H,3,FALSE)</f>
        <v>离散</v>
      </c>
      <c r="O2308" s="14" t="str">
        <f>VLOOKUP($F2308,类型描述及偏移量!$C:$H,4,FALSE)</f>
        <v>None</v>
      </c>
      <c r="P2308" s="14" t="str">
        <f>VLOOKUP($F2308,类型描述及偏移量!$C:$H,5,FALSE)</f>
        <v>Yes</v>
      </c>
      <c r="Q2308" s="14" t="str">
        <f>VLOOKUP($F2308,类型描述及偏移量!$C:$H,6,FALSE)</f>
        <v>上限报警</v>
      </c>
    </row>
    <row r="2309" hidden="1" spans="1:17">
      <c r="A2309" s="12" t="s">
        <v>126</v>
      </c>
      <c r="B2309" s="12" t="str">
        <f t="shared" si="423"/>
        <v>M2_ActRPM</v>
      </c>
      <c r="C2309" s="12" t="str">
        <f t="shared" si="424"/>
        <v>LoALM</v>
      </c>
      <c r="D2309" s="12" t="str">
        <f t="shared" si="425"/>
        <v>BP_Value_var</v>
      </c>
      <c r="E2309" s="13" t="str">
        <f t="shared" si="418"/>
        <v>CHP3_M2_ActRPM_BP_Value_var</v>
      </c>
      <c r="F2309" s="14" t="str">
        <f t="shared" si="419"/>
        <v>BP_Value_var_LoALM</v>
      </c>
      <c r="G2309" s="10" t="str">
        <f t="shared" si="420"/>
        <v>CHP3_M2_ActRPM_LoALM</v>
      </c>
      <c r="H2309" s="10" t="str">
        <f>VLOOKUP(基本表格!E2309,起始地址定义!A:D,4,FALSE)&amp;" "&amp;Q2309</f>
        <v>2432+P5-M5 刨片机料仓3#出料螺旋A 反馈转速 下限报警</v>
      </c>
      <c r="I2309" s="10" t="str">
        <f t="shared" si="421"/>
        <v>DB1300,X500.6</v>
      </c>
      <c r="J2309" s="13" t="str">
        <f>VLOOKUP(E2309,起始地址定义!A:D,2,FALSE)</f>
        <v>DB1300</v>
      </c>
      <c r="K2309" s="12" t="str">
        <f t="shared" si="422"/>
        <v>X500.6</v>
      </c>
      <c r="L2309" s="13">
        <f>VLOOKUP(E2309,起始地址定义!A:D,3,FALSE)</f>
        <v>500</v>
      </c>
      <c r="M2309" s="14">
        <f>VLOOKUP($F2309,类型描述及偏移量!$C:$H,2,FALSE)</f>
        <v>0.600000000000001</v>
      </c>
      <c r="N2309" s="14" t="str">
        <f>VLOOKUP($F2309,类型描述及偏移量!$C:$H,3,FALSE)</f>
        <v>离散</v>
      </c>
      <c r="O2309" s="14" t="str">
        <f>VLOOKUP($F2309,类型描述及偏移量!$C:$H,4,FALSE)</f>
        <v>None</v>
      </c>
      <c r="P2309" s="14" t="str">
        <f>VLOOKUP($F2309,类型描述及偏移量!$C:$H,5,FALSE)</f>
        <v>Yes</v>
      </c>
      <c r="Q2309" s="14" t="str">
        <f>VLOOKUP($F2309,类型描述及偏移量!$C:$H,6,FALSE)</f>
        <v>下限报警</v>
      </c>
    </row>
    <row r="2310" hidden="1" spans="1:17">
      <c r="A2310" s="12" t="s">
        <v>126</v>
      </c>
      <c r="B2310" s="12" t="str">
        <f t="shared" si="423"/>
        <v>M2_ActRPM</v>
      </c>
      <c r="C2310" s="12" t="str">
        <f t="shared" si="424"/>
        <v>HiHiALM</v>
      </c>
      <c r="D2310" s="12" t="str">
        <f t="shared" si="425"/>
        <v>BP_Value_var</v>
      </c>
      <c r="E2310" s="13" t="str">
        <f t="shared" si="418"/>
        <v>CHP3_M2_ActRPM_BP_Value_var</v>
      </c>
      <c r="F2310" s="14" t="str">
        <f t="shared" si="419"/>
        <v>BP_Value_var_HiHiALM</v>
      </c>
      <c r="G2310" s="10" t="str">
        <f t="shared" si="420"/>
        <v>CHP3_M2_ActRPM_HiHiALM</v>
      </c>
      <c r="H2310" s="10" t="str">
        <f>VLOOKUP(基本表格!E2310,起始地址定义!A:D,4,FALSE)&amp;" "&amp;Q2310</f>
        <v>2432+P5-M5 刨片机料仓3#出料螺旋A 反馈转速 上上限报警</v>
      </c>
      <c r="I2310" s="10" t="str">
        <f t="shared" si="421"/>
        <v>DB1300,X500.7</v>
      </c>
      <c r="J2310" s="13" t="str">
        <f>VLOOKUP(E2310,起始地址定义!A:D,2,FALSE)</f>
        <v>DB1300</v>
      </c>
      <c r="K2310" s="12" t="str">
        <f t="shared" si="422"/>
        <v>X500.7</v>
      </c>
      <c r="L2310" s="13">
        <f>VLOOKUP(E2310,起始地址定义!A:D,3,FALSE)</f>
        <v>500</v>
      </c>
      <c r="M2310" s="14">
        <f>VLOOKUP($F2310,类型描述及偏移量!$C:$H,2,FALSE)</f>
        <v>0.700000000000003</v>
      </c>
      <c r="N2310" s="14" t="str">
        <f>VLOOKUP($F2310,类型描述及偏移量!$C:$H,3,FALSE)</f>
        <v>离散</v>
      </c>
      <c r="O2310" s="14" t="str">
        <f>VLOOKUP($F2310,类型描述及偏移量!$C:$H,4,FALSE)</f>
        <v>On</v>
      </c>
      <c r="P2310" s="14" t="str">
        <f>VLOOKUP($F2310,类型描述及偏移量!$C:$H,5,FALSE)</f>
        <v>Yes</v>
      </c>
      <c r="Q2310" s="14" t="str">
        <f>VLOOKUP($F2310,类型描述及偏移量!$C:$H,6,FALSE)</f>
        <v>上上限报警</v>
      </c>
    </row>
    <row r="2311" hidden="1" spans="1:17">
      <c r="A2311" s="12" t="s">
        <v>126</v>
      </c>
      <c r="B2311" s="12" t="str">
        <f t="shared" si="423"/>
        <v>M2_ActRPM</v>
      </c>
      <c r="C2311" s="12" t="str">
        <f t="shared" si="424"/>
        <v>LoLoALM</v>
      </c>
      <c r="D2311" s="12" t="str">
        <f t="shared" si="425"/>
        <v>BP_Value_var</v>
      </c>
      <c r="E2311" s="13" t="str">
        <f t="shared" ref="E2311:E2374" si="426">A2311&amp;"_"&amp;B2311&amp;"_"&amp;D2311</f>
        <v>CHP3_M2_ActRPM_BP_Value_var</v>
      </c>
      <c r="F2311" s="14" t="str">
        <f t="shared" ref="F2311:F2374" si="427">D2311&amp;"_"&amp;C2311</f>
        <v>BP_Value_var_LoLoALM</v>
      </c>
      <c r="G2311" s="10" t="str">
        <f t="shared" ref="G2311:G2374" si="428">A2311&amp;"_"&amp;IF(B2311="DB","",B2311&amp;"_")&amp;C2311</f>
        <v>CHP3_M2_ActRPM_LoLoALM</v>
      </c>
      <c r="H2311" s="10" t="str">
        <f>VLOOKUP(基本表格!E2311,起始地址定义!A:D,4,FALSE)&amp;" "&amp;Q2311</f>
        <v>2432+P5-M5 刨片机料仓3#出料螺旋A 反馈转速 下下限报警</v>
      </c>
      <c r="I2311" s="10" t="str">
        <f t="shared" ref="I2311:I2374" si="429">J2311&amp;","&amp;K2311</f>
        <v>DB1300,X501.0</v>
      </c>
      <c r="J2311" s="13" t="str">
        <f>VLOOKUP(E2311,起始地址定义!A:D,2,FALSE)</f>
        <v>DB1300</v>
      </c>
      <c r="K2311" s="12" t="str">
        <f t="shared" ref="K2311:K2374" si="430">IF(N2311="离散","X",IF(N2311="实型","REAL","INT"))&amp;IF(N2311="离散",TEXT(L2311+M2311,"0.0"),L2311+M2311)</f>
        <v>X501.0</v>
      </c>
      <c r="L2311" s="13">
        <f>VLOOKUP(E2311,起始地址定义!A:D,3,FALSE)</f>
        <v>500</v>
      </c>
      <c r="M2311" s="14">
        <f>VLOOKUP($F2311,类型描述及偏移量!$C:$H,2,FALSE)</f>
        <v>1</v>
      </c>
      <c r="N2311" s="14" t="str">
        <f>VLOOKUP($F2311,类型描述及偏移量!$C:$H,3,FALSE)</f>
        <v>离散</v>
      </c>
      <c r="O2311" s="14" t="str">
        <f>VLOOKUP($F2311,类型描述及偏移量!$C:$H,4,FALSE)</f>
        <v>On</v>
      </c>
      <c r="P2311" s="14" t="str">
        <f>VLOOKUP($F2311,类型描述及偏移量!$C:$H,5,FALSE)</f>
        <v>Yes</v>
      </c>
      <c r="Q2311" s="14" t="str">
        <f>VLOOKUP($F2311,类型描述及偏移量!$C:$H,6,FALSE)</f>
        <v>下下限报警</v>
      </c>
    </row>
    <row r="2312" hidden="1" spans="1:17">
      <c r="A2312" s="12" t="s">
        <v>126</v>
      </c>
      <c r="B2312" s="12" t="str">
        <f t="shared" si="423"/>
        <v>M2_ActRPM</v>
      </c>
      <c r="C2312" s="12" t="str">
        <f t="shared" si="424"/>
        <v>LimALM</v>
      </c>
      <c r="D2312" s="12" t="str">
        <f t="shared" si="425"/>
        <v>BP_Value_var</v>
      </c>
      <c r="E2312" s="13" t="str">
        <f t="shared" si="426"/>
        <v>CHP3_M2_ActRPM_BP_Value_var</v>
      </c>
      <c r="F2312" s="14" t="str">
        <f t="shared" si="427"/>
        <v>BP_Value_var_LimALM</v>
      </c>
      <c r="G2312" s="10" t="str">
        <f t="shared" si="428"/>
        <v>CHP3_M2_ActRPM_LimALM</v>
      </c>
      <c r="H2312" s="10" t="str">
        <f>VLOOKUP(基本表格!E2312,起始地址定义!A:D,4,FALSE)&amp;" "&amp;Q2312</f>
        <v>2432+P5-M5 刨片机料仓3#出料螺旋A 反馈转速 极限报警</v>
      </c>
      <c r="I2312" s="10" t="str">
        <f t="shared" si="429"/>
        <v>DB1300,X501.1</v>
      </c>
      <c r="J2312" s="13" t="str">
        <f>VLOOKUP(E2312,起始地址定义!A:D,2,FALSE)</f>
        <v>DB1300</v>
      </c>
      <c r="K2312" s="12" t="str">
        <f t="shared" si="430"/>
        <v>X501.1</v>
      </c>
      <c r="L2312" s="13">
        <f>VLOOKUP(E2312,起始地址定义!A:D,3,FALSE)</f>
        <v>500</v>
      </c>
      <c r="M2312" s="14">
        <f>VLOOKUP($F2312,类型描述及偏移量!$C:$H,2,FALSE)</f>
        <v>1.1</v>
      </c>
      <c r="N2312" s="14" t="str">
        <f>VLOOKUP($F2312,类型描述及偏移量!$C:$H,3,FALSE)</f>
        <v>离散</v>
      </c>
      <c r="O2312" s="14" t="str">
        <f>VLOOKUP($F2312,类型描述及偏移量!$C:$H,4,FALSE)</f>
        <v>On</v>
      </c>
      <c r="P2312" s="14" t="str">
        <f>VLOOKUP($F2312,类型描述及偏移量!$C:$H,5,FALSE)</f>
        <v>Yes</v>
      </c>
      <c r="Q2312" s="14" t="str">
        <f>VLOOKUP($F2312,类型描述及偏移量!$C:$H,6,FALSE)</f>
        <v>极限报警</v>
      </c>
    </row>
    <row r="2313" hidden="1" spans="1:17">
      <c r="A2313" s="12" t="s">
        <v>126</v>
      </c>
      <c r="B2313" s="12" t="str">
        <f t="shared" si="423"/>
        <v>M2_ActRPM</v>
      </c>
      <c r="C2313" s="12" t="str">
        <f t="shared" si="424"/>
        <v>LostALM</v>
      </c>
      <c r="D2313" s="12" t="str">
        <f t="shared" si="425"/>
        <v>BP_Value_var</v>
      </c>
      <c r="E2313" s="13" t="str">
        <f t="shared" si="426"/>
        <v>CHP3_M2_ActRPM_BP_Value_var</v>
      </c>
      <c r="F2313" s="14" t="str">
        <f t="shared" si="427"/>
        <v>BP_Value_var_LostALM</v>
      </c>
      <c r="G2313" s="10" t="str">
        <f t="shared" si="428"/>
        <v>CHP3_M2_ActRPM_LostALM</v>
      </c>
      <c r="H2313" s="10" t="str">
        <f>VLOOKUP(基本表格!E2313,起始地址定义!A:D,4,FALSE)&amp;" "&amp;Q2313</f>
        <v>2432+P5-M5 刨片机料仓3#出料螺旋A 反馈转速 传感器断线报警</v>
      </c>
      <c r="I2313" s="10" t="str">
        <f t="shared" si="429"/>
        <v>DB1300,X501.2</v>
      </c>
      <c r="J2313" s="13" t="str">
        <f>VLOOKUP(E2313,起始地址定义!A:D,2,FALSE)</f>
        <v>DB1300</v>
      </c>
      <c r="K2313" s="12" t="str">
        <f t="shared" si="430"/>
        <v>X501.2</v>
      </c>
      <c r="L2313" s="13">
        <f>VLOOKUP(E2313,起始地址定义!A:D,3,FALSE)</f>
        <v>500</v>
      </c>
      <c r="M2313" s="14">
        <f>VLOOKUP($F2313,类型描述及偏移量!$C:$H,2,FALSE)</f>
        <v>1.2</v>
      </c>
      <c r="N2313" s="14" t="str">
        <f>VLOOKUP($F2313,类型描述及偏移量!$C:$H,3,FALSE)</f>
        <v>离散</v>
      </c>
      <c r="O2313" s="14" t="str">
        <f>VLOOKUP($F2313,类型描述及偏移量!$C:$H,4,FALSE)</f>
        <v>On</v>
      </c>
      <c r="P2313" s="14" t="str">
        <f>VLOOKUP($F2313,类型描述及偏移量!$C:$H,5,FALSE)</f>
        <v>Yes</v>
      </c>
      <c r="Q2313" s="14" t="str">
        <f>VLOOKUP($F2313,类型描述及偏移量!$C:$H,6,FALSE)</f>
        <v>传感器断线报警</v>
      </c>
    </row>
    <row r="2314" hidden="1" spans="1:17">
      <c r="A2314" s="12" t="s">
        <v>126</v>
      </c>
      <c r="B2314" s="12" t="str">
        <f t="shared" si="423"/>
        <v>M2_ActRPM</v>
      </c>
      <c r="C2314" s="12" t="str">
        <f t="shared" si="424"/>
        <v>Code</v>
      </c>
      <c r="D2314" s="12" t="str">
        <f t="shared" si="425"/>
        <v>BP_Value_var</v>
      </c>
      <c r="E2314" s="13" t="str">
        <f t="shared" si="426"/>
        <v>CHP3_M2_ActRPM_BP_Value_var</v>
      </c>
      <c r="F2314" s="14" t="str">
        <f t="shared" si="427"/>
        <v>BP_Value_var_Code</v>
      </c>
      <c r="G2314" s="10" t="str">
        <f t="shared" si="428"/>
        <v>CHP3_M2_ActRPM_Code</v>
      </c>
      <c r="H2314" s="10" t="str">
        <f>VLOOKUP(基本表格!E2314,起始地址定义!A:D,4,FALSE)&amp;" "&amp;Q2314</f>
        <v>2432+P5-M5 刨片机料仓3#出料螺旋A 反馈转速 实际内码</v>
      </c>
      <c r="I2314" s="10" t="str">
        <f t="shared" si="429"/>
        <v>DB1300,INT502</v>
      </c>
      <c r="J2314" s="13" t="str">
        <f>VLOOKUP(E2314,起始地址定义!A:D,2,FALSE)</f>
        <v>DB1300</v>
      </c>
      <c r="K2314" s="12" t="str">
        <f t="shared" si="430"/>
        <v>INT502</v>
      </c>
      <c r="L2314" s="13">
        <f>VLOOKUP(E2314,起始地址定义!A:D,3,FALSE)</f>
        <v>500</v>
      </c>
      <c r="M2314" s="14">
        <f>VLOOKUP($F2314,类型描述及偏移量!$C:$H,2,FALSE)</f>
        <v>2</v>
      </c>
      <c r="N2314" s="14" t="str">
        <f>VLOOKUP($F2314,类型描述及偏移量!$C:$H,3,FALSE)</f>
        <v>整型</v>
      </c>
      <c r="O2314" s="14" t="str">
        <f>VLOOKUP($F2314,类型描述及偏移量!$C:$H,4,FALSE)</f>
        <v>None</v>
      </c>
      <c r="P2314" s="14" t="str">
        <f>VLOOKUP($F2314,类型描述及偏移量!$C:$H,5,FALSE)</f>
        <v>Yes</v>
      </c>
      <c r="Q2314" s="14" t="str">
        <f>VLOOKUP($F2314,类型描述及偏移量!$C:$H,6,FALSE)</f>
        <v>实际内码</v>
      </c>
    </row>
    <row r="2315" hidden="1" spans="1:17">
      <c r="A2315" s="12" t="s">
        <v>126</v>
      </c>
      <c r="B2315" s="12" t="str">
        <f t="shared" si="423"/>
        <v>M2_ActRPM</v>
      </c>
      <c r="C2315" s="12" t="str">
        <f t="shared" si="424"/>
        <v>Value</v>
      </c>
      <c r="D2315" s="12" t="str">
        <f t="shared" si="425"/>
        <v>BP_Value_var</v>
      </c>
      <c r="E2315" s="13" t="str">
        <f t="shared" si="426"/>
        <v>CHP3_M2_ActRPM_BP_Value_var</v>
      </c>
      <c r="F2315" s="14" t="str">
        <f t="shared" si="427"/>
        <v>BP_Value_var_Value</v>
      </c>
      <c r="G2315" s="10" t="str">
        <f t="shared" si="428"/>
        <v>CHP3_M2_ActRPM_Value</v>
      </c>
      <c r="H2315" s="10" t="str">
        <f>VLOOKUP(基本表格!E2315,起始地址定义!A:D,4,FALSE)&amp;" "&amp;Q2315</f>
        <v>2432+P5-M5 刨片机料仓3#出料螺旋A 反馈转速 实际值</v>
      </c>
      <c r="I2315" s="10" t="str">
        <f t="shared" si="429"/>
        <v>DB1300,REAL506</v>
      </c>
      <c r="J2315" s="13" t="str">
        <f>VLOOKUP(E2315,起始地址定义!A:D,2,FALSE)</f>
        <v>DB1300</v>
      </c>
      <c r="K2315" s="12" t="str">
        <f t="shared" si="430"/>
        <v>REAL506</v>
      </c>
      <c r="L2315" s="13">
        <f>VLOOKUP(E2315,起始地址定义!A:D,3,FALSE)</f>
        <v>500</v>
      </c>
      <c r="M2315" s="14">
        <f>VLOOKUP($F2315,类型描述及偏移量!$C:$H,2,FALSE)</f>
        <v>6</v>
      </c>
      <c r="N2315" s="14" t="str">
        <f>VLOOKUP($F2315,类型描述及偏移量!$C:$H,3,FALSE)</f>
        <v>实型</v>
      </c>
      <c r="O2315" s="14" t="str">
        <f>VLOOKUP($F2315,类型描述及偏移量!$C:$H,4,FALSE)</f>
        <v>None</v>
      </c>
      <c r="P2315" s="14" t="str">
        <f>VLOOKUP($F2315,类型描述及偏移量!$C:$H,5,FALSE)</f>
        <v>Yes</v>
      </c>
      <c r="Q2315" s="14" t="str">
        <f>VLOOKUP($F2315,类型描述及偏移量!$C:$H,6,FALSE)</f>
        <v>实际值</v>
      </c>
    </row>
    <row r="2316" hidden="1" spans="1:17">
      <c r="A2316" s="12" t="s">
        <v>126</v>
      </c>
      <c r="B2316" s="12" t="str">
        <f t="shared" si="423"/>
        <v>M2_ActRPM</v>
      </c>
      <c r="C2316" s="12" t="str">
        <f t="shared" si="424"/>
        <v>Range</v>
      </c>
      <c r="D2316" s="12" t="str">
        <f t="shared" si="425"/>
        <v>BP_Value_var</v>
      </c>
      <c r="E2316" s="13" t="str">
        <f t="shared" si="426"/>
        <v>CHP3_M2_ActRPM_BP_Value_var</v>
      </c>
      <c r="F2316" s="14" t="str">
        <f t="shared" si="427"/>
        <v>BP_Value_var_Range</v>
      </c>
      <c r="G2316" s="10" t="str">
        <f t="shared" si="428"/>
        <v>CHP3_M2_ActRPM_Range</v>
      </c>
      <c r="H2316" s="10" t="str">
        <f>VLOOKUP(基本表格!E2316,起始地址定义!A:D,4,FALSE)&amp;" "&amp;Q2316</f>
        <v>2432+P5-M5 刨片机料仓3#出料螺旋A 反馈转速 量程</v>
      </c>
      <c r="I2316" s="10" t="str">
        <f t="shared" si="429"/>
        <v>DB1300,REAL510</v>
      </c>
      <c r="J2316" s="13" t="str">
        <f>VLOOKUP(E2316,起始地址定义!A:D,2,FALSE)</f>
        <v>DB1300</v>
      </c>
      <c r="K2316" s="12" t="str">
        <f t="shared" si="430"/>
        <v>REAL510</v>
      </c>
      <c r="L2316" s="13">
        <f>VLOOKUP(E2316,起始地址定义!A:D,3,FALSE)</f>
        <v>500</v>
      </c>
      <c r="M2316" s="14">
        <f>VLOOKUP($F2316,类型描述及偏移量!$C:$H,2,FALSE)</f>
        <v>10</v>
      </c>
      <c r="N2316" s="14" t="str">
        <f>VLOOKUP($F2316,类型描述及偏移量!$C:$H,3,FALSE)</f>
        <v>实型</v>
      </c>
      <c r="O2316" s="14" t="str">
        <f>VLOOKUP($F2316,类型描述及偏移量!$C:$H,4,FALSE)</f>
        <v>None</v>
      </c>
      <c r="P2316" s="14" t="str">
        <f>VLOOKUP($F2316,类型描述及偏移量!$C:$H,5,FALSE)</f>
        <v>No</v>
      </c>
      <c r="Q2316" s="14" t="str">
        <f>VLOOKUP($F2316,类型描述及偏移量!$C:$H,6,FALSE)</f>
        <v>量程</v>
      </c>
    </row>
    <row r="2317" hidden="1" spans="1:17">
      <c r="A2317" s="12" t="s">
        <v>126</v>
      </c>
      <c r="B2317" s="12" t="str">
        <f t="shared" si="423"/>
        <v>M2_ActRPM</v>
      </c>
      <c r="C2317" s="12" t="str">
        <f t="shared" si="424"/>
        <v>Hi</v>
      </c>
      <c r="D2317" s="12" t="str">
        <f t="shared" si="425"/>
        <v>BP_Value_var</v>
      </c>
      <c r="E2317" s="13" t="str">
        <f t="shared" si="426"/>
        <v>CHP3_M2_ActRPM_BP_Value_var</v>
      </c>
      <c r="F2317" s="14" t="str">
        <f t="shared" si="427"/>
        <v>BP_Value_var_Hi</v>
      </c>
      <c r="G2317" s="10" t="str">
        <f t="shared" si="428"/>
        <v>CHP3_M2_ActRPM_Hi</v>
      </c>
      <c r="H2317" s="10" t="str">
        <f>VLOOKUP(基本表格!E2317,起始地址定义!A:D,4,FALSE)&amp;" "&amp;Q2317</f>
        <v>2432+P5-M5 刨片机料仓3#出料螺旋A 反馈转速 上限值</v>
      </c>
      <c r="I2317" s="10" t="str">
        <f t="shared" si="429"/>
        <v>DB1300,REAL514</v>
      </c>
      <c r="J2317" s="13" t="str">
        <f>VLOOKUP(E2317,起始地址定义!A:D,2,FALSE)</f>
        <v>DB1300</v>
      </c>
      <c r="K2317" s="12" t="str">
        <f t="shared" si="430"/>
        <v>REAL514</v>
      </c>
      <c r="L2317" s="13">
        <f>VLOOKUP(E2317,起始地址定义!A:D,3,FALSE)</f>
        <v>500</v>
      </c>
      <c r="M2317" s="14">
        <f>VLOOKUP($F2317,类型描述及偏移量!$C:$H,2,FALSE)</f>
        <v>14</v>
      </c>
      <c r="N2317" s="14" t="str">
        <f>VLOOKUP($F2317,类型描述及偏移量!$C:$H,3,FALSE)</f>
        <v>实型</v>
      </c>
      <c r="O2317" s="14" t="str">
        <f>VLOOKUP($F2317,类型描述及偏移量!$C:$H,4,FALSE)</f>
        <v>None</v>
      </c>
      <c r="P2317" s="14" t="str">
        <f>VLOOKUP($F2317,类型描述及偏移量!$C:$H,5,FALSE)</f>
        <v>No</v>
      </c>
      <c r="Q2317" s="14" t="str">
        <f>VLOOKUP($F2317,类型描述及偏移量!$C:$H,6,FALSE)</f>
        <v>上限值</v>
      </c>
    </row>
    <row r="2318" hidden="1" spans="1:17">
      <c r="A2318" s="12" t="s">
        <v>126</v>
      </c>
      <c r="B2318" s="12" t="str">
        <f t="shared" si="423"/>
        <v>M2_ActRPM</v>
      </c>
      <c r="C2318" s="12" t="str">
        <f t="shared" si="424"/>
        <v>Lo</v>
      </c>
      <c r="D2318" s="12" t="str">
        <f t="shared" si="425"/>
        <v>BP_Value_var</v>
      </c>
      <c r="E2318" s="13" t="str">
        <f t="shared" si="426"/>
        <v>CHP3_M2_ActRPM_BP_Value_var</v>
      </c>
      <c r="F2318" s="14" t="str">
        <f t="shared" si="427"/>
        <v>BP_Value_var_Lo</v>
      </c>
      <c r="G2318" s="10" t="str">
        <f t="shared" si="428"/>
        <v>CHP3_M2_ActRPM_Lo</v>
      </c>
      <c r="H2318" s="10" t="str">
        <f>VLOOKUP(基本表格!E2318,起始地址定义!A:D,4,FALSE)&amp;" "&amp;Q2318</f>
        <v>2432+P5-M5 刨片机料仓3#出料螺旋A 反馈转速 下限值</v>
      </c>
      <c r="I2318" s="10" t="str">
        <f t="shared" si="429"/>
        <v>DB1300,REAL518</v>
      </c>
      <c r="J2318" s="13" t="str">
        <f>VLOOKUP(E2318,起始地址定义!A:D,2,FALSE)</f>
        <v>DB1300</v>
      </c>
      <c r="K2318" s="12" t="str">
        <f t="shared" si="430"/>
        <v>REAL518</v>
      </c>
      <c r="L2318" s="13">
        <f>VLOOKUP(E2318,起始地址定义!A:D,3,FALSE)</f>
        <v>500</v>
      </c>
      <c r="M2318" s="14">
        <f>VLOOKUP($F2318,类型描述及偏移量!$C:$H,2,FALSE)</f>
        <v>18</v>
      </c>
      <c r="N2318" s="14" t="str">
        <f>VLOOKUP($F2318,类型描述及偏移量!$C:$H,3,FALSE)</f>
        <v>实型</v>
      </c>
      <c r="O2318" s="14" t="str">
        <f>VLOOKUP($F2318,类型描述及偏移量!$C:$H,4,FALSE)</f>
        <v>None</v>
      </c>
      <c r="P2318" s="14" t="str">
        <f>VLOOKUP($F2318,类型描述及偏移量!$C:$H,5,FALSE)</f>
        <v>No</v>
      </c>
      <c r="Q2318" s="14" t="str">
        <f>VLOOKUP($F2318,类型描述及偏移量!$C:$H,6,FALSE)</f>
        <v>下限值</v>
      </c>
    </row>
    <row r="2319" hidden="1" spans="1:17">
      <c r="A2319" s="12" t="s">
        <v>126</v>
      </c>
      <c r="B2319" s="12" t="str">
        <f t="shared" si="423"/>
        <v>M2_ActRPM</v>
      </c>
      <c r="C2319" s="12" t="str">
        <f t="shared" si="424"/>
        <v>HiHi</v>
      </c>
      <c r="D2319" s="12" t="str">
        <f t="shared" si="425"/>
        <v>BP_Value_var</v>
      </c>
      <c r="E2319" s="13" t="str">
        <f t="shared" si="426"/>
        <v>CHP3_M2_ActRPM_BP_Value_var</v>
      </c>
      <c r="F2319" s="14" t="str">
        <f t="shared" si="427"/>
        <v>BP_Value_var_HiHi</v>
      </c>
      <c r="G2319" s="10" t="str">
        <f t="shared" si="428"/>
        <v>CHP3_M2_ActRPM_HiHi</v>
      </c>
      <c r="H2319" s="10" t="str">
        <f>VLOOKUP(基本表格!E2319,起始地址定义!A:D,4,FALSE)&amp;" "&amp;Q2319</f>
        <v>2432+P5-M5 刨片机料仓3#出料螺旋A 反馈转速 上上限值</v>
      </c>
      <c r="I2319" s="10" t="str">
        <f t="shared" si="429"/>
        <v>DB1300,REAL522</v>
      </c>
      <c r="J2319" s="13" t="str">
        <f>VLOOKUP(E2319,起始地址定义!A:D,2,FALSE)</f>
        <v>DB1300</v>
      </c>
      <c r="K2319" s="12" t="str">
        <f t="shared" si="430"/>
        <v>REAL522</v>
      </c>
      <c r="L2319" s="13">
        <f>VLOOKUP(E2319,起始地址定义!A:D,3,FALSE)</f>
        <v>500</v>
      </c>
      <c r="M2319" s="14">
        <f>VLOOKUP($F2319,类型描述及偏移量!$C:$H,2,FALSE)</f>
        <v>22</v>
      </c>
      <c r="N2319" s="14" t="str">
        <f>VLOOKUP($F2319,类型描述及偏移量!$C:$H,3,FALSE)</f>
        <v>实型</v>
      </c>
      <c r="O2319" s="14" t="str">
        <f>VLOOKUP($F2319,类型描述及偏移量!$C:$H,4,FALSE)</f>
        <v>None</v>
      </c>
      <c r="P2319" s="14" t="str">
        <f>VLOOKUP($F2319,类型描述及偏移量!$C:$H,5,FALSE)</f>
        <v>No</v>
      </c>
      <c r="Q2319" s="14" t="str">
        <f>VLOOKUP($F2319,类型描述及偏移量!$C:$H,6,FALSE)</f>
        <v>上上限值</v>
      </c>
    </row>
    <row r="2320" hidden="1" spans="1:17">
      <c r="A2320" s="12" t="s">
        <v>126</v>
      </c>
      <c r="B2320" s="12" t="str">
        <f t="shared" si="423"/>
        <v>M2_ActRPM</v>
      </c>
      <c r="C2320" s="12" t="str">
        <f t="shared" si="424"/>
        <v>LoLo</v>
      </c>
      <c r="D2320" s="12" t="str">
        <f t="shared" si="425"/>
        <v>BP_Value_var</v>
      </c>
      <c r="E2320" s="13" t="str">
        <f t="shared" si="426"/>
        <v>CHP3_M2_ActRPM_BP_Value_var</v>
      </c>
      <c r="F2320" s="14" t="str">
        <f t="shared" si="427"/>
        <v>BP_Value_var_LoLo</v>
      </c>
      <c r="G2320" s="10" t="str">
        <f t="shared" si="428"/>
        <v>CHP3_M2_ActRPM_LoLo</v>
      </c>
      <c r="H2320" s="10" t="str">
        <f>VLOOKUP(基本表格!E2320,起始地址定义!A:D,4,FALSE)&amp;" "&amp;Q2320</f>
        <v>2432+P5-M5 刨片机料仓3#出料螺旋A 反馈转速 下下限值</v>
      </c>
      <c r="I2320" s="10" t="str">
        <f t="shared" si="429"/>
        <v>DB1300,REAL526</v>
      </c>
      <c r="J2320" s="13" t="str">
        <f>VLOOKUP(E2320,起始地址定义!A:D,2,FALSE)</f>
        <v>DB1300</v>
      </c>
      <c r="K2320" s="12" t="str">
        <f t="shared" si="430"/>
        <v>REAL526</v>
      </c>
      <c r="L2320" s="13">
        <f>VLOOKUP(E2320,起始地址定义!A:D,3,FALSE)</f>
        <v>500</v>
      </c>
      <c r="M2320" s="14">
        <f>VLOOKUP($F2320,类型描述及偏移量!$C:$H,2,FALSE)</f>
        <v>26</v>
      </c>
      <c r="N2320" s="14" t="str">
        <f>VLOOKUP($F2320,类型描述及偏移量!$C:$H,3,FALSE)</f>
        <v>实型</v>
      </c>
      <c r="O2320" s="14" t="str">
        <f>VLOOKUP($F2320,类型描述及偏移量!$C:$H,4,FALSE)</f>
        <v>None</v>
      </c>
      <c r="P2320" s="14" t="str">
        <f>VLOOKUP($F2320,类型描述及偏移量!$C:$H,5,FALSE)</f>
        <v>No</v>
      </c>
      <c r="Q2320" s="14" t="str">
        <f>VLOOKUP($F2320,类型描述及偏移量!$C:$H,6,FALSE)</f>
        <v>下下限值</v>
      </c>
    </row>
    <row r="2321" hidden="1" spans="1:17">
      <c r="A2321" s="12" t="s">
        <v>126</v>
      </c>
      <c r="B2321" s="12" t="str">
        <f t="shared" si="423"/>
        <v>M2_Current</v>
      </c>
      <c r="C2321" s="12" t="str">
        <f t="shared" si="424"/>
        <v>HiProEN</v>
      </c>
      <c r="D2321" s="12" t="str">
        <f t="shared" si="425"/>
        <v>BP_Value_var</v>
      </c>
      <c r="E2321" s="13" t="str">
        <f t="shared" si="426"/>
        <v>CHP3_M2_Current_BP_Value_var</v>
      </c>
      <c r="F2321" s="14" t="str">
        <f t="shared" si="427"/>
        <v>BP_Value_var_HiProEN</v>
      </c>
      <c r="G2321" s="10" t="str">
        <f t="shared" si="428"/>
        <v>CHP3_M2_Current_HiProEN</v>
      </c>
      <c r="H2321" s="10" t="str">
        <f>VLOOKUP(基本表格!E2321,起始地址定义!A:D,4,FALSE)&amp;" "&amp;Q2321</f>
        <v>2432+P5-M5 刨片机料仓3#出料螺旋A 反馈电流 上限保护使能</v>
      </c>
      <c r="I2321" s="10" t="str">
        <f t="shared" si="429"/>
        <v>DB1300,X550.3</v>
      </c>
      <c r="J2321" s="13" t="str">
        <f>VLOOKUP(E2321,起始地址定义!A:D,2,FALSE)</f>
        <v>DB1300</v>
      </c>
      <c r="K2321" s="12" t="str">
        <f t="shared" si="430"/>
        <v>X550.3</v>
      </c>
      <c r="L2321" s="13">
        <f>VLOOKUP(E2321,起始地址定义!A:D,3,FALSE)</f>
        <v>550</v>
      </c>
      <c r="M2321" s="14">
        <f>VLOOKUP($F2321,类型描述及偏移量!$C:$H,2,FALSE)</f>
        <v>0.299999999999997</v>
      </c>
      <c r="N2321" s="14" t="str">
        <f>VLOOKUP($F2321,类型描述及偏移量!$C:$H,3,FALSE)</f>
        <v>离散</v>
      </c>
      <c r="O2321" s="14" t="str">
        <f>VLOOKUP($F2321,类型描述及偏移量!$C:$H,4,FALSE)</f>
        <v>None</v>
      </c>
      <c r="P2321" s="14" t="str">
        <f>VLOOKUP($F2321,类型描述及偏移量!$C:$H,5,FALSE)</f>
        <v>No</v>
      </c>
      <c r="Q2321" s="14" t="str">
        <f>VLOOKUP($F2321,类型描述及偏移量!$C:$H,6,FALSE)</f>
        <v>上限保护使能</v>
      </c>
    </row>
    <row r="2322" hidden="1" spans="1:17">
      <c r="A2322" s="12" t="s">
        <v>126</v>
      </c>
      <c r="B2322" s="12" t="str">
        <f t="shared" si="423"/>
        <v>M2_Current</v>
      </c>
      <c r="C2322" s="12" t="str">
        <f t="shared" si="424"/>
        <v>LoProEN</v>
      </c>
      <c r="D2322" s="12" t="str">
        <f t="shared" si="425"/>
        <v>BP_Value_var</v>
      </c>
      <c r="E2322" s="13" t="str">
        <f t="shared" si="426"/>
        <v>CHP3_M2_Current_BP_Value_var</v>
      </c>
      <c r="F2322" s="14" t="str">
        <f t="shared" si="427"/>
        <v>BP_Value_var_LoProEN</v>
      </c>
      <c r="G2322" s="10" t="str">
        <f t="shared" si="428"/>
        <v>CHP3_M2_Current_LoProEN</v>
      </c>
      <c r="H2322" s="10" t="str">
        <f>VLOOKUP(基本表格!E2322,起始地址定义!A:D,4,FALSE)&amp;" "&amp;Q2322</f>
        <v>2432+P5-M5 刨片机料仓3#出料螺旋A 反馈电流 下限保护使能</v>
      </c>
      <c r="I2322" s="10" t="str">
        <f t="shared" si="429"/>
        <v>DB1300,X550.4</v>
      </c>
      <c r="J2322" s="13" t="str">
        <f>VLOOKUP(E2322,起始地址定义!A:D,2,FALSE)</f>
        <v>DB1300</v>
      </c>
      <c r="K2322" s="12" t="str">
        <f t="shared" si="430"/>
        <v>X550.4</v>
      </c>
      <c r="L2322" s="13">
        <f>VLOOKUP(E2322,起始地址定义!A:D,3,FALSE)</f>
        <v>550</v>
      </c>
      <c r="M2322" s="14">
        <f>VLOOKUP($F2322,类型描述及偏移量!$C:$H,2,FALSE)</f>
        <v>0.399999999999999</v>
      </c>
      <c r="N2322" s="14" t="str">
        <f>VLOOKUP($F2322,类型描述及偏移量!$C:$H,3,FALSE)</f>
        <v>离散</v>
      </c>
      <c r="O2322" s="14" t="str">
        <f>VLOOKUP($F2322,类型描述及偏移量!$C:$H,4,FALSE)</f>
        <v>None</v>
      </c>
      <c r="P2322" s="14" t="str">
        <f>VLOOKUP($F2322,类型描述及偏移量!$C:$H,5,FALSE)</f>
        <v>No</v>
      </c>
      <c r="Q2322" s="14" t="str">
        <f>VLOOKUP($F2322,类型描述及偏移量!$C:$H,6,FALSE)</f>
        <v>下限保护使能</v>
      </c>
    </row>
    <row r="2323" hidden="1" spans="1:17">
      <c r="A2323" s="12" t="s">
        <v>126</v>
      </c>
      <c r="B2323" s="12" t="str">
        <f t="shared" si="423"/>
        <v>M2_Current</v>
      </c>
      <c r="C2323" s="12" t="str">
        <f t="shared" si="424"/>
        <v>HiALM</v>
      </c>
      <c r="D2323" s="12" t="str">
        <f t="shared" si="425"/>
        <v>BP_Value_var</v>
      </c>
      <c r="E2323" s="13" t="str">
        <f t="shared" si="426"/>
        <v>CHP3_M2_Current_BP_Value_var</v>
      </c>
      <c r="F2323" s="14" t="str">
        <f t="shared" si="427"/>
        <v>BP_Value_var_HiALM</v>
      </c>
      <c r="G2323" s="10" t="str">
        <f t="shared" si="428"/>
        <v>CHP3_M2_Current_HiALM</v>
      </c>
      <c r="H2323" s="10" t="str">
        <f>VLOOKUP(基本表格!E2323,起始地址定义!A:D,4,FALSE)&amp;" "&amp;Q2323</f>
        <v>2432+P5-M5 刨片机料仓3#出料螺旋A 反馈电流 上限报警</v>
      </c>
      <c r="I2323" s="10" t="str">
        <f t="shared" si="429"/>
        <v>DB1300,X550.5</v>
      </c>
      <c r="J2323" s="13" t="str">
        <f>VLOOKUP(E2323,起始地址定义!A:D,2,FALSE)</f>
        <v>DB1300</v>
      </c>
      <c r="K2323" s="12" t="str">
        <f t="shared" si="430"/>
        <v>X550.5</v>
      </c>
      <c r="L2323" s="13">
        <f>VLOOKUP(E2323,起始地址定义!A:D,3,FALSE)</f>
        <v>550</v>
      </c>
      <c r="M2323" s="14">
        <f>VLOOKUP($F2323,类型描述及偏移量!$C:$H,2,FALSE)</f>
        <v>0.5</v>
      </c>
      <c r="N2323" s="14" t="str">
        <f>VLOOKUP($F2323,类型描述及偏移量!$C:$H,3,FALSE)</f>
        <v>离散</v>
      </c>
      <c r="O2323" s="14" t="str">
        <f>VLOOKUP($F2323,类型描述及偏移量!$C:$H,4,FALSE)</f>
        <v>None</v>
      </c>
      <c r="P2323" s="14" t="str">
        <f>VLOOKUP($F2323,类型描述及偏移量!$C:$H,5,FALSE)</f>
        <v>Yes</v>
      </c>
      <c r="Q2323" s="14" t="str">
        <f>VLOOKUP($F2323,类型描述及偏移量!$C:$H,6,FALSE)</f>
        <v>上限报警</v>
      </c>
    </row>
    <row r="2324" hidden="1" spans="1:17">
      <c r="A2324" s="12" t="s">
        <v>126</v>
      </c>
      <c r="B2324" s="12" t="str">
        <f t="shared" si="423"/>
        <v>M2_Current</v>
      </c>
      <c r="C2324" s="12" t="str">
        <f t="shared" si="424"/>
        <v>LoALM</v>
      </c>
      <c r="D2324" s="12" t="str">
        <f t="shared" si="425"/>
        <v>BP_Value_var</v>
      </c>
      <c r="E2324" s="13" t="str">
        <f t="shared" si="426"/>
        <v>CHP3_M2_Current_BP_Value_var</v>
      </c>
      <c r="F2324" s="14" t="str">
        <f t="shared" si="427"/>
        <v>BP_Value_var_LoALM</v>
      </c>
      <c r="G2324" s="10" t="str">
        <f t="shared" si="428"/>
        <v>CHP3_M2_Current_LoALM</v>
      </c>
      <c r="H2324" s="10" t="str">
        <f>VLOOKUP(基本表格!E2324,起始地址定义!A:D,4,FALSE)&amp;" "&amp;Q2324</f>
        <v>2432+P5-M5 刨片机料仓3#出料螺旋A 反馈电流 下限报警</v>
      </c>
      <c r="I2324" s="10" t="str">
        <f t="shared" si="429"/>
        <v>DB1300,X550.6</v>
      </c>
      <c r="J2324" s="13" t="str">
        <f>VLOOKUP(E2324,起始地址定义!A:D,2,FALSE)</f>
        <v>DB1300</v>
      </c>
      <c r="K2324" s="12" t="str">
        <f t="shared" si="430"/>
        <v>X550.6</v>
      </c>
      <c r="L2324" s="13">
        <f>VLOOKUP(E2324,起始地址定义!A:D,3,FALSE)</f>
        <v>550</v>
      </c>
      <c r="M2324" s="14">
        <f>VLOOKUP($F2324,类型描述及偏移量!$C:$H,2,FALSE)</f>
        <v>0.600000000000001</v>
      </c>
      <c r="N2324" s="14" t="str">
        <f>VLOOKUP($F2324,类型描述及偏移量!$C:$H,3,FALSE)</f>
        <v>离散</v>
      </c>
      <c r="O2324" s="14" t="str">
        <f>VLOOKUP($F2324,类型描述及偏移量!$C:$H,4,FALSE)</f>
        <v>None</v>
      </c>
      <c r="P2324" s="14" t="str">
        <f>VLOOKUP($F2324,类型描述及偏移量!$C:$H,5,FALSE)</f>
        <v>Yes</v>
      </c>
      <c r="Q2324" s="14" t="str">
        <f>VLOOKUP($F2324,类型描述及偏移量!$C:$H,6,FALSE)</f>
        <v>下限报警</v>
      </c>
    </row>
    <row r="2325" hidden="1" spans="1:17">
      <c r="A2325" s="12" t="s">
        <v>126</v>
      </c>
      <c r="B2325" s="12" t="str">
        <f t="shared" si="423"/>
        <v>M2_Current</v>
      </c>
      <c r="C2325" s="12" t="str">
        <f t="shared" si="424"/>
        <v>HiHiALM</v>
      </c>
      <c r="D2325" s="12" t="str">
        <f t="shared" si="425"/>
        <v>BP_Value_var</v>
      </c>
      <c r="E2325" s="13" t="str">
        <f t="shared" si="426"/>
        <v>CHP3_M2_Current_BP_Value_var</v>
      </c>
      <c r="F2325" s="14" t="str">
        <f t="shared" si="427"/>
        <v>BP_Value_var_HiHiALM</v>
      </c>
      <c r="G2325" s="10" t="str">
        <f t="shared" si="428"/>
        <v>CHP3_M2_Current_HiHiALM</v>
      </c>
      <c r="H2325" s="10" t="str">
        <f>VLOOKUP(基本表格!E2325,起始地址定义!A:D,4,FALSE)&amp;" "&amp;Q2325</f>
        <v>2432+P5-M5 刨片机料仓3#出料螺旋A 反馈电流 上上限报警</v>
      </c>
      <c r="I2325" s="10" t="str">
        <f t="shared" si="429"/>
        <v>DB1300,X550.7</v>
      </c>
      <c r="J2325" s="13" t="str">
        <f>VLOOKUP(E2325,起始地址定义!A:D,2,FALSE)</f>
        <v>DB1300</v>
      </c>
      <c r="K2325" s="12" t="str">
        <f t="shared" si="430"/>
        <v>X550.7</v>
      </c>
      <c r="L2325" s="13">
        <f>VLOOKUP(E2325,起始地址定义!A:D,3,FALSE)</f>
        <v>550</v>
      </c>
      <c r="M2325" s="14">
        <f>VLOOKUP($F2325,类型描述及偏移量!$C:$H,2,FALSE)</f>
        <v>0.700000000000003</v>
      </c>
      <c r="N2325" s="14" t="str">
        <f>VLOOKUP($F2325,类型描述及偏移量!$C:$H,3,FALSE)</f>
        <v>离散</v>
      </c>
      <c r="O2325" s="14" t="str">
        <f>VLOOKUP($F2325,类型描述及偏移量!$C:$H,4,FALSE)</f>
        <v>On</v>
      </c>
      <c r="P2325" s="14" t="str">
        <f>VLOOKUP($F2325,类型描述及偏移量!$C:$H,5,FALSE)</f>
        <v>Yes</v>
      </c>
      <c r="Q2325" s="14" t="str">
        <f>VLOOKUP($F2325,类型描述及偏移量!$C:$H,6,FALSE)</f>
        <v>上上限报警</v>
      </c>
    </row>
    <row r="2326" hidden="1" spans="1:17">
      <c r="A2326" s="12" t="s">
        <v>126</v>
      </c>
      <c r="B2326" s="12" t="str">
        <f t="shared" si="423"/>
        <v>M2_Current</v>
      </c>
      <c r="C2326" s="12" t="str">
        <f t="shared" si="424"/>
        <v>LoLoALM</v>
      </c>
      <c r="D2326" s="12" t="str">
        <f t="shared" si="425"/>
        <v>BP_Value_var</v>
      </c>
      <c r="E2326" s="13" t="str">
        <f t="shared" si="426"/>
        <v>CHP3_M2_Current_BP_Value_var</v>
      </c>
      <c r="F2326" s="14" t="str">
        <f t="shared" si="427"/>
        <v>BP_Value_var_LoLoALM</v>
      </c>
      <c r="G2326" s="10" t="str">
        <f t="shared" si="428"/>
        <v>CHP3_M2_Current_LoLoALM</v>
      </c>
      <c r="H2326" s="10" t="str">
        <f>VLOOKUP(基本表格!E2326,起始地址定义!A:D,4,FALSE)&amp;" "&amp;Q2326</f>
        <v>2432+P5-M5 刨片机料仓3#出料螺旋A 反馈电流 下下限报警</v>
      </c>
      <c r="I2326" s="10" t="str">
        <f t="shared" si="429"/>
        <v>DB1300,X551.0</v>
      </c>
      <c r="J2326" s="13" t="str">
        <f>VLOOKUP(E2326,起始地址定义!A:D,2,FALSE)</f>
        <v>DB1300</v>
      </c>
      <c r="K2326" s="12" t="str">
        <f t="shared" si="430"/>
        <v>X551.0</v>
      </c>
      <c r="L2326" s="13">
        <f>VLOOKUP(E2326,起始地址定义!A:D,3,FALSE)</f>
        <v>550</v>
      </c>
      <c r="M2326" s="14">
        <f>VLOOKUP($F2326,类型描述及偏移量!$C:$H,2,FALSE)</f>
        <v>1</v>
      </c>
      <c r="N2326" s="14" t="str">
        <f>VLOOKUP($F2326,类型描述及偏移量!$C:$H,3,FALSE)</f>
        <v>离散</v>
      </c>
      <c r="O2326" s="14" t="str">
        <f>VLOOKUP($F2326,类型描述及偏移量!$C:$H,4,FALSE)</f>
        <v>On</v>
      </c>
      <c r="P2326" s="14" t="str">
        <f>VLOOKUP($F2326,类型描述及偏移量!$C:$H,5,FALSE)</f>
        <v>Yes</v>
      </c>
      <c r="Q2326" s="14" t="str">
        <f>VLOOKUP($F2326,类型描述及偏移量!$C:$H,6,FALSE)</f>
        <v>下下限报警</v>
      </c>
    </row>
    <row r="2327" hidden="1" spans="1:17">
      <c r="A2327" s="12" t="s">
        <v>126</v>
      </c>
      <c r="B2327" s="12" t="str">
        <f t="shared" si="423"/>
        <v>M2_Current</v>
      </c>
      <c r="C2327" s="12" t="str">
        <f t="shared" si="424"/>
        <v>LimALM</v>
      </c>
      <c r="D2327" s="12" t="str">
        <f t="shared" si="425"/>
        <v>BP_Value_var</v>
      </c>
      <c r="E2327" s="13" t="str">
        <f t="shared" si="426"/>
        <v>CHP3_M2_Current_BP_Value_var</v>
      </c>
      <c r="F2327" s="14" t="str">
        <f t="shared" si="427"/>
        <v>BP_Value_var_LimALM</v>
      </c>
      <c r="G2327" s="10" t="str">
        <f t="shared" si="428"/>
        <v>CHP3_M2_Current_LimALM</v>
      </c>
      <c r="H2327" s="10" t="str">
        <f>VLOOKUP(基本表格!E2327,起始地址定义!A:D,4,FALSE)&amp;" "&amp;Q2327</f>
        <v>2432+P5-M5 刨片机料仓3#出料螺旋A 反馈电流 极限报警</v>
      </c>
      <c r="I2327" s="10" t="str">
        <f t="shared" si="429"/>
        <v>DB1300,X551.1</v>
      </c>
      <c r="J2327" s="13" t="str">
        <f>VLOOKUP(E2327,起始地址定义!A:D,2,FALSE)</f>
        <v>DB1300</v>
      </c>
      <c r="K2327" s="12" t="str">
        <f t="shared" si="430"/>
        <v>X551.1</v>
      </c>
      <c r="L2327" s="13">
        <f>VLOOKUP(E2327,起始地址定义!A:D,3,FALSE)</f>
        <v>550</v>
      </c>
      <c r="M2327" s="14">
        <f>VLOOKUP($F2327,类型描述及偏移量!$C:$H,2,FALSE)</f>
        <v>1.1</v>
      </c>
      <c r="N2327" s="14" t="str">
        <f>VLOOKUP($F2327,类型描述及偏移量!$C:$H,3,FALSE)</f>
        <v>离散</v>
      </c>
      <c r="O2327" s="14" t="str">
        <f>VLOOKUP($F2327,类型描述及偏移量!$C:$H,4,FALSE)</f>
        <v>On</v>
      </c>
      <c r="P2327" s="14" t="str">
        <f>VLOOKUP($F2327,类型描述及偏移量!$C:$H,5,FALSE)</f>
        <v>Yes</v>
      </c>
      <c r="Q2327" s="14" t="str">
        <f>VLOOKUP($F2327,类型描述及偏移量!$C:$H,6,FALSE)</f>
        <v>极限报警</v>
      </c>
    </row>
    <row r="2328" hidden="1" spans="1:17">
      <c r="A2328" s="12" t="s">
        <v>126</v>
      </c>
      <c r="B2328" s="12" t="str">
        <f t="shared" si="423"/>
        <v>M2_Current</v>
      </c>
      <c r="C2328" s="12" t="str">
        <f t="shared" si="424"/>
        <v>LostALM</v>
      </c>
      <c r="D2328" s="12" t="str">
        <f t="shared" si="425"/>
        <v>BP_Value_var</v>
      </c>
      <c r="E2328" s="13" t="str">
        <f t="shared" si="426"/>
        <v>CHP3_M2_Current_BP_Value_var</v>
      </c>
      <c r="F2328" s="14" t="str">
        <f t="shared" si="427"/>
        <v>BP_Value_var_LostALM</v>
      </c>
      <c r="G2328" s="10" t="str">
        <f t="shared" si="428"/>
        <v>CHP3_M2_Current_LostALM</v>
      </c>
      <c r="H2328" s="10" t="str">
        <f>VLOOKUP(基本表格!E2328,起始地址定义!A:D,4,FALSE)&amp;" "&amp;Q2328</f>
        <v>2432+P5-M5 刨片机料仓3#出料螺旋A 反馈电流 传感器断线报警</v>
      </c>
      <c r="I2328" s="10" t="str">
        <f t="shared" si="429"/>
        <v>DB1300,X551.2</v>
      </c>
      <c r="J2328" s="13" t="str">
        <f>VLOOKUP(E2328,起始地址定义!A:D,2,FALSE)</f>
        <v>DB1300</v>
      </c>
      <c r="K2328" s="12" t="str">
        <f t="shared" si="430"/>
        <v>X551.2</v>
      </c>
      <c r="L2328" s="13">
        <f>VLOOKUP(E2328,起始地址定义!A:D,3,FALSE)</f>
        <v>550</v>
      </c>
      <c r="M2328" s="14">
        <f>VLOOKUP($F2328,类型描述及偏移量!$C:$H,2,FALSE)</f>
        <v>1.2</v>
      </c>
      <c r="N2328" s="14" t="str">
        <f>VLOOKUP($F2328,类型描述及偏移量!$C:$H,3,FALSE)</f>
        <v>离散</v>
      </c>
      <c r="O2328" s="14" t="str">
        <f>VLOOKUP($F2328,类型描述及偏移量!$C:$H,4,FALSE)</f>
        <v>On</v>
      </c>
      <c r="P2328" s="14" t="str">
        <f>VLOOKUP($F2328,类型描述及偏移量!$C:$H,5,FALSE)</f>
        <v>Yes</v>
      </c>
      <c r="Q2328" s="14" t="str">
        <f>VLOOKUP($F2328,类型描述及偏移量!$C:$H,6,FALSE)</f>
        <v>传感器断线报警</v>
      </c>
    </row>
    <row r="2329" hidden="1" spans="1:17">
      <c r="A2329" s="12" t="s">
        <v>126</v>
      </c>
      <c r="B2329" s="12" t="str">
        <f t="shared" si="423"/>
        <v>M2_Current</v>
      </c>
      <c r="C2329" s="12" t="str">
        <f t="shared" si="424"/>
        <v>Code</v>
      </c>
      <c r="D2329" s="12" t="str">
        <f t="shared" si="425"/>
        <v>BP_Value_var</v>
      </c>
      <c r="E2329" s="13" t="str">
        <f t="shared" si="426"/>
        <v>CHP3_M2_Current_BP_Value_var</v>
      </c>
      <c r="F2329" s="14" t="str">
        <f t="shared" si="427"/>
        <v>BP_Value_var_Code</v>
      </c>
      <c r="G2329" s="10" t="str">
        <f t="shared" si="428"/>
        <v>CHP3_M2_Current_Code</v>
      </c>
      <c r="H2329" s="10" t="str">
        <f>VLOOKUP(基本表格!E2329,起始地址定义!A:D,4,FALSE)&amp;" "&amp;Q2329</f>
        <v>2432+P5-M5 刨片机料仓3#出料螺旋A 反馈电流 实际内码</v>
      </c>
      <c r="I2329" s="10" t="str">
        <f t="shared" si="429"/>
        <v>DB1300,INT552</v>
      </c>
      <c r="J2329" s="13" t="str">
        <f>VLOOKUP(E2329,起始地址定义!A:D,2,FALSE)</f>
        <v>DB1300</v>
      </c>
      <c r="K2329" s="12" t="str">
        <f t="shared" si="430"/>
        <v>INT552</v>
      </c>
      <c r="L2329" s="13">
        <f>VLOOKUP(E2329,起始地址定义!A:D,3,FALSE)</f>
        <v>550</v>
      </c>
      <c r="M2329" s="14">
        <f>VLOOKUP($F2329,类型描述及偏移量!$C:$H,2,FALSE)</f>
        <v>2</v>
      </c>
      <c r="N2329" s="14" t="str">
        <f>VLOOKUP($F2329,类型描述及偏移量!$C:$H,3,FALSE)</f>
        <v>整型</v>
      </c>
      <c r="O2329" s="14" t="str">
        <f>VLOOKUP($F2329,类型描述及偏移量!$C:$H,4,FALSE)</f>
        <v>None</v>
      </c>
      <c r="P2329" s="14" t="str">
        <f>VLOOKUP($F2329,类型描述及偏移量!$C:$H,5,FALSE)</f>
        <v>Yes</v>
      </c>
      <c r="Q2329" s="14" t="str">
        <f>VLOOKUP($F2329,类型描述及偏移量!$C:$H,6,FALSE)</f>
        <v>实际内码</v>
      </c>
    </row>
    <row r="2330" hidden="1" spans="1:17">
      <c r="A2330" s="12" t="s">
        <v>126</v>
      </c>
      <c r="B2330" s="12" t="str">
        <f t="shared" si="423"/>
        <v>M2_Current</v>
      </c>
      <c r="C2330" s="12" t="str">
        <f t="shared" si="424"/>
        <v>Value</v>
      </c>
      <c r="D2330" s="12" t="str">
        <f t="shared" si="425"/>
        <v>BP_Value_var</v>
      </c>
      <c r="E2330" s="13" t="str">
        <f t="shared" si="426"/>
        <v>CHP3_M2_Current_BP_Value_var</v>
      </c>
      <c r="F2330" s="14" t="str">
        <f t="shared" si="427"/>
        <v>BP_Value_var_Value</v>
      </c>
      <c r="G2330" s="10" t="str">
        <f t="shared" si="428"/>
        <v>CHP3_M2_Current_Value</v>
      </c>
      <c r="H2330" s="10" t="str">
        <f>VLOOKUP(基本表格!E2330,起始地址定义!A:D,4,FALSE)&amp;" "&amp;Q2330</f>
        <v>2432+P5-M5 刨片机料仓3#出料螺旋A 反馈电流 实际值</v>
      </c>
      <c r="I2330" s="10" t="str">
        <f t="shared" si="429"/>
        <v>DB1300,REAL556</v>
      </c>
      <c r="J2330" s="13" t="str">
        <f>VLOOKUP(E2330,起始地址定义!A:D,2,FALSE)</f>
        <v>DB1300</v>
      </c>
      <c r="K2330" s="12" t="str">
        <f t="shared" si="430"/>
        <v>REAL556</v>
      </c>
      <c r="L2330" s="13">
        <f>VLOOKUP(E2330,起始地址定义!A:D,3,FALSE)</f>
        <v>550</v>
      </c>
      <c r="M2330" s="14">
        <f>VLOOKUP($F2330,类型描述及偏移量!$C:$H,2,FALSE)</f>
        <v>6</v>
      </c>
      <c r="N2330" s="14" t="str">
        <f>VLOOKUP($F2330,类型描述及偏移量!$C:$H,3,FALSE)</f>
        <v>实型</v>
      </c>
      <c r="O2330" s="14" t="str">
        <f>VLOOKUP($F2330,类型描述及偏移量!$C:$H,4,FALSE)</f>
        <v>None</v>
      </c>
      <c r="P2330" s="14" t="str">
        <f>VLOOKUP($F2330,类型描述及偏移量!$C:$H,5,FALSE)</f>
        <v>Yes</v>
      </c>
      <c r="Q2330" s="14" t="str">
        <f>VLOOKUP($F2330,类型描述及偏移量!$C:$H,6,FALSE)</f>
        <v>实际值</v>
      </c>
    </row>
    <row r="2331" hidden="1" spans="1:17">
      <c r="A2331" s="12" t="s">
        <v>126</v>
      </c>
      <c r="B2331" s="12" t="str">
        <f t="shared" si="423"/>
        <v>M2_Current</v>
      </c>
      <c r="C2331" s="12" t="str">
        <f t="shared" si="424"/>
        <v>Range</v>
      </c>
      <c r="D2331" s="12" t="str">
        <f t="shared" si="425"/>
        <v>BP_Value_var</v>
      </c>
      <c r="E2331" s="13" t="str">
        <f t="shared" si="426"/>
        <v>CHP3_M2_Current_BP_Value_var</v>
      </c>
      <c r="F2331" s="14" t="str">
        <f t="shared" si="427"/>
        <v>BP_Value_var_Range</v>
      </c>
      <c r="G2331" s="10" t="str">
        <f t="shared" si="428"/>
        <v>CHP3_M2_Current_Range</v>
      </c>
      <c r="H2331" s="10" t="str">
        <f>VLOOKUP(基本表格!E2331,起始地址定义!A:D,4,FALSE)&amp;" "&amp;Q2331</f>
        <v>2432+P5-M5 刨片机料仓3#出料螺旋A 反馈电流 量程</v>
      </c>
      <c r="I2331" s="10" t="str">
        <f t="shared" si="429"/>
        <v>DB1300,REAL560</v>
      </c>
      <c r="J2331" s="13" t="str">
        <f>VLOOKUP(E2331,起始地址定义!A:D,2,FALSE)</f>
        <v>DB1300</v>
      </c>
      <c r="K2331" s="12" t="str">
        <f t="shared" si="430"/>
        <v>REAL560</v>
      </c>
      <c r="L2331" s="13">
        <f>VLOOKUP(E2331,起始地址定义!A:D,3,FALSE)</f>
        <v>550</v>
      </c>
      <c r="M2331" s="14">
        <f>VLOOKUP($F2331,类型描述及偏移量!$C:$H,2,FALSE)</f>
        <v>10</v>
      </c>
      <c r="N2331" s="14" t="str">
        <f>VLOOKUP($F2331,类型描述及偏移量!$C:$H,3,FALSE)</f>
        <v>实型</v>
      </c>
      <c r="O2331" s="14" t="str">
        <f>VLOOKUP($F2331,类型描述及偏移量!$C:$H,4,FALSE)</f>
        <v>None</v>
      </c>
      <c r="P2331" s="14" t="str">
        <f>VLOOKUP($F2331,类型描述及偏移量!$C:$H,5,FALSE)</f>
        <v>No</v>
      </c>
      <c r="Q2331" s="14" t="str">
        <f>VLOOKUP($F2331,类型描述及偏移量!$C:$H,6,FALSE)</f>
        <v>量程</v>
      </c>
    </row>
    <row r="2332" hidden="1" spans="1:17">
      <c r="A2332" s="12" t="s">
        <v>126</v>
      </c>
      <c r="B2332" s="12" t="str">
        <f t="shared" si="423"/>
        <v>M2_Current</v>
      </c>
      <c r="C2332" s="12" t="str">
        <f t="shared" si="424"/>
        <v>Hi</v>
      </c>
      <c r="D2332" s="12" t="str">
        <f t="shared" si="425"/>
        <v>BP_Value_var</v>
      </c>
      <c r="E2332" s="13" t="str">
        <f t="shared" si="426"/>
        <v>CHP3_M2_Current_BP_Value_var</v>
      </c>
      <c r="F2332" s="14" t="str">
        <f t="shared" si="427"/>
        <v>BP_Value_var_Hi</v>
      </c>
      <c r="G2332" s="10" t="str">
        <f t="shared" si="428"/>
        <v>CHP3_M2_Current_Hi</v>
      </c>
      <c r="H2332" s="10" t="str">
        <f>VLOOKUP(基本表格!E2332,起始地址定义!A:D,4,FALSE)&amp;" "&amp;Q2332</f>
        <v>2432+P5-M5 刨片机料仓3#出料螺旋A 反馈电流 上限值</v>
      </c>
      <c r="I2332" s="10" t="str">
        <f t="shared" si="429"/>
        <v>DB1300,REAL564</v>
      </c>
      <c r="J2332" s="13" t="str">
        <f>VLOOKUP(E2332,起始地址定义!A:D,2,FALSE)</f>
        <v>DB1300</v>
      </c>
      <c r="K2332" s="12" t="str">
        <f t="shared" si="430"/>
        <v>REAL564</v>
      </c>
      <c r="L2332" s="13">
        <f>VLOOKUP(E2332,起始地址定义!A:D,3,FALSE)</f>
        <v>550</v>
      </c>
      <c r="M2332" s="14">
        <f>VLOOKUP($F2332,类型描述及偏移量!$C:$H,2,FALSE)</f>
        <v>14</v>
      </c>
      <c r="N2332" s="14" t="str">
        <f>VLOOKUP($F2332,类型描述及偏移量!$C:$H,3,FALSE)</f>
        <v>实型</v>
      </c>
      <c r="O2332" s="14" t="str">
        <f>VLOOKUP($F2332,类型描述及偏移量!$C:$H,4,FALSE)</f>
        <v>None</v>
      </c>
      <c r="P2332" s="14" t="str">
        <f>VLOOKUP($F2332,类型描述及偏移量!$C:$H,5,FALSE)</f>
        <v>No</v>
      </c>
      <c r="Q2332" s="14" t="str">
        <f>VLOOKUP($F2332,类型描述及偏移量!$C:$H,6,FALSE)</f>
        <v>上限值</v>
      </c>
    </row>
    <row r="2333" hidden="1" spans="1:17">
      <c r="A2333" s="12" t="s">
        <v>126</v>
      </c>
      <c r="B2333" s="12" t="str">
        <f t="shared" si="423"/>
        <v>M2_Current</v>
      </c>
      <c r="C2333" s="12" t="str">
        <f t="shared" si="424"/>
        <v>Lo</v>
      </c>
      <c r="D2333" s="12" t="str">
        <f t="shared" si="425"/>
        <v>BP_Value_var</v>
      </c>
      <c r="E2333" s="13" t="str">
        <f t="shared" si="426"/>
        <v>CHP3_M2_Current_BP_Value_var</v>
      </c>
      <c r="F2333" s="14" t="str">
        <f t="shared" si="427"/>
        <v>BP_Value_var_Lo</v>
      </c>
      <c r="G2333" s="10" t="str">
        <f t="shared" si="428"/>
        <v>CHP3_M2_Current_Lo</v>
      </c>
      <c r="H2333" s="10" t="str">
        <f>VLOOKUP(基本表格!E2333,起始地址定义!A:D,4,FALSE)&amp;" "&amp;Q2333</f>
        <v>2432+P5-M5 刨片机料仓3#出料螺旋A 反馈电流 下限值</v>
      </c>
      <c r="I2333" s="10" t="str">
        <f t="shared" si="429"/>
        <v>DB1300,REAL568</v>
      </c>
      <c r="J2333" s="13" t="str">
        <f>VLOOKUP(E2333,起始地址定义!A:D,2,FALSE)</f>
        <v>DB1300</v>
      </c>
      <c r="K2333" s="12" t="str">
        <f t="shared" si="430"/>
        <v>REAL568</v>
      </c>
      <c r="L2333" s="13">
        <f>VLOOKUP(E2333,起始地址定义!A:D,3,FALSE)</f>
        <v>550</v>
      </c>
      <c r="M2333" s="14">
        <f>VLOOKUP($F2333,类型描述及偏移量!$C:$H,2,FALSE)</f>
        <v>18</v>
      </c>
      <c r="N2333" s="14" t="str">
        <f>VLOOKUP($F2333,类型描述及偏移量!$C:$H,3,FALSE)</f>
        <v>实型</v>
      </c>
      <c r="O2333" s="14" t="str">
        <f>VLOOKUP($F2333,类型描述及偏移量!$C:$H,4,FALSE)</f>
        <v>None</v>
      </c>
      <c r="P2333" s="14" t="str">
        <f>VLOOKUP($F2333,类型描述及偏移量!$C:$H,5,FALSE)</f>
        <v>No</v>
      </c>
      <c r="Q2333" s="14" t="str">
        <f>VLOOKUP($F2333,类型描述及偏移量!$C:$H,6,FALSE)</f>
        <v>下限值</v>
      </c>
    </row>
    <row r="2334" hidden="1" spans="1:17">
      <c r="A2334" s="12" t="s">
        <v>126</v>
      </c>
      <c r="B2334" s="12" t="str">
        <f t="shared" si="423"/>
        <v>M2_Current</v>
      </c>
      <c r="C2334" s="12" t="str">
        <f t="shared" si="424"/>
        <v>HiHi</v>
      </c>
      <c r="D2334" s="12" t="str">
        <f t="shared" si="425"/>
        <v>BP_Value_var</v>
      </c>
      <c r="E2334" s="13" t="str">
        <f t="shared" si="426"/>
        <v>CHP3_M2_Current_BP_Value_var</v>
      </c>
      <c r="F2334" s="14" t="str">
        <f t="shared" si="427"/>
        <v>BP_Value_var_HiHi</v>
      </c>
      <c r="G2334" s="10" t="str">
        <f t="shared" si="428"/>
        <v>CHP3_M2_Current_HiHi</v>
      </c>
      <c r="H2334" s="10" t="str">
        <f>VLOOKUP(基本表格!E2334,起始地址定义!A:D,4,FALSE)&amp;" "&amp;Q2334</f>
        <v>2432+P5-M5 刨片机料仓3#出料螺旋A 反馈电流 上上限值</v>
      </c>
      <c r="I2334" s="10" t="str">
        <f t="shared" si="429"/>
        <v>DB1300,REAL572</v>
      </c>
      <c r="J2334" s="13" t="str">
        <f>VLOOKUP(E2334,起始地址定义!A:D,2,FALSE)</f>
        <v>DB1300</v>
      </c>
      <c r="K2334" s="12" t="str">
        <f t="shared" si="430"/>
        <v>REAL572</v>
      </c>
      <c r="L2334" s="13">
        <f>VLOOKUP(E2334,起始地址定义!A:D,3,FALSE)</f>
        <v>550</v>
      </c>
      <c r="M2334" s="14">
        <f>VLOOKUP($F2334,类型描述及偏移量!$C:$H,2,FALSE)</f>
        <v>22</v>
      </c>
      <c r="N2334" s="14" t="str">
        <f>VLOOKUP($F2334,类型描述及偏移量!$C:$H,3,FALSE)</f>
        <v>实型</v>
      </c>
      <c r="O2334" s="14" t="str">
        <f>VLOOKUP($F2334,类型描述及偏移量!$C:$H,4,FALSE)</f>
        <v>None</v>
      </c>
      <c r="P2334" s="14" t="str">
        <f>VLOOKUP($F2334,类型描述及偏移量!$C:$H,5,FALSE)</f>
        <v>No</v>
      </c>
      <c r="Q2334" s="14" t="str">
        <f>VLOOKUP($F2334,类型描述及偏移量!$C:$H,6,FALSE)</f>
        <v>上上限值</v>
      </c>
    </row>
    <row r="2335" hidden="1" spans="1:17">
      <c r="A2335" s="12" t="s">
        <v>126</v>
      </c>
      <c r="B2335" s="12" t="str">
        <f t="shared" si="423"/>
        <v>M2_Current</v>
      </c>
      <c r="C2335" s="12" t="str">
        <f t="shared" si="424"/>
        <v>LoLo</v>
      </c>
      <c r="D2335" s="12" t="str">
        <f t="shared" si="425"/>
        <v>BP_Value_var</v>
      </c>
      <c r="E2335" s="13" t="str">
        <f t="shared" si="426"/>
        <v>CHP3_M2_Current_BP_Value_var</v>
      </c>
      <c r="F2335" s="14" t="str">
        <f t="shared" si="427"/>
        <v>BP_Value_var_LoLo</v>
      </c>
      <c r="G2335" s="10" t="str">
        <f t="shared" si="428"/>
        <v>CHP3_M2_Current_LoLo</v>
      </c>
      <c r="H2335" s="10" t="str">
        <f>VLOOKUP(基本表格!E2335,起始地址定义!A:D,4,FALSE)&amp;" "&amp;Q2335</f>
        <v>2432+P5-M5 刨片机料仓3#出料螺旋A 反馈电流 下下限值</v>
      </c>
      <c r="I2335" s="10" t="str">
        <f t="shared" si="429"/>
        <v>DB1300,REAL576</v>
      </c>
      <c r="J2335" s="13" t="str">
        <f>VLOOKUP(E2335,起始地址定义!A:D,2,FALSE)</f>
        <v>DB1300</v>
      </c>
      <c r="K2335" s="12" t="str">
        <f t="shared" si="430"/>
        <v>REAL576</v>
      </c>
      <c r="L2335" s="13">
        <f>VLOOKUP(E2335,起始地址定义!A:D,3,FALSE)</f>
        <v>550</v>
      </c>
      <c r="M2335" s="14">
        <f>VLOOKUP($F2335,类型描述及偏移量!$C:$H,2,FALSE)</f>
        <v>26</v>
      </c>
      <c r="N2335" s="14" t="str">
        <f>VLOOKUP($F2335,类型描述及偏移量!$C:$H,3,FALSE)</f>
        <v>实型</v>
      </c>
      <c r="O2335" s="14" t="str">
        <f>VLOOKUP($F2335,类型描述及偏移量!$C:$H,4,FALSE)</f>
        <v>None</v>
      </c>
      <c r="P2335" s="14" t="str">
        <f>VLOOKUP($F2335,类型描述及偏移量!$C:$H,5,FALSE)</f>
        <v>No</v>
      </c>
      <c r="Q2335" s="14" t="str">
        <f>VLOOKUP($F2335,类型描述及偏移量!$C:$H,6,FALSE)</f>
        <v>下下限值</v>
      </c>
    </row>
    <row r="2336" hidden="1" spans="1:17">
      <c r="A2336" s="12" t="s">
        <v>126</v>
      </c>
      <c r="B2336" s="12" t="str">
        <f t="shared" si="423"/>
        <v>M3_M</v>
      </c>
      <c r="C2336" s="12" t="str">
        <f t="shared" si="424"/>
        <v>Enable</v>
      </c>
      <c r="D2336" s="12" t="str">
        <f t="shared" si="425"/>
        <v>BP_Motor_var</v>
      </c>
      <c r="E2336" s="13" t="str">
        <f t="shared" si="426"/>
        <v>CHP3_M3_M_BP_Motor_var</v>
      </c>
      <c r="F2336" s="14" t="str">
        <f t="shared" si="427"/>
        <v>BP_Motor_var_Enable</v>
      </c>
      <c r="G2336" s="10" t="str">
        <f t="shared" si="428"/>
        <v>CHP3_M3_M_Enable</v>
      </c>
      <c r="H2336" s="10" t="str">
        <f>VLOOKUP(基本表格!E2336,起始地址定义!A:D,4,FALSE)&amp;" "&amp;Q2336</f>
        <v>2432+P5-M6 刨片机料仓3#出料螺旋B 电机控制 使能</v>
      </c>
      <c r="I2336" s="10" t="str">
        <f t="shared" si="429"/>
        <v>DB1300,X600.0</v>
      </c>
      <c r="J2336" s="13" t="str">
        <f>VLOOKUP(E2336,起始地址定义!A:D,2,FALSE)</f>
        <v>DB1300</v>
      </c>
      <c r="K2336" s="12" t="str">
        <f t="shared" si="430"/>
        <v>X600.0</v>
      </c>
      <c r="L2336" s="13">
        <f>VLOOKUP(E2336,起始地址定义!A:D,3,FALSE)</f>
        <v>600</v>
      </c>
      <c r="M2336" s="14">
        <f>VLOOKUP($F2336,类型描述及偏移量!$C:$H,2,FALSE)</f>
        <v>0</v>
      </c>
      <c r="N2336" s="14" t="str">
        <f>VLOOKUP($F2336,类型描述及偏移量!$C:$H,3,FALSE)</f>
        <v>离散</v>
      </c>
      <c r="O2336" s="14" t="str">
        <f>VLOOKUP($F2336,类型描述及偏移量!$C:$H,4,FALSE)</f>
        <v>None</v>
      </c>
      <c r="P2336" s="14" t="str">
        <f>VLOOKUP($F2336,类型描述及偏移量!$C:$H,5,FALSE)</f>
        <v>No</v>
      </c>
      <c r="Q2336" s="14" t="str">
        <f>VLOOKUP($F2336,类型描述及偏移量!$C:$H,6,FALSE)</f>
        <v>使能</v>
      </c>
    </row>
    <row r="2337" hidden="1" spans="1:17">
      <c r="A2337" s="12" t="s">
        <v>126</v>
      </c>
      <c r="B2337" s="12" t="str">
        <f t="shared" si="423"/>
        <v>M3_M</v>
      </c>
      <c r="C2337" s="12" t="str">
        <f t="shared" si="424"/>
        <v>Auto_Status</v>
      </c>
      <c r="D2337" s="12" t="str">
        <f t="shared" si="425"/>
        <v>BP_Motor_var</v>
      </c>
      <c r="E2337" s="13" t="str">
        <f t="shared" si="426"/>
        <v>CHP3_M3_M_BP_Motor_var</v>
      </c>
      <c r="F2337" s="14" t="str">
        <f t="shared" si="427"/>
        <v>BP_Motor_var_Auto_Status</v>
      </c>
      <c r="G2337" s="10" t="str">
        <f t="shared" si="428"/>
        <v>CHP3_M3_M_Auto_Status</v>
      </c>
      <c r="H2337" s="10" t="str">
        <f>VLOOKUP(基本表格!E2337,起始地址定义!A:D,4,FALSE)&amp;" "&amp;Q2337</f>
        <v>2432+P5-M6 刨片机料仓3#出料螺旋B 电机控制 手自动状态</v>
      </c>
      <c r="I2337" s="10" t="str">
        <f t="shared" si="429"/>
        <v>DB1300,X600.3</v>
      </c>
      <c r="J2337" s="13" t="str">
        <f>VLOOKUP(E2337,起始地址定义!A:D,2,FALSE)</f>
        <v>DB1300</v>
      </c>
      <c r="K2337" s="12" t="str">
        <f t="shared" si="430"/>
        <v>X600.3</v>
      </c>
      <c r="L2337" s="13">
        <f>VLOOKUP(E2337,起始地址定义!A:D,3,FALSE)</f>
        <v>600</v>
      </c>
      <c r="M2337" s="14">
        <f>VLOOKUP($F2337,类型描述及偏移量!$C:$H,2,FALSE)</f>
        <v>0.3</v>
      </c>
      <c r="N2337" s="14" t="str">
        <f>VLOOKUP($F2337,类型描述及偏移量!$C:$H,3,FALSE)</f>
        <v>离散</v>
      </c>
      <c r="O2337" s="14" t="str">
        <f>VLOOKUP($F2337,类型描述及偏移量!$C:$H,4,FALSE)</f>
        <v>None</v>
      </c>
      <c r="P2337" s="14" t="str">
        <f>VLOOKUP($F2337,类型描述及偏移量!$C:$H,5,FALSE)</f>
        <v>Yes</v>
      </c>
      <c r="Q2337" s="14" t="str">
        <f>VLOOKUP($F2337,类型描述及偏移量!$C:$H,6,FALSE)</f>
        <v>手自动状态</v>
      </c>
    </row>
    <row r="2338" hidden="1" spans="1:17">
      <c r="A2338" s="12" t="s">
        <v>126</v>
      </c>
      <c r="B2338" s="12" t="str">
        <f t="shared" si="423"/>
        <v>M3_M</v>
      </c>
      <c r="C2338" s="12" t="str">
        <f t="shared" si="424"/>
        <v>Loc_Rem</v>
      </c>
      <c r="D2338" s="12" t="str">
        <f t="shared" si="425"/>
        <v>BP_Motor_var</v>
      </c>
      <c r="E2338" s="13" t="str">
        <f t="shared" si="426"/>
        <v>CHP3_M3_M_BP_Motor_var</v>
      </c>
      <c r="F2338" s="14" t="str">
        <f t="shared" si="427"/>
        <v>BP_Motor_var_Loc_Rem</v>
      </c>
      <c r="G2338" s="10" t="str">
        <f t="shared" si="428"/>
        <v>CHP3_M3_M_Loc_Rem</v>
      </c>
      <c r="H2338" s="10" t="str">
        <f>VLOOKUP(基本表格!E2338,起始地址定义!A:D,4,FALSE)&amp;" "&amp;Q2338</f>
        <v>2432+P5-M6 刨片机料仓3#出料螺旋B 电机控制 本地/远程(检修/待机）</v>
      </c>
      <c r="I2338" s="10" t="str">
        <f t="shared" si="429"/>
        <v>DB1300,X600.4</v>
      </c>
      <c r="J2338" s="13" t="str">
        <f>VLOOKUP(E2338,起始地址定义!A:D,2,FALSE)</f>
        <v>DB1300</v>
      </c>
      <c r="K2338" s="12" t="str">
        <f t="shared" si="430"/>
        <v>X600.4</v>
      </c>
      <c r="L2338" s="13">
        <f>VLOOKUP(E2338,起始地址定义!A:D,3,FALSE)</f>
        <v>600</v>
      </c>
      <c r="M2338" s="14">
        <f>VLOOKUP($F2338,类型描述及偏移量!$C:$H,2,FALSE)</f>
        <v>0.4</v>
      </c>
      <c r="N2338" s="14" t="str">
        <f>VLOOKUP($F2338,类型描述及偏移量!$C:$H,3,FALSE)</f>
        <v>离散</v>
      </c>
      <c r="O2338" s="14" t="str">
        <f>VLOOKUP($F2338,类型描述及偏移量!$C:$H,4,FALSE)</f>
        <v>None</v>
      </c>
      <c r="P2338" s="14" t="str">
        <f>VLOOKUP($F2338,类型描述及偏移量!$C:$H,5,FALSE)</f>
        <v>Yes</v>
      </c>
      <c r="Q2338" s="14" t="str">
        <f>VLOOKUP($F2338,类型描述及偏移量!$C:$H,6,FALSE)</f>
        <v>本地/远程(检修/待机）</v>
      </c>
    </row>
    <row r="2339" hidden="1" spans="1:17">
      <c r="A2339" s="12" t="s">
        <v>126</v>
      </c>
      <c r="B2339" s="12" t="str">
        <f t="shared" si="423"/>
        <v>M3_M</v>
      </c>
      <c r="C2339" s="12" t="str">
        <f t="shared" si="424"/>
        <v>ON_HMI</v>
      </c>
      <c r="D2339" s="12" t="str">
        <f t="shared" si="425"/>
        <v>BP_Motor_var</v>
      </c>
      <c r="E2339" s="13" t="str">
        <f t="shared" si="426"/>
        <v>CHP3_M3_M_BP_Motor_var</v>
      </c>
      <c r="F2339" s="14" t="str">
        <f t="shared" si="427"/>
        <v>BP_Motor_var_ON_HMI</v>
      </c>
      <c r="G2339" s="10" t="str">
        <f t="shared" si="428"/>
        <v>CHP3_M3_M_ON_HMI</v>
      </c>
      <c r="H2339" s="10" t="str">
        <f>VLOOKUP(基本表格!E2339,起始地址定义!A:D,4,FALSE)&amp;" "&amp;Q2339</f>
        <v>2432+P5-M6 刨片机料仓3#出料螺旋B 电机控制 开启_上位机(正转)</v>
      </c>
      <c r="I2339" s="10" t="str">
        <f t="shared" si="429"/>
        <v>DB1300,X600.6</v>
      </c>
      <c r="J2339" s="13" t="str">
        <f>VLOOKUP(E2339,起始地址定义!A:D,2,FALSE)</f>
        <v>DB1300</v>
      </c>
      <c r="K2339" s="12" t="str">
        <f t="shared" si="430"/>
        <v>X600.6</v>
      </c>
      <c r="L2339" s="13">
        <f>VLOOKUP(E2339,起始地址定义!A:D,3,FALSE)</f>
        <v>600</v>
      </c>
      <c r="M2339" s="14">
        <f>VLOOKUP($F2339,类型描述及偏移量!$C:$H,2,FALSE)</f>
        <v>0.6</v>
      </c>
      <c r="N2339" s="14" t="str">
        <f>VLOOKUP($F2339,类型描述及偏移量!$C:$H,3,FALSE)</f>
        <v>离散</v>
      </c>
      <c r="O2339" s="14" t="str">
        <f>VLOOKUP($F2339,类型描述及偏移量!$C:$H,4,FALSE)</f>
        <v>None</v>
      </c>
      <c r="P2339" s="14" t="str">
        <f>VLOOKUP($F2339,类型描述及偏移量!$C:$H,5,FALSE)</f>
        <v>No</v>
      </c>
      <c r="Q2339" s="14" t="str">
        <f>VLOOKUP($F2339,类型描述及偏移量!$C:$H,6,FALSE)</f>
        <v>开启_上位机(正转)</v>
      </c>
    </row>
    <row r="2340" hidden="1" spans="1:17">
      <c r="A2340" s="12" t="s">
        <v>126</v>
      </c>
      <c r="B2340" s="12" t="str">
        <f t="shared" si="423"/>
        <v>M3_M</v>
      </c>
      <c r="C2340" s="12" t="str">
        <f t="shared" si="424"/>
        <v>OFF_HMI</v>
      </c>
      <c r="D2340" s="12" t="str">
        <f t="shared" si="425"/>
        <v>BP_Motor_var</v>
      </c>
      <c r="E2340" s="13" t="str">
        <f t="shared" si="426"/>
        <v>CHP3_M3_M_BP_Motor_var</v>
      </c>
      <c r="F2340" s="14" t="str">
        <f t="shared" si="427"/>
        <v>BP_Motor_var_OFF_HMI</v>
      </c>
      <c r="G2340" s="10" t="str">
        <f t="shared" si="428"/>
        <v>CHP3_M3_M_OFF_HMI</v>
      </c>
      <c r="H2340" s="10" t="str">
        <f>VLOOKUP(基本表格!E2340,起始地址定义!A:D,4,FALSE)&amp;" "&amp;Q2340</f>
        <v>2432+P5-M6 刨片机料仓3#出料螺旋B 电机控制 停止_上位机(反转)</v>
      </c>
      <c r="I2340" s="10" t="str">
        <f t="shared" si="429"/>
        <v>DB1300,X601.0</v>
      </c>
      <c r="J2340" s="13" t="str">
        <f>VLOOKUP(E2340,起始地址定义!A:D,2,FALSE)</f>
        <v>DB1300</v>
      </c>
      <c r="K2340" s="12" t="str">
        <f t="shared" si="430"/>
        <v>X601.0</v>
      </c>
      <c r="L2340" s="13">
        <f>VLOOKUP(E2340,起始地址定义!A:D,3,FALSE)</f>
        <v>600</v>
      </c>
      <c r="M2340" s="14">
        <f>VLOOKUP($F2340,类型描述及偏移量!$C:$H,2,FALSE)</f>
        <v>1</v>
      </c>
      <c r="N2340" s="14" t="str">
        <f>VLOOKUP($F2340,类型描述及偏移量!$C:$H,3,FALSE)</f>
        <v>离散</v>
      </c>
      <c r="O2340" s="14" t="str">
        <f>VLOOKUP($F2340,类型描述及偏移量!$C:$H,4,FALSE)</f>
        <v>None</v>
      </c>
      <c r="P2340" s="14" t="str">
        <f>VLOOKUP($F2340,类型描述及偏移量!$C:$H,5,FALSE)</f>
        <v>No</v>
      </c>
      <c r="Q2340" s="14" t="str">
        <f>VLOOKUP($F2340,类型描述及偏移量!$C:$H,6,FALSE)</f>
        <v>停止_上位机(反转)</v>
      </c>
    </row>
    <row r="2341" hidden="1" spans="1:17">
      <c r="A2341" s="12" t="s">
        <v>126</v>
      </c>
      <c r="B2341" s="12" t="str">
        <f t="shared" ref="B2341:B2404" si="431">"M"&amp;RIGHT(LEFT(B2218,FIND("_",B2218,1)-1),LEN(LEFT(B2218,FIND("_",B2218,1)-1))-1)+1&amp;"_"&amp;RIGHT(B2218,LEN(B2218)-FIND("_",B2218,1))</f>
        <v>M3_M</v>
      </c>
      <c r="C2341" s="12" t="str">
        <f t="shared" ref="C2341:C2404" si="432">C2218</f>
        <v>Fan</v>
      </c>
      <c r="D2341" s="12" t="str">
        <f t="shared" ref="D2341:D2404" si="433">D2218</f>
        <v>BP_Motor_var</v>
      </c>
      <c r="E2341" s="13" t="str">
        <f t="shared" si="426"/>
        <v>CHP3_M3_M_BP_Motor_var</v>
      </c>
      <c r="F2341" s="14" t="str">
        <f t="shared" si="427"/>
        <v>BP_Motor_var_Fan</v>
      </c>
      <c r="G2341" s="10" t="str">
        <f t="shared" si="428"/>
        <v>CHP3_M3_M_Fan</v>
      </c>
      <c r="H2341" s="10" t="str">
        <f>VLOOKUP(基本表格!E2341,起始地址定义!A:D,4,FALSE)&amp;" "&amp;Q2341</f>
        <v>2432+P5-M6 刨片机料仓3#出料螺旋B 电机控制 通风扇</v>
      </c>
      <c r="I2341" s="10" t="str">
        <f t="shared" si="429"/>
        <v>DB1300,X601.1</v>
      </c>
      <c r="J2341" s="13" t="str">
        <f>VLOOKUP(E2341,起始地址定义!A:D,2,FALSE)</f>
        <v>DB1300</v>
      </c>
      <c r="K2341" s="12" t="str">
        <f t="shared" si="430"/>
        <v>X601.1</v>
      </c>
      <c r="L2341" s="13">
        <f>VLOOKUP(E2341,起始地址定义!A:D,3,FALSE)</f>
        <v>600</v>
      </c>
      <c r="M2341" s="14">
        <f>VLOOKUP($F2341,类型描述及偏移量!$C:$H,2,FALSE)</f>
        <v>1.1</v>
      </c>
      <c r="N2341" s="14" t="str">
        <f>VLOOKUP($F2341,类型描述及偏移量!$C:$H,3,FALSE)</f>
        <v>离散</v>
      </c>
      <c r="O2341" s="14" t="str">
        <f>VLOOKUP($F2341,类型描述及偏移量!$C:$H,4,FALSE)</f>
        <v>None</v>
      </c>
      <c r="P2341" s="14" t="str">
        <f>VLOOKUP($F2341,类型描述及偏移量!$C:$H,5,FALSE)</f>
        <v>Yes</v>
      </c>
      <c r="Q2341" s="14" t="str">
        <f>VLOOKUP($F2341,类型描述及偏移量!$C:$H,6,FALSE)</f>
        <v>通风扇</v>
      </c>
    </row>
    <row r="2342" hidden="1" spans="1:17">
      <c r="A2342" s="12" t="s">
        <v>126</v>
      </c>
      <c r="B2342" s="12" t="str">
        <f t="shared" si="431"/>
        <v>M3_M</v>
      </c>
      <c r="C2342" s="12" t="str">
        <f t="shared" si="432"/>
        <v>Motor</v>
      </c>
      <c r="D2342" s="12" t="str">
        <f t="shared" si="433"/>
        <v>BP_Motor_var</v>
      </c>
      <c r="E2342" s="13" t="str">
        <f t="shared" si="426"/>
        <v>CHP3_M3_M_BP_Motor_var</v>
      </c>
      <c r="F2342" s="14" t="str">
        <f t="shared" si="427"/>
        <v>BP_Motor_var_Motor</v>
      </c>
      <c r="G2342" s="10" t="str">
        <f t="shared" si="428"/>
        <v>CHP3_M3_M_Motor</v>
      </c>
      <c r="H2342" s="10" t="str">
        <f>VLOOKUP(基本表格!E2342,起始地址定义!A:D,4,FALSE)&amp;" "&amp;Q2342</f>
        <v>2432+P5-M6 刨片机料仓3#出料螺旋B 电机控制 电机(正转）</v>
      </c>
      <c r="I2342" s="10" t="str">
        <f t="shared" si="429"/>
        <v>DB1300,X601.2</v>
      </c>
      <c r="J2342" s="13" t="str">
        <f>VLOOKUP(E2342,起始地址定义!A:D,2,FALSE)</f>
        <v>DB1300</v>
      </c>
      <c r="K2342" s="12" t="str">
        <f t="shared" si="430"/>
        <v>X601.2</v>
      </c>
      <c r="L2342" s="13">
        <f>VLOOKUP(E2342,起始地址定义!A:D,3,FALSE)</f>
        <v>600</v>
      </c>
      <c r="M2342" s="14">
        <f>VLOOKUP($F2342,类型描述及偏移量!$C:$H,2,FALSE)</f>
        <v>1.2</v>
      </c>
      <c r="N2342" s="14" t="str">
        <f>VLOOKUP($F2342,类型描述及偏移量!$C:$H,3,FALSE)</f>
        <v>离散</v>
      </c>
      <c r="O2342" s="14" t="str">
        <f>VLOOKUP($F2342,类型描述及偏移量!$C:$H,4,FALSE)</f>
        <v>None</v>
      </c>
      <c r="P2342" s="14" t="str">
        <f>VLOOKUP($F2342,类型描述及偏移量!$C:$H,5,FALSE)</f>
        <v>Yes</v>
      </c>
      <c r="Q2342" s="14" t="str">
        <f>VLOOKUP($F2342,类型描述及偏移量!$C:$H,6,FALSE)</f>
        <v>电机(正转）</v>
      </c>
    </row>
    <row r="2343" hidden="1" spans="1:17">
      <c r="A2343" s="12" t="s">
        <v>126</v>
      </c>
      <c r="B2343" s="12" t="str">
        <f t="shared" si="431"/>
        <v>M3_M</v>
      </c>
      <c r="C2343" s="12" t="str">
        <f t="shared" si="432"/>
        <v>OL</v>
      </c>
      <c r="D2343" s="12" t="str">
        <f t="shared" si="433"/>
        <v>BP_Motor_var</v>
      </c>
      <c r="E2343" s="13" t="str">
        <f t="shared" si="426"/>
        <v>CHP3_M3_M_BP_Motor_var</v>
      </c>
      <c r="F2343" s="14" t="str">
        <f t="shared" si="427"/>
        <v>BP_Motor_var_OL</v>
      </c>
      <c r="G2343" s="10" t="str">
        <f t="shared" si="428"/>
        <v>CHP3_M3_M_OL</v>
      </c>
      <c r="H2343" s="10" t="str">
        <f>VLOOKUP(基本表格!E2343,起始地址定义!A:D,4,FALSE)&amp;" "&amp;Q2343</f>
        <v>2432+P5-M6 刨片机料仓3#出料螺旋B 电机控制 电机过载</v>
      </c>
      <c r="I2343" s="10" t="str">
        <f t="shared" si="429"/>
        <v>DB1300,X601.3</v>
      </c>
      <c r="J2343" s="13" t="str">
        <f>VLOOKUP(E2343,起始地址定义!A:D,2,FALSE)</f>
        <v>DB1300</v>
      </c>
      <c r="K2343" s="12" t="str">
        <f t="shared" si="430"/>
        <v>X601.3</v>
      </c>
      <c r="L2343" s="13">
        <f>VLOOKUP(E2343,起始地址定义!A:D,3,FALSE)</f>
        <v>600</v>
      </c>
      <c r="M2343" s="14">
        <f>VLOOKUP($F2343,类型描述及偏移量!$C:$H,2,FALSE)</f>
        <v>1.3</v>
      </c>
      <c r="N2343" s="14" t="str">
        <f>VLOOKUP($F2343,类型描述及偏移量!$C:$H,3,FALSE)</f>
        <v>离散</v>
      </c>
      <c r="O2343" s="14" t="str">
        <f>VLOOKUP($F2343,类型描述及偏移量!$C:$H,4,FALSE)</f>
        <v>On</v>
      </c>
      <c r="P2343" s="14" t="str">
        <f>VLOOKUP($F2343,类型描述及偏移量!$C:$H,5,FALSE)</f>
        <v>Yes</v>
      </c>
      <c r="Q2343" s="14" t="str">
        <f>VLOOKUP($F2343,类型描述及偏移量!$C:$H,6,FALSE)</f>
        <v>电机过载</v>
      </c>
    </row>
    <row r="2344" hidden="1" spans="1:17">
      <c r="A2344" s="12" t="s">
        <v>126</v>
      </c>
      <c r="B2344" s="12" t="str">
        <f t="shared" si="431"/>
        <v>M3_M</v>
      </c>
      <c r="C2344" s="12" t="str">
        <f t="shared" si="432"/>
        <v>Fan_OL</v>
      </c>
      <c r="D2344" s="12" t="str">
        <f t="shared" si="433"/>
        <v>BP_Motor_var</v>
      </c>
      <c r="E2344" s="13" t="str">
        <f t="shared" si="426"/>
        <v>CHP3_M3_M_BP_Motor_var</v>
      </c>
      <c r="F2344" s="14" t="str">
        <f t="shared" si="427"/>
        <v>BP_Motor_var_Fan_OL</v>
      </c>
      <c r="G2344" s="10" t="str">
        <f t="shared" si="428"/>
        <v>CHP3_M3_M_Fan_OL</v>
      </c>
      <c r="H2344" s="10" t="str">
        <f>VLOOKUP(基本表格!E2344,起始地址定义!A:D,4,FALSE)&amp;" "&amp;Q2344</f>
        <v>2432+P5-M6 刨片机料仓3#出料螺旋B 电机控制 风扇过载</v>
      </c>
      <c r="I2344" s="10" t="str">
        <f t="shared" si="429"/>
        <v>DB1300,X601.4</v>
      </c>
      <c r="J2344" s="13" t="str">
        <f>VLOOKUP(E2344,起始地址定义!A:D,2,FALSE)</f>
        <v>DB1300</v>
      </c>
      <c r="K2344" s="12" t="str">
        <f t="shared" si="430"/>
        <v>X601.4</v>
      </c>
      <c r="L2344" s="13">
        <f>VLOOKUP(E2344,起始地址定义!A:D,3,FALSE)</f>
        <v>600</v>
      </c>
      <c r="M2344" s="14">
        <f>VLOOKUP($F2344,类型描述及偏移量!$C:$H,2,FALSE)</f>
        <v>1.4</v>
      </c>
      <c r="N2344" s="14" t="str">
        <f>VLOOKUP($F2344,类型描述及偏移量!$C:$H,3,FALSE)</f>
        <v>离散</v>
      </c>
      <c r="O2344" s="14" t="str">
        <f>VLOOKUP($F2344,类型描述及偏移量!$C:$H,4,FALSE)</f>
        <v>On</v>
      </c>
      <c r="P2344" s="14" t="str">
        <f>VLOOKUP($F2344,类型描述及偏移量!$C:$H,5,FALSE)</f>
        <v>Yes</v>
      </c>
      <c r="Q2344" s="14" t="str">
        <f>VLOOKUP($F2344,类型描述及偏移量!$C:$H,6,FALSE)</f>
        <v>风扇过载</v>
      </c>
    </row>
    <row r="2345" hidden="1" spans="1:17">
      <c r="A2345" s="12" t="s">
        <v>126</v>
      </c>
      <c r="B2345" s="12" t="str">
        <f t="shared" si="431"/>
        <v>M3_M</v>
      </c>
      <c r="C2345" s="12" t="str">
        <f t="shared" si="432"/>
        <v>RunSig</v>
      </c>
      <c r="D2345" s="12" t="str">
        <f t="shared" si="433"/>
        <v>BP_Motor_var</v>
      </c>
      <c r="E2345" s="13" t="str">
        <f t="shared" si="426"/>
        <v>CHP3_M3_M_BP_Motor_var</v>
      </c>
      <c r="F2345" s="14" t="str">
        <f t="shared" si="427"/>
        <v>BP_Motor_var_RunSig</v>
      </c>
      <c r="G2345" s="10" t="str">
        <f t="shared" si="428"/>
        <v>CHP3_M3_M_RunSig</v>
      </c>
      <c r="H2345" s="10" t="str">
        <f>VLOOKUP(基本表格!E2345,起始地址定义!A:D,4,FALSE)&amp;" "&amp;Q2345</f>
        <v>2432+P5-M6 刨片机料仓3#出料螺旋B 电机控制 电机运行指示</v>
      </c>
      <c r="I2345" s="10" t="str">
        <f t="shared" si="429"/>
        <v>DB1300,X601.5</v>
      </c>
      <c r="J2345" s="13" t="str">
        <f>VLOOKUP(E2345,起始地址定义!A:D,2,FALSE)</f>
        <v>DB1300</v>
      </c>
      <c r="K2345" s="12" t="str">
        <f t="shared" si="430"/>
        <v>X601.5</v>
      </c>
      <c r="L2345" s="13">
        <f>VLOOKUP(E2345,起始地址定义!A:D,3,FALSE)</f>
        <v>600</v>
      </c>
      <c r="M2345" s="14">
        <f>VLOOKUP($F2345,类型描述及偏移量!$C:$H,2,FALSE)</f>
        <v>1.5</v>
      </c>
      <c r="N2345" s="14" t="str">
        <f>VLOOKUP($F2345,类型描述及偏移量!$C:$H,3,FALSE)</f>
        <v>离散</v>
      </c>
      <c r="O2345" s="14" t="str">
        <f>VLOOKUP($F2345,类型描述及偏移量!$C:$H,4,FALSE)</f>
        <v>None</v>
      </c>
      <c r="P2345" s="14" t="str">
        <f>VLOOKUP($F2345,类型描述及偏移量!$C:$H,5,FALSE)</f>
        <v>Yes</v>
      </c>
      <c r="Q2345" s="14" t="str">
        <f>VLOOKUP($F2345,类型描述及偏移量!$C:$H,6,FALSE)</f>
        <v>电机运行指示</v>
      </c>
    </row>
    <row r="2346" hidden="1" spans="1:17">
      <c r="A2346" s="12" t="s">
        <v>126</v>
      </c>
      <c r="B2346" s="12" t="str">
        <f t="shared" si="431"/>
        <v>M3_M</v>
      </c>
      <c r="C2346" s="12" t="str">
        <f t="shared" si="432"/>
        <v>Break_ALM</v>
      </c>
      <c r="D2346" s="12" t="str">
        <f t="shared" si="433"/>
        <v>BP_Motor_var</v>
      </c>
      <c r="E2346" s="13" t="str">
        <f t="shared" si="426"/>
        <v>CHP3_M3_M_BP_Motor_var</v>
      </c>
      <c r="F2346" s="14" t="str">
        <f t="shared" si="427"/>
        <v>BP_Motor_var_Break_ALM</v>
      </c>
      <c r="G2346" s="10" t="str">
        <f t="shared" si="428"/>
        <v>CHP3_M3_M_Break_ALM</v>
      </c>
      <c r="H2346" s="10" t="str">
        <f>VLOOKUP(基本表格!E2346,起始地址定义!A:D,4,FALSE)&amp;" "&amp;Q2346</f>
        <v>2432+P5-M6 刨片机料仓3#出料螺旋B 电机控制 断链报警</v>
      </c>
      <c r="I2346" s="10" t="str">
        <f t="shared" si="429"/>
        <v>DB1300,X601.6</v>
      </c>
      <c r="J2346" s="13" t="str">
        <f>VLOOKUP(E2346,起始地址定义!A:D,2,FALSE)</f>
        <v>DB1300</v>
      </c>
      <c r="K2346" s="12" t="str">
        <f t="shared" si="430"/>
        <v>X601.6</v>
      </c>
      <c r="L2346" s="13">
        <f>VLOOKUP(E2346,起始地址定义!A:D,3,FALSE)</f>
        <v>600</v>
      </c>
      <c r="M2346" s="14">
        <f>VLOOKUP($F2346,类型描述及偏移量!$C:$H,2,FALSE)</f>
        <v>1.6</v>
      </c>
      <c r="N2346" s="14" t="str">
        <f>VLOOKUP($F2346,类型描述及偏移量!$C:$H,3,FALSE)</f>
        <v>离散</v>
      </c>
      <c r="O2346" s="14" t="str">
        <f>VLOOKUP($F2346,类型描述及偏移量!$C:$H,4,FALSE)</f>
        <v>On</v>
      </c>
      <c r="P2346" s="14" t="str">
        <f>VLOOKUP($F2346,类型描述及偏移量!$C:$H,5,FALSE)</f>
        <v>Yes</v>
      </c>
      <c r="Q2346" s="14" t="str">
        <f>VLOOKUP($F2346,类型描述及偏移量!$C:$H,6,FALSE)</f>
        <v>断链报警</v>
      </c>
    </row>
    <row r="2347" hidden="1" spans="1:17">
      <c r="A2347" s="12" t="s">
        <v>126</v>
      </c>
      <c r="B2347" s="12" t="str">
        <f t="shared" si="431"/>
        <v>M3_M</v>
      </c>
      <c r="C2347" s="12" t="str">
        <f t="shared" si="432"/>
        <v>Break_CHK</v>
      </c>
      <c r="D2347" s="12" t="str">
        <f t="shared" si="433"/>
        <v>BP_Motor_var</v>
      </c>
      <c r="E2347" s="13" t="str">
        <f t="shared" si="426"/>
        <v>CHP3_M3_M_BP_Motor_var</v>
      </c>
      <c r="F2347" s="14" t="str">
        <f t="shared" si="427"/>
        <v>BP_Motor_var_Break_CHK</v>
      </c>
      <c r="G2347" s="10" t="str">
        <f t="shared" si="428"/>
        <v>CHP3_M3_M_Break_CHK</v>
      </c>
      <c r="H2347" s="10" t="str">
        <f>VLOOKUP(基本表格!E2347,起始地址定义!A:D,4,FALSE)&amp;" "&amp;Q2347</f>
        <v>2432+P5-M6 刨片机料仓3#出料螺旋B 电机控制 断链检测</v>
      </c>
      <c r="I2347" s="10" t="str">
        <f t="shared" si="429"/>
        <v>DB1300,X601.7</v>
      </c>
      <c r="J2347" s="13" t="str">
        <f>VLOOKUP(E2347,起始地址定义!A:D,2,FALSE)</f>
        <v>DB1300</v>
      </c>
      <c r="K2347" s="12" t="str">
        <f t="shared" si="430"/>
        <v>X601.7</v>
      </c>
      <c r="L2347" s="13">
        <f>VLOOKUP(E2347,起始地址定义!A:D,3,FALSE)</f>
        <v>600</v>
      </c>
      <c r="M2347" s="14">
        <f>VLOOKUP($F2347,类型描述及偏移量!$C:$H,2,FALSE)</f>
        <v>1.7</v>
      </c>
      <c r="N2347" s="14" t="str">
        <f>VLOOKUP($F2347,类型描述及偏移量!$C:$H,3,FALSE)</f>
        <v>离散</v>
      </c>
      <c r="O2347" s="14" t="str">
        <f>VLOOKUP($F2347,类型描述及偏移量!$C:$H,4,FALSE)</f>
        <v>None</v>
      </c>
      <c r="P2347" s="14" t="str">
        <f>VLOOKUP($F2347,类型描述及偏移量!$C:$H,5,FALSE)</f>
        <v>Yes</v>
      </c>
      <c r="Q2347" s="14" t="str">
        <f>VLOOKUP($F2347,类型描述及偏移量!$C:$H,6,FALSE)</f>
        <v>断链检测</v>
      </c>
    </row>
    <row r="2348" hidden="1" spans="1:17">
      <c r="A2348" s="12" t="s">
        <v>126</v>
      </c>
      <c r="B2348" s="12" t="str">
        <f t="shared" si="431"/>
        <v>M3_M</v>
      </c>
      <c r="C2348" s="12" t="str">
        <f t="shared" si="432"/>
        <v>INV_Res_HMI</v>
      </c>
      <c r="D2348" s="12" t="str">
        <f t="shared" si="433"/>
        <v>BP_Motor_var</v>
      </c>
      <c r="E2348" s="13" t="str">
        <f t="shared" si="426"/>
        <v>CHP3_M3_M_BP_Motor_var</v>
      </c>
      <c r="F2348" s="14" t="str">
        <f t="shared" si="427"/>
        <v>BP_Motor_var_INV_Res_HMI</v>
      </c>
      <c r="G2348" s="10" t="str">
        <f t="shared" si="428"/>
        <v>CHP3_M3_M_INV_Res_HMI</v>
      </c>
      <c r="H2348" s="10" t="str">
        <f>VLOOKUP(基本表格!E2348,起始地址定义!A:D,4,FALSE)&amp;" "&amp;Q2348</f>
        <v>2432+P5-M6 刨片机料仓3#出料螺旋B 电机控制 复位</v>
      </c>
      <c r="I2348" s="10" t="str">
        <f t="shared" si="429"/>
        <v>DB1300,X602.0</v>
      </c>
      <c r="J2348" s="13" t="str">
        <f>VLOOKUP(E2348,起始地址定义!A:D,2,FALSE)</f>
        <v>DB1300</v>
      </c>
      <c r="K2348" s="12" t="str">
        <f t="shared" si="430"/>
        <v>X602.0</v>
      </c>
      <c r="L2348" s="13">
        <f>VLOOKUP(E2348,起始地址定义!A:D,3,FALSE)</f>
        <v>600</v>
      </c>
      <c r="M2348" s="14">
        <f>VLOOKUP($F2348,类型描述及偏移量!$C:$H,2,FALSE)</f>
        <v>2</v>
      </c>
      <c r="N2348" s="14" t="str">
        <f>VLOOKUP($F2348,类型描述及偏移量!$C:$H,3,FALSE)</f>
        <v>离散</v>
      </c>
      <c r="O2348" s="14" t="str">
        <f>VLOOKUP($F2348,类型描述及偏移量!$C:$H,4,FALSE)</f>
        <v>None</v>
      </c>
      <c r="P2348" s="14" t="str">
        <f>VLOOKUP($F2348,类型描述及偏移量!$C:$H,5,FALSE)</f>
        <v>No</v>
      </c>
      <c r="Q2348" s="14" t="str">
        <f>VLOOKUP($F2348,类型描述及偏移量!$C:$H,6,FALSE)</f>
        <v>复位</v>
      </c>
    </row>
    <row r="2349" hidden="1" spans="1:17">
      <c r="A2349" s="12" t="s">
        <v>126</v>
      </c>
      <c r="B2349" s="12" t="str">
        <f t="shared" si="431"/>
        <v>M3_M</v>
      </c>
      <c r="C2349" s="12" t="str">
        <f t="shared" si="432"/>
        <v>Break_EN</v>
      </c>
      <c r="D2349" s="12" t="str">
        <f t="shared" si="433"/>
        <v>BP_Motor_var</v>
      </c>
      <c r="E2349" s="13" t="str">
        <f t="shared" si="426"/>
        <v>CHP3_M3_M_BP_Motor_var</v>
      </c>
      <c r="F2349" s="14" t="str">
        <f t="shared" si="427"/>
        <v>BP_Motor_var_Break_EN</v>
      </c>
      <c r="G2349" s="10" t="str">
        <f t="shared" si="428"/>
        <v>CHP3_M3_M_Break_EN</v>
      </c>
      <c r="H2349" s="10" t="str">
        <f>VLOOKUP(基本表格!E2349,起始地址定义!A:D,4,FALSE)&amp;" "&amp;Q2349</f>
        <v>2432+P5-M6 刨片机料仓3#出料螺旋B 电机控制 断链保护使能</v>
      </c>
      <c r="I2349" s="10" t="str">
        <f t="shared" si="429"/>
        <v>DB1300,X602.1</v>
      </c>
      <c r="J2349" s="13" t="str">
        <f>VLOOKUP(E2349,起始地址定义!A:D,2,FALSE)</f>
        <v>DB1300</v>
      </c>
      <c r="K2349" s="12" t="str">
        <f t="shared" si="430"/>
        <v>X602.1</v>
      </c>
      <c r="L2349" s="13">
        <f>VLOOKUP(E2349,起始地址定义!A:D,3,FALSE)</f>
        <v>600</v>
      </c>
      <c r="M2349" s="14">
        <f>VLOOKUP($F2349,类型描述及偏移量!$C:$H,2,FALSE)</f>
        <v>2.1</v>
      </c>
      <c r="N2349" s="14" t="str">
        <f>VLOOKUP($F2349,类型描述及偏移量!$C:$H,3,FALSE)</f>
        <v>离散</v>
      </c>
      <c r="O2349" s="14" t="str">
        <f>VLOOKUP($F2349,类型描述及偏移量!$C:$H,4,FALSE)</f>
        <v>None</v>
      </c>
      <c r="P2349" s="14" t="str">
        <f>VLOOKUP($F2349,类型描述及偏移量!$C:$H,5,FALSE)</f>
        <v>No</v>
      </c>
      <c r="Q2349" s="14" t="str">
        <f>VLOOKUP($F2349,类型描述及偏移量!$C:$H,6,FALSE)</f>
        <v>断链保护使能</v>
      </c>
    </row>
    <row r="2350" hidden="1" spans="1:17">
      <c r="A2350" s="12" t="s">
        <v>126</v>
      </c>
      <c r="B2350" s="12" t="str">
        <f t="shared" si="431"/>
        <v>M3_M</v>
      </c>
      <c r="C2350" s="12" t="str">
        <f t="shared" si="432"/>
        <v>Break_Stop</v>
      </c>
      <c r="D2350" s="12" t="str">
        <f t="shared" si="433"/>
        <v>BP_Motor_var</v>
      </c>
      <c r="E2350" s="13" t="str">
        <f t="shared" si="426"/>
        <v>CHP3_M3_M_BP_Motor_var</v>
      </c>
      <c r="F2350" s="14" t="str">
        <f t="shared" si="427"/>
        <v>BP_Motor_var_Break_Stop</v>
      </c>
      <c r="G2350" s="10" t="str">
        <f t="shared" si="428"/>
        <v>CHP3_M3_M_Break_Stop</v>
      </c>
      <c r="H2350" s="10" t="str">
        <f>VLOOKUP(基本表格!E2350,起始地址定义!A:D,4,FALSE)&amp;" "&amp;Q2350</f>
        <v>2432+P5-M6 刨片机料仓3#出料螺旋B 电机控制 断链导致停机</v>
      </c>
      <c r="I2350" s="10" t="str">
        <f t="shared" si="429"/>
        <v>DB1300,X602.2</v>
      </c>
      <c r="J2350" s="13" t="str">
        <f>VLOOKUP(E2350,起始地址定义!A:D,2,FALSE)</f>
        <v>DB1300</v>
      </c>
      <c r="K2350" s="12" t="str">
        <f t="shared" si="430"/>
        <v>X602.2</v>
      </c>
      <c r="L2350" s="13">
        <f>VLOOKUP(E2350,起始地址定义!A:D,3,FALSE)</f>
        <v>600</v>
      </c>
      <c r="M2350" s="14">
        <f>VLOOKUP($F2350,类型描述及偏移量!$C:$H,2,FALSE)</f>
        <v>2.2</v>
      </c>
      <c r="N2350" s="14" t="str">
        <f>VLOOKUP($F2350,类型描述及偏移量!$C:$H,3,FALSE)</f>
        <v>离散</v>
      </c>
      <c r="O2350" s="14" t="str">
        <f>VLOOKUP($F2350,类型描述及偏移量!$C:$H,4,FALSE)</f>
        <v>On</v>
      </c>
      <c r="P2350" s="14" t="str">
        <f>VLOOKUP($F2350,类型描述及偏移量!$C:$H,5,FALSE)</f>
        <v>Yes</v>
      </c>
      <c r="Q2350" s="14" t="str">
        <f>VLOOKUP($F2350,类型描述及偏移量!$C:$H,6,FALSE)</f>
        <v>断链导致停机</v>
      </c>
    </row>
    <row r="2351" hidden="1" spans="1:17">
      <c r="A2351" s="12" t="s">
        <v>126</v>
      </c>
      <c r="B2351" s="12" t="str">
        <f t="shared" si="431"/>
        <v>M3_M</v>
      </c>
      <c r="C2351" s="12" t="str">
        <f t="shared" si="432"/>
        <v>Motor_Back</v>
      </c>
      <c r="D2351" s="12" t="str">
        <f t="shared" si="433"/>
        <v>BP_Motor_var</v>
      </c>
      <c r="E2351" s="13" t="str">
        <f t="shared" si="426"/>
        <v>CHP3_M3_M_BP_Motor_var</v>
      </c>
      <c r="F2351" s="14" t="str">
        <f t="shared" si="427"/>
        <v>BP_Motor_var_Motor_Back</v>
      </c>
      <c r="G2351" s="10" t="str">
        <f t="shared" si="428"/>
        <v>CHP3_M3_M_Motor_Back</v>
      </c>
      <c r="H2351" s="10" t="str">
        <f>VLOOKUP(基本表格!E2351,起始地址定义!A:D,4,FALSE)&amp;" "&amp;Q2351</f>
        <v>2432+P5-M6 刨片机料仓3#出料螺旋B 电机控制 电机(反转）</v>
      </c>
      <c r="I2351" s="10" t="str">
        <f t="shared" si="429"/>
        <v>DB1300,X602.3</v>
      </c>
      <c r="J2351" s="13" t="str">
        <f>VLOOKUP(E2351,起始地址定义!A:D,2,FALSE)</f>
        <v>DB1300</v>
      </c>
      <c r="K2351" s="12" t="str">
        <f t="shared" si="430"/>
        <v>X602.3</v>
      </c>
      <c r="L2351" s="13">
        <f>VLOOKUP(E2351,起始地址定义!A:D,3,FALSE)</f>
        <v>600</v>
      </c>
      <c r="M2351" s="14">
        <f>VLOOKUP($F2351,类型描述及偏移量!$C:$H,2,FALSE)</f>
        <v>2.3</v>
      </c>
      <c r="N2351" s="14" t="str">
        <f>VLOOKUP($F2351,类型描述及偏移量!$C:$H,3,FALSE)</f>
        <v>离散</v>
      </c>
      <c r="O2351" s="14" t="str">
        <f>VLOOKUP($F2351,类型描述及偏移量!$C:$H,4,FALSE)</f>
        <v>None</v>
      </c>
      <c r="P2351" s="14" t="str">
        <f>VLOOKUP($F2351,类型描述及偏移量!$C:$H,5,FALSE)</f>
        <v>Yes</v>
      </c>
      <c r="Q2351" s="14" t="str">
        <f>VLOOKUP($F2351,类型描述及偏移量!$C:$H,6,FALSE)</f>
        <v>电机(反转）</v>
      </c>
    </row>
    <row r="2352" hidden="1" spans="1:17">
      <c r="A2352" s="12" t="s">
        <v>126</v>
      </c>
      <c r="B2352" s="12" t="str">
        <f t="shared" si="431"/>
        <v>M3_M</v>
      </c>
      <c r="C2352" s="12" t="str">
        <f t="shared" si="432"/>
        <v>Loc</v>
      </c>
      <c r="D2352" s="12" t="str">
        <f t="shared" si="433"/>
        <v>BP_Motor_var</v>
      </c>
      <c r="E2352" s="13" t="str">
        <f t="shared" si="426"/>
        <v>CHP3_M3_M_BP_Motor_var</v>
      </c>
      <c r="F2352" s="14" t="str">
        <f t="shared" si="427"/>
        <v>BP_Motor_var_Loc</v>
      </c>
      <c r="G2352" s="10" t="str">
        <f t="shared" si="428"/>
        <v>CHP3_M3_M_Loc</v>
      </c>
      <c r="H2352" s="10" t="str">
        <f>VLOOKUP(基本表格!E2352,起始地址定义!A:D,4,FALSE)&amp;" "&amp;Q2352</f>
        <v>2432+P5-M6 刨片机料仓3#出料螺旋B 电机控制 本地</v>
      </c>
      <c r="I2352" s="10" t="str">
        <f t="shared" si="429"/>
        <v>DB1300,X602.4</v>
      </c>
      <c r="J2352" s="13" t="str">
        <f>VLOOKUP(E2352,起始地址定义!A:D,2,FALSE)</f>
        <v>DB1300</v>
      </c>
      <c r="K2352" s="12" t="str">
        <f t="shared" si="430"/>
        <v>X602.4</v>
      </c>
      <c r="L2352" s="13">
        <f>VLOOKUP(E2352,起始地址定义!A:D,3,FALSE)</f>
        <v>600</v>
      </c>
      <c r="M2352" s="14">
        <f>VLOOKUP($F2352,类型描述及偏移量!$C:$H,2,FALSE)</f>
        <v>2.4</v>
      </c>
      <c r="N2352" s="14" t="str">
        <f>VLOOKUP($F2352,类型描述及偏移量!$C:$H,3,FALSE)</f>
        <v>离散</v>
      </c>
      <c r="O2352" s="14" t="str">
        <f>VLOOKUP($F2352,类型描述及偏移量!$C:$H,4,FALSE)</f>
        <v>None</v>
      </c>
      <c r="P2352" s="14" t="str">
        <f>VLOOKUP($F2352,类型描述及偏移量!$C:$H,5,FALSE)</f>
        <v>Yes</v>
      </c>
      <c r="Q2352" s="14" t="str">
        <f>VLOOKUP($F2352,类型描述及偏移量!$C:$H,6,FALSE)</f>
        <v>本地</v>
      </c>
    </row>
    <row r="2353" hidden="1" spans="1:17">
      <c r="A2353" s="12" t="s">
        <v>126</v>
      </c>
      <c r="B2353" s="12" t="str">
        <f t="shared" si="431"/>
        <v>M3_M</v>
      </c>
      <c r="C2353" s="12" t="str">
        <f t="shared" si="432"/>
        <v>Rem</v>
      </c>
      <c r="D2353" s="12" t="str">
        <f t="shared" si="433"/>
        <v>BP_Motor_var</v>
      </c>
      <c r="E2353" s="13" t="str">
        <f t="shared" si="426"/>
        <v>CHP3_M3_M_BP_Motor_var</v>
      </c>
      <c r="F2353" s="14" t="str">
        <f t="shared" si="427"/>
        <v>BP_Motor_var_Rem</v>
      </c>
      <c r="G2353" s="10" t="str">
        <f t="shared" si="428"/>
        <v>CHP3_M3_M_Rem</v>
      </c>
      <c r="H2353" s="10" t="str">
        <f>VLOOKUP(基本表格!E2353,起始地址定义!A:D,4,FALSE)&amp;" "&amp;Q2353</f>
        <v>2432+P5-M6 刨片机料仓3#出料螺旋B 电机控制 远程</v>
      </c>
      <c r="I2353" s="10" t="str">
        <f t="shared" si="429"/>
        <v>DB1300,X602.5</v>
      </c>
      <c r="J2353" s="13" t="str">
        <f>VLOOKUP(E2353,起始地址定义!A:D,2,FALSE)</f>
        <v>DB1300</v>
      </c>
      <c r="K2353" s="12" t="str">
        <f t="shared" si="430"/>
        <v>X602.5</v>
      </c>
      <c r="L2353" s="13">
        <f>VLOOKUP(E2353,起始地址定义!A:D,3,FALSE)</f>
        <v>600</v>
      </c>
      <c r="M2353" s="14">
        <f>VLOOKUP($F2353,类型描述及偏移量!$C:$H,2,FALSE)</f>
        <v>2.5</v>
      </c>
      <c r="N2353" s="14" t="str">
        <f>VLOOKUP($F2353,类型描述及偏移量!$C:$H,3,FALSE)</f>
        <v>离散</v>
      </c>
      <c r="O2353" s="14" t="str">
        <f>VLOOKUP($F2353,类型描述及偏移量!$C:$H,4,FALSE)</f>
        <v>None</v>
      </c>
      <c r="P2353" s="14" t="str">
        <f>VLOOKUP($F2353,类型描述及偏移量!$C:$H,5,FALSE)</f>
        <v>Yes</v>
      </c>
      <c r="Q2353" s="14" t="str">
        <f>VLOOKUP($F2353,类型描述及偏移量!$C:$H,6,FALSE)</f>
        <v>远程</v>
      </c>
    </row>
    <row r="2354" hidden="1" spans="1:17">
      <c r="A2354" s="12" t="s">
        <v>126</v>
      </c>
      <c r="B2354" s="12" t="str">
        <f t="shared" si="431"/>
        <v>M3_M</v>
      </c>
      <c r="C2354" s="12" t="str">
        <f t="shared" si="432"/>
        <v>Blocking_ALM</v>
      </c>
      <c r="D2354" s="12" t="str">
        <f t="shared" si="433"/>
        <v>BP_Motor_var</v>
      </c>
      <c r="E2354" s="13" t="str">
        <f t="shared" si="426"/>
        <v>CHP3_M3_M_BP_Motor_var</v>
      </c>
      <c r="F2354" s="14" t="str">
        <f t="shared" si="427"/>
        <v>BP_Motor_var_Blocking_ALM</v>
      </c>
      <c r="G2354" s="10" t="str">
        <f t="shared" si="428"/>
        <v>CHP3_M3_M_Blocking_ALM</v>
      </c>
      <c r="H2354" s="10" t="str">
        <f>VLOOKUP(基本表格!E2354,起始地址定义!A:D,4,FALSE)&amp;" "&amp;Q2354</f>
        <v>2432+P5-M6 刨片机料仓3#出料螺旋B 电机控制 堵料报警</v>
      </c>
      <c r="I2354" s="10" t="str">
        <f t="shared" si="429"/>
        <v>DB1300,X602.6</v>
      </c>
      <c r="J2354" s="13" t="str">
        <f>VLOOKUP(E2354,起始地址定义!A:D,2,FALSE)</f>
        <v>DB1300</v>
      </c>
      <c r="K2354" s="12" t="str">
        <f t="shared" si="430"/>
        <v>X602.6</v>
      </c>
      <c r="L2354" s="13">
        <f>VLOOKUP(E2354,起始地址定义!A:D,3,FALSE)</f>
        <v>600</v>
      </c>
      <c r="M2354" s="14">
        <f>VLOOKUP($F2354,类型描述及偏移量!$C:$H,2,FALSE)</f>
        <v>2.6</v>
      </c>
      <c r="N2354" s="14" t="str">
        <f>VLOOKUP($F2354,类型描述及偏移量!$C:$H,3,FALSE)</f>
        <v>离散</v>
      </c>
      <c r="O2354" s="14" t="str">
        <f>VLOOKUP($F2354,类型描述及偏移量!$C:$H,4,FALSE)</f>
        <v>On</v>
      </c>
      <c r="P2354" s="14" t="str">
        <f>VLOOKUP($F2354,类型描述及偏移量!$C:$H,5,FALSE)</f>
        <v>Yes</v>
      </c>
      <c r="Q2354" s="14" t="str">
        <f>VLOOKUP($F2354,类型描述及偏移量!$C:$H,6,FALSE)</f>
        <v>堵料报警</v>
      </c>
    </row>
    <row r="2355" hidden="1" spans="1:17">
      <c r="A2355" s="12" t="s">
        <v>126</v>
      </c>
      <c r="B2355" s="12" t="str">
        <f t="shared" si="431"/>
        <v>M3_M</v>
      </c>
      <c r="C2355" s="12" t="str">
        <f t="shared" si="432"/>
        <v>Blocking_CHK</v>
      </c>
      <c r="D2355" s="12" t="str">
        <f t="shared" si="433"/>
        <v>BP_Motor_var</v>
      </c>
      <c r="E2355" s="13" t="str">
        <f t="shared" si="426"/>
        <v>CHP3_M3_M_BP_Motor_var</v>
      </c>
      <c r="F2355" s="14" t="str">
        <f t="shared" si="427"/>
        <v>BP_Motor_var_Blocking_CHK</v>
      </c>
      <c r="G2355" s="10" t="str">
        <f t="shared" si="428"/>
        <v>CHP3_M3_M_Blocking_CHK</v>
      </c>
      <c r="H2355" s="10" t="str">
        <f>VLOOKUP(基本表格!E2355,起始地址定义!A:D,4,FALSE)&amp;" "&amp;Q2355</f>
        <v>2432+P5-M6 刨片机料仓3#出料螺旋B 电机控制 堵料检测</v>
      </c>
      <c r="I2355" s="10" t="str">
        <f t="shared" si="429"/>
        <v>DB1300,X602.7</v>
      </c>
      <c r="J2355" s="13" t="str">
        <f>VLOOKUP(E2355,起始地址定义!A:D,2,FALSE)</f>
        <v>DB1300</v>
      </c>
      <c r="K2355" s="12" t="str">
        <f t="shared" si="430"/>
        <v>X602.7</v>
      </c>
      <c r="L2355" s="13">
        <f>VLOOKUP(E2355,起始地址定义!A:D,3,FALSE)</f>
        <v>600</v>
      </c>
      <c r="M2355" s="14">
        <f>VLOOKUP($F2355,类型描述及偏移量!$C:$H,2,FALSE)</f>
        <v>2.7</v>
      </c>
      <c r="N2355" s="14" t="str">
        <f>VLOOKUP($F2355,类型描述及偏移量!$C:$H,3,FALSE)</f>
        <v>离散</v>
      </c>
      <c r="O2355" s="14" t="str">
        <f>VLOOKUP($F2355,类型描述及偏移量!$C:$H,4,FALSE)</f>
        <v>None</v>
      </c>
      <c r="P2355" s="14" t="str">
        <f>VLOOKUP($F2355,类型描述及偏移量!$C:$H,5,FALSE)</f>
        <v>Yes</v>
      </c>
      <c r="Q2355" s="14" t="str">
        <f>VLOOKUP($F2355,类型描述及偏移量!$C:$H,6,FALSE)</f>
        <v>堵料检测</v>
      </c>
    </row>
    <row r="2356" hidden="1" spans="1:17">
      <c r="A2356" s="12" t="s">
        <v>126</v>
      </c>
      <c r="B2356" s="12" t="str">
        <f t="shared" si="431"/>
        <v>M3_M</v>
      </c>
      <c r="C2356" s="12" t="str">
        <f t="shared" si="432"/>
        <v>Blocking_EN</v>
      </c>
      <c r="D2356" s="12" t="str">
        <f t="shared" si="433"/>
        <v>BP_Motor_var</v>
      </c>
      <c r="E2356" s="13" t="str">
        <f t="shared" si="426"/>
        <v>CHP3_M3_M_BP_Motor_var</v>
      </c>
      <c r="F2356" s="14" t="str">
        <f t="shared" si="427"/>
        <v>BP_Motor_var_Blocking_EN</v>
      </c>
      <c r="G2356" s="10" t="str">
        <f t="shared" si="428"/>
        <v>CHP3_M3_M_Blocking_EN</v>
      </c>
      <c r="H2356" s="10" t="str">
        <f>VLOOKUP(基本表格!E2356,起始地址定义!A:D,4,FALSE)&amp;" "&amp;Q2356</f>
        <v>2432+P5-M6 刨片机料仓3#出料螺旋B 电机控制 堵料保护使能</v>
      </c>
      <c r="I2356" s="10" t="str">
        <f t="shared" si="429"/>
        <v>DB1300,X603.0</v>
      </c>
      <c r="J2356" s="13" t="str">
        <f>VLOOKUP(E2356,起始地址定义!A:D,2,FALSE)</f>
        <v>DB1300</v>
      </c>
      <c r="K2356" s="12" t="str">
        <f t="shared" si="430"/>
        <v>X603.0</v>
      </c>
      <c r="L2356" s="13">
        <f>VLOOKUP(E2356,起始地址定义!A:D,3,FALSE)</f>
        <v>600</v>
      </c>
      <c r="M2356" s="14">
        <f>VLOOKUP($F2356,类型描述及偏移量!$C:$H,2,FALSE)</f>
        <v>3</v>
      </c>
      <c r="N2356" s="14" t="str">
        <f>VLOOKUP($F2356,类型描述及偏移量!$C:$H,3,FALSE)</f>
        <v>离散</v>
      </c>
      <c r="O2356" s="14" t="str">
        <f>VLOOKUP($F2356,类型描述及偏移量!$C:$H,4,FALSE)</f>
        <v>None</v>
      </c>
      <c r="P2356" s="14" t="str">
        <f>VLOOKUP($F2356,类型描述及偏移量!$C:$H,5,FALSE)</f>
        <v>No</v>
      </c>
      <c r="Q2356" s="14" t="str">
        <f>VLOOKUP($F2356,类型描述及偏移量!$C:$H,6,FALSE)</f>
        <v>堵料保护使能</v>
      </c>
    </row>
    <row r="2357" hidden="1" spans="1:17">
      <c r="A2357" s="12" t="s">
        <v>126</v>
      </c>
      <c r="B2357" s="12" t="str">
        <f t="shared" si="431"/>
        <v>M3_M</v>
      </c>
      <c r="C2357" s="12" t="str">
        <f t="shared" si="432"/>
        <v>Blocking_Stop</v>
      </c>
      <c r="D2357" s="12" t="str">
        <f t="shared" si="433"/>
        <v>BP_Motor_var</v>
      </c>
      <c r="E2357" s="13" t="str">
        <f t="shared" si="426"/>
        <v>CHP3_M3_M_BP_Motor_var</v>
      </c>
      <c r="F2357" s="14" t="str">
        <f t="shared" si="427"/>
        <v>BP_Motor_var_Blocking_Stop</v>
      </c>
      <c r="G2357" s="10" t="str">
        <f t="shared" si="428"/>
        <v>CHP3_M3_M_Blocking_Stop</v>
      </c>
      <c r="H2357" s="10" t="str">
        <f>VLOOKUP(基本表格!E2357,起始地址定义!A:D,4,FALSE)&amp;" "&amp;Q2357</f>
        <v>2432+P5-M6 刨片机料仓3#出料螺旋B 电机控制 堵料导致停机</v>
      </c>
      <c r="I2357" s="10" t="str">
        <f t="shared" si="429"/>
        <v>DB1300,X603.1</v>
      </c>
      <c r="J2357" s="13" t="str">
        <f>VLOOKUP(E2357,起始地址定义!A:D,2,FALSE)</f>
        <v>DB1300</v>
      </c>
      <c r="K2357" s="12" t="str">
        <f t="shared" si="430"/>
        <v>X603.1</v>
      </c>
      <c r="L2357" s="13">
        <f>VLOOKUP(E2357,起始地址定义!A:D,3,FALSE)</f>
        <v>600</v>
      </c>
      <c r="M2357" s="14">
        <f>VLOOKUP($F2357,类型描述及偏移量!$C:$H,2,FALSE)</f>
        <v>3.1</v>
      </c>
      <c r="N2357" s="14" t="str">
        <f>VLOOKUP($F2357,类型描述及偏移量!$C:$H,3,FALSE)</f>
        <v>离散</v>
      </c>
      <c r="O2357" s="14" t="str">
        <f>VLOOKUP($F2357,类型描述及偏移量!$C:$H,4,FALSE)</f>
        <v>On</v>
      </c>
      <c r="P2357" s="14" t="str">
        <f>VLOOKUP($F2357,类型描述及偏移量!$C:$H,5,FALSE)</f>
        <v>Yes</v>
      </c>
      <c r="Q2357" s="14" t="str">
        <f>VLOOKUP($F2357,类型描述及偏移量!$C:$H,6,FALSE)</f>
        <v>堵料导致停机</v>
      </c>
    </row>
    <row r="2358" hidden="1" spans="1:17">
      <c r="A2358" s="12" t="s">
        <v>126</v>
      </c>
      <c r="B2358" s="12" t="str">
        <f t="shared" si="431"/>
        <v>M3_M</v>
      </c>
      <c r="C2358" s="12" t="str">
        <f t="shared" si="432"/>
        <v>BreakTime</v>
      </c>
      <c r="D2358" s="12" t="str">
        <f t="shared" si="433"/>
        <v>BP_Motor_var</v>
      </c>
      <c r="E2358" s="13" t="str">
        <f t="shared" si="426"/>
        <v>CHP3_M3_M_BP_Motor_var</v>
      </c>
      <c r="F2358" s="14" t="str">
        <f t="shared" si="427"/>
        <v>BP_Motor_var_BreakTime</v>
      </c>
      <c r="G2358" s="10" t="str">
        <f t="shared" si="428"/>
        <v>CHP3_M3_M_BreakTime</v>
      </c>
      <c r="H2358" s="10" t="str">
        <f>VLOOKUP(基本表格!E2358,起始地址定义!A:D,4,FALSE)&amp;" "&amp;Q2358</f>
        <v>2432+P5-M6 刨片机料仓3#出料螺旋B 电机控制 断链超时时间 秒</v>
      </c>
      <c r="I2358" s="10" t="str">
        <f t="shared" si="429"/>
        <v>DB1300,INT604</v>
      </c>
      <c r="J2358" s="13" t="str">
        <f>VLOOKUP(E2358,起始地址定义!A:D,2,FALSE)</f>
        <v>DB1300</v>
      </c>
      <c r="K2358" s="12" t="str">
        <f t="shared" si="430"/>
        <v>INT604</v>
      </c>
      <c r="L2358" s="13">
        <f>VLOOKUP(E2358,起始地址定义!A:D,3,FALSE)</f>
        <v>600</v>
      </c>
      <c r="M2358" s="14">
        <f>VLOOKUP($F2358,类型描述及偏移量!$C:$H,2,FALSE)</f>
        <v>4</v>
      </c>
      <c r="N2358" s="14" t="str">
        <f>VLOOKUP($F2358,类型描述及偏移量!$C:$H,3,FALSE)</f>
        <v>整型</v>
      </c>
      <c r="O2358" s="14" t="str">
        <f>VLOOKUP($F2358,类型描述及偏移量!$C:$H,4,FALSE)</f>
        <v>None</v>
      </c>
      <c r="P2358" s="14" t="str">
        <f>VLOOKUP($F2358,类型描述及偏移量!$C:$H,5,FALSE)</f>
        <v>No</v>
      </c>
      <c r="Q2358" s="14" t="str">
        <f>VLOOKUP($F2358,类型描述及偏移量!$C:$H,6,FALSE)</f>
        <v>断链超时时间 秒</v>
      </c>
    </row>
    <row r="2359" hidden="1" spans="1:17">
      <c r="A2359" s="12" t="s">
        <v>126</v>
      </c>
      <c r="B2359" s="12" t="str">
        <f t="shared" si="431"/>
        <v>M3_M</v>
      </c>
      <c r="C2359" s="12" t="str">
        <f t="shared" si="432"/>
        <v>BlockingTime</v>
      </c>
      <c r="D2359" s="12" t="str">
        <f t="shared" si="433"/>
        <v>BP_Motor_var</v>
      </c>
      <c r="E2359" s="13" t="str">
        <f t="shared" si="426"/>
        <v>CHP3_M3_M_BP_Motor_var</v>
      </c>
      <c r="F2359" s="14" t="str">
        <f t="shared" si="427"/>
        <v>BP_Motor_var_BlockingTime</v>
      </c>
      <c r="G2359" s="10" t="str">
        <f t="shared" si="428"/>
        <v>CHP3_M3_M_BlockingTime</v>
      </c>
      <c r="H2359" s="10" t="str">
        <f>VLOOKUP(基本表格!E2359,起始地址定义!A:D,4,FALSE)&amp;" "&amp;Q2359</f>
        <v>2432+P5-M6 刨片机料仓3#出料螺旋B 电机控制 堵料检测时间 秒</v>
      </c>
      <c r="I2359" s="10" t="str">
        <f t="shared" si="429"/>
        <v>DB1300,INT606</v>
      </c>
      <c r="J2359" s="13" t="str">
        <f>VLOOKUP(E2359,起始地址定义!A:D,2,FALSE)</f>
        <v>DB1300</v>
      </c>
      <c r="K2359" s="12" t="str">
        <f t="shared" si="430"/>
        <v>INT606</v>
      </c>
      <c r="L2359" s="13">
        <f>VLOOKUP(E2359,起始地址定义!A:D,3,FALSE)</f>
        <v>600</v>
      </c>
      <c r="M2359" s="14">
        <f>VLOOKUP($F2359,类型描述及偏移量!$C:$H,2,FALSE)</f>
        <v>6</v>
      </c>
      <c r="N2359" s="14" t="str">
        <f>VLOOKUP($F2359,类型描述及偏移量!$C:$H,3,FALSE)</f>
        <v>整型</v>
      </c>
      <c r="O2359" s="14" t="str">
        <f>VLOOKUP($F2359,类型描述及偏移量!$C:$H,4,FALSE)</f>
        <v>None</v>
      </c>
      <c r="P2359" s="14" t="str">
        <f>VLOOKUP($F2359,类型描述及偏移量!$C:$H,5,FALSE)</f>
        <v>No</v>
      </c>
      <c r="Q2359" s="14" t="str">
        <f>VLOOKUP($F2359,类型描述及偏移量!$C:$H,6,FALSE)</f>
        <v>堵料检测时间 秒</v>
      </c>
    </row>
    <row r="2360" hidden="1" spans="1:17">
      <c r="A2360" s="12" t="s">
        <v>126</v>
      </c>
      <c r="B2360" s="12" t="str">
        <f t="shared" si="431"/>
        <v>M3_M</v>
      </c>
      <c r="C2360" s="12" t="str">
        <f t="shared" si="432"/>
        <v>PullSwitch_CHK</v>
      </c>
      <c r="D2360" s="12" t="str">
        <f t="shared" si="433"/>
        <v>BP_Motor_var</v>
      </c>
      <c r="E2360" s="13" t="str">
        <f t="shared" si="426"/>
        <v>CHP3_M3_M_BP_Motor_var</v>
      </c>
      <c r="F2360" s="14" t="str">
        <f t="shared" si="427"/>
        <v>BP_Motor_var_PullSwitch_CHK</v>
      </c>
      <c r="G2360" s="10" t="str">
        <f t="shared" si="428"/>
        <v>CHP3_M3_M_PullSwitch_CHK</v>
      </c>
      <c r="H2360" s="10" t="str">
        <f>VLOOKUP(基本表格!E2360,起始地址定义!A:D,4,FALSE)&amp;" "&amp;Q2360</f>
        <v>2432+P5-M6 刨片机料仓3#出料螺旋B 电机控制 拉线开关</v>
      </c>
      <c r="I2360" s="10" t="str">
        <f t="shared" si="429"/>
        <v>DB1300,X608.0</v>
      </c>
      <c r="J2360" s="13" t="str">
        <f>VLOOKUP(E2360,起始地址定义!A:D,2,FALSE)</f>
        <v>DB1300</v>
      </c>
      <c r="K2360" s="12" t="str">
        <f t="shared" si="430"/>
        <v>X608.0</v>
      </c>
      <c r="L2360" s="13">
        <f>VLOOKUP(E2360,起始地址定义!A:D,3,FALSE)</f>
        <v>600</v>
      </c>
      <c r="M2360" s="14">
        <f>VLOOKUP($F2360,类型描述及偏移量!$C:$H,2,FALSE)</f>
        <v>8</v>
      </c>
      <c r="N2360" s="14" t="str">
        <f>VLOOKUP($F2360,类型描述及偏移量!$C:$H,3,FALSE)</f>
        <v>离散</v>
      </c>
      <c r="O2360" s="14" t="str">
        <f>VLOOKUP($F2360,类型描述及偏移量!$C:$H,4,FALSE)</f>
        <v>On</v>
      </c>
      <c r="P2360" s="14" t="str">
        <f>VLOOKUP($F2360,类型描述及偏移量!$C:$H,5,FALSE)</f>
        <v>Yes</v>
      </c>
      <c r="Q2360" s="14" t="str">
        <f>VLOOKUP($F2360,类型描述及偏移量!$C:$H,6,FALSE)</f>
        <v>拉线开关</v>
      </c>
    </row>
    <row r="2361" hidden="1" spans="1:17">
      <c r="A2361" s="12" t="s">
        <v>126</v>
      </c>
      <c r="B2361" s="12" t="str">
        <f t="shared" si="431"/>
        <v>M3_M</v>
      </c>
      <c r="C2361" s="12" t="str">
        <f t="shared" si="432"/>
        <v>LMD_ALM</v>
      </c>
      <c r="D2361" s="12" t="str">
        <f t="shared" si="433"/>
        <v>BP_Motor_var</v>
      </c>
      <c r="E2361" s="13" t="str">
        <f t="shared" si="426"/>
        <v>CHP3_M3_M_BP_Motor_var</v>
      </c>
      <c r="F2361" s="14" t="str">
        <f t="shared" si="427"/>
        <v>BP_Motor_var_LMD_ALM</v>
      </c>
      <c r="G2361" s="10" t="str">
        <f t="shared" si="428"/>
        <v>CHP3_M3_M_LMD_ALM</v>
      </c>
      <c r="H2361" s="10" t="str">
        <f>VLOOKUP(基本表格!E2361,起始地址定义!A:D,4,FALSE)&amp;" "&amp;Q2361</f>
        <v>2432+P5-M6 刨片机料仓3#出料螺旋B 电机控制 左跑偏报警</v>
      </c>
      <c r="I2361" s="10" t="str">
        <f t="shared" si="429"/>
        <v>DB1300,X608.1</v>
      </c>
      <c r="J2361" s="13" t="str">
        <f>VLOOKUP(E2361,起始地址定义!A:D,2,FALSE)</f>
        <v>DB1300</v>
      </c>
      <c r="K2361" s="12" t="str">
        <f t="shared" si="430"/>
        <v>X608.1</v>
      </c>
      <c r="L2361" s="13">
        <f>VLOOKUP(E2361,起始地址定义!A:D,3,FALSE)</f>
        <v>600</v>
      </c>
      <c r="M2361" s="14">
        <f>VLOOKUP($F2361,类型描述及偏移量!$C:$H,2,FALSE)</f>
        <v>8.1</v>
      </c>
      <c r="N2361" s="14" t="str">
        <f>VLOOKUP($F2361,类型描述及偏移量!$C:$H,3,FALSE)</f>
        <v>离散</v>
      </c>
      <c r="O2361" s="14" t="str">
        <f>VLOOKUP($F2361,类型描述及偏移量!$C:$H,4,FALSE)</f>
        <v>On</v>
      </c>
      <c r="P2361" s="14" t="str">
        <f>VLOOKUP($F2361,类型描述及偏移量!$C:$H,5,FALSE)</f>
        <v>Yes</v>
      </c>
      <c r="Q2361" s="14" t="str">
        <f>VLOOKUP($F2361,类型描述及偏移量!$C:$H,6,FALSE)</f>
        <v>左跑偏报警</v>
      </c>
    </row>
    <row r="2362" hidden="1" spans="1:17">
      <c r="A2362" s="12" t="s">
        <v>126</v>
      </c>
      <c r="B2362" s="12" t="str">
        <f t="shared" si="431"/>
        <v>M3_M</v>
      </c>
      <c r="C2362" s="12" t="str">
        <f t="shared" si="432"/>
        <v>LMD_CHK_1</v>
      </c>
      <c r="D2362" s="12" t="str">
        <f t="shared" si="433"/>
        <v>BP_Motor_var</v>
      </c>
      <c r="E2362" s="13" t="str">
        <f t="shared" si="426"/>
        <v>CHP3_M3_M_BP_Motor_var</v>
      </c>
      <c r="F2362" s="14" t="str">
        <f t="shared" si="427"/>
        <v>BP_Motor_var_LMD_CHK_1</v>
      </c>
      <c r="G2362" s="10" t="str">
        <f t="shared" si="428"/>
        <v>CHP3_M3_M_LMD_CHK_1</v>
      </c>
      <c r="H2362" s="10" t="str">
        <f>VLOOKUP(基本表格!E2362,起始地址定义!A:D,4,FALSE)&amp;" "&amp;Q2362</f>
        <v>2432+P5-M6 刨片机料仓3#出料螺旋B 电机控制 左跑偏1检测</v>
      </c>
      <c r="I2362" s="10" t="str">
        <f t="shared" si="429"/>
        <v>DB1300,X608.2</v>
      </c>
      <c r="J2362" s="13" t="str">
        <f>VLOOKUP(E2362,起始地址定义!A:D,2,FALSE)</f>
        <v>DB1300</v>
      </c>
      <c r="K2362" s="12" t="str">
        <f t="shared" si="430"/>
        <v>X608.2</v>
      </c>
      <c r="L2362" s="13">
        <f>VLOOKUP(E2362,起始地址定义!A:D,3,FALSE)</f>
        <v>600</v>
      </c>
      <c r="M2362" s="14">
        <f>VLOOKUP($F2362,类型描述及偏移量!$C:$H,2,FALSE)</f>
        <v>8.2</v>
      </c>
      <c r="N2362" s="14" t="str">
        <f>VLOOKUP($F2362,类型描述及偏移量!$C:$H,3,FALSE)</f>
        <v>离散</v>
      </c>
      <c r="O2362" s="14" t="str">
        <f>VLOOKUP($F2362,类型描述及偏移量!$C:$H,4,FALSE)</f>
        <v>None</v>
      </c>
      <c r="P2362" s="14" t="str">
        <f>VLOOKUP($F2362,类型描述及偏移量!$C:$H,5,FALSE)</f>
        <v>Yes</v>
      </c>
      <c r="Q2362" s="14" t="str">
        <f>VLOOKUP($F2362,类型描述及偏移量!$C:$H,6,FALSE)</f>
        <v>左跑偏1检测</v>
      </c>
    </row>
    <row r="2363" hidden="1" spans="1:17">
      <c r="A2363" s="12" t="s">
        <v>126</v>
      </c>
      <c r="B2363" s="12" t="str">
        <f t="shared" si="431"/>
        <v>M3_M</v>
      </c>
      <c r="C2363" s="12" t="str">
        <f t="shared" si="432"/>
        <v>LMD_EN</v>
      </c>
      <c r="D2363" s="12" t="str">
        <f t="shared" si="433"/>
        <v>BP_Motor_var</v>
      </c>
      <c r="E2363" s="13" t="str">
        <f t="shared" si="426"/>
        <v>CHP3_M3_M_BP_Motor_var</v>
      </c>
      <c r="F2363" s="14" t="str">
        <f t="shared" si="427"/>
        <v>BP_Motor_var_LMD_EN</v>
      </c>
      <c r="G2363" s="10" t="str">
        <f t="shared" si="428"/>
        <v>CHP3_M3_M_LMD_EN</v>
      </c>
      <c r="H2363" s="10" t="str">
        <f>VLOOKUP(基本表格!E2363,起始地址定义!A:D,4,FALSE)&amp;" "&amp;Q2363</f>
        <v>2432+P5-M6 刨片机料仓3#出料螺旋B 电机控制 左跑偏保护使能</v>
      </c>
      <c r="I2363" s="10" t="str">
        <f t="shared" si="429"/>
        <v>DB1300,X608.3</v>
      </c>
      <c r="J2363" s="13" t="str">
        <f>VLOOKUP(E2363,起始地址定义!A:D,2,FALSE)</f>
        <v>DB1300</v>
      </c>
      <c r="K2363" s="12" t="str">
        <f t="shared" si="430"/>
        <v>X608.3</v>
      </c>
      <c r="L2363" s="13">
        <f>VLOOKUP(E2363,起始地址定义!A:D,3,FALSE)</f>
        <v>600</v>
      </c>
      <c r="M2363" s="14">
        <f>VLOOKUP($F2363,类型描述及偏移量!$C:$H,2,FALSE)</f>
        <v>8.3</v>
      </c>
      <c r="N2363" s="14" t="str">
        <f>VLOOKUP($F2363,类型描述及偏移量!$C:$H,3,FALSE)</f>
        <v>离散</v>
      </c>
      <c r="O2363" s="14" t="str">
        <f>VLOOKUP($F2363,类型描述及偏移量!$C:$H,4,FALSE)</f>
        <v>None</v>
      </c>
      <c r="P2363" s="14" t="str">
        <f>VLOOKUP($F2363,类型描述及偏移量!$C:$H,5,FALSE)</f>
        <v>No</v>
      </c>
      <c r="Q2363" s="14" t="str">
        <f>VLOOKUP($F2363,类型描述及偏移量!$C:$H,6,FALSE)</f>
        <v>左跑偏保护使能</v>
      </c>
    </row>
    <row r="2364" hidden="1" spans="1:17">
      <c r="A2364" s="12" t="s">
        <v>126</v>
      </c>
      <c r="B2364" s="12" t="str">
        <f t="shared" si="431"/>
        <v>M3_M</v>
      </c>
      <c r="C2364" s="12" t="str">
        <f t="shared" si="432"/>
        <v>LMD_Stop</v>
      </c>
      <c r="D2364" s="12" t="str">
        <f t="shared" si="433"/>
        <v>BP_Motor_var</v>
      </c>
      <c r="E2364" s="13" t="str">
        <f t="shared" si="426"/>
        <v>CHP3_M3_M_BP_Motor_var</v>
      </c>
      <c r="F2364" s="14" t="str">
        <f t="shared" si="427"/>
        <v>BP_Motor_var_LMD_Stop</v>
      </c>
      <c r="G2364" s="10" t="str">
        <f t="shared" si="428"/>
        <v>CHP3_M3_M_LMD_Stop</v>
      </c>
      <c r="H2364" s="10" t="str">
        <f>VLOOKUP(基本表格!E2364,起始地址定义!A:D,4,FALSE)&amp;" "&amp;Q2364</f>
        <v>2432+P5-M6 刨片机料仓3#出料螺旋B 电机控制 左跑偏导致停机</v>
      </c>
      <c r="I2364" s="10" t="str">
        <f t="shared" si="429"/>
        <v>DB1300,X608.4</v>
      </c>
      <c r="J2364" s="13" t="str">
        <f>VLOOKUP(E2364,起始地址定义!A:D,2,FALSE)</f>
        <v>DB1300</v>
      </c>
      <c r="K2364" s="12" t="str">
        <f t="shared" si="430"/>
        <v>X608.4</v>
      </c>
      <c r="L2364" s="13">
        <f>VLOOKUP(E2364,起始地址定义!A:D,3,FALSE)</f>
        <v>600</v>
      </c>
      <c r="M2364" s="14">
        <f>VLOOKUP($F2364,类型描述及偏移量!$C:$H,2,FALSE)</f>
        <v>8.4</v>
      </c>
      <c r="N2364" s="14" t="str">
        <f>VLOOKUP($F2364,类型描述及偏移量!$C:$H,3,FALSE)</f>
        <v>离散</v>
      </c>
      <c r="O2364" s="14" t="str">
        <f>VLOOKUP($F2364,类型描述及偏移量!$C:$H,4,FALSE)</f>
        <v>On</v>
      </c>
      <c r="P2364" s="14" t="str">
        <f>VLOOKUP($F2364,类型描述及偏移量!$C:$H,5,FALSE)</f>
        <v>Yes</v>
      </c>
      <c r="Q2364" s="14" t="str">
        <f>VLOOKUP($F2364,类型描述及偏移量!$C:$H,6,FALSE)</f>
        <v>左跑偏导致停机</v>
      </c>
    </row>
    <row r="2365" hidden="1" spans="1:17">
      <c r="A2365" s="12" t="s">
        <v>126</v>
      </c>
      <c r="B2365" s="12" t="str">
        <f t="shared" si="431"/>
        <v>M3_M</v>
      </c>
      <c r="C2365" s="12" t="str">
        <f t="shared" si="432"/>
        <v>LMD_Time</v>
      </c>
      <c r="D2365" s="12" t="str">
        <f t="shared" si="433"/>
        <v>BP_Motor_var</v>
      </c>
      <c r="E2365" s="13" t="str">
        <f t="shared" si="426"/>
        <v>CHP3_M3_M_BP_Motor_var</v>
      </c>
      <c r="F2365" s="14" t="str">
        <f t="shared" si="427"/>
        <v>BP_Motor_var_LMD_Time</v>
      </c>
      <c r="G2365" s="10" t="str">
        <f t="shared" si="428"/>
        <v>CHP3_M3_M_LMD_Time</v>
      </c>
      <c r="H2365" s="10" t="str">
        <f>VLOOKUP(基本表格!E2365,起始地址定义!A:D,4,FALSE)&amp;" "&amp;Q2365</f>
        <v>2432+P5-M6 刨片机料仓3#出料螺旋B 电机控制 左跑偏检测时间</v>
      </c>
      <c r="I2365" s="10" t="str">
        <f t="shared" si="429"/>
        <v>DB1300,INT610</v>
      </c>
      <c r="J2365" s="13" t="str">
        <f>VLOOKUP(E2365,起始地址定义!A:D,2,FALSE)</f>
        <v>DB1300</v>
      </c>
      <c r="K2365" s="12" t="str">
        <f t="shared" si="430"/>
        <v>INT610</v>
      </c>
      <c r="L2365" s="13">
        <f>VLOOKUP(E2365,起始地址定义!A:D,3,FALSE)</f>
        <v>600</v>
      </c>
      <c r="M2365" s="14">
        <f>VLOOKUP($F2365,类型描述及偏移量!$C:$H,2,FALSE)</f>
        <v>10</v>
      </c>
      <c r="N2365" s="14" t="str">
        <f>VLOOKUP($F2365,类型描述及偏移量!$C:$H,3,FALSE)</f>
        <v>整型</v>
      </c>
      <c r="O2365" s="14" t="str">
        <f>VLOOKUP($F2365,类型描述及偏移量!$C:$H,4,FALSE)</f>
        <v>None</v>
      </c>
      <c r="P2365" s="14" t="str">
        <f>VLOOKUP($F2365,类型描述及偏移量!$C:$H,5,FALSE)</f>
        <v>No</v>
      </c>
      <c r="Q2365" s="14" t="str">
        <f>VLOOKUP($F2365,类型描述及偏移量!$C:$H,6,FALSE)</f>
        <v>左跑偏检测时间</v>
      </c>
    </row>
    <row r="2366" hidden="1" spans="1:17">
      <c r="A2366" s="12" t="s">
        <v>126</v>
      </c>
      <c r="B2366" s="12" t="str">
        <f t="shared" si="431"/>
        <v>M3_M</v>
      </c>
      <c r="C2366" s="12" t="str">
        <f t="shared" si="432"/>
        <v>RMD_ALM</v>
      </c>
      <c r="D2366" s="12" t="str">
        <f t="shared" si="433"/>
        <v>BP_Motor_var</v>
      </c>
      <c r="E2366" s="13" t="str">
        <f t="shared" si="426"/>
        <v>CHP3_M3_M_BP_Motor_var</v>
      </c>
      <c r="F2366" s="14" t="str">
        <f t="shared" si="427"/>
        <v>BP_Motor_var_RMD_ALM</v>
      </c>
      <c r="G2366" s="10" t="str">
        <f t="shared" si="428"/>
        <v>CHP3_M3_M_RMD_ALM</v>
      </c>
      <c r="H2366" s="10" t="str">
        <f>VLOOKUP(基本表格!E2366,起始地址定义!A:D,4,FALSE)&amp;" "&amp;Q2366</f>
        <v>2432+P5-M6 刨片机料仓3#出料螺旋B 电机控制 右 跑偏报警</v>
      </c>
      <c r="I2366" s="10" t="str">
        <f t="shared" si="429"/>
        <v>DB1300,X612.0</v>
      </c>
      <c r="J2366" s="13" t="str">
        <f>VLOOKUP(E2366,起始地址定义!A:D,2,FALSE)</f>
        <v>DB1300</v>
      </c>
      <c r="K2366" s="12" t="str">
        <f t="shared" si="430"/>
        <v>X612.0</v>
      </c>
      <c r="L2366" s="13">
        <f>VLOOKUP(E2366,起始地址定义!A:D,3,FALSE)</f>
        <v>600</v>
      </c>
      <c r="M2366" s="14">
        <f>VLOOKUP($F2366,类型描述及偏移量!$C:$H,2,FALSE)</f>
        <v>12</v>
      </c>
      <c r="N2366" s="14" t="str">
        <f>VLOOKUP($F2366,类型描述及偏移量!$C:$H,3,FALSE)</f>
        <v>离散</v>
      </c>
      <c r="O2366" s="14" t="str">
        <f>VLOOKUP($F2366,类型描述及偏移量!$C:$H,4,FALSE)</f>
        <v>On</v>
      </c>
      <c r="P2366" s="14" t="str">
        <f>VLOOKUP($F2366,类型描述及偏移量!$C:$H,5,FALSE)</f>
        <v>Yes</v>
      </c>
      <c r="Q2366" s="14" t="str">
        <f>VLOOKUP($F2366,类型描述及偏移量!$C:$H,6,FALSE)</f>
        <v>右 跑偏报警</v>
      </c>
    </row>
    <row r="2367" hidden="1" spans="1:17">
      <c r="A2367" s="12" t="s">
        <v>126</v>
      </c>
      <c r="B2367" s="12" t="str">
        <f t="shared" si="431"/>
        <v>M3_M</v>
      </c>
      <c r="C2367" s="12" t="str">
        <f t="shared" si="432"/>
        <v>RMD_CHK_1</v>
      </c>
      <c r="D2367" s="12" t="str">
        <f t="shared" si="433"/>
        <v>BP_Motor_var</v>
      </c>
      <c r="E2367" s="13" t="str">
        <f t="shared" si="426"/>
        <v>CHP3_M3_M_BP_Motor_var</v>
      </c>
      <c r="F2367" s="14" t="str">
        <f t="shared" si="427"/>
        <v>BP_Motor_var_RMD_CHK_1</v>
      </c>
      <c r="G2367" s="10" t="str">
        <f t="shared" si="428"/>
        <v>CHP3_M3_M_RMD_CHK_1</v>
      </c>
      <c r="H2367" s="10" t="str">
        <f>VLOOKUP(基本表格!E2367,起始地址定义!A:D,4,FALSE)&amp;" "&amp;Q2367</f>
        <v>2432+P5-M6 刨片机料仓3#出料螺旋B 电机控制 右跑偏1检测</v>
      </c>
      <c r="I2367" s="10" t="str">
        <f t="shared" si="429"/>
        <v>DB1300,X612.1</v>
      </c>
      <c r="J2367" s="13" t="str">
        <f>VLOOKUP(E2367,起始地址定义!A:D,2,FALSE)</f>
        <v>DB1300</v>
      </c>
      <c r="K2367" s="12" t="str">
        <f t="shared" si="430"/>
        <v>X612.1</v>
      </c>
      <c r="L2367" s="13">
        <f>VLOOKUP(E2367,起始地址定义!A:D,3,FALSE)</f>
        <v>600</v>
      </c>
      <c r="M2367" s="14">
        <f>VLOOKUP($F2367,类型描述及偏移量!$C:$H,2,FALSE)</f>
        <v>12.1</v>
      </c>
      <c r="N2367" s="14" t="str">
        <f>VLOOKUP($F2367,类型描述及偏移量!$C:$H,3,FALSE)</f>
        <v>离散</v>
      </c>
      <c r="O2367" s="14" t="str">
        <f>VLOOKUP($F2367,类型描述及偏移量!$C:$H,4,FALSE)</f>
        <v>None</v>
      </c>
      <c r="P2367" s="14" t="str">
        <f>VLOOKUP($F2367,类型描述及偏移量!$C:$H,5,FALSE)</f>
        <v>Yes</v>
      </c>
      <c r="Q2367" s="14" t="str">
        <f>VLOOKUP($F2367,类型描述及偏移量!$C:$H,6,FALSE)</f>
        <v>右跑偏1检测</v>
      </c>
    </row>
    <row r="2368" hidden="1" spans="1:17">
      <c r="A2368" s="12" t="s">
        <v>126</v>
      </c>
      <c r="B2368" s="12" t="str">
        <f t="shared" si="431"/>
        <v>M3_M</v>
      </c>
      <c r="C2368" s="12" t="str">
        <f t="shared" si="432"/>
        <v>RMD_EN</v>
      </c>
      <c r="D2368" s="12" t="str">
        <f t="shared" si="433"/>
        <v>BP_Motor_var</v>
      </c>
      <c r="E2368" s="13" t="str">
        <f t="shared" si="426"/>
        <v>CHP3_M3_M_BP_Motor_var</v>
      </c>
      <c r="F2368" s="14" t="str">
        <f t="shared" si="427"/>
        <v>BP_Motor_var_RMD_EN</v>
      </c>
      <c r="G2368" s="10" t="str">
        <f t="shared" si="428"/>
        <v>CHP3_M3_M_RMD_EN</v>
      </c>
      <c r="H2368" s="10" t="str">
        <f>VLOOKUP(基本表格!E2368,起始地址定义!A:D,4,FALSE)&amp;" "&amp;Q2368</f>
        <v>2432+P5-M6 刨片机料仓3#出料螺旋B 电机控制 右跑偏保护使能</v>
      </c>
      <c r="I2368" s="10" t="str">
        <f t="shared" si="429"/>
        <v>DB1300,X612.2</v>
      </c>
      <c r="J2368" s="13" t="str">
        <f>VLOOKUP(E2368,起始地址定义!A:D,2,FALSE)</f>
        <v>DB1300</v>
      </c>
      <c r="K2368" s="12" t="str">
        <f t="shared" si="430"/>
        <v>X612.2</v>
      </c>
      <c r="L2368" s="13">
        <f>VLOOKUP(E2368,起始地址定义!A:D,3,FALSE)</f>
        <v>600</v>
      </c>
      <c r="M2368" s="14">
        <f>VLOOKUP($F2368,类型描述及偏移量!$C:$H,2,FALSE)</f>
        <v>12.2</v>
      </c>
      <c r="N2368" s="14" t="str">
        <f>VLOOKUP($F2368,类型描述及偏移量!$C:$H,3,FALSE)</f>
        <v>离散</v>
      </c>
      <c r="O2368" s="14" t="str">
        <f>VLOOKUP($F2368,类型描述及偏移量!$C:$H,4,FALSE)</f>
        <v>None</v>
      </c>
      <c r="P2368" s="14" t="str">
        <f>VLOOKUP($F2368,类型描述及偏移量!$C:$H,5,FALSE)</f>
        <v>No</v>
      </c>
      <c r="Q2368" s="14" t="str">
        <f>VLOOKUP($F2368,类型描述及偏移量!$C:$H,6,FALSE)</f>
        <v>右跑偏保护使能</v>
      </c>
    </row>
    <row r="2369" hidden="1" spans="1:17">
      <c r="A2369" s="12" t="s">
        <v>126</v>
      </c>
      <c r="B2369" s="12" t="str">
        <f t="shared" si="431"/>
        <v>M3_M</v>
      </c>
      <c r="C2369" s="12" t="str">
        <f t="shared" si="432"/>
        <v>RMD_Stop</v>
      </c>
      <c r="D2369" s="12" t="str">
        <f t="shared" si="433"/>
        <v>BP_Motor_var</v>
      </c>
      <c r="E2369" s="13" t="str">
        <f t="shared" si="426"/>
        <v>CHP3_M3_M_BP_Motor_var</v>
      </c>
      <c r="F2369" s="14" t="str">
        <f t="shared" si="427"/>
        <v>BP_Motor_var_RMD_Stop</v>
      </c>
      <c r="G2369" s="10" t="str">
        <f t="shared" si="428"/>
        <v>CHP3_M3_M_RMD_Stop</v>
      </c>
      <c r="H2369" s="10" t="str">
        <f>VLOOKUP(基本表格!E2369,起始地址定义!A:D,4,FALSE)&amp;" "&amp;Q2369</f>
        <v>2432+P5-M6 刨片机料仓3#出料螺旋B 电机控制 右跑偏导致停机</v>
      </c>
      <c r="I2369" s="10" t="str">
        <f t="shared" si="429"/>
        <v>DB1300,X612.3</v>
      </c>
      <c r="J2369" s="13" t="str">
        <f>VLOOKUP(E2369,起始地址定义!A:D,2,FALSE)</f>
        <v>DB1300</v>
      </c>
      <c r="K2369" s="12" t="str">
        <f t="shared" si="430"/>
        <v>X612.3</v>
      </c>
      <c r="L2369" s="13">
        <f>VLOOKUP(E2369,起始地址定义!A:D,3,FALSE)</f>
        <v>600</v>
      </c>
      <c r="M2369" s="14">
        <f>VLOOKUP($F2369,类型描述及偏移量!$C:$H,2,FALSE)</f>
        <v>12.3</v>
      </c>
      <c r="N2369" s="14" t="str">
        <f>VLOOKUP($F2369,类型描述及偏移量!$C:$H,3,FALSE)</f>
        <v>离散</v>
      </c>
      <c r="O2369" s="14" t="str">
        <f>VLOOKUP($F2369,类型描述及偏移量!$C:$H,4,FALSE)</f>
        <v>On</v>
      </c>
      <c r="P2369" s="14" t="str">
        <f>VLOOKUP($F2369,类型描述及偏移量!$C:$H,5,FALSE)</f>
        <v>Yes</v>
      </c>
      <c r="Q2369" s="14" t="str">
        <f>VLOOKUP($F2369,类型描述及偏移量!$C:$H,6,FALSE)</f>
        <v>右跑偏导致停机</v>
      </c>
    </row>
    <row r="2370" hidden="1" spans="1:17">
      <c r="A2370" s="12" t="s">
        <v>126</v>
      </c>
      <c r="B2370" s="12" t="str">
        <f t="shared" si="431"/>
        <v>M3_M</v>
      </c>
      <c r="C2370" s="12" t="str">
        <f t="shared" si="432"/>
        <v>RMD_Time</v>
      </c>
      <c r="D2370" s="12" t="str">
        <f t="shared" si="433"/>
        <v>BP_Motor_var</v>
      </c>
      <c r="E2370" s="13" t="str">
        <f t="shared" si="426"/>
        <v>CHP3_M3_M_BP_Motor_var</v>
      </c>
      <c r="F2370" s="14" t="str">
        <f t="shared" si="427"/>
        <v>BP_Motor_var_RMD_Time</v>
      </c>
      <c r="G2370" s="10" t="str">
        <f t="shared" si="428"/>
        <v>CHP3_M3_M_RMD_Time</v>
      </c>
      <c r="H2370" s="10" t="str">
        <f>VLOOKUP(基本表格!E2370,起始地址定义!A:D,4,FALSE)&amp;" "&amp;Q2370</f>
        <v>2432+P5-M6 刨片机料仓3#出料螺旋B 电机控制 右跑偏检测时间</v>
      </c>
      <c r="I2370" s="10" t="str">
        <f t="shared" si="429"/>
        <v>DB1300,INT614</v>
      </c>
      <c r="J2370" s="13" t="str">
        <f>VLOOKUP(E2370,起始地址定义!A:D,2,FALSE)</f>
        <v>DB1300</v>
      </c>
      <c r="K2370" s="12" t="str">
        <f t="shared" si="430"/>
        <v>INT614</v>
      </c>
      <c r="L2370" s="13">
        <f>VLOOKUP(E2370,起始地址定义!A:D,3,FALSE)</f>
        <v>600</v>
      </c>
      <c r="M2370" s="14">
        <f>VLOOKUP($F2370,类型描述及偏移量!$C:$H,2,FALSE)</f>
        <v>14</v>
      </c>
      <c r="N2370" s="14" t="str">
        <f>VLOOKUP($F2370,类型描述及偏移量!$C:$H,3,FALSE)</f>
        <v>整型</v>
      </c>
      <c r="O2370" s="14" t="str">
        <f>VLOOKUP($F2370,类型描述及偏移量!$C:$H,4,FALSE)</f>
        <v>None</v>
      </c>
      <c r="P2370" s="14" t="str">
        <f>VLOOKUP($F2370,类型描述及偏移量!$C:$H,5,FALSE)</f>
        <v>No</v>
      </c>
      <c r="Q2370" s="14" t="str">
        <f>VLOOKUP($F2370,类型描述及偏移量!$C:$H,6,FALSE)</f>
        <v>右跑偏检测时间</v>
      </c>
    </row>
    <row r="2371" hidden="1" spans="1:17">
      <c r="A2371" s="12" t="s">
        <v>126</v>
      </c>
      <c r="B2371" s="12" t="str">
        <f t="shared" si="431"/>
        <v>M3_M</v>
      </c>
      <c r="C2371" s="12" t="str">
        <f t="shared" si="432"/>
        <v>Motor_Delta</v>
      </c>
      <c r="D2371" s="12" t="str">
        <f t="shared" si="433"/>
        <v>BP_Motor_var</v>
      </c>
      <c r="E2371" s="13" t="str">
        <f t="shared" si="426"/>
        <v>CHP3_M3_M_BP_Motor_var</v>
      </c>
      <c r="F2371" s="14" t="str">
        <f t="shared" si="427"/>
        <v>BP_Motor_var_Motor_Delta</v>
      </c>
      <c r="G2371" s="10" t="str">
        <f t="shared" si="428"/>
        <v>CHP3_M3_M_Motor_Delta</v>
      </c>
      <c r="H2371" s="10" t="str">
        <f>VLOOKUP(基本表格!E2371,起始地址定义!A:D,4,FALSE)&amp;" "&amp;Q2371</f>
        <v>2432+P5-M6 刨片机料仓3#出料螺旋B 电机控制 三角型</v>
      </c>
      <c r="I2371" s="10" t="str">
        <f t="shared" si="429"/>
        <v>DB1300,X616.0</v>
      </c>
      <c r="J2371" s="13" t="str">
        <f>VLOOKUP(E2371,起始地址定义!A:D,2,FALSE)</f>
        <v>DB1300</v>
      </c>
      <c r="K2371" s="12" t="str">
        <f t="shared" si="430"/>
        <v>X616.0</v>
      </c>
      <c r="L2371" s="13">
        <f>VLOOKUP(E2371,起始地址定义!A:D,3,FALSE)</f>
        <v>600</v>
      </c>
      <c r="M2371" s="14">
        <f>VLOOKUP($F2371,类型描述及偏移量!$C:$H,2,FALSE)</f>
        <v>16</v>
      </c>
      <c r="N2371" s="14" t="str">
        <f>VLOOKUP($F2371,类型描述及偏移量!$C:$H,3,FALSE)</f>
        <v>离散</v>
      </c>
      <c r="O2371" s="14" t="str">
        <f>VLOOKUP($F2371,类型描述及偏移量!$C:$H,4,FALSE)</f>
        <v>None</v>
      </c>
      <c r="P2371" s="14" t="str">
        <f>VLOOKUP($F2371,类型描述及偏移量!$C:$H,5,FALSE)</f>
        <v>Yes</v>
      </c>
      <c r="Q2371" s="14" t="str">
        <f>VLOOKUP($F2371,类型描述及偏移量!$C:$H,6,FALSE)</f>
        <v>三角型</v>
      </c>
    </row>
    <row r="2372" hidden="1" spans="1:17">
      <c r="A2372" s="12" t="s">
        <v>126</v>
      </c>
      <c r="B2372" s="12" t="str">
        <f t="shared" si="431"/>
        <v>M3_M</v>
      </c>
      <c r="C2372" s="12" t="str">
        <f t="shared" si="432"/>
        <v>Motor_Wye</v>
      </c>
      <c r="D2372" s="12" t="str">
        <f t="shared" si="433"/>
        <v>BP_Motor_var</v>
      </c>
      <c r="E2372" s="13" t="str">
        <f t="shared" si="426"/>
        <v>CHP3_M3_M_BP_Motor_var</v>
      </c>
      <c r="F2372" s="14" t="str">
        <f t="shared" si="427"/>
        <v>BP_Motor_var_Motor_Wye</v>
      </c>
      <c r="G2372" s="10" t="str">
        <f t="shared" si="428"/>
        <v>CHP3_M3_M_Motor_Wye</v>
      </c>
      <c r="H2372" s="10" t="str">
        <f>VLOOKUP(基本表格!E2372,起始地址定义!A:D,4,FALSE)&amp;" "&amp;Q2372</f>
        <v>2432+P5-M6 刨片机料仓3#出料螺旋B 电机控制 星型</v>
      </c>
      <c r="I2372" s="10" t="str">
        <f t="shared" si="429"/>
        <v>DB1300,X616.1</v>
      </c>
      <c r="J2372" s="13" t="str">
        <f>VLOOKUP(E2372,起始地址定义!A:D,2,FALSE)</f>
        <v>DB1300</v>
      </c>
      <c r="K2372" s="12" t="str">
        <f t="shared" si="430"/>
        <v>X616.1</v>
      </c>
      <c r="L2372" s="13">
        <f>VLOOKUP(E2372,起始地址定义!A:D,3,FALSE)</f>
        <v>600</v>
      </c>
      <c r="M2372" s="14">
        <f>VLOOKUP($F2372,类型描述及偏移量!$C:$H,2,FALSE)</f>
        <v>16.1</v>
      </c>
      <c r="N2372" s="14" t="str">
        <f>VLOOKUP($F2372,类型描述及偏移量!$C:$H,3,FALSE)</f>
        <v>离散</v>
      </c>
      <c r="O2372" s="14" t="str">
        <f>VLOOKUP($F2372,类型描述及偏移量!$C:$H,4,FALSE)</f>
        <v>None</v>
      </c>
      <c r="P2372" s="14" t="str">
        <f>VLOOKUP($F2372,类型描述及偏移量!$C:$H,5,FALSE)</f>
        <v>Yes</v>
      </c>
      <c r="Q2372" s="14" t="str">
        <f>VLOOKUP($F2372,类型描述及偏移量!$C:$H,6,FALSE)</f>
        <v>星型</v>
      </c>
    </row>
    <row r="2373" hidden="1" spans="1:17">
      <c r="A2373" s="12" t="s">
        <v>126</v>
      </c>
      <c r="B2373" s="12" t="str">
        <f t="shared" si="431"/>
        <v>M3_M</v>
      </c>
      <c r="C2373" s="12" t="str">
        <f t="shared" si="432"/>
        <v>MSD</v>
      </c>
      <c r="D2373" s="12" t="str">
        <f t="shared" si="433"/>
        <v>BP_Motor_var</v>
      </c>
      <c r="E2373" s="13" t="str">
        <f t="shared" si="426"/>
        <v>CHP3_M3_M_BP_Motor_var</v>
      </c>
      <c r="F2373" s="14" t="str">
        <f t="shared" si="427"/>
        <v>BP_Motor_var_MSD</v>
      </c>
      <c r="G2373" s="10" t="str">
        <f t="shared" si="428"/>
        <v>CHP3_M3_M_MSD</v>
      </c>
      <c r="H2373" s="10" t="str">
        <f>VLOOKUP(基本表格!E2373,起始地址定义!A:D,4,FALSE)&amp;" "&amp;Q2373</f>
        <v>2432+P5-M6 刨片机料仓3#出料螺旋B 电机控制 维修开关</v>
      </c>
      <c r="I2373" s="10" t="str">
        <f t="shared" si="429"/>
        <v>DB1300,X616.2</v>
      </c>
      <c r="J2373" s="13" t="str">
        <f>VLOOKUP(E2373,起始地址定义!A:D,2,FALSE)</f>
        <v>DB1300</v>
      </c>
      <c r="K2373" s="12" t="str">
        <f t="shared" si="430"/>
        <v>X616.2</v>
      </c>
      <c r="L2373" s="13">
        <f>VLOOKUP(E2373,起始地址定义!A:D,3,FALSE)</f>
        <v>600</v>
      </c>
      <c r="M2373" s="14">
        <f>VLOOKUP($F2373,类型描述及偏移量!$C:$H,2,FALSE)</f>
        <v>16.2</v>
      </c>
      <c r="N2373" s="14" t="str">
        <f>VLOOKUP($F2373,类型描述及偏移量!$C:$H,3,FALSE)</f>
        <v>离散</v>
      </c>
      <c r="O2373" s="14" t="str">
        <f>VLOOKUP($F2373,类型描述及偏移量!$C:$H,4,FALSE)</f>
        <v>On</v>
      </c>
      <c r="P2373" s="14" t="str">
        <f>VLOOKUP($F2373,类型描述及偏移量!$C:$H,5,FALSE)</f>
        <v>Yes</v>
      </c>
      <c r="Q2373" s="14" t="str">
        <f>VLOOKUP($F2373,类型描述及偏移量!$C:$H,6,FALSE)</f>
        <v>维修开关</v>
      </c>
    </row>
    <row r="2374" hidden="1" spans="1:17">
      <c r="A2374" s="12" t="s">
        <v>126</v>
      </c>
      <c r="B2374" s="12" t="str">
        <f t="shared" si="431"/>
        <v>M3_M</v>
      </c>
      <c r="C2374" s="12" t="str">
        <f t="shared" si="432"/>
        <v>LMD_CHK_2</v>
      </c>
      <c r="D2374" s="12" t="str">
        <f t="shared" si="433"/>
        <v>BP_Motor_var</v>
      </c>
      <c r="E2374" s="13" t="str">
        <f t="shared" si="426"/>
        <v>CHP3_M3_M_BP_Motor_var</v>
      </c>
      <c r="F2374" s="14" t="str">
        <f t="shared" si="427"/>
        <v>BP_Motor_var_LMD_CHK_2</v>
      </c>
      <c r="G2374" s="10" t="str">
        <f t="shared" si="428"/>
        <v>CHP3_M3_M_LMD_CHK_2</v>
      </c>
      <c r="H2374" s="10" t="str">
        <f>VLOOKUP(基本表格!E2374,起始地址定义!A:D,4,FALSE)&amp;" "&amp;Q2374</f>
        <v>2432+P5-M6 刨片机料仓3#出料螺旋B 电机控制 左跑偏2检测</v>
      </c>
      <c r="I2374" s="10" t="str">
        <f t="shared" si="429"/>
        <v>DB1300,X616.3</v>
      </c>
      <c r="J2374" s="13" t="str">
        <f>VLOOKUP(E2374,起始地址定义!A:D,2,FALSE)</f>
        <v>DB1300</v>
      </c>
      <c r="K2374" s="12" t="str">
        <f t="shared" si="430"/>
        <v>X616.3</v>
      </c>
      <c r="L2374" s="13">
        <f>VLOOKUP(E2374,起始地址定义!A:D,3,FALSE)</f>
        <v>600</v>
      </c>
      <c r="M2374" s="14">
        <f>VLOOKUP($F2374,类型描述及偏移量!$C:$H,2,FALSE)</f>
        <v>16.3</v>
      </c>
      <c r="N2374" s="14" t="str">
        <f>VLOOKUP($F2374,类型描述及偏移量!$C:$H,3,FALSE)</f>
        <v>离散</v>
      </c>
      <c r="O2374" s="14" t="str">
        <f>VLOOKUP($F2374,类型描述及偏移量!$C:$H,4,FALSE)</f>
        <v>None</v>
      </c>
      <c r="P2374" s="14" t="str">
        <f>VLOOKUP($F2374,类型描述及偏移量!$C:$H,5,FALSE)</f>
        <v>Yes</v>
      </c>
      <c r="Q2374" s="14" t="str">
        <f>VLOOKUP($F2374,类型描述及偏移量!$C:$H,6,FALSE)</f>
        <v>左跑偏2检测</v>
      </c>
    </row>
    <row r="2375" hidden="1" spans="1:17">
      <c r="A2375" s="12" t="s">
        <v>126</v>
      </c>
      <c r="B2375" s="12" t="str">
        <f t="shared" si="431"/>
        <v>M3_M</v>
      </c>
      <c r="C2375" s="12" t="str">
        <f t="shared" si="432"/>
        <v>RMD_CHK_2</v>
      </c>
      <c r="D2375" s="12" t="str">
        <f t="shared" si="433"/>
        <v>BP_Motor_var</v>
      </c>
      <c r="E2375" s="13" t="str">
        <f t="shared" ref="E2375:E2438" si="434">A2375&amp;"_"&amp;B2375&amp;"_"&amp;D2375</f>
        <v>CHP3_M3_M_BP_Motor_var</v>
      </c>
      <c r="F2375" s="14" t="str">
        <f t="shared" ref="F2375:F2438" si="435">D2375&amp;"_"&amp;C2375</f>
        <v>BP_Motor_var_RMD_CHK_2</v>
      </c>
      <c r="G2375" s="10" t="str">
        <f t="shared" ref="G2375:G2438" si="436">A2375&amp;"_"&amp;IF(B2375="DB","",B2375&amp;"_")&amp;C2375</f>
        <v>CHP3_M3_M_RMD_CHK_2</v>
      </c>
      <c r="H2375" s="10" t="str">
        <f>VLOOKUP(基本表格!E2375,起始地址定义!A:D,4,FALSE)&amp;" "&amp;Q2375</f>
        <v>2432+P5-M6 刨片机料仓3#出料螺旋B 电机控制 右跑偏2检测</v>
      </c>
      <c r="I2375" s="10" t="str">
        <f t="shared" ref="I2375:I2438" si="437">J2375&amp;","&amp;K2375</f>
        <v>DB1300,X616.4</v>
      </c>
      <c r="J2375" s="13" t="str">
        <f>VLOOKUP(E2375,起始地址定义!A:D,2,FALSE)</f>
        <v>DB1300</v>
      </c>
      <c r="K2375" s="12" t="str">
        <f t="shared" ref="K2375:K2438" si="438">IF(N2375="离散","X",IF(N2375="实型","REAL","INT"))&amp;IF(N2375="离散",TEXT(L2375+M2375,"0.0"),L2375+M2375)</f>
        <v>X616.4</v>
      </c>
      <c r="L2375" s="13">
        <f>VLOOKUP(E2375,起始地址定义!A:D,3,FALSE)</f>
        <v>600</v>
      </c>
      <c r="M2375" s="14">
        <f>VLOOKUP($F2375,类型描述及偏移量!$C:$H,2,FALSE)</f>
        <v>16.4</v>
      </c>
      <c r="N2375" s="14" t="str">
        <f>VLOOKUP($F2375,类型描述及偏移量!$C:$H,3,FALSE)</f>
        <v>离散</v>
      </c>
      <c r="O2375" s="14" t="str">
        <f>VLOOKUP($F2375,类型描述及偏移量!$C:$H,4,FALSE)</f>
        <v>None</v>
      </c>
      <c r="P2375" s="14" t="str">
        <f>VLOOKUP($F2375,类型描述及偏移量!$C:$H,5,FALSE)</f>
        <v>Yes</v>
      </c>
      <c r="Q2375" s="14" t="str">
        <f>VLOOKUP($F2375,类型描述及偏移量!$C:$H,6,FALSE)</f>
        <v>右跑偏2检测</v>
      </c>
    </row>
    <row r="2376" hidden="1" spans="1:17">
      <c r="A2376" s="12" t="s">
        <v>126</v>
      </c>
      <c r="B2376" s="12" t="str">
        <f t="shared" si="431"/>
        <v>M3_M</v>
      </c>
      <c r="C2376" s="12" t="str">
        <f t="shared" si="432"/>
        <v>InterStarTime</v>
      </c>
      <c r="D2376" s="12" t="str">
        <f t="shared" si="433"/>
        <v>BP_Motor_var</v>
      </c>
      <c r="E2376" s="13" t="str">
        <f t="shared" si="434"/>
        <v>CHP3_M3_M_BP_Motor_var</v>
      </c>
      <c r="F2376" s="14" t="str">
        <f t="shared" si="435"/>
        <v>BP_Motor_var_InterStarTime</v>
      </c>
      <c r="G2376" s="10" t="str">
        <f t="shared" si="436"/>
        <v>CHP3_M3_M_InterStarTime</v>
      </c>
      <c r="H2376" s="10" t="str">
        <f>VLOOKUP(基本表格!E2376,起始地址定义!A:D,4,FALSE)&amp;" "&amp;Q2376</f>
        <v>2432+P5-M6 刨片机料仓3#出料螺旋B 电机控制 联动启动延时</v>
      </c>
      <c r="I2376" s="10" t="str">
        <f t="shared" si="437"/>
        <v>DB1300,INT618</v>
      </c>
      <c r="J2376" s="13" t="str">
        <f>VLOOKUP(E2376,起始地址定义!A:D,2,FALSE)</f>
        <v>DB1300</v>
      </c>
      <c r="K2376" s="12" t="str">
        <f t="shared" si="438"/>
        <v>INT618</v>
      </c>
      <c r="L2376" s="13">
        <f>VLOOKUP(E2376,起始地址定义!A:D,3,FALSE)</f>
        <v>600</v>
      </c>
      <c r="M2376" s="14">
        <f>VLOOKUP($F2376,类型描述及偏移量!$C:$H,2,FALSE)</f>
        <v>18</v>
      </c>
      <c r="N2376" s="14" t="str">
        <f>VLOOKUP($F2376,类型描述及偏移量!$C:$H,3,FALSE)</f>
        <v>整型</v>
      </c>
      <c r="O2376" s="14" t="str">
        <f>VLOOKUP($F2376,类型描述及偏移量!$C:$H,4,FALSE)</f>
        <v>None</v>
      </c>
      <c r="P2376" s="14" t="str">
        <f>VLOOKUP($F2376,类型描述及偏移量!$C:$H,5,FALSE)</f>
        <v>No</v>
      </c>
      <c r="Q2376" s="14" t="str">
        <f>VLOOKUP($F2376,类型描述及偏移量!$C:$H,6,FALSE)</f>
        <v>联动启动延时</v>
      </c>
    </row>
    <row r="2377" hidden="1" spans="1:17">
      <c r="A2377" s="12" t="s">
        <v>126</v>
      </c>
      <c r="B2377" s="12" t="str">
        <f t="shared" si="431"/>
        <v>M3_M</v>
      </c>
      <c r="C2377" s="12" t="str">
        <f t="shared" si="432"/>
        <v>Alt_TMR</v>
      </c>
      <c r="D2377" s="12" t="str">
        <f t="shared" si="433"/>
        <v>BP_Motor_var</v>
      </c>
      <c r="E2377" s="13" t="str">
        <f t="shared" si="434"/>
        <v>CHP3_M3_M_BP_Motor_var</v>
      </c>
      <c r="F2377" s="14" t="str">
        <f t="shared" si="435"/>
        <v>BP_Motor_var_Alt_TMR</v>
      </c>
      <c r="G2377" s="10" t="str">
        <f t="shared" si="436"/>
        <v>CHP3_M3_M_Alt_TMR</v>
      </c>
      <c r="H2377" s="10" t="str">
        <f>VLOOKUP(基本表格!E2377,起始地址定义!A:D,4,FALSE)&amp;" "&amp;Q2377</f>
        <v>2432+P5-M6 刨片机料仓3#出料螺旋B 电机控制 起动转换时间 秒</v>
      </c>
      <c r="I2377" s="10" t="str">
        <f t="shared" si="437"/>
        <v>DB1300,INT620</v>
      </c>
      <c r="J2377" s="13" t="str">
        <f>VLOOKUP(E2377,起始地址定义!A:D,2,FALSE)</f>
        <v>DB1300</v>
      </c>
      <c r="K2377" s="12" t="str">
        <f t="shared" si="438"/>
        <v>INT620</v>
      </c>
      <c r="L2377" s="13">
        <f>VLOOKUP(E2377,起始地址定义!A:D,3,FALSE)</f>
        <v>600</v>
      </c>
      <c r="M2377" s="14">
        <f>VLOOKUP($F2377,类型描述及偏移量!$C:$H,2,FALSE)</f>
        <v>20</v>
      </c>
      <c r="N2377" s="14" t="str">
        <f>VLOOKUP($F2377,类型描述及偏移量!$C:$H,3,FALSE)</f>
        <v>整型</v>
      </c>
      <c r="O2377" s="14" t="str">
        <f>VLOOKUP($F2377,类型描述及偏移量!$C:$H,4,FALSE)</f>
        <v>None</v>
      </c>
      <c r="P2377" s="14" t="str">
        <f>VLOOKUP($F2377,类型描述及偏移量!$C:$H,5,FALSE)</f>
        <v>No</v>
      </c>
      <c r="Q2377" s="14" t="str">
        <f>VLOOKUP($F2377,类型描述及偏移量!$C:$H,6,FALSE)</f>
        <v>起动转换时间 秒</v>
      </c>
    </row>
    <row r="2378" hidden="1" spans="1:17">
      <c r="A2378" s="12" t="s">
        <v>126</v>
      </c>
      <c r="B2378" s="12" t="str">
        <f t="shared" si="431"/>
        <v>M3_SetFRQ</v>
      </c>
      <c r="C2378" s="12" t="str">
        <f t="shared" si="432"/>
        <v>HiProEN</v>
      </c>
      <c r="D2378" s="12" t="str">
        <f t="shared" si="433"/>
        <v>BP_Value_var</v>
      </c>
      <c r="E2378" s="13" t="str">
        <f t="shared" si="434"/>
        <v>CHP3_M3_SetFRQ_BP_Value_var</v>
      </c>
      <c r="F2378" s="14" t="str">
        <f t="shared" si="435"/>
        <v>BP_Value_var_HiProEN</v>
      </c>
      <c r="G2378" s="10" t="str">
        <f t="shared" si="436"/>
        <v>CHP3_M3_SetFRQ_HiProEN</v>
      </c>
      <c r="H2378" s="10" t="str">
        <f>VLOOKUP(基本表格!E2378,起始地址定义!A:D,4,FALSE)&amp;" "&amp;Q2378</f>
        <v>2432+P5-M6 刨片机料仓3#出料螺旋B 给定频率 上限保护使能</v>
      </c>
      <c r="I2378" s="10" t="str">
        <f t="shared" si="437"/>
        <v>DB1300,X650.3</v>
      </c>
      <c r="J2378" s="13" t="str">
        <f>VLOOKUP(E2378,起始地址定义!A:D,2,FALSE)</f>
        <v>DB1300</v>
      </c>
      <c r="K2378" s="12" t="str">
        <f t="shared" si="438"/>
        <v>X650.3</v>
      </c>
      <c r="L2378" s="13">
        <f>VLOOKUP(E2378,起始地址定义!A:D,3,FALSE)</f>
        <v>650</v>
      </c>
      <c r="M2378" s="14">
        <f>VLOOKUP($F2378,类型描述及偏移量!$C:$H,2,FALSE)</f>
        <v>0.299999999999997</v>
      </c>
      <c r="N2378" s="14" t="str">
        <f>VLOOKUP($F2378,类型描述及偏移量!$C:$H,3,FALSE)</f>
        <v>离散</v>
      </c>
      <c r="O2378" s="14" t="str">
        <f>VLOOKUP($F2378,类型描述及偏移量!$C:$H,4,FALSE)</f>
        <v>None</v>
      </c>
      <c r="P2378" s="14" t="str">
        <f>VLOOKUP($F2378,类型描述及偏移量!$C:$H,5,FALSE)</f>
        <v>No</v>
      </c>
      <c r="Q2378" s="14" t="str">
        <f>VLOOKUP($F2378,类型描述及偏移量!$C:$H,6,FALSE)</f>
        <v>上限保护使能</v>
      </c>
    </row>
    <row r="2379" hidden="1" spans="1:17">
      <c r="A2379" s="12" t="s">
        <v>126</v>
      </c>
      <c r="B2379" s="12" t="str">
        <f t="shared" si="431"/>
        <v>M3_SetFRQ</v>
      </c>
      <c r="C2379" s="12" t="str">
        <f t="shared" si="432"/>
        <v>LoProEN</v>
      </c>
      <c r="D2379" s="12" t="str">
        <f t="shared" si="433"/>
        <v>BP_Value_var</v>
      </c>
      <c r="E2379" s="13" t="str">
        <f t="shared" si="434"/>
        <v>CHP3_M3_SetFRQ_BP_Value_var</v>
      </c>
      <c r="F2379" s="14" t="str">
        <f t="shared" si="435"/>
        <v>BP_Value_var_LoProEN</v>
      </c>
      <c r="G2379" s="10" t="str">
        <f t="shared" si="436"/>
        <v>CHP3_M3_SetFRQ_LoProEN</v>
      </c>
      <c r="H2379" s="10" t="str">
        <f>VLOOKUP(基本表格!E2379,起始地址定义!A:D,4,FALSE)&amp;" "&amp;Q2379</f>
        <v>2432+P5-M6 刨片机料仓3#出料螺旋B 给定频率 下限保护使能</v>
      </c>
      <c r="I2379" s="10" t="str">
        <f t="shared" si="437"/>
        <v>DB1300,X650.4</v>
      </c>
      <c r="J2379" s="13" t="str">
        <f>VLOOKUP(E2379,起始地址定义!A:D,2,FALSE)</f>
        <v>DB1300</v>
      </c>
      <c r="K2379" s="12" t="str">
        <f t="shared" si="438"/>
        <v>X650.4</v>
      </c>
      <c r="L2379" s="13">
        <f>VLOOKUP(E2379,起始地址定义!A:D,3,FALSE)</f>
        <v>650</v>
      </c>
      <c r="M2379" s="14">
        <f>VLOOKUP($F2379,类型描述及偏移量!$C:$H,2,FALSE)</f>
        <v>0.399999999999999</v>
      </c>
      <c r="N2379" s="14" t="str">
        <f>VLOOKUP($F2379,类型描述及偏移量!$C:$H,3,FALSE)</f>
        <v>离散</v>
      </c>
      <c r="O2379" s="14" t="str">
        <f>VLOOKUP($F2379,类型描述及偏移量!$C:$H,4,FALSE)</f>
        <v>None</v>
      </c>
      <c r="P2379" s="14" t="str">
        <f>VLOOKUP($F2379,类型描述及偏移量!$C:$H,5,FALSE)</f>
        <v>No</v>
      </c>
      <c r="Q2379" s="14" t="str">
        <f>VLOOKUP($F2379,类型描述及偏移量!$C:$H,6,FALSE)</f>
        <v>下限保护使能</v>
      </c>
    </row>
    <row r="2380" hidden="1" spans="1:17">
      <c r="A2380" s="12" t="s">
        <v>126</v>
      </c>
      <c r="B2380" s="12" t="str">
        <f t="shared" si="431"/>
        <v>M3_SetFRQ</v>
      </c>
      <c r="C2380" s="12" t="str">
        <f t="shared" si="432"/>
        <v>HiALM</v>
      </c>
      <c r="D2380" s="12" t="str">
        <f t="shared" si="433"/>
        <v>BP_Value_var</v>
      </c>
      <c r="E2380" s="13" t="str">
        <f t="shared" si="434"/>
        <v>CHP3_M3_SetFRQ_BP_Value_var</v>
      </c>
      <c r="F2380" s="14" t="str">
        <f t="shared" si="435"/>
        <v>BP_Value_var_HiALM</v>
      </c>
      <c r="G2380" s="10" t="str">
        <f t="shared" si="436"/>
        <v>CHP3_M3_SetFRQ_HiALM</v>
      </c>
      <c r="H2380" s="10" t="str">
        <f>VLOOKUP(基本表格!E2380,起始地址定义!A:D,4,FALSE)&amp;" "&amp;Q2380</f>
        <v>2432+P5-M6 刨片机料仓3#出料螺旋B 给定频率 上限报警</v>
      </c>
      <c r="I2380" s="10" t="str">
        <f t="shared" si="437"/>
        <v>DB1300,X650.5</v>
      </c>
      <c r="J2380" s="13" t="str">
        <f>VLOOKUP(E2380,起始地址定义!A:D,2,FALSE)</f>
        <v>DB1300</v>
      </c>
      <c r="K2380" s="12" t="str">
        <f t="shared" si="438"/>
        <v>X650.5</v>
      </c>
      <c r="L2380" s="13">
        <f>VLOOKUP(E2380,起始地址定义!A:D,3,FALSE)</f>
        <v>650</v>
      </c>
      <c r="M2380" s="14">
        <f>VLOOKUP($F2380,类型描述及偏移量!$C:$H,2,FALSE)</f>
        <v>0.5</v>
      </c>
      <c r="N2380" s="14" t="str">
        <f>VLOOKUP($F2380,类型描述及偏移量!$C:$H,3,FALSE)</f>
        <v>离散</v>
      </c>
      <c r="O2380" s="14" t="str">
        <f>VLOOKUP($F2380,类型描述及偏移量!$C:$H,4,FALSE)</f>
        <v>None</v>
      </c>
      <c r="P2380" s="14" t="str">
        <f>VLOOKUP($F2380,类型描述及偏移量!$C:$H,5,FALSE)</f>
        <v>Yes</v>
      </c>
      <c r="Q2380" s="14" t="str">
        <f>VLOOKUP($F2380,类型描述及偏移量!$C:$H,6,FALSE)</f>
        <v>上限报警</v>
      </c>
    </row>
    <row r="2381" hidden="1" spans="1:17">
      <c r="A2381" s="12" t="s">
        <v>126</v>
      </c>
      <c r="B2381" s="12" t="str">
        <f t="shared" si="431"/>
        <v>M3_SetFRQ</v>
      </c>
      <c r="C2381" s="12" t="str">
        <f t="shared" si="432"/>
        <v>LoALM</v>
      </c>
      <c r="D2381" s="12" t="str">
        <f t="shared" si="433"/>
        <v>BP_Value_var</v>
      </c>
      <c r="E2381" s="13" t="str">
        <f t="shared" si="434"/>
        <v>CHP3_M3_SetFRQ_BP_Value_var</v>
      </c>
      <c r="F2381" s="14" t="str">
        <f t="shared" si="435"/>
        <v>BP_Value_var_LoALM</v>
      </c>
      <c r="G2381" s="10" t="str">
        <f t="shared" si="436"/>
        <v>CHP3_M3_SetFRQ_LoALM</v>
      </c>
      <c r="H2381" s="10" t="str">
        <f>VLOOKUP(基本表格!E2381,起始地址定义!A:D,4,FALSE)&amp;" "&amp;Q2381</f>
        <v>2432+P5-M6 刨片机料仓3#出料螺旋B 给定频率 下限报警</v>
      </c>
      <c r="I2381" s="10" t="str">
        <f t="shared" si="437"/>
        <v>DB1300,X650.6</v>
      </c>
      <c r="J2381" s="13" t="str">
        <f>VLOOKUP(E2381,起始地址定义!A:D,2,FALSE)</f>
        <v>DB1300</v>
      </c>
      <c r="K2381" s="12" t="str">
        <f t="shared" si="438"/>
        <v>X650.6</v>
      </c>
      <c r="L2381" s="13">
        <f>VLOOKUP(E2381,起始地址定义!A:D,3,FALSE)</f>
        <v>650</v>
      </c>
      <c r="M2381" s="14">
        <f>VLOOKUP($F2381,类型描述及偏移量!$C:$H,2,FALSE)</f>
        <v>0.600000000000001</v>
      </c>
      <c r="N2381" s="14" t="str">
        <f>VLOOKUP($F2381,类型描述及偏移量!$C:$H,3,FALSE)</f>
        <v>离散</v>
      </c>
      <c r="O2381" s="14" t="str">
        <f>VLOOKUP($F2381,类型描述及偏移量!$C:$H,4,FALSE)</f>
        <v>None</v>
      </c>
      <c r="P2381" s="14" t="str">
        <f>VLOOKUP($F2381,类型描述及偏移量!$C:$H,5,FALSE)</f>
        <v>Yes</v>
      </c>
      <c r="Q2381" s="14" t="str">
        <f>VLOOKUP($F2381,类型描述及偏移量!$C:$H,6,FALSE)</f>
        <v>下限报警</v>
      </c>
    </row>
    <row r="2382" hidden="1" spans="1:17">
      <c r="A2382" s="12" t="s">
        <v>126</v>
      </c>
      <c r="B2382" s="12" t="str">
        <f t="shared" si="431"/>
        <v>M3_SetFRQ</v>
      </c>
      <c r="C2382" s="12" t="str">
        <f t="shared" si="432"/>
        <v>HiHiALM</v>
      </c>
      <c r="D2382" s="12" t="str">
        <f t="shared" si="433"/>
        <v>BP_Value_var</v>
      </c>
      <c r="E2382" s="13" t="str">
        <f t="shared" si="434"/>
        <v>CHP3_M3_SetFRQ_BP_Value_var</v>
      </c>
      <c r="F2382" s="14" t="str">
        <f t="shared" si="435"/>
        <v>BP_Value_var_HiHiALM</v>
      </c>
      <c r="G2382" s="10" t="str">
        <f t="shared" si="436"/>
        <v>CHP3_M3_SetFRQ_HiHiALM</v>
      </c>
      <c r="H2382" s="10" t="str">
        <f>VLOOKUP(基本表格!E2382,起始地址定义!A:D,4,FALSE)&amp;" "&amp;Q2382</f>
        <v>2432+P5-M6 刨片机料仓3#出料螺旋B 给定频率 上上限报警</v>
      </c>
      <c r="I2382" s="10" t="str">
        <f t="shared" si="437"/>
        <v>DB1300,X650.7</v>
      </c>
      <c r="J2382" s="13" t="str">
        <f>VLOOKUP(E2382,起始地址定义!A:D,2,FALSE)</f>
        <v>DB1300</v>
      </c>
      <c r="K2382" s="12" t="str">
        <f t="shared" si="438"/>
        <v>X650.7</v>
      </c>
      <c r="L2382" s="13">
        <f>VLOOKUP(E2382,起始地址定义!A:D,3,FALSE)</f>
        <v>650</v>
      </c>
      <c r="M2382" s="14">
        <f>VLOOKUP($F2382,类型描述及偏移量!$C:$H,2,FALSE)</f>
        <v>0.700000000000003</v>
      </c>
      <c r="N2382" s="14" t="str">
        <f>VLOOKUP($F2382,类型描述及偏移量!$C:$H,3,FALSE)</f>
        <v>离散</v>
      </c>
      <c r="O2382" s="14" t="str">
        <f>VLOOKUP($F2382,类型描述及偏移量!$C:$H,4,FALSE)</f>
        <v>On</v>
      </c>
      <c r="P2382" s="14" t="str">
        <f>VLOOKUP($F2382,类型描述及偏移量!$C:$H,5,FALSE)</f>
        <v>Yes</v>
      </c>
      <c r="Q2382" s="14" t="str">
        <f>VLOOKUP($F2382,类型描述及偏移量!$C:$H,6,FALSE)</f>
        <v>上上限报警</v>
      </c>
    </row>
    <row r="2383" hidden="1" spans="1:17">
      <c r="A2383" s="12" t="s">
        <v>126</v>
      </c>
      <c r="B2383" s="12" t="str">
        <f t="shared" si="431"/>
        <v>M3_SetFRQ</v>
      </c>
      <c r="C2383" s="12" t="str">
        <f t="shared" si="432"/>
        <v>LoLoALM</v>
      </c>
      <c r="D2383" s="12" t="str">
        <f t="shared" si="433"/>
        <v>BP_Value_var</v>
      </c>
      <c r="E2383" s="13" t="str">
        <f t="shared" si="434"/>
        <v>CHP3_M3_SetFRQ_BP_Value_var</v>
      </c>
      <c r="F2383" s="14" t="str">
        <f t="shared" si="435"/>
        <v>BP_Value_var_LoLoALM</v>
      </c>
      <c r="G2383" s="10" t="str">
        <f t="shared" si="436"/>
        <v>CHP3_M3_SetFRQ_LoLoALM</v>
      </c>
      <c r="H2383" s="10" t="str">
        <f>VLOOKUP(基本表格!E2383,起始地址定义!A:D,4,FALSE)&amp;" "&amp;Q2383</f>
        <v>2432+P5-M6 刨片机料仓3#出料螺旋B 给定频率 下下限报警</v>
      </c>
      <c r="I2383" s="10" t="str">
        <f t="shared" si="437"/>
        <v>DB1300,X651.0</v>
      </c>
      <c r="J2383" s="13" t="str">
        <f>VLOOKUP(E2383,起始地址定义!A:D,2,FALSE)</f>
        <v>DB1300</v>
      </c>
      <c r="K2383" s="12" t="str">
        <f t="shared" si="438"/>
        <v>X651.0</v>
      </c>
      <c r="L2383" s="13">
        <f>VLOOKUP(E2383,起始地址定义!A:D,3,FALSE)</f>
        <v>650</v>
      </c>
      <c r="M2383" s="14">
        <f>VLOOKUP($F2383,类型描述及偏移量!$C:$H,2,FALSE)</f>
        <v>1</v>
      </c>
      <c r="N2383" s="14" t="str">
        <f>VLOOKUP($F2383,类型描述及偏移量!$C:$H,3,FALSE)</f>
        <v>离散</v>
      </c>
      <c r="O2383" s="14" t="str">
        <f>VLOOKUP($F2383,类型描述及偏移量!$C:$H,4,FALSE)</f>
        <v>On</v>
      </c>
      <c r="P2383" s="14" t="str">
        <f>VLOOKUP($F2383,类型描述及偏移量!$C:$H,5,FALSE)</f>
        <v>Yes</v>
      </c>
      <c r="Q2383" s="14" t="str">
        <f>VLOOKUP($F2383,类型描述及偏移量!$C:$H,6,FALSE)</f>
        <v>下下限报警</v>
      </c>
    </row>
    <row r="2384" hidden="1" spans="1:17">
      <c r="A2384" s="12" t="s">
        <v>126</v>
      </c>
      <c r="B2384" s="12" t="str">
        <f t="shared" si="431"/>
        <v>M3_SetFRQ</v>
      </c>
      <c r="C2384" s="12" t="str">
        <f t="shared" si="432"/>
        <v>LimALM</v>
      </c>
      <c r="D2384" s="12" t="str">
        <f t="shared" si="433"/>
        <v>BP_Value_var</v>
      </c>
      <c r="E2384" s="13" t="str">
        <f t="shared" si="434"/>
        <v>CHP3_M3_SetFRQ_BP_Value_var</v>
      </c>
      <c r="F2384" s="14" t="str">
        <f t="shared" si="435"/>
        <v>BP_Value_var_LimALM</v>
      </c>
      <c r="G2384" s="10" t="str">
        <f t="shared" si="436"/>
        <v>CHP3_M3_SetFRQ_LimALM</v>
      </c>
      <c r="H2384" s="10" t="str">
        <f>VLOOKUP(基本表格!E2384,起始地址定义!A:D,4,FALSE)&amp;" "&amp;Q2384</f>
        <v>2432+P5-M6 刨片机料仓3#出料螺旋B 给定频率 极限报警</v>
      </c>
      <c r="I2384" s="10" t="str">
        <f t="shared" si="437"/>
        <v>DB1300,X651.1</v>
      </c>
      <c r="J2384" s="13" t="str">
        <f>VLOOKUP(E2384,起始地址定义!A:D,2,FALSE)</f>
        <v>DB1300</v>
      </c>
      <c r="K2384" s="12" t="str">
        <f t="shared" si="438"/>
        <v>X651.1</v>
      </c>
      <c r="L2384" s="13">
        <f>VLOOKUP(E2384,起始地址定义!A:D,3,FALSE)</f>
        <v>650</v>
      </c>
      <c r="M2384" s="14">
        <f>VLOOKUP($F2384,类型描述及偏移量!$C:$H,2,FALSE)</f>
        <v>1.1</v>
      </c>
      <c r="N2384" s="14" t="str">
        <f>VLOOKUP($F2384,类型描述及偏移量!$C:$H,3,FALSE)</f>
        <v>离散</v>
      </c>
      <c r="O2384" s="14" t="str">
        <f>VLOOKUP($F2384,类型描述及偏移量!$C:$H,4,FALSE)</f>
        <v>On</v>
      </c>
      <c r="P2384" s="14" t="str">
        <f>VLOOKUP($F2384,类型描述及偏移量!$C:$H,5,FALSE)</f>
        <v>Yes</v>
      </c>
      <c r="Q2384" s="14" t="str">
        <f>VLOOKUP($F2384,类型描述及偏移量!$C:$H,6,FALSE)</f>
        <v>极限报警</v>
      </c>
    </row>
    <row r="2385" hidden="1" spans="1:17">
      <c r="A2385" s="12" t="s">
        <v>126</v>
      </c>
      <c r="B2385" s="12" t="str">
        <f t="shared" si="431"/>
        <v>M3_SetFRQ</v>
      </c>
      <c r="C2385" s="12" t="str">
        <f t="shared" si="432"/>
        <v>LostALM</v>
      </c>
      <c r="D2385" s="12" t="str">
        <f t="shared" si="433"/>
        <v>BP_Value_var</v>
      </c>
      <c r="E2385" s="13" t="str">
        <f t="shared" si="434"/>
        <v>CHP3_M3_SetFRQ_BP_Value_var</v>
      </c>
      <c r="F2385" s="14" t="str">
        <f t="shared" si="435"/>
        <v>BP_Value_var_LostALM</v>
      </c>
      <c r="G2385" s="10" t="str">
        <f t="shared" si="436"/>
        <v>CHP3_M3_SetFRQ_LostALM</v>
      </c>
      <c r="H2385" s="10" t="str">
        <f>VLOOKUP(基本表格!E2385,起始地址定义!A:D,4,FALSE)&amp;" "&amp;Q2385</f>
        <v>2432+P5-M6 刨片机料仓3#出料螺旋B 给定频率 传感器断线报警</v>
      </c>
      <c r="I2385" s="10" t="str">
        <f t="shared" si="437"/>
        <v>DB1300,X651.2</v>
      </c>
      <c r="J2385" s="13" t="str">
        <f>VLOOKUP(E2385,起始地址定义!A:D,2,FALSE)</f>
        <v>DB1300</v>
      </c>
      <c r="K2385" s="12" t="str">
        <f t="shared" si="438"/>
        <v>X651.2</v>
      </c>
      <c r="L2385" s="13">
        <f>VLOOKUP(E2385,起始地址定义!A:D,3,FALSE)</f>
        <v>650</v>
      </c>
      <c r="M2385" s="14">
        <f>VLOOKUP($F2385,类型描述及偏移量!$C:$H,2,FALSE)</f>
        <v>1.2</v>
      </c>
      <c r="N2385" s="14" t="str">
        <f>VLOOKUP($F2385,类型描述及偏移量!$C:$H,3,FALSE)</f>
        <v>离散</v>
      </c>
      <c r="O2385" s="14" t="str">
        <f>VLOOKUP($F2385,类型描述及偏移量!$C:$H,4,FALSE)</f>
        <v>On</v>
      </c>
      <c r="P2385" s="14" t="str">
        <f>VLOOKUP($F2385,类型描述及偏移量!$C:$H,5,FALSE)</f>
        <v>Yes</v>
      </c>
      <c r="Q2385" s="14" t="str">
        <f>VLOOKUP($F2385,类型描述及偏移量!$C:$H,6,FALSE)</f>
        <v>传感器断线报警</v>
      </c>
    </row>
    <row r="2386" hidden="1" spans="1:17">
      <c r="A2386" s="12" t="s">
        <v>126</v>
      </c>
      <c r="B2386" s="12" t="str">
        <f t="shared" si="431"/>
        <v>M3_SetFRQ</v>
      </c>
      <c r="C2386" s="12" t="str">
        <f t="shared" si="432"/>
        <v>Code</v>
      </c>
      <c r="D2386" s="12" t="str">
        <f t="shared" si="433"/>
        <v>BP_Value_var</v>
      </c>
      <c r="E2386" s="13" t="str">
        <f t="shared" si="434"/>
        <v>CHP3_M3_SetFRQ_BP_Value_var</v>
      </c>
      <c r="F2386" s="14" t="str">
        <f t="shared" si="435"/>
        <v>BP_Value_var_Code</v>
      </c>
      <c r="G2386" s="10" t="str">
        <f t="shared" si="436"/>
        <v>CHP3_M3_SetFRQ_Code</v>
      </c>
      <c r="H2386" s="10" t="str">
        <f>VLOOKUP(基本表格!E2386,起始地址定义!A:D,4,FALSE)&amp;" "&amp;Q2386</f>
        <v>2432+P5-M6 刨片机料仓3#出料螺旋B 给定频率 实际内码</v>
      </c>
      <c r="I2386" s="10" t="str">
        <f t="shared" si="437"/>
        <v>DB1300,INT652</v>
      </c>
      <c r="J2386" s="13" t="str">
        <f>VLOOKUP(E2386,起始地址定义!A:D,2,FALSE)</f>
        <v>DB1300</v>
      </c>
      <c r="K2386" s="12" t="str">
        <f t="shared" si="438"/>
        <v>INT652</v>
      </c>
      <c r="L2386" s="13">
        <f>VLOOKUP(E2386,起始地址定义!A:D,3,FALSE)</f>
        <v>650</v>
      </c>
      <c r="M2386" s="14">
        <f>VLOOKUP($F2386,类型描述及偏移量!$C:$H,2,FALSE)</f>
        <v>2</v>
      </c>
      <c r="N2386" s="14" t="str">
        <f>VLOOKUP($F2386,类型描述及偏移量!$C:$H,3,FALSE)</f>
        <v>整型</v>
      </c>
      <c r="O2386" s="14" t="str">
        <f>VLOOKUP($F2386,类型描述及偏移量!$C:$H,4,FALSE)</f>
        <v>None</v>
      </c>
      <c r="P2386" s="14" t="str">
        <f>VLOOKUP($F2386,类型描述及偏移量!$C:$H,5,FALSE)</f>
        <v>Yes</v>
      </c>
      <c r="Q2386" s="14" t="str">
        <f>VLOOKUP($F2386,类型描述及偏移量!$C:$H,6,FALSE)</f>
        <v>实际内码</v>
      </c>
    </row>
    <row r="2387" hidden="1" spans="1:17">
      <c r="A2387" s="12" t="s">
        <v>126</v>
      </c>
      <c r="B2387" s="12" t="str">
        <f t="shared" si="431"/>
        <v>M3_SetFRQ</v>
      </c>
      <c r="C2387" s="12" t="str">
        <f t="shared" si="432"/>
        <v>Value</v>
      </c>
      <c r="D2387" s="12" t="str">
        <f t="shared" si="433"/>
        <v>BP_Value_var</v>
      </c>
      <c r="E2387" s="13" t="str">
        <f t="shared" si="434"/>
        <v>CHP3_M3_SetFRQ_BP_Value_var</v>
      </c>
      <c r="F2387" s="14" t="str">
        <f t="shared" si="435"/>
        <v>BP_Value_var_Value</v>
      </c>
      <c r="G2387" s="10" t="str">
        <f t="shared" si="436"/>
        <v>CHP3_M3_SetFRQ_Value</v>
      </c>
      <c r="H2387" s="10" t="str">
        <f>VLOOKUP(基本表格!E2387,起始地址定义!A:D,4,FALSE)&amp;" "&amp;Q2387</f>
        <v>2432+P5-M6 刨片机料仓3#出料螺旋B 给定频率 实际值</v>
      </c>
      <c r="I2387" s="10" t="str">
        <f t="shared" si="437"/>
        <v>DB1300,REAL656</v>
      </c>
      <c r="J2387" s="13" t="str">
        <f>VLOOKUP(E2387,起始地址定义!A:D,2,FALSE)</f>
        <v>DB1300</v>
      </c>
      <c r="K2387" s="12" t="str">
        <f t="shared" si="438"/>
        <v>REAL656</v>
      </c>
      <c r="L2387" s="13">
        <f>VLOOKUP(E2387,起始地址定义!A:D,3,FALSE)</f>
        <v>650</v>
      </c>
      <c r="M2387" s="14">
        <f>VLOOKUP($F2387,类型描述及偏移量!$C:$H,2,FALSE)</f>
        <v>6</v>
      </c>
      <c r="N2387" s="14" t="str">
        <f>VLOOKUP($F2387,类型描述及偏移量!$C:$H,3,FALSE)</f>
        <v>实型</v>
      </c>
      <c r="O2387" s="14" t="str">
        <f>VLOOKUP($F2387,类型描述及偏移量!$C:$H,4,FALSE)</f>
        <v>None</v>
      </c>
      <c r="P2387" s="14" t="str">
        <f>VLOOKUP($F2387,类型描述及偏移量!$C:$H,5,FALSE)</f>
        <v>Yes</v>
      </c>
      <c r="Q2387" s="14" t="str">
        <f>VLOOKUP($F2387,类型描述及偏移量!$C:$H,6,FALSE)</f>
        <v>实际值</v>
      </c>
    </row>
    <row r="2388" hidden="1" spans="1:17">
      <c r="A2388" s="12" t="s">
        <v>126</v>
      </c>
      <c r="B2388" s="12" t="str">
        <f t="shared" si="431"/>
        <v>M3_SetFRQ</v>
      </c>
      <c r="C2388" s="12" t="str">
        <f t="shared" si="432"/>
        <v>Range</v>
      </c>
      <c r="D2388" s="12" t="str">
        <f t="shared" si="433"/>
        <v>BP_Value_var</v>
      </c>
      <c r="E2388" s="13" t="str">
        <f t="shared" si="434"/>
        <v>CHP3_M3_SetFRQ_BP_Value_var</v>
      </c>
      <c r="F2388" s="14" t="str">
        <f t="shared" si="435"/>
        <v>BP_Value_var_Range</v>
      </c>
      <c r="G2388" s="10" t="str">
        <f t="shared" si="436"/>
        <v>CHP3_M3_SetFRQ_Range</v>
      </c>
      <c r="H2388" s="10" t="str">
        <f>VLOOKUP(基本表格!E2388,起始地址定义!A:D,4,FALSE)&amp;" "&amp;Q2388</f>
        <v>2432+P5-M6 刨片机料仓3#出料螺旋B 给定频率 量程</v>
      </c>
      <c r="I2388" s="10" t="str">
        <f t="shared" si="437"/>
        <v>DB1300,REAL660</v>
      </c>
      <c r="J2388" s="13" t="str">
        <f>VLOOKUP(E2388,起始地址定义!A:D,2,FALSE)</f>
        <v>DB1300</v>
      </c>
      <c r="K2388" s="12" t="str">
        <f t="shared" si="438"/>
        <v>REAL660</v>
      </c>
      <c r="L2388" s="13">
        <f>VLOOKUP(E2388,起始地址定义!A:D,3,FALSE)</f>
        <v>650</v>
      </c>
      <c r="M2388" s="14">
        <f>VLOOKUP($F2388,类型描述及偏移量!$C:$H,2,FALSE)</f>
        <v>10</v>
      </c>
      <c r="N2388" s="14" t="str">
        <f>VLOOKUP($F2388,类型描述及偏移量!$C:$H,3,FALSE)</f>
        <v>实型</v>
      </c>
      <c r="O2388" s="14" t="str">
        <f>VLOOKUP($F2388,类型描述及偏移量!$C:$H,4,FALSE)</f>
        <v>None</v>
      </c>
      <c r="P2388" s="14" t="str">
        <f>VLOOKUP($F2388,类型描述及偏移量!$C:$H,5,FALSE)</f>
        <v>No</v>
      </c>
      <c r="Q2388" s="14" t="str">
        <f>VLOOKUP($F2388,类型描述及偏移量!$C:$H,6,FALSE)</f>
        <v>量程</v>
      </c>
    </row>
    <row r="2389" hidden="1" spans="1:17">
      <c r="A2389" s="12" t="s">
        <v>126</v>
      </c>
      <c r="B2389" s="12" t="str">
        <f t="shared" si="431"/>
        <v>M3_SetFRQ</v>
      </c>
      <c r="C2389" s="12" t="str">
        <f t="shared" si="432"/>
        <v>Hi</v>
      </c>
      <c r="D2389" s="12" t="str">
        <f t="shared" si="433"/>
        <v>BP_Value_var</v>
      </c>
      <c r="E2389" s="13" t="str">
        <f t="shared" si="434"/>
        <v>CHP3_M3_SetFRQ_BP_Value_var</v>
      </c>
      <c r="F2389" s="14" t="str">
        <f t="shared" si="435"/>
        <v>BP_Value_var_Hi</v>
      </c>
      <c r="G2389" s="10" t="str">
        <f t="shared" si="436"/>
        <v>CHP3_M3_SetFRQ_Hi</v>
      </c>
      <c r="H2389" s="10" t="str">
        <f>VLOOKUP(基本表格!E2389,起始地址定义!A:D,4,FALSE)&amp;" "&amp;Q2389</f>
        <v>2432+P5-M6 刨片机料仓3#出料螺旋B 给定频率 上限值</v>
      </c>
      <c r="I2389" s="10" t="str">
        <f t="shared" si="437"/>
        <v>DB1300,REAL664</v>
      </c>
      <c r="J2389" s="13" t="str">
        <f>VLOOKUP(E2389,起始地址定义!A:D,2,FALSE)</f>
        <v>DB1300</v>
      </c>
      <c r="K2389" s="12" t="str">
        <f t="shared" si="438"/>
        <v>REAL664</v>
      </c>
      <c r="L2389" s="13">
        <f>VLOOKUP(E2389,起始地址定义!A:D,3,FALSE)</f>
        <v>650</v>
      </c>
      <c r="M2389" s="14">
        <f>VLOOKUP($F2389,类型描述及偏移量!$C:$H,2,FALSE)</f>
        <v>14</v>
      </c>
      <c r="N2389" s="14" t="str">
        <f>VLOOKUP($F2389,类型描述及偏移量!$C:$H,3,FALSE)</f>
        <v>实型</v>
      </c>
      <c r="O2389" s="14" t="str">
        <f>VLOOKUP($F2389,类型描述及偏移量!$C:$H,4,FALSE)</f>
        <v>None</v>
      </c>
      <c r="P2389" s="14" t="str">
        <f>VLOOKUP($F2389,类型描述及偏移量!$C:$H,5,FALSE)</f>
        <v>No</v>
      </c>
      <c r="Q2389" s="14" t="str">
        <f>VLOOKUP($F2389,类型描述及偏移量!$C:$H,6,FALSE)</f>
        <v>上限值</v>
      </c>
    </row>
    <row r="2390" hidden="1" spans="1:17">
      <c r="A2390" s="12" t="s">
        <v>126</v>
      </c>
      <c r="B2390" s="12" t="str">
        <f t="shared" si="431"/>
        <v>M3_SetFRQ</v>
      </c>
      <c r="C2390" s="12" t="str">
        <f t="shared" si="432"/>
        <v>Lo</v>
      </c>
      <c r="D2390" s="12" t="str">
        <f t="shared" si="433"/>
        <v>BP_Value_var</v>
      </c>
      <c r="E2390" s="13" t="str">
        <f t="shared" si="434"/>
        <v>CHP3_M3_SetFRQ_BP_Value_var</v>
      </c>
      <c r="F2390" s="14" t="str">
        <f t="shared" si="435"/>
        <v>BP_Value_var_Lo</v>
      </c>
      <c r="G2390" s="10" t="str">
        <f t="shared" si="436"/>
        <v>CHP3_M3_SetFRQ_Lo</v>
      </c>
      <c r="H2390" s="10" t="str">
        <f>VLOOKUP(基本表格!E2390,起始地址定义!A:D,4,FALSE)&amp;" "&amp;Q2390</f>
        <v>2432+P5-M6 刨片机料仓3#出料螺旋B 给定频率 下限值</v>
      </c>
      <c r="I2390" s="10" t="str">
        <f t="shared" si="437"/>
        <v>DB1300,REAL668</v>
      </c>
      <c r="J2390" s="13" t="str">
        <f>VLOOKUP(E2390,起始地址定义!A:D,2,FALSE)</f>
        <v>DB1300</v>
      </c>
      <c r="K2390" s="12" t="str">
        <f t="shared" si="438"/>
        <v>REAL668</v>
      </c>
      <c r="L2390" s="13">
        <f>VLOOKUP(E2390,起始地址定义!A:D,3,FALSE)</f>
        <v>650</v>
      </c>
      <c r="M2390" s="14">
        <f>VLOOKUP($F2390,类型描述及偏移量!$C:$H,2,FALSE)</f>
        <v>18</v>
      </c>
      <c r="N2390" s="14" t="str">
        <f>VLOOKUP($F2390,类型描述及偏移量!$C:$H,3,FALSE)</f>
        <v>实型</v>
      </c>
      <c r="O2390" s="14" t="str">
        <f>VLOOKUP($F2390,类型描述及偏移量!$C:$H,4,FALSE)</f>
        <v>None</v>
      </c>
      <c r="P2390" s="14" t="str">
        <f>VLOOKUP($F2390,类型描述及偏移量!$C:$H,5,FALSE)</f>
        <v>No</v>
      </c>
      <c r="Q2390" s="14" t="str">
        <f>VLOOKUP($F2390,类型描述及偏移量!$C:$H,6,FALSE)</f>
        <v>下限值</v>
      </c>
    </row>
    <row r="2391" hidden="1" spans="1:17">
      <c r="A2391" s="12" t="s">
        <v>126</v>
      </c>
      <c r="B2391" s="12" t="str">
        <f t="shared" si="431"/>
        <v>M3_SetFRQ</v>
      </c>
      <c r="C2391" s="12" t="str">
        <f t="shared" si="432"/>
        <v>HiHi</v>
      </c>
      <c r="D2391" s="12" t="str">
        <f t="shared" si="433"/>
        <v>BP_Value_var</v>
      </c>
      <c r="E2391" s="13" t="str">
        <f t="shared" si="434"/>
        <v>CHP3_M3_SetFRQ_BP_Value_var</v>
      </c>
      <c r="F2391" s="14" t="str">
        <f t="shared" si="435"/>
        <v>BP_Value_var_HiHi</v>
      </c>
      <c r="G2391" s="10" t="str">
        <f t="shared" si="436"/>
        <v>CHP3_M3_SetFRQ_HiHi</v>
      </c>
      <c r="H2391" s="10" t="str">
        <f>VLOOKUP(基本表格!E2391,起始地址定义!A:D,4,FALSE)&amp;" "&amp;Q2391</f>
        <v>2432+P5-M6 刨片机料仓3#出料螺旋B 给定频率 上上限值</v>
      </c>
      <c r="I2391" s="10" t="str">
        <f t="shared" si="437"/>
        <v>DB1300,REAL672</v>
      </c>
      <c r="J2391" s="13" t="str">
        <f>VLOOKUP(E2391,起始地址定义!A:D,2,FALSE)</f>
        <v>DB1300</v>
      </c>
      <c r="K2391" s="12" t="str">
        <f t="shared" si="438"/>
        <v>REAL672</v>
      </c>
      <c r="L2391" s="13">
        <f>VLOOKUP(E2391,起始地址定义!A:D,3,FALSE)</f>
        <v>650</v>
      </c>
      <c r="M2391" s="14">
        <f>VLOOKUP($F2391,类型描述及偏移量!$C:$H,2,FALSE)</f>
        <v>22</v>
      </c>
      <c r="N2391" s="14" t="str">
        <f>VLOOKUP($F2391,类型描述及偏移量!$C:$H,3,FALSE)</f>
        <v>实型</v>
      </c>
      <c r="O2391" s="14" t="str">
        <f>VLOOKUP($F2391,类型描述及偏移量!$C:$H,4,FALSE)</f>
        <v>None</v>
      </c>
      <c r="P2391" s="14" t="str">
        <f>VLOOKUP($F2391,类型描述及偏移量!$C:$H,5,FALSE)</f>
        <v>No</v>
      </c>
      <c r="Q2391" s="14" t="str">
        <f>VLOOKUP($F2391,类型描述及偏移量!$C:$H,6,FALSE)</f>
        <v>上上限值</v>
      </c>
    </row>
    <row r="2392" hidden="1" spans="1:17">
      <c r="A2392" s="12" t="s">
        <v>126</v>
      </c>
      <c r="B2392" s="12" t="str">
        <f t="shared" si="431"/>
        <v>M3_SetFRQ</v>
      </c>
      <c r="C2392" s="12" t="str">
        <f t="shared" si="432"/>
        <v>LoLo</v>
      </c>
      <c r="D2392" s="12" t="str">
        <f t="shared" si="433"/>
        <v>BP_Value_var</v>
      </c>
      <c r="E2392" s="13" t="str">
        <f t="shared" si="434"/>
        <v>CHP3_M3_SetFRQ_BP_Value_var</v>
      </c>
      <c r="F2392" s="14" t="str">
        <f t="shared" si="435"/>
        <v>BP_Value_var_LoLo</v>
      </c>
      <c r="G2392" s="10" t="str">
        <f t="shared" si="436"/>
        <v>CHP3_M3_SetFRQ_LoLo</v>
      </c>
      <c r="H2392" s="10" t="str">
        <f>VLOOKUP(基本表格!E2392,起始地址定义!A:D,4,FALSE)&amp;" "&amp;Q2392</f>
        <v>2432+P5-M6 刨片机料仓3#出料螺旋B 给定频率 下下限值</v>
      </c>
      <c r="I2392" s="10" t="str">
        <f t="shared" si="437"/>
        <v>DB1300,REAL676</v>
      </c>
      <c r="J2392" s="13" t="str">
        <f>VLOOKUP(E2392,起始地址定义!A:D,2,FALSE)</f>
        <v>DB1300</v>
      </c>
      <c r="K2392" s="12" t="str">
        <f t="shared" si="438"/>
        <v>REAL676</v>
      </c>
      <c r="L2392" s="13">
        <f>VLOOKUP(E2392,起始地址定义!A:D,3,FALSE)</f>
        <v>650</v>
      </c>
      <c r="M2392" s="14">
        <f>VLOOKUP($F2392,类型描述及偏移量!$C:$H,2,FALSE)</f>
        <v>26</v>
      </c>
      <c r="N2392" s="14" t="str">
        <f>VLOOKUP($F2392,类型描述及偏移量!$C:$H,3,FALSE)</f>
        <v>实型</v>
      </c>
      <c r="O2392" s="14" t="str">
        <f>VLOOKUP($F2392,类型描述及偏移量!$C:$H,4,FALSE)</f>
        <v>None</v>
      </c>
      <c r="P2392" s="14" t="str">
        <f>VLOOKUP($F2392,类型描述及偏移量!$C:$H,5,FALSE)</f>
        <v>No</v>
      </c>
      <c r="Q2392" s="14" t="str">
        <f>VLOOKUP($F2392,类型描述及偏移量!$C:$H,6,FALSE)</f>
        <v>下下限值</v>
      </c>
    </row>
    <row r="2393" hidden="1" spans="1:17">
      <c r="A2393" s="12" t="s">
        <v>126</v>
      </c>
      <c r="B2393" s="12" t="str">
        <f t="shared" si="431"/>
        <v>M3_ActFRQ</v>
      </c>
      <c r="C2393" s="12" t="str">
        <f t="shared" si="432"/>
        <v>HiProEN</v>
      </c>
      <c r="D2393" s="12" t="str">
        <f t="shared" si="433"/>
        <v>BP_Value_var</v>
      </c>
      <c r="E2393" s="13" t="str">
        <f t="shared" si="434"/>
        <v>CHP3_M3_ActFRQ_BP_Value_var</v>
      </c>
      <c r="F2393" s="14" t="str">
        <f t="shared" si="435"/>
        <v>BP_Value_var_HiProEN</v>
      </c>
      <c r="G2393" s="10" t="str">
        <f t="shared" si="436"/>
        <v>CHP3_M3_ActFRQ_HiProEN</v>
      </c>
      <c r="H2393" s="10" t="str">
        <f>VLOOKUP(基本表格!E2393,起始地址定义!A:D,4,FALSE)&amp;" "&amp;Q2393</f>
        <v>2432+P5-M6 刨片机料仓3#出料螺旋B 反馈频率 上限保护使能</v>
      </c>
      <c r="I2393" s="10" t="str">
        <f t="shared" si="437"/>
        <v>DB1300,X700.3</v>
      </c>
      <c r="J2393" s="13" t="str">
        <f>VLOOKUP(E2393,起始地址定义!A:D,2,FALSE)</f>
        <v>DB1300</v>
      </c>
      <c r="K2393" s="12" t="str">
        <f t="shared" si="438"/>
        <v>X700.3</v>
      </c>
      <c r="L2393" s="13">
        <f>VLOOKUP(E2393,起始地址定义!A:D,3,FALSE)</f>
        <v>700</v>
      </c>
      <c r="M2393" s="14">
        <f>VLOOKUP($F2393,类型描述及偏移量!$C:$H,2,FALSE)</f>
        <v>0.299999999999997</v>
      </c>
      <c r="N2393" s="14" t="str">
        <f>VLOOKUP($F2393,类型描述及偏移量!$C:$H,3,FALSE)</f>
        <v>离散</v>
      </c>
      <c r="O2393" s="14" t="str">
        <f>VLOOKUP($F2393,类型描述及偏移量!$C:$H,4,FALSE)</f>
        <v>None</v>
      </c>
      <c r="P2393" s="14" t="str">
        <f>VLOOKUP($F2393,类型描述及偏移量!$C:$H,5,FALSE)</f>
        <v>No</v>
      </c>
      <c r="Q2393" s="14" t="str">
        <f>VLOOKUP($F2393,类型描述及偏移量!$C:$H,6,FALSE)</f>
        <v>上限保护使能</v>
      </c>
    </row>
    <row r="2394" hidden="1" spans="1:17">
      <c r="A2394" s="12" t="s">
        <v>126</v>
      </c>
      <c r="B2394" s="12" t="str">
        <f t="shared" si="431"/>
        <v>M3_ActFRQ</v>
      </c>
      <c r="C2394" s="12" t="str">
        <f t="shared" si="432"/>
        <v>LoProEN</v>
      </c>
      <c r="D2394" s="12" t="str">
        <f t="shared" si="433"/>
        <v>BP_Value_var</v>
      </c>
      <c r="E2394" s="13" t="str">
        <f t="shared" si="434"/>
        <v>CHP3_M3_ActFRQ_BP_Value_var</v>
      </c>
      <c r="F2394" s="14" t="str">
        <f t="shared" si="435"/>
        <v>BP_Value_var_LoProEN</v>
      </c>
      <c r="G2394" s="10" t="str">
        <f t="shared" si="436"/>
        <v>CHP3_M3_ActFRQ_LoProEN</v>
      </c>
      <c r="H2394" s="10" t="str">
        <f>VLOOKUP(基本表格!E2394,起始地址定义!A:D,4,FALSE)&amp;" "&amp;Q2394</f>
        <v>2432+P5-M6 刨片机料仓3#出料螺旋B 反馈频率 下限保护使能</v>
      </c>
      <c r="I2394" s="10" t="str">
        <f t="shared" si="437"/>
        <v>DB1300,X700.4</v>
      </c>
      <c r="J2394" s="13" t="str">
        <f>VLOOKUP(E2394,起始地址定义!A:D,2,FALSE)</f>
        <v>DB1300</v>
      </c>
      <c r="K2394" s="12" t="str">
        <f t="shared" si="438"/>
        <v>X700.4</v>
      </c>
      <c r="L2394" s="13">
        <f>VLOOKUP(E2394,起始地址定义!A:D,3,FALSE)</f>
        <v>700</v>
      </c>
      <c r="M2394" s="14">
        <f>VLOOKUP($F2394,类型描述及偏移量!$C:$H,2,FALSE)</f>
        <v>0.399999999999999</v>
      </c>
      <c r="N2394" s="14" t="str">
        <f>VLOOKUP($F2394,类型描述及偏移量!$C:$H,3,FALSE)</f>
        <v>离散</v>
      </c>
      <c r="O2394" s="14" t="str">
        <f>VLOOKUP($F2394,类型描述及偏移量!$C:$H,4,FALSE)</f>
        <v>None</v>
      </c>
      <c r="P2394" s="14" t="str">
        <f>VLOOKUP($F2394,类型描述及偏移量!$C:$H,5,FALSE)</f>
        <v>No</v>
      </c>
      <c r="Q2394" s="14" t="str">
        <f>VLOOKUP($F2394,类型描述及偏移量!$C:$H,6,FALSE)</f>
        <v>下限保护使能</v>
      </c>
    </row>
    <row r="2395" hidden="1" spans="1:17">
      <c r="A2395" s="12" t="s">
        <v>126</v>
      </c>
      <c r="B2395" s="12" t="str">
        <f t="shared" si="431"/>
        <v>M3_ActFRQ</v>
      </c>
      <c r="C2395" s="12" t="str">
        <f t="shared" si="432"/>
        <v>HiALM</v>
      </c>
      <c r="D2395" s="12" t="str">
        <f t="shared" si="433"/>
        <v>BP_Value_var</v>
      </c>
      <c r="E2395" s="13" t="str">
        <f t="shared" si="434"/>
        <v>CHP3_M3_ActFRQ_BP_Value_var</v>
      </c>
      <c r="F2395" s="14" t="str">
        <f t="shared" si="435"/>
        <v>BP_Value_var_HiALM</v>
      </c>
      <c r="G2395" s="10" t="str">
        <f t="shared" si="436"/>
        <v>CHP3_M3_ActFRQ_HiALM</v>
      </c>
      <c r="H2395" s="10" t="str">
        <f>VLOOKUP(基本表格!E2395,起始地址定义!A:D,4,FALSE)&amp;" "&amp;Q2395</f>
        <v>2432+P5-M6 刨片机料仓3#出料螺旋B 反馈频率 上限报警</v>
      </c>
      <c r="I2395" s="10" t="str">
        <f t="shared" si="437"/>
        <v>DB1300,X700.5</v>
      </c>
      <c r="J2395" s="13" t="str">
        <f>VLOOKUP(E2395,起始地址定义!A:D,2,FALSE)</f>
        <v>DB1300</v>
      </c>
      <c r="K2395" s="12" t="str">
        <f t="shared" si="438"/>
        <v>X700.5</v>
      </c>
      <c r="L2395" s="13">
        <f>VLOOKUP(E2395,起始地址定义!A:D,3,FALSE)</f>
        <v>700</v>
      </c>
      <c r="M2395" s="14">
        <f>VLOOKUP($F2395,类型描述及偏移量!$C:$H,2,FALSE)</f>
        <v>0.5</v>
      </c>
      <c r="N2395" s="14" t="str">
        <f>VLOOKUP($F2395,类型描述及偏移量!$C:$H,3,FALSE)</f>
        <v>离散</v>
      </c>
      <c r="O2395" s="14" t="str">
        <f>VLOOKUP($F2395,类型描述及偏移量!$C:$H,4,FALSE)</f>
        <v>None</v>
      </c>
      <c r="P2395" s="14" t="str">
        <f>VLOOKUP($F2395,类型描述及偏移量!$C:$H,5,FALSE)</f>
        <v>Yes</v>
      </c>
      <c r="Q2395" s="14" t="str">
        <f>VLOOKUP($F2395,类型描述及偏移量!$C:$H,6,FALSE)</f>
        <v>上限报警</v>
      </c>
    </row>
    <row r="2396" hidden="1" spans="1:17">
      <c r="A2396" s="12" t="s">
        <v>126</v>
      </c>
      <c r="B2396" s="12" t="str">
        <f t="shared" si="431"/>
        <v>M3_ActFRQ</v>
      </c>
      <c r="C2396" s="12" t="str">
        <f t="shared" si="432"/>
        <v>LoALM</v>
      </c>
      <c r="D2396" s="12" t="str">
        <f t="shared" si="433"/>
        <v>BP_Value_var</v>
      </c>
      <c r="E2396" s="13" t="str">
        <f t="shared" si="434"/>
        <v>CHP3_M3_ActFRQ_BP_Value_var</v>
      </c>
      <c r="F2396" s="14" t="str">
        <f t="shared" si="435"/>
        <v>BP_Value_var_LoALM</v>
      </c>
      <c r="G2396" s="10" t="str">
        <f t="shared" si="436"/>
        <v>CHP3_M3_ActFRQ_LoALM</v>
      </c>
      <c r="H2396" s="10" t="str">
        <f>VLOOKUP(基本表格!E2396,起始地址定义!A:D,4,FALSE)&amp;" "&amp;Q2396</f>
        <v>2432+P5-M6 刨片机料仓3#出料螺旋B 反馈频率 下限报警</v>
      </c>
      <c r="I2396" s="10" t="str">
        <f t="shared" si="437"/>
        <v>DB1300,X700.6</v>
      </c>
      <c r="J2396" s="13" t="str">
        <f>VLOOKUP(E2396,起始地址定义!A:D,2,FALSE)</f>
        <v>DB1300</v>
      </c>
      <c r="K2396" s="12" t="str">
        <f t="shared" si="438"/>
        <v>X700.6</v>
      </c>
      <c r="L2396" s="13">
        <f>VLOOKUP(E2396,起始地址定义!A:D,3,FALSE)</f>
        <v>700</v>
      </c>
      <c r="M2396" s="14">
        <f>VLOOKUP($F2396,类型描述及偏移量!$C:$H,2,FALSE)</f>
        <v>0.600000000000001</v>
      </c>
      <c r="N2396" s="14" t="str">
        <f>VLOOKUP($F2396,类型描述及偏移量!$C:$H,3,FALSE)</f>
        <v>离散</v>
      </c>
      <c r="O2396" s="14" t="str">
        <f>VLOOKUP($F2396,类型描述及偏移量!$C:$H,4,FALSE)</f>
        <v>None</v>
      </c>
      <c r="P2396" s="14" t="str">
        <f>VLOOKUP($F2396,类型描述及偏移量!$C:$H,5,FALSE)</f>
        <v>Yes</v>
      </c>
      <c r="Q2396" s="14" t="str">
        <f>VLOOKUP($F2396,类型描述及偏移量!$C:$H,6,FALSE)</f>
        <v>下限报警</v>
      </c>
    </row>
    <row r="2397" hidden="1" spans="1:17">
      <c r="A2397" s="12" t="s">
        <v>126</v>
      </c>
      <c r="B2397" s="12" t="str">
        <f t="shared" si="431"/>
        <v>M3_ActFRQ</v>
      </c>
      <c r="C2397" s="12" t="str">
        <f t="shared" si="432"/>
        <v>HiHiALM</v>
      </c>
      <c r="D2397" s="12" t="str">
        <f t="shared" si="433"/>
        <v>BP_Value_var</v>
      </c>
      <c r="E2397" s="13" t="str">
        <f t="shared" si="434"/>
        <v>CHP3_M3_ActFRQ_BP_Value_var</v>
      </c>
      <c r="F2397" s="14" t="str">
        <f t="shared" si="435"/>
        <v>BP_Value_var_HiHiALM</v>
      </c>
      <c r="G2397" s="10" t="str">
        <f t="shared" si="436"/>
        <v>CHP3_M3_ActFRQ_HiHiALM</v>
      </c>
      <c r="H2397" s="10" t="str">
        <f>VLOOKUP(基本表格!E2397,起始地址定义!A:D,4,FALSE)&amp;" "&amp;Q2397</f>
        <v>2432+P5-M6 刨片机料仓3#出料螺旋B 反馈频率 上上限报警</v>
      </c>
      <c r="I2397" s="10" t="str">
        <f t="shared" si="437"/>
        <v>DB1300,X700.7</v>
      </c>
      <c r="J2397" s="13" t="str">
        <f>VLOOKUP(E2397,起始地址定义!A:D,2,FALSE)</f>
        <v>DB1300</v>
      </c>
      <c r="K2397" s="12" t="str">
        <f t="shared" si="438"/>
        <v>X700.7</v>
      </c>
      <c r="L2397" s="13">
        <f>VLOOKUP(E2397,起始地址定义!A:D,3,FALSE)</f>
        <v>700</v>
      </c>
      <c r="M2397" s="14">
        <f>VLOOKUP($F2397,类型描述及偏移量!$C:$H,2,FALSE)</f>
        <v>0.700000000000003</v>
      </c>
      <c r="N2397" s="14" t="str">
        <f>VLOOKUP($F2397,类型描述及偏移量!$C:$H,3,FALSE)</f>
        <v>离散</v>
      </c>
      <c r="O2397" s="14" t="str">
        <f>VLOOKUP($F2397,类型描述及偏移量!$C:$H,4,FALSE)</f>
        <v>On</v>
      </c>
      <c r="P2397" s="14" t="str">
        <f>VLOOKUP($F2397,类型描述及偏移量!$C:$H,5,FALSE)</f>
        <v>Yes</v>
      </c>
      <c r="Q2397" s="14" t="str">
        <f>VLOOKUP($F2397,类型描述及偏移量!$C:$H,6,FALSE)</f>
        <v>上上限报警</v>
      </c>
    </row>
    <row r="2398" hidden="1" spans="1:17">
      <c r="A2398" s="12" t="s">
        <v>126</v>
      </c>
      <c r="B2398" s="12" t="str">
        <f t="shared" si="431"/>
        <v>M3_ActFRQ</v>
      </c>
      <c r="C2398" s="12" t="str">
        <f t="shared" si="432"/>
        <v>LoLoALM</v>
      </c>
      <c r="D2398" s="12" t="str">
        <f t="shared" si="433"/>
        <v>BP_Value_var</v>
      </c>
      <c r="E2398" s="13" t="str">
        <f t="shared" si="434"/>
        <v>CHP3_M3_ActFRQ_BP_Value_var</v>
      </c>
      <c r="F2398" s="14" t="str">
        <f t="shared" si="435"/>
        <v>BP_Value_var_LoLoALM</v>
      </c>
      <c r="G2398" s="10" t="str">
        <f t="shared" si="436"/>
        <v>CHP3_M3_ActFRQ_LoLoALM</v>
      </c>
      <c r="H2398" s="10" t="str">
        <f>VLOOKUP(基本表格!E2398,起始地址定义!A:D,4,FALSE)&amp;" "&amp;Q2398</f>
        <v>2432+P5-M6 刨片机料仓3#出料螺旋B 反馈频率 下下限报警</v>
      </c>
      <c r="I2398" s="10" t="str">
        <f t="shared" si="437"/>
        <v>DB1300,X701.0</v>
      </c>
      <c r="J2398" s="13" t="str">
        <f>VLOOKUP(E2398,起始地址定义!A:D,2,FALSE)</f>
        <v>DB1300</v>
      </c>
      <c r="K2398" s="12" t="str">
        <f t="shared" si="438"/>
        <v>X701.0</v>
      </c>
      <c r="L2398" s="13">
        <f>VLOOKUP(E2398,起始地址定义!A:D,3,FALSE)</f>
        <v>700</v>
      </c>
      <c r="M2398" s="14">
        <f>VLOOKUP($F2398,类型描述及偏移量!$C:$H,2,FALSE)</f>
        <v>1</v>
      </c>
      <c r="N2398" s="14" t="str">
        <f>VLOOKUP($F2398,类型描述及偏移量!$C:$H,3,FALSE)</f>
        <v>离散</v>
      </c>
      <c r="O2398" s="14" t="str">
        <f>VLOOKUP($F2398,类型描述及偏移量!$C:$H,4,FALSE)</f>
        <v>On</v>
      </c>
      <c r="P2398" s="14" t="str">
        <f>VLOOKUP($F2398,类型描述及偏移量!$C:$H,5,FALSE)</f>
        <v>Yes</v>
      </c>
      <c r="Q2398" s="14" t="str">
        <f>VLOOKUP($F2398,类型描述及偏移量!$C:$H,6,FALSE)</f>
        <v>下下限报警</v>
      </c>
    </row>
    <row r="2399" hidden="1" spans="1:17">
      <c r="A2399" s="12" t="s">
        <v>126</v>
      </c>
      <c r="B2399" s="12" t="str">
        <f t="shared" si="431"/>
        <v>M3_ActFRQ</v>
      </c>
      <c r="C2399" s="12" t="str">
        <f t="shared" si="432"/>
        <v>LimALM</v>
      </c>
      <c r="D2399" s="12" t="str">
        <f t="shared" si="433"/>
        <v>BP_Value_var</v>
      </c>
      <c r="E2399" s="13" t="str">
        <f t="shared" si="434"/>
        <v>CHP3_M3_ActFRQ_BP_Value_var</v>
      </c>
      <c r="F2399" s="14" t="str">
        <f t="shared" si="435"/>
        <v>BP_Value_var_LimALM</v>
      </c>
      <c r="G2399" s="10" t="str">
        <f t="shared" si="436"/>
        <v>CHP3_M3_ActFRQ_LimALM</v>
      </c>
      <c r="H2399" s="10" t="str">
        <f>VLOOKUP(基本表格!E2399,起始地址定义!A:D,4,FALSE)&amp;" "&amp;Q2399</f>
        <v>2432+P5-M6 刨片机料仓3#出料螺旋B 反馈频率 极限报警</v>
      </c>
      <c r="I2399" s="10" t="str">
        <f t="shared" si="437"/>
        <v>DB1300,X701.1</v>
      </c>
      <c r="J2399" s="13" t="str">
        <f>VLOOKUP(E2399,起始地址定义!A:D,2,FALSE)</f>
        <v>DB1300</v>
      </c>
      <c r="K2399" s="12" t="str">
        <f t="shared" si="438"/>
        <v>X701.1</v>
      </c>
      <c r="L2399" s="13">
        <f>VLOOKUP(E2399,起始地址定义!A:D,3,FALSE)</f>
        <v>700</v>
      </c>
      <c r="M2399" s="14">
        <f>VLOOKUP($F2399,类型描述及偏移量!$C:$H,2,FALSE)</f>
        <v>1.1</v>
      </c>
      <c r="N2399" s="14" t="str">
        <f>VLOOKUP($F2399,类型描述及偏移量!$C:$H,3,FALSE)</f>
        <v>离散</v>
      </c>
      <c r="O2399" s="14" t="str">
        <f>VLOOKUP($F2399,类型描述及偏移量!$C:$H,4,FALSE)</f>
        <v>On</v>
      </c>
      <c r="P2399" s="14" t="str">
        <f>VLOOKUP($F2399,类型描述及偏移量!$C:$H,5,FALSE)</f>
        <v>Yes</v>
      </c>
      <c r="Q2399" s="14" t="str">
        <f>VLOOKUP($F2399,类型描述及偏移量!$C:$H,6,FALSE)</f>
        <v>极限报警</v>
      </c>
    </row>
    <row r="2400" hidden="1" spans="1:17">
      <c r="A2400" s="12" t="s">
        <v>126</v>
      </c>
      <c r="B2400" s="12" t="str">
        <f t="shared" si="431"/>
        <v>M3_ActFRQ</v>
      </c>
      <c r="C2400" s="12" t="str">
        <f t="shared" si="432"/>
        <v>LostALM</v>
      </c>
      <c r="D2400" s="12" t="str">
        <f t="shared" si="433"/>
        <v>BP_Value_var</v>
      </c>
      <c r="E2400" s="13" t="str">
        <f t="shared" si="434"/>
        <v>CHP3_M3_ActFRQ_BP_Value_var</v>
      </c>
      <c r="F2400" s="14" t="str">
        <f t="shared" si="435"/>
        <v>BP_Value_var_LostALM</v>
      </c>
      <c r="G2400" s="10" t="str">
        <f t="shared" si="436"/>
        <v>CHP3_M3_ActFRQ_LostALM</v>
      </c>
      <c r="H2400" s="10" t="str">
        <f>VLOOKUP(基本表格!E2400,起始地址定义!A:D,4,FALSE)&amp;" "&amp;Q2400</f>
        <v>2432+P5-M6 刨片机料仓3#出料螺旋B 反馈频率 传感器断线报警</v>
      </c>
      <c r="I2400" s="10" t="str">
        <f t="shared" si="437"/>
        <v>DB1300,X701.2</v>
      </c>
      <c r="J2400" s="13" t="str">
        <f>VLOOKUP(E2400,起始地址定义!A:D,2,FALSE)</f>
        <v>DB1300</v>
      </c>
      <c r="K2400" s="12" t="str">
        <f t="shared" si="438"/>
        <v>X701.2</v>
      </c>
      <c r="L2400" s="13">
        <f>VLOOKUP(E2400,起始地址定义!A:D,3,FALSE)</f>
        <v>700</v>
      </c>
      <c r="M2400" s="14">
        <f>VLOOKUP($F2400,类型描述及偏移量!$C:$H,2,FALSE)</f>
        <v>1.2</v>
      </c>
      <c r="N2400" s="14" t="str">
        <f>VLOOKUP($F2400,类型描述及偏移量!$C:$H,3,FALSE)</f>
        <v>离散</v>
      </c>
      <c r="O2400" s="14" t="str">
        <f>VLOOKUP($F2400,类型描述及偏移量!$C:$H,4,FALSE)</f>
        <v>On</v>
      </c>
      <c r="P2400" s="14" t="str">
        <f>VLOOKUP($F2400,类型描述及偏移量!$C:$H,5,FALSE)</f>
        <v>Yes</v>
      </c>
      <c r="Q2400" s="14" t="str">
        <f>VLOOKUP($F2400,类型描述及偏移量!$C:$H,6,FALSE)</f>
        <v>传感器断线报警</v>
      </c>
    </row>
    <row r="2401" hidden="1" spans="1:17">
      <c r="A2401" s="12" t="s">
        <v>126</v>
      </c>
      <c r="B2401" s="12" t="str">
        <f t="shared" si="431"/>
        <v>M3_ActFRQ</v>
      </c>
      <c r="C2401" s="12" t="str">
        <f t="shared" si="432"/>
        <v>Code</v>
      </c>
      <c r="D2401" s="12" t="str">
        <f t="shared" si="433"/>
        <v>BP_Value_var</v>
      </c>
      <c r="E2401" s="13" t="str">
        <f t="shared" si="434"/>
        <v>CHP3_M3_ActFRQ_BP_Value_var</v>
      </c>
      <c r="F2401" s="14" t="str">
        <f t="shared" si="435"/>
        <v>BP_Value_var_Code</v>
      </c>
      <c r="G2401" s="10" t="str">
        <f t="shared" si="436"/>
        <v>CHP3_M3_ActFRQ_Code</v>
      </c>
      <c r="H2401" s="10" t="str">
        <f>VLOOKUP(基本表格!E2401,起始地址定义!A:D,4,FALSE)&amp;" "&amp;Q2401</f>
        <v>2432+P5-M6 刨片机料仓3#出料螺旋B 反馈频率 实际内码</v>
      </c>
      <c r="I2401" s="10" t="str">
        <f t="shared" si="437"/>
        <v>DB1300,INT702</v>
      </c>
      <c r="J2401" s="13" t="str">
        <f>VLOOKUP(E2401,起始地址定义!A:D,2,FALSE)</f>
        <v>DB1300</v>
      </c>
      <c r="K2401" s="12" t="str">
        <f t="shared" si="438"/>
        <v>INT702</v>
      </c>
      <c r="L2401" s="13">
        <f>VLOOKUP(E2401,起始地址定义!A:D,3,FALSE)</f>
        <v>700</v>
      </c>
      <c r="M2401" s="14">
        <f>VLOOKUP($F2401,类型描述及偏移量!$C:$H,2,FALSE)</f>
        <v>2</v>
      </c>
      <c r="N2401" s="14" t="str">
        <f>VLOOKUP($F2401,类型描述及偏移量!$C:$H,3,FALSE)</f>
        <v>整型</v>
      </c>
      <c r="O2401" s="14" t="str">
        <f>VLOOKUP($F2401,类型描述及偏移量!$C:$H,4,FALSE)</f>
        <v>None</v>
      </c>
      <c r="P2401" s="14" t="str">
        <f>VLOOKUP($F2401,类型描述及偏移量!$C:$H,5,FALSE)</f>
        <v>Yes</v>
      </c>
      <c r="Q2401" s="14" t="str">
        <f>VLOOKUP($F2401,类型描述及偏移量!$C:$H,6,FALSE)</f>
        <v>实际内码</v>
      </c>
    </row>
    <row r="2402" hidden="1" spans="1:17">
      <c r="A2402" s="12" t="s">
        <v>126</v>
      </c>
      <c r="B2402" s="12" t="str">
        <f t="shared" si="431"/>
        <v>M3_ActFRQ</v>
      </c>
      <c r="C2402" s="12" t="str">
        <f t="shared" si="432"/>
        <v>Value</v>
      </c>
      <c r="D2402" s="12" t="str">
        <f t="shared" si="433"/>
        <v>BP_Value_var</v>
      </c>
      <c r="E2402" s="13" t="str">
        <f t="shared" si="434"/>
        <v>CHP3_M3_ActFRQ_BP_Value_var</v>
      </c>
      <c r="F2402" s="14" t="str">
        <f t="shared" si="435"/>
        <v>BP_Value_var_Value</v>
      </c>
      <c r="G2402" s="10" t="str">
        <f t="shared" si="436"/>
        <v>CHP3_M3_ActFRQ_Value</v>
      </c>
      <c r="H2402" s="10" t="str">
        <f>VLOOKUP(基本表格!E2402,起始地址定义!A:D,4,FALSE)&amp;" "&amp;Q2402</f>
        <v>2432+P5-M6 刨片机料仓3#出料螺旋B 反馈频率 实际值</v>
      </c>
      <c r="I2402" s="10" t="str">
        <f t="shared" si="437"/>
        <v>DB1300,REAL706</v>
      </c>
      <c r="J2402" s="13" t="str">
        <f>VLOOKUP(E2402,起始地址定义!A:D,2,FALSE)</f>
        <v>DB1300</v>
      </c>
      <c r="K2402" s="12" t="str">
        <f t="shared" si="438"/>
        <v>REAL706</v>
      </c>
      <c r="L2402" s="13">
        <f>VLOOKUP(E2402,起始地址定义!A:D,3,FALSE)</f>
        <v>700</v>
      </c>
      <c r="M2402" s="14">
        <f>VLOOKUP($F2402,类型描述及偏移量!$C:$H,2,FALSE)</f>
        <v>6</v>
      </c>
      <c r="N2402" s="14" t="str">
        <f>VLOOKUP($F2402,类型描述及偏移量!$C:$H,3,FALSE)</f>
        <v>实型</v>
      </c>
      <c r="O2402" s="14" t="str">
        <f>VLOOKUP($F2402,类型描述及偏移量!$C:$H,4,FALSE)</f>
        <v>None</v>
      </c>
      <c r="P2402" s="14" t="str">
        <f>VLOOKUP($F2402,类型描述及偏移量!$C:$H,5,FALSE)</f>
        <v>Yes</v>
      </c>
      <c r="Q2402" s="14" t="str">
        <f>VLOOKUP($F2402,类型描述及偏移量!$C:$H,6,FALSE)</f>
        <v>实际值</v>
      </c>
    </row>
    <row r="2403" hidden="1" spans="1:17">
      <c r="A2403" s="12" t="s">
        <v>126</v>
      </c>
      <c r="B2403" s="12" t="str">
        <f t="shared" si="431"/>
        <v>M3_ActFRQ</v>
      </c>
      <c r="C2403" s="12" t="str">
        <f t="shared" si="432"/>
        <v>Range</v>
      </c>
      <c r="D2403" s="12" t="str">
        <f t="shared" si="433"/>
        <v>BP_Value_var</v>
      </c>
      <c r="E2403" s="13" t="str">
        <f t="shared" si="434"/>
        <v>CHP3_M3_ActFRQ_BP_Value_var</v>
      </c>
      <c r="F2403" s="14" t="str">
        <f t="shared" si="435"/>
        <v>BP_Value_var_Range</v>
      </c>
      <c r="G2403" s="10" t="str">
        <f t="shared" si="436"/>
        <v>CHP3_M3_ActFRQ_Range</v>
      </c>
      <c r="H2403" s="10" t="str">
        <f>VLOOKUP(基本表格!E2403,起始地址定义!A:D,4,FALSE)&amp;" "&amp;Q2403</f>
        <v>2432+P5-M6 刨片机料仓3#出料螺旋B 反馈频率 量程</v>
      </c>
      <c r="I2403" s="10" t="str">
        <f t="shared" si="437"/>
        <v>DB1300,REAL710</v>
      </c>
      <c r="J2403" s="13" t="str">
        <f>VLOOKUP(E2403,起始地址定义!A:D,2,FALSE)</f>
        <v>DB1300</v>
      </c>
      <c r="K2403" s="12" t="str">
        <f t="shared" si="438"/>
        <v>REAL710</v>
      </c>
      <c r="L2403" s="13">
        <f>VLOOKUP(E2403,起始地址定义!A:D,3,FALSE)</f>
        <v>700</v>
      </c>
      <c r="M2403" s="14">
        <f>VLOOKUP($F2403,类型描述及偏移量!$C:$H,2,FALSE)</f>
        <v>10</v>
      </c>
      <c r="N2403" s="14" t="str">
        <f>VLOOKUP($F2403,类型描述及偏移量!$C:$H,3,FALSE)</f>
        <v>实型</v>
      </c>
      <c r="O2403" s="14" t="str">
        <f>VLOOKUP($F2403,类型描述及偏移量!$C:$H,4,FALSE)</f>
        <v>None</v>
      </c>
      <c r="P2403" s="14" t="str">
        <f>VLOOKUP($F2403,类型描述及偏移量!$C:$H,5,FALSE)</f>
        <v>No</v>
      </c>
      <c r="Q2403" s="14" t="str">
        <f>VLOOKUP($F2403,类型描述及偏移量!$C:$H,6,FALSE)</f>
        <v>量程</v>
      </c>
    </row>
    <row r="2404" hidden="1" spans="1:17">
      <c r="A2404" s="12" t="s">
        <v>126</v>
      </c>
      <c r="B2404" s="12" t="str">
        <f t="shared" si="431"/>
        <v>M3_ActFRQ</v>
      </c>
      <c r="C2404" s="12" t="str">
        <f t="shared" si="432"/>
        <v>Hi</v>
      </c>
      <c r="D2404" s="12" t="str">
        <f t="shared" si="433"/>
        <v>BP_Value_var</v>
      </c>
      <c r="E2404" s="13" t="str">
        <f t="shared" si="434"/>
        <v>CHP3_M3_ActFRQ_BP_Value_var</v>
      </c>
      <c r="F2404" s="14" t="str">
        <f t="shared" si="435"/>
        <v>BP_Value_var_Hi</v>
      </c>
      <c r="G2404" s="10" t="str">
        <f t="shared" si="436"/>
        <v>CHP3_M3_ActFRQ_Hi</v>
      </c>
      <c r="H2404" s="10" t="str">
        <f>VLOOKUP(基本表格!E2404,起始地址定义!A:D,4,FALSE)&amp;" "&amp;Q2404</f>
        <v>2432+P5-M6 刨片机料仓3#出料螺旋B 反馈频率 上限值</v>
      </c>
      <c r="I2404" s="10" t="str">
        <f t="shared" si="437"/>
        <v>DB1300,REAL714</v>
      </c>
      <c r="J2404" s="13" t="str">
        <f>VLOOKUP(E2404,起始地址定义!A:D,2,FALSE)</f>
        <v>DB1300</v>
      </c>
      <c r="K2404" s="12" t="str">
        <f t="shared" si="438"/>
        <v>REAL714</v>
      </c>
      <c r="L2404" s="13">
        <f>VLOOKUP(E2404,起始地址定义!A:D,3,FALSE)</f>
        <v>700</v>
      </c>
      <c r="M2404" s="14">
        <f>VLOOKUP($F2404,类型描述及偏移量!$C:$H,2,FALSE)</f>
        <v>14</v>
      </c>
      <c r="N2404" s="14" t="str">
        <f>VLOOKUP($F2404,类型描述及偏移量!$C:$H,3,FALSE)</f>
        <v>实型</v>
      </c>
      <c r="O2404" s="14" t="str">
        <f>VLOOKUP($F2404,类型描述及偏移量!$C:$H,4,FALSE)</f>
        <v>None</v>
      </c>
      <c r="P2404" s="14" t="str">
        <f>VLOOKUP($F2404,类型描述及偏移量!$C:$H,5,FALSE)</f>
        <v>No</v>
      </c>
      <c r="Q2404" s="14" t="str">
        <f>VLOOKUP($F2404,类型描述及偏移量!$C:$H,6,FALSE)</f>
        <v>上限值</v>
      </c>
    </row>
    <row r="2405" hidden="1" spans="1:17">
      <c r="A2405" s="12" t="s">
        <v>126</v>
      </c>
      <c r="B2405" s="12" t="str">
        <f t="shared" ref="B2405:B2468" si="439">"M"&amp;RIGHT(LEFT(B2282,FIND("_",B2282,1)-1),LEN(LEFT(B2282,FIND("_",B2282,1)-1))-1)+1&amp;"_"&amp;RIGHT(B2282,LEN(B2282)-FIND("_",B2282,1))</f>
        <v>M3_ActFRQ</v>
      </c>
      <c r="C2405" s="12" t="str">
        <f t="shared" ref="C2405:C2468" si="440">C2282</f>
        <v>Lo</v>
      </c>
      <c r="D2405" s="12" t="str">
        <f t="shared" ref="D2405:D2468" si="441">D2282</f>
        <v>BP_Value_var</v>
      </c>
      <c r="E2405" s="13" t="str">
        <f t="shared" si="434"/>
        <v>CHP3_M3_ActFRQ_BP_Value_var</v>
      </c>
      <c r="F2405" s="14" t="str">
        <f t="shared" si="435"/>
        <v>BP_Value_var_Lo</v>
      </c>
      <c r="G2405" s="10" t="str">
        <f t="shared" si="436"/>
        <v>CHP3_M3_ActFRQ_Lo</v>
      </c>
      <c r="H2405" s="10" t="str">
        <f>VLOOKUP(基本表格!E2405,起始地址定义!A:D,4,FALSE)&amp;" "&amp;Q2405</f>
        <v>2432+P5-M6 刨片机料仓3#出料螺旋B 反馈频率 下限值</v>
      </c>
      <c r="I2405" s="10" t="str">
        <f t="shared" si="437"/>
        <v>DB1300,REAL718</v>
      </c>
      <c r="J2405" s="13" t="str">
        <f>VLOOKUP(E2405,起始地址定义!A:D,2,FALSE)</f>
        <v>DB1300</v>
      </c>
      <c r="K2405" s="12" t="str">
        <f t="shared" si="438"/>
        <v>REAL718</v>
      </c>
      <c r="L2405" s="13">
        <f>VLOOKUP(E2405,起始地址定义!A:D,3,FALSE)</f>
        <v>700</v>
      </c>
      <c r="M2405" s="14">
        <f>VLOOKUP($F2405,类型描述及偏移量!$C:$H,2,FALSE)</f>
        <v>18</v>
      </c>
      <c r="N2405" s="14" t="str">
        <f>VLOOKUP($F2405,类型描述及偏移量!$C:$H,3,FALSE)</f>
        <v>实型</v>
      </c>
      <c r="O2405" s="14" t="str">
        <f>VLOOKUP($F2405,类型描述及偏移量!$C:$H,4,FALSE)</f>
        <v>None</v>
      </c>
      <c r="P2405" s="14" t="str">
        <f>VLOOKUP($F2405,类型描述及偏移量!$C:$H,5,FALSE)</f>
        <v>No</v>
      </c>
      <c r="Q2405" s="14" t="str">
        <f>VLOOKUP($F2405,类型描述及偏移量!$C:$H,6,FALSE)</f>
        <v>下限值</v>
      </c>
    </row>
    <row r="2406" hidden="1" spans="1:17">
      <c r="A2406" s="12" t="s">
        <v>126</v>
      </c>
      <c r="B2406" s="12" t="str">
        <f t="shared" si="439"/>
        <v>M3_ActFRQ</v>
      </c>
      <c r="C2406" s="12" t="str">
        <f t="shared" si="440"/>
        <v>HiHi</v>
      </c>
      <c r="D2406" s="12" t="str">
        <f t="shared" si="441"/>
        <v>BP_Value_var</v>
      </c>
      <c r="E2406" s="13" t="str">
        <f t="shared" si="434"/>
        <v>CHP3_M3_ActFRQ_BP_Value_var</v>
      </c>
      <c r="F2406" s="14" t="str">
        <f t="shared" si="435"/>
        <v>BP_Value_var_HiHi</v>
      </c>
      <c r="G2406" s="10" t="str">
        <f t="shared" si="436"/>
        <v>CHP3_M3_ActFRQ_HiHi</v>
      </c>
      <c r="H2406" s="10" t="str">
        <f>VLOOKUP(基本表格!E2406,起始地址定义!A:D,4,FALSE)&amp;" "&amp;Q2406</f>
        <v>2432+P5-M6 刨片机料仓3#出料螺旋B 反馈频率 上上限值</v>
      </c>
      <c r="I2406" s="10" t="str">
        <f t="shared" si="437"/>
        <v>DB1300,REAL722</v>
      </c>
      <c r="J2406" s="13" t="str">
        <f>VLOOKUP(E2406,起始地址定义!A:D,2,FALSE)</f>
        <v>DB1300</v>
      </c>
      <c r="K2406" s="12" t="str">
        <f t="shared" si="438"/>
        <v>REAL722</v>
      </c>
      <c r="L2406" s="13">
        <f>VLOOKUP(E2406,起始地址定义!A:D,3,FALSE)</f>
        <v>700</v>
      </c>
      <c r="M2406" s="14">
        <f>VLOOKUP($F2406,类型描述及偏移量!$C:$H,2,FALSE)</f>
        <v>22</v>
      </c>
      <c r="N2406" s="14" t="str">
        <f>VLOOKUP($F2406,类型描述及偏移量!$C:$H,3,FALSE)</f>
        <v>实型</v>
      </c>
      <c r="O2406" s="14" t="str">
        <f>VLOOKUP($F2406,类型描述及偏移量!$C:$H,4,FALSE)</f>
        <v>None</v>
      </c>
      <c r="P2406" s="14" t="str">
        <f>VLOOKUP($F2406,类型描述及偏移量!$C:$H,5,FALSE)</f>
        <v>No</v>
      </c>
      <c r="Q2406" s="14" t="str">
        <f>VLOOKUP($F2406,类型描述及偏移量!$C:$H,6,FALSE)</f>
        <v>上上限值</v>
      </c>
    </row>
    <row r="2407" hidden="1" spans="1:17">
      <c r="A2407" s="12" t="s">
        <v>126</v>
      </c>
      <c r="B2407" s="12" t="str">
        <f t="shared" si="439"/>
        <v>M3_ActFRQ</v>
      </c>
      <c r="C2407" s="12" t="str">
        <f t="shared" si="440"/>
        <v>LoLo</v>
      </c>
      <c r="D2407" s="12" t="str">
        <f t="shared" si="441"/>
        <v>BP_Value_var</v>
      </c>
      <c r="E2407" s="13" t="str">
        <f t="shared" si="434"/>
        <v>CHP3_M3_ActFRQ_BP_Value_var</v>
      </c>
      <c r="F2407" s="14" t="str">
        <f t="shared" si="435"/>
        <v>BP_Value_var_LoLo</v>
      </c>
      <c r="G2407" s="10" t="str">
        <f t="shared" si="436"/>
        <v>CHP3_M3_ActFRQ_LoLo</v>
      </c>
      <c r="H2407" s="10" t="str">
        <f>VLOOKUP(基本表格!E2407,起始地址定义!A:D,4,FALSE)&amp;" "&amp;Q2407</f>
        <v>2432+P5-M6 刨片机料仓3#出料螺旋B 反馈频率 下下限值</v>
      </c>
      <c r="I2407" s="10" t="str">
        <f t="shared" si="437"/>
        <v>DB1300,REAL726</v>
      </c>
      <c r="J2407" s="13" t="str">
        <f>VLOOKUP(E2407,起始地址定义!A:D,2,FALSE)</f>
        <v>DB1300</v>
      </c>
      <c r="K2407" s="12" t="str">
        <f t="shared" si="438"/>
        <v>REAL726</v>
      </c>
      <c r="L2407" s="13">
        <f>VLOOKUP(E2407,起始地址定义!A:D,3,FALSE)</f>
        <v>700</v>
      </c>
      <c r="M2407" s="14">
        <f>VLOOKUP($F2407,类型描述及偏移量!$C:$H,2,FALSE)</f>
        <v>26</v>
      </c>
      <c r="N2407" s="14" t="str">
        <f>VLOOKUP($F2407,类型描述及偏移量!$C:$H,3,FALSE)</f>
        <v>实型</v>
      </c>
      <c r="O2407" s="14" t="str">
        <f>VLOOKUP($F2407,类型描述及偏移量!$C:$H,4,FALSE)</f>
        <v>None</v>
      </c>
      <c r="P2407" s="14" t="str">
        <f>VLOOKUP($F2407,类型描述及偏移量!$C:$H,5,FALSE)</f>
        <v>No</v>
      </c>
      <c r="Q2407" s="14" t="str">
        <f>VLOOKUP($F2407,类型描述及偏移量!$C:$H,6,FALSE)</f>
        <v>下下限值</v>
      </c>
    </row>
    <row r="2408" hidden="1" spans="1:17">
      <c r="A2408" s="12" t="s">
        <v>126</v>
      </c>
      <c r="B2408" s="12" t="str">
        <f t="shared" si="439"/>
        <v>M3_Comm</v>
      </c>
      <c r="C2408" s="12" t="str">
        <f t="shared" si="440"/>
        <v>REL</v>
      </c>
      <c r="D2408" s="12" t="str">
        <f t="shared" si="441"/>
        <v>BP_G120_var</v>
      </c>
      <c r="E2408" s="13" t="str">
        <f t="shared" si="434"/>
        <v>CHP3_M3_Comm_BP_G120_var</v>
      </c>
      <c r="F2408" s="14" t="str">
        <f t="shared" si="435"/>
        <v>BP_G120_var_REL</v>
      </c>
      <c r="G2408" s="10" t="str">
        <f t="shared" si="436"/>
        <v>CHP3_M3_Comm_REL</v>
      </c>
      <c r="H2408" s="10" t="str">
        <f>VLOOKUP(基本表格!E2408,起始地址定义!A:D,4,FALSE)&amp;" "&amp;Q2408</f>
        <v>2432+P5-M6 刨片机料仓3#出料螺旋B 变频器通讯 备妥（不能与正转信号使用同一个）</v>
      </c>
      <c r="I2408" s="10" t="str">
        <f t="shared" si="437"/>
        <v>DB1300,X750.0</v>
      </c>
      <c r="J2408" s="13" t="str">
        <f>VLOOKUP(E2408,起始地址定义!A:D,2,FALSE)</f>
        <v>DB1300</v>
      </c>
      <c r="K2408" s="12" t="str">
        <f t="shared" si="438"/>
        <v>X750.0</v>
      </c>
      <c r="L2408" s="13">
        <f>VLOOKUP(E2408,起始地址定义!A:D,3,FALSE)</f>
        <v>750</v>
      </c>
      <c r="M2408" s="14">
        <f>VLOOKUP($F2408,类型描述及偏移量!$C:$H,2,FALSE)</f>
        <v>0</v>
      </c>
      <c r="N2408" s="14" t="str">
        <f>VLOOKUP($F2408,类型描述及偏移量!$C:$H,3,FALSE)</f>
        <v>离散</v>
      </c>
      <c r="O2408" s="14" t="str">
        <f>VLOOKUP($F2408,类型描述及偏移量!$C:$H,4,FALSE)</f>
        <v>None</v>
      </c>
      <c r="P2408" s="14" t="str">
        <f>VLOOKUP($F2408,类型描述及偏移量!$C:$H,5,FALSE)</f>
        <v>Yes</v>
      </c>
      <c r="Q2408" s="14" t="str">
        <f>VLOOKUP($F2408,类型描述及偏移量!$C:$H,6,FALSE)</f>
        <v>备妥（不能与正转信号使用同一个）</v>
      </c>
    </row>
    <row r="2409" hidden="1" spans="1:17">
      <c r="A2409" s="12" t="s">
        <v>126</v>
      </c>
      <c r="B2409" s="12" t="str">
        <f t="shared" si="439"/>
        <v>M3_Comm</v>
      </c>
      <c r="C2409" s="12" t="str">
        <f t="shared" si="440"/>
        <v>FWD</v>
      </c>
      <c r="D2409" s="12" t="str">
        <f t="shared" si="441"/>
        <v>BP_G120_var</v>
      </c>
      <c r="E2409" s="13" t="str">
        <f t="shared" si="434"/>
        <v>CHP3_M3_Comm_BP_G120_var</v>
      </c>
      <c r="F2409" s="14" t="str">
        <f t="shared" si="435"/>
        <v>BP_G120_var_FWD</v>
      </c>
      <c r="G2409" s="10" t="str">
        <f t="shared" si="436"/>
        <v>CHP3_M3_Comm_FWD</v>
      </c>
      <c r="H2409" s="10" t="str">
        <f>VLOOKUP(基本表格!E2409,起始地址定义!A:D,4,FALSE)&amp;" "&amp;Q2409</f>
        <v>2432+P5-M6 刨片机料仓3#出料螺旋B 变频器通讯 正转</v>
      </c>
      <c r="I2409" s="10" t="str">
        <f t="shared" si="437"/>
        <v>DB1300,X750.1</v>
      </c>
      <c r="J2409" s="13" t="str">
        <f>VLOOKUP(E2409,起始地址定义!A:D,2,FALSE)</f>
        <v>DB1300</v>
      </c>
      <c r="K2409" s="12" t="str">
        <f t="shared" si="438"/>
        <v>X750.1</v>
      </c>
      <c r="L2409" s="13">
        <f>VLOOKUP(E2409,起始地址定义!A:D,3,FALSE)</f>
        <v>750</v>
      </c>
      <c r="M2409" s="14">
        <f>VLOOKUP($F2409,类型描述及偏移量!$C:$H,2,FALSE)</f>
        <v>0.0999999999999943</v>
      </c>
      <c r="N2409" s="14" t="str">
        <f>VLOOKUP($F2409,类型描述及偏移量!$C:$H,3,FALSE)</f>
        <v>离散</v>
      </c>
      <c r="O2409" s="14" t="str">
        <f>VLOOKUP($F2409,类型描述及偏移量!$C:$H,4,FALSE)</f>
        <v>None</v>
      </c>
      <c r="P2409" s="14" t="str">
        <f>VLOOKUP($F2409,类型描述及偏移量!$C:$H,5,FALSE)</f>
        <v>Yes</v>
      </c>
      <c r="Q2409" s="14" t="str">
        <f>VLOOKUP($F2409,类型描述及偏移量!$C:$H,6,FALSE)</f>
        <v>正转</v>
      </c>
    </row>
    <row r="2410" hidden="1" spans="1:17">
      <c r="A2410" s="12" t="s">
        <v>126</v>
      </c>
      <c r="B2410" s="12" t="str">
        <f t="shared" si="439"/>
        <v>M3_Comm</v>
      </c>
      <c r="C2410" s="12" t="str">
        <f t="shared" si="440"/>
        <v>REV</v>
      </c>
      <c r="D2410" s="12" t="str">
        <f t="shared" si="441"/>
        <v>BP_G120_var</v>
      </c>
      <c r="E2410" s="13" t="str">
        <f t="shared" si="434"/>
        <v>CHP3_M3_Comm_BP_G120_var</v>
      </c>
      <c r="F2410" s="14" t="str">
        <f t="shared" si="435"/>
        <v>BP_G120_var_REV</v>
      </c>
      <c r="G2410" s="10" t="str">
        <f t="shared" si="436"/>
        <v>CHP3_M3_Comm_REV</v>
      </c>
      <c r="H2410" s="10" t="str">
        <f>VLOOKUP(基本表格!E2410,起始地址定义!A:D,4,FALSE)&amp;" "&amp;Q2410</f>
        <v>2432+P5-M6 刨片机料仓3#出料螺旋B 变频器通讯 反转</v>
      </c>
      <c r="I2410" s="10" t="str">
        <f t="shared" si="437"/>
        <v>DB1300,X750.2</v>
      </c>
      <c r="J2410" s="13" t="str">
        <f>VLOOKUP(E2410,起始地址定义!A:D,2,FALSE)</f>
        <v>DB1300</v>
      </c>
      <c r="K2410" s="12" t="str">
        <f t="shared" si="438"/>
        <v>X750.2</v>
      </c>
      <c r="L2410" s="13">
        <f>VLOOKUP(E2410,起始地址定义!A:D,3,FALSE)</f>
        <v>750</v>
      </c>
      <c r="M2410" s="14">
        <f>VLOOKUP($F2410,类型描述及偏移量!$C:$H,2,FALSE)</f>
        <v>0.199999999999989</v>
      </c>
      <c r="N2410" s="14" t="str">
        <f>VLOOKUP($F2410,类型描述及偏移量!$C:$H,3,FALSE)</f>
        <v>离散</v>
      </c>
      <c r="O2410" s="14" t="str">
        <f>VLOOKUP($F2410,类型描述及偏移量!$C:$H,4,FALSE)</f>
        <v>None</v>
      </c>
      <c r="P2410" s="14" t="str">
        <f>VLOOKUP($F2410,类型描述及偏移量!$C:$H,5,FALSE)</f>
        <v>Yes</v>
      </c>
      <c r="Q2410" s="14" t="str">
        <f>VLOOKUP($F2410,类型描述及偏移量!$C:$H,6,FALSE)</f>
        <v>反转</v>
      </c>
    </row>
    <row r="2411" hidden="1" spans="1:17">
      <c r="A2411" s="12" t="s">
        <v>126</v>
      </c>
      <c r="B2411" s="12" t="str">
        <f t="shared" si="439"/>
        <v>M3_Comm</v>
      </c>
      <c r="C2411" s="12" t="str">
        <f t="shared" si="440"/>
        <v>Reset</v>
      </c>
      <c r="D2411" s="12" t="str">
        <f t="shared" si="441"/>
        <v>BP_G120_var</v>
      </c>
      <c r="E2411" s="13" t="str">
        <f t="shared" si="434"/>
        <v>CHP3_M3_Comm_BP_G120_var</v>
      </c>
      <c r="F2411" s="14" t="str">
        <f t="shared" si="435"/>
        <v>BP_G120_var_Reset</v>
      </c>
      <c r="G2411" s="10" t="str">
        <f t="shared" si="436"/>
        <v>CHP3_M3_Comm_Reset</v>
      </c>
      <c r="H2411" s="10" t="str">
        <f>VLOOKUP(基本表格!E2411,起始地址定义!A:D,4,FALSE)&amp;" "&amp;Q2411</f>
        <v>2432+P5-M6 刨片机料仓3#出料螺旋B 变频器通讯 故障复位</v>
      </c>
      <c r="I2411" s="10" t="str">
        <f t="shared" si="437"/>
        <v>DB1300,X750.3</v>
      </c>
      <c r="J2411" s="13" t="str">
        <f>VLOOKUP(E2411,起始地址定义!A:D,2,FALSE)</f>
        <v>DB1300</v>
      </c>
      <c r="K2411" s="12" t="str">
        <f t="shared" si="438"/>
        <v>X750.3</v>
      </c>
      <c r="L2411" s="13">
        <f>VLOOKUP(E2411,起始地址定义!A:D,3,FALSE)</f>
        <v>750</v>
      </c>
      <c r="M2411" s="14">
        <f>VLOOKUP($F2411,类型描述及偏移量!$C:$H,2,FALSE)</f>
        <v>0.300000000000011</v>
      </c>
      <c r="N2411" s="14" t="str">
        <f>VLOOKUP($F2411,类型描述及偏移量!$C:$H,3,FALSE)</f>
        <v>离散</v>
      </c>
      <c r="O2411" s="14" t="str">
        <f>VLOOKUP($F2411,类型描述及偏移量!$C:$H,4,FALSE)</f>
        <v>None</v>
      </c>
      <c r="P2411" s="14" t="str">
        <f>VLOOKUP($F2411,类型描述及偏移量!$C:$H,5,FALSE)</f>
        <v>No</v>
      </c>
      <c r="Q2411" s="14" t="str">
        <f>VLOOKUP($F2411,类型描述及偏移量!$C:$H,6,FALSE)</f>
        <v>故障复位</v>
      </c>
    </row>
    <row r="2412" hidden="1" spans="1:17">
      <c r="A2412" s="12" t="s">
        <v>126</v>
      </c>
      <c r="B2412" s="12" t="str">
        <f t="shared" si="439"/>
        <v>M3_Comm</v>
      </c>
      <c r="C2412" s="12" t="str">
        <f t="shared" si="440"/>
        <v>IRL</v>
      </c>
      <c r="D2412" s="12" t="str">
        <f t="shared" si="441"/>
        <v>BP_G120_var</v>
      </c>
      <c r="E2412" s="13" t="str">
        <f t="shared" si="434"/>
        <v>CHP3_M3_Comm_BP_G120_var</v>
      </c>
      <c r="F2412" s="14" t="str">
        <f t="shared" si="435"/>
        <v>BP_G120_var_IRL</v>
      </c>
      <c r="G2412" s="10" t="str">
        <f t="shared" si="436"/>
        <v>CHP3_M3_Comm_IRL</v>
      </c>
      <c r="H2412" s="10" t="str">
        <f>VLOOKUP(基本表格!E2412,起始地址定义!A:D,4,FALSE)&amp;" "&amp;Q2412</f>
        <v>2432+P5-M6 刨片机料仓3#出料螺旋B 变频器通讯 备妥反馈</v>
      </c>
      <c r="I2412" s="10" t="str">
        <f t="shared" si="437"/>
        <v>DB1300,X750.4</v>
      </c>
      <c r="J2412" s="13" t="str">
        <f>VLOOKUP(E2412,起始地址定义!A:D,2,FALSE)</f>
        <v>DB1300</v>
      </c>
      <c r="K2412" s="12" t="str">
        <f t="shared" si="438"/>
        <v>X750.4</v>
      </c>
      <c r="L2412" s="13">
        <f>VLOOKUP(E2412,起始地址定义!A:D,3,FALSE)</f>
        <v>750</v>
      </c>
      <c r="M2412" s="14">
        <f>VLOOKUP($F2412,类型描述及偏移量!$C:$H,2,FALSE)</f>
        <v>0.400000000000006</v>
      </c>
      <c r="N2412" s="14" t="str">
        <f>VLOOKUP($F2412,类型描述及偏移量!$C:$H,3,FALSE)</f>
        <v>离散</v>
      </c>
      <c r="O2412" s="14" t="str">
        <f>VLOOKUP($F2412,类型描述及偏移量!$C:$H,4,FALSE)</f>
        <v>None</v>
      </c>
      <c r="P2412" s="14" t="str">
        <f>VLOOKUP($F2412,类型描述及偏移量!$C:$H,5,FALSE)</f>
        <v>Yes</v>
      </c>
      <c r="Q2412" s="14" t="str">
        <f>VLOOKUP($F2412,类型描述及偏移量!$C:$H,6,FALSE)</f>
        <v>备妥反馈</v>
      </c>
    </row>
    <row r="2413" hidden="1" spans="1:17">
      <c r="A2413" s="12" t="s">
        <v>126</v>
      </c>
      <c r="B2413" s="12" t="str">
        <f t="shared" si="439"/>
        <v>M3_Comm</v>
      </c>
      <c r="C2413" s="12" t="str">
        <f t="shared" si="440"/>
        <v>IFW</v>
      </c>
      <c r="D2413" s="12" t="str">
        <f t="shared" si="441"/>
        <v>BP_G120_var</v>
      </c>
      <c r="E2413" s="13" t="str">
        <f t="shared" si="434"/>
        <v>CHP3_M3_Comm_BP_G120_var</v>
      </c>
      <c r="F2413" s="14" t="str">
        <f t="shared" si="435"/>
        <v>BP_G120_var_IFW</v>
      </c>
      <c r="G2413" s="10" t="str">
        <f t="shared" si="436"/>
        <v>CHP3_M3_Comm_IFW</v>
      </c>
      <c r="H2413" s="10" t="str">
        <f>VLOOKUP(基本表格!E2413,起始地址定义!A:D,4,FALSE)&amp;" "&amp;Q2413</f>
        <v>2432+P5-M6 刨片机料仓3#出料螺旋B 变频器通讯 正转反馈</v>
      </c>
      <c r="I2413" s="10" t="str">
        <f t="shared" si="437"/>
        <v>DB1300,X750.5</v>
      </c>
      <c r="J2413" s="13" t="str">
        <f>VLOOKUP(E2413,起始地址定义!A:D,2,FALSE)</f>
        <v>DB1300</v>
      </c>
      <c r="K2413" s="12" t="str">
        <f t="shared" si="438"/>
        <v>X750.5</v>
      </c>
      <c r="L2413" s="13">
        <f>VLOOKUP(E2413,起始地址定义!A:D,3,FALSE)</f>
        <v>750</v>
      </c>
      <c r="M2413" s="14">
        <f>VLOOKUP($F2413,类型描述及偏移量!$C:$H,2,FALSE)</f>
        <v>0.5</v>
      </c>
      <c r="N2413" s="14" t="str">
        <f>VLOOKUP($F2413,类型描述及偏移量!$C:$H,3,FALSE)</f>
        <v>离散</v>
      </c>
      <c r="O2413" s="14" t="str">
        <f>VLOOKUP($F2413,类型描述及偏移量!$C:$H,4,FALSE)</f>
        <v>None</v>
      </c>
      <c r="P2413" s="14" t="str">
        <f>VLOOKUP($F2413,类型描述及偏移量!$C:$H,5,FALSE)</f>
        <v>Yes</v>
      </c>
      <c r="Q2413" s="14" t="str">
        <f>VLOOKUP($F2413,类型描述及偏移量!$C:$H,6,FALSE)</f>
        <v>正转反馈</v>
      </c>
    </row>
    <row r="2414" hidden="1" spans="1:17">
      <c r="A2414" s="12" t="s">
        <v>126</v>
      </c>
      <c r="B2414" s="12" t="str">
        <f t="shared" si="439"/>
        <v>M3_Comm</v>
      </c>
      <c r="C2414" s="12" t="str">
        <f t="shared" si="440"/>
        <v>IRV</v>
      </c>
      <c r="D2414" s="12" t="str">
        <f t="shared" si="441"/>
        <v>BP_G120_var</v>
      </c>
      <c r="E2414" s="13" t="str">
        <f t="shared" si="434"/>
        <v>CHP3_M3_Comm_BP_G120_var</v>
      </c>
      <c r="F2414" s="14" t="str">
        <f t="shared" si="435"/>
        <v>BP_G120_var_IRV</v>
      </c>
      <c r="G2414" s="10" t="str">
        <f t="shared" si="436"/>
        <v>CHP3_M3_Comm_IRV</v>
      </c>
      <c r="H2414" s="10" t="str">
        <f>VLOOKUP(基本表格!E2414,起始地址定义!A:D,4,FALSE)&amp;" "&amp;Q2414</f>
        <v>2432+P5-M6 刨片机料仓3#出料螺旋B 变频器通讯 反转反馈</v>
      </c>
      <c r="I2414" s="10" t="str">
        <f t="shared" si="437"/>
        <v>DB1300,X750.6</v>
      </c>
      <c r="J2414" s="13" t="str">
        <f>VLOOKUP(E2414,起始地址定义!A:D,2,FALSE)</f>
        <v>DB1300</v>
      </c>
      <c r="K2414" s="12" t="str">
        <f t="shared" si="438"/>
        <v>X750.6</v>
      </c>
      <c r="L2414" s="13">
        <f>VLOOKUP(E2414,起始地址定义!A:D,3,FALSE)</f>
        <v>750</v>
      </c>
      <c r="M2414" s="14">
        <f>VLOOKUP($F2414,类型描述及偏移量!$C:$H,2,FALSE)</f>
        <v>0.599999999999994</v>
      </c>
      <c r="N2414" s="14" t="str">
        <f>VLOOKUP($F2414,类型描述及偏移量!$C:$H,3,FALSE)</f>
        <v>离散</v>
      </c>
      <c r="O2414" s="14" t="str">
        <f>VLOOKUP($F2414,类型描述及偏移量!$C:$H,4,FALSE)</f>
        <v>None</v>
      </c>
      <c r="P2414" s="14" t="str">
        <f>VLOOKUP($F2414,类型描述及偏移量!$C:$H,5,FALSE)</f>
        <v>Yes</v>
      </c>
      <c r="Q2414" s="14" t="str">
        <f>VLOOKUP($F2414,类型描述及偏移量!$C:$H,6,FALSE)</f>
        <v>反转反馈</v>
      </c>
    </row>
    <row r="2415" hidden="1" spans="1:17">
      <c r="A2415" s="12" t="s">
        <v>126</v>
      </c>
      <c r="B2415" s="12" t="str">
        <f t="shared" si="439"/>
        <v>M3_Comm</v>
      </c>
      <c r="C2415" s="12" t="str">
        <f t="shared" si="440"/>
        <v>ALARM</v>
      </c>
      <c r="D2415" s="12" t="str">
        <f t="shared" si="441"/>
        <v>BP_G120_var</v>
      </c>
      <c r="E2415" s="13" t="str">
        <f t="shared" si="434"/>
        <v>CHP3_M3_Comm_BP_G120_var</v>
      </c>
      <c r="F2415" s="14" t="str">
        <f t="shared" si="435"/>
        <v>BP_G120_var_ALARM</v>
      </c>
      <c r="G2415" s="10" t="str">
        <f t="shared" si="436"/>
        <v>CHP3_M3_Comm_ALARM</v>
      </c>
      <c r="H2415" s="10" t="str">
        <f>VLOOKUP(基本表格!E2415,起始地址定义!A:D,4,FALSE)&amp;" "&amp;Q2415</f>
        <v>2432+P5-M6 刨片机料仓3#出料螺旋B 变频器通讯 变频器备用</v>
      </c>
      <c r="I2415" s="10" t="str">
        <f t="shared" si="437"/>
        <v>DB1300,X750.7</v>
      </c>
      <c r="J2415" s="13" t="str">
        <f>VLOOKUP(E2415,起始地址定义!A:D,2,FALSE)</f>
        <v>DB1300</v>
      </c>
      <c r="K2415" s="12" t="str">
        <f t="shared" si="438"/>
        <v>X750.7</v>
      </c>
      <c r="L2415" s="13">
        <f>VLOOKUP(E2415,起始地址定义!A:D,3,FALSE)</f>
        <v>750</v>
      </c>
      <c r="M2415" s="14">
        <f>VLOOKUP($F2415,类型描述及偏移量!$C:$H,2,FALSE)</f>
        <v>0.699999999999989</v>
      </c>
      <c r="N2415" s="14" t="str">
        <f>VLOOKUP($F2415,类型描述及偏移量!$C:$H,3,FALSE)</f>
        <v>离散</v>
      </c>
      <c r="O2415" s="14" t="str">
        <f>VLOOKUP($F2415,类型描述及偏移量!$C:$H,4,FALSE)</f>
        <v>None</v>
      </c>
      <c r="P2415" s="14" t="str">
        <f>VLOOKUP($F2415,类型描述及偏移量!$C:$H,5,FALSE)</f>
        <v>Yes</v>
      </c>
      <c r="Q2415" s="14" t="str">
        <f>VLOOKUP($F2415,类型描述及偏移量!$C:$H,6,FALSE)</f>
        <v>变频器备用</v>
      </c>
    </row>
    <row r="2416" hidden="1" spans="1:17">
      <c r="A2416" s="12" t="s">
        <v>126</v>
      </c>
      <c r="B2416" s="12" t="str">
        <f t="shared" si="439"/>
        <v>M3_Comm</v>
      </c>
      <c r="C2416" s="12" t="str">
        <f t="shared" si="440"/>
        <v>Fault</v>
      </c>
      <c r="D2416" s="12" t="str">
        <f t="shared" si="441"/>
        <v>BP_G120_var</v>
      </c>
      <c r="E2416" s="13" t="str">
        <f t="shared" si="434"/>
        <v>CHP3_M3_Comm_BP_G120_var</v>
      </c>
      <c r="F2416" s="14" t="str">
        <f t="shared" si="435"/>
        <v>BP_G120_var_Fault</v>
      </c>
      <c r="G2416" s="10" t="str">
        <f t="shared" si="436"/>
        <v>CHP3_M3_Comm_Fault</v>
      </c>
      <c r="H2416" s="10" t="str">
        <f>VLOOKUP(基本表格!E2416,起始地址定义!A:D,4,FALSE)&amp;" "&amp;Q2416</f>
        <v>2432+P5-M6 刨片机料仓3#出料螺旋B 变频器通讯 变频器报警</v>
      </c>
      <c r="I2416" s="10" t="str">
        <f t="shared" si="437"/>
        <v>DB1300,X751.0</v>
      </c>
      <c r="J2416" s="13" t="str">
        <f>VLOOKUP(E2416,起始地址定义!A:D,2,FALSE)</f>
        <v>DB1300</v>
      </c>
      <c r="K2416" s="12" t="str">
        <f t="shared" si="438"/>
        <v>X751.0</v>
      </c>
      <c r="L2416" s="13">
        <f>VLOOKUP(E2416,起始地址定义!A:D,3,FALSE)</f>
        <v>750</v>
      </c>
      <c r="M2416" s="14">
        <f>VLOOKUP($F2416,类型描述及偏移量!$C:$H,2,FALSE)</f>
        <v>1</v>
      </c>
      <c r="N2416" s="14" t="str">
        <f>VLOOKUP($F2416,类型描述及偏移量!$C:$H,3,FALSE)</f>
        <v>离散</v>
      </c>
      <c r="O2416" s="14" t="str">
        <f>VLOOKUP($F2416,类型描述及偏移量!$C:$H,4,FALSE)</f>
        <v>On</v>
      </c>
      <c r="P2416" s="14" t="str">
        <f>VLOOKUP($F2416,类型描述及偏移量!$C:$H,5,FALSE)</f>
        <v>Yes</v>
      </c>
      <c r="Q2416" s="14" t="str">
        <f>VLOOKUP($F2416,类型描述及偏移量!$C:$H,6,FALSE)</f>
        <v>变频器报警</v>
      </c>
    </row>
    <row r="2417" hidden="1" spans="1:17">
      <c r="A2417" s="12" t="s">
        <v>126</v>
      </c>
      <c r="B2417" s="12" t="str">
        <f t="shared" si="439"/>
        <v>M3_Comm</v>
      </c>
      <c r="C2417" s="12" t="str">
        <f t="shared" si="440"/>
        <v>Warn_Code</v>
      </c>
      <c r="D2417" s="12" t="str">
        <f t="shared" si="441"/>
        <v>BP_G120_var</v>
      </c>
      <c r="E2417" s="13" t="str">
        <f t="shared" si="434"/>
        <v>CHP3_M3_Comm_BP_G120_var</v>
      </c>
      <c r="F2417" s="14" t="str">
        <f t="shared" si="435"/>
        <v>BP_G120_var_Warn_Code</v>
      </c>
      <c r="G2417" s="10" t="str">
        <f t="shared" si="436"/>
        <v>CHP3_M3_Comm_Warn_Code</v>
      </c>
      <c r="H2417" s="10" t="str">
        <f>VLOOKUP(基本表格!E2417,起始地址定义!A:D,4,FALSE)&amp;" "&amp;Q2417</f>
        <v>2432+P5-M6 刨片机料仓3#出料螺旋B 变频器通讯 警告</v>
      </c>
      <c r="I2417" s="10" t="str">
        <f t="shared" si="437"/>
        <v>DB1300,INT752</v>
      </c>
      <c r="J2417" s="13" t="str">
        <f>VLOOKUP(E2417,起始地址定义!A:D,2,FALSE)</f>
        <v>DB1300</v>
      </c>
      <c r="K2417" s="12" t="str">
        <f t="shared" si="438"/>
        <v>INT752</v>
      </c>
      <c r="L2417" s="13">
        <f>VLOOKUP(E2417,起始地址定义!A:D,3,FALSE)</f>
        <v>750</v>
      </c>
      <c r="M2417" s="14">
        <f>VLOOKUP($F2417,类型描述及偏移量!$C:$H,2,FALSE)</f>
        <v>2</v>
      </c>
      <c r="N2417" s="14" t="str">
        <f>VLOOKUP($F2417,类型描述及偏移量!$C:$H,3,FALSE)</f>
        <v>整型</v>
      </c>
      <c r="O2417" s="14" t="str">
        <f>VLOOKUP($F2417,类型描述及偏移量!$C:$H,4,FALSE)</f>
        <v>None</v>
      </c>
      <c r="P2417" s="14" t="str">
        <f>VLOOKUP($F2417,类型描述及偏移量!$C:$H,5,FALSE)</f>
        <v>Yes</v>
      </c>
      <c r="Q2417" s="14" t="str">
        <f>VLOOKUP($F2417,类型描述及偏移量!$C:$H,6,FALSE)</f>
        <v>警告</v>
      </c>
    </row>
    <row r="2418" hidden="1" spans="1:17">
      <c r="A2418" s="12" t="s">
        <v>126</v>
      </c>
      <c r="B2418" s="12" t="str">
        <f t="shared" si="439"/>
        <v>M3_Comm</v>
      </c>
      <c r="C2418" s="12" t="str">
        <f t="shared" si="440"/>
        <v>Fault_Code</v>
      </c>
      <c r="D2418" s="12" t="str">
        <f t="shared" si="441"/>
        <v>BP_G120_var</v>
      </c>
      <c r="E2418" s="13" t="str">
        <f t="shared" si="434"/>
        <v>CHP3_M3_Comm_BP_G120_var</v>
      </c>
      <c r="F2418" s="14" t="str">
        <f t="shared" si="435"/>
        <v>BP_G120_var_Fault_Code</v>
      </c>
      <c r="G2418" s="10" t="str">
        <f t="shared" si="436"/>
        <v>CHP3_M3_Comm_Fault_Code</v>
      </c>
      <c r="H2418" s="10" t="str">
        <f>VLOOKUP(基本表格!E2418,起始地址定义!A:D,4,FALSE)&amp;" "&amp;Q2418</f>
        <v>2432+P5-M6 刨片机料仓3#出料螺旋B 变频器通讯 报警代码</v>
      </c>
      <c r="I2418" s="10" t="str">
        <f t="shared" si="437"/>
        <v>DB1300,INT754</v>
      </c>
      <c r="J2418" s="13" t="str">
        <f>VLOOKUP(E2418,起始地址定义!A:D,2,FALSE)</f>
        <v>DB1300</v>
      </c>
      <c r="K2418" s="12" t="str">
        <f t="shared" si="438"/>
        <v>INT754</v>
      </c>
      <c r="L2418" s="13">
        <f>VLOOKUP(E2418,起始地址定义!A:D,3,FALSE)</f>
        <v>750</v>
      </c>
      <c r="M2418" s="14">
        <f>VLOOKUP($F2418,类型描述及偏移量!$C:$H,2,FALSE)</f>
        <v>4</v>
      </c>
      <c r="N2418" s="14" t="str">
        <f>VLOOKUP($F2418,类型描述及偏移量!$C:$H,3,FALSE)</f>
        <v>整型</v>
      </c>
      <c r="O2418" s="14" t="str">
        <f>VLOOKUP($F2418,类型描述及偏移量!$C:$H,4,FALSE)</f>
        <v>None</v>
      </c>
      <c r="P2418" s="14" t="str">
        <f>VLOOKUP($F2418,类型描述及偏移量!$C:$H,5,FALSE)</f>
        <v>Yes</v>
      </c>
      <c r="Q2418" s="14" t="str">
        <f>VLOOKUP($F2418,类型描述及偏移量!$C:$H,6,FALSE)</f>
        <v>报警代码</v>
      </c>
    </row>
    <row r="2419" hidden="1" spans="1:17">
      <c r="A2419" s="12" t="s">
        <v>126</v>
      </c>
      <c r="B2419" s="12" t="str">
        <f t="shared" si="439"/>
        <v>M3_Comm</v>
      </c>
      <c r="C2419" s="12" t="str">
        <f t="shared" si="440"/>
        <v>AV_Speed</v>
      </c>
      <c r="D2419" s="12" t="str">
        <f t="shared" si="441"/>
        <v>BP_G120_var</v>
      </c>
      <c r="E2419" s="13" t="str">
        <f t="shared" si="434"/>
        <v>CHP3_M3_Comm_BP_G120_var</v>
      </c>
      <c r="F2419" s="14" t="str">
        <f t="shared" si="435"/>
        <v>BP_G120_var_AV_Speed</v>
      </c>
      <c r="G2419" s="10" t="str">
        <f t="shared" si="436"/>
        <v>CHP3_M3_Comm_AV_Speed</v>
      </c>
      <c r="H2419" s="10" t="str">
        <f>VLOOKUP(基本表格!E2419,起始地址定义!A:D,4,FALSE)&amp;" "&amp;Q2419</f>
        <v>2432+P5-M6 刨片机料仓3#出料螺旋B 变频器通讯 实际运行反馈速度</v>
      </c>
      <c r="I2419" s="10" t="str">
        <f t="shared" si="437"/>
        <v>DB1300,REAL756</v>
      </c>
      <c r="J2419" s="13" t="str">
        <f>VLOOKUP(E2419,起始地址定义!A:D,2,FALSE)</f>
        <v>DB1300</v>
      </c>
      <c r="K2419" s="12" t="str">
        <f t="shared" si="438"/>
        <v>REAL756</v>
      </c>
      <c r="L2419" s="13">
        <f>VLOOKUP(E2419,起始地址定义!A:D,3,FALSE)</f>
        <v>750</v>
      </c>
      <c r="M2419" s="14">
        <f>VLOOKUP($F2419,类型描述及偏移量!$C:$H,2,FALSE)</f>
        <v>6</v>
      </c>
      <c r="N2419" s="14" t="str">
        <f>VLOOKUP($F2419,类型描述及偏移量!$C:$H,3,FALSE)</f>
        <v>实型</v>
      </c>
      <c r="O2419" s="14" t="str">
        <f>VLOOKUP($F2419,类型描述及偏移量!$C:$H,4,FALSE)</f>
        <v>None</v>
      </c>
      <c r="P2419" s="14" t="str">
        <f>VLOOKUP($F2419,类型描述及偏移量!$C:$H,5,FALSE)</f>
        <v>Yes</v>
      </c>
      <c r="Q2419" s="14" t="str">
        <f>VLOOKUP($F2419,类型描述及偏移量!$C:$H,6,FALSE)</f>
        <v>实际运行反馈速度</v>
      </c>
    </row>
    <row r="2420" hidden="1" spans="1:17">
      <c r="A2420" s="12" t="s">
        <v>126</v>
      </c>
      <c r="B2420" s="12" t="str">
        <f t="shared" si="439"/>
        <v>M3_Comm</v>
      </c>
      <c r="C2420" s="12" t="str">
        <f t="shared" si="440"/>
        <v>AV_Current</v>
      </c>
      <c r="D2420" s="12" t="str">
        <f t="shared" si="441"/>
        <v>BP_G120_var</v>
      </c>
      <c r="E2420" s="13" t="str">
        <f t="shared" si="434"/>
        <v>CHP3_M3_Comm_BP_G120_var</v>
      </c>
      <c r="F2420" s="14" t="str">
        <f t="shared" si="435"/>
        <v>BP_G120_var_AV_Current</v>
      </c>
      <c r="G2420" s="10" t="str">
        <f t="shared" si="436"/>
        <v>CHP3_M3_Comm_AV_Current</v>
      </c>
      <c r="H2420" s="10" t="str">
        <f>VLOOKUP(基本表格!E2420,起始地址定义!A:D,4,FALSE)&amp;" "&amp;Q2420</f>
        <v>2432+P5-M6 刨片机料仓3#出料螺旋B 变频器通讯 实际运行反馈电流</v>
      </c>
      <c r="I2420" s="10" t="str">
        <f t="shared" si="437"/>
        <v>DB1300,REAL760</v>
      </c>
      <c r="J2420" s="13" t="str">
        <f>VLOOKUP(E2420,起始地址定义!A:D,2,FALSE)</f>
        <v>DB1300</v>
      </c>
      <c r="K2420" s="12" t="str">
        <f t="shared" si="438"/>
        <v>REAL760</v>
      </c>
      <c r="L2420" s="13">
        <f>VLOOKUP(E2420,起始地址定义!A:D,3,FALSE)</f>
        <v>750</v>
      </c>
      <c r="M2420" s="14">
        <f>VLOOKUP($F2420,类型描述及偏移量!$C:$H,2,FALSE)</f>
        <v>10</v>
      </c>
      <c r="N2420" s="14" t="str">
        <f>VLOOKUP($F2420,类型描述及偏移量!$C:$H,3,FALSE)</f>
        <v>实型</v>
      </c>
      <c r="O2420" s="14" t="str">
        <f>VLOOKUP($F2420,类型描述及偏移量!$C:$H,4,FALSE)</f>
        <v>None</v>
      </c>
      <c r="P2420" s="14" t="str">
        <f>VLOOKUP($F2420,类型描述及偏移量!$C:$H,5,FALSE)</f>
        <v>Yes</v>
      </c>
      <c r="Q2420" s="14" t="str">
        <f>VLOOKUP($F2420,类型描述及偏移量!$C:$H,6,FALSE)</f>
        <v>实际运行反馈电流</v>
      </c>
    </row>
    <row r="2421" hidden="1" spans="1:17">
      <c r="A2421" s="12" t="s">
        <v>126</v>
      </c>
      <c r="B2421" s="12" t="str">
        <f t="shared" si="439"/>
        <v>M3_Comm</v>
      </c>
      <c r="C2421" s="12" t="str">
        <f t="shared" si="440"/>
        <v>Torque</v>
      </c>
      <c r="D2421" s="12" t="str">
        <f t="shared" si="441"/>
        <v>BP_G120_var</v>
      </c>
      <c r="E2421" s="13" t="str">
        <f t="shared" si="434"/>
        <v>CHP3_M3_Comm_BP_G120_var</v>
      </c>
      <c r="F2421" s="14" t="str">
        <f t="shared" si="435"/>
        <v>BP_G120_var_Torque</v>
      </c>
      <c r="G2421" s="10" t="str">
        <f t="shared" si="436"/>
        <v>CHP3_M3_Comm_Torque</v>
      </c>
      <c r="H2421" s="10" t="str">
        <f>VLOOKUP(基本表格!E2421,起始地址定义!A:D,4,FALSE)&amp;" "&amp;Q2421</f>
        <v>2432+P5-M6 刨片机料仓3#出料螺旋B 变频器通讯 转矩百分比</v>
      </c>
      <c r="I2421" s="10" t="str">
        <f t="shared" si="437"/>
        <v>DB1300,REAL764</v>
      </c>
      <c r="J2421" s="13" t="str">
        <f>VLOOKUP(E2421,起始地址定义!A:D,2,FALSE)</f>
        <v>DB1300</v>
      </c>
      <c r="K2421" s="12" t="str">
        <f t="shared" si="438"/>
        <v>REAL764</v>
      </c>
      <c r="L2421" s="13">
        <f>VLOOKUP(E2421,起始地址定义!A:D,3,FALSE)</f>
        <v>750</v>
      </c>
      <c r="M2421" s="14">
        <f>VLOOKUP($F2421,类型描述及偏移量!$C:$H,2,FALSE)</f>
        <v>14</v>
      </c>
      <c r="N2421" s="14" t="str">
        <f>VLOOKUP($F2421,类型描述及偏移量!$C:$H,3,FALSE)</f>
        <v>实型</v>
      </c>
      <c r="O2421" s="14" t="str">
        <f>VLOOKUP($F2421,类型描述及偏移量!$C:$H,4,FALSE)</f>
        <v>None</v>
      </c>
      <c r="P2421" s="14" t="str">
        <f>VLOOKUP($F2421,类型描述及偏移量!$C:$H,5,FALSE)</f>
        <v>Yes</v>
      </c>
      <c r="Q2421" s="14" t="str">
        <f>VLOOKUP($F2421,类型描述及偏移量!$C:$H,6,FALSE)</f>
        <v>转矩百分比</v>
      </c>
    </row>
    <row r="2422" hidden="1" spans="1:17">
      <c r="A2422" s="12" t="s">
        <v>126</v>
      </c>
      <c r="B2422" s="12" t="str">
        <f t="shared" si="439"/>
        <v>M3_Comm</v>
      </c>
      <c r="C2422" s="12" t="str">
        <f t="shared" si="440"/>
        <v>SP_Speed</v>
      </c>
      <c r="D2422" s="12" t="str">
        <f t="shared" si="441"/>
        <v>BP_G120_var</v>
      </c>
      <c r="E2422" s="13" t="str">
        <f t="shared" si="434"/>
        <v>CHP3_M3_Comm_BP_G120_var</v>
      </c>
      <c r="F2422" s="14" t="str">
        <f t="shared" si="435"/>
        <v>BP_G120_var_SP_Speed</v>
      </c>
      <c r="G2422" s="10" t="str">
        <f t="shared" si="436"/>
        <v>CHP3_M3_Comm_SP_Speed</v>
      </c>
      <c r="H2422" s="10" t="str">
        <f>VLOOKUP(基本表格!E2422,起始地址定义!A:D,4,FALSE)&amp;" "&amp;Q2422</f>
        <v>2432+P5-M6 刨片机料仓3#出料螺旋B 变频器通讯 给定速度</v>
      </c>
      <c r="I2422" s="10" t="str">
        <f t="shared" si="437"/>
        <v>DB1300,REAL768</v>
      </c>
      <c r="J2422" s="13" t="str">
        <f>VLOOKUP(E2422,起始地址定义!A:D,2,FALSE)</f>
        <v>DB1300</v>
      </c>
      <c r="K2422" s="12" t="str">
        <f t="shared" si="438"/>
        <v>REAL768</v>
      </c>
      <c r="L2422" s="13">
        <f>VLOOKUP(E2422,起始地址定义!A:D,3,FALSE)</f>
        <v>750</v>
      </c>
      <c r="M2422" s="14">
        <f>VLOOKUP($F2422,类型描述及偏移量!$C:$H,2,FALSE)</f>
        <v>18</v>
      </c>
      <c r="N2422" s="14" t="str">
        <f>VLOOKUP($F2422,类型描述及偏移量!$C:$H,3,FALSE)</f>
        <v>实型</v>
      </c>
      <c r="O2422" s="14" t="str">
        <f>VLOOKUP($F2422,类型描述及偏移量!$C:$H,4,FALSE)</f>
        <v>None</v>
      </c>
      <c r="P2422" s="14" t="str">
        <f>VLOOKUP($F2422,类型描述及偏移量!$C:$H,5,FALSE)</f>
        <v>No</v>
      </c>
      <c r="Q2422" s="14" t="str">
        <f>VLOOKUP($F2422,类型描述及偏移量!$C:$H,6,FALSE)</f>
        <v>给定速度</v>
      </c>
    </row>
    <row r="2423" hidden="1" spans="1:17">
      <c r="A2423" s="12" t="s">
        <v>126</v>
      </c>
      <c r="B2423" s="12" t="str">
        <f t="shared" si="439"/>
        <v>M3_Comm</v>
      </c>
      <c r="C2423" s="12" t="str">
        <f t="shared" si="440"/>
        <v>SP_Ramp_UP</v>
      </c>
      <c r="D2423" s="12" t="str">
        <f t="shared" si="441"/>
        <v>BP_G120_var</v>
      </c>
      <c r="E2423" s="13" t="str">
        <f t="shared" si="434"/>
        <v>CHP3_M3_Comm_BP_G120_var</v>
      </c>
      <c r="F2423" s="14" t="str">
        <f t="shared" si="435"/>
        <v>BP_G120_var_SP_Ramp_UP</v>
      </c>
      <c r="G2423" s="10" t="str">
        <f t="shared" si="436"/>
        <v>CHP3_M3_Comm_SP_Ramp_UP</v>
      </c>
      <c r="H2423" s="10" t="str">
        <f>VLOOKUP(基本表格!E2423,起始地址定义!A:D,4,FALSE)&amp;" "&amp;Q2423</f>
        <v>2432+P5-M6 刨片机料仓3#出料螺旋B 变频器通讯 加速时间</v>
      </c>
      <c r="I2423" s="10" t="str">
        <f t="shared" si="437"/>
        <v>DB1300,REAL772</v>
      </c>
      <c r="J2423" s="13" t="str">
        <f>VLOOKUP(E2423,起始地址定义!A:D,2,FALSE)</f>
        <v>DB1300</v>
      </c>
      <c r="K2423" s="12" t="str">
        <f t="shared" si="438"/>
        <v>REAL772</v>
      </c>
      <c r="L2423" s="13">
        <f>VLOOKUP(E2423,起始地址定义!A:D,3,FALSE)</f>
        <v>750</v>
      </c>
      <c r="M2423" s="14">
        <f>VLOOKUP($F2423,类型描述及偏移量!$C:$H,2,FALSE)</f>
        <v>22</v>
      </c>
      <c r="N2423" s="14" t="str">
        <f>VLOOKUP($F2423,类型描述及偏移量!$C:$H,3,FALSE)</f>
        <v>实型</v>
      </c>
      <c r="O2423" s="14" t="str">
        <f>VLOOKUP($F2423,类型描述及偏移量!$C:$H,4,FALSE)</f>
        <v>None</v>
      </c>
      <c r="P2423" s="14" t="str">
        <f>VLOOKUP($F2423,类型描述及偏移量!$C:$H,5,FALSE)</f>
        <v>No</v>
      </c>
      <c r="Q2423" s="14" t="str">
        <f>VLOOKUP($F2423,类型描述及偏移量!$C:$H,6,FALSE)</f>
        <v>加速时间</v>
      </c>
    </row>
    <row r="2424" hidden="1" spans="1:17">
      <c r="A2424" s="12" t="s">
        <v>126</v>
      </c>
      <c r="B2424" s="12" t="str">
        <f t="shared" si="439"/>
        <v>M3_Comm</v>
      </c>
      <c r="C2424" s="12" t="str">
        <f t="shared" si="440"/>
        <v>SP_Ramp_Down</v>
      </c>
      <c r="D2424" s="12" t="str">
        <f t="shared" si="441"/>
        <v>BP_G120_var</v>
      </c>
      <c r="E2424" s="13" t="str">
        <f t="shared" si="434"/>
        <v>CHP3_M3_Comm_BP_G120_var</v>
      </c>
      <c r="F2424" s="14" t="str">
        <f t="shared" si="435"/>
        <v>BP_G120_var_SP_Ramp_Down</v>
      </c>
      <c r="G2424" s="10" t="str">
        <f t="shared" si="436"/>
        <v>CHP3_M3_Comm_SP_Ramp_Down</v>
      </c>
      <c r="H2424" s="10" t="str">
        <f>VLOOKUP(基本表格!E2424,起始地址定义!A:D,4,FALSE)&amp;" "&amp;Q2424</f>
        <v>2432+P5-M6 刨片机料仓3#出料螺旋B 变频器通讯 减速时间</v>
      </c>
      <c r="I2424" s="10" t="str">
        <f t="shared" si="437"/>
        <v>DB1300,REAL776</v>
      </c>
      <c r="J2424" s="13" t="str">
        <f>VLOOKUP(E2424,起始地址定义!A:D,2,FALSE)</f>
        <v>DB1300</v>
      </c>
      <c r="K2424" s="12" t="str">
        <f t="shared" si="438"/>
        <v>REAL776</v>
      </c>
      <c r="L2424" s="13">
        <f>VLOOKUP(E2424,起始地址定义!A:D,3,FALSE)</f>
        <v>750</v>
      </c>
      <c r="M2424" s="14">
        <f>VLOOKUP($F2424,类型描述及偏移量!$C:$H,2,FALSE)</f>
        <v>26</v>
      </c>
      <c r="N2424" s="14" t="str">
        <f>VLOOKUP($F2424,类型描述及偏移量!$C:$H,3,FALSE)</f>
        <v>实型</v>
      </c>
      <c r="O2424" s="14" t="str">
        <f>VLOOKUP($F2424,类型描述及偏移量!$C:$H,4,FALSE)</f>
        <v>None</v>
      </c>
      <c r="P2424" s="14" t="str">
        <f>VLOOKUP($F2424,类型描述及偏移量!$C:$H,5,FALSE)</f>
        <v>No</v>
      </c>
      <c r="Q2424" s="14" t="str">
        <f>VLOOKUP($F2424,类型描述及偏移量!$C:$H,6,FALSE)</f>
        <v>减速时间</v>
      </c>
    </row>
    <row r="2425" hidden="1" spans="1:17">
      <c r="A2425" s="12" t="s">
        <v>126</v>
      </c>
      <c r="B2425" s="12" t="str">
        <f t="shared" si="439"/>
        <v>M3_Comm</v>
      </c>
      <c r="C2425" s="12" t="str">
        <f t="shared" si="440"/>
        <v>Max_Spd</v>
      </c>
      <c r="D2425" s="12" t="str">
        <f t="shared" si="441"/>
        <v>BP_G120_var</v>
      </c>
      <c r="E2425" s="13" t="str">
        <f t="shared" si="434"/>
        <v>CHP3_M3_Comm_BP_G120_var</v>
      </c>
      <c r="F2425" s="14" t="str">
        <f t="shared" si="435"/>
        <v>BP_G120_var_Max_Spd</v>
      </c>
      <c r="G2425" s="10" t="str">
        <f t="shared" si="436"/>
        <v>CHP3_M3_Comm_Max_Spd</v>
      </c>
      <c r="H2425" s="10" t="str">
        <f>VLOOKUP(基本表格!E2425,起始地址定义!A:D,4,FALSE)&amp;" "&amp;Q2425</f>
        <v>2432+P5-M6 刨片机料仓3#出料螺旋B 变频器通讯 最大频率</v>
      </c>
      <c r="I2425" s="10" t="str">
        <f t="shared" si="437"/>
        <v>DB1300,REAL780</v>
      </c>
      <c r="J2425" s="13" t="str">
        <f>VLOOKUP(E2425,起始地址定义!A:D,2,FALSE)</f>
        <v>DB1300</v>
      </c>
      <c r="K2425" s="12" t="str">
        <f t="shared" si="438"/>
        <v>REAL780</v>
      </c>
      <c r="L2425" s="13">
        <f>VLOOKUP(E2425,起始地址定义!A:D,3,FALSE)</f>
        <v>750</v>
      </c>
      <c r="M2425" s="14">
        <f>VLOOKUP($F2425,类型描述及偏移量!$C:$H,2,FALSE)</f>
        <v>30</v>
      </c>
      <c r="N2425" s="14" t="str">
        <f>VLOOKUP($F2425,类型描述及偏移量!$C:$H,3,FALSE)</f>
        <v>实型</v>
      </c>
      <c r="O2425" s="14" t="str">
        <f>VLOOKUP($F2425,类型描述及偏移量!$C:$H,4,FALSE)</f>
        <v>None</v>
      </c>
      <c r="P2425" s="14" t="str">
        <f>VLOOKUP($F2425,类型描述及偏移量!$C:$H,5,FALSE)</f>
        <v>No</v>
      </c>
      <c r="Q2425" s="14" t="str">
        <f>VLOOKUP($F2425,类型描述及偏移量!$C:$H,6,FALSE)</f>
        <v>最大频率</v>
      </c>
    </row>
    <row r="2426" hidden="1" spans="1:17">
      <c r="A2426" s="12" t="s">
        <v>126</v>
      </c>
      <c r="B2426" s="12" t="str">
        <f t="shared" si="439"/>
        <v>M3_Comm</v>
      </c>
      <c r="C2426" s="12" t="str">
        <f t="shared" si="440"/>
        <v>Min_Spd</v>
      </c>
      <c r="D2426" s="12" t="str">
        <f t="shared" si="441"/>
        <v>BP_G120_var</v>
      </c>
      <c r="E2426" s="13" t="str">
        <f t="shared" si="434"/>
        <v>CHP3_M3_Comm_BP_G120_var</v>
      </c>
      <c r="F2426" s="14" t="str">
        <f t="shared" si="435"/>
        <v>BP_G120_var_Min_Spd</v>
      </c>
      <c r="G2426" s="10" t="str">
        <f t="shared" si="436"/>
        <v>CHP3_M3_Comm_Min_Spd</v>
      </c>
      <c r="H2426" s="10" t="str">
        <f>VLOOKUP(基本表格!E2426,起始地址定义!A:D,4,FALSE)&amp;" "&amp;Q2426</f>
        <v>2432+P5-M6 刨片机料仓3#出料螺旋B 变频器通讯 最小频率</v>
      </c>
      <c r="I2426" s="10" t="str">
        <f t="shared" si="437"/>
        <v>DB1300,REAL784</v>
      </c>
      <c r="J2426" s="13" t="str">
        <f>VLOOKUP(E2426,起始地址定义!A:D,2,FALSE)</f>
        <v>DB1300</v>
      </c>
      <c r="K2426" s="12" t="str">
        <f t="shared" si="438"/>
        <v>REAL784</v>
      </c>
      <c r="L2426" s="13">
        <f>VLOOKUP(E2426,起始地址定义!A:D,3,FALSE)</f>
        <v>750</v>
      </c>
      <c r="M2426" s="14">
        <f>VLOOKUP($F2426,类型描述及偏移量!$C:$H,2,FALSE)</f>
        <v>34</v>
      </c>
      <c r="N2426" s="14" t="str">
        <f>VLOOKUP($F2426,类型描述及偏移量!$C:$H,3,FALSE)</f>
        <v>实型</v>
      </c>
      <c r="O2426" s="14" t="str">
        <f>VLOOKUP($F2426,类型描述及偏移量!$C:$H,4,FALSE)</f>
        <v>None</v>
      </c>
      <c r="P2426" s="14" t="str">
        <f>VLOOKUP($F2426,类型描述及偏移量!$C:$H,5,FALSE)</f>
        <v>No</v>
      </c>
      <c r="Q2426" s="14" t="str">
        <f>VLOOKUP($F2426,类型描述及偏移量!$C:$H,6,FALSE)</f>
        <v>最小频率</v>
      </c>
    </row>
    <row r="2427" hidden="1" spans="1:17">
      <c r="A2427" s="12" t="s">
        <v>126</v>
      </c>
      <c r="B2427" s="12" t="str">
        <f t="shared" si="439"/>
        <v>M3_Comm</v>
      </c>
      <c r="C2427" s="12" t="str">
        <f t="shared" si="440"/>
        <v>Scaling_Speed</v>
      </c>
      <c r="D2427" s="12" t="str">
        <f t="shared" si="441"/>
        <v>BP_G120_var</v>
      </c>
      <c r="E2427" s="13" t="str">
        <f t="shared" si="434"/>
        <v>CHP3_M3_Comm_BP_G120_var</v>
      </c>
      <c r="F2427" s="14" t="str">
        <f t="shared" si="435"/>
        <v>BP_G120_var_Scaling_Speed</v>
      </c>
      <c r="G2427" s="10" t="str">
        <f t="shared" si="436"/>
        <v>CHP3_M3_Comm_Scaling_Speed</v>
      </c>
      <c r="H2427" s="10" t="str">
        <f>VLOOKUP(基本表格!E2427,起始地址定义!A:D,4,FALSE)&amp;" "&amp;Q2427</f>
        <v>2432+P5-M6 刨片机料仓3#出料螺旋B 变频器通讯 多级速度</v>
      </c>
      <c r="I2427" s="10" t="str">
        <f t="shared" si="437"/>
        <v>DB1300,REAL788</v>
      </c>
      <c r="J2427" s="13" t="str">
        <f>VLOOKUP(E2427,起始地址定义!A:D,2,FALSE)</f>
        <v>DB1300</v>
      </c>
      <c r="K2427" s="12" t="str">
        <f t="shared" si="438"/>
        <v>REAL788</v>
      </c>
      <c r="L2427" s="13">
        <f>VLOOKUP(E2427,起始地址定义!A:D,3,FALSE)</f>
        <v>750</v>
      </c>
      <c r="M2427" s="14">
        <f>VLOOKUP($F2427,类型描述及偏移量!$C:$H,2,FALSE)</f>
        <v>38</v>
      </c>
      <c r="N2427" s="14" t="str">
        <f>VLOOKUP($F2427,类型描述及偏移量!$C:$H,3,FALSE)</f>
        <v>实型</v>
      </c>
      <c r="O2427" s="14" t="str">
        <f>VLOOKUP($F2427,类型描述及偏移量!$C:$H,4,FALSE)</f>
        <v>None</v>
      </c>
      <c r="P2427" s="14" t="str">
        <f>VLOOKUP($F2427,类型描述及偏移量!$C:$H,5,FALSE)</f>
        <v>No</v>
      </c>
      <c r="Q2427" s="14" t="str">
        <f>VLOOKUP($F2427,类型描述及偏移量!$C:$H,6,FALSE)</f>
        <v>多级速度</v>
      </c>
    </row>
    <row r="2428" hidden="1" spans="1:17">
      <c r="A2428" s="12" t="s">
        <v>126</v>
      </c>
      <c r="B2428" s="12" t="str">
        <f t="shared" si="439"/>
        <v>M3_Comm</v>
      </c>
      <c r="C2428" s="12" t="str">
        <f t="shared" si="440"/>
        <v>Scaling_Ramp</v>
      </c>
      <c r="D2428" s="12" t="str">
        <f t="shared" si="441"/>
        <v>BP_G120_var</v>
      </c>
      <c r="E2428" s="13" t="str">
        <f t="shared" si="434"/>
        <v>CHP3_M3_Comm_BP_G120_var</v>
      </c>
      <c r="F2428" s="14" t="str">
        <f t="shared" si="435"/>
        <v>BP_G120_var_Scaling_Ramp</v>
      </c>
      <c r="G2428" s="10" t="str">
        <f t="shared" si="436"/>
        <v>CHP3_M3_Comm_Scaling_Ramp</v>
      </c>
      <c r="H2428" s="10" t="str">
        <f>VLOOKUP(基本表格!E2428,起始地址定义!A:D,4,FALSE)&amp;" "&amp;Q2428</f>
        <v>2432+P5-M6 刨片机料仓3#出料螺旋B 变频器通讯 多级转速</v>
      </c>
      <c r="I2428" s="10" t="str">
        <f t="shared" si="437"/>
        <v>DB1300,REAL792</v>
      </c>
      <c r="J2428" s="13" t="str">
        <f>VLOOKUP(E2428,起始地址定义!A:D,2,FALSE)</f>
        <v>DB1300</v>
      </c>
      <c r="K2428" s="12" t="str">
        <f t="shared" si="438"/>
        <v>REAL792</v>
      </c>
      <c r="L2428" s="13">
        <f>VLOOKUP(E2428,起始地址定义!A:D,3,FALSE)</f>
        <v>750</v>
      </c>
      <c r="M2428" s="14">
        <f>VLOOKUP($F2428,类型描述及偏移量!$C:$H,2,FALSE)</f>
        <v>42</v>
      </c>
      <c r="N2428" s="14" t="str">
        <f>VLOOKUP($F2428,类型描述及偏移量!$C:$H,3,FALSE)</f>
        <v>实型</v>
      </c>
      <c r="O2428" s="14" t="str">
        <f>VLOOKUP($F2428,类型描述及偏移量!$C:$H,4,FALSE)</f>
        <v>None</v>
      </c>
      <c r="P2428" s="14" t="str">
        <f>VLOOKUP($F2428,类型描述及偏移量!$C:$H,5,FALSE)</f>
        <v>No</v>
      </c>
      <c r="Q2428" s="14" t="str">
        <f>VLOOKUP($F2428,类型描述及偏移量!$C:$H,6,FALSE)</f>
        <v>多级转速</v>
      </c>
    </row>
    <row r="2429" hidden="1" spans="1:17">
      <c r="A2429" s="12" t="s">
        <v>126</v>
      </c>
      <c r="B2429" s="12" t="str">
        <f t="shared" si="439"/>
        <v>M3_ActRPM</v>
      </c>
      <c r="C2429" s="12" t="str">
        <f t="shared" si="440"/>
        <v>HiProEN</v>
      </c>
      <c r="D2429" s="12" t="str">
        <f t="shared" si="441"/>
        <v>BP_Value_var</v>
      </c>
      <c r="E2429" s="13" t="str">
        <f t="shared" si="434"/>
        <v>CHP3_M3_ActRPM_BP_Value_var</v>
      </c>
      <c r="F2429" s="14" t="str">
        <f t="shared" si="435"/>
        <v>BP_Value_var_HiProEN</v>
      </c>
      <c r="G2429" s="10" t="str">
        <f t="shared" si="436"/>
        <v>CHP3_M3_ActRPM_HiProEN</v>
      </c>
      <c r="H2429" s="10" t="str">
        <f>VLOOKUP(基本表格!E2429,起始地址定义!A:D,4,FALSE)&amp;" "&amp;Q2429</f>
        <v>2432+P5-M6 刨片机料仓3#出料螺旋B 反馈转速 上限保护使能</v>
      </c>
      <c r="I2429" s="10" t="str">
        <f t="shared" si="437"/>
        <v>DB1300,X800.3</v>
      </c>
      <c r="J2429" s="13" t="str">
        <f>VLOOKUP(E2429,起始地址定义!A:D,2,FALSE)</f>
        <v>DB1300</v>
      </c>
      <c r="K2429" s="12" t="str">
        <f t="shared" si="438"/>
        <v>X800.3</v>
      </c>
      <c r="L2429" s="13">
        <f>VLOOKUP(E2429,起始地址定义!A:D,3,FALSE)</f>
        <v>800</v>
      </c>
      <c r="M2429" s="14">
        <f>VLOOKUP($F2429,类型描述及偏移量!$C:$H,2,FALSE)</f>
        <v>0.299999999999997</v>
      </c>
      <c r="N2429" s="14" t="str">
        <f>VLOOKUP($F2429,类型描述及偏移量!$C:$H,3,FALSE)</f>
        <v>离散</v>
      </c>
      <c r="O2429" s="14" t="str">
        <f>VLOOKUP($F2429,类型描述及偏移量!$C:$H,4,FALSE)</f>
        <v>None</v>
      </c>
      <c r="P2429" s="14" t="str">
        <f>VLOOKUP($F2429,类型描述及偏移量!$C:$H,5,FALSE)</f>
        <v>No</v>
      </c>
      <c r="Q2429" s="14" t="str">
        <f>VLOOKUP($F2429,类型描述及偏移量!$C:$H,6,FALSE)</f>
        <v>上限保护使能</v>
      </c>
    </row>
    <row r="2430" hidden="1" spans="1:17">
      <c r="A2430" s="12" t="s">
        <v>126</v>
      </c>
      <c r="B2430" s="12" t="str">
        <f t="shared" si="439"/>
        <v>M3_ActRPM</v>
      </c>
      <c r="C2430" s="12" t="str">
        <f t="shared" si="440"/>
        <v>LoProEN</v>
      </c>
      <c r="D2430" s="12" t="str">
        <f t="shared" si="441"/>
        <v>BP_Value_var</v>
      </c>
      <c r="E2430" s="13" t="str">
        <f t="shared" si="434"/>
        <v>CHP3_M3_ActRPM_BP_Value_var</v>
      </c>
      <c r="F2430" s="14" t="str">
        <f t="shared" si="435"/>
        <v>BP_Value_var_LoProEN</v>
      </c>
      <c r="G2430" s="10" t="str">
        <f t="shared" si="436"/>
        <v>CHP3_M3_ActRPM_LoProEN</v>
      </c>
      <c r="H2430" s="10" t="str">
        <f>VLOOKUP(基本表格!E2430,起始地址定义!A:D,4,FALSE)&amp;" "&amp;Q2430</f>
        <v>2432+P5-M6 刨片机料仓3#出料螺旋B 反馈转速 下限保护使能</v>
      </c>
      <c r="I2430" s="10" t="str">
        <f t="shared" si="437"/>
        <v>DB1300,X800.4</v>
      </c>
      <c r="J2430" s="13" t="str">
        <f>VLOOKUP(E2430,起始地址定义!A:D,2,FALSE)</f>
        <v>DB1300</v>
      </c>
      <c r="K2430" s="12" t="str">
        <f t="shared" si="438"/>
        <v>X800.4</v>
      </c>
      <c r="L2430" s="13">
        <f>VLOOKUP(E2430,起始地址定义!A:D,3,FALSE)</f>
        <v>800</v>
      </c>
      <c r="M2430" s="14">
        <f>VLOOKUP($F2430,类型描述及偏移量!$C:$H,2,FALSE)</f>
        <v>0.399999999999999</v>
      </c>
      <c r="N2430" s="14" t="str">
        <f>VLOOKUP($F2430,类型描述及偏移量!$C:$H,3,FALSE)</f>
        <v>离散</v>
      </c>
      <c r="O2430" s="14" t="str">
        <f>VLOOKUP($F2430,类型描述及偏移量!$C:$H,4,FALSE)</f>
        <v>None</v>
      </c>
      <c r="P2430" s="14" t="str">
        <f>VLOOKUP($F2430,类型描述及偏移量!$C:$H,5,FALSE)</f>
        <v>No</v>
      </c>
      <c r="Q2430" s="14" t="str">
        <f>VLOOKUP($F2430,类型描述及偏移量!$C:$H,6,FALSE)</f>
        <v>下限保护使能</v>
      </c>
    </row>
    <row r="2431" hidden="1" spans="1:17">
      <c r="A2431" s="12" t="s">
        <v>126</v>
      </c>
      <c r="B2431" s="12" t="str">
        <f t="shared" si="439"/>
        <v>M3_ActRPM</v>
      </c>
      <c r="C2431" s="12" t="str">
        <f t="shared" si="440"/>
        <v>HiALM</v>
      </c>
      <c r="D2431" s="12" t="str">
        <f t="shared" si="441"/>
        <v>BP_Value_var</v>
      </c>
      <c r="E2431" s="13" t="str">
        <f t="shared" si="434"/>
        <v>CHP3_M3_ActRPM_BP_Value_var</v>
      </c>
      <c r="F2431" s="14" t="str">
        <f t="shared" si="435"/>
        <v>BP_Value_var_HiALM</v>
      </c>
      <c r="G2431" s="10" t="str">
        <f t="shared" si="436"/>
        <v>CHP3_M3_ActRPM_HiALM</v>
      </c>
      <c r="H2431" s="10" t="str">
        <f>VLOOKUP(基本表格!E2431,起始地址定义!A:D,4,FALSE)&amp;" "&amp;Q2431</f>
        <v>2432+P5-M6 刨片机料仓3#出料螺旋B 反馈转速 上限报警</v>
      </c>
      <c r="I2431" s="10" t="str">
        <f t="shared" si="437"/>
        <v>DB1300,X800.5</v>
      </c>
      <c r="J2431" s="13" t="str">
        <f>VLOOKUP(E2431,起始地址定义!A:D,2,FALSE)</f>
        <v>DB1300</v>
      </c>
      <c r="K2431" s="12" t="str">
        <f t="shared" si="438"/>
        <v>X800.5</v>
      </c>
      <c r="L2431" s="13">
        <f>VLOOKUP(E2431,起始地址定义!A:D,3,FALSE)</f>
        <v>800</v>
      </c>
      <c r="M2431" s="14">
        <f>VLOOKUP($F2431,类型描述及偏移量!$C:$H,2,FALSE)</f>
        <v>0.5</v>
      </c>
      <c r="N2431" s="14" t="str">
        <f>VLOOKUP($F2431,类型描述及偏移量!$C:$H,3,FALSE)</f>
        <v>离散</v>
      </c>
      <c r="O2431" s="14" t="str">
        <f>VLOOKUP($F2431,类型描述及偏移量!$C:$H,4,FALSE)</f>
        <v>None</v>
      </c>
      <c r="P2431" s="14" t="str">
        <f>VLOOKUP($F2431,类型描述及偏移量!$C:$H,5,FALSE)</f>
        <v>Yes</v>
      </c>
      <c r="Q2431" s="14" t="str">
        <f>VLOOKUP($F2431,类型描述及偏移量!$C:$H,6,FALSE)</f>
        <v>上限报警</v>
      </c>
    </row>
    <row r="2432" hidden="1" spans="1:17">
      <c r="A2432" s="12" t="s">
        <v>126</v>
      </c>
      <c r="B2432" s="12" t="str">
        <f t="shared" si="439"/>
        <v>M3_ActRPM</v>
      </c>
      <c r="C2432" s="12" t="str">
        <f t="shared" si="440"/>
        <v>LoALM</v>
      </c>
      <c r="D2432" s="12" t="str">
        <f t="shared" si="441"/>
        <v>BP_Value_var</v>
      </c>
      <c r="E2432" s="13" t="str">
        <f t="shared" si="434"/>
        <v>CHP3_M3_ActRPM_BP_Value_var</v>
      </c>
      <c r="F2432" s="14" t="str">
        <f t="shared" si="435"/>
        <v>BP_Value_var_LoALM</v>
      </c>
      <c r="G2432" s="10" t="str">
        <f t="shared" si="436"/>
        <v>CHP3_M3_ActRPM_LoALM</v>
      </c>
      <c r="H2432" s="10" t="str">
        <f>VLOOKUP(基本表格!E2432,起始地址定义!A:D,4,FALSE)&amp;" "&amp;Q2432</f>
        <v>2432+P5-M6 刨片机料仓3#出料螺旋B 反馈转速 下限报警</v>
      </c>
      <c r="I2432" s="10" t="str">
        <f t="shared" si="437"/>
        <v>DB1300,X800.6</v>
      </c>
      <c r="J2432" s="13" t="str">
        <f>VLOOKUP(E2432,起始地址定义!A:D,2,FALSE)</f>
        <v>DB1300</v>
      </c>
      <c r="K2432" s="12" t="str">
        <f t="shared" si="438"/>
        <v>X800.6</v>
      </c>
      <c r="L2432" s="13">
        <f>VLOOKUP(E2432,起始地址定义!A:D,3,FALSE)</f>
        <v>800</v>
      </c>
      <c r="M2432" s="14">
        <f>VLOOKUP($F2432,类型描述及偏移量!$C:$H,2,FALSE)</f>
        <v>0.600000000000001</v>
      </c>
      <c r="N2432" s="14" t="str">
        <f>VLOOKUP($F2432,类型描述及偏移量!$C:$H,3,FALSE)</f>
        <v>离散</v>
      </c>
      <c r="O2432" s="14" t="str">
        <f>VLOOKUP($F2432,类型描述及偏移量!$C:$H,4,FALSE)</f>
        <v>None</v>
      </c>
      <c r="P2432" s="14" t="str">
        <f>VLOOKUP($F2432,类型描述及偏移量!$C:$H,5,FALSE)</f>
        <v>Yes</v>
      </c>
      <c r="Q2432" s="14" t="str">
        <f>VLOOKUP($F2432,类型描述及偏移量!$C:$H,6,FALSE)</f>
        <v>下限报警</v>
      </c>
    </row>
    <row r="2433" hidden="1" spans="1:17">
      <c r="A2433" s="12" t="s">
        <v>126</v>
      </c>
      <c r="B2433" s="12" t="str">
        <f t="shared" si="439"/>
        <v>M3_ActRPM</v>
      </c>
      <c r="C2433" s="12" t="str">
        <f t="shared" si="440"/>
        <v>HiHiALM</v>
      </c>
      <c r="D2433" s="12" t="str">
        <f t="shared" si="441"/>
        <v>BP_Value_var</v>
      </c>
      <c r="E2433" s="13" t="str">
        <f t="shared" si="434"/>
        <v>CHP3_M3_ActRPM_BP_Value_var</v>
      </c>
      <c r="F2433" s="14" t="str">
        <f t="shared" si="435"/>
        <v>BP_Value_var_HiHiALM</v>
      </c>
      <c r="G2433" s="10" t="str">
        <f t="shared" si="436"/>
        <v>CHP3_M3_ActRPM_HiHiALM</v>
      </c>
      <c r="H2433" s="10" t="str">
        <f>VLOOKUP(基本表格!E2433,起始地址定义!A:D,4,FALSE)&amp;" "&amp;Q2433</f>
        <v>2432+P5-M6 刨片机料仓3#出料螺旋B 反馈转速 上上限报警</v>
      </c>
      <c r="I2433" s="10" t="str">
        <f t="shared" si="437"/>
        <v>DB1300,X800.7</v>
      </c>
      <c r="J2433" s="13" t="str">
        <f>VLOOKUP(E2433,起始地址定义!A:D,2,FALSE)</f>
        <v>DB1300</v>
      </c>
      <c r="K2433" s="12" t="str">
        <f t="shared" si="438"/>
        <v>X800.7</v>
      </c>
      <c r="L2433" s="13">
        <f>VLOOKUP(E2433,起始地址定义!A:D,3,FALSE)</f>
        <v>800</v>
      </c>
      <c r="M2433" s="14">
        <f>VLOOKUP($F2433,类型描述及偏移量!$C:$H,2,FALSE)</f>
        <v>0.700000000000003</v>
      </c>
      <c r="N2433" s="14" t="str">
        <f>VLOOKUP($F2433,类型描述及偏移量!$C:$H,3,FALSE)</f>
        <v>离散</v>
      </c>
      <c r="O2433" s="14" t="str">
        <f>VLOOKUP($F2433,类型描述及偏移量!$C:$H,4,FALSE)</f>
        <v>On</v>
      </c>
      <c r="P2433" s="14" t="str">
        <f>VLOOKUP($F2433,类型描述及偏移量!$C:$H,5,FALSE)</f>
        <v>Yes</v>
      </c>
      <c r="Q2433" s="14" t="str">
        <f>VLOOKUP($F2433,类型描述及偏移量!$C:$H,6,FALSE)</f>
        <v>上上限报警</v>
      </c>
    </row>
    <row r="2434" hidden="1" spans="1:17">
      <c r="A2434" s="12" t="s">
        <v>126</v>
      </c>
      <c r="B2434" s="12" t="str">
        <f t="shared" si="439"/>
        <v>M3_ActRPM</v>
      </c>
      <c r="C2434" s="12" t="str">
        <f t="shared" si="440"/>
        <v>LoLoALM</v>
      </c>
      <c r="D2434" s="12" t="str">
        <f t="shared" si="441"/>
        <v>BP_Value_var</v>
      </c>
      <c r="E2434" s="13" t="str">
        <f t="shared" si="434"/>
        <v>CHP3_M3_ActRPM_BP_Value_var</v>
      </c>
      <c r="F2434" s="14" t="str">
        <f t="shared" si="435"/>
        <v>BP_Value_var_LoLoALM</v>
      </c>
      <c r="G2434" s="10" t="str">
        <f t="shared" si="436"/>
        <v>CHP3_M3_ActRPM_LoLoALM</v>
      </c>
      <c r="H2434" s="10" t="str">
        <f>VLOOKUP(基本表格!E2434,起始地址定义!A:D,4,FALSE)&amp;" "&amp;Q2434</f>
        <v>2432+P5-M6 刨片机料仓3#出料螺旋B 反馈转速 下下限报警</v>
      </c>
      <c r="I2434" s="10" t="str">
        <f t="shared" si="437"/>
        <v>DB1300,X801.0</v>
      </c>
      <c r="J2434" s="13" t="str">
        <f>VLOOKUP(E2434,起始地址定义!A:D,2,FALSE)</f>
        <v>DB1300</v>
      </c>
      <c r="K2434" s="12" t="str">
        <f t="shared" si="438"/>
        <v>X801.0</v>
      </c>
      <c r="L2434" s="13">
        <f>VLOOKUP(E2434,起始地址定义!A:D,3,FALSE)</f>
        <v>800</v>
      </c>
      <c r="M2434" s="14">
        <f>VLOOKUP($F2434,类型描述及偏移量!$C:$H,2,FALSE)</f>
        <v>1</v>
      </c>
      <c r="N2434" s="14" t="str">
        <f>VLOOKUP($F2434,类型描述及偏移量!$C:$H,3,FALSE)</f>
        <v>离散</v>
      </c>
      <c r="O2434" s="14" t="str">
        <f>VLOOKUP($F2434,类型描述及偏移量!$C:$H,4,FALSE)</f>
        <v>On</v>
      </c>
      <c r="P2434" s="14" t="str">
        <f>VLOOKUP($F2434,类型描述及偏移量!$C:$H,5,FALSE)</f>
        <v>Yes</v>
      </c>
      <c r="Q2434" s="14" t="str">
        <f>VLOOKUP($F2434,类型描述及偏移量!$C:$H,6,FALSE)</f>
        <v>下下限报警</v>
      </c>
    </row>
    <row r="2435" hidden="1" spans="1:17">
      <c r="A2435" s="12" t="s">
        <v>126</v>
      </c>
      <c r="B2435" s="12" t="str">
        <f t="shared" si="439"/>
        <v>M3_ActRPM</v>
      </c>
      <c r="C2435" s="12" t="str">
        <f t="shared" si="440"/>
        <v>LimALM</v>
      </c>
      <c r="D2435" s="12" t="str">
        <f t="shared" si="441"/>
        <v>BP_Value_var</v>
      </c>
      <c r="E2435" s="13" t="str">
        <f t="shared" si="434"/>
        <v>CHP3_M3_ActRPM_BP_Value_var</v>
      </c>
      <c r="F2435" s="14" t="str">
        <f t="shared" si="435"/>
        <v>BP_Value_var_LimALM</v>
      </c>
      <c r="G2435" s="10" t="str">
        <f t="shared" si="436"/>
        <v>CHP3_M3_ActRPM_LimALM</v>
      </c>
      <c r="H2435" s="10" t="str">
        <f>VLOOKUP(基本表格!E2435,起始地址定义!A:D,4,FALSE)&amp;" "&amp;Q2435</f>
        <v>2432+P5-M6 刨片机料仓3#出料螺旋B 反馈转速 极限报警</v>
      </c>
      <c r="I2435" s="10" t="str">
        <f t="shared" si="437"/>
        <v>DB1300,X801.1</v>
      </c>
      <c r="J2435" s="13" t="str">
        <f>VLOOKUP(E2435,起始地址定义!A:D,2,FALSE)</f>
        <v>DB1300</v>
      </c>
      <c r="K2435" s="12" t="str">
        <f t="shared" si="438"/>
        <v>X801.1</v>
      </c>
      <c r="L2435" s="13">
        <f>VLOOKUP(E2435,起始地址定义!A:D,3,FALSE)</f>
        <v>800</v>
      </c>
      <c r="M2435" s="14">
        <f>VLOOKUP($F2435,类型描述及偏移量!$C:$H,2,FALSE)</f>
        <v>1.1</v>
      </c>
      <c r="N2435" s="14" t="str">
        <f>VLOOKUP($F2435,类型描述及偏移量!$C:$H,3,FALSE)</f>
        <v>离散</v>
      </c>
      <c r="O2435" s="14" t="str">
        <f>VLOOKUP($F2435,类型描述及偏移量!$C:$H,4,FALSE)</f>
        <v>On</v>
      </c>
      <c r="P2435" s="14" t="str">
        <f>VLOOKUP($F2435,类型描述及偏移量!$C:$H,5,FALSE)</f>
        <v>Yes</v>
      </c>
      <c r="Q2435" s="14" t="str">
        <f>VLOOKUP($F2435,类型描述及偏移量!$C:$H,6,FALSE)</f>
        <v>极限报警</v>
      </c>
    </row>
    <row r="2436" hidden="1" spans="1:17">
      <c r="A2436" s="12" t="s">
        <v>126</v>
      </c>
      <c r="B2436" s="12" t="str">
        <f t="shared" si="439"/>
        <v>M3_ActRPM</v>
      </c>
      <c r="C2436" s="12" t="str">
        <f t="shared" si="440"/>
        <v>LostALM</v>
      </c>
      <c r="D2436" s="12" t="str">
        <f t="shared" si="441"/>
        <v>BP_Value_var</v>
      </c>
      <c r="E2436" s="13" t="str">
        <f t="shared" si="434"/>
        <v>CHP3_M3_ActRPM_BP_Value_var</v>
      </c>
      <c r="F2436" s="14" t="str">
        <f t="shared" si="435"/>
        <v>BP_Value_var_LostALM</v>
      </c>
      <c r="G2436" s="10" t="str">
        <f t="shared" si="436"/>
        <v>CHP3_M3_ActRPM_LostALM</v>
      </c>
      <c r="H2436" s="10" t="str">
        <f>VLOOKUP(基本表格!E2436,起始地址定义!A:D,4,FALSE)&amp;" "&amp;Q2436</f>
        <v>2432+P5-M6 刨片机料仓3#出料螺旋B 反馈转速 传感器断线报警</v>
      </c>
      <c r="I2436" s="10" t="str">
        <f t="shared" si="437"/>
        <v>DB1300,X801.2</v>
      </c>
      <c r="J2436" s="13" t="str">
        <f>VLOOKUP(E2436,起始地址定义!A:D,2,FALSE)</f>
        <v>DB1300</v>
      </c>
      <c r="K2436" s="12" t="str">
        <f t="shared" si="438"/>
        <v>X801.2</v>
      </c>
      <c r="L2436" s="13">
        <f>VLOOKUP(E2436,起始地址定义!A:D,3,FALSE)</f>
        <v>800</v>
      </c>
      <c r="M2436" s="14">
        <f>VLOOKUP($F2436,类型描述及偏移量!$C:$H,2,FALSE)</f>
        <v>1.2</v>
      </c>
      <c r="N2436" s="14" t="str">
        <f>VLOOKUP($F2436,类型描述及偏移量!$C:$H,3,FALSE)</f>
        <v>离散</v>
      </c>
      <c r="O2436" s="14" t="str">
        <f>VLOOKUP($F2436,类型描述及偏移量!$C:$H,4,FALSE)</f>
        <v>On</v>
      </c>
      <c r="P2436" s="14" t="str">
        <f>VLOOKUP($F2436,类型描述及偏移量!$C:$H,5,FALSE)</f>
        <v>Yes</v>
      </c>
      <c r="Q2436" s="14" t="str">
        <f>VLOOKUP($F2436,类型描述及偏移量!$C:$H,6,FALSE)</f>
        <v>传感器断线报警</v>
      </c>
    </row>
    <row r="2437" hidden="1" spans="1:17">
      <c r="A2437" s="12" t="s">
        <v>126</v>
      </c>
      <c r="B2437" s="12" t="str">
        <f t="shared" si="439"/>
        <v>M3_ActRPM</v>
      </c>
      <c r="C2437" s="12" t="str">
        <f t="shared" si="440"/>
        <v>Code</v>
      </c>
      <c r="D2437" s="12" t="str">
        <f t="shared" si="441"/>
        <v>BP_Value_var</v>
      </c>
      <c r="E2437" s="13" t="str">
        <f t="shared" si="434"/>
        <v>CHP3_M3_ActRPM_BP_Value_var</v>
      </c>
      <c r="F2437" s="14" t="str">
        <f t="shared" si="435"/>
        <v>BP_Value_var_Code</v>
      </c>
      <c r="G2437" s="10" t="str">
        <f t="shared" si="436"/>
        <v>CHP3_M3_ActRPM_Code</v>
      </c>
      <c r="H2437" s="10" t="str">
        <f>VLOOKUP(基本表格!E2437,起始地址定义!A:D,4,FALSE)&amp;" "&amp;Q2437</f>
        <v>2432+P5-M6 刨片机料仓3#出料螺旋B 反馈转速 实际内码</v>
      </c>
      <c r="I2437" s="10" t="str">
        <f t="shared" si="437"/>
        <v>DB1300,INT802</v>
      </c>
      <c r="J2437" s="13" t="str">
        <f>VLOOKUP(E2437,起始地址定义!A:D,2,FALSE)</f>
        <v>DB1300</v>
      </c>
      <c r="K2437" s="12" t="str">
        <f t="shared" si="438"/>
        <v>INT802</v>
      </c>
      <c r="L2437" s="13">
        <f>VLOOKUP(E2437,起始地址定义!A:D,3,FALSE)</f>
        <v>800</v>
      </c>
      <c r="M2437" s="14">
        <f>VLOOKUP($F2437,类型描述及偏移量!$C:$H,2,FALSE)</f>
        <v>2</v>
      </c>
      <c r="N2437" s="14" t="str">
        <f>VLOOKUP($F2437,类型描述及偏移量!$C:$H,3,FALSE)</f>
        <v>整型</v>
      </c>
      <c r="O2437" s="14" t="str">
        <f>VLOOKUP($F2437,类型描述及偏移量!$C:$H,4,FALSE)</f>
        <v>None</v>
      </c>
      <c r="P2437" s="14" t="str">
        <f>VLOOKUP($F2437,类型描述及偏移量!$C:$H,5,FALSE)</f>
        <v>Yes</v>
      </c>
      <c r="Q2437" s="14" t="str">
        <f>VLOOKUP($F2437,类型描述及偏移量!$C:$H,6,FALSE)</f>
        <v>实际内码</v>
      </c>
    </row>
    <row r="2438" hidden="1" spans="1:17">
      <c r="A2438" s="12" t="s">
        <v>126</v>
      </c>
      <c r="B2438" s="12" t="str">
        <f t="shared" si="439"/>
        <v>M3_ActRPM</v>
      </c>
      <c r="C2438" s="12" t="str">
        <f t="shared" si="440"/>
        <v>Value</v>
      </c>
      <c r="D2438" s="12" t="str">
        <f t="shared" si="441"/>
        <v>BP_Value_var</v>
      </c>
      <c r="E2438" s="13" t="str">
        <f t="shared" si="434"/>
        <v>CHP3_M3_ActRPM_BP_Value_var</v>
      </c>
      <c r="F2438" s="14" t="str">
        <f t="shared" si="435"/>
        <v>BP_Value_var_Value</v>
      </c>
      <c r="G2438" s="10" t="str">
        <f t="shared" si="436"/>
        <v>CHP3_M3_ActRPM_Value</v>
      </c>
      <c r="H2438" s="10" t="str">
        <f>VLOOKUP(基本表格!E2438,起始地址定义!A:D,4,FALSE)&amp;" "&amp;Q2438</f>
        <v>2432+P5-M6 刨片机料仓3#出料螺旋B 反馈转速 实际值</v>
      </c>
      <c r="I2438" s="10" t="str">
        <f t="shared" si="437"/>
        <v>DB1300,REAL806</v>
      </c>
      <c r="J2438" s="13" t="str">
        <f>VLOOKUP(E2438,起始地址定义!A:D,2,FALSE)</f>
        <v>DB1300</v>
      </c>
      <c r="K2438" s="12" t="str">
        <f t="shared" si="438"/>
        <v>REAL806</v>
      </c>
      <c r="L2438" s="13">
        <f>VLOOKUP(E2438,起始地址定义!A:D,3,FALSE)</f>
        <v>800</v>
      </c>
      <c r="M2438" s="14">
        <f>VLOOKUP($F2438,类型描述及偏移量!$C:$H,2,FALSE)</f>
        <v>6</v>
      </c>
      <c r="N2438" s="14" t="str">
        <f>VLOOKUP($F2438,类型描述及偏移量!$C:$H,3,FALSE)</f>
        <v>实型</v>
      </c>
      <c r="O2438" s="14" t="str">
        <f>VLOOKUP($F2438,类型描述及偏移量!$C:$H,4,FALSE)</f>
        <v>None</v>
      </c>
      <c r="P2438" s="14" t="str">
        <f>VLOOKUP($F2438,类型描述及偏移量!$C:$H,5,FALSE)</f>
        <v>Yes</v>
      </c>
      <c r="Q2438" s="14" t="str">
        <f>VLOOKUP($F2438,类型描述及偏移量!$C:$H,6,FALSE)</f>
        <v>实际值</v>
      </c>
    </row>
    <row r="2439" hidden="1" spans="1:17">
      <c r="A2439" s="12" t="s">
        <v>126</v>
      </c>
      <c r="B2439" s="12" t="str">
        <f t="shared" si="439"/>
        <v>M3_ActRPM</v>
      </c>
      <c r="C2439" s="12" t="str">
        <f t="shared" si="440"/>
        <v>Range</v>
      </c>
      <c r="D2439" s="12" t="str">
        <f t="shared" si="441"/>
        <v>BP_Value_var</v>
      </c>
      <c r="E2439" s="13" t="str">
        <f t="shared" ref="E2439:E2453" si="442">A2439&amp;"_"&amp;B2439&amp;"_"&amp;D2439</f>
        <v>CHP3_M3_ActRPM_BP_Value_var</v>
      </c>
      <c r="F2439" s="14" t="str">
        <f t="shared" ref="F2439:F2453" si="443">D2439&amp;"_"&amp;C2439</f>
        <v>BP_Value_var_Range</v>
      </c>
      <c r="G2439" s="10" t="str">
        <f t="shared" ref="G2439:G2453" si="444">A2439&amp;"_"&amp;IF(B2439="DB","",B2439&amp;"_")&amp;C2439</f>
        <v>CHP3_M3_ActRPM_Range</v>
      </c>
      <c r="H2439" s="10" t="str">
        <f>VLOOKUP(基本表格!E2439,起始地址定义!A:D,4,FALSE)&amp;" "&amp;Q2439</f>
        <v>2432+P5-M6 刨片机料仓3#出料螺旋B 反馈转速 量程</v>
      </c>
      <c r="I2439" s="10" t="str">
        <f t="shared" ref="I2439:I2453" si="445">J2439&amp;","&amp;K2439</f>
        <v>DB1300,REAL810</v>
      </c>
      <c r="J2439" s="13" t="str">
        <f>VLOOKUP(E2439,起始地址定义!A:D,2,FALSE)</f>
        <v>DB1300</v>
      </c>
      <c r="K2439" s="12" t="str">
        <f t="shared" ref="K2439:K2453" si="446">IF(N2439="离散","X",IF(N2439="实型","REAL","INT"))&amp;IF(N2439="离散",TEXT(L2439+M2439,"0.0"),L2439+M2439)</f>
        <v>REAL810</v>
      </c>
      <c r="L2439" s="13">
        <f>VLOOKUP(E2439,起始地址定义!A:D,3,FALSE)</f>
        <v>800</v>
      </c>
      <c r="M2439" s="14">
        <f>VLOOKUP($F2439,类型描述及偏移量!$C:$H,2,FALSE)</f>
        <v>10</v>
      </c>
      <c r="N2439" s="14" t="str">
        <f>VLOOKUP($F2439,类型描述及偏移量!$C:$H,3,FALSE)</f>
        <v>实型</v>
      </c>
      <c r="O2439" s="14" t="str">
        <f>VLOOKUP($F2439,类型描述及偏移量!$C:$H,4,FALSE)</f>
        <v>None</v>
      </c>
      <c r="P2439" s="14" t="str">
        <f>VLOOKUP($F2439,类型描述及偏移量!$C:$H,5,FALSE)</f>
        <v>No</v>
      </c>
      <c r="Q2439" s="14" t="str">
        <f>VLOOKUP($F2439,类型描述及偏移量!$C:$H,6,FALSE)</f>
        <v>量程</v>
      </c>
    </row>
    <row r="2440" hidden="1" spans="1:17">
      <c r="A2440" s="12" t="s">
        <v>126</v>
      </c>
      <c r="B2440" s="12" t="str">
        <f t="shared" si="439"/>
        <v>M3_ActRPM</v>
      </c>
      <c r="C2440" s="12" t="str">
        <f t="shared" si="440"/>
        <v>Hi</v>
      </c>
      <c r="D2440" s="12" t="str">
        <f t="shared" si="441"/>
        <v>BP_Value_var</v>
      </c>
      <c r="E2440" s="13" t="str">
        <f t="shared" si="442"/>
        <v>CHP3_M3_ActRPM_BP_Value_var</v>
      </c>
      <c r="F2440" s="14" t="str">
        <f t="shared" si="443"/>
        <v>BP_Value_var_Hi</v>
      </c>
      <c r="G2440" s="10" t="str">
        <f t="shared" si="444"/>
        <v>CHP3_M3_ActRPM_Hi</v>
      </c>
      <c r="H2440" s="10" t="str">
        <f>VLOOKUP(基本表格!E2440,起始地址定义!A:D,4,FALSE)&amp;" "&amp;Q2440</f>
        <v>2432+P5-M6 刨片机料仓3#出料螺旋B 反馈转速 上限值</v>
      </c>
      <c r="I2440" s="10" t="str">
        <f t="shared" si="445"/>
        <v>DB1300,REAL814</v>
      </c>
      <c r="J2440" s="13" t="str">
        <f>VLOOKUP(E2440,起始地址定义!A:D,2,FALSE)</f>
        <v>DB1300</v>
      </c>
      <c r="K2440" s="12" t="str">
        <f t="shared" si="446"/>
        <v>REAL814</v>
      </c>
      <c r="L2440" s="13">
        <f>VLOOKUP(E2440,起始地址定义!A:D,3,FALSE)</f>
        <v>800</v>
      </c>
      <c r="M2440" s="14">
        <f>VLOOKUP($F2440,类型描述及偏移量!$C:$H,2,FALSE)</f>
        <v>14</v>
      </c>
      <c r="N2440" s="14" t="str">
        <f>VLOOKUP($F2440,类型描述及偏移量!$C:$H,3,FALSE)</f>
        <v>实型</v>
      </c>
      <c r="O2440" s="14" t="str">
        <f>VLOOKUP($F2440,类型描述及偏移量!$C:$H,4,FALSE)</f>
        <v>None</v>
      </c>
      <c r="P2440" s="14" t="str">
        <f>VLOOKUP($F2440,类型描述及偏移量!$C:$H,5,FALSE)</f>
        <v>No</v>
      </c>
      <c r="Q2440" s="14" t="str">
        <f>VLOOKUP($F2440,类型描述及偏移量!$C:$H,6,FALSE)</f>
        <v>上限值</v>
      </c>
    </row>
    <row r="2441" hidden="1" spans="1:17">
      <c r="A2441" s="12" t="s">
        <v>126</v>
      </c>
      <c r="B2441" s="12" t="str">
        <f t="shared" si="439"/>
        <v>M3_ActRPM</v>
      </c>
      <c r="C2441" s="12" t="str">
        <f t="shared" si="440"/>
        <v>Lo</v>
      </c>
      <c r="D2441" s="12" t="str">
        <f t="shared" si="441"/>
        <v>BP_Value_var</v>
      </c>
      <c r="E2441" s="13" t="str">
        <f t="shared" si="442"/>
        <v>CHP3_M3_ActRPM_BP_Value_var</v>
      </c>
      <c r="F2441" s="14" t="str">
        <f t="shared" si="443"/>
        <v>BP_Value_var_Lo</v>
      </c>
      <c r="G2441" s="10" t="str">
        <f t="shared" si="444"/>
        <v>CHP3_M3_ActRPM_Lo</v>
      </c>
      <c r="H2441" s="10" t="str">
        <f>VLOOKUP(基本表格!E2441,起始地址定义!A:D,4,FALSE)&amp;" "&amp;Q2441</f>
        <v>2432+P5-M6 刨片机料仓3#出料螺旋B 反馈转速 下限值</v>
      </c>
      <c r="I2441" s="10" t="str">
        <f t="shared" si="445"/>
        <v>DB1300,REAL818</v>
      </c>
      <c r="J2441" s="13" t="str">
        <f>VLOOKUP(E2441,起始地址定义!A:D,2,FALSE)</f>
        <v>DB1300</v>
      </c>
      <c r="K2441" s="12" t="str">
        <f t="shared" si="446"/>
        <v>REAL818</v>
      </c>
      <c r="L2441" s="13">
        <f>VLOOKUP(E2441,起始地址定义!A:D,3,FALSE)</f>
        <v>800</v>
      </c>
      <c r="M2441" s="14">
        <f>VLOOKUP($F2441,类型描述及偏移量!$C:$H,2,FALSE)</f>
        <v>18</v>
      </c>
      <c r="N2441" s="14" t="str">
        <f>VLOOKUP($F2441,类型描述及偏移量!$C:$H,3,FALSE)</f>
        <v>实型</v>
      </c>
      <c r="O2441" s="14" t="str">
        <f>VLOOKUP($F2441,类型描述及偏移量!$C:$H,4,FALSE)</f>
        <v>None</v>
      </c>
      <c r="P2441" s="14" t="str">
        <f>VLOOKUP($F2441,类型描述及偏移量!$C:$H,5,FALSE)</f>
        <v>No</v>
      </c>
      <c r="Q2441" s="14" t="str">
        <f>VLOOKUP($F2441,类型描述及偏移量!$C:$H,6,FALSE)</f>
        <v>下限值</v>
      </c>
    </row>
    <row r="2442" hidden="1" spans="1:17">
      <c r="A2442" s="12" t="s">
        <v>126</v>
      </c>
      <c r="B2442" s="12" t="str">
        <f t="shared" si="439"/>
        <v>M3_ActRPM</v>
      </c>
      <c r="C2442" s="12" t="str">
        <f t="shared" si="440"/>
        <v>HiHi</v>
      </c>
      <c r="D2442" s="12" t="str">
        <f t="shared" si="441"/>
        <v>BP_Value_var</v>
      </c>
      <c r="E2442" s="13" t="str">
        <f t="shared" si="442"/>
        <v>CHP3_M3_ActRPM_BP_Value_var</v>
      </c>
      <c r="F2442" s="14" t="str">
        <f t="shared" si="443"/>
        <v>BP_Value_var_HiHi</v>
      </c>
      <c r="G2442" s="10" t="str">
        <f t="shared" si="444"/>
        <v>CHP3_M3_ActRPM_HiHi</v>
      </c>
      <c r="H2442" s="10" t="str">
        <f>VLOOKUP(基本表格!E2442,起始地址定义!A:D,4,FALSE)&amp;" "&amp;Q2442</f>
        <v>2432+P5-M6 刨片机料仓3#出料螺旋B 反馈转速 上上限值</v>
      </c>
      <c r="I2442" s="10" t="str">
        <f t="shared" si="445"/>
        <v>DB1300,REAL822</v>
      </c>
      <c r="J2442" s="13" t="str">
        <f>VLOOKUP(E2442,起始地址定义!A:D,2,FALSE)</f>
        <v>DB1300</v>
      </c>
      <c r="K2442" s="12" t="str">
        <f t="shared" si="446"/>
        <v>REAL822</v>
      </c>
      <c r="L2442" s="13">
        <f>VLOOKUP(E2442,起始地址定义!A:D,3,FALSE)</f>
        <v>800</v>
      </c>
      <c r="M2442" s="14">
        <f>VLOOKUP($F2442,类型描述及偏移量!$C:$H,2,FALSE)</f>
        <v>22</v>
      </c>
      <c r="N2442" s="14" t="str">
        <f>VLOOKUP($F2442,类型描述及偏移量!$C:$H,3,FALSE)</f>
        <v>实型</v>
      </c>
      <c r="O2442" s="14" t="str">
        <f>VLOOKUP($F2442,类型描述及偏移量!$C:$H,4,FALSE)</f>
        <v>None</v>
      </c>
      <c r="P2442" s="14" t="str">
        <f>VLOOKUP($F2442,类型描述及偏移量!$C:$H,5,FALSE)</f>
        <v>No</v>
      </c>
      <c r="Q2442" s="14" t="str">
        <f>VLOOKUP($F2442,类型描述及偏移量!$C:$H,6,FALSE)</f>
        <v>上上限值</v>
      </c>
    </row>
    <row r="2443" hidden="1" spans="1:17">
      <c r="A2443" s="12" t="s">
        <v>126</v>
      </c>
      <c r="B2443" s="12" t="str">
        <f t="shared" si="439"/>
        <v>M3_ActRPM</v>
      </c>
      <c r="C2443" s="12" t="str">
        <f t="shared" si="440"/>
        <v>LoLo</v>
      </c>
      <c r="D2443" s="12" t="str">
        <f t="shared" si="441"/>
        <v>BP_Value_var</v>
      </c>
      <c r="E2443" s="13" t="str">
        <f t="shared" si="442"/>
        <v>CHP3_M3_ActRPM_BP_Value_var</v>
      </c>
      <c r="F2443" s="14" t="str">
        <f t="shared" si="443"/>
        <v>BP_Value_var_LoLo</v>
      </c>
      <c r="G2443" s="10" t="str">
        <f t="shared" si="444"/>
        <v>CHP3_M3_ActRPM_LoLo</v>
      </c>
      <c r="H2443" s="10" t="str">
        <f>VLOOKUP(基本表格!E2443,起始地址定义!A:D,4,FALSE)&amp;" "&amp;Q2443</f>
        <v>2432+P5-M6 刨片机料仓3#出料螺旋B 反馈转速 下下限值</v>
      </c>
      <c r="I2443" s="10" t="str">
        <f t="shared" si="445"/>
        <v>DB1300,REAL826</v>
      </c>
      <c r="J2443" s="13" t="str">
        <f>VLOOKUP(E2443,起始地址定义!A:D,2,FALSE)</f>
        <v>DB1300</v>
      </c>
      <c r="K2443" s="12" t="str">
        <f t="shared" si="446"/>
        <v>REAL826</v>
      </c>
      <c r="L2443" s="13">
        <f>VLOOKUP(E2443,起始地址定义!A:D,3,FALSE)</f>
        <v>800</v>
      </c>
      <c r="M2443" s="14">
        <f>VLOOKUP($F2443,类型描述及偏移量!$C:$H,2,FALSE)</f>
        <v>26</v>
      </c>
      <c r="N2443" s="14" t="str">
        <f>VLOOKUP($F2443,类型描述及偏移量!$C:$H,3,FALSE)</f>
        <v>实型</v>
      </c>
      <c r="O2443" s="14" t="str">
        <f>VLOOKUP($F2443,类型描述及偏移量!$C:$H,4,FALSE)</f>
        <v>None</v>
      </c>
      <c r="P2443" s="14" t="str">
        <f>VLOOKUP($F2443,类型描述及偏移量!$C:$H,5,FALSE)</f>
        <v>No</v>
      </c>
      <c r="Q2443" s="14" t="str">
        <f>VLOOKUP($F2443,类型描述及偏移量!$C:$H,6,FALSE)</f>
        <v>下下限值</v>
      </c>
    </row>
    <row r="2444" hidden="1" spans="1:17">
      <c r="A2444" s="12" t="s">
        <v>126</v>
      </c>
      <c r="B2444" s="12" t="str">
        <f t="shared" si="439"/>
        <v>M3_Current</v>
      </c>
      <c r="C2444" s="12" t="str">
        <f t="shared" si="440"/>
        <v>HiProEN</v>
      </c>
      <c r="D2444" s="12" t="str">
        <f t="shared" si="441"/>
        <v>BP_Value_var</v>
      </c>
      <c r="E2444" s="13" t="str">
        <f t="shared" si="442"/>
        <v>CHP3_M3_Current_BP_Value_var</v>
      </c>
      <c r="F2444" s="14" t="str">
        <f t="shared" si="443"/>
        <v>BP_Value_var_HiProEN</v>
      </c>
      <c r="G2444" s="10" t="str">
        <f t="shared" si="444"/>
        <v>CHP3_M3_Current_HiProEN</v>
      </c>
      <c r="H2444" s="10" t="str">
        <f>VLOOKUP(基本表格!E2444,起始地址定义!A:D,4,FALSE)&amp;" "&amp;Q2444</f>
        <v>2432+P5-M6 刨片机料仓3#出料螺旋B 反馈电流 上限保护使能</v>
      </c>
      <c r="I2444" s="10" t="str">
        <f t="shared" si="445"/>
        <v>DB1300,X850.3</v>
      </c>
      <c r="J2444" s="13" t="str">
        <f>VLOOKUP(E2444,起始地址定义!A:D,2,FALSE)</f>
        <v>DB1300</v>
      </c>
      <c r="K2444" s="12" t="str">
        <f t="shared" si="446"/>
        <v>X850.3</v>
      </c>
      <c r="L2444" s="13">
        <f>VLOOKUP(E2444,起始地址定义!A:D,3,FALSE)</f>
        <v>850</v>
      </c>
      <c r="M2444" s="14">
        <f>VLOOKUP($F2444,类型描述及偏移量!$C:$H,2,FALSE)</f>
        <v>0.299999999999997</v>
      </c>
      <c r="N2444" s="14" t="str">
        <f>VLOOKUP($F2444,类型描述及偏移量!$C:$H,3,FALSE)</f>
        <v>离散</v>
      </c>
      <c r="O2444" s="14" t="str">
        <f>VLOOKUP($F2444,类型描述及偏移量!$C:$H,4,FALSE)</f>
        <v>None</v>
      </c>
      <c r="P2444" s="14" t="str">
        <f>VLOOKUP($F2444,类型描述及偏移量!$C:$H,5,FALSE)</f>
        <v>No</v>
      </c>
      <c r="Q2444" s="14" t="str">
        <f>VLOOKUP($F2444,类型描述及偏移量!$C:$H,6,FALSE)</f>
        <v>上限保护使能</v>
      </c>
    </row>
    <row r="2445" hidden="1" spans="1:17">
      <c r="A2445" s="12" t="s">
        <v>126</v>
      </c>
      <c r="B2445" s="12" t="str">
        <f t="shared" si="439"/>
        <v>M3_Current</v>
      </c>
      <c r="C2445" s="12" t="str">
        <f t="shared" si="440"/>
        <v>LoProEN</v>
      </c>
      <c r="D2445" s="12" t="str">
        <f t="shared" si="441"/>
        <v>BP_Value_var</v>
      </c>
      <c r="E2445" s="13" t="str">
        <f t="shared" si="442"/>
        <v>CHP3_M3_Current_BP_Value_var</v>
      </c>
      <c r="F2445" s="14" t="str">
        <f t="shared" si="443"/>
        <v>BP_Value_var_LoProEN</v>
      </c>
      <c r="G2445" s="10" t="str">
        <f t="shared" si="444"/>
        <v>CHP3_M3_Current_LoProEN</v>
      </c>
      <c r="H2445" s="10" t="str">
        <f>VLOOKUP(基本表格!E2445,起始地址定义!A:D,4,FALSE)&amp;" "&amp;Q2445</f>
        <v>2432+P5-M6 刨片机料仓3#出料螺旋B 反馈电流 下限保护使能</v>
      </c>
      <c r="I2445" s="10" t="str">
        <f t="shared" si="445"/>
        <v>DB1300,X850.4</v>
      </c>
      <c r="J2445" s="13" t="str">
        <f>VLOOKUP(E2445,起始地址定义!A:D,2,FALSE)</f>
        <v>DB1300</v>
      </c>
      <c r="K2445" s="12" t="str">
        <f t="shared" si="446"/>
        <v>X850.4</v>
      </c>
      <c r="L2445" s="13">
        <f>VLOOKUP(E2445,起始地址定义!A:D,3,FALSE)</f>
        <v>850</v>
      </c>
      <c r="M2445" s="14">
        <f>VLOOKUP($F2445,类型描述及偏移量!$C:$H,2,FALSE)</f>
        <v>0.399999999999999</v>
      </c>
      <c r="N2445" s="14" t="str">
        <f>VLOOKUP($F2445,类型描述及偏移量!$C:$H,3,FALSE)</f>
        <v>离散</v>
      </c>
      <c r="O2445" s="14" t="str">
        <f>VLOOKUP($F2445,类型描述及偏移量!$C:$H,4,FALSE)</f>
        <v>None</v>
      </c>
      <c r="P2445" s="14" t="str">
        <f>VLOOKUP($F2445,类型描述及偏移量!$C:$H,5,FALSE)</f>
        <v>No</v>
      </c>
      <c r="Q2445" s="14" t="str">
        <f>VLOOKUP($F2445,类型描述及偏移量!$C:$H,6,FALSE)</f>
        <v>下限保护使能</v>
      </c>
    </row>
    <row r="2446" hidden="1" spans="1:17">
      <c r="A2446" s="12" t="s">
        <v>126</v>
      </c>
      <c r="B2446" s="12" t="str">
        <f t="shared" si="439"/>
        <v>M3_Current</v>
      </c>
      <c r="C2446" s="12" t="str">
        <f t="shared" si="440"/>
        <v>HiALM</v>
      </c>
      <c r="D2446" s="12" t="str">
        <f t="shared" si="441"/>
        <v>BP_Value_var</v>
      </c>
      <c r="E2446" s="13" t="str">
        <f t="shared" si="442"/>
        <v>CHP3_M3_Current_BP_Value_var</v>
      </c>
      <c r="F2446" s="14" t="str">
        <f t="shared" si="443"/>
        <v>BP_Value_var_HiALM</v>
      </c>
      <c r="G2446" s="10" t="str">
        <f t="shared" si="444"/>
        <v>CHP3_M3_Current_HiALM</v>
      </c>
      <c r="H2446" s="10" t="str">
        <f>VLOOKUP(基本表格!E2446,起始地址定义!A:D,4,FALSE)&amp;" "&amp;Q2446</f>
        <v>2432+P5-M6 刨片机料仓3#出料螺旋B 反馈电流 上限报警</v>
      </c>
      <c r="I2446" s="10" t="str">
        <f t="shared" si="445"/>
        <v>DB1300,X850.5</v>
      </c>
      <c r="J2446" s="13" t="str">
        <f>VLOOKUP(E2446,起始地址定义!A:D,2,FALSE)</f>
        <v>DB1300</v>
      </c>
      <c r="K2446" s="12" t="str">
        <f t="shared" si="446"/>
        <v>X850.5</v>
      </c>
      <c r="L2446" s="13">
        <f>VLOOKUP(E2446,起始地址定义!A:D,3,FALSE)</f>
        <v>850</v>
      </c>
      <c r="M2446" s="14">
        <f>VLOOKUP($F2446,类型描述及偏移量!$C:$H,2,FALSE)</f>
        <v>0.5</v>
      </c>
      <c r="N2446" s="14" t="str">
        <f>VLOOKUP($F2446,类型描述及偏移量!$C:$H,3,FALSE)</f>
        <v>离散</v>
      </c>
      <c r="O2446" s="14" t="str">
        <f>VLOOKUP($F2446,类型描述及偏移量!$C:$H,4,FALSE)</f>
        <v>None</v>
      </c>
      <c r="P2446" s="14" t="str">
        <f>VLOOKUP($F2446,类型描述及偏移量!$C:$H,5,FALSE)</f>
        <v>Yes</v>
      </c>
      <c r="Q2446" s="14" t="str">
        <f>VLOOKUP($F2446,类型描述及偏移量!$C:$H,6,FALSE)</f>
        <v>上限报警</v>
      </c>
    </row>
    <row r="2447" hidden="1" spans="1:17">
      <c r="A2447" s="12" t="s">
        <v>126</v>
      </c>
      <c r="B2447" s="12" t="str">
        <f t="shared" si="439"/>
        <v>M3_Current</v>
      </c>
      <c r="C2447" s="12" t="str">
        <f t="shared" si="440"/>
        <v>LoALM</v>
      </c>
      <c r="D2447" s="12" t="str">
        <f t="shared" si="441"/>
        <v>BP_Value_var</v>
      </c>
      <c r="E2447" s="13" t="str">
        <f t="shared" si="442"/>
        <v>CHP3_M3_Current_BP_Value_var</v>
      </c>
      <c r="F2447" s="14" t="str">
        <f t="shared" si="443"/>
        <v>BP_Value_var_LoALM</v>
      </c>
      <c r="G2447" s="10" t="str">
        <f t="shared" si="444"/>
        <v>CHP3_M3_Current_LoALM</v>
      </c>
      <c r="H2447" s="10" t="str">
        <f>VLOOKUP(基本表格!E2447,起始地址定义!A:D,4,FALSE)&amp;" "&amp;Q2447</f>
        <v>2432+P5-M6 刨片机料仓3#出料螺旋B 反馈电流 下限报警</v>
      </c>
      <c r="I2447" s="10" t="str">
        <f t="shared" si="445"/>
        <v>DB1300,X850.6</v>
      </c>
      <c r="J2447" s="13" t="str">
        <f>VLOOKUP(E2447,起始地址定义!A:D,2,FALSE)</f>
        <v>DB1300</v>
      </c>
      <c r="K2447" s="12" t="str">
        <f t="shared" si="446"/>
        <v>X850.6</v>
      </c>
      <c r="L2447" s="13">
        <f>VLOOKUP(E2447,起始地址定义!A:D,3,FALSE)</f>
        <v>850</v>
      </c>
      <c r="M2447" s="14">
        <f>VLOOKUP($F2447,类型描述及偏移量!$C:$H,2,FALSE)</f>
        <v>0.600000000000001</v>
      </c>
      <c r="N2447" s="14" t="str">
        <f>VLOOKUP($F2447,类型描述及偏移量!$C:$H,3,FALSE)</f>
        <v>离散</v>
      </c>
      <c r="O2447" s="14" t="str">
        <f>VLOOKUP($F2447,类型描述及偏移量!$C:$H,4,FALSE)</f>
        <v>None</v>
      </c>
      <c r="P2447" s="14" t="str">
        <f>VLOOKUP($F2447,类型描述及偏移量!$C:$H,5,FALSE)</f>
        <v>Yes</v>
      </c>
      <c r="Q2447" s="14" t="str">
        <f>VLOOKUP($F2447,类型描述及偏移量!$C:$H,6,FALSE)</f>
        <v>下限报警</v>
      </c>
    </row>
    <row r="2448" hidden="1" spans="1:17">
      <c r="A2448" s="12" t="s">
        <v>126</v>
      </c>
      <c r="B2448" s="12" t="str">
        <f t="shared" si="439"/>
        <v>M3_Current</v>
      </c>
      <c r="C2448" s="12" t="str">
        <f t="shared" si="440"/>
        <v>HiHiALM</v>
      </c>
      <c r="D2448" s="12" t="str">
        <f t="shared" si="441"/>
        <v>BP_Value_var</v>
      </c>
      <c r="E2448" s="13" t="str">
        <f t="shared" si="442"/>
        <v>CHP3_M3_Current_BP_Value_var</v>
      </c>
      <c r="F2448" s="14" t="str">
        <f t="shared" si="443"/>
        <v>BP_Value_var_HiHiALM</v>
      </c>
      <c r="G2448" s="10" t="str">
        <f t="shared" si="444"/>
        <v>CHP3_M3_Current_HiHiALM</v>
      </c>
      <c r="H2448" s="10" t="str">
        <f>VLOOKUP(基本表格!E2448,起始地址定义!A:D,4,FALSE)&amp;" "&amp;Q2448</f>
        <v>2432+P5-M6 刨片机料仓3#出料螺旋B 反馈电流 上上限报警</v>
      </c>
      <c r="I2448" s="10" t="str">
        <f t="shared" si="445"/>
        <v>DB1300,X850.7</v>
      </c>
      <c r="J2448" s="13" t="str">
        <f>VLOOKUP(E2448,起始地址定义!A:D,2,FALSE)</f>
        <v>DB1300</v>
      </c>
      <c r="K2448" s="12" t="str">
        <f t="shared" si="446"/>
        <v>X850.7</v>
      </c>
      <c r="L2448" s="13">
        <f>VLOOKUP(E2448,起始地址定义!A:D,3,FALSE)</f>
        <v>850</v>
      </c>
      <c r="M2448" s="14">
        <f>VLOOKUP($F2448,类型描述及偏移量!$C:$H,2,FALSE)</f>
        <v>0.700000000000003</v>
      </c>
      <c r="N2448" s="14" t="str">
        <f>VLOOKUP($F2448,类型描述及偏移量!$C:$H,3,FALSE)</f>
        <v>离散</v>
      </c>
      <c r="O2448" s="14" t="str">
        <f>VLOOKUP($F2448,类型描述及偏移量!$C:$H,4,FALSE)</f>
        <v>On</v>
      </c>
      <c r="P2448" s="14" t="str">
        <f>VLOOKUP($F2448,类型描述及偏移量!$C:$H,5,FALSE)</f>
        <v>Yes</v>
      </c>
      <c r="Q2448" s="14" t="str">
        <f>VLOOKUP($F2448,类型描述及偏移量!$C:$H,6,FALSE)</f>
        <v>上上限报警</v>
      </c>
    </row>
    <row r="2449" hidden="1" spans="1:17">
      <c r="A2449" s="12" t="s">
        <v>126</v>
      </c>
      <c r="B2449" s="12" t="str">
        <f t="shared" si="439"/>
        <v>M3_Current</v>
      </c>
      <c r="C2449" s="12" t="str">
        <f t="shared" si="440"/>
        <v>LoLoALM</v>
      </c>
      <c r="D2449" s="12" t="str">
        <f t="shared" si="441"/>
        <v>BP_Value_var</v>
      </c>
      <c r="E2449" s="13" t="str">
        <f t="shared" si="442"/>
        <v>CHP3_M3_Current_BP_Value_var</v>
      </c>
      <c r="F2449" s="14" t="str">
        <f t="shared" si="443"/>
        <v>BP_Value_var_LoLoALM</v>
      </c>
      <c r="G2449" s="10" t="str">
        <f t="shared" si="444"/>
        <v>CHP3_M3_Current_LoLoALM</v>
      </c>
      <c r="H2449" s="10" t="str">
        <f>VLOOKUP(基本表格!E2449,起始地址定义!A:D,4,FALSE)&amp;" "&amp;Q2449</f>
        <v>2432+P5-M6 刨片机料仓3#出料螺旋B 反馈电流 下下限报警</v>
      </c>
      <c r="I2449" s="10" t="str">
        <f t="shared" si="445"/>
        <v>DB1300,X851.0</v>
      </c>
      <c r="J2449" s="13" t="str">
        <f>VLOOKUP(E2449,起始地址定义!A:D,2,FALSE)</f>
        <v>DB1300</v>
      </c>
      <c r="K2449" s="12" t="str">
        <f t="shared" si="446"/>
        <v>X851.0</v>
      </c>
      <c r="L2449" s="13">
        <f>VLOOKUP(E2449,起始地址定义!A:D,3,FALSE)</f>
        <v>850</v>
      </c>
      <c r="M2449" s="14">
        <f>VLOOKUP($F2449,类型描述及偏移量!$C:$H,2,FALSE)</f>
        <v>1</v>
      </c>
      <c r="N2449" s="14" t="str">
        <f>VLOOKUP($F2449,类型描述及偏移量!$C:$H,3,FALSE)</f>
        <v>离散</v>
      </c>
      <c r="O2449" s="14" t="str">
        <f>VLOOKUP($F2449,类型描述及偏移量!$C:$H,4,FALSE)</f>
        <v>On</v>
      </c>
      <c r="P2449" s="14" t="str">
        <f>VLOOKUP($F2449,类型描述及偏移量!$C:$H,5,FALSE)</f>
        <v>Yes</v>
      </c>
      <c r="Q2449" s="14" t="str">
        <f>VLOOKUP($F2449,类型描述及偏移量!$C:$H,6,FALSE)</f>
        <v>下下限报警</v>
      </c>
    </row>
    <row r="2450" hidden="1" spans="1:17">
      <c r="A2450" s="12" t="s">
        <v>126</v>
      </c>
      <c r="B2450" s="12" t="str">
        <f t="shared" si="439"/>
        <v>M3_Current</v>
      </c>
      <c r="C2450" s="12" t="str">
        <f t="shared" si="440"/>
        <v>LimALM</v>
      </c>
      <c r="D2450" s="12" t="str">
        <f t="shared" si="441"/>
        <v>BP_Value_var</v>
      </c>
      <c r="E2450" s="13" t="str">
        <f t="shared" si="442"/>
        <v>CHP3_M3_Current_BP_Value_var</v>
      </c>
      <c r="F2450" s="14" t="str">
        <f t="shared" si="443"/>
        <v>BP_Value_var_LimALM</v>
      </c>
      <c r="G2450" s="10" t="str">
        <f t="shared" si="444"/>
        <v>CHP3_M3_Current_LimALM</v>
      </c>
      <c r="H2450" s="10" t="str">
        <f>VLOOKUP(基本表格!E2450,起始地址定义!A:D,4,FALSE)&amp;" "&amp;Q2450</f>
        <v>2432+P5-M6 刨片机料仓3#出料螺旋B 反馈电流 极限报警</v>
      </c>
      <c r="I2450" s="10" t="str">
        <f t="shared" si="445"/>
        <v>DB1300,X851.1</v>
      </c>
      <c r="J2450" s="13" t="str">
        <f>VLOOKUP(E2450,起始地址定义!A:D,2,FALSE)</f>
        <v>DB1300</v>
      </c>
      <c r="K2450" s="12" t="str">
        <f t="shared" si="446"/>
        <v>X851.1</v>
      </c>
      <c r="L2450" s="13">
        <f>VLOOKUP(E2450,起始地址定义!A:D,3,FALSE)</f>
        <v>850</v>
      </c>
      <c r="M2450" s="14">
        <f>VLOOKUP($F2450,类型描述及偏移量!$C:$H,2,FALSE)</f>
        <v>1.1</v>
      </c>
      <c r="N2450" s="14" t="str">
        <f>VLOOKUP($F2450,类型描述及偏移量!$C:$H,3,FALSE)</f>
        <v>离散</v>
      </c>
      <c r="O2450" s="14" t="str">
        <f>VLOOKUP($F2450,类型描述及偏移量!$C:$H,4,FALSE)</f>
        <v>On</v>
      </c>
      <c r="P2450" s="14" t="str">
        <f>VLOOKUP($F2450,类型描述及偏移量!$C:$H,5,FALSE)</f>
        <v>Yes</v>
      </c>
      <c r="Q2450" s="14" t="str">
        <f>VLOOKUP($F2450,类型描述及偏移量!$C:$H,6,FALSE)</f>
        <v>极限报警</v>
      </c>
    </row>
    <row r="2451" hidden="1" spans="1:17">
      <c r="A2451" s="12" t="s">
        <v>126</v>
      </c>
      <c r="B2451" s="12" t="str">
        <f t="shared" si="439"/>
        <v>M3_Current</v>
      </c>
      <c r="C2451" s="12" t="str">
        <f t="shared" si="440"/>
        <v>LostALM</v>
      </c>
      <c r="D2451" s="12" t="str">
        <f t="shared" si="441"/>
        <v>BP_Value_var</v>
      </c>
      <c r="E2451" s="13" t="str">
        <f t="shared" si="442"/>
        <v>CHP3_M3_Current_BP_Value_var</v>
      </c>
      <c r="F2451" s="14" t="str">
        <f t="shared" si="443"/>
        <v>BP_Value_var_LostALM</v>
      </c>
      <c r="G2451" s="10" t="str">
        <f t="shared" si="444"/>
        <v>CHP3_M3_Current_LostALM</v>
      </c>
      <c r="H2451" s="10" t="str">
        <f>VLOOKUP(基本表格!E2451,起始地址定义!A:D,4,FALSE)&amp;" "&amp;Q2451</f>
        <v>2432+P5-M6 刨片机料仓3#出料螺旋B 反馈电流 传感器断线报警</v>
      </c>
      <c r="I2451" s="10" t="str">
        <f t="shared" si="445"/>
        <v>DB1300,X851.2</v>
      </c>
      <c r="J2451" s="13" t="str">
        <f>VLOOKUP(E2451,起始地址定义!A:D,2,FALSE)</f>
        <v>DB1300</v>
      </c>
      <c r="K2451" s="12" t="str">
        <f t="shared" si="446"/>
        <v>X851.2</v>
      </c>
      <c r="L2451" s="13">
        <f>VLOOKUP(E2451,起始地址定义!A:D,3,FALSE)</f>
        <v>850</v>
      </c>
      <c r="M2451" s="14">
        <f>VLOOKUP($F2451,类型描述及偏移量!$C:$H,2,FALSE)</f>
        <v>1.2</v>
      </c>
      <c r="N2451" s="14" t="str">
        <f>VLOOKUP($F2451,类型描述及偏移量!$C:$H,3,FALSE)</f>
        <v>离散</v>
      </c>
      <c r="O2451" s="14" t="str">
        <f>VLOOKUP($F2451,类型描述及偏移量!$C:$H,4,FALSE)</f>
        <v>On</v>
      </c>
      <c r="P2451" s="14" t="str">
        <f>VLOOKUP($F2451,类型描述及偏移量!$C:$H,5,FALSE)</f>
        <v>Yes</v>
      </c>
      <c r="Q2451" s="14" t="str">
        <f>VLOOKUP($F2451,类型描述及偏移量!$C:$H,6,FALSE)</f>
        <v>传感器断线报警</v>
      </c>
    </row>
    <row r="2452" hidden="1" spans="1:17">
      <c r="A2452" s="12" t="s">
        <v>126</v>
      </c>
      <c r="B2452" s="12" t="str">
        <f t="shared" si="439"/>
        <v>M3_Current</v>
      </c>
      <c r="C2452" s="12" t="str">
        <f t="shared" si="440"/>
        <v>Code</v>
      </c>
      <c r="D2452" s="12" t="str">
        <f t="shared" si="441"/>
        <v>BP_Value_var</v>
      </c>
      <c r="E2452" s="13" t="str">
        <f t="shared" si="442"/>
        <v>CHP3_M3_Current_BP_Value_var</v>
      </c>
      <c r="F2452" s="14" t="str">
        <f t="shared" si="443"/>
        <v>BP_Value_var_Code</v>
      </c>
      <c r="G2452" s="10" t="str">
        <f t="shared" si="444"/>
        <v>CHP3_M3_Current_Code</v>
      </c>
      <c r="H2452" s="10" t="str">
        <f>VLOOKUP(基本表格!E2452,起始地址定义!A:D,4,FALSE)&amp;" "&amp;Q2452</f>
        <v>2432+P5-M6 刨片机料仓3#出料螺旋B 反馈电流 实际内码</v>
      </c>
      <c r="I2452" s="10" t="str">
        <f t="shared" si="445"/>
        <v>DB1300,INT852</v>
      </c>
      <c r="J2452" s="13" t="str">
        <f>VLOOKUP(E2452,起始地址定义!A:D,2,FALSE)</f>
        <v>DB1300</v>
      </c>
      <c r="K2452" s="12" t="str">
        <f t="shared" si="446"/>
        <v>INT852</v>
      </c>
      <c r="L2452" s="13">
        <f>VLOOKUP(E2452,起始地址定义!A:D,3,FALSE)</f>
        <v>850</v>
      </c>
      <c r="M2452" s="14">
        <f>VLOOKUP($F2452,类型描述及偏移量!$C:$H,2,FALSE)</f>
        <v>2</v>
      </c>
      <c r="N2452" s="14" t="str">
        <f>VLOOKUP($F2452,类型描述及偏移量!$C:$H,3,FALSE)</f>
        <v>整型</v>
      </c>
      <c r="O2452" s="14" t="str">
        <f>VLOOKUP($F2452,类型描述及偏移量!$C:$H,4,FALSE)</f>
        <v>None</v>
      </c>
      <c r="P2452" s="14" t="str">
        <f>VLOOKUP($F2452,类型描述及偏移量!$C:$H,5,FALSE)</f>
        <v>Yes</v>
      </c>
      <c r="Q2452" s="14" t="str">
        <f>VLOOKUP($F2452,类型描述及偏移量!$C:$H,6,FALSE)</f>
        <v>实际内码</v>
      </c>
    </row>
    <row r="2453" hidden="1" spans="1:17">
      <c r="A2453" s="12" t="s">
        <v>126</v>
      </c>
      <c r="B2453" s="12" t="str">
        <f t="shared" si="439"/>
        <v>M3_Current</v>
      </c>
      <c r="C2453" s="12" t="str">
        <f t="shared" si="440"/>
        <v>Value</v>
      </c>
      <c r="D2453" s="12" t="str">
        <f t="shared" si="441"/>
        <v>BP_Value_var</v>
      </c>
      <c r="E2453" s="13" t="str">
        <f t="shared" si="442"/>
        <v>CHP3_M3_Current_BP_Value_var</v>
      </c>
      <c r="F2453" s="14" t="str">
        <f t="shared" si="443"/>
        <v>BP_Value_var_Value</v>
      </c>
      <c r="G2453" s="10" t="str">
        <f t="shared" si="444"/>
        <v>CHP3_M3_Current_Value</v>
      </c>
      <c r="H2453" s="10" t="str">
        <f>VLOOKUP(基本表格!E2453,起始地址定义!A:D,4,FALSE)&amp;" "&amp;Q2453</f>
        <v>2432+P5-M6 刨片机料仓3#出料螺旋B 反馈电流 实际值</v>
      </c>
      <c r="I2453" s="10" t="str">
        <f t="shared" si="445"/>
        <v>DB1300,REAL856</v>
      </c>
      <c r="J2453" s="13" t="str">
        <f>VLOOKUP(E2453,起始地址定义!A:D,2,FALSE)</f>
        <v>DB1300</v>
      </c>
      <c r="K2453" s="12" t="str">
        <f t="shared" si="446"/>
        <v>REAL856</v>
      </c>
      <c r="L2453" s="13">
        <f>VLOOKUP(E2453,起始地址定义!A:D,3,FALSE)</f>
        <v>850</v>
      </c>
      <c r="M2453" s="14">
        <f>VLOOKUP($F2453,类型描述及偏移量!$C:$H,2,FALSE)</f>
        <v>6</v>
      </c>
      <c r="N2453" s="14" t="str">
        <f>VLOOKUP($F2453,类型描述及偏移量!$C:$H,3,FALSE)</f>
        <v>实型</v>
      </c>
      <c r="O2453" s="14" t="str">
        <f>VLOOKUP($F2453,类型描述及偏移量!$C:$H,4,FALSE)</f>
        <v>None</v>
      </c>
      <c r="P2453" s="14" t="str">
        <f>VLOOKUP($F2453,类型描述及偏移量!$C:$H,5,FALSE)</f>
        <v>Yes</v>
      </c>
      <c r="Q2453" s="14" t="str">
        <f>VLOOKUP($F2453,类型描述及偏移量!$C:$H,6,FALSE)</f>
        <v>实际值</v>
      </c>
    </row>
    <row r="2454" hidden="1" spans="1:17">
      <c r="A2454" s="12" t="s">
        <v>126</v>
      </c>
      <c r="B2454" s="12" t="str">
        <f t="shared" si="439"/>
        <v>M3_Current</v>
      </c>
      <c r="C2454" s="12" t="str">
        <f t="shared" si="440"/>
        <v>Range</v>
      </c>
      <c r="D2454" s="12" t="str">
        <f t="shared" si="441"/>
        <v>BP_Value_var</v>
      </c>
      <c r="E2454" s="13" t="str">
        <f t="shared" ref="E2454:E2517" si="447">A2454&amp;"_"&amp;B2454&amp;"_"&amp;D2454</f>
        <v>CHP3_M3_Current_BP_Value_var</v>
      </c>
      <c r="F2454" s="14" t="str">
        <f t="shared" ref="F2454:F2517" si="448">D2454&amp;"_"&amp;C2454</f>
        <v>BP_Value_var_Range</v>
      </c>
      <c r="G2454" s="10" t="str">
        <f t="shared" ref="G2454:G2517" si="449">A2454&amp;"_"&amp;IF(B2454="DB","",B2454&amp;"_")&amp;C2454</f>
        <v>CHP3_M3_Current_Range</v>
      </c>
      <c r="H2454" s="10" t="str">
        <f>VLOOKUP(基本表格!E2454,起始地址定义!A:D,4,FALSE)&amp;" "&amp;Q2454</f>
        <v>2432+P5-M6 刨片机料仓3#出料螺旋B 反馈电流 量程</v>
      </c>
      <c r="I2454" s="10" t="str">
        <f t="shared" ref="I2454:I2517" si="450">J2454&amp;","&amp;K2454</f>
        <v>DB1300,REAL860</v>
      </c>
      <c r="J2454" s="13" t="str">
        <f>VLOOKUP(E2454,起始地址定义!A:D,2,FALSE)</f>
        <v>DB1300</v>
      </c>
      <c r="K2454" s="12" t="str">
        <f t="shared" ref="K2454:K2517" si="451">IF(N2454="离散","X",IF(N2454="实型","REAL","INT"))&amp;IF(N2454="离散",TEXT(L2454+M2454,"0.0"),L2454+M2454)</f>
        <v>REAL860</v>
      </c>
      <c r="L2454" s="13">
        <f>VLOOKUP(E2454,起始地址定义!A:D,3,FALSE)</f>
        <v>850</v>
      </c>
      <c r="M2454" s="14">
        <f>VLOOKUP($F2454,类型描述及偏移量!$C:$H,2,FALSE)</f>
        <v>10</v>
      </c>
      <c r="N2454" s="14" t="str">
        <f>VLOOKUP($F2454,类型描述及偏移量!$C:$H,3,FALSE)</f>
        <v>实型</v>
      </c>
      <c r="O2454" s="14" t="str">
        <f>VLOOKUP($F2454,类型描述及偏移量!$C:$H,4,FALSE)</f>
        <v>None</v>
      </c>
      <c r="P2454" s="14" t="str">
        <f>VLOOKUP($F2454,类型描述及偏移量!$C:$H,5,FALSE)</f>
        <v>No</v>
      </c>
      <c r="Q2454" s="14" t="str">
        <f>VLOOKUP($F2454,类型描述及偏移量!$C:$H,6,FALSE)</f>
        <v>量程</v>
      </c>
    </row>
    <row r="2455" hidden="1" spans="1:17">
      <c r="A2455" s="12" t="s">
        <v>126</v>
      </c>
      <c r="B2455" s="12" t="str">
        <f t="shared" si="439"/>
        <v>M3_Current</v>
      </c>
      <c r="C2455" s="12" t="str">
        <f t="shared" si="440"/>
        <v>Hi</v>
      </c>
      <c r="D2455" s="12" t="str">
        <f t="shared" si="441"/>
        <v>BP_Value_var</v>
      </c>
      <c r="E2455" s="13" t="str">
        <f t="shared" si="447"/>
        <v>CHP3_M3_Current_BP_Value_var</v>
      </c>
      <c r="F2455" s="14" t="str">
        <f t="shared" si="448"/>
        <v>BP_Value_var_Hi</v>
      </c>
      <c r="G2455" s="10" t="str">
        <f t="shared" si="449"/>
        <v>CHP3_M3_Current_Hi</v>
      </c>
      <c r="H2455" s="10" t="str">
        <f>VLOOKUP(基本表格!E2455,起始地址定义!A:D,4,FALSE)&amp;" "&amp;Q2455</f>
        <v>2432+P5-M6 刨片机料仓3#出料螺旋B 反馈电流 上限值</v>
      </c>
      <c r="I2455" s="10" t="str">
        <f t="shared" si="450"/>
        <v>DB1300,REAL864</v>
      </c>
      <c r="J2455" s="13" t="str">
        <f>VLOOKUP(E2455,起始地址定义!A:D,2,FALSE)</f>
        <v>DB1300</v>
      </c>
      <c r="K2455" s="12" t="str">
        <f t="shared" si="451"/>
        <v>REAL864</v>
      </c>
      <c r="L2455" s="13">
        <f>VLOOKUP(E2455,起始地址定义!A:D,3,FALSE)</f>
        <v>850</v>
      </c>
      <c r="M2455" s="14">
        <f>VLOOKUP($F2455,类型描述及偏移量!$C:$H,2,FALSE)</f>
        <v>14</v>
      </c>
      <c r="N2455" s="14" t="str">
        <f>VLOOKUP($F2455,类型描述及偏移量!$C:$H,3,FALSE)</f>
        <v>实型</v>
      </c>
      <c r="O2455" s="14" t="str">
        <f>VLOOKUP($F2455,类型描述及偏移量!$C:$H,4,FALSE)</f>
        <v>None</v>
      </c>
      <c r="P2455" s="14" t="str">
        <f>VLOOKUP($F2455,类型描述及偏移量!$C:$H,5,FALSE)</f>
        <v>No</v>
      </c>
      <c r="Q2455" s="14" t="str">
        <f>VLOOKUP($F2455,类型描述及偏移量!$C:$H,6,FALSE)</f>
        <v>上限值</v>
      </c>
    </row>
    <row r="2456" hidden="1" spans="1:17">
      <c r="A2456" s="12" t="s">
        <v>126</v>
      </c>
      <c r="B2456" s="12" t="str">
        <f t="shared" si="439"/>
        <v>M3_Current</v>
      </c>
      <c r="C2456" s="12" t="str">
        <f t="shared" si="440"/>
        <v>Lo</v>
      </c>
      <c r="D2456" s="12" t="str">
        <f t="shared" si="441"/>
        <v>BP_Value_var</v>
      </c>
      <c r="E2456" s="13" t="str">
        <f t="shared" si="447"/>
        <v>CHP3_M3_Current_BP_Value_var</v>
      </c>
      <c r="F2456" s="14" t="str">
        <f t="shared" si="448"/>
        <v>BP_Value_var_Lo</v>
      </c>
      <c r="G2456" s="10" t="str">
        <f t="shared" si="449"/>
        <v>CHP3_M3_Current_Lo</v>
      </c>
      <c r="H2456" s="10" t="str">
        <f>VLOOKUP(基本表格!E2456,起始地址定义!A:D,4,FALSE)&amp;" "&amp;Q2456</f>
        <v>2432+P5-M6 刨片机料仓3#出料螺旋B 反馈电流 下限值</v>
      </c>
      <c r="I2456" s="10" t="str">
        <f t="shared" si="450"/>
        <v>DB1300,REAL868</v>
      </c>
      <c r="J2456" s="13" t="str">
        <f>VLOOKUP(E2456,起始地址定义!A:D,2,FALSE)</f>
        <v>DB1300</v>
      </c>
      <c r="K2456" s="12" t="str">
        <f t="shared" si="451"/>
        <v>REAL868</v>
      </c>
      <c r="L2456" s="13">
        <f>VLOOKUP(E2456,起始地址定义!A:D,3,FALSE)</f>
        <v>850</v>
      </c>
      <c r="M2456" s="14">
        <f>VLOOKUP($F2456,类型描述及偏移量!$C:$H,2,FALSE)</f>
        <v>18</v>
      </c>
      <c r="N2456" s="14" t="str">
        <f>VLOOKUP($F2456,类型描述及偏移量!$C:$H,3,FALSE)</f>
        <v>实型</v>
      </c>
      <c r="O2456" s="14" t="str">
        <f>VLOOKUP($F2456,类型描述及偏移量!$C:$H,4,FALSE)</f>
        <v>None</v>
      </c>
      <c r="P2456" s="14" t="str">
        <f>VLOOKUP($F2456,类型描述及偏移量!$C:$H,5,FALSE)</f>
        <v>No</v>
      </c>
      <c r="Q2456" s="14" t="str">
        <f>VLOOKUP($F2456,类型描述及偏移量!$C:$H,6,FALSE)</f>
        <v>下限值</v>
      </c>
    </row>
    <row r="2457" hidden="1" spans="1:17">
      <c r="A2457" s="12" t="s">
        <v>126</v>
      </c>
      <c r="B2457" s="12" t="str">
        <f t="shared" si="439"/>
        <v>M3_Current</v>
      </c>
      <c r="C2457" s="12" t="str">
        <f t="shared" si="440"/>
        <v>HiHi</v>
      </c>
      <c r="D2457" s="12" t="str">
        <f t="shared" si="441"/>
        <v>BP_Value_var</v>
      </c>
      <c r="E2457" s="13" t="str">
        <f t="shared" si="447"/>
        <v>CHP3_M3_Current_BP_Value_var</v>
      </c>
      <c r="F2457" s="14" t="str">
        <f t="shared" si="448"/>
        <v>BP_Value_var_HiHi</v>
      </c>
      <c r="G2457" s="10" t="str">
        <f t="shared" si="449"/>
        <v>CHP3_M3_Current_HiHi</v>
      </c>
      <c r="H2457" s="10" t="str">
        <f>VLOOKUP(基本表格!E2457,起始地址定义!A:D,4,FALSE)&amp;" "&amp;Q2457</f>
        <v>2432+P5-M6 刨片机料仓3#出料螺旋B 反馈电流 上上限值</v>
      </c>
      <c r="I2457" s="10" t="str">
        <f t="shared" si="450"/>
        <v>DB1300,REAL872</v>
      </c>
      <c r="J2457" s="13" t="str">
        <f>VLOOKUP(E2457,起始地址定义!A:D,2,FALSE)</f>
        <v>DB1300</v>
      </c>
      <c r="K2457" s="12" t="str">
        <f t="shared" si="451"/>
        <v>REAL872</v>
      </c>
      <c r="L2457" s="13">
        <f>VLOOKUP(E2457,起始地址定义!A:D,3,FALSE)</f>
        <v>850</v>
      </c>
      <c r="M2457" s="14">
        <f>VLOOKUP($F2457,类型描述及偏移量!$C:$H,2,FALSE)</f>
        <v>22</v>
      </c>
      <c r="N2457" s="14" t="str">
        <f>VLOOKUP($F2457,类型描述及偏移量!$C:$H,3,FALSE)</f>
        <v>实型</v>
      </c>
      <c r="O2457" s="14" t="str">
        <f>VLOOKUP($F2457,类型描述及偏移量!$C:$H,4,FALSE)</f>
        <v>None</v>
      </c>
      <c r="P2457" s="14" t="str">
        <f>VLOOKUP($F2457,类型描述及偏移量!$C:$H,5,FALSE)</f>
        <v>No</v>
      </c>
      <c r="Q2457" s="14" t="str">
        <f>VLOOKUP($F2457,类型描述及偏移量!$C:$H,6,FALSE)</f>
        <v>上上限值</v>
      </c>
    </row>
    <row r="2458" hidden="1" spans="1:17">
      <c r="A2458" s="12" t="s">
        <v>126</v>
      </c>
      <c r="B2458" s="12" t="str">
        <f t="shared" si="439"/>
        <v>M3_Current</v>
      </c>
      <c r="C2458" s="12" t="str">
        <f t="shared" si="440"/>
        <v>LoLo</v>
      </c>
      <c r="D2458" s="12" t="str">
        <f t="shared" si="441"/>
        <v>BP_Value_var</v>
      </c>
      <c r="E2458" s="13" t="str">
        <f t="shared" si="447"/>
        <v>CHP3_M3_Current_BP_Value_var</v>
      </c>
      <c r="F2458" s="14" t="str">
        <f t="shared" si="448"/>
        <v>BP_Value_var_LoLo</v>
      </c>
      <c r="G2458" s="10" t="str">
        <f t="shared" si="449"/>
        <v>CHP3_M3_Current_LoLo</v>
      </c>
      <c r="H2458" s="10" t="str">
        <f>VLOOKUP(基本表格!E2458,起始地址定义!A:D,4,FALSE)&amp;" "&amp;Q2458</f>
        <v>2432+P5-M6 刨片机料仓3#出料螺旋B 反馈电流 下下限值</v>
      </c>
      <c r="I2458" s="10" t="str">
        <f t="shared" si="450"/>
        <v>DB1300,REAL876</v>
      </c>
      <c r="J2458" s="13" t="str">
        <f>VLOOKUP(E2458,起始地址定义!A:D,2,FALSE)</f>
        <v>DB1300</v>
      </c>
      <c r="K2458" s="12" t="str">
        <f t="shared" si="451"/>
        <v>REAL876</v>
      </c>
      <c r="L2458" s="13">
        <f>VLOOKUP(E2458,起始地址定义!A:D,3,FALSE)</f>
        <v>850</v>
      </c>
      <c r="M2458" s="14">
        <f>VLOOKUP($F2458,类型描述及偏移量!$C:$H,2,FALSE)</f>
        <v>26</v>
      </c>
      <c r="N2458" s="14" t="str">
        <f>VLOOKUP($F2458,类型描述及偏移量!$C:$H,3,FALSE)</f>
        <v>实型</v>
      </c>
      <c r="O2458" s="14" t="str">
        <f>VLOOKUP($F2458,类型描述及偏移量!$C:$H,4,FALSE)</f>
        <v>None</v>
      </c>
      <c r="P2458" s="14" t="str">
        <f>VLOOKUP($F2458,类型描述及偏移量!$C:$H,5,FALSE)</f>
        <v>No</v>
      </c>
      <c r="Q2458" s="14" t="str">
        <f>VLOOKUP($F2458,类型描述及偏移量!$C:$H,6,FALSE)</f>
        <v>下下限值</v>
      </c>
    </row>
    <row r="2459" hidden="1" spans="1:17">
      <c r="A2459" s="12" t="s">
        <v>126</v>
      </c>
      <c r="B2459" s="12" t="str">
        <f t="shared" si="439"/>
        <v>M4_M</v>
      </c>
      <c r="C2459" s="12" t="str">
        <f t="shared" si="440"/>
        <v>Enable</v>
      </c>
      <c r="D2459" s="12" t="str">
        <f t="shared" si="441"/>
        <v>BP_Motor_var</v>
      </c>
      <c r="E2459" s="13" t="str">
        <f t="shared" si="447"/>
        <v>CHP3_M4_M_BP_Motor_var</v>
      </c>
      <c r="F2459" s="14" t="str">
        <f t="shared" si="448"/>
        <v>BP_Motor_var_Enable</v>
      </c>
      <c r="G2459" s="10" t="str">
        <f t="shared" si="449"/>
        <v>CHP3_M4_M_Enable</v>
      </c>
      <c r="H2459" s="10" t="str">
        <f>VLOOKUP(基本表格!E2459,起始地址定义!A:D,4,FALSE)&amp;" "&amp;Q2459</f>
        <v>2147+P5-M13 刨片进料仓3#进料皮带分料器 电机控制 使能</v>
      </c>
      <c r="I2459" s="10" t="str">
        <f t="shared" si="450"/>
        <v>DB1300,X900.0</v>
      </c>
      <c r="J2459" s="13" t="str">
        <f>VLOOKUP(E2459,起始地址定义!A:D,2,FALSE)</f>
        <v>DB1300</v>
      </c>
      <c r="K2459" s="12" t="str">
        <f t="shared" si="451"/>
        <v>X900.0</v>
      </c>
      <c r="L2459" s="13">
        <f>VLOOKUP(E2459,起始地址定义!A:D,3,FALSE)</f>
        <v>900</v>
      </c>
      <c r="M2459" s="14">
        <f>VLOOKUP($F2459,类型描述及偏移量!$C:$H,2,FALSE)</f>
        <v>0</v>
      </c>
      <c r="N2459" s="14" t="str">
        <f>VLOOKUP($F2459,类型描述及偏移量!$C:$H,3,FALSE)</f>
        <v>离散</v>
      </c>
      <c r="O2459" s="14" t="str">
        <f>VLOOKUP($F2459,类型描述及偏移量!$C:$H,4,FALSE)</f>
        <v>None</v>
      </c>
      <c r="P2459" s="14" t="str">
        <f>VLOOKUP($F2459,类型描述及偏移量!$C:$H,5,FALSE)</f>
        <v>No</v>
      </c>
      <c r="Q2459" s="14" t="str">
        <f>VLOOKUP($F2459,类型描述及偏移量!$C:$H,6,FALSE)</f>
        <v>使能</v>
      </c>
    </row>
    <row r="2460" hidden="1" spans="1:17">
      <c r="A2460" s="12" t="s">
        <v>126</v>
      </c>
      <c r="B2460" s="12" t="str">
        <f t="shared" si="439"/>
        <v>M4_M</v>
      </c>
      <c r="C2460" s="12" t="str">
        <f t="shared" si="440"/>
        <v>Auto_Status</v>
      </c>
      <c r="D2460" s="12" t="str">
        <f t="shared" si="441"/>
        <v>BP_Motor_var</v>
      </c>
      <c r="E2460" s="13" t="str">
        <f t="shared" si="447"/>
        <v>CHP3_M4_M_BP_Motor_var</v>
      </c>
      <c r="F2460" s="14" t="str">
        <f t="shared" si="448"/>
        <v>BP_Motor_var_Auto_Status</v>
      </c>
      <c r="G2460" s="10" t="str">
        <f t="shared" si="449"/>
        <v>CHP3_M4_M_Auto_Status</v>
      </c>
      <c r="H2460" s="10" t="str">
        <f>VLOOKUP(基本表格!E2460,起始地址定义!A:D,4,FALSE)&amp;" "&amp;Q2460</f>
        <v>2147+P5-M13 刨片进料仓3#进料皮带分料器 电机控制 手自动状态</v>
      </c>
      <c r="I2460" s="10" t="str">
        <f t="shared" si="450"/>
        <v>DB1300,X900.3</v>
      </c>
      <c r="J2460" s="13" t="str">
        <f>VLOOKUP(E2460,起始地址定义!A:D,2,FALSE)</f>
        <v>DB1300</v>
      </c>
      <c r="K2460" s="12" t="str">
        <f t="shared" si="451"/>
        <v>X900.3</v>
      </c>
      <c r="L2460" s="13">
        <f>VLOOKUP(E2460,起始地址定义!A:D,3,FALSE)</f>
        <v>900</v>
      </c>
      <c r="M2460" s="14">
        <f>VLOOKUP($F2460,类型描述及偏移量!$C:$H,2,FALSE)</f>
        <v>0.3</v>
      </c>
      <c r="N2460" s="14" t="str">
        <f>VLOOKUP($F2460,类型描述及偏移量!$C:$H,3,FALSE)</f>
        <v>离散</v>
      </c>
      <c r="O2460" s="14" t="str">
        <f>VLOOKUP($F2460,类型描述及偏移量!$C:$H,4,FALSE)</f>
        <v>None</v>
      </c>
      <c r="P2460" s="14" t="str">
        <f>VLOOKUP($F2460,类型描述及偏移量!$C:$H,5,FALSE)</f>
        <v>Yes</v>
      </c>
      <c r="Q2460" s="14" t="str">
        <f>VLOOKUP($F2460,类型描述及偏移量!$C:$H,6,FALSE)</f>
        <v>手自动状态</v>
      </c>
    </row>
    <row r="2461" hidden="1" spans="1:17">
      <c r="A2461" s="12" t="s">
        <v>126</v>
      </c>
      <c r="B2461" s="12" t="str">
        <f t="shared" si="439"/>
        <v>M4_M</v>
      </c>
      <c r="C2461" s="12" t="str">
        <f t="shared" si="440"/>
        <v>Loc_Rem</v>
      </c>
      <c r="D2461" s="12" t="str">
        <f t="shared" si="441"/>
        <v>BP_Motor_var</v>
      </c>
      <c r="E2461" s="13" t="str">
        <f t="shared" si="447"/>
        <v>CHP3_M4_M_BP_Motor_var</v>
      </c>
      <c r="F2461" s="14" t="str">
        <f t="shared" si="448"/>
        <v>BP_Motor_var_Loc_Rem</v>
      </c>
      <c r="G2461" s="10" t="str">
        <f t="shared" si="449"/>
        <v>CHP3_M4_M_Loc_Rem</v>
      </c>
      <c r="H2461" s="10" t="str">
        <f>VLOOKUP(基本表格!E2461,起始地址定义!A:D,4,FALSE)&amp;" "&amp;Q2461</f>
        <v>2147+P5-M13 刨片进料仓3#进料皮带分料器 电机控制 本地/远程(检修/待机）</v>
      </c>
      <c r="I2461" s="10" t="str">
        <f t="shared" si="450"/>
        <v>DB1300,X900.4</v>
      </c>
      <c r="J2461" s="13" t="str">
        <f>VLOOKUP(E2461,起始地址定义!A:D,2,FALSE)</f>
        <v>DB1300</v>
      </c>
      <c r="K2461" s="12" t="str">
        <f t="shared" si="451"/>
        <v>X900.4</v>
      </c>
      <c r="L2461" s="13">
        <f>VLOOKUP(E2461,起始地址定义!A:D,3,FALSE)</f>
        <v>900</v>
      </c>
      <c r="M2461" s="14">
        <f>VLOOKUP($F2461,类型描述及偏移量!$C:$H,2,FALSE)</f>
        <v>0.4</v>
      </c>
      <c r="N2461" s="14" t="str">
        <f>VLOOKUP($F2461,类型描述及偏移量!$C:$H,3,FALSE)</f>
        <v>离散</v>
      </c>
      <c r="O2461" s="14" t="str">
        <f>VLOOKUP($F2461,类型描述及偏移量!$C:$H,4,FALSE)</f>
        <v>None</v>
      </c>
      <c r="P2461" s="14" t="str">
        <f>VLOOKUP($F2461,类型描述及偏移量!$C:$H,5,FALSE)</f>
        <v>Yes</v>
      </c>
      <c r="Q2461" s="14" t="str">
        <f>VLOOKUP($F2461,类型描述及偏移量!$C:$H,6,FALSE)</f>
        <v>本地/远程(检修/待机）</v>
      </c>
    </row>
    <row r="2462" hidden="1" spans="1:17">
      <c r="A2462" s="12" t="s">
        <v>126</v>
      </c>
      <c r="B2462" s="12" t="str">
        <f t="shared" si="439"/>
        <v>M4_M</v>
      </c>
      <c r="C2462" s="12" t="str">
        <f t="shared" si="440"/>
        <v>ON_HMI</v>
      </c>
      <c r="D2462" s="12" t="str">
        <f t="shared" si="441"/>
        <v>BP_Motor_var</v>
      </c>
      <c r="E2462" s="13" t="str">
        <f t="shared" si="447"/>
        <v>CHP3_M4_M_BP_Motor_var</v>
      </c>
      <c r="F2462" s="14" t="str">
        <f t="shared" si="448"/>
        <v>BP_Motor_var_ON_HMI</v>
      </c>
      <c r="G2462" s="10" t="str">
        <f t="shared" si="449"/>
        <v>CHP3_M4_M_ON_HMI</v>
      </c>
      <c r="H2462" s="10" t="str">
        <f>VLOOKUP(基本表格!E2462,起始地址定义!A:D,4,FALSE)&amp;" "&amp;Q2462</f>
        <v>2147+P5-M13 刨片进料仓3#进料皮带分料器 电机控制 开启_上位机(正转)</v>
      </c>
      <c r="I2462" s="10" t="str">
        <f t="shared" si="450"/>
        <v>DB1300,X900.6</v>
      </c>
      <c r="J2462" s="13" t="str">
        <f>VLOOKUP(E2462,起始地址定义!A:D,2,FALSE)</f>
        <v>DB1300</v>
      </c>
      <c r="K2462" s="12" t="str">
        <f t="shared" si="451"/>
        <v>X900.6</v>
      </c>
      <c r="L2462" s="13">
        <f>VLOOKUP(E2462,起始地址定义!A:D,3,FALSE)</f>
        <v>900</v>
      </c>
      <c r="M2462" s="14">
        <f>VLOOKUP($F2462,类型描述及偏移量!$C:$H,2,FALSE)</f>
        <v>0.6</v>
      </c>
      <c r="N2462" s="14" t="str">
        <f>VLOOKUP($F2462,类型描述及偏移量!$C:$H,3,FALSE)</f>
        <v>离散</v>
      </c>
      <c r="O2462" s="14" t="str">
        <f>VLOOKUP($F2462,类型描述及偏移量!$C:$H,4,FALSE)</f>
        <v>None</v>
      </c>
      <c r="P2462" s="14" t="str">
        <f>VLOOKUP($F2462,类型描述及偏移量!$C:$H,5,FALSE)</f>
        <v>No</v>
      </c>
      <c r="Q2462" s="14" t="str">
        <f>VLOOKUP($F2462,类型描述及偏移量!$C:$H,6,FALSE)</f>
        <v>开启_上位机(正转)</v>
      </c>
    </row>
    <row r="2463" hidden="1" spans="1:17">
      <c r="A2463" s="12" t="s">
        <v>126</v>
      </c>
      <c r="B2463" s="12" t="str">
        <f t="shared" si="439"/>
        <v>M4_M</v>
      </c>
      <c r="C2463" s="12" t="str">
        <f t="shared" si="440"/>
        <v>OFF_HMI</v>
      </c>
      <c r="D2463" s="12" t="str">
        <f t="shared" si="441"/>
        <v>BP_Motor_var</v>
      </c>
      <c r="E2463" s="13" t="str">
        <f t="shared" si="447"/>
        <v>CHP3_M4_M_BP_Motor_var</v>
      </c>
      <c r="F2463" s="14" t="str">
        <f t="shared" si="448"/>
        <v>BP_Motor_var_OFF_HMI</v>
      </c>
      <c r="G2463" s="10" t="str">
        <f t="shared" si="449"/>
        <v>CHP3_M4_M_OFF_HMI</v>
      </c>
      <c r="H2463" s="10" t="str">
        <f>VLOOKUP(基本表格!E2463,起始地址定义!A:D,4,FALSE)&amp;" "&amp;Q2463</f>
        <v>2147+P5-M13 刨片进料仓3#进料皮带分料器 电机控制 停止_上位机(反转)</v>
      </c>
      <c r="I2463" s="10" t="str">
        <f t="shared" si="450"/>
        <v>DB1300,X901.0</v>
      </c>
      <c r="J2463" s="13" t="str">
        <f>VLOOKUP(E2463,起始地址定义!A:D,2,FALSE)</f>
        <v>DB1300</v>
      </c>
      <c r="K2463" s="12" t="str">
        <f t="shared" si="451"/>
        <v>X901.0</v>
      </c>
      <c r="L2463" s="13">
        <f>VLOOKUP(E2463,起始地址定义!A:D,3,FALSE)</f>
        <v>900</v>
      </c>
      <c r="M2463" s="14">
        <f>VLOOKUP($F2463,类型描述及偏移量!$C:$H,2,FALSE)</f>
        <v>1</v>
      </c>
      <c r="N2463" s="14" t="str">
        <f>VLOOKUP($F2463,类型描述及偏移量!$C:$H,3,FALSE)</f>
        <v>离散</v>
      </c>
      <c r="O2463" s="14" t="str">
        <f>VLOOKUP($F2463,类型描述及偏移量!$C:$H,4,FALSE)</f>
        <v>None</v>
      </c>
      <c r="P2463" s="14" t="str">
        <f>VLOOKUP($F2463,类型描述及偏移量!$C:$H,5,FALSE)</f>
        <v>No</v>
      </c>
      <c r="Q2463" s="14" t="str">
        <f>VLOOKUP($F2463,类型描述及偏移量!$C:$H,6,FALSE)</f>
        <v>停止_上位机(反转)</v>
      </c>
    </row>
    <row r="2464" hidden="1" spans="1:17">
      <c r="A2464" s="12" t="s">
        <v>126</v>
      </c>
      <c r="B2464" s="12" t="str">
        <f t="shared" si="439"/>
        <v>M4_M</v>
      </c>
      <c r="C2464" s="12" t="str">
        <f t="shared" si="440"/>
        <v>Fan</v>
      </c>
      <c r="D2464" s="12" t="str">
        <f t="shared" si="441"/>
        <v>BP_Motor_var</v>
      </c>
      <c r="E2464" s="13" t="str">
        <f t="shared" si="447"/>
        <v>CHP3_M4_M_BP_Motor_var</v>
      </c>
      <c r="F2464" s="14" t="str">
        <f t="shared" si="448"/>
        <v>BP_Motor_var_Fan</v>
      </c>
      <c r="G2464" s="10" t="str">
        <f t="shared" si="449"/>
        <v>CHP3_M4_M_Fan</v>
      </c>
      <c r="H2464" s="10" t="str">
        <f>VLOOKUP(基本表格!E2464,起始地址定义!A:D,4,FALSE)&amp;" "&amp;Q2464</f>
        <v>2147+P5-M13 刨片进料仓3#进料皮带分料器 电机控制 通风扇</v>
      </c>
      <c r="I2464" s="10" t="str">
        <f t="shared" si="450"/>
        <v>DB1300,X901.1</v>
      </c>
      <c r="J2464" s="13" t="str">
        <f>VLOOKUP(E2464,起始地址定义!A:D,2,FALSE)</f>
        <v>DB1300</v>
      </c>
      <c r="K2464" s="12" t="str">
        <f t="shared" si="451"/>
        <v>X901.1</v>
      </c>
      <c r="L2464" s="13">
        <f>VLOOKUP(E2464,起始地址定义!A:D,3,FALSE)</f>
        <v>900</v>
      </c>
      <c r="M2464" s="14">
        <f>VLOOKUP($F2464,类型描述及偏移量!$C:$H,2,FALSE)</f>
        <v>1.1</v>
      </c>
      <c r="N2464" s="14" t="str">
        <f>VLOOKUP($F2464,类型描述及偏移量!$C:$H,3,FALSE)</f>
        <v>离散</v>
      </c>
      <c r="O2464" s="14" t="str">
        <f>VLOOKUP($F2464,类型描述及偏移量!$C:$H,4,FALSE)</f>
        <v>None</v>
      </c>
      <c r="P2464" s="14" t="str">
        <f>VLOOKUP($F2464,类型描述及偏移量!$C:$H,5,FALSE)</f>
        <v>Yes</v>
      </c>
      <c r="Q2464" s="14" t="str">
        <f>VLOOKUP($F2464,类型描述及偏移量!$C:$H,6,FALSE)</f>
        <v>通风扇</v>
      </c>
    </row>
    <row r="2465" hidden="1" spans="1:17">
      <c r="A2465" s="12" t="s">
        <v>126</v>
      </c>
      <c r="B2465" s="12" t="str">
        <f t="shared" si="439"/>
        <v>M4_M</v>
      </c>
      <c r="C2465" s="12" t="str">
        <f t="shared" si="440"/>
        <v>Motor</v>
      </c>
      <c r="D2465" s="12" t="str">
        <f t="shared" si="441"/>
        <v>BP_Motor_var</v>
      </c>
      <c r="E2465" s="13" t="str">
        <f t="shared" si="447"/>
        <v>CHP3_M4_M_BP_Motor_var</v>
      </c>
      <c r="F2465" s="14" t="str">
        <f t="shared" si="448"/>
        <v>BP_Motor_var_Motor</v>
      </c>
      <c r="G2465" s="10" t="str">
        <f t="shared" si="449"/>
        <v>CHP3_M4_M_Motor</v>
      </c>
      <c r="H2465" s="10" t="str">
        <f>VLOOKUP(基本表格!E2465,起始地址定义!A:D,4,FALSE)&amp;" "&amp;Q2465</f>
        <v>2147+P5-M13 刨片进料仓3#进料皮带分料器 电机控制 电机(正转）</v>
      </c>
      <c r="I2465" s="10" t="str">
        <f t="shared" si="450"/>
        <v>DB1300,X901.2</v>
      </c>
      <c r="J2465" s="13" t="str">
        <f>VLOOKUP(E2465,起始地址定义!A:D,2,FALSE)</f>
        <v>DB1300</v>
      </c>
      <c r="K2465" s="12" t="str">
        <f t="shared" si="451"/>
        <v>X901.2</v>
      </c>
      <c r="L2465" s="13">
        <f>VLOOKUP(E2465,起始地址定义!A:D,3,FALSE)</f>
        <v>900</v>
      </c>
      <c r="M2465" s="14">
        <f>VLOOKUP($F2465,类型描述及偏移量!$C:$H,2,FALSE)</f>
        <v>1.2</v>
      </c>
      <c r="N2465" s="14" t="str">
        <f>VLOOKUP($F2465,类型描述及偏移量!$C:$H,3,FALSE)</f>
        <v>离散</v>
      </c>
      <c r="O2465" s="14" t="str">
        <f>VLOOKUP($F2465,类型描述及偏移量!$C:$H,4,FALSE)</f>
        <v>None</v>
      </c>
      <c r="P2465" s="14" t="str">
        <f>VLOOKUP($F2465,类型描述及偏移量!$C:$H,5,FALSE)</f>
        <v>Yes</v>
      </c>
      <c r="Q2465" s="14" t="str">
        <f>VLOOKUP($F2465,类型描述及偏移量!$C:$H,6,FALSE)</f>
        <v>电机(正转）</v>
      </c>
    </row>
    <row r="2466" hidden="1" spans="1:17">
      <c r="A2466" s="12" t="s">
        <v>126</v>
      </c>
      <c r="B2466" s="12" t="str">
        <f t="shared" si="439"/>
        <v>M4_M</v>
      </c>
      <c r="C2466" s="12" t="str">
        <f t="shared" si="440"/>
        <v>OL</v>
      </c>
      <c r="D2466" s="12" t="str">
        <f t="shared" si="441"/>
        <v>BP_Motor_var</v>
      </c>
      <c r="E2466" s="13" t="str">
        <f t="shared" si="447"/>
        <v>CHP3_M4_M_BP_Motor_var</v>
      </c>
      <c r="F2466" s="14" t="str">
        <f t="shared" si="448"/>
        <v>BP_Motor_var_OL</v>
      </c>
      <c r="G2466" s="10" t="str">
        <f t="shared" si="449"/>
        <v>CHP3_M4_M_OL</v>
      </c>
      <c r="H2466" s="10" t="str">
        <f>VLOOKUP(基本表格!E2466,起始地址定义!A:D,4,FALSE)&amp;" "&amp;Q2466</f>
        <v>2147+P5-M13 刨片进料仓3#进料皮带分料器 电机控制 电机过载</v>
      </c>
      <c r="I2466" s="10" t="str">
        <f t="shared" si="450"/>
        <v>DB1300,X901.3</v>
      </c>
      <c r="J2466" s="13" t="str">
        <f>VLOOKUP(E2466,起始地址定义!A:D,2,FALSE)</f>
        <v>DB1300</v>
      </c>
      <c r="K2466" s="12" t="str">
        <f t="shared" si="451"/>
        <v>X901.3</v>
      </c>
      <c r="L2466" s="13">
        <f>VLOOKUP(E2466,起始地址定义!A:D,3,FALSE)</f>
        <v>900</v>
      </c>
      <c r="M2466" s="14">
        <f>VLOOKUP($F2466,类型描述及偏移量!$C:$H,2,FALSE)</f>
        <v>1.3</v>
      </c>
      <c r="N2466" s="14" t="str">
        <f>VLOOKUP($F2466,类型描述及偏移量!$C:$H,3,FALSE)</f>
        <v>离散</v>
      </c>
      <c r="O2466" s="14" t="str">
        <f>VLOOKUP($F2466,类型描述及偏移量!$C:$H,4,FALSE)</f>
        <v>On</v>
      </c>
      <c r="P2466" s="14" t="str">
        <f>VLOOKUP($F2466,类型描述及偏移量!$C:$H,5,FALSE)</f>
        <v>Yes</v>
      </c>
      <c r="Q2466" s="14" t="str">
        <f>VLOOKUP($F2466,类型描述及偏移量!$C:$H,6,FALSE)</f>
        <v>电机过载</v>
      </c>
    </row>
    <row r="2467" hidden="1" spans="1:17">
      <c r="A2467" s="12" t="s">
        <v>126</v>
      </c>
      <c r="B2467" s="12" t="str">
        <f t="shared" si="439"/>
        <v>M4_M</v>
      </c>
      <c r="C2467" s="12" t="str">
        <f t="shared" si="440"/>
        <v>Fan_OL</v>
      </c>
      <c r="D2467" s="12" t="str">
        <f t="shared" si="441"/>
        <v>BP_Motor_var</v>
      </c>
      <c r="E2467" s="13" t="str">
        <f t="shared" si="447"/>
        <v>CHP3_M4_M_BP_Motor_var</v>
      </c>
      <c r="F2467" s="14" t="str">
        <f t="shared" si="448"/>
        <v>BP_Motor_var_Fan_OL</v>
      </c>
      <c r="G2467" s="10" t="str">
        <f t="shared" si="449"/>
        <v>CHP3_M4_M_Fan_OL</v>
      </c>
      <c r="H2467" s="10" t="str">
        <f>VLOOKUP(基本表格!E2467,起始地址定义!A:D,4,FALSE)&amp;" "&amp;Q2467</f>
        <v>2147+P5-M13 刨片进料仓3#进料皮带分料器 电机控制 风扇过载</v>
      </c>
      <c r="I2467" s="10" t="str">
        <f t="shared" si="450"/>
        <v>DB1300,X901.4</v>
      </c>
      <c r="J2467" s="13" t="str">
        <f>VLOOKUP(E2467,起始地址定义!A:D,2,FALSE)</f>
        <v>DB1300</v>
      </c>
      <c r="K2467" s="12" t="str">
        <f t="shared" si="451"/>
        <v>X901.4</v>
      </c>
      <c r="L2467" s="13">
        <f>VLOOKUP(E2467,起始地址定义!A:D,3,FALSE)</f>
        <v>900</v>
      </c>
      <c r="M2467" s="14">
        <f>VLOOKUP($F2467,类型描述及偏移量!$C:$H,2,FALSE)</f>
        <v>1.4</v>
      </c>
      <c r="N2467" s="14" t="str">
        <f>VLOOKUP($F2467,类型描述及偏移量!$C:$H,3,FALSE)</f>
        <v>离散</v>
      </c>
      <c r="O2467" s="14" t="str">
        <f>VLOOKUP($F2467,类型描述及偏移量!$C:$H,4,FALSE)</f>
        <v>On</v>
      </c>
      <c r="P2467" s="14" t="str">
        <f>VLOOKUP($F2467,类型描述及偏移量!$C:$H,5,FALSE)</f>
        <v>Yes</v>
      </c>
      <c r="Q2467" s="14" t="str">
        <f>VLOOKUP($F2467,类型描述及偏移量!$C:$H,6,FALSE)</f>
        <v>风扇过载</v>
      </c>
    </row>
    <row r="2468" hidden="1" spans="1:17">
      <c r="A2468" s="12" t="s">
        <v>126</v>
      </c>
      <c r="B2468" s="12" t="str">
        <f t="shared" si="439"/>
        <v>M4_M</v>
      </c>
      <c r="C2468" s="12" t="str">
        <f t="shared" si="440"/>
        <v>RunSig</v>
      </c>
      <c r="D2468" s="12" t="str">
        <f t="shared" si="441"/>
        <v>BP_Motor_var</v>
      </c>
      <c r="E2468" s="13" t="str">
        <f t="shared" si="447"/>
        <v>CHP3_M4_M_BP_Motor_var</v>
      </c>
      <c r="F2468" s="14" t="str">
        <f t="shared" si="448"/>
        <v>BP_Motor_var_RunSig</v>
      </c>
      <c r="G2468" s="10" t="str">
        <f t="shared" si="449"/>
        <v>CHP3_M4_M_RunSig</v>
      </c>
      <c r="H2468" s="10" t="str">
        <f>VLOOKUP(基本表格!E2468,起始地址定义!A:D,4,FALSE)&amp;" "&amp;Q2468</f>
        <v>2147+P5-M13 刨片进料仓3#进料皮带分料器 电机控制 电机运行指示</v>
      </c>
      <c r="I2468" s="10" t="str">
        <f t="shared" si="450"/>
        <v>DB1300,X901.5</v>
      </c>
      <c r="J2468" s="13" t="str">
        <f>VLOOKUP(E2468,起始地址定义!A:D,2,FALSE)</f>
        <v>DB1300</v>
      </c>
      <c r="K2468" s="12" t="str">
        <f t="shared" si="451"/>
        <v>X901.5</v>
      </c>
      <c r="L2468" s="13">
        <f>VLOOKUP(E2468,起始地址定义!A:D,3,FALSE)</f>
        <v>900</v>
      </c>
      <c r="M2468" s="14">
        <f>VLOOKUP($F2468,类型描述及偏移量!$C:$H,2,FALSE)</f>
        <v>1.5</v>
      </c>
      <c r="N2468" s="14" t="str">
        <f>VLOOKUP($F2468,类型描述及偏移量!$C:$H,3,FALSE)</f>
        <v>离散</v>
      </c>
      <c r="O2468" s="14" t="str">
        <f>VLOOKUP($F2468,类型描述及偏移量!$C:$H,4,FALSE)</f>
        <v>None</v>
      </c>
      <c r="P2468" s="14" t="str">
        <f>VLOOKUP($F2468,类型描述及偏移量!$C:$H,5,FALSE)</f>
        <v>Yes</v>
      </c>
      <c r="Q2468" s="14" t="str">
        <f>VLOOKUP($F2468,类型描述及偏移量!$C:$H,6,FALSE)</f>
        <v>电机运行指示</v>
      </c>
    </row>
    <row r="2469" hidden="1" spans="1:17">
      <c r="A2469" s="12" t="s">
        <v>126</v>
      </c>
      <c r="B2469" s="12" t="str">
        <f t="shared" ref="B2469:B2532" si="452">"M"&amp;RIGHT(LEFT(B2346,FIND("_",B2346,1)-1),LEN(LEFT(B2346,FIND("_",B2346,1)-1))-1)+1&amp;"_"&amp;RIGHT(B2346,LEN(B2346)-FIND("_",B2346,1))</f>
        <v>M4_M</v>
      </c>
      <c r="C2469" s="12" t="str">
        <f t="shared" ref="C2469:C2532" si="453">C2346</f>
        <v>Break_ALM</v>
      </c>
      <c r="D2469" s="12" t="str">
        <f t="shared" ref="D2469:D2532" si="454">D2346</f>
        <v>BP_Motor_var</v>
      </c>
      <c r="E2469" s="13" t="str">
        <f t="shared" si="447"/>
        <v>CHP3_M4_M_BP_Motor_var</v>
      </c>
      <c r="F2469" s="14" t="str">
        <f t="shared" si="448"/>
        <v>BP_Motor_var_Break_ALM</v>
      </c>
      <c r="G2469" s="10" t="str">
        <f t="shared" si="449"/>
        <v>CHP3_M4_M_Break_ALM</v>
      </c>
      <c r="H2469" s="10" t="str">
        <f>VLOOKUP(基本表格!E2469,起始地址定义!A:D,4,FALSE)&amp;" "&amp;Q2469</f>
        <v>2147+P5-M13 刨片进料仓3#进料皮带分料器 电机控制 断链报警</v>
      </c>
      <c r="I2469" s="10" t="str">
        <f t="shared" si="450"/>
        <v>DB1300,X901.6</v>
      </c>
      <c r="J2469" s="13" t="str">
        <f>VLOOKUP(E2469,起始地址定义!A:D,2,FALSE)</f>
        <v>DB1300</v>
      </c>
      <c r="K2469" s="12" t="str">
        <f t="shared" si="451"/>
        <v>X901.6</v>
      </c>
      <c r="L2469" s="13">
        <f>VLOOKUP(E2469,起始地址定义!A:D,3,FALSE)</f>
        <v>900</v>
      </c>
      <c r="M2469" s="14">
        <f>VLOOKUP($F2469,类型描述及偏移量!$C:$H,2,FALSE)</f>
        <v>1.6</v>
      </c>
      <c r="N2469" s="14" t="str">
        <f>VLOOKUP($F2469,类型描述及偏移量!$C:$H,3,FALSE)</f>
        <v>离散</v>
      </c>
      <c r="O2469" s="14" t="str">
        <f>VLOOKUP($F2469,类型描述及偏移量!$C:$H,4,FALSE)</f>
        <v>On</v>
      </c>
      <c r="P2469" s="14" t="str">
        <f>VLOOKUP($F2469,类型描述及偏移量!$C:$H,5,FALSE)</f>
        <v>Yes</v>
      </c>
      <c r="Q2469" s="14" t="str">
        <f>VLOOKUP($F2469,类型描述及偏移量!$C:$H,6,FALSE)</f>
        <v>断链报警</v>
      </c>
    </row>
    <row r="2470" hidden="1" spans="1:17">
      <c r="A2470" s="12" t="s">
        <v>126</v>
      </c>
      <c r="B2470" s="12" t="str">
        <f t="shared" si="452"/>
        <v>M4_M</v>
      </c>
      <c r="C2470" s="12" t="str">
        <f t="shared" si="453"/>
        <v>Break_CHK</v>
      </c>
      <c r="D2470" s="12" t="str">
        <f t="shared" si="454"/>
        <v>BP_Motor_var</v>
      </c>
      <c r="E2470" s="13" t="str">
        <f t="shared" si="447"/>
        <v>CHP3_M4_M_BP_Motor_var</v>
      </c>
      <c r="F2470" s="14" t="str">
        <f t="shared" si="448"/>
        <v>BP_Motor_var_Break_CHK</v>
      </c>
      <c r="G2470" s="10" t="str">
        <f t="shared" si="449"/>
        <v>CHP3_M4_M_Break_CHK</v>
      </c>
      <c r="H2470" s="10" t="str">
        <f>VLOOKUP(基本表格!E2470,起始地址定义!A:D,4,FALSE)&amp;" "&amp;Q2470</f>
        <v>2147+P5-M13 刨片进料仓3#进料皮带分料器 电机控制 断链检测</v>
      </c>
      <c r="I2470" s="10" t="str">
        <f t="shared" si="450"/>
        <v>DB1300,X901.7</v>
      </c>
      <c r="J2470" s="13" t="str">
        <f>VLOOKUP(E2470,起始地址定义!A:D,2,FALSE)</f>
        <v>DB1300</v>
      </c>
      <c r="K2470" s="12" t="str">
        <f t="shared" si="451"/>
        <v>X901.7</v>
      </c>
      <c r="L2470" s="13">
        <f>VLOOKUP(E2470,起始地址定义!A:D,3,FALSE)</f>
        <v>900</v>
      </c>
      <c r="M2470" s="14">
        <f>VLOOKUP($F2470,类型描述及偏移量!$C:$H,2,FALSE)</f>
        <v>1.7</v>
      </c>
      <c r="N2470" s="14" t="str">
        <f>VLOOKUP($F2470,类型描述及偏移量!$C:$H,3,FALSE)</f>
        <v>离散</v>
      </c>
      <c r="O2470" s="14" t="str">
        <f>VLOOKUP($F2470,类型描述及偏移量!$C:$H,4,FALSE)</f>
        <v>None</v>
      </c>
      <c r="P2470" s="14" t="str">
        <f>VLOOKUP($F2470,类型描述及偏移量!$C:$H,5,FALSE)</f>
        <v>Yes</v>
      </c>
      <c r="Q2470" s="14" t="str">
        <f>VLOOKUP($F2470,类型描述及偏移量!$C:$H,6,FALSE)</f>
        <v>断链检测</v>
      </c>
    </row>
    <row r="2471" hidden="1" spans="1:17">
      <c r="A2471" s="12" t="s">
        <v>126</v>
      </c>
      <c r="B2471" s="12" t="str">
        <f t="shared" si="452"/>
        <v>M4_M</v>
      </c>
      <c r="C2471" s="12" t="str">
        <f t="shared" si="453"/>
        <v>INV_Res_HMI</v>
      </c>
      <c r="D2471" s="12" t="str">
        <f t="shared" si="454"/>
        <v>BP_Motor_var</v>
      </c>
      <c r="E2471" s="13" t="str">
        <f t="shared" si="447"/>
        <v>CHP3_M4_M_BP_Motor_var</v>
      </c>
      <c r="F2471" s="14" t="str">
        <f t="shared" si="448"/>
        <v>BP_Motor_var_INV_Res_HMI</v>
      </c>
      <c r="G2471" s="10" t="str">
        <f t="shared" si="449"/>
        <v>CHP3_M4_M_INV_Res_HMI</v>
      </c>
      <c r="H2471" s="10" t="str">
        <f>VLOOKUP(基本表格!E2471,起始地址定义!A:D,4,FALSE)&amp;" "&amp;Q2471</f>
        <v>2147+P5-M13 刨片进料仓3#进料皮带分料器 电机控制 复位</v>
      </c>
      <c r="I2471" s="10" t="str">
        <f t="shared" si="450"/>
        <v>DB1300,X902.0</v>
      </c>
      <c r="J2471" s="13" t="str">
        <f>VLOOKUP(E2471,起始地址定义!A:D,2,FALSE)</f>
        <v>DB1300</v>
      </c>
      <c r="K2471" s="12" t="str">
        <f t="shared" si="451"/>
        <v>X902.0</v>
      </c>
      <c r="L2471" s="13">
        <f>VLOOKUP(E2471,起始地址定义!A:D,3,FALSE)</f>
        <v>900</v>
      </c>
      <c r="M2471" s="14">
        <f>VLOOKUP($F2471,类型描述及偏移量!$C:$H,2,FALSE)</f>
        <v>2</v>
      </c>
      <c r="N2471" s="14" t="str">
        <f>VLOOKUP($F2471,类型描述及偏移量!$C:$H,3,FALSE)</f>
        <v>离散</v>
      </c>
      <c r="O2471" s="14" t="str">
        <f>VLOOKUP($F2471,类型描述及偏移量!$C:$H,4,FALSE)</f>
        <v>None</v>
      </c>
      <c r="P2471" s="14" t="str">
        <f>VLOOKUP($F2471,类型描述及偏移量!$C:$H,5,FALSE)</f>
        <v>No</v>
      </c>
      <c r="Q2471" s="14" t="str">
        <f>VLOOKUP($F2471,类型描述及偏移量!$C:$H,6,FALSE)</f>
        <v>复位</v>
      </c>
    </row>
    <row r="2472" hidden="1" spans="1:17">
      <c r="A2472" s="12" t="s">
        <v>126</v>
      </c>
      <c r="B2472" s="12" t="str">
        <f t="shared" si="452"/>
        <v>M4_M</v>
      </c>
      <c r="C2472" s="12" t="str">
        <f t="shared" si="453"/>
        <v>Break_EN</v>
      </c>
      <c r="D2472" s="12" t="str">
        <f t="shared" si="454"/>
        <v>BP_Motor_var</v>
      </c>
      <c r="E2472" s="13" t="str">
        <f t="shared" si="447"/>
        <v>CHP3_M4_M_BP_Motor_var</v>
      </c>
      <c r="F2472" s="14" t="str">
        <f t="shared" si="448"/>
        <v>BP_Motor_var_Break_EN</v>
      </c>
      <c r="G2472" s="10" t="str">
        <f t="shared" si="449"/>
        <v>CHP3_M4_M_Break_EN</v>
      </c>
      <c r="H2472" s="10" t="str">
        <f>VLOOKUP(基本表格!E2472,起始地址定义!A:D,4,FALSE)&amp;" "&amp;Q2472</f>
        <v>2147+P5-M13 刨片进料仓3#进料皮带分料器 电机控制 断链保护使能</v>
      </c>
      <c r="I2472" s="10" t="str">
        <f t="shared" si="450"/>
        <v>DB1300,X902.1</v>
      </c>
      <c r="J2472" s="13" t="str">
        <f>VLOOKUP(E2472,起始地址定义!A:D,2,FALSE)</f>
        <v>DB1300</v>
      </c>
      <c r="K2472" s="12" t="str">
        <f t="shared" si="451"/>
        <v>X902.1</v>
      </c>
      <c r="L2472" s="13">
        <f>VLOOKUP(E2472,起始地址定义!A:D,3,FALSE)</f>
        <v>900</v>
      </c>
      <c r="M2472" s="14">
        <f>VLOOKUP($F2472,类型描述及偏移量!$C:$H,2,FALSE)</f>
        <v>2.1</v>
      </c>
      <c r="N2472" s="14" t="str">
        <f>VLOOKUP($F2472,类型描述及偏移量!$C:$H,3,FALSE)</f>
        <v>离散</v>
      </c>
      <c r="O2472" s="14" t="str">
        <f>VLOOKUP($F2472,类型描述及偏移量!$C:$H,4,FALSE)</f>
        <v>None</v>
      </c>
      <c r="P2472" s="14" t="str">
        <f>VLOOKUP($F2472,类型描述及偏移量!$C:$H,5,FALSE)</f>
        <v>No</v>
      </c>
      <c r="Q2472" s="14" t="str">
        <f>VLOOKUP($F2472,类型描述及偏移量!$C:$H,6,FALSE)</f>
        <v>断链保护使能</v>
      </c>
    </row>
    <row r="2473" hidden="1" spans="1:17">
      <c r="A2473" s="12" t="s">
        <v>126</v>
      </c>
      <c r="B2473" s="12" t="str">
        <f t="shared" si="452"/>
        <v>M4_M</v>
      </c>
      <c r="C2473" s="12" t="str">
        <f t="shared" si="453"/>
        <v>Break_Stop</v>
      </c>
      <c r="D2473" s="12" t="str">
        <f t="shared" si="454"/>
        <v>BP_Motor_var</v>
      </c>
      <c r="E2473" s="13" t="str">
        <f t="shared" si="447"/>
        <v>CHP3_M4_M_BP_Motor_var</v>
      </c>
      <c r="F2473" s="14" t="str">
        <f t="shared" si="448"/>
        <v>BP_Motor_var_Break_Stop</v>
      </c>
      <c r="G2473" s="10" t="str">
        <f t="shared" si="449"/>
        <v>CHP3_M4_M_Break_Stop</v>
      </c>
      <c r="H2473" s="10" t="str">
        <f>VLOOKUP(基本表格!E2473,起始地址定义!A:D,4,FALSE)&amp;" "&amp;Q2473</f>
        <v>2147+P5-M13 刨片进料仓3#进料皮带分料器 电机控制 断链导致停机</v>
      </c>
      <c r="I2473" s="10" t="str">
        <f t="shared" si="450"/>
        <v>DB1300,X902.2</v>
      </c>
      <c r="J2473" s="13" t="str">
        <f>VLOOKUP(E2473,起始地址定义!A:D,2,FALSE)</f>
        <v>DB1300</v>
      </c>
      <c r="K2473" s="12" t="str">
        <f t="shared" si="451"/>
        <v>X902.2</v>
      </c>
      <c r="L2473" s="13">
        <f>VLOOKUP(E2473,起始地址定义!A:D,3,FALSE)</f>
        <v>900</v>
      </c>
      <c r="M2473" s="14">
        <f>VLOOKUP($F2473,类型描述及偏移量!$C:$H,2,FALSE)</f>
        <v>2.2</v>
      </c>
      <c r="N2473" s="14" t="str">
        <f>VLOOKUP($F2473,类型描述及偏移量!$C:$H,3,FALSE)</f>
        <v>离散</v>
      </c>
      <c r="O2473" s="14" t="str">
        <f>VLOOKUP($F2473,类型描述及偏移量!$C:$H,4,FALSE)</f>
        <v>On</v>
      </c>
      <c r="P2473" s="14" t="str">
        <f>VLOOKUP($F2473,类型描述及偏移量!$C:$H,5,FALSE)</f>
        <v>Yes</v>
      </c>
      <c r="Q2473" s="14" t="str">
        <f>VLOOKUP($F2473,类型描述及偏移量!$C:$H,6,FALSE)</f>
        <v>断链导致停机</v>
      </c>
    </row>
    <row r="2474" hidden="1" spans="1:17">
      <c r="A2474" s="12" t="s">
        <v>126</v>
      </c>
      <c r="B2474" s="12" t="str">
        <f t="shared" si="452"/>
        <v>M4_M</v>
      </c>
      <c r="C2474" s="12" t="str">
        <f t="shared" si="453"/>
        <v>Motor_Back</v>
      </c>
      <c r="D2474" s="12" t="str">
        <f t="shared" si="454"/>
        <v>BP_Motor_var</v>
      </c>
      <c r="E2474" s="13" t="str">
        <f t="shared" si="447"/>
        <v>CHP3_M4_M_BP_Motor_var</v>
      </c>
      <c r="F2474" s="14" t="str">
        <f t="shared" si="448"/>
        <v>BP_Motor_var_Motor_Back</v>
      </c>
      <c r="G2474" s="10" t="str">
        <f t="shared" si="449"/>
        <v>CHP3_M4_M_Motor_Back</v>
      </c>
      <c r="H2474" s="10" t="str">
        <f>VLOOKUP(基本表格!E2474,起始地址定义!A:D,4,FALSE)&amp;" "&amp;Q2474</f>
        <v>2147+P5-M13 刨片进料仓3#进料皮带分料器 电机控制 电机(反转）</v>
      </c>
      <c r="I2474" s="10" t="str">
        <f t="shared" si="450"/>
        <v>DB1300,X902.3</v>
      </c>
      <c r="J2474" s="13" t="str">
        <f>VLOOKUP(E2474,起始地址定义!A:D,2,FALSE)</f>
        <v>DB1300</v>
      </c>
      <c r="K2474" s="12" t="str">
        <f t="shared" si="451"/>
        <v>X902.3</v>
      </c>
      <c r="L2474" s="13">
        <f>VLOOKUP(E2474,起始地址定义!A:D,3,FALSE)</f>
        <v>900</v>
      </c>
      <c r="M2474" s="14">
        <f>VLOOKUP($F2474,类型描述及偏移量!$C:$H,2,FALSE)</f>
        <v>2.3</v>
      </c>
      <c r="N2474" s="14" t="str">
        <f>VLOOKUP($F2474,类型描述及偏移量!$C:$H,3,FALSE)</f>
        <v>离散</v>
      </c>
      <c r="O2474" s="14" t="str">
        <f>VLOOKUP($F2474,类型描述及偏移量!$C:$H,4,FALSE)</f>
        <v>None</v>
      </c>
      <c r="P2474" s="14" t="str">
        <f>VLOOKUP($F2474,类型描述及偏移量!$C:$H,5,FALSE)</f>
        <v>Yes</v>
      </c>
      <c r="Q2474" s="14" t="str">
        <f>VLOOKUP($F2474,类型描述及偏移量!$C:$H,6,FALSE)</f>
        <v>电机(反转）</v>
      </c>
    </row>
    <row r="2475" hidden="1" spans="1:17">
      <c r="A2475" s="12" t="s">
        <v>126</v>
      </c>
      <c r="B2475" s="12" t="str">
        <f t="shared" si="452"/>
        <v>M4_M</v>
      </c>
      <c r="C2475" s="12" t="str">
        <f t="shared" si="453"/>
        <v>Loc</v>
      </c>
      <c r="D2475" s="12" t="str">
        <f t="shared" si="454"/>
        <v>BP_Motor_var</v>
      </c>
      <c r="E2475" s="13" t="str">
        <f t="shared" si="447"/>
        <v>CHP3_M4_M_BP_Motor_var</v>
      </c>
      <c r="F2475" s="14" t="str">
        <f t="shared" si="448"/>
        <v>BP_Motor_var_Loc</v>
      </c>
      <c r="G2475" s="10" t="str">
        <f t="shared" si="449"/>
        <v>CHP3_M4_M_Loc</v>
      </c>
      <c r="H2475" s="10" t="str">
        <f>VLOOKUP(基本表格!E2475,起始地址定义!A:D,4,FALSE)&amp;" "&amp;Q2475</f>
        <v>2147+P5-M13 刨片进料仓3#进料皮带分料器 电机控制 本地</v>
      </c>
      <c r="I2475" s="10" t="str">
        <f t="shared" si="450"/>
        <v>DB1300,X902.4</v>
      </c>
      <c r="J2475" s="13" t="str">
        <f>VLOOKUP(E2475,起始地址定义!A:D,2,FALSE)</f>
        <v>DB1300</v>
      </c>
      <c r="K2475" s="12" t="str">
        <f t="shared" si="451"/>
        <v>X902.4</v>
      </c>
      <c r="L2475" s="13">
        <f>VLOOKUP(E2475,起始地址定义!A:D,3,FALSE)</f>
        <v>900</v>
      </c>
      <c r="M2475" s="14">
        <f>VLOOKUP($F2475,类型描述及偏移量!$C:$H,2,FALSE)</f>
        <v>2.4</v>
      </c>
      <c r="N2475" s="14" t="str">
        <f>VLOOKUP($F2475,类型描述及偏移量!$C:$H,3,FALSE)</f>
        <v>离散</v>
      </c>
      <c r="O2475" s="14" t="str">
        <f>VLOOKUP($F2475,类型描述及偏移量!$C:$H,4,FALSE)</f>
        <v>None</v>
      </c>
      <c r="P2475" s="14" t="str">
        <f>VLOOKUP($F2475,类型描述及偏移量!$C:$H,5,FALSE)</f>
        <v>Yes</v>
      </c>
      <c r="Q2475" s="14" t="str">
        <f>VLOOKUP($F2475,类型描述及偏移量!$C:$H,6,FALSE)</f>
        <v>本地</v>
      </c>
    </row>
    <row r="2476" hidden="1" spans="1:17">
      <c r="A2476" s="12" t="s">
        <v>126</v>
      </c>
      <c r="B2476" s="12" t="str">
        <f t="shared" si="452"/>
        <v>M4_M</v>
      </c>
      <c r="C2476" s="12" t="str">
        <f t="shared" si="453"/>
        <v>Rem</v>
      </c>
      <c r="D2476" s="12" t="str">
        <f t="shared" si="454"/>
        <v>BP_Motor_var</v>
      </c>
      <c r="E2476" s="13" t="str">
        <f t="shared" si="447"/>
        <v>CHP3_M4_M_BP_Motor_var</v>
      </c>
      <c r="F2476" s="14" t="str">
        <f t="shared" si="448"/>
        <v>BP_Motor_var_Rem</v>
      </c>
      <c r="G2476" s="10" t="str">
        <f t="shared" si="449"/>
        <v>CHP3_M4_M_Rem</v>
      </c>
      <c r="H2476" s="10" t="str">
        <f>VLOOKUP(基本表格!E2476,起始地址定义!A:D,4,FALSE)&amp;" "&amp;Q2476</f>
        <v>2147+P5-M13 刨片进料仓3#进料皮带分料器 电机控制 远程</v>
      </c>
      <c r="I2476" s="10" t="str">
        <f t="shared" si="450"/>
        <v>DB1300,X902.5</v>
      </c>
      <c r="J2476" s="13" t="str">
        <f>VLOOKUP(E2476,起始地址定义!A:D,2,FALSE)</f>
        <v>DB1300</v>
      </c>
      <c r="K2476" s="12" t="str">
        <f t="shared" si="451"/>
        <v>X902.5</v>
      </c>
      <c r="L2476" s="13">
        <f>VLOOKUP(E2476,起始地址定义!A:D,3,FALSE)</f>
        <v>900</v>
      </c>
      <c r="M2476" s="14">
        <f>VLOOKUP($F2476,类型描述及偏移量!$C:$H,2,FALSE)</f>
        <v>2.5</v>
      </c>
      <c r="N2476" s="14" t="str">
        <f>VLOOKUP($F2476,类型描述及偏移量!$C:$H,3,FALSE)</f>
        <v>离散</v>
      </c>
      <c r="O2476" s="14" t="str">
        <f>VLOOKUP($F2476,类型描述及偏移量!$C:$H,4,FALSE)</f>
        <v>None</v>
      </c>
      <c r="P2476" s="14" t="str">
        <f>VLOOKUP($F2476,类型描述及偏移量!$C:$H,5,FALSE)</f>
        <v>Yes</v>
      </c>
      <c r="Q2476" s="14" t="str">
        <f>VLOOKUP($F2476,类型描述及偏移量!$C:$H,6,FALSE)</f>
        <v>远程</v>
      </c>
    </row>
    <row r="2477" hidden="1" spans="1:17">
      <c r="A2477" s="12" t="s">
        <v>126</v>
      </c>
      <c r="B2477" s="12" t="str">
        <f t="shared" si="452"/>
        <v>M4_M</v>
      </c>
      <c r="C2477" s="12" t="str">
        <f t="shared" si="453"/>
        <v>Blocking_ALM</v>
      </c>
      <c r="D2477" s="12" t="str">
        <f t="shared" si="454"/>
        <v>BP_Motor_var</v>
      </c>
      <c r="E2477" s="13" t="str">
        <f t="shared" si="447"/>
        <v>CHP3_M4_M_BP_Motor_var</v>
      </c>
      <c r="F2477" s="14" t="str">
        <f t="shared" si="448"/>
        <v>BP_Motor_var_Blocking_ALM</v>
      </c>
      <c r="G2477" s="10" t="str">
        <f t="shared" si="449"/>
        <v>CHP3_M4_M_Blocking_ALM</v>
      </c>
      <c r="H2477" s="10" t="str">
        <f>VLOOKUP(基本表格!E2477,起始地址定义!A:D,4,FALSE)&amp;" "&amp;Q2477</f>
        <v>2147+P5-M13 刨片进料仓3#进料皮带分料器 电机控制 堵料报警</v>
      </c>
      <c r="I2477" s="10" t="str">
        <f t="shared" si="450"/>
        <v>DB1300,X902.6</v>
      </c>
      <c r="J2477" s="13" t="str">
        <f>VLOOKUP(E2477,起始地址定义!A:D,2,FALSE)</f>
        <v>DB1300</v>
      </c>
      <c r="K2477" s="12" t="str">
        <f t="shared" si="451"/>
        <v>X902.6</v>
      </c>
      <c r="L2477" s="13">
        <f>VLOOKUP(E2477,起始地址定义!A:D,3,FALSE)</f>
        <v>900</v>
      </c>
      <c r="M2477" s="14">
        <f>VLOOKUP($F2477,类型描述及偏移量!$C:$H,2,FALSE)</f>
        <v>2.6</v>
      </c>
      <c r="N2477" s="14" t="str">
        <f>VLOOKUP($F2477,类型描述及偏移量!$C:$H,3,FALSE)</f>
        <v>离散</v>
      </c>
      <c r="O2477" s="14" t="str">
        <f>VLOOKUP($F2477,类型描述及偏移量!$C:$H,4,FALSE)</f>
        <v>On</v>
      </c>
      <c r="P2477" s="14" t="str">
        <f>VLOOKUP($F2477,类型描述及偏移量!$C:$H,5,FALSE)</f>
        <v>Yes</v>
      </c>
      <c r="Q2477" s="14" t="str">
        <f>VLOOKUP($F2477,类型描述及偏移量!$C:$H,6,FALSE)</f>
        <v>堵料报警</v>
      </c>
    </row>
    <row r="2478" hidden="1" spans="1:17">
      <c r="A2478" s="12" t="s">
        <v>126</v>
      </c>
      <c r="B2478" s="12" t="str">
        <f t="shared" si="452"/>
        <v>M4_M</v>
      </c>
      <c r="C2478" s="12" t="str">
        <f t="shared" si="453"/>
        <v>Blocking_CHK</v>
      </c>
      <c r="D2478" s="12" t="str">
        <f t="shared" si="454"/>
        <v>BP_Motor_var</v>
      </c>
      <c r="E2478" s="13" t="str">
        <f t="shared" si="447"/>
        <v>CHP3_M4_M_BP_Motor_var</v>
      </c>
      <c r="F2478" s="14" t="str">
        <f t="shared" si="448"/>
        <v>BP_Motor_var_Blocking_CHK</v>
      </c>
      <c r="G2478" s="10" t="str">
        <f t="shared" si="449"/>
        <v>CHP3_M4_M_Blocking_CHK</v>
      </c>
      <c r="H2478" s="10" t="str">
        <f>VLOOKUP(基本表格!E2478,起始地址定义!A:D,4,FALSE)&amp;" "&amp;Q2478</f>
        <v>2147+P5-M13 刨片进料仓3#进料皮带分料器 电机控制 堵料检测</v>
      </c>
      <c r="I2478" s="10" t="str">
        <f t="shared" si="450"/>
        <v>DB1300,X902.7</v>
      </c>
      <c r="J2478" s="13" t="str">
        <f>VLOOKUP(E2478,起始地址定义!A:D,2,FALSE)</f>
        <v>DB1300</v>
      </c>
      <c r="K2478" s="12" t="str">
        <f t="shared" si="451"/>
        <v>X902.7</v>
      </c>
      <c r="L2478" s="13">
        <f>VLOOKUP(E2478,起始地址定义!A:D,3,FALSE)</f>
        <v>900</v>
      </c>
      <c r="M2478" s="14">
        <f>VLOOKUP($F2478,类型描述及偏移量!$C:$H,2,FALSE)</f>
        <v>2.7</v>
      </c>
      <c r="N2478" s="14" t="str">
        <f>VLOOKUP($F2478,类型描述及偏移量!$C:$H,3,FALSE)</f>
        <v>离散</v>
      </c>
      <c r="O2478" s="14" t="str">
        <f>VLOOKUP($F2478,类型描述及偏移量!$C:$H,4,FALSE)</f>
        <v>None</v>
      </c>
      <c r="P2478" s="14" t="str">
        <f>VLOOKUP($F2478,类型描述及偏移量!$C:$H,5,FALSE)</f>
        <v>Yes</v>
      </c>
      <c r="Q2478" s="14" t="str">
        <f>VLOOKUP($F2478,类型描述及偏移量!$C:$H,6,FALSE)</f>
        <v>堵料检测</v>
      </c>
    </row>
    <row r="2479" hidden="1" spans="1:17">
      <c r="A2479" s="12" t="s">
        <v>126</v>
      </c>
      <c r="B2479" s="12" t="str">
        <f t="shared" si="452"/>
        <v>M4_M</v>
      </c>
      <c r="C2479" s="12" t="str">
        <f t="shared" si="453"/>
        <v>Blocking_EN</v>
      </c>
      <c r="D2479" s="12" t="str">
        <f t="shared" si="454"/>
        <v>BP_Motor_var</v>
      </c>
      <c r="E2479" s="13" t="str">
        <f t="shared" si="447"/>
        <v>CHP3_M4_M_BP_Motor_var</v>
      </c>
      <c r="F2479" s="14" t="str">
        <f t="shared" si="448"/>
        <v>BP_Motor_var_Blocking_EN</v>
      </c>
      <c r="G2479" s="10" t="str">
        <f t="shared" si="449"/>
        <v>CHP3_M4_M_Blocking_EN</v>
      </c>
      <c r="H2479" s="10" t="str">
        <f>VLOOKUP(基本表格!E2479,起始地址定义!A:D,4,FALSE)&amp;" "&amp;Q2479</f>
        <v>2147+P5-M13 刨片进料仓3#进料皮带分料器 电机控制 堵料保护使能</v>
      </c>
      <c r="I2479" s="10" t="str">
        <f t="shared" si="450"/>
        <v>DB1300,X903.0</v>
      </c>
      <c r="J2479" s="13" t="str">
        <f>VLOOKUP(E2479,起始地址定义!A:D,2,FALSE)</f>
        <v>DB1300</v>
      </c>
      <c r="K2479" s="12" t="str">
        <f t="shared" si="451"/>
        <v>X903.0</v>
      </c>
      <c r="L2479" s="13">
        <f>VLOOKUP(E2479,起始地址定义!A:D,3,FALSE)</f>
        <v>900</v>
      </c>
      <c r="M2479" s="14">
        <f>VLOOKUP($F2479,类型描述及偏移量!$C:$H,2,FALSE)</f>
        <v>3</v>
      </c>
      <c r="N2479" s="14" t="str">
        <f>VLOOKUP($F2479,类型描述及偏移量!$C:$H,3,FALSE)</f>
        <v>离散</v>
      </c>
      <c r="O2479" s="14" t="str">
        <f>VLOOKUP($F2479,类型描述及偏移量!$C:$H,4,FALSE)</f>
        <v>None</v>
      </c>
      <c r="P2479" s="14" t="str">
        <f>VLOOKUP($F2479,类型描述及偏移量!$C:$H,5,FALSE)</f>
        <v>No</v>
      </c>
      <c r="Q2479" s="14" t="str">
        <f>VLOOKUP($F2479,类型描述及偏移量!$C:$H,6,FALSE)</f>
        <v>堵料保护使能</v>
      </c>
    </row>
    <row r="2480" hidden="1" spans="1:17">
      <c r="A2480" s="12" t="s">
        <v>126</v>
      </c>
      <c r="B2480" s="12" t="str">
        <f t="shared" si="452"/>
        <v>M4_M</v>
      </c>
      <c r="C2480" s="12" t="str">
        <f t="shared" si="453"/>
        <v>Blocking_Stop</v>
      </c>
      <c r="D2480" s="12" t="str">
        <f t="shared" si="454"/>
        <v>BP_Motor_var</v>
      </c>
      <c r="E2480" s="13" t="str">
        <f t="shared" si="447"/>
        <v>CHP3_M4_M_BP_Motor_var</v>
      </c>
      <c r="F2480" s="14" t="str">
        <f t="shared" si="448"/>
        <v>BP_Motor_var_Blocking_Stop</v>
      </c>
      <c r="G2480" s="10" t="str">
        <f t="shared" si="449"/>
        <v>CHP3_M4_M_Blocking_Stop</v>
      </c>
      <c r="H2480" s="10" t="str">
        <f>VLOOKUP(基本表格!E2480,起始地址定义!A:D,4,FALSE)&amp;" "&amp;Q2480</f>
        <v>2147+P5-M13 刨片进料仓3#进料皮带分料器 电机控制 堵料导致停机</v>
      </c>
      <c r="I2480" s="10" t="str">
        <f t="shared" si="450"/>
        <v>DB1300,X903.1</v>
      </c>
      <c r="J2480" s="13" t="str">
        <f>VLOOKUP(E2480,起始地址定义!A:D,2,FALSE)</f>
        <v>DB1300</v>
      </c>
      <c r="K2480" s="12" t="str">
        <f t="shared" si="451"/>
        <v>X903.1</v>
      </c>
      <c r="L2480" s="13">
        <f>VLOOKUP(E2480,起始地址定义!A:D,3,FALSE)</f>
        <v>900</v>
      </c>
      <c r="M2480" s="14">
        <f>VLOOKUP($F2480,类型描述及偏移量!$C:$H,2,FALSE)</f>
        <v>3.1</v>
      </c>
      <c r="N2480" s="14" t="str">
        <f>VLOOKUP($F2480,类型描述及偏移量!$C:$H,3,FALSE)</f>
        <v>离散</v>
      </c>
      <c r="O2480" s="14" t="str">
        <f>VLOOKUP($F2480,类型描述及偏移量!$C:$H,4,FALSE)</f>
        <v>On</v>
      </c>
      <c r="P2480" s="14" t="str">
        <f>VLOOKUP($F2480,类型描述及偏移量!$C:$H,5,FALSE)</f>
        <v>Yes</v>
      </c>
      <c r="Q2480" s="14" t="str">
        <f>VLOOKUP($F2480,类型描述及偏移量!$C:$H,6,FALSE)</f>
        <v>堵料导致停机</v>
      </c>
    </row>
    <row r="2481" hidden="1" spans="1:17">
      <c r="A2481" s="12" t="s">
        <v>126</v>
      </c>
      <c r="B2481" s="12" t="str">
        <f t="shared" si="452"/>
        <v>M4_M</v>
      </c>
      <c r="C2481" s="12" t="str">
        <f t="shared" si="453"/>
        <v>BreakTime</v>
      </c>
      <c r="D2481" s="12" t="str">
        <f t="shared" si="454"/>
        <v>BP_Motor_var</v>
      </c>
      <c r="E2481" s="13" t="str">
        <f t="shared" si="447"/>
        <v>CHP3_M4_M_BP_Motor_var</v>
      </c>
      <c r="F2481" s="14" t="str">
        <f t="shared" si="448"/>
        <v>BP_Motor_var_BreakTime</v>
      </c>
      <c r="G2481" s="10" t="str">
        <f t="shared" si="449"/>
        <v>CHP3_M4_M_BreakTime</v>
      </c>
      <c r="H2481" s="10" t="str">
        <f>VLOOKUP(基本表格!E2481,起始地址定义!A:D,4,FALSE)&amp;" "&amp;Q2481</f>
        <v>2147+P5-M13 刨片进料仓3#进料皮带分料器 电机控制 断链超时时间 秒</v>
      </c>
      <c r="I2481" s="10" t="str">
        <f t="shared" si="450"/>
        <v>DB1300,INT904</v>
      </c>
      <c r="J2481" s="13" t="str">
        <f>VLOOKUP(E2481,起始地址定义!A:D,2,FALSE)</f>
        <v>DB1300</v>
      </c>
      <c r="K2481" s="12" t="str">
        <f t="shared" si="451"/>
        <v>INT904</v>
      </c>
      <c r="L2481" s="13">
        <f>VLOOKUP(E2481,起始地址定义!A:D,3,FALSE)</f>
        <v>900</v>
      </c>
      <c r="M2481" s="14">
        <f>VLOOKUP($F2481,类型描述及偏移量!$C:$H,2,FALSE)</f>
        <v>4</v>
      </c>
      <c r="N2481" s="14" t="str">
        <f>VLOOKUP($F2481,类型描述及偏移量!$C:$H,3,FALSE)</f>
        <v>整型</v>
      </c>
      <c r="O2481" s="14" t="str">
        <f>VLOOKUP($F2481,类型描述及偏移量!$C:$H,4,FALSE)</f>
        <v>None</v>
      </c>
      <c r="P2481" s="14" t="str">
        <f>VLOOKUP($F2481,类型描述及偏移量!$C:$H,5,FALSE)</f>
        <v>No</v>
      </c>
      <c r="Q2481" s="14" t="str">
        <f>VLOOKUP($F2481,类型描述及偏移量!$C:$H,6,FALSE)</f>
        <v>断链超时时间 秒</v>
      </c>
    </row>
    <row r="2482" hidden="1" spans="1:17">
      <c r="A2482" s="12" t="s">
        <v>126</v>
      </c>
      <c r="B2482" s="12" t="str">
        <f t="shared" si="452"/>
        <v>M4_M</v>
      </c>
      <c r="C2482" s="12" t="str">
        <f t="shared" si="453"/>
        <v>BlockingTime</v>
      </c>
      <c r="D2482" s="12" t="str">
        <f t="shared" si="454"/>
        <v>BP_Motor_var</v>
      </c>
      <c r="E2482" s="13" t="str">
        <f t="shared" si="447"/>
        <v>CHP3_M4_M_BP_Motor_var</v>
      </c>
      <c r="F2482" s="14" t="str">
        <f t="shared" si="448"/>
        <v>BP_Motor_var_BlockingTime</v>
      </c>
      <c r="G2482" s="10" t="str">
        <f t="shared" si="449"/>
        <v>CHP3_M4_M_BlockingTime</v>
      </c>
      <c r="H2482" s="10" t="str">
        <f>VLOOKUP(基本表格!E2482,起始地址定义!A:D,4,FALSE)&amp;" "&amp;Q2482</f>
        <v>2147+P5-M13 刨片进料仓3#进料皮带分料器 电机控制 堵料检测时间 秒</v>
      </c>
      <c r="I2482" s="10" t="str">
        <f t="shared" si="450"/>
        <v>DB1300,INT906</v>
      </c>
      <c r="J2482" s="13" t="str">
        <f>VLOOKUP(E2482,起始地址定义!A:D,2,FALSE)</f>
        <v>DB1300</v>
      </c>
      <c r="K2482" s="12" t="str">
        <f t="shared" si="451"/>
        <v>INT906</v>
      </c>
      <c r="L2482" s="13">
        <f>VLOOKUP(E2482,起始地址定义!A:D,3,FALSE)</f>
        <v>900</v>
      </c>
      <c r="M2482" s="14">
        <f>VLOOKUP($F2482,类型描述及偏移量!$C:$H,2,FALSE)</f>
        <v>6</v>
      </c>
      <c r="N2482" s="14" t="str">
        <f>VLOOKUP($F2482,类型描述及偏移量!$C:$H,3,FALSE)</f>
        <v>整型</v>
      </c>
      <c r="O2482" s="14" t="str">
        <f>VLOOKUP($F2482,类型描述及偏移量!$C:$H,4,FALSE)</f>
        <v>None</v>
      </c>
      <c r="P2482" s="14" t="str">
        <f>VLOOKUP($F2482,类型描述及偏移量!$C:$H,5,FALSE)</f>
        <v>No</v>
      </c>
      <c r="Q2482" s="14" t="str">
        <f>VLOOKUP($F2482,类型描述及偏移量!$C:$H,6,FALSE)</f>
        <v>堵料检测时间 秒</v>
      </c>
    </row>
    <row r="2483" hidden="1" spans="1:17">
      <c r="A2483" s="12" t="s">
        <v>126</v>
      </c>
      <c r="B2483" s="12" t="str">
        <f t="shared" si="452"/>
        <v>M4_M</v>
      </c>
      <c r="C2483" s="12" t="str">
        <f t="shared" si="453"/>
        <v>PullSwitch_CHK</v>
      </c>
      <c r="D2483" s="12" t="str">
        <f t="shared" si="454"/>
        <v>BP_Motor_var</v>
      </c>
      <c r="E2483" s="13" t="str">
        <f t="shared" si="447"/>
        <v>CHP3_M4_M_BP_Motor_var</v>
      </c>
      <c r="F2483" s="14" t="str">
        <f t="shared" si="448"/>
        <v>BP_Motor_var_PullSwitch_CHK</v>
      </c>
      <c r="G2483" s="10" t="str">
        <f t="shared" si="449"/>
        <v>CHP3_M4_M_PullSwitch_CHK</v>
      </c>
      <c r="H2483" s="10" t="str">
        <f>VLOOKUP(基本表格!E2483,起始地址定义!A:D,4,FALSE)&amp;" "&amp;Q2483</f>
        <v>2147+P5-M13 刨片进料仓3#进料皮带分料器 电机控制 拉线开关</v>
      </c>
      <c r="I2483" s="10" t="str">
        <f t="shared" si="450"/>
        <v>DB1300,X908.0</v>
      </c>
      <c r="J2483" s="13" t="str">
        <f>VLOOKUP(E2483,起始地址定义!A:D,2,FALSE)</f>
        <v>DB1300</v>
      </c>
      <c r="K2483" s="12" t="str">
        <f t="shared" si="451"/>
        <v>X908.0</v>
      </c>
      <c r="L2483" s="13">
        <f>VLOOKUP(E2483,起始地址定义!A:D,3,FALSE)</f>
        <v>900</v>
      </c>
      <c r="M2483" s="14">
        <f>VLOOKUP($F2483,类型描述及偏移量!$C:$H,2,FALSE)</f>
        <v>8</v>
      </c>
      <c r="N2483" s="14" t="str">
        <f>VLOOKUP($F2483,类型描述及偏移量!$C:$H,3,FALSE)</f>
        <v>离散</v>
      </c>
      <c r="O2483" s="14" t="str">
        <f>VLOOKUP($F2483,类型描述及偏移量!$C:$H,4,FALSE)</f>
        <v>On</v>
      </c>
      <c r="P2483" s="14" t="str">
        <f>VLOOKUP($F2483,类型描述及偏移量!$C:$H,5,FALSE)</f>
        <v>Yes</v>
      </c>
      <c r="Q2483" s="14" t="str">
        <f>VLOOKUP($F2483,类型描述及偏移量!$C:$H,6,FALSE)</f>
        <v>拉线开关</v>
      </c>
    </row>
    <row r="2484" hidden="1" spans="1:17">
      <c r="A2484" s="12" t="s">
        <v>126</v>
      </c>
      <c r="B2484" s="12" t="str">
        <f t="shared" si="452"/>
        <v>M4_M</v>
      </c>
      <c r="C2484" s="12" t="str">
        <f t="shared" si="453"/>
        <v>LMD_ALM</v>
      </c>
      <c r="D2484" s="12" t="str">
        <f t="shared" si="454"/>
        <v>BP_Motor_var</v>
      </c>
      <c r="E2484" s="13" t="str">
        <f t="shared" si="447"/>
        <v>CHP3_M4_M_BP_Motor_var</v>
      </c>
      <c r="F2484" s="14" t="str">
        <f t="shared" si="448"/>
        <v>BP_Motor_var_LMD_ALM</v>
      </c>
      <c r="G2484" s="10" t="str">
        <f t="shared" si="449"/>
        <v>CHP3_M4_M_LMD_ALM</v>
      </c>
      <c r="H2484" s="10" t="str">
        <f>VLOOKUP(基本表格!E2484,起始地址定义!A:D,4,FALSE)&amp;" "&amp;Q2484</f>
        <v>2147+P5-M13 刨片进料仓3#进料皮带分料器 电机控制 左跑偏报警</v>
      </c>
      <c r="I2484" s="10" t="str">
        <f t="shared" si="450"/>
        <v>DB1300,X908.1</v>
      </c>
      <c r="J2484" s="13" t="str">
        <f>VLOOKUP(E2484,起始地址定义!A:D,2,FALSE)</f>
        <v>DB1300</v>
      </c>
      <c r="K2484" s="12" t="str">
        <f t="shared" si="451"/>
        <v>X908.1</v>
      </c>
      <c r="L2484" s="13">
        <f>VLOOKUP(E2484,起始地址定义!A:D,3,FALSE)</f>
        <v>900</v>
      </c>
      <c r="M2484" s="14">
        <f>VLOOKUP($F2484,类型描述及偏移量!$C:$H,2,FALSE)</f>
        <v>8.1</v>
      </c>
      <c r="N2484" s="14" t="str">
        <f>VLOOKUP($F2484,类型描述及偏移量!$C:$H,3,FALSE)</f>
        <v>离散</v>
      </c>
      <c r="O2484" s="14" t="str">
        <f>VLOOKUP($F2484,类型描述及偏移量!$C:$H,4,FALSE)</f>
        <v>On</v>
      </c>
      <c r="P2484" s="14" t="str">
        <f>VLOOKUP($F2484,类型描述及偏移量!$C:$H,5,FALSE)</f>
        <v>Yes</v>
      </c>
      <c r="Q2484" s="14" t="str">
        <f>VLOOKUP($F2484,类型描述及偏移量!$C:$H,6,FALSE)</f>
        <v>左跑偏报警</v>
      </c>
    </row>
    <row r="2485" hidden="1" spans="1:17">
      <c r="A2485" s="12" t="s">
        <v>126</v>
      </c>
      <c r="B2485" s="12" t="str">
        <f t="shared" si="452"/>
        <v>M4_M</v>
      </c>
      <c r="C2485" s="12" t="str">
        <f t="shared" si="453"/>
        <v>LMD_CHK_1</v>
      </c>
      <c r="D2485" s="12" t="str">
        <f t="shared" si="454"/>
        <v>BP_Motor_var</v>
      </c>
      <c r="E2485" s="13" t="str">
        <f t="shared" si="447"/>
        <v>CHP3_M4_M_BP_Motor_var</v>
      </c>
      <c r="F2485" s="14" t="str">
        <f t="shared" si="448"/>
        <v>BP_Motor_var_LMD_CHK_1</v>
      </c>
      <c r="G2485" s="10" t="str">
        <f t="shared" si="449"/>
        <v>CHP3_M4_M_LMD_CHK_1</v>
      </c>
      <c r="H2485" s="10" t="str">
        <f>VLOOKUP(基本表格!E2485,起始地址定义!A:D,4,FALSE)&amp;" "&amp;Q2485</f>
        <v>2147+P5-M13 刨片进料仓3#进料皮带分料器 电机控制 左跑偏1检测</v>
      </c>
      <c r="I2485" s="10" t="str">
        <f t="shared" si="450"/>
        <v>DB1300,X908.2</v>
      </c>
      <c r="J2485" s="13" t="str">
        <f>VLOOKUP(E2485,起始地址定义!A:D,2,FALSE)</f>
        <v>DB1300</v>
      </c>
      <c r="K2485" s="12" t="str">
        <f t="shared" si="451"/>
        <v>X908.2</v>
      </c>
      <c r="L2485" s="13">
        <f>VLOOKUP(E2485,起始地址定义!A:D,3,FALSE)</f>
        <v>900</v>
      </c>
      <c r="M2485" s="14">
        <f>VLOOKUP($F2485,类型描述及偏移量!$C:$H,2,FALSE)</f>
        <v>8.2</v>
      </c>
      <c r="N2485" s="14" t="str">
        <f>VLOOKUP($F2485,类型描述及偏移量!$C:$H,3,FALSE)</f>
        <v>离散</v>
      </c>
      <c r="O2485" s="14" t="str">
        <f>VLOOKUP($F2485,类型描述及偏移量!$C:$H,4,FALSE)</f>
        <v>None</v>
      </c>
      <c r="P2485" s="14" t="str">
        <f>VLOOKUP($F2485,类型描述及偏移量!$C:$H,5,FALSE)</f>
        <v>Yes</v>
      </c>
      <c r="Q2485" s="14" t="str">
        <f>VLOOKUP($F2485,类型描述及偏移量!$C:$H,6,FALSE)</f>
        <v>左跑偏1检测</v>
      </c>
    </row>
    <row r="2486" hidden="1" spans="1:17">
      <c r="A2486" s="12" t="s">
        <v>126</v>
      </c>
      <c r="B2486" s="12" t="str">
        <f t="shared" si="452"/>
        <v>M4_M</v>
      </c>
      <c r="C2486" s="12" t="str">
        <f t="shared" si="453"/>
        <v>LMD_EN</v>
      </c>
      <c r="D2486" s="12" t="str">
        <f t="shared" si="454"/>
        <v>BP_Motor_var</v>
      </c>
      <c r="E2486" s="13" t="str">
        <f t="shared" si="447"/>
        <v>CHP3_M4_M_BP_Motor_var</v>
      </c>
      <c r="F2486" s="14" t="str">
        <f t="shared" si="448"/>
        <v>BP_Motor_var_LMD_EN</v>
      </c>
      <c r="G2486" s="10" t="str">
        <f t="shared" si="449"/>
        <v>CHP3_M4_M_LMD_EN</v>
      </c>
      <c r="H2486" s="10" t="str">
        <f>VLOOKUP(基本表格!E2486,起始地址定义!A:D,4,FALSE)&amp;" "&amp;Q2486</f>
        <v>2147+P5-M13 刨片进料仓3#进料皮带分料器 电机控制 左跑偏保护使能</v>
      </c>
      <c r="I2486" s="10" t="str">
        <f t="shared" si="450"/>
        <v>DB1300,X908.3</v>
      </c>
      <c r="J2486" s="13" t="str">
        <f>VLOOKUP(E2486,起始地址定义!A:D,2,FALSE)</f>
        <v>DB1300</v>
      </c>
      <c r="K2486" s="12" t="str">
        <f t="shared" si="451"/>
        <v>X908.3</v>
      </c>
      <c r="L2486" s="13">
        <f>VLOOKUP(E2486,起始地址定义!A:D,3,FALSE)</f>
        <v>900</v>
      </c>
      <c r="M2486" s="14">
        <f>VLOOKUP($F2486,类型描述及偏移量!$C:$H,2,FALSE)</f>
        <v>8.3</v>
      </c>
      <c r="N2486" s="14" t="str">
        <f>VLOOKUP($F2486,类型描述及偏移量!$C:$H,3,FALSE)</f>
        <v>离散</v>
      </c>
      <c r="O2486" s="14" t="str">
        <f>VLOOKUP($F2486,类型描述及偏移量!$C:$H,4,FALSE)</f>
        <v>None</v>
      </c>
      <c r="P2486" s="14" t="str">
        <f>VLOOKUP($F2486,类型描述及偏移量!$C:$H,5,FALSE)</f>
        <v>No</v>
      </c>
      <c r="Q2486" s="14" t="str">
        <f>VLOOKUP($F2486,类型描述及偏移量!$C:$H,6,FALSE)</f>
        <v>左跑偏保护使能</v>
      </c>
    </row>
    <row r="2487" hidden="1" spans="1:17">
      <c r="A2487" s="12" t="s">
        <v>126</v>
      </c>
      <c r="B2487" s="12" t="str">
        <f t="shared" si="452"/>
        <v>M4_M</v>
      </c>
      <c r="C2487" s="12" t="str">
        <f t="shared" si="453"/>
        <v>LMD_Stop</v>
      </c>
      <c r="D2487" s="12" t="str">
        <f t="shared" si="454"/>
        <v>BP_Motor_var</v>
      </c>
      <c r="E2487" s="13" t="str">
        <f t="shared" si="447"/>
        <v>CHP3_M4_M_BP_Motor_var</v>
      </c>
      <c r="F2487" s="14" t="str">
        <f t="shared" si="448"/>
        <v>BP_Motor_var_LMD_Stop</v>
      </c>
      <c r="G2487" s="10" t="str">
        <f t="shared" si="449"/>
        <v>CHP3_M4_M_LMD_Stop</v>
      </c>
      <c r="H2487" s="10" t="str">
        <f>VLOOKUP(基本表格!E2487,起始地址定义!A:D,4,FALSE)&amp;" "&amp;Q2487</f>
        <v>2147+P5-M13 刨片进料仓3#进料皮带分料器 电机控制 左跑偏导致停机</v>
      </c>
      <c r="I2487" s="10" t="str">
        <f t="shared" si="450"/>
        <v>DB1300,X908.4</v>
      </c>
      <c r="J2487" s="13" t="str">
        <f>VLOOKUP(E2487,起始地址定义!A:D,2,FALSE)</f>
        <v>DB1300</v>
      </c>
      <c r="K2487" s="12" t="str">
        <f t="shared" si="451"/>
        <v>X908.4</v>
      </c>
      <c r="L2487" s="13">
        <f>VLOOKUP(E2487,起始地址定义!A:D,3,FALSE)</f>
        <v>900</v>
      </c>
      <c r="M2487" s="14">
        <f>VLOOKUP($F2487,类型描述及偏移量!$C:$H,2,FALSE)</f>
        <v>8.4</v>
      </c>
      <c r="N2487" s="14" t="str">
        <f>VLOOKUP($F2487,类型描述及偏移量!$C:$H,3,FALSE)</f>
        <v>离散</v>
      </c>
      <c r="O2487" s="14" t="str">
        <f>VLOOKUP($F2487,类型描述及偏移量!$C:$H,4,FALSE)</f>
        <v>On</v>
      </c>
      <c r="P2487" s="14" t="str">
        <f>VLOOKUP($F2487,类型描述及偏移量!$C:$H,5,FALSE)</f>
        <v>Yes</v>
      </c>
      <c r="Q2487" s="14" t="str">
        <f>VLOOKUP($F2487,类型描述及偏移量!$C:$H,6,FALSE)</f>
        <v>左跑偏导致停机</v>
      </c>
    </row>
    <row r="2488" hidden="1" spans="1:17">
      <c r="A2488" s="12" t="s">
        <v>126</v>
      </c>
      <c r="B2488" s="12" t="str">
        <f t="shared" si="452"/>
        <v>M4_M</v>
      </c>
      <c r="C2488" s="12" t="str">
        <f t="shared" si="453"/>
        <v>LMD_Time</v>
      </c>
      <c r="D2488" s="12" t="str">
        <f t="shared" si="454"/>
        <v>BP_Motor_var</v>
      </c>
      <c r="E2488" s="13" t="str">
        <f t="shared" si="447"/>
        <v>CHP3_M4_M_BP_Motor_var</v>
      </c>
      <c r="F2488" s="14" t="str">
        <f t="shared" si="448"/>
        <v>BP_Motor_var_LMD_Time</v>
      </c>
      <c r="G2488" s="10" t="str">
        <f t="shared" si="449"/>
        <v>CHP3_M4_M_LMD_Time</v>
      </c>
      <c r="H2488" s="10" t="str">
        <f>VLOOKUP(基本表格!E2488,起始地址定义!A:D,4,FALSE)&amp;" "&amp;Q2488</f>
        <v>2147+P5-M13 刨片进料仓3#进料皮带分料器 电机控制 左跑偏检测时间</v>
      </c>
      <c r="I2488" s="10" t="str">
        <f t="shared" si="450"/>
        <v>DB1300,INT910</v>
      </c>
      <c r="J2488" s="13" t="str">
        <f>VLOOKUP(E2488,起始地址定义!A:D,2,FALSE)</f>
        <v>DB1300</v>
      </c>
      <c r="K2488" s="12" t="str">
        <f t="shared" si="451"/>
        <v>INT910</v>
      </c>
      <c r="L2488" s="13">
        <f>VLOOKUP(E2488,起始地址定义!A:D,3,FALSE)</f>
        <v>900</v>
      </c>
      <c r="M2488" s="14">
        <f>VLOOKUP($F2488,类型描述及偏移量!$C:$H,2,FALSE)</f>
        <v>10</v>
      </c>
      <c r="N2488" s="14" t="str">
        <f>VLOOKUP($F2488,类型描述及偏移量!$C:$H,3,FALSE)</f>
        <v>整型</v>
      </c>
      <c r="O2488" s="14" t="str">
        <f>VLOOKUP($F2488,类型描述及偏移量!$C:$H,4,FALSE)</f>
        <v>None</v>
      </c>
      <c r="P2488" s="14" t="str">
        <f>VLOOKUP($F2488,类型描述及偏移量!$C:$H,5,FALSE)</f>
        <v>No</v>
      </c>
      <c r="Q2488" s="14" t="str">
        <f>VLOOKUP($F2488,类型描述及偏移量!$C:$H,6,FALSE)</f>
        <v>左跑偏检测时间</v>
      </c>
    </row>
    <row r="2489" hidden="1" spans="1:17">
      <c r="A2489" s="12" t="s">
        <v>126</v>
      </c>
      <c r="B2489" s="12" t="str">
        <f t="shared" si="452"/>
        <v>M4_M</v>
      </c>
      <c r="C2489" s="12" t="str">
        <f t="shared" si="453"/>
        <v>RMD_ALM</v>
      </c>
      <c r="D2489" s="12" t="str">
        <f t="shared" si="454"/>
        <v>BP_Motor_var</v>
      </c>
      <c r="E2489" s="13" t="str">
        <f t="shared" si="447"/>
        <v>CHP3_M4_M_BP_Motor_var</v>
      </c>
      <c r="F2489" s="14" t="str">
        <f t="shared" si="448"/>
        <v>BP_Motor_var_RMD_ALM</v>
      </c>
      <c r="G2489" s="10" t="str">
        <f t="shared" si="449"/>
        <v>CHP3_M4_M_RMD_ALM</v>
      </c>
      <c r="H2489" s="10" t="str">
        <f>VLOOKUP(基本表格!E2489,起始地址定义!A:D,4,FALSE)&amp;" "&amp;Q2489</f>
        <v>2147+P5-M13 刨片进料仓3#进料皮带分料器 电机控制 右 跑偏报警</v>
      </c>
      <c r="I2489" s="10" t="str">
        <f t="shared" si="450"/>
        <v>DB1300,X912.0</v>
      </c>
      <c r="J2489" s="13" t="str">
        <f>VLOOKUP(E2489,起始地址定义!A:D,2,FALSE)</f>
        <v>DB1300</v>
      </c>
      <c r="K2489" s="12" t="str">
        <f t="shared" si="451"/>
        <v>X912.0</v>
      </c>
      <c r="L2489" s="13">
        <f>VLOOKUP(E2489,起始地址定义!A:D,3,FALSE)</f>
        <v>900</v>
      </c>
      <c r="M2489" s="14">
        <f>VLOOKUP($F2489,类型描述及偏移量!$C:$H,2,FALSE)</f>
        <v>12</v>
      </c>
      <c r="N2489" s="14" t="str">
        <f>VLOOKUP($F2489,类型描述及偏移量!$C:$H,3,FALSE)</f>
        <v>离散</v>
      </c>
      <c r="O2489" s="14" t="str">
        <f>VLOOKUP($F2489,类型描述及偏移量!$C:$H,4,FALSE)</f>
        <v>On</v>
      </c>
      <c r="P2489" s="14" t="str">
        <f>VLOOKUP($F2489,类型描述及偏移量!$C:$H,5,FALSE)</f>
        <v>Yes</v>
      </c>
      <c r="Q2489" s="14" t="str">
        <f>VLOOKUP($F2489,类型描述及偏移量!$C:$H,6,FALSE)</f>
        <v>右 跑偏报警</v>
      </c>
    </row>
    <row r="2490" hidden="1" spans="1:17">
      <c r="A2490" s="12" t="s">
        <v>126</v>
      </c>
      <c r="B2490" s="12" t="str">
        <f t="shared" si="452"/>
        <v>M4_M</v>
      </c>
      <c r="C2490" s="12" t="str">
        <f t="shared" si="453"/>
        <v>RMD_CHK_1</v>
      </c>
      <c r="D2490" s="12" t="str">
        <f t="shared" si="454"/>
        <v>BP_Motor_var</v>
      </c>
      <c r="E2490" s="13" t="str">
        <f t="shared" si="447"/>
        <v>CHP3_M4_M_BP_Motor_var</v>
      </c>
      <c r="F2490" s="14" t="str">
        <f t="shared" si="448"/>
        <v>BP_Motor_var_RMD_CHK_1</v>
      </c>
      <c r="G2490" s="10" t="str">
        <f t="shared" si="449"/>
        <v>CHP3_M4_M_RMD_CHK_1</v>
      </c>
      <c r="H2490" s="10" t="str">
        <f>VLOOKUP(基本表格!E2490,起始地址定义!A:D,4,FALSE)&amp;" "&amp;Q2490</f>
        <v>2147+P5-M13 刨片进料仓3#进料皮带分料器 电机控制 右跑偏1检测</v>
      </c>
      <c r="I2490" s="10" t="str">
        <f t="shared" si="450"/>
        <v>DB1300,X912.1</v>
      </c>
      <c r="J2490" s="13" t="str">
        <f>VLOOKUP(E2490,起始地址定义!A:D,2,FALSE)</f>
        <v>DB1300</v>
      </c>
      <c r="K2490" s="12" t="str">
        <f t="shared" si="451"/>
        <v>X912.1</v>
      </c>
      <c r="L2490" s="13">
        <f>VLOOKUP(E2490,起始地址定义!A:D,3,FALSE)</f>
        <v>900</v>
      </c>
      <c r="M2490" s="14">
        <f>VLOOKUP($F2490,类型描述及偏移量!$C:$H,2,FALSE)</f>
        <v>12.1</v>
      </c>
      <c r="N2490" s="14" t="str">
        <f>VLOOKUP($F2490,类型描述及偏移量!$C:$H,3,FALSE)</f>
        <v>离散</v>
      </c>
      <c r="O2490" s="14" t="str">
        <f>VLOOKUP($F2490,类型描述及偏移量!$C:$H,4,FALSE)</f>
        <v>None</v>
      </c>
      <c r="P2490" s="14" t="str">
        <f>VLOOKUP($F2490,类型描述及偏移量!$C:$H,5,FALSE)</f>
        <v>Yes</v>
      </c>
      <c r="Q2490" s="14" t="str">
        <f>VLOOKUP($F2490,类型描述及偏移量!$C:$H,6,FALSE)</f>
        <v>右跑偏1检测</v>
      </c>
    </row>
    <row r="2491" hidden="1" spans="1:17">
      <c r="A2491" s="12" t="s">
        <v>126</v>
      </c>
      <c r="B2491" s="12" t="str">
        <f t="shared" si="452"/>
        <v>M4_M</v>
      </c>
      <c r="C2491" s="12" t="str">
        <f t="shared" si="453"/>
        <v>RMD_EN</v>
      </c>
      <c r="D2491" s="12" t="str">
        <f t="shared" si="454"/>
        <v>BP_Motor_var</v>
      </c>
      <c r="E2491" s="13" t="str">
        <f t="shared" si="447"/>
        <v>CHP3_M4_M_BP_Motor_var</v>
      </c>
      <c r="F2491" s="14" t="str">
        <f t="shared" si="448"/>
        <v>BP_Motor_var_RMD_EN</v>
      </c>
      <c r="G2491" s="10" t="str">
        <f t="shared" si="449"/>
        <v>CHP3_M4_M_RMD_EN</v>
      </c>
      <c r="H2491" s="10" t="str">
        <f>VLOOKUP(基本表格!E2491,起始地址定义!A:D,4,FALSE)&amp;" "&amp;Q2491</f>
        <v>2147+P5-M13 刨片进料仓3#进料皮带分料器 电机控制 右跑偏保护使能</v>
      </c>
      <c r="I2491" s="10" t="str">
        <f t="shared" si="450"/>
        <v>DB1300,X912.2</v>
      </c>
      <c r="J2491" s="13" t="str">
        <f>VLOOKUP(E2491,起始地址定义!A:D,2,FALSE)</f>
        <v>DB1300</v>
      </c>
      <c r="K2491" s="12" t="str">
        <f t="shared" si="451"/>
        <v>X912.2</v>
      </c>
      <c r="L2491" s="13">
        <f>VLOOKUP(E2491,起始地址定义!A:D,3,FALSE)</f>
        <v>900</v>
      </c>
      <c r="M2491" s="14">
        <f>VLOOKUP($F2491,类型描述及偏移量!$C:$H,2,FALSE)</f>
        <v>12.2</v>
      </c>
      <c r="N2491" s="14" t="str">
        <f>VLOOKUP($F2491,类型描述及偏移量!$C:$H,3,FALSE)</f>
        <v>离散</v>
      </c>
      <c r="O2491" s="14" t="str">
        <f>VLOOKUP($F2491,类型描述及偏移量!$C:$H,4,FALSE)</f>
        <v>None</v>
      </c>
      <c r="P2491" s="14" t="str">
        <f>VLOOKUP($F2491,类型描述及偏移量!$C:$H,5,FALSE)</f>
        <v>No</v>
      </c>
      <c r="Q2491" s="14" t="str">
        <f>VLOOKUP($F2491,类型描述及偏移量!$C:$H,6,FALSE)</f>
        <v>右跑偏保护使能</v>
      </c>
    </row>
    <row r="2492" hidden="1" spans="1:17">
      <c r="A2492" s="12" t="s">
        <v>126</v>
      </c>
      <c r="B2492" s="12" t="str">
        <f t="shared" si="452"/>
        <v>M4_M</v>
      </c>
      <c r="C2492" s="12" t="str">
        <f t="shared" si="453"/>
        <v>RMD_Stop</v>
      </c>
      <c r="D2492" s="12" t="str">
        <f t="shared" si="454"/>
        <v>BP_Motor_var</v>
      </c>
      <c r="E2492" s="13" t="str">
        <f t="shared" si="447"/>
        <v>CHP3_M4_M_BP_Motor_var</v>
      </c>
      <c r="F2492" s="14" t="str">
        <f t="shared" si="448"/>
        <v>BP_Motor_var_RMD_Stop</v>
      </c>
      <c r="G2492" s="10" t="str">
        <f t="shared" si="449"/>
        <v>CHP3_M4_M_RMD_Stop</v>
      </c>
      <c r="H2492" s="10" t="str">
        <f>VLOOKUP(基本表格!E2492,起始地址定义!A:D,4,FALSE)&amp;" "&amp;Q2492</f>
        <v>2147+P5-M13 刨片进料仓3#进料皮带分料器 电机控制 右跑偏导致停机</v>
      </c>
      <c r="I2492" s="10" t="str">
        <f t="shared" si="450"/>
        <v>DB1300,X912.3</v>
      </c>
      <c r="J2492" s="13" t="str">
        <f>VLOOKUP(E2492,起始地址定义!A:D,2,FALSE)</f>
        <v>DB1300</v>
      </c>
      <c r="K2492" s="12" t="str">
        <f t="shared" si="451"/>
        <v>X912.3</v>
      </c>
      <c r="L2492" s="13">
        <f>VLOOKUP(E2492,起始地址定义!A:D,3,FALSE)</f>
        <v>900</v>
      </c>
      <c r="M2492" s="14">
        <f>VLOOKUP($F2492,类型描述及偏移量!$C:$H,2,FALSE)</f>
        <v>12.3</v>
      </c>
      <c r="N2492" s="14" t="str">
        <f>VLOOKUP($F2492,类型描述及偏移量!$C:$H,3,FALSE)</f>
        <v>离散</v>
      </c>
      <c r="O2492" s="14" t="str">
        <f>VLOOKUP($F2492,类型描述及偏移量!$C:$H,4,FALSE)</f>
        <v>On</v>
      </c>
      <c r="P2492" s="14" t="str">
        <f>VLOOKUP($F2492,类型描述及偏移量!$C:$H,5,FALSE)</f>
        <v>Yes</v>
      </c>
      <c r="Q2492" s="14" t="str">
        <f>VLOOKUP($F2492,类型描述及偏移量!$C:$H,6,FALSE)</f>
        <v>右跑偏导致停机</v>
      </c>
    </row>
    <row r="2493" hidden="1" spans="1:17">
      <c r="A2493" s="12" t="s">
        <v>126</v>
      </c>
      <c r="B2493" s="12" t="str">
        <f t="shared" si="452"/>
        <v>M4_M</v>
      </c>
      <c r="C2493" s="12" t="str">
        <f t="shared" si="453"/>
        <v>RMD_Time</v>
      </c>
      <c r="D2493" s="12" t="str">
        <f t="shared" si="454"/>
        <v>BP_Motor_var</v>
      </c>
      <c r="E2493" s="13" t="str">
        <f t="shared" si="447"/>
        <v>CHP3_M4_M_BP_Motor_var</v>
      </c>
      <c r="F2493" s="14" t="str">
        <f t="shared" si="448"/>
        <v>BP_Motor_var_RMD_Time</v>
      </c>
      <c r="G2493" s="10" t="str">
        <f t="shared" si="449"/>
        <v>CHP3_M4_M_RMD_Time</v>
      </c>
      <c r="H2493" s="10" t="str">
        <f>VLOOKUP(基本表格!E2493,起始地址定义!A:D,4,FALSE)&amp;" "&amp;Q2493</f>
        <v>2147+P5-M13 刨片进料仓3#进料皮带分料器 电机控制 右跑偏检测时间</v>
      </c>
      <c r="I2493" s="10" t="str">
        <f t="shared" si="450"/>
        <v>DB1300,INT914</v>
      </c>
      <c r="J2493" s="13" t="str">
        <f>VLOOKUP(E2493,起始地址定义!A:D,2,FALSE)</f>
        <v>DB1300</v>
      </c>
      <c r="K2493" s="12" t="str">
        <f t="shared" si="451"/>
        <v>INT914</v>
      </c>
      <c r="L2493" s="13">
        <f>VLOOKUP(E2493,起始地址定义!A:D,3,FALSE)</f>
        <v>900</v>
      </c>
      <c r="M2493" s="14">
        <f>VLOOKUP($F2493,类型描述及偏移量!$C:$H,2,FALSE)</f>
        <v>14</v>
      </c>
      <c r="N2493" s="14" t="str">
        <f>VLOOKUP($F2493,类型描述及偏移量!$C:$H,3,FALSE)</f>
        <v>整型</v>
      </c>
      <c r="O2493" s="14" t="str">
        <f>VLOOKUP($F2493,类型描述及偏移量!$C:$H,4,FALSE)</f>
        <v>None</v>
      </c>
      <c r="P2493" s="14" t="str">
        <f>VLOOKUP($F2493,类型描述及偏移量!$C:$H,5,FALSE)</f>
        <v>No</v>
      </c>
      <c r="Q2493" s="14" t="str">
        <f>VLOOKUP($F2493,类型描述及偏移量!$C:$H,6,FALSE)</f>
        <v>右跑偏检测时间</v>
      </c>
    </row>
    <row r="2494" hidden="1" spans="1:17">
      <c r="A2494" s="12" t="s">
        <v>126</v>
      </c>
      <c r="B2494" s="12" t="str">
        <f t="shared" si="452"/>
        <v>M4_M</v>
      </c>
      <c r="C2494" s="12" t="str">
        <f t="shared" si="453"/>
        <v>Motor_Delta</v>
      </c>
      <c r="D2494" s="12" t="str">
        <f t="shared" si="454"/>
        <v>BP_Motor_var</v>
      </c>
      <c r="E2494" s="13" t="str">
        <f t="shared" si="447"/>
        <v>CHP3_M4_M_BP_Motor_var</v>
      </c>
      <c r="F2494" s="14" t="str">
        <f t="shared" si="448"/>
        <v>BP_Motor_var_Motor_Delta</v>
      </c>
      <c r="G2494" s="10" t="str">
        <f t="shared" si="449"/>
        <v>CHP3_M4_M_Motor_Delta</v>
      </c>
      <c r="H2494" s="10" t="str">
        <f>VLOOKUP(基本表格!E2494,起始地址定义!A:D,4,FALSE)&amp;" "&amp;Q2494</f>
        <v>2147+P5-M13 刨片进料仓3#进料皮带分料器 电机控制 三角型</v>
      </c>
      <c r="I2494" s="10" t="str">
        <f t="shared" si="450"/>
        <v>DB1300,X916.0</v>
      </c>
      <c r="J2494" s="13" t="str">
        <f>VLOOKUP(E2494,起始地址定义!A:D,2,FALSE)</f>
        <v>DB1300</v>
      </c>
      <c r="K2494" s="12" t="str">
        <f t="shared" si="451"/>
        <v>X916.0</v>
      </c>
      <c r="L2494" s="13">
        <f>VLOOKUP(E2494,起始地址定义!A:D,3,FALSE)</f>
        <v>900</v>
      </c>
      <c r="M2494" s="14">
        <f>VLOOKUP($F2494,类型描述及偏移量!$C:$H,2,FALSE)</f>
        <v>16</v>
      </c>
      <c r="N2494" s="14" t="str">
        <f>VLOOKUP($F2494,类型描述及偏移量!$C:$H,3,FALSE)</f>
        <v>离散</v>
      </c>
      <c r="O2494" s="14" t="str">
        <f>VLOOKUP($F2494,类型描述及偏移量!$C:$H,4,FALSE)</f>
        <v>None</v>
      </c>
      <c r="P2494" s="14" t="str">
        <f>VLOOKUP($F2494,类型描述及偏移量!$C:$H,5,FALSE)</f>
        <v>Yes</v>
      </c>
      <c r="Q2494" s="14" t="str">
        <f>VLOOKUP($F2494,类型描述及偏移量!$C:$H,6,FALSE)</f>
        <v>三角型</v>
      </c>
    </row>
    <row r="2495" hidden="1" spans="1:17">
      <c r="A2495" s="12" t="s">
        <v>126</v>
      </c>
      <c r="B2495" s="12" t="str">
        <f t="shared" si="452"/>
        <v>M4_M</v>
      </c>
      <c r="C2495" s="12" t="str">
        <f t="shared" si="453"/>
        <v>Motor_Wye</v>
      </c>
      <c r="D2495" s="12" t="str">
        <f t="shared" si="454"/>
        <v>BP_Motor_var</v>
      </c>
      <c r="E2495" s="13" t="str">
        <f t="shared" si="447"/>
        <v>CHP3_M4_M_BP_Motor_var</v>
      </c>
      <c r="F2495" s="14" t="str">
        <f t="shared" si="448"/>
        <v>BP_Motor_var_Motor_Wye</v>
      </c>
      <c r="G2495" s="10" t="str">
        <f t="shared" si="449"/>
        <v>CHP3_M4_M_Motor_Wye</v>
      </c>
      <c r="H2495" s="10" t="str">
        <f>VLOOKUP(基本表格!E2495,起始地址定义!A:D,4,FALSE)&amp;" "&amp;Q2495</f>
        <v>2147+P5-M13 刨片进料仓3#进料皮带分料器 电机控制 星型</v>
      </c>
      <c r="I2495" s="10" t="str">
        <f t="shared" si="450"/>
        <v>DB1300,X916.1</v>
      </c>
      <c r="J2495" s="13" t="str">
        <f>VLOOKUP(E2495,起始地址定义!A:D,2,FALSE)</f>
        <v>DB1300</v>
      </c>
      <c r="K2495" s="12" t="str">
        <f t="shared" si="451"/>
        <v>X916.1</v>
      </c>
      <c r="L2495" s="13">
        <f>VLOOKUP(E2495,起始地址定义!A:D,3,FALSE)</f>
        <v>900</v>
      </c>
      <c r="M2495" s="14">
        <f>VLOOKUP($F2495,类型描述及偏移量!$C:$H,2,FALSE)</f>
        <v>16.1</v>
      </c>
      <c r="N2495" s="14" t="str">
        <f>VLOOKUP($F2495,类型描述及偏移量!$C:$H,3,FALSE)</f>
        <v>离散</v>
      </c>
      <c r="O2495" s="14" t="str">
        <f>VLOOKUP($F2495,类型描述及偏移量!$C:$H,4,FALSE)</f>
        <v>None</v>
      </c>
      <c r="P2495" s="14" t="str">
        <f>VLOOKUP($F2495,类型描述及偏移量!$C:$H,5,FALSE)</f>
        <v>Yes</v>
      </c>
      <c r="Q2495" s="14" t="str">
        <f>VLOOKUP($F2495,类型描述及偏移量!$C:$H,6,FALSE)</f>
        <v>星型</v>
      </c>
    </row>
    <row r="2496" hidden="1" spans="1:17">
      <c r="A2496" s="12" t="s">
        <v>126</v>
      </c>
      <c r="B2496" s="12" t="str">
        <f t="shared" si="452"/>
        <v>M4_M</v>
      </c>
      <c r="C2496" s="12" t="str">
        <f t="shared" si="453"/>
        <v>MSD</v>
      </c>
      <c r="D2496" s="12" t="str">
        <f t="shared" si="454"/>
        <v>BP_Motor_var</v>
      </c>
      <c r="E2496" s="13" t="str">
        <f t="shared" si="447"/>
        <v>CHP3_M4_M_BP_Motor_var</v>
      </c>
      <c r="F2496" s="14" t="str">
        <f t="shared" si="448"/>
        <v>BP_Motor_var_MSD</v>
      </c>
      <c r="G2496" s="10" t="str">
        <f t="shared" si="449"/>
        <v>CHP3_M4_M_MSD</v>
      </c>
      <c r="H2496" s="10" t="str">
        <f>VLOOKUP(基本表格!E2496,起始地址定义!A:D,4,FALSE)&amp;" "&amp;Q2496</f>
        <v>2147+P5-M13 刨片进料仓3#进料皮带分料器 电机控制 维修开关</v>
      </c>
      <c r="I2496" s="10" t="str">
        <f t="shared" si="450"/>
        <v>DB1300,X916.2</v>
      </c>
      <c r="J2496" s="13" t="str">
        <f>VLOOKUP(E2496,起始地址定义!A:D,2,FALSE)</f>
        <v>DB1300</v>
      </c>
      <c r="K2496" s="12" t="str">
        <f t="shared" si="451"/>
        <v>X916.2</v>
      </c>
      <c r="L2496" s="13">
        <f>VLOOKUP(E2496,起始地址定义!A:D,3,FALSE)</f>
        <v>900</v>
      </c>
      <c r="M2496" s="14">
        <f>VLOOKUP($F2496,类型描述及偏移量!$C:$H,2,FALSE)</f>
        <v>16.2</v>
      </c>
      <c r="N2496" s="14" t="str">
        <f>VLOOKUP($F2496,类型描述及偏移量!$C:$H,3,FALSE)</f>
        <v>离散</v>
      </c>
      <c r="O2496" s="14" t="str">
        <f>VLOOKUP($F2496,类型描述及偏移量!$C:$H,4,FALSE)</f>
        <v>On</v>
      </c>
      <c r="P2496" s="14" t="str">
        <f>VLOOKUP($F2496,类型描述及偏移量!$C:$H,5,FALSE)</f>
        <v>Yes</v>
      </c>
      <c r="Q2496" s="14" t="str">
        <f>VLOOKUP($F2496,类型描述及偏移量!$C:$H,6,FALSE)</f>
        <v>维修开关</v>
      </c>
    </row>
    <row r="2497" hidden="1" spans="1:17">
      <c r="A2497" s="12" t="s">
        <v>126</v>
      </c>
      <c r="B2497" s="12" t="str">
        <f t="shared" si="452"/>
        <v>M4_M</v>
      </c>
      <c r="C2497" s="12" t="str">
        <f t="shared" si="453"/>
        <v>LMD_CHK_2</v>
      </c>
      <c r="D2497" s="12" t="str">
        <f t="shared" si="454"/>
        <v>BP_Motor_var</v>
      </c>
      <c r="E2497" s="13" t="str">
        <f t="shared" si="447"/>
        <v>CHP3_M4_M_BP_Motor_var</v>
      </c>
      <c r="F2497" s="14" t="str">
        <f t="shared" si="448"/>
        <v>BP_Motor_var_LMD_CHK_2</v>
      </c>
      <c r="G2497" s="10" t="str">
        <f t="shared" si="449"/>
        <v>CHP3_M4_M_LMD_CHK_2</v>
      </c>
      <c r="H2497" s="10" t="str">
        <f>VLOOKUP(基本表格!E2497,起始地址定义!A:D,4,FALSE)&amp;" "&amp;Q2497</f>
        <v>2147+P5-M13 刨片进料仓3#进料皮带分料器 电机控制 左跑偏2检测</v>
      </c>
      <c r="I2497" s="10" t="str">
        <f t="shared" si="450"/>
        <v>DB1300,X916.3</v>
      </c>
      <c r="J2497" s="13" t="str">
        <f>VLOOKUP(E2497,起始地址定义!A:D,2,FALSE)</f>
        <v>DB1300</v>
      </c>
      <c r="K2497" s="12" t="str">
        <f t="shared" si="451"/>
        <v>X916.3</v>
      </c>
      <c r="L2497" s="13">
        <f>VLOOKUP(E2497,起始地址定义!A:D,3,FALSE)</f>
        <v>900</v>
      </c>
      <c r="M2497" s="14">
        <f>VLOOKUP($F2497,类型描述及偏移量!$C:$H,2,FALSE)</f>
        <v>16.3</v>
      </c>
      <c r="N2497" s="14" t="str">
        <f>VLOOKUP($F2497,类型描述及偏移量!$C:$H,3,FALSE)</f>
        <v>离散</v>
      </c>
      <c r="O2497" s="14" t="str">
        <f>VLOOKUP($F2497,类型描述及偏移量!$C:$H,4,FALSE)</f>
        <v>None</v>
      </c>
      <c r="P2497" s="14" t="str">
        <f>VLOOKUP($F2497,类型描述及偏移量!$C:$H,5,FALSE)</f>
        <v>Yes</v>
      </c>
      <c r="Q2497" s="14" t="str">
        <f>VLOOKUP($F2497,类型描述及偏移量!$C:$H,6,FALSE)</f>
        <v>左跑偏2检测</v>
      </c>
    </row>
    <row r="2498" hidden="1" spans="1:17">
      <c r="A2498" s="12" t="s">
        <v>126</v>
      </c>
      <c r="B2498" s="12" t="str">
        <f t="shared" si="452"/>
        <v>M4_M</v>
      </c>
      <c r="C2498" s="12" t="str">
        <f t="shared" si="453"/>
        <v>RMD_CHK_2</v>
      </c>
      <c r="D2498" s="12" t="str">
        <f t="shared" si="454"/>
        <v>BP_Motor_var</v>
      </c>
      <c r="E2498" s="13" t="str">
        <f t="shared" si="447"/>
        <v>CHP3_M4_M_BP_Motor_var</v>
      </c>
      <c r="F2498" s="14" t="str">
        <f t="shared" si="448"/>
        <v>BP_Motor_var_RMD_CHK_2</v>
      </c>
      <c r="G2498" s="10" t="str">
        <f t="shared" si="449"/>
        <v>CHP3_M4_M_RMD_CHK_2</v>
      </c>
      <c r="H2498" s="10" t="str">
        <f>VLOOKUP(基本表格!E2498,起始地址定义!A:D,4,FALSE)&amp;" "&amp;Q2498</f>
        <v>2147+P5-M13 刨片进料仓3#进料皮带分料器 电机控制 右跑偏2检测</v>
      </c>
      <c r="I2498" s="10" t="str">
        <f t="shared" si="450"/>
        <v>DB1300,X916.4</v>
      </c>
      <c r="J2498" s="13" t="str">
        <f>VLOOKUP(E2498,起始地址定义!A:D,2,FALSE)</f>
        <v>DB1300</v>
      </c>
      <c r="K2498" s="12" t="str">
        <f t="shared" si="451"/>
        <v>X916.4</v>
      </c>
      <c r="L2498" s="13">
        <f>VLOOKUP(E2498,起始地址定义!A:D,3,FALSE)</f>
        <v>900</v>
      </c>
      <c r="M2498" s="14">
        <f>VLOOKUP($F2498,类型描述及偏移量!$C:$H,2,FALSE)</f>
        <v>16.4</v>
      </c>
      <c r="N2498" s="14" t="str">
        <f>VLOOKUP($F2498,类型描述及偏移量!$C:$H,3,FALSE)</f>
        <v>离散</v>
      </c>
      <c r="O2498" s="14" t="str">
        <f>VLOOKUP($F2498,类型描述及偏移量!$C:$H,4,FALSE)</f>
        <v>None</v>
      </c>
      <c r="P2498" s="14" t="str">
        <f>VLOOKUP($F2498,类型描述及偏移量!$C:$H,5,FALSE)</f>
        <v>Yes</v>
      </c>
      <c r="Q2498" s="14" t="str">
        <f>VLOOKUP($F2498,类型描述及偏移量!$C:$H,6,FALSE)</f>
        <v>右跑偏2检测</v>
      </c>
    </row>
    <row r="2499" hidden="1" spans="1:17">
      <c r="A2499" s="12" t="s">
        <v>126</v>
      </c>
      <c r="B2499" s="12" t="str">
        <f t="shared" si="452"/>
        <v>M4_M</v>
      </c>
      <c r="C2499" s="12" t="str">
        <f t="shared" si="453"/>
        <v>InterStarTime</v>
      </c>
      <c r="D2499" s="12" t="str">
        <f t="shared" si="454"/>
        <v>BP_Motor_var</v>
      </c>
      <c r="E2499" s="13" t="str">
        <f t="shared" si="447"/>
        <v>CHP3_M4_M_BP_Motor_var</v>
      </c>
      <c r="F2499" s="14" t="str">
        <f t="shared" si="448"/>
        <v>BP_Motor_var_InterStarTime</v>
      </c>
      <c r="G2499" s="10" t="str">
        <f t="shared" si="449"/>
        <v>CHP3_M4_M_InterStarTime</v>
      </c>
      <c r="H2499" s="10" t="str">
        <f>VLOOKUP(基本表格!E2499,起始地址定义!A:D,4,FALSE)&amp;" "&amp;Q2499</f>
        <v>2147+P5-M13 刨片进料仓3#进料皮带分料器 电机控制 联动启动延时</v>
      </c>
      <c r="I2499" s="10" t="str">
        <f t="shared" si="450"/>
        <v>DB1300,INT918</v>
      </c>
      <c r="J2499" s="13" t="str">
        <f>VLOOKUP(E2499,起始地址定义!A:D,2,FALSE)</f>
        <v>DB1300</v>
      </c>
      <c r="K2499" s="12" t="str">
        <f t="shared" si="451"/>
        <v>INT918</v>
      </c>
      <c r="L2499" s="13">
        <f>VLOOKUP(E2499,起始地址定义!A:D,3,FALSE)</f>
        <v>900</v>
      </c>
      <c r="M2499" s="14">
        <f>VLOOKUP($F2499,类型描述及偏移量!$C:$H,2,FALSE)</f>
        <v>18</v>
      </c>
      <c r="N2499" s="14" t="str">
        <f>VLOOKUP($F2499,类型描述及偏移量!$C:$H,3,FALSE)</f>
        <v>整型</v>
      </c>
      <c r="O2499" s="14" t="str">
        <f>VLOOKUP($F2499,类型描述及偏移量!$C:$H,4,FALSE)</f>
        <v>None</v>
      </c>
      <c r="P2499" s="14" t="str">
        <f>VLOOKUP($F2499,类型描述及偏移量!$C:$H,5,FALSE)</f>
        <v>No</v>
      </c>
      <c r="Q2499" s="14" t="str">
        <f>VLOOKUP($F2499,类型描述及偏移量!$C:$H,6,FALSE)</f>
        <v>联动启动延时</v>
      </c>
    </row>
    <row r="2500" hidden="1" spans="1:17">
      <c r="A2500" s="12" t="s">
        <v>126</v>
      </c>
      <c r="B2500" s="12" t="str">
        <f t="shared" si="452"/>
        <v>M4_M</v>
      </c>
      <c r="C2500" s="12" t="str">
        <f t="shared" si="453"/>
        <v>Alt_TMR</v>
      </c>
      <c r="D2500" s="12" t="str">
        <f t="shared" si="454"/>
        <v>BP_Motor_var</v>
      </c>
      <c r="E2500" s="13" t="str">
        <f t="shared" si="447"/>
        <v>CHP3_M4_M_BP_Motor_var</v>
      </c>
      <c r="F2500" s="14" t="str">
        <f t="shared" si="448"/>
        <v>BP_Motor_var_Alt_TMR</v>
      </c>
      <c r="G2500" s="10" t="str">
        <f t="shared" si="449"/>
        <v>CHP3_M4_M_Alt_TMR</v>
      </c>
      <c r="H2500" s="10" t="str">
        <f>VLOOKUP(基本表格!E2500,起始地址定义!A:D,4,FALSE)&amp;" "&amp;Q2500</f>
        <v>2147+P5-M13 刨片进料仓3#进料皮带分料器 电机控制 起动转换时间 秒</v>
      </c>
      <c r="I2500" s="10" t="str">
        <f t="shared" si="450"/>
        <v>DB1300,INT920</v>
      </c>
      <c r="J2500" s="13" t="str">
        <f>VLOOKUP(E2500,起始地址定义!A:D,2,FALSE)</f>
        <v>DB1300</v>
      </c>
      <c r="K2500" s="12" t="str">
        <f t="shared" si="451"/>
        <v>INT920</v>
      </c>
      <c r="L2500" s="13">
        <f>VLOOKUP(E2500,起始地址定义!A:D,3,FALSE)</f>
        <v>900</v>
      </c>
      <c r="M2500" s="14">
        <f>VLOOKUP($F2500,类型描述及偏移量!$C:$H,2,FALSE)</f>
        <v>20</v>
      </c>
      <c r="N2500" s="14" t="str">
        <f>VLOOKUP($F2500,类型描述及偏移量!$C:$H,3,FALSE)</f>
        <v>整型</v>
      </c>
      <c r="O2500" s="14" t="str">
        <f>VLOOKUP($F2500,类型描述及偏移量!$C:$H,4,FALSE)</f>
        <v>None</v>
      </c>
      <c r="P2500" s="14" t="str">
        <f>VLOOKUP($F2500,类型描述及偏移量!$C:$H,5,FALSE)</f>
        <v>No</v>
      </c>
      <c r="Q2500" s="14" t="str">
        <f>VLOOKUP($F2500,类型描述及偏移量!$C:$H,6,FALSE)</f>
        <v>起动转换时间 秒</v>
      </c>
    </row>
    <row r="2501" hidden="1" spans="1:17">
      <c r="A2501" s="12" t="s">
        <v>126</v>
      </c>
      <c r="B2501" s="12" t="str">
        <f t="shared" si="452"/>
        <v>M4_SetFRQ</v>
      </c>
      <c r="C2501" s="12" t="str">
        <f t="shared" si="453"/>
        <v>HiProEN</v>
      </c>
      <c r="D2501" s="12" t="str">
        <f t="shared" si="454"/>
        <v>BP_Value_var</v>
      </c>
      <c r="E2501" s="13" t="str">
        <f t="shared" si="447"/>
        <v>CHP3_M4_SetFRQ_BP_Value_var</v>
      </c>
      <c r="F2501" s="14" t="str">
        <f t="shared" si="448"/>
        <v>BP_Value_var_HiProEN</v>
      </c>
      <c r="G2501" s="10" t="str">
        <f t="shared" si="449"/>
        <v>CHP3_M4_SetFRQ_HiProEN</v>
      </c>
      <c r="H2501" s="10" t="str">
        <f>VLOOKUP(基本表格!E2501,起始地址定义!A:D,4,FALSE)&amp;" "&amp;Q2501</f>
        <v>2147+P5-M13 刨片进料仓3#进料皮带分料器 给定频率 上限保护使能</v>
      </c>
      <c r="I2501" s="10" t="str">
        <f t="shared" si="450"/>
        <v>DB1300,X950.3</v>
      </c>
      <c r="J2501" s="13" t="str">
        <f>VLOOKUP(E2501,起始地址定义!A:D,2,FALSE)</f>
        <v>DB1300</v>
      </c>
      <c r="K2501" s="12" t="str">
        <f t="shared" si="451"/>
        <v>X950.3</v>
      </c>
      <c r="L2501" s="13">
        <f>VLOOKUP(E2501,起始地址定义!A:D,3,FALSE)</f>
        <v>950</v>
      </c>
      <c r="M2501" s="14">
        <f>VLOOKUP($F2501,类型描述及偏移量!$C:$H,2,FALSE)</f>
        <v>0.299999999999997</v>
      </c>
      <c r="N2501" s="14" t="str">
        <f>VLOOKUP($F2501,类型描述及偏移量!$C:$H,3,FALSE)</f>
        <v>离散</v>
      </c>
      <c r="O2501" s="14" t="str">
        <f>VLOOKUP($F2501,类型描述及偏移量!$C:$H,4,FALSE)</f>
        <v>None</v>
      </c>
      <c r="P2501" s="14" t="str">
        <f>VLOOKUP($F2501,类型描述及偏移量!$C:$H,5,FALSE)</f>
        <v>No</v>
      </c>
      <c r="Q2501" s="14" t="str">
        <f>VLOOKUP($F2501,类型描述及偏移量!$C:$H,6,FALSE)</f>
        <v>上限保护使能</v>
      </c>
    </row>
    <row r="2502" hidden="1" spans="1:17">
      <c r="A2502" s="12" t="s">
        <v>126</v>
      </c>
      <c r="B2502" s="12" t="str">
        <f t="shared" si="452"/>
        <v>M4_SetFRQ</v>
      </c>
      <c r="C2502" s="12" t="str">
        <f t="shared" si="453"/>
        <v>LoProEN</v>
      </c>
      <c r="D2502" s="12" t="str">
        <f t="shared" si="454"/>
        <v>BP_Value_var</v>
      </c>
      <c r="E2502" s="13" t="str">
        <f t="shared" si="447"/>
        <v>CHP3_M4_SetFRQ_BP_Value_var</v>
      </c>
      <c r="F2502" s="14" t="str">
        <f t="shared" si="448"/>
        <v>BP_Value_var_LoProEN</v>
      </c>
      <c r="G2502" s="10" t="str">
        <f t="shared" si="449"/>
        <v>CHP3_M4_SetFRQ_LoProEN</v>
      </c>
      <c r="H2502" s="10" t="str">
        <f>VLOOKUP(基本表格!E2502,起始地址定义!A:D,4,FALSE)&amp;" "&amp;Q2502</f>
        <v>2147+P5-M13 刨片进料仓3#进料皮带分料器 给定频率 下限保护使能</v>
      </c>
      <c r="I2502" s="10" t="str">
        <f t="shared" si="450"/>
        <v>DB1300,X950.4</v>
      </c>
      <c r="J2502" s="13" t="str">
        <f>VLOOKUP(E2502,起始地址定义!A:D,2,FALSE)</f>
        <v>DB1300</v>
      </c>
      <c r="K2502" s="12" t="str">
        <f t="shared" si="451"/>
        <v>X950.4</v>
      </c>
      <c r="L2502" s="13">
        <f>VLOOKUP(E2502,起始地址定义!A:D,3,FALSE)</f>
        <v>950</v>
      </c>
      <c r="M2502" s="14">
        <f>VLOOKUP($F2502,类型描述及偏移量!$C:$H,2,FALSE)</f>
        <v>0.399999999999999</v>
      </c>
      <c r="N2502" s="14" t="str">
        <f>VLOOKUP($F2502,类型描述及偏移量!$C:$H,3,FALSE)</f>
        <v>离散</v>
      </c>
      <c r="O2502" s="14" t="str">
        <f>VLOOKUP($F2502,类型描述及偏移量!$C:$H,4,FALSE)</f>
        <v>None</v>
      </c>
      <c r="P2502" s="14" t="str">
        <f>VLOOKUP($F2502,类型描述及偏移量!$C:$H,5,FALSE)</f>
        <v>No</v>
      </c>
      <c r="Q2502" s="14" t="str">
        <f>VLOOKUP($F2502,类型描述及偏移量!$C:$H,6,FALSE)</f>
        <v>下限保护使能</v>
      </c>
    </row>
    <row r="2503" hidden="1" spans="1:17">
      <c r="A2503" s="12" t="s">
        <v>126</v>
      </c>
      <c r="B2503" s="12" t="str">
        <f t="shared" si="452"/>
        <v>M4_SetFRQ</v>
      </c>
      <c r="C2503" s="12" t="str">
        <f t="shared" si="453"/>
        <v>HiALM</v>
      </c>
      <c r="D2503" s="12" t="str">
        <f t="shared" si="454"/>
        <v>BP_Value_var</v>
      </c>
      <c r="E2503" s="13" t="str">
        <f t="shared" si="447"/>
        <v>CHP3_M4_SetFRQ_BP_Value_var</v>
      </c>
      <c r="F2503" s="14" t="str">
        <f t="shared" si="448"/>
        <v>BP_Value_var_HiALM</v>
      </c>
      <c r="G2503" s="10" t="str">
        <f t="shared" si="449"/>
        <v>CHP3_M4_SetFRQ_HiALM</v>
      </c>
      <c r="H2503" s="10" t="str">
        <f>VLOOKUP(基本表格!E2503,起始地址定义!A:D,4,FALSE)&amp;" "&amp;Q2503</f>
        <v>2147+P5-M13 刨片进料仓3#进料皮带分料器 给定频率 上限报警</v>
      </c>
      <c r="I2503" s="10" t="str">
        <f t="shared" si="450"/>
        <v>DB1300,X950.5</v>
      </c>
      <c r="J2503" s="13" t="str">
        <f>VLOOKUP(E2503,起始地址定义!A:D,2,FALSE)</f>
        <v>DB1300</v>
      </c>
      <c r="K2503" s="12" t="str">
        <f t="shared" si="451"/>
        <v>X950.5</v>
      </c>
      <c r="L2503" s="13">
        <f>VLOOKUP(E2503,起始地址定义!A:D,3,FALSE)</f>
        <v>950</v>
      </c>
      <c r="M2503" s="14">
        <f>VLOOKUP($F2503,类型描述及偏移量!$C:$H,2,FALSE)</f>
        <v>0.5</v>
      </c>
      <c r="N2503" s="14" t="str">
        <f>VLOOKUP($F2503,类型描述及偏移量!$C:$H,3,FALSE)</f>
        <v>离散</v>
      </c>
      <c r="O2503" s="14" t="str">
        <f>VLOOKUP($F2503,类型描述及偏移量!$C:$H,4,FALSE)</f>
        <v>None</v>
      </c>
      <c r="P2503" s="14" t="str">
        <f>VLOOKUP($F2503,类型描述及偏移量!$C:$H,5,FALSE)</f>
        <v>Yes</v>
      </c>
      <c r="Q2503" s="14" t="str">
        <f>VLOOKUP($F2503,类型描述及偏移量!$C:$H,6,FALSE)</f>
        <v>上限报警</v>
      </c>
    </row>
    <row r="2504" hidden="1" spans="1:17">
      <c r="A2504" s="12" t="s">
        <v>126</v>
      </c>
      <c r="B2504" s="12" t="str">
        <f t="shared" si="452"/>
        <v>M4_SetFRQ</v>
      </c>
      <c r="C2504" s="12" t="str">
        <f t="shared" si="453"/>
        <v>LoALM</v>
      </c>
      <c r="D2504" s="12" t="str">
        <f t="shared" si="454"/>
        <v>BP_Value_var</v>
      </c>
      <c r="E2504" s="13" t="str">
        <f t="shared" si="447"/>
        <v>CHP3_M4_SetFRQ_BP_Value_var</v>
      </c>
      <c r="F2504" s="14" t="str">
        <f t="shared" si="448"/>
        <v>BP_Value_var_LoALM</v>
      </c>
      <c r="G2504" s="10" t="str">
        <f t="shared" si="449"/>
        <v>CHP3_M4_SetFRQ_LoALM</v>
      </c>
      <c r="H2504" s="10" t="str">
        <f>VLOOKUP(基本表格!E2504,起始地址定义!A:D,4,FALSE)&amp;" "&amp;Q2504</f>
        <v>2147+P5-M13 刨片进料仓3#进料皮带分料器 给定频率 下限报警</v>
      </c>
      <c r="I2504" s="10" t="str">
        <f t="shared" si="450"/>
        <v>DB1300,X950.6</v>
      </c>
      <c r="J2504" s="13" t="str">
        <f>VLOOKUP(E2504,起始地址定义!A:D,2,FALSE)</f>
        <v>DB1300</v>
      </c>
      <c r="K2504" s="12" t="str">
        <f t="shared" si="451"/>
        <v>X950.6</v>
      </c>
      <c r="L2504" s="13">
        <f>VLOOKUP(E2504,起始地址定义!A:D,3,FALSE)</f>
        <v>950</v>
      </c>
      <c r="M2504" s="14">
        <f>VLOOKUP($F2504,类型描述及偏移量!$C:$H,2,FALSE)</f>
        <v>0.600000000000001</v>
      </c>
      <c r="N2504" s="14" t="str">
        <f>VLOOKUP($F2504,类型描述及偏移量!$C:$H,3,FALSE)</f>
        <v>离散</v>
      </c>
      <c r="O2504" s="14" t="str">
        <f>VLOOKUP($F2504,类型描述及偏移量!$C:$H,4,FALSE)</f>
        <v>None</v>
      </c>
      <c r="P2504" s="14" t="str">
        <f>VLOOKUP($F2504,类型描述及偏移量!$C:$H,5,FALSE)</f>
        <v>Yes</v>
      </c>
      <c r="Q2504" s="14" t="str">
        <f>VLOOKUP($F2504,类型描述及偏移量!$C:$H,6,FALSE)</f>
        <v>下限报警</v>
      </c>
    </row>
    <row r="2505" hidden="1" spans="1:17">
      <c r="A2505" s="12" t="s">
        <v>126</v>
      </c>
      <c r="B2505" s="12" t="str">
        <f t="shared" si="452"/>
        <v>M4_SetFRQ</v>
      </c>
      <c r="C2505" s="12" t="str">
        <f t="shared" si="453"/>
        <v>HiHiALM</v>
      </c>
      <c r="D2505" s="12" t="str">
        <f t="shared" si="454"/>
        <v>BP_Value_var</v>
      </c>
      <c r="E2505" s="13" t="str">
        <f t="shared" si="447"/>
        <v>CHP3_M4_SetFRQ_BP_Value_var</v>
      </c>
      <c r="F2505" s="14" t="str">
        <f t="shared" si="448"/>
        <v>BP_Value_var_HiHiALM</v>
      </c>
      <c r="G2505" s="10" t="str">
        <f t="shared" si="449"/>
        <v>CHP3_M4_SetFRQ_HiHiALM</v>
      </c>
      <c r="H2505" s="10" t="str">
        <f>VLOOKUP(基本表格!E2505,起始地址定义!A:D,4,FALSE)&amp;" "&amp;Q2505</f>
        <v>2147+P5-M13 刨片进料仓3#进料皮带分料器 给定频率 上上限报警</v>
      </c>
      <c r="I2505" s="10" t="str">
        <f t="shared" si="450"/>
        <v>DB1300,X950.7</v>
      </c>
      <c r="J2505" s="13" t="str">
        <f>VLOOKUP(E2505,起始地址定义!A:D,2,FALSE)</f>
        <v>DB1300</v>
      </c>
      <c r="K2505" s="12" t="str">
        <f t="shared" si="451"/>
        <v>X950.7</v>
      </c>
      <c r="L2505" s="13">
        <f>VLOOKUP(E2505,起始地址定义!A:D,3,FALSE)</f>
        <v>950</v>
      </c>
      <c r="M2505" s="14">
        <f>VLOOKUP($F2505,类型描述及偏移量!$C:$H,2,FALSE)</f>
        <v>0.700000000000003</v>
      </c>
      <c r="N2505" s="14" t="str">
        <f>VLOOKUP($F2505,类型描述及偏移量!$C:$H,3,FALSE)</f>
        <v>离散</v>
      </c>
      <c r="O2505" s="14" t="str">
        <f>VLOOKUP($F2505,类型描述及偏移量!$C:$H,4,FALSE)</f>
        <v>On</v>
      </c>
      <c r="P2505" s="14" t="str">
        <f>VLOOKUP($F2505,类型描述及偏移量!$C:$H,5,FALSE)</f>
        <v>Yes</v>
      </c>
      <c r="Q2505" s="14" t="str">
        <f>VLOOKUP($F2505,类型描述及偏移量!$C:$H,6,FALSE)</f>
        <v>上上限报警</v>
      </c>
    </row>
    <row r="2506" hidden="1" spans="1:17">
      <c r="A2506" s="12" t="s">
        <v>126</v>
      </c>
      <c r="B2506" s="12" t="str">
        <f t="shared" si="452"/>
        <v>M4_SetFRQ</v>
      </c>
      <c r="C2506" s="12" t="str">
        <f t="shared" si="453"/>
        <v>LoLoALM</v>
      </c>
      <c r="D2506" s="12" t="str">
        <f t="shared" si="454"/>
        <v>BP_Value_var</v>
      </c>
      <c r="E2506" s="13" t="str">
        <f t="shared" si="447"/>
        <v>CHP3_M4_SetFRQ_BP_Value_var</v>
      </c>
      <c r="F2506" s="14" t="str">
        <f t="shared" si="448"/>
        <v>BP_Value_var_LoLoALM</v>
      </c>
      <c r="G2506" s="10" t="str">
        <f t="shared" si="449"/>
        <v>CHP3_M4_SetFRQ_LoLoALM</v>
      </c>
      <c r="H2506" s="10" t="str">
        <f>VLOOKUP(基本表格!E2506,起始地址定义!A:D,4,FALSE)&amp;" "&amp;Q2506</f>
        <v>2147+P5-M13 刨片进料仓3#进料皮带分料器 给定频率 下下限报警</v>
      </c>
      <c r="I2506" s="10" t="str">
        <f t="shared" si="450"/>
        <v>DB1300,X951.0</v>
      </c>
      <c r="J2506" s="13" t="str">
        <f>VLOOKUP(E2506,起始地址定义!A:D,2,FALSE)</f>
        <v>DB1300</v>
      </c>
      <c r="K2506" s="12" t="str">
        <f t="shared" si="451"/>
        <v>X951.0</v>
      </c>
      <c r="L2506" s="13">
        <f>VLOOKUP(E2506,起始地址定义!A:D,3,FALSE)</f>
        <v>950</v>
      </c>
      <c r="M2506" s="14">
        <f>VLOOKUP($F2506,类型描述及偏移量!$C:$H,2,FALSE)</f>
        <v>1</v>
      </c>
      <c r="N2506" s="14" t="str">
        <f>VLOOKUP($F2506,类型描述及偏移量!$C:$H,3,FALSE)</f>
        <v>离散</v>
      </c>
      <c r="O2506" s="14" t="str">
        <f>VLOOKUP($F2506,类型描述及偏移量!$C:$H,4,FALSE)</f>
        <v>On</v>
      </c>
      <c r="P2506" s="14" t="str">
        <f>VLOOKUP($F2506,类型描述及偏移量!$C:$H,5,FALSE)</f>
        <v>Yes</v>
      </c>
      <c r="Q2506" s="14" t="str">
        <f>VLOOKUP($F2506,类型描述及偏移量!$C:$H,6,FALSE)</f>
        <v>下下限报警</v>
      </c>
    </row>
    <row r="2507" hidden="1" spans="1:17">
      <c r="A2507" s="12" t="s">
        <v>126</v>
      </c>
      <c r="B2507" s="12" t="str">
        <f t="shared" si="452"/>
        <v>M4_SetFRQ</v>
      </c>
      <c r="C2507" s="12" t="str">
        <f t="shared" si="453"/>
        <v>LimALM</v>
      </c>
      <c r="D2507" s="12" t="str">
        <f t="shared" si="454"/>
        <v>BP_Value_var</v>
      </c>
      <c r="E2507" s="13" t="str">
        <f t="shared" si="447"/>
        <v>CHP3_M4_SetFRQ_BP_Value_var</v>
      </c>
      <c r="F2507" s="14" t="str">
        <f t="shared" si="448"/>
        <v>BP_Value_var_LimALM</v>
      </c>
      <c r="G2507" s="10" t="str">
        <f t="shared" si="449"/>
        <v>CHP3_M4_SetFRQ_LimALM</v>
      </c>
      <c r="H2507" s="10" t="str">
        <f>VLOOKUP(基本表格!E2507,起始地址定义!A:D,4,FALSE)&amp;" "&amp;Q2507</f>
        <v>2147+P5-M13 刨片进料仓3#进料皮带分料器 给定频率 极限报警</v>
      </c>
      <c r="I2507" s="10" t="str">
        <f t="shared" si="450"/>
        <v>DB1300,X951.1</v>
      </c>
      <c r="J2507" s="13" t="str">
        <f>VLOOKUP(E2507,起始地址定义!A:D,2,FALSE)</f>
        <v>DB1300</v>
      </c>
      <c r="K2507" s="12" t="str">
        <f t="shared" si="451"/>
        <v>X951.1</v>
      </c>
      <c r="L2507" s="13">
        <f>VLOOKUP(E2507,起始地址定义!A:D,3,FALSE)</f>
        <v>950</v>
      </c>
      <c r="M2507" s="14">
        <f>VLOOKUP($F2507,类型描述及偏移量!$C:$H,2,FALSE)</f>
        <v>1.1</v>
      </c>
      <c r="N2507" s="14" t="str">
        <f>VLOOKUP($F2507,类型描述及偏移量!$C:$H,3,FALSE)</f>
        <v>离散</v>
      </c>
      <c r="O2507" s="14" t="str">
        <f>VLOOKUP($F2507,类型描述及偏移量!$C:$H,4,FALSE)</f>
        <v>On</v>
      </c>
      <c r="P2507" s="14" t="str">
        <f>VLOOKUP($F2507,类型描述及偏移量!$C:$H,5,FALSE)</f>
        <v>Yes</v>
      </c>
      <c r="Q2507" s="14" t="str">
        <f>VLOOKUP($F2507,类型描述及偏移量!$C:$H,6,FALSE)</f>
        <v>极限报警</v>
      </c>
    </row>
    <row r="2508" hidden="1" spans="1:17">
      <c r="A2508" s="12" t="s">
        <v>126</v>
      </c>
      <c r="B2508" s="12" t="str">
        <f t="shared" si="452"/>
        <v>M4_SetFRQ</v>
      </c>
      <c r="C2508" s="12" t="str">
        <f t="shared" si="453"/>
        <v>LostALM</v>
      </c>
      <c r="D2508" s="12" t="str">
        <f t="shared" si="454"/>
        <v>BP_Value_var</v>
      </c>
      <c r="E2508" s="13" t="str">
        <f t="shared" si="447"/>
        <v>CHP3_M4_SetFRQ_BP_Value_var</v>
      </c>
      <c r="F2508" s="14" t="str">
        <f t="shared" si="448"/>
        <v>BP_Value_var_LostALM</v>
      </c>
      <c r="G2508" s="10" t="str">
        <f t="shared" si="449"/>
        <v>CHP3_M4_SetFRQ_LostALM</v>
      </c>
      <c r="H2508" s="10" t="str">
        <f>VLOOKUP(基本表格!E2508,起始地址定义!A:D,4,FALSE)&amp;" "&amp;Q2508</f>
        <v>2147+P5-M13 刨片进料仓3#进料皮带分料器 给定频率 传感器断线报警</v>
      </c>
      <c r="I2508" s="10" t="str">
        <f t="shared" si="450"/>
        <v>DB1300,X951.2</v>
      </c>
      <c r="J2508" s="13" t="str">
        <f>VLOOKUP(E2508,起始地址定义!A:D,2,FALSE)</f>
        <v>DB1300</v>
      </c>
      <c r="K2508" s="12" t="str">
        <f t="shared" si="451"/>
        <v>X951.2</v>
      </c>
      <c r="L2508" s="13">
        <f>VLOOKUP(E2508,起始地址定义!A:D,3,FALSE)</f>
        <v>950</v>
      </c>
      <c r="M2508" s="14">
        <f>VLOOKUP($F2508,类型描述及偏移量!$C:$H,2,FALSE)</f>
        <v>1.2</v>
      </c>
      <c r="N2508" s="14" t="str">
        <f>VLOOKUP($F2508,类型描述及偏移量!$C:$H,3,FALSE)</f>
        <v>离散</v>
      </c>
      <c r="O2508" s="14" t="str">
        <f>VLOOKUP($F2508,类型描述及偏移量!$C:$H,4,FALSE)</f>
        <v>On</v>
      </c>
      <c r="P2508" s="14" t="str">
        <f>VLOOKUP($F2508,类型描述及偏移量!$C:$H,5,FALSE)</f>
        <v>Yes</v>
      </c>
      <c r="Q2508" s="14" t="str">
        <f>VLOOKUP($F2508,类型描述及偏移量!$C:$H,6,FALSE)</f>
        <v>传感器断线报警</v>
      </c>
    </row>
    <row r="2509" hidden="1" spans="1:17">
      <c r="A2509" s="12" t="s">
        <v>126</v>
      </c>
      <c r="B2509" s="12" t="str">
        <f t="shared" si="452"/>
        <v>M4_SetFRQ</v>
      </c>
      <c r="C2509" s="12" t="str">
        <f t="shared" si="453"/>
        <v>Code</v>
      </c>
      <c r="D2509" s="12" t="str">
        <f t="shared" si="454"/>
        <v>BP_Value_var</v>
      </c>
      <c r="E2509" s="13" t="str">
        <f t="shared" si="447"/>
        <v>CHP3_M4_SetFRQ_BP_Value_var</v>
      </c>
      <c r="F2509" s="14" t="str">
        <f t="shared" si="448"/>
        <v>BP_Value_var_Code</v>
      </c>
      <c r="G2509" s="10" t="str">
        <f t="shared" si="449"/>
        <v>CHP3_M4_SetFRQ_Code</v>
      </c>
      <c r="H2509" s="10" t="str">
        <f>VLOOKUP(基本表格!E2509,起始地址定义!A:D,4,FALSE)&amp;" "&amp;Q2509</f>
        <v>2147+P5-M13 刨片进料仓3#进料皮带分料器 给定频率 实际内码</v>
      </c>
      <c r="I2509" s="10" t="str">
        <f t="shared" si="450"/>
        <v>DB1300,INT952</v>
      </c>
      <c r="J2509" s="13" t="str">
        <f>VLOOKUP(E2509,起始地址定义!A:D,2,FALSE)</f>
        <v>DB1300</v>
      </c>
      <c r="K2509" s="12" t="str">
        <f t="shared" si="451"/>
        <v>INT952</v>
      </c>
      <c r="L2509" s="13">
        <f>VLOOKUP(E2509,起始地址定义!A:D,3,FALSE)</f>
        <v>950</v>
      </c>
      <c r="M2509" s="14">
        <f>VLOOKUP($F2509,类型描述及偏移量!$C:$H,2,FALSE)</f>
        <v>2</v>
      </c>
      <c r="N2509" s="14" t="str">
        <f>VLOOKUP($F2509,类型描述及偏移量!$C:$H,3,FALSE)</f>
        <v>整型</v>
      </c>
      <c r="O2509" s="14" t="str">
        <f>VLOOKUP($F2509,类型描述及偏移量!$C:$H,4,FALSE)</f>
        <v>None</v>
      </c>
      <c r="P2509" s="14" t="str">
        <f>VLOOKUP($F2509,类型描述及偏移量!$C:$H,5,FALSE)</f>
        <v>Yes</v>
      </c>
      <c r="Q2509" s="14" t="str">
        <f>VLOOKUP($F2509,类型描述及偏移量!$C:$H,6,FALSE)</f>
        <v>实际内码</v>
      </c>
    </row>
    <row r="2510" spans="1:17">
      <c r="A2510" s="12" t="s">
        <v>126</v>
      </c>
      <c r="B2510" s="12" t="str">
        <f t="shared" si="452"/>
        <v>M4_SetFRQ</v>
      </c>
      <c r="C2510" s="12" t="str">
        <f t="shared" si="453"/>
        <v>Value</v>
      </c>
      <c r="D2510" s="12" t="str">
        <f t="shared" si="454"/>
        <v>BP_Value_var</v>
      </c>
      <c r="E2510" s="13" t="str">
        <f t="shared" si="447"/>
        <v>CHP3_M4_SetFRQ_BP_Value_var</v>
      </c>
      <c r="F2510" s="14" t="str">
        <f t="shared" si="448"/>
        <v>BP_Value_var_Value</v>
      </c>
      <c r="G2510" s="10" t="str">
        <f t="shared" si="449"/>
        <v>CHP3_M4_SetFRQ_Value</v>
      </c>
      <c r="H2510" s="10" t="str">
        <f>VLOOKUP(基本表格!E2510,起始地址定义!A:D,4,FALSE)&amp;" "&amp;Q2510</f>
        <v>2147+P5-M13 刨片进料仓3#进料皮带分料器 给定频率 实际值</v>
      </c>
      <c r="I2510" s="10" t="str">
        <f t="shared" si="450"/>
        <v>DB1300,REAL956</v>
      </c>
      <c r="J2510" s="13" t="str">
        <f>VLOOKUP(E2510,起始地址定义!A:D,2,FALSE)</f>
        <v>DB1300</v>
      </c>
      <c r="K2510" s="12" t="str">
        <f t="shared" si="451"/>
        <v>REAL956</v>
      </c>
      <c r="L2510" s="13">
        <f>VLOOKUP(E2510,起始地址定义!A:D,3,FALSE)</f>
        <v>950</v>
      </c>
      <c r="M2510" s="14">
        <f>VLOOKUP($F2510,类型描述及偏移量!$C:$H,2,FALSE)</f>
        <v>6</v>
      </c>
      <c r="N2510" s="14" t="str">
        <f>VLOOKUP($F2510,类型描述及偏移量!$C:$H,3,FALSE)</f>
        <v>实型</v>
      </c>
      <c r="O2510" s="14" t="str">
        <f>VLOOKUP($F2510,类型描述及偏移量!$C:$H,4,FALSE)</f>
        <v>None</v>
      </c>
      <c r="P2510" s="14" t="str">
        <f>VLOOKUP($F2510,类型描述及偏移量!$C:$H,5,FALSE)</f>
        <v>Yes</v>
      </c>
      <c r="Q2510" s="14" t="str">
        <f>VLOOKUP($F2510,类型描述及偏移量!$C:$H,6,FALSE)</f>
        <v>实际值</v>
      </c>
    </row>
    <row r="2511" spans="1:17">
      <c r="A2511" s="12" t="s">
        <v>126</v>
      </c>
      <c r="B2511" s="12" t="str">
        <f t="shared" si="452"/>
        <v>M4_SetFRQ</v>
      </c>
      <c r="C2511" s="12" t="str">
        <f t="shared" si="453"/>
        <v>Range</v>
      </c>
      <c r="D2511" s="12" t="str">
        <f t="shared" si="454"/>
        <v>BP_Value_var</v>
      </c>
      <c r="E2511" s="13" t="str">
        <f t="shared" si="447"/>
        <v>CHP3_M4_SetFRQ_BP_Value_var</v>
      </c>
      <c r="F2511" s="14" t="str">
        <f t="shared" si="448"/>
        <v>BP_Value_var_Range</v>
      </c>
      <c r="G2511" s="10" t="str">
        <f t="shared" si="449"/>
        <v>CHP3_M4_SetFRQ_Range</v>
      </c>
      <c r="H2511" s="10" t="str">
        <f>VLOOKUP(基本表格!E2511,起始地址定义!A:D,4,FALSE)&amp;" "&amp;Q2511</f>
        <v>2147+P5-M13 刨片进料仓3#进料皮带分料器 给定频率 量程</v>
      </c>
      <c r="I2511" s="10" t="str">
        <f t="shared" si="450"/>
        <v>DB1300,REAL960</v>
      </c>
      <c r="J2511" s="13" t="str">
        <f>VLOOKUP(E2511,起始地址定义!A:D,2,FALSE)</f>
        <v>DB1300</v>
      </c>
      <c r="K2511" s="12" t="str">
        <f t="shared" si="451"/>
        <v>REAL960</v>
      </c>
      <c r="L2511" s="13">
        <f>VLOOKUP(E2511,起始地址定义!A:D,3,FALSE)</f>
        <v>950</v>
      </c>
      <c r="M2511" s="14">
        <f>VLOOKUP($F2511,类型描述及偏移量!$C:$H,2,FALSE)</f>
        <v>10</v>
      </c>
      <c r="N2511" s="14" t="str">
        <f>VLOOKUP($F2511,类型描述及偏移量!$C:$H,3,FALSE)</f>
        <v>实型</v>
      </c>
      <c r="O2511" s="14" t="str">
        <f>VLOOKUP($F2511,类型描述及偏移量!$C:$H,4,FALSE)</f>
        <v>None</v>
      </c>
      <c r="P2511" s="14" t="str">
        <f>VLOOKUP($F2511,类型描述及偏移量!$C:$H,5,FALSE)</f>
        <v>No</v>
      </c>
      <c r="Q2511" s="14" t="str">
        <f>VLOOKUP($F2511,类型描述及偏移量!$C:$H,6,FALSE)</f>
        <v>量程</v>
      </c>
    </row>
    <row r="2512" spans="1:17">
      <c r="A2512" s="12" t="s">
        <v>126</v>
      </c>
      <c r="B2512" s="12" t="str">
        <f t="shared" si="452"/>
        <v>M4_SetFRQ</v>
      </c>
      <c r="C2512" s="12" t="str">
        <f t="shared" si="453"/>
        <v>Hi</v>
      </c>
      <c r="D2512" s="12" t="str">
        <f t="shared" si="454"/>
        <v>BP_Value_var</v>
      </c>
      <c r="E2512" s="13" t="str">
        <f t="shared" si="447"/>
        <v>CHP3_M4_SetFRQ_BP_Value_var</v>
      </c>
      <c r="F2512" s="14" t="str">
        <f t="shared" si="448"/>
        <v>BP_Value_var_Hi</v>
      </c>
      <c r="G2512" s="10" t="str">
        <f t="shared" si="449"/>
        <v>CHP3_M4_SetFRQ_Hi</v>
      </c>
      <c r="H2512" s="10" t="str">
        <f>VLOOKUP(基本表格!E2512,起始地址定义!A:D,4,FALSE)&amp;" "&amp;Q2512</f>
        <v>2147+P5-M13 刨片进料仓3#进料皮带分料器 给定频率 上限值</v>
      </c>
      <c r="I2512" s="10" t="str">
        <f t="shared" si="450"/>
        <v>DB1300,REAL964</v>
      </c>
      <c r="J2512" s="13" t="str">
        <f>VLOOKUP(E2512,起始地址定义!A:D,2,FALSE)</f>
        <v>DB1300</v>
      </c>
      <c r="K2512" s="12" t="str">
        <f t="shared" si="451"/>
        <v>REAL964</v>
      </c>
      <c r="L2512" s="13">
        <f>VLOOKUP(E2512,起始地址定义!A:D,3,FALSE)</f>
        <v>950</v>
      </c>
      <c r="M2512" s="14">
        <f>VLOOKUP($F2512,类型描述及偏移量!$C:$H,2,FALSE)</f>
        <v>14</v>
      </c>
      <c r="N2512" s="14" t="str">
        <f>VLOOKUP($F2512,类型描述及偏移量!$C:$H,3,FALSE)</f>
        <v>实型</v>
      </c>
      <c r="O2512" s="14" t="str">
        <f>VLOOKUP($F2512,类型描述及偏移量!$C:$H,4,FALSE)</f>
        <v>None</v>
      </c>
      <c r="P2512" s="14" t="str">
        <f>VLOOKUP($F2512,类型描述及偏移量!$C:$H,5,FALSE)</f>
        <v>No</v>
      </c>
      <c r="Q2512" s="14" t="str">
        <f>VLOOKUP($F2512,类型描述及偏移量!$C:$H,6,FALSE)</f>
        <v>上限值</v>
      </c>
    </row>
    <row r="2513" spans="1:17">
      <c r="A2513" s="12" t="s">
        <v>126</v>
      </c>
      <c r="B2513" s="12" t="str">
        <f t="shared" si="452"/>
        <v>M4_SetFRQ</v>
      </c>
      <c r="C2513" s="12" t="str">
        <f t="shared" si="453"/>
        <v>Lo</v>
      </c>
      <c r="D2513" s="12" t="str">
        <f t="shared" si="454"/>
        <v>BP_Value_var</v>
      </c>
      <c r="E2513" s="13" t="str">
        <f t="shared" si="447"/>
        <v>CHP3_M4_SetFRQ_BP_Value_var</v>
      </c>
      <c r="F2513" s="14" t="str">
        <f t="shared" si="448"/>
        <v>BP_Value_var_Lo</v>
      </c>
      <c r="G2513" s="10" t="str">
        <f t="shared" si="449"/>
        <v>CHP3_M4_SetFRQ_Lo</v>
      </c>
      <c r="H2513" s="10" t="str">
        <f>VLOOKUP(基本表格!E2513,起始地址定义!A:D,4,FALSE)&amp;" "&amp;Q2513</f>
        <v>2147+P5-M13 刨片进料仓3#进料皮带分料器 给定频率 下限值</v>
      </c>
      <c r="I2513" s="10" t="str">
        <f t="shared" si="450"/>
        <v>DB1300,REAL968</v>
      </c>
      <c r="J2513" s="13" t="str">
        <f>VLOOKUP(E2513,起始地址定义!A:D,2,FALSE)</f>
        <v>DB1300</v>
      </c>
      <c r="K2513" s="12" t="str">
        <f t="shared" si="451"/>
        <v>REAL968</v>
      </c>
      <c r="L2513" s="13">
        <f>VLOOKUP(E2513,起始地址定义!A:D,3,FALSE)</f>
        <v>950</v>
      </c>
      <c r="M2513" s="14">
        <f>VLOOKUP($F2513,类型描述及偏移量!$C:$H,2,FALSE)</f>
        <v>18</v>
      </c>
      <c r="N2513" s="14" t="str">
        <f>VLOOKUP($F2513,类型描述及偏移量!$C:$H,3,FALSE)</f>
        <v>实型</v>
      </c>
      <c r="O2513" s="14" t="str">
        <f>VLOOKUP($F2513,类型描述及偏移量!$C:$H,4,FALSE)</f>
        <v>None</v>
      </c>
      <c r="P2513" s="14" t="str">
        <f>VLOOKUP($F2513,类型描述及偏移量!$C:$H,5,FALSE)</f>
        <v>No</v>
      </c>
      <c r="Q2513" s="14" t="str">
        <f>VLOOKUP($F2513,类型描述及偏移量!$C:$H,6,FALSE)</f>
        <v>下限值</v>
      </c>
    </row>
    <row r="2514" spans="1:17">
      <c r="A2514" s="12" t="s">
        <v>126</v>
      </c>
      <c r="B2514" s="12" t="str">
        <f t="shared" si="452"/>
        <v>M4_SetFRQ</v>
      </c>
      <c r="C2514" s="12" t="str">
        <f t="shared" si="453"/>
        <v>HiHi</v>
      </c>
      <c r="D2514" s="12" t="str">
        <f t="shared" si="454"/>
        <v>BP_Value_var</v>
      </c>
      <c r="E2514" s="13" t="str">
        <f t="shared" si="447"/>
        <v>CHP3_M4_SetFRQ_BP_Value_var</v>
      </c>
      <c r="F2514" s="14" t="str">
        <f t="shared" si="448"/>
        <v>BP_Value_var_HiHi</v>
      </c>
      <c r="G2514" s="10" t="str">
        <f t="shared" si="449"/>
        <v>CHP3_M4_SetFRQ_HiHi</v>
      </c>
      <c r="H2514" s="10" t="str">
        <f>VLOOKUP(基本表格!E2514,起始地址定义!A:D,4,FALSE)&amp;" "&amp;Q2514</f>
        <v>2147+P5-M13 刨片进料仓3#进料皮带分料器 给定频率 上上限值</v>
      </c>
      <c r="I2514" s="10" t="str">
        <f t="shared" si="450"/>
        <v>DB1300,REAL972</v>
      </c>
      <c r="J2514" s="13" t="str">
        <f>VLOOKUP(E2514,起始地址定义!A:D,2,FALSE)</f>
        <v>DB1300</v>
      </c>
      <c r="K2514" s="12" t="str">
        <f t="shared" si="451"/>
        <v>REAL972</v>
      </c>
      <c r="L2514" s="13">
        <f>VLOOKUP(E2514,起始地址定义!A:D,3,FALSE)</f>
        <v>950</v>
      </c>
      <c r="M2514" s="14">
        <f>VLOOKUP($F2514,类型描述及偏移量!$C:$H,2,FALSE)</f>
        <v>22</v>
      </c>
      <c r="N2514" s="14" t="str">
        <f>VLOOKUP($F2514,类型描述及偏移量!$C:$H,3,FALSE)</f>
        <v>实型</v>
      </c>
      <c r="O2514" s="14" t="str">
        <f>VLOOKUP($F2514,类型描述及偏移量!$C:$H,4,FALSE)</f>
        <v>None</v>
      </c>
      <c r="P2514" s="14" t="str">
        <f>VLOOKUP($F2514,类型描述及偏移量!$C:$H,5,FALSE)</f>
        <v>No</v>
      </c>
      <c r="Q2514" s="14" t="str">
        <f>VLOOKUP($F2514,类型描述及偏移量!$C:$H,6,FALSE)</f>
        <v>上上限值</v>
      </c>
    </row>
    <row r="2515" spans="1:17">
      <c r="A2515" s="12" t="s">
        <v>126</v>
      </c>
      <c r="B2515" s="12" t="str">
        <f t="shared" si="452"/>
        <v>M4_SetFRQ</v>
      </c>
      <c r="C2515" s="12" t="str">
        <f t="shared" si="453"/>
        <v>LoLo</v>
      </c>
      <c r="D2515" s="12" t="str">
        <f t="shared" si="454"/>
        <v>BP_Value_var</v>
      </c>
      <c r="E2515" s="13" t="str">
        <f t="shared" si="447"/>
        <v>CHP3_M4_SetFRQ_BP_Value_var</v>
      </c>
      <c r="F2515" s="14" t="str">
        <f t="shared" si="448"/>
        <v>BP_Value_var_LoLo</v>
      </c>
      <c r="G2515" s="10" t="str">
        <f t="shared" si="449"/>
        <v>CHP3_M4_SetFRQ_LoLo</v>
      </c>
      <c r="H2515" s="10" t="str">
        <f>VLOOKUP(基本表格!E2515,起始地址定义!A:D,4,FALSE)&amp;" "&amp;Q2515</f>
        <v>2147+P5-M13 刨片进料仓3#进料皮带分料器 给定频率 下下限值</v>
      </c>
      <c r="I2515" s="10" t="str">
        <f t="shared" si="450"/>
        <v>DB1300,REAL976</v>
      </c>
      <c r="J2515" s="13" t="str">
        <f>VLOOKUP(E2515,起始地址定义!A:D,2,FALSE)</f>
        <v>DB1300</v>
      </c>
      <c r="K2515" s="12" t="str">
        <f t="shared" si="451"/>
        <v>REAL976</v>
      </c>
      <c r="L2515" s="13">
        <f>VLOOKUP(E2515,起始地址定义!A:D,3,FALSE)</f>
        <v>950</v>
      </c>
      <c r="M2515" s="14">
        <f>VLOOKUP($F2515,类型描述及偏移量!$C:$H,2,FALSE)</f>
        <v>26</v>
      </c>
      <c r="N2515" s="14" t="str">
        <f>VLOOKUP($F2515,类型描述及偏移量!$C:$H,3,FALSE)</f>
        <v>实型</v>
      </c>
      <c r="O2515" s="14" t="str">
        <f>VLOOKUP($F2515,类型描述及偏移量!$C:$H,4,FALSE)</f>
        <v>None</v>
      </c>
      <c r="P2515" s="14" t="str">
        <f>VLOOKUP($F2515,类型描述及偏移量!$C:$H,5,FALSE)</f>
        <v>No</v>
      </c>
      <c r="Q2515" s="14" t="str">
        <f>VLOOKUP($F2515,类型描述及偏移量!$C:$H,6,FALSE)</f>
        <v>下下限值</v>
      </c>
    </row>
    <row r="2516" hidden="1" spans="1:17">
      <c r="A2516" s="12" t="s">
        <v>126</v>
      </c>
      <c r="B2516" s="12" t="str">
        <f t="shared" si="452"/>
        <v>M4_ActFRQ</v>
      </c>
      <c r="C2516" s="12" t="str">
        <f t="shared" si="453"/>
        <v>HiProEN</v>
      </c>
      <c r="D2516" s="12" t="str">
        <f t="shared" si="454"/>
        <v>BP_Value_var</v>
      </c>
      <c r="E2516" s="13" t="str">
        <f t="shared" si="447"/>
        <v>CHP3_M4_ActFRQ_BP_Value_var</v>
      </c>
      <c r="F2516" s="14" t="str">
        <f t="shared" si="448"/>
        <v>BP_Value_var_HiProEN</v>
      </c>
      <c r="G2516" s="10" t="str">
        <f t="shared" si="449"/>
        <v>CHP3_M4_ActFRQ_HiProEN</v>
      </c>
      <c r="H2516" s="10" t="str">
        <f>VLOOKUP(基本表格!E2516,起始地址定义!A:D,4,FALSE)&amp;" "&amp;Q2516</f>
        <v>2147+P5-M13 刨片进料仓3#进料皮带分料器 反馈频率 上限保护使能</v>
      </c>
      <c r="I2516" s="10" t="str">
        <f t="shared" si="450"/>
        <v>DB1300,X1000.3</v>
      </c>
      <c r="J2516" s="13" t="str">
        <f>VLOOKUP(E2516,起始地址定义!A:D,2,FALSE)</f>
        <v>DB1300</v>
      </c>
      <c r="K2516" s="12" t="str">
        <f t="shared" si="451"/>
        <v>X1000.3</v>
      </c>
      <c r="L2516" s="13">
        <f>VLOOKUP(E2516,起始地址定义!A:D,3,FALSE)</f>
        <v>1000</v>
      </c>
      <c r="M2516" s="14">
        <f>VLOOKUP($F2516,类型描述及偏移量!$C:$H,2,FALSE)</f>
        <v>0.299999999999997</v>
      </c>
      <c r="N2516" s="14" t="str">
        <f>VLOOKUP($F2516,类型描述及偏移量!$C:$H,3,FALSE)</f>
        <v>离散</v>
      </c>
      <c r="O2516" s="14" t="str">
        <f>VLOOKUP($F2516,类型描述及偏移量!$C:$H,4,FALSE)</f>
        <v>None</v>
      </c>
      <c r="P2516" s="14" t="str">
        <f>VLOOKUP($F2516,类型描述及偏移量!$C:$H,5,FALSE)</f>
        <v>No</v>
      </c>
      <c r="Q2516" s="14" t="str">
        <f>VLOOKUP($F2516,类型描述及偏移量!$C:$H,6,FALSE)</f>
        <v>上限保护使能</v>
      </c>
    </row>
    <row r="2517" hidden="1" spans="1:17">
      <c r="A2517" s="12" t="s">
        <v>126</v>
      </c>
      <c r="B2517" s="12" t="str">
        <f t="shared" si="452"/>
        <v>M4_ActFRQ</v>
      </c>
      <c r="C2517" s="12" t="str">
        <f t="shared" si="453"/>
        <v>LoProEN</v>
      </c>
      <c r="D2517" s="12" t="str">
        <f t="shared" si="454"/>
        <v>BP_Value_var</v>
      </c>
      <c r="E2517" s="13" t="str">
        <f t="shared" si="447"/>
        <v>CHP3_M4_ActFRQ_BP_Value_var</v>
      </c>
      <c r="F2517" s="14" t="str">
        <f t="shared" si="448"/>
        <v>BP_Value_var_LoProEN</v>
      </c>
      <c r="G2517" s="10" t="str">
        <f t="shared" si="449"/>
        <v>CHP3_M4_ActFRQ_LoProEN</v>
      </c>
      <c r="H2517" s="10" t="str">
        <f>VLOOKUP(基本表格!E2517,起始地址定义!A:D,4,FALSE)&amp;" "&amp;Q2517</f>
        <v>2147+P5-M13 刨片进料仓3#进料皮带分料器 反馈频率 下限保护使能</v>
      </c>
      <c r="I2517" s="10" t="str">
        <f t="shared" si="450"/>
        <v>DB1300,X1000.4</v>
      </c>
      <c r="J2517" s="13" t="str">
        <f>VLOOKUP(E2517,起始地址定义!A:D,2,FALSE)</f>
        <v>DB1300</v>
      </c>
      <c r="K2517" s="12" t="str">
        <f t="shared" si="451"/>
        <v>X1000.4</v>
      </c>
      <c r="L2517" s="13">
        <f>VLOOKUP(E2517,起始地址定义!A:D,3,FALSE)</f>
        <v>1000</v>
      </c>
      <c r="M2517" s="14">
        <f>VLOOKUP($F2517,类型描述及偏移量!$C:$H,2,FALSE)</f>
        <v>0.399999999999999</v>
      </c>
      <c r="N2517" s="14" t="str">
        <f>VLOOKUP($F2517,类型描述及偏移量!$C:$H,3,FALSE)</f>
        <v>离散</v>
      </c>
      <c r="O2517" s="14" t="str">
        <f>VLOOKUP($F2517,类型描述及偏移量!$C:$H,4,FALSE)</f>
        <v>None</v>
      </c>
      <c r="P2517" s="14" t="str">
        <f>VLOOKUP($F2517,类型描述及偏移量!$C:$H,5,FALSE)</f>
        <v>No</v>
      </c>
      <c r="Q2517" s="14" t="str">
        <f>VLOOKUP($F2517,类型描述及偏移量!$C:$H,6,FALSE)</f>
        <v>下限保护使能</v>
      </c>
    </row>
    <row r="2518" hidden="1" spans="1:17">
      <c r="A2518" s="12" t="s">
        <v>126</v>
      </c>
      <c r="B2518" s="12" t="str">
        <f t="shared" si="452"/>
        <v>M4_ActFRQ</v>
      </c>
      <c r="C2518" s="12" t="str">
        <f t="shared" si="453"/>
        <v>HiALM</v>
      </c>
      <c r="D2518" s="12" t="str">
        <f t="shared" si="454"/>
        <v>BP_Value_var</v>
      </c>
      <c r="E2518" s="13" t="str">
        <f t="shared" ref="E2518:E2581" si="455">A2518&amp;"_"&amp;B2518&amp;"_"&amp;D2518</f>
        <v>CHP3_M4_ActFRQ_BP_Value_var</v>
      </c>
      <c r="F2518" s="14" t="str">
        <f t="shared" ref="F2518:F2581" si="456">D2518&amp;"_"&amp;C2518</f>
        <v>BP_Value_var_HiALM</v>
      </c>
      <c r="G2518" s="10" t="str">
        <f t="shared" ref="G2518:G2581" si="457">A2518&amp;"_"&amp;IF(B2518="DB","",B2518&amp;"_")&amp;C2518</f>
        <v>CHP3_M4_ActFRQ_HiALM</v>
      </c>
      <c r="H2518" s="10" t="str">
        <f>VLOOKUP(基本表格!E2518,起始地址定义!A:D,4,FALSE)&amp;" "&amp;Q2518</f>
        <v>2147+P5-M13 刨片进料仓3#进料皮带分料器 反馈频率 上限报警</v>
      </c>
      <c r="I2518" s="10" t="str">
        <f t="shared" ref="I2518:I2581" si="458">J2518&amp;","&amp;K2518</f>
        <v>DB1300,X1000.5</v>
      </c>
      <c r="J2518" s="13" t="str">
        <f>VLOOKUP(E2518,起始地址定义!A:D,2,FALSE)</f>
        <v>DB1300</v>
      </c>
      <c r="K2518" s="12" t="str">
        <f t="shared" ref="K2518:K2581" si="459">IF(N2518="离散","X",IF(N2518="实型","REAL","INT"))&amp;IF(N2518="离散",TEXT(L2518+M2518,"0.0"),L2518+M2518)</f>
        <v>X1000.5</v>
      </c>
      <c r="L2518" s="13">
        <f>VLOOKUP(E2518,起始地址定义!A:D,3,FALSE)</f>
        <v>1000</v>
      </c>
      <c r="M2518" s="14">
        <f>VLOOKUP($F2518,类型描述及偏移量!$C:$H,2,FALSE)</f>
        <v>0.5</v>
      </c>
      <c r="N2518" s="14" t="str">
        <f>VLOOKUP($F2518,类型描述及偏移量!$C:$H,3,FALSE)</f>
        <v>离散</v>
      </c>
      <c r="O2518" s="14" t="str">
        <f>VLOOKUP($F2518,类型描述及偏移量!$C:$H,4,FALSE)</f>
        <v>None</v>
      </c>
      <c r="P2518" s="14" t="str">
        <f>VLOOKUP($F2518,类型描述及偏移量!$C:$H,5,FALSE)</f>
        <v>Yes</v>
      </c>
      <c r="Q2518" s="14" t="str">
        <f>VLOOKUP($F2518,类型描述及偏移量!$C:$H,6,FALSE)</f>
        <v>上限报警</v>
      </c>
    </row>
    <row r="2519" hidden="1" spans="1:17">
      <c r="A2519" s="12" t="s">
        <v>126</v>
      </c>
      <c r="B2519" s="12" t="str">
        <f t="shared" si="452"/>
        <v>M4_ActFRQ</v>
      </c>
      <c r="C2519" s="12" t="str">
        <f t="shared" si="453"/>
        <v>LoALM</v>
      </c>
      <c r="D2519" s="12" t="str">
        <f t="shared" si="454"/>
        <v>BP_Value_var</v>
      </c>
      <c r="E2519" s="13" t="str">
        <f t="shared" si="455"/>
        <v>CHP3_M4_ActFRQ_BP_Value_var</v>
      </c>
      <c r="F2519" s="14" t="str">
        <f t="shared" si="456"/>
        <v>BP_Value_var_LoALM</v>
      </c>
      <c r="G2519" s="10" t="str">
        <f t="shared" si="457"/>
        <v>CHP3_M4_ActFRQ_LoALM</v>
      </c>
      <c r="H2519" s="10" t="str">
        <f>VLOOKUP(基本表格!E2519,起始地址定义!A:D,4,FALSE)&amp;" "&amp;Q2519</f>
        <v>2147+P5-M13 刨片进料仓3#进料皮带分料器 反馈频率 下限报警</v>
      </c>
      <c r="I2519" s="10" t="str">
        <f t="shared" si="458"/>
        <v>DB1300,X1000.6</v>
      </c>
      <c r="J2519" s="13" t="str">
        <f>VLOOKUP(E2519,起始地址定义!A:D,2,FALSE)</f>
        <v>DB1300</v>
      </c>
      <c r="K2519" s="12" t="str">
        <f t="shared" si="459"/>
        <v>X1000.6</v>
      </c>
      <c r="L2519" s="13">
        <f>VLOOKUP(E2519,起始地址定义!A:D,3,FALSE)</f>
        <v>1000</v>
      </c>
      <c r="M2519" s="14">
        <f>VLOOKUP($F2519,类型描述及偏移量!$C:$H,2,FALSE)</f>
        <v>0.600000000000001</v>
      </c>
      <c r="N2519" s="14" t="str">
        <f>VLOOKUP($F2519,类型描述及偏移量!$C:$H,3,FALSE)</f>
        <v>离散</v>
      </c>
      <c r="O2519" s="14" t="str">
        <f>VLOOKUP($F2519,类型描述及偏移量!$C:$H,4,FALSE)</f>
        <v>None</v>
      </c>
      <c r="P2519" s="14" t="str">
        <f>VLOOKUP($F2519,类型描述及偏移量!$C:$H,5,FALSE)</f>
        <v>Yes</v>
      </c>
      <c r="Q2519" s="14" t="str">
        <f>VLOOKUP($F2519,类型描述及偏移量!$C:$H,6,FALSE)</f>
        <v>下限报警</v>
      </c>
    </row>
    <row r="2520" hidden="1" spans="1:17">
      <c r="A2520" s="12" t="s">
        <v>126</v>
      </c>
      <c r="B2520" s="12" t="str">
        <f t="shared" si="452"/>
        <v>M4_ActFRQ</v>
      </c>
      <c r="C2520" s="12" t="str">
        <f t="shared" si="453"/>
        <v>HiHiALM</v>
      </c>
      <c r="D2520" s="12" t="str">
        <f t="shared" si="454"/>
        <v>BP_Value_var</v>
      </c>
      <c r="E2520" s="13" t="str">
        <f t="shared" si="455"/>
        <v>CHP3_M4_ActFRQ_BP_Value_var</v>
      </c>
      <c r="F2520" s="14" t="str">
        <f t="shared" si="456"/>
        <v>BP_Value_var_HiHiALM</v>
      </c>
      <c r="G2520" s="10" t="str">
        <f t="shared" si="457"/>
        <v>CHP3_M4_ActFRQ_HiHiALM</v>
      </c>
      <c r="H2520" s="10" t="str">
        <f>VLOOKUP(基本表格!E2520,起始地址定义!A:D,4,FALSE)&amp;" "&amp;Q2520</f>
        <v>2147+P5-M13 刨片进料仓3#进料皮带分料器 反馈频率 上上限报警</v>
      </c>
      <c r="I2520" s="10" t="str">
        <f t="shared" si="458"/>
        <v>DB1300,X1000.7</v>
      </c>
      <c r="J2520" s="13" t="str">
        <f>VLOOKUP(E2520,起始地址定义!A:D,2,FALSE)</f>
        <v>DB1300</v>
      </c>
      <c r="K2520" s="12" t="str">
        <f t="shared" si="459"/>
        <v>X1000.7</v>
      </c>
      <c r="L2520" s="13">
        <f>VLOOKUP(E2520,起始地址定义!A:D,3,FALSE)</f>
        <v>1000</v>
      </c>
      <c r="M2520" s="14">
        <f>VLOOKUP($F2520,类型描述及偏移量!$C:$H,2,FALSE)</f>
        <v>0.700000000000003</v>
      </c>
      <c r="N2520" s="14" t="str">
        <f>VLOOKUP($F2520,类型描述及偏移量!$C:$H,3,FALSE)</f>
        <v>离散</v>
      </c>
      <c r="O2520" s="14" t="str">
        <f>VLOOKUP($F2520,类型描述及偏移量!$C:$H,4,FALSE)</f>
        <v>On</v>
      </c>
      <c r="P2520" s="14" t="str">
        <f>VLOOKUP($F2520,类型描述及偏移量!$C:$H,5,FALSE)</f>
        <v>Yes</v>
      </c>
      <c r="Q2520" s="14" t="str">
        <f>VLOOKUP($F2520,类型描述及偏移量!$C:$H,6,FALSE)</f>
        <v>上上限报警</v>
      </c>
    </row>
    <row r="2521" hidden="1" spans="1:17">
      <c r="A2521" s="12" t="s">
        <v>126</v>
      </c>
      <c r="B2521" s="12" t="str">
        <f t="shared" si="452"/>
        <v>M4_ActFRQ</v>
      </c>
      <c r="C2521" s="12" t="str">
        <f t="shared" si="453"/>
        <v>LoLoALM</v>
      </c>
      <c r="D2521" s="12" t="str">
        <f t="shared" si="454"/>
        <v>BP_Value_var</v>
      </c>
      <c r="E2521" s="13" t="str">
        <f t="shared" si="455"/>
        <v>CHP3_M4_ActFRQ_BP_Value_var</v>
      </c>
      <c r="F2521" s="14" t="str">
        <f t="shared" si="456"/>
        <v>BP_Value_var_LoLoALM</v>
      </c>
      <c r="G2521" s="10" t="str">
        <f t="shared" si="457"/>
        <v>CHP3_M4_ActFRQ_LoLoALM</v>
      </c>
      <c r="H2521" s="10" t="str">
        <f>VLOOKUP(基本表格!E2521,起始地址定义!A:D,4,FALSE)&amp;" "&amp;Q2521</f>
        <v>2147+P5-M13 刨片进料仓3#进料皮带分料器 反馈频率 下下限报警</v>
      </c>
      <c r="I2521" s="10" t="str">
        <f t="shared" si="458"/>
        <v>DB1300,X1001.0</v>
      </c>
      <c r="J2521" s="13" t="str">
        <f>VLOOKUP(E2521,起始地址定义!A:D,2,FALSE)</f>
        <v>DB1300</v>
      </c>
      <c r="K2521" s="12" t="str">
        <f t="shared" si="459"/>
        <v>X1001.0</v>
      </c>
      <c r="L2521" s="13">
        <f>VLOOKUP(E2521,起始地址定义!A:D,3,FALSE)</f>
        <v>1000</v>
      </c>
      <c r="M2521" s="14">
        <f>VLOOKUP($F2521,类型描述及偏移量!$C:$H,2,FALSE)</f>
        <v>1</v>
      </c>
      <c r="N2521" s="14" t="str">
        <f>VLOOKUP($F2521,类型描述及偏移量!$C:$H,3,FALSE)</f>
        <v>离散</v>
      </c>
      <c r="O2521" s="14" t="str">
        <f>VLOOKUP($F2521,类型描述及偏移量!$C:$H,4,FALSE)</f>
        <v>On</v>
      </c>
      <c r="P2521" s="14" t="str">
        <f>VLOOKUP($F2521,类型描述及偏移量!$C:$H,5,FALSE)</f>
        <v>Yes</v>
      </c>
      <c r="Q2521" s="14" t="str">
        <f>VLOOKUP($F2521,类型描述及偏移量!$C:$H,6,FALSE)</f>
        <v>下下限报警</v>
      </c>
    </row>
    <row r="2522" hidden="1" spans="1:17">
      <c r="A2522" s="12" t="s">
        <v>126</v>
      </c>
      <c r="B2522" s="12" t="str">
        <f t="shared" si="452"/>
        <v>M4_ActFRQ</v>
      </c>
      <c r="C2522" s="12" t="str">
        <f t="shared" si="453"/>
        <v>LimALM</v>
      </c>
      <c r="D2522" s="12" t="str">
        <f t="shared" si="454"/>
        <v>BP_Value_var</v>
      </c>
      <c r="E2522" s="13" t="str">
        <f t="shared" si="455"/>
        <v>CHP3_M4_ActFRQ_BP_Value_var</v>
      </c>
      <c r="F2522" s="14" t="str">
        <f t="shared" si="456"/>
        <v>BP_Value_var_LimALM</v>
      </c>
      <c r="G2522" s="10" t="str">
        <f t="shared" si="457"/>
        <v>CHP3_M4_ActFRQ_LimALM</v>
      </c>
      <c r="H2522" s="10" t="str">
        <f>VLOOKUP(基本表格!E2522,起始地址定义!A:D,4,FALSE)&amp;" "&amp;Q2522</f>
        <v>2147+P5-M13 刨片进料仓3#进料皮带分料器 反馈频率 极限报警</v>
      </c>
      <c r="I2522" s="10" t="str">
        <f t="shared" si="458"/>
        <v>DB1300,X1001.1</v>
      </c>
      <c r="J2522" s="13" t="str">
        <f>VLOOKUP(E2522,起始地址定义!A:D,2,FALSE)</f>
        <v>DB1300</v>
      </c>
      <c r="K2522" s="12" t="str">
        <f t="shared" si="459"/>
        <v>X1001.1</v>
      </c>
      <c r="L2522" s="13">
        <f>VLOOKUP(E2522,起始地址定义!A:D,3,FALSE)</f>
        <v>1000</v>
      </c>
      <c r="M2522" s="14">
        <f>VLOOKUP($F2522,类型描述及偏移量!$C:$H,2,FALSE)</f>
        <v>1.1</v>
      </c>
      <c r="N2522" s="14" t="str">
        <f>VLOOKUP($F2522,类型描述及偏移量!$C:$H,3,FALSE)</f>
        <v>离散</v>
      </c>
      <c r="O2522" s="14" t="str">
        <f>VLOOKUP($F2522,类型描述及偏移量!$C:$H,4,FALSE)</f>
        <v>On</v>
      </c>
      <c r="P2522" s="14" t="str">
        <f>VLOOKUP($F2522,类型描述及偏移量!$C:$H,5,FALSE)</f>
        <v>Yes</v>
      </c>
      <c r="Q2522" s="14" t="str">
        <f>VLOOKUP($F2522,类型描述及偏移量!$C:$H,6,FALSE)</f>
        <v>极限报警</v>
      </c>
    </row>
    <row r="2523" hidden="1" spans="1:17">
      <c r="A2523" s="12" t="s">
        <v>126</v>
      </c>
      <c r="B2523" s="12" t="str">
        <f t="shared" si="452"/>
        <v>M4_ActFRQ</v>
      </c>
      <c r="C2523" s="12" t="str">
        <f t="shared" si="453"/>
        <v>LostALM</v>
      </c>
      <c r="D2523" s="12" t="str">
        <f t="shared" si="454"/>
        <v>BP_Value_var</v>
      </c>
      <c r="E2523" s="13" t="str">
        <f t="shared" si="455"/>
        <v>CHP3_M4_ActFRQ_BP_Value_var</v>
      </c>
      <c r="F2523" s="14" t="str">
        <f t="shared" si="456"/>
        <v>BP_Value_var_LostALM</v>
      </c>
      <c r="G2523" s="10" t="str">
        <f t="shared" si="457"/>
        <v>CHP3_M4_ActFRQ_LostALM</v>
      </c>
      <c r="H2523" s="10" t="str">
        <f>VLOOKUP(基本表格!E2523,起始地址定义!A:D,4,FALSE)&amp;" "&amp;Q2523</f>
        <v>2147+P5-M13 刨片进料仓3#进料皮带分料器 反馈频率 传感器断线报警</v>
      </c>
      <c r="I2523" s="10" t="str">
        <f t="shared" si="458"/>
        <v>DB1300,X1001.2</v>
      </c>
      <c r="J2523" s="13" t="str">
        <f>VLOOKUP(E2523,起始地址定义!A:D,2,FALSE)</f>
        <v>DB1300</v>
      </c>
      <c r="K2523" s="12" t="str">
        <f t="shared" si="459"/>
        <v>X1001.2</v>
      </c>
      <c r="L2523" s="13">
        <f>VLOOKUP(E2523,起始地址定义!A:D,3,FALSE)</f>
        <v>1000</v>
      </c>
      <c r="M2523" s="14">
        <f>VLOOKUP($F2523,类型描述及偏移量!$C:$H,2,FALSE)</f>
        <v>1.2</v>
      </c>
      <c r="N2523" s="14" t="str">
        <f>VLOOKUP($F2523,类型描述及偏移量!$C:$H,3,FALSE)</f>
        <v>离散</v>
      </c>
      <c r="O2523" s="14" t="str">
        <f>VLOOKUP($F2523,类型描述及偏移量!$C:$H,4,FALSE)</f>
        <v>On</v>
      </c>
      <c r="P2523" s="14" t="str">
        <f>VLOOKUP($F2523,类型描述及偏移量!$C:$H,5,FALSE)</f>
        <v>Yes</v>
      </c>
      <c r="Q2523" s="14" t="str">
        <f>VLOOKUP($F2523,类型描述及偏移量!$C:$H,6,FALSE)</f>
        <v>传感器断线报警</v>
      </c>
    </row>
    <row r="2524" hidden="1" spans="1:17">
      <c r="A2524" s="12" t="s">
        <v>126</v>
      </c>
      <c r="B2524" s="12" t="str">
        <f t="shared" si="452"/>
        <v>M4_ActFRQ</v>
      </c>
      <c r="C2524" s="12" t="str">
        <f t="shared" si="453"/>
        <v>Code</v>
      </c>
      <c r="D2524" s="12" t="str">
        <f t="shared" si="454"/>
        <v>BP_Value_var</v>
      </c>
      <c r="E2524" s="13" t="str">
        <f t="shared" si="455"/>
        <v>CHP3_M4_ActFRQ_BP_Value_var</v>
      </c>
      <c r="F2524" s="14" t="str">
        <f t="shared" si="456"/>
        <v>BP_Value_var_Code</v>
      </c>
      <c r="G2524" s="10" t="str">
        <f t="shared" si="457"/>
        <v>CHP3_M4_ActFRQ_Code</v>
      </c>
      <c r="H2524" s="10" t="str">
        <f>VLOOKUP(基本表格!E2524,起始地址定义!A:D,4,FALSE)&amp;" "&amp;Q2524</f>
        <v>2147+P5-M13 刨片进料仓3#进料皮带分料器 反馈频率 实际内码</v>
      </c>
      <c r="I2524" s="10" t="str">
        <f t="shared" si="458"/>
        <v>DB1300,INT1002</v>
      </c>
      <c r="J2524" s="13" t="str">
        <f>VLOOKUP(E2524,起始地址定义!A:D,2,FALSE)</f>
        <v>DB1300</v>
      </c>
      <c r="K2524" s="12" t="str">
        <f t="shared" si="459"/>
        <v>INT1002</v>
      </c>
      <c r="L2524" s="13">
        <f>VLOOKUP(E2524,起始地址定义!A:D,3,FALSE)</f>
        <v>1000</v>
      </c>
      <c r="M2524" s="14">
        <f>VLOOKUP($F2524,类型描述及偏移量!$C:$H,2,FALSE)</f>
        <v>2</v>
      </c>
      <c r="N2524" s="14" t="str">
        <f>VLOOKUP($F2524,类型描述及偏移量!$C:$H,3,FALSE)</f>
        <v>整型</v>
      </c>
      <c r="O2524" s="14" t="str">
        <f>VLOOKUP($F2524,类型描述及偏移量!$C:$H,4,FALSE)</f>
        <v>None</v>
      </c>
      <c r="P2524" s="14" t="str">
        <f>VLOOKUP($F2524,类型描述及偏移量!$C:$H,5,FALSE)</f>
        <v>Yes</v>
      </c>
      <c r="Q2524" s="14" t="str">
        <f>VLOOKUP($F2524,类型描述及偏移量!$C:$H,6,FALSE)</f>
        <v>实际内码</v>
      </c>
    </row>
    <row r="2525" spans="1:17">
      <c r="A2525" s="12" t="s">
        <v>126</v>
      </c>
      <c r="B2525" s="12" t="str">
        <f t="shared" si="452"/>
        <v>M4_ActFRQ</v>
      </c>
      <c r="C2525" s="12" t="str">
        <f t="shared" si="453"/>
        <v>Value</v>
      </c>
      <c r="D2525" s="12" t="str">
        <f t="shared" si="454"/>
        <v>BP_Value_var</v>
      </c>
      <c r="E2525" s="13" t="str">
        <f t="shared" si="455"/>
        <v>CHP3_M4_ActFRQ_BP_Value_var</v>
      </c>
      <c r="F2525" s="14" t="str">
        <f t="shared" si="456"/>
        <v>BP_Value_var_Value</v>
      </c>
      <c r="G2525" s="10" t="str">
        <f t="shared" si="457"/>
        <v>CHP3_M4_ActFRQ_Value</v>
      </c>
      <c r="H2525" s="10" t="str">
        <f>VLOOKUP(基本表格!E2525,起始地址定义!A:D,4,FALSE)&amp;" "&amp;Q2525</f>
        <v>2147+P5-M13 刨片进料仓3#进料皮带分料器 反馈频率 实际值</v>
      </c>
      <c r="I2525" s="10" t="str">
        <f t="shared" si="458"/>
        <v>DB1300,REAL1006</v>
      </c>
      <c r="J2525" s="13" t="str">
        <f>VLOOKUP(E2525,起始地址定义!A:D,2,FALSE)</f>
        <v>DB1300</v>
      </c>
      <c r="K2525" s="12" t="str">
        <f t="shared" si="459"/>
        <v>REAL1006</v>
      </c>
      <c r="L2525" s="13">
        <f>VLOOKUP(E2525,起始地址定义!A:D,3,FALSE)</f>
        <v>1000</v>
      </c>
      <c r="M2525" s="14">
        <f>VLOOKUP($F2525,类型描述及偏移量!$C:$H,2,FALSE)</f>
        <v>6</v>
      </c>
      <c r="N2525" s="14" t="str">
        <f>VLOOKUP($F2525,类型描述及偏移量!$C:$H,3,FALSE)</f>
        <v>实型</v>
      </c>
      <c r="O2525" s="14" t="str">
        <f>VLOOKUP($F2525,类型描述及偏移量!$C:$H,4,FALSE)</f>
        <v>None</v>
      </c>
      <c r="P2525" s="14" t="str">
        <f>VLOOKUP($F2525,类型描述及偏移量!$C:$H,5,FALSE)</f>
        <v>Yes</v>
      </c>
      <c r="Q2525" s="14" t="str">
        <f>VLOOKUP($F2525,类型描述及偏移量!$C:$H,6,FALSE)</f>
        <v>实际值</v>
      </c>
    </row>
    <row r="2526" spans="1:17">
      <c r="A2526" s="12" t="s">
        <v>126</v>
      </c>
      <c r="B2526" s="12" t="str">
        <f t="shared" si="452"/>
        <v>M4_ActFRQ</v>
      </c>
      <c r="C2526" s="12" t="str">
        <f t="shared" si="453"/>
        <v>Range</v>
      </c>
      <c r="D2526" s="12" t="str">
        <f t="shared" si="454"/>
        <v>BP_Value_var</v>
      </c>
      <c r="E2526" s="13" t="str">
        <f t="shared" si="455"/>
        <v>CHP3_M4_ActFRQ_BP_Value_var</v>
      </c>
      <c r="F2526" s="14" t="str">
        <f t="shared" si="456"/>
        <v>BP_Value_var_Range</v>
      </c>
      <c r="G2526" s="10" t="str">
        <f t="shared" si="457"/>
        <v>CHP3_M4_ActFRQ_Range</v>
      </c>
      <c r="H2526" s="10" t="str">
        <f>VLOOKUP(基本表格!E2526,起始地址定义!A:D,4,FALSE)&amp;" "&amp;Q2526</f>
        <v>2147+P5-M13 刨片进料仓3#进料皮带分料器 反馈频率 量程</v>
      </c>
      <c r="I2526" s="10" t="str">
        <f t="shared" si="458"/>
        <v>DB1300,REAL1010</v>
      </c>
      <c r="J2526" s="13" t="str">
        <f>VLOOKUP(E2526,起始地址定义!A:D,2,FALSE)</f>
        <v>DB1300</v>
      </c>
      <c r="K2526" s="12" t="str">
        <f t="shared" si="459"/>
        <v>REAL1010</v>
      </c>
      <c r="L2526" s="13">
        <f>VLOOKUP(E2526,起始地址定义!A:D,3,FALSE)</f>
        <v>1000</v>
      </c>
      <c r="M2526" s="14">
        <f>VLOOKUP($F2526,类型描述及偏移量!$C:$H,2,FALSE)</f>
        <v>10</v>
      </c>
      <c r="N2526" s="14" t="str">
        <f>VLOOKUP($F2526,类型描述及偏移量!$C:$H,3,FALSE)</f>
        <v>实型</v>
      </c>
      <c r="O2526" s="14" t="str">
        <f>VLOOKUP($F2526,类型描述及偏移量!$C:$H,4,FALSE)</f>
        <v>None</v>
      </c>
      <c r="P2526" s="14" t="str">
        <f>VLOOKUP($F2526,类型描述及偏移量!$C:$H,5,FALSE)</f>
        <v>No</v>
      </c>
      <c r="Q2526" s="14" t="str">
        <f>VLOOKUP($F2526,类型描述及偏移量!$C:$H,6,FALSE)</f>
        <v>量程</v>
      </c>
    </row>
    <row r="2527" spans="1:17">
      <c r="A2527" s="12" t="s">
        <v>126</v>
      </c>
      <c r="B2527" s="12" t="str">
        <f t="shared" si="452"/>
        <v>M4_ActFRQ</v>
      </c>
      <c r="C2527" s="12" t="str">
        <f t="shared" si="453"/>
        <v>Hi</v>
      </c>
      <c r="D2527" s="12" t="str">
        <f t="shared" si="454"/>
        <v>BP_Value_var</v>
      </c>
      <c r="E2527" s="13" t="str">
        <f t="shared" si="455"/>
        <v>CHP3_M4_ActFRQ_BP_Value_var</v>
      </c>
      <c r="F2527" s="14" t="str">
        <f t="shared" si="456"/>
        <v>BP_Value_var_Hi</v>
      </c>
      <c r="G2527" s="10" t="str">
        <f t="shared" si="457"/>
        <v>CHP3_M4_ActFRQ_Hi</v>
      </c>
      <c r="H2527" s="10" t="str">
        <f>VLOOKUP(基本表格!E2527,起始地址定义!A:D,4,FALSE)&amp;" "&amp;Q2527</f>
        <v>2147+P5-M13 刨片进料仓3#进料皮带分料器 反馈频率 上限值</v>
      </c>
      <c r="I2527" s="10" t="str">
        <f t="shared" si="458"/>
        <v>DB1300,REAL1014</v>
      </c>
      <c r="J2527" s="13" t="str">
        <f>VLOOKUP(E2527,起始地址定义!A:D,2,FALSE)</f>
        <v>DB1300</v>
      </c>
      <c r="K2527" s="12" t="str">
        <f t="shared" si="459"/>
        <v>REAL1014</v>
      </c>
      <c r="L2527" s="13">
        <f>VLOOKUP(E2527,起始地址定义!A:D,3,FALSE)</f>
        <v>1000</v>
      </c>
      <c r="M2527" s="14">
        <f>VLOOKUP($F2527,类型描述及偏移量!$C:$H,2,FALSE)</f>
        <v>14</v>
      </c>
      <c r="N2527" s="14" t="str">
        <f>VLOOKUP($F2527,类型描述及偏移量!$C:$H,3,FALSE)</f>
        <v>实型</v>
      </c>
      <c r="O2527" s="14" t="str">
        <f>VLOOKUP($F2527,类型描述及偏移量!$C:$H,4,FALSE)</f>
        <v>None</v>
      </c>
      <c r="P2527" s="14" t="str">
        <f>VLOOKUP($F2527,类型描述及偏移量!$C:$H,5,FALSE)</f>
        <v>No</v>
      </c>
      <c r="Q2527" s="14" t="str">
        <f>VLOOKUP($F2527,类型描述及偏移量!$C:$H,6,FALSE)</f>
        <v>上限值</v>
      </c>
    </row>
    <row r="2528" spans="1:17">
      <c r="A2528" s="12" t="s">
        <v>126</v>
      </c>
      <c r="B2528" s="12" t="str">
        <f t="shared" si="452"/>
        <v>M4_ActFRQ</v>
      </c>
      <c r="C2528" s="12" t="str">
        <f t="shared" si="453"/>
        <v>Lo</v>
      </c>
      <c r="D2528" s="12" t="str">
        <f t="shared" si="454"/>
        <v>BP_Value_var</v>
      </c>
      <c r="E2528" s="13" t="str">
        <f t="shared" si="455"/>
        <v>CHP3_M4_ActFRQ_BP_Value_var</v>
      </c>
      <c r="F2528" s="14" t="str">
        <f t="shared" si="456"/>
        <v>BP_Value_var_Lo</v>
      </c>
      <c r="G2528" s="10" t="str">
        <f t="shared" si="457"/>
        <v>CHP3_M4_ActFRQ_Lo</v>
      </c>
      <c r="H2528" s="10" t="str">
        <f>VLOOKUP(基本表格!E2528,起始地址定义!A:D,4,FALSE)&amp;" "&amp;Q2528</f>
        <v>2147+P5-M13 刨片进料仓3#进料皮带分料器 反馈频率 下限值</v>
      </c>
      <c r="I2528" s="10" t="str">
        <f t="shared" si="458"/>
        <v>DB1300,REAL1018</v>
      </c>
      <c r="J2528" s="13" t="str">
        <f>VLOOKUP(E2528,起始地址定义!A:D,2,FALSE)</f>
        <v>DB1300</v>
      </c>
      <c r="K2528" s="12" t="str">
        <f t="shared" si="459"/>
        <v>REAL1018</v>
      </c>
      <c r="L2528" s="13">
        <f>VLOOKUP(E2528,起始地址定义!A:D,3,FALSE)</f>
        <v>1000</v>
      </c>
      <c r="M2528" s="14">
        <f>VLOOKUP($F2528,类型描述及偏移量!$C:$H,2,FALSE)</f>
        <v>18</v>
      </c>
      <c r="N2528" s="14" t="str">
        <f>VLOOKUP($F2528,类型描述及偏移量!$C:$H,3,FALSE)</f>
        <v>实型</v>
      </c>
      <c r="O2528" s="14" t="str">
        <f>VLOOKUP($F2528,类型描述及偏移量!$C:$H,4,FALSE)</f>
        <v>None</v>
      </c>
      <c r="P2528" s="14" t="str">
        <f>VLOOKUP($F2528,类型描述及偏移量!$C:$H,5,FALSE)</f>
        <v>No</v>
      </c>
      <c r="Q2528" s="14" t="str">
        <f>VLOOKUP($F2528,类型描述及偏移量!$C:$H,6,FALSE)</f>
        <v>下限值</v>
      </c>
    </row>
    <row r="2529" spans="1:17">
      <c r="A2529" s="12" t="s">
        <v>126</v>
      </c>
      <c r="B2529" s="12" t="str">
        <f t="shared" si="452"/>
        <v>M4_ActFRQ</v>
      </c>
      <c r="C2529" s="12" t="str">
        <f t="shared" si="453"/>
        <v>HiHi</v>
      </c>
      <c r="D2529" s="12" t="str">
        <f t="shared" si="454"/>
        <v>BP_Value_var</v>
      </c>
      <c r="E2529" s="13" t="str">
        <f t="shared" si="455"/>
        <v>CHP3_M4_ActFRQ_BP_Value_var</v>
      </c>
      <c r="F2529" s="14" t="str">
        <f t="shared" si="456"/>
        <v>BP_Value_var_HiHi</v>
      </c>
      <c r="G2529" s="10" t="str">
        <f t="shared" si="457"/>
        <v>CHP3_M4_ActFRQ_HiHi</v>
      </c>
      <c r="H2529" s="10" t="str">
        <f>VLOOKUP(基本表格!E2529,起始地址定义!A:D,4,FALSE)&amp;" "&amp;Q2529</f>
        <v>2147+P5-M13 刨片进料仓3#进料皮带分料器 反馈频率 上上限值</v>
      </c>
      <c r="I2529" s="10" t="str">
        <f t="shared" si="458"/>
        <v>DB1300,REAL1022</v>
      </c>
      <c r="J2529" s="13" t="str">
        <f>VLOOKUP(E2529,起始地址定义!A:D,2,FALSE)</f>
        <v>DB1300</v>
      </c>
      <c r="K2529" s="12" t="str">
        <f t="shared" si="459"/>
        <v>REAL1022</v>
      </c>
      <c r="L2529" s="13">
        <f>VLOOKUP(E2529,起始地址定义!A:D,3,FALSE)</f>
        <v>1000</v>
      </c>
      <c r="M2529" s="14">
        <f>VLOOKUP($F2529,类型描述及偏移量!$C:$H,2,FALSE)</f>
        <v>22</v>
      </c>
      <c r="N2529" s="14" t="str">
        <f>VLOOKUP($F2529,类型描述及偏移量!$C:$H,3,FALSE)</f>
        <v>实型</v>
      </c>
      <c r="O2529" s="14" t="str">
        <f>VLOOKUP($F2529,类型描述及偏移量!$C:$H,4,FALSE)</f>
        <v>None</v>
      </c>
      <c r="P2529" s="14" t="str">
        <f>VLOOKUP($F2529,类型描述及偏移量!$C:$H,5,FALSE)</f>
        <v>No</v>
      </c>
      <c r="Q2529" s="14" t="str">
        <f>VLOOKUP($F2529,类型描述及偏移量!$C:$H,6,FALSE)</f>
        <v>上上限值</v>
      </c>
    </row>
    <row r="2530" spans="1:17">
      <c r="A2530" s="12" t="s">
        <v>126</v>
      </c>
      <c r="B2530" s="12" t="str">
        <f t="shared" si="452"/>
        <v>M4_ActFRQ</v>
      </c>
      <c r="C2530" s="12" t="str">
        <f t="shared" si="453"/>
        <v>LoLo</v>
      </c>
      <c r="D2530" s="12" t="str">
        <f t="shared" si="454"/>
        <v>BP_Value_var</v>
      </c>
      <c r="E2530" s="13" t="str">
        <f t="shared" si="455"/>
        <v>CHP3_M4_ActFRQ_BP_Value_var</v>
      </c>
      <c r="F2530" s="14" t="str">
        <f t="shared" si="456"/>
        <v>BP_Value_var_LoLo</v>
      </c>
      <c r="G2530" s="10" t="str">
        <f t="shared" si="457"/>
        <v>CHP3_M4_ActFRQ_LoLo</v>
      </c>
      <c r="H2530" s="10" t="str">
        <f>VLOOKUP(基本表格!E2530,起始地址定义!A:D,4,FALSE)&amp;" "&amp;Q2530</f>
        <v>2147+P5-M13 刨片进料仓3#进料皮带分料器 反馈频率 下下限值</v>
      </c>
      <c r="I2530" s="10" t="str">
        <f t="shared" si="458"/>
        <v>DB1300,REAL1026</v>
      </c>
      <c r="J2530" s="13" t="str">
        <f>VLOOKUP(E2530,起始地址定义!A:D,2,FALSE)</f>
        <v>DB1300</v>
      </c>
      <c r="K2530" s="12" t="str">
        <f t="shared" si="459"/>
        <v>REAL1026</v>
      </c>
      <c r="L2530" s="13">
        <f>VLOOKUP(E2530,起始地址定义!A:D,3,FALSE)</f>
        <v>1000</v>
      </c>
      <c r="M2530" s="14">
        <f>VLOOKUP($F2530,类型描述及偏移量!$C:$H,2,FALSE)</f>
        <v>26</v>
      </c>
      <c r="N2530" s="14" t="str">
        <f>VLOOKUP($F2530,类型描述及偏移量!$C:$H,3,FALSE)</f>
        <v>实型</v>
      </c>
      <c r="O2530" s="14" t="str">
        <f>VLOOKUP($F2530,类型描述及偏移量!$C:$H,4,FALSE)</f>
        <v>None</v>
      </c>
      <c r="P2530" s="14" t="str">
        <f>VLOOKUP($F2530,类型描述及偏移量!$C:$H,5,FALSE)</f>
        <v>No</v>
      </c>
      <c r="Q2530" s="14" t="str">
        <f>VLOOKUP($F2530,类型描述及偏移量!$C:$H,6,FALSE)</f>
        <v>下下限值</v>
      </c>
    </row>
    <row r="2531" hidden="1" spans="1:17">
      <c r="A2531" s="12" t="s">
        <v>126</v>
      </c>
      <c r="B2531" s="12" t="str">
        <f t="shared" si="452"/>
        <v>M4_Comm</v>
      </c>
      <c r="C2531" s="12" t="str">
        <f t="shared" si="453"/>
        <v>REL</v>
      </c>
      <c r="D2531" s="12" t="str">
        <f t="shared" si="454"/>
        <v>BP_G120_var</v>
      </c>
      <c r="E2531" s="13" t="str">
        <f t="shared" si="455"/>
        <v>CHP3_M4_Comm_BP_G120_var</v>
      </c>
      <c r="F2531" s="14" t="str">
        <f t="shared" si="456"/>
        <v>BP_G120_var_REL</v>
      </c>
      <c r="G2531" s="10" t="str">
        <f t="shared" si="457"/>
        <v>CHP3_M4_Comm_REL</v>
      </c>
      <c r="H2531" s="10" t="str">
        <f>VLOOKUP(基本表格!E2531,起始地址定义!A:D,4,FALSE)&amp;" "&amp;Q2531</f>
        <v>2147+P5-M13 刨片进料仓3#进料皮带分料器 变频器通讯 备妥（不能与正转信号使用同一个）</v>
      </c>
      <c r="I2531" s="10" t="str">
        <f t="shared" si="458"/>
        <v>DB1300,X1050.0</v>
      </c>
      <c r="J2531" s="13" t="str">
        <f>VLOOKUP(E2531,起始地址定义!A:D,2,FALSE)</f>
        <v>DB1300</v>
      </c>
      <c r="K2531" s="12" t="str">
        <f t="shared" si="459"/>
        <v>X1050.0</v>
      </c>
      <c r="L2531" s="13">
        <f>VLOOKUP(E2531,起始地址定义!A:D,3,FALSE)</f>
        <v>1050</v>
      </c>
      <c r="M2531" s="14">
        <f>VLOOKUP($F2531,类型描述及偏移量!$C:$H,2,FALSE)</f>
        <v>0</v>
      </c>
      <c r="N2531" s="14" t="str">
        <f>VLOOKUP($F2531,类型描述及偏移量!$C:$H,3,FALSE)</f>
        <v>离散</v>
      </c>
      <c r="O2531" s="14" t="str">
        <f>VLOOKUP($F2531,类型描述及偏移量!$C:$H,4,FALSE)</f>
        <v>None</v>
      </c>
      <c r="P2531" s="14" t="str">
        <f>VLOOKUP($F2531,类型描述及偏移量!$C:$H,5,FALSE)</f>
        <v>Yes</v>
      </c>
      <c r="Q2531" s="14" t="str">
        <f>VLOOKUP($F2531,类型描述及偏移量!$C:$H,6,FALSE)</f>
        <v>备妥（不能与正转信号使用同一个）</v>
      </c>
    </row>
    <row r="2532" hidden="1" spans="1:17">
      <c r="A2532" s="12" t="s">
        <v>126</v>
      </c>
      <c r="B2532" s="12" t="str">
        <f t="shared" si="452"/>
        <v>M4_Comm</v>
      </c>
      <c r="C2532" s="12" t="str">
        <f t="shared" si="453"/>
        <v>FWD</v>
      </c>
      <c r="D2532" s="12" t="str">
        <f t="shared" si="454"/>
        <v>BP_G120_var</v>
      </c>
      <c r="E2532" s="13" t="str">
        <f t="shared" si="455"/>
        <v>CHP3_M4_Comm_BP_G120_var</v>
      </c>
      <c r="F2532" s="14" t="str">
        <f t="shared" si="456"/>
        <v>BP_G120_var_FWD</v>
      </c>
      <c r="G2532" s="10" t="str">
        <f t="shared" si="457"/>
        <v>CHP3_M4_Comm_FWD</v>
      </c>
      <c r="H2532" s="10" t="str">
        <f>VLOOKUP(基本表格!E2532,起始地址定义!A:D,4,FALSE)&amp;" "&amp;Q2532</f>
        <v>2147+P5-M13 刨片进料仓3#进料皮带分料器 变频器通讯 正转</v>
      </c>
      <c r="I2532" s="10" t="str">
        <f t="shared" si="458"/>
        <v>DB1300,X1050.1</v>
      </c>
      <c r="J2532" s="13" t="str">
        <f>VLOOKUP(E2532,起始地址定义!A:D,2,FALSE)</f>
        <v>DB1300</v>
      </c>
      <c r="K2532" s="12" t="str">
        <f t="shared" si="459"/>
        <v>X1050.1</v>
      </c>
      <c r="L2532" s="13">
        <f>VLOOKUP(E2532,起始地址定义!A:D,3,FALSE)</f>
        <v>1050</v>
      </c>
      <c r="M2532" s="14">
        <f>VLOOKUP($F2532,类型描述及偏移量!$C:$H,2,FALSE)</f>
        <v>0.0999999999999943</v>
      </c>
      <c r="N2532" s="14" t="str">
        <f>VLOOKUP($F2532,类型描述及偏移量!$C:$H,3,FALSE)</f>
        <v>离散</v>
      </c>
      <c r="O2532" s="14" t="str">
        <f>VLOOKUP($F2532,类型描述及偏移量!$C:$H,4,FALSE)</f>
        <v>None</v>
      </c>
      <c r="P2532" s="14" t="str">
        <f>VLOOKUP($F2532,类型描述及偏移量!$C:$H,5,FALSE)</f>
        <v>Yes</v>
      </c>
      <c r="Q2532" s="14" t="str">
        <f>VLOOKUP($F2532,类型描述及偏移量!$C:$H,6,FALSE)</f>
        <v>正转</v>
      </c>
    </row>
    <row r="2533" hidden="1" spans="1:17">
      <c r="A2533" s="12" t="s">
        <v>126</v>
      </c>
      <c r="B2533" s="12" t="str">
        <f t="shared" ref="B2533:B2581" si="460">"M"&amp;RIGHT(LEFT(B2410,FIND("_",B2410,1)-1),LEN(LEFT(B2410,FIND("_",B2410,1)-1))-1)+1&amp;"_"&amp;RIGHT(B2410,LEN(B2410)-FIND("_",B2410,1))</f>
        <v>M4_Comm</v>
      </c>
      <c r="C2533" s="12" t="str">
        <f t="shared" ref="C2533:C2581" si="461">C2410</f>
        <v>REV</v>
      </c>
      <c r="D2533" s="12" t="str">
        <f t="shared" ref="D2533:D2581" si="462">D2410</f>
        <v>BP_G120_var</v>
      </c>
      <c r="E2533" s="13" t="str">
        <f t="shared" si="455"/>
        <v>CHP3_M4_Comm_BP_G120_var</v>
      </c>
      <c r="F2533" s="14" t="str">
        <f t="shared" si="456"/>
        <v>BP_G120_var_REV</v>
      </c>
      <c r="G2533" s="10" t="str">
        <f t="shared" si="457"/>
        <v>CHP3_M4_Comm_REV</v>
      </c>
      <c r="H2533" s="10" t="str">
        <f>VLOOKUP(基本表格!E2533,起始地址定义!A:D,4,FALSE)&amp;" "&amp;Q2533</f>
        <v>2147+P5-M13 刨片进料仓3#进料皮带分料器 变频器通讯 反转</v>
      </c>
      <c r="I2533" s="10" t="str">
        <f t="shared" si="458"/>
        <v>DB1300,X1050.2</v>
      </c>
      <c r="J2533" s="13" t="str">
        <f>VLOOKUP(E2533,起始地址定义!A:D,2,FALSE)</f>
        <v>DB1300</v>
      </c>
      <c r="K2533" s="12" t="str">
        <f t="shared" si="459"/>
        <v>X1050.2</v>
      </c>
      <c r="L2533" s="13">
        <f>VLOOKUP(E2533,起始地址定义!A:D,3,FALSE)</f>
        <v>1050</v>
      </c>
      <c r="M2533" s="14">
        <f>VLOOKUP($F2533,类型描述及偏移量!$C:$H,2,FALSE)</f>
        <v>0.199999999999989</v>
      </c>
      <c r="N2533" s="14" t="str">
        <f>VLOOKUP($F2533,类型描述及偏移量!$C:$H,3,FALSE)</f>
        <v>离散</v>
      </c>
      <c r="O2533" s="14" t="str">
        <f>VLOOKUP($F2533,类型描述及偏移量!$C:$H,4,FALSE)</f>
        <v>None</v>
      </c>
      <c r="P2533" s="14" t="str">
        <f>VLOOKUP($F2533,类型描述及偏移量!$C:$H,5,FALSE)</f>
        <v>Yes</v>
      </c>
      <c r="Q2533" s="14" t="str">
        <f>VLOOKUP($F2533,类型描述及偏移量!$C:$H,6,FALSE)</f>
        <v>反转</v>
      </c>
    </row>
    <row r="2534" hidden="1" spans="1:17">
      <c r="A2534" s="12" t="s">
        <v>126</v>
      </c>
      <c r="B2534" s="12" t="str">
        <f t="shared" si="460"/>
        <v>M4_Comm</v>
      </c>
      <c r="C2534" s="12" t="str">
        <f t="shared" si="461"/>
        <v>Reset</v>
      </c>
      <c r="D2534" s="12" t="str">
        <f t="shared" si="462"/>
        <v>BP_G120_var</v>
      </c>
      <c r="E2534" s="13" t="str">
        <f t="shared" si="455"/>
        <v>CHP3_M4_Comm_BP_G120_var</v>
      </c>
      <c r="F2534" s="14" t="str">
        <f t="shared" si="456"/>
        <v>BP_G120_var_Reset</v>
      </c>
      <c r="G2534" s="10" t="str">
        <f t="shared" si="457"/>
        <v>CHP3_M4_Comm_Reset</v>
      </c>
      <c r="H2534" s="10" t="str">
        <f>VLOOKUP(基本表格!E2534,起始地址定义!A:D,4,FALSE)&amp;" "&amp;Q2534</f>
        <v>2147+P5-M13 刨片进料仓3#进料皮带分料器 变频器通讯 故障复位</v>
      </c>
      <c r="I2534" s="10" t="str">
        <f t="shared" si="458"/>
        <v>DB1300,X1050.3</v>
      </c>
      <c r="J2534" s="13" t="str">
        <f>VLOOKUP(E2534,起始地址定义!A:D,2,FALSE)</f>
        <v>DB1300</v>
      </c>
      <c r="K2534" s="12" t="str">
        <f t="shared" si="459"/>
        <v>X1050.3</v>
      </c>
      <c r="L2534" s="13">
        <f>VLOOKUP(E2534,起始地址定义!A:D,3,FALSE)</f>
        <v>1050</v>
      </c>
      <c r="M2534" s="14">
        <f>VLOOKUP($F2534,类型描述及偏移量!$C:$H,2,FALSE)</f>
        <v>0.300000000000011</v>
      </c>
      <c r="N2534" s="14" t="str">
        <f>VLOOKUP($F2534,类型描述及偏移量!$C:$H,3,FALSE)</f>
        <v>离散</v>
      </c>
      <c r="O2534" s="14" t="str">
        <f>VLOOKUP($F2534,类型描述及偏移量!$C:$H,4,FALSE)</f>
        <v>None</v>
      </c>
      <c r="P2534" s="14" t="str">
        <f>VLOOKUP($F2534,类型描述及偏移量!$C:$H,5,FALSE)</f>
        <v>No</v>
      </c>
      <c r="Q2534" s="14" t="str">
        <f>VLOOKUP($F2534,类型描述及偏移量!$C:$H,6,FALSE)</f>
        <v>故障复位</v>
      </c>
    </row>
    <row r="2535" hidden="1" spans="1:17">
      <c r="A2535" s="12" t="s">
        <v>126</v>
      </c>
      <c r="B2535" s="12" t="str">
        <f t="shared" si="460"/>
        <v>M4_Comm</v>
      </c>
      <c r="C2535" s="12" t="str">
        <f t="shared" si="461"/>
        <v>IRL</v>
      </c>
      <c r="D2535" s="12" t="str">
        <f t="shared" si="462"/>
        <v>BP_G120_var</v>
      </c>
      <c r="E2535" s="13" t="str">
        <f t="shared" si="455"/>
        <v>CHP3_M4_Comm_BP_G120_var</v>
      </c>
      <c r="F2535" s="14" t="str">
        <f t="shared" si="456"/>
        <v>BP_G120_var_IRL</v>
      </c>
      <c r="G2535" s="10" t="str">
        <f t="shared" si="457"/>
        <v>CHP3_M4_Comm_IRL</v>
      </c>
      <c r="H2535" s="10" t="str">
        <f>VLOOKUP(基本表格!E2535,起始地址定义!A:D,4,FALSE)&amp;" "&amp;Q2535</f>
        <v>2147+P5-M13 刨片进料仓3#进料皮带分料器 变频器通讯 备妥反馈</v>
      </c>
      <c r="I2535" s="10" t="str">
        <f t="shared" si="458"/>
        <v>DB1300,X1050.4</v>
      </c>
      <c r="J2535" s="13" t="str">
        <f>VLOOKUP(E2535,起始地址定义!A:D,2,FALSE)</f>
        <v>DB1300</v>
      </c>
      <c r="K2535" s="12" t="str">
        <f t="shared" si="459"/>
        <v>X1050.4</v>
      </c>
      <c r="L2535" s="13">
        <f>VLOOKUP(E2535,起始地址定义!A:D,3,FALSE)</f>
        <v>1050</v>
      </c>
      <c r="M2535" s="14">
        <f>VLOOKUP($F2535,类型描述及偏移量!$C:$H,2,FALSE)</f>
        <v>0.400000000000006</v>
      </c>
      <c r="N2535" s="14" t="str">
        <f>VLOOKUP($F2535,类型描述及偏移量!$C:$H,3,FALSE)</f>
        <v>离散</v>
      </c>
      <c r="O2535" s="14" t="str">
        <f>VLOOKUP($F2535,类型描述及偏移量!$C:$H,4,FALSE)</f>
        <v>None</v>
      </c>
      <c r="P2535" s="14" t="str">
        <f>VLOOKUP($F2535,类型描述及偏移量!$C:$H,5,FALSE)</f>
        <v>Yes</v>
      </c>
      <c r="Q2535" s="14" t="str">
        <f>VLOOKUP($F2535,类型描述及偏移量!$C:$H,6,FALSE)</f>
        <v>备妥反馈</v>
      </c>
    </row>
    <row r="2536" hidden="1" spans="1:17">
      <c r="A2536" s="12" t="s">
        <v>126</v>
      </c>
      <c r="B2536" s="12" t="str">
        <f t="shared" si="460"/>
        <v>M4_Comm</v>
      </c>
      <c r="C2536" s="12" t="str">
        <f t="shared" si="461"/>
        <v>IFW</v>
      </c>
      <c r="D2536" s="12" t="str">
        <f t="shared" si="462"/>
        <v>BP_G120_var</v>
      </c>
      <c r="E2536" s="13" t="str">
        <f t="shared" si="455"/>
        <v>CHP3_M4_Comm_BP_G120_var</v>
      </c>
      <c r="F2536" s="14" t="str">
        <f t="shared" si="456"/>
        <v>BP_G120_var_IFW</v>
      </c>
      <c r="G2536" s="10" t="str">
        <f t="shared" si="457"/>
        <v>CHP3_M4_Comm_IFW</v>
      </c>
      <c r="H2536" s="10" t="str">
        <f>VLOOKUP(基本表格!E2536,起始地址定义!A:D,4,FALSE)&amp;" "&amp;Q2536</f>
        <v>2147+P5-M13 刨片进料仓3#进料皮带分料器 变频器通讯 正转反馈</v>
      </c>
      <c r="I2536" s="10" t="str">
        <f t="shared" si="458"/>
        <v>DB1300,X1050.5</v>
      </c>
      <c r="J2536" s="13" t="str">
        <f>VLOOKUP(E2536,起始地址定义!A:D,2,FALSE)</f>
        <v>DB1300</v>
      </c>
      <c r="K2536" s="12" t="str">
        <f t="shared" si="459"/>
        <v>X1050.5</v>
      </c>
      <c r="L2536" s="13">
        <f>VLOOKUP(E2536,起始地址定义!A:D,3,FALSE)</f>
        <v>1050</v>
      </c>
      <c r="M2536" s="14">
        <f>VLOOKUP($F2536,类型描述及偏移量!$C:$H,2,FALSE)</f>
        <v>0.5</v>
      </c>
      <c r="N2536" s="14" t="str">
        <f>VLOOKUP($F2536,类型描述及偏移量!$C:$H,3,FALSE)</f>
        <v>离散</v>
      </c>
      <c r="O2536" s="14" t="str">
        <f>VLOOKUP($F2536,类型描述及偏移量!$C:$H,4,FALSE)</f>
        <v>None</v>
      </c>
      <c r="P2536" s="14" t="str">
        <f>VLOOKUP($F2536,类型描述及偏移量!$C:$H,5,FALSE)</f>
        <v>Yes</v>
      </c>
      <c r="Q2536" s="14" t="str">
        <f>VLOOKUP($F2536,类型描述及偏移量!$C:$H,6,FALSE)</f>
        <v>正转反馈</v>
      </c>
    </row>
    <row r="2537" hidden="1" spans="1:17">
      <c r="A2537" s="12" t="s">
        <v>126</v>
      </c>
      <c r="B2537" s="12" t="str">
        <f t="shared" si="460"/>
        <v>M4_Comm</v>
      </c>
      <c r="C2537" s="12" t="str">
        <f t="shared" si="461"/>
        <v>IRV</v>
      </c>
      <c r="D2537" s="12" t="str">
        <f t="shared" si="462"/>
        <v>BP_G120_var</v>
      </c>
      <c r="E2537" s="13" t="str">
        <f t="shared" si="455"/>
        <v>CHP3_M4_Comm_BP_G120_var</v>
      </c>
      <c r="F2537" s="14" t="str">
        <f t="shared" si="456"/>
        <v>BP_G120_var_IRV</v>
      </c>
      <c r="G2537" s="10" t="str">
        <f t="shared" si="457"/>
        <v>CHP3_M4_Comm_IRV</v>
      </c>
      <c r="H2537" s="10" t="str">
        <f>VLOOKUP(基本表格!E2537,起始地址定义!A:D,4,FALSE)&amp;" "&amp;Q2537</f>
        <v>2147+P5-M13 刨片进料仓3#进料皮带分料器 变频器通讯 反转反馈</v>
      </c>
      <c r="I2537" s="10" t="str">
        <f t="shared" si="458"/>
        <v>DB1300,X1050.6</v>
      </c>
      <c r="J2537" s="13" t="str">
        <f>VLOOKUP(E2537,起始地址定义!A:D,2,FALSE)</f>
        <v>DB1300</v>
      </c>
      <c r="K2537" s="12" t="str">
        <f t="shared" si="459"/>
        <v>X1050.6</v>
      </c>
      <c r="L2537" s="13">
        <f>VLOOKUP(E2537,起始地址定义!A:D,3,FALSE)</f>
        <v>1050</v>
      </c>
      <c r="M2537" s="14">
        <f>VLOOKUP($F2537,类型描述及偏移量!$C:$H,2,FALSE)</f>
        <v>0.599999999999994</v>
      </c>
      <c r="N2537" s="14" t="str">
        <f>VLOOKUP($F2537,类型描述及偏移量!$C:$H,3,FALSE)</f>
        <v>离散</v>
      </c>
      <c r="O2537" s="14" t="str">
        <f>VLOOKUP($F2537,类型描述及偏移量!$C:$H,4,FALSE)</f>
        <v>None</v>
      </c>
      <c r="P2537" s="14" t="str">
        <f>VLOOKUP($F2537,类型描述及偏移量!$C:$H,5,FALSE)</f>
        <v>Yes</v>
      </c>
      <c r="Q2537" s="14" t="str">
        <f>VLOOKUP($F2537,类型描述及偏移量!$C:$H,6,FALSE)</f>
        <v>反转反馈</v>
      </c>
    </row>
    <row r="2538" hidden="1" spans="1:17">
      <c r="A2538" s="12" t="s">
        <v>126</v>
      </c>
      <c r="B2538" s="12" t="str">
        <f t="shared" si="460"/>
        <v>M4_Comm</v>
      </c>
      <c r="C2538" s="12" t="str">
        <f t="shared" si="461"/>
        <v>ALARM</v>
      </c>
      <c r="D2538" s="12" t="str">
        <f t="shared" si="462"/>
        <v>BP_G120_var</v>
      </c>
      <c r="E2538" s="13" t="str">
        <f t="shared" si="455"/>
        <v>CHP3_M4_Comm_BP_G120_var</v>
      </c>
      <c r="F2538" s="14" t="str">
        <f t="shared" si="456"/>
        <v>BP_G120_var_ALARM</v>
      </c>
      <c r="G2538" s="10" t="str">
        <f t="shared" si="457"/>
        <v>CHP3_M4_Comm_ALARM</v>
      </c>
      <c r="H2538" s="10" t="str">
        <f>VLOOKUP(基本表格!E2538,起始地址定义!A:D,4,FALSE)&amp;" "&amp;Q2538</f>
        <v>2147+P5-M13 刨片进料仓3#进料皮带分料器 变频器通讯 变频器备用</v>
      </c>
      <c r="I2538" s="10" t="str">
        <f t="shared" si="458"/>
        <v>DB1300,X1050.7</v>
      </c>
      <c r="J2538" s="13" t="str">
        <f>VLOOKUP(E2538,起始地址定义!A:D,2,FALSE)</f>
        <v>DB1300</v>
      </c>
      <c r="K2538" s="12" t="str">
        <f t="shared" si="459"/>
        <v>X1050.7</v>
      </c>
      <c r="L2538" s="13">
        <f>VLOOKUP(E2538,起始地址定义!A:D,3,FALSE)</f>
        <v>1050</v>
      </c>
      <c r="M2538" s="14">
        <f>VLOOKUP($F2538,类型描述及偏移量!$C:$H,2,FALSE)</f>
        <v>0.699999999999989</v>
      </c>
      <c r="N2538" s="14" t="str">
        <f>VLOOKUP($F2538,类型描述及偏移量!$C:$H,3,FALSE)</f>
        <v>离散</v>
      </c>
      <c r="O2538" s="14" t="str">
        <f>VLOOKUP($F2538,类型描述及偏移量!$C:$H,4,FALSE)</f>
        <v>None</v>
      </c>
      <c r="P2538" s="14" t="str">
        <f>VLOOKUP($F2538,类型描述及偏移量!$C:$H,5,FALSE)</f>
        <v>Yes</v>
      </c>
      <c r="Q2538" s="14" t="str">
        <f>VLOOKUP($F2538,类型描述及偏移量!$C:$H,6,FALSE)</f>
        <v>变频器备用</v>
      </c>
    </row>
    <row r="2539" hidden="1" spans="1:17">
      <c r="A2539" s="12" t="s">
        <v>126</v>
      </c>
      <c r="B2539" s="12" t="str">
        <f t="shared" si="460"/>
        <v>M4_Comm</v>
      </c>
      <c r="C2539" s="12" t="str">
        <f t="shared" si="461"/>
        <v>Fault</v>
      </c>
      <c r="D2539" s="12" t="str">
        <f t="shared" si="462"/>
        <v>BP_G120_var</v>
      </c>
      <c r="E2539" s="13" t="str">
        <f t="shared" si="455"/>
        <v>CHP3_M4_Comm_BP_G120_var</v>
      </c>
      <c r="F2539" s="14" t="str">
        <f t="shared" si="456"/>
        <v>BP_G120_var_Fault</v>
      </c>
      <c r="G2539" s="10" t="str">
        <f t="shared" si="457"/>
        <v>CHP3_M4_Comm_Fault</v>
      </c>
      <c r="H2539" s="10" t="str">
        <f>VLOOKUP(基本表格!E2539,起始地址定义!A:D,4,FALSE)&amp;" "&amp;Q2539</f>
        <v>2147+P5-M13 刨片进料仓3#进料皮带分料器 变频器通讯 变频器报警</v>
      </c>
      <c r="I2539" s="10" t="str">
        <f t="shared" si="458"/>
        <v>DB1300,X1051.0</v>
      </c>
      <c r="J2539" s="13" t="str">
        <f>VLOOKUP(E2539,起始地址定义!A:D,2,FALSE)</f>
        <v>DB1300</v>
      </c>
      <c r="K2539" s="12" t="str">
        <f t="shared" si="459"/>
        <v>X1051.0</v>
      </c>
      <c r="L2539" s="13">
        <f>VLOOKUP(E2539,起始地址定义!A:D,3,FALSE)</f>
        <v>1050</v>
      </c>
      <c r="M2539" s="14">
        <f>VLOOKUP($F2539,类型描述及偏移量!$C:$H,2,FALSE)</f>
        <v>1</v>
      </c>
      <c r="N2539" s="14" t="str">
        <f>VLOOKUP($F2539,类型描述及偏移量!$C:$H,3,FALSE)</f>
        <v>离散</v>
      </c>
      <c r="O2539" s="14" t="str">
        <f>VLOOKUP($F2539,类型描述及偏移量!$C:$H,4,FALSE)</f>
        <v>On</v>
      </c>
      <c r="P2539" s="14" t="str">
        <f>VLOOKUP($F2539,类型描述及偏移量!$C:$H,5,FALSE)</f>
        <v>Yes</v>
      </c>
      <c r="Q2539" s="14" t="str">
        <f>VLOOKUP($F2539,类型描述及偏移量!$C:$H,6,FALSE)</f>
        <v>变频器报警</v>
      </c>
    </row>
    <row r="2540" hidden="1" spans="1:17">
      <c r="A2540" s="12" t="s">
        <v>126</v>
      </c>
      <c r="B2540" s="12" t="str">
        <f t="shared" si="460"/>
        <v>M4_Comm</v>
      </c>
      <c r="C2540" s="12" t="str">
        <f t="shared" si="461"/>
        <v>Warn_Code</v>
      </c>
      <c r="D2540" s="12" t="str">
        <f t="shared" si="462"/>
        <v>BP_G120_var</v>
      </c>
      <c r="E2540" s="13" t="str">
        <f t="shared" si="455"/>
        <v>CHP3_M4_Comm_BP_G120_var</v>
      </c>
      <c r="F2540" s="14" t="str">
        <f t="shared" si="456"/>
        <v>BP_G120_var_Warn_Code</v>
      </c>
      <c r="G2540" s="10" t="str">
        <f t="shared" si="457"/>
        <v>CHP3_M4_Comm_Warn_Code</v>
      </c>
      <c r="H2540" s="10" t="str">
        <f>VLOOKUP(基本表格!E2540,起始地址定义!A:D,4,FALSE)&amp;" "&amp;Q2540</f>
        <v>2147+P5-M13 刨片进料仓3#进料皮带分料器 变频器通讯 警告</v>
      </c>
      <c r="I2540" s="10" t="str">
        <f t="shared" si="458"/>
        <v>DB1300,INT1052</v>
      </c>
      <c r="J2540" s="13" t="str">
        <f>VLOOKUP(E2540,起始地址定义!A:D,2,FALSE)</f>
        <v>DB1300</v>
      </c>
      <c r="K2540" s="12" t="str">
        <f t="shared" si="459"/>
        <v>INT1052</v>
      </c>
      <c r="L2540" s="13">
        <f>VLOOKUP(E2540,起始地址定义!A:D,3,FALSE)</f>
        <v>1050</v>
      </c>
      <c r="M2540" s="14">
        <f>VLOOKUP($F2540,类型描述及偏移量!$C:$H,2,FALSE)</f>
        <v>2</v>
      </c>
      <c r="N2540" s="14" t="str">
        <f>VLOOKUP($F2540,类型描述及偏移量!$C:$H,3,FALSE)</f>
        <v>整型</v>
      </c>
      <c r="O2540" s="14" t="str">
        <f>VLOOKUP($F2540,类型描述及偏移量!$C:$H,4,FALSE)</f>
        <v>None</v>
      </c>
      <c r="P2540" s="14" t="str">
        <f>VLOOKUP($F2540,类型描述及偏移量!$C:$H,5,FALSE)</f>
        <v>Yes</v>
      </c>
      <c r="Q2540" s="14" t="str">
        <f>VLOOKUP($F2540,类型描述及偏移量!$C:$H,6,FALSE)</f>
        <v>警告</v>
      </c>
    </row>
    <row r="2541" hidden="1" spans="1:17">
      <c r="A2541" s="12" t="s">
        <v>126</v>
      </c>
      <c r="B2541" s="12" t="str">
        <f t="shared" si="460"/>
        <v>M4_Comm</v>
      </c>
      <c r="C2541" s="12" t="str">
        <f t="shared" si="461"/>
        <v>Fault_Code</v>
      </c>
      <c r="D2541" s="12" t="str">
        <f t="shared" si="462"/>
        <v>BP_G120_var</v>
      </c>
      <c r="E2541" s="13" t="str">
        <f t="shared" si="455"/>
        <v>CHP3_M4_Comm_BP_G120_var</v>
      </c>
      <c r="F2541" s="14" t="str">
        <f t="shared" si="456"/>
        <v>BP_G120_var_Fault_Code</v>
      </c>
      <c r="G2541" s="10" t="str">
        <f t="shared" si="457"/>
        <v>CHP3_M4_Comm_Fault_Code</v>
      </c>
      <c r="H2541" s="10" t="str">
        <f>VLOOKUP(基本表格!E2541,起始地址定义!A:D,4,FALSE)&amp;" "&amp;Q2541</f>
        <v>2147+P5-M13 刨片进料仓3#进料皮带分料器 变频器通讯 报警代码</v>
      </c>
      <c r="I2541" s="10" t="str">
        <f t="shared" si="458"/>
        <v>DB1300,INT1054</v>
      </c>
      <c r="J2541" s="13" t="str">
        <f>VLOOKUP(E2541,起始地址定义!A:D,2,FALSE)</f>
        <v>DB1300</v>
      </c>
      <c r="K2541" s="12" t="str">
        <f t="shared" si="459"/>
        <v>INT1054</v>
      </c>
      <c r="L2541" s="13">
        <f>VLOOKUP(E2541,起始地址定义!A:D,3,FALSE)</f>
        <v>1050</v>
      </c>
      <c r="M2541" s="14">
        <f>VLOOKUP($F2541,类型描述及偏移量!$C:$H,2,FALSE)</f>
        <v>4</v>
      </c>
      <c r="N2541" s="14" t="str">
        <f>VLOOKUP($F2541,类型描述及偏移量!$C:$H,3,FALSE)</f>
        <v>整型</v>
      </c>
      <c r="O2541" s="14" t="str">
        <f>VLOOKUP($F2541,类型描述及偏移量!$C:$H,4,FALSE)</f>
        <v>None</v>
      </c>
      <c r="P2541" s="14" t="str">
        <f>VLOOKUP($F2541,类型描述及偏移量!$C:$H,5,FALSE)</f>
        <v>Yes</v>
      </c>
      <c r="Q2541" s="14" t="str">
        <f>VLOOKUP($F2541,类型描述及偏移量!$C:$H,6,FALSE)</f>
        <v>报警代码</v>
      </c>
    </row>
    <row r="2542" spans="1:17">
      <c r="A2542" s="12" t="s">
        <v>126</v>
      </c>
      <c r="B2542" s="12" t="str">
        <f t="shared" si="460"/>
        <v>M4_Comm</v>
      </c>
      <c r="C2542" s="12" t="str">
        <f t="shared" si="461"/>
        <v>AV_Speed</v>
      </c>
      <c r="D2542" s="12" t="str">
        <f t="shared" si="462"/>
        <v>BP_G120_var</v>
      </c>
      <c r="E2542" s="13" t="str">
        <f t="shared" si="455"/>
        <v>CHP3_M4_Comm_BP_G120_var</v>
      </c>
      <c r="F2542" s="14" t="str">
        <f t="shared" si="456"/>
        <v>BP_G120_var_AV_Speed</v>
      </c>
      <c r="G2542" s="10" t="str">
        <f t="shared" si="457"/>
        <v>CHP3_M4_Comm_AV_Speed</v>
      </c>
      <c r="H2542" s="10" t="str">
        <f>VLOOKUP(基本表格!E2542,起始地址定义!A:D,4,FALSE)&amp;" "&amp;Q2542</f>
        <v>2147+P5-M13 刨片进料仓3#进料皮带分料器 变频器通讯 实际运行反馈速度</v>
      </c>
      <c r="I2542" s="10" t="str">
        <f t="shared" si="458"/>
        <v>DB1300,REAL1056</v>
      </c>
      <c r="J2542" s="13" t="str">
        <f>VLOOKUP(E2542,起始地址定义!A:D,2,FALSE)</f>
        <v>DB1300</v>
      </c>
      <c r="K2542" s="12" t="str">
        <f t="shared" si="459"/>
        <v>REAL1056</v>
      </c>
      <c r="L2542" s="13">
        <f>VLOOKUP(E2542,起始地址定义!A:D,3,FALSE)</f>
        <v>1050</v>
      </c>
      <c r="M2542" s="14">
        <f>VLOOKUP($F2542,类型描述及偏移量!$C:$H,2,FALSE)</f>
        <v>6</v>
      </c>
      <c r="N2542" s="14" t="str">
        <f>VLOOKUP($F2542,类型描述及偏移量!$C:$H,3,FALSE)</f>
        <v>实型</v>
      </c>
      <c r="O2542" s="14" t="str">
        <f>VLOOKUP($F2542,类型描述及偏移量!$C:$H,4,FALSE)</f>
        <v>None</v>
      </c>
      <c r="P2542" s="14" t="str">
        <f>VLOOKUP($F2542,类型描述及偏移量!$C:$H,5,FALSE)</f>
        <v>Yes</v>
      </c>
      <c r="Q2542" s="14" t="str">
        <f>VLOOKUP($F2542,类型描述及偏移量!$C:$H,6,FALSE)</f>
        <v>实际运行反馈速度</v>
      </c>
    </row>
    <row r="2543" spans="1:17">
      <c r="A2543" s="12" t="s">
        <v>126</v>
      </c>
      <c r="B2543" s="12" t="str">
        <f t="shared" si="460"/>
        <v>M4_Comm</v>
      </c>
      <c r="C2543" s="12" t="str">
        <f t="shared" si="461"/>
        <v>AV_Current</v>
      </c>
      <c r="D2543" s="12" t="str">
        <f t="shared" si="462"/>
        <v>BP_G120_var</v>
      </c>
      <c r="E2543" s="13" t="str">
        <f t="shared" si="455"/>
        <v>CHP3_M4_Comm_BP_G120_var</v>
      </c>
      <c r="F2543" s="14" t="str">
        <f t="shared" si="456"/>
        <v>BP_G120_var_AV_Current</v>
      </c>
      <c r="G2543" s="10" t="str">
        <f t="shared" si="457"/>
        <v>CHP3_M4_Comm_AV_Current</v>
      </c>
      <c r="H2543" s="10" t="str">
        <f>VLOOKUP(基本表格!E2543,起始地址定义!A:D,4,FALSE)&amp;" "&amp;Q2543</f>
        <v>2147+P5-M13 刨片进料仓3#进料皮带分料器 变频器通讯 实际运行反馈电流</v>
      </c>
      <c r="I2543" s="10" t="str">
        <f t="shared" si="458"/>
        <v>DB1300,REAL1060</v>
      </c>
      <c r="J2543" s="13" t="str">
        <f>VLOOKUP(E2543,起始地址定义!A:D,2,FALSE)</f>
        <v>DB1300</v>
      </c>
      <c r="K2543" s="12" t="str">
        <f t="shared" si="459"/>
        <v>REAL1060</v>
      </c>
      <c r="L2543" s="13">
        <f>VLOOKUP(E2543,起始地址定义!A:D,3,FALSE)</f>
        <v>1050</v>
      </c>
      <c r="M2543" s="14">
        <f>VLOOKUP($F2543,类型描述及偏移量!$C:$H,2,FALSE)</f>
        <v>10</v>
      </c>
      <c r="N2543" s="14" t="str">
        <f>VLOOKUP($F2543,类型描述及偏移量!$C:$H,3,FALSE)</f>
        <v>实型</v>
      </c>
      <c r="O2543" s="14" t="str">
        <f>VLOOKUP($F2543,类型描述及偏移量!$C:$H,4,FALSE)</f>
        <v>None</v>
      </c>
      <c r="P2543" s="14" t="str">
        <f>VLOOKUP($F2543,类型描述及偏移量!$C:$H,5,FALSE)</f>
        <v>Yes</v>
      </c>
      <c r="Q2543" s="14" t="str">
        <f>VLOOKUP($F2543,类型描述及偏移量!$C:$H,6,FALSE)</f>
        <v>实际运行反馈电流</v>
      </c>
    </row>
    <row r="2544" spans="1:17">
      <c r="A2544" s="12" t="s">
        <v>126</v>
      </c>
      <c r="B2544" s="12" t="str">
        <f t="shared" si="460"/>
        <v>M4_Comm</v>
      </c>
      <c r="C2544" s="12" t="str">
        <f t="shared" si="461"/>
        <v>Torque</v>
      </c>
      <c r="D2544" s="12" t="str">
        <f t="shared" si="462"/>
        <v>BP_G120_var</v>
      </c>
      <c r="E2544" s="13" t="str">
        <f t="shared" si="455"/>
        <v>CHP3_M4_Comm_BP_G120_var</v>
      </c>
      <c r="F2544" s="14" t="str">
        <f t="shared" si="456"/>
        <v>BP_G120_var_Torque</v>
      </c>
      <c r="G2544" s="10" t="str">
        <f t="shared" si="457"/>
        <v>CHP3_M4_Comm_Torque</v>
      </c>
      <c r="H2544" s="10" t="str">
        <f>VLOOKUP(基本表格!E2544,起始地址定义!A:D,4,FALSE)&amp;" "&amp;Q2544</f>
        <v>2147+P5-M13 刨片进料仓3#进料皮带分料器 变频器通讯 转矩百分比</v>
      </c>
      <c r="I2544" s="10" t="str">
        <f t="shared" si="458"/>
        <v>DB1300,REAL1064</v>
      </c>
      <c r="J2544" s="13" t="str">
        <f>VLOOKUP(E2544,起始地址定义!A:D,2,FALSE)</f>
        <v>DB1300</v>
      </c>
      <c r="K2544" s="12" t="str">
        <f t="shared" si="459"/>
        <v>REAL1064</v>
      </c>
      <c r="L2544" s="13">
        <f>VLOOKUP(E2544,起始地址定义!A:D,3,FALSE)</f>
        <v>1050</v>
      </c>
      <c r="M2544" s="14">
        <f>VLOOKUP($F2544,类型描述及偏移量!$C:$H,2,FALSE)</f>
        <v>14</v>
      </c>
      <c r="N2544" s="14" t="str">
        <f>VLOOKUP($F2544,类型描述及偏移量!$C:$H,3,FALSE)</f>
        <v>实型</v>
      </c>
      <c r="O2544" s="14" t="str">
        <f>VLOOKUP($F2544,类型描述及偏移量!$C:$H,4,FALSE)</f>
        <v>None</v>
      </c>
      <c r="P2544" s="14" t="str">
        <f>VLOOKUP($F2544,类型描述及偏移量!$C:$H,5,FALSE)</f>
        <v>Yes</v>
      </c>
      <c r="Q2544" s="14" t="str">
        <f>VLOOKUP($F2544,类型描述及偏移量!$C:$H,6,FALSE)</f>
        <v>转矩百分比</v>
      </c>
    </row>
    <row r="2545" spans="1:17">
      <c r="A2545" s="12" t="s">
        <v>126</v>
      </c>
      <c r="B2545" s="12" t="str">
        <f t="shared" si="460"/>
        <v>M4_Comm</v>
      </c>
      <c r="C2545" s="12" t="str">
        <f t="shared" si="461"/>
        <v>SP_Speed</v>
      </c>
      <c r="D2545" s="12" t="str">
        <f t="shared" si="462"/>
        <v>BP_G120_var</v>
      </c>
      <c r="E2545" s="13" t="str">
        <f t="shared" si="455"/>
        <v>CHP3_M4_Comm_BP_G120_var</v>
      </c>
      <c r="F2545" s="14" t="str">
        <f t="shared" si="456"/>
        <v>BP_G120_var_SP_Speed</v>
      </c>
      <c r="G2545" s="10" t="str">
        <f t="shared" si="457"/>
        <v>CHP3_M4_Comm_SP_Speed</v>
      </c>
      <c r="H2545" s="10" t="str">
        <f>VLOOKUP(基本表格!E2545,起始地址定义!A:D,4,FALSE)&amp;" "&amp;Q2545</f>
        <v>2147+P5-M13 刨片进料仓3#进料皮带分料器 变频器通讯 给定速度</v>
      </c>
      <c r="I2545" s="10" t="str">
        <f t="shared" si="458"/>
        <v>DB1300,REAL1068</v>
      </c>
      <c r="J2545" s="13" t="str">
        <f>VLOOKUP(E2545,起始地址定义!A:D,2,FALSE)</f>
        <v>DB1300</v>
      </c>
      <c r="K2545" s="12" t="str">
        <f t="shared" si="459"/>
        <v>REAL1068</v>
      </c>
      <c r="L2545" s="13">
        <f>VLOOKUP(E2545,起始地址定义!A:D,3,FALSE)</f>
        <v>1050</v>
      </c>
      <c r="M2545" s="14">
        <f>VLOOKUP($F2545,类型描述及偏移量!$C:$H,2,FALSE)</f>
        <v>18</v>
      </c>
      <c r="N2545" s="14" t="str">
        <f>VLOOKUP($F2545,类型描述及偏移量!$C:$H,3,FALSE)</f>
        <v>实型</v>
      </c>
      <c r="O2545" s="14" t="str">
        <f>VLOOKUP($F2545,类型描述及偏移量!$C:$H,4,FALSE)</f>
        <v>None</v>
      </c>
      <c r="P2545" s="14" t="str">
        <f>VLOOKUP($F2545,类型描述及偏移量!$C:$H,5,FALSE)</f>
        <v>No</v>
      </c>
      <c r="Q2545" s="14" t="str">
        <f>VLOOKUP($F2545,类型描述及偏移量!$C:$H,6,FALSE)</f>
        <v>给定速度</v>
      </c>
    </row>
    <row r="2546" spans="1:17">
      <c r="A2546" s="12" t="s">
        <v>126</v>
      </c>
      <c r="B2546" s="12" t="str">
        <f t="shared" si="460"/>
        <v>M4_Comm</v>
      </c>
      <c r="C2546" s="12" t="str">
        <f t="shared" si="461"/>
        <v>SP_Ramp_UP</v>
      </c>
      <c r="D2546" s="12" t="str">
        <f t="shared" si="462"/>
        <v>BP_G120_var</v>
      </c>
      <c r="E2546" s="13" t="str">
        <f t="shared" si="455"/>
        <v>CHP3_M4_Comm_BP_G120_var</v>
      </c>
      <c r="F2546" s="14" t="str">
        <f t="shared" si="456"/>
        <v>BP_G120_var_SP_Ramp_UP</v>
      </c>
      <c r="G2546" s="10" t="str">
        <f t="shared" si="457"/>
        <v>CHP3_M4_Comm_SP_Ramp_UP</v>
      </c>
      <c r="H2546" s="10" t="str">
        <f>VLOOKUP(基本表格!E2546,起始地址定义!A:D,4,FALSE)&amp;" "&amp;Q2546</f>
        <v>2147+P5-M13 刨片进料仓3#进料皮带分料器 变频器通讯 加速时间</v>
      </c>
      <c r="I2546" s="10" t="str">
        <f t="shared" si="458"/>
        <v>DB1300,REAL1072</v>
      </c>
      <c r="J2546" s="13" t="str">
        <f>VLOOKUP(E2546,起始地址定义!A:D,2,FALSE)</f>
        <v>DB1300</v>
      </c>
      <c r="K2546" s="12" t="str">
        <f t="shared" si="459"/>
        <v>REAL1072</v>
      </c>
      <c r="L2546" s="13">
        <f>VLOOKUP(E2546,起始地址定义!A:D,3,FALSE)</f>
        <v>1050</v>
      </c>
      <c r="M2546" s="14">
        <f>VLOOKUP($F2546,类型描述及偏移量!$C:$H,2,FALSE)</f>
        <v>22</v>
      </c>
      <c r="N2546" s="14" t="str">
        <f>VLOOKUP($F2546,类型描述及偏移量!$C:$H,3,FALSE)</f>
        <v>实型</v>
      </c>
      <c r="O2546" s="14" t="str">
        <f>VLOOKUP($F2546,类型描述及偏移量!$C:$H,4,FALSE)</f>
        <v>None</v>
      </c>
      <c r="P2546" s="14" t="str">
        <f>VLOOKUP($F2546,类型描述及偏移量!$C:$H,5,FALSE)</f>
        <v>No</v>
      </c>
      <c r="Q2546" s="14" t="str">
        <f>VLOOKUP($F2546,类型描述及偏移量!$C:$H,6,FALSE)</f>
        <v>加速时间</v>
      </c>
    </row>
    <row r="2547" spans="1:17">
      <c r="A2547" s="12" t="s">
        <v>126</v>
      </c>
      <c r="B2547" s="12" t="str">
        <f t="shared" si="460"/>
        <v>M4_Comm</v>
      </c>
      <c r="C2547" s="12" t="str">
        <f t="shared" si="461"/>
        <v>SP_Ramp_Down</v>
      </c>
      <c r="D2547" s="12" t="str">
        <f t="shared" si="462"/>
        <v>BP_G120_var</v>
      </c>
      <c r="E2547" s="13" t="str">
        <f t="shared" si="455"/>
        <v>CHP3_M4_Comm_BP_G120_var</v>
      </c>
      <c r="F2547" s="14" t="str">
        <f t="shared" si="456"/>
        <v>BP_G120_var_SP_Ramp_Down</v>
      </c>
      <c r="G2547" s="10" t="str">
        <f t="shared" si="457"/>
        <v>CHP3_M4_Comm_SP_Ramp_Down</v>
      </c>
      <c r="H2547" s="10" t="str">
        <f>VLOOKUP(基本表格!E2547,起始地址定义!A:D,4,FALSE)&amp;" "&amp;Q2547</f>
        <v>2147+P5-M13 刨片进料仓3#进料皮带分料器 变频器通讯 减速时间</v>
      </c>
      <c r="I2547" s="10" t="str">
        <f t="shared" si="458"/>
        <v>DB1300,REAL1076</v>
      </c>
      <c r="J2547" s="13" t="str">
        <f>VLOOKUP(E2547,起始地址定义!A:D,2,FALSE)</f>
        <v>DB1300</v>
      </c>
      <c r="K2547" s="12" t="str">
        <f t="shared" si="459"/>
        <v>REAL1076</v>
      </c>
      <c r="L2547" s="13">
        <f>VLOOKUP(E2547,起始地址定义!A:D,3,FALSE)</f>
        <v>1050</v>
      </c>
      <c r="M2547" s="14">
        <f>VLOOKUP($F2547,类型描述及偏移量!$C:$H,2,FALSE)</f>
        <v>26</v>
      </c>
      <c r="N2547" s="14" t="str">
        <f>VLOOKUP($F2547,类型描述及偏移量!$C:$H,3,FALSE)</f>
        <v>实型</v>
      </c>
      <c r="O2547" s="14" t="str">
        <f>VLOOKUP($F2547,类型描述及偏移量!$C:$H,4,FALSE)</f>
        <v>None</v>
      </c>
      <c r="P2547" s="14" t="str">
        <f>VLOOKUP($F2547,类型描述及偏移量!$C:$H,5,FALSE)</f>
        <v>No</v>
      </c>
      <c r="Q2547" s="14" t="str">
        <f>VLOOKUP($F2547,类型描述及偏移量!$C:$H,6,FALSE)</f>
        <v>减速时间</v>
      </c>
    </row>
    <row r="2548" spans="1:17">
      <c r="A2548" s="12" t="s">
        <v>126</v>
      </c>
      <c r="B2548" s="12" t="str">
        <f t="shared" si="460"/>
        <v>M4_Comm</v>
      </c>
      <c r="C2548" s="12" t="str">
        <f t="shared" si="461"/>
        <v>Max_Spd</v>
      </c>
      <c r="D2548" s="12" t="str">
        <f t="shared" si="462"/>
        <v>BP_G120_var</v>
      </c>
      <c r="E2548" s="13" t="str">
        <f t="shared" si="455"/>
        <v>CHP3_M4_Comm_BP_G120_var</v>
      </c>
      <c r="F2548" s="14" t="str">
        <f t="shared" si="456"/>
        <v>BP_G120_var_Max_Spd</v>
      </c>
      <c r="G2548" s="10" t="str">
        <f t="shared" si="457"/>
        <v>CHP3_M4_Comm_Max_Spd</v>
      </c>
      <c r="H2548" s="10" t="str">
        <f>VLOOKUP(基本表格!E2548,起始地址定义!A:D,4,FALSE)&amp;" "&amp;Q2548</f>
        <v>2147+P5-M13 刨片进料仓3#进料皮带分料器 变频器通讯 最大频率</v>
      </c>
      <c r="I2548" s="10" t="str">
        <f t="shared" si="458"/>
        <v>DB1300,REAL1080</v>
      </c>
      <c r="J2548" s="13" t="str">
        <f>VLOOKUP(E2548,起始地址定义!A:D,2,FALSE)</f>
        <v>DB1300</v>
      </c>
      <c r="K2548" s="12" t="str">
        <f t="shared" si="459"/>
        <v>REAL1080</v>
      </c>
      <c r="L2548" s="13">
        <f>VLOOKUP(E2548,起始地址定义!A:D,3,FALSE)</f>
        <v>1050</v>
      </c>
      <c r="M2548" s="14">
        <f>VLOOKUP($F2548,类型描述及偏移量!$C:$H,2,FALSE)</f>
        <v>30</v>
      </c>
      <c r="N2548" s="14" t="str">
        <f>VLOOKUP($F2548,类型描述及偏移量!$C:$H,3,FALSE)</f>
        <v>实型</v>
      </c>
      <c r="O2548" s="14" t="str">
        <f>VLOOKUP($F2548,类型描述及偏移量!$C:$H,4,FALSE)</f>
        <v>None</v>
      </c>
      <c r="P2548" s="14" t="str">
        <f>VLOOKUP($F2548,类型描述及偏移量!$C:$H,5,FALSE)</f>
        <v>No</v>
      </c>
      <c r="Q2548" s="14" t="str">
        <f>VLOOKUP($F2548,类型描述及偏移量!$C:$H,6,FALSE)</f>
        <v>最大频率</v>
      </c>
    </row>
    <row r="2549" spans="1:17">
      <c r="A2549" s="12" t="s">
        <v>126</v>
      </c>
      <c r="B2549" s="12" t="str">
        <f t="shared" si="460"/>
        <v>M4_Comm</v>
      </c>
      <c r="C2549" s="12" t="str">
        <f t="shared" si="461"/>
        <v>Min_Spd</v>
      </c>
      <c r="D2549" s="12" t="str">
        <f t="shared" si="462"/>
        <v>BP_G120_var</v>
      </c>
      <c r="E2549" s="13" t="str">
        <f t="shared" si="455"/>
        <v>CHP3_M4_Comm_BP_G120_var</v>
      </c>
      <c r="F2549" s="14" t="str">
        <f t="shared" si="456"/>
        <v>BP_G120_var_Min_Spd</v>
      </c>
      <c r="G2549" s="10" t="str">
        <f t="shared" si="457"/>
        <v>CHP3_M4_Comm_Min_Spd</v>
      </c>
      <c r="H2549" s="10" t="str">
        <f>VLOOKUP(基本表格!E2549,起始地址定义!A:D,4,FALSE)&amp;" "&amp;Q2549</f>
        <v>2147+P5-M13 刨片进料仓3#进料皮带分料器 变频器通讯 最小频率</v>
      </c>
      <c r="I2549" s="10" t="str">
        <f t="shared" si="458"/>
        <v>DB1300,REAL1084</v>
      </c>
      <c r="J2549" s="13" t="str">
        <f>VLOOKUP(E2549,起始地址定义!A:D,2,FALSE)</f>
        <v>DB1300</v>
      </c>
      <c r="K2549" s="12" t="str">
        <f t="shared" si="459"/>
        <v>REAL1084</v>
      </c>
      <c r="L2549" s="13">
        <f>VLOOKUP(E2549,起始地址定义!A:D,3,FALSE)</f>
        <v>1050</v>
      </c>
      <c r="M2549" s="14">
        <f>VLOOKUP($F2549,类型描述及偏移量!$C:$H,2,FALSE)</f>
        <v>34</v>
      </c>
      <c r="N2549" s="14" t="str">
        <f>VLOOKUP($F2549,类型描述及偏移量!$C:$H,3,FALSE)</f>
        <v>实型</v>
      </c>
      <c r="O2549" s="14" t="str">
        <f>VLOOKUP($F2549,类型描述及偏移量!$C:$H,4,FALSE)</f>
        <v>None</v>
      </c>
      <c r="P2549" s="14" t="str">
        <f>VLOOKUP($F2549,类型描述及偏移量!$C:$H,5,FALSE)</f>
        <v>No</v>
      </c>
      <c r="Q2549" s="14" t="str">
        <f>VLOOKUP($F2549,类型描述及偏移量!$C:$H,6,FALSE)</f>
        <v>最小频率</v>
      </c>
    </row>
    <row r="2550" spans="1:17">
      <c r="A2550" s="12" t="s">
        <v>126</v>
      </c>
      <c r="B2550" s="12" t="str">
        <f t="shared" si="460"/>
        <v>M4_Comm</v>
      </c>
      <c r="C2550" s="12" t="str">
        <f t="shared" si="461"/>
        <v>Scaling_Speed</v>
      </c>
      <c r="D2550" s="12" t="str">
        <f t="shared" si="462"/>
        <v>BP_G120_var</v>
      </c>
      <c r="E2550" s="13" t="str">
        <f t="shared" si="455"/>
        <v>CHP3_M4_Comm_BP_G120_var</v>
      </c>
      <c r="F2550" s="14" t="str">
        <f t="shared" si="456"/>
        <v>BP_G120_var_Scaling_Speed</v>
      </c>
      <c r="G2550" s="10" t="str">
        <f t="shared" si="457"/>
        <v>CHP3_M4_Comm_Scaling_Speed</v>
      </c>
      <c r="H2550" s="10" t="str">
        <f>VLOOKUP(基本表格!E2550,起始地址定义!A:D,4,FALSE)&amp;" "&amp;Q2550</f>
        <v>2147+P5-M13 刨片进料仓3#进料皮带分料器 变频器通讯 多级速度</v>
      </c>
      <c r="I2550" s="10" t="str">
        <f t="shared" si="458"/>
        <v>DB1300,REAL1088</v>
      </c>
      <c r="J2550" s="13" t="str">
        <f>VLOOKUP(E2550,起始地址定义!A:D,2,FALSE)</f>
        <v>DB1300</v>
      </c>
      <c r="K2550" s="12" t="str">
        <f t="shared" si="459"/>
        <v>REAL1088</v>
      </c>
      <c r="L2550" s="13">
        <f>VLOOKUP(E2550,起始地址定义!A:D,3,FALSE)</f>
        <v>1050</v>
      </c>
      <c r="M2550" s="14">
        <f>VLOOKUP($F2550,类型描述及偏移量!$C:$H,2,FALSE)</f>
        <v>38</v>
      </c>
      <c r="N2550" s="14" t="str">
        <f>VLOOKUP($F2550,类型描述及偏移量!$C:$H,3,FALSE)</f>
        <v>实型</v>
      </c>
      <c r="O2550" s="14" t="str">
        <f>VLOOKUP($F2550,类型描述及偏移量!$C:$H,4,FALSE)</f>
        <v>None</v>
      </c>
      <c r="P2550" s="14" t="str">
        <f>VLOOKUP($F2550,类型描述及偏移量!$C:$H,5,FALSE)</f>
        <v>No</v>
      </c>
      <c r="Q2550" s="14" t="str">
        <f>VLOOKUP($F2550,类型描述及偏移量!$C:$H,6,FALSE)</f>
        <v>多级速度</v>
      </c>
    </row>
    <row r="2551" spans="1:17">
      <c r="A2551" s="12" t="s">
        <v>126</v>
      </c>
      <c r="B2551" s="12" t="str">
        <f t="shared" si="460"/>
        <v>M4_Comm</v>
      </c>
      <c r="C2551" s="12" t="str">
        <f t="shared" si="461"/>
        <v>Scaling_Ramp</v>
      </c>
      <c r="D2551" s="12" t="str">
        <f t="shared" si="462"/>
        <v>BP_G120_var</v>
      </c>
      <c r="E2551" s="13" t="str">
        <f t="shared" si="455"/>
        <v>CHP3_M4_Comm_BP_G120_var</v>
      </c>
      <c r="F2551" s="14" t="str">
        <f t="shared" si="456"/>
        <v>BP_G120_var_Scaling_Ramp</v>
      </c>
      <c r="G2551" s="10" t="str">
        <f t="shared" si="457"/>
        <v>CHP3_M4_Comm_Scaling_Ramp</v>
      </c>
      <c r="H2551" s="10" t="str">
        <f>VLOOKUP(基本表格!E2551,起始地址定义!A:D,4,FALSE)&amp;" "&amp;Q2551</f>
        <v>2147+P5-M13 刨片进料仓3#进料皮带分料器 变频器通讯 多级转速</v>
      </c>
      <c r="I2551" s="10" t="str">
        <f t="shared" si="458"/>
        <v>DB1300,REAL1092</v>
      </c>
      <c r="J2551" s="13" t="str">
        <f>VLOOKUP(E2551,起始地址定义!A:D,2,FALSE)</f>
        <v>DB1300</v>
      </c>
      <c r="K2551" s="12" t="str">
        <f t="shared" si="459"/>
        <v>REAL1092</v>
      </c>
      <c r="L2551" s="13">
        <f>VLOOKUP(E2551,起始地址定义!A:D,3,FALSE)</f>
        <v>1050</v>
      </c>
      <c r="M2551" s="14">
        <f>VLOOKUP($F2551,类型描述及偏移量!$C:$H,2,FALSE)</f>
        <v>42</v>
      </c>
      <c r="N2551" s="14" t="str">
        <f>VLOOKUP($F2551,类型描述及偏移量!$C:$H,3,FALSE)</f>
        <v>实型</v>
      </c>
      <c r="O2551" s="14" t="str">
        <f>VLOOKUP($F2551,类型描述及偏移量!$C:$H,4,FALSE)</f>
        <v>None</v>
      </c>
      <c r="P2551" s="14" t="str">
        <f>VLOOKUP($F2551,类型描述及偏移量!$C:$H,5,FALSE)</f>
        <v>No</v>
      </c>
      <c r="Q2551" s="14" t="str">
        <f>VLOOKUP($F2551,类型描述及偏移量!$C:$H,6,FALSE)</f>
        <v>多级转速</v>
      </c>
    </row>
    <row r="2552" hidden="1" spans="1:17">
      <c r="A2552" s="12" t="s">
        <v>126</v>
      </c>
      <c r="B2552" s="12" t="str">
        <f t="shared" si="460"/>
        <v>M4_ActRPM</v>
      </c>
      <c r="C2552" s="12" t="str">
        <f t="shared" si="461"/>
        <v>HiProEN</v>
      </c>
      <c r="D2552" s="12" t="str">
        <f t="shared" si="462"/>
        <v>BP_Value_var</v>
      </c>
      <c r="E2552" s="13" t="str">
        <f t="shared" si="455"/>
        <v>CHP3_M4_ActRPM_BP_Value_var</v>
      </c>
      <c r="F2552" s="14" t="str">
        <f t="shared" si="456"/>
        <v>BP_Value_var_HiProEN</v>
      </c>
      <c r="G2552" s="10" t="str">
        <f t="shared" si="457"/>
        <v>CHP3_M4_ActRPM_HiProEN</v>
      </c>
      <c r="H2552" s="10" t="str">
        <f>VLOOKUP(基本表格!E2552,起始地址定义!A:D,4,FALSE)&amp;" "&amp;Q2552</f>
        <v>2147+P5-M13 刨片进料仓3#进料皮带分料器 反馈转速 上限保护使能</v>
      </c>
      <c r="I2552" s="10" t="str">
        <f t="shared" si="458"/>
        <v>DB1300,X1100.3</v>
      </c>
      <c r="J2552" s="13" t="str">
        <f>VLOOKUP(E2552,起始地址定义!A:D,2,FALSE)</f>
        <v>DB1300</v>
      </c>
      <c r="K2552" s="12" t="str">
        <f t="shared" si="459"/>
        <v>X1100.3</v>
      </c>
      <c r="L2552" s="13">
        <f>VLOOKUP(E2552,起始地址定义!A:D,3,FALSE)</f>
        <v>1100</v>
      </c>
      <c r="M2552" s="14">
        <f>VLOOKUP($F2552,类型描述及偏移量!$C:$H,2,FALSE)</f>
        <v>0.299999999999997</v>
      </c>
      <c r="N2552" s="14" t="str">
        <f>VLOOKUP($F2552,类型描述及偏移量!$C:$H,3,FALSE)</f>
        <v>离散</v>
      </c>
      <c r="O2552" s="14" t="str">
        <f>VLOOKUP($F2552,类型描述及偏移量!$C:$H,4,FALSE)</f>
        <v>None</v>
      </c>
      <c r="P2552" s="14" t="str">
        <f>VLOOKUP($F2552,类型描述及偏移量!$C:$H,5,FALSE)</f>
        <v>No</v>
      </c>
      <c r="Q2552" s="14" t="str">
        <f>VLOOKUP($F2552,类型描述及偏移量!$C:$H,6,FALSE)</f>
        <v>上限保护使能</v>
      </c>
    </row>
    <row r="2553" hidden="1" spans="1:17">
      <c r="A2553" s="12" t="s">
        <v>126</v>
      </c>
      <c r="B2553" s="12" t="str">
        <f t="shared" si="460"/>
        <v>M4_ActRPM</v>
      </c>
      <c r="C2553" s="12" t="str">
        <f t="shared" si="461"/>
        <v>LoProEN</v>
      </c>
      <c r="D2553" s="12" t="str">
        <f t="shared" si="462"/>
        <v>BP_Value_var</v>
      </c>
      <c r="E2553" s="13" t="str">
        <f t="shared" si="455"/>
        <v>CHP3_M4_ActRPM_BP_Value_var</v>
      </c>
      <c r="F2553" s="14" t="str">
        <f t="shared" si="456"/>
        <v>BP_Value_var_LoProEN</v>
      </c>
      <c r="G2553" s="10" t="str">
        <f t="shared" si="457"/>
        <v>CHP3_M4_ActRPM_LoProEN</v>
      </c>
      <c r="H2553" s="10" t="str">
        <f>VLOOKUP(基本表格!E2553,起始地址定义!A:D,4,FALSE)&amp;" "&amp;Q2553</f>
        <v>2147+P5-M13 刨片进料仓3#进料皮带分料器 反馈转速 下限保护使能</v>
      </c>
      <c r="I2553" s="10" t="str">
        <f t="shared" si="458"/>
        <v>DB1300,X1100.4</v>
      </c>
      <c r="J2553" s="13" t="str">
        <f>VLOOKUP(E2553,起始地址定义!A:D,2,FALSE)</f>
        <v>DB1300</v>
      </c>
      <c r="K2553" s="12" t="str">
        <f t="shared" si="459"/>
        <v>X1100.4</v>
      </c>
      <c r="L2553" s="13">
        <f>VLOOKUP(E2553,起始地址定义!A:D,3,FALSE)</f>
        <v>1100</v>
      </c>
      <c r="M2553" s="14">
        <f>VLOOKUP($F2553,类型描述及偏移量!$C:$H,2,FALSE)</f>
        <v>0.399999999999999</v>
      </c>
      <c r="N2553" s="14" t="str">
        <f>VLOOKUP($F2553,类型描述及偏移量!$C:$H,3,FALSE)</f>
        <v>离散</v>
      </c>
      <c r="O2553" s="14" t="str">
        <f>VLOOKUP($F2553,类型描述及偏移量!$C:$H,4,FALSE)</f>
        <v>None</v>
      </c>
      <c r="P2553" s="14" t="str">
        <f>VLOOKUP($F2553,类型描述及偏移量!$C:$H,5,FALSE)</f>
        <v>No</v>
      </c>
      <c r="Q2553" s="14" t="str">
        <f>VLOOKUP($F2553,类型描述及偏移量!$C:$H,6,FALSE)</f>
        <v>下限保护使能</v>
      </c>
    </row>
    <row r="2554" hidden="1" spans="1:17">
      <c r="A2554" s="12" t="s">
        <v>126</v>
      </c>
      <c r="B2554" s="12" t="str">
        <f t="shared" si="460"/>
        <v>M4_ActRPM</v>
      </c>
      <c r="C2554" s="12" t="str">
        <f t="shared" si="461"/>
        <v>HiALM</v>
      </c>
      <c r="D2554" s="12" t="str">
        <f t="shared" si="462"/>
        <v>BP_Value_var</v>
      </c>
      <c r="E2554" s="13" t="str">
        <f t="shared" si="455"/>
        <v>CHP3_M4_ActRPM_BP_Value_var</v>
      </c>
      <c r="F2554" s="14" t="str">
        <f t="shared" si="456"/>
        <v>BP_Value_var_HiALM</v>
      </c>
      <c r="G2554" s="10" t="str">
        <f t="shared" si="457"/>
        <v>CHP3_M4_ActRPM_HiALM</v>
      </c>
      <c r="H2554" s="10" t="str">
        <f>VLOOKUP(基本表格!E2554,起始地址定义!A:D,4,FALSE)&amp;" "&amp;Q2554</f>
        <v>2147+P5-M13 刨片进料仓3#进料皮带分料器 反馈转速 上限报警</v>
      </c>
      <c r="I2554" s="10" t="str">
        <f t="shared" si="458"/>
        <v>DB1300,X1100.5</v>
      </c>
      <c r="J2554" s="13" t="str">
        <f>VLOOKUP(E2554,起始地址定义!A:D,2,FALSE)</f>
        <v>DB1300</v>
      </c>
      <c r="K2554" s="12" t="str">
        <f t="shared" si="459"/>
        <v>X1100.5</v>
      </c>
      <c r="L2554" s="13">
        <f>VLOOKUP(E2554,起始地址定义!A:D,3,FALSE)</f>
        <v>1100</v>
      </c>
      <c r="M2554" s="14">
        <f>VLOOKUP($F2554,类型描述及偏移量!$C:$H,2,FALSE)</f>
        <v>0.5</v>
      </c>
      <c r="N2554" s="14" t="str">
        <f>VLOOKUP($F2554,类型描述及偏移量!$C:$H,3,FALSE)</f>
        <v>离散</v>
      </c>
      <c r="O2554" s="14" t="str">
        <f>VLOOKUP($F2554,类型描述及偏移量!$C:$H,4,FALSE)</f>
        <v>None</v>
      </c>
      <c r="P2554" s="14" t="str">
        <f>VLOOKUP($F2554,类型描述及偏移量!$C:$H,5,FALSE)</f>
        <v>Yes</v>
      </c>
      <c r="Q2554" s="14" t="str">
        <f>VLOOKUP($F2554,类型描述及偏移量!$C:$H,6,FALSE)</f>
        <v>上限报警</v>
      </c>
    </row>
    <row r="2555" hidden="1" spans="1:17">
      <c r="A2555" s="12" t="s">
        <v>126</v>
      </c>
      <c r="B2555" s="12" t="str">
        <f t="shared" si="460"/>
        <v>M4_ActRPM</v>
      </c>
      <c r="C2555" s="12" t="str">
        <f t="shared" si="461"/>
        <v>LoALM</v>
      </c>
      <c r="D2555" s="12" t="str">
        <f t="shared" si="462"/>
        <v>BP_Value_var</v>
      </c>
      <c r="E2555" s="13" t="str">
        <f t="shared" si="455"/>
        <v>CHP3_M4_ActRPM_BP_Value_var</v>
      </c>
      <c r="F2555" s="14" t="str">
        <f t="shared" si="456"/>
        <v>BP_Value_var_LoALM</v>
      </c>
      <c r="G2555" s="10" t="str">
        <f t="shared" si="457"/>
        <v>CHP3_M4_ActRPM_LoALM</v>
      </c>
      <c r="H2555" s="10" t="str">
        <f>VLOOKUP(基本表格!E2555,起始地址定义!A:D,4,FALSE)&amp;" "&amp;Q2555</f>
        <v>2147+P5-M13 刨片进料仓3#进料皮带分料器 反馈转速 下限报警</v>
      </c>
      <c r="I2555" s="10" t="str">
        <f t="shared" si="458"/>
        <v>DB1300,X1100.6</v>
      </c>
      <c r="J2555" s="13" t="str">
        <f>VLOOKUP(E2555,起始地址定义!A:D,2,FALSE)</f>
        <v>DB1300</v>
      </c>
      <c r="K2555" s="12" t="str">
        <f t="shared" si="459"/>
        <v>X1100.6</v>
      </c>
      <c r="L2555" s="13">
        <f>VLOOKUP(E2555,起始地址定义!A:D,3,FALSE)</f>
        <v>1100</v>
      </c>
      <c r="M2555" s="14">
        <f>VLOOKUP($F2555,类型描述及偏移量!$C:$H,2,FALSE)</f>
        <v>0.600000000000001</v>
      </c>
      <c r="N2555" s="14" t="str">
        <f>VLOOKUP($F2555,类型描述及偏移量!$C:$H,3,FALSE)</f>
        <v>离散</v>
      </c>
      <c r="O2555" s="14" t="str">
        <f>VLOOKUP($F2555,类型描述及偏移量!$C:$H,4,FALSE)</f>
        <v>None</v>
      </c>
      <c r="P2555" s="14" t="str">
        <f>VLOOKUP($F2555,类型描述及偏移量!$C:$H,5,FALSE)</f>
        <v>Yes</v>
      </c>
      <c r="Q2555" s="14" t="str">
        <f>VLOOKUP($F2555,类型描述及偏移量!$C:$H,6,FALSE)</f>
        <v>下限报警</v>
      </c>
    </row>
    <row r="2556" hidden="1" spans="1:17">
      <c r="A2556" s="12" t="s">
        <v>126</v>
      </c>
      <c r="B2556" s="12" t="str">
        <f t="shared" si="460"/>
        <v>M4_ActRPM</v>
      </c>
      <c r="C2556" s="12" t="str">
        <f t="shared" si="461"/>
        <v>HiHiALM</v>
      </c>
      <c r="D2556" s="12" t="str">
        <f t="shared" si="462"/>
        <v>BP_Value_var</v>
      </c>
      <c r="E2556" s="13" t="str">
        <f t="shared" si="455"/>
        <v>CHP3_M4_ActRPM_BP_Value_var</v>
      </c>
      <c r="F2556" s="14" t="str">
        <f t="shared" si="456"/>
        <v>BP_Value_var_HiHiALM</v>
      </c>
      <c r="G2556" s="10" t="str">
        <f t="shared" si="457"/>
        <v>CHP3_M4_ActRPM_HiHiALM</v>
      </c>
      <c r="H2556" s="10" t="str">
        <f>VLOOKUP(基本表格!E2556,起始地址定义!A:D,4,FALSE)&amp;" "&amp;Q2556</f>
        <v>2147+P5-M13 刨片进料仓3#进料皮带分料器 反馈转速 上上限报警</v>
      </c>
      <c r="I2556" s="10" t="str">
        <f t="shared" si="458"/>
        <v>DB1300,X1100.7</v>
      </c>
      <c r="J2556" s="13" t="str">
        <f>VLOOKUP(E2556,起始地址定义!A:D,2,FALSE)</f>
        <v>DB1300</v>
      </c>
      <c r="K2556" s="12" t="str">
        <f t="shared" si="459"/>
        <v>X1100.7</v>
      </c>
      <c r="L2556" s="13">
        <f>VLOOKUP(E2556,起始地址定义!A:D,3,FALSE)</f>
        <v>1100</v>
      </c>
      <c r="M2556" s="14">
        <f>VLOOKUP($F2556,类型描述及偏移量!$C:$H,2,FALSE)</f>
        <v>0.700000000000003</v>
      </c>
      <c r="N2556" s="14" t="str">
        <f>VLOOKUP($F2556,类型描述及偏移量!$C:$H,3,FALSE)</f>
        <v>离散</v>
      </c>
      <c r="O2556" s="14" t="str">
        <f>VLOOKUP($F2556,类型描述及偏移量!$C:$H,4,FALSE)</f>
        <v>On</v>
      </c>
      <c r="P2556" s="14" t="str">
        <f>VLOOKUP($F2556,类型描述及偏移量!$C:$H,5,FALSE)</f>
        <v>Yes</v>
      </c>
      <c r="Q2556" s="14" t="str">
        <f>VLOOKUP($F2556,类型描述及偏移量!$C:$H,6,FALSE)</f>
        <v>上上限报警</v>
      </c>
    </row>
    <row r="2557" hidden="1" spans="1:17">
      <c r="A2557" s="12" t="s">
        <v>126</v>
      </c>
      <c r="B2557" s="12" t="str">
        <f t="shared" si="460"/>
        <v>M4_ActRPM</v>
      </c>
      <c r="C2557" s="12" t="str">
        <f t="shared" si="461"/>
        <v>LoLoALM</v>
      </c>
      <c r="D2557" s="12" t="str">
        <f t="shared" si="462"/>
        <v>BP_Value_var</v>
      </c>
      <c r="E2557" s="13" t="str">
        <f t="shared" si="455"/>
        <v>CHP3_M4_ActRPM_BP_Value_var</v>
      </c>
      <c r="F2557" s="14" t="str">
        <f t="shared" si="456"/>
        <v>BP_Value_var_LoLoALM</v>
      </c>
      <c r="G2557" s="10" t="str">
        <f t="shared" si="457"/>
        <v>CHP3_M4_ActRPM_LoLoALM</v>
      </c>
      <c r="H2557" s="10" t="str">
        <f>VLOOKUP(基本表格!E2557,起始地址定义!A:D,4,FALSE)&amp;" "&amp;Q2557</f>
        <v>2147+P5-M13 刨片进料仓3#进料皮带分料器 反馈转速 下下限报警</v>
      </c>
      <c r="I2557" s="10" t="str">
        <f t="shared" si="458"/>
        <v>DB1300,X1101.0</v>
      </c>
      <c r="J2557" s="13" t="str">
        <f>VLOOKUP(E2557,起始地址定义!A:D,2,FALSE)</f>
        <v>DB1300</v>
      </c>
      <c r="K2557" s="12" t="str">
        <f t="shared" si="459"/>
        <v>X1101.0</v>
      </c>
      <c r="L2557" s="13">
        <f>VLOOKUP(E2557,起始地址定义!A:D,3,FALSE)</f>
        <v>1100</v>
      </c>
      <c r="M2557" s="14">
        <f>VLOOKUP($F2557,类型描述及偏移量!$C:$H,2,FALSE)</f>
        <v>1</v>
      </c>
      <c r="N2557" s="14" t="str">
        <f>VLOOKUP($F2557,类型描述及偏移量!$C:$H,3,FALSE)</f>
        <v>离散</v>
      </c>
      <c r="O2557" s="14" t="str">
        <f>VLOOKUP($F2557,类型描述及偏移量!$C:$H,4,FALSE)</f>
        <v>On</v>
      </c>
      <c r="P2557" s="14" t="str">
        <f>VLOOKUP($F2557,类型描述及偏移量!$C:$H,5,FALSE)</f>
        <v>Yes</v>
      </c>
      <c r="Q2557" s="14" t="str">
        <f>VLOOKUP($F2557,类型描述及偏移量!$C:$H,6,FALSE)</f>
        <v>下下限报警</v>
      </c>
    </row>
    <row r="2558" hidden="1" spans="1:17">
      <c r="A2558" s="12" t="s">
        <v>126</v>
      </c>
      <c r="B2558" s="12" t="str">
        <f t="shared" si="460"/>
        <v>M4_ActRPM</v>
      </c>
      <c r="C2558" s="12" t="str">
        <f t="shared" si="461"/>
        <v>LimALM</v>
      </c>
      <c r="D2558" s="12" t="str">
        <f t="shared" si="462"/>
        <v>BP_Value_var</v>
      </c>
      <c r="E2558" s="13" t="str">
        <f t="shared" si="455"/>
        <v>CHP3_M4_ActRPM_BP_Value_var</v>
      </c>
      <c r="F2558" s="14" t="str">
        <f t="shared" si="456"/>
        <v>BP_Value_var_LimALM</v>
      </c>
      <c r="G2558" s="10" t="str">
        <f t="shared" si="457"/>
        <v>CHP3_M4_ActRPM_LimALM</v>
      </c>
      <c r="H2558" s="10" t="str">
        <f>VLOOKUP(基本表格!E2558,起始地址定义!A:D,4,FALSE)&amp;" "&amp;Q2558</f>
        <v>2147+P5-M13 刨片进料仓3#进料皮带分料器 反馈转速 极限报警</v>
      </c>
      <c r="I2558" s="10" t="str">
        <f t="shared" si="458"/>
        <v>DB1300,X1101.1</v>
      </c>
      <c r="J2558" s="13" t="str">
        <f>VLOOKUP(E2558,起始地址定义!A:D,2,FALSE)</f>
        <v>DB1300</v>
      </c>
      <c r="K2558" s="12" t="str">
        <f t="shared" si="459"/>
        <v>X1101.1</v>
      </c>
      <c r="L2558" s="13">
        <f>VLOOKUP(E2558,起始地址定义!A:D,3,FALSE)</f>
        <v>1100</v>
      </c>
      <c r="M2558" s="14">
        <f>VLOOKUP($F2558,类型描述及偏移量!$C:$H,2,FALSE)</f>
        <v>1.1</v>
      </c>
      <c r="N2558" s="14" t="str">
        <f>VLOOKUP($F2558,类型描述及偏移量!$C:$H,3,FALSE)</f>
        <v>离散</v>
      </c>
      <c r="O2558" s="14" t="str">
        <f>VLOOKUP($F2558,类型描述及偏移量!$C:$H,4,FALSE)</f>
        <v>On</v>
      </c>
      <c r="P2558" s="14" t="str">
        <f>VLOOKUP($F2558,类型描述及偏移量!$C:$H,5,FALSE)</f>
        <v>Yes</v>
      </c>
      <c r="Q2558" s="14" t="str">
        <f>VLOOKUP($F2558,类型描述及偏移量!$C:$H,6,FALSE)</f>
        <v>极限报警</v>
      </c>
    </row>
    <row r="2559" hidden="1" spans="1:17">
      <c r="A2559" s="12" t="s">
        <v>126</v>
      </c>
      <c r="B2559" s="12" t="str">
        <f t="shared" si="460"/>
        <v>M4_ActRPM</v>
      </c>
      <c r="C2559" s="12" t="str">
        <f t="shared" si="461"/>
        <v>LostALM</v>
      </c>
      <c r="D2559" s="12" t="str">
        <f t="shared" si="462"/>
        <v>BP_Value_var</v>
      </c>
      <c r="E2559" s="13" t="str">
        <f t="shared" si="455"/>
        <v>CHP3_M4_ActRPM_BP_Value_var</v>
      </c>
      <c r="F2559" s="14" t="str">
        <f t="shared" si="456"/>
        <v>BP_Value_var_LostALM</v>
      </c>
      <c r="G2559" s="10" t="str">
        <f t="shared" si="457"/>
        <v>CHP3_M4_ActRPM_LostALM</v>
      </c>
      <c r="H2559" s="10" t="str">
        <f>VLOOKUP(基本表格!E2559,起始地址定义!A:D,4,FALSE)&amp;" "&amp;Q2559</f>
        <v>2147+P5-M13 刨片进料仓3#进料皮带分料器 反馈转速 传感器断线报警</v>
      </c>
      <c r="I2559" s="10" t="str">
        <f t="shared" si="458"/>
        <v>DB1300,X1101.2</v>
      </c>
      <c r="J2559" s="13" t="str">
        <f>VLOOKUP(E2559,起始地址定义!A:D,2,FALSE)</f>
        <v>DB1300</v>
      </c>
      <c r="K2559" s="12" t="str">
        <f t="shared" si="459"/>
        <v>X1101.2</v>
      </c>
      <c r="L2559" s="13">
        <f>VLOOKUP(E2559,起始地址定义!A:D,3,FALSE)</f>
        <v>1100</v>
      </c>
      <c r="M2559" s="14">
        <f>VLOOKUP($F2559,类型描述及偏移量!$C:$H,2,FALSE)</f>
        <v>1.2</v>
      </c>
      <c r="N2559" s="14" t="str">
        <f>VLOOKUP($F2559,类型描述及偏移量!$C:$H,3,FALSE)</f>
        <v>离散</v>
      </c>
      <c r="O2559" s="14" t="str">
        <f>VLOOKUP($F2559,类型描述及偏移量!$C:$H,4,FALSE)</f>
        <v>On</v>
      </c>
      <c r="P2559" s="14" t="str">
        <f>VLOOKUP($F2559,类型描述及偏移量!$C:$H,5,FALSE)</f>
        <v>Yes</v>
      </c>
      <c r="Q2559" s="14" t="str">
        <f>VLOOKUP($F2559,类型描述及偏移量!$C:$H,6,FALSE)</f>
        <v>传感器断线报警</v>
      </c>
    </row>
    <row r="2560" hidden="1" spans="1:17">
      <c r="A2560" s="12" t="s">
        <v>126</v>
      </c>
      <c r="B2560" s="12" t="str">
        <f t="shared" si="460"/>
        <v>M4_ActRPM</v>
      </c>
      <c r="C2560" s="12" t="str">
        <f t="shared" si="461"/>
        <v>Code</v>
      </c>
      <c r="D2560" s="12" t="str">
        <f t="shared" si="462"/>
        <v>BP_Value_var</v>
      </c>
      <c r="E2560" s="13" t="str">
        <f t="shared" si="455"/>
        <v>CHP3_M4_ActRPM_BP_Value_var</v>
      </c>
      <c r="F2560" s="14" t="str">
        <f t="shared" si="456"/>
        <v>BP_Value_var_Code</v>
      </c>
      <c r="G2560" s="10" t="str">
        <f t="shared" si="457"/>
        <v>CHP3_M4_ActRPM_Code</v>
      </c>
      <c r="H2560" s="10" t="str">
        <f>VLOOKUP(基本表格!E2560,起始地址定义!A:D,4,FALSE)&amp;" "&amp;Q2560</f>
        <v>2147+P5-M13 刨片进料仓3#进料皮带分料器 反馈转速 实际内码</v>
      </c>
      <c r="I2560" s="10" t="str">
        <f t="shared" si="458"/>
        <v>DB1300,INT1102</v>
      </c>
      <c r="J2560" s="13" t="str">
        <f>VLOOKUP(E2560,起始地址定义!A:D,2,FALSE)</f>
        <v>DB1300</v>
      </c>
      <c r="K2560" s="12" t="str">
        <f t="shared" si="459"/>
        <v>INT1102</v>
      </c>
      <c r="L2560" s="13">
        <f>VLOOKUP(E2560,起始地址定义!A:D,3,FALSE)</f>
        <v>1100</v>
      </c>
      <c r="M2560" s="14">
        <f>VLOOKUP($F2560,类型描述及偏移量!$C:$H,2,FALSE)</f>
        <v>2</v>
      </c>
      <c r="N2560" s="14" t="str">
        <f>VLOOKUP($F2560,类型描述及偏移量!$C:$H,3,FALSE)</f>
        <v>整型</v>
      </c>
      <c r="O2560" s="14" t="str">
        <f>VLOOKUP($F2560,类型描述及偏移量!$C:$H,4,FALSE)</f>
        <v>None</v>
      </c>
      <c r="P2560" s="14" t="str">
        <f>VLOOKUP($F2560,类型描述及偏移量!$C:$H,5,FALSE)</f>
        <v>Yes</v>
      </c>
      <c r="Q2560" s="14" t="str">
        <f>VLOOKUP($F2560,类型描述及偏移量!$C:$H,6,FALSE)</f>
        <v>实际内码</v>
      </c>
    </row>
    <row r="2561" spans="1:17">
      <c r="A2561" s="12" t="s">
        <v>126</v>
      </c>
      <c r="B2561" s="12" t="str">
        <f t="shared" si="460"/>
        <v>M4_ActRPM</v>
      </c>
      <c r="C2561" s="12" t="str">
        <f t="shared" si="461"/>
        <v>Value</v>
      </c>
      <c r="D2561" s="12" t="str">
        <f t="shared" si="462"/>
        <v>BP_Value_var</v>
      </c>
      <c r="E2561" s="13" t="str">
        <f t="shared" si="455"/>
        <v>CHP3_M4_ActRPM_BP_Value_var</v>
      </c>
      <c r="F2561" s="14" t="str">
        <f t="shared" si="456"/>
        <v>BP_Value_var_Value</v>
      </c>
      <c r="G2561" s="10" t="str">
        <f t="shared" si="457"/>
        <v>CHP3_M4_ActRPM_Value</v>
      </c>
      <c r="H2561" s="10" t="str">
        <f>VLOOKUP(基本表格!E2561,起始地址定义!A:D,4,FALSE)&amp;" "&amp;Q2561</f>
        <v>2147+P5-M13 刨片进料仓3#进料皮带分料器 反馈转速 实际值</v>
      </c>
      <c r="I2561" s="10" t="str">
        <f t="shared" si="458"/>
        <v>DB1300,REAL1106</v>
      </c>
      <c r="J2561" s="13" t="str">
        <f>VLOOKUP(E2561,起始地址定义!A:D,2,FALSE)</f>
        <v>DB1300</v>
      </c>
      <c r="K2561" s="12" t="str">
        <f t="shared" si="459"/>
        <v>REAL1106</v>
      </c>
      <c r="L2561" s="13">
        <f>VLOOKUP(E2561,起始地址定义!A:D,3,FALSE)</f>
        <v>1100</v>
      </c>
      <c r="M2561" s="14">
        <f>VLOOKUP($F2561,类型描述及偏移量!$C:$H,2,FALSE)</f>
        <v>6</v>
      </c>
      <c r="N2561" s="14" t="str">
        <f>VLOOKUP($F2561,类型描述及偏移量!$C:$H,3,FALSE)</f>
        <v>实型</v>
      </c>
      <c r="O2561" s="14" t="str">
        <f>VLOOKUP($F2561,类型描述及偏移量!$C:$H,4,FALSE)</f>
        <v>None</v>
      </c>
      <c r="P2561" s="14" t="str">
        <f>VLOOKUP($F2561,类型描述及偏移量!$C:$H,5,FALSE)</f>
        <v>Yes</v>
      </c>
      <c r="Q2561" s="14" t="str">
        <f>VLOOKUP($F2561,类型描述及偏移量!$C:$H,6,FALSE)</f>
        <v>实际值</v>
      </c>
    </row>
    <row r="2562" spans="1:17">
      <c r="A2562" s="12" t="s">
        <v>126</v>
      </c>
      <c r="B2562" s="12" t="str">
        <f t="shared" si="460"/>
        <v>M4_ActRPM</v>
      </c>
      <c r="C2562" s="12" t="str">
        <f t="shared" si="461"/>
        <v>Range</v>
      </c>
      <c r="D2562" s="12" t="str">
        <f t="shared" si="462"/>
        <v>BP_Value_var</v>
      </c>
      <c r="E2562" s="13" t="str">
        <f t="shared" si="455"/>
        <v>CHP3_M4_ActRPM_BP_Value_var</v>
      </c>
      <c r="F2562" s="14" t="str">
        <f t="shared" si="456"/>
        <v>BP_Value_var_Range</v>
      </c>
      <c r="G2562" s="10" t="str">
        <f t="shared" si="457"/>
        <v>CHP3_M4_ActRPM_Range</v>
      </c>
      <c r="H2562" s="10" t="str">
        <f>VLOOKUP(基本表格!E2562,起始地址定义!A:D,4,FALSE)&amp;" "&amp;Q2562</f>
        <v>2147+P5-M13 刨片进料仓3#进料皮带分料器 反馈转速 量程</v>
      </c>
      <c r="I2562" s="10" t="str">
        <f t="shared" si="458"/>
        <v>DB1300,REAL1110</v>
      </c>
      <c r="J2562" s="13" t="str">
        <f>VLOOKUP(E2562,起始地址定义!A:D,2,FALSE)</f>
        <v>DB1300</v>
      </c>
      <c r="K2562" s="12" t="str">
        <f t="shared" si="459"/>
        <v>REAL1110</v>
      </c>
      <c r="L2562" s="13">
        <f>VLOOKUP(E2562,起始地址定义!A:D,3,FALSE)</f>
        <v>1100</v>
      </c>
      <c r="M2562" s="14">
        <f>VLOOKUP($F2562,类型描述及偏移量!$C:$H,2,FALSE)</f>
        <v>10</v>
      </c>
      <c r="N2562" s="14" t="str">
        <f>VLOOKUP($F2562,类型描述及偏移量!$C:$H,3,FALSE)</f>
        <v>实型</v>
      </c>
      <c r="O2562" s="14" t="str">
        <f>VLOOKUP($F2562,类型描述及偏移量!$C:$H,4,FALSE)</f>
        <v>None</v>
      </c>
      <c r="P2562" s="14" t="str">
        <f>VLOOKUP($F2562,类型描述及偏移量!$C:$H,5,FALSE)</f>
        <v>No</v>
      </c>
      <c r="Q2562" s="14" t="str">
        <f>VLOOKUP($F2562,类型描述及偏移量!$C:$H,6,FALSE)</f>
        <v>量程</v>
      </c>
    </row>
    <row r="2563" spans="1:17">
      <c r="A2563" s="12" t="s">
        <v>126</v>
      </c>
      <c r="B2563" s="12" t="str">
        <f t="shared" si="460"/>
        <v>M4_ActRPM</v>
      </c>
      <c r="C2563" s="12" t="str">
        <f t="shared" si="461"/>
        <v>Hi</v>
      </c>
      <c r="D2563" s="12" t="str">
        <f t="shared" si="462"/>
        <v>BP_Value_var</v>
      </c>
      <c r="E2563" s="13" t="str">
        <f t="shared" si="455"/>
        <v>CHP3_M4_ActRPM_BP_Value_var</v>
      </c>
      <c r="F2563" s="14" t="str">
        <f t="shared" si="456"/>
        <v>BP_Value_var_Hi</v>
      </c>
      <c r="G2563" s="10" t="str">
        <f t="shared" si="457"/>
        <v>CHP3_M4_ActRPM_Hi</v>
      </c>
      <c r="H2563" s="10" t="str">
        <f>VLOOKUP(基本表格!E2563,起始地址定义!A:D,4,FALSE)&amp;" "&amp;Q2563</f>
        <v>2147+P5-M13 刨片进料仓3#进料皮带分料器 反馈转速 上限值</v>
      </c>
      <c r="I2563" s="10" t="str">
        <f t="shared" si="458"/>
        <v>DB1300,REAL1114</v>
      </c>
      <c r="J2563" s="13" t="str">
        <f>VLOOKUP(E2563,起始地址定义!A:D,2,FALSE)</f>
        <v>DB1300</v>
      </c>
      <c r="K2563" s="12" t="str">
        <f t="shared" si="459"/>
        <v>REAL1114</v>
      </c>
      <c r="L2563" s="13">
        <f>VLOOKUP(E2563,起始地址定义!A:D,3,FALSE)</f>
        <v>1100</v>
      </c>
      <c r="M2563" s="14">
        <f>VLOOKUP($F2563,类型描述及偏移量!$C:$H,2,FALSE)</f>
        <v>14</v>
      </c>
      <c r="N2563" s="14" t="str">
        <f>VLOOKUP($F2563,类型描述及偏移量!$C:$H,3,FALSE)</f>
        <v>实型</v>
      </c>
      <c r="O2563" s="14" t="str">
        <f>VLOOKUP($F2563,类型描述及偏移量!$C:$H,4,FALSE)</f>
        <v>None</v>
      </c>
      <c r="P2563" s="14" t="str">
        <f>VLOOKUP($F2563,类型描述及偏移量!$C:$H,5,FALSE)</f>
        <v>No</v>
      </c>
      <c r="Q2563" s="14" t="str">
        <f>VLOOKUP($F2563,类型描述及偏移量!$C:$H,6,FALSE)</f>
        <v>上限值</v>
      </c>
    </row>
    <row r="2564" spans="1:17">
      <c r="A2564" s="12" t="s">
        <v>126</v>
      </c>
      <c r="B2564" s="12" t="str">
        <f t="shared" si="460"/>
        <v>M4_ActRPM</v>
      </c>
      <c r="C2564" s="12" t="str">
        <f t="shared" si="461"/>
        <v>Lo</v>
      </c>
      <c r="D2564" s="12" t="str">
        <f t="shared" si="462"/>
        <v>BP_Value_var</v>
      </c>
      <c r="E2564" s="13" t="str">
        <f t="shared" si="455"/>
        <v>CHP3_M4_ActRPM_BP_Value_var</v>
      </c>
      <c r="F2564" s="14" t="str">
        <f t="shared" si="456"/>
        <v>BP_Value_var_Lo</v>
      </c>
      <c r="G2564" s="10" t="str">
        <f t="shared" si="457"/>
        <v>CHP3_M4_ActRPM_Lo</v>
      </c>
      <c r="H2564" s="10" t="str">
        <f>VLOOKUP(基本表格!E2564,起始地址定义!A:D,4,FALSE)&amp;" "&amp;Q2564</f>
        <v>2147+P5-M13 刨片进料仓3#进料皮带分料器 反馈转速 下限值</v>
      </c>
      <c r="I2564" s="10" t="str">
        <f t="shared" si="458"/>
        <v>DB1300,REAL1118</v>
      </c>
      <c r="J2564" s="13" t="str">
        <f>VLOOKUP(E2564,起始地址定义!A:D,2,FALSE)</f>
        <v>DB1300</v>
      </c>
      <c r="K2564" s="12" t="str">
        <f t="shared" si="459"/>
        <v>REAL1118</v>
      </c>
      <c r="L2564" s="13">
        <f>VLOOKUP(E2564,起始地址定义!A:D,3,FALSE)</f>
        <v>1100</v>
      </c>
      <c r="M2564" s="14">
        <f>VLOOKUP($F2564,类型描述及偏移量!$C:$H,2,FALSE)</f>
        <v>18</v>
      </c>
      <c r="N2564" s="14" t="str">
        <f>VLOOKUP($F2564,类型描述及偏移量!$C:$H,3,FALSE)</f>
        <v>实型</v>
      </c>
      <c r="O2564" s="14" t="str">
        <f>VLOOKUP($F2564,类型描述及偏移量!$C:$H,4,FALSE)</f>
        <v>None</v>
      </c>
      <c r="P2564" s="14" t="str">
        <f>VLOOKUP($F2564,类型描述及偏移量!$C:$H,5,FALSE)</f>
        <v>No</v>
      </c>
      <c r="Q2564" s="14" t="str">
        <f>VLOOKUP($F2564,类型描述及偏移量!$C:$H,6,FALSE)</f>
        <v>下限值</v>
      </c>
    </row>
    <row r="2565" spans="1:17">
      <c r="A2565" s="12" t="s">
        <v>126</v>
      </c>
      <c r="B2565" s="12" t="str">
        <f t="shared" si="460"/>
        <v>M4_ActRPM</v>
      </c>
      <c r="C2565" s="12" t="str">
        <f t="shared" si="461"/>
        <v>HiHi</v>
      </c>
      <c r="D2565" s="12" t="str">
        <f t="shared" si="462"/>
        <v>BP_Value_var</v>
      </c>
      <c r="E2565" s="13" t="str">
        <f t="shared" si="455"/>
        <v>CHP3_M4_ActRPM_BP_Value_var</v>
      </c>
      <c r="F2565" s="14" t="str">
        <f t="shared" si="456"/>
        <v>BP_Value_var_HiHi</v>
      </c>
      <c r="G2565" s="10" t="str">
        <f t="shared" si="457"/>
        <v>CHP3_M4_ActRPM_HiHi</v>
      </c>
      <c r="H2565" s="10" t="str">
        <f>VLOOKUP(基本表格!E2565,起始地址定义!A:D,4,FALSE)&amp;" "&amp;Q2565</f>
        <v>2147+P5-M13 刨片进料仓3#进料皮带分料器 反馈转速 上上限值</v>
      </c>
      <c r="I2565" s="10" t="str">
        <f t="shared" si="458"/>
        <v>DB1300,REAL1122</v>
      </c>
      <c r="J2565" s="13" t="str">
        <f>VLOOKUP(E2565,起始地址定义!A:D,2,FALSE)</f>
        <v>DB1300</v>
      </c>
      <c r="K2565" s="12" t="str">
        <f t="shared" si="459"/>
        <v>REAL1122</v>
      </c>
      <c r="L2565" s="13">
        <f>VLOOKUP(E2565,起始地址定义!A:D,3,FALSE)</f>
        <v>1100</v>
      </c>
      <c r="M2565" s="14">
        <f>VLOOKUP($F2565,类型描述及偏移量!$C:$H,2,FALSE)</f>
        <v>22</v>
      </c>
      <c r="N2565" s="14" t="str">
        <f>VLOOKUP($F2565,类型描述及偏移量!$C:$H,3,FALSE)</f>
        <v>实型</v>
      </c>
      <c r="O2565" s="14" t="str">
        <f>VLOOKUP($F2565,类型描述及偏移量!$C:$H,4,FALSE)</f>
        <v>None</v>
      </c>
      <c r="P2565" s="14" t="str">
        <f>VLOOKUP($F2565,类型描述及偏移量!$C:$H,5,FALSE)</f>
        <v>No</v>
      </c>
      <c r="Q2565" s="14" t="str">
        <f>VLOOKUP($F2565,类型描述及偏移量!$C:$H,6,FALSE)</f>
        <v>上上限值</v>
      </c>
    </row>
    <row r="2566" spans="1:17">
      <c r="A2566" s="12" t="s">
        <v>126</v>
      </c>
      <c r="B2566" s="12" t="str">
        <f t="shared" si="460"/>
        <v>M4_ActRPM</v>
      </c>
      <c r="C2566" s="12" t="str">
        <f t="shared" si="461"/>
        <v>LoLo</v>
      </c>
      <c r="D2566" s="12" t="str">
        <f t="shared" si="462"/>
        <v>BP_Value_var</v>
      </c>
      <c r="E2566" s="13" t="str">
        <f t="shared" si="455"/>
        <v>CHP3_M4_ActRPM_BP_Value_var</v>
      </c>
      <c r="F2566" s="14" t="str">
        <f t="shared" si="456"/>
        <v>BP_Value_var_LoLo</v>
      </c>
      <c r="G2566" s="10" t="str">
        <f t="shared" si="457"/>
        <v>CHP3_M4_ActRPM_LoLo</v>
      </c>
      <c r="H2566" s="10" t="str">
        <f>VLOOKUP(基本表格!E2566,起始地址定义!A:D,4,FALSE)&amp;" "&amp;Q2566</f>
        <v>2147+P5-M13 刨片进料仓3#进料皮带分料器 反馈转速 下下限值</v>
      </c>
      <c r="I2566" s="10" t="str">
        <f t="shared" si="458"/>
        <v>DB1300,REAL1126</v>
      </c>
      <c r="J2566" s="13" t="str">
        <f>VLOOKUP(E2566,起始地址定义!A:D,2,FALSE)</f>
        <v>DB1300</v>
      </c>
      <c r="K2566" s="12" t="str">
        <f t="shared" si="459"/>
        <v>REAL1126</v>
      </c>
      <c r="L2566" s="13">
        <f>VLOOKUP(E2566,起始地址定义!A:D,3,FALSE)</f>
        <v>1100</v>
      </c>
      <c r="M2566" s="14">
        <f>VLOOKUP($F2566,类型描述及偏移量!$C:$H,2,FALSE)</f>
        <v>26</v>
      </c>
      <c r="N2566" s="14" t="str">
        <f>VLOOKUP($F2566,类型描述及偏移量!$C:$H,3,FALSE)</f>
        <v>实型</v>
      </c>
      <c r="O2566" s="14" t="str">
        <f>VLOOKUP($F2566,类型描述及偏移量!$C:$H,4,FALSE)</f>
        <v>None</v>
      </c>
      <c r="P2566" s="14" t="str">
        <f>VLOOKUP($F2566,类型描述及偏移量!$C:$H,5,FALSE)</f>
        <v>No</v>
      </c>
      <c r="Q2566" s="14" t="str">
        <f>VLOOKUP($F2566,类型描述及偏移量!$C:$H,6,FALSE)</f>
        <v>下下限值</v>
      </c>
    </row>
    <row r="2567" hidden="1" spans="1:17">
      <c r="A2567" s="12" t="s">
        <v>126</v>
      </c>
      <c r="B2567" s="12" t="str">
        <f t="shared" si="460"/>
        <v>M4_Current</v>
      </c>
      <c r="C2567" s="12" t="str">
        <f t="shared" si="461"/>
        <v>HiProEN</v>
      </c>
      <c r="D2567" s="12" t="str">
        <f t="shared" si="462"/>
        <v>BP_Value_var</v>
      </c>
      <c r="E2567" s="13" t="str">
        <f t="shared" si="455"/>
        <v>CHP3_M4_Current_BP_Value_var</v>
      </c>
      <c r="F2567" s="14" t="str">
        <f t="shared" si="456"/>
        <v>BP_Value_var_HiProEN</v>
      </c>
      <c r="G2567" s="10" t="str">
        <f t="shared" si="457"/>
        <v>CHP3_M4_Current_HiProEN</v>
      </c>
      <c r="H2567" s="10" t="str">
        <f>VLOOKUP(基本表格!E2567,起始地址定义!A:D,4,FALSE)&amp;" "&amp;Q2567</f>
        <v>2147+P5-M13 刨片进料仓3#进料皮带分料器 反馈电流 上限保护使能</v>
      </c>
      <c r="I2567" s="10" t="str">
        <f t="shared" si="458"/>
        <v>DB1300,X1150.3</v>
      </c>
      <c r="J2567" s="13" t="str">
        <f>VLOOKUP(E2567,起始地址定义!A:D,2,FALSE)</f>
        <v>DB1300</v>
      </c>
      <c r="K2567" s="12" t="str">
        <f t="shared" si="459"/>
        <v>X1150.3</v>
      </c>
      <c r="L2567" s="13">
        <f>VLOOKUP(E2567,起始地址定义!A:D,3,FALSE)</f>
        <v>1150</v>
      </c>
      <c r="M2567" s="14">
        <f>VLOOKUP($F2567,类型描述及偏移量!$C:$H,2,FALSE)</f>
        <v>0.299999999999997</v>
      </c>
      <c r="N2567" s="14" t="str">
        <f>VLOOKUP($F2567,类型描述及偏移量!$C:$H,3,FALSE)</f>
        <v>离散</v>
      </c>
      <c r="O2567" s="14" t="str">
        <f>VLOOKUP($F2567,类型描述及偏移量!$C:$H,4,FALSE)</f>
        <v>None</v>
      </c>
      <c r="P2567" s="14" t="str">
        <f>VLOOKUP($F2567,类型描述及偏移量!$C:$H,5,FALSE)</f>
        <v>No</v>
      </c>
      <c r="Q2567" s="14" t="str">
        <f>VLOOKUP($F2567,类型描述及偏移量!$C:$H,6,FALSE)</f>
        <v>上限保护使能</v>
      </c>
    </row>
    <row r="2568" hidden="1" spans="1:17">
      <c r="A2568" s="12" t="s">
        <v>126</v>
      </c>
      <c r="B2568" s="12" t="str">
        <f t="shared" si="460"/>
        <v>M4_Current</v>
      </c>
      <c r="C2568" s="12" t="str">
        <f t="shared" si="461"/>
        <v>LoProEN</v>
      </c>
      <c r="D2568" s="12" t="str">
        <f t="shared" si="462"/>
        <v>BP_Value_var</v>
      </c>
      <c r="E2568" s="13" t="str">
        <f t="shared" si="455"/>
        <v>CHP3_M4_Current_BP_Value_var</v>
      </c>
      <c r="F2568" s="14" t="str">
        <f t="shared" si="456"/>
        <v>BP_Value_var_LoProEN</v>
      </c>
      <c r="G2568" s="10" t="str">
        <f t="shared" si="457"/>
        <v>CHP3_M4_Current_LoProEN</v>
      </c>
      <c r="H2568" s="10" t="str">
        <f>VLOOKUP(基本表格!E2568,起始地址定义!A:D,4,FALSE)&amp;" "&amp;Q2568</f>
        <v>2147+P5-M13 刨片进料仓3#进料皮带分料器 反馈电流 下限保护使能</v>
      </c>
      <c r="I2568" s="10" t="str">
        <f t="shared" si="458"/>
        <v>DB1300,X1150.4</v>
      </c>
      <c r="J2568" s="13" t="str">
        <f>VLOOKUP(E2568,起始地址定义!A:D,2,FALSE)</f>
        <v>DB1300</v>
      </c>
      <c r="K2568" s="12" t="str">
        <f t="shared" si="459"/>
        <v>X1150.4</v>
      </c>
      <c r="L2568" s="13">
        <f>VLOOKUP(E2568,起始地址定义!A:D,3,FALSE)</f>
        <v>1150</v>
      </c>
      <c r="M2568" s="14">
        <f>VLOOKUP($F2568,类型描述及偏移量!$C:$H,2,FALSE)</f>
        <v>0.399999999999999</v>
      </c>
      <c r="N2568" s="14" t="str">
        <f>VLOOKUP($F2568,类型描述及偏移量!$C:$H,3,FALSE)</f>
        <v>离散</v>
      </c>
      <c r="O2568" s="14" t="str">
        <f>VLOOKUP($F2568,类型描述及偏移量!$C:$H,4,FALSE)</f>
        <v>None</v>
      </c>
      <c r="P2568" s="14" t="str">
        <f>VLOOKUP($F2568,类型描述及偏移量!$C:$H,5,FALSE)</f>
        <v>No</v>
      </c>
      <c r="Q2568" s="14" t="str">
        <f>VLOOKUP($F2568,类型描述及偏移量!$C:$H,6,FALSE)</f>
        <v>下限保护使能</v>
      </c>
    </row>
    <row r="2569" hidden="1" spans="1:17">
      <c r="A2569" s="12" t="s">
        <v>126</v>
      </c>
      <c r="B2569" s="12" t="str">
        <f t="shared" si="460"/>
        <v>M4_Current</v>
      </c>
      <c r="C2569" s="12" t="str">
        <f t="shared" si="461"/>
        <v>HiALM</v>
      </c>
      <c r="D2569" s="12" t="str">
        <f t="shared" si="462"/>
        <v>BP_Value_var</v>
      </c>
      <c r="E2569" s="13" t="str">
        <f t="shared" si="455"/>
        <v>CHP3_M4_Current_BP_Value_var</v>
      </c>
      <c r="F2569" s="14" t="str">
        <f t="shared" si="456"/>
        <v>BP_Value_var_HiALM</v>
      </c>
      <c r="G2569" s="10" t="str">
        <f t="shared" si="457"/>
        <v>CHP3_M4_Current_HiALM</v>
      </c>
      <c r="H2569" s="10" t="str">
        <f>VLOOKUP(基本表格!E2569,起始地址定义!A:D,4,FALSE)&amp;" "&amp;Q2569</f>
        <v>2147+P5-M13 刨片进料仓3#进料皮带分料器 反馈电流 上限报警</v>
      </c>
      <c r="I2569" s="10" t="str">
        <f t="shared" si="458"/>
        <v>DB1300,X1150.5</v>
      </c>
      <c r="J2569" s="13" t="str">
        <f>VLOOKUP(E2569,起始地址定义!A:D,2,FALSE)</f>
        <v>DB1300</v>
      </c>
      <c r="K2569" s="12" t="str">
        <f t="shared" si="459"/>
        <v>X1150.5</v>
      </c>
      <c r="L2569" s="13">
        <f>VLOOKUP(E2569,起始地址定义!A:D,3,FALSE)</f>
        <v>1150</v>
      </c>
      <c r="M2569" s="14">
        <f>VLOOKUP($F2569,类型描述及偏移量!$C:$H,2,FALSE)</f>
        <v>0.5</v>
      </c>
      <c r="N2569" s="14" t="str">
        <f>VLOOKUP($F2569,类型描述及偏移量!$C:$H,3,FALSE)</f>
        <v>离散</v>
      </c>
      <c r="O2569" s="14" t="str">
        <f>VLOOKUP($F2569,类型描述及偏移量!$C:$H,4,FALSE)</f>
        <v>None</v>
      </c>
      <c r="P2569" s="14" t="str">
        <f>VLOOKUP($F2569,类型描述及偏移量!$C:$H,5,FALSE)</f>
        <v>Yes</v>
      </c>
      <c r="Q2569" s="14" t="str">
        <f>VLOOKUP($F2569,类型描述及偏移量!$C:$H,6,FALSE)</f>
        <v>上限报警</v>
      </c>
    </row>
    <row r="2570" hidden="1" spans="1:17">
      <c r="A2570" s="12" t="s">
        <v>126</v>
      </c>
      <c r="B2570" s="12" t="str">
        <f t="shared" si="460"/>
        <v>M4_Current</v>
      </c>
      <c r="C2570" s="12" t="str">
        <f t="shared" si="461"/>
        <v>LoALM</v>
      </c>
      <c r="D2570" s="12" t="str">
        <f t="shared" si="462"/>
        <v>BP_Value_var</v>
      </c>
      <c r="E2570" s="13" t="str">
        <f t="shared" si="455"/>
        <v>CHP3_M4_Current_BP_Value_var</v>
      </c>
      <c r="F2570" s="14" t="str">
        <f t="shared" si="456"/>
        <v>BP_Value_var_LoALM</v>
      </c>
      <c r="G2570" s="10" t="str">
        <f t="shared" si="457"/>
        <v>CHP3_M4_Current_LoALM</v>
      </c>
      <c r="H2570" s="10" t="str">
        <f>VLOOKUP(基本表格!E2570,起始地址定义!A:D,4,FALSE)&amp;" "&amp;Q2570</f>
        <v>2147+P5-M13 刨片进料仓3#进料皮带分料器 反馈电流 下限报警</v>
      </c>
      <c r="I2570" s="10" t="str">
        <f t="shared" si="458"/>
        <v>DB1300,X1150.6</v>
      </c>
      <c r="J2570" s="13" t="str">
        <f>VLOOKUP(E2570,起始地址定义!A:D,2,FALSE)</f>
        <v>DB1300</v>
      </c>
      <c r="K2570" s="12" t="str">
        <f t="shared" si="459"/>
        <v>X1150.6</v>
      </c>
      <c r="L2570" s="13">
        <f>VLOOKUP(E2570,起始地址定义!A:D,3,FALSE)</f>
        <v>1150</v>
      </c>
      <c r="M2570" s="14">
        <f>VLOOKUP($F2570,类型描述及偏移量!$C:$H,2,FALSE)</f>
        <v>0.600000000000001</v>
      </c>
      <c r="N2570" s="14" t="str">
        <f>VLOOKUP($F2570,类型描述及偏移量!$C:$H,3,FALSE)</f>
        <v>离散</v>
      </c>
      <c r="O2570" s="14" t="str">
        <f>VLOOKUP($F2570,类型描述及偏移量!$C:$H,4,FALSE)</f>
        <v>None</v>
      </c>
      <c r="P2570" s="14" t="str">
        <f>VLOOKUP($F2570,类型描述及偏移量!$C:$H,5,FALSE)</f>
        <v>Yes</v>
      </c>
      <c r="Q2570" s="14" t="str">
        <f>VLOOKUP($F2570,类型描述及偏移量!$C:$H,6,FALSE)</f>
        <v>下限报警</v>
      </c>
    </row>
    <row r="2571" hidden="1" spans="1:17">
      <c r="A2571" s="12" t="s">
        <v>126</v>
      </c>
      <c r="B2571" s="12" t="str">
        <f t="shared" si="460"/>
        <v>M4_Current</v>
      </c>
      <c r="C2571" s="12" t="str">
        <f t="shared" si="461"/>
        <v>HiHiALM</v>
      </c>
      <c r="D2571" s="12" t="str">
        <f t="shared" si="462"/>
        <v>BP_Value_var</v>
      </c>
      <c r="E2571" s="13" t="str">
        <f t="shared" si="455"/>
        <v>CHP3_M4_Current_BP_Value_var</v>
      </c>
      <c r="F2571" s="14" t="str">
        <f t="shared" si="456"/>
        <v>BP_Value_var_HiHiALM</v>
      </c>
      <c r="G2571" s="10" t="str">
        <f t="shared" si="457"/>
        <v>CHP3_M4_Current_HiHiALM</v>
      </c>
      <c r="H2571" s="10" t="str">
        <f>VLOOKUP(基本表格!E2571,起始地址定义!A:D,4,FALSE)&amp;" "&amp;Q2571</f>
        <v>2147+P5-M13 刨片进料仓3#进料皮带分料器 反馈电流 上上限报警</v>
      </c>
      <c r="I2571" s="10" t="str">
        <f t="shared" si="458"/>
        <v>DB1300,X1150.7</v>
      </c>
      <c r="J2571" s="13" t="str">
        <f>VLOOKUP(E2571,起始地址定义!A:D,2,FALSE)</f>
        <v>DB1300</v>
      </c>
      <c r="K2571" s="12" t="str">
        <f t="shared" si="459"/>
        <v>X1150.7</v>
      </c>
      <c r="L2571" s="13">
        <f>VLOOKUP(E2571,起始地址定义!A:D,3,FALSE)</f>
        <v>1150</v>
      </c>
      <c r="M2571" s="14">
        <f>VLOOKUP($F2571,类型描述及偏移量!$C:$H,2,FALSE)</f>
        <v>0.700000000000003</v>
      </c>
      <c r="N2571" s="14" t="str">
        <f>VLOOKUP($F2571,类型描述及偏移量!$C:$H,3,FALSE)</f>
        <v>离散</v>
      </c>
      <c r="O2571" s="14" t="str">
        <f>VLOOKUP($F2571,类型描述及偏移量!$C:$H,4,FALSE)</f>
        <v>On</v>
      </c>
      <c r="P2571" s="14" t="str">
        <f>VLOOKUP($F2571,类型描述及偏移量!$C:$H,5,FALSE)</f>
        <v>Yes</v>
      </c>
      <c r="Q2571" s="14" t="str">
        <f>VLOOKUP($F2571,类型描述及偏移量!$C:$H,6,FALSE)</f>
        <v>上上限报警</v>
      </c>
    </row>
    <row r="2572" hidden="1" spans="1:17">
      <c r="A2572" s="12" t="s">
        <v>126</v>
      </c>
      <c r="B2572" s="12" t="str">
        <f t="shared" si="460"/>
        <v>M4_Current</v>
      </c>
      <c r="C2572" s="12" t="str">
        <f t="shared" si="461"/>
        <v>LoLoALM</v>
      </c>
      <c r="D2572" s="12" t="str">
        <f t="shared" si="462"/>
        <v>BP_Value_var</v>
      </c>
      <c r="E2572" s="13" t="str">
        <f t="shared" si="455"/>
        <v>CHP3_M4_Current_BP_Value_var</v>
      </c>
      <c r="F2572" s="14" t="str">
        <f t="shared" si="456"/>
        <v>BP_Value_var_LoLoALM</v>
      </c>
      <c r="G2572" s="10" t="str">
        <f t="shared" si="457"/>
        <v>CHP3_M4_Current_LoLoALM</v>
      </c>
      <c r="H2572" s="10" t="str">
        <f>VLOOKUP(基本表格!E2572,起始地址定义!A:D,4,FALSE)&amp;" "&amp;Q2572</f>
        <v>2147+P5-M13 刨片进料仓3#进料皮带分料器 反馈电流 下下限报警</v>
      </c>
      <c r="I2572" s="10" t="str">
        <f t="shared" si="458"/>
        <v>DB1300,X1151.0</v>
      </c>
      <c r="J2572" s="13" t="str">
        <f>VLOOKUP(E2572,起始地址定义!A:D,2,FALSE)</f>
        <v>DB1300</v>
      </c>
      <c r="K2572" s="12" t="str">
        <f t="shared" si="459"/>
        <v>X1151.0</v>
      </c>
      <c r="L2572" s="13">
        <f>VLOOKUP(E2572,起始地址定义!A:D,3,FALSE)</f>
        <v>1150</v>
      </c>
      <c r="M2572" s="14">
        <f>VLOOKUP($F2572,类型描述及偏移量!$C:$H,2,FALSE)</f>
        <v>1</v>
      </c>
      <c r="N2572" s="14" t="str">
        <f>VLOOKUP($F2572,类型描述及偏移量!$C:$H,3,FALSE)</f>
        <v>离散</v>
      </c>
      <c r="O2572" s="14" t="str">
        <f>VLOOKUP($F2572,类型描述及偏移量!$C:$H,4,FALSE)</f>
        <v>On</v>
      </c>
      <c r="P2572" s="14" t="str">
        <f>VLOOKUP($F2572,类型描述及偏移量!$C:$H,5,FALSE)</f>
        <v>Yes</v>
      </c>
      <c r="Q2572" s="14" t="str">
        <f>VLOOKUP($F2572,类型描述及偏移量!$C:$H,6,FALSE)</f>
        <v>下下限报警</v>
      </c>
    </row>
    <row r="2573" hidden="1" spans="1:17">
      <c r="A2573" s="12" t="s">
        <v>126</v>
      </c>
      <c r="B2573" s="12" t="str">
        <f t="shared" si="460"/>
        <v>M4_Current</v>
      </c>
      <c r="C2573" s="12" t="str">
        <f t="shared" si="461"/>
        <v>LimALM</v>
      </c>
      <c r="D2573" s="12" t="str">
        <f t="shared" si="462"/>
        <v>BP_Value_var</v>
      </c>
      <c r="E2573" s="13" t="str">
        <f t="shared" si="455"/>
        <v>CHP3_M4_Current_BP_Value_var</v>
      </c>
      <c r="F2573" s="14" t="str">
        <f t="shared" si="456"/>
        <v>BP_Value_var_LimALM</v>
      </c>
      <c r="G2573" s="10" t="str">
        <f t="shared" si="457"/>
        <v>CHP3_M4_Current_LimALM</v>
      </c>
      <c r="H2573" s="10" t="str">
        <f>VLOOKUP(基本表格!E2573,起始地址定义!A:D,4,FALSE)&amp;" "&amp;Q2573</f>
        <v>2147+P5-M13 刨片进料仓3#进料皮带分料器 反馈电流 极限报警</v>
      </c>
      <c r="I2573" s="10" t="str">
        <f t="shared" si="458"/>
        <v>DB1300,X1151.1</v>
      </c>
      <c r="J2573" s="13" t="str">
        <f>VLOOKUP(E2573,起始地址定义!A:D,2,FALSE)</f>
        <v>DB1300</v>
      </c>
      <c r="K2573" s="12" t="str">
        <f t="shared" si="459"/>
        <v>X1151.1</v>
      </c>
      <c r="L2573" s="13">
        <f>VLOOKUP(E2573,起始地址定义!A:D,3,FALSE)</f>
        <v>1150</v>
      </c>
      <c r="M2573" s="14">
        <f>VLOOKUP($F2573,类型描述及偏移量!$C:$H,2,FALSE)</f>
        <v>1.1</v>
      </c>
      <c r="N2573" s="14" t="str">
        <f>VLOOKUP($F2573,类型描述及偏移量!$C:$H,3,FALSE)</f>
        <v>离散</v>
      </c>
      <c r="O2573" s="14" t="str">
        <f>VLOOKUP($F2573,类型描述及偏移量!$C:$H,4,FALSE)</f>
        <v>On</v>
      </c>
      <c r="P2573" s="14" t="str">
        <f>VLOOKUP($F2573,类型描述及偏移量!$C:$H,5,FALSE)</f>
        <v>Yes</v>
      </c>
      <c r="Q2573" s="14" t="str">
        <f>VLOOKUP($F2573,类型描述及偏移量!$C:$H,6,FALSE)</f>
        <v>极限报警</v>
      </c>
    </row>
    <row r="2574" hidden="1" spans="1:17">
      <c r="A2574" s="12" t="s">
        <v>126</v>
      </c>
      <c r="B2574" s="12" t="str">
        <f t="shared" si="460"/>
        <v>M4_Current</v>
      </c>
      <c r="C2574" s="12" t="str">
        <f t="shared" si="461"/>
        <v>LostALM</v>
      </c>
      <c r="D2574" s="12" t="str">
        <f t="shared" si="462"/>
        <v>BP_Value_var</v>
      </c>
      <c r="E2574" s="13" t="str">
        <f t="shared" si="455"/>
        <v>CHP3_M4_Current_BP_Value_var</v>
      </c>
      <c r="F2574" s="14" t="str">
        <f t="shared" si="456"/>
        <v>BP_Value_var_LostALM</v>
      </c>
      <c r="G2574" s="10" t="str">
        <f t="shared" si="457"/>
        <v>CHP3_M4_Current_LostALM</v>
      </c>
      <c r="H2574" s="10" t="str">
        <f>VLOOKUP(基本表格!E2574,起始地址定义!A:D,4,FALSE)&amp;" "&amp;Q2574</f>
        <v>2147+P5-M13 刨片进料仓3#进料皮带分料器 反馈电流 传感器断线报警</v>
      </c>
      <c r="I2574" s="10" t="str">
        <f t="shared" si="458"/>
        <v>DB1300,X1151.2</v>
      </c>
      <c r="J2574" s="13" t="str">
        <f>VLOOKUP(E2574,起始地址定义!A:D,2,FALSE)</f>
        <v>DB1300</v>
      </c>
      <c r="K2574" s="12" t="str">
        <f t="shared" si="459"/>
        <v>X1151.2</v>
      </c>
      <c r="L2574" s="13">
        <f>VLOOKUP(E2574,起始地址定义!A:D,3,FALSE)</f>
        <v>1150</v>
      </c>
      <c r="M2574" s="14">
        <f>VLOOKUP($F2574,类型描述及偏移量!$C:$H,2,FALSE)</f>
        <v>1.2</v>
      </c>
      <c r="N2574" s="14" t="str">
        <f>VLOOKUP($F2574,类型描述及偏移量!$C:$H,3,FALSE)</f>
        <v>离散</v>
      </c>
      <c r="O2574" s="14" t="str">
        <f>VLOOKUP($F2574,类型描述及偏移量!$C:$H,4,FALSE)</f>
        <v>On</v>
      </c>
      <c r="P2574" s="14" t="str">
        <f>VLOOKUP($F2574,类型描述及偏移量!$C:$H,5,FALSE)</f>
        <v>Yes</v>
      </c>
      <c r="Q2574" s="14" t="str">
        <f>VLOOKUP($F2574,类型描述及偏移量!$C:$H,6,FALSE)</f>
        <v>传感器断线报警</v>
      </c>
    </row>
    <row r="2575" hidden="1" spans="1:17">
      <c r="A2575" s="12" t="s">
        <v>126</v>
      </c>
      <c r="B2575" s="12" t="str">
        <f t="shared" si="460"/>
        <v>M4_Current</v>
      </c>
      <c r="C2575" s="12" t="str">
        <f t="shared" si="461"/>
        <v>Code</v>
      </c>
      <c r="D2575" s="12" t="str">
        <f t="shared" si="462"/>
        <v>BP_Value_var</v>
      </c>
      <c r="E2575" s="13" t="str">
        <f t="shared" si="455"/>
        <v>CHP3_M4_Current_BP_Value_var</v>
      </c>
      <c r="F2575" s="14" t="str">
        <f t="shared" si="456"/>
        <v>BP_Value_var_Code</v>
      </c>
      <c r="G2575" s="10" t="str">
        <f t="shared" si="457"/>
        <v>CHP3_M4_Current_Code</v>
      </c>
      <c r="H2575" s="10" t="str">
        <f>VLOOKUP(基本表格!E2575,起始地址定义!A:D,4,FALSE)&amp;" "&amp;Q2575</f>
        <v>2147+P5-M13 刨片进料仓3#进料皮带分料器 反馈电流 实际内码</v>
      </c>
      <c r="I2575" s="10" t="str">
        <f t="shared" si="458"/>
        <v>DB1300,INT1152</v>
      </c>
      <c r="J2575" s="13" t="str">
        <f>VLOOKUP(E2575,起始地址定义!A:D,2,FALSE)</f>
        <v>DB1300</v>
      </c>
      <c r="K2575" s="12" t="str">
        <f t="shared" si="459"/>
        <v>INT1152</v>
      </c>
      <c r="L2575" s="13">
        <f>VLOOKUP(E2575,起始地址定义!A:D,3,FALSE)</f>
        <v>1150</v>
      </c>
      <c r="M2575" s="14">
        <f>VLOOKUP($F2575,类型描述及偏移量!$C:$H,2,FALSE)</f>
        <v>2</v>
      </c>
      <c r="N2575" s="14" t="str">
        <f>VLOOKUP($F2575,类型描述及偏移量!$C:$H,3,FALSE)</f>
        <v>整型</v>
      </c>
      <c r="O2575" s="14" t="str">
        <f>VLOOKUP($F2575,类型描述及偏移量!$C:$H,4,FALSE)</f>
        <v>None</v>
      </c>
      <c r="P2575" s="14" t="str">
        <f>VLOOKUP($F2575,类型描述及偏移量!$C:$H,5,FALSE)</f>
        <v>Yes</v>
      </c>
      <c r="Q2575" s="14" t="str">
        <f>VLOOKUP($F2575,类型描述及偏移量!$C:$H,6,FALSE)</f>
        <v>实际内码</v>
      </c>
    </row>
    <row r="2576" spans="1:17">
      <c r="A2576" s="12" t="s">
        <v>126</v>
      </c>
      <c r="B2576" s="12" t="str">
        <f t="shared" si="460"/>
        <v>M4_Current</v>
      </c>
      <c r="C2576" s="12" t="str">
        <f t="shared" si="461"/>
        <v>Value</v>
      </c>
      <c r="D2576" s="12" t="str">
        <f t="shared" si="462"/>
        <v>BP_Value_var</v>
      </c>
      <c r="E2576" s="13" t="str">
        <f t="shared" si="455"/>
        <v>CHP3_M4_Current_BP_Value_var</v>
      </c>
      <c r="F2576" s="14" t="str">
        <f t="shared" si="456"/>
        <v>BP_Value_var_Value</v>
      </c>
      <c r="G2576" s="10" t="str">
        <f t="shared" si="457"/>
        <v>CHP3_M4_Current_Value</v>
      </c>
      <c r="H2576" s="10" t="str">
        <f>VLOOKUP(基本表格!E2576,起始地址定义!A:D,4,FALSE)&amp;" "&amp;Q2576</f>
        <v>2147+P5-M13 刨片进料仓3#进料皮带分料器 反馈电流 实际值</v>
      </c>
      <c r="I2576" s="10" t="str">
        <f t="shared" si="458"/>
        <v>DB1300,REAL1156</v>
      </c>
      <c r="J2576" s="13" t="str">
        <f>VLOOKUP(E2576,起始地址定义!A:D,2,FALSE)</f>
        <v>DB1300</v>
      </c>
      <c r="K2576" s="12" t="str">
        <f t="shared" si="459"/>
        <v>REAL1156</v>
      </c>
      <c r="L2576" s="13">
        <f>VLOOKUP(E2576,起始地址定义!A:D,3,FALSE)</f>
        <v>1150</v>
      </c>
      <c r="M2576" s="14">
        <f>VLOOKUP($F2576,类型描述及偏移量!$C:$H,2,FALSE)</f>
        <v>6</v>
      </c>
      <c r="N2576" s="14" t="str">
        <f>VLOOKUP($F2576,类型描述及偏移量!$C:$H,3,FALSE)</f>
        <v>实型</v>
      </c>
      <c r="O2576" s="14" t="str">
        <f>VLOOKUP($F2576,类型描述及偏移量!$C:$H,4,FALSE)</f>
        <v>None</v>
      </c>
      <c r="P2576" s="14" t="str">
        <f>VLOOKUP($F2576,类型描述及偏移量!$C:$H,5,FALSE)</f>
        <v>Yes</v>
      </c>
      <c r="Q2576" s="14" t="str">
        <f>VLOOKUP($F2576,类型描述及偏移量!$C:$H,6,FALSE)</f>
        <v>实际值</v>
      </c>
    </row>
    <row r="2577" spans="1:17">
      <c r="A2577" s="12" t="s">
        <v>126</v>
      </c>
      <c r="B2577" s="12" t="str">
        <f t="shared" si="460"/>
        <v>M4_Current</v>
      </c>
      <c r="C2577" s="12" t="str">
        <f t="shared" si="461"/>
        <v>Range</v>
      </c>
      <c r="D2577" s="12" t="str">
        <f t="shared" si="462"/>
        <v>BP_Value_var</v>
      </c>
      <c r="E2577" s="13" t="str">
        <f t="shared" si="455"/>
        <v>CHP3_M4_Current_BP_Value_var</v>
      </c>
      <c r="F2577" s="14" t="str">
        <f t="shared" si="456"/>
        <v>BP_Value_var_Range</v>
      </c>
      <c r="G2577" s="10" t="str">
        <f t="shared" si="457"/>
        <v>CHP3_M4_Current_Range</v>
      </c>
      <c r="H2577" s="10" t="str">
        <f>VLOOKUP(基本表格!E2577,起始地址定义!A:D,4,FALSE)&amp;" "&amp;Q2577</f>
        <v>2147+P5-M13 刨片进料仓3#进料皮带分料器 反馈电流 量程</v>
      </c>
      <c r="I2577" s="10" t="str">
        <f t="shared" si="458"/>
        <v>DB1300,REAL1160</v>
      </c>
      <c r="J2577" s="13" t="str">
        <f>VLOOKUP(E2577,起始地址定义!A:D,2,FALSE)</f>
        <v>DB1300</v>
      </c>
      <c r="K2577" s="12" t="str">
        <f t="shared" si="459"/>
        <v>REAL1160</v>
      </c>
      <c r="L2577" s="13">
        <f>VLOOKUP(E2577,起始地址定义!A:D,3,FALSE)</f>
        <v>1150</v>
      </c>
      <c r="M2577" s="14">
        <f>VLOOKUP($F2577,类型描述及偏移量!$C:$H,2,FALSE)</f>
        <v>10</v>
      </c>
      <c r="N2577" s="14" t="str">
        <f>VLOOKUP($F2577,类型描述及偏移量!$C:$H,3,FALSE)</f>
        <v>实型</v>
      </c>
      <c r="O2577" s="14" t="str">
        <f>VLOOKUP($F2577,类型描述及偏移量!$C:$H,4,FALSE)</f>
        <v>None</v>
      </c>
      <c r="P2577" s="14" t="str">
        <f>VLOOKUP($F2577,类型描述及偏移量!$C:$H,5,FALSE)</f>
        <v>No</v>
      </c>
      <c r="Q2577" s="14" t="str">
        <f>VLOOKUP($F2577,类型描述及偏移量!$C:$H,6,FALSE)</f>
        <v>量程</v>
      </c>
    </row>
    <row r="2578" spans="1:17">
      <c r="A2578" s="12" t="s">
        <v>126</v>
      </c>
      <c r="B2578" s="12" t="str">
        <f t="shared" si="460"/>
        <v>M4_Current</v>
      </c>
      <c r="C2578" s="12" t="str">
        <f t="shared" si="461"/>
        <v>Hi</v>
      </c>
      <c r="D2578" s="12" t="str">
        <f t="shared" si="462"/>
        <v>BP_Value_var</v>
      </c>
      <c r="E2578" s="13" t="str">
        <f t="shared" si="455"/>
        <v>CHP3_M4_Current_BP_Value_var</v>
      </c>
      <c r="F2578" s="14" t="str">
        <f t="shared" si="456"/>
        <v>BP_Value_var_Hi</v>
      </c>
      <c r="G2578" s="10" t="str">
        <f t="shared" si="457"/>
        <v>CHP3_M4_Current_Hi</v>
      </c>
      <c r="H2578" s="10" t="str">
        <f>VLOOKUP(基本表格!E2578,起始地址定义!A:D,4,FALSE)&amp;" "&amp;Q2578</f>
        <v>2147+P5-M13 刨片进料仓3#进料皮带分料器 反馈电流 上限值</v>
      </c>
      <c r="I2578" s="10" t="str">
        <f t="shared" si="458"/>
        <v>DB1300,REAL1164</v>
      </c>
      <c r="J2578" s="13" t="str">
        <f>VLOOKUP(E2578,起始地址定义!A:D,2,FALSE)</f>
        <v>DB1300</v>
      </c>
      <c r="K2578" s="12" t="str">
        <f t="shared" si="459"/>
        <v>REAL1164</v>
      </c>
      <c r="L2578" s="13">
        <f>VLOOKUP(E2578,起始地址定义!A:D,3,FALSE)</f>
        <v>1150</v>
      </c>
      <c r="M2578" s="14">
        <f>VLOOKUP($F2578,类型描述及偏移量!$C:$H,2,FALSE)</f>
        <v>14</v>
      </c>
      <c r="N2578" s="14" t="str">
        <f>VLOOKUP($F2578,类型描述及偏移量!$C:$H,3,FALSE)</f>
        <v>实型</v>
      </c>
      <c r="O2578" s="14" t="str">
        <f>VLOOKUP($F2578,类型描述及偏移量!$C:$H,4,FALSE)</f>
        <v>None</v>
      </c>
      <c r="P2578" s="14" t="str">
        <f>VLOOKUP($F2578,类型描述及偏移量!$C:$H,5,FALSE)</f>
        <v>No</v>
      </c>
      <c r="Q2578" s="14" t="str">
        <f>VLOOKUP($F2578,类型描述及偏移量!$C:$H,6,FALSE)</f>
        <v>上限值</v>
      </c>
    </row>
    <row r="2579" spans="1:17">
      <c r="A2579" s="12" t="s">
        <v>126</v>
      </c>
      <c r="B2579" s="12" t="str">
        <f t="shared" si="460"/>
        <v>M4_Current</v>
      </c>
      <c r="C2579" s="12" t="str">
        <f t="shared" si="461"/>
        <v>Lo</v>
      </c>
      <c r="D2579" s="12" t="str">
        <f t="shared" si="462"/>
        <v>BP_Value_var</v>
      </c>
      <c r="E2579" s="13" t="str">
        <f t="shared" si="455"/>
        <v>CHP3_M4_Current_BP_Value_var</v>
      </c>
      <c r="F2579" s="14" t="str">
        <f t="shared" si="456"/>
        <v>BP_Value_var_Lo</v>
      </c>
      <c r="G2579" s="10" t="str">
        <f t="shared" si="457"/>
        <v>CHP3_M4_Current_Lo</v>
      </c>
      <c r="H2579" s="10" t="str">
        <f>VLOOKUP(基本表格!E2579,起始地址定义!A:D,4,FALSE)&amp;" "&amp;Q2579</f>
        <v>2147+P5-M13 刨片进料仓3#进料皮带分料器 反馈电流 下限值</v>
      </c>
      <c r="I2579" s="10" t="str">
        <f t="shared" si="458"/>
        <v>DB1300,REAL1168</v>
      </c>
      <c r="J2579" s="13" t="str">
        <f>VLOOKUP(E2579,起始地址定义!A:D,2,FALSE)</f>
        <v>DB1300</v>
      </c>
      <c r="K2579" s="12" t="str">
        <f t="shared" si="459"/>
        <v>REAL1168</v>
      </c>
      <c r="L2579" s="13">
        <f>VLOOKUP(E2579,起始地址定义!A:D,3,FALSE)</f>
        <v>1150</v>
      </c>
      <c r="M2579" s="14">
        <f>VLOOKUP($F2579,类型描述及偏移量!$C:$H,2,FALSE)</f>
        <v>18</v>
      </c>
      <c r="N2579" s="14" t="str">
        <f>VLOOKUP($F2579,类型描述及偏移量!$C:$H,3,FALSE)</f>
        <v>实型</v>
      </c>
      <c r="O2579" s="14" t="str">
        <f>VLOOKUP($F2579,类型描述及偏移量!$C:$H,4,FALSE)</f>
        <v>None</v>
      </c>
      <c r="P2579" s="14" t="str">
        <f>VLOOKUP($F2579,类型描述及偏移量!$C:$H,5,FALSE)</f>
        <v>No</v>
      </c>
      <c r="Q2579" s="14" t="str">
        <f>VLOOKUP($F2579,类型描述及偏移量!$C:$H,6,FALSE)</f>
        <v>下限值</v>
      </c>
    </row>
    <row r="2580" spans="1:17">
      <c r="A2580" s="12" t="s">
        <v>126</v>
      </c>
      <c r="B2580" s="12" t="str">
        <f t="shared" si="460"/>
        <v>M4_Current</v>
      </c>
      <c r="C2580" s="12" t="str">
        <f t="shared" si="461"/>
        <v>HiHi</v>
      </c>
      <c r="D2580" s="12" t="str">
        <f t="shared" si="462"/>
        <v>BP_Value_var</v>
      </c>
      <c r="E2580" s="13" t="str">
        <f t="shared" si="455"/>
        <v>CHP3_M4_Current_BP_Value_var</v>
      </c>
      <c r="F2580" s="14" t="str">
        <f t="shared" si="456"/>
        <v>BP_Value_var_HiHi</v>
      </c>
      <c r="G2580" s="10" t="str">
        <f t="shared" si="457"/>
        <v>CHP3_M4_Current_HiHi</v>
      </c>
      <c r="H2580" s="10" t="str">
        <f>VLOOKUP(基本表格!E2580,起始地址定义!A:D,4,FALSE)&amp;" "&amp;Q2580</f>
        <v>2147+P5-M13 刨片进料仓3#进料皮带分料器 反馈电流 上上限值</v>
      </c>
      <c r="I2580" s="10" t="str">
        <f t="shared" si="458"/>
        <v>DB1300,REAL1172</v>
      </c>
      <c r="J2580" s="13" t="str">
        <f>VLOOKUP(E2580,起始地址定义!A:D,2,FALSE)</f>
        <v>DB1300</v>
      </c>
      <c r="K2580" s="12" t="str">
        <f t="shared" si="459"/>
        <v>REAL1172</v>
      </c>
      <c r="L2580" s="13">
        <f>VLOOKUP(E2580,起始地址定义!A:D,3,FALSE)</f>
        <v>1150</v>
      </c>
      <c r="M2580" s="14">
        <f>VLOOKUP($F2580,类型描述及偏移量!$C:$H,2,FALSE)</f>
        <v>22</v>
      </c>
      <c r="N2580" s="14" t="str">
        <f>VLOOKUP($F2580,类型描述及偏移量!$C:$H,3,FALSE)</f>
        <v>实型</v>
      </c>
      <c r="O2580" s="14" t="str">
        <f>VLOOKUP($F2580,类型描述及偏移量!$C:$H,4,FALSE)</f>
        <v>None</v>
      </c>
      <c r="P2580" s="14" t="str">
        <f>VLOOKUP($F2580,类型描述及偏移量!$C:$H,5,FALSE)</f>
        <v>No</v>
      </c>
      <c r="Q2580" s="14" t="str">
        <f>VLOOKUP($F2580,类型描述及偏移量!$C:$H,6,FALSE)</f>
        <v>上上限值</v>
      </c>
    </row>
    <row r="2581" spans="1:17">
      <c r="A2581" s="12" t="s">
        <v>126</v>
      </c>
      <c r="B2581" s="12" t="str">
        <f t="shared" si="460"/>
        <v>M4_Current</v>
      </c>
      <c r="C2581" s="12" t="str">
        <f t="shared" si="461"/>
        <v>LoLo</v>
      </c>
      <c r="D2581" s="12" t="str">
        <f t="shared" si="462"/>
        <v>BP_Value_var</v>
      </c>
      <c r="E2581" s="13" t="str">
        <f t="shared" si="455"/>
        <v>CHP3_M4_Current_BP_Value_var</v>
      </c>
      <c r="F2581" s="14" t="str">
        <f t="shared" si="456"/>
        <v>BP_Value_var_LoLo</v>
      </c>
      <c r="G2581" s="10" t="str">
        <f t="shared" si="457"/>
        <v>CHP3_M4_Current_LoLo</v>
      </c>
      <c r="H2581" s="10" t="str">
        <f>VLOOKUP(基本表格!E2581,起始地址定义!A:D,4,FALSE)&amp;" "&amp;Q2581</f>
        <v>2147+P5-M13 刨片进料仓3#进料皮带分料器 反馈电流 下下限值</v>
      </c>
      <c r="I2581" s="10" t="str">
        <f t="shared" si="458"/>
        <v>DB1300,REAL1176</v>
      </c>
      <c r="J2581" s="13" t="str">
        <f>VLOOKUP(E2581,起始地址定义!A:D,2,FALSE)</f>
        <v>DB1300</v>
      </c>
      <c r="K2581" s="12" t="str">
        <f t="shared" si="459"/>
        <v>REAL1176</v>
      </c>
      <c r="L2581" s="13">
        <f>VLOOKUP(E2581,起始地址定义!A:D,3,FALSE)</f>
        <v>1150</v>
      </c>
      <c r="M2581" s="14">
        <f>VLOOKUP($F2581,类型描述及偏移量!$C:$H,2,FALSE)</f>
        <v>26</v>
      </c>
      <c r="N2581" s="14" t="str">
        <f>VLOOKUP($F2581,类型描述及偏移量!$C:$H,3,FALSE)</f>
        <v>实型</v>
      </c>
      <c r="O2581" s="14" t="str">
        <f>VLOOKUP($F2581,类型描述及偏移量!$C:$H,4,FALSE)</f>
        <v>None</v>
      </c>
      <c r="P2581" s="14" t="str">
        <f>VLOOKUP($F2581,类型描述及偏移量!$C:$H,5,FALSE)</f>
        <v>No</v>
      </c>
      <c r="Q2581" s="14" t="str">
        <f>VLOOKUP($F2581,类型描述及偏移量!$C:$H,6,FALSE)</f>
        <v>下下限值</v>
      </c>
    </row>
    <row r="2582" ht="12" hidden="1" customHeight="1" spans="1:17">
      <c r="A2582" s="12" t="s">
        <v>126</v>
      </c>
      <c r="B2582" s="8" t="s">
        <v>105</v>
      </c>
      <c r="C2582" t="s">
        <v>19</v>
      </c>
      <c r="D2582" t="s">
        <v>20</v>
      </c>
      <c r="E2582" s="13" t="str">
        <f t="shared" ref="E2582:E2625" si="463">A2582&amp;"_"&amp;B2582&amp;"_"&amp;D2582</f>
        <v>CHP3_M6_M_BP_Motor_var</v>
      </c>
      <c r="F2582" s="14" t="str">
        <f t="shared" ref="F2582:F2625" si="464">D2582&amp;"_"&amp;C2582</f>
        <v>BP_Motor_var_Enable</v>
      </c>
      <c r="G2582" s="10" t="str">
        <f t="shared" ref="G2582:G2625" si="465">A2582&amp;"_"&amp;IF(B2582="DB","",B2582&amp;"_")&amp;C2582</f>
        <v>CHP3_M6_M_Enable</v>
      </c>
      <c r="H2582" s="10" t="str">
        <f>VLOOKUP(基本表格!E2582,起始地址定义!A:D,4,FALSE)&amp;" "&amp;Q2582</f>
        <v>2435+P4-M7 3#刨片机振荡器 电机控制 使能</v>
      </c>
      <c r="I2582" s="10" t="str">
        <f t="shared" ref="I2582:I2625" si="466">J2582&amp;","&amp;K2582</f>
        <v>DB1300,X1500.0</v>
      </c>
      <c r="J2582" s="13" t="str">
        <f>VLOOKUP(E2582,起始地址定义!A:D,2,FALSE)</f>
        <v>DB1300</v>
      </c>
      <c r="K2582" s="12" t="str">
        <f t="shared" ref="K2582:K2625" si="467">IF(N2582="离散","X",IF(N2582="实型","REAL","INT"))&amp;IF(N2582="离散",TEXT(L2582+M2582,"0.0"),L2582+M2582)</f>
        <v>X1500.0</v>
      </c>
      <c r="L2582" s="13">
        <f>VLOOKUP(E2582,起始地址定义!A:D,3,FALSE)</f>
        <v>1500</v>
      </c>
      <c r="M2582" s="14">
        <f>VLOOKUP($F2582,类型描述及偏移量!$C:$H,2,FALSE)</f>
        <v>0</v>
      </c>
      <c r="N2582" s="14" t="str">
        <f>VLOOKUP($F2582,类型描述及偏移量!$C:$H,3,FALSE)</f>
        <v>离散</v>
      </c>
      <c r="O2582" s="14" t="str">
        <f>VLOOKUP($F2582,类型描述及偏移量!$C:$H,4,FALSE)</f>
        <v>None</v>
      </c>
      <c r="P2582" s="14" t="str">
        <f>VLOOKUP($F2582,类型描述及偏移量!$C:$H,5,FALSE)</f>
        <v>No</v>
      </c>
      <c r="Q2582" s="14" t="str">
        <f>VLOOKUP($F2582,类型描述及偏移量!$C:$H,6,FALSE)</f>
        <v>使能</v>
      </c>
    </row>
    <row r="2583" hidden="1" spans="1:17">
      <c r="A2583" s="12" t="s">
        <v>126</v>
      </c>
      <c r="B2583" s="8" t="s">
        <v>105</v>
      </c>
      <c r="C2583" t="s">
        <v>21</v>
      </c>
      <c r="D2583" t="s">
        <v>20</v>
      </c>
      <c r="E2583" s="13" t="str">
        <f t="shared" si="463"/>
        <v>CHP3_M6_M_BP_Motor_var</v>
      </c>
      <c r="F2583" s="14" t="str">
        <f t="shared" si="464"/>
        <v>BP_Motor_var_Auto_Status</v>
      </c>
      <c r="G2583" s="10" t="str">
        <f t="shared" si="465"/>
        <v>CHP3_M6_M_Auto_Status</v>
      </c>
      <c r="H2583" s="10" t="str">
        <f>VLOOKUP(基本表格!E2583,起始地址定义!A:D,4,FALSE)&amp;" "&amp;Q2583</f>
        <v>2435+P4-M7 3#刨片机振荡器 电机控制 手自动状态</v>
      </c>
      <c r="I2583" s="10" t="str">
        <f t="shared" si="466"/>
        <v>DB1300,X1500.3</v>
      </c>
      <c r="J2583" s="13" t="str">
        <f>VLOOKUP(E2583,起始地址定义!A:D,2,FALSE)</f>
        <v>DB1300</v>
      </c>
      <c r="K2583" s="12" t="str">
        <f t="shared" si="467"/>
        <v>X1500.3</v>
      </c>
      <c r="L2583" s="13">
        <f>VLOOKUP(E2583,起始地址定义!A:D,3,FALSE)</f>
        <v>1500</v>
      </c>
      <c r="M2583" s="14">
        <f>VLOOKUP($F2583,类型描述及偏移量!$C:$H,2,FALSE)</f>
        <v>0.3</v>
      </c>
      <c r="N2583" s="14" t="str">
        <f>VLOOKUP($F2583,类型描述及偏移量!$C:$H,3,FALSE)</f>
        <v>离散</v>
      </c>
      <c r="O2583" s="14" t="str">
        <f>VLOOKUP($F2583,类型描述及偏移量!$C:$H,4,FALSE)</f>
        <v>None</v>
      </c>
      <c r="P2583" s="14" t="str">
        <f>VLOOKUP($F2583,类型描述及偏移量!$C:$H,5,FALSE)</f>
        <v>Yes</v>
      </c>
      <c r="Q2583" s="14" t="str">
        <f>VLOOKUP($F2583,类型描述及偏移量!$C:$H,6,FALSE)</f>
        <v>手自动状态</v>
      </c>
    </row>
    <row r="2584" hidden="1" spans="1:17">
      <c r="A2584" s="12" t="s">
        <v>126</v>
      </c>
      <c r="B2584" s="8" t="s">
        <v>105</v>
      </c>
      <c r="C2584" t="s">
        <v>22</v>
      </c>
      <c r="D2584" t="s">
        <v>20</v>
      </c>
      <c r="E2584" s="13" t="str">
        <f t="shared" si="463"/>
        <v>CHP3_M6_M_BP_Motor_var</v>
      </c>
      <c r="F2584" s="14" t="str">
        <f t="shared" si="464"/>
        <v>BP_Motor_var_Loc_Rem</v>
      </c>
      <c r="G2584" s="10" t="str">
        <f t="shared" si="465"/>
        <v>CHP3_M6_M_Loc_Rem</v>
      </c>
      <c r="H2584" s="10" t="str">
        <f>VLOOKUP(基本表格!E2584,起始地址定义!A:D,4,FALSE)&amp;" "&amp;Q2584</f>
        <v>2435+P4-M7 3#刨片机振荡器 电机控制 本地/远程(检修/待机）</v>
      </c>
      <c r="I2584" s="10" t="str">
        <f t="shared" si="466"/>
        <v>DB1300,X1500.4</v>
      </c>
      <c r="J2584" s="13" t="str">
        <f>VLOOKUP(E2584,起始地址定义!A:D,2,FALSE)</f>
        <v>DB1300</v>
      </c>
      <c r="K2584" s="12" t="str">
        <f t="shared" si="467"/>
        <v>X1500.4</v>
      </c>
      <c r="L2584" s="13">
        <f>VLOOKUP(E2584,起始地址定义!A:D,3,FALSE)</f>
        <v>1500</v>
      </c>
      <c r="M2584" s="14">
        <f>VLOOKUP($F2584,类型描述及偏移量!$C:$H,2,FALSE)</f>
        <v>0.4</v>
      </c>
      <c r="N2584" s="14" t="str">
        <f>VLOOKUP($F2584,类型描述及偏移量!$C:$H,3,FALSE)</f>
        <v>离散</v>
      </c>
      <c r="O2584" s="14" t="str">
        <f>VLOOKUP($F2584,类型描述及偏移量!$C:$H,4,FALSE)</f>
        <v>None</v>
      </c>
      <c r="P2584" s="14" t="str">
        <f>VLOOKUP($F2584,类型描述及偏移量!$C:$H,5,FALSE)</f>
        <v>Yes</v>
      </c>
      <c r="Q2584" s="14" t="str">
        <f>VLOOKUP($F2584,类型描述及偏移量!$C:$H,6,FALSE)</f>
        <v>本地/远程(检修/待机）</v>
      </c>
    </row>
    <row r="2585" hidden="1" spans="1:17">
      <c r="A2585" s="12" t="s">
        <v>126</v>
      </c>
      <c r="B2585" s="8" t="s">
        <v>105</v>
      </c>
      <c r="C2585" t="s">
        <v>23</v>
      </c>
      <c r="D2585" t="s">
        <v>20</v>
      </c>
      <c r="E2585" s="13" t="str">
        <f t="shared" si="463"/>
        <v>CHP3_M6_M_BP_Motor_var</v>
      </c>
      <c r="F2585" s="14" t="str">
        <f t="shared" si="464"/>
        <v>BP_Motor_var_ON_HMI</v>
      </c>
      <c r="G2585" s="10" t="str">
        <f t="shared" si="465"/>
        <v>CHP3_M6_M_ON_HMI</v>
      </c>
      <c r="H2585" s="10" t="str">
        <f>VLOOKUP(基本表格!E2585,起始地址定义!A:D,4,FALSE)&amp;" "&amp;Q2585</f>
        <v>2435+P4-M7 3#刨片机振荡器 电机控制 开启_上位机(正转)</v>
      </c>
      <c r="I2585" s="10" t="str">
        <f t="shared" si="466"/>
        <v>DB1300,X1500.6</v>
      </c>
      <c r="J2585" s="13" t="str">
        <f>VLOOKUP(E2585,起始地址定义!A:D,2,FALSE)</f>
        <v>DB1300</v>
      </c>
      <c r="K2585" s="12" t="str">
        <f t="shared" si="467"/>
        <v>X1500.6</v>
      </c>
      <c r="L2585" s="13">
        <f>VLOOKUP(E2585,起始地址定义!A:D,3,FALSE)</f>
        <v>1500</v>
      </c>
      <c r="M2585" s="14">
        <f>VLOOKUP($F2585,类型描述及偏移量!$C:$H,2,FALSE)</f>
        <v>0.6</v>
      </c>
      <c r="N2585" s="14" t="str">
        <f>VLOOKUP($F2585,类型描述及偏移量!$C:$H,3,FALSE)</f>
        <v>离散</v>
      </c>
      <c r="O2585" s="14" t="str">
        <f>VLOOKUP($F2585,类型描述及偏移量!$C:$H,4,FALSE)</f>
        <v>None</v>
      </c>
      <c r="P2585" s="14" t="str">
        <f>VLOOKUP($F2585,类型描述及偏移量!$C:$H,5,FALSE)</f>
        <v>No</v>
      </c>
      <c r="Q2585" s="14" t="str">
        <f>VLOOKUP($F2585,类型描述及偏移量!$C:$H,6,FALSE)</f>
        <v>开启_上位机(正转)</v>
      </c>
    </row>
    <row r="2586" hidden="1" spans="1:17">
      <c r="A2586" s="12" t="s">
        <v>126</v>
      </c>
      <c r="B2586" s="8" t="s">
        <v>105</v>
      </c>
      <c r="C2586" t="s">
        <v>24</v>
      </c>
      <c r="D2586" t="s">
        <v>20</v>
      </c>
      <c r="E2586" s="13" t="str">
        <f t="shared" si="463"/>
        <v>CHP3_M6_M_BP_Motor_var</v>
      </c>
      <c r="F2586" s="14" t="str">
        <f t="shared" si="464"/>
        <v>BP_Motor_var_OFF_HMI</v>
      </c>
      <c r="G2586" s="10" t="str">
        <f t="shared" si="465"/>
        <v>CHP3_M6_M_OFF_HMI</v>
      </c>
      <c r="H2586" s="10" t="str">
        <f>VLOOKUP(基本表格!E2586,起始地址定义!A:D,4,FALSE)&amp;" "&amp;Q2586</f>
        <v>2435+P4-M7 3#刨片机振荡器 电机控制 停止_上位机(反转)</v>
      </c>
      <c r="I2586" s="10" t="str">
        <f t="shared" si="466"/>
        <v>DB1300,X1501.0</v>
      </c>
      <c r="J2586" s="13" t="str">
        <f>VLOOKUP(E2586,起始地址定义!A:D,2,FALSE)</f>
        <v>DB1300</v>
      </c>
      <c r="K2586" s="12" t="str">
        <f t="shared" si="467"/>
        <v>X1501.0</v>
      </c>
      <c r="L2586" s="13">
        <f>VLOOKUP(E2586,起始地址定义!A:D,3,FALSE)</f>
        <v>1500</v>
      </c>
      <c r="M2586" s="14">
        <f>VLOOKUP($F2586,类型描述及偏移量!$C:$H,2,FALSE)</f>
        <v>1</v>
      </c>
      <c r="N2586" s="14" t="str">
        <f>VLOOKUP($F2586,类型描述及偏移量!$C:$H,3,FALSE)</f>
        <v>离散</v>
      </c>
      <c r="O2586" s="14" t="str">
        <f>VLOOKUP($F2586,类型描述及偏移量!$C:$H,4,FALSE)</f>
        <v>None</v>
      </c>
      <c r="P2586" s="14" t="str">
        <f>VLOOKUP($F2586,类型描述及偏移量!$C:$H,5,FALSE)</f>
        <v>No</v>
      </c>
      <c r="Q2586" s="14" t="str">
        <f>VLOOKUP($F2586,类型描述及偏移量!$C:$H,6,FALSE)</f>
        <v>停止_上位机(反转)</v>
      </c>
    </row>
    <row r="2587" hidden="1" spans="1:17">
      <c r="A2587" s="12" t="s">
        <v>126</v>
      </c>
      <c r="B2587" s="8" t="s">
        <v>105</v>
      </c>
      <c r="C2587" t="s">
        <v>25</v>
      </c>
      <c r="D2587" t="s">
        <v>20</v>
      </c>
      <c r="E2587" s="13" t="str">
        <f t="shared" si="463"/>
        <v>CHP3_M6_M_BP_Motor_var</v>
      </c>
      <c r="F2587" s="14" t="str">
        <f t="shared" si="464"/>
        <v>BP_Motor_var_Fan</v>
      </c>
      <c r="G2587" s="10" t="str">
        <f t="shared" si="465"/>
        <v>CHP3_M6_M_Fan</v>
      </c>
      <c r="H2587" s="10" t="str">
        <f>VLOOKUP(基本表格!E2587,起始地址定义!A:D,4,FALSE)&amp;" "&amp;Q2587</f>
        <v>2435+P4-M7 3#刨片机振荡器 电机控制 通风扇</v>
      </c>
      <c r="I2587" s="10" t="str">
        <f t="shared" si="466"/>
        <v>DB1300,X1501.1</v>
      </c>
      <c r="J2587" s="13" t="str">
        <f>VLOOKUP(E2587,起始地址定义!A:D,2,FALSE)</f>
        <v>DB1300</v>
      </c>
      <c r="K2587" s="12" t="str">
        <f t="shared" si="467"/>
        <v>X1501.1</v>
      </c>
      <c r="L2587" s="13">
        <f>VLOOKUP(E2587,起始地址定义!A:D,3,FALSE)</f>
        <v>1500</v>
      </c>
      <c r="M2587" s="14">
        <f>VLOOKUP($F2587,类型描述及偏移量!$C:$H,2,FALSE)</f>
        <v>1.1</v>
      </c>
      <c r="N2587" s="14" t="str">
        <f>VLOOKUP($F2587,类型描述及偏移量!$C:$H,3,FALSE)</f>
        <v>离散</v>
      </c>
      <c r="O2587" s="14" t="str">
        <f>VLOOKUP($F2587,类型描述及偏移量!$C:$H,4,FALSE)</f>
        <v>None</v>
      </c>
      <c r="P2587" s="14" t="str">
        <f>VLOOKUP($F2587,类型描述及偏移量!$C:$H,5,FALSE)</f>
        <v>Yes</v>
      </c>
      <c r="Q2587" s="14" t="str">
        <f>VLOOKUP($F2587,类型描述及偏移量!$C:$H,6,FALSE)</f>
        <v>通风扇</v>
      </c>
    </row>
    <row r="2588" hidden="1" spans="1:17">
      <c r="A2588" s="12" t="s">
        <v>126</v>
      </c>
      <c r="B2588" s="8" t="s">
        <v>105</v>
      </c>
      <c r="C2588" t="s">
        <v>26</v>
      </c>
      <c r="D2588" t="s">
        <v>20</v>
      </c>
      <c r="E2588" s="13" t="str">
        <f t="shared" si="463"/>
        <v>CHP3_M6_M_BP_Motor_var</v>
      </c>
      <c r="F2588" s="14" t="str">
        <f t="shared" si="464"/>
        <v>BP_Motor_var_Motor</v>
      </c>
      <c r="G2588" s="10" t="str">
        <f t="shared" si="465"/>
        <v>CHP3_M6_M_Motor</v>
      </c>
      <c r="H2588" s="10" t="str">
        <f>VLOOKUP(基本表格!E2588,起始地址定义!A:D,4,FALSE)&amp;" "&amp;Q2588</f>
        <v>2435+P4-M7 3#刨片机振荡器 电机控制 电机(正转）</v>
      </c>
      <c r="I2588" s="10" t="str">
        <f t="shared" si="466"/>
        <v>DB1300,X1501.2</v>
      </c>
      <c r="J2588" s="13" t="str">
        <f>VLOOKUP(E2588,起始地址定义!A:D,2,FALSE)</f>
        <v>DB1300</v>
      </c>
      <c r="K2588" s="12" t="str">
        <f t="shared" si="467"/>
        <v>X1501.2</v>
      </c>
      <c r="L2588" s="13">
        <f>VLOOKUP(E2588,起始地址定义!A:D,3,FALSE)</f>
        <v>1500</v>
      </c>
      <c r="M2588" s="14">
        <f>VLOOKUP($F2588,类型描述及偏移量!$C:$H,2,FALSE)</f>
        <v>1.2</v>
      </c>
      <c r="N2588" s="14" t="str">
        <f>VLOOKUP($F2588,类型描述及偏移量!$C:$H,3,FALSE)</f>
        <v>离散</v>
      </c>
      <c r="O2588" s="14" t="str">
        <f>VLOOKUP($F2588,类型描述及偏移量!$C:$H,4,FALSE)</f>
        <v>None</v>
      </c>
      <c r="P2588" s="14" t="str">
        <f>VLOOKUP($F2588,类型描述及偏移量!$C:$H,5,FALSE)</f>
        <v>Yes</v>
      </c>
      <c r="Q2588" s="14" t="str">
        <f>VLOOKUP($F2588,类型描述及偏移量!$C:$H,6,FALSE)</f>
        <v>电机(正转）</v>
      </c>
    </row>
    <row r="2589" hidden="1" spans="1:17">
      <c r="A2589" s="12" t="s">
        <v>126</v>
      </c>
      <c r="B2589" s="8" t="s">
        <v>105</v>
      </c>
      <c r="C2589" t="s">
        <v>27</v>
      </c>
      <c r="D2589" t="s">
        <v>20</v>
      </c>
      <c r="E2589" s="13" t="str">
        <f t="shared" si="463"/>
        <v>CHP3_M6_M_BP_Motor_var</v>
      </c>
      <c r="F2589" s="14" t="str">
        <f t="shared" si="464"/>
        <v>BP_Motor_var_OL</v>
      </c>
      <c r="G2589" s="10" t="str">
        <f t="shared" si="465"/>
        <v>CHP3_M6_M_OL</v>
      </c>
      <c r="H2589" s="10" t="str">
        <f>VLOOKUP(基本表格!E2589,起始地址定义!A:D,4,FALSE)&amp;" "&amp;Q2589</f>
        <v>2435+P4-M7 3#刨片机振荡器 电机控制 电机过载</v>
      </c>
      <c r="I2589" s="10" t="str">
        <f t="shared" si="466"/>
        <v>DB1300,X1501.3</v>
      </c>
      <c r="J2589" s="13" t="str">
        <f>VLOOKUP(E2589,起始地址定义!A:D,2,FALSE)</f>
        <v>DB1300</v>
      </c>
      <c r="K2589" s="12" t="str">
        <f t="shared" si="467"/>
        <v>X1501.3</v>
      </c>
      <c r="L2589" s="13">
        <f>VLOOKUP(E2589,起始地址定义!A:D,3,FALSE)</f>
        <v>1500</v>
      </c>
      <c r="M2589" s="14">
        <f>VLOOKUP($F2589,类型描述及偏移量!$C:$H,2,FALSE)</f>
        <v>1.3</v>
      </c>
      <c r="N2589" s="14" t="str">
        <f>VLOOKUP($F2589,类型描述及偏移量!$C:$H,3,FALSE)</f>
        <v>离散</v>
      </c>
      <c r="O2589" s="14" t="str">
        <f>VLOOKUP($F2589,类型描述及偏移量!$C:$H,4,FALSE)</f>
        <v>On</v>
      </c>
      <c r="P2589" s="14" t="str">
        <f>VLOOKUP($F2589,类型描述及偏移量!$C:$H,5,FALSE)</f>
        <v>Yes</v>
      </c>
      <c r="Q2589" s="14" t="str">
        <f>VLOOKUP($F2589,类型描述及偏移量!$C:$H,6,FALSE)</f>
        <v>电机过载</v>
      </c>
    </row>
    <row r="2590" hidden="1" spans="1:17">
      <c r="A2590" s="12" t="s">
        <v>126</v>
      </c>
      <c r="B2590" s="8" t="s">
        <v>105</v>
      </c>
      <c r="C2590" t="s">
        <v>28</v>
      </c>
      <c r="D2590" t="s">
        <v>20</v>
      </c>
      <c r="E2590" s="13" t="str">
        <f t="shared" si="463"/>
        <v>CHP3_M6_M_BP_Motor_var</v>
      </c>
      <c r="F2590" s="14" t="str">
        <f t="shared" si="464"/>
        <v>BP_Motor_var_Fan_OL</v>
      </c>
      <c r="G2590" s="10" t="str">
        <f t="shared" si="465"/>
        <v>CHP3_M6_M_Fan_OL</v>
      </c>
      <c r="H2590" s="10" t="str">
        <f>VLOOKUP(基本表格!E2590,起始地址定义!A:D,4,FALSE)&amp;" "&amp;Q2590</f>
        <v>2435+P4-M7 3#刨片机振荡器 电机控制 风扇过载</v>
      </c>
      <c r="I2590" s="10" t="str">
        <f t="shared" si="466"/>
        <v>DB1300,X1501.4</v>
      </c>
      <c r="J2590" s="13" t="str">
        <f>VLOOKUP(E2590,起始地址定义!A:D,2,FALSE)</f>
        <v>DB1300</v>
      </c>
      <c r="K2590" s="12" t="str">
        <f t="shared" si="467"/>
        <v>X1501.4</v>
      </c>
      <c r="L2590" s="13">
        <f>VLOOKUP(E2590,起始地址定义!A:D,3,FALSE)</f>
        <v>1500</v>
      </c>
      <c r="M2590" s="14">
        <f>VLOOKUP($F2590,类型描述及偏移量!$C:$H,2,FALSE)</f>
        <v>1.4</v>
      </c>
      <c r="N2590" s="14" t="str">
        <f>VLOOKUP($F2590,类型描述及偏移量!$C:$H,3,FALSE)</f>
        <v>离散</v>
      </c>
      <c r="O2590" s="14" t="str">
        <f>VLOOKUP($F2590,类型描述及偏移量!$C:$H,4,FALSE)</f>
        <v>On</v>
      </c>
      <c r="P2590" s="14" t="str">
        <f>VLOOKUP($F2590,类型描述及偏移量!$C:$H,5,FALSE)</f>
        <v>Yes</v>
      </c>
      <c r="Q2590" s="14" t="str">
        <f>VLOOKUP($F2590,类型描述及偏移量!$C:$H,6,FALSE)</f>
        <v>风扇过载</v>
      </c>
    </row>
    <row r="2591" hidden="1" spans="1:17">
      <c r="A2591" s="12" t="s">
        <v>126</v>
      </c>
      <c r="B2591" s="8" t="s">
        <v>105</v>
      </c>
      <c r="C2591" t="s">
        <v>29</v>
      </c>
      <c r="D2591" t="s">
        <v>20</v>
      </c>
      <c r="E2591" s="13" t="str">
        <f t="shared" si="463"/>
        <v>CHP3_M6_M_BP_Motor_var</v>
      </c>
      <c r="F2591" s="14" t="str">
        <f t="shared" si="464"/>
        <v>BP_Motor_var_RunSig</v>
      </c>
      <c r="G2591" s="10" t="str">
        <f t="shared" si="465"/>
        <v>CHP3_M6_M_RunSig</v>
      </c>
      <c r="H2591" s="10" t="str">
        <f>VLOOKUP(基本表格!E2591,起始地址定义!A:D,4,FALSE)&amp;" "&amp;Q2591</f>
        <v>2435+P4-M7 3#刨片机振荡器 电机控制 电机运行指示</v>
      </c>
      <c r="I2591" s="10" t="str">
        <f t="shared" si="466"/>
        <v>DB1300,X1501.5</v>
      </c>
      <c r="J2591" s="13" t="str">
        <f>VLOOKUP(E2591,起始地址定义!A:D,2,FALSE)</f>
        <v>DB1300</v>
      </c>
      <c r="K2591" s="12" t="str">
        <f t="shared" si="467"/>
        <v>X1501.5</v>
      </c>
      <c r="L2591" s="13">
        <f>VLOOKUP(E2591,起始地址定义!A:D,3,FALSE)</f>
        <v>1500</v>
      </c>
      <c r="M2591" s="14">
        <f>VLOOKUP($F2591,类型描述及偏移量!$C:$H,2,FALSE)</f>
        <v>1.5</v>
      </c>
      <c r="N2591" s="14" t="str">
        <f>VLOOKUP($F2591,类型描述及偏移量!$C:$H,3,FALSE)</f>
        <v>离散</v>
      </c>
      <c r="O2591" s="14" t="str">
        <f>VLOOKUP($F2591,类型描述及偏移量!$C:$H,4,FALSE)</f>
        <v>None</v>
      </c>
      <c r="P2591" s="14" t="str">
        <f>VLOOKUP($F2591,类型描述及偏移量!$C:$H,5,FALSE)</f>
        <v>Yes</v>
      </c>
      <c r="Q2591" s="14" t="str">
        <f>VLOOKUP($F2591,类型描述及偏移量!$C:$H,6,FALSE)</f>
        <v>电机运行指示</v>
      </c>
    </row>
    <row r="2592" hidden="1" spans="1:17">
      <c r="A2592" s="12" t="s">
        <v>126</v>
      </c>
      <c r="B2592" s="8" t="s">
        <v>105</v>
      </c>
      <c r="C2592" t="s">
        <v>30</v>
      </c>
      <c r="D2592" t="s">
        <v>20</v>
      </c>
      <c r="E2592" s="13" t="str">
        <f t="shared" si="463"/>
        <v>CHP3_M6_M_BP_Motor_var</v>
      </c>
      <c r="F2592" s="14" t="str">
        <f t="shared" si="464"/>
        <v>BP_Motor_var_Break_ALM</v>
      </c>
      <c r="G2592" s="10" t="str">
        <f t="shared" si="465"/>
        <v>CHP3_M6_M_Break_ALM</v>
      </c>
      <c r="H2592" s="10" t="str">
        <f>VLOOKUP(基本表格!E2592,起始地址定义!A:D,4,FALSE)&amp;" "&amp;Q2592</f>
        <v>2435+P4-M7 3#刨片机振荡器 电机控制 断链报警</v>
      </c>
      <c r="I2592" s="10" t="str">
        <f t="shared" si="466"/>
        <v>DB1300,X1501.6</v>
      </c>
      <c r="J2592" s="13" t="str">
        <f>VLOOKUP(E2592,起始地址定义!A:D,2,FALSE)</f>
        <v>DB1300</v>
      </c>
      <c r="K2592" s="12" t="str">
        <f t="shared" si="467"/>
        <v>X1501.6</v>
      </c>
      <c r="L2592" s="13">
        <f>VLOOKUP(E2592,起始地址定义!A:D,3,FALSE)</f>
        <v>1500</v>
      </c>
      <c r="M2592" s="14">
        <f>VLOOKUP($F2592,类型描述及偏移量!$C:$H,2,FALSE)</f>
        <v>1.6</v>
      </c>
      <c r="N2592" s="14" t="str">
        <f>VLOOKUP($F2592,类型描述及偏移量!$C:$H,3,FALSE)</f>
        <v>离散</v>
      </c>
      <c r="O2592" s="14" t="str">
        <f>VLOOKUP($F2592,类型描述及偏移量!$C:$H,4,FALSE)</f>
        <v>On</v>
      </c>
      <c r="P2592" s="14" t="str">
        <f>VLOOKUP($F2592,类型描述及偏移量!$C:$H,5,FALSE)</f>
        <v>Yes</v>
      </c>
      <c r="Q2592" s="14" t="str">
        <f>VLOOKUP($F2592,类型描述及偏移量!$C:$H,6,FALSE)</f>
        <v>断链报警</v>
      </c>
    </row>
    <row r="2593" hidden="1" spans="1:17">
      <c r="A2593" s="12" t="s">
        <v>126</v>
      </c>
      <c r="B2593" s="8" t="s">
        <v>105</v>
      </c>
      <c r="C2593" t="s">
        <v>31</v>
      </c>
      <c r="D2593" t="s">
        <v>20</v>
      </c>
      <c r="E2593" s="13" t="str">
        <f t="shared" si="463"/>
        <v>CHP3_M6_M_BP_Motor_var</v>
      </c>
      <c r="F2593" s="14" t="str">
        <f t="shared" si="464"/>
        <v>BP_Motor_var_Break_CHK</v>
      </c>
      <c r="G2593" s="10" t="str">
        <f t="shared" si="465"/>
        <v>CHP3_M6_M_Break_CHK</v>
      </c>
      <c r="H2593" s="10" t="str">
        <f>VLOOKUP(基本表格!E2593,起始地址定义!A:D,4,FALSE)&amp;" "&amp;Q2593</f>
        <v>2435+P4-M7 3#刨片机振荡器 电机控制 断链检测</v>
      </c>
      <c r="I2593" s="10" t="str">
        <f t="shared" si="466"/>
        <v>DB1300,X1501.7</v>
      </c>
      <c r="J2593" s="13" t="str">
        <f>VLOOKUP(E2593,起始地址定义!A:D,2,FALSE)</f>
        <v>DB1300</v>
      </c>
      <c r="K2593" s="12" t="str">
        <f t="shared" si="467"/>
        <v>X1501.7</v>
      </c>
      <c r="L2593" s="13">
        <f>VLOOKUP(E2593,起始地址定义!A:D,3,FALSE)</f>
        <v>1500</v>
      </c>
      <c r="M2593" s="14">
        <f>VLOOKUP($F2593,类型描述及偏移量!$C:$H,2,FALSE)</f>
        <v>1.7</v>
      </c>
      <c r="N2593" s="14" t="str">
        <f>VLOOKUP($F2593,类型描述及偏移量!$C:$H,3,FALSE)</f>
        <v>离散</v>
      </c>
      <c r="O2593" s="14" t="str">
        <f>VLOOKUP($F2593,类型描述及偏移量!$C:$H,4,FALSE)</f>
        <v>None</v>
      </c>
      <c r="P2593" s="14" t="str">
        <f>VLOOKUP($F2593,类型描述及偏移量!$C:$H,5,FALSE)</f>
        <v>Yes</v>
      </c>
      <c r="Q2593" s="14" t="str">
        <f>VLOOKUP($F2593,类型描述及偏移量!$C:$H,6,FALSE)</f>
        <v>断链检测</v>
      </c>
    </row>
    <row r="2594" hidden="1" spans="1:17">
      <c r="A2594" s="12" t="s">
        <v>126</v>
      </c>
      <c r="B2594" s="8" t="s">
        <v>105</v>
      </c>
      <c r="C2594" t="s">
        <v>32</v>
      </c>
      <c r="D2594" t="s">
        <v>20</v>
      </c>
      <c r="E2594" s="13" t="str">
        <f t="shared" si="463"/>
        <v>CHP3_M6_M_BP_Motor_var</v>
      </c>
      <c r="F2594" s="14" t="str">
        <f t="shared" si="464"/>
        <v>BP_Motor_var_INV_Res_HMI</v>
      </c>
      <c r="G2594" s="10" t="str">
        <f t="shared" si="465"/>
        <v>CHP3_M6_M_INV_Res_HMI</v>
      </c>
      <c r="H2594" s="10" t="str">
        <f>VLOOKUP(基本表格!E2594,起始地址定义!A:D,4,FALSE)&amp;" "&amp;Q2594</f>
        <v>2435+P4-M7 3#刨片机振荡器 电机控制 复位</v>
      </c>
      <c r="I2594" s="10" t="str">
        <f t="shared" si="466"/>
        <v>DB1300,X1502.0</v>
      </c>
      <c r="J2594" s="13" t="str">
        <f>VLOOKUP(E2594,起始地址定义!A:D,2,FALSE)</f>
        <v>DB1300</v>
      </c>
      <c r="K2594" s="12" t="str">
        <f t="shared" si="467"/>
        <v>X1502.0</v>
      </c>
      <c r="L2594" s="13">
        <f>VLOOKUP(E2594,起始地址定义!A:D,3,FALSE)</f>
        <v>1500</v>
      </c>
      <c r="M2594" s="14">
        <f>VLOOKUP($F2594,类型描述及偏移量!$C:$H,2,FALSE)</f>
        <v>2</v>
      </c>
      <c r="N2594" s="14" t="str">
        <f>VLOOKUP($F2594,类型描述及偏移量!$C:$H,3,FALSE)</f>
        <v>离散</v>
      </c>
      <c r="O2594" s="14" t="str">
        <f>VLOOKUP($F2594,类型描述及偏移量!$C:$H,4,FALSE)</f>
        <v>None</v>
      </c>
      <c r="P2594" s="14" t="str">
        <f>VLOOKUP($F2594,类型描述及偏移量!$C:$H,5,FALSE)</f>
        <v>No</v>
      </c>
      <c r="Q2594" s="14" t="str">
        <f>VLOOKUP($F2594,类型描述及偏移量!$C:$H,6,FALSE)</f>
        <v>复位</v>
      </c>
    </row>
    <row r="2595" hidden="1" spans="1:17">
      <c r="A2595" s="12" t="s">
        <v>126</v>
      </c>
      <c r="B2595" s="8" t="s">
        <v>105</v>
      </c>
      <c r="C2595" t="s">
        <v>33</v>
      </c>
      <c r="D2595" t="s">
        <v>20</v>
      </c>
      <c r="E2595" s="13" t="str">
        <f t="shared" si="463"/>
        <v>CHP3_M6_M_BP_Motor_var</v>
      </c>
      <c r="F2595" s="14" t="str">
        <f t="shared" si="464"/>
        <v>BP_Motor_var_Break_EN</v>
      </c>
      <c r="G2595" s="10" t="str">
        <f t="shared" si="465"/>
        <v>CHP3_M6_M_Break_EN</v>
      </c>
      <c r="H2595" s="10" t="str">
        <f>VLOOKUP(基本表格!E2595,起始地址定义!A:D,4,FALSE)&amp;" "&amp;Q2595</f>
        <v>2435+P4-M7 3#刨片机振荡器 电机控制 断链保护使能</v>
      </c>
      <c r="I2595" s="10" t="str">
        <f t="shared" si="466"/>
        <v>DB1300,X1502.1</v>
      </c>
      <c r="J2595" s="13" t="str">
        <f>VLOOKUP(E2595,起始地址定义!A:D,2,FALSE)</f>
        <v>DB1300</v>
      </c>
      <c r="K2595" s="12" t="str">
        <f t="shared" si="467"/>
        <v>X1502.1</v>
      </c>
      <c r="L2595" s="13">
        <f>VLOOKUP(E2595,起始地址定义!A:D,3,FALSE)</f>
        <v>1500</v>
      </c>
      <c r="M2595" s="14">
        <f>VLOOKUP($F2595,类型描述及偏移量!$C:$H,2,FALSE)</f>
        <v>2.1</v>
      </c>
      <c r="N2595" s="14" t="str">
        <f>VLOOKUP($F2595,类型描述及偏移量!$C:$H,3,FALSE)</f>
        <v>离散</v>
      </c>
      <c r="O2595" s="14" t="str">
        <f>VLOOKUP($F2595,类型描述及偏移量!$C:$H,4,FALSE)</f>
        <v>None</v>
      </c>
      <c r="P2595" s="14" t="str">
        <f>VLOOKUP($F2595,类型描述及偏移量!$C:$H,5,FALSE)</f>
        <v>No</v>
      </c>
      <c r="Q2595" s="14" t="str">
        <f>VLOOKUP($F2595,类型描述及偏移量!$C:$H,6,FALSE)</f>
        <v>断链保护使能</v>
      </c>
    </row>
    <row r="2596" hidden="1" spans="1:17">
      <c r="A2596" s="12" t="s">
        <v>126</v>
      </c>
      <c r="B2596" s="8" t="s">
        <v>105</v>
      </c>
      <c r="C2596" t="s">
        <v>34</v>
      </c>
      <c r="D2596" t="s">
        <v>20</v>
      </c>
      <c r="E2596" s="13" t="str">
        <f t="shared" si="463"/>
        <v>CHP3_M6_M_BP_Motor_var</v>
      </c>
      <c r="F2596" s="14" t="str">
        <f t="shared" si="464"/>
        <v>BP_Motor_var_Break_Stop</v>
      </c>
      <c r="G2596" s="10" t="str">
        <f t="shared" si="465"/>
        <v>CHP3_M6_M_Break_Stop</v>
      </c>
      <c r="H2596" s="10" t="str">
        <f>VLOOKUP(基本表格!E2596,起始地址定义!A:D,4,FALSE)&amp;" "&amp;Q2596</f>
        <v>2435+P4-M7 3#刨片机振荡器 电机控制 断链导致停机</v>
      </c>
      <c r="I2596" s="10" t="str">
        <f t="shared" si="466"/>
        <v>DB1300,X1502.2</v>
      </c>
      <c r="J2596" s="13" t="str">
        <f>VLOOKUP(E2596,起始地址定义!A:D,2,FALSE)</f>
        <v>DB1300</v>
      </c>
      <c r="K2596" s="12" t="str">
        <f t="shared" si="467"/>
        <v>X1502.2</v>
      </c>
      <c r="L2596" s="13">
        <f>VLOOKUP(E2596,起始地址定义!A:D,3,FALSE)</f>
        <v>1500</v>
      </c>
      <c r="M2596" s="14">
        <f>VLOOKUP($F2596,类型描述及偏移量!$C:$H,2,FALSE)</f>
        <v>2.2</v>
      </c>
      <c r="N2596" s="14" t="str">
        <f>VLOOKUP($F2596,类型描述及偏移量!$C:$H,3,FALSE)</f>
        <v>离散</v>
      </c>
      <c r="O2596" s="14" t="str">
        <f>VLOOKUP($F2596,类型描述及偏移量!$C:$H,4,FALSE)</f>
        <v>On</v>
      </c>
      <c r="P2596" s="14" t="str">
        <f>VLOOKUP($F2596,类型描述及偏移量!$C:$H,5,FALSE)</f>
        <v>Yes</v>
      </c>
      <c r="Q2596" s="14" t="str">
        <f>VLOOKUP($F2596,类型描述及偏移量!$C:$H,6,FALSE)</f>
        <v>断链导致停机</v>
      </c>
    </row>
    <row r="2597" hidden="1" spans="1:17">
      <c r="A2597" s="12" t="s">
        <v>126</v>
      </c>
      <c r="B2597" s="8" t="s">
        <v>105</v>
      </c>
      <c r="C2597" t="s">
        <v>35</v>
      </c>
      <c r="D2597" t="s">
        <v>20</v>
      </c>
      <c r="E2597" s="13" t="str">
        <f t="shared" si="463"/>
        <v>CHP3_M6_M_BP_Motor_var</v>
      </c>
      <c r="F2597" s="14" t="str">
        <f t="shared" si="464"/>
        <v>BP_Motor_var_Motor_Back</v>
      </c>
      <c r="G2597" s="10" t="str">
        <f t="shared" si="465"/>
        <v>CHP3_M6_M_Motor_Back</v>
      </c>
      <c r="H2597" s="10" t="str">
        <f>VLOOKUP(基本表格!E2597,起始地址定义!A:D,4,FALSE)&amp;" "&amp;Q2597</f>
        <v>2435+P4-M7 3#刨片机振荡器 电机控制 电机(反转）</v>
      </c>
      <c r="I2597" s="10" t="str">
        <f t="shared" si="466"/>
        <v>DB1300,X1502.3</v>
      </c>
      <c r="J2597" s="13" t="str">
        <f>VLOOKUP(E2597,起始地址定义!A:D,2,FALSE)</f>
        <v>DB1300</v>
      </c>
      <c r="K2597" s="12" t="str">
        <f t="shared" si="467"/>
        <v>X1502.3</v>
      </c>
      <c r="L2597" s="13">
        <f>VLOOKUP(E2597,起始地址定义!A:D,3,FALSE)</f>
        <v>1500</v>
      </c>
      <c r="M2597" s="14">
        <f>VLOOKUP($F2597,类型描述及偏移量!$C:$H,2,FALSE)</f>
        <v>2.3</v>
      </c>
      <c r="N2597" s="14" t="str">
        <f>VLOOKUP($F2597,类型描述及偏移量!$C:$H,3,FALSE)</f>
        <v>离散</v>
      </c>
      <c r="O2597" s="14" t="str">
        <f>VLOOKUP($F2597,类型描述及偏移量!$C:$H,4,FALSE)</f>
        <v>None</v>
      </c>
      <c r="P2597" s="14" t="str">
        <f>VLOOKUP($F2597,类型描述及偏移量!$C:$H,5,FALSE)</f>
        <v>Yes</v>
      </c>
      <c r="Q2597" s="14" t="str">
        <f>VLOOKUP($F2597,类型描述及偏移量!$C:$H,6,FALSE)</f>
        <v>电机(反转）</v>
      </c>
    </row>
    <row r="2598" hidden="1" spans="1:17">
      <c r="A2598" s="12" t="s">
        <v>126</v>
      </c>
      <c r="B2598" s="8" t="s">
        <v>105</v>
      </c>
      <c r="C2598" t="s">
        <v>36</v>
      </c>
      <c r="D2598" t="s">
        <v>20</v>
      </c>
      <c r="E2598" s="13" t="str">
        <f t="shared" si="463"/>
        <v>CHP3_M6_M_BP_Motor_var</v>
      </c>
      <c r="F2598" s="14" t="str">
        <f t="shared" si="464"/>
        <v>BP_Motor_var_Loc</v>
      </c>
      <c r="G2598" s="10" t="str">
        <f t="shared" si="465"/>
        <v>CHP3_M6_M_Loc</v>
      </c>
      <c r="H2598" s="10" t="str">
        <f>VLOOKUP(基本表格!E2598,起始地址定义!A:D,4,FALSE)&amp;" "&amp;Q2598</f>
        <v>2435+P4-M7 3#刨片机振荡器 电机控制 本地</v>
      </c>
      <c r="I2598" s="10" t="str">
        <f t="shared" si="466"/>
        <v>DB1300,X1502.4</v>
      </c>
      <c r="J2598" s="13" t="str">
        <f>VLOOKUP(E2598,起始地址定义!A:D,2,FALSE)</f>
        <v>DB1300</v>
      </c>
      <c r="K2598" s="12" t="str">
        <f t="shared" si="467"/>
        <v>X1502.4</v>
      </c>
      <c r="L2598" s="13">
        <f>VLOOKUP(E2598,起始地址定义!A:D,3,FALSE)</f>
        <v>1500</v>
      </c>
      <c r="M2598" s="14">
        <f>VLOOKUP($F2598,类型描述及偏移量!$C:$H,2,FALSE)</f>
        <v>2.4</v>
      </c>
      <c r="N2598" s="14" t="str">
        <f>VLOOKUP($F2598,类型描述及偏移量!$C:$H,3,FALSE)</f>
        <v>离散</v>
      </c>
      <c r="O2598" s="14" t="str">
        <f>VLOOKUP($F2598,类型描述及偏移量!$C:$H,4,FALSE)</f>
        <v>None</v>
      </c>
      <c r="P2598" s="14" t="str">
        <f>VLOOKUP($F2598,类型描述及偏移量!$C:$H,5,FALSE)</f>
        <v>Yes</v>
      </c>
      <c r="Q2598" s="14" t="str">
        <f>VLOOKUP($F2598,类型描述及偏移量!$C:$H,6,FALSE)</f>
        <v>本地</v>
      </c>
    </row>
    <row r="2599" hidden="1" spans="1:17">
      <c r="A2599" s="12" t="s">
        <v>126</v>
      </c>
      <c r="B2599" s="8" t="s">
        <v>105</v>
      </c>
      <c r="C2599" t="s">
        <v>37</v>
      </c>
      <c r="D2599" t="s">
        <v>20</v>
      </c>
      <c r="E2599" s="13" t="str">
        <f t="shared" si="463"/>
        <v>CHP3_M6_M_BP_Motor_var</v>
      </c>
      <c r="F2599" s="14" t="str">
        <f t="shared" si="464"/>
        <v>BP_Motor_var_Rem</v>
      </c>
      <c r="G2599" s="10" t="str">
        <f t="shared" si="465"/>
        <v>CHP3_M6_M_Rem</v>
      </c>
      <c r="H2599" s="10" t="str">
        <f>VLOOKUP(基本表格!E2599,起始地址定义!A:D,4,FALSE)&amp;" "&amp;Q2599</f>
        <v>2435+P4-M7 3#刨片机振荡器 电机控制 远程</v>
      </c>
      <c r="I2599" s="10" t="str">
        <f t="shared" si="466"/>
        <v>DB1300,X1502.5</v>
      </c>
      <c r="J2599" s="13" t="str">
        <f>VLOOKUP(E2599,起始地址定义!A:D,2,FALSE)</f>
        <v>DB1300</v>
      </c>
      <c r="K2599" s="12" t="str">
        <f t="shared" si="467"/>
        <v>X1502.5</v>
      </c>
      <c r="L2599" s="13">
        <f>VLOOKUP(E2599,起始地址定义!A:D,3,FALSE)</f>
        <v>1500</v>
      </c>
      <c r="M2599" s="14">
        <f>VLOOKUP($F2599,类型描述及偏移量!$C:$H,2,FALSE)</f>
        <v>2.5</v>
      </c>
      <c r="N2599" s="14" t="str">
        <f>VLOOKUP($F2599,类型描述及偏移量!$C:$H,3,FALSE)</f>
        <v>离散</v>
      </c>
      <c r="O2599" s="14" t="str">
        <f>VLOOKUP($F2599,类型描述及偏移量!$C:$H,4,FALSE)</f>
        <v>None</v>
      </c>
      <c r="P2599" s="14" t="str">
        <f>VLOOKUP($F2599,类型描述及偏移量!$C:$H,5,FALSE)</f>
        <v>Yes</v>
      </c>
      <c r="Q2599" s="14" t="str">
        <f>VLOOKUP($F2599,类型描述及偏移量!$C:$H,6,FALSE)</f>
        <v>远程</v>
      </c>
    </row>
    <row r="2600" hidden="1" spans="1:17">
      <c r="A2600" s="12" t="s">
        <v>126</v>
      </c>
      <c r="B2600" s="8" t="s">
        <v>105</v>
      </c>
      <c r="C2600" t="s">
        <v>38</v>
      </c>
      <c r="D2600" t="s">
        <v>20</v>
      </c>
      <c r="E2600" s="13" t="str">
        <f t="shared" si="463"/>
        <v>CHP3_M6_M_BP_Motor_var</v>
      </c>
      <c r="F2600" s="14" t="str">
        <f t="shared" si="464"/>
        <v>BP_Motor_var_Blocking_ALM</v>
      </c>
      <c r="G2600" s="10" t="str">
        <f t="shared" si="465"/>
        <v>CHP3_M6_M_Blocking_ALM</v>
      </c>
      <c r="H2600" s="10" t="str">
        <f>VLOOKUP(基本表格!E2600,起始地址定义!A:D,4,FALSE)&amp;" "&amp;Q2600</f>
        <v>2435+P4-M7 3#刨片机振荡器 电机控制 堵料报警</v>
      </c>
      <c r="I2600" s="10" t="str">
        <f t="shared" si="466"/>
        <v>DB1300,X1502.6</v>
      </c>
      <c r="J2600" s="13" t="str">
        <f>VLOOKUP(E2600,起始地址定义!A:D,2,FALSE)</f>
        <v>DB1300</v>
      </c>
      <c r="K2600" s="12" t="str">
        <f t="shared" si="467"/>
        <v>X1502.6</v>
      </c>
      <c r="L2600" s="13">
        <f>VLOOKUP(E2600,起始地址定义!A:D,3,FALSE)</f>
        <v>1500</v>
      </c>
      <c r="M2600" s="14">
        <f>VLOOKUP($F2600,类型描述及偏移量!$C:$H,2,FALSE)</f>
        <v>2.6</v>
      </c>
      <c r="N2600" s="14" t="str">
        <f>VLOOKUP($F2600,类型描述及偏移量!$C:$H,3,FALSE)</f>
        <v>离散</v>
      </c>
      <c r="O2600" s="14" t="str">
        <f>VLOOKUP($F2600,类型描述及偏移量!$C:$H,4,FALSE)</f>
        <v>On</v>
      </c>
      <c r="P2600" s="14" t="str">
        <f>VLOOKUP($F2600,类型描述及偏移量!$C:$H,5,FALSE)</f>
        <v>Yes</v>
      </c>
      <c r="Q2600" s="14" t="str">
        <f>VLOOKUP($F2600,类型描述及偏移量!$C:$H,6,FALSE)</f>
        <v>堵料报警</v>
      </c>
    </row>
    <row r="2601" hidden="1" spans="1:17">
      <c r="A2601" s="12" t="s">
        <v>126</v>
      </c>
      <c r="B2601" s="8" t="s">
        <v>105</v>
      </c>
      <c r="C2601" t="s">
        <v>39</v>
      </c>
      <c r="D2601" t="s">
        <v>20</v>
      </c>
      <c r="E2601" s="13" t="str">
        <f t="shared" si="463"/>
        <v>CHP3_M6_M_BP_Motor_var</v>
      </c>
      <c r="F2601" s="14" t="str">
        <f t="shared" si="464"/>
        <v>BP_Motor_var_Blocking_CHK</v>
      </c>
      <c r="G2601" s="10" t="str">
        <f t="shared" si="465"/>
        <v>CHP3_M6_M_Blocking_CHK</v>
      </c>
      <c r="H2601" s="10" t="str">
        <f>VLOOKUP(基本表格!E2601,起始地址定义!A:D,4,FALSE)&amp;" "&amp;Q2601</f>
        <v>2435+P4-M7 3#刨片机振荡器 电机控制 堵料检测</v>
      </c>
      <c r="I2601" s="10" t="str">
        <f t="shared" si="466"/>
        <v>DB1300,X1502.7</v>
      </c>
      <c r="J2601" s="13" t="str">
        <f>VLOOKUP(E2601,起始地址定义!A:D,2,FALSE)</f>
        <v>DB1300</v>
      </c>
      <c r="K2601" s="12" t="str">
        <f t="shared" si="467"/>
        <v>X1502.7</v>
      </c>
      <c r="L2601" s="13">
        <f>VLOOKUP(E2601,起始地址定义!A:D,3,FALSE)</f>
        <v>1500</v>
      </c>
      <c r="M2601" s="14">
        <f>VLOOKUP($F2601,类型描述及偏移量!$C:$H,2,FALSE)</f>
        <v>2.7</v>
      </c>
      <c r="N2601" s="14" t="str">
        <f>VLOOKUP($F2601,类型描述及偏移量!$C:$H,3,FALSE)</f>
        <v>离散</v>
      </c>
      <c r="O2601" s="14" t="str">
        <f>VLOOKUP($F2601,类型描述及偏移量!$C:$H,4,FALSE)</f>
        <v>None</v>
      </c>
      <c r="P2601" s="14" t="str">
        <f>VLOOKUP($F2601,类型描述及偏移量!$C:$H,5,FALSE)</f>
        <v>Yes</v>
      </c>
      <c r="Q2601" s="14" t="str">
        <f>VLOOKUP($F2601,类型描述及偏移量!$C:$H,6,FALSE)</f>
        <v>堵料检测</v>
      </c>
    </row>
    <row r="2602" hidden="1" spans="1:17">
      <c r="A2602" s="12" t="s">
        <v>126</v>
      </c>
      <c r="B2602" s="8" t="s">
        <v>105</v>
      </c>
      <c r="C2602" t="s">
        <v>40</v>
      </c>
      <c r="D2602" t="s">
        <v>20</v>
      </c>
      <c r="E2602" s="13" t="str">
        <f t="shared" si="463"/>
        <v>CHP3_M6_M_BP_Motor_var</v>
      </c>
      <c r="F2602" s="14" t="str">
        <f t="shared" si="464"/>
        <v>BP_Motor_var_Blocking_EN</v>
      </c>
      <c r="G2602" s="10" t="str">
        <f t="shared" si="465"/>
        <v>CHP3_M6_M_Blocking_EN</v>
      </c>
      <c r="H2602" s="10" t="str">
        <f>VLOOKUP(基本表格!E2602,起始地址定义!A:D,4,FALSE)&amp;" "&amp;Q2602</f>
        <v>2435+P4-M7 3#刨片机振荡器 电机控制 堵料保护使能</v>
      </c>
      <c r="I2602" s="10" t="str">
        <f t="shared" si="466"/>
        <v>DB1300,X1503.0</v>
      </c>
      <c r="J2602" s="13" t="str">
        <f>VLOOKUP(E2602,起始地址定义!A:D,2,FALSE)</f>
        <v>DB1300</v>
      </c>
      <c r="K2602" s="12" t="str">
        <f t="shared" si="467"/>
        <v>X1503.0</v>
      </c>
      <c r="L2602" s="13">
        <f>VLOOKUP(E2602,起始地址定义!A:D,3,FALSE)</f>
        <v>1500</v>
      </c>
      <c r="M2602" s="14">
        <f>VLOOKUP($F2602,类型描述及偏移量!$C:$H,2,FALSE)</f>
        <v>3</v>
      </c>
      <c r="N2602" s="14" t="str">
        <f>VLOOKUP($F2602,类型描述及偏移量!$C:$H,3,FALSE)</f>
        <v>离散</v>
      </c>
      <c r="O2602" s="14" t="str">
        <f>VLOOKUP($F2602,类型描述及偏移量!$C:$H,4,FALSE)</f>
        <v>None</v>
      </c>
      <c r="P2602" s="14" t="str">
        <f>VLOOKUP($F2602,类型描述及偏移量!$C:$H,5,FALSE)</f>
        <v>No</v>
      </c>
      <c r="Q2602" s="14" t="str">
        <f>VLOOKUP($F2602,类型描述及偏移量!$C:$H,6,FALSE)</f>
        <v>堵料保护使能</v>
      </c>
    </row>
    <row r="2603" hidden="1" spans="1:17">
      <c r="A2603" s="12" t="s">
        <v>126</v>
      </c>
      <c r="B2603" s="8" t="s">
        <v>105</v>
      </c>
      <c r="C2603" t="s">
        <v>41</v>
      </c>
      <c r="D2603" t="s">
        <v>20</v>
      </c>
      <c r="E2603" s="13" t="str">
        <f t="shared" si="463"/>
        <v>CHP3_M6_M_BP_Motor_var</v>
      </c>
      <c r="F2603" s="14" t="str">
        <f t="shared" si="464"/>
        <v>BP_Motor_var_Blocking_Stop</v>
      </c>
      <c r="G2603" s="10" t="str">
        <f t="shared" si="465"/>
        <v>CHP3_M6_M_Blocking_Stop</v>
      </c>
      <c r="H2603" s="10" t="str">
        <f>VLOOKUP(基本表格!E2603,起始地址定义!A:D,4,FALSE)&amp;" "&amp;Q2603</f>
        <v>2435+P4-M7 3#刨片机振荡器 电机控制 堵料导致停机</v>
      </c>
      <c r="I2603" s="10" t="str">
        <f t="shared" si="466"/>
        <v>DB1300,X1503.1</v>
      </c>
      <c r="J2603" s="13" t="str">
        <f>VLOOKUP(E2603,起始地址定义!A:D,2,FALSE)</f>
        <v>DB1300</v>
      </c>
      <c r="K2603" s="12" t="str">
        <f t="shared" si="467"/>
        <v>X1503.1</v>
      </c>
      <c r="L2603" s="13">
        <f>VLOOKUP(E2603,起始地址定义!A:D,3,FALSE)</f>
        <v>1500</v>
      </c>
      <c r="M2603" s="14">
        <f>VLOOKUP($F2603,类型描述及偏移量!$C:$H,2,FALSE)</f>
        <v>3.1</v>
      </c>
      <c r="N2603" s="14" t="str">
        <f>VLOOKUP($F2603,类型描述及偏移量!$C:$H,3,FALSE)</f>
        <v>离散</v>
      </c>
      <c r="O2603" s="14" t="str">
        <f>VLOOKUP($F2603,类型描述及偏移量!$C:$H,4,FALSE)</f>
        <v>On</v>
      </c>
      <c r="P2603" s="14" t="str">
        <f>VLOOKUP($F2603,类型描述及偏移量!$C:$H,5,FALSE)</f>
        <v>Yes</v>
      </c>
      <c r="Q2603" s="14" t="str">
        <f>VLOOKUP($F2603,类型描述及偏移量!$C:$H,6,FALSE)</f>
        <v>堵料导致停机</v>
      </c>
    </row>
    <row r="2604" hidden="1" spans="1:17">
      <c r="A2604" s="12" t="s">
        <v>126</v>
      </c>
      <c r="B2604" s="8" t="s">
        <v>105</v>
      </c>
      <c r="C2604" t="s">
        <v>42</v>
      </c>
      <c r="D2604" t="s">
        <v>20</v>
      </c>
      <c r="E2604" s="13" t="str">
        <f t="shared" si="463"/>
        <v>CHP3_M6_M_BP_Motor_var</v>
      </c>
      <c r="F2604" s="14" t="str">
        <f t="shared" si="464"/>
        <v>BP_Motor_var_BreakTime</v>
      </c>
      <c r="G2604" s="10" t="str">
        <f t="shared" si="465"/>
        <v>CHP3_M6_M_BreakTime</v>
      </c>
      <c r="H2604" s="10" t="str">
        <f>VLOOKUP(基本表格!E2604,起始地址定义!A:D,4,FALSE)&amp;" "&amp;Q2604</f>
        <v>2435+P4-M7 3#刨片机振荡器 电机控制 断链超时时间 秒</v>
      </c>
      <c r="I2604" s="10" t="str">
        <f t="shared" si="466"/>
        <v>DB1300,INT1504</v>
      </c>
      <c r="J2604" s="13" t="str">
        <f>VLOOKUP(E2604,起始地址定义!A:D,2,FALSE)</f>
        <v>DB1300</v>
      </c>
      <c r="K2604" s="12" t="str">
        <f t="shared" si="467"/>
        <v>INT1504</v>
      </c>
      <c r="L2604" s="13">
        <f>VLOOKUP(E2604,起始地址定义!A:D,3,FALSE)</f>
        <v>1500</v>
      </c>
      <c r="M2604" s="14">
        <f>VLOOKUP($F2604,类型描述及偏移量!$C:$H,2,FALSE)</f>
        <v>4</v>
      </c>
      <c r="N2604" s="14" t="str">
        <f>VLOOKUP($F2604,类型描述及偏移量!$C:$H,3,FALSE)</f>
        <v>整型</v>
      </c>
      <c r="O2604" s="14" t="str">
        <f>VLOOKUP($F2604,类型描述及偏移量!$C:$H,4,FALSE)</f>
        <v>None</v>
      </c>
      <c r="P2604" s="14" t="str">
        <f>VLOOKUP($F2604,类型描述及偏移量!$C:$H,5,FALSE)</f>
        <v>No</v>
      </c>
      <c r="Q2604" s="14" t="str">
        <f>VLOOKUP($F2604,类型描述及偏移量!$C:$H,6,FALSE)</f>
        <v>断链超时时间 秒</v>
      </c>
    </row>
    <row r="2605" hidden="1" spans="1:17">
      <c r="A2605" s="12" t="s">
        <v>126</v>
      </c>
      <c r="B2605" s="8" t="s">
        <v>105</v>
      </c>
      <c r="C2605" t="s">
        <v>43</v>
      </c>
      <c r="D2605" t="s">
        <v>20</v>
      </c>
      <c r="E2605" s="13" t="str">
        <f t="shared" si="463"/>
        <v>CHP3_M6_M_BP_Motor_var</v>
      </c>
      <c r="F2605" s="14" t="str">
        <f t="shared" si="464"/>
        <v>BP_Motor_var_BlockingTime</v>
      </c>
      <c r="G2605" s="10" t="str">
        <f t="shared" si="465"/>
        <v>CHP3_M6_M_BlockingTime</v>
      </c>
      <c r="H2605" s="10" t="str">
        <f>VLOOKUP(基本表格!E2605,起始地址定义!A:D,4,FALSE)&amp;" "&amp;Q2605</f>
        <v>2435+P4-M7 3#刨片机振荡器 电机控制 堵料检测时间 秒</v>
      </c>
      <c r="I2605" s="10" t="str">
        <f t="shared" si="466"/>
        <v>DB1300,INT1506</v>
      </c>
      <c r="J2605" s="13" t="str">
        <f>VLOOKUP(E2605,起始地址定义!A:D,2,FALSE)</f>
        <v>DB1300</v>
      </c>
      <c r="K2605" s="12" t="str">
        <f t="shared" si="467"/>
        <v>INT1506</v>
      </c>
      <c r="L2605" s="13">
        <f>VLOOKUP(E2605,起始地址定义!A:D,3,FALSE)</f>
        <v>1500</v>
      </c>
      <c r="M2605" s="14">
        <f>VLOOKUP($F2605,类型描述及偏移量!$C:$H,2,FALSE)</f>
        <v>6</v>
      </c>
      <c r="N2605" s="14" t="str">
        <f>VLOOKUP($F2605,类型描述及偏移量!$C:$H,3,FALSE)</f>
        <v>整型</v>
      </c>
      <c r="O2605" s="14" t="str">
        <f>VLOOKUP($F2605,类型描述及偏移量!$C:$H,4,FALSE)</f>
        <v>None</v>
      </c>
      <c r="P2605" s="14" t="str">
        <f>VLOOKUP($F2605,类型描述及偏移量!$C:$H,5,FALSE)</f>
        <v>No</v>
      </c>
      <c r="Q2605" s="14" t="str">
        <f>VLOOKUP($F2605,类型描述及偏移量!$C:$H,6,FALSE)</f>
        <v>堵料检测时间 秒</v>
      </c>
    </row>
    <row r="2606" hidden="1" spans="1:17">
      <c r="A2606" s="12" t="s">
        <v>126</v>
      </c>
      <c r="B2606" s="8" t="s">
        <v>105</v>
      </c>
      <c r="C2606" t="s">
        <v>44</v>
      </c>
      <c r="D2606" t="s">
        <v>20</v>
      </c>
      <c r="E2606" s="13" t="str">
        <f t="shared" si="463"/>
        <v>CHP3_M6_M_BP_Motor_var</v>
      </c>
      <c r="F2606" s="14" t="str">
        <f t="shared" si="464"/>
        <v>BP_Motor_var_PullSwitch_CHK</v>
      </c>
      <c r="G2606" s="10" t="str">
        <f t="shared" si="465"/>
        <v>CHP3_M6_M_PullSwitch_CHK</v>
      </c>
      <c r="H2606" s="10" t="str">
        <f>VLOOKUP(基本表格!E2606,起始地址定义!A:D,4,FALSE)&amp;" "&amp;Q2606</f>
        <v>2435+P4-M7 3#刨片机振荡器 电机控制 拉线开关</v>
      </c>
      <c r="I2606" s="10" t="str">
        <f t="shared" si="466"/>
        <v>DB1300,X1508.0</v>
      </c>
      <c r="J2606" s="13" t="str">
        <f>VLOOKUP(E2606,起始地址定义!A:D,2,FALSE)</f>
        <v>DB1300</v>
      </c>
      <c r="K2606" s="12" t="str">
        <f t="shared" si="467"/>
        <v>X1508.0</v>
      </c>
      <c r="L2606" s="13">
        <f>VLOOKUP(E2606,起始地址定义!A:D,3,FALSE)</f>
        <v>1500</v>
      </c>
      <c r="M2606" s="14">
        <f>VLOOKUP($F2606,类型描述及偏移量!$C:$H,2,FALSE)</f>
        <v>8</v>
      </c>
      <c r="N2606" s="14" t="str">
        <f>VLOOKUP($F2606,类型描述及偏移量!$C:$H,3,FALSE)</f>
        <v>离散</v>
      </c>
      <c r="O2606" s="14" t="str">
        <f>VLOOKUP($F2606,类型描述及偏移量!$C:$H,4,FALSE)</f>
        <v>On</v>
      </c>
      <c r="P2606" s="14" t="str">
        <f>VLOOKUP($F2606,类型描述及偏移量!$C:$H,5,FALSE)</f>
        <v>Yes</v>
      </c>
      <c r="Q2606" s="14" t="str">
        <f>VLOOKUP($F2606,类型描述及偏移量!$C:$H,6,FALSE)</f>
        <v>拉线开关</v>
      </c>
    </row>
    <row r="2607" hidden="1" spans="1:17">
      <c r="A2607" s="12" t="s">
        <v>126</v>
      </c>
      <c r="B2607" s="8" t="s">
        <v>105</v>
      </c>
      <c r="C2607" t="s">
        <v>45</v>
      </c>
      <c r="D2607" t="s">
        <v>20</v>
      </c>
      <c r="E2607" s="13" t="str">
        <f t="shared" si="463"/>
        <v>CHP3_M6_M_BP_Motor_var</v>
      </c>
      <c r="F2607" s="14" t="str">
        <f t="shared" si="464"/>
        <v>BP_Motor_var_LMD_ALM</v>
      </c>
      <c r="G2607" s="10" t="str">
        <f t="shared" si="465"/>
        <v>CHP3_M6_M_LMD_ALM</v>
      </c>
      <c r="H2607" s="10" t="str">
        <f>VLOOKUP(基本表格!E2607,起始地址定义!A:D,4,FALSE)&amp;" "&amp;Q2607</f>
        <v>2435+P4-M7 3#刨片机振荡器 电机控制 左跑偏报警</v>
      </c>
      <c r="I2607" s="10" t="str">
        <f t="shared" si="466"/>
        <v>DB1300,X1508.1</v>
      </c>
      <c r="J2607" s="13" t="str">
        <f>VLOOKUP(E2607,起始地址定义!A:D,2,FALSE)</f>
        <v>DB1300</v>
      </c>
      <c r="K2607" s="12" t="str">
        <f t="shared" si="467"/>
        <v>X1508.1</v>
      </c>
      <c r="L2607" s="13">
        <f>VLOOKUP(E2607,起始地址定义!A:D,3,FALSE)</f>
        <v>1500</v>
      </c>
      <c r="M2607" s="14">
        <f>VLOOKUP($F2607,类型描述及偏移量!$C:$H,2,FALSE)</f>
        <v>8.1</v>
      </c>
      <c r="N2607" s="14" t="str">
        <f>VLOOKUP($F2607,类型描述及偏移量!$C:$H,3,FALSE)</f>
        <v>离散</v>
      </c>
      <c r="O2607" s="14" t="str">
        <f>VLOOKUP($F2607,类型描述及偏移量!$C:$H,4,FALSE)</f>
        <v>On</v>
      </c>
      <c r="P2607" s="14" t="str">
        <f>VLOOKUP($F2607,类型描述及偏移量!$C:$H,5,FALSE)</f>
        <v>Yes</v>
      </c>
      <c r="Q2607" s="14" t="str">
        <f>VLOOKUP($F2607,类型描述及偏移量!$C:$H,6,FALSE)</f>
        <v>左跑偏报警</v>
      </c>
    </row>
    <row r="2608" hidden="1" spans="1:17">
      <c r="A2608" s="12" t="s">
        <v>126</v>
      </c>
      <c r="B2608" s="8" t="s">
        <v>105</v>
      </c>
      <c r="C2608" t="s">
        <v>46</v>
      </c>
      <c r="D2608" t="s">
        <v>20</v>
      </c>
      <c r="E2608" s="13" t="str">
        <f t="shared" si="463"/>
        <v>CHP3_M6_M_BP_Motor_var</v>
      </c>
      <c r="F2608" s="14" t="str">
        <f t="shared" si="464"/>
        <v>BP_Motor_var_LMD_CHK_1</v>
      </c>
      <c r="G2608" s="10" t="str">
        <f t="shared" si="465"/>
        <v>CHP3_M6_M_LMD_CHK_1</v>
      </c>
      <c r="H2608" s="10" t="str">
        <f>VLOOKUP(基本表格!E2608,起始地址定义!A:D,4,FALSE)&amp;" "&amp;Q2608</f>
        <v>2435+P4-M7 3#刨片机振荡器 电机控制 左跑偏1检测</v>
      </c>
      <c r="I2608" s="10" t="str">
        <f t="shared" si="466"/>
        <v>DB1300,X1508.2</v>
      </c>
      <c r="J2608" s="13" t="str">
        <f>VLOOKUP(E2608,起始地址定义!A:D,2,FALSE)</f>
        <v>DB1300</v>
      </c>
      <c r="K2608" s="12" t="str">
        <f t="shared" si="467"/>
        <v>X1508.2</v>
      </c>
      <c r="L2608" s="13">
        <f>VLOOKUP(E2608,起始地址定义!A:D,3,FALSE)</f>
        <v>1500</v>
      </c>
      <c r="M2608" s="14">
        <f>VLOOKUP($F2608,类型描述及偏移量!$C:$H,2,FALSE)</f>
        <v>8.2</v>
      </c>
      <c r="N2608" s="14" t="str">
        <f>VLOOKUP($F2608,类型描述及偏移量!$C:$H,3,FALSE)</f>
        <v>离散</v>
      </c>
      <c r="O2608" s="14" t="str">
        <f>VLOOKUP($F2608,类型描述及偏移量!$C:$H,4,FALSE)</f>
        <v>None</v>
      </c>
      <c r="P2608" s="14" t="str">
        <f>VLOOKUP($F2608,类型描述及偏移量!$C:$H,5,FALSE)</f>
        <v>Yes</v>
      </c>
      <c r="Q2608" s="14" t="str">
        <f>VLOOKUP($F2608,类型描述及偏移量!$C:$H,6,FALSE)</f>
        <v>左跑偏1检测</v>
      </c>
    </row>
    <row r="2609" hidden="1" spans="1:17">
      <c r="A2609" s="12" t="s">
        <v>126</v>
      </c>
      <c r="B2609" s="8" t="s">
        <v>105</v>
      </c>
      <c r="C2609" t="s">
        <v>47</v>
      </c>
      <c r="D2609" t="s">
        <v>20</v>
      </c>
      <c r="E2609" s="13" t="str">
        <f t="shared" si="463"/>
        <v>CHP3_M6_M_BP_Motor_var</v>
      </c>
      <c r="F2609" s="14" t="str">
        <f t="shared" si="464"/>
        <v>BP_Motor_var_LMD_EN</v>
      </c>
      <c r="G2609" s="10" t="str">
        <f t="shared" si="465"/>
        <v>CHP3_M6_M_LMD_EN</v>
      </c>
      <c r="H2609" s="10" t="str">
        <f>VLOOKUP(基本表格!E2609,起始地址定义!A:D,4,FALSE)&amp;" "&amp;Q2609</f>
        <v>2435+P4-M7 3#刨片机振荡器 电机控制 左跑偏保护使能</v>
      </c>
      <c r="I2609" s="10" t="str">
        <f t="shared" si="466"/>
        <v>DB1300,X1508.3</v>
      </c>
      <c r="J2609" s="13" t="str">
        <f>VLOOKUP(E2609,起始地址定义!A:D,2,FALSE)</f>
        <v>DB1300</v>
      </c>
      <c r="K2609" s="12" t="str">
        <f t="shared" si="467"/>
        <v>X1508.3</v>
      </c>
      <c r="L2609" s="13">
        <f>VLOOKUP(E2609,起始地址定义!A:D,3,FALSE)</f>
        <v>1500</v>
      </c>
      <c r="M2609" s="14">
        <f>VLOOKUP($F2609,类型描述及偏移量!$C:$H,2,FALSE)</f>
        <v>8.3</v>
      </c>
      <c r="N2609" s="14" t="str">
        <f>VLOOKUP($F2609,类型描述及偏移量!$C:$H,3,FALSE)</f>
        <v>离散</v>
      </c>
      <c r="O2609" s="14" t="str">
        <f>VLOOKUP($F2609,类型描述及偏移量!$C:$H,4,FALSE)</f>
        <v>None</v>
      </c>
      <c r="P2609" s="14" t="str">
        <f>VLOOKUP($F2609,类型描述及偏移量!$C:$H,5,FALSE)</f>
        <v>No</v>
      </c>
      <c r="Q2609" s="14" t="str">
        <f>VLOOKUP($F2609,类型描述及偏移量!$C:$H,6,FALSE)</f>
        <v>左跑偏保护使能</v>
      </c>
    </row>
    <row r="2610" hidden="1" spans="1:17">
      <c r="A2610" s="12" t="s">
        <v>126</v>
      </c>
      <c r="B2610" s="8" t="s">
        <v>105</v>
      </c>
      <c r="C2610" t="s">
        <v>48</v>
      </c>
      <c r="D2610" t="s">
        <v>20</v>
      </c>
      <c r="E2610" s="13" t="str">
        <f t="shared" si="463"/>
        <v>CHP3_M6_M_BP_Motor_var</v>
      </c>
      <c r="F2610" s="14" t="str">
        <f t="shared" si="464"/>
        <v>BP_Motor_var_LMD_Stop</v>
      </c>
      <c r="G2610" s="10" t="str">
        <f t="shared" si="465"/>
        <v>CHP3_M6_M_LMD_Stop</v>
      </c>
      <c r="H2610" s="10" t="str">
        <f>VLOOKUP(基本表格!E2610,起始地址定义!A:D,4,FALSE)&amp;" "&amp;Q2610</f>
        <v>2435+P4-M7 3#刨片机振荡器 电机控制 左跑偏导致停机</v>
      </c>
      <c r="I2610" s="10" t="str">
        <f t="shared" si="466"/>
        <v>DB1300,X1508.4</v>
      </c>
      <c r="J2610" s="13" t="str">
        <f>VLOOKUP(E2610,起始地址定义!A:D,2,FALSE)</f>
        <v>DB1300</v>
      </c>
      <c r="K2610" s="12" t="str">
        <f t="shared" si="467"/>
        <v>X1508.4</v>
      </c>
      <c r="L2610" s="13">
        <f>VLOOKUP(E2610,起始地址定义!A:D,3,FALSE)</f>
        <v>1500</v>
      </c>
      <c r="M2610" s="14">
        <f>VLOOKUP($F2610,类型描述及偏移量!$C:$H,2,FALSE)</f>
        <v>8.4</v>
      </c>
      <c r="N2610" s="14" t="str">
        <f>VLOOKUP($F2610,类型描述及偏移量!$C:$H,3,FALSE)</f>
        <v>离散</v>
      </c>
      <c r="O2610" s="14" t="str">
        <f>VLOOKUP($F2610,类型描述及偏移量!$C:$H,4,FALSE)</f>
        <v>On</v>
      </c>
      <c r="P2610" s="14" t="str">
        <f>VLOOKUP($F2610,类型描述及偏移量!$C:$H,5,FALSE)</f>
        <v>Yes</v>
      </c>
      <c r="Q2610" s="14" t="str">
        <f>VLOOKUP($F2610,类型描述及偏移量!$C:$H,6,FALSE)</f>
        <v>左跑偏导致停机</v>
      </c>
    </row>
    <row r="2611" hidden="1" spans="1:17">
      <c r="A2611" s="12" t="s">
        <v>126</v>
      </c>
      <c r="B2611" s="8" t="s">
        <v>105</v>
      </c>
      <c r="C2611" t="s">
        <v>49</v>
      </c>
      <c r="D2611" t="s">
        <v>20</v>
      </c>
      <c r="E2611" s="13" t="str">
        <f t="shared" si="463"/>
        <v>CHP3_M6_M_BP_Motor_var</v>
      </c>
      <c r="F2611" s="14" t="str">
        <f t="shared" si="464"/>
        <v>BP_Motor_var_LMD_Time</v>
      </c>
      <c r="G2611" s="10" t="str">
        <f t="shared" si="465"/>
        <v>CHP3_M6_M_LMD_Time</v>
      </c>
      <c r="H2611" s="10" t="str">
        <f>VLOOKUP(基本表格!E2611,起始地址定义!A:D,4,FALSE)&amp;" "&amp;Q2611</f>
        <v>2435+P4-M7 3#刨片机振荡器 电机控制 左跑偏检测时间</v>
      </c>
      <c r="I2611" s="10" t="str">
        <f t="shared" si="466"/>
        <v>DB1300,INT1510</v>
      </c>
      <c r="J2611" s="13" t="str">
        <f>VLOOKUP(E2611,起始地址定义!A:D,2,FALSE)</f>
        <v>DB1300</v>
      </c>
      <c r="K2611" s="12" t="str">
        <f t="shared" si="467"/>
        <v>INT1510</v>
      </c>
      <c r="L2611" s="13">
        <f>VLOOKUP(E2611,起始地址定义!A:D,3,FALSE)</f>
        <v>1500</v>
      </c>
      <c r="M2611" s="14">
        <f>VLOOKUP($F2611,类型描述及偏移量!$C:$H,2,FALSE)</f>
        <v>10</v>
      </c>
      <c r="N2611" s="14" t="str">
        <f>VLOOKUP($F2611,类型描述及偏移量!$C:$H,3,FALSE)</f>
        <v>整型</v>
      </c>
      <c r="O2611" s="14" t="str">
        <f>VLOOKUP($F2611,类型描述及偏移量!$C:$H,4,FALSE)</f>
        <v>None</v>
      </c>
      <c r="P2611" s="14" t="str">
        <f>VLOOKUP($F2611,类型描述及偏移量!$C:$H,5,FALSE)</f>
        <v>No</v>
      </c>
      <c r="Q2611" s="14" t="str">
        <f>VLOOKUP($F2611,类型描述及偏移量!$C:$H,6,FALSE)</f>
        <v>左跑偏检测时间</v>
      </c>
    </row>
    <row r="2612" hidden="1" spans="1:17">
      <c r="A2612" s="12" t="s">
        <v>126</v>
      </c>
      <c r="B2612" s="8" t="s">
        <v>105</v>
      </c>
      <c r="C2612" t="s">
        <v>50</v>
      </c>
      <c r="D2612" t="s">
        <v>20</v>
      </c>
      <c r="E2612" s="13" t="str">
        <f t="shared" si="463"/>
        <v>CHP3_M6_M_BP_Motor_var</v>
      </c>
      <c r="F2612" s="14" t="str">
        <f t="shared" si="464"/>
        <v>BP_Motor_var_RMD_ALM</v>
      </c>
      <c r="G2612" s="10" t="str">
        <f t="shared" si="465"/>
        <v>CHP3_M6_M_RMD_ALM</v>
      </c>
      <c r="H2612" s="10" t="str">
        <f>VLOOKUP(基本表格!E2612,起始地址定义!A:D,4,FALSE)&amp;" "&amp;Q2612</f>
        <v>2435+P4-M7 3#刨片机振荡器 电机控制 右 跑偏报警</v>
      </c>
      <c r="I2612" s="10" t="str">
        <f t="shared" si="466"/>
        <v>DB1300,X1512.0</v>
      </c>
      <c r="J2612" s="13" t="str">
        <f>VLOOKUP(E2612,起始地址定义!A:D,2,FALSE)</f>
        <v>DB1300</v>
      </c>
      <c r="K2612" s="12" t="str">
        <f t="shared" si="467"/>
        <v>X1512.0</v>
      </c>
      <c r="L2612" s="13">
        <f>VLOOKUP(E2612,起始地址定义!A:D,3,FALSE)</f>
        <v>1500</v>
      </c>
      <c r="M2612" s="14">
        <f>VLOOKUP($F2612,类型描述及偏移量!$C:$H,2,FALSE)</f>
        <v>12</v>
      </c>
      <c r="N2612" s="14" t="str">
        <f>VLOOKUP($F2612,类型描述及偏移量!$C:$H,3,FALSE)</f>
        <v>离散</v>
      </c>
      <c r="O2612" s="14" t="str">
        <f>VLOOKUP($F2612,类型描述及偏移量!$C:$H,4,FALSE)</f>
        <v>On</v>
      </c>
      <c r="P2612" s="14" t="str">
        <f>VLOOKUP($F2612,类型描述及偏移量!$C:$H,5,FALSE)</f>
        <v>Yes</v>
      </c>
      <c r="Q2612" s="14" t="str">
        <f>VLOOKUP($F2612,类型描述及偏移量!$C:$H,6,FALSE)</f>
        <v>右 跑偏报警</v>
      </c>
    </row>
    <row r="2613" hidden="1" spans="1:17">
      <c r="A2613" s="12" t="s">
        <v>126</v>
      </c>
      <c r="B2613" s="8" t="s">
        <v>105</v>
      </c>
      <c r="C2613" t="s">
        <v>51</v>
      </c>
      <c r="D2613" t="s">
        <v>20</v>
      </c>
      <c r="E2613" s="13" t="str">
        <f t="shared" si="463"/>
        <v>CHP3_M6_M_BP_Motor_var</v>
      </c>
      <c r="F2613" s="14" t="str">
        <f t="shared" si="464"/>
        <v>BP_Motor_var_RMD_CHK_1</v>
      </c>
      <c r="G2613" s="10" t="str">
        <f t="shared" si="465"/>
        <v>CHP3_M6_M_RMD_CHK_1</v>
      </c>
      <c r="H2613" s="10" t="str">
        <f>VLOOKUP(基本表格!E2613,起始地址定义!A:D,4,FALSE)&amp;" "&amp;Q2613</f>
        <v>2435+P4-M7 3#刨片机振荡器 电机控制 右跑偏1检测</v>
      </c>
      <c r="I2613" s="10" t="str">
        <f t="shared" si="466"/>
        <v>DB1300,X1512.1</v>
      </c>
      <c r="J2613" s="13" t="str">
        <f>VLOOKUP(E2613,起始地址定义!A:D,2,FALSE)</f>
        <v>DB1300</v>
      </c>
      <c r="K2613" s="12" t="str">
        <f t="shared" si="467"/>
        <v>X1512.1</v>
      </c>
      <c r="L2613" s="13">
        <f>VLOOKUP(E2613,起始地址定义!A:D,3,FALSE)</f>
        <v>1500</v>
      </c>
      <c r="M2613" s="14">
        <f>VLOOKUP($F2613,类型描述及偏移量!$C:$H,2,FALSE)</f>
        <v>12.1</v>
      </c>
      <c r="N2613" s="14" t="str">
        <f>VLOOKUP($F2613,类型描述及偏移量!$C:$H,3,FALSE)</f>
        <v>离散</v>
      </c>
      <c r="O2613" s="14" t="str">
        <f>VLOOKUP($F2613,类型描述及偏移量!$C:$H,4,FALSE)</f>
        <v>None</v>
      </c>
      <c r="P2613" s="14" t="str">
        <f>VLOOKUP($F2613,类型描述及偏移量!$C:$H,5,FALSE)</f>
        <v>Yes</v>
      </c>
      <c r="Q2613" s="14" t="str">
        <f>VLOOKUP($F2613,类型描述及偏移量!$C:$H,6,FALSE)</f>
        <v>右跑偏1检测</v>
      </c>
    </row>
    <row r="2614" hidden="1" spans="1:17">
      <c r="A2614" s="12" t="s">
        <v>126</v>
      </c>
      <c r="B2614" s="8" t="s">
        <v>105</v>
      </c>
      <c r="C2614" t="s">
        <v>52</v>
      </c>
      <c r="D2614" t="s">
        <v>20</v>
      </c>
      <c r="E2614" s="13" t="str">
        <f t="shared" si="463"/>
        <v>CHP3_M6_M_BP_Motor_var</v>
      </c>
      <c r="F2614" s="14" t="str">
        <f t="shared" si="464"/>
        <v>BP_Motor_var_RMD_EN</v>
      </c>
      <c r="G2614" s="10" t="str">
        <f t="shared" si="465"/>
        <v>CHP3_M6_M_RMD_EN</v>
      </c>
      <c r="H2614" s="10" t="str">
        <f>VLOOKUP(基本表格!E2614,起始地址定义!A:D,4,FALSE)&amp;" "&amp;Q2614</f>
        <v>2435+P4-M7 3#刨片机振荡器 电机控制 右跑偏保护使能</v>
      </c>
      <c r="I2614" s="10" t="str">
        <f t="shared" si="466"/>
        <v>DB1300,X1512.2</v>
      </c>
      <c r="J2614" s="13" t="str">
        <f>VLOOKUP(E2614,起始地址定义!A:D,2,FALSE)</f>
        <v>DB1300</v>
      </c>
      <c r="K2614" s="12" t="str">
        <f t="shared" si="467"/>
        <v>X1512.2</v>
      </c>
      <c r="L2614" s="13">
        <f>VLOOKUP(E2614,起始地址定义!A:D,3,FALSE)</f>
        <v>1500</v>
      </c>
      <c r="M2614" s="14">
        <f>VLOOKUP($F2614,类型描述及偏移量!$C:$H,2,FALSE)</f>
        <v>12.2</v>
      </c>
      <c r="N2614" s="14" t="str">
        <f>VLOOKUP($F2614,类型描述及偏移量!$C:$H,3,FALSE)</f>
        <v>离散</v>
      </c>
      <c r="O2614" s="14" t="str">
        <f>VLOOKUP($F2614,类型描述及偏移量!$C:$H,4,FALSE)</f>
        <v>None</v>
      </c>
      <c r="P2614" s="14" t="str">
        <f>VLOOKUP($F2614,类型描述及偏移量!$C:$H,5,FALSE)</f>
        <v>No</v>
      </c>
      <c r="Q2614" s="14" t="str">
        <f>VLOOKUP($F2614,类型描述及偏移量!$C:$H,6,FALSE)</f>
        <v>右跑偏保护使能</v>
      </c>
    </row>
    <row r="2615" hidden="1" spans="1:17">
      <c r="A2615" s="12" t="s">
        <v>126</v>
      </c>
      <c r="B2615" s="8" t="s">
        <v>105</v>
      </c>
      <c r="C2615" t="s">
        <v>53</v>
      </c>
      <c r="D2615" t="s">
        <v>20</v>
      </c>
      <c r="E2615" s="13" t="str">
        <f t="shared" si="463"/>
        <v>CHP3_M6_M_BP_Motor_var</v>
      </c>
      <c r="F2615" s="14" t="str">
        <f t="shared" si="464"/>
        <v>BP_Motor_var_RMD_Stop</v>
      </c>
      <c r="G2615" s="10" t="str">
        <f t="shared" si="465"/>
        <v>CHP3_M6_M_RMD_Stop</v>
      </c>
      <c r="H2615" s="10" t="str">
        <f>VLOOKUP(基本表格!E2615,起始地址定义!A:D,4,FALSE)&amp;" "&amp;Q2615</f>
        <v>2435+P4-M7 3#刨片机振荡器 电机控制 右跑偏导致停机</v>
      </c>
      <c r="I2615" s="10" t="str">
        <f t="shared" si="466"/>
        <v>DB1300,X1512.3</v>
      </c>
      <c r="J2615" s="13" t="str">
        <f>VLOOKUP(E2615,起始地址定义!A:D,2,FALSE)</f>
        <v>DB1300</v>
      </c>
      <c r="K2615" s="12" t="str">
        <f t="shared" si="467"/>
        <v>X1512.3</v>
      </c>
      <c r="L2615" s="13">
        <f>VLOOKUP(E2615,起始地址定义!A:D,3,FALSE)</f>
        <v>1500</v>
      </c>
      <c r="M2615" s="14">
        <f>VLOOKUP($F2615,类型描述及偏移量!$C:$H,2,FALSE)</f>
        <v>12.3</v>
      </c>
      <c r="N2615" s="14" t="str">
        <f>VLOOKUP($F2615,类型描述及偏移量!$C:$H,3,FALSE)</f>
        <v>离散</v>
      </c>
      <c r="O2615" s="14" t="str">
        <f>VLOOKUP($F2615,类型描述及偏移量!$C:$H,4,FALSE)</f>
        <v>On</v>
      </c>
      <c r="P2615" s="14" t="str">
        <f>VLOOKUP($F2615,类型描述及偏移量!$C:$H,5,FALSE)</f>
        <v>Yes</v>
      </c>
      <c r="Q2615" s="14" t="str">
        <f>VLOOKUP($F2615,类型描述及偏移量!$C:$H,6,FALSE)</f>
        <v>右跑偏导致停机</v>
      </c>
    </row>
    <row r="2616" hidden="1" spans="1:17">
      <c r="A2616" s="12" t="s">
        <v>126</v>
      </c>
      <c r="B2616" s="8" t="s">
        <v>105</v>
      </c>
      <c r="C2616" t="s">
        <v>54</v>
      </c>
      <c r="D2616" t="s">
        <v>20</v>
      </c>
      <c r="E2616" s="13" t="str">
        <f t="shared" si="463"/>
        <v>CHP3_M6_M_BP_Motor_var</v>
      </c>
      <c r="F2616" s="14" t="str">
        <f t="shared" si="464"/>
        <v>BP_Motor_var_RMD_Time</v>
      </c>
      <c r="G2616" s="10" t="str">
        <f t="shared" si="465"/>
        <v>CHP3_M6_M_RMD_Time</v>
      </c>
      <c r="H2616" s="10" t="str">
        <f>VLOOKUP(基本表格!E2616,起始地址定义!A:D,4,FALSE)&amp;" "&amp;Q2616</f>
        <v>2435+P4-M7 3#刨片机振荡器 电机控制 右跑偏检测时间</v>
      </c>
      <c r="I2616" s="10" t="str">
        <f t="shared" si="466"/>
        <v>DB1300,INT1514</v>
      </c>
      <c r="J2616" s="13" t="str">
        <f>VLOOKUP(E2616,起始地址定义!A:D,2,FALSE)</f>
        <v>DB1300</v>
      </c>
      <c r="K2616" s="12" t="str">
        <f t="shared" si="467"/>
        <v>INT1514</v>
      </c>
      <c r="L2616" s="13">
        <f>VLOOKUP(E2616,起始地址定义!A:D,3,FALSE)</f>
        <v>1500</v>
      </c>
      <c r="M2616" s="14">
        <f>VLOOKUP($F2616,类型描述及偏移量!$C:$H,2,FALSE)</f>
        <v>14</v>
      </c>
      <c r="N2616" s="14" t="str">
        <f>VLOOKUP($F2616,类型描述及偏移量!$C:$H,3,FALSE)</f>
        <v>整型</v>
      </c>
      <c r="O2616" s="14" t="str">
        <f>VLOOKUP($F2616,类型描述及偏移量!$C:$H,4,FALSE)</f>
        <v>None</v>
      </c>
      <c r="P2616" s="14" t="str">
        <f>VLOOKUP($F2616,类型描述及偏移量!$C:$H,5,FALSE)</f>
        <v>No</v>
      </c>
      <c r="Q2616" s="14" t="str">
        <f>VLOOKUP($F2616,类型描述及偏移量!$C:$H,6,FALSE)</f>
        <v>右跑偏检测时间</v>
      </c>
    </row>
    <row r="2617" hidden="1" spans="1:17">
      <c r="A2617" s="12" t="s">
        <v>126</v>
      </c>
      <c r="B2617" s="8" t="s">
        <v>105</v>
      </c>
      <c r="C2617" t="s">
        <v>55</v>
      </c>
      <c r="D2617" t="s">
        <v>20</v>
      </c>
      <c r="E2617" s="13" t="str">
        <f t="shared" si="463"/>
        <v>CHP3_M6_M_BP_Motor_var</v>
      </c>
      <c r="F2617" s="14" t="str">
        <f t="shared" si="464"/>
        <v>BP_Motor_var_Motor_Delta</v>
      </c>
      <c r="G2617" s="10" t="str">
        <f t="shared" si="465"/>
        <v>CHP3_M6_M_Motor_Delta</v>
      </c>
      <c r="H2617" s="10" t="str">
        <f>VLOOKUP(基本表格!E2617,起始地址定义!A:D,4,FALSE)&amp;" "&amp;Q2617</f>
        <v>2435+P4-M7 3#刨片机振荡器 电机控制 三角型</v>
      </c>
      <c r="I2617" s="10" t="str">
        <f t="shared" si="466"/>
        <v>DB1300,X1516.0</v>
      </c>
      <c r="J2617" s="13" t="str">
        <f>VLOOKUP(E2617,起始地址定义!A:D,2,FALSE)</f>
        <v>DB1300</v>
      </c>
      <c r="K2617" s="12" t="str">
        <f t="shared" si="467"/>
        <v>X1516.0</v>
      </c>
      <c r="L2617" s="13">
        <f>VLOOKUP(E2617,起始地址定义!A:D,3,FALSE)</f>
        <v>1500</v>
      </c>
      <c r="M2617" s="14">
        <f>VLOOKUP($F2617,类型描述及偏移量!$C:$H,2,FALSE)</f>
        <v>16</v>
      </c>
      <c r="N2617" s="14" t="str">
        <f>VLOOKUP($F2617,类型描述及偏移量!$C:$H,3,FALSE)</f>
        <v>离散</v>
      </c>
      <c r="O2617" s="14" t="str">
        <f>VLOOKUP($F2617,类型描述及偏移量!$C:$H,4,FALSE)</f>
        <v>None</v>
      </c>
      <c r="P2617" s="14" t="str">
        <f>VLOOKUP($F2617,类型描述及偏移量!$C:$H,5,FALSE)</f>
        <v>Yes</v>
      </c>
      <c r="Q2617" s="14" t="str">
        <f>VLOOKUP($F2617,类型描述及偏移量!$C:$H,6,FALSE)</f>
        <v>三角型</v>
      </c>
    </row>
    <row r="2618" hidden="1" spans="1:17">
      <c r="A2618" s="12" t="s">
        <v>126</v>
      </c>
      <c r="B2618" s="8" t="s">
        <v>105</v>
      </c>
      <c r="C2618" t="s">
        <v>56</v>
      </c>
      <c r="D2618" t="s">
        <v>20</v>
      </c>
      <c r="E2618" s="13" t="str">
        <f t="shared" si="463"/>
        <v>CHP3_M6_M_BP_Motor_var</v>
      </c>
      <c r="F2618" s="14" t="str">
        <f t="shared" si="464"/>
        <v>BP_Motor_var_Motor_Wye</v>
      </c>
      <c r="G2618" s="10" t="str">
        <f t="shared" si="465"/>
        <v>CHP3_M6_M_Motor_Wye</v>
      </c>
      <c r="H2618" s="10" t="str">
        <f>VLOOKUP(基本表格!E2618,起始地址定义!A:D,4,FALSE)&amp;" "&amp;Q2618</f>
        <v>2435+P4-M7 3#刨片机振荡器 电机控制 星型</v>
      </c>
      <c r="I2618" s="10" t="str">
        <f t="shared" si="466"/>
        <v>DB1300,X1516.1</v>
      </c>
      <c r="J2618" s="13" t="str">
        <f>VLOOKUP(E2618,起始地址定义!A:D,2,FALSE)</f>
        <v>DB1300</v>
      </c>
      <c r="K2618" s="12" t="str">
        <f t="shared" si="467"/>
        <v>X1516.1</v>
      </c>
      <c r="L2618" s="13">
        <f>VLOOKUP(E2618,起始地址定义!A:D,3,FALSE)</f>
        <v>1500</v>
      </c>
      <c r="M2618" s="14">
        <f>VLOOKUP($F2618,类型描述及偏移量!$C:$H,2,FALSE)</f>
        <v>16.1</v>
      </c>
      <c r="N2618" s="14" t="str">
        <f>VLOOKUP($F2618,类型描述及偏移量!$C:$H,3,FALSE)</f>
        <v>离散</v>
      </c>
      <c r="O2618" s="14" t="str">
        <f>VLOOKUP($F2618,类型描述及偏移量!$C:$H,4,FALSE)</f>
        <v>None</v>
      </c>
      <c r="P2618" s="14" t="str">
        <f>VLOOKUP($F2618,类型描述及偏移量!$C:$H,5,FALSE)</f>
        <v>Yes</v>
      </c>
      <c r="Q2618" s="14" t="str">
        <f>VLOOKUP($F2618,类型描述及偏移量!$C:$H,6,FALSE)</f>
        <v>星型</v>
      </c>
    </row>
    <row r="2619" hidden="1" spans="1:17">
      <c r="A2619" s="12" t="s">
        <v>126</v>
      </c>
      <c r="B2619" s="8" t="s">
        <v>105</v>
      </c>
      <c r="C2619" t="s">
        <v>57</v>
      </c>
      <c r="D2619" t="s">
        <v>20</v>
      </c>
      <c r="E2619" s="13" t="str">
        <f t="shared" si="463"/>
        <v>CHP3_M6_M_BP_Motor_var</v>
      </c>
      <c r="F2619" s="14" t="str">
        <f t="shared" si="464"/>
        <v>BP_Motor_var_MSD</v>
      </c>
      <c r="G2619" s="10" t="str">
        <f t="shared" si="465"/>
        <v>CHP3_M6_M_MSD</v>
      </c>
      <c r="H2619" s="10" t="str">
        <f>VLOOKUP(基本表格!E2619,起始地址定义!A:D,4,FALSE)&amp;" "&amp;Q2619</f>
        <v>2435+P4-M7 3#刨片机振荡器 电机控制 维修开关</v>
      </c>
      <c r="I2619" s="10" t="str">
        <f t="shared" si="466"/>
        <v>DB1300,X1516.2</v>
      </c>
      <c r="J2619" s="13" t="str">
        <f>VLOOKUP(E2619,起始地址定义!A:D,2,FALSE)</f>
        <v>DB1300</v>
      </c>
      <c r="K2619" s="12" t="str">
        <f t="shared" si="467"/>
        <v>X1516.2</v>
      </c>
      <c r="L2619" s="13">
        <f>VLOOKUP(E2619,起始地址定义!A:D,3,FALSE)</f>
        <v>1500</v>
      </c>
      <c r="M2619" s="14">
        <f>VLOOKUP($F2619,类型描述及偏移量!$C:$H,2,FALSE)</f>
        <v>16.2</v>
      </c>
      <c r="N2619" s="14" t="str">
        <f>VLOOKUP($F2619,类型描述及偏移量!$C:$H,3,FALSE)</f>
        <v>离散</v>
      </c>
      <c r="O2619" s="14" t="str">
        <f>VLOOKUP($F2619,类型描述及偏移量!$C:$H,4,FALSE)</f>
        <v>On</v>
      </c>
      <c r="P2619" s="14" t="str">
        <f>VLOOKUP($F2619,类型描述及偏移量!$C:$H,5,FALSE)</f>
        <v>Yes</v>
      </c>
      <c r="Q2619" s="14" t="str">
        <f>VLOOKUP($F2619,类型描述及偏移量!$C:$H,6,FALSE)</f>
        <v>维修开关</v>
      </c>
    </row>
    <row r="2620" hidden="1" spans="1:17">
      <c r="A2620" s="12" t="s">
        <v>126</v>
      </c>
      <c r="B2620" s="8" t="s">
        <v>105</v>
      </c>
      <c r="C2620" t="s">
        <v>58</v>
      </c>
      <c r="D2620" t="s">
        <v>20</v>
      </c>
      <c r="E2620" s="13" t="str">
        <f t="shared" si="463"/>
        <v>CHP3_M6_M_BP_Motor_var</v>
      </c>
      <c r="F2620" s="14" t="str">
        <f t="shared" si="464"/>
        <v>BP_Motor_var_LMD_CHK_2</v>
      </c>
      <c r="G2620" s="10" t="str">
        <f t="shared" si="465"/>
        <v>CHP3_M6_M_LMD_CHK_2</v>
      </c>
      <c r="H2620" s="10" t="str">
        <f>VLOOKUP(基本表格!E2620,起始地址定义!A:D,4,FALSE)&amp;" "&amp;Q2620</f>
        <v>2435+P4-M7 3#刨片机振荡器 电机控制 左跑偏2检测</v>
      </c>
      <c r="I2620" s="10" t="str">
        <f t="shared" si="466"/>
        <v>DB1300,X1516.3</v>
      </c>
      <c r="J2620" s="13" t="str">
        <f>VLOOKUP(E2620,起始地址定义!A:D,2,FALSE)</f>
        <v>DB1300</v>
      </c>
      <c r="K2620" s="12" t="str">
        <f t="shared" si="467"/>
        <v>X1516.3</v>
      </c>
      <c r="L2620" s="13">
        <f>VLOOKUP(E2620,起始地址定义!A:D,3,FALSE)</f>
        <v>1500</v>
      </c>
      <c r="M2620" s="14">
        <f>VLOOKUP($F2620,类型描述及偏移量!$C:$H,2,FALSE)</f>
        <v>16.3</v>
      </c>
      <c r="N2620" s="14" t="str">
        <f>VLOOKUP($F2620,类型描述及偏移量!$C:$H,3,FALSE)</f>
        <v>离散</v>
      </c>
      <c r="O2620" s="14" t="str">
        <f>VLOOKUP($F2620,类型描述及偏移量!$C:$H,4,FALSE)</f>
        <v>None</v>
      </c>
      <c r="P2620" s="14" t="str">
        <f>VLOOKUP($F2620,类型描述及偏移量!$C:$H,5,FALSE)</f>
        <v>Yes</v>
      </c>
      <c r="Q2620" s="14" t="str">
        <f>VLOOKUP($F2620,类型描述及偏移量!$C:$H,6,FALSE)</f>
        <v>左跑偏2检测</v>
      </c>
    </row>
    <row r="2621" hidden="1" spans="1:17">
      <c r="A2621" s="12" t="s">
        <v>126</v>
      </c>
      <c r="B2621" s="8" t="s">
        <v>105</v>
      </c>
      <c r="C2621" t="s">
        <v>59</v>
      </c>
      <c r="D2621" t="s">
        <v>20</v>
      </c>
      <c r="E2621" s="13" t="str">
        <f t="shared" si="463"/>
        <v>CHP3_M6_M_BP_Motor_var</v>
      </c>
      <c r="F2621" s="14" t="str">
        <f t="shared" si="464"/>
        <v>BP_Motor_var_RMD_CHK_2</v>
      </c>
      <c r="G2621" s="10" t="str">
        <f t="shared" si="465"/>
        <v>CHP3_M6_M_RMD_CHK_2</v>
      </c>
      <c r="H2621" s="10" t="str">
        <f>VLOOKUP(基本表格!E2621,起始地址定义!A:D,4,FALSE)&amp;" "&amp;Q2621</f>
        <v>2435+P4-M7 3#刨片机振荡器 电机控制 右跑偏2检测</v>
      </c>
      <c r="I2621" s="10" t="str">
        <f t="shared" si="466"/>
        <v>DB1300,X1516.4</v>
      </c>
      <c r="J2621" s="13" t="str">
        <f>VLOOKUP(E2621,起始地址定义!A:D,2,FALSE)</f>
        <v>DB1300</v>
      </c>
      <c r="K2621" s="12" t="str">
        <f t="shared" si="467"/>
        <v>X1516.4</v>
      </c>
      <c r="L2621" s="13">
        <f>VLOOKUP(E2621,起始地址定义!A:D,3,FALSE)</f>
        <v>1500</v>
      </c>
      <c r="M2621" s="14">
        <f>VLOOKUP($F2621,类型描述及偏移量!$C:$H,2,FALSE)</f>
        <v>16.4</v>
      </c>
      <c r="N2621" s="14" t="str">
        <f>VLOOKUP($F2621,类型描述及偏移量!$C:$H,3,FALSE)</f>
        <v>离散</v>
      </c>
      <c r="O2621" s="14" t="str">
        <f>VLOOKUP($F2621,类型描述及偏移量!$C:$H,4,FALSE)</f>
        <v>None</v>
      </c>
      <c r="P2621" s="14" t="str">
        <f>VLOOKUP($F2621,类型描述及偏移量!$C:$H,5,FALSE)</f>
        <v>Yes</v>
      </c>
      <c r="Q2621" s="14" t="str">
        <f>VLOOKUP($F2621,类型描述及偏移量!$C:$H,6,FALSE)</f>
        <v>右跑偏2检测</v>
      </c>
    </row>
    <row r="2622" hidden="1" spans="1:17">
      <c r="A2622" s="12" t="s">
        <v>126</v>
      </c>
      <c r="B2622" s="8" t="s">
        <v>105</v>
      </c>
      <c r="C2622" t="s">
        <v>60</v>
      </c>
      <c r="D2622" t="s">
        <v>20</v>
      </c>
      <c r="E2622" s="13" t="str">
        <f t="shared" si="463"/>
        <v>CHP3_M6_M_BP_Motor_var</v>
      </c>
      <c r="F2622" s="14" t="str">
        <f t="shared" si="464"/>
        <v>BP_Motor_var_InterStarTime</v>
      </c>
      <c r="G2622" s="10" t="str">
        <f t="shared" si="465"/>
        <v>CHP3_M6_M_InterStarTime</v>
      </c>
      <c r="H2622" s="10" t="str">
        <f>VLOOKUP(基本表格!E2622,起始地址定义!A:D,4,FALSE)&amp;" "&amp;Q2622</f>
        <v>2435+P4-M7 3#刨片机振荡器 电机控制 联动启动延时</v>
      </c>
      <c r="I2622" s="10" t="str">
        <f t="shared" si="466"/>
        <v>DB1300,INT1518</v>
      </c>
      <c r="J2622" s="13" t="str">
        <f>VLOOKUP(E2622,起始地址定义!A:D,2,FALSE)</f>
        <v>DB1300</v>
      </c>
      <c r="K2622" s="12" t="str">
        <f t="shared" si="467"/>
        <v>INT1518</v>
      </c>
      <c r="L2622" s="13">
        <f>VLOOKUP(E2622,起始地址定义!A:D,3,FALSE)</f>
        <v>1500</v>
      </c>
      <c r="M2622" s="14">
        <f>VLOOKUP($F2622,类型描述及偏移量!$C:$H,2,FALSE)</f>
        <v>18</v>
      </c>
      <c r="N2622" s="14" t="str">
        <f>VLOOKUP($F2622,类型描述及偏移量!$C:$H,3,FALSE)</f>
        <v>整型</v>
      </c>
      <c r="O2622" s="14" t="str">
        <f>VLOOKUP($F2622,类型描述及偏移量!$C:$H,4,FALSE)</f>
        <v>None</v>
      </c>
      <c r="P2622" s="14" t="str">
        <f>VLOOKUP($F2622,类型描述及偏移量!$C:$H,5,FALSE)</f>
        <v>No</v>
      </c>
      <c r="Q2622" s="14" t="str">
        <f>VLOOKUP($F2622,类型描述及偏移量!$C:$H,6,FALSE)</f>
        <v>联动启动延时</v>
      </c>
    </row>
    <row r="2623" hidden="1" spans="1:17">
      <c r="A2623" s="12" t="s">
        <v>126</v>
      </c>
      <c r="B2623" s="8" t="s">
        <v>105</v>
      </c>
      <c r="C2623" t="s">
        <v>61</v>
      </c>
      <c r="D2623" t="s">
        <v>20</v>
      </c>
      <c r="E2623" s="13" t="str">
        <f t="shared" si="463"/>
        <v>CHP3_M6_M_BP_Motor_var</v>
      </c>
      <c r="F2623" s="14" t="str">
        <f t="shared" si="464"/>
        <v>BP_Motor_var_Alt_TMR</v>
      </c>
      <c r="G2623" s="10" t="str">
        <f t="shared" si="465"/>
        <v>CHP3_M6_M_Alt_TMR</v>
      </c>
      <c r="H2623" s="10" t="str">
        <f>VLOOKUP(基本表格!E2623,起始地址定义!A:D,4,FALSE)&amp;" "&amp;Q2623</f>
        <v>2435+P4-M7 3#刨片机振荡器 电机控制 起动转换时间 秒</v>
      </c>
      <c r="I2623" s="10" t="str">
        <f t="shared" si="466"/>
        <v>DB1300,INT1520</v>
      </c>
      <c r="J2623" s="13" t="str">
        <f>VLOOKUP(E2623,起始地址定义!A:D,2,FALSE)</f>
        <v>DB1300</v>
      </c>
      <c r="K2623" s="12" t="str">
        <f t="shared" si="467"/>
        <v>INT1520</v>
      </c>
      <c r="L2623" s="13">
        <f>VLOOKUP(E2623,起始地址定义!A:D,3,FALSE)</f>
        <v>1500</v>
      </c>
      <c r="M2623" s="14">
        <f>VLOOKUP($F2623,类型描述及偏移量!$C:$H,2,FALSE)</f>
        <v>20</v>
      </c>
      <c r="N2623" s="14" t="str">
        <f>VLOOKUP($F2623,类型描述及偏移量!$C:$H,3,FALSE)</f>
        <v>整型</v>
      </c>
      <c r="O2623" s="14" t="str">
        <f>VLOOKUP($F2623,类型描述及偏移量!$C:$H,4,FALSE)</f>
        <v>None</v>
      </c>
      <c r="P2623" s="14" t="str">
        <f>VLOOKUP($F2623,类型描述及偏移量!$C:$H,5,FALSE)</f>
        <v>No</v>
      </c>
      <c r="Q2623" s="14" t="str">
        <f>VLOOKUP($F2623,类型描述及偏移量!$C:$H,6,FALSE)</f>
        <v>起动转换时间 秒</v>
      </c>
    </row>
    <row r="2624" hidden="1" spans="1:17">
      <c r="A2624" s="12" t="str">
        <f t="shared" ref="A2624:A2687" si="468">A2582</f>
        <v>CHP3</v>
      </c>
      <c r="B2624" s="12" t="str">
        <f t="shared" ref="B2624:B2687" si="469">"M"&amp;RIGHT(LEFT(B2582,FIND("_",B2582,1)-1),LEN(LEFT(B2582,FIND("_",B2582,1)-1))-1)+1&amp;"_"&amp;RIGHT(B2582,LEN(B2582)-FIND("_",B2582,1))</f>
        <v>M7_M</v>
      </c>
      <c r="C2624" s="12" t="str">
        <f t="shared" ref="C2624:C2687" si="470">C2582</f>
        <v>Enable</v>
      </c>
      <c r="D2624" s="12" t="str">
        <f t="shared" ref="D2624:D2687" si="471">D2582</f>
        <v>BP_Motor_var</v>
      </c>
      <c r="E2624" s="13" t="str">
        <f t="shared" si="463"/>
        <v>CHP3_M7_M_BP_Motor_var</v>
      </c>
      <c r="F2624" s="14" t="str">
        <f t="shared" si="464"/>
        <v>BP_Motor_var_Enable</v>
      </c>
      <c r="G2624" s="10" t="str">
        <f t="shared" si="465"/>
        <v>CHP3_M7_M_Enable</v>
      </c>
      <c r="H2624" s="10" t="str">
        <f>VLOOKUP(基本表格!E2624,起始地址定义!A:D,4,FALSE)&amp;" "&amp;Q2624</f>
        <v>2435+P4-M8 3#刨片机油泵电机 电机控制 使能</v>
      </c>
      <c r="I2624" s="10" t="str">
        <f t="shared" si="466"/>
        <v>DB1300,X1550.0</v>
      </c>
      <c r="J2624" s="13" t="str">
        <f>VLOOKUP(E2624,起始地址定义!A:D,2,FALSE)</f>
        <v>DB1300</v>
      </c>
      <c r="K2624" s="12" t="str">
        <f t="shared" si="467"/>
        <v>X1550.0</v>
      </c>
      <c r="L2624" s="13">
        <f>VLOOKUP(E2624,起始地址定义!A:D,3,FALSE)</f>
        <v>1550</v>
      </c>
      <c r="M2624" s="14">
        <f>VLOOKUP($F2624,类型描述及偏移量!$C:$H,2,FALSE)</f>
        <v>0</v>
      </c>
      <c r="N2624" s="14" t="str">
        <f>VLOOKUP($F2624,类型描述及偏移量!$C:$H,3,FALSE)</f>
        <v>离散</v>
      </c>
      <c r="O2624" s="14" t="str">
        <f>VLOOKUP($F2624,类型描述及偏移量!$C:$H,4,FALSE)</f>
        <v>None</v>
      </c>
      <c r="P2624" s="14" t="str">
        <f>VLOOKUP($F2624,类型描述及偏移量!$C:$H,5,FALSE)</f>
        <v>No</v>
      </c>
      <c r="Q2624" s="14" t="str">
        <f>VLOOKUP($F2624,类型描述及偏移量!$C:$H,6,FALSE)</f>
        <v>使能</v>
      </c>
    </row>
    <row r="2625" hidden="1" spans="1:17">
      <c r="A2625" s="12" t="str">
        <f t="shared" si="468"/>
        <v>CHP3</v>
      </c>
      <c r="B2625" s="12" t="str">
        <f t="shared" si="469"/>
        <v>M7_M</v>
      </c>
      <c r="C2625" s="12" t="str">
        <f t="shared" si="470"/>
        <v>Auto_Status</v>
      </c>
      <c r="D2625" s="12" t="str">
        <f t="shared" si="471"/>
        <v>BP_Motor_var</v>
      </c>
      <c r="E2625" s="13" t="str">
        <f t="shared" si="463"/>
        <v>CHP3_M7_M_BP_Motor_var</v>
      </c>
      <c r="F2625" s="14" t="str">
        <f t="shared" si="464"/>
        <v>BP_Motor_var_Auto_Status</v>
      </c>
      <c r="G2625" s="10" t="str">
        <f t="shared" si="465"/>
        <v>CHP3_M7_M_Auto_Status</v>
      </c>
      <c r="H2625" s="10" t="str">
        <f>VLOOKUP(基本表格!E2625,起始地址定义!A:D,4,FALSE)&amp;" "&amp;Q2625</f>
        <v>2435+P4-M8 3#刨片机油泵电机 电机控制 手自动状态</v>
      </c>
      <c r="I2625" s="10" t="str">
        <f t="shared" si="466"/>
        <v>DB1300,X1550.3</v>
      </c>
      <c r="J2625" s="13" t="str">
        <f>VLOOKUP(E2625,起始地址定义!A:D,2,FALSE)</f>
        <v>DB1300</v>
      </c>
      <c r="K2625" s="12" t="str">
        <f t="shared" si="467"/>
        <v>X1550.3</v>
      </c>
      <c r="L2625" s="13">
        <f>VLOOKUP(E2625,起始地址定义!A:D,3,FALSE)</f>
        <v>1550</v>
      </c>
      <c r="M2625" s="14">
        <f>VLOOKUP($F2625,类型描述及偏移量!$C:$H,2,FALSE)</f>
        <v>0.3</v>
      </c>
      <c r="N2625" s="14" t="str">
        <f>VLOOKUP($F2625,类型描述及偏移量!$C:$H,3,FALSE)</f>
        <v>离散</v>
      </c>
      <c r="O2625" s="14" t="str">
        <f>VLOOKUP($F2625,类型描述及偏移量!$C:$H,4,FALSE)</f>
        <v>None</v>
      </c>
      <c r="P2625" s="14" t="str">
        <f>VLOOKUP($F2625,类型描述及偏移量!$C:$H,5,FALSE)</f>
        <v>Yes</v>
      </c>
      <c r="Q2625" s="14" t="str">
        <f>VLOOKUP($F2625,类型描述及偏移量!$C:$H,6,FALSE)</f>
        <v>手自动状态</v>
      </c>
    </row>
    <row r="2626" hidden="1" spans="1:17">
      <c r="A2626" s="12" t="str">
        <f t="shared" si="468"/>
        <v>CHP3</v>
      </c>
      <c r="B2626" s="12" t="str">
        <f t="shared" si="469"/>
        <v>M7_M</v>
      </c>
      <c r="C2626" s="12" t="str">
        <f t="shared" si="470"/>
        <v>Loc_Rem</v>
      </c>
      <c r="D2626" s="12" t="str">
        <f t="shared" si="471"/>
        <v>BP_Motor_var</v>
      </c>
      <c r="E2626" s="13" t="str">
        <f t="shared" ref="E2626:E2689" si="472">A2626&amp;"_"&amp;B2626&amp;"_"&amp;D2626</f>
        <v>CHP3_M7_M_BP_Motor_var</v>
      </c>
      <c r="F2626" s="14" t="str">
        <f t="shared" ref="F2626:F2689" si="473">D2626&amp;"_"&amp;C2626</f>
        <v>BP_Motor_var_Loc_Rem</v>
      </c>
      <c r="G2626" s="10" t="str">
        <f t="shared" ref="G2626:G2689" si="474">A2626&amp;"_"&amp;IF(B2626="DB","",B2626&amp;"_")&amp;C2626</f>
        <v>CHP3_M7_M_Loc_Rem</v>
      </c>
      <c r="H2626" s="10" t="str">
        <f>VLOOKUP(基本表格!E2626,起始地址定义!A:D,4,FALSE)&amp;" "&amp;Q2626</f>
        <v>2435+P4-M8 3#刨片机油泵电机 电机控制 本地/远程(检修/待机）</v>
      </c>
      <c r="I2626" s="10" t="str">
        <f t="shared" ref="I2626:I2689" si="475">J2626&amp;","&amp;K2626</f>
        <v>DB1300,X1550.4</v>
      </c>
      <c r="J2626" s="13" t="str">
        <f>VLOOKUP(E2626,起始地址定义!A:D,2,FALSE)</f>
        <v>DB1300</v>
      </c>
      <c r="K2626" s="12" t="str">
        <f t="shared" ref="K2626:K2689" si="476">IF(N2626="离散","X",IF(N2626="实型","REAL","INT"))&amp;IF(N2626="离散",TEXT(L2626+M2626,"0.0"),L2626+M2626)</f>
        <v>X1550.4</v>
      </c>
      <c r="L2626" s="13">
        <f>VLOOKUP(E2626,起始地址定义!A:D,3,FALSE)</f>
        <v>1550</v>
      </c>
      <c r="M2626" s="14">
        <f>VLOOKUP($F2626,类型描述及偏移量!$C:$H,2,FALSE)</f>
        <v>0.4</v>
      </c>
      <c r="N2626" s="14" t="str">
        <f>VLOOKUP($F2626,类型描述及偏移量!$C:$H,3,FALSE)</f>
        <v>离散</v>
      </c>
      <c r="O2626" s="14" t="str">
        <f>VLOOKUP($F2626,类型描述及偏移量!$C:$H,4,FALSE)</f>
        <v>None</v>
      </c>
      <c r="P2626" s="14" t="str">
        <f>VLOOKUP($F2626,类型描述及偏移量!$C:$H,5,FALSE)</f>
        <v>Yes</v>
      </c>
      <c r="Q2626" s="14" t="str">
        <f>VLOOKUP($F2626,类型描述及偏移量!$C:$H,6,FALSE)</f>
        <v>本地/远程(检修/待机）</v>
      </c>
    </row>
    <row r="2627" hidden="1" spans="1:17">
      <c r="A2627" s="12" t="str">
        <f t="shared" si="468"/>
        <v>CHP3</v>
      </c>
      <c r="B2627" s="12" t="str">
        <f t="shared" si="469"/>
        <v>M7_M</v>
      </c>
      <c r="C2627" s="12" t="str">
        <f t="shared" si="470"/>
        <v>ON_HMI</v>
      </c>
      <c r="D2627" s="12" t="str">
        <f t="shared" si="471"/>
        <v>BP_Motor_var</v>
      </c>
      <c r="E2627" s="13" t="str">
        <f t="shared" si="472"/>
        <v>CHP3_M7_M_BP_Motor_var</v>
      </c>
      <c r="F2627" s="14" t="str">
        <f t="shared" si="473"/>
        <v>BP_Motor_var_ON_HMI</v>
      </c>
      <c r="G2627" s="10" t="str">
        <f t="shared" si="474"/>
        <v>CHP3_M7_M_ON_HMI</v>
      </c>
      <c r="H2627" s="10" t="str">
        <f>VLOOKUP(基本表格!E2627,起始地址定义!A:D,4,FALSE)&amp;" "&amp;Q2627</f>
        <v>2435+P4-M8 3#刨片机油泵电机 电机控制 开启_上位机(正转)</v>
      </c>
      <c r="I2627" s="10" t="str">
        <f t="shared" si="475"/>
        <v>DB1300,X1550.6</v>
      </c>
      <c r="J2627" s="13" t="str">
        <f>VLOOKUP(E2627,起始地址定义!A:D,2,FALSE)</f>
        <v>DB1300</v>
      </c>
      <c r="K2627" s="12" t="str">
        <f t="shared" si="476"/>
        <v>X1550.6</v>
      </c>
      <c r="L2627" s="13">
        <f>VLOOKUP(E2627,起始地址定义!A:D,3,FALSE)</f>
        <v>1550</v>
      </c>
      <c r="M2627" s="14">
        <f>VLOOKUP($F2627,类型描述及偏移量!$C:$H,2,FALSE)</f>
        <v>0.6</v>
      </c>
      <c r="N2627" s="14" t="str">
        <f>VLOOKUP($F2627,类型描述及偏移量!$C:$H,3,FALSE)</f>
        <v>离散</v>
      </c>
      <c r="O2627" s="14" t="str">
        <f>VLOOKUP($F2627,类型描述及偏移量!$C:$H,4,FALSE)</f>
        <v>None</v>
      </c>
      <c r="P2627" s="14" t="str">
        <f>VLOOKUP($F2627,类型描述及偏移量!$C:$H,5,FALSE)</f>
        <v>No</v>
      </c>
      <c r="Q2627" s="14" t="str">
        <f>VLOOKUP($F2627,类型描述及偏移量!$C:$H,6,FALSE)</f>
        <v>开启_上位机(正转)</v>
      </c>
    </row>
    <row r="2628" hidden="1" spans="1:17">
      <c r="A2628" s="12" t="str">
        <f t="shared" si="468"/>
        <v>CHP3</v>
      </c>
      <c r="B2628" s="12" t="str">
        <f t="shared" si="469"/>
        <v>M7_M</v>
      </c>
      <c r="C2628" s="12" t="str">
        <f t="shared" si="470"/>
        <v>OFF_HMI</v>
      </c>
      <c r="D2628" s="12" t="str">
        <f t="shared" si="471"/>
        <v>BP_Motor_var</v>
      </c>
      <c r="E2628" s="13" t="str">
        <f t="shared" si="472"/>
        <v>CHP3_M7_M_BP_Motor_var</v>
      </c>
      <c r="F2628" s="14" t="str">
        <f t="shared" si="473"/>
        <v>BP_Motor_var_OFF_HMI</v>
      </c>
      <c r="G2628" s="10" t="str">
        <f t="shared" si="474"/>
        <v>CHP3_M7_M_OFF_HMI</v>
      </c>
      <c r="H2628" s="10" t="str">
        <f>VLOOKUP(基本表格!E2628,起始地址定义!A:D,4,FALSE)&amp;" "&amp;Q2628</f>
        <v>2435+P4-M8 3#刨片机油泵电机 电机控制 停止_上位机(反转)</v>
      </c>
      <c r="I2628" s="10" t="str">
        <f t="shared" si="475"/>
        <v>DB1300,X1551.0</v>
      </c>
      <c r="J2628" s="13" t="str">
        <f>VLOOKUP(E2628,起始地址定义!A:D,2,FALSE)</f>
        <v>DB1300</v>
      </c>
      <c r="K2628" s="12" t="str">
        <f t="shared" si="476"/>
        <v>X1551.0</v>
      </c>
      <c r="L2628" s="13">
        <f>VLOOKUP(E2628,起始地址定义!A:D,3,FALSE)</f>
        <v>1550</v>
      </c>
      <c r="M2628" s="14">
        <f>VLOOKUP($F2628,类型描述及偏移量!$C:$H,2,FALSE)</f>
        <v>1</v>
      </c>
      <c r="N2628" s="14" t="str">
        <f>VLOOKUP($F2628,类型描述及偏移量!$C:$H,3,FALSE)</f>
        <v>离散</v>
      </c>
      <c r="O2628" s="14" t="str">
        <f>VLOOKUP($F2628,类型描述及偏移量!$C:$H,4,FALSE)</f>
        <v>None</v>
      </c>
      <c r="P2628" s="14" t="str">
        <f>VLOOKUP($F2628,类型描述及偏移量!$C:$H,5,FALSE)</f>
        <v>No</v>
      </c>
      <c r="Q2628" s="14" t="str">
        <f>VLOOKUP($F2628,类型描述及偏移量!$C:$H,6,FALSE)</f>
        <v>停止_上位机(反转)</v>
      </c>
    </row>
    <row r="2629" hidden="1" spans="1:17">
      <c r="A2629" s="12" t="str">
        <f t="shared" si="468"/>
        <v>CHP3</v>
      </c>
      <c r="B2629" s="12" t="str">
        <f t="shared" si="469"/>
        <v>M7_M</v>
      </c>
      <c r="C2629" s="12" t="str">
        <f t="shared" si="470"/>
        <v>Fan</v>
      </c>
      <c r="D2629" s="12" t="str">
        <f t="shared" si="471"/>
        <v>BP_Motor_var</v>
      </c>
      <c r="E2629" s="13" t="str">
        <f t="shared" si="472"/>
        <v>CHP3_M7_M_BP_Motor_var</v>
      </c>
      <c r="F2629" s="14" t="str">
        <f t="shared" si="473"/>
        <v>BP_Motor_var_Fan</v>
      </c>
      <c r="G2629" s="10" t="str">
        <f t="shared" si="474"/>
        <v>CHP3_M7_M_Fan</v>
      </c>
      <c r="H2629" s="10" t="str">
        <f>VLOOKUP(基本表格!E2629,起始地址定义!A:D,4,FALSE)&amp;" "&amp;Q2629</f>
        <v>2435+P4-M8 3#刨片机油泵电机 电机控制 通风扇</v>
      </c>
      <c r="I2629" s="10" t="str">
        <f t="shared" si="475"/>
        <v>DB1300,X1551.1</v>
      </c>
      <c r="J2629" s="13" t="str">
        <f>VLOOKUP(E2629,起始地址定义!A:D,2,FALSE)</f>
        <v>DB1300</v>
      </c>
      <c r="K2629" s="12" t="str">
        <f t="shared" si="476"/>
        <v>X1551.1</v>
      </c>
      <c r="L2629" s="13">
        <f>VLOOKUP(E2629,起始地址定义!A:D,3,FALSE)</f>
        <v>1550</v>
      </c>
      <c r="M2629" s="14">
        <f>VLOOKUP($F2629,类型描述及偏移量!$C:$H,2,FALSE)</f>
        <v>1.1</v>
      </c>
      <c r="N2629" s="14" t="str">
        <f>VLOOKUP($F2629,类型描述及偏移量!$C:$H,3,FALSE)</f>
        <v>离散</v>
      </c>
      <c r="O2629" s="14" t="str">
        <f>VLOOKUP($F2629,类型描述及偏移量!$C:$H,4,FALSE)</f>
        <v>None</v>
      </c>
      <c r="P2629" s="14" t="str">
        <f>VLOOKUP($F2629,类型描述及偏移量!$C:$H,5,FALSE)</f>
        <v>Yes</v>
      </c>
      <c r="Q2629" s="14" t="str">
        <f>VLOOKUP($F2629,类型描述及偏移量!$C:$H,6,FALSE)</f>
        <v>通风扇</v>
      </c>
    </row>
    <row r="2630" hidden="1" spans="1:17">
      <c r="A2630" s="12" t="str">
        <f t="shared" si="468"/>
        <v>CHP3</v>
      </c>
      <c r="B2630" s="12" t="str">
        <f t="shared" si="469"/>
        <v>M7_M</v>
      </c>
      <c r="C2630" s="12" t="str">
        <f t="shared" si="470"/>
        <v>Motor</v>
      </c>
      <c r="D2630" s="12" t="str">
        <f t="shared" si="471"/>
        <v>BP_Motor_var</v>
      </c>
      <c r="E2630" s="13" t="str">
        <f t="shared" si="472"/>
        <v>CHP3_M7_M_BP_Motor_var</v>
      </c>
      <c r="F2630" s="14" t="str">
        <f t="shared" si="473"/>
        <v>BP_Motor_var_Motor</v>
      </c>
      <c r="G2630" s="10" t="str">
        <f t="shared" si="474"/>
        <v>CHP3_M7_M_Motor</v>
      </c>
      <c r="H2630" s="10" t="str">
        <f>VLOOKUP(基本表格!E2630,起始地址定义!A:D,4,FALSE)&amp;" "&amp;Q2630</f>
        <v>2435+P4-M8 3#刨片机油泵电机 电机控制 电机(正转）</v>
      </c>
      <c r="I2630" s="10" t="str">
        <f t="shared" si="475"/>
        <v>DB1300,X1551.2</v>
      </c>
      <c r="J2630" s="13" t="str">
        <f>VLOOKUP(E2630,起始地址定义!A:D,2,FALSE)</f>
        <v>DB1300</v>
      </c>
      <c r="K2630" s="12" t="str">
        <f t="shared" si="476"/>
        <v>X1551.2</v>
      </c>
      <c r="L2630" s="13">
        <f>VLOOKUP(E2630,起始地址定义!A:D,3,FALSE)</f>
        <v>1550</v>
      </c>
      <c r="M2630" s="14">
        <f>VLOOKUP($F2630,类型描述及偏移量!$C:$H,2,FALSE)</f>
        <v>1.2</v>
      </c>
      <c r="N2630" s="14" t="str">
        <f>VLOOKUP($F2630,类型描述及偏移量!$C:$H,3,FALSE)</f>
        <v>离散</v>
      </c>
      <c r="O2630" s="14" t="str">
        <f>VLOOKUP($F2630,类型描述及偏移量!$C:$H,4,FALSE)</f>
        <v>None</v>
      </c>
      <c r="P2630" s="14" t="str">
        <f>VLOOKUP($F2630,类型描述及偏移量!$C:$H,5,FALSE)</f>
        <v>Yes</v>
      </c>
      <c r="Q2630" s="14" t="str">
        <f>VLOOKUP($F2630,类型描述及偏移量!$C:$H,6,FALSE)</f>
        <v>电机(正转）</v>
      </c>
    </row>
    <row r="2631" hidden="1" spans="1:17">
      <c r="A2631" s="12" t="str">
        <f t="shared" si="468"/>
        <v>CHP3</v>
      </c>
      <c r="B2631" s="12" t="str">
        <f t="shared" si="469"/>
        <v>M7_M</v>
      </c>
      <c r="C2631" s="12" t="str">
        <f t="shared" si="470"/>
        <v>OL</v>
      </c>
      <c r="D2631" s="12" t="str">
        <f t="shared" si="471"/>
        <v>BP_Motor_var</v>
      </c>
      <c r="E2631" s="13" t="str">
        <f t="shared" si="472"/>
        <v>CHP3_M7_M_BP_Motor_var</v>
      </c>
      <c r="F2631" s="14" t="str">
        <f t="shared" si="473"/>
        <v>BP_Motor_var_OL</v>
      </c>
      <c r="G2631" s="10" t="str">
        <f t="shared" si="474"/>
        <v>CHP3_M7_M_OL</v>
      </c>
      <c r="H2631" s="10" t="str">
        <f>VLOOKUP(基本表格!E2631,起始地址定义!A:D,4,FALSE)&amp;" "&amp;Q2631</f>
        <v>2435+P4-M8 3#刨片机油泵电机 电机控制 电机过载</v>
      </c>
      <c r="I2631" s="10" t="str">
        <f t="shared" si="475"/>
        <v>DB1300,X1551.3</v>
      </c>
      <c r="J2631" s="13" t="str">
        <f>VLOOKUP(E2631,起始地址定义!A:D,2,FALSE)</f>
        <v>DB1300</v>
      </c>
      <c r="K2631" s="12" t="str">
        <f t="shared" si="476"/>
        <v>X1551.3</v>
      </c>
      <c r="L2631" s="13">
        <f>VLOOKUP(E2631,起始地址定义!A:D,3,FALSE)</f>
        <v>1550</v>
      </c>
      <c r="M2631" s="14">
        <f>VLOOKUP($F2631,类型描述及偏移量!$C:$H,2,FALSE)</f>
        <v>1.3</v>
      </c>
      <c r="N2631" s="14" t="str">
        <f>VLOOKUP($F2631,类型描述及偏移量!$C:$H,3,FALSE)</f>
        <v>离散</v>
      </c>
      <c r="O2631" s="14" t="str">
        <f>VLOOKUP($F2631,类型描述及偏移量!$C:$H,4,FALSE)</f>
        <v>On</v>
      </c>
      <c r="P2631" s="14" t="str">
        <f>VLOOKUP($F2631,类型描述及偏移量!$C:$H,5,FALSE)</f>
        <v>Yes</v>
      </c>
      <c r="Q2631" s="14" t="str">
        <f>VLOOKUP($F2631,类型描述及偏移量!$C:$H,6,FALSE)</f>
        <v>电机过载</v>
      </c>
    </row>
    <row r="2632" hidden="1" spans="1:17">
      <c r="A2632" s="12" t="str">
        <f t="shared" si="468"/>
        <v>CHP3</v>
      </c>
      <c r="B2632" s="12" t="str">
        <f t="shared" si="469"/>
        <v>M7_M</v>
      </c>
      <c r="C2632" s="12" t="str">
        <f t="shared" si="470"/>
        <v>Fan_OL</v>
      </c>
      <c r="D2632" s="12" t="str">
        <f t="shared" si="471"/>
        <v>BP_Motor_var</v>
      </c>
      <c r="E2632" s="13" t="str">
        <f t="shared" si="472"/>
        <v>CHP3_M7_M_BP_Motor_var</v>
      </c>
      <c r="F2632" s="14" t="str">
        <f t="shared" si="473"/>
        <v>BP_Motor_var_Fan_OL</v>
      </c>
      <c r="G2632" s="10" t="str">
        <f t="shared" si="474"/>
        <v>CHP3_M7_M_Fan_OL</v>
      </c>
      <c r="H2632" s="10" t="str">
        <f>VLOOKUP(基本表格!E2632,起始地址定义!A:D,4,FALSE)&amp;" "&amp;Q2632</f>
        <v>2435+P4-M8 3#刨片机油泵电机 电机控制 风扇过载</v>
      </c>
      <c r="I2632" s="10" t="str">
        <f t="shared" si="475"/>
        <v>DB1300,X1551.4</v>
      </c>
      <c r="J2632" s="13" t="str">
        <f>VLOOKUP(E2632,起始地址定义!A:D,2,FALSE)</f>
        <v>DB1300</v>
      </c>
      <c r="K2632" s="12" t="str">
        <f t="shared" si="476"/>
        <v>X1551.4</v>
      </c>
      <c r="L2632" s="13">
        <f>VLOOKUP(E2632,起始地址定义!A:D,3,FALSE)</f>
        <v>1550</v>
      </c>
      <c r="M2632" s="14">
        <f>VLOOKUP($F2632,类型描述及偏移量!$C:$H,2,FALSE)</f>
        <v>1.4</v>
      </c>
      <c r="N2632" s="14" t="str">
        <f>VLOOKUP($F2632,类型描述及偏移量!$C:$H,3,FALSE)</f>
        <v>离散</v>
      </c>
      <c r="O2632" s="14" t="str">
        <f>VLOOKUP($F2632,类型描述及偏移量!$C:$H,4,FALSE)</f>
        <v>On</v>
      </c>
      <c r="P2632" s="14" t="str">
        <f>VLOOKUP($F2632,类型描述及偏移量!$C:$H,5,FALSE)</f>
        <v>Yes</v>
      </c>
      <c r="Q2632" s="14" t="str">
        <f>VLOOKUP($F2632,类型描述及偏移量!$C:$H,6,FALSE)</f>
        <v>风扇过载</v>
      </c>
    </row>
    <row r="2633" hidden="1" spans="1:17">
      <c r="A2633" s="12" t="str">
        <f t="shared" si="468"/>
        <v>CHP3</v>
      </c>
      <c r="B2633" s="12" t="str">
        <f t="shared" si="469"/>
        <v>M7_M</v>
      </c>
      <c r="C2633" s="12" t="str">
        <f t="shared" si="470"/>
        <v>RunSig</v>
      </c>
      <c r="D2633" s="12" t="str">
        <f t="shared" si="471"/>
        <v>BP_Motor_var</v>
      </c>
      <c r="E2633" s="13" t="str">
        <f t="shared" si="472"/>
        <v>CHP3_M7_M_BP_Motor_var</v>
      </c>
      <c r="F2633" s="14" t="str">
        <f t="shared" si="473"/>
        <v>BP_Motor_var_RunSig</v>
      </c>
      <c r="G2633" s="10" t="str">
        <f t="shared" si="474"/>
        <v>CHP3_M7_M_RunSig</v>
      </c>
      <c r="H2633" s="10" t="str">
        <f>VLOOKUP(基本表格!E2633,起始地址定义!A:D,4,FALSE)&amp;" "&amp;Q2633</f>
        <v>2435+P4-M8 3#刨片机油泵电机 电机控制 电机运行指示</v>
      </c>
      <c r="I2633" s="10" t="str">
        <f t="shared" si="475"/>
        <v>DB1300,X1551.5</v>
      </c>
      <c r="J2633" s="13" t="str">
        <f>VLOOKUP(E2633,起始地址定义!A:D,2,FALSE)</f>
        <v>DB1300</v>
      </c>
      <c r="K2633" s="12" t="str">
        <f t="shared" si="476"/>
        <v>X1551.5</v>
      </c>
      <c r="L2633" s="13">
        <f>VLOOKUP(E2633,起始地址定义!A:D,3,FALSE)</f>
        <v>1550</v>
      </c>
      <c r="M2633" s="14">
        <f>VLOOKUP($F2633,类型描述及偏移量!$C:$H,2,FALSE)</f>
        <v>1.5</v>
      </c>
      <c r="N2633" s="14" t="str">
        <f>VLOOKUP($F2633,类型描述及偏移量!$C:$H,3,FALSE)</f>
        <v>离散</v>
      </c>
      <c r="O2633" s="14" t="str">
        <f>VLOOKUP($F2633,类型描述及偏移量!$C:$H,4,FALSE)</f>
        <v>None</v>
      </c>
      <c r="P2633" s="14" t="str">
        <f>VLOOKUP($F2633,类型描述及偏移量!$C:$H,5,FALSE)</f>
        <v>Yes</v>
      </c>
      <c r="Q2633" s="14" t="str">
        <f>VLOOKUP($F2633,类型描述及偏移量!$C:$H,6,FALSE)</f>
        <v>电机运行指示</v>
      </c>
    </row>
    <row r="2634" hidden="1" spans="1:17">
      <c r="A2634" s="12" t="str">
        <f t="shared" si="468"/>
        <v>CHP3</v>
      </c>
      <c r="B2634" s="12" t="str">
        <f t="shared" si="469"/>
        <v>M7_M</v>
      </c>
      <c r="C2634" s="12" t="str">
        <f t="shared" si="470"/>
        <v>Break_ALM</v>
      </c>
      <c r="D2634" s="12" t="str">
        <f t="shared" si="471"/>
        <v>BP_Motor_var</v>
      </c>
      <c r="E2634" s="13" t="str">
        <f t="shared" si="472"/>
        <v>CHP3_M7_M_BP_Motor_var</v>
      </c>
      <c r="F2634" s="14" t="str">
        <f t="shared" si="473"/>
        <v>BP_Motor_var_Break_ALM</v>
      </c>
      <c r="G2634" s="10" t="str">
        <f t="shared" si="474"/>
        <v>CHP3_M7_M_Break_ALM</v>
      </c>
      <c r="H2634" s="10" t="str">
        <f>VLOOKUP(基本表格!E2634,起始地址定义!A:D,4,FALSE)&amp;" "&amp;Q2634</f>
        <v>2435+P4-M8 3#刨片机油泵电机 电机控制 断链报警</v>
      </c>
      <c r="I2634" s="10" t="str">
        <f t="shared" si="475"/>
        <v>DB1300,X1551.6</v>
      </c>
      <c r="J2634" s="13" t="str">
        <f>VLOOKUP(E2634,起始地址定义!A:D,2,FALSE)</f>
        <v>DB1300</v>
      </c>
      <c r="K2634" s="12" t="str">
        <f t="shared" si="476"/>
        <v>X1551.6</v>
      </c>
      <c r="L2634" s="13">
        <f>VLOOKUP(E2634,起始地址定义!A:D,3,FALSE)</f>
        <v>1550</v>
      </c>
      <c r="M2634" s="14">
        <f>VLOOKUP($F2634,类型描述及偏移量!$C:$H,2,FALSE)</f>
        <v>1.6</v>
      </c>
      <c r="N2634" s="14" t="str">
        <f>VLOOKUP($F2634,类型描述及偏移量!$C:$H,3,FALSE)</f>
        <v>离散</v>
      </c>
      <c r="O2634" s="14" t="str">
        <f>VLOOKUP($F2634,类型描述及偏移量!$C:$H,4,FALSE)</f>
        <v>On</v>
      </c>
      <c r="P2634" s="14" t="str">
        <f>VLOOKUP($F2634,类型描述及偏移量!$C:$H,5,FALSE)</f>
        <v>Yes</v>
      </c>
      <c r="Q2634" s="14" t="str">
        <f>VLOOKUP($F2634,类型描述及偏移量!$C:$H,6,FALSE)</f>
        <v>断链报警</v>
      </c>
    </row>
    <row r="2635" hidden="1" spans="1:17">
      <c r="A2635" s="12" t="str">
        <f t="shared" si="468"/>
        <v>CHP3</v>
      </c>
      <c r="B2635" s="12" t="str">
        <f t="shared" si="469"/>
        <v>M7_M</v>
      </c>
      <c r="C2635" s="12" t="str">
        <f t="shared" si="470"/>
        <v>Break_CHK</v>
      </c>
      <c r="D2635" s="12" t="str">
        <f t="shared" si="471"/>
        <v>BP_Motor_var</v>
      </c>
      <c r="E2635" s="13" t="str">
        <f t="shared" si="472"/>
        <v>CHP3_M7_M_BP_Motor_var</v>
      </c>
      <c r="F2635" s="14" t="str">
        <f t="shared" si="473"/>
        <v>BP_Motor_var_Break_CHK</v>
      </c>
      <c r="G2635" s="10" t="str">
        <f t="shared" si="474"/>
        <v>CHP3_M7_M_Break_CHK</v>
      </c>
      <c r="H2635" s="10" t="str">
        <f>VLOOKUP(基本表格!E2635,起始地址定义!A:D,4,FALSE)&amp;" "&amp;Q2635</f>
        <v>2435+P4-M8 3#刨片机油泵电机 电机控制 断链检测</v>
      </c>
      <c r="I2635" s="10" t="str">
        <f t="shared" si="475"/>
        <v>DB1300,X1551.7</v>
      </c>
      <c r="J2635" s="13" t="str">
        <f>VLOOKUP(E2635,起始地址定义!A:D,2,FALSE)</f>
        <v>DB1300</v>
      </c>
      <c r="K2635" s="12" t="str">
        <f t="shared" si="476"/>
        <v>X1551.7</v>
      </c>
      <c r="L2635" s="13">
        <f>VLOOKUP(E2635,起始地址定义!A:D,3,FALSE)</f>
        <v>1550</v>
      </c>
      <c r="M2635" s="14">
        <f>VLOOKUP($F2635,类型描述及偏移量!$C:$H,2,FALSE)</f>
        <v>1.7</v>
      </c>
      <c r="N2635" s="14" t="str">
        <f>VLOOKUP($F2635,类型描述及偏移量!$C:$H,3,FALSE)</f>
        <v>离散</v>
      </c>
      <c r="O2635" s="14" t="str">
        <f>VLOOKUP($F2635,类型描述及偏移量!$C:$H,4,FALSE)</f>
        <v>None</v>
      </c>
      <c r="P2635" s="14" t="str">
        <f>VLOOKUP($F2635,类型描述及偏移量!$C:$H,5,FALSE)</f>
        <v>Yes</v>
      </c>
      <c r="Q2635" s="14" t="str">
        <f>VLOOKUP($F2635,类型描述及偏移量!$C:$H,6,FALSE)</f>
        <v>断链检测</v>
      </c>
    </row>
    <row r="2636" hidden="1" spans="1:17">
      <c r="A2636" s="12" t="str">
        <f t="shared" si="468"/>
        <v>CHP3</v>
      </c>
      <c r="B2636" s="12" t="str">
        <f t="shared" si="469"/>
        <v>M7_M</v>
      </c>
      <c r="C2636" s="12" t="str">
        <f t="shared" si="470"/>
        <v>INV_Res_HMI</v>
      </c>
      <c r="D2636" s="12" t="str">
        <f t="shared" si="471"/>
        <v>BP_Motor_var</v>
      </c>
      <c r="E2636" s="13" t="str">
        <f t="shared" si="472"/>
        <v>CHP3_M7_M_BP_Motor_var</v>
      </c>
      <c r="F2636" s="14" t="str">
        <f t="shared" si="473"/>
        <v>BP_Motor_var_INV_Res_HMI</v>
      </c>
      <c r="G2636" s="10" t="str">
        <f t="shared" si="474"/>
        <v>CHP3_M7_M_INV_Res_HMI</v>
      </c>
      <c r="H2636" s="10" t="str">
        <f>VLOOKUP(基本表格!E2636,起始地址定义!A:D,4,FALSE)&amp;" "&amp;Q2636</f>
        <v>2435+P4-M8 3#刨片机油泵电机 电机控制 复位</v>
      </c>
      <c r="I2636" s="10" t="str">
        <f t="shared" si="475"/>
        <v>DB1300,X1552.0</v>
      </c>
      <c r="J2636" s="13" t="str">
        <f>VLOOKUP(E2636,起始地址定义!A:D,2,FALSE)</f>
        <v>DB1300</v>
      </c>
      <c r="K2636" s="12" t="str">
        <f t="shared" si="476"/>
        <v>X1552.0</v>
      </c>
      <c r="L2636" s="13">
        <f>VLOOKUP(E2636,起始地址定义!A:D,3,FALSE)</f>
        <v>1550</v>
      </c>
      <c r="M2636" s="14">
        <f>VLOOKUP($F2636,类型描述及偏移量!$C:$H,2,FALSE)</f>
        <v>2</v>
      </c>
      <c r="N2636" s="14" t="str">
        <f>VLOOKUP($F2636,类型描述及偏移量!$C:$H,3,FALSE)</f>
        <v>离散</v>
      </c>
      <c r="O2636" s="14" t="str">
        <f>VLOOKUP($F2636,类型描述及偏移量!$C:$H,4,FALSE)</f>
        <v>None</v>
      </c>
      <c r="P2636" s="14" t="str">
        <f>VLOOKUP($F2636,类型描述及偏移量!$C:$H,5,FALSE)</f>
        <v>No</v>
      </c>
      <c r="Q2636" s="14" t="str">
        <f>VLOOKUP($F2636,类型描述及偏移量!$C:$H,6,FALSE)</f>
        <v>复位</v>
      </c>
    </row>
    <row r="2637" hidden="1" spans="1:17">
      <c r="A2637" s="12" t="str">
        <f t="shared" si="468"/>
        <v>CHP3</v>
      </c>
      <c r="B2637" s="12" t="str">
        <f t="shared" si="469"/>
        <v>M7_M</v>
      </c>
      <c r="C2637" s="12" t="str">
        <f t="shared" si="470"/>
        <v>Break_EN</v>
      </c>
      <c r="D2637" s="12" t="str">
        <f t="shared" si="471"/>
        <v>BP_Motor_var</v>
      </c>
      <c r="E2637" s="13" t="str">
        <f t="shared" si="472"/>
        <v>CHP3_M7_M_BP_Motor_var</v>
      </c>
      <c r="F2637" s="14" t="str">
        <f t="shared" si="473"/>
        <v>BP_Motor_var_Break_EN</v>
      </c>
      <c r="G2637" s="10" t="str">
        <f t="shared" si="474"/>
        <v>CHP3_M7_M_Break_EN</v>
      </c>
      <c r="H2637" s="10" t="str">
        <f>VLOOKUP(基本表格!E2637,起始地址定义!A:D,4,FALSE)&amp;" "&amp;Q2637</f>
        <v>2435+P4-M8 3#刨片机油泵电机 电机控制 断链保护使能</v>
      </c>
      <c r="I2637" s="10" t="str">
        <f t="shared" si="475"/>
        <v>DB1300,X1552.1</v>
      </c>
      <c r="J2637" s="13" t="str">
        <f>VLOOKUP(E2637,起始地址定义!A:D,2,FALSE)</f>
        <v>DB1300</v>
      </c>
      <c r="K2637" s="12" t="str">
        <f t="shared" si="476"/>
        <v>X1552.1</v>
      </c>
      <c r="L2637" s="13">
        <f>VLOOKUP(E2637,起始地址定义!A:D,3,FALSE)</f>
        <v>1550</v>
      </c>
      <c r="M2637" s="14">
        <f>VLOOKUP($F2637,类型描述及偏移量!$C:$H,2,FALSE)</f>
        <v>2.1</v>
      </c>
      <c r="N2637" s="14" t="str">
        <f>VLOOKUP($F2637,类型描述及偏移量!$C:$H,3,FALSE)</f>
        <v>离散</v>
      </c>
      <c r="O2637" s="14" t="str">
        <f>VLOOKUP($F2637,类型描述及偏移量!$C:$H,4,FALSE)</f>
        <v>None</v>
      </c>
      <c r="P2637" s="14" t="str">
        <f>VLOOKUP($F2637,类型描述及偏移量!$C:$H,5,FALSE)</f>
        <v>No</v>
      </c>
      <c r="Q2637" s="14" t="str">
        <f>VLOOKUP($F2637,类型描述及偏移量!$C:$H,6,FALSE)</f>
        <v>断链保护使能</v>
      </c>
    </row>
    <row r="2638" hidden="1" spans="1:17">
      <c r="A2638" s="12" t="str">
        <f t="shared" si="468"/>
        <v>CHP3</v>
      </c>
      <c r="B2638" s="12" t="str">
        <f t="shared" si="469"/>
        <v>M7_M</v>
      </c>
      <c r="C2638" s="12" t="str">
        <f t="shared" si="470"/>
        <v>Break_Stop</v>
      </c>
      <c r="D2638" s="12" t="str">
        <f t="shared" si="471"/>
        <v>BP_Motor_var</v>
      </c>
      <c r="E2638" s="13" t="str">
        <f t="shared" si="472"/>
        <v>CHP3_M7_M_BP_Motor_var</v>
      </c>
      <c r="F2638" s="14" t="str">
        <f t="shared" si="473"/>
        <v>BP_Motor_var_Break_Stop</v>
      </c>
      <c r="G2638" s="10" t="str">
        <f t="shared" si="474"/>
        <v>CHP3_M7_M_Break_Stop</v>
      </c>
      <c r="H2638" s="10" t="str">
        <f>VLOOKUP(基本表格!E2638,起始地址定义!A:D,4,FALSE)&amp;" "&amp;Q2638</f>
        <v>2435+P4-M8 3#刨片机油泵电机 电机控制 断链导致停机</v>
      </c>
      <c r="I2638" s="10" t="str">
        <f t="shared" si="475"/>
        <v>DB1300,X1552.2</v>
      </c>
      <c r="J2638" s="13" t="str">
        <f>VLOOKUP(E2638,起始地址定义!A:D,2,FALSE)</f>
        <v>DB1300</v>
      </c>
      <c r="K2638" s="12" t="str">
        <f t="shared" si="476"/>
        <v>X1552.2</v>
      </c>
      <c r="L2638" s="13">
        <f>VLOOKUP(E2638,起始地址定义!A:D,3,FALSE)</f>
        <v>1550</v>
      </c>
      <c r="M2638" s="14">
        <f>VLOOKUP($F2638,类型描述及偏移量!$C:$H,2,FALSE)</f>
        <v>2.2</v>
      </c>
      <c r="N2638" s="14" t="str">
        <f>VLOOKUP($F2638,类型描述及偏移量!$C:$H,3,FALSE)</f>
        <v>离散</v>
      </c>
      <c r="O2638" s="14" t="str">
        <f>VLOOKUP($F2638,类型描述及偏移量!$C:$H,4,FALSE)</f>
        <v>On</v>
      </c>
      <c r="P2638" s="14" t="str">
        <f>VLOOKUP($F2638,类型描述及偏移量!$C:$H,5,FALSE)</f>
        <v>Yes</v>
      </c>
      <c r="Q2638" s="14" t="str">
        <f>VLOOKUP($F2638,类型描述及偏移量!$C:$H,6,FALSE)</f>
        <v>断链导致停机</v>
      </c>
    </row>
    <row r="2639" hidden="1" spans="1:17">
      <c r="A2639" s="12" t="str">
        <f t="shared" si="468"/>
        <v>CHP3</v>
      </c>
      <c r="B2639" s="12" t="str">
        <f t="shared" si="469"/>
        <v>M7_M</v>
      </c>
      <c r="C2639" s="12" t="str">
        <f t="shared" si="470"/>
        <v>Motor_Back</v>
      </c>
      <c r="D2639" s="12" t="str">
        <f t="shared" si="471"/>
        <v>BP_Motor_var</v>
      </c>
      <c r="E2639" s="13" t="str">
        <f t="shared" si="472"/>
        <v>CHP3_M7_M_BP_Motor_var</v>
      </c>
      <c r="F2639" s="14" t="str">
        <f t="shared" si="473"/>
        <v>BP_Motor_var_Motor_Back</v>
      </c>
      <c r="G2639" s="10" t="str">
        <f t="shared" si="474"/>
        <v>CHP3_M7_M_Motor_Back</v>
      </c>
      <c r="H2639" s="10" t="str">
        <f>VLOOKUP(基本表格!E2639,起始地址定义!A:D,4,FALSE)&amp;" "&amp;Q2639</f>
        <v>2435+P4-M8 3#刨片机油泵电机 电机控制 电机(反转）</v>
      </c>
      <c r="I2639" s="10" t="str">
        <f t="shared" si="475"/>
        <v>DB1300,X1552.3</v>
      </c>
      <c r="J2639" s="13" t="str">
        <f>VLOOKUP(E2639,起始地址定义!A:D,2,FALSE)</f>
        <v>DB1300</v>
      </c>
      <c r="K2639" s="12" t="str">
        <f t="shared" si="476"/>
        <v>X1552.3</v>
      </c>
      <c r="L2639" s="13">
        <f>VLOOKUP(E2639,起始地址定义!A:D,3,FALSE)</f>
        <v>1550</v>
      </c>
      <c r="M2639" s="14">
        <f>VLOOKUP($F2639,类型描述及偏移量!$C:$H,2,FALSE)</f>
        <v>2.3</v>
      </c>
      <c r="N2639" s="14" t="str">
        <f>VLOOKUP($F2639,类型描述及偏移量!$C:$H,3,FALSE)</f>
        <v>离散</v>
      </c>
      <c r="O2639" s="14" t="str">
        <f>VLOOKUP($F2639,类型描述及偏移量!$C:$H,4,FALSE)</f>
        <v>None</v>
      </c>
      <c r="P2639" s="14" t="str">
        <f>VLOOKUP($F2639,类型描述及偏移量!$C:$H,5,FALSE)</f>
        <v>Yes</v>
      </c>
      <c r="Q2639" s="14" t="str">
        <f>VLOOKUP($F2639,类型描述及偏移量!$C:$H,6,FALSE)</f>
        <v>电机(反转）</v>
      </c>
    </row>
    <row r="2640" hidden="1" spans="1:17">
      <c r="A2640" s="12" t="str">
        <f t="shared" si="468"/>
        <v>CHP3</v>
      </c>
      <c r="B2640" s="12" t="str">
        <f t="shared" si="469"/>
        <v>M7_M</v>
      </c>
      <c r="C2640" s="12" t="str">
        <f t="shared" si="470"/>
        <v>Loc</v>
      </c>
      <c r="D2640" s="12" t="str">
        <f t="shared" si="471"/>
        <v>BP_Motor_var</v>
      </c>
      <c r="E2640" s="13" t="str">
        <f t="shared" si="472"/>
        <v>CHP3_M7_M_BP_Motor_var</v>
      </c>
      <c r="F2640" s="14" t="str">
        <f t="shared" si="473"/>
        <v>BP_Motor_var_Loc</v>
      </c>
      <c r="G2640" s="10" t="str">
        <f t="shared" si="474"/>
        <v>CHP3_M7_M_Loc</v>
      </c>
      <c r="H2640" s="10" t="str">
        <f>VLOOKUP(基本表格!E2640,起始地址定义!A:D,4,FALSE)&amp;" "&amp;Q2640</f>
        <v>2435+P4-M8 3#刨片机油泵电机 电机控制 本地</v>
      </c>
      <c r="I2640" s="10" t="str">
        <f t="shared" si="475"/>
        <v>DB1300,X1552.4</v>
      </c>
      <c r="J2640" s="13" t="str">
        <f>VLOOKUP(E2640,起始地址定义!A:D,2,FALSE)</f>
        <v>DB1300</v>
      </c>
      <c r="K2640" s="12" t="str">
        <f t="shared" si="476"/>
        <v>X1552.4</v>
      </c>
      <c r="L2640" s="13">
        <f>VLOOKUP(E2640,起始地址定义!A:D,3,FALSE)</f>
        <v>1550</v>
      </c>
      <c r="M2640" s="14">
        <f>VLOOKUP($F2640,类型描述及偏移量!$C:$H,2,FALSE)</f>
        <v>2.4</v>
      </c>
      <c r="N2640" s="14" t="str">
        <f>VLOOKUP($F2640,类型描述及偏移量!$C:$H,3,FALSE)</f>
        <v>离散</v>
      </c>
      <c r="O2640" s="14" t="str">
        <f>VLOOKUP($F2640,类型描述及偏移量!$C:$H,4,FALSE)</f>
        <v>None</v>
      </c>
      <c r="P2640" s="14" t="str">
        <f>VLOOKUP($F2640,类型描述及偏移量!$C:$H,5,FALSE)</f>
        <v>Yes</v>
      </c>
      <c r="Q2640" s="14" t="str">
        <f>VLOOKUP($F2640,类型描述及偏移量!$C:$H,6,FALSE)</f>
        <v>本地</v>
      </c>
    </row>
    <row r="2641" hidden="1" spans="1:17">
      <c r="A2641" s="12" t="str">
        <f t="shared" si="468"/>
        <v>CHP3</v>
      </c>
      <c r="B2641" s="12" t="str">
        <f t="shared" si="469"/>
        <v>M7_M</v>
      </c>
      <c r="C2641" s="12" t="str">
        <f t="shared" si="470"/>
        <v>Rem</v>
      </c>
      <c r="D2641" s="12" t="str">
        <f t="shared" si="471"/>
        <v>BP_Motor_var</v>
      </c>
      <c r="E2641" s="13" t="str">
        <f t="shared" si="472"/>
        <v>CHP3_M7_M_BP_Motor_var</v>
      </c>
      <c r="F2641" s="14" t="str">
        <f t="shared" si="473"/>
        <v>BP_Motor_var_Rem</v>
      </c>
      <c r="G2641" s="10" t="str">
        <f t="shared" si="474"/>
        <v>CHP3_M7_M_Rem</v>
      </c>
      <c r="H2641" s="10" t="str">
        <f>VLOOKUP(基本表格!E2641,起始地址定义!A:D,4,FALSE)&amp;" "&amp;Q2641</f>
        <v>2435+P4-M8 3#刨片机油泵电机 电机控制 远程</v>
      </c>
      <c r="I2641" s="10" t="str">
        <f t="shared" si="475"/>
        <v>DB1300,X1552.5</v>
      </c>
      <c r="J2641" s="13" t="str">
        <f>VLOOKUP(E2641,起始地址定义!A:D,2,FALSE)</f>
        <v>DB1300</v>
      </c>
      <c r="K2641" s="12" t="str">
        <f t="shared" si="476"/>
        <v>X1552.5</v>
      </c>
      <c r="L2641" s="13">
        <f>VLOOKUP(E2641,起始地址定义!A:D,3,FALSE)</f>
        <v>1550</v>
      </c>
      <c r="M2641" s="14">
        <f>VLOOKUP($F2641,类型描述及偏移量!$C:$H,2,FALSE)</f>
        <v>2.5</v>
      </c>
      <c r="N2641" s="14" t="str">
        <f>VLOOKUP($F2641,类型描述及偏移量!$C:$H,3,FALSE)</f>
        <v>离散</v>
      </c>
      <c r="O2641" s="14" t="str">
        <f>VLOOKUP($F2641,类型描述及偏移量!$C:$H,4,FALSE)</f>
        <v>None</v>
      </c>
      <c r="P2641" s="14" t="str">
        <f>VLOOKUP($F2641,类型描述及偏移量!$C:$H,5,FALSE)</f>
        <v>Yes</v>
      </c>
      <c r="Q2641" s="14" t="str">
        <f>VLOOKUP($F2641,类型描述及偏移量!$C:$H,6,FALSE)</f>
        <v>远程</v>
      </c>
    </row>
    <row r="2642" hidden="1" spans="1:17">
      <c r="A2642" s="12" t="str">
        <f t="shared" si="468"/>
        <v>CHP3</v>
      </c>
      <c r="B2642" s="12" t="str">
        <f t="shared" si="469"/>
        <v>M7_M</v>
      </c>
      <c r="C2642" s="12" t="str">
        <f t="shared" si="470"/>
        <v>Blocking_ALM</v>
      </c>
      <c r="D2642" s="12" t="str">
        <f t="shared" si="471"/>
        <v>BP_Motor_var</v>
      </c>
      <c r="E2642" s="13" t="str">
        <f t="shared" si="472"/>
        <v>CHP3_M7_M_BP_Motor_var</v>
      </c>
      <c r="F2642" s="14" t="str">
        <f t="shared" si="473"/>
        <v>BP_Motor_var_Blocking_ALM</v>
      </c>
      <c r="G2642" s="10" t="str">
        <f t="shared" si="474"/>
        <v>CHP3_M7_M_Blocking_ALM</v>
      </c>
      <c r="H2642" s="10" t="str">
        <f>VLOOKUP(基本表格!E2642,起始地址定义!A:D,4,FALSE)&amp;" "&amp;Q2642</f>
        <v>2435+P4-M8 3#刨片机油泵电机 电机控制 堵料报警</v>
      </c>
      <c r="I2642" s="10" t="str">
        <f t="shared" si="475"/>
        <v>DB1300,X1552.6</v>
      </c>
      <c r="J2642" s="13" t="str">
        <f>VLOOKUP(E2642,起始地址定义!A:D,2,FALSE)</f>
        <v>DB1300</v>
      </c>
      <c r="K2642" s="12" t="str">
        <f t="shared" si="476"/>
        <v>X1552.6</v>
      </c>
      <c r="L2642" s="13">
        <f>VLOOKUP(E2642,起始地址定义!A:D,3,FALSE)</f>
        <v>1550</v>
      </c>
      <c r="M2642" s="14">
        <f>VLOOKUP($F2642,类型描述及偏移量!$C:$H,2,FALSE)</f>
        <v>2.6</v>
      </c>
      <c r="N2642" s="14" t="str">
        <f>VLOOKUP($F2642,类型描述及偏移量!$C:$H,3,FALSE)</f>
        <v>离散</v>
      </c>
      <c r="O2642" s="14" t="str">
        <f>VLOOKUP($F2642,类型描述及偏移量!$C:$H,4,FALSE)</f>
        <v>On</v>
      </c>
      <c r="P2642" s="14" t="str">
        <f>VLOOKUP($F2642,类型描述及偏移量!$C:$H,5,FALSE)</f>
        <v>Yes</v>
      </c>
      <c r="Q2642" s="14" t="str">
        <f>VLOOKUP($F2642,类型描述及偏移量!$C:$H,6,FALSE)</f>
        <v>堵料报警</v>
      </c>
    </row>
    <row r="2643" hidden="1" spans="1:17">
      <c r="A2643" s="12" t="str">
        <f t="shared" si="468"/>
        <v>CHP3</v>
      </c>
      <c r="B2643" s="12" t="str">
        <f t="shared" si="469"/>
        <v>M7_M</v>
      </c>
      <c r="C2643" s="12" t="str">
        <f t="shared" si="470"/>
        <v>Blocking_CHK</v>
      </c>
      <c r="D2643" s="12" t="str">
        <f t="shared" si="471"/>
        <v>BP_Motor_var</v>
      </c>
      <c r="E2643" s="13" t="str">
        <f t="shared" si="472"/>
        <v>CHP3_M7_M_BP_Motor_var</v>
      </c>
      <c r="F2643" s="14" t="str">
        <f t="shared" si="473"/>
        <v>BP_Motor_var_Blocking_CHK</v>
      </c>
      <c r="G2643" s="10" t="str">
        <f t="shared" si="474"/>
        <v>CHP3_M7_M_Blocking_CHK</v>
      </c>
      <c r="H2643" s="10" t="str">
        <f>VLOOKUP(基本表格!E2643,起始地址定义!A:D,4,FALSE)&amp;" "&amp;Q2643</f>
        <v>2435+P4-M8 3#刨片机油泵电机 电机控制 堵料检测</v>
      </c>
      <c r="I2643" s="10" t="str">
        <f t="shared" si="475"/>
        <v>DB1300,X1552.7</v>
      </c>
      <c r="J2643" s="13" t="str">
        <f>VLOOKUP(E2643,起始地址定义!A:D,2,FALSE)</f>
        <v>DB1300</v>
      </c>
      <c r="K2643" s="12" t="str">
        <f t="shared" si="476"/>
        <v>X1552.7</v>
      </c>
      <c r="L2643" s="13">
        <f>VLOOKUP(E2643,起始地址定义!A:D,3,FALSE)</f>
        <v>1550</v>
      </c>
      <c r="M2643" s="14">
        <f>VLOOKUP($F2643,类型描述及偏移量!$C:$H,2,FALSE)</f>
        <v>2.7</v>
      </c>
      <c r="N2643" s="14" t="str">
        <f>VLOOKUP($F2643,类型描述及偏移量!$C:$H,3,FALSE)</f>
        <v>离散</v>
      </c>
      <c r="O2643" s="14" t="str">
        <f>VLOOKUP($F2643,类型描述及偏移量!$C:$H,4,FALSE)</f>
        <v>None</v>
      </c>
      <c r="P2643" s="14" t="str">
        <f>VLOOKUP($F2643,类型描述及偏移量!$C:$H,5,FALSE)</f>
        <v>Yes</v>
      </c>
      <c r="Q2643" s="14" t="str">
        <f>VLOOKUP($F2643,类型描述及偏移量!$C:$H,6,FALSE)</f>
        <v>堵料检测</v>
      </c>
    </row>
    <row r="2644" hidden="1" spans="1:17">
      <c r="A2644" s="12" t="str">
        <f t="shared" si="468"/>
        <v>CHP3</v>
      </c>
      <c r="B2644" s="12" t="str">
        <f t="shared" si="469"/>
        <v>M7_M</v>
      </c>
      <c r="C2644" s="12" t="str">
        <f t="shared" si="470"/>
        <v>Blocking_EN</v>
      </c>
      <c r="D2644" s="12" t="str">
        <f t="shared" si="471"/>
        <v>BP_Motor_var</v>
      </c>
      <c r="E2644" s="13" t="str">
        <f t="shared" si="472"/>
        <v>CHP3_M7_M_BP_Motor_var</v>
      </c>
      <c r="F2644" s="14" t="str">
        <f t="shared" si="473"/>
        <v>BP_Motor_var_Blocking_EN</v>
      </c>
      <c r="G2644" s="10" t="str">
        <f t="shared" si="474"/>
        <v>CHP3_M7_M_Blocking_EN</v>
      </c>
      <c r="H2644" s="10" t="str">
        <f>VLOOKUP(基本表格!E2644,起始地址定义!A:D,4,FALSE)&amp;" "&amp;Q2644</f>
        <v>2435+P4-M8 3#刨片机油泵电机 电机控制 堵料保护使能</v>
      </c>
      <c r="I2644" s="10" t="str">
        <f t="shared" si="475"/>
        <v>DB1300,X1553.0</v>
      </c>
      <c r="J2644" s="13" t="str">
        <f>VLOOKUP(E2644,起始地址定义!A:D,2,FALSE)</f>
        <v>DB1300</v>
      </c>
      <c r="K2644" s="12" t="str">
        <f t="shared" si="476"/>
        <v>X1553.0</v>
      </c>
      <c r="L2644" s="13">
        <f>VLOOKUP(E2644,起始地址定义!A:D,3,FALSE)</f>
        <v>1550</v>
      </c>
      <c r="M2644" s="14">
        <f>VLOOKUP($F2644,类型描述及偏移量!$C:$H,2,FALSE)</f>
        <v>3</v>
      </c>
      <c r="N2644" s="14" t="str">
        <f>VLOOKUP($F2644,类型描述及偏移量!$C:$H,3,FALSE)</f>
        <v>离散</v>
      </c>
      <c r="O2644" s="14" t="str">
        <f>VLOOKUP($F2644,类型描述及偏移量!$C:$H,4,FALSE)</f>
        <v>None</v>
      </c>
      <c r="P2644" s="14" t="str">
        <f>VLOOKUP($F2644,类型描述及偏移量!$C:$H,5,FALSE)</f>
        <v>No</v>
      </c>
      <c r="Q2644" s="14" t="str">
        <f>VLOOKUP($F2644,类型描述及偏移量!$C:$H,6,FALSE)</f>
        <v>堵料保护使能</v>
      </c>
    </row>
    <row r="2645" hidden="1" spans="1:17">
      <c r="A2645" s="12" t="str">
        <f t="shared" si="468"/>
        <v>CHP3</v>
      </c>
      <c r="B2645" s="12" t="str">
        <f t="shared" si="469"/>
        <v>M7_M</v>
      </c>
      <c r="C2645" s="12" t="str">
        <f t="shared" si="470"/>
        <v>Blocking_Stop</v>
      </c>
      <c r="D2645" s="12" t="str">
        <f t="shared" si="471"/>
        <v>BP_Motor_var</v>
      </c>
      <c r="E2645" s="13" t="str">
        <f t="shared" si="472"/>
        <v>CHP3_M7_M_BP_Motor_var</v>
      </c>
      <c r="F2645" s="14" t="str">
        <f t="shared" si="473"/>
        <v>BP_Motor_var_Blocking_Stop</v>
      </c>
      <c r="G2645" s="10" t="str">
        <f t="shared" si="474"/>
        <v>CHP3_M7_M_Blocking_Stop</v>
      </c>
      <c r="H2645" s="10" t="str">
        <f>VLOOKUP(基本表格!E2645,起始地址定义!A:D,4,FALSE)&amp;" "&amp;Q2645</f>
        <v>2435+P4-M8 3#刨片机油泵电机 电机控制 堵料导致停机</v>
      </c>
      <c r="I2645" s="10" t="str">
        <f t="shared" si="475"/>
        <v>DB1300,X1553.1</v>
      </c>
      <c r="J2645" s="13" t="str">
        <f>VLOOKUP(E2645,起始地址定义!A:D,2,FALSE)</f>
        <v>DB1300</v>
      </c>
      <c r="K2645" s="12" t="str">
        <f t="shared" si="476"/>
        <v>X1553.1</v>
      </c>
      <c r="L2645" s="13">
        <f>VLOOKUP(E2645,起始地址定义!A:D,3,FALSE)</f>
        <v>1550</v>
      </c>
      <c r="M2645" s="14">
        <f>VLOOKUP($F2645,类型描述及偏移量!$C:$H,2,FALSE)</f>
        <v>3.1</v>
      </c>
      <c r="N2645" s="14" t="str">
        <f>VLOOKUP($F2645,类型描述及偏移量!$C:$H,3,FALSE)</f>
        <v>离散</v>
      </c>
      <c r="O2645" s="14" t="str">
        <f>VLOOKUP($F2645,类型描述及偏移量!$C:$H,4,FALSE)</f>
        <v>On</v>
      </c>
      <c r="P2645" s="14" t="str">
        <f>VLOOKUP($F2645,类型描述及偏移量!$C:$H,5,FALSE)</f>
        <v>Yes</v>
      </c>
      <c r="Q2645" s="14" t="str">
        <f>VLOOKUP($F2645,类型描述及偏移量!$C:$H,6,FALSE)</f>
        <v>堵料导致停机</v>
      </c>
    </row>
    <row r="2646" hidden="1" spans="1:17">
      <c r="A2646" s="12" t="str">
        <f t="shared" si="468"/>
        <v>CHP3</v>
      </c>
      <c r="B2646" s="12" t="str">
        <f t="shared" si="469"/>
        <v>M7_M</v>
      </c>
      <c r="C2646" s="12" t="str">
        <f t="shared" si="470"/>
        <v>BreakTime</v>
      </c>
      <c r="D2646" s="12" t="str">
        <f t="shared" si="471"/>
        <v>BP_Motor_var</v>
      </c>
      <c r="E2646" s="13" t="str">
        <f t="shared" si="472"/>
        <v>CHP3_M7_M_BP_Motor_var</v>
      </c>
      <c r="F2646" s="14" t="str">
        <f t="shared" si="473"/>
        <v>BP_Motor_var_BreakTime</v>
      </c>
      <c r="G2646" s="10" t="str">
        <f t="shared" si="474"/>
        <v>CHP3_M7_M_BreakTime</v>
      </c>
      <c r="H2646" s="10" t="str">
        <f>VLOOKUP(基本表格!E2646,起始地址定义!A:D,4,FALSE)&amp;" "&amp;Q2646</f>
        <v>2435+P4-M8 3#刨片机油泵电机 电机控制 断链超时时间 秒</v>
      </c>
      <c r="I2646" s="10" t="str">
        <f t="shared" si="475"/>
        <v>DB1300,INT1554</v>
      </c>
      <c r="J2646" s="13" t="str">
        <f>VLOOKUP(E2646,起始地址定义!A:D,2,FALSE)</f>
        <v>DB1300</v>
      </c>
      <c r="K2646" s="12" t="str">
        <f t="shared" si="476"/>
        <v>INT1554</v>
      </c>
      <c r="L2646" s="13">
        <f>VLOOKUP(E2646,起始地址定义!A:D,3,FALSE)</f>
        <v>1550</v>
      </c>
      <c r="M2646" s="14">
        <f>VLOOKUP($F2646,类型描述及偏移量!$C:$H,2,FALSE)</f>
        <v>4</v>
      </c>
      <c r="N2646" s="14" t="str">
        <f>VLOOKUP($F2646,类型描述及偏移量!$C:$H,3,FALSE)</f>
        <v>整型</v>
      </c>
      <c r="O2646" s="14" t="str">
        <f>VLOOKUP($F2646,类型描述及偏移量!$C:$H,4,FALSE)</f>
        <v>None</v>
      </c>
      <c r="P2646" s="14" t="str">
        <f>VLOOKUP($F2646,类型描述及偏移量!$C:$H,5,FALSE)</f>
        <v>No</v>
      </c>
      <c r="Q2646" s="14" t="str">
        <f>VLOOKUP($F2646,类型描述及偏移量!$C:$H,6,FALSE)</f>
        <v>断链超时时间 秒</v>
      </c>
    </row>
    <row r="2647" hidden="1" spans="1:17">
      <c r="A2647" s="12" t="str">
        <f t="shared" si="468"/>
        <v>CHP3</v>
      </c>
      <c r="B2647" s="12" t="str">
        <f t="shared" si="469"/>
        <v>M7_M</v>
      </c>
      <c r="C2647" s="12" t="str">
        <f t="shared" si="470"/>
        <v>BlockingTime</v>
      </c>
      <c r="D2647" s="12" t="str">
        <f t="shared" si="471"/>
        <v>BP_Motor_var</v>
      </c>
      <c r="E2647" s="13" t="str">
        <f t="shared" si="472"/>
        <v>CHP3_M7_M_BP_Motor_var</v>
      </c>
      <c r="F2647" s="14" t="str">
        <f t="shared" si="473"/>
        <v>BP_Motor_var_BlockingTime</v>
      </c>
      <c r="G2647" s="10" t="str">
        <f t="shared" si="474"/>
        <v>CHP3_M7_M_BlockingTime</v>
      </c>
      <c r="H2647" s="10" t="str">
        <f>VLOOKUP(基本表格!E2647,起始地址定义!A:D,4,FALSE)&amp;" "&amp;Q2647</f>
        <v>2435+P4-M8 3#刨片机油泵电机 电机控制 堵料检测时间 秒</v>
      </c>
      <c r="I2647" s="10" t="str">
        <f t="shared" si="475"/>
        <v>DB1300,INT1556</v>
      </c>
      <c r="J2647" s="13" t="str">
        <f>VLOOKUP(E2647,起始地址定义!A:D,2,FALSE)</f>
        <v>DB1300</v>
      </c>
      <c r="K2647" s="12" t="str">
        <f t="shared" si="476"/>
        <v>INT1556</v>
      </c>
      <c r="L2647" s="13">
        <f>VLOOKUP(E2647,起始地址定义!A:D,3,FALSE)</f>
        <v>1550</v>
      </c>
      <c r="M2647" s="14">
        <f>VLOOKUP($F2647,类型描述及偏移量!$C:$H,2,FALSE)</f>
        <v>6</v>
      </c>
      <c r="N2647" s="14" t="str">
        <f>VLOOKUP($F2647,类型描述及偏移量!$C:$H,3,FALSE)</f>
        <v>整型</v>
      </c>
      <c r="O2647" s="14" t="str">
        <f>VLOOKUP($F2647,类型描述及偏移量!$C:$H,4,FALSE)</f>
        <v>None</v>
      </c>
      <c r="P2647" s="14" t="str">
        <f>VLOOKUP($F2647,类型描述及偏移量!$C:$H,5,FALSE)</f>
        <v>No</v>
      </c>
      <c r="Q2647" s="14" t="str">
        <f>VLOOKUP($F2647,类型描述及偏移量!$C:$H,6,FALSE)</f>
        <v>堵料检测时间 秒</v>
      </c>
    </row>
    <row r="2648" hidden="1" spans="1:17">
      <c r="A2648" s="12" t="str">
        <f t="shared" si="468"/>
        <v>CHP3</v>
      </c>
      <c r="B2648" s="12" t="str">
        <f t="shared" si="469"/>
        <v>M7_M</v>
      </c>
      <c r="C2648" s="12" t="str">
        <f t="shared" si="470"/>
        <v>PullSwitch_CHK</v>
      </c>
      <c r="D2648" s="12" t="str">
        <f t="shared" si="471"/>
        <v>BP_Motor_var</v>
      </c>
      <c r="E2648" s="13" t="str">
        <f t="shared" si="472"/>
        <v>CHP3_M7_M_BP_Motor_var</v>
      </c>
      <c r="F2648" s="14" t="str">
        <f t="shared" si="473"/>
        <v>BP_Motor_var_PullSwitch_CHK</v>
      </c>
      <c r="G2648" s="10" t="str">
        <f t="shared" si="474"/>
        <v>CHP3_M7_M_PullSwitch_CHK</v>
      </c>
      <c r="H2648" s="10" t="str">
        <f>VLOOKUP(基本表格!E2648,起始地址定义!A:D,4,FALSE)&amp;" "&amp;Q2648</f>
        <v>2435+P4-M8 3#刨片机油泵电机 电机控制 拉线开关</v>
      </c>
      <c r="I2648" s="10" t="str">
        <f t="shared" si="475"/>
        <v>DB1300,X1558.0</v>
      </c>
      <c r="J2648" s="13" t="str">
        <f>VLOOKUP(E2648,起始地址定义!A:D,2,FALSE)</f>
        <v>DB1300</v>
      </c>
      <c r="K2648" s="12" t="str">
        <f t="shared" si="476"/>
        <v>X1558.0</v>
      </c>
      <c r="L2648" s="13">
        <f>VLOOKUP(E2648,起始地址定义!A:D,3,FALSE)</f>
        <v>1550</v>
      </c>
      <c r="M2648" s="14">
        <f>VLOOKUP($F2648,类型描述及偏移量!$C:$H,2,FALSE)</f>
        <v>8</v>
      </c>
      <c r="N2648" s="14" t="str">
        <f>VLOOKUP($F2648,类型描述及偏移量!$C:$H,3,FALSE)</f>
        <v>离散</v>
      </c>
      <c r="O2648" s="14" t="str">
        <f>VLOOKUP($F2648,类型描述及偏移量!$C:$H,4,FALSE)</f>
        <v>On</v>
      </c>
      <c r="P2648" s="14" t="str">
        <f>VLOOKUP($F2648,类型描述及偏移量!$C:$H,5,FALSE)</f>
        <v>Yes</v>
      </c>
      <c r="Q2648" s="14" t="str">
        <f>VLOOKUP($F2648,类型描述及偏移量!$C:$H,6,FALSE)</f>
        <v>拉线开关</v>
      </c>
    </row>
    <row r="2649" hidden="1" spans="1:17">
      <c r="A2649" s="12" t="str">
        <f t="shared" si="468"/>
        <v>CHP3</v>
      </c>
      <c r="B2649" s="12" t="str">
        <f t="shared" si="469"/>
        <v>M7_M</v>
      </c>
      <c r="C2649" s="12" t="str">
        <f t="shared" si="470"/>
        <v>LMD_ALM</v>
      </c>
      <c r="D2649" s="12" t="str">
        <f t="shared" si="471"/>
        <v>BP_Motor_var</v>
      </c>
      <c r="E2649" s="13" t="str">
        <f t="shared" si="472"/>
        <v>CHP3_M7_M_BP_Motor_var</v>
      </c>
      <c r="F2649" s="14" t="str">
        <f t="shared" si="473"/>
        <v>BP_Motor_var_LMD_ALM</v>
      </c>
      <c r="G2649" s="10" t="str">
        <f t="shared" si="474"/>
        <v>CHP3_M7_M_LMD_ALM</v>
      </c>
      <c r="H2649" s="10" t="str">
        <f>VLOOKUP(基本表格!E2649,起始地址定义!A:D,4,FALSE)&amp;" "&amp;Q2649</f>
        <v>2435+P4-M8 3#刨片机油泵电机 电机控制 左跑偏报警</v>
      </c>
      <c r="I2649" s="10" t="str">
        <f t="shared" si="475"/>
        <v>DB1300,X1558.1</v>
      </c>
      <c r="J2649" s="13" t="str">
        <f>VLOOKUP(E2649,起始地址定义!A:D,2,FALSE)</f>
        <v>DB1300</v>
      </c>
      <c r="K2649" s="12" t="str">
        <f t="shared" si="476"/>
        <v>X1558.1</v>
      </c>
      <c r="L2649" s="13">
        <f>VLOOKUP(E2649,起始地址定义!A:D,3,FALSE)</f>
        <v>1550</v>
      </c>
      <c r="M2649" s="14">
        <f>VLOOKUP($F2649,类型描述及偏移量!$C:$H,2,FALSE)</f>
        <v>8.1</v>
      </c>
      <c r="N2649" s="14" t="str">
        <f>VLOOKUP($F2649,类型描述及偏移量!$C:$H,3,FALSE)</f>
        <v>离散</v>
      </c>
      <c r="O2649" s="14" t="str">
        <f>VLOOKUP($F2649,类型描述及偏移量!$C:$H,4,FALSE)</f>
        <v>On</v>
      </c>
      <c r="P2649" s="14" t="str">
        <f>VLOOKUP($F2649,类型描述及偏移量!$C:$H,5,FALSE)</f>
        <v>Yes</v>
      </c>
      <c r="Q2649" s="14" t="str">
        <f>VLOOKUP($F2649,类型描述及偏移量!$C:$H,6,FALSE)</f>
        <v>左跑偏报警</v>
      </c>
    </row>
    <row r="2650" hidden="1" spans="1:17">
      <c r="A2650" s="12" t="str">
        <f t="shared" si="468"/>
        <v>CHP3</v>
      </c>
      <c r="B2650" s="12" t="str">
        <f t="shared" si="469"/>
        <v>M7_M</v>
      </c>
      <c r="C2650" s="12" t="str">
        <f t="shared" si="470"/>
        <v>LMD_CHK_1</v>
      </c>
      <c r="D2650" s="12" t="str">
        <f t="shared" si="471"/>
        <v>BP_Motor_var</v>
      </c>
      <c r="E2650" s="13" t="str">
        <f t="shared" si="472"/>
        <v>CHP3_M7_M_BP_Motor_var</v>
      </c>
      <c r="F2650" s="14" t="str">
        <f t="shared" si="473"/>
        <v>BP_Motor_var_LMD_CHK_1</v>
      </c>
      <c r="G2650" s="10" t="str">
        <f t="shared" si="474"/>
        <v>CHP3_M7_M_LMD_CHK_1</v>
      </c>
      <c r="H2650" s="10" t="str">
        <f>VLOOKUP(基本表格!E2650,起始地址定义!A:D,4,FALSE)&amp;" "&amp;Q2650</f>
        <v>2435+P4-M8 3#刨片机油泵电机 电机控制 左跑偏1检测</v>
      </c>
      <c r="I2650" s="10" t="str">
        <f t="shared" si="475"/>
        <v>DB1300,X1558.2</v>
      </c>
      <c r="J2650" s="13" t="str">
        <f>VLOOKUP(E2650,起始地址定义!A:D,2,FALSE)</f>
        <v>DB1300</v>
      </c>
      <c r="K2650" s="12" t="str">
        <f t="shared" si="476"/>
        <v>X1558.2</v>
      </c>
      <c r="L2650" s="13">
        <f>VLOOKUP(E2650,起始地址定义!A:D,3,FALSE)</f>
        <v>1550</v>
      </c>
      <c r="M2650" s="14">
        <f>VLOOKUP($F2650,类型描述及偏移量!$C:$H,2,FALSE)</f>
        <v>8.2</v>
      </c>
      <c r="N2650" s="14" t="str">
        <f>VLOOKUP($F2650,类型描述及偏移量!$C:$H,3,FALSE)</f>
        <v>离散</v>
      </c>
      <c r="O2650" s="14" t="str">
        <f>VLOOKUP($F2650,类型描述及偏移量!$C:$H,4,FALSE)</f>
        <v>None</v>
      </c>
      <c r="P2650" s="14" t="str">
        <f>VLOOKUP($F2650,类型描述及偏移量!$C:$H,5,FALSE)</f>
        <v>Yes</v>
      </c>
      <c r="Q2650" s="14" t="str">
        <f>VLOOKUP($F2650,类型描述及偏移量!$C:$H,6,FALSE)</f>
        <v>左跑偏1检测</v>
      </c>
    </row>
    <row r="2651" hidden="1" spans="1:17">
      <c r="A2651" s="12" t="str">
        <f t="shared" si="468"/>
        <v>CHP3</v>
      </c>
      <c r="B2651" s="12" t="str">
        <f t="shared" si="469"/>
        <v>M7_M</v>
      </c>
      <c r="C2651" s="12" t="str">
        <f t="shared" si="470"/>
        <v>LMD_EN</v>
      </c>
      <c r="D2651" s="12" t="str">
        <f t="shared" si="471"/>
        <v>BP_Motor_var</v>
      </c>
      <c r="E2651" s="13" t="str">
        <f t="shared" si="472"/>
        <v>CHP3_M7_M_BP_Motor_var</v>
      </c>
      <c r="F2651" s="14" t="str">
        <f t="shared" si="473"/>
        <v>BP_Motor_var_LMD_EN</v>
      </c>
      <c r="G2651" s="10" t="str">
        <f t="shared" si="474"/>
        <v>CHP3_M7_M_LMD_EN</v>
      </c>
      <c r="H2651" s="10" t="str">
        <f>VLOOKUP(基本表格!E2651,起始地址定义!A:D,4,FALSE)&amp;" "&amp;Q2651</f>
        <v>2435+P4-M8 3#刨片机油泵电机 电机控制 左跑偏保护使能</v>
      </c>
      <c r="I2651" s="10" t="str">
        <f t="shared" si="475"/>
        <v>DB1300,X1558.3</v>
      </c>
      <c r="J2651" s="13" t="str">
        <f>VLOOKUP(E2651,起始地址定义!A:D,2,FALSE)</f>
        <v>DB1300</v>
      </c>
      <c r="K2651" s="12" t="str">
        <f t="shared" si="476"/>
        <v>X1558.3</v>
      </c>
      <c r="L2651" s="13">
        <f>VLOOKUP(E2651,起始地址定义!A:D,3,FALSE)</f>
        <v>1550</v>
      </c>
      <c r="M2651" s="14">
        <f>VLOOKUP($F2651,类型描述及偏移量!$C:$H,2,FALSE)</f>
        <v>8.3</v>
      </c>
      <c r="N2651" s="14" t="str">
        <f>VLOOKUP($F2651,类型描述及偏移量!$C:$H,3,FALSE)</f>
        <v>离散</v>
      </c>
      <c r="O2651" s="14" t="str">
        <f>VLOOKUP($F2651,类型描述及偏移量!$C:$H,4,FALSE)</f>
        <v>None</v>
      </c>
      <c r="P2651" s="14" t="str">
        <f>VLOOKUP($F2651,类型描述及偏移量!$C:$H,5,FALSE)</f>
        <v>No</v>
      </c>
      <c r="Q2651" s="14" t="str">
        <f>VLOOKUP($F2651,类型描述及偏移量!$C:$H,6,FALSE)</f>
        <v>左跑偏保护使能</v>
      </c>
    </row>
    <row r="2652" hidden="1" spans="1:17">
      <c r="A2652" s="12" t="str">
        <f t="shared" si="468"/>
        <v>CHP3</v>
      </c>
      <c r="B2652" s="12" t="str">
        <f t="shared" si="469"/>
        <v>M7_M</v>
      </c>
      <c r="C2652" s="12" t="str">
        <f t="shared" si="470"/>
        <v>LMD_Stop</v>
      </c>
      <c r="D2652" s="12" t="str">
        <f t="shared" si="471"/>
        <v>BP_Motor_var</v>
      </c>
      <c r="E2652" s="13" t="str">
        <f t="shared" si="472"/>
        <v>CHP3_M7_M_BP_Motor_var</v>
      </c>
      <c r="F2652" s="14" t="str">
        <f t="shared" si="473"/>
        <v>BP_Motor_var_LMD_Stop</v>
      </c>
      <c r="G2652" s="10" t="str">
        <f t="shared" si="474"/>
        <v>CHP3_M7_M_LMD_Stop</v>
      </c>
      <c r="H2652" s="10" t="str">
        <f>VLOOKUP(基本表格!E2652,起始地址定义!A:D,4,FALSE)&amp;" "&amp;Q2652</f>
        <v>2435+P4-M8 3#刨片机油泵电机 电机控制 左跑偏导致停机</v>
      </c>
      <c r="I2652" s="10" t="str">
        <f t="shared" si="475"/>
        <v>DB1300,X1558.4</v>
      </c>
      <c r="J2652" s="13" t="str">
        <f>VLOOKUP(E2652,起始地址定义!A:D,2,FALSE)</f>
        <v>DB1300</v>
      </c>
      <c r="K2652" s="12" t="str">
        <f t="shared" si="476"/>
        <v>X1558.4</v>
      </c>
      <c r="L2652" s="13">
        <f>VLOOKUP(E2652,起始地址定义!A:D,3,FALSE)</f>
        <v>1550</v>
      </c>
      <c r="M2652" s="14">
        <f>VLOOKUP($F2652,类型描述及偏移量!$C:$H,2,FALSE)</f>
        <v>8.4</v>
      </c>
      <c r="N2652" s="14" t="str">
        <f>VLOOKUP($F2652,类型描述及偏移量!$C:$H,3,FALSE)</f>
        <v>离散</v>
      </c>
      <c r="O2652" s="14" t="str">
        <f>VLOOKUP($F2652,类型描述及偏移量!$C:$H,4,FALSE)</f>
        <v>On</v>
      </c>
      <c r="P2652" s="14" t="str">
        <f>VLOOKUP($F2652,类型描述及偏移量!$C:$H,5,FALSE)</f>
        <v>Yes</v>
      </c>
      <c r="Q2652" s="14" t="str">
        <f>VLOOKUP($F2652,类型描述及偏移量!$C:$H,6,FALSE)</f>
        <v>左跑偏导致停机</v>
      </c>
    </row>
    <row r="2653" hidden="1" spans="1:17">
      <c r="A2653" s="12" t="str">
        <f t="shared" si="468"/>
        <v>CHP3</v>
      </c>
      <c r="B2653" s="12" t="str">
        <f t="shared" si="469"/>
        <v>M7_M</v>
      </c>
      <c r="C2653" s="12" t="str">
        <f t="shared" si="470"/>
        <v>LMD_Time</v>
      </c>
      <c r="D2653" s="12" t="str">
        <f t="shared" si="471"/>
        <v>BP_Motor_var</v>
      </c>
      <c r="E2653" s="13" t="str">
        <f t="shared" si="472"/>
        <v>CHP3_M7_M_BP_Motor_var</v>
      </c>
      <c r="F2653" s="14" t="str">
        <f t="shared" si="473"/>
        <v>BP_Motor_var_LMD_Time</v>
      </c>
      <c r="G2653" s="10" t="str">
        <f t="shared" si="474"/>
        <v>CHP3_M7_M_LMD_Time</v>
      </c>
      <c r="H2653" s="10" t="str">
        <f>VLOOKUP(基本表格!E2653,起始地址定义!A:D,4,FALSE)&amp;" "&amp;Q2653</f>
        <v>2435+P4-M8 3#刨片机油泵电机 电机控制 左跑偏检测时间</v>
      </c>
      <c r="I2653" s="10" t="str">
        <f t="shared" si="475"/>
        <v>DB1300,INT1560</v>
      </c>
      <c r="J2653" s="13" t="str">
        <f>VLOOKUP(E2653,起始地址定义!A:D,2,FALSE)</f>
        <v>DB1300</v>
      </c>
      <c r="K2653" s="12" t="str">
        <f t="shared" si="476"/>
        <v>INT1560</v>
      </c>
      <c r="L2653" s="13">
        <f>VLOOKUP(E2653,起始地址定义!A:D,3,FALSE)</f>
        <v>1550</v>
      </c>
      <c r="M2653" s="14">
        <f>VLOOKUP($F2653,类型描述及偏移量!$C:$H,2,FALSE)</f>
        <v>10</v>
      </c>
      <c r="N2653" s="14" t="str">
        <f>VLOOKUP($F2653,类型描述及偏移量!$C:$H,3,FALSE)</f>
        <v>整型</v>
      </c>
      <c r="O2653" s="14" t="str">
        <f>VLOOKUP($F2653,类型描述及偏移量!$C:$H,4,FALSE)</f>
        <v>None</v>
      </c>
      <c r="P2653" s="14" t="str">
        <f>VLOOKUP($F2653,类型描述及偏移量!$C:$H,5,FALSE)</f>
        <v>No</v>
      </c>
      <c r="Q2653" s="14" t="str">
        <f>VLOOKUP($F2653,类型描述及偏移量!$C:$H,6,FALSE)</f>
        <v>左跑偏检测时间</v>
      </c>
    </row>
    <row r="2654" hidden="1" spans="1:17">
      <c r="A2654" s="12" t="str">
        <f t="shared" si="468"/>
        <v>CHP3</v>
      </c>
      <c r="B2654" s="12" t="str">
        <f t="shared" si="469"/>
        <v>M7_M</v>
      </c>
      <c r="C2654" s="12" t="str">
        <f t="shared" si="470"/>
        <v>RMD_ALM</v>
      </c>
      <c r="D2654" s="12" t="str">
        <f t="shared" si="471"/>
        <v>BP_Motor_var</v>
      </c>
      <c r="E2654" s="13" t="str">
        <f t="shared" si="472"/>
        <v>CHP3_M7_M_BP_Motor_var</v>
      </c>
      <c r="F2654" s="14" t="str">
        <f t="shared" si="473"/>
        <v>BP_Motor_var_RMD_ALM</v>
      </c>
      <c r="G2654" s="10" t="str">
        <f t="shared" si="474"/>
        <v>CHP3_M7_M_RMD_ALM</v>
      </c>
      <c r="H2654" s="10" t="str">
        <f>VLOOKUP(基本表格!E2654,起始地址定义!A:D,4,FALSE)&amp;" "&amp;Q2654</f>
        <v>2435+P4-M8 3#刨片机油泵电机 电机控制 右 跑偏报警</v>
      </c>
      <c r="I2654" s="10" t="str">
        <f t="shared" si="475"/>
        <v>DB1300,X1562.0</v>
      </c>
      <c r="J2654" s="13" t="str">
        <f>VLOOKUP(E2654,起始地址定义!A:D,2,FALSE)</f>
        <v>DB1300</v>
      </c>
      <c r="K2654" s="12" t="str">
        <f t="shared" si="476"/>
        <v>X1562.0</v>
      </c>
      <c r="L2654" s="13">
        <f>VLOOKUP(E2654,起始地址定义!A:D,3,FALSE)</f>
        <v>1550</v>
      </c>
      <c r="M2654" s="14">
        <f>VLOOKUP($F2654,类型描述及偏移量!$C:$H,2,FALSE)</f>
        <v>12</v>
      </c>
      <c r="N2654" s="14" t="str">
        <f>VLOOKUP($F2654,类型描述及偏移量!$C:$H,3,FALSE)</f>
        <v>离散</v>
      </c>
      <c r="O2654" s="14" t="str">
        <f>VLOOKUP($F2654,类型描述及偏移量!$C:$H,4,FALSE)</f>
        <v>On</v>
      </c>
      <c r="P2654" s="14" t="str">
        <f>VLOOKUP($F2654,类型描述及偏移量!$C:$H,5,FALSE)</f>
        <v>Yes</v>
      </c>
      <c r="Q2654" s="14" t="str">
        <f>VLOOKUP($F2654,类型描述及偏移量!$C:$H,6,FALSE)</f>
        <v>右 跑偏报警</v>
      </c>
    </row>
    <row r="2655" hidden="1" spans="1:17">
      <c r="A2655" s="12" t="str">
        <f t="shared" si="468"/>
        <v>CHP3</v>
      </c>
      <c r="B2655" s="12" t="str">
        <f t="shared" si="469"/>
        <v>M7_M</v>
      </c>
      <c r="C2655" s="12" t="str">
        <f t="shared" si="470"/>
        <v>RMD_CHK_1</v>
      </c>
      <c r="D2655" s="12" t="str">
        <f t="shared" si="471"/>
        <v>BP_Motor_var</v>
      </c>
      <c r="E2655" s="13" t="str">
        <f t="shared" si="472"/>
        <v>CHP3_M7_M_BP_Motor_var</v>
      </c>
      <c r="F2655" s="14" t="str">
        <f t="shared" si="473"/>
        <v>BP_Motor_var_RMD_CHK_1</v>
      </c>
      <c r="G2655" s="10" t="str">
        <f t="shared" si="474"/>
        <v>CHP3_M7_M_RMD_CHK_1</v>
      </c>
      <c r="H2655" s="10" t="str">
        <f>VLOOKUP(基本表格!E2655,起始地址定义!A:D,4,FALSE)&amp;" "&amp;Q2655</f>
        <v>2435+P4-M8 3#刨片机油泵电机 电机控制 右跑偏1检测</v>
      </c>
      <c r="I2655" s="10" t="str">
        <f t="shared" si="475"/>
        <v>DB1300,X1562.1</v>
      </c>
      <c r="J2655" s="13" t="str">
        <f>VLOOKUP(E2655,起始地址定义!A:D,2,FALSE)</f>
        <v>DB1300</v>
      </c>
      <c r="K2655" s="12" t="str">
        <f t="shared" si="476"/>
        <v>X1562.1</v>
      </c>
      <c r="L2655" s="13">
        <f>VLOOKUP(E2655,起始地址定义!A:D,3,FALSE)</f>
        <v>1550</v>
      </c>
      <c r="M2655" s="14">
        <f>VLOOKUP($F2655,类型描述及偏移量!$C:$H,2,FALSE)</f>
        <v>12.1</v>
      </c>
      <c r="N2655" s="14" t="str">
        <f>VLOOKUP($F2655,类型描述及偏移量!$C:$H,3,FALSE)</f>
        <v>离散</v>
      </c>
      <c r="O2655" s="14" t="str">
        <f>VLOOKUP($F2655,类型描述及偏移量!$C:$H,4,FALSE)</f>
        <v>None</v>
      </c>
      <c r="P2655" s="14" t="str">
        <f>VLOOKUP($F2655,类型描述及偏移量!$C:$H,5,FALSE)</f>
        <v>Yes</v>
      </c>
      <c r="Q2655" s="14" t="str">
        <f>VLOOKUP($F2655,类型描述及偏移量!$C:$H,6,FALSE)</f>
        <v>右跑偏1检测</v>
      </c>
    </row>
    <row r="2656" hidden="1" spans="1:17">
      <c r="A2656" s="12" t="str">
        <f t="shared" si="468"/>
        <v>CHP3</v>
      </c>
      <c r="B2656" s="12" t="str">
        <f t="shared" si="469"/>
        <v>M7_M</v>
      </c>
      <c r="C2656" s="12" t="str">
        <f t="shared" si="470"/>
        <v>RMD_EN</v>
      </c>
      <c r="D2656" s="12" t="str">
        <f t="shared" si="471"/>
        <v>BP_Motor_var</v>
      </c>
      <c r="E2656" s="13" t="str">
        <f t="shared" si="472"/>
        <v>CHP3_M7_M_BP_Motor_var</v>
      </c>
      <c r="F2656" s="14" t="str">
        <f t="shared" si="473"/>
        <v>BP_Motor_var_RMD_EN</v>
      </c>
      <c r="G2656" s="10" t="str">
        <f t="shared" si="474"/>
        <v>CHP3_M7_M_RMD_EN</v>
      </c>
      <c r="H2656" s="10" t="str">
        <f>VLOOKUP(基本表格!E2656,起始地址定义!A:D,4,FALSE)&amp;" "&amp;Q2656</f>
        <v>2435+P4-M8 3#刨片机油泵电机 电机控制 右跑偏保护使能</v>
      </c>
      <c r="I2656" s="10" t="str">
        <f t="shared" si="475"/>
        <v>DB1300,X1562.2</v>
      </c>
      <c r="J2656" s="13" t="str">
        <f>VLOOKUP(E2656,起始地址定义!A:D,2,FALSE)</f>
        <v>DB1300</v>
      </c>
      <c r="K2656" s="12" t="str">
        <f t="shared" si="476"/>
        <v>X1562.2</v>
      </c>
      <c r="L2656" s="13">
        <f>VLOOKUP(E2656,起始地址定义!A:D,3,FALSE)</f>
        <v>1550</v>
      </c>
      <c r="M2656" s="14">
        <f>VLOOKUP($F2656,类型描述及偏移量!$C:$H,2,FALSE)</f>
        <v>12.2</v>
      </c>
      <c r="N2656" s="14" t="str">
        <f>VLOOKUP($F2656,类型描述及偏移量!$C:$H,3,FALSE)</f>
        <v>离散</v>
      </c>
      <c r="O2656" s="14" t="str">
        <f>VLOOKUP($F2656,类型描述及偏移量!$C:$H,4,FALSE)</f>
        <v>None</v>
      </c>
      <c r="P2656" s="14" t="str">
        <f>VLOOKUP($F2656,类型描述及偏移量!$C:$H,5,FALSE)</f>
        <v>No</v>
      </c>
      <c r="Q2656" s="14" t="str">
        <f>VLOOKUP($F2656,类型描述及偏移量!$C:$H,6,FALSE)</f>
        <v>右跑偏保护使能</v>
      </c>
    </row>
    <row r="2657" hidden="1" spans="1:17">
      <c r="A2657" s="12" t="str">
        <f t="shared" si="468"/>
        <v>CHP3</v>
      </c>
      <c r="B2657" s="12" t="str">
        <f t="shared" si="469"/>
        <v>M7_M</v>
      </c>
      <c r="C2657" s="12" t="str">
        <f t="shared" si="470"/>
        <v>RMD_Stop</v>
      </c>
      <c r="D2657" s="12" t="str">
        <f t="shared" si="471"/>
        <v>BP_Motor_var</v>
      </c>
      <c r="E2657" s="13" t="str">
        <f t="shared" si="472"/>
        <v>CHP3_M7_M_BP_Motor_var</v>
      </c>
      <c r="F2657" s="14" t="str">
        <f t="shared" si="473"/>
        <v>BP_Motor_var_RMD_Stop</v>
      </c>
      <c r="G2657" s="10" t="str">
        <f t="shared" si="474"/>
        <v>CHP3_M7_M_RMD_Stop</v>
      </c>
      <c r="H2657" s="10" t="str">
        <f>VLOOKUP(基本表格!E2657,起始地址定义!A:D,4,FALSE)&amp;" "&amp;Q2657</f>
        <v>2435+P4-M8 3#刨片机油泵电机 电机控制 右跑偏导致停机</v>
      </c>
      <c r="I2657" s="10" t="str">
        <f t="shared" si="475"/>
        <v>DB1300,X1562.3</v>
      </c>
      <c r="J2657" s="13" t="str">
        <f>VLOOKUP(E2657,起始地址定义!A:D,2,FALSE)</f>
        <v>DB1300</v>
      </c>
      <c r="K2657" s="12" t="str">
        <f t="shared" si="476"/>
        <v>X1562.3</v>
      </c>
      <c r="L2657" s="13">
        <f>VLOOKUP(E2657,起始地址定义!A:D,3,FALSE)</f>
        <v>1550</v>
      </c>
      <c r="M2657" s="14">
        <f>VLOOKUP($F2657,类型描述及偏移量!$C:$H,2,FALSE)</f>
        <v>12.3</v>
      </c>
      <c r="N2657" s="14" t="str">
        <f>VLOOKUP($F2657,类型描述及偏移量!$C:$H,3,FALSE)</f>
        <v>离散</v>
      </c>
      <c r="O2657" s="14" t="str">
        <f>VLOOKUP($F2657,类型描述及偏移量!$C:$H,4,FALSE)</f>
        <v>On</v>
      </c>
      <c r="P2657" s="14" t="str">
        <f>VLOOKUP($F2657,类型描述及偏移量!$C:$H,5,FALSE)</f>
        <v>Yes</v>
      </c>
      <c r="Q2657" s="14" t="str">
        <f>VLOOKUP($F2657,类型描述及偏移量!$C:$H,6,FALSE)</f>
        <v>右跑偏导致停机</v>
      </c>
    </row>
    <row r="2658" hidden="1" spans="1:17">
      <c r="A2658" s="12" t="str">
        <f t="shared" si="468"/>
        <v>CHP3</v>
      </c>
      <c r="B2658" s="12" t="str">
        <f t="shared" si="469"/>
        <v>M7_M</v>
      </c>
      <c r="C2658" s="12" t="str">
        <f t="shared" si="470"/>
        <v>RMD_Time</v>
      </c>
      <c r="D2658" s="12" t="str">
        <f t="shared" si="471"/>
        <v>BP_Motor_var</v>
      </c>
      <c r="E2658" s="13" t="str">
        <f t="shared" si="472"/>
        <v>CHP3_M7_M_BP_Motor_var</v>
      </c>
      <c r="F2658" s="14" t="str">
        <f t="shared" si="473"/>
        <v>BP_Motor_var_RMD_Time</v>
      </c>
      <c r="G2658" s="10" t="str">
        <f t="shared" si="474"/>
        <v>CHP3_M7_M_RMD_Time</v>
      </c>
      <c r="H2658" s="10" t="str">
        <f>VLOOKUP(基本表格!E2658,起始地址定义!A:D,4,FALSE)&amp;" "&amp;Q2658</f>
        <v>2435+P4-M8 3#刨片机油泵电机 电机控制 右跑偏检测时间</v>
      </c>
      <c r="I2658" s="10" t="str">
        <f t="shared" si="475"/>
        <v>DB1300,INT1564</v>
      </c>
      <c r="J2658" s="13" t="str">
        <f>VLOOKUP(E2658,起始地址定义!A:D,2,FALSE)</f>
        <v>DB1300</v>
      </c>
      <c r="K2658" s="12" t="str">
        <f t="shared" si="476"/>
        <v>INT1564</v>
      </c>
      <c r="L2658" s="13">
        <f>VLOOKUP(E2658,起始地址定义!A:D,3,FALSE)</f>
        <v>1550</v>
      </c>
      <c r="M2658" s="14">
        <f>VLOOKUP($F2658,类型描述及偏移量!$C:$H,2,FALSE)</f>
        <v>14</v>
      </c>
      <c r="N2658" s="14" t="str">
        <f>VLOOKUP($F2658,类型描述及偏移量!$C:$H,3,FALSE)</f>
        <v>整型</v>
      </c>
      <c r="O2658" s="14" t="str">
        <f>VLOOKUP($F2658,类型描述及偏移量!$C:$H,4,FALSE)</f>
        <v>None</v>
      </c>
      <c r="P2658" s="14" t="str">
        <f>VLOOKUP($F2658,类型描述及偏移量!$C:$H,5,FALSE)</f>
        <v>No</v>
      </c>
      <c r="Q2658" s="14" t="str">
        <f>VLOOKUP($F2658,类型描述及偏移量!$C:$H,6,FALSE)</f>
        <v>右跑偏检测时间</v>
      </c>
    </row>
    <row r="2659" hidden="1" spans="1:17">
      <c r="A2659" s="12" t="str">
        <f t="shared" si="468"/>
        <v>CHP3</v>
      </c>
      <c r="B2659" s="12" t="str">
        <f t="shared" si="469"/>
        <v>M7_M</v>
      </c>
      <c r="C2659" s="12" t="str">
        <f t="shared" si="470"/>
        <v>Motor_Delta</v>
      </c>
      <c r="D2659" s="12" t="str">
        <f t="shared" si="471"/>
        <v>BP_Motor_var</v>
      </c>
      <c r="E2659" s="13" t="str">
        <f t="shared" si="472"/>
        <v>CHP3_M7_M_BP_Motor_var</v>
      </c>
      <c r="F2659" s="14" t="str">
        <f t="shared" si="473"/>
        <v>BP_Motor_var_Motor_Delta</v>
      </c>
      <c r="G2659" s="10" t="str">
        <f t="shared" si="474"/>
        <v>CHP3_M7_M_Motor_Delta</v>
      </c>
      <c r="H2659" s="10" t="str">
        <f>VLOOKUP(基本表格!E2659,起始地址定义!A:D,4,FALSE)&amp;" "&amp;Q2659</f>
        <v>2435+P4-M8 3#刨片机油泵电机 电机控制 三角型</v>
      </c>
      <c r="I2659" s="10" t="str">
        <f t="shared" si="475"/>
        <v>DB1300,X1566.0</v>
      </c>
      <c r="J2659" s="13" t="str">
        <f>VLOOKUP(E2659,起始地址定义!A:D,2,FALSE)</f>
        <v>DB1300</v>
      </c>
      <c r="K2659" s="12" t="str">
        <f t="shared" si="476"/>
        <v>X1566.0</v>
      </c>
      <c r="L2659" s="13">
        <f>VLOOKUP(E2659,起始地址定义!A:D,3,FALSE)</f>
        <v>1550</v>
      </c>
      <c r="M2659" s="14">
        <f>VLOOKUP($F2659,类型描述及偏移量!$C:$H,2,FALSE)</f>
        <v>16</v>
      </c>
      <c r="N2659" s="14" t="str">
        <f>VLOOKUP($F2659,类型描述及偏移量!$C:$H,3,FALSE)</f>
        <v>离散</v>
      </c>
      <c r="O2659" s="14" t="str">
        <f>VLOOKUP($F2659,类型描述及偏移量!$C:$H,4,FALSE)</f>
        <v>None</v>
      </c>
      <c r="P2659" s="14" t="str">
        <f>VLOOKUP($F2659,类型描述及偏移量!$C:$H,5,FALSE)</f>
        <v>Yes</v>
      </c>
      <c r="Q2659" s="14" t="str">
        <f>VLOOKUP($F2659,类型描述及偏移量!$C:$H,6,FALSE)</f>
        <v>三角型</v>
      </c>
    </row>
    <row r="2660" hidden="1" spans="1:17">
      <c r="A2660" s="12" t="str">
        <f t="shared" si="468"/>
        <v>CHP3</v>
      </c>
      <c r="B2660" s="12" t="str">
        <f t="shared" si="469"/>
        <v>M7_M</v>
      </c>
      <c r="C2660" s="12" t="str">
        <f t="shared" si="470"/>
        <v>Motor_Wye</v>
      </c>
      <c r="D2660" s="12" t="str">
        <f t="shared" si="471"/>
        <v>BP_Motor_var</v>
      </c>
      <c r="E2660" s="13" t="str">
        <f t="shared" si="472"/>
        <v>CHP3_M7_M_BP_Motor_var</v>
      </c>
      <c r="F2660" s="14" t="str">
        <f t="shared" si="473"/>
        <v>BP_Motor_var_Motor_Wye</v>
      </c>
      <c r="G2660" s="10" t="str">
        <f t="shared" si="474"/>
        <v>CHP3_M7_M_Motor_Wye</v>
      </c>
      <c r="H2660" s="10" t="str">
        <f>VLOOKUP(基本表格!E2660,起始地址定义!A:D,4,FALSE)&amp;" "&amp;Q2660</f>
        <v>2435+P4-M8 3#刨片机油泵电机 电机控制 星型</v>
      </c>
      <c r="I2660" s="10" t="str">
        <f t="shared" si="475"/>
        <v>DB1300,X1566.1</v>
      </c>
      <c r="J2660" s="13" t="str">
        <f>VLOOKUP(E2660,起始地址定义!A:D,2,FALSE)</f>
        <v>DB1300</v>
      </c>
      <c r="K2660" s="12" t="str">
        <f t="shared" si="476"/>
        <v>X1566.1</v>
      </c>
      <c r="L2660" s="13">
        <f>VLOOKUP(E2660,起始地址定义!A:D,3,FALSE)</f>
        <v>1550</v>
      </c>
      <c r="M2660" s="14">
        <f>VLOOKUP($F2660,类型描述及偏移量!$C:$H,2,FALSE)</f>
        <v>16.1</v>
      </c>
      <c r="N2660" s="14" t="str">
        <f>VLOOKUP($F2660,类型描述及偏移量!$C:$H,3,FALSE)</f>
        <v>离散</v>
      </c>
      <c r="O2660" s="14" t="str">
        <f>VLOOKUP($F2660,类型描述及偏移量!$C:$H,4,FALSE)</f>
        <v>None</v>
      </c>
      <c r="P2660" s="14" t="str">
        <f>VLOOKUP($F2660,类型描述及偏移量!$C:$H,5,FALSE)</f>
        <v>Yes</v>
      </c>
      <c r="Q2660" s="14" t="str">
        <f>VLOOKUP($F2660,类型描述及偏移量!$C:$H,6,FALSE)</f>
        <v>星型</v>
      </c>
    </row>
    <row r="2661" hidden="1" spans="1:17">
      <c r="A2661" s="12" t="str">
        <f t="shared" si="468"/>
        <v>CHP3</v>
      </c>
      <c r="B2661" s="12" t="str">
        <f t="shared" si="469"/>
        <v>M7_M</v>
      </c>
      <c r="C2661" s="12" t="str">
        <f t="shared" si="470"/>
        <v>MSD</v>
      </c>
      <c r="D2661" s="12" t="str">
        <f t="shared" si="471"/>
        <v>BP_Motor_var</v>
      </c>
      <c r="E2661" s="13" t="str">
        <f t="shared" si="472"/>
        <v>CHP3_M7_M_BP_Motor_var</v>
      </c>
      <c r="F2661" s="14" t="str">
        <f t="shared" si="473"/>
        <v>BP_Motor_var_MSD</v>
      </c>
      <c r="G2661" s="10" t="str">
        <f t="shared" si="474"/>
        <v>CHP3_M7_M_MSD</v>
      </c>
      <c r="H2661" s="10" t="str">
        <f>VLOOKUP(基本表格!E2661,起始地址定义!A:D,4,FALSE)&amp;" "&amp;Q2661</f>
        <v>2435+P4-M8 3#刨片机油泵电机 电机控制 维修开关</v>
      </c>
      <c r="I2661" s="10" t="str">
        <f t="shared" si="475"/>
        <v>DB1300,X1566.2</v>
      </c>
      <c r="J2661" s="13" t="str">
        <f>VLOOKUP(E2661,起始地址定义!A:D,2,FALSE)</f>
        <v>DB1300</v>
      </c>
      <c r="K2661" s="12" t="str">
        <f t="shared" si="476"/>
        <v>X1566.2</v>
      </c>
      <c r="L2661" s="13">
        <f>VLOOKUP(E2661,起始地址定义!A:D,3,FALSE)</f>
        <v>1550</v>
      </c>
      <c r="M2661" s="14">
        <f>VLOOKUP($F2661,类型描述及偏移量!$C:$H,2,FALSE)</f>
        <v>16.2</v>
      </c>
      <c r="N2661" s="14" t="str">
        <f>VLOOKUP($F2661,类型描述及偏移量!$C:$H,3,FALSE)</f>
        <v>离散</v>
      </c>
      <c r="O2661" s="14" t="str">
        <f>VLOOKUP($F2661,类型描述及偏移量!$C:$H,4,FALSE)</f>
        <v>On</v>
      </c>
      <c r="P2661" s="14" t="str">
        <f>VLOOKUP($F2661,类型描述及偏移量!$C:$H,5,FALSE)</f>
        <v>Yes</v>
      </c>
      <c r="Q2661" s="14" t="str">
        <f>VLOOKUP($F2661,类型描述及偏移量!$C:$H,6,FALSE)</f>
        <v>维修开关</v>
      </c>
    </row>
    <row r="2662" hidden="1" spans="1:17">
      <c r="A2662" s="12" t="str">
        <f t="shared" si="468"/>
        <v>CHP3</v>
      </c>
      <c r="B2662" s="12" t="str">
        <f t="shared" si="469"/>
        <v>M7_M</v>
      </c>
      <c r="C2662" s="12" t="str">
        <f t="shared" si="470"/>
        <v>LMD_CHK_2</v>
      </c>
      <c r="D2662" s="12" t="str">
        <f t="shared" si="471"/>
        <v>BP_Motor_var</v>
      </c>
      <c r="E2662" s="13" t="str">
        <f t="shared" si="472"/>
        <v>CHP3_M7_M_BP_Motor_var</v>
      </c>
      <c r="F2662" s="14" t="str">
        <f t="shared" si="473"/>
        <v>BP_Motor_var_LMD_CHK_2</v>
      </c>
      <c r="G2662" s="10" t="str">
        <f t="shared" si="474"/>
        <v>CHP3_M7_M_LMD_CHK_2</v>
      </c>
      <c r="H2662" s="10" t="str">
        <f>VLOOKUP(基本表格!E2662,起始地址定义!A:D,4,FALSE)&amp;" "&amp;Q2662</f>
        <v>2435+P4-M8 3#刨片机油泵电机 电机控制 左跑偏2检测</v>
      </c>
      <c r="I2662" s="10" t="str">
        <f t="shared" si="475"/>
        <v>DB1300,X1566.3</v>
      </c>
      <c r="J2662" s="13" t="str">
        <f>VLOOKUP(E2662,起始地址定义!A:D,2,FALSE)</f>
        <v>DB1300</v>
      </c>
      <c r="K2662" s="12" t="str">
        <f t="shared" si="476"/>
        <v>X1566.3</v>
      </c>
      <c r="L2662" s="13">
        <f>VLOOKUP(E2662,起始地址定义!A:D,3,FALSE)</f>
        <v>1550</v>
      </c>
      <c r="M2662" s="14">
        <f>VLOOKUP($F2662,类型描述及偏移量!$C:$H,2,FALSE)</f>
        <v>16.3</v>
      </c>
      <c r="N2662" s="14" t="str">
        <f>VLOOKUP($F2662,类型描述及偏移量!$C:$H,3,FALSE)</f>
        <v>离散</v>
      </c>
      <c r="O2662" s="14" t="str">
        <f>VLOOKUP($F2662,类型描述及偏移量!$C:$H,4,FALSE)</f>
        <v>None</v>
      </c>
      <c r="P2662" s="14" t="str">
        <f>VLOOKUP($F2662,类型描述及偏移量!$C:$H,5,FALSE)</f>
        <v>Yes</v>
      </c>
      <c r="Q2662" s="14" t="str">
        <f>VLOOKUP($F2662,类型描述及偏移量!$C:$H,6,FALSE)</f>
        <v>左跑偏2检测</v>
      </c>
    </row>
    <row r="2663" hidden="1" spans="1:17">
      <c r="A2663" s="12" t="str">
        <f t="shared" si="468"/>
        <v>CHP3</v>
      </c>
      <c r="B2663" s="12" t="str">
        <f t="shared" si="469"/>
        <v>M7_M</v>
      </c>
      <c r="C2663" s="12" t="str">
        <f t="shared" si="470"/>
        <v>RMD_CHK_2</v>
      </c>
      <c r="D2663" s="12" t="str">
        <f t="shared" si="471"/>
        <v>BP_Motor_var</v>
      </c>
      <c r="E2663" s="13" t="str">
        <f t="shared" si="472"/>
        <v>CHP3_M7_M_BP_Motor_var</v>
      </c>
      <c r="F2663" s="14" t="str">
        <f t="shared" si="473"/>
        <v>BP_Motor_var_RMD_CHK_2</v>
      </c>
      <c r="G2663" s="10" t="str">
        <f t="shared" si="474"/>
        <v>CHP3_M7_M_RMD_CHK_2</v>
      </c>
      <c r="H2663" s="10" t="str">
        <f>VLOOKUP(基本表格!E2663,起始地址定义!A:D,4,FALSE)&amp;" "&amp;Q2663</f>
        <v>2435+P4-M8 3#刨片机油泵电机 电机控制 右跑偏2检测</v>
      </c>
      <c r="I2663" s="10" t="str">
        <f t="shared" si="475"/>
        <v>DB1300,X1566.4</v>
      </c>
      <c r="J2663" s="13" t="str">
        <f>VLOOKUP(E2663,起始地址定义!A:D,2,FALSE)</f>
        <v>DB1300</v>
      </c>
      <c r="K2663" s="12" t="str">
        <f t="shared" si="476"/>
        <v>X1566.4</v>
      </c>
      <c r="L2663" s="13">
        <f>VLOOKUP(E2663,起始地址定义!A:D,3,FALSE)</f>
        <v>1550</v>
      </c>
      <c r="M2663" s="14">
        <f>VLOOKUP($F2663,类型描述及偏移量!$C:$H,2,FALSE)</f>
        <v>16.4</v>
      </c>
      <c r="N2663" s="14" t="str">
        <f>VLOOKUP($F2663,类型描述及偏移量!$C:$H,3,FALSE)</f>
        <v>离散</v>
      </c>
      <c r="O2663" s="14" t="str">
        <f>VLOOKUP($F2663,类型描述及偏移量!$C:$H,4,FALSE)</f>
        <v>None</v>
      </c>
      <c r="P2663" s="14" t="str">
        <f>VLOOKUP($F2663,类型描述及偏移量!$C:$H,5,FALSE)</f>
        <v>Yes</v>
      </c>
      <c r="Q2663" s="14" t="str">
        <f>VLOOKUP($F2663,类型描述及偏移量!$C:$H,6,FALSE)</f>
        <v>右跑偏2检测</v>
      </c>
    </row>
    <row r="2664" hidden="1" spans="1:17">
      <c r="A2664" s="12" t="str">
        <f t="shared" si="468"/>
        <v>CHP3</v>
      </c>
      <c r="B2664" s="12" t="str">
        <f t="shared" si="469"/>
        <v>M7_M</v>
      </c>
      <c r="C2664" s="12" t="str">
        <f t="shared" si="470"/>
        <v>InterStarTime</v>
      </c>
      <c r="D2664" s="12" t="str">
        <f t="shared" si="471"/>
        <v>BP_Motor_var</v>
      </c>
      <c r="E2664" s="13" t="str">
        <f t="shared" si="472"/>
        <v>CHP3_M7_M_BP_Motor_var</v>
      </c>
      <c r="F2664" s="14" t="str">
        <f t="shared" si="473"/>
        <v>BP_Motor_var_InterStarTime</v>
      </c>
      <c r="G2664" s="10" t="str">
        <f t="shared" si="474"/>
        <v>CHP3_M7_M_InterStarTime</v>
      </c>
      <c r="H2664" s="10" t="str">
        <f>VLOOKUP(基本表格!E2664,起始地址定义!A:D,4,FALSE)&amp;" "&amp;Q2664</f>
        <v>2435+P4-M8 3#刨片机油泵电机 电机控制 联动启动延时</v>
      </c>
      <c r="I2664" s="10" t="str">
        <f t="shared" si="475"/>
        <v>DB1300,INT1568</v>
      </c>
      <c r="J2664" s="13" t="str">
        <f>VLOOKUP(E2664,起始地址定义!A:D,2,FALSE)</f>
        <v>DB1300</v>
      </c>
      <c r="K2664" s="12" t="str">
        <f t="shared" si="476"/>
        <v>INT1568</v>
      </c>
      <c r="L2664" s="13">
        <f>VLOOKUP(E2664,起始地址定义!A:D,3,FALSE)</f>
        <v>1550</v>
      </c>
      <c r="M2664" s="14">
        <f>VLOOKUP($F2664,类型描述及偏移量!$C:$H,2,FALSE)</f>
        <v>18</v>
      </c>
      <c r="N2664" s="14" t="str">
        <f>VLOOKUP($F2664,类型描述及偏移量!$C:$H,3,FALSE)</f>
        <v>整型</v>
      </c>
      <c r="O2664" s="14" t="str">
        <f>VLOOKUP($F2664,类型描述及偏移量!$C:$H,4,FALSE)</f>
        <v>None</v>
      </c>
      <c r="P2664" s="14" t="str">
        <f>VLOOKUP($F2664,类型描述及偏移量!$C:$H,5,FALSE)</f>
        <v>No</v>
      </c>
      <c r="Q2664" s="14" t="str">
        <f>VLOOKUP($F2664,类型描述及偏移量!$C:$H,6,FALSE)</f>
        <v>联动启动延时</v>
      </c>
    </row>
    <row r="2665" hidden="1" spans="1:17">
      <c r="A2665" s="12" t="str">
        <f t="shared" si="468"/>
        <v>CHP3</v>
      </c>
      <c r="B2665" s="12" t="str">
        <f t="shared" si="469"/>
        <v>M7_M</v>
      </c>
      <c r="C2665" s="12" t="str">
        <f t="shared" si="470"/>
        <v>Alt_TMR</v>
      </c>
      <c r="D2665" s="12" t="str">
        <f t="shared" si="471"/>
        <v>BP_Motor_var</v>
      </c>
      <c r="E2665" s="13" t="str">
        <f t="shared" si="472"/>
        <v>CHP3_M7_M_BP_Motor_var</v>
      </c>
      <c r="F2665" s="14" t="str">
        <f t="shared" si="473"/>
        <v>BP_Motor_var_Alt_TMR</v>
      </c>
      <c r="G2665" s="10" t="str">
        <f t="shared" si="474"/>
        <v>CHP3_M7_M_Alt_TMR</v>
      </c>
      <c r="H2665" s="10" t="str">
        <f>VLOOKUP(基本表格!E2665,起始地址定义!A:D,4,FALSE)&amp;" "&amp;Q2665</f>
        <v>2435+P4-M8 3#刨片机油泵电机 电机控制 起动转换时间 秒</v>
      </c>
      <c r="I2665" s="10" t="str">
        <f t="shared" si="475"/>
        <v>DB1300,INT1570</v>
      </c>
      <c r="J2665" s="13" t="str">
        <f>VLOOKUP(E2665,起始地址定义!A:D,2,FALSE)</f>
        <v>DB1300</v>
      </c>
      <c r="K2665" s="12" t="str">
        <f t="shared" si="476"/>
        <v>INT1570</v>
      </c>
      <c r="L2665" s="13">
        <f>VLOOKUP(E2665,起始地址定义!A:D,3,FALSE)</f>
        <v>1550</v>
      </c>
      <c r="M2665" s="14">
        <f>VLOOKUP($F2665,类型描述及偏移量!$C:$H,2,FALSE)</f>
        <v>20</v>
      </c>
      <c r="N2665" s="14" t="str">
        <f>VLOOKUP($F2665,类型描述及偏移量!$C:$H,3,FALSE)</f>
        <v>整型</v>
      </c>
      <c r="O2665" s="14" t="str">
        <f>VLOOKUP($F2665,类型描述及偏移量!$C:$H,4,FALSE)</f>
        <v>None</v>
      </c>
      <c r="P2665" s="14" t="str">
        <f>VLOOKUP($F2665,类型描述及偏移量!$C:$H,5,FALSE)</f>
        <v>No</v>
      </c>
      <c r="Q2665" s="14" t="str">
        <f>VLOOKUP($F2665,类型描述及偏移量!$C:$H,6,FALSE)</f>
        <v>起动转换时间 秒</v>
      </c>
    </row>
    <row r="2666" hidden="1" spans="1:17">
      <c r="A2666" s="12" t="str">
        <f t="shared" si="468"/>
        <v>CHP3</v>
      </c>
      <c r="B2666" s="12" t="str">
        <f t="shared" si="469"/>
        <v>M8_M</v>
      </c>
      <c r="C2666" s="12" t="str">
        <f t="shared" si="470"/>
        <v>Enable</v>
      </c>
      <c r="D2666" s="12" t="str">
        <f t="shared" si="471"/>
        <v>BP_Motor_var</v>
      </c>
      <c r="E2666" s="13" t="str">
        <f t="shared" si="472"/>
        <v>CHP3_M8_M_BP_Motor_var</v>
      </c>
      <c r="F2666" s="14" t="str">
        <f t="shared" si="473"/>
        <v>BP_Motor_var_Enable</v>
      </c>
      <c r="G2666" s="10" t="str">
        <f t="shared" si="474"/>
        <v>CHP3_M8_M_Enable</v>
      </c>
      <c r="H2666" s="10" t="str">
        <f>VLOOKUP(基本表格!E2666,起始地址定义!A:D,4,FALSE)&amp;" "&amp;Q2666</f>
        <v>2435+P4-M9 3#刨片机润滑系统电机 电机控制 使能</v>
      </c>
      <c r="I2666" s="10" t="str">
        <f t="shared" si="475"/>
        <v>DB1300,X1600.0</v>
      </c>
      <c r="J2666" s="13" t="str">
        <f>VLOOKUP(E2666,起始地址定义!A:D,2,FALSE)</f>
        <v>DB1300</v>
      </c>
      <c r="K2666" s="12" t="str">
        <f t="shared" si="476"/>
        <v>X1600.0</v>
      </c>
      <c r="L2666" s="13">
        <f>VLOOKUP(E2666,起始地址定义!A:D,3,FALSE)</f>
        <v>1600</v>
      </c>
      <c r="M2666" s="14">
        <f>VLOOKUP($F2666,类型描述及偏移量!$C:$H,2,FALSE)</f>
        <v>0</v>
      </c>
      <c r="N2666" s="14" t="str">
        <f>VLOOKUP($F2666,类型描述及偏移量!$C:$H,3,FALSE)</f>
        <v>离散</v>
      </c>
      <c r="O2666" s="14" t="str">
        <f>VLOOKUP($F2666,类型描述及偏移量!$C:$H,4,FALSE)</f>
        <v>None</v>
      </c>
      <c r="P2666" s="14" t="str">
        <f>VLOOKUP($F2666,类型描述及偏移量!$C:$H,5,FALSE)</f>
        <v>No</v>
      </c>
      <c r="Q2666" s="14" t="str">
        <f>VLOOKUP($F2666,类型描述及偏移量!$C:$H,6,FALSE)</f>
        <v>使能</v>
      </c>
    </row>
    <row r="2667" hidden="1" spans="1:17">
      <c r="A2667" s="12" t="str">
        <f t="shared" si="468"/>
        <v>CHP3</v>
      </c>
      <c r="B2667" s="12" t="str">
        <f t="shared" si="469"/>
        <v>M8_M</v>
      </c>
      <c r="C2667" s="12" t="str">
        <f t="shared" si="470"/>
        <v>Auto_Status</v>
      </c>
      <c r="D2667" s="12" t="str">
        <f t="shared" si="471"/>
        <v>BP_Motor_var</v>
      </c>
      <c r="E2667" s="13" t="str">
        <f t="shared" si="472"/>
        <v>CHP3_M8_M_BP_Motor_var</v>
      </c>
      <c r="F2667" s="14" t="str">
        <f t="shared" si="473"/>
        <v>BP_Motor_var_Auto_Status</v>
      </c>
      <c r="G2667" s="10" t="str">
        <f t="shared" si="474"/>
        <v>CHP3_M8_M_Auto_Status</v>
      </c>
      <c r="H2667" s="10" t="str">
        <f>VLOOKUP(基本表格!E2667,起始地址定义!A:D,4,FALSE)&amp;" "&amp;Q2667</f>
        <v>2435+P4-M9 3#刨片机润滑系统电机 电机控制 手自动状态</v>
      </c>
      <c r="I2667" s="10" t="str">
        <f t="shared" si="475"/>
        <v>DB1300,X1600.3</v>
      </c>
      <c r="J2667" s="13" t="str">
        <f>VLOOKUP(E2667,起始地址定义!A:D,2,FALSE)</f>
        <v>DB1300</v>
      </c>
      <c r="K2667" s="12" t="str">
        <f t="shared" si="476"/>
        <v>X1600.3</v>
      </c>
      <c r="L2667" s="13">
        <f>VLOOKUP(E2667,起始地址定义!A:D,3,FALSE)</f>
        <v>1600</v>
      </c>
      <c r="M2667" s="14">
        <f>VLOOKUP($F2667,类型描述及偏移量!$C:$H,2,FALSE)</f>
        <v>0.3</v>
      </c>
      <c r="N2667" s="14" t="str">
        <f>VLOOKUP($F2667,类型描述及偏移量!$C:$H,3,FALSE)</f>
        <v>离散</v>
      </c>
      <c r="O2667" s="14" t="str">
        <f>VLOOKUP($F2667,类型描述及偏移量!$C:$H,4,FALSE)</f>
        <v>None</v>
      </c>
      <c r="P2667" s="14" t="str">
        <f>VLOOKUP($F2667,类型描述及偏移量!$C:$H,5,FALSE)</f>
        <v>Yes</v>
      </c>
      <c r="Q2667" s="14" t="str">
        <f>VLOOKUP($F2667,类型描述及偏移量!$C:$H,6,FALSE)</f>
        <v>手自动状态</v>
      </c>
    </row>
    <row r="2668" hidden="1" spans="1:17">
      <c r="A2668" s="12" t="str">
        <f t="shared" si="468"/>
        <v>CHP3</v>
      </c>
      <c r="B2668" s="12" t="str">
        <f t="shared" si="469"/>
        <v>M8_M</v>
      </c>
      <c r="C2668" s="12" t="str">
        <f t="shared" si="470"/>
        <v>Loc_Rem</v>
      </c>
      <c r="D2668" s="12" t="str">
        <f t="shared" si="471"/>
        <v>BP_Motor_var</v>
      </c>
      <c r="E2668" s="13" t="str">
        <f t="shared" si="472"/>
        <v>CHP3_M8_M_BP_Motor_var</v>
      </c>
      <c r="F2668" s="14" t="str">
        <f t="shared" si="473"/>
        <v>BP_Motor_var_Loc_Rem</v>
      </c>
      <c r="G2668" s="10" t="str">
        <f t="shared" si="474"/>
        <v>CHP3_M8_M_Loc_Rem</v>
      </c>
      <c r="H2668" s="10" t="str">
        <f>VLOOKUP(基本表格!E2668,起始地址定义!A:D,4,FALSE)&amp;" "&amp;Q2668</f>
        <v>2435+P4-M9 3#刨片机润滑系统电机 电机控制 本地/远程(检修/待机）</v>
      </c>
      <c r="I2668" s="10" t="str">
        <f t="shared" si="475"/>
        <v>DB1300,X1600.4</v>
      </c>
      <c r="J2668" s="13" t="str">
        <f>VLOOKUP(E2668,起始地址定义!A:D,2,FALSE)</f>
        <v>DB1300</v>
      </c>
      <c r="K2668" s="12" t="str">
        <f t="shared" si="476"/>
        <v>X1600.4</v>
      </c>
      <c r="L2668" s="13">
        <f>VLOOKUP(E2668,起始地址定义!A:D,3,FALSE)</f>
        <v>1600</v>
      </c>
      <c r="M2668" s="14">
        <f>VLOOKUP($F2668,类型描述及偏移量!$C:$H,2,FALSE)</f>
        <v>0.4</v>
      </c>
      <c r="N2668" s="14" t="str">
        <f>VLOOKUP($F2668,类型描述及偏移量!$C:$H,3,FALSE)</f>
        <v>离散</v>
      </c>
      <c r="O2668" s="14" t="str">
        <f>VLOOKUP($F2668,类型描述及偏移量!$C:$H,4,FALSE)</f>
        <v>None</v>
      </c>
      <c r="P2668" s="14" t="str">
        <f>VLOOKUP($F2668,类型描述及偏移量!$C:$H,5,FALSE)</f>
        <v>Yes</v>
      </c>
      <c r="Q2668" s="14" t="str">
        <f>VLOOKUP($F2668,类型描述及偏移量!$C:$H,6,FALSE)</f>
        <v>本地/远程(检修/待机）</v>
      </c>
    </row>
    <row r="2669" hidden="1" spans="1:17">
      <c r="A2669" s="12" t="str">
        <f t="shared" si="468"/>
        <v>CHP3</v>
      </c>
      <c r="B2669" s="12" t="str">
        <f t="shared" si="469"/>
        <v>M8_M</v>
      </c>
      <c r="C2669" s="12" t="str">
        <f t="shared" si="470"/>
        <v>ON_HMI</v>
      </c>
      <c r="D2669" s="12" t="str">
        <f t="shared" si="471"/>
        <v>BP_Motor_var</v>
      </c>
      <c r="E2669" s="13" t="str">
        <f t="shared" si="472"/>
        <v>CHP3_M8_M_BP_Motor_var</v>
      </c>
      <c r="F2669" s="14" t="str">
        <f t="shared" si="473"/>
        <v>BP_Motor_var_ON_HMI</v>
      </c>
      <c r="G2669" s="10" t="str">
        <f t="shared" si="474"/>
        <v>CHP3_M8_M_ON_HMI</v>
      </c>
      <c r="H2669" s="10" t="str">
        <f>VLOOKUP(基本表格!E2669,起始地址定义!A:D,4,FALSE)&amp;" "&amp;Q2669</f>
        <v>2435+P4-M9 3#刨片机润滑系统电机 电机控制 开启_上位机(正转)</v>
      </c>
      <c r="I2669" s="10" t="str">
        <f t="shared" si="475"/>
        <v>DB1300,X1600.6</v>
      </c>
      <c r="J2669" s="13" t="str">
        <f>VLOOKUP(E2669,起始地址定义!A:D,2,FALSE)</f>
        <v>DB1300</v>
      </c>
      <c r="K2669" s="12" t="str">
        <f t="shared" si="476"/>
        <v>X1600.6</v>
      </c>
      <c r="L2669" s="13">
        <f>VLOOKUP(E2669,起始地址定义!A:D,3,FALSE)</f>
        <v>1600</v>
      </c>
      <c r="M2669" s="14">
        <f>VLOOKUP($F2669,类型描述及偏移量!$C:$H,2,FALSE)</f>
        <v>0.6</v>
      </c>
      <c r="N2669" s="14" t="str">
        <f>VLOOKUP($F2669,类型描述及偏移量!$C:$H,3,FALSE)</f>
        <v>离散</v>
      </c>
      <c r="O2669" s="14" t="str">
        <f>VLOOKUP($F2669,类型描述及偏移量!$C:$H,4,FALSE)</f>
        <v>None</v>
      </c>
      <c r="P2669" s="14" t="str">
        <f>VLOOKUP($F2669,类型描述及偏移量!$C:$H,5,FALSE)</f>
        <v>No</v>
      </c>
      <c r="Q2669" s="14" t="str">
        <f>VLOOKUP($F2669,类型描述及偏移量!$C:$H,6,FALSE)</f>
        <v>开启_上位机(正转)</v>
      </c>
    </row>
    <row r="2670" hidden="1" spans="1:17">
      <c r="A2670" s="12" t="str">
        <f t="shared" si="468"/>
        <v>CHP3</v>
      </c>
      <c r="B2670" s="12" t="str">
        <f t="shared" si="469"/>
        <v>M8_M</v>
      </c>
      <c r="C2670" s="12" t="str">
        <f t="shared" si="470"/>
        <v>OFF_HMI</v>
      </c>
      <c r="D2670" s="12" t="str">
        <f t="shared" si="471"/>
        <v>BP_Motor_var</v>
      </c>
      <c r="E2670" s="13" t="str">
        <f t="shared" si="472"/>
        <v>CHP3_M8_M_BP_Motor_var</v>
      </c>
      <c r="F2670" s="14" t="str">
        <f t="shared" si="473"/>
        <v>BP_Motor_var_OFF_HMI</v>
      </c>
      <c r="G2670" s="10" t="str">
        <f t="shared" si="474"/>
        <v>CHP3_M8_M_OFF_HMI</v>
      </c>
      <c r="H2670" s="10" t="str">
        <f>VLOOKUP(基本表格!E2670,起始地址定义!A:D,4,FALSE)&amp;" "&amp;Q2670</f>
        <v>2435+P4-M9 3#刨片机润滑系统电机 电机控制 停止_上位机(反转)</v>
      </c>
      <c r="I2670" s="10" t="str">
        <f t="shared" si="475"/>
        <v>DB1300,X1601.0</v>
      </c>
      <c r="J2670" s="13" t="str">
        <f>VLOOKUP(E2670,起始地址定义!A:D,2,FALSE)</f>
        <v>DB1300</v>
      </c>
      <c r="K2670" s="12" t="str">
        <f t="shared" si="476"/>
        <v>X1601.0</v>
      </c>
      <c r="L2670" s="13">
        <f>VLOOKUP(E2670,起始地址定义!A:D,3,FALSE)</f>
        <v>1600</v>
      </c>
      <c r="M2670" s="14">
        <f>VLOOKUP($F2670,类型描述及偏移量!$C:$H,2,FALSE)</f>
        <v>1</v>
      </c>
      <c r="N2670" s="14" t="str">
        <f>VLOOKUP($F2670,类型描述及偏移量!$C:$H,3,FALSE)</f>
        <v>离散</v>
      </c>
      <c r="O2670" s="14" t="str">
        <f>VLOOKUP($F2670,类型描述及偏移量!$C:$H,4,FALSE)</f>
        <v>None</v>
      </c>
      <c r="P2670" s="14" t="str">
        <f>VLOOKUP($F2670,类型描述及偏移量!$C:$H,5,FALSE)</f>
        <v>No</v>
      </c>
      <c r="Q2670" s="14" t="str">
        <f>VLOOKUP($F2670,类型描述及偏移量!$C:$H,6,FALSE)</f>
        <v>停止_上位机(反转)</v>
      </c>
    </row>
    <row r="2671" hidden="1" spans="1:17">
      <c r="A2671" s="12" t="str">
        <f t="shared" si="468"/>
        <v>CHP3</v>
      </c>
      <c r="B2671" s="12" t="str">
        <f t="shared" si="469"/>
        <v>M8_M</v>
      </c>
      <c r="C2671" s="12" t="str">
        <f t="shared" si="470"/>
        <v>Fan</v>
      </c>
      <c r="D2671" s="12" t="str">
        <f t="shared" si="471"/>
        <v>BP_Motor_var</v>
      </c>
      <c r="E2671" s="13" t="str">
        <f t="shared" si="472"/>
        <v>CHP3_M8_M_BP_Motor_var</v>
      </c>
      <c r="F2671" s="14" t="str">
        <f t="shared" si="473"/>
        <v>BP_Motor_var_Fan</v>
      </c>
      <c r="G2671" s="10" t="str">
        <f t="shared" si="474"/>
        <v>CHP3_M8_M_Fan</v>
      </c>
      <c r="H2671" s="10" t="str">
        <f>VLOOKUP(基本表格!E2671,起始地址定义!A:D,4,FALSE)&amp;" "&amp;Q2671</f>
        <v>2435+P4-M9 3#刨片机润滑系统电机 电机控制 通风扇</v>
      </c>
      <c r="I2671" s="10" t="str">
        <f t="shared" si="475"/>
        <v>DB1300,X1601.1</v>
      </c>
      <c r="J2671" s="13" t="str">
        <f>VLOOKUP(E2671,起始地址定义!A:D,2,FALSE)</f>
        <v>DB1300</v>
      </c>
      <c r="K2671" s="12" t="str">
        <f t="shared" si="476"/>
        <v>X1601.1</v>
      </c>
      <c r="L2671" s="13">
        <f>VLOOKUP(E2671,起始地址定义!A:D,3,FALSE)</f>
        <v>1600</v>
      </c>
      <c r="M2671" s="14">
        <f>VLOOKUP($F2671,类型描述及偏移量!$C:$H,2,FALSE)</f>
        <v>1.1</v>
      </c>
      <c r="N2671" s="14" t="str">
        <f>VLOOKUP($F2671,类型描述及偏移量!$C:$H,3,FALSE)</f>
        <v>离散</v>
      </c>
      <c r="O2671" s="14" t="str">
        <f>VLOOKUP($F2671,类型描述及偏移量!$C:$H,4,FALSE)</f>
        <v>None</v>
      </c>
      <c r="P2671" s="14" t="str">
        <f>VLOOKUP($F2671,类型描述及偏移量!$C:$H,5,FALSE)</f>
        <v>Yes</v>
      </c>
      <c r="Q2671" s="14" t="str">
        <f>VLOOKUP($F2671,类型描述及偏移量!$C:$H,6,FALSE)</f>
        <v>通风扇</v>
      </c>
    </row>
    <row r="2672" hidden="1" spans="1:17">
      <c r="A2672" s="12" t="str">
        <f t="shared" si="468"/>
        <v>CHP3</v>
      </c>
      <c r="B2672" s="12" t="str">
        <f t="shared" si="469"/>
        <v>M8_M</v>
      </c>
      <c r="C2672" s="12" t="str">
        <f t="shared" si="470"/>
        <v>Motor</v>
      </c>
      <c r="D2672" s="12" t="str">
        <f t="shared" si="471"/>
        <v>BP_Motor_var</v>
      </c>
      <c r="E2672" s="13" t="str">
        <f t="shared" si="472"/>
        <v>CHP3_M8_M_BP_Motor_var</v>
      </c>
      <c r="F2672" s="14" t="str">
        <f t="shared" si="473"/>
        <v>BP_Motor_var_Motor</v>
      </c>
      <c r="G2672" s="10" t="str">
        <f t="shared" si="474"/>
        <v>CHP3_M8_M_Motor</v>
      </c>
      <c r="H2672" s="10" t="str">
        <f>VLOOKUP(基本表格!E2672,起始地址定义!A:D,4,FALSE)&amp;" "&amp;Q2672</f>
        <v>2435+P4-M9 3#刨片机润滑系统电机 电机控制 电机(正转）</v>
      </c>
      <c r="I2672" s="10" t="str">
        <f t="shared" si="475"/>
        <v>DB1300,X1601.2</v>
      </c>
      <c r="J2672" s="13" t="str">
        <f>VLOOKUP(E2672,起始地址定义!A:D,2,FALSE)</f>
        <v>DB1300</v>
      </c>
      <c r="K2672" s="12" t="str">
        <f t="shared" si="476"/>
        <v>X1601.2</v>
      </c>
      <c r="L2672" s="13">
        <f>VLOOKUP(E2672,起始地址定义!A:D,3,FALSE)</f>
        <v>1600</v>
      </c>
      <c r="M2672" s="14">
        <f>VLOOKUP($F2672,类型描述及偏移量!$C:$H,2,FALSE)</f>
        <v>1.2</v>
      </c>
      <c r="N2672" s="14" t="str">
        <f>VLOOKUP($F2672,类型描述及偏移量!$C:$H,3,FALSE)</f>
        <v>离散</v>
      </c>
      <c r="O2672" s="14" t="str">
        <f>VLOOKUP($F2672,类型描述及偏移量!$C:$H,4,FALSE)</f>
        <v>None</v>
      </c>
      <c r="P2672" s="14" t="str">
        <f>VLOOKUP($F2672,类型描述及偏移量!$C:$H,5,FALSE)</f>
        <v>Yes</v>
      </c>
      <c r="Q2672" s="14" t="str">
        <f>VLOOKUP($F2672,类型描述及偏移量!$C:$H,6,FALSE)</f>
        <v>电机(正转）</v>
      </c>
    </row>
    <row r="2673" hidden="1" spans="1:17">
      <c r="A2673" s="12" t="str">
        <f t="shared" si="468"/>
        <v>CHP3</v>
      </c>
      <c r="B2673" s="12" t="str">
        <f t="shared" si="469"/>
        <v>M8_M</v>
      </c>
      <c r="C2673" s="12" t="str">
        <f t="shared" si="470"/>
        <v>OL</v>
      </c>
      <c r="D2673" s="12" t="str">
        <f t="shared" si="471"/>
        <v>BP_Motor_var</v>
      </c>
      <c r="E2673" s="13" t="str">
        <f t="shared" si="472"/>
        <v>CHP3_M8_M_BP_Motor_var</v>
      </c>
      <c r="F2673" s="14" t="str">
        <f t="shared" si="473"/>
        <v>BP_Motor_var_OL</v>
      </c>
      <c r="G2673" s="10" t="str">
        <f t="shared" si="474"/>
        <v>CHP3_M8_M_OL</v>
      </c>
      <c r="H2673" s="10" t="str">
        <f>VLOOKUP(基本表格!E2673,起始地址定义!A:D,4,FALSE)&amp;" "&amp;Q2673</f>
        <v>2435+P4-M9 3#刨片机润滑系统电机 电机控制 电机过载</v>
      </c>
      <c r="I2673" s="10" t="str">
        <f t="shared" si="475"/>
        <v>DB1300,X1601.3</v>
      </c>
      <c r="J2673" s="13" t="str">
        <f>VLOOKUP(E2673,起始地址定义!A:D,2,FALSE)</f>
        <v>DB1300</v>
      </c>
      <c r="K2673" s="12" t="str">
        <f t="shared" si="476"/>
        <v>X1601.3</v>
      </c>
      <c r="L2673" s="13">
        <f>VLOOKUP(E2673,起始地址定义!A:D,3,FALSE)</f>
        <v>1600</v>
      </c>
      <c r="M2673" s="14">
        <f>VLOOKUP($F2673,类型描述及偏移量!$C:$H,2,FALSE)</f>
        <v>1.3</v>
      </c>
      <c r="N2673" s="14" t="str">
        <f>VLOOKUP($F2673,类型描述及偏移量!$C:$H,3,FALSE)</f>
        <v>离散</v>
      </c>
      <c r="O2673" s="14" t="str">
        <f>VLOOKUP($F2673,类型描述及偏移量!$C:$H,4,FALSE)</f>
        <v>On</v>
      </c>
      <c r="P2673" s="14" t="str">
        <f>VLOOKUP($F2673,类型描述及偏移量!$C:$H,5,FALSE)</f>
        <v>Yes</v>
      </c>
      <c r="Q2673" s="14" t="str">
        <f>VLOOKUP($F2673,类型描述及偏移量!$C:$H,6,FALSE)</f>
        <v>电机过载</v>
      </c>
    </row>
    <row r="2674" hidden="1" spans="1:17">
      <c r="A2674" s="12" t="str">
        <f t="shared" si="468"/>
        <v>CHP3</v>
      </c>
      <c r="B2674" s="12" t="str">
        <f t="shared" si="469"/>
        <v>M8_M</v>
      </c>
      <c r="C2674" s="12" t="str">
        <f t="shared" si="470"/>
        <v>Fan_OL</v>
      </c>
      <c r="D2674" s="12" t="str">
        <f t="shared" si="471"/>
        <v>BP_Motor_var</v>
      </c>
      <c r="E2674" s="13" t="str">
        <f t="shared" si="472"/>
        <v>CHP3_M8_M_BP_Motor_var</v>
      </c>
      <c r="F2674" s="14" t="str">
        <f t="shared" si="473"/>
        <v>BP_Motor_var_Fan_OL</v>
      </c>
      <c r="G2674" s="10" t="str">
        <f t="shared" si="474"/>
        <v>CHP3_M8_M_Fan_OL</v>
      </c>
      <c r="H2674" s="10" t="str">
        <f>VLOOKUP(基本表格!E2674,起始地址定义!A:D,4,FALSE)&amp;" "&amp;Q2674</f>
        <v>2435+P4-M9 3#刨片机润滑系统电机 电机控制 风扇过载</v>
      </c>
      <c r="I2674" s="10" t="str">
        <f t="shared" si="475"/>
        <v>DB1300,X1601.4</v>
      </c>
      <c r="J2674" s="13" t="str">
        <f>VLOOKUP(E2674,起始地址定义!A:D,2,FALSE)</f>
        <v>DB1300</v>
      </c>
      <c r="K2674" s="12" t="str">
        <f t="shared" si="476"/>
        <v>X1601.4</v>
      </c>
      <c r="L2674" s="13">
        <f>VLOOKUP(E2674,起始地址定义!A:D,3,FALSE)</f>
        <v>1600</v>
      </c>
      <c r="M2674" s="14">
        <f>VLOOKUP($F2674,类型描述及偏移量!$C:$H,2,FALSE)</f>
        <v>1.4</v>
      </c>
      <c r="N2674" s="14" t="str">
        <f>VLOOKUP($F2674,类型描述及偏移量!$C:$H,3,FALSE)</f>
        <v>离散</v>
      </c>
      <c r="O2674" s="14" t="str">
        <f>VLOOKUP($F2674,类型描述及偏移量!$C:$H,4,FALSE)</f>
        <v>On</v>
      </c>
      <c r="P2674" s="14" t="str">
        <f>VLOOKUP($F2674,类型描述及偏移量!$C:$H,5,FALSE)</f>
        <v>Yes</v>
      </c>
      <c r="Q2674" s="14" t="str">
        <f>VLOOKUP($F2674,类型描述及偏移量!$C:$H,6,FALSE)</f>
        <v>风扇过载</v>
      </c>
    </row>
    <row r="2675" hidden="1" spans="1:17">
      <c r="A2675" s="12" t="str">
        <f t="shared" si="468"/>
        <v>CHP3</v>
      </c>
      <c r="B2675" s="12" t="str">
        <f t="shared" si="469"/>
        <v>M8_M</v>
      </c>
      <c r="C2675" s="12" t="str">
        <f t="shared" si="470"/>
        <v>RunSig</v>
      </c>
      <c r="D2675" s="12" t="str">
        <f t="shared" si="471"/>
        <v>BP_Motor_var</v>
      </c>
      <c r="E2675" s="13" t="str">
        <f t="shared" si="472"/>
        <v>CHP3_M8_M_BP_Motor_var</v>
      </c>
      <c r="F2675" s="14" t="str">
        <f t="shared" si="473"/>
        <v>BP_Motor_var_RunSig</v>
      </c>
      <c r="G2675" s="10" t="str">
        <f t="shared" si="474"/>
        <v>CHP3_M8_M_RunSig</v>
      </c>
      <c r="H2675" s="10" t="str">
        <f>VLOOKUP(基本表格!E2675,起始地址定义!A:D,4,FALSE)&amp;" "&amp;Q2675</f>
        <v>2435+P4-M9 3#刨片机润滑系统电机 电机控制 电机运行指示</v>
      </c>
      <c r="I2675" s="10" t="str">
        <f t="shared" si="475"/>
        <v>DB1300,X1601.5</v>
      </c>
      <c r="J2675" s="13" t="str">
        <f>VLOOKUP(E2675,起始地址定义!A:D,2,FALSE)</f>
        <v>DB1300</v>
      </c>
      <c r="K2675" s="12" t="str">
        <f t="shared" si="476"/>
        <v>X1601.5</v>
      </c>
      <c r="L2675" s="13">
        <f>VLOOKUP(E2675,起始地址定义!A:D,3,FALSE)</f>
        <v>1600</v>
      </c>
      <c r="M2675" s="14">
        <f>VLOOKUP($F2675,类型描述及偏移量!$C:$H,2,FALSE)</f>
        <v>1.5</v>
      </c>
      <c r="N2675" s="14" t="str">
        <f>VLOOKUP($F2675,类型描述及偏移量!$C:$H,3,FALSE)</f>
        <v>离散</v>
      </c>
      <c r="O2675" s="14" t="str">
        <f>VLOOKUP($F2675,类型描述及偏移量!$C:$H,4,FALSE)</f>
        <v>None</v>
      </c>
      <c r="P2675" s="14" t="str">
        <f>VLOOKUP($F2675,类型描述及偏移量!$C:$H,5,FALSE)</f>
        <v>Yes</v>
      </c>
      <c r="Q2675" s="14" t="str">
        <f>VLOOKUP($F2675,类型描述及偏移量!$C:$H,6,FALSE)</f>
        <v>电机运行指示</v>
      </c>
    </row>
    <row r="2676" hidden="1" spans="1:17">
      <c r="A2676" s="12" t="str">
        <f t="shared" si="468"/>
        <v>CHP3</v>
      </c>
      <c r="B2676" s="12" t="str">
        <f t="shared" si="469"/>
        <v>M8_M</v>
      </c>
      <c r="C2676" s="12" t="str">
        <f t="shared" si="470"/>
        <v>Break_ALM</v>
      </c>
      <c r="D2676" s="12" t="str">
        <f t="shared" si="471"/>
        <v>BP_Motor_var</v>
      </c>
      <c r="E2676" s="13" t="str">
        <f t="shared" si="472"/>
        <v>CHP3_M8_M_BP_Motor_var</v>
      </c>
      <c r="F2676" s="14" t="str">
        <f t="shared" si="473"/>
        <v>BP_Motor_var_Break_ALM</v>
      </c>
      <c r="G2676" s="10" t="str">
        <f t="shared" si="474"/>
        <v>CHP3_M8_M_Break_ALM</v>
      </c>
      <c r="H2676" s="10" t="str">
        <f>VLOOKUP(基本表格!E2676,起始地址定义!A:D,4,FALSE)&amp;" "&amp;Q2676</f>
        <v>2435+P4-M9 3#刨片机润滑系统电机 电机控制 断链报警</v>
      </c>
      <c r="I2676" s="10" t="str">
        <f t="shared" si="475"/>
        <v>DB1300,X1601.6</v>
      </c>
      <c r="J2676" s="13" t="str">
        <f>VLOOKUP(E2676,起始地址定义!A:D,2,FALSE)</f>
        <v>DB1300</v>
      </c>
      <c r="K2676" s="12" t="str">
        <f t="shared" si="476"/>
        <v>X1601.6</v>
      </c>
      <c r="L2676" s="13">
        <f>VLOOKUP(E2676,起始地址定义!A:D,3,FALSE)</f>
        <v>1600</v>
      </c>
      <c r="M2676" s="14">
        <f>VLOOKUP($F2676,类型描述及偏移量!$C:$H,2,FALSE)</f>
        <v>1.6</v>
      </c>
      <c r="N2676" s="14" t="str">
        <f>VLOOKUP($F2676,类型描述及偏移量!$C:$H,3,FALSE)</f>
        <v>离散</v>
      </c>
      <c r="O2676" s="14" t="str">
        <f>VLOOKUP($F2676,类型描述及偏移量!$C:$H,4,FALSE)</f>
        <v>On</v>
      </c>
      <c r="P2676" s="14" t="str">
        <f>VLOOKUP($F2676,类型描述及偏移量!$C:$H,5,FALSE)</f>
        <v>Yes</v>
      </c>
      <c r="Q2676" s="14" t="str">
        <f>VLOOKUP($F2676,类型描述及偏移量!$C:$H,6,FALSE)</f>
        <v>断链报警</v>
      </c>
    </row>
    <row r="2677" hidden="1" spans="1:17">
      <c r="A2677" s="12" t="str">
        <f t="shared" si="468"/>
        <v>CHP3</v>
      </c>
      <c r="B2677" s="12" t="str">
        <f t="shared" si="469"/>
        <v>M8_M</v>
      </c>
      <c r="C2677" s="12" t="str">
        <f t="shared" si="470"/>
        <v>Break_CHK</v>
      </c>
      <c r="D2677" s="12" t="str">
        <f t="shared" si="471"/>
        <v>BP_Motor_var</v>
      </c>
      <c r="E2677" s="13" t="str">
        <f t="shared" si="472"/>
        <v>CHP3_M8_M_BP_Motor_var</v>
      </c>
      <c r="F2677" s="14" t="str">
        <f t="shared" si="473"/>
        <v>BP_Motor_var_Break_CHK</v>
      </c>
      <c r="G2677" s="10" t="str">
        <f t="shared" si="474"/>
        <v>CHP3_M8_M_Break_CHK</v>
      </c>
      <c r="H2677" s="10" t="str">
        <f>VLOOKUP(基本表格!E2677,起始地址定义!A:D,4,FALSE)&amp;" "&amp;Q2677</f>
        <v>2435+P4-M9 3#刨片机润滑系统电机 电机控制 断链检测</v>
      </c>
      <c r="I2677" s="10" t="str">
        <f t="shared" si="475"/>
        <v>DB1300,X1601.7</v>
      </c>
      <c r="J2677" s="13" t="str">
        <f>VLOOKUP(E2677,起始地址定义!A:D,2,FALSE)</f>
        <v>DB1300</v>
      </c>
      <c r="K2677" s="12" t="str">
        <f t="shared" si="476"/>
        <v>X1601.7</v>
      </c>
      <c r="L2677" s="13">
        <f>VLOOKUP(E2677,起始地址定义!A:D,3,FALSE)</f>
        <v>1600</v>
      </c>
      <c r="M2677" s="14">
        <f>VLOOKUP($F2677,类型描述及偏移量!$C:$H,2,FALSE)</f>
        <v>1.7</v>
      </c>
      <c r="N2677" s="14" t="str">
        <f>VLOOKUP($F2677,类型描述及偏移量!$C:$H,3,FALSE)</f>
        <v>离散</v>
      </c>
      <c r="O2677" s="14" t="str">
        <f>VLOOKUP($F2677,类型描述及偏移量!$C:$H,4,FALSE)</f>
        <v>None</v>
      </c>
      <c r="P2677" s="14" t="str">
        <f>VLOOKUP($F2677,类型描述及偏移量!$C:$H,5,FALSE)</f>
        <v>Yes</v>
      </c>
      <c r="Q2677" s="14" t="str">
        <f>VLOOKUP($F2677,类型描述及偏移量!$C:$H,6,FALSE)</f>
        <v>断链检测</v>
      </c>
    </row>
    <row r="2678" hidden="1" spans="1:17">
      <c r="A2678" s="12" t="str">
        <f t="shared" si="468"/>
        <v>CHP3</v>
      </c>
      <c r="B2678" s="12" t="str">
        <f t="shared" si="469"/>
        <v>M8_M</v>
      </c>
      <c r="C2678" s="12" t="str">
        <f t="shared" si="470"/>
        <v>INV_Res_HMI</v>
      </c>
      <c r="D2678" s="12" t="str">
        <f t="shared" si="471"/>
        <v>BP_Motor_var</v>
      </c>
      <c r="E2678" s="13" t="str">
        <f t="shared" si="472"/>
        <v>CHP3_M8_M_BP_Motor_var</v>
      </c>
      <c r="F2678" s="14" t="str">
        <f t="shared" si="473"/>
        <v>BP_Motor_var_INV_Res_HMI</v>
      </c>
      <c r="G2678" s="10" t="str">
        <f t="shared" si="474"/>
        <v>CHP3_M8_M_INV_Res_HMI</v>
      </c>
      <c r="H2678" s="10" t="str">
        <f>VLOOKUP(基本表格!E2678,起始地址定义!A:D,4,FALSE)&amp;" "&amp;Q2678</f>
        <v>2435+P4-M9 3#刨片机润滑系统电机 电机控制 复位</v>
      </c>
      <c r="I2678" s="10" t="str">
        <f t="shared" si="475"/>
        <v>DB1300,X1602.0</v>
      </c>
      <c r="J2678" s="13" t="str">
        <f>VLOOKUP(E2678,起始地址定义!A:D,2,FALSE)</f>
        <v>DB1300</v>
      </c>
      <c r="K2678" s="12" t="str">
        <f t="shared" si="476"/>
        <v>X1602.0</v>
      </c>
      <c r="L2678" s="13">
        <f>VLOOKUP(E2678,起始地址定义!A:D,3,FALSE)</f>
        <v>1600</v>
      </c>
      <c r="M2678" s="14">
        <f>VLOOKUP($F2678,类型描述及偏移量!$C:$H,2,FALSE)</f>
        <v>2</v>
      </c>
      <c r="N2678" s="14" t="str">
        <f>VLOOKUP($F2678,类型描述及偏移量!$C:$H,3,FALSE)</f>
        <v>离散</v>
      </c>
      <c r="O2678" s="14" t="str">
        <f>VLOOKUP($F2678,类型描述及偏移量!$C:$H,4,FALSE)</f>
        <v>None</v>
      </c>
      <c r="P2678" s="14" t="str">
        <f>VLOOKUP($F2678,类型描述及偏移量!$C:$H,5,FALSE)</f>
        <v>No</v>
      </c>
      <c r="Q2678" s="14" t="str">
        <f>VLOOKUP($F2678,类型描述及偏移量!$C:$H,6,FALSE)</f>
        <v>复位</v>
      </c>
    </row>
    <row r="2679" hidden="1" spans="1:17">
      <c r="A2679" s="12" t="str">
        <f t="shared" si="468"/>
        <v>CHP3</v>
      </c>
      <c r="B2679" s="12" t="str">
        <f t="shared" si="469"/>
        <v>M8_M</v>
      </c>
      <c r="C2679" s="12" t="str">
        <f t="shared" si="470"/>
        <v>Break_EN</v>
      </c>
      <c r="D2679" s="12" t="str">
        <f t="shared" si="471"/>
        <v>BP_Motor_var</v>
      </c>
      <c r="E2679" s="13" t="str">
        <f t="shared" si="472"/>
        <v>CHP3_M8_M_BP_Motor_var</v>
      </c>
      <c r="F2679" s="14" t="str">
        <f t="shared" si="473"/>
        <v>BP_Motor_var_Break_EN</v>
      </c>
      <c r="G2679" s="10" t="str">
        <f t="shared" si="474"/>
        <v>CHP3_M8_M_Break_EN</v>
      </c>
      <c r="H2679" s="10" t="str">
        <f>VLOOKUP(基本表格!E2679,起始地址定义!A:D,4,FALSE)&amp;" "&amp;Q2679</f>
        <v>2435+P4-M9 3#刨片机润滑系统电机 电机控制 断链保护使能</v>
      </c>
      <c r="I2679" s="10" t="str">
        <f t="shared" si="475"/>
        <v>DB1300,X1602.1</v>
      </c>
      <c r="J2679" s="13" t="str">
        <f>VLOOKUP(E2679,起始地址定义!A:D,2,FALSE)</f>
        <v>DB1300</v>
      </c>
      <c r="K2679" s="12" t="str">
        <f t="shared" si="476"/>
        <v>X1602.1</v>
      </c>
      <c r="L2679" s="13">
        <f>VLOOKUP(E2679,起始地址定义!A:D,3,FALSE)</f>
        <v>1600</v>
      </c>
      <c r="M2679" s="14">
        <f>VLOOKUP($F2679,类型描述及偏移量!$C:$H,2,FALSE)</f>
        <v>2.1</v>
      </c>
      <c r="N2679" s="14" t="str">
        <f>VLOOKUP($F2679,类型描述及偏移量!$C:$H,3,FALSE)</f>
        <v>离散</v>
      </c>
      <c r="O2679" s="14" t="str">
        <f>VLOOKUP($F2679,类型描述及偏移量!$C:$H,4,FALSE)</f>
        <v>None</v>
      </c>
      <c r="P2679" s="14" t="str">
        <f>VLOOKUP($F2679,类型描述及偏移量!$C:$H,5,FALSE)</f>
        <v>No</v>
      </c>
      <c r="Q2679" s="14" t="str">
        <f>VLOOKUP($F2679,类型描述及偏移量!$C:$H,6,FALSE)</f>
        <v>断链保护使能</v>
      </c>
    </row>
    <row r="2680" hidden="1" spans="1:17">
      <c r="A2680" s="12" t="str">
        <f t="shared" si="468"/>
        <v>CHP3</v>
      </c>
      <c r="B2680" s="12" t="str">
        <f t="shared" si="469"/>
        <v>M8_M</v>
      </c>
      <c r="C2680" s="12" t="str">
        <f t="shared" si="470"/>
        <v>Break_Stop</v>
      </c>
      <c r="D2680" s="12" t="str">
        <f t="shared" si="471"/>
        <v>BP_Motor_var</v>
      </c>
      <c r="E2680" s="13" t="str">
        <f t="shared" si="472"/>
        <v>CHP3_M8_M_BP_Motor_var</v>
      </c>
      <c r="F2680" s="14" t="str">
        <f t="shared" si="473"/>
        <v>BP_Motor_var_Break_Stop</v>
      </c>
      <c r="G2680" s="10" t="str">
        <f t="shared" si="474"/>
        <v>CHP3_M8_M_Break_Stop</v>
      </c>
      <c r="H2680" s="10" t="str">
        <f>VLOOKUP(基本表格!E2680,起始地址定义!A:D,4,FALSE)&amp;" "&amp;Q2680</f>
        <v>2435+P4-M9 3#刨片机润滑系统电机 电机控制 断链导致停机</v>
      </c>
      <c r="I2680" s="10" t="str">
        <f t="shared" si="475"/>
        <v>DB1300,X1602.2</v>
      </c>
      <c r="J2680" s="13" t="str">
        <f>VLOOKUP(E2680,起始地址定义!A:D,2,FALSE)</f>
        <v>DB1300</v>
      </c>
      <c r="K2680" s="12" t="str">
        <f t="shared" si="476"/>
        <v>X1602.2</v>
      </c>
      <c r="L2680" s="13">
        <f>VLOOKUP(E2680,起始地址定义!A:D,3,FALSE)</f>
        <v>1600</v>
      </c>
      <c r="M2680" s="14">
        <f>VLOOKUP($F2680,类型描述及偏移量!$C:$H,2,FALSE)</f>
        <v>2.2</v>
      </c>
      <c r="N2680" s="14" t="str">
        <f>VLOOKUP($F2680,类型描述及偏移量!$C:$H,3,FALSE)</f>
        <v>离散</v>
      </c>
      <c r="O2680" s="14" t="str">
        <f>VLOOKUP($F2680,类型描述及偏移量!$C:$H,4,FALSE)</f>
        <v>On</v>
      </c>
      <c r="P2680" s="14" t="str">
        <f>VLOOKUP($F2680,类型描述及偏移量!$C:$H,5,FALSE)</f>
        <v>Yes</v>
      </c>
      <c r="Q2680" s="14" t="str">
        <f>VLOOKUP($F2680,类型描述及偏移量!$C:$H,6,FALSE)</f>
        <v>断链导致停机</v>
      </c>
    </row>
    <row r="2681" hidden="1" spans="1:17">
      <c r="A2681" s="12" t="str">
        <f t="shared" si="468"/>
        <v>CHP3</v>
      </c>
      <c r="B2681" s="12" t="str">
        <f t="shared" si="469"/>
        <v>M8_M</v>
      </c>
      <c r="C2681" s="12" t="str">
        <f t="shared" si="470"/>
        <v>Motor_Back</v>
      </c>
      <c r="D2681" s="12" t="str">
        <f t="shared" si="471"/>
        <v>BP_Motor_var</v>
      </c>
      <c r="E2681" s="13" t="str">
        <f t="shared" si="472"/>
        <v>CHP3_M8_M_BP_Motor_var</v>
      </c>
      <c r="F2681" s="14" t="str">
        <f t="shared" si="473"/>
        <v>BP_Motor_var_Motor_Back</v>
      </c>
      <c r="G2681" s="10" t="str">
        <f t="shared" si="474"/>
        <v>CHP3_M8_M_Motor_Back</v>
      </c>
      <c r="H2681" s="10" t="str">
        <f>VLOOKUP(基本表格!E2681,起始地址定义!A:D,4,FALSE)&amp;" "&amp;Q2681</f>
        <v>2435+P4-M9 3#刨片机润滑系统电机 电机控制 电机(反转）</v>
      </c>
      <c r="I2681" s="10" t="str">
        <f t="shared" si="475"/>
        <v>DB1300,X1602.3</v>
      </c>
      <c r="J2681" s="13" t="str">
        <f>VLOOKUP(E2681,起始地址定义!A:D,2,FALSE)</f>
        <v>DB1300</v>
      </c>
      <c r="K2681" s="12" t="str">
        <f t="shared" si="476"/>
        <v>X1602.3</v>
      </c>
      <c r="L2681" s="13">
        <f>VLOOKUP(E2681,起始地址定义!A:D,3,FALSE)</f>
        <v>1600</v>
      </c>
      <c r="M2681" s="14">
        <f>VLOOKUP($F2681,类型描述及偏移量!$C:$H,2,FALSE)</f>
        <v>2.3</v>
      </c>
      <c r="N2681" s="14" t="str">
        <f>VLOOKUP($F2681,类型描述及偏移量!$C:$H,3,FALSE)</f>
        <v>离散</v>
      </c>
      <c r="O2681" s="14" t="str">
        <f>VLOOKUP($F2681,类型描述及偏移量!$C:$H,4,FALSE)</f>
        <v>None</v>
      </c>
      <c r="P2681" s="14" t="str">
        <f>VLOOKUP($F2681,类型描述及偏移量!$C:$H,5,FALSE)</f>
        <v>Yes</v>
      </c>
      <c r="Q2681" s="14" t="str">
        <f>VLOOKUP($F2681,类型描述及偏移量!$C:$H,6,FALSE)</f>
        <v>电机(反转）</v>
      </c>
    </row>
    <row r="2682" hidden="1" spans="1:17">
      <c r="A2682" s="12" t="str">
        <f t="shared" si="468"/>
        <v>CHP3</v>
      </c>
      <c r="B2682" s="12" t="str">
        <f t="shared" si="469"/>
        <v>M8_M</v>
      </c>
      <c r="C2682" s="12" t="str">
        <f t="shared" si="470"/>
        <v>Loc</v>
      </c>
      <c r="D2682" s="12" t="str">
        <f t="shared" si="471"/>
        <v>BP_Motor_var</v>
      </c>
      <c r="E2682" s="13" t="str">
        <f t="shared" si="472"/>
        <v>CHP3_M8_M_BP_Motor_var</v>
      </c>
      <c r="F2682" s="14" t="str">
        <f t="shared" si="473"/>
        <v>BP_Motor_var_Loc</v>
      </c>
      <c r="G2682" s="10" t="str">
        <f t="shared" si="474"/>
        <v>CHP3_M8_M_Loc</v>
      </c>
      <c r="H2682" s="10" t="str">
        <f>VLOOKUP(基本表格!E2682,起始地址定义!A:D,4,FALSE)&amp;" "&amp;Q2682</f>
        <v>2435+P4-M9 3#刨片机润滑系统电机 电机控制 本地</v>
      </c>
      <c r="I2682" s="10" t="str">
        <f t="shared" si="475"/>
        <v>DB1300,X1602.4</v>
      </c>
      <c r="J2682" s="13" t="str">
        <f>VLOOKUP(E2682,起始地址定义!A:D,2,FALSE)</f>
        <v>DB1300</v>
      </c>
      <c r="K2682" s="12" t="str">
        <f t="shared" si="476"/>
        <v>X1602.4</v>
      </c>
      <c r="L2682" s="13">
        <f>VLOOKUP(E2682,起始地址定义!A:D,3,FALSE)</f>
        <v>1600</v>
      </c>
      <c r="M2682" s="14">
        <f>VLOOKUP($F2682,类型描述及偏移量!$C:$H,2,FALSE)</f>
        <v>2.4</v>
      </c>
      <c r="N2682" s="14" t="str">
        <f>VLOOKUP($F2682,类型描述及偏移量!$C:$H,3,FALSE)</f>
        <v>离散</v>
      </c>
      <c r="O2682" s="14" t="str">
        <f>VLOOKUP($F2682,类型描述及偏移量!$C:$H,4,FALSE)</f>
        <v>None</v>
      </c>
      <c r="P2682" s="14" t="str">
        <f>VLOOKUP($F2682,类型描述及偏移量!$C:$H,5,FALSE)</f>
        <v>Yes</v>
      </c>
      <c r="Q2682" s="14" t="str">
        <f>VLOOKUP($F2682,类型描述及偏移量!$C:$H,6,FALSE)</f>
        <v>本地</v>
      </c>
    </row>
    <row r="2683" hidden="1" spans="1:17">
      <c r="A2683" s="12" t="str">
        <f t="shared" si="468"/>
        <v>CHP3</v>
      </c>
      <c r="B2683" s="12" t="str">
        <f t="shared" si="469"/>
        <v>M8_M</v>
      </c>
      <c r="C2683" s="12" t="str">
        <f t="shared" si="470"/>
        <v>Rem</v>
      </c>
      <c r="D2683" s="12" t="str">
        <f t="shared" si="471"/>
        <v>BP_Motor_var</v>
      </c>
      <c r="E2683" s="13" t="str">
        <f t="shared" si="472"/>
        <v>CHP3_M8_M_BP_Motor_var</v>
      </c>
      <c r="F2683" s="14" t="str">
        <f t="shared" si="473"/>
        <v>BP_Motor_var_Rem</v>
      </c>
      <c r="G2683" s="10" t="str">
        <f t="shared" si="474"/>
        <v>CHP3_M8_M_Rem</v>
      </c>
      <c r="H2683" s="10" t="str">
        <f>VLOOKUP(基本表格!E2683,起始地址定义!A:D,4,FALSE)&amp;" "&amp;Q2683</f>
        <v>2435+P4-M9 3#刨片机润滑系统电机 电机控制 远程</v>
      </c>
      <c r="I2683" s="10" t="str">
        <f t="shared" si="475"/>
        <v>DB1300,X1602.5</v>
      </c>
      <c r="J2683" s="13" t="str">
        <f>VLOOKUP(E2683,起始地址定义!A:D,2,FALSE)</f>
        <v>DB1300</v>
      </c>
      <c r="K2683" s="12" t="str">
        <f t="shared" si="476"/>
        <v>X1602.5</v>
      </c>
      <c r="L2683" s="13">
        <f>VLOOKUP(E2683,起始地址定义!A:D,3,FALSE)</f>
        <v>1600</v>
      </c>
      <c r="M2683" s="14">
        <f>VLOOKUP($F2683,类型描述及偏移量!$C:$H,2,FALSE)</f>
        <v>2.5</v>
      </c>
      <c r="N2683" s="14" t="str">
        <f>VLOOKUP($F2683,类型描述及偏移量!$C:$H,3,FALSE)</f>
        <v>离散</v>
      </c>
      <c r="O2683" s="14" t="str">
        <f>VLOOKUP($F2683,类型描述及偏移量!$C:$H,4,FALSE)</f>
        <v>None</v>
      </c>
      <c r="P2683" s="14" t="str">
        <f>VLOOKUP($F2683,类型描述及偏移量!$C:$H,5,FALSE)</f>
        <v>Yes</v>
      </c>
      <c r="Q2683" s="14" t="str">
        <f>VLOOKUP($F2683,类型描述及偏移量!$C:$H,6,FALSE)</f>
        <v>远程</v>
      </c>
    </row>
    <row r="2684" hidden="1" spans="1:17">
      <c r="A2684" s="12" t="str">
        <f t="shared" si="468"/>
        <v>CHP3</v>
      </c>
      <c r="B2684" s="12" t="str">
        <f t="shared" si="469"/>
        <v>M8_M</v>
      </c>
      <c r="C2684" s="12" t="str">
        <f t="shared" si="470"/>
        <v>Blocking_ALM</v>
      </c>
      <c r="D2684" s="12" t="str">
        <f t="shared" si="471"/>
        <v>BP_Motor_var</v>
      </c>
      <c r="E2684" s="13" t="str">
        <f t="shared" si="472"/>
        <v>CHP3_M8_M_BP_Motor_var</v>
      </c>
      <c r="F2684" s="14" t="str">
        <f t="shared" si="473"/>
        <v>BP_Motor_var_Blocking_ALM</v>
      </c>
      <c r="G2684" s="10" t="str">
        <f t="shared" si="474"/>
        <v>CHP3_M8_M_Blocking_ALM</v>
      </c>
      <c r="H2684" s="10" t="str">
        <f>VLOOKUP(基本表格!E2684,起始地址定义!A:D,4,FALSE)&amp;" "&amp;Q2684</f>
        <v>2435+P4-M9 3#刨片机润滑系统电机 电机控制 堵料报警</v>
      </c>
      <c r="I2684" s="10" t="str">
        <f t="shared" si="475"/>
        <v>DB1300,X1602.6</v>
      </c>
      <c r="J2684" s="13" t="str">
        <f>VLOOKUP(E2684,起始地址定义!A:D,2,FALSE)</f>
        <v>DB1300</v>
      </c>
      <c r="K2684" s="12" t="str">
        <f t="shared" si="476"/>
        <v>X1602.6</v>
      </c>
      <c r="L2684" s="13">
        <f>VLOOKUP(E2684,起始地址定义!A:D,3,FALSE)</f>
        <v>1600</v>
      </c>
      <c r="M2684" s="14">
        <f>VLOOKUP($F2684,类型描述及偏移量!$C:$H,2,FALSE)</f>
        <v>2.6</v>
      </c>
      <c r="N2684" s="14" t="str">
        <f>VLOOKUP($F2684,类型描述及偏移量!$C:$H,3,FALSE)</f>
        <v>离散</v>
      </c>
      <c r="O2684" s="14" t="str">
        <f>VLOOKUP($F2684,类型描述及偏移量!$C:$H,4,FALSE)</f>
        <v>On</v>
      </c>
      <c r="P2684" s="14" t="str">
        <f>VLOOKUP($F2684,类型描述及偏移量!$C:$H,5,FALSE)</f>
        <v>Yes</v>
      </c>
      <c r="Q2684" s="14" t="str">
        <f>VLOOKUP($F2684,类型描述及偏移量!$C:$H,6,FALSE)</f>
        <v>堵料报警</v>
      </c>
    </row>
    <row r="2685" hidden="1" spans="1:17">
      <c r="A2685" s="12" t="str">
        <f t="shared" si="468"/>
        <v>CHP3</v>
      </c>
      <c r="B2685" s="12" t="str">
        <f t="shared" si="469"/>
        <v>M8_M</v>
      </c>
      <c r="C2685" s="12" t="str">
        <f t="shared" si="470"/>
        <v>Blocking_CHK</v>
      </c>
      <c r="D2685" s="12" t="str">
        <f t="shared" si="471"/>
        <v>BP_Motor_var</v>
      </c>
      <c r="E2685" s="13" t="str">
        <f t="shared" si="472"/>
        <v>CHP3_M8_M_BP_Motor_var</v>
      </c>
      <c r="F2685" s="14" t="str">
        <f t="shared" si="473"/>
        <v>BP_Motor_var_Blocking_CHK</v>
      </c>
      <c r="G2685" s="10" t="str">
        <f t="shared" si="474"/>
        <v>CHP3_M8_M_Blocking_CHK</v>
      </c>
      <c r="H2685" s="10" t="str">
        <f>VLOOKUP(基本表格!E2685,起始地址定义!A:D,4,FALSE)&amp;" "&amp;Q2685</f>
        <v>2435+P4-M9 3#刨片机润滑系统电机 电机控制 堵料检测</v>
      </c>
      <c r="I2685" s="10" t="str">
        <f t="shared" si="475"/>
        <v>DB1300,X1602.7</v>
      </c>
      <c r="J2685" s="13" t="str">
        <f>VLOOKUP(E2685,起始地址定义!A:D,2,FALSE)</f>
        <v>DB1300</v>
      </c>
      <c r="K2685" s="12" t="str">
        <f t="shared" si="476"/>
        <v>X1602.7</v>
      </c>
      <c r="L2685" s="13">
        <f>VLOOKUP(E2685,起始地址定义!A:D,3,FALSE)</f>
        <v>1600</v>
      </c>
      <c r="M2685" s="14">
        <f>VLOOKUP($F2685,类型描述及偏移量!$C:$H,2,FALSE)</f>
        <v>2.7</v>
      </c>
      <c r="N2685" s="14" t="str">
        <f>VLOOKUP($F2685,类型描述及偏移量!$C:$H,3,FALSE)</f>
        <v>离散</v>
      </c>
      <c r="O2685" s="14" t="str">
        <f>VLOOKUP($F2685,类型描述及偏移量!$C:$H,4,FALSE)</f>
        <v>None</v>
      </c>
      <c r="P2685" s="14" t="str">
        <f>VLOOKUP($F2685,类型描述及偏移量!$C:$H,5,FALSE)</f>
        <v>Yes</v>
      </c>
      <c r="Q2685" s="14" t="str">
        <f>VLOOKUP($F2685,类型描述及偏移量!$C:$H,6,FALSE)</f>
        <v>堵料检测</v>
      </c>
    </row>
    <row r="2686" hidden="1" spans="1:17">
      <c r="A2686" s="12" t="str">
        <f t="shared" si="468"/>
        <v>CHP3</v>
      </c>
      <c r="B2686" s="12" t="str">
        <f t="shared" si="469"/>
        <v>M8_M</v>
      </c>
      <c r="C2686" s="12" t="str">
        <f t="shared" si="470"/>
        <v>Blocking_EN</v>
      </c>
      <c r="D2686" s="12" t="str">
        <f t="shared" si="471"/>
        <v>BP_Motor_var</v>
      </c>
      <c r="E2686" s="13" t="str">
        <f t="shared" si="472"/>
        <v>CHP3_M8_M_BP_Motor_var</v>
      </c>
      <c r="F2686" s="14" t="str">
        <f t="shared" si="473"/>
        <v>BP_Motor_var_Blocking_EN</v>
      </c>
      <c r="G2686" s="10" t="str">
        <f t="shared" si="474"/>
        <v>CHP3_M8_M_Blocking_EN</v>
      </c>
      <c r="H2686" s="10" t="str">
        <f>VLOOKUP(基本表格!E2686,起始地址定义!A:D,4,FALSE)&amp;" "&amp;Q2686</f>
        <v>2435+P4-M9 3#刨片机润滑系统电机 电机控制 堵料保护使能</v>
      </c>
      <c r="I2686" s="10" t="str">
        <f t="shared" si="475"/>
        <v>DB1300,X1603.0</v>
      </c>
      <c r="J2686" s="13" t="str">
        <f>VLOOKUP(E2686,起始地址定义!A:D,2,FALSE)</f>
        <v>DB1300</v>
      </c>
      <c r="K2686" s="12" t="str">
        <f t="shared" si="476"/>
        <v>X1603.0</v>
      </c>
      <c r="L2686" s="13">
        <f>VLOOKUP(E2686,起始地址定义!A:D,3,FALSE)</f>
        <v>1600</v>
      </c>
      <c r="M2686" s="14">
        <f>VLOOKUP($F2686,类型描述及偏移量!$C:$H,2,FALSE)</f>
        <v>3</v>
      </c>
      <c r="N2686" s="14" t="str">
        <f>VLOOKUP($F2686,类型描述及偏移量!$C:$H,3,FALSE)</f>
        <v>离散</v>
      </c>
      <c r="O2686" s="14" t="str">
        <f>VLOOKUP($F2686,类型描述及偏移量!$C:$H,4,FALSE)</f>
        <v>None</v>
      </c>
      <c r="P2686" s="14" t="str">
        <f>VLOOKUP($F2686,类型描述及偏移量!$C:$H,5,FALSE)</f>
        <v>No</v>
      </c>
      <c r="Q2686" s="14" t="str">
        <f>VLOOKUP($F2686,类型描述及偏移量!$C:$H,6,FALSE)</f>
        <v>堵料保护使能</v>
      </c>
    </row>
    <row r="2687" hidden="1" spans="1:17">
      <c r="A2687" s="12" t="str">
        <f t="shared" si="468"/>
        <v>CHP3</v>
      </c>
      <c r="B2687" s="12" t="str">
        <f t="shared" si="469"/>
        <v>M8_M</v>
      </c>
      <c r="C2687" s="12" t="str">
        <f t="shared" si="470"/>
        <v>Blocking_Stop</v>
      </c>
      <c r="D2687" s="12" t="str">
        <f t="shared" si="471"/>
        <v>BP_Motor_var</v>
      </c>
      <c r="E2687" s="13" t="str">
        <f t="shared" si="472"/>
        <v>CHP3_M8_M_BP_Motor_var</v>
      </c>
      <c r="F2687" s="14" t="str">
        <f t="shared" si="473"/>
        <v>BP_Motor_var_Blocking_Stop</v>
      </c>
      <c r="G2687" s="10" t="str">
        <f t="shared" si="474"/>
        <v>CHP3_M8_M_Blocking_Stop</v>
      </c>
      <c r="H2687" s="10" t="str">
        <f>VLOOKUP(基本表格!E2687,起始地址定义!A:D,4,FALSE)&amp;" "&amp;Q2687</f>
        <v>2435+P4-M9 3#刨片机润滑系统电机 电机控制 堵料导致停机</v>
      </c>
      <c r="I2687" s="10" t="str">
        <f t="shared" si="475"/>
        <v>DB1300,X1603.1</v>
      </c>
      <c r="J2687" s="13" t="str">
        <f>VLOOKUP(E2687,起始地址定义!A:D,2,FALSE)</f>
        <v>DB1300</v>
      </c>
      <c r="K2687" s="12" t="str">
        <f t="shared" si="476"/>
        <v>X1603.1</v>
      </c>
      <c r="L2687" s="13">
        <f>VLOOKUP(E2687,起始地址定义!A:D,3,FALSE)</f>
        <v>1600</v>
      </c>
      <c r="M2687" s="14">
        <f>VLOOKUP($F2687,类型描述及偏移量!$C:$H,2,FALSE)</f>
        <v>3.1</v>
      </c>
      <c r="N2687" s="14" t="str">
        <f>VLOOKUP($F2687,类型描述及偏移量!$C:$H,3,FALSE)</f>
        <v>离散</v>
      </c>
      <c r="O2687" s="14" t="str">
        <f>VLOOKUP($F2687,类型描述及偏移量!$C:$H,4,FALSE)</f>
        <v>On</v>
      </c>
      <c r="P2687" s="14" t="str">
        <f>VLOOKUP($F2687,类型描述及偏移量!$C:$H,5,FALSE)</f>
        <v>Yes</v>
      </c>
      <c r="Q2687" s="14" t="str">
        <f>VLOOKUP($F2687,类型描述及偏移量!$C:$H,6,FALSE)</f>
        <v>堵料导致停机</v>
      </c>
    </row>
    <row r="2688" hidden="1" spans="1:17">
      <c r="A2688" s="12" t="str">
        <f t="shared" ref="A2688:A2751" si="477">A2646</f>
        <v>CHP3</v>
      </c>
      <c r="B2688" s="12" t="str">
        <f t="shared" ref="B2688:B2751" si="478">"M"&amp;RIGHT(LEFT(B2646,FIND("_",B2646,1)-1),LEN(LEFT(B2646,FIND("_",B2646,1)-1))-1)+1&amp;"_"&amp;RIGHT(B2646,LEN(B2646)-FIND("_",B2646,1))</f>
        <v>M8_M</v>
      </c>
      <c r="C2688" s="12" t="str">
        <f t="shared" ref="C2688:C2751" si="479">C2646</f>
        <v>BreakTime</v>
      </c>
      <c r="D2688" s="12" t="str">
        <f t="shared" ref="D2688:D2751" si="480">D2646</f>
        <v>BP_Motor_var</v>
      </c>
      <c r="E2688" s="13" t="str">
        <f t="shared" si="472"/>
        <v>CHP3_M8_M_BP_Motor_var</v>
      </c>
      <c r="F2688" s="14" t="str">
        <f t="shared" si="473"/>
        <v>BP_Motor_var_BreakTime</v>
      </c>
      <c r="G2688" s="10" t="str">
        <f t="shared" si="474"/>
        <v>CHP3_M8_M_BreakTime</v>
      </c>
      <c r="H2688" s="10" t="str">
        <f>VLOOKUP(基本表格!E2688,起始地址定义!A:D,4,FALSE)&amp;" "&amp;Q2688</f>
        <v>2435+P4-M9 3#刨片机润滑系统电机 电机控制 断链超时时间 秒</v>
      </c>
      <c r="I2688" s="10" t="str">
        <f t="shared" si="475"/>
        <v>DB1300,INT1604</v>
      </c>
      <c r="J2688" s="13" t="str">
        <f>VLOOKUP(E2688,起始地址定义!A:D,2,FALSE)</f>
        <v>DB1300</v>
      </c>
      <c r="K2688" s="12" t="str">
        <f t="shared" si="476"/>
        <v>INT1604</v>
      </c>
      <c r="L2688" s="13">
        <f>VLOOKUP(E2688,起始地址定义!A:D,3,FALSE)</f>
        <v>1600</v>
      </c>
      <c r="M2688" s="14">
        <f>VLOOKUP($F2688,类型描述及偏移量!$C:$H,2,FALSE)</f>
        <v>4</v>
      </c>
      <c r="N2688" s="14" t="str">
        <f>VLOOKUP($F2688,类型描述及偏移量!$C:$H,3,FALSE)</f>
        <v>整型</v>
      </c>
      <c r="O2688" s="14" t="str">
        <f>VLOOKUP($F2688,类型描述及偏移量!$C:$H,4,FALSE)</f>
        <v>None</v>
      </c>
      <c r="P2688" s="14" t="str">
        <f>VLOOKUP($F2688,类型描述及偏移量!$C:$H,5,FALSE)</f>
        <v>No</v>
      </c>
      <c r="Q2688" s="14" t="str">
        <f>VLOOKUP($F2688,类型描述及偏移量!$C:$H,6,FALSE)</f>
        <v>断链超时时间 秒</v>
      </c>
    </row>
    <row r="2689" hidden="1" spans="1:17">
      <c r="A2689" s="12" t="str">
        <f t="shared" si="477"/>
        <v>CHP3</v>
      </c>
      <c r="B2689" s="12" t="str">
        <f t="shared" si="478"/>
        <v>M8_M</v>
      </c>
      <c r="C2689" s="12" t="str">
        <f t="shared" si="479"/>
        <v>BlockingTime</v>
      </c>
      <c r="D2689" s="12" t="str">
        <f t="shared" si="480"/>
        <v>BP_Motor_var</v>
      </c>
      <c r="E2689" s="13" t="str">
        <f t="shared" si="472"/>
        <v>CHP3_M8_M_BP_Motor_var</v>
      </c>
      <c r="F2689" s="14" t="str">
        <f t="shared" si="473"/>
        <v>BP_Motor_var_BlockingTime</v>
      </c>
      <c r="G2689" s="10" t="str">
        <f t="shared" si="474"/>
        <v>CHP3_M8_M_BlockingTime</v>
      </c>
      <c r="H2689" s="10" t="str">
        <f>VLOOKUP(基本表格!E2689,起始地址定义!A:D,4,FALSE)&amp;" "&amp;Q2689</f>
        <v>2435+P4-M9 3#刨片机润滑系统电机 电机控制 堵料检测时间 秒</v>
      </c>
      <c r="I2689" s="10" t="str">
        <f t="shared" si="475"/>
        <v>DB1300,INT1606</v>
      </c>
      <c r="J2689" s="13" t="str">
        <f>VLOOKUP(E2689,起始地址定义!A:D,2,FALSE)</f>
        <v>DB1300</v>
      </c>
      <c r="K2689" s="12" t="str">
        <f t="shared" si="476"/>
        <v>INT1606</v>
      </c>
      <c r="L2689" s="13">
        <f>VLOOKUP(E2689,起始地址定义!A:D,3,FALSE)</f>
        <v>1600</v>
      </c>
      <c r="M2689" s="14">
        <f>VLOOKUP($F2689,类型描述及偏移量!$C:$H,2,FALSE)</f>
        <v>6</v>
      </c>
      <c r="N2689" s="14" t="str">
        <f>VLOOKUP($F2689,类型描述及偏移量!$C:$H,3,FALSE)</f>
        <v>整型</v>
      </c>
      <c r="O2689" s="14" t="str">
        <f>VLOOKUP($F2689,类型描述及偏移量!$C:$H,4,FALSE)</f>
        <v>None</v>
      </c>
      <c r="P2689" s="14" t="str">
        <f>VLOOKUP($F2689,类型描述及偏移量!$C:$H,5,FALSE)</f>
        <v>No</v>
      </c>
      <c r="Q2689" s="14" t="str">
        <f>VLOOKUP($F2689,类型描述及偏移量!$C:$H,6,FALSE)</f>
        <v>堵料检测时间 秒</v>
      </c>
    </row>
    <row r="2690" hidden="1" spans="1:17">
      <c r="A2690" s="12" t="str">
        <f t="shared" si="477"/>
        <v>CHP3</v>
      </c>
      <c r="B2690" s="12" t="str">
        <f t="shared" si="478"/>
        <v>M8_M</v>
      </c>
      <c r="C2690" s="12" t="str">
        <f t="shared" si="479"/>
        <v>PullSwitch_CHK</v>
      </c>
      <c r="D2690" s="12" t="str">
        <f t="shared" si="480"/>
        <v>BP_Motor_var</v>
      </c>
      <c r="E2690" s="13" t="str">
        <f t="shared" ref="E2690:E2753" si="481">A2690&amp;"_"&amp;B2690&amp;"_"&amp;D2690</f>
        <v>CHP3_M8_M_BP_Motor_var</v>
      </c>
      <c r="F2690" s="14" t="str">
        <f t="shared" ref="F2690:F2753" si="482">D2690&amp;"_"&amp;C2690</f>
        <v>BP_Motor_var_PullSwitch_CHK</v>
      </c>
      <c r="G2690" s="10" t="str">
        <f t="shared" ref="G2690:G2753" si="483">A2690&amp;"_"&amp;IF(B2690="DB","",B2690&amp;"_")&amp;C2690</f>
        <v>CHP3_M8_M_PullSwitch_CHK</v>
      </c>
      <c r="H2690" s="10" t="str">
        <f>VLOOKUP(基本表格!E2690,起始地址定义!A:D,4,FALSE)&amp;" "&amp;Q2690</f>
        <v>2435+P4-M9 3#刨片机润滑系统电机 电机控制 拉线开关</v>
      </c>
      <c r="I2690" s="10" t="str">
        <f t="shared" ref="I2690:I2753" si="484">J2690&amp;","&amp;K2690</f>
        <v>DB1300,X1608.0</v>
      </c>
      <c r="J2690" s="13" t="str">
        <f>VLOOKUP(E2690,起始地址定义!A:D,2,FALSE)</f>
        <v>DB1300</v>
      </c>
      <c r="K2690" s="12" t="str">
        <f t="shared" ref="K2690:K2753" si="485">IF(N2690="离散","X",IF(N2690="实型","REAL","INT"))&amp;IF(N2690="离散",TEXT(L2690+M2690,"0.0"),L2690+M2690)</f>
        <v>X1608.0</v>
      </c>
      <c r="L2690" s="13">
        <f>VLOOKUP(E2690,起始地址定义!A:D,3,FALSE)</f>
        <v>1600</v>
      </c>
      <c r="M2690" s="14">
        <f>VLOOKUP($F2690,类型描述及偏移量!$C:$H,2,FALSE)</f>
        <v>8</v>
      </c>
      <c r="N2690" s="14" t="str">
        <f>VLOOKUP($F2690,类型描述及偏移量!$C:$H,3,FALSE)</f>
        <v>离散</v>
      </c>
      <c r="O2690" s="14" t="str">
        <f>VLOOKUP($F2690,类型描述及偏移量!$C:$H,4,FALSE)</f>
        <v>On</v>
      </c>
      <c r="P2690" s="14" t="str">
        <f>VLOOKUP($F2690,类型描述及偏移量!$C:$H,5,FALSE)</f>
        <v>Yes</v>
      </c>
      <c r="Q2690" s="14" t="str">
        <f>VLOOKUP($F2690,类型描述及偏移量!$C:$H,6,FALSE)</f>
        <v>拉线开关</v>
      </c>
    </row>
    <row r="2691" hidden="1" spans="1:17">
      <c r="A2691" s="12" t="str">
        <f t="shared" si="477"/>
        <v>CHP3</v>
      </c>
      <c r="B2691" s="12" t="str">
        <f t="shared" si="478"/>
        <v>M8_M</v>
      </c>
      <c r="C2691" s="12" t="str">
        <f t="shared" si="479"/>
        <v>LMD_ALM</v>
      </c>
      <c r="D2691" s="12" t="str">
        <f t="shared" si="480"/>
        <v>BP_Motor_var</v>
      </c>
      <c r="E2691" s="13" t="str">
        <f t="shared" si="481"/>
        <v>CHP3_M8_M_BP_Motor_var</v>
      </c>
      <c r="F2691" s="14" t="str">
        <f t="shared" si="482"/>
        <v>BP_Motor_var_LMD_ALM</v>
      </c>
      <c r="G2691" s="10" t="str">
        <f t="shared" si="483"/>
        <v>CHP3_M8_M_LMD_ALM</v>
      </c>
      <c r="H2691" s="10" t="str">
        <f>VLOOKUP(基本表格!E2691,起始地址定义!A:D,4,FALSE)&amp;" "&amp;Q2691</f>
        <v>2435+P4-M9 3#刨片机润滑系统电机 电机控制 左跑偏报警</v>
      </c>
      <c r="I2691" s="10" t="str">
        <f t="shared" si="484"/>
        <v>DB1300,X1608.1</v>
      </c>
      <c r="J2691" s="13" t="str">
        <f>VLOOKUP(E2691,起始地址定义!A:D,2,FALSE)</f>
        <v>DB1300</v>
      </c>
      <c r="K2691" s="12" t="str">
        <f t="shared" si="485"/>
        <v>X1608.1</v>
      </c>
      <c r="L2691" s="13">
        <f>VLOOKUP(E2691,起始地址定义!A:D,3,FALSE)</f>
        <v>1600</v>
      </c>
      <c r="M2691" s="14">
        <f>VLOOKUP($F2691,类型描述及偏移量!$C:$H,2,FALSE)</f>
        <v>8.1</v>
      </c>
      <c r="N2691" s="14" t="str">
        <f>VLOOKUP($F2691,类型描述及偏移量!$C:$H,3,FALSE)</f>
        <v>离散</v>
      </c>
      <c r="O2691" s="14" t="str">
        <f>VLOOKUP($F2691,类型描述及偏移量!$C:$H,4,FALSE)</f>
        <v>On</v>
      </c>
      <c r="P2691" s="14" t="str">
        <f>VLOOKUP($F2691,类型描述及偏移量!$C:$H,5,FALSE)</f>
        <v>Yes</v>
      </c>
      <c r="Q2691" s="14" t="str">
        <f>VLOOKUP($F2691,类型描述及偏移量!$C:$H,6,FALSE)</f>
        <v>左跑偏报警</v>
      </c>
    </row>
    <row r="2692" hidden="1" spans="1:17">
      <c r="A2692" s="12" t="str">
        <f t="shared" si="477"/>
        <v>CHP3</v>
      </c>
      <c r="B2692" s="12" t="str">
        <f t="shared" si="478"/>
        <v>M8_M</v>
      </c>
      <c r="C2692" s="12" t="str">
        <f t="shared" si="479"/>
        <v>LMD_CHK_1</v>
      </c>
      <c r="D2692" s="12" t="str">
        <f t="shared" si="480"/>
        <v>BP_Motor_var</v>
      </c>
      <c r="E2692" s="13" t="str">
        <f t="shared" si="481"/>
        <v>CHP3_M8_M_BP_Motor_var</v>
      </c>
      <c r="F2692" s="14" t="str">
        <f t="shared" si="482"/>
        <v>BP_Motor_var_LMD_CHK_1</v>
      </c>
      <c r="G2692" s="10" t="str">
        <f t="shared" si="483"/>
        <v>CHP3_M8_M_LMD_CHK_1</v>
      </c>
      <c r="H2692" s="10" t="str">
        <f>VLOOKUP(基本表格!E2692,起始地址定义!A:D,4,FALSE)&amp;" "&amp;Q2692</f>
        <v>2435+P4-M9 3#刨片机润滑系统电机 电机控制 左跑偏1检测</v>
      </c>
      <c r="I2692" s="10" t="str">
        <f t="shared" si="484"/>
        <v>DB1300,X1608.2</v>
      </c>
      <c r="J2692" s="13" t="str">
        <f>VLOOKUP(E2692,起始地址定义!A:D,2,FALSE)</f>
        <v>DB1300</v>
      </c>
      <c r="K2692" s="12" t="str">
        <f t="shared" si="485"/>
        <v>X1608.2</v>
      </c>
      <c r="L2692" s="13">
        <f>VLOOKUP(E2692,起始地址定义!A:D,3,FALSE)</f>
        <v>1600</v>
      </c>
      <c r="M2692" s="14">
        <f>VLOOKUP($F2692,类型描述及偏移量!$C:$H,2,FALSE)</f>
        <v>8.2</v>
      </c>
      <c r="N2692" s="14" t="str">
        <f>VLOOKUP($F2692,类型描述及偏移量!$C:$H,3,FALSE)</f>
        <v>离散</v>
      </c>
      <c r="O2692" s="14" t="str">
        <f>VLOOKUP($F2692,类型描述及偏移量!$C:$H,4,FALSE)</f>
        <v>None</v>
      </c>
      <c r="P2692" s="14" t="str">
        <f>VLOOKUP($F2692,类型描述及偏移量!$C:$H,5,FALSE)</f>
        <v>Yes</v>
      </c>
      <c r="Q2692" s="14" t="str">
        <f>VLOOKUP($F2692,类型描述及偏移量!$C:$H,6,FALSE)</f>
        <v>左跑偏1检测</v>
      </c>
    </row>
    <row r="2693" hidden="1" spans="1:17">
      <c r="A2693" s="12" t="str">
        <f t="shared" si="477"/>
        <v>CHP3</v>
      </c>
      <c r="B2693" s="12" t="str">
        <f t="shared" si="478"/>
        <v>M8_M</v>
      </c>
      <c r="C2693" s="12" t="str">
        <f t="shared" si="479"/>
        <v>LMD_EN</v>
      </c>
      <c r="D2693" s="12" t="str">
        <f t="shared" si="480"/>
        <v>BP_Motor_var</v>
      </c>
      <c r="E2693" s="13" t="str">
        <f t="shared" si="481"/>
        <v>CHP3_M8_M_BP_Motor_var</v>
      </c>
      <c r="F2693" s="14" t="str">
        <f t="shared" si="482"/>
        <v>BP_Motor_var_LMD_EN</v>
      </c>
      <c r="G2693" s="10" t="str">
        <f t="shared" si="483"/>
        <v>CHP3_M8_M_LMD_EN</v>
      </c>
      <c r="H2693" s="10" t="str">
        <f>VLOOKUP(基本表格!E2693,起始地址定义!A:D,4,FALSE)&amp;" "&amp;Q2693</f>
        <v>2435+P4-M9 3#刨片机润滑系统电机 电机控制 左跑偏保护使能</v>
      </c>
      <c r="I2693" s="10" t="str">
        <f t="shared" si="484"/>
        <v>DB1300,X1608.3</v>
      </c>
      <c r="J2693" s="13" t="str">
        <f>VLOOKUP(E2693,起始地址定义!A:D,2,FALSE)</f>
        <v>DB1300</v>
      </c>
      <c r="K2693" s="12" t="str">
        <f t="shared" si="485"/>
        <v>X1608.3</v>
      </c>
      <c r="L2693" s="13">
        <f>VLOOKUP(E2693,起始地址定义!A:D,3,FALSE)</f>
        <v>1600</v>
      </c>
      <c r="M2693" s="14">
        <f>VLOOKUP($F2693,类型描述及偏移量!$C:$H,2,FALSE)</f>
        <v>8.3</v>
      </c>
      <c r="N2693" s="14" t="str">
        <f>VLOOKUP($F2693,类型描述及偏移量!$C:$H,3,FALSE)</f>
        <v>离散</v>
      </c>
      <c r="O2693" s="14" t="str">
        <f>VLOOKUP($F2693,类型描述及偏移量!$C:$H,4,FALSE)</f>
        <v>None</v>
      </c>
      <c r="P2693" s="14" t="str">
        <f>VLOOKUP($F2693,类型描述及偏移量!$C:$H,5,FALSE)</f>
        <v>No</v>
      </c>
      <c r="Q2693" s="14" t="str">
        <f>VLOOKUP($F2693,类型描述及偏移量!$C:$H,6,FALSE)</f>
        <v>左跑偏保护使能</v>
      </c>
    </row>
    <row r="2694" hidden="1" spans="1:17">
      <c r="A2694" s="12" t="str">
        <f t="shared" si="477"/>
        <v>CHP3</v>
      </c>
      <c r="B2694" s="12" t="str">
        <f t="shared" si="478"/>
        <v>M8_M</v>
      </c>
      <c r="C2694" s="12" t="str">
        <f t="shared" si="479"/>
        <v>LMD_Stop</v>
      </c>
      <c r="D2694" s="12" t="str">
        <f t="shared" si="480"/>
        <v>BP_Motor_var</v>
      </c>
      <c r="E2694" s="13" t="str">
        <f t="shared" si="481"/>
        <v>CHP3_M8_M_BP_Motor_var</v>
      </c>
      <c r="F2694" s="14" t="str">
        <f t="shared" si="482"/>
        <v>BP_Motor_var_LMD_Stop</v>
      </c>
      <c r="G2694" s="10" t="str">
        <f t="shared" si="483"/>
        <v>CHP3_M8_M_LMD_Stop</v>
      </c>
      <c r="H2694" s="10" t="str">
        <f>VLOOKUP(基本表格!E2694,起始地址定义!A:D,4,FALSE)&amp;" "&amp;Q2694</f>
        <v>2435+P4-M9 3#刨片机润滑系统电机 电机控制 左跑偏导致停机</v>
      </c>
      <c r="I2694" s="10" t="str">
        <f t="shared" si="484"/>
        <v>DB1300,X1608.4</v>
      </c>
      <c r="J2694" s="13" t="str">
        <f>VLOOKUP(E2694,起始地址定义!A:D,2,FALSE)</f>
        <v>DB1300</v>
      </c>
      <c r="K2694" s="12" t="str">
        <f t="shared" si="485"/>
        <v>X1608.4</v>
      </c>
      <c r="L2694" s="13">
        <f>VLOOKUP(E2694,起始地址定义!A:D,3,FALSE)</f>
        <v>1600</v>
      </c>
      <c r="M2694" s="14">
        <f>VLOOKUP($F2694,类型描述及偏移量!$C:$H,2,FALSE)</f>
        <v>8.4</v>
      </c>
      <c r="N2694" s="14" t="str">
        <f>VLOOKUP($F2694,类型描述及偏移量!$C:$H,3,FALSE)</f>
        <v>离散</v>
      </c>
      <c r="O2694" s="14" t="str">
        <f>VLOOKUP($F2694,类型描述及偏移量!$C:$H,4,FALSE)</f>
        <v>On</v>
      </c>
      <c r="P2694" s="14" t="str">
        <f>VLOOKUP($F2694,类型描述及偏移量!$C:$H,5,FALSE)</f>
        <v>Yes</v>
      </c>
      <c r="Q2694" s="14" t="str">
        <f>VLOOKUP($F2694,类型描述及偏移量!$C:$H,6,FALSE)</f>
        <v>左跑偏导致停机</v>
      </c>
    </row>
    <row r="2695" hidden="1" spans="1:17">
      <c r="A2695" s="12" t="str">
        <f t="shared" si="477"/>
        <v>CHP3</v>
      </c>
      <c r="B2695" s="12" t="str">
        <f t="shared" si="478"/>
        <v>M8_M</v>
      </c>
      <c r="C2695" s="12" t="str">
        <f t="shared" si="479"/>
        <v>LMD_Time</v>
      </c>
      <c r="D2695" s="12" t="str">
        <f t="shared" si="480"/>
        <v>BP_Motor_var</v>
      </c>
      <c r="E2695" s="13" t="str">
        <f t="shared" si="481"/>
        <v>CHP3_M8_M_BP_Motor_var</v>
      </c>
      <c r="F2695" s="14" t="str">
        <f t="shared" si="482"/>
        <v>BP_Motor_var_LMD_Time</v>
      </c>
      <c r="G2695" s="10" t="str">
        <f t="shared" si="483"/>
        <v>CHP3_M8_M_LMD_Time</v>
      </c>
      <c r="H2695" s="10" t="str">
        <f>VLOOKUP(基本表格!E2695,起始地址定义!A:D,4,FALSE)&amp;" "&amp;Q2695</f>
        <v>2435+P4-M9 3#刨片机润滑系统电机 电机控制 左跑偏检测时间</v>
      </c>
      <c r="I2695" s="10" t="str">
        <f t="shared" si="484"/>
        <v>DB1300,INT1610</v>
      </c>
      <c r="J2695" s="13" t="str">
        <f>VLOOKUP(E2695,起始地址定义!A:D,2,FALSE)</f>
        <v>DB1300</v>
      </c>
      <c r="K2695" s="12" t="str">
        <f t="shared" si="485"/>
        <v>INT1610</v>
      </c>
      <c r="L2695" s="13">
        <f>VLOOKUP(E2695,起始地址定义!A:D,3,FALSE)</f>
        <v>1600</v>
      </c>
      <c r="M2695" s="14">
        <f>VLOOKUP($F2695,类型描述及偏移量!$C:$H,2,FALSE)</f>
        <v>10</v>
      </c>
      <c r="N2695" s="14" t="str">
        <f>VLOOKUP($F2695,类型描述及偏移量!$C:$H,3,FALSE)</f>
        <v>整型</v>
      </c>
      <c r="O2695" s="14" t="str">
        <f>VLOOKUP($F2695,类型描述及偏移量!$C:$H,4,FALSE)</f>
        <v>None</v>
      </c>
      <c r="P2695" s="14" t="str">
        <f>VLOOKUP($F2695,类型描述及偏移量!$C:$H,5,FALSE)</f>
        <v>No</v>
      </c>
      <c r="Q2695" s="14" t="str">
        <f>VLOOKUP($F2695,类型描述及偏移量!$C:$H,6,FALSE)</f>
        <v>左跑偏检测时间</v>
      </c>
    </row>
    <row r="2696" hidden="1" spans="1:17">
      <c r="A2696" s="12" t="str">
        <f t="shared" si="477"/>
        <v>CHP3</v>
      </c>
      <c r="B2696" s="12" t="str">
        <f t="shared" si="478"/>
        <v>M8_M</v>
      </c>
      <c r="C2696" s="12" t="str">
        <f t="shared" si="479"/>
        <v>RMD_ALM</v>
      </c>
      <c r="D2696" s="12" t="str">
        <f t="shared" si="480"/>
        <v>BP_Motor_var</v>
      </c>
      <c r="E2696" s="13" t="str">
        <f t="shared" si="481"/>
        <v>CHP3_M8_M_BP_Motor_var</v>
      </c>
      <c r="F2696" s="14" t="str">
        <f t="shared" si="482"/>
        <v>BP_Motor_var_RMD_ALM</v>
      </c>
      <c r="G2696" s="10" t="str">
        <f t="shared" si="483"/>
        <v>CHP3_M8_M_RMD_ALM</v>
      </c>
      <c r="H2696" s="10" t="str">
        <f>VLOOKUP(基本表格!E2696,起始地址定义!A:D,4,FALSE)&amp;" "&amp;Q2696</f>
        <v>2435+P4-M9 3#刨片机润滑系统电机 电机控制 右 跑偏报警</v>
      </c>
      <c r="I2696" s="10" t="str">
        <f t="shared" si="484"/>
        <v>DB1300,X1612.0</v>
      </c>
      <c r="J2696" s="13" t="str">
        <f>VLOOKUP(E2696,起始地址定义!A:D,2,FALSE)</f>
        <v>DB1300</v>
      </c>
      <c r="K2696" s="12" t="str">
        <f t="shared" si="485"/>
        <v>X1612.0</v>
      </c>
      <c r="L2696" s="13">
        <f>VLOOKUP(E2696,起始地址定义!A:D,3,FALSE)</f>
        <v>1600</v>
      </c>
      <c r="M2696" s="14">
        <f>VLOOKUP($F2696,类型描述及偏移量!$C:$H,2,FALSE)</f>
        <v>12</v>
      </c>
      <c r="N2696" s="14" t="str">
        <f>VLOOKUP($F2696,类型描述及偏移量!$C:$H,3,FALSE)</f>
        <v>离散</v>
      </c>
      <c r="O2696" s="14" t="str">
        <f>VLOOKUP($F2696,类型描述及偏移量!$C:$H,4,FALSE)</f>
        <v>On</v>
      </c>
      <c r="P2696" s="14" t="str">
        <f>VLOOKUP($F2696,类型描述及偏移量!$C:$H,5,FALSE)</f>
        <v>Yes</v>
      </c>
      <c r="Q2696" s="14" t="str">
        <f>VLOOKUP($F2696,类型描述及偏移量!$C:$H,6,FALSE)</f>
        <v>右 跑偏报警</v>
      </c>
    </row>
    <row r="2697" hidden="1" spans="1:17">
      <c r="A2697" s="12" t="str">
        <f t="shared" si="477"/>
        <v>CHP3</v>
      </c>
      <c r="B2697" s="12" t="str">
        <f t="shared" si="478"/>
        <v>M8_M</v>
      </c>
      <c r="C2697" s="12" t="str">
        <f t="shared" si="479"/>
        <v>RMD_CHK_1</v>
      </c>
      <c r="D2697" s="12" t="str">
        <f t="shared" si="480"/>
        <v>BP_Motor_var</v>
      </c>
      <c r="E2697" s="13" t="str">
        <f t="shared" si="481"/>
        <v>CHP3_M8_M_BP_Motor_var</v>
      </c>
      <c r="F2697" s="14" t="str">
        <f t="shared" si="482"/>
        <v>BP_Motor_var_RMD_CHK_1</v>
      </c>
      <c r="G2697" s="10" t="str">
        <f t="shared" si="483"/>
        <v>CHP3_M8_M_RMD_CHK_1</v>
      </c>
      <c r="H2697" s="10" t="str">
        <f>VLOOKUP(基本表格!E2697,起始地址定义!A:D,4,FALSE)&amp;" "&amp;Q2697</f>
        <v>2435+P4-M9 3#刨片机润滑系统电机 电机控制 右跑偏1检测</v>
      </c>
      <c r="I2697" s="10" t="str">
        <f t="shared" si="484"/>
        <v>DB1300,X1612.1</v>
      </c>
      <c r="J2697" s="13" t="str">
        <f>VLOOKUP(E2697,起始地址定义!A:D,2,FALSE)</f>
        <v>DB1300</v>
      </c>
      <c r="K2697" s="12" t="str">
        <f t="shared" si="485"/>
        <v>X1612.1</v>
      </c>
      <c r="L2697" s="13">
        <f>VLOOKUP(E2697,起始地址定义!A:D,3,FALSE)</f>
        <v>1600</v>
      </c>
      <c r="M2697" s="14">
        <f>VLOOKUP($F2697,类型描述及偏移量!$C:$H,2,FALSE)</f>
        <v>12.1</v>
      </c>
      <c r="N2697" s="14" t="str">
        <f>VLOOKUP($F2697,类型描述及偏移量!$C:$H,3,FALSE)</f>
        <v>离散</v>
      </c>
      <c r="O2697" s="14" t="str">
        <f>VLOOKUP($F2697,类型描述及偏移量!$C:$H,4,FALSE)</f>
        <v>None</v>
      </c>
      <c r="P2697" s="14" t="str">
        <f>VLOOKUP($F2697,类型描述及偏移量!$C:$H,5,FALSE)</f>
        <v>Yes</v>
      </c>
      <c r="Q2697" s="14" t="str">
        <f>VLOOKUP($F2697,类型描述及偏移量!$C:$H,6,FALSE)</f>
        <v>右跑偏1检测</v>
      </c>
    </row>
    <row r="2698" hidden="1" spans="1:17">
      <c r="A2698" s="12" t="str">
        <f t="shared" si="477"/>
        <v>CHP3</v>
      </c>
      <c r="B2698" s="12" t="str">
        <f t="shared" si="478"/>
        <v>M8_M</v>
      </c>
      <c r="C2698" s="12" t="str">
        <f t="shared" si="479"/>
        <v>RMD_EN</v>
      </c>
      <c r="D2698" s="12" t="str">
        <f t="shared" si="480"/>
        <v>BP_Motor_var</v>
      </c>
      <c r="E2698" s="13" t="str">
        <f t="shared" si="481"/>
        <v>CHP3_M8_M_BP_Motor_var</v>
      </c>
      <c r="F2698" s="14" t="str">
        <f t="shared" si="482"/>
        <v>BP_Motor_var_RMD_EN</v>
      </c>
      <c r="G2698" s="10" t="str">
        <f t="shared" si="483"/>
        <v>CHP3_M8_M_RMD_EN</v>
      </c>
      <c r="H2698" s="10" t="str">
        <f>VLOOKUP(基本表格!E2698,起始地址定义!A:D,4,FALSE)&amp;" "&amp;Q2698</f>
        <v>2435+P4-M9 3#刨片机润滑系统电机 电机控制 右跑偏保护使能</v>
      </c>
      <c r="I2698" s="10" t="str">
        <f t="shared" si="484"/>
        <v>DB1300,X1612.2</v>
      </c>
      <c r="J2698" s="13" t="str">
        <f>VLOOKUP(E2698,起始地址定义!A:D,2,FALSE)</f>
        <v>DB1300</v>
      </c>
      <c r="K2698" s="12" t="str">
        <f t="shared" si="485"/>
        <v>X1612.2</v>
      </c>
      <c r="L2698" s="13">
        <f>VLOOKUP(E2698,起始地址定义!A:D,3,FALSE)</f>
        <v>1600</v>
      </c>
      <c r="M2698" s="14">
        <f>VLOOKUP($F2698,类型描述及偏移量!$C:$H,2,FALSE)</f>
        <v>12.2</v>
      </c>
      <c r="N2698" s="14" t="str">
        <f>VLOOKUP($F2698,类型描述及偏移量!$C:$H,3,FALSE)</f>
        <v>离散</v>
      </c>
      <c r="O2698" s="14" t="str">
        <f>VLOOKUP($F2698,类型描述及偏移量!$C:$H,4,FALSE)</f>
        <v>None</v>
      </c>
      <c r="P2698" s="14" t="str">
        <f>VLOOKUP($F2698,类型描述及偏移量!$C:$H,5,FALSE)</f>
        <v>No</v>
      </c>
      <c r="Q2698" s="14" t="str">
        <f>VLOOKUP($F2698,类型描述及偏移量!$C:$H,6,FALSE)</f>
        <v>右跑偏保护使能</v>
      </c>
    </row>
    <row r="2699" hidden="1" spans="1:17">
      <c r="A2699" s="12" t="str">
        <f t="shared" si="477"/>
        <v>CHP3</v>
      </c>
      <c r="B2699" s="12" t="str">
        <f t="shared" si="478"/>
        <v>M8_M</v>
      </c>
      <c r="C2699" s="12" t="str">
        <f t="shared" si="479"/>
        <v>RMD_Stop</v>
      </c>
      <c r="D2699" s="12" t="str">
        <f t="shared" si="480"/>
        <v>BP_Motor_var</v>
      </c>
      <c r="E2699" s="13" t="str">
        <f t="shared" si="481"/>
        <v>CHP3_M8_M_BP_Motor_var</v>
      </c>
      <c r="F2699" s="14" t="str">
        <f t="shared" si="482"/>
        <v>BP_Motor_var_RMD_Stop</v>
      </c>
      <c r="G2699" s="10" t="str">
        <f t="shared" si="483"/>
        <v>CHP3_M8_M_RMD_Stop</v>
      </c>
      <c r="H2699" s="10" t="str">
        <f>VLOOKUP(基本表格!E2699,起始地址定义!A:D,4,FALSE)&amp;" "&amp;Q2699</f>
        <v>2435+P4-M9 3#刨片机润滑系统电机 电机控制 右跑偏导致停机</v>
      </c>
      <c r="I2699" s="10" t="str">
        <f t="shared" si="484"/>
        <v>DB1300,X1612.3</v>
      </c>
      <c r="J2699" s="13" t="str">
        <f>VLOOKUP(E2699,起始地址定义!A:D,2,FALSE)</f>
        <v>DB1300</v>
      </c>
      <c r="K2699" s="12" t="str">
        <f t="shared" si="485"/>
        <v>X1612.3</v>
      </c>
      <c r="L2699" s="13">
        <f>VLOOKUP(E2699,起始地址定义!A:D,3,FALSE)</f>
        <v>1600</v>
      </c>
      <c r="M2699" s="14">
        <f>VLOOKUP($F2699,类型描述及偏移量!$C:$H,2,FALSE)</f>
        <v>12.3</v>
      </c>
      <c r="N2699" s="14" t="str">
        <f>VLOOKUP($F2699,类型描述及偏移量!$C:$H,3,FALSE)</f>
        <v>离散</v>
      </c>
      <c r="O2699" s="14" t="str">
        <f>VLOOKUP($F2699,类型描述及偏移量!$C:$H,4,FALSE)</f>
        <v>On</v>
      </c>
      <c r="P2699" s="14" t="str">
        <f>VLOOKUP($F2699,类型描述及偏移量!$C:$H,5,FALSE)</f>
        <v>Yes</v>
      </c>
      <c r="Q2699" s="14" t="str">
        <f>VLOOKUP($F2699,类型描述及偏移量!$C:$H,6,FALSE)</f>
        <v>右跑偏导致停机</v>
      </c>
    </row>
    <row r="2700" hidden="1" spans="1:17">
      <c r="A2700" s="12" t="str">
        <f t="shared" si="477"/>
        <v>CHP3</v>
      </c>
      <c r="B2700" s="12" t="str">
        <f t="shared" si="478"/>
        <v>M8_M</v>
      </c>
      <c r="C2700" s="12" t="str">
        <f t="shared" si="479"/>
        <v>RMD_Time</v>
      </c>
      <c r="D2700" s="12" t="str">
        <f t="shared" si="480"/>
        <v>BP_Motor_var</v>
      </c>
      <c r="E2700" s="13" t="str">
        <f t="shared" si="481"/>
        <v>CHP3_M8_M_BP_Motor_var</v>
      </c>
      <c r="F2700" s="14" t="str">
        <f t="shared" si="482"/>
        <v>BP_Motor_var_RMD_Time</v>
      </c>
      <c r="G2700" s="10" t="str">
        <f t="shared" si="483"/>
        <v>CHP3_M8_M_RMD_Time</v>
      </c>
      <c r="H2700" s="10" t="str">
        <f>VLOOKUP(基本表格!E2700,起始地址定义!A:D,4,FALSE)&amp;" "&amp;Q2700</f>
        <v>2435+P4-M9 3#刨片机润滑系统电机 电机控制 右跑偏检测时间</v>
      </c>
      <c r="I2700" s="10" t="str">
        <f t="shared" si="484"/>
        <v>DB1300,INT1614</v>
      </c>
      <c r="J2700" s="13" t="str">
        <f>VLOOKUP(E2700,起始地址定义!A:D,2,FALSE)</f>
        <v>DB1300</v>
      </c>
      <c r="K2700" s="12" t="str">
        <f t="shared" si="485"/>
        <v>INT1614</v>
      </c>
      <c r="L2700" s="13">
        <f>VLOOKUP(E2700,起始地址定义!A:D,3,FALSE)</f>
        <v>1600</v>
      </c>
      <c r="M2700" s="14">
        <f>VLOOKUP($F2700,类型描述及偏移量!$C:$H,2,FALSE)</f>
        <v>14</v>
      </c>
      <c r="N2700" s="14" t="str">
        <f>VLOOKUP($F2700,类型描述及偏移量!$C:$H,3,FALSE)</f>
        <v>整型</v>
      </c>
      <c r="O2700" s="14" t="str">
        <f>VLOOKUP($F2700,类型描述及偏移量!$C:$H,4,FALSE)</f>
        <v>None</v>
      </c>
      <c r="P2700" s="14" t="str">
        <f>VLOOKUP($F2700,类型描述及偏移量!$C:$H,5,FALSE)</f>
        <v>No</v>
      </c>
      <c r="Q2700" s="14" t="str">
        <f>VLOOKUP($F2700,类型描述及偏移量!$C:$H,6,FALSE)</f>
        <v>右跑偏检测时间</v>
      </c>
    </row>
    <row r="2701" hidden="1" spans="1:17">
      <c r="A2701" s="12" t="str">
        <f t="shared" si="477"/>
        <v>CHP3</v>
      </c>
      <c r="B2701" s="12" t="str">
        <f t="shared" si="478"/>
        <v>M8_M</v>
      </c>
      <c r="C2701" s="12" t="str">
        <f t="shared" si="479"/>
        <v>Motor_Delta</v>
      </c>
      <c r="D2701" s="12" t="str">
        <f t="shared" si="480"/>
        <v>BP_Motor_var</v>
      </c>
      <c r="E2701" s="13" t="str">
        <f t="shared" si="481"/>
        <v>CHP3_M8_M_BP_Motor_var</v>
      </c>
      <c r="F2701" s="14" t="str">
        <f t="shared" si="482"/>
        <v>BP_Motor_var_Motor_Delta</v>
      </c>
      <c r="G2701" s="10" t="str">
        <f t="shared" si="483"/>
        <v>CHP3_M8_M_Motor_Delta</v>
      </c>
      <c r="H2701" s="10" t="str">
        <f>VLOOKUP(基本表格!E2701,起始地址定义!A:D,4,FALSE)&amp;" "&amp;Q2701</f>
        <v>2435+P4-M9 3#刨片机润滑系统电机 电机控制 三角型</v>
      </c>
      <c r="I2701" s="10" t="str">
        <f t="shared" si="484"/>
        <v>DB1300,X1616.0</v>
      </c>
      <c r="J2701" s="13" t="str">
        <f>VLOOKUP(E2701,起始地址定义!A:D,2,FALSE)</f>
        <v>DB1300</v>
      </c>
      <c r="K2701" s="12" t="str">
        <f t="shared" si="485"/>
        <v>X1616.0</v>
      </c>
      <c r="L2701" s="13">
        <f>VLOOKUP(E2701,起始地址定义!A:D,3,FALSE)</f>
        <v>1600</v>
      </c>
      <c r="M2701" s="14">
        <f>VLOOKUP($F2701,类型描述及偏移量!$C:$H,2,FALSE)</f>
        <v>16</v>
      </c>
      <c r="N2701" s="14" t="str">
        <f>VLOOKUP($F2701,类型描述及偏移量!$C:$H,3,FALSE)</f>
        <v>离散</v>
      </c>
      <c r="O2701" s="14" t="str">
        <f>VLOOKUP($F2701,类型描述及偏移量!$C:$H,4,FALSE)</f>
        <v>None</v>
      </c>
      <c r="P2701" s="14" t="str">
        <f>VLOOKUP($F2701,类型描述及偏移量!$C:$H,5,FALSE)</f>
        <v>Yes</v>
      </c>
      <c r="Q2701" s="14" t="str">
        <f>VLOOKUP($F2701,类型描述及偏移量!$C:$H,6,FALSE)</f>
        <v>三角型</v>
      </c>
    </row>
    <row r="2702" hidden="1" spans="1:17">
      <c r="A2702" s="12" t="str">
        <f t="shared" si="477"/>
        <v>CHP3</v>
      </c>
      <c r="B2702" s="12" t="str">
        <f t="shared" si="478"/>
        <v>M8_M</v>
      </c>
      <c r="C2702" s="12" t="str">
        <f t="shared" si="479"/>
        <v>Motor_Wye</v>
      </c>
      <c r="D2702" s="12" t="str">
        <f t="shared" si="480"/>
        <v>BP_Motor_var</v>
      </c>
      <c r="E2702" s="13" t="str">
        <f t="shared" si="481"/>
        <v>CHP3_M8_M_BP_Motor_var</v>
      </c>
      <c r="F2702" s="14" t="str">
        <f t="shared" si="482"/>
        <v>BP_Motor_var_Motor_Wye</v>
      </c>
      <c r="G2702" s="10" t="str">
        <f t="shared" si="483"/>
        <v>CHP3_M8_M_Motor_Wye</v>
      </c>
      <c r="H2702" s="10" t="str">
        <f>VLOOKUP(基本表格!E2702,起始地址定义!A:D,4,FALSE)&amp;" "&amp;Q2702</f>
        <v>2435+P4-M9 3#刨片机润滑系统电机 电机控制 星型</v>
      </c>
      <c r="I2702" s="10" t="str">
        <f t="shared" si="484"/>
        <v>DB1300,X1616.1</v>
      </c>
      <c r="J2702" s="13" t="str">
        <f>VLOOKUP(E2702,起始地址定义!A:D,2,FALSE)</f>
        <v>DB1300</v>
      </c>
      <c r="K2702" s="12" t="str">
        <f t="shared" si="485"/>
        <v>X1616.1</v>
      </c>
      <c r="L2702" s="13">
        <f>VLOOKUP(E2702,起始地址定义!A:D,3,FALSE)</f>
        <v>1600</v>
      </c>
      <c r="M2702" s="14">
        <f>VLOOKUP($F2702,类型描述及偏移量!$C:$H,2,FALSE)</f>
        <v>16.1</v>
      </c>
      <c r="N2702" s="14" t="str">
        <f>VLOOKUP($F2702,类型描述及偏移量!$C:$H,3,FALSE)</f>
        <v>离散</v>
      </c>
      <c r="O2702" s="14" t="str">
        <f>VLOOKUP($F2702,类型描述及偏移量!$C:$H,4,FALSE)</f>
        <v>None</v>
      </c>
      <c r="P2702" s="14" t="str">
        <f>VLOOKUP($F2702,类型描述及偏移量!$C:$H,5,FALSE)</f>
        <v>Yes</v>
      </c>
      <c r="Q2702" s="14" t="str">
        <f>VLOOKUP($F2702,类型描述及偏移量!$C:$H,6,FALSE)</f>
        <v>星型</v>
      </c>
    </row>
    <row r="2703" hidden="1" spans="1:17">
      <c r="A2703" s="12" t="str">
        <f t="shared" si="477"/>
        <v>CHP3</v>
      </c>
      <c r="B2703" s="12" t="str">
        <f t="shared" si="478"/>
        <v>M8_M</v>
      </c>
      <c r="C2703" s="12" t="str">
        <f t="shared" si="479"/>
        <v>MSD</v>
      </c>
      <c r="D2703" s="12" t="str">
        <f t="shared" si="480"/>
        <v>BP_Motor_var</v>
      </c>
      <c r="E2703" s="13" t="str">
        <f t="shared" si="481"/>
        <v>CHP3_M8_M_BP_Motor_var</v>
      </c>
      <c r="F2703" s="14" t="str">
        <f t="shared" si="482"/>
        <v>BP_Motor_var_MSD</v>
      </c>
      <c r="G2703" s="10" t="str">
        <f t="shared" si="483"/>
        <v>CHP3_M8_M_MSD</v>
      </c>
      <c r="H2703" s="10" t="str">
        <f>VLOOKUP(基本表格!E2703,起始地址定义!A:D,4,FALSE)&amp;" "&amp;Q2703</f>
        <v>2435+P4-M9 3#刨片机润滑系统电机 电机控制 维修开关</v>
      </c>
      <c r="I2703" s="10" t="str">
        <f t="shared" si="484"/>
        <v>DB1300,X1616.2</v>
      </c>
      <c r="J2703" s="13" t="str">
        <f>VLOOKUP(E2703,起始地址定义!A:D,2,FALSE)</f>
        <v>DB1300</v>
      </c>
      <c r="K2703" s="12" t="str">
        <f t="shared" si="485"/>
        <v>X1616.2</v>
      </c>
      <c r="L2703" s="13">
        <f>VLOOKUP(E2703,起始地址定义!A:D,3,FALSE)</f>
        <v>1600</v>
      </c>
      <c r="M2703" s="14">
        <f>VLOOKUP($F2703,类型描述及偏移量!$C:$H,2,FALSE)</f>
        <v>16.2</v>
      </c>
      <c r="N2703" s="14" t="str">
        <f>VLOOKUP($F2703,类型描述及偏移量!$C:$H,3,FALSE)</f>
        <v>离散</v>
      </c>
      <c r="O2703" s="14" t="str">
        <f>VLOOKUP($F2703,类型描述及偏移量!$C:$H,4,FALSE)</f>
        <v>On</v>
      </c>
      <c r="P2703" s="14" t="str">
        <f>VLOOKUP($F2703,类型描述及偏移量!$C:$H,5,FALSE)</f>
        <v>Yes</v>
      </c>
      <c r="Q2703" s="14" t="str">
        <f>VLOOKUP($F2703,类型描述及偏移量!$C:$H,6,FALSE)</f>
        <v>维修开关</v>
      </c>
    </row>
    <row r="2704" hidden="1" spans="1:17">
      <c r="A2704" s="12" t="str">
        <f t="shared" si="477"/>
        <v>CHP3</v>
      </c>
      <c r="B2704" s="12" t="str">
        <f t="shared" si="478"/>
        <v>M8_M</v>
      </c>
      <c r="C2704" s="12" t="str">
        <f t="shared" si="479"/>
        <v>LMD_CHK_2</v>
      </c>
      <c r="D2704" s="12" t="str">
        <f t="shared" si="480"/>
        <v>BP_Motor_var</v>
      </c>
      <c r="E2704" s="13" t="str">
        <f t="shared" si="481"/>
        <v>CHP3_M8_M_BP_Motor_var</v>
      </c>
      <c r="F2704" s="14" t="str">
        <f t="shared" si="482"/>
        <v>BP_Motor_var_LMD_CHK_2</v>
      </c>
      <c r="G2704" s="10" t="str">
        <f t="shared" si="483"/>
        <v>CHP3_M8_M_LMD_CHK_2</v>
      </c>
      <c r="H2704" s="10" t="str">
        <f>VLOOKUP(基本表格!E2704,起始地址定义!A:D,4,FALSE)&amp;" "&amp;Q2704</f>
        <v>2435+P4-M9 3#刨片机润滑系统电机 电机控制 左跑偏2检测</v>
      </c>
      <c r="I2704" s="10" t="str">
        <f t="shared" si="484"/>
        <v>DB1300,X1616.3</v>
      </c>
      <c r="J2704" s="13" t="str">
        <f>VLOOKUP(E2704,起始地址定义!A:D,2,FALSE)</f>
        <v>DB1300</v>
      </c>
      <c r="K2704" s="12" t="str">
        <f t="shared" si="485"/>
        <v>X1616.3</v>
      </c>
      <c r="L2704" s="13">
        <f>VLOOKUP(E2704,起始地址定义!A:D,3,FALSE)</f>
        <v>1600</v>
      </c>
      <c r="M2704" s="14">
        <f>VLOOKUP($F2704,类型描述及偏移量!$C:$H,2,FALSE)</f>
        <v>16.3</v>
      </c>
      <c r="N2704" s="14" t="str">
        <f>VLOOKUP($F2704,类型描述及偏移量!$C:$H,3,FALSE)</f>
        <v>离散</v>
      </c>
      <c r="O2704" s="14" t="str">
        <f>VLOOKUP($F2704,类型描述及偏移量!$C:$H,4,FALSE)</f>
        <v>None</v>
      </c>
      <c r="P2704" s="14" t="str">
        <f>VLOOKUP($F2704,类型描述及偏移量!$C:$H,5,FALSE)</f>
        <v>Yes</v>
      </c>
      <c r="Q2704" s="14" t="str">
        <f>VLOOKUP($F2704,类型描述及偏移量!$C:$H,6,FALSE)</f>
        <v>左跑偏2检测</v>
      </c>
    </row>
    <row r="2705" hidden="1" spans="1:17">
      <c r="A2705" s="12" t="str">
        <f t="shared" si="477"/>
        <v>CHP3</v>
      </c>
      <c r="B2705" s="12" t="str">
        <f t="shared" si="478"/>
        <v>M8_M</v>
      </c>
      <c r="C2705" s="12" t="str">
        <f t="shared" si="479"/>
        <v>RMD_CHK_2</v>
      </c>
      <c r="D2705" s="12" t="str">
        <f t="shared" si="480"/>
        <v>BP_Motor_var</v>
      </c>
      <c r="E2705" s="13" t="str">
        <f t="shared" si="481"/>
        <v>CHP3_M8_M_BP_Motor_var</v>
      </c>
      <c r="F2705" s="14" t="str">
        <f t="shared" si="482"/>
        <v>BP_Motor_var_RMD_CHK_2</v>
      </c>
      <c r="G2705" s="10" t="str">
        <f t="shared" si="483"/>
        <v>CHP3_M8_M_RMD_CHK_2</v>
      </c>
      <c r="H2705" s="10" t="str">
        <f>VLOOKUP(基本表格!E2705,起始地址定义!A:D,4,FALSE)&amp;" "&amp;Q2705</f>
        <v>2435+P4-M9 3#刨片机润滑系统电机 电机控制 右跑偏2检测</v>
      </c>
      <c r="I2705" s="10" t="str">
        <f t="shared" si="484"/>
        <v>DB1300,X1616.4</v>
      </c>
      <c r="J2705" s="13" t="str">
        <f>VLOOKUP(E2705,起始地址定义!A:D,2,FALSE)</f>
        <v>DB1300</v>
      </c>
      <c r="K2705" s="12" t="str">
        <f t="shared" si="485"/>
        <v>X1616.4</v>
      </c>
      <c r="L2705" s="13">
        <f>VLOOKUP(E2705,起始地址定义!A:D,3,FALSE)</f>
        <v>1600</v>
      </c>
      <c r="M2705" s="14">
        <f>VLOOKUP($F2705,类型描述及偏移量!$C:$H,2,FALSE)</f>
        <v>16.4</v>
      </c>
      <c r="N2705" s="14" t="str">
        <f>VLOOKUP($F2705,类型描述及偏移量!$C:$H,3,FALSE)</f>
        <v>离散</v>
      </c>
      <c r="O2705" s="14" t="str">
        <f>VLOOKUP($F2705,类型描述及偏移量!$C:$H,4,FALSE)</f>
        <v>None</v>
      </c>
      <c r="P2705" s="14" t="str">
        <f>VLOOKUP($F2705,类型描述及偏移量!$C:$H,5,FALSE)</f>
        <v>Yes</v>
      </c>
      <c r="Q2705" s="14" t="str">
        <f>VLOOKUP($F2705,类型描述及偏移量!$C:$H,6,FALSE)</f>
        <v>右跑偏2检测</v>
      </c>
    </row>
    <row r="2706" hidden="1" spans="1:17">
      <c r="A2706" s="12" t="str">
        <f t="shared" si="477"/>
        <v>CHP3</v>
      </c>
      <c r="B2706" s="12" t="str">
        <f t="shared" si="478"/>
        <v>M8_M</v>
      </c>
      <c r="C2706" s="12" t="str">
        <f t="shared" si="479"/>
        <v>InterStarTime</v>
      </c>
      <c r="D2706" s="12" t="str">
        <f t="shared" si="480"/>
        <v>BP_Motor_var</v>
      </c>
      <c r="E2706" s="13" t="str">
        <f t="shared" si="481"/>
        <v>CHP3_M8_M_BP_Motor_var</v>
      </c>
      <c r="F2706" s="14" t="str">
        <f t="shared" si="482"/>
        <v>BP_Motor_var_InterStarTime</v>
      </c>
      <c r="G2706" s="10" t="str">
        <f t="shared" si="483"/>
        <v>CHP3_M8_M_InterStarTime</v>
      </c>
      <c r="H2706" s="10" t="str">
        <f>VLOOKUP(基本表格!E2706,起始地址定义!A:D,4,FALSE)&amp;" "&amp;Q2706</f>
        <v>2435+P4-M9 3#刨片机润滑系统电机 电机控制 联动启动延时</v>
      </c>
      <c r="I2706" s="10" t="str">
        <f t="shared" si="484"/>
        <v>DB1300,INT1618</v>
      </c>
      <c r="J2706" s="13" t="str">
        <f>VLOOKUP(E2706,起始地址定义!A:D,2,FALSE)</f>
        <v>DB1300</v>
      </c>
      <c r="K2706" s="12" t="str">
        <f t="shared" si="485"/>
        <v>INT1618</v>
      </c>
      <c r="L2706" s="13">
        <f>VLOOKUP(E2706,起始地址定义!A:D,3,FALSE)</f>
        <v>1600</v>
      </c>
      <c r="M2706" s="14">
        <f>VLOOKUP($F2706,类型描述及偏移量!$C:$H,2,FALSE)</f>
        <v>18</v>
      </c>
      <c r="N2706" s="14" t="str">
        <f>VLOOKUP($F2706,类型描述及偏移量!$C:$H,3,FALSE)</f>
        <v>整型</v>
      </c>
      <c r="O2706" s="14" t="str">
        <f>VLOOKUP($F2706,类型描述及偏移量!$C:$H,4,FALSE)</f>
        <v>None</v>
      </c>
      <c r="P2706" s="14" t="str">
        <f>VLOOKUP($F2706,类型描述及偏移量!$C:$H,5,FALSE)</f>
        <v>No</v>
      </c>
      <c r="Q2706" s="14" t="str">
        <f>VLOOKUP($F2706,类型描述及偏移量!$C:$H,6,FALSE)</f>
        <v>联动启动延时</v>
      </c>
    </row>
    <row r="2707" hidden="1" spans="1:17">
      <c r="A2707" s="12" t="str">
        <f t="shared" si="477"/>
        <v>CHP3</v>
      </c>
      <c r="B2707" s="12" t="str">
        <f t="shared" si="478"/>
        <v>M8_M</v>
      </c>
      <c r="C2707" s="12" t="str">
        <f t="shared" si="479"/>
        <v>Alt_TMR</v>
      </c>
      <c r="D2707" s="12" t="str">
        <f t="shared" si="480"/>
        <v>BP_Motor_var</v>
      </c>
      <c r="E2707" s="13" t="str">
        <f t="shared" si="481"/>
        <v>CHP3_M8_M_BP_Motor_var</v>
      </c>
      <c r="F2707" s="14" t="str">
        <f t="shared" si="482"/>
        <v>BP_Motor_var_Alt_TMR</v>
      </c>
      <c r="G2707" s="10" t="str">
        <f t="shared" si="483"/>
        <v>CHP3_M8_M_Alt_TMR</v>
      </c>
      <c r="H2707" s="10" t="str">
        <f>VLOOKUP(基本表格!E2707,起始地址定义!A:D,4,FALSE)&amp;" "&amp;Q2707</f>
        <v>2435+P4-M9 3#刨片机润滑系统电机 电机控制 起动转换时间 秒</v>
      </c>
      <c r="I2707" s="10" t="str">
        <f t="shared" si="484"/>
        <v>DB1300,INT1620</v>
      </c>
      <c r="J2707" s="13" t="str">
        <f>VLOOKUP(E2707,起始地址定义!A:D,2,FALSE)</f>
        <v>DB1300</v>
      </c>
      <c r="K2707" s="12" t="str">
        <f t="shared" si="485"/>
        <v>INT1620</v>
      </c>
      <c r="L2707" s="13">
        <f>VLOOKUP(E2707,起始地址定义!A:D,3,FALSE)</f>
        <v>1600</v>
      </c>
      <c r="M2707" s="14">
        <f>VLOOKUP($F2707,类型描述及偏移量!$C:$H,2,FALSE)</f>
        <v>20</v>
      </c>
      <c r="N2707" s="14" t="str">
        <f>VLOOKUP($F2707,类型描述及偏移量!$C:$H,3,FALSE)</f>
        <v>整型</v>
      </c>
      <c r="O2707" s="14" t="str">
        <f>VLOOKUP($F2707,类型描述及偏移量!$C:$H,4,FALSE)</f>
        <v>None</v>
      </c>
      <c r="P2707" s="14" t="str">
        <f>VLOOKUP($F2707,类型描述及偏移量!$C:$H,5,FALSE)</f>
        <v>No</v>
      </c>
      <c r="Q2707" s="14" t="str">
        <f>VLOOKUP($F2707,类型描述及偏移量!$C:$H,6,FALSE)</f>
        <v>起动转换时间 秒</v>
      </c>
    </row>
    <row r="2708" hidden="1" spans="1:17">
      <c r="A2708" s="12" t="str">
        <f t="shared" si="477"/>
        <v>CHP3</v>
      </c>
      <c r="B2708" s="12" t="str">
        <f t="shared" si="478"/>
        <v>M9_M</v>
      </c>
      <c r="C2708" s="12" t="str">
        <f t="shared" si="479"/>
        <v>Enable</v>
      </c>
      <c r="D2708" s="12" t="str">
        <f t="shared" si="480"/>
        <v>BP_Motor_var</v>
      </c>
      <c r="E2708" s="13" t="str">
        <f t="shared" si="481"/>
        <v>CHP3_M9_M_BP_Motor_var</v>
      </c>
      <c r="F2708" s="14" t="str">
        <f t="shared" si="482"/>
        <v>BP_Motor_var_Enable</v>
      </c>
      <c r="G2708" s="10" t="str">
        <f t="shared" si="483"/>
        <v>CHP3_M9_M_Enable</v>
      </c>
      <c r="H2708" s="10" t="str">
        <f>VLOOKUP(基本表格!E2708,起始地址定义!A:D,4,FALSE)&amp;" "&amp;Q2708</f>
        <v>2435+P4-M10 3#刨片机重物分离电机 电机控制 使能</v>
      </c>
      <c r="I2708" s="10" t="str">
        <f t="shared" si="484"/>
        <v>DB1300,X1650.0</v>
      </c>
      <c r="J2708" s="13" t="str">
        <f>VLOOKUP(E2708,起始地址定义!A:D,2,FALSE)</f>
        <v>DB1300</v>
      </c>
      <c r="K2708" s="12" t="str">
        <f t="shared" si="485"/>
        <v>X1650.0</v>
      </c>
      <c r="L2708" s="13">
        <f>VLOOKUP(E2708,起始地址定义!A:D,3,FALSE)</f>
        <v>1650</v>
      </c>
      <c r="M2708" s="14">
        <f>VLOOKUP($F2708,类型描述及偏移量!$C:$H,2,FALSE)</f>
        <v>0</v>
      </c>
      <c r="N2708" s="14" t="str">
        <f>VLOOKUP($F2708,类型描述及偏移量!$C:$H,3,FALSE)</f>
        <v>离散</v>
      </c>
      <c r="O2708" s="14" t="str">
        <f>VLOOKUP($F2708,类型描述及偏移量!$C:$H,4,FALSE)</f>
        <v>None</v>
      </c>
      <c r="P2708" s="14" t="str">
        <f>VLOOKUP($F2708,类型描述及偏移量!$C:$H,5,FALSE)</f>
        <v>No</v>
      </c>
      <c r="Q2708" s="14" t="str">
        <f>VLOOKUP($F2708,类型描述及偏移量!$C:$H,6,FALSE)</f>
        <v>使能</v>
      </c>
    </row>
    <row r="2709" hidden="1" spans="1:17">
      <c r="A2709" s="12" t="str">
        <f t="shared" si="477"/>
        <v>CHP3</v>
      </c>
      <c r="B2709" s="12" t="str">
        <f t="shared" si="478"/>
        <v>M9_M</v>
      </c>
      <c r="C2709" s="12" t="str">
        <f t="shared" si="479"/>
        <v>Auto_Status</v>
      </c>
      <c r="D2709" s="12" t="str">
        <f t="shared" si="480"/>
        <v>BP_Motor_var</v>
      </c>
      <c r="E2709" s="13" t="str">
        <f t="shared" si="481"/>
        <v>CHP3_M9_M_BP_Motor_var</v>
      </c>
      <c r="F2709" s="14" t="str">
        <f t="shared" si="482"/>
        <v>BP_Motor_var_Auto_Status</v>
      </c>
      <c r="G2709" s="10" t="str">
        <f t="shared" si="483"/>
        <v>CHP3_M9_M_Auto_Status</v>
      </c>
      <c r="H2709" s="10" t="str">
        <f>VLOOKUP(基本表格!E2709,起始地址定义!A:D,4,FALSE)&amp;" "&amp;Q2709</f>
        <v>2435+P4-M10 3#刨片机重物分离电机 电机控制 手自动状态</v>
      </c>
      <c r="I2709" s="10" t="str">
        <f t="shared" si="484"/>
        <v>DB1300,X1650.3</v>
      </c>
      <c r="J2709" s="13" t="str">
        <f>VLOOKUP(E2709,起始地址定义!A:D,2,FALSE)</f>
        <v>DB1300</v>
      </c>
      <c r="K2709" s="12" t="str">
        <f t="shared" si="485"/>
        <v>X1650.3</v>
      </c>
      <c r="L2709" s="13">
        <f>VLOOKUP(E2709,起始地址定义!A:D,3,FALSE)</f>
        <v>1650</v>
      </c>
      <c r="M2709" s="14">
        <f>VLOOKUP($F2709,类型描述及偏移量!$C:$H,2,FALSE)</f>
        <v>0.3</v>
      </c>
      <c r="N2709" s="14" t="str">
        <f>VLOOKUP($F2709,类型描述及偏移量!$C:$H,3,FALSE)</f>
        <v>离散</v>
      </c>
      <c r="O2709" s="14" t="str">
        <f>VLOOKUP($F2709,类型描述及偏移量!$C:$H,4,FALSE)</f>
        <v>None</v>
      </c>
      <c r="P2709" s="14" t="str">
        <f>VLOOKUP($F2709,类型描述及偏移量!$C:$H,5,FALSE)</f>
        <v>Yes</v>
      </c>
      <c r="Q2709" s="14" t="str">
        <f>VLOOKUP($F2709,类型描述及偏移量!$C:$H,6,FALSE)</f>
        <v>手自动状态</v>
      </c>
    </row>
    <row r="2710" hidden="1" spans="1:17">
      <c r="A2710" s="12" t="str">
        <f t="shared" si="477"/>
        <v>CHP3</v>
      </c>
      <c r="B2710" s="12" t="str">
        <f t="shared" si="478"/>
        <v>M9_M</v>
      </c>
      <c r="C2710" s="12" t="str">
        <f t="shared" si="479"/>
        <v>Loc_Rem</v>
      </c>
      <c r="D2710" s="12" t="str">
        <f t="shared" si="480"/>
        <v>BP_Motor_var</v>
      </c>
      <c r="E2710" s="13" t="str">
        <f t="shared" si="481"/>
        <v>CHP3_M9_M_BP_Motor_var</v>
      </c>
      <c r="F2710" s="14" t="str">
        <f t="shared" si="482"/>
        <v>BP_Motor_var_Loc_Rem</v>
      </c>
      <c r="G2710" s="10" t="str">
        <f t="shared" si="483"/>
        <v>CHP3_M9_M_Loc_Rem</v>
      </c>
      <c r="H2710" s="10" t="str">
        <f>VLOOKUP(基本表格!E2710,起始地址定义!A:D,4,FALSE)&amp;" "&amp;Q2710</f>
        <v>2435+P4-M10 3#刨片机重物分离电机 电机控制 本地/远程(检修/待机）</v>
      </c>
      <c r="I2710" s="10" t="str">
        <f t="shared" si="484"/>
        <v>DB1300,X1650.4</v>
      </c>
      <c r="J2710" s="13" t="str">
        <f>VLOOKUP(E2710,起始地址定义!A:D,2,FALSE)</f>
        <v>DB1300</v>
      </c>
      <c r="K2710" s="12" t="str">
        <f t="shared" si="485"/>
        <v>X1650.4</v>
      </c>
      <c r="L2710" s="13">
        <f>VLOOKUP(E2710,起始地址定义!A:D,3,FALSE)</f>
        <v>1650</v>
      </c>
      <c r="M2710" s="14">
        <f>VLOOKUP($F2710,类型描述及偏移量!$C:$H,2,FALSE)</f>
        <v>0.4</v>
      </c>
      <c r="N2710" s="14" t="str">
        <f>VLOOKUP($F2710,类型描述及偏移量!$C:$H,3,FALSE)</f>
        <v>离散</v>
      </c>
      <c r="O2710" s="14" t="str">
        <f>VLOOKUP($F2710,类型描述及偏移量!$C:$H,4,FALSE)</f>
        <v>None</v>
      </c>
      <c r="P2710" s="14" t="str">
        <f>VLOOKUP($F2710,类型描述及偏移量!$C:$H,5,FALSE)</f>
        <v>Yes</v>
      </c>
      <c r="Q2710" s="14" t="str">
        <f>VLOOKUP($F2710,类型描述及偏移量!$C:$H,6,FALSE)</f>
        <v>本地/远程(检修/待机）</v>
      </c>
    </row>
    <row r="2711" hidden="1" spans="1:17">
      <c r="A2711" s="12" t="str">
        <f t="shared" si="477"/>
        <v>CHP3</v>
      </c>
      <c r="B2711" s="12" t="str">
        <f t="shared" si="478"/>
        <v>M9_M</v>
      </c>
      <c r="C2711" s="12" t="str">
        <f t="shared" si="479"/>
        <v>ON_HMI</v>
      </c>
      <c r="D2711" s="12" t="str">
        <f t="shared" si="480"/>
        <v>BP_Motor_var</v>
      </c>
      <c r="E2711" s="13" t="str">
        <f t="shared" si="481"/>
        <v>CHP3_M9_M_BP_Motor_var</v>
      </c>
      <c r="F2711" s="14" t="str">
        <f t="shared" si="482"/>
        <v>BP_Motor_var_ON_HMI</v>
      </c>
      <c r="G2711" s="10" t="str">
        <f t="shared" si="483"/>
        <v>CHP3_M9_M_ON_HMI</v>
      </c>
      <c r="H2711" s="10" t="str">
        <f>VLOOKUP(基本表格!E2711,起始地址定义!A:D,4,FALSE)&amp;" "&amp;Q2711</f>
        <v>2435+P4-M10 3#刨片机重物分离电机 电机控制 开启_上位机(正转)</v>
      </c>
      <c r="I2711" s="10" t="str">
        <f t="shared" si="484"/>
        <v>DB1300,X1650.6</v>
      </c>
      <c r="J2711" s="13" t="str">
        <f>VLOOKUP(E2711,起始地址定义!A:D,2,FALSE)</f>
        <v>DB1300</v>
      </c>
      <c r="K2711" s="12" t="str">
        <f t="shared" si="485"/>
        <v>X1650.6</v>
      </c>
      <c r="L2711" s="13">
        <f>VLOOKUP(E2711,起始地址定义!A:D,3,FALSE)</f>
        <v>1650</v>
      </c>
      <c r="M2711" s="14">
        <f>VLOOKUP($F2711,类型描述及偏移量!$C:$H,2,FALSE)</f>
        <v>0.6</v>
      </c>
      <c r="N2711" s="14" t="str">
        <f>VLOOKUP($F2711,类型描述及偏移量!$C:$H,3,FALSE)</f>
        <v>离散</v>
      </c>
      <c r="O2711" s="14" t="str">
        <f>VLOOKUP($F2711,类型描述及偏移量!$C:$H,4,FALSE)</f>
        <v>None</v>
      </c>
      <c r="P2711" s="14" t="str">
        <f>VLOOKUP($F2711,类型描述及偏移量!$C:$H,5,FALSE)</f>
        <v>No</v>
      </c>
      <c r="Q2711" s="14" t="str">
        <f>VLOOKUP($F2711,类型描述及偏移量!$C:$H,6,FALSE)</f>
        <v>开启_上位机(正转)</v>
      </c>
    </row>
    <row r="2712" hidden="1" spans="1:17">
      <c r="A2712" s="12" t="str">
        <f t="shared" si="477"/>
        <v>CHP3</v>
      </c>
      <c r="B2712" s="12" t="str">
        <f t="shared" si="478"/>
        <v>M9_M</v>
      </c>
      <c r="C2712" s="12" t="str">
        <f t="shared" si="479"/>
        <v>OFF_HMI</v>
      </c>
      <c r="D2712" s="12" t="str">
        <f t="shared" si="480"/>
        <v>BP_Motor_var</v>
      </c>
      <c r="E2712" s="13" t="str">
        <f t="shared" si="481"/>
        <v>CHP3_M9_M_BP_Motor_var</v>
      </c>
      <c r="F2712" s="14" t="str">
        <f t="shared" si="482"/>
        <v>BP_Motor_var_OFF_HMI</v>
      </c>
      <c r="G2712" s="10" t="str">
        <f t="shared" si="483"/>
        <v>CHP3_M9_M_OFF_HMI</v>
      </c>
      <c r="H2712" s="10" t="str">
        <f>VLOOKUP(基本表格!E2712,起始地址定义!A:D,4,FALSE)&amp;" "&amp;Q2712</f>
        <v>2435+P4-M10 3#刨片机重物分离电机 电机控制 停止_上位机(反转)</v>
      </c>
      <c r="I2712" s="10" t="str">
        <f t="shared" si="484"/>
        <v>DB1300,X1651.0</v>
      </c>
      <c r="J2712" s="13" t="str">
        <f>VLOOKUP(E2712,起始地址定义!A:D,2,FALSE)</f>
        <v>DB1300</v>
      </c>
      <c r="K2712" s="12" t="str">
        <f t="shared" si="485"/>
        <v>X1651.0</v>
      </c>
      <c r="L2712" s="13">
        <f>VLOOKUP(E2712,起始地址定义!A:D,3,FALSE)</f>
        <v>1650</v>
      </c>
      <c r="M2712" s="14">
        <f>VLOOKUP($F2712,类型描述及偏移量!$C:$H,2,FALSE)</f>
        <v>1</v>
      </c>
      <c r="N2712" s="14" t="str">
        <f>VLOOKUP($F2712,类型描述及偏移量!$C:$H,3,FALSE)</f>
        <v>离散</v>
      </c>
      <c r="O2712" s="14" t="str">
        <f>VLOOKUP($F2712,类型描述及偏移量!$C:$H,4,FALSE)</f>
        <v>None</v>
      </c>
      <c r="P2712" s="14" t="str">
        <f>VLOOKUP($F2712,类型描述及偏移量!$C:$H,5,FALSE)</f>
        <v>No</v>
      </c>
      <c r="Q2712" s="14" t="str">
        <f>VLOOKUP($F2712,类型描述及偏移量!$C:$H,6,FALSE)</f>
        <v>停止_上位机(反转)</v>
      </c>
    </row>
    <row r="2713" hidden="1" spans="1:17">
      <c r="A2713" s="12" t="str">
        <f t="shared" si="477"/>
        <v>CHP3</v>
      </c>
      <c r="B2713" s="12" t="str">
        <f t="shared" si="478"/>
        <v>M9_M</v>
      </c>
      <c r="C2713" s="12" t="str">
        <f t="shared" si="479"/>
        <v>Fan</v>
      </c>
      <c r="D2713" s="12" t="str">
        <f t="shared" si="480"/>
        <v>BP_Motor_var</v>
      </c>
      <c r="E2713" s="13" t="str">
        <f t="shared" si="481"/>
        <v>CHP3_M9_M_BP_Motor_var</v>
      </c>
      <c r="F2713" s="14" t="str">
        <f t="shared" si="482"/>
        <v>BP_Motor_var_Fan</v>
      </c>
      <c r="G2713" s="10" t="str">
        <f t="shared" si="483"/>
        <v>CHP3_M9_M_Fan</v>
      </c>
      <c r="H2713" s="10" t="str">
        <f>VLOOKUP(基本表格!E2713,起始地址定义!A:D,4,FALSE)&amp;" "&amp;Q2713</f>
        <v>2435+P4-M10 3#刨片机重物分离电机 电机控制 通风扇</v>
      </c>
      <c r="I2713" s="10" t="str">
        <f t="shared" si="484"/>
        <v>DB1300,X1651.1</v>
      </c>
      <c r="J2713" s="13" t="str">
        <f>VLOOKUP(E2713,起始地址定义!A:D,2,FALSE)</f>
        <v>DB1300</v>
      </c>
      <c r="K2713" s="12" t="str">
        <f t="shared" si="485"/>
        <v>X1651.1</v>
      </c>
      <c r="L2713" s="13">
        <f>VLOOKUP(E2713,起始地址定义!A:D,3,FALSE)</f>
        <v>1650</v>
      </c>
      <c r="M2713" s="14">
        <f>VLOOKUP($F2713,类型描述及偏移量!$C:$H,2,FALSE)</f>
        <v>1.1</v>
      </c>
      <c r="N2713" s="14" t="str">
        <f>VLOOKUP($F2713,类型描述及偏移量!$C:$H,3,FALSE)</f>
        <v>离散</v>
      </c>
      <c r="O2713" s="14" t="str">
        <f>VLOOKUP($F2713,类型描述及偏移量!$C:$H,4,FALSE)</f>
        <v>None</v>
      </c>
      <c r="P2713" s="14" t="str">
        <f>VLOOKUP($F2713,类型描述及偏移量!$C:$H,5,FALSE)</f>
        <v>Yes</v>
      </c>
      <c r="Q2713" s="14" t="str">
        <f>VLOOKUP($F2713,类型描述及偏移量!$C:$H,6,FALSE)</f>
        <v>通风扇</v>
      </c>
    </row>
    <row r="2714" hidden="1" spans="1:17">
      <c r="A2714" s="12" t="str">
        <f t="shared" si="477"/>
        <v>CHP3</v>
      </c>
      <c r="B2714" s="12" t="str">
        <f t="shared" si="478"/>
        <v>M9_M</v>
      </c>
      <c r="C2714" s="12" t="str">
        <f t="shared" si="479"/>
        <v>Motor</v>
      </c>
      <c r="D2714" s="12" t="str">
        <f t="shared" si="480"/>
        <v>BP_Motor_var</v>
      </c>
      <c r="E2714" s="13" t="str">
        <f t="shared" si="481"/>
        <v>CHP3_M9_M_BP_Motor_var</v>
      </c>
      <c r="F2714" s="14" t="str">
        <f t="shared" si="482"/>
        <v>BP_Motor_var_Motor</v>
      </c>
      <c r="G2714" s="10" t="str">
        <f t="shared" si="483"/>
        <v>CHP3_M9_M_Motor</v>
      </c>
      <c r="H2714" s="10" t="str">
        <f>VLOOKUP(基本表格!E2714,起始地址定义!A:D,4,FALSE)&amp;" "&amp;Q2714</f>
        <v>2435+P4-M10 3#刨片机重物分离电机 电机控制 电机(正转）</v>
      </c>
      <c r="I2714" s="10" t="str">
        <f t="shared" si="484"/>
        <v>DB1300,X1651.2</v>
      </c>
      <c r="J2714" s="13" t="str">
        <f>VLOOKUP(E2714,起始地址定义!A:D,2,FALSE)</f>
        <v>DB1300</v>
      </c>
      <c r="K2714" s="12" t="str">
        <f t="shared" si="485"/>
        <v>X1651.2</v>
      </c>
      <c r="L2714" s="13">
        <f>VLOOKUP(E2714,起始地址定义!A:D,3,FALSE)</f>
        <v>1650</v>
      </c>
      <c r="M2714" s="14">
        <f>VLOOKUP($F2714,类型描述及偏移量!$C:$H,2,FALSE)</f>
        <v>1.2</v>
      </c>
      <c r="N2714" s="14" t="str">
        <f>VLOOKUP($F2714,类型描述及偏移量!$C:$H,3,FALSE)</f>
        <v>离散</v>
      </c>
      <c r="O2714" s="14" t="str">
        <f>VLOOKUP($F2714,类型描述及偏移量!$C:$H,4,FALSE)</f>
        <v>None</v>
      </c>
      <c r="P2714" s="14" t="str">
        <f>VLOOKUP($F2714,类型描述及偏移量!$C:$H,5,FALSE)</f>
        <v>Yes</v>
      </c>
      <c r="Q2714" s="14" t="str">
        <f>VLOOKUP($F2714,类型描述及偏移量!$C:$H,6,FALSE)</f>
        <v>电机(正转）</v>
      </c>
    </row>
    <row r="2715" hidden="1" spans="1:17">
      <c r="A2715" s="12" t="str">
        <f t="shared" si="477"/>
        <v>CHP3</v>
      </c>
      <c r="B2715" s="12" t="str">
        <f t="shared" si="478"/>
        <v>M9_M</v>
      </c>
      <c r="C2715" s="12" t="str">
        <f t="shared" si="479"/>
        <v>OL</v>
      </c>
      <c r="D2715" s="12" t="str">
        <f t="shared" si="480"/>
        <v>BP_Motor_var</v>
      </c>
      <c r="E2715" s="13" t="str">
        <f t="shared" si="481"/>
        <v>CHP3_M9_M_BP_Motor_var</v>
      </c>
      <c r="F2715" s="14" t="str">
        <f t="shared" si="482"/>
        <v>BP_Motor_var_OL</v>
      </c>
      <c r="G2715" s="10" t="str">
        <f t="shared" si="483"/>
        <v>CHP3_M9_M_OL</v>
      </c>
      <c r="H2715" s="10" t="str">
        <f>VLOOKUP(基本表格!E2715,起始地址定义!A:D,4,FALSE)&amp;" "&amp;Q2715</f>
        <v>2435+P4-M10 3#刨片机重物分离电机 电机控制 电机过载</v>
      </c>
      <c r="I2715" s="10" t="str">
        <f t="shared" si="484"/>
        <v>DB1300,X1651.3</v>
      </c>
      <c r="J2715" s="13" t="str">
        <f>VLOOKUP(E2715,起始地址定义!A:D,2,FALSE)</f>
        <v>DB1300</v>
      </c>
      <c r="K2715" s="12" t="str">
        <f t="shared" si="485"/>
        <v>X1651.3</v>
      </c>
      <c r="L2715" s="13">
        <f>VLOOKUP(E2715,起始地址定义!A:D,3,FALSE)</f>
        <v>1650</v>
      </c>
      <c r="M2715" s="14">
        <f>VLOOKUP($F2715,类型描述及偏移量!$C:$H,2,FALSE)</f>
        <v>1.3</v>
      </c>
      <c r="N2715" s="14" t="str">
        <f>VLOOKUP($F2715,类型描述及偏移量!$C:$H,3,FALSE)</f>
        <v>离散</v>
      </c>
      <c r="O2715" s="14" t="str">
        <f>VLOOKUP($F2715,类型描述及偏移量!$C:$H,4,FALSE)</f>
        <v>On</v>
      </c>
      <c r="P2715" s="14" t="str">
        <f>VLOOKUP($F2715,类型描述及偏移量!$C:$H,5,FALSE)</f>
        <v>Yes</v>
      </c>
      <c r="Q2715" s="14" t="str">
        <f>VLOOKUP($F2715,类型描述及偏移量!$C:$H,6,FALSE)</f>
        <v>电机过载</v>
      </c>
    </row>
    <row r="2716" hidden="1" spans="1:17">
      <c r="A2716" s="12" t="str">
        <f t="shared" si="477"/>
        <v>CHP3</v>
      </c>
      <c r="B2716" s="12" t="str">
        <f t="shared" si="478"/>
        <v>M9_M</v>
      </c>
      <c r="C2716" s="12" t="str">
        <f t="shared" si="479"/>
        <v>Fan_OL</v>
      </c>
      <c r="D2716" s="12" t="str">
        <f t="shared" si="480"/>
        <v>BP_Motor_var</v>
      </c>
      <c r="E2716" s="13" t="str">
        <f t="shared" si="481"/>
        <v>CHP3_M9_M_BP_Motor_var</v>
      </c>
      <c r="F2716" s="14" t="str">
        <f t="shared" si="482"/>
        <v>BP_Motor_var_Fan_OL</v>
      </c>
      <c r="G2716" s="10" t="str">
        <f t="shared" si="483"/>
        <v>CHP3_M9_M_Fan_OL</v>
      </c>
      <c r="H2716" s="10" t="str">
        <f>VLOOKUP(基本表格!E2716,起始地址定义!A:D,4,FALSE)&amp;" "&amp;Q2716</f>
        <v>2435+P4-M10 3#刨片机重物分离电机 电机控制 风扇过载</v>
      </c>
      <c r="I2716" s="10" t="str">
        <f t="shared" si="484"/>
        <v>DB1300,X1651.4</v>
      </c>
      <c r="J2716" s="13" t="str">
        <f>VLOOKUP(E2716,起始地址定义!A:D,2,FALSE)</f>
        <v>DB1300</v>
      </c>
      <c r="K2716" s="12" t="str">
        <f t="shared" si="485"/>
        <v>X1651.4</v>
      </c>
      <c r="L2716" s="13">
        <f>VLOOKUP(E2716,起始地址定义!A:D,3,FALSE)</f>
        <v>1650</v>
      </c>
      <c r="M2716" s="14">
        <f>VLOOKUP($F2716,类型描述及偏移量!$C:$H,2,FALSE)</f>
        <v>1.4</v>
      </c>
      <c r="N2716" s="14" t="str">
        <f>VLOOKUP($F2716,类型描述及偏移量!$C:$H,3,FALSE)</f>
        <v>离散</v>
      </c>
      <c r="O2716" s="14" t="str">
        <f>VLOOKUP($F2716,类型描述及偏移量!$C:$H,4,FALSE)</f>
        <v>On</v>
      </c>
      <c r="P2716" s="14" t="str">
        <f>VLOOKUP($F2716,类型描述及偏移量!$C:$H,5,FALSE)</f>
        <v>Yes</v>
      </c>
      <c r="Q2716" s="14" t="str">
        <f>VLOOKUP($F2716,类型描述及偏移量!$C:$H,6,FALSE)</f>
        <v>风扇过载</v>
      </c>
    </row>
    <row r="2717" hidden="1" spans="1:17">
      <c r="A2717" s="12" t="str">
        <f t="shared" si="477"/>
        <v>CHP3</v>
      </c>
      <c r="B2717" s="12" t="str">
        <f t="shared" si="478"/>
        <v>M9_M</v>
      </c>
      <c r="C2717" s="12" t="str">
        <f t="shared" si="479"/>
        <v>RunSig</v>
      </c>
      <c r="D2717" s="12" t="str">
        <f t="shared" si="480"/>
        <v>BP_Motor_var</v>
      </c>
      <c r="E2717" s="13" t="str">
        <f t="shared" si="481"/>
        <v>CHP3_M9_M_BP_Motor_var</v>
      </c>
      <c r="F2717" s="14" t="str">
        <f t="shared" si="482"/>
        <v>BP_Motor_var_RunSig</v>
      </c>
      <c r="G2717" s="10" t="str">
        <f t="shared" si="483"/>
        <v>CHP3_M9_M_RunSig</v>
      </c>
      <c r="H2717" s="10" t="str">
        <f>VLOOKUP(基本表格!E2717,起始地址定义!A:D,4,FALSE)&amp;" "&amp;Q2717</f>
        <v>2435+P4-M10 3#刨片机重物分离电机 电机控制 电机运行指示</v>
      </c>
      <c r="I2717" s="10" t="str">
        <f t="shared" si="484"/>
        <v>DB1300,X1651.5</v>
      </c>
      <c r="J2717" s="13" t="str">
        <f>VLOOKUP(E2717,起始地址定义!A:D,2,FALSE)</f>
        <v>DB1300</v>
      </c>
      <c r="K2717" s="12" t="str">
        <f t="shared" si="485"/>
        <v>X1651.5</v>
      </c>
      <c r="L2717" s="13">
        <f>VLOOKUP(E2717,起始地址定义!A:D,3,FALSE)</f>
        <v>1650</v>
      </c>
      <c r="M2717" s="14">
        <f>VLOOKUP($F2717,类型描述及偏移量!$C:$H,2,FALSE)</f>
        <v>1.5</v>
      </c>
      <c r="N2717" s="14" t="str">
        <f>VLOOKUP($F2717,类型描述及偏移量!$C:$H,3,FALSE)</f>
        <v>离散</v>
      </c>
      <c r="O2717" s="14" t="str">
        <f>VLOOKUP($F2717,类型描述及偏移量!$C:$H,4,FALSE)</f>
        <v>None</v>
      </c>
      <c r="P2717" s="14" t="str">
        <f>VLOOKUP($F2717,类型描述及偏移量!$C:$H,5,FALSE)</f>
        <v>Yes</v>
      </c>
      <c r="Q2717" s="14" t="str">
        <f>VLOOKUP($F2717,类型描述及偏移量!$C:$H,6,FALSE)</f>
        <v>电机运行指示</v>
      </c>
    </row>
    <row r="2718" hidden="1" spans="1:17">
      <c r="A2718" s="12" t="str">
        <f t="shared" si="477"/>
        <v>CHP3</v>
      </c>
      <c r="B2718" s="12" t="str">
        <f t="shared" si="478"/>
        <v>M9_M</v>
      </c>
      <c r="C2718" s="12" t="str">
        <f t="shared" si="479"/>
        <v>Break_ALM</v>
      </c>
      <c r="D2718" s="12" t="str">
        <f t="shared" si="480"/>
        <v>BP_Motor_var</v>
      </c>
      <c r="E2718" s="13" t="str">
        <f t="shared" si="481"/>
        <v>CHP3_M9_M_BP_Motor_var</v>
      </c>
      <c r="F2718" s="14" t="str">
        <f t="shared" si="482"/>
        <v>BP_Motor_var_Break_ALM</v>
      </c>
      <c r="G2718" s="10" t="str">
        <f t="shared" si="483"/>
        <v>CHP3_M9_M_Break_ALM</v>
      </c>
      <c r="H2718" s="10" t="str">
        <f>VLOOKUP(基本表格!E2718,起始地址定义!A:D,4,FALSE)&amp;" "&amp;Q2718</f>
        <v>2435+P4-M10 3#刨片机重物分离电机 电机控制 断链报警</v>
      </c>
      <c r="I2718" s="10" t="str">
        <f t="shared" si="484"/>
        <v>DB1300,X1651.6</v>
      </c>
      <c r="J2718" s="13" t="str">
        <f>VLOOKUP(E2718,起始地址定义!A:D,2,FALSE)</f>
        <v>DB1300</v>
      </c>
      <c r="K2718" s="12" t="str">
        <f t="shared" si="485"/>
        <v>X1651.6</v>
      </c>
      <c r="L2718" s="13">
        <f>VLOOKUP(E2718,起始地址定义!A:D,3,FALSE)</f>
        <v>1650</v>
      </c>
      <c r="M2718" s="14">
        <f>VLOOKUP($F2718,类型描述及偏移量!$C:$H,2,FALSE)</f>
        <v>1.6</v>
      </c>
      <c r="N2718" s="14" t="str">
        <f>VLOOKUP($F2718,类型描述及偏移量!$C:$H,3,FALSE)</f>
        <v>离散</v>
      </c>
      <c r="O2718" s="14" t="str">
        <f>VLOOKUP($F2718,类型描述及偏移量!$C:$H,4,FALSE)</f>
        <v>On</v>
      </c>
      <c r="P2718" s="14" t="str">
        <f>VLOOKUP($F2718,类型描述及偏移量!$C:$H,5,FALSE)</f>
        <v>Yes</v>
      </c>
      <c r="Q2718" s="14" t="str">
        <f>VLOOKUP($F2718,类型描述及偏移量!$C:$H,6,FALSE)</f>
        <v>断链报警</v>
      </c>
    </row>
    <row r="2719" hidden="1" spans="1:17">
      <c r="A2719" s="12" t="str">
        <f t="shared" si="477"/>
        <v>CHP3</v>
      </c>
      <c r="B2719" s="12" t="str">
        <f t="shared" si="478"/>
        <v>M9_M</v>
      </c>
      <c r="C2719" s="12" t="str">
        <f t="shared" si="479"/>
        <v>Break_CHK</v>
      </c>
      <c r="D2719" s="12" t="str">
        <f t="shared" si="480"/>
        <v>BP_Motor_var</v>
      </c>
      <c r="E2719" s="13" t="str">
        <f t="shared" si="481"/>
        <v>CHP3_M9_M_BP_Motor_var</v>
      </c>
      <c r="F2719" s="14" t="str">
        <f t="shared" si="482"/>
        <v>BP_Motor_var_Break_CHK</v>
      </c>
      <c r="G2719" s="10" t="str">
        <f t="shared" si="483"/>
        <v>CHP3_M9_M_Break_CHK</v>
      </c>
      <c r="H2719" s="10" t="str">
        <f>VLOOKUP(基本表格!E2719,起始地址定义!A:D,4,FALSE)&amp;" "&amp;Q2719</f>
        <v>2435+P4-M10 3#刨片机重物分离电机 电机控制 断链检测</v>
      </c>
      <c r="I2719" s="10" t="str">
        <f t="shared" si="484"/>
        <v>DB1300,X1651.7</v>
      </c>
      <c r="J2719" s="13" t="str">
        <f>VLOOKUP(E2719,起始地址定义!A:D,2,FALSE)</f>
        <v>DB1300</v>
      </c>
      <c r="K2719" s="12" t="str">
        <f t="shared" si="485"/>
        <v>X1651.7</v>
      </c>
      <c r="L2719" s="13">
        <f>VLOOKUP(E2719,起始地址定义!A:D,3,FALSE)</f>
        <v>1650</v>
      </c>
      <c r="M2719" s="14">
        <f>VLOOKUP($F2719,类型描述及偏移量!$C:$H,2,FALSE)</f>
        <v>1.7</v>
      </c>
      <c r="N2719" s="14" t="str">
        <f>VLOOKUP($F2719,类型描述及偏移量!$C:$H,3,FALSE)</f>
        <v>离散</v>
      </c>
      <c r="O2719" s="14" t="str">
        <f>VLOOKUP($F2719,类型描述及偏移量!$C:$H,4,FALSE)</f>
        <v>None</v>
      </c>
      <c r="P2719" s="14" t="str">
        <f>VLOOKUP($F2719,类型描述及偏移量!$C:$H,5,FALSE)</f>
        <v>Yes</v>
      </c>
      <c r="Q2719" s="14" t="str">
        <f>VLOOKUP($F2719,类型描述及偏移量!$C:$H,6,FALSE)</f>
        <v>断链检测</v>
      </c>
    </row>
    <row r="2720" hidden="1" spans="1:17">
      <c r="A2720" s="12" t="str">
        <f t="shared" si="477"/>
        <v>CHP3</v>
      </c>
      <c r="B2720" s="12" t="str">
        <f t="shared" si="478"/>
        <v>M9_M</v>
      </c>
      <c r="C2720" s="12" t="str">
        <f t="shared" si="479"/>
        <v>INV_Res_HMI</v>
      </c>
      <c r="D2720" s="12" t="str">
        <f t="shared" si="480"/>
        <v>BP_Motor_var</v>
      </c>
      <c r="E2720" s="13" t="str">
        <f t="shared" si="481"/>
        <v>CHP3_M9_M_BP_Motor_var</v>
      </c>
      <c r="F2720" s="14" t="str">
        <f t="shared" si="482"/>
        <v>BP_Motor_var_INV_Res_HMI</v>
      </c>
      <c r="G2720" s="10" t="str">
        <f t="shared" si="483"/>
        <v>CHP3_M9_M_INV_Res_HMI</v>
      </c>
      <c r="H2720" s="10" t="str">
        <f>VLOOKUP(基本表格!E2720,起始地址定义!A:D,4,FALSE)&amp;" "&amp;Q2720</f>
        <v>2435+P4-M10 3#刨片机重物分离电机 电机控制 复位</v>
      </c>
      <c r="I2720" s="10" t="str">
        <f t="shared" si="484"/>
        <v>DB1300,X1652.0</v>
      </c>
      <c r="J2720" s="13" t="str">
        <f>VLOOKUP(E2720,起始地址定义!A:D,2,FALSE)</f>
        <v>DB1300</v>
      </c>
      <c r="K2720" s="12" t="str">
        <f t="shared" si="485"/>
        <v>X1652.0</v>
      </c>
      <c r="L2720" s="13">
        <f>VLOOKUP(E2720,起始地址定义!A:D,3,FALSE)</f>
        <v>1650</v>
      </c>
      <c r="M2720" s="14">
        <f>VLOOKUP($F2720,类型描述及偏移量!$C:$H,2,FALSE)</f>
        <v>2</v>
      </c>
      <c r="N2720" s="14" t="str">
        <f>VLOOKUP($F2720,类型描述及偏移量!$C:$H,3,FALSE)</f>
        <v>离散</v>
      </c>
      <c r="O2720" s="14" t="str">
        <f>VLOOKUP($F2720,类型描述及偏移量!$C:$H,4,FALSE)</f>
        <v>None</v>
      </c>
      <c r="P2720" s="14" t="str">
        <f>VLOOKUP($F2720,类型描述及偏移量!$C:$H,5,FALSE)</f>
        <v>No</v>
      </c>
      <c r="Q2720" s="14" t="str">
        <f>VLOOKUP($F2720,类型描述及偏移量!$C:$H,6,FALSE)</f>
        <v>复位</v>
      </c>
    </row>
    <row r="2721" hidden="1" spans="1:17">
      <c r="A2721" s="12" t="str">
        <f t="shared" si="477"/>
        <v>CHP3</v>
      </c>
      <c r="B2721" s="12" t="str">
        <f t="shared" si="478"/>
        <v>M9_M</v>
      </c>
      <c r="C2721" s="12" t="str">
        <f t="shared" si="479"/>
        <v>Break_EN</v>
      </c>
      <c r="D2721" s="12" t="str">
        <f t="shared" si="480"/>
        <v>BP_Motor_var</v>
      </c>
      <c r="E2721" s="13" t="str">
        <f t="shared" si="481"/>
        <v>CHP3_M9_M_BP_Motor_var</v>
      </c>
      <c r="F2721" s="14" t="str">
        <f t="shared" si="482"/>
        <v>BP_Motor_var_Break_EN</v>
      </c>
      <c r="G2721" s="10" t="str">
        <f t="shared" si="483"/>
        <v>CHP3_M9_M_Break_EN</v>
      </c>
      <c r="H2721" s="10" t="str">
        <f>VLOOKUP(基本表格!E2721,起始地址定义!A:D,4,FALSE)&amp;" "&amp;Q2721</f>
        <v>2435+P4-M10 3#刨片机重物分离电机 电机控制 断链保护使能</v>
      </c>
      <c r="I2721" s="10" t="str">
        <f t="shared" si="484"/>
        <v>DB1300,X1652.1</v>
      </c>
      <c r="J2721" s="13" t="str">
        <f>VLOOKUP(E2721,起始地址定义!A:D,2,FALSE)</f>
        <v>DB1300</v>
      </c>
      <c r="K2721" s="12" t="str">
        <f t="shared" si="485"/>
        <v>X1652.1</v>
      </c>
      <c r="L2721" s="13">
        <f>VLOOKUP(E2721,起始地址定义!A:D,3,FALSE)</f>
        <v>1650</v>
      </c>
      <c r="M2721" s="14">
        <f>VLOOKUP($F2721,类型描述及偏移量!$C:$H,2,FALSE)</f>
        <v>2.1</v>
      </c>
      <c r="N2721" s="14" t="str">
        <f>VLOOKUP($F2721,类型描述及偏移量!$C:$H,3,FALSE)</f>
        <v>离散</v>
      </c>
      <c r="O2721" s="14" t="str">
        <f>VLOOKUP($F2721,类型描述及偏移量!$C:$H,4,FALSE)</f>
        <v>None</v>
      </c>
      <c r="P2721" s="14" t="str">
        <f>VLOOKUP($F2721,类型描述及偏移量!$C:$H,5,FALSE)</f>
        <v>No</v>
      </c>
      <c r="Q2721" s="14" t="str">
        <f>VLOOKUP($F2721,类型描述及偏移量!$C:$H,6,FALSE)</f>
        <v>断链保护使能</v>
      </c>
    </row>
    <row r="2722" hidden="1" spans="1:17">
      <c r="A2722" s="12" t="str">
        <f t="shared" si="477"/>
        <v>CHP3</v>
      </c>
      <c r="B2722" s="12" t="str">
        <f t="shared" si="478"/>
        <v>M9_M</v>
      </c>
      <c r="C2722" s="12" t="str">
        <f t="shared" si="479"/>
        <v>Break_Stop</v>
      </c>
      <c r="D2722" s="12" t="str">
        <f t="shared" si="480"/>
        <v>BP_Motor_var</v>
      </c>
      <c r="E2722" s="13" t="str">
        <f t="shared" si="481"/>
        <v>CHP3_M9_M_BP_Motor_var</v>
      </c>
      <c r="F2722" s="14" t="str">
        <f t="shared" si="482"/>
        <v>BP_Motor_var_Break_Stop</v>
      </c>
      <c r="G2722" s="10" t="str">
        <f t="shared" si="483"/>
        <v>CHP3_M9_M_Break_Stop</v>
      </c>
      <c r="H2722" s="10" t="str">
        <f>VLOOKUP(基本表格!E2722,起始地址定义!A:D,4,FALSE)&amp;" "&amp;Q2722</f>
        <v>2435+P4-M10 3#刨片机重物分离电机 电机控制 断链导致停机</v>
      </c>
      <c r="I2722" s="10" t="str">
        <f t="shared" si="484"/>
        <v>DB1300,X1652.2</v>
      </c>
      <c r="J2722" s="13" t="str">
        <f>VLOOKUP(E2722,起始地址定义!A:D,2,FALSE)</f>
        <v>DB1300</v>
      </c>
      <c r="K2722" s="12" t="str">
        <f t="shared" si="485"/>
        <v>X1652.2</v>
      </c>
      <c r="L2722" s="13">
        <f>VLOOKUP(E2722,起始地址定义!A:D,3,FALSE)</f>
        <v>1650</v>
      </c>
      <c r="M2722" s="14">
        <f>VLOOKUP($F2722,类型描述及偏移量!$C:$H,2,FALSE)</f>
        <v>2.2</v>
      </c>
      <c r="N2722" s="14" t="str">
        <f>VLOOKUP($F2722,类型描述及偏移量!$C:$H,3,FALSE)</f>
        <v>离散</v>
      </c>
      <c r="O2722" s="14" t="str">
        <f>VLOOKUP($F2722,类型描述及偏移量!$C:$H,4,FALSE)</f>
        <v>On</v>
      </c>
      <c r="P2722" s="14" t="str">
        <f>VLOOKUP($F2722,类型描述及偏移量!$C:$H,5,FALSE)</f>
        <v>Yes</v>
      </c>
      <c r="Q2722" s="14" t="str">
        <f>VLOOKUP($F2722,类型描述及偏移量!$C:$H,6,FALSE)</f>
        <v>断链导致停机</v>
      </c>
    </row>
    <row r="2723" hidden="1" spans="1:17">
      <c r="A2723" s="12" t="str">
        <f t="shared" si="477"/>
        <v>CHP3</v>
      </c>
      <c r="B2723" s="12" t="str">
        <f t="shared" si="478"/>
        <v>M9_M</v>
      </c>
      <c r="C2723" s="12" t="str">
        <f t="shared" si="479"/>
        <v>Motor_Back</v>
      </c>
      <c r="D2723" s="12" t="str">
        <f t="shared" si="480"/>
        <v>BP_Motor_var</v>
      </c>
      <c r="E2723" s="13" t="str">
        <f t="shared" si="481"/>
        <v>CHP3_M9_M_BP_Motor_var</v>
      </c>
      <c r="F2723" s="14" t="str">
        <f t="shared" si="482"/>
        <v>BP_Motor_var_Motor_Back</v>
      </c>
      <c r="G2723" s="10" t="str">
        <f t="shared" si="483"/>
        <v>CHP3_M9_M_Motor_Back</v>
      </c>
      <c r="H2723" s="10" t="str">
        <f>VLOOKUP(基本表格!E2723,起始地址定义!A:D,4,FALSE)&amp;" "&amp;Q2723</f>
        <v>2435+P4-M10 3#刨片机重物分离电机 电机控制 电机(反转）</v>
      </c>
      <c r="I2723" s="10" t="str">
        <f t="shared" si="484"/>
        <v>DB1300,X1652.3</v>
      </c>
      <c r="J2723" s="13" t="str">
        <f>VLOOKUP(E2723,起始地址定义!A:D,2,FALSE)</f>
        <v>DB1300</v>
      </c>
      <c r="K2723" s="12" t="str">
        <f t="shared" si="485"/>
        <v>X1652.3</v>
      </c>
      <c r="L2723" s="13">
        <f>VLOOKUP(E2723,起始地址定义!A:D,3,FALSE)</f>
        <v>1650</v>
      </c>
      <c r="M2723" s="14">
        <f>VLOOKUP($F2723,类型描述及偏移量!$C:$H,2,FALSE)</f>
        <v>2.3</v>
      </c>
      <c r="N2723" s="14" t="str">
        <f>VLOOKUP($F2723,类型描述及偏移量!$C:$H,3,FALSE)</f>
        <v>离散</v>
      </c>
      <c r="O2723" s="14" t="str">
        <f>VLOOKUP($F2723,类型描述及偏移量!$C:$H,4,FALSE)</f>
        <v>None</v>
      </c>
      <c r="P2723" s="14" t="str">
        <f>VLOOKUP($F2723,类型描述及偏移量!$C:$H,5,FALSE)</f>
        <v>Yes</v>
      </c>
      <c r="Q2723" s="14" t="str">
        <f>VLOOKUP($F2723,类型描述及偏移量!$C:$H,6,FALSE)</f>
        <v>电机(反转）</v>
      </c>
    </row>
    <row r="2724" hidden="1" spans="1:17">
      <c r="A2724" s="12" t="str">
        <f t="shared" si="477"/>
        <v>CHP3</v>
      </c>
      <c r="B2724" s="12" t="str">
        <f t="shared" si="478"/>
        <v>M9_M</v>
      </c>
      <c r="C2724" s="12" t="str">
        <f t="shared" si="479"/>
        <v>Loc</v>
      </c>
      <c r="D2724" s="12" t="str">
        <f t="shared" si="480"/>
        <v>BP_Motor_var</v>
      </c>
      <c r="E2724" s="13" t="str">
        <f t="shared" si="481"/>
        <v>CHP3_M9_M_BP_Motor_var</v>
      </c>
      <c r="F2724" s="14" t="str">
        <f t="shared" si="482"/>
        <v>BP_Motor_var_Loc</v>
      </c>
      <c r="G2724" s="10" t="str">
        <f t="shared" si="483"/>
        <v>CHP3_M9_M_Loc</v>
      </c>
      <c r="H2724" s="10" t="str">
        <f>VLOOKUP(基本表格!E2724,起始地址定义!A:D,4,FALSE)&amp;" "&amp;Q2724</f>
        <v>2435+P4-M10 3#刨片机重物分离电机 电机控制 本地</v>
      </c>
      <c r="I2724" s="10" t="str">
        <f t="shared" si="484"/>
        <v>DB1300,X1652.4</v>
      </c>
      <c r="J2724" s="13" t="str">
        <f>VLOOKUP(E2724,起始地址定义!A:D,2,FALSE)</f>
        <v>DB1300</v>
      </c>
      <c r="K2724" s="12" t="str">
        <f t="shared" si="485"/>
        <v>X1652.4</v>
      </c>
      <c r="L2724" s="13">
        <f>VLOOKUP(E2724,起始地址定义!A:D,3,FALSE)</f>
        <v>1650</v>
      </c>
      <c r="M2724" s="14">
        <f>VLOOKUP($F2724,类型描述及偏移量!$C:$H,2,FALSE)</f>
        <v>2.4</v>
      </c>
      <c r="N2724" s="14" t="str">
        <f>VLOOKUP($F2724,类型描述及偏移量!$C:$H,3,FALSE)</f>
        <v>离散</v>
      </c>
      <c r="O2724" s="14" t="str">
        <f>VLOOKUP($F2724,类型描述及偏移量!$C:$H,4,FALSE)</f>
        <v>None</v>
      </c>
      <c r="P2724" s="14" t="str">
        <f>VLOOKUP($F2724,类型描述及偏移量!$C:$H,5,FALSE)</f>
        <v>Yes</v>
      </c>
      <c r="Q2724" s="14" t="str">
        <f>VLOOKUP($F2724,类型描述及偏移量!$C:$H,6,FALSE)</f>
        <v>本地</v>
      </c>
    </row>
    <row r="2725" hidden="1" spans="1:17">
      <c r="A2725" s="12" t="str">
        <f t="shared" si="477"/>
        <v>CHP3</v>
      </c>
      <c r="B2725" s="12" t="str">
        <f t="shared" si="478"/>
        <v>M9_M</v>
      </c>
      <c r="C2725" s="12" t="str">
        <f t="shared" si="479"/>
        <v>Rem</v>
      </c>
      <c r="D2725" s="12" t="str">
        <f t="shared" si="480"/>
        <v>BP_Motor_var</v>
      </c>
      <c r="E2725" s="13" t="str">
        <f t="shared" si="481"/>
        <v>CHP3_M9_M_BP_Motor_var</v>
      </c>
      <c r="F2725" s="14" t="str">
        <f t="shared" si="482"/>
        <v>BP_Motor_var_Rem</v>
      </c>
      <c r="G2725" s="10" t="str">
        <f t="shared" si="483"/>
        <v>CHP3_M9_M_Rem</v>
      </c>
      <c r="H2725" s="10" t="str">
        <f>VLOOKUP(基本表格!E2725,起始地址定义!A:D,4,FALSE)&amp;" "&amp;Q2725</f>
        <v>2435+P4-M10 3#刨片机重物分离电机 电机控制 远程</v>
      </c>
      <c r="I2725" s="10" t="str">
        <f t="shared" si="484"/>
        <v>DB1300,X1652.5</v>
      </c>
      <c r="J2725" s="13" t="str">
        <f>VLOOKUP(E2725,起始地址定义!A:D,2,FALSE)</f>
        <v>DB1300</v>
      </c>
      <c r="K2725" s="12" t="str">
        <f t="shared" si="485"/>
        <v>X1652.5</v>
      </c>
      <c r="L2725" s="13">
        <f>VLOOKUP(E2725,起始地址定义!A:D,3,FALSE)</f>
        <v>1650</v>
      </c>
      <c r="M2725" s="14">
        <f>VLOOKUP($F2725,类型描述及偏移量!$C:$H,2,FALSE)</f>
        <v>2.5</v>
      </c>
      <c r="N2725" s="14" t="str">
        <f>VLOOKUP($F2725,类型描述及偏移量!$C:$H,3,FALSE)</f>
        <v>离散</v>
      </c>
      <c r="O2725" s="14" t="str">
        <f>VLOOKUP($F2725,类型描述及偏移量!$C:$H,4,FALSE)</f>
        <v>None</v>
      </c>
      <c r="P2725" s="14" t="str">
        <f>VLOOKUP($F2725,类型描述及偏移量!$C:$H,5,FALSE)</f>
        <v>Yes</v>
      </c>
      <c r="Q2725" s="14" t="str">
        <f>VLOOKUP($F2725,类型描述及偏移量!$C:$H,6,FALSE)</f>
        <v>远程</v>
      </c>
    </row>
    <row r="2726" hidden="1" spans="1:17">
      <c r="A2726" s="12" t="str">
        <f t="shared" si="477"/>
        <v>CHP3</v>
      </c>
      <c r="B2726" s="12" t="str">
        <f t="shared" si="478"/>
        <v>M9_M</v>
      </c>
      <c r="C2726" s="12" t="str">
        <f t="shared" si="479"/>
        <v>Blocking_ALM</v>
      </c>
      <c r="D2726" s="12" t="str">
        <f t="shared" si="480"/>
        <v>BP_Motor_var</v>
      </c>
      <c r="E2726" s="13" t="str">
        <f t="shared" si="481"/>
        <v>CHP3_M9_M_BP_Motor_var</v>
      </c>
      <c r="F2726" s="14" t="str">
        <f t="shared" si="482"/>
        <v>BP_Motor_var_Blocking_ALM</v>
      </c>
      <c r="G2726" s="10" t="str">
        <f t="shared" si="483"/>
        <v>CHP3_M9_M_Blocking_ALM</v>
      </c>
      <c r="H2726" s="10" t="str">
        <f>VLOOKUP(基本表格!E2726,起始地址定义!A:D,4,FALSE)&amp;" "&amp;Q2726</f>
        <v>2435+P4-M10 3#刨片机重物分离电机 电机控制 堵料报警</v>
      </c>
      <c r="I2726" s="10" t="str">
        <f t="shared" si="484"/>
        <v>DB1300,X1652.6</v>
      </c>
      <c r="J2726" s="13" t="str">
        <f>VLOOKUP(E2726,起始地址定义!A:D,2,FALSE)</f>
        <v>DB1300</v>
      </c>
      <c r="K2726" s="12" t="str">
        <f t="shared" si="485"/>
        <v>X1652.6</v>
      </c>
      <c r="L2726" s="13">
        <f>VLOOKUP(E2726,起始地址定义!A:D,3,FALSE)</f>
        <v>1650</v>
      </c>
      <c r="M2726" s="14">
        <f>VLOOKUP($F2726,类型描述及偏移量!$C:$H,2,FALSE)</f>
        <v>2.6</v>
      </c>
      <c r="N2726" s="14" t="str">
        <f>VLOOKUP($F2726,类型描述及偏移量!$C:$H,3,FALSE)</f>
        <v>离散</v>
      </c>
      <c r="O2726" s="14" t="str">
        <f>VLOOKUP($F2726,类型描述及偏移量!$C:$H,4,FALSE)</f>
        <v>On</v>
      </c>
      <c r="P2726" s="14" t="str">
        <f>VLOOKUP($F2726,类型描述及偏移量!$C:$H,5,FALSE)</f>
        <v>Yes</v>
      </c>
      <c r="Q2726" s="14" t="str">
        <f>VLOOKUP($F2726,类型描述及偏移量!$C:$H,6,FALSE)</f>
        <v>堵料报警</v>
      </c>
    </row>
    <row r="2727" hidden="1" spans="1:17">
      <c r="A2727" s="12" t="str">
        <f t="shared" si="477"/>
        <v>CHP3</v>
      </c>
      <c r="B2727" s="12" t="str">
        <f t="shared" si="478"/>
        <v>M9_M</v>
      </c>
      <c r="C2727" s="12" t="str">
        <f t="shared" si="479"/>
        <v>Blocking_CHK</v>
      </c>
      <c r="D2727" s="12" t="str">
        <f t="shared" si="480"/>
        <v>BP_Motor_var</v>
      </c>
      <c r="E2727" s="13" t="str">
        <f t="shared" si="481"/>
        <v>CHP3_M9_M_BP_Motor_var</v>
      </c>
      <c r="F2727" s="14" t="str">
        <f t="shared" si="482"/>
        <v>BP_Motor_var_Blocking_CHK</v>
      </c>
      <c r="G2727" s="10" t="str">
        <f t="shared" si="483"/>
        <v>CHP3_M9_M_Blocking_CHK</v>
      </c>
      <c r="H2727" s="10" t="str">
        <f>VLOOKUP(基本表格!E2727,起始地址定义!A:D,4,FALSE)&amp;" "&amp;Q2727</f>
        <v>2435+P4-M10 3#刨片机重物分离电机 电机控制 堵料检测</v>
      </c>
      <c r="I2727" s="10" t="str">
        <f t="shared" si="484"/>
        <v>DB1300,X1652.7</v>
      </c>
      <c r="J2727" s="13" t="str">
        <f>VLOOKUP(E2727,起始地址定义!A:D,2,FALSE)</f>
        <v>DB1300</v>
      </c>
      <c r="K2727" s="12" t="str">
        <f t="shared" si="485"/>
        <v>X1652.7</v>
      </c>
      <c r="L2727" s="13">
        <f>VLOOKUP(E2727,起始地址定义!A:D,3,FALSE)</f>
        <v>1650</v>
      </c>
      <c r="M2727" s="14">
        <f>VLOOKUP($F2727,类型描述及偏移量!$C:$H,2,FALSE)</f>
        <v>2.7</v>
      </c>
      <c r="N2727" s="14" t="str">
        <f>VLOOKUP($F2727,类型描述及偏移量!$C:$H,3,FALSE)</f>
        <v>离散</v>
      </c>
      <c r="O2727" s="14" t="str">
        <f>VLOOKUP($F2727,类型描述及偏移量!$C:$H,4,FALSE)</f>
        <v>None</v>
      </c>
      <c r="P2727" s="14" t="str">
        <f>VLOOKUP($F2727,类型描述及偏移量!$C:$H,5,FALSE)</f>
        <v>Yes</v>
      </c>
      <c r="Q2727" s="14" t="str">
        <f>VLOOKUP($F2727,类型描述及偏移量!$C:$H,6,FALSE)</f>
        <v>堵料检测</v>
      </c>
    </row>
    <row r="2728" hidden="1" spans="1:17">
      <c r="A2728" s="12" t="str">
        <f t="shared" si="477"/>
        <v>CHP3</v>
      </c>
      <c r="B2728" s="12" t="str">
        <f t="shared" si="478"/>
        <v>M9_M</v>
      </c>
      <c r="C2728" s="12" t="str">
        <f t="shared" si="479"/>
        <v>Blocking_EN</v>
      </c>
      <c r="D2728" s="12" t="str">
        <f t="shared" si="480"/>
        <v>BP_Motor_var</v>
      </c>
      <c r="E2728" s="13" t="str">
        <f t="shared" si="481"/>
        <v>CHP3_M9_M_BP_Motor_var</v>
      </c>
      <c r="F2728" s="14" t="str">
        <f t="shared" si="482"/>
        <v>BP_Motor_var_Blocking_EN</v>
      </c>
      <c r="G2728" s="10" t="str">
        <f t="shared" si="483"/>
        <v>CHP3_M9_M_Blocking_EN</v>
      </c>
      <c r="H2728" s="10" t="str">
        <f>VLOOKUP(基本表格!E2728,起始地址定义!A:D,4,FALSE)&amp;" "&amp;Q2728</f>
        <v>2435+P4-M10 3#刨片机重物分离电机 电机控制 堵料保护使能</v>
      </c>
      <c r="I2728" s="10" t="str">
        <f t="shared" si="484"/>
        <v>DB1300,X1653.0</v>
      </c>
      <c r="J2728" s="13" t="str">
        <f>VLOOKUP(E2728,起始地址定义!A:D,2,FALSE)</f>
        <v>DB1300</v>
      </c>
      <c r="K2728" s="12" t="str">
        <f t="shared" si="485"/>
        <v>X1653.0</v>
      </c>
      <c r="L2728" s="13">
        <f>VLOOKUP(E2728,起始地址定义!A:D,3,FALSE)</f>
        <v>1650</v>
      </c>
      <c r="M2728" s="14">
        <f>VLOOKUP($F2728,类型描述及偏移量!$C:$H,2,FALSE)</f>
        <v>3</v>
      </c>
      <c r="N2728" s="14" t="str">
        <f>VLOOKUP($F2728,类型描述及偏移量!$C:$H,3,FALSE)</f>
        <v>离散</v>
      </c>
      <c r="O2728" s="14" t="str">
        <f>VLOOKUP($F2728,类型描述及偏移量!$C:$H,4,FALSE)</f>
        <v>None</v>
      </c>
      <c r="P2728" s="14" t="str">
        <f>VLOOKUP($F2728,类型描述及偏移量!$C:$H,5,FALSE)</f>
        <v>No</v>
      </c>
      <c r="Q2728" s="14" t="str">
        <f>VLOOKUP($F2728,类型描述及偏移量!$C:$H,6,FALSE)</f>
        <v>堵料保护使能</v>
      </c>
    </row>
    <row r="2729" hidden="1" spans="1:17">
      <c r="A2729" s="12" t="str">
        <f t="shared" si="477"/>
        <v>CHP3</v>
      </c>
      <c r="B2729" s="12" t="str">
        <f t="shared" si="478"/>
        <v>M9_M</v>
      </c>
      <c r="C2729" s="12" t="str">
        <f t="shared" si="479"/>
        <v>Blocking_Stop</v>
      </c>
      <c r="D2729" s="12" t="str">
        <f t="shared" si="480"/>
        <v>BP_Motor_var</v>
      </c>
      <c r="E2729" s="13" t="str">
        <f t="shared" si="481"/>
        <v>CHP3_M9_M_BP_Motor_var</v>
      </c>
      <c r="F2729" s="14" t="str">
        <f t="shared" si="482"/>
        <v>BP_Motor_var_Blocking_Stop</v>
      </c>
      <c r="G2729" s="10" t="str">
        <f t="shared" si="483"/>
        <v>CHP3_M9_M_Blocking_Stop</v>
      </c>
      <c r="H2729" s="10" t="str">
        <f>VLOOKUP(基本表格!E2729,起始地址定义!A:D,4,FALSE)&amp;" "&amp;Q2729</f>
        <v>2435+P4-M10 3#刨片机重物分离电机 电机控制 堵料导致停机</v>
      </c>
      <c r="I2729" s="10" t="str">
        <f t="shared" si="484"/>
        <v>DB1300,X1653.1</v>
      </c>
      <c r="J2729" s="13" t="str">
        <f>VLOOKUP(E2729,起始地址定义!A:D,2,FALSE)</f>
        <v>DB1300</v>
      </c>
      <c r="K2729" s="12" t="str">
        <f t="shared" si="485"/>
        <v>X1653.1</v>
      </c>
      <c r="L2729" s="13">
        <f>VLOOKUP(E2729,起始地址定义!A:D,3,FALSE)</f>
        <v>1650</v>
      </c>
      <c r="M2729" s="14">
        <f>VLOOKUP($F2729,类型描述及偏移量!$C:$H,2,FALSE)</f>
        <v>3.1</v>
      </c>
      <c r="N2729" s="14" t="str">
        <f>VLOOKUP($F2729,类型描述及偏移量!$C:$H,3,FALSE)</f>
        <v>离散</v>
      </c>
      <c r="O2729" s="14" t="str">
        <f>VLOOKUP($F2729,类型描述及偏移量!$C:$H,4,FALSE)</f>
        <v>On</v>
      </c>
      <c r="P2729" s="14" t="str">
        <f>VLOOKUP($F2729,类型描述及偏移量!$C:$H,5,FALSE)</f>
        <v>Yes</v>
      </c>
      <c r="Q2729" s="14" t="str">
        <f>VLOOKUP($F2729,类型描述及偏移量!$C:$H,6,FALSE)</f>
        <v>堵料导致停机</v>
      </c>
    </row>
    <row r="2730" hidden="1" spans="1:17">
      <c r="A2730" s="12" t="str">
        <f t="shared" si="477"/>
        <v>CHP3</v>
      </c>
      <c r="B2730" s="12" t="str">
        <f t="shared" si="478"/>
        <v>M9_M</v>
      </c>
      <c r="C2730" s="12" t="str">
        <f t="shared" si="479"/>
        <v>BreakTime</v>
      </c>
      <c r="D2730" s="12" t="str">
        <f t="shared" si="480"/>
        <v>BP_Motor_var</v>
      </c>
      <c r="E2730" s="13" t="str">
        <f t="shared" si="481"/>
        <v>CHP3_M9_M_BP_Motor_var</v>
      </c>
      <c r="F2730" s="14" t="str">
        <f t="shared" si="482"/>
        <v>BP_Motor_var_BreakTime</v>
      </c>
      <c r="G2730" s="10" t="str">
        <f t="shared" si="483"/>
        <v>CHP3_M9_M_BreakTime</v>
      </c>
      <c r="H2730" s="10" t="str">
        <f>VLOOKUP(基本表格!E2730,起始地址定义!A:D,4,FALSE)&amp;" "&amp;Q2730</f>
        <v>2435+P4-M10 3#刨片机重物分离电机 电机控制 断链超时时间 秒</v>
      </c>
      <c r="I2730" s="10" t="str">
        <f t="shared" si="484"/>
        <v>DB1300,INT1654</v>
      </c>
      <c r="J2730" s="13" t="str">
        <f>VLOOKUP(E2730,起始地址定义!A:D,2,FALSE)</f>
        <v>DB1300</v>
      </c>
      <c r="K2730" s="12" t="str">
        <f t="shared" si="485"/>
        <v>INT1654</v>
      </c>
      <c r="L2730" s="13">
        <f>VLOOKUP(E2730,起始地址定义!A:D,3,FALSE)</f>
        <v>1650</v>
      </c>
      <c r="M2730" s="14">
        <f>VLOOKUP($F2730,类型描述及偏移量!$C:$H,2,FALSE)</f>
        <v>4</v>
      </c>
      <c r="N2730" s="14" t="str">
        <f>VLOOKUP($F2730,类型描述及偏移量!$C:$H,3,FALSE)</f>
        <v>整型</v>
      </c>
      <c r="O2730" s="14" t="str">
        <f>VLOOKUP($F2730,类型描述及偏移量!$C:$H,4,FALSE)</f>
        <v>None</v>
      </c>
      <c r="P2730" s="14" t="str">
        <f>VLOOKUP($F2730,类型描述及偏移量!$C:$H,5,FALSE)</f>
        <v>No</v>
      </c>
      <c r="Q2730" s="14" t="str">
        <f>VLOOKUP($F2730,类型描述及偏移量!$C:$H,6,FALSE)</f>
        <v>断链超时时间 秒</v>
      </c>
    </row>
    <row r="2731" hidden="1" spans="1:17">
      <c r="A2731" s="12" t="str">
        <f t="shared" si="477"/>
        <v>CHP3</v>
      </c>
      <c r="B2731" s="12" t="str">
        <f t="shared" si="478"/>
        <v>M9_M</v>
      </c>
      <c r="C2731" s="12" t="str">
        <f t="shared" si="479"/>
        <v>BlockingTime</v>
      </c>
      <c r="D2731" s="12" t="str">
        <f t="shared" si="480"/>
        <v>BP_Motor_var</v>
      </c>
      <c r="E2731" s="13" t="str">
        <f t="shared" si="481"/>
        <v>CHP3_M9_M_BP_Motor_var</v>
      </c>
      <c r="F2731" s="14" t="str">
        <f t="shared" si="482"/>
        <v>BP_Motor_var_BlockingTime</v>
      </c>
      <c r="G2731" s="10" t="str">
        <f t="shared" si="483"/>
        <v>CHP3_M9_M_BlockingTime</v>
      </c>
      <c r="H2731" s="10" t="str">
        <f>VLOOKUP(基本表格!E2731,起始地址定义!A:D,4,FALSE)&amp;" "&amp;Q2731</f>
        <v>2435+P4-M10 3#刨片机重物分离电机 电机控制 堵料检测时间 秒</v>
      </c>
      <c r="I2731" s="10" t="str">
        <f t="shared" si="484"/>
        <v>DB1300,INT1656</v>
      </c>
      <c r="J2731" s="13" t="str">
        <f>VLOOKUP(E2731,起始地址定义!A:D,2,FALSE)</f>
        <v>DB1300</v>
      </c>
      <c r="K2731" s="12" t="str">
        <f t="shared" si="485"/>
        <v>INT1656</v>
      </c>
      <c r="L2731" s="13">
        <f>VLOOKUP(E2731,起始地址定义!A:D,3,FALSE)</f>
        <v>1650</v>
      </c>
      <c r="M2731" s="14">
        <f>VLOOKUP($F2731,类型描述及偏移量!$C:$H,2,FALSE)</f>
        <v>6</v>
      </c>
      <c r="N2731" s="14" t="str">
        <f>VLOOKUP($F2731,类型描述及偏移量!$C:$H,3,FALSE)</f>
        <v>整型</v>
      </c>
      <c r="O2731" s="14" t="str">
        <f>VLOOKUP($F2731,类型描述及偏移量!$C:$H,4,FALSE)</f>
        <v>None</v>
      </c>
      <c r="P2731" s="14" t="str">
        <f>VLOOKUP($F2731,类型描述及偏移量!$C:$H,5,FALSE)</f>
        <v>No</v>
      </c>
      <c r="Q2731" s="14" t="str">
        <f>VLOOKUP($F2731,类型描述及偏移量!$C:$H,6,FALSE)</f>
        <v>堵料检测时间 秒</v>
      </c>
    </row>
    <row r="2732" hidden="1" spans="1:17">
      <c r="A2732" s="12" t="str">
        <f t="shared" si="477"/>
        <v>CHP3</v>
      </c>
      <c r="B2732" s="12" t="str">
        <f t="shared" si="478"/>
        <v>M9_M</v>
      </c>
      <c r="C2732" s="12" t="str">
        <f t="shared" si="479"/>
        <v>PullSwitch_CHK</v>
      </c>
      <c r="D2732" s="12" t="str">
        <f t="shared" si="480"/>
        <v>BP_Motor_var</v>
      </c>
      <c r="E2732" s="13" t="str">
        <f t="shared" si="481"/>
        <v>CHP3_M9_M_BP_Motor_var</v>
      </c>
      <c r="F2732" s="14" t="str">
        <f t="shared" si="482"/>
        <v>BP_Motor_var_PullSwitch_CHK</v>
      </c>
      <c r="G2732" s="10" t="str">
        <f t="shared" si="483"/>
        <v>CHP3_M9_M_PullSwitch_CHK</v>
      </c>
      <c r="H2732" s="10" t="str">
        <f>VLOOKUP(基本表格!E2732,起始地址定义!A:D,4,FALSE)&amp;" "&amp;Q2732</f>
        <v>2435+P4-M10 3#刨片机重物分离电机 电机控制 拉线开关</v>
      </c>
      <c r="I2732" s="10" t="str">
        <f t="shared" si="484"/>
        <v>DB1300,X1658.0</v>
      </c>
      <c r="J2732" s="13" t="str">
        <f>VLOOKUP(E2732,起始地址定义!A:D,2,FALSE)</f>
        <v>DB1300</v>
      </c>
      <c r="K2732" s="12" t="str">
        <f t="shared" si="485"/>
        <v>X1658.0</v>
      </c>
      <c r="L2732" s="13">
        <f>VLOOKUP(E2732,起始地址定义!A:D,3,FALSE)</f>
        <v>1650</v>
      </c>
      <c r="M2732" s="14">
        <f>VLOOKUP($F2732,类型描述及偏移量!$C:$H,2,FALSE)</f>
        <v>8</v>
      </c>
      <c r="N2732" s="14" t="str">
        <f>VLOOKUP($F2732,类型描述及偏移量!$C:$H,3,FALSE)</f>
        <v>离散</v>
      </c>
      <c r="O2732" s="14" t="str">
        <f>VLOOKUP($F2732,类型描述及偏移量!$C:$H,4,FALSE)</f>
        <v>On</v>
      </c>
      <c r="P2732" s="14" t="str">
        <f>VLOOKUP($F2732,类型描述及偏移量!$C:$H,5,FALSE)</f>
        <v>Yes</v>
      </c>
      <c r="Q2732" s="14" t="str">
        <f>VLOOKUP($F2732,类型描述及偏移量!$C:$H,6,FALSE)</f>
        <v>拉线开关</v>
      </c>
    </row>
    <row r="2733" hidden="1" spans="1:17">
      <c r="A2733" s="12" t="str">
        <f t="shared" si="477"/>
        <v>CHP3</v>
      </c>
      <c r="B2733" s="12" t="str">
        <f t="shared" si="478"/>
        <v>M9_M</v>
      </c>
      <c r="C2733" s="12" t="str">
        <f t="shared" si="479"/>
        <v>LMD_ALM</v>
      </c>
      <c r="D2733" s="12" t="str">
        <f t="shared" si="480"/>
        <v>BP_Motor_var</v>
      </c>
      <c r="E2733" s="13" t="str">
        <f t="shared" si="481"/>
        <v>CHP3_M9_M_BP_Motor_var</v>
      </c>
      <c r="F2733" s="14" t="str">
        <f t="shared" si="482"/>
        <v>BP_Motor_var_LMD_ALM</v>
      </c>
      <c r="G2733" s="10" t="str">
        <f t="shared" si="483"/>
        <v>CHP3_M9_M_LMD_ALM</v>
      </c>
      <c r="H2733" s="10" t="str">
        <f>VLOOKUP(基本表格!E2733,起始地址定义!A:D,4,FALSE)&amp;" "&amp;Q2733</f>
        <v>2435+P4-M10 3#刨片机重物分离电机 电机控制 左跑偏报警</v>
      </c>
      <c r="I2733" s="10" t="str">
        <f t="shared" si="484"/>
        <v>DB1300,X1658.1</v>
      </c>
      <c r="J2733" s="13" t="str">
        <f>VLOOKUP(E2733,起始地址定义!A:D,2,FALSE)</f>
        <v>DB1300</v>
      </c>
      <c r="K2733" s="12" t="str">
        <f t="shared" si="485"/>
        <v>X1658.1</v>
      </c>
      <c r="L2733" s="13">
        <f>VLOOKUP(E2733,起始地址定义!A:D,3,FALSE)</f>
        <v>1650</v>
      </c>
      <c r="M2733" s="14">
        <f>VLOOKUP($F2733,类型描述及偏移量!$C:$H,2,FALSE)</f>
        <v>8.1</v>
      </c>
      <c r="N2733" s="14" t="str">
        <f>VLOOKUP($F2733,类型描述及偏移量!$C:$H,3,FALSE)</f>
        <v>离散</v>
      </c>
      <c r="O2733" s="14" t="str">
        <f>VLOOKUP($F2733,类型描述及偏移量!$C:$H,4,FALSE)</f>
        <v>On</v>
      </c>
      <c r="P2733" s="14" t="str">
        <f>VLOOKUP($F2733,类型描述及偏移量!$C:$H,5,FALSE)</f>
        <v>Yes</v>
      </c>
      <c r="Q2733" s="14" t="str">
        <f>VLOOKUP($F2733,类型描述及偏移量!$C:$H,6,FALSE)</f>
        <v>左跑偏报警</v>
      </c>
    </row>
    <row r="2734" hidden="1" spans="1:17">
      <c r="A2734" s="12" t="str">
        <f t="shared" si="477"/>
        <v>CHP3</v>
      </c>
      <c r="B2734" s="12" t="str">
        <f t="shared" si="478"/>
        <v>M9_M</v>
      </c>
      <c r="C2734" s="12" t="str">
        <f t="shared" si="479"/>
        <v>LMD_CHK_1</v>
      </c>
      <c r="D2734" s="12" t="str">
        <f t="shared" si="480"/>
        <v>BP_Motor_var</v>
      </c>
      <c r="E2734" s="13" t="str">
        <f t="shared" si="481"/>
        <v>CHP3_M9_M_BP_Motor_var</v>
      </c>
      <c r="F2734" s="14" t="str">
        <f t="shared" si="482"/>
        <v>BP_Motor_var_LMD_CHK_1</v>
      </c>
      <c r="G2734" s="10" t="str">
        <f t="shared" si="483"/>
        <v>CHP3_M9_M_LMD_CHK_1</v>
      </c>
      <c r="H2734" s="10" t="str">
        <f>VLOOKUP(基本表格!E2734,起始地址定义!A:D,4,FALSE)&amp;" "&amp;Q2734</f>
        <v>2435+P4-M10 3#刨片机重物分离电机 电机控制 左跑偏1检测</v>
      </c>
      <c r="I2734" s="10" t="str">
        <f t="shared" si="484"/>
        <v>DB1300,X1658.2</v>
      </c>
      <c r="J2734" s="13" t="str">
        <f>VLOOKUP(E2734,起始地址定义!A:D,2,FALSE)</f>
        <v>DB1300</v>
      </c>
      <c r="K2734" s="12" t="str">
        <f t="shared" si="485"/>
        <v>X1658.2</v>
      </c>
      <c r="L2734" s="13">
        <f>VLOOKUP(E2734,起始地址定义!A:D,3,FALSE)</f>
        <v>1650</v>
      </c>
      <c r="M2734" s="14">
        <f>VLOOKUP($F2734,类型描述及偏移量!$C:$H,2,FALSE)</f>
        <v>8.2</v>
      </c>
      <c r="N2734" s="14" t="str">
        <f>VLOOKUP($F2734,类型描述及偏移量!$C:$H,3,FALSE)</f>
        <v>离散</v>
      </c>
      <c r="O2734" s="14" t="str">
        <f>VLOOKUP($F2734,类型描述及偏移量!$C:$H,4,FALSE)</f>
        <v>None</v>
      </c>
      <c r="P2734" s="14" t="str">
        <f>VLOOKUP($F2734,类型描述及偏移量!$C:$H,5,FALSE)</f>
        <v>Yes</v>
      </c>
      <c r="Q2734" s="14" t="str">
        <f>VLOOKUP($F2734,类型描述及偏移量!$C:$H,6,FALSE)</f>
        <v>左跑偏1检测</v>
      </c>
    </row>
    <row r="2735" hidden="1" spans="1:17">
      <c r="A2735" s="12" t="str">
        <f t="shared" si="477"/>
        <v>CHP3</v>
      </c>
      <c r="B2735" s="12" t="str">
        <f t="shared" si="478"/>
        <v>M9_M</v>
      </c>
      <c r="C2735" s="12" t="str">
        <f t="shared" si="479"/>
        <v>LMD_EN</v>
      </c>
      <c r="D2735" s="12" t="str">
        <f t="shared" si="480"/>
        <v>BP_Motor_var</v>
      </c>
      <c r="E2735" s="13" t="str">
        <f t="shared" si="481"/>
        <v>CHP3_M9_M_BP_Motor_var</v>
      </c>
      <c r="F2735" s="14" t="str">
        <f t="shared" si="482"/>
        <v>BP_Motor_var_LMD_EN</v>
      </c>
      <c r="G2735" s="10" t="str">
        <f t="shared" si="483"/>
        <v>CHP3_M9_M_LMD_EN</v>
      </c>
      <c r="H2735" s="10" t="str">
        <f>VLOOKUP(基本表格!E2735,起始地址定义!A:D,4,FALSE)&amp;" "&amp;Q2735</f>
        <v>2435+P4-M10 3#刨片机重物分离电机 电机控制 左跑偏保护使能</v>
      </c>
      <c r="I2735" s="10" t="str">
        <f t="shared" si="484"/>
        <v>DB1300,X1658.3</v>
      </c>
      <c r="J2735" s="13" t="str">
        <f>VLOOKUP(E2735,起始地址定义!A:D,2,FALSE)</f>
        <v>DB1300</v>
      </c>
      <c r="K2735" s="12" t="str">
        <f t="shared" si="485"/>
        <v>X1658.3</v>
      </c>
      <c r="L2735" s="13">
        <f>VLOOKUP(E2735,起始地址定义!A:D,3,FALSE)</f>
        <v>1650</v>
      </c>
      <c r="M2735" s="14">
        <f>VLOOKUP($F2735,类型描述及偏移量!$C:$H,2,FALSE)</f>
        <v>8.3</v>
      </c>
      <c r="N2735" s="14" t="str">
        <f>VLOOKUP($F2735,类型描述及偏移量!$C:$H,3,FALSE)</f>
        <v>离散</v>
      </c>
      <c r="O2735" s="14" t="str">
        <f>VLOOKUP($F2735,类型描述及偏移量!$C:$H,4,FALSE)</f>
        <v>None</v>
      </c>
      <c r="P2735" s="14" t="str">
        <f>VLOOKUP($F2735,类型描述及偏移量!$C:$H,5,FALSE)</f>
        <v>No</v>
      </c>
      <c r="Q2735" s="14" t="str">
        <f>VLOOKUP($F2735,类型描述及偏移量!$C:$H,6,FALSE)</f>
        <v>左跑偏保护使能</v>
      </c>
    </row>
    <row r="2736" hidden="1" spans="1:17">
      <c r="A2736" s="12" t="str">
        <f t="shared" si="477"/>
        <v>CHP3</v>
      </c>
      <c r="B2736" s="12" t="str">
        <f t="shared" si="478"/>
        <v>M9_M</v>
      </c>
      <c r="C2736" s="12" t="str">
        <f t="shared" si="479"/>
        <v>LMD_Stop</v>
      </c>
      <c r="D2736" s="12" t="str">
        <f t="shared" si="480"/>
        <v>BP_Motor_var</v>
      </c>
      <c r="E2736" s="13" t="str">
        <f t="shared" si="481"/>
        <v>CHP3_M9_M_BP_Motor_var</v>
      </c>
      <c r="F2736" s="14" t="str">
        <f t="shared" si="482"/>
        <v>BP_Motor_var_LMD_Stop</v>
      </c>
      <c r="G2736" s="10" t="str">
        <f t="shared" si="483"/>
        <v>CHP3_M9_M_LMD_Stop</v>
      </c>
      <c r="H2736" s="10" t="str">
        <f>VLOOKUP(基本表格!E2736,起始地址定义!A:D,4,FALSE)&amp;" "&amp;Q2736</f>
        <v>2435+P4-M10 3#刨片机重物分离电机 电机控制 左跑偏导致停机</v>
      </c>
      <c r="I2736" s="10" t="str">
        <f t="shared" si="484"/>
        <v>DB1300,X1658.4</v>
      </c>
      <c r="J2736" s="13" t="str">
        <f>VLOOKUP(E2736,起始地址定义!A:D,2,FALSE)</f>
        <v>DB1300</v>
      </c>
      <c r="K2736" s="12" t="str">
        <f t="shared" si="485"/>
        <v>X1658.4</v>
      </c>
      <c r="L2736" s="13">
        <f>VLOOKUP(E2736,起始地址定义!A:D,3,FALSE)</f>
        <v>1650</v>
      </c>
      <c r="M2736" s="14">
        <f>VLOOKUP($F2736,类型描述及偏移量!$C:$H,2,FALSE)</f>
        <v>8.4</v>
      </c>
      <c r="N2736" s="14" t="str">
        <f>VLOOKUP($F2736,类型描述及偏移量!$C:$H,3,FALSE)</f>
        <v>离散</v>
      </c>
      <c r="O2736" s="14" t="str">
        <f>VLOOKUP($F2736,类型描述及偏移量!$C:$H,4,FALSE)</f>
        <v>On</v>
      </c>
      <c r="P2736" s="14" t="str">
        <f>VLOOKUP($F2736,类型描述及偏移量!$C:$H,5,FALSE)</f>
        <v>Yes</v>
      </c>
      <c r="Q2736" s="14" t="str">
        <f>VLOOKUP($F2736,类型描述及偏移量!$C:$H,6,FALSE)</f>
        <v>左跑偏导致停机</v>
      </c>
    </row>
    <row r="2737" hidden="1" spans="1:17">
      <c r="A2737" s="12" t="str">
        <f t="shared" si="477"/>
        <v>CHP3</v>
      </c>
      <c r="B2737" s="12" t="str">
        <f t="shared" si="478"/>
        <v>M9_M</v>
      </c>
      <c r="C2737" s="12" t="str">
        <f t="shared" si="479"/>
        <v>LMD_Time</v>
      </c>
      <c r="D2737" s="12" t="str">
        <f t="shared" si="480"/>
        <v>BP_Motor_var</v>
      </c>
      <c r="E2737" s="13" t="str">
        <f t="shared" si="481"/>
        <v>CHP3_M9_M_BP_Motor_var</v>
      </c>
      <c r="F2737" s="14" t="str">
        <f t="shared" si="482"/>
        <v>BP_Motor_var_LMD_Time</v>
      </c>
      <c r="G2737" s="10" t="str">
        <f t="shared" si="483"/>
        <v>CHP3_M9_M_LMD_Time</v>
      </c>
      <c r="H2737" s="10" t="str">
        <f>VLOOKUP(基本表格!E2737,起始地址定义!A:D,4,FALSE)&amp;" "&amp;Q2737</f>
        <v>2435+P4-M10 3#刨片机重物分离电机 电机控制 左跑偏检测时间</v>
      </c>
      <c r="I2737" s="10" t="str">
        <f t="shared" si="484"/>
        <v>DB1300,INT1660</v>
      </c>
      <c r="J2737" s="13" t="str">
        <f>VLOOKUP(E2737,起始地址定义!A:D,2,FALSE)</f>
        <v>DB1300</v>
      </c>
      <c r="K2737" s="12" t="str">
        <f t="shared" si="485"/>
        <v>INT1660</v>
      </c>
      <c r="L2737" s="13">
        <f>VLOOKUP(E2737,起始地址定义!A:D,3,FALSE)</f>
        <v>1650</v>
      </c>
      <c r="M2737" s="14">
        <f>VLOOKUP($F2737,类型描述及偏移量!$C:$H,2,FALSE)</f>
        <v>10</v>
      </c>
      <c r="N2737" s="14" t="str">
        <f>VLOOKUP($F2737,类型描述及偏移量!$C:$H,3,FALSE)</f>
        <v>整型</v>
      </c>
      <c r="O2737" s="14" t="str">
        <f>VLOOKUP($F2737,类型描述及偏移量!$C:$H,4,FALSE)</f>
        <v>None</v>
      </c>
      <c r="P2737" s="14" t="str">
        <f>VLOOKUP($F2737,类型描述及偏移量!$C:$H,5,FALSE)</f>
        <v>No</v>
      </c>
      <c r="Q2737" s="14" t="str">
        <f>VLOOKUP($F2737,类型描述及偏移量!$C:$H,6,FALSE)</f>
        <v>左跑偏检测时间</v>
      </c>
    </row>
    <row r="2738" hidden="1" spans="1:17">
      <c r="A2738" s="12" t="str">
        <f t="shared" si="477"/>
        <v>CHP3</v>
      </c>
      <c r="B2738" s="12" t="str">
        <f t="shared" si="478"/>
        <v>M9_M</v>
      </c>
      <c r="C2738" s="12" t="str">
        <f t="shared" si="479"/>
        <v>RMD_ALM</v>
      </c>
      <c r="D2738" s="12" t="str">
        <f t="shared" si="480"/>
        <v>BP_Motor_var</v>
      </c>
      <c r="E2738" s="13" t="str">
        <f t="shared" si="481"/>
        <v>CHP3_M9_M_BP_Motor_var</v>
      </c>
      <c r="F2738" s="14" t="str">
        <f t="shared" si="482"/>
        <v>BP_Motor_var_RMD_ALM</v>
      </c>
      <c r="G2738" s="10" t="str">
        <f t="shared" si="483"/>
        <v>CHP3_M9_M_RMD_ALM</v>
      </c>
      <c r="H2738" s="10" t="str">
        <f>VLOOKUP(基本表格!E2738,起始地址定义!A:D,4,FALSE)&amp;" "&amp;Q2738</f>
        <v>2435+P4-M10 3#刨片机重物分离电机 电机控制 右 跑偏报警</v>
      </c>
      <c r="I2738" s="10" t="str">
        <f t="shared" si="484"/>
        <v>DB1300,X1662.0</v>
      </c>
      <c r="J2738" s="13" t="str">
        <f>VLOOKUP(E2738,起始地址定义!A:D,2,FALSE)</f>
        <v>DB1300</v>
      </c>
      <c r="K2738" s="12" t="str">
        <f t="shared" si="485"/>
        <v>X1662.0</v>
      </c>
      <c r="L2738" s="13">
        <f>VLOOKUP(E2738,起始地址定义!A:D,3,FALSE)</f>
        <v>1650</v>
      </c>
      <c r="M2738" s="14">
        <f>VLOOKUP($F2738,类型描述及偏移量!$C:$H,2,FALSE)</f>
        <v>12</v>
      </c>
      <c r="N2738" s="14" t="str">
        <f>VLOOKUP($F2738,类型描述及偏移量!$C:$H,3,FALSE)</f>
        <v>离散</v>
      </c>
      <c r="O2738" s="14" t="str">
        <f>VLOOKUP($F2738,类型描述及偏移量!$C:$H,4,FALSE)</f>
        <v>On</v>
      </c>
      <c r="P2738" s="14" t="str">
        <f>VLOOKUP($F2738,类型描述及偏移量!$C:$H,5,FALSE)</f>
        <v>Yes</v>
      </c>
      <c r="Q2738" s="14" t="str">
        <f>VLOOKUP($F2738,类型描述及偏移量!$C:$H,6,FALSE)</f>
        <v>右 跑偏报警</v>
      </c>
    </row>
    <row r="2739" hidden="1" spans="1:17">
      <c r="A2739" s="12" t="str">
        <f t="shared" si="477"/>
        <v>CHP3</v>
      </c>
      <c r="B2739" s="12" t="str">
        <f t="shared" si="478"/>
        <v>M9_M</v>
      </c>
      <c r="C2739" s="12" t="str">
        <f t="shared" si="479"/>
        <v>RMD_CHK_1</v>
      </c>
      <c r="D2739" s="12" t="str">
        <f t="shared" si="480"/>
        <v>BP_Motor_var</v>
      </c>
      <c r="E2739" s="13" t="str">
        <f t="shared" si="481"/>
        <v>CHP3_M9_M_BP_Motor_var</v>
      </c>
      <c r="F2739" s="14" t="str">
        <f t="shared" si="482"/>
        <v>BP_Motor_var_RMD_CHK_1</v>
      </c>
      <c r="G2739" s="10" t="str">
        <f t="shared" si="483"/>
        <v>CHP3_M9_M_RMD_CHK_1</v>
      </c>
      <c r="H2739" s="10" t="str">
        <f>VLOOKUP(基本表格!E2739,起始地址定义!A:D,4,FALSE)&amp;" "&amp;Q2739</f>
        <v>2435+P4-M10 3#刨片机重物分离电机 电机控制 右跑偏1检测</v>
      </c>
      <c r="I2739" s="10" t="str">
        <f t="shared" si="484"/>
        <v>DB1300,X1662.1</v>
      </c>
      <c r="J2739" s="13" t="str">
        <f>VLOOKUP(E2739,起始地址定义!A:D,2,FALSE)</f>
        <v>DB1300</v>
      </c>
      <c r="K2739" s="12" t="str">
        <f t="shared" si="485"/>
        <v>X1662.1</v>
      </c>
      <c r="L2739" s="13">
        <f>VLOOKUP(E2739,起始地址定义!A:D,3,FALSE)</f>
        <v>1650</v>
      </c>
      <c r="M2739" s="14">
        <f>VLOOKUP($F2739,类型描述及偏移量!$C:$H,2,FALSE)</f>
        <v>12.1</v>
      </c>
      <c r="N2739" s="14" t="str">
        <f>VLOOKUP($F2739,类型描述及偏移量!$C:$H,3,FALSE)</f>
        <v>离散</v>
      </c>
      <c r="O2739" s="14" t="str">
        <f>VLOOKUP($F2739,类型描述及偏移量!$C:$H,4,FALSE)</f>
        <v>None</v>
      </c>
      <c r="P2739" s="14" t="str">
        <f>VLOOKUP($F2739,类型描述及偏移量!$C:$H,5,FALSE)</f>
        <v>Yes</v>
      </c>
      <c r="Q2739" s="14" t="str">
        <f>VLOOKUP($F2739,类型描述及偏移量!$C:$H,6,FALSE)</f>
        <v>右跑偏1检测</v>
      </c>
    </row>
    <row r="2740" hidden="1" spans="1:17">
      <c r="A2740" s="12" t="str">
        <f t="shared" si="477"/>
        <v>CHP3</v>
      </c>
      <c r="B2740" s="12" t="str">
        <f t="shared" si="478"/>
        <v>M9_M</v>
      </c>
      <c r="C2740" s="12" t="str">
        <f t="shared" si="479"/>
        <v>RMD_EN</v>
      </c>
      <c r="D2740" s="12" t="str">
        <f t="shared" si="480"/>
        <v>BP_Motor_var</v>
      </c>
      <c r="E2740" s="13" t="str">
        <f t="shared" si="481"/>
        <v>CHP3_M9_M_BP_Motor_var</v>
      </c>
      <c r="F2740" s="14" t="str">
        <f t="shared" si="482"/>
        <v>BP_Motor_var_RMD_EN</v>
      </c>
      <c r="G2740" s="10" t="str">
        <f t="shared" si="483"/>
        <v>CHP3_M9_M_RMD_EN</v>
      </c>
      <c r="H2740" s="10" t="str">
        <f>VLOOKUP(基本表格!E2740,起始地址定义!A:D,4,FALSE)&amp;" "&amp;Q2740</f>
        <v>2435+P4-M10 3#刨片机重物分离电机 电机控制 右跑偏保护使能</v>
      </c>
      <c r="I2740" s="10" t="str">
        <f t="shared" si="484"/>
        <v>DB1300,X1662.2</v>
      </c>
      <c r="J2740" s="13" t="str">
        <f>VLOOKUP(E2740,起始地址定义!A:D,2,FALSE)</f>
        <v>DB1300</v>
      </c>
      <c r="K2740" s="12" t="str">
        <f t="shared" si="485"/>
        <v>X1662.2</v>
      </c>
      <c r="L2740" s="13">
        <f>VLOOKUP(E2740,起始地址定义!A:D,3,FALSE)</f>
        <v>1650</v>
      </c>
      <c r="M2740" s="14">
        <f>VLOOKUP($F2740,类型描述及偏移量!$C:$H,2,FALSE)</f>
        <v>12.2</v>
      </c>
      <c r="N2740" s="14" t="str">
        <f>VLOOKUP($F2740,类型描述及偏移量!$C:$H,3,FALSE)</f>
        <v>离散</v>
      </c>
      <c r="O2740" s="14" t="str">
        <f>VLOOKUP($F2740,类型描述及偏移量!$C:$H,4,FALSE)</f>
        <v>None</v>
      </c>
      <c r="P2740" s="14" t="str">
        <f>VLOOKUP($F2740,类型描述及偏移量!$C:$H,5,FALSE)</f>
        <v>No</v>
      </c>
      <c r="Q2740" s="14" t="str">
        <f>VLOOKUP($F2740,类型描述及偏移量!$C:$H,6,FALSE)</f>
        <v>右跑偏保护使能</v>
      </c>
    </row>
    <row r="2741" hidden="1" spans="1:17">
      <c r="A2741" s="12" t="str">
        <f t="shared" si="477"/>
        <v>CHP3</v>
      </c>
      <c r="B2741" s="12" t="str">
        <f t="shared" si="478"/>
        <v>M9_M</v>
      </c>
      <c r="C2741" s="12" t="str">
        <f t="shared" si="479"/>
        <v>RMD_Stop</v>
      </c>
      <c r="D2741" s="12" t="str">
        <f t="shared" si="480"/>
        <v>BP_Motor_var</v>
      </c>
      <c r="E2741" s="13" t="str">
        <f t="shared" si="481"/>
        <v>CHP3_M9_M_BP_Motor_var</v>
      </c>
      <c r="F2741" s="14" t="str">
        <f t="shared" si="482"/>
        <v>BP_Motor_var_RMD_Stop</v>
      </c>
      <c r="G2741" s="10" t="str">
        <f t="shared" si="483"/>
        <v>CHP3_M9_M_RMD_Stop</v>
      </c>
      <c r="H2741" s="10" t="str">
        <f>VLOOKUP(基本表格!E2741,起始地址定义!A:D,4,FALSE)&amp;" "&amp;Q2741</f>
        <v>2435+P4-M10 3#刨片机重物分离电机 电机控制 右跑偏导致停机</v>
      </c>
      <c r="I2741" s="10" t="str">
        <f t="shared" si="484"/>
        <v>DB1300,X1662.3</v>
      </c>
      <c r="J2741" s="13" t="str">
        <f>VLOOKUP(E2741,起始地址定义!A:D,2,FALSE)</f>
        <v>DB1300</v>
      </c>
      <c r="K2741" s="12" t="str">
        <f t="shared" si="485"/>
        <v>X1662.3</v>
      </c>
      <c r="L2741" s="13">
        <f>VLOOKUP(E2741,起始地址定义!A:D,3,FALSE)</f>
        <v>1650</v>
      </c>
      <c r="M2741" s="14">
        <f>VLOOKUP($F2741,类型描述及偏移量!$C:$H,2,FALSE)</f>
        <v>12.3</v>
      </c>
      <c r="N2741" s="14" t="str">
        <f>VLOOKUP($F2741,类型描述及偏移量!$C:$H,3,FALSE)</f>
        <v>离散</v>
      </c>
      <c r="O2741" s="14" t="str">
        <f>VLOOKUP($F2741,类型描述及偏移量!$C:$H,4,FALSE)</f>
        <v>On</v>
      </c>
      <c r="P2741" s="14" t="str">
        <f>VLOOKUP($F2741,类型描述及偏移量!$C:$H,5,FALSE)</f>
        <v>Yes</v>
      </c>
      <c r="Q2741" s="14" t="str">
        <f>VLOOKUP($F2741,类型描述及偏移量!$C:$H,6,FALSE)</f>
        <v>右跑偏导致停机</v>
      </c>
    </row>
    <row r="2742" hidden="1" spans="1:17">
      <c r="A2742" s="12" t="str">
        <f t="shared" si="477"/>
        <v>CHP3</v>
      </c>
      <c r="B2742" s="12" t="str">
        <f t="shared" si="478"/>
        <v>M9_M</v>
      </c>
      <c r="C2742" s="12" t="str">
        <f t="shared" si="479"/>
        <v>RMD_Time</v>
      </c>
      <c r="D2742" s="12" t="str">
        <f t="shared" si="480"/>
        <v>BP_Motor_var</v>
      </c>
      <c r="E2742" s="13" t="str">
        <f t="shared" si="481"/>
        <v>CHP3_M9_M_BP_Motor_var</v>
      </c>
      <c r="F2742" s="14" t="str">
        <f t="shared" si="482"/>
        <v>BP_Motor_var_RMD_Time</v>
      </c>
      <c r="G2742" s="10" t="str">
        <f t="shared" si="483"/>
        <v>CHP3_M9_M_RMD_Time</v>
      </c>
      <c r="H2742" s="10" t="str">
        <f>VLOOKUP(基本表格!E2742,起始地址定义!A:D,4,FALSE)&amp;" "&amp;Q2742</f>
        <v>2435+P4-M10 3#刨片机重物分离电机 电机控制 右跑偏检测时间</v>
      </c>
      <c r="I2742" s="10" t="str">
        <f t="shared" si="484"/>
        <v>DB1300,INT1664</v>
      </c>
      <c r="J2742" s="13" t="str">
        <f>VLOOKUP(E2742,起始地址定义!A:D,2,FALSE)</f>
        <v>DB1300</v>
      </c>
      <c r="K2742" s="12" t="str">
        <f t="shared" si="485"/>
        <v>INT1664</v>
      </c>
      <c r="L2742" s="13">
        <f>VLOOKUP(E2742,起始地址定义!A:D,3,FALSE)</f>
        <v>1650</v>
      </c>
      <c r="M2742" s="14">
        <f>VLOOKUP($F2742,类型描述及偏移量!$C:$H,2,FALSE)</f>
        <v>14</v>
      </c>
      <c r="N2742" s="14" t="str">
        <f>VLOOKUP($F2742,类型描述及偏移量!$C:$H,3,FALSE)</f>
        <v>整型</v>
      </c>
      <c r="O2742" s="14" t="str">
        <f>VLOOKUP($F2742,类型描述及偏移量!$C:$H,4,FALSE)</f>
        <v>None</v>
      </c>
      <c r="P2742" s="14" t="str">
        <f>VLOOKUP($F2742,类型描述及偏移量!$C:$H,5,FALSE)</f>
        <v>No</v>
      </c>
      <c r="Q2742" s="14" t="str">
        <f>VLOOKUP($F2742,类型描述及偏移量!$C:$H,6,FALSE)</f>
        <v>右跑偏检测时间</v>
      </c>
    </row>
    <row r="2743" hidden="1" spans="1:17">
      <c r="A2743" s="12" t="str">
        <f t="shared" si="477"/>
        <v>CHP3</v>
      </c>
      <c r="B2743" s="12" t="str">
        <f t="shared" si="478"/>
        <v>M9_M</v>
      </c>
      <c r="C2743" s="12" t="str">
        <f t="shared" si="479"/>
        <v>Motor_Delta</v>
      </c>
      <c r="D2743" s="12" t="str">
        <f t="shared" si="480"/>
        <v>BP_Motor_var</v>
      </c>
      <c r="E2743" s="13" t="str">
        <f t="shared" si="481"/>
        <v>CHP3_M9_M_BP_Motor_var</v>
      </c>
      <c r="F2743" s="14" t="str">
        <f t="shared" si="482"/>
        <v>BP_Motor_var_Motor_Delta</v>
      </c>
      <c r="G2743" s="10" t="str">
        <f t="shared" si="483"/>
        <v>CHP3_M9_M_Motor_Delta</v>
      </c>
      <c r="H2743" s="10" t="str">
        <f>VLOOKUP(基本表格!E2743,起始地址定义!A:D,4,FALSE)&amp;" "&amp;Q2743</f>
        <v>2435+P4-M10 3#刨片机重物分离电机 电机控制 三角型</v>
      </c>
      <c r="I2743" s="10" t="str">
        <f t="shared" si="484"/>
        <v>DB1300,X1666.0</v>
      </c>
      <c r="J2743" s="13" t="str">
        <f>VLOOKUP(E2743,起始地址定义!A:D,2,FALSE)</f>
        <v>DB1300</v>
      </c>
      <c r="K2743" s="12" t="str">
        <f t="shared" si="485"/>
        <v>X1666.0</v>
      </c>
      <c r="L2743" s="13">
        <f>VLOOKUP(E2743,起始地址定义!A:D,3,FALSE)</f>
        <v>1650</v>
      </c>
      <c r="M2743" s="14">
        <f>VLOOKUP($F2743,类型描述及偏移量!$C:$H,2,FALSE)</f>
        <v>16</v>
      </c>
      <c r="N2743" s="14" t="str">
        <f>VLOOKUP($F2743,类型描述及偏移量!$C:$H,3,FALSE)</f>
        <v>离散</v>
      </c>
      <c r="O2743" s="14" t="str">
        <f>VLOOKUP($F2743,类型描述及偏移量!$C:$H,4,FALSE)</f>
        <v>None</v>
      </c>
      <c r="P2743" s="14" t="str">
        <f>VLOOKUP($F2743,类型描述及偏移量!$C:$H,5,FALSE)</f>
        <v>Yes</v>
      </c>
      <c r="Q2743" s="14" t="str">
        <f>VLOOKUP($F2743,类型描述及偏移量!$C:$H,6,FALSE)</f>
        <v>三角型</v>
      </c>
    </row>
    <row r="2744" hidden="1" spans="1:17">
      <c r="A2744" s="12" t="str">
        <f t="shared" si="477"/>
        <v>CHP3</v>
      </c>
      <c r="B2744" s="12" t="str">
        <f t="shared" si="478"/>
        <v>M9_M</v>
      </c>
      <c r="C2744" s="12" t="str">
        <f t="shared" si="479"/>
        <v>Motor_Wye</v>
      </c>
      <c r="D2744" s="12" t="str">
        <f t="shared" si="480"/>
        <v>BP_Motor_var</v>
      </c>
      <c r="E2744" s="13" t="str">
        <f t="shared" si="481"/>
        <v>CHP3_M9_M_BP_Motor_var</v>
      </c>
      <c r="F2744" s="14" t="str">
        <f t="shared" si="482"/>
        <v>BP_Motor_var_Motor_Wye</v>
      </c>
      <c r="G2744" s="10" t="str">
        <f t="shared" si="483"/>
        <v>CHP3_M9_M_Motor_Wye</v>
      </c>
      <c r="H2744" s="10" t="str">
        <f>VLOOKUP(基本表格!E2744,起始地址定义!A:D,4,FALSE)&amp;" "&amp;Q2744</f>
        <v>2435+P4-M10 3#刨片机重物分离电机 电机控制 星型</v>
      </c>
      <c r="I2744" s="10" t="str">
        <f t="shared" si="484"/>
        <v>DB1300,X1666.1</v>
      </c>
      <c r="J2744" s="13" t="str">
        <f>VLOOKUP(E2744,起始地址定义!A:D,2,FALSE)</f>
        <v>DB1300</v>
      </c>
      <c r="K2744" s="12" t="str">
        <f t="shared" si="485"/>
        <v>X1666.1</v>
      </c>
      <c r="L2744" s="13">
        <f>VLOOKUP(E2744,起始地址定义!A:D,3,FALSE)</f>
        <v>1650</v>
      </c>
      <c r="M2744" s="14">
        <f>VLOOKUP($F2744,类型描述及偏移量!$C:$H,2,FALSE)</f>
        <v>16.1</v>
      </c>
      <c r="N2744" s="14" t="str">
        <f>VLOOKUP($F2744,类型描述及偏移量!$C:$H,3,FALSE)</f>
        <v>离散</v>
      </c>
      <c r="O2744" s="14" t="str">
        <f>VLOOKUP($F2744,类型描述及偏移量!$C:$H,4,FALSE)</f>
        <v>None</v>
      </c>
      <c r="P2744" s="14" t="str">
        <f>VLOOKUP($F2744,类型描述及偏移量!$C:$H,5,FALSE)</f>
        <v>Yes</v>
      </c>
      <c r="Q2744" s="14" t="str">
        <f>VLOOKUP($F2744,类型描述及偏移量!$C:$H,6,FALSE)</f>
        <v>星型</v>
      </c>
    </row>
    <row r="2745" hidden="1" spans="1:17">
      <c r="A2745" s="12" t="str">
        <f t="shared" si="477"/>
        <v>CHP3</v>
      </c>
      <c r="B2745" s="12" t="str">
        <f t="shared" si="478"/>
        <v>M9_M</v>
      </c>
      <c r="C2745" s="12" t="str">
        <f t="shared" si="479"/>
        <v>MSD</v>
      </c>
      <c r="D2745" s="12" t="str">
        <f t="shared" si="480"/>
        <v>BP_Motor_var</v>
      </c>
      <c r="E2745" s="13" t="str">
        <f t="shared" si="481"/>
        <v>CHP3_M9_M_BP_Motor_var</v>
      </c>
      <c r="F2745" s="14" t="str">
        <f t="shared" si="482"/>
        <v>BP_Motor_var_MSD</v>
      </c>
      <c r="G2745" s="10" t="str">
        <f t="shared" si="483"/>
        <v>CHP3_M9_M_MSD</v>
      </c>
      <c r="H2745" s="10" t="str">
        <f>VLOOKUP(基本表格!E2745,起始地址定义!A:D,4,FALSE)&amp;" "&amp;Q2745</f>
        <v>2435+P4-M10 3#刨片机重物分离电机 电机控制 维修开关</v>
      </c>
      <c r="I2745" s="10" t="str">
        <f t="shared" si="484"/>
        <v>DB1300,X1666.2</v>
      </c>
      <c r="J2745" s="13" t="str">
        <f>VLOOKUP(E2745,起始地址定义!A:D,2,FALSE)</f>
        <v>DB1300</v>
      </c>
      <c r="K2745" s="12" t="str">
        <f t="shared" si="485"/>
        <v>X1666.2</v>
      </c>
      <c r="L2745" s="13">
        <f>VLOOKUP(E2745,起始地址定义!A:D,3,FALSE)</f>
        <v>1650</v>
      </c>
      <c r="M2745" s="14">
        <f>VLOOKUP($F2745,类型描述及偏移量!$C:$H,2,FALSE)</f>
        <v>16.2</v>
      </c>
      <c r="N2745" s="14" t="str">
        <f>VLOOKUP($F2745,类型描述及偏移量!$C:$H,3,FALSE)</f>
        <v>离散</v>
      </c>
      <c r="O2745" s="14" t="str">
        <f>VLOOKUP($F2745,类型描述及偏移量!$C:$H,4,FALSE)</f>
        <v>On</v>
      </c>
      <c r="P2745" s="14" t="str">
        <f>VLOOKUP($F2745,类型描述及偏移量!$C:$H,5,FALSE)</f>
        <v>Yes</v>
      </c>
      <c r="Q2745" s="14" t="str">
        <f>VLOOKUP($F2745,类型描述及偏移量!$C:$H,6,FALSE)</f>
        <v>维修开关</v>
      </c>
    </row>
    <row r="2746" hidden="1" spans="1:17">
      <c r="A2746" s="12" t="str">
        <f t="shared" si="477"/>
        <v>CHP3</v>
      </c>
      <c r="B2746" s="12" t="str">
        <f t="shared" si="478"/>
        <v>M9_M</v>
      </c>
      <c r="C2746" s="12" t="str">
        <f t="shared" si="479"/>
        <v>LMD_CHK_2</v>
      </c>
      <c r="D2746" s="12" t="str">
        <f t="shared" si="480"/>
        <v>BP_Motor_var</v>
      </c>
      <c r="E2746" s="13" t="str">
        <f t="shared" si="481"/>
        <v>CHP3_M9_M_BP_Motor_var</v>
      </c>
      <c r="F2746" s="14" t="str">
        <f t="shared" si="482"/>
        <v>BP_Motor_var_LMD_CHK_2</v>
      </c>
      <c r="G2746" s="10" t="str">
        <f t="shared" si="483"/>
        <v>CHP3_M9_M_LMD_CHK_2</v>
      </c>
      <c r="H2746" s="10" t="str">
        <f>VLOOKUP(基本表格!E2746,起始地址定义!A:D,4,FALSE)&amp;" "&amp;Q2746</f>
        <v>2435+P4-M10 3#刨片机重物分离电机 电机控制 左跑偏2检测</v>
      </c>
      <c r="I2746" s="10" t="str">
        <f t="shared" si="484"/>
        <v>DB1300,X1666.3</v>
      </c>
      <c r="J2746" s="13" t="str">
        <f>VLOOKUP(E2746,起始地址定义!A:D,2,FALSE)</f>
        <v>DB1300</v>
      </c>
      <c r="K2746" s="12" t="str">
        <f t="shared" si="485"/>
        <v>X1666.3</v>
      </c>
      <c r="L2746" s="13">
        <f>VLOOKUP(E2746,起始地址定义!A:D,3,FALSE)</f>
        <v>1650</v>
      </c>
      <c r="M2746" s="14">
        <f>VLOOKUP($F2746,类型描述及偏移量!$C:$H,2,FALSE)</f>
        <v>16.3</v>
      </c>
      <c r="N2746" s="14" t="str">
        <f>VLOOKUP($F2746,类型描述及偏移量!$C:$H,3,FALSE)</f>
        <v>离散</v>
      </c>
      <c r="O2746" s="14" t="str">
        <f>VLOOKUP($F2746,类型描述及偏移量!$C:$H,4,FALSE)</f>
        <v>None</v>
      </c>
      <c r="P2746" s="14" t="str">
        <f>VLOOKUP($F2746,类型描述及偏移量!$C:$H,5,FALSE)</f>
        <v>Yes</v>
      </c>
      <c r="Q2746" s="14" t="str">
        <f>VLOOKUP($F2746,类型描述及偏移量!$C:$H,6,FALSE)</f>
        <v>左跑偏2检测</v>
      </c>
    </row>
    <row r="2747" hidden="1" spans="1:17">
      <c r="A2747" s="12" t="str">
        <f t="shared" si="477"/>
        <v>CHP3</v>
      </c>
      <c r="B2747" s="12" t="str">
        <f t="shared" si="478"/>
        <v>M9_M</v>
      </c>
      <c r="C2747" s="12" t="str">
        <f t="shared" si="479"/>
        <v>RMD_CHK_2</v>
      </c>
      <c r="D2747" s="12" t="str">
        <f t="shared" si="480"/>
        <v>BP_Motor_var</v>
      </c>
      <c r="E2747" s="13" t="str">
        <f t="shared" si="481"/>
        <v>CHP3_M9_M_BP_Motor_var</v>
      </c>
      <c r="F2747" s="14" t="str">
        <f t="shared" si="482"/>
        <v>BP_Motor_var_RMD_CHK_2</v>
      </c>
      <c r="G2747" s="10" t="str">
        <f t="shared" si="483"/>
        <v>CHP3_M9_M_RMD_CHK_2</v>
      </c>
      <c r="H2747" s="10" t="str">
        <f>VLOOKUP(基本表格!E2747,起始地址定义!A:D,4,FALSE)&amp;" "&amp;Q2747</f>
        <v>2435+P4-M10 3#刨片机重物分离电机 电机控制 右跑偏2检测</v>
      </c>
      <c r="I2747" s="10" t="str">
        <f t="shared" si="484"/>
        <v>DB1300,X1666.4</v>
      </c>
      <c r="J2747" s="13" t="str">
        <f>VLOOKUP(E2747,起始地址定义!A:D,2,FALSE)</f>
        <v>DB1300</v>
      </c>
      <c r="K2747" s="12" t="str">
        <f t="shared" si="485"/>
        <v>X1666.4</v>
      </c>
      <c r="L2747" s="13">
        <f>VLOOKUP(E2747,起始地址定义!A:D,3,FALSE)</f>
        <v>1650</v>
      </c>
      <c r="M2747" s="14">
        <f>VLOOKUP($F2747,类型描述及偏移量!$C:$H,2,FALSE)</f>
        <v>16.4</v>
      </c>
      <c r="N2747" s="14" t="str">
        <f>VLOOKUP($F2747,类型描述及偏移量!$C:$H,3,FALSE)</f>
        <v>离散</v>
      </c>
      <c r="O2747" s="14" t="str">
        <f>VLOOKUP($F2747,类型描述及偏移量!$C:$H,4,FALSE)</f>
        <v>None</v>
      </c>
      <c r="P2747" s="14" t="str">
        <f>VLOOKUP($F2747,类型描述及偏移量!$C:$H,5,FALSE)</f>
        <v>Yes</v>
      </c>
      <c r="Q2747" s="14" t="str">
        <f>VLOOKUP($F2747,类型描述及偏移量!$C:$H,6,FALSE)</f>
        <v>右跑偏2检测</v>
      </c>
    </row>
    <row r="2748" hidden="1" spans="1:17">
      <c r="A2748" s="12" t="str">
        <f t="shared" si="477"/>
        <v>CHP3</v>
      </c>
      <c r="B2748" s="12" t="str">
        <f t="shared" si="478"/>
        <v>M9_M</v>
      </c>
      <c r="C2748" s="12" t="str">
        <f t="shared" si="479"/>
        <v>InterStarTime</v>
      </c>
      <c r="D2748" s="12" t="str">
        <f t="shared" si="480"/>
        <v>BP_Motor_var</v>
      </c>
      <c r="E2748" s="13" t="str">
        <f t="shared" si="481"/>
        <v>CHP3_M9_M_BP_Motor_var</v>
      </c>
      <c r="F2748" s="14" t="str">
        <f t="shared" si="482"/>
        <v>BP_Motor_var_InterStarTime</v>
      </c>
      <c r="G2748" s="10" t="str">
        <f t="shared" si="483"/>
        <v>CHP3_M9_M_InterStarTime</v>
      </c>
      <c r="H2748" s="10" t="str">
        <f>VLOOKUP(基本表格!E2748,起始地址定义!A:D,4,FALSE)&amp;" "&amp;Q2748</f>
        <v>2435+P4-M10 3#刨片机重物分离电机 电机控制 联动启动延时</v>
      </c>
      <c r="I2748" s="10" t="str">
        <f t="shared" si="484"/>
        <v>DB1300,INT1668</v>
      </c>
      <c r="J2748" s="13" t="str">
        <f>VLOOKUP(E2748,起始地址定义!A:D,2,FALSE)</f>
        <v>DB1300</v>
      </c>
      <c r="K2748" s="12" t="str">
        <f t="shared" si="485"/>
        <v>INT1668</v>
      </c>
      <c r="L2748" s="13">
        <f>VLOOKUP(E2748,起始地址定义!A:D,3,FALSE)</f>
        <v>1650</v>
      </c>
      <c r="M2748" s="14">
        <f>VLOOKUP($F2748,类型描述及偏移量!$C:$H,2,FALSE)</f>
        <v>18</v>
      </c>
      <c r="N2748" s="14" t="str">
        <f>VLOOKUP($F2748,类型描述及偏移量!$C:$H,3,FALSE)</f>
        <v>整型</v>
      </c>
      <c r="O2748" s="14" t="str">
        <f>VLOOKUP($F2748,类型描述及偏移量!$C:$H,4,FALSE)</f>
        <v>None</v>
      </c>
      <c r="P2748" s="14" t="str">
        <f>VLOOKUP($F2748,类型描述及偏移量!$C:$H,5,FALSE)</f>
        <v>No</v>
      </c>
      <c r="Q2748" s="14" t="str">
        <f>VLOOKUP($F2748,类型描述及偏移量!$C:$H,6,FALSE)</f>
        <v>联动启动延时</v>
      </c>
    </row>
    <row r="2749" hidden="1" spans="1:17">
      <c r="A2749" s="12" t="str">
        <f t="shared" si="477"/>
        <v>CHP3</v>
      </c>
      <c r="B2749" s="12" t="str">
        <f t="shared" si="478"/>
        <v>M9_M</v>
      </c>
      <c r="C2749" s="12" t="str">
        <f t="shared" si="479"/>
        <v>Alt_TMR</v>
      </c>
      <c r="D2749" s="12" t="str">
        <f t="shared" si="480"/>
        <v>BP_Motor_var</v>
      </c>
      <c r="E2749" s="13" t="str">
        <f t="shared" si="481"/>
        <v>CHP3_M9_M_BP_Motor_var</v>
      </c>
      <c r="F2749" s="14" t="str">
        <f t="shared" si="482"/>
        <v>BP_Motor_var_Alt_TMR</v>
      </c>
      <c r="G2749" s="10" t="str">
        <f t="shared" si="483"/>
        <v>CHP3_M9_M_Alt_TMR</v>
      </c>
      <c r="H2749" s="10" t="str">
        <f>VLOOKUP(基本表格!E2749,起始地址定义!A:D,4,FALSE)&amp;" "&amp;Q2749</f>
        <v>2435+P4-M10 3#刨片机重物分离电机 电机控制 起动转换时间 秒</v>
      </c>
      <c r="I2749" s="10" t="str">
        <f t="shared" si="484"/>
        <v>DB1300,INT1670</v>
      </c>
      <c r="J2749" s="13" t="str">
        <f>VLOOKUP(E2749,起始地址定义!A:D,2,FALSE)</f>
        <v>DB1300</v>
      </c>
      <c r="K2749" s="12" t="str">
        <f t="shared" si="485"/>
        <v>INT1670</v>
      </c>
      <c r="L2749" s="13">
        <f>VLOOKUP(E2749,起始地址定义!A:D,3,FALSE)</f>
        <v>1650</v>
      </c>
      <c r="M2749" s="14">
        <f>VLOOKUP($F2749,类型描述及偏移量!$C:$H,2,FALSE)</f>
        <v>20</v>
      </c>
      <c r="N2749" s="14" t="str">
        <f>VLOOKUP($F2749,类型描述及偏移量!$C:$H,3,FALSE)</f>
        <v>整型</v>
      </c>
      <c r="O2749" s="14" t="str">
        <f>VLOOKUP($F2749,类型描述及偏移量!$C:$H,4,FALSE)</f>
        <v>None</v>
      </c>
      <c r="P2749" s="14" t="str">
        <f>VLOOKUP($F2749,类型描述及偏移量!$C:$H,5,FALSE)</f>
        <v>No</v>
      </c>
      <c r="Q2749" s="14" t="str">
        <f>VLOOKUP($F2749,类型描述及偏移量!$C:$H,6,FALSE)</f>
        <v>起动转换时间 秒</v>
      </c>
    </row>
    <row r="2750" hidden="1" spans="1:17">
      <c r="A2750" s="12" t="str">
        <f t="shared" si="477"/>
        <v>CHP3</v>
      </c>
      <c r="B2750" s="12" t="str">
        <f t="shared" si="478"/>
        <v>M10_M</v>
      </c>
      <c r="C2750" s="12" t="str">
        <f t="shared" si="479"/>
        <v>Enable</v>
      </c>
      <c r="D2750" s="12" t="str">
        <f t="shared" si="480"/>
        <v>BP_Motor_var</v>
      </c>
      <c r="E2750" s="13" t="str">
        <f t="shared" si="481"/>
        <v>CHP3_M10_M_BP_Motor_var</v>
      </c>
      <c r="F2750" s="14" t="str">
        <f t="shared" si="482"/>
        <v>BP_Motor_var_Enable</v>
      </c>
      <c r="G2750" s="10" t="str">
        <f t="shared" si="483"/>
        <v>CHP3_M10_M_Enable</v>
      </c>
      <c r="H2750" s="10" t="str">
        <f>VLOOKUP(基本表格!E2750,起始地址定义!A:D,4,FALSE)&amp;" "&amp;Q2750</f>
        <v>2435+P1-M11 3#刨片机磁选电机 电机控制 使能</v>
      </c>
      <c r="I2750" s="10" t="str">
        <f t="shared" si="484"/>
        <v>DB1300,X1700.0</v>
      </c>
      <c r="J2750" s="13" t="str">
        <f>VLOOKUP(E2750,起始地址定义!A:D,2,FALSE)</f>
        <v>DB1300</v>
      </c>
      <c r="K2750" s="12" t="str">
        <f t="shared" si="485"/>
        <v>X1700.0</v>
      </c>
      <c r="L2750" s="13">
        <f>VLOOKUP(E2750,起始地址定义!A:D,3,FALSE)</f>
        <v>1700</v>
      </c>
      <c r="M2750" s="14">
        <f>VLOOKUP($F2750,类型描述及偏移量!$C:$H,2,FALSE)</f>
        <v>0</v>
      </c>
      <c r="N2750" s="14" t="str">
        <f>VLOOKUP($F2750,类型描述及偏移量!$C:$H,3,FALSE)</f>
        <v>离散</v>
      </c>
      <c r="O2750" s="14" t="str">
        <f>VLOOKUP($F2750,类型描述及偏移量!$C:$H,4,FALSE)</f>
        <v>None</v>
      </c>
      <c r="P2750" s="14" t="str">
        <f>VLOOKUP($F2750,类型描述及偏移量!$C:$H,5,FALSE)</f>
        <v>No</v>
      </c>
      <c r="Q2750" s="14" t="str">
        <f>VLOOKUP($F2750,类型描述及偏移量!$C:$H,6,FALSE)</f>
        <v>使能</v>
      </c>
    </row>
    <row r="2751" hidden="1" spans="1:17">
      <c r="A2751" s="12" t="str">
        <f t="shared" si="477"/>
        <v>CHP3</v>
      </c>
      <c r="B2751" s="12" t="str">
        <f t="shared" si="478"/>
        <v>M10_M</v>
      </c>
      <c r="C2751" s="12" t="str">
        <f t="shared" si="479"/>
        <v>Auto_Status</v>
      </c>
      <c r="D2751" s="12" t="str">
        <f t="shared" si="480"/>
        <v>BP_Motor_var</v>
      </c>
      <c r="E2751" s="13" t="str">
        <f t="shared" si="481"/>
        <v>CHP3_M10_M_BP_Motor_var</v>
      </c>
      <c r="F2751" s="14" t="str">
        <f t="shared" si="482"/>
        <v>BP_Motor_var_Auto_Status</v>
      </c>
      <c r="G2751" s="10" t="str">
        <f t="shared" si="483"/>
        <v>CHP3_M10_M_Auto_Status</v>
      </c>
      <c r="H2751" s="10" t="str">
        <f>VLOOKUP(基本表格!E2751,起始地址定义!A:D,4,FALSE)&amp;" "&amp;Q2751</f>
        <v>2435+P1-M11 3#刨片机磁选电机 电机控制 手自动状态</v>
      </c>
      <c r="I2751" s="10" t="str">
        <f t="shared" si="484"/>
        <v>DB1300,X1700.3</v>
      </c>
      <c r="J2751" s="13" t="str">
        <f>VLOOKUP(E2751,起始地址定义!A:D,2,FALSE)</f>
        <v>DB1300</v>
      </c>
      <c r="K2751" s="12" t="str">
        <f t="shared" si="485"/>
        <v>X1700.3</v>
      </c>
      <c r="L2751" s="13">
        <f>VLOOKUP(E2751,起始地址定义!A:D,3,FALSE)</f>
        <v>1700</v>
      </c>
      <c r="M2751" s="14">
        <f>VLOOKUP($F2751,类型描述及偏移量!$C:$H,2,FALSE)</f>
        <v>0.3</v>
      </c>
      <c r="N2751" s="14" t="str">
        <f>VLOOKUP($F2751,类型描述及偏移量!$C:$H,3,FALSE)</f>
        <v>离散</v>
      </c>
      <c r="O2751" s="14" t="str">
        <f>VLOOKUP($F2751,类型描述及偏移量!$C:$H,4,FALSE)</f>
        <v>None</v>
      </c>
      <c r="P2751" s="14" t="str">
        <f>VLOOKUP($F2751,类型描述及偏移量!$C:$H,5,FALSE)</f>
        <v>Yes</v>
      </c>
      <c r="Q2751" s="14" t="str">
        <f>VLOOKUP($F2751,类型描述及偏移量!$C:$H,6,FALSE)</f>
        <v>手自动状态</v>
      </c>
    </row>
    <row r="2752" hidden="1" spans="1:17">
      <c r="A2752" s="12" t="str">
        <f t="shared" ref="A2752:A2815" si="486">A2710</f>
        <v>CHP3</v>
      </c>
      <c r="B2752" s="12" t="str">
        <f t="shared" ref="B2752:B2815" si="487">"M"&amp;RIGHT(LEFT(B2710,FIND("_",B2710,1)-1),LEN(LEFT(B2710,FIND("_",B2710,1)-1))-1)+1&amp;"_"&amp;RIGHT(B2710,LEN(B2710)-FIND("_",B2710,1))</f>
        <v>M10_M</v>
      </c>
      <c r="C2752" s="12" t="str">
        <f t="shared" ref="C2752:C2815" si="488">C2710</f>
        <v>Loc_Rem</v>
      </c>
      <c r="D2752" s="12" t="str">
        <f t="shared" ref="D2752:D2815" si="489">D2710</f>
        <v>BP_Motor_var</v>
      </c>
      <c r="E2752" s="13" t="str">
        <f t="shared" si="481"/>
        <v>CHP3_M10_M_BP_Motor_var</v>
      </c>
      <c r="F2752" s="14" t="str">
        <f t="shared" si="482"/>
        <v>BP_Motor_var_Loc_Rem</v>
      </c>
      <c r="G2752" s="10" t="str">
        <f t="shared" si="483"/>
        <v>CHP3_M10_M_Loc_Rem</v>
      </c>
      <c r="H2752" s="10" t="str">
        <f>VLOOKUP(基本表格!E2752,起始地址定义!A:D,4,FALSE)&amp;" "&amp;Q2752</f>
        <v>2435+P1-M11 3#刨片机磁选电机 电机控制 本地/远程(检修/待机）</v>
      </c>
      <c r="I2752" s="10" t="str">
        <f t="shared" si="484"/>
        <v>DB1300,X1700.4</v>
      </c>
      <c r="J2752" s="13" t="str">
        <f>VLOOKUP(E2752,起始地址定义!A:D,2,FALSE)</f>
        <v>DB1300</v>
      </c>
      <c r="K2752" s="12" t="str">
        <f t="shared" si="485"/>
        <v>X1700.4</v>
      </c>
      <c r="L2752" s="13">
        <f>VLOOKUP(E2752,起始地址定义!A:D,3,FALSE)</f>
        <v>1700</v>
      </c>
      <c r="M2752" s="14">
        <f>VLOOKUP($F2752,类型描述及偏移量!$C:$H,2,FALSE)</f>
        <v>0.4</v>
      </c>
      <c r="N2752" s="14" t="str">
        <f>VLOOKUP($F2752,类型描述及偏移量!$C:$H,3,FALSE)</f>
        <v>离散</v>
      </c>
      <c r="O2752" s="14" t="str">
        <f>VLOOKUP($F2752,类型描述及偏移量!$C:$H,4,FALSE)</f>
        <v>None</v>
      </c>
      <c r="P2752" s="14" t="str">
        <f>VLOOKUP($F2752,类型描述及偏移量!$C:$H,5,FALSE)</f>
        <v>Yes</v>
      </c>
      <c r="Q2752" s="14" t="str">
        <f>VLOOKUP($F2752,类型描述及偏移量!$C:$H,6,FALSE)</f>
        <v>本地/远程(检修/待机）</v>
      </c>
    </row>
    <row r="2753" hidden="1" spans="1:17">
      <c r="A2753" s="12" t="str">
        <f t="shared" si="486"/>
        <v>CHP3</v>
      </c>
      <c r="B2753" s="12" t="str">
        <f t="shared" si="487"/>
        <v>M10_M</v>
      </c>
      <c r="C2753" s="12" t="str">
        <f t="shared" si="488"/>
        <v>ON_HMI</v>
      </c>
      <c r="D2753" s="12" t="str">
        <f t="shared" si="489"/>
        <v>BP_Motor_var</v>
      </c>
      <c r="E2753" s="13" t="str">
        <f t="shared" si="481"/>
        <v>CHP3_M10_M_BP_Motor_var</v>
      </c>
      <c r="F2753" s="14" t="str">
        <f t="shared" si="482"/>
        <v>BP_Motor_var_ON_HMI</v>
      </c>
      <c r="G2753" s="10" t="str">
        <f t="shared" si="483"/>
        <v>CHP3_M10_M_ON_HMI</v>
      </c>
      <c r="H2753" s="10" t="str">
        <f>VLOOKUP(基本表格!E2753,起始地址定义!A:D,4,FALSE)&amp;" "&amp;Q2753</f>
        <v>2435+P1-M11 3#刨片机磁选电机 电机控制 开启_上位机(正转)</v>
      </c>
      <c r="I2753" s="10" t="str">
        <f t="shared" si="484"/>
        <v>DB1300,X1700.6</v>
      </c>
      <c r="J2753" s="13" t="str">
        <f>VLOOKUP(E2753,起始地址定义!A:D,2,FALSE)</f>
        <v>DB1300</v>
      </c>
      <c r="K2753" s="12" t="str">
        <f t="shared" si="485"/>
        <v>X1700.6</v>
      </c>
      <c r="L2753" s="13">
        <f>VLOOKUP(E2753,起始地址定义!A:D,3,FALSE)</f>
        <v>1700</v>
      </c>
      <c r="M2753" s="14">
        <f>VLOOKUP($F2753,类型描述及偏移量!$C:$H,2,FALSE)</f>
        <v>0.6</v>
      </c>
      <c r="N2753" s="14" t="str">
        <f>VLOOKUP($F2753,类型描述及偏移量!$C:$H,3,FALSE)</f>
        <v>离散</v>
      </c>
      <c r="O2753" s="14" t="str">
        <f>VLOOKUP($F2753,类型描述及偏移量!$C:$H,4,FALSE)</f>
        <v>None</v>
      </c>
      <c r="P2753" s="14" t="str">
        <f>VLOOKUP($F2753,类型描述及偏移量!$C:$H,5,FALSE)</f>
        <v>No</v>
      </c>
      <c r="Q2753" s="14" t="str">
        <f>VLOOKUP($F2753,类型描述及偏移量!$C:$H,6,FALSE)</f>
        <v>开启_上位机(正转)</v>
      </c>
    </row>
    <row r="2754" hidden="1" spans="1:17">
      <c r="A2754" s="12" t="str">
        <f t="shared" si="486"/>
        <v>CHP3</v>
      </c>
      <c r="B2754" s="12" t="str">
        <f t="shared" si="487"/>
        <v>M10_M</v>
      </c>
      <c r="C2754" s="12" t="str">
        <f t="shared" si="488"/>
        <v>OFF_HMI</v>
      </c>
      <c r="D2754" s="12" t="str">
        <f t="shared" si="489"/>
        <v>BP_Motor_var</v>
      </c>
      <c r="E2754" s="13" t="str">
        <f t="shared" ref="E2754:E2817" si="490">A2754&amp;"_"&amp;B2754&amp;"_"&amp;D2754</f>
        <v>CHP3_M10_M_BP_Motor_var</v>
      </c>
      <c r="F2754" s="14" t="str">
        <f t="shared" ref="F2754:F2817" si="491">D2754&amp;"_"&amp;C2754</f>
        <v>BP_Motor_var_OFF_HMI</v>
      </c>
      <c r="G2754" s="10" t="str">
        <f t="shared" ref="G2754:G2817" si="492">A2754&amp;"_"&amp;IF(B2754="DB","",B2754&amp;"_")&amp;C2754</f>
        <v>CHP3_M10_M_OFF_HMI</v>
      </c>
      <c r="H2754" s="10" t="str">
        <f>VLOOKUP(基本表格!E2754,起始地址定义!A:D,4,FALSE)&amp;" "&amp;Q2754</f>
        <v>2435+P1-M11 3#刨片机磁选电机 电机控制 停止_上位机(反转)</v>
      </c>
      <c r="I2754" s="10" t="str">
        <f t="shared" ref="I2754:I2817" si="493">J2754&amp;","&amp;K2754</f>
        <v>DB1300,X1701.0</v>
      </c>
      <c r="J2754" s="13" t="str">
        <f>VLOOKUP(E2754,起始地址定义!A:D,2,FALSE)</f>
        <v>DB1300</v>
      </c>
      <c r="K2754" s="12" t="str">
        <f t="shared" ref="K2754:K2817" si="494">IF(N2754="离散","X",IF(N2754="实型","REAL","INT"))&amp;IF(N2754="离散",TEXT(L2754+M2754,"0.0"),L2754+M2754)</f>
        <v>X1701.0</v>
      </c>
      <c r="L2754" s="13">
        <f>VLOOKUP(E2754,起始地址定义!A:D,3,FALSE)</f>
        <v>1700</v>
      </c>
      <c r="M2754" s="14">
        <f>VLOOKUP($F2754,类型描述及偏移量!$C:$H,2,FALSE)</f>
        <v>1</v>
      </c>
      <c r="N2754" s="14" t="str">
        <f>VLOOKUP($F2754,类型描述及偏移量!$C:$H,3,FALSE)</f>
        <v>离散</v>
      </c>
      <c r="O2754" s="14" t="str">
        <f>VLOOKUP($F2754,类型描述及偏移量!$C:$H,4,FALSE)</f>
        <v>None</v>
      </c>
      <c r="P2754" s="14" t="str">
        <f>VLOOKUP($F2754,类型描述及偏移量!$C:$H,5,FALSE)</f>
        <v>No</v>
      </c>
      <c r="Q2754" s="14" t="str">
        <f>VLOOKUP($F2754,类型描述及偏移量!$C:$H,6,FALSE)</f>
        <v>停止_上位机(反转)</v>
      </c>
    </row>
    <row r="2755" hidden="1" spans="1:17">
      <c r="A2755" s="12" t="str">
        <f t="shared" si="486"/>
        <v>CHP3</v>
      </c>
      <c r="B2755" s="12" t="str">
        <f t="shared" si="487"/>
        <v>M10_M</v>
      </c>
      <c r="C2755" s="12" t="str">
        <f t="shared" si="488"/>
        <v>Fan</v>
      </c>
      <c r="D2755" s="12" t="str">
        <f t="shared" si="489"/>
        <v>BP_Motor_var</v>
      </c>
      <c r="E2755" s="13" t="str">
        <f t="shared" si="490"/>
        <v>CHP3_M10_M_BP_Motor_var</v>
      </c>
      <c r="F2755" s="14" t="str">
        <f t="shared" si="491"/>
        <v>BP_Motor_var_Fan</v>
      </c>
      <c r="G2755" s="10" t="str">
        <f t="shared" si="492"/>
        <v>CHP3_M10_M_Fan</v>
      </c>
      <c r="H2755" s="10" t="str">
        <f>VLOOKUP(基本表格!E2755,起始地址定义!A:D,4,FALSE)&amp;" "&amp;Q2755</f>
        <v>2435+P1-M11 3#刨片机磁选电机 电机控制 通风扇</v>
      </c>
      <c r="I2755" s="10" t="str">
        <f t="shared" si="493"/>
        <v>DB1300,X1701.1</v>
      </c>
      <c r="J2755" s="13" t="str">
        <f>VLOOKUP(E2755,起始地址定义!A:D,2,FALSE)</f>
        <v>DB1300</v>
      </c>
      <c r="K2755" s="12" t="str">
        <f t="shared" si="494"/>
        <v>X1701.1</v>
      </c>
      <c r="L2755" s="13">
        <f>VLOOKUP(E2755,起始地址定义!A:D,3,FALSE)</f>
        <v>1700</v>
      </c>
      <c r="M2755" s="14">
        <f>VLOOKUP($F2755,类型描述及偏移量!$C:$H,2,FALSE)</f>
        <v>1.1</v>
      </c>
      <c r="N2755" s="14" t="str">
        <f>VLOOKUP($F2755,类型描述及偏移量!$C:$H,3,FALSE)</f>
        <v>离散</v>
      </c>
      <c r="O2755" s="14" t="str">
        <f>VLOOKUP($F2755,类型描述及偏移量!$C:$H,4,FALSE)</f>
        <v>None</v>
      </c>
      <c r="P2755" s="14" t="str">
        <f>VLOOKUP($F2755,类型描述及偏移量!$C:$H,5,FALSE)</f>
        <v>Yes</v>
      </c>
      <c r="Q2755" s="14" t="str">
        <f>VLOOKUP($F2755,类型描述及偏移量!$C:$H,6,FALSE)</f>
        <v>通风扇</v>
      </c>
    </row>
    <row r="2756" hidden="1" spans="1:17">
      <c r="A2756" s="12" t="str">
        <f t="shared" si="486"/>
        <v>CHP3</v>
      </c>
      <c r="B2756" s="12" t="str">
        <f t="shared" si="487"/>
        <v>M10_M</v>
      </c>
      <c r="C2756" s="12" t="str">
        <f t="shared" si="488"/>
        <v>Motor</v>
      </c>
      <c r="D2756" s="12" t="str">
        <f t="shared" si="489"/>
        <v>BP_Motor_var</v>
      </c>
      <c r="E2756" s="13" t="str">
        <f t="shared" si="490"/>
        <v>CHP3_M10_M_BP_Motor_var</v>
      </c>
      <c r="F2756" s="14" t="str">
        <f t="shared" si="491"/>
        <v>BP_Motor_var_Motor</v>
      </c>
      <c r="G2756" s="10" t="str">
        <f t="shared" si="492"/>
        <v>CHP3_M10_M_Motor</v>
      </c>
      <c r="H2756" s="10" t="str">
        <f>VLOOKUP(基本表格!E2756,起始地址定义!A:D,4,FALSE)&amp;" "&amp;Q2756</f>
        <v>2435+P1-M11 3#刨片机磁选电机 电机控制 电机(正转）</v>
      </c>
      <c r="I2756" s="10" t="str">
        <f t="shared" si="493"/>
        <v>DB1300,X1701.2</v>
      </c>
      <c r="J2756" s="13" t="str">
        <f>VLOOKUP(E2756,起始地址定义!A:D,2,FALSE)</f>
        <v>DB1300</v>
      </c>
      <c r="K2756" s="12" t="str">
        <f t="shared" si="494"/>
        <v>X1701.2</v>
      </c>
      <c r="L2756" s="13">
        <f>VLOOKUP(E2756,起始地址定义!A:D,3,FALSE)</f>
        <v>1700</v>
      </c>
      <c r="M2756" s="14">
        <f>VLOOKUP($F2756,类型描述及偏移量!$C:$H,2,FALSE)</f>
        <v>1.2</v>
      </c>
      <c r="N2756" s="14" t="str">
        <f>VLOOKUP($F2756,类型描述及偏移量!$C:$H,3,FALSE)</f>
        <v>离散</v>
      </c>
      <c r="O2756" s="14" t="str">
        <f>VLOOKUP($F2756,类型描述及偏移量!$C:$H,4,FALSE)</f>
        <v>None</v>
      </c>
      <c r="P2756" s="14" t="str">
        <f>VLOOKUP($F2756,类型描述及偏移量!$C:$H,5,FALSE)</f>
        <v>Yes</v>
      </c>
      <c r="Q2756" s="14" t="str">
        <f>VLOOKUP($F2756,类型描述及偏移量!$C:$H,6,FALSE)</f>
        <v>电机(正转）</v>
      </c>
    </row>
    <row r="2757" hidden="1" spans="1:17">
      <c r="A2757" s="12" t="str">
        <f t="shared" si="486"/>
        <v>CHP3</v>
      </c>
      <c r="B2757" s="12" t="str">
        <f t="shared" si="487"/>
        <v>M10_M</v>
      </c>
      <c r="C2757" s="12" t="str">
        <f t="shared" si="488"/>
        <v>OL</v>
      </c>
      <c r="D2757" s="12" t="str">
        <f t="shared" si="489"/>
        <v>BP_Motor_var</v>
      </c>
      <c r="E2757" s="13" t="str">
        <f t="shared" si="490"/>
        <v>CHP3_M10_M_BP_Motor_var</v>
      </c>
      <c r="F2757" s="14" t="str">
        <f t="shared" si="491"/>
        <v>BP_Motor_var_OL</v>
      </c>
      <c r="G2757" s="10" t="str">
        <f t="shared" si="492"/>
        <v>CHP3_M10_M_OL</v>
      </c>
      <c r="H2757" s="10" t="str">
        <f>VLOOKUP(基本表格!E2757,起始地址定义!A:D,4,FALSE)&amp;" "&amp;Q2757</f>
        <v>2435+P1-M11 3#刨片机磁选电机 电机控制 电机过载</v>
      </c>
      <c r="I2757" s="10" t="str">
        <f t="shared" si="493"/>
        <v>DB1300,X1701.3</v>
      </c>
      <c r="J2757" s="13" t="str">
        <f>VLOOKUP(E2757,起始地址定义!A:D,2,FALSE)</f>
        <v>DB1300</v>
      </c>
      <c r="K2757" s="12" t="str">
        <f t="shared" si="494"/>
        <v>X1701.3</v>
      </c>
      <c r="L2757" s="13">
        <f>VLOOKUP(E2757,起始地址定义!A:D,3,FALSE)</f>
        <v>1700</v>
      </c>
      <c r="M2757" s="14">
        <f>VLOOKUP($F2757,类型描述及偏移量!$C:$H,2,FALSE)</f>
        <v>1.3</v>
      </c>
      <c r="N2757" s="14" t="str">
        <f>VLOOKUP($F2757,类型描述及偏移量!$C:$H,3,FALSE)</f>
        <v>离散</v>
      </c>
      <c r="O2757" s="14" t="str">
        <f>VLOOKUP($F2757,类型描述及偏移量!$C:$H,4,FALSE)</f>
        <v>On</v>
      </c>
      <c r="P2757" s="14" t="str">
        <f>VLOOKUP($F2757,类型描述及偏移量!$C:$H,5,FALSE)</f>
        <v>Yes</v>
      </c>
      <c r="Q2757" s="14" t="str">
        <f>VLOOKUP($F2757,类型描述及偏移量!$C:$H,6,FALSE)</f>
        <v>电机过载</v>
      </c>
    </row>
    <row r="2758" hidden="1" spans="1:17">
      <c r="A2758" s="12" t="str">
        <f t="shared" si="486"/>
        <v>CHP3</v>
      </c>
      <c r="B2758" s="12" t="str">
        <f t="shared" si="487"/>
        <v>M10_M</v>
      </c>
      <c r="C2758" s="12" t="str">
        <f t="shared" si="488"/>
        <v>Fan_OL</v>
      </c>
      <c r="D2758" s="12" t="str">
        <f t="shared" si="489"/>
        <v>BP_Motor_var</v>
      </c>
      <c r="E2758" s="13" t="str">
        <f t="shared" si="490"/>
        <v>CHP3_M10_M_BP_Motor_var</v>
      </c>
      <c r="F2758" s="14" t="str">
        <f t="shared" si="491"/>
        <v>BP_Motor_var_Fan_OL</v>
      </c>
      <c r="G2758" s="10" t="str">
        <f t="shared" si="492"/>
        <v>CHP3_M10_M_Fan_OL</v>
      </c>
      <c r="H2758" s="10" t="str">
        <f>VLOOKUP(基本表格!E2758,起始地址定义!A:D,4,FALSE)&amp;" "&amp;Q2758</f>
        <v>2435+P1-M11 3#刨片机磁选电机 电机控制 风扇过载</v>
      </c>
      <c r="I2758" s="10" t="str">
        <f t="shared" si="493"/>
        <v>DB1300,X1701.4</v>
      </c>
      <c r="J2758" s="13" t="str">
        <f>VLOOKUP(E2758,起始地址定义!A:D,2,FALSE)</f>
        <v>DB1300</v>
      </c>
      <c r="K2758" s="12" t="str">
        <f t="shared" si="494"/>
        <v>X1701.4</v>
      </c>
      <c r="L2758" s="13">
        <f>VLOOKUP(E2758,起始地址定义!A:D,3,FALSE)</f>
        <v>1700</v>
      </c>
      <c r="M2758" s="14">
        <f>VLOOKUP($F2758,类型描述及偏移量!$C:$H,2,FALSE)</f>
        <v>1.4</v>
      </c>
      <c r="N2758" s="14" t="str">
        <f>VLOOKUP($F2758,类型描述及偏移量!$C:$H,3,FALSE)</f>
        <v>离散</v>
      </c>
      <c r="O2758" s="14" t="str">
        <f>VLOOKUP($F2758,类型描述及偏移量!$C:$H,4,FALSE)</f>
        <v>On</v>
      </c>
      <c r="P2758" s="14" t="str">
        <f>VLOOKUP($F2758,类型描述及偏移量!$C:$H,5,FALSE)</f>
        <v>Yes</v>
      </c>
      <c r="Q2758" s="14" t="str">
        <f>VLOOKUP($F2758,类型描述及偏移量!$C:$H,6,FALSE)</f>
        <v>风扇过载</v>
      </c>
    </row>
    <row r="2759" hidden="1" spans="1:17">
      <c r="A2759" s="12" t="str">
        <f t="shared" si="486"/>
        <v>CHP3</v>
      </c>
      <c r="B2759" s="12" t="str">
        <f t="shared" si="487"/>
        <v>M10_M</v>
      </c>
      <c r="C2759" s="12" t="str">
        <f t="shared" si="488"/>
        <v>RunSig</v>
      </c>
      <c r="D2759" s="12" t="str">
        <f t="shared" si="489"/>
        <v>BP_Motor_var</v>
      </c>
      <c r="E2759" s="13" t="str">
        <f t="shared" si="490"/>
        <v>CHP3_M10_M_BP_Motor_var</v>
      </c>
      <c r="F2759" s="14" t="str">
        <f t="shared" si="491"/>
        <v>BP_Motor_var_RunSig</v>
      </c>
      <c r="G2759" s="10" t="str">
        <f t="shared" si="492"/>
        <v>CHP3_M10_M_RunSig</v>
      </c>
      <c r="H2759" s="10" t="str">
        <f>VLOOKUP(基本表格!E2759,起始地址定义!A:D,4,FALSE)&amp;" "&amp;Q2759</f>
        <v>2435+P1-M11 3#刨片机磁选电机 电机控制 电机运行指示</v>
      </c>
      <c r="I2759" s="10" t="str">
        <f t="shared" si="493"/>
        <v>DB1300,X1701.5</v>
      </c>
      <c r="J2759" s="13" t="str">
        <f>VLOOKUP(E2759,起始地址定义!A:D,2,FALSE)</f>
        <v>DB1300</v>
      </c>
      <c r="K2759" s="12" t="str">
        <f t="shared" si="494"/>
        <v>X1701.5</v>
      </c>
      <c r="L2759" s="13">
        <f>VLOOKUP(E2759,起始地址定义!A:D,3,FALSE)</f>
        <v>1700</v>
      </c>
      <c r="M2759" s="14">
        <f>VLOOKUP($F2759,类型描述及偏移量!$C:$H,2,FALSE)</f>
        <v>1.5</v>
      </c>
      <c r="N2759" s="14" t="str">
        <f>VLOOKUP($F2759,类型描述及偏移量!$C:$H,3,FALSE)</f>
        <v>离散</v>
      </c>
      <c r="O2759" s="14" t="str">
        <f>VLOOKUP($F2759,类型描述及偏移量!$C:$H,4,FALSE)</f>
        <v>None</v>
      </c>
      <c r="P2759" s="14" t="str">
        <f>VLOOKUP($F2759,类型描述及偏移量!$C:$H,5,FALSE)</f>
        <v>Yes</v>
      </c>
      <c r="Q2759" s="14" t="str">
        <f>VLOOKUP($F2759,类型描述及偏移量!$C:$H,6,FALSE)</f>
        <v>电机运行指示</v>
      </c>
    </row>
    <row r="2760" hidden="1" spans="1:17">
      <c r="A2760" s="12" t="str">
        <f t="shared" si="486"/>
        <v>CHP3</v>
      </c>
      <c r="B2760" s="12" t="str">
        <f t="shared" si="487"/>
        <v>M10_M</v>
      </c>
      <c r="C2760" s="12" t="str">
        <f t="shared" si="488"/>
        <v>Break_ALM</v>
      </c>
      <c r="D2760" s="12" t="str">
        <f t="shared" si="489"/>
        <v>BP_Motor_var</v>
      </c>
      <c r="E2760" s="13" t="str">
        <f t="shared" si="490"/>
        <v>CHP3_M10_M_BP_Motor_var</v>
      </c>
      <c r="F2760" s="14" t="str">
        <f t="shared" si="491"/>
        <v>BP_Motor_var_Break_ALM</v>
      </c>
      <c r="G2760" s="10" t="str">
        <f t="shared" si="492"/>
        <v>CHP3_M10_M_Break_ALM</v>
      </c>
      <c r="H2760" s="10" t="str">
        <f>VLOOKUP(基本表格!E2760,起始地址定义!A:D,4,FALSE)&amp;" "&amp;Q2760</f>
        <v>2435+P1-M11 3#刨片机磁选电机 电机控制 断链报警</v>
      </c>
      <c r="I2760" s="10" t="str">
        <f t="shared" si="493"/>
        <v>DB1300,X1701.6</v>
      </c>
      <c r="J2760" s="13" t="str">
        <f>VLOOKUP(E2760,起始地址定义!A:D,2,FALSE)</f>
        <v>DB1300</v>
      </c>
      <c r="K2760" s="12" t="str">
        <f t="shared" si="494"/>
        <v>X1701.6</v>
      </c>
      <c r="L2760" s="13">
        <f>VLOOKUP(E2760,起始地址定义!A:D,3,FALSE)</f>
        <v>1700</v>
      </c>
      <c r="M2760" s="14">
        <f>VLOOKUP($F2760,类型描述及偏移量!$C:$H,2,FALSE)</f>
        <v>1.6</v>
      </c>
      <c r="N2760" s="14" t="str">
        <f>VLOOKUP($F2760,类型描述及偏移量!$C:$H,3,FALSE)</f>
        <v>离散</v>
      </c>
      <c r="O2760" s="14" t="str">
        <f>VLOOKUP($F2760,类型描述及偏移量!$C:$H,4,FALSE)</f>
        <v>On</v>
      </c>
      <c r="P2760" s="14" t="str">
        <f>VLOOKUP($F2760,类型描述及偏移量!$C:$H,5,FALSE)</f>
        <v>Yes</v>
      </c>
      <c r="Q2760" s="14" t="str">
        <f>VLOOKUP($F2760,类型描述及偏移量!$C:$H,6,FALSE)</f>
        <v>断链报警</v>
      </c>
    </row>
    <row r="2761" hidden="1" spans="1:17">
      <c r="A2761" s="12" t="str">
        <f t="shared" si="486"/>
        <v>CHP3</v>
      </c>
      <c r="B2761" s="12" t="str">
        <f t="shared" si="487"/>
        <v>M10_M</v>
      </c>
      <c r="C2761" s="12" t="str">
        <f t="shared" si="488"/>
        <v>Break_CHK</v>
      </c>
      <c r="D2761" s="12" t="str">
        <f t="shared" si="489"/>
        <v>BP_Motor_var</v>
      </c>
      <c r="E2761" s="13" t="str">
        <f t="shared" si="490"/>
        <v>CHP3_M10_M_BP_Motor_var</v>
      </c>
      <c r="F2761" s="14" t="str">
        <f t="shared" si="491"/>
        <v>BP_Motor_var_Break_CHK</v>
      </c>
      <c r="G2761" s="10" t="str">
        <f t="shared" si="492"/>
        <v>CHP3_M10_M_Break_CHK</v>
      </c>
      <c r="H2761" s="10" t="str">
        <f>VLOOKUP(基本表格!E2761,起始地址定义!A:D,4,FALSE)&amp;" "&amp;Q2761</f>
        <v>2435+P1-M11 3#刨片机磁选电机 电机控制 断链检测</v>
      </c>
      <c r="I2761" s="10" t="str">
        <f t="shared" si="493"/>
        <v>DB1300,X1701.7</v>
      </c>
      <c r="J2761" s="13" t="str">
        <f>VLOOKUP(E2761,起始地址定义!A:D,2,FALSE)</f>
        <v>DB1300</v>
      </c>
      <c r="K2761" s="12" t="str">
        <f t="shared" si="494"/>
        <v>X1701.7</v>
      </c>
      <c r="L2761" s="13">
        <f>VLOOKUP(E2761,起始地址定义!A:D,3,FALSE)</f>
        <v>1700</v>
      </c>
      <c r="M2761" s="14">
        <f>VLOOKUP($F2761,类型描述及偏移量!$C:$H,2,FALSE)</f>
        <v>1.7</v>
      </c>
      <c r="N2761" s="14" t="str">
        <f>VLOOKUP($F2761,类型描述及偏移量!$C:$H,3,FALSE)</f>
        <v>离散</v>
      </c>
      <c r="O2761" s="14" t="str">
        <f>VLOOKUP($F2761,类型描述及偏移量!$C:$H,4,FALSE)</f>
        <v>None</v>
      </c>
      <c r="P2761" s="14" t="str">
        <f>VLOOKUP($F2761,类型描述及偏移量!$C:$H,5,FALSE)</f>
        <v>Yes</v>
      </c>
      <c r="Q2761" s="14" t="str">
        <f>VLOOKUP($F2761,类型描述及偏移量!$C:$H,6,FALSE)</f>
        <v>断链检测</v>
      </c>
    </row>
    <row r="2762" hidden="1" spans="1:17">
      <c r="A2762" s="12" t="str">
        <f t="shared" si="486"/>
        <v>CHP3</v>
      </c>
      <c r="B2762" s="12" t="str">
        <f t="shared" si="487"/>
        <v>M10_M</v>
      </c>
      <c r="C2762" s="12" t="str">
        <f t="shared" si="488"/>
        <v>INV_Res_HMI</v>
      </c>
      <c r="D2762" s="12" t="str">
        <f t="shared" si="489"/>
        <v>BP_Motor_var</v>
      </c>
      <c r="E2762" s="13" t="str">
        <f t="shared" si="490"/>
        <v>CHP3_M10_M_BP_Motor_var</v>
      </c>
      <c r="F2762" s="14" t="str">
        <f t="shared" si="491"/>
        <v>BP_Motor_var_INV_Res_HMI</v>
      </c>
      <c r="G2762" s="10" t="str">
        <f t="shared" si="492"/>
        <v>CHP3_M10_M_INV_Res_HMI</v>
      </c>
      <c r="H2762" s="10" t="str">
        <f>VLOOKUP(基本表格!E2762,起始地址定义!A:D,4,FALSE)&amp;" "&amp;Q2762</f>
        <v>2435+P1-M11 3#刨片机磁选电机 电机控制 复位</v>
      </c>
      <c r="I2762" s="10" t="str">
        <f t="shared" si="493"/>
        <v>DB1300,X1702.0</v>
      </c>
      <c r="J2762" s="13" t="str">
        <f>VLOOKUP(E2762,起始地址定义!A:D,2,FALSE)</f>
        <v>DB1300</v>
      </c>
      <c r="K2762" s="12" t="str">
        <f t="shared" si="494"/>
        <v>X1702.0</v>
      </c>
      <c r="L2762" s="13">
        <f>VLOOKUP(E2762,起始地址定义!A:D,3,FALSE)</f>
        <v>1700</v>
      </c>
      <c r="M2762" s="14">
        <f>VLOOKUP($F2762,类型描述及偏移量!$C:$H,2,FALSE)</f>
        <v>2</v>
      </c>
      <c r="N2762" s="14" t="str">
        <f>VLOOKUP($F2762,类型描述及偏移量!$C:$H,3,FALSE)</f>
        <v>离散</v>
      </c>
      <c r="O2762" s="14" t="str">
        <f>VLOOKUP($F2762,类型描述及偏移量!$C:$H,4,FALSE)</f>
        <v>None</v>
      </c>
      <c r="P2762" s="14" t="str">
        <f>VLOOKUP($F2762,类型描述及偏移量!$C:$H,5,FALSE)</f>
        <v>No</v>
      </c>
      <c r="Q2762" s="14" t="str">
        <f>VLOOKUP($F2762,类型描述及偏移量!$C:$H,6,FALSE)</f>
        <v>复位</v>
      </c>
    </row>
    <row r="2763" hidden="1" spans="1:17">
      <c r="A2763" s="12" t="str">
        <f t="shared" si="486"/>
        <v>CHP3</v>
      </c>
      <c r="B2763" s="12" t="str">
        <f t="shared" si="487"/>
        <v>M10_M</v>
      </c>
      <c r="C2763" s="12" t="str">
        <f t="shared" si="488"/>
        <v>Break_EN</v>
      </c>
      <c r="D2763" s="12" t="str">
        <f t="shared" si="489"/>
        <v>BP_Motor_var</v>
      </c>
      <c r="E2763" s="13" t="str">
        <f t="shared" si="490"/>
        <v>CHP3_M10_M_BP_Motor_var</v>
      </c>
      <c r="F2763" s="14" t="str">
        <f t="shared" si="491"/>
        <v>BP_Motor_var_Break_EN</v>
      </c>
      <c r="G2763" s="10" t="str">
        <f t="shared" si="492"/>
        <v>CHP3_M10_M_Break_EN</v>
      </c>
      <c r="H2763" s="10" t="str">
        <f>VLOOKUP(基本表格!E2763,起始地址定义!A:D,4,FALSE)&amp;" "&amp;Q2763</f>
        <v>2435+P1-M11 3#刨片机磁选电机 电机控制 断链保护使能</v>
      </c>
      <c r="I2763" s="10" t="str">
        <f t="shared" si="493"/>
        <v>DB1300,X1702.1</v>
      </c>
      <c r="J2763" s="13" t="str">
        <f>VLOOKUP(E2763,起始地址定义!A:D,2,FALSE)</f>
        <v>DB1300</v>
      </c>
      <c r="K2763" s="12" t="str">
        <f t="shared" si="494"/>
        <v>X1702.1</v>
      </c>
      <c r="L2763" s="13">
        <f>VLOOKUP(E2763,起始地址定义!A:D,3,FALSE)</f>
        <v>1700</v>
      </c>
      <c r="M2763" s="14">
        <f>VLOOKUP($F2763,类型描述及偏移量!$C:$H,2,FALSE)</f>
        <v>2.1</v>
      </c>
      <c r="N2763" s="14" t="str">
        <f>VLOOKUP($F2763,类型描述及偏移量!$C:$H,3,FALSE)</f>
        <v>离散</v>
      </c>
      <c r="O2763" s="14" t="str">
        <f>VLOOKUP($F2763,类型描述及偏移量!$C:$H,4,FALSE)</f>
        <v>None</v>
      </c>
      <c r="P2763" s="14" t="str">
        <f>VLOOKUP($F2763,类型描述及偏移量!$C:$H,5,FALSE)</f>
        <v>No</v>
      </c>
      <c r="Q2763" s="14" t="str">
        <f>VLOOKUP($F2763,类型描述及偏移量!$C:$H,6,FALSE)</f>
        <v>断链保护使能</v>
      </c>
    </row>
    <row r="2764" hidden="1" spans="1:17">
      <c r="A2764" s="12" t="str">
        <f t="shared" si="486"/>
        <v>CHP3</v>
      </c>
      <c r="B2764" s="12" t="str">
        <f t="shared" si="487"/>
        <v>M10_M</v>
      </c>
      <c r="C2764" s="12" t="str">
        <f t="shared" si="488"/>
        <v>Break_Stop</v>
      </c>
      <c r="D2764" s="12" t="str">
        <f t="shared" si="489"/>
        <v>BP_Motor_var</v>
      </c>
      <c r="E2764" s="13" t="str">
        <f t="shared" si="490"/>
        <v>CHP3_M10_M_BP_Motor_var</v>
      </c>
      <c r="F2764" s="14" t="str">
        <f t="shared" si="491"/>
        <v>BP_Motor_var_Break_Stop</v>
      </c>
      <c r="G2764" s="10" t="str">
        <f t="shared" si="492"/>
        <v>CHP3_M10_M_Break_Stop</v>
      </c>
      <c r="H2764" s="10" t="str">
        <f>VLOOKUP(基本表格!E2764,起始地址定义!A:D,4,FALSE)&amp;" "&amp;Q2764</f>
        <v>2435+P1-M11 3#刨片机磁选电机 电机控制 断链导致停机</v>
      </c>
      <c r="I2764" s="10" t="str">
        <f t="shared" si="493"/>
        <v>DB1300,X1702.2</v>
      </c>
      <c r="J2764" s="13" t="str">
        <f>VLOOKUP(E2764,起始地址定义!A:D,2,FALSE)</f>
        <v>DB1300</v>
      </c>
      <c r="K2764" s="12" t="str">
        <f t="shared" si="494"/>
        <v>X1702.2</v>
      </c>
      <c r="L2764" s="13">
        <f>VLOOKUP(E2764,起始地址定义!A:D,3,FALSE)</f>
        <v>1700</v>
      </c>
      <c r="M2764" s="14">
        <f>VLOOKUP($F2764,类型描述及偏移量!$C:$H,2,FALSE)</f>
        <v>2.2</v>
      </c>
      <c r="N2764" s="14" t="str">
        <f>VLOOKUP($F2764,类型描述及偏移量!$C:$H,3,FALSE)</f>
        <v>离散</v>
      </c>
      <c r="O2764" s="14" t="str">
        <f>VLOOKUP($F2764,类型描述及偏移量!$C:$H,4,FALSE)</f>
        <v>On</v>
      </c>
      <c r="P2764" s="14" t="str">
        <f>VLOOKUP($F2764,类型描述及偏移量!$C:$H,5,FALSE)</f>
        <v>Yes</v>
      </c>
      <c r="Q2764" s="14" t="str">
        <f>VLOOKUP($F2764,类型描述及偏移量!$C:$H,6,FALSE)</f>
        <v>断链导致停机</v>
      </c>
    </row>
    <row r="2765" hidden="1" spans="1:17">
      <c r="A2765" s="12" t="str">
        <f t="shared" si="486"/>
        <v>CHP3</v>
      </c>
      <c r="B2765" s="12" t="str">
        <f t="shared" si="487"/>
        <v>M10_M</v>
      </c>
      <c r="C2765" s="12" t="str">
        <f t="shared" si="488"/>
        <v>Motor_Back</v>
      </c>
      <c r="D2765" s="12" t="str">
        <f t="shared" si="489"/>
        <v>BP_Motor_var</v>
      </c>
      <c r="E2765" s="13" t="str">
        <f t="shared" si="490"/>
        <v>CHP3_M10_M_BP_Motor_var</v>
      </c>
      <c r="F2765" s="14" t="str">
        <f t="shared" si="491"/>
        <v>BP_Motor_var_Motor_Back</v>
      </c>
      <c r="G2765" s="10" t="str">
        <f t="shared" si="492"/>
        <v>CHP3_M10_M_Motor_Back</v>
      </c>
      <c r="H2765" s="10" t="str">
        <f>VLOOKUP(基本表格!E2765,起始地址定义!A:D,4,FALSE)&amp;" "&amp;Q2765</f>
        <v>2435+P1-M11 3#刨片机磁选电机 电机控制 电机(反转）</v>
      </c>
      <c r="I2765" s="10" t="str">
        <f t="shared" si="493"/>
        <v>DB1300,X1702.3</v>
      </c>
      <c r="J2765" s="13" t="str">
        <f>VLOOKUP(E2765,起始地址定义!A:D,2,FALSE)</f>
        <v>DB1300</v>
      </c>
      <c r="K2765" s="12" t="str">
        <f t="shared" si="494"/>
        <v>X1702.3</v>
      </c>
      <c r="L2765" s="13">
        <f>VLOOKUP(E2765,起始地址定义!A:D,3,FALSE)</f>
        <v>1700</v>
      </c>
      <c r="M2765" s="14">
        <f>VLOOKUP($F2765,类型描述及偏移量!$C:$H,2,FALSE)</f>
        <v>2.3</v>
      </c>
      <c r="N2765" s="14" t="str">
        <f>VLOOKUP($F2765,类型描述及偏移量!$C:$H,3,FALSE)</f>
        <v>离散</v>
      </c>
      <c r="O2765" s="14" t="str">
        <f>VLOOKUP($F2765,类型描述及偏移量!$C:$H,4,FALSE)</f>
        <v>None</v>
      </c>
      <c r="P2765" s="14" t="str">
        <f>VLOOKUP($F2765,类型描述及偏移量!$C:$H,5,FALSE)</f>
        <v>Yes</v>
      </c>
      <c r="Q2765" s="14" t="str">
        <f>VLOOKUP($F2765,类型描述及偏移量!$C:$H,6,FALSE)</f>
        <v>电机(反转）</v>
      </c>
    </row>
    <row r="2766" hidden="1" spans="1:17">
      <c r="A2766" s="12" t="str">
        <f t="shared" si="486"/>
        <v>CHP3</v>
      </c>
      <c r="B2766" s="12" t="str">
        <f t="shared" si="487"/>
        <v>M10_M</v>
      </c>
      <c r="C2766" s="12" t="str">
        <f t="shared" si="488"/>
        <v>Loc</v>
      </c>
      <c r="D2766" s="12" t="str">
        <f t="shared" si="489"/>
        <v>BP_Motor_var</v>
      </c>
      <c r="E2766" s="13" t="str">
        <f t="shared" si="490"/>
        <v>CHP3_M10_M_BP_Motor_var</v>
      </c>
      <c r="F2766" s="14" t="str">
        <f t="shared" si="491"/>
        <v>BP_Motor_var_Loc</v>
      </c>
      <c r="G2766" s="10" t="str">
        <f t="shared" si="492"/>
        <v>CHP3_M10_M_Loc</v>
      </c>
      <c r="H2766" s="10" t="str">
        <f>VLOOKUP(基本表格!E2766,起始地址定义!A:D,4,FALSE)&amp;" "&amp;Q2766</f>
        <v>2435+P1-M11 3#刨片机磁选电机 电机控制 本地</v>
      </c>
      <c r="I2766" s="10" t="str">
        <f t="shared" si="493"/>
        <v>DB1300,X1702.4</v>
      </c>
      <c r="J2766" s="13" t="str">
        <f>VLOOKUP(E2766,起始地址定义!A:D,2,FALSE)</f>
        <v>DB1300</v>
      </c>
      <c r="K2766" s="12" t="str">
        <f t="shared" si="494"/>
        <v>X1702.4</v>
      </c>
      <c r="L2766" s="13">
        <f>VLOOKUP(E2766,起始地址定义!A:D,3,FALSE)</f>
        <v>1700</v>
      </c>
      <c r="M2766" s="14">
        <f>VLOOKUP($F2766,类型描述及偏移量!$C:$H,2,FALSE)</f>
        <v>2.4</v>
      </c>
      <c r="N2766" s="14" t="str">
        <f>VLOOKUP($F2766,类型描述及偏移量!$C:$H,3,FALSE)</f>
        <v>离散</v>
      </c>
      <c r="O2766" s="14" t="str">
        <f>VLOOKUP($F2766,类型描述及偏移量!$C:$H,4,FALSE)</f>
        <v>None</v>
      </c>
      <c r="P2766" s="14" t="str">
        <f>VLOOKUP($F2766,类型描述及偏移量!$C:$H,5,FALSE)</f>
        <v>Yes</v>
      </c>
      <c r="Q2766" s="14" t="str">
        <f>VLOOKUP($F2766,类型描述及偏移量!$C:$H,6,FALSE)</f>
        <v>本地</v>
      </c>
    </row>
    <row r="2767" hidden="1" spans="1:17">
      <c r="A2767" s="12" t="str">
        <f t="shared" si="486"/>
        <v>CHP3</v>
      </c>
      <c r="B2767" s="12" t="str">
        <f t="shared" si="487"/>
        <v>M10_M</v>
      </c>
      <c r="C2767" s="12" t="str">
        <f t="shared" si="488"/>
        <v>Rem</v>
      </c>
      <c r="D2767" s="12" t="str">
        <f t="shared" si="489"/>
        <v>BP_Motor_var</v>
      </c>
      <c r="E2767" s="13" t="str">
        <f t="shared" si="490"/>
        <v>CHP3_M10_M_BP_Motor_var</v>
      </c>
      <c r="F2767" s="14" t="str">
        <f t="shared" si="491"/>
        <v>BP_Motor_var_Rem</v>
      </c>
      <c r="G2767" s="10" t="str">
        <f t="shared" si="492"/>
        <v>CHP3_M10_M_Rem</v>
      </c>
      <c r="H2767" s="10" t="str">
        <f>VLOOKUP(基本表格!E2767,起始地址定义!A:D,4,FALSE)&amp;" "&amp;Q2767</f>
        <v>2435+P1-M11 3#刨片机磁选电机 电机控制 远程</v>
      </c>
      <c r="I2767" s="10" t="str">
        <f t="shared" si="493"/>
        <v>DB1300,X1702.5</v>
      </c>
      <c r="J2767" s="13" t="str">
        <f>VLOOKUP(E2767,起始地址定义!A:D,2,FALSE)</f>
        <v>DB1300</v>
      </c>
      <c r="K2767" s="12" t="str">
        <f t="shared" si="494"/>
        <v>X1702.5</v>
      </c>
      <c r="L2767" s="13">
        <f>VLOOKUP(E2767,起始地址定义!A:D,3,FALSE)</f>
        <v>1700</v>
      </c>
      <c r="M2767" s="14">
        <f>VLOOKUP($F2767,类型描述及偏移量!$C:$H,2,FALSE)</f>
        <v>2.5</v>
      </c>
      <c r="N2767" s="14" t="str">
        <f>VLOOKUP($F2767,类型描述及偏移量!$C:$H,3,FALSE)</f>
        <v>离散</v>
      </c>
      <c r="O2767" s="14" t="str">
        <f>VLOOKUP($F2767,类型描述及偏移量!$C:$H,4,FALSE)</f>
        <v>None</v>
      </c>
      <c r="P2767" s="14" t="str">
        <f>VLOOKUP($F2767,类型描述及偏移量!$C:$H,5,FALSE)</f>
        <v>Yes</v>
      </c>
      <c r="Q2767" s="14" t="str">
        <f>VLOOKUP($F2767,类型描述及偏移量!$C:$H,6,FALSE)</f>
        <v>远程</v>
      </c>
    </row>
    <row r="2768" hidden="1" spans="1:17">
      <c r="A2768" s="12" t="str">
        <f t="shared" si="486"/>
        <v>CHP3</v>
      </c>
      <c r="B2768" s="12" t="str">
        <f t="shared" si="487"/>
        <v>M10_M</v>
      </c>
      <c r="C2768" s="12" t="str">
        <f t="shared" si="488"/>
        <v>Blocking_ALM</v>
      </c>
      <c r="D2768" s="12" t="str">
        <f t="shared" si="489"/>
        <v>BP_Motor_var</v>
      </c>
      <c r="E2768" s="13" t="str">
        <f t="shared" si="490"/>
        <v>CHP3_M10_M_BP_Motor_var</v>
      </c>
      <c r="F2768" s="14" t="str">
        <f t="shared" si="491"/>
        <v>BP_Motor_var_Blocking_ALM</v>
      </c>
      <c r="G2768" s="10" t="str">
        <f t="shared" si="492"/>
        <v>CHP3_M10_M_Blocking_ALM</v>
      </c>
      <c r="H2768" s="10" t="str">
        <f>VLOOKUP(基本表格!E2768,起始地址定义!A:D,4,FALSE)&amp;" "&amp;Q2768</f>
        <v>2435+P1-M11 3#刨片机磁选电机 电机控制 堵料报警</v>
      </c>
      <c r="I2768" s="10" t="str">
        <f t="shared" si="493"/>
        <v>DB1300,X1702.6</v>
      </c>
      <c r="J2768" s="13" t="str">
        <f>VLOOKUP(E2768,起始地址定义!A:D,2,FALSE)</f>
        <v>DB1300</v>
      </c>
      <c r="K2768" s="12" t="str">
        <f t="shared" si="494"/>
        <v>X1702.6</v>
      </c>
      <c r="L2768" s="13">
        <f>VLOOKUP(E2768,起始地址定义!A:D,3,FALSE)</f>
        <v>1700</v>
      </c>
      <c r="M2768" s="14">
        <f>VLOOKUP($F2768,类型描述及偏移量!$C:$H,2,FALSE)</f>
        <v>2.6</v>
      </c>
      <c r="N2768" s="14" t="str">
        <f>VLOOKUP($F2768,类型描述及偏移量!$C:$H,3,FALSE)</f>
        <v>离散</v>
      </c>
      <c r="O2768" s="14" t="str">
        <f>VLOOKUP($F2768,类型描述及偏移量!$C:$H,4,FALSE)</f>
        <v>On</v>
      </c>
      <c r="P2768" s="14" t="str">
        <f>VLOOKUP($F2768,类型描述及偏移量!$C:$H,5,FALSE)</f>
        <v>Yes</v>
      </c>
      <c r="Q2768" s="14" t="str">
        <f>VLOOKUP($F2768,类型描述及偏移量!$C:$H,6,FALSE)</f>
        <v>堵料报警</v>
      </c>
    </row>
    <row r="2769" hidden="1" spans="1:17">
      <c r="A2769" s="12" t="str">
        <f t="shared" si="486"/>
        <v>CHP3</v>
      </c>
      <c r="B2769" s="12" t="str">
        <f t="shared" si="487"/>
        <v>M10_M</v>
      </c>
      <c r="C2769" s="12" t="str">
        <f t="shared" si="488"/>
        <v>Blocking_CHK</v>
      </c>
      <c r="D2769" s="12" t="str">
        <f t="shared" si="489"/>
        <v>BP_Motor_var</v>
      </c>
      <c r="E2769" s="13" t="str">
        <f t="shared" si="490"/>
        <v>CHP3_M10_M_BP_Motor_var</v>
      </c>
      <c r="F2769" s="14" t="str">
        <f t="shared" si="491"/>
        <v>BP_Motor_var_Blocking_CHK</v>
      </c>
      <c r="G2769" s="10" t="str">
        <f t="shared" si="492"/>
        <v>CHP3_M10_M_Blocking_CHK</v>
      </c>
      <c r="H2769" s="10" t="str">
        <f>VLOOKUP(基本表格!E2769,起始地址定义!A:D,4,FALSE)&amp;" "&amp;Q2769</f>
        <v>2435+P1-M11 3#刨片机磁选电机 电机控制 堵料检测</v>
      </c>
      <c r="I2769" s="10" t="str">
        <f t="shared" si="493"/>
        <v>DB1300,X1702.7</v>
      </c>
      <c r="J2769" s="13" t="str">
        <f>VLOOKUP(E2769,起始地址定义!A:D,2,FALSE)</f>
        <v>DB1300</v>
      </c>
      <c r="K2769" s="12" t="str">
        <f t="shared" si="494"/>
        <v>X1702.7</v>
      </c>
      <c r="L2769" s="13">
        <f>VLOOKUP(E2769,起始地址定义!A:D,3,FALSE)</f>
        <v>1700</v>
      </c>
      <c r="M2769" s="14">
        <f>VLOOKUP($F2769,类型描述及偏移量!$C:$H,2,FALSE)</f>
        <v>2.7</v>
      </c>
      <c r="N2769" s="14" t="str">
        <f>VLOOKUP($F2769,类型描述及偏移量!$C:$H,3,FALSE)</f>
        <v>离散</v>
      </c>
      <c r="O2769" s="14" t="str">
        <f>VLOOKUP($F2769,类型描述及偏移量!$C:$H,4,FALSE)</f>
        <v>None</v>
      </c>
      <c r="P2769" s="14" t="str">
        <f>VLOOKUP($F2769,类型描述及偏移量!$C:$H,5,FALSE)</f>
        <v>Yes</v>
      </c>
      <c r="Q2769" s="14" t="str">
        <f>VLOOKUP($F2769,类型描述及偏移量!$C:$H,6,FALSE)</f>
        <v>堵料检测</v>
      </c>
    </row>
    <row r="2770" hidden="1" spans="1:17">
      <c r="A2770" s="12" t="str">
        <f t="shared" si="486"/>
        <v>CHP3</v>
      </c>
      <c r="B2770" s="12" t="str">
        <f t="shared" si="487"/>
        <v>M10_M</v>
      </c>
      <c r="C2770" s="12" t="str">
        <f t="shared" si="488"/>
        <v>Blocking_EN</v>
      </c>
      <c r="D2770" s="12" t="str">
        <f t="shared" si="489"/>
        <v>BP_Motor_var</v>
      </c>
      <c r="E2770" s="13" t="str">
        <f t="shared" si="490"/>
        <v>CHP3_M10_M_BP_Motor_var</v>
      </c>
      <c r="F2770" s="14" t="str">
        <f t="shared" si="491"/>
        <v>BP_Motor_var_Blocking_EN</v>
      </c>
      <c r="G2770" s="10" t="str">
        <f t="shared" si="492"/>
        <v>CHP3_M10_M_Blocking_EN</v>
      </c>
      <c r="H2770" s="10" t="str">
        <f>VLOOKUP(基本表格!E2770,起始地址定义!A:D,4,FALSE)&amp;" "&amp;Q2770</f>
        <v>2435+P1-M11 3#刨片机磁选电机 电机控制 堵料保护使能</v>
      </c>
      <c r="I2770" s="10" t="str">
        <f t="shared" si="493"/>
        <v>DB1300,X1703.0</v>
      </c>
      <c r="J2770" s="13" t="str">
        <f>VLOOKUP(E2770,起始地址定义!A:D,2,FALSE)</f>
        <v>DB1300</v>
      </c>
      <c r="K2770" s="12" t="str">
        <f t="shared" si="494"/>
        <v>X1703.0</v>
      </c>
      <c r="L2770" s="13">
        <f>VLOOKUP(E2770,起始地址定义!A:D,3,FALSE)</f>
        <v>1700</v>
      </c>
      <c r="M2770" s="14">
        <f>VLOOKUP($F2770,类型描述及偏移量!$C:$H,2,FALSE)</f>
        <v>3</v>
      </c>
      <c r="N2770" s="14" t="str">
        <f>VLOOKUP($F2770,类型描述及偏移量!$C:$H,3,FALSE)</f>
        <v>离散</v>
      </c>
      <c r="O2770" s="14" t="str">
        <f>VLOOKUP($F2770,类型描述及偏移量!$C:$H,4,FALSE)</f>
        <v>None</v>
      </c>
      <c r="P2770" s="14" t="str">
        <f>VLOOKUP($F2770,类型描述及偏移量!$C:$H,5,FALSE)</f>
        <v>No</v>
      </c>
      <c r="Q2770" s="14" t="str">
        <f>VLOOKUP($F2770,类型描述及偏移量!$C:$H,6,FALSE)</f>
        <v>堵料保护使能</v>
      </c>
    </row>
    <row r="2771" hidden="1" spans="1:17">
      <c r="A2771" s="12" t="str">
        <f t="shared" si="486"/>
        <v>CHP3</v>
      </c>
      <c r="B2771" s="12" t="str">
        <f t="shared" si="487"/>
        <v>M10_M</v>
      </c>
      <c r="C2771" s="12" t="str">
        <f t="shared" si="488"/>
        <v>Blocking_Stop</v>
      </c>
      <c r="D2771" s="12" t="str">
        <f t="shared" si="489"/>
        <v>BP_Motor_var</v>
      </c>
      <c r="E2771" s="13" t="str">
        <f t="shared" si="490"/>
        <v>CHP3_M10_M_BP_Motor_var</v>
      </c>
      <c r="F2771" s="14" t="str">
        <f t="shared" si="491"/>
        <v>BP_Motor_var_Blocking_Stop</v>
      </c>
      <c r="G2771" s="10" t="str">
        <f t="shared" si="492"/>
        <v>CHP3_M10_M_Blocking_Stop</v>
      </c>
      <c r="H2771" s="10" t="str">
        <f>VLOOKUP(基本表格!E2771,起始地址定义!A:D,4,FALSE)&amp;" "&amp;Q2771</f>
        <v>2435+P1-M11 3#刨片机磁选电机 电机控制 堵料导致停机</v>
      </c>
      <c r="I2771" s="10" t="str">
        <f t="shared" si="493"/>
        <v>DB1300,X1703.1</v>
      </c>
      <c r="J2771" s="13" t="str">
        <f>VLOOKUP(E2771,起始地址定义!A:D,2,FALSE)</f>
        <v>DB1300</v>
      </c>
      <c r="K2771" s="12" t="str">
        <f t="shared" si="494"/>
        <v>X1703.1</v>
      </c>
      <c r="L2771" s="13">
        <f>VLOOKUP(E2771,起始地址定义!A:D,3,FALSE)</f>
        <v>1700</v>
      </c>
      <c r="M2771" s="14">
        <f>VLOOKUP($F2771,类型描述及偏移量!$C:$H,2,FALSE)</f>
        <v>3.1</v>
      </c>
      <c r="N2771" s="14" t="str">
        <f>VLOOKUP($F2771,类型描述及偏移量!$C:$H,3,FALSE)</f>
        <v>离散</v>
      </c>
      <c r="O2771" s="14" t="str">
        <f>VLOOKUP($F2771,类型描述及偏移量!$C:$H,4,FALSE)</f>
        <v>On</v>
      </c>
      <c r="P2771" s="14" t="str">
        <f>VLOOKUP($F2771,类型描述及偏移量!$C:$H,5,FALSE)</f>
        <v>Yes</v>
      </c>
      <c r="Q2771" s="14" t="str">
        <f>VLOOKUP($F2771,类型描述及偏移量!$C:$H,6,FALSE)</f>
        <v>堵料导致停机</v>
      </c>
    </row>
    <row r="2772" hidden="1" spans="1:17">
      <c r="A2772" s="12" t="str">
        <f t="shared" si="486"/>
        <v>CHP3</v>
      </c>
      <c r="B2772" s="12" t="str">
        <f t="shared" si="487"/>
        <v>M10_M</v>
      </c>
      <c r="C2772" s="12" t="str">
        <f t="shared" si="488"/>
        <v>BreakTime</v>
      </c>
      <c r="D2772" s="12" t="str">
        <f t="shared" si="489"/>
        <v>BP_Motor_var</v>
      </c>
      <c r="E2772" s="13" t="str">
        <f t="shared" si="490"/>
        <v>CHP3_M10_M_BP_Motor_var</v>
      </c>
      <c r="F2772" s="14" t="str">
        <f t="shared" si="491"/>
        <v>BP_Motor_var_BreakTime</v>
      </c>
      <c r="G2772" s="10" t="str">
        <f t="shared" si="492"/>
        <v>CHP3_M10_M_BreakTime</v>
      </c>
      <c r="H2772" s="10" t="str">
        <f>VLOOKUP(基本表格!E2772,起始地址定义!A:D,4,FALSE)&amp;" "&amp;Q2772</f>
        <v>2435+P1-M11 3#刨片机磁选电机 电机控制 断链超时时间 秒</v>
      </c>
      <c r="I2772" s="10" t="str">
        <f t="shared" si="493"/>
        <v>DB1300,INT1704</v>
      </c>
      <c r="J2772" s="13" t="str">
        <f>VLOOKUP(E2772,起始地址定义!A:D,2,FALSE)</f>
        <v>DB1300</v>
      </c>
      <c r="K2772" s="12" t="str">
        <f t="shared" si="494"/>
        <v>INT1704</v>
      </c>
      <c r="L2772" s="13">
        <f>VLOOKUP(E2772,起始地址定义!A:D,3,FALSE)</f>
        <v>1700</v>
      </c>
      <c r="M2772" s="14">
        <f>VLOOKUP($F2772,类型描述及偏移量!$C:$H,2,FALSE)</f>
        <v>4</v>
      </c>
      <c r="N2772" s="14" t="str">
        <f>VLOOKUP($F2772,类型描述及偏移量!$C:$H,3,FALSE)</f>
        <v>整型</v>
      </c>
      <c r="O2772" s="14" t="str">
        <f>VLOOKUP($F2772,类型描述及偏移量!$C:$H,4,FALSE)</f>
        <v>None</v>
      </c>
      <c r="P2772" s="14" t="str">
        <f>VLOOKUP($F2772,类型描述及偏移量!$C:$H,5,FALSE)</f>
        <v>No</v>
      </c>
      <c r="Q2772" s="14" t="str">
        <f>VLOOKUP($F2772,类型描述及偏移量!$C:$H,6,FALSE)</f>
        <v>断链超时时间 秒</v>
      </c>
    </row>
    <row r="2773" hidden="1" spans="1:17">
      <c r="A2773" s="12" t="str">
        <f t="shared" si="486"/>
        <v>CHP3</v>
      </c>
      <c r="B2773" s="12" t="str">
        <f t="shared" si="487"/>
        <v>M10_M</v>
      </c>
      <c r="C2773" s="12" t="str">
        <f t="shared" si="488"/>
        <v>BlockingTime</v>
      </c>
      <c r="D2773" s="12" t="str">
        <f t="shared" si="489"/>
        <v>BP_Motor_var</v>
      </c>
      <c r="E2773" s="13" t="str">
        <f t="shared" si="490"/>
        <v>CHP3_M10_M_BP_Motor_var</v>
      </c>
      <c r="F2773" s="14" t="str">
        <f t="shared" si="491"/>
        <v>BP_Motor_var_BlockingTime</v>
      </c>
      <c r="G2773" s="10" t="str">
        <f t="shared" si="492"/>
        <v>CHP3_M10_M_BlockingTime</v>
      </c>
      <c r="H2773" s="10" t="str">
        <f>VLOOKUP(基本表格!E2773,起始地址定义!A:D,4,FALSE)&amp;" "&amp;Q2773</f>
        <v>2435+P1-M11 3#刨片机磁选电机 电机控制 堵料检测时间 秒</v>
      </c>
      <c r="I2773" s="10" t="str">
        <f t="shared" si="493"/>
        <v>DB1300,INT1706</v>
      </c>
      <c r="J2773" s="13" t="str">
        <f>VLOOKUP(E2773,起始地址定义!A:D,2,FALSE)</f>
        <v>DB1300</v>
      </c>
      <c r="K2773" s="12" t="str">
        <f t="shared" si="494"/>
        <v>INT1706</v>
      </c>
      <c r="L2773" s="13">
        <f>VLOOKUP(E2773,起始地址定义!A:D,3,FALSE)</f>
        <v>1700</v>
      </c>
      <c r="M2773" s="14">
        <f>VLOOKUP($F2773,类型描述及偏移量!$C:$H,2,FALSE)</f>
        <v>6</v>
      </c>
      <c r="N2773" s="14" t="str">
        <f>VLOOKUP($F2773,类型描述及偏移量!$C:$H,3,FALSE)</f>
        <v>整型</v>
      </c>
      <c r="O2773" s="14" t="str">
        <f>VLOOKUP($F2773,类型描述及偏移量!$C:$H,4,FALSE)</f>
        <v>None</v>
      </c>
      <c r="P2773" s="14" t="str">
        <f>VLOOKUP($F2773,类型描述及偏移量!$C:$H,5,FALSE)</f>
        <v>No</v>
      </c>
      <c r="Q2773" s="14" t="str">
        <f>VLOOKUP($F2773,类型描述及偏移量!$C:$H,6,FALSE)</f>
        <v>堵料检测时间 秒</v>
      </c>
    </row>
    <row r="2774" hidden="1" spans="1:17">
      <c r="A2774" s="12" t="str">
        <f t="shared" si="486"/>
        <v>CHP3</v>
      </c>
      <c r="B2774" s="12" t="str">
        <f t="shared" si="487"/>
        <v>M10_M</v>
      </c>
      <c r="C2774" s="12" t="str">
        <f t="shared" si="488"/>
        <v>PullSwitch_CHK</v>
      </c>
      <c r="D2774" s="12" t="str">
        <f t="shared" si="489"/>
        <v>BP_Motor_var</v>
      </c>
      <c r="E2774" s="13" t="str">
        <f t="shared" si="490"/>
        <v>CHP3_M10_M_BP_Motor_var</v>
      </c>
      <c r="F2774" s="14" t="str">
        <f t="shared" si="491"/>
        <v>BP_Motor_var_PullSwitch_CHK</v>
      </c>
      <c r="G2774" s="10" t="str">
        <f t="shared" si="492"/>
        <v>CHP3_M10_M_PullSwitch_CHK</v>
      </c>
      <c r="H2774" s="10" t="str">
        <f>VLOOKUP(基本表格!E2774,起始地址定义!A:D,4,FALSE)&amp;" "&amp;Q2774</f>
        <v>2435+P1-M11 3#刨片机磁选电机 电机控制 拉线开关</v>
      </c>
      <c r="I2774" s="10" t="str">
        <f t="shared" si="493"/>
        <v>DB1300,X1708.0</v>
      </c>
      <c r="J2774" s="13" t="str">
        <f>VLOOKUP(E2774,起始地址定义!A:D,2,FALSE)</f>
        <v>DB1300</v>
      </c>
      <c r="K2774" s="12" t="str">
        <f t="shared" si="494"/>
        <v>X1708.0</v>
      </c>
      <c r="L2774" s="13">
        <f>VLOOKUP(E2774,起始地址定义!A:D,3,FALSE)</f>
        <v>1700</v>
      </c>
      <c r="M2774" s="14">
        <f>VLOOKUP($F2774,类型描述及偏移量!$C:$H,2,FALSE)</f>
        <v>8</v>
      </c>
      <c r="N2774" s="14" t="str">
        <f>VLOOKUP($F2774,类型描述及偏移量!$C:$H,3,FALSE)</f>
        <v>离散</v>
      </c>
      <c r="O2774" s="14" t="str">
        <f>VLOOKUP($F2774,类型描述及偏移量!$C:$H,4,FALSE)</f>
        <v>On</v>
      </c>
      <c r="P2774" s="14" t="str">
        <f>VLOOKUP($F2774,类型描述及偏移量!$C:$H,5,FALSE)</f>
        <v>Yes</v>
      </c>
      <c r="Q2774" s="14" t="str">
        <f>VLOOKUP($F2774,类型描述及偏移量!$C:$H,6,FALSE)</f>
        <v>拉线开关</v>
      </c>
    </row>
    <row r="2775" hidden="1" spans="1:17">
      <c r="A2775" s="12" t="str">
        <f t="shared" si="486"/>
        <v>CHP3</v>
      </c>
      <c r="B2775" s="12" t="str">
        <f t="shared" si="487"/>
        <v>M10_M</v>
      </c>
      <c r="C2775" s="12" t="str">
        <f t="shared" si="488"/>
        <v>LMD_ALM</v>
      </c>
      <c r="D2775" s="12" t="str">
        <f t="shared" si="489"/>
        <v>BP_Motor_var</v>
      </c>
      <c r="E2775" s="13" t="str">
        <f t="shared" si="490"/>
        <v>CHP3_M10_M_BP_Motor_var</v>
      </c>
      <c r="F2775" s="14" t="str">
        <f t="shared" si="491"/>
        <v>BP_Motor_var_LMD_ALM</v>
      </c>
      <c r="G2775" s="10" t="str">
        <f t="shared" si="492"/>
        <v>CHP3_M10_M_LMD_ALM</v>
      </c>
      <c r="H2775" s="10" t="str">
        <f>VLOOKUP(基本表格!E2775,起始地址定义!A:D,4,FALSE)&amp;" "&amp;Q2775</f>
        <v>2435+P1-M11 3#刨片机磁选电机 电机控制 左跑偏报警</v>
      </c>
      <c r="I2775" s="10" t="str">
        <f t="shared" si="493"/>
        <v>DB1300,X1708.1</v>
      </c>
      <c r="J2775" s="13" t="str">
        <f>VLOOKUP(E2775,起始地址定义!A:D,2,FALSE)</f>
        <v>DB1300</v>
      </c>
      <c r="K2775" s="12" t="str">
        <f t="shared" si="494"/>
        <v>X1708.1</v>
      </c>
      <c r="L2775" s="13">
        <f>VLOOKUP(E2775,起始地址定义!A:D,3,FALSE)</f>
        <v>1700</v>
      </c>
      <c r="M2775" s="14">
        <f>VLOOKUP($F2775,类型描述及偏移量!$C:$H,2,FALSE)</f>
        <v>8.1</v>
      </c>
      <c r="N2775" s="14" t="str">
        <f>VLOOKUP($F2775,类型描述及偏移量!$C:$H,3,FALSE)</f>
        <v>离散</v>
      </c>
      <c r="O2775" s="14" t="str">
        <f>VLOOKUP($F2775,类型描述及偏移量!$C:$H,4,FALSE)</f>
        <v>On</v>
      </c>
      <c r="P2775" s="14" t="str">
        <f>VLOOKUP($F2775,类型描述及偏移量!$C:$H,5,FALSE)</f>
        <v>Yes</v>
      </c>
      <c r="Q2775" s="14" t="str">
        <f>VLOOKUP($F2775,类型描述及偏移量!$C:$H,6,FALSE)</f>
        <v>左跑偏报警</v>
      </c>
    </row>
    <row r="2776" hidden="1" spans="1:17">
      <c r="A2776" s="12" t="str">
        <f t="shared" si="486"/>
        <v>CHP3</v>
      </c>
      <c r="B2776" s="12" t="str">
        <f t="shared" si="487"/>
        <v>M10_M</v>
      </c>
      <c r="C2776" s="12" t="str">
        <f t="shared" si="488"/>
        <v>LMD_CHK_1</v>
      </c>
      <c r="D2776" s="12" t="str">
        <f t="shared" si="489"/>
        <v>BP_Motor_var</v>
      </c>
      <c r="E2776" s="13" t="str">
        <f t="shared" si="490"/>
        <v>CHP3_M10_M_BP_Motor_var</v>
      </c>
      <c r="F2776" s="14" t="str">
        <f t="shared" si="491"/>
        <v>BP_Motor_var_LMD_CHK_1</v>
      </c>
      <c r="G2776" s="10" t="str">
        <f t="shared" si="492"/>
        <v>CHP3_M10_M_LMD_CHK_1</v>
      </c>
      <c r="H2776" s="10" t="str">
        <f>VLOOKUP(基本表格!E2776,起始地址定义!A:D,4,FALSE)&amp;" "&amp;Q2776</f>
        <v>2435+P1-M11 3#刨片机磁选电机 电机控制 左跑偏1检测</v>
      </c>
      <c r="I2776" s="10" t="str">
        <f t="shared" si="493"/>
        <v>DB1300,X1708.2</v>
      </c>
      <c r="J2776" s="13" t="str">
        <f>VLOOKUP(E2776,起始地址定义!A:D,2,FALSE)</f>
        <v>DB1300</v>
      </c>
      <c r="K2776" s="12" t="str">
        <f t="shared" si="494"/>
        <v>X1708.2</v>
      </c>
      <c r="L2776" s="13">
        <f>VLOOKUP(E2776,起始地址定义!A:D,3,FALSE)</f>
        <v>1700</v>
      </c>
      <c r="M2776" s="14">
        <f>VLOOKUP($F2776,类型描述及偏移量!$C:$H,2,FALSE)</f>
        <v>8.2</v>
      </c>
      <c r="N2776" s="14" t="str">
        <f>VLOOKUP($F2776,类型描述及偏移量!$C:$H,3,FALSE)</f>
        <v>离散</v>
      </c>
      <c r="O2776" s="14" t="str">
        <f>VLOOKUP($F2776,类型描述及偏移量!$C:$H,4,FALSE)</f>
        <v>None</v>
      </c>
      <c r="P2776" s="14" t="str">
        <f>VLOOKUP($F2776,类型描述及偏移量!$C:$H,5,FALSE)</f>
        <v>Yes</v>
      </c>
      <c r="Q2776" s="14" t="str">
        <f>VLOOKUP($F2776,类型描述及偏移量!$C:$H,6,FALSE)</f>
        <v>左跑偏1检测</v>
      </c>
    </row>
    <row r="2777" hidden="1" spans="1:17">
      <c r="A2777" s="12" t="str">
        <f t="shared" si="486"/>
        <v>CHP3</v>
      </c>
      <c r="B2777" s="12" t="str">
        <f t="shared" si="487"/>
        <v>M10_M</v>
      </c>
      <c r="C2777" s="12" t="str">
        <f t="shared" si="488"/>
        <v>LMD_EN</v>
      </c>
      <c r="D2777" s="12" t="str">
        <f t="shared" si="489"/>
        <v>BP_Motor_var</v>
      </c>
      <c r="E2777" s="13" t="str">
        <f t="shared" si="490"/>
        <v>CHP3_M10_M_BP_Motor_var</v>
      </c>
      <c r="F2777" s="14" t="str">
        <f t="shared" si="491"/>
        <v>BP_Motor_var_LMD_EN</v>
      </c>
      <c r="G2777" s="10" t="str">
        <f t="shared" si="492"/>
        <v>CHP3_M10_M_LMD_EN</v>
      </c>
      <c r="H2777" s="10" t="str">
        <f>VLOOKUP(基本表格!E2777,起始地址定义!A:D,4,FALSE)&amp;" "&amp;Q2777</f>
        <v>2435+P1-M11 3#刨片机磁选电机 电机控制 左跑偏保护使能</v>
      </c>
      <c r="I2777" s="10" t="str">
        <f t="shared" si="493"/>
        <v>DB1300,X1708.3</v>
      </c>
      <c r="J2777" s="13" t="str">
        <f>VLOOKUP(E2777,起始地址定义!A:D,2,FALSE)</f>
        <v>DB1300</v>
      </c>
      <c r="K2777" s="12" t="str">
        <f t="shared" si="494"/>
        <v>X1708.3</v>
      </c>
      <c r="L2777" s="13">
        <f>VLOOKUP(E2777,起始地址定义!A:D,3,FALSE)</f>
        <v>1700</v>
      </c>
      <c r="M2777" s="14">
        <f>VLOOKUP($F2777,类型描述及偏移量!$C:$H,2,FALSE)</f>
        <v>8.3</v>
      </c>
      <c r="N2777" s="14" t="str">
        <f>VLOOKUP($F2777,类型描述及偏移量!$C:$H,3,FALSE)</f>
        <v>离散</v>
      </c>
      <c r="O2777" s="14" t="str">
        <f>VLOOKUP($F2777,类型描述及偏移量!$C:$H,4,FALSE)</f>
        <v>None</v>
      </c>
      <c r="P2777" s="14" t="str">
        <f>VLOOKUP($F2777,类型描述及偏移量!$C:$H,5,FALSE)</f>
        <v>No</v>
      </c>
      <c r="Q2777" s="14" t="str">
        <f>VLOOKUP($F2777,类型描述及偏移量!$C:$H,6,FALSE)</f>
        <v>左跑偏保护使能</v>
      </c>
    </row>
    <row r="2778" hidden="1" spans="1:17">
      <c r="A2778" s="12" t="str">
        <f t="shared" si="486"/>
        <v>CHP3</v>
      </c>
      <c r="B2778" s="12" t="str">
        <f t="shared" si="487"/>
        <v>M10_M</v>
      </c>
      <c r="C2778" s="12" t="str">
        <f t="shared" si="488"/>
        <v>LMD_Stop</v>
      </c>
      <c r="D2778" s="12" t="str">
        <f t="shared" si="489"/>
        <v>BP_Motor_var</v>
      </c>
      <c r="E2778" s="13" t="str">
        <f t="shared" si="490"/>
        <v>CHP3_M10_M_BP_Motor_var</v>
      </c>
      <c r="F2778" s="14" t="str">
        <f t="shared" si="491"/>
        <v>BP_Motor_var_LMD_Stop</v>
      </c>
      <c r="G2778" s="10" t="str">
        <f t="shared" si="492"/>
        <v>CHP3_M10_M_LMD_Stop</v>
      </c>
      <c r="H2778" s="10" t="str">
        <f>VLOOKUP(基本表格!E2778,起始地址定义!A:D,4,FALSE)&amp;" "&amp;Q2778</f>
        <v>2435+P1-M11 3#刨片机磁选电机 电机控制 左跑偏导致停机</v>
      </c>
      <c r="I2778" s="10" t="str">
        <f t="shared" si="493"/>
        <v>DB1300,X1708.4</v>
      </c>
      <c r="J2778" s="13" t="str">
        <f>VLOOKUP(E2778,起始地址定义!A:D,2,FALSE)</f>
        <v>DB1300</v>
      </c>
      <c r="K2778" s="12" t="str">
        <f t="shared" si="494"/>
        <v>X1708.4</v>
      </c>
      <c r="L2778" s="13">
        <f>VLOOKUP(E2778,起始地址定义!A:D,3,FALSE)</f>
        <v>1700</v>
      </c>
      <c r="M2778" s="14">
        <f>VLOOKUP($F2778,类型描述及偏移量!$C:$H,2,FALSE)</f>
        <v>8.4</v>
      </c>
      <c r="N2778" s="14" t="str">
        <f>VLOOKUP($F2778,类型描述及偏移量!$C:$H,3,FALSE)</f>
        <v>离散</v>
      </c>
      <c r="O2778" s="14" t="str">
        <f>VLOOKUP($F2778,类型描述及偏移量!$C:$H,4,FALSE)</f>
        <v>On</v>
      </c>
      <c r="P2778" s="14" t="str">
        <f>VLOOKUP($F2778,类型描述及偏移量!$C:$H,5,FALSE)</f>
        <v>Yes</v>
      </c>
      <c r="Q2778" s="14" t="str">
        <f>VLOOKUP($F2778,类型描述及偏移量!$C:$H,6,FALSE)</f>
        <v>左跑偏导致停机</v>
      </c>
    </row>
    <row r="2779" hidden="1" spans="1:17">
      <c r="A2779" s="12" t="str">
        <f t="shared" si="486"/>
        <v>CHP3</v>
      </c>
      <c r="B2779" s="12" t="str">
        <f t="shared" si="487"/>
        <v>M10_M</v>
      </c>
      <c r="C2779" s="12" t="str">
        <f t="shared" si="488"/>
        <v>LMD_Time</v>
      </c>
      <c r="D2779" s="12" t="str">
        <f t="shared" si="489"/>
        <v>BP_Motor_var</v>
      </c>
      <c r="E2779" s="13" t="str">
        <f t="shared" si="490"/>
        <v>CHP3_M10_M_BP_Motor_var</v>
      </c>
      <c r="F2779" s="14" t="str">
        <f t="shared" si="491"/>
        <v>BP_Motor_var_LMD_Time</v>
      </c>
      <c r="G2779" s="10" t="str">
        <f t="shared" si="492"/>
        <v>CHP3_M10_M_LMD_Time</v>
      </c>
      <c r="H2779" s="10" t="str">
        <f>VLOOKUP(基本表格!E2779,起始地址定义!A:D,4,FALSE)&amp;" "&amp;Q2779</f>
        <v>2435+P1-M11 3#刨片机磁选电机 电机控制 左跑偏检测时间</v>
      </c>
      <c r="I2779" s="10" t="str">
        <f t="shared" si="493"/>
        <v>DB1300,INT1710</v>
      </c>
      <c r="J2779" s="13" t="str">
        <f>VLOOKUP(E2779,起始地址定义!A:D,2,FALSE)</f>
        <v>DB1300</v>
      </c>
      <c r="K2779" s="12" t="str">
        <f t="shared" si="494"/>
        <v>INT1710</v>
      </c>
      <c r="L2779" s="13">
        <f>VLOOKUP(E2779,起始地址定义!A:D,3,FALSE)</f>
        <v>1700</v>
      </c>
      <c r="M2779" s="14">
        <f>VLOOKUP($F2779,类型描述及偏移量!$C:$H,2,FALSE)</f>
        <v>10</v>
      </c>
      <c r="N2779" s="14" t="str">
        <f>VLOOKUP($F2779,类型描述及偏移量!$C:$H,3,FALSE)</f>
        <v>整型</v>
      </c>
      <c r="O2779" s="14" t="str">
        <f>VLOOKUP($F2779,类型描述及偏移量!$C:$H,4,FALSE)</f>
        <v>None</v>
      </c>
      <c r="P2779" s="14" t="str">
        <f>VLOOKUP($F2779,类型描述及偏移量!$C:$H,5,FALSE)</f>
        <v>No</v>
      </c>
      <c r="Q2779" s="14" t="str">
        <f>VLOOKUP($F2779,类型描述及偏移量!$C:$H,6,FALSE)</f>
        <v>左跑偏检测时间</v>
      </c>
    </row>
    <row r="2780" hidden="1" spans="1:17">
      <c r="A2780" s="12" t="str">
        <f t="shared" si="486"/>
        <v>CHP3</v>
      </c>
      <c r="B2780" s="12" t="str">
        <f t="shared" si="487"/>
        <v>M10_M</v>
      </c>
      <c r="C2780" s="12" t="str">
        <f t="shared" si="488"/>
        <v>RMD_ALM</v>
      </c>
      <c r="D2780" s="12" t="str">
        <f t="shared" si="489"/>
        <v>BP_Motor_var</v>
      </c>
      <c r="E2780" s="13" t="str">
        <f t="shared" si="490"/>
        <v>CHP3_M10_M_BP_Motor_var</v>
      </c>
      <c r="F2780" s="14" t="str">
        <f t="shared" si="491"/>
        <v>BP_Motor_var_RMD_ALM</v>
      </c>
      <c r="G2780" s="10" t="str">
        <f t="shared" si="492"/>
        <v>CHP3_M10_M_RMD_ALM</v>
      </c>
      <c r="H2780" s="10" t="str">
        <f>VLOOKUP(基本表格!E2780,起始地址定义!A:D,4,FALSE)&amp;" "&amp;Q2780</f>
        <v>2435+P1-M11 3#刨片机磁选电机 电机控制 右 跑偏报警</v>
      </c>
      <c r="I2780" s="10" t="str">
        <f t="shared" si="493"/>
        <v>DB1300,X1712.0</v>
      </c>
      <c r="J2780" s="13" t="str">
        <f>VLOOKUP(E2780,起始地址定义!A:D,2,FALSE)</f>
        <v>DB1300</v>
      </c>
      <c r="K2780" s="12" t="str">
        <f t="shared" si="494"/>
        <v>X1712.0</v>
      </c>
      <c r="L2780" s="13">
        <f>VLOOKUP(E2780,起始地址定义!A:D,3,FALSE)</f>
        <v>1700</v>
      </c>
      <c r="M2780" s="14">
        <f>VLOOKUP($F2780,类型描述及偏移量!$C:$H,2,FALSE)</f>
        <v>12</v>
      </c>
      <c r="N2780" s="14" t="str">
        <f>VLOOKUP($F2780,类型描述及偏移量!$C:$H,3,FALSE)</f>
        <v>离散</v>
      </c>
      <c r="O2780" s="14" t="str">
        <f>VLOOKUP($F2780,类型描述及偏移量!$C:$H,4,FALSE)</f>
        <v>On</v>
      </c>
      <c r="P2780" s="14" t="str">
        <f>VLOOKUP($F2780,类型描述及偏移量!$C:$H,5,FALSE)</f>
        <v>Yes</v>
      </c>
      <c r="Q2780" s="14" t="str">
        <f>VLOOKUP($F2780,类型描述及偏移量!$C:$H,6,FALSE)</f>
        <v>右 跑偏报警</v>
      </c>
    </row>
    <row r="2781" hidden="1" spans="1:17">
      <c r="A2781" s="12" t="str">
        <f t="shared" si="486"/>
        <v>CHP3</v>
      </c>
      <c r="B2781" s="12" t="str">
        <f t="shared" si="487"/>
        <v>M10_M</v>
      </c>
      <c r="C2781" s="12" t="str">
        <f t="shared" si="488"/>
        <v>RMD_CHK_1</v>
      </c>
      <c r="D2781" s="12" t="str">
        <f t="shared" si="489"/>
        <v>BP_Motor_var</v>
      </c>
      <c r="E2781" s="13" t="str">
        <f t="shared" si="490"/>
        <v>CHP3_M10_M_BP_Motor_var</v>
      </c>
      <c r="F2781" s="14" t="str">
        <f t="shared" si="491"/>
        <v>BP_Motor_var_RMD_CHK_1</v>
      </c>
      <c r="G2781" s="10" t="str">
        <f t="shared" si="492"/>
        <v>CHP3_M10_M_RMD_CHK_1</v>
      </c>
      <c r="H2781" s="10" t="str">
        <f>VLOOKUP(基本表格!E2781,起始地址定义!A:D,4,FALSE)&amp;" "&amp;Q2781</f>
        <v>2435+P1-M11 3#刨片机磁选电机 电机控制 右跑偏1检测</v>
      </c>
      <c r="I2781" s="10" t="str">
        <f t="shared" si="493"/>
        <v>DB1300,X1712.1</v>
      </c>
      <c r="J2781" s="13" t="str">
        <f>VLOOKUP(E2781,起始地址定义!A:D,2,FALSE)</f>
        <v>DB1300</v>
      </c>
      <c r="K2781" s="12" t="str">
        <f t="shared" si="494"/>
        <v>X1712.1</v>
      </c>
      <c r="L2781" s="13">
        <f>VLOOKUP(E2781,起始地址定义!A:D,3,FALSE)</f>
        <v>1700</v>
      </c>
      <c r="M2781" s="14">
        <f>VLOOKUP($F2781,类型描述及偏移量!$C:$H,2,FALSE)</f>
        <v>12.1</v>
      </c>
      <c r="N2781" s="14" t="str">
        <f>VLOOKUP($F2781,类型描述及偏移量!$C:$H,3,FALSE)</f>
        <v>离散</v>
      </c>
      <c r="O2781" s="14" t="str">
        <f>VLOOKUP($F2781,类型描述及偏移量!$C:$H,4,FALSE)</f>
        <v>None</v>
      </c>
      <c r="P2781" s="14" t="str">
        <f>VLOOKUP($F2781,类型描述及偏移量!$C:$H,5,FALSE)</f>
        <v>Yes</v>
      </c>
      <c r="Q2781" s="14" t="str">
        <f>VLOOKUP($F2781,类型描述及偏移量!$C:$H,6,FALSE)</f>
        <v>右跑偏1检测</v>
      </c>
    </row>
    <row r="2782" hidden="1" spans="1:17">
      <c r="A2782" s="12" t="str">
        <f t="shared" si="486"/>
        <v>CHP3</v>
      </c>
      <c r="B2782" s="12" t="str">
        <f t="shared" si="487"/>
        <v>M10_M</v>
      </c>
      <c r="C2782" s="12" t="str">
        <f t="shared" si="488"/>
        <v>RMD_EN</v>
      </c>
      <c r="D2782" s="12" t="str">
        <f t="shared" si="489"/>
        <v>BP_Motor_var</v>
      </c>
      <c r="E2782" s="13" t="str">
        <f t="shared" si="490"/>
        <v>CHP3_M10_M_BP_Motor_var</v>
      </c>
      <c r="F2782" s="14" t="str">
        <f t="shared" si="491"/>
        <v>BP_Motor_var_RMD_EN</v>
      </c>
      <c r="G2782" s="10" t="str">
        <f t="shared" si="492"/>
        <v>CHP3_M10_M_RMD_EN</v>
      </c>
      <c r="H2782" s="10" t="str">
        <f>VLOOKUP(基本表格!E2782,起始地址定义!A:D,4,FALSE)&amp;" "&amp;Q2782</f>
        <v>2435+P1-M11 3#刨片机磁选电机 电机控制 右跑偏保护使能</v>
      </c>
      <c r="I2782" s="10" t="str">
        <f t="shared" si="493"/>
        <v>DB1300,X1712.2</v>
      </c>
      <c r="J2782" s="13" t="str">
        <f>VLOOKUP(E2782,起始地址定义!A:D,2,FALSE)</f>
        <v>DB1300</v>
      </c>
      <c r="K2782" s="12" t="str">
        <f t="shared" si="494"/>
        <v>X1712.2</v>
      </c>
      <c r="L2782" s="13">
        <f>VLOOKUP(E2782,起始地址定义!A:D,3,FALSE)</f>
        <v>1700</v>
      </c>
      <c r="M2782" s="14">
        <f>VLOOKUP($F2782,类型描述及偏移量!$C:$H,2,FALSE)</f>
        <v>12.2</v>
      </c>
      <c r="N2782" s="14" t="str">
        <f>VLOOKUP($F2782,类型描述及偏移量!$C:$H,3,FALSE)</f>
        <v>离散</v>
      </c>
      <c r="O2782" s="14" t="str">
        <f>VLOOKUP($F2782,类型描述及偏移量!$C:$H,4,FALSE)</f>
        <v>None</v>
      </c>
      <c r="P2782" s="14" t="str">
        <f>VLOOKUP($F2782,类型描述及偏移量!$C:$H,5,FALSE)</f>
        <v>No</v>
      </c>
      <c r="Q2782" s="14" t="str">
        <f>VLOOKUP($F2782,类型描述及偏移量!$C:$H,6,FALSE)</f>
        <v>右跑偏保护使能</v>
      </c>
    </row>
    <row r="2783" hidden="1" spans="1:17">
      <c r="A2783" s="12" t="str">
        <f t="shared" si="486"/>
        <v>CHP3</v>
      </c>
      <c r="B2783" s="12" t="str">
        <f t="shared" si="487"/>
        <v>M10_M</v>
      </c>
      <c r="C2783" s="12" t="str">
        <f t="shared" si="488"/>
        <v>RMD_Stop</v>
      </c>
      <c r="D2783" s="12" t="str">
        <f t="shared" si="489"/>
        <v>BP_Motor_var</v>
      </c>
      <c r="E2783" s="13" t="str">
        <f t="shared" si="490"/>
        <v>CHP3_M10_M_BP_Motor_var</v>
      </c>
      <c r="F2783" s="14" t="str">
        <f t="shared" si="491"/>
        <v>BP_Motor_var_RMD_Stop</v>
      </c>
      <c r="G2783" s="10" t="str">
        <f t="shared" si="492"/>
        <v>CHP3_M10_M_RMD_Stop</v>
      </c>
      <c r="H2783" s="10" t="str">
        <f>VLOOKUP(基本表格!E2783,起始地址定义!A:D,4,FALSE)&amp;" "&amp;Q2783</f>
        <v>2435+P1-M11 3#刨片机磁选电机 电机控制 右跑偏导致停机</v>
      </c>
      <c r="I2783" s="10" t="str">
        <f t="shared" si="493"/>
        <v>DB1300,X1712.3</v>
      </c>
      <c r="J2783" s="13" t="str">
        <f>VLOOKUP(E2783,起始地址定义!A:D,2,FALSE)</f>
        <v>DB1300</v>
      </c>
      <c r="K2783" s="12" t="str">
        <f t="shared" si="494"/>
        <v>X1712.3</v>
      </c>
      <c r="L2783" s="13">
        <f>VLOOKUP(E2783,起始地址定义!A:D,3,FALSE)</f>
        <v>1700</v>
      </c>
      <c r="M2783" s="14">
        <f>VLOOKUP($F2783,类型描述及偏移量!$C:$H,2,FALSE)</f>
        <v>12.3</v>
      </c>
      <c r="N2783" s="14" t="str">
        <f>VLOOKUP($F2783,类型描述及偏移量!$C:$H,3,FALSE)</f>
        <v>离散</v>
      </c>
      <c r="O2783" s="14" t="str">
        <f>VLOOKUP($F2783,类型描述及偏移量!$C:$H,4,FALSE)</f>
        <v>On</v>
      </c>
      <c r="P2783" s="14" t="str">
        <f>VLOOKUP($F2783,类型描述及偏移量!$C:$H,5,FALSE)</f>
        <v>Yes</v>
      </c>
      <c r="Q2783" s="14" t="str">
        <f>VLOOKUP($F2783,类型描述及偏移量!$C:$H,6,FALSE)</f>
        <v>右跑偏导致停机</v>
      </c>
    </row>
    <row r="2784" hidden="1" spans="1:17">
      <c r="A2784" s="12" t="str">
        <f t="shared" si="486"/>
        <v>CHP3</v>
      </c>
      <c r="B2784" s="12" t="str">
        <f t="shared" si="487"/>
        <v>M10_M</v>
      </c>
      <c r="C2784" s="12" t="str">
        <f t="shared" si="488"/>
        <v>RMD_Time</v>
      </c>
      <c r="D2784" s="12" t="str">
        <f t="shared" si="489"/>
        <v>BP_Motor_var</v>
      </c>
      <c r="E2784" s="13" t="str">
        <f t="shared" si="490"/>
        <v>CHP3_M10_M_BP_Motor_var</v>
      </c>
      <c r="F2784" s="14" t="str">
        <f t="shared" si="491"/>
        <v>BP_Motor_var_RMD_Time</v>
      </c>
      <c r="G2784" s="10" t="str">
        <f t="shared" si="492"/>
        <v>CHP3_M10_M_RMD_Time</v>
      </c>
      <c r="H2784" s="10" t="str">
        <f>VLOOKUP(基本表格!E2784,起始地址定义!A:D,4,FALSE)&amp;" "&amp;Q2784</f>
        <v>2435+P1-M11 3#刨片机磁选电机 电机控制 右跑偏检测时间</v>
      </c>
      <c r="I2784" s="10" t="str">
        <f t="shared" si="493"/>
        <v>DB1300,INT1714</v>
      </c>
      <c r="J2784" s="13" t="str">
        <f>VLOOKUP(E2784,起始地址定义!A:D,2,FALSE)</f>
        <v>DB1300</v>
      </c>
      <c r="K2784" s="12" t="str">
        <f t="shared" si="494"/>
        <v>INT1714</v>
      </c>
      <c r="L2784" s="13">
        <f>VLOOKUP(E2784,起始地址定义!A:D,3,FALSE)</f>
        <v>1700</v>
      </c>
      <c r="M2784" s="14">
        <f>VLOOKUP($F2784,类型描述及偏移量!$C:$H,2,FALSE)</f>
        <v>14</v>
      </c>
      <c r="N2784" s="14" t="str">
        <f>VLOOKUP($F2784,类型描述及偏移量!$C:$H,3,FALSE)</f>
        <v>整型</v>
      </c>
      <c r="O2784" s="14" t="str">
        <f>VLOOKUP($F2784,类型描述及偏移量!$C:$H,4,FALSE)</f>
        <v>None</v>
      </c>
      <c r="P2784" s="14" t="str">
        <f>VLOOKUP($F2784,类型描述及偏移量!$C:$H,5,FALSE)</f>
        <v>No</v>
      </c>
      <c r="Q2784" s="14" t="str">
        <f>VLOOKUP($F2784,类型描述及偏移量!$C:$H,6,FALSE)</f>
        <v>右跑偏检测时间</v>
      </c>
    </row>
    <row r="2785" hidden="1" spans="1:17">
      <c r="A2785" s="12" t="str">
        <f t="shared" si="486"/>
        <v>CHP3</v>
      </c>
      <c r="B2785" s="12" t="str">
        <f t="shared" si="487"/>
        <v>M10_M</v>
      </c>
      <c r="C2785" s="12" t="str">
        <f t="shared" si="488"/>
        <v>Motor_Delta</v>
      </c>
      <c r="D2785" s="12" t="str">
        <f t="shared" si="489"/>
        <v>BP_Motor_var</v>
      </c>
      <c r="E2785" s="13" t="str">
        <f t="shared" si="490"/>
        <v>CHP3_M10_M_BP_Motor_var</v>
      </c>
      <c r="F2785" s="14" t="str">
        <f t="shared" si="491"/>
        <v>BP_Motor_var_Motor_Delta</v>
      </c>
      <c r="G2785" s="10" t="str">
        <f t="shared" si="492"/>
        <v>CHP3_M10_M_Motor_Delta</v>
      </c>
      <c r="H2785" s="10" t="str">
        <f>VLOOKUP(基本表格!E2785,起始地址定义!A:D,4,FALSE)&amp;" "&amp;Q2785</f>
        <v>2435+P1-M11 3#刨片机磁选电机 电机控制 三角型</v>
      </c>
      <c r="I2785" s="10" t="str">
        <f t="shared" si="493"/>
        <v>DB1300,X1716.0</v>
      </c>
      <c r="J2785" s="13" t="str">
        <f>VLOOKUP(E2785,起始地址定义!A:D,2,FALSE)</f>
        <v>DB1300</v>
      </c>
      <c r="K2785" s="12" t="str">
        <f t="shared" si="494"/>
        <v>X1716.0</v>
      </c>
      <c r="L2785" s="13">
        <f>VLOOKUP(E2785,起始地址定义!A:D,3,FALSE)</f>
        <v>1700</v>
      </c>
      <c r="M2785" s="14">
        <f>VLOOKUP($F2785,类型描述及偏移量!$C:$H,2,FALSE)</f>
        <v>16</v>
      </c>
      <c r="N2785" s="14" t="str">
        <f>VLOOKUP($F2785,类型描述及偏移量!$C:$H,3,FALSE)</f>
        <v>离散</v>
      </c>
      <c r="O2785" s="14" t="str">
        <f>VLOOKUP($F2785,类型描述及偏移量!$C:$H,4,FALSE)</f>
        <v>None</v>
      </c>
      <c r="P2785" s="14" t="str">
        <f>VLOOKUP($F2785,类型描述及偏移量!$C:$H,5,FALSE)</f>
        <v>Yes</v>
      </c>
      <c r="Q2785" s="14" t="str">
        <f>VLOOKUP($F2785,类型描述及偏移量!$C:$H,6,FALSE)</f>
        <v>三角型</v>
      </c>
    </row>
    <row r="2786" hidden="1" spans="1:17">
      <c r="A2786" s="12" t="str">
        <f t="shared" si="486"/>
        <v>CHP3</v>
      </c>
      <c r="B2786" s="12" t="str">
        <f t="shared" si="487"/>
        <v>M10_M</v>
      </c>
      <c r="C2786" s="12" t="str">
        <f t="shared" si="488"/>
        <v>Motor_Wye</v>
      </c>
      <c r="D2786" s="12" t="str">
        <f t="shared" si="489"/>
        <v>BP_Motor_var</v>
      </c>
      <c r="E2786" s="13" t="str">
        <f t="shared" si="490"/>
        <v>CHP3_M10_M_BP_Motor_var</v>
      </c>
      <c r="F2786" s="14" t="str">
        <f t="shared" si="491"/>
        <v>BP_Motor_var_Motor_Wye</v>
      </c>
      <c r="G2786" s="10" t="str">
        <f t="shared" si="492"/>
        <v>CHP3_M10_M_Motor_Wye</v>
      </c>
      <c r="H2786" s="10" t="str">
        <f>VLOOKUP(基本表格!E2786,起始地址定义!A:D,4,FALSE)&amp;" "&amp;Q2786</f>
        <v>2435+P1-M11 3#刨片机磁选电机 电机控制 星型</v>
      </c>
      <c r="I2786" s="10" t="str">
        <f t="shared" si="493"/>
        <v>DB1300,X1716.1</v>
      </c>
      <c r="J2786" s="13" t="str">
        <f>VLOOKUP(E2786,起始地址定义!A:D,2,FALSE)</f>
        <v>DB1300</v>
      </c>
      <c r="K2786" s="12" t="str">
        <f t="shared" si="494"/>
        <v>X1716.1</v>
      </c>
      <c r="L2786" s="13">
        <f>VLOOKUP(E2786,起始地址定义!A:D,3,FALSE)</f>
        <v>1700</v>
      </c>
      <c r="M2786" s="14">
        <f>VLOOKUP($F2786,类型描述及偏移量!$C:$H,2,FALSE)</f>
        <v>16.1</v>
      </c>
      <c r="N2786" s="14" t="str">
        <f>VLOOKUP($F2786,类型描述及偏移量!$C:$H,3,FALSE)</f>
        <v>离散</v>
      </c>
      <c r="O2786" s="14" t="str">
        <f>VLOOKUP($F2786,类型描述及偏移量!$C:$H,4,FALSE)</f>
        <v>None</v>
      </c>
      <c r="P2786" s="14" t="str">
        <f>VLOOKUP($F2786,类型描述及偏移量!$C:$H,5,FALSE)</f>
        <v>Yes</v>
      </c>
      <c r="Q2786" s="14" t="str">
        <f>VLOOKUP($F2786,类型描述及偏移量!$C:$H,6,FALSE)</f>
        <v>星型</v>
      </c>
    </row>
    <row r="2787" hidden="1" spans="1:17">
      <c r="A2787" s="12" t="str">
        <f t="shared" si="486"/>
        <v>CHP3</v>
      </c>
      <c r="B2787" s="12" t="str">
        <f t="shared" si="487"/>
        <v>M10_M</v>
      </c>
      <c r="C2787" s="12" t="str">
        <f t="shared" si="488"/>
        <v>MSD</v>
      </c>
      <c r="D2787" s="12" t="str">
        <f t="shared" si="489"/>
        <v>BP_Motor_var</v>
      </c>
      <c r="E2787" s="13" t="str">
        <f t="shared" si="490"/>
        <v>CHP3_M10_M_BP_Motor_var</v>
      </c>
      <c r="F2787" s="14" t="str">
        <f t="shared" si="491"/>
        <v>BP_Motor_var_MSD</v>
      </c>
      <c r="G2787" s="10" t="str">
        <f t="shared" si="492"/>
        <v>CHP3_M10_M_MSD</v>
      </c>
      <c r="H2787" s="10" t="str">
        <f>VLOOKUP(基本表格!E2787,起始地址定义!A:D,4,FALSE)&amp;" "&amp;Q2787</f>
        <v>2435+P1-M11 3#刨片机磁选电机 电机控制 维修开关</v>
      </c>
      <c r="I2787" s="10" t="str">
        <f t="shared" si="493"/>
        <v>DB1300,X1716.2</v>
      </c>
      <c r="J2787" s="13" t="str">
        <f>VLOOKUP(E2787,起始地址定义!A:D,2,FALSE)</f>
        <v>DB1300</v>
      </c>
      <c r="K2787" s="12" t="str">
        <f t="shared" si="494"/>
        <v>X1716.2</v>
      </c>
      <c r="L2787" s="13">
        <f>VLOOKUP(E2787,起始地址定义!A:D,3,FALSE)</f>
        <v>1700</v>
      </c>
      <c r="M2787" s="14">
        <f>VLOOKUP($F2787,类型描述及偏移量!$C:$H,2,FALSE)</f>
        <v>16.2</v>
      </c>
      <c r="N2787" s="14" t="str">
        <f>VLOOKUP($F2787,类型描述及偏移量!$C:$H,3,FALSE)</f>
        <v>离散</v>
      </c>
      <c r="O2787" s="14" t="str">
        <f>VLOOKUP($F2787,类型描述及偏移量!$C:$H,4,FALSE)</f>
        <v>On</v>
      </c>
      <c r="P2787" s="14" t="str">
        <f>VLOOKUP($F2787,类型描述及偏移量!$C:$H,5,FALSE)</f>
        <v>Yes</v>
      </c>
      <c r="Q2787" s="14" t="str">
        <f>VLOOKUP($F2787,类型描述及偏移量!$C:$H,6,FALSE)</f>
        <v>维修开关</v>
      </c>
    </row>
    <row r="2788" hidden="1" spans="1:17">
      <c r="A2788" s="12" t="str">
        <f t="shared" si="486"/>
        <v>CHP3</v>
      </c>
      <c r="B2788" s="12" t="str">
        <f t="shared" si="487"/>
        <v>M10_M</v>
      </c>
      <c r="C2788" s="12" t="str">
        <f t="shared" si="488"/>
        <v>LMD_CHK_2</v>
      </c>
      <c r="D2788" s="12" t="str">
        <f t="shared" si="489"/>
        <v>BP_Motor_var</v>
      </c>
      <c r="E2788" s="13" t="str">
        <f t="shared" si="490"/>
        <v>CHP3_M10_M_BP_Motor_var</v>
      </c>
      <c r="F2788" s="14" t="str">
        <f t="shared" si="491"/>
        <v>BP_Motor_var_LMD_CHK_2</v>
      </c>
      <c r="G2788" s="10" t="str">
        <f t="shared" si="492"/>
        <v>CHP3_M10_M_LMD_CHK_2</v>
      </c>
      <c r="H2788" s="10" t="str">
        <f>VLOOKUP(基本表格!E2788,起始地址定义!A:D,4,FALSE)&amp;" "&amp;Q2788</f>
        <v>2435+P1-M11 3#刨片机磁选电机 电机控制 左跑偏2检测</v>
      </c>
      <c r="I2788" s="10" t="str">
        <f t="shared" si="493"/>
        <v>DB1300,X1716.3</v>
      </c>
      <c r="J2788" s="13" t="str">
        <f>VLOOKUP(E2788,起始地址定义!A:D,2,FALSE)</f>
        <v>DB1300</v>
      </c>
      <c r="K2788" s="12" t="str">
        <f t="shared" si="494"/>
        <v>X1716.3</v>
      </c>
      <c r="L2788" s="13">
        <f>VLOOKUP(E2788,起始地址定义!A:D,3,FALSE)</f>
        <v>1700</v>
      </c>
      <c r="M2788" s="14">
        <f>VLOOKUP($F2788,类型描述及偏移量!$C:$H,2,FALSE)</f>
        <v>16.3</v>
      </c>
      <c r="N2788" s="14" t="str">
        <f>VLOOKUP($F2788,类型描述及偏移量!$C:$H,3,FALSE)</f>
        <v>离散</v>
      </c>
      <c r="O2788" s="14" t="str">
        <f>VLOOKUP($F2788,类型描述及偏移量!$C:$H,4,FALSE)</f>
        <v>None</v>
      </c>
      <c r="P2788" s="14" t="str">
        <f>VLOOKUP($F2788,类型描述及偏移量!$C:$H,5,FALSE)</f>
        <v>Yes</v>
      </c>
      <c r="Q2788" s="14" t="str">
        <f>VLOOKUP($F2788,类型描述及偏移量!$C:$H,6,FALSE)</f>
        <v>左跑偏2检测</v>
      </c>
    </row>
    <row r="2789" hidden="1" spans="1:17">
      <c r="A2789" s="12" t="str">
        <f t="shared" si="486"/>
        <v>CHP3</v>
      </c>
      <c r="B2789" s="12" t="str">
        <f t="shared" si="487"/>
        <v>M10_M</v>
      </c>
      <c r="C2789" s="12" t="str">
        <f t="shared" si="488"/>
        <v>RMD_CHK_2</v>
      </c>
      <c r="D2789" s="12" t="str">
        <f t="shared" si="489"/>
        <v>BP_Motor_var</v>
      </c>
      <c r="E2789" s="13" t="str">
        <f t="shared" si="490"/>
        <v>CHP3_M10_M_BP_Motor_var</v>
      </c>
      <c r="F2789" s="14" t="str">
        <f t="shared" si="491"/>
        <v>BP_Motor_var_RMD_CHK_2</v>
      </c>
      <c r="G2789" s="10" t="str">
        <f t="shared" si="492"/>
        <v>CHP3_M10_M_RMD_CHK_2</v>
      </c>
      <c r="H2789" s="10" t="str">
        <f>VLOOKUP(基本表格!E2789,起始地址定义!A:D,4,FALSE)&amp;" "&amp;Q2789</f>
        <v>2435+P1-M11 3#刨片机磁选电机 电机控制 右跑偏2检测</v>
      </c>
      <c r="I2789" s="10" t="str">
        <f t="shared" si="493"/>
        <v>DB1300,X1716.4</v>
      </c>
      <c r="J2789" s="13" t="str">
        <f>VLOOKUP(E2789,起始地址定义!A:D,2,FALSE)</f>
        <v>DB1300</v>
      </c>
      <c r="K2789" s="12" t="str">
        <f t="shared" si="494"/>
        <v>X1716.4</v>
      </c>
      <c r="L2789" s="13">
        <f>VLOOKUP(E2789,起始地址定义!A:D,3,FALSE)</f>
        <v>1700</v>
      </c>
      <c r="M2789" s="14">
        <f>VLOOKUP($F2789,类型描述及偏移量!$C:$H,2,FALSE)</f>
        <v>16.4</v>
      </c>
      <c r="N2789" s="14" t="str">
        <f>VLOOKUP($F2789,类型描述及偏移量!$C:$H,3,FALSE)</f>
        <v>离散</v>
      </c>
      <c r="O2789" s="14" t="str">
        <f>VLOOKUP($F2789,类型描述及偏移量!$C:$H,4,FALSE)</f>
        <v>None</v>
      </c>
      <c r="P2789" s="14" t="str">
        <f>VLOOKUP($F2789,类型描述及偏移量!$C:$H,5,FALSE)</f>
        <v>Yes</v>
      </c>
      <c r="Q2789" s="14" t="str">
        <f>VLOOKUP($F2789,类型描述及偏移量!$C:$H,6,FALSE)</f>
        <v>右跑偏2检测</v>
      </c>
    </row>
    <row r="2790" hidden="1" spans="1:17">
      <c r="A2790" s="12" t="str">
        <f t="shared" si="486"/>
        <v>CHP3</v>
      </c>
      <c r="B2790" s="12" t="str">
        <f t="shared" si="487"/>
        <v>M10_M</v>
      </c>
      <c r="C2790" s="12" t="str">
        <f t="shared" si="488"/>
        <v>InterStarTime</v>
      </c>
      <c r="D2790" s="12" t="str">
        <f t="shared" si="489"/>
        <v>BP_Motor_var</v>
      </c>
      <c r="E2790" s="13" t="str">
        <f t="shared" si="490"/>
        <v>CHP3_M10_M_BP_Motor_var</v>
      </c>
      <c r="F2790" s="14" t="str">
        <f t="shared" si="491"/>
        <v>BP_Motor_var_InterStarTime</v>
      </c>
      <c r="G2790" s="10" t="str">
        <f t="shared" si="492"/>
        <v>CHP3_M10_M_InterStarTime</v>
      </c>
      <c r="H2790" s="10" t="str">
        <f>VLOOKUP(基本表格!E2790,起始地址定义!A:D,4,FALSE)&amp;" "&amp;Q2790</f>
        <v>2435+P1-M11 3#刨片机磁选电机 电机控制 联动启动延时</v>
      </c>
      <c r="I2790" s="10" t="str">
        <f t="shared" si="493"/>
        <v>DB1300,INT1718</v>
      </c>
      <c r="J2790" s="13" t="str">
        <f>VLOOKUP(E2790,起始地址定义!A:D,2,FALSE)</f>
        <v>DB1300</v>
      </c>
      <c r="K2790" s="12" t="str">
        <f t="shared" si="494"/>
        <v>INT1718</v>
      </c>
      <c r="L2790" s="13">
        <f>VLOOKUP(E2790,起始地址定义!A:D,3,FALSE)</f>
        <v>1700</v>
      </c>
      <c r="M2790" s="14">
        <f>VLOOKUP($F2790,类型描述及偏移量!$C:$H,2,FALSE)</f>
        <v>18</v>
      </c>
      <c r="N2790" s="14" t="str">
        <f>VLOOKUP($F2790,类型描述及偏移量!$C:$H,3,FALSE)</f>
        <v>整型</v>
      </c>
      <c r="O2790" s="14" t="str">
        <f>VLOOKUP($F2790,类型描述及偏移量!$C:$H,4,FALSE)</f>
        <v>None</v>
      </c>
      <c r="P2790" s="14" t="str">
        <f>VLOOKUP($F2790,类型描述及偏移量!$C:$H,5,FALSE)</f>
        <v>No</v>
      </c>
      <c r="Q2790" s="14" t="str">
        <f>VLOOKUP($F2790,类型描述及偏移量!$C:$H,6,FALSE)</f>
        <v>联动启动延时</v>
      </c>
    </row>
    <row r="2791" hidden="1" spans="1:17">
      <c r="A2791" s="12" t="str">
        <f t="shared" si="486"/>
        <v>CHP3</v>
      </c>
      <c r="B2791" s="12" t="str">
        <f t="shared" si="487"/>
        <v>M10_M</v>
      </c>
      <c r="C2791" s="12" t="str">
        <f t="shared" si="488"/>
        <v>Alt_TMR</v>
      </c>
      <c r="D2791" s="12" t="str">
        <f t="shared" si="489"/>
        <v>BP_Motor_var</v>
      </c>
      <c r="E2791" s="13" t="str">
        <f t="shared" si="490"/>
        <v>CHP3_M10_M_BP_Motor_var</v>
      </c>
      <c r="F2791" s="14" t="str">
        <f t="shared" si="491"/>
        <v>BP_Motor_var_Alt_TMR</v>
      </c>
      <c r="G2791" s="10" t="str">
        <f t="shared" si="492"/>
        <v>CHP3_M10_M_Alt_TMR</v>
      </c>
      <c r="H2791" s="10" t="str">
        <f>VLOOKUP(基本表格!E2791,起始地址定义!A:D,4,FALSE)&amp;" "&amp;Q2791</f>
        <v>2435+P1-M11 3#刨片机磁选电机 电机控制 起动转换时间 秒</v>
      </c>
      <c r="I2791" s="10" t="str">
        <f t="shared" si="493"/>
        <v>DB1300,INT1720</v>
      </c>
      <c r="J2791" s="13" t="str">
        <f>VLOOKUP(E2791,起始地址定义!A:D,2,FALSE)</f>
        <v>DB1300</v>
      </c>
      <c r="K2791" s="12" t="str">
        <f t="shared" si="494"/>
        <v>INT1720</v>
      </c>
      <c r="L2791" s="13">
        <f>VLOOKUP(E2791,起始地址定义!A:D,3,FALSE)</f>
        <v>1700</v>
      </c>
      <c r="M2791" s="14">
        <f>VLOOKUP($F2791,类型描述及偏移量!$C:$H,2,FALSE)</f>
        <v>20</v>
      </c>
      <c r="N2791" s="14" t="str">
        <f>VLOOKUP($F2791,类型描述及偏移量!$C:$H,3,FALSE)</f>
        <v>整型</v>
      </c>
      <c r="O2791" s="14" t="str">
        <f>VLOOKUP($F2791,类型描述及偏移量!$C:$H,4,FALSE)</f>
        <v>None</v>
      </c>
      <c r="P2791" s="14" t="str">
        <f>VLOOKUP($F2791,类型描述及偏移量!$C:$H,5,FALSE)</f>
        <v>No</v>
      </c>
      <c r="Q2791" s="14" t="str">
        <f>VLOOKUP($F2791,类型描述及偏移量!$C:$H,6,FALSE)</f>
        <v>起动转换时间 秒</v>
      </c>
    </row>
    <row r="2792" hidden="1" spans="1:17">
      <c r="A2792" s="12" t="str">
        <f t="shared" si="486"/>
        <v>CHP3</v>
      </c>
      <c r="B2792" s="12" t="str">
        <f t="shared" si="487"/>
        <v>M11_M</v>
      </c>
      <c r="C2792" s="12" t="str">
        <f t="shared" si="488"/>
        <v>Enable</v>
      </c>
      <c r="D2792" s="12" t="str">
        <f t="shared" si="489"/>
        <v>BP_Motor_var</v>
      </c>
      <c r="E2792" s="13" t="str">
        <f t="shared" si="490"/>
        <v>CHP3_M11_M_BP_Motor_var</v>
      </c>
      <c r="F2792" s="14" t="str">
        <f t="shared" si="491"/>
        <v>BP_Motor_var_Enable</v>
      </c>
      <c r="G2792" s="10" t="str">
        <f t="shared" si="492"/>
        <v>CHP3_M11_M_Enable</v>
      </c>
      <c r="H2792" s="10" t="str">
        <f>VLOOKUP(基本表格!E2792,起始地址定义!A:D,4,FALSE)&amp;" "&amp;Q2792</f>
        <v>2435+P6-M7 3#刨片机分料电机 电机控制 使能</v>
      </c>
      <c r="I2792" s="10" t="str">
        <f t="shared" si="493"/>
        <v>DB1300,X1750.0</v>
      </c>
      <c r="J2792" s="13" t="str">
        <f>VLOOKUP(E2792,起始地址定义!A:D,2,FALSE)</f>
        <v>DB1300</v>
      </c>
      <c r="K2792" s="12" t="str">
        <f t="shared" si="494"/>
        <v>X1750.0</v>
      </c>
      <c r="L2792" s="13">
        <f>VLOOKUP(E2792,起始地址定义!A:D,3,FALSE)</f>
        <v>1750</v>
      </c>
      <c r="M2792" s="14">
        <f>VLOOKUP($F2792,类型描述及偏移量!$C:$H,2,FALSE)</f>
        <v>0</v>
      </c>
      <c r="N2792" s="14" t="str">
        <f>VLOOKUP($F2792,类型描述及偏移量!$C:$H,3,FALSE)</f>
        <v>离散</v>
      </c>
      <c r="O2792" s="14" t="str">
        <f>VLOOKUP($F2792,类型描述及偏移量!$C:$H,4,FALSE)</f>
        <v>None</v>
      </c>
      <c r="P2792" s="14" t="str">
        <f>VLOOKUP($F2792,类型描述及偏移量!$C:$H,5,FALSE)</f>
        <v>No</v>
      </c>
      <c r="Q2792" s="14" t="str">
        <f>VLOOKUP($F2792,类型描述及偏移量!$C:$H,6,FALSE)</f>
        <v>使能</v>
      </c>
    </row>
    <row r="2793" hidden="1" spans="1:17">
      <c r="A2793" s="12" t="str">
        <f t="shared" si="486"/>
        <v>CHP3</v>
      </c>
      <c r="B2793" s="12" t="str">
        <f t="shared" si="487"/>
        <v>M11_M</v>
      </c>
      <c r="C2793" s="12" t="str">
        <f t="shared" si="488"/>
        <v>Auto_Status</v>
      </c>
      <c r="D2793" s="12" t="str">
        <f t="shared" si="489"/>
        <v>BP_Motor_var</v>
      </c>
      <c r="E2793" s="13" t="str">
        <f t="shared" si="490"/>
        <v>CHP3_M11_M_BP_Motor_var</v>
      </c>
      <c r="F2793" s="14" t="str">
        <f t="shared" si="491"/>
        <v>BP_Motor_var_Auto_Status</v>
      </c>
      <c r="G2793" s="10" t="str">
        <f t="shared" si="492"/>
        <v>CHP3_M11_M_Auto_Status</v>
      </c>
      <c r="H2793" s="10" t="str">
        <f>VLOOKUP(基本表格!E2793,起始地址定义!A:D,4,FALSE)&amp;" "&amp;Q2793</f>
        <v>2435+P6-M7 3#刨片机分料电机 电机控制 手自动状态</v>
      </c>
      <c r="I2793" s="10" t="str">
        <f t="shared" si="493"/>
        <v>DB1300,X1750.3</v>
      </c>
      <c r="J2793" s="13" t="str">
        <f>VLOOKUP(E2793,起始地址定义!A:D,2,FALSE)</f>
        <v>DB1300</v>
      </c>
      <c r="K2793" s="12" t="str">
        <f t="shared" si="494"/>
        <v>X1750.3</v>
      </c>
      <c r="L2793" s="13">
        <f>VLOOKUP(E2793,起始地址定义!A:D,3,FALSE)</f>
        <v>1750</v>
      </c>
      <c r="M2793" s="14">
        <f>VLOOKUP($F2793,类型描述及偏移量!$C:$H,2,FALSE)</f>
        <v>0.3</v>
      </c>
      <c r="N2793" s="14" t="str">
        <f>VLOOKUP($F2793,类型描述及偏移量!$C:$H,3,FALSE)</f>
        <v>离散</v>
      </c>
      <c r="O2793" s="14" t="str">
        <f>VLOOKUP($F2793,类型描述及偏移量!$C:$H,4,FALSE)</f>
        <v>None</v>
      </c>
      <c r="P2793" s="14" t="str">
        <f>VLOOKUP($F2793,类型描述及偏移量!$C:$H,5,FALSE)</f>
        <v>Yes</v>
      </c>
      <c r="Q2793" s="14" t="str">
        <f>VLOOKUP($F2793,类型描述及偏移量!$C:$H,6,FALSE)</f>
        <v>手自动状态</v>
      </c>
    </row>
    <row r="2794" hidden="1" spans="1:17">
      <c r="A2794" s="12" t="str">
        <f t="shared" si="486"/>
        <v>CHP3</v>
      </c>
      <c r="B2794" s="12" t="str">
        <f t="shared" si="487"/>
        <v>M11_M</v>
      </c>
      <c r="C2794" s="12" t="str">
        <f t="shared" si="488"/>
        <v>Loc_Rem</v>
      </c>
      <c r="D2794" s="12" t="str">
        <f t="shared" si="489"/>
        <v>BP_Motor_var</v>
      </c>
      <c r="E2794" s="13" t="str">
        <f t="shared" si="490"/>
        <v>CHP3_M11_M_BP_Motor_var</v>
      </c>
      <c r="F2794" s="14" t="str">
        <f t="shared" si="491"/>
        <v>BP_Motor_var_Loc_Rem</v>
      </c>
      <c r="G2794" s="10" t="str">
        <f t="shared" si="492"/>
        <v>CHP3_M11_M_Loc_Rem</v>
      </c>
      <c r="H2794" s="10" t="str">
        <f>VLOOKUP(基本表格!E2794,起始地址定义!A:D,4,FALSE)&amp;" "&amp;Q2794</f>
        <v>2435+P6-M7 3#刨片机分料电机 电机控制 本地/远程(检修/待机）</v>
      </c>
      <c r="I2794" s="10" t="str">
        <f t="shared" si="493"/>
        <v>DB1300,X1750.4</v>
      </c>
      <c r="J2794" s="13" t="str">
        <f>VLOOKUP(E2794,起始地址定义!A:D,2,FALSE)</f>
        <v>DB1300</v>
      </c>
      <c r="K2794" s="12" t="str">
        <f t="shared" si="494"/>
        <v>X1750.4</v>
      </c>
      <c r="L2794" s="13">
        <f>VLOOKUP(E2794,起始地址定义!A:D,3,FALSE)</f>
        <v>1750</v>
      </c>
      <c r="M2794" s="14">
        <f>VLOOKUP($F2794,类型描述及偏移量!$C:$H,2,FALSE)</f>
        <v>0.4</v>
      </c>
      <c r="N2794" s="14" t="str">
        <f>VLOOKUP($F2794,类型描述及偏移量!$C:$H,3,FALSE)</f>
        <v>离散</v>
      </c>
      <c r="O2794" s="14" t="str">
        <f>VLOOKUP($F2794,类型描述及偏移量!$C:$H,4,FALSE)</f>
        <v>None</v>
      </c>
      <c r="P2794" s="14" t="str">
        <f>VLOOKUP($F2794,类型描述及偏移量!$C:$H,5,FALSE)</f>
        <v>Yes</v>
      </c>
      <c r="Q2794" s="14" t="str">
        <f>VLOOKUP($F2794,类型描述及偏移量!$C:$H,6,FALSE)</f>
        <v>本地/远程(检修/待机）</v>
      </c>
    </row>
    <row r="2795" hidden="1" spans="1:17">
      <c r="A2795" s="12" t="str">
        <f t="shared" si="486"/>
        <v>CHP3</v>
      </c>
      <c r="B2795" s="12" t="str">
        <f t="shared" si="487"/>
        <v>M11_M</v>
      </c>
      <c r="C2795" s="12" t="str">
        <f t="shared" si="488"/>
        <v>ON_HMI</v>
      </c>
      <c r="D2795" s="12" t="str">
        <f t="shared" si="489"/>
        <v>BP_Motor_var</v>
      </c>
      <c r="E2795" s="13" t="str">
        <f t="shared" si="490"/>
        <v>CHP3_M11_M_BP_Motor_var</v>
      </c>
      <c r="F2795" s="14" t="str">
        <f t="shared" si="491"/>
        <v>BP_Motor_var_ON_HMI</v>
      </c>
      <c r="G2795" s="10" t="str">
        <f t="shared" si="492"/>
        <v>CHP3_M11_M_ON_HMI</v>
      </c>
      <c r="H2795" s="10" t="str">
        <f>VLOOKUP(基本表格!E2795,起始地址定义!A:D,4,FALSE)&amp;" "&amp;Q2795</f>
        <v>2435+P6-M7 3#刨片机分料电机 电机控制 开启_上位机(正转)</v>
      </c>
      <c r="I2795" s="10" t="str">
        <f t="shared" si="493"/>
        <v>DB1300,X1750.6</v>
      </c>
      <c r="J2795" s="13" t="str">
        <f>VLOOKUP(E2795,起始地址定义!A:D,2,FALSE)</f>
        <v>DB1300</v>
      </c>
      <c r="K2795" s="12" t="str">
        <f t="shared" si="494"/>
        <v>X1750.6</v>
      </c>
      <c r="L2795" s="13">
        <f>VLOOKUP(E2795,起始地址定义!A:D,3,FALSE)</f>
        <v>1750</v>
      </c>
      <c r="M2795" s="14">
        <f>VLOOKUP($F2795,类型描述及偏移量!$C:$H,2,FALSE)</f>
        <v>0.6</v>
      </c>
      <c r="N2795" s="14" t="str">
        <f>VLOOKUP($F2795,类型描述及偏移量!$C:$H,3,FALSE)</f>
        <v>离散</v>
      </c>
      <c r="O2795" s="14" t="str">
        <f>VLOOKUP($F2795,类型描述及偏移量!$C:$H,4,FALSE)</f>
        <v>None</v>
      </c>
      <c r="P2795" s="14" t="str">
        <f>VLOOKUP($F2795,类型描述及偏移量!$C:$H,5,FALSE)</f>
        <v>No</v>
      </c>
      <c r="Q2795" s="14" t="str">
        <f>VLOOKUP($F2795,类型描述及偏移量!$C:$H,6,FALSE)</f>
        <v>开启_上位机(正转)</v>
      </c>
    </row>
    <row r="2796" hidden="1" spans="1:17">
      <c r="A2796" s="12" t="str">
        <f t="shared" si="486"/>
        <v>CHP3</v>
      </c>
      <c r="B2796" s="12" t="str">
        <f t="shared" si="487"/>
        <v>M11_M</v>
      </c>
      <c r="C2796" s="12" t="str">
        <f t="shared" si="488"/>
        <v>OFF_HMI</v>
      </c>
      <c r="D2796" s="12" t="str">
        <f t="shared" si="489"/>
        <v>BP_Motor_var</v>
      </c>
      <c r="E2796" s="13" t="str">
        <f t="shared" si="490"/>
        <v>CHP3_M11_M_BP_Motor_var</v>
      </c>
      <c r="F2796" s="14" t="str">
        <f t="shared" si="491"/>
        <v>BP_Motor_var_OFF_HMI</v>
      </c>
      <c r="G2796" s="10" t="str">
        <f t="shared" si="492"/>
        <v>CHP3_M11_M_OFF_HMI</v>
      </c>
      <c r="H2796" s="10" t="str">
        <f>VLOOKUP(基本表格!E2796,起始地址定义!A:D,4,FALSE)&amp;" "&amp;Q2796</f>
        <v>2435+P6-M7 3#刨片机分料电机 电机控制 停止_上位机(反转)</v>
      </c>
      <c r="I2796" s="10" t="str">
        <f t="shared" si="493"/>
        <v>DB1300,X1751.0</v>
      </c>
      <c r="J2796" s="13" t="str">
        <f>VLOOKUP(E2796,起始地址定义!A:D,2,FALSE)</f>
        <v>DB1300</v>
      </c>
      <c r="K2796" s="12" t="str">
        <f t="shared" si="494"/>
        <v>X1751.0</v>
      </c>
      <c r="L2796" s="13">
        <f>VLOOKUP(E2796,起始地址定义!A:D,3,FALSE)</f>
        <v>1750</v>
      </c>
      <c r="M2796" s="14">
        <f>VLOOKUP($F2796,类型描述及偏移量!$C:$H,2,FALSE)</f>
        <v>1</v>
      </c>
      <c r="N2796" s="14" t="str">
        <f>VLOOKUP($F2796,类型描述及偏移量!$C:$H,3,FALSE)</f>
        <v>离散</v>
      </c>
      <c r="O2796" s="14" t="str">
        <f>VLOOKUP($F2796,类型描述及偏移量!$C:$H,4,FALSE)</f>
        <v>None</v>
      </c>
      <c r="P2796" s="14" t="str">
        <f>VLOOKUP($F2796,类型描述及偏移量!$C:$H,5,FALSE)</f>
        <v>No</v>
      </c>
      <c r="Q2796" s="14" t="str">
        <f>VLOOKUP($F2796,类型描述及偏移量!$C:$H,6,FALSE)</f>
        <v>停止_上位机(反转)</v>
      </c>
    </row>
    <row r="2797" hidden="1" spans="1:17">
      <c r="A2797" s="12" t="str">
        <f t="shared" si="486"/>
        <v>CHP3</v>
      </c>
      <c r="B2797" s="12" t="str">
        <f t="shared" si="487"/>
        <v>M11_M</v>
      </c>
      <c r="C2797" s="12" t="str">
        <f t="shared" si="488"/>
        <v>Fan</v>
      </c>
      <c r="D2797" s="12" t="str">
        <f t="shared" si="489"/>
        <v>BP_Motor_var</v>
      </c>
      <c r="E2797" s="13" t="str">
        <f t="shared" si="490"/>
        <v>CHP3_M11_M_BP_Motor_var</v>
      </c>
      <c r="F2797" s="14" t="str">
        <f t="shared" si="491"/>
        <v>BP_Motor_var_Fan</v>
      </c>
      <c r="G2797" s="10" t="str">
        <f t="shared" si="492"/>
        <v>CHP3_M11_M_Fan</v>
      </c>
      <c r="H2797" s="10" t="str">
        <f>VLOOKUP(基本表格!E2797,起始地址定义!A:D,4,FALSE)&amp;" "&amp;Q2797</f>
        <v>2435+P6-M7 3#刨片机分料电机 电机控制 通风扇</v>
      </c>
      <c r="I2797" s="10" t="str">
        <f t="shared" si="493"/>
        <v>DB1300,X1751.1</v>
      </c>
      <c r="J2797" s="13" t="str">
        <f>VLOOKUP(E2797,起始地址定义!A:D,2,FALSE)</f>
        <v>DB1300</v>
      </c>
      <c r="K2797" s="12" t="str">
        <f t="shared" si="494"/>
        <v>X1751.1</v>
      </c>
      <c r="L2797" s="13">
        <f>VLOOKUP(E2797,起始地址定义!A:D,3,FALSE)</f>
        <v>1750</v>
      </c>
      <c r="M2797" s="14">
        <f>VLOOKUP($F2797,类型描述及偏移量!$C:$H,2,FALSE)</f>
        <v>1.1</v>
      </c>
      <c r="N2797" s="14" t="str">
        <f>VLOOKUP($F2797,类型描述及偏移量!$C:$H,3,FALSE)</f>
        <v>离散</v>
      </c>
      <c r="O2797" s="14" t="str">
        <f>VLOOKUP($F2797,类型描述及偏移量!$C:$H,4,FALSE)</f>
        <v>None</v>
      </c>
      <c r="P2797" s="14" t="str">
        <f>VLOOKUP($F2797,类型描述及偏移量!$C:$H,5,FALSE)</f>
        <v>Yes</v>
      </c>
      <c r="Q2797" s="14" t="str">
        <f>VLOOKUP($F2797,类型描述及偏移量!$C:$H,6,FALSE)</f>
        <v>通风扇</v>
      </c>
    </row>
    <row r="2798" hidden="1" spans="1:17">
      <c r="A2798" s="12" t="str">
        <f t="shared" si="486"/>
        <v>CHP3</v>
      </c>
      <c r="B2798" s="12" t="str">
        <f t="shared" si="487"/>
        <v>M11_M</v>
      </c>
      <c r="C2798" s="12" t="str">
        <f t="shared" si="488"/>
        <v>Motor</v>
      </c>
      <c r="D2798" s="12" t="str">
        <f t="shared" si="489"/>
        <v>BP_Motor_var</v>
      </c>
      <c r="E2798" s="13" t="str">
        <f t="shared" si="490"/>
        <v>CHP3_M11_M_BP_Motor_var</v>
      </c>
      <c r="F2798" s="14" t="str">
        <f t="shared" si="491"/>
        <v>BP_Motor_var_Motor</v>
      </c>
      <c r="G2798" s="10" t="str">
        <f t="shared" si="492"/>
        <v>CHP3_M11_M_Motor</v>
      </c>
      <c r="H2798" s="10" t="str">
        <f>VLOOKUP(基本表格!E2798,起始地址定义!A:D,4,FALSE)&amp;" "&amp;Q2798</f>
        <v>2435+P6-M7 3#刨片机分料电机 电机控制 电机(正转）</v>
      </c>
      <c r="I2798" s="10" t="str">
        <f t="shared" si="493"/>
        <v>DB1300,X1751.2</v>
      </c>
      <c r="J2798" s="13" t="str">
        <f>VLOOKUP(E2798,起始地址定义!A:D,2,FALSE)</f>
        <v>DB1300</v>
      </c>
      <c r="K2798" s="12" t="str">
        <f t="shared" si="494"/>
        <v>X1751.2</v>
      </c>
      <c r="L2798" s="13">
        <f>VLOOKUP(E2798,起始地址定义!A:D,3,FALSE)</f>
        <v>1750</v>
      </c>
      <c r="M2798" s="14">
        <f>VLOOKUP($F2798,类型描述及偏移量!$C:$H,2,FALSE)</f>
        <v>1.2</v>
      </c>
      <c r="N2798" s="14" t="str">
        <f>VLOOKUP($F2798,类型描述及偏移量!$C:$H,3,FALSE)</f>
        <v>离散</v>
      </c>
      <c r="O2798" s="14" t="str">
        <f>VLOOKUP($F2798,类型描述及偏移量!$C:$H,4,FALSE)</f>
        <v>None</v>
      </c>
      <c r="P2798" s="14" t="str">
        <f>VLOOKUP($F2798,类型描述及偏移量!$C:$H,5,FALSE)</f>
        <v>Yes</v>
      </c>
      <c r="Q2798" s="14" t="str">
        <f>VLOOKUP($F2798,类型描述及偏移量!$C:$H,6,FALSE)</f>
        <v>电机(正转）</v>
      </c>
    </row>
    <row r="2799" hidden="1" spans="1:17">
      <c r="A2799" s="12" t="str">
        <f t="shared" si="486"/>
        <v>CHP3</v>
      </c>
      <c r="B2799" s="12" t="str">
        <f t="shared" si="487"/>
        <v>M11_M</v>
      </c>
      <c r="C2799" s="12" t="str">
        <f t="shared" si="488"/>
        <v>OL</v>
      </c>
      <c r="D2799" s="12" t="str">
        <f t="shared" si="489"/>
        <v>BP_Motor_var</v>
      </c>
      <c r="E2799" s="13" t="str">
        <f t="shared" si="490"/>
        <v>CHP3_M11_M_BP_Motor_var</v>
      </c>
      <c r="F2799" s="14" t="str">
        <f t="shared" si="491"/>
        <v>BP_Motor_var_OL</v>
      </c>
      <c r="G2799" s="10" t="str">
        <f t="shared" si="492"/>
        <v>CHP3_M11_M_OL</v>
      </c>
      <c r="H2799" s="10" t="str">
        <f>VLOOKUP(基本表格!E2799,起始地址定义!A:D,4,FALSE)&amp;" "&amp;Q2799</f>
        <v>2435+P6-M7 3#刨片机分料电机 电机控制 电机过载</v>
      </c>
      <c r="I2799" s="10" t="str">
        <f t="shared" si="493"/>
        <v>DB1300,X1751.3</v>
      </c>
      <c r="J2799" s="13" t="str">
        <f>VLOOKUP(E2799,起始地址定义!A:D,2,FALSE)</f>
        <v>DB1300</v>
      </c>
      <c r="K2799" s="12" t="str">
        <f t="shared" si="494"/>
        <v>X1751.3</v>
      </c>
      <c r="L2799" s="13">
        <f>VLOOKUP(E2799,起始地址定义!A:D,3,FALSE)</f>
        <v>1750</v>
      </c>
      <c r="M2799" s="14">
        <f>VLOOKUP($F2799,类型描述及偏移量!$C:$H,2,FALSE)</f>
        <v>1.3</v>
      </c>
      <c r="N2799" s="14" t="str">
        <f>VLOOKUP($F2799,类型描述及偏移量!$C:$H,3,FALSE)</f>
        <v>离散</v>
      </c>
      <c r="O2799" s="14" t="str">
        <f>VLOOKUP($F2799,类型描述及偏移量!$C:$H,4,FALSE)</f>
        <v>On</v>
      </c>
      <c r="P2799" s="14" t="str">
        <f>VLOOKUP($F2799,类型描述及偏移量!$C:$H,5,FALSE)</f>
        <v>Yes</v>
      </c>
      <c r="Q2799" s="14" t="str">
        <f>VLOOKUP($F2799,类型描述及偏移量!$C:$H,6,FALSE)</f>
        <v>电机过载</v>
      </c>
    </row>
    <row r="2800" hidden="1" spans="1:17">
      <c r="A2800" s="12" t="str">
        <f t="shared" si="486"/>
        <v>CHP3</v>
      </c>
      <c r="B2800" s="12" t="str">
        <f t="shared" si="487"/>
        <v>M11_M</v>
      </c>
      <c r="C2800" s="12" t="str">
        <f t="shared" si="488"/>
        <v>Fan_OL</v>
      </c>
      <c r="D2800" s="12" t="str">
        <f t="shared" si="489"/>
        <v>BP_Motor_var</v>
      </c>
      <c r="E2800" s="13" t="str">
        <f t="shared" si="490"/>
        <v>CHP3_M11_M_BP_Motor_var</v>
      </c>
      <c r="F2800" s="14" t="str">
        <f t="shared" si="491"/>
        <v>BP_Motor_var_Fan_OL</v>
      </c>
      <c r="G2800" s="10" t="str">
        <f t="shared" si="492"/>
        <v>CHP3_M11_M_Fan_OL</v>
      </c>
      <c r="H2800" s="10" t="str">
        <f>VLOOKUP(基本表格!E2800,起始地址定义!A:D,4,FALSE)&amp;" "&amp;Q2800</f>
        <v>2435+P6-M7 3#刨片机分料电机 电机控制 风扇过载</v>
      </c>
      <c r="I2800" s="10" t="str">
        <f t="shared" si="493"/>
        <v>DB1300,X1751.4</v>
      </c>
      <c r="J2800" s="13" t="str">
        <f>VLOOKUP(E2800,起始地址定义!A:D,2,FALSE)</f>
        <v>DB1300</v>
      </c>
      <c r="K2800" s="12" t="str">
        <f t="shared" si="494"/>
        <v>X1751.4</v>
      </c>
      <c r="L2800" s="13">
        <f>VLOOKUP(E2800,起始地址定义!A:D,3,FALSE)</f>
        <v>1750</v>
      </c>
      <c r="M2800" s="14">
        <f>VLOOKUP($F2800,类型描述及偏移量!$C:$H,2,FALSE)</f>
        <v>1.4</v>
      </c>
      <c r="N2800" s="14" t="str">
        <f>VLOOKUP($F2800,类型描述及偏移量!$C:$H,3,FALSE)</f>
        <v>离散</v>
      </c>
      <c r="O2800" s="14" t="str">
        <f>VLOOKUP($F2800,类型描述及偏移量!$C:$H,4,FALSE)</f>
        <v>On</v>
      </c>
      <c r="P2800" s="14" t="str">
        <f>VLOOKUP($F2800,类型描述及偏移量!$C:$H,5,FALSE)</f>
        <v>Yes</v>
      </c>
      <c r="Q2800" s="14" t="str">
        <f>VLOOKUP($F2800,类型描述及偏移量!$C:$H,6,FALSE)</f>
        <v>风扇过载</v>
      </c>
    </row>
    <row r="2801" hidden="1" spans="1:17">
      <c r="A2801" s="12" t="str">
        <f t="shared" si="486"/>
        <v>CHP3</v>
      </c>
      <c r="B2801" s="12" t="str">
        <f t="shared" si="487"/>
        <v>M11_M</v>
      </c>
      <c r="C2801" s="12" t="str">
        <f t="shared" si="488"/>
        <v>RunSig</v>
      </c>
      <c r="D2801" s="12" t="str">
        <f t="shared" si="489"/>
        <v>BP_Motor_var</v>
      </c>
      <c r="E2801" s="13" t="str">
        <f t="shared" si="490"/>
        <v>CHP3_M11_M_BP_Motor_var</v>
      </c>
      <c r="F2801" s="14" t="str">
        <f t="shared" si="491"/>
        <v>BP_Motor_var_RunSig</v>
      </c>
      <c r="G2801" s="10" t="str">
        <f t="shared" si="492"/>
        <v>CHP3_M11_M_RunSig</v>
      </c>
      <c r="H2801" s="10" t="str">
        <f>VLOOKUP(基本表格!E2801,起始地址定义!A:D,4,FALSE)&amp;" "&amp;Q2801</f>
        <v>2435+P6-M7 3#刨片机分料电机 电机控制 电机运行指示</v>
      </c>
      <c r="I2801" s="10" t="str">
        <f t="shared" si="493"/>
        <v>DB1300,X1751.5</v>
      </c>
      <c r="J2801" s="13" t="str">
        <f>VLOOKUP(E2801,起始地址定义!A:D,2,FALSE)</f>
        <v>DB1300</v>
      </c>
      <c r="K2801" s="12" t="str">
        <f t="shared" si="494"/>
        <v>X1751.5</v>
      </c>
      <c r="L2801" s="13">
        <f>VLOOKUP(E2801,起始地址定义!A:D,3,FALSE)</f>
        <v>1750</v>
      </c>
      <c r="M2801" s="14">
        <f>VLOOKUP($F2801,类型描述及偏移量!$C:$H,2,FALSE)</f>
        <v>1.5</v>
      </c>
      <c r="N2801" s="14" t="str">
        <f>VLOOKUP($F2801,类型描述及偏移量!$C:$H,3,FALSE)</f>
        <v>离散</v>
      </c>
      <c r="O2801" s="14" t="str">
        <f>VLOOKUP($F2801,类型描述及偏移量!$C:$H,4,FALSE)</f>
        <v>None</v>
      </c>
      <c r="P2801" s="14" t="str">
        <f>VLOOKUP($F2801,类型描述及偏移量!$C:$H,5,FALSE)</f>
        <v>Yes</v>
      </c>
      <c r="Q2801" s="14" t="str">
        <f>VLOOKUP($F2801,类型描述及偏移量!$C:$H,6,FALSE)</f>
        <v>电机运行指示</v>
      </c>
    </row>
    <row r="2802" hidden="1" spans="1:17">
      <c r="A2802" s="12" t="str">
        <f t="shared" si="486"/>
        <v>CHP3</v>
      </c>
      <c r="B2802" s="12" t="str">
        <f t="shared" si="487"/>
        <v>M11_M</v>
      </c>
      <c r="C2802" s="12" t="str">
        <f t="shared" si="488"/>
        <v>Break_ALM</v>
      </c>
      <c r="D2802" s="12" t="str">
        <f t="shared" si="489"/>
        <v>BP_Motor_var</v>
      </c>
      <c r="E2802" s="13" t="str">
        <f t="shared" si="490"/>
        <v>CHP3_M11_M_BP_Motor_var</v>
      </c>
      <c r="F2802" s="14" t="str">
        <f t="shared" si="491"/>
        <v>BP_Motor_var_Break_ALM</v>
      </c>
      <c r="G2802" s="10" t="str">
        <f t="shared" si="492"/>
        <v>CHP3_M11_M_Break_ALM</v>
      </c>
      <c r="H2802" s="10" t="str">
        <f>VLOOKUP(基本表格!E2802,起始地址定义!A:D,4,FALSE)&amp;" "&amp;Q2802</f>
        <v>2435+P6-M7 3#刨片机分料电机 电机控制 断链报警</v>
      </c>
      <c r="I2802" s="10" t="str">
        <f t="shared" si="493"/>
        <v>DB1300,X1751.6</v>
      </c>
      <c r="J2802" s="13" t="str">
        <f>VLOOKUP(E2802,起始地址定义!A:D,2,FALSE)</f>
        <v>DB1300</v>
      </c>
      <c r="K2802" s="12" t="str">
        <f t="shared" si="494"/>
        <v>X1751.6</v>
      </c>
      <c r="L2802" s="13">
        <f>VLOOKUP(E2802,起始地址定义!A:D,3,FALSE)</f>
        <v>1750</v>
      </c>
      <c r="M2802" s="14">
        <f>VLOOKUP($F2802,类型描述及偏移量!$C:$H,2,FALSE)</f>
        <v>1.6</v>
      </c>
      <c r="N2802" s="14" t="str">
        <f>VLOOKUP($F2802,类型描述及偏移量!$C:$H,3,FALSE)</f>
        <v>离散</v>
      </c>
      <c r="O2802" s="14" t="str">
        <f>VLOOKUP($F2802,类型描述及偏移量!$C:$H,4,FALSE)</f>
        <v>On</v>
      </c>
      <c r="P2802" s="14" t="str">
        <f>VLOOKUP($F2802,类型描述及偏移量!$C:$H,5,FALSE)</f>
        <v>Yes</v>
      </c>
      <c r="Q2802" s="14" t="str">
        <f>VLOOKUP($F2802,类型描述及偏移量!$C:$H,6,FALSE)</f>
        <v>断链报警</v>
      </c>
    </row>
    <row r="2803" hidden="1" spans="1:17">
      <c r="A2803" s="12" t="str">
        <f t="shared" si="486"/>
        <v>CHP3</v>
      </c>
      <c r="B2803" s="12" t="str">
        <f t="shared" si="487"/>
        <v>M11_M</v>
      </c>
      <c r="C2803" s="12" t="str">
        <f t="shared" si="488"/>
        <v>Break_CHK</v>
      </c>
      <c r="D2803" s="12" t="str">
        <f t="shared" si="489"/>
        <v>BP_Motor_var</v>
      </c>
      <c r="E2803" s="13" t="str">
        <f t="shared" si="490"/>
        <v>CHP3_M11_M_BP_Motor_var</v>
      </c>
      <c r="F2803" s="14" t="str">
        <f t="shared" si="491"/>
        <v>BP_Motor_var_Break_CHK</v>
      </c>
      <c r="G2803" s="10" t="str">
        <f t="shared" si="492"/>
        <v>CHP3_M11_M_Break_CHK</v>
      </c>
      <c r="H2803" s="10" t="str">
        <f>VLOOKUP(基本表格!E2803,起始地址定义!A:D,4,FALSE)&amp;" "&amp;Q2803</f>
        <v>2435+P6-M7 3#刨片机分料电机 电机控制 断链检测</v>
      </c>
      <c r="I2803" s="10" t="str">
        <f t="shared" si="493"/>
        <v>DB1300,X1751.7</v>
      </c>
      <c r="J2803" s="13" t="str">
        <f>VLOOKUP(E2803,起始地址定义!A:D,2,FALSE)</f>
        <v>DB1300</v>
      </c>
      <c r="K2803" s="12" t="str">
        <f t="shared" si="494"/>
        <v>X1751.7</v>
      </c>
      <c r="L2803" s="13">
        <f>VLOOKUP(E2803,起始地址定义!A:D,3,FALSE)</f>
        <v>1750</v>
      </c>
      <c r="M2803" s="14">
        <f>VLOOKUP($F2803,类型描述及偏移量!$C:$H,2,FALSE)</f>
        <v>1.7</v>
      </c>
      <c r="N2803" s="14" t="str">
        <f>VLOOKUP($F2803,类型描述及偏移量!$C:$H,3,FALSE)</f>
        <v>离散</v>
      </c>
      <c r="O2803" s="14" t="str">
        <f>VLOOKUP($F2803,类型描述及偏移量!$C:$H,4,FALSE)</f>
        <v>None</v>
      </c>
      <c r="P2803" s="14" t="str">
        <f>VLOOKUP($F2803,类型描述及偏移量!$C:$H,5,FALSE)</f>
        <v>Yes</v>
      </c>
      <c r="Q2803" s="14" t="str">
        <f>VLOOKUP($F2803,类型描述及偏移量!$C:$H,6,FALSE)</f>
        <v>断链检测</v>
      </c>
    </row>
    <row r="2804" hidden="1" spans="1:17">
      <c r="A2804" s="12" t="str">
        <f t="shared" si="486"/>
        <v>CHP3</v>
      </c>
      <c r="B2804" s="12" t="str">
        <f t="shared" si="487"/>
        <v>M11_M</v>
      </c>
      <c r="C2804" s="12" t="str">
        <f t="shared" si="488"/>
        <v>INV_Res_HMI</v>
      </c>
      <c r="D2804" s="12" t="str">
        <f t="shared" si="489"/>
        <v>BP_Motor_var</v>
      </c>
      <c r="E2804" s="13" t="str">
        <f t="shared" si="490"/>
        <v>CHP3_M11_M_BP_Motor_var</v>
      </c>
      <c r="F2804" s="14" t="str">
        <f t="shared" si="491"/>
        <v>BP_Motor_var_INV_Res_HMI</v>
      </c>
      <c r="G2804" s="10" t="str">
        <f t="shared" si="492"/>
        <v>CHP3_M11_M_INV_Res_HMI</v>
      </c>
      <c r="H2804" s="10" t="str">
        <f>VLOOKUP(基本表格!E2804,起始地址定义!A:D,4,FALSE)&amp;" "&amp;Q2804</f>
        <v>2435+P6-M7 3#刨片机分料电机 电机控制 复位</v>
      </c>
      <c r="I2804" s="10" t="str">
        <f t="shared" si="493"/>
        <v>DB1300,X1752.0</v>
      </c>
      <c r="J2804" s="13" t="str">
        <f>VLOOKUP(E2804,起始地址定义!A:D,2,FALSE)</f>
        <v>DB1300</v>
      </c>
      <c r="K2804" s="12" t="str">
        <f t="shared" si="494"/>
        <v>X1752.0</v>
      </c>
      <c r="L2804" s="13">
        <f>VLOOKUP(E2804,起始地址定义!A:D,3,FALSE)</f>
        <v>1750</v>
      </c>
      <c r="M2804" s="14">
        <f>VLOOKUP($F2804,类型描述及偏移量!$C:$H,2,FALSE)</f>
        <v>2</v>
      </c>
      <c r="N2804" s="14" t="str">
        <f>VLOOKUP($F2804,类型描述及偏移量!$C:$H,3,FALSE)</f>
        <v>离散</v>
      </c>
      <c r="O2804" s="14" t="str">
        <f>VLOOKUP($F2804,类型描述及偏移量!$C:$H,4,FALSE)</f>
        <v>None</v>
      </c>
      <c r="P2804" s="14" t="str">
        <f>VLOOKUP($F2804,类型描述及偏移量!$C:$H,5,FALSE)</f>
        <v>No</v>
      </c>
      <c r="Q2804" s="14" t="str">
        <f>VLOOKUP($F2804,类型描述及偏移量!$C:$H,6,FALSE)</f>
        <v>复位</v>
      </c>
    </row>
    <row r="2805" hidden="1" spans="1:17">
      <c r="A2805" s="12" t="str">
        <f t="shared" si="486"/>
        <v>CHP3</v>
      </c>
      <c r="B2805" s="12" t="str">
        <f t="shared" si="487"/>
        <v>M11_M</v>
      </c>
      <c r="C2805" s="12" t="str">
        <f t="shared" si="488"/>
        <v>Break_EN</v>
      </c>
      <c r="D2805" s="12" t="str">
        <f t="shared" si="489"/>
        <v>BP_Motor_var</v>
      </c>
      <c r="E2805" s="13" t="str">
        <f t="shared" si="490"/>
        <v>CHP3_M11_M_BP_Motor_var</v>
      </c>
      <c r="F2805" s="14" t="str">
        <f t="shared" si="491"/>
        <v>BP_Motor_var_Break_EN</v>
      </c>
      <c r="G2805" s="10" t="str">
        <f t="shared" si="492"/>
        <v>CHP3_M11_M_Break_EN</v>
      </c>
      <c r="H2805" s="10" t="str">
        <f>VLOOKUP(基本表格!E2805,起始地址定义!A:D,4,FALSE)&amp;" "&amp;Q2805</f>
        <v>2435+P6-M7 3#刨片机分料电机 电机控制 断链保护使能</v>
      </c>
      <c r="I2805" s="10" t="str">
        <f t="shared" si="493"/>
        <v>DB1300,X1752.1</v>
      </c>
      <c r="J2805" s="13" t="str">
        <f>VLOOKUP(E2805,起始地址定义!A:D,2,FALSE)</f>
        <v>DB1300</v>
      </c>
      <c r="K2805" s="12" t="str">
        <f t="shared" si="494"/>
        <v>X1752.1</v>
      </c>
      <c r="L2805" s="13">
        <f>VLOOKUP(E2805,起始地址定义!A:D,3,FALSE)</f>
        <v>1750</v>
      </c>
      <c r="M2805" s="14">
        <f>VLOOKUP($F2805,类型描述及偏移量!$C:$H,2,FALSE)</f>
        <v>2.1</v>
      </c>
      <c r="N2805" s="14" t="str">
        <f>VLOOKUP($F2805,类型描述及偏移量!$C:$H,3,FALSE)</f>
        <v>离散</v>
      </c>
      <c r="O2805" s="14" t="str">
        <f>VLOOKUP($F2805,类型描述及偏移量!$C:$H,4,FALSE)</f>
        <v>None</v>
      </c>
      <c r="P2805" s="14" t="str">
        <f>VLOOKUP($F2805,类型描述及偏移量!$C:$H,5,FALSE)</f>
        <v>No</v>
      </c>
      <c r="Q2805" s="14" t="str">
        <f>VLOOKUP($F2805,类型描述及偏移量!$C:$H,6,FALSE)</f>
        <v>断链保护使能</v>
      </c>
    </row>
    <row r="2806" hidden="1" spans="1:17">
      <c r="A2806" s="12" t="str">
        <f t="shared" si="486"/>
        <v>CHP3</v>
      </c>
      <c r="B2806" s="12" t="str">
        <f t="shared" si="487"/>
        <v>M11_M</v>
      </c>
      <c r="C2806" s="12" t="str">
        <f t="shared" si="488"/>
        <v>Break_Stop</v>
      </c>
      <c r="D2806" s="12" t="str">
        <f t="shared" si="489"/>
        <v>BP_Motor_var</v>
      </c>
      <c r="E2806" s="13" t="str">
        <f t="shared" si="490"/>
        <v>CHP3_M11_M_BP_Motor_var</v>
      </c>
      <c r="F2806" s="14" t="str">
        <f t="shared" si="491"/>
        <v>BP_Motor_var_Break_Stop</v>
      </c>
      <c r="G2806" s="10" t="str">
        <f t="shared" si="492"/>
        <v>CHP3_M11_M_Break_Stop</v>
      </c>
      <c r="H2806" s="10" t="str">
        <f>VLOOKUP(基本表格!E2806,起始地址定义!A:D,4,FALSE)&amp;" "&amp;Q2806</f>
        <v>2435+P6-M7 3#刨片机分料电机 电机控制 断链导致停机</v>
      </c>
      <c r="I2806" s="10" t="str">
        <f t="shared" si="493"/>
        <v>DB1300,X1752.2</v>
      </c>
      <c r="J2806" s="13" t="str">
        <f>VLOOKUP(E2806,起始地址定义!A:D,2,FALSE)</f>
        <v>DB1300</v>
      </c>
      <c r="K2806" s="12" t="str">
        <f t="shared" si="494"/>
        <v>X1752.2</v>
      </c>
      <c r="L2806" s="13">
        <f>VLOOKUP(E2806,起始地址定义!A:D,3,FALSE)</f>
        <v>1750</v>
      </c>
      <c r="M2806" s="14">
        <f>VLOOKUP($F2806,类型描述及偏移量!$C:$H,2,FALSE)</f>
        <v>2.2</v>
      </c>
      <c r="N2806" s="14" t="str">
        <f>VLOOKUP($F2806,类型描述及偏移量!$C:$H,3,FALSE)</f>
        <v>离散</v>
      </c>
      <c r="O2806" s="14" t="str">
        <f>VLOOKUP($F2806,类型描述及偏移量!$C:$H,4,FALSE)</f>
        <v>On</v>
      </c>
      <c r="P2806" s="14" t="str">
        <f>VLOOKUP($F2806,类型描述及偏移量!$C:$H,5,FALSE)</f>
        <v>Yes</v>
      </c>
      <c r="Q2806" s="14" t="str">
        <f>VLOOKUP($F2806,类型描述及偏移量!$C:$H,6,FALSE)</f>
        <v>断链导致停机</v>
      </c>
    </row>
    <row r="2807" hidden="1" spans="1:17">
      <c r="A2807" s="12" t="str">
        <f t="shared" si="486"/>
        <v>CHP3</v>
      </c>
      <c r="B2807" s="12" t="str">
        <f t="shared" si="487"/>
        <v>M11_M</v>
      </c>
      <c r="C2807" s="12" t="str">
        <f t="shared" si="488"/>
        <v>Motor_Back</v>
      </c>
      <c r="D2807" s="12" t="str">
        <f t="shared" si="489"/>
        <v>BP_Motor_var</v>
      </c>
      <c r="E2807" s="13" t="str">
        <f t="shared" si="490"/>
        <v>CHP3_M11_M_BP_Motor_var</v>
      </c>
      <c r="F2807" s="14" t="str">
        <f t="shared" si="491"/>
        <v>BP_Motor_var_Motor_Back</v>
      </c>
      <c r="G2807" s="10" t="str">
        <f t="shared" si="492"/>
        <v>CHP3_M11_M_Motor_Back</v>
      </c>
      <c r="H2807" s="10" t="str">
        <f>VLOOKUP(基本表格!E2807,起始地址定义!A:D,4,FALSE)&amp;" "&amp;Q2807</f>
        <v>2435+P6-M7 3#刨片机分料电机 电机控制 电机(反转）</v>
      </c>
      <c r="I2807" s="10" t="str">
        <f t="shared" si="493"/>
        <v>DB1300,X1752.3</v>
      </c>
      <c r="J2807" s="13" t="str">
        <f>VLOOKUP(E2807,起始地址定义!A:D,2,FALSE)</f>
        <v>DB1300</v>
      </c>
      <c r="K2807" s="12" t="str">
        <f t="shared" si="494"/>
        <v>X1752.3</v>
      </c>
      <c r="L2807" s="13">
        <f>VLOOKUP(E2807,起始地址定义!A:D,3,FALSE)</f>
        <v>1750</v>
      </c>
      <c r="M2807" s="14">
        <f>VLOOKUP($F2807,类型描述及偏移量!$C:$H,2,FALSE)</f>
        <v>2.3</v>
      </c>
      <c r="N2807" s="14" t="str">
        <f>VLOOKUP($F2807,类型描述及偏移量!$C:$H,3,FALSE)</f>
        <v>离散</v>
      </c>
      <c r="O2807" s="14" t="str">
        <f>VLOOKUP($F2807,类型描述及偏移量!$C:$H,4,FALSE)</f>
        <v>None</v>
      </c>
      <c r="P2807" s="14" t="str">
        <f>VLOOKUP($F2807,类型描述及偏移量!$C:$H,5,FALSE)</f>
        <v>Yes</v>
      </c>
      <c r="Q2807" s="14" t="str">
        <f>VLOOKUP($F2807,类型描述及偏移量!$C:$H,6,FALSE)</f>
        <v>电机(反转）</v>
      </c>
    </row>
    <row r="2808" hidden="1" spans="1:17">
      <c r="A2808" s="12" t="str">
        <f t="shared" si="486"/>
        <v>CHP3</v>
      </c>
      <c r="B2808" s="12" t="str">
        <f t="shared" si="487"/>
        <v>M11_M</v>
      </c>
      <c r="C2808" s="12" t="str">
        <f t="shared" si="488"/>
        <v>Loc</v>
      </c>
      <c r="D2808" s="12" t="str">
        <f t="shared" si="489"/>
        <v>BP_Motor_var</v>
      </c>
      <c r="E2808" s="13" t="str">
        <f t="shared" si="490"/>
        <v>CHP3_M11_M_BP_Motor_var</v>
      </c>
      <c r="F2808" s="14" t="str">
        <f t="shared" si="491"/>
        <v>BP_Motor_var_Loc</v>
      </c>
      <c r="G2808" s="10" t="str">
        <f t="shared" si="492"/>
        <v>CHP3_M11_M_Loc</v>
      </c>
      <c r="H2808" s="10" t="str">
        <f>VLOOKUP(基本表格!E2808,起始地址定义!A:D,4,FALSE)&amp;" "&amp;Q2808</f>
        <v>2435+P6-M7 3#刨片机分料电机 电机控制 本地</v>
      </c>
      <c r="I2808" s="10" t="str">
        <f t="shared" si="493"/>
        <v>DB1300,X1752.4</v>
      </c>
      <c r="J2808" s="13" t="str">
        <f>VLOOKUP(E2808,起始地址定义!A:D,2,FALSE)</f>
        <v>DB1300</v>
      </c>
      <c r="K2808" s="12" t="str">
        <f t="shared" si="494"/>
        <v>X1752.4</v>
      </c>
      <c r="L2808" s="13">
        <f>VLOOKUP(E2808,起始地址定义!A:D,3,FALSE)</f>
        <v>1750</v>
      </c>
      <c r="M2808" s="14">
        <f>VLOOKUP($F2808,类型描述及偏移量!$C:$H,2,FALSE)</f>
        <v>2.4</v>
      </c>
      <c r="N2808" s="14" t="str">
        <f>VLOOKUP($F2808,类型描述及偏移量!$C:$H,3,FALSE)</f>
        <v>离散</v>
      </c>
      <c r="O2808" s="14" t="str">
        <f>VLOOKUP($F2808,类型描述及偏移量!$C:$H,4,FALSE)</f>
        <v>None</v>
      </c>
      <c r="P2808" s="14" t="str">
        <f>VLOOKUP($F2808,类型描述及偏移量!$C:$H,5,FALSE)</f>
        <v>Yes</v>
      </c>
      <c r="Q2808" s="14" t="str">
        <f>VLOOKUP($F2808,类型描述及偏移量!$C:$H,6,FALSE)</f>
        <v>本地</v>
      </c>
    </row>
    <row r="2809" hidden="1" spans="1:17">
      <c r="A2809" s="12" t="str">
        <f t="shared" si="486"/>
        <v>CHP3</v>
      </c>
      <c r="B2809" s="12" t="str">
        <f t="shared" si="487"/>
        <v>M11_M</v>
      </c>
      <c r="C2809" s="12" t="str">
        <f t="shared" si="488"/>
        <v>Rem</v>
      </c>
      <c r="D2809" s="12" t="str">
        <f t="shared" si="489"/>
        <v>BP_Motor_var</v>
      </c>
      <c r="E2809" s="13" t="str">
        <f t="shared" si="490"/>
        <v>CHP3_M11_M_BP_Motor_var</v>
      </c>
      <c r="F2809" s="14" t="str">
        <f t="shared" si="491"/>
        <v>BP_Motor_var_Rem</v>
      </c>
      <c r="G2809" s="10" t="str">
        <f t="shared" si="492"/>
        <v>CHP3_M11_M_Rem</v>
      </c>
      <c r="H2809" s="10" t="str">
        <f>VLOOKUP(基本表格!E2809,起始地址定义!A:D,4,FALSE)&amp;" "&amp;Q2809</f>
        <v>2435+P6-M7 3#刨片机分料电机 电机控制 远程</v>
      </c>
      <c r="I2809" s="10" t="str">
        <f t="shared" si="493"/>
        <v>DB1300,X1752.5</v>
      </c>
      <c r="J2809" s="13" t="str">
        <f>VLOOKUP(E2809,起始地址定义!A:D,2,FALSE)</f>
        <v>DB1300</v>
      </c>
      <c r="K2809" s="12" t="str">
        <f t="shared" si="494"/>
        <v>X1752.5</v>
      </c>
      <c r="L2809" s="13">
        <f>VLOOKUP(E2809,起始地址定义!A:D,3,FALSE)</f>
        <v>1750</v>
      </c>
      <c r="M2809" s="14">
        <f>VLOOKUP($F2809,类型描述及偏移量!$C:$H,2,FALSE)</f>
        <v>2.5</v>
      </c>
      <c r="N2809" s="14" t="str">
        <f>VLOOKUP($F2809,类型描述及偏移量!$C:$H,3,FALSE)</f>
        <v>离散</v>
      </c>
      <c r="O2809" s="14" t="str">
        <f>VLOOKUP($F2809,类型描述及偏移量!$C:$H,4,FALSE)</f>
        <v>None</v>
      </c>
      <c r="P2809" s="14" t="str">
        <f>VLOOKUP($F2809,类型描述及偏移量!$C:$H,5,FALSE)</f>
        <v>Yes</v>
      </c>
      <c r="Q2809" s="14" t="str">
        <f>VLOOKUP($F2809,类型描述及偏移量!$C:$H,6,FALSE)</f>
        <v>远程</v>
      </c>
    </row>
    <row r="2810" hidden="1" spans="1:17">
      <c r="A2810" s="12" t="str">
        <f t="shared" si="486"/>
        <v>CHP3</v>
      </c>
      <c r="B2810" s="12" t="str">
        <f t="shared" si="487"/>
        <v>M11_M</v>
      </c>
      <c r="C2810" s="12" t="str">
        <f t="shared" si="488"/>
        <v>Blocking_ALM</v>
      </c>
      <c r="D2810" s="12" t="str">
        <f t="shared" si="489"/>
        <v>BP_Motor_var</v>
      </c>
      <c r="E2810" s="13" t="str">
        <f t="shared" si="490"/>
        <v>CHP3_M11_M_BP_Motor_var</v>
      </c>
      <c r="F2810" s="14" t="str">
        <f t="shared" si="491"/>
        <v>BP_Motor_var_Blocking_ALM</v>
      </c>
      <c r="G2810" s="10" t="str">
        <f t="shared" si="492"/>
        <v>CHP3_M11_M_Blocking_ALM</v>
      </c>
      <c r="H2810" s="10" t="str">
        <f>VLOOKUP(基本表格!E2810,起始地址定义!A:D,4,FALSE)&amp;" "&amp;Q2810</f>
        <v>2435+P6-M7 3#刨片机分料电机 电机控制 堵料报警</v>
      </c>
      <c r="I2810" s="10" t="str">
        <f t="shared" si="493"/>
        <v>DB1300,X1752.6</v>
      </c>
      <c r="J2810" s="13" t="str">
        <f>VLOOKUP(E2810,起始地址定义!A:D,2,FALSE)</f>
        <v>DB1300</v>
      </c>
      <c r="K2810" s="12" t="str">
        <f t="shared" si="494"/>
        <v>X1752.6</v>
      </c>
      <c r="L2810" s="13">
        <f>VLOOKUP(E2810,起始地址定义!A:D,3,FALSE)</f>
        <v>1750</v>
      </c>
      <c r="M2810" s="14">
        <f>VLOOKUP($F2810,类型描述及偏移量!$C:$H,2,FALSE)</f>
        <v>2.6</v>
      </c>
      <c r="N2810" s="14" t="str">
        <f>VLOOKUP($F2810,类型描述及偏移量!$C:$H,3,FALSE)</f>
        <v>离散</v>
      </c>
      <c r="O2810" s="14" t="str">
        <f>VLOOKUP($F2810,类型描述及偏移量!$C:$H,4,FALSE)</f>
        <v>On</v>
      </c>
      <c r="P2810" s="14" t="str">
        <f>VLOOKUP($F2810,类型描述及偏移量!$C:$H,5,FALSE)</f>
        <v>Yes</v>
      </c>
      <c r="Q2810" s="14" t="str">
        <f>VLOOKUP($F2810,类型描述及偏移量!$C:$H,6,FALSE)</f>
        <v>堵料报警</v>
      </c>
    </row>
    <row r="2811" hidden="1" spans="1:17">
      <c r="A2811" s="12" t="str">
        <f t="shared" si="486"/>
        <v>CHP3</v>
      </c>
      <c r="B2811" s="12" t="str">
        <f t="shared" si="487"/>
        <v>M11_M</v>
      </c>
      <c r="C2811" s="12" t="str">
        <f t="shared" si="488"/>
        <v>Blocking_CHK</v>
      </c>
      <c r="D2811" s="12" t="str">
        <f t="shared" si="489"/>
        <v>BP_Motor_var</v>
      </c>
      <c r="E2811" s="13" t="str">
        <f t="shared" si="490"/>
        <v>CHP3_M11_M_BP_Motor_var</v>
      </c>
      <c r="F2811" s="14" t="str">
        <f t="shared" si="491"/>
        <v>BP_Motor_var_Blocking_CHK</v>
      </c>
      <c r="G2811" s="10" t="str">
        <f t="shared" si="492"/>
        <v>CHP3_M11_M_Blocking_CHK</v>
      </c>
      <c r="H2811" s="10" t="str">
        <f>VLOOKUP(基本表格!E2811,起始地址定义!A:D,4,FALSE)&amp;" "&amp;Q2811</f>
        <v>2435+P6-M7 3#刨片机分料电机 电机控制 堵料检测</v>
      </c>
      <c r="I2811" s="10" t="str">
        <f t="shared" si="493"/>
        <v>DB1300,X1752.7</v>
      </c>
      <c r="J2811" s="13" t="str">
        <f>VLOOKUP(E2811,起始地址定义!A:D,2,FALSE)</f>
        <v>DB1300</v>
      </c>
      <c r="K2811" s="12" t="str">
        <f t="shared" si="494"/>
        <v>X1752.7</v>
      </c>
      <c r="L2811" s="13">
        <f>VLOOKUP(E2811,起始地址定义!A:D,3,FALSE)</f>
        <v>1750</v>
      </c>
      <c r="M2811" s="14">
        <f>VLOOKUP($F2811,类型描述及偏移量!$C:$H,2,FALSE)</f>
        <v>2.7</v>
      </c>
      <c r="N2811" s="14" t="str">
        <f>VLOOKUP($F2811,类型描述及偏移量!$C:$H,3,FALSE)</f>
        <v>离散</v>
      </c>
      <c r="O2811" s="14" t="str">
        <f>VLOOKUP($F2811,类型描述及偏移量!$C:$H,4,FALSE)</f>
        <v>None</v>
      </c>
      <c r="P2811" s="14" t="str">
        <f>VLOOKUP($F2811,类型描述及偏移量!$C:$H,5,FALSE)</f>
        <v>Yes</v>
      </c>
      <c r="Q2811" s="14" t="str">
        <f>VLOOKUP($F2811,类型描述及偏移量!$C:$H,6,FALSE)</f>
        <v>堵料检测</v>
      </c>
    </row>
    <row r="2812" hidden="1" spans="1:17">
      <c r="A2812" s="12" t="str">
        <f t="shared" si="486"/>
        <v>CHP3</v>
      </c>
      <c r="B2812" s="12" t="str">
        <f t="shared" si="487"/>
        <v>M11_M</v>
      </c>
      <c r="C2812" s="12" t="str">
        <f t="shared" si="488"/>
        <v>Blocking_EN</v>
      </c>
      <c r="D2812" s="12" t="str">
        <f t="shared" si="489"/>
        <v>BP_Motor_var</v>
      </c>
      <c r="E2812" s="13" t="str">
        <f t="shared" si="490"/>
        <v>CHP3_M11_M_BP_Motor_var</v>
      </c>
      <c r="F2812" s="14" t="str">
        <f t="shared" si="491"/>
        <v>BP_Motor_var_Blocking_EN</v>
      </c>
      <c r="G2812" s="10" t="str">
        <f t="shared" si="492"/>
        <v>CHP3_M11_M_Blocking_EN</v>
      </c>
      <c r="H2812" s="10" t="str">
        <f>VLOOKUP(基本表格!E2812,起始地址定义!A:D,4,FALSE)&amp;" "&amp;Q2812</f>
        <v>2435+P6-M7 3#刨片机分料电机 电机控制 堵料保护使能</v>
      </c>
      <c r="I2812" s="10" t="str">
        <f t="shared" si="493"/>
        <v>DB1300,X1753.0</v>
      </c>
      <c r="J2812" s="13" t="str">
        <f>VLOOKUP(E2812,起始地址定义!A:D,2,FALSE)</f>
        <v>DB1300</v>
      </c>
      <c r="K2812" s="12" t="str">
        <f t="shared" si="494"/>
        <v>X1753.0</v>
      </c>
      <c r="L2812" s="13">
        <f>VLOOKUP(E2812,起始地址定义!A:D,3,FALSE)</f>
        <v>1750</v>
      </c>
      <c r="M2812" s="14">
        <f>VLOOKUP($F2812,类型描述及偏移量!$C:$H,2,FALSE)</f>
        <v>3</v>
      </c>
      <c r="N2812" s="14" t="str">
        <f>VLOOKUP($F2812,类型描述及偏移量!$C:$H,3,FALSE)</f>
        <v>离散</v>
      </c>
      <c r="O2812" s="14" t="str">
        <f>VLOOKUP($F2812,类型描述及偏移量!$C:$H,4,FALSE)</f>
        <v>None</v>
      </c>
      <c r="P2812" s="14" t="str">
        <f>VLOOKUP($F2812,类型描述及偏移量!$C:$H,5,FALSE)</f>
        <v>No</v>
      </c>
      <c r="Q2812" s="14" t="str">
        <f>VLOOKUP($F2812,类型描述及偏移量!$C:$H,6,FALSE)</f>
        <v>堵料保护使能</v>
      </c>
    </row>
    <row r="2813" hidden="1" spans="1:17">
      <c r="A2813" s="12" t="str">
        <f t="shared" si="486"/>
        <v>CHP3</v>
      </c>
      <c r="B2813" s="12" t="str">
        <f t="shared" si="487"/>
        <v>M11_M</v>
      </c>
      <c r="C2813" s="12" t="str">
        <f t="shared" si="488"/>
        <v>Blocking_Stop</v>
      </c>
      <c r="D2813" s="12" t="str">
        <f t="shared" si="489"/>
        <v>BP_Motor_var</v>
      </c>
      <c r="E2813" s="13" t="str">
        <f t="shared" si="490"/>
        <v>CHP3_M11_M_BP_Motor_var</v>
      </c>
      <c r="F2813" s="14" t="str">
        <f t="shared" si="491"/>
        <v>BP_Motor_var_Blocking_Stop</v>
      </c>
      <c r="G2813" s="10" t="str">
        <f t="shared" si="492"/>
        <v>CHP3_M11_M_Blocking_Stop</v>
      </c>
      <c r="H2813" s="10" t="str">
        <f>VLOOKUP(基本表格!E2813,起始地址定义!A:D,4,FALSE)&amp;" "&amp;Q2813</f>
        <v>2435+P6-M7 3#刨片机分料电机 电机控制 堵料导致停机</v>
      </c>
      <c r="I2813" s="10" t="str">
        <f t="shared" si="493"/>
        <v>DB1300,X1753.1</v>
      </c>
      <c r="J2813" s="13" t="str">
        <f>VLOOKUP(E2813,起始地址定义!A:D,2,FALSE)</f>
        <v>DB1300</v>
      </c>
      <c r="K2813" s="12" t="str">
        <f t="shared" si="494"/>
        <v>X1753.1</v>
      </c>
      <c r="L2813" s="13">
        <f>VLOOKUP(E2813,起始地址定义!A:D,3,FALSE)</f>
        <v>1750</v>
      </c>
      <c r="M2813" s="14">
        <f>VLOOKUP($F2813,类型描述及偏移量!$C:$H,2,FALSE)</f>
        <v>3.1</v>
      </c>
      <c r="N2813" s="14" t="str">
        <f>VLOOKUP($F2813,类型描述及偏移量!$C:$H,3,FALSE)</f>
        <v>离散</v>
      </c>
      <c r="O2813" s="14" t="str">
        <f>VLOOKUP($F2813,类型描述及偏移量!$C:$H,4,FALSE)</f>
        <v>On</v>
      </c>
      <c r="P2813" s="14" t="str">
        <f>VLOOKUP($F2813,类型描述及偏移量!$C:$H,5,FALSE)</f>
        <v>Yes</v>
      </c>
      <c r="Q2813" s="14" t="str">
        <f>VLOOKUP($F2813,类型描述及偏移量!$C:$H,6,FALSE)</f>
        <v>堵料导致停机</v>
      </c>
    </row>
    <row r="2814" hidden="1" spans="1:17">
      <c r="A2814" s="12" t="str">
        <f t="shared" si="486"/>
        <v>CHP3</v>
      </c>
      <c r="B2814" s="12" t="str">
        <f t="shared" si="487"/>
        <v>M11_M</v>
      </c>
      <c r="C2814" s="12" t="str">
        <f t="shared" si="488"/>
        <v>BreakTime</v>
      </c>
      <c r="D2814" s="12" t="str">
        <f t="shared" si="489"/>
        <v>BP_Motor_var</v>
      </c>
      <c r="E2814" s="13" t="str">
        <f t="shared" si="490"/>
        <v>CHP3_M11_M_BP_Motor_var</v>
      </c>
      <c r="F2814" s="14" t="str">
        <f t="shared" si="491"/>
        <v>BP_Motor_var_BreakTime</v>
      </c>
      <c r="G2814" s="10" t="str">
        <f t="shared" si="492"/>
        <v>CHP3_M11_M_BreakTime</v>
      </c>
      <c r="H2814" s="10" t="str">
        <f>VLOOKUP(基本表格!E2814,起始地址定义!A:D,4,FALSE)&amp;" "&amp;Q2814</f>
        <v>2435+P6-M7 3#刨片机分料电机 电机控制 断链超时时间 秒</v>
      </c>
      <c r="I2814" s="10" t="str">
        <f t="shared" si="493"/>
        <v>DB1300,INT1754</v>
      </c>
      <c r="J2814" s="13" t="str">
        <f>VLOOKUP(E2814,起始地址定义!A:D,2,FALSE)</f>
        <v>DB1300</v>
      </c>
      <c r="K2814" s="12" t="str">
        <f t="shared" si="494"/>
        <v>INT1754</v>
      </c>
      <c r="L2814" s="13">
        <f>VLOOKUP(E2814,起始地址定义!A:D,3,FALSE)</f>
        <v>1750</v>
      </c>
      <c r="M2814" s="14">
        <f>VLOOKUP($F2814,类型描述及偏移量!$C:$H,2,FALSE)</f>
        <v>4</v>
      </c>
      <c r="N2814" s="14" t="str">
        <f>VLOOKUP($F2814,类型描述及偏移量!$C:$H,3,FALSE)</f>
        <v>整型</v>
      </c>
      <c r="O2814" s="14" t="str">
        <f>VLOOKUP($F2814,类型描述及偏移量!$C:$H,4,FALSE)</f>
        <v>None</v>
      </c>
      <c r="P2814" s="14" t="str">
        <f>VLOOKUP($F2814,类型描述及偏移量!$C:$H,5,FALSE)</f>
        <v>No</v>
      </c>
      <c r="Q2814" s="14" t="str">
        <f>VLOOKUP($F2814,类型描述及偏移量!$C:$H,6,FALSE)</f>
        <v>断链超时时间 秒</v>
      </c>
    </row>
    <row r="2815" hidden="1" spans="1:17">
      <c r="A2815" s="12" t="str">
        <f t="shared" si="486"/>
        <v>CHP3</v>
      </c>
      <c r="B2815" s="12" t="str">
        <f t="shared" si="487"/>
        <v>M11_M</v>
      </c>
      <c r="C2815" s="12" t="str">
        <f t="shared" si="488"/>
        <v>BlockingTime</v>
      </c>
      <c r="D2815" s="12" t="str">
        <f t="shared" si="489"/>
        <v>BP_Motor_var</v>
      </c>
      <c r="E2815" s="13" t="str">
        <f t="shared" si="490"/>
        <v>CHP3_M11_M_BP_Motor_var</v>
      </c>
      <c r="F2815" s="14" t="str">
        <f t="shared" si="491"/>
        <v>BP_Motor_var_BlockingTime</v>
      </c>
      <c r="G2815" s="10" t="str">
        <f t="shared" si="492"/>
        <v>CHP3_M11_M_BlockingTime</v>
      </c>
      <c r="H2815" s="10" t="str">
        <f>VLOOKUP(基本表格!E2815,起始地址定义!A:D,4,FALSE)&amp;" "&amp;Q2815</f>
        <v>2435+P6-M7 3#刨片机分料电机 电机控制 堵料检测时间 秒</v>
      </c>
      <c r="I2815" s="10" t="str">
        <f t="shared" si="493"/>
        <v>DB1300,INT1756</v>
      </c>
      <c r="J2815" s="13" t="str">
        <f>VLOOKUP(E2815,起始地址定义!A:D,2,FALSE)</f>
        <v>DB1300</v>
      </c>
      <c r="K2815" s="12" t="str">
        <f t="shared" si="494"/>
        <v>INT1756</v>
      </c>
      <c r="L2815" s="13">
        <f>VLOOKUP(E2815,起始地址定义!A:D,3,FALSE)</f>
        <v>1750</v>
      </c>
      <c r="M2815" s="14">
        <f>VLOOKUP($F2815,类型描述及偏移量!$C:$H,2,FALSE)</f>
        <v>6</v>
      </c>
      <c r="N2815" s="14" t="str">
        <f>VLOOKUP($F2815,类型描述及偏移量!$C:$H,3,FALSE)</f>
        <v>整型</v>
      </c>
      <c r="O2815" s="14" t="str">
        <f>VLOOKUP($F2815,类型描述及偏移量!$C:$H,4,FALSE)</f>
        <v>None</v>
      </c>
      <c r="P2815" s="14" t="str">
        <f>VLOOKUP($F2815,类型描述及偏移量!$C:$H,5,FALSE)</f>
        <v>No</v>
      </c>
      <c r="Q2815" s="14" t="str">
        <f>VLOOKUP($F2815,类型描述及偏移量!$C:$H,6,FALSE)</f>
        <v>堵料检测时间 秒</v>
      </c>
    </row>
    <row r="2816" hidden="1" spans="1:17">
      <c r="A2816" s="12" t="str">
        <f t="shared" ref="A2816:A2879" si="495">A2774</f>
        <v>CHP3</v>
      </c>
      <c r="B2816" s="12" t="str">
        <f t="shared" ref="B2816:B2879" si="496">"M"&amp;RIGHT(LEFT(B2774,FIND("_",B2774,1)-1),LEN(LEFT(B2774,FIND("_",B2774,1)-1))-1)+1&amp;"_"&amp;RIGHT(B2774,LEN(B2774)-FIND("_",B2774,1))</f>
        <v>M11_M</v>
      </c>
      <c r="C2816" s="12" t="str">
        <f t="shared" ref="C2816:C2879" si="497">C2774</f>
        <v>PullSwitch_CHK</v>
      </c>
      <c r="D2816" s="12" t="str">
        <f t="shared" ref="D2816:D2879" si="498">D2774</f>
        <v>BP_Motor_var</v>
      </c>
      <c r="E2816" s="13" t="str">
        <f t="shared" si="490"/>
        <v>CHP3_M11_M_BP_Motor_var</v>
      </c>
      <c r="F2816" s="14" t="str">
        <f t="shared" si="491"/>
        <v>BP_Motor_var_PullSwitch_CHK</v>
      </c>
      <c r="G2816" s="10" t="str">
        <f t="shared" si="492"/>
        <v>CHP3_M11_M_PullSwitch_CHK</v>
      </c>
      <c r="H2816" s="10" t="str">
        <f>VLOOKUP(基本表格!E2816,起始地址定义!A:D,4,FALSE)&amp;" "&amp;Q2816</f>
        <v>2435+P6-M7 3#刨片机分料电机 电机控制 拉线开关</v>
      </c>
      <c r="I2816" s="10" t="str">
        <f t="shared" si="493"/>
        <v>DB1300,X1758.0</v>
      </c>
      <c r="J2816" s="13" t="str">
        <f>VLOOKUP(E2816,起始地址定义!A:D,2,FALSE)</f>
        <v>DB1300</v>
      </c>
      <c r="K2816" s="12" t="str">
        <f t="shared" si="494"/>
        <v>X1758.0</v>
      </c>
      <c r="L2816" s="13">
        <f>VLOOKUP(E2816,起始地址定义!A:D,3,FALSE)</f>
        <v>1750</v>
      </c>
      <c r="M2816" s="14">
        <f>VLOOKUP($F2816,类型描述及偏移量!$C:$H,2,FALSE)</f>
        <v>8</v>
      </c>
      <c r="N2816" s="14" t="str">
        <f>VLOOKUP($F2816,类型描述及偏移量!$C:$H,3,FALSE)</f>
        <v>离散</v>
      </c>
      <c r="O2816" s="14" t="str">
        <f>VLOOKUP($F2816,类型描述及偏移量!$C:$H,4,FALSE)</f>
        <v>On</v>
      </c>
      <c r="P2816" s="14" t="str">
        <f>VLOOKUP($F2816,类型描述及偏移量!$C:$H,5,FALSE)</f>
        <v>Yes</v>
      </c>
      <c r="Q2816" s="14" t="str">
        <f>VLOOKUP($F2816,类型描述及偏移量!$C:$H,6,FALSE)</f>
        <v>拉线开关</v>
      </c>
    </row>
    <row r="2817" hidden="1" spans="1:17">
      <c r="A2817" s="12" t="str">
        <f t="shared" si="495"/>
        <v>CHP3</v>
      </c>
      <c r="B2817" s="12" t="str">
        <f t="shared" si="496"/>
        <v>M11_M</v>
      </c>
      <c r="C2817" s="12" t="str">
        <f t="shared" si="497"/>
        <v>LMD_ALM</v>
      </c>
      <c r="D2817" s="12" t="str">
        <f t="shared" si="498"/>
        <v>BP_Motor_var</v>
      </c>
      <c r="E2817" s="13" t="str">
        <f t="shared" si="490"/>
        <v>CHP3_M11_M_BP_Motor_var</v>
      </c>
      <c r="F2817" s="14" t="str">
        <f t="shared" si="491"/>
        <v>BP_Motor_var_LMD_ALM</v>
      </c>
      <c r="G2817" s="10" t="str">
        <f t="shared" si="492"/>
        <v>CHP3_M11_M_LMD_ALM</v>
      </c>
      <c r="H2817" s="10" t="str">
        <f>VLOOKUP(基本表格!E2817,起始地址定义!A:D,4,FALSE)&amp;" "&amp;Q2817</f>
        <v>2435+P6-M7 3#刨片机分料电机 电机控制 左跑偏报警</v>
      </c>
      <c r="I2817" s="10" t="str">
        <f t="shared" si="493"/>
        <v>DB1300,X1758.1</v>
      </c>
      <c r="J2817" s="13" t="str">
        <f>VLOOKUP(E2817,起始地址定义!A:D,2,FALSE)</f>
        <v>DB1300</v>
      </c>
      <c r="K2817" s="12" t="str">
        <f t="shared" si="494"/>
        <v>X1758.1</v>
      </c>
      <c r="L2817" s="13">
        <f>VLOOKUP(E2817,起始地址定义!A:D,3,FALSE)</f>
        <v>1750</v>
      </c>
      <c r="M2817" s="14">
        <f>VLOOKUP($F2817,类型描述及偏移量!$C:$H,2,FALSE)</f>
        <v>8.1</v>
      </c>
      <c r="N2817" s="14" t="str">
        <f>VLOOKUP($F2817,类型描述及偏移量!$C:$H,3,FALSE)</f>
        <v>离散</v>
      </c>
      <c r="O2817" s="14" t="str">
        <f>VLOOKUP($F2817,类型描述及偏移量!$C:$H,4,FALSE)</f>
        <v>On</v>
      </c>
      <c r="P2817" s="14" t="str">
        <f>VLOOKUP($F2817,类型描述及偏移量!$C:$H,5,FALSE)</f>
        <v>Yes</v>
      </c>
      <c r="Q2817" s="14" t="str">
        <f>VLOOKUP($F2817,类型描述及偏移量!$C:$H,6,FALSE)</f>
        <v>左跑偏报警</v>
      </c>
    </row>
    <row r="2818" hidden="1" spans="1:17">
      <c r="A2818" s="12" t="str">
        <f t="shared" si="495"/>
        <v>CHP3</v>
      </c>
      <c r="B2818" s="12" t="str">
        <f t="shared" si="496"/>
        <v>M11_M</v>
      </c>
      <c r="C2818" s="12" t="str">
        <f t="shared" si="497"/>
        <v>LMD_CHK_1</v>
      </c>
      <c r="D2818" s="12" t="str">
        <f t="shared" si="498"/>
        <v>BP_Motor_var</v>
      </c>
      <c r="E2818" s="13" t="str">
        <f t="shared" ref="E2818:E2881" si="499">A2818&amp;"_"&amp;B2818&amp;"_"&amp;D2818</f>
        <v>CHP3_M11_M_BP_Motor_var</v>
      </c>
      <c r="F2818" s="14" t="str">
        <f t="shared" ref="F2818:F2881" si="500">D2818&amp;"_"&amp;C2818</f>
        <v>BP_Motor_var_LMD_CHK_1</v>
      </c>
      <c r="G2818" s="10" t="str">
        <f t="shared" ref="G2818:G2881" si="501">A2818&amp;"_"&amp;IF(B2818="DB","",B2818&amp;"_")&amp;C2818</f>
        <v>CHP3_M11_M_LMD_CHK_1</v>
      </c>
      <c r="H2818" s="10" t="str">
        <f>VLOOKUP(基本表格!E2818,起始地址定义!A:D,4,FALSE)&amp;" "&amp;Q2818</f>
        <v>2435+P6-M7 3#刨片机分料电机 电机控制 左跑偏1检测</v>
      </c>
      <c r="I2818" s="10" t="str">
        <f t="shared" ref="I2818:I2881" si="502">J2818&amp;","&amp;K2818</f>
        <v>DB1300,X1758.2</v>
      </c>
      <c r="J2818" s="13" t="str">
        <f>VLOOKUP(E2818,起始地址定义!A:D,2,FALSE)</f>
        <v>DB1300</v>
      </c>
      <c r="K2818" s="12" t="str">
        <f t="shared" ref="K2818:K2881" si="503">IF(N2818="离散","X",IF(N2818="实型","REAL","INT"))&amp;IF(N2818="离散",TEXT(L2818+M2818,"0.0"),L2818+M2818)</f>
        <v>X1758.2</v>
      </c>
      <c r="L2818" s="13">
        <f>VLOOKUP(E2818,起始地址定义!A:D,3,FALSE)</f>
        <v>1750</v>
      </c>
      <c r="M2818" s="14">
        <f>VLOOKUP($F2818,类型描述及偏移量!$C:$H,2,FALSE)</f>
        <v>8.2</v>
      </c>
      <c r="N2818" s="14" t="str">
        <f>VLOOKUP($F2818,类型描述及偏移量!$C:$H,3,FALSE)</f>
        <v>离散</v>
      </c>
      <c r="O2818" s="14" t="str">
        <f>VLOOKUP($F2818,类型描述及偏移量!$C:$H,4,FALSE)</f>
        <v>None</v>
      </c>
      <c r="P2818" s="14" t="str">
        <f>VLOOKUP($F2818,类型描述及偏移量!$C:$H,5,FALSE)</f>
        <v>Yes</v>
      </c>
      <c r="Q2818" s="14" t="str">
        <f>VLOOKUP($F2818,类型描述及偏移量!$C:$H,6,FALSE)</f>
        <v>左跑偏1检测</v>
      </c>
    </row>
    <row r="2819" hidden="1" spans="1:17">
      <c r="A2819" s="12" t="str">
        <f t="shared" si="495"/>
        <v>CHP3</v>
      </c>
      <c r="B2819" s="12" t="str">
        <f t="shared" si="496"/>
        <v>M11_M</v>
      </c>
      <c r="C2819" s="12" t="str">
        <f t="shared" si="497"/>
        <v>LMD_EN</v>
      </c>
      <c r="D2819" s="12" t="str">
        <f t="shared" si="498"/>
        <v>BP_Motor_var</v>
      </c>
      <c r="E2819" s="13" t="str">
        <f t="shared" si="499"/>
        <v>CHP3_M11_M_BP_Motor_var</v>
      </c>
      <c r="F2819" s="14" t="str">
        <f t="shared" si="500"/>
        <v>BP_Motor_var_LMD_EN</v>
      </c>
      <c r="G2819" s="10" t="str">
        <f t="shared" si="501"/>
        <v>CHP3_M11_M_LMD_EN</v>
      </c>
      <c r="H2819" s="10" t="str">
        <f>VLOOKUP(基本表格!E2819,起始地址定义!A:D,4,FALSE)&amp;" "&amp;Q2819</f>
        <v>2435+P6-M7 3#刨片机分料电机 电机控制 左跑偏保护使能</v>
      </c>
      <c r="I2819" s="10" t="str">
        <f t="shared" si="502"/>
        <v>DB1300,X1758.3</v>
      </c>
      <c r="J2819" s="13" t="str">
        <f>VLOOKUP(E2819,起始地址定义!A:D,2,FALSE)</f>
        <v>DB1300</v>
      </c>
      <c r="K2819" s="12" t="str">
        <f t="shared" si="503"/>
        <v>X1758.3</v>
      </c>
      <c r="L2819" s="13">
        <f>VLOOKUP(E2819,起始地址定义!A:D,3,FALSE)</f>
        <v>1750</v>
      </c>
      <c r="M2819" s="14">
        <f>VLOOKUP($F2819,类型描述及偏移量!$C:$H,2,FALSE)</f>
        <v>8.3</v>
      </c>
      <c r="N2819" s="14" t="str">
        <f>VLOOKUP($F2819,类型描述及偏移量!$C:$H,3,FALSE)</f>
        <v>离散</v>
      </c>
      <c r="O2819" s="14" t="str">
        <f>VLOOKUP($F2819,类型描述及偏移量!$C:$H,4,FALSE)</f>
        <v>None</v>
      </c>
      <c r="P2819" s="14" t="str">
        <f>VLOOKUP($F2819,类型描述及偏移量!$C:$H,5,FALSE)</f>
        <v>No</v>
      </c>
      <c r="Q2819" s="14" t="str">
        <f>VLOOKUP($F2819,类型描述及偏移量!$C:$H,6,FALSE)</f>
        <v>左跑偏保护使能</v>
      </c>
    </row>
    <row r="2820" hidden="1" spans="1:17">
      <c r="A2820" s="12" t="str">
        <f t="shared" si="495"/>
        <v>CHP3</v>
      </c>
      <c r="B2820" s="12" t="str">
        <f t="shared" si="496"/>
        <v>M11_M</v>
      </c>
      <c r="C2820" s="12" t="str">
        <f t="shared" si="497"/>
        <v>LMD_Stop</v>
      </c>
      <c r="D2820" s="12" t="str">
        <f t="shared" si="498"/>
        <v>BP_Motor_var</v>
      </c>
      <c r="E2820" s="13" t="str">
        <f t="shared" si="499"/>
        <v>CHP3_M11_M_BP_Motor_var</v>
      </c>
      <c r="F2820" s="14" t="str">
        <f t="shared" si="500"/>
        <v>BP_Motor_var_LMD_Stop</v>
      </c>
      <c r="G2820" s="10" t="str">
        <f t="shared" si="501"/>
        <v>CHP3_M11_M_LMD_Stop</v>
      </c>
      <c r="H2820" s="10" t="str">
        <f>VLOOKUP(基本表格!E2820,起始地址定义!A:D,4,FALSE)&amp;" "&amp;Q2820</f>
        <v>2435+P6-M7 3#刨片机分料电机 电机控制 左跑偏导致停机</v>
      </c>
      <c r="I2820" s="10" t="str">
        <f t="shared" si="502"/>
        <v>DB1300,X1758.4</v>
      </c>
      <c r="J2820" s="13" t="str">
        <f>VLOOKUP(E2820,起始地址定义!A:D,2,FALSE)</f>
        <v>DB1300</v>
      </c>
      <c r="K2820" s="12" t="str">
        <f t="shared" si="503"/>
        <v>X1758.4</v>
      </c>
      <c r="L2820" s="13">
        <f>VLOOKUP(E2820,起始地址定义!A:D,3,FALSE)</f>
        <v>1750</v>
      </c>
      <c r="M2820" s="14">
        <f>VLOOKUP($F2820,类型描述及偏移量!$C:$H,2,FALSE)</f>
        <v>8.4</v>
      </c>
      <c r="N2820" s="14" t="str">
        <f>VLOOKUP($F2820,类型描述及偏移量!$C:$H,3,FALSE)</f>
        <v>离散</v>
      </c>
      <c r="O2820" s="14" t="str">
        <f>VLOOKUP($F2820,类型描述及偏移量!$C:$H,4,FALSE)</f>
        <v>On</v>
      </c>
      <c r="P2820" s="14" t="str">
        <f>VLOOKUP($F2820,类型描述及偏移量!$C:$H,5,FALSE)</f>
        <v>Yes</v>
      </c>
      <c r="Q2820" s="14" t="str">
        <f>VLOOKUP($F2820,类型描述及偏移量!$C:$H,6,FALSE)</f>
        <v>左跑偏导致停机</v>
      </c>
    </row>
    <row r="2821" hidden="1" spans="1:17">
      <c r="A2821" s="12" t="str">
        <f t="shared" si="495"/>
        <v>CHP3</v>
      </c>
      <c r="B2821" s="12" t="str">
        <f t="shared" si="496"/>
        <v>M11_M</v>
      </c>
      <c r="C2821" s="12" t="str">
        <f t="shared" si="497"/>
        <v>LMD_Time</v>
      </c>
      <c r="D2821" s="12" t="str">
        <f t="shared" si="498"/>
        <v>BP_Motor_var</v>
      </c>
      <c r="E2821" s="13" t="str">
        <f t="shared" si="499"/>
        <v>CHP3_M11_M_BP_Motor_var</v>
      </c>
      <c r="F2821" s="14" t="str">
        <f t="shared" si="500"/>
        <v>BP_Motor_var_LMD_Time</v>
      </c>
      <c r="G2821" s="10" t="str">
        <f t="shared" si="501"/>
        <v>CHP3_M11_M_LMD_Time</v>
      </c>
      <c r="H2821" s="10" t="str">
        <f>VLOOKUP(基本表格!E2821,起始地址定义!A:D,4,FALSE)&amp;" "&amp;Q2821</f>
        <v>2435+P6-M7 3#刨片机分料电机 电机控制 左跑偏检测时间</v>
      </c>
      <c r="I2821" s="10" t="str">
        <f t="shared" si="502"/>
        <v>DB1300,INT1760</v>
      </c>
      <c r="J2821" s="13" t="str">
        <f>VLOOKUP(E2821,起始地址定义!A:D,2,FALSE)</f>
        <v>DB1300</v>
      </c>
      <c r="K2821" s="12" t="str">
        <f t="shared" si="503"/>
        <v>INT1760</v>
      </c>
      <c r="L2821" s="13">
        <f>VLOOKUP(E2821,起始地址定义!A:D,3,FALSE)</f>
        <v>1750</v>
      </c>
      <c r="M2821" s="14">
        <f>VLOOKUP($F2821,类型描述及偏移量!$C:$H,2,FALSE)</f>
        <v>10</v>
      </c>
      <c r="N2821" s="14" t="str">
        <f>VLOOKUP($F2821,类型描述及偏移量!$C:$H,3,FALSE)</f>
        <v>整型</v>
      </c>
      <c r="O2821" s="14" t="str">
        <f>VLOOKUP($F2821,类型描述及偏移量!$C:$H,4,FALSE)</f>
        <v>None</v>
      </c>
      <c r="P2821" s="14" t="str">
        <f>VLOOKUP($F2821,类型描述及偏移量!$C:$H,5,FALSE)</f>
        <v>No</v>
      </c>
      <c r="Q2821" s="14" t="str">
        <f>VLOOKUP($F2821,类型描述及偏移量!$C:$H,6,FALSE)</f>
        <v>左跑偏检测时间</v>
      </c>
    </row>
    <row r="2822" hidden="1" spans="1:17">
      <c r="A2822" s="12" t="str">
        <f t="shared" si="495"/>
        <v>CHP3</v>
      </c>
      <c r="B2822" s="12" t="str">
        <f t="shared" si="496"/>
        <v>M11_M</v>
      </c>
      <c r="C2822" s="12" t="str">
        <f t="shared" si="497"/>
        <v>RMD_ALM</v>
      </c>
      <c r="D2822" s="12" t="str">
        <f t="shared" si="498"/>
        <v>BP_Motor_var</v>
      </c>
      <c r="E2822" s="13" t="str">
        <f t="shared" si="499"/>
        <v>CHP3_M11_M_BP_Motor_var</v>
      </c>
      <c r="F2822" s="14" t="str">
        <f t="shared" si="500"/>
        <v>BP_Motor_var_RMD_ALM</v>
      </c>
      <c r="G2822" s="10" t="str">
        <f t="shared" si="501"/>
        <v>CHP3_M11_M_RMD_ALM</v>
      </c>
      <c r="H2822" s="10" t="str">
        <f>VLOOKUP(基本表格!E2822,起始地址定义!A:D,4,FALSE)&amp;" "&amp;Q2822</f>
        <v>2435+P6-M7 3#刨片机分料电机 电机控制 右 跑偏报警</v>
      </c>
      <c r="I2822" s="10" t="str">
        <f t="shared" si="502"/>
        <v>DB1300,X1762.0</v>
      </c>
      <c r="J2822" s="13" t="str">
        <f>VLOOKUP(E2822,起始地址定义!A:D,2,FALSE)</f>
        <v>DB1300</v>
      </c>
      <c r="K2822" s="12" t="str">
        <f t="shared" si="503"/>
        <v>X1762.0</v>
      </c>
      <c r="L2822" s="13">
        <f>VLOOKUP(E2822,起始地址定义!A:D,3,FALSE)</f>
        <v>1750</v>
      </c>
      <c r="M2822" s="14">
        <f>VLOOKUP($F2822,类型描述及偏移量!$C:$H,2,FALSE)</f>
        <v>12</v>
      </c>
      <c r="N2822" s="14" t="str">
        <f>VLOOKUP($F2822,类型描述及偏移量!$C:$H,3,FALSE)</f>
        <v>离散</v>
      </c>
      <c r="O2822" s="14" t="str">
        <f>VLOOKUP($F2822,类型描述及偏移量!$C:$H,4,FALSE)</f>
        <v>On</v>
      </c>
      <c r="P2822" s="14" t="str">
        <f>VLOOKUP($F2822,类型描述及偏移量!$C:$H,5,FALSE)</f>
        <v>Yes</v>
      </c>
      <c r="Q2822" s="14" t="str">
        <f>VLOOKUP($F2822,类型描述及偏移量!$C:$H,6,FALSE)</f>
        <v>右 跑偏报警</v>
      </c>
    </row>
    <row r="2823" hidden="1" spans="1:17">
      <c r="A2823" s="12" t="str">
        <f t="shared" si="495"/>
        <v>CHP3</v>
      </c>
      <c r="B2823" s="12" t="str">
        <f t="shared" si="496"/>
        <v>M11_M</v>
      </c>
      <c r="C2823" s="12" t="str">
        <f t="shared" si="497"/>
        <v>RMD_CHK_1</v>
      </c>
      <c r="D2823" s="12" t="str">
        <f t="shared" si="498"/>
        <v>BP_Motor_var</v>
      </c>
      <c r="E2823" s="13" t="str">
        <f t="shared" si="499"/>
        <v>CHP3_M11_M_BP_Motor_var</v>
      </c>
      <c r="F2823" s="14" t="str">
        <f t="shared" si="500"/>
        <v>BP_Motor_var_RMD_CHK_1</v>
      </c>
      <c r="G2823" s="10" t="str">
        <f t="shared" si="501"/>
        <v>CHP3_M11_M_RMD_CHK_1</v>
      </c>
      <c r="H2823" s="10" t="str">
        <f>VLOOKUP(基本表格!E2823,起始地址定义!A:D,4,FALSE)&amp;" "&amp;Q2823</f>
        <v>2435+P6-M7 3#刨片机分料电机 电机控制 右跑偏1检测</v>
      </c>
      <c r="I2823" s="10" t="str">
        <f t="shared" si="502"/>
        <v>DB1300,X1762.1</v>
      </c>
      <c r="J2823" s="13" t="str">
        <f>VLOOKUP(E2823,起始地址定义!A:D,2,FALSE)</f>
        <v>DB1300</v>
      </c>
      <c r="K2823" s="12" t="str">
        <f t="shared" si="503"/>
        <v>X1762.1</v>
      </c>
      <c r="L2823" s="13">
        <f>VLOOKUP(E2823,起始地址定义!A:D,3,FALSE)</f>
        <v>1750</v>
      </c>
      <c r="M2823" s="14">
        <f>VLOOKUP($F2823,类型描述及偏移量!$C:$H,2,FALSE)</f>
        <v>12.1</v>
      </c>
      <c r="N2823" s="14" t="str">
        <f>VLOOKUP($F2823,类型描述及偏移量!$C:$H,3,FALSE)</f>
        <v>离散</v>
      </c>
      <c r="O2823" s="14" t="str">
        <f>VLOOKUP($F2823,类型描述及偏移量!$C:$H,4,FALSE)</f>
        <v>None</v>
      </c>
      <c r="P2823" s="14" t="str">
        <f>VLOOKUP($F2823,类型描述及偏移量!$C:$H,5,FALSE)</f>
        <v>Yes</v>
      </c>
      <c r="Q2823" s="14" t="str">
        <f>VLOOKUP($F2823,类型描述及偏移量!$C:$H,6,FALSE)</f>
        <v>右跑偏1检测</v>
      </c>
    </row>
    <row r="2824" hidden="1" spans="1:17">
      <c r="A2824" s="12" t="str">
        <f t="shared" si="495"/>
        <v>CHP3</v>
      </c>
      <c r="B2824" s="12" t="str">
        <f t="shared" si="496"/>
        <v>M11_M</v>
      </c>
      <c r="C2824" s="12" t="str">
        <f t="shared" si="497"/>
        <v>RMD_EN</v>
      </c>
      <c r="D2824" s="12" t="str">
        <f t="shared" si="498"/>
        <v>BP_Motor_var</v>
      </c>
      <c r="E2824" s="13" t="str">
        <f t="shared" si="499"/>
        <v>CHP3_M11_M_BP_Motor_var</v>
      </c>
      <c r="F2824" s="14" t="str">
        <f t="shared" si="500"/>
        <v>BP_Motor_var_RMD_EN</v>
      </c>
      <c r="G2824" s="10" t="str">
        <f t="shared" si="501"/>
        <v>CHP3_M11_M_RMD_EN</v>
      </c>
      <c r="H2824" s="10" t="str">
        <f>VLOOKUP(基本表格!E2824,起始地址定义!A:D,4,FALSE)&amp;" "&amp;Q2824</f>
        <v>2435+P6-M7 3#刨片机分料电机 电机控制 右跑偏保护使能</v>
      </c>
      <c r="I2824" s="10" t="str">
        <f t="shared" si="502"/>
        <v>DB1300,X1762.2</v>
      </c>
      <c r="J2824" s="13" t="str">
        <f>VLOOKUP(E2824,起始地址定义!A:D,2,FALSE)</f>
        <v>DB1300</v>
      </c>
      <c r="K2824" s="12" t="str">
        <f t="shared" si="503"/>
        <v>X1762.2</v>
      </c>
      <c r="L2824" s="13">
        <f>VLOOKUP(E2824,起始地址定义!A:D,3,FALSE)</f>
        <v>1750</v>
      </c>
      <c r="M2824" s="14">
        <f>VLOOKUP($F2824,类型描述及偏移量!$C:$H,2,FALSE)</f>
        <v>12.2</v>
      </c>
      <c r="N2824" s="14" t="str">
        <f>VLOOKUP($F2824,类型描述及偏移量!$C:$H,3,FALSE)</f>
        <v>离散</v>
      </c>
      <c r="O2824" s="14" t="str">
        <f>VLOOKUP($F2824,类型描述及偏移量!$C:$H,4,FALSE)</f>
        <v>None</v>
      </c>
      <c r="P2824" s="14" t="str">
        <f>VLOOKUP($F2824,类型描述及偏移量!$C:$H,5,FALSE)</f>
        <v>No</v>
      </c>
      <c r="Q2824" s="14" t="str">
        <f>VLOOKUP($F2824,类型描述及偏移量!$C:$H,6,FALSE)</f>
        <v>右跑偏保护使能</v>
      </c>
    </row>
    <row r="2825" hidden="1" spans="1:17">
      <c r="A2825" s="12" t="str">
        <f t="shared" si="495"/>
        <v>CHP3</v>
      </c>
      <c r="B2825" s="12" t="str">
        <f t="shared" si="496"/>
        <v>M11_M</v>
      </c>
      <c r="C2825" s="12" t="str">
        <f t="shared" si="497"/>
        <v>RMD_Stop</v>
      </c>
      <c r="D2825" s="12" t="str">
        <f t="shared" si="498"/>
        <v>BP_Motor_var</v>
      </c>
      <c r="E2825" s="13" t="str">
        <f t="shared" si="499"/>
        <v>CHP3_M11_M_BP_Motor_var</v>
      </c>
      <c r="F2825" s="14" t="str">
        <f t="shared" si="500"/>
        <v>BP_Motor_var_RMD_Stop</v>
      </c>
      <c r="G2825" s="10" t="str">
        <f t="shared" si="501"/>
        <v>CHP3_M11_M_RMD_Stop</v>
      </c>
      <c r="H2825" s="10" t="str">
        <f>VLOOKUP(基本表格!E2825,起始地址定义!A:D,4,FALSE)&amp;" "&amp;Q2825</f>
        <v>2435+P6-M7 3#刨片机分料电机 电机控制 右跑偏导致停机</v>
      </c>
      <c r="I2825" s="10" t="str">
        <f t="shared" si="502"/>
        <v>DB1300,X1762.3</v>
      </c>
      <c r="J2825" s="13" t="str">
        <f>VLOOKUP(E2825,起始地址定义!A:D,2,FALSE)</f>
        <v>DB1300</v>
      </c>
      <c r="K2825" s="12" t="str">
        <f t="shared" si="503"/>
        <v>X1762.3</v>
      </c>
      <c r="L2825" s="13">
        <f>VLOOKUP(E2825,起始地址定义!A:D,3,FALSE)</f>
        <v>1750</v>
      </c>
      <c r="M2825" s="14">
        <f>VLOOKUP($F2825,类型描述及偏移量!$C:$H,2,FALSE)</f>
        <v>12.3</v>
      </c>
      <c r="N2825" s="14" t="str">
        <f>VLOOKUP($F2825,类型描述及偏移量!$C:$H,3,FALSE)</f>
        <v>离散</v>
      </c>
      <c r="O2825" s="14" t="str">
        <f>VLOOKUP($F2825,类型描述及偏移量!$C:$H,4,FALSE)</f>
        <v>On</v>
      </c>
      <c r="P2825" s="14" t="str">
        <f>VLOOKUP($F2825,类型描述及偏移量!$C:$H,5,FALSE)</f>
        <v>Yes</v>
      </c>
      <c r="Q2825" s="14" t="str">
        <f>VLOOKUP($F2825,类型描述及偏移量!$C:$H,6,FALSE)</f>
        <v>右跑偏导致停机</v>
      </c>
    </row>
    <row r="2826" hidden="1" spans="1:17">
      <c r="A2826" s="12" t="str">
        <f t="shared" si="495"/>
        <v>CHP3</v>
      </c>
      <c r="B2826" s="12" t="str">
        <f t="shared" si="496"/>
        <v>M11_M</v>
      </c>
      <c r="C2826" s="12" t="str">
        <f t="shared" si="497"/>
        <v>RMD_Time</v>
      </c>
      <c r="D2826" s="12" t="str">
        <f t="shared" si="498"/>
        <v>BP_Motor_var</v>
      </c>
      <c r="E2826" s="13" t="str">
        <f t="shared" si="499"/>
        <v>CHP3_M11_M_BP_Motor_var</v>
      </c>
      <c r="F2826" s="14" t="str">
        <f t="shared" si="500"/>
        <v>BP_Motor_var_RMD_Time</v>
      </c>
      <c r="G2826" s="10" t="str">
        <f t="shared" si="501"/>
        <v>CHP3_M11_M_RMD_Time</v>
      </c>
      <c r="H2826" s="10" t="str">
        <f>VLOOKUP(基本表格!E2826,起始地址定义!A:D,4,FALSE)&amp;" "&amp;Q2826</f>
        <v>2435+P6-M7 3#刨片机分料电机 电机控制 右跑偏检测时间</v>
      </c>
      <c r="I2826" s="10" t="str">
        <f t="shared" si="502"/>
        <v>DB1300,INT1764</v>
      </c>
      <c r="J2826" s="13" t="str">
        <f>VLOOKUP(E2826,起始地址定义!A:D,2,FALSE)</f>
        <v>DB1300</v>
      </c>
      <c r="K2826" s="12" t="str">
        <f t="shared" si="503"/>
        <v>INT1764</v>
      </c>
      <c r="L2826" s="13">
        <f>VLOOKUP(E2826,起始地址定义!A:D,3,FALSE)</f>
        <v>1750</v>
      </c>
      <c r="M2826" s="14">
        <f>VLOOKUP($F2826,类型描述及偏移量!$C:$H,2,FALSE)</f>
        <v>14</v>
      </c>
      <c r="N2826" s="14" t="str">
        <f>VLOOKUP($F2826,类型描述及偏移量!$C:$H,3,FALSE)</f>
        <v>整型</v>
      </c>
      <c r="O2826" s="14" t="str">
        <f>VLOOKUP($F2826,类型描述及偏移量!$C:$H,4,FALSE)</f>
        <v>None</v>
      </c>
      <c r="P2826" s="14" t="str">
        <f>VLOOKUP($F2826,类型描述及偏移量!$C:$H,5,FALSE)</f>
        <v>No</v>
      </c>
      <c r="Q2826" s="14" t="str">
        <f>VLOOKUP($F2826,类型描述及偏移量!$C:$H,6,FALSE)</f>
        <v>右跑偏检测时间</v>
      </c>
    </row>
    <row r="2827" hidden="1" spans="1:17">
      <c r="A2827" s="12" t="str">
        <f t="shared" si="495"/>
        <v>CHP3</v>
      </c>
      <c r="B2827" s="12" t="str">
        <f t="shared" si="496"/>
        <v>M11_M</v>
      </c>
      <c r="C2827" s="12" t="str">
        <f t="shared" si="497"/>
        <v>Motor_Delta</v>
      </c>
      <c r="D2827" s="12" t="str">
        <f t="shared" si="498"/>
        <v>BP_Motor_var</v>
      </c>
      <c r="E2827" s="13" t="str">
        <f t="shared" si="499"/>
        <v>CHP3_M11_M_BP_Motor_var</v>
      </c>
      <c r="F2827" s="14" t="str">
        <f t="shared" si="500"/>
        <v>BP_Motor_var_Motor_Delta</v>
      </c>
      <c r="G2827" s="10" t="str">
        <f t="shared" si="501"/>
        <v>CHP3_M11_M_Motor_Delta</v>
      </c>
      <c r="H2827" s="10" t="str">
        <f>VLOOKUP(基本表格!E2827,起始地址定义!A:D,4,FALSE)&amp;" "&amp;Q2827</f>
        <v>2435+P6-M7 3#刨片机分料电机 电机控制 三角型</v>
      </c>
      <c r="I2827" s="10" t="str">
        <f t="shared" si="502"/>
        <v>DB1300,X1766.0</v>
      </c>
      <c r="J2827" s="13" t="str">
        <f>VLOOKUP(E2827,起始地址定义!A:D,2,FALSE)</f>
        <v>DB1300</v>
      </c>
      <c r="K2827" s="12" t="str">
        <f t="shared" si="503"/>
        <v>X1766.0</v>
      </c>
      <c r="L2827" s="13">
        <f>VLOOKUP(E2827,起始地址定义!A:D,3,FALSE)</f>
        <v>1750</v>
      </c>
      <c r="M2827" s="14">
        <f>VLOOKUP($F2827,类型描述及偏移量!$C:$H,2,FALSE)</f>
        <v>16</v>
      </c>
      <c r="N2827" s="14" t="str">
        <f>VLOOKUP($F2827,类型描述及偏移量!$C:$H,3,FALSE)</f>
        <v>离散</v>
      </c>
      <c r="O2827" s="14" t="str">
        <f>VLOOKUP($F2827,类型描述及偏移量!$C:$H,4,FALSE)</f>
        <v>None</v>
      </c>
      <c r="P2827" s="14" t="str">
        <f>VLOOKUP($F2827,类型描述及偏移量!$C:$H,5,FALSE)</f>
        <v>Yes</v>
      </c>
      <c r="Q2827" s="14" t="str">
        <f>VLOOKUP($F2827,类型描述及偏移量!$C:$H,6,FALSE)</f>
        <v>三角型</v>
      </c>
    </row>
    <row r="2828" hidden="1" spans="1:17">
      <c r="A2828" s="12" t="str">
        <f t="shared" si="495"/>
        <v>CHP3</v>
      </c>
      <c r="B2828" s="12" t="str">
        <f t="shared" si="496"/>
        <v>M11_M</v>
      </c>
      <c r="C2828" s="12" t="str">
        <f t="shared" si="497"/>
        <v>Motor_Wye</v>
      </c>
      <c r="D2828" s="12" t="str">
        <f t="shared" si="498"/>
        <v>BP_Motor_var</v>
      </c>
      <c r="E2828" s="13" t="str">
        <f t="shared" si="499"/>
        <v>CHP3_M11_M_BP_Motor_var</v>
      </c>
      <c r="F2828" s="14" t="str">
        <f t="shared" si="500"/>
        <v>BP_Motor_var_Motor_Wye</v>
      </c>
      <c r="G2828" s="10" t="str">
        <f t="shared" si="501"/>
        <v>CHP3_M11_M_Motor_Wye</v>
      </c>
      <c r="H2828" s="10" t="str">
        <f>VLOOKUP(基本表格!E2828,起始地址定义!A:D,4,FALSE)&amp;" "&amp;Q2828</f>
        <v>2435+P6-M7 3#刨片机分料电机 电机控制 星型</v>
      </c>
      <c r="I2828" s="10" t="str">
        <f t="shared" si="502"/>
        <v>DB1300,X1766.1</v>
      </c>
      <c r="J2828" s="13" t="str">
        <f>VLOOKUP(E2828,起始地址定义!A:D,2,FALSE)</f>
        <v>DB1300</v>
      </c>
      <c r="K2828" s="12" t="str">
        <f t="shared" si="503"/>
        <v>X1766.1</v>
      </c>
      <c r="L2828" s="13">
        <f>VLOOKUP(E2828,起始地址定义!A:D,3,FALSE)</f>
        <v>1750</v>
      </c>
      <c r="M2828" s="14">
        <f>VLOOKUP($F2828,类型描述及偏移量!$C:$H,2,FALSE)</f>
        <v>16.1</v>
      </c>
      <c r="N2828" s="14" t="str">
        <f>VLOOKUP($F2828,类型描述及偏移量!$C:$H,3,FALSE)</f>
        <v>离散</v>
      </c>
      <c r="O2828" s="14" t="str">
        <f>VLOOKUP($F2828,类型描述及偏移量!$C:$H,4,FALSE)</f>
        <v>None</v>
      </c>
      <c r="P2828" s="14" t="str">
        <f>VLOOKUP($F2828,类型描述及偏移量!$C:$H,5,FALSE)</f>
        <v>Yes</v>
      </c>
      <c r="Q2828" s="14" t="str">
        <f>VLOOKUP($F2828,类型描述及偏移量!$C:$H,6,FALSE)</f>
        <v>星型</v>
      </c>
    </row>
    <row r="2829" hidden="1" spans="1:17">
      <c r="A2829" s="12" t="str">
        <f t="shared" si="495"/>
        <v>CHP3</v>
      </c>
      <c r="B2829" s="12" t="str">
        <f t="shared" si="496"/>
        <v>M11_M</v>
      </c>
      <c r="C2829" s="12" t="str">
        <f t="shared" si="497"/>
        <v>MSD</v>
      </c>
      <c r="D2829" s="12" t="str">
        <f t="shared" si="498"/>
        <v>BP_Motor_var</v>
      </c>
      <c r="E2829" s="13" t="str">
        <f t="shared" si="499"/>
        <v>CHP3_M11_M_BP_Motor_var</v>
      </c>
      <c r="F2829" s="14" t="str">
        <f t="shared" si="500"/>
        <v>BP_Motor_var_MSD</v>
      </c>
      <c r="G2829" s="10" t="str">
        <f t="shared" si="501"/>
        <v>CHP3_M11_M_MSD</v>
      </c>
      <c r="H2829" s="10" t="str">
        <f>VLOOKUP(基本表格!E2829,起始地址定义!A:D,4,FALSE)&amp;" "&amp;Q2829</f>
        <v>2435+P6-M7 3#刨片机分料电机 电机控制 维修开关</v>
      </c>
      <c r="I2829" s="10" t="str">
        <f t="shared" si="502"/>
        <v>DB1300,X1766.2</v>
      </c>
      <c r="J2829" s="13" t="str">
        <f>VLOOKUP(E2829,起始地址定义!A:D,2,FALSE)</f>
        <v>DB1300</v>
      </c>
      <c r="K2829" s="12" t="str">
        <f t="shared" si="503"/>
        <v>X1766.2</v>
      </c>
      <c r="L2829" s="13">
        <f>VLOOKUP(E2829,起始地址定义!A:D,3,FALSE)</f>
        <v>1750</v>
      </c>
      <c r="M2829" s="14">
        <f>VLOOKUP($F2829,类型描述及偏移量!$C:$H,2,FALSE)</f>
        <v>16.2</v>
      </c>
      <c r="N2829" s="14" t="str">
        <f>VLOOKUP($F2829,类型描述及偏移量!$C:$H,3,FALSE)</f>
        <v>离散</v>
      </c>
      <c r="O2829" s="14" t="str">
        <f>VLOOKUP($F2829,类型描述及偏移量!$C:$H,4,FALSE)</f>
        <v>On</v>
      </c>
      <c r="P2829" s="14" t="str">
        <f>VLOOKUP($F2829,类型描述及偏移量!$C:$H,5,FALSE)</f>
        <v>Yes</v>
      </c>
      <c r="Q2829" s="14" t="str">
        <f>VLOOKUP($F2829,类型描述及偏移量!$C:$H,6,FALSE)</f>
        <v>维修开关</v>
      </c>
    </row>
    <row r="2830" hidden="1" spans="1:17">
      <c r="A2830" s="12" t="str">
        <f t="shared" si="495"/>
        <v>CHP3</v>
      </c>
      <c r="B2830" s="12" t="str">
        <f t="shared" si="496"/>
        <v>M11_M</v>
      </c>
      <c r="C2830" s="12" t="str">
        <f t="shared" si="497"/>
        <v>LMD_CHK_2</v>
      </c>
      <c r="D2830" s="12" t="str">
        <f t="shared" si="498"/>
        <v>BP_Motor_var</v>
      </c>
      <c r="E2830" s="13" t="str">
        <f t="shared" si="499"/>
        <v>CHP3_M11_M_BP_Motor_var</v>
      </c>
      <c r="F2830" s="14" t="str">
        <f t="shared" si="500"/>
        <v>BP_Motor_var_LMD_CHK_2</v>
      </c>
      <c r="G2830" s="10" t="str">
        <f t="shared" si="501"/>
        <v>CHP3_M11_M_LMD_CHK_2</v>
      </c>
      <c r="H2830" s="10" t="str">
        <f>VLOOKUP(基本表格!E2830,起始地址定义!A:D,4,FALSE)&amp;" "&amp;Q2830</f>
        <v>2435+P6-M7 3#刨片机分料电机 电机控制 左跑偏2检测</v>
      </c>
      <c r="I2830" s="10" t="str">
        <f t="shared" si="502"/>
        <v>DB1300,X1766.3</v>
      </c>
      <c r="J2830" s="13" t="str">
        <f>VLOOKUP(E2830,起始地址定义!A:D,2,FALSE)</f>
        <v>DB1300</v>
      </c>
      <c r="K2830" s="12" t="str">
        <f t="shared" si="503"/>
        <v>X1766.3</v>
      </c>
      <c r="L2830" s="13">
        <f>VLOOKUP(E2830,起始地址定义!A:D,3,FALSE)</f>
        <v>1750</v>
      </c>
      <c r="M2830" s="14">
        <f>VLOOKUP($F2830,类型描述及偏移量!$C:$H,2,FALSE)</f>
        <v>16.3</v>
      </c>
      <c r="N2830" s="14" t="str">
        <f>VLOOKUP($F2830,类型描述及偏移量!$C:$H,3,FALSE)</f>
        <v>离散</v>
      </c>
      <c r="O2830" s="14" t="str">
        <f>VLOOKUP($F2830,类型描述及偏移量!$C:$H,4,FALSE)</f>
        <v>None</v>
      </c>
      <c r="P2830" s="14" t="str">
        <f>VLOOKUP($F2830,类型描述及偏移量!$C:$H,5,FALSE)</f>
        <v>Yes</v>
      </c>
      <c r="Q2830" s="14" t="str">
        <f>VLOOKUP($F2830,类型描述及偏移量!$C:$H,6,FALSE)</f>
        <v>左跑偏2检测</v>
      </c>
    </row>
    <row r="2831" hidden="1" spans="1:17">
      <c r="A2831" s="12" t="str">
        <f t="shared" si="495"/>
        <v>CHP3</v>
      </c>
      <c r="B2831" s="12" t="str">
        <f t="shared" si="496"/>
        <v>M11_M</v>
      </c>
      <c r="C2831" s="12" t="str">
        <f t="shared" si="497"/>
        <v>RMD_CHK_2</v>
      </c>
      <c r="D2831" s="12" t="str">
        <f t="shared" si="498"/>
        <v>BP_Motor_var</v>
      </c>
      <c r="E2831" s="13" t="str">
        <f t="shared" si="499"/>
        <v>CHP3_M11_M_BP_Motor_var</v>
      </c>
      <c r="F2831" s="14" t="str">
        <f t="shared" si="500"/>
        <v>BP_Motor_var_RMD_CHK_2</v>
      </c>
      <c r="G2831" s="10" t="str">
        <f t="shared" si="501"/>
        <v>CHP3_M11_M_RMD_CHK_2</v>
      </c>
      <c r="H2831" s="10" t="str">
        <f>VLOOKUP(基本表格!E2831,起始地址定义!A:D,4,FALSE)&amp;" "&amp;Q2831</f>
        <v>2435+P6-M7 3#刨片机分料电机 电机控制 右跑偏2检测</v>
      </c>
      <c r="I2831" s="10" t="str">
        <f t="shared" si="502"/>
        <v>DB1300,X1766.4</v>
      </c>
      <c r="J2831" s="13" t="str">
        <f>VLOOKUP(E2831,起始地址定义!A:D,2,FALSE)</f>
        <v>DB1300</v>
      </c>
      <c r="K2831" s="12" t="str">
        <f t="shared" si="503"/>
        <v>X1766.4</v>
      </c>
      <c r="L2831" s="13">
        <f>VLOOKUP(E2831,起始地址定义!A:D,3,FALSE)</f>
        <v>1750</v>
      </c>
      <c r="M2831" s="14">
        <f>VLOOKUP($F2831,类型描述及偏移量!$C:$H,2,FALSE)</f>
        <v>16.4</v>
      </c>
      <c r="N2831" s="14" t="str">
        <f>VLOOKUP($F2831,类型描述及偏移量!$C:$H,3,FALSE)</f>
        <v>离散</v>
      </c>
      <c r="O2831" s="14" t="str">
        <f>VLOOKUP($F2831,类型描述及偏移量!$C:$H,4,FALSE)</f>
        <v>None</v>
      </c>
      <c r="P2831" s="14" t="str">
        <f>VLOOKUP($F2831,类型描述及偏移量!$C:$H,5,FALSE)</f>
        <v>Yes</v>
      </c>
      <c r="Q2831" s="14" t="str">
        <f>VLOOKUP($F2831,类型描述及偏移量!$C:$H,6,FALSE)</f>
        <v>右跑偏2检测</v>
      </c>
    </row>
    <row r="2832" hidden="1" spans="1:17">
      <c r="A2832" s="12" t="str">
        <f t="shared" si="495"/>
        <v>CHP3</v>
      </c>
      <c r="B2832" s="12" t="str">
        <f t="shared" si="496"/>
        <v>M11_M</v>
      </c>
      <c r="C2832" s="12" t="str">
        <f t="shared" si="497"/>
        <v>InterStarTime</v>
      </c>
      <c r="D2832" s="12" t="str">
        <f t="shared" si="498"/>
        <v>BP_Motor_var</v>
      </c>
      <c r="E2832" s="13" t="str">
        <f t="shared" si="499"/>
        <v>CHP3_M11_M_BP_Motor_var</v>
      </c>
      <c r="F2832" s="14" t="str">
        <f t="shared" si="500"/>
        <v>BP_Motor_var_InterStarTime</v>
      </c>
      <c r="G2832" s="10" t="str">
        <f t="shared" si="501"/>
        <v>CHP3_M11_M_InterStarTime</v>
      </c>
      <c r="H2832" s="10" t="str">
        <f>VLOOKUP(基本表格!E2832,起始地址定义!A:D,4,FALSE)&amp;" "&amp;Q2832</f>
        <v>2435+P6-M7 3#刨片机分料电机 电机控制 联动启动延时</v>
      </c>
      <c r="I2832" s="10" t="str">
        <f t="shared" si="502"/>
        <v>DB1300,INT1768</v>
      </c>
      <c r="J2832" s="13" t="str">
        <f>VLOOKUP(E2832,起始地址定义!A:D,2,FALSE)</f>
        <v>DB1300</v>
      </c>
      <c r="K2832" s="12" t="str">
        <f t="shared" si="503"/>
        <v>INT1768</v>
      </c>
      <c r="L2832" s="13">
        <f>VLOOKUP(E2832,起始地址定义!A:D,3,FALSE)</f>
        <v>1750</v>
      </c>
      <c r="M2832" s="14">
        <f>VLOOKUP($F2832,类型描述及偏移量!$C:$H,2,FALSE)</f>
        <v>18</v>
      </c>
      <c r="N2832" s="14" t="str">
        <f>VLOOKUP($F2832,类型描述及偏移量!$C:$H,3,FALSE)</f>
        <v>整型</v>
      </c>
      <c r="O2832" s="14" t="str">
        <f>VLOOKUP($F2832,类型描述及偏移量!$C:$H,4,FALSE)</f>
        <v>None</v>
      </c>
      <c r="P2832" s="14" t="str">
        <f>VLOOKUP($F2832,类型描述及偏移量!$C:$H,5,FALSE)</f>
        <v>No</v>
      </c>
      <c r="Q2832" s="14" t="str">
        <f>VLOOKUP($F2832,类型描述及偏移量!$C:$H,6,FALSE)</f>
        <v>联动启动延时</v>
      </c>
    </row>
    <row r="2833" hidden="1" spans="1:17">
      <c r="A2833" s="12" t="str">
        <f t="shared" si="495"/>
        <v>CHP3</v>
      </c>
      <c r="B2833" s="12" t="str">
        <f t="shared" si="496"/>
        <v>M11_M</v>
      </c>
      <c r="C2833" s="12" t="str">
        <f t="shared" si="497"/>
        <v>Alt_TMR</v>
      </c>
      <c r="D2833" s="12" t="str">
        <f t="shared" si="498"/>
        <v>BP_Motor_var</v>
      </c>
      <c r="E2833" s="13" t="str">
        <f t="shared" si="499"/>
        <v>CHP3_M11_M_BP_Motor_var</v>
      </c>
      <c r="F2833" s="14" t="str">
        <f t="shared" si="500"/>
        <v>BP_Motor_var_Alt_TMR</v>
      </c>
      <c r="G2833" s="10" t="str">
        <f t="shared" si="501"/>
        <v>CHP3_M11_M_Alt_TMR</v>
      </c>
      <c r="H2833" s="10" t="str">
        <f>VLOOKUP(基本表格!E2833,起始地址定义!A:D,4,FALSE)&amp;" "&amp;Q2833</f>
        <v>2435+P6-M7 3#刨片机分料电机 电机控制 起动转换时间 秒</v>
      </c>
      <c r="I2833" s="10" t="str">
        <f t="shared" si="502"/>
        <v>DB1300,INT1770</v>
      </c>
      <c r="J2833" s="13" t="str">
        <f>VLOOKUP(E2833,起始地址定义!A:D,2,FALSE)</f>
        <v>DB1300</v>
      </c>
      <c r="K2833" s="12" t="str">
        <f t="shared" si="503"/>
        <v>INT1770</v>
      </c>
      <c r="L2833" s="13">
        <f>VLOOKUP(E2833,起始地址定义!A:D,3,FALSE)</f>
        <v>1750</v>
      </c>
      <c r="M2833" s="14">
        <f>VLOOKUP($F2833,类型描述及偏移量!$C:$H,2,FALSE)</f>
        <v>20</v>
      </c>
      <c r="N2833" s="14" t="str">
        <f>VLOOKUP($F2833,类型描述及偏移量!$C:$H,3,FALSE)</f>
        <v>整型</v>
      </c>
      <c r="O2833" s="14" t="str">
        <f>VLOOKUP($F2833,类型描述及偏移量!$C:$H,4,FALSE)</f>
        <v>None</v>
      </c>
      <c r="P2833" s="14" t="str">
        <f>VLOOKUP($F2833,类型描述及偏移量!$C:$H,5,FALSE)</f>
        <v>No</v>
      </c>
      <c r="Q2833" s="14" t="str">
        <f>VLOOKUP($F2833,类型描述及偏移量!$C:$H,6,FALSE)</f>
        <v>起动转换时间 秒</v>
      </c>
    </row>
    <row r="2834" hidden="1" spans="1:17">
      <c r="A2834" s="12" t="str">
        <f t="shared" si="495"/>
        <v>CHP3</v>
      </c>
      <c r="B2834" s="12" t="str">
        <f t="shared" si="496"/>
        <v>M12_M</v>
      </c>
      <c r="C2834" s="12" t="str">
        <f t="shared" si="497"/>
        <v>Enable</v>
      </c>
      <c r="D2834" s="12" t="str">
        <f t="shared" si="498"/>
        <v>BP_Motor_var</v>
      </c>
      <c r="E2834" s="13" t="str">
        <f t="shared" si="499"/>
        <v>CHP3_M12_M_BP_Motor_var</v>
      </c>
      <c r="F2834" s="14" t="str">
        <f t="shared" si="500"/>
        <v>BP_Motor_var_Enable</v>
      </c>
      <c r="G2834" s="10" t="str">
        <f t="shared" si="501"/>
        <v>CHP3_M12_M_Enable</v>
      </c>
      <c r="H2834" s="10" t="str">
        <f>VLOOKUP(基本表格!E2834,起始地址定义!A:D,4,FALSE)&amp;" "&amp;Q2834</f>
        <v>2435+P1-M12 3#刨片机润滑油冷却风扇 电机控制 使能</v>
      </c>
      <c r="I2834" s="10" t="str">
        <f t="shared" si="502"/>
        <v>DB1300,X1800.0</v>
      </c>
      <c r="J2834" s="13" t="str">
        <f>VLOOKUP(E2834,起始地址定义!A:D,2,FALSE)</f>
        <v>DB1300</v>
      </c>
      <c r="K2834" s="12" t="str">
        <f t="shared" si="503"/>
        <v>X1800.0</v>
      </c>
      <c r="L2834" s="13">
        <f>VLOOKUP(E2834,起始地址定义!A:D,3,FALSE)</f>
        <v>1800</v>
      </c>
      <c r="M2834" s="14">
        <f>VLOOKUP($F2834,类型描述及偏移量!$C:$H,2,FALSE)</f>
        <v>0</v>
      </c>
      <c r="N2834" s="14" t="str">
        <f>VLOOKUP($F2834,类型描述及偏移量!$C:$H,3,FALSE)</f>
        <v>离散</v>
      </c>
      <c r="O2834" s="14" t="str">
        <f>VLOOKUP($F2834,类型描述及偏移量!$C:$H,4,FALSE)</f>
        <v>None</v>
      </c>
      <c r="P2834" s="14" t="str">
        <f>VLOOKUP($F2834,类型描述及偏移量!$C:$H,5,FALSE)</f>
        <v>No</v>
      </c>
      <c r="Q2834" s="14" t="str">
        <f>VLOOKUP($F2834,类型描述及偏移量!$C:$H,6,FALSE)</f>
        <v>使能</v>
      </c>
    </row>
    <row r="2835" hidden="1" spans="1:17">
      <c r="A2835" s="12" t="str">
        <f t="shared" si="495"/>
        <v>CHP3</v>
      </c>
      <c r="B2835" s="12" t="str">
        <f t="shared" si="496"/>
        <v>M12_M</v>
      </c>
      <c r="C2835" s="12" t="str">
        <f t="shared" si="497"/>
        <v>Auto_Status</v>
      </c>
      <c r="D2835" s="12" t="str">
        <f t="shared" si="498"/>
        <v>BP_Motor_var</v>
      </c>
      <c r="E2835" s="13" t="str">
        <f t="shared" si="499"/>
        <v>CHP3_M12_M_BP_Motor_var</v>
      </c>
      <c r="F2835" s="14" t="str">
        <f t="shared" si="500"/>
        <v>BP_Motor_var_Auto_Status</v>
      </c>
      <c r="G2835" s="10" t="str">
        <f t="shared" si="501"/>
        <v>CHP3_M12_M_Auto_Status</v>
      </c>
      <c r="H2835" s="10" t="str">
        <f>VLOOKUP(基本表格!E2835,起始地址定义!A:D,4,FALSE)&amp;" "&amp;Q2835</f>
        <v>2435+P1-M12 3#刨片机润滑油冷却风扇 电机控制 手自动状态</v>
      </c>
      <c r="I2835" s="10" t="str">
        <f t="shared" si="502"/>
        <v>DB1300,X1800.3</v>
      </c>
      <c r="J2835" s="13" t="str">
        <f>VLOOKUP(E2835,起始地址定义!A:D,2,FALSE)</f>
        <v>DB1300</v>
      </c>
      <c r="K2835" s="12" t="str">
        <f t="shared" si="503"/>
        <v>X1800.3</v>
      </c>
      <c r="L2835" s="13">
        <f>VLOOKUP(E2835,起始地址定义!A:D,3,FALSE)</f>
        <v>1800</v>
      </c>
      <c r="M2835" s="14">
        <f>VLOOKUP($F2835,类型描述及偏移量!$C:$H,2,FALSE)</f>
        <v>0.3</v>
      </c>
      <c r="N2835" s="14" t="str">
        <f>VLOOKUP($F2835,类型描述及偏移量!$C:$H,3,FALSE)</f>
        <v>离散</v>
      </c>
      <c r="O2835" s="14" t="str">
        <f>VLOOKUP($F2835,类型描述及偏移量!$C:$H,4,FALSE)</f>
        <v>None</v>
      </c>
      <c r="P2835" s="14" t="str">
        <f>VLOOKUP($F2835,类型描述及偏移量!$C:$H,5,FALSE)</f>
        <v>Yes</v>
      </c>
      <c r="Q2835" s="14" t="str">
        <f>VLOOKUP($F2835,类型描述及偏移量!$C:$H,6,FALSE)</f>
        <v>手自动状态</v>
      </c>
    </row>
    <row r="2836" hidden="1" spans="1:17">
      <c r="A2836" s="12" t="str">
        <f t="shared" si="495"/>
        <v>CHP3</v>
      </c>
      <c r="B2836" s="12" t="str">
        <f t="shared" si="496"/>
        <v>M12_M</v>
      </c>
      <c r="C2836" s="12" t="str">
        <f t="shared" si="497"/>
        <v>Loc_Rem</v>
      </c>
      <c r="D2836" s="12" t="str">
        <f t="shared" si="498"/>
        <v>BP_Motor_var</v>
      </c>
      <c r="E2836" s="13" t="str">
        <f t="shared" si="499"/>
        <v>CHP3_M12_M_BP_Motor_var</v>
      </c>
      <c r="F2836" s="14" t="str">
        <f t="shared" si="500"/>
        <v>BP_Motor_var_Loc_Rem</v>
      </c>
      <c r="G2836" s="10" t="str">
        <f t="shared" si="501"/>
        <v>CHP3_M12_M_Loc_Rem</v>
      </c>
      <c r="H2836" s="10" t="str">
        <f>VLOOKUP(基本表格!E2836,起始地址定义!A:D,4,FALSE)&amp;" "&amp;Q2836</f>
        <v>2435+P1-M12 3#刨片机润滑油冷却风扇 电机控制 本地/远程(检修/待机）</v>
      </c>
      <c r="I2836" s="10" t="str">
        <f t="shared" si="502"/>
        <v>DB1300,X1800.4</v>
      </c>
      <c r="J2836" s="13" t="str">
        <f>VLOOKUP(E2836,起始地址定义!A:D,2,FALSE)</f>
        <v>DB1300</v>
      </c>
      <c r="K2836" s="12" t="str">
        <f t="shared" si="503"/>
        <v>X1800.4</v>
      </c>
      <c r="L2836" s="13">
        <f>VLOOKUP(E2836,起始地址定义!A:D,3,FALSE)</f>
        <v>1800</v>
      </c>
      <c r="M2836" s="14">
        <f>VLOOKUP($F2836,类型描述及偏移量!$C:$H,2,FALSE)</f>
        <v>0.4</v>
      </c>
      <c r="N2836" s="14" t="str">
        <f>VLOOKUP($F2836,类型描述及偏移量!$C:$H,3,FALSE)</f>
        <v>离散</v>
      </c>
      <c r="O2836" s="14" t="str">
        <f>VLOOKUP($F2836,类型描述及偏移量!$C:$H,4,FALSE)</f>
        <v>None</v>
      </c>
      <c r="P2836" s="14" t="str">
        <f>VLOOKUP($F2836,类型描述及偏移量!$C:$H,5,FALSE)</f>
        <v>Yes</v>
      </c>
      <c r="Q2836" s="14" t="str">
        <f>VLOOKUP($F2836,类型描述及偏移量!$C:$H,6,FALSE)</f>
        <v>本地/远程(检修/待机）</v>
      </c>
    </row>
    <row r="2837" hidden="1" spans="1:17">
      <c r="A2837" s="12" t="str">
        <f t="shared" si="495"/>
        <v>CHP3</v>
      </c>
      <c r="B2837" s="12" t="str">
        <f t="shared" si="496"/>
        <v>M12_M</v>
      </c>
      <c r="C2837" s="12" t="str">
        <f t="shared" si="497"/>
        <v>ON_HMI</v>
      </c>
      <c r="D2837" s="12" t="str">
        <f t="shared" si="498"/>
        <v>BP_Motor_var</v>
      </c>
      <c r="E2837" s="13" t="str">
        <f t="shared" si="499"/>
        <v>CHP3_M12_M_BP_Motor_var</v>
      </c>
      <c r="F2837" s="14" t="str">
        <f t="shared" si="500"/>
        <v>BP_Motor_var_ON_HMI</v>
      </c>
      <c r="G2837" s="10" t="str">
        <f t="shared" si="501"/>
        <v>CHP3_M12_M_ON_HMI</v>
      </c>
      <c r="H2837" s="10" t="str">
        <f>VLOOKUP(基本表格!E2837,起始地址定义!A:D,4,FALSE)&amp;" "&amp;Q2837</f>
        <v>2435+P1-M12 3#刨片机润滑油冷却风扇 电机控制 开启_上位机(正转)</v>
      </c>
      <c r="I2837" s="10" t="str">
        <f t="shared" si="502"/>
        <v>DB1300,X1800.6</v>
      </c>
      <c r="J2837" s="13" t="str">
        <f>VLOOKUP(E2837,起始地址定义!A:D,2,FALSE)</f>
        <v>DB1300</v>
      </c>
      <c r="K2837" s="12" t="str">
        <f t="shared" si="503"/>
        <v>X1800.6</v>
      </c>
      <c r="L2837" s="13">
        <f>VLOOKUP(E2837,起始地址定义!A:D,3,FALSE)</f>
        <v>1800</v>
      </c>
      <c r="M2837" s="14">
        <f>VLOOKUP($F2837,类型描述及偏移量!$C:$H,2,FALSE)</f>
        <v>0.6</v>
      </c>
      <c r="N2837" s="14" t="str">
        <f>VLOOKUP($F2837,类型描述及偏移量!$C:$H,3,FALSE)</f>
        <v>离散</v>
      </c>
      <c r="O2837" s="14" t="str">
        <f>VLOOKUP($F2837,类型描述及偏移量!$C:$H,4,FALSE)</f>
        <v>None</v>
      </c>
      <c r="P2837" s="14" t="str">
        <f>VLOOKUP($F2837,类型描述及偏移量!$C:$H,5,FALSE)</f>
        <v>No</v>
      </c>
      <c r="Q2837" s="14" t="str">
        <f>VLOOKUP($F2837,类型描述及偏移量!$C:$H,6,FALSE)</f>
        <v>开启_上位机(正转)</v>
      </c>
    </row>
    <row r="2838" hidden="1" spans="1:17">
      <c r="A2838" s="12" t="str">
        <f t="shared" si="495"/>
        <v>CHP3</v>
      </c>
      <c r="B2838" s="12" t="str">
        <f t="shared" si="496"/>
        <v>M12_M</v>
      </c>
      <c r="C2838" s="12" t="str">
        <f t="shared" si="497"/>
        <v>OFF_HMI</v>
      </c>
      <c r="D2838" s="12" t="str">
        <f t="shared" si="498"/>
        <v>BP_Motor_var</v>
      </c>
      <c r="E2838" s="13" t="str">
        <f t="shared" si="499"/>
        <v>CHP3_M12_M_BP_Motor_var</v>
      </c>
      <c r="F2838" s="14" t="str">
        <f t="shared" si="500"/>
        <v>BP_Motor_var_OFF_HMI</v>
      </c>
      <c r="G2838" s="10" t="str">
        <f t="shared" si="501"/>
        <v>CHP3_M12_M_OFF_HMI</v>
      </c>
      <c r="H2838" s="10" t="str">
        <f>VLOOKUP(基本表格!E2838,起始地址定义!A:D,4,FALSE)&amp;" "&amp;Q2838</f>
        <v>2435+P1-M12 3#刨片机润滑油冷却风扇 电机控制 停止_上位机(反转)</v>
      </c>
      <c r="I2838" s="10" t="str">
        <f t="shared" si="502"/>
        <v>DB1300,X1801.0</v>
      </c>
      <c r="J2838" s="13" t="str">
        <f>VLOOKUP(E2838,起始地址定义!A:D,2,FALSE)</f>
        <v>DB1300</v>
      </c>
      <c r="K2838" s="12" t="str">
        <f t="shared" si="503"/>
        <v>X1801.0</v>
      </c>
      <c r="L2838" s="13">
        <f>VLOOKUP(E2838,起始地址定义!A:D,3,FALSE)</f>
        <v>1800</v>
      </c>
      <c r="M2838" s="14">
        <f>VLOOKUP($F2838,类型描述及偏移量!$C:$H,2,FALSE)</f>
        <v>1</v>
      </c>
      <c r="N2838" s="14" t="str">
        <f>VLOOKUP($F2838,类型描述及偏移量!$C:$H,3,FALSE)</f>
        <v>离散</v>
      </c>
      <c r="O2838" s="14" t="str">
        <f>VLOOKUP($F2838,类型描述及偏移量!$C:$H,4,FALSE)</f>
        <v>None</v>
      </c>
      <c r="P2838" s="14" t="str">
        <f>VLOOKUP($F2838,类型描述及偏移量!$C:$H,5,FALSE)</f>
        <v>No</v>
      </c>
      <c r="Q2838" s="14" t="str">
        <f>VLOOKUP($F2838,类型描述及偏移量!$C:$H,6,FALSE)</f>
        <v>停止_上位机(反转)</v>
      </c>
    </row>
    <row r="2839" hidden="1" spans="1:17">
      <c r="A2839" s="12" t="str">
        <f t="shared" si="495"/>
        <v>CHP3</v>
      </c>
      <c r="B2839" s="12" t="str">
        <f t="shared" si="496"/>
        <v>M12_M</v>
      </c>
      <c r="C2839" s="12" t="str">
        <f t="shared" si="497"/>
        <v>Fan</v>
      </c>
      <c r="D2839" s="12" t="str">
        <f t="shared" si="498"/>
        <v>BP_Motor_var</v>
      </c>
      <c r="E2839" s="13" t="str">
        <f t="shared" si="499"/>
        <v>CHP3_M12_M_BP_Motor_var</v>
      </c>
      <c r="F2839" s="14" t="str">
        <f t="shared" si="500"/>
        <v>BP_Motor_var_Fan</v>
      </c>
      <c r="G2839" s="10" t="str">
        <f t="shared" si="501"/>
        <v>CHP3_M12_M_Fan</v>
      </c>
      <c r="H2839" s="10" t="str">
        <f>VLOOKUP(基本表格!E2839,起始地址定义!A:D,4,FALSE)&amp;" "&amp;Q2839</f>
        <v>2435+P1-M12 3#刨片机润滑油冷却风扇 电机控制 通风扇</v>
      </c>
      <c r="I2839" s="10" t="str">
        <f t="shared" si="502"/>
        <v>DB1300,X1801.1</v>
      </c>
      <c r="J2839" s="13" t="str">
        <f>VLOOKUP(E2839,起始地址定义!A:D,2,FALSE)</f>
        <v>DB1300</v>
      </c>
      <c r="K2839" s="12" t="str">
        <f t="shared" si="503"/>
        <v>X1801.1</v>
      </c>
      <c r="L2839" s="13">
        <f>VLOOKUP(E2839,起始地址定义!A:D,3,FALSE)</f>
        <v>1800</v>
      </c>
      <c r="M2839" s="14">
        <f>VLOOKUP($F2839,类型描述及偏移量!$C:$H,2,FALSE)</f>
        <v>1.1</v>
      </c>
      <c r="N2839" s="14" t="str">
        <f>VLOOKUP($F2839,类型描述及偏移量!$C:$H,3,FALSE)</f>
        <v>离散</v>
      </c>
      <c r="O2839" s="14" t="str">
        <f>VLOOKUP($F2839,类型描述及偏移量!$C:$H,4,FALSE)</f>
        <v>None</v>
      </c>
      <c r="P2839" s="14" t="str">
        <f>VLOOKUP($F2839,类型描述及偏移量!$C:$H,5,FALSE)</f>
        <v>Yes</v>
      </c>
      <c r="Q2839" s="14" t="str">
        <f>VLOOKUP($F2839,类型描述及偏移量!$C:$H,6,FALSE)</f>
        <v>通风扇</v>
      </c>
    </row>
    <row r="2840" hidden="1" spans="1:17">
      <c r="A2840" s="12" t="str">
        <f t="shared" si="495"/>
        <v>CHP3</v>
      </c>
      <c r="B2840" s="12" t="str">
        <f t="shared" si="496"/>
        <v>M12_M</v>
      </c>
      <c r="C2840" s="12" t="str">
        <f t="shared" si="497"/>
        <v>Motor</v>
      </c>
      <c r="D2840" s="12" t="str">
        <f t="shared" si="498"/>
        <v>BP_Motor_var</v>
      </c>
      <c r="E2840" s="13" t="str">
        <f t="shared" si="499"/>
        <v>CHP3_M12_M_BP_Motor_var</v>
      </c>
      <c r="F2840" s="14" t="str">
        <f t="shared" si="500"/>
        <v>BP_Motor_var_Motor</v>
      </c>
      <c r="G2840" s="10" t="str">
        <f t="shared" si="501"/>
        <v>CHP3_M12_M_Motor</v>
      </c>
      <c r="H2840" s="10" t="str">
        <f>VLOOKUP(基本表格!E2840,起始地址定义!A:D,4,FALSE)&amp;" "&amp;Q2840</f>
        <v>2435+P1-M12 3#刨片机润滑油冷却风扇 电机控制 电机(正转）</v>
      </c>
      <c r="I2840" s="10" t="str">
        <f t="shared" si="502"/>
        <v>DB1300,X1801.2</v>
      </c>
      <c r="J2840" s="13" t="str">
        <f>VLOOKUP(E2840,起始地址定义!A:D,2,FALSE)</f>
        <v>DB1300</v>
      </c>
      <c r="K2840" s="12" t="str">
        <f t="shared" si="503"/>
        <v>X1801.2</v>
      </c>
      <c r="L2840" s="13">
        <f>VLOOKUP(E2840,起始地址定义!A:D,3,FALSE)</f>
        <v>1800</v>
      </c>
      <c r="M2840" s="14">
        <f>VLOOKUP($F2840,类型描述及偏移量!$C:$H,2,FALSE)</f>
        <v>1.2</v>
      </c>
      <c r="N2840" s="14" t="str">
        <f>VLOOKUP($F2840,类型描述及偏移量!$C:$H,3,FALSE)</f>
        <v>离散</v>
      </c>
      <c r="O2840" s="14" t="str">
        <f>VLOOKUP($F2840,类型描述及偏移量!$C:$H,4,FALSE)</f>
        <v>None</v>
      </c>
      <c r="P2840" s="14" t="str">
        <f>VLOOKUP($F2840,类型描述及偏移量!$C:$H,5,FALSE)</f>
        <v>Yes</v>
      </c>
      <c r="Q2840" s="14" t="str">
        <f>VLOOKUP($F2840,类型描述及偏移量!$C:$H,6,FALSE)</f>
        <v>电机(正转）</v>
      </c>
    </row>
    <row r="2841" hidden="1" spans="1:17">
      <c r="A2841" s="12" t="str">
        <f t="shared" si="495"/>
        <v>CHP3</v>
      </c>
      <c r="B2841" s="12" t="str">
        <f t="shared" si="496"/>
        <v>M12_M</v>
      </c>
      <c r="C2841" s="12" t="str">
        <f t="shared" si="497"/>
        <v>OL</v>
      </c>
      <c r="D2841" s="12" t="str">
        <f t="shared" si="498"/>
        <v>BP_Motor_var</v>
      </c>
      <c r="E2841" s="13" t="str">
        <f t="shared" si="499"/>
        <v>CHP3_M12_M_BP_Motor_var</v>
      </c>
      <c r="F2841" s="14" t="str">
        <f t="shared" si="500"/>
        <v>BP_Motor_var_OL</v>
      </c>
      <c r="G2841" s="10" t="str">
        <f t="shared" si="501"/>
        <v>CHP3_M12_M_OL</v>
      </c>
      <c r="H2841" s="10" t="str">
        <f>VLOOKUP(基本表格!E2841,起始地址定义!A:D,4,FALSE)&amp;" "&amp;Q2841</f>
        <v>2435+P1-M12 3#刨片机润滑油冷却风扇 电机控制 电机过载</v>
      </c>
      <c r="I2841" s="10" t="str">
        <f t="shared" si="502"/>
        <v>DB1300,X1801.3</v>
      </c>
      <c r="J2841" s="13" t="str">
        <f>VLOOKUP(E2841,起始地址定义!A:D,2,FALSE)</f>
        <v>DB1300</v>
      </c>
      <c r="K2841" s="12" t="str">
        <f t="shared" si="503"/>
        <v>X1801.3</v>
      </c>
      <c r="L2841" s="13">
        <f>VLOOKUP(E2841,起始地址定义!A:D,3,FALSE)</f>
        <v>1800</v>
      </c>
      <c r="M2841" s="14">
        <f>VLOOKUP($F2841,类型描述及偏移量!$C:$H,2,FALSE)</f>
        <v>1.3</v>
      </c>
      <c r="N2841" s="14" t="str">
        <f>VLOOKUP($F2841,类型描述及偏移量!$C:$H,3,FALSE)</f>
        <v>离散</v>
      </c>
      <c r="O2841" s="14" t="str">
        <f>VLOOKUP($F2841,类型描述及偏移量!$C:$H,4,FALSE)</f>
        <v>On</v>
      </c>
      <c r="P2841" s="14" t="str">
        <f>VLOOKUP($F2841,类型描述及偏移量!$C:$H,5,FALSE)</f>
        <v>Yes</v>
      </c>
      <c r="Q2841" s="14" t="str">
        <f>VLOOKUP($F2841,类型描述及偏移量!$C:$H,6,FALSE)</f>
        <v>电机过载</v>
      </c>
    </row>
    <row r="2842" hidden="1" spans="1:17">
      <c r="A2842" s="12" t="str">
        <f t="shared" si="495"/>
        <v>CHP3</v>
      </c>
      <c r="B2842" s="12" t="str">
        <f t="shared" si="496"/>
        <v>M12_M</v>
      </c>
      <c r="C2842" s="12" t="str">
        <f t="shared" si="497"/>
        <v>Fan_OL</v>
      </c>
      <c r="D2842" s="12" t="str">
        <f t="shared" si="498"/>
        <v>BP_Motor_var</v>
      </c>
      <c r="E2842" s="13" t="str">
        <f t="shared" si="499"/>
        <v>CHP3_M12_M_BP_Motor_var</v>
      </c>
      <c r="F2842" s="14" t="str">
        <f t="shared" si="500"/>
        <v>BP_Motor_var_Fan_OL</v>
      </c>
      <c r="G2842" s="10" t="str">
        <f t="shared" si="501"/>
        <v>CHP3_M12_M_Fan_OL</v>
      </c>
      <c r="H2842" s="10" t="str">
        <f>VLOOKUP(基本表格!E2842,起始地址定义!A:D,4,FALSE)&amp;" "&amp;Q2842</f>
        <v>2435+P1-M12 3#刨片机润滑油冷却风扇 电机控制 风扇过载</v>
      </c>
      <c r="I2842" s="10" t="str">
        <f t="shared" si="502"/>
        <v>DB1300,X1801.4</v>
      </c>
      <c r="J2842" s="13" t="str">
        <f>VLOOKUP(E2842,起始地址定义!A:D,2,FALSE)</f>
        <v>DB1300</v>
      </c>
      <c r="K2842" s="12" t="str">
        <f t="shared" si="503"/>
        <v>X1801.4</v>
      </c>
      <c r="L2842" s="13">
        <f>VLOOKUP(E2842,起始地址定义!A:D,3,FALSE)</f>
        <v>1800</v>
      </c>
      <c r="M2842" s="14">
        <f>VLOOKUP($F2842,类型描述及偏移量!$C:$H,2,FALSE)</f>
        <v>1.4</v>
      </c>
      <c r="N2842" s="14" t="str">
        <f>VLOOKUP($F2842,类型描述及偏移量!$C:$H,3,FALSE)</f>
        <v>离散</v>
      </c>
      <c r="O2842" s="14" t="str">
        <f>VLOOKUP($F2842,类型描述及偏移量!$C:$H,4,FALSE)</f>
        <v>On</v>
      </c>
      <c r="P2842" s="14" t="str">
        <f>VLOOKUP($F2842,类型描述及偏移量!$C:$H,5,FALSE)</f>
        <v>Yes</v>
      </c>
      <c r="Q2842" s="14" t="str">
        <f>VLOOKUP($F2842,类型描述及偏移量!$C:$H,6,FALSE)</f>
        <v>风扇过载</v>
      </c>
    </row>
    <row r="2843" hidden="1" spans="1:17">
      <c r="A2843" s="12" t="str">
        <f t="shared" si="495"/>
        <v>CHP3</v>
      </c>
      <c r="B2843" s="12" t="str">
        <f t="shared" si="496"/>
        <v>M12_M</v>
      </c>
      <c r="C2843" s="12" t="str">
        <f t="shared" si="497"/>
        <v>RunSig</v>
      </c>
      <c r="D2843" s="12" t="str">
        <f t="shared" si="498"/>
        <v>BP_Motor_var</v>
      </c>
      <c r="E2843" s="13" t="str">
        <f t="shared" si="499"/>
        <v>CHP3_M12_M_BP_Motor_var</v>
      </c>
      <c r="F2843" s="14" t="str">
        <f t="shared" si="500"/>
        <v>BP_Motor_var_RunSig</v>
      </c>
      <c r="G2843" s="10" t="str">
        <f t="shared" si="501"/>
        <v>CHP3_M12_M_RunSig</v>
      </c>
      <c r="H2843" s="10" t="str">
        <f>VLOOKUP(基本表格!E2843,起始地址定义!A:D,4,FALSE)&amp;" "&amp;Q2843</f>
        <v>2435+P1-M12 3#刨片机润滑油冷却风扇 电机控制 电机运行指示</v>
      </c>
      <c r="I2843" s="10" t="str">
        <f t="shared" si="502"/>
        <v>DB1300,X1801.5</v>
      </c>
      <c r="J2843" s="13" t="str">
        <f>VLOOKUP(E2843,起始地址定义!A:D,2,FALSE)</f>
        <v>DB1300</v>
      </c>
      <c r="K2843" s="12" t="str">
        <f t="shared" si="503"/>
        <v>X1801.5</v>
      </c>
      <c r="L2843" s="13">
        <f>VLOOKUP(E2843,起始地址定义!A:D,3,FALSE)</f>
        <v>1800</v>
      </c>
      <c r="M2843" s="14">
        <f>VLOOKUP($F2843,类型描述及偏移量!$C:$H,2,FALSE)</f>
        <v>1.5</v>
      </c>
      <c r="N2843" s="14" t="str">
        <f>VLOOKUP($F2843,类型描述及偏移量!$C:$H,3,FALSE)</f>
        <v>离散</v>
      </c>
      <c r="O2843" s="14" t="str">
        <f>VLOOKUP($F2843,类型描述及偏移量!$C:$H,4,FALSE)</f>
        <v>None</v>
      </c>
      <c r="P2843" s="14" t="str">
        <f>VLOOKUP($F2843,类型描述及偏移量!$C:$H,5,FALSE)</f>
        <v>Yes</v>
      </c>
      <c r="Q2843" s="14" t="str">
        <f>VLOOKUP($F2843,类型描述及偏移量!$C:$H,6,FALSE)</f>
        <v>电机运行指示</v>
      </c>
    </row>
    <row r="2844" hidden="1" spans="1:17">
      <c r="A2844" s="12" t="str">
        <f t="shared" si="495"/>
        <v>CHP3</v>
      </c>
      <c r="B2844" s="12" t="str">
        <f t="shared" si="496"/>
        <v>M12_M</v>
      </c>
      <c r="C2844" s="12" t="str">
        <f t="shared" si="497"/>
        <v>Break_ALM</v>
      </c>
      <c r="D2844" s="12" t="str">
        <f t="shared" si="498"/>
        <v>BP_Motor_var</v>
      </c>
      <c r="E2844" s="13" t="str">
        <f t="shared" si="499"/>
        <v>CHP3_M12_M_BP_Motor_var</v>
      </c>
      <c r="F2844" s="14" t="str">
        <f t="shared" si="500"/>
        <v>BP_Motor_var_Break_ALM</v>
      </c>
      <c r="G2844" s="10" t="str">
        <f t="shared" si="501"/>
        <v>CHP3_M12_M_Break_ALM</v>
      </c>
      <c r="H2844" s="10" t="str">
        <f>VLOOKUP(基本表格!E2844,起始地址定义!A:D,4,FALSE)&amp;" "&amp;Q2844</f>
        <v>2435+P1-M12 3#刨片机润滑油冷却风扇 电机控制 断链报警</v>
      </c>
      <c r="I2844" s="10" t="str">
        <f t="shared" si="502"/>
        <v>DB1300,X1801.6</v>
      </c>
      <c r="J2844" s="13" t="str">
        <f>VLOOKUP(E2844,起始地址定义!A:D,2,FALSE)</f>
        <v>DB1300</v>
      </c>
      <c r="K2844" s="12" t="str">
        <f t="shared" si="503"/>
        <v>X1801.6</v>
      </c>
      <c r="L2844" s="13">
        <f>VLOOKUP(E2844,起始地址定义!A:D,3,FALSE)</f>
        <v>1800</v>
      </c>
      <c r="M2844" s="14">
        <f>VLOOKUP($F2844,类型描述及偏移量!$C:$H,2,FALSE)</f>
        <v>1.6</v>
      </c>
      <c r="N2844" s="14" t="str">
        <f>VLOOKUP($F2844,类型描述及偏移量!$C:$H,3,FALSE)</f>
        <v>离散</v>
      </c>
      <c r="O2844" s="14" t="str">
        <f>VLOOKUP($F2844,类型描述及偏移量!$C:$H,4,FALSE)</f>
        <v>On</v>
      </c>
      <c r="P2844" s="14" t="str">
        <f>VLOOKUP($F2844,类型描述及偏移量!$C:$H,5,FALSE)</f>
        <v>Yes</v>
      </c>
      <c r="Q2844" s="14" t="str">
        <f>VLOOKUP($F2844,类型描述及偏移量!$C:$H,6,FALSE)</f>
        <v>断链报警</v>
      </c>
    </row>
    <row r="2845" hidden="1" spans="1:17">
      <c r="A2845" s="12" t="str">
        <f t="shared" si="495"/>
        <v>CHP3</v>
      </c>
      <c r="B2845" s="12" t="str">
        <f t="shared" si="496"/>
        <v>M12_M</v>
      </c>
      <c r="C2845" s="12" t="str">
        <f t="shared" si="497"/>
        <v>Break_CHK</v>
      </c>
      <c r="D2845" s="12" t="str">
        <f t="shared" si="498"/>
        <v>BP_Motor_var</v>
      </c>
      <c r="E2845" s="13" t="str">
        <f t="shared" si="499"/>
        <v>CHP3_M12_M_BP_Motor_var</v>
      </c>
      <c r="F2845" s="14" t="str">
        <f t="shared" si="500"/>
        <v>BP_Motor_var_Break_CHK</v>
      </c>
      <c r="G2845" s="10" t="str">
        <f t="shared" si="501"/>
        <v>CHP3_M12_M_Break_CHK</v>
      </c>
      <c r="H2845" s="10" t="str">
        <f>VLOOKUP(基本表格!E2845,起始地址定义!A:D,4,FALSE)&amp;" "&amp;Q2845</f>
        <v>2435+P1-M12 3#刨片机润滑油冷却风扇 电机控制 断链检测</v>
      </c>
      <c r="I2845" s="10" t="str">
        <f t="shared" si="502"/>
        <v>DB1300,X1801.7</v>
      </c>
      <c r="J2845" s="13" t="str">
        <f>VLOOKUP(E2845,起始地址定义!A:D,2,FALSE)</f>
        <v>DB1300</v>
      </c>
      <c r="K2845" s="12" t="str">
        <f t="shared" si="503"/>
        <v>X1801.7</v>
      </c>
      <c r="L2845" s="13">
        <f>VLOOKUP(E2845,起始地址定义!A:D,3,FALSE)</f>
        <v>1800</v>
      </c>
      <c r="M2845" s="14">
        <f>VLOOKUP($F2845,类型描述及偏移量!$C:$H,2,FALSE)</f>
        <v>1.7</v>
      </c>
      <c r="N2845" s="14" t="str">
        <f>VLOOKUP($F2845,类型描述及偏移量!$C:$H,3,FALSE)</f>
        <v>离散</v>
      </c>
      <c r="O2845" s="14" t="str">
        <f>VLOOKUP($F2845,类型描述及偏移量!$C:$H,4,FALSE)</f>
        <v>None</v>
      </c>
      <c r="P2845" s="14" t="str">
        <f>VLOOKUP($F2845,类型描述及偏移量!$C:$H,5,FALSE)</f>
        <v>Yes</v>
      </c>
      <c r="Q2845" s="14" t="str">
        <f>VLOOKUP($F2845,类型描述及偏移量!$C:$H,6,FALSE)</f>
        <v>断链检测</v>
      </c>
    </row>
    <row r="2846" hidden="1" spans="1:17">
      <c r="A2846" s="12" t="str">
        <f t="shared" si="495"/>
        <v>CHP3</v>
      </c>
      <c r="B2846" s="12" t="str">
        <f t="shared" si="496"/>
        <v>M12_M</v>
      </c>
      <c r="C2846" s="12" t="str">
        <f t="shared" si="497"/>
        <v>INV_Res_HMI</v>
      </c>
      <c r="D2846" s="12" t="str">
        <f t="shared" si="498"/>
        <v>BP_Motor_var</v>
      </c>
      <c r="E2846" s="13" t="str">
        <f t="shared" si="499"/>
        <v>CHP3_M12_M_BP_Motor_var</v>
      </c>
      <c r="F2846" s="14" t="str">
        <f t="shared" si="500"/>
        <v>BP_Motor_var_INV_Res_HMI</v>
      </c>
      <c r="G2846" s="10" t="str">
        <f t="shared" si="501"/>
        <v>CHP3_M12_M_INV_Res_HMI</v>
      </c>
      <c r="H2846" s="10" t="str">
        <f>VLOOKUP(基本表格!E2846,起始地址定义!A:D,4,FALSE)&amp;" "&amp;Q2846</f>
        <v>2435+P1-M12 3#刨片机润滑油冷却风扇 电机控制 复位</v>
      </c>
      <c r="I2846" s="10" t="str">
        <f t="shared" si="502"/>
        <v>DB1300,X1802.0</v>
      </c>
      <c r="J2846" s="13" t="str">
        <f>VLOOKUP(E2846,起始地址定义!A:D,2,FALSE)</f>
        <v>DB1300</v>
      </c>
      <c r="K2846" s="12" t="str">
        <f t="shared" si="503"/>
        <v>X1802.0</v>
      </c>
      <c r="L2846" s="13">
        <f>VLOOKUP(E2846,起始地址定义!A:D,3,FALSE)</f>
        <v>1800</v>
      </c>
      <c r="M2846" s="14">
        <f>VLOOKUP($F2846,类型描述及偏移量!$C:$H,2,FALSE)</f>
        <v>2</v>
      </c>
      <c r="N2846" s="14" t="str">
        <f>VLOOKUP($F2846,类型描述及偏移量!$C:$H,3,FALSE)</f>
        <v>离散</v>
      </c>
      <c r="O2846" s="14" t="str">
        <f>VLOOKUP($F2846,类型描述及偏移量!$C:$H,4,FALSE)</f>
        <v>None</v>
      </c>
      <c r="P2846" s="14" t="str">
        <f>VLOOKUP($F2846,类型描述及偏移量!$C:$H,5,FALSE)</f>
        <v>No</v>
      </c>
      <c r="Q2846" s="14" t="str">
        <f>VLOOKUP($F2846,类型描述及偏移量!$C:$H,6,FALSE)</f>
        <v>复位</v>
      </c>
    </row>
    <row r="2847" hidden="1" spans="1:17">
      <c r="A2847" s="12" t="str">
        <f t="shared" si="495"/>
        <v>CHP3</v>
      </c>
      <c r="B2847" s="12" t="str">
        <f t="shared" si="496"/>
        <v>M12_M</v>
      </c>
      <c r="C2847" s="12" t="str">
        <f t="shared" si="497"/>
        <v>Break_EN</v>
      </c>
      <c r="D2847" s="12" t="str">
        <f t="shared" si="498"/>
        <v>BP_Motor_var</v>
      </c>
      <c r="E2847" s="13" t="str">
        <f t="shared" si="499"/>
        <v>CHP3_M12_M_BP_Motor_var</v>
      </c>
      <c r="F2847" s="14" t="str">
        <f t="shared" si="500"/>
        <v>BP_Motor_var_Break_EN</v>
      </c>
      <c r="G2847" s="10" t="str">
        <f t="shared" si="501"/>
        <v>CHP3_M12_M_Break_EN</v>
      </c>
      <c r="H2847" s="10" t="str">
        <f>VLOOKUP(基本表格!E2847,起始地址定义!A:D,4,FALSE)&amp;" "&amp;Q2847</f>
        <v>2435+P1-M12 3#刨片机润滑油冷却风扇 电机控制 断链保护使能</v>
      </c>
      <c r="I2847" s="10" t="str">
        <f t="shared" si="502"/>
        <v>DB1300,X1802.1</v>
      </c>
      <c r="J2847" s="13" t="str">
        <f>VLOOKUP(E2847,起始地址定义!A:D,2,FALSE)</f>
        <v>DB1300</v>
      </c>
      <c r="K2847" s="12" t="str">
        <f t="shared" si="503"/>
        <v>X1802.1</v>
      </c>
      <c r="L2847" s="13">
        <f>VLOOKUP(E2847,起始地址定义!A:D,3,FALSE)</f>
        <v>1800</v>
      </c>
      <c r="M2847" s="14">
        <f>VLOOKUP($F2847,类型描述及偏移量!$C:$H,2,FALSE)</f>
        <v>2.1</v>
      </c>
      <c r="N2847" s="14" t="str">
        <f>VLOOKUP($F2847,类型描述及偏移量!$C:$H,3,FALSE)</f>
        <v>离散</v>
      </c>
      <c r="O2847" s="14" t="str">
        <f>VLOOKUP($F2847,类型描述及偏移量!$C:$H,4,FALSE)</f>
        <v>None</v>
      </c>
      <c r="P2847" s="14" t="str">
        <f>VLOOKUP($F2847,类型描述及偏移量!$C:$H,5,FALSE)</f>
        <v>No</v>
      </c>
      <c r="Q2847" s="14" t="str">
        <f>VLOOKUP($F2847,类型描述及偏移量!$C:$H,6,FALSE)</f>
        <v>断链保护使能</v>
      </c>
    </row>
    <row r="2848" hidden="1" spans="1:17">
      <c r="A2848" s="12" t="str">
        <f t="shared" si="495"/>
        <v>CHP3</v>
      </c>
      <c r="B2848" s="12" t="str">
        <f t="shared" si="496"/>
        <v>M12_M</v>
      </c>
      <c r="C2848" s="12" t="str">
        <f t="shared" si="497"/>
        <v>Break_Stop</v>
      </c>
      <c r="D2848" s="12" t="str">
        <f t="shared" si="498"/>
        <v>BP_Motor_var</v>
      </c>
      <c r="E2848" s="13" t="str">
        <f t="shared" si="499"/>
        <v>CHP3_M12_M_BP_Motor_var</v>
      </c>
      <c r="F2848" s="14" t="str">
        <f t="shared" si="500"/>
        <v>BP_Motor_var_Break_Stop</v>
      </c>
      <c r="G2848" s="10" t="str">
        <f t="shared" si="501"/>
        <v>CHP3_M12_M_Break_Stop</v>
      </c>
      <c r="H2848" s="10" t="str">
        <f>VLOOKUP(基本表格!E2848,起始地址定义!A:D,4,FALSE)&amp;" "&amp;Q2848</f>
        <v>2435+P1-M12 3#刨片机润滑油冷却风扇 电机控制 断链导致停机</v>
      </c>
      <c r="I2848" s="10" t="str">
        <f t="shared" si="502"/>
        <v>DB1300,X1802.2</v>
      </c>
      <c r="J2848" s="13" t="str">
        <f>VLOOKUP(E2848,起始地址定义!A:D,2,FALSE)</f>
        <v>DB1300</v>
      </c>
      <c r="K2848" s="12" t="str">
        <f t="shared" si="503"/>
        <v>X1802.2</v>
      </c>
      <c r="L2848" s="13">
        <f>VLOOKUP(E2848,起始地址定义!A:D,3,FALSE)</f>
        <v>1800</v>
      </c>
      <c r="M2848" s="14">
        <f>VLOOKUP($F2848,类型描述及偏移量!$C:$H,2,FALSE)</f>
        <v>2.2</v>
      </c>
      <c r="N2848" s="14" t="str">
        <f>VLOOKUP($F2848,类型描述及偏移量!$C:$H,3,FALSE)</f>
        <v>离散</v>
      </c>
      <c r="O2848" s="14" t="str">
        <f>VLOOKUP($F2848,类型描述及偏移量!$C:$H,4,FALSE)</f>
        <v>On</v>
      </c>
      <c r="P2848" s="14" t="str">
        <f>VLOOKUP($F2848,类型描述及偏移量!$C:$H,5,FALSE)</f>
        <v>Yes</v>
      </c>
      <c r="Q2848" s="14" t="str">
        <f>VLOOKUP($F2848,类型描述及偏移量!$C:$H,6,FALSE)</f>
        <v>断链导致停机</v>
      </c>
    </row>
    <row r="2849" hidden="1" spans="1:17">
      <c r="A2849" s="12" t="str">
        <f t="shared" si="495"/>
        <v>CHP3</v>
      </c>
      <c r="B2849" s="12" t="str">
        <f t="shared" si="496"/>
        <v>M12_M</v>
      </c>
      <c r="C2849" s="12" t="str">
        <f t="shared" si="497"/>
        <v>Motor_Back</v>
      </c>
      <c r="D2849" s="12" t="str">
        <f t="shared" si="498"/>
        <v>BP_Motor_var</v>
      </c>
      <c r="E2849" s="13" t="str">
        <f t="shared" si="499"/>
        <v>CHP3_M12_M_BP_Motor_var</v>
      </c>
      <c r="F2849" s="14" t="str">
        <f t="shared" si="500"/>
        <v>BP_Motor_var_Motor_Back</v>
      </c>
      <c r="G2849" s="10" t="str">
        <f t="shared" si="501"/>
        <v>CHP3_M12_M_Motor_Back</v>
      </c>
      <c r="H2849" s="10" t="str">
        <f>VLOOKUP(基本表格!E2849,起始地址定义!A:D,4,FALSE)&amp;" "&amp;Q2849</f>
        <v>2435+P1-M12 3#刨片机润滑油冷却风扇 电机控制 电机(反转）</v>
      </c>
      <c r="I2849" s="10" t="str">
        <f t="shared" si="502"/>
        <v>DB1300,X1802.3</v>
      </c>
      <c r="J2849" s="13" t="str">
        <f>VLOOKUP(E2849,起始地址定义!A:D,2,FALSE)</f>
        <v>DB1300</v>
      </c>
      <c r="K2849" s="12" t="str">
        <f t="shared" si="503"/>
        <v>X1802.3</v>
      </c>
      <c r="L2849" s="13">
        <f>VLOOKUP(E2849,起始地址定义!A:D,3,FALSE)</f>
        <v>1800</v>
      </c>
      <c r="M2849" s="14">
        <f>VLOOKUP($F2849,类型描述及偏移量!$C:$H,2,FALSE)</f>
        <v>2.3</v>
      </c>
      <c r="N2849" s="14" t="str">
        <f>VLOOKUP($F2849,类型描述及偏移量!$C:$H,3,FALSE)</f>
        <v>离散</v>
      </c>
      <c r="O2849" s="14" t="str">
        <f>VLOOKUP($F2849,类型描述及偏移量!$C:$H,4,FALSE)</f>
        <v>None</v>
      </c>
      <c r="P2849" s="14" t="str">
        <f>VLOOKUP($F2849,类型描述及偏移量!$C:$H,5,FALSE)</f>
        <v>Yes</v>
      </c>
      <c r="Q2849" s="14" t="str">
        <f>VLOOKUP($F2849,类型描述及偏移量!$C:$H,6,FALSE)</f>
        <v>电机(反转）</v>
      </c>
    </row>
    <row r="2850" hidden="1" spans="1:17">
      <c r="A2850" s="12" t="str">
        <f t="shared" si="495"/>
        <v>CHP3</v>
      </c>
      <c r="B2850" s="12" t="str">
        <f t="shared" si="496"/>
        <v>M12_M</v>
      </c>
      <c r="C2850" s="12" t="str">
        <f t="shared" si="497"/>
        <v>Loc</v>
      </c>
      <c r="D2850" s="12" t="str">
        <f t="shared" si="498"/>
        <v>BP_Motor_var</v>
      </c>
      <c r="E2850" s="13" t="str">
        <f t="shared" si="499"/>
        <v>CHP3_M12_M_BP_Motor_var</v>
      </c>
      <c r="F2850" s="14" t="str">
        <f t="shared" si="500"/>
        <v>BP_Motor_var_Loc</v>
      </c>
      <c r="G2850" s="10" t="str">
        <f t="shared" si="501"/>
        <v>CHP3_M12_M_Loc</v>
      </c>
      <c r="H2850" s="10" t="str">
        <f>VLOOKUP(基本表格!E2850,起始地址定义!A:D,4,FALSE)&amp;" "&amp;Q2850</f>
        <v>2435+P1-M12 3#刨片机润滑油冷却风扇 电机控制 本地</v>
      </c>
      <c r="I2850" s="10" t="str">
        <f t="shared" si="502"/>
        <v>DB1300,X1802.4</v>
      </c>
      <c r="J2850" s="13" t="str">
        <f>VLOOKUP(E2850,起始地址定义!A:D,2,FALSE)</f>
        <v>DB1300</v>
      </c>
      <c r="K2850" s="12" t="str">
        <f t="shared" si="503"/>
        <v>X1802.4</v>
      </c>
      <c r="L2850" s="13">
        <f>VLOOKUP(E2850,起始地址定义!A:D,3,FALSE)</f>
        <v>1800</v>
      </c>
      <c r="M2850" s="14">
        <f>VLOOKUP($F2850,类型描述及偏移量!$C:$H,2,FALSE)</f>
        <v>2.4</v>
      </c>
      <c r="N2850" s="14" t="str">
        <f>VLOOKUP($F2850,类型描述及偏移量!$C:$H,3,FALSE)</f>
        <v>离散</v>
      </c>
      <c r="O2850" s="14" t="str">
        <f>VLOOKUP($F2850,类型描述及偏移量!$C:$H,4,FALSE)</f>
        <v>None</v>
      </c>
      <c r="P2850" s="14" t="str">
        <f>VLOOKUP($F2850,类型描述及偏移量!$C:$H,5,FALSE)</f>
        <v>Yes</v>
      </c>
      <c r="Q2850" s="14" t="str">
        <f>VLOOKUP($F2850,类型描述及偏移量!$C:$H,6,FALSE)</f>
        <v>本地</v>
      </c>
    </row>
    <row r="2851" hidden="1" spans="1:17">
      <c r="A2851" s="12" t="str">
        <f t="shared" si="495"/>
        <v>CHP3</v>
      </c>
      <c r="B2851" s="12" t="str">
        <f t="shared" si="496"/>
        <v>M12_M</v>
      </c>
      <c r="C2851" s="12" t="str">
        <f t="shared" si="497"/>
        <v>Rem</v>
      </c>
      <c r="D2851" s="12" t="str">
        <f t="shared" si="498"/>
        <v>BP_Motor_var</v>
      </c>
      <c r="E2851" s="13" t="str">
        <f t="shared" si="499"/>
        <v>CHP3_M12_M_BP_Motor_var</v>
      </c>
      <c r="F2851" s="14" t="str">
        <f t="shared" si="500"/>
        <v>BP_Motor_var_Rem</v>
      </c>
      <c r="G2851" s="10" t="str">
        <f t="shared" si="501"/>
        <v>CHP3_M12_M_Rem</v>
      </c>
      <c r="H2851" s="10" t="str">
        <f>VLOOKUP(基本表格!E2851,起始地址定义!A:D,4,FALSE)&amp;" "&amp;Q2851</f>
        <v>2435+P1-M12 3#刨片机润滑油冷却风扇 电机控制 远程</v>
      </c>
      <c r="I2851" s="10" t="str">
        <f t="shared" si="502"/>
        <v>DB1300,X1802.5</v>
      </c>
      <c r="J2851" s="13" t="str">
        <f>VLOOKUP(E2851,起始地址定义!A:D,2,FALSE)</f>
        <v>DB1300</v>
      </c>
      <c r="K2851" s="12" t="str">
        <f t="shared" si="503"/>
        <v>X1802.5</v>
      </c>
      <c r="L2851" s="13">
        <f>VLOOKUP(E2851,起始地址定义!A:D,3,FALSE)</f>
        <v>1800</v>
      </c>
      <c r="M2851" s="14">
        <f>VLOOKUP($F2851,类型描述及偏移量!$C:$H,2,FALSE)</f>
        <v>2.5</v>
      </c>
      <c r="N2851" s="14" t="str">
        <f>VLOOKUP($F2851,类型描述及偏移量!$C:$H,3,FALSE)</f>
        <v>离散</v>
      </c>
      <c r="O2851" s="14" t="str">
        <f>VLOOKUP($F2851,类型描述及偏移量!$C:$H,4,FALSE)</f>
        <v>None</v>
      </c>
      <c r="P2851" s="14" t="str">
        <f>VLOOKUP($F2851,类型描述及偏移量!$C:$H,5,FALSE)</f>
        <v>Yes</v>
      </c>
      <c r="Q2851" s="14" t="str">
        <f>VLOOKUP($F2851,类型描述及偏移量!$C:$H,6,FALSE)</f>
        <v>远程</v>
      </c>
    </row>
    <row r="2852" hidden="1" spans="1:17">
      <c r="A2852" s="12" t="str">
        <f t="shared" si="495"/>
        <v>CHP3</v>
      </c>
      <c r="B2852" s="12" t="str">
        <f t="shared" si="496"/>
        <v>M12_M</v>
      </c>
      <c r="C2852" s="12" t="str">
        <f t="shared" si="497"/>
        <v>Blocking_ALM</v>
      </c>
      <c r="D2852" s="12" t="str">
        <f t="shared" si="498"/>
        <v>BP_Motor_var</v>
      </c>
      <c r="E2852" s="13" t="str">
        <f t="shared" si="499"/>
        <v>CHP3_M12_M_BP_Motor_var</v>
      </c>
      <c r="F2852" s="14" t="str">
        <f t="shared" si="500"/>
        <v>BP_Motor_var_Blocking_ALM</v>
      </c>
      <c r="G2852" s="10" t="str">
        <f t="shared" si="501"/>
        <v>CHP3_M12_M_Blocking_ALM</v>
      </c>
      <c r="H2852" s="10" t="str">
        <f>VLOOKUP(基本表格!E2852,起始地址定义!A:D,4,FALSE)&amp;" "&amp;Q2852</f>
        <v>2435+P1-M12 3#刨片机润滑油冷却风扇 电机控制 堵料报警</v>
      </c>
      <c r="I2852" s="10" t="str">
        <f t="shared" si="502"/>
        <v>DB1300,X1802.6</v>
      </c>
      <c r="J2852" s="13" t="str">
        <f>VLOOKUP(E2852,起始地址定义!A:D,2,FALSE)</f>
        <v>DB1300</v>
      </c>
      <c r="K2852" s="12" t="str">
        <f t="shared" si="503"/>
        <v>X1802.6</v>
      </c>
      <c r="L2852" s="13">
        <f>VLOOKUP(E2852,起始地址定义!A:D,3,FALSE)</f>
        <v>1800</v>
      </c>
      <c r="M2852" s="14">
        <f>VLOOKUP($F2852,类型描述及偏移量!$C:$H,2,FALSE)</f>
        <v>2.6</v>
      </c>
      <c r="N2852" s="14" t="str">
        <f>VLOOKUP($F2852,类型描述及偏移量!$C:$H,3,FALSE)</f>
        <v>离散</v>
      </c>
      <c r="O2852" s="14" t="str">
        <f>VLOOKUP($F2852,类型描述及偏移量!$C:$H,4,FALSE)</f>
        <v>On</v>
      </c>
      <c r="P2852" s="14" t="str">
        <f>VLOOKUP($F2852,类型描述及偏移量!$C:$H,5,FALSE)</f>
        <v>Yes</v>
      </c>
      <c r="Q2852" s="14" t="str">
        <f>VLOOKUP($F2852,类型描述及偏移量!$C:$H,6,FALSE)</f>
        <v>堵料报警</v>
      </c>
    </row>
    <row r="2853" hidden="1" spans="1:17">
      <c r="A2853" s="12" t="str">
        <f t="shared" si="495"/>
        <v>CHP3</v>
      </c>
      <c r="B2853" s="12" t="str">
        <f t="shared" si="496"/>
        <v>M12_M</v>
      </c>
      <c r="C2853" s="12" t="str">
        <f t="shared" si="497"/>
        <v>Blocking_CHK</v>
      </c>
      <c r="D2853" s="12" t="str">
        <f t="shared" si="498"/>
        <v>BP_Motor_var</v>
      </c>
      <c r="E2853" s="13" t="str">
        <f t="shared" si="499"/>
        <v>CHP3_M12_M_BP_Motor_var</v>
      </c>
      <c r="F2853" s="14" t="str">
        <f t="shared" si="500"/>
        <v>BP_Motor_var_Blocking_CHK</v>
      </c>
      <c r="G2853" s="10" t="str">
        <f t="shared" si="501"/>
        <v>CHP3_M12_M_Blocking_CHK</v>
      </c>
      <c r="H2853" s="10" t="str">
        <f>VLOOKUP(基本表格!E2853,起始地址定义!A:D,4,FALSE)&amp;" "&amp;Q2853</f>
        <v>2435+P1-M12 3#刨片机润滑油冷却风扇 电机控制 堵料检测</v>
      </c>
      <c r="I2853" s="10" t="str">
        <f t="shared" si="502"/>
        <v>DB1300,X1802.7</v>
      </c>
      <c r="J2853" s="13" t="str">
        <f>VLOOKUP(E2853,起始地址定义!A:D,2,FALSE)</f>
        <v>DB1300</v>
      </c>
      <c r="K2853" s="12" t="str">
        <f t="shared" si="503"/>
        <v>X1802.7</v>
      </c>
      <c r="L2853" s="13">
        <f>VLOOKUP(E2853,起始地址定义!A:D,3,FALSE)</f>
        <v>1800</v>
      </c>
      <c r="M2853" s="14">
        <f>VLOOKUP($F2853,类型描述及偏移量!$C:$H,2,FALSE)</f>
        <v>2.7</v>
      </c>
      <c r="N2853" s="14" t="str">
        <f>VLOOKUP($F2853,类型描述及偏移量!$C:$H,3,FALSE)</f>
        <v>离散</v>
      </c>
      <c r="O2853" s="14" t="str">
        <f>VLOOKUP($F2853,类型描述及偏移量!$C:$H,4,FALSE)</f>
        <v>None</v>
      </c>
      <c r="P2853" s="14" t="str">
        <f>VLOOKUP($F2853,类型描述及偏移量!$C:$H,5,FALSE)</f>
        <v>Yes</v>
      </c>
      <c r="Q2853" s="14" t="str">
        <f>VLOOKUP($F2853,类型描述及偏移量!$C:$H,6,FALSE)</f>
        <v>堵料检测</v>
      </c>
    </row>
    <row r="2854" hidden="1" spans="1:17">
      <c r="A2854" s="12" t="str">
        <f t="shared" si="495"/>
        <v>CHP3</v>
      </c>
      <c r="B2854" s="12" t="str">
        <f t="shared" si="496"/>
        <v>M12_M</v>
      </c>
      <c r="C2854" s="12" t="str">
        <f t="shared" si="497"/>
        <v>Blocking_EN</v>
      </c>
      <c r="D2854" s="12" t="str">
        <f t="shared" si="498"/>
        <v>BP_Motor_var</v>
      </c>
      <c r="E2854" s="13" t="str">
        <f t="shared" si="499"/>
        <v>CHP3_M12_M_BP_Motor_var</v>
      </c>
      <c r="F2854" s="14" t="str">
        <f t="shared" si="500"/>
        <v>BP_Motor_var_Blocking_EN</v>
      </c>
      <c r="G2854" s="10" t="str">
        <f t="shared" si="501"/>
        <v>CHP3_M12_M_Blocking_EN</v>
      </c>
      <c r="H2854" s="10" t="str">
        <f>VLOOKUP(基本表格!E2854,起始地址定义!A:D,4,FALSE)&amp;" "&amp;Q2854</f>
        <v>2435+P1-M12 3#刨片机润滑油冷却风扇 电机控制 堵料保护使能</v>
      </c>
      <c r="I2854" s="10" t="str">
        <f t="shared" si="502"/>
        <v>DB1300,X1803.0</v>
      </c>
      <c r="J2854" s="13" t="str">
        <f>VLOOKUP(E2854,起始地址定义!A:D,2,FALSE)</f>
        <v>DB1300</v>
      </c>
      <c r="K2854" s="12" t="str">
        <f t="shared" si="503"/>
        <v>X1803.0</v>
      </c>
      <c r="L2854" s="13">
        <f>VLOOKUP(E2854,起始地址定义!A:D,3,FALSE)</f>
        <v>1800</v>
      </c>
      <c r="M2854" s="14">
        <f>VLOOKUP($F2854,类型描述及偏移量!$C:$H,2,FALSE)</f>
        <v>3</v>
      </c>
      <c r="N2854" s="14" t="str">
        <f>VLOOKUP($F2854,类型描述及偏移量!$C:$H,3,FALSE)</f>
        <v>离散</v>
      </c>
      <c r="O2854" s="14" t="str">
        <f>VLOOKUP($F2854,类型描述及偏移量!$C:$H,4,FALSE)</f>
        <v>None</v>
      </c>
      <c r="P2854" s="14" t="str">
        <f>VLOOKUP($F2854,类型描述及偏移量!$C:$H,5,FALSE)</f>
        <v>No</v>
      </c>
      <c r="Q2854" s="14" t="str">
        <f>VLOOKUP($F2854,类型描述及偏移量!$C:$H,6,FALSE)</f>
        <v>堵料保护使能</v>
      </c>
    </row>
    <row r="2855" hidden="1" spans="1:17">
      <c r="A2855" s="12" t="str">
        <f t="shared" si="495"/>
        <v>CHP3</v>
      </c>
      <c r="B2855" s="12" t="str">
        <f t="shared" si="496"/>
        <v>M12_M</v>
      </c>
      <c r="C2855" s="12" t="str">
        <f t="shared" si="497"/>
        <v>Blocking_Stop</v>
      </c>
      <c r="D2855" s="12" t="str">
        <f t="shared" si="498"/>
        <v>BP_Motor_var</v>
      </c>
      <c r="E2855" s="13" t="str">
        <f t="shared" si="499"/>
        <v>CHP3_M12_M_BP_Motor_var</v>
      </c>
      <c r="F2855" s="14" t="str">
        <f t="shared" si="500"/>
        <v>BP_Motor_var_Blocking_Stop</v>
      </c>
      <c r="G2855" s="10" t="str">
        <f t="shared" si="501"/>
        <v>CHP3_M12_M_Blocking_Stop</v>
      </c>
      <c r="H2855" s="10" t="str">
        <f>VLOOKUP(基本表格!E2855,起始地址定义!A:D,4,FALSE)&amp;" "&amp;Q2855</f>
        <v>2435+P1-M12 3#刨片机润滑油冷却风扇 电机控制 堵料导致停机</v>
      </c>
      <c r="I2855" s="10" t="str">
        <f t="shared" si="502"/>
        <v>DB1300,X1803.1</v>
      </c>
      <c r="J2855" s="13" t="str">
        <f>VLOOKUP(E2855,起始地址定义!A:D,2,FALSE)</f>
        <v>DB1300</v>
      </c>
      <c r="K2855" s="12" t="str">
        <f t="shared" si="503"/>
        <v>X1803.1</v>
      </c>
      <c r="L2855" s="13">
        <f>VLOOKUP(E2855,起始地址定义!A:D,3,FALSE)</f>
        <v>1800</v>
      </c>
      <c r="M2855" s="14">
        <f>VLOOKUP($F2855,类型描述及偏移量!$C:$H,2,FALSE)</f>
        <v>3.1</v>
      </c>
      <c r="N2855" s="14" t="str">
        <f>VLOOKUP($F2855,类型描述及偏移量!$C:$H,3,FALSE)</f>
        <v>离散</v>
      </c>
      <c r="O2855" s="14" t="str">
        <f>VLOOKUP($F2855,类型描述及偏移量!$C:$H,4,FALSE)</f>
        <v>On</v>
      </c>
      <c r="P2855" s="14" t="str">
        <f>VLOOKUP($F2855,类型描述及偏移量!$C:$H,5,FALSE)</f>
        <v>Yes</v>
      </c>
      <c r="Q2855" s="14" t="str">
        <f>VLOOKUP($F2855,类型描述及偏移量!$C:$H,6,FALSE)</f>
        <v>堵料导致停机</v>
      </c>
    </row>
    <row r="2856" hidden="1" spans="1:17">
      <c r="A2856" s="12" t="str">
        <f t="shared" si="495"/>
        <v>CHP3</v>
      </c>
      <c r="B2856" s="12" t="str">
        <f t="shared" si="496"/>
        <v>M12_M</v>
      </c>
      <c r="C2856" s="12" t="str">
        <f t="shared" si="497"/>
        <v>BreakTime</v>
      </c>
      <c r="D2856" s="12" t="str">
        <f t="shared" si="498"/>
        <v>BP_Motor_var</v>
      </c>
      <c r="E2856" s="13" t="str">
        <f t="shared" si="499"/>
        <v>CHP3_M12_M_BP_Motor_var</v>
      </c>
      <c r="F2856" s="14" t="str">
        <f t="shared" si="500"/>
        <v>BP_Motor_var_BreakTime</v>
      </c>
      <c r="G2856" s="10" t="str">
        <f t="shared" si="501"/>
        <v>CHP3_M12_M_BreakTime</v>
      </c>
      <c r="H2856" s="10" t="str">
        <f>VLOOKUP(基本表格!E2856,起始地址定义!A:D,4,FALSE)&amp;" "&amp;Q2856</f>
        <v>2435+P1-M12 3#刨片机润滑油冷却风扇 电机控制 断链超时时间 秒</v>
      </c>
      <c r="I2856" s="10" t="str">
        <f t="shared" si="502"/>
        <v>DB1300,INT1804</v>
      </c>
      <c r="J2856" s="13" t="str">
        <f>VLOOKUP(E2856,起始地址定义!A:D,2,FALSE)</f>
        <v>DB1300</v>
      </c>
      <c r="K2856" s="12" t="str">
        <f t="shared" si="503"/>
        <v>INT1804</v>
      </c>
      <c r="L2856" s="13">
        <f>VLOOKUP(E2856,起始地址定义!A:D,3,FALSE)</f>
        <v>1800</v>
      </c>
      <c r="M2856" s="14">
        <f>VLOOKUP($F2856,类型描述及偏移量!$C:$H,2,FALSE)</f>
        <v>4</v>
      </c>
      <c r="N2856" s="14" t="str">
        <f>VLOOKUP($F2856,类型描述及偏移量!$C:$H,3,FALSE)</f>
        <v>整型</v>
      </c>
      <c r="O2856" s="14" t="str">
        <f>VLOOKUP($F2856,类型描述及偏移量!$C:$H,4,FALSE)</f>
        <v>None</v>
      </c>
      <c r="P2856" s="14" t="str">
        <f>VLOOKUP($F2856,类型描述及偏移量!$C:$H,5,FALSE)</f>
        <v>No</v>
      </c>
      <c r="Q2856" s="14" t="str">
        <f>VLOOKUP($F2856,类型描述及偏移量!$C:$H,6,FALSE)</f>
        <v>断链超时时间 秒</v>
      </c>
    </row>
    <row r="2857" hidden="1" spans="1:17">
      <c r="A2857" s="12" t="str">
        <f t="shared" si="495"/>
        <v>CHP3</v>
      </c>
      <c r="B2857" s="12" t="str">
        <f t="shared" si="496"/>
        <v>M12_M</v>
      </c>
      <c r="C2857" s="12" t="str">
        <f t="shared" si="497"/>
        <v>BlockingTime</v>
      </c>
      <c r="D2857" s="12" t="str">
        <f t="shared" si="498"/>
        <v>BP_Motor_var</v>
      </c>
      <c r="E2857" s="13" t="str">
        <f t="shared" si="499"/>
        <v>CHP3_M12_M_BP_Motor_var</v>
      </c>
      <c r="F2857" s="14" t="str">
        <f t="shared" si="500"/>
        <v>BP_Motor_var_BlockingTime</v>
      </c>
      <c r="G2857" s="10" t="str">
        <f t="shared" si="501"/>
        <v>CHP3_M12_M_BlockingTime</v>
      </c>
      <c r="H2857" s="10" t="str">
        <f>VLOOKUP(基本表格!E2857,起始地址定义!A:D,4,FALSE)&amp;" "&amp;Q2857</f>
        <v>2435+P1-M12 3#刨片机润滑油冷却风扇 电机控制 堵料检测时间 秒</v>
      </c>
      <c r="I2857" s="10" t="str">
        <f t="shared" si="502"/>
        <v>DB1300,INT1806</v>
      </c>
      <c r="J2857" s="13" t="str">
        <f>VLOOKUP(E2857,起始地址定义!A:D,2,FALSE)</f>
        <v>DB1300</v>
      </c>
      <c r="K2857" s="12" t="str">
        <f t="shared" si="503"/>
        <v>INT1806</v>
      </c>
      <c r="L2857" s="13">
        <f>VLOOKUP(E2857,起始地址定义!A:D,3,FALSE)</f>
        <v>1800</v>
      </c>
      <c r="M2857" s="14">
        <f>VLOOKUP($F2857,类型描述及偏移量!$C:$H,2,FALSE)</f>
        <v>6</v>
      </c>
      <c r="N2857" s="14" t="str">
        <f>VLOOKUP($F2857,类型描述及偏移量!$C:$H,3,FALSE)</f>
        <v>整型</v>
      </c>
      <c r="O2857" s="14" t="str">
        <f>VLOOKUP($F2857,类型描述及偏移量!$C:$H,4,FALSE)</f>
        <v>None</v>
      </c>
      <c r="P2857" s="14" t="str">
        <f>VLOOKUP($F2857,类型描述及偏移量!$C:$H,5,FALSE)</f>
        <v>No</v>
      </c>
      <c r="Q2857" s="14" t="str">
        <f>VLOOKUP($F2857,类型描述及偏移量!$C:$H,6,FALSE)</f>
        <v>堵料检测时间 秒</v>
      </c>
    </row>
    <row r="2858" hidden="1" spans="1:17">
      <c r="A2858" s="12" t="str">
        <f t="shared" si="495"/>
        <v>CHP3</v>
      </c>
      <c r="B2858" s="12" t="str">
        <f t="shared" si="496"/>
        <v>M12_M</v>
      </c>
      <c r="C2858" s="12" t="str">
        <f t="shared" si="497"/>
        <v>PullSwitch_CHK</v>
      </c>
      <c r="D2858" s="12" t="str">
        <f t="shared" si="498"/>
        <v>BP_Motor_var</v>
      </c>
      <c r="E2858" s="13" t="str">
        <f t="shared" si="499"/>
        <v>CHP3_M12_M_BP_Motor_var</v>
      </c>
      <c r="F2858" s="14" t="str">
        <f t="shared" si="500"/>
        <v>BP_Motor_var_PullSwitch_CHK</v>
      </c>
      <c r="G2858" s="10" t="str">
        <f t="shared" si="501"/>
        <v>CHP3_M12_M_PullSwitch_CHK</v>
      </c>
      <c r="H2858" s="10" t="str">
        <f>VLOOKUP(基本表格!E2858,起始地址定义!A:D,4,FALSE)&amp;" "&amp;Q2858</f>
        <v>2435+P1-M12 3#刨片机润滑油冷却风扇 电机控制 拉线开关</v>
      </c>
      <c r="I2858" s="10" t="str">
        <f t="shared" si="502"/>
        <v>DB1300,X1808.0</v>
      </c>
      <c r="J2858" s="13" t="str">
        <f>VLOOKUP(E2858,起始地址定义!A:D,2,FALSE)</f>
        <v>DB1300</v>
      </c>
      <c r="K2858" s="12" t="str">
        <f t="shared" si="503"/>
        <v>X1808.0</v>
      </c>
      <c r="L2858" s="13">
        <f>VLOOKUP(E2858,起始地址定义!A:D,3,FALSE)</f>
        <v>1800</v>
      </c>
      <c r="M2858" s="14">
        <f>VLOOKUP($F2858,类型描述及偏移量!$C:$H,2,FALSE)</f>
        <v>8</v>
      </c>
      <c r="N2858" s="14" t="str">
        <f>VLOOKUP($F2858,类型描述及偏移量!$C:$H,3,FALSE)</f>
        <v>离散</v>
      </c>
      <c r="O2858" s="14" t="str">
        <f>VLOOKUP($F2858,类型描述及偏移量!$C:$H,4,FALSE)</f>
        <v>On</v>
      </c>
      <c r="P2858" s="14" t="str">
        <f>VLOOKUP($F2858,类型描述及偏移量!$C:$H,5,FALSE)</f>
        <v>Yes</v>
      </c>
      <c r="Q2858" s="14" t="str">
        <f>VLOOKUP($F2858,类型描述及偏移量!$C:$H,6,FALSE)</f>
        <v>拉线开关</v>
      </c>
    </row>
    <row r="2859" hidden="1" spans="1:17">
      <c r="A2859" s="12" t="str">
        <f t="shared" si="495"/>
        <v>CHP3</v>
      </c>
      <c r="B2859" s="12" t="str">
        <f t="shared" si="496"/>
        <v>M12_M</v>
      </c>
      <c r="C2859" s="12" t="str">
        <f t="shared" si="497"/>
        <v>LMD_ALM</v>
      </c>
      <c r="D2859" s="12" t="str">
        <f t="shared" si="498"/>
        <v>BP_Motor_var</v>
      </c>
      <c r="E2859" s="13" t="str">
        <f t="shared" si="499"/>
        <v>CHP3_M12_M_BP_Motor_var</v>
      </c>
      <c r="F2859" s="14" t="str">
        <f t="shared" si="500"/>
        <v>BP_Motor_var_LMD_ALM</v>
      </c>
      <c r="G2859" s="10" t="str">
        <f t="shared" si="501"/>
        <v>CHP3_M12_M_LMD_ALM</v>
      </c>
      <c r="H2859" s="10" t="str">
        <f>VLOOKUP(基本表格!E2859,起始地址定义!A:D,4,FALSE)&amp;" "&amp;Q2859</f>
        <v>2435+P1-M12 3#刨片机润滑油冷却风扇 电机控制 左跑偏报警</v>
      </c>
      <c r="I2859" s="10" t="str">
        <f t="shared" si="502"/>
        <v>DB1300,X1808.1</v>
      </c>
      <c r="J2859" s="13" t="str">
        <f>VLOOKUP(E2859,起始地址定义!A:D,2,FALSE)</f>
        <v>DB1300</v>
      </c>
      <c r="K2859" s="12" t="str">
        <f t="shared" si="503"/>
        <v>X1808.1</v>
      </c>
      <c r="L2859" s="13">
        <f>VLOOKUP(E2859,起始地址定义!A:D,3,FALSE)</f>
        <v>1800</v>
      </c>
      <c r="M2859" s="14">
        <f>VLOOKUP($F2859,类型描述及偏移量!$C:$H,2,FALSE)</f>
        <v>8.1</v>
      </c>
      <c r="N2859" s="14" t="str">
        <f>VLOOKUP($F2859,类型描述及偏移量!$C:$H,3,FALSE)</f>
        <v>离散</v>
      </c>
      <c r="O2859" s="14" t="str">
        <f>VLOOKUP($F2859,类型描述及偏移量!$C:$H,4,FALSE)</f>
        <v>On</v>
      </c>
      <c r="P2859" s="14" t="str">
        <f>VLOOKUP($F2859,类型描述及偏移量!$C:$H,5,FALSE)</f>
        <v>Yes</v>
      </c>
      <c r="Q2859" s="14" t="str">
        <f>VLOOKUP($F2859,类型描述及偏移量!$C:$H,6,FALSE)</f>
        <v>左跑偏报警</v>
      </c>
    </row>
    <row r="2860" hidden="1" spans="1:17">
      <c r="A2860" s="12" t="str">
        <f t="shared" si="495"/>
        <v>CHP3</v>
      </c>
      <c r="B2860" s="12" t="str">
        <f t="shared" si="496"/>
        <v>M12_M</v>
      </c>
      <c r="C2860" s="12" t="str">
        <f t="shared" si="497"/>
        <v>LMD_CHK_1</v>
      </c>
      <c r="D2860" s="12" t="str">
        <f t="shared" si="498"/>
        <v>BP_Motor_var</v>
      </c>
      <c r="E2860" s="13" t="str">
        <f t="shared" si="499"/>
        <v>CHP3_M12_M_BP_Motor_var</v>
      </c>
      <c r="F2860" s="14" t="str">
        <f t="shared" si="500"/>
        <v>BP_Motor_var_LMD_CHK_1</v>
      </c>
      <c r="G2860" s="10" t="str">
        <f t="shared" si="501"/>
        <v>CHP3_M12_M_LMD_CHK_1</v>
      </c>
      <c r="H2860" s="10" t="str">
        <f>VLOOKUP(基本表格!E2860,起始地址定义!A:D,4,FALSE)&amp;" "&amp;Q2860</f>
        <v>2435+P1-M12 3#刨片机润滑油冷却风扇 电机控制 左跑偏1检测</v>
      </c>
      <c r="I2860" s="10" t="str">
        <f t="shared" si="502"/>
        <v>DB1300,X1808.2</v>
      </c>
      <c r="J2860" s="13" t="str">
        <f>VLOOKUP(E2860,起始地址定义!A:D,2,FALSE)</f>
        <v>DB1300</v>
      </c>
      <c r="K2860" s="12" t="str">
        <f t="shared" si="503"/>
        <v>X1808.2</v>
      </c>
      <c r="L2860" s="13">
        <f>VLOOKUP(E2860,起始地址定义!A:D,3,FALSE)</f>
        <v>1800</v>
      </c>
      <c r="M2860" s="14">
        <f>VLOOKUP($F2860,类型描述及偏移量!$C:$H,2,FALSE)</f>
        <v>8.2</v>
      </c>
      <c r="N2860" s="14" t="str">
        <f>VLOOKUP($F2860,类型描述及偏移量!$C:$H,3,FALSE)</f>
        <v>离散</v>
      </c>
      <c r="O2860" s="14" t="str">
        <f>VLOOKUP($F2860,类型描述及偏移量!$C:$H,4,FALSE)</f>
        <v>None</v>
      </c>
      <c r="P2860" s="14" t="str">
        <f>VLOOKUP($F2860,类型描述及偏移量!$C:$H,5,FALSE)</f>
        <v>Yes</v>
      </c>
      <c r="Q2860" s="14" t="str">
        <f>VLOOKUP($F2860,类型描述及偏移量!$C:$H,6,FALSE)</f>
        <v>左跑偏1检测</v>
      </c>
    </row>
    <row r="2861" hidden="1" spans="1:17">
      <c r="A2861" s="12" t="str">
        <f t="shared" si="495"/>
        <v>CHP3</v>
      </c>
      <c r="B2861" s="12" t="str">
        <f t="shared" si="496"/>
        <v>M12_M</v>
      </c>
      <c r="C2861" s="12" t="str">
        <f t="shared" si="497"/>
        <v>LMD_EN</v>
      </c>
      <c r="D2861" s="12" t="str">
        <f t="shared" si="498"/>
        <v>BP_Motor_var</v>
      </c>
      <c r="E2861" s="13" t="str">
        <f t="shared" si="499"/>
        <v>CHP3_M12_M_BP_Motor_var</v>
      </c>
      <c r="F2861" s="14" t="str">
        <f t="shared" si="500"/>
        <v>BP_Motor_var_LMD_EN</v>
      </c>
      <c r="G2861" s="10" t="str">
        <f t="shared" si="501"/>
        <v>CHP3_M12_M_LMD_EN</v>
      </c>
      <c r="H2861" s="10" t="str">
        <f>VLOOKUP(基本表格!E2861,起始地址定义!A:D,4,FALSE)&amp;" "&amp;Q2861</f>
        <v>2435+P1-M12 3#刨片机润滑油冷却风扇 电机控制 左跑偏保护使能</v>
      </c>
      <c r="I2861" s="10" t="str">
        <f t="shared" si="502"/>
        <v>DB1300,X1808.3</v>
      </c>
      <c r="J2861" s="13" t="str">
        <f>VLOOKUP(E2861,起始地址定义!A:D,2,FALSE)</f>
        <v>DB1300</v>
      </c>
      <c r="K2861" s="12" t="str">
        <f t="shared" si="503"/>
        <v>X1808.3</v>
      </c>
      <c r="L2861" s="13">
        <f>VLOOKUP(E2861,起始地址定义!A:D,3,FALSE)</f>
        <v>1800</v>
      </c>
      <c r="M2861" s="14">
        <f>VLOOKUP($F2861,类型描述及偏移量!$C:$H,2,FALSE)</f>
        <v>8.3</v>
      </c>
      <c r="N2861" s="14" t="str">
        <f>VLOOKUP($F2861,类型描述及偏移量!$C:$H,3,FALSE)</f>
        <v>离散</v>
      </c>
      <c r="O2861" s="14" t="str">
        <f>VLOOKUP($F2861,类型描述及偏移量!$C:$H,4,FALSE)</f>
        <v>None</v>
      </c>
      <c r="P2861" s="14" t="str">
        <f>VLOOKUP($F2861,类型描述及偏移量!$C:$H,5,FALSE)</f>
        <v>No</v>
      </c>
      <c r="Q2861" s="14" t="str">
        <f>VLOOKUP($F2861,类型描述及偏移量!$C:$H,6,FALSE)</f>
        <v>左跑偏保护使能</v>
      </c>
    </row>
    <row r="2862" hidden="1" spans="1:17">
      <c r="A2862" s="12" t="str">
        <f t="shared" si="495"/>
        <v>CHP3</v>
      </c>
      <c r="B2862" s="12" t="str">
        <f t="shared" si="496"/>
        <v>M12_M</v>
      </c>
      <c r="C2862" s="12" t="str">
        <f t="shared" si="497"/>
        <v>LMD_Stop</v>
      </c>
      <c r="D2862" s="12" t="str">
        <f t="shared" si="498"/>
        <v>BP_Motor_var</v>
      </c>
      <c r="E2862" s="13" t="str">
        <f t="shared" si="499"/>
        <v>CHP3_M12_M_BP_Motor_var</v>
      </c>
      <c r="F2862" s="14" t="str">
        <f t="shared" si="500"/>
        <v>BP_Motor_var_LMD_Stop</v>
      </c>
      <c r="G2862" s="10" t="str">
        <f t="shared" si="501"/>
        <v>CHP3_M12_M_LMD_Stop</v>
      </c>
      <c r="H2862" s="10" t="str">
        <f>VLOOKUP(基本表格!E2862,起始地址定义!A:D,4,FALSE)&amp;" "&amp;Q2862</f>
        <v>2435+P1-M12 3#刨片机润滑油冷却风扇 电机控制 左跑偏导致停机</v>
      </c>
      <c r="I2862" s="10" t="str">
        <f t="shared" si="502"/>
        <v>DB1300,X1808.4</v>
      </c>
      <c r="J2862" s="13" t="str">
        <f>VLOOKUP(E2862,起始地址定义!A:D,2,FALSE)</f>
        <v>DB1300</v>
      </c>
      <c r="K2862" s="12" t="str">
        <f t="shared" si="503"/>
        <v>X1808.4</v>
      </c>
      <c r="L2862" s="13">
        <f>VLOOKUP(E2862,起始地址定义!A:D,3,FALSE)</f>
        <v>1800</v>
      </c>
      <c r="M2862" s="14">
        <f>VLOOKUP($F2862,类型描述及偏移量!$C:$H,2,FALSE)</f>
        <v>8.4</v>
      </c>
      <c r="N2862" s="14" t="str">
        <f>VLOOKUP($F2862,类型描述及偏移量!$C:$H,3,FALSE)</f>
        <v>离散</v>
      </c>
      <c r="O2862" s="14" t="str">
        <f>VLOOKUP($F2862,类型描述及偏移量!$C:$H,4,FALSE)</f>
        <v>On</v>
      </c>
      <c r="P2862" s="14" t="str">
        <f>VLOOKUP($F2862,类型描述及偏移量!$C:$H,5,FALSE)</f>
        <v>Yes</v>
      </c>
      <c r="Q2862" s="14" t="str">
        <f>VLOOKUP($F2862,类型描述及偏移量!$C:$H,6,FALSE)</f>
        <v>左跑偏导致停机</v>
      </c>
    </row>
    <row r="2863" hidden="1" spans="1:17">
      <c r="A2863" s="12" t="str">
        <f t="shared" si="495"/>
        <v>CHP3</v>
      </c>
      <c r="B2863" s="12" t="str">
        <f t="shared" si="496"/>
        <v>M12_M</v>
      </c>
      <c r="C2863" s="12" t="str">
        <f t="shared" si="497"/>
        <v>LMD_Time</v>
      </c>
      <c r="D2863" s="12" t="str">
        <f t="shared" si="498"/>
        <v>BP_Motor_var</v>
      </c>
      <c r="E2863" s="13" t="str">
        <f t="shared" si="499"/>
        <v>CHP3_M12_M_BP_Motor_var</v>
      </c>
      <c r="F2863" s="14" t="str">
        <f t="shared" si="500"/>
        <v>BP_Motor_var_LMD_Time</v>
      </c>
      <c r="G2863" s="10" t="str">
        <f t="shared" si="501"/>
        <v>CHP3_M12_M_LMD_Time</v>
      </c>
      <c r="H2863" s="10" t="str">
        <f>VLOOKUP(基本表格!E2863,起始地址定义!A:D,4,FALSE)&amp;" "&amp;Q2863</f>
        <v>2435+P1-M12 3#刨片机润滑油冷却风扇 电机控制 左跑偏检测时间</v>
      </c>
      <c r="I2863" s="10" t="str">
        <f t="shared" si="502"/>
        <v>DB1300,INT1810</v>
      </c>
      <c r="J2863" s="13" t="str">
        <f>VLOOKUP(E2863,起始地址定义!A:D,2,FALSE)</f>
        <v>DB1300</v>
      </c>
      <c r="K2863" s="12" t="str">
        <f t="shared" si="503"/>
        <v>INT1810</v>
      </c>
      <c r="L2863" s="13">
        <f>VLOOKUP(E2863,起始地址定义!A:D,3,FALSE)</f>
        <v>1800</v>
      </c>
      <c r="M2863" s="14">
        <f>VLOOKUP($F2863,类型描述及偏移量!$C:$H,2,FALSE)</f>
        <v>10</v>
      </c>
      <c r="N2863" s="14" t="str">
        <f>VLOOKUP($F2863,类型描述及偏移量!$C:$H,3,FALSE)</f>
        <v>整型</v>
      </c>
      <c r="O2863" s="14" t="str">
        <f>VLOOKUP($F2863,类型描述及偏移量!$C:$H,4,FALSE)</f>
        <v>None</v>
      </c>
      <c r="P2863" s="14" t="str">
        <f>VLOOKUP($F2863,类型描述及偏移量!$C:$H,5,FALSE)</f>
        <v>No</v>
      </c>
      <c r="Q2863" s="14" t="str">
        <f>VLOOKUP($F2863,类型描述及偏移量!$C:$H,6,FALSE)</f>
        <v>左跑偏检测时间</v>
      </c>
    </row>
    <row r="2864" hidden="1" spans="1:17">
      <c r="A2864" s="12" t="str">
        <f t="shared" si="495"/>
        <v>CHP3</v>
      </c>
      <c r="B2864" s="12" t="str">
        <f t="shared" si="496"/>
        <v>M12_M</v>
      </c>
      <c r="C2864" s="12" t="str">
        <f t="shared" si="497"/>
        <v>RMD_ALM</v>
      </c>
      <c r="D2864" s="12" t="str">
        <f t="shared" si="498"/>
        <v>BP_Motor_var</v>
      </c>
      <c r="E2864" s="13" t="str">
        <f t="shared" si="499"/>
        <v>CHP3_M12_M_BP_Motor_var</v>
      </c>
      <c r="F2864" s="14" t="str">
        <f t="shared" si="500"/>
        <v>BP_Motor_var_RMD_ALM</v>
      </c>
      <c r="G2864" s="10" t="str">
        <f t="shared" si="501"/>
        <v>CHP3_M12_M_RMD_ALM</v>
      </c>
      <c r="H2864" s="10" t="str">
        <f>VLOOKUP(基本表格!E2864,起始地址定义!A:D,4,FALSE)&amp;" "&amp;Q2864</f>
        <v>2435+P1-M12 3#刨片机润滑油冷却风扇 电机控制 右 跑偏报警</v>
      </c>
      <c r="I2864" s="10" t="str">
        <f t="shared" si="502"/>
        <v>DB1300,X1812.0</v>
      </c>
      <c r="J2864" s="13" t="str">
        <f>VLOOKUP(E2864,起始地址定义!A:D,2,FALSE)</f>
        <v>DB1300</v>
      </c>
      <c r="K2864" s="12" t="str">
        <f t="shared" si="503"/>
        <v>X1812.0</v>
      </c>
      <c r="L2864" s="13">
        <f>VLOOKUP(E2864,起始地址定义!A:D,3,FALSE)</f>
        <v>1800</v>
      </c>
      <c r="M2864" s="14">
        <f>VLOOKUP($F2864,类型描述及偏移量!$C:$H,2,FALSE)</f>
        <v>12</v>
      </c>
      <c r="N2864" s="14" t="str">
        <f>VLOOKUP($F2864,类型描述及偏移量!$C:$H,3,FALSE)</f>
        <v>离散</v>
      </c>
      <c r="O2864" s="14" t="str">
        <f>VLOOKUP($F2864,类型描述及偏移量!$C:$H,4,FALSE)</f>
        <v>On</v>
      </c>
      <c r="P2864" s="14" t="str">
        <f>VLOOKUP($F2864,类型描述及偏移量!$C:$H,5,FALSE)</f>
        <v>Yes</v>
      </c>
      <c r="Q2864" s="14" t="str">
        <f>VLOOKUP($F2864,类型描述及偏移量!$C:$H,6,FALSE)</f>
        <v>右 跑偏报警</v>
      </c>
    </row>
    <row r="2865" hidden="1" spans="1:17">
      <c r="A2865" s="12" t="str">
        <f t="shared" si="495"/>
        <v>CHP3</v>
      </c>
      <c r="B2865" s="12" t="str">
        <f t="shared" si="496"/>
        <v>M12_M</v>
      </c>
      <c r="C2865" s="12" t="str">
        <f t="shared" si="497"/>
        <v>RMD_CHK_1</v>
      </c>
      <c r="D2865" s="12" t="str">
        <f t="shared" si="498"/>
        <v>BP_Motor_var</v>
      </c>
      <c r="E2865" s="13" t="str">
        <f t="shared" si="499"/>
        <v>CHP3_M12_M_BP_Motor_var</v>
      </c>
      <c r="F2865" s="14" t="str">
        <f t="shared" si="500"/>
        <v>BP_Motor_var_RMD_CHK_1</v>
      </c>
      <c r="G2865" s="10" t="str">
        <f t="shared" si="501"/>
        <v>CHP3_M12_M_RMD_CHK_1</v>
      </c>
      <c r="H2865" s="10" t="str">
        <f>VLOOKUP(基本表格!E2865,起始地址定义!A:D,4,FALSE)&amp;" "&amp;Q2865</f>
        <v>2435+P1-M12 3#刨片机润滑油冷却风扇 电机控制 右跑偏1检测</v>
      </c>
      <c r="I2865" s="10" t="str">
        <f t="shared" si="502"/>
        <v>DB1300,X1812.1</v>
      </c>
      <c r="J2865" s="13" t="str">
        <f>VLOOKUP(E2865,起始地址定义!A:D,2,FALSE)</f>
        <v>DB1300</v>
      </c>
      <c r="K2865" s="12" t="str">
        <f t="shared" si="503"/>
        <v>X1812.1</v>
      </c>
      <c r="L2865" s="13">
        <f>VLOOKUP(E2865,起始地址定义!A:D,3,FALSE)</f>
        <v>1800</v>
      </c>
      <c r="M2865" s="14">
        <f>VLOOKUP($F2865,类型描述及偏移量!$C:$H,2,FALSE)</f>
        <v>12.1</v>
      </c>
      <c r="N2865" s="14" t="str">
        <f>VLOOKUP($F2865,类型描述及偏移量!$C:$H,3,FALSE)</f>
        <v>离散</v>
      </c>
      <c r="O2865" s="14" t="str">
        <f>VLOOKUP($F2865,类型描述及偏移量!$C:$H,4,FALSE)</f>
        <v>None</v>
      </c>
      <c r="P2865" s="14" t="str">
        <f>VLOOKUP($F2865,类型描述及偏移量!$C:$H,5,FALSE)</f>
        <v>Yes</v>
      </c>
      <c r="Q2865" s="14" t="str">
        <f>VLOOKUP($F2865,类型描述及偏移量!$C:$H,6,FALSE)</f>
        <v>右跑偏1检测</v>
      </c>
    </row>
    <row r="2866" hidden="1" spans="1:17">
      <c r="A2866" s="12" t="str">
        <f t="shared" si="495"/>
        <v>CHP3</v>
      </c>
      <c r="B2866" s="12" t="str">
        <f t="shared" si="496"/>
        <v>M12_M</v>
      </c>
      <c r="C2866" s="12" t="str">
        <f t="shared" si="497"/>
        <v>RMD_EN</v>
      </c>
      <c r="D2866" s="12" t="str">
        <f t="shared" si="498"/>
        <v>BP_Motor_var</v>
      </c>
      <c r="E2866" s="13" t="str">
        <f t="shared" si="499"/>
        <v>CHP3_M12_M_BP_Motor_var</v>
      </c>
      <c r="F2866" s="14" t="str">
        <f t="shared" si="500"/>
        <v>BP_Motor_var_RMD_EN</v>
      </c>
      <c r="G2866" s="10" t="str">
        <f t="shared" si="501"/>
        <v>CHP3_M12_M_RMD_EN</v>
      </c>
      <c r="H2866" s="10" t="str">
        <f>VLOOKUP(基本表格!E2866,起始地址定义!A:D,4,FALSE)&amp;" "&amp;Q2866</f>
        <v>2435+P1-M12 3#刨片机润滑油冷却风扇 电机控制 右跑偏保护使能</v>
      </c>
      <c r="I2866" s="10" t="str">
        <f t="shared" si="502"/>
        <v>DB1300,X1812.2</v>
      </c>
      <c r="J2866" s="13" t="str">
        <f>VLOOKUP(E2866,起始地址定义!A:D,2,FALSE)</f>
        <v>DB1300</v>
      </c>
      <c r="K2866" s="12" t="str">
        <f t="shared" si="503"/>
        <v>X1812.2</v>
      </c>
      <c r="L2866" s="13">
        <f>VLOOKUP(E2866,起始地址定义!A:D,3,FALSE)</f>
        <v>1800</v>
      </c>
      <c r="M2866" s="14">
        <f>VLOOKUP($F2866,类型描述及偏移量!$C:$H,2,FALSE)</f>
        <v>12.2</v>
      </c>
      <c r="N2866" s="14" t="str">
        <f>VLOOKUP($F2866,类型描述及偏移量!$C:$H,3,FALSE)</f>
        <v>离散</v>
      </c>
      <c r="O2866" s="14" t="str">
        <f>VLOOKUP($F2866,类型描述及偏移量!$C:$H,4,FALSE)</f>
        <v>None</v>
      </c>
      <c r="P2866" s="14" t="str">
        <f>VLOOKUP($F2866,类型描述及偏移量!$C:$H,5,FALSE)</f>
        <v>No</v>
      </c>
      <c r="Q2866" s="14" t="str">
        <f>VLOOKUP($F2866,类型描述及偏移量!$C:$H,6,FALSE)</f>
        <v>右跑偏保护使能</v>
      </c>
    </row>
    <row r="2867" hidden="1" spans="1:17">
      <c r="A2867" s="12" t="str">
        <f t="shared" si="495"/>
        <v>CHP3</v>
      </c>
      <c r="B2867" s="12" t="str">
        <f t="shared" si="496"/>
        <v>M12_M</v>
      </c>
      <c r="C2867" s="12" t="str">
        <f t="shared" si="497"/>
        <v>RMD_Stop</v>
      </c>
      <c r="D2867" s="12" t="str">
        <f t="shared" si="498"/>
        <v>BP_Motor_var</v>
      </c>
      <c r="E2867" s="13" t="str">
        <f t="shared" si="499"/>
        <v>CHP3_M12_M_BP_Motor_var</v>
      </c>
      <c r="F2867" s="14" t="str">
        <f t="shared" si="500"/>
        <v>BP_Motor_var_RMD_Stop</v>
      </c>
      <c r="G2867" s="10" t="str">
        <f t="shared" si="501"/>
        <v>CHP3_M12_M_RMD_Stop</v>
      </c>
      <c r="H2867" s="10" t="str">
        <f>VLOOKUP(基本表格!E2867,起始地址定义!A:D,4,FALSE)&amp;" "&amp;Q2867</f>
        <v>2435+P1-M12 3#刨片机润滑油冷却风扇 电机控制 右跑偏导致停机</v>
      </c>
      <c r="I2867" s="10" t="str">
        <f t="shared" si="502"/>
        <v>DB1300,X1812.3</v>
      </c>
      <c r="J2867" s="13" t="str">
        <f>VLOOKUP(E2867,起始地址定义!A:D,2,FALSE)</f>
        <v>DB1300</v>
      </c>
      <c r="K2867" s="12" t="str">
        <f t="shared" si="503"/>
        <v>X1812.3</v>
      </c>
      <c r="L2867" s="13">
        <f>VLOOKUP(E2867,起始地址定义!A:D,3,FALSE)</f>
        <v>1800</v>
      </c>
      <c r="M2867" s="14">
        <f>VLOOKUP($F2867,类型描述及偏移量!$C:$H,2,FALSE)</f>
        <v>12.3</v>
      </c>
      <c r="N2867" s="14" t="str">
        <f>VLOOKUP($F2867,类型描述及偏移量!$C:$H,3,FALSE)</f>
        <v>离散</v>
      </c>
      <c r="O2867" s="14" t="str">
        <f>VLOOKUP($F2867,类型描述及偏移量!$C:$H,4,FALSE)</f>
        <v>On</v>
      </c>
      <c r="P2867" s="14" t="str">
        <f>VLOOKUP($F2867,类型描述及偏移量!$C:$H,5,FALSE)</f>
        <v>Yes</v>
      </c>
      <c r="Q2867" s="14" t="str">
        <f>VLOOKUP($F2867,类型描述及偏移量!$C:$H,6,FALSE)</f>
        <v>右跑偏导致停机</v>
      </c>
    </row>
    <row r="2868" hidden="1" spans="1:17">
      <c r="A2868" s="12" t="str">
        <f t="shared" si="495"/>
        <v>CHP3</v>
      </c>
      <c r="B2868" s="12" t="str">
        <f t="shared" si="496"/>
        <v>M12_M</v>
      </c>
      <c r="C2868" s="12" t="str">
        <f t="shared" si="497"/>
        <v>RMD_Time</v>
      </c>
      <c r="D2868" s="12" t="str">
        <f t="shared" si="498"/>
        <v>BP_Motor_var</v>
      </c>
      <c r="E2868" s="13" t="str">
        <f t="shared" si="499"/>
        <v>CHP3_M12_M_BP_Motor_var</v>
      </c>
      <c r="F2868" s="14" t="str">
        <f t="shared" si="500"/>
        <v>BP_Motor_var_RMD_Time</v>
      </c>
      <c r="G2868" s="10" t="str">
        <f t="shared" si="501"/>
        <v>CHP3_M12_M_RMD_Time</v>
      </c>
      <c r="H2868" s="10" t="str">
        <f>VLOOKUP(基本表格!E2868,起始地址定义!A:D,4,FALSE)&amp;" "&amp;Q2868</f>
        <v>2435+P1-M12 3#刨片机润滑油冷却风扇 电机控制 右跑偏检测时间</v>
      </c>
      <c r="I2868" s="10" t="str">
        <f t="shared" si="502"/>
        <v>DB1300,INT1814</v>
      </c>
      <c r="J2868" s="13" t="str">
        <f>VLOOKUP(E2868,起始地址定义!A:D,2,FALSE)</f>
        <v>DB1300</v>
      </c>
      <c r="K2868" s="12" t="str">
        <f t="shared" si="503"/>
        <v>INT1814</v>
      </c>
      <c r="L2868" s="13">
        <f>VLOOKUP(E2868,起始地址定义!A:D,3,FALSE)</f>
        <v>1800</v>
      </c>
      <c r="M2868" s="14">
        <f>VLOOKUP($F2868,类型描述及偏移量!$C:$H,2,FALSE)</f>
        <v>14</v>
      </c>
      <c r="N2868" s="14" t="str">
        <f>VLOOKUP($F2868,类型描述及偏移量!$C:$H,3,FALSE)</f>
        <v>整型</v>
      </c>
      <c r="O2868" s="14" t="str">
        <f>VLOOKUP($F2868,类型描述及偏移量!$C:$H,4,FALSE)</f>
        <v>None</v>
      </c>
      <c r="P2868" s="14" t="str">
        <f>VLOOKUP($F2868,类型描述及偏移量!$C:$H,5,FALSE)</f>
        <v>No</v>
      </c>
      <c r="Q2868" s="14" t="str">
        <f>VLOOKUP($F2868,类型描述及偏移量!$C:$H,6,FALSE)</f>
        <v>右跑偏检测时间</v>
      </c>
    </row>
    <row r="2869" hidden="1" spans="1:17">
      <c r="A2869" s="12" t="str">
        <f t="shared" si="495"/>
        <v>CHP3</v>
      </c>
      <c r="B2869" s="12" t="str">
        <f t="shared" si="496"/>
        <v>M12_M</v>
      </c>
      <c r="C2869" s="12" t="str">
        <f t="shared" si="497"/>
        <v>Motor_Delta</v>
      </c>
      <c r="D2869" s="12" t="str">
        <f t="shared" si="498"/>
        <v>BP_Motor_var</v>
      </c>
      <c r="E2869" s="13" t="str">
        <f t="shared" si="499"/>
        <v>CHP3_M12_M_BP_Motor_var</v>
      </c>
      <c r="F2869" s="14" t="str">
        <f t="shared" si="500"/>
        <v>BP_Motor_var_Motor_Delta</v>
      </c>
      <c r="G2869" s="10" t="str">
        <f t="shared" si="501"/>
        <v>CHP3_M12_M_Motor_Delta</v>
      </c>
      <c r="H2869" s="10" t="str">
        <f>VLOOKUP(基本表格!E2869,起始地址定义!A:D,4,FALSE)&amp;" "&amp;Q2869</f>
        <v>2435+P1-M12 3#刨片机润滑油冷却风扇 电机控制 三角型</v>
      </c>
      <c r="I2869" s="10" t="str">
        <f t="shared" si="502"/>
        <v>DB1300,X1816.0</v>
      </c>
      <c r="J2869" s="13" t="str">
        <f>VLOOKUP(E2869,起始地址定义!A:D,2,FALSE)</f>
        <v>DB1300</v>
      </c>
      <c r="K2869" s="12" t="str">
        <f t="shared" si="503"/>
        <v>X1816.0</v>
      </c>
      <c r="L2869" s="13">
        <f>VLOOKUP(E2869,起始地址定义!A:D,3,FALSE)</f>
        <v>1800</v>
      </c>
      <c r="M2869" s="14">
        <f>VLOOKUP($F2869,类型描述及偏移量!$C:$H,2,FALSE)</f>
        <v>16</v>
      </c>
      <c r="N2869" s="14" t="str">
        <f>VLOOKUP($F2869,类型描述及偏移量!$C:$H,3,FALSE)</f>
        <v>离散</v>
      </c>
      <c r="O2869" s="14" t="str">
        <f>VLOOKUP($F2869,类型描述及偏移量!$C:$H,4,FALSE)</f>
        <v>None</v>
      </c>
      <c r="P2869" s="14" t="str">
        <f>VLOOKUP($F2869,类型描述及偏移量!$C:$H,5,FALSE)</f>
        <v>Yes</v>
      </c>
      <c r="Q2869" s="14" t="str">
        <f>VLOOKUP($F2869,类型描述及偏移量!$C:$H,6,FALSE)</f>
        <v>三角型</v>
      </c>
    </row>
    <row r="2870" hidden="1" spans="1:17">
      <c r="A2870" s="12" t="str">
        <f t="shared" si="495"/>
        <v>CHP3</v>
      </c>
      <c r="B2870" s="12" t="str">
        <f t="shared" si="496"/>
        <v>M12_M</v>
      </c>
      <c r="C2870" s="12" t="str">
        <f t="shared" si="497"/>
        <v>Motor_Wye</v>
      </c>
      <c r="D2870" s="12" t="str">
        <f t="shared" si="498"/>
        <v>BP_Motor_var</v>
      </c>
      <c r="E2870" s="13" t="str">
        <f t="shared" si="499"/>
        <v>CHP3_M12_M_BP_Motor_var</v>
      </c>
      <c r="F2870" s="14" t="str">
        <f t="shared" si="500"/>
        <v>BP_Motor_var_Motor_Wye</v>
      </c>
      <c r="G2870" s="10" t="str">
        <f t="shared" si="501"/>
        <v>CHP3_M12_M_Motor_Wye</v>
      </c>
      <c r="H2870" s="10" t="str">
        <f>VLOOKUP(基本表格!E2870,起始地址定义!A:D,4,FALSE)&amp;" "&amp;Q2870</f>
        <v>2435+P1-M12 3#刨片机润滑油冷却风扇 电机控制 星型</v>
      </c>
      <c r="I2870" s="10" t="str">
        <f t="shared" si="502"/>
        <v>DB1300,X1816.1</v>
      </c>
      <c r="J2870" s="13" t="str">
        <f>VLOOKUP(E2870,起始地址定义!A:D,2,FALSE)</f>
        <v>DB1300</v>
      </c>
      <c r="K2870" s="12" t="str">
        <f t="shared" si="503"/>
        <v>X1816.1</v>
      </c>
      <c r="L2870" s="13">
        <f>VLOOKUP(E2870,起始地址定义!A:D,3,FALSE)</f>
        <v>1800</v>
      </c>
      <c r="M2870" s="14">
        <f>VLOOKUP($F2870,类型描述及偏移量!$C:$H,2,FALSE)</f>
        <v>16.1</v>
      </c>
      <c r="N2870" s="14" t="str">
        <f>VLOOKUP($F2870,类型描述及偏移量!$C:$H,3,FALSE)</f>
        <v>离散</v>
      </c>
      <c r="O2870" s="14" t="str">
        <f>VLOOKUP($F2870,类型描述及偏移量!$C:$H,4,FALSE)</f>
        <v>None</v>
      </c>
      <c r="P2870" s="14" t="str">
        <f>VLOOKUP($F2870,类型描述及偏移量!$C:$H,5,FALSE)</f>
        <v>Yes</v>
      </c>
      <c r="Q2870" s="14" t="str">
        <f>VLOOKUP($F2870,类型描述及偏移量!$C:$H,6,FALSE)</f>
        <v>星型</v>
      </c>
    </row>
    <row r="2871" hidden="1" spans="1:17">
      <c r="A2871" s="12" t="str">
        <f t="shared" si="495"/>
        <v>CHP3</v>
      </c>
      <c r="B2871" s="12" t="str">
        <f t="shared" si="496"/>
        <v>M12_M</v>
      </c>
      <c r="C2871" s="12" t="str">
        <f t="shared" si="497"/>
        <v>MSD</v>
      </c>
      <c r="D2871" s="12" t="str">
        <f t="shared" si="498"/>
        <v>BP_Motor_var</v>
      </c>
      <c r="E2871" s="13" t="str">
        <f t="shared" si="499"/>
        <v>CHP3_M12_M_BP_Motor_var</v>
      </c>
      <c r="F2871" s="14" t="str">
        <f t="shared" si="500"/>
        <v>BP_Motor_var_MSD</v>
      </c>
      <c r="G2871" s="10" t="str">
        <f t="shared" si="501"/>
        <v>CHP3_M12_M_MSD</v>
      </c>
      <c r="H2871" s="10" t="str">
        <f>VLOOKUP(基本表格!E2871,起始地址定义!A:D,4,FALSE)&amp;" "&amp;Q2871</f>
        <v>2435+P1-M12 3#刨片机润滑油冷却风扇 电机控制 维修开关</v>
      </c>
      <c r="I2871" s="10" t="str">
        <f t="shared" si="502"/>
        <v>DB1300,X1816.2</v>
      </c>
      <c r="J2871" s="13" t="str">
        <f>VLOOKUP(E2871,起始地址定义!A:D,2,FALSE)</f>
        <v>DB1300</v>
      </c>
      <c r="K2871" s="12" t="str">
        <f t="shared" si="503"/>
        <v>X1816.2</v>
      </c>
      <c r="L2871" s="13">
        <f>VLOOKUP(E2871,起始地址定义!A:D,3,FALSE)</f>
        <v>1800</v>
      </c>
      <c r="M2871" s="14">
        <f>VLOOKUP($F2871,类型描述及偏移量!$C:$H,2,FALSE)</f>
        <v>16.2</v>
      </c>
      <c r="N2871" s="14" t="str">
        <f>VLOOKUP($F2871,类型描述及偏移量!$C:$H,3,FALSE)</f>
        <v>离散</v>
      </c>
      <c r="O2871" s="14" t="str">
        <f>VLOOKUP($F2871,类型描述及偏移量!$C:$H,4,FALSE)</f>
        <v>On</v>
      </c>
      <c r="P2871" s="14" t="str">
        <f>VLOOKUP($F2871,类型描述及偏移量!$C:$H,5,FALSE)</f>
        <v>Yes</v>
      </c>
      <c r="Q2871" s="14" t="str">
        <f>VLOOKUP($F2871,类型描述及偏移量!$C:$H,6,FALSE)</f>
        <v>维修开关</v>
      </c>
    </row>
    <row r="2872" hidden="1" spans="1:17">
      <c r="A2872" s="12" t="str">
        <f t="shared" si="495"/>
        <v>CHP3</v>
      </c>
      <c r="B2872" s="12" t="str">
        <f t="shared" si="496"/>
        <v>M12_M</v>
      </c>
      <c r="C2872" s="12" t="str">
        <f t="shared" si="497"/>
        <v>LMD_CHK_2</v>
      </c>
      <c r="D2872" s="12" t="str">
        <f t="shared" si="498"/>
        <v>BP_Motor_var</v>
      </c>
      <c r="E2872" s="13" t="str">
        <f t="shared" si="499"/>
        <v>CHP3_M12_M_BP_Motor_var</v>
      </c>
      <c r="F2872" s="14" t="str">
        <f t="shared" si="500"/>
        <v>BP_Motor_var_LMD_CHK_2</v>
      </c>
      <c r="G2872" s="10" t="str">
        <f t="shared" si="501"/>
        <v>CHP3_M12_M_LMD_CHK_2</v>
      </c>
      <c r="H2872" s="10" t="str">
        <f>VLOOKUP(基本表格!E2872,起始地址定义!A:D,4,FALSE)&amp;" "&amp;Q2872</f>
        <v>2435+P1-M12 3#刨片机润滑油冷却风扇 电机控制 左跑偏2检测</v>
      </c>
      <c r="I2872" s="10" t="str">
        <f t="shared" si="502"/>
        <v>DB1300,X1816.3</v>
      </c>
      <c r="J2872" s="13" t="str">
        <f>VLOOKUP(E2872,起始地址定义!A:D,2,FALSE)</f>
        <v>DB1300</v>
      </c>
      <c r="K2872" s="12" t="str">
        <f t="shared" si="503"/>
        <v>X1816.3</v>
      </c>
      <c r="L2872" s="13">
        <f>VLOOKUP(E2872,起始地址定义!A:D,3,FALSE)</f>
        <v>1800</v>
      </c>
      <c r="M2872" s="14">
        <f>VLOOKUP($F2872,类型描述及偏移量!$C:$H,2,FALSE)</f>
        <v>16.3</v>
      </c>
      <c r="N2872" s="14" t="str">
        <f>VLOOKUP($F2872,类型描述及偏移量!$C:$H,3,FALSE)</f>
        <v>离散</v>
      </c>
      <c r="O2872" s="14" t="str">
        <f>VLOOKUP($F2872,类型描述及偏移量!$C:$H,4,FALSE)</f>
        <v>None</v>
      </c>
      <c r="P2872" s="14" t="str">
        <f>VLOOKUP($F2872,类型描述及偏移量!$C:$H,5,FALSE)</f>
        <v>Yes</v>
      </c>
      <c r="Q2872" s="14" t="str">
        <f>VLOOKUP($F2872,类型描述及偏移量!$C:$H,6,FALSE)</f>
        <v>左跑偏2检测</v>
      </c>
    </row>
    <row r="2873" hidden="1" spans="1:17">
      <c r="A2873" s="12" t="str">
        <f t="shared" si="495"/>
        <v>CHP3</v>
      </c>
      <c r="B2873" s="12" t="str">
        <f t="shared" si="496"/>
        <v>M12_M</v>
      </c>
      <c r="C2873" s="12" t="str">
        <f t="shared" si="497"/>
        <v>RMD_CHK_2</v>
      </c>
      <c r="D2873" s="12" t="str">
        <f t="shared" si="498"/>
        <v>BP_Motor_var</v>
      </c>
      <c r="E2873" s="13" t="str">
        <f t="shared" si="499"/>
        <v>CHP3_M12_M_BP_Motor_var</v>
      </c>
      <c r="F2873" s="14" t="str">
        <f t="shared" si="500"/>
        <v>BP_Motor_var_RMD_CHK_2</v>
      </c>
      <c r="G2873" s="10" t="str">
        <f t="shared" si="501"/>
        <v>CHP3_M12_M_RMD_CHK_2</v>
      </c>
      <c r="H2873" s="10" t="str">
        <f>VLOOKUP(基本表格!E2873,起始地址定义!A:D,4,FALSE)&amp;" "&amp;Q2873</f>
        <v>2435+P1-M12 3#刨片机润滑油冷却风扇 电机控制 右跑偏2检测</v>
      </c>
      <c r="I2873" s="10" t="str">
        <f t="shared" si="502"/>
        <v>DB1300,X1816.4</v>
      </c>
      <c r="J2873" s="13" t="str">
        <f>VLOOKUP(E2873,起始地址定义!A:D,2,FALSE)</f>
        <v>DB1300</v>
      </c>
      <c r="K2873" s="12" t="str">
        <f t="shared" si="503"/>
        <v>X1816.4</v>
      </c>
      <c r="L2873" s="13">
        <f>VLOOKUP(E2873,起始地址定义!A:D,3,FALSE)</f>
        <v>1800</v>
      </c>
      <c r="M2873" s="14">
        <f>VLOOKUP($F2873,类型描述及偏移量!$C:$H,2,FALSE)</f>
        <v>16.4</v>
      </c>
      <c r="N2873" s="14" t="str">
        <f>VLOOKUP($F2873,类型描述及偏移量!$C:$H,3,FALSE)</f>
        <v>离散</v>
      </c>
      <c r="O2873" s="14" t="str">
        <f>VLOOKUP($F2873,类型描述及偏移量!$C:$H,4,FALSE)</f>
        <v>None</v>
      </c>
      <c r="P2873" s="14" t="str">
        <f>VLOOKUP($F2873,类型描述及偏移量!$C:$H,5,FALSE)</f>
        <v>Yes</v>
      </c>
      <c r="Q2873" s="14" t="str">
        <f>VLOOKUP($F2873,类型描述及偏移量!$C:$H,6,FALSE)</f>
        <v>右跑偏2检测</v>
      </c>
    </row>
    <row r="2874" hidden="1" spans="1:17">
      <c r="A2874" s="12" t="str">
        <f t="shared" si="495"/>
        <v>CHP3</v>
      </c>
      <c r="B2874" s="12" t="str">
        <f t="shared" si="496"/>
        <v>M12_M</v>
      </c>
      <c r="C2874" s="12" t="str">
        <f t="shared" si="497"/>
        <v>InterStarTime</v>
      </c>
      <c r="D2874" s="12" t="str">
        <f t="shared" si="498"/>
        <v>BP_Motor_var</v>
      </c>
      <c r="E2874" s="13" t="str">
        <f t="shared" si="499"/>
        <v>CHP3_M12_M_BP_Motor_var</v>
      </c>
      <c r="F2874" s="14" t="str">
        <f t="shared" si="500"/>
        <v>BP_Motor_var_InterStarTime</v>
      </c>
      <c r="G2874" s="10" t="str">
        <f t="shared" si="501"/>
        <v>CHP3_M12_M_InterStarTime</v>
      </c>
      <c r="H2874" s="10" t="str">
        <f>VLOOKUP(基本表格!E2874,起始地址定义!A:D,4,FALSE)&amp;" "&amp;Q2874</f>
        <v>2435+P1-M12 3#刨片机润滑油冷却风扇 电机控制 联动启动延时</v>
      </c>
      <c r="I2874" s="10" t="str">
        <f t="shared" si="502"/>
        <v>DB1300,INT1818</v>
      </c>
      <c r="J2874" s="13" t="str">
        <f>VLOOKUP(E2874,起始地址定义!A:D,2,FALSE)</f>
        <v>DB1300</v>
      </c>
      <c r="K2874" s="12" t="str">
        <f t="shared" si="503"/>
        <v>INT1818</v>
      </c>
      <c r="L2874" s="13">
        <f>VLOOKUP(E2874,起始地址定义!A:D,3,FALSE)</f>
        <v>1800</v>
      </c>
      <c r="M2874" s="14">
        <f>VLOOKUP($F2874,类型描述及偏移量!$C:$H,2,FALSE)</f>
        <v>18</v>
      </c>
      <c r="N2874" s="14" t="str">
        <f>VLOOKUP($F2874,类型描述及偏移量!$C:$H,3,FALSE)</f>
        <v>整型</v>
      </c>
      <c r="O2874" s="14" t="str">
        <f>VLOOKUP($F2874,类型描述及偏移量!$C:$H,4,FALSE)</f>
        <v>None</v>
      </c>
      <c r="P2874" s="14" t="str">
        <f>VLOOKUP($F2874,类型描述及偏移量!$C:$H,5,FALSE)</f>
        <v>No</v>
      </c>
      <c r="Q2874" s="14" t="str">
        <f>VLOOKUP($F2874,类型描述及偏移量!$C:$H,6,FALSE)</f>
        <v>联动启动延时</v>
      </c>
    </row>
    <row r="2875" hidden="1" spans="1:17">
      <c r="A2875" s="12" t="str">
        <f t="shared" si="495"/>
        <v>CHP3</v>
      </c>
      <c r="B2875" s="12" t="str">
        <f t="shared" si="496"/>
        <v>M12_M</v>
      </c>
      <c r="C2875" s="12" t="str">
        <f t="shared" si="497"/>
        <v>Alt_TMR</v>
      </c>
      <c r="D2875" s="12" t="str">
        <f t="shared" si="498"/>
        <v>BP_Motor_var</v>
      </c>
      <c r="E2875" s="13" t="str">
        <f t="shared" si="499"/>
        <v>CHP3_M12_M_BP_Motor_var</v>
      </c>
      <c r="F2875" s="14" t="str">
        <f t="shared" si="500"/>
        <v>BP_Motor_var_Alt_TMR</v>
      </c>
      <c r="G2875" s="10" t="str">
        <f t="shared" si="501"/>
        <v>CHP3_M12_M_Alt_TMR</v>
      </c>
      <c r="H2875" s="10" t="str">
        <f>VLOOKUP(基本表格!E2875,起始地址定义!A:D,4,FALSE)&amp;" "&amp;Q2875</f>
        <v>2435+P1-M12 3#刨片机润滑油冷却风扇 电机控制 起动转换时间 秒</v>
      </c>
      <c r="I2875" s="10" t="str">
        <f t="shared" si="502"/>
        <v>DB1300,INT1820</v>
      </c>
      <c r="J2875" s="13" t="str">
        <f>VLOOKUP(E2875,起始地址定义!A:D,2,FALSE)</f>
        <v>DB1300</v>
      </c>
      <c r="K2875" s="12" t="str">
        <f t="shared" si="503"/>
        <v>INT1820</v>
      </c>
      <c r="L2875" s="13">
        <f>VLOOKUP(E2875,起始地址定义!A:D,3,FALSE)</f>
        <v>1800</v>
      </c>
      <c r="M2875" s="14">
        <f>VLOOKUP($F2875,类型描述及偏移量!$C:$H,2,FALSE)</f>
        <v>20</v>
      </c>
      <c r="N2875" s="14" t="str">
        <f>VLOOKUP($F2875,类型描述及偏移量!$C:$H,3,FALSE)</f>
        <v>整型</v>
      </c>
      <c r="O2875" s="14" t="str">
        <f>VLOOKUP($F2875,类型描述及偏移量!$C:$H,4,FALSE)</f>
        <v>None</v>
      </c>
      <c r="P2875" s="14" t="str">
        <f>VLOOKUP($F2875,类型描述及偏移量!$C:$H,5,FALSE)</f>
        <v>No</v>
      </c>
      <c r="Q2875" s="14" t="str">
        <f>VLOOKUP($F2875,类型描述及偏移量!$C:$H,6,FALSE)</f>
        <v>起动转换时间 秒</v>
      </c>
    </row>
    <row r="2876" hidden="1" spans="1:17">
      <c r="A2876" s="12" t="str">
        <f t="shared" si="495"/>
        <v>CHP3</v>
      </c>
      <c r="B2876" s="12" t="str">
        <f t="shared" si="496"/>
        <v>M13_M</v>
      </c>
      <c r="C2876" s="12" t="str">
        <f t="shared" si="497"/>
        <v>Enable</v>
      </c>
      <c r="D2876" s="12" t="str">
        <f t="shared" si="498"/>
        <v>BP_Motor_var</v>
      </c>
      <c r="E2876" s="13" t="str">
        <f t="shared" si="499"/>
        <v>CHP3_M13_M_BP_Motor_var</v>
      </c>
      <c r="F2876" s="14" t="str">
        <f t="shared" si="500"/>
        <v>BP_Motor_var_Enable</v>
      </c>
      <c r="G2876" s="10" t="str">
        <f t="shared" si="501"/>
        <v>CHP3_M13_M_Enable</v>
      </c>
      <c r="H2876" s="10" t="str">
        <f>VLOOKUP(基本表格!E2876,起始地址定义!A:D,4,FALSE)&amp;" "&amp;Q2876</f>
        <v>2435+P1-FH1 3#刨片机润滑油加热器 电机控制 使能</v>
      </c>
      <c r="I2876" s="10" t="str">
        <f t="shared" si="502"/>
        <v>DB1300,X1850.0</v>
      </c>
      <c r="J2876" s="13" t="str">
        <f>VLOOKUP(E2876,起始地址定义!A:D,2,FALSE)</f>
        <v>DB1300</v>
      </c>
      <c r="K2876" s="12" t="str">
        <f t="shared" si="503"/>
        <v>X1850.0</v>
      </c>
      <c r="L2876" s="13">
        <f>VLOOKUP(E2876,起始地址定义!A:D,3,FALSE)</f>
        <v>1850</v>
      </c>
      <c r="M2876" s="14">
        <f>VLOOKUP($F2876,类型描述及偏移量!$C:$H,2,FALSE)</f>
        <v>0</v>
      </c>
      <c r="N2876" s="14" t="str">
        <f>VLOOKUP($F2876,类型描述及偏移量!$C:$H,3,FALSE)</f>
        <v>离散</v>
      </c>
      <c r="O2876" s="14" t="str">
        <f>VLOOKUP($F2876,类型描述及偏移量!$C:$H,4,FALSE)</f>
        <v>None</v>
      </c>
      <c r="P2876" s="14" t="str">
        <f>VLOOKUP($F2876,类型描述及偏移量!$C:$H,5,FALSE)</f>
        <v>No</v>
      </c>
      <c r="Q2876" s="14" t="str">
        <f>VLOOKUP($F2876,类型描述及偏移量!$C:$H,6,FALSE)</f>
        <v>使能</v>
      </c>
    </row>
    <row r="2877" hidden="1" spans="1:17">
      <c r="A2877" s="12" t="str">
        <f t="shared" si="495"/>
        <v>CHP3</v>
      </c>
      <c r="B2877" s="12" t="str">
        <f t="shared" si="496"/>
        <v>M13_M</v>
      </c>
      <c r="C2877" s="12" t="str">
        <f t="shared" si="497"/>
        <v>Auto_Status</v>
      </c>
      <c r="D2877" s="12" t="str">
        <f t="shared" si="498"/>
        <v>BP_Motor_var</v>
      </c>
      <c r="E2877" s="13" t="str">
        <f t="shared" si="499"/>
        <v>CHP3_M13_M_BP_Motor_var</v>
      </c>
      <c r="F2877" s="14" t="str">
        <f t="shared" si="500"/>
        <v>BP_Motor_var_Auto_Status</v>
      </c>
      <c r="G2877" s="10" t="str">
        <f t="shared" si="501"/>
        <v>CHP3_M13_M_Auto_Status</v>
      </c>
      <c r="H2877" s="10" t="str">
        <f>VLOOKUP(基本表格!E2877,起始地址定义!A:D,4,FALSE)&amp;" "&amp;Q2877</f>
        <v>2435+P1-FH1 3#刨片机润滑油加热器 电机控制 手自动状态</v>
      </c>
      <c r="I2877" s="10" t="str">
        <f t="shared" si="502"/>
        <v>DB1300,X1850.3</v>
      </c>
      <c r="J2877" s="13" t="str">
        <f>VLOOKUP(E2877,起始地址定义!A:D,2,FALSE)</f>
        <v>DB1300</v>
      </c>
      <c r="K2877" s="12" t="str">
        <f t="shared" si="503"/>
        <v>X1850.3</v>
      </c>
      <c r="L2877" s="13">
        <f>VLOOKUP(E2877,起始地址定义!A:D,3,FALSE)</f>
        <v>1850</v>
      </c>
      <c r="M2877" s="14">
        <f>VLOOKUP($F2877,类型描述及偏移量!$C:$H,2,FALSE)</f>
        <v>0.3</v>
      </c>
      <c r="N2877" s="14" t="str">
        <f>VLOOKUP($F2877,类型描述及偏移量!$C:$H,3,FALSE)</f>
        <v>离散</v>
      </c>
      <c r="O2877" s="14" t="str">
        <f>VLOOKUP($F2877,类型描述及偏移量!$C:$H,4,FALSE)</f>
        <v>None</v>
      </c>
      <c r="P2877" s="14" t="str">
        <f>VLOOKUP($F2877,类型描述及偏移量!$C:$H,5,FALSE)</f>
        <v>Yes</v>
      </c>
      <c r="Q2877" s="14" t="str">
        <f>VLOOKUP($F2877,类型描述及偏移量!$C:$H,6,FALSE)</f>
        <v>手自动状态</v>
      </c>
    </row>
    <row r="2878" hidden="1" spans="1:17">
      <c r="A2878" s="12" t="str">
        <f t="shared" si="495"/>
        <v>CHP3</v>
      </c>
      <c r="B2878" s="12" t="str">
        <f t="shared" si="496"/>
        <v>M13_M</v>
      </c>
      <c r="C2878" s="12" t="str">
        <f t="shared" si="497"/>
        <v>Loc_Rem</v>
      </c>
      <c r="D2878" s="12" t="str">
        <f t="shared" si="498"/>
        <v>BP_Motor_var</v>
      </c>
      <c r="E2878" s="13" t="str">
        <f t="shared" si="499"/>
        <v>CHP3_M13_M_BP_Motor_var</v>
      </c>
      <c r="F2878" s="14" t="str">
        <f t="shared" si="500"/>
        <v>BP_Motor_var_Loc_Rem</v>
      </c>
      <c r="G2878" s="10" t="str">
        <f t="shared" si="501"/>
        <v>CHP3_M13_M_Loc_Rem</v>
      </c>
      <c r="H2878" s="10" t="str">
        <f>VLOOKUP(基本表格!E2878,起始地址定义!A:D,4,FALSE)&amp;" "&amp;Q2878</f>
        <v>2435+P1-FH1 3#刨片机润滑油加热器 电机控制 本地/远程(检修/待机）</v>
      </c>
      <c r="I2878" s="10" t="str">
        <f t="shared" si="502"/>
        <v>DB1300,X1850.4</v>
      </c>
      <c r="J2878" s="13" t="str">
        <f>VLOOKUP(E2878,起始地址定义!A:D,2,FALSE)</f>
        <v>DB1300</v>
      </c>
      <c r="K2878" s="12" t="str">
        <f t="shared" si="503"/>
        <v>X1850.4</v>
      </c>
      <c r="L2878" s="13">
        <f>VLOOKUP(E2878,起始地址定义!A:D,3,FALSE)</f>
        <v>1850</v>
      </c>
      <c r="M2878" s="14">
        <f>VLOOKUP($F2878,类型描述及偏移量!$C:$H,2,FALSE)</f>
        <v>0.4</v>
      </c>
      <c r="N2878" s="14" t="str">
        <f>VLOOKUP($F2878,类型描述及偏移量!$C:$H,3,FALSE)</f>
        <v>离散</v>
      </c>
      <c r="O2878" s="14" t="str">
        <f>VLOOKUP($F2878,类型描述及偏移量!$C:$H,4,FALSE)</f>
        <v>None</v>
      </c>
      <c r="P2878" s="14" t="str">
        <f>VLOOKUP($F2878,类型描述及偏移量!$C:$H,5,FALSE)</f>
        <v>Yes</v>
      </c>
      <c r="Q2878" s="14" t="str">
        <f>VLOOKUP($F2878,类型描述及偏移量!$C:$H,6,FALSE)</f>
        <v>本地/远程(检修/待机）</v>
      </c>
    </row>
    <row r="2879" hidden="1" spans="1:17">
      <c r="A2879" s="12" t="str">
        <f t="shared" si="495"/>
        <v>CHP3</v>
      </c>
      <c r="B2879" s="12" t="str">
        <f t="shared" si="496"/>
        <v>M13_M</v>
      </c>
      <c r="C2879" s="12" t="str">
        <f t="shared" si="497"/>
        <v>ON_HMI</v>
      </c>
      <c r="D2879" s="12" t="str">
        <f t="shared" si="498"/>
        <v>BP_Motor_var</v>
      </c>
      <c r="E2879" s="13" t="str">
        <f t="shared" si="499"/>
        <v>CHP3_M13_M_BP_Motor_var</v>
      </c>
      <c r="F2879" s="14" t="str">
        <f t="shared" si="500"/>
        <v>BP_Motor_var_ON_HMI</v>
      </c>
      <c r="G2879" s="10" t="str">
        <f t="shared" si="501"/>
        <v>CHP3_M13_M_ON_HMI</v>
      </c>
      <c r="H2879" s="10" t="str">
        <f>VLOOKUP(基本表格!E2879,起始地址定义!A:D,4,FALSE)&amp;" "&amp;Q2879</f>
        <v>2435+P1-FH1 3#刨片机润滑油加热器 电机控制 开启_上位机(正转)</v>
      </c>
      <c r="I2879" s="10" t="str">
        <f t="shared" si="502"/>
        <v>DB1300,X1850.6</v>
      </c>
      <c r="J2879" s="13" t="str">
        <f>VLOOKUP(E2879,起始地址定义!A:D,2,FALSE)</f>
        <v>DB1300</v>
      </c>
      <c r="K2879" s="12" t="str">
        <f t="shared" si="503"/>
        <v>X1850.6</v>
      </c>
      <c r="L2879" s="13">
        <f>VLOOKUP(E2879,起始地址定义!A:D,3,FALSE)</f>
        <v>1850</v>
      </c>
      <c r="M2879" s="14">
        <f>VLOOKUP($F2879,类型描述及偏移量!$C:$H,2,FALSE)</f>
        <v>0.6</v>
      </c>
      <c r="N2879" s="14" t="str">
        <f>VLOOKUP($F2879,类型描述及偏移量!$C:$H,3,FALSE)</f>
        <v>离散</v>
      </c>
      <c r="O2879" s="14" t="str">
        <f>VLOOKUP($F2879,类型描述及偏移量!$C:$H,4,FALSE)</f>
        <v>None</v>
      </c>
      <c r="P2879" s="14" t="str">
        <f>VLOOKUP($F2879,类型描述及偏移量!$C:$H,5,FALSE)</f>
        <v>No</v>
      </c>
      <c r="Q2879" s="14" t="str">
        <f>VLOOKUP($F2879,类型描述及偏移量!$C:$H,6,FALSE)</f>
        <v>开启_上位机(正转)</v>
      </c>
    </row>
    <row r="2880" hidden="1" spans="1:17">
      <c r="A2880" s="12" t="str">
        <f t="shared" ref="A2880:A2943" si="504">A2838</f>
        <v>CHP3</v>
      </c>
      <c r="B2880" s="12" t="str">
        <f t="shared" ref="B2880:B2943" si="505">"M"&amp;RIGHT(LEFT(B2838,FIND("_",B2838,1)-1),LEN(LEFT(B2838,FIND("_",B2838,1)-1))-1)+1&amp;"_"&amp;RIGHT(B2838,LEN(B2838)-FIND("_",B2838,1))</f>
        <v>M13_M</v>
      </c>
      <c r="C2880" s="12" t="str">
        <f t="shared" ref="C2880:C2943" si="506">C2838</f>
        <v>OFF_HMI</v>
      </c>
      <c r="D2880" s="12" t="str">
        <f t="shared" ref="D2880:D2943" si="507">D2838</f>
        <v>BP_Motor_var</v>
      </c>
      <c r="E2880" s="13" t="str">
        <f t="shared" si="499"/>
        <v>CHP3_M13_M_BP_Motor_var</v>
      </c>
      <c r="F2880" s="14" t="str">
        <f t="shared" si="500"/>
        <v>BP_Motor_var_OFF_HMI</v>
      </c>
      <c r="G2880" s="10" t="str">
        <f t="shared" si="501"/>
        <v>CHP3_M13_M_OFF_HMI</v>
      </c>
      <c r="H2880" s="10" t="str">
        <f>VLOOKUP(基本表格!E2880,起始地址定义!A:D,4,FALSE)&amp;" "&amp;Q2880</f>
        <v>2435+P1-FH1 3#刨片机润滑油加热器 电机控制 停止_上位机(反转)</v>
      </c>
      <c r="I2880" s="10" t="str">
        <f t="shared" si="502"/>
        <v>DB1300,X1851.0</v>
      </c>
      <c r="J2880" s="13" t="str">
        <f>VLOOKUP(E2880,起始地址定义!A:D,2,FALSE)</f>
        <v>DB1300</v>
      </c>
      <c r="K2880" s="12" t="str">
        <f t="shared" si="503"/>
        <v>X1851.0</v>
      </c>
      <c r="L2880" s="13">
        <f>VLOOKUP(E2880,起始地址定义!A:D,3,FALSE)</f>
        <v>1850</v>
      </c>
      <c r="M2880" s="14">
        <f>VLOOKUP($F2880,类型描述及偏移量!$C:$H,2,FALSE)</f>
        <v>1</v>
      </c>
      <c r="N2880" s="14" t="str">
        <f>VLOOKUP($F2880,类型描述及偏移量!$C:$H,3,FALSE)</f>
        <v>离散</v>
      </c>
      <c r="O2880" s="14" t="str">
        <f>VLOOKUP($F2880,类型描述及偏移量!$C:$H,4,FALSE)</f>
        <v>None</v>
      </c>
      <c r="P2880" s="14" t="str">
        <f>VLOOKUP($F2880,类型描述及偏移量!$C:$H,5,FALSE)</f>
        <v>No</v>
      </c>
      <c r="Q2880" s="14" t="str">
        <f>VLOOKUP($F2880,类型描述及偏移量!$C:$H,6,FALSE)</f>
        <v>停止_上位机(反转)</v>
      </c>
    </row>
    <row r="2881" hidden="1" spans="1:17">
      <c r="A2881" s="12" t="str">
        <f t="shared" si="504"/>
        <v>CHP3</v>
      </c>
      <c r="B2881" s="12" t="str">
        <f t="shared" si="505"/>
        <v>M13_M</v>
      </c>
      <c r="C2881" s="12" t="str">
        <f t="shared" si="506"/>
        <v>Fan</v>
      </c>
      <c r="D2881" s="12" t="str">
        <f t="shared" si="507"/>
        <v>BP_Motor_var</v>
      </c>
      <c r="E2881" s="13" t="str">
        <f t="shared" si="499"/>
        <v>CHP3_M13_M_BP_Motor_var</v>
      </c>
      <c r="F2881" s="14" t="str">
        <f t="shared" si="500"/>
        <v>BP_Motor_var_Fan</v>
      </c>
      <c r="G2881" s="10" t="str">
        <f t="shared" si="501"/>
        <v>CHP3_M13_M_Fan</v>
      </c>
      <c r="H2881" s="10" t="str">
        <f>VLOOKUP(基本表格!E2881,起始地址定义!A:D,4,FALSE)&amp;" "&amp;Q2881</f>
        <v>2435+P1-FH1 3#刨片机润滑油加热器 电机控制 通风扇</v>
      </c>
      <c r="I2881" s="10" t="str">
        <f t="shared" si="502"/>
        <v>DB1300,X1851.1</v>
      </c>
      <c r="J2881" s="13" t="str">
        <f>VLOOKUP(E2881,起始地址定义!A:D,2,FALSE)</f>
        <v>DB1300</v>
      </c>
      <c r="K2881" s="12" t="str">
        <f t="shared" si="503"/>
        <v>X1851.1</v>
      </c>
      <c r="L2881" s="13">
        <f>VLOOKUP(E2881,起始地址定义!A:D,3,FALSE)</f>
        <v>1850</v>
      </c>
      <c r="M2881" s="14">
        <f>VLOOKUP($F2881,类型描述及偏移量!$C:$H,2,FALSE)</f>
        <v>1.1</v>
      </c>
      <c r="N2881" s="14" t="str">
        <f>VLOOKUP($F2881,类型描述及偏移量!$C:$H,3,FALSE)</f>
        <v>离散</v>
      </c>
      <c r="O2881" s="14" t="str">
        <f>VLOOKUP($F2881,类型描述及偏移量!$C:$H,4,FALSE)</f>
        <v>None</v>
      </c>
      <c r="P2881" s="14" t="str">
        <f>VLOOKUP($F2881,类型描述及偏移量!$C:$H,5,FALSE)</f>
        <v>Yes</v>
      </c>
      <c r="Q2881" s="14" t="str">
        <f>VLOOKUP($F2881,类型描述及偏移量!$C:$H,6,FALSE)</f>
        <v>通风扇</v>
      </c>
    </row>
    <row r="2882" hidden="1" spans="1:17">
      <c r="A2882" s="12" t="str">
        <f t="shared" si="504"/>
        <v>CHP3</v>
      </c>
      <c r="B2882" s="12" t="str">
        <f t="shared" si="505"/>
        <v>M13_M</v>
      </c>
      <c r="C2882" s="12" t="str">
        <f t="shared" si="506"/>
        <v>Motor</v>
      </c>
      <c r="D2882" s="12" t="str">
        <f t="shared" si="507"/>
        <v>BP_Motor_var</v>
      </c>
      <c r="E2882" s="13" t="str">
        <f t="shared" ref="E2882:E2945" si="508">A2882&amp;"_"&amp;B2882&amp;"_"&amp;D2882</f>
        <v>CHP3_M13_M_BP_Motor_var</v>
      </c>
      <c r="F2882" s="14" t="str">
        <f t="shared" ref="F2882:F2945" si="509">D2882&amp;"_"&amp;C2882</f>
        <v>BP_Motor_var_Motor</v>
      </c>
      <c r="G2882" s="10" t="str">
        <f t="shared" ref="G2882:G2945" si="510">A2882&amp;"_"&amp;IF(B2882="DB","",B2882&amp;"_")&amp;C2882</f>
        <v>CHP3_M13_M_Motor</v>
      </c>
      <c r="H2882" s="10" t="str">
        <f>VLOOKUP(基本表格!E2882,起始地址定义!A:D,4,FALSE)&amp;" "&amp;Q2882</f>
        <v>2435+P1-FH1 3#刨片机润滑油加热器 电机控制 电机(正转）</v>
      </c>
      <c r="I2882" s="10" t="str">
        <f t="shared" ref="I2882:I2945" si="511">J2882&amp;","&amp;K2882</f>
        <v>DB1300,X1851.2</v>
      </c>
      <c r="J2882" s="13" t="str">
        <f>VLOOKUP(E2882,起始地址定义!A:D,2,FALSE)</f>
        <v>DB1300</v>
      </c>
      <c r="K2882" s="12" t="str">
        <f t="shared" ref="K2882:K2945" si="512">IF(N2882="离散","X",IF(N2882="实型","REAL","INT"))&amp;IF(N2882="离散",TEXT(L2882+M2882,"0.0"),L2882+M2882)</f>
        <v>X1851.2</v>
      </c>
      <c r="L2882" s="13">
        <f>VLOOKUP(E2882,起始地址定义!A:D,3,FALSE)</f>
        <v>1850</v>
      </c>
      <c r="M2882" s="14">
        <f>VLOOKUP($F2882,类型描述及偏移量!$C:$H,2,FALSE)</f>
        <v>1.2</v>
      </c>
      <c r="N2882" s="14" t="str">
        <f>VLOOKUP($F2882,类型描述及偏移量!$C:$H,3,FALSE)</f>
        <v>离散</v>
      </c>
      <c r="O2882" s="14" t="str">
        <f>VLOOKUP($F2882,类型描述及偏移量!$C:$H,4,FALSE)</f>
        <v>None</v>
      </c>
      <c r="P2882" s="14" t="str">
        <f>VLOOKUP($F2882,类型描述及偏移量!$C:$H,5,FALSE)</f>
        <v>Yes</v>
      </c>
      <c r="Q2882" s="14" t="str">
        <f>VLOOKUP($F2882,类型描述及偏移量!$C:$H,6,FALSE)</f>
        <v>电机(正转）</v>
      </c>
    </row>
    <row r="2883" hidden="1" spans="1:17">
      <c r="A2883" s="12" t="str">
        <f t="shared" si="504"/>
        <v>CHP3</v>
      </c>
      <c r="B2883" s="12" t="str">
        <f t="shared" si="505"/>
        <v>M13_M</v>
      </c>
      <c r="C2883" s="12" t="str">
        <f t="shared" si="506"/>
        <v>OL</v>
      </c>
      <c r="D2883" s="12" t="str">
        <f t="shared" si="507"/>
        <v>BP_Motor_var</v>
      </c>
      <c r="E2883" s="13" t="str">
        <f t="shared" si="508"/>
        <v>CHP3_M13_M_BP_Motor_var</v>
      </c>
      <c r="F2883" s="14" t="str">
        <f t="shared" si="509"/>
        <v>BP_Motor_var_OL</v>
      </c>
      <c r="G2883" s="10" t="str">
        <f t="shared" si="510"/>
        <v>CHP3_M13_M_OL</v>
      </c>
      <c r="H2883" s="10" t="str">
        <f>VLOOKUP(基本表格!E2883,起始地址定义!A:D,4,FALSE)&amp;" "&amp;Q2883</f>
        <v>2435+P1-FH1 3#刨片机润滑油加热器 电机控制 电机过载</v>
      </c>
      <c r="I2883" s="10" t="str">
        <f t="shared" si="511"/>
        <v>DB1300,X1851.3</v>
      </c>
      <c r="J2883" s="13" t="str">
        <f>VLOOKUP(E2883,起始地址定义!A:D,2,FALSE)</f>
        <v>DB1300</v>
      </c>
      <c r="K2883" s="12" t="str">
        <f t="shared" si="512"/>
        <v>X1851.3</v>
      </c>
      <c r="L2883" s="13">
        <f>VLOOKUP(E2883,起始地址定义!A:D,3,FALSE)</f>
        <v>1850</v>
      </c>
      <c r="M2883" s="14">
        <f>VLOOKUP($F2883,类型描述及偏移量!$C:$H,2,FALSE)</f>
        <v>1.3</v>
      </c>
      <c r="N2883" s="14" t="str">
        <f>VLOOKUP($F2883,类型描述及偏移量!$C:$H,3,FALSE)</f>
        <v>离散</v>
      </c>
      <c r="O2883" s="14" t="str">
        <f>VLOOKUP($F2883,类型描述及偏移量!$C:$H,4,FALSE)</f>
        <v>On</v>
      </c>
      <c r="P2883" s="14" t="str">
        <f>VLOOKUP($F2883,类型描述及偏移量!$C:$H,5,FALSE)</f>
        <v>Yes</v>
      </c>
      <c r="Q2883" s="14" t="str">
        <f>VLOOKUP($F2883,类型描述及偏移量!$C:$H,6,FALSE)</f>
        <v>电机过载</v>
      </c>
    </row>
    <row r="2884" hidden="1" spans="1:17">
      <c r="A2884" s="12" t="str">
        <f t="shared" si="504"/>
        <v>CHP3</v>
      </c>
      <c r="B2884" s="12" t="str">
        <f t="shared" si="505"/>
        <v>M13_M</v>
      </c>
      <c r="C2884" s="12" t="str">
        <f t="shared" si="506"/>
        <v>Fan_OL</v>
      </c>
      <c r="D2884" s="12" t="str">
        <f t="shared" si="507"/>
        <v>BP_Motor_var</v>
      </c>
      <c r="E2884" s="13" t="str">
        <f t="shared" si="508"/>
        <v>CHP3_M13_M_BP_Motor_var</v>
      </c>
      <c r="F2884" s="14" t="str">
        <f t="shared" si="509"/>
        <v>BP_Motor_var_Fan_OL</v>
      </c>
      <c r="G2884" s="10" t="str">
        <f t="shared" si="510"/>
        <v>CHP3_M13_M_Fan_OL</v>
      </c>
      <c r="H2884" s="10" t="str">
        <f>VLOOKUP(基本表格!E2884,起始地址定义!A:D,4,FALSE)&amp;" "&amp;Q2884</f>
        <v>2435+P1-FH1 3#刨片机润滑油加热器 电机控制 风扇过载</v>
      </c>
      <c r="I2884" s="10" t="str">
        <f t="shared" si="511"/>
        <v>DB1300,X1851.4</v>
      </c>
      <c r="J2884" s="13" t="str">
        <f>VLOOKUP(E2884,起始地址定义!A:D,2,FALSE)</f>
        <v>DB1300</v>
      </c>
      <c r="K2884" s="12" t="str">
        <f t="shared" si="512"/>
        <v>X1851.4</v>
      </c>
      <c r="L2884" s="13">
        <f>VLOOKUP(E2884,起始地址定义!A:D,3,FALSE)</f>
        <v>1850</v>
      </c>
      <c r="M2884" s="14">
        <f>VLOOKUP($F2884,类型描述及偏移量!$C:$H,2,FALSE)</f>
        <v>1.4</v>
      </c>
      <c r="N2884" s="14" t="str">
        <f>VLOOKUP($F2884,类型描述及偏移量!$C:$H,3,FALSE)</f>
        <v>离散</v>
      </c>
      <c r="O2884" s="14" t="str">
        <f>VLOOKUP($F2884,类型描述及偏移量!$C:$H,4,FALSE)</f>
        <v>On</v>
      </c>
      <c r="P2884" s="14" t="str">
        <f>VLOOKUP($F2884,类型描述及偏移量!$C:$H,5,FALSE)</f>
        <v>Yes</v>
      </c>
      <c r="Q2884" s="14" t="str">
        <f>VLOOKUP($F2884,类型描述及偏移量!$C:$H,6,FALSE)</f>
        <v>风扇过载</v>
      </c>
    </row>
    <row r="2885" hidden="1" spans="1:17">
      <c r="A2885" s="12" t="str">
        <f t="shared" si="504"/>
        <v>CHP3</v>
      </c>
      <c r="B2885" s="12" t="str">
        <f t="shared" si="505"/>
        <v>M13_M</v>
      </c>
      <c r="C2885" s="12" t="str">
        <f t="shared" si="506"/>
        <v>RunSig</v>
      </c>
      <c r="D2885" s="12" t="str">
        <f t="shared" si="507"/>
        <v>BP_Motor_var</v>
      </c>
      <c r="E2885" s="13" t="str">
        <f t="shared" si="508"/>
        <v>CHP3_M13_M_BP_Motor_var</v>
      </c>
      <c r="F2885" s="14" t="str">
        <f t="shared" si="509"/>
        <v>BP_Motor_var_RunSig</v>
      </c>
      <c r="G2885" s="10" t="str">
        <f t="shared" si="510"/>
        <v>CHP3_M13_M_RunSig</v>
      </c>
      <c r="H2885" s="10" t="str">
        <f>VLOOKUP(基本表格!E2885,起始地址定义!A:D,4,FALSE)&amp;" "&amp;Q2885</f>
        <v>2435+P1-FH1 3#刨片机润滑油加热器 电机控制 电机运行指示</v>
      </c>
      <c r="I2885" s="10" t="str">
        <f t="shared" si="511"/>
        <v>DB1300,X1851.5</v>
      </c>
      <c r="J2885" s="13" t="str">
        <f>VLOOKUP(E2885,起始地址定义!A:D,2,FALSE)</f>
        <v>DB1300</v>
      </c>
      <c r="K2885" s="12" t="str">
        <f t="shared" si="512"/>
        <v>X1851.5</v>
      </c>
      <c r="L2885" s="13">
        <f>VLOOKUP(E2885,起始地址定义!A:D,3,FALSE)</f>
        <v>1850</v>
      </c>
      <c r="M2885" s="14">
        <f>VLOOKUP($F2885,类型描述及偏移量!$C:$H,2,FALSE)</f>
        <v>1.5</v>
      </c>
      <c r="N2885" s="14" t="str">
        <f>VLOOKUP($F2885,类型描述及偏移量!$C:$H,3,FALSE)</f>
        <v>离散</v>
      </c>
      <c r="O2885" s="14" t="str">
        <f>VLOOKUP($F2885,类型描述及偏移量!$C:$H,4,FALSE)</f>
        <v>None</v>
      </c>
      <c r="P2885" s="14" t="str">
        <f>VLOOKUP($F2885,类型描述及偏移量!$C:$H,5,FALSE)</f>
        <v>Yes</v>
      </c>
      <c r="Q2885" s="14" t="str">
        <f>VLOOKUP($F2885,类型描述及偏移量!$C:$H,6,FALSE)</f>
        <v>电机运行指示</v>
      </c>
    </row>
    <row r="2886" hidden="1" spans="1:17">
      <c r="A2886" s="12" t="str">
        <f t="shared" si="504"/>
        <v>CHP3</v>
      </c>
      <c r="B2886" s="12" t="str">
        <f t="shared" si="505"/>
        <v>M13_M</v>
      </c>
      <c r="C2886" s="12" t="str">
        <f t="shared" si="506"/>
        <v>Break_ALM</v>
      </c>
      <c r="D2886" s="12" t="str">
        <f t="shared" si="507"/>
        <v>BP_Motor_var</v>
      </c>
      <c r="E2886" s="13" t="str">
        <f t="shared" si="508"/>
        <v>CHP3_M13_M_BP_Motor_var</v>
      </c>
      <c r="F2886" s="14" t="str">
        <f t="shared" si="509"/>
        <v>BP_Motor_var_Break_ALM</v>
      </c>
      <c r="G2886" s="10" t="str">
        <f t="shared" si="510"/>
        <v>CHP3_M13_M_Break_ALM</v>
      </c>
      <c r="H2886" s="10" t="str">
        <f>VLOOKUP(基本表格!E2886,起始地址定义!A:D,4,FALSE)&amp;" "&amp;Q2886</f>
        <v>2435+P1-FH1 3#刨片机润滑油加热器 电机控制 断链报警</v>
      </c>
      <c r="I2886" s="10" t="str">
        <f t="shared" si="511"/>
        <v>DB1300,X1851.6</v>
      </c>
      <c r="J2886" s="13" t="str">
        <f>VLOOKUP(E2886,起始地址定义!A:D,2,FALSE)</f>
        <v>DB1300</v>
      </c>
      <c r="K2886" s="12" t="str">
        <f t="shared" si="512"/>
        <v>X1851.6</v>
      </c>
      <c r="L2886" s="13">
        <f>VLOOKUP(E2886,起始地址定义!A:D,3,FALSE)</f>
        <v>1850</v>
      </c>
      <c r="M2886" s="14">
        <f>VLOOKUP($F2886,类型描述及偏移量!$C:$H,2,FALSE)</f>
        <v>1.6</v>
      </c>
      <c r="N2886" s="14" t="str">
        <f>VLOOKUP($F2886,类型描述及偏移量!$C:$H,3,FALSE)</f>
        <v>离散</v>
      </c>
      <c r="O2886" s="14" t="str">
        <f>VLOOKUP($F2886,类型描述及偏移量!$C:$H,4,FALSE)</f>
        <v>On</v>
      </c>
      <c r="P2886" s="14" t="str">
        <f>VLOOKUP($F2886,类型描述及偏移量!$C:$H,5,FALSE)</f>
        <v>Yes</v>
      </c>
      <c r="Q2886" s="14" t="str">
        <f>VLOOKUP($F2886,类型描述及偏移量!$C:$H,6,FALSE)</f>
        <v>断链报警</v>
      </c>
    </row>
    <row r="2887" hidden="1" spans="1:17">
      <c r="A2887" s="12" t="str">
        <f t="shared" si="504"/>
        <v>CHP3</v>
      </c>
      <c r="B2887" s="12" t="str">
        <f t="shared" si="505"/>
        <v>M13_M</v>
      </c>
      <c r="C2887" s="12" t="str">
        <f t="shared" si="506"/>
        <v>Break_CHK</v>
      </c>
      <c r="D2887" s="12" t="str">
        <f t="shared" si="507"/>
        <v>BP_Motor_var</v>
      </c>
      <c r="E2887" s="13" t="str">
        <f t="shared" si="508"/>
        <v>CHP3_M13_M_BP_Motor_var</v>
      </c>
      <c r="F2887" s="14" t="str">
        <f t="shared" si="509"/>
        <v>BP_Motor_var_Break_CHK</v>
      </c>
      <c r="G2887" s="10" t="str">
        <f t="shared" si="510"/>
        <v>CHP3_M13_M_Break_CHK</v>
      </c>
      <c r="H2887" s="10" t="str">
        <f>VLOOKUP(基本表格!E2887,起始地址定义!A:D,4,FALSE)&amp;" "&amp;Q2887</f>
        <v>2435+P1-FH1 3#刨片机润滑油加热器 电机控制 断链检测</v>
      </c>
      <c r="I2887" s="10" t="str">
        <f t="shared" si="511"/>
        <v>DB1300,X1851.7</v>
      </c>
      <c r="J2887" s="13" t="str">
        <f>VLOOKUP(E2887,起始地址定义!A:D,2,FALSE)</f>
        <v>DB1300</v>
      </c>
      <c r="K2887" s="12" t="str">
        <f t="shared" si="512"/>
        <v>X1851.7</v>
      </c>
      <c r="L2887" s="13">
        <f>VLOOKUP(E2887,起始地址定义!A:D,3,FALSE)</f>
        <v>1850</v>
      </c>
      <c r="M2887" s="14">
        <f>VLOOKUP($F2887,类型描述及偏移量!$C:$H,2,FALSE)</f>
        <v>1.7</v>
      </c>
      <c r="N2887" s="14" t="str">
        <f>VLOOKUP($F2887,类型描述及偏移量!$C:$H,3,FALSE)</f>
        <v>离散</v>
      </c>
      <c r="O2887" s="14" t="str">
        <f>VLOOKUP($F2887,类型描述及偏移量!$C:$H,4,FALSE)</f>
        <v>None</v>
      </c>
      <c r="P2887" s="14" t="str">
        <f>VLOOKUP($F2887,类型描述及偏移量!$C:$H,5,FALSE)</f>
        <v>Yes</v>
      </c>
      <c r="Q2887" s="14" t="str">
        <f>VLOOKUP($F2887,类型描述及偏移量!$C:$H,6,FALSE)</f>
        <v>断链检测</v>
      </c>
    </row>
    <row r="2888" hidden="1" spans="1:17">
      <c r="A2888" s="12" t="str">
        <f t="shared" si="504"/>
        <v>CHP3</v>
      </c>
      <c r="B2888" s="12" t="str">
        <f t="shared" si="505"/>
        <v>M13_M</v>
      </c>
      <c r="C2888" s="12" t="str">
        <f t="shared" si="506"/>
        <v>INV_Res_HMI</v>
      </c>
      <c r="D2888" s="12" t="str">
        <f t="shared" si="507"/>
        <v>BP_Motor_var</v>
      </c>
      <c r="E2888" s="13" t="str">
        <f t="shared" si="508"/>
        <v>CHP3_M13_M_BP_Motor_var</v>
      </c>
      <c r="F2888" s="14" t="str">
        <f t="shared" si="509"/>
        <v>BP_Motor_var_INV_Res_HMI</v>
      </c>
      <c r="G2888" s="10" t="str">
        <f t="shared" si="510"/>
        <v>CHP3_M13_M_INV_Res_HMI</v>
      </c>
      <c r="H2888" s="10" t="str">
        <f>VLOOKUP(基本表格!E2888,起始地址定义!A:D,4,FALSE)&amp;" "&amp;Q2888</f>
        <v>2435+P1-FH1 3#刨片机润滑油加热器 电机控制 复位</v>
      </c>
      <c r="I2888" s="10" t="str">
        <f t="shared" si="511"/>
        <v>DB1300,X1852.0</v>
      </c>
      <c r="J2888" s="13" t="str">
        <f>VLOOKUP(E2888,起始地址定义!A:D,2,FALSE)</f>
        <v>DB1300</v>
      </c>
      <c r="K2888" s="12" t="str">
        <f t="shared" si="512"/>
        <v>X1852.0</v>
      </c>
      <c r="L2888" s="13">
        <f>VLOOKUP(E2888,起始地址定义!A:D,3,FALSE)</f>
        <v>1850</v>
      </c>
      <c r="M2888" s="14">
        <f>VLOOKUP($F2888,类型描述及偏移量!$C:$H,2,FALSE)</f>
        <v>2</v>
      </c>
      <c r="N2888" s="14" t="str">
        <f>VLOOKUP($F2888,类型描述及偏移量!$C:$H,3,FALSE)</f>
        <v>离散</v>
      </c>
      <c r="O2888" s="14" t="str">
        <f>VLOOKUP($F2888,类型描述及偏移量!$C:$H,4,FALSE)</f>
        <v>None</v>
      </c>
      <c r="P2888" s="14" t="str">
        <f>VLOOKUP($F2888,类型描述及偏移量!$C:$H,5,FALSE)</f>
        <v>No</v>
      </c>
      <c r="Q2888" s="14" t="str">
        <f>VLOOKUP($F2888,类型描述及偏移量!$C:$H,6,FALSE)</f>
        <v>复位</v>
      </c>
    </row>
    <row r="2889" hidden="1" spans="1:17">
      <c r="A2889" s="12" t="str">
        <f t="shared" si="504"/>
        <v>CHP3</v>
      </c>
      <c r="B2889" s="12" t="str">
        <f t="shared" si="505"/>
        <v>M13_M</v>
      </c>
      <c r="C2889" s="12" t="str">
        <f t="shared" si="506"/>
        <v>Break_EN</v>
      </c>
      <c r="D2889" s="12" t="str">
        <f t="shared" si="507"/>
        <v>BP_Motor_var</v>
      </c>
      <c r="E2889" s="13" t="str">
        <f t="shared" si="508"/>
        <v>CHP3_M13_M_BP_Motor_var</v>
      </c>
      <c r="F2889" s="14" t="str">
        <f t="shared" si="509"/>
        <v>BP_Motor_var_Break_EN</v>
      </c>
      <c r="G2889" s="10" t="str">
        <f t="shared" si="510"/>
        <v>CHP3_M13_M_Break_EN</v>
      </c>
      <c r="H2889" s="10" t="str">
        <f>VLOOKUP(基本表格!E2889,起始地址定义!A:D,4,FALSE)&amp;" "&amp;Q2889</f>
        <v>2435+P1-FH1 3#刨片机润滑油加热器 电机控制 断链保护使能</v>
      </c>
      <c r="I2889" s="10" t="str">
        <f t="shared" si="511"/>
        <v>DB1300,X1852.1</v>
      </c>
      <c r="J2889" s="13" t="str">
        <f>VLOOKUP(E2889,起始地址定义!A:D,2,FALSE)</f>
        <v>DB1300</v>
      </c>
      <c r="K2889" s="12" t="str">
        <f t="shared" si="512"/>
        <v>X1852.1</v>
      </c>
      <c r="L2889" s="13">
        <f>VLOOKUP(E2889,起始地址定义!A:D,3,FALSE)</f>
        <v>1850</v>
      </c>
      <c r="M2889" s="14">
        <f>VLOOKUP($F2889,类型描述及偏移量!$C:$H,2,FALSE)</f>
        <v>2.1</v>
      </c>
      <c r="N2889" s="14" t="str">
        <f>VLOOKUP($F2889,类型描述及偏移量!$C:$H,3,FALSE)</f>
        <v>离散</v>
      </c>
      <c r="O2889" s="14" t="str">
        <f>VLOOKUP($F2889,类型描述及偏移量!$C:$H,4,FALSE)</f>
        <v>None</v>
      </c>
      <c r="P2889" s="14" t="str">
        <f>VLOOKUP($F2889,类型描述及偏移量!$C:$H,5,FALSE)</f>
        <v>No</v>
      </c>
      <c r="Q2889" s="14" t="str">
        <f>VLOOKUP($F2889,类型描述及偏移量!$C:$H,6,FALSE)</f>
        <v>断链保护使能</v>
      </c>
    </row>
    <row r="2890" hidden="1" spans="1:17">
      <c r="A2890" s="12" t="str">
        <f t="shared" si="504"/>
        <v>CHP3</v>
      </c>
      <c r="B2890" s="12" t="str">
        <f t="shared" si="505"/>
        <v>M13_M</v>
      </c>
      <c r="C2890" s="12" t="str">
        <f t="shared" si="506"/>
        <v>Break_Stop</v>
      </c>
      <c r="D2890" s="12" t="str">
        <f t="shared" si="507"/>
        <v>BP_Motor_var</v>
      </c>
      <c r="E2890" s="13" t="str">
        <f t="shared" si="508"/>
        <v>CHP3_M13_M_BP_Motor_var</v>
      </c>
      <c r="F2890" s="14" t="str">
        <f t="shared" si="509"/>
        <v>BP_Motor_var_Break_Stop</v>
      </c>
      <c r="G2890" s="10" t="str">
        <f t="shared" si="510"/>
        <v>CHP3_M13_M_Break_Stop</v>
      </c>
      <c r="H2890" s="10" t="str">
        <f>VLOOKUP(基本表格!E2890,起始地址定义!A:D,4,FALSE)&amp;" "&amp;Q2890</f>
        <v>2435+P1-FH1 3#刨片机润滑油加热器 电机控制 断链导致停机</v>
      </c>
      <c r="I2890" s="10" t="str">
        <f t="shared" si="511"/>
        <v>DB1300,X1852.2</v>
      </c>
      <c r="J2890" s="13" t="str">
        <f>VLOOKUP(E2890,起始地址定义!A:D,2,FALSE)</f>
        <v>DB1300</v>
      </c>
      <c r="K2890" s="12" t="str">
        <f t="shared" si="512"/>
        <v>X1852.2</v>
      </c>
      <c r="L2890" s="13">
        <f>VLOOKUP(E2890,起始地址定义!A:D,3,FALSE)</f>
        <v>1850</v>
      </c>
      <c r="M2890" s="14">
        <f>VLOOKUP($F2890,类型描述及偏移量!$C:$H,2,FALSE)</f>
        <v>2.2</v>
      </c>
      <c r="N2890" s="14" t="str">
        <f>VLOOKUP($F2890,类型描述及偏移量!$C:$H,3,FALSE)</f>
        <v>离散</v>
      </c>
      <c r="O2890" s="14" t="str">
        <f>VLOOKUP($F2890,类型描述及偏移量!$C:$H,4,FALSE)</f>
        <v>On</v>
      </c>
      <c r="P2890" s="14" t="str">
        <f>VLOOKUP($F2890,类型描述及偏移量!$C:$H,5,FALSE)</f>
        <v>Yes</v>
      </c>
      <c r="Q2890" s="14" t="str">
        <f>VLOOKUP($F2890,类型描述及偏移量!$C:$H,6,FALSE)</f>
        <v>断链导致停机</v>
      </c>
    </row>
    <row r="2891" hidden="1" spans="1:17">
      <c r="A2891" s="12" t="str">
        <f t="shared" si="504"/>
        <v>CHP3</v>
      </c>
      <c r="B2891" s="12" t="str">
        <f t="shared" si="505"/>
        <v>M13_M</v>
      </c>
      <c r="C2891" s="12" t="str">
        <f t="shared" si="506"/>
        <v>Motor_Back</v>
      </c>
      <c r="D2891" s="12" t="str">
        <f t="shared" si="507"/>
        <v>BP_Motor_var</v>
      </c>
      <c r="E2891" s="13" t="str">
        <f t="shared" si="508"/>
        <v>CHP3_M13_M_BP_Motor_var</v>
      </c>
      <c r="F2891" s="14" t="str">
        <f t="shared" si="509"/>
        <v>BP_Motor_var_Motor_Back</v>
      </c>
      <c r="G2891" s="10" t="str">
        <f t="shared" si="510"/>
        <v>CHP3_M13_M_Motor_Back</v>
      </c>
      <c r="H2891" s="10" t="str">
        <f>VLOOKUP(基本表格!E2891,起始地址定义!A:D,4,FALSE)&amp;" "&amp;Q2891</f>
        <v>2435+P1-FH1 3#刨片机润滑油加热器 电机控制 电机(反转）</v>
      </c>
      <c r="I2891" s="10" t="str">
        <f t="shared" si="511"/>
        <v>DB1300,X1852.3</v>
      </c>
      <c r="J2891" s="13" t="str">
        <f>VLOOKUP(E2891,起始地址定义!A:D,2,FALSE)</f>
        <v>DB1300</v>
      </c>
      <c r="K2891" s="12" t="str">
        <f t="shared" si="512"/>
        <v>X1852.3</v>
      </c>
      <c r="L2891" s="13">
        <f>VLOOKUP(E2891,起始地址定义!A:D,3,FALSE)</f>
        <v>1850</v>
      </c>
      <c r="M2891" s="14">
        <f>VLOOKUP($F2891,类型描述及偏移量!$C:$H,2,FALSE)</f>
        <v>2.3</v>
      </c>
      <c r="N2891" s="14" t="str">
        <f>VLOOKUP($F2891,类型描述及偏移量!$C:$H,3,FALSE)</f>
        <v>离散</v>
      </c>
      <c r="O2891" s="14" t="str">
        <f>VLOOKUP($F2891,类型描述及偏移量!$C:$H,4,FALSE)</f>
        <v>None</v>
      </c>
      <c r="P2891" s="14" t="str">
        <f>VLOOKUP($F2891,类型描述及偏移量!$C:$H,5,FALSE)</f>
        <v>Yes</v>
      </c>
      <c r="Q2891" s="14" t="str">
        <f>VLOOKUP($F2891,类型描述及偏移量!$C:$H,6,FALSE)</f>
        <v>电机(反转）</v>
      </c>
    </row>
    <row r="2892" hidden="1" spans="1:17">
      <c r="A2892" s="12" t="str">
        <f t="shared" si="504"/>
        <v>CHP3</v>
      </c>
      <c r="B2892" s="12" t="str">
        <f t="shared" si="505"/>
        <v>M13_M</v>
      </c>
      <c r="C2892" s="12" t="str">
        <f t="shared" si="506"/>
        <v>Loc</v>
      </c>
      <c r="D2892" s="12" t="str">
        <f t="shared" si="507"/>
        <v>BP_Motor_var</v>
      </c>
      <c r="E2892" s="13" t="str">
        <f t="shared" si="508"/>
        <v>CHP3_M13_M_BP_Motor_var</v>
      </c>
      <c r="F2892" s="14" t="str">
        <f t="shared" si="509"/>
        <v>BP_Motor_var_Loc</v>
      </c>
      <c r="G2892" s="10" t="str">
        <f t="shared" si="510"/>
        <v>CHP3_M13_M_Loc</v>
      </c>
      <c r="H2892" s="10" t="str">
        <f>VLOOKUP(基本表格!E2892,起始地址定义!A:D,4,FALSE)&amp;" "&amp;Q2892</f>
        <v>2435+P1-FH1 3#刨片机润滑油加热器 电机控制 本地</v>
      </c>
      <c r="I2892" s="10" t="str">
        <f t="shared" si="511"/>
        <v>DB1300,X1852.4</v>
      </c>
      <c r="J2892" s="13" t="str">
        <f>VLOOKUP(E2892,起始地址定义!A:D,2,FALSE)</f>
        <v>DB1300</v>
      </c>
      <c r="K2892" s="12" t="str">
        <f t="shared" si="512"/>
        <v>X1852.4</v>
      </c>
      <c r="L2892" s="13">
        <f>VLOOKUP(E2892,起始地址定义!A:D,3,FALSE)</f>
        <v>1850</v>
      </c>
      <c r="M2892" s="14">
        <f>VLOOKUP($F2892,类型描述及偏移量!$C:$H,2,FALSE)</f>
        <v>2.4</v>
      </c>
      <c r="N2892" s="14" t="str">
        <f>VLOOKUP($F2892,类型描述及偏移量!$C:$H,3,FALSE)</f>
        <v>离散</v>
      </c>
      <c r="O2892" s="14" t="str">
        <f>VLOOKUP($F2892,类型描述及偏移量!$C:$H,4,FALSE)</f>
        <v>None</v>
      </c>
      <c r="P2892" s="14" t="str">
        <f>VLOOKUP($F2892,类型描述及偏移量!$C:$H,5,FALSE)</f>
        <v>Yes</v>
      </c>
      <c r="Q2892" s="14" t="str">
        <f>VLOOKUP($F2892,类型描述及偏移量!$C:$H,6,FALSE)</f>
        <v>本地</v>
      </c>
    </row>
    <row r="2893" hidden="1" spans="1:17">
      <c r="A2893" s="12" t="str">
        <f t="shared" si="504"/>
        <v>CHP3</v>
      </c>
      <c r="B2893" s="12" t="str">
        <f t="shared" si="505"/>
        <v>M13_M</v>
      </c>
      <c r="C2893" s="12" t="str">
        <f t="shared" si="506"/>
        <v>Rem</v>
      </c>
      <c r="D2893" s="12" t="str">
        <f t="shared" si="507"/>
        <v>BP_Motor_var</v>
      </c>
      <c r="E2893" s="13" t="str">
        <f t="shared" si="508"/>
        <v>CHP3_M13_M_BP_Motor_var</v>
      </c>
      <c r="F2893" s="14" t="str">
        <f t="shared" si="509"/>
        <v>BP_Motor_var_Rem</v>
      </c>
      <c r="G2893" s="10" t="str">
        <f t="shared" si="510"/>
        <v>CHP3_M13_M_Rem</v>
      </c>
      <c r="H2893" s="10" t="str">
        <f>VLOOKUP(基本表格!E2893,起始地址定义!A:D,4,FALSE)&amp;" "&amp;Q2893</f>
        <v>2435+P1-FH1 3#刨片机润滑油加热器 电机控制 远程</v>
      </c>
      <c r="I2893" s="10" t="str">
        <f t="shared" si="511"/>
        <v>DB1300,X1852.5</v>
      </c>
      <c r="J2893" s="13" t="str">
        <f>VLOOKUP(E2893,起始地址定义!A:D,2,FALSE)</f>
        <v>DB1300</v>
      </c>
      <c r="K2893" s="12" t="str">
        <f t="shared" si="512"/>
        <v>X1852.5</v>
      </c>
      <c r="L2893" s="13">
        <f>VLOOKUP(E2893,起始地址定义!A:D,3,FALSE)</f>
        <v>1850</v>
      </c>
      <c r="M2893" s="14">
        <f>VLOOKUP($F2893,类型描述及偏移量!$C:$H,2,FALSE)</f>
        <v>2.5</v>
      </c>
      <c r="N2893" s="14" t="str">
        <f>VLOOKUP($F2893,类型描述及偏移量!$C:$H,3,FALSE)</f>
        <v>离散</v>
      </c>
      <c r="O2893" s="14" t="str">
        <f>VLOOKUP($F2893,类型描述及偏移量!$C:$H,4,FALSE)</f>
        <v>None</v>
      </c>
      <c r="P2893" s="14" t="str">
        <f>VLOOKUP($F2893,类型描述及偏移量!$C:$H,5,FALSE)</f>
        <v>Yes</v>
      </c>
      <c r="Q2893" s="14" t="str">
        <f>VLOOKUP($F2893,类型描述及偏移量!$C:$H,6,FALSE)</f>
        <v>远程</v>
      </c>
    </row>
    <row r="2894" hidden="1" spans="1:17">
      <c r="A2894" s="12" t="str">
        <f t="shared" si="504"/>
        <v>CHP3</v>
      </c>
      <c r="B2894" s="12" t="str">
        <f t="shared" si="505"/>
        <v>M13_M</v>
      </c>
      <c r="C2894" s="12" t="str">
        <f t="shared" si="506"/>
        <v>Blocking_ALM</v>
      </c>
      <c r="D2894" s="12" t="str">
        <f t="shared" si="507"/>
        <v>BP_Motor_var</v>
      </c>
      <c r="E2894" s="13" t="str">
        <f t="shared" si="508"/>
        <v>CHP3_M13_M_BP_Motor_var</v>
      </c>
      <c r="F2894" s="14" t="str">
        <f t="shared" si="509"/>
        <v>BP_Motor_var_Blocking_ALM</v>
      </c>
      <c r="G2894" s="10" t="str">
        <f t="shared" si="510"/>
        <v>CHP3_M13_M_Blocking_ALM</v>
      </c>
      <c r="H2894" s="10" t="str">
        <f>VLOOKUP(基本表格!E2894,起始地址定义!A:D,4,FALSE)&amp;" "&amp;Q2894</f>
        <v>2435+P1-FH1 3#刨片机润滑油加热器 电机控制 堵料报警</v>
      </c>
      <c r="I2894" s="10" t="str">
        <f t="shared" si="511"/>
        <v>DB1300,X1852.6</v>
      </c>
      <c r="J2894" s="13" t="str">
        <f>VLOOKUP(E2894,起始地址定义!A:D,2,FALSE)</f>
        <v>DB1300</v>
      </c>
      <c r="K2894" s="12" t="str">
        <f t="shared" si="512"/>
        <v>X1852.6</v>
      </c>
      <c r="L2894" s="13">
        <f>VLOOKUP(E2894,起始地址定义!A:D,3,FALSE)</f>
        <v>1850</v>
      </c>
      <c r="M2894" s="14">
        <f>VLOOKUP($F2894,类型描述及偏移量!$C:$H,2,FALSE)</f>
        <v>2.6</v>
      </c>
      <c r="N2894" s="14" t="str">
        <f>VLOOKUP($F2894,类型描述及偏移量!$C:$H,3,FALSE)</f>
        <v>离散</v>
      </c>
      <c r="O2894" s="14" t="str">
        <f>VLOOKUP($F2894,类型描述及偏移量!$C:$H,4,FALSE)</f>
        <v>On</v>
      </c>
      <c r="P2894" s="14" t="str">
        <f>VLOOKUP($F2894,类型描述及偏移量!$C:$H,5,FALSE)</f>
        <v>Yes</v>
      </c>
      <c r="Q2894" s="14" t="str">
        <f>VLOOKUP($F2894,类型描述及偏移量!$C:$H,6,FALSE)</f>
        <v>堵料报警</v>
      </c>
    </row>
    <row r="2895" hidden="1" spans="1:17">
      <c r="A2895" s="12" t="str">
        <f t="shared" si="504"/>
        <v>CHP3</v>
      </c>
      <c r="B2895" s="12" t="str">
        <f t="shared" si="505"/>
        <v>M13_M</v>
      </c>
      <c r="C2895" s="12" t="str">
        <f t="shared" si="506"/>
        <v>Blocking_CHK</v>
      </c>
      <c r="D2895" s="12" t="str">
        <f t="shared" si="507"/>
        <v>BP_Motor_var</v>
      </c>
      <c r="E2895" s="13" t="str">
        <f t="shared" si="508"/>
        <v>CHP3_M13_M_BP_Motor_var</v>
      </c>
      <c r="F2895" s="14" t="str">
        <f t="shared" si="509"/>
        <v>BP_Motor_var_Blocking_CHK</v>
      </c>
      <c r="G2895" s="10" t="str">
        <f t="shared" si="510"/>
        <v>CHP3_M13_M_Blocking_CHK</v>
      </c>
      <c r="H2895" s="10" t="str">
        <f>VLOOKUP(基本表格!E2895,起始地址定义!A:D,4,FALSE)&amp;" "&amp;Q2895</f>
        <v>2435+P1-FH1 3#刨片机润滑油加热器 电机控制 堵料检测</v>
      </c>
      <c r="I2895" s="10" t="str">
        <f t="shared" si="511"/>
        <v>DB1300,X1852.7</v>
      </c>
      <c r="J2895" s="13" t="str">
        <f>VLOOKUP(E2895,起始地址定义!A:D,2,FALSE)</f>
        <v>DB1300</v>
      </c>
      <c r="K2895" s="12" t="str">
        <f t="shared" si="512"/>
        <v>X1852.7</v>
      </c>
      <c r="L2895" s="13">
        <f>VLOOKUP(E2895,起始地址定义!A:D,3,FALSE)</f>
        <v>1850</v>
      </c>
      <c r="M2895" s="14">
        <f>VLOOKUP($F2895,类型描述及偏移量!$C:$H,2,FALSE)</f>
        <v>2.7</v>
      </c>
      <c r="N2895" s="14" t="str">
        <f>VLOOKUP($F2895,类型描述及偏移量!$C:$H,3,FALSE)</f>
        <v>离散</v>
      </c>
      <c r="O2895" s="14" t="str">
        <f>VLOOKUP($F2895,类型描述及偏移量!$C:$H,4,FALSE)</f>
        <v>None</v>
      </c>
      <c r="P2895" s="14" t="str">
        <f>VLOOKUP($F2895,类型描述及偏移量!$C:$H,5,FALSE)</f>
        <v>Yes</v>
      </c>
      <c r="Q2895" s="14" t="str">
        <f>VLOOKUP($F2895,类型描述及偏移量!$C:$H,6,FALSE)</f>
        <v>堵料检测</v>
      </c>
    </row>
    <row r="2896" hidden="1" spans="1:17">
      <c r="A2896" s="12" t="str">
        <f t="shared" si="504"/>
        <v>CHP3</v>
      </c>
      <c r="B2896" s="12" t="str">
        <f t="shared" si="505"/>
        <v>M13_M</v>
      </c>
      <c r="C2896" s="12" t="str">
        <f t="shared" si="506"/>
        <v>Blocking_EN</v>
      </c>
      <c r="D2896" s="12" t="str">
        <f t="shared" si="507"/>
        <v>BP_Motor_var</v>
      </c>
      <c r="E2896" s="13" t="str">
        <f t="shared" si="508"/>
        <v>CHP3_M13_M_BP_Motor_var</v>
      </c>
      <c r="F2896" s="14" t="str">
        <f t="shared" si="509"/>
        <v>BP_Motor_var_Blocking_EN</v>
      </c>
      <c r="G2896" s="10" t="str">
        <f t="shared" si="510"/>
        <v>CHP3_M13_M_Blocking_EN</v>
      </c>
      <c r="H2896" s="10" t="str">
        <f>VLOOKUP(基本表格!E2896,起始地址定义!A:D,4,FALSE)&amp;" "&amp;Q2896</f>
        <v>2435+P1-FH1 3#刨片机润滑油加热器 电机控制 堵料保护使能</v>
      </c>
      <c r="I2896" s="10" t="str">
        <f t="shared" si="511"/>
        <v>DB1300,X1853.0</v>
      </c>
      <c r="J2896" s="13" t="str">
        <f>VLOOKUP(E2896,起始地址定义!A:D,2,FALSE)</f>
        <v>DB1300</v>
      </c>
      <c r="K2896" s="12" t="str">
        <f t="shared" si="512"/>
        <v>X1853.0</v>
      </c>
      <c r="L2896" s="13">
        <f>VLOOKUP(E2896,起始地址定义!A:D,3,FALSE)</f>
        <v>1850</v>
      </c>
      <c r="M2896" s="14">
        <f>VLOOKUP($F2896,类型描述及偏移量!$C:$H,2,FALSE)</f>
        <v>3</v>
      </c>
      <c r="N2896" s="14" t="str">
        <f>VLOOKUP($F2896,类型描述及偏移量!$C:$H,3,FALSE)</f>
        <v>离散</v>
      </c>
      <c r="O2896" s="14" t="str">
        <f>VLOOKUP($F2896,类型描述及偏移量!$C:$H,4,FALSE)</f>
        <v>None</v>
      </c>
      <c r="P2896" s="14" t="str">
        <f>VLOOKUP($F2896,类型描述及偏移量!$C:$H,5,FALSE)</f>
        <v>No</v>
      </c>
      <c r="Q2896" s="14" t="str">
        <f>VLOOKUP($F2896,类型描述及偏移量!$C:$H,6,FALSE)</f>
        <v>堵料保护使能</v>
      </c>
    </row>
    <row r="2897" hidden="1" spans="1:17">
      <c r="A2897" s="12" t="str">
        <f t="shared" si="504"/>
        <v>CHP3</v>
      </c>
      <c r="B2897" s="12" t="str">
        <f t="shared" si="505"/>
        <v>M13_M</v>
      </c>
      <c r="C2897" s="12" t="str">
        <f t="shared" si="506"/>
        <v>Blocking_Stop</v>
      </c>
      <c r="D2897" s="12" t="str">
        <f t="shared" si="507"/>
        <v>BP_Motor_var</v>
      </c>
      <c r="E2897" s="13" t="str">
        <f t="shared" si="508"/>
        <v>CHP3_M13_M_BP_Motor_var</v>
      </c>
      <c r="F2897" s="14" t="str">
        <f t="shared" si="509"/>
        <v>BP_Motor_var_Blocking_Stop</v>
      </c>
      <c r="G2897" s="10" t="str">
        <f t="shared" si="510"/>
        <v>CHP3_M13_M_Blocking_Stop</v>
      </c>
      <c r="H2897" s="10" t="str">
        <f>VLOOKUP(基本表格!E2897,起始地址定义!A:D,4,FALSE)&amp;" "&amp;Q2897</f>
        <v>2435+P1-FH1 3#刨片机润滑油加热器 电机控制 堵料导致停机</v>
      </c>
      <c r="I2897" s="10" t="str">
        <f t="shared" si="511"/>
        <v>DB1300,X1853.1</v>
      </c>
      <c r="J2897" s="13" t="str">
        <f>VLOOKUP(E2897,起始地址定义!A:D,2,FALSE)</f>
        <v>DB1300</v>
      </c>
      <c r="K2897" s="12" t="str">
        <f t="shared" si="512"/>
        <v>X1853.1</v>
      </c>
      <c r="L2897" s="13">
        <f>VLOOKUP(E2897,起始地址定义!A:D,3,FALSE)</f>
        <v>1850</v>
      </c>
      <c r="M2897" s="14">
        <f>VLOOKUP($F2897,类型描述及偏移量!$C:$H,2,FALSE)</f>
        <v>3.1</v>
      </c>
      <c r="N2897" s="14" t="str">
        <f>VLOOKUP($F2897,类型描述及偏移量!$C:$H,3,FALSE)</f>
        <v>离散</v>
      </c>
      <c r="O2897" s="14" t="str">
        <f>VLOOKUP($F2897,类型描述及偏移量!$C:$H,4,FALSE)</f>
        <v>On</v>
      </c>
      <c r="P2897" s="14" t="str">
        <f>VLOOKUP($F2897,类型描述及偏移量!$C:$H,5,FALSE)</f>
        <v>Yes</v>
      </c>
      <c r="Q2897" s="14" t="str">
        <f>VLOOKUP($F2897,类型描述及偏移量!$C:$H,6,FALSE)</f>
        <v>堵料导致停机</v>
      </c>
    </row>
    <row r="2898" hidden="1" spans="1:17">
      <c r="A2898" s="12" t="str">
        <f t="shared" si="504"/>
        <v>CHP3</v>
      </c>
      <c r="B2898" s="12" t="str">
        <f t="shared" si="505"/>
        <v>M13_M</v>
      </c>
      <c r="C2898" s="12" t="str">
        <f t="shared" si="506"/>
        <v>BreakTime</v>
      </c>
      <c r="D2898" s="12" t="str">
        <f t="shared" si="507"/>
        <v>BP_Motor_var</v>
      </c>
      <c r="E2898" s="13" t="str">
        <f t="shared" si="508"/>
        <v>CHP3_M13_M_BP_Motor_var</v>
      </c>
      <c r="F2898" s="14" t="str">
        <f t="shared" si="509"/>
        <v>BP_Motor_var_BreakTime</v>
      </c>
      <c r="G2898" s="10" t="str">
        <f t="shared" si="510"/>
        <v>CHP3_M13_M_BreakTime</v>
      </c>
      <c r="H2898" s="10" t="str">
        <f>VLOOKUP(基本表格!E2898,起始地址定义!A:D,4,FALSE)&amp;" "&amp;Q2898</f>
        <v>2435+P1-FH1 3#刨片机润滑油加热器 电机控制 断链超时时间 秒</v>
      </c>
      <c r="I2898" s="10" t="str">
        <f t="shared" si="511"/>
        <v>DB1300,INT1854</v>
      </c>
      <c r="J2898" s="13" t="str">
        <f>VLOOKUP(E2898,起始地址定义!A:D,2,FALSE)</f>
        <v>DB1300</v>
      </c>
      <c r="K2898" s="12" t="str">
        <f t="shared" si="512"/>
        <v>INT1854</v>
      </c>
      <c r="L2898" s="13">
        <f>VLOOKUP(E2898,起始地址定义!A:D,3,FALSE)</f>
        <v>1850</v>
      </c>
      <c r="M2898" s="14">
        <f>VLOOKUP($F2898,类型描述及偏移量!$C:$H,2,FALSE)</f>
        <v>4</v>
      </c>
      <c r="N2898" s="14" t="str">
        <f>VLOOKUP($F2898,类型描述及偏移量!$C:$H,3,FALSE)</f>
        <v>整型</v>
      </c>
      <c r="O2898" s="14" t="str">
        <f>VLOOKUP($F2898,类型描述及偏移量!$C:$H,4,FALSE)</f>
        <v>None</v>
      </c>
      <c r="P2898" s="14" t="str">
        <f>VLOOKUP($F2898,类型描述及偏移量!$C:$H,5,FALSE)</f>
        <v>No</v>
      </c>
      <c r="Q2898" s="14" t="str">
        <f>VLOOKUP($F2898,类型描述及偏移量!$C:$H,6,FALSE)</f>
        <v>断链超时时间 秒</v>
      </c>
    </row>
    <row r="2899" hidden="1" spans="1:17">
      <c r="A2899" s="12" t="str">
        <f t="shared" si="504"/>
        <v>CHP3</v>
      </c>
      <c r="B2899" s="12" t="str">
        <f t="shared" si="505"/>
        <v>M13_M</v>
      </c>
      <c r="C2899" s="12" t="str">
        <f t="shared" si="506"/>
        <v>BlockingTime</v>
      </c>
      <c r="D2899" s="12" t="str">
        <f t="shared" si="507"/>
        <v>BP_Motor_var</v>
      </c>
      <c r="E2899" s="13" t="str">
        <f t="shared" si="508"/>
        <v>CHP3_M13_M_BP_Motor_var</v>
      </c>
      <c r="F2899" s="14" t="str">
        <f t="shared" si="509"/>
        <v>BP_Motor_var_BlockingTime</v>
      </c>
      <c r="G2899" s="10" t="str">
        <f t="shared" si="510"/>
        <v>CHP3_M13_M_BlockingTime</v>
      </c>
      <c r="H2899" s="10" t="str">
        <f>VLOOKUP(基本表格!E2899,起始地址定义!A:D,4,FALSE)&amp;" "&amp;Q2899</f>
        <v>2435+P1-FH1 3#刨片机润滑油加热器 电机控制 堵料检测时间 秒</v>
      </c>
      <c r="I2899" s="10" t="str">
        <f t="shared" si="511"/>
        <v>DB1300,INT1856</v>
      </c>
      <c r="J2899" s="13" t="str">
        <f>VLOOKUP(E2899,起始地址定义!A:D,2,FALSE)</f>
        <v>DB1300</v>
      </c>
      <c r="K2899" s="12" t="str">
        <f t="shared" si="512"/>
        <v>INT1856</v>
      </c>
      <c r="L2899" s="13">
        <f>VLOOKUP(E2899,起始地址定义!A:D,3,FALSE)</f>
        <v>1850</v>
      </c>
      <c r="M2899" s="14">
        <f>VLOOKUP($F2899,类型描述及偏移量!$C:$H,2,FALSE)</f>
        <v>6</v>
      </c>
      <c r="N2899" s="14" t="str">
        <f>VLOOKUP($F2899,类型描述及偏移量!$C:$H,3,FALSE)</f>
        <v>整型</v>
      </c>
      <c r="O2899" s="14" t="str">
        <f>VLOOKUP($F2899,类型描述及偏移量!$C:$H,4,FALSE)</f>
        <v>None</v>
      </c>
      <c r="P2899" s="14" t="str">
        <f>VLOOKUP($F2899,类型描述及偏移量!$C:$H,5,FALSE)</f>
        <v>No</v>
      </c>
      <c r="Q2899" s="14" t="str">
        <f>VLOOKUP($F2899,类型描述及偏移量!$C:$H,6,FALSE)</f>
        <v>堵料检测时间 秒</v>
      </c>
    </row>
    <row r="2900" hidden="1" spans="1:17">
      <c r="A2900" s="12" t="str">
        <f t="shared" si="504"/>
        <v>CHP3</v>
      </c>
      <c r="B2900" s="12" t="str">
        <f t="shared" si="505"/>
        <v>M13_M</v>
      </c>
      <c r="C2900" s="12" t="str">
        <f t="shared" si="506"/>
        <v>PullSwitch_CHK</v>
      </c>
      <c r="D2900" s="12" t="str">
        <f t="shared" si="507"/>
        <v>BP_Motor_var</v>
      </c>
      <c r="E2900" s="13" t="str">
        <f t="shared" si="508"/>
        <v>CHP3_M13_M_BP_Motor_var</v>
      </c>
      <c r="F2900" s="14" t="str">
        <f t="shared" si="509"/>
        <v>BP_Motor_var_PullSwitch_CHK</v>
      </c>
      <c r="G2900" s="10" t="str">
        <f t="shared" si="510"/>
        <v>CHP3_M13_M_PullSwitch_CHK</v>
      </c>
      <c r="H2900" s="10" t="str">
        <f>VLOOKUP(基本表格!E2900,起始地址定义!A:D,4,FALSE)&amp;" "&amp;Q2900</f>
        <v>2435+P1-FH1 3#刨片机润滑油加热器 电机控制 拉线开关</v>
      </c>
      <c r="I2900" s="10" t="str">
        <f t="shared" si="511"/>
        <v>DB1300,X1858.0</v>
      </c>
      <c r="J2900" s="13" t="str">
        <f>VLOOKUP(E2900,起始地址定义!A:D,2,FALSE)</f>
        <v>DB1300</v>
      </c>
      <c r="K2900" s="12" t="str">
        <f t="shared" si="512"/>
        <v>X1858.0</v>
      </c>
      <c r="L2900" s="13">
        <f>VLOOKUP(E2900,起始地址定义!A:D,3,FALSE)</f>
        <v>1850</v>
      </c>
      <c r="M2900" s="14">
        <f>VLOOKUP($F2900,类型描述及偏移量!$C:$H,2,FALSE)</f>
        <v>8</v>
      </c>
      <c r="N2900" s="14" t="str">
        <f>VLOOKUP($F2900,类型描述及偏移量!$C:$H,3,FALSE)</f>
        <v>离散</v>
      </c>
      <c r="O2900" s="14" t="str">
        <f>VLOOKUP($F2900,类型描述及偏移量!$C:$H,4,FALSE)</f>
        <v>On</v>
      </c>
      <c r="P2900" s="14" t="str">
        <f>VLOOKUP($F2900,类型描述及偏移量!$C:$H,5,FALSE)</f>
        <v>Yes</v>
      </c>
      <c r="Q2900" s="14" t="str">
        <f>VLOOKUP($F2900,类型描述及偏移量!$C:$H,6,FALSE)</f>
        <v>拉线开关</v>
      </c>
    </row>
    <row r="2901" hidden="1" spans="1:17">
      <c r="A2901" s="12" t="str">
        <f t="shared" si="504"/>
        <v>CHP3</v>
      </c>
      <c r="B2901" s="12" t="str">
        <f t="shared" si="505"/>
        <v>M13_M</v>
      </c>
      <c r="C2901" s="12" t="str">
        <f t="shared" si="506"/>
        <v>LMD_ALM</v>
      </c>
      <c r="D2901" s="12" t="str">
        <f t="shared" si="507"/>
        <v>BP_Motor_var</v>
      </c>
      <c r="E2901" s="13" t="str">
        <f t="shared" si="508"/>
        <v>CHP3_M13_M_BP_Motor_var</v>
      </c>
      <c r="F2901" s="14" t="str">
        <f t="shared" si="509"/>
        <v>BP_Motor_var_LMD_ALM</v>
      </c>
      <c r="G2901" s="10" t="str">
        <f t="shared" si="510"/>
        <v>CHP3_M13_M_LMD_ALM</v>
      </c>
      <c r="H2901" s="10" t="str">
        <f>VLOOKUP(基本表格!E2901,起始地址定义!A:D,4,FALSE)&amp;" "&amp;Q2901</f>
        <v>2435+P1-FH1 3#刨片机润滑油加热器 电机控制 左跑偏报警</v>
      </c>
      <c r="I2901" s="10" t="str">
        <f t="shared" si="511"/>
        <v>DB1300,X1858.1</v>
      </c>
      <c r="J2901" s="13" t="str">
        <f>VLOOKUP(E2901,起始地址定义!A:D,2,FALSE)</f>
        <v>DB1300</v>
      </c>
      <c r="K2901" s="12" t="str">
        <f t="shared" si="512"/>
        <v>X1858.1</v>
      </c>
      <c r="L2901" s="13">
        <f>VLOOKUP(E2901,起始地址定义!A:D,3,FALSE)</f>
        <v>1850</v>
      </c>
      <c r="M2901" s="14">
        <f>VLOOKUP($F2901,类型描述及偏移量!$C:$H,2,FALSE)</f>
        <v>8.1</v>
      </c>
      <c r="N2901" s="14" t="str">
        <f>VLOOKUP($F2901,类型描述及偏移量!$C:$H,3,FALSE)</f>
        <v>离散</v>
      </c>
      <c r="O2901" s="14" t="str">
        <f>VLOOKUP($F2901,类型描述及偏移量!$C:$H,4,FALSE)</f>
        <v>On</v>
      </c>
      <c r="P2901" s="14" t="str">
        <f>VLOOKUP($F2901,类型描述及偏移量!$C:$H,5,FALSE)</f>
        <v>Yes</v>
      </c>
      <c r="Q2901" s="14" t="str">
        <f>VLOOKUP($F2901,类型描述及偏移量!$C:$H,6,FALSE)</f>
        <v>左跑偏报警</v>
      </c>
    </row>
    <row r="2902" hidden="1" spans="1:17">
      <c r="A2902" s="12" t="str">
        <f t="shared" si="504"/>
        <v>CHP3</v>
      </c>
      <c r="B2902" s="12" t="str">
        <f t="shared" si="505"/>
        <v>M13_M</v>
      </c>
      <c r="C2902" s="12" t="str">
        <f t="shared" si="506"/>
        <v>LMD_CHK_1</v>
      </c>
      <c r="D2902" s="12" t="str">
        <f t="shared" si="507"/>
        <v>BP_Motor_var</v>
      </c>
      <c r="E2902" s="13" t="str">
        <f t="shared" si="508"/>
        <v>CHP3_M13_M_BP_Motor_var</v>
      </c>
      <c r="F2902" s="14" t="str">
        <f t="shared" si="509"/>
        <v>BP_Motor_var_LMD_CHK_1</v>
      </c>
      <c r="G2902" s="10" t="str">
        <f t="shared" si="510"/>
        <v>CHP3_M13_M_LMD_CHK_1</v>
      </c>
      <c r="H2902" s="10" t="str">
        <f>VLOOKUP(基本表格!E2902,起始地址定义!A:D,4,FALSE)&amp;" "&amp;Q2902</f>
        <v>2435+P1-FH1 3#刨片机润滑油加热器 电机控制 左跑偏1检测</v>
      </c>
      <c r="I2902" s="10" t="str">
        <f t="shared" si="511"/>
        <v>DB1300,X1858.2</v>
      </c>
      <c r="J2902" s="13" t="str">
        <f>VLOOKUP(E2902,起始地址定义!A:D,2,FALSE)</f>
        <v>DB1300</v>
      </c>
      <c r="K2902" s="12" t="str">
        <f t="shared" si="512"/>
        <v>X1858.2</v>
      </c>
      <c r="L2902" s="13">
        <f>VLOOKUP(E2902,起始地址定义!A:D,3,FALSE)</f>
        <v>1850</v>
      </c>
      <c r="M2902" s="14">
        <f>VLOOKUP($F2902,类型描述及偏移量!$C:$H,2,FALSE)</f>
        <v>8.2</v>
      </c>
      <c r="N2902" s="14" t="str">
        <f>VLOOKUP($F2902,类型描述及偏移量!$C:$H,3,FALSE)</f>
        <v>离散</v>
      </c>
      <c r="O2902" s="14" t="str">
        <f>VLOOKUP($F2902,类型描述及偏移量!$C:$H,4,FALSE)</f>
        <v>None</v>
      </c>
      <c r="P2902" s="14" t="str">
        <f>VLOOKUP($F2902,类型描述及偏移量!$C:$H,5,FALSE)</f>
        <v>Yes</v>
      </c>
      <c r="Q2902" s="14" t="str">
        <f>VLOOKUP($F2902,类型描述及偏移量!$C:$H,6,FALSE)</f>
        <v>左跑偏1检测</v>
      </c>
    </row>
    <row r="2903" hidden="1" spans="1:17">
      <c r="A2903" s="12" t="str">
        <f t="shared" si="504"/>
        <v>CHP3</v>
      </c>
      <c r="B2903" s="12" t="str">
        <f t="shared" si="505"/>
        <v>M13_M</v>
      </c>
      <c r="C2903" s="12" t="str">
        <f t="shared" si="506"/>
        <v>LMD_EN</v>
      </c>
      <c r="D2903" s="12" t="str">
        <f t="shared" si="507"/>
        <v>BP_Motor_var</v>
      </c>
      <c r="E2903" s="13" t="str">
        <f t="shared" si="508"/>
        <v>CHP3_M13_M_BP_Motor_var</v>
      </c>
      <c r="F2903" s="14" t="str">
        <f t="shared" si="509"/>
        <v>BP_Motor_var_LMD_EN</v>
      </c>
      <c r="G2903" s="10" t="str">
        <f t="shared" si="510"/>
        <v>CHP3_M13_M_LMD_EN</v>
      </c>
      <c r="H2903" s="10" t="str">
        <f>VLOOKUP(基本表格!E2903,起始地址定义!A:D,4,FALSE)&amp;" "&amp;Q2903</f>
        <v>2435+P1-FH1 3#刨片机润滑油加热器 电机控制 左跑偏保护使能</v>
      </c>
      <c r="I2903" s="10" t="str">
        <f t="shared" si="511"/>
        <v>DB1300,X1858.3</v>
      </c>
      <c r="J2903" s="13" t="str">
        <f>VLOOKUP(E2903,起始地址定义!A:D,2,FALSE)</f>
        <v>DB1300</v>
      </c>
      <c r="K2903" s="12" t="str">
        <f t="shared" si="512"/>
        <v>X1858.3</v>
      </c>
      <c r="L2903" s="13">
        <f>VLOOKUP(E2903,起始地址定义!A:D,3,FALSE)</f>
        <v>1850</v>
      </c>
      <c r="M2903" s="14">
        <f>VLOOKUP($F2903,类型描述及偏移量!$C:$H,2,FALSE)</f>
        <v>8.3</v>
      </c>
      <c r="N2903" s="14" t="str">
        <f>VLOOKUP($F2903,类型描述及偏移量!$C:$H,3,FALSE)</f>
        <v>离散</v>
      </c>
      <c r="O2903" s="14" t="str">
        <f>VLOOKUP($F2903,类型描述及偏移量!$C:$H,4,FALSE)</f>
        <v>None</v>
      </c>
      <c r="P2903" s="14" t="str">
        <f>VLOOKUP($F2903,类型描述及偏移量!$C:$H,5,FALSE)</f>
        <v>No</v>
      </c>
      <c r="Q2903" s="14" t="str">
        <f>VLOOKUP($F2903,类型描述及偏移量!$C:$H,6,FALSE)</f>
        <v>左跑偏保护使能</v>
      </c>
    </row>
    <row r="2904" hidden="1" spans="1:17">
      <c r="A2904" s="12" t="str">
        <f t="shared" si="504"/>
        <v>CHP3</v>
      </c>
      <c r="B2904" s="12" t="str">
        <f t="shared" si="505"/>
        <v>M13_M</v>
      </c>
      <c r="C2904" s="12" t="str">
        <f t="shared" si="506"/>
        <v>LMD_Stop</v>
      </c>
      <c r="D2904" s="12" t="str">
        <f t="shared" si="507"/>
        <v>BP_Motor_var</v>
      </c>
      <c r="E2904" s="13" t="str">
        <f t="shared" si="508"/>
        <v>CHP3_M13_M_BP_Motor_var</v>
      </c>
      <c r="F2904" s="14" t="str">
        <f t="shared" si="509"/>
        <v>BP_Motor_var_LMD_Stop</v>
      </c>
      <c r="G2904" s="10" t="str">
        <f t="shared" si="510"/>
        <v>CHP3_M13_M_LMD_Stop</v>
      </c>
      <c r="H2904" s="10" t="str">
        <f>VLOOKUP(基本表格!E2904,起始地址定义!A:D,4,FALSE)&amp;" "&amp;Q2904</f>
        <v>2435+P1-FH1 3#刨片机润滑油加热器 电机控制 左跑偏导致停机</v>
      </c>
      <c r="I2904" s="10" t="str">
        <f t="shared" si="511"/>
        <v>DB1300,X1858.4</v>
      </c>
      <c r="J2904" s="13" t="str">
        <f>VLOOKUP(E2904,起始地址定义!A:D,2,FALSE)</f>
        <v>DB1300</v>
      </c>
      <c r="K2904" s="12" t="str">
        <f t="shared" si="512"/>
        <v>X1858.4</v>
      </c>
      <c r="L2904" s="13">
        <f>VLOOKUP(E2904,起始地址定义!A:D,3,FALSE)</f>
        <v>1850</v>
      </c>
      <c r="M2904" s="14">
        <f>VLOOKUP($F2904,类型描述及偏移量!$C:$H,2,FALSE)</f>
        <v>8.4</v>
      </c>
      <c r="N2904" s="14" t="str">
        <f>VLOOKUP($F2904,类型描述及偏移量!$C:$H,3,FALSE)</f>
        <v>离散</v>
      </c>
      <c r="O2904" s="14" t="str">
        <f>VLOOKUP($F2904,类型描述及偏移量!$C:$H,4,FALSE)</f>
        <v>On</v>
      </c>
      <c r="P2904" s="14" t="str">
        <f>VLOOKUP($F2904,类型描述及偏移量!$C:$H,5,FALSE)</f>
        <v>Yes</v>
      </c>
      <c r="Q2904" s="14" t="str">
        <f>VLOOKUP($F2904,类型描述及偏移量!$C:$H,6,FALSE)</f>
        <v>左跑偏导致停机</v>
      </c>
    </row>
    <row r="2905" hidden="1" spans="1:17">
      <c r="A2905" s="12" t="str">
        <f t="shared" si="504"/>
        <v>CHP3</v>
      </c>
      <c r="B2905" s="12" t="str">
        <f t="shared" si="505"/>
        <v>M13_M</v>
      </c>
      <c r="C2905" s="12" t="str">
        <f t="shared" si="506"/>
        <v>LMD_Time</v>
      </c>
      <c r="D2905" s="12" t="str">
        <f t="shared" si="507"/>
        <v>BP_Motor_var</v>
      </c>
      <c r="E2905" s="13" t="str">
        <f t="shared" si="508"/>
        <v>CHP3_M13_M_BP_Motor_var</v>
      </c>
      <c r="F2905" s="14" t="str">
        <f t="shared" si="509"/>
        <v>BP_Motor_var_LMD_Time</v>
      </c>
      <c r="G2905" s="10" t="str">
        <f t="shared" si="510"/>
        <v>CHP3_M13_M_LMD_Time</v>
      </c>
      <c r="H2905" s="10" t="str">
        <f>VLOOKUP(基本表格!E2905,起始地址定义!A:D,4,FALSE)&amp;" "&amp;Q2905</f>
        <v>2435+P1-FH1 3#刨片机润滑油加热器 电机控制 左跑偏检测时间</v>
      </c>
      <c r="I2905" s="10" t="str">
        <f t="shared" si="511"/>
        <v>DB1300,INT1860</v>
      </c>
      <c r="J2905" s="13" t="str">
        <f>VLOOKUP(E2905,起始地址定义!A:D,2,FALSE)</f>
        <v>DB1300</v>
      </c>
      <c r="K2905" s="12" t="str">
        <f t="shared" si="512"/>
        <v>INT1860</v>
      </c>
      <c r="L2905" s="13">
        <f>VLOOKUP(E2905,起始地址定义!A:D,3,FALSE)</f>
        <v>1850</v>
      </c>
      <c r="M2905" s="14">
        <f>VLOOKUP($F2905,类型描述及偏移量!$C:$H,2,FALSE)</f>
        <v>10</v>
      </c>
      <c r="N2905" s="14" t="str">
        <f>VLOOKUP($F2905,类型描述及偏移量!$C:$H,3,FALSE)</f>
        <v>整型</v>
      </c>
      <c r="O2905" s="14" t="str">
        <f>VLOOKUP($F2905,类型描述及偏移量!$C:$H,4,FALSE)</f>
        <v>None</v>
      </c>
      <c r="P2905" s="14" t="str">
        <f>VLOOKUP($F2905,类型描述及偏移量!$C:$H,5,FALSE)</f>
        <v>No</v>
      </c>
      <c r="Q2905" s="14" t="str">
        <f>VLOOKUP($F2905,类型描述及偏移量!$C:$H,6,FALSE)</f>
        <v>左跑偏检测时间</v>
      </c>
    </row>
    <row r="2906" hidden="1" spans="1:17">
      <c r="A2906" s="12" t="str">
        <f t="shared" si="504"/>
        <v>CHP3</v>
      </c>
      <c r="B2906" s="12" t="str">
        <f t="shared" si="505"/>
        <v>M13_M</v>
      </c>
      <c r="C2906" s="12" t="str">
        <f t="shared" si="506"/>
        <v>RMD_ALM</v>
      </c>
      <c r="D2906" s="12" t="str">
        <f t="shared" si="507"/>
        <v>BP_Motor_var</v>
      </c>
      <c r="E2906" s="13" t="str">
        <f t="shared" si="508"/>
        <v>CHP3_M13_M_BP_Motor_var</v>
      </c>
      <c r="F2906" s="14" t="str">
        <f t="shared" si="509"/>
        <v>BP_Motor_var_RMD_ALM</v>
      </c>
      <c r="G2906" s="10" t="str">
        <f t="shared" si="510"/>
        <v>CHP3_M13_M_RMD_ALM</v>
      </c>
      <c r="H2906" s="10" t="str">
        <f>VLOOKUP(基本表格!E2906,起始地址定义!A:D,4,FALSE)&amp;" "&amp;Q2906</f>
        <v>2435+P1-FH1 3#刨片机润滑油加热器 电机控制 右 跑偏报警</v>
      </c>
      <c r="I2906" s="10" t="str">
        <f t="shared" si="511"/>
        <v>DB1300,X1862.0</v>
      </c>
      <c r="J2906" s="13" t="str">
        <f>VLOOKUP(E2906,起始地址定义!A:D,2,FALSE)</f>
        <v>DB1300</v>
      </c>
      <c r="K2906" s="12" t="str">
        <f t="shared" si="512"/>
        <v>X1862.0</v>
      </c>
      <c r="L2906" s="13">
        <f>VLOOKUP(E2906,起始地址定义!A:D,3,FALSE)</f>
        <v>1850</v>
      </c>
      <c r="M2906" s="14">
        <f>VLOOKUP($F2906,类型描述及偏移量!$C:$H,2,FALSE)</f>
        <v>12</v>
      </c>
      <c r="N2906" s="14" t="str">
        <f>VLOOKUP($F2906,类型描述及偏移量!$C:$H,3,FALSE)</f>
        <v>离散</v>
      </c>
      <c r="O2906" s="14" t="str">
        <f>VLOOKUP($F2906,类型描述及偏移量!$C:$H,4,FALSE)</f>
        <v>On</v>
      </c>
      <c r="P2906" s="14" t="str">
        <f>VLOOKUP($F2906,类型描述及偏移量!$C:$H,5,FALSE)</f>
        <v>Yes</v>
      </c>
      <c r="Q2906" s="14" t="str">
        <f>VLOOKUP($F2906,类型描述及偏移量!$C:$H,6,FALSE)</f>
        <v>右 跑偏报警</v>
      </c>
    </row>
    <row r="2907" hidden="1" spans="1:17">
      <c r="A2907" s="12" t="str">
        <f t="shared" si="504"/>
        <v>CHP3</v>
      </c>
      <c r="B2907" s="12" t="str">
        <f t="shared" si="505"/>
        <v>M13_M</v>
      </c>
      <c r="C2907" s="12" t="str">
        <f t="shared" si="506"/>
        <v>RMD_CHK_1</v>
      </c>
      <c r="D2907" s="12" t="str">
        <f t="shared" si="507"/>
        <v>BP_Motor_var</v>
      </c>
      <c r="E2907" s="13" t="str">
        <f t="shared" si="508"/>
        <v>CHP3_M13_M_BP_Motor_var</v>
      </c>
      <c r="F2907" s="14" t="str">
        <f t="shared" si="509"/>
        <v>BP_Motor_var_RMD_CHK_1</v>
      </c>
      <c r="G2907" s="10" t="str">
        <f t="shared" si="510"/>
        <v>CHP3_M13_M_RMD_CHK_1</v>
      </c>
      <c r="H2907" s="10" t="str">
        <f>VLOOKUP(基本表格!E2907,起始地址定义!A:D,4,FALSE)&amp;" "&amp;Q2907</f>
        <v>2435+P1-FH1 3#刨片机润滑油加热器 电机控制 右跑偏1检测</v>
      </c>
      <c r="I2907" s="10" t="str">
        <f t="shared" si="511"/>
        <v>DB1300,X1862.1</v>
      </c>
      <c r="J2907" s="13" t="str">
        <f>VLOOKUP(E2907,起始地址定义!A:D,2,FALSE)</f>
        <v>DB1300</v>
      </c>
      <c r="K2907" s="12" t="str">
        <f t="shared" si="512"/>
        <v>X1862.1</v>
      </c>
      <c r="L2907" s="13">
        <f>VLOOKUP(E2907,起始地址定义!A:D,3,FALSE)</f>
        <v>1850</v>
      </c>
      <c r="M2907" s="14">
        <f>VLOOKUP($F2907,类型描述及偏移量!$C:$H,2,FALSE)</f>
        <v>12.1</v>
      </c>
      <c r="N2907" s="14" t="str">
        <f>VLOOKUP($F2907,类型描述及偏移量!$C:$H,3,FALSE)</f>
        <v>离散</v>
      </c>
      <c r="O2907" s="14" t="str">
        <f>VLOOKUP($F2907,类型描述及偏移量!$C:$H,4,FALSE)</f>
        <v>None</v>
      </c>
      <c r="P2907" s="14" t="str">
        <f>VLOOKUP($F2907,类型描述及偏移量!$C:$H,5,FALSE)</f>
        <v>Yes</v>
      </c>
      <c r="Q2907" s="14" t="str">
        <f>VLOOKUP($F2907,类型描述及偏移量!$C:$H,6,FALSE)</f>
        <v>右跑偏1检测</v>
      </c>
    </row>
    <row r="2908" hidden="1" spans="1:17">
      <c r="A2908" s="12" t="str">
        <f t="shared" si="504"/>
        <v>CHP3</v>
      </c>
      <c r="B2908" s="12" t="str">
        <f t="shared" si="505"/>
        <v>M13_M</v>
      </c>
      <c r="C2908" s="12" t="str">
        <f t="shared" si="506"/>
        <v>RMD_EN</v>
      </c>
      <c r="D2908" s="12" t="str">
        <f t="shared" si="507"/>
        <v>BP_Motor_var</v>
      </c>
      <c r="E2908" s="13" t="str">
        <f t="shared" si="508"/>
        <v>CHP3_M13_M_BP_Motor_var</v>
      </c>
      <c r="F2908" s="14" t="str">
        <f t="shared" si="509"/>
        <v>BP_Motor_var_RMD_EN</v>
      </c>
      <c r="G2908" s="10" t="str">
        <f t="shared" si="510"/>
        <v>CHP3_M13_M_RMD_EN</v>
      </c>
      <c r="H2908" s="10" t="str">
        <f>VLOOKUP(基本表格!E2908,起始地址定义!A:D,4,FALSE)&amp;" "&amp;Q2908</f>
        <v>2435+P1-FH1 3#刨片机润滑油加热器 电机控制 右跑偏保护使能</v>
      </c>
      <c r="I2908" s="10" t="str">
        <f t="shared" si="511"/>
        <v>DB1300,X1862.2</v>
      </c>
      <c r="J2908" s="13" t="str">
        <f>VLOOKUP(E2908,起始地址定义!A:D,2,FALSE)</f>
        <v>DB1300</v>
      </c>
      <c r="K2908" s="12" t="str">
        <f t="shared" si="512"/>
        <v>X1862.2</v>
      </c>
      <c r="L2908" s="13">
        <f>VLOOKUP(E2908,起始地址定义!A:D,3,FALSE)</f>
        <v>1850</v>
      </c>
      <c r="M2908" s="14">
        <f>VLOOKUP($F2908,类型描述及偏移量!$C:$H,2,FALSE)</f>
        <v>12.2</v>
      </c>
      <c r="N2908" s="14" t="str">
        <f>VLOOKUP($F2908,类型描述及偏移量!$C:$H,3,FALSE)</f>
        <v>离散</v>
      </c>
      <c r="O2908" s="14" t="str">
        <f>VLOOKUP($F2908,类型描述及偏移量!$C:$H,4,FALSE)</f>
        <v>None</v>
      </c>
      <c r="P2908" s="14" t="str">
        <f>VLOOKUP($F2908,类型描述及偏移量!$C:$H,5,FALSE)</f>
        <v>No</v>
      </c>
      <c r="Q2908" s="14" t="str">
        <f>VLOOKUP($F2908,类型描述及偏移量!$C:$H,6,FALSE)</f>
        <v>右跑偏保护使能</v>
      </c>
    </row>
    <row r="2909" hidden="1" spans="1:17">
      <c r="A2909" s="12" t="str">
        <f t="shared" si="504"/>
        <v>CHP3</v>
      </c>
      <c r="B2909" s="12" t="str">
        <f t="shared" si="505"/>
        <v>M13_M</v>
      </c>
      <c r="C2909" s="12" t="str">
        <f t="shared" si="506"/>
        <v>RMD_Stop</v>
      </c>
      <c r="D2909" s="12" t="str">
        <f t="shared" si="507"/>
        <v>BP_Motor_var</v>
      </c>
      <c r="E2909" s="13" t="str">
        <f t="shared" si="508"/>
        <v>CHP3_M13_M_BP_Motor_var</v>
      </c>
      <c r="F2909" s="14" t="str">
        <f t="shared" si="509"/>
        <v>BP_Motor_var_RMD_Stop</v>
      </c>
      <c r="G2909" s="10" t="str">
        <f t="shared" si="510"/>
        <v>CHP3_M13_M_RMD_Stop</v>
      </c>
      <c r="H2909" s="10" t="str">
        <f>VLOOKUP(基本表格!E2909,起始地址定义!A:D,4,FALSE)&amp;" "&amp;Q2909</f>
        <v>2435+P1-FH1 3#刨片机润滑油加热器 电机控制 右跑偏导致停机</v>
      </c>
      <c r="I2909" s="10" t="str">
        <f t="shared" si="511"/>
        <v>DB1300,X1862.3</v>
      </c>
      <c r="J2909" s="13" t="str">
        <f>VLOOKUP(E2909,起始地址定义!A:D,2,FALSE)</f>
        <v>DB1300</v>
      </c>
      <c r="K2909" s="12" t="str">
        <f t="shared" si="512"/>
        <v>X1862.3</v>
      </c>
      <c r="L2909" s="13">
        <f>VLOOKUP(E2909,起始地址定义!A:D,3,FALSE)</f>
        <v>1850</v>
      </c>
      <c r="M2909" s="14">
        <f>VLOOKUP($F2909,类型描述及偏移量!$C:$H,2,FALSE)</f>
        <v>12.3</v>
      </c>
      <c r="N2909" s="14" t="str">
        <f>VLOOKUP($F2909,类型描述及偏移量!$C:$H,3,FALSE)</f>
        <v>离散</v>
      </c>
      <c r="O2909" s="14" t="str">
        <f>VLOOKUP($F2909,类型描述及偏移量!$C:$H,4,FALSE)</f>
        <v>On</v>
      </c>
      <c r="P2909" s="14" t="str">
        <f>VLOOKUP($F2909,类型描述及偏移量!$C:$H,5,FALSE)</f>
        <v>Yes</v>
      </c>
      <c r="Q2909" s="14" t="str">
        <f>VLOOKUP($F2909,类型描述及偏移量!$C:$H,6,FALSE)</f>
        <v>右跑偏导致停机</v>
      </c>
    </row>
    <row r="2910" hidden="1" spans="1:17">
      <c r="A2910" s="12" t="str">
        <f t="shared" si="504"/>
        <v>CHP3</v>
      </c>
      <c r="B2910" s="12" t="str">
        <f t="shared" si="505"/>
        <v>M13_M</v>
      </c>
      <c r="C2910" s="12" t="str">
        <f t="shared" si="506"/>
        <v>RMD_Time</v>
      </c>
      <c r="D2910" s="12" t="str">
        <f t="shared" si="507"/>
        <v>BP_Motor_var</v>
      </c>
      <c r="E2910" s="13" t="str">
        <f t="shared" si="508"/>
        <v>CHP3_M13_M_BP_Motor_var</v>
      </c>
      <c r="F2910" s="14" t="str">
        <f t="shared" si="509"/>
        <v>BP_Motor_var_RMD_Time</v>
      </c>
      <c r="G2910" s="10" t="str">
        <f t="shared" si="510"/>
        <v>CHP3_M13_M_RMD_Time</v>
      </c>
      <c r="H2910" s="10" t="str">
        <f>VLOOKUP(基本表格!E2910,起始地址定义!A:D,4,FALSE)&amp;" "&amp;Q2910</f>
        <v>2435+P1-FH1 3#刨片机润滑油加热器 电机控制 右跑偏检测时间</v>
      </c>
      <c r="I2910" s="10" t="str">
        <f t="shared" si="511"/>
        <v>DB1300,INT1864</v>
      </c>
      <c r="J2910" s="13" t="str">
        <f>VLOOKUP(E2910,起始地址定义!A:D,2,FALSE)</f>
        <v>DB1300</v>
      </c>
      <c r="K2910" s="12" t="str">
        <f t="shared" si="512"/>
        <v>INT1864</v>
      </c>
      <c r="L2910" s="13">
        <f>VLOOKUP(E2910,起始地址定义!A:D,3,FALSE)</f>
        <v>1850</v>
      </c>
      <c r="M2910" s="14">
        <f>VLOOKUP($F2910,类型描述及偏移量!$C:$H,2,FALSE)</f>
        <v>14</v>
      </c>
      <c r="N2910" s="14" t="str">
        <f>VLOOKUP($F2910,类型描述及偏移量!$C:$H,3,FALSE)</f>
        <v>整型</v>
      </c>
      <c r="O2910" s="14" t="str">
        <f>VLOOKUP($F2910,类型描述及偏移量!$C:$H,4,FALSE)</f>
        <v>None</v>
      </c>
      <c r="P2910" s="14" t="str">
        <f>VLOOKUP($F2910,类型描述及偏移量!$C:$H,5,FALSE)</f>
        <v>No</v>
      </c>
      <c r="Q2910" s="14" t="str">
        <f>VLOOKUP($F2910,类型描述及偏移量!$C:$H,6,FALSE)</f>
        <v>右跑偏检测时间</v>
      </c>
    </row>
    <row r="2911" hidden="1" spans="1:17">
      <c r="A2911" s="12" t="str">
        <f t="shared" si="504"/>
        <v>CHP3</v>
      </c>
      <c r="B2911" s="12" t="str">
        <f t="shared" si="505"/>
        <v>M13_M</v>
      </c>
      <c r="C2911" s="12" t="str">
        <f t="shared" si="506"/>
        <v>Motor_Delta</v>
      </c>
      <c r="D2911" s="12" t="str">
        <f t="shared" si="507"/>
        <v>BP_Motor_var</v>
      </c>
      <c r="E2911" s="13" t="str">
        <f t="shared" si="508"/>
        <v>CHP3_M13_M_BP_Motor_var</v>
      </c>
      <c r="F2911" s="14" t="str">
        <f t="shared" si="509"/>
        <v>BP_Motor_var_Motor_Delta</v>
      </c>
      <c r="G2911" s="10" t="str">
        <f t="shared" si="510"/>
        <v>CHP3_M13_M_Motor_Delta</v>
      </c>
      <c r="H2911" s="10" t="str">
        <f>VLOOKUP(基本表格!E2911,起始地址定义!A:D,4,FALSE)&amp;" "&amp;Q2911</f>
        <v>2435+P1-FH1 3#刨片机润滑油加热器 电机控制 三角型</v>
      </c>
      <c r="I2911" s="10" t="str">
        <f t="shared" si="511"/>
        <v>DB1300,X1866.0</v>
      </c>
      <c r="J2911" s="13" t="str">
        <f>VLOOKUP(E2911,起始地址定义!A:D,2,FALSE)</f>
        <v>DB1300</v>
      </c>
      <c r="K2911" s="12" t="str">
        <f t="shared" si="512"/>
        <v>X1866.0</v>
      </c>
      <c r="L2911" s="13">
        <f>VLOOKUP(E2911,起始地址定义!A:D,3,FALSE)</f>
        <v>1850</v>
      </c>
      <c r="M2911" s="14">
        <f>VLOOKUP($F2911,类型描述及偏移量!$C:$H,2,FALSE)</f>
        <v>16</v>
      </c>
      <c r="N2911" s="14" t="str">
        <f>VLOOKUP($F2911,类型描述及偏移量!$C:$H,3,FALSE)</f>
        <v>离散</v>
      </c>
      <c r="O2911" s="14" t="str">
        <f>VLOOKUP($F2911,类型描述及偏移量!$C:$H,4,FALSE)</f>
        <v>None</v>
      </c>
      <c r="P2911" s="14" t="str">
        <f>VLOOKUP($F2911,类型描述及偏移量!$C:$H,5,FALSE)</f>
        <v>Yes</v>
      </c>
      <c r="Q2911" s="14" t="str">
        <f>VLOOKUP($F2911,类型描述及偏移量!$C:$H,6,FALSE)</f>
        <v>三角型</v>
      </c>
    </row>
    <row r="2912" hidden="1" spans="1:17">
      <c r="A2912" s="12" t="str">
        <f t="shared" si="504"/>
        <v>CHP3</v>
      </c>
      <c r="B2912" s="12" t="str">
        <f t="shared" si="505"/>
        <v>M13_M</v>
      </c>
      <c r="C2912" s="12" t="str">
        <f t="shared" si="506"/>
        <v>Motor_Wye</v>
      </c>
      <c r="D2912" s="12" t="str">
        <f t="shared" si="507"/>
        <v>BP_Motor_var</v>
      </c>
      <c r="E2912" s="13" t="str">
        <f t="shared" si="508"/>
        <v>CHP3_M13_M_BP_Motor_var</v>
      </c>
      <c r="F2912" s="14" t="str">
        <f t="shared" si="509"/>
        <v>BP_Motor_var_Motor_Wye</v>
      </c>
      <c r="G2912" s="10" t="str">
        <f t="shared" si="510"/>
        <v>CHP3_M13_M_Motor_Wye</v>
      </c>
      <c r="H2912" s="10" t="str">
        <f>VLOOKUP(基本表格!E2912,起始地址定义!A:D,4,FALSE)&amp;" "&amp;Q2912</f>
        <v>2435+P1-FH1 3#刨片机润滑油加热器 电机控制 星型</v>
      </c>
      <c r="I2912" s="10" t="str">
        <f t="shared" si="511"/>
        <v>DB1300,X1866.1</v>
      </c>
      <c r="J2912" s="13" t="str">
        <f>VLOOKUP(E2912,起始地址定义!A:D,2,FALSE)</f>
        <v>DB1300</v>
      </c>
      <c r="K2912" s="12" t="str">
        <f t="shared" si="512"/>
        <v>X1866.1</v>
      </c>
      <c r="L2912" s="13">
        <f>VLOOKUP(E2912,起始地址定义!A:D,3,FALSE)</f>
        <v>1850</v>
      </c>
      <c r="M2912" s="14">
        <f>VLOOKUP($F2912,类型描述及偏移量!$C:$H,2,FALSE)</f>
        <v>16.1</v>
      </c>
      <c r="N2912" s="14" t="str">
        <f>VLOOKUP($F2912,类型描述及偏移量!$C:$H,3,FALSE)</f>
        <v>离散</v>
      </c>
      <c r="O2912" s="14" t="str">
        <f>VLOOKUP($F2912,类型描述及偏移量!$C:$H,4,FALSE)</f>
        <v>None</v>
      </c>
      <c r="P2912" s="14" t="str">
        <f>VLOOKUP($F2912,类型描述及偏移量!$C:$H,5,FALSE)</f>
        <v>Yes</v>
      </c>
      <c r="Q2912" s="14" t="str">
        <f>VLOOKUP($F2912,类型描述及偏移量!$C:$H,6,FALSE)</f>
        <v>星型</v>
      </c>
    </row>
    <row r="2913" hidden="1" spans="1:17">
      <c r="A2913" s="12" t="str">
        <f t="shared" si="504"/>
        <v>CHP3</v>
      </c>
      <c r="B2913" s="12" t="str">
        <f t="shared" si="505"/>
        <v>M13_M</v>
      </c>
      <c r="C2913" s="12" t="str">
        <f t="shared" si="506"/>
        <v>MSD</v>
      </c>
      <c r="D2913" s="12" t="str">
        <f t="shared" si="507"/>
        <v>BP_Motor_var</v>
      </c>
      <c r="E2913" s="13" t="str">
        <f t="shared" si="508"/>
        <v>CHP3_M13_M_BP_Motor_var</v>
      </c>
      <c r="F2913" s="14" t="str">
        <f t="shared" si="509"/>
        <v>BP_Motor_var_MSD</v>
      </c>
      <c r="G2913" s="10" t="str">
        <f t="shared" si="510"/>
        <v>CHP3_M13_M_MSD</v>
      </c>
      <c r="H2913" s="10" t="str">
        <f>VLOOKUP(基本表格!E2913,起始地址定义!A:D,4,FALSE)&amp;" "&amp;Q2913</f>
        <v>2435+P1-FH1 3#刨片机润滑油加热器 电机控制 维修开关</v>
      </c>
      <c r="I2913" s="10" t="str">
        <f t="shared" si="511"/>
        <v>DB1300,X1866.2</v>
      </c>
      <c r="J2913" s="13" t="str">
        <f>VLOOKUP(E2913,起始地址定义!A:D,2,FALSE)</f>
        <v>DB1300</v>
      </c>
      <c r="K2913" s="12" t="str">
        <f t="shared" si="512"/>
        <v>X1866.2</v>
      </c>
      <c r="L2913" s="13">
        <f>VLOOKUP(E2913,起始地址定义!A:D,3,FALSE)</f>
        <v>1850</v>
      </c>
      <c r="M2913" s="14">
        <f>VLOOKUP($F2913,类型描述及偏移量!$C:$H,2,FALSE)</f>
        <v>16.2</v>
      </c>
      <c r="N2913" s="14" t="str">
        <f>VLOOKUP($F2913,类型描述及偏移量!$C:$H,3,FALSE)</f>
        <v>离散</v>
      </c>
      <c r="O2913" s="14" t="str">
        <f>VLOOKUP($F2913,类型描述及偏移量!$C:$H,4,FALSE)</f>
        <v>On</v>
      </c>
      <c r="P2913" s="14" t="str">
        <f>VLOOKUP($F2913,类型描述及偏移量!$C:$H,5,FALSE)</f>
        <v>Yes</v>
      </c>
      <c r="Q2913" s="14" t="str">
        <f>VLOOKUP($F2913,类型描述及偏移量!$C:$H,6,FALSE)</f>
        <v>维修开关</v>
      </c>
    </row>
    <row r="2914" hidden="1" spans="1:17">
      <c r="A2914" s="12" t="str">
        <f t="shared" si="504"/>
        <v>CHP3</v>
      </c>
      <c r="B2914" s="12" t="str">
        <f t="shared" si="505"/>
        <v>M13_M</v>
      </c>
      <c r="C2914" s="12" t="str">
        <f t="shared" si="506"/>
        <v>LMD_CHK_2</v>
      </c>
      <c r="D2914" s="12" t="str">
        <f t="shared" si="507"/>
        <v>BP_Motor_var</v>
      </c>
      <c r="E2914" s="13" t="str">
        <f t="shared" si="508"/>
        <v>CHP3_M13_M_BP_Motor_var</v>
      </c>
      <c r="F2914" s="14" t="str">
        <f t="shared" si="509"/>
        <v>BP_Motor_var_LMD_CHK_2</v>
      </c>
      <c r="G2914" s="10" t="str">
        <f t="shared" si="510"/>
        <v>CHP3_M13_M_LMD_CHK_2</v>
      </c>
      <c r="H2914" s="10" t="str">
        <f>VLOOKUP(基本表格!E2914,起始地址定义!A:D,4,FALSE)&amp;" "&amp;Q2914</f>
        <v>2435+P1-FH1 3#刨片机润滑油加热器 电机控制 左跑偏2检测</v>
      </c>
      <c r="I2914" s="10" t="str">
        <f t="shared" si="511"/>
        <v>DB1300,X1866.3</v>
      </c>
      <c r="J2914" s="13" t="str">
        <f>VLOOKUP(E2914,起始地址定义!A:D,2,FALSE)</f>
        <v>DB1300</v>
      </c>
      <c r="K2914" s="12" t="str">
        <f t="shared" si="512"/>
        <v>X1866.3</v>
      </c>
      <c r="L2914" s="13">
        <f>VLOOKUP(E2914,起始地址定义!A:D,3,FALSE)</f>
        <v>1850</v>
      </c>
      <c r="M2914" s="14">
        <f>VLOOKUP($F2914,类型描述及偏移量!$C:$H,2,FALSE)</f>
        <v>16.3</v>
      </c>
      <c r="N2914" s="14" t="str">
        <f>VLOOKUP($F2914,类型描述及偏移量!$C:$H,3,FALSE)</f>
        <v>离散</v>
      </c>
      <c r="O2914" s="14" t="str">
        <f>VLOOKUP($F2914,类型描述及偏移量!$C:$H,4,FALSE)</f>
        <v>None</v>
      </c>
      <c r="P2914" s="14" t="str">
        <f>VLOOKUP($F2914,类型描述及偏移量!$C:$H,5,FALSE)</f>
        <v>Yes</v>
      </c>
      <c r="Q2914" s="14" t="str">
        <f>VLOOKUP($F2914,类型描述及偏移量!$C:$H,6,FALSE)</f>
        <v>左跑偏2检测</v>
      </c>
    </row>
    <row r="2915" hidden="1" spans="1:17">
      <c r="A2915" s="12" t="str">
        <f t="shared" si="504"/>
        <v>CHP3</v>
      </c>
      <c r="B2915" s="12" t="str">
        <f t="shared" si="505"/>
        <v>M13_M</v>
      </c>
      <c r="C2915" s="12" t="str">
        <f t="shared" si="506"/>
        <v>RMD_CHK_2</v>
      </c>
      <c r="D2915" s="12" t="str">
        <f t="shared" si="507"/>
        <v>BP_Motor_var</v>
      </c>
      <c r="E2915" s="13" t="str">
        <f t="shared" si="508"/>
        <v>CHP3_M13_M_BP_Motor_var</v>
      </c>
      <c r="F2915" s="14" t="str">
        <f t="shared" si="509"/>
        <v>BP_Motor_var_RMD_CHK_2</v>
      </c>
      <c r="G2915" s="10" t="str">
        <f t="shared" si="510"/>
        <v>CHP3_M13_M_RMD_CHK_2</v>
      </c>
      <c r="H2915" s="10" t="str">
        <f>VLOOKUP(基本表格!E2915,起始地址定义!A:D,4,FALSE)&amp;" "&amp;Q2915</f>
        <v>2435+P1-FH1 3#刨片机润滑油加热器 电机控制 右跑偏2检测</v>
      </c>
      <c r="I2915" s="10" t="str">
        <f t="shared" si="511"/>
        <v>DB1300,X1866.4</v>
      </c>
      <c r="J2915" s="13" t="str">
        <f>VLOOKUP(E2915,起始地址定义!A:D,2,FALSE)</f>
        <v>DB1300</v>
      </c>
      <c r="K2915" s="12" t="str">
        <f t="shared" si="512"/>
        <v>X1866.4</v>
      </c>
      <c r="L2915" s="13">
        <f>VLOOKUP(E2915,起始地址定义!A:D,3,FALSE)</f>
        <v>1850</v>
      </c>
      <c r="M2915" s="14">
        <f>VLOOKUP($F2915,类型描述及偏移量!$C:$H,2,FALSE)</f>
        <v>16.4</v>
      </c>
      <c r="N2915" s="14" t="str">
        <f>VLOOKUP($F2915,类型描述及偏移量!$C:$H,3,FALSE)</f>
        <v>离散</v>
      </c>
      <c r="O2915" s="14" t="str">
        <f>VLOOKUP($F2915,类型描述及偏移量!$C:$H,4,FALSE)</f>
        <v>None</v>
      </c>
      <c r="P2915" s="14" t="str">
        <f>VLOOKUP($F2915,类型描述及偏移量!$C:$H,5,FALSE)</f>
        <v>Yes</v>
      </c>
      <c r="Q2915" s="14" t="str">
        <f>VLOOKUP($F2915,类型描述及偏移量!$C:$H,6,FALSE)</f>
        <v>右跑偏2检测</v>
      </c>
    </row>
    <row r="2916" hidden="1" spans="1:17">
      <c r="A2916" s="12" t="str">
        <f t="shared" si="504"/>
        <v>CHP3</v>
      </c>
      <c r="B2916" s="12" t="str">
        <f t="shared" si="505"/>
        <v>M13_M</v>
      </c>
      <c r="C2916" s="12" t="str">
        <f t="shared" si="506"/>
        <v>InterStarTime</v>
      </c>
      <c r="D2916" s="12" t="str">
        <f t="shared" si="507"/>
        <v>BP_Motor_var</v>
      </c>
      <c r="E2916" s="13" t="str">
        <f t="shared" si="508"/>
        <v>CHP3_M13_M_BP_Motor_var</v>
      </c>
      <c r="F2916" s="14" t="str">
        <f t="shared" si="509"/>
        <v>BP_Motor_var_InterStarTime</v>
      </c>
      <c r="G2916" s="10" t="str">
        <f t="shared" si="510"/>
        <v>CHP3_M13_M_InterStarTime</v>
      </c>
      <c r="H2916" s="10" t="str">
        <f>VLOOKUP(基本表格!E2916,起始地址定义!A:D,4,FALSE)&amp;" "&amp;Q2916</f>
        <v>2435+P1-FH1 3#刨片机润滑油加热器 电机控制 联动启动延时</v>
      </c>
      <c r="I2916" s="10" t="str">
        <f t="shared" si="511"/>
        <v>DB1300,INT1868</v>
      </c>
      <c r="J2916" s="13" t="str">
        <f>VLOOKUP(E2916,起始地址定义!A:D,2,FALSE)</f>
        <v>DB1300</v>
      </c>
      <c r="K2916" s="12" t="str">
        <f t="shared" si="512"/>
        <v>INT1868</v>
      </c>
      <c r="L2916" s="13">
        <f>VLOOKUP(E2916,起始地址定义!A:D,3,FALSE)</f>
        <v>1850</v>
      </c>
      <c r="M2916" s="14">
        <f>VLOOKUP($F2916,类型描述及偏移量!$C:$H,2,FALSE)</f>
        <v>18</v>
      </c>
      <c r="N2916" s="14" t="str">
        <f>VLOOKUP($F2916,类型描述及偏移量!$C:$H,3,FALSE)</f>
        <v>整型</v>
      </c>
      <c r="O2916" s="14" t="str">
        <f>VLOOKUP($F2916,类型描述及偏移量!$C:$H,4,FALSE)</f>
        <v>None</v>
      </c>
      <c r="P2916" s="14" t="str">
        <f>VLOOKUP($F2916,类型描述及偏移量!$C:$H,5,FALSE)</f>
        <v>No</v>
      </c>
      <c r="Q2916" s="14" t="str">
        <f>VLOOKUP($F2916,类型描述及偏移量!$C:$H,6,FALSE)</f>
        <v>联动启动延时</v>
      </c>
    </row>
    <row r="2917" hidden="1" spans="1:17">
      <c r="A2917" s="12" t="str">
        <f t="shared" si="504"/>
        <v>CHP3</v>
      </c>
      <c r="B2917" s="12" t="str">
        <f t="shared" si="505"/>
        <v>M13_M</v>
      </c>
      <c r="C2917" s="12" t="str">
        <f t="shared" si="506"/>
        <v>Alt_TMR</v>
      </c>
      <c r="D2917" s="12" t="str">
        <f t="shared" si="507"/>
        <v>BP_Motor_var</v>
      </c>
      <c r="E2917" s="13" t="str">
        <f t="shared" si="508"/>
        <v>CHP3_M13_M_BP_Motor_var</v>
      </c>
      <c r="F2917" s="14" t="str">
        <f t="shared" si="509"/>
        <v>BP_Motor_var_Alt_TMR</v>
      </c>
      <c r="G2917" s="10" t="str">
        <f t="shared" si="510"/>
        <v>CHP3_M13_M_Alt_TMR</v>
      </c>
      <c r="H2917" s="10" t="str">
        <f>VLOOKUP(基本表格!E2917,起始地址定义!A:D,4,FALSE)&amp;" "&amp;Q2917</f>
        <v>2435+P1-FH1 3#刨片机润滑油加热器 电机控制 起动转换时间 秒</v>
      </c>
      <c r="I2917" s="10" t="str">
        <f t="shared" si="511"/>
        <v>DB1300,INT1870</v>
      </c>
      <c r="J2917" s="13" t="str">
        <f>VLOOKUP(E2917,起始地址定义!A:D,2,FALSE)</f>
        <v>DB1300</v>
      </c>
      <c r="K2917" s="12" t="str">
        <f t="shared" si="512"/>
        <v>INT1870</v>
      </c>
      <c r="L2917" s="13">
        <f>VLOOKUP(E2917,起始地址定义!A:D,3,FALSE)</f>
        <v>1850</v>
      </c>
      <c r="M2917" s="14">
        <f>VLOOKUP($F2917,类型描述及偏移量!$C:$H,2,FALSE)</f>
        <v>20</v>
      </c>
      <c r="N2917" s="14" t="str">
        <f>VLOOKUP($F2917,类型描述及偏移量!$C:$H,3,FALSE)</f>
        <v>整型</v>
      </c>
      <c r="O2917" s="14" t="str">
        <f>VLOOKUP($F2917,类型描述及偏移量!$C:$H,4,FALSE)</f>
        <v>None</v>
      </c>
      <c r="P2917" s="14" t="str">
        <f>VLOOKUP($F2917,类型描述及偏移量!$C:$H,5,FALSE)</f>
        <v>No</v>
      </c>
      <c r="Q2917" s="14" t="str">
        <f>VLOOKUP($F2917,类型描述及偏移量!$C:$H,6,FALSE)</f>
        <v>起动转换时间 秒</v>
      </c>
    </row>
    <row r="2918" hidden="1" spans="1:17">
      <c r="A2918" s="12" t="str">
        <f t="shared" si="504"/>
        <v>CHP3</v>
      </c>
      <c r="B2918" s="12" t="str">
        <f t="shared" si="505"/>
        <v>M14_M</v>
      </c>
      <c r="C2918" s="12" t="str">
        <f t="shared" si="506"/>
        <v>Enable</v>
      </c>
      <c r="D2918" s="12" t="str">
        <f t="shared" si="507"/>
        <v>BP_Motor_var</v>
      </c>
      <c r="E2918" s="13" t="str">
        <f t="shared" si="508"/>
        <v>CHP3_M14_M_BP_Motor_var</v>
      </c>
      <c r="F2918" s="14" t="str">
        <f t="shared" si="509"/>
        <v>BP_Motor_var_Enable</v>
      </c>
      <c r="G2918" s="10" t="str">
        <f t="shared" si="510"/>
        <v>CHP3_M14_M_Enable</v>
      </c>
      <c r="H2918" s="10" t="str">
        <f>VLOOKUP(基本表格!E2918,起始地址定义!A:D,4,FALSE)&amp;" "&amp;Q2918</f>
        <v>Spare 备用 电机控制 使能</v>
      </c>
      <c r="I2918" s="10" t="str">
        <f t="shared" si="511"/>
        <v>DB1300,X1900.0</v>
      </c>
      <c r="J2918" s="13" t="str">
        <f>VLOOKUP(E2918,起始地址定义!A:D,2,FALSE)</f>
        <v>DB1300</v>
      </c>
      <c r="K2918" s="12" t="str">
        <f t="shared" si="512"/>
        <v>X1900.0</v>
      </c>
      <c r="L2918" s="13">
        <f>VLOOKUP(E2918,起始地址定义!A:D,3,FALSE)</f>
        <v>1900</v>
      </c>
      <c r="M2918" s="14">
        <f>VLOOKUP($F2918,类型描述及偏移量!$C:$H,2,FALSE)</f>
        <v>0</v>
      </c>
      <c r="N2918" s="14" t="str">
        <f>VLOOKUP($F2918,类型描述及偏移量!$C:$H,3,FALSE)</f>
        <v>离散</v>
      </c>
      <c r="O2918" s="14" t="str">
        <f>VLOOKUP($F2918,类型描述及偏移量!$C:$H,4,FALSE)</f>
        <v>None</v>
      </c>
      <c r="P2918" s="14" t="str">
        <f>VLOOKUP($F2918,类型描述及偏移量!$C:$H,5,FALSE)</f>
        <v>No</v>
      </c>
      <c r="Q2918" s="14" t="str">
        <f>VLOOKUP($F2918,类型描述及偏移量!$C:$H,6,FALSE)</f>
        <v>使能</v>
      </c>
    </row>
    <row r="2919" hidden="1" spans="1:17">
      <c r="A2919" s="12" t="str">
        <f t="shared" si="504"/>
        <v>CHP3</v>
      </c>
      <c r="B2919" s="12" t="str">
        <f t="shared" si="505"/>
        <v>M14_M</v>
      </c>
      <c r="C2919" s="12" t="str">
        <f t="shared" si="506"/>
        <v>Auto_Status</v>
      </c>
      <c r="D2919" s="12" t="str">
        <f t="shared" si="507"/>
        <v>BP_Motor_var</v>
      </c>
      <c r="E2919" s="13" t="str">
        <f t="shared" si="508"/>
        <v>CHP3_M14_M_BP_Motor_var</v>
      </c>
      <c r="F2919" s="14" t="str">
        <f t="shared" si="509"/>
        <v>BP_Motor_var_Auto_Status</v>
      </c>
      <c r="G2919" s="10" t="str">
        <f t="shared" si="510"/>
        <v>CHP3_M14_M_Auto_Status</v>
      </c>
      <c r="H2919" s="10" t="str">
        <f>VLOOKUP(基本表格!E2919,起始地址定义!A:D,4,FALSE)&amp;" "&amp;Q2919</f>
        <v>Spare 备用 电机控制 手自动状态</v>
      </c>
      <c r="I2919" s="10" t="str">
        <f t="shared" si="511"/>
        <v>DB1300,X1900.3</v>
      </c>
      <c r="J2919" s="13" t="str">
        <f>VLOOKUP(E2919,起始地址定义!A:D,2,FALSE)</f>
        <v>DB1300</v>
      </c>
      <c r="K2919" s="12" t="str">
        <f t="shared" si="512"/>
        <v>X1900.3</v>
      </c>
      <c r="L2919" s="13">
        <f>VLOOKUP(E2919,起始地址定义!A:D,3,FALSE)</f>
        <v>1900</v>
      </c>
      <c r="M2919" s="14">
        <f>VLOOKUP($F2919,类型描述及偏移量!$C:$H,2,FALSE)</f>
        <v>0.3</v>
      </c>
      <c r="N2919" s="14" t="str">
        <f>VLOOKUP($F2919,类型描述及偏移量!$C:$H,3,FALSE)</f>
        <v>离散</v>
      </c>
      <c r="O2919" s="14" t="str">
        <f>VLOOKUP($F2919,类型描述及偏移量!$C:$H,4,FALSE)</f>
        <v>None</v>
      </c>
      <c r="P2919" s="14" t="str">
        <f>VLOOKUP($F2919,类型描述及偏移量!$C:$H,5,FALSE)</f>
        <v>Yes</v>
      </c>
      <c r="Q2919" s="14" t="str">
        <f>VLOOKUP($F2919,类型描述及偏移量!$C:$H,6,FALSE)</f>
        <v>手自动状态</v>
      </c>
    </row>
    <row r="2920" hidden="1" spans="1:17">
      <c r="A2920" s="12" t="str">
        <f t="shared" si="504"/>
        <v>CHP3</v>
      </c>
      <c r="B2920" s="12" t="str">
        <f t="shared" si="505"/>
        <v>M14_M</v>
      </c>
      <c r="C2920" s="12" t="str">
        <f t="shared" si="506"/>
        <v>Loc_Rem</v>
      </c>
      <c r="D2920" s="12" t="str">
        <f t="shared" si="507"/>
        <v>BP_Motor_var</v>
      </c>
      <c r="E2920" s="13" t="str">
        <f t="shared" si="508"/>
        <v>CHP3_M14_M_BP_Motor_var</v>
      </c>
      <c r="F2920" s="14" t="str">
        <f t="shared" si="509"/>
        <v>BP_Motor_var_Loc_Rem</v>
      </c>
      <c r="G2920" s="10" t="str">
        <f t="shared" si="510"/>
        <v>CHP3_M14_M_Loc_Rem</v>
      </c>
      <c r="H2920" s="10" t="str">
        <f>VLOOKUP(基本表格!E2920,起始地址定义!A:D,4,FALSE)&amp;" "&amp;Q2920</f>
        <v>Spare 备用 电机控制 本地/远程(检修/待机）</v>
      </c>
      <c r="I2920" s="10" t="str">
        <f t="shared" si="511"/>
        <v>DB1300,X1900.4</v>
      </c>
      <c r="J2920" s="13" t="str">
        <f>VLOOKUP(E2920,起始地址定义!A:D,2,FALSE)</f>
        <v>DB1300</v>
      </c>
      <c r="K2920" s="12" t="str">
        <f t="shared" si="512"/>
        <v>X1900.4</v>
      </c>
      <c r="L2920" s="13">
        <f>VLOOKUP(E2920,起始地址定义!A:D,3,FALSE)</f>
        <v>1900</v>
      </c>
      <c r="M2920" s="14">
        <f>VLOOKUP($F2920,类型描述及偏移量!$C:$H,2,FALSE)</f>
        <v>0.4</v>
      </c>
      <c r="N2920" s="14" t="str">
        <f>VLOOKUP($F2920,类型描述及偏移量!$C:$H,3,FALSE)</f>
        <v>离散</v>
      </c>
      <c r="O2920" s="14" t="str">
        <f>VLOOKUP($F2920,类型描述及偏移量!$C:$H,4,FALSE)</f>
        <v>None</v>
      </c>
      <c r="P2920" s="14" t="str">
        <f>VLOOKUP($F2920,类型描述及偏移量!$C:$H,5,FALSE)</f>
        <v>Yes</v>
      </c>
      <c r="Q2920" s="14" t="str">
        <f>VLOOKUP($F2920,类型描述及偏移量!$C:$H,6,FALSE)</f>
        <v>本地/远程(检修/待机）</v>
      </c>
    </row>
    <row r="2921" hidden="1" spans="1:17">
      <c r="A2921" s="12" t="str">
        <f t="shared" si="504"/>
        <v>CHP3</v>
      </c>
      <c r="B2921" s="12" t="str">
        <f t="shared" si="505"/>
        <v>M14_M</v>
      </c>
      <c r="C2921" s="12" t="str">
        <f t="shared" si="506"/>
        <v>ON_HMI</v>
      </c>
      <c r="D2921" s="12" t="str">
        <f t="shared" si="507"/>
        <v>BP_Motor_var</v>
      </c>
      <c r="E2921" s="13" t="str">
        <f t="shared" si="508"/>
        <v>CHP3_M14_M_BP_Motor_var</v>
      </c>
      <c r="F2921" s="14" t="str">
        <f t="shared" si="509"/>
        <v>BP_Motor_var_ON_HMI</v>
      </c>
      <c r="G2921" s="10" t="str">
        <f t="shared" si="510"/>
        <v>CHP3_M14_M_ON_HMI</v>
      </c>
      <c r="H2921" s="10" t="str">
        <f>VLOOKUP(基本表格!E2921,起始地址定义!A:D,4,FALSE)&amp;" "&amp;Q2921</f>
        <v>Spare 备用 电机控制 开启_上位机(正转)</v>
      </c>
      <c r="I2921" s="10" t="str">
        <f t="shared" si="511"/>
        <v>DB1300,X1900.6</v>
      </c>
      <c r="J2921" s="13" t="str">
        <f>VLOOKUP(E2921,起始地址定义!A:D,2,FALSE)</f>
        <v>DB1300</v>
      </c>
      <c r="K2921" s="12" t="str">
        <f t="shared" si="512"/>
        <v>X1900.6</v>
      </c>
      <c r="L2921" s="13">
        <f>VLOOKUP(E2921,起始地址定义!A:D,3,FALSE)</f>
        <v>1900</v>
      </c>
      <c r="M2921" s="14">
        <f>VLOOKUP($F2921,类型描述及偏移量!$C:$H,2,FALSE)</f>
        <v>0.6</v>
      </c>
      <c r="N2921" s="14" t="str">
        <f>VLOOKUP($F2921,类型描述及偏移量!$C:$H,3,FALSE)</f>
        <v>离散</v>
      </c>
      <c r="O2921" s="14" t="str">
        <f>VLOOKUP($F2921,类型描述及偏移量!$C:$H,4,FALSE)</f>
        <v>None</v>
      </c>
      <c r="P2921" s="14" t="str">
        <f>VLOOKUP($F2921,类型描述及偏移量!$C:$H,5,FALSE)</f>
        <v>No</v>
      </c>
      <c r="Q2921" s="14" t="str">
        <f>VLOOKUP($F2921,类型描述及偏移量!$C:$H,6,FALSE)</f>
        <v>开启_上位机(正转)</v>
      </c>
    </row>
    <row r="2922" hidden="1" spans="1:17">
      <c r="A2922" s="12" t="str">
        <f t="shared" si="504"/>
        <v>CHP3</v>
      </c>
      <c r="B2922" s="12" t="str">
        <f t="shared" si="505"/>
        <v>M14_M</v>
      </c>
      <c r="C2922" s="12" t="str">
        <f t="shared" si="506"/>
        <v>OFF_HMI</v>
      </c>
      <c r="D2922" s="12" t="str">
        <f t="shared" si="507"/>
        <v>BP_Motor_var</v>
      </c>
      <c r="E2922" s="13" t="str">
        <f t="shared" si="508"/>
        <v>CHP3_M14_M_BP_Motor_var</v>
      </c>
      <c r="F2922" s="14" t="str">
        <f t="shared" si="509"/>
        <v>BP_Motor_var_OFF_HMI</v>
      </c>
      <c r="G2922" s="10" t="str">
        <f t="shared" si="510"/>
        <v>CHP3_M14_M_OFF_HMI</v>
      </c>
      <c r="H2922" s="10" t="str">
        <f>VLOOKUP(基本表格!E2922,起始地址定义!A:D,4,FALSE)&amp;" "&amp;Q2922</f>
        <v>Spare 备用 电机控制 停止_上位机(反转)</v>
      </c>
      <c r="I2922" s="10" t="str">
        <f t="shared" si="511"/>
        <v>DB1300,X1901.0</v>
      </c>
      <c r="J2922" s="13" t="str">
        <f>VLOOKUP(E2922,起始地址定义!A:D,2,FALSE)</f>
        <v>DB1300</v>
      </c>
      <c r="K2922" s="12" t="str">
        <f t="shared" si="512"/>
        <v>X1901.0</v>
      </c>
      <c r="L2922" s="13">
        <f>VLOOKUP(E2922,起始地址定义!A:D,3,FALSE)</f>
        <v>1900</v>
      </c>
      <c r="M2922" s="14">
        <f>VLOOKUP($F2922,类型描述及偏移量!$C:$H,2,FALSE)</f>
        <v>1</v>
      </c>
      <c r="N2922" s="14" t="str">
        <f>VLOOKUP($F2922,类型描述及偏移量!$C:$H,3,FALSE)</f>
        <v>离散</v>
      </c>
      <c r="O2922" s="14" t="str">
        <f>VLOOKUP($F2922,类型描述及偏移量!$C:$H,4,FALSE)</f>
        <v>None</v>
      </c>
      <c r="P2922" s="14" t="str">
        <f>VLOOKUP($F2922,类型描述及偏移量!$C:$H,5,FALSE)</f>
        <v>No</v>
      </c>
      <c r="Q2922" s="14" t="str">
        <f>VLOOKUP($F2922,类型描述及偏移量!$C:$H,6,FALSE)</f>
        <v>停止_上位机(反转)</v>
      </c>
    </row>
    <row r="2923" hidden="1" spans="1:17">
      <c r="A2923" s="12" t="str">
        <f t="shared" si="504"/>
        <v>CHP3</v>
      </c>
      <c r="B2923" s="12" t="str">
        <f t="shared" si="505"/>
        <v>M14_M</v>
      </c>
      <c r="C2923" s="12" t="str">
        <f t="shared" si="506"/>
        <v>Fan</v>
      </c>
      <c r="D2923" s="12" t="str">
        <f t="shared" si="507"/>
        <v>BP_Motor_var</v>
      </c>
      <c r="E2923" s="13" t="str">
        <f t="shared" si="508"/>
        <v>CHP3_M14_M_BP_Motor_var</v>
      </c>
      <c r="F2923" s="14" t="str">
        <f t="shared" si="509"/>
        <v>BP_Motor_var_Fan</v>
      </c>
      <c r="G2923" s="10" t="str">
        <f t="shared" si="510"/>
        <v>CHP3_M14_M_Fan</v>
      </c>
      <c r="H2923" s="10" t="str">
        <f>VLOOKUP(基本表格!E2923,起始地址定义!A:D,4,FALSE)&amp;" "&amp;Q2923</f>
        <v>Spare 备用 电机控制 通风扇</v>
      </c>
      <c r="I2923" s="10" t="str">
        <f t="shared" si="511"/>
        <v>DB1300,X1901.1</v>
      </c>
      <c r="J2923" s="13" t="str">
        <f>VLOOKUP(E2923,起始地址定义!A:D,2,FALSE)</f>
        <v>DB1300</v>
      </c>
      <c r="K2923" s="12" t="str">
        <f t="shared" si="512"/>
        <v>X1901.1</v>
      </c>
      <c r="L2923" s="13">
        <f>VLOOKUP(E2923,起始地址定义!A:D,3,FALSE)</f>
        <v>1900</v>
      </c>
      <c r="M2923" s="14">
        <f>VLOOKUP($F2923,类型描述及偏移量!$C:$H,2,FALSE)</f>
        <v>1.1</v>
      </c>
      <c r="N2923" s="14" t="str">
        <f>VLOOKUP($F2923,类型描述及偏移量!$C:$H,3,FALSE)</f>
        <v>离散</v>
      </c>
      <c r="O2923" s="14" t="str">
        <f>VLOOKUP($F2923,类型描述及偏移量!$C:$H,4,FALSE)</f>
        <v>None</v>
      </c>
      <c r="P2923" s="14" t="str">
        <f>VLOOKUP($F2923,类型描述及偏移量!$C:$H,5,FALSE)</f>
        <v>Yes</v>
      </c>
      <c r="Q2923" s="14" t="str">
        <f>VLOOKUP($F2923,类型描述及偏移量!$C:$H,6,FALSE)</f>
        <v>通风扇</v>
      </c>
    </row>
    <row r="2924" hidden="1" spans="1:17">
      <c r="A2924" s="12" t="str">
        <f t="shared" si="504"/>
        <v>CHP3</v>
      </c>
      <c r="B2924" s="12" t="str">
        <f t="shared" si="505"/>
        <v>M14_M</v>
      </c>
      <c r="C2924" s="12" t="str">
        <f t="shared" si="506"/>
        <v>Motor</v>
      </c>
      <c r="D2924" s="12" t="str">
        <f t="shared" si="507"/>
        <v>BP_Motor_var</v>
      </c>
      <c r="E2924" s="13" t="str">
        <f t="shared" si="508"/>
        <v>CHP3_M14_M_BP_Motor_var</v>
      </c>
      <c r="F2924" s="14" t="str">
        <f t="shared" si="509"/>
        <v>BP_Motor_var_Motor</v>
      </c>
      <c r="G2924" s="10" t="str">
        <f t="shared" si="510"/>
        <v>CHP3_M14_M_Motor</v>
      </c>
      <c r="H2924" s="10" t="str">
        <f>VLOOKUP(基本表格!E2924,起始地址定义!A:D,4,FALSE)&amp;" "&amp;Q2924</f>
        <v>Spare 备用 电机控制 电机(正转）</v>
      </c>
      <c r="I2924" s="10" t="str">
        <f t="shared" si="511"/>
        <v>DB1300,X1901.2</v>
      </c>
      <c r="J2924" s="13" t="str">
        <f>VLOOKUP(E2924,起始地址定义!A:D,2,FALSE)</f>
        <v>DB1300</v>
      </c>
      <c r="K2924" s="12" t="str">
        <f t="shared" si="512"/>
        <v>X1901.2</v>
      </c>
      <c r="L2924" s="13">
        <f>VLOOKUP(E2924,起始地址定义!A:D,3,FALSE)</f>
        <v>1900</v>
      </c>
      <c r="M2924" s="14">
        <f>VLOOKUP($F2924,类型描述及偏移量!$C:$H,2,FALSE)</f>
        <v>1.2</v>
      </c>
      <c r="N2924" s="14" t="str">
        <f>VLOOKUP($F2924,类型描述及偏移量!$C:$H,3,FALSE)</f>
        <v>离散</v>
      </c>
      <c r="O2924" s="14" t="str">
        <f>VLOOKUP($F2924,类型描述及偏移量!$C:$H,4,FALSE)</f>
        <v>None</v>
      </c>
      <c r="P2924" s="14" t="str">
        <f>VLOOKUP($F2924,类型描述及偏移量!$C:$H,5,FALSE)</f>
        <v>Yes</v>
      </c>
      <c r="Q2924" s="14" t="str">
        <f>VLOOKUP($F2924,类型描述及偏移量!$C:$H,6,FALSE)</f>
        <v>电机(正转）</v>
      </c>
    </row>
    <row r="2925" hidden="1" spans="1:17">
      <c r="A2925" s="12" t="str">
        <f t="shared" si="504"/>
        <v>CHP3</v>
      </c>
      <c r="B2925" s="12" t="str">
        <f t="shared" si="505"/>
        <v>M14_M</v>
      </c>
      <c r="C2925" s="12" t="str">
        <f t="shared" si="506"/>
        <v>OL</v>
      </c>
      <c r="D2925" s="12" t="str">
        <f t="shared" si="507"/>
        <v>BP_Motor_var</v>
      </c>
      <c r="E2925" s="13" t="str">
        <f t="shared" si="508"/>
        <v>CHP3_M14_M_BP_Motor_var</v>
      </c>
      <c r="F2925" s="14" t="str">
        <f t="shared" si="509"/>
        <v>BP_Motor_var_OL</v>
      </c>
      <c r="G2925" s="10" t="str">
        <f t="shared" si="510"/>
        <v>CHP3_M14_M_OL</v>
      </c>
      <c r="H2925" s="10" t="str">
        <f>VLOOKUP(基本表格!E2925,起始地址定义!A:D,4,FALSE)&amp;" "&amp;Q2925</f>
        <v>Spare 备用 电机控制 电机过载</v>
      </c>
      <c r="I2925" s="10" t="str">
        <f t="shared" si="511"/>
        <v>DB1300,X1901.3</v>
      </c>
      <c r="J2925" s="13" t="str">
        <f>VLOOKUP(E2925,起始地址定义!A:D,2,FALSE)</f>
        <v>DB1300</v>
      </c>
      <c r="K2925" s="12" t="str">
        <f t="shared" si="512"/>
        <v>X1901.3</v>
      </c>
      <c r="L2925" s="13">
        <f>VLOOKUP(E2925,起始地址定义!A:D,3,FALSE)</f>
        <v>1900</v>
      </c>
      <c r="M2925" s="14">
        <f>VLOOKUP($F2925,类型描述及偏移量!$C:$H,2,FALSE)</f>
        <v>1.3</v>
      </c>
      <c r="N2925" s="14" t="str">
        <f>VLOOKUP($F2925,类型描述及偏移量!$C:$H,3,FALSE)</f>
        <v>离散</v>
      </c>
      <c r="O2925" s="14" t="str">
        <f>VLOOKUP($F2925,类型描述及偏移量!$C:$H,4,FALSE)</f>
        <v>On</v>
      </c>
      <c r="P2925" s="14" t="str">
        <f>VLOOKUP($F2925,类型描述及偏移量!$C:$H,5,FALSE)</f>
        <v>Yes</v>
      </c>
      <c r="Q2925" s="14" t="str">
        <f>VLOOKUP($F2925,类型描述及偏移量!$C:$H,6,FALSE)</f>
        <v>电机过载</v>
      </c>
    </row>
    <row r="2926" hidden="1" spans="1:17">
      <c r="A2926" s="12" t="str">
        <f t="shared" si="504"/>
        <v>CHP3</v>
      </c>
      <c r="B2926" s="12" t="str">
        <f t="shared" si="505"/>
        <v>M14_M</v>
      </c>
      <c r="C2926" s="12" t="str">
        <f t="shared" si="506"/>
        <v>Fan_OL</v>
      </c>
      <c r="D2926" s="12" t="str">
        <f t="shared" si="507"/>
        <v>BP_Motor_var</v>
      </c>
      <c r="E2926" s="13" t="str">
        <f t="shared" si="508"/>
        <v>CHP3_M14_M_BP_Motor_var</v>
      </c>
      <c r="F2926" s="14" t="str">
        <f t="shared" si="509"/>
        <v>BP_Motor_var_Fan_OL</v>
      </c>
      <c r="G2926" s="10" t="str">
        <f t="shared" si="510"/>
        <v>CHP3_M14_M_Fan_OL</v>
      </c>
      <c r="H2926" s="10" t="str">
        <f>VLOOKUP(基本表格!E2926,起始地址定义!A:D,4,FALSE)&amp;" "&amp;Q2926</f>
        <v>Spare 备用 电机控制 风扇过载</v>
      </c>
      <c r="I2926" s="10" t="str">
        <f t="shared" si="511"/>
        <v>DB1300,X1901.4</v>
      </c>
      <c r="J2926" s="13" t="str">
        <f>VLOOKUP(E2926,起始地址定义!A:D,2,FALSE)</f>
        <v>DB1300</v>
      </c>
      <c r="K2926" s="12" t="str">
        <f t="shared" si="512"/>
        <v>X1901.4</v>
      </c>
      <c r="L2926" s="13">
        <f>VLOOKUP(E2926,起始地址定义!A:D,3,FALSE)</f>
        <v>1900</v>
      </c>
      <c r="M2926" s="14">
        <f>VLOOKUP($F2926,类型描述及偏移量!$C:$H,2,FALSE)</f>
        <v>1.4</v>
      </c>
      <c r="N2926" s="14" t="str">
        <f>VLOOKUP($F2926,类型描述及偏移量!$C:$H,3,FALSE)</f>
        <v>离散</v>
      </c>
      <c r="O2926" s="14" t="str">
        <f>VLOOKUP($F2926,类型描述及偏移量!$C:$H,4,FALSE)</f>
        <v>On</v>
      </c>
      <c r="P2926" s="14" t="str">
        <f>VLOOKUP($F2926,类型描述及偏移量!$C:$H,5,FALSE)</f>
        <v>Yes</v>
      </c>
      <c r="Q2926" s="14" t="str">
        <f>VLOOKUP($F2926,类型描述及偏移量!$C:$H,6,FALSE)</f>
        <v>风扇过载</v>
      </c>
    </row>
    <row r="2927" hidden="1" spans="1:17">
      <c r="A2927" s="12" t="str">
        <f t="shared" si="504"/>
        <v>CHP3</v>
      </c>
      <c r="B2927" s="12" t="str">
        <f t="shared" si="505"/>
        <v>M14_M</v>
      </c>
      <c r="C2927" s="12" t="str">
        <f t="shared" si="506"/>
        <v>RunSig</v>
      </c>
      <c r="D2927" s="12" t="str">
        <f t="shared" si="507"/>
        <v>BP_Motor_var</v>
      </c>
      <c r="E2927" s="13" t="str">
        <f t="shared" si="508"/>
        <v>CHP3_M14_M_BP_Motor_var</v>
      </c>
      <c r="F2927" s="14" t="str">
        <f t="shared" si="509"/>
        <v>BP_Motor_var_RunSig</v>
      </c>
      <c r="G2927" s="10" t="str">
        <f t="shared" si="510"/>
        <v>CHP3_M14_M_RunSig</v>
      </c>
      <c r="H2927" s="10" t="str">
        <f>VLOOKUP(基本表格!E2927,起始地址定义!A:D,4,FALSE)&amp;" "&amp;Q2927</f>
        <v>Spare 备用 电机控制 电机运行指示</v>
      </c>
      <c r="I2927" s="10" t="str">
        <f t="shared" si="511"/>
        <v>DB1300,X1901.5</v>
      </c>
      <c r="J2927" s="13" t="str">
        <f>VLOOKUP(E2927,起始地址定义!A:D,2,FALSE)</f>
        <v>DB1300</v>
      </c>
      <c r="K2927" s="12" t="str">
        <f t="shared" si="512"/>
        <v>X1901.5</v>
      </c>
      <c r="L2927" s="13">
        <f>VLOOKUP(E2927,起始地址定义!A:D,3,FALSE)</f>
        <v>1900</v>
      </c>
      <c r="M2927" s="14">
        <f>VLOOKUP($F2927,类型描述及偏移量!$C:$H,2,FALSE)</f>
        <v>1.5</v>
      </c>
      <c r="N2927" s="14" t="str">
        <f>VLOOKUP($F2927,类型描述及偏移量!$C:$H,3,FALSE)</f>
        <v>离散</v>
      </c>
      <c r="O2927" s="14" t="str">
        <f>VLOOKUP($F2927,类型描述及偏移量!$C:$H,4,FALSE)</f>
        <v>None</v>
      </c>
      <c r="P2927" s="14" t="str">
        <f>VLOOKUP($F2927,类型描述及偏移量!$C:$H,5,FALSE)</f>
        <v>Yes</v>
      </c>
      <c r="Q2927" s="14" t="str">
        <f>VLOOKUP($F2927,类型描述及偏移量!$C:$H,6,FALSE)</f>
        <v>电机运行指示</v>
      </c>
    </row>
    <row r="2928" hidden="1" spans="1:17">
      <c r="A2928" s="12" t="str">
        <f t="shared" si="504"/>
        <v>CHP3</v>
      </c>
      <c r="B2928" s="12" t="str">
        <f t="shared" si="505"/>
        <v>M14_M</v>
      </c>
      <c r="C2928" s="12" t="str">
        <f t="shared" si="506"/>
        <v>Break_ALM</v>
      </c>
      <c r="D2928" s="12" t="str">
        <f t="shared" si="507"/>
        <v>BP_Motor_var</v>
      </c>
      <c r="E2928" s="13" t="str">
        <f t="shared" si="508"/>
        <v>CHP3_M14_M_BP_Motor_var</v>
      </c>
      <c r="F2928" s="14" t="str">
        <f t="shared" si="509"/>
        <v>BP_Motor_var_Break_ALM</v>
      </c>
      <c r="G2928" s="10" t="str">
        <f t="shared" si="510"/>
        <v>CHP3_M14_M_Break_ALM</v>
      </c>
      <c r="H2928" s="10" t="str">
        <f>VLOOKUP(基本表格!E2928,起始地址定义!A:D,4,FALSE)&amp;" "&amp;Q2928</f>
        <v>Spare 备用 电机控制 断链报警</v>
      </c>
      <c r="I2928" s="10" t="str">
        <f t="shared" si="511"/>
        <v>DB1300,X1901.6</v>
      </c>
      <c r="J2928" s="13" t="str">
        <f>VLOOKUP(E2928,起始地址定义!A:D,2,FALSE)</f>
        <v>DB1300</v>
      </c>
      <c r="K2928" s="12" t="str">
        <f t="shared" si="512"/>
        <v>X1901.6</v>
      </c>
      <c r="L2928" s="13">
        <f>VLOOKUP(E2928,起始地址定义!A:D,3,FALSE)</f>
        <v>1900</v>
      </c>
      <c r="M2928" s="14">
        <f>VLOOKUP($F2928,类型描述及偏移量!$C:$H,2,FALSE)</f>
        <v>1.6</v>
      </c>
      <c r="N2928" s="14" t="str">
        <f>VLOOKUP($F2928,类型描述及偏移量!$C:$H,3,FALSE)</f>
        <v>离散</v>
      </c>
      <c r="O2928" s="14" t="str">
        <f>VLOOKUP($F2928,类型描述及偏移量!$C:$H,4,FALSE)</f>
        <v>On</v>
      </c>
      <c r="P2928" s="14" t="str">
        <f>VLOOKUP($F2928,类型描述及偏移量!$C:$H,5,FALSE)</f>
        <v>Yes</v>
      </c>
      <c r="Q2928" s="14" t="str">
        <f>VLOOKUP($F2928,类型描述及偏移量!$C:$H,6,FALSE)</f>
        <v>断链报警</v>
      </c>
    </row>
    <row r="2929" hidden="1" spans="1:17">
      <c r="A2929" s="12" t="str">
        <f t="shared" si="504"/>
        <v>CHP3</v>
      </c>
      <c r="B2929" s="12" t="str">
        <f t="shared" si="505"/>
        <v>M14_M</v>
      </c>
      <c r="C2929" s="12" t="str">
        <f t="shared" si="506"/>
        <v>Break_CHK</v>
      </c>
      <c r="D2929" s="12" t="str">
        <f t="shared" si="507"/>
        <v>BP_Motor_var</v>
      </c>
      <c r="E2929" s="13" t="str">
        <f t="shared" si="508"/>
        <v>CHP3_M14_M_BP_Motor_var</v>
      </c>
      <c r="F2929" s="14" t="str">
        <f t="shared" si="509"/>
        <v>BP_Motor_var_Break_CHK</v>
      </c>
      <c r="G2929" s="10" t="str">
        <f t="shared" si="510"/>
        <v>CHP3_M14_M_Break_CHK</v>
      </c>
      <c r="H2929" s="10" t="str">
        <f>VLOOKUP(基本表格!E2929,起始地址定义!A:D,4,FALSE)&amp;" "&amp;Q2929</f>
        <v>Spare 备用 电机控制 断链检测</v>
      </c>
      <c r="I2929" s="10" t="str">
        <f t="shared" si="511"/>
        <v>DB1300,X1901.7</v>
      </c>
      <c r="J2929" s="13" t="str">
        <f>VLOOKUP(E2929,起始地址定义!A:D,2,FALSE)</f>
        <v>DB1300</v>
      </c>
      <c r="K2929" s="12" t="str">
        <f t="shared" si="512"/>
        <v>X1901.7</v>
      </c>
      <c r="L2929" s="13">
        <f>VLOOKUP(E2929,起始地址定义!A:D,3,FALSE)</f>
        <v>1900</v>
      </c>
      <c r="M2929" s="14">
        <f>VLOOKUP($F2929,类型描述及偏移量!$C:$H,2,FALSE)</f>
        <v>1.7</v>
      </c>
      <c r="N2929" s="14" t="str">
        <f>VLOOKUP($F2929,类型描述及偏移量!$C:$H,3,FALSE)</f>
        <v>离散</v>
      </c>
      <c r="O2929" s="14" t="str">
        <f>VLOOKUP($F2929,类型描述及偏移量!$C:$H,4,FALSE)</f>
        <v>None</v>
      </c>
      <c r="P2929" s="14" t="str">
        <f>VLOOKUP($F2929,类型描述及偏移量!$C:$H,5,FALSE)</f>
        <v>Yes</v>
      </c>
      <c r="Q2929" s="14" t="str">
        <f>VLOOKUP($F2929,类型描述及偏移量!$C:$H,6,FALSE)</f>
        <v>断链检测</v>
      </c>
    </row>
    <row r="2930" hidden="1" spans="1:17">
      <c r="A2930" s="12" t="str">
        <f t="shared" si="504"/>
        <v>CHP3</v>
      </c>
      <c r="B2930" s="12" t="str">
        <f t="shared" si="505"/>
        <v>M14_M</v>
      </c>
      <c r="C2930" s="12" t="str">
        <f t="shared" si="506"/>
        <v>INV_Res_HMI</v>
      </c>
      <c r="D2930" s="12" t="str">
        <f t="shared" si="507"/>
        <v>BP_Motor_var</v>
      </c>
      <c r="E2930" s="13" t="str">
        <f t="shared" si="508"/>
        <v>CHP3_M14_M_BP_Motor_var</v>
      </c>
      <c r="F2930" s="14" t="str">
        <f t="shared" si="509"/>
        <v>BP_Motor_var_INV_Res_HMI</v>
      </c>
      <c r="G2930" s="10" t="str">
        <f t="shared" si="510"/>
        <v>CHP3_M14_M_INV_Res_HMI</v>
      </c>
      <c r="H2930" s="10" t="str">
        <f>VLOOKUP(基本表格!E2930,起始地址定义!A:D,4,FALSE)&amp;" "&amp;Q2930</f>
        <v>Spare 备用 电机控制 复位</v>
      </c>
      <c r="I2930" s="10" t="str">
        <f t="shared" si="511"/>
        <v>DB1300,X1902.0</v>
      </c>
      <c r="J2930" s="13" t="str">
        <f>VLOOKUP(E2930,起始地址定义!A:D,2,FALSE)</f>
        <v>DB1300</v>
      </c>
      <c r="K2930" s="12" t="str">
        <f t="shared" si="512"/>
        <v>X1902.0</v>
      </c>
      <c r="L2930" s="13">
        <f>VLOOKUP(E2930,起始地址定义!A:D,3,FALSE)</f>
        <v>1900</v>
      </c>
      <c r="M2930" s="14">
        <f>VLOOKUP($F2930,类型描述及偏移量!$C:$H,2,FALSE)</f>
        <v>2</v>
      </c>
      <c r="N2930" s="14" t="str">
        <f>VLOOKUP($F2930,类型描述及偏移量!$C:$H,3,FALSE)</f>
        <v>离散</v>
      </c>
      <c r="O2930" s="14" t="str">
        <f>VLOOKUP($F2930,类型描述及偏移量!$C:$H,4,FALSE)</f>
        <v>None</v>
      </c>
      <c r="P2930" s="14" t="str">
        <f>VLOOKUP($F2930,类型描述及偏移量!$C:$H,5,FALSE)</f>
        <v>No</v>
      </c>
      <c r="Q2930" s="14" t="str">
        <f>VLOOKUP($F2930,类型描述及偏移量!$C:$H,6,FALSE)</f>
        <v>复位</v>
      </c>
    </row>
    <row r="2931" hidden="1" spans="1:17">
      <c r="A2931" s="12" t="str">
        <f t="shared" si="504"/>
        <v>CHP3</v>
      </c>
      <c r="B2931" s="12" t="str">
        <f t="shared" si="505"/>
        <v>M14_M</v>
      </c>
      <c r="C2931" s="12" t="str">
        <f t="shared" si="506"/>
        <v>Break_EN</v>
      </c>
      <c r="D2931" s="12" t="str">
        <f t="shared" si="507"/>
        <v>BP_Motor_var</v>
      </c>
      <c r="E2931" s="13" t="str">
        <f t="shared" si="508"/>
        <v>CHP3_M14_M_BP_Motor_var</v>
      </c>
      <c r="F2931" s="14" t="str">
        <f t="shared" si="509"/>
        <v>BP_Motor_var_Break_EN</v>
      </c>
      <c r="G2931" s="10" t="str">
        <f t="shared" si="510"/>
        <v>CHP3_M14_M_Break_EN</v>
      </c>
      <c r="H2931" s="10" t="str">
        <f>VLOOKUP(基本表格!E2931,起始地址定义!A:D,4,FALSE)&amp;" "&amp;Q2931</f>
        <v>Spare 备用 电机控制 断链保护使能</v>
      </c>
      <c r="I2931" s="10" t="str">
        <f t="shared" si="511"/>
        <v>DB1300,X1902.1</v>
      </c>
      <c r="J2931" s="13" t="str">
        <f>VLOOKUP(E2931,起始地址定义!A:D,2,FALSE)</f>
        <v>DB1300</v>
      </c>
      <c r="K2931" s="12" t="str">
        <f t="shared" si="512"/>
        <v>X1902.1</v>
      </c>
      <c r="L2931" s="13">
        <f>VLOOKUP(E2931,起始地址定义!A:D,3,FALSE)</f>
        <v>1900</v>
      </c>
      <c r="M2931" s="14">
        <f>VLOOKUP($F2931,类型描述及偏移量!$C:$H,2,FALSE)</f>
        <v>2.1</v>
      </c>
      <c r="N2931" s="14" t="str">
        <f>VLOOKUP($F2931,类型描述及偏移量!$C:$H,3,FALSE)</f>
        <v>离散</v>
      </c>
      <c r="O2931" s="14" t="str">
        <f>VLOOKUP($F2931,类型描述及偏移量!$C:$H,4,FALSE)</f>
        <v>None</v>
      </c>
      <c r="P2931" s="14" t="str">
        <f>VLOOKUP($F2931,类型描述及偏移量!$C:$H,5,FALSE)</f>
        <v>No</v>
      </c>
      <c r="Q2931" s="14" t="str">
        <f>VLOOKUP($F2931,类型描述及偏移量!$C:$H,6,FALSE)</f>
        <v>断链保护使能</v>
      </c>
    </row>
    <row r="2932" hidden="1" spans="1:17">
      <c r="A2932" s="12" t="str">
        <f t="shared" si="504"/>
        <v>CHP3</v>
      </c>
      <c r="B2932" s="12" t="str">
        <f t="shared" si="505"/>
        <v>M14_M</v>
      </c>
      <c r="C2932" s="12" t="str">
        <f t="shared" si="506"/>
        <v>Break_Stop</v>
      </c>
      <c r="D2932" s="12" t="str">
        <f t="shared" si="507"/>
        <v>BP_Motor_var</v>
      </c>
      <c r="E2932" s="13" t="str">
        <f t="shared" si="508"/>
        <v>CHP3_M14_M_BP_Motor_var</v>
      </c>
      <c r="F2932" s="14" t="str">
        <f t="shared" si="509"/>
        <v>BP_Motor_var_Break_Stop</v>
      </c>
      <c r="G2932" s="10" t="str">
        <f t="shared" si="510"/>
        <v>CHP3_M14_M_Break_Stop</v>
      </c>
      <c r="H2932" s="10" t="str">
        <f>VLOOKUP(基本表格!E2932,起始地址定义!A:D,4,FALSE)&amp;" "&amp;Q2932</f>
        <v>Spare 备用 电机控制 断链导致停机</v>
      </c>
      <c r="I2932" s="10" t="str">
        <f t="shared" si="511"/>
        <v>DB1300,X1902.2</v>
      </c>
      <c r="J2932" s="13" t="str">
        <f>VLOOKUP(E2932,起始地址定义!A:D,2,FALSE)</f>
        <v>DB1300</v>
      </c>
      <c r="K2932" s="12" t="str">
        <f t="shared" si="512"/>
        <v>X1902.2</v>
      </c>
      <c r="L2932" s="13">
        <f>VLOOKUP(E2932,起始地址定义!A:D,3,FALSE)</f>
        <v>1900</v>
      </c>
      <c r="M2932" s="14">
        <f>VLOOKUP($F2932,类型描述及偏移量!$C:$H,2,FALSE)</f>
        <v>2.2</v>
      </c>
      <c r="N2932" s="14" t="str">
        <f>VLOOKUP($F2932,类型描述及偏移量!$C:$H,3,FALSE)</f>
        <v>离散</v>
      </c>
      <c r="O2932" s="14" t="str">
        <f>VLOOKUP($F2932,类型描述及偏移量!$C:$H,4,FALSE)</f>
        <v>On</v>
      </c>
      <c r="P2932" s="14" t="str">
        <f>VLOOKUP($F2932,类型描述及偏移量!$C:$H,5,FALSE)</f>
        <v>Yes</v>
      </c>
      <c r="Q2932" s="14" t="str">
        <f>VLOOKUP($F2932,类型描述及偏移量!$C:$H,6,FALSE)</f>
        <v>断链导致停机</v>
      </c>
    </row>
    <row r="2933" hidden="1" spans="1:17">
      <c r="A2933" s="12" t="str">
        <f t="shared" si="504"/>
        <v>CHP3</v>
      </c>
      <c r="B2933" s="12" t="str">
        <f t="shared" si="505"/>
        <v>M14_M</v>
      </c>
      <c r="C2933" s="12" t="str">
        <f t="shared" si="506"/>
        <v>Motor_Back</v>
      </c>
      <c r="D2933" s="12" t="str">
        <f t="shared" si="507"/>
        <v>BP_Motor_var</v>
      </c>
      <c r="E2933" s="13" t="str">
        <f t="shared" si="508"/>
        <v>CHP3_M14_M_BP_Motor_var</v>
      </c>
      <c r="F2933" s="14" t="str">
        <f t="shared" si="509"/>
        <v>BP_Motor_var_Motor_Back</v>
      </c>
      <c r="G2933" s="10" t="str">
        <f t="shared" si="510"/>
        <v>CHP3_M14_M_Motor_Back</v>
      </c>
      <c r="H2933" s="10" t="str">
        <f>VLOOKUP(基本表格!E2933,起始地址定义!A:D,4,FALSE)&amp;" "&amp;Q2933</f>
        <v>Spare 备用 电机控制 电机(反转）</v>
      </c>
      <c r="I2933" s="10" t="str">
        <f t="shared" si="511"/>
        <v>DB1300,X1902.3</v>
      </c>
      <c r="J2933" s="13" t="str">
        <f>VLOOKUP(E2933,起始地址定义!A:D,2,FALSE)</f>
        <v>DB1300</v>
      </c>
      <c r="K2933" s="12" t="str">
        <f t="shared" si="512"/>
        <v>X1902.3</v>
      </c>
      <c r="L2933" s="13">
        <f>VLOOKUP(E2933,起始地址定义!A:D,3,FALSE)</f>
        <v>1900</v>
      </c>
      <c r="M2933" s="14">
        <f>VLOOKUP($F2933,类型描述及偏移量!$C:$H,2,FALSE)</f>
        <v>2.3</v>
      </c>
      <c r="N2933" s="14" t="str">
        <f>VLOOKUP($F2933,类型描述及偏移量!$C:$H,3,FALSE)</f>
        <v>离散</v>
      </c>
      <c r="O2933" s="14" t="str">
        <f>VLOOKUP($F2933,类型描述及偏移量!$C:$H,4,FALSE)</f>
        <v>None</v>
      </c>
      <c r="P2933" s="14" t="str">
        <f>VLOOKUP($F2933,类型描述及偏移量!$C:$H,5,FALSE)</f>
        <v>Yes</v>
      </c>
      <c r="Q2933" s="14" t="str">
        <f>VLOOKUP($F2933,类型描述及偏移量!$C:$H,6,FALSE)</f>
        <v>电机(反转）</v>
      </c>
    </row>
    <row r="2934" hidden="1" spans="1:17">
      <c r="A2934" s="12" t="str">
        <f t="shared" si="504"/>
        <v>CHP3</v>
      </c>
      <c r="B2934" s="12" t="str">
        <f t="shared" si="505"/>
        <v>M14_M</v>
      </c>
      <c r="C2934" s="12" t="str">
        <f t="shared" si="506"/>
        <v>Loc</v>
      </c>
      <c r="D2934" s="12" t="str">
        <f t="shared" si="507"/>
        <v>BP_Motor_var</v>
      </c>
      <c r="E2934" s="13" t="str">
        <f t="shared" si="508"/>
        <v>CHP3_M14_M_BP_Motor_var</v>
      </c>
      <c r="F2934" s="14" t="str">
        <f t="shared" si="509"/>
        <v>BP_Motor_var_Loc</v>
      </c>
      <c r="G2934" s="10" t="str">
        <f t="shared" si="510"/>
        <v>CHP3_M14_M_Loc</v>
      </c>
      <c r="H2934" s="10" t="str">
        <f>VLOOKUP(基本表格!E2934,起始地址定义!A:D,4,FALSE)&amp;" "&amp;Q2934</f>
        <v>Spare 备用 电机控制 本地</v>
      </c>
      <c r="I2934" s="10" t="str">
        <f t="shared" si="511"/>
        <v>DB1300,X1902.4</v>
      </c>
      <c r="J2934" s="13" t="str">
        <f>VLOOKUP(E2934,起始地址定义!A:D,2,FALSE)</f>
        <v>DB1300</v>
      </c>
      <c r="K2934" s="12" t="str">
        <f t="shared" si="512"/>
        <v>X1902.4</v>
      </c>
      <c r="L2934" s="13">
        <f>VLOOKUP(E2934,起始地址定义!A:D,3,FALSE)</f>
        <v>1900</v>
      </c>
      <c r="M2934" s="14">
        <f>VLOOKUP($F2934,类型描述及偏移量!$C:$H,2,FALSE)</f>
        <v>2.4</v>
      </c>
      <c r="N2934" s="14" t="str">
        <f>VLOOKUP($F2934,类型描述及偏移量!$C:$H,3,FALSE)</f>
        <v>离散</v>
      </c>
      <c r="O2934" s="14" t="str">
        <f>VLOOKUP($F2934,类型描述及偏移量!$C:$H,4,FALSE)</f>
        <v>None</v>
      </c>
      <c r="P2934" s="14" t="str">
        <f>VLOOKUP($F2934,类型描述及偏移量!$C:$H,5,FALSE)</f>
        <v>Yes</v>
      </c>
      <c r="Q2934" s="14" t="str">
        <f>VLOOKUP($F2934,类型描述及偏移量!$C:$H,6,FALSE)</f>
        <v>本地</v>
      </c>
    </row>
    <row r="2935" hidden="1" spans="1:17">
      <c r="A2935" s="12" t="str">
        <f t="shared" si="504"/>
        <v>CHP3</v>
      </c>
      <c r="B2935" s="12" t="str">
        <f t="shared" si="505"/>
        <v>M14_M</v>
      </c>
      <c r="C2935" s="12" t="str">
        <f t="shared" si="506"/>
        <v>Rem</v>
      </c>
      <c r="D2935" s="12" t="str">
        <f t="shared" si="507"/>
        <v>BP_Motor_var</v>
      </c>
      <c r="E2935" s="13" t="str">
        <f t="shared" si="508"/>
        <v>CHP3_M14_M_BP_Motor_var</v>
      </c>
      <c r="F2935" s="14" t="str">
        <f t="shared" si="509"/>
        <v>BP_Motor_var_Rem</v>
      </c>
      <c r="G2935" s="10" t="str">
        <f t="shared" si="510"/>
        <v>CHP3_M14_M_Rem</v>
      </c>
      <c r="H2935" s="10" t="str">
        <f>VLOOKUP(基本表格!E2935,起始地址定义!A:D,4,FALSE)&amp;" "&amp;Q2935</f>
        <v>Spare 备用 电机控制 远程</v>
      </c>
      <c r="I2935" s="10" t="str">
        <f t="shared" si="511"/>
        <v>DB1300,X1902.5</v>
      </c>
      <c r="J2935" s="13" t="str">
        <f>VLOOKUP(E2935,起始地址定义!A:D,2,FALSE)</f>
        <v>DB1300</v>
      </c>
      <c r="K2935" s="12" t="str">
        <f t="shared" si="512"/>
        <v>X1902.5</v>
      </c>
      <c r="L2935" s="13">
        <f>VLOOKUP(E2935,起始地址定义!A:D,3,FALSE)</f>
        <v>1900</v>
      </c>
      <c r="M2935" s="14">
        <f>VLOOKUP($F2935,类型描述及偏移量!$C:$H,2,FALSE)</f>
        <v>2.5</v>
      </c>
      <c r="N2935" s="14" t="str">
        <f>VLOOKUP($F2935,类型描述及偏移量!$C:$H,3,FALSE)</f>
        <v>离散</v>
      </c>
      <c r="O2935" s="14" t="str">
        <f>VLOOKUP($F2935,类型描述及偏移量!$C:$H,4,FALSE)</f>
        <v>None</v>
      </c>
      <c r="P2935" s="14" t="str">
        <f>VLOOKUP($F2935,类型描述及偏移量!$C:$H,5,FALSE)</f>
        <v>Yes</v>
      </c>
      <c r="Q2935" s="14" t="str">
        <f>VLOOKUP($F2935,类型描述及偏移量!$C:$H,6,FALSE)</f>
        <v>远程</v>
      </c>
    </row>
    <row r="2936" hidden="1" spans="1:17">
      <c r="A2936" s="12" t="str">
        <f t="shared" si="504"/>
        <v>CHP3</v>
      </c>
      <c r="B2936" s="12" t="str">
        <f t="shared" si="505"/>
        <v>M14_M</v>
      </c>
      <c r="C2936" s="12" t="str">
        <f t="shared" si="506"/>
        <v>Blocking_ALM</v>
      </c>
      <c r="D2936" s="12" t="str">
        <f t="shared" si="507"/>
        <v>BP_Motor_var</v>
      </c>
      <c r="E2936" s="13" t="str">
        <f t="shared" si="508"/>
        <v>CHP3_M14_M_BP_Motor_var</v>
      </c>
      <c r="F2936" s="14" t="str">
        <f t="shared" si="509"/>
        <v>BP_Motor_var_Blocking_ALM</v>
      </c>
      <c r="G2936" s="10" t="str">
        <f t="shared" si="510"/>
        <v>CHP3_M14_M_Blocking_ALM</v>
      </c>
      <c r="H2936" s="10" t="str">
        <f>VLOOKUP(基本表格!E2936,起始地址定义!A:D,4,FALSE)&amp;" "&amp;Q2936</f>
        <v>Spare 备用 电机控制 堵料报警</v>
      </c>
      <c r="I2936" s="10" t="str">
        <f t="shared" si="511"/>
        <v>DB1300,X1902.6</v>
      </c>
      <c r="J2936" s="13" t="str">
        <f>VLOOKUP(E2936,起始地址定义!A:D,2,FALSE)</f>
        <v>DB1300</v>
      </c>
      <c r="K2936" s="12" t="str">
        <f t="shared" si="512"/>
        <v>X1902.6</v>
      </c>
      <c r="L2936" s="13">
        <f>VLOOKUP(E2936,起始地址定义!A:D,3,FALSE)</f>
        <v>1900</v>
      </c>
      <c r="M2936" s="14">
        <f>VLOOKUP($F2936,类型描述及偏移量!$C:$H,2,FALSE)</f>
        <v>2.6</v>
      </c>
      <c r="N2936" s="14" t="str">
        <f>VLOOKUP($F2936,类型描述及偏移量!$C:$H,3,FALSE)</f>
        <v>离散</v>
      </c>
      <c r="O2936" s="14" t="str">
        <f>VLOOKUP($F2936,类型描述及偏移量!$C:$H,4,FALSE)</f>
        <v>On</v>
      </c>
      <c r="P2936" s="14" t="str">
        <f>VLOOKUP($F2936,类型描述及偏移量!$C:$H,5,FALSE)</f>
        <v>Yes</v>
      </c>
      <c r="Q2936" s="14" t="str">
        <f>VLOOKUP($F2936,类型描述及偏移量!$C:$H,6,FALSE)</f>
        <v>堵料报警</v>
      </c>
    </row>
    <row r="2937" hidden="1" spans="1:17">
      <c r="A2937" s="12" t="str">
        <f t="shared" si="504"/>
        <v>CHP3</v>
      </c>
      <c r="B2937" s="12" t="str">
        <f t="shared" si="505"/>
        <v>M14_M</v>
      </c>
      <c r="C2937" s="12" t="str">
        <f t="shared" si="506"/>
        <v>Blocking_CHK</v>
      </c>
      <c r="D2937" s="12" t="str">
        <f t="shared" si="507"/>
        <v>BP_Motor_var</v>
      </c>
      <c r="E2937" s="13" t="str">
        <f t="shared" si="508"/>
        <v>CHP3_M14_M_BP_Motor_var</v>
      </c>
      <c r="F2937" s="14" t="str">
        <f t="shared" si="509"/>
        <v>BP_Motor_var_Blocking_CHK</v>
      </c>
      <c r="G2937" s="10" t="str">
        <f t="shared" si="510"/>
        <v>CHP3_M14_M_Blocking_CHK</v>
      </c>
      <c r="H2937" s="10" t="str">
        <f>VLOOKUP(基本表格!E2937,起始地址定义!A:D,4,FALSE)&amp;" "&amp;Q2937</f>
        <v>Spare 备用 电机控制 堵料检测</v>
      </c>
      <c r="I2937" s="10" t="str">
        <f t="shared" si="511"/>
        <v>DB1300,X1902.7</v>
      </c>
      <c r="J2937" s="13" t="str">
        <f>VLOOKUP(E2937,起始地址定义!A:D,2,FALSE)</f>
        <v>DB1300</v>
      </c>
      <c r="K2937" s="12" t="str">
        <f t="shared" si="512"/>
        <v>X1902.7</v>
      </c>
      <c r="L2937" s="13">
        <f>VLOOKUP(E2937,起始地址定义!A:D,3,FALSE)</f>
        <v>1900</v>
      </c>
      <c r="M2937" s="14">
        <f>VLOOKUP($F2937,类型描述及偏移量!$C:$H,2,FALSE)</f>
        <v>2.7</v>
      </c>
      <c r="N2937" s="14" t="str">
        <f>VLOOKUP($F2937,类型描述及偏移量!$C:$H,3,FALSE)</f>
        <v>离散</v>
      </c>
      <c r="O2937" s="14" t="str">
        <f>VLOOKUP($F2937,类型描述及偏移量!$C:$H,4,FALSE)</f>
        <v>None</v>
      </c>
      <c r="P2937" s="14" t="str">
        <f>VLOOKUP($F2937,类型描述及偏移量!$C:$H,5,FALSE)</f>
        <v>Yes</v>
      </c>
      <c r="Q2937" s="14" t="str">
        <f>VLOOKUP($F2937,类型描述及偏移量!$C:$H,6,FALSE)</f>
        <v>堵料检测</v>
      </c>
    </row>
    <row r="2938" hidden="1" spans="1:17">
      <c r="A2938" s="12" t="str">
        <f t="shared" si="504"/>
        <v>CHP3</v>
      </c>
      <c r="B2938" s="12" t="str">
        <f t="shared" si="505"/>
        <v>M14_M</v>
      </c>
      <c r="C2938" s="12" t="str">
        <f t="shared" si="506"/>
        <v>Blocking_EN</v>
      </c>
      <c r="D2938" s="12" t="str">
        <f t="shared" si="507"/>
        <v>BP_Motor_var</v>
      </c>
      <c r="E2938" s="13" t="str">
        <f t="shared" si="508"/>
        <v>CHP3_M14_M_BP_Motor_var</v>
      </c>
      <c r="F2938" s="14" t="str">
        <f t="shared" si="509"/>
        <v>BP_Motor_var_Blocking_EN</v>
      </c>
      <c r="G2938" s="10" t="str">
        <f t="shared" si="510"/>
        <v>CHP3_M14_M_Blocking_EN</v>
      </c>
      <c r="H2938" s="10" t="str">
        <f>VLOOKUP(基本表格!E2938,起始地址定义!A:D,4,FALSE)&amp;" "&amp;Q2938</f>
        <v>Spare 备用 电机控制 堵料保护使能</v>
      </c>
      <c r="I2938" s="10" t="str">
        <f t="shared" si="511"/>
        <v>DB1300,X1903.0</v>
      </c>
      <c r="J2938" s="13" t="str">
        <f>VLOOKUP(E2938,起始地址定义!A:D,2,FALSE)</f>
        <v>DB1300</v>
      </c>
      <c r="K2938" s="12" t="str">
        <f t="shared" si="512"/>
        <v>X1903.0</v>
      </c>
      <c r="L2938" s="13">
        <f>VLOOKUP(E2938,起始地址定义!A:D,3,FALSE)</f>
        <v>1900</v>
      </c>
      <c r="M2938" s="14">
        <f>VLOOKUP($F2938,类型描述及偏移量!$C:$H,2,FALSE)</f>
        <v>3</v>
      </c>
      <c r="N2938" s="14" t="str">
        <f>VLOOKUP($F2938,类型描述及偏移量!$C:$H,3,FALSE)</f>
        <v>离散</v>
      </c>
      <c r="O2938" s="14" t="str">
        <f>VLOOKUP($F2938,类型描述及偏移量!$C:$H,4,FALSE)</f>
        <v>None</v>
      </c>
      <c r="P2938" s="14" t="str">
        <f>VLOOKUP($F2938,类型描述及偏移量!$C:$H,5,FALSE)</f>
        <v>No</v>
      </c>
      <c r="Q2938" s="14" t="str">
        <f>VLOOKUP($F2938,类型描述及偏移量!$C:$H,6,FALSE)</f>
        <v>堵料保护使能</v>
      </c>
    </row>
    <row r="2939" hidden="1" spans="1:17">
      <c r="A2939" s="12" t="str">
        <f t="shared" si="504"/>
        <v>CHP3</v>
      </c>
      <c r="B2939" s="12" t="str">
        <f t="shared" si="505"/>
        <v>M14_M</v>
      </c>
      <c r="C2939" s="12" t="str">
        <f t="shared" si="506"/>
        <v>Blocking_Stop</v>
      </c>
      <c r="D2939" s="12" t="str">
        <f t="shared" si="507"/>
        <v>BP_Motor_var</v>
      </c>
      <c r="E2939" s="13" t="str">
        <f t="shared" si="508"/>
        <v>CHP3_M14_M_BP_Motor_var</v>
      </c>
      <c r="F2939" s="14" t="str">
        <f t="shared" si="509"/>
        <v>BP_Motor_var_Blocking_Stop</v>
      </c>
      <c r="G2939" s="10" t="str">
        <f t="shared" si="510"/>
        <v>CHP3_M14_M_Blocking_Stop</v>
      </c>
      <c r="H2939" s="10" t="str">
        <f>VLOOKUP(基本表格!E2939,起始地址定义!A:D,4,FALSE)&amp;" "&amp;Q2939</f>
        <v>Spare 备用 电机控制 堵料导致停机</v>
      </c>
      <c r="I2939" s="10" t="str">
        <f t="shared" si="511"/>
        <v>DB1300,X1903.1</v>
      </c>
      <c r="J2939" s="13" t="str">
        <f>VLOOKUP(E2939,起始地址定义!A:D,2,FALSE)</f>
        <v>DB1300</v>
      </c>
      <c r="K2939" s="12" t="str">
        <f t="shared" si="512"/>
        <v>X1903.1</v>
      </c>
      <c r="L2939" s="13">
        <f>VLOOKUP(E2939,起始地址定义!A:D,3,FALSE)</f>
        <v>1900</v>
      </c>
      <c r="M2939" s="14">
        <f>VLOOKUP($F2939,类型描述及偏移量!$C:$H,2,FALSE)</f>
        <v>3.1</v>
      </c>
      <c r="N2939" s="14" t="str">
        <f>VLOOKUP($F2939,类型描述及偏移量!$C:$H,3,FALSE)</f>
        <v>离散</v>
      </c>
      <c r="O2939" s="14" t="str">
        <f>VLOOKUP($F2939,类型描述及偏移量!$C:$H,4,FALSE)</f>
        <v>On</v>
      </c>
      <c r="P2939" s="14" t="str">
        <f>VLOOKUP($F2939,类型描述及偏移量!$C:$H,5,FALSE)</f>
        <v>Yes</v>
      </c>
      <c r="Q2939" s="14" t="str">
        <f>VLOOKUP($F2939,类型描述及偏移量!$C:$H,6,FALSE)</f>
        <v>堵料导致停机</v>
      </c>
    </row>
    <row r="2940" hidden="1" spans="1:17">
      <c r="A2940" s="12" t="str">
        <f t="shared" si="504"/>
        <v>CHP3</v>
      </c>
      <c r="B2940" s="12" t="str">
        <f t="shared" si="505"/>
        <v>M14_M</v>
      </c>
      <c r="C2940" s="12" t="str">
        <f t="shared" si="506"/>
        <v>BreakTime</v>
      </c>
      <c r="D2940" s="12" t="str">
        <f t="shared" si="507"/>
        <v>BP_Motor_var</v>
      </c>
      <c r="E2940" s="13" t="str">
        <f t="shared" si="508"/>
        <v>CHP3_M14_M_BP_Motor_var</v>
      </c>
      <c r="F2940" s="14" t="str">
        <f t="shared" si="509"/>
        <v>BP_Motor_var_BreakTime</v>
      </c>
      <c r="G2940" s="10" t="str">
        <f t="shared" si="510"/>
        <v>CHP3_M14_M_BreakTime</v>
      </c>
      <c r="H2940" s="10" t="str">
        <f>VLOOKUP(基本表格!E2940,起始地址定义!A:D,4,FALSE)&amp;" "&amp;Q2940</f>
        <v>Spare 备用 电机控制 断链超时时间 秒</v>
      </c>
      <c r="I2940" s="10" t="str">
        <f t="shared" si="511"/>
        <v>DB1300,INT1904</v>
      </c>
      <c r="J2940" s="13" t="str">
        <f>VLOOKUP(E2940,起始地址定义!A:D,2,FALSE)</f>
        <v>DB1300</v>
      </c>
      <c r="K2940" s="12" t="str">
        <f t="shared" si="512"/>
        <v>INT1904</v>
      </c>
      <c r="L2940" s="13">
        <f>VLOOKUP(E2940,起始地址定义!A:D,3,FALSE)</f>
        <v>1900</v>
      </c>
      <c r="M2940" s="14">
        <f>VLOOKUP($F2940,类型描述及偏移量!$C:$H,2,FALSE)</f>
        <v>4</v>
      </c>
      <c r="N2940" s="14" t="str">
        <f>VLOOKUP($F2940,类型描述及偏移量!$C:$H,3,FALSE)</f>
        <v>整型</v>
      </c>
      <c r="O2940" s="14" t="str">
        <f>VLOOKUP($F2940,类型描述及偏移量!$C:$H,4,FALSE)</f>
        <v>None</v>
      </c>
      <c r="P2940" s="14" t="str">
        <f>VLOOKUP($F2940,类型描述及偏移量!$C:$H,5,FALSE)</f>
        <v>No</v>
      </c>
      <c r="Q2940" s="14" t="str">
        <f>VLOOKUP($F2940,类型描述及偏移量!$C:$H,6,FALSE)</f>
        <v>断链超时时间 秒</v>
      </c>
    </row>
    <row r="2941" hidden="1" spans="1:17">
      <c r="A2941" s="12" t="str">
        <f t="shared" si="504"/>
        <v>CHP3</v>
      </c>
      <c r="B2941" s="12" t="str">
        <f t="shared" si="505"/>
        <v>M14_M</v>
      </c>
      <c r="C2941" s="12" t="str">
        <f t="shared" si="506"/>
        <v>BlockingTime</v>
      </c>
      <c r="D2941" s="12" t="str">
        <f t="shared" si="507"/>
        <v>BP_Motor_var</v>
      </c>
      <c r="E2941" s="13" t="str">
        <f t="shared" si="508"/>
        <v>CHP3_M14_M_BP_Motor_var</v>
      </c>
      <c r="F2941" s="14" t="str">
        <f t="shared" si="509"/>
        <v>BP_Motor_var_BlockingTime</v>
      </c>
      <c r="G2941" s="10" t="str">
        <f t="shared" si="510"/>
        <v>CHP3_M14_M_BlockingTime</v>
      </c>
      <c r="H2941" s="10" t="str">
        <f>VLOOKUP(基本表格!E2941,起始地址定义!A:D,4,FALSE)&amp;" "&amp;Q2941</f>
        <v>Spare 备用 电机控制 堵料检测时间 秒</v>
      </c>
      <c r="I2941" s="10" t="str">
        <f t="shared" si="511"/>
        <v>DB1300,INT1906</v>
      </c>
      <c r="J2941" s="13" t="str">
        <f>VLOOKUP(E2941,起始地址定义!A:D,2,FALSE)</f>
        <v>DB1300</v>
      </c>
      <c r="K2941" s="12" t="str">
        <f t="shared" si="512"/>
        <v>INT1906</v>
      </c>
      <c r="L2941" s="13">
        <f>VLOOKUP(E2941,起始地址定义!A:D,3,FALSE)</f>
        <v>1900</v>
      </c>
      <c r="M2941" s="14">
        <f>VLOOKUP($F2941,类型描述及偏移量!$C:$H,2,FALSE)</f>
        <v>6</v>
      </c>
      <c r="N2941" s="14" t="str">
        <f>VLOOKUP($F2941,类型描述及偏移量!$C:$H,3,FALSE)</f>
        <v>整型</v>
      </c>
      <c r="O2941" s="14" t="str">
        <f>VLOOKUP($F2941,类型描述及偏移量!$C:$H,4,FALSE)</f>
        <v>None</v>
      </c>
      <c r="P2941" s="14" t="str">
        <f>VLOOKUP($F2941,类型描述及偏移量!$C:$H,5,FALSE)</f>
        <v>No</v>
      </c>
      <c r="Q2941" s="14" t="str">
        <f>VLOOKUP($F2941,类型描述及偏移量!$C:$H,6,FALSE)</f>
        <v>堵料检测时间 秒</v>
      </c>
    </row>
    <row r="2942" hidden="1" spans="1:17">
      <c r="A2942" s="12" t="str">
        <f t="shared" si="504"/>
        <v>CHP3</v>
      </c>
      <c r="B2942" s="12" t="str">
        <f t="shared" si="505"/>
        <v>M14_M</v>
      </c>
      <c r="C2942" s="12" t="str">
        <f t="shared" si="506"/>
        <v>PullSwitch_CHK</v>
      </c>
      <c r="D2942" s="12" t="str">
        <f t="shared" si="507"/>
        <v>BP_Motor_var</v>
      </c>
      <c r="E2942" s="13" t="str">
        <f t="shared" si="508"/>
        <v>CHP3_M14_M_BP_Motor_var</v>
      </c>
      <c r="F2942" s="14" t="str">
        <f t="shared" si="509"/>
        <v>BP_Motor_var_PullSwitch_CHK</v>
      </c>
      <c r="G2942" s="10" t="str">
        <f t="shared" si="510"/>
        <v>CHP3_M14_M_PullSwitch_CHK</v>
      </c>
      <c r="H2942" s="10" t="str">
        <f>VLOOKUP(基本表格!E2942,起始地址定义!A:D,4,FALSE)&amp;" "&amp;Q2942</f>
        <v>Spare 备用 电机控制 拉线开关</v>
      </c>
      <c r="I2942" s="10" t="str">
        <f t="shared" si="511"/>
        <v>DB1300,X1908.0</v>
      </c>
      <c r="J2942" s="13" t="str">
        <f>VLOOKUP(E2942,起始地址定义!A:D,2,FALSE)</f>
        <v>DB1300</v>
      </c>
      <c r="K2942" s="12" t="str">
        <f t="shared" si="512"/>
        <v>X1908.0</v>
      </c>
      <c r="L2942" s="13">
        <f>VLOOKUP(E2942,起始地址定义!A:D,3,FALSE)</f>
        <v>1900</v>
      </c>
      <c r="M2942" s="14">
        <f>VLOOKUP($F2942,类型描述及偏移量!$C:$H,2,FALSE)</f>
        <v>8</v>
      </c>
      <c r="N2942" s="14" t="str">
        <f>VLOOKUP($F2942,类型描述及偏移量!$C:$H,3,FALSE)</f>
        <v>离散</v>
      </c>
      <c r="O2942" s="14" t="str">
        <f>VLOOKUP($F2942,类型描述及偏移量!$C:$H,4,FALSE)</f>
        <v>On</v>
      </c>
      <c r="P2942" s="14" t="str">
        <f>VLOOKUP($F2942,类型描述及偏移量!$C:$H,5,FALSE)</f>
        <v>Yes</v>
      </c>
      <c r="Q2942" s="14" t="str">
        <f>VLOOKUP($F2942,类型描述及偏移量!$C:$H,6,FALSE)</f>
        <v>拉线开关</v>
      </c>
    </row>
    <row r="2943" hidden="1" spans="1:17">
      <c r="A2943" s="12" t="str">
        <f t="shared" si="504"/>
        <v>CHP3</v>
      </c>
      <c r="B2943" s="12" t="str">
        <f t="shared" si="505"/>
        <v>M14_M</v>
      </c>
      <c r="C2943" s="12" t="str">
        <f t="shared" si="506"/>
        <v>LMD_ALM</v>
      </c>
      <c r="D2943" s="12" t="str">
        <f t="shared" si="507"/>
        <v>BP_Motor_var</v>
      </c>
      <c r="E2943" s="13" t="str">
        <f t="shared" si="508"/>
        <v>CHP3_M14_M_BP_Motor_var</v>
      </c>
      <c r="F2943" s="14" t="str">
        <f t="shared" si="509"/>
        <v>BP_Motor_var_LMD_ALM</v>
      </c>
      <c r="G2943" s="10" t="str">
        <f t="shared" si="510"/>
        <v>CHP3_M14_M_LMD_ALM</v>
      </c>
      <c r="H2943" s="10" t="str">
        <f>VLOOKUP(基本表格!E2943,起始地址定义!A:D,4,FALSE)&amp;" "&amp;Q2943</f>
        <v>Spare 备用 电机控制 左跑偏报警</v>
      </c>
      <c r="I2943" s="10" t="str">
        <f t="shared" si="511"/>
        <v>DB1300,X1908.1</v>
      </c>
      <c r="J2943" s="13" t="str">
        <f>VLOOKUP(E2943,起始地址定义!A:D,2,FALSE)</f>
        <v>DB1300</v>
      </c>
      <c r="K2943" s="12" t="str">
        <f t="shared" si="512"/>
        <v>X1908.1</v>
      </c>
      <c r="L2943" s="13">
        <f>VLOOKUP(E2943,起始地址定义!A:D,3,FALSE)</f>
        <v>1900</v>
      </c>
      <c r="M2943" s="14">
        <f>VLOOKUP($F2943,类型描述及偏移量!$C:$H,2,FALSE)</f>
        <v>8.1</v>
      </c>
      <c r="N2943" s="14" t="str">
        <f>VLOOKUP($F2943,类型描述及偏移量!$C:$H,3,FALSE)</f>
        <v>离散</v>
      </c>
      <c r="O2943" s="14" t="str">
        <f>VLOOKUP($F2943,类型描述及偏移量!$C:$H,4,FALSE)</f>
        <v>On</v>
      </c>
      <c r="P2943" s="14" t="str">
        <f>VLOOKUP($F2943,类型描述及偏移量!$C:$H,5,FALSE)</f>
        <v>Yes</v>
      </c>
      <c r="Q2943" s="14" t="str">
        <f>VLOOKUP($F2943,类型描述及偏移量!$C:$H,6,FALSE)</f>
        <v>左跑偏报警</v>
      </c>
    </row>
    <row r="2944" hidden="1" spans="1:17">
      <c r="A2944" s="12" t="str">
        <f t="shared" ref="A2944:A2959" si="513">A2902</f>
        <v>CHP3</v>
      </c>
      <c r="B2944" s="12" t="str">
        <f t="shared" ref="B2944:B2959" si="514">"M"&amp;RIGHT(LEFT(B2902,FIND("_",B2902,1)-1),LEN(LEFT(B2902,FIND("_",B2902,1)-1))-1)+1&amp;"_"&amp;RIGHT(B2902,LEN(B2902)-FIND("_",B2902,1))</f>
        <v>M14_M</v>
      </c>
      <c r="C2944" s="12" t="str">
        <f t="shared" ref="C2944:C2959" si="515">C2902</f>
        <v>LMD_CHK_1</v>
      </c>
      <c r="D2944" s="12" t="str">
        <f t="shared" ref="D2944:D2959" si="516">D2902</f>
        <v>BP_Motor_var</v>
      </c>
      <c r="E2944" s="13" t="str">
        <f t="shared" si="508"/>
        <v>CHP3_M14_M_BP_Motor_var</v>
      </c>
      <c r="F2944" s="14" t="str">
        <f t="shared" si="509"/>
        <v>BP_Motor_var_LMD_CHK_1</v>
      </c>
      <c r="G2944" s="10" t="str">
        <f t="shared" si="510"/>
        <v>CHP3_M14_M_LMD_CHK_1</v>
      </c>
      <c r="H2944" s="10" t="str">
        <f>VLOOKUP(基本表格!E2944,起始地址定义!A:D,4,FALSE)&amp;" "&amp;Q2944</f>
        <v>Spare 备用 电机控制 左跑偏1检测</v>
      </c>
      <c r="I2944" s="10" t="str">
        <f t="shared" si="511"/>
        <v>DB1300,X1908.2</v>
      </c>
      <c r="J2944" s="13" t="str">
        <f>VLOOKUP(E2944,起始地址定义!A:D,2,FALSE)</f>
        <v>DB1300</v>
      </c>
      <c r="K2944" s="12" t="str">
        <f t="shared" si="512"/>
        <v>X1908.2</v>
      </c>
      <c r="L2944" s="13">
        <f>VLOOKUP(E2944,起始地址定义!A:D,3,FALSE)</f>
        <v>1900</v>
      </c>
      <c r="M2944" s="14">
        <f>VLOOKUP($F2944,类型描述及偏移量!$C:$H,2,FALSE)</f>
        <v>8.2</v>
      </c>
      <c r="N2944" s="14" t="str">
        <f>VLOOKUP($F2944,类型描述及偏移量!$C:$H,3,FALSE)</f>
        <v>离散</v>
      </c>
      <c r="O2944" s="14" t="str">
        <f>VLOOKUP($F2944,类型描述及偏移量!$C:$H,4,FALSE)</f>
        <v>None</v>
      </c>
      <c r="P2944" s="14" t="str">
        <f>VLOOKUP($F2944,类型描述及偏移量!$C:$H,5,FALSE)</f>
        <v>Yes</v>
      </c>
      <c r="Q2944" s="14" t="str">
        <f>VLOOKUP($F2944,类型描述及偏移量!$C:$H,6,FALSE)</f>
        <v>左跑偏1检测</v>
      </c>
    </row>
    <row r="2945" hidden="1" spans="1:17">
      <c r="A2945" s="12" t="str">
        <f t="shared" si="513"/>
        <v>CHP3</v>
      </c>
      <c r="B2945" s="12" t="str">
        <f t="shared" si="514"/>
        <v>M14_M</v>
      </c>
      <c r="C2945" s="12" t="str">
        <f t="shared" si="515"/>
        <v>LMD_EN</v>
      </c>
      <c r="D2945" s="12" t="str">
        <f t="shared" si="516"/>
        <v>BP_Motor_var</v>
      </c>
      <c r="E2945" s="13" t="str">
        <f t="shared" si="508"/>
        <v>CHP3_M14_M_BP_Motor_var</v>
      </c>
      <c r="F2945" s="14" t="str">
        <f t="shared" si="509"/>
        <v>BP_Motor_var_LMD_EN</v>
      </c>
      <c r="G2945" s="10" t="str">
        <f t="shared" si="510"/>
        <v>CHP3_M14_M_LMD_EN</v>
      </c>
      <c r="H2945" s="10" t="str">
        <f>VLOOKUP(基本表格!E2945,起始地址定义!A:D,4,FALSE)&amp;" "&amp;Q2945</f>
        <v>Spare 备用 电机控制 左跑偏保护使能</v>
      </c>
      <c r="I2945" s="10" t="str">
        <f t="shared" si="511"/>
        <v>DB1300,X1908.3</v>
      </c>
      <c r="J2945" s="13" t="str">
        <f>VLOOKUP(E2945,起始地址定义!A:D,2,FALSE)</f>
        <v>DB1300</v>
      </c>
      <c r="K2945" s="12" t="str">
        <f t="shared" si="512"/>
        <v>X1908.3</v>
      </c>
      <c r="L2945" s="13">
        <f>VLOOKUP(E2945,起始地址定义!A:D,3,FALSE)</f>
        <v>1900</v>
      </c>
      <c r="M2945" s="14">
        <f>VLOOKUP($F2945,类型描述及偏移量!$C:$H,2,FALSE)</f>
        <v>8.3</v>
      </c>
      <c r="N2945" s="14" t="str">
        <f>VLOOKUP($F2945,类型描述及偏移量!$C:$H,3,FALSE)</f>
        <v>离散</v>
      </c>
      <c r="O2945" s="14" t="str">
        <f>VLOOKUP($F2945,类型描述及偏移量!$C:$H,4,FALSE)</f>
        <v>None</v>
      </c>
      <c r="P2945" s="14" t="str">
        <f>VLOOKUP($F2945,类型描述及偏移量!$C:$H,5,FALSE)</f>
        <v>No</v>
      </c>
      <c r="Q2945" s="14" t="str">
        <f>VLOOKUP($F2945,类型描述及偏移量!$C:$H,6,FALSE)</f>
        <v>左跑偏保护使能</v>
      </c>
    </row>
    <row r="2946" hidden="1" spans="1:17">
      <c r="A2946" s="12" t="str">
        <f t="shared" si="513"/>
        <v>CHP3</v>
      </c>
      <c r="B2946" s="12" t="str">
        <f t="shared" si="514"/>
        <v>M14_M</v>
      </c>
      <c r="C2946" s="12" t="str">
        <f t="shared" si="515"/>
        <v>LMD_Stop</v>
      </c>
      <c r="D2946" s="12" t="str">
        <f t="shared" si="516"/>
        <v>BP_Motor_var</v>
      </c>
      <c r="E2946" s="13" t="str">
        <f t="shared" ref="E2946:E3009" si="517">A2946&amp;"_"&amp;B2946&amp;"_"&amp;D2946</f>
        <v>CHP3_M14_M_BP_Motor_var</v>
      </c>
      <c r="F2946" s="14" t="str">
        <f t="shared" ref="F2946:F3009" si="518">D2946&amp;"_"&amp;C2946</f>
        <v>BP_Motor_var_LMD_Stop</v>
      </c>
      <c r="G2946" s="10" t="str">
        <f t="shared" ref="G2946:G3009" si="519">A2946&amp;"_"&amp;IF(B2946="DB","",B2946&amp;"_")&amp;C2946</f>
        <v>CHP3_M14_M_LMD_Stop</v>
      </c>
      <c r="H2946" s="10" t="str">
        <f>VLOOKUP(基本表格!E2946,起始地址定义!A:D,4,FALSE)&amp;" "&amp;Q2946</f>
        <v>Spare 备用 电机控制 左跑偏导致停机</v>
      </c>
      <c r="I2946" s="10" t="str">
        <f t="shared" ref="I2946:I3009" si="520">J2946&amp;","&amp;K2946</f>
        <v>DB1300,X1908.4</v>
      </c>
      <c r="J2946" s="13" t="str">
        <f>VLOOKUP(E2946,起始地址定义!A:D,2,FALSE)</f>
        <v>DB1300</v>
      </c>
      <c r="K2946" s="12" t="str">
        <f t="shared" ref="K2946:K3009" si="521">IF(N2946="离散","X",IF(N2946="实型","REAL","INT"))&amp;IF(N2946="离散",TEXT(L2946+M2946,"0.0"),L2946+M2946)</f>
        <v>X1908.4</v>
      </c>
      <c r="L2946" s="13">
        <f>VLOOKUP(E2946,起始地址定义!A:D,3,FALSE)</f>
        <v>1900</v>
      </c>
      <c r="M2946" s="14">
        <f>VLOOKUP($F2946,类型描述及偏移量!$C:$H,2,FALSE)</f>
        <v>8.4</v>
      </c>
      <c r="N2946" s="14" t="str">
        <f>VLOOKUP($F2946,类型描述及偏移量!$C:$H,3,FALSE)</f>
        <v>离散</v>
      </c>
      <c r="O2946" s="14" t="str">
        <f>VLOOKUP($F2946,类型描述及偏移量!$C:$H,4,FALSE)</f>
        <v>On</v>
      </c>
      <c r="P2946" s="14" t="str">
        <f>VLOOKUP($F2946,类型描述及偏移量!$C:$H,5,FALSE)</f>
        <v>Yes</v>
      </c>
      <c r="Q2946" s="14" t="str">
        <f>VLOOKUP($F2946,类型描述及偏移量!$C:$H,6,FALSE)</f>
        <v>左跑偏导致停机</v>
      </c>
    </row>
    <row r="2947" hidden="1" spans="1:17">
      <c r="A2947" s="12" t="str">
        <f t="shared" si="513"/>
        <v>CHP3</v>
      </c>
      <c r="B2947" s="12" t="str">
        <f t="shared" si="514"/>
        <v>M14_M</v>
      </c>
      <c r="C2947" s="12" t="str">
        <f t="shared" si="515"/>
        <v>LMD_Time</v>
      </c>
      <c r="D2947" s="12" t="str">
        <f t="shared" si="516"/>
        <v>BP_Motor_var</v>
      </c>
      <c r="E2947" s="13" t="str">
        <f t="shared" si="517"/>
        <v>CHP3_M14_M_BP_Motor_var</v>
      </c>
      <c r="F2947" s="14" t="str">
        <f t="shared" si="518"/>
        <v>BP_Motor_var_LMD_Time</v>
      </c>
      <c r="G2947" s="10" t="str">
        <f t="shared" si="519"/>
        <v>CHP3_M14_M_LMD_Time</v>
      </c>
      <c r="H2947" s="10" t="str">
        <f>VLOOKUP(基本表格!E2947,起始地址定义!A:D,4,FALSE)&amp;" "&amp;Q2947</f>
        <v>Spare 备用 电机控制 左跑偏检测时间</v>
      </c>
      <c r="I2947" s="10" t="str">
        <f t="shared" si="520"/>
        <v>DB1300,INT1910</v>
      </c>
      <c r="J2947" s="13" t="str">
        <f>VLOOKUP(E2947,起始地址定义!A:D,2,FALSE)</f>
        <v>DB1300</v>
      </c>
      <c r="K2947" s="12" t="str">
        <f t="shared" si="521"/>
        <v>INT1910</v>
      </c>
      <c r="L2947" s="13">
        <f>VLOOKUP(E2947,起始地址定义!A:D,3,FALSE)</f>
        <v>1900</v>
      </c>
      <c r="M2947" s="14">
        <f>VLOOKUP($F2947,类型描述及偏移量!$C:$H,2,FALSE)</f>
        <v>10</v>
      </c>
      <c r="N2947" s="14" t="str">
        <f>VLOOKUP($F2947,类型描述及偏移量!$C:$H,3,FALSE)</f>
        <v>整型</v>
      </c>
      <c r="O2947" s="14" t="str">
        <f>VLOOKUP($F2947,类型描述及偏移量!$C:$H,4,FALSE)</f>
        <v>None</v>
      </c>
      <c r="P2947" s="14" t="str">
        <f>VLOOKUP($F2947,类型描述及偏移量!$C:$H,5,FALSE)</f>
        <v>No</v>
      </c>
      <c r="Q2947" s="14" t="str">
        <f>VLOOKUP($F2947,类型描述及偏移量!$C:$H,6,FALSE)</f>
        <v>左跑偏检测时间</v>
      </c>
    </row>
    <row r="2948" hidden="1" spans="1:17">
      <c r="A2948" s="12" t="str">
        <f t="shared" si="513"/>
        <v>CHP3</v>
      </c>
      <c r="B2948" s="12" t="str">
        <f t="shared" si="514"/>
        <v>M14_M</v>
      </c>
      <c r="C2948" s="12" t="str">
        <f t="shared" si="515"/>
        <v>RMD_ALM</v>
      </c>
      <c r="D2948" s="12" t="str">
        <f t="shared" si="516"/>
        <v>BP_Motor_var</v>
      </c>
      <c r="E2948" s="13" t="str">
        <f t="shared" si="517"/>
        <v>CHP3_M14_M_BP_Motor_var</v>
      </c>
      <c r="F2948" s="14" t="str">
        <f t="shared" si="518"/>
        <v>BP_Motor_var_RMD_ALM</v>
      </c>
      <c r="G2948" s="10" t="str">
        <f t="shared" si="519"/>
        <v>CHP3_M14_M_RMD_ALM</v>
      </c>
      <c r="H2948" s="10" t="str">
        <f>VLOOKUP(基本表格!E2948,起始地址定义!A:D,4,FALSE)&amp;" "&amp;Q2948</f>
        <v>Spare 备用 电机控制 右 跑偏报警</v>
      </c>
      <c r="I2948" s="10" t="str">
        <f t="shared" si="520"/>
        <v>DB1300,X1912.0</v>
      </c>
      <c r="J2948" s="13" t="str">
        <f>VLOOKUP(E2948,起始地址定义!A:D,2,FALSE)</f>
        <v>DB1300</v>
      </c>
      <c r="K2948" s="12" t="str">
        <f t="shared" si="521"/>
        <v>X1912.0</v>
      </c>
      <c r="L2948" s="13">
        <f>VLOOKUP(E2948,起始地址定义!A:D,3,FALSE)</f>
        <v>1900</v>
      </c>
      <c r="M2948" s="14">
        <f>VLOOKUP($F2948,类型描述及偏移量!$C:$H,2,FALSE)</f>
        <v>12</v>
      </c>
      <c r="N2948" s="14" t="str">
        <f>VLOOKUP($F2948,类型描述及偏移量!$C:$H,3,FALSE)</f>
        <v>离散</v>
      </c>
      <c r="O2948" s="14" t="str">
        <f>VLOOKUP($F2948,类型描述及偏移量!$C:$H,4,FALSE)</f>
        <v>On</v>
      </c>
      <c r="P2948" s="14" t="str">
        <f>VLOOKUP($F2948,类型描述及偏移量!$C:$H,5,FALSE)</f>
        <v>Yes</v>
      </c>
      <c r="Q2948" s="14" t="str">
        <f>VLOOKUP($F2948,类型描述及偏移量!$C:$H,6,FALSE)</f>
        <v>右 跑偏报警</v>
      </c>
    </row>
    <row r="2949" hidden="1" spans="1:17">
      <c r="A2949" s="12" t="str">
        <f t="shared" si="513"/>
        <v>CHP3</v>
      </c>
      <c r="B2949" s="12" t="str">
        <f t="shared" si="514"/>
        <v>M14_M</v>
      </c>
      <c r="C2949" s="12" t="str">
        <f t="shared" si="515"/>
        <v>RMD_CHK_1</v>
      </c>
      <c r="D2949" s="12" t="str">
        <f t="shared" si="516"/>
        <v>BP_Motor_var</v>
      </c>
      <c r="E2949" s="13" t="str">
        <f t="shared" si="517"/>
        <v>CHP3_M14_M_BP_Motor_var</v>
      </c>
      <c r="F2949" s="14" t="str">
        <f t="shared" si="518"/>
        <v>BP_Motor_var_RMD_CHK_1</v>
      </c>
      <c r="G2949" s="10" t="str">
        <f t="shared" si="519"/>
        <v>CHP3_M14_M_RMD_CHK_1</v>
      </c>
      <c r="H2949" s="10" t="str">
        <f>VLOOKUP(基本表格!E2949,起始地址定义!A:D,4,FALSE)&amp;" "&amp;Q2949</f>
        <v>Spare 备用 电机控制 右跑偏1检测</v>
      </c>
      <c r="I2949" s="10" t="str">
        <f t="shared" si="520"/>
        <v>DB1300,X1912.1</v>
      </c>
      <c r="J2949" s="13" t="str">
        <f>VLOOKUP(E2949,起始地址定义!A:D,2,FALSE)</f>
        <v>DB1300</v>
      </c>
      <c r="K2949" s="12" t="str">
        <f t="shared" si="521"/>
        <v>X1912.1</v>
      </c>
      <c r="L2949" s="13">
        <f>VLOOKUP(E2949,起始地址定义!A:D,3,FALSE)</f>
        <v>1900</v>
      </c>
      <c r="M2949" s="14">
        <f>VLOOKUP($F2949,类型描述及偏移量!$C:$H,2,FALSE)</f>
        <v>12.1</v>
      </c>
      <c r="N2949" s="14" t="str">
        <f>VLOOKUP($F2949,类型描述及偏移量!$C:$H,3,FALSE)</f>
        <v>离散</v>
      </c>
      <c r="O2949" s="14" t="str">
        <f>VLOOKUP($F2949,类型描述及偏移量!$C:$H,4,FALSE)</f>
        <v>None</v>
      </c>
      <c r="P2949" s="14" t="str">
        <f>VLOOKUP($F2949,类型描述及偏移量!$C:$H,5,FALSE)</f>
        <v>Yes</v>
      </c>
      <c r="Q2949" s="14" t="str">
        <f>VLOOKUP($F2949,类型描述及偏移量!$C:$H,6,FALSE)</f>
        <v>右跑偏1检测</v>
      </c>
    </row>
    <row r="2950" hidden="1" spans="1:17">
      <c r="A2950" s="12" t="str">
        <f t="shared" si="513"/>
        <v>CHP3</v>
      </c>
      <c r="B2950" s="12" t="str">
        <f t="shared" si="514"/>
        <v>M14_M</v>
      </c>
      <c r="C2950" s="12" t="str">
        <f t="shared" si="515"/>
        <v>RMD_EN</v>
      </c>
      <c r="D2950" s="12" t="str">
        <f t="shared" si="516"/>
        <v>BP_Motor_var</v>
      </c>
      <c r="E2950" s="13" t="str">
        <f t="shared" si="517"/>
        <v>CHP3_M14_M_BP_Motor_var</v>
      </c>
      <c r="F2950" s="14" t="str">
        <f t="shared" si="518"/>
        <v>BP_Motor_var_RMD_EN</v>
      </c>
      <c r="G2950" s="10" t="str">
        <f t="shared" si="519"/>
        <v>CHP3_M14_M_RMD_EN</v>
      </c>
      <c r="H2950" s="10" t="str">
        <f>VLOOKUP(基本表格!E2950,起始地址定义!A:D,4,FALSE)&amp;" "&amp;Q2950</f>
        <v>Spare 备用 电机控制 右跑偏保护使能</v>
      </c>
      <c r="I2950" s="10" t="str">
        <f t="shared" si="520"/>
        <v>DB1300,X1912.2</v>
      </c>
      <c r="J2950" s="13" t="str">
        <f>VLOOKUP(E2950,起始地址定义!A:D,2,FALSE)</f>
        <v>DB1300</v>
      </c>
      <c r="K2950" s="12" t="str">
        <f t="shared" si="521"/>
        <v>X1912.2</v>
      </c>
      <c r="L2950" s="13">
        <f>VLOOKUP(E2950,起始地址定义!A:D,3,FALSE)</f>
        <v>1900</v>
      </c>
      <c r="M2950" s="14">
        <f>VLOOKUP($F2950,类型描述及偏移量!$C:$H,2,FALSE)</f>
        <v>12.2</v>
      </c>
      <c r="N2950" s="14" t="str">
        <f>VLOOKUP($F2950,类型描述及偏移量!$C:$H,3,FALSE)</f>
        <v>离散</v>
      </c>
      <c r="O2950" s="14" t="str">
        <f>VLOOKUP($F2950,类型描述及偏移量!$C:$H,4,FALSE)</f>
        <v>None</v>
      </c>
      <c r="P2950" s="14" t="str">
        <f>VLOOKUP($F2950,类型描述及偏移量!$C:$H,5,FALSE)</f>
        <v>No</v>
      </c>
      <c r="Q2950" s="14" t="str">
        <f>VLOOKUP($F2950,类型描述及偏移量!$C:$H,6,FALSE)</f>
        <v>右跑偏保护使能</v>
      </c>
    </row>
    <row r="2951" hidden="1" spans="1:17">
      <c r="A2951" s="12" t="str">
        <f t="shared" si="513"/>
        <v>CHP3</v>
      </c>
      <c r="B2951" s="12" t="str">
        <f t="shared" si="514"/>
        <v>M14_M</v>
      </c>
      <c r="C2951" s="12" t="str">
        <f t="shared" si="515"/>
        <v>RMD_Stop</v>
      </c>
      <c r="D2951" s="12" t="str">
        <f t="shared" si="516"/>
        <v>BP_Motor_var</v>
      </c>
      <c r="E2951" s="13" t="str">
        <f t="shared" si="517"/>
        <v>CHP3_M14_M_BP_Motor_var</v>
      </c>
      <c r="F2951" s="14" t="str">
        <f t="shared" si="518"/>
        <v>BP_Motor_var_RMD_Stop</v>
      </c>
      <c r="G2951" s="10" t="str">
        <f t="shared" si="519"/>
        <v>CHP3_M14_M_RMD_Stop</v>
      </c>
      <c r="H2951" s="10" t="str">
        <f>VLOOKUP(基本表格!E2951,起始地址定义!A:D,4,FALSE)&amp;" "&amp;Q2951</f>
        <v>Spare 备用 电机控制 右跑偏导致停机</v>
      </c>
      <c r="I2951" s="10" t="str">
        <f t="shared" si="520"/>
        <v>DB1300,X1912.3</v>
      </c>
      <c r="J2951" s="13" t="str">
        <f>VLOOKUP(E2951,起始地址定义!A:D,2,FALSE)</f>
        <v>DB1300</v>
      </c>
      <c r="K2951" s="12" t="str">
        <f t="shared" si="521"/>
        <v>X1912.3</v>
      </c>
      <c r="L2951" s="13">
        <f>VLOOKUP(E2951,起始地址定义!A:D,3,FALSE)</f>
        <v>1900</v>
      </c>
      <c r="M2951" s="14">
        <f>VLOOKUP($F2951,类型描述及偏移量!$C:$H,2,FALSE)</f>
        <v>12.3</v>
      </c>
      <c r="N2951" s="14" t="str">
        <f>VLOOKUP($F2951,类型描述及偏移量!$C:$H,3,FALSE)</f>
        <v>离散</v>
      </c>
      <c r="O2951" s="14" t="str">
        <f>VLOOKUP($F2951,类型描述及偏移量!$C:$H,4,FALSE)</f>
        <v>On</v>
      </c>
      <c r="P2951" s="14" t="str">
        <f>VLOOKUP($F2951,类型描述及偏移量!$C:$H,5,FALSE)</f>
        <v>Yes</v>
      </c>
      <c r="Q2951" s="14" t="str">
        <f>VLOOKUP($F2951,类型描述及偏移量!$C:$H,6,FALSE)</f>
        <v>右跑偏导致停机</v>
      </c>
    </row>
    <row r="2952" hidden="1" spans="1:17">
      <c r="A2952" s="12" t="str">
        <f t="shared" si="513"/>
        <v>CHP3</v>
      </c>
      <c r="B2952" s="12" t="str">
        <f t="shared" si="514"/>
        <v>M14_M</v>
      </c>
      <c r="C2952" s="12" t="str">
        <f t="shared" si="515"/>
        <v>RMD_Time</v>
      </c>
      <c r="D2952" s="12" t="str">
        <f t="shared" si="516"/>
        <v>BP_Motor_var</v>
      </c>
      <c r="E2952" s="13" t="str">
        <f t="shared" si="517"/>
        <v>CHP3_M14_M_BP_Motor_var</v>
      </c>
      <c r="F2952" s="14" t="str">
        <f t="shared" si="518"/>
        <v>BP_Motor_var_RMD_Time</v>
      </c>
      <c r="G2952" s="10" t="str">
        <f t="shared" si="519"/>
        <v>CHP3_M14_M_RMD_Time</v>
      </c>
      <c r="H2952" s="10" t="str">
        <f>VLOOKUP(基本表格!E2952,起始地址定义!A:D,4,FALSE)&amp;" "&amp;Q2952</f>
        <v>Spare 备用 电机控制 右跑偏检测时间</v>
      </c>
      <c r="I2952" s="10" t="str">
        <f t="shared" si="520"/>
        <v>DB1300,INT1914</v>
      </c>
      <c r="J2952" s="13" t="str">
        <f>VLOOKUP(E2952,起始地址定义!A:D,2,FALSE)</f>
        <v>DB1300</v>
      </c>
      <c r="K2952" s="12" t="str">
        <f t="shared" si="521"/>
        <v>INT1914</v>
      </c>
      <c r="L2952" s="13">
        <f>VLOOKUP(E2952,起始地址定义!A:D,3,FALSE)</f>
        <v>1900</v>
      </c>
      <c r="M2952" s="14">
        <f>VLOOKUP($F2952,类型描述及偏移量!$C:$H,2,FALSE)</f>
        <v>14</v>
      </c>
      <c r="N2952" s="14" t="str">
        <f>VLOOKUP($F2952,类型描述及偏移量!$C:$H,3,FALSE)</f>
        <v>整型</v>
      </c>
      <c r="O2952" s="14" t="str">
        <f>VLOOKUP($F2952,类型描述及偏移量!$C:$H,4,FALSE)</f>
        <v>None</v>
      </c>
      <c r="P2952" s="14" t="str">
        <f>VLOOKUP($F2952,类型描述及偏移量!$C:$H,5,FALSE)</f>
        <v>No</v>
      </c>
      <c r="Q2952" s="14" t="str">
        <f>VLOOKUP($F2952,类型描述及偏移量!$C:$H,6,FALSE)</f>
        <v>右跑偏检测时间</v>
      </c>
    </row>
    <row r="2953" hidden="1" spans="1:17">
      <c r="A2953" s="12" t="str">
        <f t="shared" si="513"/>
        <v>CHP3</v>
      </c>
      <c r="B2953" s="12" t="str">
        <f t="shared" si="514"/>
        <v>M14_M</v>
      </c>
      <c r="C2953" s="12" t="str">
        <f t="shared" si="515"/>
        <v>Motor_Delta</v>
      </c>
      <c r="D2953" s="12" t="str">
        <f t="shared" si="516"/>
        <v>BP_Motor_var</v>
      </c>
      <c r="E2953" s="13" t="str">
        <f t="shared" si="517"/>
        <v>CHP3_M14_M_BP_Motor_var</v>
      </c>
      <c r="F2953" s="14" t="str">
        <f t="shared" si="518"/>
        <v>BP_Motor_var_Motor_Delta</v>
      </c>
      <c r="G2953" s="10" t="str">
        <f t="shared" si="519"/>
        <v>CHP3_M14_M_Motor_Delta</v>
      </c>
      <c r="H2953" s="10" t="str">
        <f>VLOOKUP(基本表格!E2953,起始地址定义!A:D,4,FALSE)&amp;" "&amp;Q2953</f>
        <v>Spare 备用 电机控制 三角型</v>
      </c>
      <c r="I2953" s="10" t="str">
        <f t="shared" si="520"/>
        <v>DB1300,X1916.0</v>
      </c>
      <c r="J2953" s="13" t="str">
        <f>VLOOKUP(E2953,起始地址定义!A:D,2,FALSE)</f>
        <v>DB1300</v>
      </c>
      <c r="K2953" s="12" t="str">
        <f t="shared" si="521"/>
        <v>X1916.0</v>
      </c>
      <c r="L2953" s="13">
        <f>VLOOKUP(E2953,起始地址定义!A:D,3,FALSE)</f>
        <v>1900</v>
      </c>
      <c r="M2953" s="14">
        <f>VLOOKUP($F2953,类型描述及偏移量!$C:$H,2,FALSE)</f>
        <v>16</v>
      </c>
      <c r="N2953" s="14" t="str">
        <f>VLOOKUP($F2953,类型描述及偏移量!$C:$H,3,FALSE)</f>
        <v>离散</v>
      </c>
      <c r="O2953" s="14" t="str">
        <f>VLOOKUP($F2953,类型描述及偏移量!$C:$H,4,FALSE)</f>
        <v>None</v>
      </c>
      <c r="P2953" s="14" t="str">
        <f>VLOOKUP($F2953,类型描述及偏移量!$C:$H,5,FALSE)</f>
        <v>Yes</v>
      </c>
      <c r="Q2953" s="14" t="str">
        <f>VLOOKUP($F2953,类型描述及偏移量!$C:$H,6,FALSE)</f>
        <v>三角型</v>
      </c>
    </row>
    <row r="2954" hidden="1" spans="1:17">
      <c r="A2954" s="12" t="str">
        <f t="shared" si="513"/>
        <v>CHP3</v>
      </c>
      <c r="B2954" s="12" t="str">
        <f t="shared" si="514"/>
        <v>M14_M</v>
      </c>
      <c r="C2954" s="12" t="str">
        <f t="shared" si="515"/>
        <v>Motor_Wye</v>
      </c>
      <c r="D2954" s="12" t="str">
        <f t="shared" si="516"/>
        <v>BP_Motor_var</v>
      </c>
      <c r="E2954" s="13" t="str">
        <f t="shared" si="517"/>
        <v>CHP3_M14_M_BP_Motor_var</v>
      </c>
      <c r="F2954" s="14" t="str">
        <f t="shared" si="518"/>
        <v>BP_Motor_var_Motor_Wye</v>
      </c>
      <c r="G2954" s="10" t="str">
        <f t="shared" si="519"/>
        <v>CHP3_M14_M_Motor_Wye</v>
      </c>
      <c r="H2954" s="10" t="str">
        <f>VLOOKUP(基本表格!E2954,起始地址定义!A:D,4,FALSE)&amp;" "&amp;Q2954</f>
        <v>Spare 备用 电机控制 星型</v>
      </c>
      <c r="I2954" s="10" t="str">
        <f t="shared" si="520"/>
        <v>DB1300,X1916.1</v>
      </c>
      <c r="J2954" s="13" t="str">
        <f>VLOOKUP(E2954,起始地址定义!A:D,2,FALSE)</f>
        <v>DB1300</v>
      </c>
      <c r="K2954" s="12" t="str">
        <f t="shared" si="521"/>
        <v>X1916.1</v>
      </c>
      <c r="L2954" s="13">
        <f>VLOOKUP(E2954,起始地址定义!A:D,3,FALSE)</f>
        <v>1900</v>
      </c>
      <c r="M2954" s="14">
        <f>VLOOKUP($F2954,类型描述及偏移量!$C:$H,2,FALSE)</f>
        <v>16.1</v>
      </c>
      <c r="N2954" s="14" t="str">
        <f>VLOOKUP($F2954,类型描述及偏移量!$C:$H,3,FALSE)</f>
        <v>离散</v>
      </c>
      <c r="O2954" s="14" t="str">
        <f>VLOOKUP($F2954,类型描述及偏移量!$C:$H,4,FALSE)</f>
        <v>None</v>
      </c>
      <c r="P2954" s="14" t="str">
        <f>VLOOKUP($F2954,类型描述及偏移量!$C:$H,5,FALSE)</f>
        <v>Yes</v>
      </c>
      <c r="Q2954" s="14" t="str">
        <f>VLOOKUP($F2954,类型描述及偏移量!$C:$H,6,FALSE)</f>
        <v>星型</v>
      </c>
    </row>
    <row r="2955" hidden="1" spans="1:17">
      <c r="A2955" s="12" t="str">
        <f t="shared" si="513"/>
        <v>CHP3</v>
      </c>
      <c r="B2955" s="12" t="str">
        <f t="shared" si="514"/>
        <v>M14_M</v>
      </c>
      <c r="C2955" s="12" t="str">
        <f t="shared" si="515"/>
        <v>MSD</v>
      </c>
      <c r="D2955" s="12" t="str">
        <f t="shared" si="516"/>
        <v>BP_Motor_var</v>
      </c>
      <c r="E2955" s="13" t="str">
        <f t="shared" si="517"/>
        <v>CHP3_M14_M_BP_Motor_var</v>
      </c>
      <c r="F2955" s="14" t="str">
        <f t="shared" si="518"/>
        <v>BP_Motor_var_MSD</v>
      </c>
      <c r="G2955" s="10" t="str">
        <f t="shared" si="519"/>
        <v>CHP3_M14_M_MSD</v>
      </c>
      <c r="H2955" s="10" t="str">
        <f>VLOOKUP(基本表格!E2955,起始地址定义!A:D,4,FALSE)&amp;" "&amp;Q2955</f>
        <v>Spare 备用 电机控制 维修开关</v>
      </c>
      <c r="I2955" s="10" t="str">
        <f t="shared" si="520"/>
        <v>DB1300,X1916.2</v>
      </c>
      <c r="J2955" s="13" t="str">
        <f>VLOOKUP(E2955,起始地址定义!A:D,2,FALSE)</f>
        <v>DB1300</v>
      </c>
      <c r="K2955" s="12" t="str">
        <f t="shared" si="521"/>
        <v>X1916.2</v>
      </c>
      <c r="L2955" s="13">
        <f>VLOOKUP(E2955,起始地址定义!A:D,3,FALSE)</f>
        <v>1900</v>
      </c>
      <c r="M2955" s="14">
        <f>VLOOKUP($F2955,类型描述及偏移量!$C:$H,2,FALSE)</f>
        <v>16.2</v>
      </c>
      <c r="N2955" s="14" t="str">
        <f>VLOOKUP($F2955,类型描述及偏移量!$C:$H,3,FALSE)</f>
        <v>离散</v>
      </c>
      <c r="O2955" s="14" t="str">
        <f>VLOOKUP($F2955,类型描述及偏移量!$C:$H,4,FALSE)</f>
        <v>On</v>
      </c>
      <c r="P2955" s="14" t="str">
        <f>VLOOKUP($F2955,类型描述及偏移量!$C:$H,5,FALSE)</f>
        <v>Yes</v>
      </c>
      <c r="Q2955" s="14" t="str">
        <f>VLOOKUP($F2955,类型描述及偏移量!$C:$H,6,FALSE)</f>
        <v>维修开关</v>
      </c>
    </row>
    <row r="2956" hidden="1" spans="1:17">
      <c r="A2956" s="12" t="str">
        <f t="shared" si="513"/>
        <v>CHP3</v>
      </c>
      <c r="B2956" s="12" t="str">
        <f t="shared" si="514"/>
        <v>M14_M</v>
      </c>
      <c r="C2956" s="12" t="str">
        <f t="shared" si="515"/>
        <v>LMD_CHK_2</v>
      </c>
      <c r="D2956" s="12" t="str">
        <f t="shared" si="516"/>
        <v>BP_Motor_var</v>
      </c>
      <c r="E2956" s="13" t="str">
        <f t="shared" si="517"/>
        <v>CHP3_M14_M_BP_Motor_var</v>
      </c>
      <c r="F2956" s="14" t="str">
        <f t="shared" si="518"/>
        <v>BP_Motor_var_LMD_CHK_2</v>
      </c>
      <c r="G2956" s="10" t="str">
        <f t="shared" si="519"/>
        <v>CHP3_M14_M_LMD_CHK_2</v>
      </c>
      <c r="H2956" s="10" t="str">
        <f>VLOOKUP(基本表格!E2956,起始地址定义!A:D,4,FALSE)&amp;" "&amp;Q2956</f>
        <v>Spare 备用 电机控制 左跑偏2检测</v>
      </c>
      <c r="I2956" s="10" t="str">
        <f t="shared" si="520"/>
        <v>DB1300,X1916.3</v>
      </c>
      <c r="J2956" s="13" t="str">
        <f>VLOOKUP(E2956,起始地址定义!A:D,2,FALSE)</f>
        <v>DB1300</v>
      </c>
      <c r="K2956" s="12" t="str">
        <f t="shared" si="521"/>
        <v>X1916.3</v>
      </c>
      <c r="L2956" s="13">
        <f>VLOOKUP(E2956,起始地址定义!A:D,3,FALSE)</f>
        <v>1900</v>
      </c>
      <c r="M2956" s="14">
        <f>VLOOKUP($F2956,类型描述及偏移量!$C:$H,2,FALSE)</f>
        <v>16.3</v>
      </c>
      <c r="N2956" s="14" t="str">
        <f>VLOOKUP($F2956,类型描述及偏移量!$C:$H,3,FALSE)</f>
        <v>离散</v>
      </c>
      <c r="O2956" s="14" t="str">
        <f>VLOOKUP($F2956,类型描述及偏移量!$C:$H,4,FALSE)</f>
        <v>None</v>
      </c>
      <c r="P2956" s="14" t="str">
        <f>VLOOKUP($F2956,类型描述及偏移量!$C:$H,5,FALSE)</f>
        <v>Yes</v>
      </c>
      <c r="Q2956" s="14" t="str">
        <f>VLOOKUP($F2956,类型描述及偏移量!$C:$H,6,FALSE)</f>
        <v>左跑偏2检测</v>
      </c>
    </row>
    <row r="2957" hidden="1" spans="1:17">
      <c r="A2957" s="12" t="str">
        <f t="shared" si="513"/>
        <v>CHP3</v>
      </c>
      <c r="B2957" s="12" t="str">
        <f t="shared" si="514"/>
        <v>M14_M</v>
      </c>
      <c r="C2957" s="12" t="str">
        <f t="shared" si="515"/>
        <v>RMD_CHK_2</v>
      </c>
      <c r="D2957" s="12" t="str">
        <f t="shared" si="516"/>
        <v>BP_Motor_var</v>
      </c>
      <c r="E2957" s="13" t="str">
        <f t="shared" si="517"/>
        <v>CHP3_M14_M_BP_Motor_var</v>
      </c>
      <c r="F2957" s="14" t="str">
        <f t="shared" si="518"/>
        <v>BP_Motor_var_RMD_CHK_2</v>
      </c>
      <c r="G2957" s="10" t="str">
        <f t="shared" si="519"/>
        <v>CHP3_M14_M_RMD_CHK_2</v>
      </c>
      <c r="H2957" s="10" t="str">
        <f>VLOOKUP(基本表格!E2957,起始地址定义!A:D,4,FALSE)&amp;" "&amp;Q2957</f>
        <v>Spare 备用 电机控制 右跑偏2检测</v>
      </c>
      <c r="I2957" s="10" t="str">
        <f t="shared" si="520"/>
        <v>DB1300,X1916.4</v>
      </c>
      <c r="J2957" s="13" t="str">
        <f>VLOOKUP(E2957,起始地址定义!A:D,2,FALSE)</f>
        <v>DB1300</v>
      </c>
      <c r="K2957" s="12" t="str">
        <f t="shared" si="521"/>
        <v>X1916.4</v>
      </c>
      <c r="L2957" s="13">
        <f>VLOOKUP(E2957,起始地址定义!A:D,3,FALSE)</f>
        <v>1900</v>
      </c>
      <c r="M2957" s="14">
        <f>VLOOKUP($F2957,类型描述及偏移量!$C:$H,2,FALSE)</f>
        <v>16.4</v>
      </c>
      <c r="N2957" s="14" t="str">
        <f>VLOOKUP($F2957,类型描述及偏移量!$C:$H,3,FALSE)</f>
        <v>离散</v>
      </c>
      <c r="O2957" s="14" t="str">
        <f>VLOOKUP($F2957,类型描述及偏移量!$C:$H,4,FALSE)</f>
        <v>None</v>
      </c>
      <c r="P2957" s="14" t="str">
        <f>VLOOKUP($F2957,类型描述及偏移量!$C:$H,5,FALSE)</f>
        <v>Yes</v>
      </c>
      <c r="Q2957" s="14" t="str">
        <f>VLOOKUP($F2957,类型描述及偏移量!$C:$H,6,FALSE)</f>
        <v>右跑偏2检测</v>
      </c>
    </row>
    <row r="2958" hidden="1" spans="1:17">
      <c r="A2958" s="12" t="str">
        <f t="shared" si="513"/>
        <v>CHP3</v>
      </c>
      <c r="B2958" s="12" t="str">
        <f t="shared" si="514"/>
        <v>M14_M</v>
      </c>
      <c r="C2958" s="12" t="str">
        <f t="shared" si="515"/>
        <v>InterStarTime</v>
      </c>
      <c r="D2958" s="12" t="str">
        <f t="shared" si="516"/>
        <v>BP_Motor_var</v>
      </c>
      <c r="E2958" s="13" t="str">
        <f t="shared" si="517"/>
        <v>CHP3_M14_M_BP_Motor_var</v>
      </c>
      <c r="F2958" s="14" t="str">
        <f t="shared" si="518"/>
        <v>BP_Motor_var_InterStarTime</v>
      </c>
      <c r="G2958" s="10" t="str">
        <f t="shared" si="519"/>
        <v>CHP3_M14_M_InterStarTime</v>
      </c>
      <c r="H2958" s="10" t="str">
        <f>VLOOKUP(基本表格!E2958,起始地址定义!A:D,4,FALSE)&amp;" "&amp;Q2958</f>
        <v>Spare 备用 电机控制 联动启动延时</v>
      </c>
      <c r="I2958" s="10" t="str">
        <f t="shared" si="520"/>
        <v>DB1300,INT1918</v>
      </c>
      <c r="J2958" s="13" t="str">
        <f>VLOOKUP(E2958,起始地址定义!A:D,2,FALSE)</f>
        <v>DB1300</v>
      </c>
      <c r="K2958" s="12" t="str">
        <f t="shared" si="521"/>
        <v>INT1918</v>
      </c>
      <c r="L2958" s="13">
        <f>VLOOKUP(E2958,起始地址定义!A:D,3,FALSE)</f>
        <v>1900</v>
      </c>
      <c r="M2958" s="14">
        <f>VLOOKUP($F2958,类型描述及偏移量!$C:$H,2,FALSE)</f>
        <v>18</v>
      </c>
      <c r="N2958" s="14" t="str">
        <f>VLOOKUP($F2958,类型描述及偏移量!$C:$H,3,FALSE)</f>
        <v>整型</v>
      </c>
      <c r="O2958" s="14" t="str">
        <f>VLOOKUP($F2958,类型描述及偏移量!$C:$H,4,FALSE)</f>
        <v>None</v>
      </c>
      <c r="P2958" s="14" t="str">
        <f>VLOOKUP($F2958,类型描述及偏移量!$C:$H,5,FALSE)</f>
        <v>No</v>
      </c>
      <c r="Q2958" s="14" t="str">
        <f>VLOOKUP($F2958,类型描述及偏移量!$C:$H,6,FALSE)</f>
        <v>联动启动延时</v>
      </c>
    </row>
    <row r="2959" hidden="1" spans="1:17">
      <c r="A2959" s="12" t="str">
        <f t="shared" si="513"/>
        <v>CHP3</v>
      </c>
      <c r="B2959" s="12" t="str">
        <f t="shared" si="514"/>
        <v>M14_M</v>
      </c>
      <c r="C2959" s="12" t="str">
        <f t="shared" si="515"/>
        <v>Alt_TMR</v>
      </c>
      <c r="D2959" s="12" t="str">
        <f t="shared" si="516"/>
        <v>BP_Motor_var</v>
      </c>
      <c r="E2959" s="13" t="str">
        <f t="shared" si="517"/>
        <v>CHP3_M14_M_BP_Motor_var</v>
      </c>
      <c r="F2959" s="14" t="str">
        <f t="shared" si="518"/>
        <v>BP_Motor_var_Alt_TMR</v>
      </c>
      <c r="G2959" s="10" t="str">
        <f t="shared" si="519"/>
        <v>CHP3_M14_M_Alt_TMR</v>
      </c>
      <c r="H2959" s="10" t="str">
        <f>VLOOKUP(基本表格!E2959,起始地址定义!A:D,4,FALSE)&amp;" "&amp;Q2959</f>
        <v>Spare 备用 电机控制 起动转换时间 秒</v>
      </c>
      <c r="I2959" s="10" t="str">
        <f t="shared" si="520"/>
        <v>DB1300,INT1920</v>
      </c>
      <c r="J2959" s="13" t="str">
        <f>VLOOKUP(E2959,起始地址定义!A:D,2,FALSE)</f>
        <v>DB1300</v>
      </c>
      <c r="K2959" s="12" t="str">
        <f t="shared" si="521"/>
        <v>INT1920</v>
      </c>
      <c r="L2959" s="13">
        <f>VLOOKUP(E2959,起始地址定义!A:D,3,FALSE)</f>
        <v>1900</v>
      </c>
      <c r="M2959" s="14">
        <f>VLOOKUP($F2959,类型描述及偏移量!$C:$H,2,FALSE)</f>
        <v>20</v>
      </c>
      <c r="N2959" s="14" t="str">
        <f>VLOOKUP($F2959,类型描述及偏移量!$C:$H,3,FALSE)</f>
        <v>整型</v>
      </c>
      <c r="O2959" s="14" t="str">
        <f>VLOOKUP($F2959,类型描述及偏移量!$C:$H,4,FALSE)</f>
        <v>None</v>
      </c>
      <c r="P2959" s="14" t="str">
        <f>VLOOKUP($F2959,类型描述及偏移量!$C:$H,5,FALSE)</f>
        <v>No</v>
      </c>
      <c r="Q2959" s="14" t="str">
        <f>VLOOKUP($F2959,类型描述及偏移量!$C:$H,6,FALSE)</f>
        <v>起动转换时间 秒</v>
      </c>
    </row>
    <row r="2960" hidden="1" spans="1:17">
      <c r="A2960" s="12" t="s">
        <v>126</v>
      </c>
      <c r="B2960" s="12" t="s">
        <v>106</v>
      </c>
      <c r="C2960" t="s">
        <v>63</v>
      </c>
      <c r="D2960" t="s">
        <v>64</v>
      </c>
      <c r="E2960" s="13" t="str">
        <f t="shared" si="517"/>
        <v>CHP3_S1_BP_Value_var</v>
      </c>
      <c r="F2960" s="14" t="str">
        <f t="shared" si="518"/>
        <v>BP_Value_var_HiProEN</v>
      </c>
      <c r="G2960" s="10" t="str">
        <f t="shared" si="519"/>
        <v>CHP3_S1_HiProEN</v>
      </c>
      <c r="H2960" s="10" t="str">
        <f>VLOOKUP(基本表格!E2960,起始地址定义!A:D,4,FALSE)&amp;" "&amp;Q2960</f>
        <v>3#刨片机润滑站压力  上限保护使能</v>
      </c>
      <c r="I2960" s="10" t="str">
        <f t="shared" si="520"/>
        <v>DB1301,X0.3</v>
      </c>
      <c r="J2960" s="13" t="str">
        <f>VLOOKUP(E2960,起始地址定义!A:D,2,FALSE)</f>
        <v>DB1301</v>
      </c>
      <c r="K2960" s="12" t="str">
        <f t="shared" si="521"/>
        <v>X0.3</v>
      </c>
      <c r="L2960" s="13">
        <f>VLOOKUP(E2960,起始地址定义!A:D,3,FALSE)</f>
        <v>0</v>
      </c>
      <c r="M2960" s="14">
        <f>VLOOKUP($F2960,类型描述及偏移量!$C:$H,2,FALSE)</f>
        <v>0.299999999999997</v>
      </c>
      <c r="N2960" s="14" t="str">
        <f>VLOOKUP($F2960,类型描述及偏移量!$C:$H,3,FALSE)</f>
        <v>离散</v>
      </c>
      <c r="O2960" s="14" t="str">
        <f>VLOOKUP($F2960,类型描述及偏移量!$C:$H,4,FALSE)</f>
        <v>None</v>
      </c>
      <c r="P2960" s="14" t="str">
        <f>VLOOKUP($F2960,类型描述及偏移量!$C:$H,5,FALSE)</f>
        <v>No</v>
      </c>
      <c r="Q2960" s="14" t="str">
        <f>VLOOKUP($F2960,类型描述及偏移量!$C:$H,6,FALSE)</f>
        <v>上限保护使能</v>
      </c>
    </row>
    <row r="2961" hidden="1" spans="1:17">
      <c r="A2961" s="12" t="s">
        <v>126</v>
      </c>
      <c r="B2961" s="12" t="s">
        <v>106</v>
      </c>
      <c r="C2961" t="s">
        <v>65</v>
      </c>
      <c r="D2961" t="s">
        <v>64</v>
      </c>
      <c r="E2961" s="13" t="str">
        <f t="shared" si="517"/>
        <v>CHP3_S1_BP_Value_var</v>
      </c>
      <c r="F2961" s="14" t="str">
        <f t="shared" si="518"/>
        <v>BP_Value_var_LoProEN</v>
      </c>
      <c r="G2961" s="10" t="str">
        <f t="shared" si="519"/>
        <v>CHP3_S1_LoProEN</v>
      </c>
      <c r="H2961" s="10" t="str">
        <f>VLOOKUP(基本表格!E2961,起始地址定义!A:D,4,FALSE)&amp;" "&amp;Q2961</f>
        <v>3#刨片机润滑站压力  下限保护使能</v>
      </c>
      <c r="I2961" s="10" t="str">
        <f t="shared" si="520"/>
        <v>DB1301,X0.4</v>
      </c>
      <c r="J2961" s="13" t="str">
        <f>VLOOKUP(E2961,起始地址定义!A:D,2,FALSE)</f>
        <v>DB1301</v>
      </c>
      <c r="K2961" s="12" t="str">
        <f t="shared" si="521"/>
        <v>X0.4</v>
      </c>
      <c r="L2961" s="13">
        <f>VLOOKUP(E2961,起始地址定义!A:D,3,FALSE)</f>
        <v>0</v>
      </c>
      <c r="M2961" s="14">
        <f>VLOOKUP($F2961,类型描述及偏移量!$C:$H,2,FALSE)</f>
        <v>0.399999999999999</v>
      </c>
      <c r="N2961" s="14" t="str">
        <f>VLOOKUP($F2961,类型描述及偏移量!$C:$H,3,FALSE)</f>
        <v>离散</v>
      </c>
      <c r="O2961" s="14" t="str">
        <f>VLOOKUP($F2961,类型描述及偏移量!$C:$H,4,FALSE)</f>
        <v>None</v>
      </c>
      <c r="P2961" s="14" t="str">
        <f>VLOOKUP($F2961,类型描述及偏移量!$C:$H,5,FALSE)</f>
        <v>No</v>
      </c>
      <c r="Q2961" s="14" t="str">
        <f>VLOOKUP($F2961,类型描述及偏移量!$C:$H,6,FALSE)</f>
        <v>下限保护使能</v>
      </c>
    </row>
    <row r="2962" hidden="1" spans="1:17">
      <c r="A2962" s="12" t="s">
        <v>126</v>
      </c>
      <c r="B2962" s="12" t="s">
        <v>106</v>
      </c>
      <c r="C2962" t="s">
        <v>66</v>
      </c>
      <c r="D2962" t="s">
        <v>64</v>
      </c>
      <c r="E2962" s="13" t="str">
        <f t="shared" si="517"/>
        <v>CHP3_S1_BP_Value_var</v>
      </c>
      <c r="F2962" s="14" t="str">
        <f t="shared" si="518"/>
        <v>BP_Value_var_HiALM</v>
      </c>
      <c r="G2962" s="10" t="str">
        <f t="shared" si="519"/>
        <v>CHP3_S1_HiALM</v>
      </c>
      <c r="H2962" s="10" t="str">
        <f>VLOOKUP(基本表格!E2962,起始地址定义!A:D,4,FALSE)&amp;" "&amp;Q2962</f>
        <v>3#刨片机润滑站压力  上限报警</v>
      </c>
      <c r="I2962" s="10" t="str">
        <f t="shared" si="520"/>
        <v>DB1301,X0.5</v>
      </c>
      <c r="J2962" s="13" t="str">
        <f>VLOOKUP(E2962,起始地址定义!A:D,2,FALSE)</f>
        <v>DB1301</v>
      </c>
      <c r="K2962" s="12" t="str">
        <f t="shared" si="521"/>
        <v>X0.5</v>
      </c>
      <c r="L2962" s="13">
        <f>VLOOKUP(E2962,起始地址定义!A:D,3,FALSE)</f>
        <v>0</v>
      </c>
      <c r="M2962" s="14">
        <f>VLOOKUP($F2962,类型描述及偏移量!$C:$H,2,FALSE)</f>
        <v>0.5</v>
      </c>
      <c r="N2962" s="14" t="str">
        <f>VLOOKUP($F2962,类型描述及偏移量!$C:$H,3,FALSE)</f>
        <v>离散</v>
      </c>
      <c r="O2962" s="14" t="str">
        <f>VLOOKUP($F2962,类型描述及偏移量!$C:$H,4,FALSE)</f>
        <v>None</v>
      </c>
      <c r="P2962" s="14" t="str">
        <f>VLOOKUP($F2962,类型描述及偏移量!$C:$H,5,FALSE)</f>
        <v>Yes</v>
      </c>
      <c r="Q2962" s="14" t="str">
        <f>VLOOKUP($F2962,类型描述及偏移量!$C:$H,6,FALSE)</f>
        <v>上限报警</v>
      </c>
    </row>
    <row r="2963" hidden="1" spans="1:17">
      <c r="A2963" s="12" t="s">
        <v>126</v>
      </c>
      <c r="B2963" s="12" t="s">
        <v>106</v>
      </c>
      <c r="C2963" t="s">
        <v>67</v>
      </c>
      <c r="D2963" t="s">
        <v>64</v>
      </c>
      <c r="E2963" s="13" t="str">
        <f t="shared" si="517"/>
        <v>CHP3_S1_BP_Value_var</v>
      </c>
      <c r="F2963" s="14" t="str">
        <f t="shared" si="518"/>
        <v>BP_Value_var_LoALM</v>
      </c>
      <c r="G2963" s="10" t="str">
        <f t="shared" si="519"/>
        <v>CHP3_S1_LoALM</v>
      </c>
      <c r="H2963" s="10" t="str">
        <f>VLOOKUP(基本表格!E2963,起始地址定义!A:D,4,FALSE)&amp;" "&amp;Q2963</f>
        <v>3#刨片机润滑站压力  下限报警</v>
      </c>
      <c r="I2963" s="10" t="str">
        <f t="shared" si="520"/>
        <v>DB1301,X0.6</v>
      </c>
      <c r="J2963" s="13" t="str">
        <f>VLOOKUP(E2963,起始地址定义!A:D,2,FALSE)</f>
        <v>DB1301</v>
      </c>
      <c r="K2963" s="12" t="str">
        <f t="shared" si="521"/>
        <v>X0.6</v>
      </c>
      <c r="L2963" s="13">
        <f>VLOOKUP(E2963,起始地址定义!A:D,3,FALSE)</f>
        <v>0</v>
      </c>
      <c r="M2963" s="14">
        <f>VLOOKUP($F2963,类型描述及偏移量!$C:$H,2,FALSE)</f>
        <v>0.600000000000001</v>
      </c>
      <c r="N2963" s="14" t="str">
        <f>VLOOKUP($F2963,类型描述及偏移量!$C:$H,3,FALSE)</f>
        <v>离散</v>
      </c>
      <c r="O2963" s="14" t="str">
        <f>VLOOKUP($F2963,类型描述及偏移量!$C:$H,4,FALSE)</f>
        <v>None</v>
      </c>
      <c r="P2963" s="14" t="str">
        <f>VLOOKUP($F2963,类型描述及偏移量!$C:$H,5,FALSE)</f>
        <v>Yes</v>
      </c>
      <c r="Q2963" s="14" t="str">
        <f>VLOOKUP($F2963,类型描述及偏移量!$C:$H,6,FALSE)</f>
        <v>下限报警</v>
      </c>
    </row>
    <row r="2964" hidden="1" spans="1:17">
      <c r="A2964" s="12" t="s">
        <v>126</v>
      </c>
      <c r="B2964" s="12" t="s">
        <v>106</v>
      </c>
      <c r="C2964" t="s">
        <v>68</v>
      </c>
      <c r="D2964" t="s">
        <v>64</v>
      </c>
      <c r="E2964" s="13" t="str">
        <f t="shared" si="517"/>
        <v>CHP3_S1_BP_Value_var</v>
      </c>
      <c r="F2964" s="14" t="str">
        <f t="shared" si="518"/>
        <v>BP_Value_var_HiHiALM</v>
      </c>
      <c r="G2964" s="10" t="str">
        <f t="shared" si="519"/>
        <v>CHP3_S1_HiHiALM</v>
      </c>
      <c r="H2964" s="10" t="str">
        <f>VLOOKUP(基本表格!E2964,起始地址定义!A:D,4,FALSE)&amp;" "&amp;Q2964</f>
        <v>3#刨片机润滑站压力  上上限报警</v>
      </c>
      <c r="I2964" s="10" t="str">
        <f t="shared" si="520"/>
        <v>DB1301,X0.7</v>
      </c>
      <c r="J2964" s="13" t="str">
        <f>VLOOKUP(E2964,起始地址定义!A:D,2,FALSE)</f>
        <v>DB1301</v>
      </c>
      <c r="K2964" s="12" t="str">
        <f t="shared" si="521"/>
        <v>X0.7</v>
      </c>
      <c r="L2964" s="13">
        <f>VLOOKUP(E2964,起始地址定义!A:D,3,FALSE)</f>
        <v>0</v>
      </c>
      <c r="M2964" s="14">
        <f>VLOOKUP($F2964,类型描述及偏移量!$C:$H,2,FALSE)</f>
        <v>0.700000000000003</v>
      </c>
      <c r="N2964" s="14" t="str">
        <f>VLOOKUP($F2964,类型描述及偏移量!$C:$H,3,FALSE)</f>
        <v>离散</v>
      </c>
      <c r="O2964" s="14" t="str">
        <f>VLOOKUP($F2964,类型描述及偏移量!$C:$H,4,FALSE)</f>
        <v>On</v>
      </c>
      <c r="P2964" s="14" t="str">
        <f>VLOOKUP($F2964,类型描述及偏移量!$C:$H,5,FALSE)</f>
        <v>Yes</v>
      </c>
      <c r="Q2964" s="14" t="str">
        <f>VLOOKUP($F2964,类型描述及偏移量!$C:$H,6,FALSE)</f>
        <v>上上限报警</v>
      </c>
    </row>
    <row r="2965" hidden="1" spans="1:17">
      <c r="A2965" s="12" t="s">
        <v>126</v>
      </c>
      <c r="B2965" s="12" t="s">
        <v>106</v>
      </c>
      <c r="C2965" t="s">
        <v>69</v>
      </c>
      <c r="D2965" t="s">
        <v>64</v>
      </c>
      <c r="E2965" s="13" t="str">
        <f t="shared" si="517"/>
        <v>CHP3_S1_BP_Value_var</v>
      </c>
      <c r="F2965" s="14" t="str">
        <f t="shared" si="518"/>
        <v>BP_Value_var_LoLoALM</v>
      </c>
      <c r="G2965" s="10" t="str">
        <f t="shared" si="519"/>
        <v>CHP3_S1_LoLoALM</v>
      </c>
      <c r="H2965" s="10" t="str">
        <f>VLOOKUP(基本表格!E2965,起始地址定义!A:D,4,FALSE)&amp;" "&amp;Q2965</f>
        <v>3#刨片机润滑站压力  下下限报警</v>
      </c>
      <c r="I2965" s="10" t="str">
        <f t="shared" si="520"/>
        <v>DB1301,X1.0</v>
      </c>
      <c r="J2965" s="13" t="str">
        <f>VLOOKUP(E2965,起始地址定义!A:D,2,FALSE)</f>
        <v>DB1301</v>
      </c>
      <c r="K2965" s="12" t="str">
        <f t="shared" si="521"/>
        <v>X1.0</v>
      </c>
      <c r="L2965" s="13">
        <f>VLOOKUP(E2965,起始地址定义!A:D,3,FALSE)</f>
        <v>0</v>
      </c>
      <c r="M2965" s="14">
        <f>VLOOKUP($F2965,类型描述及偏移量!$C:$H,2,FALSE)</f>
        <v>1</v>
      </c>
      <c r="N2965" s="14" t="str">
        <f>VLOOKUP($F2965,类型描述及偏移量!$C:$H,3,FALSE)</f>
        <v>离散</v>
      </c>
      <c r="O2965" s="14" t="str">
        <f>VLOOKUP($F2965,类型描述及偏移量!$C:$H,4,FALSE)</f>
        <v>On</v>
      </c>
      <c r="P2965" s="14" t="str">
        <f>VLOOKUP($F2965,类型描述及偏移量!$C:$H,5,FALSE)</f>
        <v>Yes</v>
      </c>
      <c r="Q2965" s="14" t="str">
        <f>VLOOKUP($F2965,类型描述及偏移量!$C:$H,6,FALSE)</f>
        <v>下下限报警</v>
      </c>
    </row>
    <row r="2966" hidden="1" spans="1:17">
      <c r="A2966" s="12" t="s">
        <v>126</v>
      </c>
      <c r="B2966" s="12" t="s">
        <v>106</v>
      </c>
      <c r="C2966" t="s">
        <v>70</v>
      </c>
      <c r="D2966" t="s">
        <v>64</v>
      </c>
      <c r="E2966" s="13" t="str">
        <f t="shared" si="517"/>
        <v>CHP3_S1_BP_Value_var</v>
      </c>
      <c r="F2966" s="14" t="str">
        <f t="shared" si="518"/>
        <v>BP_Value_var_LimALM</v>
      </c>
      <c r="G2966" s="10" t="str">
        <f t="shared" si="519"/>
        <v>CHP3_S1_LimALM</v>
      </c>
      <c r="H2966" s="10" t="str">
        <f>VLOOKUP(基本表格!E2966,起始地址定义!A:D,4,FALSE)&amp;" "&amp;Q2966</f>
        <v>3#刨片机润滑站压力  极限报警</v>
      </c>
      <c r="I2966" s="10" t="str">
        <f t="shared" si="520"/>
        <v>DB1301,X1.1</v>
      </c>
      <c r="J2966" s="13" t="str">
        <f>VLOOKUP(E2966,起始地址定义!A:D,2,FALSE)</f>
        <v>DB1301</v>
      </c>
      <c r="K2966" s="12" t="str">
        <f t="shared" si="521"/>
        <v>X1.1</v>
      </c>
      <c r="L2966" s="13">
        <f>VLOOKUP(E2966,起始地址定义!A:D,3,FALSE)</f>
        <v>0</v>
      </c>
      <c r="M2966" s="14">
        <f>VLOOKUP($F2966,类型描述及偏移量!$C:$H,2,FALSE)</f>
        <v>1.1</v>
      </c>
      <c r="N2966" s="14" t="str">
        <f>VLOOKUP($F2966,类型描述及偏移量!$C:$H,3,FALSE)</f>
        <v>离散</v>
      </c>
      <c r="O2966" s="14" t="str">
        <f>VLOOKUP($F2966,类型描述及偏移量!$C:$H,4,FALSE)</f>
        <v>On</v>
      </c>
      <c r="P2966" s="14" t="str">
        <f>VLOOKUP($F2966,类型描述及偏移量!$C:$H,5,FALSE)</f>
        <v>Yes</v>
      </c>
      <c r="Q2966" s="14" t="str">
        <f>VLOOKUP($F2966,类型描述及偏移量!$C:$H,6,FALSE)</f>
        <v>极限报警</v>
      </c>
    </row>
    <row r="2967" hidden="1" spans="1:17">
      <c r="A2967" s="12" t="s">
        <v>126</v>
      </c>
      <c r="B2967" s="12" t="s">
        <v>106</v>
      </c>
      <c r="C2967" t="s">
        <v>71</v>
      </c>
      <c r="D2967" t="s">
        <v>64</v>
      </c>
      <c r="E2967" s="13" t="str">
        <f t="shared" si="517"/>
        <v>CHP3_S1_BP_Value_var</v>
      </c>
      <c r="F2967" s="14" t="str">
        <f t="shared" si="518"/>
        <v>BP_Value_var_LostALM</v>
      </c>
      <c r="G2967" s="10" t="str">
        <f t="shared" si="519"/>
        <v>CHP3_S1_LostALM</v>
      </c>
      <c r="H2967" s="10" t="str">
        <f>VLOOKUP(基本表格!E2967,起始地址定义!A:D,4,FALSE)&amp;" "&amp;Q2967</f>
        <v>3#刨片机润滑站压力  传感器断线报警</v>
      </c>
      <c r="I2967" s="10" t="str">
        <f t="shared" si="520"/>
        <v>DB1301,X1.2</v>
      </c>
      <c r="J2967" s="13" t="str">
        <f>VLOOKUP(E2967,起始地址定义!A:D,2,FALSE)</f>
        <v>DB1301</v>
      </c>
      <c r="K2967" s="12" t="str">
        <f t="shared" si="521"/>
        <v>X1.2</v>
      </c>
      <c r="L2967" s="13">
        <f>VLOOKUP(E2967,起始地址定义!A:D,3,FALSE)</f>
        <v>0</v>
      </c>
      <c r="M2967" s="14">
        <f>VLOOKUP($F2967,类型描述及偏移量!$C:$H,2,FALSE)</f>
        <v>1.2</v>
      </c>
      <c r="N2967" s="14" t="str">
        <f>VLOOKUP($F2967,类型描述及偏移量!$C:$H,3,FALSE)</f>
        <v>离散</v>
      </c>
      <c r="O2967" s="14" t="str">
        <f>VLOOKUP($F2967,类型描述及偏移量!$C:$H,4,FALSE)</f>
        <v>On</v>
      </c>
      <c r="P2967" s="14" t="str">
        <f>VLOOKUP($F2967,类型描述及偏移量!$C:$H,5,FALSE)</f>
        <v>Yes</v>
      </c>
      <c r="Q2967" s="14" t="str">
        <f>VLOOKUP($F2967,类型描述及偏移量!$C:$H,6,FALSE)</f>
        <v>传感器断线报警</v>
      </c>
    </row>
    <row r="2968" hidden="1" spans="1:17">
      <c r="A2968" s="12" t="s">
        <v>126</v>
      </c>
      <c r="B2968" s="12" t="s">
        <v>106</v>
      </c>
      <c r="C2968" t="s">
        <v>72</v>
      </c>
      <c r="D2968" t="s">
        <v>64</v>
      </c>
      <c r="E2968" s="13" t="str">
        <f t="shared" si="517"/>
        <v>CHP3_S1_BP_Value_var</v>
      </c>
      <c r="F2968" s="14" t="str">
        <f t="shared" si="518"/>
        <v>BP_Value_var_Code</v>
      </c>
      <c r="G2968" s="10" t="str">
        <f t="shared" si="519"/>
        <v>CHP3_S1_Code</v>
      </c>
      <c r="H2968" s="10" t="str">
        <f>VLOOKUP(基本表格!E2968,起始地址定义!A:D,4,FALSE)&amp;" "&amp;Q2968</f>
        <v>3#刨片机润滑站压力  实际内码</v>
      </c>
      <c r="I2968" s="10" t="str">
        <f t="shared" si="520"/>
        <v>DB1301,INT2</v>
      </c>
      <c r="J2968" s="13" t="str">
        <f>VLOOKUP(E2968,起始地址定义!A:D,2,FALSE)</f>
        <v>DB1301</v>
      </c>
      <c r="K2968" s="12" t="str">
        <f t="shared" si="521"/>
        <v>INT2</v>
      </c>
      <c r="L2968" s="13">
        <f>VLOOKUP(E2968,起始地址定义!A:D,3,FALSE)</f>
        <v>0</v>
      </c>
      <c r="M2968" s="14">
        <f>VLOOKUP($F2968,类型描述及偏移量!$C:$H,2,FALSE)</f>
        <v>2</v>
      </c>
      <c r="N2968" s="14" t="str">
        <f>VLOOKUP($F2968,类型描述及偏移量!$C:$H,3,FALSE)</f>
        <v>整型</v>
      </c>
      <c r="O2968" s="14" t="str">
        <f>VLOOKUP($F2968,类型描述及偏移量!$C:$H,4,FALSE)</f>
        <v>None</v>
      </c>
      <c r="P2968" s="14" t="str">
        <f>VLOOKUP($F2968,类型描述及偏移量!$C:$H,5,FALSE)</f>
        <v>Yes</v>
      </c>
      <c r="Q2968" s="14" t="str">
        <f>VLOOKUP($F2968,类型描述及偏移量!$C:$H,6,FALSE)</f>
        <v>实际内码</v>
      </c>
    </row>
    <row r="2969" hidden="1" spans="1:17">
      <c r="A2969" s="12" t="s">
        <v>126</v>
      </c>
      <c r="B2969" s="12" t="s">
        <v>106</v>
      </c>
      <c r="C2969" t="s">
        <v>73</v>
      </c>
      <c r="D2969" t="s">
        <v>64</v>
      </c>
      <c r="E2969" s="13" t="str">
        <f t="shared" si="517"/>
        <v>CHP3_S1_BP_Value_var</v>
      </c>
      <c r="F2969" s="14" t="str">
        <f t="shared" si="518"/>
        <v>BP_Value_var_Value</v>
      </c>
      <c r="G2969" s="10" t="str">
        <f t="shared" si="519"/>
        <v>CHP3_S1_Value</v>
      </c>
      <c r="H2969" s="10" t="str">
        <f>VLOOKUP(基本表格!E2969,起始地址定义!A:D,4,FALSE)&amp;" "&amp;Q2969</f>
        <v>3#刨片机润滑站压力  实际值</v>
      </c>
      <c r="I2969" s="10" t="str">
        <f t="shared" si="520"/>
        <v>DB1301,REAL6</v>
      </c>
      <c r="J2969" s="13" t="str">
        <f>VLOOKUP(E2969,起始地址定义!A:D,2,FALSE)</f>
        <v>DB1301</v>
      </c>
      <c r="K2969" s="12" t="str">
        <f t="shared" si="521"/>
        <v>REAL6</v>
      </c>
      <c r="L2969" s="13">
        <f>VLOOKUP(E2969,起始地址定义!A:D,3,FALSE)</f>
        <v>0</v>
      </c>
      <c r="M2969" s="14">
        <f>VLOOKUP($F2969,类型描述及偏移量!$C:$H,2,FALSE)</f>
        <v>6</v>
      </c>
      <c r="N2969" s="14" t="str">
        <f>VLOOKUP($F2969,类型描述及偏移量!$C:$H,3,FALSE)</f>
        <v>实型</v>
      </c>
      <c r="O2969" s="14" t="str">
        <f>VLOOKUP($F2969,类型描述及偏移量!$C:$H,4,FALSE)</f>
        <v>None</v>
      </c>
      <c r="P2969" s="14" t="str">
        <f>VLOOKUP($F2969,类型描述及偏移量!$C:$H,5,FALSE)</f>
        <v>Yes</v>
      </c>
      <c r="Q2969" s="14" t="str">
        <f>VLOOKUP($F2969,类型描述及偏移量!$C:$H,6,FALSE)</f>
        <v>实际值</v>
      </c>
    </row>
    <row r="2970" hidden="1" spans="1:17">
      <c r="A2970" s="12" t="s">
        <v>126</v>
      </c>
      <c r="B2970" s="12" t="s">
        <v>106</v>
      </c>
      <c r="C2970" t="s">
        <v>74</v>
      </c>
      <c r="D2970" t="s">
        <v>64</v>
      </c>
      <c r="E2970" s="13" t="str">
        <f t="shared" si="517"/>
        <v>CHP3_S1_BP_Value_var</v>
      </c>
      <c r="F2970" s="14" t="str">
        <f t="shared" si="518"/>
        <v>BP_Value_var_Range</v>
      </c>
      <c r="G2970" s="10" t="str">
        <f t="shared" si="519"/>
        <v>CHP3_S1_Range</v>
      </c>
      <c r="H2970" s="10" t="str">
        <f>VLOOKUP(基本表格!E2970,起始地址定义!A:D,4,FALSE)&amp;" "&amp;Q2970</f>
        <v>3#刨片机润滑站压力  量程</v>
      </c>
      <c r="I2970" s="10" t="str">
        <f t="shared" si="520"/>
        <v>DB1301,REAL10</v>
      </c>
      <c r="J2970" s="13" t="str">
        <f>VLOOKUP(E2970,起始地址定义!A:D,2,FALSE)</f>
        <v>DB1301</v>
      </c>
      <c r="K2970" s="12" t="str">
        <f t="shared" si="521"/>
        <v>REAL10</v>
      </c>
      <c r="L2970" s="13">
        <f>VLOOKUP(E2970,起始地址定义!A:D,3,FALSE)</f>
        <v>0</v>
      </c>
      <c r="M2970" s="14">
        <f>VLOOKUP($F2970,类型描述及偏移量!$C:$H,2,FALSE)</f>
        <v>10</v>
      </c>
      <c r="N2970" s="14" t="str">
        <f>VLOOKUP($F2970,类型描述及偏移量!$C:$H,3,FALSE)</f>
        <v>实型</v>
      </c>
      <c r="O2970" s="14" t="str">
        <f>VLOOKUP($F2970,类型描述及偏移量!$C:$H,4,FALSE)</f>
        <v>None</v>
      </c>
      <c r="P2970" s="14" t="str">
        <f>VLOOKUP($F2970,类型描述及偏移量!$C:$H,5,FALSE)</f>
        <v>No</v>
      </c>
      <c r="Q2970" s="14" t="str">
        <f>VLOOKUP($F2970,类型描述及偏移量!$C:$H,6,FALSE)</f>
        <v>量程</v>
      </c>
    </row>
    <row r="2971" hidden="1" spans="1:17">
      <c r="A2971" s="12" t="s">
        <v>126</v>
      </c>
      <c r="B2971" s="12" t="s">
        <v>106</v>
      </c>
      <c r="C2971" t="s">
        <v>75</v>
      </c>
      <c r="D2971" t="s">
        <v>64</v>
      </c>
      <c r="E2971" s="13" t="str">
        <f t="shared" si="517"/>
        <v>CHP3_S1_BP_Value_var</v>
      </c>
      <c r="F2971" s="14" t="str">
        <f t="shared" si="518"/>
        <v>BP_Value_var_Hi</v>
      </c>
      <c r="G2971" s="10" t="str">
        <f t="shared" si="519"/>
        <v>CHP3_S1_Hi</v>
      </c>
      <c r="H2971" s="10" t="str">
        <f>VLOOKUP(基本表格!E2971,起始地址定义!A:D,4,FALSE)&amp;" "&amp;Q2971</f>
        <v>3#刨片机润滑站压力  上限值</v>
      </c>
      <c r="I2971" s="10" t="str">
        <f t="shared" si="520"/>
        <v>DB1301,REAL14</v>
      </c>
      <c r="J2971" s="13" t="str">
        <f>VLOOKUP(E2971,起始地址定义!A:D,2,FALSE)</f>
        <v>DB1301</v>
      </c>
      <c r="K2971" s="12" t="str">
        <f t="shared" si="521"/>
        <v>REAL14</v>
      </c>
      <c r="L2971" s="13">
        <f>VLOOKUP(E2971,起始地址定义!A:D,3,FALSE)</f>
        <v>0</v>
      </c>
      <c r="M2971" s="14">
        <f>VLOOKUP($F2971,类型描述及偏移量!$C:$H,2,FALSE)</f>
        <v>14</v>
      </c>
      <c r="N2971" s="14" t="str">
        <f>VLOOKUP($F2971,类型描述及偏移量!$C:$H,3,FALSE)</f>
        <v>实型</v>
      </c>
      <c r="O2971" s="14" t="str">
        <f>VLOOKUP($F2971,类型描述及偏移量!$C:$H,4,FALSE)</f>
        <v>None</v>
      </c>
      <c r="P2971" s="14" t="str">
        <f>VLOOKUP($F2971,类型描述及偏移量!$C:$H,5,FALSE)</f>
        <v>No</v>
      </c>
      <c r="Q2971" s="14" t="str">
        <f>VLOOKUP($F2971,类型描述及偏移量!$C:$H,6,FALSE)</f>
        <v>上限值</v>
      </c>
    </row>
    <row r="2972" hidden="1" spans="1:17">
      <c r="A2972" s="12" t="s">
        <v>126</v>
      </c>
      <c r="B2972" s="12" t="s">
        <v>106</v>
      </c>
      <c r="C2972" t="s">
        <v>76</v>
      </c>
      <c r="D2972" t="s">
        <v>64</v>
      </c>
      <c r="E2972" s="13" t="str">
        <f t="shared" si="517"/>
        <v>CHP3_S1_BP_Value_var</v>
      </c>
      <c r="F2972" s="14" t="str">
        <f t="shared" si="518"/>
        <v>BP_Value_var_Lo</v>
      </c>
      <c r="G2972" s="10" t="str">
        <f t="shared" si="519"/>
        <v>CHP3_S1_Lo</v>
      </c>
      <c r="H2972" s="10" t="str">
        <f>VLOOKUP(基本表格!E2972,起始地址定义!A:D,4,FALSE)&amp;" "&amp;Q2972</f>
        <v>3#刨片机润滑站压力  下限值</v>
      </c>
      <c r="I2972" s="10" t="str">
        <f t="shared" si="520"/>
        <v>DB1301,REAL18</v>
      </c>
      <c r="J2972" s="13" t="str">
        <f>VLOOKUP(E2972,起始地址定义!A:D,2,FALSE)</f>
        <v>DB1301</v>
      </c>
      <c r="K2972" s="12" t="str">
        <f t="shared" si="521"/>
        <v>REAL18</v>
      </c>
      <c r="L2972" s="13">
        <f>VLOOKUP(E2972,起始地址定义!A:D,3,FALSE)</f>
        <v>0</v>
      </c>
      <c r="M2972" s="14">
        <f>VLOOKUP($F2972,类型描述及偏移量!$C:$H,2,FALSE)</f>
        <v>18</v>
      </c>
      <c r="N2972" s="14" t="str">
        <f>VLOOKUP($F2972,类型描述及偏移量!$C:$H,3,FALSE)</f>
        <v>实型</v>
      </c>
      <c r="O2972" s="14" t="str">
        <f>VLOOKUP($F2972,类型描述及偏移量!$C:$H,4,FALSE)</f>
        <v>None</v>
      </c>
      <c r="P2972" s="14" t="str">
        <f>VLOOKUP($F2972,类型描述及偏移量!$C:$H,5,FALSE)</f>
        <v>No</v>
      </c>
      <c r="Q2972" s="14" t="str">
        <f>VLOOKUP($F2972,类型描述及偏移量!$C:$H,6,FALSE)</f>
        <v>下限值</v>
      </c>
    </row>
    <row r="2973" hidden="1" spans="1:17">
      <c r="A2973" s="12" t="s">
        <v>126</v>
      </c>
      <c r="B2973" s="12" t="s">
        <v>106</v>
      </c>
      <c r="C2973" t="s">
        <v>77</v>
      </c>
      <c r="D2973" t="s">
        <v>64</v>
      </c>
      <c r="E2973" s="13" t="str">
        <f t="shared" si="517"/>
        <v>CHP3_S1_BP_Value_var</v>
      </c>
      <c r="F2973" s="14" t="str">
        <f t="shared" si="518"/>
        <v>BP_Value_var_HiHi</v>
      </c>
      <c r="G2973" s="10" t="str">
        <f t="shared" si="519"/>
        <v>CHP3_S1_HiHi</v>
      </c>
      <c r="H2973" s="10" t="str">
        <f>VLOOKUP(基本表格!E2973,起始地址定义!A:D,4,FALSE)&amp;" "&amp;Q2973</f>
        <v>3#刨片机润滑站压力  上上限值</v>
      </c>
      <c r="I2973" s="10" t="str">
        <f t="shared" si="520"/>
        <v>DB1301,REAL22</v>
      </c>
      <c r="J2973" s="13" t="str">
        <f>VLOOKUP(E2973,起始地址定义!A:D,2,FALSE)</f>
        <v>DB1301</v>
      </c>
      <c r="K2973" s="12" t="str">
        <f t="shared" si="521"/>
        <v>REAL22</v>
      </c>
      <c r="L2973" s="13">
        <f>VLOOKUP(E2973,起始地址定义!A:D,3,FALSE)</f>
        <v>0</v>
      </c>
      <c r="M2973" s="14">
        <f>VLOOKUP($F2973,类型描述及偏移量!$C:$H,2,FALSE)</f>
        <v>22</v>
      </c>
      <c r="N2973" s="14" t="str">
        <f>VLOOKUP($F2973,类型描述及偏移量!$C:$H,3,FALSE)</f>
        <v>实型</v>
      </c>
      <c r="O2973" s="14" t="str">
        <f>VLOOKUP($F2973,类型描述及偏移量!$C:$H,4,FALSE)</f>
        <v>None</v>
      </c>
      <c r="P2973" s="14" t="str">
        <f>VLOOKUP($F2973,类型描述及偏移量!$C:$H,5,FALSE)</f>
        <v>No</v>
      </c>
      <c r="Q2973" s="14" t="str">
        <f>VLOOKUP($F2973,类型描述及偏移量!$C:$H,6,FALSE)</f>
        <v>上上限值</v>
      </c>
    </row>
    <row r="2974" hidden="1" spans="1:17">
      <c r="A2974" s="12" t="s">
        <v>126</v>
      </c>
      <c r="B2974" s="12" t="s">
        <v>106</v>
      </c>
      <c r="C2974" t="s">
        <v>78</v>
      </c>
      <c r="D2974" t="s">
        <v>64</v>
      </c>
      <c r="E2974" s="13" t="str">
        <f t="shared" si="517"/>
        <v>CHP3_S1_BP_Value_var</v>
      </c>
      <c r="F2974" s="14" t="str">
        <f t="shared" si="518"/>
        <v>BP_Value_var_LoLo</v>
      </c>
      <c r="G2974" s="10" t="str">
        <f t="shared" si="519"/>
        <v>CHP3_S1_LoLo</v>
      </c>
      <c r="H2974" s="10" t="str">
        <f>VLOOKUP(基本表格!E2974,起始地址定义!A:D,4,FALSE)&amp;" "&amp;Q2974</f>
        <v>3#刨片机润滑站压力  下下限值</v>
      </c>
      <c r="I2974" s="10" t="str">
        <f t="shared" si="520"/>
        <v>DB1301,REAL26</v>
      </c>
      <c r="J2974" s="13" t="str">
        <f>VLOOKUP(E2974,起始地址定义!A:D,2,FALSE)</f>
        <v>DB1301</v>
      </c>
      <c r="K2974" s="12" t="str">
        <f t="shared" si="521"/>
        <v>REAL26</v>
      </c>
      <c r="L2974" s="13">
        <f>VLOOKUP(E2974,起始地址定义!A:D,3,FALSE)</f>
        <v>0</v>
      </c>
      <c r="M2974" s="14">
        <f>VLOOKUP($F2974,类型描述及偏移量!$C:$H,2,FALSE)</f>
        <v>26</v>
      </c>
      <c r="N2974" s="14" t="str">
        <f>VLOOKUP($F2974,类型描述及偏移量!$C:$H,3,FALSE)</f>
        <v>实型</v>
      </c>
      <c r="O2974" s="14" t="str">
        <f>VLOOKUP($F2974,类型描述及偏移量!$C:$H,4,FALSE)</f>
        <v>None</v>
      </c>
      <c r="P2974" s="14" t="str">
        <f>VLOOKUP($F2974,类型描述及偏移量!$C:$H,5,FALSE)</f>
        <v>No</v>
      </c>
      <c r="Q2974" s="14" t="str">
        <f>VLOOKUP($F2974,类型描述及偏移量!$C:$H,6,FALSE)</f>
        <v>下下限值</v>
      </c>
    </row>
    <row r="2975" hidden="1" spans="1:17">
      <c r="A2975" s="12" t="s">
        <v>126</v>
      </c>
      <c r="B2975" s="12" t="str">
        <f t="shared" ref="B2975:B3038" si="522">LEFT(B2960,1)&amp;RIGHT(B2960,LEN(B2960)-1)+1</f>
        <v>S2</v>
      </c>
      <c r="C2975" s="12" t="str">
        <f t="shared" ref="C2975:C3038" si="523">C2960</f>
        <v>HiProEN</v>
      </c>
      <c r="D2975" s="12" t="str">
        <f t="shared" ref="D2975:D3038" si="524">D2960</f>
        <v>BP_Value_var</v>
      </c>
      <c r="E2975" s="13" t="str">
        <f t="shared" si="517"/>
        <v>CHP3_S2_BP_Value_var</v>
      </c>
      <c r="F2975" s="14" t="str">
        <f t="shared" si="518"/>
        <v>BP_Value_var_HiProEN</v>
      </c>
      <c r="G2975" s="10" t="str">
        <f t="shared" si="519"/>
        <v>CHP3_S2_HiProEN</v>
      </c>
      <c r="H2975" s="10" t="str">
        <f>VLOOKUP(基本表格!E2975,起始地址定义!A:D,4,FALSE)&amp;" "&amp;Q2975</f>
        <v>3#刨片机润滑站1#过滤器压差传感器  上限保护使能</v>
      </c>
      <c r="I2975" s="10" t="str">
        <f t="shared" si="520"/>
        <v>DB1301,X50.3</v>
      </c>
      <c r="J2975" s="13" t="str">
        <f>VLOOKUP(E2975,起始地址定义!A:D,2,FALSE)</f>
        <v>DB1301</v>
      </c>
      <c r="K2975" s="12" t="str">
        <f t="shared" si="521"/>
        <v>X50.3</v>
      </c>
      <c r="L2975" s="13">
        <f>VLOOKUP(E2975,起始地址定义!A:D,3,FALSE)</f>
        <v>50</v>
      </c>
      <c r="M2975" s="14">
        <f>VLOOKUP($F2975,类型描述及偏移量!$C:$H,2,FALSE)</f>
        <v>0.299999999999997</v>
      </c>
      <c r="N2975" s="14" t="str">
        <f>VLOOKUP($F2975,类型描述及偏移量!$C:$H,3,FALSE)</f>
        <v>离散</v>
      </c>
      <c r="O2975" s="14" t="str">
        <f>VLOOKUP($F2975,类型描述及偏移量!$C:$H,4,FALSE)</f>
        <v>None</v>
      </c>
      <c r="P2975" s="14" t="str">
        <f>VLOOKUP($F2975,类型描述及偏移量!$C:$H,5,FALSE)</f>
        <v>No</v>
      </c>
      <c r="Q2975" s="14" t="str">
        <f>VLOOKUP($F2975,类型描述及偏移量!$C:$H,6,FALSE)</f>
        <v>上限保护使能</v>
      </c>
    </row>
    <row r="2976" hidden="1" spans="1:17">
      <c r="A2976" s="12" t="s">
        <v>126</v>
      </c>
      <c r="B2976" s="12" t="str">
        <f t="shared" si="522"/>
        <v>S2</v>
      </c>
      <c r="C2976" s="12" t="str">
        <f t="shared" si="523"/>
        <v>LoProEN</v>
      </c>
      <c r="D2976" s="12" t="str">
        <f t="shared" si="524"/>
        <v>BP_Value_var</v>
      </c>
      <c r="E2976" s="13" t="str">
        <f t="shared" si="517"/>
        <v>CHP3_S2_BP_Value_var</v>
      </c>
      <c r="F2976" s="14" t="str">
        <f t="shared" si="518"/>
        <v>BP_Value_var_LoProEN</v>
      </c>
      <c r="G2976" s="10" t="str">
        <f t="shared" si="519"/>
        <v>CHP3_S2_LoProEN</v>
      </c>
      <c r="H2976" s="10" t="str">
        <f>VLOOKUP(基本表格!E2976,起始地址定义!A:D,4,FALSE)&amp;" "&amp;Q2976</f>
        <v>3#刨片机润滑站1#过滤器压差传感器  下限保护使能</v>
      </c>
      <c r="I2976" s="10" t="str">
        <f t="shared" si="520"/>
        <v>DB1301,X50.4</v>
      </c>
      <c r="J2976" s="13" t="str">
        <f>VLOOKUP(E2976,起始地址定义!A:D,2,FALSE)</f>
        <v>DB1301</v>
      </c>
      <c r="K2976" s="12" t="str">
        <f t="shared" si="521"/>
        <v>X50.4</v>
      </c>
      <c r="L2976" s="13">
        <f>VLOOKUP(E2976,起始地址定义!A:D,3,FALSE)</f>
        <v>50</v>
      </c>
      <c r="M2976" s="14">
        <f>VLOOKUP($F2976,类型描述及偏移量!$C:$H,2,FALSE)</f>
        <v>0.399999999999999</v>
      </c>
      <c r="N2976" s="14" t="str">
        <f>VLOOKUP($F2976,类型描述及偏移量!$C:$H,3,FALSE)</f>
        <v>离散</v>
      </c>
      <c r="O2976" s="14" t="str">
        <f>VLOOKUP($F2976,类型描述及偏移量!$C:$H,4,FALSE)</f>
        <v>None</v>
      </c>
      <c r="P2976" s="14" t="str">
        <f>VLOOKUP($F2976,类型描述及偏移量!$C:$H,5,FALSE)</f>
        <v>No</v>
      </c>
      <c r="Q2976" s="14" t="str">
        <f>VLOOKUP($F2976,类型描述及偏移量!$C:$H,6,FALSE)</f>
        <v>下限保护使能</v>
      </c>
    </row>
    <row r="2977" hidden="1" spans="1:17">
      <c r="A2977" s="12" t="s">
        <v>126</v>
      </c>
      <c r="B2977" s="12" t="str">
        <f t="shared" si="522"/>
        <v>S2</v>
      </c>
      <c r="C2977" s="12" t="str">
        <f t="shared" si="523"/>
        <v>HiALM</v>
      </c>
      <c r="D2977" s="12" t="str">
        <f t="shared" si="524"/>
        <v>BP_Value_var</v>
      </c>
      <c r="E2977" s="13" t="str">
        <f t="shared" si="517"/>
        <v>CHP3_S2_BP_Value_var</v>
      </c>
      <c r="F2977" s="14" t="str">
        <f t="shared" si="518"/>
        <v>BP_Value_var_HiALM</v>
      </c>
      <c r="G2977" s="10" t="str">
        <f t="shared" si="519"/>
        <v>CHP3_S2_HiALM</v>
      </c>
      <c r="H2977" s="10" t="str">
        <f>VLOOKUP(基本表格!E2977,起始地址定义!A:D,4,FALSE)&amp;" "&amp;Q2977</f>
        <v>3#刨片机润滑站1#过滤器压差传感器  上限报警</v>
      </c>
      <c r="I2977" s="10" t="str">
        <f t="shared" si="520"/>
        <v>DB1301,X50.5</v>
      </c>
      <c r="J2977" s="13" t="str">
        <f>VLOOKUP(E2977,起始地址定义!A:D,2,FALSE)</f>
        <v>DB1301</v>
      </c>
      <c r="K2977" s="12" t="str">
        <f t="shared" si="521"/>
        <v>X50.5</v>
      </c>
      <c r="L2977" s="13">
        <f>VLOOKUP(E2977,起始地址定义!A:D,3,FALSE)</f>
        <v>50</v>
      </c>
      <c r="M2977" s="14">
        <f>VLOOKUP($F2977,类型描述及偏移量!$C:$H,2,FALSE)</f>
        <v>0.5</v>
      </c>
      <c r="N2977" s="14" t="str">
        <f>VLOOKUP($F2977,类型描述及偏移量!$C:$H,3,FALSE)</f>
        <v>离散</v>
      </c>
      <c r="O2977" s="14" t="str">
        <f>VLOOKUP($F2977,类型描述及偏移量!$C:$H,4,FALSE)</f>
        <v>None</v>
      </c>
      <c r="P2977" s="14" t="str">
        <f>VLOOKUP($F2977,类型描述及偏移量!$C:$H,5,FALSE)</f>
        <v>Yes</v>
      </c>
      <c r="Q2977" s="14" t="str">
        <f>VLOOKUP($F2977,类型描述及偏移量!$C:$H,6,FALSE)</f>
        <v>上限报警</v>
      </c>
    </row>
    <row r="2978" hidden="1" spans="1:17">
      <c r="A2978" s="12" t="s">
        <v>126</v>
      </c>
      <c r="B2978" s="12" t="str">
        <f t="shared" si="522"/>
        <v>S2</v>
      </c>
      <c r="C2978" s="12" t="str">
        <f t="shared" si="523"/>
        <v>LoALM</v>
      </c>
      <c r="D2978" s="12" t="str">
        <f t="shared" si="524"/>
        <v>BP_Value_var</v>
      </c>
      <c r="E2978" s="13" t="str">
        <f t="shared" si="517"/>
        <v>CHP3_S2_BP_Value_var</v>
      </c>
      <c r="F2978" s="14" t="str">
        <f t="shared" si="518"/>
        <v>BP_Value_var_LoALM</v>
      </c>
      <c r="G2978" s="10" t="str">
        <f t="shared" si="519"/>
        <v>CHP3_S2_LoALM</v>
      </c>
      <c r="H2978" s="10" t="str">
        <f>VLOOKUP(基本表格!E2978,起始地址定义!A:D,4,FALSE)&amp;" "&amp;Q2978</f>
        <v>3#刨片机润滑站1#过滤器压差传感器  下限报警</v>
      </c>
      <c r="I2978" s="10" t="str">
        <f t="shared" si="520"/>
        <v>DB1301,X50.6</v>
      </c>
      <c r="J2978" s="13" t="str">
        <f>VLOOKUP(E2978,起始地址定义!A:D,2,FALSE)</f>
        <v>DB1301</v>
      </c>
      <c r="K2978" s="12" t="str">
        <f t="shared" si="521"/>
        <v>X50.6</v>
      </c>
      <c r="L2978" s="13">
        <f>VLOOKUP(E2978,起始地址定义!A:D,3,FALSE)</f>
        <v>50</v>
      </c>
      <c r="M2978" s="14">
        <f>VLOOKUP($F2978,类型描述及偏移量!$C:$H,2,FALSE)</f>
        <v>0.600000000000001</v>
      </c>
      <c r="N2978" s="14" t="str">
        <f>VLOOKUP($F2978,类型描述及偏移量!$C:$H,3,FALSE)</f>
        <v>离散</v>
      </c>
      <c r="O2978" s="14" t="str">
        <f>VLOOKUP($F2978,类型描述及偏移量!$C:$H,4,FALSE)</f>
        <v>None</v>
      </c>
      <c r="P2978" s="14" t="str">
        <f>VLOOKUP($F2978,类型描述及偏移量!$C:$H,5,FALSE)</f>
        <v>Yes</v>
      </c>
      <c r="Q2978" s="14" t="str">
        <f>VLOOKUP($F2978,类型描述及偏移量!$C:$H,6,FALSE)</f>
        <v>下限报警</v>
      </c>
    </row>
    <row r="2979" hidden="1" spans="1:17">
      <c r="A2979" s="12" t="s">
        <v>126</v>
      </c>
      <c r="B2979" s="12" t="str">
        <f t="shared" si="522"/>
        <v>S2</v>
      </c>
      <c r="C2979" s="12" t="str">
        <f t="shared" si="523"/>
        <v>HiHiALM</v>
      </c>
      <c r="D2979" s="12" t="str">
        <f t="shared" si="524"/>
        <v>BP_Value_var</v>
      </c>
      <c r="E2979" s="13" t="str">
        <f t="shared" si="517"/>
        <v>CHP3_S2_BP_Value_var</v>
      </c>
      <c r="F2979" s="14" t="str">
        <f t="shared" si="518"/>
        <v>BP_Value_var_HiHiALM</v>
      </c>
      <c r="G2979" s="10" t="str">
        <f t="shared" si="519"/>
        <v>CHP3_S2_HiHiALM</v>
      </c>
      <c r="H2979" s="10" t="str">
        <f>VLOOKUP(基本表格!E2979,起始地址定义!A:D,4,FALSE)&amp;" "&amp;Q2979</f>
        <v>3#刨片机润滑站1#过滤器压差传感器  上上限报警</v>
      </c>
      <c r="I2979" s="10" t="str">
        <f t="shared" si="520"/>
        <v>DB1301,X50.7</v>
      </c>
      <c r="J2979" s="13" t="str">
        <f>VLOOKUP(E2979,起始地址定义!A:D,2,FALSE)</f>
        <v>DB1301</v>
      </c>
      <c r="K2979" s="12" t="str">
        <f t="shared" si="521"/>
        <v>X50.7</v>
      </c>
      <c r="L2979" s="13">
        <f>VLOOKUP(E2979,起始地址定义!A:D,3,FALSE)</f>
        <v>50</v>
      </c>
      <c r="M2979" s="14">
        <f>VLOOKUP($F2979,类型描述及偏移量!$C:$H,2,FALSE)</f>
        <v>0.700000000000003</v>
      </c>
      <c r="N2979" s="14" t="str">
        <f>VLOOKUP($F2979,类型描述及偏移量!$C:$H,3,FALSE)</f>
        <v>离散</v>
      </c>
      <c r="O2979" s="14" t="str">
        <f>VLOOKUP($F2979,类型描述及偏移量!$C:$H,4,FALSE)</f>
        <v>On</v>
      </c>
      <c r="P2979" s="14" t="str">
        <f>VLOOKUP($F2979,类型描述及偏移量!$C:$H,5,FALSE)</f>
        <v>Yes</v>
      </c>
      <c r="Q2979" s="14" t="str">
        <f>VLOOKUP($F2979,类型描述及偏移量!$C:$H,6,FALSE)</f>
        <v>上上限报警</v>
      </c>
    </row>
    <row r="2980" hidden="1" spans="1:17">
      <c r="A2980" s="12" t="s">
        <v>126</v>
      </c>
      <c r="B2980" s="12" t="str">
        <f t="shared" si="522"/>
        <v>S2</v>
      </c>
      <c r="C2980" s="12" t="str">
        <f t="shared" si="523"/>
        <v>LoLoALM</v>
      </c>
      <c r="D2980" s="12" t="str">
        <f t="shared" si="524"/>
        <v>BP_Value_var</v>
      </c>
      <c r="E2980" s="13" t="str">
        <f t="shared" si="517"/>
        <v>CHP3_S2_BP_Value_var</v>
      </c>
      <c r="F2980" s="14" t="str">
        <f t="shared" si="518"/>
        <v>BP_Value_var_LoLoALM</v>
      </c>
      <c r="G2980" s="10" t="str">
        <f t="shared" si="519"/>
        <v>CHP3_S2_LoLoALM</v>
      </c>
      <c r="H2980" s="10" t="str">
        <f>VLOOKUP(基本表格!E2980,起始地址定义!A:D,4,FALSE)&amp;" "&amp;Q2980</f>
        <v>3#刨片机润滑站1#过滤器压差传感器  下下限报警</v>
      </c>
      <c r="I2980" s="10" t="str">
        <f t="shared" si="520"/>
        <v>DB1301,X51.0</v>
      </c>
      <c r="J2980" s="13" t="str">
        <f>VLOOKUP(E2980,起始地址定义!A:D,2,FALSE)</f>
        <v>DB1301</v>
      </c>
      <c r="K2980" s="12" t="str">
        <f t="shared" si="521"/>
        <v>X51.0</v>
      </c>
      <c r="L2980" s="13">
        <f>VLOOKUP(E2980,起始地址定义!A:D,3,FALSE)</f>
        <v>50</v>
      </c>
      <c r="M2980" s="14">
        <f>VLOOKUP($F2980,类型描述及偏移量!$C:$H,2,FALSE)</f>
        <v>1</v>
      </c>
      <c r="N2980" s="14" t="str">
        <f>VLOOKUP($F2980,类型描述及偏移量!$C:$H,3,FALSE)</f>
        <v>离散</v>
      </c>
      <c r="O2980" s="14" t="str">
        <f>VLOOKUP($F2980,类型描述及偏移量!$C:$H,4,FALSE)</f>
        <v>On</v>
      </c>
      <c r="P2980" s="14" t="str">
        <f>VLOOKUP($F2980,类型描述及偏移量!$C:$H,5,FALSE)</f>
        <v>Yes</v>
      </c>
      <c r="Q2980" s="14" t="str">
        <f>VLOOKUP($F2980,类型描述及偏移量!$C:$H,6,FALSE)</f>
        <v>下下限报警</v>
      </c>
    </row>
    <row r="2981" hidden="1" spans="1:17">
      <c r="A2981" s="12" t="s">
        <v>126</v>
      </c>
      <c r="B2981" s="12" t="str">
        <f t="shared" si="522"/>
        <v>S2</v>
      </c>
      <c r="C2981" s="12" t="str">
        <f t="shared" si="523"/>
        <v>LimALM</v>
      </c>
      <c r="D2981" s="12" t="str">
        <f t="shared" si="524"/>
        <v>BP_Value_var</v>
      </c>
      <c r="E2981" s="13" t="str">
        <f t="shared" si="517"/>
        <v>CHP3_S2_BP_Value_var</v>
      </c>
      <c r="F2981" s="14" t="str">
        <f t="shared" si="518"/>
        <v>BP_Value_var_LimALM</v>
      </c>
      <c r="G2981" s="10" t="str">
        <f t="shared" si="519"/>
        <v>CHP3_S2_LimALM</v>
      </c>
      <c r="H2981" s="10" t="str">
        <f>VLOOKUP(基本表格!E2981,起始地址定义!A:D,4,FALSE)&amp;" "&amp;Q2981</f>
        <v>3#刨片机润滑站1#过滤器压差传感器  极限报警</v>
      </c>
      <c r="I2981" s="10" t="str">
        <f t="shared" si="520"/>
        <v>DB1301,X51.1</v>
      </c>
      <c r="J2981" s="13" t="str">
        <f>VLOOKUP(E2981,起始地址定义!A:D,2,FALSE)</f>
        <v>DB1301</v>
      </c>
      <c r="K2981" s="12" t="str">
        <f t="shared" si="521"/>
        <v>X51.1</v>
      </c>
      <c r="L2981" s="13">
        <f>VLOOKUP(E2981,起始地址定义!A:D,3,FALSE)</f>
        <v>50</v>
      </c>
      <c r="M2981" s="14">
        <f>VLOOKUP($F2981,类型描述及偏移量!$C:$H,2,FALSE)</f>
        <v>1.1</v>
      </c>
      <c r="N2981" s="14" t="str">
        <f>VLOOKUP($F2981,类型描述及偏移量!$C:$H,3,FALSE)</f>
        <v>离散</v>
      </c>
      <c r="O2981" s="14" t="str">
        <f>VLOOKUP($F2981,类型描述及偏移量!$C:$H,4,FALSE)</f>
        <v>On</v>
      </c>
      <c r="P2981" s="14" t="str">
        <f>VLOOKUP($F2981,类型描述及偏移量!$C:$H,5,FALSE)</f>
        <v>Yes</v>
      </c>
      <c r="Q2981" s="14" t="str">
        <f>VLOOKUP($F2981,类型描述及偏移量!$C:$H,6,FALSE)</f>
        <v>极限报警</v>
      </c>
    </row>
    <row r="2982" hidden="1" spans="1:17">
      <c r="A2982" s="12" t="s">
        <v>126</v>
      </c>
      <c r="B2982" s="12" t="str">
        <f t="shared" si="522"/>
        <v>S2</v>
      </c>
      <c r="C2982" s="12" t="str">
        <f t="shared" si="523"/>
        <v>LostALM</v>
      </c>
      <c r="D2982" s="12" t="str">
        <f t="shared" si="524"/>
        <v>BP_Value_var</v>
      </c>
      <c r="E2982" s="13" t="str">
        <f t="shared" si="517"/>
        <v>CHP3_S2_BP_Value_var</v>
      </c>
      <c r="F2982" s="14" t="str">
        <f t="shared" si="518"/>
        <v>BP_Value_var_LostALM</v>
      </c>
      <c r="G2982" s="10" t="str">
        <f t="shared" si="519"/>
        <v>CHP3_S2_LostALM</v>
      </c>
      <c r="H2982" s="10" t="str">
        <f>VLOOKUP(基本表格!E2982,起始地址定义!A:D,4,FALSE)&amp;" "&amp;Q2982</f>
        <v>3#刨片机润滑站1#过滤器压差传感器  传感器断线报警</v>
      </c>
      <c r="I2982" s="10" t="str">
        <f t="shared" si="520"/>
        <v>DB1301,X51.2</v>
      </c>
      <c r="J2982" s="13" t="str">
        <f>VLOOKUP(E2982,起始地址定义!A:D,2,FALSE)</f>
        <v>DB1301</v>
      </c>
      <c r="K2982" s="12" t="str">
        <f t="shared" si="521"/>
        <v>X51.2</v>
      </c>
      <c r="L2982" s="13">
        <f>VLOOKUP(E2982,起始地址定义!A:D,3,FALSE)</f>
        <v>50</v>
      </c>
      <c r="M2982" s="14">
        <f>VLOOKUP($F2982,类型描述及偏移量!$C:$H,2,FALSE)</f>
        <v>1.2</v>
      </c>
      <c r="N2982" s="14" t="str">
        <f>VLOOKUP($F2982,类型描述及偏移量!$C:$H,3,FALSE)</f>
        <v>离散</v>
      </c>
      <c r="O2982" s="14" t="str">
        <f>VLOOKUP($F2982,类型描述及偏移量!$C:$H,4,FALSE)</f>
        <v>On</v>
      </c>
      <c r="P2982" s="14" t="str">
        <f>VLOOKUP($F2982,类型描述及偏移量!$C:$H,5,FALSE)</f>
        <v>Yes</v>
      </c>
      <c r="Q2982" s="14" t="str">
        <f>VLOOKUP($F2982,类型描述及偏移量!$C:$H,6,FALSE)</f>
        <v>传感器断线报警</v>
      </c>
    </row>
    <row r="2983" hidden="1" spans="1:17">
      <c r="A2983" s="12" t="s">
        <v>126</v>
      </c>
      <c r="B2983" s="12" t="str">
        <f t="shared" si="522"/>
        <v>S2</v>
      </c>
      <c r="C2983" s="12" t="str">
        <f t="shared" si="523"/>
        <v>Code</v>
      </c>
      <c r="D2983" s="12" t="str">
        <f t="shared" si="524"/>
        <v>BP_Value_var</v>
      </c>
      <c r="E2983" s="13" t="str">
        <f t="shared" si="517"/>
        <v>CHP3_S2_BP_Value_var</v>
      </c>
      <c r="F2983" s="14" t="str">
        <f t="shared" si="518"/>
        <v>BP_Value_var_Code</v>
      </c>
      <c r="G2983" s="10" t="str">
        <f t="shared" si="519"/>
        <v>CHP3_S2_Code</v>
      </c>
      <c r="H2983" s="10" t="str">
        <f>VLOOKUP(基本表格!E2983,起始地址定义!A:D,4,FALSE)&amp;" "&amp;Q2983</f>
        <v>3#刨片机润滑站1#过滤器压差传感器  实际内码</v>
      </c>
      <c r="I2983" s="10" t="str">
        <f t="shared" si="520"/>
        <v>DB1301,INT52</v>
      </c>
      <c r="J2983" s="13" t="str">
        <f>VLOOKUP(E2983,起始地址定义!A:D,2,FALSE)</f>
        <v>DB1301</v>
      </c>
      <c r="K2983" s="12" t="str">
        <f t="shared" si="521"/>
        <v>INT52</v>
      </c>
      <c r="L2983" s="13">
        <f>VLOOKUP(E2983,起始地址定义!A:D,3,FALSE)</f>
        <v>50</v>
      </c>
      <c r="M2983" s="14">
        <f>VLOOKUP($F2983,类型描述及偏移量!$C:$H,2,FALSE)</f>
        <v>2</v>
      </c>
      <c r="N2983" s="14" t="str">
        <f>VLOOKUP($F2983,类型描述及偏移量!$C:$H,3,FALSE)</f>
        <v>整型</v>
      </c>
      <c r="O2983" s="14" t="str">
        <f>VLOOKUP($F2983,类型描述及偏移量!$C:$H,4,FALSE)</f>
        <v>None</v>
      </c>
      <c r="P2983" s="14" t="str">
        <f>VLOOKUP($F2983,类型描述及偏移量!$C:$H,5,FALSE)</f>
        <v>Yes</v>
      </c>
      <c r="Q2983" s="14" t="str">
        <f>VLOOKUP($F2983,类型描述及偏移量!$C:$H,6,FALSE)</f>
        <v>实际内码</v>
      </c>
    </row>
    <row r="2984" hidden="1" spans="1:17">
      <c r="A2984" s="12" t="s">
        <v>126</v>
      </c>
      <c r="B2984" s="12" t="str">
        <f t="shared" si="522"/>
        <v>S2</v>
      </c>
      <c r="C2984" s="12" t="str">
        <f t="shared" si="523"/>
        <v>Value</v>
      </c>
      <c r="D2984" s="12" t="str">
        <f t="shared" si="524"/>
        <v>BP_Value_var</v>
      </c>
      <c r="E2984" s="13" t="str">
        <f t="shared" si="517"/>
        <v>CHP3_S2_BP_Value_var</v>
      </c>
      <c r="F2984" s="14" t="str">
        <f t="shared" si="518"/>
        <v>BP_Value_var_Value</v>
      </c>
      <c r="G2984" s="10" t="str">
        <f t="shared" si="519"/>
        <v>CHP3_S2_Value</v>
      </c>
      <c r="H2984" s="10" t="str">
        <f>VLOOKUP(基本表格!E2984,起始地址定义!A:D,4,FALSE)&amp;" "&amp;Q2984</f>
        <v>3#刨片机润滑站1#过滤器压差传感器  实际值</v>
      </c>
      <c r="I2984" s="10" t="str">
        <f t="shared" si="520"/>
        <v>DB1301,REAL56</v>
      </c>
      <c r="J2984" s="13" t="str">
        <f>VLOOKUP(E2984,起始地址定义!A:D,2,FALSE)</f>
        <v>DB1301</v>
      </c>
      <c r="K2984" s="12" t="str">
        <f t="shared" si="521"/>
        <v>REAL56</v>
      </c>
      <c r="L2984" s="13">
        <f>VLOOKUP(E2984,起始地址定义!A:D,3,FALSE)</f>
        <v>50</v>
      </c>
      <c r="M2984" s="14">
        <f>VLOOKUP($F2984,类型描述及偏移量!$C:$H,2,FALSE)</f>
        <v>6</v>
      </c>
      <c r="N2984" s="14" t="str">
        <f>VLOOKUP($F2984,类型描述及偏移量!$C:$H,3,FALSE)</f>
        <v>实型</v>
      </c>
      <c r="O2984" s="14" t="str">
        <f>VLOOKUP($F2984,类型描述及偏移量!$C:$H,4,FALSE)</f>
        <v>None</v>
      </c>
      <c r="P2984" s="14" t="str">
        <f>VLOOKUP($F2984,类型描述及偏移量!$C:$H,5,FALSE)</f>
        <v>Yes</v>
      </c>
      <c r="Q2984" s="14" t="str">
        <f>VLOOKUP($F2984,类型描述及偏移量!$C:$H,6,FALSE)</f>
        <v>实际值</v>
      </c>
    </row>
    <row r="2985" hidden="1" spans="1:17">
      <c r="A2985" s="12" t="s">
        <v>126</v>
      </c>
      <c r="B2985" s="12" t="str">
        <f t="shared" si="522"/>
        <v>S2</v>
      </c>
      <c r="C2985" s="12" t="str">
        <f t="shared" si="523"/>
        <v>Range</v>
      </c>
      <c r="D2985" s="12" t="str">
        <f t="shared" si="524"/>
        <v>BP_Value_var</v>
      </c>
      <c r="E2985" s="13" t="str">
        <f t="shared" si="517"/>
        <v>CHP3_S2_BP_Value_var</v>
      </c>
      <c r="F2985" s="14" t="str">
        <f t="shared" si="518"/>
        <v>BP_Value_var_Range</v>
      </c>
      <c r="G2985" s="10" t="str">
        <f t="shared" si="519"/>
        <v>CHP3_S2_Range</v>
      </c>
      <c r="H2985" s="10" t="str">
        <f>VLOOKUP(基本表格!E2985,起始地址定义!A:D,4,FALSE)&amp;" "&amp;Q2985</f>
        <v>3#刨片机润滑站1#过滤器压差传感器  量程</v>
      </c>
      <c r="I2985" s="10" t="str">
        <f t="shared" si="520"/>
        <v>DB1301,REAL60</v>
      </c>
      <c r="J2985" s="13" t="str">
        <f>VLOOKUP(E2985,起始地址定义!A:D,2,FALSE)</f>
        <v>DB1301</v>
      </c>
      <c r="K2985" s="12" t="str">
        <f t="shared" si="521"/>
        <v>REAL60</v>
      </c>
      <c r="L2985" s="13">
        <f>VLOOKUP(E2985,起始地址定义!A:D,3,FALSE)</f>
        <v>50</v>
      </c>
      <c r="M2985" s="14">
        <f>VLOOKUP($F2985,类型描述及偏移量!$C:$H,2,FALSE)</f>
        <v>10</v>
      </c>
      <c r="N2985" s="14" t="str">
        <f>VLOOKUP($F2985,类型描述及偏移量!$C:$H,3,FALSE)</f>
        <v>实型</v>
      </c>
      <c r="O2985" s="14" t="str">
        <f>VLOOKUP($F2985,类型描述及偏移量!$C:$H,4,FALSE)</f>
        <v>None</v>
      </c>
      <c r="P2985" s="14" t="str">
        <f>VLOOKUP($F2985,类型描述及偏移量!$C:$H,5,FALSE)</f>
        <v>No</v>
      </c>
      <c r="Q2985" s="14" t="str">
        <f>VLOOKUP($F2985,类型描述及偏移量!$C:$H,6,FALSE)</f>
        <v>量程</v>
      </c>
    </row>
    <row r="2986" hidden="1" spans="1:17">
      <c r="A2986" s="12" t="s">
        <v>126</v>
      </c>
      <c r="B2986" s="12" t="str">
        <f t="shared" si="522"/>
        <v>S2</v>
      </c>
      <c r="C2986" s="12" t="str">
        <f t="shared" si="523"/>
        <v>Hi</v>
      </c>
      <c r="D2986" s="12" t="str">
        <f t="shared" si="524"/>
        <v>BP_Value_var</v>
      </c>
      <c r="E2986" s="13" t="str">
        <f t="shared" si="517"/>
        <v>CHP3_S2_BP_Value_var</v>
      </c>
      <c r="F2986" s="14" t="str">
        <f t="shared" si="518"/>
        <v>BP_Value_var_Hi</v>
      </c>
      <c r="G2986" s="10" t="str">
        <f t="shared" si="519"/>
        <v>CHP3_S2_Hi</v>
      </c>
      <c r="H2986" s="10" t="str">
        <f>VLOOKUP(基本表格!E2986,起始地址定义!A:D,4,FALSE)&amp;" "&amp;Q2986</f>
        <v>3#刨片机润滑站1#过滤器压差传感器  上限值</v>
      </c>
      <c r="I2986" s="10" t="str">
        <f t="shared" si="520"/>
        <v>DB1301,REAL64</v>
      </c>
      <c r="J2986" s="13" t="str">
        <f>VLOOKUP(E2986,起始地址定义!A:D,2,FALSE)</f>
        <v>DB1301</v>
      </c>
      <c r="K2986" s="12" t="str">
        <f t="shared" si="521"/>
        <v>REAL64</v>
      </c>
      <c r="L2986" s="13">
        <f>VLOOKUP(E2986,起始地址定义!A:D,3,FALSE)</f>
        <v>50</v>
      </c>
      <c r="M2986" s="14">
        <f>VLOOKUP($F2986,类型描述及偏移量!$C:$H,2,FALSE)</f>
        <v>14</v>
      </c>
      <c r="N2986" s="14" t="str">
        <f>VLOOKUP($F2986,类型描述及偏移量!$C:$H,3,FALSE)</f>
        <v>实型</v>
      </c>
      <c r="O2986" s="14" t="str">
        <f>VLOOKUP($F2986,类型描述及偏移量!$C:$H,4,FALSE)</f>
        <v>None</v>
      </c>
      <c r="P2986" s="14" t="str">
        <f>VLOOKUP($F2986,类型描述及偏移量!$C:$H,5,FALSE)</f>
        <v>No</v>
      </c>
      <c r="Q2986" s="14" t="str">
        <f>VLOOKUP($F2986,类型描述及偏移量!$C:$H,6,FALSE)</f>
        <v>上限值</v>
      </c>
    </row>
    <row r="2987" hidden="1" spans="1:17">
      <c r="A2987" s="12" t="s">
        <v>126</v>
      </c>
      <c r="B2987" s="12" t="str">
        <f t="shared" si="522"/>
        <v>S2</v>
      </c>
      <c r="C2987" s="12" t="str">
        <f t="shared" si="523"/>
        <v>Lo</v>
      </c>
      <c r="D2987" s="12" t="str">
        <f t="shared" si="524"/>
        <v>BP_Value_var</v>
      </c>
      <c r="E2987" s="13" t="str">
        <f t="shared" si="517"/>
        <v>CHP3_S2_BP_Value_var</v>
      </c>
      <c r="F2987" s="14" t="str">
        <f t="shared" si="518"/>
        <v>BP_Value_var_Lo</v>
      </c>
      <c r="G2987" s="10" t="str">
        <f t="shared" si="519"/>
        <v>CHP3_S2_Lo</v>
      </c>
      <c r="H2987" s="10" t="str">
        <f>VLOOKUP(基本表格!E2987,起始地址定义!A:D,4,FALSE)&amp;" "&amp;Q2987</f>
        <v>3#刨片机润滑站1#过滤器压差传感器  下限值</v>
      </c>
      <c r="I2987" s="10" t="str">
        <f t="shared" si="520"/>
        <v>DB1301,REAL68</v>
      </c>
      <c r="J2987" s="13" t="str">
        <f>VLOOKUP(E2987,起始地址定义!A:D,2,FALSE)</f>
        <v>DB1301</v>
      </c>
      <c r="K2987" s="12" t="str">
        <f t="shared" si="521"/>
        <v>REAL68</v>
      </c>
      <c r="L2987" s="13">
        <f>VLOOKUP(E2987,起始地址定义!A:D,3,FALSE)</f>
        <v>50</v>
      </c>
      <c r="M2987" s="14">
        <f>VLOOKUP($F2987,类型描述及偏移量!$C:$H,2,FALSE)</f>
        <v>18</v>
      </c>
      <c r="N2987" s="14" t="str">
        <f>VLOOKUP($F2987,类型描述及偏移量!$C:$H,3,FALSE)</f>
        <v>实型</v>
      </c>
      <c r="O2987" s="14" t="str">
        <f>VLOOKUP($F2987,类型描述及偏移量!$C:$H,4,FALSE)</f>
        <v>None</v>
      </c>
      <c r="P2987" s="14" t="str">
        <f>VLOOKUP($F2987,类型描述及偏移量!$C:$H,5,FALSE)</f>
        <v>No</v>
      </c>
      <c r="Q2987" s="14" t="str">
        <f>VLOOKUP($F2987,类型描述及偏移量!$C:$H,6,FALSE)</f>
        <v>下限值</v>
      </c>
    </row>
    <row r="2988" hidden="1" spans="1:17">
      <c r="A2988" s="12" t="s">
        <v>126</v>
      </c>
      <c r="B2988" s="12" t="str">
        <f t="shared" si="522"/>
        <v>S2</v>
      </c>
      <c r="C2988" s="12" t="str">
        <f t="shared" si="523"/>
        <v>HiHi</v>
      </c>
      <c r="D2988" s="12" t="str">
        <f t="shared" si="524"/>
        <v>BP_Value_var</v>
      </c>
      <c r="E2988" s="13" t="str">
        <f t="shared" si="517"/>
        <v>CHP3_S2_BP_Value_var</v>
      </c>
      <c r="F2988" s="14" t="str">
        <f t="shared" si="518"/>
        <v>BP_Value_var_HiHi</v>
      </c>
      <c r="G2988" s="10" t="str">
        <f t="shared" si="519"/>
        <v>CHP3_S2_HiHi</v>
      </c>
      <c r="H2988" s="10" t="str">
        <f>VLOOKUP(基本表格!E2988,起始地址定义!A:D,4,FALSE)&amp;" "&amp;Q2988</f>
        <v>3#刨片机润滑站1#过滤器压差传感器  上上限值</v>
      </c>
      <c r="I2988" s="10" t="str">
        <f t="shared" si="520"/>
        <v>DB1301,REAL72</v>
      </c>
      <c r="J2988" s="13" t="str">
        <f>VLOOKUP(E2988,起始地址定义!A:D,2,FALSE)</f>
        <v>DB1301</v>
      </c>
      <c r="K2988" s="12" t="str">
        <f t="shared" si="521"/>
        <v>REAL72</v>
      </c>
      <c r="L2988" s="13">
        <f>VLOOKUP(E2988,起始地址定义!A:D,3,FALSE)</f>
        <v>50</v>
      </c>
      <c r="M2988" s="14">
        <f>VLOOKUP($F2988,类型描述及偏移量!$C:$H,2,FALSE)</f>
        <v>22</v>
      </c>
      <c r="N2988" s="14" t="str">
        <f>VLOOKUP($F2988,类型描述及偏移量!$C:$H,3,FALSE)</f>
        <v>实型</v>
      </c>
      <c r="O2988" s="14" t="str">
        <f>VLOOKUP($F2988,类型描述及偏移量!$C:$H,4,FALSE)</f>
        <v>None</v>
      </c>
      <c r="P2988" s="14" t="str">
        <f>VLOOKUP($F2988,类型描述及偏移量!$C:$H,5,FALSE)</f>
        <v>No</v>
      </c>
      <c r="Q2988" s="14" t="str">
        <f>VLOOKUP($F2988,类型描述及偏移量!$C:$H,6,FALSE)</f>
        <v>上上限值</v>
      </c>
    </row>
    <row r="2989" hidden="1" spans="1:17">
      <c r="A2989" s="12" t="s">
        <v>126</v>
      </c>
      <c r="B2989" s="12" t="str">
        <f t="shared" si="522"/>
        <v>S2</v>
      </c>
      <c r="C2989" s="12" t="str">
        <f t="shared" si="523"/>
        <v>LoLo</v>
      </c>
      <c r="D2989" s="12" t="str">
        <f t="shared" si="524"/>
        <v>BP_Value_var</v>
      </c>
      <c r="E2989" s="13" t="str">
        <f t="shared" si="517"/>
        <v>CHP3_S2_BP_Value_var</v>
      </c>
      <c r="F2989" s="14" t="str">
        <f t="shared" si="518"/>
        <v>BP_Value_var_LoLo</v>
      </c>
      <c r="G2989" s="10" t="str">
        <f t="shared" si="519"/>
        <v>CHP3_S2_LoLo</v>
      </c>
      <c r="H2989" s="10" t="str">
        <f>VLOOKUP(基本表格!E2989,起始地址定义!A:D,4,FALSE)&amp;" "&amp;Q2989</f>
        <v>3#刨片机润滑站1#过滤器压差传感器  下下限值</v>
      </c>
      <c r="I2989" s="10" t="str">
        <f t="shared" si="520"/>
        <v>DB1301,REAL76</v>
      </c>
      <c r="J2989" s="13" t="str">
        <f>VLOOKUP(E2989,起始地址定义!A:D,2,FALSE)</f>
        <v>DB1301</v>
      </c>
      <c r="K2989" s="12" t="str">
        <f t="shared" si="521"/>
        <v>REAL76</v>
      </c>
      <c r="L2989" s="13">
        <f>VLOOKUP(E2989,起始地址定义!A:D,3,FALSE)</f>
        <v>50</v>
      </c>
      <c r="M2989" s="14">
        <f>VLOOKUP($F2989,类型描述及偏移量!$C:$H,2,FALSE)</f>
        <v>26</v>
      </c>
      <c r="N2989" s="14" t="str">
        <f>VLOOKUP($F2989,类型描述及偏移量!$C:$H,3,FALSE)</f>
        <v>实型</v>
      </c>
      <c r="O2989" s="14" t="str">
        <f>VLOOKUP($F2989,类型描述及偏移量!$C:$H,4,FALSE)</f>
        <v>None</v>
      </c>
      <c r="P2989" s="14" t="str">
        <f>VLOOKUP($F2989,类型描述及偏移量!$C:$H,5,FALSE)</f>
        <v>No</v>
      </c>
      <c r="Q2989" s="14" t="str">
        <f>VLOOKUP($F2989,类型描述及偏移量!$C:$H,6,FALSE)</f>
        <v>下下限值</v>
      </c>
    </row>
    <row r="2990" hidden="1" spans="1:17">
      <c r="A2990" s="12" t="s">
        <v>126</v>
      </c>
      <c r="B2990" s="12" t="str">
        <f t="shared" si="522"/>
        <v>S3</v>
      </c>
      <c r="C2990" s="12" t="str">
        <f t="shared" si="523"/>
        <v>HiProEN</v>
      </c>
      <c r="D2990" s="12" t="str">
        <f t="shared" si="524"/>
        <v>BP_Value_var</v>
      </c>
      <c r="E2990" s="13" t="str">
        <f t="shared" si="517"/>
        <v>CHP3_S3_BP_Value_var</v>
      </c>
      <c r="F2990" s="14" t="str">
        <f t="shared" si="518"/>
        <v>BP_Value_var_HiProEN</v>
      </c>
      <c r="G2990" s="10" t="str">
        <f t="shared" si="519"/>
        <v>CHP3_S3_HiProEN</v>
      </c>
      <c r="H2990" s="10" t="str">
        <f>VLOOKUP(基本表格!E2990,起始地址定义!A:D,4,FALSE)&amp;" "&amp;Q2990</f>
        <v>3#刨片机润滑站2#过滤器压差传感器  上限保护使能</v>
      </c>
      <c r="I2990" s="10" t="str">
        <f t="shared" si="520"/>
        <v>DB1301,X100.3</v>
      </c>
      <c r="J2990" s="13" t="str">
        <f>VLOOKUP(E2990,起始地址定义!A:D,2,FALSE)</f>
        <v>DB1301</v>
      </c>
      <c r="K2990" s="12" t="str">
        <f t="shared" si="521"/>
        <v>X100.3</v>
      </c>
      <c r="L2990" s="13">
        <f>VLOOKUP(E2990,起始地址定义!A:D,3,FALSE)</f>
        <v>100</v>
      </c>
      <c r="M2990" s="14">
        <f>VLOOKUP($F2990,类型描述及偏移量!$C:$H,2,FALSE)</f>
        <v>0.299999999999997</v>
      </c>
      <c r="N2990" s="14" t="str">
        <f>VLOOKUP($F2990,类型描述及偏移量!$C:$H,3,FALSE)</f>
        <v>离散</v>
      </c>
      <c r="O2990" s="14" t="str">
        <f>VLOOKUP($F2990,类型描述及偏移量!$C:$H,4,FALSE)</f>
        <v>None</v>
      </c>
      <c r="P2990" s="14" t="str">
        <f>VLOOKUP($F2990,类型描述及偏移量!$C:$H,5,FALSE)</f>
        <v>No</v>
      </c>
      <c r="Q2990" s="14" t="str">
        <f>VLOOKUP($F2990,类型描述及偏移量!$C:$H,6,FALSE)</f>
        <v>上限保护使能</v>
      </c>
    </row>
    <row r="2991" hidden="1" spans="1:17">
      <c r="A2991" s="12" t="s">
        <v>126</v>
      </c>
      <c r="B2991" s="12" t="str">
        <f t="shared" si="522"/>
        <v>S3</v>
      </c>
      <c r="C2991" s="12" t="str">
        <f t="shared" si="523"/>
        <v>LoProEN</v>
      </c>
      <c r="D2991" s="12" t="str">
        <f t="shared" si="524"/>
        <v>BP_Value_var</v>
      </c>
      <c r="E2991" s="13" t="str">
        <f t="shared" si="517"/>
        <v>CHP3_S3_BP_Value_var</v>
      </c>
      <c r="F2991" s="14" t="str">
        <f t="shared" si="518"/>
        <v>BP_Value_var_LoProEN</v>
      </c>
      <c r="G2991" s="10" t="str">
        <f t="shared" si="519"/>
        <v>CHP3_S3_LoProEN</v>
      </c>
      <c r="H2991" s="10" t="str">
        <f>VLOOKUP(基本表格!E2991,起始地址定义!A:D,4,FALSE)&amp;" "&amp;Q2991</f>
        <v>3#刨片机润滑站2#过滤器压差传感器  下限保护使能</v>
      </c>
      <c r="I2991" s="10" t="str">
        <f t="shared" si="520"/>
        <v>DB1301,X100.4</v>
      </c>
      <c r="J2991" s="13" t="str">
        <f>VLOOKUP(E2991,起始地址定义!A:D,2,FALSE)</f>
        <v>DB1301</v>
      </c>
      <c r="K2991" s="12" t="str">
        <f t="shared" si="521"/>
        <v>X100.4</v>
      </c>
      <c r="L2991" s="13">
        <f>VLOOKUP(E2991,起始地址定义!A:D,3,FALSE)</f>
        <v>100</v>
      </c>
      <c r="M2991" s="14">
        <f>VLOOKUP($F2991,类型描述及偏移量!$C:$H,2,FALSE)</f>
        <v>0.399999999999999</v>
      </c>
      <c r="N2991" s="14" t="str">
        <f>VLOOKUP($F2991,类型描述及偏移量!$C:$H,3,FALSE)</f>
        <v>离散</v>
      </c>
      <c r="O2991" s="14" t="str">
        <f>VLOOKUP($F2991,类型描述及偏移量!$C:$H,4,FALSE)</f>
        <v>None</v>
      </c>
      <c r="P2991" s="14" t="str">
        <f>VLOOKUP($F2991,类型描述及偏移量!$C:$H,5,FALSE)</f>
        <v>No</v>
      </c>
      <c r="Q2991" s="14" t="str">
        <f>VLOOKUP($F2991,类型描述及偏移量!$C:$H,6,FALSE)</f>
        <v>下限保护使能</v>
      </c>
    </row>
    <row r="2992" hidden="1" spans="1:17">
      <c r="A2992" s="12" t="s">
        <v>126</v>
      </c>
      <c r="B2992" s="12" t="str">
        <f t="shared" si="522"/>
        <v>S3</v>
      </c>
      <c r="C2992" s="12" t="str">
        <f t="shared" si="523"/>
        <v>HiALM</v>
      </c>
      <c r="D2992" s="12" t="str">
        <f t="shared" si="524"/>
        <v>BP_Value_var</v>
      </c>
      <c r="E2992" s="13" t="str">
        <f t="shared" si="517"/>
        <v>CHP3_S3_BP_Value_var</v>
      </c>
      <c r="F2992" s="14" t="str">
        <f t="shared" si="518"/>
        <v>BP_Value_var_HiALM</v>
      </c>
      <c r="G2992" s="10" t="str">
        <f t="shared" si="519"/>
        <v>CHP3_S3_HiALM</v>
      </c>
      <c r="H2992" s="10" t="str">
        <f>VLOOKUP(基本表格!E2992,起始地址定义!A:D,4,FALSE)&amp;" "&amp;Q2992</f>
        <v>3#刨片机润滑站2#过滤器压差传感器  上限报警</v>
      </c>
      <c r="I2992" s="10" t="str">
        <f t="shared" si="520"/>
        <v>DB1301,X100.5</v>
      </c>
      <c r="J2992" s="13" t="str">
        <f>VLOOKUP(E2992,起始地址定义!A:D,2,FALSE)</f>
        <v>DB1301</v>
      </c>
      <c r="K2992" s="12" t="str">
        <f t="shared" si="521"/>
        <v>X100.5</v>
      </c>
      <c r="L2992" s="13">
        <f>VLOOKUP(E2992,起始地址定义!A:D,3,FALSE)</f>
        <v>100</v>
      </c>
      <c r="M2992" s="14">
        <f>VLOOKUP($F2992,类型描述及偏移量!$C:$H,2,FALSE)</f>
        <v>0.5</v>
      </c>
      <c r="N2992" s="14" t="str">
        <f>VLOOKUP($F2992,类型描述及偏移量!$C:$H,3,FALSE)</f>
        <v>离散</v>
      </c>
      <c r="O2992" s="14" t="str">
        <f>VLOOKUP($F2992,类型描述及偏移量!$C:$H,4,FALSE)</f>
        <v>None</v>
      </c>
      <c r="P2992" s="14" t="str">
        <f>VLOOKUP($F2992,类型描述及偏移量!$C:$H,5,FALSE)</f>
        <v>Yes</v>
      </c>
      <c r="Q2992" s="14" t="str">
        <f>VLOOKUP($F2992,类型描述及偏移量!$C:$H,6,FALSE)</f>
        <v>上限报警</v>
      </c>
    </row>
    <row r="2993" hidden="1" spans="1:17">
      <c r="A2993" s="12" t="s">
        <v>126</v>
      </c>
      <c r="B2993" s="12" t="str">
        <f t="shared" si="522"/>
        <v>S3</v>
      </c>
      <c r="C2993" s="12" t="str">
        <f t="shared" si="523"/>
        <v>LoALM</v>
      </c>
      <c r="D2993" s="12" t="str">
        <f t="shared" si="524"/>
        <v>BP_Value_var</v>
      </c>
      <c r="E2993" s="13" t="str">
        <f t="shared" si="517"/>
        <v>CHP3_S3_BP_Value_var</v>
      </c>
      <c r="F2993" s="14" t="str">
        <f t="shared" si="518"/>
        <v>BP_Value_var_LoALM</v>
      </c>
      <c r="G2993" s="10" t="str">
        <f t="shared" si="519"/>
        <v>CHP3_S3_LoALM</v>
      </c>
      <c r="H2993" s="10" t="str">
        <f>VLOOKUP(基本表格!E2993,起始地址定义!A:D,4,FALSE)&amp;" "&amp;Q2993</f>
        <v>3#刨片机润滑站2#过滤器压差传感器  下限报警</v>
      </c>
      <c r="I2993" s="10" t="str">
        <f t="shared" si="520"/>
        <v>DB1301,X100.6</v>
      </c>
      <c r="J2993" s="13" t="str">
        <f>VLOOKUP(E2993,起始地址定义!A:D,2,FALSE)</f>
        <v>DB1301</v>
      </c>
      <c r="K2993" s="12" t="str">
        <f t="shared" si="521"/>
        <v>X100.6</v>
      </c>
      <c r="L2993" s="13">
        <f>VLOOKUP(E2993,起始地址定义!A:D,3,FALSE)</f>
        <v>100</v>
      </c>
      <c r="M2993" s="14">
        <f>VLOOKUP($F2993,类型描述及偏移量!$C:$H,2,FALSE)</f>
        <v>0.600000000000001</v>
      </c>
      <c r="N2993" s="14" t="str">
        <f>VLOOKUP($F2993,类型描述及偏移量!$C:$H,3,FALSE)</f>
        <v>离散</v>
      </c>
      <c r="O2993" s="14" t="str">
        <f>VLOOKUP($F2993,类型描述及偏移量!$C:$H,4,FALSE)</f>
        <v>None</v>
      </c>
      <c r="P2993" s="14" t="str">
        <f>VLOOKUP($F2993,类型描述及偏移量!$C:$H,5,FALSE)</f>
        <v>Yes</v>
      </c>
      <c r="Q2993" s="14" t="str">
        <f>VLOOKUP($F2993,类型描述及偏移量!$C:$H,6,FALSE)</f>
        <v>下限报警</v>
      </c>
    </row>
    <row r="2994" hidden="1" spans="1:17">
      <c r="A2994" s="12" t="s">
        <v>126</v>
      </c>
      <c r="B2994" s="12" t="str">
        <f t="shared" si="522"/>
        <v>S3</v>
      </c>
      <c r="C2994" s="12" t="str">
        <f t="shared" si="523"/>
        <v>HiHiALM</v>
      </c>
      <c r="D2994" s="12" t="str">
        <f t="shared" si="524"/>
        <v>BP_Value_var</v>
      </c>
      <c r="E2994" s="13" t="str">
        <f t="shared" si="517"/>
        <v>CHP3_S3_BP_Value_var</v>
      </c>
      <c r="F2994" s="14" t="str">
        <f t="shared" si="518"/>
        <v>BP_Value_var_HiHiALM</v>
      </c>
      <c r="G2994" s="10" t="str">
        <f t="shared" si="519"/>
        <v>CHP3_S3_HiHiALM</v>
      </c>
      <c r="H2994" s="10" t="str">
        <f>VLOOKUP(基本表格!E2994,起始地址定义!A:D,4,FALSE)&amp;" "&amp;Q2994</f>
        <v>3#刨片机润滑站2#过滤器压差传感器  上上限报警</v>
      </c>
      <c r="I2994" s="10" t="str">
        <f t="shared" si="520"/>
        <v>DB1301,X100.7</v>
      </c>
      <c r="J2994" s="13" t="str">
        <f>VLOOKUP(E2994,起始地址定义!A:D,2,FALSE)</f>
        <v>DB1301</v>
      </c>
      <c r="K2994" s="12" t="str">
        <f t="shared" si="521"/>
        <v>X100.7</v>
      </c>
      <c r="L2994" s="13">
        <f>VLOOKUP(E2994,起始地址定义!A:D,3,FALSE)</f>
        <v>100</v>
      </c>
      <c r="M2994" s="14">
        <f>VLOOKUP($F2994,类型描述及偏移量!$C:$H,2,FALSE)</f>
        <v>0.700000000000003</v>
      </c>
      <c r="N2994" s="14" t="str">
        <f>VLOOKUP($F2994,类型描述及偏移量!$C:$H,3,FALSE)</f>
        <v>离散</v>
      </c>
      <c r="O2994" s="14" t="str">
        <f>VLOOKUP($F2994,类型描述及偏移量!$C:$H,4,FALSE)</f>
        <v>On</v>
      </c>
      <c r="P2994" s="14" t="str">
        <f>VLOOKUP($F2994,类型描述及偏移量!$C:$H,5,FALSE)</f>
        <v>Yes</v>
      </c>
      <c r="Q2994" s="14" t="str">
        <f>VLOOKUP($F2994,类型描述及偏移量!$C:$H,6,FALSE)</f>
        <v>上上限报警</v>
      </c>
    </row>
    <row r="2995" hidden="1" spans="1:17">
      <c r="A2995" s="12" t="s">
        <v>126</v>
      </c>
      <c r="B2995" s="12" t="str">
        <f t="shared" si="522"/>
        <v>S3</v>
      </c>
      <c r="C2995" s="12" t="str">
        <f t="shared" si="523"/>
        <v>LoLoALM</v>
      </c>
      <c r="D2995" s="12" t="str">
        <f t="shared" si="524"/>
        <v>BP_Value_var</v>
      </c>
      <c r="E2995" s="13" t="str">
        <f t="shared" si="517"/>
        <v>CHP3_S3_BP_Value_var</v>
      </c>
      <c r="F2995" s="14" t="str">
        <f t="shared" si="518"/>
        <v>BP_Value_var_LoLoALM</v>
      </c>
      <c r="G2995" s="10" t="str">
        <f t="shared" si="519"/>
        <v>CHP3_S3_LoLoALM</v>
      </c>
      <c r="H2995" s="10" t="str">
        <f>VLOOKUP(基本表格!E2995,起始地址定义!A:D,4,FALSE)&amp;" "&amp;Q2995</f>
        <v>3#刨片机润滑站2#过滤器压差传感器  下下限报警</v>
      </c>
      <c r="I2995" s="10" t="str">
        <f t="shared" si="520"/>
        <v>DB1301,X101.0</v>
      </c>
      <c r="J2995" s="13" t="str">
        <f>VLOOKUP(E2995,起始地址定义!A:D,2,FALSE)</f>
        <v>DB1301</v>
      </c>
      <c r="K2995" s="12" t="str">
        <f t="shared" si="521"/>
        <v>X101.0</v>
      </c>
      <c r="L2995" s="13">
        <f>VLOOKUP(E2995,起始地址定义!A:D,3,FALSE)</f>
        <v>100</v>
      </c>
      <c r="M2995" s="14">
        <f>VLOOKUP($F2995,类型描述及偏移量!$C:$H,2,FALSE)</f>
        <v>1</v>
      </c>
      <c r="N2995" s="14" t="str">
        <f>VLOOKUP($F2995,类型描述及偏移量!$C:$H,3,FALSE)</f>
        <v>离散</v>
      </c>
      <c r="O2995" s="14" t="str">
        <f>VLOOKUP($F2995,类型描述及偏移量!$C:$H,4,FALSE)</f>
        <v>On</v>
      </c>
      <c r="P2995" s="14" t="str">
        <f>VLOOKUP($F2995,类型描述及偏移量!$C:$H,5,FALSE)</f>
        <v>Yes</v>
      </c>
      <c r="Q2995" s="14" t="str">
        <f>VLOOKUP($F2995,类型描述及偏移量!$C:$H,6,FALSE)</f>
        <v>下下限报警</v>
      </c>
    </row>
    <row r="2996" hidden="1" spans="1:17">
      <c r="A2996" s="12" t="s">
        <v>126</v>
      </c>
      <c r="B2996" s="12" t="str">
        <f t="shared" si="522"/>
        <v>S3</v>
      </c>
      <c r="C2996" s="12" t="str">
        <f t="shared" si="523"/>
        <v>LimALM</v>
      </c>
      <c r="D2996" s="12" t="str">
        <f t="shared" si="524"/>
        <v>BP_Value_var</v>
      </c>
      <c r="E2996" s="13" t="str">
        <f t="shared" si="517"/>
        <v>CHP3_S3_BP_Value_var</v>
      </c>
      <c r="F2996" s="14" t="str">
        <f t="shared" si="518"/>
        <v>BP_Value_var_LimALM</v>
      </c>
      <c r="G2996" s="10" t="str">
        <f t="shared" si="519"/>
        <v>CHP3_S3_LimALM</v>
      </c>
      <c r="H2996" s="10" t="str">
        <f>VLOOKUP(基本表格!E2996,起始地址定义!A:D,4,FALSE)&amp;" "&amp;Q2996</f>
        <v>3#刨片机润滑站2#过滤器压差传感器  极限报警</v>
      </c>
      <c r="I2996" s="10" t="str">
        <f t="shared" si="520"/>
        <v>DB1301,X101.1</v>
      </c>
      <c r="J2996" s="13" t="str">
        <f>VLOOKUP(E2996,起始地址定义!A:D,2,FALSE)</f>
        <v>DB1301</v>
      </c>
      <c r="K2996" s="12" t="str">
        <f t="shared" si="521"/>
        <v>X101.1</v>
      </c>
      <c r="L2996" s="13">
        <f>VLOOKUP(E2996,起始地址定义!A:D,3,FALSE)</f>
        <v>100</v>
      </c>
      <c r="M2996" s="14">
        <f>VLOOKUP($F2996,类型描述及偏移量!$C:$H,2,FALSE)</f>
        <v>1.1</v>
      </c>
      <c r="N2996" s="14" t="str">
        <f>VLOOKUP($F2996,类型描述及偏移量!$C:$H,3,FALSE)</f>
        <v>离散</v>
      </c>
      <c r="O2996" s="14" t="str">
        <f>VLOOKUP($F2996,类型描述及偏移量!$C:$H,4,FALSE)</f>
        <v>On</v>
      </c>
      <c r="P2996" s="14" t="str">
        <f>VLOOKUP($F2996,类型描述及偏移量!$C:$H,5,FALSE)</f>
        <v>Yes</v>
      </c>
      <c r="Q2996" s="14" t="str">
        <f>VLOOKUP($F2996,类型描述及偏移量!$C:$H,6,FALSE)</f>
        <v>极限报警</v>
      </c>
    </row>
    <row r="2997" hidden="1" spans="1:17">
      <c r="A2997" s="12" t="s">
        <v>126</v>
      </c>
      <c r="B2997" s="12" t="str">
        <f t="shared" si="522"/>
        <v>S3</v>
      </c>
      <c r="C2997" s="12" t="str">
        <f t="shared" si="523"/>
        <v>LostALM</v>
      </c>
      <c r="D2997" s="12" t="str">
        <f t="shared" si="524"/>
        <v>BP_Value_var</v>
      </c>
      <c r="E2997" s="13" t="str">
        <f t="shared" si="517"/>
        <v>CHP3_S3_BP_Value_var</v>
      </c>
      <c r="F2997" s="14" t="str">
        <f t="shared" si="518"/>
        <v>BP_Value_var_LostALM</v>
      </c>
      <c r="G2997" s="10" t="str">
        <f t="shared" si="519"/>
        <v>CHP3_S3_LostALM</v>
      </c>
      <c r="H2997" s="10" t="str">
        <f>VLOOKUP(基本表格!E2997,起始地址定义!A:D,4,FALSE)&amp;" "&amp;Q2997</f>
        <v>3#刨片机润滑站2#过滤器压差传感器  传感器断线报警</v>
      </c>
      <c r="I2997" s="10" t="str">
        <f t="shared" si="520"/>
        <v>DB1301,X101.2</v>
      </c>
      <c r="J2997" s="13" t="str">
        <f>VLOOKUP(E2997,起始地址定义!A:D,2,FALSE)</f>
        <v>DB1301</v>
      </c>
      <c r="K2997" s="12" t="str">
        <f t="shared" si="521"/>
        <v>X101.2</v>
      </c>
      <c r="L2997" s="13">
        <f>VLOOKUP(E2997,起始地址定义!A:D,3,FALSE)</f>
        <v>100</v>
      </c>
      <c r="M2997" s="14">
        <f>VLOOKUP($F2997,类型描述及偏移量!$C:$H,2,FALSE)</f>
        <v>1.2</v>
      </c>
      <c r="N2997" s="14" t="str">
        <f>VLOOKUP($F2997,类型描述及偏移量!$C:$H,3,FALSE)</f>
        <v>离散</v>
      </c>
      <c r="O2997" s="14" t="str">
        <f>VLOOKUP($F2997,类型描述及偏移量!$C:$H,4,FALSE)</f>
        <v>On</v>
      </c>
      <c r="P2997" s="14" t="str">
        <f>VLOOKUP($F2997,类型描述及偏移量!$C:$H,5,FALSE)</f>
        <v>Yes</v>
      </c>
      <c r="Q2997" s="14" t="str">
        <f>VLOOKUP($F2997,类型描述及偏移量!$C:$H,6,FALSE)</f>
        <v>传感器断线报警</v>
      </c>
    </row>
    <row r="2998" hidden="1" spans="1:17">
      <c r="A2998" s="12" t="s">
        <v>126</v>
      </c>
      <c r="B2998" s="12" t="str">
        <f t="shared" si="522"/>
        <v>S3</v>
      </c>
      <c r="C2998" s="12" t="str">
        <f t="shared" si="523"/>
        <v>Code</v>
      </c>
      <c r="D2998" s="12" t="str">
        <f t="shared" si="524"/>
        <v>BP_Value_var</v>
      </c>
      <c r="E2998" s="13" t="str">
        <f t="shared" si="517"/>
        <v>CHP3_S3_BP_Value_var</v>
      </c>
      <c r="F2998" s="14" t="str">
        <f t="shared" si="518"/>
        <v>BP_Value_var_Code</v>
      </c>
      <c r="G2998" s="10" t="str">
        <f t="shared" si="519"/>
        <v>CHP3_S3_Code</v>
      </c>
      <c r="H2998" s="10" t="str">
        <f>VLOOKUP(基本表格!E2998,起始地址定义!A:D,4,FALSE)&amp;" "&amp;Q2998</f>
        <v>3#刨片机润滑站2#过滤器压差传感器  实际内码</v>
      </c>
      <c r="I2998" s="10" t="str">
        <f t="shared" si="520"/>
        <v>DB1301,INT102</v>
      </c>
      <c r="J2998" s="13" t="str">
        <f>VLOOKUP(E2998,起始地址定义!A:D,2,FALSE)</f>
        <v>DB1301</v>
      </c>
      <c r="K2998" s="12" t="str">
        <f t="shared" si="521"/>
        <v>INT102</v>
      </c>
      <c r="L2998" s="13">
        <f>VLOOKUP(E2998,起始地址定义!A:D,3,FALSE)</f>
        <v>100</v>
      </c>
      <c r="M2998" s="14">
        <f>VLOOKUP($F2998,类型描述及偏移量!$C:$H,2,FALSE)</f>
        <v>2</v>
      </c>
      <c r="N2998" s="14" t="str">
        <f>VLOOKUP($F2998,类型描述及偏移量!$C:$H,3,FALSE)</f>
        <v>整型</v>
      </c>
      <c r="O2998" s="14" t="str">
        <f>VLOOKUP($F2998,类型描述及偏移量!$C:$H,4,FALSE)</f>
        <v>None</v>
      </c>
      <c r="P2998" s="14" t="str">
        <f>VLOOKUP($F2998,类型描述及偏移量!$C:$H,5,FALSE)</f>
        <v>Yes</v>
      </c>
      <c r="Q2998" s="14" t="str">
        <f>VLOOKUP($F2998,类型描述及偏移量!$C:$H,6,FALSE)</f>
        <v>实际内码</v>
      </c>
    </row>
    <row r="2999" hidden="1" spans="1:17">
      <c r="A2999" s="12" t="s">
        <v>126</v>
      </c>
      <c r="B2999" s="12" t="str">
        <f t="shared" si="522"/>
        <v>S3</v>
      </c>
      <c r="C2999" s="12" t="str">
        <f t="shared" si="523"/>
        <v>Value</v>
      </c>
      <c r="D2999" s="12" t="str">
        <f t="shared" si="524"/>
        <v>BP_Value_var</v>
      </c>
      <c r="E2999" s="13" t="str">
        <f t="shared" si="517"/>
        <v>CHP3_S3_BP_Value_var</v>
      </c>
      <c r="F2999" s="14" t="str">
        <f t="shared" si="518"/>
        <v>BP_Value_var_Value</v>
      </c>
      <c r="G2999" s="10" t="str">
        <f t="shared" si="519"/>
        <v>CHP3_S3_Value</v>
      </c>
      <c r="H2999" s="10" t="str">
        <f>VLOOKUP(基本表格!E2999,起始地址定义!A:D,4,FALSE)&amp;" "&amp;Q2999</f>
        <v>3#刨片机润滑站2#过滤器压差传感器  实际值</v>
      </c>
      <c r="I2999" s="10" t="str">
        <f t="shared" si="520"/>
        <v>DB1301,REAL106</v>
      </c>
      <c r="J2999" s="13" t="str">
        <f>VLOOKUP(E2999,起始地址定义!A:D,2,FALSE)</f>
        <v>DB1301</v>
      </c>
      <c r="K2999" s="12" t="str">
        <f t="shared" si="521"/>
        <v>REAL106</v>
      </c>
      <c r="L2999" s="13">
        <f>VLOOKUP(E2999,起始地址定义!A:D,3,FALSE)</f>
        <v>100</v>
      </c>
      <c r="M2999" s="14">
        <f>VLOOKUP($F2999,类型描述及偏移量!$C:$H,2,FALSE)</f>
        <v>6</v>
      </c>
      <c r="N2999" s="14" t="str">
        <f>VLOOKUP($F2999,类型描述及偏移量!$C:$H,3,FALSE)</f>
        <v>实型</v>
      </c>
      <c r="O2999" s="14" t="str">
        <f>VLOOKUP($F2999,类型描述及偏移量!$C:$H,4,FALSE)</f>
        <v>None</v>
      </c>
      <c r="P2999" s="14" t="str">
        <f>VLOOKUP($F2999,类型描述及偏移量!$C:$H,5,FALSE)</f>
        <v>Yes</v>
      </c>
      <c r="Q2999" s="14" t="str">
        <f>VLOOKUP($F2999,类型描述及偏移量!$C:$H,6,FALSE)</f>
        <v>实际值</v>
      </c>
    </row>
    <row r="3000" hidden="1" spans="1:17">
      <c r="A3000" s="12" t="s">
        <v>126</v>
      </c>
      <c r="B3000" s="12" t="str">
        <f t="shared" si="522"/>
        <v>S3</v>
      </c>
      <c r="C3000" s="12" t="str">
        <f t="shared" si="523"/>
        <v>Range</v>
      </c>
      <c r="D3000" s="12" t="str">
        <f t="shared" si="524"/>
        <v>BP_Value_var</v>
      </c>
      <c r="E3000" s="13" t="str">
        <f t="shared" si="517"/>
        <v>CHP3_S3_BP_Value_var</v>
      </c>
      <c r="F3000" s="14" t="str">
        <f t="shared" si="518"/>
        <v>BP_Value_var_Range</v>
      </c>
      <c r="G3000" s="10" t="str">
        <f t="shared" si="519"/>
        <v>CHP3_S3_Range</v>
      </c>
      <c r="H3000" s="10" t="str">
        <f>VLOOKUP(基本表格!E3000,起始地址定义!A:D,4,FALSE)&amp;" "&amp;Q3000</f>
        <v>3#刨片机润滑站2#过滤器压差传感器  量程</v>
      </c>
      <c r="I3000" s="10" t="str">
        <f t="shared" si="520"/>
        <v>DB1301,REAL110</v>
      </c>
      <c r="J3000" s="13" t="str">
        <f>VLOOKUP(E3000,起始地址定义!A:D,2,FALSE)</f>
        <v>DB1301</v>
      </c>
      <c r="K3000" s="12" t="str">
        <f t="shared" si="521"/>
        <v>REAL110</v>
      </c>
      <c r="L3000" s="13">
        <f>VLOOKUP(E3000,起始地址定义!A:D,3,FALSE)</f>
        <v>100</v>
      </c>
      <c r="M3000" s="14">
        <f>VLOOKUP($F3000,类型描述及偏移量!$C:$H,2,FALSE)</f>
        <v>10</v>
      </c>
      <c r="N3000" s="14" t="str">
        <f>VLOOKUP($F3000,类型描述及偏移量!$C:$H,3,FALSE)</f>
        <v>实型</v>
      </c>
      <c r="O3000" s="14" t="str">
        <f>VLOOKUP($F3000,类型描述及偏移量!$C:$H,4,FALSE)</f>
        <v>None</v>
      </c>
      <c r="P3000" s="14" t="str">
        <f>VLOOKUP($F3000,类型描述及偏移量!$C:$H,5,FALSE)</f>
        <v>No</v>
      </c>
      <c r="Q3000" s="14" t="str">
        <f>VLOOKUP($F3000,类型描述及偏移量!$C:$H,6,FALSE)</f>
        <v>量程</v>
      </c>
    </row>
    <row r="3001" hidden="1" spans="1:17">
      <c r="A3001" s="12" t="s">
        <v>126</v>
      </c>
      <c r="B3001" s="12" t="str">
        <f t="shared" si="522"/>
        <v>S3</v>
      </c>
      <c r="C3001" s="12" t="str">
        <f t="shared" si="523"/>
        <v>Hi</v>
      </c>
      <c r="D3001" s="12" t="str">
        <f t="shared" si="524"/>
        <v>BP_Value_var</v>
      </c>
      <c r="E3001" s="13" t="str">
        <f t="shared" si="517"/>
        <v>CHP3_S3_BP_Value_var</v>
      </c>
      <c r="F3001" s="14" t="str">
        <f t="shared" si="518"/>
        <v>BP_Value_var_Hi</v>
      </c>
      <c r="G3001" s="10" t="str">
        <f t="shared" si="519"/>
        <v>CHP3_S3_Hi</v>
      </c>
      <c r="H3001" s="10" t="str">
        <f>VLOOKUP(基本表格!E3001,起始地址定义!A:D,4,FALSE)&amp;" "&amp;Q3001</f>
        <v>3#刨片机润滑站2#过滤器压差传感器  上限值</v>
      </c>
      <c r="I3001" s="10" t="str">
        <f t="shared" si="520"/>
        <v>DB1301,REAL114</v>
      </c>
      <c r="J3001" s="13" t="str">
        <f>VLOOKUP(E3001,起始地址定义!A:D,2,FALSE)</f>
        <v>DB1301</v>
      </c>
      <c r="K3001" s="12" t="str">
        <f t="shared" si="521"/>
        <v>REAL114</v>
      </c>
      <c r="L3001" s="13">
        <f>VLOOKUP(E3001,起始地址定义!A:D,3,FALSE)</f>
        <v>100</v>
      </c>
      <c r="M3001" s="14">
        <f>VLOOKUP($F3001,类型描述及偏移量!$C:$H,2,FALSE)</f>
        <v>14</v>
      </c>
      <c r="N3001" s="14" t="str">
        <f>VLOOKUP($F3001,类型描述及偏移量!$C:$H,3,FALSE)</f>
        <v>实型</v>
      </c>
      <c r="O3001" s="14" t="str">
        <f>VLOOKUP($F3001,类型描述及偏移量!$C:$H,4,FALSE)</f>
        <v>None</v>
      </c>
      <c r="P3001" s="14" t="str">
        <f>VLOOKUP($F3001,类型描述及偏移量!$C:$H,5,FALSE)</f>
        <v>No</v>
      </c>
      <c r="Q3001" s="14" t="str">
        <f>VLOOKUP($F3001,类型描述及偏移量!$C:$H,6,FALSE)</f>
        <v>上限值</v>
      </c>
    </row>
    <row r="3002" hidden="1" spans="1:17">
      <c r="A3002" s="12" t="s">
        <v>126</v>
      </c>
      <c r="B3002" s="12" t="str">
        <f t="shared" si="522"/>
        <v>S3</v>
      </c>
      <c r="C3002" s="12" t="str">
        <f t="shared" si="523"/>
        <v>Lo</v>
      </c>
      <c r="D3002" s="12" t="str">
        <f t="shared" si="524"/>
        <v>BP_Value_var</v>
      </c>
      <c r="E3002" s="13" t="str">
        <f t="shared" si="517"/>
        <v>CHP3_S3_BP_Value_var</v>
      </c>
      <c r="F3002" s="14" t="str">
        <f t="shared" si="518"/>
        <v>BP_Value_var_Lo</v>
      </c>
      <c r="G3002" s="10" t="str">
        <f t="shared" si="519"/>
        <v>CHP3_S3_Lo</v>
      </c>
      <c r="H3002" s="10" t="str">
        <f>VLOOKUP(基本表格!E3002,起始地址定义!A:D,4,FALSE)&amp;" "&amp;Q3002</f>
        <v>3#刨片机润滑站2#过滤器压差传感器  下限值</v>
      </c>
      <c r="I3002" s="10" t="str">
        <f t="shared" si="520"/>
        <v>DB1301,REAL118</v>
      </c>
      <c r="J3002" s="13" t="str">
        <f>VLOOKUP(E3002,起始地址定义!A:D,2,FALSE)</f>
        <v>DB1301</v>
      </c>
      <c r="K3002" s="12" t="str">
        <f t="shared" si="521"/>
        <v>REAL118</v>
      </c>
      <c r="L3002" s="13">
        <f>VLOOKUP(E3002,起始地址定义!A:D,3,FALSE)</f>
        <v>100</v>
      </c>
      <c r="M3002" s="14">
        <f>VLOOKUP($F3002,类型描述及偏移量!$C:$H,2,FALSE)</f>
        <v>18</v>
      </c>
      <c r="N3002" s="14" t="str">
        <f>VLOOKUP($F3002,类型描述及偏移量!$C:$H,3,FALSE)</f>
        <v>实型</v>
      </c>
      <c r="O3002" s="14" t="str">
        <f>VLOOKUP($F3002,类型描述及偏移量!$C:$H,4,FALSE)</f>
        <v>None</v>
      </c>
      <c r="P3002" s="14" t="str">
        <f>VLOOKUP($F3002,类型描述及偏移量!$C:$H,5,FALSE)</f>
        <v>No</v>
      </c>
      <c r="Q3002" s="14" t="str">
        <f>VLOOKUP($F3002,类型描述及偏移量!$C:$H,6,FALSE)</f>
        <v>下限值</v>
      </c>
    </row>
    <row r="3003" hidden="1" spans="1:17">
      <c r="A3003" s="12" t="s">
        <v>126</v>
      </c>
      <c r="B3003" s="12" t="str">
        <f t="shared" si="522"/>
        <v>S3</v>
      </c>
      <c r="C3003" s="12" t="str">
        <f t="shared" si="523"/>
        <v>HiHi</v>
      </c>
      <c r="D3003" s="12" t="str">
        <f t="shared" si="524"/>
        <v>BP_Value_var</v>
      </c>
      <c r="E3003" s="13" t="str">
        <f t="shared" si="517"/>
        <v>CHP3_S3_BP_Value_var</v>
      </c>
      <c r="F3003" s="14" t="str">
        <f t="shared" si="518"/>
        <v>BP_Value_var_HiHi</v>
      </c>
      <c r="G3003" s="10" t="str">
        <f t="shared" si="519"/>
        <v>CHP3_S3_HiHi</v>
      </c>
      <c r="H3003" s="10" t="str">
        <f>VLOOKUP(基本表格!E3003,起始地址定义!A:D,4,FALSE)&amp;" "&amp;Q3003</f>
        <v>3#刨片机润滑站2#过滤器压差传感器  上上限值</v>
      </c>
      <c r="I3003" s="10" t="str">
        <f t="shared" si="520"/>
        <v>DB1301,REAL122</v>
      </c>
      <c r="J3003" s="13" t="str">
        <f>VLOOKUP(E3003,起始地址定义!A:D,2,FALSE)</f>
        <v>DB1301</v>
      </c>
      <c r="K3003" s="12" t="str">
        <f t="shared" si="521"/>
        <v>REAL122</v>
      </c>
      <c r="L3003" s="13">
        <f>VLOOKUP(E3003,起始地址定义!A:D,3,FALSE)</f>
        <v>100</v>
      </c>
      <c r="M3003" s="14">
        <f>VLOOKUP($F3003,类型描述及偏移量!$C:$H,2,FALSE)</f>
        <v>22</v>
      </c>
      <c r="N3003" s="14" t="str">
        <f>VLOOKUP($F3003,类型描述及偏移量!$C:$H,3,FALSE)</f>
        <v>实型</v>
      </c>
      <c r="O3003" s="14" t="str">
        <f>VLOOKUP($F3003,类型描述及偏移量!$C:$H,4,FALSE)</f>
        <v>None</v>
      </c>
      <c r="P3003" s="14" t="str">
        <f>VLOOKUP($F3003,类型描述及偏移量!$C:$H,5,FALSE)</f>
        <v>No</v>
      </c>
      <c r="Q3003" s="14" t="str">
        <f>VLOOKUP($F3003,类型描述及偏移量!$C:$H,6,FALSE)</f>
        <v>上上限值</v>
      </c>
    </row>
    <row r="3004" hidden="1" spans="1:17">
      <c r="A3004" s="12" t="s">
        <v>126</v>
      </c>
      <c r="B3004" s="12" t="str">
        <f t="shared" si="522"/>
        <v>S3</v>
      </c>
      <c r="C3004" s="12" t="str">
        <f t="shared" si="523"/>
        <v>LoLo</v>
      </c>
      <c r="D3004" s="12" t="str">
        <f t="shared" si="524"/>
        <v>BP_Value_var</v>
      </c>
      <c r="E3004" s="13" t="str">
        <f t="shared" si="517"/>
        <v>CHP3_S3_BP_Value_var</v>
      </c>
      <c r="F3004" s="14" t="str">
        <f t="shared" si="518"/>
        <v>BP_Value_var_LoLo</v>
      </c>
      <c r="G3004" s="10" t="str">
        <f t="shared" si="519"/>
        <v>CHP3_S3_LoLo</v>
      </c>
      <c r="H3004" s="10" t="str">
        <f>VLOOKUP(基本表格!E3004,起始地址定义!A:D,4,FALSE)&amp;" "&amp;Q3004</f>
        <v>3#刨片机润滑站2#过滤器压差传感器  下下限值</v>
      </c>
      <c r="I3004" s="10" t="str">
        <f t="shared" si="520"/>
        <v>DB1301,REAL126</v>
      </c>
      <c r="J3004" s="13" t="str">
        <f>VLOOKUP(E3004,起始地址定义!A:D,2,FALSE)</f>
        <v>DB1301</v>
      </c>
      <c r="K3004" s="12" t="str">
        <f t="shared" si="521"/>
        <v>REAL126</v>
      </c>
      <c r="L3004" s="13">
        <f>VLOOKUP(E3004,起始地址定义!A:D,3,FALSE)</f>
        <v>100</v>
      </c>
      <c r="M3004" s="14">
        <f>VLOOKUP($F3004,类型描述及偏移量!$C:$H,2,FALSE)</f>
        <v>26</v>
      </c>
      <c r="N3004" s="14" t="str">
        <f>VLOOKUP($F3004,类型描述及偏移量!$C:$H,3,FALSE)</f>
        <v>实型</v>
      </c>
      <c r="O3004" s="14" t="str">
        <f>VLOOKUP($F3004,类型描述及偏移量!$C:$H,4,FALSE)</f>
        <v>None</v>
      </c>
      <c r="P3004" s="14" t="str">
        <f>VLOOKUP($F3004,类型描述及偏移量!$C:$H,5,FALSE)</f>
        <v>No</v>
      </c>
      <c r="Q3004" s="14" t="str">
        <f>VLOOKUP($F3004,类型描述及偏移量!$C:$H,6,FALSE)</f>
        <v>下下限值</v>
      </c>
    </row>
    <row r="3005" hidden="1" spans="1:17">
      <c r="A3005" s="12" t="s">
        <v>126</v>
      </c>
      <c r="B3005" s="12" t="str">
        <f t="shared" si="522"/>
        <v>S4</v>
      </c>
      <c r="C3005" s="12" t="str">
        <f t="shared" si="523"/>
        <v>HiProEN</v>
      </c>
      <c r="D3005" s="12" t="str">
        <f t="shared" si="524"/>
        <v>BP_Value_var</v>
      </c>
      <c r="E3005" s="13" t="str">
        <f t="shared" si="517"/>
        <v>CHP3_S4_BP_Value_var</v>
      </c>
      <c r="F3005" s="14" t="str">
        <f t="shared" si="518"/>
        <v>BP_Value_var_HiProEN</v>
      </c>
      <c r="G3005" s="10" t="str">
        <f t="shared" si="519"/>
        <v>CHP3_S4_HiProEN</v>
      </c>
      <c r="H3005" s="10" t="str">
        <f>VLOOKUP(基本表格!E3005,起始地址定义!A:D,4,FALSE)&amp;" "&amp;Q3005</f>
        <v>3#刨片机振动传感器  上限保护使能</v>
      </c>
      <c r="I3005" s="10" t="str">
        <f t="shared" si="520"/>
        <v>DB1301,X150.3</v>
      </c>
      <c r="J3005" s="13" t="str">
        <f>VLOOKUP(E3005,起始地址定义!A:D,2,FALSE)</f>
        <v>DB1301</v>
      </c>
      <c r="K3005" s="12" t="str">
        <f t="shared" si="521"/>
        <v>X150.3</v>
      </c>
      <c r="L3005" s="13">
        <f>VLOOKUP(E3005,起始地址定义!A:D,3,FALSE)</f>
        <v>150</v>
      </c>
      <c r="M3005" s="14">
        <f>VLOOKUP($F3005,类型描述及偏移量!$C:$H,2,FALSE)</f>
        <v>0.299999999999997</v>
      </c>
      <c r="N3005" s="14" t="str">
        <f>VLOOKUP($F3005,类型描述及偏移量!$C:$H,3,FALSE)</f>
        <v>离散</v>
      </c>
      <c r="O3005" s="14" t="str">
        <f>VLOOKUP($F3005,类型描述及偏移量!$C:$H,4,FALSE)</f>
        <v>None</v>
      </c>
      <c r="P3005" s="14" t="str">
        <f>VLOOKUP($F3005,类型描述及偏移量!$C:$H,5,FALSE)</f>
        <v>No</v>
      </c>
      <c r="Q3005" s="14" t="str">
        <f>VLOOKUP($F3005,类型描述及偏移量!$C:$H,6,FALSE)</f>
        <v>上限保护使能</v>
      </c>
    </row>
    <row r="3006" hidden="1" spans="1:17">
      <c r="A3006" s="12" t="s">
        <v>126</v>
      </c>
      <c r="B3006" s="12" t="str">
        <f t="shared" si="522"/>
        <v>S4</v>
      </c>
      <c r="C3006" s="12" t="str">
        <f t="shared" si="523"/>
        <v>LoProEN</v>
      </c>
      <c r="D3006" s="12" t="str">
        <f t="shared" si="524"/>
        <v>BP_Value_var</v>
      </c>
      <c r="E3006" s="13" t="str">
        <f t="shared" si="517"/>
        <v>CHP3_S4_BP_Value_var</v>
      </c>
      <c r="F3006" s="14" t="str">
        <f t="shared" si="518"/>
        <v>BP_Value_var_LoProEN</v>
      </c>
      <c r="G3006" s="10" t="str">
        <f t="shared" si="519"/>
        <v>CHP3_S4_LoProEN</v>
      </c>
      <c r="H3006" s="10" t="str">
        <f>VLOOKUP(基本表格!E3006,起始地址定义!A:D,4,FALSE)&amp;" "&amp;Q3006</f>
        <v>3#刨片机振动传感器  下限保护使能</v>
      </c>
      <c r="I3006" s="10" t="str">
        <f t="shared" si="520"/>
        <v>DB1301,X150.4</v>
      </c>
      <c r="J3006" s="13" t="str">
        <f>VLOOKUP(E3006,起始地址定义!A:D,2,FALSE)</f>
        <v>DB1301</v>
      </c>
      <c r="K3006" s="12" t="str">
        <f t="shared" si="521"/>
        <v>X150.4</v>
      </c>
      <c r="L3006" s="13">
        <f>VLOOKUP(E3006,起始地址定义!A:D,3,FALSE)</f>
        <v>150</v>
      </c>
      <c r="M3006" s="14">
        <f>VLOOKUP($F3006,类型描述及偏移量!$C:$H,2,FALSE)</f>
        <v>0.399999999999999</v>
      </c>
      <c r="N3006" s="14" t="str">
        <f>VLOOKUP($F3006,类型描述及偏移量!$C:$H,3,FALSE)</f>
        <v>离散</v>
      </c>
      <c r="O3006" s="14" t="str">
        <f>VLOOKUP($F3006,类型描述及偏移量!$C:$H,4,FALSE)</f>
        <v>None</v>
      </c>
      <c r="P3006" s="14" t="str">
        <f>VLOOKUP($F3006,类型描述及偏移量!$C:$H,5,FALSE)</f>
        <v>No</v>
      </c>
      <c r="Q3006" s="14" t="str">
        <f>VLOOKUP($F3006,类型描述及偏移量!$C:$H,6,FALSE)</f>
        <v>下限保护使能</v>
      </c>
    </row>
    <row r="3007" hidden="1" spans="1:17">
      <c r="A3007" s="12" t="s">
        <v>126</v>
      </c>
      <c r="B3007" s="12" t="str">
        <f t="shared" si="522"/>
        <v>S4</v>
      </c>
      <c r="C3007" s="12" t="str">
        <f t="shared" si="523"/>
        <v>HiALM</v>
      </c>
      <c r="D3007" s="12" t="str">
        <f t="shared" si="524"/>
        <v>BP_Value_var</v>
      </c>
      <c r="E3007" s="13" t="str">
        <f t="shared" si="517"/>
        <v>CHP3_S4_BP_Value_var</v>
      </c>
      <c r="F3007" s="14" t="str">
        <f t="shared" si="518"/>
        <v>BP_Value_var_HiALM</v>
      </c>
      <c r="G3007" s="10" t="str">
        <f t="shared" si="519"/>
        <v>CHP3_S4_HiALM</v>
      </c>
      <c r="H3007" s="10" t="str">
        <f>VLOOKUP(基本表格!E3007,起始地址定义!A:D,4,FALSE)&amp;" "&amp;Q3007</f>
        <v>3#刨片机振动传感器  上限报警</v>
      </c>
      <c r="I3007" s="10" t="str">
        <f t="shared" si="520"/>
        <v>DB1301,X150.5</v>
      </c>
      <c r="J3007" s="13" t="str">
        <f>VLOOKUP(E3007,起始地址定义!A:D,2,FALSE)</f>
        <v>DB1301</v>
      </c>
      <c r="K3007" s="12" t="str">
        <f t="shared" si="521"/>
        <v>X150.5</v>
      </c>
      <c r="L3007" s="13">
        <f>VLOOKUP(E3007,起始地址定义!A:D,3,FALSE)</f>
        <v>150</v>
      </c>
      <c r="M3007" s="14">
        <f>VLOOKUP($F3007,类型描述及偏移量!$C:$H,2,FALSE)</f>
        <v>0.5</v>
      </c>
      <c r="N3007" s="14" t="str">
        <f>VLOOKUP($F3007,类型描述及偏移量!$C:$H,3,FALSE)</f>
        <v>离散</v>
      </c>
      <c r="O3007" s="14" t="str">
        <f>VLOOKUP($F3007,类型描述及偏移量!$C:$H,4,FALSE)</f>
        <v>None</v>
      </c>
      <c r="P3007" s="14" t="str">
        <f>VLOOKUP($F3007,类型描述及偏移量!$C:$H,5,FALSE)</f>
        <v>Yes</v>
      </c>
      <c r="Q3007" s="14" t="str">
        <f>VLOOKUP($F3007,类型描述及偏移量!$C:$H,6,FALSE)</f>
        <v>上限报警</v>
      </c>
    </row>
    <row r="3008" hidden="1" spans="1:17">
      <c r="A3008" s="12" t="s">
        <v>126</v>
      </c>
      <c r="B3008" s="12" t="str">
        <f t="shared" si="522"/>
        <v>S4</v>
      </c>
      <c r="C3008" s="12" t="str">
        <f t="shared" si="523"/>
        <v>LoALM</v>
      </c>
      <c r="D3008" s="12" t="str">
        <f t="shared" si="524"/>
        <v>BP_Value_var</v>
      </c>
      <c r="E3008" s="13" t="str">
        <f t="shared" si="517"/>
        <v>CHP3_S4_BP_Value_var</v>
      </c>
      <c r="F3008" s="14" t="str">
        <f t="shared" si="518"/>
        <v>BP_Value_var_LoALM</v>
      </c>
      <c r="G3008" s="10" t="str">
        <f t="shared" si="519"/>
        <v>CHP3_S4_LoALM</v>
      </c>
      <c r="H3008" s="10" t="str">
        <f>VLOOKUP(基本表格!E3008,起始地址定义!A:D,4,FALSE)&amp;" "&amp;Q3008</f>
        <v>3#刨片机振动传感器  下限报警</v>
      </c>
      <c r="I3008" s="10" t="str">
        <f t="shared" si="520"/>
        <v>DB1301,X150.6</v>
      </c>
      <c r="J3008" s="13" t="str">
        <f>VLOOKUP(E3008,起始地址定义!A:D,2,FALSE)</f>
        <v>DB1301</v>
      </c>
      <c r="K3008" s="12" t="str">
        <f t="shared" si="521"/>
        <v>X150.6</v>
      </c>
      <c r="L3008" s="13">
        <f>VLOOKUP(E3008,起始地址定义!A:D,3,FALSE)</f>
        <v>150</v>
      </c>
      <c r="M3008" s="14">
        <f>VLOOKUP($F3008,类型描述及偏移量!$C:$H,2,FALSE)</f>
        <v>0.600000000000001</v>
      </c>
      <c r="N3008" s="14" t="str">
        <f>VLOOKUP($F3008,类型描述及偏移量!$C:$H,3,FALSE)</f>
        <v>离散</v>
      </c>
      <c r="O3008" s="14" t="str">
        <f>VLOOKUP($F3008,类型描述及偏移量!$C:$H,4,FALSE)</f>
        <v>None</v>
      </c>
      <c r="P3008" s="14" t="str">
        <f>VLOOKUP($F3008,类型描述及偏移量!$C:$H,5,FALSE)</f>
        <v>Yes</v>
      </c>
      <c r="Q3008" s="14" t="str">
        <f>VLOOKUP($F3008,类型描述及偏移量!$C:$H,6,FALSE)</f>
        <v>下限报警</v>
      </c>
    </row>
    <row r="3009" hidden="1" spans="1:17">
      <c r="A3009" s="12" t="s">
        <v>126</v>
      </c>
      <c r="B3009" s="12" t="str">
        <f t="shared" si="522"/>
        <v>S4</v>
      </c>
      <c r="C3009" s="12" t="str">
        <f t="shared" si="523"/>
        <v>HiHiALM</v>
      </c>
      <c r="D3009" s="12" t="str">
        <f t="shared" si="524"/>
        <v>BP_Value_var</v>
      </c>
      <c r="E3009" s="13" t="str">
        <f t="shared" si="517"/>
        <v>CHP3_S4_BP_Value_var</v>
      </c>
      <c r="F3009" s="14" t="str">
        <f t="shared" si="518"/>
        <v>BP_Value_var_HiHiALM</v>
      </c>
      <c r="G3009" s="10" t="str">
        <f t="shared" si="519"/>
        <v>CHP3_S4_HiHiALM</v>
      </c>
      <c r="H3009" s="10" t="str">
        <f>VLOOKUP(基本表格!E3009,起始地址定义!A:D,4,FALSE)&amp;" "&amp;Q3009</f>
        <v>3#刨片机振动传感器  上上限报警</v>
      </c>
      <c r="I3009" s="10" t="str">
        <f t="shared" si="520"/>
        <v>DB1301,X150.7</v>
      </c>
      <c r="J3009" s="13" t="str">
        <f>VLOOKUP(E3009,起始地址定义!A:D,2,FALSE)</f>
        <v>DB1301</v>
      </c>
      <c r="K3009" s="12" t="str">
        <f t="shared" si="521"/>
        <v>X150.7</v>
      </c>
      <c r="L3009" s="13">
        <f>VLOOKUP(E3009,起始地址定义!A:D,3,FALSE)</f>
        <v>150</v>
      </c>
      <c r="M3009" s="14">
        <f>VLOOKUP($F3009,类型描述及偏移量!$C:$H,2,FALSE)</f>
        <v>0.700000000000003</v>
      </c>
      <c r="N3009" s="14" t="str">
        <f>VLOOKUP($F3009,类型描述及偏移量!$C:$H,3,FALSE)</f>
        <v>离散</v>
      </c>
      <c r="O3009" s="14" t="str">
        <f>VLOOKUP($F3009,类型描述及偏移量!$C:$H,4,FALSE)</f>
        <v>On</v>
      </c>
      <c r="P3009" s="14" t="str">
        <f>VLOOKUP($F3009,类型描述及偏移量!$C:$H,5,FALSE)</f>
        <v>Yes</v>
      </c>
      <c r="Q3009" s="14" t="str">
        <f>VLOOKUP($F3009,类型描述及偏移量!$C:$H,6,FALSE)</f>
        <v>上上限报警</v>
      </c>
    </row>
    <row r="3010" hidden="1" spans="1:17">
      <c r="A3010" s="12" t="s">
        <v>126</v>
      </c>
      <c r="B3010" s="12" t="str">
        <f t="shared" si="522"/>
        <v>S4</v>
      </c>
      <c r="C3010" s="12" t="str">
        <f t="shared" si="523"/>
        <v>LoLoALM</v>
      </c>
      <c r="D3010" s="12" t="str">
        <f t="shared" si="524"/>
        <v>BP_Value_var</v>
      </c>
      <c r="E3010" s="13" t="str">
        <f t="shared" ref="E3010:E3073" si="525">A3010&amp;"_"&amp;B3010&amp;"_"&amp;D3010</f>
        <v>CHP3_S4_BP_Value_var</v>
      </c>
      <c r="F3010" s="14" t="str">
        <f t="shared" ref="F3010:F3073" si="526">D3010&amp;"_"&amp;C3010</f>
        <v>BP_Value_var_LoLoALM</v>
      </c>
      <c r="G3010" s="10" t="str">
        <f t="shared" ref="G3010:G3073" si="527">A3010&amp;"_"&amp;IF(B3010="DB","",B3010&amp;"_")&amp;C3010</f>
        <v>CHP3_S4_LoLoALM</v>
      </c>
      <c r="H3010" s="10" t="str">
        <f>VLOOKUP(基本表格!E3010,起始地址定义!A:D,4,FALSE)&amp;" "&amp;Q3010</f>
        <v>3#刨片机振动传感器  下下限报警</v>
      </c>
      <c r="I3010" s="10" t="str">
        <f t="shared" ref="I3010:I3073" si="528">J3010&amp;","&amp;K3010</f>
        <v>DB1301,X151.0</v>
      </c>
      <c r="J3010" s="13" t="str">
        <f>VLOOKUP(E3010,起始地址定义!A:D,2,FALSE)</f>
        <v>DB1301</v>
      </c>
      <c r="K3010" s="12" t="str">
        <f t="shared" ref="K3010:K3073" si="529">IF(N3010="离散","X",IF(N3010="实型","REAL","INT"))&amp;IF(N3010="离散",TEXT(L3010+M3010,"0.0"),L3010+M3010)</f>
        <v>X151.0</v>
      </c>
      <c r="L3010" s="13">
        <f>VLOOKUP(E3010,起始地址定义!A:D,3,FALSE)</f>
        <v>150</v>
      </c>
      <c r="M3010" s="14">
        <f>VLOOKUP($F3010,类型描述及偏移量!$C:$H,2,FALSE)</f>
        <v>1</v>
      </c>
      <c r="N3010" s="14" t="str">
        <f>VLOOKUP($F3010,类型描述及偏移量!$C:$H,3,FALSE)</f>
        <v>离散</v>
      </c>
      <c r="O3010" s="14" t="str">
        <f>VLOOKUP($F3010,类型描述及偏移量!$C:$H,4,FALSE)</f>
        <v>On</v>
      </c>
      <c r="P3010" s="14" t="str">
        <f>VLOOKUP($F3010,类型描述及偏移量!$C:$H,5,FALSE)</f>
        <v>Yes</v>
      </c>
      <c r="Q3010" s="14" t="str">
        <f>VLOOKUP($F3010,类型描述及偏移量!$C:$H,6,FALSE)</f>
        <v>下下限报警</v>
      </c>
    </row>
    <row r="3011" hidden="1" spans="1:17">
      <c r="A3011" s="12" t="s">
        <v>126</v>
      </c>
      <c r="B3011" s="12" t="str">
        <f t="shared" si="522"/>
        <v>S4</v>
      </c>
      <c r="C3011" s="12" t="str">
        <f t="shared" si="523"/>
        <v>LimALM</v>
      </c>
      <c r="D3011" s="12" t="str">
        <f t="shared" si="524"/>
        <v>BP_Value_var</v>
      </c>
      <c r="E3011" s="13" t="str">
        <f t="shared" si="525"/>
        <v>CHP3_S4_BP_Value_var</v>
      </c>
      <c r="F3011" s="14" t="str">
        <f t="shared" si="526"/>
        <v>BP_Value_var_LimALM</v>
      </c>
      <c r="G3011" s="10" t="str">
        <f t="shared" si="527"/>
        <v>CHP3_S4_LimALM</v>
      </c>
      <c r="H3011" s="10" t="str">
        <f>VLOOKUP(基本表格!E3011,起始地址定义!A:D,4,FALSE)&amp;" "&amp;Q3011</f>
        <v>3#刨片机振动传感器  极限报警</v>
      </c>
      <c r="I3011" s="10" t="str">
        <f t="shared" si="528"/>
        <v>DB1301,X151.1</v>
      </c>
      <c r="J3011" s="13" t="str">
        <f>VLOOKUP(E3011,起始地址定义!A:D,2,FALSE)</f>
        <v>DB1301</v>
      </c>
      <c r="K3011" s="12" t="str">
        <f t="shared" si="529"/>
        <v>X151.1</v>
      </c>
      <c r="L3011" s="13">
        <f>VLOOKUP(E3011,起始地址定义!A:D,3,FALSE)</f>
        <v>150</v>
      </c>
      <c r="M3011" s="14">
        <f>VLOOKUP($F3011,类型描述及偏移量!$C:$H,2,FALSE)</f>
        <v>1.1</v>
      </c>
      <c r="N3011" s="14" t="str">
        <f>VLOOKUP($F3011,类型描述及偏移量!$C:$H,3,FALSE)</f>
        <v>离散</v>
      </c>
      <c r="O3011" s="14" t="str">
        <f>VLOOKUP($F3011,类型描述及偏移量!$C:$H,4,FALSE)</f>
        <v>On</v>
      </c>
      <c r="P3011" s="14" t="str">
        <f>VLOOKUP($F3011,类型描述及偏移量!$C:$H,5,FALSE)</f>
        <v>Yes</v>
      </c>
      <c r="Q3011" s="14" t="str">
        <f>VLOOKUP($F3011,类型描述及偏移量!$C:$H,6,FALSE)</f>
        <v>极限报警</v>
      </c>
    </row>
    <row r="3012" hidden="1" spans="1:17">
      <c r="A3012" s="12" t="s">
        <v>126</v>
      </c>
      <c r="B3012" s="12" t="str">
        <f t="shared" si="522"/>
        <v>S4</v>
      </c>
      <c r="C3012" s="12" t="str">
        <f t="shared" si="523"/>
        <v>LostALM</v>
      </c>
      <c r="D3012" s="12" t="str">
        <f t="shared" si="524"/>
        <v>BP_Value_var</v>
      </c>
      <c r="E3012" s="13" t="str">
        <f t="shared" si="525"/>
        <v>CHP3_S4_BP_Value_var</v>
      </c>
      <c r="F3012" s="14" t="str">
        <f t="shared" si="526"/>
        <v>BP_Value_var_LostALM</v>
      </c>
      <c r="G3012" s="10" t="str">
        <f t="shared" si="527"/>
        <v>CHP3_S4_LostALM</v>
      </c>
      <c r="H3012" s="10" t="str">
        <f>VLOOKUP(基本表格!E3012,起始地址定义!A:D,4,FALSE)&amp;" "&amp;Q3012</f>
        <v>3#刨片机振动传感器  传感器断线报警</v>
      </c>
      <c r="I3012" s="10" t="str">
        <f t="shared" si="528"/>
        <v>DB1301,X151.2</v>
      </c>
      <c r="J3012" s="13" t="str">
        <f>VLOOKUP(E3012,起始地址定义!A:D,2,FALSE)</f>
        <v>DB1301</v>
      </c>
      <c r="K3012" s="12" t="str">
        <f t="shared" si="529"/>
        <v>X151.2</v>
      </c>
      <c r="L3012" s="13">
        <f>VLOOKUP(E3012,起始地址定义!A:D,3,FALSE)</f>
        <v>150</v>
      </c>
      <c r="M3012" s="14">
        <f>VLOOKUP($F3012,类型描述及偏移量!$C:$H,2,FALSE)</f>
        <v>1.2</v>
      </c>
      <c r="N3012" s="14" t="str">
        <f>VLOOKUP($F3012,类型描述及偏移量!$C:$H,3,FALSE)</f>
        <v>离散</v>
      </c>
      <c r="O3012" s="14" t="str">
        <f>VLOOKUP($F3012,类型描述及偏移量!$C:$H,4,FALSE)</f>
        <v>On</v>
      </c>
      <c r="P3012" s="14" t="str">
        <f>VLOOKUP($F3012,类型描述及偏移量!$C:$H,5,FALSE)</f>
        <v>Yes</v>
      </c>
      <c r="Q3012" s="14" t="str">
        <f>VLOOKUP($F3012,类型描述及偏移量!$C:$H,6,FALSE)</f>
        <v>传感器断线报警</v>
      </c>
    </row>
    <row r="3013" hidden="1" spans="1:17">
      <c r="A3013" s="12" t="s">
        <v>126</v>
      </c>
      <c r="B3013" s="12" t="str">
        <f t="shared" si="522"/>
        <v>S4</v>
      </c>
      <c r="C3013" s="12" t="str">
        <f t="shared" si="523"/>
        <v>Code</v>
      </c>
      <c r="D3013" s="12" t="str">
        <f t="shared" si="524"/>
        <v>BP_Value_var</v>
      </c>
      <c r="E3013" s="13" t="str">
        <f t="shared" si="525"/>
        <v>CHP3_S4_BP_Value_var</v>
      </c>
      <c r="F3013" s="14" t="str">
        <f t="shared" si="526"/>
        <v>BP_Value_var_Code</v>
      </c>
      <c r="G3013" s="10" t="str">
        <f t="shared" si="527"/>
        <v>CHP3_S4_Code</v>
      </c>
      <c r="H3013" s="10" t="str">
        <f>VLOOKUP(基本表格!E3013,起始地址定义!A:D,4,FALSE)&amp;" "&amp;Q3013</f>
        <v>3#刨片机振动传感器  实际内码</v>
      </c>
      <c r="I3013" s="10" t="str">
        <f t="shared" si="528"/>
        <v>DB1301,INT152</v>
      </c>
      <c r="J3013" s="13" t="str">
        <f>VLOOKUP(E3013,起始地址定义!A:D,2,FALSE)</f>
        <v>DB1301</v>
      </c>
      <c r="K3013" s="12" t="str">
        <f t="shared" si="529"/>
        <v>INT152</v>
      </c>
      <c r="L3013" s="13">
        <f>VLOOKUP(E3013,起始地址定义!A:D,3,FALSE)</f>
        <v>150</v>
      </c>
      <c r="M3013" s="14">
        <f>VLOOKUP($F3013,类型描述及偏移量!$C:$H,2,FALSE)</f>
        <v>2</v>
      </c>
      <c r="N3013" s="14" t="str">
        <f>VLOOKUP($F3013,类型描述及偏移量!$C:$H,3,FALSE)</f>
        <v>整型</v>
      </c>
      <c r="O3013" s="14" t="str">
        <f>VLOOKUP($F3013,类型描述及偏移量!$C:$H,4,FALSE)</f>
        <v>None</v>
      </c>
      <c r="P3013" s="14" t="str">
        <f>VLOOKUP($F3013,类型描述及偏移量!$C:$H,5,FALSE)</f>
        <v>Yes</v>
      </c>
      <c r="Q3013" s="14" t="str">
        <f>VLOOKUP($F3013,类型描述及偏移量!$C:$H,6,FALSE)</f>
        <v>实际内码</v>
      </c>
    </row>
    <row r="3014" hidden="1" spans="1:17">
      <c r="A3014" s="12" t="s">
        <v>126</v>
      </c>
      <c r="B3014" s="12" t="str">
        <f t="shared" si="522"/>
        <v>S4</v>
      </c>
      <c r="C3014" s="12" t="str">
        <f t="shared" si="523"/>
        <v>Value</v>
      </c>
      <c r="D3014" s="12" t="str">
        <f t="shared" si="524"/>
        <v>BP_Value_var</v>
      </c>
      <c r="E3014" s="13" t="str">
        <f t="shared" si="525"/>
        <v>CHP3_S4_BP_Value_var</v>
      </c>
      <c r="F3014" s="14" t="str">
        <f t="shared" si="526"/>
        <v>BP_Value_var_Value</v>
      </c>
      <c r="G3014" s="10" t="str">
        <f t="shared" si="527"/>
        <v>CHP3_S4_Value</v>
      </c>
      <c r="H3014" s="10" t="str">
        <f>VLOOKUP(基本表格!E3014,起始地址定义!A:D,4,FALSE)&amp;" "&amp;Q3014</f>
        <v>3#刨片机振动传感器  实际值</v>
      </c>
      <c r="I3014" s="10" t="str">
        <f t="shared" si="528"/>
        <v>DB1301,REAL156</v>
      </c>
      <c r="J3014" s="13" t="str">
        <f>VLOOKUP(E3014,起始地址定义!A:D,2,FALSE)</f>
        <v>DB1301</v>
      </c>
      <c r="K3014" s="12" t="str">
        <f t="shared" si="529"/>
        <v>REAL156</v>
      </c>
      <c r="L3014" s="13">
        <f>VLOOKUP(E3014,起始地址定义!A:D,3,FALSE)</f>
        <v>150</v>
      </c>
      <c r="M3014" s="14">
        <f>VLOOKUP($F3014,类型描述及偏移量!$C:$H,2,FALSE)</f>
        <v>6</v>
      </c>
      <c r="N3014" s="14" t="str">
        <f>VLOOKUP($F3014,类型描述及偏移量!$C:$H,3,FALSE)</f>
        <v>实型</v>
      </c>
      <c r="O3014" s="14" t="str">
        <f>VLOOKUP($F3014,类型描述及偏移量!$C:$H,4,FALSE)</f>
        <v>None</v>
      </c>
      <c r="P3014" s="14" t="str">
        <f>VLOOKUP($F3014,类型描述及偏移量!$C:$H,5,FALSE)</f>
        <v>Yes</v>
      </c>
      <c r="Q3014" s="14" t="str">
        <f>VLOOKUP($F3014,类型描述及偏移量!$C:$H,6,FALSE)</f>
        <v>实际值</v>
      </c>
    </row>
    <row r="3015" hidden="1" spans="1:17">
      <c r="A3015" s="12" t="s">
        <v>126</v>
      </c>
      <c r="B3015" s="12" t="str">
        <f t="shared" si="522"/>
        <v>S4</v>
      </c>
      <c r="C3015" s="12" t="str">
        <f t="shared" si="523"/>
        <v>Range</v>
      </c>
      <c r="D3015" s="12" t="str">
        <f t="shared" si="524"/>
        <v>BP_Value_var</v>
      </c>
      <c r="E3015" s="13" t="str">
        <f t="shared" si="525"/>
        <v>CHP3_S4_BP_Value_var</v>
      </c>
      <c r="F3015" s="14" t="str">
        <f t="shared" si="526"/>
        <v>BP_Value_var_Range</v>
      </c>
      <c r="G3015" s="10" t="str">
        <f t="shared" si="527"/>
        <v>CHP3_S4_Range</v>
      </c>
      <c r="H3015" s="10" t="str">
        <f>VLOOKUP(基本表格!E3015,起始地址定义!A:D,4,FALSE)&amp;" "&amp;Q3015</f>
        <v>3#刨片机振动传感器  量程</v>
      </c>
      <c r="I3015" s="10" t="str">
        <f t="shared" si="528"/>
        <v>DB1301,REAL160</v>
      </c>
      <c r="J3015" s="13" t="str">
        <f>VLOOKUP(E3015,起始地址定义!A:D,2,FALSE)</f>
        <v>DB1301</v>
      </c>
      <c r="K3015" s="12" t="str">
        <f t="shared" si="529"/>
        <v>REAL160</v>
      </c>
      <c r="L3015" s="13">
        <f>VLOOKUP(E3015,起始地址定义!A:D,3,FALSE)</f>
        <v>150</v>
      </c>
      <c r="M3015" s="14">
        <f>VLOOKUP($F3015,类型描述及偏移量!$C:$H,2,FALSE)</f>
        <v>10</v>
      </c>
      <c r="N3015" s="14" t="str">
        <f>VLOOKUP($F3015,类型描述及偏移量!$C:$H,3,FALSE)</f>
        <v>实型</v>
      </c>
      <c r="O3015" s="14" t="str">
        <f>VLOOKUP($F3015,类型描述及偏移量!$C:$H,4,FALSE)</f>
        <v>None</v>
      </c>
      <c r="P3015" s="14" t="str">
        <f>VLOOKUP($F3015,类型描述及偏移量!$C:$H,5,FALSE)</f>
        <v>No</v>
      </c>
      <c r="Q3015" s="14" t="str">
        <f>VLOOKUP($F3015,类型描述及偏移量!$C:$H,6,FALSE)</f>
        <v>量程</v>
      </c>
    </row>
    <row r="3016" hidden="1" spans="1:17">
      <c r="A3016" s="12" t="s">
        <v>126</v>
      </c>
      <c r="B3016" s="12" t="str">
        <f t="shared" si="522"/>
        <v>S4</v>
      </c>
      <c r="C3016" s="12" t="str">
        <f t="shared" si="523"/>
        <v>Hi</v>
      </c>
      <c r="D3016" s="12" t="str">
        <f t="shared" si="524"/>
        <v>BP_Value_var</v>
      </c>
      <c r="E3016" s="13" t="str">
        <f t="shared" si="525"/>
        <v>CHP3_S4_BP_Value_var</v>
      </c>
      <c r="F3016" s="14" t="str">
        <f t="shared" si="526"/>
        <v>BP_Value_var_Hi</v>
      </c>
      <c r="G3016" s="10" t="str">
        <f t="shared" si="527"/>
        <v>CHP3_S4_Hi</v>
      </c>
      <c r="H3016" s="10" t="str">
        <f>VLOOKUP(基本表格!E3016,起始地址定义!A:D,4,FALSE)&amp;" "&amp;Q3016</f>
        <v>3#刨片机振动传感器  上限值</v>
      </c>
      <c r="I3016" s="10" t="str">
        <f t="shared" si="528"/>
        <v>DB1301,REAL164</v>
      </c>
      <c r="J3016" s="13" t="str">
        <f>VLOOKUP(E3016,起始地址定义!A:D,2,FALSE)</f>
        <v>DB1301</v>
      </c>
      <c r="K3016" s="12" t="str">
        <f t="shared" si="529"/>
        <v>REAL164</v>
      </c>
      <c r="L3016" s="13">
        <f>VLOOKUP(E3016,起始地址定义!A:D,3,FALSE)</f>
        <v>150</v>
      </c>
      <c r="M3016" s="14">
        <f>VLOOKUP($F3016,类型描述及偏移量!$C:$H,2,FALSE)</f>
        <v>14</v>
      </c>
      <c r="N3016" s="14" t="str">
        <f>VLOOKUP($F3016,类型描述及偏移量!$C:$H,3,FALSE)</f>
        <v>实型</v>
      </c>
      <c r="O3016" s="14" t="str">
        <f>VLOOKUP($F3016,类型描述及偏移量!$C:$H,4,FALSE)</f>
        <v>None</v>
      </c>
      <c r="P3016" s="14" t="str">
        <f>VLOOKUP($F3016,类型描述及偏移量!$C:$H,5,FALSE)</f>
        <v>No</v>
      </c>
      <c r="Q3016" s="14" t="str">
        <f>VLOOKUP($F3016,类型描述及偏移量!$C:$H,6,FALSE)</f>
        <v>上限值</v>
      </c>
    </row>
    <row r="3017" hidden="1" spans="1:17">
      <c r="A3017" s="12" t="s">
        <v>126</v>
      </c>
      <c r="B3017" s="12" t="str">
        <f t="shared" si="522"/>
        <v>S4</v>
      </c>
      <c r="C3017" s="12" t="str">
        <f t="shared" si="523"/>
        <v>Lo</v>
      </c>
      <c r="D3017" s="12" t="str">
        <f t="shared" si="524"/>
        <v>BP_Value_var</v>
      </c>
      <c r="E3017" s="13" t="str">
        <f t="shared" si="525"/>
        <v>CHP3_S4_BP_Value_var</v>
      </c>
      <c r="F3017" s="14" t="str">
        <f t="shared" si="526"/>
        <v>BP_Value_var_Lo</v>
      </c>
      <c r="G3017" s="10" t="str">
        <f t="shared" si="527"/>
        <v>CHP3_S4_Lo</v>
      </c>
      <c r="H3017" s="10" t="str">
        <f>VLOOKUP(基本表格!E3017,起始地址定义!A:D,4,FALSE)&amp;" "&amp;Q3017</f>
        <v>3#刨片机振动传感器  下限值</v>
      </c>
      <c r="I3017" s="10" t="str">
        <f t="shared" si="528"/>
        <v>DB1301,REAL168</v>
      </c>
      <c r="J3017" s="13" t="str">
        <f>VLOOKUP(E3017,起始地址定义!A:D,2,FALSE)</f>
        <v>DB1301</v>
      </c>
      <c r="K3017" s="12" t="str">
        <f t="shared" si="529"/>
        <v>REAL168</v>
      </c>
      <c r="L3017" s="13">
        <f>VLOOKUP(E3017,起始地址定义!A:D,3,FALSE)</f>
        <v>150</v>
      </c>
      <c r="M3017" s="14">
        <f>VLOOKUP($F3017,类型描述及偏移量!$C:$H,2,FALSE)</f>
        <v>18</v>
      </c>
      <c r="N3017" s="14" t="str">
        <f>VLOOKUP($F3017,类型描述及偏移量!$C:$H,3,FALSE)</f>
        <v>实型</v>
      </c>
      <c r="O3017" s="14" t="str">
        <f>VLOOKUP($F3017,类型描述及偏移量!$C:$H,4,FALSE)</f>
        <v>None</v>
      </c>
      <c r="P3017" s="14" t="str">
        <f>VLOOKUP($F3017,类型描述及偏移量!$C:$H,5,FALSE)</f>
        <v>No</v>
      </c>
      <c r="Q3017" s="14" t="str">
        <f>VLOOKUP($F3017,类型描述及偏移量!$C:$H,6,FALSE)</f>
        <v>下限值</v>
      </c>
    </row>
    <row r="3018" hidden="1" spans="1:17">
      <c r="A3018" s="12" t="s">
        <v>126</v>
      </c>
      <c r="B3018" s="12" t="str">
        <f t="shared" si="522"/>
        <v>S4</v>
      </c>
      <c r="C3018" s="12" t="str">
        <f t="shared" si="523"/>
        <v>HiHi</v>
      </c>
      <c r="D3018" s="12" t="str">
        <f t="shared" si="524"/>
        <v>BP_Value_var</v>
      </c>
      <c r="E3018" s="13" t="str">
        <f t="shared" si="525"/>
        <v>CHP3_S4_BP_Value_var</v>
      </c>
      <c r="F3018" s="14" t="str">
        <f t="shared" si="526"/>
        <v>BP_Value_var_HiHi</v>
      </c>
      <c r="G3018" s="10" t="str">
        <f t="shared" si="527"/>
        <v>CHP3_S4_HiHi</v>
      </c>
      <c r="H3018" s="10" t="str">
        <f>VLOOKUP(基本表格!E3018,起始地址定义!A:D,4,FALSE)&amp;" "&amp;Q3018</f>
        <v>3#刨片机振动传感器  上上限值</v>
      </c>
      <c r="I3018" s="10" t="str">
        <f t="shared" si="528"/>
        <v>DB1301,REAL172</v>
      </c>
      <c r="J3018" s="13" t="str">
        <f>VLOOKUP(E3018,起始地址定义!A:D,2,FALSE)</f>
        <v>DB1301</v>
      </c>
      <c r="K3018" s="12" t="str">
        <f t="shared" si="529"/>
        <v>REAL172</v>
      </c>
      <c r="L3018" s="13">
        <f>VLOOKUP(E3018,起始地址定义!A:D,3,FALSE)</f>
        <v>150</v>
      </c>
      <c r="M3018" s="14">
        <f>VLOOKUP($F3018,类型描述及偏移量!$C:$H,2,FALSE)</f>
        <v>22</v>
      </c>
      <c r="N3018" s="14" t="str">
        <f>VLOOKUP($F3018,类型描述及偏移量!$C:$H,3,FALSE)</f>
        <v>实型</v>
      </c>
      <c r="O3018" s="14" t="str">
        <f>VLOOKUP($F3018,类型描述及偏移量!$C:$H,4,FALSE)</f>
        <v>None</v>
      </c>
      <c r="P3018" s="14" t="str">
        <f>VLOOKUP($F3018,类型描述及偏移量!$C:$H,5,FALSE)</f>
        <v>No</v>
      </c>
      <c r="Q3018" s="14" t="str">
        <f>VLOOKUP($F3018,类型描述及偏移量!$C:$H,6,FALSE)</f>
        <v>上上限值</v>
      </c>
    </row>
    <row r="3019" hidden="1" spans="1:17">
      <c r="A3019" s="12" t="s">
        <v>126</v>
      </c>
      <c r="B3019" s="12" t="str">
        <f t="shared" si="522"/>
        <v>S4</v>
      </c>
      <c r="C3019" s="12" t="str">
        <f t="shared" si="523"/>
        <v>LoLo</v>
      </c>
      <c r="D3019" s="12" t="str">
        <f t="shared" si="524"/>
        <v>BP_Value_var</v>
      </c>
      <c r="E3019" s="13" t="str">
        <f t="shared" si="525"/>
        <v>CHP3_S4_BP_Value_var</v>
      </c>
      <c r="F3019" s="14" t="str">
        <f t="shared" si="526"/>
        <v>BP_Value_var_LoLo</v>
      </c>
      <c r="G3019" s="10" t="str">
        <f t="shared" si="527"/>
        <v>CHP3_S4_LoLo</v>
      </c>
      <c r="H3019" s="10" t="str">
        <f>VLOOKUP(基本表格!E3019,起始地址定义!A:D,4,FALSE)&amp;" "&amp;Q3019</f>
        <v>3#刨片机振动传感器  下下限值</v>
      </c>
      <c r="I3019" s="10" t="str">
        <f t="shared" si="528"/>
        <v>DB1301,REAL176</v>
      </c>
      <c r="J3019" s="13" t="str">
        <f>VLOOKUP(E3019,起始地址定义!A:D,2,FALSE)</f>
        <v>DB1301</v>
      </c>
      <c r="K3019" s="12" t="str">
        <f t="shared" si="529"/>
        <v>REAL176</v>
      </c>
      <c r="L3019" s="13">
        <f>VLOOKUP(E3019,起始地址定义!A:D,3,FALSE)</f>
        <v>150</v>
      </c>
      <c r="M3019" s="14">
        <f>VLOOKUP($F3019,类型描述及偏移量!$C:$H,2,FALSE)</f>
        <v>26</v>
      </c>
      <c r="N3019" s="14" t="str">
        <f>VLOOKUP($F3019,类型描述及偏移量!$C:$H,3,FALSE)</f>
        <v>实型</v>
      </c>
      <c r="O3019" s="14" t="str">
        <f>VLOOKUP($F3019,类型描述及偏移量!$C:$H,4,FALSE)</f>
        <v>None</v>
      </c>
      <c r="P3019" s="14" t="str">
        <f>VLOOKUP($F3019,类型描述及偏移量!$C:$H,5,FALSE)</f>
        <v>No</v>
      </c>
      <c r="Q3019" s="14" t="str">
        <f>VLOOKUP($F3019,类型描述及偏移量!$C:$H,6,FALSE)</f>
        <v>下下限值</v>
      </c>
    </row>
    <row r="3020" hidden="1" spans="1:17">
      <c r="A3020" s="12" t="s">
        <v>126</v>
      </c>
      <c r="B3020" s="12" t="str">
        <f t="shared" si="522"/>
        <v>S5</v>
      </c>
      <c r="C3020" s="12" t="str">
        <f t="shared" si="523"/>
        <v>HiProEN</v>
      </c>
      <c r="D3020" s="12" t="str">
        <f t="shared" si="524"/>
        <v>BP_Value_var</v>
      </c>
      <c r="E3020" s="13" t="str">
        <f t="shared" si="525"/>
        <v>CHP3_S5_BP_Value_var</v>
      </c>
      <c r="F3020" s="14" t="str">
        <f t="shared" si="526"/>
        <v>BP_Value_var_HiProEN</v>
      </c>
      <c r="G3020" s="10" t="str">
        <f t="shared" si="527"/>
        <v>CHP3_S5_HiProEN</v>
      </c>
      <c r="H3020" s="10" t="str">
        <f>VLOOKUP(基本表格!E3020,起始地址定义!A:D,4,FALSE)&amp;" "&amp;Q3020</f>
        <v>3#刨片机润滑站温度  上限保护使能</v>
      </c>
      <c r="I3020" s="10" t="str">
        <f t="shared" si="528"/>
        <v>DB1301,X200.3</v>
      </c>
      <c r="J3020" s="13" t="str">
        <f>VLOOKUP(E3020,起始地址定义!A:D,2,FALSE)</f>
        <v>DB1301</v>
      </c>
      <c r="K3020" s="12" t="str">
        <f t="shared" si="529"/>
        <v>X200.3</v>
      </c>
      <c r="L3020" s="13">
        <f>VLOOKUP(E3020,起始地址定义!A:D,3,FALSE)</f>
        <v>200</v>
      </c>
      <c r="M3020" s="14">
        <f>VLOOKUP($F3020,类型描述及偏移量!$C:$H,2,FALSE)</f>
        <v>0.299999999999997</v>
      </c>
      <c r="N3020" s="14" t="str">
        <f>VLOOKUP($F3020,类型描述及偏移量!$C:$H,3,FALSE)</f>
        <v>离散</v>
      </c>
      <c r="O3020" s="14" t="str">
        <f>VLOOKUP($F3020,类型描述及偏移量!$C:$H,4,FALSE)</f>
        <v>None</v>
      </c>
      <c r="P3020" s="14" t="str">
        <f>VLOOKUP($F3020,类型描述及偏移量!$C:$H,5,FALSE)</f>
        <v>No</v>
      </c>
      <c r="Q3020" s="14" t="str">
        <f>VLOOKUP($F3020,类型描述及偏移量!$C:$H,6,FALSE)</f>
        <v>上限保护使能</v>
      </c>
    </row>
    <row r="3021" hidden="1" spans="1:17">
      <c r="A3021" s="12" t="s">
        <v>126</v>
      </c>
      <c r="B3021" s="12" t="str">
        <f t="shared" si="522"/>
        <v>S5</v>
      </c>
      <c r="C3021" s="12" t="str">
        <f t="shared" si="523"/>
        <v>LoProEN</v>
      </c>
      <c r="D3021" s="12" t="str">
        <f t="shared" si="524"/>
        <v>BP_Value_var</v>
      </c>
      <c r="E3021" s="13" t="str">
        <f t="shared" si="525"/>
        <v>CHP3_S5_BP_Value_var</v>
      </c>
      <c r="F3021" s="14" t="str">
        <f t="shared" si="526"/>
        <v>BP_Value_var_LoProEN</v>
      </c>
      <c r="G3021" s="10" t="str">
        <f t="shared" si="527"/>
        <v>CHP3_S5_LoProEN</v>
      </c>
      <c r="H3021" s="10" t="str">
        <f>VLOOKUP(基本表格!E3021,起始地址定义!A:D,4,FALSE)&amp;" "&amp;Q3021</f>
        <v>3#刨片机润滑站温度  下限保护使能</v>
      </c>
      <c r="I3021" s="10" t="str">
        <f t="shared" si="528"/>
        <v>DB1301,X200.4</v>
      </c>
      <c r="J3021" s="13" t="str">
        <f>VLOOKUP(E3021,起始地址定义!A:D,2,FALSE)</f>
        <v>DB1301</v>
      </c>
      <c r="K3021" s="12" t="str">
        <f t="shared" si="529"/>
        <v>X200.4</v>
      </c>
      <c r="L3021" s="13">
        <f>VLOOKUP(E3021,起始地址定义!A:D,3,FALSE)</f>
        <v>200</v>
      </c>
      <c r="M3021" s="14">
        <f>VLOOKUP($F3021,类型描述及偏移量!$C:$H,2,FALSE)</f>
        <v>0.399999999999999</v>
      </c>
      <c r="N3021" s="14" t="str">
        <f>VLOOKUP($F3021,类型描述及偏移量!$C:$H,3,FALSE)</f>
        <v>离散</v>
      </c>
      <c r="O3021" s="14" t="str">
        <f>VLOOKUP($F3021,类型描述及偏移量!$C:$H,4,FALSE)</f>
        <v>None</v>
      </c>
      <c r="P3021" s="14" t="str">
        <f>VLOOKUP($F3021,类型描述及偏移量!$C:$H,5,FALSE)</f>
        <v>No</v>
      </c>
      <c r="Q3021" s="14" t="str">
        <f>VLOOKUP($F3021,类型描述及偏移量!$C:$H,6,FALSE)</f>
        <v>下限保护使能</v>
      </c>
    </row>
    <row r="3022" hidden="1" spans="1:17">
      <c r="A3022" s="12" t="s">
        <v>126</v>
      </c>
      <c r="B3022" s="12" t="str">
        <f t="shared" si="522"/>
        <v>S5</v>
      </c>
      <c r="C3022" s="12" t="str">
        <f t="shared" si="523"/>
        <v>HiALM</v>
      </c>
      <c r="D3022" s="12" t="str">
        <f t="shared" si="524"/>
        <v>BP_Value_var</v>
      </c>
      <c r="E3022" s="13" t="str">
        <f t="shared" si="525"/>
        <v>CHP3_S5_BP_Value_var</v>
      </c>
      <c r="F3022" s="14" t="str">
        <f t="shared" si="526"/>
        <v>BP_Value_var_HiALM</v>
      </c>
      <c r="G3022" s="10" t="str">
        <f t="shared" si="527"/>
        <v>CHP3_S5_HiALM</v>
      </c>
      <c r="H3022" s="10" t="str">
        <f>VLOOKUP(基本表格!E3022,起始地址定义!A:D,4,FALSE)&amp;" "&amp;Q3022</f>
        <v>3#刨片机润滑站温度  上限报警</v>
      </c>
      <c r="I3022" s="10" t="str">
        <f t="shared" si="528"/>
        <v>DB1301,X200.5</v>
      </c>
      <c r="J3022" s="13" t="str">
        <f>VLOOKUP(E3022,起始地址定义!A:D,2,FALSE)</f>
        <v>DB1301</v>
      </c>
      <c r="K3022" s="12" t="str">
        <f t="shared" si="529"/>
        <v>X200.5</v>
      </c>
      <c r="L3022" s="13">
        <f>VLOOKUP(E3022,起始地址定义!A:D,3,FALSE)</f>
        <v>200</v>
      </c>
      <c r="M3022" s="14">
        <f>VLOOKUP($F3022,类型描述及偏移量!$C:$H,2,FALSE)</f>
        <v>0.5</v>
      </c>
      <c r="N3022" s="14" t="str">
        <f>VLOOKUP($F3022,类型描述及偏移量!$C:$H,3,FALSE)</f>
        <v>离散</v>
      </c>
      <c r="O3022" s="14" t="str">
        <f>VLOOKUP($F3022,类型描述及偏移量!$C:$H,4,FALSE)</f>
        <v>None</v>
      </c>
      <c r="P3022" s="14" t="str">
        <f>VLOOKUP($F3022,类型描述及偏移量!$C:$H,5,FALSE)</f>
        <v>Yes</v>
      </c>
      <c r="Q3022" s="14" t="str">
        <f>VLOOKUP($F3022,类型描述及偏移量!$C:$H,6,FALSE)</f>
        <v>上限报警</v>
      </c>
    </row>
    <row r="3023" hidden="1" spans="1:17">
      <c r="A3023" s="12" t="s">
        <v>126</v>
      </c>
      <c r="B3023" s="12" t="str">
        <f t="shared" si="522"/>
        <v>S5</v>
      </c>
      <c r="C3023" s="12" t="str">
        <f t="shared" si="523"/>
        <v>LoALM</v>
      </c>
      <c r="D3023" s="12" t="str">
        <f t="shared" si="524"/>
        <v>BP_Value_var</v>
      </c>
      <c r="E3023" s="13" t="str">
        <f t="shared" si="525"/>
        <v>CHP3_S5_BP_Value_var</v>
      </c>
      <c r="F3023" s="14" t="str">
        <f t="shared" si="526"/>
        <v>BP_Value_var_LoALM</v>
      </c>
      <c r="G3023" s="10" t="str">
        <f t="shared" si="527"/>
        <v>CHP3_S5_LoALM</v>
      </c>
      <c r="H3023" s="10" t="str">
        <f>VLOOKUP(基本表格!E3023,起始地址定义!A:D,4,FALSE)&amp;" "&amp;Q3023</f>
        <v>3#刨片机润滑站温度  下限报警</v>
      </c>
      <c r="I3023" s="10" t="str">
        <f t="shared" si="528"/>
        <v>DB1301,X200.6</v>
      </c>
      <c r="J3023" s="13" t="str">
        <f>VLOOKUP(E3023,起始地址定义!A:D,2,FALSE)</f>
        <v>DB1301</v>
      </c>
      <c r="K3023" s="12" t="str">
        <f t="shared" si="529"/>
        <v>X200.6</v>
      </c>
      <c r="L3023" s="13">
        <f>VLOOKUP(E3023,起始地址定义!A:D,3,FALSE)</f>
        <v>200</v>
      </c>
      <c r="M3023" s="14">
        <f>VLOOKUP($F3023,类型描述及偏移量!$C:$H,2,FALSE)</f>
        <v>0.600000000000001</v>
      </c>
      <c r="N3023" s="14" t="str">
        <f>VLOOKUP($F3023,类型描述及偏移量!$C:$H,3,FALSE)</f>
        <v>离散</v>
      </c>
      <c r="O3023" s="14" t="str">
        <f>VLOOKUP($F3023,类型描述及偏移量!$C:$H,4,FALSE)</f>
        <v>None</v>
      </c>
      <c r="P3023" s="14" t="str">
        <f>VLOOKUP($F3023,类型描述及偏移量!$C:$H,5,FALSE)</f>
        <v>Yes</v>
      </c>
      <c r="Q3023" s="14" t="str">
        <f>VLOOKUP($F3023,类型描述及偏移量!$C:$H,6,FALSE)</f>
        <v>下限报警</v>
      </c>
    </row>
    <row r="3024" hidden="1" spans="1:17">
      <c r="A3024" s="12" t="s">
        <v>126</v>
      </c>
      <c r="B3024" s="12" t="str">
        <f t="shared" si="522"/>
        <v>S5</v>
      </c>
      <c r="C3024" s="12" t="str">
        <f t="shared" si="523"/>
        <v>HiHiALM</v>
      </c>
      <c r="D3024" s="12" t="str">
        <f t="shared" si="524"/>
        <v>BP_Value_var</v>
      </c>
      <c r="E3024" s="13" t="str">
        <f t="shared" si="525"/>
        <v>CHP3_S5_BP_Value_var</v>
      </c>
      <c r="F3024" s="14" t="str">
        <f t="shared" si="526"/>
        <v>BP_Value_var_HiHiALM</v>
      </c>
      <c r="G3024" s="10" t="str">
        <f t="shared" si="527"/>
        <v>CHP3_S5_HiHiALM</v>
      </c>
      <c r="H3024" s="10" t="str">
        <f>VLOOKUP(基本表格!E3024,起始地址定义!A:D,4,FALSE)&amp;" "&amp;Q3024</f>
        <v>3#刨片机润滑站温度  上上限报警</v>
      </c>
      <c r="I3024" s="10" t="str">
        <f t="shared" si="528"/>
        <v>DB1301,X200.7</v>
      </c>
      <c r="J3024" s="13" t="str">
        <f>VLOOKUP(E3024,起始地址定义!A:D,2,FALSE)</f>
        <v>DB1301</v>
      </c>
      <c r="K3024" s="12" t="str">
        <f t="shared" si="529"/>
        <v>X200.7</v>
      </c>
      <c r="L3024" s="13">
        <f>VLOOKUP(E3024,起始地址定义!A:D,3,FALSE)</f>
        <v>200</v>
      </c>
      <c r="M3024" s="14">
        <f>VLOOKUP($F3024,类型描述及偏移量!$C:$H,2,FALSE)</f>
        <v>0.700000000000003</v>
      </c>
      <c r="N3024" s="14" t="str">
        <f>VLOOKUP($F3024,类型描述及偏移量!$C:$H,3,FALSE)</f>
        <v>离散</v>
      </c>
      <c r="O3024" s="14" t="str">
        <f>VLOOKUP($F3024,类型描述及偏移量!$C:$H,4,FALSE)</f>
        <v>On</v>
      </c>
      <c r="P3024" s="14" t="str">
        <f>VLOOKUP($F3024,类型描述及偏移量!$C:$H,5,FALSE)</f>
        <v>Yes</v>
      </c>
      <c r="Q3024" s="14" t="str">
        <f>VLOOKUP($F3024,类型描述及偏移量!$C:$H,6,FALSE)</f>
        <v>上上限报警</v>
      </c>
    </row>
    <row r="3025" hidden="1" spans="1:17">
      <c r="A3025" s="12" t="s">
        <v>126</v>
      </c>
      <c r="B3025" s="12" t="str">
        <f t="shared" si="522"/>
        <v>S5</v>
      </c>
      <c r="C3025" s="12" t="str">
        <f t="shared" si="523"/>
        <v>LoLoALM</v>
      </c>
      <c r="D3025" s="12" t="str">
        <f t="shared" si="524"/>
        <v>BP_Value_var</v>
      </c>
      <c r="E3025" s="13" t="str">
        <f t="shared" si="525"/>
        <v>CHP3_S5_BP_Value_var</v>
      </c>
      <c r="F3025" s="14" t="str">
        <f t="shared" si="526"/>
        <v>BP_Value_var_LoLoALM</v>
      </c>
      <c r="G3025" s="10" t="str">
        <f t="shared" si="527"/>
        <v>CHP3_S5_LoLoALM</v>
      </c>
      <c r="H3025" s="10" t="str">
        <f>VLOOKUP(基本表格!E3025,起始地址定义!A:D,4,FALSE)&amp;" "&amp;Q3025</f>
        <v>3#刨片机润滑站温度  下下限报警</v>
      </c>
      <c r="I3025" s="10" t="str">
        <f t="shared" si="528"/>
        <v>DB1301,X201.0</v>
      </c>
      <c r="J3025" s="13" t="str">
        <f>VLOOKUP(E3025,起始地址定义!A:D,2,FALSE)</f>
        <v>DB1301</v>
      </c>
      <c r="K3025" s="12" t="str">
        <f t="shared" si="529"/>
        <v>X201.0</v>
      </c>
      <c r="L3025" s="13">
        <f>VLOOKUP(E3025,起始地址定义!A:D,3,FALSE)</f>
        <v>200</v>
      </c>
      <c r="M3025" s="14">
        <f>VLOOKUP($F3025,类型描述及偏移量!$C:$H,2,FALSE)</f>
        <v>1</v>
      </c>
      <c r="N3025" s="14" t="str">
        <f>VLOOKUP($F3025,类型描述及偏移量!$C:$H,3,FALSE)</f>
        <v>离散</v>
      </c>
      <c r="O3025" s="14" t="str">
        <f>VLOOKUP($F3025,类型描述及偏移量!$C:$H,4,FALSE)</f>
        <v>On</v>
      </c>
      <c r="P3025" s="14" t="str">
        <f>VLOOKUP($F3025,类型描述及偏移量!$C:$H,5,FALSE)</f>
        <v>Yes</v>
      </c>
      <c r="Q3025" s="14" t="str">
        <f>VLOOKUP($F3025,类型描述及偏移量!$C:$H,6,FALSE)</f>
        <v>下下限报警</v>
      </c>
    </row>
    <row r="3026" hidden="1" spans="1:17">
      <c r="A3026" s="12" t="s">
        <v>126</v>
      </c>
      <c r="B3026" s="12" t="str">
        <f t="shared" si="522"/>
        <v>S5</v>
      </c>
      <c r="C3026" s="12" t="str">
        <f t="shared" si="523"/>
        <v>LimALM</v>
      </c>
      <c r="D3026" s="12" t="str">
        <f t="shared" si="524"/>
        <v>BP_Value_var</v>
      </c>
      <c r="E3026" s="13" t="str">
        <f t="shared" si="525"/>
        <v>CHP3_S5_BP_Value_var</v>
      </c>
      <c r="F3026" s="14" t="str">
        <f t="shared" si="526"/>
        <v>BP_Value_var_LimALM</v>
      </c>
      <c r="G3026" s="10" t="str">
        <f t="shared" si="527"/>
        <v>CHP3_S5_LimALM</v>
      </c>
      <c r="H3026" s="10" t="str">
        <f>VLOOKUP(基本表格!E3026,起始地址定义!A:D,4,FALSE)&amp;" "&amp;Q3026</f>
        <v>3#刨片机润滑站温度  极限报警</v>
      </c>
      <c r="I3026" s="10" t="str">
        <f t="shared" si="528"/>
        <v>DB1301,X201.1</v>
      </c>
      <c r="J3026" s="13" t="str">
        <f>VLOOKUP(E3026,起始地址定义!A:D,2,FALSE)</f>
        <v>DB1301</v>
      </c>
      <c r="K3026" s="12" t="str">
        <f t="shared" si="529"/>
        <v>X201.1</v>
      </c>
      <c r="L3026" s="13">
        <f>VLOOKUP(E3026,起始地址定义!A:D,3,FALSE)</f>
        <v>200</v>
      </c>
      <c r="M3026" s="14">
        <f>VLOOKUP($F3026,类型描述及偏移量!$C:$H,2,FALSE)</f>
        <v>1.1</v>
      </c>
      <c r="N3026" s="14" t="str">
        <f>VLOOKUP($F3026,类型描述及偏移量!$C:$H,3,FALSE)</f>
        <v>离散</v>
      </c>
      <c r="O3026" s="14" t="str">
        <f>VLOOKUP($F3026,类型描述及偏移量!$C:$H,4,FALSE)</f>
        <v>On</v>
      </c>
      <c r="P3026" s="14" t="str">
        <f>VLOOKUP($F3026,类型描述及偏移量!$C:$H,5,FALSE)</f>
        <v>Yes</v>
      </c>
      <c r="Q3026" s="14" t="str">
        <f>VLOOKUP($F3026,类型描述及偏移量!$C:$H,6,FALSE)</f>
        <v>极限报警</v>
      </c>
    </row>
    <row r="3027" hidden="1" spans="1:17">
      <c r="A3027" s="12" t="s">
        <v>126</v>
      </c>
      <c r="B3027" s="12" t="str">
        <f t="shared" si="522"/>
        <v>S5</v>
      </c>
      <c r="C3027" s="12" t="str">
        <f t="shared" si="523"/>
        <v>LostALM</v>
      </c>
      <c r="D3027" s="12" t="str">
        <f t="shared" si="524"/>
        <v>BP_Value_var</v>
      </c>
      <c r="E3027" s="13" t="str">
        <f t="shared" si="525"/>
        <v>CHP3_S5_BP_Value_var</v>
      </c>
      <c r="F3027" s="14" t="str">
        <f t="shared" si="526"/>
        <v>BP_Value_var_LostALM</v>
      </c>
      <c r="G3027" s="10" t="str">
        <f t="shared" si="527"/>
        <v>CHP3_S5_LostALM</v>
      </c>
      <c r="H3027" s="10" t="str">
        <f>VLOOKUP(基本表格!E3027,起始地址定义!A:D,4,FALSE)&amp;" "&amp;Q3027</f>
        <v>3#刨片机润滑站温度  传感器断线报警</v>
      </c>
      <c r="I3027" s="10" t="str">
        <f t="shared" si="528"/>
        <v>DB1301,X201.2</v>
      </c>
      <c r="J3027" s="13" t="str">
        <f>VLOOKUP(E3027,起始地址定义!A:D,2,FALSE)</f>
        <v>DB1301</v>
      </c>
      <c r="K3027" s="12" t="str">
        <f t="shared" si="529"/>
        <v>X201.2</v>
      </c>
      <c r="L3027" s="13">
        <f>VLOOKUP(E3027,起始地址定义!A:D,3,FALSE)</f>
        <v>200</v>
      </c>
      <c r="M3027" s="14">
        <f>VLOOKUP($F3027,类型描述及偏移量!$C:$H,2,FALSE)</f>
        <v>1.2</v>
      </c>
      <c r="N3027" s="14" t="str">
        <f>VLOOKUP($F3027,类型描述及偏移量!$C:$H,3,FALSE)</f>
        <v>离散</v>
      </c>
      <c r="O3027" s="14" t="str">
        <f>VLOOKUP($F3027,类型描述及偏移量!$C:$H,4,FALSE)</f>
        <v>On</v>
      </c>
      <c r="P3027" s="14" t="str">
        <f>VLOOKUP($F3027,类型描述及偏移量!$C:$H,5,FALSE)</f>
        <v>Yes</v>
      </c>
      <c r="Q3027" s="14" t="str">
        <f>VLOOKUP($F3027,类型描述及偏移量!$C:$H,6,FALSE)</f>
        <v>传感器断线报警</v>
      </c>
    </row>
    <row r="3028" hidden="1" spans="1:17">
      <c r="A3028" s="12" t="s">
        <v>126</v>
      </c>
      <c r="B3028" s="12" t="str">
        <f t="shared" si="522"/>
        <v>S5</v>
      </c>
      <c r="C3028" s="12" t="str">
        <f t="shared" si="523"/>
        <v>Code</v>
      </c>
      <c r="D3028" s="12" t="str">
        <f t="shared" si="524"/>
        <v>BP_Value_var</v>
      </c>
      <c r="E3028" s="13" t="str">
        <f t="shared" si="525"/>
        <v>CHP3_S5_BP_Value_var</v>
      </c>
      <c r="F3028" s="14" t="str">
        <f t="shared" si="526"/>
        <v>BP_Value_var_Code</v>
      </c>
      <c r="G3028" s="10" t="str">
        <f t="shared" si="527"/>
        <v>CHP3_S5_Code</v>
      </c>
      <c r="H3028" s="10" t="str">
        <f>VLOOKUP(基本表格!E3028,起始地址定义!A:D,4,FALSE)&amp;" "&amp;Q3028</f>
        <v>3#刨片机润滑站温度  实际内码</v>
      </c>
      <c r="I3028" s="10" t="str">
        <f t="shared" si="528"/>
        <v>DB1301,INT202</v>
      </c>
      <c r="J3028" s="13" t="str">
        <f>VLOOKUP(E3028,起始地址定义!A:D,2,FALSE)</f>
        <v>DB1301</v>
      </c>
      <c r="K3028" s="12" t="str">
        <f t="shared" si="529"/>
        <v>INT202</v>
      </c>
      <c r="L3028" s="13">
        <f>VLOOKUP(E3028,起始地址定义!A:D,3,FALSE)</f>
        <v>200</v>
      </c>
      <c r="M3028" s="14">
        <f>VLOOKUP($F3028,类型描述及偏移量!$C:$H,2,FALSE)</f>
        <v>2</v>
      </c>
      <c r="N3028" s="14" t="str">
        <f>VLOOKUP($F3028,类型描述及偏移量!$C:$H,3,FALSE)</f>
        <v>整型</v>
      </c>
      <c r="O3028" s="14" t="str">
        <f>VLOOKUP($F3028,类型描述及偏移量!$C:$H,4,FALSE)</f>
        <v>None</v>
      </c>
      <c r="P3028" s="14" t="str">
        <f>VLOOKUP($F3028,类型描述及偏移量!$C:$H,5,FALSE)</f>
        <v>Yes</v>
      </c>
      <c r="Q3028" s="14" t="str">
        <f>VLOOKUP($F3028,类型描述及偏移量!$C:$H,6,FALSE)</f>
        <v>实际内码</v>
      </c>
    </row>
    <row r="3029" hidden="1" spans="1:17">
      <c r="A3029" s="12" t="s">
        <v>126</v>
      </c>
      <c r="B3029" s="12" t="str">
        <f t="shared" si="522"/>
        <v>S5</v>
      </c>
      <c r="C3029" s="12" t="str">
        <f t="shared" si="523"/>
        <v>Value</v>
      </c>
      <c r="D3029" s="12" t="str">
        <f t="shared" si="524"/>
        <v>BP_Value_var</v>
      </c>
      <c r="E3029" s="13" t="str">
        <f t="shared" si="525"/>
        <v>CHP3_S5_BP_Value_var</v>
      </c>
      <c r="F3029" s="14" t="str">
        <f t="shared" si="526"/>
        <v>BP_Value_var_Value</v>
      </c>
      <c r="G3029" s="10" t="str">
        <f t="shared" si="527"/>
        <v>CHP3_S5_Value</v>
      </c>
      <c r="H3029" s="10" t="str">
        <f>VLOOKUP(基本表格!E3029,起始地址定义!A:D,4,FALSE)&amp;" "&amp;Q3029</f>
        <v>3#刨片机润滑站温度  实际值</v>
      </c>
      <c r="I3029" s="10" t="str">
        <f t="shared" si="528"/>
        <v>DB1301,REAL206</v>
      </c>
      <c r="J3029" s="13" t="str">
        <f>VLOOKUP(E3029,起始地址定义!A:D,2,FALSE)</f>
        <v>DB1301</v>
      </c>
      <c r="K3029" s="12" t="str">
        <f t="shared" si="529"/>
        <v>REAL206</v>
      </c>
      <c r="L3029" s="13">
        <f>VLOOKUP(E3029,起始地址定义!A:D,3,FALSE)</f>
        <v>200</v>
      </c>
      <c r="M3029" s="14">
        <f>VLOOKUP($F3029,类型描述及偏移量!$C:$H,2,FALSE)</f>
        <v>6</v>
      </c>
      <c r="N3029" s="14" t="str">
        <f>VLOOKUP($F3029,类型描述及偏移量!$C:$H,3,FALSE)</f>
        <v>实型</v>
      </c>
      <c r="O3029" s="14" t="str">
        <f>VLOOKUP($F3029,类型描述及偏移量!$C:$H,4,FALSE)</f>
        <v>None</v>
      </c>
      <c r="P3029" s="14" t="str">
        <f>VLOOKUP($F3029,类型描述及偏移量!$C:$H,5,FALSE)</f>
        <v>Yes</v>
      </c>
      <c r="Q3029" s="14" t="str">
        <f>VLOOKUP($F3029,类型描述及偏移量!$C:$H,6,FALSE)</f>
        <v>实际值</v>
      </c>
    </row>
    <row r="3030" hidden="1" spans="1:17">
      <c r="A3030" s="12" t="s">
        <v>126</v>
      </c>
      <c r="B3030" s="12" t="str">
        <f t="shared" si="522"/>
        <v>S5</v>
      </c>
      <c r="C3030" s="12" t="str">
        <f t="shared" si="523"/>
        <v>Range</v>
      </c>
      <c r="D3030" s="12" t="str">
        <f t="shared" si="524"/>
        <v>BP_Value_var</v>
      </c>
      <c r="E3030" s="13" t="str">
        <f t="shared" si="525"/>
        <v>CHP3_S5_BP_Value_var</v>
      </c>
      <c r="F3030" s="14" t="str">
        <f t="shared" si="526"/>
        <v>BP_Value_var_Range</v>
      </c>
      <c r="G3030" s="10" t="str">
        <f t="shared" si="527"/>
        <v>CHP3_S5_Range</v>
      </c>
      <c r="H3030" s="10" t="str">
        <f>VLOOKUP(基本表格!E3030,起始地址定义!A:D,4,FALSE)&amp;" "&amp;Q3030</f>
        <v>3#刨片机润滑站温度  量程</v>
      </c>
      <c r="I3030" s="10" t="str">
        <f t="shared" si="528"/>
        <v>DB1301,REAL210</v>
      </c>
      <c r="J3030" s="13" t="str">
        <f>VLOOKUP(E3030,起始地址定义!A:D,2,FALSE)</f>
        <v>DB1301</v>
      </c>
      <c r="K3030" s="12" t="str">
        <f t="shared" si="529"/>
        <v>REAL210</v>
      </c>
      <c r="L3030" s="13">
        <f>VLOOKUP(E3030,起始地址定义!A:D,3,FALSE)</f>
        <v>200</v>
      </c>
      <c r="M3030" s="14">
        <f>VLOOKUP($F3030,类型描述及偏移量!$C:$H,2,FALSE)</f>
        <v>10</v>
      </c>
      <c r="N3030" s="14" t="str">
        <f>VLOOKUP($F3030,类型描述及偏移量!$C:$H,3,FALSE)</f>
        <v>实型</v>
      </c>
      <c r="O3030" s="14" t="str">
        <f>VLOOKUP($F3030,类型描述及偏移量!$C:$H,4,FALSE)</f>
        <v>None</v>
      </c>
      <c r="P3030" s="14" t="str">
        <f>VLOOKUP($F3030,类型描述及偏移量!$C:$H,5,FALSE)</f>
        <v>No</v>
      </c>
      <c r="Q3030" s="14" t="str">
        <f>VLOOKUP($F3030,类型描述及偏移量!$C:$H,6,FALSE)</f>
        <v>量程</v>
      </c>
    </row>
    <row r="3031" hidden="1" spans="1:17">
      <c r="A3031" s="12" t="s">
        <v>126</v>
      </c>
      <c r="B3031" s="12" t="str">
        <f t="shared" si="522"/>
        <v>S5</v>
      </c>
      <c r="C3031" s="12" t="str">
        <f t="shared" si="523"/>
        <v>Hi</v>
      </c>
      <c r="D3031" s="12" t="str">
        <f t="shared" si="524"/>
        <v>BP_Value_var</v>
      </c>
      <c r="E3031" s="13" t="str">
        <f t="shared" si="525"/>
        <v>CHP3_S5_BP_Value_var</v>
      </c>
      <c r="F3031" s="14" t="str">
        <f t="shared" si="526"/>
        <v>BP_Value_var_Hi</v>
      </c>
      <c r="G3031" s="10" t="str">
        <f t="shared" si="527"/>
        <v>CHP3_S5_Hi</v>
      </c>
      <c r="H3031" s="10" t="str">
        <f>VLOOKUP(基本表格!E3031,起始地址定义!A:D,4,FALSE)&amp;" "&amp;Q3031</f>
        <v>3#刨片机润滑站温度  上限值</v>
      </c>
      <c r="I3031" s="10" t="str">
        <f t="shared" si="528"/>
        <v>DB1301,REAL214</v>
      </c>
      <c r="J3031" s="13" t="str">
        <f>VLOOKUP(E3031,起始地址定义!A:D,2,FALSE)</f>
        <v>DB1301</v>
      </c>
      <c r="K3031" s="12" t="str">
        <f t="shared" si="529"/>
        <v>REAL214</v>
      </c>
      <c r="L3031" s="13">
        <f>VLOOKUP(E3031,起始地址定义!A:D,3,FALSE)</f>
        <v>200</v>
      </c>
      <c r="M3031" s="14">
        <f>VLOOKUP($F3031,类型描述及偏移量!$C:$H,2,FALSE)</f>
        <v>14</v>
      </c>
      <c r="N3031" s="14" t="str">
        <f>VLOOKUP($F3031,类型描述及偏移量!$C:$H,3,FALSE)</f>
        <v>实型</v>
      </c>
      <c r="O3031" s="14" t="str">
        <f>VLOOKUP($F3031,类型描述及偏移量!$C:$H,4,FALSE)</f>
        <v>None</v>
      </c>
      <c r="P3031" s="14" t="str">
        <f>VLOOKUP($F3031,类型描述及偏移量!$C:$H,5,FALSE)</f>
        <v>No</v>
      </c>
      <c r="Q3031" s="14" t="str">
        <f>VLOOKUP($F3031,类型描述及偏移量!$C:$H,6,FALSE)</f>
        <v>上限值</v>
      </c>
    </row>
    <row r="3032" hidden="1" spans="1:17">
      <c r="A3032" s="12" t="s">
        <v>126</v>
      </c>
      <c r="B3032" s="12" t="str">
        <f t="shared" si="522"/>
        <v>S5</v>
      </c>
      <c r="C3032" s="12" t="str">
        <f t="shared" si="523"/>
        <v>Lo</v>
      </c>
      <c r="D3032" s="12" t="str">
        <f t="shared" si="524"/>
        <v>BP_Value_var</v>
      </c>
      <c r="E3032" s="13" t="str">
        <f t="shared" si="525"/>
        <v>CHP3_S5_BP_Value_var</v>
      </c>
      <c r="F3032" s="14" t="str">
        <f t="shared" si="526"/>
        <v>BP_Value_var_Lo</v>
      </c>
      <c r="G3032" s="10" t="str">
        <f t="shared" si="527"/>
        <v>CHP3_S5_Lo</v>
      </c>
      <c r="H3032" s="10" t="str">
        <f>VLOOKUP(基本表格!E3032,起始地址定义!A:D,4,FALSE)&amp;" "&amp;Q3032</f>
        <v>3#刨片机润滑站温度  下限值</v>
      </c>
      <c r="I3032" s="10" t="str">
        <f t="shared" si="528"/>
        <v>DB1301,REAL218</v>
      </c>
      <c r="J3032" s="13" t="str">
        <f>VLOOKUP(E3032,起始地址定义!A:D,2,FALSE)</f>
        <v>DB1301</v>
      </c>
      <c r="K3032" s="12" t="str">
        <f t="shared" si="529"/>
        <v>REAL218</v>
      </c>
      <c r="L3032" s="13">
        <f>VLOOKUP(E3032,起始地址定义!A:D,3,FALSE)</f>
        <v>200</v>
      </c>
      <c r="M3032" s="14">
        <f>VLOOKUP($F3032,类型描述及偏移量!$C:$H,2,FALSE)</f>
        <v>18</v>
      </c>
      <c r="N3032" s="14" t="str">
        <f>VLOOKUP($F3032,类型描述及偏移量!$C:$H,3,FALSE)</f>
        <v>实型</v>
      </c>
      <c r="O3032" s="14" t="str">
        <f>VLOOKUP($F3032,类型描述及偏移量!$C:$H,4,FALSE)</f>
        <v>None</v>
      </c>
      <c r="P3032" s="14" t="str">
        <f>VLOOKUP($F3032,类型描述及偏移量!$C:$H,5,FALSE)</f>
        <v>No</v>
      </c>
      <c r="Q3032" s="14" t="str">
        <f>VLOOKUP($F3032,类型描述及偏移量!$C:$H,6,FALSE)</f>
        <v>下限值</v>
      </c>
    </row>
    <row r="3033" hidden="1" spans="1:17">
      <c r="A3033" s="12" t="s">
        <v>126</v>
      </c>
      <c r="B3033" s="12" t="str">
        <f t="shared" si="522"/>
        <v>S5</v>
      </c>
      <c r="C3033" s="12" t="str">
        <f t="shared" si="523"/>
        <v>HiHi</v>
      </c>
      <c r="D3033" s="12" t="str">
        <f t="shared" si="524"/>
        <v>BP_Value_var</v>
      </c>
      <c r="E3033" s="13" t="str">
        <f t="shared" si="525"/>
        <v>CHP3_S5_BP_Value_var</v>
      </c>
      <c r="F3033" s="14" t="str">
        <f t="shared" si="526"/>
        <v>BP_Value_var_HiHi</v>
      </c>
      <c r="G3033" s="10" t="str">
        <f t="shared" si="527"/>
        <v>CHP3_S5_HiHi</v>
      </c>
      <c r="H3033" s="10" t="str">
        <f>VLOOKUP(基本表格!E3033,起始地址定义!A:D,4,FALSE)&amp;" "&amp;Q3033</f>
        <v>3#刨片机润滑站温度  上上限值</v>
      </c>
      <c r="I3033" s="10" t="str">
        <f t="shared" si="528"/>
        <v>DB1301,REAL222</v>
      </c>
      <c r="J3033" s="13" t="str">
        <f>VLOOKUP(E3033,起始地址定义!A:D,2,FALSE)</f>
        <v>DB1301</v>
      </c>
      <c r="K3033" s="12" t="str">
        <f t="shared" si="529"/>
        <v>REAL222</v>
      </c>
      <c r="L3033" s="13">
        <f>VLOOKUP(E3033,起始地址定义!A:D,3,FALSE)</f>
        <v>200</v>
      </c>
      <c r="M3033" s="14">
        <f>VLOOKUP($F3033,类型描述及偏移量!$C:$H,2,FALSE)</f>
        <v>22</v>
      </c>
      <c r="N3033" s="14" t="str">
        <f>VLOOKUP($F3033,类型描述及偏移量!$C:$H,3,FALSE)</f>
        <v>实型</v>
      </c>
      <c r="O3033" s="14" t="str">
        <f>VLOOKUP($F3033,类型描述及偏移量!$C:$H,4,FALSE)</f>
        <v>None</v>
      </c>
      <c r="P3033" s="14" t="str">
        <f>VLOOKUP($F3033,类型描述及偏移量!$C:$H,5,FALSE)</f>
        <v>No</v>
      </c>
      <c r="Q3033" s="14" t="str">
        <f>VLOOKUP($F3033,类型描述及偏移量!$C:$H,6,FALSE)</f>
        <v>上上限值</v>
      </c>
    </row>
    <row r="3034" hidden="1" spans="1:17">
      <c r="A3034" s="12" t="s">
        <v>126</v>
      </c>
      <c r="B3034" s="12" t="str">
        <f t="shared" si="522"/>
        <v>S5</v>
      </c>
      <c r="C3034" s="12" t="str">
        <f t="shared" si="523"/>
        <v>LoLo</v>
      </c>
      <c r="D3034" s="12" t="str">
        <f t="shared" si="524"/>
        <v>BP_Value_var</v>
      </c>
      <c r="E3034" s="13" t="str">
        <f t="shared" si="525"/>
        <v>CHP3_S5_BP_Value_var</v>
      </c>
      <c r="F3034" s="14" t="str">
        <f t="shared" si="526"/>
        <v>BP_Value_var_LoLo</v>
      </c>
      <c r="G3034" s="10" t="str">
        <f t="shared" si="527"/>
        <v>CHP3_S5_LoLo</v>
      </c>
      <c r="H3034" s="10" t="str">
        <f>VLOOKUP(基本表格!E3034,起始地址定义!A:D,4,FALSE)&amp;" "&amp;Q3034</f>
        <v>3#刨片机润滑站温度  下下限值</v>
      </c>
      <c r="I3034" s="10" t="str">
        <f t="shared" si="528"/>
        <v>DB1301,REAL226</v>
      </c>
      <c r="J3034" s="13" t="str">
        <f>VLOOKUP(E3034,起始地址定义!A:D,2,FALSE)</f>
        <v>DB1301</v>
      </c>
      <c r="K3034" s="12" t="str">
        <f t="shared" si="529"/>
        <v>REAL226</v>
      </c>
      <c r="L3034" s="13">
        <f>VLOOKUP(E3034,起始地址定义!A:D,3,FALSE)</f>
        <v>200</v>
      </c>
      <c r="M3034" s="14">
        <f>VLOOKUP($F3034,类型描述及偏移量!$C:$H,2,FALSE)</f>
        <v>26</v>
      </c>
      <c r="N3034" s="14" t="str">
        <f>VLOOKUP($F3034,类型描述及偏移量!$C:$H,3,FALSE)</f>
        <v>实型</v>
      </c>
      <c r="O3034" s="14" t="str">
        <f>VLOOKUP($F3034,类型描述及偏移量!$C:$H,4,FALSE)</f>
        <v>None</v>
      </c>
      <c r="P3034" s="14" t="str">
        <f>VLOOKUP($F3034,类型描述及偏移量!$C:$H,5,FALSE)</f>
        <v>No</v>
      </c>
      <c r="Q3034" s="14" t="str">
        <f>VLOOKUP($F3034,类型描述及偏移量!$C:$H,6,FALSE)</f>
        <v>下下限值</v>
      </c>
    </row>
    <row r="3035" hidden="1" spans="1:17">
      <c r="A3035" s="12" t="s">
        <v>126</v>
      </c>
      <c r="B3035" s="12" t="str">
        <f t="shared" si="522"/>
        <v>S6</v>
      </c>
      <c r="C3035" s="12" t="str">
        <f t="shared" si="523"/>
        <v>HiProEN</v>
      </c>
      <c r="D3035" s="12" t="str">
        <f t="shared" si="524"/>
        <v>BP_Value_var</v>
      </c>
      <c r="E3035" s="13" t="str">
        <f t="shared" si="525"/>
        <v>CHP3_S6_BP_Value_var</v>
      </c>
      <c r="F3035" s="14" t="str">
        <f t="shared" si="526"/>
        <v>BP_Value_var_HiProEN</v>
      </c>
      <c r="G3035" s="10" t="str">
        <f t="shared" si="527"/>
        <v>CHP3_S6_HiProEN</v>
      </c>
      <c r="H3035" s="10" t="str">
        <f>VLOOKUP(基本表格!E3035,起始地址定义!A:D,4,FALSE)&amp;" "&amp;Q3035</f>
        <v>3#刨片机主机轴承温度传感器1#  上限保护使能</v>
      </c>
      <c r="I3035" s="10" t="str">
        <f t="shared" si="528"/>
        <v>DB1301,X250.3</v>
      </c>
      <c r="J3035" s="13" t="str">
        <f>VLOOKUP(E3035,起始地址定义!A:D,2,FALSE)</f>
        <v>DB1301</v>
      </c>
      <c r="K3035" s="12" t="str">
        <f t="shared" si="529"/>
        <v>X250.3</v>
      </c>
      <c r="L3035" s="13">
        <f>VLOOKUP(E3035,起始地址定义!A:D,3,FALSE)</f>
        <v>250</v>
      </c>
      <c r="M3035" s="14">
        <f>VLOOKUP($F3035,类型描述及偏移量!$C:$H,2,FALSE)</f>
        <v>0.299999999999997</v>
      </c>
      <c r="N3035" s="14" t="str">
        <f>VLOOKUP($F3035,类型描述及偏移量!$C:$H,3,FALSE)</f>
        <v>离散</v>
      </c>
      <c r="O3035" s="14" t="str">
        <f>VLOOKUP($F3035,类型描述及偏移量!$C:$H,4,FALSE)</f>
        <v>None</v>
      </c>
      <c r="P3035" s="14" t="str">
        <f>VLOOKUP($F3035,类型描述及偏移量!$C:$H,5,FALSE)</f>
        <v>No</v>
      </c>
      <c r="Q3035" s="14" t="str">
        <f>VLOOKUP($F3035,类型描述及偏移量!$C:$H,6,FALSE)</f>
        <v>上限保护使能</v>
      </c>
    </row>
    <row r="3036" hidden="1" spans="1:17">
      <c r="A3036" s="12" t="s">
        <v>126</v>
      </c>
      <c r="B3036" s="12" t="str">
        <f t="shared" si="522"/>
        <v>S6</v>
      </c>
      <c r="C3036" s="12" t="str">
        <f t="shared" si="523"/>
        <v>LoProEN</v>
      </c>
      <c r="D3036" s="12" t="str">
        <f t="shared" si="524"/>
        <v>BP_Value_var</v>
      </c>
      <c r="E3036" s="13" t="str">
        <f t="shared" si="525"/>
        <v>CHP3_S6_BP_Value_var</v>
      </c>
      <c r="F3036" s="14" t="str">
        <f t="shared" si="526"/>
        <v>BP_Value_var_LoProEN</v>
      </c>
      <c r="G3036" s="10" t="str">
        <f t="shared" si="527"/>
        <v>CHP3_S6_LoProEN</v>
      </c>
      <c r="H3036" s="10" t="str">
        <f>VLOOKUP(基本表格!E3036,起始地址定义!A:D,4,FALSE)&amp;" "&amp;Q3036</f>
        <v>3#刨片机主机轴承温度传感器1#  下限保护使能</v>
      </c>
      <c r="I3036" s="10" t="str">
        <f t="shared" si="528"/>
        <v>DB1301,X250.4</v>
      </c>
      <c r="J3036" s="13" t="str">
        <f>VLOOKUP(E3036,起始地址定义!A:D,2,FALSE)</f>
        <v>DB1301</v>
      </c>
      <c r="K3036" s="12" t="str">
        <f t="shared" si="529"/>
        <v>X250.4</v>
      </c>
      <c r="L3036" s="13">
        <f>VLOOKUP(E3036,起始地址定义!A:D,3,FALSE)</f>
        <v>250</v>
      </c>
      <c r="M3036" s="14">
        <f>VLOOKUP($F3036,类型描述及偏移量!$C:$H,2,FALSE)</f>
        <v>0.399999999999999</v>
      </c>
      <c r="N3036" s="14" t="str">
        <f>VLOOKUP($F3036,类型描述及偏移量!$C:$H,3,FALSE)</f>
        <v>离散</v>
      </c>
      <c r="O3036" s="14" t="str">
        <f>VLOOKUP($F3036,类型描述及偏移量!$C:$H,4,FALSE)</f>
        <v>None</v>
      </c>
      <c r="P3036" s="14" t="str">
        <f>VLOOKUP($F3036,类型描述及偏移量!$C:$H,5,FALSE)</f>
        <v>No</v>
      </c>
      <c r="Q3036" s="14" t="str">
        <f>VLOOKUP($F3036,类型描述及偏移量!$C:$H,6,FALSE)</f>
        <v>下限保护使能</v>
      </c>
    </row>
    <row r="3037" hidden="1" spans="1:17">
      <c r="A3037" s="12" t="s">
        <v>126</v>
      </c>
      <c r="B3037" s="12" t="str">
        <f t="shared" si="522"/>
        <v>S6</v>
      </c>
      <c r="C3037" s="12" t="str">
        <f t="shared" si="523"/>
        <v>HiALM</v>
      </c>
      <c r="D3037" s="12" t="str">
        <f t="shared" si="524"/>
        <v>BP_Value_var</v>
      </c>
      <c r="E3037" s="13" t="str">
        <f t="shared" si="525"/>
        <v>CHP3_S6_BP_Value_var</v>
      </c>
      <c r="F3037" s="14" t="str">
        <f t="shared" si="526"/>
        <v>BP_Value_var_HiALM</v>
      </c>
      <c r="G3037" s="10" t="str">
        <f t="shared" si="527"/>
        <v>CHP3_S6_HiALM</v>
      </c>
      <c r="H3037" s="10" t="str">
        <f>VLOOKUP(基本表格!E3037,起始地址定义!A:D,4,FALSE)&amp;" "&amp;Q3037</f>
        <v>3#刨片机主机轴承温度传感器1#  上限报警</v>
      </c>
      <c r="I3037" s="10" t="str">
        <f t="shared" si="528"/>
        <v>DB1301,X250.5</v>
      </c>
      <c r="J3037" s="13" t="str">
        <f>VLOOKUP(E3037,起始地址定义!A:D,2,FALSE)</f>
        <v>DB1301</v>
      </c>
      <c r="K3037" s="12" t="str">
        <f t="shared" si="529"/>
        <v>X250.5</v>
      </c>
      <c r="L3037" s="13">
        <f>VLOOKUP(E3037,起始地址定义!A:D,3,FALSE)</f>
        <v>250</v>
      </c>
      <c r="M3037" s="14">
        <f>VLOOKUP($F3037,类型描述及偏移量!$C:$H,2,FALSE)</f>
        <v>0.5</v>
      </c>
      <c r="N3037" s="14" t="str">
        <f>VLOOKUP($F3037,类型描述及偏移量!$C:$H,3,FALSE)</f>
        <v>离散</v>
      </c>
      <c r="O3037" s="14" t="str">
        <f>VLOOKUP($F3037,类型描述及偏移量!$C:$H,4,FALSE)</f>
        <v>None</v>
      </c>
      <c r="P3037" s="14" t="str">
        <f>VLOOKUP($F3037,类型描述及偏移量!$C:$H,5,FALSE)</f>
        <v>Yes</v>
      </c>
      <c r="Q3037" s="14" t="str">
        <f>VLOOKUP($F3037,类型描述及偏移量!$C:$H,6,FALSE)</f>
        <v>上限报警</v>
      </c>
    </row>
    <row r="3038" hidden="1" spans="1:17">
      <c r="A3038" s="12" t="s">
        <v>126</v>
      </c>
      <c r="B3038" s="12" t="str">
        <f t="shared" si="522"/>
        <v>S6</v>
      </c>
      <c r="C3038" s="12" t="str">
        <f t="shared" si="523"/>
        <v>LoALM</v>
      </c>
      <c r="D3038" s="12" t="str">
        <f t="shared" si="524"/>
        <v>BP_Value_var</v>
      </c>
      <c r="E3038" s="13" t="str">
        <f t="shared" si="525"/>
        <v>CHP3_S6_BP_Value_var</v>
      </c>
      <c r="F3038" s="14" t="str">
        <f t="shared" si="526"/>
        <v>BP_Value_var_LoALM</v>
      </c>
      <c r="G3038" s="10" t="str">
        <f t="shared" si="527"/>
        <v>CHP3_S6_LoALM</v>
      </c>
      <c r="H3038" s="10" t="str">
        <f>VLOOKUP(基本表格!E3038,起始地址定义!A:D,4,FALSE)&amp;" "&amp;Q3038</f>
        <v>3#刨片机主机轴承温度传感器1#  下限报警</v>
      </c>
      <c r="I3038" s="10" t="str">
        <f t="shared" si="528"/>
        <v>DB1301,X250.6</v>
      </c>
      <c r="J3038" s="13" t="str">
        <f>VLOOKUP(E3038,起始地址定义!A:D,2,FALSE)</f>
        <v>DB1301</v>
      </c>
      <c r="K3038" s="12" t="str">
        <f t="shared" si="529"/>
        <v>X250.6</v>
      </c>
      <c r="L3038" s="13">
        <f>VLOOKUP(E3038,起始地址定义!A:D,3,FALSE)</f>
        <v>250</v>
      </c>
      <c r="M3038" s="14">
        <f>VLOOKUP($F3038,类型描述及偏移量!$C:$H,2,FALSE)</f>
        <v>0.600000000000001</v>
      </c>
      <c r="N3038" s="14" t="str">
        <f>VLOOKUP($F3038,类型描述及偏移量!$C:$H,3,FALSE)</f>
        <v>离散</v>
      </c>
      <c r="O3038" s="14" t="str">
        <f>VLOOKUP($F3038,类型描述及偏移量!$C:$H,4,FALSE)</f>
        <v>None</v>
      </c>
      <c r="P3038" s="14" t="str">
        <f>VLOOKUP($F3038,类型描述及偏移量!$C:$H,5,FALSE)</f>
        <v>Yes</v>
      </c>
      <c r="Q3038" s="14" t="str">
        <f>VLOOKUP($F3038,类型描述及偏移量!$C:$H,6,FALSE)</f>
        <v>下限报警</v>
      </c>
    </row>
    <row r="3039" hidden="1" spans="1:17">
      <c r="A3039" s="12" t="s">
        <v>126</v>
      </c>
      <c r="B3039" s="12" t="str">
        <f t="shared" ref="B3039:B3079" si="530">LEFT(B3024,1)&amp;RIGHT(B3024,LEN(B3024)-1)+1</f>
        <v>S6</v>
      </c>
      <c r="C3039" s="12" t="str">
        <f t="shared" ref="C3039:C3079" si="531">C3024</f>
        <v>HiHiALM</v>
      </c>
      <c r="D3039" s="12" t="str">
        <f t="shared" ref="D3039:D3079" si="532">D3024</f>
        <v>BP_Value_var</v>
      </c>
      <c r="E3039" s="13" t="str">
        <f t="shared" si="525"/>
        <v>CHP3_S6_BP_Value_var</v>
      </c>
      <c r="F3039" s="14" t="str">
        <f t="shared" si="526"/>
        <v>BP_Value_var_HiHiALM</v>
      </c>
      <c r="G3039" s="10" t="str">
        <f t="shared" si="527"/>
        <v>CHP3_S6_HiHiALM</v>
      </c>
      <c r="H3039" s="10" t="str">
        <f>VLOOKUP(基本表格!E3039,起始地址定义!A:D,4,FALSE)&amp;" "&amp;Q3039</f>
        <v>3#刨片机主机轴承温度传感器1#  上上限报警</v>
      </c>
      <c r="I3039" s="10" t="str">
        <f t="shared" si="528"/>
        <v>DB1301,X250.7</v>
      </c>
      <c r="J3039" s="13" t="str">
        <f>VLOOKUP(E3039,起始地址定义!A:D,2,FALSE)</f>
        <v>DB1301</v>
      </c>
      <c r="K3039" s="12" t="str">
        <f t="shared" si="529"/>
        <v>X250.7</v>
      </c>
      <c r="L3039" s="13">
        <f>VLOOKUP(E3039,起始地址定义!A:D,3,FALSE)</f>
        <v>250</v>
      </c>
      <c r="M3039" s="14">
        <f>VLOOKUP($F3039,类型描述及偏移量!$C:$H,2,FALSE)</f>
        <v>0.700000000000003</v>
      </c>
      <c r="N3039" s="14" t="str">
        <f>VLOOKUP($F3039,类型描述及偏移量!$C:$H,3,FALSE)</f>
        <v>离散</v>
      </c>
      <c r="O3039" s="14" t="str">
        <f>VLOOKUP($F3039,类型描述及偏移量!$C:$H,4,FALSE)</f>
        <v>On</v>
      </c>
      <c r="P3039" s="14" t="str">
        <f>VLOOKUP($F3039,类型描述及偏移量!$C:$H,5,FALSE)</f>
        <v>Yes</v>
      </c>
      <c r="Q3039" s="14" t="str">
        <f>VLOOKUP($F3039,类型描述及偏移量!$C:$H,6,FALSE)</f>
        <v>上上限报警</v>
      </c>
    </row>
    <row r="3040" hidden="1" spans="1:17">
      <c r="A3040" s="12" t="s">
        <v>126</v>
      </c>
      <c r="B3040" s="12" t="str">
        <f t="shared" si="530"/>
        <v>S6</v>
      </c>
      <c r="C3040" s="12" t="str">
        <f t="shared" si="531"/>
        <v>LoLoALM</v>
      </c>
      <c r="D3040" s="12" t="str">
        <f t="shared" si="532"/>
        <v>BP_Value_var</v>
      </c>
      <c r="E3040" s="13" t="str">
        <f t="shared" si="525"/>
        <v>CHP3_S6_BP_Value_var</v>
      </c>
      <c r="F3040" s="14" t="str">
        <f t="shared" si="526"/>
        <v>BP_Value_var_LoLoALM</v>
      </c>
      <c r="G3040" s="10" t="str">
        <f t="shared" si="527"/>
        <v>CHP3_S6_LoLoALM</v>
      </c>
      <c r="H3040" s="10" t="str">
        <f>VLOOKUP(基本表格!E3040,起始地址定义!A:D,4,FALSE)&amp;" "&amp;Q3040</f>
        <v>3#刨片机主机轴承温度传感器1#  下下限报警</v>
      </c>
      <c r="I3040" s="10" t="str">
        <f t="shared" si="528"/>
        <v>DB1301,X251.0</v>
      </c>
      <c r="J3040" s="13" t="str">
        <f>VLOOKUP(E3040,起始地址定义!A:D,2,FALSE)</f>
        <v>DB1301</v>
      </c>
      <c r="K3040" s="12" t="str">
        <f t="shared" si="529"/>
        <v>X251.0</v>
      </c>
      <c r="L3040" s="13">
        <f>VLOOKUP(E3040,起始地址定义!A:D,3,FALSE)</f>
        <v>250</v>
      </c>
      <c r="M3040" s="14">
        <f>VLOOKUP($F3040,类型描述及偏移量!$C:$H,2,FALSE)</f>
        <v>1</v>
      </c>
      <c r="N3040" s="14" t="str">
        <f>VLOOKUP($F3040,类型描述及偏移量!$C:$H,3,FALSE)</f>
        <v>离散</v>
      </c>
      <c r="O3040" s="14" t="str">
        <f>VLOOKUP($F3040,类型描述及偏移量!$C:$H,4,FALSE)</f>
        <v>On</v>
      </c>
      <c r="P3040" s="14" t="str">
        <f>VLOOKUP($F3040,类型描述及偏移量!$C:$H,5,FALSE)</f>
        <v>Yes</v>
      </c>
      <c r="Q3040" s="14" t="str">
        <f>VLOOKUP($F3040,类型描述及偏移量!$C:$H,6,FALSE)</f>
        <v>下下限报警</v>
      </c>
    </row>
    <row r="3041" hidden="1" spans="1:17">
      <c r="A3041" s="12" t="s">
        <v>126</v>
      </c>
      <c r="B3041" s="12" t="str">
        <f t="shared" si="530"/>
        <v>S6</v>
      </c>
      <c r="C3041" s="12" t="str">
        <f t="shared" si="531"/>
        <v>LimALM</v>
      </c>
      <c r="D3041" s="12" t="str">
        <f t="shared" si="532"/>
        <v>BP_Value_var</v>
      </c>
      <c r="E3041" s="13" t="str">
        <f t="shared" si="525"/>
        <v>CHP3_S6_BP_Value_var</v>
      </c>
      <c r="F3041" s="14" t="str">
        <f t="shared" si="526"/>
        <v>BP_Value_var_LimALM</v>
      </c>
      <c r="G3041" s="10" t="str">
        <f t="shared" si="527"/>
        <v>CHP3_S6_LimALM</v>
      </c>
      <c r="H3041" s="10" t="str">
        <f>VLOOKUP(基本表格!E3041,起始地址定义!A:D,4,FALSE)&amp;" "&amp;Q3041</f>
        <v>3#刨片机主机轴承温度传感器1#  极限报警</v>
      </c>
      <c r="I3041" s="10" t="str">
        <f t="shared" si="528"/>
        <v>DB1301,X251.1</v>
      </c>
      <c r="J3041" s="13" t="str">
        <f>VLOOKUP(E3041,起始地址定义!A:D,2,FALSE)</f>
        <v>DB1301</v>
      </c>
      <c r="K3041" s="12" t="str">
        <f t="shared" si="529"/>
        <v>X251.1</v>
      </c>
      <c r="L3041" s="13">
        <f>VLOOKUP(E3041,起始地址定义!A:D,3,FALSE)</f>
        <v>250</v>
      </c>
      <c r="M3041" s="14">
        <f>VLOOKUP($F3041,类型描述及偏移量!$C:$H,2,FALSE)</f>
        <v>1.1</v>
      </c>
      <c r="N3041" s="14" t="str">
        <f>VLOOKUP($F3041,类型描述及偏移量!$C:$H,3,FALSE)</f>
        <v>离散</v>
      </c>
      <c r="O3041" s="14" t="str">
        <f>VLOOKUP($F3041,类型描述及偏移量!$C:$H,4,FALSE)</f>
        <v>On</v>
      </c>
      <c r="P3041" s="14" t="str">
        <f>VLOOKUP($F3041,类型描述及偏移量!$C:$H,5,FALSE)</f>
        <v>Yes</v>
      </c>
      <c r="Q3041" s="14" t="str">
        <f>VLOOKUP($F3041,类型描述及偏移量!$C:$H,6,FALSE)</f>
        <v>极限报警</v>
      </c>
    </row>
    <row r="3042" hidden="1" spans="1:17">
      <c r="A3042" s="12" t="s">
        <v>126</v>
      </c>
      <c r="B3042" s="12" t="str">
        <f t="shared" si="530"/>
        <v>S6</v>
      </c>
      <c r="C3042" s="12" t="str">
        <f t="shared" si="531"/>
        <v>LostALM</v>
      </c>
      <c r="D3042" s="12" t="str">
        <f t="shared" si="532"/>
        <v>BP_Value_var</v>
      </c>
      <c r="E3042" s="13" t="str">
        <f t="shared" si="525"/>
        <v>CHP3_S6_BP_Value_var</v>
      </c>
      <c r="F3042" s="14" t="str">
        <f t="shared" si="526"/>
        <v>BP_Value_var_LostALM</v>
      </c>
      <c r="G3042" s="10" t="str">
        <f t="shared" si="527"/>
        <v>CHP3_S6_LostALM</v>
      </c>
      <c r="H3042" s="10" t="str">
        <f>VLOOKUP(基本表格!E3042,起始地址定义!A:D,4,FALSE)&amp;" "&amp;Q3042</f>
        <v>3#刨片机主机轴承温度传感器1#  传感器断线报警</v>
      </c>
      <c r="I3042" s="10" t="str">
        <f t="shared" si="528"/>
        <v>DB1301,X251.2</v>
      </c>
      <c r="J3042" s="13" t="str">
        <f>VLOOKUP(E3042,起始地址定义!A:D,2,FALSE)</f>
        <v>DB1301</v>
      </c>
      <c r="K3042" s="12" t="str">
        <f t="shared" si="529"/>
        <v>X251.2</v>
      </c>
      <c r="L3042" s="13">
        <f>VLOOKUP(E3042,起始地址定义!A:D,3,FALSE)</f>
        <v>250</v>
      </c>
      <c r="M3042" s="14">
        <f>VLOOKUP($F3042,类型描述及偏移量!$C:$H,2,FALSE)</f>
        <v>1.2</v>
      </c>
      <c r="N3042" s="14" t="str">
        <f>VLOOKUP($F3042,类型描述及偏移量!$C:$H,3,FALSE)</f>
        <v>离散</v>
      </c>
      <c r="O3042" s="14" t="str">
        <f>VLOOKUP($F3042,类型描述及偏移量!$C:$H,4,FALSE)</f>
        <v>On</v>
      </c>
      <c r="P3042" s="14" t="str">
        <f>VLOOKUP($F3042,类型描述及偏移量!$C:$H,5,FALSE)</f>
        <v>Yes</v>
      </c>
      <c r="Q3042" s="14" t="str">
        <f>VLOOKUP($F3042,类型描述及偏移量!$C:$H,6,FALSE)</f>
        <v>传感器断线报警</v>
      </c>
    </row>
    <row r="3043" hidden="1" spans="1:17">
      <c r="A3043" s="12" t="s">
        <v>126</v>
      </c>
      <c r="B3043" s="12" t="str">
        <f t="shared" si="530"/>
        <v>S6</v>
      </c>
      <c r="C3043" s="12" t="str">
        <f t="shared" si="531"/>
        <v>Code</v>
      </c>
      <c r="D3043" s="12" t="str">
        <f t="shared" si="532"/>
        <v>BP_Value_var</v>
      </c>
      <c r="E3043" s="13" t="str">
        <f t="shared" si="525"/>
        <v>CHP3_S6_BP_Value_var</v>
      </c>
      <c r="F3043" s="14" t="str">
        <f t="shared" si="526"/>
        <v>BP_Value_var_Code</v>
      </c>
      <c r="G3043" s="10" t="str">
        <f t="shared" si="527"/>
        <v>CHP3_S6_Code</v>
      </c>
      <c r="H3043" s="10" t="str">
        <f>VLOOKUP(基本表格!E3043,起始地址定义!A:D,4,FALSE)&amp;" "&amp;Q3043</f>
        <v>3#刨片机主机轴承温度传感器1#  实际内码</v>
      </c>
      <c r="I3043" s="10" t="str">
        <f t="shared" si="528"/>
        <v>DB1301,INT252</v>
      </c>
      <c r="J3043" s="13" t="str">
        <f>VLOOKUP(E3043,起始地址定义!A:D,2,FALSE)</f>
        <v>DB1301</v>
      </c>
      <c r="K3043" s="12" t="str">
        <f t="shared" si="529"/>
        <v>INT252</v>
      </c>
      <c r="L3043" s="13">
        <f>VLOOKUP(E3043,起始地址定义!A:D,3,FALSE)</f>
        <v>250</v>
      </c>
      <c r="M3043" s="14">
        <f>VLOOKUP($F3043,类型描述及偏移量!$C:$H,2,FALSE)</f>
        <v>2</v>
      </c>
      <c r="N3043" s="14" t="str">
        <f>VLOOKUP($F3043,类型描述及偏移量!$C:$H,3,FALSE)</f>
        <v>整型</v>
      </c>
      <c r="O3043" s="14" t="str">
        <f>VLOOKUP($F3043,类型描述及偏移量!$C:$H,4,FALSE)</f>
        <v>None</v>
      </c>
      <c r="P3043" s="14" t="str">
        <f>VLOOKUP($F3043,类型描述及偏移量!$C:$H,5,FALSE)</f>
        <v>Yes</v>
      </c>
      <c r="Q3043" s="14" t="str">
        <f>VLOOKUP($F3043,类型描述及偏移量!$C:$H,6,FALSE)</f>
        <v>实际内码</v>
      </c>
    </row>
    <row r="3044" hidden="1" spans="1:17">
      <c r="A3044" s="12" t="s">
        <v>126</v>
      </c>
      <c r="B3044" s="12" t="str">
        <f t="shared" si="530"/>
        <v>S6</v>
      </c>
      <c r="C3044" s="12" t="str">
        <f t="shared" si="531"/>
        <v>Value</v>
      </c>
      <c r="D3044" s="12" t="str">
        <f t="shared" si="532"/>
        <v>BP_Value_var</v>
      </c>
      <c r="E3044" s="13" t="str">
        <f t="shared" si="525"/>
        <v>CHP3_S6_BP_Value_var</v>
      </c>
      <c r="F3044" s="14" t="str">
        <f t="shared" si="526"/>
        <v>BP_Value_var_Value</v>
      </c>
      <c r="G3044" s="10" t="str">
        <f t="shared" si="527"/>
        <v>CHP3_S6_Value</v>
      </c>
      <c r="H3044" s="10" t="str">
        <f>VLOOKUP(基本表格!E3044,起始地址定义!A:D,4,FALSE)&amp;" "&amp;Q3044</f>
        <v>3#刨片机主机轴承温度传感器1#  实际值</v>
      </c>
      <c r="I3044" s="10" t="str">
        <f t="shared" si="528"/>
        <v>DB1301,REAL256</v>
      </c>
      <c r="J3044" s="13" t="str">
        <f>VLOOKUP(E3044,起始地址定义!A:D,2,FALSE)</f>
        <v>DB1301</v>
      </c>
      <c r="K3044" s="12" t="str">
        <f t="shared" si="529"/>
        <v>REAL256</v>
      </c>
      <c r="L3044" s="13">
        <f>VLOOKUP(E3044,起始地址定义!A:D,3,FALSE)</f>
        <v>250</v>
      </c>
      <c r="M3044" s="14">
        <f>VLOOKUP($F3044,类型描述及偏移量!$C:$H,2,FALSE)</f>
        <v>6</v>
      </c>
      <c r="N3044" s="14" t="str">
        <f>VLOOKUP($F3044,类型描述及偏移量!$C:$H,3,FALSE)</f>
        <v>实型</v>
      </c>
      <c r="O3044" s="14" t="str">
        <f>VLOOKUP($F3044,类型描述及偏移量!$C:$H,4,FALSE)</f>
        <v>None</v>
      </c>
      <c r="P3044" s="14" t="str">
        <f>VLOOKUP($F3044,类型描述及偏移量!$C:$H,5,FALSE)</f>
        <v>Yes</v>
      </c>
      <c r="Q3044" s="14" t="str">
        <f>VLOOKUP($F3044,类型描述及偏移量!$C:$H,6,FALSE)</f>
        <v>实际值</v>
      </c>
    </row>
    <row r="3045" hidden="1" spans="1:17">
      <c r="A3045" s="12" t="s">
        <v>126</v>
      </c>
      <c r="B3045" s="12" t="str">
        <f t="shared" si="530"/>
        <v>S6</v>
      </c>
      <c r="C3045" s="12" t="str">
        <f t="shared" si="531"/>
        <v>Range</v>
      </c>
      <c r="D3045" s="12" t="str">
        <f t="shared" si="532"/>
        <v>BP_Value_var</v>
      </c>
      <c r="E3045" s="13" t="str">
        <f t="shared" si="525"/>
        <v>CHP3_S6_BP_Value_var</v>
      </c>
      <c r="F3045" s="14" t="str">
        <f t="shared" si="526"/>
        <v>BP_Value_var_Range</v>
      </c>
      <c r="G3045" s="10" t="str">
        <f t="shared" si="527"/>
        <v>CHP3_S6_Range</v>
      </c>
      <c r="H3045" s="10" t="str">
        <f>VLOOKUP(基本表格!E3045,起始地址定义!A:D,4,FALSE)&amp;" "&amp;Q3045</f>
        <v>3#刨片机主机轴承温度传感器1#  量程</v>
      </c>
      <c r="I3045" s="10" t="str">
        <f t="shared" si="528"/>
        <v>DB1301,REAL260</v>
      </c>
      <c r="J3045" s="13" t="str">
        <f>VLOOKUP(E3045,起始地址定义!A:D,2,FALSE)</f>
        <v>DB1301</v>
      </c>
      <c r="K3045" s="12" t="str">
        <f t="shared" si="529"/>
        <v>REAL260</v>
      </c>
      <c r="L3045" s="13">
        <f>VLOOKUP(E3045,起始地址定义!A:D,3,FALSE)</f>
        <v>250</v>
      </c>
      <c r="M3045" s="14">
        <f>VLOOKUP($F3045,类型描述及偏移量!$C:$H,2,FALSE)</f>
        <v>10</v>
      </c>
      <c r="N3045" s="14" t="str">
        <f>VLOOKUP($F3045,类型描述及偏移量!$C:$H,3,FALSE)</f>
        <v>实型</v>
      </c>
      <c r="O3045" s="14" t="str">
        <f>VLOOKUP($F3045,类型描述及偏移量!$C:$H,4,FALSE)</f>
        <v>None</v>
      </c>
      <c r="P3045" s="14" t="str">
        <f>VLOOKUP($F3045,类型描述及偏移量!$C:$H,5,FALSE)</f>
        <v>No</v>
      </c>
      <c r="Q3045" s="14" t="str">
        <f>VLOOKUP($F3045,类型描述及偏移量!$C:$H,6,FALSE)</f>
        <v>量程</v>
      </c>
    </row>
    <row r="3046" hidden="1" spans="1:17">
      <c r="A3046" s="12" t="s">
        <v>126</v>
      </c>
      <c r="B3046" s="12" t="str">
        <f t="shared" si="530"/>
        <v>S6</v>
      </c>
      <c r="C3046" s="12" t="str">
        <f t="shared" si="531"/>
        <v>Hi</v>
      </c>
      <c r="D3046" s="12" t="str">
        <f t="shared" si="532"/>
        <v>BP_Value_var</v>
      </c>
      <c r="E3046" s="13" t="str">
        <f t="shared" si="525"/>
        <v>CHP3_S6_BP_Value_var</v>
      </c>
      <c r="F3046" s="14" t="str">
        <f t="shared" si="526"/>
        <v>BP_Value_var_Hi</v>
      </c>
      <c r="G3046" s="10" t="str">
        <f t="shared" si="527"/>
        <v>CHP3_S6_Hi</v>
      </c>
      <c r="H3046" s="10" t="str">
        <f>VLOOKUP(基本表格!E3046,起始地址定义!A:D,4,FALSE)&amp;" "&amp;Q3046</f>
        <v>3#刨片机主机轴承温度传感器1#  上限值</v>
      </c>
      <c r="I3046" s="10" t="str">
        <f t="shared" si="528"/>
        <v>DB1301,REAL264</v>
      </c>
      <c r="J3046" s="13" t="str">
        <f>VLOOKUP(E3046,起始地址定义!A:D,2,FALSE)</f>
        <v>DB1301</v>
      </c>
      <c r="K3046" s="12" t="str">
        <f t="shared" si="529"/>
        <v>REAL264</v>
      </c>
      <c r="L3046" s="13">
        <f>VLOOKUP(E3046,起始地址定义!A:D,3,FALSE)</f>
        <v>250</v>
      </c>
      <c r="M3046" s="14">
        <f>VLOOKUP($F3046,类型描述及偏移量!$C:$H,2,FALSE)</f>
        <v>14</v>
      </c>
      <c r="N3046" s="14" t="str">
        <f>VLOOKUP($F3046,类型描述及偏移量!$C:$H,3,FALSE)</f>
        <v>实型</v>
      </c>
      <c r="O3046" s="14" t="str">
        <f>VLOOKUP($F3046,类型描述及偏移量!$C:$H,4,FALSE)</f>
        <v>None</v>
      </c>
      <c r="P3046" s="14" t="str">
        <f>VLOOKUP($F3046,类型描述及偏移量!$C:$H,5,FALSE)</f>
        <v>No</v>
      </c>
      <c r="Q3046" s="14" t="str">
        <f>VLOOKUP($F3046,类型描述及偏移量!$C:$H,6,FALSE)</f>
        <v>上限值</v>
      </c>
    </row>
    <row r="3047" hidden="1" spans="1:17">
      <c r="A3047" s="12" t="s">
        <v>126</v>
      </c>
      <c r="B3047" s="12" t="str">
        <f t="shared" si="530"/>
        <v>S6</v>
      </c>
      <c r="C3047" s="12" t="str">
        <f t="shared" si="531"/>
        <v>Lo</v>
      </c>
      <c r="D3047" s="12" t="str">
        <f t="shared" si="532"/>
        <v>BP_Value_var</v>
      </c>
      <c r="E3047" s="13" t="str">
        <f t="shared" si="525"/>
        <v>CHP3_S6_BP_Value_var</v>
      </c>
      <c r="F3047" s="14" t="str">
        <f t="shared" si="526"/>
        <v>BP_Value_var_Lo</v>
      </c>
      <c r="G3047" s="10" t="str">
        <f t="shared" si="527"/>
        <v>CHP3_S6_Lo</v>
      </c>
      <c r="H3047" s="10" t="str">
        <f>VLOOKUP(基本表格!E3047,起始地址定义!A:D,4,FALSE)&amp;" "&amp;Q3047</f>
        <v>3#刨片机主机轴承温度传感器1#  下限值</v>
      </c>
      <c r="I3047" s="10" t="str">
        <f t="shared" si="528"/>
        <v>DB1301,REAL268</v>
      </c>
      <c r="J3047" s="13" t="str">
        <f>VLOOKUP(E3047,起始地址定义!A:D,2,FALSE)</f>
        <v>DB1301</v>
      </c>
      <c r="K3047" s="12" t="str">
        <f t="shared" si="529"/>
        <v>REAL268</v>
      </c>
      <c r="L3047" s="13">
        <f>VLOOKUP(E3047,起始地址定义!A:D,3,FALSE)</f>
        <v>250</v>
      </c>
      <c r="M3047" s="14">
        <f>VLOOKUP($F3047,类型描述及偏移量!$C:$H,2,FALSE)</f>
        <v>18</v>
      </c>
      <c r="N3047" s="14" t="str">
        <f>VLOOKUP($F3047,类型描述及偏移量!$C:$H,3,FALSE)</f>
        <v>实型</v>
      </c>
      <c r="O3047" s="14" t="str">
        <f>VLOOKUP($F3047,类型描述及偏移量!$C:$H,4,FALSE)</f>
        <v>None</v>
      </c>
      <c r="P3047" s="14" t="str">
        <f>VLOOKUP($F3047,类型描述及偏移量!$C:$H,5,FALSE)</f>
        <v>No</v>
      </c>
      <c r="Q3047" s="14" t="str">
        <f>VLOOKUP($F3047,类型描述及偏移量!$C:$H,6,FALSE)</f>
        <v>下限值</v>
      </c>
    </row>
    <row r="3048" hidden="1" spans="1:17">
      <c r="A3048" s="12" t="s">
        <v>126</v>
      </c>
      <c r="B3048" s="12" t="str">
        <f t="shared" si="530"/>
        <v>S6</v>
      </c>
      <c r="C3048" s="12" t="str">
        <f t="shared" si="531"/>
        <v>HiHi</v>
      </c>
      <c r="D3048" s="12" t="str">
        <f t="shared" si="532"/>
        <v>BP_Value_var</v>
      </c>
      <c r="E3048" s="13" t="str">
        <f t="shared" si="525"/>
        <v>CHP3_S6_BP_Value_var</v>
      </c>
      <c r="F3048" s="14" t="str">
        <f t="shared" si="526"/>
        <v>BP_Value_var_HiHi</v>
      </c>
      <c r="G3048" s="10" t="str">
        <f t="shared" si="527"/>
        <v>CHP3_S6_HiHi</v>
      </c>
      <c r="H3048" s="10" t="str">
        <f>VLOOKUP(基本表格!E3048,起始地址定义!A:D,4,FALSE)&amp;" "&amp;Q3048</f>
        <v>3#刨片机主机轴承温度传感器1#  上上限值</v>
      </c>
      <c r="I3048" s="10" t="str">
        <f t="shared" si="528"/>
        <v>DB1301,REAL272</v>
      </c>
      <c r="J3048" s="13" t="str">
        <f>VLOOKUP(E3048,起始地址定义!A:D,2,FALSE)</f>
        <v>DB1301</v>
      </c>
      <c r="K3048" s="12" t="str">
        <f t="shared" si="529"/>
        <v>REAL272</v>
      </c>
      <c r="L3048" s="13">
        <f>VLOOKUP(E3048,起始地址定义!A:D,3,FALSE)</f>
        <v>250</v>
      </c>
      <c r="M3048" s="14">
        <f>VLOOKUP($F3048,类型描述及偏移量!$C:$H,2,FALSE)</f>
        <v>22</v>
      </c>
      <c r="N3048" s="14" t="str">
        <f>VLOOKUP($F3048,类型描述及偏移量!$C:$H,3,FALSE)</f>
        <v>实型</v>
      </c>
      <c r="O3048" s="14" t="str">
        <f>VLOOKUP($F3048,类型描述及偏移量!$C:$H,4,FALSE)</f>
        <v>None</v>
      </c>
      <c r="P3048" s="14" t="str">
        <f>VLOOKUP($F3048,类型描述及偏移量!$C:$H,5,FALSE)</f>
        <v>No</v>
      </c>
      <c r="Q3048" s="14" t="str">
        <f>VLOOKUP($F3048,类型描述及偏移量!$C:$H,6,FALSE)</f>
        <v>上上限值</v>
      </c>
    </row>
    <row r="3049" hidden="1" spans="1:17">
      <c r="A3049" s="12" t="s">
        <v>126</v>
      </c>
      <c r="B3049" s="12" t="str">
        <f t="shared" si="530"/>
        <v>S6</v>
      </c>
      <c r="C3049" s="12" t="str">
        <f t="shared" si="531"/>
        <v>LoLo</v>
      </c>
      <c r="D3049" s="12" t="str">
        <f t="shared" si="532"/>
        <v>BP_Value_var</v>
      </c>
      <c r="E3049" s="13" t="str">
        <f t="shared" si="525"/>
        <v>CHP3_S6_BP_Value_var</v>
      </c>
      <c r="F3049" s="14" t="str">
        <f t="shared" si="526"/>
        <v>BP_Value_var_LoLo</v>
      </c>
      <c r="G3049" s="10" t="str">
        <f t="shared" si="527"/>
        <v>CHP3_S6_LoLo</v>
      </c>
      <c r="H3049" s="10" t="str">
        <f>VLOOKUP(基本表格!E3049,起始地址定义!A:D,4,FALSE)&amp;" "&amp;Q3049</f>
        <v>3#刨片机主机轴承温度传感器1#  下下限值</v>
      </c>
      <c r="I3049" s="10" t="str">
        <f t="shared" si="528"/>
        <v>DB1301,REAL276</v>
      </c>
      <c r="J3049" s="13" t="str">
        <f>VLOOKUP(E3049,起始地址定义!A:D,2,FALSE)</f>
        <v>DB1301</v>
      </c>
      <c r="K3049" s="12" t="str">
        <f t="shared" si="529"/>
        <v>REAL276</v>
      </c>
      <c r="L3049" s="13">
        <f>VLOOKUP(E3049,起始地址定义!A:D,3,FALSE)</f>
        <v>250</v>
      </c>
      <c r="M3049" s="14">
        <f>VLOOKUP($F3049,类型描述及偏移量!$C:$H,2,FALSE)</f>
        <v>26</v>
      </c>
      <c r="N3049" s="14" t="str">
        <f>VLOOKUP($F3049,类型描述及偏移量!$C:$H,3,FALSE)</f>
        <v>实型</v>
      </c>
      <c r="O3049" s="14" t="str">
        <f>VLOOKUP($F3049,类型描述及偏移量!$C:$H,4,FALSE)</f>
        <v>None</v>
      </c>
      <c r="P3049" s="14" t="str">
        <f>VLOOKUP($F3049,类型描述及偏移量!$C:$H,5,FALSE)</f>
        <v>No</v>
      </c>
      <c r="Q3049" s="14" t="str">
        <f>VLOOKUP($F3049,类型描述及偏移量!$C:$H,6,FALSE)</f>
        <v>下下限值</v>
      </c>
    </row>
    <row r="3050" hidden="1" spans="1:17">
      <c r="A3050" s="12" t="s">
        <v>126</v>
      </c>
      <c r="B3050" s="12" t="str">
        <f t="shared" si="530"/>
        <v>S7</v>
      </c>
      <c r="C3050" s="12" t="str">
        <f t="shared" si="531"/>
        <v>HiProEN</v>
      </c>
      <c r="D3050" s="12" t="str">
        <f t="shared" si="532"/>
        <v>BP_Value_var</v>
      </c>
      <c r="E3050" s="13" t="str">
        <f t="shared" si="525"/>
        <v>CHP3_S7_BP_Value_var</v>
      </c>
      <c r="F3050" s="14" t="str">
        <f t="shared" si="526"/>
        <v>BP_Value_var_HiProEN</v>
      </c>
      <c r="G3050" s="10" t="str">
        <f t="shared" si="527"/>
        <v>CHP3_S7_HiProEN</v>
      </c>
      <c r="H3050" s="10" t="str">
        <f>VLOOKUP(基本表格!E3050,起始地址定义!A:D,4,FALSE)&amp;" "&amp;Q3050</f>
        <v>3#刨片机主机轴承温度传感器3#  上限保护使能</v>
      </c>
      <c r="I3050" s="10" t="str">
        <f t="shared" si="528"/>
        <v>DB1301,X300.3</v>
      </c>
      <c r="J3050" s="13" t="str">
        <f>VLOOKUP(E3050,起始地址定义!A:D,2,FALSE)</f>
        <v>DB1301</v>
      </c>
      <c r="K3050" s="12" t="str">
        <f t="shared" si="529"/>
        <v>X300.3</v>
      </c>
      <c r="L3050" s="13">
        <f>VLOOKUP(E3050,起始地址定义!A:D,3,FALSE)</f>
        <v>300</v>
      </c>
      <c r="M3050" s="14">
        <f>VLOOKUP($F3050,类型描述及偏移量!$C:$H,2,FALSE)</f>
        <v>0.299999999999997</v>
      </c>
      <c r="N3050" s="14" t="str">
        <f>VLOOKUP($F3050,类型描述及偏移量!$C:$H,3,FALSE)</f>
        <v>离散</v>
      </c>
      <c r="O3050" s="14" t="str">
        <f>VLOOKUP($F3050,类型描述及偏移量!$C:$H,4,FALSE)</f>
        <v>None</v>
      </c>
      <c r="P3050" s="14" t="str">
        <f>VLOOKUP($F3050,类型描述及偏移量!$C:$H,5,FALSE)</f>
        <v>No</v>
      </c>
      <c r="Q3050" s="14" t="str">
        <f>VLOOKUP($F3050,类型描述及偏移量!$C:$H,6,FALSE)</f>
        <v>上限保护使能</v>
      </c>
    </row>
    <row r="3051" hidden="1" spans="1:17">
      <c r="A3051" s="12" t="s">
        <v>126</v>
      </c>
      <c r="B3051" s="12" t="str">
        <f t="shared" si="530"/>
        <v>S7</v>
      </c>
      <c r="C3051" s="12" t="str">
        <f t="shared" si="531"/>
        <v>LoProEN</v>
      </c>
      <c r="D3051" s="12" t="str">
        <f t="shared" si="532"/>
        <v>BP_Value_var</v>
      </c>
      <c r="E3051" s="13" t="str">
        <f t="shared" si="525"/>
        <v>CHP3_S7_BP_Value_var</v>
      </c>
      <c r="F3051" s="14" t="str">
        <f t="shared" si="526"/>
        <v>BP_Value_var_LoProEN</v>
      </c>
      <c r="G3051" s="10" t="str">
        <f t="shared" si="527"/>
        <v>CHP3_S7_LoProEN</v>
      </c>
      <c r="H3051" s="10" t="str">
        <f>VLOOKUP(基本表格!E3051,起始地址定义!A:D,4,FALSE)&amp;" "&amp;Q3051</f>
        <v>3#刨片机主机轴承温度传感器3#  下限保护使能</v>
      </c>
      <c r="I3051" s="10" t="str">
        <f t="shared" si="528"/>
        <v>DB1301,X300.4</v>
      </c>
      <c r="J3051" s="13" t="str">
        <f>VLOOKUP(E3051,起始地址定义!A:D,2,FALSE)</f>
        <v>DB1301</v>
      </c>
      <c r="K3051" s="12" t="str">
        <f t="shared" si="529"/>
        <v>X300.4</v>
      </c>
      <c r="L3051" s="13">
        <f>VLOOKUP(E3051,起始地址定义!A:D,3,FALSE)</f>
        <v>300</v>
      </c>
      <c r="M3051" s="14">
        <f>VLOOKUP($F3051,类型描述及偏移量!$C:$H,2,FALSE)</f>
        <v>0.399999999999999</v>
      </c>
      <c r="N3051" s="14" t="str">
        <f>VLOOKUP($F3051,类型描述及偏移量!$C:$H,3,FALSE)</f>
        <v>离散</v>
      </c>
      <c r="O3051" s="14" t="str">
        <f>VLOOKUP($F3051,类型描述及偏移量!$C:$H,4,FALSE)</f>
        <v>None</v>
      </c>
      <c r="P3051" s="14" t="str">
        <f>VLOOKUP($F3051,类型描述及偏移量!$C:$H,5,FALSE)</f>
        <v>No</v>
      </c>
      <c r="Q3051" s="14" t="str">
        <f>VLOOKUP($F3051,类型描述及偏移量!$C:$H,6,FALSE)</f>
        <v>下限保护使能</v>
      </c>
    </row>
    <row r="3052" hidden="1" spans="1:17">
      <c r="A3052" s="12" t="s">
        <v>126</v>
      </c>
      <c r="B3052" s="12" t="str">
        <f t="shared" si="530"/>
        <v>S7</v>
      </c>
      <c r="C3052" s="12" t="str">
        <f t="shared" si="531"/>
        <v>HiALM</v>
      </c>
      <c r="D3052" s="12" t="str">
        <f t="shared" si="532"/>
        <v>BP_Value_var</v>
      </c>
      <c r="E3052" s="13" t="str">
        <f t="shared" si="525"/>
        <v>CHP3_S7_BP_Value_var</v>
      </c>
      <c r="F3052" s="14" t="str">
        <f t="shared" si="526"/>
        <v>BP_Value_var_HiALM</v>
      </c>
      <c r="G3052" s="10" t="str">
        <f t="shared" si="527"/>
        <v>CHP3_S7_HiALM</v>
      </c>
      <c r="H3052" s="10" t="str">
        <f>VLOOKUP(基本表格!E3052,起始地址定义!A:D,4,FALSE)&amp;" "&amp;Q3052</f>
        <v>3#刨片机主机轴承温度传感器3#  上限报警</v>
      </c>
      <c r="I3052" s="10" t="str">
        <f t="shared" si="528"/>
        <v>DB1301,X300.5</v>
      </c>
      <c r="J3052" s="13" t="str">
        <f>VLOOKUP(E3052,起始地址定义!A:D,2,FALSE)</f>
        <v>DB1301</v>
      </c>
      <c r="K3052" s="12" t="str">
        <f t="shared" si="529"/>
        <v>X300.5</v>
      </c>
      <c r="L3052" s="13">
        <f>VLOOKUP(E3052,起始地址定义!A:D,3,FALSE)</f>
        <v>300</v>
      </c>
      <c r="M3052" s="14">
        <f>VLOOKUP($F3052,类型描述及偏移量!$C:$H,2,FALSE)</f>
        <v>0.5</v>
      </c>
      <c r="N3052" s="14" t="str">
        <f>VLOOKUP($F3052,类型描述及偏移量!$C:$H,3,FALSE)</f>
        <v>离散</v>
      </c>
      <c r="O3052" s="14" t="str">
        <f>VLOOKUP($F3052,类型描述及偏移量!$C:$H,4,FALSE)</f>
        <v>None</v>
      </c>
      <c r="P3052" s="14" t="str">
        <f>VLOOKUP($F3052,类型描述及偏移量!$C:$H,5,FALSE)</f>
        <v>Yes</v>
      </c>
      <c r="Q3052" s="14" t="str">
        <f>VLOOKUP($F3052,类型描述及偏移量!$C:$H,6,FALSE)</f>
        <v>上限报警</v>
      </c>
    </row>
    <row r="3053" hidden="1" spans="1:17">
      <c r="A3053" s="12" t="s">
        <v>126</v>
      </c>
      <c r="B3053" s="12" t="str">
        <f t="shared" si="530"/>
        <v>S7</v>
      </c>
      <c r="C3053" s="12" t="str">
        <f t="shared" si="531"/>
        <v>LoALM</v>
      </c>
      <c r="D3053" s="12" t="str">
        <f t="shared" si="532"/>
        <v>BP_Value_var</v>
      </c>
      <c r="E3053" s="13" t="str">
        <f t="shared" si="525"/>
        <v>CHP3_S7_BP_Value_var</v>
      </c>
      <c r="F3053" s="14" t="str">
        <f t="shared" si="526"/>
        <v>BP_Value_var_LoALM</v>
      </c>
      <c r="G3053" s="10" t="str">
        <f t="shared" si="527"/>
        <v>CHP3_S7_LoALM</v>
      </c>
      <c r="H3053" s="10" t="str">
        <f>VLOOKUP(基本表格!E3053,起始地址定义!A:D,4,FALSE)&amp;" "&amp;Q3053</f>
        <v>3#刨片机主机轴承温度传感器3#  下限报警</v>
      </c>
      <c r="I3053" s="10" t="str">
        <f t="shared" si="528"/>
        <v>DB1301,X300.6</v>
      </c>
      <c r="J3053" s="13" t="str">
        <f>VLOOKUP(E3053,起始地址定义!A:D,2,FALSE)</f>
        <v>DB1301</v>
      </c>
      <c r="K3053" s="12" t="str">
        <f t="shared" si="529"/>
        <v>X300.6</v>
      </c>
      <c r="L3053" s="13">
        <f>VLOOKUP(E3053,起始地址定义!A:D,3,FALSE)</f>
        <v>300</v>
      </c>
      <c r="M3053" s="14">
        <f>VLOOKUP($F3053,类型描述及偏移量!$C:$H,2,FALSE)</f>
        <v>0.600000000000001</v>
      </c>
      <c r="N3053" s="14" t="str">
        <f>VLOOKUP($F3053,类型描述及偏移量!$C:$H,3,FALSE)</f>
        <v>离散</v>
      </c>
      <c r="O3053" s="14" t="str">
        <f>VLOOKUP($F3053,类型描述及偏移量!$C:$H,4,FALSE)</f>
        <v>None</v>
      </c>
      <c r="P3053" s="14" t="str">
        <f>VLOOKUP($F3053,类型描述及偏移量!$C:$H,5,FALSE)</f>
        <v>Yes</v>
      </c>
      <c r="Q3053" s="14" t="str">
        <f>VLOOKUP($F3053,类型描述及偏移量!$C:$H,6,FALSE)</f>
        <v>下限报警</v>
      </c>
    </row>
    <row r="3054" hidden="1" spans="1:17">
      <c r="A3054" s="12" t="s">
        <v>126</v>
      </c>
      <c r="B3054" s="12" t="str">
        <f t="shared" si="530"/>
        <v>S7</v>
      </c>
      <c r="C3054" s="12" t="str">
        <f t="shared" si="531"/>
        <v>HiHiALM</v>
      </c>
      <c r="D3054" s="12" t="str">
        <f t="shared" si="532"/>
        <v>BP_Value_var</v>
      </c>
      <c r="E3054" s="13" t="str">
        <f t="shared" si="525"/>
        <v>CHP3_S7_BP_Value_var</v>
      </c>
      <c r="F3054" s="14" t="str">
        <f t="shared" si="526"/>
        <v>BP_Value_var_HiHiALM</v>
      </c>
      <c r="G3054" s="10" t="str">
        <f t="shared" si="527"/>
        <v>CHP3_S7_HiHiALM</v>
      </c>
      <c r="H3054" s="10" t="str">
        <f>VLOOKUP(基本表格!E3054,起始地址定义!A:D,4,FALSE)&amp;" "&amp;Q3054</f>
        <v>3#刨片机主机轴承温度传感器3#  上上限报警</v>
      </c>
      <c r="I3054" s="10" t="str">
        <f t="shared" si="528"/>
        <v>DB1301,X300.7</v>
      </c>
      <c r="J3054" s="13" t="str">
        <f>VLOOKUP(E3054,起始地址定义!A:D,2,FALSE)</f>
        <v>DB1301</v>
      </c>
      <c r="K3054" s="12" t="str">
        <f t="shared" si="529"/>
        <v>X300.7</v>
      </c>
      <c r="L3054" s="13">
        <f>VLOOKUP(E3054,起始地址定义!A:D,3,FALSE)</f>
        <v>300</v>
      </c>
      <c r="M3054" s="14">
        <f>VLOOKUP($F3054,类型描述及偏移量!$C:$H,2,FALSE)</f>
        <v>0.700000000000003</v>
      </c>
      <c r="N3054" s="14" t="str">
        <f>VLOOKUP($F3054,类型描述及偏移量!$C:$H,3,FALSE)</f>
        <v>离散</v>
      </c>
      <c r="O3054" s="14" t="str">
        <f>VLOOKUP($F3054,类型描述及偏移量!$C:$H,4,FALSE)</f>
        <v>On</v>
      </c>
      <c r="P3054" s="14" t="str">
        <f>VLOOKUP($F3054,类型描述及偏移量!$C:$H,5,FALSE)</f>
        <v>Yes</v>
      </c>
      <c r="Q3054" s="14" t="str">
        <f>VLOOKUP($F3054,类型描述及偏移量!$C:$H,6,FALSE)</f>
        <v>上上限报警</v>
      </c>
    </row>
    <row r="3055" hidden="1" spans="1:17">
      <c r="A3055" s="12" t="s">
        <v>126</v>
      </c>
      <c r="B3055" s="12" t="str">
        <f t="shared" si="530"/>
        <v>S7</v>
      </c>
      <c r="C3055" s="12" t="str">
        <f t="shared" si="531"/>
        <v>LoLoALM</v>
      </c>
      <c r="D3055" s="12" t="str">
        <f t="shared" si="532"/>
        <v>BP_Value_var</v>
      </c>
      <c r="E3055" s="13" t="str">
        <f t="shared" si="525"/>
        <v>CHP3_S7_BP_Value_var</v>
      </c>
      <c r="F3055" s="14" t="str">
        <f t="shared" si="526"/>
        <v>BP_Value_var_LoLoALM</v>
      </c>
      <c r="G3055" s="10" t="str">
        <f t="shared" si="527"/>
        <v>CHP3_S7_LoLoALM</v>
      </c>
      <c r="H3055" s="10" t="str">
        <f>VLOOKUP(基本表格!E3055,起始地址定义!A:D,4,FALSE)&amp;" "&amp;Q3055</f>
        <v>3#刨片机主机轴承温度传感器3#  下下限报警</v>
      </c>
      <c r="I3055" s="10" t="str">
        <f t="shared" si="528"/>
        <v>DB1301,X301.0</v>
      </c>
      <c r="J3055" s="13" t="str">
        <f>VLOOKUP(E3055,起始地址定义!A:D,2,FALSE)</f>
        <v>DB1301</v>
      </c>
      <c r="K3055" s="12" t="str">
        <f t="shared" si="529"/>
        <v>X301.0</v>
      </c>
      <c r="L3055" s="13">
        <f>VLOOKUP(E3055,起始地址定义!A:D,3,FALSE)</f>
        <v>300</v>
      </c>
      <c r="M3055" s="14">
        <f>VLOOKUP($F3055,类型描述及偏移量!$C:$H,2,FALSE)</f>
        <v>1</v>
      </c>
      <c r="N3055" s="14" t="str">
        <f>VLOOKUP($F3055,类型描述及偏移量!$C:$H,3,FALSE)</f>
        <v>离散</v>
      </c>
      <c r="O3055" s="14" t="str">
        <f>VLOOKUP($F3055,类型描述及偏移量!$C:$H,4,FALSE)</f>
        <v>On</v>
      </c>
      <c r="P3055" s="14" t="str">
        <f>VLOOKUP($F3055,类型描述及偏移量!$C:$H,5,FALSE)</f>
        <v>Yes</v>
      </c>
      <c r="Q3055" s="14" t="str">
        <f>VLOOKUP($F3055,类型描述及偏移量!$C:$H,6,FALSE)</f>
        <v>下下限报警</v>
      </c>
    </row>
    <row r="3056" hidden="1" spans="1:17">
      <c r="A3056" s="12" t="s">
        <v>126</v>
      </c>
      <c r="B3056" s="12" t="str">
        <f t="shared" si="530"/>
        <v>S7</v>
      </c>
      <c r="C3056" s="12" t="str">
        <f t="shared" si="531"/>
        <v>LimALM</v>
      </c>
      <c r="D3056" s="12" t="str">
        <f t="shared" si="532"/>
        <v>BP_Value_var</v>
      </c>
      <c r="E3056" s="13" t="str">
        <f t="shared" si="525"/>
        <v>CHP3_S7_BP_Value_var</v>
      </c>
      <c r="F3056" s="14" t="str">
        <f t="shared" si="526"/>
        <v>BP_Value_var_LimALM</v>
      </c>
      <c r="G3056" s="10" t="str">
        <f t="shared" si="527"/>
        <v>CHP3_S7_LimALM</v>
      </c>
      <c r="H3056" s="10" t="str">
        <f>VLOOKUP(基本表格!E3056,起始地址定义!A:D,4,FALSE)&amp;" "&amp;Q3056</f>
        <v>3#刨片机主机轴承温度传感器3#  极限报警</v>
      </c>
      <c r="I3056" s="10" t="str">
        <f t="shared" si="528"/>
        <v>DB1301,X301.1</v>
      </c>
      <c r="J3056" s="13" t="str">
        <f>VLOOKUP(E3056,起始地址定义!A:D,2,FALSE)</f>
        <v>DB1301</v>
      </c>
      <c r="K3056" s="12" t="str">
        <f t="shared" si="529"/>
        <v>X301.1</v>
      </c>
      <c r="L3056" s="13">
        <f>VLOOKUP(E3056,起始地址定义!A:D,3,FALSE)</f>
        <v>300</v>
      </c>
      <c r="M3056" s="14">
        <f>VLOOKUP($F3056,类型描述及偏移量!$C:$H,2,FALSE)</f>
        <v>1.1</v>
      </c>
      <c r="N3056" s="14" t="str">
        <f>VLOOKUP($F3056,类型描述及偏移量!$C:$H,3,FALSE)</f>
        <v>离散</v>
      </c>
      <c r="O3056" s="14" t="str">
        <f>VLOOKUP($F3056,类型描述及偏移量!$C:$H,4,FALSE)</f>
        <v>On</v>
      </c>
      <c r="P3056" s="14" t="str">
        <f>VLOOKUP($F3056,类型描述及偏移量!$C:$H,5,FALSE)</f>
        <v>Yes</v>
      </c>
      <c r="Q3056" s="14" t="str">
        <f>VLOOKUP($F3056,类型描述及偏移量!$C:$H,6,FALSE)</f>
        <v>极限报警</v>
      </c>
    </row>
    <row r="3057" hidden="1" spans="1:17">
      <c r="A3057" s="12" t="s">
        <v>126</v>
      </c>
      <c r="B3057" s="12" t="str">
        <f t="shared" si="530"/>
        <v>S7</v>
      </c>
      <c r="C3057" s="12" t="str">
        <f t="shared" si="531"/>
        <v>LostALM</v>
      </c>
      <c r="D3057" s="12" t="str">
        <f t="shared" si="532"/>
        <v>BP_Value_var</v>
      </c>
      <c r="E3057" s="13" t="str">
        <f t="shared" si="525"/>
        <v>CHP3_S7_BP_Value_var</v>
      </c>
      <c r="F3057" s="14" t="str">
        <f t="shared" si="526"/>
        <v>BP_Value_var_LostALM</v>
      </c>
      <c r="G3057" s="10" t="str">
        <f t="shared" si="527"/>
        <v>CHP3_S7_LostALM</v>
      </c>
      <c r="H3057" s="10" t="str">
        <f>VLOOKUP(基本表格!E3057,起始地址定义!A:D,4,FALSE)&amp;" "&amp;Q3057</f>
        <v>3#刨片机主机轴承温度传感器3#  传感器断线报警</v>
      </c>
      <c r="I3057" s="10" t="str">
        <f t="shared" si="528"/>
        <v>DB1301,X301.2</v>
      </c>
      <c r="J3057" s="13" t="str">
        <f>VLOOKUP(E3057,起始地址定义!A:D,2,FALSE)</f>
        <v>DB1301</v>
      </c>
      <c r="K3057" s="12" t="str">
        <f t="shared" si="529"/>
        <v>X301.2</v>
      </c>
      <c r="L3057" s="13">
        <f>VLOOKUP(E3057,起始地址定义!A:D,3,FALSE)</f>
        <v>300</v>
      </c>
      <c r="M3057" s="14">
        <f>VLOOKUP($F3057,类型描述及偏移量!$C:$H,2,FALSE)</f>
        <v>1.2</v>
      </c>
      <c r="N3057" s="14" t="str">
        <f>VLOOKUP($F3057,类型描述及偏移量!$C:$H,3,FALSE)</f>
        <v>离散</v>
      </c>
      <c r="O3057" s="14" t="str">
        <f>VLOOKUP($F3057,类型描述及偏移量!$C:$H,4,FALSE)</f>
        <v>On</v>
      </c>
      <c r="P3057" s="14" t="str">
        <f>VLOOKUP($F3057,类型描述及偏移量!$C:$H,5,FALSE)</f>
        <v>Yes</v>
      </c>
      <c r="Q3057" s="14" t="str">
        <f>VLOOKUP($F3057,类型描述及偏移量!$C:$H,6,FALSE)</f>
        <v>传感器断线报警</v>
      </c>
    </row>
    <row r="3058" hidden="1" spans="1:17">
      <c r="A3058" s="12" t="s">
        <v>126</v>
      </c>
      <c r="B3058" s="12" t="str">
        <f t="shared" si="530"/>
        <v>S7</v>
      </c>
      <c r="C3058" s="12" t="str">
        <f t="shared" si="531"/>
        <v>Code</v>
      </c>
      <c r="D3058" s="12" t="str">
        <f t="shared" si="532"/>
        <v>BP_Value_var</v>
      </c>
      <c r="E3058" s="13" t="str">
        <f t="shared" si="525"/>
        <v>CHP3_S7_BP_Value_var</v>
      </c>
      <c r="F3058" s="14" t="str">
        <f t="shared" si="526"/>
        <v>BP_Value_var_Code</v>
      </c>
      <c r="G3058" s="10" t="str">
        <f t="shared" si="527"/>
        <v>CHP3_S7_Code</v>
      </c>
      <c r="H3058" s="10" t="str">
        <f>VLOOKUP(基本表格!E3058,起始地址定义!A:D,4,FALSE)&amp;" "&amp;Q3058</f>
        <v>3#刨片机主机轴承温度传感器3#  实际内码</v>
      </c>
      <c r="I3058" s="10" t="str">
        <f t="shared" si="528"/>
        <v>DB1301,INT302</v>
      </c>
      <c r="J3058" s="13" t="str">
        <f>VLOOKUP(E3058,起始地址定义!A:D,2,FALSE)</f>
        <v>DB1301</v>
      </c>
      <c r="K3058" s="12" t="str">
        <f t="shared" si="529"/>
        <v>INT302</v>
      </c>
      <c r="L3058" s="13">
        <f>VLOOKUP(E3058,起始地址定义!A:D,3,FALSE)</f>
        <v>300</v>
      </c>
      <c r="M3058" s="14">
        <f>VLOOKUP($F3058,类型描述及偏移量!$C:$H,2,FALSE)</f>
        <v>2</v>
      </c>
      <c r="N3058" s="14" t="str">
        <f>VLOOKUP($F3058,类型描述及偏移量!$C:$H,3,FALSE)</f>
        <v>整型</v>
      </c>
      <c r="O3058" s="14" t="str">
        <f>VLOOKUP($F3058,类型描述及偏移量!$C:$H,4,FALSE)</f>
        <v>None</v>
      </c>
      <c r="P3058" s="14" t="str">
        <f>VLOOKUP($F3058,类型描述及偏移量!$C:$H,5,FALSE)</f>
        <v>Yes</v>
      </c>
      <c r="Q3058" s="14" t="str">
        <f>VLOOKUP($F3058,类型描述及偏移量!$C:$H,6,FALSE)</f>
        <v>实际内码</v>
      </c>
    </row>
    <row r="3059" hidden="1" spans="1:17">
      <c r="A3059" s="12" t="s">
        <v>126</v>
      </c>
      <c r="B3059" s="12" t="str">
        <f t="shared" si="530"/>
        <v>S7</v>
      </c>
      <c r="C3059" s="12" t="str">
        <f t="shared" si="531"/>
        <v>Value</v>
      </c>
      <c r="D3059" s="12" t="str">
        <f t="shared" si="532"/>
        <v>BP_Value_var</v>
      </c>
      <c r="E3059" s="13" t="str">
        <f t="shared" si="525"/>
        <v>CHP3_S7_BP_Value_var</v>
      </c>
      <c r="F3059" s="14" t="str">
        <f t="shared" si="526"/>
        <v>BP_Value_var_Value</v>
      </c>
      <c r="G3059" s="10" t="str">
        <f t="shared" si="527"/>
        <v>CHP3_S7_Value</v>
      </c>
      <c r="H3059" s="10" t="str">
        <f>VLOOKUP(基本表格!E3059,起始地址定义!A:D,4,FALSE)&amp;" "&amp;Q3059</f>
        <v>3#刨片机主机轴承温度传感器3#  实际值</v>
      </c>
      <c r="I3059" s="10" t="str">
        <f t="shared" si="528"/>
        <v>DB1301,REAL306</v>
      </c>
      <c r="J3059" s="13" t="str">
        <f>VLOOKUP(E3059,起始地址定义!A:D,2,FALSE)</f>
        <v>DB1301</v>
      </c>
      <c r="K3059" s="12" t="str">
        <f t="shared" si="529"/>
        <v>REAL306</v>
      </c>
      <c r="L3059" s="13">
        <f>VLOOKUP(E3059,起始地址定义!A:D,3,FALSE)</f>
        <v>300</v>
      </c>
      <c r="M3059" s="14">
        <f>VLOOKUP($F3059,类型描述及偏移量!$C:$H,2,FALSE)</f>
        <v>6</v>
      </c>
      <c r="N3059" s="14" t="str">
        <f>VLOOKUP($F3059,类型描述及偏移量!$C:$H,3,FALSE)</f>
        <v>实型</v>
      </c>
      <c r="O3059" s="14" t="str">
        <f>VLOOKUP($F3059,类型描述及偏移量!$C:$H,4,FALSE)</f>
        <v>None</v>
      </c>
      <c r="P3059" s="14" t="str">
        <f>VLOOKUP($F3059,类型描述及偏移量!$C:$H,5,FALSE)</f>
        <v>Yes</v>
      </c>
      <c r="Q3059" s="14" t="str">
        <f>VLOOKUP($F3059,类型描述及偏移量!$C:$H,6,FALSE)</f>
        <v>实际值</v>
      </c>
    </row>
    <row r="3060" hidden="1" spans="1:17">
      <c r="A3060" s="12" t="s">
        <v>126</v>
      </c>
      <c r="B3060" s="12" t="str">
        <f t="shared" si="530"/>
        <v>S7</v>
      </c>
      <c r="C3060" s="12" t="str">
        <f t="shared" si="531"/>
        <v>Range</v>
      </c>
      <c r="D3060" s="12" t="str">
        <f t="shared" si="532"/>
        <v>BP_Value_var</v>
      </c>
      <c r="E3060" s="13" t="str">
        <f t="shared" si="525"/>
        <v>CHP3_S7_BP_Value_var</v>
      </c>
      <c r="F3060" s="14" t="str">
        <f t="shared" si="526"/>
        <v>BP_Value_var_Range</v>
      </c>
      <c r="G3060" s="10" t="str">
        <f t="shared" si="527"/>
        <v>CHP3_S7_Range</v>
      </c>
      <c r="H3060" s="10" t="str">
        <f>VLOOKUP(基本表格!E3060,起始地址定义!A:D,4,FALSE)&amp;" "&amp;Q3060</f>
        <v>3#刨片机主机轴承温度传感器3#  量程</v>
      </c>
      <c r="I3060" s="10" t="str">
        <f t="shared" si="528"/>
        <v>DB1301,REAL310</v>
      </c>
      <c r="J3060" s="13" t="str">
        <f>VLOOKUP(E3060,起始地址定义!A:D,2,FALSE)</f>
        <v>DB1301</v>
      </c>
      <c r="K3060" s="12" t="str">
        <f t="shared" si="529"/>
        <v>REAL310</v>
      </c>
      <c r="L3060" s="13">
        <f>VLOOKUP(E3060,起始地址定义!A:D,3,FALSE)</f>
        <v>300</v>
      </c>
      <c r="M3060" s="14">
        <f>VLOOKUP($F3060,类型描述及偏移量!$C:$H,2,FALSE)</f>
        <v>10</v>
      </c>
      <c r="N3060" s="14" t="str">
        <f>VLOOKUP($F3060,类型描述及偏移量!$C:$H,3,FALSE)</f>
        <v>实型</v>
      </c>
      <c r="O3060" s="14" t="str">
        <f>VLOOKUP($F3060,类型描述及偏移量!$C:$H,4,FALSE)</f>
        <v>None</v>
      </c>
      <c r="P3060" s="14" t="str">
        <f>VLOOKUP($F3060,类型描述及偏移量!$C:$H,5,FALSE)</f>
        <v>No</v>
      </c>
      <c r="Q3060" s="14" t="str">
        <f>VLOOKUP($F3060,类型描述及偏移量!$C:$H,6,FALSE)</f>
        <v>量程</v>
      </c>
    </row>
    <row r="3061" hidden="1" spans="1:17">
      <c r="A3061" s="12" t="s">
        <v>126</v>
      </c>
      <c r="B3061" s="12" t="str">
        <f t="shared" si="530"/>
        <v>S7</v>
      </c>
      <c r="C3061" s="12" t="str">
        <f t="shared" si="531"/>
        <v>Hi</v>
      </c>
      <c r="D3061" s="12" t="str">
        <f t="shared" si="532"/>
        <v>BP_Value_var</v>
      </c>
      <c r="E3061" s="13" t="str">
        <f t="shared" si="525"/>
        <v>CHP3_S7_BP_Value_var</v>
      </c>
      <c r="F3061" s="14" t="str">
        <f t="shared" si="526"/>
        <v>BP_Value_var_Hi</v>
      </c>
      <c r="G3061" s="10" t="str">
        <f t="shared" si="527"/>
        <v>CHP3_S7_Hi</v>
      </c>
      <c r="H3061" s="10" t="str">
        <f>VLOOKUP(基本表格!E3061,起始地址定义!A:D,4,FALSE)&amp;" "&amp;Q3061</f>
        <v>3#刨片机主机轴承温度传感器3#  上限值</v>
      </c>
      <c r="I3061" s="10" t="str">
        <f t="shared" si="528"/>
        <v>DB1301,REAL314</v>
      </c>
      <c r="J3061" s="13" t="str">
        <f>VLOOKUP(E3061,起始地址定义!A:D,2,FALSE)</f>
        <v>DB1301</v>
      </c>
      <c r="K3061" s="12" t="str">
        <f t="shared" si="529"/>
        <v>REAL314</v>
      </c>
      <c r="L3061" s="13">
        <f>VLOOKUP(E3061,起始地址定义!A:D,3,FALSE)</f>
        <v>300</v>
      </c>
      <c r="M3061" s="14">
        <f>VLOOKUP($F3061,类型描述及偏移量!$C:$H,2,FALSE)</f>
        <v>14</v>
      </c>
      <c r="N3061" s="14" t="str">
        <f>VLOOKUP($F3061,类型描述及偏移量!$C:$H,3,FALSE)</f>
        <v>实型</v>
      </c>
      <c r="O3061" s="14" t="str">
        <f>VLOOKUP($F3061,类型描述及偏移量!$C:$H,4,FALSE)</f>
        <v>None</v>
      </c>
      <c r="P3061" s="14" t="str">
        <f>VLOOKUP($F3061,类型描述及偏移量!$C:$H,5,FALSE)</f>
        <v>No</v>
      </c>
      <c r="Q3061" s="14" t="str">
        <f>VLOOKUP($F3061,类型描述及偏移量!$C:$H,6,FALSE)</f>
        <v>上限值</v>
      </c>
    </row>
    <row r="3062" hidden="1" spans="1:17">
      <c r="A3062" s="12" t="s">
        <v>126</v>
      </c>
      <c r="B3062" s="12" t="str">
        <f t="shared" si="530"/>
        <v>S7</v>
      </c>
      <c r="C3062" s="12" t="str">
        <f t="shared" si="531"/>
        <v>Lo</v>
      </c>
      <c r="D3062" s="12" t="str">
        <f t="shared" si="532"/>
        <v>BP_Value_var</v>
      </c>
      <c r="E3062" s="13" t="str">
        <f t="shared" si="525"/>
        <v>CHP3_S7_BP_Value_var</v>
      </c>
      <c r="F3062" s="14" t="str">
        <f t="shared" si="526"/>
        <v>BP_Value_var_Lo</v>
      </c>
      <c r="G3062" s="10" t="str">
        <f t="shared" si="527"/>
        <v>CHP3_S7_Lo</v>
      </c>
      <c r="H3062" s="10" t="str">
        <f>VLOOKUP(基本表格!E3062,起始地址定义!A:D,4,FALSE)&amp;" "&amp;Q3062</f>
        <v>3#刨片机主机轴承温度传感器3#  下限值</v>
      </c>
      <c r="I3062" s="10" t="str">
        <f t="shared" si="528"/>
        <v>DB1301,REAL318</v>
      </c>
      <c r="J3062" s="13" t="str">
        <f>VLOOKUP(E3062,起始地址定义!A:D,2,FALSE)</f>
        <v>DB1301</v>
      </c>
      <c r="K3062" s="12" t="str">
        <f t="shared" si="529"/>
        <v>REAL318</v>
      </c>
      <c r="L3062" s="13">
        <f>VLOOKUP(E3062,起始地址定义!A:D,3,FALSE)</f>
        <v>300</v>
      </c>
      <c r="M3062" s="14">
        <f>VLOOKUP($F3062,类型描述及偏移量!$C:$H,2,FALSE)</f>
        <v>18</v>
      </c>
      <c r="N3062" s="14" t="str">
        <f>VLOOKUP($F3062,类型描述及偏移量!$C:$H,3,FALSE)</f>
        <v>实型</v>
      </c>
      <c r="O3062" s="14" t="str">
        <f>VLOOKUP($F3062,类型描述及偏移量!$C:$H,4,FALSE)</f>
        <v>None</v>
      </c>
      <c r="P3062" s="14" t="str">
        <f>VLOOKUP($F3062,类型描述及偏移量!$C:$H,5,FALSE)</f>
        <v>No</v>
      </c>
      <c r="Q3062" s="14" t="str">
        <f>VLOOKUP($F3062,类型描述及偏移量!$C:$H,6,FALSE)</f>
        <v>下限值</v>
      </c>
    </row>
    <row r="3063" hidden="1" spans="1:17">
      <c r="A3063" s="12" t="s">
        <v>126</v>
      </c>
      <c r="B3063" s="12" t="str">
        <f t="shared" si="530"/>
        <v>S7</v>
      </c>
      <c r="C3063" s="12" t="str">
        <f t="shared" si="531"/>
        <v>HiHi</v>
      </c>
      <c r="D3063" s="12" t="str">
        <f t="shared" si="532"/>
        <v>BP_Value_var</v>
      </c>
      <c r="E3063" s="13" t="str">
        <f t="shared" si="525"/>
        <v>CHP3_S7_BP_Value_var</v>
      </c>
      <c r="F3063" s="14" t="str">
        <f t="shared" si="526"/>
        <v>BP_Value_var_HiHi</v>
      </c>
      <c r="G3063" s="10" t="str">
        <f t="shared" si="527"/>
        <v>CHP3_S7_HiHi</v>
      </c>
      <c r="H3063" s="10" t="str">
        <f>VLOOKUP(基本表格!E3063,起始地址定义!A:D,4,FALSE)&amp;" "&amp;Q3063</f>
        <v>3#刨片机主机轴承温度传感器3#  上上限值</v>
      </c>
      <c r="I3063" s="10" t="str">
        <f t="shared" si="528"/>
        <v>DB1301,REAL322</v>
      </c>
      <c r="J3063" s="13" t="str">
        <f>VLOOKUP(E3063,起始地址定义!A:D,2,FALSE)</f>
        <v>DB1301</v>
      </c>
      <c r="K3063" s="12" t="str">
        <f t="shared" si="529"/>
        <v>REAL322</v>
      </c>
      <c r="L3063" s="13">
        <f>VLOOKUP(E3063,起始地址定义!A:D,3,FALSE)</f>
        <v>300</v>
      </c>
      <c r="M3063" s="14">
        <f>VLOOKUP($F3063,类型描述及偏移量!$C:$H,2,FALSE)</f>
        <v>22</v>
      </c>
      <c r="N3063" s="14" t="str">
        <f>VLOOKUP($F3063,类型描述及偏移量!$C:$H,3,FALSE)</f>
        <v>实型</v>
      </c>
      <c r="O3063" s="14" t="str">
        <f>VLOOKUP($F3063,类型描述及偏移量!$C:$H,4,FALSE)</f>
        <v>None</v>
      </c>
      <c r="P3063" s="14" t="str">
        <f>VLOOKUP($F3063,类型描述及偏移量!$C:$H,5,FALSE)</f>
        <v>No</v>
      </c>
      <c r="Q3063" s="14" t="str">
        <f>VLOOKUP($F3063,类型描述及偏移量!$C:$H,6,FALSE)</f>
        <v>上上限值</v>
      </c>
    </row>
    <row r="3064" hidden="1" spans="1:17">
      <c r="A3064" s="12" t="s">
        <v>126</v>
      </c>
      <c r="B3064" s="12" t="str">
        <f t="shared" si="530"/>
        <v>S7</v>
      </c>
      <c r="C3064" s="12" t="str">
        <f t="shared" si="531"/>
        <v>LoLo</v>
      </c>
      <c r="D3064" s="12" t="str">
        <f t="shared" si="532"/>
        <v>BP_Value_var</v>
      </c>
      <c r="E3064" s="13" t="str">
        <f t="shared" si="525"/>
        <v>CHP3_S7_BP_Value_var</v>
      </c>
      <c r="F3064" s="14" t="str">
        <f t="shared" si="526"/>
        <v>BP_Value_var_LoLo</v>
      </c>
      <c r="G3064" s="10" t="str">
        <f t="shared" si="527"/>
        <v>CHP3_S7_LoLo</v>
      </c>
      <c r="H3064" s="10" t="str">
        <f>VLOOKUP(基本表格!E3064,起始地址定义!A:D,4,FALSE)&amp;" "&amp;Q3064</f>
        <v>3#刨片机主机轴承温度传感器3#  下下限值</v>
      </c>
      <c r="I3064" s="10" t="str">
        <f t="shared" si="528"/>
        <v>DB1301,REAL326</v>
      </c>
      <c r="J3064" s="13" t="str">
        <f>VLOOKUP(E3064,起始地址定义!A:D,2,FALSE)</f>
        <v>DB1301</v>
      </c>
      <c r="K3064" s="12" t="str">
        <f t="shared" si="529"/>
        <v>REAL326</v>
      </c>
      <c r="L3064" s="13">
        <f>VLOOKUP(E3064,起始地址定义!A:D,3,FALSE)</f>
        <v>300</v>
      </c>
      <c r="M3064" s="14">
        <f>VLOOKUP($F3064,类型描述及偏移量!$C:$H,2,FALSE)</f>
        <v>26</v>
      </c>
      <c r="N3064" s="14" t="str">
        <f>VLOOKUP($F3064,类型描述及偏移量!$C:$H,3,FALSE)</f>
        <v>实型</v>
      </c>
      <c r="O3064" s="14" t="str">
        <f>VLOOKUP($F3064,类型描述及偏移量!$C:$H,4,FALSE)</f>
        <v>None</v>
      </c>
      <c r="P3064" s="14" t="str">
        <f>VLOOKUP($F3064,类型描述及偏移量!$C:$H,5,FALSE)</f>
        <v>No</v>
      </c>
      <c r="Q3064" s="14" t="str">
        <f>VLOOKUP($F3064,类型描述及偏移量!$C:$H,6,FALSE)</f>
        <v>下下限值</v>
      </c>
    </row>
    <row r="3065" hidden="1" spans="1:17">
      <c r="A3065" s="12" t="s">
        <v>126</v>
      </c>
      <c r="B3065" s="12" t="str">
        <f t="shared" si="530"/>
        <v>S8</v>
      </c>
      <c r="C3065" s="12" t="str">
        <f t="shared" si="531"/>
        <v>HiProEN</v>
      </c>
      <c r="D3065" s="12" t="str">
        <f t="shared" si="532"/>
        <v>BP_Value_var</v>
      </c>
      <c r="E3065" s="13" t="str">
        <f t="shared" si="525"/>
        <v>CHP3_S8_BP_Value_var</v>
      </c>
      <c r="F3065" s="14" t="str">
        <f t="shared" si="526"/>
        <v>BP_Value_var_HiProEN</v>
      </c>
      <c r="G3065" s="10" t="str">
        <f t="shared" si="527"/>
        <v>CHP3_S8_HiProEN</v>
      </c>
      <c r="H3065" s="10" t="str">
        <f>VLOOKUP(基本表格!E3065,起始地址定义!A:D,4,FALSE)&amp;" "&amp;Q3065</f>
        <v>3#刨片机主电机轴承温度传感器  上限保护使能</v>
      </c>
      <c r="I3065" s="10" t="str">
        <f t="shared" si="528"/>
        <v>DB1301,X350.3</v>
      </c>
      <c r="J3065" s="13" t="str">
        <f>VLOOKUP(E3065,起始地址定义!A:D,2,FALSE)</f>
        <v>DB1301</v>
      </c>
      <c r="K3065" s="12" t="str">
        <f t="shared" si="529"/>
        <v>X350.3</v>
      </c>
      <c r="L3065" s="13">
        <f>VLOOKUP(E3065,起始地址定义!A:D,3,FALSE)</f>
        <v>350</v>
      </c>
      <c r="M3065" s="14">
        <f>VLOOKUP($F3065,类型描述及偏移量!$C:$H,2,FALSE)</f>
        <v>0.299999999999997</v>
      </c>
      <c r="N3065" s="14" t="str">
        <f>VLOOKUP($F3065,类型描述及偏移量!$C:$H,3,FALSE)</f>
        <v>离散</v>
      </c>
      <c r="O3065" s="14" t="str">
        <f>VLOOKUP($F3065,类型描述及偏移量!$C:$H,4,FALSE)</f>
        <v>None</v>
      </c>
      <c r="P3065" s="14" t="str">
        <f>VLOOKUP($F3065,类型描述及偏移量!$C:$H,5,FALSE)</f>
        <v>No</v>
      </c>
      <c r="Q3065" s="14" t="str">
        <f>VLOOKUP($F3065,类型描述及偏移量!$C:$H,6,FALSE)</f>
        <v>上限保护使能</v>
      </c>
    </row>
    <row r="3066" hidden="1" spans="1:17">
      <c r="A3066" s="12" t="s">
        <v>126</v>
      </c>
      <c r="B3066" s="12" t="str">
        <f t="shared" si="530"/>
        <v>S8</v>
      </c>
      <c r="C3066" s="12" t="str">
        <f t="shared" si="531"/>
        <v>LoProEN</v>
      </c>
      <c r="D3066" s="12" t="str">
        <f t="shared" si="532"/>
        <v>BP_Value_var</v>
      </c>
      <c r="E3066" s="13" t="str">
        <f t="shared" si="525"/>
        <v>CHP3_S8_BP_Value_var</v>
      </c>
      <c r="F3066" s="14" t="str">
        <f t="shared" si="526"/>
        <v>BP_Value_var_LoProEN</v>
      </c>
      <c r="G3066" s="10" t="str">
        <f t="shared" si="527"/>
        <v>CHP3_S8_LoProEN</v>
      </c>
      <c r="H3066" s="10" t="str">
        <f>VLOOKUP(基本表格!E3066,起始地址定义!A:D,4,FALSE)&amp;" "&amp;Q3066</f>
        <v>3#刨片机主电机轴承温度传感器  下限保护使能</v>
      </c>
      <c r="I3066" s="10" t="str">
        <f t="shared" si="528"/>
        <v>DB1301,X350.4</v>
      </c>
      <c r="J3066" s="13" t="str">
        <f>VLOOKUP(E3066,起始地址定义!A:D,2,FALSE)</f>
        <v>DB1301</v>
      </c>
      <c r="K3066" s="12" t="str">
        <f t="shared" si="529"/>
        <v>X350.4</v>
      </c>
      <c r="L3066" s="13">
        <f>VLOOKUP(E3066,起始地址定义!A:D,3,FALSE)</f>
        <v>350</v>
      </c>
      <c r="M3066" s="14">
        <f>VLOOKUP($F3066,类型描述及偏移量!$C:$H,2,FALSE)</f>
        <v>0.399999999999999</v>
      </c>
      <c r="N3066" s="14" t="str">
        <f>VLOOKUP($F3066,类型描述及偏移量!$C:$H,3,FALSE)</f>
        <v>离散</v>
      </c>
      <c r="O3066" s="14" t="str">
        <f>VLOOKUP($F3066,类型描述及偏移量!$C:$H,4,FALSE)</f>
        <v>None</v>
      </c>
      <c r="P3066" s="14" t="str">
        <f>VLOOKUP($F3066,类型描述及偏移量!$C:$H,5,FALSE)</f>
        <v>No</v>
      </c>
      <c r="Q3066" s="14" t="str">
        <f>VLOOKUP($F3066,类型描述及偏移量!$C:$H,6,FALSE)</f>
        <v>下限保护使能</v>
      </c>
    </row>
    <row r="3067" hidden="1" spans="1:17">
      <c r="A3067" s="12" t="s">
        <v>126</v>
      </c>
      <c r="B3067" s="12" t="str">
        <f t="shared" si="530"/>
        <v>S8</v>
      </c>
      <c r="C3067" s="12" t="str">
        <f t="shared" si="531"/>
        <v>HiALM</v>
      </c>
      <c r="D3067" s="12" t="str">
        <f t="shared" si="532"/>
        <v>BP_Value_var</v>
      </c>
      <c r="E3067" s="13" t="str">
        <f t="shared" si="525"/>
        <v>CHP3_S8_BP_Value_var</v>
      </c>
      <c r="F3067" s="14" t="str">
        <f t="shared" si="526"/>
        <v>BP_Value_var_HiALM</v>
      </c>
      <c r="G3067" s="10" t="str">
        <f t="shared" si="527"/>
        <v>CHP3_S8_HiALM</v>
      </c>
      <c r="H3067" s="10" t="str">
        <f>VLOOKUP(基本表格!E3067,起始地址定义!A:D,4,FALSE)&amp;" "&amp;Q3067</f>
        <v>3#刨片机主电机轴承温度传感器  上限报警</v>
      </c>
      <c r="I3067" s="10" t="str">
        <f t="shared" si="528"/>
        <v>DB1301,X350.5</v>
      </c>
      <c r="J3067" s="13" t="str">
        <f>VLOOKUP(E3067,起始地址定义!A:D,2,FALSE)</f>
        <v>DB1301</v>
      </c>
      <c r="K3067" s="12" t="str">
        <f t="shared" si="529"/>
        <v>X350.5</v>
      </c>
      <c r="L3067" s="13">
        <f>VLOOKUP(E3067,起始地址定义!A:D,3,FALSE)</f>
        <v>350</v>
      </c>
      <c r="M3067" s="14">
        <f>VLOOKUP($F3067,类型描述及偏移量!$C:$H,2,FALSE)</f>
        <v>0.5</v>
      </c>
      <c r="N3067" s="14" t="str">
        <f>VLOOKUP($F3067,类型描述及偏移量!$C:$H,3,FALSE)</f>
        <v>离散</v>
      </c>
      <c r="O3067" s="14" t="str">
        <f>VLOOKUP($F3067,类型描述及偏移量!$C:$H,4,FALSE)</f>
        <v>None</v>
      </c>
      <c r="P3067" s="14" t="str">
        <f>VLOOKUP($F3067,类型描述及偏移量!$C:$H,5,FALSE)</f>
        <v>Yes</v>
      </c>
      <c r="Q3067" s="14" t="str">
        <f>VLOOKUP($F3067,类型描述及偏移量!$C:$H,6,FALSE)</f>
        <v>上限报警</v>
      </c>
    </row>
    <row r="3068" hidden="1" spans="1:17">
      <c r="A3068" s="12" t="s">
        <v>126</v>
      </c>
      <c r="B3068" s="12" t="str">
        <f t="shared" si="530"/>
        <v>S8</v>
      </c>
      <c r="C3068" s="12" t="str">
        <f t="shared" si="531"/>
        <v>LoALM</v>
      </c>
      <c r="D3068" s="12" t="str">
        <f t="shared" si="532"/>
        <v>BP_Value_var</v>
      </c>
      <c r="E3068" s="13" t="str">
        <f t="shared" si="525"/>
        <v>CHP3_S8_BP_Value_var</v>
      </c>
      <c r="F3068" s="14" t="str">
        <f t="shared" si="526"/>
        <v>BP_Value_var_LoALM</v>
      </c>
      <c r="G3068" s="10" t="str">
        <f t="shared" si="527"/>
        <v>CHP3_S8_LoALM</v>
      </c>
      <c r="H3068" s="10" t="str">
        <f>VLOOKUP(基本表格!E3068,起始地址定义!A:D,4,FALSE)&amp;" "&amp;Q3068</f>
        <v>3#刨片机主电机轴承温度传感器  下限报警</v>
      </c>
      <c r="I3068" s="10" t="str">
        <f t="shared" si="528"/>
        <v>DB1301,X350.6</v>
      </c>
      <c r="J3068" s="13" t="str">
        <f>VLOOKUP(E3068,起始地址定义!A:D,2,FALSE)</f>
        <v>DB1301</v>
      </c>
      <c r="K3068" s="12" t="str">
        <f t="shared" si="529"/>
        <v>X350.6</v>
      </c>
      <c r="L3068" s="13">
        <f>VLOOKUP(E3068,起始地址定义!A:D,3,FALSE)</f>
        <v>350</v>
      </c>
      <c r="M3068" s="14">
        <f>VLOOKUP($F3068,类型描述及偏移量!$C:$H,2,FALSE)</f>
        <v>0.600000000000001</v>
      </c>
      <c r="N3068" s="14" t="str">
        <f>VLOOKUP($F3068,类型描述及偏移量!$C:$H,3,FALSE)</f>
        <v>离散</v>
      </c>
      <c r="O3068" s="14" t="str">
        <f>VLOOKUP($F3068,类型描述及偏移量!$C:$H,4,FALSE)</f>
        <v>None</v>
      </c>
      <c r="P3068" s="14" t="str">
        <f>VLOOKUP($F3068,类型描述及偏移量!$C:$H,5,FALSE)</f>
        <v>Yes</v>
      </c>
      <c r="Q3068" s="14" t="str">
        <f>VLOOKUP($F3068,类型描述及偏移量!$C:$H,6,FALSE)</f>
        <v>下限报警</v>
      </c>
    </row>
    <row r="3069" hidden="1" spans="1:17">
      <c r="A3069" s="12" t="s">
        <v>126</v>
      </c>
      <c r="B3069" s="12" t="str">
        <f t="shared" si="530"/>
        <v>S8</v>
      </c>
      <c r="C3069" s="12" t="str">
        <f t="shared" si="531"/>
        <v>HiHiALM</v>
      </c>
      <c r="D3069" s="12" t="str">
        <f t="shared" si="532"/>
        <v>BP_Value_var</v>
      </c>
      <c r="E3069" s="13" t="str">
        <f t="shared" si="525"/>
        <v>CHP3_S8_BP_Value_var</v>
      </c>
      <c r="F3069" s="14" t="str">
        <f t="shared" si="526"/>
        <v>BP_Value_var_HiHiALM</v>
      </c>
      <c r="G3069" s="10" t="str">
        <f t="shared" si="527"/>
        <v>CHP3_S8_HiHiALM</v>
      </c>
      <c r="H3069" s="10" t="str">
        <f>VLOOKUP(基本表格!E3069,起始地址定义!A:D,4,FALSE)&amp;" "&amp;Q3069</f>
        <v>3#刨片机主电机轴承温度传感器  上上限报警</v>
      </c>
      <c r="I3069" s="10" t="str">
        <f t="shared" si="528"/>
        <v>DB1301,X350.7</v>
      </c>
      <c r="J3069" s="13" t="str">
        <f>VLOOKUP(E3069,起始地址定义!A:D,2,FALSE)</f>
        <v>DB1301</v>
      </c>
      <c r="K3069" s="12" t="str">
        <f t="shared" si="529"/>
        <v>X350.7</v>
      </c>
      <c r="L3069" s="13">
        <f>VLOOKUP(E3069,起始地址定义!A:D,3,FALSE)</f>
        <v>350</v>
      </c>
      <c r="M3069" s="14">
        <f>VLOOKUP($F3069,类型描述及偏移量!$C:$H,2,FALSE)</f>
        <v>0.700000000000003</v>
      </c>
      <c r="N3069" s="14" t="str">
        <f>VLOOKUP($F3069,类型描述及偏移量!$C:$H,3,FALSE)</f>
        <v>离散</v>
      </c>
      <c r="O3069" s="14" t="str">
        <f>VLOOKUP($F3069,类型描述及偏移量!$C:$H,4,FALSE)</f>
        <v>On</v>
      </c>
      <c r="P3069" s="14" t="str">
        <f>VLOOKUP($F3069,类型描述及偏移量!$C:$H,5,FALSE)</f>
        <v>Yes</v>
      </c>
      <c r="Q3069" s="14" t="str">
        <f>VLOOKUP($F3069,类型描述及偏移量!$C:$H,6,FALSE)</f>
        <v>上上限报警</v>
      </c>
    </row>
    <row r="3070" hidden="1" spans="1:17">
      <c r="A3070" s="12" t="s">
        <v>126</v>
      </c>
      <c r="B3070" s="12" t="str">
        <f t="shared" si="530"/>
        <v>S8</v>
      </c>
      <c r="C3070" s="12" t="str">
        <f t="shared" si="531"/>
        <v>LoLoALM</v>
      </c>
      <c r="D3070" s="12" t="str">
        <f t="shared" si="532"/>
        <v>BP_Value_var</v>
      </c>
      <c r="E3070" s="13" t="str">
        <f t="shared" si="525"/>
        <v>CHP3_S8_BP_Value_var</v>
      </c>
      <c r="F3070" s="14" t="str">
        <f t="shared" si="526"/>
        <v>BP_Value_var_LoLoALM</v>
      </c>
      <c r="G3070" s="10" t="str">
        <f t="shared" si="527"/>
        <v>CHP3_S8_LoLoALM</v>
      </c>
      <c r="H3070" s="10" t="str">
        <f>VLOOKUP(基本表格!E3070,起始地址定义!A:D,4,FALSE)&amp;" "&amp;Q3070</f>
        <v>3#刨片机主电机轴承温度传感器  下下限报警</v>
      </c>
      <c r="I3070" s="10" t="str">
        <f t="shared" si="528"/>
        <v>DB1301,X351.0</v>
      </c>
      <c r="J3070" s="13" t="str">
        <f>VLOOKUP(E3070,起始地址定义!A:D,2,FALSE)</f>
        <v>DB1301</v>
      </c>
      <c r="K3070" s="12" t="str">
        <f t="shared" si="529"/>
        <v>X351.0</v>
      </c>
      <c r="L3070" s="13">
        <f>VLOOKUP(E3070,起始地址定义!A:D,3,FALSE)</f>
        <v>350</v>
      </c>
      <c r="M3070" s="14">
        <f>VLOOKUP($F3070,类型描述及偏移量!$C:$H,2,FALSE)</f>
        <v>1</v>
      </c>
      <c r="N3070" s="14" t="str">
        <f>VLOOKUP($F3070,类型描述及偏移量!$C:$H,3,FALSE)</f>
        <v>离散</v>
      </c>
      <c r="O3070" s="14" t="str">
        <f>VLOOKUP($F3070,类型描述及偏移量!$C:$H,4,FALSE)</f>
        <v>On</v>
      </c>
      <c r="P3070" s="14" t="str">
        <f>VLOOKUP($F3070,类型描述及偏移量!$C:$H,5,FALSE)</f>
        <v>Yes</v>
      </c>
      <c r="Q3070" s="14" t="str">
        <f>VLOOKUP($F3070,类型描述及偏移量!$C:$H,6,FALSE)</f>
        <v>下下限报警</v>
      </c>
    </row>
    <row r="3071" hidden="1" spans="1:17">
      <c r="A3071" s="12" t="s">
        <v>126</v>
      </c>
      <c r="B3071" s="12" t="str">
        <f t="shared" si="530"/>
        <v>S8</v>
      </c>
      <c r="C3071" s="12" t="str">
        <f t="shared" si="531"/>
        <v>LimALM</v>
      </c>
      <c r="D3071" s="12" t="str">
        <f t="shared" si="532"/>
        <v>BP_Value_var</v>
      </c>
      <c r="E3071" s="13" t="str">
        <f t="shared" si="525"/>
        <v>CHP3_S8_BP_Value_var</v>
      </c>
      <c r="F3071" s="14" t="str">
        <f t="shared" si="526"/>
        <v>BP_Value_var_LimALM</v>
      </c>
      <c r="G3071" s="10" t="str">
        <f t="shared" si="527"/>
        <v>CHP3_S8_LimALM</v>
      </c>
      <c r="H3071" s="10" t="str">
        <f>VLOOKUP(基本表格!E3071,起始地址定义!A:D,4,FALSE)&amp;" "&amp;Q3071</f>
        <v>3#刨片机主电机轴承温度传感器  极限报警</v>
      </c>
      <c r="I3071" s="10" t="str">
        <f t="shared" si="528"/>
        <v>DB1301,X351.1</v>
      </c>
      <c r="J3071" s="13" t="str">
        <f>VLOOKUP(E3071,起始地址定义!A:D,2,FALSE)</f>
        <v>DB1301</v>
      </c>
      <c r="K3071" s="12" t="str">
        <f t="shared" si="529"/>
        <v>X351.1</v>
      </c>
      <c r="L3071" s="13">
        <f>VLOOKUP(E3071,起始地址定义!A:D,3,FALSE)</f>
        <v>350</v>
      </c>
      <c r="M3071" s="14">
        <f>VLOOKUP($F3071,类型描述及偏移量!$C:$H,2,FALSE)</f>
        <v>1.1</v>
      </c>
      <c r="N3071" s="14" t="str">
        <f>VLOOKUP($F3071,类型描述及偏移量!$C:$H,3,FALSE)</f>
        <v>离散</v>
      </c>
      <c r="O3071" s="14" t="str">
        <f>VLOOKUP($F3071,类型描述及偏移量!$C:$H,4,FALSE)</f>
        <v>On</v>
      </c>
      <c r="P3071" s="14" t="str">
        <f>VLOOKUP($F3071,类型描述及偏移量!$C:$H,5,FALSE)</f>
        <v>Yes</v>
      </c>
      <c r="Q3071" s="14" t="str">
        <f>VLOOKUP($F3071,类型描述及偏移量!$C:$H,6,FALSE)</f>
        <v>极限报警</v>
      </c>
    </row>
    <row r="3072" hidden="1" spans="1:17">
      <c r="A3072" s="12" t="s">
        <v>126</v>
      </c>
      <c r="B3072" s="12" t="str">
        <f t="shared" si="530"/>
        <v>S8</v>
      </c>
      <c r="C3072" s="12" t="str">
        <f t="shared" si="531"/>
        <v>LostALM</v>
      </c>
      <c r="D3072" s="12" t="str">
        <f t="shared" si="532"/>
        <v>BP_Value_var</v>
      </c>
      <c r="E3072" s="13" t="str">
        <f t="shared" si="525"/>
        <v>CHP3_S8_BP_Value_var</v>
      </c>
      <c r="F3072" s="14" t="str">
        <f t="shared" si="526"/>
        <v>BP_Value_var_LostALM</v>
      </c>
      <c r="G3072" s="10" t="str">
        <f t="shared" si="527"/>
        <v>CHP3_S8_LostALM</v>
      </c>
      <c r="H3072" s="10" t="str">
        <f>VLOOKUP(基本表格!E3072,起始地址定义!A:D,4,FALSE)&amp;" "&amp;Q3072</f>
        <v>3#刨片机主电机轴承温度传感器  传感器断线报警</v>
      </c>
      <c r="I3072" s="10" t="str">
        <f t="shared" si="528"/>
        <v>DB1301,X351.2</v>
      </c>
      <c r="J3072" s="13" t="str">
        <f>VLOOKUP(E3072,起始地址定义!A:D,2,FALSE)</f>
        <v>DB1301</v>
      </c>
      <c r="K3072" s="12" t="str">
        <f t="shared" si="529"/>
        <v>X351.2</v>
      </c>
      <c r="L3072" s="13">
        <f>VLOOKUP(E3072,起始地址定义!A:D,3,FALSE)</f>
        <v>350</v>
      </c>
      <c r="M3072" s="14">
        <f>VLOOKUP($F3072,类型描述及偏移量!$C:$H,2,FALSE)</f>
        <v>1.2</v>
      </c>
      <c r="N3072" s="14" t="str">
        <f>VLOOKUP($F3072,类型描述及偏移量!$C:$H,3,FALSE)</f>
        <v>离散</v>
      </c>
      <c r="O3072" s="14" t="str">
        <f>VLOOKUP($F3072,类型描述及偏移量!$C:$H,4,FALSE)</f>
        <v>On</v>
      </c>
      <c r="P3072" s="14" t="str">
        <f>VLOOKUP($F3072,类型描述及偏移量!$C:$H,5,FALSE)</f>
        <v>Yes</v>
      </c>
      <c r="Q3072" s="14" t="str">
        <f>VLOOKUP($F3072,类型描述及偏移量!$C:$H,6,FALSE)</f>
        <v>传感器断线报警</v>
      </c>
    </row>
    <row r="3073" hidden="1" spans="1:17">
      <c r="A3073" s="12" t="s">
        <v>126</v>
      </c>
      <c r="B3073" s="12" t="str">
        <f t="shared" si="530"/>
        <v>S8</v>
      </c>
      <c r="C3073" s="12" t="str">
        <f t="shared" si="531"/>
        <v>Code</v>
      </c>
      <c r="D3073" s="12" t="str">
        <f t="shared" si="532"/>
        <v>BP_Value_var</v>
      </c>
      <c r="E3073" s="13" t="str">
        <f t="shared" si="525"/>
        <v>CHP3_S8_BP_Value_var</v>
      </c>
      <c r="F3073" s="14" t="str">
        <f t="shared" si="526"/>
        <v>BP_Value_var_Code</v>
      </c>
      <c r="G3073" s="10" t="str">
        <f t="shared" si="527"/>
        <v>CHP3_S8_Code</v>
      </c>
      <c r="H3073" s="10" t="str">
        <f>VLOOKUP(基本表格!E3073,起始地址定义!A:D,4,FALSE)&amp;" "&amp;Q3073</f>
        <v>3#刨片机主电机轴承温度传感器  实际内码</v>
      </c>
      <c r="I3073" s="10" t="str">
        <f t="shared" si="528"/>
        <v>DB1301,INT352</v>
      </c>
      <c r="J3073" s="13" t="str">
        <f>VLOOKUP(E3073,起始地址定义!A:D,2,FALSE)</f>
        <v>DB1301</v>
      </c>
      <c r="K3073" s="12" t="str">
        <f t="shared" si="529"/>
        <v>INT352</v>
      </c>
      <c r="L3073" s="13">
        <f>VLOOKUP(E3073,起始地址定义!A:D,3,FALSE)</f>
        <v>350</v>
      </c>
      <c r="M3073" s="14">
        <f>VLOOKUP($F3073,类型描述及偏移量!$C:$H,2,FALSE)</f>
        <v>2</v>
      </c>
      <c r="N3073" s="14" t="str">
        <f>VLOOKUP($F3073,类型描述及偏移量!$C:$H,3,FALSE)</f>
        <v>整型</v>
      </c>
      <c r="O3073" s="14" t="str">
        <f>VLOOKUP($F3073,类型描述及偏移量!$C:$H,4,FALSE)</f>
        <v>None</v>
      </c>
      <c r="P3073" s="14" t="str">
        <f>VLOOKUP($F3073,类型描述及偏移量!$C:$H,5,FALSE)</f>
        <v>Yes</v>
      </c>
      <c r="Q3073" s="14" t="str">
        <f>VLOOKUP($F3073,类型描述及偏移量!$C:$H,6,FALSE)</f>
        <v>实际内码</v>
      </c>
    </row>
    <row r="3074" hidden="1" spans="1:17">
      <c r="A3074" s="12" t="s">
        <v>126</v>
      </c>
      <c r="B3074" s="12" t="str">
        <f t="shared" si="530"/>
        <v>S8</v>
      </c>
      <c r="C3074" s="12" t="str">
        <f t="shared" si="531"/>
        <v>Value</v>
      </c>
      <c r="D3074" s="12" t="str">
        <f t="shared" si="532"/>
        <v>BP_Value_var</v>
      </c>
      <c r="E3074" s="13" t="str">
        <f t="shared" ref="E3074:E3137" si="533">A3074&amp;"_"&amp;B3074&amp;"_"&amp;D3074</f>
        <v>CHP3_S8_BP_Value_var</v>
      </c>
      <c r="F3074" s="14" t="str">
        <f t="shared" ref="F3074:F3137" si="534">D3074&amp;"_"&amp;C3074</f>
        <v>BP_Value_var_Value</v>
      </c>
      <c r="G3074" s="10" t="str">
        <f t="shared" ref="G3074:G3137" si="535">A3074&amp;"_"&amp;IF(B3074="DB","",B3074&amp;"_")&amp;C3074</f>
        <v>CHP3_S8_Value</v>
      </c>
      <c r="H3074" s="10" t="str">
        <f>VLOOKUP(基本表格!E3074,起始地址定义!A:D,4,FALSE)&amp;" "&amp;Q3074</f>
        <v>3#刨片机主电机轴承温度传感器  实际值</v>
      </c>
      <c r="I3074" s="10" t="str">
        <f t="shared" ref="I3074:I3137" si="536">J3074&amp;","&amp;K3074</f>
        <v>DB1301,REAL356</v>
      </c>
      <c r="J3074" s="13" t="str">
        <f>VLOOKUP(E3074,起始地址定义!A:D,2,FALSE)</f>
        <v>DB1301</v>
      </c>
      <c r="K3074" s="12" t="str">
        <f t="shared" ref="K3074:K3137" si="537">IF(N3074="离散","X",IF(N3074="实型","REAL","INT"))&amp;IF(N3074="离散",TEXT(L3074+M3074,"0.0"),L3074+M3074)</f>
        <v>REAL356</v>
      </c>
      <c r="L3074" s="13">
        <f>VLOOKUP(E3074,起始地址定义!A:D,3,FALSE)</f>
        <v>350</v>
      </c>
      <c r="M3074" s="14">
        <f>VLOOKUP($F3074,类型描述及偏移量!$C:$H,2,FALSE)</f>
        <v>6</v>
      </c>
      <c r="N3074" s="14" t="str">
        <f>VLOOKUP($F3074,类型描述及偏移量!$C:$H,3,FALSE)</f>
        <v>实型</v>
      </c>
      <c r="O3074" s="14" t="str">
        <f>VLOOKUP($F3074,类型描述及偏移量!$C:$H,4,FALSE)</f>
        <v>None</v>
      </c>
      <c r="P3074" s="14" t="str">
        <f>VLOOKUP($F3074,类型描述及偏移量!$C:$H,5,FALSE)</f>
        <v>Yes</v>
      </c>
      <c r="Q3074" s="14" t="str">
        <f>VLOOKUP($F3074,类型描述及偏移量!$C:$H,6,FALSE)</f>
        <v>实际值</v>
      </c>
    </row>
    <row r="3075" hidden="1" spans="1:17">
      <c r="A3075" s="12" t="s">
        <v>126</v>
      </c>
      <c r="B3075" s="12" t="str">
        <f t="shared" si="530"/>
        <v>S8</v>
      </c>
      <c r="C3075" s="12" t="str">
        <f t="shared" si="531"/>
        <v>Range</v>
      </c>
      <c r="D3075" s="12" t="str">
        <f t="shared" si="532"/>
        <v>BP_Value_var</v>
      </c>
      <c r="E3075" s="13" t="str">
        <f t="shared" si="533"/>
        <v>CHP3_S8_BP_Value_var</v>
      </c>
      <c r="F3075" s="14" t="str">
        <f t="shared" si="534"/>
        <v>BP_Value_var_Range</v>
      </c>
      <c r="G3075" s="10" t="str">
        <f t="shared" si="535"/>
        <v>CHP3_S8_Range</v>
      </c>
      <c r="H3075" s="10" t="str">
        <f>VLOOKUP(基本表格!E3075,起始地址定义!A:D,4,FALSE)&amp;" "&amp;Q3075</f>
        <v>3#刨片机主电机轴承温度传感器  量程</v>
      </c>
      <c r="I3075" s="10" t="str">
        <f t="shared" si="536"/>
        <v>DB1301,REAL360</v>
      </c>
      <c r="J3075" s="13" t="str">
        <f>VLOOKUP(E3075,起始地址定义!A:D,2,FALSE)</f>
        <v>DB1301</v>
      </c>
      <c r="K3075" s="12" t="str">
        <f t="shared" si="537"/>
        <v>REAL360</v>
      </c>
      <c r="L3075" s="13">
        <f>VLOOKUP(E3075,起始地址定义!A:D,3,FALSE)</f>
        <v>350</v>
      </c>
      <c r="M3075" s="14">
        <f>VLOOKUP($F3075,类型描述及偏移量!$C:$H,2,FALSE)</f>
        <v>10</v>
      </c>
      <c r="N3075" s="14" t="str">
        <f>VLOOKUP($F3075,类型描述及偏移量!$C:$H,3,FALSE)</f>
        <v>实型</v>
      </c>
      <c r="O3075" s="14" t="str">
        <f>VLOOKUP($F3075,类型描述及偏移量!$C:$H,4,FALSE)</f>
        <v>None</v>
      </c>
      <c r="P3075" s="14" t="str">
        <f>VLOOKUP($F3075,类型描述及偏移量!$C:$H,5,FALSE)</f>
        <v>No</v>
      </c>
      <c r="Q3075" s="14" t="str">
        <f>VLOOKUP($F3075,类型描述及偏移量!$C:$H,6,FALSE)</f>
        <v>量程</v>
      </c>
    </row>
    <row r="3076" hidden="1" spans="1:17">
      <c r="A3076" s="12" t="s">
        <v>126</v>
      </c>
      <c r="B3076" s="12" t="str">
        <f t="shared" si="530"/>
        <v>S8</v>
      </c>
      <c r="C3076" s="12" t="str">
        <f t="shared" si="531"/>
        <v>Hi</v>
      </c>
      <c r="D3076" s="12" t="str">
        <f t="shared" si="532"/>
        <v>BP_Value_var</v>
      </c>
      <c r="E3076" s="13" t="str">
        <f t="shared" si="533"/>
        <v>CHP3_S8_BP_Value_var</v>
      </c>
      <c r="F3076" s="14" t="str">
        <f t="shared" si="534"/>
        <v>BP_Value_var_Hi</v>
      </c>
      <c r="G3076" s="10" t="str">
        <f t="shared" si="535"/>
        <v>CHP3_S8_Hi</v>
      </c>
      <c r="H3076" s="10" t="str">
        <f>VLOOKUP(基本表格!E3076,起始地址定义!A:D,4,FALSE)&amp;" "&amp;Q3076</f>
        <v>3#刨片机主电机轴承温度传感器  上限值</v>
      </c>
      <c r="I3076" s="10" t="str">
        <f t="shared" si="536"/>
        <v>DB1301,REAL364</v>
      </c>
      <c r="J3076" s="13" t="str">
        <f>VLOOKUP(E3076,起始地址定义!A:D,2,FALSE)</f>
        <v>DB1301</v>
      </c>
      <c r="K3076" s="12" t="str">
        <f t="shared" si="537"/>
        <v>REAL364</v>
      </c>
      <c r="L3076" s="13">
        <f>VLOOKUP(E3076,起始地址定义!A:D,3,FALSE)</f>
        <v>350</v>
      </c>
      <c r="M3076" s="14">
        <f>VLOOKUP($F3076,类型描述及偏移量!$C:$H,2,FALSE)</f>
        <v>14</v>
      </c>
      <c r="N3076" s="14" t="str">
        <f>VLOOKUP($F3076,类型描述及偏移量!$C:$H,3,FALSE)</f>
        <v>实型</v>
      </c>
      <c r="O3076" s="14" t="str">
        <f>VLOOKUP($F3076,类型描述及偏移量!$C:$H,4,FALSE)</f>
        <v>None</v>
      </c>
      <c r="P3076" s="14" t="str">
        <f>VLOOKUP($F3076,类型描述及偏移量!$C:$H,5,FALSE)</f>
        <v>No</v>
      </c>
      <c r="Q3076" s="14" t="str">
        <f>VLOOKUP($F3076,类型描述及偏移量!$C:$H,6,FALSE)</f>
        <v>上限值</v>
      </c>
    </row>
    <row r="3077" hidden="1" spans="1:17">
      <c r="A3077" s="12" t="s">
        <v>126</v>
      </c>
      <c r="B3077" s="12" t="str">
        <f t="shared" si="530"/>
        <v>S8</v>
      </c>
      <c r="C3077" s="12" t="str">
        <f t="shared" si="531"/>
        <v>Lo</v>
      </c>
      <c r="D3077" s="12" t="str">
        <f t="shared" si="532"/>
        <v>BP_Value_var</v>
      </c>
      <c r="E3077" s="13" t="str">
        <f t="shared" si="533"/>
        <v>CHP3_S8_BP_Value_var</v>
      </c>
      <c r="F3077" s="14" t="str">
        <f t="shared" si="534"/>
        <v>BP_Value_var_Lo</v>
      </c>
      <c r="G3077" s="10" t="str">
        <f t="shared" si="535"/>
        <v>CHP3_S8_Lo</v>
      </c>
      <c r="H3077" s="10" t="str">
        <f>VLOOKUP(基本表格!E3077,起始地址定义!A:D,4,FALSE)&amp;" "&amp;Q3077</f>
        <v>3#刨片机主电机轴承温度传感器  下限值</v>
      </c>
      <c r="I3077" s="10" t="str">
        <f t="shared" si="536"/>
        <v>DB1301,REAL368</v>
      </c>
      <c r="J3077" s="13" t="str">
        <f>VLOOKUP(E3077,起始地址定义!A:D,2,FALSE)</f>
        <v>DB1301</v>
      </c>
      <c r="K3077" s="12" t="str">
        <f t="shared" si="537"/>
        <v>REAL368</v>
      </c>
      <c r="L3077" s="13">
        <f>VLOOKUP(E3077,起始地址定义!A:D,3,FALSE)</f>
        <v>350</v>
      </c>
      <c r="M3077" s="14">
        <f>VLOOKUP($F3077,类型描述及偏移量!$C:$H,2,FALSE)</f>
        <v>18</v>
      </c>
      <c r="N3077" s="14" t="str">
        <f>VLOOKUP($F3077,类型描述及偏移量!$C:$H,3,FALSE)</f>
        <v>实型</v>
      </c>
      <c r="O3077" s="14" t="str">
        <f>VLOOKUP($F3077,类型描述及偏移量!$C:$H,4,FALSE)</f>
        <v>None</v>
      </c>
      <c r="P3077" s="14" t="str">
        <f>VLOOKUP($F3077,类型描述及偏移量!$C:$H,5,FALSE)</f>
        <v>No</v>
      </c>
      <c r="Q3077" s="14" t="str">
        <f>VLOOKUP($F3077,类型描述及偏移量!$C:$H,6,FALSE)</f>
        <v>下限值</v>
      </c>
    </row>
    <row r="3078" hidden="1" spans="1:17">
      <c r="A3078" s="12" t="s">
        <v>126</v>
      </c>
      <c r="B3078" s="12" t="str">
        <f t="shared" si="530"/>
        <v>S8</v>
      </c>
      <c r="C3078" s="12" t="str">
        <f t="shared" si="531"/>
        <v>HiHi</v>
      </c>
      <c r="D3078" s="12" t="str">
        <f t="shared" si="532"/>
        <v>BP_Value_var</v>
      </c>
      <c r="E3078" s="13" t="str">
        <f t="shared" si="533"/>
        <v>CHP3_S8_BP_Value_var</v>
      </c>
      <c r="F3078" s="14" t="str">
        <f t="shared" si="534"/>
        <v>BP_Value_var_HiHi</v>
      </c>
      <c r="G3078" s="10" t="str">
        <f t="shared" si="535"/>
        <v>CHP3_S8_HiHi</v>
      </c>
      <c r="H3078" s="10" t="str">
        <f>VLOOKUP(基本表格!E3078,起始地址定义!A:D,4,FALSE)&amp;" "&amp;Q3078</f>
        <v>3#刨片机主电机轴承温度传感器  上上限值</v>
      </c>
      <c r="I3078" s="10" t="str">
        <f t="shared" si="536"/>
        <v>DB1301,REAL372</v>
      </c>
      <c r="J3078" s="13" t="str">
        <f>VLOOKUP(E3078,起始地址定义!A:D,2,FALSE)</f>
        <v>DB1301</v>
      </c>
      <c r="K3078" s="12" t="str">
        <f t="shared" si="537"/>
        <v>REAL372</v>
      </c>
      <c r="L3078" s="13">
        <f>VLOOKUP(E3078,起始地址定义!A:D,3,FALSE)</f>
        <v>350</v>
      </c>
      <c r="M3078" s="14">
        <f>VLOOKUP($F3078,类型描述及偏移量!$C:$H,2,FALSE)</f>
        <v>22</v>
      </c>
      <c r="N3078" s="14" t="str">
        <f>VLOOKUP($F3078,类型描述及偏移量!$C:$H,3,FALSE)</f>
        <v>实型</v>
      </c>
      <c r="O3078" s="14" t="str">
        <f>VLOOKUP($F3078,类型描述及偏移量!$C:$H,4,FALSE)</f>
        <v>None</v>
      </c>
      <c r="P3078" s="14" t="str">
        <f>VLOOKUP($F3078,类型描述及偏移量!$C:$H,5,FALSE)</f>
        <v>No</v>
      </c>
      <c r="Q3078" s="14" t="str">
        <f>VLOOKUP($F3078,类型描述及偏移量!$C:$H,6,FALSE)</f>
        <v>上上限值</v>
      </c>
    </row>
    <row r="3079" hidden="1" spans="1:17">
      <c r="A3079" s="12" t="s">
        <v>126</v>
      </c>
      <c r="B3079" s="12" t="str">
        <f t="shared" si="530"/>
        <v>S8</v>
      </c>
      <c r="C3079" s="12" t="str">
        <f t="shared" si="531"/>
        <v>LoLo</v>
      </c>
      <c r="D3079" s="12" t="str">
        <f t="shared" si="532"/>
        <v>BP_Value_var</v>
      </c>
      <c r="E3079" s="13" t="str">
        <f t="shared" si="533"/>
        <v>CHP3_S8_BP_Value_var</v>
      </c>
      <c r="F3079" s="14" t="str">
        <f t="shared" si="534"/>
        <v>BP_Value_var_LoLo</v>
      </c>
      <c r="G3079" s="10" t="str">
        <f t="shared" si="535"/>
        <v>CHP3_S8_LoLo</v>
      </c>
      <c r="H3079" s="10" t="str">
        <f>VLOOKUP(基本表格!E3079,起始地址定义!A:D,4,FALSE)&amp;" "&amp;Q3079</f>
        <v>3#刨片机主电机轴承温度传感器  下下限值</v>
      </c>
      <c r="I3079" s="10" t="str">
        <f t="shared" si="536"/>
        <v>DB1301,REAL376</v>
      </c>
      <c r="J3079" s="13" t="str">
        <f>VLOOKUP(E3079,起始地址定义!A:D,2,FALSE)</f>
        <v>DB1301</v>
      </c>
      <c r="K3079" s="12" t="str">
        <f t="shared" si="537"/>
        <v>REAL376</v>
      </c>
      <c r="L3079" s="13">
        <f>VLOOKUP(E3079,起始地址定义!A:D,3,FALSE)</f>
        <v>350</v>
      </c>
      <c r="M3079" s="14">
        <f>VLOOKUP($F3079,类型描述及偏移量!$C:$H,2,FALSE)</f>
        <v>26</v>
      </c>
      <c r="N3079" s="14" t="str">
        <f>VLOOKUP($F3079,类型描述及偏移量!$C:$H,3,FALSE)</f>
        <v>实型</v>
      </c>
      <c r="O3079" s="14" t="str">
        <f>VLOOKUP($F3079,类型描述及偏移量!$C:$H,4,FALSE)</f>
        <v>None</v>
      </c>
      <c r="P3079" s="14" t="str">
        <f>VLOOKUP($F3079,类型描述及偏移量!$C:$H,5,FALSE)</f>
        <v>No</v>
      </c>
      <c r="Q3079" s="14" t="str">
        <f>VLOOKUP($F3079,类型描述及偏移量!$C:$H,6,FALSE)</f>
        <v>下下限值</v>
      </c>
    </row>
    <row r="3080" hidden="1" spans="1:17">
      <c r="A3080" s="12" t="s">
        <v>126</v>
      </c>
      <c r="B3080" s="12" t="s">
        <v>107</v>
      </c>
      <c r="C3080" t="s">
        <v>19</v>
      </c>
      <c r="D3080" t="s">
        <v>108</v>
      </c>
      <c r="E3080" s="13" t="str">
        <f t="shared" si="533"/>
        <v>CHP3_V1_BP_Valve_var</v>
      </c>
      <c r="F3080" s="14" t="str">
        <f t="shared" si="534"/>
        <v>BP_Valve_var_Enable</v>
      </c>
      <c r="G3080" s="10" t="str">
        <f t="shared" si="535"/>
        <v>CHP3_V1_Enable</v>
      </c>
      <c r="H3080" s="10" t="str">
        <f>VLOOKUP(基本表格!E3080,起始地址定义!A:D,4,FALSE)&amp;" "&amp;Q3080</f>
        <v>3#刨片机刀环电磁阀(刀环缩回与顶出)  使能</v>
      </c>
      <c r="I3080" s="10" t="str">
        <f t="shared" si="536"/>
        <v>DB1302,X0.0</v>
      </c>
      <c r="J3080" s="13" t="str">
        <f>VLOOKUP(E3080,起始地址定义!A:D,2,FALSE)</f>
        <v>DB1302</v>
      </c>
      <c r="K3080" s="12" t="str">
        <f t="shared" si="537"/>
        <v>X0.0</v>
      </c>
      <c r="L3080" s="13">
        <f>VLOOKUP(E3080,起始地址定义!A:D,3,FALSE)</f>
        <v>0</v>
      </c>
      <c r="M3080" s="14">
        <f>VLOOKUP($F3080,类型描述及偏移量!$C:$H,2,FALSE)</f>
        <v>0</v>
      </c>
      <c r="N3080" s="14" t="str">
        <f>VLOOKUP($F3080,类型描述及偏移量!$C:$H,3,FALSE)</f>
        <v>离散</v>
      </c>
      <c r="O3080" s="14" t="str">
        <f>VLOOKUP($F3080,类型描述及偏移量!$C:$H,4,FALSE)</f>
        <v>None</v>
      </c>
      <c r="P3080" s="14" t="str">
        <f>VLOOKUP($F3080,类型描述及偏移量!$C:$H,5,FALSE)</f>
        <v>No</v>
      </c>
      <c r="Q3080" s="14" t="str">
        <f>VLOOKUP($F3080,类型描述及偏移量!$C:$H,6,FALSE)</f>
        <v>使能</v>
      </c>
    </row>
    <row r="3081" hidden="1" spans="1:17">
      <c r="A3081" s="12" t="s">
        <v>126</v>
      </c>
      <c r="B3081" s="12" t="s">
        <v>107</v>
      </c>
      <c r="C3081" t="s">
        <v>21</v>
      </c>
      <c r="D3081" t="s">
        <v>108</v>
      </c>
      <c r="E3081" s="13" t="str">
        <f t="shared" si="533"/>
        <v>CHP3_V1_BP_Valve_var</v>
      </c>
      <c r="F3081" s="14" t="str">
        <f t="shared" si="534"/>
        <v>BP_Valve_var_Auto_Status</v>
      </c>
      <c r="G3081" s="10" t="str">
        <f t="shared" si="535"/>
        <v>CHP3_V1_Auto_Status</v>
      </c>
      <c r="H3081" s="10" t="str">
        <f>VLOOKUP(基本表格!E3081,起始地址定义!A:D,4,FALSE)&amp;" "&amp;Q3081</f>
        <v>3#刨片机刀环电磁阀(刀环缩回与顶出)  手自动状态</v>
      </c>
      <c r="I3081" s="10" t="str">
        <f t="shared" si="536"/>
        <v>DB1302,X0.3</v>
      </c>
      <c r="J3081" s="13" t="str">
        <f>VLOOKUP(E3081,起始地址定义!A:D,2,FALSE)</f>
        <v>DB1302</v>
      </c>
      <c r="K3081" s="12" t="str">
        <f t="shared" si="537"/>
        <v>X0.3</v>
      </c>
      <c r="L3081" s="13">
        <f>VLOOKUP(E3081,起始地址定义!A:D,3,FALSE)</f>
        <v>0</v>
      </c>
      <c r="M3081" s="14">
        <f>VLOOKUP($F3081,类型描述及偏移量!$C:$H,2,FALSE)</f>
        <v>0.3</v>
      </c>
      <c r="N3081" s="14" t="str">
        <f>VLOOKUP($F3081,类型描述及偏移量!$C:$H,3,FALSE)</f>
        <v>离散</v>
      </c>
      <c r="O3081" s="14" t="str">
        <f>VLOOKUP($F3081,类型描述及偏移量!$C:$H,4,FALSE)</f>
        <v>None</v>
      </c>
      <c r="P3081" s="14" t="str">
        <f>VLOOKUP($F3081,类型描述及偏移量!$C:$H,5,FALSE)</f>
        <v>Yes</v>
      </c>
      <c r="Q3081" s="14" t="str">
        <f>VLOOKUP($F3081,类型描述及偏移量!$C:$H,6,FALSE)</f>
        <v>手自动状态</v>
      </c>
    </row>
    <row r="3082" hidden="1" spans="1:17">
      <c r="A3082" s="12" t="s">
        <v>126</v>
      </c>
      <c r="B3082" s="12" t="s">
        <v>107</v>
      </c>
      <c r="C3082" t="s">
        <v>23</v>
      </c>
      <c r="D3082" t="s">
        <v>108</v>
      </c>
      <c r="E3082" s="13" t="str">
        <f t="shared" si="533"/>
        <v>CHP3_V1_BP_Valve_var</v>
      </c>
      <c r="F3082" s="14" t="str">
        <f t="shared" si="534"/>
        <v>BP_Valve_var_ON_HMI</v>
      </c>
      <c r="G3082" s="10" t="str">
        <f t="shared" si="535"/>
        <v>CHP3_V1_ON_HMI</v>
      </c>
      <c r="H3082" s="10" t="str">
        <f>VLOOKUP(基本表格!E3082,起始地址定义!A:D,4,FALSE)&amp;" "&amp;Q3082</f>
        <v>3#刨片机刀环电磁阀(刀环缩回与顶出)  开启</v>
      </c>
      <c r="I3082" s="10" t="str">
        <f t="shared" si="536"/>
        <v>DB1302,X0.6</v>
      </c>
      <c r="J3082" s="13" t="str">
        <f>VLOOKUP(E3082,起始地址定义!A:D,2,FALSE)</f>
        <v>DB1302</v>
      </c>
      <c r="K3082" s="12" t="str">
        <f t="shared" si="537"/>
        <v>X0.6</v>
      </c>
      <c r="L3082" s="13">
        <f>VLOOKUP(E3082,起始地址定义!A:D,3,FALSE)</f>
        <v>0</v>
      </c>
      <c r="M3082" s="14">
        <f>VLOOKUP($F3082,类型描述及偏移量!$C:$H,2,FALSE)</f>
        <v>0.6</v>
      </c>
      <c r="N3082" s="14" t="str">
        <f>VLOOKUP($F3082,类型描述及偏移量!$C:$H,3,FALSE)</f>
        <v>离散</v>
      </c>
      <c r="O3082" s="14" t="str">
        <f>VLOOKUP($F3082,类型描述及偏移量!$C:$H,4,FALSE)</f>
        <v>None</v>
      </c>
      <c r="P3082" s="14" t="str">
        <f>VLOOKUP($F3082,类型描述及偏移量!$C:$H,5,FALSE)</f>
        <v>No</v>
      </c>
      <c r="Q3082" s="14" t="str">
        <f>VLOOKUP($F3082,类型描述及偏移量!$C:$H,6,FALSE)</f>
        <v>开启</v>
      </c>
    </row>
    <row r="3083" hidden="1" spans="1:17">
      <c r="A3083" s="12" t="s">
        <v>126</v>
      </c>
      <c r="B3083" s="12" t="s">
        <v>107</v>
      </c>
      <c r="C3083" t="s">
        <v>24</v>
      </c>
      <c r="D3083" t="s">
        <v>108</v>
      </c>
      <c r="E3083" s="13" t="str">
        <f t="shared" si="533"/>
        <v>CHP3_V1_BP_Valve_var</v>
      </c>
      <c r="F3083" s="14" t="str">
        <f t="shared" si="534"/>
        <v>BP_Valve_var_OFF_HMI</v>
      </c>
      <c r="G3083" s="10" t="str">
        <f t="shared" si="535"/>
        <v>CHP3_V1_OFF_HMI</v>
      </c>
      <c r="H3083" s="10" t="str">
        <f>VLOOKUP(基本表格!E3083,起始地址定义!A:D,4,FALSE)&amp;" "&amp;Q3083</f>
        <v>3#刨片机刀环电磁阀(刀环缩回与顶出)  关闭</v>
      </c>
      <c r="I3083" s="10" t="str">
        <f t="shared" si="536"/>
        <v>DB1302,X0.7</v>
      </c>
      <c r="J3083" s="13" t="str">
        <f>VLOOKUP(E3083,起始地址定义!A:D,2,FALSE)</f>
        <v>DB1302</v>
      </c>
      <c r="K3083" s="12" t="str">
        <f t="shared" si="537"/>
        <v>X0.7</v>
      </c>
      <c r="L3083" s="13">
        <f>VLOOKUP(E3083,起始地址定义!A:D,3,FALSE)</f>
        <v>0</v>
      </c>
      <c r="M3083" s="14">
        <f>VLOOKUP($F3083,类型描述及偏移量!$C:$H,2,FALSE)</f>
        <v>0.7</v>
      </c>
      <c r="N3083" s="14" t="str">
        <f>VLOOKUP($F3083,类型描述及偏移量!$C:$H,3,FALSE)</f>
        <v>离散</v>
      </c>
      <c r="O3083" s="14" t="str">
        <f>VLOOKUP($F3083,类型描述及偏移量!$C:$H,4,FALSE)</f>
        <v>None</v>
      </c>
      <c r="P3083" s="14" t="str">
        <f>VLOOKUP($F3083,类型描述及偏移量!$C:$H,5,FALSE)</f>
        <v>No</v>
      </c>
      <c r="Q3083" s="14" t="str">
        <f>VLOOKUP($F3083,类型描述及偏移量!$C:$H,6,FALSE)</f>
        <v>关闭</v>
      </c>
    </row>
    <row r="3084" hidden="1" spans="1:17">
      <c r="A3084" s="12" t="s">
        <v>126</v>
      </c>
      <c r="B3084" s="12" t="s">
        <v>107</v>
      </c>
      <c r="C3084" t="s">
        <v>109</v>
      </c>
      <c r="D3084" t="s">
        <v>108</v>
      </c>
      <c r="E3084" s="13" t="str">
        <f t="shared" si="533"/>
        <v>CHP3_V1_BP_Valve_var</v>
      </c>
      <c r="F3084" s="14" t="str">
        <f t="shared" si="534"/>
        <v>BP_Valve_var_Status</v>
      </c>
      <c r="G3084" s="10" t="str">
        <f t="shared" si="535"/>
        <v>CHP3_V1_Status</v>
      </c>
      <c r="H3084" s="10" t="str">
        <f>VLOOKUP(基本表格!E3084,起始地址定义!A:D,4,FALSE)&amp;" "&amp;Q3084</f>
        <v>3#刨片机刀环电磁阀(刀环缩回与顶出)  状态</v>
      </c>
      <c r="I3084" s="10" t="str">
        <f t="shared" si="536"/>
        <v>DB1302,X1.0</v>
      </c>
      <c r="J3084" s="13" t="str">
        <f>VLOOKUP(E3084,起始地址定义!A:D,2,FALSE)</f>
        <v>DB1302</v>
      </c>
      <c r="K3084" s="12" t="str">
        <f t="shared" si="537"/>
        <v>X1.0</v>
      </c>
      <c r="L3084" s="13">
        <f>VLOOKUP(E3084,起始地址定义!A:D,3,FALSE)</f>
        <v>0</v>
      </c>
      <c r="M3084" s="14">
        <f>VLOOKUP($F3084,类型描述及偏移量!$C:$H,2,FALSE)</f>
        <v>1</v>
      </c>
      <c r="N3084" s="14" t="str">
        <f>VLOOKUP($F3084,类型描述及偏移量!$C:$H,3,FALSE)</f>
        <v>离散</v>
      </c>
      <c r="O3084" s="14" t="str">
        <f>VLOOKUP($F3084,类型描述及偏移量!$C:$H,4,FALSE)</f>
        <v>None</v>
      </c>
      <c r="P3084" s="14" t="str">
        <f>VLOOKUP($F3084,类型描述及偏移量!$C:$H,5,FALSE)</f>
        <v>Yes</v>
      </c>
      <c r="Q3084" s="14" t="str">
        <f>VLOOKUP($F3084,类型描述及偏移量!$C:$H,6,FALSE)</f>
        <v>状态</v>
      </c>
    </row>
    <row r="3085" hidden="1" spans="1:17">
      <c r="A3085" s="12" t="s">
        <v>126</v>
      </c>
      <c r="B3085" s="12" t="s">
        <v>107</v>
      </c>
      <c r="C3085" t="s">
        <v>110</v>
      </c>
      <c r="D3085" t="s">
        <v>108</v>
      </c>
      <c r="E3085" s="13" t="str">
        <f t="shared" si="533"/>
        <v>CHP3_V1_BP_Valve_var</v>
      </c>
      <c r="F3085" s="14" t="str">
        <f t="shared" si="534"/>
        <v>BP_Valve_var_OpenOK</v>
      </c>
      <c r="G3085" s="10" t="str">
        <f t="shared" si="535"/>
        <v>CHP3_V1_OpenOK</v>
      </c>
      <c r="H3085" s="10" t="str">
        <f>VLOOKUP(基本表格!E3085,起始地址定义!A:D,4,FALSE)&amp;" "&amp;Q3085</f>
        <v>3#刨片机刀环电磁阀(刀环缩回与顶出)  开启到位_状态</v>
      </c>
      <c r="I3085" s="10" t="str">
        <f t="shared" si="536"/>
        <v>DB1302,X1.1</v>
      </c>
      <c r="J3085" s="13" t="str">
        <f>VLOOKUP(E3085,起始地址定义!A:D,2,FALSE)</f>
        <v>DB1302</v>
      </c>
      <c r="K3085" s="12" t="str">
        <f t="shared" si="537"/>
        <v>X1.1</v>
      </c>
      <c r="L3085" s="13">
        <f>VLOOKUP(E3085,起始地址定义!A:D,3,FALSE)</f>
        <v>0</v>
      </c>
      <c r="M3085" s="14">
        <f>VLOOKUP($F3085,类型描述及偏移量!$C:$H,2,FALSE)</f>
        <v>1.1</v>
      </c>
      <c r="N3085" s="14" t="str">
        <f>VLOOKUP($F3085,类型描述及偏移量!$C:$H,3,FALSE)</f>
        <v>离散</v>
      </c>
      <c r="O3085" s="14" t="str">
        <f>VLOOKUP($F3085,类型描述及偏移量!$C:$H,4,FALSE)</f>
        <v>None</v>
      </c>
      <c r="P3085" s="14" t="str">
        <f>VLOOKUP($F3085,类型描述及偏移量!$C:$H,5,FALSE)</f>
        <v>Yes</v>
      </c>
      <c r="Q3085" s="14" t="str">
        <f>VLOOKUP($F3085,类型描述及偏移量!$C:$H,6,FALSE)</f>
        <v>开启到位_状态</v>
      </c>
    </row>
    <row r="3086" hidden="1" spans="1:17">
      <c r="A3086" s="12" t="s">
        <v>126</v>
      </c>
      <c r="B3086" s="12" t="s">
        <v>107</v>
      </c>
      <c r="C3086" t="s">
        <v>111</v>
      </c>
      <c r="D3086" t="s">
        <v>108</v>
      </c>
      <c r="E3086" s="13" t="str">
        <f t="shared" si="533"/>
        <v>CHP3_V1_BP_Valve_var</v>
      </c>
      <c r="F3086" s="14" t="str">
        <f t="shared" si="534"/>
        <v>BP_Valve_var_CloseOK</v>
      </c>
      <c r="G3086" s="10" t="str">
        <f t="shared" si="535"/>
        <v>CHP3_V1_CloseOK</v>
      </c>
      <c r="H3086" s="10" t="str">
        <f>VLOOKUP(基本表格!E3086,起始地址定义!A:D,4,FALSE)&amp;" "&amp;Q3086</f>
        <v>3#刨片机刀环电磁阀(刀环缩回与顶出)  关闭到位_状态</v>
      </c>
      <c r="I3086" s="10" t="str">
        <f t="shared" si="536"/>
        <v>DB1302,X1.2</v>
      </c>
      <c r="J3086" s="13" t="str">
        <f>VLOOKUP(E3086,起始地址定义!A:D,2,FALSE)</f>
        <v>DB1302</v>
      </c>
      <c r="K3086" s="12" t="str">
        <f t="shared" si="537"/>
        <v>X1.2</v>
      </c>
      <c r="L3086" s="13">
        <f>VLOOKUP(E3086,起始地址定义!A:D,3,FALSE)</f>
        <v>0</v>
      </c>
      <c r="M3086" s="14">
        <f>VLOOKUP($F3086,类型描述及偏移量!$C:$H,2,FALSE)</f>
        <v>1.2</v>
      </c>
      <c r="N3086" s="14" t="str">
        <f>VLOOKUP($F3086,类型描述及偏移量!$C:$H,3,FALSE)</f>
        <v>离散</v>
      </c>
      <c r="O3086" s="14" t="str">
        <f>VLOOKUP($F3086,类型描述及偏移量!$C:$H,4,FALSE)</f>
        <v>None</v>
      </c>
      <c r="P3086" s="14" t="str">
        <f>VLOOKUP($F3086,类型描述及偏移量!$C:$H,5,FALSE)</f>
        <v>Yes</v>
      </c>
      <c r="Q3086" s="14" t="str">
        <f>VLOOKUP($F3086,类型描述及偏移量!$C:$H,6,FALSE)</f>
        <v>关闭到位_状态</v>
      </c>
    </row>
    <row r="3087" hidden="1" spans="1:17">
      <c r="A3087" s="12" t="s">
        <v>126</v>
      </c>
      <c r="B3087" s="12" t="s">
        <v>107</v>
      </c>
      <c r="C3087" t="s">
        <v>112</v>
      </c>
      <c r="D3087" t="s">
        <v>108</v>
      </c>
      <c r="E3087" s="13" t="str">
        <f t="shared" si="533"/>
        <v>CHP3_V1_BP_Valve_var</v>
      </c>
      <c r="F3087" s="14" t="str">
        <f t="shared" si="534"/>
        <v>BP_Valve_var_Open_ALM</v>
      </c>
      <c r="G3087" s="10" t="str">
        <f t="shared" si="535"/>
        <v>CHP3_V1_Open_ALM</v>
      </c>
      <c r="H3087" s="10" t="str">
        <f>VLOOKUP(基本表格!E3087,起始地址定义!A:D,4,FALSE)&amp;" "&amp;Q3087</f>
        <v>3#刨片机刀环电磁阀(刀环缩回与顶出)  开启未到位报警</v>
      </c>
      <c r="I3087" s="10" t="str">
        <f t="shared" si="536"/>
        <v>DB1302,X1.5</v>
      </c>
      <c r="J3087" s="13" t="str">
        <f>VLOOKUP(E3087,起始地址定义!A:D,2,FALSE)</f>
        <v>DB1302</v>
      </c>
      <c r="K3087" s="12" t="str">
        <f t="shared" si="537"/>
        <v>X1.5</v>
      </c>
      <c r="L3087" s="13">
        <f>VLOOKUP(E3087,起始地址定义!A:D,3,FALSE)</f>
        <v>0</v>
      </c>
      <c r="M3087" s="14">
        <f>VLOOKUP($F3087,类型描述及偏移量!$C:$H,2,FALSE)</f>
        <v>1.5</v>
      </c>
      <c r="N3087" s="14" t="str">
        <f>VLOOKUP($F3087,类型描述及偏移量!$C:$H,3,FALSE)</f>
        <v>离散</v>
      </c>
      <c r="O3087" s="14" t="str">
        <f>VLOOKUP($F3087,类型描述及偏移量!$C:$H,4,FALSE)</f>
        <v>On</v>
      </c>
      <c r="P3087" s="14" t="str">
        <f>VLOOKUP($F3087,类型描述及偏移量!$C:$H,5,FALSE)</f>
        <v>Yes</v>
      </c>
      <c r="Q3087" s="14" t="str">
        <f>VLOOKUP($F3087,类型描述及偏移量!$C:$H,6,FALSE)</f>
        <v>开启未到位报警</v>
      </c>
    </row>
    <row r="3088" hidden="1" spans="1:17">
      <c r="A3088" s="12" t="s">
        <v>126</v>
      </c>
      <c r="B3088" s="12" t="s">
        <v>107</v>
      </c>
      <c r="C3088" t="s">
        <v>113</v>
      </c>
      <c r="D3088" t="s">
        <v>108</v>
      </c>
      <c r="E3088" s="13" t="str">
        <f t="shared" si="533"/>
        <v>CHP3_V1_BP_Valve_var</v>
      </c>
      <c r="F3088" s="14" t="str">
        <f t="shared" si="534"/>
        <v>BP_Valve_var_Close_ALM</v>
      </c>
      <c r="G3088" s="10" t="str">
        <f t="shared" si="535"/>
        <v>CHP3_V1_Close_ALM</v>
      </c>
      <c r="H3088" s="10" t="str">
        <f>VLOOKUP(基本表格!E3088,起始地址定义!A:D,4,FALSE)&amp;" "&amp;Q3088</f>
        <v>3#刨片机刀环电磁阀(刀环缩回与顶出)  关闭未到位报警</v>
      </c>
      <c r="I3088" s="10" t="str">
        <f t="shared" si="536"/>
        <v>DB1302,X1.6</v>
      </c>
      <c r="J3088" s="13" t="str">
        <f>VLOOKUP(E3088,起始地址定义!A:D,2,FALSE)</f>
        <v>DB1302</v>
      </c>
      <c r="K3088" s="12" t="str">
        <f t="shared" si="537"/>
        <v>X1.6</v>
      </c>
      <c r="L3088" s="13">
        <f>VLOOKUP(E3088,起始地址定义!A:D,3,FALSE)</f>
        <v>0</v>
      </c>
      <c r="M3088" s="14">
        <f>VLOOKUP($F3088,类型描述及偏移量!$C:$H,2,FALSE)</f>
        <v>1.6</v>
      </c>
      <c r="N3088" s="14" t="str">
        <f>VLOOKUP($F3088,类型描述及偏移量!$C:$H,3,FALSE)</f>
        <v>离散</v>
      </c>
      <c r="O3088" s="14" t="str">
        <f>VLOOKUP($F3088,类型描述及偏移量!$C:$H,4,FALSE)</f>
        <v>On</v>
      </c>
      <c r="P3088" s="14" t="str">
        <f>VLOOKUP($F3088,类型描述及偏移量!$C:$H,5,FALSE)</f>
        <v>Yes</v>
      </c>
      <c r="Q3088" s="14" t="str">
        <f>VLOOKUP($F3088,类型描述及偏移量!$C:$H,6,FALSE)</f>
        <v>关闭未到位报警</v>
      </c>
    </row>
    <row r="3089" hidden="1" spans="1:17">
      <c r="A3089" s="12" t="s">
        <v>126</v>
      </c>
      <c r="B3089" s="12" t="s">
        <v>107</v>
      </c>
      <c r="C3089" t="s">
        <v>114</v>
      </c>
      <c r="D3089" t="s">
        <v>108</v>
      </c>
      <c r="E3089" s="13" t="str">
        <f t="shared" si="533"/>
        <v>CHP3_V1_BP_Valve_var</v>
      </c>
      <c r="F3089" s="14" t="str">
        <f t="shared" si="534"/>
        <v>BP_Valve_var_Open_Delay</v>
      </c>
      <c r="G3089" s="10" t="str">
        <f t="shared" si="535"/>
        <v>CHP3_V1_Open_Delay</v>
      </c>
      <c r="H3089" s="10" t="str">
        <f>VLOOKUP(基本表格!E3089,起始地址定义!A:D,4,FALSE)&amp;" "&amp;Q3089</f>
        <v>3#刨片机刀环电磁阀(刀环缩回与顶出)  阀开启延时(s)</v>
      </c>
      <c r="I3089" s="10" t="str">
        <f t="shared" si="536"/>
        <v>DB1302,INT4</v>
      </c>
      <c r="J3089" s="13" t="str">
        <f>VLOOKUP(E3089,起始地址定义!A:D,2,FALSE)</f>
        <v>DB1302</v>
      </c>
      <c r="K3089" s="12" t="str">
        <f t="shared" si="537"/>
        <v>INT4</v>
      </c>
      <c r="L3089" s="13">
        <f>VLOOKUP(E3089,起始地址定义!A:D,3,FALSE)</f>
        <v>0</v>
      </c>
      <c r="M3089" s="14">
        <f>VLOOKUP($F3089,类型描述及偏移量!$C:$H,2,FALSE)</f>
        <v>4</v>
      </c>
      <c r="N3089" s="14" t="str">
        <f>VLOOKUP($F3089,类型描述及偏移量!$C:$H,3,FALSE)</f>
        <v>整型</v>
      </c>
      <c r="O3089" s="14" t="str">
        <f>VLOOKUP($F3089,类型描述及偏移量!$C:$H,4,FALSE)</f>
        <v>None</v>
      </c>
      <c r="P3089" s="14" t="str">
        <f>VLOOKUP($F3089,类型描述及偏移量!$C:$H,5,FALSE)</f>
        <v>No</v>
      </c>
      <c r="Q3089" s="14" t="str">
        <f>VLOOKUP($F3089,类型描述及偏移量!$C:$H,6,FALSE)</f>
        <v>阀开启延时(s)</v>
      </c>
    </row>
    <row r="3090" hidden="1" spans="1:17">
      <c r="A3090" s="12" t="s">
        <v>126</v>
      </c>
      <c r="B3090" s="12" t="s">
        <v>107</v>
      </c>
      <c r="C3090" t="s">
        <v>115</v>
      </c>
      <c r="D3090" t="s">
        <v>108</v>
      </c>
      <c r="E3090" s="13" t="str">
        <f t="shared" si="533"/>
        <v>CHP3_V1_BP_Valve_var</v>
      </c>
      <c r="F3090" s="14" t="str">
        <f t="shared" si="534"/>
        <v>BP_Valve_var_Close_Delay</v>
      </c>
      <c r="G3090" s="10" t="str">
        <f t="shared" si="535"/>
        <v>CHP3_V1_Close_Delay</v>
      </c>
      <c r="H3090" s="10" t="str">
        <f>VLOOKUP(基本表格!E3090,起始地址定义!A:D,4,FALSE)&amp;" "&amp;Q3090</f>
        <v>3#刨片机刀环电磁阀(刀环缩回与顶出)  阀关闭延时(s)</v>
      </c>
      <c r="I3090" s="10" t="str">
        <f t="shared" si="536"/>
        <v>DB1302,INT6</v>
      </c>
      <c r="J3090" s="13" t="str">
        <f>VLOOKUP(E3090,起始地址定义!A:D,2,FALSE)</f>
        <v>DB1302</v>
      </c>
      <c r="K3090" s="12" t="str">
        <f t="shared" si="537"/>
        <v>INT6</v>
      </c>
      <c r="L3090" s="13">
        <f>VLOOKUP(E3090,起始地址定义!A:D,3,FALSE)</f>
        <v>0</v>
      </c>
      <c r="M3090" s="14">
        <f>VLOOKUP($F3090,类型描述及偏移量!$C:$H,2,FALSE)</f>
        <v>6</v>
      </c>
      <c r="N3090" s="14" t="str">
        <f>VLOOKUP($F3090,类型描述及偏移量!$C:$H,3,FALSE)</f>
        <v>整型</v>
      </c>
      <c r="O3090" s="14" t="str">
        <f>VLOOKUP($F3090,类型描述及偏移量!$C:$H,4,FALSE)</f>
        <v>None</v>
      </c>
      <c r="P3090" s="14" t="str">
        <f>VLOOKUP($F3090,类型描述及偏移量!$C:$H,5,FALSE)</f>
        <v>No</v>
      </c>
      <c r="Q3090" s="14" t="str">
        <f>VLOOKUP($F3090,类型描述及偏移量!$C:$H,6,FALSE)</f>
        <v>阀关闭延时(s)</v>
      </c>
    </row>
    <row r="3091" hidden="1" spans="1:17">
      <c r="A3091" s="12" t="str">
        <f t="shared" ref="A3091:A3133" si="538">A3080</f>
        <v>CHP3</v>
      </c>
      <c r="B3091" s="12" t="str">
        <f t="shared" ref="B3091:B3123" si="539">LEFT(B3080,1)&amp;RIGHT(B3080,LEN(B3080)-1)+1</f>
        <v>V2</v>
      </c>
      <c r="C3091" s="12" t="str">
        <f t="shared" ref="C3091:C3123" si="540">C3080</f>
        <v>Enable</v>
      </c>
      <c r="D3091" s="12" t="str">
        <f t="shared" ref="D3091:D3123" si="541">D3080</f>
        <v>BP_Valve_var</v>
      </c>
      <c r="E3091" s="13" t="str">
        <f t="shared" si="533"/>
        <v>CHP3_V2_BP_Valve_var</v>
      </c>
      <c r="F3091" s="14" t="str">
        <f t="shared" si="534"/>
        <v>BP_Valve_var_Enable</v>
      </c>
      <c r="G3091" s="10" t="str">
        <f t="shared" si="535"/>
        <v>CHP3_V2_Enable</v>
      </c>
      <c r="H3091" s="10" t="str">
        <f>VLOOKUP(基本表格!E3091,起始地址定义!A:D,4,FALSE)&amp;" "&amp;Q3091</f>
        <v>3#刨片机刹车电磁阀  使能</v>
      </c>
      <c r="I3091" s="10" t="str">
        <f t="shared" si="536"/>
        <v>DB1302,X10.0</v>
      </c>
      <c r="J3091" s="13" t="str">
        <f>VLOOKUP(E3091,起始地址定义!A:D,2,FALSE)</f>
        <v>DB1302</v>
      </c>
      <c r="K3091" s="12" t="str">
        <f t="shared" si="537"/>
        <v>X10.0</v>
      </c>
      <c r="L3091" s="13">
        <f>VLOOKUP(E3091,起始地址定义!A:D,3,FALSE)</f>
        <v>10</v>
      </c>
      <c r="M3091" s="14">
        <f>VLOOKUP($F3091,类型描述及偏移量!$C:$H,2,FALSE)</f>
        <v>0</v>
      </c>
      <c r="N3091" s="14" t="str">
        <f>VLOOKUP($F3091,类型描述及偏移量!$C:$H,3,FALSE)</f>
        <v>离散</v>
      </c>
      <c r="O3091" s="14" t="str">
        <f>VLOOKUP($F3091,类型描述及偏移量!$C:$H,4,FALSE)</f>
        <v>None</v>
      </c>
      <c r="P3091" s="14" t="str">
        <f>VLOOKUP($F3091,类型描述及偏移量!$C:$H,5,FALSE)</f>
        <v>No</v>
      </c>
      <c r="Q3091" s="14" t="str">
        <f>VLOOKUP($F3091,类型描述及偏移量!$C:$H,6,FALSE)</f>
        <v>使能</v>
      </c>
    </row>
    <row r="3092" hidden="1" spans="1:17">
      <c r="A3092" s="12" t="str">
        <f t="shared" si="538"/>
        <v>CHP3</v>
      </c>
      <c r="B3092" s="12" t="str">
        <f t="shared" si="539"/>
        <v>V2</v>
      </c>
      <c r="C3092" s="12" t="str">
        <f t="shared" si="540"/>
        <v>Auto_Status</v>
      </c>
      <c r="D3092" s="12" t="str">
        <f t="shared" si="541"/>
        <v>BP_Valve_var</v>
      </c>
      <c r="E3092" s="13" t="str">
        <f t="shared" si="533"/>
        <v>CHP3_V2_BP_Valve_var</v>
      </c>
      <c r="F3092" s="14" t="str">
        <f t="shared" si="534"/>
        <v>BP_Valve_var_Auto_Status</v>
      </c>
      <c r="G3092" s="10" t="str">
        <f t="shared" si="535"/>
        <v>CHP3_V2_Auto_Status</v>
      </c>
      <c r="H3092" s="10" t="str">
        <f>VLOOKUP(基本表格!E3092,起始地址定义!A:D,4,FALSE)&amp;" "&amp;Q3092</f>
        <v>3#刨片机刹车电磁阀  手自动状态</v>
      </c>
      <c r="I3092" s="10" t="str">
        <f t="shared" si="536"/>
        <v>DB1302,X10.3</v>
      </c>
      <c r="J3092" s="13" t="str">
        <f>VLOOKUP(E3092,起始地址定义!A:D,2,FALSE)</f>
        <v>DB1302</v>
      </c>
      <c r="K3092" s="12" t="str">
        <f t="shared" si="537"/>
        <v>X10.3</v>
      </c>
      <c r="L3092" s="13">
        <f>VLOOKUP(E3092,起始地址定义!A:D,3,FALSE)</f>
        <v>10</v>
      </c>
      <c r="M3092" s="14">
        <f>VLOOKUP($F3092,类型描述及偏移量!$C:$H,2,FALSE)</f>
        <v>0.3</v>
      </c>
      <c r="N3092" s="14" t="str">
        <f>VLOOKUP($F3092,类型描述及偏移量!$C:$H,3,FALSE)</f>
        <v>离散</v>
      </c>
      <c r="O3092" s="14" t="str">
        <f>VLOOKUP($F3092,类型描述及偏移量!$C:$H,4,FALSE)</f>
        <v>None</v>
      </c>
      <c r="P3092" s="14" t="str">
        <f>VLOOKUP($F3092,类型描述及偏移量!$C:$H,5,FALSE)</f>
        <v>Yes</v>
      </c>
      <c r="Q3092" s="14" t="str">
        <f>VLOOKUP($F3092,类型描述及偏移量!$C:$H,6,FALSE)</f>
        <v>手自动状态</v>
      </c>
    </row>
    <row r="3093" hidden="1" spans="1:17">
      <c r="A3093" s="12" t="str">
        <f t="shared" si="538"/>
        <v>CHP3</v>
      </c>
      <c r="B3093" s="12" t="str">
        <f t="shared" si="539"/>
        <v>V2</v>
      </c>
      <c r="C3093" s="12" t="str">
        <f t="shared" si="540"/>
        <v>ON_HMI</v>
      </c>
      <c r="D3093" s="12" t="str">
        <f t="shared" si="541"/>
        <v>BP_Valve_var</v>
      </c>
      <c r="E3093" s="13" t="str">
        <f t="shared" si="533"/>
        <v>CHP3_V2_BP_Valve_var</v>
      </c>
      <c r="F3093" s="14" t="str">
        <f t="shared" si="534"/>
        <v>BP_Valve_var_ON_HMI</v>
      </c>
      <c r="G3093" s="10" t="str">
        <f t="shared" si="535"/>
        <v>CHP3_V2_ON_HMI</v>
      </c>
      <c r="H3093" s="10" t="str">
        <f>VLOOKUP(基本表格!E3093,起始地址定义!A:D,4,FALSE)&amp;" "&amp;Q3093</f>
        <v>3#刨片机刹车电磁阀  开启</v>
      </c>
      <c r="I3093" s="10" t="str">
        <f t="shared" si="536"/>
        <v>DB1302,X10.6</v>
      </c>
      <c r="J3093" s="13" t="str">
        <f>VLOOKUP(E3093,起始地址定义!A:D,2,FALSE)</f>
        <v>DB1302</v>
      </c>
      <c r="K3093" s="12" t="str">
        <f t="shared" si="537"/>
        <v>X10.6</v>
      </c>
      <c r="L3093" s="13">
        <f>VLOOKUP(E3093,起始地址定义!A:D,3,FALSE)</f>
        <v>10</v>
      </c>
      <c r="M3093" s="14">
        <f>VLOOKUP($F3093,类型描述及偏移量!$C:$H,2,FALSE)</f>
        <v>0.6</v>
      </c>
      <c r="N3093" s="14" t="str">
        <f>VLOOKUP($F3093,类型描述及偏移量!$C:$H,3,FALSE)</f>
        <v>离散</v>
      </c>
      <c r="O3093" s="14" t="str">
        <f>VLOOKUP($F3093,类型描述及偏移量!$C:$H,4,FALSE)</f>
        <v>None</v>
      </c>
      <c r="P3093" s="14" t="str">
        <f>VLOOKUP($F3093,类型描述及偏移量!$C:$H,5,FALSE)</f>
        <v>No</v>
      </c>
      <c r="Q3093" s="14" t="str">
        <f>VLOOKUP($F3093,类型描述及偏移量!$C:$H,6,FALSE)</f>
        <v>开启</v>
      </c>
    </row>
    <row r="3094" hidden="1" spans="1:17">
      <c r="A3094" s="12" t="str">
        <f t="shared" si="538"/>
        <v>CHP3</v>
      </c>
      <c r="B3094" s="12" t="str">
        <f t="shared" si="539"/>
        <v>V2</v>
      </c>
      <c r="C3094" s="12" t="str">
        <f t="shared" si="540"/>
        <v>OFF_HMI</v>
      </c>
      <c r="D3094" s="12" t="str">
        <f t="shared" si="541"/>
        <v>BP_Valve_var</v>
      </c>
      <c r="E3094" s="13" t="str">
        <f t="shared" si="533"/>
        <v>CHP3_V2_BP_Valve_var</v>
      </c>
      <c r="F3094" s="14" t="str">
        <f t="shared" si="534"/>
        <v>BP_Valve_var_OFF_HMI</v>
      </c>
      <c r="G3094" s="10" t="str">
        <f t="shared" si="535"/>
        <v>CHP3_V2_OFF_HMI</v>
      </c>
      <c r="H3094" s="10" t="str">
        <f>VLOOKUP(基本表格!E3094,起始地址定义!A:D,4,FALSE)&amp;" "&amp;Q3094</f>
        <v>3#刨片机刹车电磁阀  关闭</v>
      </c>
      <c r="I3094" s="10" t="str">
        <f t="shared" si="536"/>
        <v>DB1302,X10.7</v>
      </c>
      <c r="J3094" s="13" t="str">
        <f>VLOOKUP(E3094,起始地址定义!A:D,2,FALSE)</f>
        <v>DB1302</v>
      </c>
      <c r="K3094" s="12" t="str">
        <f t="shared" si="537"/>
        <v>X10.7</v>
      </c>
      <c r="L3094" s="13">
        <f>VLOOKUP(E3094,起始地址定义!A:D,3,FALSE)</f>
        <v>10</v>
      </c>
      <c r="M3094" s="14">
        <f>VLOOKUP($F3094,类型描述及偏移量!$C:$H,2,FALSE)</f>
        <v>0.7</v>
      </c>
      <c r="N3094" s="14" t="str">
        <f>VLOOKUP($F3094,类型描述及偏移量!$C:$H,3,FALSE)</f>
        <v>离散</v>
      </c>
      <c r="O3094" s="14" t="str">
        <f>VLOOKUP($F3094,类型描述及偏移量!$C:$H,4,FALSE)</f>
        <v>None</v>
      </c>
      <c r="P3094" s="14" t="str">
        <f>VLOOKUP($F3094,类型描述及偏移量!$C:$H,5,FALSE)</f>
        <v>No</v>
      </c>
      <c r="Q3094" s="14" t="str">
        <f>VLOOKUP($F3094,类型描述及偏移量!$C:$H,6,FALSE)</f>
        <v>关闭</v>
      </c>
    </row>
    <row r="3095" hidden="1" spans="1:17">
      <c r="A3095" s="12" t="str">
        <f t="shared" si="538"/>
        <v>CHP3</v>
      </c>
      <c r="B3095" s="12" t="str">
        <f t="shared" si="539"/>
        <v>V2</v>
      </c>
      <c r="C3095" s="12" t="str">
        <f t="shared" si="540"/>
        <v>Status</v>
      </c>
      <c r="D3095" s="12" t="str">
        <f t="shared" si="541"/>
        <v>BP_Valve_var</v>
      </c>
      <c r="E3095" s="13" t="str">
        <f t="shared" si="533"/>
        <v>CHP3_V2_BP_Valve_var</v>
      </c>
      <c r="F3095" s="14" t="str">
        <f t="shared" si="534"/>
        <v>BP_Valve_var_Status</v>
      </c>
      <c r="G3095" s="10" t="str">
        <f t="shared" si="535"/>
        <v>CHP3_V2_Status</v>
      </c>
      <c r="H3095" s="10" t="str">
        <f>VLOOKUP(基本表格!E3095,起始地址定义!A:D,4,FALSE)&amp;" "&amp;Q3095</f>
        <v>3#刨片机刹车电磁阀  状态</v>
      </c>
      <c r="I3095" s="10" t="str">
        <f t="shared" si="536"/>
        <v>DB1302,X11.0</v>
      </c>
      <c r="J3095" s="13" t="str">
        <f>VLOOKUP(E3095,起始地址定义!A:D,2,FALSE)</f>
        <v>DB1302</v>
      </c>
      <c r="K3095" s="12" t="str">
        <f t="shared" si="537"/>
        <v>X11.0</v>
      </c>
      <c r="L3095" s="13">
        <f>VLOOKUP(E3095,起始地址定义!A:D,3,FALSE)</f>
        <v>10</v>
      </c>
      <c r="M3095" s="14">
        <f>VLOOKUP($F3095,类型描述及偏移量!$C:$H,2,FALSE)</f>
        <v>1</v>
      </c>
      <c r="N3095" s="14" t="str">
        <f>VLOOKUP($F3095,类型描述及偏移量!$C:$H,3,FALSE)</f>
        <v>离散</v>
      </c>
      <c r="O3095" s="14" t="str">
        <f>VLOOKUP($F3095,类型描述及偏移量!$C:$H,4,FALSE)</f>
        <v>None</v>
      </c>
      <c r="P3095" s="14" t="str">
        <f>VLOOKUP($F3095,类型描述及偏移量!$C:$H,5,FALSE)</f>
        <v>Yes</v>
      </c>
      <c r="Q3095" s="14" t="str">
        <f>VLOOKUP($F3095,类型描述及偏移量!$C:$H,6,FALSE)</f>
        <v>状态</v>
      </c>
    </row>
    <row r="3096" hidden="1" spans="1:17">
      <c r="A3096" s="12" t="str">
        <f t="shared" si="538"/>
        <v>CHP3</v>
      </c>
      <c r="B3096" s="12" t="str">
        <f t="shared" si="539"/>
        <v>V2</v>
      </c>
      <c r="C3096" s="12" t="str">
        <f t="shared" si="540"/>
        <v>OpenOK</v>
      </c>
      <c r="D3096" s="12" t="str">
        <f t="shared" si="541"/>
        <v>BP_Valve_var</v>
      </c>
      <c r="E3096" s="13" t="str">
        <f t="shared" si="533"/>
        <v>CHP3_V2_BP_Valve_var</v>
      </c>
      <c r="F3096" s="14" t="str">
        <f t="shared" si="534"/>
        <v>BP_Valve_var_OpenOK</v>
      </c>
      <c r="G3096" s="10" t="str">
        <f t="shared" si="535"/>
        <v>CHP3_V2_OpenOK</v>
      </c>
      <c r="H3096" s="10" t="str">
        <f>VLOOKUP(基本表格!E3096,起始地址定义!A:D,4,FALSE)&amp;" "&amp;Q3096</f>
        <v>3#刨片机刹车电磁阀  开启到位_状态</v>
      </c>
      <c r="I3096" s="10" t="str">
        <f t="shared" si="536"/>
        <v>DB1302,X11.1</v>
      </c>
      <c r="J3096" s="13" t="str">
        <f>VLOOKUP(E3096,起始地址定义!A:D,2,FALSE)</f>
        <v>DB1302</v>
      </c>
      <c r="K3096" s="12" t="str">
        <f t="shared" si="537"/>
        <v>X11.1</v>
      </c>
      <c r="L3096" s="13">
        <f>VLOOKUP(E3096,起始地址定义!A:D,3,FALSE)</f>
        <v>10</v>
      </c>
      <c r="M3096" s="14">
        <f>VLOOKUP($F3096,类型描述及偏移量!$C:$H,2,FALSE)</f>
        <v>1.1</v>
      </c>
      <c r="N3096" s="14" t="str">
        <f>VLOOKUP($F3096,类型描述及偏移量!$C:$H,3,FALSE)</f>
        <v>离散</v>
      </c>
      <c r="O3096" s="14" t="str">
        <f>VLOOKUP($F3096,类型描述及偏移量!$C:$H,4,FALSE)</f>
        <v>None</v>
      </c>
      <c r="P3096" s="14" t="str">
        <f>VLOOKUP($F3096,类型描述及偏移量!$C:$H,5,FALSE)</f>
        <v>Yes</v>
      </c>
      <c r="Q3096" s="14" t="str">
        <f>VLOOKUP($F3096,类型描述及偏移量!$C:$H,6,FALSE)</f>
        <v>开启到位_状态</v>
      </c>
    </row>
    <row r="3097" hidden="1" spans="1:17">
      <c r="A3097" s="12" t="str">
        <f t="shared" si="538"/>
        <v>CHP3</v>
      </c>
      <c r="B3097" s="12" t="str">
        <f t="shared" si="539"/>
        <v>V2</v>
      </c>
      <c r="C3097" s="12" t="str">
        <f t="shared" si="540"/>
        <v>CloseOK</v>
      </c>
      <c r="D3097" s="12" t="str">
        <f t="shared" si="541"/>
        <v>BP_Valve_var</v>
      </c>
      <c r="E3097" s="13" t="str">
        <f t="shared" si="533"/>
        <v>CHP3_V2_BP_Valve_var</v>
      </c>
      <c r="F3097" s="14" t="str">
        <f t="shared" si="534"/>
        <v>BP_Valve_var_CloseOK</v>
      </c>
      <c r="G3097" s="10" t="str">
        <f t="shared" si="535"/>
        <v>CHP3_V2_CloseOK</v>
      </c>
      <c r="H3097" s="10" t="str">
        <f>VLOOKUP(基本表格!E3097,起始地址定义!A:D,4,FALSE)&amp;" "&amp;Q3097</f>
        <v>3#刨片机刹车电磁阀  关闭到位_状态</v>
      </c>
      <c r="I3097" s="10" t="str">
        <f t="shared" si="536"/>
        <v>DB1302,X11.2</v>
      </c>
      <c r="J3097" s="13" t="str">
        <f>VLOOKUP(E3097,起始地址定义!A:D,2,FALSE)</f>
        <v>DB1302</v>
      </c>
      <c r="K3097" s="12" t="str">
        <f t="shared" si="537"/>
        <v>X11.2</v>
      </c>
      <c r="L3097" s="13">
        <f>VLOOKUP(E3097,起始地址定义!A:D,3,FALSE)</f>
        <v>10</v>
      </c>
      <c r="M3097" s="14">
        <f>VLOOKUP($F3097,类型描述及偏移量!$C:$H,2,FALSE)</f>
        <v>1.2</v>
      </c>
      <c r="N3097" s="14" t="str">
        <f>VLOOKUP($F3097,类型描述及偏移量!$C:$H,3,FALSE)</f>
        <v>离散</v>
      </c>
      <c r="O3097" s="14" t="str">
        <f>VLOOKUP($F3097,类型描述及偏移量!$C:$H,4,FALSE)</f>
        <v>None</v>
      </c>
      <c r="P3097" s="14" t="str">
        <f>VLOOKUP($F3097,类型描述及偏移量!$C:$H,5,FALSE)</f>
        <v>Yes</v>
      </c>
      <c r="Q3097" s="14" t="str">
        <f>VLOOKUP($F3097,类型描述及偏移量!$C:$H,6,FALSE)</f>
        <v>关闭到位_状态</v>
      </c>
    </row>
    <row r="3098" hidden="1" spans="1:17">
      <c r="A3098" s="12" t="str">
        <f t="shared" si="538"/>
        <v>CHP3</v>
      </c>
      <c r="B3098" s="12" t="str">
        <f t="shared" si="539"/>
        <v>V2</v>
      </c>
      <c r="C3098" s="12" t="str">
        <f t="shared" si="540"/>
        <v>Open_ALM</v>
      </c>
      <c r="D3098" s="12" t="str">
        <f t="shared" si="541"/>
        <v>BP_Valve_var</v>
      </c>
      <c r="E3098" s="13" t="str">
        <f t="shared" si="533"/>
        <v>CHP3_V2_BP_Valve_var</v>
      </c>
      <c r="F3098" s="14" t="str">
        <f t="shared" si="534"/>
        <v>BP_Valve_var_Open_ALM</v>
      </c>
      <c r="G3098" s="10" t="str">
        <f t="shared" si="535"/>
        <v>CHP3_V2_Open_ALM</v>
      </c>
      <c r="H3098" s="10" t="str">
        <f>VLOOKUP(基本表格!E3098,起始地址定义!A:D,4,FALSE)&amp;" "&amp;Q3098</f>
        <v>3#刨片机刹车电磁阀  开启未到位报警</v>
      </c>
      <c r="I3098" s="10" t="str">
        <f t="shared" si="536"/>
        <v>DB1302,X11.5</v>
      </c>
      <c r="J3098" s="13" t="str">
        <f>VLOOKUP(E3098,起始地址定义!A:D,2,FALSE)</f>
        <v>DB1302</v>
      </c>
      <c r="K3098" s="12" t="str">
        <f t="shared" si="537"/>
        <v>X11.5</v>
      </c>
      <c r="L3098" s="13">
        <f>VLOOKUP(E3098,起始地址定义!A:D,3,FALSE)</f>
        <v>10</v>
      </c>
      <c r="M3098" s="14">
        <f>VLOOKUP($F3098,类型描述及偏移量!$C:$H,2,FALSE)</f>
        <v>1.5</v>
      </c>
      <c r="N3098" s="14" t="str">
        <f>VLOOKUP($F3098,类型描述及偏移量!$C:$H,3,FALSE)</f>
        <v>离散</v>
      </c>
      <c r="O3098" s="14" t="str">
        <f>VLOOKUP($F3098,类型描述及偏移量!$C:$H,4,FALSE)</f>
        <v>On</v>
      </c>
      <c r="P3098" s="14" t="str">
        <f>VLOOKUP($F3098,类型描述及偏移量!$C:$H,5,FALSE)</f>
        <v>Yes</v>
      </c>
      <c r="Q3098" s="14" t="str">
        <f>VLOOKUP($F3098,类型描述及偏移量!$C:$H,6,FALSE)</f>
        <v>开启未到位报警</v>
      </c>
    </row>
    <row r="3099" hidden="1" spans="1:17">
      <c r="A3099" s="12" t="str">
        <f t="shared" si="538"/>
        <v>CHP3</v>
      </c>
      <c r="B3099" s="12" t="str">
        <f t="shared" si="539"/>
        <v>V2</v>
      </c>
      <c r="C3099" s="12" t="str">
        <f t="shared" si="540"/>
        <v>Close_ALM</v>
      </c>
      <c r="D3099" s="12" t="str">
        <f t="shared" si="541"/>
        <v>BP_Valve_var</v>
      </c>
      <c r="E3099" s="13" t="str">
        <f t="shared" si="533"/>
        <v>CHP3_V2_BP_Valve_var</v>
      </c>
      <c r="F3099" s="14" t="str">
        <f t="shared" si="534"/>
        <v>BP_Valve_var_Close_ALM</v>
      </c>
      <c r="G3099" s="10" t="str">
        <f t="shared" si="535"/>
        <v>CHP3_V2_Close_ALM</v>
      </c>
      <c r="H3099" s="10" t="str">
        <f>VLOOKUP(基本表格!E3099,起始地址定义!A:D,4,FALSE)&amp;" "&amp;Q3099</f>
        <v>3#刨片机刹车电磁阀  关闭未到位报警</v>
      </c>
      <c r="I3099" s="10" t="str">
        <f t="shared" si="536"/>
        <v>DB1302,X11.6</v>
      </c>
      <c r="J3099" s="13" t="str">
        <f>VLOOKUP(E3099,起始地址定义!A:D,2,FALSE)</f>
        <v>DB1302</v>
      </c>
      <c r="K3099" s="12" t="str">
        <f t="shared" si="537"/>
        <v>X11.6</v>
      </c>
      <c r="L3099" s="13">
        <f>VLOOKUP(E3099,起始地址定义!A:D,3,FALSE)</f>
        <v>10</v>
      </c>
      <c r="M3099" s="14">
        <f>VLOOKUP($F3099,类型描述及偏移量!$C:$H,2,FALSE)</f>
        <v>1.6</v>
      </c>
      <c r="N3099" s="14" t="str">
        <f>VLOOKUP($F3099,类型描述及偏移量!$C:$H,3,FALSE)</f>
        <v>离散</v>
      </c>
      <c r="O3099" s="14" t="str">
        <f>VLOOKUP($F3099,类型描述及偏移量!$C:$H,4,FALSE)</f>
        <v>On</v>
      </c>
      <c r="P3099" s="14" t="str">
        <f>VLOOKUP($F3099,类型描述及偏移量!$C:$H,5,FALSE)</f>
        <v>Yes</v>
      </c>
      <c r="Q3099" s="14" t="str">
        <f>VLOOKUP($F3099,类型描述及偏移量!$C:$H,6,FALSE)</f>
        <v>关闭未到位报警</v>
      </c>
    </row>
    <row r="3100" hidden="1" spans="1:17">
      <c r="A3100" s="12" t="str">
        <f t="shared" si="538"/>
        <v>CHP3</v>
      </c>
      <c r="B3100" s="12" t="str">
        <f t="shared" si="539"/>
        <v>V2</v>
      </c>
      <c r="C3100" s="12" t="str">
        <f t="shared" si="540"/>
        <v>Open_Delay</v>
      </c>
      <c r="D3100" s="12" t="str">
        <f t="shared" si="541"/>
        <v>BP_Valve_var</v>
      </c>
      <c r="E3100" s="13" t="str">
        <f t="shared" si="533"/>
        <v>CHP3_V2_BP_Valve_var</v>
      </c>
      <c r="F3100" s="14" t="str">
        <f t="shared" si="534"/>
        <v>BP_Valve_var_Open_Delay</v>
      </c>
      <c r="G3100" s="10" t="str">
        <f t="shared" si="535"/>
        <v>CHP3_V2_Open_Delay</v>
      </c>
      <c r="H3100" s="10" t="str">
        <f>VLOOKUP(基本表格!E3100,起始地址定义!A:D,4,FALSE)&amp;" "&amp;Q3100</f>
        <v>3#刨片机刹车电磁阀  阀开启延时(s)</v>
      </c>
      <c r="I3100" s="10" t="str">
        <f t="shared" si="536"/>
        <v>DB1302,INT14</v>
      </c>
      <c r="J3100" s="13" t="str">
        <f>VLOOKUP(E3100,起始地址定义!A:D,2,FALSE)</f>
        <v>DB1302</v>
      </c>
      <c r="K3100" s="12" t="str">
        <f t="shared" si="537"/>
        <v>INT14</v>
      </c>
      <c r="L3100" s="13">
        <f>VLOOKUP(E3100,起始地址定义!A:D,3,FALSE)</f>
        <v>10</v>
      </c>
      <c r="M3100" s="14">
        <f>VLOOKUP($F3100,类型描述及偏移量!$C:$H,2,FALSE)</f>
        <v>4</v>
      </c>
      <c r="N3100" s="14" t="str">
        <f>VLOOKUP($F3100,类型描述及偏移量!$C:$H,3,FALSE)</f>
        <v>整型</v>
      </c>
      <c r="O3100" s="14" t="str">
        <f>VLOOKUP($F3100,类型描述及偏移量!$C:$H,4,FALSE)</f>
        <v>None</v>
      </c>
      <c r="P3100" s="14" t="str">
        <f>VLOOKUP($F3100,类型描述及偏移量!$C:$H,5,FALSE)</f>
        <v>No</v>
      </c>
      <c r="Q3100" s="14" t="str">
        <f>VLOOKUP($F3100,类型描述及偏移量!$C:$H,6,FALSE)</f>
        <v>阀开启延时(s)</v>
      </c>
    </row>
    <row r="3101" hidden="1" spans="1:17">
      <c r="A3101" s="12" t="str">
        <f t="shared" si="538"/>
        <v>CHP3</v>
      </c>
      <c r="B3101" s="12" t="str">
        <f t="shared" si="539"/>
        <v>V2</v>
      </c>
      <c r="C3101" s="12" t="str">
        <f t="shared" si="540"/>
        <v>Close_Delay</v>
      </c>
      <c r="D3101" s="12" t="str">
        <f t="shared" si="541"/>
        <v>BP_Valve_var</v>
      </c>
      <c r="E3101" s="13" t="str">
        <f t="shared" si="533"/>
        <v>CHP3_V2_BP_Valve_var</v>
      </c>
      <c r="F3101" s="14" t="str">
        <f t="shared" si="534"/>
        <v>BP_Valve_var_Close_Delay</v>
      </c>
      <c r="G3101" s="10" t="str">
        <f t="shared" si="535"/>
        <v>CHP3_V2_Close_Delay</v>
      </c>
      <c r="H3101" s="10" t="str">
        <f>VLOOKUP(基本表格!E3101,起始地址定义!A:D,4,FALSE)&amp;" "&amp;Q3101</f>
        <v>3#刨片机刹车电磁阀  阀关闭延时(s)</v>
      </c>
      <c r="I3101" s="10" t="str">
        <f t="shared" si="536"/>
        <v>DB1302,INT16</v>
      </c>
      <c r="J3101" s="13" t="str">
        <f>VLOOKUP(E3101,起始地址定义!A:D,2,FALSE)</f>
        <v>DB1302</v>
      </c>
      <c r="K3101" s="12" t="str">
        <f t="shared" si="537"/>
        <v>INT16</v>
      </c>
      <c r="L3101" s="13">
        <f>VLOOKUP(E3101,起始地址定义!A:D,3,FALSE)</f>
        <v>10</v>
      </c>
      <c r="M3101" s="14">
        <f>VLOOKUP($F3101,类型描述及偏移量!$C:$H,2,FALSE)</f>
        <v>6</v>
      </c>
      <c r="N3101" s="14" t="str">
        <f>VLOOKUP($F3101,类型描述及偏移量!$C:$H,3,FALSE)</f>
        <v>整型</v>
      </c>
      <c r="O3101" s="14" t="str">
        <f>VLOOKUP($F3101,类型描述及偏移量!$C:$H,4,FALSE)</f>
        <v>None</v>
      </c>
      <c r="P3101" s="14" t="str">
        <f>VLOOKUP($F3101,类型描述及偏移量!$C:$H,5,FALSE)</f>
        <v>No</v>
      </c>
      <c r="Q3101" s="14" t="str">
        <f>VLOOKUP($F3101,类型描述及偏移量!$C:$H,6,FALSE)</f>
        <v>阀关闭延时(s)</v>
      </c>
    </row>
    <row r="3102" hidden="1" spans="1:17">
      <c r="A3102" s="12" t="str">
        <f t="shared" si="538"/>
        <v>CHP3</v>
      </c>
      <c r="B3102" s="12" t="str">
        <f t="shared" si="539"/>
        <v>V3</v>
      </c>
      <c r="C3102" s="12" t="str">
        <f t="shared" si="540"/>
        <v>Enable</v>
      </c>
      <c r="D3102" s="12" t="str">
        <f t="shared" si="541"/>
        <v>BP_Valve_var</v>
      </c>
      <c r="E3102" s="13" t="str">
        <f t="shared" si="533"/>
        <v>CHP3_V3_BP_Valve_var</v>
      </c>
      <c r="F3102" s="14" t="str">
        <f t="shared" si="534"/>
        <v>BP_Valve_var_Enable</v>
      </c>
      <c r="G3102" s="10" t="str">
        <f t="shared" si="535"/>
        <v>CHP3_V3_Enable</v>
      </c>
      <c r="H3102" s="10" t="str">
        <f>VLOOKUP(基本表格!E3102,起始地址定义!A:D,4,FALSE)&amp;" "&amp;Q3102</f>
        <v>3#刨片机电磁门锁电磁阀  使能</v>
      </c>
      <c r="I3102" s="10" t="str">
        <f t="shared" si="536"/>
        <v>DB1302,X20.0</v>
      </c>
      <c r="J3102" s="13" t="str">
        <f>VLOOKUP(E3102,起始地址定义!A:D,2,FALSE)</f>
        <v>DB1302</v>
      </c>
      <c r="K3102" s="12" t="str">
        <f t="shared" si="537"/>
        <v>X20.0</v>
      </c>
      <c r="L3102" s="13">
        <f>VLOOKUP(E3102,起始地址定义!A:D,3,FALSE)</f>
        <v>20</v>
      </c>
      <c r="M3102" s="14">
        <f>VLOOKUP($F3102,类型描述及偏移量!$C:$H,2,FALSE)</f>
        <v>0</v>
      </c>
      <c r="N3102" s="14" t="str">
        <f>VLOOKUP($F3102,类型描述及偏移量!$C:$H,3,FALSE)</f>
        <v>离散</v>
      </c>
      <c r="O3102" s="14" t="str">
        <f>VLOOKUP($F3102,类型描述及偏移量!$C:$H,4,FALSE)</f>
        <v>None</v>
      </c>
      <c r="P3102" s="14" t="str">
        <f>VLOOKUP($F3102,类型描述及偏移量!$C:$H,5,FALSE)</f>
        <v>No</v>
      </c>
      <c r="Q3102" s="14" t="str">
        <f>VLOOKUP($F3102,类型描述及偏移量!$C:$H,6,FALSE)</f>
        <v>使能</v>
      </c>
    </row>
    <row r="3103" hidden="1" spans="1:17">
      <c r="A3103" s="12" t="str">
        <f t="shared" si="538"/>
        <v>CHP3</v>
      </c>
      <c r="B3103" s="12" t="str">
        <f t="shared" si="539"/>
        <v>V3</v>
      </c>
      <c r="C3103" s="12" t="str">
        <f t="shared" si="540"/>
        <v>Auto_Status</v>
      </c>
      <c r="D3103" s="12" t="str">
        <f t="shared" si="541"/>
        <v>BP_Valve_var</v>
      </c>
      <c r="E3103" s="13" t="str">
        <f t="shared" si="533"/>
        <v>CHP3_V3_BP_Valve_var</v>
      </c>
      <c r="F3103" s="14" t="str">
        <f t="shared" si="534"/>
        <v>BP_Valve_var_Auto_Status</v>
      </c>
      <c r="G3103" s="10" t="str">
        <f t="shared" si="535"/>
        <v>CHP3_V3_Auto_Status</v>
      </c>
      <c r="H3103" s="10" t="str">
        <f>VLOOKUP(基本表格!E3103,起始地址定义!A:D,4,FALSE)&amp;" "&amp;Q3103</f>
        <v>3#刨片机电磁门锁电磁阀  手自动状态</v>
      </c>
      <c r="I3103" s="10" t="str">
        <f t="shared" si="536"/>
        <v>DB1302,X20.3</v>
      </c>
      <c r="J3103" s="13" t="str">
        <f>VLOOKUP(E3103,起始地址定义!A:D,2,FALSE)</f>
        <v>DB1302</v>
      </c>
      <c r="K3103" s="12" t="str">
        <f t="shared" si="537"/>
        <v>X20.3</v>
      </c>
      <c r="L3103" s="13">
        <f>VLOOKUP(E3103,起始地址定义!A:D,3,FALSE)</f>
        <v>20</v>
      </c>
      <c r="M3103" s="14">
        <f>VLOOKUP($F3103,类型描述及偏移量!$C:$H,2,FALSE)</f>
        <v>0.3</v>
      </c>
      <c r="N3103" s="14" t="str">
        <f>VLOOKUP($F3103,类型描述及偏移量!$C:$H,3,FALSE)</f>
        <v>离散</v>
      </c>
      <c r="O3103" s="14" t="str">
        <f>VLOOKUP($F3103,类型描述及偏移量!$C:$H,4,FALSE)</f>
        <v>None</v>
      </c>
      <c r="P3103" s="14" t="str">
        <f>VLOOKUP($F3103,类型描述及偏移量!$C:$H,5,FALSE)</f>
        <v>Yes</v>
      </c>
      <c r="Q3103" s="14" t="str">
        <f>VLOOKUP($F3103,类型描述及偏移量!$C:$H,6,FALSE)</f>
        <v>手自动状态</v>
      </c>
    </row>
    <row r="3104" hidden="1" spans="1:17">
      <c r="A3104" s="12" t="str">
        <f t="shared" si="538"/>
        <v>CHP3</v>
      </c>
      <c r="B3104" s="12" t="str">
        <f t="shared" si="539"/>
        <v>V3</v>
      </c>
      <c r="C3104" s="12" t="str">
        <f t="shared" si="540"/>
        <v>ON_HMI</v>
      </c>
      <c r="D3104" s="12" t="str">
        <f t="shared" si="541"/>
        <v>BP_Valve_var</v>
      </c>
      <c r="E3104" s="13" t="str">
        <f t="shared" si="533"/>
        <v>CHP3_V3_BP_Valve_var</v>
      </c>
      <c r="F3104" s="14" t="str">
        <f t="shared" si="534"/>
        <v>BP_Valve_var_ON_HMI</v>
      </c>
      <c r="G3104" s="10" t="str">
        <f t="shared" si="535"/>
        <v>CHP3_V3_ON_HMI</v>
      </c>
      <c r="H3104" s="10" t="str">
        <f>VLOOKUP(基本表格!E3104,起始地址定义!A:D,4,FALSE)&amp;" "&amp;Q3104</f>
        <v>3#刨片机电磁门锁电磁阀  开启</v>
      </c>
      <c r="I3104" s="10" t="str">
        <f t="shared" si="536"/>
        <v>DB1302,X20.6</v>
      </c>
      <c r="J3104" s="13" t="str">
        <f>VLOOKUP(E3104,起始地址定义!A:D,2,FALSE)</f>
        <v>DB1302</v>
      </c>
      <c r="K3104" s="12" t="str">
        <f t="shared" si="537"/>
        <v>X20.6</v>
      </c>
      <c r="L3104" s="13">
        <f>VLOOKUP(E3104,起始地址定义!A:D,3,FALSE)</f>
        <v>20</v>
      </c>
      <c r="M3104" s="14">
        <f>VLOOKUP($F3104,类型描述及偏移量!$C:$H,2,FALSE)</f>
        <v>0.6</v>
      </c>
      <c r="N3104" s="14" t="str">
        <f>VLOOKUP($F3104,类型描述及偏移量!$C:$H,3,FALSE)</f>
        <v>离散</v>
      </c>
      <c r="O3104" s="14" t="str">
        <f>VLOOKUP($F3104,类型描述及偏移量!$C:$H,4,FALSE)</f>
        <v>None</v>
      </c>
      <c r="P3104" s="14" t="str">
        <f>VLOOKUP($F3104,类型描述及偏移量!$C:$H,5,FALSE)</f>
        <v>No</v>
      </c>
      <c r="Q3104" s="14" t="str">
        <f>VLOOKUP($F3104,类型描述及偏移量!$C:$H,6,FALSE)</f>
        <v>开启</v>
      </c>
    </row>
    <row r="3105" hidden="1" spans="1:17">
      <c r="A3105" s="12" t="str">
        <f t="shared" si="538"/>
        <v>CHP3</v>
      </c>
      <c r="B3105" s="12" t="str">
        <f t="shared" si="539"/>
        <v>V3</v>
      </c>
      <c r="C3105" s="12" t="str">
        <f t="shared" si="540"/>
        <v>OFF_HMI</v>
      </c>
      <c r="D3105" s="12" t="str">
        <f t="shared" si="541"/>
        <v>BP_Valve_var</v>
      </c>
      <c r="E3105" s="13" t="str">
        <f t="shared" si="533"/>
        <v>CHP3_V3_BP_Valve_var</v>
      </c>
      <c r="F3105" s="14" t="str">
        <f t="shared" si="534"/>
        <v>BP_Valve_var_OFF_HMI</v>
      </c>
      <c r="G3105" s="10" t="str">
        <f t="shared" si="535"/>
        <v>CHP3_V3_OFF_HMI</v>
      </c>
      <c r="H3105" s="10" t="str">
        <f>VLOOKUP(基本表格!E3105,起始地址定义!A:D,4,FALSE)&amp;" "&amp;Q3105</f>
        <v>3#刨片机电磁门锁电磁阀  关闭</v>
      </c>
      <c r="I3105" s="10" t="str">
        <f t="shared" si="536"/>
        <v>DB1302,X20.7</v>
      </c>
      <c r="J3105" s="13" t="str">
        <f>VLOOKUP(E3105,起始地址定义!A:D,2,FALSE)</f>
        <v>DB1302</v>
      </c>
      <c r="K3105" s="12" t="str">
        <f t="shared" si="537"/>
        <v>X20.7</v>
      </c>
      <c r="L3105" s="13">
        <f>VLOOKUP(E3105,起始地址定义!A:D,3,FALSE)</f>
        <v>20</v>
      </c>
      <c r="M3105" s="14">
        <f>VLOOKUP($F3105,类型描述及偏移量!$C:$H,2,FALSE)</f>
        <v>0.7</v>
      </c>
      <c r="N3105" s="14" t="str">
        <f>VLOOKUP($F3105,类型描述及偏移量!$C:$H,3,FALSE)</f>
        <v>离散</v>
      </c>
      <c r="O3105" s="14" t="str">
        <f>VLOOKUP($F3105,类型描述及偏移量!$C:$H,4,FALSE)</f>
        <v>None</v>
      </c>
      <c r="P3105" s="14" t="str">
        <f>VLOOKUP($F3105,类型描述及偏移量!$C:$H,5,FALSE)</f>
        <v>No</v>
      </c>
      <c r="Q3105" s="14" t="str">
        <f>VLOOKUP($F3105,类型描述及偏移量!$C:$H,6,FALSE)</f>
        <v>关闭</v>
      </c>
    </row>
    <row r="3106" hidden="1" spans="1:17">
      <c r="A3106" s="12" t="str">
        <f t="shared" si="538"/>
        <v>CHP3</v>
      </c>
      <c r="B3106" s="12" t="str">
        <f t="shared" si="539"/>
        <v>V3</v>
      </c>
      <c r="C3106" s="12" t="str">
        <f t="shared" si="540"/>
        <v>Status</v>
      </c>
      <c r="D3106" s="12" t="str">
        <f t="shared" si="541"/>
        <v>BP_Valve_var</v>
      </c>
      <c r="E3106" s="13" t="str">
        <f t="shared" si="533"/>
        <v>CHP3_V3_BP_Valve_var</v>
      </c>
      <c r="F3106" s="14" t="str">
        <f t="shared" si="534"/>
        <v>BP_Valve_var_Status</v>
      </c>
      <c r="G3106" s="10" t="str">
        <f t="shared" si="535"/>
        <v>CHP3_V3_Status</v>
      </c>
      <c r="H3106" s="10" t="str">
        <f>VLOOKUP(基本表格!E3106,起始地址定义!A:D,4,FALSE)&amp;" "&amp;Q3106</f>
        <v>3#刨片机电磁门锁电磁阀  状态</v>
      </c>
      <c r="I3106" s="10" t="str">
        <f t="shared" si="536"/>
        <v>DB1302,X21.0</v>
      </c>
      <c r="J3106" s="13" t="str">
        <f>VLOOKUP(E3106,起始地址定义!A:D,2,FALSE)</f>
        <v>DB1302</v>
      </c>
      <c r="K3106" s="12" t="str">
        <f t="shared" si="537"/>
        <v>X21.0</v>
      </c>
      <c r="L3106" s="13">
        <f>VLOOKUP(E3106,起始地址定义!A:D,3,FALSE)</f>
        <v>20</v>
      </c>
      <c r="M3106" s="14">
        <f>VLOOKUP($F3106,类型描述及偏移量!$C:$H,2,FALSE)</f>
        <v>1</v>
      </c>
      <c r="N3106" s="14" t="str">
        <f>VLOOKUP($F3106,类型描述及偏移量!$C:$H,3,FALSE)</f>
        <v>离散</v>
      </c>
      <c r="O3106" s="14" t="str">
        <f>VLOOKUP($F3106,类型描述及偏移量!$C:$H,4,FALSE)</f>
        <v>None</v>
      </c>
      <c r="P3106" s="14" t="str">
        <f>VLOOKUP($F3106,类型描述及偏移量!$C:$H,5,FALSE)</f>
        <v>Yes</v>
      </c>
      <c r="Q3106" s="14" t="str">
        <f>VLOOKUP($F3106,类型描述及偏移量!$C:$H,6,FALSE)</f>
        <v>状态</v>
      </c>
    </row>
    <row r="3107" hidden="1" spans="1:17">
      <c r="A3107" s="12" t="str">
        <f t="shared" si="538"/>
        <v>CHP3</v>
      </c>
      <c r="B3107" s="12" t="str">
        <f t="shared" si="539"/>
        <v>V3</v>
      </c>
      <c r="C3107" s="12" t="str">
        <f t="shared" si="540"/>
        <v>OpenOK</v>
      </c>
      <c r="D3107" s="12" t="str">
        <f t="shared" si="541"/>
        <v>BP_Valve_var</v>
      </c>
      <c r="E3107" s="13" t="str">
        <f t="shared" si="533"/>
        <v>CHP3_V3_BP_Valve_var</v>
      </c>
      <c r="F3107" s="14" t="str">
        <f t="shared" si="534"/>
        <v>BP_Valve_var_OpenOK</v>
      </c>
      <c r="G3107" s="10" t="str">
        <f t="shared" si="535"/>
        <v>CHP3_V3_OpenOK</v>
      </c>
      <c r="H3107" s="10" t="str">
        <f>VLOOKUP(基本表格!E3107,起始地址定义!A:D,4,FALSE)&amp;" "&amp;Q3107</f>
        <v>3#刨片机电磁门锁电磁阀  开启到位_状态</v>
      </c>
      <c r="I3107" s="10" t="str">
        <f t="shared" si="536"/>
        <v>DB1302,X21.1</v>
      </c>
      <c r="J3107" s="13" t="str">
        <f>VLOOKUP(E3107,起始地址定义!A:D,2,FALSE)</f>
        <v>DB1302</v>
      </c>
      <c r="K3107" s="12" t="str">
        <f t="shared" si="537"/>
        <v>X21.1</v>
      </c>
      <c r="L3107" s="13">
        <f>VLOOKUP(E3107,起始地址定义!A:D,3,FALSE)</f>
        <v>20</v>
      </c>
      <c r="M3107" s="14">
        <f>VLOOKUP($F3107,类型描述及偏移量!$C:$H,2,FALSE)</f>
        <v>1.1</v>
      </c>
      <c r="N3107" s="14" t="str">
        <f>VLOOKUP($F3107,类型描述及偏移量!$C:$H,3,FALSE)</f>
        <v>离散</v>
      </c>
      <c r="O3107" s="14" t="str">
        <f>VLOOKUP($F3107,类型描述及偏移量!$C:$H,4,FALSE)</f>
        <v>None</v>
      </c>
      <c r="P3107" s="14" t="str">
        <f>VLOOKUP($F3107,类型描述及偏移量!$C:$H,5,FALSE)</f>
        <v>Yes</v>
      </c>
      <c r="Q3107" s="14" t="str">
        <f>VLOOKUP($F3107,类型描述及偏移量!$C:$H,6,FALSE)</f>
        <v>开启到位_状态</v>
      </c>
    </row>
    <row r="3108" hidden="1" spans="1:17">
      <c r="A3108" s="12" t="str">
        <f t="shared" si="538"/>
        <v>CHP3</v>
      </c>
      <c r="B3108" s="12" t="str">
        <f t="shared" si="539"/>
        <v>V3</v>
      </c>
      <c r="C3108" s="12" t="str">
        <f t="shared" si="540"/>
        <v>CloseOK</v>
      </c>
      <c r="D3108" s="12" t="str">
        <f t="shared" si="541"/>
        <v>BP_Valve_var</v>
      </c>
      <c r="E3108" s="13" t="str">
        <f t="shared" si="533"/>
        <v>CHP3_V3_BP_Valve_var</v>
      </c>
      <c r="F3108" s="14" t="str">
        <f t="shared" si="534"/>
        <v>BP_Valve_var_CloseOK</v>
      </c>
      <c r="G3108" s="10" t="str">
        <f t="shared" si="535"/>
        <v>CHP3_V3_CloseOK</v>
      </c>
      <c r="H3108" s="10" t="str">
        <f>VLOOKUP(基本表格!E3108,起始地址定义!A:D,4,FALSE)&amp;" "&amp;Q3108</f>
        <v>3#刨片机电磁门锁电磁阀  关闭到位_状态</v>
      </c>
      <c r="I3108" s="10" t="str">
        <f t="shared" si="536"/>
        <v>DB1302,X21.2</v>
      </c>
      <c r="J3108" s="13" t="str">
        <f>VLOOKUP(E3108,起始地址定义!A:D,2,FALSE)</f>
        <v>DB1302</v>
      </c>
      <c r="K3108" s="12" t="str">
        <f t="shared" si="537"/>
        <v>X21.2</v>
      </c>
      <c r="L3108" s="13">
        <f>VLOOKUP(E3108,起始地址定义!A:D,3,FALSE)</f>
        <v>20</v>
      </c>
      <c r="M3108" s="14">
        <f>VLOOKUP($F3108,类型描述及偏移量!$C:$H,2,FALSE)</f>
        <v>1.2</v>
      </c>
      <c r="N3108" s="14" t="str">
        <f>VLOOKUP($F3108,类型描述及偏移量!$C:$H,3,FALSE)</f>
        <v>离散</v>
      </c>
      <c r="O3108" s="14" t="str">
        <f>VLOOKUP($F3108,类型描述及偏移量!$C:$H,4,FALSE)</f>
        <v>None</v>
      </c>
      <c r="P3108" s="14" t="str">
        <f>VLOOKUP($F3108,类型描述及偏移量!$C:$H,5,FALSE)</f>
        <v>Yes</v>
      </c>
      <c r="Q3108" s="14" t="str">
        <f>VLOOKUP($F3108,类型描述及偏移量!$C:$H,6,FALSE)</f>
        <v>关闭到位_状态</v>
      </c>
    </row>
    <row r="3109" hidden="1" spans="1:17">
      <c r="A3109" s="12" t="str">
        <f t="shared" si="538"/>
        <v>CHP3</v>
      </c>
      <c r="B3109" s="12" t="str">
        <f t="shared" si="539"/>
        <v>V3</v>
      </c>
      <c r="C3109" s="12" t="str">
        <f t="shared" si="540"/>
        <v>Open_ALM</v>
      </c>
      <c r="D3109" s="12" t="str">
        <f t="shared" si="541"/>
        <v>BP_Valve_var</v>
      </c>
      <c r="E3109" s="13" t="str">
        <f t="shared" si="533"/>
        <v>CHP3_V3_BP_Valve_var</v>
      </c>
      <c r="F3109" s="14" t="str">
        <f t="shared" si="534"/>
        <v>BP_Valve_var_Open_ALM</v>
      </c>
      <c r="G3109" s="10" t="str">
        <f t="shared" si="535"/>
        <v>CHP3_V3_Open_ALM</v>
      </c>
      <c r="H3109" s="10" t="str">
        <f>VLOOKUP(基本表格!E3109,起始地址定义!A:D,4,FALSE)&amp;" "&amp;Q3109</f>
        <v>3#刨片机电磁门锁电磁阀  开启未到位报警</v>
      </c>
      <c r="I3109" s="10" t="str">
        <f t="shared" si="536"/>
        <v>DB1302,X21.5</v>
      </c>
      <c r="J3109" s="13" t="str">
        <f>VLOOKUP(E3109,起始地址定义!A:D,2,FALSE)</f>
        <v>DB1302</v>
      </c>
      <c r="K3109" s="12" t="str">
        <f t="shared" si="537"/>
        <v>X21.5</v>
      </c>
      <c r="L3109" s="13">
        <f>VLOOKUP(E3109,起始地址定义!A:D,3,FALSE)</f>
        <v>20</v>
      </c>
      <c r="M3109" s="14">
        <f>VLOOKUP($F3109,类型描述及偏移量!$C:$H,2,FALSE)</f>
        <v>1.5</v>
      </c>
      <c r="N3109" s="14" t="str">
        <f>VLOOKUP($F3109,类型描述及偏移量!$C:$H,3,FALSE)</f>
        <v>离散</v>
      </c>
      <c r="O3109" s="14" t="str">
        <f>VLOOKUP($F3109,类型描述及偏移量!$C:$H,4,FALSE)</f>
        <v>On</v>
      </c>
      <c r="P3109" s="14" t="str">
        <f>VLOOKUP($F3109,类型描述及偏移量!$C:$H,5,FALSE)</f>
        <v>Yes</v>
      </c>
      <c r="Q3109" s="14" t="str">
        <f>VLOOKUP($F3109,类型描述及偏移量!$C:$H,6,FALSE)</f>
        <v>开启未到位报警</v>
      </c>
    </row>
    <row r="3110" hidden="1" spans="1:17">
      <c r="A3110" s="12" t="str">
        <f t="shared" si="538"/>
        <v>CHP3</v>
      </c>
      <c r="B3110" s="12" t="str">
        <f t="shared" si="539"/>
        <v>V3</v>
      </c>
      <c r="C3110" s="12" t="str">
        <f t="shared" si="540"/>
        <v>Close_ALM</v>
      </c>
      <c r="D3110" s="12" t="str">
        <f t="shared" si="541"/>
        <v>BP_Valve_var</v>
      </c>
      <c r="E3110" s="13" t="str">
        <f t="shared" si="533"/>
        <v>CHP3_V3_BP_Valve_var</v>
      </c>
      <c r="F3110" s="14" t="str">
        <f t="shared" si="534"/>
        <v>BP_Valve_var_Close_ALM</v>
      </c>
      <c r="G3110" s="10" t="str">
        <f t="shared" si="535"/>
        <v>CHP3_V3_Close_ALM</v>
      </c>
      <c r="H3110" s="10" t="str">
        <f>VLOOKUP(基本表格!E3110,起始地址定义!A:D,4,FALSE)&amp;" "&amp;Q3110</f>
        <v>3#刨片机电磁门锁电磁阀  关闭未到位报警</v>
      </c>
      <c r="I3110" s="10" t="str">
        <f t="shared" si="536"/>
        <v>DB1302,X21.6</v>
      </c>
      <c r="J3110" s="13" t="str">
        <f>VLOOKUP(E3110,起始地址定义!A:D,2,FALSE)</f>
        <v>DB1302</v>
      </c>
      <c r="K3110" s="12" t="str">
        <f t="shared" si="537"/>
        <v>X21.6</v>
      </c>
      <c r="L3110" s="13">
        <f>VLOOKUP(E3110,起始地址定义!A:D,3,FALSE)</f>
        <v>20</v>
      </c>
      <c r="M3110" s="14">
        <f>VLOOKUP($F3110,类型描述及偏移量!$C:$H,2,FALSE)</f>
        <v>1.6</v>
      </c>
      <c r="N3110" s="14" t="str">
        <f>VLOOKUP($F3110,类型描述及偏移量!$C:$H,3,FALSE)</f>
        <v>离散</v>
      </c>
      <c r="O3110" s="14" t="str">
        <f>VLOOKUP($F3110,类型描述及偏移量!$C:$H,4,FALSE)</f>
        <v>On</v>
      </c>
      <c r="P3110" s="14" t="str">
        <f>VLOOKUP($F3110,类型描述及偏移量!$C:$H,5,FALSE)</f>
        <v>Yes</v>
      </c>
      <c r="Q3110" s="14" t="str">
        <f>VLOOKUP($F3110,类型描述及偏移量!$C:$H,6,FALSE)</f>
        <v>关闭未到位报警</v>
      </c>
    </row>
    <row r="3111" hidden="1" spans="1:17">
      <c r="A3111" s="12" t="str">
        <f t="shared" si="538"/>
        <v>CHP3</v>
      </c>
      <c r="B3111" s="12" t="str">
        <f t="shared" si="539"/>
        <v>V3</v>
      </c>
      <c r="C3111" s="12" t="str">
        <f t="shared" si="540"/>
        <v>Open_Delay</v>
      </c>
      <c r="D3111" s="12" t="str">
        <f t="shared" si="541"/>
        <v>BP_Valve_var</v>
      </c>
      <c r="E3111" s="13" t="str">
        <f t="shared" si="533"/>
        <v>CHP3_V3_BP_Valve_var</v>
      </c>
      <c r="F3111" s="14" t="str">
        <f t="shared" si="534"/>
        <v>BP_Valve_var_Open_Delay</v>
      </c>
      <c r="G3111" s="10" t="str">
        <f t="shared" si="535"/>
        <v>CHP3_V3_Open_Delay</v>
      </c>
      <c r="H3111" s="10" t="str">
        <f>VLOOKUP(基本表格!E3111,起始地址定义!A:D,4,FALSE)&amp;" "&amp;Q3111</f>
        <v>3#刨片机电磁门锁电磁阀  阀开启延时(s)</v>
      </c>
      <c r="I3111" s="10" t="str">
        <f t="shared" si="536"/>
        <v>DB1302,INT24</v>
      </c>
      <c r="J3111" s="13" t="str">
        <f>VLOOKUP(E3111,起始地址定义!A:D,2,FALSE)</f>
        <v>DB1302</v>
      </c>
      <c r="K3111" s="12" t="str">
        <f t="shared" si="537"/>
        <v>INT24</v>
      </c>
      <c r="L3111" s="13">
        <f>VLOOKUP(E3111,起始地址定义!A:D,3,FALSE)</f>
        <v>20</v>
      </c>
      <c r="M3111" s="14">
        <f>VLOOKUP($F3111,类型描述及偏移量!$C:$H,2,FALSE)</f>
        <v>4</v>
      </c>
      <c r="N3111" s="14" t="str">
        <f>VLOOKUP($F3111,类型描述及偏移量!$C:$H,3,FALSE)</f>
        <v>整型</v>
      </c>
      <c r="O3111" s="14" t="str">
        <f>VLOOKUP($F3111,类型描述及偏移量!$C:$H,4,FALSE)</f>
        <v>None</v>
      </c>
      <c r="P3111" s="14" t="str">
        <f>VLOOKUP($F3111,类型描述及偏移量!$C:$H,5,FALSE)</f>
        <v>No</v>
      </c>
      <c r="Q3111" s="14" t="str">
        <f>VLOOKUP($F3111,类型描述及偏移量!$C:$H,6,FALSE)</f>
        <v>阀开启延时(s)</v>
      </c>
    </row>
    <row r="3112" hidden="1" spans="1:17">
      <c r="A3112" s="12" t="str">
        <f t="shared" si="538"/>
        <v>CHP3</v>
      </c>
      <c r="B3112" s="12" t="str">
        <f t="shared" si="539"/>
        <v>V3</v>
      </c>
      <c r="C3112" s="12" t="str">
        <f t="shared" si="540"/>
        <v>Close_Delay</v>
      </c>
      <c r="D3112" s="12" t="str">
        <f t="shared" si="541"/>
        <v>BP_Valve_var</v>
      </c>
      <c r="E3112" s="13" t="str">
        <f t="shared" si="533"/>
        <v>CHP3_V3_BP_Valve_var</v>
      </c>
      <c r="F3112" s="14" t="str">
        <f t="shared" si="534"/>
        <v>BP_Valve_var_Close_Delay</v>
      </c>
      <c r="G3112" s="10" t="str">
        <f t="shared" si="535"/>
        <v>CHP3_V3_Close_Delay</v>
      </c>
      <c r="H3112" s="10" t="str">
        <f>VLOOKUP(基本表格!E3112,起始地址定义!A:D,4,FALSE)&amp;" "&amp;Q3112</f>
        <v>3#刨片机电磁门锁电磁阀  阀关闭延时(s)</v>
      </c>
      <c r="I3112" s="10" t="str">
        <f t="shared" si="536"/>
        <v>DB1302,INT26</v>
      </c>
      <c r="J3112" s="13" t="str">
        <f>VLOOKUP(E3112,起始地址定义!A:D,2,FALSE)</f>
        <v>DB1302</v>
      </c>
      <c r="K3112" s="12" t="str">
        <f t="shared" si="537"/>
        <v>INT26</v>
      </c>
      <c r="L3112" s="13">
        <f>VLOOKUP(E3112,起始地址定义!A:D,3,FALSE)</f>
        <v>20</v>
      </c>
      <c r="M3112" s="14">
        <f>VLOOKUP($F3112,类型描述及偏移量!$C:$H,2,FALSE)</f>
        <v>6</v>
      </c>
      <c r="N3112" s="14" t="str">
        <f>VLOOKUP($F3112,类型描述及偏移量!$C:$H,3,FALSE)</f>
        <v>整型</v>
      </c>
      <c r="O3112" s="14" t="str">
        <f>VLOOKUP($F3112,类型描述及偏移量!$C:$H,4,FALSE)</f>
        <v>None</v>
      </c>
      <c r="P3112" s="14" t="str">
        <f>VLOOKUP($F3112,类型描述及偏移量!$C:$H,5,FALSE)</f>
        <v>No</v>
      </c>
      <c r="Q3112" s="14" t="str">
        <f>VLOOKUP($F3112,类型描述及偏移量!$C:$H,6,FALSE)</f>
        <v>阀关闭延时(s)</v>
      </c>
    </row>
    <row r="3113" hidden="1" spans="1:17">
      <c r="A3113" s="12" t="str">
        <f t="shared" si="538"/>
        <v>CHP3</v>
      </c>
      <c r="B3113" s="12" t="str">
        <f t="shared" si="539"/>
        <v>V4</v>
      </c>
      <c r="C3113" s="12" t="str">
        <f t="shared" si="540"/>
        <v>Enable</v>
      </c>
      <c r="D3113" s="12" t="str">
        <f t="shared" si="541"/>
        <v>BP_Valve_var</v>
      </c>
      <c r="E3113" s="13" t="str">
        <f t="shared" si="533"/>
        <v>CHP3_V4_BP_Valve_var</v>
      </c>
      <c r="F3113" s="14" t="str">
        <f t="shared" si="534"/>
        <v>BP_Valve_var_Enable</v>
      </c>
      <c r="G3113" s="10" t="str">
        <f t="shared" si="535"/>
        <v>CHP3_V4_Enable</v>
      </c>
      <c r="H3113" s="10" t="str">
        <f>VLOOKUP(基本表格!E3113,起始地址定义!A:D,4,FALSE)&amp;" "&amp;Q3113</f>
        <v>3#刨片机油缸锁  使能</v>
      </c>
      <c r="I3113" s="10" t="str">
        <f t="shared" si="536"/>
        <v>DB1302,X30.0</v>
      </c>
      <c r="J3113" s="13" t="str">
        <f>VLOOKUP(E3113,起始地址定义!A:D,2,FALSE)</f>
        <v>DB1302</v>
      </c>
      <c r="K3113" s="12" t="str">
        <f t="shared" si="537"/>
        <v>X30.0</v>
      </c>
      <c r="L3113" s="13">
        <f>VLOOKUP(E3113,起始地址定义!A:D,3,FALSE)</f>
        <v>30</v>
      </c>
      <c r="M3113" s="14">
        <f>VLOOKUP($F3113,类型描述及偏移量!$C:$H,2,FALSE)</f>
        <v>0</v>
      </c>
      <c r="N3113" s="14" t="str">
        <f>VLOOKUP($F3113,类型描述及偏移量!$C:$H,3,FALSE)</f>
        <v>离散</v>
      </c>
      <c r="O3113" s="14" t="str">
        <f>VLOOKUP($F3113,类型描述及偏移量!$C:$H,4,FALSE)</f>
        <v>None</v>
      </c>
      <c r="P3113" s="14" t="str">
        <f>VLOOKUP($F3113,类型描述及偏移量!$C:$H,5,FALSE)</f>
        <v>No</v>
      </c>
      <c r="Q3113" s="14" t="str">
        <f>VLOOKUP($F3113,类型描述及偏移量!$C:$H,6,FALSE)</f>
        <v>使能</v>
      </c>
    </row>
    <row r="3114" hidden="1" spans="1:17">
      <c r="A3114" s="12" t="str">
        <f t="shared" si="538"/>
        <v>CHP3</v>
      </c>
      <c r="B3114" s="12" t="str">
        <f t="shared" si="539"/>
        <v>V4</v>
      </c>
      <c r="C3114" s="12" t="str">
        <f t="shared" si="540"/>
        <v>Auto_Status</v>
      </c>
      <c r="D3114" s="12" t="str">
        <f t="shared" si="541"/>
        <v>BP_Valve_var</v>
      </c>
      <c r="E3114" s="13" t="str">
        <f t="shared" si="533"/>
        <v>CHP3_V4_BP_Valve_var</v>
      </c>
      <c r="F3114" s="14" t="str">
        <f t="shared" si="534"/>
        <v>BP_Valve_var_Auto_Status</v>
      </c>
      <c r="G3114" s="10" t="str">
        <f t="shared" si="535"/>
        <v>CHP3_V4_Auto_Status</v>
      </c>
      <c r="H3114" s="10" t="str">
        <f>VLOOKUP(基本表格!E3114,起始地址定义!A:D,4,FALSE)&amp;" "&amp;Q3114</f>
        <v>3#刨片机油缸锁  手自动状态</v>
      </c>
      <c r="I3114" s="10" t="str">
        <f t="shared" si="536"/>
        <v>DB1302,X30.3</v>
      </c>
      <c r="J3114" s="13" t="str">
        <f>VLOOKUP(E3114,起始地址定义!A:D,2,FALSE)</f>
        <v>DB1302</v>
      </c>
      <c r="K3114" s="12" t="str">
        <f t="shared" si="537"/>
        <v>X30.3</v>
      </c>
      <c r="L3114" s="13">
        <f>VLOOKUP(E3114,起始地址定义!A:D,3,FALSE)</f>
        <v>30</v>
      </c>
      <c r="M3114" s="14">
        <f>VLOOKUP($F3114,类型描述及偏移量!$C:$H,2,FALSE)</f>
        <v>0.3</v>
      </c>
      <c r="N3114" s="14" t="str">
        <f>VLOOKUP($F3114,类型描述及偏移量!$C:$H,3,FALSE)</f>
        <v>离散</v>
      </c>
      <c r="O3114" s="14" t="str">
        <f>VLOOKUP($F3114,类型描述及偏移量!$C:$H,4,FALSE)</f>
        <v>None</v>
      </c>
      <c r="P3114" s="14" t="str">
        <f>VLOOKUP($F3114,类型描述及偏移量!$C:$H,5,FALSE)</f>
        <v>Yes</v>
      </c>
      <c r="Q3114" s="14" t="str">
        <f>VLOOKUP($F3114,类型描述及偏移量!$C:$H,6,FALSE)</f>
        <v>手自动状态</v>
      </c>
    </row>
    <row r="3115" hidden="1" spans="1:17">
      <c r="A3115" s="12" t="str">
        <f t="shared" si="538"/>
        <v>CHP3</v>
      </c>
      <c r="B3115" s="12" t="str">
        <f t="shared" si="539"/>
        <v>V4</v>
      </c>
      <c r="C3115" s="12" t="str">
        <f t="shared" si="540"/>
        <v>ON_HMI</v>
      </c>
      <c r="D3115" s="12" t="str">
        <f t="shared" si="541"/>
        <v>BP_Valve_var</v>
      </c>
      <c r="E3115" s="13" t="str">
        <f t="shared" si="533"/>
        <v>CHP3_V4_BP_Valve_var</v>
      </c>
      <c r="F3115" s="14" t="str">
        <f t="shared" si="534"/>
        <v>BP_Valve_var_ON_HMI</v>
      </c>
      <c r="G3115" s="10" t="str">
        <f t="shared" si="535"/>
        <v>CHP3_V4_ON_HMI</v>
      </c>
      <c r="H3115" s="10" t="str">
        <f>VLOOKUP(基本表格!E3115,起始地址定义!A:D,4,FALSE)&amp;" "&amp;Q3115</f>
        <v>3#刨片机油缸锁  开启</v>
      </c>
      <c r="I3115" s="10" t="str">
        <f t="shared" si="536"/>
        <v>DB1302,X30.6</v>
      </c>
      <c r="J3115" s="13" t="str">
        <f>VLOOKUP(E3115,起始地址定义!A:D,2,FALSE)</f>
        <v>DB1302</v>
      </c>
      <c r="K3115" s="12" t="str">
        <f t="shared" si="537"/>
        <v>X30.6</v>
      </c>
      <c r="L3115" s="13">
        <f>VLOOKUP(E3115,起始地址定义!A:D,3,FALSE)</f>
        <v>30</v>
      </c>
      <c r="M3115" s="14">
        <f>VLOOKUP($F3115,类型描述及偏移量!$C:$H,2,FALSE)</f>
        <v>0.6</v>
      </c>
      <c r="N3115" s="14" t="str">
        <f>VLOOKUP($F3115,类型描述及偏移量!$C:$H,3,FALSE)</f>
        <v>离散</v>
      </c>
      <c r="O3115" s="14" t="str">
        <f>VLOOKUP($F3115,类型描述及偏移量!$C:$H,4,FALSE)</f>
        <v>None</v>
      </c>
      <c r="P3115" s="14" t="str">
        <f>VLOOKUP($F3115,类型描述及偏移量!$C:$H,5,FALSE)</f>
        <v>No</v>
      </c>
      <c r="Q3115" s="14" t="str">
        <f>VLOOKUP($F3115,类型描述及偏移量!$C:$H,6,FALSE)</f>
        <v>开启</v>
      </c>
    </row>
    <row r="3116" hidden="1" spans="1:17">
      <c r="A3116" s="12" t="str">
        <f t="shared" si="538"/>
        <v>CHP3</v>
      </c>
      <c r="B3116" s="12" t="str">
        <f t="shared" si="539"/>
        <v>V4</v>
      </c>
      <c r="C3116" s="12" t="str">
        <f t="shared" si="540"/>
        <v>OFF_HMI</v>
      </c>
      <c r="D3116" s="12" t="str">
        <f t="shared" si="541"/>
        <v>BP_Valve_var</v>
      </c>
      <c r="E3116" s="13" t="str">
        <f t="shared" si="533"/>
        <v>CHP3_V4_BP_Valve_var</v>
      </c>
      <c r="F3116" s="14" t="str">
        <f t="shared" si="534"/>
        <v>BP_Valve_var_OFF_HMI</v>
      </c>
      <c r="G3116" s="10" t="str">
        <f t="shared" si="535"/>
        <v>CHP3_V4_OFF_HMI</v>
      </c>
      <c r="H3116" s="10" t="str">
        <f>VLOOKUP(基本表格!E3116,起始地址定义!A:D,4,FALSE)&amp;" "&amp;Q3116</f>
        <v>3#刨片机油缸锁  关闭</v>
      </c>
      <c r="I3116" s="10" t="str">
        <f t="shared" si="536"/>
        <v>DB1302,X30.7</v>
      </c>
      <c r="J3116" s="13" t="str">
        <f>VLOOKUP(E3116,起始地址定义!A:D,2,FALSE)</f>
        <v>DB1302</v>
      </c>
      <c r="K3116" s="12" t="str">
        <f t="shared" si="537"/>
        <v>X30.7</v>
      </c>
      <c r="L3116" s="13">
        <f>VLOOKUP(E3116,起始地址定义!A:D,3,FALSE)</f>
        <v>30</v>
      </c>
      <c r="M3116" s="14">
        <f>VLOOKUP($F3116,类型描述及偏移量!$C:$H,2,FALSE)</f>
        <v>0.7</v>
      </c>
      <c r="N3116" s="14" t="str">
        <f>VLOOKUP($F3116,类型描述及偏移量!$C:$H,3,FALSE)</f>
        <v>离散</v>
      </c>
      <c r="O3116" s="14" t="str">
        <f>VLOOKUP($F3116,类型描述及偏移量!$C:$H,4,FALSE)</f>
        <v>None</v>
      </c>
      <c r="P3116" s="14" t="str">
        <f>VLOOKUP($F3116,类型描述及偏移量!$C:$H,5,FALSE)</f>
        <v>No</v>
      </c>
      <c r="Q3116" s="14" t="str">
        <f>VLOOKUP($F3116,类型描述及偏移量!$C:$H,6,FALSE)</f>
        <v>关闭</v>
      </c>
    </row>
    <row r="3117" hidden="1" spans="1:17">
      <c r="A3117" s="12" t="str">
        <f t="shared" si="538"/>
        <v>CHP3</v>
      </c>
      <c r="B3117" s="12" t="str">
        <f t="shared" si="539"/>
        <v>V4</v>
      </c>
      <c r="C3117" s="12" t="str">
        <f t="shared" si="540"/>
        <v>Status</v>
      </c>
      <c r="D3117" s="12" t="str">
        <f t="shared" si="541"/>
        <v>BP_Valve_var</v>
      </c>
      <c r="E3117" s="13" t="str">
        <f t="shared" si="533"/>
        <v>CHP3_V4_BP_Valve_var</v>
      </c>
      <c r="F3117" s="14" t="str">
        <f t="shared" si="534"/>
        <v>BP_Valve_var_Status</v>
      </c>
      <c r="G3117" s="10" t="str">
        <f t="shared" si="535"/>
        <v>CHP3_V4_Status</v>
      </c>
      <c r="H3117" s="10" t="str">
        <f>VLOOKUP(基本表格!E3117,起始地址定义!A:D,4,FALSE)&amp;" "&amp;Q3117</f>
        <v>3#刨片机油缸锁  状态</v>
      </c>
      <c r="I3117" s="10" t="str">
        <f t="shared" si="536"/>
        <v>DB1302,X31.0</v>
      </c>
      <c r="J3117" s="13" t="str">
        <f>VLOOKUP(E3117,起始地址定义!A:D,2,FALSE)</f>
        <v>DB1302</v>
      </c>
      <c r="K3117" s="12" t="str">
        <f t="shared" si="537"/>
        <v>X31.0</v>
      </c>
      <c r="L3117" s="13">
        <f>VLOOKUP(E3117,起始地址定义!A:D,3,FALSE)</f>
        <v>30</v>
      </c>
      <c r="M3117" s="14">
        <f>VLOOKUP($F3117,类型描述及偏移量!$C:$H,2,FALSE)</f>
        <v>1</v>
      </c>
      <c r="N3117" s="14" t="str">
        <f>VLOOKUP($F3117,类型描述及偏移量!$C:$H,3,FALSE)</f>
        <v>离散</v>
      </c>
      <c r="O3117" s="14" t="str">
        <f>VLOOKUP($F3117,类型描述及偏移量!$C:$H,4,FALSE)</f>
        <v>None</v>
      </c>
      <c r="P3117" s="14" t="str">
        <f>VLOOKUP($F3117,类型描述及偏移量!$C:$H,5,FALSE)</f>
        <v>Yes</v>
      </c>
      <c r="Q3117" s="14" t="str">
        <f>VLOOKUP($F3117,类型描述及偏移量!$C:$H,6,FALSE)</f>
        <v>状态</v>
      </c>
    </row>
    <row r="3118" hidden="1" spans="1:17">
      <c r="A3118" s="12" t="str">
        <f t="shared" si="538"/>
        <v>CHP3</v>
      </c>
      <c r="B3118" s="12" t="str">
        <f t="shared" si="539"/>
        <v>V4</v>
      </c>
      <c r="C3118" s="12" t="str">
        <f t="shared" si="540"/>
        <v>OpenOK</v>
      </c>
      <c r="D3118" s="12" t="str">
        <f t="shared" si="541"/>
        <v>BP_Valve_var</v>
      </c>
      <c r="E3118" s="13" t="str">
        <f t="shared" si="533"/>
        <v>CHP3_V4_BP_Valve_var</v>
      </c>
      <c r="F3118" s="14" t="str">
        <f t="shared" si="534"/>
        <v>BP_Valve_var_OpenOK</v>
      </c>
      <c r="G3118" s="10" t="str">
        <f t="shared" si="535"/>
        <v>CHP3_V4_OpenOK</v>
      </c>
      <c r="H3118" s="10" t="str">
        <f>VLOOKUP(基本表格!E3118,起始地址定义!A:D,4,FALSE)&amp;" "&amp;Q3118</f>
        <v>3#刨片机油缸锁  开启到位_状态</v>
      </c>
      <c r="I3118" s="10" t="str">
        <f t="shared" si="536"/>
        <v>DB1302,X31.1</v>
      </c>
      <c r="J3118" s="13" t="str">
        <f>VLOOKUP(E3118,起始地址定义!A:D,2,FALSE)</f>
        <v>DB1302</v>
      </c>
      <c r="K3118" s="12" t="str">
        <f t="shared" si="537"/>
        <v>X31.1</v>
      </c>
      <c r="L3118" s="13">
        <f>VLOOKUP(E3118,起始地址定义!A:D,3,FALSE)</f>
        <v>30</v>
      </c>
      <c r="M3118" s="14">
        <f>VLOOKUP($F3118,类型描述及偏移量!$C:$H,2,FALSE)</f>
        <v>1.1</v>
      </c>
      <c r="N3118" s="14" t="str">
        <f>VLOOKUP($F3118,类型描述及偏移量!$C:$H,3,FALSE)</f>
        <v>离散</v>
      </c>
      <c r="O3118" s="14" t="str">
        <f>VLOOKUP($F3118,类型描述及偏移量!$C:$H,4,FALSE)</f>
        <v>None</v>
      </c>
      <c r="P3118" s="14" t="str">
        <f>VLOOKUP($F3118,类型描述及偏移量!$C:$H,5,FALSE)</f>
        <v>Yes</v>
      </c>
      <c r="Q3118" s="14" t="str">
        <f>VLOOKUP($F3118,类型描述及偏移量!$C:$H,6,FALSE)</f>
        <v>开启到位_状态</v>
      </c>
    </row>
    <row r="3119" hidden="1" spans="1:17">
      <c r="A3119" s="12" t="str">
        <f t="shared" si="538"/>
        <v>CHP3</v>
      </c>
      <c r="B3119" s="12" t="str">
        <f t="shared" si="539"/>
        <v>V4</v>
      </c>
      <c r="C3119" s="12" t="str">
        <f t="shared" si="540"/>
        <v>CloseOK</v>
      </c>
      <c r="D3119" s="12" t="str">
        <f t="shared" si="541"/>
        <v>BP_Valve_var</v>
      </c>
      <c r="E3119" s="13" t="str">
        <f t="shared" si="533"/>
        <v>CHP3_V4_BP_Valve_var</v>
      </c>
      <c r="F3119" s="14" t="str">
        <f t="shared" si="534"/>
        <v>BP_Valve_var_CloseOK</v>
      </c>
      <c r="G3119" s="10" t="str">
        <f t="shared" si="535"/>
        <v>CHP3_V4_CloseOK</v>
      </c>
      <c r="H3119" s="10" t="str">
        <f>VLOOKUP(基本表格!E3119,起始地址定义!A:D,4,FALSE)&amp;" "&amp;Q3119</f>
        <v>3#刨片机油缸锁  关闭到位_状态</v>
      </c>
      <c r="I3119" s="10" t="str">
        <f t="shared" si="536"/>
        <v>DB1302,X31.2</v>
      </c>
      <c r="J3119" s="13" t="str">
        <f>VLOOKUP(E3119,起始地址定义!A:D,2,FALSE)</f>
        <v>DB1302</v>
      </c>
      <c r="K3119" s="12" t="str">
        <f t="shared" si="537"/>
        <v>X31.2</v>
      </c>
      <c r="L3119" s="13">
        <f>VLOOKUP(E3119,起始地址定义!A:D,3,FALSE)</f>
        <v>30</v>
      </c>
      <c r="M3119" s="14">
        <f>VLOOKUP($F3119,类型描述及偏移量!$C:$H,2,FALSE)</f>
        <v>1.2</v>
      </c>
      <c r="N3119" s="14" t="str">
        <f>VLOOKUP($F3119,类型描述及偏移量!$C:$H,3,FALSE)</f>
        <v>离散</v>
      </c>
      <c r="O3119" s="14" t="str">
        <f>VLOOKUP($F3119,类型描述及偏移量!$C:$H,4,FALSE)</f>
        <v>None</v>
      </c>
      <c r="P3119" s="14" t="str">
        <f>VLOOKUP($F3119,类型描述及偏移量!$C:$H,5,FALSE)</f>
        <v>Yes</v>
      </c>
      <c r="Q3119" s="14" t="str">
        <f>VLOOKUP($F3119,类型描述及偏移量!$C:$H,6,FALSE)</f>
        <v>关闭到位_状态</v>
      </c>
    </row>
    <row r="3120" hidden="1" spans="1:17">
      <c r="A3120" s="12" t="str">
        <f t="shared" si="538"/>
        <v>CHP3</v>
      </c>
      <c r="B3120" s="12" t="str">
        <f t="shared" si="539"/>
        <v>V4</v>
      </c>
      <c r="C3120" s="12" t="str">
        <f t="shared" si="540"/>
        <v>Open_ALM</v>
      </c>
      <c r="D3120" s="12" t="str">
        <f t="shared" si="541"/>
        <v>BP_Valve_var</v>
      </c>
      <c r="E3120" s="13" t="str">
        <f t="shared" si="533"/>
        <v>CHP3_V4_BP_Valve_var</v>
      </c>
      <c r="F3120" s="14" t="str">
        <f t="shared" si="534"/>
        <v>BP_Valve_var_Open_ALM</v>
      </c>
      <c r="G3120" s="10" t="str">
        <f t="shared" si="535"/>
        <v>CHP3_V4_Open_ALM</v>
      </c>
      <c r="H3120" s="10" t="str">
        <f>VLOOKUP(基本表格!E3120,起始地址定义!A:D,4,FALSE)&amp;" "&amp;Q3120</f>
        <v>3#刨片机油缸锁  开启未到位报警</v>
      </c>
      <c r="I3120" s="10" t="str">
        <f t="shared" si="536"/>
        <v>DB1302,X31.5</v>
      </c>
      <c r="J3120" s="13" t="str">
        <f>VLOOKUP(E3120,起始地址定义!A:D,2,FALSE)</f>
        <v>DB1302</v>
      </c>
      <c r="K3120" s="12" t="str">
        <f t="shared" si="537"/>
        <v>X31.5</v>
      </c>
      <c r="L3120" s="13">
        <f>VLOOKUP(E3120,起始地址定义!A:D,3,FALSE)</f>
        <v>30</v>
      </c>
      <c r="M3120" s="14">
        <f>VLOOKUP($F3120,类型描述及偏移量!$C:$H,2,FALSE)</f>
        <v>1.5</v>
      </c>
      <c r="N3120" s="14" t="str">
        <f>VLOOKUP($F3120,类型描述及偏移量!$C:$H,3,FALSE)</f>
        <v>离散</v>
      </c>
      <c r="O3120" s="14" t="str">
        <f>VLOOKUP($F3120,类型描述及偏移量!$C:$H,4,FALSE)</f>
        <v>On</v>
      </c>
      <c r="P3120" s="14" t="str">
        <f>VLOOKUP($F3120,类型描述及偏移量!$C:$H,5,FALSE)</f>
        <v>Yes</v>
      </c>
      <c r="Q3120" s="14" t="str">
        <f>VLOOKUP($F3120,类型描述及偏移量!$C:$H,6,FALSE)</f>
        <v>开启未到位报警</v>
      </c>
    </row>
    <row r="3121" hidden="1" spans="1:17">
      <c r="A3121" s="12" t="str">
        <f t="shared" si="538"/>
        <v>CHP3</v>
      </c>
      <c r="B3121" s="12" t="str">
        <f t="shared" si="539"/>
        <v>V4</v>
      </c>
      <c r="C3121" s="12" t="str">
        <f t="shared" si="540"/>
        <v>Close_ALM</v>
      </c>
      <c r="D3121" s="12" t="str">
        <f t="shared" si="541"/>
        <v>BP_Valve_var</v>
      </c>
      <c r="E3121" s="13" t="str">
        <f t="shared" si="533"/>
        <v>CHP3_V4_BP_Valve_var</v>
      </c>
      <c r="F3121" s="14" t="str">
        <f t="shared" si="534"/>
        <v>BP_Valve_var_Close_ALM</v>
      </c>
      <c r="G3121" s="10" t="str">
        <f t="shared" si="535"/>
        <v>CHP3_V4_Close_ALM</v>
      </c>
      <c r="H3121" s="10" t="str">
        <f>VLOOKUP(基本表格!E3121,起始地址定义!A:D,4,FALSE)&amp;" "&amp;Q3121</f>
        <v>3#刨片机油缸锁  关闭未到位报警</v>
      </c>
      <c r="I3121" s="10" t="str">
        <f t="shared" si="536"/>
        <v>DB1302,X31.6</v>
      </c>
      <c r="J3121" s="13" t="str">
        <f>VLOOKUP(E3121,起始地址定义!A:D,2,FALSE)</f>
        <v>DB1302</v>
      </c>
      <c r="K3121" s="12" t="str">
        <f t="shared" si="537"/>
        <v>X31.6</v>
      </c>
      <c r="L3121" s="13">
        <f>VLOOKUP(E3121,起始地址定义!A:D,3,FALSE)</f>
        <v>30</v>
      </c>
      <c r="M3121" s="14">
        <f>VLOOKUP($F3121,类型描述及偏移量!$C:$H,2,FALSE)</f>
        <v>1.6</v>
      </c>
      <c r="N3121" s="14" t="str">
        <f>VLOOKUP($F3121,类型描述及偏移量!$C:$H,3,FALSE)</f>
        <v>离散</v>
      </c>
      <c r="O3121" s="14" t="str">
        <f>VLOOKUP($F3121,类型描述及偏移量!$C:$H,4,FALSE)</f>
        <v>On</v>
      </c>
      <c r="P3121" s="14" t="str">
        <f>VLOOKUP($F3121,类型描述及偏移量!$C:$H,5,FALSE)</f>
        <v>Yes</v>
      </c>
      <c r="Q3121" s="14" t="str">
        <f>VLOOKUP($F3121,类型描述及偏移量!$C:$H,6,FALSE)</f>
        <v>关闭未到位报警</v>
      </c>
    </row>
    <row r="3122" hidden="1" spans="1:17">
      <c r="A3122" s="12" t="str">
        <f t="shared" si="538"/>
        <v>CHP3</v>
      </c>
      <c r="B3122" s="12" t="str">
        <f t="shared" si="539"/>
        <v>V4</v>
      </c>
      <c r="C3122" s="12" t="str">
        <f t="shared" si="540"/>
        <v>Open_Delay</v>
      </c>
      <c r="D3122" s="12" t="str">
        <f t="shared" si="541"/>
        <v>BP_Valve_var</v>
      </c>
      <c r="E3122" s="13" t="str">
        <f t="shared" si="533"/>
        <v>CHP3_V4_BP_Valve_var</v>
      </c>
      <c r="F3122" s="14" t="str">
        <f t="shared" si="534"/>
        <v>BP_Valve_var_Open_Delay</v>
      </c>
      <c r="G3122" s="10" t="str">
        <f t="shared" si="535"/>
        <v>CHP3_V4_Open_Delay</v>
      </c>
      <c r="H3122" s="10" t="str">
        <f>VLOOKUP(基本表格!E3122,起始地址定义!A:D,4,FALSE)&amp;" "&amp;Q3122</f>
        <v>3#刨片机油缸锁  阀开启延时(s)</v>
      </c>
      <c r="I3122" s="10" t="str">
        <f t="shared" si="536"/>
        <v>DB1302,INT34</v>
      </c>
      <c r="J3122" s="13" t="str">
        <f>VLOOKUP(E3122,起始地址定义!A:D,2,FALSE)</f>
        <v>DB1302</v>
      </c>
      <c r="K3122" s="12" t="str">
        <f t="shared" si="537"/>
        <v>INT34</v>
      </c>
      <c r="L3122" s="13">
        <f>VLOOKUP(E3122,起始地址定义!A:D,3,FALSE)</f>
        <v>30</v>
      </c>
      <c r="M3122" s="14">
        <f>VLOOKUP($F3122,类型描述及偏移量!$C:$H,2,FALSE)</f>
        <v>4</v>
      </c>
      <c r="N3122" s="14" t="str">
        <f>VLOOKUP($F3122,类型描述及偏移量!$C:$H,3,FALSE)</f>
        <v>整型</v>
      </c>
      <c r="O3122" s="14" t="str">
        <f>VLOOKUP($F3122,类型描述及偏移量!$C:$H,4,FALSE)</f>
        <v>None</v>
      </c>
      <c r="P3122" s="14" t="str">
        <f>VLOOKUP($F3122,类型描述及偏移量!$C:$H,5,FALSE)</f>
        <v>No</v>
      </c>
      <c r="Q3122" s="14" t="str">
        <f>VLOOKUP($F3122,类型描述及偏移量!$C:$H,6,FALSE)</f>
        <v>阀开启延时(s)</v>
      </c>
    </row>
    <row r="3123" hidden="1" spans="1:17">
      <c r="A3123" s="12" t="str">
        <f t="shared" si="538"/>
        <v>CHP3</v>
      </c>
      <c r="B3123" s="12" t="str">
        <f t="shared" si="539"/>
        <v>V4</v>
      </c>
      <c r="C3123" s="12" t="str">
        <f t="shared" si="540"/>
        <v>Close_Delay</v>
      </c>
      <c r="D3123" s="12" t="str">
        <f t="shared" si="541"/>
        <v>BP_Valve_var</v>
      </c>
      <c r="E3123" s="13" t="str">
        <f t="shared" si="533"/>
        <v>CHP3_V4_BP_Valve_var</v>
      </c>
      <c r="F3123" s="14" t="str">
        <f t="shared" si="534"/>
        <v>BP_Valve_var_Close_Delay</v>
      </c>
      <c r="G3123" s="10" t="str">
        <f t="shared" si="535"/>
        <v>CHP3_V4_Close_Delay</v>
      </c>
      <c r="H3123" s="10" t="str">
        <f>VLOOKUP(基本表格!E3123,起始地址定义!A:D,4,FALSE)&amp;" "&amp;Q3123</f>
        <v>3#刨片机油缸锁  阀关闭延时(s)</v>
      </c>
      <c r="I3123" s="10" t="str">
        <f t="shared" si="536"/>
        <v>DB1302,INT36</v>
      </c>
      <c r="J3123" s="13" t="str">
        <f>VLOOKUP(E3123,起始地址定义!A:D,2,FALSE)</f>
        <v>DB1302</v>
      </c>
      <c r="K3123" s="12" t="str">
        <f t="shared" si="537"/>
        <v>INT36</v>
      </c>
      <c r="L3123" s="13">
        <f>VLOOKUP(E3123,起始地址定义!A:D,3,FALSE)</f>
        <v>30</v>
      </c>
      <c r="M3123" s="14">
        <f>VLOOKUP($F3123,类型描述及偏移量!$C:$H,2,FALSE)</f>
        <v>6</v>
      </c>
      <c r="N3123" s="14" t="str">
        <f>VLOOKUP($F3123,类型描述及偏移量!$C:$H,3,FALSE)</f>
        <v>整型</v>
      </c>
      <c r="O3123" s="14" t="str">
        <f>VLOOKUP($F3123,类型描述及偏移量!$C:$H,4,FALSE)</f>
        <v>None</v>
      </c>
      <c r="P3123" s="14" t="str">
        <f>VLOOKUP($F3123,类型描述及偏移量!$C:$H,5,FALSE)</f>
        <v>No</v>
      </c>
      <c r="Q3123" s="14" t="str">
        <f>VLOOKUP($F3123,类型描述及偏移量!$C:$H,6,FALSE)</f>
        <v>阀关闭延时(s)</v>
      </c>
    </row>
    <row r="3124" hidden="1" spans="1:17">
      <c r="A3124" s="12" t="str">
        <f t="shared" si="538"/>
        <v>CHP3</v>
      </c>
      <c r="B3124" s="12" t="s">
        <v>116</v>
      </c>
      <c r="C3124" t="s">
        <v>117</v>
      </c>
      <c r="D3124" t="s">
        <v>118</v>
      </c>
      <c r="E3124" s="13" t="str">
        <f t="shared" si="533"/>
        <v>CHP3_Ctrl_BP_C_Struct</v>
      </c>
      <c r="F3124" s="14" t="str">
        <f t="shared" si="534"/>
        <v>BP_C_Struct_Power_OK</v>
      </c>
      <c r="G3124" s="10" t="str">
        <f t="shared" si="535"/>
        <v>CHP3_Ctrl_Power_OK</v>
      </c>
      <c r="H3124" s="10" t="str">
        <f>VLOOKUP(基本表格!E3124,起始地址定义!A:D,4,FALSE)&amp;" "&amp;Q3124</f>
        <v>3#刨片机控制 刨片机主电源就绪</v>
      </c>
      <c r="I3124" s="10" t="str">
        <f t="shared" si="536"/>
        <v>DB1303,X0.0</v>
      </c>
      <c r="J3124" s="13" t="str">
        <f>VLOOKUP(E3124,起始地址定义!A:D,2,FALSE)</f>
        <v>DB1303</v>
      </c>
      <c r="K3124" s="12" t="str">
        <f t="shared" si="537"/>
        <v>X0.0</v>
      </c>
      <c r="L3124" s="13">
        <f>VLOOKUP(E3124,起始地址定义!A:D,3,FALSE)</f>
        <v>0</v>
      </c>
      <c r="M3124" s="14">
        <f>VLOOKUP($F3124,类型描述及偏移量!$C:$H,2,FALSE)</f>
        <v>0</v>
      </c>
      <c r="N3124" s="14" t="str">
        <f>VLOOKUP($F3124,类型描述及偏移量!$C:$H,3,FALSE)</f>
        <v>离散</v>
      </c>
      <c r="O3124" s="14" t="str">
        <f>VLOOKUP($F3124,类型描述及偏移量!$C:$H,4,FALSE)</f>
        <v>None</v>
      </c>
      <c r="P3124" s="14" t="str">
        <f>VLOOKUP($F3124,类型描述及偏移量!$C:$H,5,FALSE)</f>
        <v>Yes</v>
      </c>
      <c r="Q3124" s="14" t="str">
        <f>VLOOKUP($F3124,类型描述及偏移量!$C:$H,6,FALSE)</f>
        <v>刨片机主电源就绪</v>
      </c>
    </row>
    <row r="3125" hidden="1" spans="1:17">
      <c r="A3125" s="12" t="str">
        <f t="shared" si="538"/>
        <v>CHP3</v>
      </c>
      <c r="B3125" s="12" t="s">
        <v>116</v>
      </c>
      <c r="C3125" t="s">
        <v>119</v>
      </c>
      <c r="D3125" t="s">
        <v>118</v>
      </c>
      <c r="E3125" s="13" t="str">
        <f t="shared" si="533"/>
        <v>CHP3_Ctrl_BP_C_Struct</v>
      </c>
      <c r="F3125" s="14" t="str">
        <f t="shared" si="534"/>
        <v>BP_C_Struct_REM</v>
      </c>
      <c r="G3125" s="10" t="str">
        <f t="shared" si="535"/>
        <v>CHP3_Ctrl_REM</v>
      </c>
      <c r="H3125" s="10" t="str">
        <f>VLOOKUP(基本表格!E3125,起始地址定义!A:D,4,FALSE)&amp;" "&amp;Q3125</f>
        <v>3#刨片机控制 刨片机远程</v>
      </c>
      <c r="I3125" s="10" t="str">
        <f t="shared" si="536"/>
        <v>DB1303,X0.1</v>
      </c>
      <c r="J3125" s="13" t="str">
        <f>VLOOKUP(E3125,起始地址定义!A:D,2,FALSE)</f>
        <v>DB1303</v>
      </c>
      <c r="K3125" s="12" t="str">
        <f t="shared" si="537"/>
        <v>X0.1</v>
      </c>
      <c r="L3125" s="13">
        <f>VLOOKUP(E3125,起始地址定义!A:D,3,FALSE)</f>
        <v>0</v>
      </c>
      <c r="M3125" s="14">
        <f>VLOOKUP($F3125,类型描述及偏移量!$C:$H,2,FALSE)</f>
        <v>0.1</v>
      </c>
      <c r="N3125" s="14" t="str">
        <f>VLOOKUP($F3125,类型描述及偏移量!$C:$H,3,FALSE)</f>
        <v>离散</v>
      </c>
      <c r="O3125" s="14" t="str">
        <f>VLOOKUP($F3125,类型描述及偏移量!$C:$H,4,FALSE)</f>
        <v>None</v>
      </c>
      <c r="P3125" s="14" t="str">
        <f>VLOOKUP($F3125,类型描述及偏移量!$C:$H,5,FALSE)</f>
        <v>Yes</v>
      </c>
      <c r="Q3125" s="14" t="str">
        <f>VLOOKUP($F3125,类型描述及偏移量!$C:$H,6,FALSE)</f>
        <v>刨片机远程</v>
      </c>
    </row>
    <row r="3126" hidden="1" spans="1:17">
      <c r="A3126" s="12" t="str">
        <f t="shared" si="538"/>
        <v>CHP3</v>
      </c>
      <c r="B3126" s="12" t="s">
        <v>116</v>
      </c>
      <c r="C3126" t="s">
        <v>120</v>
      </c>
      <c r="D3126" t="s">
        <v>118</v>
      </c>
      <c r="E3126" s="13" t="str">
        <f t="shared" si="533"/>
        <v>CHP3_Ctrl_BP_C_Struct</v>
      </c>
      <c r="F3126" s="14" t="str">
        <f t="shared" si="534"/>
        <v>BP_C_Struct_LOC</v>
      </c>
      <c r="G3126" s="10" t="str">
        <f t="shared" si="535"/>
        <v>CHP3_Ctrl_LOC</v>
      </c>
      <c r="H3126" s="10" t="str">
        <f>VLOOKUP(基本表格!E3126,起始地址定义!A:D,4,FALSE)&amp;" "&amp;Q3126</f>
        <v>3#刨片机控制 刨片机本地</v>
      </c>
      <c r="I3126" s="10" t="str">
        <f t="shared" si="536"/>
        <v>DB1303,X0.2</v>
      </c>
      <c r="J3126" s="13" t="str">
        <f>VLOOKUP(E3126,起始地址定义!A:D,2,FALSE)</f>
        <v>DB1303</v>
      </c>
      <c r="K3126" s="12" t="str">
        <f t="shared" si="537"/>
        <v>X0.2</v>
      </c>
      <c r="L3126" s="13">
        <f>VLOOKUP(E3126,起始地址定义!A:D,3,FALSE)</f>
        <v>0</v>
      </c>
      <c r="M3126" s="14">
        <f>VLOOKUP($F3126,类型描述及偏移量!$C:$H,2,FALSE)</f>
        <v>0.2</v>
      </c>
      <c r="N3126" s="14" t="str">
        <f>VLOOKUP($F3126,类型描述及偏移量!$C:$H,3,FALSE)</f>
        <v>离散</v>
      </c>
      <c r="O3126" s="14" t="str">
        <f>VLOOKUP($F3126,类型描述及偏移量!$C:$H,4,FALSE)</f>
        <v>None</v>
      </c>
      <c r="P3126" s="14" t="str">
        <f>VLOOKUP($F3126,类型描述及偏移量!$C:$H,5,FALSE)</f>
        <v>Yes</v>
      </c>
      <c r="Q3126" s="14" t="str">
        <f>VLOOKUP($F3126,类型描述及偏移量!$C:$H,6,FALSE)</f>
        <v>刨片机本地</v>
      </c>
    </row>
    <row r="3127" hidden="1" spans="1:17">
      <c r="A3127" s="12" t="str">
        <f t="shared" si="538"/>
        <v>CHP3</v>
      </c>
      <c r="B3127" s="12" t="s">
        <v>116</v>
      </c>
      <c r="C3127" t="s">
        <v>121</v>
      </c>
      <c r="D3127" t="s">
        <v>118</v>
      </c>
      <c r="E3127" s="13" t="str">
        <f t="shared" si="533"/>
        <v>CHP3_Ctrl_BP_C_Struct</v>
      </c>
      <c r="F3127" s="14" t="str">
        <f t="shared" si="534"/>
        <v>BP_C_Struct_Stop</v>
      </c>
      <c r="G3127" s="10" t="str">
        <f t="shared" si="535"/>
        <v>CHP3_Ctrl_Stop</v>
      </c>
      <c r="H3127" s="10" t="str">
        <f>VLOOKUP(基本表格!E3127,起始地址定义!A:D,4,FALSE)&amp;" "&amp;Q3127</f>
        <v>3#刨片机控制 刨片机刹车急停</v>
      </c>
      <c r="I3127" s="10" t="str">
        <f t="shared" si="536"/>
        <v>DB1303,X0.3</v>
      </c>
      <c r="J3127" s="13" t="str">
        <f>VLOOKUP(E3127,起始地址定义!A:D,2,FALSE)</f>
        <v>DB1303</v>
      </c>
      <c r="K3127" s="12" t="str">
        <f t="shared" si="537"/>
        <v>X0.3</v>
      </c>
      <c r="L3127" s="13">
        <f>VLOOKUP(E3127,起始地址定义!A:D,3,FALSE)</f>
        <v>0</v>
      </c>
      <c r="M3127" s="14">
        <f>VLOOKUP($F3127,类型描述及偏移量!$C:$H,2,FALSE)</f>
        <v>0.3</v>
      </c>
      <c r="N3127" s="14" t="str">
        <f>VLOOKUP($F3127,类型描述及偏移量!$C:$H,3,FALSE)</f>
        <v>离散</v>
      </c>
      <c r="O3127" s="14" t="str">
        <f>VLOOKUP($F3127,类型描述及偏移量!$C:$H,4,FALSE)</f>
        <v>None</v>
      </c>
      <c r="P3127" s="14" t="str">
        <f>VLOOKUP($F3127,类型描述及偏移量!$C:$H,5,FALSE)</f>
        <v>Yes</v>
      </c>
      <c r="Q3127" s="14" t="str">
        <f>VLOOKUP($F3127,类型描述及偏移量!$C:$H,6,FALSE)</f>
        <v>刨片机刹车急停</v>
      </c>
    </row>
    <row r="3128" hidden="1" spans="1:17">
      <c r="A3128" s="12" t="str">
        <f t="shared" si="538"/>
        <v>CHP3</v>
      </c>
      <c r="B3128" s="12" t="s">
        <v>116</v>
      </c>
      <c r="C3128" t="s">
        <v>67</v>
      </c>
      <c r="D3128" t="s">
        <v>118</v>
      </c>
      <c r="E3128" s="13" t="str">
        <f t="shared" si="533"/>
        <v>CHP3_Ctrl_BP_C_Struct</v>
      </c>
      <c r="F3128" s="14" t="str">
        <f t="shared" si="534"/>
        <v>BP_C_Struct_LoALM</v>
      </c>
      <c r="G3128" s="10" t="str">
        <f t="shared" si="535"/>
        <v>CHP3_Ctrl_LoALM</v>
      </c>
      <c r="H3128" s="10" t="str">
        <f>VLOOKUP(基本表格!E3128,起始地址定义!A:D,4,FALSE)&amp;" "&amp;Q3128</f>
        <v>3#刨片机控制 刨片机润滑泵站液位低</v>
      </c>
      <c r="I3128" s="10" t="str">
        <f t="shared" si="536"/>
        <v>DB1303,X0.4</v>
      </c>
      <c r="J3128" s="13" t="str">
        <f>VLOOKUP(E3128,起始地址定义!A:D,2,FALSE)</f>
        <v>DB1303</v>
      </c>
      <c r="K3128" s="12" t="str">
        <f t="shared" si="537"/>
        <v>X0.4</v>
      </c>
      <c r="L3128" s="13">
        <f>VLOOKUP(E3128,起始地址定义!A:D,3,FALSE)</f>
        <v>0</v>
      </c>
      <c r="M3128" s="14">
        <f>VLOOKUP($F3128,类型描述及偏移量!$C:$H,2,FALSE)</f>
        <v>0.4</v>
      </c>
      <c r="N3128" s="14" t="str">
        <f>VLOOKUP($F3128,类型描述及偏移量!$C:$H,3,FALSE)</f>
        <v>离散</v>
      </c>
      <c r="O3128" s="14" t="str">
        <f>VLOOKUP($F3128,类型描述及偏移量!$C:$H,4,FALSE)</f>
        <v>On</v>
      </c>
      <c r="P3128" s="14" t="str">
        <f>VLOOKUP($F3128,类型描述及偏移量!$C:$H,5,FALSE)</f>
        <v>Yes</v>
      </c>
      <c r="Q3128" s="14" t="str">
        <f>VLOOKUP($F3128,类型描述及偏移量!$C:$H,6,FALSE)</f>
        <v>刨片机润滑泵站液位低</v>
      </c>
    </row>
    <row r="3129" hidden="1" spans="1:17">
      <c r="A3129" s="12" t="str">
        <f t="shared" si="538"/>
        <v>CHP3</v>
      </c>
      <c r="B3129" s="12" t="s">
        <v>116</v>
      </c>
      <c r="C3129" t="s">
        <v>66</v>
      </c>
      <c r="D3129" t="s">
        <v>118</v>
      </c>
      <c r="E3129" s="13" t="str">
        <f t="shared" si="533"/>
        <v>CHP3_Ctrl_BP_C_Struct</v>
      </c>
      <c r="F3129" s="14" t="str">
        <f t="shared" si="534"/>
        <v>BP_C_Struct_HiALM</v>
      </c>
      <c r="G3129" s="10" t="str">
        <f t="shared" si="535"/>
        <v>CHP3_Ctrl_HiALM</v>
      </c>
      <c r="H3129" s="10" t="str">
        <f>VLOOKUP(基本表格!E3129,起始地址定义!A:D,4,FALSE)&amp;" "&amp;Q3129</f>
        <v>3#刨片机控制 刨片机润滑泵站液位高</v>
      </c>
      <c r="I3129" s="10" t="str">
        <f t="shared" si="536"/>
        <v>DB1303,X0.5</v>
      </c>
      <c r="J3129" s="13" t="str">
        <f>VLOOKUP(E3129,起始地址定义!A:D,2,FALSE)</f>
        <v>DB1303</v>
      </c>
      <c r="K3129" s="12" t="str">
        <f t="shared" si="537"/>
        <v>X0.5</v>
      </c>
      <c r="L3129" s="13">
        <f>VLOOKUP(E3129,起始地址定义!A:D,3,FALSE)</f>
        <v>0</v>
      </c>
      <c r="M3129" s="14">
        <f>VLOOKUP($F3129,类型描述及偏移量!$C:$H,2,FALSE)</f>
        <v>0.5</v>
      </c>
      <c r="N3129" s="14" t="str">
        <f>VLOOKUP($F3129,类型描述及偏移量!$C:$H,3,FALSE)</f>
        <v>离散</v>
      </c>
      <c r="O3129" s="14" t="str">
        <f>VLOOKUP($F3129,类型描述及偏移量!$C:$H,4,FALSE)</f>
        <v>On</v>
      </c>
      <c r="P3129" s="14" t="str">
        <f>VLOOKUP($F3129,类型描述及偏移量!$C:$H,5,FALSE)</f>
        <v>Yes</v>
      </c>
      <c r="Q3129" s="14" t="str">
        <f>VLOOKUP($F3129,类型描述及偏移量!$C:$H,6,FALSE)</f>
        <v>刨片机润滑泵站液位高</v>
      </c>
    </row>
    <row r="3130" hidden="1" spans="1:17">
      <c r="A3130" s="12" t="str">
        <f t="shared" si="538"/>
        <v>CHP3</v>
      </c>
      <c r="B3130" s="12" t="s">
        <v>116</v>
      </c>
      <c r="C3130" t="s">
        <v>111</v>
      </c>
      <c r="D3130" t="s">
        <v>118</v>
      </c>
      <c r="E3130" s="13" t="str">
        <f t="shared" si="533"/>
        <v>CHP3_Ctrl_BP_C_Struct</v>
      </c>
      <c r="F3130" s="14" t="str">
        <f t="shared" si="534"/>
        <v>BP_C_Struct_CloseOK</v>
      </c>
      <c r="G3130" s="10" t="str">
        <f t="shared" si="535"/>
        <v>CHP3_Ctrl_CloseOK</v>
      </c>
      <c r="H3130" s="10" t="str">
        <f>VLOOKUP(基本表格!E3130,起始地址定义!A:D,4,FALSE)&amp;" "&amp;Q3130</f>
        <v>3#刨片机控制 刨片机门限关闭到位</v>
      </c>
      <c r="I3130" s="10" t="str">
        <f t="shared" si="536"/>
        <v>DB1303,X0.6</v>
      </c>
      <c r="J3130" s="13" t="str">
        <f>VLOOKUP(E3130,起始地址定义!A:D,2,FALSE)</f>
        <v>DB1303</v>
      </c>
      <c r="K3130" s="12" t="str">
        <f t="shared" si="537"/>
        <v>X0.6</v>
      </c>
      <c r="L3130" s="13">
        <f>VLOOKUP(E3130,起始地址定义!A:D,3,FALSE)</f>
        <v>0</v>
      </c>
      <c r="M3130" s="14">
        <f>VLOOKUP($F3130,类型描述及偏移量!$C:$H,2,FALSE)</f>
        <v>0.6</v>
      </c>
      <c r="N3130" s="14" t="str">
        <f>VLOOKUP($F3130,类型描述及偏移量!$C:$H,3,FALSE)</f>
        <v>离散</v>
      </c>
      <c r="O3130" s="14" t="str">
        <f>VLOOKUP($F3130,类型描述及偏移量!$C:$H,4,FALSE)</f>
        <v>None</v>
      </c>
      <c r="P3130" s="14" t="str">
        <f>VLOOKUP($F3130,类型描述及偏移量!$C:$H,5,FALSE)</f>
        <v>Yes</v>
      </c>
      <c r="Q3130" s="14" t="str">
        <f>VLOOKUP($F3130,类型描述及偏移量!$C:$H,6,FALSE)</f>
        <v>刨片机门限关闭到位</v>
      </c>
    </row>
    <row r="3131" hidden="1" spans="1:17">
      <c r="A3131" s="12" t="str">
        <f t="shared" si="538"/>
        <v>CHP3</v>
      </c>
      <c r="B3131" s="12" t="s">
        <v>116</v>
      </c>
      <c r="C3131" t="s">
        <v>122</v>
      </c>
      <c r="D3131" t="s">
        <v>118</v>
      </c>
      <c r="E3131" s="13" t="str">
        <f t="shared" si="533"/>
        <v>CHP3_Ctrl_BP_C_Struct</v>
      </c>
      <c r="F3131" s="14" t="str">
        <f t="shared" si="534"/>
        <v>BP_C_Struct_Retract_OK</v>
      </c>
      <c r="G3131" s="10" t="str">
        <f t="shared" si="535"/>
        <v>CHP3_Ctrl_Retract_OK</v>
      </c>
      <c r="H3131" s="10" t="str">
        <f>VLOOKUP(基本表格!E3131,起始地址定义!A:D,4,FALSE)&amp;" "&amp;Q3131</f>
        <v>3#刨片机控制 刨片机刀环缩回到位</v>
      </c>
      <c r="I3131" s="10" t="str">
        <f t="shared" si="536"/>
        <v>DB1303,X0.7</v>
      </c>
      <c r="J3131" s="13" t="str">
        <f>VLOOKUP(E3131,起始地址定义!A:D,2,FALSE)</f>
        <v>DB1303</v>
      </c>
      <c r="K3131" s="12" t="str">
        <f t="shared" si="537"/>
        <v>X0.7</v>
      </c>
      <c r="L3131" s="13">
        <f>VLOOKUP(E3131,起始地址定义!A:D,3,FALSE)</f>
        <v>0</v>
      </c>
      <c r="M3131" s="14">
        <f>VLOOKUP($F3131,类型描述及偏移量!$C:$H,2,FALSE)</f>
        <v>0.7</v>
      </c>
      <c r="N3131" s="14" t="str">
        <f>VLOOKUP($F3131,类型描述及偏移量!$C:$H,3,FALSE)</f>
        <v>离散</v>
      </c>
      <c r="O3131" s="14" t="str">
        <f>VLOOKUP($F3131,类型描述及偏移量!$C:$H,4,FALSE)</f>
        <v>None</v>
      </c>
      <c r="P3131" s="14" t="str">
        <f>VLOOKUP($F3131,类型描述及偏移量!$C:$H,5,FALSE)</f>
        <v>Yes</v>
      </c>
      <c r="Q3131" s="14" t="str">
        <f>VLOOKUP($F3131,类型描述及偏移量!$C:$H,6,FALSE)</f>
        <v>刨片机刀环缩回到位</v>
      </c>
    </row>
    <row r="3132" hidden="1" spans="1:17">
      <c r="A3132" s="12" t="str">
        <f t="shared" si="538"/>
        <v>CHP3</v>
      </c>
      <c r="B3132" s="12" t="s">
        <v>116</v>
      </c>
      <c r="C3132" t="s">
        <v>123</v>
      </c>
      <c r="D3132" t="s">
        <v>118</v>
      </c>
      <c r="E3132" s="13" t="str">
        <f t="shared" si="533"/>
        <v>CHP3_Ctrl_BP_C_Struct</v>
      </c>
      <c r="F3132" s="14" t="str">
        <f t="shared" si="534"/>
        <v>BP_C_Struct_Silo_REM</v>
      </c>
      <c r="G3132" s="10" t="str">
        <f t="shared" si="535"/>
        <v>CHP3_Ctrl_Silo_REM</v>
      </c>
      <c r="H3132" s="10" t="str">
        <f>VLOOKUP(基本表格!E3132,起始地址定义!A:D,4,FALSE)&amp;" "&amp;Q3132</f>
        <v>3#刨片机控制 刨片机料仓远程</v>
      </c>
      <c r="I3132" s="10" t="str">
        <f t="shared" si="536"/>
        <v>DB1303,X1.2</v>
      </c>
      <c r="J3132" s="13" t="str">
        <f>VLOOKUP(E3132,起始地址定义!A:D,2,FALSE)</f>
        <v>DB1303</v>
      </c>
      <c r="K3132" s="12" t="str">
        <f t="shared" si="537"/>
        <v>X1.2</v>
      </c>
      <c r="L3132" s="13">
        <f>VLOOKUP(E3132,起始地址定义!A:D,3,FALSE)</f>
        <v>0</v>
      </c>
      <c r="M3132" s="14">
        <f>VLOOKUP($F3132,类型描述及偏移量!$C:$H,2,FALSE)</f>
        <v>1.2</v>
      </c>
      <c r="N3132" s="14" t="str">
        <f>VLOOKUP($F3132,类型描述及偏移量!$C:$H,3,FALSE)</f>
        <v>离散</v>
      </c>
      <c r="O3132" s="14" t="str">
        <f>VLOOKUP($F3132,类型描述及偏移量!$C:$H,4,FALSE)</f>
        <v>None</v>
      </c>
      <c r="P3132" s="14" t="str">
        <f>VLOOKUP($F3132,类型描述及偏移量!$C:$H,5,FALSE)</f>
        <v>Yes</v>
      </c>
      <c r="Q3132" s="14" t="str">
        <f>VLOOKUP($F3132,类型描述及偏移量!$C:$H,6,FALSE)</f>
        <v>刨片机料仓远程</v>
      </c>
    </row>
    <row r="3133" hidden="1" spans="1:17">
      <c r="A3133" s="12" t="str">
        <f t="shared" si="538"/>
        <v>CHP3</v>
      </c>
      <c r="B3133" s="12" t="s">
        <v>116</v>
      </c>
      <c r="C3133" t="s">
        <v>124</v>
      </c>
      <c r="D3133" t="s">
        <v>118</v>
      </c>
      <c r="E3133" s="13" t="str">
        <f t="shared" si="533"/>
        <v>CHP3_Ctrl_BP_C_Struct</v>
      </c>
      <c r="F3133" s="14" t="str">
        <f t="shared" si="534"/>
        <v>BP_C_Struct_Silo_LOC</v>
      </c>
      <c r="G3133" s="10" t="str">
        <f t="shared" si="535"/>
        <v>CHP3_Ctrl_Silo_LOC</v>
      </c>
      <c r="H3133" s="10" t="str">
        <f>VLOOKUP(基本表格!E3133,起始地址定义!A:D,4,FALSE)&amp;" "&amp;Q3133</f>
        <v>3#刨片机控制 刨片机料仓本地</v>
      </c>
      <c r="I3133" s="10" t="str">
        <f t="shared" si="536"/>
        <v>DB1303,X1.3</v>
      </c>
      <c r="J3133" s="13" t="str">
        <f>VLOOKUP(E3133,起始地址定义!A:D,2,FALSE)</f>
        <v>DB1303</v>
      </c>
      <c r="K3133" s="12" t="str">
        <f t="shared" si="537"/>
        <v>X1.3</v>
      </c>
      <c r="L3133" s="13">
        <f>VLOOKUP(E3133,起始地址定义!A:D,3,FALSE)</f>
        <v>0</v>
      </c>
      <c r="M3133" s="14">
        <f>VLOOKUP($F3133,类型描述及偏移量!$C:$H,2,FALSE)</f>
        <v>1.3</v>
      </c>
      <c r="N3133" s="14" t="str">
        <f>VLOOKUP($F3133,类型描述及偏移量!$C:$H,3,FALSE)</f>
        <v>离散</v>
      </c>
      <c r="O3133" s="14" t="str">
        <f>VLOOKUP($F3133,类型描述及偏移量!$C:$H,4,FALSE)</f>
        <v>None</v>
      </c>
      <c r="P3133" s="14" t="str">
        <f>VLOOKUP($F3133,类型描述及偏移量!$C:$H,5,FALSE)</f>
        <v>Yes</v>
      </c>
      <c r="Q3133" s="14" t="str">
        <f>VLOOKUP($F3133,类型描述及偏移量!$C:$H,6,FALSE)</f>
        <v>刨片机料仓本地</v>
      </c>
    </row>
    <row r="3134" ht="12" hidden="1" customHeight="1" spans="1:17">
      <c r="A3134" s="12" t="s">
        <v>127</v>
      </c>
      <c r="B3134" s="8" t="s">
        <v>18</v>
      </c>
      <c r="C3134" t="s">
        <v>19</v>
      </c>
      <c r="D3134" t="s">
        <v>20</v>
      </c>
      <c r="E3134" s="13" t="str">
        <f t="shared" si="533"/>
        <v>CHP4_M1_M_BP_Motor_var</v>
      </c>
      <c r="F3134" s="14" t="str">
        <f t="shared" si="534"/>
        <v>BP_Motor_var_Enable</v>
      </c>
      <c r="G3134" s="10" t="str">
        <f t="shared" si="535"/>
        <v>CHP4_M1_M_Enable</v>
      </c>
      <c r="H3134" s="10" t="str">
        <f>VLOOKUP(基本表格!E3134,起始地址定义!A:D,4,FALSE)&amp;" "&amp;Q3134</f>
        <v>4#环式刨片机 电机控制 使能</v>
      </c>
      <c r="I3134" s="10" t="str">
        <f t="shared" si="536"/>
        <v>DB1400,X0.0</v>
      </c>
      <c r="J3134" s="13" t="str">
        <f>VLOOKUP(E3134,起始地址定义!A:D,2,FALSE)</f>
        <v>DB1400</v>
      </c>
      <c r="K3134" s="12" t="str">
        <f t="shared" si="537"/>
        <v>X0.0</v>
      </c>
      <c r="L3134" s="13">
        <f>VLOOKUP(E3134,起始地址定义!A:D,3,FALSE)</f>
        <v>0</v>
      </c>
      <c r="M3134" s="14">
        <f>VLOOKUP($F3134,类型描述及偏移量!$C:$H,2,FALSE)</f>
        <v>0</v>
      </c>
      <c r="N3134" s="14" t="str">
        <f>VLOOKUP($F3134,类型描述及偏移量!$C:$H,3,FALSE)</f>
        <v>离散</v>
      </c>
      <c r="O3134" s="14" t="str">
        <f>VLOOKUP($F3134,类型描述及偏移量!$C:$H,4,FALSE)</f>
        <v>None</v>
      </c>
      <c r="P3134" s="14" t="str">
        <f>VLOOKUP($F3134,类型描述及偏移量!$C:$H,5,FALSE)</f>
        <v>No</v>
      </c>
      <c r="Q3134" s="14" t="str">
        <f>VLOOKUP($F3134,类型描述及偏移量!$C:$H,6,FALSE)</f>
        <v>使能</v>
      </c>
    </row>
    <row r="3135" hidden="1" spans="1:17">
      <c r="A3135" s="12" t="s">
        <v>127</v>
      </c>
      <c r="B3135" s="8" t="s">
        <v>18</v>
      </c>
      <c r="C3135" t="s">
        <v>21</v>
      </c>
      <c r="D3135" t="s">
        <v>20</v>
      </c>
      <c r="E3135" s="13" t="str">
        <f t="shared" si="533"/>
        <v>CHP4_M1_M_BP_Motor_var</v>
      </c>
      <c r="F3135" s="14" t="str">
        <f t="shared" si="534"/>
        <v>BP_Motor_var_Auto_Status</v>
      </c>
      <c r="G3135" s="10" t="str">
        <f t="shared" si="535"/>
        <v>CHP4_M1_M_Auto_Status</v>
      </c>
      <c r="H3135" s="10" t="str">
        <f>VLOOKUP(基本表格!E3135,起始地址定义!A:D,4,FALSE)&amp;" "&amp;Q3135</f>
        <v>4#环式刨片机 电机控制 手自动状态</v>
      </c>
      <c r="I3135" s="10" t="str">
        <f t="shared" si="536"/>
        <v>DB1400,X0.3</v>
      </c>
      <c r="J3135" s="13" t="str">
        <f>VLOOKUP(E3135,起始地址定义!A:D,2,FALSE)</f>
        <v>DB1400</v>
      </c>
      <c r="K3135" s="12" t="str">
        <f t="shared" si="537"/>
        <v>X0.3</v>
      </c>
      <c r="L3135" s="13">
        <f>VLOOKUP(E3135,起始地址定义!A:D,3,FALSE)</f>
        <v>0</v>
      </c>
      <c r="M3135" s="14">
        <f>VLOOKUP($F3135,类型描述及偏移量!$C:$H,2,FALSE)</f>
        <v>0.3</v>
      </c>
      <c r="N3135" s="14" t="str">
        <f>VLOOKUP($F3135,类型描述及偏移量!$C:$H,3,FALSE)</f>
        <v>离散</v>
      </c>
      <c r="O3135" s="14" t="str">
        <f>VLOOKUP($F3135,类型描述及偏移量!$C:$H,4,FALSE)</f>
        <v>None</v>
      </c>
      <c r="P3135" s="14" t="str">
        <f>VLOOKUP($F3135,类型描述及偏移量!$C:$H,5,FALSE)</f>
        <v>Yes</v>
      </c>
      <c r="Q3135" s="14" t="str">
        <f>VLOOKUP($F3135,类型描述及偏移量!$C:$H,6,FALSE)</f>
        <v>手自动状态</v>
      </c>
    </row>
    <row r="3136" hidden="1" spans="1:17">
      <c r="A3136" s="12" t="s">
        <v>127</v>
      </c>
      <c r="B3136" s="8" t="s">
        <v>18</v>
      </c>
      <c r="C3136" t="s">
        <v>22</v>
      </c>
      <c r="D3136" t="s">
        <v>20</v>
      </c>
      <c r="E3136" s="13" t="str">
        <f t="shared" si="533"/>
        <v>CHP4_M1_M_BP_Motor_var</v>
      </c>
      <c r="F3136" s="14" t="str">
        <f t="shared" si="534"/>
        <v>BP_Motor_var_Loc_Rem</v>
      </c>
      <c r="G3136" s="10" t="str">
        <f t="shared" si="535"/>
        <v>CHP4_M1_M_Loc_Rem</v>
      </c>
      <c r="H3136" s="10" t="str">
        <f>VLOOKUP(基本表格!E3136,起始地址定义!A:D,4,FALSE)&amp;" "&amp;Q3136</f>
        <v>4#环式刨片机 电机控制 本地/远程(检修/待机）</v>
      </c>
      <c r="I3136" s="10" t="str">
        <f t="shared" si="536"/>
        <v>DB1400,X0.4</v>
      </c>
      <c r="J3136" s="13" t="str">
        <f>VLOOKUP(E3136,起始地址定义!A:D,2,FALSE)</f>
        <v>DB1400</v>
      </c>
      <c r="K3136" s="12" t="str">
        <f t="shared" si="537"/>
        <v>X0.4</v>
      </c>
      <c r="L3136" s="13">
        <f>VLOOKUP(E3136,起始地址定义!A:D,3,FALSE)</f>
        <v>0</v>
      </c>
      <c r="M3136" s="14">
        <f>VLOOKUP($F3136,类型描述及偏移量!$C:$H,2,FALSE)</f>
        <v>0.4</v>
      </c>
      <c r="N3136" s="14" t="str">
        <f>VLOOKUP($F3136,类型描述及偏移量!$C:$H,3,FALSE)</f>
        <v>离散</v>
      </c>
      <c r="O3136" s="14" t="str">
        <f>VLOOKUP($F3136,类型描述及偏移量!$C:$H,4,FALSE)</f>
        <v>None</v>
      </c>
      <c r="P3136" s="14" t="str">
        <f>VLOOKUP($F3136,类型描述及偏移量!$C:$H,5,FALSE)</f>
        <v>Yes</v>
      </c>
      <c r="Q3136" s="14" t="str">
        <f>VLOOKUP($F3136,类型描述及偏移量!$C:$H,6,FALSE)</f>
        <v>本地/远程(检修/待机）</v>
      </c>
    </row>
    <row r="3137" hidden="1" spans="1:17">
      <c r="A3137" s="12" t="s">
        <v>127</v>
      </c>
      <c r="B3137" s="8" t="s">
        <v>18</v>
      </c>
      <c r="C3137" t="s">
        <v>23</v>
      </c>
      <c r="D3137" t="s">
        <v>20</v>
      </c>
      <c r="E3137" s="13" t="str">
        <f t="shared" si="533"/>
        <v>CHP4_M1_M_BP_Motor_var</v>
      </c>
      <c r="F3137" s="14" t="str">
        <f t="shared" si="534"/>
        <v>BP_Motor_var_ON_HMI</v>
      </c>
      <c r="G3137" s="10" t="str">
        <f t="shared" si="535"/>
        <v>CHP4_M1_M_ON_HMI</v>
      </c>
      <c r="H3137" s="10" t="str">
        <f>VLOOKUP(基本表格!E3137,起始地址定义!A:D,4,FALSE)&amp;" "&amp;Q3137</f>
        <v>4#环式刨片机 电机控制 开启_上位机(正转)</v>
      </c>
      <c r="I3137" s="10" t="str">
        <f t="shared" si="536"/>
        <v>DB1400,X0.6</v>
      </c>
      <c r="J3137" s="13" t="str">
        <f>VLOOKUP(E3137,起始地址定义!A:D,2,FALSE)</f>
        <v>DB1400</v>
      </c>
      <c r="K3137" s="12" t="str">
        <f t="shared" si="537"/>
        <v>X0.6</v>
      </c>
      <c r="L3137" s="13">
        <f>VLOOKUP(E3137,起始地址定义!A:D,3,FALSE)</f>
        <v>0</v>
      </c>
      <c r="M3137" s="14">
        <f>VLOOKUP($F3137,类型描述及偏移量!$C:$H,2,FALSE)</f>
        <v>0.6</v>
      </c>
      <c r="N3137" s="14" t="str">
        <f>VLOOKUP($F3137,类型描述及偏移量!$C:$H,3,FALSE)</f>
        <v>离散</v>
      </c>
      <c r="O3137" s="14" t="str">
        <f>VLOOKUP($F3137,类型描述及偏移量!$C:$H,4,FALSE)</f>
        <v>None</v>
      </c>
      <c r="P3137" s="14" t="str">
        <f>VLOOKUP($F3137,类型描述及偏移量!$C:$H,5,FALSE)</f>
        <v>No</v>
      </c>
      <c r="Q3137" s="14" t="str">
        <f>VLOOKUP($F3137,类型描述及偏移量!$C:$H,6,FALSE)</f>
        <v>开启_上位机(正转)</v>
      </c>
    </row>
    <row r="3138" hidden="1" spans="1:17">
      <c r="A3138" s="12" t="s">
        <v>127</v>
      </c>
      <c r="B3138" s="8" t="s">
        <v>18</v>
      </c>
      <c r="C3138" t="s">
        <v>24</v>
      </c>
      <c r="D3138" t="s">
        <v>20</v>
      </c>
      <c r="E3138" s="13" t="str">
        <f t="shared" ref="E3138:E3201" si="542">A3138&amp;"_"&amp;B3138&amp;"_"&amp;D3138</f>
        <v>CHP4_M1_M_BP_Motor_var</v>
      </c>
      <c r="F3138" s="14" t="str">
        <f t="shared" ref="F3138:F3201" si="543">D3138&amp;"_"&amp;C3138</f>
        <v>BP_Motor_var_OFF_HMI</v>
      </c>
      <c r="G3138" s="10" t="str">
        <f t="shared" ref="G3138:G3201" si="544">A3138&amp;"_"&amp;IF(B3138="DB","",B3138&amp;"_")&amp;C3138</f>
        <v>CHP4_M1_M_OFF_HMI</v>
      </c>
      <c r="H3138" s="10" t="str">
        <f>VLOOKUP(基本表格!E3138,起始地址定义!A:D,4,FALSE)&amp;" "&amp;Q3138</f>
        <v>4#环式刨片机 电机控制 停止_上位机(反转)</v>
      </c>
      <c r="I3138" s="10" t="str">
        <f t="shared" ref="I3138:I3201" si="545">J3138&amp;","&amp;K3138</f>
        <v>DB1400,X1.0</v>
      </c>
      <c r="J3138" s="13" t="str">
        <f>VLOOKUP(E3138,起始地址定义!A:D,2,FALSE)</f>
        <v>DB1400</v>
      </c>
      <c r="K3138" s="12" t="str">
        <f t="shared" ref="K3138:K3201" si="546">IF(N3138="离散","X",IF(N3138="实型","REAL","INT"))&amp;IF(N3138="离散",TEXT(L3138+M3138,"0.0"),L3138+M3138)</f>
        <v>X1.0</v>
      </c>
      <c r="L3138" s="13">
        <f>VLOOKUP(E3138,起始地址定义!A:D,3,FALSE)</f>
        <v>0</v>
      </c>
      <c r="M3138" s="14">
        <f>VLOOKUP($F3138,类型描述及偏移量!$C:$H,2,FALSE)</f>
        <v>1</v>
      </c>
      <c r="N3138" s="14" t="str">
        <f>VLOOKUP($F3138,类型描述及偏移量!$C:$H,3,FALSE)</f>
        <v>离散</v>
      </c>
      <c r="O3138" s="14" t="str">
        <f>VLOOKUP($F3138,类型描述及偏移量!$C:$H,4,FALSE)</f>
        <v>None</v>
      </c>
      <c r="P3138" s="14" t="str">
        <f>VLOOKUP($F3138,类型描述及偏移量!$C:$H,5,FALSE)</f>
        <v>No</v>
      </c>
      <c r="Q3138" s="14" t="str">
        <f>VLOOKUP($F3138,类型描述及偏移量!$C:$H,6,FALSE)</f>
        <v>停止_上位机(反转)</v>
      </c>
    </row>
    <row r="3139" hidden="1" spans="1:17">
      <c r="A3139" s="12" t="s">
        <v>127</v>
      </c>
      <c r="B3139" s="8" t="s">
        <v>18</v>
      </c>
      <c r="C3139" t="s">
        <v>25</v>
      </c>
      <c r="D3139" t="s">
        <v>20</v>
      </c>
      <c r="E3139" s="13" t="str">
        <f t="shared" si="542"/>
        <v>CHP4_M1_M_BP_Motor_var</v>
      </c>
      <c r="F3139" s="14" t="str">
        <f t="shared" si="543"/>
        <v>BP_Motor_var_Fan</v>
      </c>
      <c r="G3139" s="10" t="str">
        <f t="shared" si="544"/>
        <v>CHP4_M1_M_Fan</v>
      </c>
      <c r="H3139" s="10" t="str">
        <f>VLOOKUP(基本表格!E3139,起始地址定义!A:D,4,FALSE)&amp;" "&amp;Q3139</f>
        <v>4#环式刨片机 电机控制 通风扇</v>
      </c>
      <c r="I3139" s="10" t="str">
        <f t="shared" si="545"/>
        <v>DB1400,X1.1</v>
      </c>
      <c r="J3139" s="13" t="str">
        <f>VLOOKUP(E3139,起始地址定义!A:D,2,FALSE)</f>
        <v>DB1400</v>
      </c>
      <c r="K3139" s="12" t="str">
        <f t="shared" si="546"/>
        <v>X1.1</v>
      </c>
      <c r="L3139" s="13">
        <f>VLOOKUP(E3139,起始地址定义!A:D,3,FALSE)</f>
        <v>0</v>
      </c>
      <c r="M3139" s="14">
        <f>VLOOKUP($F3139,类型描述及偏移量!$C:$H,2,FALSE)</f>
        <v>1.1</v>
      </c>
      <c r="N3139" s="14" t="str">
        <f>VLOOKUP($F3139,类型描述及偏移量!$C:$H,3,FALSE)</f>
        <v>离散</v>
      </c>
      <c r="O3139" s="14" t="str">
        <f>VLOOKUP($F3139,类型描述及偏移量!$C:$H,4,FALSE)</f>
        <v>None</v>
      </c>
      <c r="P3139" s="14" t="str">
        <f>VLOOKUP($F3139,类型描述及偏移量!$C:$H,5,FALSE)</f>
        <v>Yes</v>
      </c>
      <c r="Q3139" s="14" t="str">
        <f>VLOOKUP($F3139,类型描述及偏移量!$C:$H,6,FALSE)</f>
        <v>通风扇</v>
      </c>
    </row>
    <row r="3140" hidden="1" spans="1:17">
      <c r="A3140" s="12" t="s">
        <v>127</v>
      </c>
      <c r="B3140" s="8" t="s">
        <v>18</v>
      </c>
      <c r="C3140" t="s">
        <v>26</v>
      </c>
      <c r="D3140" t="s">
        <v>20</v>
      </c>
      <c r="E3140" s="13" t="str">
        <f t="shared" si="542"/>
        <v>CHP4_M1_M_BP_Motor_var</v>
      </c>
      <c r="F3140" s="14" t="str">
        <f t="shared" si="543"/>
        <v>BP_Motor_var_Motor</v>
      </c>
      <c r="G3140" s="10" t="str">
        <f t="shared" si="544"/>
        <v>CHP4_M1_M_Motor</v>
      </c>
      <c r="H3140" s="10" t="str">
        <f>VLOOKUP(基本表格!E3140,起始地址定义!A:D,4,FALSE)&amp;" "&amp;Q3140</f>
        <v>4#环式刨片机 电机控制 电机(正转）</v>
      </c>
      <c r="I3140" s="10" t="str">
        <f t="shared" si="545"/>
        <v>DB1400,X1.2</v>
      </c>
      <c r="J3140" s="13" t="str">
        <f>VLOOKUP(E3140,起始地址定义!A:D,2,FALSE)</f>
        <v>DB1400</v>
      </c>
      <c r="K3140" s="12" t="str">
        <f t="shared" si="546"/>
        <v>X1.2</v>
      </c>
      <c r="L3140" s="13">
        <f>VLOOKUP(E3140,起始地址定义!A:D,3,FALSE)</f>
        <v>0</v>
      </c>
      <c r="M3140" s="14">
        <f>VLOOKUP($F3140,类型描述及偏移量!$C:$H,2,FALSE)</f>
        <v>1.2</v>
      </c>
      <c r="N3140" s="14" t="str">
        <f>VLOOKUP($F3140,类型描述及偏移量!$C:$H,3,FALSE)</f>
        <v>离散</v>
      </c>
      <c r="O3140" s="14" t="str">
        <f>VLOOKUP($F3140,类型描述及偏移量!$C:$H,4,FALSE)</f>
        <v>None</v>
      </c>
      <c r="P3140" s="14" t="str">
        <f>VLOOKUP($F3140,类型描述及偏移量!$C:$H,5,FALSE)</f>
        <v>Yes</v>
      </c>
      <c r="Q3140" s="14" t="str">
        <f>VLOOKUP($F3140,类型描述及偏移量!$C:$H,6,FALSE)</f>
        <v>电机(正转）</v>
      </c>
    </row>
    <row r="3141" hidden="1" spans="1:17">
      <c r="A3141" s="12" t="s">
        <v>127</v>
      </c>
      <c r="B3141" s="8" t="s">
        <v>18</v>
      </c>
      <c r="C3141" t="s">
        <v>27</v>
      </c>
      <c r="D3141" t="s">
        <v>20</v>
      </c>
      <c r="E3141" s="13" t="str">
        <f t="shared" si="542"/>
        <v>CHP4_M1_M_BP_Motor_var</v>
      </c>
      <c r="F3141" s="14" t="str">
        <f t="shared" si="543"/>
        <v>BP_Motor_var_OL</v>
      </c>
      <c r="G3141" s="10" t="str">
        <f t="shared" si="544"/>
        <v>CHP4_M1_M_OL</v>
      </c>
      <c r="H3141" s="10" t="str">
        <f>VLOOKUP(基本表格!E3141,起始地址定义!A:D,4,FALSE)&amp;" "&amp;Q3141</f>
        <v>4#环式刨片机 电机控制 电机过载</v>
      </c>
      <c r="I3141" s="10" t="str">
        <f t="shared" si="545"/>
        <v>DB1400,X1.3</v>
      </c>
      <c r="J3141" s="13" t="str">
        <f>VLOOKUP(E3141,起始地址定义!A:D,2,FALSE)</f>
        <v>DB1400</v>
      </c>
      <c r="K3141" s="12" t="str">
        <f t="shared" si="546"/>
        <v>X1.3</v>
      </c>
      <c r="L3141" s="13">
        <f>VLOOKUP(E3141,起始地址定义!A:D,3,FALSE)</f>
        <v>0</v>
      </c>
      <c r="M3141" s="14">
        <f>VLOOKUP($F3141,类型描述及偏移量!$C:$H,2,FALSE)</f>
        <v>1.3</v>
      </c>
      <c r="N3141" s="14" t="str">
        <f>VLOOKUP($F3141,类型描述及偏移量!$C:$H,3,FALSE)</f>
        <v>离散</v>
      </c>
      <c r="O3141" s="14" t="str">
        <f>VLOOKUP($F3141,类型描述及偏移量!$C:$H,4,FALSE)</f>
        <v>On</v>
      </c>
      <c r="P3141" s="14" t="str">
        <f>VLOOKUP($F3141,类型描述及偏移量!$C:$H,5,FALSE)</f>
        <v>Yes</v>
      </c>
      <c r="Q3141" s="14" t="str">
        <f>VLOOKUP($F3141,类型描述及偏移量!$C:$H,6,FALSE)</f>
        <v>电机过载</v>
      </c>
    </row>
    <row r="3142" hidden="1" spans="1:17">
      <c r="A3142" s="12" t="s">
        <v>127</v>
      </c>
      <c r="B3142" s="8" t="s">
        <v>18</v>
      </c>
      <c r="C3142" t="s">
        <v>28</v>
      </c>
      <c r="D3142" t="s">
        <v>20</v>
      </c>
      <c r="E3142" s="13" t="str">
        <f t="shared" si="542"/>
        <v>CHP4_M1_M_BP_Motor_var</v>
      </c>
      <c r="F3142" s="14" t="str">
        <f t="shared" si="543"/>
        <v>BP_Motor_var_Fan_OL</v>
      </c>
      <c r="G3142" s="10" t="str">
        <f t="shared" si="544"/>
        <v>CHP4_M1_M_Fan_OL</v>
      </c>
      <c r="H3142" s="10" t="str">
        <f>VLOOKUP(基本表格!E3142,起始地址定义!A:D,4,FALSE)&amp;" "&amp;Q3142</f>
        <v>4#环式刨片机 电机控制 风扇过载</v>
      </c>
      <c r="I3142" s="10" t="str">
        <f t="shared" si="545"/>
        <v>DB1400,X1.4</v>
      </c>
      <c r="J3142" s="13" t="str">
        <f>VLOOKUP(E3142,起始地址定义!A:D,2,FALSE)</f>
        <v>DB1400</v>
      </c>
      <c r="K3142" s="12" t="str">
        <f t="shared" si="546"/>
        <v>X1.4</v>
      </c>
      <c r="L3142" s="13">
        <f>VLOOKUP(E3142,起始地址定义!A:D,3,FALSE)</f>
        <v>0</v>
      </c>
      <c r="M3142" s="14">
        <f>VLOOKUP($F3142,类型描述及偏移量!$C:$H,2,FALSE)</f>
        <v>1.4</v>
      </c>
      <c r="N3142" s="14" t="str">
        <f>VLOOKUP($F3142,类型描述及偏移量!$C:$H,3,FALSE)</f>
        <v>离散</v>
      </c>
      <c r="O3142" s="14" t="str">
        <f>VLOOKUP($F3142,类型描述及偏移量!$C:$H,4,FALSE)</f>
        <v>On</v>
      </c>
      <c r="P3142" s="14" t="str">
        <f>VLOOKUP($F3142,类型描述及偏移量!$C:$H,5,FALSE)</f>
        <v>Yes</v>
      </c>
      <c r="Q3142" s="14" t="str">
        <f>VLOOKUP($F3142,类型描述及偏移量!$C:$H,6,FALSE)</f>
        <v>风扇过载</v>
      </c>
    </row>
    <row r="3143" hidden="1" spans="1:17">
      <c r="A3143" s="12" t="s">
        <v>127</v>
      </c>
      <c r="B3143" s="8" t="s">
        <v>18</v>
      </c>
      <c r="C3143" t="s">
        <v>29</v>
      </c>
      <c r="D3143" t="s">
        <v>20</v>
      </c>
      <c r="E3143" s="13" t="str">
        <f t="shared" si="542"/>
        <v>CHP4_M1_M_BP_Motor_var</v>
      </c>
      <c r="F3143" s="14" t="str">
        <f t="shared" si="543"/>
        <v>BP_Motor_var_RunSig</v>
      </c>
      <c r="G3143" s="10" t="str">
        <f t="shared" si="544"/>
        <v>CHP4_M1_M_RunSig</v>
      </c>
      <c r="H3143" s="10" t="str">
        <f>VLOOKUP(基本表格!E3143,起始地址定义!A:D,4,FALSE)&amp;" "&amp;Q3143</f>
        <v>4#环式刨片机 电机控制 电机运行指示</v>
      </c>
      <c r="I3143" s="10" t="str">
        <f t="shared" si="545"/>
        <v>DB1400,X1.5</v>
      </c>
      <c r="J3143" s="13" t="str">
        <f>VLOOKUP(E3143,起始地址定义!A:D,2,FALSE)</f>
        <v>DB1400</v>
      </c>
      <c r="K3143" s="12" t="str">
        <f t="shared" si="546"/>
        <v>X1.5</v>
      </c>
      <c r="L3143" s="13">
        <f>VLOOKUP(E3143,起始地址定义!A:D,3,FALSE)</f>
        <v>0</v>
      </c>
      <c r="M3143" s="14">
        <f>VLOOKUP($F3143,类型描述及偏移量!$C:$H,2,FALSE)</f>
        <v>1.5</v>
      </c>
      <c r="N3143" s="14" t="str">
        <f>VLOOKUP($F3143,类型描述及偏移量!$C:$H,3,FALSE)</f>
        <v>离散</v>
      </c>
      <c r="O3143" s="14" t="str">
        <f>VLOOKUP($F3143,类型描述及偏移量!$C:$H,4,FALSE)</f>
        <v>None</v>
      </c>
      <c r="P3143" s="14" t="str">
        <f>VLOOKUP($F3143,类型描述及偏移量!$C:$H,5,FALSE)</f>
        <v>Yes</v>
      </c>
      <c r="Q3143" s="14" t="str">
        <f>VLOOKUP($F3143,类型描述及偏移量!$C:$H,6,FALSE)</f>
        <v>电机运行指示</v>
      </c>
    </row>
    <row r="3144" hidden="1" spans="1:17">
      <c r="A3144" s="12" t="s">
        <v>127</v>
      </c>
      <c r="B3144" s="8" t="s">
        <v>18</v>
      </c>
      <c r="C3144" t="s">
        <v>30</v>
      </c>
      <c r="D3144" t="s">
        <v>20</v>
      </c>
      <c r="E3144" s="13" t="str">
        <f t="shared" si="542"/>
        <v>CHP4_M1_M_BP_Motor_var</v>
      </c>
      <c r="F3144" s="14" t="str">
        <f t="shared" si="543"/>
        <v>BP_Motor_var_Break_ALM</v>
      </c>
      <c r="G3144" s="10" t="str">
        <f t="shared" si="544"/>
        <v>CHP4_M1_M_Break_ALM</v>
      </c>
      <c r="H3144" s="10" t="str">
        <f>VLOOKUP(基本表格!E3144,起始地址定义!A:D,4,FALSE)&amp;" "&amp;Q3144</f>
        <v>4#环式刨片机 电机控制 断链报警</v>
      </c>
      <c r="I3144" s="10" t="str">
        <f t="shared" si="545"/>
        <v>DB1400,X1.6</v>
      </c>
      <c r="J3144" s="13" t="str">
        <f>VLOOKUP(E3144,起始地址定义!A:D,2,FALSE)</f>
        <v>DB1400</v>
      </c>
      <c r="K3144" s="12" t="str">
        <f t="shared" si="546"/>
        <v>X1.6</v>
      </c>
      <c r="L3144" s="13">
        <f>VLOOKUP(E3144,起始地址定义!A:D,3,FALSE)</f>
        <v>0</v>
      </c>
      <c r="M3144" s="14">
        <f>VLOOKUP($F3144,类型描述及偏移量!$C:$H,2,FALSE)</f>
        <v>1.6</v>
      </c>
      <c r="N3144" s="14" t="str">
        <f>VLOOKUP($F3144,类型描述及偏移量!$C:$H,3,FALSE)</f>
        <v>离散</v>
      </c>
      <c r="O3144" s="14" t="str">
        <f>VLOOKUP($F3144,类型描述及偏移量!$C:$H,4,FALSE)</f>
        <v>On</v>
      </c>
      <c r="P3144" s="14" t="str">
        <f>VLOOKUP($F3144,类型描述及偏移量!$C:$H,5,FALSE)</f>
        <v>Yes</v>
      </c>
      <c r="Q3144" s="14" t="str">
        <f>VLOOKUP($F3144,类型描述及偏移量!$C:$H,6,FALSE)</f>
        <v>断链报警</v>
      </c>
    </row>
    <row r="3145" hidden="1" spans="1:17">
      <c r="A3145" s="12" t="s">
        <v>127</v>
      </c>
      <c r="B3145" s="8" t="s">
        <v>18</v>
      </c>
      <c r="C3145" t="s">
        <v>31</v>
      </c>
      <c r="D3145" t="s">
        <v>20</v>
      </c>
      <c r="E3145" s="13" t="str">
        <f t="shared" si="542"/>
        <v>CHP4_M1_M_BP_Motor_var</v>
      </c>
      <c r="F3145" s="14" t="str">
        <f t="shared" si="543"/>
        <v>BP_Motor_var_Break_CHK</v>
      </c>
      <c r="G3145" s="10" t="str">
        <f t="shared" si="544"/>
        <v>CHP4_M1_M_Break_CHK</v>
      </c>
      <c r="H3145" s="10" t="str">
        <f>VLOOKUP(基本表格!E3145,起始地址定义!A:D,4,FALSE)&amp;" "&amp;Q3145</f>
        <v>4#环式刨片机 电机控制 断链检测</v>
      </c>
      <c r="I3145" s="10" t="str">
        <f t="shared" si="545"/>
        <v>DB1400,X1.7</v>
      </c>
      <c r="J3145" s="13" t="str">
        <f>VLOOKUP(E3145,起始地址定义!A:D,2,FALSE)</f>
        <v>DB1400</v>
      </c>
      <c r="K3145" s="12" t="str">
        <f t="shared" si="546"/>
        <v>X1.7</v>
      </c>
      <c r="L3145" s="13">
        <f>VLOOKUP(E3145,起始地址定义!A:D,3,FALSE)</f>
        <v>0</v>
      </c>
      <c r="M3145" s="14">
        <f>VLOOKUP($F3145,类型描述及偏移量!$C:$H,2,FALSE)</f>
        <v>1.7</v>
      </c>
      <c r="N3145" s="14" t="str">
        <f>VLOOKUP($F3145,类型描述及偏移量!$C:$H,3,FALSE)</f>
        <v>离散</v>
      </c>
      <c r="O3145" s="14" t="str">
        <f>VLOOKUP($F3145,类型描述及偏移量!$C:$H,4,FALSE)</f>
        <v>None</v>
      </c>
      <c r="P3145" s="14" t="str">
        <f>VLOOKUP($F3145,类型描述及偏移量!$C:$H,5,FALSE)</f>
        <v>Yes</v>
      </c>
      <c r="Q3145" s="14" t="str">
        <f>VLOOKUP($F3145,类型描述及偏移量!$C:$H,6,FALSE)</f>
        <v>断链检测</v>
      </c>
    </row>
    <row r="3146" hidden="1" spans="1:17">
      <c r="A3146" s="12" t="s">
        <v>127</v>
      </c>
      <c r="B3146" s="8" t="s">
        <v>18</v>
      </c>
      <c r="C3146" t="s">
        <v>32</v>
      </c>
      <c r="D3146" t="s">
        <v>20</v>
      </c>
      <c r="E3146" s="13" t="str">
        <f t="shared" si="542"/>
        <v>CHP4_M1_M_BP_Motor_var</v>
      </c>
      <c r="F3146" s="14" t="str">
        <f t="shared" si="543"/>
        <v>BP_Motor_var_INV_Res_HMI</v>
      </c>
      <c r="G3146" s="10" t="str">
        <f t="shared" si="544"/>
        <v>CHP4_M1_M_INV_Res_HMI</v>
      </c>
      <c r="H3146" s="10" t="str">
        <f>VLOOKUP(基本表格!E3146,起始地址定义!A:D,4,FALSE)&amp;" "&amp;Q3146</f>
        <v>4#环式刨片机 电机控制 复位</v>
      </c>
      <c r="I3146" s="10" t="str">
        <f t="shared" si="545"/>
        <v>DB1400,X2.0</v>
      </c>
      <c r="J3146" s="13" t="str">
        <f>VLOOKUP(E3146,起始地址定义!A:D,2,FALSE)</f>
        <v>DB1400</v>
      </c>
      <c r="K3146" s="12" t="str">
        <f t="shared" si="546"/>
        <v>X2.0</v>
      </c>
      <c r="L3146" s="13">
        <f>VLOOKUP(E3146,起始地址定义!A:D,3,FALSE)</f>
        <v>0</v>
      </c>
      <c r="M3146" s="14">
        <f>VLOOKUP($F3146,类型描述及偏移量!$C:$H,2,FALSE)</f>
        <v>2</v>
      </c>
      <c r="N3146" s="14" t="str">
        <f>VLOOKUP($F3146,类型描述及偏移量!$C:$H,3,FALSE)</f>
        <v>离散</v>
      </c>
      <c r="O3146" s="14" t="str">
        <f>VLOOKUP($F3146,类型描述及偏移量!$C:$H,4,FALSE)</f>
        <v>None</v>
      </c>
      <c r="P3146" s="14" t="str">
        <f>VLOOKUP($F3146,类型描述及偏移量!$C:$H,5,FALSE)</f>
        <v>No</v>
      </c>
      <c r="Q3146" s="14" t="str">
        <f>VLOOKUP($F3146,类型描述及偏移量!$C:$H,6,FALSE)</f>
        <v>复位</v>
      </c>
    </row>
    <row r="3147" hidden="1" spans="1:17">
      <c r="A3147" s="12" t="s">
        <v>127</v>
      </c>
      <c r="B3147" s="8" t="s">
        <v>18</v>
      </c>
      <c r="C3147" t="s">
        <v>33</v>
      </c>
      <c r="D3147" t="s">
        <v>20</v>
      </c>
      <c r="E3147" s="13" t="str">
        <f t="shared" si="542"/>
        <v>CHP4_M1_M_BP_Motor_var</v>
      </c>
      <c r="F3147" s="14" t="str">
        <f t="shared" si="543"/>
        <v>BP_Motor_var_Break_EN</v>
      </c>
      <c r="G3147" s="10" t="str">
        <f t="shared" si="544"/>
        <v>CHP4_M1_M_Break_EN</v>
      </c>
      <c r="H3147" s="10" t="str">
        <f>VLOOKUP(基本表格!E3147,起始地址定义!A:D,4,FALSE)&amp;" "&amp;Q3147</f>
        <v>4#环式刨片机 电机控制 断链保护使能</v>
      </c>
      <c r="I3147" s="10" t="str">
        <f t="shared" si="545"/>
        <v>DB1400,X2.1</v>
      </c>
      <c r="J3147" s="13" t="str">
        <f>VLOOKUP(E3147,起始地址定义!A:D,2,FALSE)</f>
        <v>DB1400</v>
      </c>
      <c r="K3147" s="12" t="str">
        <f t="shared" si="546"/>
        <v>X2.1</v>
      </c>
      <c r="L3147" s="13">
        <f>VLOOKUP(E3147,起始地址定义!A:D,3,FALSE)</f>
        <v>0</v>
      </c>
      <c r="M3147" s="14">
        <f>VLOOKUP($F3147,类型描述及偏移量!$C:$H,2,FALSE)</f>
        <v>2.1</v>
      </c>
      <c r="N3147" s="14" t="str">
        <f>VLOOKUP($F3147,类型描述及偏移量!$C:$H,3,FALSE)</f>
        <v>离散</v>
      </c>
      <c r="O3147" s="14" t="str">
        <f>VLOOKUP($F3147,类型描述及偏移量!$C:$H,4,FALSE)</f>
        <v>None</v>
      </c>
      <c r="P3147" s="14" t="str">
        <f>VLOOKUP($F3147,类型描述及偏移量!$C:$H,5,FALSE)</f>
        <v>No</v>
      </c>
      <c r="Q3147" s="14" t="str">
        <f>VLOOKUP($F3147,类型描述及偏移量!$C:$H,6,FALSE)</f>
        <v>断链保护使能</v>
      </c>
    </row>
    <row r="3148" hidden="1" spans="1:17">
      <c r="A3148" s="12" t="s">
        <v>127</v>
      </c>
      <c r="B3148" s="8" t="s">
        <v>18</v>
      </c>
      <c r="C3148" t="s">
        <v>34</v>
      </c>
      <c r="D3148" t="s">
        <v>20</v>
      </c>
      <c r="E3148" s="13" t="str">
        <f t="shared" si="542"/>
        <v>CHP4_M1_M_BP_Motor_var</v>
      </c>
      <c r="F3148" s="14" t="str">
        <f t="shared" si="543"/>
        <v>BP_Motor_var_Break_Stop</v>
      </c>
      <c r="G3148" s="10" t="str">
        <f t="shared" si="544"/>
        <v>CHP4_M1_M_Break_Stop</v>
      </c>
      <c r="H3148" s="10" t="str">
        <f>VLOOKUP(基本表格!E3148,起始地址定义!A:D,4,FALSE)&amp;" "&amp;Q3148</f>
        <v>4#环式刨片机 电机控制 断链导致停机</v>
      </c>
      <c r="I3148" s="10" t="str">
        <f t="shared" si="545"/>
        <v>DB1400,X2.2</v>
      </c>
      <c r="J3148" s="13" t="str">
        <f>VLOOKUP(E3148,起始地址定义!A:D,2,FALSE)</f>
        <v>DB1400</v>
      </c>
      <c r="K3148" s="12" t="str">
        <f t="shared" si="546"/>
        <v>X2.2</v>
      </c>
      <c r="L3148" s="13">
        <f>VLOOKUP(E3148,起始地址定义!A:D,3,FALSE)</f>
        <v>0</v>
      </c>
      <c r="M3148" s="14">
        <f>VLOOKUP($F3148,类型描述及偏移量!$C:$H,2,FALSE)</f>
        <v>2.2</v>
      </c>
      <c r="N3148" s="14" t="str">
        <f>VLOOKUP($F3148,类型描述及偏移量!$C:$H,3,FALSE)</f>
        <v>离散</v>
      </c>
      <c r="O3148" s="14" t="str">
        <f>VLOOKUP($F3148,类型描述及偏移量!$C:$H,4,FALSE)</f>
        <v>On</v>
      </c>
      <c r="P3148" s="14" t="str">
        <f>VLOOKUP($F3148,类型描述及偏移量!$C:$H,5,FALSE)</f>
        <v>Yes</v>
      </c>
      <c r="Q3148" s="14" t="str">
        <f>VLOOKUP($F3148,类型描述及偏移量!$C:$H,6,FALSE)</f>
        <v>断链导致停机</v>
      </c>
    </row>
    <row r="3149" hidden="1" spans="1:17">
      <c r="A3149" s="12" t="s">
        <v>127</v>
      </c>
      <c r="B3149" s="8" t="s">
        <v>18</v>
      </c>
      <c r="C3149" t="s">
        <v>35</v>
      </c>
      <c r="D3149" t="s">
        <v>20</v>
      </c>
      <c r="E3149" s="13" t="str">
        <f t="shared" si="542"/>
        <v>CHP4_M1_M_BP_Motor_var</v>
      </c>
      <c r="F3149" s="14" t="str">
        <f t="shared" si="543"/>
        <v>BP_Motor_var_Motor_Back</v>
      </c>
      <c r="G3149" s="10" t="str">
        <f t="shared" si="544"/>
        <v>CHP4_M1_M_Motor_Back</v>
      </c>
      <c r="H3149" s="10" t="str">
        <f>VLOOKUP(基本表格!E3149,起始地址定义!A:D,4,FALSE)&amp;" "&amp;Q3149</f>
        <v>4#环式刨片机 电机控制 电机(反转）</v>
      </c>
      <c r="I3149" s="10" t="str">
        <f t="shared" si="545"/>
        <v>DB1400,X2.3</v>
      </c>
      <c r="J3149" s="13" t="str">
        <f>VLOOKUP(E3149,起始地址定义!A:D,2,FALSE)</f>
        <v>DB1400</v>
      </c>
      <c r="K3149" s="12" t="str">
        <f t="shared" si="546"/>
        <v>X2.3</v>
      </c>
      <c r="L3149" s="13">
        <f>VLOOKUP(E3149,起始地址定义!A:D,3,FALSE)</f>
        <v>0</v>
      </c>
      <c r="M3149" s="14">
        <f>VLOOKUP($F3149,类型描述及偏移量!$C:$H,2,FALSE)</f>
        <v>2.3</v>
      </c>
      <c r="N3149" s="14" t="str">
        <f>VLOOKUP($F3149,类型描述及偏移量!$C:$H,3,FALSE)</f>
        <v>离散</v>
      </c>
      <c r="O3149" s="14" t="str">
        <f>VLOOKUP($F3149,类型描述及偏移量!$C:$H,4,FALSE)</f>
        <v>None</v>
      </c>
      <c r="P3149" s="14" t="str">
        <f>VLOOKUP($F3149,类型描述及偏移量!$C:$H,5,FALSE)</f>
        <v>Yes</v>
      </c>
      <c r="Q3149" s="14" t="str">
        <f>VLOOKUP($F3149,类型描述及偏移量!$C:$H,6,FALSE)</f>
        <v>电机(反转）</v>
      </c>
    </row>
    <row r="3150" hidden="1" spans="1:17">
      <c r="A3150" s="12" t="s">
        <v>127</v>
      </c>
      <c r="B3150" s="8" t="s">
        <v>18</v>
      </c>
      <c r="C3150" t="s">
        <v>36</v>
      </c>
      <c r="D3150" t="s">
        <v>20</v>
      </c>
      <c r="E3150" s="13" t="str">
        <f t="shared" si="542"/>
        <v>CHP4_M1_M_BP_Motor_var</v>
      </c>
      <c r="F3150" s="14" t="str">
        <f t="shared" si="543"/>
        <v>BP_Motor_var_Loc</v>
      </c>
      <c r="G3150" s="10" t="str">
        <f t="shared" si="544"/>
        <v>CHP4_M1_M_Loc</v>
      </c>
      <c r="H3150" s="10" t="str">
        <f>VLOOKUP(基本表格!E3150,起始地址定义!A:D,4,FALSE)&amp;" "&amp;Q3150</f>
        <v>4#环式刨片机 电机控制 本地</v>
      </c>
      <c r="I3150" s="10" t="str">
        <f t="shared" si="545"/>
        <v>DB1400,X2.4</v>
      </c>
      <c r="J3150" s="13" t="str">
        <f>VLOOKUP(E3150,起始地址定义!A:D,2,FALSE)</f>
        <v>DB1400</v>
      </c>
      <c r="K3150" s="12" t="str">
        <f t="shared" si="546"/>
        <v>X2.4</v>
      </c>
      <c r="L3150" s="13">
        <f>VLOOKUP(E3150,起始地址定义!A:D,3,FALSE)</f>
        <v>0</v>
      </c>
      <c r="M3150" s="14">
        <f>VLOOKUP($F3150,类型描述及偏移量!$C:$H,2,FALSE)</f>
        <v>2.4</v>
      </c>
      <c r="N3150" s="14" t="str">
        <f>VLOOKUP($F3150,类型描述及偏移量!$C:$H,3,FALSE)</f>
        <v>离散</v>
      </c>
      <c r="O3150" s="14" t="str">
        <f>VLOOKUP($F3150,类型描述及偏移量!$C:$H,4,FALSE)</f>
        <v>None</v>
      </c>
      <c r="P3150" s="14" t="str">
        <f>VLOOKUP($F3150,类型描述及偏移量!$C:$H,5,FALSE)</f>
        <v>Yes</v>
      </c>
      <c r="Q3150" s="14" t="str">
        <f>VLOOKUP($F3150,类型描述及偏移量!$C:$H,6,FALSE)</f>
        <v>本地</v>
      </c>
    </row>
    <row r="3151" hidden="1" spans="1:17">
      <c r="A3151" s="12" t="s">
        <v>127</v>
      </c>
      <c r="B3151" s="8" t="s">
        <v>18</v>
      </c>
      <c r="C3151" t="s">
        <v>37</v>
      </c>
      <c r="D3151" t="s">
        <v>20</v>
      </c>
      <c r="E3151" s="13" t="str">
        <f t="shared" si="542"/>
        <v>CHP4_M1_M_BP_Motor_var</v>
      </c>
      <c r="F3151" s="14" t="str">
        <f t="shared" si="543"/>
        <v>BP_Motor_var_Rem</v>
      </c>
      <c r="G3151" s="10" t="str">
        <f t="shared" si="544"/>
        <v>CHP4_M1_M_Rem</v>
      </c>
      <c r="H3151" s="10" t="str">
        <f>VLOOKUP(基本表格!E3151,起始地址定义!A:D,4,FALSE)&amp;" "&amp;Q3151</f>
        <v>4#环式刨片机 电机控制 远程</v>
      </c>
      <c r="I3151" s="10" t="str">
        <f t="shared" si="545"/>
        <v>DB1400,X2.5</v>
      </c>
      <c r="J3151" s="13" t="str">
        <f>VLOOKUP(E3151,起始地址定义!A:D,2,FALSE)</f>
        <v>DB1400</v>
      </c>
      <c r="K3151" s="12" t="str">
        <f t="shared" si="546"/>
        <v>X2.5</v>
      </c>
      <c r="L3151" s="13">
        <f>VLOOKUP(E3151,起始地址定义!A:D,3,FALSE)</f>
        <v>0</v>
      </c>
      <c r="M3151" s="14">
        <f>VLOOKUP($F3151,类型描述及偏移量!$C:$H,2,FALSE)</f>
        <v>2.5</v>
      </c>
      <c r="N3151" s="14" t="str">
        <f>VLOOKUP($F3151,类型描述及偏移量!$C:$H,3,FALSE)</f>
        <v>离散</v>
      </c>
      <c r="O3151" s="14" t="str">
        <f>VLOOKUP($F3151,类型描述及偏移量!$C:$H,4,FALSE)</f>
        <v>None</v>
      </c>
      <c r="P3151" s="14" t="str">
        <f>VLOOKUP($F3151,类型描述及偏移量!$C:$H,5,FALSE)</f>
        <v>Yes</v>
      </c>
      <c r="Q3151" s="14" t="str">
        <f>VLOOKUP($F3151,类型描述及偏移量!$C:$H,6,FALSE)</f>
        <v>远程</v>
      </c>
    </row>
    <row r="3152" hidden="1" spans="1:17">
      <c r="A3152" s="12" t="s">
        <v>127</v>
      </c>
      <c r="B3152" s="8" t="s">
        <v>18</v>
      </c>
      <c r="C3152" t="s">
        <v>38</v>
      </c>
      <c r="D3152" t="s">
        <v>20</v>
      </c>
      <c r="E3152" s="13" t="str">
        <f t="shared" si="542"/>
        <v>CHP4_M1_M_BP_Motor_var</v>
      </c>
      <c r="F3152" s="14" t="str">
        <f t="shared" si="543"/>
        <v>BP_Motor_var_Blocking_ALM</v>
      </c>
      <c r="G3152" s="10" t="str">
        <f t="shared" si="544"/>
        <v>CHP4_M1_M_Blocking_ALM</v>
      </c>
      <c r="H3152" s="10" t="str">
        <f>VLOOKUP(基本表格!E3152,起始地址定义!A:D,4,FALSE)&amp;" "&amp;Q3152</f>
        <v>4#环式刨片机 电机控制 堵料报警</v>
      </c>
      <c r="I3152" s="10" t="str">
        <f t="shared" si="545"/>
        <v>DB1400,X2.6</v>
      </c>
      <c r="J3152" s="13" t="str">
        <f>VLOOKUP(E3152,起始地址定义!A:D,2,FALSE)</f>
        <v>DB1400</v>
      </c>
      <c r="K3152" s="12" t="str">
        <f t="shared" si="546"/>
        <v>X2.6</v>
      </c>
      <c r="L3152" s="13">
        <f>VLOOKUP(E3152,起始地址定义!A:D,3,FALSE)</f>
        <v>0</v>
      </c>
      <c r="M3152" s="14">
        <f>VLOOKUP($F3152,类型描述及偏移量!$C:$H,2,FALSE)</f>
        <v>2.6</v>
      </c>
      <c r="N3152" s="14" t="str">
        <f>VLOOKUP($F3152,类型描述及偏移量!$C:$H,3,FALSE)</f>
        <v>离散</v>
      </c>
      <c r="O3152" s="14" t="str">
        <f>VLOOKUP($F3152,类型描述及偏移量!$C:$H,4,FALSE)</f>
        <v>On</v>
      </c>
      <c r="P3152" s="14" t="str">
        <f>VLOOKUP($F3152,类型描述及偏移量!$C:$H,5,FALSE)</f>
        <v>Yes</v>
      </c>
      <c r="Q3152" s="14" t="str">
        <f>VLOOKUP($F3152,类型描述及偏移量!$C:$H,6,FALSE)</f>
        <v>堵料报警</v>
      </c>
    </row>
    <row r="3153" hidden="1" spans="1:17">
      <c r="A3153" s="12" t="s">
        <v>127</v>
      </c>
      <c r="B3153" s="8" t="s">
        <v>18</v>
      </c>
      <c r="C3153" t="s">
        <v>39</v>
      </c>
      <c r="D3153" t="s">
        <v>20</v>
      </c>
      <c r="E3153" s="13" t="str">
        <f t="shared" si="542"/>
        <v>CHP4_M1_M_BP_Motor_var</v>
      </c>
      <c r="F3153" s="14" t="str">
        <f t="shared" si="543"/>
        <v>BP_Motor_var_Blocking_CHK</v>
      </c>
      <c r="G3153" s="10" t="str">
        <f t="shared" si="544"/>
        <v>CHP4_M1_M_Blocking_CHK</v>
      </c>
      <c r="H3153" s="10" t="str">
        <f>VLOOKUP(基本表格!E3153,起始地址定义!A:D,4,FALSE)&amp;" "&amp;Q3153</f>
        <v>4#环式刨片机 电机控制 堵料检测</v>
      </c>
      <c r="I3153" s="10" t="str">
        <f t="shared" si="545"/>
        <v>DB1400,X2.7</v>
      </c>
      <c r="J3153" s="13" t="str">
        <f>VLOOKUP(E3153,起始地址定义!A:D,2,FALSE)</f>
        <v>DB1400</v>
      </c>
      <c r="K3153" s="12" t="str">
        <f t="shared" si="546"/>
        <v>X2.7</v>
      </c>
      <c r="L3153" s="13">
        <f>VLOOKUP(E3153,起始地址定义!A:D,3,FALSE)</f>
        <v>0</v>
      </c>
      <c r="M3153" s="14">
        <f>VLOOKUP($F3153,类型描述及偏移量!$C:$H,2,FALSE)</f>
        <v>2.7</v>
      </c>
      <c r="N3153" s="14" t="str">
        <f>VLOOKUP($F3153,类型描述及偏移量!$C:$H,3,FALSE)</f>
        <v>离散</v>
      </c>
      <c r="O3153" s="14" t="str">
        <f>VLOOKUP($F3153,类型描述及偏移量!$C:$H,4,FALSE)</f>
        <v>None</v>
      </c>
      <c r="P3153" s="14" t="str">
        <f>VLOOKUP($F3153,类型描述及偏移量!$C:$H,5,FALSE)</f>
        <v>Yes</v>
      </c>
      <c r="Q3153" s="14" t="str">
        <f>VLOOKUP($F3153,类型描述及偏移量!$C:$H,6,FALSE)</f>
        <v>堵料检测</v>
      </c>
    </row>
    <row r="3154" hidden="1" spans="1:17">
      <c r="A3154" s="12" t="s">
        <v>127</v>
      </c>
      <c r="B3154" s="8" t="s">
        <v>18</v>
      </c>
      <c r="C3154" t="s">
        <v>40</v>
      </c>
      <c r="D3154" t="s">
        <v>20</v>
      </c>
      <c r="E3154" s="13" t="str">
        <f t="shared" si="542"/>
        <v>CHP4_M1_M_BP_Motor_var</v>
      </c>
      <c r="F3154" s="14" t="str">
        <f t="shared" si="543"/>
        <v>BP_Motor_var_Blocking_EN</v>
      </c>
      <c r="G3154" s="10" t="str">
        <f t="shared" si="544"/>
        <v>CHP4_M1_M_Blocking_EN</v>
      </c>
      <c r="H3154" s="10" t="str">
        <f>VLOOKUP(基本表格!E3154,起始地址定义!A:D,4,FALSE)&amp;" "&amp;Q3154</f>
        <v>4#环式刨片机 电机控制 堵料保护使能</v>
      </c>
      <c r="I3154" s="10" t="str">
        <f t="shared" si="545"/>
        <v>DB1400,X3.0</v>
      </c>
      <c r="J3154" s="13" t="str">
        <f>VLOOKUP(E3154,起始地址定义!A:D,2,FALSE)</f>
        <v>DB1400</v>
      </c>
      <c r="K3154" s="12" t="str">
        <f t="shared" si="546"/>
        <v>X3.0</v>
      </c>
      <c r="L3154" s="13">
        <f>VLOOKUP(E3154,起始地址定义!A:D,3,FALSE)</f>
        <v>0</v>
      </c>
      <c r="M3154" s="14">
        <f>VLOOKUP($F3154,类型描述及偏移量!$C:$H,2,FALSE)</f>
        <v>3</v>
      </c>
      <c r="N3154" s="14" t="str">
        <f>VLOOKUP($F3154,类型描述及偏移量!$C:$H,3,FALSE)</f>
        <v>离散</v>
      </c>
      <c r="O3154" s="14" t="str">
        <f>VLOOKUP($F3154,类型描述及偏移量!$C:$H,4,FALSE)</f>
        <v>None</v>
      </c>
      <c r="P3154" s="14" t="str">
        <f>VLOOKUP($F3154,类型描述及偏移量!$C:$H,5,FALSE)</f>
        <v>No</v>
      </c>
      <c r="Q3154" s="14" t="str">
        <f>VLOOKUP($F3154,类型描述及偏移量!$C:$H,6,FALSE)</f>
        <v>堵料保护使能</v>
      </c>
    </row>
    <row r="3155" hidden="1" spans="1:17">
      <c r="A3155" s="12" t="s">
        <v>127</v>
      </c>
      <c r="B3155" s="8" t="s">
        <v>18</v>
      </c>
      <c r="C3155" t="s">
        <v>41</v>
      </c>
      <c r="D3155" t="s">
        <v>20</v>
      </c>
      <c r="E3155" s="13" t="str">
        <f t="shared" si="542"/>
        <v>CHP4_M1_M_BP_Motor_var</v>
      </c>
      <c r="F3155" s="14" t="str">
        <f t="shared" si="543"/>
        <v>BP_Motor_var_Blocking_Stop</v>
      </c>
      <c r="G3155" s="10" t="str">
        <f t="shared" si="544"/>
        <v>CHP4_M1_M_Blocking_Stop</v>
      </c>
      <c r="H3155" s="10" t="str">
        <f>VLOOKUP(基本表格!E3155,起始地址定义!A:D,4,FALSE)&amp;" "&amp;Q3155</f>
        <v>4#环式刨片机 电机控制 堵料导致停机</v>
      </c>
      <c r="I3155" s="10" t="str">
        <f t="shared" si="545"/>
        <v>DB1400,X3.1</v>
      </c>
      <c r="J3155" s="13" t="str">
        <f>VLOOKUP(E3155,起始地址定义!A:D,2,FALSE)</f>
        <v>DB1400</v>
      </c>
      <c r="K3155" s="12" t="str">
        <f t="shared" si="546"/>
        <v>X3.1</v>
      </c>
      <c r="L3155" s="13">
        <f>VLOOKUP(E3155,起始地址定义!A:D,3,FALSE)</f>
        <v>0</v>
      </c>
      <c r="M3155" s="14">
        <f>VLOOKUP($F3155,类型描述及偏移量!$C:$H,2,FALSE)</f>
        <v>3.1</v>
      </c>
      <c r="N3155" s="14" t="str">
        <f>VLOOKUP($F3155,类型描述及偏移量!$C:$H,3,FALSE)</f>
        <v>离散</v>
      </c>
      <c r="O3155" s="14" t="str">
        <f>VLOOKUP($F3155,类型描述及偏移量!$C:$H,4,FALSE)</f>
        <v>On</v>
      </c>
      <c r="P3155" s="14" t="str">
        <f>VLOOKUP($F3155,类型描述及偏移量!$C:$H,5,FALSE)</f>
        <v>Yes</v>
      </c>
      <c r="Q3155" s="14" t="str">
        <f>VLOOKUP($F3155,类型描述及偏移量!$C:$H,6,FALSE)</f>
        <v>堵料导致停机</v>
      </c>
    </row>
    <row r="3156" hidden="1" spans="1:17">
      <c r="A3156" s="12" t="s">
        <v>127</v>
      </c>
      <c r="B3156" s="8" t="s">
        <v>18</v>
      </c>
      <c r="C3156" t="s">
        <v>42</v>
      </c>
      <c r="D3156" t="s">
        <v>20</v>
      </c>
      <c r="E3156" s="13" t="str">
        <f t="shared" si="542"/>
        <v>CHP4_M1_M_BP_Motor_var</v>
      </c>
      <c r="F3156" s="14" t="str">
        <f t="shared" si="543"/>
        <v>BP_Motor_var_BreakTime</v>
      </c>
      <c r="G3156" s="10" t="str">
        <f t="shared" si="544"/>
        <v>CHP4_M1_M_BreakTime</v>
      </c>
      <c r="H3156" s="10" t="str">
        <f>VLOOKUP(基本表格!E3156,起始地址定义!A:D,4,FALSE)&amp;" "&amp;Q3156</f>
        <v>4#环式刨片机 电机控制 断链超时时间 秒</v>
      </c>
      <c r="I3156" s="10" t="str">
        <f t="shared" si="545"/>
        <v>DB1400,INT4</v>
      </c>
      <c r="J3156" s="13" t="str">
        <f>VLOOKUP(E3156,起始地址定义!A:D,2,FALSE)</f>
        <v>DB1400</v>
      </c>
      <c r="K3156" s="12" t="str">
        <f t="shared" si="546"/>
        <v>INT4</v>
      </c>
      <c r="L3156" s="13">
        <f>VLOOKUP(E3156,起始地址定义!A:D,3,FALSE)</f>
        <v>0</v>
      </c>
      <c r="M3156" s="14">
        <f>VLOOKUP($F3156,类型描述及偏移量!$C:$H,2,FALSE)</f>
        <v>4</v>
      </c>
      <c r="N3156" s="14" t="str">
        <f>VLOOKUP($F3156,类型描述及偏移量!$C:$H,3,FALSE)</f>
        <v>整型</v>
      </c>
      <c r="O3156" s="14" t="str">
        <f>VLOOKUP($F3156,类型描述及偏移量!$C:$H,4,FALSE)</f>
        <v>None</v>
      </c>
      <c r="P3156" s="14" t="str">
        <f>VLOOKUP($F3156,类型描述及偏移量!$C:$H,5,FALSE)</f>
        <v>No</v>
      </c>
      <c r="Q3156" s="14" t="str">
        <f>VLOOKUP($F3156,类型描述及偏移量!$C:$H,6,FALSE)</f>
        <v>断链超时时间 秒</v>
      </c>
    </row>
    <row r="3157" hidden="1" spans="1:17">
      <c r="A3157" s="12" t="s">
        <v>127</v>
      </c>
      <c r="B3157" s="8" t="s">
        <v>18</v>
      </c>
      <c r="C3157" t="s">
        <v>43</v>
      </c>
      <c r="D3157" t="s">
        <v>20</v>
      </c>
      <c r="E3157" s="13" t="str">
        <f t="shared" si="542"/>
        <v>CHP4_M1_M_BP_Motor_var</v>
      </c>
      <c r="F3157" s="14" t="str">
        <f t="shared" si="543"/>
        <v>BP_Motor_var_BlockingTime</v>
      </c>
      <c r="G3157" s="10" t="str">
        <f t="shared" si="544"/>
        <v>CHP4_M1_M_BlockingTime</v>
      </c>
      <c r="H3157" s="10" t="str">
        <f>VLOOKUP(基本表格!E3157,起始地址定义!A:D,4,FALSE)&amp;" "&amp;Q3157</f>
        <v>4#环式刨片机 电机控制 堵料检测时间 秒</v>
      </c>
      <c r="I3157" s="10" t="str">
        <f t="shared" si="545"/>
        <v>DB1400,INT6</v>
      </c>
      <c r="J3157" s="13" t="str">
        <f>VLOOKUP(E3157,起始地址定义!A:D,2,FALSE)</f>
        <v>DB1400</v>
      </c>
      <c r="K3157" s="12" t="str">
        <f t="shared" si="546"/>
        <v>INT6</v>
      </c>
      <c r="L3157" s="13">
        <f>VLOOKUP(E3157,起始地址定义!A:D,3,FALSE)</f>
        <v>0</v>
      </c>
      <c r="M3157" s="14">
        <f>VLOOKUP($F3157,类型描述及偏移量!$C:$H,2,FALSE)</f>
        <v>6</v>
      </c>
      <c r="N3157" s="14" t="str">
        <f>VLOOKUP($F3157,类型描述及偏移量!$C:$H,3,FALSE)</f>
        <v>整型</v>
      </c>
      <c r="O3157" s="14" t="str">
        <f>VLOOKUP($F3157,类型描述及偏移量!$C:$H,4,FALSE)</f>
        <v>None</v>
      </c>
      <c r="P3157" s="14" t="str">
        <f>VLOOKUP($F3157,类型描述及偏移量!$C:$H,5,FALSE)</f>
        <v>No</v>
      </c>
      <c r="Q3157" s="14" t="str">
        <f>VLOOKUP($F3157,类型描述及偏移量!$C:$H,6,FALSE)</f>
        <v>堵料检测时间 秒</v>
      </c>
    </row>
    <row r="3158" hidden="1" spans="1:17">
      <c r="A3158" s="12" t="s">
        <v>127</v>
      </c>
      <c r="B3158" s="8" t="s">
        <v>18</v>
      </c>
      <c r="C3158" t="s">
        <v>44</v>
      </c>
      <c r="D3158" t="s">
        <v>20</v>
      </c>
      <c r="E3158" s="13" t="str">
        <f t="shared" si="542"/>
        <v>CHP4_M1_M_BP_Motor_var</v>
      </c>
      <c r="F3158" s="14" t="str">
        <f t="shared" si="543"/>
        <v>BP_Motor_var_PullSwitch_CHK</v>
      </c>
      <c r="G3158" s="10" t="str">
        <f t="shared" si="544"/>
        <v>CHP4_M1_M_PullSwitch_CHK</v>
      </c>
      <c r="H3158" s="10" t="str">
        <f>VLOOKUP(基本表格!E3158,起始地址定义!A:D,4,FALSE)&amp;" "&amp;Q3158</f>
        <v>4#环式刨片机 电机控制 拉线开关</v>
      </c>
      <c r="I3158" s="10" t="str">
        <f t="shared" si="545"/>
        <v>DB1400,X8.0</v>
      </c>
      <c r="J3158" s="13" t="str">
        <f>VLOOKUP(E3158,起始地址定义!A:D,2,FALSE)</f>
        <v>DB1400</v>
      </c>
      <c r="K3158" s="12" t="str">
        <f t="shared" si="546"/>
        <v>X8.0</v>
      </c>
      <c r="L3158" s="13">
        <f>VLOOKUP(E3158,起始地址定义!A:D,3,FALSE)</f>
        <v>0</v>
      </c>
      <c r="M3158" s="14">
        <f>VLOOKUP($F3158,类型描述及偏移量!$C:$H,2,FALSE)</f>
        <v>8</v>
      </c>
      <c r="N3158" s="14" t="str">
        <f>VLOOKUP($F3158,类型描述及偏移量!$C:$H,3,FALSE)</f>
        <v>离散</v>
      </c>
      <c r="O3158" s="14" t="str">
        <f>VLOOKUP($F3158,类型描述及偏移量!$C:$H,4,FALSE)</f>
        <v>On</v>
      </c>
      <c r="P3158" s="14" t="str">
        <f>VLOOKUP($F3158,类型描述及偏移量!$C:$H,5,FALSE)</f>
        <v>Yes</v>
      </c>
      <c r="Q3158" s="14" t="str">
        <f>VLOOKUP($F3158,类型描述及偏移量!$C:$H,6,FALSE)</f>
        <v>拉线开关</v>
      </c>
    </row>
    <row r="3159" hidden="1" spans="1:17">
      <c r="A3159" s="12" t="s">
        <v>127</v>
      </c>
      <c r="B3159" s="8" t="s">
        <v>18</v>
      </c>
      <c r="C3159" t="s">
        <v>45</v>
      </c>
      <c r="D3159" t="s">
        <v>20</v>
      </c>
      <c r="E3159" s="13" t="str">
        <f t="shared" si="542"/>
        <v>CHP4_M1_M_BP_Motor_var</v>
      </c>
      <c r="F3159" s="14" t="str">
        <f t="shared" si="543"/>
        <v>BP_Motor_var_LMD_ALM</v>
      </c>
      <c r="G3159" s="10" t="str">
        <f t="shared" si="544"/>
        <v>CHP4_M1_M_LMD_ALM</v>
      </c>
      <c r="H3159" s="10" t="str">
        <f>VLOOKUP(基本表格!E3159,起始地址定义!A:D,4,FALSE)&amp;" "&amp;Q3159</f>
        <v>4#环式刨片机 电机控制 左跑偏报警</v>
      </c>
      <c r="I3159" s="10" t="str">
        <f t="shared" si="545"/>
        <v>DB1400,X8.1</v>
      </c>
      <c r="J3159" s="13" t="str">
        <f>VLOOKUP(E3159,起始地址定义!A:D,2,FALSE)</f>
        <v>DB1400</v>
      </c>
      <c r="K3159" s="12" t="str">
        <f t="shared" si="546"/>
        <v>X8.1</v>
      </c>
      <c r="L3159" s="13">
        <f>VLOOKUP(E3159,起始地址定义!A:D,3,FALSE)</f>
        <v>0</v>
      </c>
      <c r="M3159" s="14">
        <f>VLOOKUP($F3159,类型描述及偏移量!$C:$H,2,FALSE)</f>
        <v>8.1</v>
      </c>
      <c r="N3159" s="14" t="str">
        <f>VLOOKUP($F3159,类型描述及偏移量!$C:$H,3,FALSE)</f>
        <v>离散</v>
      </c>
      <c r="O3159" s="14" t="str">
        <f>VLOOKUP($F3159,类型描述及偏移量!$C:$H,4,FALSE)</f>
        <v>On</v>
      </c>
      <c r="P3159" s="14" t="str">
        <f>VLOOKUP($F3159,类型描述及偏移量!$C:$H,5,FALSE)</f>
        <v>Yes</v>
      </c>
      <c r="Q3159" s="14" t="str">
        <f>VLOOKUP($F3159,类型描述及偏移量!$C:$H,6,FALSE)</f>
        <v>左跑偏报警</v>
      </c>
    </row>
    <row r="3160" hidden="1" spans="1:17">
      <c r="A3160" s="12" t="s">
        <v>127</v>
      </c>
      <c r="B3160" s="8" t="s">
        <v>18</v>
      </c>
      <c r="C3160" t="s">
        <v>46</v>
      </c>
      <c r="D3160" t="s">
        <v>20</v>
      </c>
      <c r="E3160" s="13" t="str">
        <f t="shared" si="542"/>
        <v>CHP4_M1_M_BP_Motor_var</v>
      </c>
      <c r="F3160" s="14" t="str">
        <f t="shared" si="543"/>
        <v>BP_Motor_var_LMD_CHK_1</v>
      </c>
      <c r="G3160" s="10" t="str">
        <f t="shared" si="544"/>
        <v>CHP4_M1_M_LMD_CHK_1</v>
      </c>
      <c r="H3160" s="10" t="str">
        <f>VLOOKUP(基本表格!E3160,起始地址定义!A:D,4,FALSE)&amp;" "&amp;Q3160</f>
        <v>4#环式刨片机 电机控制 左跑偏1检测</v>
      </c>
      <c r="I3160" s="10" t="str">
        <f t="shared" si="545"/>
        <v>DB1400,X8.2</v>
      </c>
      <c r="J3160" s="13" t="str">
        <f>VLOOKUP(E3160,起始地址定义!A:D,2,FALSE)</f>
        <v>DB1400</v>
      </c>
      <c r="K3160" s="12" t="str">
        <f t="shared" si="546"/>
        <v>X8.2</v>
      </c>
      <c r="L3160" s="13">
        <f>VLOOKUP(E3160,起始地址定义!A:D,3,FALSE)</f>
        <v>0</v>
      </c>
      <c r="M3160" s="14">
        <f>VLOOKUP($F3160,类型描述及偏移量!$C:$H,2,FALSE)</f>
        <v>8.2</v>
      </c>
      <c r="N3160" s="14" t="str">
        <f>VLOOKUP($F3160,类型描述及偏移量!$C:$H,3,FALSE)</f>
        <v>离散</v>
      </c>
      <c r="O3160" s="14" t="str">
        <f>VLOOKUP($F3160,类型描述及偏移量!$C:$H,4,FALSE)</f>
        <v>None</v>
      </c>
      <c r="P3160" s="14" t="str">
        <f>VLOOKUP($F3160,类型描述及偏移量!$C:$H,5,FALSE)</f>
        <v>Yes</v>
      </c>
      <c r="Q3160" s="14" t="str">
        <f>VLOOKUP($F3160,类型描述及偏移量!$C:$H,6,FALSE)</f>
        <v>左跑偏1检测</v>
      </c>
    </row>
    <row r="3161" hidden="1" spans="1:17">
      <c r="A3161" s="12" t="s">
        <v>127</v>
      </c>
      <c r="B3161" s="8" t="s">
        <v>18</v>
      </c>
      <c r="C3161" t="s">
        <v>47</v>
      </c>
      <c r="D3161" t="s">
        <v>20</v>
      </c>
      <c r="E3161" s="13" t="str">
        <f t="shared" si="542"/>
        <v>CHP4_M1_M_BP_Motor_var</v>
      </c>
      <c r="F3161" s="14" t="str">
        <f t="shared" si="543"/>
        <v>BP_Motor_var_LMD_EN</v>
      </c>
      <c r="G3161" s="10" t="str">
        <f t="shared" si="544"/>
        <v>CHP4_M1_M_LMD_EN</v>
      </c>
      <c r="H3161" s="10" t="str">
        <f>VLOOKUP(基本表格!E3161,起始地址定义!A:D,4,FALSE)&amp;" "&amp;Q3161</f>
        <v>4#环式刨片机 电机控制 左跑偏保护使能</v>
      </c>
      <c r="I3161" s="10" t="str">
        <f t="shared" si="545"/>
        <v>DB1400,X8.3</v>
      </c>
      <c r="J3161" s="13" t="str">
        <f>VLOOKUP(E3161,起始地址定义!A:D,2,FALSE)</f>
        <v>DB1400</v>
      </c>
      <c r="K3161" s="12" t="str">
        <f t="shared" si="546"/>
        <v>X8.3</v>
      </c>
      <c r="L3161" s="13">
        <f>VLOOKUP(E3161,起始地址定义!A:D,3,FALSE)</f>
        <v>0</v>
      </c>
      <c r="M3161" s="14">
        <f>VLOOKUP($F3161,类型描述及偏移量!$C:$H,2,FALSE)</f>
        <v>8.3</v>
      </c>
      <c r="N3161" s="14" t="str">
        <f>VLOOKUP($F3161,类型描述及偏移量!$C:$H,3,FALSE)</f>
        <v>离散</v>
      </c>
      <c r="O3161" s="14" t="str">
        <f>VLOOKUP($F3161,类型描述及偏移量!$C:$H,4,FALSE)</f>
        <v>None</v>
      </c>
      <c r="P3161" s="14" t="str">
        <f>VLOOKUP($F3161,类型描述及偏移量!$C:$H,5,FALSE)</f>
        <v>No</v>
      </c>
      <c r="Q3161" s="14" t="str">
        <f>VLOOKUP($F3161,类型描述及偏移量!$C:$H,6,FALSE)</f>
        <v>左跑偏保护使能</v>
      </c>
    </row>
    <row r="3162" hidden="1" spans="1:17">
      <c r="A3162" s="12" t="s">
        <v>127</v>
      </c>
      <c r="B3162" s="8" t="s">
        <v>18</v>
      </c>
      <c r="C3162" t="s">
        <v>48</v>
      </c>
      <c r="D3162" t="s">
        <v>20</v>
      </c>
      <c r="E3162" s="13" t="str">
        <f t="shared" si="542"/>
        <v>CHP4_M1_M_BP_Motor_var</v>
      </c>
      <c r="F3162" s="14" t="str">
        <f t="shared" si="543"/>
        <v>BP_Motor_var_LMD_Stop</v>
      </c>
      <c r="G3162" s="10" t="str">
        <f t="shared" si="544"/>
        <v>CHP4_M1_M_LMD_Stop</v>
      </c>
      <c r="H3162" s="10" t="str">
        <f>VLOOKUP(基本表格!E3162,起始地址定义!A:D,4,FALSE)&amp;" "&amp;Q3162</f>
        <v>4#环式刨片机 电机控制 左跑偏导致停机</v>
      </c>
      <c r="I3162" s="10" t="str">
        <f t="shared" si="545"/>
        <v>DB1400,X8.4</v>
      </c>
      <c r="J3162" s="13" t="str">
        <f>VLOOKUP(E3162,起始地址定义!A:D,2,FALSE)</f>
        <v>DB1400</v>
      </c>
      <c r="K3162" s="12" t="str">
        <f t="shared" si="546"/>
        <v>X8.4</v>
      </c>
      <c r="L3162" s="13">
        <f>VLOOKUP(E3162,起始地址定义!A:D,3,FALSE)</f>
        <v>0</v>
      </c>
      <c r="M3162" s="14">
        <f>VLOOKUP($F3162,类型描述及偏移量!$C:$H,2,FALSE)</f>
        <v>8.4</v>
      </c>
      <c r="N3162" s="14" t="str">
        <f>VLOOKUP($F3162,类型描述及偏移量!$C:$H,3,FALSE)</f>
        <v>离散</v>
      </c>
      <c r="O3162" s="14" t="str">
        <f>VLOOKUP($F3162,类型描述及偏移量!$C:$H,4,FALSE)</f>
        <v>On</v>
      </c>
      <c r="P3162" s="14" t="str">
        <f>VLOOKUP($F3162,类型描述及偏移量!$C:$H,5,FALSE)</f>
        <v>Yes</v>
      </c>
      <c r="Q3162" s="14" t="str">
        <f>VLOOKUP($F3162,类型描述及偏移量!$C:$H,6,FALSE)</f>
        <v>左跑偏导致停机</v>
      </c>
    </row>
    <row r="3163" hidden="1" spans="1:17">
      <c r="A3163" s="12" t="s">
        <v>127</v>
      </c>
      <c r="B3163" s="8" t="s">
        <v>18</v>
      </c>
      <c r="C3163" t="s">
        <v>49</v>
      </c>
      <c r="D3163" t="s">
        <v>20</v>
      </c>
      <c r="E3163" s="13" t="str">
        <f t="shared" si="542"/>
        <v>CHP4_M1_M_BP_Motor_var</v>
      </c>
      <c r="F3163" s="14" t="str">
        <f t="shared" si="543"/>
        <v>BP_Motor_var_LMD_Time</v>
      </c>
      <c r="G3163" s="10" t="str">
        <f t="shared" si="544"/>
        <v>CHP4_M1_M_LMD_Time</v>
      </c>
      <c r="H3163" s="10" t="str">
        <f>VLOOKUP(基本表格!E3163,起始地址定义!A:D,4,FALSE)&amp;" "&amp;Q3163</f>
        <v>4#环式刨片机 电机控制 左跑偏检测时间</v>
      </c>
      <c r="I3163" s="10" t="str">
        <f t="shared" si="545"/>
        <v>DB1400,INT10</v>
      </c>
      <c r="J3163" s="13" t="str">
        <f>VLOOKUP(E3163,起始地址定义!A:D,2,FALSE)</f>
        <v>DB1400</v>
      </c>
      <c r="K3163" s="12" t="str">
        <f t="shared" si="546"/>
        <v>INT10</v>
      </c>
      <c r="L3163" s="13">
        <f>VLOOKUP(E3163,起始地址定义!A:D,3,FALSE)</f>
        <v>0</v>
      </c>
      <c r="M3163" s="14">
        <f>VLOOKUP($F3163,类型描述及偏移量!$C:$H,2,FALSE)</f>
        <v>10</v>
      </c>
      <c r="N3163" s="14" t="str">
        <f>VLOOKUP($F3163,类型描述及偏移量!$C:$H,3,FALSE)</f>
        <v>整型</v>
      </c>
      <c r="O3163" s="14" t="str">
        <f>VLOOKUP($F3163,类型描述及偏移量!$C:$H,4,FALSE)</f>
        <v>None</v>
      </c>
      <c r="P3163" s="14" t="str">
        <f>VLOOKUP($F3163,类型描述及偏移量!$C:$H,5,FALSE)</f>
        <v>No</v>
      </c>
      <c r="Q3163" s="14" t="str">
        <f>VLOOKUP($F3163,类型描述及偏移量!$C:$H,6,FALSE)</f>
        <v>左跑偏检测时间</v>
      </c>
    </row>
    <row r="3164" hidden="1" spans="1:17">
      <c r="A3164" s="12" t="s">
        <v>127</v>
      </c>
      <c r="B3164" s="8" t="s">
        <v>18</v>
      </c>
      <c r="C3164" t="s">
        <v>50</v>
      </c>
      <c r="D3164" t="s">
        <v>20</v>
      </c>
      <c r="E3164" s="13" t="str">
        <f t="shared" si="542"/>
        <v>CHP4_M1_M_BP_Motor_var</v>
      </c>
      <c r="F3164" s="14" t="str">
        <f t="shared" si="543"/>
        <v>BP_Motor_var_RMD_ALM</v>
      </c>
      <c r="G3164" s="10" t="str">
        <f t="shared" si="544"/>
        <v>CHP4_M1_M_RMD_ALM</v>
      </c>
      <c r="H3164" s="10" t="str">
        <f>VLOOKUP(基本表格!E3164,起始地址定义!A:D,4,FALSE)&amp;" "&amp;Q3164</f>
        <v>4#环式刨片机 电机控制 右 跑偏报警</v>
      </c>
      <c r="I3164" s="10" t="str">
        <f t="shared" si="545"/>
        <v>DB1400,X12.0</v>
      </c>
      <c r="J3164" s="13" t="str">
        <f>VLOOKUP(E3164,起始地址定义!A:D,2,FALSE)</f>
        <v>DB1400</v>
      </c>
      <c r="K3164" s="12" t="str">
        <f t="shared" si="546"/>
        <v>X12.0</v>
      </c>
      <c r="L3164" s="13">
        <f>VLOOKUP(E3164,起始地址定义!A:D,3,FALSE)</f>
        <v>0</v>
      </c>
      <c r="M3164" s="14">
        <f>VLOOKUP($F3164,类型描述及偏移量!$C:$H,2,FALSE)</f>
        <v>12</v>
      </c>
      <c r="N3164" s="14" t="str">
        <f>VLOOKUP($F3164,类型描述及偏移量!$C:$H,3,FALSE)</f>
        <v>离散</v>
      </c>
      <c r="O3164" s="14" t="str">
        <f>VLOOKUP($F3164,类型描述及偏移量!$C:$H,4,FALSE)</f>
        <v>On</v>
      </c>
      <c r="P3164" s="14" t="str">
        <f>VLOOKUP($F3164,类型描述及偏移量!$C:$H,5,FALSE)</f>
        <v>Yes</v>
      </c>
      <c r="Q3164" s="14" t="str">
        <f>VLOOKUP($F3164,类型描述及偏移量!$C:$H,6,FALSE)</f>
        <v>右 跑偏报警</v>
      </c>
    </row>
    <row r="3165" hidden="1" spans="1:17">
      <c r="A3165" s="12" t="s">
        <v>127</v>
      </c>
      <c r="B3165" s="8" t="s">
        <v>18</v>
      </c>
      <c r="C3165" t="s">
        <v>51</v>
      </c>
      <c r="D3165" t="s">
        <v>20</v>
      </c>
      <c r="E3165" s="13" t="str">
        <f t="shared" si="542"/>
        <v>CHP4_M1_M_BP_Motor_var</v>
      </c>
      <c r="F3165" s="14" t="str">
        <f t="shared" si="543"/>
        <v>BP_Motor_var_RMD_CHK_1</v>
      </c>
      <c r="G3165" s="10" t="str">
        <f t="shared" si="544"/>
        <v>CHP4_M1_M_RMD_CHK_1</v>
      </c>
      <c r="H3165" s="10" t="str">
        <f>VLOOKUP(基本表格!E3165,起始地址定义!A:D,4,FALSE)&amp;" "&amp;Q3165</f>
        <v>4#环式刨片机 电机控制 右跑偏1检测</v>
      </c>
      <c r="I3165" s="10" t="str">
        <f t="shared" si="545"/>
        <v>DB1400,X12.1</v>
      </c>
      <c r="J3165" s="13" t="str">
        <f>VLOOKUP(E3165,起始地址定义!A:D,2,FALSE)</f>
        <v>DB1400</v>
      </c>
      <c r="K3165" s="12" t="str">
        <f t="shared" si="546"/>
        <v>X12.1</v>
      </c>
      <c r="L3165" s="13">
        <f>VLOOKUP(E3165,起始地址定义!A:D,3,FALSE)</f>
        <v>0</v>
      </c>
      <c r="M3165" s="14">
        <f>VLOOKUP($F3165,类型描述及偏移量!$C:$H,2,FALSE)</f>
        <v>12.1</v>
      </c>
      <c r="N3165" s="14" t="str">
        <f>VLOOKUP($F3165,类型描述及偏移量!$C:$H,3,FALSE)</f>
        <v>离散</v>
      </c>
      <c r="O3165" s="14" t="str">
        <f>VLOOKUP($F3165,类型描述及偏移量!$C:$H,4,FALSE)</f>
        <v>None</v>
      </c>
      <c r="P3165" s="14" t="str">
        <f>VLOOKUP($F3165,类型描述及偏移量!$C:$H,5,FALSE)</f>
        <v>Yes</v>
      </c>
      <c r="Q3165" s="14" t="str">
        <f>VLOOKUP($F3165,类型描述及偏移量!$C:$H,6,FALSE)</f>
        <v>右跑偏1检测</v>
      </c>
    </row>
    <row r="3166" hidden="1" spans="1:17">
      <c r="A3166" s="12" t="s">
        <v>127</v>
      </c>
      <c r="B3166" s="8" t="s">
        <v>18</v>
      </c>
      <c r="C3166" t="s">
        <v>52</v>
      </c>
      <c r="D3166" t="s">
        <v>20</v>
      </c>
      <c r="E3166" s="13" t="str">
        <f t="shared" si="542"/>
        <v>CHP4_M1_M_BP_Motor_var</v>
      </c>
      <c r="F3166" s="14" t="str">
        <f t="shared" si="543"/>
        <v>BP_Motor_var_RMD_EN</v>
      </c>
      <c r="G3166" s="10" t="str">
        <f t="shared" si="544"/>
        <v>CHP4_M1_M_RMD_EN</v>
      </c>
      <c r="H3166" s="10" t="str">
        <f>VLOOKUP(基本表格!E3166,起始地址定义!A:D,4,FALSE)&amp;" "&amp;Q3166</f>
        <v>4#环式刨片机 电机控制 右跑偏保护使能</v>
      </c>
      <c r="I3166" s="10" t="str">
        <f t="shared" si="545"/>
        <v>DB1400,X12.2</v>
      </c>
      <c r="J3166" s="13" t="str">
        <f>VLOOKUP(E3166,起始地址定义!A:D,2,FALSE)</f>
        <v>DB1400</v>
      </c>
      <c r="K3166" s="12" t="str">
        <f t="shared" si="546"/>
        <v>X12.2</v>
      </c>
      <c r="L3166" s="13">
        <f>VLOOKUP(E3166,起始地址定义!A:D,3,FALSE)</f>
        <v>0</v>
      </c>
      <c r="M3166" s="14">
        <f>VLOOKUP($F3166,类型描述及偏移量!$C:$H,2,FALSE)</f>
        <v>12.2</v>
      </c>
      <c r="N3166" s="14" t="str">
        <f>VLOOKUP($F3166,类型描述及偏移量!$C:$H,3,FALSE)</f>
        <v>离散</v>
      </c>
      <c r="O3166" s="14" t="str">
        <f>VLOOKUP($F3166,类型描述及偏移量!$C:$H,4,FALSE)</f>
        <v>None</v>
      </c>
      <c r="P3166" s="14" t="str">
        <f>VLOOKUP($F3166,类型描述及偏移量!$C:$H,5,FALSE)</f>
        <v>No</v>
      </c>
      <c r="Q3166" s="14" t="str">
        <f>VLOOKUP($F3166,类型描述及偏移量!$C:$H,6,FALSE)</f>
        <v>右跑偏保护使能</v>
      </c>
    </row>
    <row r="3167" hidden="1" spans="1:17">
      <c r="A3167" s="12" t="s">
        <v>127</v>
      </c>
      <c r="B3167" s="8" t="s">
        <v>18</v>
      </c>
      <c r="C3167" t="s">
        <v>53</v>
      </c>
      <c r="D3167" t="s">
        <v>20</v>
      </c>
      <c r="E3167" s="13" t="str">
        <f t="shared" si="542"/>
        <v>CHP4_M1_M_BP_Motor_var</v>
      </c>
      <c r="F3167" s="14" t="str">
        <f t="shared" si="543"/>
        <v>BP_Motor_var_RMD_Stop</v>
      </c>
      <c r="G3167" s="10" t="str">
        <f t="shared" si="544"/>
        <v>CHP4_M1_M_RMD_Stop</v>
      </c>
      <c r="H3167" s="10" t="str">
        <f>VLOOKUP(基本表格!E3167,起始地址定义!A:D,4,FALSE)&amp;" "&amp;Q3167</f>
        <v>4#环式刨片机 电机控制 右跑偏导致停机</v>
      </c>
      <c r="I3167" s="10" t="str">
        <f t="shared" si="545"/>
        <v>DB1400,X12.3</v>
      </c>
      <c r="J3167" s="13" t="str">
        <f>VLOOKUP(E3167,起始地址定义!A:D,2,FALSE)</f>
        <v>DB1400</v>
      </c>
      <c r="K3167" s="12" t="str">
        <f t="shared" si="546"/>
        <v>X12.3</v>
      </c>
      <c r="L3167" s="13">
        <f>VLOOKUP(E3167,起始地址定义!A:D,3,FALSE)</f>
        <v>0</v>
      </c>
      <c r="M3167" s="14">
        <f>VLOOKUP($F3167,类型描述及偏移量!$C:$H,2,FALSE)</f>
        <v>12.3</v>
      </c>
      <c r="N3167" s="14" t="str">
        <f>VLOOKUP($F3167,类型描述及偏移量!$C:$H,3,FALSE)</f>
        <v>离散</v>
      </c>
      <c r="O3167" s="14" t="str">
        <f>VLOOKUP($F3167,类型描述及偏移量!$C:$H,4,FALSE)</f>
        <v>On</v>
      </c>
      <c r="P3167" s="14" t="str">
        <f>VLOOKUP($F3167,类型描述及偏移量!$C:$H,5,FALSE)</f>
        <v>Yes</v>
      </c>
      <c r="Q3167" s="14" t="str">
        <f>VLOOKUP($F3167,类型描述及偏移量!$C:$H,6,FALSE)</f>
        <v>右跑偏导致停机</v>
      </c>
    </row>
    <row r="3168" hidden="1" spans="1:17">
      <c r="A3168" s="12" t="s">
        <v>127</v>
      </c>
      <c r="B3168" s="8" t="s">
        <v>18</v>
      </c>
      <c r="C3168" t="s">
        <v>54</v>
      </c>
      <c r="D3168" t="s">
        <v>20</v>
      </c>
      <c r="E3168" s="13" t="str">
        <f t="shared" si="542"/>
        <v>CHP4_M1_M_BP_Motor_var</v>
      </c>
      <c r="F3168" s="14" t="str">
        <f t="shared" si="543"/>
        <v>BP_Motor_var_RMD_Time</v>
      </c>
      <c r="G3168" s="10" t="str">
        <f t="shared" si="544"/>
        <v>CHP4_M1_M_RMD_Time</v>
      </c>
      <c r="H3168" s="10" t="str">
        <f>VLOOKUP(基本表格!E3168,起始地址定义!A:D,4,FALSE)&amp;" "&amp;Q3168</f>
        <v>4#环式刨片机 电机控制 右跑偏检测时间</v>
      </c>
      <c r="I3168" s="10" t="str">
        <f t="shared" si="545"/>
        <v>DB1400,INT14</v>
      </c>
      <c r="J3168" s="13" t="str">
        <f>VLOOKUP(E3168,起始地址定义!A:D,2,FALSE)</f>
        <v>DB1400</v>
      </c>
      <c r="K3168" s="12" t="str">
        <f t="shared" si="546"/>
        <v>INT14</v>
      </c>
      <c r="L3168" s="13">
        <f>VLOOKUP(E3168,起始地址定义!A:D,3,FALSE)</f>
        <v>0</v>
      </c>
      <c r="M3168" s="14">
        <f>VLOOKUP($F3168,类型描述及偏移量!$C:$H,2,FALSE)</f>
        <v>14</v>
      </c>
      <c r="N3168" s="14" t="str">
        <f>VLOOKUP($F3168,类型描述及偏移量!$C:$H,3,FALSE)</f>
        <v>整型</v>
      </c>
      <c r="O3168" s="14" t="str">
        <f>VLOOKUP($F3168,类型描述及偏移量!$C:$H,4,FALSE)</f>
        <v>None</v>
      </c>
      <c r="P3168" s="14" t="str">
        <f>VLOOKUP($F3168,类型描述及偏移量!$C:$H,5,FALSE)</f>
        <v>No</v>
      </c>
      <c r="Q3168" s="14" t="str">
        <f>VLOOKUP($F3168,类型描述及偏移量!$C:$H,6,FALSE)</f>
        <v>右跑偏检测时间</v>
      </c>
    </row>
    <row r="3169" hidden="1" spans="1:17">
      <c r="A3169" s="12" t="s">
        <v>127</v>
      </c>
      <c r="B3169" s="8" t="s">
        <v>18</v>
      </c>
      <c r="C3169" t="s">
        <v>55</v>
      </c>
      <c r="D3169" t="s">
        <v>20</v>
      </c>
      <c r="E3169" s="13" t="str">
        <f t="shared" si="542"/>
        <v>CHP4_M1_M_BP_Motor_var</v>
      </c>
      <c r="F3169" s="14" t="str">
        <f t="shared" si="543"/>
        <v>BP_Motor_var_Motor_Delta</v>
      </c>
      <c r="G3169" s="10" t="str">
        <f t="shared" si="544"/>
        <v>CHP4_M1_M_Motor_Delta</v>
      </c>
      <c r="H3169" s="10" t="str">
        <f>VLOOKUP(基本表格!E3169,起始地址定义!A:D,4,FALSE)&amp;" "&amp;Q3169</f>
        <v>4#环式刨片机 电机控制 三角型</v>
      </c>
      <c r="I3169" s="10" t="str">
        <f t="shared" si="545"/>
        <v>DB1400,X16.0</v>
      </c>
      <c r="J3169" s="13" t="str">
        <f>VLOOKUP(E3169,起始地址定义!A:D,2,FALSE)</f>
        <v>DB1400</v>
      </c>
      <c r="K3169" s="12" t="str">
        <f t="shared" si="546"/>
        <v>X16.0</v>
      </c>
      <c r="L3169" s="13">
        <f>VLOOKUP(E3169,起始地址定义!A:D,3,FALSE)</f>
        <v>0</v>
      </c>
      <c r="M3169" s="14">
        <f>VLOOKUP($F3169,类型描述及偏移量!$C:$H,2,FALSE)</f>
        <v>16</v>
      </c>
      <c r="N3169" s="14" t="str">
        <f>VLOOKUP($F3169,类型描述及偏移量!$C:$H,3,FALSE)</f>
        <v>离散</v>
      </c>
      <c r="O3169" s="14" t="str">
        <f>VLOOKUP($F3169,类型描述及偏移量!$C:$H,4,FALSE)</f>
        <v>None</v>
      </c>
      <c r="P3169" s="14" t="str">
        <f>VLOOKUP($F3169,类型描述及偏移量!$C:$H,5,FALSE)</f>
        <v>Yes</v>
      </c>
      <c r="Q3169" s="14" t="str">
        <f>VLOOKUP($F3169,类型描述及偏移量!$C:$H,6,FALSE)</f>
        <v>三角型</v>
      </c>
    </row>
    <row r="3170" hidden="1" spans="1:17">
      <c r="A3170" s="12" t="s">
        <v>127</v>
      </c>
      <c r="B3170" s="8" t="s">
        <v>18</v>
      </c>
      <c r="C3170" t="s">
        <v>56</v>
      </c>
      <c r="D3170" t="s">
        <v>20</v>
      </c>
      <c r="E3170" s="13" t="str">
        <f t="shared" si="542"/>
        <v>CHP4_M1_M_BP_Motor_var</v>
      </c>
      <c r="F3170" s="14" t="str">
        <f t="shared" si="543"/>
        <v>BP_Motor_var_Motor_Wye</v>
      </c>
      <c r="G3170" s="10" t="str">
        <f t="shared" si="544"/>
        <v>CHP4_M1_M_Motor_Wye</v>
      </c>
      <c r="H3170" s="10" t="str">
        <f>VLOOKUP(基本表格!E3170,起始地址定义!A:D,4,FALSE)&amp;" "&amp;Q3170</f>
        <v>4#环式刨片机 电机控制 星型</v>
      </c>
      <c r="I3170" s="10" t="str">
        <f t="shared" si="545"/>
        <v>DB1400,X16.1</v>
      </c>
      <c r="J3170" s="13" t="str">
        <f>VLOOKUP(E3170,起始地址定义!A:D,2,FALSE)</f>
        <v>DB1400</v>
      </c>
      <c r="K3170" s="12" t="str">
        <f t="shared" si="546"/>
        <v>X16.1</v>
      </c>
      <c r="L3170" s="13">
        <f>VLOOKUP(E3170,起始地址定义!A:D,3,FALSE)</f>
        <v>0</v>
      </c>
      <c r="M3170" s="14">
        <f>VLOOKUP($F3170,类型描述及偏移量!$C:$H,2,FALSE)</f>
        <v>16.1</v>
      </c>
      <c r="N3170" s="14" t="str">
        <f>VLOOKUP($F3170,类型描述及偏移量!$C:$H,3,FALSE)</f>
        <v>离散</v>
      </c>
      <c r="O3170" s="14" t="str">
        <f>VLOOKUP($F3170,类型描述及偏移量!$C:$H,4,FALSE)</f>
        <v>None</v>
      </c>
      <c r="P3170" s="14" t="str">
        <f>VLOOKUP($F3170,类型描述及偏移量!$C:$H,5,FALSE)</f>
        <v>Yes</v>
      </c>
      <c r="Q3170" s="14" t="str">
        <f>VLOOKUP($F3170,类型描述及偏移量!$C:$H,6,FALSE)</f>
        <v>星型</v>
      </c>
    </row>
    <row r="3171" hidden="1" spans="1:17">
      <c r="A3171" s="12" t="s">
        <v>127</v>
      </c>
      <c r="B3171" s="8" t="s">
        <v>18</v>
      </c>
      <c r="C3171" t="s">
        <v>57</v>
      </c>
      <c r="D3171" t="s">
        <v>20</v>
      </c>
      <c r="E3171" s="13" t="str">
        <f t="shared" si="542"/>
        <v>CHP4_M1_M_BP_Motor_var</v>
      </c>
      <c r="F3171" s="14" t="str">
        <f t="shared" si="543"/>
        <v>BP_Motor_var_MSD</v>
      </c>
      <c r="G3171" s="10" t="str">
        <f t="shared" si="544"/>
        <v>CHP4_M1_M_MSD</v>
      </c>
      <c r="H3171" s="10" t="str">
        <f>VLOOKUP(基本表格!E3171,起始地址定义!A:D,4,FALSE)&amp;" "&amp;Q3171</f>
        <v>4#环式刨片机 电机控制 维修开关</v>
      </c>
      <c r="I3171" s="10" t="str">
        <f t="shared" si="545"/>
        <v>DB1400,X16.2</v>
      </c>
      <c r="J3171" s="13" t="str">
        <f>VLOOKUP(E3171,起始地址定义!A:D,2,FALSE)</f>
        <v>DB1400</v>
      </c>
      <c r="K3171" s="12" t="str">
        <f t="shared" si="546"/>
        <v>X16.2</v>
      </c>
      <c r="L3171" s="13">
        <f>VLOOKUP(E3171,起始地址定义!A:D,3,FALSE)</f>
        <v>0</v>
      </c>
      <c r="M3171" s="14">
        <f>VLOOKUP($F3171,类型描述及偏移量!$C:$H,2,FALSE)</f>
        <v>16.2</v>
      </c>
      <c r="N3171" s="14" t="str">
        <f>VLOOKUP($F3171,类型描述及偏移量!$C:$H,3,FALSE)</f>
        <v>离散</v>
      </c>
      <c r="O3171" s="14" t="str">
        <f>VLOOKUP($F3171,类型描述及偏移量!$C:$H,4,FALSE)</f>
        <v>On</v>
      </c>
      <c r="P3171" s="14" t="str">
        <f>VLOOKUP($F3171,类型描述及偏移量!$C:$H,5,FALSE)</f>
        <v>Yes</v>
      </c>
      <c r="Q3171" s="14" t="str">
        <f>VLOOKUP($F3171,类型描述及偏移量!$C:$H,6,FALSE)</f>
        <v>维修开关</v>
      </c>
    </row>
    <row r="3172" hidden="1" spans="1:17">
      <c r="A3172" s="12" t="s">
        <v>127</v>
      </c>
      <c r="B3172" s="8" t="s">
        <v>18</v>
      </c>
      <c r="C3172" t="s">
        <v>58</v>
      </c>
      <c r="D3172" t="s">
        <v>20</v>
      </c>
      <c r="E3172" s="13" t="str">
        <f t="shared" si="542"/>
        <v>CHP4_M1_M_BP_Motor_var</v>
      </c>
      <c r="F3172" s="14" t="str">
        <f t="shared" si="543"/>
        <v>BP_Motor_var_LMD_CHK_2</v>
      </c>
      <c r="G3172" s="10" t="str">
        <f t="shared" si="544"/>
        <v>CHP4_M1_M_LMD_CHK_2</v>
      </c>
      <c r="H3172" s="10" t="str">
        <f>VLOOKUP(基本表格!E3172,起始地址定义!A:D,4,FALSE)&amp;" "&amp;Q3172</f>
        <v>4#环式刨片机 电机控制 左跑偏2检测</v>
      </c>
      <c r="I3172" s="10" t="str">
        <f t="shared" si="545"/>
        <v>DB1400,X16.3</v>
      </c>
      <c r="J3172" s="13" t="str">
        <f>VLOOKUP(E3172,起始地址定义!A:D,2,FALSE)</f>
        <v>DB1400</v>
      </c>
      <c r="K3172" s="12" t="str">
        <f t="shared" si="546"/>
        <v>X16.3</v>
      </c>
      <c r="L3172" s="13">
        <f>VLOOKUP(E3172,起始地址定义!A:D,3,FALSE)</f>
        <v>0</v>
      </c>
      <c r="M3172" s="14">
        <f>VLOOKUP($F3172,类型描述及偏移量!$C:$H,2,FALSE)</f>
        <v>16.3</v>
      </c>
      <c r="N3172" s="14" t="str">
        <f>VLOOKUP($F3172,类型描述及偏移量!$C:$H,3,FALSE)</f>
        <v>离散</v>
      </c>
      <c r="O3172" s="14" t="str">
        <f>VLOOKUP($F3172,类型描述及偏移量!$C:$H,4,FALSE)</f>
        <v>None</v>
      </c>
      <c r="P3172" s="14" t="str">
        <f>VLOOKUP($F3172,类型描述及偏移量!$C:$H,5,FALSE)</f>
        <v>Yes</v>
      </c>
      <c r="Q3172" s="14" t="str">
        <f>VLOOKUP($F3172,类型描述及偏移量!$C:$H,6,FALSE)</f>
        <v>左跑偏2检测</v>
      </c>
    </row>
    <row r="3173" hidden="1" spans="1:17">
      <c r="A3173" s="12" t="s">
        <v>127</v>
      </c>
      <c r="B3173" s="8" t="s">
        <v>18</v>
      </c>
      <c r="C3173" t="s">
        <v>59</v>
      </c>
      <c r="D3173" t="s">
        <v>20</v>
      </c>
      <c r="E3173" s="13" t="str">
        <f t="shared" si="542"/>
        <v>CHP4_M1_M_BP_Motor_var</v>
      </c>
      <c r="F3173" s="14" t="str">
        <f t="shared" si="543"/>
        <v>BP_Motor_var_RMD_CHK_2</v>
      </c>
      <c r="G3173" s="10" t="str">
        <f t="shared" si="544"/>
        <v>CHP4_M1_M_RMD_CHK_2</v>
      </c>
      <c r="H3173" s="10" t="str">
        <f>VLOOKUP(基本表格!E3173,起始地址定义!A:D,4,FALSE)&amp;" "&amp;Q3173</f>
        <v>4#环式刨片机 电机控制 右跑偏2检测</v>
      </c>
      <c r="I3173" s="10" t="str">
        <f t="shared" si="545"/>
        <v>DB1400,X16.4</v>
      </c>
      <c r="J3173" s="13" t="str">
        <f>VLOOKUP(E3173,起始地址定义!A:D,2,FALSE)</f>
        <v>DB1400</v>
      </c>
      <c r="K3173" s="12" t="str">
        <f t="shared" si="546"/>
        <v>X16.4</v>
      </c>
      <c r="L3173" s="13">
        <f>VLOOKUP(E3173,起始地址定义!A:D,3,FALSE)</f>
        <v>0</v>
      </c>
      <c r="M3173" s="14">
        <f>VLOOKUP($F3173,类型描述及偏移量!$C:$H,2,FALSE)</f>
        <v>16.4</v>
      </c>
      <c r="N3173" s="14" t="str">
        <f>VLOOKUP($F3173,类型描述及偏移量!$C:$H,3,FALSE)</f>
        <v>离散</v>
      </c>
      <c r="O3173" s="14" t="str">
        <f>VLOOKUP($F3173,类型描述及偏移量!$C:$H,4,FALSE)</f>
        <v>None</v>
      </c>
      <c r="P3173" s="14" t="str">
        <f>VLOOKUP($F3173,类型描述及偏移量!$C:$H,5,FALSE)</f>
        <v>Yes</v>
      </c>
      <c r="Q3173" s="14" t="str">
        <f>VLOOKUP($F3173,类型描述及偏移量!$C:$H,6,FALSE)</f>
        <v>右跑偏2检测</v>
      </c>
    </row>
    <row r="3174" hidden="1" spans="1:17">
      <c r="A3174" s="12" t="s">
        <v>127</v>
      </c>
      <c r="B3174" s="8" t="s">
        <v>18</v>
      </c>
      <c r="C3174" t="s">
        <v>60</v>
      </c>
      <c r="D3174" t="s">
        <v>20</v>
      </c>
      <c r="E3174" s="13" t="str">
        <f t="shared" si="542"/>
        <v>CHP4_M1_M_BP_Motor_var</v>
      </c>
      <c r="F3174" s="14" t="str">
        <f t="shared" si="543"/>
        <v>BP_Motor_var_InterStarTime</v>
      </c>
      <c r="G3174" s="10" t="str">
        <f t="shared" si="544"/>
        <v>CHP4_M1_M_InterStarTime</v>
      </c>
      <c r="H3174" s="10" t="str">
        <f>VLOOKUP(基本表格!E3174,起始地址定义!A:D,4,FALSE)&amp;" "&amp;Q3174</f>
        <v>4#环式刨片机 电机控制 联动启动延时</v>
      </c>
      <c r="I3174" s="10" t="str">
        <f t="shared" si="545"/>
        <v>DB1400,INT18</v>
      </c>
      <c r="J3174" s="13" t="str">
        <f>VLOOKUP(E3174,起始地址定义!A:D,2,FALSE)</f>
        <v>DB1400</v>
      </c>
      <c r="K3174" s="12" t="str">
        <f t="shared" si="546"/>
        <v>INT18</v>
      </c>
      <c r="L3174" s="13">
        <f>VLOOKUP(E3174,起始地址定义!A:D,3,FALSE)</f>
        <v>0</v>
      </c>
      <c r="M3174" s="14">
        <f>VLOOKUP($F3174,类型描述及偏移量!$C:$H,2,FALSE)</f>
        <v>18</v>
      </c>
      <c r="N3174" s="14" t="str">
        <f>VLOOKUP($F3174,类型描述及偏移量!$C:$H,3,FALSE)</f>
        <v>整型</v>
      </c>
      <c r="O3174" s="14" t="str">
        <f>VLOOKUP($F3174,类型描述及偏移量!$C:$H,4,FALSE)</f>
        <v>None</v>
      </c>
      <c r="P3174" s="14" t="str">
        <f>VLOOKUP($F3174,类型描述及偏移量!$C:$H,5,FALSE)</f>
        <v>No</v>
      </c>
      <c r="Q3174" s="14" t="str">
        <f>VLOOKUP($F3174,类型描述及偏移量!$C:$H,6,FALSE)</f>
        <v>联动启动延时</v>
      </c>
    </row>
    <row r="3175" hidden="1" spans="1:17">
      <c r="A3175" s="12" t="s">
        <v>127</v>
      </c>
      <c r="B3175" s="8" t="s">
        <v>18</v>
      </c>
      <c r="C3175" t="s">
        <v>61</v>
      </c>
      <c r="D3175" t="s">
        <v>20</v>
      </c>
      <c r="E3175" s="13" t="str">
        <f t="shared" si="542"/>
        <v>CHP4_M1_M_BP_Motor_var</v>
      </c>
      <c r="F3175" s="14" t="str">
        <f t="shared" si="543"/>
        <v>BP_Motor_var_Alt_TMR</v>
      </c>
      <c r="G3175" s="10" t="str">
        <f t="shared" si="544"/>
        <v>CHP4_M1_M_Alt_TMR</v>
      </c>
      <c r="H3175" s="10" t="str">
        <f>VLOOKUP(基本表格!E3175,起始地址定义!A:D,4,FALSE)&amp;" "&amp;Q3175</f>
        <v>4#环式刨片机 电机控制 起动转换时间 秒</v>
      </c>
      <c r="I3175" s="10" t="str">
        <f t="shared" si="545"/>
        <v>DB1400,INT20</v>
      </c>
      <c r="J3175" s="13" t="str">
        <f>VLOOKUP(E3175,起始地址定义!A:D,2,FALSE)</f>
        <v>DB1400</v>
      </c>
      <c r="K3175" s="12" t="str">
        <f t="shared" si="546"/>
        <v>INT20</v>
      </c>
      <c r="L3175" s="13">
        <f>VLOOKUP(E3175,起始地址定义!A:D,3,FALSE)</f>
        <v>0</v>
      </c>
      <c r="M3175" s="14">
        <f>VLOOKUP($F3175,类型描述及偏移量!$C:$H,2,FALSE)</f>
        <v>20</v>
      </c>
      <c r="N3175" s="14" t="str">
        <f>VLOOKUP($F3175,类型描述及偏移量!$C:$H,3,FALSE)</f>
        <v>整型</v>
      </c>
      <c r="O3175" s="14" t="str">
        <f>VLOOKUP($F3175,类型描述及偏移量!$C:$H,4,FALSE)</f>
        <v>None</v>
      </c>
      <c r="P3175" s="14" t="str">
        <f>VLOOKUP($F3175,类型描述及偏移量!$C:$H,5,FALSE)</f>
        <v>No</v>
      </c>
      <c r="Q3175" s="14" t="str">
        <f>VLOOKUP($F3175,类型描述及偏移量!$C:$H,6,FALSE)</f>
        <v>起动转换时间 秒</v>
      </c>
    </row>
    <row r="3176" hidden="1" spans="1:17">
      <c r="A3176" s="12" t="s">
        <v>127</v>
      </c>
      <c r="B3176" s="12" t="s">
        <v>62</v>
      </c>
      <c r="C3176" t="s">
        <v>63</v>
      </c>
      <c r="D3176" t="s">
        <v>64</v>
      </c>
      <c r="E3176" s="13" t="str">
        <f t="shared" si="542"/>
        <v>CHP4_M1_SetFRQ_BP_Value_var</v>
      </c>
      <c r="F3176" s="14" t="str">
        <f t="shared" si="543"/>
        <v>BP_Value_var_HiProEN</v>
      </c>
      <c r="G3176" s="10" t="str">
        <f t="shared" si="544"/>
        <v>CHP4_M1_SetFRQ_HiProEN</v>
      </c>
      <c r="H3176" s="10" t="str">
        <f>VLOOKUP(基本表格!E3176,起始地址定义!A:D,4,FALSE)&amp;" "&amp;Q3176</f>
        <v>4#环式刨片机 给定频率 上限保护使能</v>
      </c>
      <c r="I3176" s="10" t="str">
        <f t="shared" si="545"/>
        <v>DB1400,X50.3</v>
      </c>
      <c r="J3176" s="13" t="str">
        <f>VLOOKUP(E3176,起始地址定义!A:D,2,FALSE)</f>
        <v>DB1400</v>
      </c>
      <c r="K3176" s="12" t="str">
        <f t="shared" si="546"/>
        <v>X50.3</v>
      </c>
      <c r="L3176" s="13">
        <f>VLOOKUP(E3176,起始地址定义!A:D,3,FALSE)</f>
        <v>50</v>
      </c>
      <c r="M3176" s="14">
        <f>VLOOKUP($F3176,类型描述及偏移量!$C:$H,2,FALSE)</f>
        <v>0.299999999999997</v>
      </c>
      <c r="N3176" s="14" t="str">
        <f>VLOOKUP($F3176,类型描述及偏移量!$C:$H,3,FALSE)</f>
        <v>离散</v>
      </c>
      <c r="O3176" s="14" t="str">
        <f>VLOOKUP($F3176,类型描述及偏移量!$C:$H,4,FALSE)</f>
        <v>None</v>
      </c>
      <c r="P3176" s="14" t="str">
        <f>VLOOKUP($F3176,类型描述及偏移量!$C:$H,5,FALSE)</f>
        <v>No</v>
      </c>
      <c r="Q3176" s="14" t="str">
        <f>VLOOKUP($F3176,类型描述及偏移量!$C:$H,6,FALSE)</f>
        <v>上限保护使能</v>
      </c>
    </row>
    <row r="3177" hidden="1" spans="1:17">
      <c r="A3177" s="12" t="s">
        <v>127</v>
      </c>
      <c r="B3177" s="12" t="s">
        <v>62</v>
      </c>
      <c r="C3177" t="s">
        <v>65</v>
      </c>
      <c r="D3177" t="s">
        <v>64</v>
      </c>
      <c r="E3177" s="13" t="str">
        <f t="shared" si="542"/>
        <v>CHP4_M1_SetFRQ_BP_Value_var</v>
      </c>
      <c r="F3177" s="14" t="str">
        <f t="shared" si="543"/>
        <v>BP_Value_var_LoProEN</v>
      </c>
      <c r="G3177" s="10" t="str">
        <f t="shared" si="544"/>
        <v>CHP4_M1_SetFRQ_LoProEN</v>
      </c>
      <c r="H3177" s="10" t="str">
        <f>VLOOKUP(基本表格!E3177,起始地址定义!A:D,4,FALSE)&amp;" "&amp;Q3177</f>
        <v>4#环式刨片机 给定频率 下限保护使能</v>
      </c>
      <c r="I3177" s="10" t="str">
        <f t="shared" si="545"/>
        <v>DB1400,X50.4</v>
      </c>
      <c r="J3177" s="13" t="str">
        <f>VLOOKUP(E3177,起始地址定义!A:D,2,FALSE)</f>
        <v>DB1400</v>
      </c>
      <c r="K3177" s="12" t="str">
        <f t="shared" si="546"/>
        <v>X50.4</v>
      </c>
      <c r="L3177" s="13">
        <f>VLOOKUP(E3177,起始地址定义!A:D,3,FALSE)</f>
        <v>50</v>
      </c>
      <c r="M3177" s="14">
        <f>VLOOKUP($F3177,类型描述及偏移量!$C:$H,2,FALSE)</f>
        <v>0.399999999999999</v>
      </c>
      <c r="N3177" s="14" t="str">
        <f>VLOOKUP($F3177,类型描述及偏移量!$C:$H,3,FALSE)</f>
        <v>离散</v>
      </c>
      <c r="O3177" s="14" t="str">
        <f>VLOOKUP($F3177,类型描述及偏移量!$C:$H,4,FALSE)</f>
        <v>None</v>
      </c>
      <c r="P3177" s="14" t="str">
        <f>VLOOKUP($F3177,类型描述及偏移量!$C:$H,5,FALSE)</f>
        <v>No</v>
      </c>
      <c r="Q3177" s="14" t="str">
        <f>VLOOKUP($F3177,类型描述及偏移量!$C:$H,6,FALSE)</f>
        <v>下限保护使能</v>
      </c>
    </row>
    <row r="3178" hidden="1" spans="1:17">
      <c r="A3178" s="12" t="s">
        <v>127</v>
      </c>
      <c r="B3178" s="12" t="s">
        <v>62</v>
      </c>
      <c r="C3178" t="s">
        <v>66</v>
      </c>
      <c r="D3178" t="s">
        <v>64</v>
      </c>
      <c r="E3178" s="13" t="str">
        <f t="shared" si="542"/>
        <v>CHP4_M1_SetFRQ_BP_Value_var</v>
      </c>
      <c r="F3178" s="14" t="str">
        <f t="shared" si="543"/>
        <v>BP_Value_var_HiALM</v>
      </c>
      <c r="G3178" s="10" t="str">
        <f t="shared" si="544"/>
        <v>CHP4_M1_SetFRQ_HiALM</v>
      </c>
      <c r="H3178" s="10" t="str">
        <f>VLOOKUP(基本表格!E3178,起始地址定义!A:D,4,FALSE)&amp;" "&amp;Q3178</f>
        <v>4#环式刨片机 给定频率 上限报警</v>
      </c>
      <c r="I3178" s="10" t="str">
        <f t="shared" si="545"/>
        <v>DB1400,X50.5</v>
      </c>
      <c r="J3178" s="13" t="str">
        <f>VLOOKUP(E3178,起始地址定义!A:D,2,FALSE)</f>
        <v>DB1400</v>
      </c>
      <c r="K3178" s="12" t="str">
        <f t="shared" si="546"/>
        <v>X50.5</v>
      </c>
      <c r="L3178" s="13">
        <f>VLOOKUP(E3178,起始地址定义!A:D,3,FALSE)</f>
        <v>50</v>
      </c>
      <c r="M3178" s="14">
        <f>VLOOKUP($F3178,类型描述及偏移量!$C:$H,2,FALSE)</f>
        <v>0.5</v>
      </c>
      <c r="N3178" s="14" t="str">
        <f>VLOOKUP($F3178,类型描述及偏移量!$C:$H,3,FALSE)</f>
        <v>离散</v>
      </c>
      <c r="O3178" s="14" t="str">
        <f>VLOOKUP($F3178,类型描述及偏移量!$C:$H,4,FALSE)</f>
        <v>None</v>
      </c>
      <c r="P3178" s="14" t="str">
        <f>VLOOKUP($F3178,类型描述及偏移量!$C:$H,5,FALSE)</f>
        <v>Yes</v>
      </c>
      <c r="Q3178" s="14" t="str">
        <f>VLOOKUP($F3178,类型描述及偏移量!$C:$H,6,FALSE)</f>
        <v>上限报警</v>
      </c>
    </row>
    <row r="3179" hidden="1" spans="1:17">
      <c r="A3179" s="12" t="s">
        <v>127</v>
      </c>
      <c r="B3179" s="12" t="s">
        <v>62</v>
      </c>
      <c r="C3179" t="s">
        <v>67</v>
      </c>
      <c r="D3179" t="s">
        <v>64</v>
      </c>
      <c r="E3179" s="13" t="str">
        <f t="shared" si="542"/>
        <v>CHP4_M1_SetFRQ_BP_Value_var</v>
      </c>
      <c r="F3179" s="14" t="str">
        <f t="shared" si="543"/>
        <v>BP_Value_var_LoALM</v>
      </c>
      <c r="G3179" s="10" t="str">
        <f t="shared" si="544"/>
        <v>CHP4_M1_SetFRQ_LoALM</v>
      </c>
      <c r="H3179" s="10" t="str">
        <f>VLOOKUP(基本表格!E3179,起始地址定义!A:D,4,FALSE)&amp;" "&amp;Q3179</f>
        <v>4#环式刨片机 给定频率 下限报警</v>
      </c>
      <c r="I3179" s="10" t="str">
        <f t="shared" si="545"/>
        <v>DB1400,X50.6</v>
      </c>
      <c r="J3179" s="13" t="str">
        <f>VLOOKUP(E3179,起始地址定义!A:D,2,FALSE)</f>
        <v>DB1400</v>
      </c>
      <c r="K3179" s="12" t="str">
        <f t="shared" si="546"/>
        <v>X50.6</v>
      </c>
      <c r="L3179" s="13">
        <f>VLOOKUP(E3179,起始地址定义!A:D,3,FALSE)</f>
        <v>50</v>
      </c>
      <c r="M3179" s="14">
        <f>VLOOKUP($F3179,类型描述及偏移量!$C:$H,2,FALSE)</f>
        <v>0.600000000000001</v>
      </c>
      <c r="N3179" s="14" t="str">
        <f>VLOOKUP($F3179,类型描述及偏移量!$C:$H,3,FALSE)</f>
        <v>离散</v>
      </c>
      <c r="O3179" s="14" t="str">
        <f>VLOOKUP($F3179,类型描述及偏移量!$C:$H,4,FALSE)</f>
        <v>None</v>
      </c>
      <c r="P3179" s="14" t="str">
        <f>VLOOKUP($F3179,类型描述及偏移量!$C:$H,5,FALSE)</f>
        <v>Yes</v>
      </c>
      <c r="Q3179" s="14" t="str">
        <f>VLOOKUP($F3179,类型描述及偏移量!$C:$H,6,FALSE)</f>
        <v>下限报警</v>
      </c>
    </row>
    <row r="3180" hidden="1" spans="1:17">
      <c r="A3180" s="12" t="s">
        <v>127</v>
      </c>
      <c r="B3180" s="12" t="s">
        <v>62</v>
      </c>
      <c r="C3180" t="s">
        <v>68</v>
      </c>
      <c r="D3180" t="s">
        <v>64</v>
      </c>
      <c r="E3180" s="13" t="str">
        <f t="shared" si="542"/>
        <v>CHP4_M1_SetFRQ_BP_Value_var</v>
      </c>
      <c r="F3180" s="14" t="str">
        <f t="shared" si="543"/>
        <v>BP_Value_var_HiHiALM</v>
      </c>
      <c r="G3180" s="10" t="str">
        <f t="shared" si="544"/>
        <v>CHP4_M1_SetFRQ_HiHiALM</v>
      </c>
      <c r="H3180" s="10" t="str">
        <f>VLOOKUP(基本表格!E3180,起始地址定义!A:D,4,FALSE)&amp;" "&amp;Q3180</f>
        <v>4#环式刨片机 给定频率 上上限报警</v>
      </c>
      <c r="I3180" s="10" t="str">
        <f t="shared" si="545"/>
        <v>DB1400,X50.7</v>
      </c>
      <c r="J3180" s="13" t="str">
        <f>VLOOKUP(E3180,起始地址定义!A:D,2,FALSE)</f>
        <v>DB1400</v>
      </c>
      <c r="K3180" s="12" t="str">
        <f t="shared" si="546"/>
        <v>X50.7</v>
      </c>
      <c r="L3180" s="13">
        <f>VLOOKUP(E3180,起始地址定义!A:D,3,FALSE)</f>
        <v>50</v>
      </c>
      <c r="M3180" s="14">
        <f>VLOOKUP($F3180,类型描述及偏移量!$C:$H,2,FALSE)</f>
        <v>0.700000000000003</v>
      </c>
      <c r="N3180" s="14" t="str">
        <f>VLOOKUP($F3180,类型描述及偏移量!$C:$H,3,FALSE)</f>
        <v>离散</v>
      </c>
      <c r="O3180" s="14" t="str">
        <f>VLOOKUP($F3180,类型描述及偏移量!$C:$H,4,FALSE)</f>
        <v>On</v>
      </c>
      <c r="P3180" s="14" t="str">
        <f>VLOOKUP($F3180,类型描述及偏移量!$C:$H,5,FALSE)</f>
        <v>Yes</v>
      </c>
      <c r="Q3180" s="14" t="str">
        <f>VLOOKUP($F3180,类型描述及偏移量!$C:$H,6,FALSE)</f>
        <v>上上限报警</v>
      </c>
    </row>
    <row r="3181" hidden="1" spans="1:17">
      <c r="A3181" s="12" t="s">
        <v>127</v>
      </c>
      <c r="B3181" s="12" t="s">
        <v>62</v>
      </c>
      <c r="C3181" t="s">
        <v>69</v>
      </c>
      <c r="D3181" t="s">
        <v>64</v>
      </c>
      <c r="E3181" s="13" t="str">
        <f t="shared" si="542"/>
        <v>CHP4_M1_SetFRQ_BP_Value_var</v>
      </c>
      <c r="F3181" s="14" t="str">
        <f t="shared" si="543"/>
        <v>BP_Value_var_LoLoALM</v>
      </c>
      <c r="G3181" s="10" t="str">
        <f t="shared" si="544"/>
        <v>CHP4_M1_SetFRQ_LoLoALM</v>
      </c>
      <c r="H3181" s="10" t="str">
        <f>VLOOKUP(基本表格!E3181,起始地址定义!A:D,4,FALSE)&amp;" "&amp;Q3181</f>
        <v>4#环式刨片机 给定频率 下下限报警</v>
      </c>
      <c r="I3181" s="10" t="str">
        <f t="shared" si="545"/>
        <v>DB1400,X51.0</v>
      </c>
      <c r="J3181" s="13" t="str">
        <f>VLOOKUP(E3181,起始地址定义!A:D,2,FALSE)</f>
        <v>DB1400</v>
      </c>
      <c r="K3181" s="12" t="str">
        <f t="shared" si="546"/>
        <v>X51.0</v>
      </c>
      <c r="L3181" s="13">
        <f>VLOOKUP(E3181,起始地址定义!A:D,3,FALSE)</f>
        <v>50</v>
      </c>
      <c r="M3181" s="14">
        <f>VLOOKUP($F3181,类型描述及偏移量!$C:$H,2,FALSE)</f>
        <v>1</v>
      </c>
      <c r="N3181" s="14" t="str">
        <f>VLOOKUP($F3181,类型描述及偏移量!$C:$H,3,FALSE)</f>
        <v>离散</v>
      </c>
      <c r="O3181" s="14" t="str">
        <f>VLOOKUP($F3181,类型描述及偏移量!$C:$H,4,FALSE)</f>
        <v>On</v>
      </c>
      <c r="P3181" s="14" t="str">
        <f>VLOOKUP($F3181,类型描述及偏移量!$C:$H,5,FALSE)</f>
        <v>Yes</v>
      </c>
      <c r="Q3181" s="14" t="str">
        <f>VLOOKUP($F3181,类型描述及偏移量!$C:$H,6,FALSE)</f>
        <v>下下限报警</v>
      </c>
    </row>
    <row r="3182" hidden="1" spans="1:17">
      <c r="A3182" s="12" t="s">
        <v>127</v>
      </c>
      <c r="B3182" s="12" t="s">
        <v>62</v>
      </c>
      <c r="C3182" t="s">
        <v>70</v>
      </c>
      <c r="D3182" t="s">
        <v>64</v>
      </c>
      <c r="E3182" s="13" t="str">
        <f t="shared" si="542"/>
        <v>CHP4_M1_SetFRQ_BP_Value_var</v>
      </c>
      <c r="F3182" s="14" t="str">
        <f t="shared" si="543"/>
        <v>BP_Value_var_LimALM</v>
      </c>
      <c r="G3182" s="10" t="str">
        <f t="shared" si="544"/>
        <v>CHP4_M1_SetFRQ_LimALM</v>
      </c>
      <c r="H3182" s="10" t="str">
        <f>VLOOKUP(基本表格!E3182,起始地址定义!A:D,4,FALSE)&amp;" "&amp;Q3182</f>
        <v>4#环式刨片机 给定频率 极限报警</v>
      </c>
      <c r="I3182" s="10" t="str">
        <f t="shared" si="545"/>
        <v>DB1400,X51.1</v>
      </c>
      <c r="J3182" s="13" t="str">
        <f>VLOOKUP(E3182,起始地址定义!A:D,2,FALSE)</f>
        <v>DB1400</v>
      </c>
      <c r="K3182" s="12" t="str">
        <f t="shared" si="546"/>
        <v>X51.1</v>
      </c>
      <c r="L3182" s="13">
        <f>VLOOKUP(E3182,起始地址定义!A:D,3,FALSE)</f>
        <v>50</v>
      </c>
      <c r="M3182" s="14">
        <f>VLOOKUP($F3182,类型描述及偏移量!$C:$H,2,FALSE)</f>
        <v>1.1</v>
      </c>
      <c r="N3182" s="14" t="str">
        <f>VLOOKUP($F3182,类型描述及偏移量!$C:$H,3,FALSE)</f>
        <v>离散</v>
      </c>
      <c r="O3182" s="14" t="str">
        <f>VLOOKUP($F3182,类型描述及偏移量!$C:$H,4,FALSE)</f>
        <v>On</v>
      </c>
      <c r="P3182" s="14" t="str">
        <f>VLOOKUP($F3182,类型描述及偏移量!$C:$H,5,FALSE)</f>
        <v>Yes</v>
      </c>
      <c r="Q3182" s="14" t="str">
        <f>VLOOKUP($F3182,类型描述及偏移量!$C:$H,6,FALSE)</f>
        <v>极限报警</v>
      </c>
    </row>
    <row r="3183" hidden="1" spans="1:17">
      <c r="A3183" s="12" t="s">
        <v>127</v>
      </c>
      <c r="B3183" s="12" t="s">
        <v>62</v>
      </c>
      <c r="C3183" t="s">
        <v>71</v>
      </c>
      <c r="D3183" t="s">
        <v>64</v>
      </c>
      <c r="E3183" s="13" t="str">
        <f t="shared" si="542"/>
        <v>CHP4_M1_SetFRQ_BP_Value_var</v>
      </c>
      <c r="F3183" s="14" t="str">
        <f t="shared" si="543"/>
        <v>BP_Value_var_LostALM</v>
      </c>
      <c r="G3183" s="10" t="str">
        <f t="shared" si="544"/>
        <v>CHP4_M1_SetFRQ_LostALM</v>
      </c>
      <c r="H3183" s="10" t="str">
        <f>VLOOKUP(基本表格!E3183,起始地址定义!A:D,4,FALSE)&amp;" "&amp;Q3183</f>
        <v>4#环式刨片机 给定频率 传感器断线报警</v>
      </c>
      <c r="I3183" s="10" t="str">
        <f t="shared" si="545"/>
        <v>DB1400,X51.2</v>
      </c>
      <c r="J3183" s="13" t="str">
        <f>VLOOKUP(E3183,起始地址定义!A:D,2,FALSE)</f>
        <v>DB1400</v>
      </c>
      <c r="K3183" s="12" t="str">
        <f t="shared" si="546"/>
        <v>X51.2</v>
      </c>
      <c r="L3183" s="13">
        <f>VLOOKUP(E3183,起始地址定义!A:D,3,FALSE)</f>
        <v>50</v>
      </c>
      <c r="M3183" s="14">
        <f>VLOOKUP($F3183,类型描述及偏移量!$C:$H,2,FALSE)</f>
        <v>1.2</v>
      </c>
      <c r="N3183" s="14" t="str">
        <f>VLOOKUP($F3183,类型描述及偏移量!$C:$H,3,FALSE)</f>
        <v>离散</v>
      </c>
      <c r="O3183" s="14" t="str">
        <f>VLOOKUP($F3183,类型描述及偏移量!$C:$H,4,FALSE)</f>
        <v>On</v>
      </c>
      <c r="P3183" s="14" t="str">
        <f>VLOOKUP($F3183,类型描述及偏移量!$C:$H,5,FALSE)</f>
        <v>Yes</v>
      </c>
      <c r="Q3183" s="14" t="str">
        <f>VLOOKUP($F3183,类型描述及偏移量!$C:$H,6,FALSE)</f>
        <v>传感器断线报警</v>
      </c>
    </row>
    <row r="3184" hidden="1" spans="1:17">
      <c r="A3184" s="12" t="s">
        <v>127</v>
      </c>
      <c r="B3184" s="12" t="s">
        <v>62</v>
      </c>
      <c r="C3184" t="s">
        <v>72</v>
      </c>
      <c r="D3184" t="s">
        <v>64</v>
      </c>
      <c r="E3184" s="13" t="str">
        <f t="shared" si="542"/>
        <v>CHP4_M1_SetFRQ_BP_Value_var</v>
      </c>
      <c r="F3184" s="14" t="str">
        <f t="shared" si="543"/>
        <v>BP_Value_var_Code</v>
      </c>
      <c r="G3184" s="10" t="str">
        <f t="shared" si="544"/>
        <v>CHP4_M1_SetFRQ_Code</v>
      </c>
      <c r="H3184" s="10" t="str">
        <f>VLOOKUP(基本表格!E3184,起始地址定义!A:D,4,FALSE)&amp;" "&amp;Q3184</f>
        <v>4#环式刨片机 给定频率 实际内码</v>
      </c>
      <c r="I3184" s="10" t="str">
        <f t="shared" si="545"/>
        <v>DB1400,INT52</v>
      </c>
      <c r="J3184" s="13" t="str">
        <f>VLOOKUP(E3184,起始地址定义!A:D,2,FALSE)</f>
        <v>DB1400</v>
      </c>
      <c r="K3184" s="12" t="str">
        <f t="shared" si="546"/>
        <v>INT52</v>
      </c>
      <c r="L3184" s="13">
        <f>VLOOKUP(E3184,起始地址定义!A:D,3,FALSE)</f>
        <v>50</v>
      </c>
      <c r="M3184" s="14">
        <f>VLOOKUP($F3184,类型描述及偏移量!$C:$H,2,FALSE)</f>
        <v>2</v>
      </c>
      <c r="N3184" s="14" t="str">
        <f>VLOOKUP($F3184,类型描述及偏移量!$C:$H,3,FALSE)</f>
        <v>整型</v>
      </c>
      <c r="O3184" s="14" t="str">
        <f>VLOOKUP($F3184,类型描述及偏移量!$C:$H,4,FALSE)</f>
        <v>None</v>
      </c>
      <c r="P3184" s="14" t="str">
        <f>VLOOKUP($F3184,类型描述及偏移量!$C:$H,5,FALSE)</f>
        <v>Yes</v>
      </c>
      <c r="Q3184" s="14" t="str">
        <f>VLOOKUP($F3184,类型描述及偏移量!$C:$H,6,FALSE)</f>
        <v>实际内码</v>
      </c>
    </row>
    <row r="3185" hidden="1" spans="1:17">
      <c r="A3185" s="12" t="s">
        <v>127</v>
      </c>
      <c r="B3185" s="12" t="s">
        <v>62</v>
      </c>
      <c r="C3185" t="s">
        <v>73</v>
      </c>
      <c r="D3185" t="s">
        <v>64</v>
      </c>
      <c r="E3185" s="13" t="str">
        <f t="shared" si="542"/>
        <v>CHP4_M1_SetFRQ_BP_Value_var</v>
      </c>
      <c r="F3185" s="14" t="str">
        <f t="shared" si="543"/>
        <v>BP_Value_var_Value</v>
      </c>
      <c r="G3185" s="10" t="str">
        <f t="shared" si="544"/>
        <v>CHP4_M1_SetFRQ_Value</v>
      </c>
      <c r="H3185" s="10" t="str">
        <f>VLOOKUP(基本表格!E3185,起始地址定义!A:D,4,FALSE)&amp;" "&amp;Q3185</f>
        <v>4#环式刨片机 给定频率 实际值</v>
      </c>
      <c r="I3185" s="10" t="str">
        <f t="shared" si="545"/>
        <v>DB1400,REAL56</v>
      </c>
      <c r="J3185" s="13" t="str">
        <f>VLOOKUP(E3185,起始地址定义!A:D,2,FALSE)</f>
        <v>DB1400</v>
      </c>
      <c r="K3185" s="12" t="str">
        <f t="shared" si="546"/>
        <v>REAL56</v>
      </c>
      <c r="L3185" s="13">
        <f>VLOOKUP(E3185,起始地址定义!A:D,3,FALSE)</f>
        <v>50</v>
      </c>
      <c r="M3185" s="14">
        <f>VLOOKUP($F3185,类型描述及偏移量!$C:$H,2,FALSE)</f>
        <v>6</v>
      </c>
      <c r="N3185" s="14" t="str">
        <f>VLOOKUP($F3185,类型描述及偏移量!$C:$H,3,FALSE)</f>
        <v>实型</v>
      </c>
      <c r="O3185" s="14" t="str">
        <f>VLOOKUP($F3185,类型描述及偏移量!$C:$H,4,FALSE)</f>
        <v>None</v>
      </c>
      <c r="P3185" s="14" t="str">
        <f>VLOOKUP($F3185,类型描述及偏移量!$C:$H,5,FALSE)</f>
        <v>Yes</v>
      </c>
      <c r="Q3185" s="14" t="str">
        <f>VLOOKUP($F3185,类型描述及偏移量!$C:$H,6,FALSE)</f>
        <v>实际值</v>
      </c>
    </row>
    <row r="3186" hidden="1" spans="1:17">
      <c r="A3186" s="12" t="s">
        <v>127</v>
      </c>
      <c r="B3186" s="12" t="s">
        <v>62</v>
      </c>
      <c r="C3186" t="s">
        <v>74</v>
      </c>
      <c r="D3186" t="s">
        <v>64</v>
      </c>
      <c r="E3186" s="13" t="str">
        <f t="shared" si="542"/>
        <v>CHP4_M1_SetFRQ_BP_Value_var</v>
      </c>
      <c r="F3186" s="14" t="str">
        <f t="shared" si="543"/>
        <v>BP_Value_var_Range</v>
      </c>
      <c r="G3186" s="10" t="str">
        <f t="shared" si="544"/>
        <v>CHP4_M1_SetFRQ_Range</v>
      </c>
      <c r="H3186" s="10" t="str">
        <f>VLOOKUP(基本表格!E3186,起始地址定义!A:D,4,FALSE)&amp;" "&amp;Q3186</f>
        <v>4#环式刨片机 给定频率 量程</v>
      </c>
      <c r="I3186" s="10" t="str">
        <f t="shared" si="545"/>
        <v>DB1400,REAL60</v>
      </c>
      <c r="J3186" s="13" t="str">
        <f>VLOOKUP(E3186,起始地址定义!A:D,2,FALSE)</f>
        <v>DB1400</v>
      </c>
      <c r="K3186" s="12" t="str">
        <f t="shared" si="546"/>
        <v>REAL60</v>
      </c>
      <c r="L3186" s="13">
        <f>VLOOKUP(E3186,起始地址定义!A:D,3,FALSE)</f>
        <v>50</v>
      </c>
      <c r="M3186" s="14">
        <f>VLOOKUP($F3186,类型描述及偏移量!$C:$H,2,FALSE)</f>
        <v>10</v>
      </c>
      <c r="N3186" s="14" t="str">
        <f>VLOOKUP($F3186,类型描述及偏移量!$C:$H,3,FALSE)</f>
        <v>实型</v>
      </c>
      <c r="O3186" s="14" t="str">
        <f>VLOOKUP($F3186,类型描述及偏移量!$C:$H,4,FALSE)</f>
        <v>None</v>
      </c>
      <c r="P3186" s="14" t="str">
        <f>VLOOKUP($F3186,类型描述及偏移量!$C:$H,5,FALSE)</f>
        <v>No</v>
      </c>
      <c r="Q3186" s="14" t="str">
        <f>VLOOKUP($F3186,类型描述及偏移量!$C:$H,6,FALSE)</f>
        <v>量程</v>
      </c>
    </row>
    <row r="3187" hidden="1" spans="1:17">
      <c r="A3187" s="12" t="s">
        <v>127</v>
      </c>
      <c r="B3187" s="12" t="s">
        <v>62</v>
      </c>
      <c r="C3187" t="s">
        <v>75</v>
      </c>
      <c r="D3187" t="s">
        <v>64</v>
      </c>
      <c r="E3187" s="13" t="str">
        <f t="shared" si="542"/>
        <v>CHP4_M1_SetFRQ_BP_Value_var</v>
      </c>
      <c r="F3187" s="14" t="str">
        <f t="shared" si="543"/>
        <v>BP_Value_var_Hi</v>
      </c>
      <c r="G3187" s="10" t="str">
        <f t="shared" si="544"/>
        <v>CHP4_M1_SetFRQ_Hi</v>
      </c>
      <c r="H3187" s="10" t="str">
        <f>VLOOKUP(基本表格!E3187,起始地址定义!A:D,4,FALSE)&amp;" "&amp;Q3187</f>
        <v>4#环式刨片机 给定频率 上限值</v>
      </c>
      <c r="I3187" s="10" t="str">
        <f t="shared" si="545"/>
        <v>DB1400,REAL64</v>
      </c>
      <c r="J3187" s="13" t="str">
        <f>VLOOKUP(E3187,起始地址定义!A:D,2,FALSE)</f>
        <v>DB1400</v>
      </c>
      <c r="K3187" s="12" t="str">
        <f t="shared" si="546"/>
        <v>REAL64</v>
      </c>
      <c r="L3187" s="13">
        <f>VLOOKUP(E3187,起始地址定义!A:D,3,FALSE)</f>
        <v>50</v>
      </c>
      <c r="M3187" s="14">
        <f>VLOOKUP($F3187,类型描述及偏移量!$C:$H,2,FALSE)</f>
        <v>14</v>
      </c>
      <c r="N3187" s="14" t="str">
        <f>VLOOKUP($F3187,类型描述及偏移量!$C:$H,3,FALSE)</f>
        <v>实型</v>
      </c>
      <c r="O3187" s="14" t="str">
        <f>VLOOKUP($F3187,类型描述及偏移量!$C:$H,4,FALSE)</f>
        <v>None</v>
      </c>
      <c r="P3187" s="14" t="str">
        <f>VLOOKUP($F3187,类型描述及偏移量!$C:$H,5,FALSE)</f>
        <v>No</v>
      </c>
      <c r="Q3187" s="14" t="str">
        <f>VLOOKUP($F3187,类型描述及偏移量!$C:$H,6,FALSE)</f>
        <v>上限值</v>
      </c>
    </row>
    <row r="3188" hidden="1" spans="1:17">
      <c r="A3188" s="12" t="s">
        <v>127</v>
      </c>
      <c r="B3188" s="12" t="s">
        <v>62</v>
      </c>
      <c r="C3188" t="s">
        <v>76</v>
      </c>
      <c r="D3188" t="s">
        <v>64</v>
      </c>
      <c r="E3188" s="13" t="str">
        <f t="shared" si="542"/>
        <v>CHP4_M1_SetFRQ_BP_Value_var</v>
      </c>
      <c r="F3188" s="14" t="str">
        <f t="shared" si="543"/>
        <v>BP_Value_var_Lo</v>
      </c>
      <c r="G3188" s="10" t="str">
        <f t="shared" si="544"/>
        <v>CHP4_M1_SetFRQ_Lo</v>
      </c>
      <c r="H3188" s="10" t="str">
        <f>VLOOKUP(基本表格!E3188,起始地址定义!A:D,4,FALSE)&amp;" "&amp;Q3188</f>
        <v>4#环式刨片机 给定频率 下限值</v>
      </c>
      <c r="I3188" s="10" t="str">
        <f t="shared" si="545"/>
        <v>DB1400,REAL68</v>
      </c>
      <c r="J3188" s="13" t="str">
        <f>VLOOKUP(E3188,起始地址定义!A:D,2,FALSE)</f>
        <v>DB1400</v>
      </c>
      <c r="K3188" s="12" t="str">
        <f t="shared" si="546"/>
        <v>REAL68</v>
      </c>
      <c r="L3188" s="13">
        <f>VLOOKUP(E3188,起始地址定义!A:D,3,FALSE)</f>
        <v>50</v>
      </c>
      <c r="M3188" s="14">
        <f>VLOOKUP($F3188,类型描述及偏移量!$C:$H,2,FALSE)</f>
        <v>18</v>
      </c>
      <c r="N3188" s="14" t="str">
        <f>VLOOKUP($F3188,类型描述及偏移量!$C:$H,3,FALSE)</f>
        <v>实型</v>
      </c>
      <c r="O3188" s="14" t="str">
        <f>VLOOKUP($F3188,类型描述及偏移量!$C:$H,4,FALSE)</f>
        <v>None</v>
      </c>
      <c r="P3188" s="14" t="str">
        <f>VLOOKUP($F3188,类型描述及偏移量!$C:$H,5,FALSE)</f>
        <v>No</v>
      </c>
      <c r="Q3188" s="14" t="str">
        <f>VLOOKUP($F3188,类型描述及偏移量!$C:$H,6,FALSE)</f>
        <v>下限值</v>
      </c>
    </row>
    <row r="3189" hidden="1" spans="1:17">
      <c r="A3189" s="12" t="s">
        <v>127</v>
      </c>
      <c r="B3189" s="12" t="s">
        <v>62</v>
      </c>
      <c r="C3189" t="s">
        <v>77</v>
      </c>
      <c r="D3189" t="s">
        <v>64</v>
      </c>
      <c r="E3189" s="13" t="str">
        <f t="shared" si="542"/>
        <v>CHP4_M1_SetFRQ_BP_Value_var</v>
      </c>
      <c r="F3189" s="14" t="str">
        <f t="shared" si="543"/>
        <v>BP_Value_var_HiHi</v>
      </c>
      <c r="G3189" s="10" t="str">
        <f t="shared" si="544"/>
        <v>CHP4_M1_SetFRQ_HiHi</v>
      </c>
      <c r="H3189" s="10" t="str">
        <f>VLOOKUP(基本表格!E3189,起始地址定义!A:D,4,FALSE)&amp;" "&amp;Q3189</f>
        <v>4#环式刨片机 给定频率 上上限值</v>
      </c>
      <c r="I3189" s="10" t="str">
        <f t="shared" si="545"/>
        <v>DB1400,REAL72</v>
      </c>
      <c r="J3189" s="13" t="str">
        <f>VLOOKUP(E3189,起始地址定义!A:D,2,FALSE)</f>
        <v>DB1400</v>
      </c>
      <c r="K3189" s="12" t="str">
        <f t="shared" si="546"/>
        <v>REAL72</v>
      </c>
      <c r="L3189" s="13">
        <f>VLOOKUP(E3189,起始地址定义!A:D,3,FALSE)</f>
        <v>50</v>
      </c>
      <c r="M3189" s="14">
        <f>VLOOKUP($F3189,类型描述及偏移量!$C:$H,2,FALSE)</f>
        <v>22</v>
      </c>
      <c r="N3189" s="14" t="str">
        <f>VLOOKUP($F3189,类型描述及偏移量!$C:$H,3,FALSE)</f>
        <v>实型</v>
      </c>
      <c r="O3189" s="14" t="str">
        <f>VLOOKUP($F3189,类型描述及偏移量!$C:$H,4,FALSE)</f>
        <v>None</v>
      </c>
      <c r="P3189" s="14" t="str">
        <f>VLOOKUP($F3189,类型描述及偏移量!$C:$H,5,FALSE)</f>
        <v>No</v>
      </c>
      <c r="Q3189" s="14" t="str">
        <f>VLOOKUP($F3189,类型描述及偏移量!$C:$H,6,FALSE)</f>
        <v>上上限值</v>
      </c>
    </row>
    <row r="3190" hidden="1" spans="1:17">
      <c r="A3190" s="12" t="s">
        <v>127</v>
      </c>
      <c r="B3190" s="12" t="s">
        <v>62</v>
      </c>
      <c r="C3190" t="s">
        <v>78</v>
      </c>
      <c r="D3190" t="s">
        <v>64</v>
      </c>
      <c r="E3190" s="13" t="str">
        <f t="shared" si="542"/>
        <v>CHP4_M1_SetFRQ_BP_Value_var</v>
      </c>
      <c r="F3190" s="14" t="str">
        <f t="shared" si="543"/>
        <v>BP_Value_var_LoLo</v>
      </c>
      <c r="G3190" s="10" t="str">
        <f t="shared" si="544"/>
        <v>CHP4_M1_SetFRQ_LoLo</v>
      </c>
      <c r="H3190" s="10" t="str">
        <f>VLOOKUP(基本表格!E3190,起始地址定义!A:D,4,FALSE)&amp;" "&amp;Q3190</f>
        <v>4#环式刨片机 给定频率 下下限值</v>
      </c>
      <c r="I3190" s="10" t="str">
        <f t="shared" si="545"/>
        <v>DB1400,REAL76</v>
      </c>
      <c r="J3190" s="13" t="str">
        <f>VLOOKUP(E3190,起始地址定义!A:D,2,FALSE)</f>
        <v>DB1400</v>
      </c>
      <c r="K3190" s="12" t="str">
        <f t="shared" si="546"/>
        <v>REAL76</v>
      </c>
      <c r="L3190" s="13">
        <f>VLOOKUP(E3190,起始地址定义!A:D,3,FALSE)</f>
        <v>50</v>
      </c>
      <c r="M3190" s="14">
        <f>VLOOKUP($F3190,类型描述及偏移量!$C:$H,2,FALSE)</f>
        <v>26</v>
      </c>
      <c r="N3190" s="14" t="str">
        <f>VLOOKUP($F3190,类型描述及偏移量!$C:$H,3,FALSE)</f>
        <v>实型</v>
      </c>
      <c r="O3190" s="14" t="str">
        <f>VLOOKUP($F3190,类型描述及偏移量!$C:$H,4,FALSE)</f>
        <v>None</v>
      </c>
      <c r="P3190" s="14" t="str">
        <f>VLOOKUP($F3190,类型描述及偏移量!$C:$H,5,FALSE)</f>
        <v>No</v>
      </c>
      <c r="Q3190" s="14" t="str">
        <f>VLOOKUP($F3190,类型描述及偏移量!$C:$H,6,FALSE)</f>
        <v>下下限值</v>
      </c>
    </row>
    <row r="3191" hidden="1" spans="1:17">
      <c r="A3191" s="12" t="s">
        <v>127</v>
      </c>
      <c r="B3191" s="12" t="s">
        <v>79</v>
      </c>
      <c r="C3191" t="s">
        <v>63</v>
      </c>
      <c r="D3191" t="s">
        <v>64</v>
      </c>
      <c r="E3191" s="13" t="str">
        <f t="shared" si="542"/>
        <v>CHP4_M1_ActFRQ_BP_Value_var</v>
      </c>
      <c r="F3191" s="14" t="str">
        <f t="shared" si="543"/>
        <v>BP_Value_var_HiProEN</v>
      </c>
      <c r="G3191" s="10" t="str">
        <f t="shared" si="544"/>
        <v>CHP4_M1_ActFRQ_HiProEN</v>
      </c>
      <c r="H3191" s="10" t="str">
        <f>VLOOKUP(基本表格!E3191,起始地址定义!A:D,4,FALSE)&amp;" "&amp;Q3191</f>
        <v>4#环式刨片机 反馈频率 上限保护使能</v>
      </c>
      <c r="I3191" s="10" t="str">
        <f t="shared" si="545"/>
        <v>DB1400,X100.3</v>
      </c>
      <c r="J3191" s="13" t="str">
        <f>VLOOKUP(E3191,起始地址定义!A:D,2,FALSE)</f>
        <v>DB1400</v>
      </c>
      <c r="K3191" s="12" t="str">
        <f t="shared" si="546"/>
        <v>X100.3</v>
      </c>
      <c r="L3191" s="13">
        <f>VLOOKUP(E3191,起始地址定义!A:D,3,FALSE)</f>
        <v>100</v>
      </c>
      <c r="M3191" s="14">
        <f>VLOOKUP($F3191,类型描述及偏移量!$C:$H,2,FALSE)</f>
        <v>0.299999999999997</v>
      </c>
      <c r="N3191" s="14" t="str">
        <f>VLOOKUP($F3191,类型描述及偏移量!$C:$H,3,FALSE)</f>
        <v>离散</v>
      </c>
      <c r="O3191" s="14" t="str">
        <f>VLOOKUP($F3191,类型描述及偏移量!$C:$H,4,FALSE)</f>
        <v>None</v>
      </c>
      <c r="P3191" s="14" t="str">
        <f>VLOOKUP($F3191,类型描述及偏移量!$C:$H,5,FALSE)</f>
        <v>No</v>
      </c>
      <c r="Q3191" s="14" t="str">
        <f>VLOOKUP($F3191,类型描述及偏移量!$C:$H,6,FALSE)</f>
        <v>上限保护使能</v>
      </c>
    </row>
    <row r="3192" hidden="1" spans="1:17">
      <c r="A3192" s="12" t="s">
        <v>127</v>
      </c>
      <c r="B3192" s="12" t="s">
        <v>79</v>
      </c>
      <c r="C3192" t="s">
        <v>65</v>
      </c>
      <c r="D3192" t="s">
        <v>64</v>
      </c>
      <c r="E3192" s="13" t="str">
        <f t="shared" si="542"/>
        <v>CHP4_M1_ActFRQ_BP_Value_var</v>
      </c>
      <c r="F3192" s="14" t="str">
        <f t="shared" si="543"/>
        <v>BP_Value_var_LoProEN</v>
      </c>
      <c r="G3192" s="10" t="str">
        <f t="shared" si="544"/>
        <v>CHP4_M1_ActFRQ_LoProEN</v>
      </c>
      <c r="H3192" s="10" t="str">
        <f>VLOOKUP(基本表格!E3192,起始地址定义!A:D,4,FALSE)&amp;" "&amp;Q3192</f>
        <v>4#环式刨片机 反馈频率 下限保护使能</v>
      </c>
      <c r="I3192" s="10" t="str">
        <f t="shared" si="545"/>
        <v>DB1400,X100.4</v>
      </c>
      <c r="J3192" s="13" t="str">
        <f>VLOOKUP(E3192,起始地址定义!A:D,2,FALSE)</f>
        <v>DB1400</v>
      </c>
      <c r="K3192" s="12" t="str">
        <f t="shared" si="546"/>
        <v>X100.4</v>
      </c>
      <c r="L3192" s="13">
        <f>VLOOKUP(E3192,起始地址定义!A:D,3,FALSE)</f>
        <v>100</v>
      </c>
      <c r="M3192" s="14">
        <f>VLOOKUP($F3192,类型描述及偏移量!$C:$H,2,FALSE)</f>
        <v>0.399999999999999</v>
      </c>
      <c r="N3192" s="14" t="str">
        <f>VLOOKUP($F3192,类型描述及偏移量!$C:$H,3,FALSE)</f>
        <v>离散</v>
      </c>
      <c r="O3192" s="14" t="str">
        <f>VLOOKUP($F3192,类型描述及偏移量!$C:$H,4,FALSE)</f>
        <v>None</v>
      </c>
      <c r="P3192" s="14" t="str">
        <f>VLOOKUP($F3192,类型描述及偏移量!$C:$H,5,FALSE)</f>
        <v>No</v>
      </c>
      <c r="Q3192" s="14" t="str">
        <f>VLOOKUP($F3192,类型描述及偏移量!$C:$H,6,FALSE)</f>
        <v>下限保护使能</v>
      </c>
    </row>
    <row r="3193" hidden="1" spans="1:17">
      <c r="A3193" s="12" t="s">
        <v>127</v>
      </c>
      <c r="B3193" s="12" t="s">
        <v>79</v>
      </c>
      <c r="C3193" t="s">
        <v>66</v>
      </c>
      <c r="D3193" t="s">
        <v>64</v>
      </c>
      <c r="E3193" s="13" t="str">
        <f t="shared" si="542"/>
        <v>CHP4_M1_ActFRQ_BP_Value_var</v>
      </c>
      <c r="F3193" s="14" t="str">
        <f t="shared" si="543"/>
        <v>BP_Value_var_HiALM</v>
      </c>
      <c r="G3193" s="10" t="str">
        <f t="shared" si="544"/>
        <v>CHP4_M1_ActFRQ_HiALM</v>
      </c>
      <c r="H3193" s="10" t="str">
        <f>VLOOKUP(基本表格!E3193,起始地址定义!A:D,4,FALSE)&amp;" "&amp;Q3193</f>
        <v>4#环式刨片机 反馈频率 上限报警</v>
      </c>
      <c r="I3193" s="10" t="str">
        <f t="shared" si="545"/>
        <v>DB1400,X100.5</v>
      </c>
      <c r="J3193" s="13" t="str">
        <f>VLOOKUP(E3193,起始地址定义!A:D,2,FALSE)</f>
        <v>DB1400</v>
      </c>
      <c r="K3193" s="12" t="str">
        <f t="shared" si="546"/>
        <v>X100.5</v>
      </c>
      <c r="L3193" s="13">
        <f>VLOOKUP(E3193,起始地址定义!A:D,3,FALSE)</f>
        <v>100</v>
      </c>
      <c r="M3193" s="14">
        <f>VLOOKUP($F3193,类型描述及偏移量!$C:$H,2,FALSE)</f>
        <v>0.5</v>
      </c>
      <c r="N3193" s="14" t="str">
        <f>VLOOKUP($F3193,类型描述及偏移量!$C:$H,3,FALSE)</f>
        <v>离散</v>
      </c>
      <c r="O3193" s="14" t="str">
        <f>VLOOKUP($F3193,类型描述及偏移量!$C:$H,4,FALSE)</f>
        <v>None</v>
      </c>
      <c r="P3193" s="14" t="str">
        <f>VLOOKUP($F3193,类型描述及偏移量!$C:$H,5,FALSE)</f>
        <v>Yes</v>
      </c>
      <c r="Q3193" s="14" t="str">
        <f>VLOOKUP($F3193,类型描述及偏移量!$C:$H,6,FALSE)</f>
        <v>上限报警</v>
      </c>
    </row>
    <row r="3194" hidden="1" spans="1:17">
      <c r="A3194" s="12" t="s">
        <v>127</v>
      </c>
      <c r="B3194" s="12" t="s">
        <v>79</v>
      </c>
      <c r="C3194" t="s">
        <v>67</v>
      </c>
      <c r="D3194" t="s">
        <v>64</v>
      </c>
      <c r="E3194" s="13" t="str">
        <f t="shared" si="542"/>
        <v>CHP4_M1_ActFRQ_BP_Value_var</v>
      </c>
      <c r="F3194" s="14" t="str">
        <f t="shared" si="543"/>
        <v>BP_Value_var_LoALM</v>
      </c>
      <c r="G3194" s="10" t="str">
        <f t="shared" si="544"/>
        <v>CHP4_M1_ActFRQ_LoALM</v>
      </c>
      <c r="H3194" s="10" t="str">
        <f>VLOOKUP(基本表格!E3194,起始地址定义!A:D,4,FALSE)&amp;" "&amp;Q3194</f>
        <v>4#环式刨片机 反馈频率 下限报警</v>
      </c>
      <c r="I3194" s="10" t="str">
        <f t="shared" si="545"/>
        <v>DB1400,X100.6</v>
      </c>
      <c r="J3194" s="13" t="str">
        <f>VLOOKUP(E3194,起始地址定义!A:D,2,FALSE)</f>
        <v>DB1400</v>
      </c>
      <c r="K3194" s="12" t="str">
        <f t="shared" si="546"/>
        <v>X100.6</v>
      </c>
      <c r="L3194" s="13">
        <f>VLOOKUP(E3194,起始地址定义!A:D,3,FALSE)</f>
        <v>100</v>
      </c>
      <c r="M3194" s="14">
        <f>VLOOKUP($F3194,类型描述及偏移量!$C:$H,2,FALSE)</f>
        <v>0.600000000000001</v>
      </c>
      <c r="N3194" s="14" t="str">
        <f>VLOOKUP($F3194,类型描述及偏移量!$C:$H,3,FALSE)</f>
        <v>离散</v>
      </c>
      <c r="O3194" s="14" t="str">
        <f>VLOOKUP($F3194,类型描述及偏移量!$C:$H,4,FALSE)</f>
        <v>None</v>
      </c>
      <c r="P3194" s="14" t="str">
        <f>VLOOKUP($F3194,类型描述及偏移量!$C:$H,5,FALSE)</f>
        <v>Yes</v>
      </c>
      <c r="Q3194" s="14" t="str">
        <f>VLOOKUP($F3194,类型描述及偏移量!$C:$H,6,FALSE)</f>
        <v>下限报警</v>
      </c>
    </row>
    <row r="3195" hidden="1" spans="1:17">
      <c r="A3195" s="12" t="s">
        <v>127</v>
      </c>
      <c r="B3195" s="12" t="s">
        <v>79</v>
      </c>
      <c r="C3195" t="s">
        <v>68</v>
      </c>
      <c r="D3195" t="s">
        <v>64</v>
      </c>
      <c r="E3195" s="13" t="str">
        <f t="shared" si="542"/>
        <v>CHP4_M1_ActFRQ_BP_Value_var</v>
      </c>
      <c r="F3195" s="14" t="str">
        <f t="shared" si="543"/>
        <v>BP_Value_var_HiHiALM</v>
      </c>
      <c r="G3195" s="10" t="str">
        <f t="shared" si="544"/>
        <v>CHP4_M1_ActFRQ_HiHiALM</v>
      </c>
      <c r="H3195" s="10" t="str">
        <f>VLOOKUP(基本表格!E3195,起始地址定义!A:D,4,FALSE)&amp;" "&amp;Q3195</f>
        <v>4#环式刨片机 反馈频率 上上限报警</v>
      </c>
      <c r="I3195" s="10" t="str">
        <f t="shared" si="545"/>
        <v>DB1400,X100.7</v>
      </c>
      <c r="J3195" s="13" t="str">
        <f>VLOOKUP(E3195,起始地址定义!A:D,2,FALSE)</f>
        <v>DB1400</v>
      </c>
      <c r="K3195" s="12" t="str">
        <f t="shared" si="546"/>
        <v>X100.7</v>
      </c>
      <c r="L3195" s="13">
        <f>VLOOKUP(E3195,起始地址定义!A:D,3,FALSE)</f>
        <v>100</v>
      </c>
      <c r="M3195" s="14">
        <f>VLOOKUP($F3195,类型描述及偏移量!$C:$H,2,FALSE)</f>
        <v>0.700000000000003</v>
      </c>
      <c r="N3195" s="14" t="str">
        <f>VLOOKUP($F3195,类型描述及偏移量!$C:$H,3,FALSE)</f>
        <v>离散</v>
      </c>
      <c r="O3195" s="14" t="str">
        <f>VLOOKUP($F3195,类型描述及偏移量!$C:$H,4,FALSE)</f>
        <v>On</v>
      </c>
      <c r="P3195" s="14" t="str">
        <f>VLOOKUP($F3195,类型描述及偏移量!$C:$H,5,FALSE)</f>
        <v>Yes</v>
      </c>
      <c r="Q3195" s="14" t="str">
        <f>VLOOKUP($F3195,类型描述及偏移量!$C:$H,6,FALSE)</f>
        <v>上上限报警</v>
      </c>
    </row>
    <row r="3196" hidden="1" spans="1:17">
      <c r="A3196" s="12" t="s">
        <v>127</v>
      </c>
      <c r="B3196" s="12" t="s">
        <v>79</v>
      </c>
      <c r="C3196" t="s">
        <v>69</v>
      </c>
      <c r="D3196" t="s">
        <v>64</v>
      </c>
      <c r="E3196" s="13" t="str">
        <f t="shared" si="542"/>
        <v>CHP4_M1_ActFRQ_BP_Value_var</v>
      </c>
      <c r="F3196" s="14" t="str">
        <f t="shared" si="543"/>
        <v>BP_Value_var_LoLoALM</v>
      </c>
      <c r="G3196" s="10" t="str">
        <f t="shared" si="544"/>
        <v>CHP4_M1_ActFRQ_LoLoALM</v>
      </c>
      <c r="H3196" s="10" t="str">
        <f>VLOOKUP(基本表格!E3196,起始地址定义!A:D,4,FALSE)&amp;" "&amp;Q3196</f>
        <v>4#环式刨片机 反馈频率 下下限报警</v>
      </c>
      <c r="I3196" s="10" t="str">
        <f t="shared" si="545"/>
        <v>DB1400,X101.0</v>
      </c>
      <c r="J3196" s="13" t="str">
        <f>VLOOKUP(E3196,起始地址定义!A:D,2,FALSE)</f>
        <v>DB1400</v>
      </c>
      <c r="K3196" s="12" t="str">
        <f t="shared" si="546"/>
        <v>X101.0</v>
      </c>
      <c r="L3196" s="13">
        <f>VLOOKUP(E3196,起始地址定义!A:D,3,FALSE)</f>
        <v>100</v>
      </c>
      <c r="M3196" s="14">
        <f>VLOOKUP($F3196,类型描述及偏移量!$C:$H,2,FALSE)</f>
        <v>1</v>
      </c>
      <c r="N3196" s="14" t="str">
        <f>VLOOKUP($F3196,类型描述及偏移量!$C:$H,3,FALSE)</f>
        <v>离散</v>
      </c>
      <c r="O3196" s="14" t="str">
        <f>VLOOKUP($F3196,类型描述及偏移量!$C:$H,4,FALSE)</f>
        <v>On</v>
      </c>
      <c r="P3196" s="14" t="str">
        <f>VLOOKUP($F3196,类型描述及偏移量!$C:$H,5,FALSE)</f>
        <v>Yes</v>
      </c>
      <c r="Q3196" s="14" t="str">
        <f>VLOOKUP($F3196,类型描述及偏移量!$C:$H,6,FALSE)</f>
        <v>下下限报警</v>
      </c>
    </row>
    <row r="3197" hidden="1" spans="1:17">
      <c r="A3197" s="12" t="s">
        <v>127</v>
      </c>
      <c r="B3197" s="12" t="s">
        <v>79</v>
      </c>
      <c r="C3197" t="s">
        <v>70</v>
      </c>
      <c r="D3197" t="s">
        <v>64</v>
      </c>
      <c r="E3197" s="13" t="str">
        <f t="shared" si="542"/>
        <v>CHP4_M1_ActFRQ_BP_Value_var</v>
      </c>
      <c r="F3197" s="14" t="str">
        <f t="shared" si="543"/>
        <v>BP_Value_var_LimALM</v>
      </c>
      <c r="G3197" s="10" t="str">
        <f t="shared" si="544"/>
        <v>CHP4_M1_ActFRQ_LimALM</v>
      </c>
      <c r="H3197" s="10" t="str">
        <f>VLOOKUP(基本表格!E3197,起始地址定义!A:D,4,FALSE)&amp;" "&amp;Q3197</f>
        <v>4#环式刨片机 反馈频率 极限报警</v>
      </c>
      <c r="I3197" s="10" t="str">
        <f t="shared" si="545"/>
        <v>DB1400,X101.1</v>
      </c>
      <c r="J3197" s="13" t="str">
        <f>VLOOKUP(E3197,起始地址定义!A:D,2,FALSE)</f>
        <v>DB1400</v>
      </c>
      <c r="K3197" s="12" t="str">
        <f t="shared" si="546"/>
        <v>X101.1</v>
      </c>
      <c r="L3197" s="13">
        <f>VLOOKUP(E3197,起始地址定义!A:D,3,FALSE)</f>
        <v>100</v>
      </c>
      <c r="M3197" s="14">
        <f>VLOOKUP($F3197,类型描述及偏移量!$C:$H,2,FALSE)</f>
        <v>1.1</v>
      </c>
      <c r="N3197" s="14" t="str">
        <f>VLOOKUP($F3197,类型描述及偏移量!$C:$H,3,FALSE)</f>
        <v>离散</v>
      </c>
      <c r="O3197" s="14" t="str">
        <f>VLOOKUP($F3197,类型描述及偏移量!$C:$H,4,FALSE)</f>
        <v>On</v>
      </c>
      <c r="P3197" s="14" t="str">
        <f>VLOOKUP($F3197,类型描述及偏移量!$C:$H,5,FALSE)</f>
        <v>Yes</v>
      </c>
      <c r="Q3197" s="14" t="str">
        <f>VLOOKUP($F3197,类型描述及偏移量!$C:$H,6,FALSE)</f>
        <v>极限报警</v>
      </c>
    </row>
    <row r="3198" hidden="1" spans="1:17">
      <c r="A3198" s="12" t="s">
        <v>127</v>
      </c>
      <c r="B3198" s="12" t="s">
        <v>79</v>
      </c>
      <c r="C3198" t="s">
        <v>71</v>
      </c>
      <c r="D3198" t="s">
        <v>64</v>
      </c>
      <c r="E3198" s="13" t="str">
        <f t="shared" si="542"/>
        <v>CHP4_M1_ActFRQ_BP_Value_var</v>
      </c>
      <c r="F3198" s="14" t="str">
        <f t="shared" si="543"/>
        <v>BP_Value_var_LostALM</v>
      </c>
      <c r="G3198" s="10" t="str">
        <f t="shared" si="544"/>
        <v>CHP4_M1_ActFRQ_LostALM</v>
      </c>
      <c r="H3198" s="10" t="str">
        <f>VLOOKUP(基本表格!E3198,起始地址定义!A:D,4,FALSE)&amp;" "&amp;Q3198</f>
        <v>4#环式刨片机 反馈频率 传感器断线报警</v>
      </c>
      <c r="I3198" s="10" t="str">
        <f t="shared" si="545"/>
        <v>DB1400,X101.2</v>
      </c>
      <c r="J3198" s="13" t="str">
        <f>VLOOKUP(E3198,起始地址定义!A:D,2,FALSE)</f>
        <v>DB1400</v>
      </c>
      <c r="K3198" s="12" t="str">
        <f t="shared" si="546"/>
        <v>X101.2</v>
      </c>
      <c r="L3198" s="13">
        <f>VLOOKUP(E3198,起始地址定义!A:D,3,FALSE)</f>
        <v>100</v>
      </c>
      <c r="M3198" s="14">
        <f>VLOOKUP($F3198,类型描述及偏移量!$C:$H,2,FALSE)</f>
        <v>1.2</v>
      </c>
      <c r="N3198" s="14" t="str">
        <f>VLOOKUP($F3198,类型描述及偏移量!$C:$H,3,FALSE)</f>
        <v>离散</v>
      </c>
      <c r="O3198" s="14" t="str">
        <f>VLOOKUP($F3198,类型描述及偏移量!$C:$H,4,FALSE)</f>
        <v>On</v>
      </c>
      <c r="P3198" s="14" t="str">
        <f>VLOOKUP($F3198,类型描述及偏移量!$C:$H,5,FALSE)</f>
        <v>Yes</v>
      </c>
      <c r="Q3198" s="14" t="str">
        <f>VLOOKUP($F3198,类型描述及偏移量!$C:$H,6,FALSE)</f>
        <v>传感器断线报警</v>
      </c>
    </row>
    <row r="3199" hidden="1" spans="1:17">
      <c r="A3199" s="12" t="s">
        <v>127</v>
      </c>
      <c r="B3199" s="12" t="s">
        <v>79</v>
      </c>
      <c r="C3199" t="s">
        <v>72</v>
      </c>
      <c r="D3199" t="s">
        <v>64</v>
      </c>
      <c r="E3199" s="13" t="str">
        <f t="shared" si="542"/>
        <v>CHP4_M1_ActFRQ_BP_Value_var</v>
      </c>
      <c r="F3199" s="14" t="str">
        <f t="shared" si="543"/>
        <v>BP_Value_var_Code</v>
      </c>
      <c r="G3199" s="10" t="str">
        <f t="shared" si="544"/>
        <v>CHP4_M1_ActFRQ_Code</v>
      </c>
      <c r="H3199" s="10" t="str">
        <f>VLOOKUP(基本表格!E3199,起始地址定义!A:D,4,FALSE)&amp;" "&amp;Q3199</f>
        <v>4#环式刨片机 反馈频率 实际内码</v>
      </c>
      <c r="I3199" s="10" t="str">
        <f t="shared" si="545"/>
        <v>DB1400,INT102</v>
      </c>
      <c r="J3199" s="13" t="str">
        <f>VLOOKUP(E3199,起始地址定义!A:D,2,FALSE)</f>
        <v>DB1400</v>
      </c>
      <c r="K3199" s="12" t="str">
        <f t="shared" si="546"/>
        <v>INT102</v>
      </c>
      <c r="L3199" s="13">
        <f>VLOOKUP(E3199,起始地址定义!A:D,3,FALSE)</f>
        <v>100</v>
      </c>
      <c r="M3199" s="14">
        <f>VLOOKUP($F3199,类型描述及偏移量!$C:$H,2,FALSE)</f>
        <v>2</v>
      </c>
      <c r="N3199" s="14" t="str">
        <f>VLOOKUP($F3199,类型描述及偏移量!$C:$H,3,FALSE)</f>
        <v>整型</v>
      </c>
      <c r="O3199" s="14" t="str">
        <f>VLOOKUP($F3199,类型描述及偏移量!$C:$H,4,FALSE)</f>
        <v>None</v>
      </c>
      <c r="P3199" s="14" t="str">
        <f>VLOOKUP($F3199,类型描述及偏移量!$C:$H,5,FALSE)</f>
        <v>Yes</v>
      </c>
      <c r="Q3199" s="14" t="str">
        <f>VLOOKUP($F3199,类型描述及偏移量!$C:$H,6,FALSE)</f>
        <v>实际内码</v>
      </c>
    </row>
    <row r="3200" hidden="1" spans="1:17">
      <c r="A3200" s="12" t="s">
        <v>127</v>
      </c>
      <c r="B3200" s="12" t="s">
        <v>79</v>
      </c>
      <c r="C3200" t="s">
        <v>73</v>
      </c>
      <c r="D3200" t="s">
        <v>64</v>
      </c>
      <c r="E3200" s="13" t="str">
        <f t="shared" si="542"/>
        <v>CHP4_M1_ActFRQ_BP_Value_var</v>
      </c>
      <c r="F3200" s="14" t="str">
        <f t="shared" si="543"/>
        <v>BP_Value_var_Value</v>
      </c>
      <c r="G3200" s="10" t="str">
        <f t="shared" si="544"/>
        <v>CHP4_M1_ActFRQ_Value</v>
      </c>
      <c r="H3200" s="10" t="str">
        <f>VLOOKUP(基本表格!E3200,起始地址定义!A:D,4,FALSE)&amp;" "&amp;Q3200</f>
        <v>4#环式刨片机 反馈频率 实际值</v>
      </c>
      <c r="I3200" s="10" t="str">
        <f t="shared" si="545"/>
        <v>DB1400,REAL106</v>
      </c>
      <c r="J3200" s="13" t="str">
        <f>VLOOKUP(E3200,起始地址定义!A:D,2,FALSE)</f>
        <v>DB1400</v>
      </c>
      <c r="K3200" s="12" t="str">
        <f t="shared" si="546"/>
        <v>REAL106</v>
      </c>
      <c r="L3200" s="13">
        <f>VLOOKUP(E3200,起始地址定义!A:D,3,FALSE)</f>
        <v>100</v>
      </c>
      <c r="M3200" s="14">
        <f>VLOOKUP($F3200,类型描述及偏移量!$C:$H,2,FALSE)</f>
        <v>6</v>
      </c>
      <c r="N3200" s="14" t="str">
        <f>VLOOKUP($F3200,类型描述及偏移量!$C:$H,3,FALSE)</f>
        <v>实型</v>
      </c>
      <c r="O3200" s="14" t="str">
        <f>VLOOKUP($F3200,类型描述及偏移量!$C:$H,4,FALSE)</f>
        <v>None</v>
      </c>
      <c r="P3200" s="14" t="str">
        <f>VLOOKUP($F3200,类型描述及偏移量!$C:$H,5,FALSE)</f>
        <v>Yes</v>
      </c>
      <c r="Q3200" s="14" t="str">
        <f>VLOOKUP($F3200,类型描述及偏移量!$C:$H,6,FALSE)</f>
        <v>实际值</v>
      </c>
    </row>
    <row r="3201" hidden="1" spans="1:17">
      <c r="A3201" s="12" t="s">
        <v>127</v>
      </c>
      <c r="B3201" s="12" t="s">
        <v>79</v>
      </c>
      <c r="C3201" t="s">
        <v>74</v>
      </c>
      <c r="D3201" t="s">
        <v>64</v>
      </c>
      <c r="E3201" s="13" t="str">
        <f t="shared" si="542"/>
        <v>CHP4_M1_ActFRQ_BP_Value_var</v>
      </c>
      <c r="F3201" s="14" t="str">
        <f t="shared" si="543"/>
        <v>BP_Value_var_Range</v>
      </c>
      <c r="G3201" s="10" t="str">
        <f t="shared" si="544"/>
        <v>CHP4_M1_ActFRQ_Range</v>
      </c>
      <c r="H3201" s="10" t="str">
        <f>VLOOKUP(基本表格!E3201,起始地址定义!A:D,4,FALSE)&amp;" "&amp;Q3201</f>
        <v>4#环式刨片机 反馈频率 量程</v>
      </c>
      <c r="I3201" s="10" t="str">
        <f t="shared" si="545"/>
        <v>DB1400,REAL110</v>
      </c>
      <c r="J3201" s="13" t="str">
        <f>VLOOKUP(E3201,起始地址定义!A:D,2,FALSE)</f>
        <v>DB1400</v>
      </c>
      <c r="K3201" s="12" t="str">
        <f t="shared" si="546"/>
        <v>REAL110</v>
      </c>
      <c r="L3201" s="13">
        <f>VLOOKUP(E3201,起始地址定义!A:D,3,FALSE)</f>
        <v>100</v>
      </c>
      <c r="M3201" s="14">
        <f>VLOOKUP($F3201,类型描述及偏移量!$C:$H,2,FALSE)</f>
        <v>10</v>
      </c>
      <c r="N3201" s="14" t="str">
        <f>VLOOKUP($F3201,类型描述及偏移量!$C:$H,3,FALSE)</f>
        <v>实型</v>
      </c>
      <c r="O3201" s="14" t="str">
        <f>VLOOKUP($F3201,类型描述及偏移量!$C:$H,4,FALSE)</f>
        <v>None</v>
      </c>
      <c r="P3201" s="14" t="str">
        <f>VLOOKUP($F3201,类型描述及偏移量!$C:$H,5,FALSE)</f>
        <v>No</v>
      </c>
      <c r="Q3201" s="14" t="str">
        <f>VLOOKUP($F3201,类型描述及偏移量!$C:$H,6,FALSE)</f>
        <v>量程</v>
      </c>
    </row>
    <row r="3202" hidden="1" spans="1:17">
      <c r="A3202" s="12" t="s">
        <v>127</v>
      </c>
      <c r="B3202" s="12" t="s">
        <v>79</v>
      </c>
      <c r="C3202" t="s">
        <v>75</v>
      </c>
      <c r="D3202" t="s">
        <v>64</v>
      </c>
      <c r="E3202" s="13" t="str">
        <f t="shared" ref="E3202:E3265" si="547">A3202&amp;"_"&amp;B3202&amp;"_"&amp;D3202</f>
        <v>CHP4_M1_ActFRQ_BP_Value_var</v>
      </c>
      <c r="F3202" s="14" t="str">
        <f t="shared" ref="F3202:F3265" si="548">D3202&amp;"_"&amp;C3202</f>
        <v>BP_Value_var_Hi</v>
      </c>
      <c r="G3202" s="10" t="str">
        <f t="shared" ref="G3202:G3265" si="549">A3202&amp;"_"&amp;IF(B3202="DB","",B3202&amp;"_")&amp;C3202</f>
        <v>CHP4_M1_ActFRQ_Hi</v>
      </c>
      <c r="H3202" s="10" t="str">
        <f>VLOOKUP(基本表格!E3202,起始地址定义!A:D,4,FALSE)&amp;" "&amp;Q3202</f>
        <v>4#环式刨片机 反馈频率 上限值</v>
      </c>
      <c r="I3202" s="10" t="str">
        <f t="shared" ref="I3202:I3265" si="550">J3202&amp;","&amp;K3202</f>
        <v>DB1400,REAL114</v>
      </c>
      <c r="J3202" s="13" t="str">
        <f>VLOOKUP(E3202,起始地址定义!A:D,2,FALSE)</f>
        <v>DB1400</v>
      </c>
      <c r="K3202" s="12" t="str">
        <f t="shared" ref="K3202:K3265" si="551">IF(N3202="离散","X",IF(N3202="实型","REAL","INT"))&amp;IF(N3202="离散",TEXT(L3202+M3202,"0.0"),L3202+M3202)</f>
        <v>REAL114</v>
      </c>
      <c r="L3202" s="13">
        <f>VLOOKUP(E3202,起始地址定义!A:D,3,FALSE)</f>
        <v>100</v>
      </c>
      <c r="M3202" s="14">
        <f>VLOOKUP($F3202,类型描述及偏移量!$C:$H,2,FALSE)</f>
        <v>14</v>
      </c>
      <c r="N3202" s="14" t="str">
        <f>VLOOKUP($F3202,类型描述及偏移量!$C:$H,3,FALSE)</f>
        <v>实型</v>
      </c>
      <c r="O3202" s="14" t="str">
        <f>VLOOKUP($F3202,类型描述及偏移量!$C:$H,4,FALSE)</f>
        <v>None</v>
      </c>
      <c r="P3202" s="14" t="str">
        <f>VLOOKUP($F3202,类型描述及偏移量!$C:$H,5,FALSE)</f>
        <v>No</v>
      </c>
      <c r="Q3202" s="14" t="str">
        <f>VLOOKUP($F3202,类型描述及偏移量!$C:$H,6,FALSE)</f>
        <v>上限值</v>
      </c>
    </row>
    <row r="3203" hidden="1" spans="1:17">
      <c r="A3203" s="12" t="s">
        <v>127</v>
      </c>
      <c r="B3203" s="12" t="s">
        <v>79</v>
      </c>
      <c r="C3203" t="s">
        <v>76</v>
      </c>
      <c r="D3203" t="s">
        <v>64</v>
      </c>
      <c r="E3203" s="13" t="str">
        <f t="shared" si="547"/>
        <v>CHP4_M1_ActFRQ_BP_Value_var</v>
      </c>
      <c r="F3203" s="14" t="str">
        <f t="shared" si="548"/>
        <v>BP_Value_var_Lo</v>
      </c>
      <c r="G3203" s="10" t="str">
        <f t="shared" si="549"/>
        <v>CHP4_M1_ActFRQ_Lo</v>
      </c>
      <c r="H3203" s="10" t="str">
        <f>VLOOKUP(基本表格!E3203,起始地址定义!A:D,4,FALSE)&amp;" "&amp;Q3203</f>
        <v>4#环式刨片机 反馈频率 下限值</v>
      </c>
      <c r="I3203" s="10" t="str">
        <f t="shared" si="550"/>
        <v>DB1400,REAL118</v>
      </c>
      <c r="J3203" s="13" t="str">
        <f>VLOOKUP(E3203,起始地址定义!A:D,2,FALSE)</f>
        <v>DB1400</v>
      </c>
      <c r="K3203" s="12" t="str">
        <f t="shared" si="551"/>
        <v>REAL118</v>
      </c>
      <c r="L3203" s="13">
        <f>VLOOKUP(E3203,起始地址定义!A:D,3,FALSE)</f>
        <v>100</v>
      </c>
      <c r="M3203" s="14">
        <f>VLOOKUP($F3203,类型描述及偏移量!$C:$H,2,FALSE)</f>
        <v>18</v>
      </c>
      <c r="N3203" s="14" t="str">
        <f>VLOOKUP($F3203,类型描述及偏移量!$C:$H,3,FALSE)</f>
        <v>实型</v>
      </c>
      <c r="O3203" s="14" t="str">
        <f>VLOOKUP($F3203,类型描述及偏移量!$C:$H,4,FALSE)</f>
        <v>None</v>
      </c>
      <c r="P3203" s="14" t="str">
        <f>VLOOKUP($F3203,类型描述及偏移量!$C:$H,5,FALSE)</f>
        <v>No</v>
      </c>
      <c r="Q3203" s="14" t="str">
        <f>VLOOKUP($F3203,类型描述及偏移量!$C:$H,6,FALSE)</f>
        <v>下限值</v>
      </c>
    </row>
    <row r="3204" hidden="1" spans="1:17">
      <c r="A3204" s="12" t="s">
        <v>127</v>
      </c>
      <c r="B3204" s="12" t="s">
        <v>79</v>
      </c>
      <c r="C3204" t="s">
        <v>77</v>
      </c>
      <c r="D3204" t="s">
        <v>64</v>
      </c>
      <c r="E3204" s="13" t="str">
        <f t="shared" si="547"/>
        <v>CHP4_M1_ActFRQ_BP_Value_var</v>
      </c>
      <c r="F3204" s="14" t="str">
        <f t="shared" si="548"/>
        <v>BP_Value_var_HiHi</v>
      </c>
      <c r="G3204" s="10" t="str">
        <f t="shared" si="549"/>
        <v>CHP4_M1_ActFRQ_HiHi</v>
      </c>
      <c r="H3204" s="10" t="str">
        <f>VLOOKUP(基本表格!E3204,起始地址定义!A:D,4,FALSE)&amp;" "&amp;Q3204</f>
        <v>4#环式刨片机 反馈频率 上上限值</v>
      </c>
      <c r="I3204" s="10" t="str">
        <f t="shared" si="550"/>
        <v>DB1400,REAL122</v>
      </c>
      <c r="J3204" s="13" t="str">
        <f>VLOOKUP(E3204,起始地址定义!A:D,2,FALSE)</f>
        <v>DB1400</v>
      </c>
      <c r="K3204" s="12" t="str">
        <f t="shared" si="551"/>
        <v>REAL122</v>
      </c>
      <c r="L3204" s="13">
        <f>VLOOKUP(E3204,起始地址定义!A:D,3,FALSE)</f>
        <v>100</v>
      </c>
      <c r="M3204" s="14">
        <f>VLOOKUP($F3204,类型描述及偏移量!$C:$H,2,FALSE)</f>
        <v>22</v>
      </c>
      <c r="N3204" s="14" t="str">
        <f>VLOOKUP($F3204,类型描述及偏移量!$C:$H,3,FALSE)</f>
        <v>实型</v>
      </c>
      <c r="O3204" s="14" t="str">
        <f>VLOOKUP($F3204,类型描述及偏移量!$C:$H,4,FALSE)</f>
        <v>None</v>
      </c>
      <c r="P3204" s="14" t="str">
        <f>VLOOKUP($F3204,类型描述及偏移量!$C:$H,5,FALSE)</f>
        <v>No</v>
      </c>
      <c r="Q3204" s="14" t="str">
        <f>VLOOKUP($F3204,类型描述及偏移量!$C:$H,6,FALSE)</f>
        <v>上上限值</v>
      </c>
    </row>
    <row r="3205" hidden="1" spans="1:17">
      <c r="A3205" s="12" t="s">
        <v>127</v>
      </c>
      <c r="B3205" s="12" t="s">
        <v>79</v>
      </c>
      <c r="C3205" t="s">
        <v>78</v>
      </c>
      <c r="D3205" t="s">
        <v>64</v>
      </c>
      <c r="E3205" s="13" t="str">
        <f t="shared" si="547"/>
        <v>CHP4_M1_ActFRQ_BP_Value_var</v>
      </c>
      <c r="F3205" s="14" t="str">
        <f t="shared" si="548"/>
        <v>BP_Value_var_LoLo</v>
      </c>
      <c r="G3205" s="10" t="str">
        <f t="shared" si="549"/>
        <v>CHP4_M1_ActFRQ_LoLo</v>
      </c>
      <c r="H3205" s="10" t="str">
        <f>VLOOKUP(基本表格!E3205,起始地址定义!A:D,4,FALSE)&amp;" "&amp;Q3205</f>
        <v>4#环式刨片机 反馈频率 下下限值</v>
      </c>
      <c r="I3205" s="10" t="str">
        <f t="shared" si="550"/>
        <v>DB1400,REAL126</v>
      </c>
      <c r="J3205" s="13" t="str">
        <f>VLOOKUP(E3205,起始地址定义!A:D,2,FALSE)</f>
        <v>DB1400</v>
      </c>
      <c r="K3205" s="12" t="str">
        <f t="shared" si="551"/>
        <v>REAL126</v>
      </c>
      <c r="L3205" s="13">
        <f>VLOOKUP(E3205,起始地址定义!A:D,3,FALSE)</f>
        <v>100</v>
      </c>
      <c r="M3205" s="14">
        <f>VLOOKUP($F3205,类型描述及偏移量!$C:$H,2,FALSE)</f>
        <v>26</v>
      </c>
      <c r="N3205" s="14" t="str">
        <f>VLOOKUP($F3205,类型描述及偏移量!$C:$H,3,FALSE)</f>
        <v>实型</v>
      </c>
      <c r="O3205" s="14" t="str">
        <f>VLOOKUP($F3205,类型描述及偏移量!$C:$H,4,FALSE)</f>
        <v>None</v>
      </c>
      <c r="P3205" s="14" t="str">
        <f>VLOOKUP($F3205,类型描述及偏移量!$C:$H,5,FALSE)</f>
        <v>No</v>
      </c>
      <c r="Q3205" s="14" t="str">
        <f>VLOOKUP($F3205,类型描述及偏移量!$C:$H,6,FALSE)</f>
        <v>下下限值</v>
      </c>
    </row>
    <row r="3206" hidden="1" spans="1:17">
      <c r="A3206" s="12" t="s">
        <v>127</v>
      </c>
      <c r="B3206" s="12" t="s">
        <v>80</v>
      </c>
      <c r="C3206" t="s">
        <v>81</v>
      </c>
      <c r="D3206" t="s">
        <v>82</v>
      </c>
      <c r="E3206" s="13" t="str">
        <f t="shared" si="547"/>
        <v>CHP4_M1_Comm_BP_G120_var</v>
      </c>
      <c r="F3206" s="14" t="str">
        <f t="shared" si="548"/>
        <v>BP_G120_var_REL</v>
      </c>
      <c r="G3206" s="10" t="str">
        <f t="shared" si="549"/>
        <v>CHP4_M1_Comm_REL</v>
      </c>
      <c r="H3206" s="10" t="str">
        <f>VLOOKUP(基本表格!E3206,起始地址定义!A:D,4,FALSE)&amp;" "&amp;Q3206</f>
        <v>4#环式刨片机 变频器通讯 备妥（不能与正转信号使用同一个）</v>
      </c>
      <c r="I3206" s="10" t="str">
        <f t="shared" si="550"/>
        <v>DB1400,X150.0</v>
      </c>
      <c r="J3206" s="13" t="str">
        <f>VLOOKUP(E3206,起始地址定义!A:D,2,FALSE)</f>
        <v>DB1400</v>
      </c>
      <c r="K3206" s="12" t="str">
        <f t="shared" si="551"/>
        <v>X150.0</v>
      </c>
      <c r="L3206" s="13">
        <f>VLOOKUP(E3206,起始地址定义!A:D,3,FALSE)</f>
        <v>150</v>
      </c>
      <c r="M3206" s="14">
        <f>VLOOKUP($F3206,类型描述及偏移量!$C:$H,2,FALSE)</f>
        <v>0</v>
      </c>
      <c r="N3206" s="14" t="str">
        <f>VLOOKUP($F3206,类型描述及偏移量!$C:$H,3,FALSE)</f>
        <v>离散</v>
      </c>
      <c r="O3206" s="14" t="str">
        <f>VLOOKUP($F3206,类型描述及偏移量!$C:$H,4,FALSE)</f>
        <v>None</v>
      </c>
      <c r="P3206" s="14" t="str">
        <f>VLOOKUP($F3206,类型描述及偏移量!$C:$H,5,FALSE)</f>
        <v>Yes</v>
      </c>
      <c r="Q3206" s="14" t="str">
        <f>VLOOKUP($F3206,类型描述及偏移量!$C:$H,6,FALSE)</f>
        <v>备妥（不能与正转信号使用同一个）</v>
      </c>
    </row>
    <row r="3207" hidden="1" spans="1:17">
      <c r="A3207" s="12" t="s">
        <v>127</v>
      </c>
      <c r="B3207" s="12" t="s">
        <v>80</v>
      </c>
      <c r="C3207" t="s">
        <v>83</v>
      </c>
      <c r="D3207" t="s">
        <v>82</v>
      </c>
      <c r="E3207" s="13" t="str">
        <f t="shared" si="547"/>
        <v>CHP4_M1_Comm_BP_G120_var</v>
      </c>
      <c r="F3207" s="14" t="str">
        <f t="shared" si="548"/>
        <v>BP_G120_var_FWD</v>
      </c>
      <c r="G3207" s="10" t="str">
        <f t="shared" si="549"/>
        <v>CHP4_M1_Comm_FWD</v>
      </c>
      <c r="H3207" s="10" t="str">
        <f>VLOOKUP(基本表格!E3207,起始地址定义!A:D,4,FALSE)&amp;" "&amp;Q3207</f>
        <v>4#环式刨片机 变频器通讯 正转</v>
      </c>
      <c r="I3207" s="10" t="str">
        <f t="shared" si="550"/>
        <v>DB1400,X150.1</v>
      </c>
      <c r="J3207" s="13" t="str">
        <f>VLOOKUP(E3207,起始地址定义!A:D,2,FALSE)</f>
        <v>DB1400</v>
      </c>
      <c r="K3207" s="12" t="str">
        <f t="shared" si="551"/>
        <v>X150.1</v>
      </c>
      <c r="L3207" s="13">
        <f>VLOOKUP(E3207,起始地址定义!A:D,3,FALSE)</f>
        <v>150</v>
      </c>
      <c r="M3207" s="14">
        <f>VLOOKUP($F3207,类型描述及偏移量!$C:$H,2,FALSE)</f>
        <v>0.0999999999999943</v>
      </c>
      <c r="N3207" s="14" t="str">
        <f>VLOOKUP($F3207,类型描述及偏移量!$C:$H,3,FALSE)</f>
        <v>离散</v>
      </c>
      <c r="O3207" s="14" t="str">
        <f>VLOOKUP($F3207,类型描述及偏移量!$C:$H,4,FALSE)</f>
        <v>None</v>
      </c>
      <c r="P3207" s="14" t="str">
        <f>VLOOKUP($F3207,类型描述及偏移量!$C:$H,5,FALSE)</f>
        <v>Yes</v>
      </c>
      <c r="Q3207" s="14" t="str">
        <f>VLOOKUP($F3207,类型描述及偏移量!$C:$H,6,FALSE)</f>
        <v>正转</v>
      </c>
    </row>
    <row r="3208" hidden="1" spans="1:17">
      <c r="A3208" s="12" t="s">
        <v>127</v>
      </c>
      <c r="B3208" s="12" t="s">
        <v>80</v>
      </c>
      <c r="C3208" t="s">
        <v>84</v>
      </c>
      <c r="D3208" t="s">
        <v>82</v>
      </c>
      <c r="E3208" s="13" t="str">
        <f t="shared" si="547"/>
        <v>CHP4_M1_Comm_BP_G120_var</v>
      </c>
      <c r="F3208" s="14" t="str">
        <f t="shared" si="548"/>
        <v>BP_G120_var_REV</v>
      </c>
      <c r="G3208" s="10" t="str">
        <f t="shared" si="549"/>
        <v>CHP4_M1_Comm_REV</v>
      </c>
      <c r="H3208" s="10" t="str">
        <f>VLOOKUP(基本表格!E3208,起始地址定义!A:D,4,FALSE)&amp;" "&amp;Q3208</f>
        <v>4#环式刨片机 变频器通讯 反转</v>
      </c>
      <c r="I3208" s="10" t="str">
        <f t="shared" si="550"/>
        <v>DB1400,X150.2</v>
      </c>
      <c r="J3208" s="13" t="str">
        <f>VLOOKUP(E3208,起始地址定义!A:D,2,FALSE)</f>
        <v>DB1400</v>
      </c>
      <c r="K3208" s="12" t="str">
        <f t="shared" si="551"/>
        <v>X150.2</v>
      </c>
      <c r="L3208" s="13">
        <f>VLOOKUP(E3208,起始地址定义!A:D,3,FALSE)</f>
        <v>150</v>
      </c>
      <c r="M3208" s="14">
        <f>VLOOKUP($F3208,类型描述及偏移量!$C:$H,2,FALSE)</f>
        <v>0.199999999999989</v>
      </c>
      <c r="N3208" s="14" t="str">
        <f>VLOOKUP($F3208,类型描述及偏移量!$C:$H,3,FALSE)</f>
        <v>离散</v>
      </c>
      <c r="O3208" s="14" t="str">
        <f>VLOOKUP($F3208,类型描述及偏移量!$C:$H,4,FALSE)</f>
        <v>None</v>
      </c>
      <c r="P3208" s="14" t="str">
        <f>VLOOKUP($F3208,类型描述及偏移量!$C:$H,5,FALSE)</f>
        <v>Yes</v>
      </c>
      <c r="Q3208" s="14" t="str">
        <f>VLOOKUP($F3208,类型描述及偏移量!$C:$H,6,FALSE)</f>
        <v>反转</v>
      </c>
    </row>
    <row r="3209" hidden="1" spans="1:17">
      <c r="A3209" s="12" t="s">
        <v>127</v>
      </c>
      <c r="B3209" s="12" t="s">
        <v>80</v>
      </c>
      <c r="C3209" t="s">
        <v>85</v>
      </c>
      <c r="D3209" t="s">
        <v>82</v>
      </c>
      <c r="E3209" s="13" t="str">
        <f t="shared" si="547"/>
        <v>CHP4_M1_Comm_BP_G120_var</v>
      </c>
      <c r="F3209" s="14" t="str">
        <f t="shared" si="548"/>
        <v>BP_G120_var_Reset</v>
      </c>
      <c r="G3209" s="10" t="str">
        <f t="shared" si="549"/>
        <v>CHP4_M1_Comm_Reset</v>
      </c>
      <c r="H3209" s="10" t="str">
        <f>VLOOKUP(基本表格!E3209,起始地址定义!A:D,4,FALSE)&amp;" "&amp;Q3209</f>
        <v>4#环式刨片机 变频器通讯 故障复位</v>
      </c>
      <c r="I3209" s="10" t="str">
        <f t="shared" si="550"/>
        <v>DB1400,X150.3</v>
      </c>
      <c r="J3209" s="13" t="str">
        <f>VLOOKUP(E3209,起始地址定义!A:D,2,FALSE)</f>
        <v>DB1400</v>
      </c>
      <c r="K3209" s="12" t="str">
        <f t="shared" si="551"/>
        <v>X150.3</v>
      </c>
      <c r="L3209" s="13">
        <f>VLOOKUP(E3209,起始地址定义!A:D,3,FALSE)</f>
        <v>150</v>
      </c>
      <c r="M3209" s="14">
        <f>VLOOKUP($F3209,类型描述及偏移量!$C:$H,2,FALSE)</f>
        <v>0.300000000000011</v>
      </c>
      <c r="N3209" s="14" t="str">
        <f>VLOOKUP($F3209,类型描述及偏移量!$C:$H,3,FALSE)</f>
        <v>离散</v>
      </c>
      <c r="O3209" s="14" t="str">
        <f>VLOOKUP($F3209,类型描述及偏移量!$C:$H,4,FALSE)</f>
        <v>None</v>
      </c>
      <c r="P3209" s="14" t="str">
        <f>VLOOKUP($F3209,类型描述及偏移量!$C:$H,5,FALSE)</f>
        <v>No</v>
      </c>
      <c r="Q3209" s="14" t="str">
        <f>VLOOKUP($F3209,类型描述及偏移量!$C:$H,6,FALSE)</f>
        <v>故障复位</v>
      </c>
    </row>
    <row r="3210" hidden="1" spans="1:17">
      <c r="A3210" s="12" t="s">
        <v>127</v>
      </c>
      <c r="B3210" s="12" t="s">
        <v>80</v>
      </c>
      <c r="C3210" t="s">
        <v>86</v>
      </c>
      <c r="D3210" t="s">
        <v>82</v>
      </c>
      <c r="E3210" s="13" t="str">
        <f t="shared" si="547"/>
        <v>CHP4_M1_Comm_BP_G120_var</v>
      </c>
      <c r="F3210" s="14" t="str">
        <f t="shared" si="548"/>
        <v>BP_G120_var_IRL</v>
      </c>
      <c r="G3210" s="10" t="str">
        <f t="shared" si="549"/>
        <v>CHP4_M1_Comm_IRL</v>
      </c>
      <c r="H3210" s="10" t="str">
        <f>VLOOKUP(基本表格!E3210,起始地址定义!A:D,4,FALSE)&amp;" "&amp;Q3210</f>
        <v>4#环式刨片机 变频器通讯 备妥反馈</v>
      </c>
      <c r="I3210" s="10" t="str">
        <f t="shared" si="550"/>
        <v>DB1400,X150.4</v>
      </c>
      <c r="J3210" s="13" t="str">
        <f>VLOOKUP(E3210,起始地址定义!A:D,2,FALSE)</f>
        <v>DB1400</v>
      </c>
      <c r="K3210" s="12" t="str">
        <f t="shared" si="551"/>
        <v>X150.4</v>
      </c>
      <c r="L3210" s="13">
        <f>VLOOKUP(E3210,起始地址定义!A:D,3,FALSE)</f>
        <v>150</v>
      </c>
      <c r="M3210" s="14">
        <f>VLOOKUP($F3210,类型描述及偏移量!$C:$H,2,FALSE)</f>
        <v>0.400000000000006</v>
      </c>
      <c r="N3210" s="14" t="str">
        <f>VLOOKUP($F3210,类型描述及偏移量!$C:$H,3,FALSE)</f>
        <v>离散</v>
      </c>
      <c r="O3210" s="14" t="str">
        <f>VLOOKUP($F3210,类型描述及偏移量!$C:$H,4,FALSE)</f>
        <v>None</v>
      </c>
      <c r="P3210" s="14" t="str">
        <f>VLOOKUP($F3210,类型描述及偏移量!$C:$H,5,FALSE)</f>
        <v>Yes</v>
      </c>
      <c r="Q3210" s="14" t="str">
        <f>VLOOKUP($F3210,类型描述及偏移量!$C:$H,6,FALSE)</f>
        <v>备妥反馈</v>
      </c>
    </row>
    <row r="3211" hidden="1" spans="1:17">
      <c r="A3211" s="12" t="s">
        <v>127</v>
      </c>
      <c r="B3211" s="12" t="s">
        <v>80</v>
      </c>
      <c r="C3211" t="s">
        <v>87</v>
      </c>
      <c r="D3211" t="s">
        <v>82</v>
      </c>
      <c r="E3211" s="13" t="str">
        <f t="shared" si="547"/>
        <v>CHP4_M1_Comm_BP_G120_var</v>
      </c>
      <c r="F3211" s="14" t="str">
        <f t="shared" si="548"/>
        <v>BP_G120_var_IFW</v>
      </c>
      <c r="G3211" s="10" t="str">
        <f t="shared" si="549"/>
        <v>CHP4_M1_Comm_IFW</v>
      </c>
      <c r="H3211" s="10" t="str">
        <f>VLOOKUP(基本表格!E3211,起始地址定义!A:D,4,FALSE)&amp;" "&amp;Q3211</f>
        <v>4#环式刨片机 变频器通讯 正转反馈</v>
      </c>
      <c r="I3211" s="10" t="str">
        <f t="shared" si="550"/>
        <v>DB1400,X150.5</v>
      </c>
      <c r="J3211" s="13" t="str">
        <f>VLOOKUP(E3211,起始地址定义!A:D,2,FALSE)</f>
        <v>DB1400</v>
      </c>
      <c r="K3211" s="12" t="str">
        <f t="shared" si="551"/>
        <v>X150.5</v>
      </c>
      <c r="L3211" s="13">
        <f>VLOOKUP(E3211,起始地址定义!A:D,3,FALSE)</f>
        <v>150</v>
      </c>
      <c r="M3211" s="14">
        <f>VLOOKUP($F3211,类型描述及偏移量!$C:$H,2,FALSE)</f>
        <v>0.5</v>
      </c>
      <c r="N3211" s="14" t="str">
        <f>VLOOKUP($F3211,类型描述及偏移量!$C:$H,3,FALSE)</f>
        <v>离散</v>
      </c>
      <c r="O3211" s="14" t="str">
        <f>VLOOKUP($F3211,类型描述及偏移量!$C:$H,4,FALSE)</f>
        <v>None</v>
      </c>
      <c r="P3211" s="14" t="str">
        <f>VLOOKUP($F3211,类型描述及偏移量!$C:$H,5,FALSE)</f>
        <v>Yes</v>
      </c>
      <c r="Q3211" s="14" t="str">
        <f>VLOOKUP($F3211,类型描述及偏移量!$C:$H,6,FALSE)</f>
        <v>正转反馈</v>
      </c>
    </row>
    <row r="3212" hidden="1" spans="1:17">
      <c r="A3212" s="12" t="s">
        <v>127</v>
      </c>
      <c r="B3212" s="12" t="s">
        <v>80</v>
      </c>
      <c r="C3212" t="s">
        <v>88</v>
      </c>
      <c r="D3212" t="s">
        <v>82</v>
      </c>
      <c r="E3212" s="13" t="str">
        <f t="shared" si="547"/>
        <v>CHP4_M1_Comm_BP_G120_var</v>
      </c>
      <c r="F3212" s="14" t="str">
        <f t="shared" si="548"/>
        <v>BP_G120_var_IRV</v>
      </c>
      <c r="G3212" s="10" t="str">
        <f t="shared" si="549"/>
        <v>CHP4_M1_Comm_IRV</v>
      </c>
      <c r="H3212" s="10" t="str">
        <f>VLOOKUP(基本表格!E3212,起始地址定义!A:D,4,FALSE)&amp;" "&amp;Q3212</f>
        <v>4#环式刨片机 变频器通讯 反转反馈</v>
      </c>
      <c r="I3212" s="10" t="str">
        <f t="shared" si="550"/>
        <v>DB1400,X150.6</v>
      </c>
      <c r="J3212" s="13" t="str">
        <f>VLOOKUP(E3212,起始地址定义!A:D,2,FALSE)</f>
        <v>DB1400</v>
      </c>
      <c r="K3212" s="12" t="str">
        <f t="shared" si="551"/>
        <v>X150.6</v>
      </c>
      <c r="L3212" s="13">
        <f>VLOOKUP(E3212,起始地址定义!A:D,3,FALSE)</f>
        <v>150</v>
      </c>
      <c r="M3212" s="14">
        <f>VLOOKUP($F3212,类型描述及偏移量!$C:$H,2,FALSE)</f>
        <v>0.599999999999994</v>
      </c>
      <c r="N3212" s="14" t="str">
        <f>VLOOKUP($F3212,类型描述及偏移量!$C:$H,3,FALSE)</f>
        <v>离散</v>
      </c>
      <c r="O3212" s="14" t="str">
        <f>VLOOKUP($F3212,类型描述及偏移量!$C:$H,4,FALSE)</f>
        <v>None</v>
      </c>
      <c r="P3212" s="14" t="str">
        <f>VLOOKUP($F3212,类型描述及偏移量!$C:$H,5,FALSE)</f>
        <v>Yes</v>
      </c>
      <c r="Q3212" s="14" t="str">
        <f>VLOOKUP($F3212,类型描述及偏移量!$C:$H,6,FALSE)</f>
        <v>反转反馈</v>
      </c>
    </row>
    <row r="3213" hidden="1" spans="1:17">
      <c r="A3213" s="12" t="s">
        <v>127</v>
      </c>
      <c r="B3213" s="12" t="s">
        <v>80</v>
      </c>
      <c r="C3213" t="s">
        <v>89</v>
      </c>
      <c r="D3213" t="s">
        <v>82</v>
      </c>
      <c r="E3213" s="13" t="str">
        <f t="shared" si="547"/>
        <v>CHP4_M1_Comm_BP_G120_var</v>
      </c>
      <c r="F3213" s="14" t="str">
        <f t="shared" si="548"/>
        <v>BP_G120_var_ALARM</v>
      </c>
      <c r="G3213" s="10" t="str">
        <f t="shared" si="549"/>
        <v>CHP4_M1_Comm_ALARM</v>
      </c>
      <c r="H3213" s="10" t="str">
        <f>VLOOKUP(基本表格!E3213,起始地址定义!A:D,4,FALSE)&amp;" "&amp;Q3213</f>
        <v>4#环式刨片机 变频器通讯 变频器备用</v>
      </c>
      <c r="I3213" s="10" t="str">
        <f t="shared" si="550"/>
        <v>DB1400,X150.7</v>
      </c>
      <c r="J3213" s="13" t="str">
        <f>VLOOKUP(E3213,起始地址定义!A:D,2,FALSE)</f>
        <v>DB1400</v>
      </c>
      <c r="K3213" s="12" t="str">
        <f t="shared" si="551"/>
        <v>X150.7</v>
      </c>
      <c r="L3213" s="13">
        <f>VLOOKUP(E3213,起始地址定义!A:D,3,FALSE)</f>
        <v>150</v>
      </c>
      <c r="M3213" s="14">
        <f>VLOOKUP($F3213,类型描述及偏移量!$C:$H,2,FALSE)</f>
        <v>0.699999999999989</v>
      </c>
      <c r="N3213" s="14" t="str">
        <f>VLOOKUP($F3213,类型描述及偏移量!$C:$H,3,FALSE)</f>
        <v>离散</v>
      </c>
      <c r="O3213" s="14" t="str">
        <f>VLOOKUP($F3213,类型描述及偏移量!$C:$H,4,FALSE)</f>
        <v>None</v>
      </c>
      <c r="P3213" s="14" t="str">
        <f>VLOOKUP($F3213,类型描述及偏移量!$C:$H,5,FALSE)</f>
        <v>Yes</v>
      </c>
      <c r="Q3213" s="14" t="str">
        <f>VLOOKUP($F3213,类型描述及偏移量!$C:$H,6,FALSE)</f>
        <v>变频器备用</v>
      </c>
    </row>
    <row r="3214" hidden="1" spans="1:17">
      <c r="A3214" s="12" t="s">
        <v>127</v>
      </c>
      <c r="B3214" s="12" t="s">
        <v>80</v>
      </c>
      <c r="C3214" t="s">
        <v>90</v>
      </c>
      <c r="D3214" t="s">
        <v>82</v>
      </c>
      <c r="E3214" s="13" t="str">
        <f t="shared" si="547"/>
        <v>CHP4_M1_Comm_BP_G120_var</v>
      </c>
      <c r="F3214" s="14" t="str">
        <f t="shared" si="548"/>
        <v>BP_G120_var_Fault</v>
      </c>
      <c r="G3214" s="10" t="str">
        <f t="shared" si="549"/>
        <v>CHP4_M1_Comm_Fault</v>
      </c>
      <c r="H3214" s="10" t="str">
        <f>VLOOKUP(基本表格!E3214,起始地址定义!A:D,4,FALSE)&amp;" "&amp;Q3214</f>
        <v>4#环式刨片机 变频器通讯 变频器报警</v>
      </c>
      <c r="I3214" s="10" t="str">
        <f t="shared" si="550"/>
        <v>DB1400,X151.0</v>
      </c>
      <c r="J3214" s="13" t="str">
        <f>VLOOKUP(E3214,起始地址定义!A:D,2,FALSE)</f>
        <v>DB1400</v>
      </c>
      <c r="K3214" s="12" t="str">
        <f t="shared" si="551"/>
        <v>X151.0</v>
      </c>
      <c r="L3214" s="13">
        <f>VLOOKUP(E3214,起始地址定义!A:D,3,FALSE)</f>
        <v>150</v>
      </c>
      <c r="M3214" s="14">
        <f>VLOOKUP($F3214,类型描述及偏移量!$C:$H,2,FALSE)</f>
        <v>1</v>
      </c>
      <c r="N3214" s="14" t="str">
        <f>VLOOKUP($F3214,类型描述及偏移量!$C:$H,3,FALSE)</f>
        <v>离散</v>
      </c>
      <c r="O3214" s="14" t="str">
        <f>VLOOKUP($F3214,类型描述及偏移量!$C:$H,4,FALSE)</f>
        <v>On</v>
      </c>
      <c r="P3214" s="14" t="str">
        <f>VLOOKUP($F3214,类型描述及偏移量!$C:$H,5,FALSE)</f>
        <v>Yes</v>
      </c>
      <c r="Q3214" s="14" t="str">
        <f>VLOOKUP($F3214,类型描述及偏移量!$C:$H,6,FALSE)</f>
        <v>变频器报警</v>
      </c>
    </row>
    <row r="3215" hidden="1" spans="1:17">
      <c r="A3215" s="12" t="s">
        <v>127</v>
      </c>
      <c r="B3215" s="12" t="s">
        <v>80</v>
      </c>
      <c r="C3215" t="s">
        <v>91</v>
      </c>
      <c r="D3215" t="s">
        <v>82</v>
      </c>
      <c r="E3215" s="13" t="str">
        <f t="shared" si="547"/>
        <v>CHP4_M1_Comm_BP_G120_var</v>
      </c>
      <c r="F3215" s="14" t="str">
        <f t="shared" si="548"/>
        <v>BP_G120_var_Warn_Code</v>
      </c>
      <c r="G3215" s="10" t="str">
        <f t="shared" si="549"/>
        <v>CHP4_M1_Comm_Warn_Code</v>
      </c>
      <c r="H3215" s="10" t="str">
        <f>VLOOKUP(基本表格!E3215,起始地址定义!A:D,4,FALSE)&amp;" "&amp;Q3215</f>
        <v>4#环式刨片机 变频器通讯 警告</v>
      </c>
      <c r="I3215" s="10" t="str">
        <f t="shared" si="550"/>
        <v>DB1400,INT152</v>
      </c>
      <c r="J3215" s="13" t="str">
        <f>VLOOKUP(E3215,起始地址定义!A:D,2,FALSE)</f>
        <v>DB1400</v>
      </c>
      <c r="K3215" s="12" t="str">
        <f t="shared" si="551"/>
        <v>INT152</v>
      </c>
      <c r="L3215" s="13">
        <f>VLOOKUP(E3215,起始地址定义!A:D,3,FALSE)</f>
        <v>150</v>
      </c>
      <c r="M3215" s="14">
        <f>VLOOKUP($F3215,类型描述及偏移量!$C:$H,2,FALSE)</f>
        <v>2</v>
      </c>
      <c r="N3215" s="14" t="str">
        <f>VLOOKUP($F3215,类型描述及偏移量!$C:$H,3,FALSE)</f>
        <v>整型</v>
      </c>
      <c r="O3215" s="14" t="str">
        <f>VLOOKUP($F3215,类型描述及偏移量!$C:$H,4,FALSE)</f>
        <v>None</v>
      </c>
      <c r="P3215" s="14" t="str">
        <f>VLOOKUP($F3215,类型描述及偏移量!$C:$H,5,FALSE)</f>
        <v>Yes</v>
      </c>
      <c r="Q3215" s="14" t="str">
        <f>VLOOKUP($F3215,类型描述及偏移量!$C:$H,6,FALSE)</f>
        <v>警告</v>
      </c>
    </row>
    <row r="3216" hidden="1" spans="1:17">
      <c r="A3216" s="12" t="s">
        <v>127</v>
      </c>
      <c r="B3216" s="12" t="s">
        <v>80</v>
      </c>
      <c r="C3216" t="s">
        <v>92</v>
      </c>
      <c r="D3216" t="s">
        <v>82</v>
      </c>
      <c r="E3216" s="13" t="str">
        <f t="shared" si="547"/>
        <v>CHP4_M1_Comm_BP_G120_var</v>
      </c>
      <c r="F3216" s="14" t="str">
        <f t="shared" si="548"/>
        <v>BP_G120_var_Fault_Code</v>
      </c>
      <c r="G3216" s="10" t="str">
        <f t="shared" si="549"/>
        <v>CHP4_M1_Comm_Fault_Code</v>
      </c>
      <c r="H3216" s="10" t="str">
        <f>VLOOKUP(基本表格!E3216,起始地址定义!A:D,4,FALSE)&amp;" "&amp;Q3216</f>
        <v>4#环式刨片机 变频器通讯 报警代码</v>
      </c>
      <c r="I3216" s="10" t="str">
        <f t="shared" si="550"/>
        <v>DB1400,INT154</v>
      </c>
      <c r="J3216" s="13" t="str">
        <f>VLOOKUP(E3216,起始地址定义!A:D,2,FALSE)</f>
        <v>DB1400</v>
      </c>
      <c r="K3216" s="12" t="str">
        <f t="shared" si="551"/>
        <v>INT154</v>
      </c>
      <c r="L3216" s="13">
        <f>VLOOKUP(E3216,起始地址定义!A:D,3,FALSE)</f>
        <v>150</v>
      </c>
      <c r="M3216" s="14">
        <f>VLOOKUP($F3216,类型描述及偏移量!$C:$H,2,FALSE)</f>
        <v>4</v>
      </c>
      <c r="N3216" s="14" t="str">
        <f>VLOOKUP($F3216,类型描述及偏移量!$C:$H,3,FALSE)</f>
        <v>整型</v>
      </c>
      <c r="O3216" s="14" t="str">
        <f>VLOOKUP($F3216,类型描述及偏移量!$C:$H,4,FALSE)</f>
        <v>None</v>
      </c>
      <c r="P3216" s="14" t="str">
        <f>VLOOKUP($F3216,类型描述及偏移量!$C:$H,5,FALSE)</f>
        <v>Yes</v>
      </c>
      <c r="Q3216" s="14" t="str">
        <f>VLOOKUP($F3216,类型描述及偏移量!$C:$H,6,FALSE)</f>
        <v>报警代码</v>
      </c>
    </row>
    <row r="3217" hidden="1" spans="1:17">
      <c r="A3217" s="12" t="s">
        <v>127</v>
      </c>
      <c r="B3217" s="12" t="s">
        <v>80</v>
      </c>
      <c r="C3217" t="s">
        <v>93</v>
      </c>
      <c r="D3217" t="s">
        <v>82</v>
      </c>
      <c r="E3217" s="13" t="str">
        <f t="shared" si="547"/>
        <v>CHP4_M1_Comm_BP_G120_var</v>
      </c>
      <c r="F3217" s="14" t="str">
        <f t="shared" si="548"/>
        <v>BP_G120_var_AV_Speed</v>
      </c>
      <c r="G3217" s="10" t="str">
        <f t="shared" si="549"/>
        <v>CHP4_M1_Comm_AV_Speed</v>
      </c>
      <c r="H3217" s="10" t="str">
        <f>VLOOKUP(基本表格!E3217,起始地址定义!A:D,4,FALSE)&amp;" "&amp;Q3217</f>
        <v>4#环式刨片机 变频器通讯 实际运行反馈速度</v>
      </c>
      <c r="I3217" s="10" t="str">
        <f t="shared" si="550"/>
        <v>DB1400,REAL156</v>
      </c>
      <c r="J3217" s="13" t="str">
        <f>VLOOKUP(E3217,起始地址定义!A:D,2,FALSE)</f>
        <v>DB1400</v>
      </c>
      <c r="K3217" s="12" t="str">
        <f t="shared" si="551"/>
        <v>REAL156</v>
      </c>
      <c r="L3217" s="13">
        <f>VLOOKUP(E3217,起始地址定义!A:D,3,FALSE)</f>
        <v>150</v>
      </c>
      <c r="M3217" s="14">
        <f>VLOOKUP($F3217,类型描述及偏移量!$C:$H,2,FALSE)</f>
        <v>6</v>
      </c>
      <c r="N3217" s="14" t="str">
        <f>VLOOKUP($F3217,类型描述及偏移量!$C:$H,3,FALSE)</f>
        <v>实型</v>
      </c>
      <c r="O3217" s="14" t="str">
        <f>VLOOKUP($F3217,类型描述及偏移量!$C:$H,4,FALSE)</f>
        <v>None</v>
      </c>
      <c r="P3217" s="14" t="str">
        <f>VLOOKUP($F3217,类型描述及偏移量!$C:$H,5,FALSE)</f>
        <v>Yes</v>
      </c>
      <c r="Q3217" s="14" t="str">
        <f>VLOOKUP($F3217,类型描述及偏移量!$C:$H,6,FALSE)</f>
        <v>实际运行反馈速度</v>
      </c>
    </row>
    <row r="3218" hidden="1" spans="1:17">
      <c r="A3218" s="12" t="s">
        <v>127</v>
      </c>
      <c r="B3218" s="12" t="s">
        <v>80</v>
      </c>
      <c r="C3218" t="s">
        <v>94</v>
      </c>
      <c r="D3218" t="s">
        <v>82</v>
      </c>
      <c r="E3218" s="13" t="str">
        <f t="shared" si="547"/>
        <v>CHP4_M1_Comm_BP_G120_var</v>
      </c>
      <c r="F3218" s="14" t="str">
        <f t="shared" si="548"/>
        <v>BP_G120_var_AV_Current</v>
      </c>
      <c r="G3218" s="10" t="str">
        <f t="shared" si="549"/>
        <v>CHP4_M1_Comm_AV_Current</v>
      </c>
      <c r="H3218" s="10" t="str">
        <f>VLOOKUP(基本表格!E3218,起始地址定义!A:D,4,FALSE)&amp;" "&amp;Q3218</f>
        <v>4#环式刨片机 变频器通讯 实际运行反馈电流</v>
      </c>
      <c r="I3218" s="10" t="str">
        <f t="shared" si="550"/>
        <v>DB1400,REAL160</v>
      </c>
      <c r="J3218" s="13" t="str">
        <f>VLOOKUP(E3218,起始地址定义!A:D,2,FALSE)</f>
        <v>DB1400</v>
      </c>
      <c r="K3218" s="12" t="str">
        <f t="shared" si="551"/>
        <v>REAL160</v>
      </c>
      <c r="L3218" s="13">
        <f>VLOOKUP(E3218,起始地址定义!A:D,3,FALSE)</f>
        <v>150</v>
      </c>
      <c r="M3218" s="14">
        <f>VLOOKUP($F3218,类型描述及偏移量!$C:$H,2,FALSE)</f>
        <v>10</v>
      </c>
      <c r="N3218" s="14" t="str">
        <f>VLOOKUP($F3218,类型描述及偏移量!$C:$H,3,FALSE)</f>
        <v>实型</v>
      </c>
      <c r="O3218" s="14" t="str">
        <f>VLOOKUP($F3218,类型描述及偏移量!$C:$H,4,FALSE)</f>
        <v>None</v>
      </c>
      <c r="P3218" s="14" t="str">
        <f>VLOOKUP($F3218,类型描述及偏移量!$C:$H,5,FALSE)</f>
        <v>Yes</v>
      </c>
      <c r="Q3218" s="14" t="str">
        <f>VLOOKUP($F3218,类型描述及偏移量!$C:$H,6,FALSE)</f>
        <v>实际运行反馈电流</v>
      </c>
    </row>
    <row r="3219" hidden="1" spans="1:17">
      <c r="A3219" s="12" t="s">
        <v>127</v>
      </c>
      <c r="B3219" s="12" t="s">
        <v>80</v>
      </c>
      <c r="C3219" t="s">
        <v>95</v>
      </c>
      <c r="D3219" t="s">
        <v>82</v>
      </c>
      <c r="E3219" s="13" t="str">
        <f t="shared" si="547"/>
        <v>CHP4_M1_Comm_BP_G120_var</v>
      </c>
      <c r="F3219" s="14" t="str">
        <f t="shared" si="548"/>
        <v>BP_G120_var_Torque</v>
      </c>
      <c r="G3219" s="10" t="str">
        <f t="shared" si="549"/>
        <v>CHP4_M1_Comm_Torque</v>
      </c>
      <c r="H3219" s="10" t="str">
        <f>VLOOKUP(基本表格!E3219,起始地址定义!A:D,4,FALSE)&amp;" "&amp;Q3219</f>
        <v>4#环式刨片机 变频器通讯 转矩百分比</v>
      </c>
      <c r="I3219" s="10" t="str">
        <f t="shared" si="550"/>
        <v>DB1400,REAL164</v>
      </c>
      <c r="J3219" s="13" t="str">
        <f>VLOOKUP(E3219,起始地址定义!A:D,2,FALSE)</f>
        <v>DB1400</v>
      </c>
      <c r="K3219" s="12" t="str">
        <f t="shared" si="551"/>
        <v>REAL164</v>
      </c>
      <c r="L3219" s="13">
        <f>VLOOKUP(E3219,起始地址定义!A:D,3,FALSE)</f>
        <v>150</v>
      </c>
      <c r="M3219" s="14">
        <f>VLOOKUP($F3219,类型描述及偏移量!$C:$H,2,FALSE)</f>
        <v>14</v>
      </c>
      <c r="N3219" s="14" t="str">
        <f>VLOOKUP($F3219,类型描述及偏移量!$C:$H,3,FALSE)</f>
        <v>实型</v>
      </c>
      <c r="O3219" s="14" t="str">
        <f>VLOOKUP($F3219,类型描述及偏移量!$C:$H,4,FALSE)</f>
        <v>None</v>
      </c>
      <c r="P3219" s="14" t="str">
        <f>VLOOKUP($F3219,类型描述及偏移量!$C:$H,5,FALSE)</f>
        <v>Yes</v>
      </c>
      <c r="Q3219" s="14" t="str">
        <f>VLOOKUP($F3219,类型描述及偏移量!$C:$H,6,FALSE)</f>
        <v>转矩百分比</v>
      </c>
    </row>
    <row r="3220" hidden="1" spans="1:17">
      <c r="A3220" s="12" t="s">
        <v>127</v>
      </c>
      <c r="B3220" s="12" t="s">
        <v>80</v>
      </c>
      <c r="C3220" t="s">
        <v>96</v>
      </c>
      <c r="D3220" t="s">
        <v>82</v>
      </c>
      <c r="E3220" s="13" t="str">
        <f t="shared" si="547"/>
        <v>CHP4_M1_Comm_BP_G120_var</v>
      </c>
      <c r="F3220" s="14" t="str">
        <f t="shared" si="548"/>
        <v>BP_G120_var_SP_Speed</v>
      </c>
      <c r="G3220" s="10" t="str">
        <f t="shared" si="549"/>
        <v>CHP4_M1_Comm_SP_Speed</v>
      </c>
      <c r="H3220" s="10" t="str">
        <f>VLOOKUP(基本表格!E3220,起始地址定义!A:D,4,FALSE)&amp;" "&amp;Q3220</f>
        <v>4#环式刨片机 变频器通讯 给定速度</v>
      </c>
      <c r="I3220" s="10" t="str">
        <f t="shared" si="550"/>
        <v>DB1400,REAL168</v>
      </c>
      <c r="J3220" s="13" t="str">
        <f>VLOOKUP(E3220,起始地址定义!A:D,2,FALSE)</f>
        <v>DB1400</v>
      </c>
      <c r="K3220" s="12" t="str">
        <f t="shared" si="551"/>
        <v>REAL168</v>
      </c>
      <c r="L3220" s="13">
        <f>VLOOKUP(E3220,起始地址定义!A:D,3,FALSE)</f>
        <v>150</v>
      </c>
      <c r="M3220" s="14">
        <f>VLOOKUP($F3220,类型描述及偏移量!$C:$H,2,FALSE)</f>
        <v>18</v>
      </c>
      <c r="N3220" s="14" t="str">
        <f>VLOOKUP($F3220,类型描述及偏移量!$C:$H,3,FALSE)</f>
        <v>实型</v>
      </c>
      <c r="O3220" s="14" t="str">
        <f>VLOOKUP($F3220,类型描述及偏移量!$C:$H,4,FALSE)</f>
        <v>None</v>
      </c>
      <c r="P3220" s="14" t="str">
        <f>VLOOKUP($F3220,类型描述及偏移量!$C:$H,5,FALSE)</f>
        <v>No</v>
      </c>
      <c r="Q3220" s="14" t="str">
        <f>VLOOKUP($F3220,类型描述及偏移量!$C:$H,6,FALSE)</f>
        <v>给定速度</v>
      </c>
    </row>
    <row r="3221" hidden="1" spans="1:17">
      <c r="A3221" s="12" t="s">
        <v>127</v>
      </c>
      <c r="B3221" s="12" t="s">
        <v>80</v>
      </c>
      <c r="C3221" t="s">
        <v>97</v>
      </c>
      <c r="D3221" t="s">
        <v>82</v>
      </c>
      <c r="E3221" s="13" t="str">
        <f t="shared" si="547"/>
        <v>CHP4_M1_Comm_BP_G120_var</v>
      </c>
      <c r="F3221" s="14" t="str">
        <f t="shared" si="548"/>
        <v>BP_G120_var_SP_Ramp_UP</v>
      </c>
      <c r="G3221" s="10" t="str">
        <f t="shared" si="549"/>
        <v>CHP4_M1_Comm_SP_Ramp_UP</v>
      </c>
      <c r="H3221" s="10" t="str">
        <f>VLOOKUP(基本表格!E3221,起始地址定义!A:D,4,FALSE)&amp;" "&amp;Q3221</f>
        <v>4#环式刨片机 变频器通讯 加速时间</v>
      </c>
      <c r="I3221" s="10" t="str">
        <f t="shared" si="550"/>
        <v>DB1400,REAL172</v>
      </c>
      <c r="J3221" s="13" t="str">
        <f>VLOOKUP(E3221,起始地址定义!A:D,2,FALSE)</f>
        <v>DB1400</v>
      </c>
      <c r="K3221" s="12" t="str">
        <f t="shared" si="551"/>
        <v>REAL172</v>
      </c>
      <c r="L3221" s="13">
        <f>VLOOKUP(E3221,起始地址定义!A:D,3,FALSE)</f>
        <v>150</v>
      </c>
      <c r="M3221" s="14">
        <f>VLOOKUP($F3221,类型描述及偏移量!$C:$H,2,FALSE)</f>
        <v>22</v>
      </c>
      <c r="N3221" s="14" t="str">
        <f>VLOOKUP($F3221,类型描述及偏移量!$C:$H,3,FALSE)</f>
        <v>实型</v>
      </c>
      <c r="O3221" s="14" t="str">
        <f>VLOOKUP($F3221,类型描述及偏移量!$C:$H,4,FALSE)</f>
        <v>None</v>
      </c>
      <c r="P3221" s="14" t="str">
        <f>VLOOKUP($F3221,类型描述及偏移量!$C:$H,5,FALSE)</f>
        <v>No</v>
      </c>
      <c r="Q3221" s="14" t="str">
        <f>VLOOKUP($F3221,类型描述及偏移量!$C:$H,6,FALSE)</f>
        <v>加速时间</v>
      </c>
    </row>
    <row r="3222" hidden="1" spans="1:17">
      <c r="A3222" s="12" t="s">
        <v>127</v>
      </c>
      <c r="B3222" s="12" t="s">
        <v>80</v>
      </c>
      <c r="C3222" t="s">
        <v>98</v>
      </c>
      <c r="D3222" t="s">
        <v>82</v>
      </c>
      <c r="E3222" s="13" t="str">
        <f t="shared" si="547"/>
        <v>CHP4_M1_Comm_BP_G120_var</v>
      </c>
      <c r="F3222" s="14" t="str">
        <f t="shared" si="548"/>
        <v>BP_G120_var_SP_Ramp_Down</v>
      </c>
      <c r="G3222" s="10" t="str">
        <f t="shared" si="549"/>
        <v>CHP4_M1_Comm_SP_Ramp_Down</v>
      </c>
      <c r="H3222" s="10" t="str">
        <f>VLOOKUP(基本表格!E3222,起始地址定义!A:D,4,FALSE)&amp;" "&amp;Q3222</f>
        <v>4#环式刨片机 变频器通讯 减速时间</v>
      </c>
      <c r="I3222" s="10" t="str">
        <f t="shared" si="550"/>
        <v>DB1400,REAL176</v>
      </c>
      <c r="J3222" s="13" t="str">
        <f>VLOOKUP(E3222,起始地址定义!A:D,2,FALSE)</f>
        <v>DB1400</v>
      </c>
      <c r="K3222" s="12" t="str">
        <f t="shared" si="551"/>
        <v>REAL176</v>
      </c>
      <c r="L3222" s="13">
        <f>VLOOKUP(E3222,起始地址定义!A:D,3,FALSE)</f>
        <v>150</v>
      </c>
      <c r="M3222" s="14">
        <f>VLOOKUP($F3222,类型描述及偏移量!$C:$H,2,FALSE)</f>
        <v>26</v>
      </c>
      <c r="N3222" s="14" t="str">
        <f>VLOOKUP($F3222,类型描述及偏移量!$C:$H,3,FALSE)</f>
        <v>实型</v>
      </c>
      <c r="O3222" s="14" t="str">
        <f>VLOOKUP($F3222,类型描述及偏移量!$C:$H,4,FALSE)</f>
        <v>None</v>
      </c>
      <c r="P3222" s="14" t="str">
        <f>VLOOKUP($F3222,类型描述及偏移量!$C:$H,5,FALSE)</f>
        <v>No</v>
      </c>
      <c r="Q3222" s="14" t="str">
        <f>VLOOKUP($F3222,类型描述及偏移量!$C:$H,6,FALSE)</f>
        <v>减速时间</v>
      </c>
    </row>
    <row r="3223" hidden="1" spans="1:17">
      <c r="A3223" s="12" t="s">
        <v>127</v>
      </c>
      <c r="B3223" s="12" t="s">
        <v>80</v>
      </c>
      <c r="C3223" t="s">
        <v>99</v>
      </c>
      <c r="D3223" t="s">
        <v>82</v>
      </c>
      <c r="E3223" s="13" t="str">
        <f t="shared" si="547"/>
        <v>CHP4_M1_Comm_BP_G120_var</v>
      </c>
      <c r="F3223" s="14" t="str">
        <f t="shared" si="548"/>
        <v>BP_G120_var_Max_Spd</v>
      </c>
      <c r="G3223" s="10" t="str">
        <f t="shared" si="549"/>
        <v>CHP4_M1_Comm_Max_Spd</v>
      </c>
      <c r="H3223" s="10" t="str">
        <f>VLOOKUP(基本表格!E3223,起始地址定义!A:D,4,FALSE)&amp;" "&amp;Q3223</f>
        <v>4#环式刨片机 变频器通讯 最大频率</v>
      </c>
      <c r="I3223" s="10" t="str">
        <f t="shared" si="550"/>
        <v>DB1400,REAL180</v>
      </c>
      <c r="J3223" s="13" t="str">
        <f>VLOOKUP(E3223,起始地址定义!A:D,2,FALSE)</f>
        <v>DB1400</v>
      </c>
      <c r="K3223" s="12" t="str">
        <f t="shared" si="551"/>
        <v>REAL180</v>
      </c>
      <c r="L3223" s="13">
        <f>VLOOKUP(E3223,起始地址定义!A:D,3,FALSE)</f>
        <v>150</v>
      </c>
      <c r="M3223" s="14">
        <f>VLOOKUP($F3223,类型描述及偏移量!$C:$H,2,FALSE)</f>
        <v>30</v>
      </c>
      <c r="N3223" s="14" t="str">
        <f>VLOOKUP($F3223,类型描述及偏移量!$C:$H,3,FALSE)</f>
        <v>实型</v>
      </c>
      <c r="O3223" s="14" t="str">
        <f>VLOOKUP($F3223,类型描述及偏移量!$C:$H,4,FALSE)</f>
        <v>None</v>
      </c>
      <c r="P3223" s="14" t="str">
        <f>VLOOKUP($F3223,类型描述及偏移量!$C:$H,5,FALSE)</f>
        <v>No</v>
      </c>
      <c r="Q3223" s="14" t="str">
        <f>VLOOKUP($F3223,类型描述及偏移量!$C:$H,6,FALSE)</f>
        <v>最大频率</v>
      </c>
    </row>
    <row r="3224" hidden="1" spans="1:17">
      <c r="A3224" s="12" t="s">
        <v>127</v>
      </c>
      <c r="B3224" s="12" t="s">
        <v>80</v>
      </c>
      <c r="C3224" t="s">
        <v>100</v>
      </c>
      <c r="D3224" t="s">
        <v>82</v>
      </c>
      <c r="E3224" s="13" t="str">
        <f t="shared" si="547"/>
        <v>CHP4_M1_Comm_BP_G120_var</v>
      </c>
      <c r="F3224" s="14" t="str">
        <f t="shared" si="548"/>
        <v>BP_G120_var_Min_Spd</v>
      </c>
      <c r="G3224" s="10" t="str">
        <f t="shared" si="549"/>
        <v>CHP4_M1_Comm_Min_Spd</v>
      </c>
      <c r="H3224" s="10" t="str">
        <f>VLOOKUP(基本表格!E3224,起始地址定义!A:D,4,FALSE)&amp;" "&amp;Q3224</f>
        <v>4#环式刨片机 变频器通讯 最小频率</v>
      </c>
      <c r="I3224" s="10" t="str">
        <f t="shared" si="550"/>
        <v>DB1400,REAL184</v>
      </c>
      <c r="J3224" s="13" t="str">
        <f>VLOOKUP(E3224,起始地址定义!A:D,2,FALSE)</f>
        <v>DB1400</v>
      </c>
      <c r="K3224" s="12" t="str">
        <f t="shared" si="551"/>
        <v>REAL184</v>
      </c>
      <c r="L3224" s="13">
        <f>VLOOKUP(E3224,起始地址定义!A:D,3,FALSE)</f>
        <v>150</v>
      </c>
      <c r="M3224" s="14">
        <f>VLOOKUP($F3224,类型描述及偏移量!$C:$H,2,FALSE)</f>
        <v>34</v>
      </c>
      <c r="N3224" s="14" t="str">
        <f>VLOOKUP($F3224,类型描述及偏移量!$C:$H,3,FALSE)</f>
        <v>实型</v>
      </c>
      <c r="O3224" s="14" t="str">
        <f>VLOOKUP($F3224,类型描述及偏移量!$C:$H,4,FALSE)</f>
        <v>None</v>
      </c>
      <c r="P3224" s="14" t="str">
        <f>VLOOKUP($F3224,类型描述及偏移量!$C:$H,5,FALSE)</f>
        <v>No</v>
      </c>
      <c r="Q3224" s="14" t="str">
        <f>VLOOKUP($F3224,类型描述及偏移量!$C:$H,6,FALSE)</f>
        <v>最小频率</v>
      </c>
    </row>
    <row r="3225" hidden="1" spans="1:17">
      <c r="A3225" s="12" t="s">
        <v>127</v>
      </c>
      <c r="B3225" s="12" t="s">
        <v>80</v>
      </c>
      <c r="C3225" t="s">
        <v>101</v>
      </c>
      <c r="D3225" t="s">
        <v>82</v>
      </c>
      <c r="E3225" s="13" t="str">
        <f t="shared" si="547"/>
        <v>CHP4_M1_Comm_BP_G120_var</v>
      </c>
      <c r="F3225" s="14" t="str">
        <f t="shared" si="548"/>
        <v>BP_G120_var_Scaling_Speed</v>
      </c>
      <c r="G3225" s="10" t="str">
        <f t="shared" si="549"/>
        <v>CHP4_M1_Comm_Scaling_Speed</v>
      </c>
      <c r="H3225" s="10" t="str">
        <f>VLOOKUP(基本表格!E3225,起始地址定义!A:D,4,FALSE)&amp;" "&amp;Q3225</f>
        <v>4#环式刨片机 变频器通讯 多级速度</v>
      </c>
      <c r="I3225" s="10" t="str">
        <f t="shared" si="550"/>
        <v>DB1400,REAL188</v>
      </c>
      <c r="J3225" s="13" t="str">
        <f>VLOOKUP(E3225,起始地址定义!A:D,2,FALSE)</f>
        <v>DB1400</v>
      </c>
      <c r="K3225" s="12" t="str">
        <f t="shared" si="551"/>
        <v>REAL188</v>
      </c>
      <c r="L3225" s="13">
        <f>VLOOKUP(E3225,起始地址定义!A:D,3,FALSE)</f>
        <v>150</v>
      </c>
      <c r="M3225" s="14">
        <f>VLOOKUP($F3225,类型描述及偏移量!$C:$H,2,FALSE)</f>
        <v>38</v>
      </c>
      <c r="N3225" s="14" t="str">
        <f>VLOOKUP($F3225,类型描述及偏移量!$C:$H,3,FALSE)</f>
        <v>实型</v>
      </c>
      <c r="O3225" s="14" t="str">
        <f>VLOOKUP($F3225,类型描述及偏移量!$C:$H,4,FALSE)</f>
        <v>None</v>
      </c>
      <c r="P3225" s="14" t="str">
        <f>VLOOKUP($F3225,类型描述及偏移量!$C:$H,5,FALSE)</f>
        <v>No</v>
      </c>
      <c r="Q3225" s="14" t="str">
        <f>VLOOKUP($F3225,类型描述及偏移量!$C:$H,6,FALSE)</f>
        <v>多级速度</v>
      </c>
    </row>
    <row r="3226" hidden="1" spans="1:17">
      <c r="A3226" s="12" t="s">
        <v>127</v>
      </c>
      <c r="B3226" s="12" t="s">
        <v>80</v>
      </c>
      <c r="C3226" t="s">
        <v>102</v>
      </c>
      <c r="D3226" t="s">
        <v>82</v>
      </c>
      <c r="E3226" s="13" t="str">
        <f t="shared" si="547"/>
        <v>CHP4_M1_Comm_BP_G120_var</v>
      </c>
      <c r="F3226" s="14" t="str">
        <f t="shared" si="548"/>
        <v>BP_G120_var_Scaling_Ramp</v>
      </c>
      <c r="G3226" s="10" t="str">
        <f t="shared" si="549"/>
        <v>CHP4_M1_Comm_Scaling_Ramp</v>
      </c>
      <c r="H3226" s="10" t="str">
        <f>VLOOKUP(基本表格!E3226,起始地址定义!A:D,4,FALSE)&amp;" "&amp;Q3226</f>
        <v>4#环式刨片机 变频器通讯 多级转速</v>
      </c>
      <c r="I3226" s="10" t="str">
        <f t="shared" si="550"/>
        <v>DB1400,REAL192</v>
      </c>
      <c r="J3226" s="13" t="str">
        <f>VLOOKUP(E3226,起始地址定义!A:D,2,FALSE)</f>
        <v>DB1400</v>
      </c>
      <c r="K3226" s="12" t="str">
        <f t="shared" si="551"/>
        <v>REAL192</v>
      </c>
      <c r="L3226" s="13">
        <f>VLOOKUP(E3226,起始地址定义!A:D,3,FALSE)</f>
        <v>150</v>
      </c>
      <c r="M3226" s="14">
        <f>VLOOKUP($F3226,类型描述及偏移量!$C:$H,2,FALSE)</f>
        <v>42</v>
      </c>
      <c r="N3226" s="14" t="str">
        <f>VLOOKUP($F3226,类型描述及偏移量!$C:$H,3,FALSE)</f>
        <v>实型</v>
      </c>
      <c r="O3226" s="14" t="str">
        <f>VLOOKUP($F3226,类型描述及偏移量!$C:$H,4,FALSE)</f>
        <v>None</v>
      </c>
      <c r="P3226" s="14" t="str">
        <f>VLOOKUP($F3226,类型描述及偏移量!$C:$H,5,FALSE)</f>
        <v>No</v>
      </c>
      <c r="Q3226" s="14" t="str">
        <f>VLOOKUP($F3226,类型描述及偏移量!$C:$H,6,FALSE)</f>
        <v>多级转速</v>
      </c>
    </row>
    <row r="3227" hidden="1" spans="1:17">
      <c r="A3227" s="12" t="s">
        <v>127</v>
      </c>
      <c r="B3227" s="12" t="s">
        <v>103</v>
      </c>
      <c r="C3227" t="s">
        <v>63</v>
      </c>
      <c r="D3227" t="s">
        <v>64</v>
      </c>
      <c r="E3227" s="13" t="str">
        <f t="shared" si="547"/>
        <v>CHP4_M1_ActRPM_BP_Value_var</v>
      </c>
      <c r="F3227" s="14" t="str">
        <f t="shared" si="548"/>
        <v>BP_Value_var_HiProEN</v>
      </c>
      <c r="G3227" s="10" t="str">
        <f t="shared" si="549"/>
        <v>CHP4_M1_ActRPM_HiProEN</v>
      </c>
      <c r="H3227" s="10" t="str">
        <f>VLOOKUP(基本表格!E3227,起始地址定义!A:D,4,FALSE)&amp;" "&amp;Q3227</f>
        <v>4#环式刨片机 反馈转速 上限保护使能</v>
      </c>
      <c r="I3227" s="10" t="str">
        <f t="shared" si="550"/>
        <v>DB1400,X200.3</v>
      </c>
      <c r="J3227" s="13" t="str">
        <f>VLOOKUP(E3227,起始地址定义!A:D,2,FALSE)</f>
        <v>DB1400</v>
      </c>
      <c r="K3227" s="12" t="str">
        <f t="shared" si="551"/>
        <v>X200.3</v>
      </c>
      <c r="L3227" s="13">
        <f>VLOOKUP(E3227,起始地址定义!A:D,3,FALSE)</f>
        <v>200</v>
      </c>
      <c r="M3227" s="14">
        <f>VLOOKUP($F3227,类型描述及偏移量!$C:$H,2,FALSE)</f>
        <v>0.299999999999997</v>
      </c>
      <c r="N3227" s="14" t="str">
        <f>VLOOKUP($F3227,类型描述及偏移量!$C:$H,3,FALSE)</f>
        <v>离散</v>
      </c>
      <c r="O3227" s="14" t="str">
        <f>VLOOKUP($F3227,类型描述及偏移量!$C:$H,4,FALSE)</f>
        <v>None</v>
      </c>
      <c r="P3227" s="14" t="str">
        <f>VLOOKUP($F3227,类型描述及偏移量!$C:$H,5,FALSE)</f>
        <v>No</v>
      </c>
      <c r="Q3227" s="14" t="str">
        <f>VLOOKUP($F3227,类型描述及偏移量!$C:$H,6,FALSE)</f>
        <v>上限保护使能</v>
      </c>
    </row>
    <row r="3228" hidden="1" spans="1:17">
      <c r="A3228" s="12" t="s">
        <v>127</v>
      </c>
      <c r="B3228" s="12" t="s">
        <v>103</v>
      </c>
      <c r="C3228" t="s">
        <v>65</v>
      </c>
      <c r="D3228" t="s">
        <v>64</v>
      </c>
      <c r="E3228" s="13" t="str">
        <f t="shared" si="547"/>
        <v>CHP4_M1_ActRPM_BP_Value_var</v>
      </c>
      <c r="F3228" s="14" t="str">
        <f t="shared" si="548"/>
        <v>BP_Value_var_LoProEN</v>
      </c>
      <c r="G3228" s="10" t="str">
        <f t="shared" si="549"/>
        <v>CHP4_M1_ActRPM_LoProEN</v>
      </c>
      <c r="H3228" s="10" t="str">
        <f>VLOOKUP(基本表格!E3228,起始地址定义!A:D,4,FALSE)&amp;" "&amp;Q3228</f>
        <v>4#环式刨片机 反馈转速 下限保护使能</v>
      </c>
      <c r="I3228" s="10" t="str">
        <f t="shared" si="550"/>
        <v>DB1400,X200.4</v>
      </c>
      <c r="J3228" s="13" t="str">
        <f>VLOOKUP(E3228,起始地址定义!A:D,2,FALSE)</f>
        <v>DB1400</v>
      </c>
      <c r="K3228" s="12" t="str">
        <f t="shared" si="551"/>
        <v>X200.4</v>
      </c>
      <c r="L3228" s="13">
        <f>VLOOKUP(E3228,起始地址定义!A:D,3,FALSE)</f>
        <v>200</v>
      </c>
      <c r="M3228" s="14">
        <f>VLOOKUP($F3228,类型描述及偏移量!$C:$H,2,FALSE)</f>
        <v>0.399999999999999</v>
      </c>
      <c r="N3228" s="14" t="str">
        <f>VLOOKUP($F3228,类型描述及偏移量!$C:$H,3,FALSE)</f>
        <v>离散</v>
      </c>
      <c r="O3228" s="14" t="str">
        <f>VLOOKUP($F3228,类型描述及偏移量!$C:$H,4,FALSE)</f>
        <v>None</v>
      </c>
      <c r="P3228" s="14" t="str">
        <f>VLOOKUP($F3228,类型描述及偏移量!$C:$H,5,FALSE)</f>
        <v>No</v>
      </c>
      <c r="Q3228" s="14" t="str">
        <f>VLOOKUP($F3228,类型描述及偏移量!$C:$H,6,FALSE)</f>
        <v>下限保护使能</v>
      </c>
    </row>
    <row r="3229" hidden="1" spans="1:17">
      <c r="A3229" s="12" t="s">
        <v>127</v>
      </c>
      <c r="B3229" s="12" t="s">
        <v>103</v>
      </c>
      <c r="C3229" t="s">
        <v>66</v>
      </c>
      <c r="D3229" t="s">
        <v>64</v>
      </c>
      <c r="E3229" s="13" t="str">
        <f t="shared" si="547"/>
        <v>CHP4_M1_ActRPM_BP_Value_var</v>
      </c>
      <c r="F3229" s="14" t="str">
        <f t="shared" si="548"/>
        <v>BP_Value_var_HiALM</v>
      </c>
      <c r="G3229" s="10" t="str">
        <f t="shared" si="549"/>
        <v>CHP4_M1_ActRPM_HiALM</v>
      </c>
      <c r="H3229" s="10" t="str">
        <f>VLOOKUP(基本表格!E3229,起始地址定义!A:D,4,FALSE)&amp;" "&amp;Q3229</f>
        <v>4#环式刨片机 反馈转速 上限报警</v>
      </c>
      <c r="I3229" s="10" t="str">
        <f t="shared" si="550"/>
        <v>DB1400,X200.5</v>
      </c>
      <c r="J3229" s="13" t="str">
        <f>VLOOKUP(E3229,起始地址定义!A:D,2,FALSE)</f>
        <v>DB1400</v>
      </c>
      <c r="K3229" s="12" t="str">
        <f t="shared" si="551"/>
        <v>X200.5</v>
      </c>
      <c r="L3229" s="13">
        <f>VLOOKUP(E3229,起始地址定义!A:D,3,FALSE)</f>
        <v>200</v>
      </c>
      <c r="M3229" s="14">
        <f>VLOOKUP($F3229,类型描述及偏移量!$C:$H,2,FALSE)</f>
        <v>0.5</v>
      </c>
      <c r="N3229" s="14" t="str">
        <f>VLOOKUP($F3229,类型描述及偏移量!$C:$H,3,FALSE)</f>
        <v>离散</v>
      </c>
      <c r="O3229" s="14" t="str">
        <f>VLOOKUP($F3229,类型描述及偏移量!$C:$H,4,FALSE)</f>
        <v>None</v>
      </c>
      <c r="P3229" s="14" t="str">
        <f>VLOOKUP($F3229,类型描述及偏移量!$C:$H,5,FALSE)</f>
        <v>Yes</v>
      </c>
      <c r="Q3229" s="14" t="str">
        <f>VLOOKUP($F3229,类型描述及偏移量!$C:$H,6,FALSE)</f>
        <v>上限报警</v>
      </c>
    </row>
    <row r="3230" hidden="1" spans="1:17">
      <c r="A3230" s="12" t="s">
        <v>127</v>
      </c>
      <c r="B3230" s="12" t="s">
        <v>103</v>
      </c>
      <c r="C3230" t="s">
        <v>67</v>
      </c>
      <c r="D3230" t="s">
        <v>64</v>
      </c>
      <c r="E3230" s="13" t="str">
        <f t="shared" si="547"/>
        <v>CHP4_M1_ActRPM_BP_Value_var</v>
      </c>
      <c r="F3230" s="14" t="str">
        <f t="shared" si="548"/>
        <v>BP_Value_var_LoALM</v>
      </c>
      <c r="G3230" s="10" t="str">
        <f t="shared" si="549"/>
        <v>CHP4_M1_ActRPM_LoALM</v>
      </c>
      <c r="H3230" s="10" t="str">
        <f>VLOOKUP(基本表格!E3230,起始地址定义!A:D,4,FALSE)&amp;" "&amp;Q3230</f>
        <v>4#环式刨片机 反馈转速 下限报警</v>
      </c>
      <c r="I3230" s="10" t="str">
        <f t="shared" si="550"/>
        <v>DB1400,X200.6</v>
      </c>
      <c r="J3230" s="13" t="str">
        <f>VLOOKUP(E3230,起始地址定义!A:D,2,FALSE)</f>
        <v>DB1400</v>
      </c>
      <c r="K3230" s="12" t="str">
        <f t="shared" si="551"/>
        <v>X200.6</v>
      </c>
      <c r="L3230" s="13">
        <f>VLOOKUP(E3230,起始地址定义!A:D,3,FALSE)</f>
        <v>200</v>
      </c>
      <c r="M3230" s="14">
        <f>VLOOKUP($F3230,类型描述及偏移量!$C:$H,2,FALSE)</f>
        <v>0.600000000000001</v>
      </c>
      <c r="N3230" s="14" t="str">
        <f>VLOOKUP($F3230,类型描述及偏移量!$C:$H,3,FALSE)</f>
        <v>离散</v>
      </c>
      <c r="O3230" s="14" t="str">
        <f>VLOOKUP($F3230,类型描述及偏移量!$C:$H,4,FALSE)</f>
        <v>None</v>
      </c>
      <c r="P3230" s="14" t="str">
        <f>VLOOKUP($F3230,类型描述及偏移量!$C:$H,5,FALSE)</f>
        <v>Yes</v>
      </c>
      <c r="Q3230" s="14" t="str">
        <f>VLOOKUP($F3230,类型描述及偏移量!$C:$H,6,FALSE)</f>
        <v>下限报警</v>
      </c>
    </row>
    <row r="3231" hidden="1" spans="1:17">
      <c r="A3231" s="12" t="s">
        <v>127</v>
      </c>
      <c r="B3231" s="12" t="s">
        <v>103</v>
      </c>
      <c r="C3231" t="s">
        <v>68</v>
      </c>
      <c r="D3231" t="s">
        <v>64</v>
      </c>
      <c r="E3231" s="13" t="str">
        <f t="shared" si="547"/>
        <v>CHP4_M1_ActRPM_BP_Value_var</v>
      </c>
      <c r="F3231" s="14" t="str">
        <f t="shared" si="548"/>
        <v>BP_Value_var_HiHiALM</v>
      </c>
      <c r="G3231" s="10" t="str">
        <f t="shared" si="549"/>
        <v>CHP4_M1_ActRPM_HiHiALM</v>
      </c>
      <c r="H3231" s="10" t="str">
        <f>VLOOKUP(基本表格!E3231,起始地址定义!A:D,4,FALSE)&amp;" "&amp;Q3231</f>
        <v>4#环式刨片机 反馈转速 上上限报警</v>
      </c>
      <c r="I3231" s="10" t="str">
        <f t="shared" si="550"/>
        <v>DB1400,X200.7</v>
      </c>
      <c r="J3231" s="13" t="str">
        <f>VLOOKUP(E3231,起始地址定义!A:D,2,FALSE)</f>
        <v>DB1400</v>
      </c>
      <c r="K3231" s="12" t="str">
        <f t="shared" si="551"/>
        <v>X200.7</v>
      </c>
      <c r="L3231" s="13">
        <f>VLOOKUP(E3231,起始地址定义!A:D,3,FALSE)</f>
        <v>200</v>
      </c>
      <c r="M3231" s="14">
        <f>VLOOKUP($F3231,类型描述及偏移量!$C:$H,2,FALSE)</f>
        <v>0.700000000000003</v>
      </c>
      <c r="N3231" s="14" t="str">
        <f>VLOOKUP($F3231,类型描述及偏移量!$C:$H,3,FALSE)</f>
        <v>离散</v>
      </c>
      <c r="O3231" s="14" t="str">
        <f>VLOOKUP($F3231,类型描述及偏移量!$C:$H,4,FALSE)</f>
        <v>On</v>
      </c>
      <c r="P3231" s="14" t="str">
        <f>VLOOKUP($F3231,类型描述及偏移量!$C:$H,5,FALSE)</f>
        <v>Yes</v>
      </c>
      <c r="Q3231" s="14" t="str">
        <f>VLOOKUP($F3231,类型描述及偏移量!$C:$H,6,FALSE)</f>
        <v>上上限报警</v>
      </c>
    </row>
    <row r="3232" hidden="1" spans="1:17">
      <c r="A3232" s="12" t="s">
        <v>127</v>
      </c>
      <c r="B3232" s="12" t="s">
        <v>103</v>
      </c>
      <c r="C3232" t="s">
        <v>69</v>
      </c>
      <c r="D3232" t="s">
        <v>64</v>
      </c>
      <c r="E3232" s="13" t="str">
        <f t="shared" si="547"/>
        <v>CHP4_M1_ActRPM_BP_Value_var</v>
      </c>
      <c r="F3232" s="14" t="str">
        <f t="shared" si="548"/>
        <v>BP_Value_var_LoLoALM</v>
      </c>
      <c r="G3232" s="10" t="str">
        <f t="shared" si="549"/>
        <v>CHP4_M1_ActRPM_LoLoALM</v>
      </c>
      <c r="H3232" s="10" t="str">
        <f>VLOOKUP(基本表格!E3232,起始地址定义!A:D,4,FALSE)&amp;" "&amp;Q3232</f>
        <v>4#环式刨片机 反馈转速 下下限报警</v>
      </c>
      <c r="I3232" s="10" t="str">
        <f t="shared" si="550"/>
        <v>DB1400,X201.0</v>
      </c>
      <c r="J3232" s="13" t="str">
        <f>VLOOKUP(E3232,起始地址定义!A:D,2,FALSE)</f>
        <v>DB1400</v>
      </c>
      <c r="K3232" s="12" t="str">
        <f t="shared" si="551"/>
        <v>X201.0</v>
      </c>
      <c r="L3232" s="13">
        <f>VLOOKUP(E3232,起始地址定义!A:D,3,FALSE)</f>
        <v>200</v>
      </c>
      <c r="M3232" s="14">
        <f>VLOOKUP($F3232,类型描述及偏移量!$C:$H,2,FALSE)</f>
        <v>1</v>
      </c>
      <c r="N3232" s="14" t="str">
        <f>VLOOKUP($F3232,类型描述及偏移量!$C:$H,3,FALSE)</f>
        <v>离散</v>
      </c>
      <c r="O3232" s="14" t="str">
        <f>VLOOKUP($F3232,类型描述及偏移量!$C:$H,4,FALSE)</f>
        <v>On</v>
      </c>
      <c r="P3232" s="14" t="str">
        <f>VLOOKUP($F3232,类型描述及偏移量!$C:$H,5,FALSE)</f>
        <v>Yes</v>
      </c>
      <c r="Q3232" s="14" t="str">
        <f>VLOOKUP($F3232,类型描述及偏移量!$C:$H,6,FALSE)</f>
        <v>下下限报警</v>
      </c>
    </row>
    <row r="3233" hidden="1" spans="1:17">
      <c r="A3233" s="12" t="s">
        <v>127</v>
      </c>
      <c r="B3233" s="12" t="s">
        <v>103</v>
      </c>
      <c r="C3233" t="s">
        <v>70</v>
      </c>
      <c r="D3233" t="s">
        <v>64</v>
      </c>
      <c r="E3233" s="13" t="str">
        <f t="shared" si="547"/>
        <v>CHP4_M1_ActRPM_BP_Value_var</v>
      </c>
      <c r="F3233" s="14" t="str">
        <f t="shared" si="548"/>
        <v>BP_Value_var_LimALM</v>
      </c>
      <c r="G3233" s="10" t="str">
        <f t="shared" si="549"/>
        <v>CHP4_M1_ActRPM_LimALM</v>
      </c>
      <c r="H3233" s="10" t="str">
        <f>VLOOKUP(基本表格!E3233,起始地址定义!A:D,4,FALSE)&amp;" "&amp;Q3233</f>
        <v>4#环式刨片机 反馈转速 极限报警</v>
      </c>
      <c r="I3233" s="10" t="str">
        <f t="shared" si="550"/>
        <v>DB1400,X201.1</v>
      </c>
      <c r="J3233" s="13" t="str">
        <f>VLOOKUP(E3233,起始地址定义!A:D,2,FALSE)</f>
        <v>DB1400</v>
      </c>
      <c r="K3233" s="12" t="str">
        <f t="shared" si="551"/>
        <v>X201.1</v>
      </c>
      <c r="L3233" s="13">
        <f>VLOOKUP(E3233,起始地址定义!A:D,3,FALSE)</f>
        <v>200</v>
      </c>
      <c r="M3233" s="14">
        <f>VLOOKUP($F3233,类型描述及偏移量!$C:$H,2,FALSE)</f>
        <v>1.1</v>
      </c>
      <c r="N3233" s="14" t="str">
        <f>VLOOKUP($F3233,类型描述及偏移量!$C:$H,3,FALSE)</f>
        <v>离散</v>
      </c>
      <c r="O3233" s="14" t="str">
        <f>VLOOKUP($F3233,类型描述及偏移量!$C:$H,4,FALSE)</f>
        <v>On</v>
      </c>
      <c r="P3233" s="14" t="str">
        <f>VLOOKUP($F3233,类型描述及偏移量!$C:$H,5,FALSE)</f>
        <v>Yes</v>
      </c>
      <c r="Q3233" s="14" t="str">
        <f>VLOOKUP($F3233,类型描述及偏移量!$C:$H,6,FALSE)</f>
        <v>极限报警</v>
      </c>
    </row>
    <row r="3234" hidden="1" spans="1:17">
      <c r="A3234" s="12" t="s">
        <v>127</v>
      </c>
      <c r="B3234" s="12" t="s">
        <v>103</v>
      </c>
      <c r="C3234" t="s">
        <v>71</v>
      </c>
      <c r="D3234" t="s">
        <v>64</v>
      </c>
      <c r="E3234" s="13" t="str">
        <f t="shared" si="547"/>
        <v>CHP4_M1_ActRPM_BP_Value_var</v>
      </c>
      <c r="F3234" s="14" t="str">
        <f t="shared" si="548"/>
        <v>BP_Value_var_LostALM</v>
      </c>
      <c r="G3234" s="10" t="str">
        <f t="shared" si="549"/>
        <v>CHP4_M1_ActRPM_LostALM</v>
      </c>
      <c r="H3234" s="10" t="str">
        <f>VLOOKUP(基本表格!E3234,起始地址定义!A:D,4,FALSE)&amp;" "&amp;Q3234</f>
        <v>4#环式刨片机 反馈转速 传感器断线报警</v>
      </c>
      <c r="I3234" s="10" t="str">
        <f t="shared" si="550"/>
        <v>DB1400,X201.2</v>
      </c>
      <c r="J3234" s="13" t="str">
        <f>VLOOKUP(E3234,起始地址定义!A:D,2,FALSE)</f>
        <v>DB1400</v>
      </c>
      <c r="K3234" s="12" t="str">
        <f t="shared" si="551"/>
        <v>X201.2</v>
      </c>
      <c r="L3234" s="13">
        <f>VLOOKUP(E3234,起始地址定义!A:D,3,FALSE)</f>
        <v>200</v>
      </c>
      <c r="M3234" s="14">
        <f>VLOOKUP($F3234,类型描述及偏移量!$C:$H,2,FALSE)</f>
        <v>1.2</v>
      </c>
      <c r="N3234" s="14" t="str">
        <f>VLOOKUP($F3234,类型描述及偏移量!$C:$H,3,FALSE)</f>
        <v>离散</v>
      </c>
      <c r="O3234" s="14" t="str">
        <f>VLOOKUP($F3234,类型描述及偏移量!$C:$H,4,FALSE)</f>
        <v>On</v>
      </c>
      <c r="P3234" s="14" t="str">
        <f>VLOOKUP($F3234,类型描述及偏移量!$C:$H,5,FALSE)</f>
        <v>Yes</v>
      </c>
      <c r="Q3234" s="14" t="str">
        <f>VLOOKUP($F3234,类型描述及偏移量!$C:$H,6,FALSE)</f>
        <v>传感器断线报警</v>
      </c>
    </row>
    <row r="3235" hidden="1" spans="1:17">
      <c r="A3235" s="12" t="s">
        <v>127</v>
      </c>
      <c r="B3235" s="12" t="s">
        <v>103</v>
      </c>
      <c r="C3235" t="s">
        <v>72</v>
      </c>
      <c r="D3235" t="s">
        <v>64</v>
      </c>
      <c r="E3235" s="13" t="str">
        <f t="shared" si="547"/>
        <v>CHP4_M1_ActRPM_BP_Value_var</v>
      </c>
      <c r="F3235" s="14" t="str">
        <f t="shared" si="548"/>
        <v>BP_Value_var_Code</v>
      </c>
      <c r="G3235" s="10" t="str">
        <f t="shared" si="549"/>
        <v>CHP4_M1_ActRPM_Code</v>
      </c>
      <c r="H3235" s="10" t="str">
        <f>VLOOKUP(基本表格!E3235,起始地址定义!A:D,4,FALSE)&amp;" "&amp;Q3235</f>
        <v>4#环式刨片机 反馈转速 实际内码</v>
      </c>
      <c r="I3235" s="10" t="str">
        <f t="shared" si="550"/>
        <v>DB1400,INT202</v>
      </c>
      <c r="J3235" s="13" t="str">
        <f>VLOOKUP(E3235,起始地址定义!A:D,2,FALSE)</f>
        <v>DB1400</v>
      </c>
      <c r="K3235" s="12" t="str">
        <f t="shared" si="551"/>
        <v>INT202</v>
      </c>
      <c r="L3235" s="13">
        <f>VLOOKUP(E3235,起始地址定义!A:D,3,FALSE)</f>
        <v>200</v>
      </c>
      <c r="M3235" s="14">
        <f>VLOOKUP($F3235,类型描述及偏移量!$C:$H,2,FALSE)</f>
        <v>2</v>
      </c>
      <c r="N3235" s="14" t="str">
        <f>VLOOKUP($F3235,类型描述及偏移量!$C:$H,3,FALSE)</f>
        <v>整型</v>
      </c>
      <c r="O3235" s="14" t="str">
        <f>VLOOKUP($F3235,类型描述及偏移量!$C:$H,4,FALSE)</f>
        <v>None</v>
      </c>
      <c r="P3235" s="14" t="str">
        <f>VLOOKUP($F3235,类型描述及偏移量!$C:$H,5,FALSE)</f>
        <v>Yes</v>
      </c>
      <c r="Q3235" s="14" t="str">
        <f>VLOOKUP($F3235,类型描述及偏移量!$C:$H,6,FALSE)</f>
        <v>实际内码</v>
      </c>
    </row>
    <row r="3236" hidden="1" spans="1:17">
      <c r="A3236" s="12" t="s">
        <v>127</v>
      </c>
      <c r="B3236" s="12" t="s">
        <v>103</v>
      </c>
      <c r="C3236" t="s">
        <v>73</v>
      </c>
      <c r="D3236" t="s">
        <v>64</v>
      </c>
      <c r="E3236" s="13" t="str">
        <f t="shared" si="547"/>
        <v>CHP4_M1_ActRPM_BP_Value_var</v>
      </c>
      <c r="F3236" s="14" t="str">
        <f t="shared" si="548"/>
        <v>BP_Value_var_Value</v>
      </c>
      <c r="G3236" s="10" t="str">
        <f t="shared" si="549"/>
        <v>CHP4_M1_ActRPM_Value</v>
      </c>
      <c r="H3236" s="10" t="str">
        <f>VLOOKUP(基本表格!E3236,起始地址定义!A:D,4,FALSE)&amp;" "&amp;Q3236</f>
        <v>4#环式刨片机 反馈转速 实际值</v>
      </c>
      <c r="I3236" s="10" t="str">
        <f t="shared" si="550"/>
        <v>DB1400,REAL206</v>
      </c>
      <c r="J3236" s="13" t="str">
        <f>VLOOKUP(E3236,起始地址定义!A:D,2,FALSE)</f>
        <v>DB1400</v>
      </c>
      <c r="K3236" s="12" t="str">
        <f t="shared" si="551"/>
        <v>REAL206</v>
      </c>
      <c r="L3236" s="13">
        <f>VLOOKUP(E3236,起始地址定义!A:D,3,FALSE)</f>
        <v>200</v>
      </c>
      <c r="M3236" s="14">
        <f>VLOOKUP($F3236,类型描述及偏移量!$C:$H,2,FALSE)</f>
        <v>6</v>
      </c>
      <c r="N3236" s="14" t="str">
        <f>VLOOKUP($F3236,类型描述及偏移量!$C:$H,3,FALSE)</f>
        <v>实型</v>
      </c>
      <c r="O3236" s="14" t="str">
        <f>VLOOKUP($F3236,类型描述及偏移量!$C:$H,4,FALSE)</f>
        <v>None</v>
      </c>
      <c r="P3236" s="14" t="str">
        <f>VLOOKUP($F3236,类型描述及偏移量!$C:$H,5,FALSE)</f>
        <v>Yes</v>
      </c>
      <c r="Q3236" s="14" t="str">
        <f>VLOOKUP($F3236,类型描述及偏移量!$C:$H,6,FALSE)</f>
        <v>实际值</v>
      </c>
    </row>
    <row r="3237" hidden="1" spans="1:17">
      <c r="A3237" s="12" t="s">
        <v>127</v>
      </c>
      <c r="B3237" s="12" t="s">
        <v>103</v>
      </c>
      <c r="C3237" t="s">
        <v>74</v>
      </c>
      <c r="D3237" t="s">
        <v>64</v>
      </c>
      <c r="E3237" s="13" t="str">
        <f t="shared" si="547"/>
        <v>CHP4_M1_ActRPM_BP_Value_var</v>
      </c>
      <c r="F3237" s="14" t="str">
        <f t="shared" si="548"/>
        <v>BP_Value_var_Range</v>
      </c>
      <c r="G3237" s="10" t="str">
        <f t="shared" si="549"/>
        <v>CHP4_M1_ActRPM_Range</v>
      </c>
      <c r="H3237" s="10" t="str">
        <f>VLOOKUP(基本表格!E3237,起始地址定义!A:D,4,FALSE)&amp;" "&amp;Q3237</f>
        <v>4#环式刨片机 反馈转速 量程</v>
      </c>
      <c r="I3237" s="10" t="str">
        <f t="shared" si="550"/>
        <v>DB1400,REAL210</v>
      </c>
      <c r="J3237" s="13" t="str">
        <f>VLOOKUP(E3237,起始地址定义!A:D,2,FALSE)</f>
        <v>DB1400</v>
      </c>
      <c r="K3237" s="12" t="str">
        <f t="shared" si="551"/>
        <v>REAL210</v>
      </c>
      <c r="L3237" s="13">
        <f>VLOOKUP(E3237,起始地址定义!A:D,3,FALSE)</f>
        <v>200</v>
      </c>
      <c r="M3237" s="14">
        <f>VLOOKUP($F3237,类型描述及偏移量!$C:$H,2,FALSE)</f>
        <v>10</v>
      </c>
      <c r="N3237" s="14" t="str">
        <f>VLOOKUP($F3237,类型描述及偏移量!$C:$H,3,FALSE)</f>
        <v>实型</v>
      </c>
      <c r="O3237" s="14" t="str">
        <f>VLOOKUP($F3237,类型描述及偏移量!$C:$H,4,FALSE)</f>
        <v>None</v>
      </c>
      <c r="P3237" s="14" t="str">
        <f>VLOOKUP($F3237,类型描述及偏移量!$C:$H,5,FALSE)</f>
        <v>No</v>
      </c>
      <c r="Q3237" s="14" t="str">
        <f>VLOOKUP($F3237,类型描述及偏移量!$C:$H,6,FALSE)</f>
        <v>量程</v>
      </c>
    </row>
    <row r="3238" hidden="1" spans="1:17">
      <c r="A3238" s="12" t="s">
        <v>127</v>
      </c>
      <c r="B3238" s="12" t="s">
        <v>103</v>
      </c>
      <c r="C3238" t="s">
        <v>75</v>
      </c>
      <c r="D3238" t="s">
        <v>64</v>
      </c>
      <c r="E3238" s="13" t="str">
        <f t="shared" si="547"/>
        <v>CHP4_M1_ActRPM_BP_Value_var</v>
      </c>
      <c r="F3238" s="14" t="str">
        <f t="shared" si="548"/>
        <v>BP_Value_var_Hi</v>
      </c>
      <c r="G3238" s="10" t="str">
        <f t="shared" si="549"/>
        <v>CHP4_M1_ActRPM_Hi</v>
      </c>
      <c r="H3238" s="10" t="str">
        <f>VLOOKUP(基本表格!E3238,起始地址定义!A:D,4,FALSE)&amp;" "&amp;Q3238</f>
        <v>4#环式刨片机 反馈转速 上限值</v>
      </c>
      <c r="I3238" s="10" t="str">
        <f t="shared" si="550"/>
        <v>DB1400,REAL214</v>
      </c>
      <c r="J3238" s="13" t="str">
        <f>VLOOKUP(E3238,起始地址定义!A:D,2,FALSE)</f>
        <v>DB1400</v>
      </c>
      <c r="K3238" s="12" t="str">
        <f t="shared" si="551"/>
        <v>REAL214</v>
      </c>
      <c r="L3238" s="13">
        <f>VLOOKUP(E3238,起始地址定义!A:D,3,FALSE)</f>
        <v>200</v>
      </c>
      <c r="M3238" s="14">
        <f>VLOOKUP($F3238,类型描述及偏移量!$C:$H,2,FALSE)</f>
        <v>14</v>
      </c>
      <c r="N3238" s="14" t="str">
        <f>VLOOKUP($F3238,类型描述及偏移量!$C:$H,3,FALSE)</f>
        <v>实型</v>
      </c>
      <c r="O3238" s="14" t="str">
        <f>VLOOKUP($F3238,类型描述及偏移量!$C:$H,4,FALSE)</f>
        <v>None</v>
      </c>
      <c r="P3238" s="14" t="str">
        <f>VLOOKUP($F3238,类型描述及偏移量!$C:$H,5,FALSE)</f>
        <v>No</v>
      </c>
      <c r="Q3238" s="14" t="str">
        <f>VLOOKUP($F3238,类型描述及偏移量!$C:$H,6,FALSE)</f>
        <v>上限值</v>
      </c>
    </row>
    <row r="3239" hidden="1" spans="1:17">
      <c r="A3239" s="12" t="s">
        <v>127</v>
      </c>
      <c r="B3239" s="12" t="s">
        <v>103</v>
      </c>
      <c r="C3239" t="s">
        <v>76</v>
      </c>
      <c r="D3239" t="s">
        <v>64</v>
      </c>
      <c r="E3239" s="13" t="str">
        <f t="shared" si="547"/>
        <v>CHP4_M1_ActRPM_BP_Value_var</v>
      </c>
      <c r="F3239" s="14" t="str">
        <f t="shared" si="548"/>
        <v>BP_Value_var_Lo</v>
      </c>
      <c r="G3239" s="10" t="str">
        <f t="shared" si="549"/>
        <v>CHP4_M1_ActRPM_Lo</v>
      </c>
      <c r="H3239" s="10" t="str">
        <f>VLOOKUP(基本表格!E3239,起始地址定义!A:D,4,FALSE)&amp;" "&amp;Q3239</f>
        <v>4#环式刨片机 反馈转速 下限值</v>
      </c>
      <c r="I3239" s="10" t="str">
        <f t="shared" si="550"/>
        <v>DB1400,REAL218</v>
      </c>
      <c r="J3239" s="13" t="str">
        <f>VLOOKUP(E3239,起始地址定义!A:D,2,FALSE)</f>
        <v>DB1400</v>
      </c>
      <c r="K3239" s="12" t="str">
        <f t="shared" si="551"/>
        <v>REAL218</v>
      </c>
      <c r="L3239" s="13">
        <f>VLOOKUP(E3239,起始地址定义!A:D,3,FALSE)</f>
        <v>200</v>
      </c>
      <c r="M3239" s="14">
        <f>VLOOKUP($F3239,类型描述及偏移量!$C:$H,2,FALSE)</f>
        <v>18</v>
      </c>
      <c r="N3239" s="14" t="str">
        <f>VLOOKUP($F3239,类型描述及偏移量!$C:$H,3,FALSE)</f>
        <v>实型</v>
      </c>
      <c r="O3239" s="14" t="str">
        <f>VLOOKUP($F3239,类型描述及偏移量!$C:$H,4,FALSE)</f>
        <v>None</v>
      </c>
      <c r="P3239" s="14" t="str">
        <f>VLOOKUP($F3239,类型描述及偏移量!$C:$H,5,FALSE)</f>
        <v>No</v>
      </c>
      <c r="Q3239" s="14" t="str">
        <f>VLOOKUP($F3239,类型描述及偏移量!$C:$H,6,FALSE)</f>
        <v>下限值</v>
      </c>
    </row>
    <row r="3240" hidden="1" spans="1:17">
      <c r="A3240" s="12" t="s">
        <v>127</v>
      </c>
      <c r="B3240" s="12" t="s">
        <v>103</v>
      </c>
      <c r="C3240" t="s">
        <v>77</v>
      </c>
      <c r="D3240" t="s">
        <v>64</v>
      </c>
      <c r="E3240" s="13" t="str">
        <f t="shared" si="547"/>
        <v>CHP4_M1_ActRPM_BP_Value_var</v>
      </c>
      <c r="F3240" s="14" t="str">
        <f t="shared" si="548"/>
        <v>BP_Value_var_HiHi</v>
      </c>
      <c r="G3240" s="10" t="str">
        <f t="shared" si="549"/>
        <v>CHP4_M1_ActRPM_HiHi</v>
      </c>
      <c r="H3240" s="10" t="str">
        <f>VLOOKUP(基本表格!E3240,起始地址定义!A:D,4,FALSE)&amp;" "&amp;Q3240</f>
        <v>4#环式刨片机 反馈转速 上上限值</v>
      </c>
      <c r="I3240" s="10" t="str">
        <f t="shared" si="550"/>
        <v>DB1400,REAL222</v>
      </c>
      <c r="J3240" s="13" t="str">
        <f>VLOOKUP(E3240,起始地址定义!A:D,2,FALSE)</f>
        <v>DB1400</v>
      </c>
      <c r="K3240" s="12" t="str">
        <f t="shared" si="551"/>
        <v>REAL222</v>
      </c>
      <c r="L3240" s="13">
        <f>VLOOKUP(E3240,起始地址定义!A:D,3,FALSE)</f>
        <v>200</v>
      </c>
      <c r="M3240" s="14">
        <f>VLOOKUP($F3240,类型描述及偏移量!$C:$H,2,FALSE)</f>
        <v>22</v>
      </c>
      <c r="N3240" s="14" t="str">
        <f>VLOOKUP($F3240,类型描述及偏移量!$C:$H,3,FALSE)</f>
        <v>实型</v>
      </c>
      <c r="O3240" s="14" t="str">
        <f>VLOOKUP($F3240,类型描述及偏移量!$C:$H,4,FALSE)</f>
        <v>None</v>
      </c>
      <c r="P3240" s="14" t="str">
        <f>VLOOKUP($F3240,类型描述及偏移量!$C:$H,5,FALSE)</f>
        <v>No</v>
      </c>
      <c r="Q3240" s="14" t="str">
        <f>VLOOKUP($F3240,类型描述及偏移量!$C:$H,6,FALSE)</f>
        <v>上上限值</v>
      </c>
    </row>
    <row r="3241" hidden="1" spans="1:17">
      <c r="A3241" s="12" t="s">
        <v>127</v>
      </c>
      <c r="B3241" s="12" t="s">
        <v>103</v>
      </c>
      <c r="C3241" t="s">
        <v>78</v>
      </c>
      <c r="D3241" t="s">
        <v>64</v>
      </c>
      <c r="E3241" s="13" t="str">
        <f t="shared" si="547"/>
        <v>CHP4_M1_ActRPM_BP_Value_var</v>
      </c>
      <c r="F3241" s="14" t="str">
        <f t="shared" si="548"/>
        <v>BP_Value_var_LoLo</v>
      </c>
      <c r="G3241" s="10" t="str">
        <f t="shared" si="549"/>
        <v>CHP4_M1_ActRPM_LoLo</v>
      </c>
      <c r="H3241" s="10" t="str">
        <f>VLOOKUP(基本表格!E3241,起始地址定义!A:D,4,FALSE)&amp;" "&amp;Q3241</f>
        <v>4#环式刨片机 反馈转速 下下限值</v>
      </c>
      <c r="I3241" s="10" t="str">
        <f t="shared" si="550"/>
        <v>DB1400,REAL226</v>
      </c>
      <c r="J3241" s="13" t="str">
        <f>VLOOKUP(E3241,起始地址定义!A:D,2,FALSE)</f>
        <v>DB1400</v>
      </c>
      <c r="K3241" s="12" t="str">
        <f t="shared" si="551"/>
        <v>REAL226</v>
      </c>
      <c r="L3241" s="13">
        <f>VLOOKUP(E3241,起始地址定义!A:D,3,FALSE)</f>
        <v>200</v>
      </c>
      <c r="M3241" s="14">
        <f>VLOOKUP($F3241,类型描述及偏移量!$C:$H,2,FALSE)</f>
        <v>26</v>
      </c>
      <c r="N3241" s="14" t="str">
        <f>VLOOKUP($F3241,类型描述及偏移量!$C:$H,3,FALSE)</f>
        <v>实型</v>
      </c>
      <c r="O3241" s="14" t="str">
        <f>VLOOKUP($F3241,类型描述及偏移量!$C:$H,4,FALSE)</f>
        <v>None</v>
      </c>
      <c r="P3241" s="14" t="str">
        <f>VLOOKUP($F3241,类型描述及偏移量!$C:$H,5,FALSE)</f>
        <v>No</v>
      </c>
      <c r="Q3241" s="14" t="str">
        <f>VLOOKUP($F3241,类型描述及偏移量!$C:$H,6,FALSE)</f>
        <v>下下限值</v>
      </c>
    </row>
    <row r="3242" hidden="1" spans="1:17">
      <c r="A3242" s="12" t="s">
        <v>127</v>
      </c>
      <c r="B3242" s="12" t="s">
        <v>104</v>
      </c>
      <c r="C3242" t="s">
        <v>63</v>
      </c>
      <c r="D3242" t="s">
        <v>64</v>
      </c>
      <c r="E3242" s="13" t="str">
        <f t="shared" si="547"/>
        <v>CHP4_M1_Current_BP_Value_var</v>
      </c>
      <c r="F3242" s="14" t="str">
        <f t="shared" si="548"/>
        <v>BP_Value_var_HiProEN</v>
      </c>
      <c r="G3242" s="10" t="str">
        <f t="shared" si="549"/>
        <v>CHP4_M1_Current_HiProEN</v>
      </c>
      <c r="H3242" s="10" t="str">
        <f>VLOOKUP(基本表格!E3242,起始地址定义!A:D,4,FALSE)&amp;" "&amp;Q3242</f>
        <v>4#环式刨片机 反馈电流 上限保护使能</v>
      </c>
      <c r="I3242" s="10" t="str">
        <f t="shared" si="550"/>
        <v>DB1400,X250.3</v>
      </c>
      <c r="J3242" s="13" t="str">
        <f>VLOOKUP(E3242,起始地址定义!A:D,2,FALSE)</f>
        <v>DB1400</v>
      </c>
      <c r="K3242" s="12" t="str">
        <f t="shared" si="551"/>
        <v>X250.3</v>
      </c>
      <c r="L3242" s="13">
        <f>VLOOKUP(E3242,起始地址定义!A:D,3,FALSE)</f>
        <v>250</v>
      </c>
      <c r="M3242" s="14">
        <f>VLOOKUP($F3242,类型描述及偏移量!$C:$H,2,FALSE)</f>
        <v>0.299999999999997</v>
      </c>
      <c r="N3242" s="14" t="str">
        <f>VLOOKUP($F3242,类型描述及偏移量!$C:$H,3,FALSE)</f>
        <v>离散</v>
      </c>
      <c r="O3242" s="14" t="str">
        <f>VLOOKUP($F3242,类型描述及偏移量!$C:$H,4,FALSE)</f>
        <v>None</v>
      </c>
      <c r="P3242" s="14" t="str">
        <f>VLOOKUP($F3242,类型描述及偏移量!$C:$H,5,FALSE)</f>
        <v>No</v>
      </c>
      <c r="Q3242" s="14" t="str">
        <f>VLOOKUP($F3242,类型描述及偏移量!$C:$H,6,FALSE)</f>
        <v>上限保护使能</v>
      </c>
    </row>
    <row r="3243" hidden="1" spans="1:17">
      <c r="A3243" s="12" t="s">
        <v>127</v>
      </c>
      <c r="B3243" s="12" t="s">
        <v>104</v>
      </c>
      <c r="C3243" t="s">
        <v>65</v>
      </c>
      <c r="D3243" t="s">
        <v>64</v>
      </c>
      <c r="E3243" s="13" t="str">
        <f t="shared" si="547"/>
        <v>CHP4_M1_Current_BP_Value_var</v>
      </c>
      <c r="F3243" s="14" t="str">
        <f t="shared" si="548"/>
        <v>BP_Value_var_LoProEN</v>
      </c>
      <c r="G3243" s="10" t="str">
        <f t="shared" si="549"/>
        <v>CHP4_M1_Current_LoProEN</v>
      </c>
      <c r="H3243" s="10" t="str">
        <f>VLOOKUP(基本表格!E3243,起始地址定义!A:D,4,FALSE)&amp;" "&amp;Q3243</f>
        <v>4#环式刨片机 反馈电流 下限保护使能</v>
      </c>
      <c r="I3243" s="10" t="str">
        <f t="shared" si="550"/>
        <v>DB1400,X250.4</v>
      </c>
      <c r="J3243" s="13" t="str">
        <f>VLOOKUP(E3243,起始地址定义!A:D,2,FALSE)</f>
        <v>DB1400</v>
      </c>
      <c r="K3243" s="12" t="str">
        <f t="shared" si="551"/>
        <v>X250.4</v>
      </c>
      <c r="L3243" s="13">
        <f>VLOOKUP(E3243,起始地址定义!A:D,3,FALSE)</f>
        <v>250</v>
      </c>
      <c r="M3243" s="14">
        <f>VLOOKUP($F3243,类型描述及偏移量!$C:$H,2,FALSE)</f>
        <v>0.399999999999999</v>
      </c>
      <c r="N3243" s="14" t="str">
        <f>VLOOKUP($F3243,类型描述及偏移量!$C:$H,3,FALSE)</f>
        <v>离散</v>
      </c>
      <c r="O3243" s="14" t="str">
        <f>VLOOKUP($F3243,类型描述及偏移量!$C:$H,4,FALSE)</f>
        <v>None</v>
      </c>
      <c r="P3243" s="14" t="str">
        <f>VLOOKUP($F3243,类型描述及偏移量!$C:$H,5,FALSE)</f>
        <v>No</v>
      </c>
      <c r="Q3243" s="14" t="str">
        <f>VLOOKUP($F3243,类型描述及偏移量!$C:$H,6,FALSE)</f>
        <v>下限保护使能</v>
      </c>
    </row>
    <row r="3244" hidden="1" spans="1:17">
      <c r="A3244" s="12" t="s">
        <v>127</v>
      </c>
      <c r="B3244" s="12" t="s">
        <v>104</v>
      </c>
      <c r="C3244" t="s">
        <v>66</v>
      </c>
      <c r="D3244" t="s">
        <v>64</v>
      </c>
      <c r="E3244" s="13" t="str">
        <f t="shared" si="547"/>
        <v>CHP4_M1_Current_BP_Value_var</v>
      </c>
      <c r="F3244" s="14" t="str">
        <f t="shared" si="548"/>
        <v>BP_Value_var_HiALM</v>
      </c>
      <c r="G3244" s="10" t="str">
        <f t="shared" si="549"/>
        <v>CHP4_M1_Current_HiALM</v>
      </c>
      <c r="H3244" s="10" t="str">
        <f>VLOOKUP(基本表格!E3244,起始地址定义!A:D,4,FALSE)&amp;" "&amp;Q3244</f>
        <v>4#环式刨片机 反馈电流 上限报警</v>
      </c>
      <c r="I3244" s="10" t="str">
        <f t="shared" si="550"/>
        <v>DB1400,X250.5</v>
      </c>
      <c r="J3244" s="13" t="str">
        <f>VLOOKUP(E3244,起始地址定义!A:D,2,FALSE)</f>
        <v>DB1400</v>
      </c>
      <c r="K3244" s="12" t="str">
        <f t="shared" si="551"/>
        <v>X250.5</v>
      </c>
      <c r="L3244" s="13">
        <f>VLOOKUP(E3244,起始地址定义!A:D,3,FALSE)</f>
        <v>250</v>
      </c>
      <c r="M3244" s="14">
        <f>VLOOKUP($F3244,类型描述及偏移量!$C:$H,2,FALSE)</f>
        <v>0.5</v>
      </c>
      <c r="N3244" s="14" t="str">
        <f>VLOOKUP($F3244,类型描述及偏移量!$C:$H,3,FALSE)</f>
        <v>离散</v>
      </c>
      <c r="O3244" s="14" t="str">
        <f>VLOOKUP($F3244,类型描述及偏移量!$C:$H,4,FALSE)</f>
        <v>None</v>
      </c>
      <c r="P3244" s="14" t="str">
        <f>VLOOKUP($F3244,类型描述及偏移量!$C:$H,5,FALSE)</f>
        <v>Yes</v>
      </c>
      <c r="Q3244" s="14" t="str">
        <f>VLOOKUP($F3244,类型描述及偏移量!$C:$H,6,FALSE)</f>
        <v>上限报警</v>
      </c>
    </row>
    <row r="3245" hidden="1" spans="1:17">
      <c r="A3245" s="12" t="s">
        <v>127</v>
      </c>
      <c r="B3245" s="12" t="s">
        <v>104</v>
      </c>
      <c r="C3245" t="s">
        <v>67</v>
      </c>
      <c r="D3245" t="s">
        <v>64</v>
      </c>
      <c r="E3245" s="13" t="str">
        <f t="shared" si="547"/>
        <v>CHP4_M1_Current_BP_Value_var</v>
      </c>
      <c r="F3245" s="14" t="str">
        <f t="shared" si="548"/>
        <v>BP_Value_var_LoALM</v>
      </c>
      <c r="G3245" s="10" t="str">
        <f t="shared" si="549"/>
        <v>CHP4_M1_Current_LoALM</v>
      </c>
      <c r="H3245" s="10" t="str">
        <f>VLOOKUP(基本表格!E3245,起始地址定义!A:D,4,FALSE)&amp;" "&amp;Q3245</f>
        <v>4#环式刨片机 反馈电流 下限报警</v>
      </c>
      <c r="I3245" s="10" t="str">
        <f t="shared" si="550"/>
        <v>DB1400,X250.6</v>
      </c>
      <c r="J3245" s="13" t="str">
        <f>VLOOKUP(E3245,起始地址定义!A:D,2,FALSE)</f>
        <v>DB1400</v>
      </c>
      <c r="K3245" s="12" t="str">
        <f t="shared" si="551"/>
        <v>X250.6</v>
      </c>
      <c r="L3245" s="13">
        <f>VLOOKUP(E3245,起始地址定义!A:D,3,FALSE)</f>
        <v>250</v>
      </c>
      <c r="M3245" s="14">
        <f>VLOOKUP($F3245,类型描述及偏移量!$C:$H,2,FALSE)</f>
        <v>0.600000000000001</v>
      </c>
      <c r="N3245" s="14" t="str">
        <f>VLOOKUP($F3245,类型描述及偏移量!$C:$H,3,FALSE)</f>
        <v>离散</v>
      </c>
      <c r="O3245" s="14" t="str">
        <f>VLOOKUP($F3245,类型描述及偏移量!$C:$H,4,FALSE)</f>
        <v>None</v>
      </c>
      <c r="P3245" s="14" t="str">
        <f>VLOOKUP($F3245,类型描述及偏移量!$C:$H,5,FALSE)</f>
        <v>Yes</v>
      </c>
      <c r="Q3245" s="14" t="str">
        <f>VLOOKUP($F3245,类型描述及偏移量!$C:$H,6,FALSE)</f>
        <v>下限报警</v>
      </c>
    </row>
    <row r="3246" hidden="1" spans="1:17">
      <c r="A3246" s="12" t="s">
        <v>127</v>
      </c>
      <c r="B3246" s="12" t="s">
        <v>104</v>
      </c>
      <c r="C3246" t="s">
        <v>68</v>
      </c>
      <c r="D3246" t="s">
        <v>64</v>
      </c>
      <c r="E3246" s="13" t="str">
        <f t="shared" si="547"/>
        <v>CHP4_M1_Current_BP_Value_var</v>
      </c>
      <c r="F3246" s="14" t="str">
        <f t="shared" si="548"/>
        <v>BP_Value_var_HiHiALM</v>
      </c>
      <c r="G3246" s="10" t="str">
        <f t="shared" si="549"/>
        <v>CHP4_M1_Current_HiHiALM</v>
      </c>
      <c r="H3246" s="10" t="str">
        <f>VLOOKUP(基本表格!E3246,起始地址定义!A:D,4,FALSE)&amp;" "&amp;Q3246</f>
        <v>4#环式刨片机 反馈电流 上上限报警</v>
      </c>
      <c r="I3246" s="10" t="str">
        <f t="shared" si="550"/>
        <v>DB1400,X250.7</v>
      </c>
      <c r="J3246" s="13" t="str">
        <f>VLOOKUP(E3246,起始地址定义!A:D,2,FALSE)</f>
        <v>DB1400</v>
      </c>
      <c r="K3246" s="12" t="str">
        <f t="shared" si="551"/>
        <v>X250.7</v>
      </c>
      <c r="L3246" s="13">
        <f>VLOOKUP(E3246,起始地址定义!A:D,3,FALSE)</f>
        <v>250</v>
      </c>
      <c r="M3246" s="14">
        <f>VLOOKUP($F3246,类型描述及偏移量!$C:$H,2,FALSE)</f>
        <v>0.700000000000003</v>
      </c>
      <c r="N3246" s="14" t="str">
        <f>VLOOKUP($F3246,类型描述及偏移量!$C:$H,3,FALSE)</f>
        <v>离散</v>
      </c>
      <c r="O3246" s="14" t="str">
        <f>VLOOKUP($F3246,类型描述及偏移量!$C:$H,4,FALSE)</f>
        <v>On</v>
      </c>
      <c r="P3246" s="14" t="str">
        <f>VLOOKUP($F3246,类型描述及偏移量!$C:$H,5,FALSE)</f>
        <v>Yes</v>
      </c>
      <c r="Q3246" s="14" t="str">
        <f>VLOOKUP($F3246,类型描述及偏移量!$C:$H,6,FALSE)</f>
        <v>上上限报警</v>
      </c>
    </row>
    <row r="3247" hidden="1" spans="1:17">
      <c r="A3247" s="12" t="s">
        <v>127</v>
      </c>
      <c r="B3247" s="12" t="s">
        <v>104</v>
      </c>
      <c r="C3247" t="s">
        <v>69</v>
      </c>
      <c r="D3247" t="s">
        <v>64</v>
      </c>
      <c r="E3247" s="13" t="str">
        <f t="shared" si="547"/>
        <v>CHP4_M1_Current_BP_Value_var</v>
      </c>
      <c r="F3247" s="14" t="str">
        <f t="shared" si="548"/>
        <v>BP_Value_var_LoLoALM</v>
      </c>
      <c r="G3247" s="10" t="str">
        <f t="shared" si="549"/>
        <v>CHP4_M1_Current_LoLoALM</v>
      </c>
      <c r="H3247" s="10" t="str">
        <f>VLOOKUP(基本表格!E3247,起始地址定义!A:D,4,FALSE)&amp;" "&amp;Q3247</f>
        <v>4#环式刨片机 反馈电流 下下限报警</v>
      </c>
      <c r="I3247" s="10" t="str">
        <f t="shared" si="550"/>
        <v>DB1400,X251.0</v>
      </c>
      <c r="J3247" s="13" t="str">
        <f>VLOOKUP(E3247,起始地址定义!A:D,2,FALSE)</f>
        <v>DB1400</v>
      </c>
      <c r="K3247" s="12" t="str">
        <f t="shared" si="551"/>
        <v>X251.0</v>
      </c>
      <c r="L3247" s="13">
        <f>VLOOKUP(E3247,起始地址定义!A:D,3,FALSE)</f>
        <v>250</v>
      </c>
      <c r="M3247" s="14">
        <f>VLOOKUP($F3247,类型描述及偏移量!$C:$H,2,FALSE)</f>
        <v>1</v>
      </c>
      <c r="N3247" s="14" t="str">
        <f>VLOOKUP($F3247,类型描述及偏移量!$C:$H,3,FALSE)</f>
        <v>离散</v>
      </c>
      <c r="O3247" s="14" t="str">
        <f>VLOOKUP($F3247,类型描述及偏移量!$C:$H,4,FALSE)</f>
        <v>On</v>
      </c>
      <c r="P3247" s="14" t="str">
        <f>VLOOKUP($F3247,类型描述及偏移量!$C:$H,5,FALSE)</f>
        <v>Yes</v>
      </c>
      <c r="Q3247" s="14" t="str">
        <f>VLOOKUP($F3247,类型描述及偏移量!$C:$H,6,FALSE)</f>
        <v>下下限报警</v>
      </c>
    </row>
    <row r="3248" hidden="1" spans="1:17">
      <c r="A3248" s="12" t="s">
        <v>127</v>
      </c>
      <c r="B3248" s="12" t="s">
        <v>104</v>
      </c>
      <c r="C3248" t="s">
        <v>70</v>
      </c>
      <c r="D3248" t="s">
        <v>64</v>
      </c>
      <c r="E3248" s="13" t="str">
        <f t="shared" si="547"/>
        <v>CHP4_M1_Current_BP_Value_var</v>
      </c>
      <c r="F3248" s="14" t="str">
        <f t="shared" si="548"/>
        <v>BP_Value_var_LimALM</v>
      </c>
      <c r="G3248" s="10" t="str">
        <f t="shared" si="549"/>
        <v>CHP4_M1_Current_LimALM</v>
      </c>
      <c r="H3248" s="10" t="str">
        <f>VLOOKUP(基本表格!E3248,起始地址定义!A:D,4,FALSE)&amp;" "&amp;Q3248</f>
        <v>4#环式刨片机 反馈电流 极限报警</v>
      </c>
      <c r="I3248" s="10" t="str">
        <f t="shared" si="550"/>
        <v>DB1400,X251.1</v>
      </c>
      <c r="J3248" s="13" t="str">
        <f>VLOOKUP(E3248,起始地址定义!A:D,2,FALSE)</f>
        <v>DB1400</v>
      </c>
      <c r="K3248" s="12" t="str">
        <f t="shared" si="551"/>
        <v>X251.1</v>
      </c>
      <c r="L3248" s="13">
        <f>VLOOKUP(E3248,起始地址定义!A:D,3,FALSE)</f>
        <v>250</v>
      </c>
      <c r="M3248" s="14">
        <f>VLOOKUP($F3248,类型描述及偏移量!$C:$H,2,FALSE)</f>
        <v>1.1</v>
      </c>
      <c r="N3248" s="14" t="str">
        <f>VLOOKUP($F3248,类型描述及偏移量!$C:$H,3,FALSE)</f>
        <v>离散</v>
      </c>
      <c r="O3248" s="14" t="str">
        <f>VLOOKUP($F3248,类型描述及偏移量!$C:$H,4,FALSE)</f>
        <v>On</v>
      </c>
      <c r="P3248" s="14" t="str">
        <f>VLOOKUP($F3248,类型描述及偏移量!$C:$H,5,FALSE)</f>
        <v>Yes</v>
      </c>
      <c r="Q3248" s="14" t="str">
        <f>VLOOKUP($F3248,类型描述及偏移量!$C:$H,6,FALSE)</f>
        <v>极限报警</v>
      </c>
    </row>
    <row r="3249" hidden="1" spans="1:17">
      <c r="A3249" s="12" t="s">
        <v>127</v>
      </c>
      <c r="B3249" s="12" t="s">
        <v>104</v>
      </c>
      <c r="C3249" t="s">
        <v>71</v>
      </c>
      <c r="D3249" t="s">
        <v>64</v>
      </c>
      <c r="E3249" s="13" t="str">
        <f t="shared" si="547"/>
        <v>CHP4_M1_Current_BP_Value_var</v>
      </c>
      <c r="F3249" s="14" t="str">
        <f t="shared" si="548"/>
        <v>BP_Value_var_LostALM</v>
      </c>
      <c r="G3249" s="10" t="str">
        <f t="shared" si="549"/>
        <v>CHP4_M1_Current_LostALM</v>
      </c>
      <c r="H3249" s="10" t="str">
        <f>VLOOKUP(基本表格!E3249,起始地址定义!A:D,4,FALSE)&amp;" "&amp;Q3249</f>
        <v>4#环式刨片机 反馈电流 传感器断线报警</v>
      </c>
      <c r="I3249" s="10" t="str">
        <f t="shared" si="550"/>
        <v>DB1400,X251.2</v>
      </c>
      <c r="J3249" s="13" t="str">
        <f>VLOOKUP(E3249,起始地址定义!A:D,2,FALSE)</f>
        <v>DB1400</v>
      </c>
      <c r="K3249" s="12" t="str">
        <f t="shared" si="551"/>
        <v>X251.2</v>
      </c>
      <c r="L3249" s="13">
        <f>VLOOKUP(E3249,起始地址定义!A:D,3,FALSE)</f>
        <v>250</v>
      </c>
      <c r="M3249" s="14">
        <f>VLOOKUP($F3249,类型描述及偏移量!$C:$H,2,FALSE)</f>
        <v>1.2</v>
      </c>
      <c r="N3249" s="14" t="str">
        <f>VLOOKUP($F3249,类型描述及偏移量!$C:$H,3,FALSE)</f>
        <v>离散</v>
      </c>
      <c r="O3249" s="14" t="str">
        <f>VLOOKUP($F3249,类型描述及偏移量!$C:$H,4,FALSE)</f>
        <v>On</v>
      </c>
      <c r="P3249" s="14" t="str">
        <f>VLOOKUP($F3249,类型描述及偏移量!$C:$H,5,FALSE)</f>
        <v>Yes</v>
      </c>
      <c r="Q3249" s="14" t="str">
        <f>VLOOKUP($F3249,类型描述及偏移量!$C:$H,6,FALSE)</f>
        <v>传感器断线报警</v>
      </c>
    </row>
    <row r="3250" hidden="1" spans="1:17">
      <c r="A3250" s="12" t="s">
        <v>127</v>
      </c>
      <c r="B3250" s="12" t="s">
        <v>104</v>
      </c>
      <c r="C3250" t="s">
        <v>72</v>
      </c>
      <c r="D3250" t="s">
        <v>64</v>
      </c>
      <c r="E3250" s="13" t="str">
        <f t="shared" si="547"/>
        <v>CHP4_M1_Current_BP_Value_var</v>
      </c>
      <c r="F3250" s="14" t="str">
        <f t="shared" si="548"/>
        <v>BP_Value_var_Code</v>
      </c>
      <c r="G3250" s="10" t="str">
        <f t="shared" si="549"/>
        <v>CHP4_M1_Current_Code</v>
      </c>
      <c r="H3250" s="10" t="str">
        <f>VLOOKUP(基本表格!E3250,起始地址定义!A:D,4,FALSE)&amp;" "&amp;Q3250</f>
        <v>4#环式刨片机 反馈电流 实际内码</v>
      </c>
      <c r="I3250" s="10" t="str">
        <f t="shared" si="550"/>
        <v>DB1400,INT252</v>
      </c>
      <c r="J3250" s="13" t="str">
        <f>VLOOKUP(E3250,起始地址定义!A:D,2,FALSE)</f>
        <v>DB1400</v>
      </c>
      <c r="K3250" s="12" t="str">
        <f t="shared" si="551"/>
        <v>INT252</v>
      </c>
      <c r="L3250" s="13">
        <f>VLOOKUP(E3250,起始地址定义!A:D,3,FALSE)</f>
        <v>250</v>
      </c>
      <c r="M3250" s="14">
        <f>VLOOKUP($F3250,类型描述及偏移量!$C:$H,2,FALSE)</f>
        <v>2</v>
      </c>
      <c r="N3250" s="14" t="str">
        <f>VLOOKUP($F3250,类型描述及偏移量!$C:$H,3,FALSE)</f>
        <v>整型</v>
      </c>
      <c r="O3250" s="14" t="str">
        <f>VLOOKUP($F3250,类型描述及偏移量!$C:$H,4,FALSE)</f>
        <v>None</v>
      </c>
      <c r="P3250" s="14" t="str">
        <f>VLOOKUP($F3250,类型描述及偏移量!$C:$H,5,FALSE)</f>
        <v>Yes</v>
      </c>
      <c r="Q3250" s="14" t="str">
        <f>VLOOKUP($F3250,类型描述及偏移量!$C:$H,6,FALSE)</f>
        <v>实际内码</v>
      </c>
    </row>
    <row r="3251" hidden="1" spans="1:17">
      <c r="A3251" s="12" t="s">
        <v>127</v>
      </c>
      <c r="B3251" s="12" t="s">
        <v>104</v>
      </c>
      <c r="C3251" t="s">
        <v>73</v>
      </c>
      <c r="D3251" t="s">
        <v>64</v>
      </c>
      <c r="E3251" s="13" t="str">
        <f t="shared" si="547"/>
        <v>CHP4_M1_Current_BP_Value_var</v>
      </c>
      <c r="F3251" s="14" t="str">
        <f t="shared" si="548"/>
        <v>BP_Value_var_Value</v>
      </c>
      <c r="G3251" s="10" t="str">
        <f t="shared" si="549"/>
        <v>CHP4_M1_Current_Value</v>
      </c>
      <c r="H3251" s="10" t="str">
        <f>VLOOKUP(基本表格!E3251,起始地址定义!A:D,4,FALSE)&amp;" "&amp;Q3251</f>
        <v>4#环式刨片机 反馈电流 实际值</v>
      </c>
      <c r="I3251" s="10" t="str">
        <f t="shared" si="550"/>
        <v>DB1400,REAL256</v>
      </c>
      <c r="J3251" s="13" t="str">
        <f>VLOOKUP(E3251,起始地址定义!A:D,2,FALSE)</f>
        <v>DB1400</v>
      </c>
      <c r="K3251" s="12" t="str">
        <f t="shared" si="551"/>
        <v>REAL256</v>
      </c>
      <c r="L3251" s="13">
        <f>VLOOKUP(E3251,起始地址定义!A:D,3,FALSE)</f>
        <v>250</v>
      </c>
      <c r="M3251" s="14">
        <f>VLOOKUP($F3251,类型描述及偏移量!$C:$H,2,FALSE)</f>
        <v>6</v>
      </c>
      <c r="N3251" s="14" t="str">
        <f>VLOOKUP($F3251,类型描述及偏移量!$C:$H,3,FALSE)</f>
        <v>实型</v>
      </c>
      <c r="O3251" s="14" t="str">
        <f>VLOOKUP($F3251,类型描述及偏移量!$C:$H,4,FALSE)</f>
        <v>None</v>
      </c>
      <c r="P3251" s="14" t="str">
        <f>VLOOKUP($F3251,类型描述及偏移量!$C:$H,5,FALSE)</f>
        <v>Yes</v>
      </c>
      <c r="Q3251" s="14" t="str">
        <f>VLOOKUP($F3251,类型描述及偏移量!$C:$H,6,FALSE)</f>
        <v>实际值</v>
      </c>
    </row>
    <row r="3252" hidden="1" spans="1:17">
      <c r="A3252" s="12" t="s">
        <v>127</v>
      </c>
      <c r="B3252" s="12" t="s">
        <v>104</v>
      </c>
      <c r="C3252" t="s">
        <v>74</v>
      </c>
      <c r="D3252" t="s">
        <v>64</v>
      </c>
      <c r="E3252" s="13" t="str">
        <f t="shared" si="547"/>
        <v>CHP4_M1_Current_BP_Value_var</v>
      </c>
      <c r="F3252" s="14" t="str">
        <f t="shared" si="548"/>
        <v>BP_Value_var_Range</v>
      </c>
      <c r="G3252" s="10" t="str">
        <f t="shared" si="549"/>
        <v>CHP4_M1_Current_Range</v>
      </c>
      <c r="H3252" s="10" t="str">
        <f>VLOOKUP(基本表格!E3252,起始地址定义!A:D,4,FALSE)&amp;" "&amp;Q3252</f>
        <v>4#环式刨片机 反馈电流 量程</v>
      </c>
      <c r="I3252" s="10" t="str">
        <f t="shared" si="550"/>
        <v>DB1400,REAL260</v>
      </c>
      <c r="J3252" s="13" t="str">
        <f>VLOOKUP(E3252,起始地址定义!A:D,2,FALSE)</f>
        <v>DB1400</v>
      </c>
      <c r="K3252" s="12" t="str">
        <f t="shared" si="551"/>
        <v>REAL260</v>
      </c>
      <c r="L3252" s="13">
        <f>VLOOKUP(E3252,起始地址定义!A:D,3,FALSE)</f>
        <v>250</v>
      </c>
      <c r="M3252" s="14">
        <f>VLOOKUP($F3252,类型描述及偏移量!$C:$H,2,FALSE)</f>
        <v>10</v>
      </c>
      <c r="N3252" s="14" t="str">
        <f>VLOOKUP($F3252,类型描述及偏移量!$C:$H,3,FALSE)</f>
        <v>实型</v>
      </c>
      <c r="O3252" s="14" t="str">
        <f>VLOOKUP($F3252,类型描述及偏移量!$C:$H,4,FALSE)</f>
        <v>None</v>
      </c>
      <c r="P3252" s="14" t="str">
        <f>VLOOKUP($F3252,类型描述及偏移量!$C:$H,5,FALSE)</f>
        <v>No</v>
      </c>
      <c r="Q3252" s="14" t="str">
        <f>VLOOKUP($F3252,类型描述及偏移量!$C:$H,6,FALSE)</f>
        <v>量程</v>
      </c>
    </row>
    <row r="3253" hidden="1" spans="1:17">
      <c r="A3253" s="12" t="s">
        <v>127</v>
      </c>
      <c r="B3253" s="12" t="s">
        <v>104</v>
      </c>
      <c r="C3253" t="s">
        <v>75</v>
      </c>
      <c r="D3253" t="s">
        <v>64</v>
      </c>
      <c r="E3253" s="13" t="str">
        <f t="shared" si="547"/>
        <v>CHP4_M1_Current_BP_Value_var</v>
      </c>
      <c r="F3253" s="14" t="str">
        <f t="shared" si="548"/>
        <v>BP_Value_var_Hi</v>
      </c>
      <c r="G3253" s="10" t="str">
        <f t="shared" si="549"/>
        <v>CHP4_M1_Current_Hi</v>
      </c>
      <c r="H3253" s="10" t="str">
        <f>VLOOKUP(基本表格!E3253,起始地址定义!A:D,4,FALSE)&amp;" "&amp;Q3253</f>
        <v>4#环式刨片机 反馈电流 上限值</v>
      </c>
      <c r="I3253" s="10" t="str">
        <f t="shared" si="550"/>
        <v>DB1400,REAL264</v>
      </c>
      <c r="J3253" s="13" t="str">
        <f>VLOOKUP(E3253,起始地址定义!A:D,2,FALSE)</f>
        <v>DB1400</v>
      </c>
      <c r="K3253" s="12" t="str">
        <f t="shared" si="551"/>
        <v>REAL264</v>
      </c>
      <c r="L3253" s="13">
        <f>VLOOKUP(E3253,起始地址定义!A:D,3,FALSE)</f>
        <v>250</v>
      </c>
      <c r="M3253" s="14">
        <f>VLOOKUP($F3253,类型描述及偏移量!$C:$H,2,FALSE)</f>
        <v>14</v>
      </c>
      <c r="N3253" s="14" t="str">
        <f>VLOOKUP($F3253,类型描述及偏移量!$C:$H,3,FALSE)</f>
        <v>实型</v>
      </c>
      <c r="O3253" s="14" t="str">
        <f>VLOOKUP($F3253,类型描述及偏移量!$C:$H,4,FALSE)</f>
        <v>None</v>
      </c>
      <c r="P3253" s="14" t="str">
        <f>VLOOKUP($F3253,类型描述及偏移量!$C:$H,5,FALSE)</f>
        <v>No</v>
      </c>
      <c r="Q3253" s="14" t="str">
        <f>VLOOKUP($F3253,类型描述及偏移量!$C:$H,6,FALSE)</f>
        <v>上限值</v>
      </c>
    </row>
    <row r="3254" hidden="1" spans="1:17">
      <c r="A3254" s="12" t="s">
        <v>127</v>
      </c>
      <c r="B3254" s="12" t="s">
        <v>104</v>
      </c>
      <c r="C3254" t="s">
        <v>76</v>
      </c>
      <c r="D3254" t="s">
        <v>64</v>
      </c>
      <c r="E3254" s="13" t="str">
        <f t="shared" si="547"/>
        <v>CHP4_M1_Current_BP_Value_var</v>
      </c>
      <c r="F3254" s="14" t="str">
        <f t="shared" si="548"/>
        <v>BP_Value_var_Lo</v>
      </c>
      <c r="G3254" s="10" t="str">
        <f t="shared" si="549"/>
        <v>CHP4_M1_Current_Lo</v>
      </c>
      <c r="H3254" s="10" t="str">
        <f>VLOOKUP(基本表格!E3254,起始地址定义!A:D,4,FALSE)&amp;" "&amp;Q3254</f>
        <v>4#环式刨片机 反馈电流 下限值</v>
      </c>
      <c r="I3254" s="10" t="str">
        <f t="shared" si="550"/>
        <v>DB1400,REAL268</v>
      </c>
      <c r="J3254" s="13" t="str">
        <f>VLOOKUP(E3254,起始地址定义!A:D,2,FALSE)</f>
        <v>DB1400</v>
      </c>
      <c r="K3254" s="12" t="str">
        <f t="shared" si="551"/>
        <v>REAL268</v>
      </c>
      <c r="L3254" s="13">
        <f>VLOOKUP(E3254,起始地址定义!A:D,3,FALSE)</f>
        <v>250</v>
      </c>
      <c r="M3254" s="14">
        <f>VLOOKUP($F3254,类型描述及偏移量!$C:$H,2,FALSE)</f>
        <v>18</v>
      </c>
      <c r="N3254" s="14" t="str">
        <f>VLOOKUP($F3254,类型描述及偏移量!$C:$H,3,FALSE)</f>
        <v>实型</v>
      </c>
      <c r="O3254" s="14" t="str">
        <f>VLOOKUP($F3254,类型描述及偏移量!$C:$H,4,FALSE)</f>
        <v>None</v>
      </c>
      <c r="P3254" s="14" t="str">
        <f>VLOOKUP($F3254,类型描述及偏移量!$C:$H,5,FALSE)</f>
        <v>No</v>
      </c>
      <c r="Q3254" s="14" t="str">
        <f>VLOOKUP($F3254,类型描述及偏移量!$C:$H,6,FALSE)</f>
        <v>下限值</v>
      </c>
    </row>
    <row r="3255" hidden="1" spans="1:17">
      <c r="A3255" s="12" t="s">
        <v>127</v>
      </c>
      <c r="B3255" s="12" t="s">
        <v>104</v>
      </c>
      <c r="C3255" t="s">
        <v>77</v>
      </c>
      <c r="D3255" t="s">
        <v>64</v>
      </c>
      <c r="E3255" s="13" t="str">
        <f t="shared" si="547"/>
        <v>CHP4_M1_Current_BP_Value_var</v>
      </c>
      <c r="F3255" s="14" t="str">
        <f t="shared" si="548"/>
        <v>BP_Value_var_HiHi</v>
      </c>
      <c r="G3255" s="10" t="str">
        <f t="shared" si="549"/>
        <v>CHP4_M1_Current_HiHi</v>
      </c>
      <c r="H3255" s="10" t="str">
        <f>VLOOKUP(基本表格!E3255,起始地址定义!A:D,4,FALSE)&amp;" "&amp;Q3255</f>
        <v>4#环式刨片机 反馈电流 上上限值</v>
      </c>
      <c r="I3255" s="10" t="str">
        <f t="shared" si="550"/>
        <v>DB1400,REAL272</v>
      </c>
      <c r="J3255" s="13" t="str">
        <f>VLOOKUP(E3255,起始地址定义!A:D,2,FALSE)</f>
        <v>DB1400</v>
      </c>
      <c r="K3255" s="12" t="str">
        <f t="shared" si="551"/>
        <v>REAL272</v>
      </c>
      <c r="L3255" s="13">
        <f>VLOOKUP(E3255,起始地址定义!A:D,3,FALSE)</f>
        <v>250</v>
      </c>
      <c r="M3255" s="14">
        <f>VLOOKUP($F3255,类型描述及偏移量!$C:$H,2,FALSE)</f>
        <v>22</v>
      </c>
      <c r="N3255" s="14" t="str">
        <f>VLOOKUP($F3255,类型描述及偏移量!$C:$H,3,FALSE)</f>
        <v>实型</v>
      </c>
      <c r="O3255" s="14" t="str">
        <f>VLOOKUP($F3255,类型描述及偏移量!$C:$H,4,FALSE)</f>
        <v>None</v>
      </c>
      <c r="P3255" s="14" t="str">
        <f>VLOOKUP($F3255,类型描述及偏移量!$C:$H,5,FALSE)</f>
        <v>No</v>
      </c>
      <c r="Q3255" s="14" t="str">
        <f>VLOOKUP($F3255,类型描述及偏移量!$C:$H,6,FALSE)</f>
        <v>上上限值</v>
      </c>
    </row>
    <row r="3256" hidden="1" spans="1:17">
      <c r="A3256" s="12" t="s">
        <v>127</v>
      </c>
      <c r="B3256" s="12" t="s">
        <v>104</v>
      </c>
      <c r="C3256" t="s">
        <v>78</v>
      </c>
      <c r="D3256" t="s">
        <v>64</v>
      </c>
      <c r="E3256" s="13" t="str">
        <f t="shared" si="547"/>
        <v>CHP4_M1_Current_BP_Value_var</v>
      </c>
      <c r="F3256" s="14" t="str">
        <f t="shared" si="548"/>
        <v>BP_Value_var_LoLo</v>
      </c>
      <c r="G3256" s="10" t="str">
        <f t="shared" si="549"/>
        <v>CHP4_M1_Current_LoLo</v>
      </c>
      <c r="H3256" s="10" t="str">
        <f>VLOOKUP(基本表格!E3256,起始地址定义!A:D,4,FALSE)&amp;" "&amp;Q3256</f>
        <v>4#环式刨片机 反馈电流 下下限值</v>
      </c>
      <c r="I3256" s="10" t="str">
        <f t="shared" si="550"/>
        <v>DB1400,REAL276</v>
      </c>
      <c r="J3256" s="13" t="str">
        <f>VLOOKUP(E3256,起始地址定义!A:D,2,FALSE)</f>
        <v>DB1400</v>
      </c>
      <c r="K3256" s="12" t="str">
        <f t="shared" si="551"/>
        <v>REAL276</v>
      </c>
      <c r="L3256" s="13">
        <f>VLOOKUP(E3256,起始地址定义!A:D,3,FALSE)</f>
        <v>250</v>
      </c>
      <c r="M3256" s="14">
        <f>VLOOKUP($F3256,类型描述及偏移量!$C:$H,2,FALSE)</f>
        <v>26</v>
      </c>
      <c r="N3256" s="14" t="str">
        <f>VLOOKUP($F3256,类型描述及偏移量!$C:$H,3,FALSE)</f>
        <v>实型</v>
      </c>
      <c r="O3256" s="14" t="str">
        <f>VLOOKUP($F3256,类型描述及偏移量!$C:$H,4,FALSE)</f>
        <v>None</v>
      </c>
      <c r="P3256" s="14" t="str">
        <f>VLOOKUP($F3256,类型描述及偏移量!$C:$H,5,FALSE)</f>
        <v>No</v>
      </c>
      <c r="Q3256" s="14" t="str">
        <f>VLOOKUP($F3256,类型描述及偏移量!$C:$H,6,FALSE)</f>
        <v>下下限值</v>
      </c>
    </row>
    <row r="3257" hidden="1" spans="1:17">
      <c r="A3257" s="12" t="s">
        <v>127</v>
      </c>
      <c r="B3257" s="12" t="str">
        <f t="shared" ref="B3257:B3320" si="552">"M"&amp;RIGHT(LEFT(B3134,FIND("_",B3134,1)-1),LEN(LEFT(B3134,FIND("_",B3134,1)-1))-1)+1&amp;"_"&amp;RIGHT(B3134,LEN(B3134)-FIND("_",B3134,1))</f>
        <v>M2_M</v>
      </c>
      <c r="C3257" s="12" t="str">
        <f t="shared" ref="C3257:C3320" si="553">C3134</f>
        <v>Enable</v>
      </c>
      <c r="D3257" s="12" t="str">
        <f t="shared" ref="D3257:D3320" si="554">D3134</f>
        <v>BP_Motor_var</v>
      </c>
      <c r="E3257" s="13" t="str">
        <f t="shared" si="547"/>
        <v>CHP4_M2_M_BP_Motor_var</v>
      </c>
      <c r="F3257" s="14" t="str">
        <f t="shared" si="548"/>
        <v>BP_Motor_var_Enable</v>
      </c>
      <c r="G3257" s="10" t="str">
        <f t="shared" si="549"/>
        <v>CHP4_M2_M_Enable</v>
      </c>
      <c r="H3257" s="10" t="str">
        <f>VLOOKUP(基本表格!E3257,起始地址定义!A:D,4,FALSE)&amp;" "&amp;Q3257</f>
        <v>刨片机料仓4#出料螺旋A 电机控制 使能</v>
      </c>
      <c r="I3257" s="10" t="str">
        <f t="shared" si="550"/>
        <v>DB1400,X300.0</v>
      </c>
      <c r="J3257" s="13" t="str">
        <f>VLOOKUP(E3257,起始地址定义!A:D,2,FALSE)</f>
        <v>DB1400</v>
      </c>
      <c r="K3257" s="12" t="str">
        <f t="shared" si="551"/>
        <v>X300.0</v>
      </c>
      <c r="L3257" s="13">
        <f>VLOOKUP(E3257,起始地址定义!A:D,3,FALSE)</f>
        <v>300</v>
      </c>
      <c r="M3257" s="14">
        <f>VLOOKUP($F3257,类型描述及偏移量!$C:$H,2,FALSE)</f>
        <v>0</v>
      </c>
      <c r="N3257" s="14" t="str">
        <f>VLOOKUP($F3257,类型描述及偏移量!$C:$H,3,FALSE)</f>
        <v>离散</v>
      </c>
      <c r="O3257" s="14" t="str">
        <f>VLOOKUP($F3257,类型描述及偏移量!$C:$H,4,FALSE)</f>
        <v>None</v>
      </c>
      <c r="P3257" s="14" t="str">
        <f>VLOOKUP($F3257,类型描述及偏移量!$C:$H,5,FALSE)</f>
        <v>No</v>
      </c>
      <c r="Q3257" s="14" t="str">
        <f>VLOOKUP($F3257,类型描述及偏移量!$C:$H,6,FALSE)</f>
        <v>使能</v>
      </c>
    </row>
    <row r="3258" hidden="1" spans="1:17">
      <c r="A3258" s="12" t="s">
        <v>127</v>
      </c>
      <c r="B3258" s="12" t="str">
        <f t="shared" si="552"/>
        <v>M2_M</v>
      </c>
      <c r="C3258" s="12" t="str">
        <f t="shared" si="553"/>
        <v>Auto_Status</v>
      </c>
      <c r="D3258" s="12" t="str">
        <f t="shared" si="554"/>
        <v>BP_Motor_var</v>
      </c>
      <c r="E3258" s="13" t="str">
        <f t="shared" si="547"/>
        <v>CHP4_M2_M_BP_Motor_var</v>
      </c>
      <c r="F3258" s="14" t="str">
        <f t="shared" si="548"/>
        <v>BP_Motor_var_Auto_Status</v>
      </c>
      <c r="G3258" s="10" t="str">
        <f t="shared" si="549"/>
        <v>CHP4_M2_M_Auto_Status</v>
      </c>
      <c r="H3258" s="10" t="str">
        <f>VLOOKUP(基本表格!E3258,起始地址定义!A:D,4,FALSE)&amp;" "&amp;Q3258</f>
        <v>刨片机料仓4#出料螺旋A 电机控制 手自动状态</v>
      </c>
      <c r="I3258" s="10" t="str">
        <f t="shared" si="550"/>
        <v>DB1400,X300.3</v>
      </c>
      <c r="J3258" s="13" t="str">
        <f>VLOOKUP(E3258,起始地址定义!A:D,2,FALSE)</f>
        <v>DB1400</v>
      </c>
      <c r="K3258" s="12" t="str">
        <f t="shared" si="551"/>
        <v>X300.3</v>
      </c>
      <c r="L3258" s="13">
        <f>VLOOKUP(E3258,起始地址定义!A:D,3,FALSE)</f>
        <v>300</v>
      </c>
      <c r="M3258" s="14">
        <f>VLOOKUP($F3258,类型描述及偏移量!$C:$H,2,FALSE)</f>
        <v>0.3</v>
      </c>
      <c r="N3258" s="14" t="str">
        <f>VLOOKUP($F3258,类型描述及偏移量!$C:$H,3,FALSE)</f>
        <v>离散</v>
      </c>
      <c r="O3258" s="14" t="str">
        <f>VLOOKUP($F3258,类型描述及偏移量!$C:$H,4,FALSE)</f>
        <v>None</v>
      </c>
      <c r="P3258" s="14" t="str">
        <f>VLOOKUP($F3258,类型描述及偏移量!$C:$H,5,FALSE)</f>
        <v>Yes</v>
      </c>
      <c r="Q3258" s="14" t="str">
        <f>VLOOKUP($F3258,类型描述及偏移量!$C:$H,6,FALSE)</f>
        <v>手自动状态</v>
      </c>
    </row>
    <row r="3259" hidden="1" spans="1:17">
      <c r="A3259" s="12" t="s">
        <v>127</v>
      </c>
      <c r="B3259" s="12" t="str">
        <f t="shared" si="552"/>
        <v>M2_M</v>
      </c>
      <c r="C3259" s="12" t="str">
        <f t="shared" si="553"/>
        <v>Loc_Rem</v>
      </c>
      <c r="D3259" s="12" t="str">
        <f t="shared" si="554"/>
        <v>BP_Motor_var</v>
      </c>
      <c r="E3259" s="13" t="str">
        <f t="shared" si="547"/>
        <v>CHP4_M2_M_BP_Motor_var</v>
      </c>
      <c r="F3259" s="14" t="str">
        <f t="shared" si="548"/>
        <v>BP_Motor_var_Loc_Rem</v>
      </c>
      <c r="G3259" s="10" t="str">
        <f t="shared" si="549"/>
        <v>CHP4_M2_M_Loc_Rem</v>
      </c>
      <c r="H3259" s="10" t="str">
        <f>VLOOKUP(基本表格!E3259,起始地址定义!A:D,4,FALSE)&amp;" "&amp;Q3259</f>
        <v>刨片机料仓4#出料螺旋A 电机控制 本地/远程(检修/待机）</v>
      </c>
      <c r="I3259" s="10" t="str">
        <f t="shared" si="550"/>
        <v>DB1400,X300.4</v>
      </c>
      <c r="J3259" s="13" t="str">
        <f>VLOOKUP(E3259,起始地址定义!A:D,2,FALSE)</f>
        <v>DB1400</v>
      </c>
      <c r="K3259" s="12" t="str">
        <f t="shared" si="551"/>
        <v>X300.4</v>
      </c>
      <c r="L3259" s="13">
        <f>VLOOKUP(E3259,起始地址定义!A:D,3,FALSE)</f>
        <v>300</v>
      </c>
      <c r="M3259" s="14">
        <f>VLOOKUP($F3259,类型描述及偏移量!$C:$H,2,FALSE)</f>
        <v>0.4</v>
      </c>
      <c r="N3259" s="14" t="str">
        <f>VLOOKUP($F3259,类型描述及偏移量!$C:$H,3,FALSE)</f>
        <v>离散</v>
      </c>
      <c r="O3259" s="14" t="str">
        <f>VLOOKUP($F3259,类型描述及偏移量!$C:$H,4,FALSE)</f>
        <v>None</v>
      </c>
      <c r="P3259" s="14" t="str">
        <f>VLOOKUP($F3259,类型描述及偏移量!$C:$H,5,FALSE)</f>
        <v>Yes</v>
      </c>
      <c r="Q3259" s="14" t="str">
        <f>VLOOKUP($F3259,类型描述及偏移量!$C:$H,6,FALSE)</f>
        <v>本地/远程(检修/待机）</v>
      </c>
    </row>
    <row r="3260" hidden="1" spans="1:17">
      <c r="A3260" s="12" t="s">
        <v>127</v>
      </c>
      <c r="B3260" s="12" t="str">
        <f t="shared" si="552"/>
        <v>M2_M</v>
      </c>
      <c r="C3260" s="12" t="str">
        <f t="shared" si="553"/>
        <v>ON_HMI</v>
      </c>
      <c r="D3260" s="12" t="str">
        <f t="shared" si="554"/>
        <v>BP_Motor_var</v>
      </c>
      <c r="E3260" s="13" t="str">
        <f t="shared" si="547"/>
        <v>CHP4_M2_M_BP_Motor_var</v>
      </c>
      <c r="F3260" s="14" t="str">
        <f t="shared" si="548"/>
        <v>BP_Motor_var_ON_HMI</v>
      </c>
      <c r="G3260" s="10" t="str">
        <f t="shared" si="549"/>
        <v>CHP4_M2_M_ON_HMI</v>
      </c>
      <c r="H3260" s="10" t="str">
        <f>VLOOKUP(基本表格!E3260,起始地址定义!A:D,4,FALSE)&amp;" "&amp;Q3260</f>
        <v>刨片机料仓4#出料螺旋A 电机控制 开启_上位机(正转)</v>
      </c>
      <c r="I3260" s="10" t="str">
        <f t="shared" si="550"/>
        <v>DB1400,X300.6</v>
      </c>
      <c r="J3260" s="13" t="str">
        <f>VLOOKUP(E3260,起始地址定义!A:D,2,FALSE)</f>
        <v>DB1400</v>
      </c>
      <c r="K3260" s="12" t="str">
        <f t="shared" si="551"/>
        <v>X300.6</v>
      </c>
      <c r="L3260" s="13">
        <f>VLOOKUP(E3260,起始地址定义!A:D,3,FALSE)</f>
        <v>300</v>
      </c>
      <c r="M3260" s="14">
        <f>VLOOKUP($F3260,类型描述及偏移量!$C:$H,2,FALSE)</f>
        <v>0.6</v>
      </c>
      <c r="N3260" s="14" t="str">
        <f>VLOOKUP($F3260,类型描述及偏移量!$C:$H,3,FALSE)</f>
        <v>离散</v>
      </c>
      <c r="O3260" s="14" t="str">
        <f>VLOOKUP($F3260,类型描述及偏移量!$C:$H,4,FALSE)</f>
        <v>None</v>
      </c>
      <c r="P3260" s="14" t="str">
        <f>VLOOKUP($F3260,类型描述及偏移量!$C:$H,5,FALSE)</f>
        <v>No</v>
      </c>
      <c r="Q3260" s="14" t="str">
        <f>VLOOKUP($F3260,类型描述及偏移量!$C:$H,6,FALSE)</f>
        <v>开启_上位机(正转)</v>
      </c>
    </row>
    <row r="3261" hidden="1" spans="1:17">
      <c r="A3261" s="12" t="s">
        <v>127</v>
      </c>
      <c r="B3261" s="12" t="str">
        <f t="shared" si="552"/>
        <v>M2_M</v>
      </c>
      <c r="C3261" s="12" t="str">
        <f t="shared" si="553"/>
        <v>OFF_HMI</v>
      </c>
      <c r="D3261" s="12" t="str">
        <f t="shared" si="554"/>
        <v>BP_Motor_var</v>
      </c>
      <c r="E3261" s="13" t="str">
        <f t="shared" si="547"/>
        <v>CHP4_M2_M_BP_Motor_var</v>
      </c>
      <c r="F3261" s="14" t="str">
        <f t="shared" si="548"/>
        <v>BP_Motor_var_OFF_HMI</v>
      </c>
      <c r="G3261" s="10" t="str">
        <f t="shared" si="549"/>
        <v>CHP4_M2_M_OFF_HMI</v>
      </c>
      <c r="H3261" s="10" t="str">
        <f>VLOOKUP(基本表格!E3261,起始地址定义!A:D,4,FALSE)&amp;" "&amp;Q3261</f>
        <v>刨片机料仓4#出料螺旋A 电机控制 停止_上位机(反转)</v>
      </c>
      <c r="I3261" s="10" t="str">
        <f t="shared" si="550"/>
        <v>DB1400,X301.0</v>
      </c>
      <c r="J3261" s="13" t="str">
        <f>VLOOKUP(E3261,起始地址定义!A:D,2,FALSE)</f>
        <v>DB1400</v>
      </c>
      <c r="K3261" s="12" t="str">
        <f t="shared" si="551"/>
        <v>X301.0</v>
      </c>
      <c r="L3261" s="13">
        <f>VLOOKUP(E3261,起始地址定义!A:D,3,FALSE)</f>
        <v>300</v>
      </c>
      <c r="M3261" s="14">
        <f>VLOOKUP($F3261,类型描述及偏移量!$C:$H,2,FALSE)</f>
        <v>1</v>
      </c>
      <c r="N3261" s="14" t="str">
        <f>VLOOKUP($F3261,类型描述及偏移量!$C:$H,3,FALSE)</f>
        <v>离散</v>
      </c>
      <c r="O3261" s="14" t="str">
        <f>VLOOKUP($F3261,类型描述及偏移量!$C:$H,4,FALSE)</f>
        <v>None</v>
      </c>
      <c r="P3261" s="14" t="str">
        <f>VLOOKUP($F3261,类型描述及偏移量!$C:$H,5,FALSE)</f>
        <v>No</v>
      </c>
      <c r="Q3261" s="14" t="str">
        <f>VLOOKUP($F3261,类型描述及偏移量!$C:$H,6,FALSE)</f>
        <v>停止_上位机(反转)</v>
      </c>
    </row>
    <row r="3262" hidden="1" spans="1:17">
      <c r="A3262" s="12" t="s">
        <v>127</v>
      </c>
      <c r="B3262" s="12" t="str">
        <f t="shared" si="552"/>
        <v>M2_M</v>
      </c>
      <c r="C3262" s="12" t="str">
        <f t="shared" si="553"/>
        <v>Fan</v>
      </c>
      <c r="D3262" s="12" t="str">
        <f t="shared" si="554"/>
        <v>BP_Motor_var</v>
      </c>
      <c r="E3262" s="13" t="str">
        <f t="shared" si="547"/>
        <v>CHP4_M2_M_BP_Motor_var</v>
      </c>
      <c r="F3262" s="14" t="str">
        <f t="shared" si="548"/>
        <v>BP_Motor_var_Fan</v>
      </c>
      <c r="G3262" s="10" t="str">
        <f t="shared" si="549"/>
        <v>CHP4_M2_M_Fan</v>
      </c>
      <c r="H3262" s="10" t="str">
        <f>VLOOKUP(基本表格!E3262,起始地址定义!A:D,4,FALSE)&amp;" "&amp;Q3262</f>
        <v>刨片机料仓4#出料螺旋A 电机控制 通风扇</v>
      </c>
      <c r="I3262" s="10" t="str">
        <f t="shared" si="550"/>
        <v>DB1400,X301.1</v>
      </c>
      <c r="J3262" s="13" t="str">
        <f>VLOOKUP(E3262,起始地址定义!A:D,2,FALSE)</f>
        <v>DB1400</v>
      </c>
      <c r="K3262" s="12" t="str">
        <f t="shared" si="551"/>
        <v>X301.1</v>
      </c>
      <c r="L3262" s="13">
        <f>VLOOKUP(E3262,起始地址定义!A:D,3,FALSE)</f>
        <v>300</v>
      </c>
      <c r="M3262" s="14">
        <f>VLOOKUP($F3262,类型描述及偏移量!$C:$H,2,FALSE)</f>
        <v>1.1</v>
      </c>
      <c r="N3262" s="14" t="str">
        <f>VLOOKUP($F3262,类型描述及偏移量!$C:$H,3,FALSE)</f>
        <v>离散</v>
      </c>
      <c r="O3262" s="14" t="str">
        <f>VLOOKUP($F3262,类型描述及偏移量!$C:$H,4,FALSE)</f>
        <v>None</v>
      </c>
      <c r="P3262" s="14" t="str">
        <f>VLOOKUP($F3262,类型描述及偏移量!$C:$H,5,FALSE)</f>
        <v>Yes</v>
      </c>
      <c r="Q3262" s="14" t="str">
        <f>VLOOKUP($F3262,类型描述及偏移量!$C:$H,6,FALSE)</f>
        <v>通风扇</v>
      </c>
    </row>
    <row r="3263" hidden="1" spans="1:17">
      <c r="A3263" s="12" t="s">
        <v>127</v>
      </c>
      <c r="B3263" s="12" t="str">
        <f t="shared" si="552"/>
        <v>M2_M</v>
      </c>
      <c r="C3263" s="12" t="str">
        <f t="shared" si="553"/>
        <v>Motor</v>
      </c>
      <c r="D3263" s="12" t="str">
        <f t="shared" si="554"/>
        <v>BP_Motor_var</v>
      </c>
      <c r="E3263" s="13" t="str">
        <f t="shared" si="547"/>
        <v>CHP4_M2_M_BP_Motor_var</v>
      </c>
      <c r="F3263" s="14" t="str">
        <f t="shared" si="548"/>
        <v>BP_Motor_var_Motor</v>
      </c>
      <c r="G3263" s="10" t="str">
        <f t="shared" si="549"/>
        <v>CHP4_M2_M_Motor</v>
      </c>
      <c r="H3263" s="10" t="str">
        <f>VLOOKUP(基本表格!E3263,起始地址定义!A:D,4,FALSE)&amp;" "&amp;Q3263</f>
        <v>刨片机料仓4#出料螺旋A 电机控制 电机(正转）</v>
      </c>
      <c r="I3263" s="10" t="str">
        <f t="shared" si="550"/>
        <v>DB1400,X301.2</v>
      </c>
      <c r="J3263" s="13" t="str">
        <f>VLOOKUP(E3263,起始地址定义!A:D,2,FALSE)</f>
        <v>DB1400</v>
      </c>
      <c r="K3263" s="12" t="str">
        <f t="shared" si="551"/>
        <v>X301.2</v>
      </c>
      <c r="L3263" s="13">
        <f>VLOOKUP(E3263,起始地址定义!A:D,3,FALSE)</f>
        <v>300</v>
      </c>
      <c r="M3263" s="14">
        <f>VLOOKUP($F3263,类型描述及偏移量!$C:$H,2,FALSE)</f>
        <v>1.2</v>
      </c>
      <c r="N3263" s="14" t="str">
        <f>VLOOKUP($F3263,类型描述及偏移量!$C:$H,3,FALSE)</f>
        <v>离散</v>
      </c>
      <c r="O3263" s="14" t="str">
        <f>VLOOKUP($F3263,类型描述及偏移量!$C:$H,4,FALSE)</f>
        <v>None</v>
      </c>
      <c r="P3263" s="14" t="str">
        <f>VLOOKUP($F3263,类型描述及偏移量!$C:$H,5,FALSE)</f>
        <v>Yes</v>
      </c>
      <c r="Q3263" s="14" t="str">
        <f>VLOOKUP($F3263,类型描述及偏移量!$C:$H,6,FALSE)</f>
        <v>电机(正转）</v>
      </c>
    </row>
    <row r="3264" hidden="1" spans="1:17">
      <c r="A3264" s="12" t="s">
        <v>127</v>
      </c>
      <c r="B3264" s="12" t="str">
        <f t="shared" si="552"/>
        <v>M2_M</v>
      </c>
      <c r="C3264" s="12" t="str">
        <f t="shared" si="553"/>
        <v>OL</v>
      </c>
      <c r="D3264" s="12" t="str">
        <f t="shared" si="554"/>
        <v>BP_Motor_var</v>
      </c>
      <c r="E3264" s="13" t="str">
        <f t="shared" si="547"/>
        <v>CHP4_M2_M_BP_Motor_var</v>
      </c>
      <c r="F3264" s="14" t="str">
        <f t="shared" si="548"/>
        <v>BP_Motor_var_OL</v>
      </c>
      <c r="G3264" s="10" t="str">
        <f t="shared" si="549"/>
        <v>CHP4_M2_M_OL</v>
      </c>
      <c r="H3264" s="10" t="str">
        <f>VLOOKUP(基本表格!E3264,起始地址定义!A:D,4,FALSE)&amp;" "&amp;Q3264</f>
        <v>刨片机料仓4#出料螺旋A 电机控制 电机过载</v>
      </c>
      <c r="I3264" s="10" t="str">
        <f t="shared" si="550"/>
        <v>DB1400,X301.3</v>
      </c>
      <c r="J3264" s="13" t="str">
        <f>VLOOKUP(E3264,起始地址定义!A:D,2,FALSE)</f>
        <v>DB1400</v>
      </c>
      <c r="K3264" s="12" t="str">
        <f t="shared" si="551"/>
        <v>X301.3</v>
      </c>
      <c r="L3264" s="13">
        <f>VLOOKUP(E3264,起始地址定义!A:D,3,FALSE)</f>
        <v>300</v>
      </c>
      <c r="M3264" s="14">
        <f>VLOOKUP($F3264,类型描述及偏移量!$C:$H,2,FALSE)</f>
        <v>1.3</v>
      </c>
      <c r="N3264" s="14" t="str">
        <f>VLOOKUP($F3264,类型描述及偏移量!$C:$H,3,FALSE)</f>
        <v>离散</v>
      </c>
      <c r="O3264" s="14" t="str">
        <f>VLOOKUP($F3264,类型描述及偏移量!$C:$H,4,FALSE)</f>
        <v>On</v>
      </c>
      <c r="P3264" s="14" t="str">
        <f>VLOOKUP($F3264,类型描述及偏移量!$C:$H,5,FALSE)</f>
        <v>Yes</v>
      </c>
      <c r="Q3264" s="14" t="str">
        <f>VLOOKUP($F3264,类型描述及偏移量!$C:$H,6,FALSE)</f>
        <v>电机过载</v>
      </c>
    </row>
    <row r="3265" hidden="1" spans="1:17">
      <c r="A3265" s="12" t="s">
        <v>127</v>
      </c>
      <c r="B3265" s="12" t="str">
        <f t="shared" si="552"/>
        <v>M2_M</v>
      </c>
      <c r="C3265" s="12" t="str">
        <f t="shared" si="553"/>
        <v>Fan_OL</v>
      </c>
      <c r="D3265" s="12" t="str">
        <f t="shared" si="554"/>
        <v>BP_Motor_var</v>
      </c>
      <c r="E3265" s="13" t="str">
        <f t="shared" si="547"/>
        <v>CHP4_M2_M_BP_Motor_var</v>
      </c>
      <c r="F3265" s="14" t="str">
        <f t="shared" si="548"/>
        <v>BP_Motor_var_Fan_OL</v>
      </c>
      <c r="G3265" s="10" t="str">
        <f t="shared" si="549"/>
        <v>CHP4_M2_M_Fan_OL</v>
      </c>
      <c r="H3265" s="10" t="str">
        <f>VLOOKUP(基本表格!E3265,起始地址定义!A:D,4,FALSE)&amp;" "&amp;Q3265</f>
        <v>刨片机料仓4#出料螺旋A 电机控制 风扇过载</v>
      </c>
      <c r="I3265" s="10" t="str">
        <f t="shared" si="550"/>
        <v>DB1400,X301.4</v>
      </c>
      <c r="J3265" s="13" t="str">
        <f>VLOOKUP(E3265,起始地址定义!A:D,2,FALSE)</f>
        <v>DB1400</v>
      </c>
      <c r="K3265" s="12" t="str">
        <f t="shared" si="551"/>
        <v>X301.4</v>
      </c>
      <c r="L3265" s="13">
        <f>VLOOKUP(E3265,起始地址定义!A:D,3,FALSE)</f>
        <v>300</v>
      </c>
      <c r="M3265" s="14">
        <f>VLOOKUP($F3265,类型描述及偏移量!$C:$H,2,FALSE)</f>
        <v>1.4</v>
      </c>
      <c r="N3265" s="14" t="str">
        <f>VLOOKUP($F3265,类型描述及偏移量!$C:$H,3,FALSE)</f>
        <v>离散</v>
      </c>
      <c r="O3265" s="14" t="str">
        <f>VLOOKUP($F3265,类型描述及偏移量!$C:$H,4,FALSE)</f>
        <v>On</v>
      </c>
      <c r="P3265" s="14" t="str">
        <f>VLOOKUP($F3265,类型描述及偏移量!$C:$H,5,FALSE)</f>
        <v>Yes</v>
      </c>
      <c r="Q3265" s="14" t="str">
        <f>VLOOKUP($F3265,类型描述及偏移量!$C:$H,6,FALSE)</f>
        <v>风扇过载</v>
      </c>
    </row>
    <row r="3266" hidden="1" spans="1:17">
      <c r="A3266" s="12" t="s">
        <v>127</v>
      </c>
      <c r="B3266" s="12" t="str">
        <f t="shared" si="552"/>
        <v>M2_M</v>
      </c>
      <c r="C3266" s="12" t="str">
        <f t="shared" si="553"/>
        <v>RunSig</v>
      </c>
      <c r="D3266" s="12" t="str">
        <f t="shared" si="554"/>
        <v>BP_Motor_var</v>
      </c>
      <c r="E3266" s="13" t="str">
        <f t="shared" ref="E3266:E3329" si="555">A3266&amp;"_"&amp;B3266&amp;"_"&amp;D3266</f>
        <v>CHP4_M2_M_BP_Motor_var</v>
      </c>
      <c r="F3266" s="14" t="str">
        <f t="shared" ref="F3266:F3329" si="556">D3266&amp;"_"&amp;C3266</f>
        <v>BP_Motor_var_RunSig</v>
      </c>
      <c r="G3266" s="10" t="str">
        <f t="shared" ref="G3266:G3329" si="557">A3266&amp;"_"&amp;IF(B3266="DB","",B3266&amp;"_")&amp;C3266</f>
        <v>CHP4_M2_M_RunSig</v>
      </c>
      <c r="H3266" s="10" t="str">
        <f>VLOOKUP(基本表格!E3266,起始地址定义!A:D,4,FALSE)&amp;" "&amp;Q3266</f>
        <v>刨片机料仓4#出料螺旋A 电机控制 电机运行指示</v>
      </c>
      <c r="I3266" s="10" t="str">
        <f t="shared" ref="I3266:I3329" si="558">J3266&amp;","&amp;K3266</f>
        <v>DB1400,X301.5</v>
      </c>
      <c r="J3266" s="13" t="str">
        <f>VLOOKUP(E3266,起始地址定义!A:D,2,FALSE)</f>
        <v>DB1400</v>
      </c>
      <c r="K3266" s="12" t="str">
        <f t="shared" ref="K3266:K3329" si="559">IF(N3266="离散","X",IF(N3266="实型","REAL","INT"))&amp;IF(N3266="离散",TEXT(L3266+M3266,"0.0"),L3266+M3266)</f>
        <v>X301.5</v>
      </c>
      <c r="L3266" s="13">
        <f>VLOOKUP(E3266,起始地址定义!A:D,3,FALSE)</f>
        <v>300</v>
      </c>
      <c r="M3266" s="14">
        <f>VLOOKUP($F3266,类型描述及偏移量!$C:$H,2,FALSE)</f>
        <v>1.5</v>
      </c>
      <c r="N3266" s="14" t="str">
        <f>VLOOKUP($F3266,类型描述及偏移量!$C:$H,3,FALSE)</f>
        <v>离散</v>
      </c>
      <c r="O3266" s="14" t="str">
        <f>VLOOKUP($F3266,类型描述及偏移量!$C:$H,4,FALSE)</f>
        <v>None</v>
      </c>
      <c r="P3266" s="14" t="str">
        <f>VLOOKUP($F3266,类型描述及偏移量!$C:$H,5,FALSE)</f>
        <v>Yes</v>
      </c>
      <c r="Q3266" s="14" t="str">
        <f>VLOOKUP($F3266,类型描述及偏移量!$C:$H,6,FALSE)</f>
        <v>电机运行指示</v>
      </c>
    </row>
    <row r="3267" hidden="1" spans="1:17">
      <c r="A3267" s="12" t="s">
        <v>127</v>
      </c>
      <c r="B3267" s="12" t="str">
        <f t="shared" si="552"/>
        <v>M2_M</v>
      </c>
      <c r="C3267" s="12" t="str">
        <f t="shared" si="553"/>
        <v>Break_ALM</v>
      </c>
      <c r="D3267" s="12" t="str">
        <f t="shared" si="554"/>
        <v>BP_Motor_var</v>
      </c>
      <c r="E3267" s="13" t="str">
        <f t="shared" si="555"/>
        <v>CHP4_M2_M_BP_Motor_var</v>
      </c>
      <c r="F3267" s="14" t="str">
        <f t="shared" si="556"/>
        <v>BP_Motor_var_Break_ALM</v>
      </c>
      <c r="G3267" s="10" t="str">
        <f t="shared" si="557"/>
        <v>CHP4_M2_M_Break_ALM</v>
      </c>
      <c r="H3267" s="10" t="str">
        <f>VLOOKUP(基本表格!E3267,起始地址定义!A:D,4,FALSE)&amp;" "&amp;Q3267</f>
        <v>刨片机料仓4#出料螺旋A 电机控制 断链报警</v>
      </c>
      <c r="I3267" s="10" t="str">
        <f t="shared" si="558"/>
        <v>DB1400,X301.6</v>
      </c>
      <c r="J3267" s="13" t="str">
        <f>VLOOKUP(E3267,起始地址定义!A:D,2,FALSE)</f>
        <v>DB1400</v>
      </c>
      <c r="K3267" s="12" t="str">
        <f t="shared" si="559"/>
        <v>X301.6</v>
      </c>
      <c r="L3267" s="13">
        <f>VLOOKUP(E3267,起始地址定义!A:D,3,FALSE)</f>
        <v>300</v>
      </c>
      <c r="M3267" s="14">
        <f>VLOOKUP($F3267,类型描述及偏移量!$C:$H,2,FALSE)</f>
        <v>1.6</v>
      </c>
      <c r="N3267" s="14" t="str">
        <f>VLOOKUP($F3267,类型描述及偏移量!$C:$H,3,FALSE)</f>
        <v>离散</v>
      </c>
      <c r="O3267" s="14" t="str">
        <f>VLOOKUP($F3267,类型描述及偏移量!$C:$H,4,FALSE)</f>
        <v>On</v>
      </c>
      <c r="P3267" s="14" t="str">
        <f>VLOOKUP($F3267,类型描述及偏移量!$C:$H,5,FALSE)</f>
        <v>Yes</v>
      </c>
      <c r="Q3267" s="14" t="str">
        <f>VLOOKUP($F3267,类型描述及偏移量!$C:$H,6,FALSE)</f>
        <v>断链报警</v>
      </c>
    </row>
    <row r="3268" hidden="1" spans="1:17">
      <c r="A3268" s="12" t="s">
        <v>127</v>
      </c>
      <c r="B3268" s="12" t="str">
        <f t="shared" si="552"/>
        <v>M2_M</v>
      </c>
      <c r="C3268" s="12" t="str">
        <f t="shared" si="553"/>
        <v>Break_CHK</v>
      </c>
      <c r="D3268" s="12" t="str">
        <f t="shared" si="554"/>
        <v>BP_Motor_var</v>
      </c>
      <c r="E3268" s="13" t="str">
        <f t="shared" si="555"/>
        <v>CHP4_M2_M_BP_Motor_var</v>
      </c>
      <c r="F3268" s="14" t="str">
        <f t="shared" si="556"/>
        <v>BP_Motor_var_Break_CHK</v>
      </c>
      <c r="G3268" s="10" t="str">
        <f t="shared" si="557"/>
        <v>CHP4_M2_M_Break_CHK</v>
      </c>
      <c r="H3268" s="10" t="str">
        <f>VLOOKUP(基本表格!E3268,起始地址定义!A:D,4,FALSE)&amp;" "&amp;Q3268</f>
        <v>刨片机料仓4#出料螺旋A 电机控制 断链检测</v>
      </c>
      <c r="I3268" s="10" t="str">
        <f t="shared" si="558"/>
        <v>DB1400,X301.7</v>
      </c>
      <c r="J3268" s="13" t="str">
        <f>VLOOKUP(E3268,起始地址定义!A:D,2,FALSE)</f>
        <v>DB1400</v>
      </c>
      <c r="K3268" s="12" t="str">
        <f t="shared" si="559"/>
        <v>X301.7</v>
      </c>
      <c r="L3268" s="13">
        <f>VLOOKUP(E3268,起始地址定义!A:D,3,FALSE)</f>
        <v>300</v>
      </c>
      <c r="M3268" s="14">
        <f>VLOOKUP($F3268,类型描述及偏移量!$C:$H,2,FALSE)</f>
        <v>1.7</v>
      </c>
      <c r="N3268" s="14" t="str">
        <f>VLOOKUP($F3268,类型描述及偏移量!$C:$H,3,FALSE)</f>
        <v>离散</v>
      </c>
      <c r="O3268" s="14" t="str">
        <f>VLOOKUP($F3268,类型描述及偏移量!$C:$H,4,FALSE)</f>
        <v>None</v>
      </c>
      <c r="P3268" s="14" t="str">
        <f>VLOOKUP($F3268,类型描述及偏移量!$C:$H,5,FALSE)</f>
        <v>Yes</v>
      </c>
      <c r="Q3268" s="14" t="str">
        <f>VLOOKUP($F3268,类型描述及偏移量!$C:$H,6,FALSE)</f>
        <v>断链检测</v>
      </c>
    </row>
    <row r="3269" hidden="1" spans="1:17">
      <c r="A3269" s="12" t="s">
        <v>127</v>
      </c>
      <c r="B3269" s="12" t="str">
        <f t="shared" si="552"/>
        <v>M2_M</v>
      </c>
      <c r="C3269" s="12" t="str">
        <f t="shared" si="553"/>
        <v>INV_Res_HMI</v>
      </c>
      <c r="D3269" s="12" t="str">
        <f t="shared" si="554"/>
        <v>BP_Motor_var</v>
      </c>
      <c r="E3269" s="13" t="str">
        <f t="shared" si="555"/>
        <v>CHP4_M2_M_BP_Motor_var</v>
      </c>
      <c r="F3269" s="14" t="str">
        <f t="shared" si="556"/>
        <v>BP_Motor_var_INV_Res_HMI</v>
      </c>
      <c r="G3269" s="10" t="str">
        <f t="shared" si="557"/>
        <v>CHP4_M2_M_INV_Res_HMI</v>
      </c>
      <c r="H3269" s="10" t="str">
        <f>VLOOKUP(基本表格!E3269,起始地址定义!A:D,4,FALSE)&amp;" "&amp;Q3269</f>
        <v>刨片机料仓4#出料螺旋A 电机控制 复位</v>
      </c>
      <c r="I3269" s="10" t="str">
        <f t="shared" si="558"/>
        <v>DB1400,X302.0</v>
      </c>
      <c r="J3269" s="13" t="str">
        <f>VLOOKUP(E3269,起始地址定义!A:D,2,FALSE)</f>
        <v>DB1400</v>
      </c>
      <c r="K3269" s="12" t="str">
        <f t="shared" si="559"/>
        <v>X302.0</v>
      </c>
      <c r="L3269" s="13">
        <f>VLOOKUP(E3269,起始地址定义!A:D,3,FALSE)</f>
        <v>300</v>
      </c>
      <c r="M3269" s="14">
        <f>VLOOKUP($F3269,类型描述及偏移量!$C:$H,2,FALSE)</f>
        <v>2</v>
      </c>
      <c r="N3269" s="14" t="str">
        <f>VLOOKUP($F3269,类型描述及偏移量!$C:$H,3,FALSE)</f>
        <v>离散</v>
      </c>
      <c r="O3269" s="14" t="str">
        <f>VLOOKUP($F3269,类型描述及偏移量!$C:$H,4,FALSE)</f>
        <v>None</v>
      </c>
      <c r="P3269" s="14" t="str">
        <f>VLOOKUP($F3269,类型描述及偏移量!$C:$H,5,FALSE)</f>
        <v>No</v>
      </c>
      <c r="Q3269" s="14" t="str">
        <f>VLOOKUP($F3269,类型描述及偏移量!$C:$H,6,FALSE)</f>
        <v>复位</v>
      </c>
    </row>
    <row r="3270" hidden="1" spans="1:17">
      <c r="A3270" s="12" t="s">
        <v>127</v>
      </c>
      <c r="B3270" s="12" t="str">
        <f t="shared" si="552"/>
        <v>M2_M</v>
      </c>
      <c r="C3270" s="12" t="str">
        <f t="shared" si="553"/>
        <v>Break_EN</v>
      </c>
      <c r="D3270" s="12" t="str">
        <f t="shared" si="554"/>
        <v>BP_Motor_var</v>
      </c>
      <c r="E3270" s="13" t="str">
        <f t="shared" si="555"/>
        <v>CHP4_M2_M_BP_Motor_var</v>
      </c>
      <c r="F3270" s="14" t="str">
        <f t="shared" si="556"/>
        <v>BP_Motor_var_Break_EN</v>
      </c>
      <c r="G3270" s="10" t="str">
        <f t="shared" si="557"/>
        <v>CHP4_M2_M_Break_EN</v>
      </c>
      <c r="H3270" s="10" t="str">
        <f>VLOOKUP(基本表格!E3270,起始地址定义!A:D,4,FALSE)&amp;" "&amp;Q3270</f>
        <v>刨片机料仓4#出料螺旋A 电机控制 断链保护使能</v>
      </c>
      <c r="I3270" s="10" t="str">
        <f t="shared" si="558"/>
        <v>DB1400,X302.1</v>
      </c>
      <c r="J3270" s="13" t="str">
        <f>VLOOKUP(E3270,起始地址定义!A:D,2,FALSE)</f>
        <v>DB1400</v>
      </c>
      <c r="K3270" s="12" t="str">
        <f t="shared" si="559"/>
        <v>X302.1</v>
      </c>
      <c r="L3270" s="13">
        <f>VLOOKUP(E3270,起始地址定义!A:D,3,FALSE)</f>
        <v>300</v>
      </c>
      <c r="M3270" s="14">
        <f>VLOOKUP($F3270,类型描述及偏移量!$C:$H,2,FALSE)</f>
        <v>2.1</v>
      </c>
      <c r="N3270" s="14" t="str">
        <f>VLOOKUP($F3270,类型描述及偏移量!$C:$H,3,FALSE)</f>
        <v>离散</v>
      </c>
      <c r="O3270" s="14" t="str">
        <f>VLOOKUP($F3270,类型描述及偏移量!$C:$H,4,FALSE)</f>
        <v>None</v>
      </c>
      <c r="P3270" s="14" t="str">
        <f>VLOOKUP($F3270,类型描述及偏移量!$C:$H,5,FALSE)</f>
        <v>No</v>
      </c>
      <c r="Q3270" s="14" t="str">
        <f>VLOOKUP($F3270,类型描述及偏移量!$C:$H,6,FALSE)</f>
        <v>断链保护使能</v>
      </c>
    </row>
    <row r="3271" hidden="1" spans="1:17">
      <c r="A3271" s="12" t="s">
        <v>127</v>
      </c>
      <c r="B3271" s="12" t="str">
        <f t="shared" si="552"/>
        <v>M2_M</v>
      </c>
      <c r="C3271" s="12" t="str">
        <f t="shared" si="553"/>
        <v>Break_Stop</v>
      </c>
      <c r="D3271" s="12" t="str">
        <f t="shared" si="554"/>
        <v>BP_Motor_var</v>
      </c>
      <c r="E3271" s="13" t="str">
        <f t="shared" si="555"/>
        <v>CHP4_M2_M_BP_Motor_var</v>
      </c>
      <c r="F3271" s="14" t="str">
        <f t="shared" si="556"/>
        <v>BP_Motor_var_Break_Stop</v>
      </c>
      <c r="G3271" s="10" t="str">
        <f t="shared" si="557"/>
        <v>CHP4_M2_M_Break_Stop</v>
      </c>
      <c r="H3271" s="10" t="str">
        <f>VLOOKUP(基本表格!E3271,起始地址定义!A:D,4,FALSE)&amp;" "&amp;Q3271</f>
        <v>刨片机料仓4#出料螺旋A 电机控制 断链导致停机</v>
      </c>
      <c r="I3271" s="10" t="str">
        <f t="shared" si="558"/>
        <v>DB1400,X302.2</v>
      </c>
      <c r="J3271" s="13" t="str">
        <f>VLOOKUP(E3271,起始地址定义!A:D,2,FALSE)</f>
        <v>DB1400</v>
      </c>
      <c r="K3271" s="12" t="str">
        <f t="shared" si="559"/>
        <v>X302.2</v>
      </c>
      <c r="L3271" s="13">
        <f>VLOOKUP(E3271,起始地址定义!A:D,3,FALSE)</f>
        <v>300</v>
      </c>
      <c r="M3271" s="14">
        <f>VLOOKUP($F3271,类型描述及偏移量!$C:$H,2,FALSE)</f>
        <v>2.2</v>
      </c>
      <c r="N3271" s="14" t="str">
        <f>VLOOKUP($F3271,类型描述及偏移量!$C:$H,3,FALSE)</f>
        <v>离散</v>
      </c>
      <c r="O3271" s="14" t="str">
        <f>VLOOKUP($F3271,类型描述及偏移量!$C:$H,4,FALSE)</f>
        <v>On</v>
      </c>
      <c r="P3271" s="14" t="str">
        <f>VLOOKUP($F3271,类型描述及偏移量!$C:$H,5,FALSE)</f>
        <v>Yes</v>
      </c>
      <c r="Q3271" s="14" t="str">
        <f>VLOOKUP($F3271,类型描述及偏移量!$C:$H,6,FALSE)</f>
        <v>断链导致停机</v>
      </c>
    </row>
    <row r="3272" hidden="1" spans="1:17">
      <c r="A3272" s="12" t="s">
        <v>127</v>
      </c>
      <c r="B3272" s="12" t="str">
        <f t="shared" si="552"/>
        <v>M2_M</v>
      </c>
      <c r="C3272" s="12" t="str">
        <f t="shared" si="553"/>
        <v>Motor_Back</v>
      </c>
      <c r="D3272" s="12" t="str">
        <f t="shared" si="554"/>
        <v>BP_Motor_var</v>
      </c>
      <c r="E3272" s="13" t="str">
        <f t="shared" si="555"/>
        <v>CHP4_M2_M_BP_Motor_var</v>
      </c>
      <c r="F3272" s="14" t="str">
        <f t="shared" si="556"/>
        <v>BP_Motor_var_Motor_Back</v>
      </c>
      <c r="G3272" s="10" t="str">
        <f t="shared" si="557"/>
        <v>CHP4_M2_M_Motor_Back</v>
      </c>
      <c r="H3272" s="10" t="str">
        <f>VLOOKUP(基本表格!E3272,起始地址定义!A:D,4,FALSE)&amp;" "&amp;Q3272</f>
        <v>刨片机料仓4#出料螺旋A 电机控制 电机(反转）</v>
      </c>
      <c r="I3272" s="10" t="str">
        <f t="shared" si="558"/>
        <v>DB1400,X302.3</v>
      </c>
      <c r="J3272" s="13" t="str">
        <f>VLOOKUP(E3272,起始地址定义!A:D,2,FALSE)</f>
        <v>DB1400</v>
      </c>
      <c r="K3272" s="12" t="str">
        <f t="shared" si="559"/>
        <v>X302.3</v>
      </c>
      <c r="L3272" s="13">
        <f>VLOOKUP(E3272,起始地址定义!A:D,3,FALSE)</f>
        <v>300</v>
      </c>
      <c r="M3272" s="14">
        <f>VLOOKUP($F3272,类型描述及偏移量!$C:$H,2,FALSE)</f>
        <v>2.3</v>
      </c>
      <c r="N3272" s="14" t="str">
        <f>VLOOKUP($F3272,类型描述及偏移量!$C:$H,3,FALSE)</f>
        <v>离散</v>
      </c>
      <c r="O3272" s="14" t="str">
        <f>VLOOKUP($F3272,类型描述及偏移量!$C:$H,4,FALSE)</f>
        <v>None</v>
      </c>
      <c r="P3272" s="14" t="str">
        <f>VLOOKUP($F3272,类型描述及偏移量!$C:$H,5,FALSE)</f>
        <v>Yes</v>
      </c>
      <c r="Q3272" s="14" t="str">
        <f>VLOOKUP($F3272,类型描述及偏移量!$C:$H,6,FALSE)</f>
        <v>电机(反转）</v>
      </c>
    </row>
    <row r="3273" hidden="1" spans="1:17">
      <c r="A3273" s="12" t="s">
        <v>127</v>
      </c>
      <c r="B3273" s="12" t="str">
        <f t="shared" si="552"/>
        <v>M2_M</v>
      </c>
      <c r="C3273" s="12" t="str">
        <f t="shared" si="553"/>
        <v>Loc</v>
      </c>
      <c r="D3273" s="12" t="str">
        <f t="shared" si="554"/>
        <v>BP_Motor_var</v>
      </c>
      <c r="E3273" s="13" t="str">
        <f t="shared" si="555"/>
        <v>CHP4_M2_M_BP_Motor_var</v>
      </c>
      <c r="F3273" s="14" t="str">
        <f t="shared" si="556"/>
        <v>BP_Motor_var_Loc</v>
      </c>
      <c r="G3273" s="10" t="str">
        <f t="shared" si="557"/>
        <v>CHP4_M2_M_Loc</v>
      </c>
      <c r="H3273" s="10" t="str">
        <f>VLOOKUP(基本表格!E3273,起始地址定义!A:D,4,FALSE)&amp;" "&amp;Q3273</f>
        <v>刨片机料仓4#出料螺旋A 电机控制 本地</v>
      </c>
      <c r="I3273" s="10" t="str">
        <f t="shared" si="558"/>
        <v>DB1400,X302.4</v>
      </c>
      <c r="J3273" s="13" t="str">
        <f>VLOOKUP(E3273,起始地址定义!A:D,2,FALSE)</f>
        <v>DB1400</v>
      </c>
      <c r="K3273" s="12" t="str">
        <f t="shared" si="559"/>
        <v>X302.4</v>
      </c>
      <c r="L3273" s="13">
        <f>VLOOKUP(E3273,起始地址定义!A:D,3,FALSE)</f>
        <v>300</v>
      </c>
      <c r="M3273" s="14">
        <f>VLOOKUP($F3273,类型描述及偏移量!$C:$H,2,FALSE)</f>
        <v>2.4</v>
      </c>
      <c r="N3273" s="14" t="str">
        <f>VLOOKUP($F3273,类型描述及偏移量!$C:$H,3,FALSE)</f>
        <v>离散</v>
      </c>
      <c r="O3273" s="14" t="str">
        <f>VLOOKUP($F3273,类型描述及偏移量!$C:$H,4,FALSE)</f>
        <v>None</v>
      </c>
      <c r="P3273" s="14" t="str">
        <f>VLOOKUP($F3273,类型描述及偏移量!$C:$H,5,FALSE)</f>
        <v>Yes</v>
      </c>
      <c r="Q3273" s="14" t="str">
        <f>VLOOKUP($F3273,类型描述及偏移量!$C:$H,6,FALSE)</f>
        <v>本地</v>
      </c>
    </row>
    <row r="3274" hidden="1" spans="1:17">
      <c r="A3274" s="12" t="s">
        <v>127</v>
      </c>
      <c r="B3274" s="12" t="str">
        <f t="shared" si="552"/>
        <v>M2_M</v>
      </c>
      <c r="C3274" s="12" t="str">
        <f t="shared" si="553"/>
        <v>Rem</v>
      </c>
      <c r="D3274" s="12" t="str">
        <f t="shared" si="554"/>
        <v>BP_Motor_var</v>
      </c>
      <c r="E3274" s="13" t="str">
        <f t="shared" si="555"/>
        <v>CHP4_M2_M_BP_Motor_var</v>
      </c>
      <c r="F3274" s="14" t="str">
        <f t="shared" si="556"/>
        <v>BP_Motor_var_Rem</v>
      </c>
      <c r="G3274" s="10" t="str">
        <f t="shared" si="557"/>
        <v>CHP4_M2_M_Rem</v>
      </c>
      <c r="H3274" s="10" t="str">
        <f>VLOOKUP(基本表格!E3274,起始地址定义!A:D,4,FALSE)&amp;" "&amp;Q3274</f>
        <v>刨片机料仓4#出料螺旋A 电机控制 远程</v>
      </c>
      <c r="I3274" s="10" t="str">
        <f t="shared" si="558"/>
        <v>DB1400,X302.5</v>
      </c>
      <c r="J3274" s="13" t="str">
        <f>VLOOKUP(E3274,起始地址定义!A:D,2,FALSE)</f>
        <v>DB1400</v>
      </c>
      <c r="K3274" s="12" t="str">
        <f t="shared" si="559"/>
        <v>X302.5</v>
      </c>
      <c r="L3274" s="13">
        <f>VLOOKUP(E3274,起始地址定义!A:D,3,FALSE)</f>
        <v>300</v>
      </c>
      <c r="M3274" s="14">
        <f>VLOOKUP($F3274,类型描述及偏移量!$C:$H,2,FALSE)</f>
        <v>2.5</v>
      </c>
      <c r="N3274" s="14" t="str">
        <f>VLOOKUP($F3274,类型描述及偏移量!$C:$H,3,FALSE)</f>
        <v>离散</v>
      </c>
      <c r="O3274" s="14" t="str">
        <f>VLOOKUP($F3274,类型描述及偏移量!$C:$H,4,FALSE)</f>
        <v>None</v>
      </c>
      <c r="P3274" s="14" t="str">
        <f>VLOOKUP($F3274,类型描述及偏移量!$C:$H,5,FALSE)</f>
        <v>Yes</v>
      </c>
      <c r="Q3274" s="14" t="str">
        <f>VLOOKUP($F3274,类型描述及偏移量!$C:$H,6,FALSE)</f>
        <v>远程</v>
      </c>
    </row>
    <row r="3275" hidden="1" spans="1:17">
      <c r="A3275" s="12" t="s">
        <v>127</v>
      </c>
      <c r="B3275" s="12" t="str">
        <f t="shared" si="552"/>
        <v>M2_M</v>
      </c>
      <c r="C3275" s="12" t="str">
        <f t="shared" si="553"/>
        <v>Blocking_ALM</v>
      </c>
      <c r="D3275" s="12" t="str">
        <f t="shared" si="554"/>
        <v>BP_Motor_var</v>
      </c>
      <c r="E3275" s="13" t="str">
        <f t="shared" si="555"/>
        <v>CHP4_M2_M_BP_Motor_var</v>
      </c>
      <c r="F3275" s="14" t="str">
        <f t="shared" si="556"/>
        <v>BP_Motor_var_Blocking_ALM</v>
      </c>
      <c r="G3275" s="10" t="str">
        <f t="shared" si="557"/>
        <v>CHP4_M2_M_Blocking_ALM</v>
      </c>
      <c r="H3275" s="10" t="str">
        <f>VLOOKUP(基本表格!E3275,起始地址定义!A:D,4,FALSE)&amp;" "&amp;Q3275</f>
        <v>刨片机料仓4#出料螺旋A 电机控制 堵料报警</v>
      </c>
      <c r="I3275" s="10" t="str">
        <f t="shared" si="558"/>
        <v>DB1400,X302.6</v>
      </c>
      <c r="J3275" s="13" t="str">
        <f>VLOOKUP(E3275,起始地址定义!A:D,2,FALSE)</f>
        <v>DB1400</v>
      </c>
      <c r="K3275" s="12" t="str">
        <f t="shared" si="559"/>
        <v>X302.6</v>
      </c>
      <c r="L3275" s="13">
        <f>VLOOKUP(E3275,起始地址定义!A:D,3,FALSE)</f>
        <v>300</v>
      </c>
      <c r="M3275" s="14">
        <f>VLOOKUP($F3275,类型描述及偏移量!$C:$H,2,FALSE)</f>
        <v>2.6</v>
      </c>
      <c r="N3275" s="14" t="str">
        <f>VLOOKUP($F3275,类型描述及偏移量!$C:$H,3,FALSE)</f>
        <v>离散</v>
      </c>
      <c r="O3275" s="14" t="str">
        <f>VLOOKUP($F3275,类型描述及偏移量!$C:$H,4,FALSE)</f>
        <v>On</v>
      </c>
      <c r="P3275" s="14" t="str">
        <f>VLOOKUP($F3275,类型描述及偏移量!$C:$H,5,FALSE)</f>
        <v>Yes</v>
      </c>
      <c r="Q3275" s="14" t="str">
        <f>VLOOKUP($F3275,类型描述及偏移量!$C:$H,6,FALSE)</f>
        <v>堵料报警</v>
      </c>
    </row>
    <row r="3276" hidden="1" spans="1:17">
      <c r="A3276" s="12" t="s">
        <v>127</v>
      </c>
      <c r="B3276" s="12" t="str">
        <f t="shared" si="552"/>
        <v>M2_M</v>
      </c>
      <c r="C3276" s="12" t="str">
        <f t="shared" si="553"/>
        <v>Blocking_CHK</v>
      </c>
      <c r="D3276" s="12" t="str">
        <f t="shared" si="554"/>
        <v>BP_Motor_var</v>
      </c>
      <c r="E3276" s="13" t="str">
        <f t="shared" si="555"/>
        <v>CHP4_M2_M_BP_Motor_var</v>
      </c>
      <c r="F3276" s="14" t="str">
        <f t="shared" si="556"/>
        <v>BP_Motor_var_Blocking_CHK</v>
      </c>
      <c r="G3276" s="10" t="str">
        <f t="shared" si="557"/>
        <v>CHP4_M2_M_Blocking_CHK</v>
      </c>
      <c r="H3276" s="10" t="str">
        <f>VLOOKUP(基本表格!E3276,起始地址定义!A:D,4,FALSE)&amp;" "&amp;Q3276</f>
        <v>刨片机料仓4#出料螺旋A 电机控制 堵料检测</v>
      </c>
      <c r="I3276" s="10" t="str">
        <f t="shared" si="558"/>
        <v>DB1400,X302.7</v>
      </c>
      <c r="J3276" s="13" t="str">
        <f>VLOOKUP(E3276,起始地址定义!A:D,2,FALSE)</f>
        <v>DB1400</v>
      </c>
      <c r="K3276" s="12" t="str">
        <f t="shared" si="559"/>
        <v>X302.7</v>
      </c>
      <c r="L3276" s="13">
        <f>VLOOKUP(E3276,起始地址定义!A:D,3,FALSE)</f>
        <v>300</v>
      </c>
      <c r="M3276" s="14">
        <f>VLOOKUP($F3276,类型描述及偏移量!$C:$H,2,FALSE)</f>
        <v>2.7</v>
      </c>
      <c r="N3276" s="14" t="str">
        <f>VLOOKUP($F3276,类型描述及偏移量!$C:$H,3,FALSE)</f>
        <v>离散</v>
      </c>
      <c r="O3276" s="14" t="str">
        <f>VLOOKUP($F3276,类型描述及偏移量!$C:$H,4,FALSE)</f>
        <v>None</v>
      </c>
      <c r="P3276" s="14" t="str">
        <f>VLOOKUP($F3276,类型描述及偏移量!$C:$H,5,FALSE)</f>
        <v>Yes</v>
      </c>
      <c r="Q3276" s="14" t="str">
        <f>VLOOKUP($F3276,类型描述及偏移量!$C:$H,6,FALSE)</f>
        <v>堵料检测</v>
      </c>
    </row>
    <row r="3277" hidden="1" spans="1:17">
      <c r="A3277" s="12" t="s">
        <v>127</v>
      </c>
      <c r="B3277" s="12" t="str">
        <f t="shared" si="552"/>
        <v>M2_M</v>
      </c>
      <c r="C3277" s="12" t="str">
        <f t="shared" si="553"/>
        <v>Blocking_EN</v>
      </c>
      <c r="D3277" s="12" t="str">
        <f t="shared" si="554"/>
        <v>BP_Motor_var</v>
      </c>
      <c r="E3277" s="13" t="str">
        <f t="shared" si="555"/>
        <v>CHP4_M2_M_BP_Motor_var</v>
      </c>
      <c r="F3277" s="14" t="str">
        <f t="shared" si="556"/>
        <v>BP_Motor_var_Blocking_EN</v>
      </c>
      <c r="G3277" s="10" t="str">
        <f t="shared" si="557"/>
        <v>CHP4_M2_M_Blocking_EN</v>
      </c>
      <c r="H3277" s="10" t="str">
        <f>VLOOKUP(基本表格!E3277,起始地址定义!A:D,4,FALSE)&amp;" "&amp;Q3277</f>
        <v>刨片机料仓4#出料螺旋A 电机控制 堵料保护使能</v>
      </c>
      <c r="I3277" s="10" t="str">
        <f t="shared" si="558"/>
        <v>DB1400,X303.0</v>
      </c>
      <c r="J3277" s="13" t="str">
        <f>VLOOKUP(E3277,起始地址定义!A:D,2,FALSE)</f>
        <v>DB1400</v>
      </c>
      <c r="K3277" s="12" t="str">
        <f t="shared" si="559"/>
        <v>X303.0</v>
      </c>
      <c r="L3277" s="13">
        <f>VLOOKUP(E3277,起始地址定义!A:D,3,FALSE)</f>
        <v>300</v>
      </c>
      <c r="M3277" s="14">
        <f>VLOOKUP($F3277,类型描述及偏移量!$C:$H,2,FALSE)</f>
        <v>3</v>
      </c>
      <c r="N3277" s="14" t="str">
        <f>VLOOKUP($F3277,类型描述及偏移量!$C:$H,3,FALSE)</f>
        <v>离散</v>
      </c>
      <c r="O3277" s="14" t="str">
        <f>VLOOKUP($F3277,类型描述及偏移量!$C:$H,4,FALSE)</f>
        <v>None</v>
      </c>
      <c r="P3277" s="14" t="str">
        <f>VLOOKUP($F3277,类型描述及偏移量!$C:$H,5,FALSE)</f>
        <v>No</v>
      </c>
      <c r="Q3277" s="14" t="str">
        <f>VLOOKUP($F3277,类型描述及偏移量!$C:$H,6,FALSE)</f>
        <v>堵料保护使能</v>
      </c>
    </row>
    <row r="3278" hidden="1" spans="1:17">
      <c r="A3278" s="12" t="s">
        <v>127</v>
      </c>
      <c r="B3278" s="12" t="str">
        <f t="shared" si="552"/>
        <v>M2_M</v>
      </c>
      <c r="C3278" s="12" t="str">
        <f t="shared" si="553"/>
        <v>Blocking_Stop</v>
      </c>
      <c r="D3278" s="12" t="str">
        <f t="shared" si="554"/>
        <v>BP_Motor_var</v>
      </c>
      <c r="E3278" s="13" t="str">
        <f t="shared" si="555"/>
        <v>CHP4_M2_M_BP_Motor_var</v>
      </c>
      <c r="F3278" s="14" t="str">
        <f t="shared" si="556"/>
        <v>BP_Motor_var_Blocking_Stop</v>
      </c>
      <c r="G3278" s="10" t="str">
        <f t="shared" si="557"/>
        <v>CHP4_M2_M_Blocking_Stop</v>
      </c>
      <c r="H3278" s="10" t="str">
        <f>VLOOKUP(基本表格!E3278,起始地址定义!A:D,4,FALSE)&amp;" "&amp;Q3278</f>
        <v>刨片机料仓4#出料螺旋A 电机控制 堵料导致停机</v>
      </c>
      <c r="I3278" s="10" t="str">
        <f t="shared" si="558"/>
        <v>DB1400,X303.1</v>
      </c>
      <c r="J3278" s="13" t="str">
        <f>VLOOKUP(E3278,起始地址定义!A:D,2,FALSE)</f>
        <v>DB1400</v>
      </c>
      <c r="K3278" s="12" t="str">
        <f t="shared" si="559"/>
        <v>X303.1</v>
      </c>
      <c r="L3278" s="13">
        <f>VLOOKUP(E3278,起始地址定义!A:D,3,FALSE)</f>
        <v>300</v>
      </c>
      <c r="M3278" s="14">
        <f>VLOOKUP($F3278,类型描述及偏移量!$C:$H,2,FALSE)</f>
        <v>3.1</v>
      </c>
      <c r="N3278" s="14" t="str">
        <f>VLOOKUP($F3278,类型描述及偏移量!$C:$H,3,FALSE)</f>
        <v>离散</v>
      </c>
      <c r="O3278" s="14" t="str">
        <f>VLOOKUP($F3278,类型描述及偏移量!$C:$H,4,FALSE)</f>
        <v>On</v>
      </c>
      <c r="P3278" s="14" t="str">
        <f>VLOOKUP($F3278,类型描述及偏移量!$C:$H,5,FALSE)</f>
        <v>Yes</v>
      </c>
      <c r="Q3278" s="14" t="str">
        <f>VLOOKUP($F3278,类型描述及偏移量!$C:$H,6,FALSE)</f>
        <v>堵料导致停机</v>
      </c>
    </row>
    <row r="3279" hidden="1" spans="1:17">
      <c r="A3279" s="12" t="s">
        <v>127</v>
      </c>
      <c r="B3279" s="12" t="str">
        <f t="shared" si="552"/>
        <v>M2_M</v>
      </c>
      <c r="C3279" s="12" t="str">
        <f t="shared" si="553"/>
        <v>BreakTime</v>
      </c>
      <c r="D3279" s="12" t="str">
        <f t="shared" si="554"/>
        <v>BP_Motor_var</v>
      </c>
      <c r="E3279" s="13" t="str">
        <f t="shared" si="555"/>
        <v>CHP4_M2_M_BP_Motor_var</v>
      </c>
      <c r="F3279" s="14" t="str">
        <f t="shared" si="556"/>
        <v>BP_Motor_var_BreakTime</v>
      </c>
      <c r="G3279" s="10" t="str">
        <f t="shared" si="557"/>
        <v>CHP4_M2_M_BreakTime</v>
      </c>
      <c r="H3279" s="10" t="str">
        <f>VLOOKUP(基本表格!E3279,起始地址定义!A:D,4,FALSE)&amp;" "&amp;Q3279</f>
        <v>刨片机料仓4#出料螺旋A 电机控制 断链超时时间 秒</v>
      </c>
      <c r="I3279" s="10" t="str">
        <f t="shared" si="558"/>
        <v>DB1400,INT304</v>
      </c>
      <c r="J3279" s="13" t="str">
        <f>VLOOKUP(E3279,起始地址定义!A:D,2,FALSE)</f>
        <v>DB1400</v>
      </c>
      <c r="K3279" s="12" t="str">
        <f t="shared" si="559"/>
        <v>INT304</v>
      </c>
      <c r="L3279" s="13">
        <f>VLOOKUP(E3279,起始地址定义!A:D,3,FALSE)</f>
        <v>300</v>
      </c>
      <c r="M3279" s="14">
        <f>VLOOKUP($F3279,类型描述及偏移量!$C:$H,2,FALSE)</f>
        <v>4</v>
      </c>
      <c r="N3279" s="14" t="str">
        <f>VLOOKUP($F3279,类型描述及偏移量!$C:$H,3,FALSE)</f>
        <v>整型</v>
      </c>
      <c r="O3279" s="14" t="str">
        <f>VLOOKUP($F3279,类型描述及偏移量!$C:$H,4,FALSE)</f>
        <v>None</v>
      </c>
      <c r="P3279" s="14" t="str">
        <f>VLOOKUP($F3279,类型描述及偏移量!$C:$H,5,FALSE)</f>
        <v>No</v>
      </c>
      <c r="Q3279" s="14" t="str">
        <f>VLOOKUP($F3279,类型描述及偏移量!$C:$H,6,FALSE)</f>
        <v>断链超时时间 秒</v>
      </c>
    </row>
    <row r="3280" hidden="1" spans="1:17">
      <c r="A3280" s="12" t="s">
        <v>127</v>
      </c>
      <c r="B3280" s="12" t="str">
        <f t="shared" si="552"/>
        <v>M2_M</v>
      </c>
      <c r="C3280" s="12" t="str">
        <f t="shared" si="553"/>
        <v>BlockingTime</v>
      </c>
      <c r="D3280" s="12" t="str">
        <f t="shared" si="554"/>
        <v>BP_Motor_var</v>
      </c>
      <c r="E3280" s="13" t="str">
        <f t="shared" si="555"/>
        <v>CHP4_M2_M_BP_Motor_var</v>
      </c>
      <c r="F3280" s="14" t="str">
        <f t="shared" si="556"/>
        <v>BP_Motor_var_BlockingTime</v>
      </c>
      <c r="G3280" s="10" t="str">
        <f t="shared" si="557"/>
        <v>CHP4_M2_M_BlockingTime</v>
      </c>
      <c r="H3280" s="10" t="str">
        <f>VLOOKUP(基本表格!E3280,起始地址定义!A:D,4,FALSE)&amp;" "&amp;Q3280</f>
        <v>刨片机料仓4#出料螺旋A 电机控制 堵料检测时间 秒</v>
      </c>
      <c r="I3280" s="10" t="str">
        <f t="shared" si="558"/>
        <v>DB1400,INT306</v>
      </c>
      <c r="J3280" s="13" t="str">
        <f>VLOOKUP(E3280,起始地址定义!A:D,2,FALSE)</f>
        <v>DB1400</v>
      </c>
      <c r="K3280" s="12" t="str">
        <f t="shared" si="559"/>
        <v>INT306</v>
      </c>
      <c r="L3280" s="13">
        <f>VLOOKUP(E3280,起始地址定义!A:D,3,FALSE)</f>
        <v>300</v>
      </c>
      <c r="M3280" s="14">
        <f>VLOOKUP($F3280,类型描述及偏移量!$C:$H,2,FALSE)</f>
        <v>6</v>
      </c>
      <c r="N3280" s="14" t="str">
        <f>VLOOKUP($F3280,类型描述及偏移量!$C:$H,3,FALSE)</f>
        <v>整型</v>
      </c>
      <c r="O3280" s="14" t="str">
        <f>VLOOKUP($F3280,类型描述及偏移量!$C:$H,4,FALSE)</f>
        <v>None</v>
      </c>
      <c r="P3280" s="14" t="str">
        <f>VLOOKUP($F3280,类型描述及偏移量!$C:$H,5,FALSE)</f>
        <v>No</v>
      </c>
      <c r="Q3280" s="14" t="str">
        <f>VLOOKUP($F3280,类型描述及偏移量!$C:$H,6,FALSE)</f>
        <v>堵料检测时间 秒</v>
      </c>
    </row>
    <row r="3281" hidden="1" spans="1:17">
      <c r="A3281" s="12" t="s">
        <v>127</v>
      </c>
      <c r="B3281" s="12" t="str">
        <f t="shared" si="552"/>
        <v>M2_M</v>
      </c>
      <c r="C3281" s="12" t="str">
        <f t="shared" si="553"/>
        <v>PullSwitch_CHK</v>
      </c>
      <c r="D3281" s="12" t="str">
        <f t="shared" si="554"/>
        <v>BP_Motor_var</v>
      </c>
      <c r="E3281" s="13" t="str">
        <f t="shared" si="555"/>
        <v>CHP4_M2_M_BP_Motor_var</v>
      </c>
      <c r="F3281" s="14" t="str">
        <f t="shared" si="556"/>
        <v>BP_Motor_var_PullSwitch_CHK</v>
      </c>
      <c r="G3281" s="10" t="str">
        <f t="shared" si="557"/>
        <v>CHP4_M2_M_PullSwitch_CHK</v>
      </c>
      <c r="H3281" s="10" t="str">
        <f>VLOOKUP(基本表格!E3281,起始地址定义!A:D,4,FALSE)&amp;" "&amp;Q3281</f>
        <v>刨片机料仓4#出料螺旋A 电机控制 拉线开关</v>
      </c>
      <c r="I3281" s="10" t="str">
        <f t="shared" si="558"/>
        <v>DB1400,X308.0</v>
      </c>
      <c r="J3281" s="13" t="str">
        <f>VLOOKUP(E3281,起始地址定义!A:D,2,FALSE)</f>
        <v>DB1400</v>
      </c>
      <c r="K3281" s="12" t="str">
        <f t="shared" si="559"/>
        <v>X308.0</v>
      </c>
      <c r="L3281" s="13">
        <f>VLOOKUP(E3281,起始地址定义!A:D,3,FALSE)</f>
        <v>300</v>
      </c>
      <c r="M3281" s="14">
        <f>VLOOKUP($F3281,类型描述及偏移量!$C:$H,2,FALSE)</f>
        <v>8</v>
      </c>
      <c r="N3281" s="14" t="str">
        <f>VLOOKUP($F3281,类型描述及偏移量!$C:$H,3,FALSE)</f>
        <v>离散</v>
      </c>
      <c r="O3281" s="14" t="str">
        <f>VLOOKUP($F3281,类型描述及偏移量!$C:$H,4,FALSE)</f>
        <v>On</v>
      </c>
      <c r="P3281" s="14" t="str">
        <f>VLOOKUP($F3281,类型描述及偏移量!$C:$H,5,FALSE)</f>
        <v>Yes</v>
      </c>
      <c r="Q3281" s="14" t="str">
        <f>VLOOKUP($F3281,类型描述及偏移量!$C:$H,6,FALSE)</f>
        <v>拉线开关</v>
      </c>
    </row>
    <row r="3282" hidden="1" spans="1:17">
      <c r="A3282" s="12" t="s">
        <v>127</v>
      </c>
      <c r="B3282" s="12" t="str">
        <f t="shared" si="552"/>
        <v>M2_M</v>
      </c>
      <c r="C3282" s="12" t="str">
        <f t="shared" si="553"/>
        <v>LMD_ALM</v>
      </c>
      <c r="D3282" s="12" t="str">
        <f t="shared" si="554"/>
        <v>BP_Motor_var</v>
      </c>
      <c r="E3282" s="13" t="str">
        <f t="shared" si="555"/>
        <v>CHP4_M2_M_BP_Motor_var</v>
      </c>
      <c r="F3282" s="14" t="str">
        <f t="shared" si="556"/>
        <v>BP_Motor_var_LMD_ALM</v>
      </c>
      <c r="G3282" s="10" t="str">
        <f t="shared" si="557"/>
        <v>CHP4_M2_M_LMD_ALM</v>
      </c>
      <c r="H3282" s="10" t="str">
        <f>VLOOKUP(基本表格!E3282,起始地址定义!A:D,4,FALSE)&amp;" "&amp;Q3282</f>
        <v>刨片机料仓4#出料螺旋A 电机控制 左跑偏报警</v>
      </c>
      <c r="I3282" s="10" t="str">
        <f t="shared" si="558"/>
        <v>DB1400,X308.1</v>
      </c>
      <c r="J3282" s="13" t="str">
        <f>VLOOKUP(E3282,起始地址定义!A:D,2,FALSE)</f>
        <v>DB1400</v>
      </c>
      <c r="K3282" s="12" t="str">
        <f t="shared" si="559"/>
        <v>X308.1</v>
      </c>
      <c r="L3282" s="13">
        <f>VLOOKUP(E3282,起始地址定义!A:D,3,FALSE)</f>
        <v>300</v>
      </c>
      <c r="M3282" s="14">
        <f>VLOOKUP($F3282,类型描述及偏移量!$C:$H,2,FALSE)</f>
        <v>8.1</v>
      </c>
      <c r="N3282" s="14" t="str">
        <f>VLOOKUP($F3282,类型描述及偏移量!$C:$H,3,FALSE)</f>
        <v>离散</v>
      </c>
      <c r="O3282" s="14" t="str">
        <f>VLOOKUP($F3282,类型描述及偏移量!$C:$H,4,FALSE)</f>
        <v>On</v>
      </c>
      <c r="P3282" s="14" t="str">
        <f>VLOOKUP($F3282,类型描述及偏移量!$C:$H,5,FALSE)</f>
        <v>Yes</v>
      </c>
      <c r="Q3282" s="14" t="str">
        <f>VLOOKUP($F3282,类型描述及偏移量!$C:$H,6,FALSE)</f>
        <v>左跑偏报警</v>
      </c>
    </row>
    <row r="3283" hidden="1" spans="1:17">
      <c r="A3283" s="12" t="s">
        <v>127</v>
      </c>
      <c r="B3283" s="12" t="str">
        <f t="shared" si="552"/>
        <v>M2_M</v>
      </c>
      <c r="C3283" s="12" t="str">
        <f t="shared" si="553"/>
        <v>LMD_CHK_1</v>
      </c>
      <c r="D3283" s="12" t="str">
        <f t="shared" si="554"/>
        <v>BP_Motor_var</v>
      </c>
      <c r="E3283" s="13" t="str">
        <f t="shared" si="555"/>
        <v>CHP4_M2_M_BP_Motor_var</v>
      </c>
      <c r="F3283" s="14" t="str">
        <f t="shared" si="556"/>
        <v>BP_Motor_var_LMD_CHK_1</v>
      </c>
      <c r="G3283" s="10" t="str">
        <f t="shared" si="557"/>
        <v>CHP4_M2_M_LMD_CHK_1</v>
      </c>
      <c r="H3283" s="10" t="str">
        <f>VLOOKUP(基本表格!E3283,起始地址定义!A:D,4,FALSE)&amp;" "&amp;Q3283</f>
        <v>刨片机料仓4#出料螺旋A 电机控制 左跑偏1检测</v>
      </c>
      <c r="I3283" s="10" t="str">
        <f t="shared" si="558"/>
        <v>DB1400,X308.2</v>
      </c>
      <c r="J3283" s="13" t="str">
        <f>VLOOKUP(E3283,起始地址定义!A:D,2,FALSE)</f>
        <v>DB1400</v>
      </c>
      <c r="K3283" s="12" t="str">
        <f t="shared" si="559"/>
        <v>X308.2</v>
      </c>
      <c r="L3283" s="13">
        <f>VLOOKUP(E3283,起始地址定义!A:D,3,FALSE)</f>
        <v>300</v>
      </c>
      <c r="M3283" s="14">
        <f>VLOOKUP($F3283,类型描述及偏移量!$C:$H,2,FALSE)</f>
        <v>8.2</v>
      </c>
      <c r="N3283" s="14" t="str">
        <f>VLOOKUP($F3283,类型描述及偏移量!$C:$H,3,FALSE)</f>
        <v>离散</v>
      </c>
      <c r="O3283" s="14" t="str">
        <f>VLOOKUP($F3283,类型描述及偏移量!$C:$H,4,FALSE)</f>
        <v>None</v>
      </c>
      <c r="P3283" s="14" t="str">
        <f>VLOOKUP($F3283,类型描述及偏移量!$C:$H,5,FALSE)</f>
        <v>Yes</v>
      </c>
      <c r="Q3283" s="14" t="str">
        <f>VLOOKUP($F3283,类型描述及偏移量!$C:$H,6,FALSE)</f>
        <v>左跑偏1检测</v>
      </c>
    </row>
    <row r="3284" hidden="1" spans="1:17">
      <c r="A3284" s="12" t="s">
        <v>127</v>
      </c>
      <c r="B3284" s="12" t="str">
        <f t="shared" si="552"/>
        <v>M2_M</v>
      </c>
      <c r="C3284" s="12" t="str">
        <f t="shared" si="553"/>
        <v>LMD_EN</v>
      </c>
      <c r="D3284" s="12" t="str">
        <f t="shared" si="554"/>
        <v>BP_Motor_var</v>
      </c>
      <c r="E3284" s="13" t="str">
        <f t="shared" si="555"/>
        <v>CHP4_M2_M_BP_Motor_var</v>
      </c>
      <c r="F3284" s="14" t="str">
        <f t="shared" si="556"/>
        <v>BP_Motor_var_LMD_EN</v>
      </c>
      <c r="G3284" s="10" t="str">
        <f t="shared" si="557"/>
        <v>CHP4_M2_M_LMD_EN</v>
      </c>
      <c r="H3284" s="10" t="str">
        <f>VLOOKUP(基本表格!E3284,起始地址定义!A:D,4,FALSE)&amp;" "&amp;Q3284</f>
        <v>刨片机料仓4#出料螺旋A 电机控制 左跑偏保护使能</v>
      </c>
      <c r="I3284" s="10" t="str">
        <f t="shared" si="558"/>
        <v>DB1400,X308.3</v>
      </c>
      <c r="J3284" s="13" t="str">
        <f>VLOOKUP(E3284,起始地址定义!A:D,2,FALSE)</f>
        <v>DB1400</v>
      </c>
      <c r="K3284" s="12" t="str">
        <f t="shared" si="559"/>
        <v>X308.3</v>
      </c>
      <c r="L3284" s="13">
        <f>VLOOKUP(E3284,起始地址定义!A:D,3,FALSE)</f>
        <v>300</v>
      </c>
      <c r="M3284" s="14">
        <f>VLOOKUP($F3284,类型描述及偏移量!$C:$H,2,FALSE)</f>
        <v>8.3</v>
      </c>
      <c r="N3284" s="14" t="str">
        <f>VLOOKUP($F3284,类型描述及偏移量!$C:$H,3,FALSE)</f>
        <v>离散</v>
      </c>
      <c r="O3284" s="14" t="str">
        <f>VLOOKUP($F3284,类型描述及偏移量!$C:$H,4,FALSE)</f>
        <v>None</v>
      </c>
      <c r="P3284" s="14" t="str">
        <f>VLOOKUP($F3284,类型描述及偏移量!$C:$H,5,FALSE)</f>
        <v>No</v>
      </c>
      <c r="Q3284" s="14" t="str">
        <f>VLOOKUP($F3284,类型描述及偏移量!$C:$H,6,FALSE)</f>
        <v>左跑偏保护使能</v>
      </c>
    </row>
    <row r="3285" hidden="1" spans="1:17">
      <c r="A3285" s="12" t="s">
        <v>127</v>
      </c>
      <c r="B3285" s="12" t="str">
        <f t="shared" si="552"/>
        <v>M2_M</v>
      </c>
      <c r="C3285" s="12" t="str">
        <f t="shared" si="553"/>
        <v>LMD_Stop</v>
      </c>
      <c r="D3285" s="12" t="str">
        <f t="shared" si="554"/>
        <v>BP_Motor_var</v>
      </c>
      <c r="E3285" s="13" t="str">
        <f t="shared" si="555"/>
        <v>CHP4_M2_M_BP_Motor_var</v>
      </c>
      <c r="F3285" s="14" t="str">
        <f t="shared" si="556"/>
        <v>BP_Motor_var_LMD_Stop</v>
      </c>
      <c r="G3285" s="10" t="str">
        <f t="shared" si="557"/>
        <v>CHP4_M2_M_LMD_Stop</v>
      </c>
      <c r="H3285" s="10" t="str">
        <f>VLOOKUP(基本表格!E3285,起始地址定义!A:D,4,FALSE)&amp;" "&amp;Q3285</f>
        <v>刨片机料仓4#出料螺旋A 电机控制 左跑偏导致停机</v>
      </c>
      <c r="I3285" s="10" t="str">
        <f t="shared" si="558"/>
        <v>DB1400,X308.4</v>
      </c>
      <c r="J3285" s="13" t="str">
        <f>VLOOKUP(E3285,起始地址定义!A:D,2,FALSE)</f>
        <v>DB1400</v>
      </c>
      <c r="K3285" s="12" t="str">
        <f t="shared" si="559"/>
        <v>X308.4</v>
      </c>
      <c r="L3285" s="13">
        <f>VLOOKUP(E3285,起始地址定义!A:D,3,FALSE)</f>
        <v>300</v>
      </c>
      <c r="M3285" s="14">
        <f>VLOOKUP($F3285,类型描述及偏移量!$C:$H,2,FALSE)</f>
        <v>8.4</v>
      </c>
      <c r="N3285" s="14" t="str">
        <f>VLOOKUP($F3285,类型描述及偏移量!$C:$H,3,FALSE)</f>
        <v>离散</v>
      </c>
      <c r="O3285" s="14" t="str">
        <f>VLOOKUP($F3285,类型描述及偏移量!$C:$H,4,FALSE)</f>
        <v>On</v>
      </c>
      <c r="P3285" s="14" t="str">
        <f>VLOOKUP($F3285,类型描述及偏移量!$C:$H,5,FALSE)</f>
        <v>Yes</v>
      </c>
      <c r="Q3285" s="14" t="str">
        <f>VLOOKUP($F3285,类型描述及偏移量!$C:$H,6,FALSE)</f>
        <v>左跑偏导致停机</v>
      </c>
    </row>
    <row r="3286" hidden="1" spans="1:17">
      <c r="A3286" s="12" t="s">
        <v>127</v>
      </c>
      <c r="B3286" s="12" t="str">
        <f t="shared" si="552"/>
        <v>M2_M</v>
      </c>
      <c r="C3286" s="12" t="str">
        <f t="shared" si="553"/>
        <v>LMD_Time</v>
      </c>
      <c r="D3286" s="12" t="str">
        <f t="shared" si="554"/>
        <v>BP_Motor_var</v>
      </c>
      <c r="E3286" s="13" t="str">
        <f t="shared" si="555"/>
        <v>CHP4_M2_M_BP_Motor_var</v>
      </c>
      <c r="F3286" s="14" t="str">
        <f t="shared" si="556"/>
        <v>BP_Motor_var_LMD_Time</v>
      </c>
      <c r="G3286" s="10" t="str">
        <f t="shared" si="557"/>
        <v>CHP4_M2_M_LMD_Time</v>
      </c>
      <c r="H3286" s="10" t="str">
        <f>VLOOKUP(基本表格!E3286,起始地址定义!A:D,4,FALSE)&amp;" "&amp;Q3286</f>
        <v>刨片机料仓4#出料螺旋A 电机控制 左跑偏检测时间</v>
      </c>
      <c r="I3286" s="10" t="str">
        <f t="shared" si="558"/>
        <v>DB1400,INT310</v>
      </c>
      <c r="J3286" s="13" t="str">
        <f>VLOOKUP(E3286,起始地址定义!A:D,2,FALSE)</f>
        <v>DB1400</v>
      </c>
      <c r="K3286" s="12" t="str">
        <f t="shared" si="559"/>
        <v>INT310</v>
      </c>
      <c r="L3286" s="13">
        <f>VLOOKUP(E3286,起始地址定义!A:D,3,FALSE)</f>
        <v>300</v>
      </c>
      <c r="M3286" s="14">
        <f>VLOOKUP($F3286,类型描述及偏移量!$C:$H,2,FALSE)</f>
        <v>10</v>
      </c>
      <c r="N3286" s="14" t="str">
        <f>VLOOKUP($F3286,类型描述及偏移量!$C:$H,3,FALSE)</f>
        <v>整型</v>
      </c>
      <c r="O3286" s="14" t="str">
        <f>VLOOKUP($F3286,类型描述及偏移量!$C:$H,4,FALSE)</f>
        <v>None</v>
      </c>
      <c r="P3286" s="14" t="str">
        <f>VLOOKUP($F3286,类型描述及偏移量!$C:$H,5,FALSE)</f>
        <v>No</v>
      </c>
      <c r="Q3286" s="14" t="str">
        <f>VLOOKUP($F3286,类型描述及偏移量!$C:$H,6,FALSE)</f>
        <v>左跑偏检测时间</v>
      </c>
    </row>
    <row r="3287" hidden="1" spans="1:17">
      <c r="A3287" s="12" t="s">
        <v>127</v>
      </c>
      <c r="B3287" s="12" t="str">
        <f t="shared" si="552"/>
        <v>M2_M</v>
      </c>
      <c r="C3287" s="12" t="str">
        <f t="shared" si="553"/>
        <v>RMD_ALM</v>
      </c>
      <c r="D3287" s="12" t="str">
        <f t="shared" si="554"/>
        <v>BP_Motor_var</v>
      </c>
      <c r="E3287" s="13" t="str">
        <f t="shared" si="555"/>
        <v>CHP4_M2_M_BP_Motor_var</v>
      </c>
      <c r="F3287" s="14" t="str">
        <f t="shared" si="556"/>
        <v>BP_Motor_var_RMD_ALM</v>
      </c>
      <c r="G3287" s="10" t="str">
        <f t="shared" si="557"/>
        <v>CHP4_M2_M_RMD_ALM</v>
      </c>
      <c r="H3287" s="10" t="str">
        <f>VLOOKUP(基本表格!E3287,起始地址定义!A:D,4,FALSE)&amp;" "&amp;Q3287</f>
        <v>刨片机料仓4#出料螺旋A 电机控制 右 跑偏报警</v>
      </c>
      <c r="I3287" s="10" t="str">
        <f t="shared" si="558"/>
        <v>DB1400,X312.0</v>
      </c>
      <c r="J3287" s="13" t="str">
        <f>VLOOKUP(E3287,起始地址定义!A:D,2,FALSE)</f>
        <v>DB1400</v>
      </c>
      <c r="K3287" s="12" t="str">
        <f t="shared" si="559"/>
        <v>X312.0</v>
      </c>
      <c r="L3287" s="13">
        <f>VLOOKUP(E3287,起始地址定义!A:D,3,FALSE)</f>
        <v>300</v>
      </c>
      <c r="M3287" s="14">
        <f>VLOOKUP($F3287,类型描述及偏移量!$C:$H,2,FALSE)</f>
        <v>12</v>
      </c>
      <c r="N3287" s="14" t="str">
        <f>VLOOKUP($F3287,类型描述及偏移量!$C:$H,3,FALSE)</f>
        <v>离散</v>
      </c>
      <c r="O3287" s="14" t="str">
        <f>VLOOKUP($F3287,类型描述及偏移量!$C:$H,4,FALSE)</f>
        <v>On</v>
      </c>
      <c r="P3287" s="14" t="str">
        <f>VLOOKUP($F3287,类型描述及偏移量!$C:$H,5,FALSE)</f>
        <v>Yes</v>
      </c>
      <c r="Q3287" s="14" t="str">
        <f>VLOOKUP($F3287,类型描述及偏移量!$C:$H,6,FALSE)</f>
        <v>右 跑偏报警</v>
      </c>
    </row>
    <row r="3288" hidden="1" spans="1:17">
      <c r="A3288" s="12" t="s">
        <v>127</v>
      </c>
      <c r="B3288" s="12" t="str">
        <f t="shared" si="552"/>
        <v>M2_M</v>
      </c>
      <c r="C3288" s="12" t="str">
        <f t="shared" si="553"/>
        <v>RMD_CHK_1</v>
      </c>
      <c r="D3288" s="12" t="str">
        <f t="shared" si="554"/>
        <v>BP_Motor_var</v>
      </c>
      <c r="E3288" s="13" t="str">
        <f t="shared" si="555"/>
        <v>CHP4_M2_M_BP_Motor_var</v>
      </c>
      <c r="F3288" s="14" t="str">
        <f t="shared" si="556"/>
        <v>BP_Motor_var_RMD_CHK_1</v>
      </c>
      <c r="G3288" s="10" t="str">
        <f t="shared" si="557"/>
        <v>CHP4_M2_M_RMD_CHK_1</v>
      </c>
      <c r="H3288" s="10" t="str">
        <f>VLOOKUP(基本表格!E3288,起始地址定义!A:D,4,FALSE)&amp;" "&amp;Q3288</f>
        <v>刨片机料仓4#出料螺旋A 电机控制 右跑偏1检测</v>
      </c>
      <c r="I3288" s="10" t="str">
        <f t="shared" si="558"/>
        <v>DB1400,X312.1</v>
      </c>
      <c r="J3288" s="13" t="str">
        <f>VLOOKUP(E3288,起始地址定义!A:D,2,FALSE)</f>
        <v>DB1400</v>
      </c>
      <c r="K3288" s="12" t="str">
        <f t="shared" si="559"/>
        <v>X312.1</v>
      </c>
      <c r="L3288" s="13">
        <f>VLOOKUP(E3288,起始地址定义!A:D,3,FALSE)</f>
        <v>300</v>
      </c>
      <c r="M3288" s="14">
        <f>VLOOKUP($F3288,类型描述及偏移量!$C:$H,2,FALSE)</f>
        <v>12.1</v>
      </c>
      <c r="N3288" s="14" t="str">
        <f>VLOOKUP($F3288,类型描述及偏移量!$C:$H,3,FALSE)</f>
        <v>离散</v>
      </c>
      <c r="O3288" s="14" t="str">
        <f>VLOOKUP($F3288,类型描述及偏移量!$C:$H,4,FALSE)</f>
        <v>None</v>
      </c>
      <c r="P3288" s="14" t="str">
        <f>VLOOKUP($F3288,类型描述及偏移量!$C:$H,5,FALSE)</f>
        <v>Yes</v>
      </c>
      <c r="Q3288" s="14" t="str">
        <f>VLOOKUP($F3288,类型描述及偏移量!$C:$H,6,FALSE)</f>
        <v>右跑偏1检测</v>
      </c>
    </row>
    <row r="3289" hidden="1" spans="1:17">
      <c r="A3289" s="12" t="s">
        <v>127</v>
      </c>
      <c r="B3289" s="12" t="str">
        <f t="shared" si="552"/>
        <v>M2_M</v>
      </c>
      <c r="C3289" s="12" t="str">
        <f t="shared" si="553"/>
        <v>RMD_EN</v>
      </c>
      <c r="D3289" s="12" t="str">
        <f t="shared" si="554"/>
        <v>BP_Motor_var</v>
      </c>
      <c r="E3289" s="13" t="str">
        <f t="shared" si="555"/>
        <v>CHP4_M2_M_BP_Motor_var</v>
      </c>
      <c r="F3289" s="14" t="str">
        <f t="shared" si="556"/>
        <v>BP_Motor_var_RMD_EN</v>
      </c>
      <c r="G3289" s="10" t="str">
        <f t="shared" si="557"/>
        <v>CHP4_M2_M_RMD_EN</v>
      </c>
      <c r="H3289" s="10" t="str">
        <f>VLOOKUP(基本表格!E3289,起始地址定义!A:D,4,FALSE)&amp;" "&amp;Q3289</f>
        <v>刨片机料仓4#出料螺旋A 电机控制 右跑偏保护使能</v>
      </c>
      <c r="I3289" s="10" t="str">
        <f t="shared" si="558"/>
        <v>DB1400,X312.2</v>
      </c>
      <c r="J3289" s="13" t="str">
        <f>VLOOKUP(E3289,起始地址定义!A:D,2,FALSE)</f>
        <v>DB1400</v>
      </c>
      <c r="K3289" s="12" t="str">
        <f t="shared" si="559"/>
        <v>X312.2</v>
      </c>
      <c r="L3289" s="13">
        <f>VLOOKUP(E3289,起始地址定义!A:D,3,FALSE)</f>
        <v>300</v>
      </c>
      <c r="M3289" s="14">
        <f>VLOOKUP($F3289,类型描述及偏移量!$C:$H,2,FALSE)</f>
        <v>12.2</v>
      </c>
      <c r="N3289" s="14" t="str">
        <f>VLOOKUP($F3289,类型描述及偏移量!$C:$H,3,FALSE)</f>
        <v>离散</v>
      </c>
      <c r="O3289" s="14" t="str">
        <f>VLOOKUP($F3289,类型描述及偏移量!$C:$H,4,FALSE)</f>
        <v>None</v>
      </c>
      <c r="P3289" s="14" t="str">
        <f>VLOOKUP($F3289,类型描述及偏移量!$C:$H,5,FALSE)</f>
        <v>No</v>
      </c>
      <c r="Q3289" s="14" t="str">
        <f>VLOOKUP($F3289,类型描述及偏移量!$C:$H,6,FALSE)</f>
        <v>右跑偏保护使能</v>
      </c>
    </row>
    <row r="3290" hidden="1" spans="1:17">
      <c r="A3290" s="12" t="s">
        <v>127</v>
      </c>
      <c r="B3290" s="12" t="str">
        <f t="shared" si="552"/>
        <v>M2_M</v>
      </c>
      <c r="C3290" s="12" t="str">
        <f t="shared" si="553"/>
        <v>RMD_Stop</v>
      </c>
      <c r="D3290" s="12" t="str">
        <f t="shared" si="554"/>
        <v>BP_Motor_var</v>
      </c>
      <c r="E3290" s="13" t="str">
        <f t="shared" si="555"/>
        <v>CHP4_M2_M_BP_Motor_var</v>
      </c>
      <c r="F3290" s="14" t="str">
        <f t="shared" si="556"/>
        <v>BP_Motor_var_RMD_Stop</v>
      </c>
      <c r="G3290" s="10" t="str">
        <f t="shared" si="557"/>
        <v>CHP4_M2_M_RMD_Stop</v>
      </c>
      <c r="H3290" s="10" t="str">
        <f>VLOOKUP(基本表格!E3290,起始地址定义!A:D,4,FALSE)&amp;" "&amp;Q3290</f>
        <v>刨片机料仓4#出料螺旋A 电机控制 右跑偏导致停机</v>
      </c>
      <c r="I3290" s="10" t="str">
        <f t="shared" si="558"/>
        <v>DB1400,X312.3</v>
      </c>
      <c r="J3290" s="13" t="str">
        <f>VLOOKUP(E3290,起始地址定义!A:D,2,FALSE)</f>
        <v>DB1400</v>
      </c>
      <c r="K3290" s="12" t="str">
        <f t="shared" si="559"/>
        <v>X312.3</v>
      </c>
      <c r="L3290" s="13">
        <f>VLOOKUP(E3290,起始地址定义!A:D,3,FALSE)</f>
        <v>300</v>
      </c>
      <c r="M3290" s="14">
        <f>VLOOKUP($F3290,类型描述及偏移量!$C:$H,2,FALSE)</f>
        <v>12.3</v>
      </c>
      <c r="N3290" s="14" t="str">
        <f>VLOOKUP($F3290,类型描述及偏移量!$C:$H,3,FALSE)</f>
        <v>离散</v>
      </c>
      <c r="O3290" s="14" t="str">
        <f>VLOOKUP($F3290,类型描述及偏移量!$C:$H,4,FALSE)</f>
        <v>On</v>
      </c>
      <c r="P3290" s="14" t="str">
        <f>VLOOKUP($F3290,类型描述及偏移量!$C:$H,5,FALSE)</f>
        <v>Yes</v>
      </c>
      <c r="Q3290" s="14" t="str">
        <f>VLOOKUP($F3290,类型描述及偏移量!$C:$H,6,FALSE)</f>
        <v>右跑偏导致停机</v>
      </c>
    </row>
    <row r="3291" hidden="1" spans="1:17">
      <c r="A3291" s="12" t="s">
        <v>127</v>
      </c>
      <c r="B3291" s="12" t="str">
        <f t="shared" si="552"/>
        <v>M2_M</v>
      </c>
      <c r="C3291" s="12" t="str">
        <f t="shared" si="553"/>
        <v>RMD_Time</v>
      </c>
      <c r="D3291" s="12" t="str">
        <f t="shared" si="554"/>
        <v>BP_Motor_var</v>
      </c>
      <c r="E3291" s="13" t="str">
        <f t="shared" si="555"/>
        <v>CHP4_M2_M_BP_Motor_var</v>
      </c>
      <c r="F3291" s="14" t="str">
        <f t="shared" si="556"/>
        <v>BP_Motor_var_RMD_Time</v>
      </c>
      <c r="G3291" s="10" t="str">
        <f t="shared" si="557"/>
        <v>CHP4_M2_M_RMD_Time</v>
      </c>
      <c r="H3291" s="10" t="str">
        <f>VLOOKUP(基本表格!E3291,起始地址定义!A:D,4,FALSE)&amp;" "&amp;Q3291</f>
        <v>刨片机料仓4#出料螺旋A 电机控制 右跑偏检测时间</v>
      </c>
      <c r="I3291" s="10" t="str">
        <f t="shared" si="558"/>
        <v>DB1400,INT314</v>
      </c>
      <c r="J3291" s="13" t="str">
        <f>VLOOKUP(E3291,起始地址定义!A:D,2,FALSE)</f>
        <v>DB1400</v>
      </c>
      <c r="K3291" s="12" t="str">
        <f t="shared" si="559"/>
        <v>INT314</v>
      </c>
      <c r="L3291" s="13">
        <f>VLOOKUP(E3291,起始地址定义!A:D,3,FALSE)</f>
        <v>300</v>
      </c>
      <c r="M3291" s="14">
        <f>VLOOKUP($F3291,类型描述及偏移量!$C:$H,2,FALSE)</f>
        <v>14</v>
      </c>
      <c r="N3291" s="14" t="str">
        <f>VLOOKUP($F3291,类型描述及偏移量!$C:$H,3,FALSE)</f>
        <v>整型</v>
      </c>
      <c r="O3291" s="14" t="str">
        <f>VLOOKUP($F3291,类型描述及偏移量!$C:$H,4,FALSE)</f>
        <v>None</v>
      </c>
      <c r="P3291" s="14" t="str">
        <f>VLOOKUP($F3291,类型描述及偏移量!$C:$H,5,FALSE)</f>
        <v>No</v>
      </c>
      <c r="Q3291" s="14" t="str">
        <f>VLOOKUP($F3291,类型描述及偏移量!$C:$H,6,FALSE)</f>
        <v>右跑偏检测时间</v>
      </c>
    </row>
    <row r="3292" hidden="1" spans="1:17">
      <c r="A3292" s="12" t="s">
        <v>127</v>
      </c>
      <c r="B3292" s="12" t="str">
        <f t="shared" si="552"/>
        <v>M2_M</v>
      </c>
      <c r="C3292" s="12" t="str">
        <f t="shared" si="553"/>
        <v>Motor_Delta</v>
      </c>
      <c r="D3292" s="12" t="str">
        <f t="shared" si="554"/>
        <v>BP_Motor_var</v>
      </c>
      <c r="E3292" s="13" t="str">
        <f t="shared" si="555"/>
        <v>CHP4_M2_M_BP_Motor_var</v>
      </c>
      <c r="F3292" s="14" t="str">
        <f t="shared" si="556"/>
        <v>BP_Motor_var_Motor_Delta</v>
      </c>
      <c r="G3292" s="10" t="str">
        <f t="shared" si="557"/>
        <v>CHP4_M2_M_Motor_Delta</v>
      </c>
      <c r="H3292" s="10" t="str">
        <f>VLOOKUP(基本表格!E3292,起始地址定义!A:D,4,FALSE)&amp;" "&amp;Q3292</f>
        <v>刨片机料仓4#出料螺旋A 电机控制 三角型</v>
      </c>
      <c r="I3292" s="10" t="str">
        <f t="shared" si="558"/>
        <v>DB1400,X316.0</v>
      </c>
      <c r="J3292" s="13" t="str">
        <f>VLOOKUP(E3292,起始地址定义!A:D,2,FALSE)</f>
        <v>DB1400</v>
      </c>
      <c r="K3292" s="12" t="str">
        <f t="shared" si="559"/>
        <v>X316.0</v>
      </c>
      <c r="L3292" s="13">
        <f>VLOOKUP(E3292,起始地址定义!A:D,3,FALSE)</f>
        <v>300</v>
      </c>
      <c r="M3292" s="14">
        <f>VLOOKUP($F3292,类型描述及偏移量!$C:$H,2,FALSE)</f>
        <v>16</v>
      </c>
      <c r="N3292" s="14" t="str">
        <f>VLOOKUP($F3292,类型描述及偏移量!$C:$H,3,FALSE)</f>
        <v>离散</v>
      </c>
      <c r="O3292" s="14" t="str">
        <f>VLOOKUP($F3292,类型描述及偏移量!$C:$H,4,FALSE)</f>
        <v>None</v>
      </c>
      <c r="P3292" s="14" t="str">
        <f>VLOOKUP($F3292,类型描述及偏移量!$C:$H,5,FALSE)</f>
        <v>Yes</v>
      </c>
      <c r="Q3292" s="14" t="str">
        <f>VLOOKUP($F3292,类型描述及偏移量!$C:$H,6,FALSE)</f>
        <v>三角型</v>
      </c>
    </row>
    <row r="3293" hidden="1" spans="1:17">
      <c r="A3293" s="12" t="s">
        <v>127</v>
      </c>
      <c r="B3293" s="12" t="str">
        <f t="shared" si="552"/>
        <v>M2_M</v>
      </c>
      <c r="C3293" s="12" t="str">
        <f t="shared" si="553"/>
        <v>Motor_Wye</v>
      </c>
      <c r="D3293" s="12" t="str">
        <f t="shared" si="554"/>
        <v>BP_Motor_var</v>
      </c>
      <c r="E3293" s="13" t="str">
        <f t="shared" si="555"/>
        <v>CHP4_M2_M_BP_Motor_var</v>
      </c>
      <c r="F3293" s="14" t="str">
        <f t="shared" si="556"/>
        <v>BP_Motor_var_Motor_Wye</v>
      </c>
      <c r="G3293" s="10" t="str">
        <f t="shared" si="557"/>
        <v>CHP4_M2_M_Motor_Wye</v>
      </c>
      <c r="H3293" s="10" t="str">
        <f>VLOOKUP(基本表格!E3293,起始地址定义!A:D,4,FALSE)&amp;" "&amp;Q3293</f>
        <v>刨片机料仓4#出料螺旋A 电机控制 星型</v>
      </c>
      <c r="I3293" s="10" t="str">
        <f t="shared" si="558"/>
        <v>DB1400,X316.1</v>
      </c>
      <c r="J3293" s="13" t="str">
        <f>VLOOKUP(E3293,起始地址定义!A:D,2,FALSE)</f>
        <v>DB1400</v>
      </c>
      <c r="K3293" s="12" t="str">
        <f t="shared" si="559"/>
        <v>X316.1</v>
      </c>
      <c r="L3293" s="13">
        <f>VLOOKUP(E3293,起始地址定义!A:D,3,FALSE)</f>
        <v>300</v>
      </c>
      <c r="M3293" s="14">
        <f>VLOOKUP($F3293,类型描述及偏移量!$C:$H,2,FALSE)</f>
        <v>16.1</v>
      </c>
      <c r="N3293" s="14" t="str">
        <f>VLOOKUP($F3293,类型描述及偏移量!$C:$H,3,FALSE)</f>
        <v>离散</v>
      </c>
      <c r="O3293" s="14" t="str">
        <f>VLOOKUP($F3293,类型描述及偏移量!$C:$H,4,FALSE)</f>
        <v>None</v>
      </c>
      <c r="P3293" s="14" t="str">
        <f>VLOOKUP($F3293,类型描述及偏移量!$C:$H,5,FALSE)</f>
        <v>Yes</v>
      </c>
      <c r="Q3293" s="14" t="str">
        <f>VLOOKUP($F3293,类型描述及偏移量!$C:$H,6,FALSE)</f>
        <v>星型</v>
      </c>
    </row>
    <row r="3294" hidden="1" spans="1:17">
      <c r="A3294" s="12" t="s">
        <v>127</v>
      </c>
      <c r="B3294" s="12" t="str">
        <f t="shared" si="552"/>
        <v>M2_M</v>
      </c>
      <c r="C3294" s="12" t="str">
        <f t="shared" si="553"/>
        <v>MSD</v>
      </c>
      <c r="D3294" s="12" t="str">
        <f t="shared" si="554"/>
        <v>BP_Motor_var</v>
      </c>
      <c r="E3294" s="13" t="str">
        <f t="shared" si="555"/>
        <v>CHP4_M2_M_BP_Motor_var</v>
      </c>
      <c r="F3294" s="14" t="str">
        <f t="shared" si="556"/>
        <v>BP_Motor_var_MSD</v>
      </c>
      <c r="G3294" s="10" t="str">
        <f t="shared" si="557"/>
        <v>CHP4_M2_M_MSD</v>
      </c>
      <c r="H3294" s="10" t="str">
        <f>VLOOKUP(基本表格!E3294,起始地址定义!A:D,4,FALSE)&amp;" "&amp;Q3294</f>
        <v>刨片机料仓4#出料螺旋A 电机控制 维修开关</v>
      </c>
      <c r="I3294" s="10" t="str">
        <f t="shared" si="558"/>
        <v>DB1400,X316.2</v>
      </c>
      <c r="J3294" s="13" t="str">
        <f>VLOOKUP(E3294,起始地址定义!A:D,2,FALSE)</f>
        <v>DB1400</v>
      </c>
      <c r="K3294" s="12" t="str">
        <f t="shared" si="559"/>
        <v>X316.2</v>
      </c>
      <c r="L3294" s="13">
        <f>VLOOKUP(E3294,起始地址定义!A:D,3,FALSE)</f>
        <v>300</v>
      </c>
      <c r="M3294" s="14">
        <f>VLOOKUP($F3294,类型描述及偏移量!$C:$H,2,FALSE)</f>
        <v>16.2</v>
      </c>
      <c r="N3294" s="14" t="str">
        <f>VLOOKUP($F3294,类型描述及偏移量!$C:$H,3,FALSE)</f>
        <v>离散</v>
      </c>
      <c r="O3294" s="14" t="str">
        <f>VLOOKUP($F3294,类型描述及偏移量!$C:$H,4,FALSE)</f>
        <v>On</v>
      </c>
      <c r="P3294" s="14" t="str">
        <f>VLOOKUP($F3294,类型描述及偏移量!$C:$H,5,FALSE)</f>
        <v>Yes</v>
      </c>
      <c r="Q3294" s="14" t="str">
        <f>VLOOKUP($F3294,类型描述及偏移量!$C:$H,6,FALSE)</f>
        <v>维修开关</v>
      </c>
    </row>
    <row r="3295" hidden="1" spans="1:17">
      <c r="A3295" s="12" t="s">
        <v>127</v>
      </c>
      <c r="B3295" s="12" t="str">
        <f t="shared" si="552"/>
        <v>M2_M</v>
      </c>
      <c r="C3295" s="12" t="str">
        <f t="shared" si="553"/>
        <v>LMD_CHK_2</v>
      </c>
      <c r="D3295" s="12" t="str">
        <f t="shared" si="554"/>
        <v>BP_Motor_var</v>
      </c>
      <c r="E3295" s="13" t="str">
        <f t="shared" si="555"/>
        <v>CHP4_M2_M_BP_Motor_var</v>
      </c>
      <c r="F3295" s="14" t="str">
        <f t="shared" si="556"/>
        <v>BP_Motor_var_LMD_CHK_2</v>
      </c>
      <c r="G3295" s="10" t="str">
        <f t="shared" si="557"/>
        <v>CHP4_M2_M_LMD_CHK_2</v>
      </c>
      <c r="H3295" s="10" t="str">
        <f>VLOOKUP(基本表格!E3295,起始地址定义!A:D,4,FALSE)&amp;" "&amp;Q3295</f>
        <v>刨片机料仓4#出料螺旋A 电机控制 左跑偏2检测</v>
      </c>
      <c r="I3295" s="10" t="str">
        <f t="shared" si="558"/>
        <v>DB1400,X316.3</v>
      </c>
      <c r="J3295" s="13" t="str">
        <f>VLOOKUP(E3295,起始地址定义!A:D,2,FALSE)</f>
        <v>DB1400</v>
      </c>
      <c r="K3295" s="12" t="str">
        <f t="shared" si="559"/>
        <v>X316.3</v>
      </c>
      <c r="L3295" s="13">
        <f>VLOOKUP(E3295,起始地址定义!A:D,3,FALSE)</f>
        <v>300</v>
      </c>
      <c r="M3295" s="14">
        <f>VLOOKUP($F3295,类型描述及偏移量!$C:$H,2,FALSE)</f>
        <v>16.3</v>
      </c>
      <c r="N3295" s="14" t="str">
        <f>VLOOKUP($F3295,类型描述及偏移量!$C:$H,3,FALSE)</f>
        <v>离散</v>
      </c>
      <c r="O3295" s="14" t="str">
        <f>VLOOKUP($F3295,类型描述及偏移量!$C:$H,4,FALSE)</f>
        <v>None</v>
      </c>
      <c r="P3295" s="14" t="str">
        <f>VLOOKUP($F3295,类型描述及偏移量!$C:$H,5,FALSE)</f>
        <v>Yes</v>
      </c>
      <c r="Q3295" s="14" t="str">
        <f>VLOOKUP($F3295,类型描述及偏移量!$C:$H,6,FALSE)</f>
        <v>左跑偏2检测</v>
      </c>
    </row>
    <row r="3296" hidden="1" spans="1:17">
      <c r="A3296" s="12" t="s">
        <v>127</v>
      </c>
      <c r="B3296" s="12" t="str">
        <f t="shared" si="552"/>
        <v>M2_M</v>
      </c>
      <c r="C3296" s="12" t="str">
        <f t="shared" si="553"/>
        <v>RMD_CHK_2</v>
      </c>
      <c r="D3296" s="12" t="str">
        <f t="shared" si="554"/>
        <v>BP_Motor_var</v>
      </c>
      <c r="E3296" s="13" t="str">
        <f t="shared" si="555"/>
        <v>CHP4_M2_M_BP_Motor_var</v>
      </c>
      <c r="F3296" s="14" t="str">
        <f t="shared" si="556"/>
        <v>BP_Motor_var_RMD_CHK_2</v>
      </c>
      <c r="G3296" s="10" t="str">
        <f t="shared" si="557"/>
        <v>CHP4_M2_M_RMD_CHK_2</v>
      </c>
      <c r="H3296" s="10" t="str">
        <f>VLOOKUP(基本表格!E3296,起始地址定义!A:D,4,FALSE)&amp;" "&amp;Q3296</f>
        <v>刨片机料仓4#出料螺旋A 电机控制 右跑偏2检测</v>
      </c>
      <c r="I3296" s="10" t="str">
        <f t="shared" si="558"/>
        <v>DB1400,X316.4</v>
      </c>
      <c r="J3296" s="13" t="str">
        <f>VLOOKUP(E3296,起始地址定义!A:D,2,FALSE)</f>
        <v>DB1400</v>
      </c>
      <c r="K3296" s="12" t="str">
        <f t="shared" si="559"/>
        <v>X316.4</v>
      </c>
      <c r="L3296" s="13">
        <f>VLOOKUP(E3296,起始地址定义!A:D,3,FALSE)</f>
        <v>300</v>
      </c>
      <c r="M3296" s="14">
        <f>VLOOKUP($F3296,类型描述及偏移量!$C:$H,2,FALSE)</f>
        <v>16.4</v>
      </c>
      <c r="N3296" s="14" t="str">
        <f>VLOOKUP($F3296,类型描述及偏移量!$C:$H,3,FALSE)</f>
        <v>离散</v>
      </c>
      <c r="O3296" s="14" t="str">
        <f>VLOOKUP($F3296,类型描述及偏移量!$C:$H,4,FALSE)</f>
        <v>None</v>
      </c>
      <c r="P3296" s="14" t="str">
        <f>VLOOKUP($F3296,类型描述及偏移量!$C:$H,5,FALSE)</f>
        <v>Yes</v>
      </c>
      <c r="Q3296" s="14" t="str">
        <f>VLOOKUP($F3296,类型描述及偏移量!$C:$H,6,FALSE)</f>
        <v>右跑偏2检测</v>
      </c>
    </row>
    <row r="3297" hidden="1" spans="1:17">
      <c r="A3297" s="12" t="s">
        <v>127</v>
      </c>
      <c r="B3297" s="12" t="str">
        <f t="shared" si="552"/>
        <v>M2_M</v>
      </c>
      <c r="C3297" s="12" t="str">
        <f t="shared" si="553"/>
        <v>InterStarTime</v>
      </c>
      <c r="D3297" s="12" t="str">
        <f t="shared" si="554"/>
        <v>BP_Motor_var</v>
      </c>
      <c r="E3297" s="13" t="str">
        <f t="shared" si="555"/>
        <v>CHP4_M2_M_BP_Motor_var</v>
      </c>
      <c r="F3297" s="14" t="str">
        <f t="shared" si="556"/>
        <v>BP_Motor_var_InterStarTime</v>
      </c>
      <c r="G3297" s="10" t="str">
        <f t="shared" si="557"/>
        <v>CHP4_M2_M_InterStarTime</v>
      </c>
      <c r="H3297" s="10" t="str">
        <f>VLOOKUP(基本表格!E3297,起始地址定义!A:D,4,FALSE)&amp;" "&amp;Q3297</f>
        <v>刨片机料仓4#出料螺旋A 电机控制 联动启动延时</v>
      </c>
      <c r="I3297" s="10" t="str">
        <f t="shared" si="558"/>
        <v>DB1400,INT318</v>
      </c>
      <c r="J3297" s="13" t="str">
        <f>VLOOKUP(E3297,起始地址定义!A:D,2,FALSE)</f>
        <v>DB1400</v>
      </c>
      <c r="K3297" s="12" t="str">
        <f t="shared" si="559"/>
        <v>INT318</v>
      </c>
      <c r="L3297" s="13">
        <f>VLOOKUP(E3297,起始地址定义!A:D,3,FALSE)</f>
        <v>300</v>
      </c>
      <c r="M3297" s="14">
        <f>VLOOKUP($F3297,类型描述及偏移量!$C:$H,2,FALSE)</f>
        <v>18</v>
      </c>
      <c r="N3297" s="14" t="str">
        <f>VLOOKUP($F3297,类型描述及偏移量!$C:$H,3,FALSE)</f>
        <v>整型</v>
      </c>
      <c r="O3297" s="14" t="str">
        <f>VLOOKUP($F3297,类型描述及偏移量!$C:$H,4,FALSE)</f>
        <v>None</v>
      </c>
      <c r="P3297" s="14" t="str">
        <f>VLOOKUP($F3297,类型描述及偏移量!$C:$H,5,FALSE)</f>
        <v>No</v>
      </c>
      <c r="Q3297" s="14" t="str">
        <f>VLOOKUP($F3297,类型描述及偏移量!$C:$H,6,FALSE)</f>
        <v>联动启动延时</v>
      </c>
    </row>
    <row r="3298" hidden="1" spans="1:17">
      <c r="A3298" s="12" t="s">
        <v>127</v>
      </c>
      <c r="B3298" s="12" t="str">
        <f t="shared" si="552"/>
        <v>M2_M</v>
      </c>
      <c r="C3298" s="12" t="str">
        <f t="shared" si="553"/>
        <v>Alt_TMR</v>
      </c>
      <c r="D3298" s="12" t="str">
        <f t="shared" si="554"/>
        <v>BP_Motor_var</v>
      </c>
      <c r="E3298" s="13" t="str">
        <f t="shared" si="555"/>
        <v>CHP4_M2_M_BP_Motor_var</v>
      </c>
      <c r="F3298" s="14" t="str">
        <f t="shared" si="556"/>
        <v>BP_Motor_var_Alt_TMR</v>
      </c>
      <c r="G3298" s="10" t="str">
        <f t="shared" si="557"/>
        <v>CHP4_M2_M_Alt_TMR</v>
      </c>
      <c r="H3298" s="10" t="str">
        <f>VLOOKUP(基本表格!E3298,起始地址定义!A:D,4,FALSE)&amp;" "&amp;Q3298</f>
        <v>刨片机料仓4#出料螺旋A 电机控制 起动转换时间 秒</v>
      </c>
      <c r="I3298" s="10" t="str">
        <f t="shared" si="558"/>
        <v>DB1400,INT320</v>
      </c>
      <c r="J3298" s="13" t="str">
        <f>VLOOKUP(E3298,起始地址定义!A:D,2,FALSE)</f>
        <v>DB1400</v>
      </c>
      <c r="K3298" s="12" t="str">
        <f t="shared" si="559"/>
        <v>INT320</v>
      </c>
      <c r="L3298" s="13">
        <f>VLOOKUP(E3298,起始地址定义!A:D,3,FALSE)</f>
        <v>300</v>
      </c>
      <c r="M3298" s="14">
        <f>VLOOKUP($F3298,类型描述及偏移量!$C:$H,2,FALSE)</f>
        <v>20</v>
      </c>
      <c r="N3298" s="14" t="str">
        <f>VLOOKUP($F3298,类型描述及偏移量!$C:$H,3,FALSE)</f>
        <v>整型</v>
      </c>
      <c r="O3298" s="14" t="str">
        <f>VLOOKUP($F3298,类型描述及偏移量!$C:$H,4,FALSE)</f>
        <v>None</v>
      </c>
      <c r="P3298" s="14" t="str">
        <f>VLOOKUP($F3298,类型描述及偏移量!$C:$H,5,FALSE)</f>
        <v>No</v>
      </c>
      <c r="Q3298" s="14" t="str">
        <f>VLOOKUP($F3298,类型描述及偏移量!$C:$H,6,FALSE)</f>
        <v>起动转换时间 秒</v>
      </c>
    </row>
    <row r="3299" hidden="1" spans="1:17">
      <c r="A3299" s="12" t="s">
        <v>127</v>
      </c>
      <c r="B3299" s="12" t="str">
        <f t="shared" si="552"/>
        <v>M2_SetFRQ</v>
      </c>
      <c r="C3299" s="12" t="str">
        <f t="shared" si="553"/>
        <v>HiProEN</v>
      </c>
      <c r="D3299" s="12" t="str">
        <f t="shared" si="554"/>
        <v>BP_Value_var</v>
      </c>
      <c r="E3299" s="13" t="str">
        <f t="shared" si="555"/>
        <v>CHP4_M2_SetFRQ_BP_Value_var</v>
      </c>
      <c r="F3299" s="14" t="str">
        <f t="shared" si="556"/>
        <v>BP_Value_var_HiProEN</v>
      </c>
      <c r="G3299" s="10" t="str">
        <f t="shared" si="557"/>
        <v>CHP4_M2_SetFRQ_HiProEN</v>
      </c>
      <c r="H3299" s="10" t="str">
        <f>VLOOKUP(基本表格!E3299,起始地址定义!A:D,4,FALSE)&amp;" "&amp;Q3299</f>
        <v>刨片机料仓4#出料螺旋A 给定频率 上限保护使能</v>
      </c>
      <c r="I3299" s="10" t="str">
        <f t="shared" si="558"/>
        <v>DB1400,X350.3</v>
      </c>
      <c r="J3299" s="13" t="str">
        <f>VLOOKUP(E3299,起始地址定义!A:D,2,FALSE)</f>
        <v>DB1400</v>
      </c>
      <c r="K3299" s="12" t="str">
        <f t="shared" si="559"/>
        <v>X350.3</v>
      </c>
      <c r="L3299" s="13">
        <f>VLOOKUP(E3299,起始地址定义!A:D,3,FALSE)</f>
        <v>350</v>
      </c>
      <c r="M3299" s="14">
        <f>VLOOKUP($F3299,类型描述及偏移量!$C:$H,2,FALSE)</f>
        <v>0.299999999999997</v>
      </c>
      <c r="N3299" s="14" t="str">
        <f>VLOOKUP($F3299,类型描述及偏移量!$C:$H,3,FALSE)</f>
        <v>离散</v>
      </c>
      <c r="O3299" s="14" t="str">
        <f>VLOOKUP($F3299,类型描述及偏移量!$C:$H,4,FALSE)</f>
        <v>None</v>
      </c>
      <c r="P3299" s="14" t="str">
        <f>VLOOKUP($F3299,类型描述及偏移量!$C:$H,5,FALSE)</f>
        <v>No</v>
      </c>
      <c r="Q3299" s="14" t="str">
        <f>VLOOKUP($F3299,类型描述及偏移量!$C:$H,6,FALSE)</f>
        <v>上限保护使能</v>
      </c>
    </row>
    <row r="3300" hidden="1" spans="1:17">
      <c r="A3300" s="12" t="s">
        <v>127</v>
      </c>
      <c r="B3300" s="12" t="str">
        <f t="shared" si="552"/>
        <v>M2_SetFRQ</v>
      </c>
      <c r="C3300" s="12" t="str">
        <f t="shared" si="553"/>
        <v>LoProEN</v>
      </c>
      <c r="D3300" s="12" t="str">
        <f t="shared" si="554"/>
        <v>BP_Value_var</v>
      </c>
      <c r="E3300" s="13" t="str">
        <f t="shared" si="555"/>
        <v>CHP4_M2_SetFRQ_BP_Value_var</v>
      </c>
      <c r="F3300" s="14" t="str">
        <f t="shared" si="556"/>
        <v>BP_Value_var_LoProEN</v>
      </c>
      <c r="G3300" s="10" t="str">
        <f t="shared" si="557"/>
        <v>CHP4_M2_SetFRQ_LoProEN</v>
      </c>
      <c r="H3300" s="10" t="str">
        <f>VLOOKUP(基本表格!E3300,起始地址定义!A:D,4,FALSE)&amp;" "&amp;Q3300</f>
        <v>刨片机料仓4#出料螺旋A 给定频率 下限保护使能</v>
      </c>
      <c r="I3300" s="10" t="str">
        <f t="shared" si="558"/>
        <v>DB1400,X350.4</v>
      </c>
      <c r="J3300" s="13" t="str">
        <f>VLOOKUP(E3300,起始地址定义!A:D,2,FALSE)</f>
        <v>DB1400</v>
      </c>
      <c r="K3300" s="12" t="str">
        <f t="shared" si="559"/>
        <v>X350.4</v>
      </c>
      <c r="L3300" s="13">
        <f>VLOOKUP(E3300,起始地址定义!A:D,3,FALSE)</f>
        <v>350</v>
      </c>
      <c r="M3300" s="14">
        <f>VLOOKUP($F3300,类型描述及偏移量!$C:$H,2,FALSE)</f>
        <v>0.399999999999999</v>
      </c>
      <c r="N3300" s="14" t="str">
        <f>VLOOKUP($F3300,类型描述及偏移量!$C:$H,3,FALSE)</f>
        <v>离散</v>
      </c>
      <c r="O3300" s="14" t="str">
        <f>VLOOKUP($F3300,类型描述及偏移量!$C:$H,4,FALSE)</f>
        <v>None</v>
      </c>
      <c r="P3300" s="14" t="str">
        <f>VLOOKUP($F3300,类型描述及偏移量!$C:$H,5,FALSE)</f>
        <v>No</v>
      </c>
      <c r="Q3300" s="14" t="str">
        <f>VLOOKUP($F3300,类型描述及偏移量!$C:$H,6,FALSE)</f>
        <v>下限保护使能</v>
      </c>
    </row>
    <row r="3301" hidden="1" spans="1:17">
      <c r="A3301" s="12" t="s">
        <v>127</v>
      </c>
      <c r="B3301" s="12" t="str">
        <f t="shared" si="552"/>
        <v>M2_SetFRQ</v>
      </c>
      <c r="C3301" s="12" t="str">
        <f t="shared" si="553"/>
        <v>HiALM</v>
      </c>
      <c r="D3301" s="12" t="str">
        <f t="shared" si="554"/>
        <v>BP_Value_var</v>
      </c>
      <c r="E3301" s="13" t="str">
        <f t="shared" si="555"/>
        <v>CHP4_M2_SetFRQ_BP_Value_var</v>
      </c>
      <c r="F3301" s="14" t="str">
        <f t="shared" si="556"/>
        <v>BP_Value_var_HiALM</v>
      </c>
      <c r="G3301" s="10" t="str">
        <f t="shared" si="557"/>
        <v>CHP4_M2_SetFRQ_HiALM</v>
      </c>
      <c r="H3301" s="10" t="str">
        <f>VLOOKUP(基本表格!E3301,起始地址定义!A:D,4,FALSE)&amp;" "&amp;Q3301</f>
        <v>刨片机料仓4#出料螺旋A 给定频率 上限报警</v>
      </c>
      <c r="I3301" s="10" t="str">
        <f t="shared" si="558"/>
        <v>DB1400,X350.5</v>
      </c>
      <c r="J3301" s="13" t="str">
        <f>VLOOKUP(E3301,起始地址定义!A:D,2,FALSE)</f>
        <v>DB1400</v>
      </c>
      <c r="K3301" s="12" t="str">
        <f t="shared" si="559"/>
        <v>X350.5</v>
      </c>
      <c r="L3301" s="13">
        <f>VLOOKUP(E3301,起始地址定义!A:D,3,FALSE)</f>
        <v>350</v>
      </c>
      <c r="M3301" s="14">
        <f>VLOOKUP($F3301,类型描述及偏移量!$C:$H,2,FALSE)</f>
        <v>0.5</v>
      </c>
      <c r="N3301" s="14" t="str">
        <f>VLOOKUP($F3301,类型描述及偏移量!$C:$H,3,FALSE)</f>
        <v>离散</v>
      </c>
      <c r="O3301" s="14" t="str">
        <f>VLOOKUP($F3301,类型描述及偏移量!$C:$H,4,FALSE)</f>
        <v>None</v>
      </c>
      <c r="P3301" s="14" t="str">
        <f>VLOOKUP($F3301,类型描述及偏移量!$C:$H,5,FALSE)</f>
        <v>Yes</v>
      </c>
      <c r="Q3301" s="14" t="str">
        <f>VLOOKUP($F3301,类型描述及偏移量!$C:$H,6,FALSE)</f>
        <v>上限报警</v>
      </c>
    </row>
    <row r="3302" hidden="1" spans="1:17">
      <c r="A3302" s="12" t="s">
        <v>127</v>
      </c>
      <c r="B3302" s="12" t="str">
        <f t="shared" si="552"/>
        <v>M2_SetFRQ</v>
      </c>
      <c r="C3302" s="12" t="str">
        <f t="shared" si="553"/>
        <v>LoALM</v>
      </c>
      <c r="D3302" s="12" t="str">
        <f t="shared" si="554"/>
        <v>BP_Value_var</v>
      </c>
      <c r="E3302" s="13" t="str">
        <f t="shared" si="555"/>
        <v>CHP4_M2_SetFRQ_BP_Value_var</v>
      </c>
      <c r="F3302" s="14" t="str">
        <f t="shared" si="556"/>
        <v>BP_Value_var_LoALM</v>
      </c>
      <c r="G3302" s="10" t="str">
        <f t="shared" si="557"/>
        <v>CHP4_M2_SetFRQ_LoALM</v>
      </c>
      <c r="H3302" s="10" t="str">
        <f>VLOOKUP(基本表格!E3302,起始地址定义!A:D,4,FALSE)&amp;" "&amp;Q3302</f>
        <v>刨片机料仓4#出料螺旋A 给定频率 下限报警</v>
      </c>
      <c r="I3302" s="10" t="str">
        <f t="shared" si="558"/>
        <v>DB1400,X350.6</v>
      </c>
      <c r="J3302" s="13" t="str">
        <f>VLOOKUP(E3302,起始地址定义!A:D,2,FALSE)</f>
        <v>DB1400</v>
      </c>
      <c r="K3302" s="12" t="str">
        <f t="shared" si="559"/>
        <v>X350.6</v>
      </c>
      <c r="L3302" s="13">
        <f>VLOOKUP(E3302,起始地址定义!A:D,3,FALSE)</f>
        <v>350</v>
      </c>
      <c r="M3302" s="14">
        <f>VLOOKUP($F3302,类型描述及偏移量!$C:$H,2,FALSE)</f>
        <v>0.600000000000001</v>
      </c>
      <c r="N3302" s="14" t="str">
        <f>VLOOKUP($F3302,类型描述及偏移量!$C:$H,3,FALSE)</f>
        <v>离散</v>
      </c>
      <c r="O3302" s="14" t="str">
        <f>VLOOKUP($F3302,类型描述及偏移量!$C:$H,4,FALSE)</f>
        <v>None</v>
      </c>
      <c r="P3302" s="14" t="str">
        <f>VLOOKUP($F3302,类型描述及偏移量!$C:$H,5,FALSE)</f>
        <v>Yes</v>
      </c>
      <c r="Q3302" s="14" t="str">
        <f>VLOOKUP($F3302,类型描述及偏移量!$C:$H,6,FALSE)</f>
        <v>下限报警</v>
      </c>
    </row>
    <row r="3303" hidden="1" spans="1:17">
      <c r="A3303" s="12" t="s">
        <v>127</v>
      </c>
      <c r="B3303" s="12" t="str">
        <f t="shared" si="552"/>
        <v>M2_SetFRQ</v>
      </c>
      <c r="C3303" s="12" t="str">
        <f t="shared" si="553"/>
        <v>HiHiALM</v>
      </c>
      <c r="D3303" s="12" t="str">
        <f t="shared" si="554"/>
        <v>BP_Value_var</v>
      </c>
      <c r="E3303" s="13" t="str">
        <f t="shared" si="555"/>
        <v>CHP4_M2_SetFRQ_BP_Value_var</v>
      </c>
      <c r="F3303" s="14" t="str">
        <f t="shared" si="556"/>
        <v>BP_Value_var_HiHiALM</v>
      </c>
      <c r="G3303" s="10" t="str">
        <f t="shared" si="557"/>
        <v>CHP4_M2_SetFRQ_HiHiALM</v>
      </c>
      <c r="H3303" s="10" t="str">
        <f>VLOOKUP(基本表格!E3303,起始地址定义!A:D,4,FALSE)&amp;" "&amp;Q3303</f>
        <v>刨片机料仓4#出料螺旋A 给定频率 上上限报警</v>
      </c>
      <c r="I3303" s="10" t="str">
        <f t="shared" si="558"/>
        <v>DB1400,X350.7</v>
      </c>
      <c r="J3303" s="13" t="str">
        <f>VLOOKUP(E3303,起始地址定义!A:D,2,FALSE)</f>
        <v>DB1400</v>
      </c>
      <c r="K3303" s="12" t="str">
        <f t="shared" si="559"/>
        <v>X350.7</v>
      </c>
      <c r="L3303" s="13">
        <f>VLOOKUP(E3303,起始地址定义!A:D,3,FALSE)</f>
        <v>350</v>
      </c>
      <c r="M3303" s="14">
        <f>VLOOKUP($F3303,类型描述及偏移量!$C:$H,2,FALSE)</f>
        <v>0.700000000000003</v>
      </c>
      <c r="N3303" s="14" t="str">
        <f>VLOOKUP($F3303,类型描述及偏移量!$C:$H,3,FALSE)</f>
        <v>离散</v>
      </c>
      <c r="O3303" s="14" t="str">
        <f>VLOOKUP($F3303,类型描述及偏移量!$C:$H,4,FALSE)</f>
        <v>On</v>
      </c>
      <c r="P3303" s="14" t="str">
        <f>VLOOKUP($F3303,类型描述及偏移量!$C:$H,5,FALSE)</f>
        <v>Yes</v>
      </c>
      <c r="Q3303" s="14" t="str">
        <f>VLOOKUP($F3303,类型描述及偏移量!$C:$H,6,FALSE)</f>
        <v>上上限报警</v>
      </c>
    </row>
    <row r="3304" hidden="1" spans="1:17">
      <c r="A3304" s="12" t="s">
        <v>127</v>
      </c>
      <c r="B3304" s="12" t="str">
        <f t="shared" si="552"/>
        <v>M2_SetFRQ</v>
      </c>
      <c r="C3304" s="12" t="str">
        <f t="shared" si="553"/>
        <v>LoLoALM</v>
      </c>
      <c r="D3304" s="12" t="str">
        <f t="shared" si="554"/>
        <v>BP_Value_var</v>
      </c>
      <c r="E3304" s="13" t="str">
        <f t="shared" si="555"/>
        <v>CHP4_M2_SetFRQ_BP_Value_var</v>
      </c>
      <c r="F3304" s="14" t="str">
        <f t="shared" si="556"/>
        <v>BP_Value_var_LoLoALM</v>
      </c>
      <c r="G3304" s="10" t="str">
        <f t="shared" si="557"/>
        <v>CHP4_M2_SetFRQ_LoLoALM</v>
      </c>
      <c r="H3304" s="10" t="str">
        <f>VLOOKUP(基本表格!E3304,起始地址定义!A:D,4,FALSE)&amp;" "&amp;Q3304</f>
        <v>刨片机料仓4#出料螺旋A 给定频率 下下限报警</v>
      </c>
      <c r="I3304" s="10" t="str">
        <f t="shared" si="558"/>
        <v>DB1400,X351.0</v>
      </c>
      <c r="J3304" s="13" t="str">
        <f>VLOOKUP(E3304,起始地址定义!A:D,2,FALSE)</f>
        <v>DB1400</v>
      </c>
      <c r="K3304" s="12" t="str">
        <f t="shared" si="559"/>
        <v>X351.0</v>
      </c>
      <c r="L3304" s="13">
        <f>VLOOKUP(E3304,起始地址定义!A:D,3,FALSE)</f>
        <v>350</v>
      </c>
      <c r="M3304" s="14">
        <f>VLOOKUP($F3304,类型描述及偏移量!$C:$H,2,FALSE)</f>
        <v>1</v>
      </c>
      <c r="N3304" s="14" t="str">
        <f>VLOOKUP($F3304,类型描述及偏移量!$C:$H,3,FALSE)</f>
        <v>离散</v>
      </c>
      <c r="O3304" s="14" t="str">
        <f>VLOOKUP($F3304,类型描述及偏移量!$C:$H,4,FALSE)</f>
        <v>On</v>
      </c>
      <c r="P3304" s="14" t="str">
        <f>VLOOKUP($F3304,类型描述及偏移量!$C:$H,5,FALSE)</f>
        <v>Yes</v>
      </c>
      <c r="Q3304" s="14" t="str">
        <f>VLOOKUP($F3304,类型描述及偏移量!$C:$H,6,FALSE)</f>
        <v>下下限报警</v>
      </c>
    </row>
    <row r="3305" hidden="1" spans="1:17">
      <c r="A3305" s="12" t="s">
        <v>127</v>
      </c>
      <c r="B3305" s="12" t="str">
        <f t="shared" si="552"/>
        <v>M2_SetFRQ</v>
      </c>
      <c r="C3305" s="12" t="str">
        <f t="shared" si="553"/>
        <v>LimALM</v>
      </c>
      <c r="D3305" s="12" t="str">
        <f t="shared" si="554"/>
        <v>BP_Value_var</v>
      </c>
      <c r="E3305" s="13" t="str">
        <f t="shared" si="555"/>
        <v>CHP4_M2_SetFRQ_BP_Value_var</v>
      </c>
      <c r="F3305" s="14" t="str">
        <f t="shared" si="556"/>
        <v>BP_Value_var_LimALM</v>
      </c>
      <c r="G3305" s="10" t="str">
        <f t="shared" si="557"/>
        <v>CHP4_M2_SetFRQ_LimALM</v>
      </c>
      <c r="H3305" s="10" t="str">
        <f>VLOOKUP(基本表格!E3305,起始地址定义!A:D,4,FALSE)&amp;" "&amp;Q3305</f>
        <v>刨片机料仓4#出料螺旋A 给定频率 极限报警</v>
      </c>
      <c r="I3305" s="10" t="str">
        <f t="shared" si="558"/>
        <v>DB1400,X351.1</v>
      </c>
      <c r="J3305" s="13" t="str">
        <f>VLOOKUP(E3305,起始地址定义!A:D,2,FALSE)</f>
        <v>DB1400</v>
      </c>
      <c r="K3305" s="12" t="str">
        <f t="shared" si="559"/>
        <v>X351.1</v>
      </c>
      <c r="L3305" s="13">
        <f>VLOOKUP(E3305,起始地址定义!A:D,3,FALSE)</f>
        <v>350</v>
      </c>
      <c r="M3305" s="14">
        <f>VLOOKUP($F3305,类型描述及偏移量!$C:$H,2,FALSE)</f>
        <v>1.1</v>
      </c>
      <c r="N3305" s="14" t="str">
        <f>VLOOKUP($F3305,类型描述及偏移量!$C:$H,3,FALSE)</f>
        <v>离散</v>
      </c>
      <c r="O3305" s="14" t="str">
        <f>VLOOKUP($F3305,类型描述及偏移量!$C:$H,4,FALSE)</f>
        <v>On</v>
      </c>
      <c r="P3305" s="14" t="str">
        <f>VLOOKUP($F3305,类型描述及偏移量!$C:$H,5,FALSE)</f>
        <v>Yes</v>
      </c>
      <c r="Q3305" s="14" t="str">
        <f>VLOOKUP($F3305,类型描述及偏移量!$C:$H,6,FALSE)</f>
        <v>极限报警</v>
      </c>
    </row>
    <row r="3306" hidden="1" spans="1:17">
      <c r="A3306" s="12" t="s">
        <v>127</v>
      </c>
      <c r="B3306" s="12" t="str">
        <f t="shared" si="552"/>
        <v>M2_SetFRQ</v>
      </c>
      <c r="C3306" s="12" t="str">
        <f t="shared" si="553"/>
        <v>LostALM</v>
      </c>
      <c r="D3306" s="12" t="str">
        <f t="shared" si="554"/>
        <v>BP_Value_var</v>
      </c>
      <c r="E3306" s="13" t="str">
        <f t="shared" si="555"/>
        <v>CHP4_M2_SetFRQ_BP_Value_var</v>
      </c>
      <c r="F3306" s="14" t="str">
        <f t="shared" si="556"/>
        <v>BP_Value_var_LostALM</v>
      </c>
      <c r="G3306" s="10" t="str">
        <f t="shared" si="557"/>
        <v>CHP4_M2_SetFRQ_LostALM</v>
      </c>
      <c r="H3306" s="10" t="str">
        <f>VLOOKUP(基本表格!E3306,起始地址定义!A:D,4,FALSE)&amp;" "&amp;Q3306</f>
        <v>刨片机料仓4#出料螺旋A 给定频率 传感器断线报警</v>
      </c>
      <c r="I3306" s="10" t="str">
        <f t="shared" si="558"/>
        <v>DB1400,X351.2</v>
      </c>
      <c r="J3306" s="13" t="str">
        <f>VLOOKUP(E3306,起始地址定义!A:D,2,FALSE)</f>
        <v>DB1400</v>
      </c>
      <c r="K3306" s="12" t="str">
        <f t="shared" si="559"/>
        <v>X351.2</v>
      </c>
      <c r="L3306" s="13">
        <f>VLOOKUP(E3306,起始地址定义!A:D,3,FALSE)</f>
        <v>350</v>
      </c>
      <c r="M3306" s="14">
        <f>VLOOKUP($F3306,类型描述及偏移量!$C:$H,2,FALSE)</f>
        <v>1.2</v>
      </c>
      <c r="N3306" s="14" t="str">
        <f>VLOOKUP($F3306,类型描述及偏移量!$C:$H,3,FALSE)</f>
        <v>离散</v>
      </c>
      <c r="O3306" s="14" t="str">
        <f>VLOOKUP($F3306,类型描述及偏移量!$C:$H,4,FALSE)</f>
        <v>On</v>
      </c>
      <c r="P3306" s="14" t="str">
        <f>VLOOKUP($F3306,类型描述及偏移量!$C:$H,5,FALSE)</f>
        <v>Yes</v>
      </c>
      <c r="Q3306" s="14" t="str">
        <f>VLOOKUP($F3306,类型描述及偏移量!$C:$H,6,FALSE)</f>
        <v>传感器断线报警</v>
      </c>
    </row>
    <row r="3307" hidden="1" spans="1:17">
      <c r="A3307" s="12" t="s">
        <v>127</v>
      </c>
      <c r="B3307" s="12" t="str">
        <f t="shared" si="552"/>
        <v>M2_SetFRQ</v>
      </c>
      <c r="C3307" s="12" t="str">
        <f t="shared" si="553"/>
        <v>Code</v>
      </c>
      <c r="D3307" s="12" t="str">
        <f t="shared" si="554"/>
        <v>BP_Value_var</v>
      </c>
      <c r="E3307" s="13" t="str">
        <f t="shared" si="555"/>
        <v>CHP4_M2_SetFRQ_BP_Value_var</v>
      </c>
      <c r="F3307" s="14" t="str">
        <f t="shared" si="556"/>
        <v>BP_Value_var_Code</v>
      </c>
      <c r="G3307" s="10" t="str">
        <f t="shared" si="557"/>
        <v>CHP4_M2_SetFRQ_Code</v>
      </c>
      <c r="H3307" s="10" t="str">
        <f>VLOOKUP(基本表格!E3307,起始地址定义!A:D,4,FALSE)&amp;" "&amp;Q3307</f>
        <v>刨片机料仓4#出料螺旋A 给定频率 实际内码</v>
      </c>
      <c r="I3307" s="10" t="str">
        <f t="shared" si="558"/>
        <v>DB1400,INT352</v>
      </c>
      <c r="J3307" s="13" t="str">
        <f>VLOOKUP(E3307,起始地址定义!A:D,2,FALSE)</f>
        <v>DB1400</v>
      </c>
      <c r="K3307" s="12" t="str">
        <f t="shared" si="559"/>
        <v>INT352</v>
      </c>
      <c r="L3307" s="13">
        <f>VLOOKUP(E3307,起始地址定义!A:D,3,FALSE)</f>
        <v>350</v>
      </c>
      <c r="M3307" s="14">
        <f>VLOOKUP($F3307,类型描述及偏移量!$C:$H,2,FALSE)</f>
        <v>2</v>
      </c>
      <c r="N3307" s="14" t="str">
        <f>VLOOKUP($F3307,类型描述及偏移量!$C:$H,3,FALSE)</f>
        <v>整型</v>
      </c>
      <c r="O3307" s="14" t="str">
        <f>VLOOKUP($F3307,类型描述及偏移量!$C:$H,4,FALSE)</f>
        <v>None</v>
      </c>
      <c r="P3307" s="14" t="str">
        <f>VLOOKUP($F3307,类型描述及偏移量!$C:$H,5,FALSE)</f>
        <v>Yes</v>
      </c>
      <c r="Q3307" s="14" t="str">
        <f>VLOOKUP($F3307,类型描述及偏移量!$C:$H,6,FALSE)</f>
        <v>实际内码</v>
      </c>
    </row>
    <row r="3308" hidden="1" spans="1:17">
      <c r="A3308" s="12" t="s">
        <v>127</v>
      </c>
      <c r="B3308" s="12" t="str">
        <f t="shared" si="552"/>
        <v>M2_SetFRQ</v>
      </c>
      <c r="C3308" s="12" t="str">
        <f t="shared" si="553"/>
        <v>Value</v>
      </c>
      <c r="D3308" s="12" t="str">
        <f t="shared" si="554"/>
        <v>BP_Value_var</v>
      </c>
      <c r="E3308" s="13" t="str">
        <f t="shared" si="555"/>
        <v>CHP4_M2_SetFRQ_BP_Value_var</v>
      </c>
      <c r="F3308" s="14" t="str">
        <f t="shared" si="556"/>
        <v>BP_Value_var_Value</v>
      </c>
      <c r="G3308" s="10" t="str">
        <f t="shared" si="557"/>
        <v>CHP4_M2_SetFRQ_Value</v>
      </c>
      <c r="H3308" s="10" t="str">
        <f>VLOOKUP(基本表格!E3308,起始地址定义!A:D,4,FALSE)&amp;" "&amp;Q3308</f>
        <v>刨片机料仓4#出料螺旋A 给定频率 实际值</v>
      </c>
      <c r="I3308" s="10" t="str">
        <f t="shared" si="558"/>
        <v>DB1400,REAL356</v>
      </c>
      <c r="J3308" s="13" t="str">
        <f>VLOOKUP(E3308,起始地址定义!A:D,2,FALSE)</f>
        <v>DB1400</v>
      </c>
      <c r="K3308" s="12" t="str">
        <f t="shared" si="559"/>
        <v>REAL356</v>
      </c>
      <c r="L3308" s="13">
        <f>VLOOKUP(E3308,起始地址定义!A:D,3,FALSE)</f>
        <v>350</v>
      </c>
      <c r="M3308" s="14">
        <f>VLOOKUP($F3308,类型描述及偏移量!$C:$H,2,FALSE)</f>
        <v>6</v>
      </c>
      <c r="N3308" s="14" t="str">
        <f>VLOOKUP($F3308,类型描述及偏移量!$C:$H,3,FALSE)</f>
        <v>实型</v>
      </c>
      <c r="O3308" s="14" t="str">
        <f>VLOOKUP($F3308,类型描述及偏移量!$C:$H,4,FALSE)</f>
        <v>None</v>
      </c>
      <c r="P3308" s="14" t="str">
        <f>VLOOKUP($F3308,类型描述及偏移量!$C:$H,5,FALSE)</f>
        <v>Yes</v>
      </c>
      <c r="Q3308" s="14" t="str">
        <f>VLOOKUP($F3308,类型描述及偏移量!$C:$H,6,FALSE)</f>
        <v>实际值</v>
      </c>
    </row>
    <row r="3309" hidden="1" spans="1:17">
      <c r="A3309" s="12" t="s">
        <v>127</v>
      </c>
      <c r="B3309" s="12" t="str">
        <f t="shared" si="552"/>
        <v>M2_SetFRQ</v>
      </c>
      <c r="C3309" s="12" t="str">
        <f t="shared" si="553"/>
        <v>Range</v>
      </c>
      <c r="D3309" s="12" t="str">
        <f t="shared" si="554"/>
        <v>BP_Value_var</v>
      </c>
      <c r="E3309" s="13" t="str">
        <f t="shared" si="555"/>
        <v>CHP4_M2_SetFRQ_BP_Value_var</v>
      </c>
      <c r="F3309" s="14" t="str">
        <f t="shared" si="556"/>
        <v>BP_Value_var_Range</v>
      </c>
      <c r="G3309" s="10" t="str">
        <f t="shared" si="557"/>
        <v>CHP4_M2_SetFRQ_Range</v>
      </c>
      <c r="H3309" s="10" t="str">
        <f>VLOOKUP(基本表格!E3309,起始地址定义!A:D,4,FALSE)&amp;" "&amp;Q3309</f>
        <v>刨片机料仓4#出料螺旋A 给定频率 量程</v>
      </c>
      <c r="I3309" s="10" t="str">
        <f t="shared" si="558"/>
        <v>DB1400,REAL360</v>
      </c>
      <c r="J3309" s="13" t="str">
        <f>VLOOKUP(E3309,起始地址定义!A:D,2,FALSE)</f>
        <v>DB1400</v>
      </c>
      <c r="K3309" s="12" t="str">
        <f t="shared" si="559"/>
        <v>REAL360</v>
      </c>
      <c r="L3309" s="13">
        <f>VLOOKUP(E3309,起始地址定义!A:D,3,FALSE)</f>
        <v>350</v>
      </c>
      <c r="M3309" s="14">
        <f>VLOOKUP($F3309,类型描述及偏移量!$C:$H,2,FALSE)</f>
        <v>10</v>
      </c>
      <c r="N3309" s="14" t="str">
        <f>VLOOKUP($F3309,类型描述及偏移量!$C:$H,3,FALSE)</f>
        <v>实型</v>
      </c>
      <c r="O3309" s="14" t="str">
        <f>VLOOKUP($F3309,类型描述及偏移量!$C:$H,4,FALSE)</f>
        <v>None</v>
      </c>
      <c r="P3309" s="14" t="str">
        <f>VLOOKUP($F3309,类型描述及偏移量!$C:$H,5,FALSE)</f>
        <v>No</v>
      </c>
      <c r="Q3309" s="14" t="str">
        <f>VLOOKUP($F3309,类型描述及偏移量!$C:$H,6,FALSE)</f>
        <v>量程</v>
      </c>
    </row>
    <row r="3310" hidden="1" spans="1:17">
      <c r="A3310" s="12" t="s">
        <v>127</v>
      </c>
      <c r="B3310" s="12" t="str">
        <f t="shared" si="552"/>
        <v>M2_SetFRQ</v>
      </c>
      <c r="C3310" s="12" t="str">
        <f t="shared" si="553"/>
        <v>Hi</v>
      </c>
      <c r="D3310" s="12" t="str">
        <f t="shared" si="554"/>
        <v>BP_Value_var</v>
      </c>
      <c r="E3310" s="13" t="str">
        <f t="shared" si="555"/>
        <v>CHP4_M2_SetFRQ_BP_Value_var</v>
      </c>
      <c r="F3310" s="14" t="str">
        <f t="shared" si="556"/>
        <v>BP_Value_var_Hi</v>
      </c>
      <c r="G3310" s="10" t="str">
        <f t="shared" si="557"/>
        <v>CHP4_M2_SetFRQ_Hi</v>
      </c>
      <c r="H3310" s="10" t="str">
        <f>VLOOKUP(基本表格!E3310,起始地址定义!A:D,4,FALSE)&amp;" "&amp;Q3310</f>
        <v>刨片机料仓4#出料螺旋A 给定频率 上限值</v>
      </c>
      <c r="I3310" s="10" t="str">
        <f t="shared" si="558"/>
        <v>DB1400,REAL364</v>
      </c>
      <c r="J3310" s="13" t="str">
        <f>VLOOKUP(E3310,起始地址定义!A:D,2,FALSE)</f>
        <v>DB1400</v>
      </c>
      <c r="K3310" s="12" t="str">
        <f t="shared" si="559"/>
        <v>REAL364</v>
      </c>
      <c r="L3310" s="13">
        <f>VLOOKUP(E3310,起始地址定义!A:D,3,FALSE)</f>
        <v>350</v>
      </c>
      <c r="M3310" s="14">
        <f>VLOOKUP($F3310,类型描述及偏移量!$C:$H,2,FALSE)</f>
        <v>14</v>
      </c>
      <c r="N3310" s="14" t="str">
        <f>VLOOKUP($F3310,类型描述及偏移量!$C:$H,3,FALSE)</f>
        <v>实型</v>
      </c>
      <c r="O3310" s="14" t="str">
        <f>VLOOKUP($F3310,类型描述及偏移量!$C:$H,4,FALSE)</f>
        <v>None</v>
      </c>
      <c r="P3310" s="14" t="str">
        <f>VLOOKUP($F3310,类型描述及偏移量!$C:$H,5,FALSE)</f>
        <v>No</v>
      </c>
      <c r="Q3310" s="14" t="str">
        <f>VLOOKUP($F3310,类型描述及偏移量!$C:$H,6,FALSE)</f>
        <v>上限值</v>
      </c>
    </row>
    <row r="3311" hidden="1" spans="1:17">
      <c r="A3311" s="12" t="s">
        <v>127</v>
      </c>
      <c r="B3311" s="12" t="str">
        <f t="shared" si="552"/>
        <v>M2_SetFRQ</v>
      </c>
      <c r="C3311" s="12" t="str">
        <f t="shared" si="553"/>
        <v>Lo</v>
      </c>
      <c r="D3311" s="12" t="str">
        <f t="shared" si="554"/>
        <v>BP_Value_var</v>
      </c>
      <c r="E3311" s="13" t="str">
        <f t="shared" si="555"/>
        <v>CHP4_M2_SetFRQ_BP_Value_var</v>
      </c>
      <c r="F3311" s="14" t="str">
        <f t="shared" si="556"/>
        <v>BP_Value_var_Lo</v>
      </c>
      <c r="G3311" s="10" t="str">
        <f t="shared" si="557"/>
        <v>CHP4_M2_SetFRQ_Lo</v>
      </c>
      <c r="H3311" s="10" t="str">
        <f>VLOOKUP(基本表格!E3311,起始地址定义!A:D,4,FALSE)&amp;" "&amp;Q3311</f>
        <v>刨片机料仓4#出料螺旋A 给定频率 下限值</v>
      </c>
      <c r="I3311" s="10" t="str">
        <f t="shared" si="558"/>
        <v>DB1400,REAL368</v>
      </c>
      <c r="J3311" s="13" t="str">
        <f>VLOOKUP(E3311,起始地址定义!A:D,2,FALSE)</f>
        <v>DB1400</v>
      </c>
      <c r="K3311" s="12" t="str">
        <f t="shared" si="559"/>
        <v>REAL368</v>
      </c>
      <c r="L3311" s="13">
        <f>VLOOKUP(E3311,起始地址定义!A:D,3,FALSE)</f>
        <v>350</v>
      </c>
      <c r="M3311" s="14">
        <f>VLOOKUP($F3311,类型描述及偏移量!$C:$H,2,FALSE)</f>
        <v>18</v>
      </c>
      <c r="N3311" s="14" t="str">
        <f>VLOOKUP($F3311,类型描述及偏移量!$C:$H,3,FALSE)</f>
        <v>实型</v>
      </c>
      <c r="O3311" s="14" t="str">
        <f>VLOOKUP($F3311,类型描述及偏移量!$C:$H,4,FALSE)</f>
        <v>None</v>
      </c>
      <c r="P3311" s="14" t="str">
        <f>VLOOKUP($F3311,类型描述及偏移量!$C:$H,5,FALSE)</f>
        <v>No</v>
      </c>
      <c r="Q3311" s="14" t="str">
        <f>VLOOKUP($F3311,类型描述及偏移量!$C:$H,6,FALSE)</f>
        <v>下限值</v>
      </c>
    </row>
    <row r="3312" hidden="1" spans="1:17">
      <c r="A3312" s="12" t="s">
        <v>127</v>
      </c>
      <c r="B3312" s="12" t="str">
        <f t="shared" si="552"/>
        <v>M2_SetFRQ</v>
      </c>
      <c r="C3312" s="12" t="str">
        <f t="shared" si="553"/>
        <v>HiHi</v>
      </c>
      <c r="D3312" s="12" t="str">
        <f t="shared" si="554"/>
        <v>BP_Value_var</v>
      </c>
      <c r="E3312" s="13" t="str">
        <f t="shared" si="555"/>
        <v>CHP4_M2_SetFRQ_BP_Value_var</v>
      </c>
      <c r="F3312" s="14" t="str">
        <f t="shared" si="556"/>
        <v>BP_Value_var_HiHi</v>
      </c>
      <c r="G3312" s="10" t="str">
        <f t="shared" si="557"/>
        <v>CHP4_M2_SetFRQ_HiHi</v>
      </c>
      <c r="H3312" s="10" t="str">
        <f>VLOOKUP(基本表格!E3312,起始地址定义!A:D,4,FALSE)&amp;" "&amp;Q3312</f>
        <v>刨片机料仓4#出料螺旋A 给定频率 上上限值</v>
      </c>
      <c r="I3312" s="10" t="str">
        <f t="shared" si="558"/>
        <v>DB1400,REAL372</v>
      </c>
      <c r="J3312" s="13" t="str">
        <f>VLOOKUP(E3312,起始地址定义!A:D,2,FALSE)</f>
        <v>DB1400</v>
      </c>
      <c r="K3312" s="12" t="str">
        <f t="shared" si="559"/>
        <v>REAL372</v>
      </c>
      <c r="L3312" s="13">
        <f>VLOOKUP(E3312,起始地址定义!A:D,3,FALSE)</f>
        <v>350</v>
      </c>
      <c r="M3312" s="14">
        <f>VLOOKUP($F3312,类型描述及偏移量!$C:$H,2,FALSE)</f>
        <v>22</v>
      </c>
      <c r="N3312" s="14" t="str">
        <f>VLOOKUP($F3312,类型描述及偏移量!$C:$H,3,FALSE)</f>
        <v>实型</v>
      </c>
      <c r="O3312" s="14" t="str">
        <f>VLOOKUP($F3312,类型描述及偏移量!$C:$H,4,FALSE)</f>
        <v>None</v>
      </c>
      <c r="P3312" s="14" t="str">
        <f>VLOOKUP($F3312,类型描述及偏移量!$C:$H,5,FALSE)</f>
        <v>No</v>
      </c>
      <c r="Q3312" s="14" t="str">
        <f>VLOOKUP($F3312,类型描述及偏移量!$C:$H,6,FALSE)</f>
        <v>上上限值</v>
      </c>
    </row>
    <row r="3313" hidden="1" spans="1:17">
      <c r="A3313" s="12" t="s">
        <v>127</v>
      </c>
      <c r="B3313" s="12" t="str">
        <f t="shared" si="552"/>
        <v>M2_SetFRQ</v>
      </c>
      <c r="C3313" s="12" t="str">
        <f t="shared" si="553"/>
        <v>LoLo</v>
      </c>
      <c r="D3313" s="12" t="str">
        <f t="shared" si="554"/>
        <v>BP_Value_var</v>
      </c>
      <c r="E3313" s="13" t="str">
        <f t="shared" si="555"/>
        <v>CHP4_M2_SetFRQ_BP_Value_var</v>
      </c>
      <c r="F3313" s="14" t="str">
        <f t="shared" si="556"/>
        <v>BP_Value_var_LoLo</v>
      </c>
      <c r="G3313" s="10" t="str">
        <f t="shared" si="557"/>
        <v>CHP4_M2_SetFRQ_LoLo</v>
      </c>
      <c r="H3313" s="10" t="str">
        <f>VLOOKUP(基本表格!E3313,起始地址定义!A:D,4,FALSE)&amp;" "&amp;Q3313</f>
        <v>刨片机料仓4#出料螺旋A 给定频率 下下限值</v>
      </c>
      <c r="I3313" s="10" t="str">
        <f t="shared" si="558"/>
        <v>DB1400,REAL376</v>
      </c>
      <c r="J3313" s="13" t="str">
        <f>VLOOKUP(E3313,起始地址定义!A:D,2,FALSE)</f>
        <v>DB1400</v>
      </c>
      <c r="K3313" s="12" t="str">
        <f t="shared" si="559"/>
        <v>REAL376</v>
      </c>
      <c r="L3313" s="13">
        <f>VLOOKUP(E3313,起始地址定义!A:D,3,FALSE)</f>
        <v>350</v>
      </c>
      <c r="M3313" s="14">
        <f>VLOOKUP($F3313,类型描述及偏移量!$C:$H,2,FALSE)</f>
        <v>26</v>
      </c>
      <c r="N3313" s="14" t="str">
        <f>VLOOKUP($F3313,类型描述及偏移量!$C:$H,3,FALSE)</f>
        <v>实型</v>
      </c>
      <c r="O3313" s="14" t="str">
        <f>VLOOKUP($F3313,类型描述及偏移量!$C:$H,4,FALSE)</f>
        <v>None</v>
      </c>
      <c r="P3313" s="14" t="str">
        <f>VLOOKUP($F3313,类型描述及偏移量!$C:$H,5,FALSE)</f>
        <v>No</v>
      </c>
      <c r="Q3313" s="14" t="str">
        <f>VLOOKUP($F3313,类型描述及偏移量!$C:$H,6,FALSE)</f>
        <v>下下限值</v>
      </c>
    </row>
    <row r="3314" hidden="1" spans="1:17">
      <c r="A3314" s="12" t="s">
        <v>127</v>
      </c>
      <c r="B3314" s="12" t="str">
        <f t="shared" si="552"/>
        <v>M2_ActFRQ</v>
      </c>
      <c r="C3314" s="12" t="str">
        <f t="shared" si="553"/>
        <v>HiProEN</v>
      </c>
      <c r="D3314" s="12" t="str">
        <f t="shared" si="554"/>
        <v>BP_Value_var</v>
      </c>
      <c r="E3314" s="13" t="str">
        <f t="shared" si="555"/>
        <v>CHP4_M2_ActFRQ_BP_Value_var</v>
      </c>
      <c r="F3314" s="14" t="str">
        <f t="shared" si="556"/>
        <v>BP_Value_var_HiProEN</v>
      </c>
      <c r="G3314" s="10" t="str">
        <f t="shared" si="557"/>
        <v>CHP4_M2_ActFRQ_HiProEN</v>
      </c>
      <c r="H3314" s="10" t="str">
        <f>VLOOKUP(基本表格!E3314,起始地址定义!A:D,4,FALSE)&amp;" "&amp;Q3314</f>
        <v>刨片机料仓4#出料螺旋A 反馈频率 上限保护使能</v>
      </c>
      <c r="I3314" s="10" t="str">
        <f t="shared" si="558"/>
        <v>DB1400,X400.3</v>
      </c>
      <c r="J3314" s="13" t="str">
        <f>VLOOKUP(E3314,起始地址定义!A:D,2,FALSE)</f>
        <v>DB1400</v>
      </c>
      <c r="K3314" s="12" t="str">
        <f t="shared" si="559"/>
        <v>X400.3</v>
      </c>
      <c r="L3314" s="13">
        <f>VLOOKUP(E3314,起始地址定义!A:D,3,FALSE)</f>
        <v>400</v>
      </c>
      <c r="M3314" s="14">
        <f>VLOOKUP($F3314,类型描述及偏移量!$C:$H,2,FALSE)</f>
        <v>0.299999999999997</v>
      </c>
      <c r="N3314" s="14" t="str">
        <f>VLOOKUP($F3314,类型描述及偏移量!$C:$H,3,FALSE)</f>
        <v>离散</v>
      </c>
      <c r="O3314" s="14" t="str">
        <f>VLOOKUP($F3314,类型描述及偏移量!$C:$H,4,FALSE)</f>
        <v>None</v>
      </c>
      <c r="P3314" s="14" t="str">
        <f>VLOOKUP($F3314,类型描述及偏移量!$C:$H,5,FALSE)</f>
        <v>No</v>
      </c>
      <c r="Q3314" s="14" t="str">
        <f>VLOOKUP($F3314,类型描述及偏移量!$C:$H,6,FALSE)</f>
        <v>上限保护使能</v>
      </c>
    </row>
    <row r="3315" hidden="1" spans="1:17">
      <c r="A3315" s="12" t="s">
        <v>127</v>
      </c>
      <c r="B3315" s="12" t="str">
        <f t="shared" si="552"/>
        <v>M2_ActFRQ</v>
      </c>
      <c r="C3315" s="12" t="str">
        <f t="shared" si="553"/>
        <v>LoProEN</v>
      </c>
      <c r="D3315" s="12" t="str">
        <f t="shared" si="554"/>
        <v>BP_Value_var</v>
      </c>
      <c r="E3315" s="13" t="str">
        <f t="shared" si="555"/>
        <v>CHP4_M2_ActFRQ_BP_Value_var</v>
      </c>
      <c r="F3315" s="14" t="str">
        <f t="shared" si="556"/>
        <v>BP_Value_var_LoProEN</v>
      </c>
      <c r="G3315" s="10" t="str">
        <f t="shared" si="557"/>
        <v>CHP4_M2_ActFRQ_LoProEN</v>
      </c>
      <c r="H3315" s="10" t="str">
        <f>VLOOKUP(基本表格!E3315,起始地址定义!A:D,4,FALSE)&amp;" "&amp;Q3315</f>
        <v>刨片机料仓4#出料螺旋A 反馈频率 下限保护使能</v>
      </c>
      <c r="I3315" s="10" t="str">
        <f t="shared" si="558"/>
        <v>DB1400,X400.4</v>
      </c>
      <c r="J3315" s="13" t="str">
        <f>VLOOKUP(E3315,起始地址定义!A:D,2,FALSE)</f>
        <v>DB1400</v>
      </c>
      <c r="K3315" s="12" t="str">
        <f t="shared" si="559"/>
        <v>X400.4</v>
      </c>
      <c r="L3315" s="13">
        <f>VLOOKUP(E3315,起始地址定义!A:D,3,FALSE)</f>
        <v>400</v>
      </c>
      <c r="M3315" s="14">
        <f>VLOOKUP($F3315,类型描述及偏移量!$C:$H,2,FALSE)</f>
        <v>0.399999999999999</v>
      </c>
      <c r="N3315" s="14" t="str">
        <f>VLOOKUP($F3315,类型描述及偏移量!$C:$H,3,FALSE)</f>
        <v>离散</v>
      </c>
      <c r="O3315" s="14" t="str">
        <f>VLOOKUP($F3315,类型描述及偏移量!$C:$H,4,FALSE)</f>
        <v>None</v>
      </c>
      <c r="P3315" s="14" t="str">
        <f>VLOOKUP($F3315,类型描述及偏移量!$C:$H,5,FALSE)</f>
        <v>No</v>
      </c>
      <c r="Q3315" s="14" t="str">
        <f>VLOOKUP($F3315,类型描述及偏移量!$C:$H,6,FALSE)</f>
        <v>下限保护使能</v>
      </c>
    </row>
    <row r="3316" hidden="1" spans="1:17">
      <c r="A3316" s="12" t="s">
        <v>127</v>
      </c>
      <c r="B3316" s="12" t="str">
        <f t="shared" si="552"/>
        <v>M2_ActFRQ</v>
      </c>
      <c r="C3316" s="12" t="str">
        <f t="shared" si="553"/>
        <v>HiALM</v>
      </c>
      <c r="D3316" s="12" t="str">
        <f t="shared" si="554"/>
        <v>BP_Value_var</v>
      </c>
      <c r="E3316" s="13" t="str">
        <f t="shared" si="555"/>
        <v>CHP4_M2_ActFRQ_BP_Value_var</v>
      </c>
      <c r="F3316" s="14" t="str">
        <f t="shared" si="556"/>
        <v>BP_Value_var_HiALM</v>
      </c>
      <c r="G3316" s="10" t="str">
        <f t="shared" si="557"/>
        <v>CHP4_M2_ActFRQ_HiALM</v>
      </c>
      <c r="H3316" s="10" t="str">
        <f>VLOOKUP(基本表格!E3316,起始地址定义!A:D,4,FALSE)&amp;" "&amp;Q3316</f>
        <v>刨片机料仓4#出料螺旋A 反馈频率 上限报警</v>
      </c>
      <c r="I3316" s="10" t="str">
        <f t="shared" si="558"/>
        <v>DB1400,X400.5</v>
      </c>
      <c r="J3316" s="13" t="str">
        <f>VLOOKUP(E3316,起始地址定义!A:D,2,FALSE)</f>
        <v>DB1400</v>
      </c>
      <c r="K3316" s="12" t="str">
        <f t="shared" si="559"/>
        <v>X400.5</v>
      </c>
      <c r="L3316" s="13">
        <f>VLOOKUP(E3316,起始地址定义!A:D,3,FALSE)</f>
        <v>400</v>
      </c>
      <c r="M3316" s="14">
        <f>VLOOKUP($F3316,类型描述及偏移量!$C:$H,2,FALSE)</f>
        <v>0.5</v>
      </c>
      <c r="N3316" s="14" t="str">
        <f>VLOOKUP($F3316,类型描述及偏移量!$C:$H,3,FALSE)</f>
        <v>离散</v>
      </c>
      <c r="O3316" s="14" t="str">
        <f>VLOOKUP($F3316,类型描述及偏移量!$C:$H,4,FALSE)</f>
        <v>None</v>
      </c>
      <c r="P3316" s="14" t="str">
        <f>VLOOKUP($F3316,类型描述及偏移量!$C:$H,5,FALSE)</f>
        <v>Yes</v>
      </c>
      <c r="Q3316" s="14" t="str">
        <f>VLOOKUP($F3316,类型描述及偏移量!$C:$H,6,FALSE)</f>
        <v>上限报警</v>
      </c>
    </row>
    <row r="3317" hidden="1" spans="1:17">
      <c r="A3317" s="12" t="s">
        <v>127</v>
      </c>
      <c r="B3317" s="12" t="str">
        <f t="shared" si="552"/>
        <v>M2_ActFRQ</v>
      </c>
      <c r="C3317" s="12" t="str">
        <f t="shared" si="553"/>
        <v>LoALM</v>
      </c>
      <c r="D3317" s="12" t="str">
        <f t="shared" si="554"/>
        <v>BP_Value_var</v>
      </c>
      <c r="E3317" s="13" t="str">
        <f t="shared" si="555"/>
        <v>CHP4_M2_ActFRQ_BP_Value_var</v>
      </c>
      <c r="F3317" s="14" t="str">
        <f t="shared" si="556"/>
        <v>BP_Value_var_LoALM</v>
      </c>
      <c r="G3317" s="10" t="str">
        <f t="shared" si="557"/>
        <v>CHP4_M2_ActFRQ_LoALM</v>
      </c>
      <c r="H3317" s="10" t="str">
        <f>VLOOKUP(基本表格!E3317,起始地址定义!A:D,4,FALSE)&amp;" "&amp;Q3317</f>
        <v>刨片机料仓4#出料螺旋A 反馈频率 下限报警</v>
      </c>
      <c r="I3317" s="10" t="str">
        <f t="shared" si="558"/>
        <v>DB1400,X400.6</v>
      </c>
      <c r="J3317" s="13" t="str">
        <f>VLOOKUP(E3317,起始地址定义!A:D,2,FALSE)</f>
        <v>DB1400</v>
      </c>
      <c r="K3317" s="12" t="str">
        <f t="shared" si="559"/>
        <v>X400.6</v>
      </c>
      <c r="L3317" s="13">
        <f>VLOOKUP(E3317,起始地址定义!A:D,3,FALSE)</f>
        <v>400</v>
      </c>
      <c r="M3317" s="14">
        <f>VLOOKUP($F3317,类型描述及偏移量!$C:$H,2,FALSE)</f>
        <v>0.600000000000001</v>
      </c>
      <c r="N3317" s="14" t="str">
        <f>VLOOKUP($F3317,类型描述及偏移量!$C:$H,3,FALSE)</f>
        <v>离散</v>
      </c>
      <c r="O3317" s="14" t="str">
        <f>VLOOKUP($F3317,类型描述及偏移量!$C:$H,4,FALSE)</f>
        <v>None</v>
      </c>
      <c r="P3317" s="14" t="str">
        <f>VLOOKUP($F3317,类型描述及偏移量!$C:$H,5,FALSE)</f>
        <v>Yes</v>
      </c>
      <c r="Q3317" s="14" t="str">
        <f>VLOOKUP($F3317,类型描述及偏移量!$C:$H,6,FALSE)</f>
        <v>下限报警</v>
      </c>
    </row>
    <row r="3318" hidden="1" spans="1:17">
      <c r="A3318" s="12" t="s">
        <v>127</v>
      </c>
      <c r="B3318" s="12" t="str">
        <f t="shared" si="552"/>
        <v>M2_ActFRQ</v>
      </c>
      <c r="C3318" s="12" t="str">
        <f t="shared" si="553"/>
        <v>HiHiALM</v>
      </c>
      <c r="D3318" s="12" t="str">
        <f t="shared" si="554"/>
        <v>BP_Value_var</v>
      </c>
      <c r="E3318" s="13" t="str">
        <f t="shared" si="555"/>
        <v>CHP4_M2_ActFRQ_BP_Value_var</v>
      </c>
      <c r="F3318" s="14" t="str">
        <f t="shared" si="556"/>
        <v>BP_Value_var_HiHiALM</v>
      </c>
      <c r="G3318" s="10" t="str">
        <f t="shared" si="557"/>
        <v>CHP4_M2_ActFRQ_HiHiALM</v>
      </c>
      <c r="H3318" s="10" t="str">
        <f>VLOOKUP(基本表格!E3318,起始地址定义!A:D,4,FALSE)&amp;" "&amp;Q3318</f>
        <v>刨片机料仓4#出料螺旋A 反馈频率 上上限报警</v>
      </c>
      <c r="I3318" s="10" t="str">
        <f t="shared" si="558"/>
        <v>DB1400,X400.7</v>
      </c>
      <c r="J3318" s="13" t="str">
        <f>VLOOKUP(E3318,起始地址定义!A:D,2,FALSE)</f>
        <v>DB1400</v>
      </c>
      <c r="K3318" s="12" t="str">
        <f t="shared" si="559"/>
        <v>X400.7</v>
      </c>
      <c r="L3318" s="13">
        <f>VLOOKUP(E3318,起始地址定义!A:D,3,FALSE)</f>
        <v>400</v>
      </c>
      <c r="M3318" s="14">
        <f>VLOOKUP($F3318,类型描述及偏移量!$C:$H,2,FALSE)</f>
        <v>0.700000000000003</v>
      </c>
      <c r="N3318" s="14" t="str">
        <f>VLOOKUP($F3318,类型描述及偏移量!$C:$H,3,FALSE)</f>
        <v>离散</v>
      </c>
      <c r="O3318" s="14" t="str">
        <f>VLOOKUP($F3318,类型描述及偏移量!$C:$H,4,FALSE)</f>
        <v>On</v>
      </c>
      <c r="P3318" s="14" t="str">
        <f>VLOOKUP($F3318,类型描述及偏移量!$C:$H,5,FALSE)</f>
        <v>Yes</v>
      </c>
      <c r="Q3318" s="14" t="str">
        <f>VLOOKUP($F3318,类型描述及偏移量!$C:$H,6,FALSE)</f>
        <v>上上限报警</v>
      </c>
    </row>
    <row r="3319" hidden="1" spans="1:17">
      <c r="A3319" s="12" t="s">
        <v>127</v>
      </c>
      <c r="B3319" s="12" t="str">
        <f t="shared" si="552"/>
        <v>M2_ActFRQ</v>
      </c>
      <c r="C3319" s="12" t="str">
        <f t="shared" si="553"/>
        <v>LoLoALM</v>
      </c>
      <c r="D3319" s="12" t="str">
        <f t="shared" si="554"/>
        <v>BP_Value_var</v>
      </c>
      <c r="E3319" s="13" t="str">
        <f t="shared" si="555"/>
        <v>CHP4_M2_ActFRQ_BP_Value_var</v>
      </c>
      <c r="F3319" s="14" t="str">
        <f t="shared" si="556"/>
        <v>BP_Value_var_LoLoALM</v>
      </c>
      <c r="G3319" s="10" t="str">
        <f t="shared" si="557"/>
        <v>CHP4_M2_ActFRQ_LoLoALM</v>
      </c>
      <c r="H3319" s="10" t="str">
        <f>VLOOKUP(基本表格!E3319,起始地址定义!A:D,4,FALSE)&amp;" "&amp;Q3319</f>
        <v>刨片机料仓4#出料螺旋A 反馈频率 下下限报警</v>
      </c>
      <c r="I3319" s="10" t="str">
        <f t="shared" si="558"/>
        <v>DB1400,X401.0</v>
      </c>
      <c r="J3319" s="13" t="str">
        <f>VLOOKUP(E3319,起始地址定义!A:D,2,FALSE)</f>
        <v>DB1400</v>
      </c>
      <c r="K3319" s="12" t="str">
        <f t="shared" si="559"/>
        <v>X401.0</v>
      </c>
      <c r="L3319" s="13">
        <f>VLOOKUP(E3319,起始地址定义!A:D,3,FALSE)</f>
        <v>400</v>
      </c>
      <c r="M3319" s="14">
        <f>VLOOKUP($F3319,类型描述及偏移量!$C:$H,2,FALSE)</f>
        <v>1</v>
      </c>
      <c r="N3319" s="14" t="str">
        <f>VLOOKUP($F3319,类型描述及偏移量!$C:$H,3,FALSE)</f>
        <v>离散</v>
      </c>
      <c r="O3319" s="14" t="str">
        <f>VLOOKUP($F3319,类型描述及偏移量!$C:$H,4,FALSE)</f>
        <v>On</v>
      </c>
      <c r="P3319" s="14" t="str">
        <f>VLOOKUP($F3319,类型描述及偏移量!$C:$H,5,FALSE)</f>
        <v>Yes</v>
      </c>
      <c r="Q3319" s="14" t="str">
        <f>VLOOKUP($F3319,类型描述及偏移量!$C:$H,6,FALSE)</f>
        <v>下下限报警</v>
      </c>
    </row>
    <row r="3320" hidden="1" spans="1:17">
      <c r="A3320" s="12" t="s">
        <v>127</v>
      </c>
      <c r="B3320" s="12" t="str">
        <f t="shared" si="552"/>
        <v>M2_ActFRQ</v>
      </c>
      <c r="C3320" s="12" t="str">
        <f t="shared" si="553"/>
        <v>LimALM</v>
      </c>
      <c r="D3320" s="12" t="str">
        <f t="shared" si="554"/>
        <v>BP_Value_var</v>
      </c>
      <c r="E3320" s="13" t="str">
        <f t="shared" si="555"/>
        <v>CHP4_M2_ActFRQ_BP_Value_var</v>
      </c>
      <c r="F3320" s="14" t="str">
        <f t="shared" si="556"/>
        <v>BP_Value_var_LimALM</v>
      </c>
      <c r="G3320" s="10" t="str">
        <f t="shared" si="557"/>
        <v>CHP4_M2_ActFRQ_LimALM</v>
      </c>
      <c r="H3320" s="10" t="str">
        <f>VLOOKUP(基本表格!E3320,起始地址定义!A:D,4,FALSE)&amp;" "&amp;Q3320</f>
        <v>刨片机料仓4#出料螺旋A 反馈频率 极限报警</v>
      </c>
      <c r="I3320" s="10" t="str">
        <f t="shared" si="558"/>
        <v>DB1400,X401.1</v>
      </c>
      <c r="J3320" s="13" t="str">
        <f>VLOOKUP(E3320,起始地址定义!A:D,2,FALSE)</f>
        <v>DB1400</v>
      </c>
      <c r="K3320" s="12" t="str">
        <f t="shared" si="559"/>
        <v>X401.1</v>
      </c>
      <c r="L3320" s="13">
        <f>VLOOKUP(E3320,起始地址定义!A:D,3,FALSE)</f>
        <v>400</v>
      </c>
      <c r="M3320" s="14">
        <f>VLOOKUP($F3320,类型描述及偏移量!$C:$H,2,FALSE)</f>
        <v>1.1</v>
      </c>
      <c r="N3320" s="14" t="str">
        <f>VLOOKUP($F3320,类型描述及偏移量!$C:$H,3,FALSE)</f>
        <v>离散</v>
      </c>
      <c r="O3320" s="14" t="str">
        <f>VLOOKUP($F3320,类型描述及偏移量!$C:$H,4,FALSE)</f>
        <v>On</v>
      </c>
      <c r="P3320" s="14" t="str">
        <f>VLOOKUP($F3320,类型描述及偏移量!$C:$H,5,FALSE)</f>
        <v>Yes</v>
      </c>
      <c r="Q3320" s="14" t="str">
        <f>VLOOKUP($F3320,类型描述及偏移量!$C:$H,6,FALSE)</f>
        <v>极限报警</v>
      </c>
    </row>
    <row r="3321" hidden="1" spans="1:17">
      <c r="A3321" s="12" t="s">
        <v>127</v>
      </c>
      <c r="B3321" s="12" t="str">
        <f t="shared" ref="B3321:B3384" si="560">"M"&amp;RIGHT(LEFT(B3198,FIND("_",B3198,1)-1),LEN(LEFT(B3198,FIND("_",B3198,1)-1))-1)+1&amp;"_"&amp;RIGHT(B3198,LEN(B3198)-FIND("_",B3198,1))</f>
        <v>M2_ActFRQ</v>
      </c>
      <c r="C3321" s="12" t="str">
        <f t="shared" ref="C3321:C3384" si="561">C3198</f>
        <v>LostALM</v>
      </c>
      <c r="D3321" s="12" t="str">
        <f t="shared" ref="D3321:D3384" si="562">D3198</f>
        <v>BP_Value_var</v>
      </c>
      <c r="E3321" s="13" t="str">
        <f t="shared" si="555"/>
        <v>CHP4_M2_ActFRQ_BP_Value_var</v>
      </c>
      <c r="F3321" s="14" t="str">
        <f t="shared" si="556"/>
        <v>BP_Value_var_LostALM</v>
      </c>
      <c r="G3321" s="10" t="str">
        <f t="shared" si="557"/>
        <v>CHP4_M2_ActFRQ_LostALM</v>
      </c>
      <c r="H3321" s="10" t="str">
        <f>VLOOKUP(基本表格!E3321,起始地址定义!A:D,4,FALSE)&amp;" "&amp;Q3321</f>
        <v>刨片机料仓4#出料螺旋A 反馈频率 传感器断线报警</v>
      </c>
      <c r="I3321" s="10" t="str">
        <f t="shared" si="558"/>
        <v>DB1400,X401.2</v>
      </c>
      <c r="J3321" s="13" t="str">
        <f>VLOOKUP(E3321,起始地址定义!A:D,2,FALSE)</f>
        <v>DB1400</v>
      </c>
      <c r="K3321" s="12" t="str">
        <f t="shared" si="559"/>
        <v>X401.2</v>
      </c>
      <c r="L3321" s="13">
        <f>VLOOKUP(E3321,起始地址定义!A:D,3,FALSE)</f>
        <v>400</v>
      </c>
      <c r="M3321" s="14">
        <f>VLOOKUP($F3321,类型描述及偏移量!$C:$H,2,FALSE)</f>
        <v>1.2</v>
      </c>
      <c r="N3321" s="14" t="str">
        <f>VLOOKUP($F3321,类型描述及偏移量!$C:$H,3,FALSE)</f>
        <v>离散</v>
      </c>
      <c r="O3321" s="14" t="str">
        <f>VLOOKUP($F3321,类型描述及偏移量!$C:$H,4,FALSE)</f>
        <v>On</v>
      </c>
      <c r="P3321" s="14" t="str">
        <f>VLOOKUP($F3321,类型描述及偏移量!$C:$H,5,FALSE)</f>
        <v>Yes</v>
      </c>
      <c r="Q3321" s="14" t="str">
        <f>VLOOKUP($F3321,类型描述及偏移量!$C:$H,6,FALSE)</f>
        <v>传感器断线报警</v>
      </c>
    </row>
    <row r="3322" hidden="1" spans="1:17">
      <c r="A3322" s="12" t="s">
        <v>127</v>
      </c>
      <c r="B3322" s="12" t="str">
        <f t="shared" si="560"/>
        <v>M2_ActFRQ</v>
      </c>
      <c r="C3322" s="12" t="str">
        <f t="shared" si="561"/>
        <v>Code</v>
      </c>
      <c r="D3322" s="12" t="str">
        <f t="shared" si="562"/>
        <v>BP_Value_var</v>
      </c>
      <c r="E3322" s="13" t="str">
        <f t="shared" si="555"/>
        <v>CHP4_M2_ActFRQ_BP_Value_var</v>
      </c>
      <c r="F3322" s="14" t="str">
        <f t="shared" si="556"/>
        <v>BP_Value_var_Code</v>
      </c>
      <c r="G3322" s="10" t="str">
        <f t="shared" si="557"/>
        <v>CHP4_M2_ActFRQ_Code</v>
      </c>
      <c r="H3322" s="10" t="str">
        <f>VLOOKUP(基本表格!E3322,起始地址定义!A:D,4,FALSE)&amp;" "&amp;Q3322</f>
        <v>刨片机料仓4#出料螺旋A 反馈频率 实际内码</v>
      </c>
      <c r="I3322" s="10" t="str">
        <f t="shared" si="558"/>
        <v>DB1400,INT402</v>
      </c>
      <c r="J3322" s="13" t="str">
        <f>VLOOKUP(E3322,起始地址定义!A:D,2,FALSE)</f>
        <v>DB1400</v>
      </c>
      <c r="K3322" s="12" t="str">
        <f t="shared" si="559"/>
        <v>INT402</v>
      </c>
      <c r="L3322" s="13">
        <f>VLOOKUP(E3322,起始地址定义!A:D,3,FALSE)</f>
        <v>400</v>
      </c>
      <c r="M3322" s="14">
        <f>VLOOKUP($F3322,类型描述及偏移量!$C:$H,2,FALSE)</f>
        <v>2</v>
      </c>
      <c r="N3322" s="14" t="str">
        <f>VLOOKUP($F3322,类型描述及偏移量!$C:$H,3,FALSE)</f>
        <v>整型</v>
      </c>
      <c r="O3322" s="14" t="str">
        <f>VLOOKUP($F3322,类型描述及偏移量!$C:$H,4,FALSE)</f>
        <v>None</v>
      </c>
      <c r="P3322" s="14" t="str">
        <f>VLOOKUP($F3322,类型描述及偏移量!$C:$H,5,FALSE)</f>
        <v>Yes</v>
      </c>
      <c r="Q3322" s="14" t="str">
        <f>VLOOKUP($F3322,类型描述及偏移量!$C:$H,6,FALSE)</f>
        <v>实际内码</v>
      </c>
    </row>
    <row r="3323" hidden="1" spans="1:17">
      <c r="A3323" s="12" t="s">
        <v>127</v>
      </c>
      <c r="B3323" s="12" t="str">
        <f t="shared" si="560"/>
        <v>M2_ActFRQ</v>
      </c>
      <c r="C3323" s="12" t="str">
        <f t="shared" si="561"/>
        <v>Value</v>
      </c>
      <c r="D3323" s="12" t="str">
        <f t="shared" si="562"/>
        <v>BP_Value_var</v>
      </c>
      <c r="E3323" s="13" t="str">
        <f t="shared" si="555"/>
        <v>CHP4_M2_ActFRQ_BP_Value_var</v>
      </c>
      <c r="F3323" s="14" t="str">
        <f t="shared" si="556"/>
        <v>BP_Value_var_Value</v>
      </c>
      <c r="G3323" s="10" t="str">
        <f t="shared" si="557"/>
        <v>CHP4_M2_ActFRQ_Value</v>
      </c>
      <c r="H3323" s="10" t="str">
        <f>VLOOKUP(基本表格!E3323,起始地址定义!A:D,4,FALSE)&amp;" "&amp;Q3323</f>
        <v>刨片机料仓4#出料螺旋A 反馈频率 实际值</v>
      </c>
      <c r="I3323" s="10" t="str">
        <f t="shared" si="558"/>
        <v>DB1400,REAL406</v>
      </c>
      <c r="J3323" s="13" t="str">
        <f>VLOOKUP(E3323,起始地址定义!A:D,2,FALSE)</f>
        <v>DB1400</v>
      </c>
      <c r="K3323" s="12" t="str">
        <f t="shared" si="559"/>
        <v>REAL406</v>
      </c>
      <c r="L3323" s="13">
        <f>VLOOKUP(E3323,起始地址定义!A:D,3,FALSE)</f>
        <v>400</v>
      </c>
      <c r="M3323" s="14">
        <f>VLOOKUP($F3323,类型描述及偏移量!$C:$H,2,FALSE)</f>
        <v>6</v>
      </c>
      <c r="N3323" s="14" t="str">
        <f>VLOOKUP($F3323,类型描述及偏移量!$C:$H,3,FALSE)</f>
        <v>实型</v>
      </c>
      <c r="O3323" s="14" t="str">
        <f>VLOOKUP($F3323,类型描述及偏移量!$C:$H,4,FALSE)</f>
        <v>None</v>
      </c>
      <c r="P3323" s="14" t="str">
        <f>VLOOKUP($F3323,类型描述及偏移量!$C:$H,5,FALSE)</f>
        <v>Yes</v>
      </c>
      <c r="Q3323" s="14" t="str">
        <f>VLOOKUP($F3323,类型描述及偏移量!$C:$H,6,FALSE)</f>
        <v>实际值</v>
      </c>
    </row>
    <row r="3324" hidden="1" spans="1:17">
      <c r="A3324" s="12" t="s">
        <v>127</v>
      </c>
      <c r="B3324" s="12" t="str">
        <f t="shared" si="560"/>
        <v>M2_ActFRQ</v>
      </c>
      <c r="C3324" s="12" t="str">
        <f t="shared" si="561"/>
        <v>Range</v>
      </c>
      <c r="D3324" s="12" t="str">
        <f t="shared" si="562"/>
        <v>BP_Value_var</v>
      </c>
      <c r="E3324" s="13" t="str">
        <f t="shared" si="555"/>
        <v>CHP4_M2_ActFRQ_BP_Value_var</v>
      </c>
      <c r="F3324" s="14" t="str">
        <f t="shared" si="556"/>
        <v>BP_Value_var_Range</v>
      </c>
      <c r="G3324" s="10" t="str">
        <f t="shared" si="557"/>
        <v>CHP4_M2_ActFRQ_Range</v>
      </c>
      <c r="H3324" s="10" t="str">
        <f>VLOOKUP(基本表格!E3324,起始地址定义!A:D,4,FALSE)&amp;" "&amp;Q3324</f>
        <v>刨片机料仓4#出料螺旋A 反馈频率 量程</v>
      </c>
      <c r="I3324" s="10" t="str">
        <f t="shared" si="558"/>
        <v>DB1400,REAL410</v>
      </c>
      <c r="J3324" s="13" t="str">
        <f>VLOOKUP(E3324,起始地址定义!A:D,2,FALSE)</f>
        <v>DB1400</v>
      </c>
      <c r="K3324" s="12" t="str">
        <f t="shared" si="559"/>
        <v>REAL410</v>
      </c>
      <c r="L3324" s="13">
        <f>VLOOKUP(E3324,起始地址定义!A:D,3,FALSE)</f>
        <v>400</v>
      </c>
      <c r="M3324" s="14">
        <f>VLOOKUP($F3324,类型描述及偏移量!$C:$H,2,FALSE)</f>
        <v>10</v>
      </c>
      <c r="N3324" s="14" t="str">
        <f>VLOOKUP($F3324,类型描述及偏移量!$C:$H,3,FALSE)</f>
        <v>实型</v>
      </c>
      <c r="O3324" s="14" t="str">
        <f>VLOOKUP($F3324,类型描述及偏移量!$C:$H,4,FALSE)</f>
        <v>None</v>
      </c>
      <c r="P3324" s="14" t="str">
        <f>VLOOKUP($F3324,类型描述及偏移量!$C:$H,5,FALSE)</f>
        <v>No</v>
      </c>
      <c r="Q3324" s="14" t="str">
        <f>VLOOKUP($F3324,类型描述及偏移量!$C:$H,6,FALSE)</f>
        <v>量程</v>
      </c>
    </row>
    <row r="3325" hidden="1" spans="1:17">
      <c r="A3325" s="12" t="s">
        <v>127</v>
      </c>
      <c r="B3325" s="12" t="str">
        <f t="shared" si="560"/>
        <v>M2_ActFRQ</v>
      </c>
      <c r="C3325" s="12" t="str">
        <f t="shared" si="561"/>
        <v>Hi</v>
      </c>
      <c r="D3325" s="12" t="str">
        <f t="shared" si="562"/>
        <v>BP_Value_var</v>
      </c>
      <c r="E3325" s="13" t="str">
        <f t="shared" si="555"/>
        <v>CHP4_M2_ActFRQ_BP_Value_var</v>
      </c>
      <c r="F3325" s="14" t="str">
        <f t="shared" si="556"/>
        <v>BP_Value_var_Hi</v>
      </c>
      <c r="G3325" s="10" t="str">
        <f t="shared" si="557"/>
        <v>CHP4_M2_ActFRQ_Hi</v>
      </c>
      <c r="H3325" s="10" t="str">
        <f>VLOOKUP(基本表格!E3325,起始地址定义!A:D,4,FALSE)&amp;" "&amp;Q3325</f>
        <v>刨片机料仓4#出料螺旋A 反馈频率 上限值</v>
      </c>
      <c r="I3325" s="10" t="str">
        <f t="shared" si="558"/>
        <v>DB1400,REAL414</v>
      </c>
      <c r="J3325" s="13" t="str">
        <f>VLOOKUP(E3325,起始地址定义!A:D,2,FALSE)</f>
        <v>DB1400</v>
      </c>
      <c r="K3325" s="12" t="str">
        <f t="shared" si="559"/>
        <v>REAL414</v>
      </c>
      <c r="L3325" s="13">
        <f>VLOOKUP(E3325,起始地址定义!A:D,3,FALSE)</f>
        <v>400</v>
      </c>
      <c r="M3325" s="14">
        <f>VLOOKUP($F3325,类型描述及偏移量!$C:$H,2,FALSE)</f>
        <v>14</v>
      </c>
      <c r="N3325" s="14" t="str">
        <f>VLOOKUP($F3325,类型描述及偏移量!$C:$H,3,FALSE)</f>
        <v>实型</v>
      </c>
      <c r="O3325" s="14" t="str">
        <f>VLOOKUP($F3325,类型描述及偏移量!$C:$H,4,FALSE)</f>
        <v>None</v>
      </c>
      <c r="P3325" s="14" t="str">
        <f>VLOOKUP($F3325,类型描述及偏移量!$C:$H,5,FALSE)</f>
        <v>No</v>
      </c>
      <c r="Q3325" s="14" t="str">
        <f>VLOOKUP($F3325,类型描述及偏移量!$C:$H,6,FALSE)</f>
        <v>上限值</v>
      </c>
    </row>
    <row r="3326" hidden="1" spans="1:17">
      <c r="A3326" s="12" t="s">
        <v>127</v>
      </c>
      <c r="B3326" s="12" t="str">
        <f t="shared" si="560"/>
        <v>M2_ActFRQ</v>
      </c>
      <c r="C3326" s="12" t="str">
        <f t="shared" si="561"/>
        <v>Lo</v>
      </c>
      <c r="D3326" s="12" t="str">
        <f t="shared" si="562"/>
        <v>BP_Value_var</v>
      </c>
      <c r="E3326" s="13" t="str">
        <f t="shared" si="555"/>
        <v>CHP4_M2_ActFRQ_BP_Value_var</v>
      </c>
      <c r="F3326" s="14" t="str">
        <f t="shared" si="556"/>
        <v>BP_Value_var_Lo</v>
      </c>
      <c r="G3326" s="10" t="str">
        <f t="shared" si="557"/>
        <v>CHP4_M2_ActFRQ_Lo</v>
      </c>
      <c r="H3326" s="10" t="str">
        <f>VLOOKUP(基本表格!E3326,起始地址定义!A:D,4,FALSE)&amp;" "&amp;Q3326</f>
        <v>刨片机料仓4#出料螺旋A 反馈频率 下限值</v>
      </c>
      <c r="I3326" s="10" t="str">
        <f t="shared" si="558"/>
        <v>DB1400,REAL418</v>
      </c>
      <c r="J3326" s="13" t="str">
        <f>VLOOKUP(E3326,起始地址定义!A:D,2,FALSE)</f>
        <v>DB1400</v>
      </c>
      <c r="K3326" s="12" t="str">
        <f t="shared" si="559"/>
        <v>REAL418</v>
      </c>
      <c r="L3326" s="13">
        <f>VLOOKUP(E3326,起始地址定义!A:D,3,FALSE)</f>
        <v>400</v>
      </c>
      <c r="M3326" s="14">
        <f>VLOOKUP($F3326,类型描述及偏移量!$C:$H,2,FALSE)</f>
        <v>18</v>
      </c>
      <c r="N3326" s="14" t="str">
        <f>VLOOKUP($F3326,类型描述及偏移量!$C:$H,3,FALSE)</f>
        <v>实型</v>
      </c>
      <c r="O3326" s="14" t="str">
        <f>VLOOKUP($F3326,类型描述及偏移量!$C:$H,4,FALSE)</f>
        <v>None</v>
      </c>
      <c r="P3326" s="14" t="str">
        <f>VLOOKUP($F3326,类型描述及偏移量!$C:$H,5,FALSE)</f>
        <v>No</v>
      </c>
      <c r="Q3326" s="14" t="str">
        <f>VLOOKUP($F3326,类型描述及偏移量!$C:$H,6,FALSE)</f>
        <v>下限值</v>
      </c>
    </row>
    <row r="3327" hidden="1" spans="1:17">
      <c r="A3327" s="12" t="s">
        <v>127</v>
      </c>
      <c r="B3327" s="12" t="str">
        <f t="shared" si="560"/>
        <v>M2_ActFRQ</v>
      </c>
      <c r="C3327" s="12" t="str">
        <f t="shared" si="561"/>
        <v>HiHi</v>
      </c>
      <c r="D3327" s="12" t="str">
        <f t="shared" si="562"/>
        <v>BP_Value_var</v>
      </c>
      <c r="E3327" s="13" t="str">
        <f t="shared" si="555"/>
        <v>CHP4_M2_ActFRQ_BP_Value_var</v>
      </c>
      <c r="F3327" s="14" t="str">
        <f t="shared" si="556"/>
        <v>BP_Value_var_HiHi</v>
      </c>
      <c r="G3327" s="10" t="str">
        <f t="shared" si="557"/>
        <v>CHP4_M2_ActFRQ_HiHi</v>
      </c>
      <c r="H3327" s="10" t="str">
        <f>VLOOKUP(基本表格!E3327,起始地址定义!A:D,4,FALSE)&amp;" "&amp;Q3327</f>
        <v>刨片机料仓4#出料螺旋A 反馈频率 上上限值</v>
      </c>
      <c r="I3327" s="10" t="str">
        <f t="shared" si="558"/>
        <v>DB1400,REAL422</v>
      </c>
      <c r="J3327" s="13" t="str">
        <f>VLOOKUP(E3327,起始地址定义!A:D,2,FALSE)</f>
        <v>DB1400</v>
      </c>
      <c r="K3327" s="12" t="str">
        <f t="shared" si="559"/>
        <v>REAL422</v>
      </c>
      <c r="L3327" s="13">
        <f>VLOOKUP(E3327,起始地址定义!A:D,3,FALSE)</f>
        <v>400</v>
      </c>
      <c r="M3327" s="14">
        <f>VLOOKUP($F3327,类型描述及偏移量!$C:$H,2,FALSE)</f>
        <v>22</v>
      </c>
      <c r="N3327" s="14" t="str">
        <f>VLOOKUP($F3327,类型描述及偏移量!$C:$H,3,FALSE)</f>
        <v>实型</v>
      </c>
      <c r="O3327" s="14" t="str">
        <f>VLOOKUP($F3327,类型描述及偏移量!$C:$H,4,FALSE)</f>
        <v>None</v>
      </c>
      <c r="P3327" s="14" t="str">
        <f>VLOOKUP($F3327,类型描述及偏移量!$C:$H,5,FALSE)</f>
        <v>No</v>
      </c>
      <c r="Q3327" s="14" t="str">
        <f>VLOOKUP($F3327,类型描述及偏移量!$C:$H,6,FALSE)</f>
        <v>上上限值</v>
      </c>
    </row>
    <row r="3328" hidden="1" spans="1:17">
      <c r="A3328" s="12" t="s">
        <v>127</v>
      </c>
      <c r="B3328" s="12" t="str">
        <f t="shared" si="560"/>
        <v>M2_ActFRQ</v>
      </c>
      <c r="C3328" s="12" t="str">
        <f t="shared" si="561"/>
        <v>LoLo</v>
      </c>
      <c r="D3328" s="12" t="str">
        <f t="shared" si="562"/>
        <v>BP_Value_var</v>
      </c>
      <c r="E3328" s="13" t="str">
        <f t="shared" si="555"/>
        <v>CHP4_M2_ActFRQ_BP_Value_var</v>
      </c>
      <c r="F3328" s="14" t="str">
        <f t="shared" si="556"/>
        <v>BP_Value_var_LoLo</v>
      </c>
      <c r="G3328" s="10" t="str">
        <f t="shared" si="557"/>
        <v>CHP4_M2_ActFRQ_LoLo</v>
      </c>
      <c r="H3328" s="10" t="str">
        <f>VLOOKUP(基本表格!E3328,起始地址定义!A:D,4,FALSE)&amp;" "&amp;Q3328</f>
        <v>刨片机料仓4#出料螺旋A 反馈频率 下下限值</v>
      </c>
      <c r="I3328" s="10" t="str">
        <f t="shared" si="558"/>
        <v>DB1400,REAL426</v>
      </c>
      <c r="J3328" s="13" t="str">
        <f>VLOOKUP(E3328,起始地址定义!A:D,2,FALSE)</f>
        <v>DB1400</v>
      </c>
      <c r="K3328" s="12" t="str">
        <f t="shared" si="559"/>
        <v>REAL426</v>
      </c>
      <c r="L3328" s="13">
        <f>VLOOKUP(E3328,起始地址定义!A:D,3,FALSE)</f>
        <v>400</v>
      </c>
      <c r="M3328" s="14">
        <f>VLOOKUP($F3328,类型描述及偏移量!$C:$H,2,FALSE)</f>
        <v>26</v>
      </c>
      <c r="N3328" s="14" t="str">
        <f>VLOOKUP($F3328,类型描述及偏移量!$C:$H,3,FALSE)</f>
        <v>实型</v>
      </c>
      <c r="O3328" s="14" t="str">
        <f>VLOOKUP($F3328,类型描述及偏移量!$C:$H,4,FALSE)</f>
        <v>None</v>
      </c>
      <c r="P3328" s="14" t="str">
        <f>VLOOKUP($F3328,类型描述及偏移量!$C:$H,5,FALSE)</f>
        <v>No</v>
      </c>
      <c r="Q3328" s="14" t="str">
        <f>VLOOKUP($F3328,类型描述及偏移量!$C:$H,6,FALSE)</f>
        <v>下下限值</v>
      </c>
    </row>
    <row r="3329" hidden="1" spans="1:17">
      <c r="A3329" s="12" t="s">
        <v>127</v>
      </c>
      <c r="B3329" s="12" t="str">
        <f t="shared" si="560"/>
        <v>M2_Comm</v>
      </c>
      <c r="C3329" s="12" t="str">
        <f t="shared" si="561"/>
        <v>REL</v>
      </c>
      <c r="D3329" s="12" t="str">
        <f t="shared" si="562"/>
        <v>BP_G120_var</v>
      </c>
      <c r="E3329" s="13" t="str">
        <f t="shared" si="555"/>
        <v>CHP4_M2_Comm_BP_G120_var</v>
      </c>
      <c r="F3329" s="14" t="str">
        <f t="shared" si="556"/>
        <v>BP_G120_var_REL</v>
      </c>
      <c r="G3329" s="10" t="str">
        <f t="shared" si="557"/>
        <v>CHP4_M2_Comm_REL</v>
      </c>
      <c r="H3329" s="10" t="str">
        <f>VLOOKUP(基本表格!E3329,起始地址定义!A:D,4,FALSE)&amp;" "&amp;Q3329</f>
        <v>刨片机料仓4#出料螺旋A 变频器通讯 备妥（不能与正转信号使用同一个）</v>
      </c>
      <c r="I3329" s="10" t="str">
        <f t="shared" si="558"/>
        <v>DB1400,X450.0</v>
      </c>
      <c r="J3329" s="13" t="str">
        <f>VLOOKUP(E3329,起始地址定义!A:D,2,FALSE)</f>
        <v>DB1400</v>
      </c>
      <c r="K3329" s="12" t="str">
        <f t="shared" si="559"/>
        <v>X450.0</v>
      </c>
      <c r="L3329" s="13">
        <f>VLOOKUP(E3329,起始地址定义!A:D,3,FALSE)</f>
        <v>450</v>
      </c>
      <c r="M3329" s="14">
        <f>VLOOKUP($F3329,类型描述及偏移量!$C:$H,2,FALSE)</f>
        <v>0</v>
      </c>
      <c r="N3329" s="14" t="str">
        <f>VLOOKUP($F3329,类型描述及偏移量!$C:$H,3,FALSE)</f>
        <v>离散</v>
      </c>
      <c r="O3329" s="14" t="str">
        <f>VLOOKUP($F3329,类型描述及偏移量!$C:$H,4,FALSE)</f>
        <v>None</v>
      </c>
      <c r="P3329" s="14" t="str">
        <f>VLOOKUP($F3329,类型描述及偏移量!$C:$H,5,FALSE)</f>
        <v>Yes</v>
      </c>
      <c r="Q3329" s="14" t="str">
        <f>VLOOKUP($F3329,类型描述及偏移量!$C:$H,6,FALSE)</f>
        <v>备妥（不能与正转信号使用同一个）</v>
      </c>
    </row>
    <row r="3330" hidden="1" spans="1:17">
      <c r="A3330" s="12" t="s">
        <v>127</v>
      </c>
      <c r="B3330" s="12" t="str">
        <f t="shared" si="560"/>
        <v>M2_Comm</v>
      </c>
      <c r="C3330" s="12" t="str">
        <f t="shared" si="561"/>
        <v>FWD</v>
      </c>
      <c r="D3330" s="12" t="str">
        <f t="shared" si="562"/>
        <v>BP_G120_var</v>
      </c>
      <c r="E3330" s="13" t="str">
        <f t="shared" ref="E3330:E3393" si="563">A3330&amp;"_"&amp;B3330&amp;"_"&amp;D3330</f>
        <v>CHP4_M2_Comm_BP_G120_var</v>
      </c>
      <c r="F3330" s="14" t="str">
        <f t="shared" ref="F3330:F3393" si="564">D3330&amp;"_"&amp;C3330</f>
        <v>BP_G120_var_FWD</v>
      </c>
      <c r="G3330" s="10" t="str">
        <f t="shared" ref="G3330:G3393" si="565">A3330&amp;"_"&amp;IF(B3330="DB","",B3330&amp;"_")&amp;C3330</f>
        <v>CHP4_M2_Comm_FWD</v>
      </c>
      <c r="H3330" s="10" t="str">
        <f>VLOOKUP(基本表格!E3330,起始地址定义!A:D,4,FALSE)&amp;" "&amp;Q3330</f>
        <v>刨片机料仓4#出料螺旋A 变频器通讯 正转</v>
      </c>
      <c r="I3330" s="10" t="str">
        <f t="shared" ref="I3330:I3393" si="566">J3330&amp;","&amp;K3330</f>
        <v>DB1400,X450.1</v>
      </c>
      <c r="J3330" s="13" t="str">
        <f>VLOOKUP(E3330,起始地址定义!A:D,2,FALSE)</f>
        <v>DB1400</v>
      </c>
      <c r="K3330" s="12" t="str">
        <f t="shared" ref="K3330:K3393" si="567">IF(N3330="离散","X",IF(N3330="实型","REAL","INT"))&amp;IF(N3330="离散",TEXT(L3330+M3330,"0.0"),L3330+M3330)</f>
        <v>X450.1</v>
      </c>
      <c r="L3330" s="13">
        <f>VLOOKUP(E3330,起始地址定义!A:D,3,FALSE)</f>
        <v>450</v>
      </c>
      <c r="M3330" s="14">
        <f>VLOOKUP($F3330,类型描述及偏移量!$C:$H,2,FALSE)</f>
        <v>0.0999999999999943</v>
      </c>
      <c r="N3330" s="14" t="str">
        <f>VLOOKUP($F3330,类型描述及偏移量!$C:$H,3,FALSE)</f>
        <v>离散</v>
      </c>
      <c r="O3330" s="14" t="str">
        <f>VLOOKUP($F3330,类型描述及偏移量!$C:$H,4,FALSE)</f>
        <v>None</v>
      </c>
      <c r="P3330" s="14" t="str">
        <f>VLOOKUP($F3330,类型描述及偏移量!$C:$H,5,FALSE)</f>
        <v>Yes</v>
      </c>
      <c r="Q3330" s="14" t="str">
        <f>VLOOKUP($F3330,类型描述及偏移量!$C:$H,6,FALSE)</f>
        <v>正转</v>
      </c>
    </row>
    <row r="3331" hidden="1" spans="1:17">
      <c r="A3331" s="12" t="s">
        <v>127</v>
      </c>
      <c r="B3331" s="12" t="str">
        <f t="shared" si="560"/>
        <v>M2_Comm</v>
      </c>
      <c r="C3331" s="12" t="str">
        <f t="shared" si="561"/>
        <v>REV</v>
      </c>
      <c r="D3331" s="12" t="str">
        <f t="shared" si="562"/>
        <v>BP_G120_var</v>
      </c>
      <c r="E3331" s="13" t="str">
        <f t="shared" si="563"/>
        <v>CHP4_M2_Comm_BP_G120_var</v>
      </c>
      <c r="F3331" s="14" t="str">
        <f t="shared" si="564"/>
        <v>BP_G120_var_REV</v>
      </c>
      <c r="G3331" s="10" t="str">
        <f t="shared" si="565"/>
        <v>CHP4_M2_Comm_REV</v>
      </c>
      <c r="H3331" s="10" t="str">
        <f>VLOOKUP(基本表格!E3331,起始地址定义!A:D,4,FALSE)&amp;" "&amp;Q3331</f>
        <v>刨片机料仓4#出料螺旋A 变频器通讯 反转</v>
      </c>
      <c r="I3331" s="10" t="str">
        <f t="shared" si="566"/>
        <v>DB1400,X450.2</v>
      </c>
      <c r="J3331" s="13" t="str">
        <f>VLOOKUP(E3331,起始地址定义!A:D,2,FALSE)</f>
        <v>DB1400</v>
      </c>
      <c r="K3331" s="12" t="str">
        <f t="shared" si="567"/>
        <v>X450.2</v>
      </c>
      <c r="L3331" s="13">
        <f>VLOOKUP(E3331,起始地址定义!A:D,3,FALSE)</f>
        <v>450</v>
      </c>
      <c r="M3331" s="14">
        <f>VLOOKUP($F3331,类型描述及偏移量!$C:$H,2,FALSE)</f>
        <v>0.199999999999989</v>
      </c>
      <c r="N3331" s="14" t="str">
        <f>VLOOKUP($F3331,类型描述及偏移量!$C:$H,3,FALSE)</f>
        <v>离散</v>
      </c>
      <c r="O3331" s="14" t="str">
        <f>VLOOKUP($F3331,类型描述及偏移量!$C:$H,4,FALSE)</f>
        <v>None</v>
      </c>
      <c r="P3331" s="14" t="str">
        <f>VLOOKUP($F3331,类型描述及偏移量!$C:$H,5,FALSE)</f>
        <v>Yes</v>
      </c>
      <c r="Q3331" s="14" t="str">
        <f>VLOOKUP($F3331,类型描述及偏移量!$C:$H,6,FALSE)</f>
        <v>反转</v>
      </c>
    </row>
    <row r="3332" hidden="1" spans="1:17">
      <c r="A3332" s="12" t="s">
        <v>127</v>
      </c>
      <c r="B3332" s="12" t="str">
        <f t="shared" si="560"/>
        <v>M2_Comm</v>
      </c>
      <c r="C3332" s="12" t="str">
        <f t="shared" si="561"/>
        <v>Reset</v>
      </c>
      <c r="D3332" s="12" t="str">
        <f t="shared" si="562"/>
        <v>BP_G120_var</v>
      </c>
      <c r="E3332" s="13" t="str">
        <f t="shared" si="563"/>
        <v>CHP4_M2_Comm_BP_G120_var</v>
      </c>
      <c r="F3332" s="14" t="str">
        <f t="shared" si="564"/>
        <v>BP_G120_var_Reset</v>
      </c>
      <c r="G3332" s="10" t="str">
        <f t="shared" si="565"/>
        <v>CHP4_M2_Comm_Reset</v>
      </c>
      <c r="H3332" s="10" t="str">
        <f>VLOOKUP(基本表格!E3332,起始地址定义!A:D,4,FALSE)&amp;" "&amp;Q3332</f>
        <v>刨片机料仓4#出料螺旋A 变频器通讯 故障复位</v>
      </c>
      <c r="I3332" s="10" t="str">
        <f t="shared" si="566"/>
        <v>DB1400,X450.3</v>
      </c>
      <c r="J3332" s="13" t="str">
        <f>VLOOKUP(E3332,起始地址定义!A:D,2,FALSE)</f>
        <v>DB1400</v>
      </c>
      <c r="K3332" s="12" t="str">
        <f t="shared" si="567"/>
        <v>X450.3</v>
      </c>
      <c r="L3332" s="13">
        <f>VLOOKUP(E3332,起始地址定义!A:D,3,FALSE)</f>
        <v>450</v>
      </c>
      <c r="M3332" s="14">
        <f>VLOOKUP($F3332,类型描述及偏移量!$C:$H,2,FALSE)</f>
        <v>0.300000000000011</v>
      </c>
      <c r="N3332" s="14" t="str">
        <f>VLOOKUP($F3332,类型描述及偏移量!$C:$H,3,FALSE)</f>
        <v>离散</v>
      </c>
      <c r="O3332" s="14" t="str">
        <f>VLOOKUP($F3332,类型描述及偏移量!$C:$H,4,FALSE)</f>
        <v>None</v>
      </c>
      <c r="P3332" s="14" t="str">
        <f>VLOOKUP($F3332,类型描述及偏移量!$C:$H,5,FALSE)</f>
        <v>No</v>
      </c>
      <c r="Q3332" s="14" t="str">
        <f>VLOOKUP($F3332,类型描述及偏移量!$C:$H,6,FALSE)</f>
        <v>故障复位</v>
      </c>
    </row>
    <row r="3333" hidden="1" spans="1:17">
      <c r="A3333" s="12" t="s">
        <v>127</v>
      </c>
      <c r="B3333" s="12" t="str">
        <f t="shared" si="560"/>
        <v>M2_Comm</v>
      </c>
      <c r="C3333" s="12" t="str">
        <f t="shared" si="561"/>
        <v>IRL</v>
      </c>
      <c r="D3333" s="12" t="str">
        <f t="shared" si="562"/>
        <v>BP_G120_var</v>
      </c>
      <c r="E3333" s="13" t="str">
        <f t="shared" si="563"/>
        <v>CHP4_M2_Comm_BP_G120_var</v>
      </c>
      <c r="F3333" s="14" t="str">
        <f t="shared" si="564"/>
        <v>BP_G120_var_IRL</v>
      </c>
      <c r="G3333" s="10" t="str">
        <f t="shared" si="565"/>
        <v>CHP4_M2_Comm_IRL</v>
      </c>
      <c r="H3333" s="10" t="str">
        <f>VLOOKUP(基本表格!E3333,起始地址定义!A:D,4,FALSE)&amp;" "&amp;Q3333</f>
        <v>刨片机料仓4#出料螺旋A 变频器通讯 备妥反馈</v>
      </c>
      <c r="I3333" s="10" t="str">
        <f t="shared" si="566"/>
        <v>DB1400,X450.4</v>
      </c>
      <c r="J3333" s="13" t="str">
        <f>VLOOKUP(E3333,起始地址定义!A:D,2,FALSE)</f>
        <v>DB1400</v>
      </c>
      <c r="K3333" s="12" t="str">
        <f t="shared" si="567"/>
        <v>X450.4</v>
      </c>
      <c r="L3333" s="13">
        <f>VLOOKUP(E3333,起始地址定义!A:D,3,FALSE)</f>
        <v>450</v>
      </c>
      <c r="M3333" s="14">
        <f>VLOOKUP($F3333,类型描述及偏移量!$C:$H,2,FALSE)</f>
        <v>0.400000000000006</v>
      </c>
      <c r="N3333" s="14" t="str">
        <f>VLOOKUP($F3333,类型描述及偏移量!$C:$H,3,FALSE)</f>
        <v>离散</v>
      </c>
      <c r="O3333" s="14" t="str">
        <f>VLOOKUP($F3333,类型描述及偏移量!$C:$H,4,FALSE)</f>
        <v>None</v>
      </c>
      <c r="P3333" s="14" t="str">
        <f>VLOOKUP($F3333,类型描述及偏移量!$C:$H,5,FALSE)</f>
        <v>Yes</v>
      </c>
      <c r="Q3333" s="14" t="str">
        <f>VLOOKUP($F3333,类型描述及偏移量!$C:$H,6,FALSE)</f>
        <v>备妥反馈</v>
      </c>
    </row>
    <row r="3334" hidden="1" spans="1:17">
      <c r="A3334" s="12" t="s">
        <v>127</v>
      </c>
      <c r="B3334" s="12" t="str">
        <f t="shared" si="560"/>
        <v>M2_Comm</v>
      </c>
      <c r="C3334" s="12" t="str">
        <f t="shared" si="561"/>
        <v>IFW</v>
      </c>
      <c r="D3334" s="12" t="str">
        <f t="shared" si="562"/>
        <v>BP_G120_var</v>
      </c>
      <c r="E3334" s="13" t="str">
        <f t="shared" si="563"/>
        <v>CHP4_M2_Comm_BP_G120_var</v>
      </c>
      <c r="F3334" s="14" t="str">
        <f t="shared" si="564"/>
        <v>BP_G120_var_IFW</v>
      </c>
      <c r="G3334" s="10" t="str">
        <f t="shared" si="565"/>
        <v>CHP4_M2_Comm_IFW</v>
      </c>
      <c r="H3334" s="10" t="str">
        <f>VLOOKUP(基本表格!E3334,起始地址定义!A:D,4,FALSE)&amp;" "&amp;Q3334</f>
        <v>刨片机料仓4#出料螺旋A 变频器通讯 正转反馈</v>
      </c>
      <c r="I3334" s="10" t="str">
        <f t="shared" si="566"/>
        <v>DB1400,X450.5</v>
      </c>
      <c r="J3334" s="13" t="str">
        <f>VLOOKUP(E3334,起始地址定义!A:D,2,FALSE)</f>
        <v>DB1400</v>
      </c>
      <c r="K3334" s="12" t="str">
        <f t="shared" si="567"/>
        <v>X450.5</v>
      </c>
      <c r="L3334" s="13">
        <f>VLOOKUP(E3334,起始地址定义!A:D,3,FALSE)</f>
        <v>450</v>
      </c>
      <c r="M3334" s="14">
        <f>VLOOKUP($F3334,类型描述及偏移量!$C:$H,2,FALSE)</f>
        <v>0.5</v>
      </c>
      <c r="N3334" s="14" t="str">
        <f>VLOOKUP($F3334,类型描述及偏移量!$C:$H,3,FALSE)</f>
        <v>离散</v>
      </c>
      <c r="O3334" s="14" t="str">
        <f>VLOOKUP($F3334,类型描述及偏移量!$C:$H,4,FALSE)</f>
        <v>None</v>
      </c>
      <c r="P3334" s="14" t="str">
        <f>VLOOKUP($F3334,类型描述及偏移量!$C:$H,5,FALSE)</f>
        <v>Yes</v>
      </c>
      <c r="Q3334" s="14" t="str">
        <f>VLOOKUP($F3334,类型描述及偏移量!$C:$H,6,FALSE)</f>
        <v>正转反馈</v>
      </c>
    </row>
    <row r="3335" hidden="1" spans="1:17">
      <c r="A3335" s="12" t="s">
        <v>127</v>
      </c>
      <c r="B3335" s="12" t="str">
        <f t="shared" si="560"/>
        <v>M2_Comm</v>
      </c>
      <c r="C3335" s="12" t="str">
        <f t="shared" si="561"/>
        <v>IRV</v>
      </c>
      <c r="D3335" s="12" t="str">
        <f t="shared" si="562"/>
        <v>BP_G120_var</v>
      </c>
      <c r="E3335" s="13" t="str">
        <f t="shared" si="563"/>
        <v>CHP4_M2_Comm_BP_G120_var</v>
      </c>
      <c r="F3335" s="14" t="str">
        <f t="shared" si="564"/>
        <v>BP_G120_var_IRV</v>
      </c>
      <c r="G3335" s="10" t="str">
        <f t="shared" si="565"/>
        <v>CHP4_M2_Comm_IRV</v>
      </c>
      <c r="H3335" s="10" t="str">
        <f>VLOOKUP(基本表格!E3335,起始地址定义!A:D,4,FALSE)&amp;" "&amp;Q3335</f>
        <v>刨片机料仓4#出料螺旋A 变频器通讯 反转反馈</v>
      </c>
      <c r="I3335" s="10" t="str">
        <f t="shared" si="566"/>
        <v>DB1400,X450.6</v>
      </c>
      <c r="J3335" s="13" t="str">
        <f>VLOOKUP(E3335,起始地址定义!A:D,2,FALSE)</f>
        <v>DB1400</v>
      </c>
      <c r="K3335" s="12" t="str">
        <f t="shared" si="567"/>
        <v>X450.6</v>
      </c>
      <c r="L3335" s="13">
        <f>VLOOKUP(E3335,起始地址定义!A:D,3,FALSE)</f>
        <v>450</v>
      </c>
      <c r="M3335" s="14">
        <f>VLOOKUP($F3335,类型描述及偏移量!$C:$H,2,FALSE)</f>
        <v>0.599999999999994</v>
      </c>
      <c r="N3335" s="14" t="str">
        <f>VLOOKUP($F3335,类型描述及偏移量!$C:$H,3,FALSE)</f>
        <v>离散</v>
      </c>
      <c r="O3335" s="14" t="str">
        <f>VLOOKUP($F3335,类型描述及偏移量!$C:$H,4,FALSE)</f>
        <v>None</v>
      </c>
      <c r="P3335" s="14" t="str">
        <f>VLOOKUP($F3335,类型描述及偏移量!$C:$H,5,FALSE)</f>
        <v>Yes</v>
      </c>
      <c r="Q3335" s="14" t="str">
        <f>VLOOKUP($F3335,类型描述及偏移量!$C:$H,6,FALSE)</f>
        <v>反转反馈</v>
      </c>
    </row>
    <row r="3336" hidden="1" spans="1:17">
      <c r="A3336" s="12" t="s">
        <v>127</v>
      </c>
      <c r="B3336" s="12" t="str">
        <f t="shared" si="560"/>
        <v>M2_Comm</v>
      </c>
      <c r="C3336" s="12" t="str">
        <f t="shared" si="561"/>
        <v>ALARM</v>
      </c>
      <c r="D3336" s="12" t="str">
        <f t="shared" si="562"/>
        <v>BP_G120_var</v>
      </c>
      <c r="E3336" s="13" t="str">
        <f t="shared" si="563"/>
        <v>CHP4_M2_Comm_BP_G120_var</v>
      </c>
      <c r="F3336" s="14" t="str">
        <f t="shared" si="564"/>
        <v>BP_G120_var_ALARM</v>
      </c>
      <c r="G3336" s="10" t="str">
        <f t="shared" si="565"/>
        <v>CHP4_M2_Comm_ALARM</v>
      </c>
      <c r="H3336" s="10" t="str">
        <f>VLOOKUP(基本表格!E3336,起始地址定义!A:D,4,FALSE)&amp;" "&amp;Q3336</f>
        <v>刨片机料仓4#出料螺旋A 变频器通讯 变频器备用</v>
      </c>
      <c r="I3336" s="10" t="str">
        <f t="shared" si="566"/>
        <v>DB1400,X450.7</v>
      </c>
      <c r="J3336" s="13" t="str">
        <f>VLOOKUP(E3336,起始地址定义!A:D,2,FALSE)</f>
        <v>DB1400</v>
      </c>
      <c r="K3336" s="12" t="str">
        <f t="shared" si="567"/>
        <v>X450.7</v>
      </c>
      <c r="L3336" s="13">
        <f>VLOOKUP(E3336,起始地址定义!A:D,3,FALSE)</f>
        <v>450</v>
      </c>
      <c r="M3336" s="14">
        <f>VLOOKUP($F3336,类型描述及偏移量!$C:$H,2,FALSE)</f>
        <v>0.699999999999989</v>
      </c>
      <c r="N3336" s="14" t="str">
        <f>VLOOKUP($F3336,类型描述及偏移量!$C:$H,3,FALSE)</f>
        <v>离散</v>
      </c>
      <c r="O3336" s="14" t="str">
        <f>VLOOKUP($F3336,类型描述及偏移量!$C:$H,4,FALSE)</f>
        <v>None</v>
      </c>
      <c r="P3336" s="14" t="str">
        <f>VLOOKUP($F3336,类型描述及偏移量!$C:$H,5,FALSE)</f>
        <v>Yes</v>
      </c>
      <c r="Q3336" s="14" t="str">
        <f>VLOOKUP($F3336,类型描述及偏移量!$C:$H,6,FALSE)</f>
        <v>变频器备用</v>
      </c>
    </row>
    <row r="3337" hidden="1" spans="1:17">
      <c r="A3337" s="12" t="s">
        <v>127</v>
      </c>
      <c r="B3337" s="12" t="str">
        <f t="shared" si="560"/>
        <v>M2_Comm</v>
      </c>
      <c r="C3337" s="12" t="str">
        <f t="shared" si="561"/>
        <v>Fault</v>
      </c>
      <c r="D3337" s="12" t="str">
        <f t="shared" si="562"/>
        <v>BP_G120_var</v>
      </c>
      <c r="E3337" s="13" t="str">
        <f t="shared" si="563"/>
        <v>CHP4_M2_Comm_BP_G120_var</v>
      </c>
      <c r="F3337" s="14" t="str">
        <f t="shared" si="564"/>
        <v>BP_G120_var_Fault</v>
      </c>
      <c r="G3337" s="10" t="str">
        <f t="shared" si="565"/>
        <v>CHP4_M2_Comm_Fault</v>
      </c>
      <c r="H3337" s="10" t="str">
        <f>VLOOKUP(基本表格!E3337,起始地址定义!A:D,4,FALSE)&amp;" "&amp;Q3337</f>
        <v>刨片机料仓4#出料螺旋A 变频器通讯 变频器报警</v>
      </c>
      <c r="I3337" s="10" t="str">
        <f t="shared" si="566"/>
        <v>DB1400,X451.0</v>
      </c>
      <c r="J3337" s="13" t="str">
        <f>VLOOKUP(E3337,起始地址定义!A:D,2,FALSE)</f>
        <v>DB1400</v>
      </c>
      <c r="K3337" s="12" t="str">
        <f t="shared" si="567"/>
        <v>X451.0</v>
      </c>
      <c r="L3337" s="13">
        <f>VLOOKUP(E3337,起始地址定义!A:D,3,FALSE)</f>
        <v>450</v>
      </c>
      <c r="M3337" s="14">
        <f>VLOOKUP($F3337,类型描述及偏移量!$C:$H,2,FALSE)</f>
        <v>1</v>
      </c>
      <c r="N3337" s="14" t="str">
        <f>VLOOKUP($F3337,类型描述及偏移量!$C:$H,3,FALSE)</f>
        <v>离散</v>
      </c>
      <c r="O3337" s="14" t="str">
        <f>VLOOKUP($F3337,类型描述及偏移量!$C:$H,4,FALSE)</f>
        <v>On</v>
      </c>
      <c r="P3337" s="14" t="str">
        <f>VLOOKUP($F3337,类型描述及偏移量!$C:$H,5,FALSE)</f>
        <v>Yes</v>
      </c>
      <c r="Q3337" s="14" t="str">
        <f>VLOOKUP($F3337,类型描述及偏移量!$C:$H,6,FALSE)</f>
        <v>变频器报警</v>
      </c>
    </row>
    <row r="3338" hidden="1" spans="1:17">
      <c r="A3338" s="12" t="s">
        <v>127</v>
      </c>
      <c r="B3338" s="12" t="str">
        <f t="shared" si="560"/>
        <v>M2_Comm</v>
      </c>
      <c r="C3338" s="12" t="str">
        <f t="shared" si="561"/>
        <v>Warn_Code</v>
      </c>
      <c r="D3338" s="12" t="str">
        <f t="shared" si="562"/>
        <v>BP_G120_var</v>
      </c>
      <c r="E3338" s="13" t="str">
        <f t="shared" si="563"/>
        <v>CHP4_M2_Comm_BP_G120_var</v>
      </c>
      <c r="F3338" s="14" t="str">
        <f t="shared" si="564"/>
        <v>BP_G120_var_Warn_Code</v>
      </c>
      <c r="G3338" s="10" t="str">
        <f t="shared" si="565"/>
        <v>CHP4_M2_Comm_Warn_Code</v>
      </c>
      <c r="H3338" s="10" t="str">
        <f>VLOOKUP(基本表格!E3338,起始地址定义!A:D,4,FALSE)&amp;" "&amp;Q3338</f>
        <v>刨片机料仓4#出料螺旋A 变频器通讯 警告</v>
      </c>
      <c r="I3338" s="10" t="str">
        <f t="shared" si="566"/>
        <v>DB1400,INT452</v>
      </c>
      <c r="J3338" s="13" t="str">
        <f>VLOOKUP(E3338,起始地址定义!A:D,2,FALSE)</f>
        <v>DB1400</v>
      </c>
      <c r="K3338" s="12" t="str">
        <f t="shared" si="567"/>
        <v>INT452</v>
      </c>
      <c r="L3338" s="13">
        <f>VLOOKUP(E3338,起始地址定义!A:D,3,FALSE)</f>
        <v>450</v>
      </c>
      <c r="M3338" s="14">
        <f>VLOOKUP($F3338,类型描述及偏移量!$C:$H,2,FALSE)</f>
        <v>2</v>
      </c>
      <c r="N3338" s="14" t="str">
        <f>VLOOKUP($F3338,类型描述及偏移量!$C:$H,3,FALSE)</f>
        <v>整型</v>
      </c>
      <c r="O3338" s="14" t="str">
        <f>VLOOKUP($F3338,类型描述及偏移量!$C:$H,4,FALSE)</f>
        <v>None</v>
      </c>
      <c r="P3338" s="14" t="str">
        <f>VLOOKUP($F3338,类型描述及偏移量!$C:$H,5,FALSE)</f>
        <v>Yes</v>
      </c>
      <c r="Q3338" s="14" t="str">
        <f>VLOOKUP($F3338,类型描述及偏移量!$C:$H,6,FALSE)</f>
        <v>警告</v>
      </c>
    </row>
    <row r="3339" hidden="1" spans="1:17">
      <c r="A3339" s="12" t="s">
        <v>127</v>
      </c>
      <c r="B3339" s="12" t="str">
        <f t="shared" si="560"/>
        <v>M2_Comm</v>
      </c>
      <c r="C3339" s="12" t="str">
        <f t="shared" si="561"/>
        <v>Fault_Code</v>
      </c>
      <c r="D3339" s="12" t="str">
        <f t="shared" si="562"/>
        <v>BP_G120_var</v>
      </c>
      <c r="E3339" s="13" t="str">
        <f t="shared" si="563"/>
        <v>CHP4_M2_Comm_BP_G120_var</v>
      </c>
      <c r="F3339" s="14" t="str">
        <f t="shared" si="564"/>
        <v>BP_G120_var_Fault_Code</v>
      </c>
      <c r="G3339" s="10" t="str">
        <f t="shared" si="565"/>
        <v>CHP4_M2_Comm_Fault_Code</v>
      </c>
      <c r="H3339" s="10" t="str">
        <f>VLOOKUP(基本表格!E3339,起始地址定义!A:D,4,FALSE)&amp;" "&amp;Q3339</f>
        <v>刨片机料仓4#出料螺旋A 变频器通讯 报警代码</v>
      </c>
      <c r="I3339" s="10" t="str">
        <f t="shared" si="566"/>
        <v>DB1400,INT454</v>
      </c>
      <c r="J3339" s="13" t="str">
        <f>VLOOKUP(E3339,起始地址定义!A:D,2,FALSE)</f>
        <v>DB1400</v>
      </c>
      <c r="K3339" s="12" t="str">
        <f t="shared" si="567"/>
        <v>INT454</v>
      </c>
      <c r="L3339" s="13">
        <f>VLOOKUP(E3339,起始地址定义!A:D,3,FALSE)</f>
        <v>450</v>
      </c>
      <c r="M3339" s="14">
        <f>VLOOKUP($F3339,类型描述及偏移量!$C:$H,2,FALSE)</f>
        <v>4</v>
      </c>
      <c r="N3339" s="14" t="str">
        <f>VLOOKUP($F3339,类型描述及偏移量!$C:$H,3,FALSE)</f>
        <v>整型</v>
      </c>
      <c r="O3339" s="14" t="str">
        <f>VLOOKUP($F3339,类型描述及偏移量!$C:$H,4,FALSE)</f>
        <v>None</v>
      </c>
      <c r="P3339" s="14" t="str">
        <f>VLOOKUP($F3339,类型描述及偏移量!$C:$H,5,FALSE)</f>
        <v>Yes</v>
      </c>
      <c r="Q3339" s="14" t="str">
        <f>VLOOKUP($F3339,类型描述及偏移量!$C:$H,6,FALSE)</f>
        <v>报警代码</v>
      </c>
    </row>
    <row r="3340" hidden="1" spans="1:17">
      <c r="A3340" s="12" t="s">
        <v>127</v>
      </c>
      <c r="B3340" s="12" t="str">
        <f t="shared" si="560"/>
        <v>M2_Comm</v>
      </c>
      <c r="C3340" s="12" t="str">
        <f t="shared" si="561"/>
        <v>AV_Speed</v>
      </c>
      <c r="D3340" s="12" t="str">
        <f t="shared" si="562"/>
        <v>BP_G120_var</v>
      </c>
      <c r="E3340" s="13" t="str">
        <f t="shared" si="563"/>
        <v>CHP4_M2_Comm_BP_G120_var</v>
      </c>
      <c r="F3340" s="14" t="str">
        <f t="shared" si="564"/>
        <v>BP_G120_var_AV_Speed</v>
      </c>
      <c r="G3340" s="10" t="str">
        <f t="shared" si="565"/>
        <v>CHP4_M2_Comm_AV_Speed</v>
      </c>
      <c r="H3340" s="10" t="str">
        <f>VLOOKUP(基本表格!E3340,起始地址定义!A:D,4,FALSE)&amp;" "&amp;Q3340</f>
        <v>刨片机料仓4#出料螺旋A 变频器通讯 实际运行反馈速度</v>
      </c>
      <c r="I3340" s="10" t="str">
        <f t="shared" si="566"/>
        <v>DB1400,REAL456</v>
      </c>
      <c r="J3340" s="13" t="str">
        <f>VLOOKUP(E3340,起始地址定义!A:D,2,FALSE)</f>
        <v>DB1400</v>
      </c>
      <c r="K3340" s="12" t="str">
        <f t="shared" si="567"/>
        <v>REAL456</v>
      </c>
      <c r="L3340" s="13">
        <f>VLOOKUP(E3340,起始地址定义!A:D,3,FALSE)</f>
        <v>450</v>
      </c>
      <c r="M3340" s="14">
        <f>VLOOKUP($F3340,类型描述及偏移量!$C:$H,2,FALSE)</f>
        <v>6</v>
      </c>
      <c r="N3340" s="14" t="str">
        <f>VLOOKUP($F3340,类型描述及偏移量!$C:$H,3,FALSE)</f>
        <v>实型</v>
      </c>
      <c r="O3340" s="14" t="str">
        <f>VLOOKUP($F3340,类型描述及偏移量!$C:$H,4,FALSE)</f>
        <v>None</v>
      </c>
      <c r="P3340" s="14" t="str">
        <f>VLOOKUP($F3340,类型描述及偏移量!$C:$H,5,FALSE)</f>
        <v>Yes</v>
      </c>
      <c r="Q3340" s="14" t="str">
        <f>VLOOKUP($F3340,类型描述及偏移量!$C:$H,6,FALSE)</f>
        <v>实际运行反馈速度</v>
      </c>
    </row>
    <row r="3341" hidden="1" spans="1:17">
      <c r="A3341" s="12" t="s">
        <v>127</v>
      </c>
      <c r="B3341" s="12" t="str">
        <f t="shared" si="560"/>
        <v>M2_Comm</v>
      </c>
      <c r="C3341" s="12" t="str">
        <f t="shared" si="561"/>
        <v>AV_Current</v>
      </c>
      <c r="D3341" s="12" t="str">
        <f t="shared" si="562"/>
        <v>BP_G120_var</v>
      </c>
      <c r="E3341" s="13" t="str">
        <f t="shared" si="563"/>
        <v>CHP4_M2_Comm_BP_G120_var</v>
      </c>
      <c r="F3341" s="14" t="str">
        <f t="shared" si="564"/>
        <v>BP_G120_var_AV_Current</v>
      </c>
      <c r="G3341" s="10" t="str">
        <f t="shared" si="565"/>
        <v>CHP4_M2_Comm_AV_Current</v>
      </c>
      <c r="H3341" s="10" t="str">
        <f>VLOOKUP(基本表格!E3341,起始地址定义!A:D,4,FALSE)&amp;" "&amp;Q3341</f>
        <v>刨片机料仓4#出料螺旋A 变频器通讯 实际运行反馈电流</v>
      </c>
      <c r="I3341" s="10" t="str">
        <f t="shared" si="566"/>
        <v>DB1400,REAL460</v>
      </c>
      <c r="J3341" s="13" t="str">
        <f>VLOOKUP(E3341,起始地址定义!A:D,2,FALSE)</f>
        <v>DB1400</v>
      </c>
      <c r="K3341" s="12" t="str">
        <f t="shared" si="567"/>
        <v>REAL460</v>
      </c>
      <c r="L3341" s="13">
        <f>VLOOKUP(E3341,起始地址定义!A:D,3,FALSE)</f>
        <v>450</v>
      </c>
      <c r="M3341" s="14">
        <f>VLOOKUP($F3341,类型描述及偏移量!$C:$H,2,FALSE)</f>
        <v>10</v>
      </c>
      <c r="N3341" s="14" t="str">
        <f>VLOOKUP($F3341,类型描述及偏移量!$C:$H,3,FALSE)</f>
        <v>实型</v>
      </c>
      <c r="O3341" s="14" t="str">
        <f>VLOOKUP($F3341,类型描述及偏移量!$C:$H,4,FALSE)</f>
        <v>None</v>
      </c>
      <c r="P3341" s="14" t="str">
        <f>VLOOKUP($F3341,类型描述及偏移量!$C:$H,5,FALSE)</f>
        <v>Yes</v>
      </c>
      <c r="Q3341" s="14" t="str">
        <f>VLOOKUP($F3341,类型描述及偏移量!$C:$H,6,FALSE)</f>
        <v>实际运行反馈电流</v>
      </c>
    </row>
    <row r="3342" hidden="1" spans="1:17">
      <c r="A3342" s="12" t="s">
        <v>127</v>
      </c>
      <c r="B3342" s="12" t="str">
        <f t="shared" si="560"/>
        <v>M2_Comm</v>
      </c>
      <c r="C3342" s="12" t="str">
        <f t="shared" si="561"/>
        <v>Torque</v>
      </c>
      <c r="D3342" s="12" t="str">
        <f t="shared" si="562"/>
        <v>BP_G120_var</v>
      </c>
      <c r="E3342" s="13" t="str">
        <f t="shared" si="563"/>
        <v>CHP4_M2_Comm_BP_G120_var</v>
      </c>
      <c r="F3342" s="14" t="str">
        <f t="shared" si="564"/>
        <v>BP_G120_var_Torque</v>
      </c>
      <c r="G3342" s="10" t="str">
        <f t="shared" si="565"/>
        <v>CHP4_M2_Comm_Torque</v>
      </c>
      <c r="H3342" s="10" t="str">
        <f>VLOOKUP(基本表格!E3342,起始地址定义!A:D,4,FALSE)&amp;" "&amp;Q3342</f>
        <v>刨片机料仓4#出料螺旋A 变频器通讯 转矩百分比</v>
      </c>
      <c r="I3342" s="10" t="str">
        <f t="shared" si="566"/>
        <v>DB1400,REAL464</v>
      </c>
      <c r="J3342" s="13" t="str">
        <f>VLOOKUP(E3342,起始地址定义!A:D,2,FALSE)</f>
        <v>DB1400</v>
      </c>
      <c r="K3342" s="12" t="str">
        <f t="shared" si="567"/>
        <v>REAL464</v>
      </c>
      <c r="L3342" s="13">
        <f>VLOOKUP(E3342,起始地址定义!A:D,3,FALSE)</f>
        <v>450</v>
      </c>
      <c r="M3342" s="14">
        <f>VLOOKUP($F3342,类型描述及偏移量!$C:$H,2,FALSE)</f>
        <v>14</v>
      </c>
      <c r="N3342" s="14" t="str">
        <f>VLOOKUP($F3342,类型描述及偏移量!$C:$H,3,FALSE)</f>
        <v>实型</v>
      </c>
      <c r="O3342" s="14" t="str">
        <f>VLOOKUP($F3342,类型描述及偏移量!$C:$H,4,FALSE)</f>
        <v>None</v>
      </c>
      <c r="P3342" s="14" t="str">
        <f>VLOOKUP($F3342,类型描述及偏移量!$C:$H,5,FALSE)</f>
        <v>Yes</v>
      </c>
      <c r="Q3342" s="14" t="str">
        <f>VLOOKUP($F3342,类型描述及偏移量!$C:$H,6,FALSE)</f>
        <v>转矩百分比</v>
      </c>
    </row>
    <row r="3343" hidden="1" spans="1:17">
      <c r="A3343" s="12" t="s">
        <v>127</v>
      </c>
      <c r="B3343" s="12" t="str">
        <f t="shared" si="560"/>
        <v>M2_Comm</v>
      </c>
      <c r="C3343" s="12" t="str">
        <f t="shared" si="561"/>
        <v>SP_Speed</v>
      </c>
      <c r="D3343" s="12" t="str">
        <f t="shared" si="562"/>
        <v>BP_G120_var</v>
      </c>
      <c r="E3343" s="13" t="str">
        <f t="shared" si="563"/>
        <v>CHP4_M2_Comm_BP_G120_var</v>
      </c>
      <c r="F3343" s="14" t="str">
        <f t="shared" si="564"/>
        <v>BP_G120_var_SP_Speed</v>
      </c>
      <c r="G3343" s="10" t="str">
        <f t="shared" si="565"/>
        <v>CHP4_M2_Comm_SP_Speed</v>
      </c>
      <c r="H3343" s="10" t="str">
        <f>VLOOKUP(基本表格!E3343,起始地址定义!A:D,4,FALSE)&amp;" "&amp;Q3343</f>
        <v>刨片机料仓4#出料螺旋A 变频器通讯 给定速度</v>
      </c>
      <c r="I3343" s="10" t="str">
        <f t="shared" si="566"/>
        <v>DB1400,REAL468</v>
      </c>
      <c r="J3343" s="13" t="str">
        <f>VLOOKUP(E3343,起始地址定义!A:D,2,FALSE)</f>
        <v>DB1400</v>
      </c>
      <c r="K3343" s="12" t="str">
        <f t="shared" si="567"/>
        <v>REAL468</v>
      </c>
      <c r="L3343" s="13">
        <f>VLOOKUP(E3343,起始地址定义!A:D,3,FALSE)</f>
        <v>450</v>
      </c>
      <c r="M3343" s="14">
        <f>VLOOKUP($F3343,类型描述及偏移量!$C:$H,2,FALSE)</f>
        <v>18</v>
      </c>
      <c r="N3343" s="14" t="str">
        <f>VLOOKUP($F3343,类型描述及偏移量!$C:$H,3,FALSE)</f>
        <v>实型</v>
      </c>
      <c r="O3343" s="14" t="str">
        <f>VLOOKUP($F3343,类型描述及偏移量!$C:$H,4,FALSE)</f>
        <v>None</v>
      </c>
      <c r="P3343" s="14" t="str">
        <f>VLOOKUP($F3343,类型描述及偏移量!$C:$H,5,FALSE)</f>
        <v>No</v>
      </c>
      <c r="Q3343" s="14" t="str">
        <f>VLOOKUP($F3343,类型描述及偏移量!$C:$H,6,FALSE)</f>
        <v>给定速度</v>
      </c>
    </row>
    <row r="3344" hidden="1" spans="1:17">
      <c r="A3344" s="12" t="s">
        <v>127</v>
      </c>
      <c r="B3344" s="12" t="str">
        <f t="shared" si="560"/>
        <v>M2_Comm</v>
      </c>
      <c r="C3344" s="12" t="str">
        <f t="shared" si="561"/>
        <v>SP_Ramp_UP</v>
      </c>
      <c r="D3344" s="12" t="str">
        <f t="shared" si="562"/>
        <v>BP_G120_var</v>
      </c>
      <c r="E3344" s="13" t="str">
        <f t="shared" si="563"/>
        <v>CHP4_M2_Comm_BP_G120_var</v>
      </c>
      <c r="F3344" s="14" t="str">
        <f t="shared" si="564"/>
        <v>BP_G120_var_SP_Ramp_UP</v>
      </c>
      <c r="G3344" s="10" t="str">
        <f t="shared" si="565"/>
        <v>CHP4_M2_Comm_SP_Ramp_UP</v>
      </c>
      <c r="H3344" s="10" t="str">
        <f>VLOOKUP(基本表格!E3344,起始地址定义!A:D,4,FALSE)&amp;" "&amp;Q3344</f>
        <v>刨片机料仓4#出料螺旋A 变频器通讯 加速时间</v>
      </c>
      <c r="I3344" s="10" t="str">
        <f t="shared" si="566"/>
        <v>DB1400,REAL472</v>
      </c>
      <c r="J3344" s="13" t="str">
        <f>VLOOKUP(E3344,起始地址定义!A:D,2,FALSE)</f>
        <v>DB1400</v>
      </c>
      <c r="K3344" s="12" t="str">
        <f t="shared" si="567"/>
        <v>REAL472</v>
      </c>
      <c r="L3344" s="13">
        <f>VLOOKUP(E3344,起始地址定义!A:D,3,FALSE)</f>
        <v>450</v>
      </c>
      <c r="M3344" s="14">
        <f>VLOOKUP($F3344,类型描述及偏移量!$C:$H,2,FALSE)</f>
        <v>22</v>
      </c>
      <c r="N3344" s="14" t="str">
        <f>VLOOKUP($F3344,类型描述及偏移量!$C:$H,3,FALSE)</f>
        <v>实型</v>
      </c>
      <c r="O3344" s="14" t="str">
        <f>VLOOKUP($F3344,类型描述及偏移量!$C:$H,4,FALSE)</f>
        <v>None</v>
      </c>
      <c r="P3344" s="14" t="str">
        <f>VLOOKUP($F3344,类型描述及偏移量!$C:$H,5,FALSE)</f>
        <v>No</v>
      </c>
      <c r="Q3344" s="14" t="str">
        <f>VLOOKUP($F3344,类型描述及偏移量!$C:$H,6,FALSE)</f>
        <v>加速时间</v>
      </c>
    </row>
    <row r="3345" hidden="1" spans="1:17">
      <c r="A3345" s="12" t="s">
        <v>127</v>
      </c>
      <c r="B3345" s="12" t="str">
        <f t="shared" si="560"/>
        <v>M2_Comm</v>
      </c>
      <c r="C3345" s="12" t="str">
        <f t="shared" si="561"/>
        <v>SP_Ramp_Down</v>
      </c>
      <c r="D3345" s="12" t="str">
        <f t="shared" si="562"/>
        <v>BP_G120_var</v>
      </c>
      <c r="E3345" s="13" t="str">
        <f t="shared" si="563"/>
        <v>CHP4_M2_Comm_BP_G120_var</v>
      </c>
      <c r="F3345" s="14" t="str">
        <f t="shared" si="564"/>
        <v>BP_G120_var_SP_Ramp_Down</v>
      </c>
      <c r="G3345" s="10" t="str">
        <f t="shared" si="565"/>
        <v>CHP4_M2_Comm_SP_Ramp_Down</v>
      </c>
      <c r="H3345" s="10" t="str">
        <f>VLOOKUP(基本表格!E3345,起始地址定义!A:D,4,FALSE)&amp;" "&amp;Q3345</f>
        <v>刨片机料仓4#出料螺旋A 变频器通讯 减速时间</v>
      </c>
      <c r="I3345" s="10" t="str">
        <f t="shared" si="566"/>
        <v>DB1400,REAL476</v>
      </c>
      <c r="J3345" s="13" t="str">
        <f>VLOOKUP(E3345,起始地址定义!A:D,2,FALSE)</f>
        <v>DB1400</v>
      </c>
      <c r="K3345" s="12" t="str">
        <f t="shared" si="567"/>
        <v>REAL476</v>
      </c>
      <c r="L3345" s="13">
        <f>VLOOKUP(E3345,起始地址定义!A:D,3,FALSE)</f>
        <v>450</v>
      </c>
      <c r="M3345" s="14">
        <f>VLOOKUP($F3345,类型描述及偏移量!$C:$H,2,FALSE)</f>
        <v>26</v>
      </c>
      <c r="N3345" s="14" t="str">
        <f>VLOOKUP($F3345,类型描述及偏移量!$C:$H,3,FALSE)</f>
        <v>实型</v>
      </c>
      <c r="O3345" s="14" t="str">
        <f>VLOOKUP($F3345,类型描述及偏移量!$C:$H,4,FALSE)</f>
        <v>None</v>
      </c>
      <c r="P3345" s="14" t="str">
        <f>VLOOKUP($F3345,类型描述及偏移量!$C:$H,5,FALSE)</f>
        <v>No</v>
      </c>
      <c r="Q3345" s="14" t="str">
        <f>VLOOKUP($F3345,类型描述及偏移量!$C:$H,6,FALSE)</f>
        <v>减速时间</v>
      </c>
    </row>
    <row r="3346" hidden="1" spans="1:17">
      <c r="A3346" s="12" t="s">
        <v>127</v>
      </c>
      <c r="B3346" s="12" t="str">
        <f t="shared" si="560"/>
        <v>M2_Comm</v>
      </c>
      <c r="C3346" s="12" t="str">
        <f t="shared" si="561"/>
        <v>Max_Spd</v>
      </c>
      <c r="D3346" s="12" t="str">
        <f t="shared" si="562"/>
        <v>BP_G120_var</v>
      </c>
      <c r="E3346" s="13" t="str">
        <f t="shared" si="563"/>
        <v>CHP4_M2_Comm_BP_G120_var</v>
      </c>
      <c r="F3346" s="14" t="str">
        <f t="shared" si="564"/>
        <v>BP_G120_var_Max_Spd</v>
      </c>
      <c r="G3346" s="10" t="str">
        <f t="shared" si="565"/>
        <v>CHP4_M2_Comm_Max_Spd</v>
      </c>
      <c r="H3346" s="10" t="str">
        <f>VLOOKUP(基本表格!E3346,起始地址定义!A:D,4,FALSE)&amp;" "&amp;Q3346</f>
        <v>刨片机料仓4#出料螺旋A 变频器通讯 最大频率</v>
      </c>
      <c r="I3346" s="10" t="str">
        <f t="shared" si="566"/>
        <v>DB1400,REAL480</v>
      </c>
      <c r="J3346" s="13" t="str">
        <f>VLOOKUP(E3346,起始地址定义!A:D,2,FALSE)</f>
        <v>DB1400</v>
      </c>
      <c r="K3346" s="12" t="str">
        <f t="shared" si="567"/>
        <v>REAL480</v>
      </c>
      <c r="L3346" s="13">
        <f>VLOOKUP(E3346,起始地址定义!A:D,3,FALSE)</f>
        <v>450</v>
      </c>
      <c r="M3346" s="14">
        <f>VLOOKUP($F3346,类型描述及偏移量!$C:$H,2,FALSE)</f>
        <v>30</v>
      </c>
      <c r="N3346" s="14" t="str">
        <f>VLOOKUP($F3346,类型描述及偏移量!$C:$H,3,FALSE)</f>
        <v>实型</v>
      </c>
      <c r="O3346" s="14" t="str">
        <f>VLOOKUP($F3346,类型描述及偏移量!$C:$H,4,FALSE)</f>
        <v>None</v>
      </c>
      <c r="P3346" s="14" t="str">
        <f>VLOOKUP($F3346,类型描述及偏移量!$C:$H,5,FALSE)</f>
        <v>No</v>
      </c>
      <c r="Q3346" s="14" t="str">
        <f>VLOOKUP($F3346,类型描述及偏移量!$C:$H,6,FALSE)</f>
        <v>最大频率</v>
      </c>
    </row>
    <row r="3347" hidden="1" spans="1:17">
      <c r="A3347" s="12" t="s">
        <v>127</v>
      </c>
      <c r="B3347" s="12" t="str">
        <f t="shared" si="560"/>
        <v>M2_Comm</v>
      </c>
      <c r="C3347" s="12" t="str">
        <f t="shared" si="561"/>
        <v>Min_Spd</v>
      </c>
      <c r="D3347" s="12" t="str">
        <f t="shared" si="562"/>
        <v>BP_G120_var</v>
      </c>
      <c r="E3347" s="13" t="str">
        <f t="shared" si="563"/>
        <v>CHP4_M2_Comm_BP_G120_var</v>
      </c>
      <c r="F3347" s="14" t="str">
        <f t="shared" si="564"/>
        <v>BP_G120_var_Min_Spd</v>
      </c>
      <c r="G3347" s="10" t="str">
        <f t="shared" si="565"/>
        <v>CHP4_M2_Comm_Min_Spd</v>
      </c>
      <c r="H3347" s="10" t="str">
        <f>VLOOKUP(基本表格!E3347,起始地址定义!A:D,4,FALSE)&amp;" "&amp;Q3347</f>
        <v>刨片机料仓4#出料螺旋A 变频器通讯 最小频率</v>
      </c>
      <c r="I3347" s="10" t="str">
        <f t="shared" si="566"/>
        <v>DB1400,REAL484</v>
      </c>
      <c r="J3347" s="13" t="str">
        <f>VLOOKUP(E3347,起始地址定义!A:D,2,FALSE)</f>
        <v>DB1400</v>
      </c>
      <c r="K3347" s="12" t="str">
        <f t="shared" si="567"/>
        <v>REAL484</v>
      </c>
      <c r="L3347" s="13">
        <f>VLOOKUP(E3347,起始地址定义!A:D,3,FALSE)</f>
        <v>450</v>
      </c>
      <c r="M3347" s="14">
        <f>VLOOKUP($F3347,类型描述及偏移量!$C:$H,2,FALSE)</f>
        <v>34</v>
      </c>
      <c r="N3347" s="14" t="str">
        <f>VLOOKUP($F3347,类型描述及偏移量!$C:$H,3,FALSE)</f>
        <v>实型</v>
      </c>
      <c r="O3347" s="14" t="str">
        <f>VLOOKUP($F3347,类型描述及偏移量!$C:$H,4,FALSE)</f>
        <v>None</v>
      </c>
      <c r="P3347" s="14" t="str">
        <f>VLOOKUP($F3347,类型描述及偏移量!$C:$H,5,FALSE)</f>
        <v>No</v>
      </c>
      <c r="Q3347" s="14" t="str">
        <f>VLOOKUP($F3347,类型描述及偏移量!$C:$H,6,FALSE)</f>
        <v>最小频率</v>
      </c>
    </row>
    <row r="3348" hidden="1" spans="1:17">
      <c r="A3348" s="12" t="s">
        <v>127</v>
      </c>
      <c r="B3348" s="12" t="str">
        <f t="shared" si="560"/>
        <v>M2_Comm</v>
      </c>
      <c r="C3348" s="12" t="str">
        <f t="shared" si="561"/>
        <v>Scaling_Speed</v>
      </c>
      <c r="D3348" s="12" t="str">
        <f t="shared" si="562"/>
        <v>BP_G120_var</v>
      </c>
      <c r="E3348" s="13" t="str">
        <f t="shared" si="563"/>
        <v>CHP4_M2_Comm_BP_G120_var</v>
      </c>
      <c r="F3348" s="14" t="str">
        <f t="shared" si="564"/>
        <v>BP_G120_var_Scaling_Speed</v>
      </c>
      <c r="G3348" s="10" t="str">
        <f t="shared" si="565"/>
        <v>CHP4_M2_Comm_Scaling_Speed</v>
      </c>
      <c r="H3348" s="10" t="str">
        <f>VLOOKUP(基本表格!E3348,起始地址定义!A:D,4,FALSE)&amp;" "&amp;Q3348</f>
        <v>刨片机料仓4#出料螺旋A 变频器通讯 多级速度</v>
      </c>
      <c r="I3348" s="10" t="str">
        <f t="shared" si="566"/>
        <v>DB1400,REAL488</v>
      </c>
      <c r="J3348" s="13" t="str">
        <f>VLOOKUP(E3348,起始地址定义!A:D,2,FALSE)</f>
        <v>DB1400</v>
      </c>
      <c r="K3348" s="12" t="str">
        <f t="shared" si="567"/>
        <v>REAL488</v>
      </c>
      <c r="L3348" s="13">
        <f>VLOOKUP(E3348,起始地址定义!A:D,3,FALSE)</f>
        <v>450</v>
      </c>
      <c r="M3348" s="14">
        <f>VLOOKUP($F3348,类型描述及偏移量!$C:$H,2,FALSE)</f>
        <v>38</v>
      </c>
      <c r="N3348" s="14" t="str">
        <f>VLOOKUP($F3348,类型描述及偏移量!$C:$H,3,FALSE)</f>
        <v>实型</v>
      </c>
      <c r="O3348" s="14" t="str">
        <f>VLOOKUP($F3348,类型描述及偏移量!$C:$H,4,FALSE)</f>
        <v>None</v>
      </c>
      <c r="P3348" s="14" t="str">
        <f>VLOOKUP($F3348,类型描述及偏移量!$C:$H,5,FALSE)</f>
        <v>No</v>
      </c>
      <c r="Q3348" s="14" t="str">
        <f>VLOOKUP($F3348,类型描述及偏移量!$C:$H,6,FALSE)</f>
        <v>多级速度</v>
      </c>
    </row>
    <row r="3349" hidden="1" spans="1:17">
      <c r="A3349" s="12" t="s">
        <v>127</v>
      </c>
      <c r="B3349" s="12" t="str">
        <f t="shared" si="560"/>
        <v>M2_Comm</v>
      </c>
      <c r="C3349" s="12" t="str">
        <f t="shared" si="561"/>
        <v>Scaling_Ramp</v>
      </c>
      <c r="D3349" s="12" t="str">
        <f t="shared" si="562"/>
        <v>BP_G120_var</v>
      </c>
      <c r="E3349" s="13" t="str">
        <f t="shared" si="563"/>
        <v>CHP4_M2_Comm_BP_G120_var</v>
      </c>
      <c r="F3349" s="14" t="str">
        <f t="shared" si="564"/>
        <v>BP_G120_var_Scaling_Ramp</v>
      </c>
      <c r="G3349" s="10" t="str">
        <f t="shared" si="565"/>
        <v>CHP4_M2_Comm_Scaling_Ramp</v>
      </c>
      <c r="H3349" s="10" t="str">
        <f>VLOOKUP(基本表格!E3349,起始地址定义!A:D,4,FALSE)&amp;" "&amp;Q3349</f>
        <v>刨片机料仓4#出料螺旋A 变频器通讯 多级转速</v>
      </c>
      <c r="I3349" s="10" t="str">
        <f t="shared" si="566"/>
        <v>DB1400,REAL492</v>
      </c>
      <c r="J3349" s="13" t="str">
        <f>VLOOKUP(E3349,起始地址定义!A:D,2,FALSE)</f>
        <v>DB1400</v>
      </c>
      <c r="K3349" s="12" t="str">
        <f t="shared" si="567"/>
        <v>REAL492</v>
      </c>
      <c r="L3349" s="13">
        <f>VLOOKUP(E3349,起始地址定义!A:D,3,FALSE)</f>
        <v>450</v>
      </c>
      <c r="M3349" s="14">
        <f>VLOOKUP($F3349,类型描述及偏移量!$C:$H,2,FALSE)</f>
        <v>42</v>
      </c>
      <c r="N3349" s="14" t="str">
        <f>VLOOKUP($F3349,类型描述及偏移量!$C:$H,3,FALSE)</f>
        <v>实型</v>
      </c>
      <c r="O3349" s="14" t="str">
        <f>VLOOKUP($F3349,类型描述及偏移量!$C:$H,4,FALSE)</f>
        <v>None</v>
      </c>
      <c r="P3349" s="14" t="str">
        <f>VLOOKUP($F3349,类型描述及偏移量!$C:$H,5,FALSE)</f>
        <v>No</v>
      </c>
      <c r="Q3349" s="14" t="str">
        <f>VLOOKUP($F3349,类型描述及偏移量!$C:$H,6,FALSE)</f>
        <v>多级转速</v>
      </c>
    </row>
    <row r="3350" hidden="1" spans="1:17">
      <c r="A3350" s="12" t="s">
        <v>127</v>
      </c>
      <c r="B3350" s="12" t="str">
        <f t="shared" si="560"/>
        <v>M2_ActRPM</v>
      </c>
      <c r="C3350" s="12" t="str">
        <f t="shared" si="561"/>
        <v>HiProEN</v>
      </c>
      <c r="D3350" s="12" t="str">
        <f t="shared" si="562"/>
        <v>BP_Value_var</v>
      </c>
      <c r="E3350" s="13" t="str">
        <f t="shared" si="563"/>
        <v>CHP4_M2_ActRPM_BP_Value_var</v>
      </c>
      <c r="F3350" s="14" t="str">
        <f t="shared" si="564"/>
        <v>BP_Value_var_HiProEN</v>
      </c>
      <c r="G3350" s="10" t="str">
        <f t="shared" si="565"/>
        <v>CHP4_M2_ActRPM_HiProEN</v>
      </c>
      <c r="H3350" s="10" t="str">
        <f>VLOOKUP(基本表格!E3350,起始地址定义!A:D,4,FALSE)&amp;" "&amp;Q3350</f>
        <v>刨片机料仓4#出料螺旋A 反馈转速 上限保护使能</v>
      </c>
      <c r="I3350" s="10" t="str">
        <f t="shared" si="566"/>
        <v>DB1400,X500.3</v>
      </c>
      <c r="J3350" s="13" t="str">
        <f>VLOOKUP(E3350,起始地址定义!A:D,2,FALSE)</f>
        <v>DB1400</v>
      </c>
      <c r="K3350" s="12" t="str">
        <f t="shared" si="567"/>
        <v>X500.3</v>
      </c>
      <c r="L3350" s="13">
        <f>VLOOKUP(E3350,起始地址定义!A:D,3,FALSE)</f>
        <v>500</v>
      </c>
      <c r="M3350" s="14">
        <f>VLOOKUP($F3350,类型描述及偏移量!$C:$H,2,FALSE)</f>
        <v>0.299999999999997</v>
      </c>
      <c r="N3350" s="14" t="str">
        <f>VLOOKUP($F3350,类型描述及偏移量!$C:$H,3,FALSE)</f>
        <v>离散</v>
      </c>
      <c r="O3350" s="14" t="str">
        <f>VLOOKUP($F3350,类型描述及偏移量!$C:$H,4,FALSE)</f>
        <v>None</v>
      </c>
      <c r="P3350" s="14" t="str">
        <f>VLOOKUP($F3350,类型描述及偏移量!$C:$H,5,FALSE)</f>
        <v>No</v>
      </c>
      <c r="Q3350" s="14" t="str">
        <f>VLOOKUP($F3350,类型描述及偏移量!$C:$H,6,FALSE)</f>
        <v>上限保护使能</v>
      </c>
    </row>
    <row r="3351" hidden="1" spans="1:17">
      <c r="A3351" s="12" t="s">
        <v>127</v>
      </c>
      <c r="B3351" s="12" t="str">
        <f t="shared" si="560"/>
        <v>M2_ActRPM</v>
      </c>
      <c r="C3351" s="12" t="str">
        <f t="shared" si="561"/>
        <v>LoProEN</v>
      </c>
      <c r="D3351" s="12" t="str">
        <f t="shared" si="562"/>
        <v>BP_Value_var</v>
      </c>
      <c r="E3351" s="13" t="str">
        <f t="shared" si="563"/>
        <v>CHP4_M2_ActRPM_BP_Value_var</v>
      </c>
      <c r="F3351" s="14" t="str">
        <f t="shared" si="564"/>
        <v>BP_Value_var_LoProEN</v>
      </c>
      <c r="G3351" s="10" t="str">
        <f t="shared" si="565"/>
        <v>CHP4_M2_ActRPM_LoProEN</v>
      </c>
      <c r="H3351" s="10" t="str">
        <f>VLOOKUP(基本表格!E3351,起始地址定义!A:D,4,FALSE)&amp;" "&amp;Q3351</f>
        <v>刨片机料仓4#出料螺旋A 反馈转速 下限保护使能</v>
      </c>
      <c r="I3351" s="10" t="str">
        <f t="shared" si="566"/>
        <v>DB1400,X500.4</v>
      </c>
      <c r="J3351" s="13" t="str">
        <f>VLOOKUP(E3351,起始地址定义!A:D,2,FALSE)</f>
        <v>DB1400</v>
      </c>
      <c r="K3351" s="12" t="str">
        <f t="shared" si="567"/>
        <v>X500.4</v>
      </c>
      <c r="L3351" s="13">
        <f>VLOOKUP(E3351,起始地址定义!A:D,3,FALSE)</f>
        <v>500</v>
      </c>
      <c r="M3351" s="14">
        <f>VLOOKUP($F3351,类型描述及偏移量!$C:$H,2,FALSE)</f>
        <v>0.399999999999999</v>
      </c>
      <c r="N3351" s="14" t="str">
        <f>VLOOKUP($F3351,类型描述及偏移量!$C:$H,3,FALSE)</f>
        <v>离散</v>
      </c>
      <c r="O3351" s="14" t="str">
        <f>VLOOKUP($F3351,类型描述及偏移量!$C:$H,4,FALSE)</f>
        <v>None</v>
      </c>
      <c r="P3351" s="14" t="str">
        <f>VLOOKUP($F3351,类型描述及偏移量!$C:$H,5,FALSE)</f>
        <v>No</v>
      </c>
      <c r="Q3351" s="14" t="str">
        <f>VLOOKUP($F3351,类型描述及偏移量!$C:$H,6,FALSE)</f>
        <v>下限保护使能</v>
      </c>
    </row>
    <row r="3352" hidden="1" spans="1:17">
      <c r="A3352" s="12" t="s">
        <v>127</v>
      </c>
      <c r="B3352" s="12" t="str">
        <f t="shared" si="560"/>
        <v>M2_ActRPM</v>
      </c>
      <c r="C3352" s="12" t="str">
        <f t="shared" si="561"/>
        <v>HiALM</v>
      </c>
      <c r="D3352" s="12" t="str">
        <f t="shared" si="562"/>
        <v>BP_Value_var</v>
      </c>
      <c r="E3352" s="13" t="str">
        <f t="shared" si="563"/>
        <v>CHP4_M2_ActRPM_BP_Value_var</v>
      </c>
      <c r="F3352" s="14" t="str">
        <f t="shared" si="564"/>
        <v>BP_Value_var_HiALM</v>
      </c>
      <c r="G3352" s="10" t="str">
        <f t="shared" si="565"/>
        <v>CHP4_M2_ActRPM_HiALM</v>
      </c>
      <c r="H3352" s="10" t="str">
        <f>VLOOKUP(基本表格!E3352,起始地址定义!A:D,4,FALSE)&amp;" "&amp;Q3352</f>
        <v>刨片机料仓4#出料螺旋A 反馈转速 上限报警</v>
      </c>
      <c r="I3352" s="10" t="str">
        <f t="shared" si="566"/>
        <v>DB1400,X500.5</v>
      </c>
      <c r="J3352" s="13" t="str">
        <f>VLOOKUP(E3352,起始地址定义!A:D,2,FALSE)</f>
        <v>DB1400</v>
      </c>
      <c r="K3352" s="12" t="str">
        <f t="shared" si="567"/>
        <v>X500.5</v>
      </c>
      <c r="L3352" s="13">
        <f>VLOOKUP(E3352,起始地址定义!A:D,3,FALSE)</f>
        <v>500</v>
      </c>
      <c r="M3352" s="14">
        <f>VLOOKUP($F3352,类型描述及偏移量!$C:$H,2,FALSE)</f>
        <v>0.5</v>
      </c>
      <c r="N3352" s="14" t="str">
        <f>VLOOKUP($F3352,类型描述及偏移量!$C:$H,3,FALSE)</f>
        <v>离散</v>
      </c>
      <c r="O3352" s="14" t="str">
        <f>VLOOKUP($F3352,类型描述及偏移量!$C:$H,4,FALSE)</f>
        <v>None</v>
      </c>
      <c r="P3352" s="14" t="str">
        <f>VLOOKUP($F3352,类型描述及偏移量!$C:$H,5,FALSE)</f>
        <v>Yes</v>
      </c>
      <c r="Q3352" s="14" t="str">
        <f>VLOOKUP($F3352,类型描述及偏移量!$C:$H,6,FALSE)</f>
        <v>上限报警</v>
      </c>
    </row>
    <row r="3353" hidden="1" spans="1:17">
      <c r="A3353" s="12" t="s">
        <v>127</v>
      </c>
      <c r="B3353" s="12" t="str">
        <f t="shared" si="560"/>
        <v>M2_ActRPM</v>
      </c>
      <c r="C3353" s="12" t="str">
        <f t="shared" si="561"/>
        <v>LoALM</v>
      </c>
      <c r="D3353" s="12" t="str">
        <f t="shared" si="562"/>
        <v>BP_Value_var</v>
      </c>
      <c r="E3353" s="13" t="str">
        <f t="shared" si="563"/>
        <v>CHP4_M2_ActRPM_BP_Value_var</v>
      </c>
      <c r="F3353" s="14" t="str">
        <f t="shared" si="564"/>
        <v>BP_Value_var_LoALM</v>
      </c>
      <c r="G3353" s="10" t="str">
        <f t="shared" si="565"/>
        <v>CHP4_M2_ActRPM_LoALM</v>
      </c>
      <c r="H3353" s="10" t="str">
        <f>VLOOKUP(基本表格!E3353,起始地址定义!A:D,4,FALSE)&amp;" "&amp;Q3353</f>
        <v>刨片机料仓4#出料螺旋A 反馈转速 下限报警</v>
      </c>
      <c r="I3353" s="10" t="str">
        <f t="shared" si="566"/>
        <v>DB1400,X500.6</v>
      </c>
      <c r="J3353" s="13" t="str">
        <f>VLOOKUP(E3353,起始地址定义!A:D,2,FALSE)</f>
        <v>DB1400</v>
      </c>
      <c r="K3353" s="12" t="str">
        <f t="shared" si="567"/>
        <v>X500.6</v>
      </c>
      <c r="L3353" s="13">
        <f>VLOOKUP(E3353,起始地址定义!A:D,3,FALSE)</f>
        <v>500</v>
      </c>
      <c r="M3353" s="14">
        <f>VLOOKUP($F3353,类型描述及偏移量!$C:$H,2,FALSE)</f>
        <v>0.600000000000001</v>
      </c>
      <c r="N3353" s="14" t="str">
        <f>VLOOKUP($F3353,类型描述及偏移量!$C:$H,3,FALSE)</f>
        <v>离散</v>
      </c>
      <c r="O3353" s="14" t="str">
        <f>VLOOKUP($F3353,类型描述及偏移量!$C:$H,4,FALSE)</f>
        <v>None</v>
      </c>
      <c r="P3353" s="14" t="str">
        <f>VLOOKUP($F3353,类型描述及偏移量!$C:$H,5,FALSE)</f>
        <v>Yes</v>
      </c>
      <c r="Q3353" s="14" t="str">
        <f>VLOOKUP($F3353,类型描述及偏移量!$C:$H,6,FALSE)</f>
        <v>下限报警</v>
      </c>
    </row>
    <row r="3354" hidden="1" spans="1:17">
      <c r="A3354" s="12" t="s">
        <v>127</v>
      </c>
      <c r="B3354" s="12" t="str">
        <f t="shared" si="560"/>
        <v>M2_ActRPM</v>
      </c>
      <c r="C3354" s="12" t="str">
        <f t="shared" si="561"/>
        <v>HiHiALM</v>
      </c>
      <c r="D3354" s="12" t="str">
        <f t="shared" si="562"/>
        <v>BP_Value_var</v>
      </c>
      <c r="E3354" s="13" t="str">
        <f t="shared" si="563"/>
        <v>CHP4_M2_ActRPM_BP_Value_var</v>
      </c>
      <c r="F3354" s="14" t="str">
        <f t="shared" si="564"/>
        <v>BP_Value_var_HiHiALM</v>
      </c>
      <c r="G3354" s="10" t="str">
        <f t="shared" si="565"/>
        <v>CHP4_M2_ActRPM_HiHiALM</v>
      </c>
      <c r="H3354" s="10" t="str">
        <f>VLOOKUP(基本表格!E3354,起始地址定义!A:D,4,FALSE)&amp;" "&amp;Q3354</f>
        <v>刨片机料仓4#出料螺旋A 反馈转速 上上限报警</v>
      </c>
      <c r="I3354" s="10" t="str">
        <f t="shared" si="566"/>
        <v>DB1400,X500.7</v>
      </c>
      <c r="J3354" s="13" t="str">
        <f>VLOOKUP(E3354,起始地址定义!A:D,2,FALSE)</f>
        <v>DB1400</v>
      </c>
      <c r="K3354" s="12" t="str">
        <f t="shared" si="567"/>
        <v>X500.7</v>
      </c>
      <c r="L3354" s="13">
        <f>VLOOKUP(E3354,起始地址定义!A:D,3,FALSE)</f>
        <v>500</v>
      </c>
      <c r="M3354" s="14">
        <f>VLOOKUP($F3354,类型描述及偏移量!$C:$H,2,FALSE)</f>
        <v>0.700000000000003</v>
      </c>
      <c r="N3354" s="14" t="str">
        <f>VLOOKUP($F3354,类型描述及偏移量!$C:$H,3,FALSE)</f>
        <v>离散</v>
      </c>
      <c r="O3354" s="14" t="str">
        <f>VLOOKUP($F3354,类型描述及偏移量!$C:$H,4,FALSE)</f>
        <v>On</v>
      </c>
      <c r="P3354" s="14" t="str">
        <f>VLOOKUP($F3354,类型描述及偏移量!$C:$H,5,FALSE)</f>
        <v>Yes</v>
      </c>
      <c r="Q3354" s="14" t="str">
        <f>VLOOKUP($F3354,类型描述及偏移量!$C:$H,6,FALSE)</f>
        <v>上上限报警</v>
      </c>
    </row>
    <row r="3355" hidden="1" spans="1:17">
      <c r="A3355" s="12" t="s">
        <v>127</v>
      </c>
      <c r="B3355" s="12" t="str">
        <f t="shared" si="560"/>
        <v>M2_ActRPM</v>
      </c>
      <c r="C3355" s="12" t="str">
        <f t="shared" si="561"/>
        <v>LoLoALM</v>
      </c>
      <c r="D3355" s="12" t="str">
        <f t="shared" si="562"/>
        <v>BP_Value_var</v>
      </c>
      <c r="E3355" s="13" t="str">
        <f t="shared" si="563"/>
        <v>CHP4_M2_ActRPM_BP_Value_var</v>
      </c>
      <c r="F3355" s="14" t="str">
        <f t="shared" si="564"/>
        <v>BP_Value_var_LoLoALM</v>
      </c>
      <c r="G3355" s="10" t="str">
        <f t="shared" si="565"/>
        <v>CHP4_M2_ActRPM_LoLoALM</v>
      </c>
      <c r="H3355" s="10" t="str">
        <f>VLOOKUP(基本表格!E3355,起始地址定义!A:D,4,FALSE)&amp;" "&amp;Q3355</f>
        <v>刨片机料仓4#出料螺旋A 反馈转速 下下限报警</v>
      </c>
      <c r="I3355" s="10" t="str">
        <f t="shared" si="566"/>
        <v>DB1400,X501.0</v>
      </c>
      <c r="J3355" s="13" t="str">
        <f>VLOOKUP(E3355,起始地址定义!A:D,2,FALSE)</f>
        <v>DB1400</v>
      </c>
      <c r="K3355" s="12" t="str">
        <f t="shared" si="567"/>
        <v>X501.0</v>
      </c>
      <c r="L3355" s="13">
        <f>VLOOKUP(E3355,起始地址定义!A:D,3,FALSE)</f>
        <v>500</v>
      </c>
      <c r="M3355" s="14">
        <f>VLOOKUP($F3355,类型描述及偏移量!$C:$H,2,FALSE)</f>
        <v>1</v>
      </c>
      <c r="N3355" s="14" t="str">
        <f>VLOOKUP($F3355,类型描述及偏移量!$C:$H,3,FALSE)</f>
        <v>离散</v>
      </c>
      <c r="O3355" s="14" t="str">
        <f>VLOOKUP($F3355,类型描述及偏移量!$C:$H,4,FALSE)</f>
        <v>On</v>
      </c>
      <c r="P3355" s="14" t="str">
        <f>VLOOKUP($F3355,类型描述及偏移量!$C:$H,5,FALSE)</f>
        <v>Yes</v>
      </c>
      <c r="Q3355" s="14" t="str">
        <f>VLOOKUP($F3355,类型描述及偏移量!$C:$H,6,FALSE)</f>
        <v>下下限报警</v>
      </c>
    </row>
    <row r="3356" hidden="1" spans="1:17">
      <c r="A3356" s="12" t="s">
        <v>127</v>
      </c>
      <c r="B3356" s="12" t="str">
        <f t="shared" si="560"/>
        <v>M2_ActRPM</v>
      </c>
      <c r="C3356" s="12" t="str">
        <f t="shared" si="561"/>
        <v>LimALM</v>
      </c>
      <c r="D3356" s="12" t="str">
        <f t="shared" si="562"/>
        <v>BP_Value_var</v>
      </c>
      <c r="E3356" s="13" t="str">
        <f t="shared" si="563"/>
        <v>CHP4_M2_ActRPM_BP_Value_var</v>
      </c>
      <c r="F3356" s="14" t="str">
        <f t="shared" si="564"/>
        <v>BP_Value_var_LimALM</v>
      </c>
      <c r="G3356" s="10" t="str">
        <f t="shared" si="565"/>
        <v>CHP4_M2_ActRPM_LimALM</v>
      </c>
      <c r="H3356" s="10" t="str">
        <f>VLOOKUP(基本表格!E3356,起始地址定义!A:D,4,FALSE)&amp;" "&amp;Q3356</f>
        <v>刨片机料仓4#出料螺旋A 反馈转速 极限报警</v>
      </c>
      <c r="I3356" s="10" t="str">
        <f t="shared" si="566"/>
        <v>DB1400,X501.1</v>
      </c>
      <c r="J3356" s="13" t="str">
        <f>VLOOKUP(E3356,起始地址定义!A:D,2,FALSE)</f>
        <v>DB1400</v>
      </c>
      <c r="K3356" s="12" t="str">
        <f t="shared" si="567"/>
        <v>X501.1</v>
      </c>
      <c r="L3356" s="13">
        <f>VLOOKUP(E3356,起始地址定义!A:D,3,FALSE)</f>
        <v>500</v>
      </c>
      <c r="M3356" s="14">
        <f>VLOOKUP($F3356,类型描述及偏移量!$C:$H,2,FALSE)</f>
        <v>1.1</v>
      </c>
      <c r="N3356" s="14" t="str">
        <f>VLOOKUP($F3356,类型描述及偏移量!$C:$H,3,FALSE)</f>
        <v>离散</v>
      </c>
      <c r="O3356" s="14" t="str">
        <f>VLOOKUP($F3356,类型描述及偏移量!$C:$H,4,FALSE)</f>
        <v>On</v>
      </c>
      <c r="P3356" s="14" t="str">
        <f>VLOOKUP($F3356,类型描述及偏移量!$C:$H,5,FALSE)</f>
        <v>Yes</v>
      </c>
      <c r="Q3356" s="14" t="str">
        <f>VLOOKUP($F3356,类型描述及偏移量!$C:$H,6,FALSE)</f>
        <v>极限报警</v>
      </c>
    </row>
    <row r="3357" hidden="1" spans="1:17">
      <c r="A3357" s="12" t="s">
        <v>127</v>
      </c>
      <c r="B3357" s="12" t="str">
        <f t="shared" si="560"/>
        <v>M2_ActRPM</v>
      </c>
      <c r="C3357" s="12" t="str">
        <f t="shared" si="561"/>
        <v>LostALM</v>
      </c>
      <c r="D3357" s="12" t="str">
        <f t="shared" si="562"/>
        <v>BP_Value_var</v>
      </c>
      <c r="E3357" s="13" t="str">
        <f t="shared" si="563"/>
        <v>CHP4_M2_ActRPM_BP_Value_var</v>
      </c>
      <c r="F3357" s="14" t="str">
        <f t="shared" si="564"/>
        <v>BP_Value_var_LostALM</v>
      </c>
      <c r="G3357" s="10" t="str">
        <f t="shared" si="565"/>
        <v>CHP4_M2_ActRPM_LostALM</v>
      </c>
      <c r="H3357" s="10" t="str">
        <f>VLOOKUP(基本表格!E3357,起始地址定义!A:D,4,FALSE)&amp;" "&amp;Q3357</f>
        <v>刨片机料仓4#出料螺旋A 反馈转速 传感器断线报警</v>
      </c>
      <c r="I3357" s="10" t="str">
        <f t="shared" si="566"/>
        <v>DB1400,X501.2</v>
      </c>
      <c r="J3357" s="13" t="str">
        <f>VLOOKUP(E3357,起始地址定义!A:D,2,FALSE)</f>
        <v>DB1400</v>
      </c>
      <c r="K3357" s="12" t="str">
        <f t="shared" si="567"/>
        <v>X501.2</v>
      </c>
      <c r="L3357" s="13">
        <f>VLOOKUP(E3357,起始地址定义!A:D,3,FALSE)</f>
        <v>500</v>
      </c>
      <c r="M3357" s="14">
        <f>VLOOKUP($F3357,类型描述及偏移量!$C:$H,2,FALSE)</f>
        <v>1.2</v>
      </c>
      <c r="N3357" s="14" t="str">
        <f>VLOOKUP($F3357,类型描述及偏移量!$C:$H,3,FALSE)</f>
        <v>离散</v>
      </c>
      <c r="O3357" s="14" t="str">
        <f>VLOOKUP($F3357,类型描述及偏移量!$C:$H,4,FALSE)</f>
        <v>On</v>
      </c>
      <c r="P3357" s="14" t="str">
        <f>VLOOKUP($F3357,类型描述及偏移量!$C:$H,5,FALSE)</f>
        <v>Yes</v>
      </c>
      <c r="Q3357" s="14" t="str">
        <f>VLOOKUP($F3357,类型描述及偏移量!$C:$H,6,FALSE)</f>
        <v>传感器断线报警</v>
      </c>
    </row>
    <row r="3358" hidden="1" spans="1:17">
      <c r="A3358" s="12" t="s">
        <v>127</v>
      </c>
      <c r="B3358" s="12" t="str">
        <f t="shared" si="560"/>
        <v>M2_ActRPM</v>
      </c>
      <c r="C3358" s="12" t="str">
        <f t="shared" si="561"/>
        <v>Code</v>
      </c>
      <c r="D3358" s="12" t="str">
        <f t="shared" si="562"/>
        <v>BP_Value_var</v>
      </c>
      <c r="E3358" s="13" t="str">
        <f t="shared" si="563"/>
        <v>CHP4_M2_ActRPM_BP_Value_var</v>
      </c>
      <c r="F3358" s="14" t="str">
        <f t="shared" si="564"/>
        <v>BP_Value_var_Code</v>
      </c>
      <c r="G3358" s="10" t="str">
        <f t="shared" si="565"/>
        <v>CHP4_M2_ActRPM_Code</v>
      </c>
      <c r="H3358" s="10" t="str">
        <f>VLOOKUP(基本表格!E3358,起始地址定义!A:D,4,FALSE)&amp;" "&amp;Q3358</f>
        <v>刨片机料仓4#出料螺旋A 反馈转速 实际内码</v>
      </c>
      <c r="I3358" s="10" t="str">
        <f t="shared" si="566"/>
        <v>DB1400,INT502</v>
      </c>
      <c r="J3358" s="13" t="str">
        <f>VLOOKUP(E3358,起始地址定义!A:D,2,FALSE)</f>
        <v>DB1400</v>
      </c>
      <c r="K3358" s="12" t="str">
        <f t="shared" si="567"/>
        <v>INT502</v>
      </c>
      <c r="L3358" s="13">
        <f>VLOOKUP(E3358,起始地址定义!A:D,3,FALSE)</f>
        <v>500</v>
      </c>
      <c r="M3358" s="14">
        <f>VLOOKUP($F3358,类型描述及偏移量!$C:$H,2,FALSE)</f>
        <v>2</v>
      </c>
      <c r="N3358" s="14" t="str">
        <f>VLOOKUP($F3358,类型描述及偏移量!$C:$H,3,FALSE)</f>
        <v>整型</v>
      </c>
      <c r="O3358" s="14" t="str">
        <f>VLOOKUP($F3358,类型描述及偏移量!$C:$H,4,FALSE)</f>
        <v>None</v>
      </c>
      <c r="P3358" s="14" t="str">
        <f>VLOOKUP($F3358,类型描述及偏移量!$C:$H,5,FALSE)</f>
        <v>Yes</v>
      </c>
      <c r="Q3358" s="14" t="str">
        <f>VLOOKUP($F3358,类型描述及偏移量!$C:$H,6,FALSE)</f>
        <v>实际内码</v>
      </c>
    </row>
    <row r="3359" hidden="1" spans="1:17">
      <c r="A3359" s="12" t="s">
        <v>127</v>
      </c>
      <c r="B3359" s="12" t="str">
        <f t="shared" si="560"/>
        <v>M2_ActRPM</v>
      </c>
      <c r="C3359" s="12" t="str">
        <f t="shared" si="561"/>
        <v>Value</v>
      </c>
      <c r="D3359" s="12" t="str">
        <f t="shared" si="562"/>
        <v>BP_Value_var</v>
      </c>
      <c r="E3359" s="13" t="str">
        <f t="shared" si="563"/>
        <v>CHP4_M2_ActRPM_BP_Value_var</v>
      </c>
      <c r="F3359" s="14" t="str">
        <f t="shared" si="564"/>
        <v>BP_Value_var_Value</v>
      </c>
      <c r="G3359" s="10" t="str">
        <f t="shared" si="565"/>
        <v>CHP4_M2_ActRPM_Value</v>
      </c>
      <c r="H3359" s="10" t="str">
        <f>VLOOKUP(基本表格!E3359,起始地址定义!A:D,4,FALSE)&amp;" "&amp;Q3359</f>
        <v>刨片机料仓4#出料螺旋A 反馈转速 实际值</v>
      </c>
      <c r="I3359" s="10" t="str">
        <f t="shared" si="566"/>
        <v>DB1400,REAL506</v>
      </c>
      <c r="J3359" s="13" t="str">
        <f>VLOOKUP(E3359,起始地址定义!A:D,2,FALSE)</f>
        <v>DB1400</v>
      </c>
      <c r="K3359" s="12" t="str">
        <f t="shared" si="567"/>
        <v>REAL506</v>
      </c>
      <c r="L3359" s="13">
        <f>VLOOKUP(E3359,起始地址定义!A:D,3,FALSE)</f>
        <v>500</v>
      </c>
      <c r="M3359" s="14">
        <f>VLOOKUP($F3359,类型描述及偏移量!$C:$H,2,FALSE)</f>
        <v>6</v>
      </c>
      <c r="N3359" s="14" t="str">
        <f>VLOOKUP($F3359,类型描述及偏移量!$C:$H,3,FALSE)</f>
        <v>实型</v>
      </c>
      <c r="O3359" s="14" t="str">
        <f>VLOOKUP($F3359,类型描述及偏移量!$C:$H,4,FALSE)</f>
        <v>None</v>
      </c>
      <c r="P3359" s="14" t="str">
        <f>VLOOKUP($F3359,类型描述及偏移量!$C:$H,5,FALSE)</f>
        <v>Yes</v>
      </c>
      <c r="Q3359" s="14" t="str">
        <f>VLOOKUP($F3359,类型描述及偏移量!$C:$H,6,FALSE)</f>
        <v>实际值</v>
      </c>
    </row>
    <row r="3360" hidden="1" spans="1:17">
      <c r="A3360" s="12" t="s">
        <v>127</v>
      </c>
      <c r="B3360" s="12" t="str">
        <f t="shared" si="560"/>
        <v>M2_ActRPM</v>
      </c>
      <c r="C3360" s="12" t="str">
        <f t="shared" si="561"/>
        <v>Range</v>
      </c>
      <c r="D3360" s="12" t="str">
        <f t="shared" si="562"/>
        <v>BP_Value_var</v>
      </c>
      <c r="E3360" s="13" t="str">
        <f t="shared" si="563"/>
        <v>CHP4_M2_ActRPM_BP_Value_var</v>
      </c>
      <c r="F3360" s="14" t="str">
        <f t="shared" si="564"/>
        <v>BP_Value_var_Range</v>
      </c>
      <c r="G3360" s="10" t="str">
        <f t="shared" si="565"/>
        <v>CHP4_M2_ActRPM_Range</v>
      </c>
      <c r="H3360" s="10" t="str">
        <f>VLOOKUP(基本表格!E3360,起始地址定义!A:D,4,FALSE)&amp;" "&amp;Q3360</f>
        <v>刨片机料仓4#出料螺旋A 反馈转速 量程</v>
      </c>
      <c r="I3360" s="10" t="str">
        <f t="shared" si="566"/>
        <v>DB1400,REAL510</v>
      </c>
      <c r="J3360" s="13" t="str">
        <f>VLOOKUP(E3360,起始地址定义!A:D,2,FALSE)</f>
        <v>DB1400</v>
      </c>
      <c r="K3360" s="12" t="str">
        <f t="shared" si="567"/>
        <v>REAL510</v>
      </c>
      <c r="L3360" s="13">
        <f>VLOOKUP(E3360,起始地址定义!A:D,3,FALSE)</f>
        <v>500</v>
      </c>
      <c r="M3360" s="14">
        <f>VLOOKUP($F3360,类型描述及偏移量!$C:$H,2,FALSE)</f>
        <v>10</v>
      </c>
      <c r="N3360" s="14" t="str">
        <f>VLOOKUP($F3360,类型描述及偏移量!$C:$H,3,FALSE)</f>
        <v>实型</v>
      </c>
      <c r="O3360" s="14" t="str">
        <f>VLOOKUP($F3360,类型描述及偏移量!$C:$H,4,FALSE)</f>
        <v>None</v>
      </c>
      <c r="P3360" s="14" t="str">
        <f>VLOOKUP($F3360,类型描述及偏移量!$C:$H,5,FALSE)</f>
        <v>No</v>
      </c>
      <c r="Q3360" s="14" t="str">
        <f>VLOOKUP($F3360,类型描述及偏移量!$C:$H,6,FALSE)</f>
        <v>量程</v>
      </c>
    </row>
    <row r="3361" hidden="1" spans="1:17">
      <c r="A3361" s="12" t="s">
        <v>127</v>
      </c>
      <c r="B3361" s="12" t="str">
        <f t="shared" si="560"/>
        <v>M2_ActRPM</v>
      </c>
      <c r="C3361" s="12" t="str">
        <f t="shared" si="561"/>
        <v>Hi</v>
      </c>
      <c r="D3361" s="12" t="str">
        <f t="shared" si="562"/>
        <v>BP_Value_var</v>
      </c>
      <c r="E3361" s="13" t="str">
        <f t="shared" si="563"/>
        <v>CHP4_M2_ActRPM_BP_Value_var</v>
      </c>
      <c r="F3361" s="14" t="str">
        <f t="shared" si="564"/>
        <v>BP_Value_var_Hi</v>
      </c>
      <c r="G3361" s="10" t="str">
        <f t="shared" si="565"/>
        <v>CHP4_M2_ActRPM_Hi</v>
      </c>
      <c r="H3361" s="10" t="str">
        <f>VLOOKUP(基本表格!E3361,起始地址定义!A:D,4,FALSE)&amp;" "&amp;Q3361</f>
        <v>刨片机料仓4#出料螺旋A 反馈转速 上限值</v>
      </c>
      <c r="I3361" s="10" t="str">
        <f t="shared" si="566"/>
        <v>DB1400,REAL514</v>
      </c>
      <c r="J3361" s="13" t="str">
        <f>VLOOKUP(E3361,起始地址定义!A:D,2,FALSE)</f>
        <v>DB1400</v>
      </c>
      <c r="K3361" s="12" t="str">
        <f t="shared" si="567"/>
        <v>REAL514</v>
      </c>
      <c r="L3361" s="13">
        <f>VLOOKUP(E3361,起始地址定义!A:D,3,FALSE)</f>
        <v>500</v>
      </c>
      <c r="M3361" s="14">
        <f>VLOOKUP($F3361,类型描述及偏移量!$C:$H,2,FALSE)</f>
        <v>14</v>
      </c>
      <c r="N3361" s="14" t="str">
        <f>VLOOKUP($F3361,类型描述及偏移量!$C:$H,3,FALSE)</f>
        <v>实型</v>
      </c>
      <c r="O3361" s="14" t="str">
        <f>VLOOKUP($F3361,类型描述及偏移量!$C:$H,4,FALSE)</f>
        <v>None</v>
      </c>
      <c r="P3361" s="14" t="str">
        <f>VLOOKUP($F3361,类型描述及偏移量!$C:$H,5,FALSE)</f>
        <v>No</v>
      </c>
      <c r="Q3361" s="14" t="str">
        <f>VLOOKUP($F3361,类型描述及偏移量!$C:$H,6,FALSE)</f>
        <v>上限值</v>
      </c>
    </row>
    <row r="3362" hidden="1" spans="1:17">
      <c r="A3362" s="12" t="s">
        <v>127</v>
      </c>
      <c r="B3362" s="12" t="str">
        <f t="shared" si="560"/>
        <v>M2_ActRPM</v>
      </c>
      <c r="C3362" s="12" t="str">
        <f t="shared" si="561"/>
        <v>Lo</v>
      </c>
      <c r="D3362" s="12" t="str">
        <f t="shared" si="562"/>
        <v>BP_Value_var</v>
      </c>
      <c r="E3362" s="13" t="str">
        <f t="shared" si="563"/>
        <v>CHP4_M2_ActRPM_BP_Value_var</v>
      </c>
      <c r="F3362" s="14" t="str">
        <f t="shared" si="564"/>
        <v>BP_Value_var_Lo</v>
      </c>
      <c r="G3362" s="10" t="str">
        <f t="shared" si="565"/>
        <v>CHP4_M2_ActRPM_Lo</v>
      </c>
      <c r="H3362" s="10" t="str">
        <f>VLOOKUP(基本表格!E3362,起始地址定义!A:D,4,FALSE)&amp;" "&amp;Q3362</f>
        <v>刨片机料仓4#出料螺旋A 反馈转速 下限值</v>
      </c>
      <c r="I3362" s="10" t="str">
        <f t="shared" si="566"/>
        <v>DB1400,REAL518</v>
      </c>
      <c r="J3362" s="13" t="str">
        <f>VLOOKUP(E3362,起始地址定义!A:D,2,FALSE)</f>
        <v>DB1400</v>
      </c>
      <c r="K3362" s="12" t="str">
        <f t="shared" si="567"/>
        <v>REAL518</v>
      </c>
      <c r="L3362" s="13">
        <f>VLOOKUP(E3362,起始地址定义!A:D,3,FALSE)</f>
        <v>500</v>
      </c>
      <c r="M3362" s="14">
        <f>VLOOKUP($F3362,类型描述及偏移量!$C:$H,2,FALSE)</f>
        <v>18</v>
      </c>
      <c r="N3362" s="14" t="str">
        <f>VLOOKUP($F3362,类型描述及偏移量!$C:$H,3,FALSE)</f>
        <v>实型</v>
      </c>
      <c r="O3362" s="14" t="str">
        <f>VLOOKUP($F3362,类型描述及偏移量!$C:$H,4,FALSE)</f>
        <v>None</v>
      </c>
      <c r="P3362" s="14" t="str">
        <f>VLOOKUP($F3362,类型描述及偏移量!$C:$H,5,FALSE)</f>
        <v>No</v>
      </c>
      <c r="Q3362" s="14" t="str">
        <f>VLOOKUP($F3362,类型描述及偏移量!$C:$H,6,FALSE)</f>
        <v>下限值</v>
      </c>
    </row>
    <row r="3363" hidden="1" spans="1:17">
      <c r="A3363" s="12" t="s">
        <v>127</v>
      </c>
      <c r="B3363" s="12" t="str">
        <f t="shared" si="560"/>
        <v>M2_ActRPM</v>
      </c>
      <c r="C3363" s="12" t="str">
        <f t="shared" si="561"/>
        <v>HiHi</v>
      </c>
      <c r="D3363" s="12" t="str">
        <f t="shared" si="562"/>
        <v>BP_Value_var</v>
      </c>
      <c r="E3363" s="13" t="str">
        <f t="shared" si="563"/>
        <v>CHP4_M2_ActRPM_BP_Value_var</v>
      </c>
      <c r="F3363" s="14" t="str">
        <f t="shared" si="564"/>
        <v>BP_Value_var_HiHi</v>
      </c>
      <c r="G3363" s="10" t="str">
        <f t="shared" si="565"/>
        <v>CHP4_M2_ActRPM_HiHi</v>
      </c>
      <c r="H3363" s="10" t="str">
        <f>VLOOKUP(基本表格!E3363,起始地址定义!A:D,4,FALSE)&amp;" "&amp;Q3363</f>
        <v>刨片机料仓4#出料螺旋A 反馈转速 上上限值</v>
      </c>
      <c r="I3363" s="10" t="str">
        <f t="shared" si="566"/>
        <v>DB1400,REAL522</v>
      </c>
      <c r="J3363" s="13" t="str">
        <f>VLOOKUP(E3363,起始地址定义!A:D,2,FALSE)</f>
        <v>DB1400</v>
      </c>
      <c r="K3363" s="12" t="str">
        <f t="shared" si="567"/>
        <v>REAL522</v>
      </c>
      <c r="L3363" s="13">
        <f>VLOOKUP(E3363,起始地址定义!A:D,3,FALSE)</f>
        <v>500</v>
      </c>
      <c r="M3363" s="14">
        <f>VLOOKUP($F3363,类型描述及偏移量!$C:$H,2,FALSE)</f>
        <v>22</v>
      </c>
      <c r="N3363" s="14" t="str">
        <f>VLOOKUP($F3363,类型描述及偏移量!$C:$H,3,FALSE)</f>
        <v>实型</v>
      </c>
      <c r="O3363" s="14" t="str">
        <f>VLOOKUP($F3363,类型描述及偏移量!$C:$H,4,FALSE)</f>
        <v>None</v>
      </c>
      <c r="P3363" s="14" t="str">
        <f>VLOOKUP($F3363,类型描述及偏移量!$C:$H,5,FALSE)</f>
        <v>No</v>
      </c>
      <c r="Q3363" s="14" t="str">
        <f>VLOOKUP($F3363,类型描述及偏移量!$C:$H,6,FALSE)</f>
        <v>上上限值</v>
      </c>
    </row>
    <row r="3364" hidden="1" spans="1:17">
      <c r="A3364" s="12" t="s">
        <v>127</v>
      </c>
      <c r="B3364" s="12" t="str">
        <f t="shared" si="560"/>
        <v>M2_ActRPM</v>
      </c>
      <c r="C3364" s="12" t="str">
        <f t="shared" si="561"/>
        <v>LoLo</v>
      </c>
      <c r="D3364" s="12" t="str">
        <f t="shared" si="562"/>
        <v>BP_Value_var</v>
      </c>
      <c r="E3364" s="13" t="str">
        <f t="shared" si="563"/>
        <v>CHP4_M2_ActRPM_BP_Value_var</v>
      </c>
      <c r="F3364" s="14" t="str">
        <f t="shared" si="564"/>
        <v>BP_Value_var_LoLo</v>
      </c>
      <c r="G3364" s="10" t="str">
        <f t="shared" si="565"/>
        <v>CHP4_M2_ActRPM_LoLo</v>
      </c>
      <c r="H3364" s="10" t="str">
        <f>VLOOKUP(基本表格!E3364,起始地址定义!A:D,4,FALSE)&amp;" "&amp;Q3364</f>
        <v>刨片机料仓4#出料螺旋A 反馈转速 下下限值</v>
      </c>
      <c r="I3364" s="10" t="str">
        <f t="shared" si="566"/>
        <v>DB1400,REAL526</v>
      </c>
      <c r="J3364" s="13" t="str">
        <f>VLOOKUP(E3364,起始地址定义!A:D,2,FALSE)</f>
        <v>DB1400</v>
      </c>
      <c r="K3364" s="12" t="str">
        <f t="shared" si="567"/>
        <v>REAL526</v>
      </c>
      <c r="L3364" s="13">
        <f>VLOOKUP(E3364,起始地址定义!A:D,3,FALSE)</f>
        <v>500</v>
      </c>
      <c r="M3364" s="14">
        <f>VLOOKUP($F3364,类型描述及偏移量!$C:$H,2,FALSE)</f>
        <v>26</v>
      </c>
      <c r="N3364" s="14" t="str">
        <f>VLOOKUP($F3364,类型描述及偏移量!$C:$H,3,FALSE)</f>
        <v>实型</v>
      </c>
      <c r="O3364" s="14" t="str">
        <f>VLOOKUP($F3364,类型描述及偏移量!$C:$H,4,FALSE)</f>
        <v>None</v>
      </c>
      <c r="P3364" s="14" t="str">
        <f>VLOOKUP($F3364,类型描述及偏移量!$C:$H,5,FALSE)</f>
        <v>No</v>
      </c>
      <c r="Q3364" s="14" t="str">
        <f>VLOOKUP($F3364,类型描述及偏移量!$C:$H,6,FALSE)</f>
        <v>下下限值</v>
      </c>
    </row>
    <row r="3365" hidden="1" spans="1:17">
      <c r="A3365" s="12" t="s">
        <v>127</v>
      </c>
      <c r="B3365" s="12" t="str">
        <f t="shared" si="560"/>
        <v>M2_Current</v>
      </c>
      <c r="C3365" s="12" t="str">
        <f t="shared" si="561"/>
        <v>HiProEN</v>
      </c>
      <c r="D3365" s="12" t="str">
        <f t="shared" si="562"/>
        <v>BP_Value_var</v>
      </c>
      <c r="E3365" s="13" t="str">
        <f t="shared" si="563"/>
        <v>CHP4_M2_Current_BP_Value_var</v>
      </c>
      <c r="F3365" s="14" t="str">
        <f t="shared" si="564"/>
        <v>BP_Value_var_HiProEN</v>
      </c>
      <c r="G3365" s="10" t="str">
        <f t="shared" si="565"/>
        <v>CHP4_M2_Current_HiProEN</v>
      </c>
      <c r="H3365" s="10" t="str">
        <f>VLOOKUP(基本表格!E3365,起始地址定义!A:D,4,FALSE)&amp;" "&amp;Q3365</f>
        <v>刨片机料仓4#出料螺旋A 反馈电流 上限保护使能</v>
      </c>
      <c r="I3365" s="10" t="str">
        <f t="shared" si="566"/>
        <v>DB1400,X550.3</v>
      </c>
      <c r="J3365" s="13" t="str">
        <f>VLOOKUP(E3365,起始地址定义!A:D,2,FALSE)</f>
        <v>DB1400</v>
      </c>
      <c r="K3365" s="12" t="str">
        <f t="shared" si="567"/>
        <v>X550.3</v>
      </c>
      <c r="L3365" s="13">
        <f>VLOOKUP(E3365,起始地址定义!A:D,3,FALSE)</f>
        <v>550</v>
      </c>
      <c r="M3365" s="14">
        <f>VLOOKUP($F3365,类型描述及偏移量!$C:$H,2,FALSE)</f>
        <v>0.299999999999997</v>
      </c>
      <c r="N3365" s="14" t="str">
        <f>VLOOKUP($F3365,类型描述及偏移量!$C:$H,3,FALSE)</f>
        <v>离散</v>
      </c>
      <c r="O3365" s="14" t="str">
        <f>VLOOKUP($F3365,类型描述及偏移量!$C:$H,4,FALSE)</f>
        <v>None</v>
      </c>
      <c r="P3365" s="14" t="str">
        <f>VLOOKUP($F3365,类型描述及偏移量!$C:$H,5,FALSE)</f>
        <v>No</v>
      </c>
      <c r="Q3365" s="14" t="str">
        <f>VLOOKUP($F3365,类型描述及偏移量!$C:$H,6,FALSE)</f>
        <v>上限保护使能</v>
      </c>
    </row>
    <row r="3366" hidden="1" spans="1:17">
      <c r="A3366" s="12" t="s">
        <v>127</v>
      </c>
      <c r="B3366" s="12" t="str">
        <f t="shared" si="560"/>
        <v>M2_Current</v>
      </c>
      <c r="C3366" s="12" t="str">
        <f t="shared" si="561"/>
        <v>LoProEN</v>
      </c>
      <c r="D3366" s="12" t="str">
        <f t="shared" si="562"/>
        <v>BP_Value_var</v>
      </c>
      <c r="E3366" s="13" t="str">
        <f t="shared" si="563"/>
        <v>CHP4_M2_Current_BP_Value_var</v>
      </c>
      <c r="F3366" s="14" t="str">
        <f t="shared" si="564"/>
        <v>BP_Value_var_LoProEN</v>
      </c>
      <c r="G3366" s="10" t="str">
        <f t="shared" si="565"/>
        <v>CHP4_M2_Current_LoProEN</v>
      </c>
      <c r="H3366" s="10" t="str">
        <f>VLOOKUP(基本表格!E3366,起始地址定义!A:D,4,FALSE)&amp;" "&amp;Q3366</f>
        <v>刨片机料仓4#出料螺旋A 反馈电流 下限保护使能</v>
      </c>
      <c r="I3366" s="10" t="str">
        <f t="shared" si="566"/>
        <v>DB1400,X550.4</v>
      </c>
      <c r="J3366" s="13" t="str">
        <f>VLOOKUP(E3366,起始地址定义!A:D,2,FALSE)</f>
        <v>DB1400</v>
      </c>
      <c r="K3366" s="12" t="str">
        <f t="shared" si="567"/>
        <v>X550.4</v>
      </c>
      <c r="L3366" s="13">
        <f>VLOOKUP(E3366,起始地址定义!A:D,3,FALSE)</f>
        <v>550</v>
      </c>
      <c r="M3366" s="14">
        <f>VLOOKUP($F3366,类型描述及偏移量!$C:$H,2,FALSE)</f>
        <v>0.399999999999999</v>
      </c>
      <c r="N3366" s="14" t="str">
        <f>VLOOKUP($F3366,类型描述及偏移量!$C:$H,3,FALSE)</f>
        <v>离散</v>
      </c>
      <c r="O3366" s="14" t="str">
        <f>VLOOKUP($F3366,类型描述及偏移量!$C:$H,4,FALSE)</f>
        <v>None</v>
      </c>
      <c r="P3366" s="14" t="str">
        <f>VLOOKUP($F3366,类型描述及偏移量!$C:$H,5,FALSE)</f>
        <v>No</v>
      </c>
      <c r="Q3366" s="14" t="str">
        <f>VLOOKUP($F3366,类型描述及偏移量!$C:$H,6,FALSE)</f>
        <v>下限保护使能</v>
      </c>
    </row>
    <row r="3367" hidden="1" spans="1:17">
      <c r="A3367" s="12" t="s">
        <v>127</v>
      </c>
      <c r="B3367" s="12" t="str">
        <f t="shared" si="560"/>
        <v>M2_Current</v>
      </c>
      <c r="C3367" s="12" t="str">
        <f t="shared" si="561"/>
        <v>HiALM</v>
      </c>
      <c r="D3367" s="12" t="str">
        <f t="shared" si="562"/>
        <v>BP_Value_var</v>
      </c>
      <c r="E3367" s="13" t="str">
        <f t="shared" si="563"/>
        <v>CHP4_M2_Current_BP_Value_var</v>
      </c>
      <c r="F3367" s="14" t="str">
        <f t="shared" si="564"/>
        <v>BP_Value_var_HiALM</v>
      </c>
      <c r="G3367" s="10" t="str">
        <f t="shared" si="565"/>
        <v>CHP4_M2_Current_HiALM</v>
      </c>
      <c r="H3367" s="10" t="str">
        <f>VLOOKUP(基本表格!E3367,起始地址定义!A:D,4,FALSE)&amp;" "&amp;Q3367</f>
        <v>刨片机料仓4#出料螺旋A 反馈电流 上限报警</v>
      </c>
      <c r="I3367" s="10" t="str">
        <f t="shared" si="566"/>
        <v>DB1400,X550.5</v>
      </c>
      <c r="J3367" s="13" t="str">
        <f>VLOOKUP(E3367,起始地址定义!A:D,2,FALSE)</f>
        <v>DB1400</v>
      </c>
      <c r="K3367" s="12" t="str">
        <f t="shared" si="567"/>
        <v>X550.5</v>
      </c>
      <c r="L3367" s="13">
        <f>VLOOKUP(E3367,起始地址定义!A:D,3,FALSE)</f>
        <v>550</v>
      </c>
      <c r="M3367" s="14">
        <f>VLOOKUP($F3367,类型描述及偏移量!$C:$H,2,FALSE)</f>
        <v>0.5</v>
      </c>
      <c r="N3367" s="14" t="str">
        <f>VLOOKUP($F3367,类型描述及偏移量!$C:$H,3,FALSE)</f>
        <v>离散</v>
      </c>
      <c r="O3367" s="14" t="str">
        <f>VLOOKUP($F3367,类型描述及偏移量!$C:$H,4,FALSE)</f>
        <v>None</v>
      </c>
      <c r="P3367" s="14" t="str">
        <f>VLOOKUP($F3367,类型描述及偏移量!$C:$H,5,FALSE)</f>
        <v>Yes</v>
      </c>
      <c r="Q3367" s="14" t="str">
        <f>VLOOKUP($F3367,类型描述及偏移量!$C:$H,6,FALSE)</f>
        <v>上限报警</v>
      </c>
    </row>
    <row r="3368" hidden="1" spans="1:17">
      <c r="A3368" s="12" t="s">
        <v>127</v>
      </c>
      <c r="B3368" s="12" t="str">
        <f t="shared" si="560"/>
        <v>M2_Current</v>
      </c>
      <c r="C3368" s="12" t="str">
        <f t="shared" si="561"/>
        <v>LoALM</v>
      </c>
      <c r="D3368" s="12" t="str">
        <f t="shared" si="562"/>
        <v>BP_Value_var</v>
      </c>
      <c r="E3368" s="13" t="str">
        <f t="shared" si="563"/>
        <v>CHP4_M2_Current_BP_Value_var</v>
      </c>
      <c r="F3368" s="14" t="str">
        <f t="shared" si="564"/>
        <v>BP_Value_var_LoALM</v>
      </c>
      <c r="G3368" s="10" t="str">
        <f t="shared" si="565"/>
        <v>CHP4_M2_Current_LoALM</v>
      </c>
      <c r="H3368" s="10" t="str">
        <f>VLOOKUP(基本表格!E3368,起始地址定义!A:D,4,FALSE)&amp;" "&amp;Q3368</f>
        <v>刨片机料仓4#出料螺旋A 反馈电流 下限报警</v>
      </c>
      <c r="I3368" s="10" t="str">
        <f t="shared" si="566"/>
        <v>DB1400,X550.6</v>
      </c>
      <c r="J3368" s="13" t="str">
        <f>VLOOKUP(E3368,起始地址定义!A:D,2,FALSE)</f>
        <v>DB1400</v>
      </c>
      <c r="K3368" s="12" t="str">
        <f t="shared" si="567"/>
        <v>X550.6</v>
      </c>
      <c r="L3368" s="13">
        <f>VLOOKUP(E3368,起始地址定义!A:D,3,FALSE)</f>
        <v>550</v>
      </c>
      <c r="M3368" s="14">
        <f>VLOOKUP($F3368,类型描述及偏移量!$C:$H,2,FALSE)</f>
        <v>0.600000000000001</v>
      </c>
      <c r="N3368" s="14" t="str">
        <f>VLOOKUP($F3368,类型描述及偏移量!$C:$H,3,FALSE)</f>
        <v>离散</v>
      </c>
      <c r="O3368" s="14" t="str">
        <f>VLOOKUP($F3368,类型描述及偏移量!$C:$H,4,FALSE)</f>
        <v>None</v>
      </c>
      <c r="P3368" s="14" t="str">
        <f>VLOOKUP($F3368,类型描述及偏移量!$C:$H,5,FALSE)</f>
        <v>Yes</v>
      </c>
      <c r="Q3368" s="14" t="str">
        <f>VLOOKUP($F3368,类型描述及偏移量!$C:$H,6,FALSE)</f>
        <v>下限报警</v>
      </c>
    </row>
    <row r="3369" hidden="1" spans="1:17">
      <c r="A3369" s="12" t="s">
        <v>127</v>
      </c>
      <c r="B3369" s="12" t="str">
        <f t="shared" si="560"/>
        <v>M2_Current</v>
      </c>
      <c r="C3369" s="12" t="str">
        <f t="shared" si="561"/>
        <v>HiHiALM</v>
      </c>
      <c r="D3369" s="12" t="str">
        <f t="shared" si="562"/>
        <v>BP_Value_var</v>
      </c>
      <c r="E3369" s="13" t="str">
        <f t="shared" si="563"/>
        <v>CHP4_M2_Current_BP_Value_var</v>
      </c>
      <c r="F3369" s="14" t="str">
        <f t="shared" si="564"/>
        <v>BP_Value_var_HiHiALM</v>
      </c>
      <c r="G3369" s="10" t="str">
        <f t="shared" si="565"/>
        <v>CHP4_M2_Current_HiHiALM</v>
      </c>
      <c r="H3369" s="10" t="str">
        <f>VLOOKUP(基本表格!E3369,起始地址定义!A:D,4,FALSE)&amp;" "&amp;Q3369</f>
        <v>刨片机料仓4#出料螺旋A 反馈电流 上上限报警</v>
      </c>
      <c r="I3369" s="10" t="str">
        <f t="shared" si="566"/>
        <v>DB1400,X550.7</v>
      </c>
      <c r="J3369" s="13" t="str">
        <f>VLOOKUP(E3369,起始地址定义!A:D,2,FALSE)</f>
        <v>DB1400</v>
      </c>
      <c r="K3369" s="12" t="str">
        <f t="shared" si="567"/>
        <v>X550.7</v>
      </c>
      <c r="L3369" s="13">
        <f>VLOOKUP(E3369,起始地址定义!A:D,3,FALSE)</f>
        <v>550</v>
      </c>
      <c r="M3369" s="14">
        <f>VLOOKUP($F3369,类型描述及偏移量!$C:$H,2,FALSE)</f>
        <v>0.700000000000003</v>
      </c>
      <c r="N3369" s="14" t="str">
        <f>VLOOKUP($F3369,类型描述及偏移量!$C:$H,3,FALSE)</f>
        <v>离散</v>
      </c>
      <c r="O3369" s="14" t="str">
        <f>VLOOKUP($F3369,类型描述及偏移量!$C:$H,4,FALSE)</f>
        <v>On</v>
      </c>
      <c r="P3369" s="14" t="str">
        <f>VLOOKUP($F3369,类型描述及偏移量!$C:$H,5,FALSE)</f>
        <v>Yes</v>
      </c>
      <c r="Q3369" s="14" t="str">
        <f>VLOOKUP($F3369,类型描述及偏移量!$C:$H,6,FALSE)</f>
        <v>上上限报警</v>
      </c>
    </row>
    <row r="3370" hidden="1" spans="1:17">
      <c r="A3370" s="12" t="s">
        <v>127</v>
      </c>
      <c r="B3370" s="12" t="str">
        <f t="shared" si="560"/>
        <v>M2_Current</v>
      </c>
      <c r="C3370" s="12" t="str">
        <f t="shared" si="561"/>
        <v>LoLoALM</v>
      </c>
      <c r="D3370" s="12" t="str">
        <f t="shared" si="562"/>
        <v>BP_Value_var</v>
      </c>
      <c r="E3370" s="13" t="str">
        <f t="shared" si="563"/>
        <v>CHP4_M2_Current_BP_Value_var</v>
      </c>
      <c r="F3370" s="14" t="str">
        <f t="shared" si="564"/>
        <v>BP_Value_var_LoLoALM</v>
      </c>
      <c r="G3370" s="10" t="str">
        <f t="shared" si="565"/>
        <v>CHP4_M2_Current_LoLoALM</v>
      </c>
      <c r="H3370" s="10" t="str">
        <f>VLOOKUP(基本表格!E3370,起始地址定义!A:D,4,FALSE)&amp;" "&amp;Q3370</f>
        <v>刨片机料仓4#出料螺旋A 反馈电流 下下限报警</v>
      </c>
      <c r="I3370" s="10" t="str">
        <f t="shared" si="566"/>
        <v>DB1400,X551.0</v>
      </c>
      <c r="J3370" s="13" t="str">
        <f>VLOOKUP(E3370,起始地址定义!A:D,2,FALSE)</f>
        <v>DB1400</v>
      </c>
      <c r="K3370" s="12" t="str">
        <f t="shared" si="567"/>
        <v>X551.0</v>
      </c>
      <c r="L3370" s="13">
        <f>VLOOKUP(E3370,起始地址定义!A:D,3,FALSE)</f>
        <v>550</v>
      </c>
      <c r="M3370" s="14">
        <f>VLOOKUP($F3370,类型描述及偏移量!$C:$H,2,FALSE)</f>
        <v>1</v>
      </c>
      <c r="N3370" s="14" t="str">
        <f>VLOOKUP($F3370,类型描述及偏移量!$C:$H,3,FALSE)</f>
        <v>离散</v>
      </c>
      <c r="O3370" s="14" t="str">
        <f>VLOOKUP($F3370,类型描述及偏移量!$C:$H,4,FALSE)</f>
        <v>On</v>
      </c>
      <c r="P3370" s="14" t="str">
        <f>VLOOKUP($F3370,类型描述及偏移量!$C:$H,5,FALSE)</f>
        <v>Yes</v>
      </c>
      <c r="Q3370" s="14" t="str">
        <f>VLOOKUP($F3370,类型描述及偏移量!$C:$H,6,FALSE)</f>
        <v>下下限报警</v>
      </c>
    </row>
    <row r="3371" hidden="1" spans="1:17">
      <c r="A3371" s="12" t="s">
        <v>127</v>
      </c>
      <c r="B3371" s="12" t="str">
        <f t="shared" si="560"/>
        <v>M2_Current</v>
      </c>
      <c r="C3371" s="12" t="str">
        <f t="shared" si="561"/>
        <v>LimALM</v>
      </c>
      <c r="D3371" s="12" t="str">
        <f t="shared" si="562"/>
        <v>BP_Value_var</v>
      </c>
      <c r="E3371" s="13" t="str">
        <f t="shared" si="563"/>
        <v>CHP4_M2_Current_BP_Value_var</v>
      </c>
      <c r="F3371" s="14" t="str">
        <f t="shared" si="564"/>
        <v>BP_Value_var_LimALM</v>
      </c>
      <c r="G3371" s="10" t="str">
        <f t="shared" si="565"/>
        <v>CHP4_M2_Current_LimALM</v>
      </c>
      <c r="H3371" s="10" t="str">
        <f>VLOOKUP(基本表格!E3371,起始地址定义!A:D,4,FALSE)&amp;" "&amp;Q3371</f>
        <v>刨片机料仓4#出料螺旋A 反馈电流 极限报警</v>
      </c>
      <c r="I3371" s="10" t="str">
        <f t="shared" si="566"/>
        <v>DB1400,X551.1</v>
      </c>
      <c r="J3371" s="13" t="str">
        <f>VLOOKUP(E3371,起始地址定义!A:D,2,FALSE)</f>
        <v>DB1400</v>
      </c>
      <c r="K3371" s="12" t="str">
        <f t="shared" si="567"/>
        <v>X551.1</v>
      </c>
      <c r="L3371" s="13">
        <f>VLOOKUP(E3371,起始地址定义!A:D,3,FALSE)</f>
        <v>550</v>
      </c>
      <c r="M3371" s="14">
        <f>VLOOKUP($F3371,类型描述及偏移量!$C:$H,2,FALSE)</f>
        <v>1.1</v>
      </c>
      <c r="N3371" s="14" t="str">
        <f>VLOOKUP($F3371,类型描述及偏移量!$C:$H,3,FALSE)</f>
        <v>离散</v>
      </c>
      <c r="O3371" s="14" t="str">
        <f>VLOOKUP($F3371,类型描述及偏移量!$C:$H,4,FALSE)</f>
        <v>On</v>
      </c>
      <c r="P3371" s="14" t="str">
        <f>VLOOKUP($F3371,类型描述及偏移量!$C:$H,5,FALSE)</f>
        <v>Yes</v>
      </c>
      <c r="Q3371" s="14" t="str">
        <f>VLOOKUP($F3371,类型描述及偏移量!$C:$H,6,FALSE)</f>
        <v>极限报警</v>
      </c>
    </row>
    <row r="3372" hidden="1" spans="1:17">
      <c r="A3372" s="12" t="s">
        <v>127</v>
      </c>
      <c r="B3372" s="12" t="str">
        <f t="shared" si="560"/>
        <v>M2_Current</v>
      </c>
      <c r="C3372" s="12" t="str">
        <f t="shared" si="561"/>
        <v>LostALM</v>
      </c>
      <c r="D3372" s="12" t="str">
        <f t="shared" si="562"/>
        <v>BP_Value_var</v>
      </c>
      <c r="E3372" s="13" t="str">
        <f t="shared" si="563"/>
        <v>CHP4_M2_Current_BP_Value_var</v>
      </c>
      <c r="F3372" s="14" t="str">
        <f t="shared" si="564"/>
        <v>BP_Value_var_LostALM</v>
      </c>
      <c r="G3372" s="10" t="str">
        <f t="shared" si="565"/>
        <v>CHP4_M2_Current_LostALM</v>
      </c>
      <c r="H3372" s="10" t="str">
        <f>VLOOKUP(基本表格!E3372,起始地址定义!A:D,4,FALSE)&amp;" "&amp;Q3372</f>
        <v>刨片机料仓4#出料螺旋A 反馈电流 传感器断线报警</v>
      </c>
      <c r="I3372" s="10" t="str">
        <f t="shared" si="566"/>
        <v>DB1400,X551.2</v>
      </c>
      <c r="J3372" s="13" t="str">
        <f>VLOOKUP(E3372,起始地址定义!A:D,2,FALSE)</f>
        <v>DB1400</v>
      </c>
      <c r="K3372" s="12" t="str">
        <f t="shared" si="567"/>
        <v>X551.2</v>
      </c>
      <c r="L3372" s="13">
        <f>VLOOKUP(E3372,起始地址定义!A:D,3,FALSE)</f>
        <v>550</v>
      </c>
      <c r="M3372" s="14">
        <f>VLOOKUP($F3372,类型描述及偏移量!$C:$H,2,FALSE)</f>
        <v>1.2</v>
      </c>
      <c r="N3372" s="14" t="str">
        <f>VLOOKUP($F3372,类型描述及偏移量!$C:$H,3,FALSE)</f>
        <v>离散</v>
      </c>
      <c r="O3372" s="14" t="str">
        <f>VLOOKUP($F3372,类型描述及偏移量!$C:$H,4,FALSE)</f>
        <v>On</v>
      </c>
      <c r="P3372" s="14" t="str">
        <f>VLOOKUP($F3372,类型描述及偏移量!$C:$H,5,FALSE)</f>
        <v>Yes</v>
      </c>
      <c r="Q3372" s="14" t="str">
        <f>VLOOKUP($F3372,类型描述及偏移量!$C:$H,6,FALSE)</f>
        <v>传感器断线报警</v>
      </c>
    </row>
    <row r="3373" hidden="1" spans="1:17">
      <c r="A3373" s="12" t="s">
        <v>127</v>
      </c>
      <c r="B3373" s="12" t="str">
        <f t="shared" si="560"/>
        <v>M2_Current</v>
      </c>
      <c r="C3373" s="12" t="str">
        <f t="shared" si="561"/>
        <v>Code</v>
      </c>
      <c r="D3373" s="12" t="str">
        <f t="shared" si="562"/>
        <v>BP_Value_var</v>
      </c>
      <c r="E3373" s="13" t="str">
        <f t="shared" si="563"/>
        <v>CHP4_M2_Current_BP_Value_var</v>
      </c>
      <c r="F3373" s="14" t="str">
        <f t="shared" si="564"/>
        <v>BP_Value_var_Code</v>
      </c>
      <c r="G3373" s="10" t="str">
        <f t="shared" si="565"/>
        <v>CHP4_M2_Current_Code</v>
      </c>
      <c r="H3373" s="10" t="str">
        <f>VLOOKUP(基本表格!E3373,起始地址定义!A:D,4,FALSE)&amp;" "&amp;Q3373</f>
        <v>刨片机料仓4#出料螺旋A 反馈电流 实际内码</v>
      </c>
      <c r="I3373" s="10" t="str">
        <f t="shared" si="566"/>
        <v>DB1400,INT552</v>
      </c>
      <c r="J3373" s="13" t="str">
        <f>VLOOKUP(E3373,起始地址定义!A:D,2,FALSE)</f>
        <v>DB1400</v>
      </c>
      <c r="K3373" s="12" t="str">
        <f t="shared" si="567"/>
        <v>INT552</v>
      </c>
      <c r="L3373" s="13">
        <f>VLOOKUP(E3373,起始地址定义!A:D,3,FALSE)</f>
        <v>550</v>
      </c>
      <c r="M3373" s="14">
        <f>VLOOKUP($F3373,类型描述及偏移量!$C:$H,2,FALSE)</f>
        <v>2</v>
      </c>
      <c r="N3373" s="14" t="str">
        <f>VLOOKUP($F3373,类型描述及偏移量!$C:$H,3,FALSE)</f>
        <v>整型</v>
      </c>
      <c r="O3373" s="14" t="str">
        <f>VLOOKUP($F3373,类型描述及偏移量!$C:$H,4,FALSE)</f>
        <v>None</v>
      </c>
      <c r="P3373" s="14" t="str">
        <f>VLOOKUP($F3373,类型描述及偏移量!$C:$H,5,FALSE)</f>
        <v>Yes</v>
      </c>
      <c r="Q3373" s="14" t="str">
        <f>VLOOKUP($F3373,类型描述及偏移量!$C:$H,6,FALSE)</f>
        <v>实际内码</v>
      </c>
    </row>
    <row r="3374" hidden="1" spans="1:17">
      <c r="A3374" s="12" t="s">
        <v>127</v>
      </c>
      <c r="B3374" s="12" t="str">
        <f t="shared" si="560"/>
        <v>M2_Current</v>
      </c>
      <c r="C3374" s="12" t="str">
        <f t="shared" si="561"/>
        <v>Value</v>
      </c>
      <c r="D3374" s="12" t="str">
        <f t="shared" si="562"/>
        <v>BP_Value_var</v>
      </c>
      <c r="E3374" s="13" t="str">
        <f t="shared" si="563"/>
        <v>CHP4_M2_Current_BP_Value_var</v>
      </c>
      <c r="F3374" s="14" t="str">
        <f t="shared" si="564"/>
        <v>BP_Value_var_Value</v>
      </c>
      <c r="G3374" s="10" t="str">
        <f t="shared" si="565"/>
        <v>CHP4_M2_Current_Value</v>
      </c>
      <c r="H3374" s="10" t="str">
        <f>VLOOKUP(基本表格!E3374,起始地址定义!A:D,4,FALSE)&amp;" "&amp;Q3374</f>
        <v>刨片机料仓4#出料螺旋A 反馈电流 实际值</v>
      </c>
      <c r="I3374" s="10" t="str">
        <f t="shared" si="566"/>
        <v>DB1400,REAL556</v>
      </c>
      <c r="J3374" s="13" t="str">
        <f>VLOOKUP(E3374,起始地址定义!A:D,2,FALSE)</f>
        <v>DB1400</v>
      </c>
      <c r="K3374" s="12" t="str">
        <f t="shared" si="567"/>
        <v>REAL556</v>
      </c>
      <c r="L3374" s="13">
        <f>VLOOKUP(E3374,起始地址定义!A:D,3,FALSE)</f>
        <v>550</v>
      </c>
      <c r="M3374" s="14">
        <f>VLOOKUP($F3374,类型描述及偏移量!$C:$H,2,FALSE)</f>
        <v>6</v>
      </c>
      <c r="N3374" s="14" t="str">
        <f>VLOOKUP($F3374,类型描述及偏移量!$C:$H,3,FALSE)</f>
        <v>实型</v>
      </c>
      <c r="O3374" s="14" t="str">
        <f>VLOOKUP($F3374,类型描述及偏移量!$C:$H,4,FALSE)</f>
        <v>None</v>
      </c>
      <c r="P3374" s="14" t="str">
        <f>VLOOKUP($F3374,类型描述及偏移量!$C:$H,5,FALSE)</f>
        <v>Yes</v>
      </c>
      <c r="Q3374" s="14" t="str">
        <f>VLOOKUP($F3374,类型描述及偏移量!$C:$H,6,FALSE)</f>
        <v>实际值</v>
      </c>
    </row>
    <row r="3375" hidden="1" spans="1:17">
      <c r="A3375" s="12" t="s">
        <v>127</v>
      </c>
      <c r="B3375" s="12" t="str">
        <f t="shared" si="560"/>
        <v>M2_Current</v>
      </c>
      <c r="C3375" s="12" t="str">
        <f t="shared" si="561"/>
        <v>Range</v>
      </c>
      <c r="D3375" s="12" t="str">
        <f t="shared" si="562"/>
        <v>BP_Value_var</v>
      </c>
      <c r="E3375" s="13" t="str">
        <f t="shared" si="563"/>
        <v>CHP4_M2_Current_BP_Value_var</v>
      </c>
      <c r="F3375" s="14" t="str">
        <f t="shared" si="564"/>
        <v>BP_Value_var_Range</v>
      </c>
      <c r="G3375" s="10" t="str">
        <f t="shared" si="565"/>
        <v>CHP4_M2_Current_Range</v>
      </c>
      <c r="H3375" s="10" t="str">
        <f>VLOOKUP(基本表格!E3375,起始地址定义!A:D,4,FALSE)&amp;" "&amp;Q3375</f>
        <v>刨片机料仓4#出料螺旋A 反馈电流 量程</v>
      </c>
      <c r="I3375" s="10" t="str">
        <f t="shared" si="566"/>
        <v>DB1400,REAL560</v>
      </c>
      <c r="J3375" s="13" t="str">
        <f>VLOOKUP(E3375,起始地址定义!A:D,2,FALSE)</f>
        <v>DB1400</v>
      </c>
      <c r="K3375" s="12" t="str">
        <f t="shared" si="567"/>
        <v>REAL560</v>
      </c>
      <c r="L3375" s="13">
        <f>VLOOKUP(E3375,起始地址定义!A:D,3,FALSE)</f>
        <v>550</v>
      </c>
      <c r="M3375" s="14">
        <f>VLOOKUP($F3375,类型描述及偏移量!$C:$H,2,FALSE)</f>
        <v>10</v>
      </c>
      <c r="N3375" s="14" t="str">
        <f>VLOOKUP($F3375,类型描述及偏移量!$C:$H,3,FALSE)</f>
        <v>实型</v>
      </c>
      <c r="O3375" s="14" t="str">
        <f>VLOOKUP($F3375,类型描述及偏移量!$C:$H,4,FALSE)</f>
        <v>None</v>
      </c>
      <c r="P3375" s="14" t="str">
        <f>VLOOKUP($F3375,类型描述及偏移量!$C:$H,5,FALSE)</f>
        <v>No</v>
      </c>
      <c r="Q3375" s="14" t="str">
        <f>VLOOKUP($F3375,类型描述及偏移量!$C:$H,6,FALSE)</f>
        <v>量程</v>
      </c>
    </row>
    <row r="3376" hidden="1" spans="1:17">
      <c r="A3376" s="12" t="s">
        <v>127</v>
      </c>
      <c r="B3376" s="12" t="str">
        <f t="shared" si="560"/>
        <v>M2_Current</v>
      </c>
      <c r="C3376" s="12" t="str">
        <f t="shared" si="561"/>
        <v>Hi</v>
      </c>
      <c r="D3376" s="12" t="str">
        <f t="shared" si="562"/>
        <v>BP_Value_var</v>
      </c>
      <c r="E3376" s="13" t="str">
        <f t="shared" si="563"/>
        <v>CHP4_M2_Current_BP_Value_var</v>
      </c>
      <c r="F3376" s="14" t="str">
        <f t="shared" si="564"/>
        <v>BP_Value_var_Hi</v>
      </c>
      <c r="G3376" s="10" t="str">
        <f t="shared" si="565"/>
        <v>CHP4_M2_Current_Hi</v>
      </c>
      <c r="H3376" s="10" t="str">
        <f>VLOOKUP(基本表格!E3376,起始地址定义!A:D,4,FALSE)&amp;" "&amp;Q3376</f>
        <v>刨片机料仓4#出料螺旋A 反馈电流 上限值</v>
      </c>
      <c r="I3376" s="10" t="str">
        <f t="shared" si="566"/>
        <v>DB1400,REAL564</v>
      </c>
      <c r="J3376" s="13" t="str">
        <f>VLOOKUP(E3376,起始地址定义!A:D,2,FALSE)</f>
        <v>DB1400</v>
      </c>
      <c r="K3376" s="12" t="str">
        <f t="shared" si="567"/>
        <v>REAL564</v>
      </c>
      <c r="L3376" s="13">
        <f>VLOOKUP(E3376,起始地址定义!A:D,3,FALSE)</f>
        <v>550</v>
      </c>
      <c r="M3376" s="14">
        <f>VLOOKUP($F3376,类型描述及偏移量!$C:$H,2,FALSE)</f>
        <v>14</v>
      </c>
      <c r="N3376" s="14" t="str">
        <f>VLOOKUP($F3376,类型描述及偏移量!$C:$H,3,FALSE)</f>
        <v>实型</v>
      </c>
      <c r="O3376" s="14" t="str">
        <f>VLOOKUP($F3376,类型描述及偏移量!$C:$H,4,FALSE)</f>
        <v>None</v>
      </c>
      <c r="P3376" s="14" t="str">
        <f>VLOOKUP($F3376,类型描述及偏移量!$C:$H,5,FALSE)</f>
        <v>No</v>
      </c>
      <c r="Q3376" s="14" t="str">
        <f>VLOOKUP($F3376,类型描述及偏移量!$C:$H,6,FALSE)</f>
        <v>上限值</v>
      </c>
    </row>
    <row r="3377" hidden="1" spans="1:17">
      <c r="A3377" s="12" t="s">
        <v>127</v>
      </c>
      <c r="B3377" s="12" t="str">
        <f t="shared" si="560"/>
        <v>M2_Current</v>
      </c>
      <c r="C3377" s="12" t="str">
        <f t="shared" si="561"/>
        <v>Lo</v>
      </c>
      <c r="D3377" s="12" t="str">
        <f t="shared" si="562"/>
        <v>BP_Value_var</v>
      </c>
      <c r="E3377" s="13" t="str">
        <f t="shared" si="563"/>
        <v>CHP4_M2_Current_BP_Value_var</v>
      </c>
      <c r="F3377" s="14" t="str">
        <f t="shared" si="564"/>
        <v>BP_Value_var_Lo</v>
      </c>
      <c r="G3377" s="10" t="str">
        <f t="shared" si="565"/>
        <v>CHP4_M2_Current_Lo</v>
      </c>
      <c r="H3377" s="10" t="str">
        <f>VLOOKUP(基本表格!E3377,起始地址定义!A:D,4,FALSE)&amp;" "&amp;Q3377</f>
        <v>刨片机料仓4#出料螺旋A 反馈电流 下限值</v>
      </c>
      <c r="I3377" s="10" t="str">
        <f t="shared" si="566"/>
        <v>DB1400,REAL568</v>
      </c>
      <c r="J3377" s="13" t="str">
        <f>VLOOKUP(E3377,起始地址定义!A:D,2,FALSE)</f>
        <v>DB1400</v>
      </c>
      <c r="K3377" s="12" t="str">
        <f t="shared" si="567"/>
        <v>REAL568</v>
      </c>
      <c r="L3377" s="13">
        <f>VLOOKUP(E3377,起始地址定义!A:D,3,FALSE)</f>
        <v>550</v>
      </c>
      <c r="M3377" s="14">
        <f>VLOOKUP($F3377,类型描述及偏移量!$C:$H,2,FALSE)</f>
        <v>18</v>
      </c>
      <c r="N3377" s="14" t="str">
        <f>VLOOKUP($F3377,类型描述及偏移量!$C:$H,3,FALSE)</f>
        <v>实型</v>
      </c>
      <c r="O3377" s="14" t="str">
        <f>VLOOKUP($F3377,类型描述及偏移量!$C:$H,4,FALSE)</f>
        <v>None</v>
      </c>
      <c r="P3377" s="14" t="str">
        <f>VLOOKUP($F3377,类型描述及偏移量!$C:$H,5,FALSE)</f>
        <v>No</v>
      </c>
      <c r="Q3377" s="14" t="str">
        <f>VLOOKUP($F3377,类型描述及偏移量!$C:$H,6,FALSE)</f>
        <v>下限值</v>
      </c>
    </row>
    <row r="3378" hidden="1" spans="1:17">
      <c r="A3378" s="12" t="s">
        <v>127</v>
      </c>
      <c r="B3378" s="12" t="str">
        <f t="shared" si="560"/>
        <v>M2_Current</v>
      </c>
      <c r="C3378" s="12" t="str">
        <f t="shared" si="561"/>
        <v>HiHi</v>
      </c>
      <c r="D3378" s="12" t="str">
        <f t="shared" si="562"/>
        <v>BP_Value_var</v>
      </c>
      <c r="E3378" s="13" t="str">
        <f t="shared" si="563"/>
        <v>CHP4_M2_Current_BP_Value_var</v>
      </c>
      <c r="F3378" s="14" t="str">
        <f t="shared" si="564"/>
        <v>BP_Value_var_HiHi</v>
      </c>
      <c r="G3378" s="10" t="str">
        <f t="shared" si="565"/>
        <v>CHP4_M2_Current_HiHi</v>
      </c>
      <c r="H3378" s="10" t="str">
        <f>VLOOKUP(基本表格!E3378,起始地址定义!A:D,4,FALSE)&amp;" "&amp;Q3378</f>
        <v>刨片机料仓4#出料螺旋A 反馈电流 上上限值</v>
      </c>
      <c r="I3378" s="10" t="str">
        <f t="shared" si="566"/>
        <v>DB1400,REAL572</v>
      </c>
      <c r="J3378" s="13" t="str">
        <f>VLOOKUP(E3378,起始地址定义!A:D,2,FALSE)</f>
        <v>DB1400</v>
      </c>
      <c r="K3378" s="12" t="str">
        <f t="shared" si="567"/>
        <v>REAL572</v>
      </c>
      <c r="L3378" s="13">
        <f>VLOOKUP(E3378,起始地址定义!A:D,3,FALSE)</f>
        <v>550</v>
      </c>
      <c r="M3378" s="14">
        <f>VLOOKUP($F3378,类型描述及偏移量!$C:$H,2,FALSE)</f>
        <v>22</v>
      </c>
      <c r="N3378" s="14" t="str">
        <f>VLOOKUP($F3378,类型描述及偏移量!$C:$H,3,FALSE)</f>
        <v>实型</v>
      </c>
      <c r="O3378" s="14" t="str">
        <f>VLOOKUP($F3378,类型描述及偏移量!$C:$H,4,FALSE)</f>
        <v>None</v>
      </c>
      <c r="P3378" s="14" t="str">
        <f>VLOOKUP($F3378,类型描述及偏移量!$C:$H,5,FALSE)</f>
        <v>No</v>
      </c>
      <c r="Q3378" s="14" t="str">
        <f>VLOOKUP($F3378,类型描述及偏移量!$C:$H,6,FALSE)</f>
        <v>上上限值</v>
      </c>
    </row>
    <row r="3379" hidden="1" spans="1:17">
      <c r="A3379" s="12" t="s">
        <v>127</v>
      </c>
      <c r="B3379" s="12" t="str">
        <f t="shared" si="560"/>
        <v>M2_Current</v>
      </c>
      <c r="C3379" s="12" t="str">
        <f t="shared" si="561"/>
        <v>LoLo</v>
      </c>
      <c r="D3379" s="12" t="str">
        <f t="shared" si="562"/>
        <v>BP_Value_var</v>
      </c>
      <c r="E3379" s="13" t="str">
        <f t="shared" si="563"/>
        <v>CHP4_M2_Current_BP_Value_var</v>
      </c>
      <c r="F3379" s="14" t="str">
        <f t="shared" si="564"/>
        <v>BP_Value_var_LoLo</v>
      </c>
      <c r="G3379" s="10" t="str">
        <f t="shared" si="565"/>
        <v>CHP4_M2_Current_LoLo</v>
      </c>
      <c r="H3379" s="10" t="str">
        <f>VLOOKUP(基本表格!E3379,起始地址定义!A:D,4,FALSE)&amp;" "&amp;Q3379</f>
        <v>刨片机料仓4#出料螺旋A 反馈电流 下下限值</v>
      </c>
      <c r="I3379" s="10" t="str">
        <f t="shared" si="566"/>
        <v>DB1400,REAL576</v>
      </c>
      <c r="J3379" s="13" t="str">
        <f>VLOOKUP(E3379,起始地址定义!A:D,2,FALSE)</f>
        <v>DB1400</v>
      </c>
      <c r="K3379" s="12" t="str">
        <f t="shared" si="567"/>
        <v>REAL576</v>
      </c>
      <c r="L3379" s="13">
        <f>VLOOKUP(E3379,起始地址定义!A:D,3,FALSE)</f>
        <v>550</v>
      </c>
      <c r="M3379" s="14">
        <f>VLOOKUP($F3379,类型描述及偏移量!$C:$H,2,FALSE)</f>
        <v>26</v>
      </c>
      <c r="N3379" s="14" t="str">
        <f>VLOOKUP($F3379,类型描述及偏移量!$C:$H,3,FALSE)</f>
        <v>实型</v>
      </c>
      <c r="O3379" s="14" t="str">
        <f>VLOOKUP($F3379,类型描述及偏移量!$C:$H,4,FALSE)</f>
        <v>None</v>
      </c>
      <c r="P3379" s="14" t="str">
        <f>VLOOKUP($F3379,类型描述及偏移量!$C:$H,5,FALSE)</f>
        <v>No</v>
      </c>
      <c r="Q3379" s="14" t="str">
        <f>VLOOKUP($F3379,类型描述及偏移量!$C:$H,6,FALSE)</f>
        <v>下下限值</v>
      </c>
    </row>
    <row r="3380" hidden="1" spans="1:17">
      <c r="A3380" s="12" t="s">
        <v>127</v>
      </c>
      <c r="B3380" s="12" t="str">
        <f t="shared" si="560"/>
        <v>M3_M</v>
      </c>
      <c r="C3380" s="12" t="str">
        <f t="shared" si="561"/>
        <v>Enable</v>
      </c>
      <c r="D3380" s="12" t="str">
        <f t="shared" si="562"/>
        <v>BP_Motor_var</v>
      </c>
      <c r="E3380" s="13" t="str">
        <f t="shared" si="563"/>
        <v>CHP4_M3_M_BP_Motor_var</v>
      </c>
      <c r="F3380" s="14" t="str">
        <f t="shared" si="564"/>
        <v>BP_Motor_var_Enable</v>
      </c>
      <c r="G3380" s="10" t="str">
        <f t="shared" si="565"/>
        <v>CHP4_M3_M_Enable</v>
      </c>
      <c r="H3380" s="10" t="str">
        <f>VLOOKUP(基本表格!E3380,起始地址定义!A:D,4,FALSE)&amp;" "&amp;Q3380</f>
        <v>刨片机料仓4#出料螺旋B 电机控制 使能</v>
      </c>
      <c r="I3380" s="10" t="str">
        <f t="shared" si="566"/>
        <v>DB1400,X600.0</v>
      </c>
      <c r="J3380" s="13" t="str">
        <f>VLOOKUP(E3380,起始地址定义!A:D,2,FALSE)</f>
        <v>DB1400</v>
      </c>
      <c r="K3380" s="12" t="str">
        <f t="shared" si="567"/>
        <v>X600.0</v>
      </c>
      <c r="L3380" s="13">
        <f>VLOOKUP(E3380,起始地址定义!A:D,3,FALSE)</f>
        <v>600</v>
      </c>
      <c r="M3380" s="14">
        <f>VLOOKUP($F3380,类型描述及偏移量!$C:$H,2,FALSE)</f>
        <v>0</v>
      </c>
      <c r="N3380" s="14" t="str">
        <f>VLOOKUP($F3380,类型描述及偏移量!$C:$H,3,FALSE)</f>
        <v>离散</v>
      </c>
      <c r="O3380" s="14" t="str">
        <f>VLOOKUP($F3380,类型描述及偏移量!$C:$H,4,FALSE)</f>
        <v>None</v>
      </c>
      <c r="P3380" s="14" t="str">
        <f>VLOOKUP($F3380,类型描述及偏移量!$C:$H,5,FALSE)</f>
        <v>No</v>
      </c>
      <c r="Q3380" s="14" t="str">
        <f>VLOOKUP($F3380,类型描述及偏移量!$C:$H,6,FALSE)</f>
        <v>使能</v>
      </c>
    </row>
    <row r="3381" hidden="1" spans="1:17">
      <c r="A3381" s="12" t="s">
        <v>127</v>
      </c>
      <c r="B3381" s="12" t="str">
        <f t="shared" si="560"/>
        <v>M3_M</v>
      </c>
      <c r="C3381" s="12" t="str">
        <f t="shared" si="561"/>
        <v>Auto_Status</v>
      </c>
      <c r="D3381" s="12" t="str">
        <f t="shared" si="562"/>
        <v>BP_Motor_var</v>
      </c>
      <c r="E3381" s="13" t="str">
        <f t="shared" si="563"/>
        <v>CHP4_M3_M_BP_Motor_var</v>
      </c>
      <c r="F3381" s="14" t="str">
        <f t="shared" si="564"/>
        <v>BP_Motor_var_Auto_Status</v>
      </c>
      <c r="G3381" s="10" t="str">
        <f t="shared" si="565"/>
        <v>CHP4_M3_M_Auto_Status</v>
      </c>
      <c r="H3381" s="10" t="str">
        <f>VLOOKUP(基本表格!E3381,起始地址定义!A:D,4,FALSE)&amp;" "&amp;Q3381</f>
        <v>刨片机料仓4#出料螺旋B 电机控制 手自动状态</v>
      </c>
      <c r="I3381" s="10" t="str">
        <f t="shared" si="566"/>
        <v>DB1400,X600.3</v>
      </c>
      <c r="J3381" s="13" t="str">
        <f>VLOOKUP(E3381,起始地址定义!A:D,2,FALSE)</f>
        <v>DB1400</v>
      </c>
      <c r="K3381" s="12" t="str">
        <f t="shared" si="567"/>
        <v>X600.3</v>
      </c>
      <c r="L3381" s="13">
        <f>VLOOKUP(E3381,起始地址定义!A:D,3,FALSE)</f>
        <v>600</v>
      </c>
      <c r="M3381" s="14">
        <f>VLOOKUP($F3381,类型描述及偏移量!$C:$H,2,FALSE)</f>
        <v>0.3</v>
      </c>
      <c r="N3381" s="14" t="str">
        <f>VLOOKUP($F3381,类型描述及偏移量!$C:$H,3,FALSE)</f>
        <v>离散</v>
      </c>
      <c r="O3381" s="14" t="str">
        <f>VLOOKUP($F3381,类型描述及偏移量!$C:$H,4,FALSE)</f>
        <v>None</v>
      </c>
      <c r="P3381" s="14" t="str">
        <f>VLOOKUP($F3381,类型描述及偏移量!$C:$H,5,FALSE)</f>
        <v>Yes</v>
      </c>
      <c r="Q3381" s="14" t="str">
        <f>VLOOKUP($F3381,类型描述及偏移量!$C:$H,6,FALSE)</f>
        <v>手自动状态</v>
      </c>
    </row>
    <row r="3382" hidden="1" spans="1:17">
      <c r="A3382" s="12" t="s">
        <v>127</v>
      </c>
      <c r="B3382" s="12" t="str">
        <f t="shared" si="560"/>
        <v>M3_M</v>
      </c>
      <c r="C3382" s="12" t="str">
        <f t="shared" si="561"/>
        <v>Loc_Rem</v>
      </c>
      <c r="D3382" s="12" t="str">
        <f t="shared" si="562"/>
        <v>BP_Motor_var</v>
      </c>
      <c r="E3382" s="13" t="str">
        <f t="shared" si="563"/>
        <v>CHP4_M3_M_BP_Motor_var</v>
      </c>
      <c r="F3382" s="14" t="str">
        <f t="shared" si="564"/>
        <v>BP_Motor_var_Loc_Rem</v>
      </c>
      <c r="G3382" s="10" t="str">
        <f t="shared" si="565"/>
        <v>CHP4_M3_M_Loc_Rem</v>
      </c>
      <c r="H3382" s="10" t="str">
        <f>VLOOKUP(基本表格!E3382,起始地址定义!A:D,4,FALSE)&amp;" "&amp;Q3382</f>
        <v>刨片机料仓4#出料螺旋B 电机控制 本地/远程(检修/待机）</v>
      </c>
      <c r="I3382" s="10" t="str">
        <f t="shared" si="566"/>
        <v>DB1400,X600.4</v>
      </c>
      <c r="J3382" s="13" t="str">
        <f>VLOOKUP(E3382,起始地址定义!A:D,2,FALSE)</f>
        <v>DB1400</v>
      </c>
      <c r="K3382" s="12" t="str">
        <f t="shared" si="567"/>
        <v>X600.4</v>
      </c>
      <c r="L3382" s="13">
        <f>VLOOKUP(E3382,起始地址定义!A:D,3,FALSE)</f>
        <v>600</v>
      </c>
      <c r="M3382" s="14">
        <f>VLOOKUP($F3382,类型描述及偏移量!$C:$H,2,FALSE)</f>
        <v>0.4</v>
      </c>
      <c r="N3382" s="14" t="str">
        <f>VLOOKUP($F3382,类型描述及偏移量!$C:$H,3,FALSE)</f>
        <v>离散</v>
      </c>
      <c r="O3382" s="14" t="str">
        <f>VLOOKUP($F3382,类型描述及偏移量!$C:$H,4,FALSE)</f>
        <v>None</v>
      </c>
      <c r="P3382" s="14" t="str">
        <f>VLOOKUP($F3382,类型描述及偏移量!$C:$H,5,FALSE)</f>
        <v>Yes</v>
      </c>
      <c r="Q3382" s="14" t="str">
        <f>VLOOKUP($F3382,类型描述及偏移量!$C:$H,6,FALSE)</f>
        <v>本地/远程(检修/待机）</v>
      </c>
    </row>
    <row r="3383" hidden="1" spans="1:17">
      <c r="A3383" s="12" t="s">
        <v>127</v>
      </c>
      <c r="B3383" s="12" t="str">
        <f t="shared" si="560"/>
        <v>M3_M</v>
      </c>
      <c r="C3383" s="12" t="str">
        <f t="shared" si="561"/>
        <v>ON_HMI</v>
      </c>
      <c r="D3383" s="12" t="str">
        <f t="shared" si="562"/>
        <v>BP_Motor_var</v>
      </c>
      <c r="E3383" s="13" t="str">
        <f t="shared" si="563"/>
        <v>CHP4_M3_M_BP_Motor_var</v>
      </c>
      <c r="F3383" s="14" t="str">
        <f t="shared" si="564"/>
        <v>BP_Motor_var_ON_HMI</v>
      </c>
      <c r="G3383" s="10" t="str">
        <f t="shared" si="565"/>
        <v>CHP4_M3_M_ON_HMI</v>
      </c>
      <c r="H3383" s="10" t="str">
        <f>VLOOKUP(基本表格!E3383,起始地址定义!A:D,4,FALSE)&amp;" "&amp;Q3383</f>
        <v>刨片机料仓4#出料螺旋B 电机控制 开启_上位机(正转)</v>
      </c>
      <c r="I3383" s="10" t="str">
        <f t="shared" si="566"/>
        <v>DB1400,X600.6</v>
      </c>
      <c r="J3383" s="13" t="str">
        <f>VLOOKUP(E3383,起始地址定义!A:D,2,FALSE)</f>
        <v>DB1400</v>
      </c>
      <c r="K3383" s="12" t="str">
        <f t="shared" si="567"/>
        <v>X600.6</v>
      </c>
      <c r="L3383" s="13">
        <f>VLOOKUP(E3383,起始地址定义!A:D,3,FALSE)</f>
        <v>600</v>
      </c>
      <c r="M3383" s="14">
        <f>VLOOKUP($F3383,类型描述及偏移量!$C:$H,2,FALSE)</f>
        <v>0.6</v>
      </c>
      <c r="N3383" s="14" t="str">
        <f>VLOOKUP($F3383,类型描述及偏移量!$C:$H,3,FALSE)</f>
        <v>离散</v>
      </c>
      <c r="O3383" s="14" t="str">
        <f>VLOOKUP($F3383,类型描述及偏移量!$C:$H,4,FALSE)</f>
        <v>None</v>
      </c>
      <c r="P3383" s="14" t="str">
        <f>VLOOKUP($F3383,类型描述及偏移量!$C:$H,5,FALSE)</f>
        <v>No</v>
      </c>
      <c r="Q3383" s="14" t="str">
        <f>VLOOKUP($F3383,类型描述及偏移量!$C:$H,6,FALSE)</f>
        <v>开启_上位机(正转)</v>
      </c>
    </row>
    <row r="3384" hidden="1" spans="1:17">
      <c r="A3384" s="12" t="s">
        <v>127</v>
      </c>
      <c r="B3384" s="12" t="str">
        <f t="shared" si="560"/>
        <v>M3_M</v>
      </c>
      <c r="C3384" s="12" t="str">
        <f t="shared" si="561"/>
        <v>OFF_HMI</v>
      </c>
      <c r="D3384" s="12" t="str">
        <f t="shared" si="562"/>
        <v>BP_Motor_var</v>
      </c>
      <c r="E3384" s="13" t="str">
        <f t="shared" si="563"/>
        <v>CHP4_M3_M_BP_Motor_var</v>
      </c>
      <c r="F3384" s="14" t="str">
        <f t="shared" si="564"/>
        <v>BP_Motor_var_OFF_HMI</v>
      </c>
      <c r="G3384" s="10" t="str">
        <f t="shared" si="565"/>
        <v>CHP4_M3_M_OFF_HMI</v>
      </c>
      <c r="H3384" s="10" t="str">
        <f>VLOOKUP(基本表格!E3384,起始地址定义!A:D,4,FALSE)&amp;" "&amp;Q3384</f>
        <v>刨片机料仓4#出料螺旋B 电机控制 停止_上位机(反转)</v>
      </c>
      <c r="I3384" s="10" t="str">
        <f t="shared" si="566"/>
        <v>DB1400,X601.0</v>
      </c>
      <c r="J3384" s="13" t="str">
        <f>VLOOKUP(E3384,起始地址定义!A:D,2,FALSE)</f>
        <v>DB1400</v>
      </c>
      <c r="K3384" s="12" t="str">
        <f t="shared" si="567"/>
        <v>X601.0</v>
      </c>
      <c r="L3384" s="13">
        <f>VLOOKUP(E3384,起始地址定义!A:D,3,FALSE)</f>
        <v>600</v>
      </c>
      <c r="M3384" s="14">
        <f>VLOOKUP($F3384,类型描述及偏移量!$C:$H,2,FALSE)</f>
        <v>1</v>
      </c>
      <c r="N3384" s="14" t="str">
        <f>VLOOKUP($F3384,类型描述及偏移量!$C:$H,3,FALSE)</f>
        <v>离散</v>
      </c>
      <c r="O3384" s="14" t="str">
        <f>VLOOKUP($F3384,类型描述及偏移量!$C:$H,4,FALSE)</f>
        <v>None</v>
      </c>
      <c r="P3384" s="14" t="str">
        <f>VLOOKUP($F3384,类型描述及偏移量!$C:$H,5,FALSE)</f>
        <v>No</v>
      </c>
      <c r="Q3384" s="14" t="str">
        <f>VLOOKUP($F3384,类型描述及偏移量!$C:$H,6,FALSE)</f>
        <v>停止_上位机(反转)</v>
      </c>
    </row>
    <row r="3385" hidden="1" spans="1:17">
      <c r="A3385" s="12" t="s">
        <v>127</v>
      </c>
      <c r="B3385" s="12" t="str">
        <f t="shared" ref="B3385:B3448" si="568">"M"&amp;RIGHT(LEFT(B3262,FIND("_",B3262,1)-1),LEN(LEFT(B3262,FIND("_",B3262,1)-1))-1)+1&amp;"_"&amp;RIGHT(B3262,LEN(B3262)-FIND("_",B3262,1))</f>
        <v>M3_M</v>
      </c>
      <c r="C3385" s="12" t="str">
        <f t="shared" ref="C3385:C3448" si="569">C3262</f>
        <v>Fan</v>
      </c>
      <c r="D3385" s="12" t="str">
        <f t="shared" ref="D3385:D3448" si="570">D3262</f>
        <v>BP_Motor_var</v>
      </c>
      <c r="E3385" s="13" t="str">
        <f t="shared" si="563"/>
        <v>CHP4_M3_M_BP_Motor_var</v>
      </c>
      <c r="F3385" s="14" t="str">
        <f t="shared" si="564"/>
        <v>BP_Motor_var_Fan</v>
      </c>
      <c r="G3385" s="10" t="str">
        <f t="shared" si="565"/>
        <v>CHP4_M3_M_Fan</v>
      </c>
      <c r="H3385" s="10" t="str">
        <f>VLOOKUP(基本表格!E3385,起始地址定义!A:D,4,FALSE)&amp;" "&amp;Q3385</f>
        <v>刨片机料仓4#出料螺旋B 电机控制 通风扇</v>
      </c>
      <c r="I3385" s="10" t="str">
        <f t="shared" si="566"/>
        <v>DB1400,X601.1</v>
      </c>
      <c r="J3385" s="13" t="str">
        <f>VLOOKUP(E3385,起始地址定义!A:D,2,FALSE)</f>
        <v>DB1400</v>
      </c>
      <c r="K3385" s="12" t="str">
        <f t="shared" si="567"/>
        <v>X601.1</v>
      </c>
      <c r="L3385" s="13">
        <f>VLOOKUP(E3385,起始地址定义!A:D,3,FALSE)</f>
        <v>600</v>
      </c>
      <c r="M3385" s="14">
        <f>VLOOKUP($F3385,类型描述及偏移量!$C:$H,2,FALSE)</f>
        <v>1.1</v>
      </c>
      <c r="N3385" s="14" t="str">
        <f>VLOOKUP($F3385,类型描述及偏移量!$C:$H,3,FALSE)</f>
        <v>离散</v>
      </c>
      <c r="O3385" s="14" t="str">
        <f>VLOOKUP($F3385,类型描述及偏移量!$C:$H,4,FALSE)</f>
        <v>None</v>
      </c>
      <c r="P3385" s="14" t="str">
        <f>VLOOKUP($F3385,类型描述及偏移量!$C:$H,5,FALSE)</f>
        <v>Yes</v>
      </c>
      <c r="Q3385" s="14" t="str">
        <f>VLOOKUP($F3385,类型描述及偏移量!$C:$H,6,FALSE)</f>
        <v>通风扇</v>
      </c>
    </row>
    <row r="3386" hidden="1" spans="1:17">
      <c r="A3386" s="12" t="s">
        <v>127</v>
      </c>
      <c r="B3386" s="12" t="str">
        <f t="shared" si="568"/>
        <v>M3_M</v>
      </c>
      <c r="C3386" s="12" t="str">
        <f t="shared" si="569"/>
        <v>Motor</v>
      </c>
      <c r="D3386" s="12" t="str">
        <f t="shared" si="570"/>
        <v>BP_Motor_var</v>
      </c>
      <c r="E3386" s="13" t="str">
        <f t="shared" si="563"/>
        <v>CHP4_M3_M_BP_Motor_var</v>
      </c>
      <c r="F3386" s="14" t="str">
        <f t="shared" si="564"/>
        <v>BP_Motor_var_Motor</v>
      </c>
      <c r="G3386" s="10" t="str">
        <f t="shared" si="565"/>
        <v>CHP4_M3_M_Motor</v>
      </c>
      <c r="H3386" s="10" t="str">
        <f>VLOOKUP(基本表格!E3386,起始地址定义!A:D,4,FALSE)&amp;" "&amp;Q3386</f>
        <v>刨片机料仓4#出料螺旋B 电机控制 电机(正转）</v>
      </c>
      <c r="I3386" s="10" t="str">
        <f t="shared" si="566"/>
        <v>DB1400,X601.2</v>
      </c>
      <c r="J3386" s="13" t="str">
        <f>VLOOKUP(E3386,起始地址定义!A:D,2,FALSE)</f>
        <v>DB1400</v>
      </c>
      <c r="K3386" s="12" t="str">
        <f t="shared" si="567"/>
        <v>X601.2</v>
      </c>
      <c r="L3386" s="13">
        <f>VLOOKUP(E3386,起始地址定义!A:D,3,FALSE)</f>
        <v>600</v>
      </c>
      <c r="M3386" s="14">
        <f>VLOOKUP($F3386,类型描述及偏移量!$C:$H,2,FALSE)</f>
        <v>1.2</v>
      </c>
      <c r="N3386" s="14" t="str">
        <f>VLOOKUP($F3386,类型描述及偏移量!$C:$H,3,FALSE)</f>
        <v>离散</v>
      </c>
      <c r="O3386" s="14" t="str">
        <f>VLOOKUP($F3386,类型描述及偏移量!$C:$H,4,FALSE)</f>
        <v>None</v>
      </c>
      <c r="P3386" s="14" t="str">
        <f>VLOOKUP($F3386,类型描述及偏移量!$C:$H,5,FALSE)</f>
        <v>Yes</v>
      </c>
      <c r="Q3386" s="14" t="str">
        <f>VLOOKUP($F3386,类型描述及偏移量!$C:$H,6,FALSE)</f>
        <v>电机(正转）</v>
      </c>
    </row>
    <row r="3387" hidden="1" spans="1:17">
      <c r="A3387" s="12" t="s">
        <v>127</v>
      </c>
      <c r="B3387" s="12" t="str">
        <f t="shared" si="568"/>
        <v>M3_M</v>
      </c>
      <c r="C3387" s="12" t="str">
        <f t="shared" si="569"/>
        <v>OL</v>
      </c>
      <c r="D3387" s="12" t="str">
        <f t="shared" si="570"/>
        <v>BP_Motor_var</v>
      </c>
      <c r="E3387" s="13" t="str">
        <f t="shared" si="563"/>
        <v>CHP4_M3_M_BP_Motor_var</v>
      </c>
      <c r="F3387" s="14" t="str">
        <f t="shared" si="564"/>
        <v>BP_Motor_var_OL</v>
      </c>
      <c r="G3387" s="10" t="str">
        <f t="shared" si="565"/>
        <v>CHP4_M3_M_OL</v>
      </c>
      <c r="H3387" s="10" t="str">
        <f>VLOOKUP(基本表格!E3387,起始地址定义!A:D,4,FALSE)&amp;" "&amp;Q3387</f>
        <v>刨片机料仓4#出料螺旋B 电机控制 电机过载</v>
      </c>
      <c r="I3387" s="10" t="str">
        <f t="shared" si="566"/>
        <v>DB1400,X601.3</v>
      </c>
      <c r="J3387" s="13" t="str">
        <f>VLOOKUP(E3387,起始地址定义!A:D,2,FALSE)</f>
        <v>DB1400</v>
      </c>
      <c r="K3387" s="12" t="str">
        <f t="shared" si="567"/>
        <v>X601.3</v>
      </c>
      <c r="L3387" s="13">
        <f>VLOOKUP(E3387,起始地址定义!A:D,3,FALSE)</f>
        <v>600</v>
      </c>
      <c r="M3387" s="14">
        <f>VLOOKUP($F3387,类型描述及偏移量!$C:$H,2,FALSE)</f>
        <v>1.3</v>
      </c>
      <c r="N3387" s="14" t="str">
        <f>VLOOKUP($F3387,类型描述及偏移量!$C:$H,3,FALSE)</f>
        <v>离散</v>
      </c>
      <c r="O3387" s="14" t="str">
        <f>VLOOKUP($F3387,类型描述及偏移量!$C:$H,4,FALSE)</f>
        <v>On</v>
      </c>
      <c r="P3387" s="14" t="str">
        <f>VLOOKUP($F3387,类型描述及偏移量!$C:$H,5,FALSE)</f>
        <v>Yes</v>
      </c>
      <c r="Q3387" s="14" t="str">
        <f>VLOOKUP($F3387,类型描述及偏移量!$C:$H,6,FALSE)</f>
        <v>电机过载</v>
      </c>
    </row>
    <row r="3388" hidden="1" spans="1:17">
      <c r="A3388" s="12" t="s">
        <v>127</v>
      </c>
      <c r="B3388" s="12" t="str">
        <f t="shared" si="568"/>
        <v>M3_M</v>
      </c>
      <c r="C3388" s="12" t="str">
        <f t="shared" si="569"/>
        <v>Fan_OL</v>
      </c>
      <c r="D3388" s="12" t="str">
        <f t="shared" si="570"/>
        <v>BP_Motor_var</v>
      </c>
      <c r="E3388" s="13" t="str">
        <f t="shared" si="563"/>
        <v>CHP4_M3_M_BP_Motor_var</v>
      </c>
      <c r="F3388" s="14" t="str">
        <f t="shared" si="564"/>
        <v>BP_Motor_var_Fan_OL</v>
      </c>
      <c r="G3388" s="10" t="str">
        <f t="shared" si="565"/>
        <v>CHP4_M3_M_Fan_OL</v>
      </c>
      <c r="H3388" s="10" t="str">
        <f>VLOOKUP(基本表格!E3388,起始地址定义!A:D,4,FALSE)&amp;" "&amp;Q3388</f>
        <v>刨片机料仓4#出料螺旋B 电机控制 风扇过载</v>
      </c>
      <c r="I3388" s="10" t="str">
        <f t="shared" si="566"/>
        <v>DB1400,X601.4</v>
      </c>
      <c r="J3388" s="13" t="str">
        <f>VLOOKUP(E3388,起始地址定义!A:D,2,FALSE)</f>
        <v>DB1400</v>
      </c>
      <c r="K3388" s="12" t="str">
        <f t="shared" si="567"/>
        <v>X601.4</v>
      </c>
      <c r="L3388" s="13">
        <f>VLOOKUP(E3388,起始地址定义!A:D,3,FALSE)</f>
        <v>600</v>
      </c>
      <c r="M3388" s="14">
        <f>VLOOKUP($F3388,类型描述及偏移量!$C:$H,2,FALSE)</f>
        <v>1.4</v>
      </c>
      <c r="N3388" s="14" t="str">
        <f>VLOOKUP($F3388,类型描述及偏移量!$C:$H,3,FALSE)</f>
        <v>离散</v>
      </c>
      <c r="O3388" s="14" t="str">
        <f>VLOOKUP($F3388,类型描述及偏移量!$C:$H,4,FALSE)</f>
        <v>On</v>
      </c>
      <c r="P3388" s="14" t="str">
        <f>VLOOKUP($F3388,类型描述及偏移量!$C:$H,5,FALSE)</f>
        <v>Yes</v>
      </c>
      <c r="Q3388" s="14" t="str">
        <f>VLOOKUP($F3388,类型描述及偏移量!$C:$H,6,FALSE)</f>
        <v>风扇过载</v>
      </c>
    </row>
    <row r="3389" hidden="1" spans="1:17">
      <c r="A3389" s="12" t="s">
        <v>127</v>
      </c>
      <c r="B3389" s="12" t="str">
        <f t="shared" si="568"/>
        <v>M3_M</v>
      </c>
      <c r="C3389" s="12" t="str">
        <f t="shared" si="569"/>
        <v>RunSig</v>
      </c>
      <c r="D3389" s="12" t="str">
        <f t="shared" si="570"/>
        <v>BP_Motor_var</v>
      </c>
      <c r="E3389" s="13" t="str">
        <f t="shared" si="563"/>
        <v>CHP4_M3_M_BP_Motor_var</v>
      </c>
      <c r="F3389" s="14" t="str">
        <f t="shared" si="564"/>
        <v>BP_Motor_var_RunSig</v>
      </c>
      <c r="G3389" s="10" t="str">
        <f t="shared" si="565"/>
        <v>CHP4_M3_M_RunSig</v>
      </c>
      <c r="H3389" s="10" t="str">
        <f>VLOOKUP(基本表格!E3389,起始地址定义!A:D,4,FALSE)&amp;" "&amp;Q3389</f>
        <v>刨片机料仓4#出料螺旋B 电机控制 电机运行指示</v>
      </c>
      <c r="I3389" s="10" t="str">
        <f t="shared" si="566"/>
        <v>DB1400,X601.5</v>
      </c>
      <c r="J3389" s="13" t="str">
        <f>VLOOKUP(E3389,起始地址定义!A:D,2,FALSE)</f>
        <v>DB1400</v>
      </c>
      <c r="K3389" s="12" t="str">
        <f t="shared" si="567"/>
        <v>X601.5</v>
      </c>
      <c r="L3389" s="13">
        <f>VLOOKUP(E3389,起始地址定义!A:D,3,FALSE)</f>
        <v>600</v>
      </c>
      <c r="M3389" s="14">
        <f>VLOOKUP($F3389,类型描述及偏移量!$C:$H,2,FALSE)</f>
        <v>1.5</v>
      </c>
      <c r="N3389" s="14" t="str">
        <f>VLOOKUP($F3389,类型描述及偏移量!$C:$H,3,FALSE)</f>
        <v>离散</v>
      </c>
      <c r="O3389" s="14" t="str">
        <f>VLOOKUP($F3389,类型描述及偏移量!$C:$H,4,FALSE)</f>
        <v>None</v>
      </c>
      <c r="P3389" s="14" t="str">
        <f>VLOOKUP($F3389,类型描述及偏移量!$C:$H,5,FALSE)</f>
        <v>Yes</v>
      </c>
      <c r="Q3389" s="14" t="str">
        <f>VLOOKUP($F3389,类型描述及偏移量!$C:$H,6,FALSE)</f>
        <v>电机运行指示</v>
      </c>
    </row>
    <row r="3390" hidden="1" spans="1:17">
      <c r="A3390" s="12" t="s">
        <v>127</v>
      </c>
      <c r="B3390" s="12" t="str">
        <f t="shared" si="568"/>
        <v>M3_M</v>
      </c>
      <c r="C3390" s="12" t="str">
        <f t="shared" si="569"/>
        <v>Break_ALM</v>
      </c>
      <c r="D3390" s="12" t="str">
        <f t="shared" si="570"/>
        <v>BP_Motor_var</v>
      </c>
      <c r="E3390" s="13" t="str">
        <f t="shared" si="563"/>
        <v>CHP4_M3_M_BP_Motor_var</v>
      </c>
      <c r="F3390" s="14" t="str">
        <f t="shared" si="564"/>
        <v>BP_Motor_var_Break_ALM</v>
      </c>
      <c r="G3390" s="10" t="str">
        <f t="shared" si="565"/>
        <v>CHP4_M3_M_Break_ALM</v>
      </c>
      <c r="H3390" s="10" t="str">
        <f>VLOOKUP(基本表格!E3390,起始地址定义!A:D,4,FALSE)&amp;" "&amp;Q3390</f>
        <v>刨片机料仓4#出料螺旋B 电机控制 断链报警</v>
      </c>
      <c r="I3390" s="10" t="str">
        <f t="shared" si="566"/>
        <v>DB1400,X601.6</v>
      </c>
      <c r="J3390" s="13" t="str">
        <f>VLOOKUP(E3390,起始地址定义!A:D,2,FALSE)</f>
        <v>DB1400</v>
      </c>
      <c r="K3390" s="12" t="str">
        <f t="shared" si="567"/>
        <v>X601.6</v>
      </c>
      <c r="L3390" s="13">
        <f>VLOOKUP(E3390,起始地址定义!A:D,3,FALSE)</f>
        <v>600</v>
      </c>
      <c r="M3390" s="14">
        <f>VLOOKUP($F3390,类型描述及偏移量!$C:$H,2,FALSE)</f>
        <v>1.6</v>
      </c>
      <c r="N3390" s="14" t="str">
        <f>VLOOKUP($F3390,类型描述及偏移量!$C:$H,3,FALSE)</f>
        <v>离散</v>
      </c>
      <c r="O3390" s="14" t="str">
        <f>VLOOKUP($F3390,类型描述及偏移量!$C:$H,4,FALSE)</f>
        <v>On</v>
      </c>
      <c r="P3390" s="14" t="str">
        <f>VLOOKUP($F3390,类型描述及偏移量!$C:$H,5,FALSE)</f>
        <v>Yes</v>
      </c>
      <c r="Q3390" s="14" t="str">
        <f>VLOOKUP($F3390,类型描述及偏移量!$C:$H,6,FALSE)</f>
        <v>断链报警</v>
      </c>
    </row>
    <row r="3391" hidden="1" spans="1:17">
      <c r="A3391" s="12" t="s">
        <v>127</v>
      </c>
      <c r="B3391" s="12" t="str">
        <f t="shared" si="568"/>
        <v>M3_M</v>
      </c>
      <c r="C3391" s="12" t="str">
        <f t="shared" si="569"/>
        <v>Break_CHK</v>
      </c>
      <c r="D3391" s="12" t="str">
        <f t="shared" si="570"/>
        <v>BP_Motor_var</v>
      </c>
      <c r="E3391" s="13" t="str">
        <f t="shared" si="563"/>
        <v>CHP4_M3_M_BP_Motor_var</v>
      </c>
      <c r="F3391" s="14" t="str">
        <f t="shared" si="564"/>
        <v>BP_Motor_var_Break_CHK</v>
      </c>
      <c r="G3391" s="10" t="str">
        <f t="shared" si="565"/>
        <v>CHP4_M3_M_Break_CHK</v>
      </c>
      <c r="H3391" s="10" t="str">
        <f>VLOOKUP(基本表格!E3391,起始地址定义!A:D,4,FALSE)&amp;" "&amp;Q3391</f>
        <v>刨片机料仓4#出料螺旋B 电机控制 断链检测</v>
      </c>
      <c r="I3391" s="10" t="str">
        <f t="shared" si="566"/>
        <v>DB1400,X601.7</v>
      </c>
      <c r="J3391" s="13" t="str">
        <f>VLOOKUP(E3391,起始地址定义!A:D,2,FALSE)</f>
        <v>DB1400</v>
      </c>
      <c r="K3391" s="12" t="str">
        <f t="shared" si="567"/>
        <v>X601.7</v>
      </c>
      <c r="L3391" s="13">
        <f>VLOOKUP(E3391,起始地址定义!A:D,3,FALSE)</f>
        <v>600</v>
      </c>
      <c r="M3391" s="14">
        <f>VLOOKUP($F3391,类型描述及偏移量!$C:$H,2,FALSE)</f>
        <v>1.7</v>
      </c>
      <c r="N3391" s="14" t="str">
        <f>VLOOKUP($F3391,类型描述及偏移量!$C:$H,3,FALSE)</f>
        <v>离散</v>
      </c>
      <c r="O3391" s="14" t="str">
        <f>VLOOKUP($F3391,类型描述及偏移量!$C:$H,4,FALSE)</f>
        <v>None</v>
      </c>
      <c r="P3391" s="14" t="str">
        <f>VLOOKUP($F3391,类型描述及偏移量!$C:$H,5,FALSE)</f>
        <v>Yes</v>
      </c>
      <c r="Q3391" s="14" t="str">
        <f>VLOOKUP($F3391,类型描述及偏移量!$C:$H,6,FALSE)</f>
        <v>断链检测</v>
      </c>
    </row>
    <row r="3392" hidden="1" spans="1:17">
      <c r="A3392" s="12" t="s">
        <v>127</v>
      </c>
      <c r="B3392" s="12" t="str">
        <f t="shared" si="568"/>
        <v>M3_M</v>
      </c>
      <c r="C3392" s="12" t="str">
        <f t="shared" si="569"/>
        <v>INV_Res_HMI</v>
      </c>
      <c r="D3392" s="12" t="str">
        <f t="shared" si="570"/>
        <v>BP_Motor_var</v>
      </c>
      <c r="E3392" s="13" t="str">
        <f t="shared" si="563"/>
        <v>CHP4_M3_M_BP_Motor_var</v>
      </c>
      <c r="F3392" s="14" t="str">
        <f t="shared" si="564"/>
        <v>BP_Motor_var_INV_Res_HMI</v>
      </c>
      <c r="G3392" s="10" t="str">
        <f t="shared" si="565"/>
        <v>CHP4_M3_M_INV_Res_HMI</v>
      </c>
      <c r="H3392" s="10" t="str">
        <f>VLOOKUP(基本表格!E3392,起始地址定义!A:D,4,FALSE)&amp;" "&amp;Q3392</f>
        <v>刨片机料仓4#出料螺旋B 电机控制 复位</v>
      </c>
      <c r="I3392" s="10" t="str">
        <f t="shared" si="566"/>
        <v>DB1400,X602.0</v>
      </c>
      <c r="J3392" s="13" t="str">
        <f>VLOOKUP(E3392,起始地址定义!A:D,2,FALSE)</f>
        <v>DB1400</v>
      </c>
      <c r="K3392" s="12" t="str">
        <f t="shared" si="567"/>
        <v>X602.0</v>
      </c>
      <c r="L3392" s="13">
        <f>VLOOKUP(E3392,起始地址定义!A:D,3,FALSE)</f>
        <v>600</v>
      </c>
      <c r="M3392" s="14">
        <f>VLOOKUP($F3392,类型描述及偏移量!$C:$H,2,FALSE)</f>
        <v>2</v>
      </c>
      <c r="N3392" s="14" t="str">
        <f>VLOOKUP($F3392,类型描述及偏移量!$C:$H,3,FALSE)</f>
        <v>离散</v>
      </c>
      <c r="O3392" s="14" t="str">
        <f>VLOOKUP($F3392,类型描述及偏移量!$C:$H,4,FALSE)</f>
        <v>None</v>
      </c>
      <c r="P3392" s="14" t="str">
        <f>VLOOKUP($F3392,类型描述及偏移量!$C:$H,5,FALSE)</f>
        <v>No</v>
      </c>
      <c r="Q3392" s="14" t="str">
        <f>VLOOKUP($F3392,类型描述及偏移量!$C:$H,6,FALSE)</f>
        <v>复位</v>
      </c>
    </row>
    <row r="3393" hidden="1" spans="1:17">
      <c r="A3393" s="12" t="s">
        <v>127</v>
      </c>
      <c r="B3393" s="12" t="str">
        <f t="shared" si="568"/>
        <v>M3_M</v>
      </c>
      <c r="C3393" s="12" t="str">
        <f t="shared" si="569"/>
        <v>Break_EN</v>
      </c>
      <c r="D3393" s="12" t="str">
        <f t="shared" si="570"/>
        <v>BP_Motor_var</v>
      </c>
      <c r="E3393" s="13" t="str">
        <f t="shared" si="563"/>
        <v>CHP4_M3_M_BP_Motor_var</v>
      </c>
      <c r="F3393" s="14" t="str">
        <f t="shared" si="564"/>
        <v>BP_Motor_var_Break_EN</v>
      </c>
      <c r="G3393" s="10" t="str">
        <f t="shared" si="565"/>
        <v>CHP4_M3_M_Break_EN</v>
      </c>
      <c r="H3393" s="10" t="str">
        <f>VLOOKUP(基本表格!E3393,起始地址定义!A:D,4,FALSE)&amp;" "&amp;Q3393</f>
        <v>刨片机料仓4#出料螺旋B 电机控制 断链保护使能</v>
      </c>
      <c r="I3393" s="10" t="str">
        <f t="shared" si="566"/>
        <v>DB1400,X602.1</v>
      </c>
      <c r="J3393" s="13" t="str">
        <f>VLOOKUP(E3393,起始地址定义!A:D,2,FALSE)</f>
        <v>DB1400</v>
      </c>
      <c r="K3393" s="12" t="str">
        <f t="shared" si="567"/>
        <v>X602.1</v>
      </c>
      <c r="L3393" s="13">
        <f>VLOOKUP(E3393,起始地址定义!A:D,3,FALSE)</f>
        <v>600</v>
      </c>
      <c r="M3393" s="14">
        <f>VLOOKUP($F3393,类型描述及偏移量!$C:$H,2,FALSE)</f>
        <v>2.1</v>
      </c>
      <c r="N3393" s="14" t="str">
        <f>VLOOKUP($F3393,类型描述及偏移量!$C:$H,3,FALSE)</f>
        <v>离散</v>
      </c>
      <c r="O3393" s="14" t="str">
        <f>VLOOKUP($F3393,类型描述及偏移量!$C:$H,4,FALSE)</f>
        <v>None</v>
      </c>
      <c r="P3393" s="14" t="str">
        <f>VLOOKUP($F3393,类型描述及偏移量!$C:$H,5,FALSE)</f>
        <v>No</v>
      </c>
      <c r="Q3393" s="14" t="str">
        <f>VLOOKUP($F3393,类型描述及偏移量!$C:$H,6,FALSE)</f>
        <v>断链保护使能</v>
      </c>
    </row>
    <row r="3394" hidden="1" spans="1:17">
      <c r="A3394" s="12" t="s">
        <v>127</v>
      </c>
      <c r="B3394" s="12" t="str">
        <f t="shared" si="568"/>
        <v>M3_M</v>
      </c>
      <c r="C3394" s="12" t="str">
        <f t="shared" si="569"/>
        <v>Break_Stop</v>
      </c>
      <c r="D3394" s="12" t="str">
        <f t="shared" si="570"/>
        <v>BP_Motor_var</v>
      </c>
      <c r="E3394" s="13" t="str">
        <f t="shared" ref="E3394:E3457" si="571">A3394&amp;"_"&amp;B3394&amp;"_"&amp;D3394</f>
        <v>CHP4_M3_M_BP_Motor_var</v>
      </c>
      <c r="F3394" s="14" t="str">
        <f t="shared" ref="F3394:F3457" si="572">D3394&amp;"_"&amp;C3394</f>
        <v>BP_Motor_var_Break_Stop</v>
      </c>
      <c r="G3394" s="10" t="str">
        <f t="shared" ref="G3394:G3457" si="573">A3394&amp;"_"&amp;IF(B3394="DB","",B3394&amp;"_")&amp;C3394</f>
        <v>CHP4_M3_M_Break_Stop</v>
      </c>
      <c r="H3394" s="10" t="str">
        <f>VLOOKUP(基本表格!E3394,起始地址定义!A:D,4,FALSE)&amp;" "&amp;Q3394</f>
        <v>刨片机料仓4#出料螺旋B 电机控制 断链导致停机</v>
      </c>
      <c r="I3394" s="10" t="str">
        <f t="shared" ref="I3394:I3457" si="574">J3394&amp;","&amp;K3394</f>
        <v>DB1400,X602.2</v>
      </c>
      <c r="J3394" s="13" t="str">
        <f>VLOOKUP(E3394,起始地址定义!A:D,2,FALSE)</f>
        <v>DB1400</v>
      </c>
      <c r="K3394" s="12" t="str">
        <f t="shared" ref="K3394:K3457" si="575">IF(N3394="离散","X",IF(N3394="实型","REAL","INT"))&amp;IF(N3394="离散",TEXT(L3394+M3394,"0.0"),L3394+M3394)</f>
        <v>X602.2</v>
      </c>
      <c r="L3394" s="13">
        <f>VLOOKUP(E3394,起始地址定义!A:D,3,FALSE)</f>
        <v>600</v>
      </c>
      <c r="M3394" s="14">
        <f>VLOOKUP($F3394,类型描述及偏移量!$C:$H,2,FALSE)</f>
        <v>2.2</v>
      </c>
      <c r="N3394" s="14" t="str">
        <f>VLOOKUP($F3394,类型描述及偏移量!$C:$H,3,FALSE)</f>
        <v>离散</v>
      </c>
      <c r="O3394" s="14" t="str">
        <f>VLOOKUP($F3394,类型描述及偏移量!$C:$H,4,FALSE)</f>
        <v>On</v>
      </c>
      <c r="P3394" s="14" t="str">
        <f>VLOOKUP($F3394,类型描述及偏移量!$C:$H,5,FALSE)</f>
        <v>Yes</v>
      </c>
      <c r="Q3394" s="14" t="str">
        <f>VLOOKUP($F3394,类型描述及偏移量!$C:$H,6,FALSE)</f>
        <v>断链导致停机</v>
      </c>
    </row>
    <row r="3395" hidden="1" spans="1:17">
      <c r="A3395" s="12" t="s">
        <v>127</v>
      </c>
      <c r="B3395" s="12" t="str">
        <f t="shared" si="568"/>
        <v>M3_M</v>
      </c>
      <c r="C3395" s="12" t="str">
        <f t="shared" si="569"/>
        <v>Motor_Back</v>
      </c>
      <c r="D3395" s="12" t="str">
        <f t="shared" si="570"/>
        <v>BP_Motor_var</v>
      </c>
      <c r="E3395" s="13" t="str">
        <f t="shared" si="571"/>
        <v>CHP4_M3_M_BP_Motor_var</v>
      </c>
      <c r="F3395" s="14" t="str">
        <f t="shared" si="572"/>
        <v>BP_Motor_var_Motor_Back</v>
      </c>
      <c r="G3395" s="10" t="str">
        <f t="shared" si="573"/>
        <v>CHP4_M3_M_Motor_Back</v>
      </c>
      <c r="H3395" s="10" t="str">
        <f>VLOOKUP(基本表格!E3395,起始地址定义!A:D,4,FALSE)&amp;" "&amp;Q3395</f>
        <v>刨片机料仓4#出料螺旋B 电机控制 电机(反转）</v>
      </c>
      <c r="I3395" s="10" t="str">
        <f t="shared" si="574"/>
        <v>DB1400,X602.3</v>
      </c>
      <c r="J3395" s="13" t="str">
        <f>VLOOKUP(E3395,起始地址定义!A:D,2,FALSE)</f>
        <v>DB1400</v>
      </c>
      <c r="K3395" s="12" t="str">
        <f t="shared" si="575"/>
        <v>X602.3</v>
      </c>
      <c r="L3395" s="13">
        <f>VLOOKUP(E3395,起始地址定义!A:D,3,FALSE)</f>
        <v>600</v>
      </c>
      <c r="M3395" s="14">
        <f>VLOOKUP($F3395,类型描述及偏移量!$C:$H,2,FALSE)</f>
        <v>2.3</v>
      </c>
      <c r="N3395" s="14" t="str">
        <f>VLOOKUP($F3395,类型描述及偏移量!$C:$H,3,FALSE)</f>
        <v>离散</v>
      </c>
      <c r="O3395" s="14" t="str">
        <f>VLOOKUP($F3395,类型描述及偏移量!$C:$H,4,FALSE)</f>
        <v>None</v>
      </c>
      <c r="P3395" s="14" t="str">
        <f>VLOOKUP($F3395,类型描述及偏移量!$C:$H,5,FALSE)</f>
        <v>Yes</v>
      </c>
      <c r="Q3395" s="14" t="str">
        <f>VLOOKUP($F3395,类型描述及偏移量!$C:$H,6,FALSE)</f>
        <v>电机(反转）</v>
      </c>
    </row>
    <row r="3396" hidden="1" spans="1:17">
      <c r="A3396" s="12" t="s">
        <v>127</v>
      </c>
      <c r="B3396" s="12" t="str">
        <f t="shared" si="568"/>
        <v>M3_M</v>
      </c>
      <c r="C3396" s="12" t="str">
        <f t="shared" si="569"/>
        <v>Loc</v>
      </c>
      <c r="D3396" s="12" t="str">
        <f t="shared" si="570"/>
        <v>BP_Motor_var</v>
      </c>
      <c r="E3396" s="13" t="str">
        <f t="shared" si="571"/>
        <v>CHP4_M3_M_BP_Motor_var</v>
      </c>
      <c r="F3396" s="14" t="str">
        <f t="shared" si="572"/>
        <v>BP_Motor_var_Loc</v>
      </c>
      <c r="G3396" s="10" t="str">
        <f t="shared" si="573"/>
        <v>CHP4_M3_M_Loc</v>
      </c>
      <c r="H3396" s="10" t="str">
        <f>VLOOKUP(基本表格!E3396,起始地址定义!A:D,4,FALSE)&amp;" "&amp;Q3396</f>
        <v>刨片机料仓4#出料螺旋B 电机控制 本地</v>
      </c>
      <c r="I3396" s="10" t="str">
        <f t="shared" si="574"/>
        <v>DB1400,X602.4</v>
      </c>
      <c r="J3396" s="13" t="str">
        <f>VLOOKUP(E3396,起始地址定义!A:D,2,FALSE)</f>
        <v>DB1400</v>
      </c>
      <c r="K3396" s="12" t="str">
        <f t="shared" si="575"/>
        <v>X602.4</v>
      </c>
      <c r="L3396" s="13">
        <f>VLOOKUP(E3396,起始地址定义!A:D,3,FALSE)</f>
        <v>600</v>
      </c>
      <c r="M3396" s="14">
        <f>VLOOKUP($F3396,类型描述及偏移量!$C:$H,2,FALSE)</f>
        <v>2.4</v>
      </c>
      <c r="N3396" s="14" t="str">
        <f>VLOOKUP($F3396,类型描述及偏移量!$C:$H,3,FALSE)</f>
        <v>离散</v>
      </c>
      <c r="O3396" s="14" t="str">
        <f>VLOOKUP($F3396,类型描述及偏移量!$C:$H,4,FALSE)</f>
        <v>None</v>
      </c>
      <c r="P3396" s="14" t="str">
        <f>VLOOKUP($F3396,类型描述及偏移量!$C:$H,5,FALSE)</f>
        <v>Yes</v>
      </c>
      <c r="Q3396" s="14" t="str">
        <f>VLOOKUP($F3396,类型描述及偏移量!$C:$H,6,FALSE)</f>
        <v>本地</v>
      </c>
    </row>
    <row r="3397" hidden="1" spans="1:17">
      <c r="A3397" s="12" t="s">
        <v>127</v>
      </c>
      <c r="B3397" s="12" t="str">
        <f t="shared" si="568"/>
        <v>M3_M</v>
      </c>
      <c r="C3397" s="12" t="str">
        <f t="shared" si="569"/>
        <v>Rem</v>
      </c>
      <c r="D3397" s="12" t="str">
        <f t="shared" si="570"/>
        <v>BP_Motor_var</v>
      </c>
      <c r="E3397" s="13" t="str">
        <f t="shared" si="571"/>
        <v>CHP4_M3_M_BP_Motor_var</v>
      </c>
      <c r="F3397" s="14" t="str">
        <f t="shared" si="572"/>
        <v>BP_Motor_var_Rem</v>
      </c>
      <c r="G3397" s="10" t="str">
        <f t="shared" si="573"/>
        <v>CHP4_M3_M_Rem</v>
      </c>
      <c r="H3397" s="10" t="str">
        <f>VLOOKUP(基本表格!E3397,起始地址定义!A:D,4,FALSE)&amp;" "&amp;Q3397</f>
        <v>刨片机料仓4#出料螺旋B 电机控制 远程</v>
      </c>
      <c r="I3397" s="10" t="str">
        <f t="shared" si="574"/>
        <v>DB1400,X602.5</v>
      </c>
      <c r="J3397" s="13" t="str">
        <f>VLOOKUP(E3397,起始地址定义!A:D,2,FALSE)</f>
        <v>DB1400</v>
      </c>
      <c r="K3397" s="12" t="str">
        <f t="shared" si="575"/>
        <v>X602.5</v>
      </c>
      <c r="L3397" s="13">
        <f>VLOOKUP(E3397,起始地址定义!A:D,3,FALSE)</f>
        <v>600</v>
      </c>
      <c r="M3397" s="14">
        <f>VLOOKUP($F3397,类型描述及偏移量!$C:$H,2,FALSE)</f>
        <v>2.5</v>
      </c>
      <c r="N3397" s="14" t="str">
        <f>VLOOKUP($F3397,类型描述及偏移量!$C:$H,3,FALSE)</f>
        <v>离散</v>
      </c>
      <c r="O3397" s="14" t="str">
        <f>VLOOKUP($F3397,类型描述及偏移量!$C:$H,4,FALSE)</f>
        <v>None</v>
      </c>
      <c r="P3397" s="14" t="str">
        <f>VLOOKUP($F3397,类型描述及偏移量!$C:$H,5,FALSE)</f>
        <v>Yes</v>
      </c>
      <c r="Q3397" s="14" t="str">
        <f>VLOOKUP($F3397,类型描述及偏移量!$C:$H,6,FALSE)</f>
        <v>远程</v>
      </c>
    </row>
    <row r="3398" hidden="1" spans="1:17">
      <c r="A3398" s="12" t="s">
        <v>127</v>
      </c>
      <c r="B3398" s="12" t="str">
        <f t="shared" si="568"/>
        <v>M3_M</v>
      </c>
      <c r="C3398" s="12" t="str">
        <f t="shared" si="569"/>
        <v>Blocking_ALM</v>
      </c>
      <c r="D3398" s="12" t="str">
        <f t="shared" si="570"/>
        <v>BP_Motor_var</v>
      </c>
      <c r="E3398" s="13" t="str">
        <f t="shared" si="571"/>
        <v>CHP4_M3_M_BP_Motor_var</v>
      </c>
      <c r="F3398" s="14" t="str">
        <f t="shared" si="572"/>
        <v>BP_Motor_var_Blocking_ALM</v>
      </c>
      <c r="G3398" s="10" t="str">
        <f t="shared" si="573"/>
        <v>CHP4_M3_M_Blocking_ALM</v>
      </c>
      <c r="H3398" s="10" t="str">
        <f>VLOOKUP(基本表格!E3398,起始地址定义!A:D,4,FALSE)&amp;" "&amp;Q3398</f>
        <v>刨片机料仓4#出料螺旋B 电机控制 堵料报警</v>
      </c>
      <c r="I3398" s="10" t="str">
        <f t="shared" si="574"/>
        <v>DB1400,X602.6</v>
      </c>
      <c r="J3398" s="13" t="str">
        <f>VLOOKUP(E3398,起始地址定义!A:D,2,FALSE)</f>
        <v>DB1400</v>
      </c>
      <c r="K3398" s="12" t="str">
        <f t="shared" si="575"/>
        <v>X602.6</v>
      </c>
      <c r="L3398" s="13">
        <f>VLOOKUP(E3398,起始地址定义!A:D,3,FALSE)</f>
        <v>600</v>
      </c>
      <c r="M3398" s="14">
        <f>VLOOKUP($F3398,类型描述及偏移量!$C:$H,2,FALSE)</f>
        <v>2.6</v>
      </c>
      <c r="N3398" s="14" t="str">
        <f>VLOOKUP($F3398,类型描述及偏移量!$C:$H,3,FALSE)</f>
        <v>离散</v>
      </c>
      <c r="O3398" s="14" t="str">
        <f>VLOOKUP($F3398,类型描述及偏移量!$C:$H,4,FALSE)</f>
        <v>On</v>
      </c>
      <c r="P3398" s="14" t="str">
        <f>VLOOKUP($F3398,类型描述及偏移量!$C:$H,5,FALSE)</f>
        <v>Yes</v>
      </c>
      <c r="Q3398" s="14" t="str">
        <f>VLOOKUP($F3398,类型描述及偏移量!$C:$H,6,FALSE)</f>
        <v>堵料报警</v>
      </c>
    </row>
    <row r="3399" hidden="1" spans="1:17">
      <c r="A3399" s="12" t="s">
        <v>127</v>
      </c>
      <c r="B3399" s="12" t="str">
        <f t="shared" si="568"/>
        <v>M3_M</v>
      </c>
      <c r="C3399" s="12" t="str">
        <f t="shared" si="569"/>
        <v>Blocking_CHK</v>
      </c>
      <c r="D3399" s="12" t="str">
        <f t="shared" si="570"/>
        <v>BP_Motor_var</v>
      </c>
      <c r="E3399" s="13" t="str">
        <f t="shared" si="571"/>
        <v>CHP4_M3_M_BP_Motor_var</v>
      </c>
      <c r="F3399" s="14" t="str">
        <f t="shared" si="572"/>
        <v>BP_Motor_var_Blocking_CHK</v>
      </c>
      <c r="G3399" s="10" t="str">
        <f t="shared" si="573"/>
        <v>CHP4_M3_M_Blocking_CHK</v>
      </c>
      <c r="H3399" s="10" t="str">
        <f>VLOOKUP(基本表格!E3399,起始地址定义!A:D,4,FALSE)&amp;" "&amp;Q3399</f>
        <v>刨片机料仓4#出料螺旋B 电机控制 堵料检测</v>
      </c>
      <c r="I3399" s="10" t="str">
        <f t="shared" si="574"/>
        <v>DB1400,X602.7</v>
      </c>
      <c r="J3399" s="13" t="str">
        <f>VLOOKUP(E3399,起始地址定义!A:D,2,FALSE)</f>
        <v>DB1400</v>
      </c>
      <c r="K3399" s="12" t="str">
        <f t="shared" si="575"/>
        <v>X602.7</v>
      </c>
      <c r="L3399" s="13">
        <f>VLOOKUP(E3399,起始地址定义!A:D,3,FALSE)</f>
        <v>600</v>
      </c>
      <c r="M3399" s="14">
        <f>VLOOKUP($F3399,类型描述及偏移量!$C:$H,2,FALSE)</f>
        <v>2.7</v>
      </c>
      <c r="N3399" s="14" t="str">
        <f>VLOOKUP($F3399,类型描述及偏移量!$C:$H,3,FALSE)</f>
        <v>离散</v>
      </c>
      <c r="O3399" s="14" t="str">
        <f>VLOOKUP($F3399,类型描述及偏移量!$C:$H,4,FALSE)</f>
        <v>None</v>
      </c>
      <c r="P3399" s="14" t="str">
        <f>VLOOKUP($F3399,类型描述及偏移量!$C:$H,5,FALSE)</f>
        <v>Yes</v>
      </c>
      <c r="Q3399" s="14" t="str">
        <f>VLOOKUP($F3399,类型描述及偏移量!$C:$H,6,FALSE)</f>
        <v>堵料检测</v>
      </c>
    </row>
    <row r="3400" hidden="1" spans="1:17">
      <c r="A3400" s="12" t="s">
        <v>127</v>
      </c>
      <c r="B3400" s="12" t="str">
        <f t="shared" si="568"/>
        <v>M3_M</v>
      </c>
      <c r="C3400" s="12" t="str">
        <f t="shared" si="569"/>
        <v>Blocking_EN</v>
      </c>
      <c r="D3400" s="12" t="str">
        <f t="shared" si="570"/>
        <v>BP_Motor_var</v>
      </c>
      <c r="E3400" s="13" t="str">
        <f t="shared" si="571"/>
        <v>CHP4_M3_M_BP_Motor_var</v>
      </c>
      <c r="F3400" s="14" t="str">
        <f t="shared" si="572"/>
        <v>BP_Motor_var_Blocking_EN</v>
      </c>
      <c r="G3400" s="10" t="str">
        <f t="shared" si="573"/>
        <v>CHP4_M3_M_Blocking_EN</v>
      </c>
      <c r="H3400" s="10" t="str">
        <f>VLOOKUP(基本表格!E3400,起始地址定义!A:D,4,FALSE)&amp;" "&amp;Q3400</f>
        <v>刨片机料仓4#出料螺旋B 电机控制 堵料保护使能</v>
      </c>
      <c r="I3400" s="10" t="str">
        <f t="shared" si="574"/>
        <v>DB1400,X603.0</v>
      </c>
      <c r="J3400" s="13" t="str">
        <f>VLOOKUP(E3400,起始地址定义!A:D,2,FALSE)</f>
        <v>DB1400</v>
      </c>
      <c r="K3400" s="12" t="str">
        <f t="shared" si="575"/>
        <v>X603.0</v>
      </c>
      <c r="L3400" s="13">
        <f>VLOOKUP(E3400,起始地址定义!A:D,3,FALSE)</f>
        <v>600</v>
      </c>
      <c r="M3400" s="14">
        <f>VLOOKUP($F3400,类型描述及偏移量!$C:$H,2,FALSE)</f>
        <v>3</v>
      </c>
      <c r="N3400" s="14" t="str">
        <f>VLOOKUP($F3400,类型描述及偏移量!$C:$H,3,FALSE)</f>
        <v>离散</v>
      </c>
      <c r="O3400" s="14" t="str">
        <f>VLOOKUP($F3400,类型描述及偏移量!$C:$H,4,FALSE)</f>
        <v>None</v>
      </c>
      <c r="P3400" s="14" t="str">
        <f>VLOOKUP($F3400,类型描述及偏移量!$C:$H,5,FALSE)</f>
        <v>No</v>
      </c>
      <c r="Q3400" s="14" t="str">
        <f>VLOOKUP($F3400,类型描述及偏移量!$C:$H,6,FALSE)</f>
        <v>堵料保护使能</v>
      </c>
    </row>
    <row r="3401" hidden="1" spans="1:17">
      <c r="A3401" s="12" t="s">
        <v>127</v>
      </c>
      <c r="B3401" s="12" t="str">
        <f t="shared" si="568"/>
        <v>M3_M</v>
      </c>
      <c r="C3401" s="12" t="str">
        <f t="shared" si="569"/>
        <v>Blocking_Stop</v>
      </c>
      <c r="D3401" s="12" t="str">
        <f t="shared" si="570"/>
        <v>BP_Motor_var</v>
      </c>
      <c r="E3401" s="13" t="str">
        <f t="shared" si="571"/>
        <v>CHP4_M3_M_BP_Motor_var</v>
      </c>
      <c r="F3401" s="14" t="str">
        <f t="shared" si="572"/>
        <v>BP_Motor_var_Blocking_Stop</v>
      </c>
      <c r="G3401" s="10" t="str">
        <f t="shared" si="573"/>
        <v>CHP4_M3_M_Blocking_Stop</v>
      </c>
      <c r="H3401" s="10" t="str">
        <f>VLOOKUP(基本表格!E3401,起始地址定义!A:D,4,FALSE)&amp;" "&amp;Q3401</f>
        <v>刨片机料仓4#出料螺旋B 电机控制 堵料导致停机</v>
      </c>
      <c r="I3401" s="10" t="str">
        <f t="shared" si="574"/>
        <v>DB1400,X603.1</v>
      </c>
      <c r="J3401" s="13" t="str">
        <f>VLOOKUP(E3401,起始地址定义!A:D,2,FALSE)</f>
        <v>DB1400</v>
      </c>
      <c r="K3401" s="12" t="str">
        <f t="shared" si="575"/>
        <v>X603.1</v>
      </c>
      <c r="L3401" s="13">
        <f>VLOOKUP(E3401,起始地址定义!A:D,3,FALSE)</f>
        <v>600</v>
      </c>
      <c r="M3401" s="14">
        <f>VLOOKUP($F3401,类型描述及偏移量!$C:$H,2,FALSE)</f>
        <v>3.1</v>
      </c>
      <c r="N3401" s="14" t="str">
        <f>VLOOKUP($F3401,类型描述及偏移量!$C:$H,3,FALSE)</f>
        <v>离散</v>
      </c>
      <c r="O3401" s="14" t="str">
        <f>VLOOKUP($F3401,类型描述及偏移量!$C:$H,4,FALSE)</f>
        <v>On</v>
      </c>
      <c r="P3401" s="14" t="str">
        <f>VLOOKUP($F3401,类型描述及偏移量!$C:$H,5,FALSE)</f>
        <v>Yes</v>
      </c>
      <c r="Q3401" s="14" t="str">
        <f>VLOOKUP($F3401,类型描述及偏移量!$C:$H,6,FALSE)</f>
        <v>堵料导致停机</v>
      </c>
    </row>
    <row r="3402" hidden="1" spans="1:17">
      <c r="A3402" s="12" t="s">
        <v>127</v>
      </c>
      <c r="B3402" s="12" t="str">
        <f t="shared" si="568"/>
        <v>M3_M</v>
      </c>
      <c r="C3402" s="12" t="str">
        <f t="shared" si="569"/>
        <v>BreakTime</v>
      </c>
      <c r="D3402" s="12" t="str">
        <f t="shared" si="570"/>
        <v>BP_Motor_var</v>
      </c>
      <c r="E3402" s="13" t="str">
        <f t="shared" si="571"/>
        <v>CHP4_M3_M_BP_Motor_var</v>
      </c>
      <c r="F3402" s="14" t="str">
        <f t="shared" si="572"/>
        <v>BP_Motor_var_BreakTime</v>
      </c>
      <c r="G3402" s="10" t="str">
        <f t="shared" si="573"/>
        <v>CHP4_M3_M_BreakTime</v>
      </c>
      <c r="H3402" s="10" t="str">
        <f>VLOOKUP(基本表格!E3402,起始地址定义!A:D,4,FALSE)&amp;" "&amp;Q3402</f>
        <v>刨片机料仓4#出料螺旋B 电机控制 断链超时时间 秒</v>
      </c>
      <c r="I3402" s="10" t="str">
        <f t="shared" si="574"/>
        <v>DB1400,INT604</v>
      </c>
      <c r="J3402" s="13" t="str">
        <f>VLOOKUP(E3402,起始地址定义!A:D,2,FALSE)</f>
        <v>DB1400</v>
      </c>
      <c r="K3402" s="12" t="str">
        <f t="shared" si="575"/>
        <v>INT604</v>
      </c>
      <c r="L3402" s="13">
        <f>VLOOKUP(E3402,起始地址定义!A:D,3,FALSE)</f>
        <v>600</v>
      </c>
      <c r="M3402" s="14">
        <f>VLOOKUP($F3402,类型描述及偏移量!$C:$H,2,FALSE)</f>
        <v>4</v>
      </c>
      <c r="N3402" s="14" t="str">
        <f>VLOOKUP($F3402,类型描述及偏移量!$C:$H,3,FALSE)</f>
        <v>整型</v>
      </c>
      <c r="O3402" s="14" t="str">
        <f>VLOOKUP($F3402,类型描述及偏移量!$C:$H,4,FALSE)</f>
        <v>None</v>
      </c>
      <c r="P3402" s="14" t="str">
        <f>VLOOKUP($F3402,类型描述及偏移量!$C:$H,5,FALSE)</f>
        <v>No</v>
      </c>
      <c r="Q3402" s="14" t="str">
        <f>VLOOKUP($F3402,类型描述及偏移量!$C:$H,6,FALSE)</f>
        <v>断链超时时间 秒</v>
      </c>
    </row>
    <row r="3403" hidden="1" spans="1:17">
      <c r="A3403" s="12" t="s">
        <v>127</v>
      </c>
      <c r="B3403" s="12" t="str">
        <f t="shared" si="568"/>
        <v>M3_M</v>
      </c>
      <c r="C3403" s="12" t="str">
        <f t="shared" si="569"/>
        <v>BlockingTime</v>
      </c>
      <c r="D3403" s="12" t="str">
        <f t="shared" si="570"/>
        <v>BP_Motor_var</v>
      </c>
      <c r="E3403" s="13" t="str">
        <f t="shared" si="571"/>
        <v>CHP4_M3_M_BP_Motor_var</v>
      </c>
      <c r="F3403" s="14" t="str">
        <f t="shared" si="572"/>
        <v>BP_Motor_var_BlockingTime</v>
      </c>
      <c r="G3403" s="10" t="str">
        <f t="shared" si="573"/>
        <v>CHP4_M3_M_BlockingTime</v>
      </c>
      <c r="H3403" s="10" t="str">
        <f>VLOOKUP(基本表格!E3403,起始地址定义!A:D,4,FALSE)&amp;" "&amp;Q3403</f>
        <v>刨片机料仓4#出料螺旋B 电机控制 堵料检测时间 秒</v>
      </c>
      <c r="I3403" s="10" t="str">
        <f t="shared" si="574"/>
        <v>DB1400,INT606</v>
      </c>
      <c r="J3403" s="13" t="str">
        <f>VLOOKUP(E3403,起始地址定义!A:D,2,FALSE)</f>
        <v>DB1400</v>
      </c>
      <c r="K3403" s="12" t="str">
        <f t="shared" si="575"/>
        <v>INT606</v>
      </c>
      <c r="L3403" s="13">
        <f>VLOOKUP(E3403,起始地址定义!A:D,3,FALSE)</f>
        <v>600</v>
      </c>
      <c r="M3403" s="14">
        <f>VLOOKUP($F3403,类型描述及偏移量!$C:$H,2,FALSE)</f>
        <v>6</v>
      </c>
      <c r="N3403" s="14" t="str">
        <f>VLOOKUP($F3403,类型描述及偏移量!$C:$H,3,FALSE)</f>
        <v>整型</v>
      </c>
      <c r="O3403" s="14" t="str">
        <f>VLOOKUP($F3403,类型描述及偏移量!$C:$H,4,FALSE)</f>
        <v>None</v>
      </c>
      <c r="P3403" s="14" t="str">
        <f>VLOOKUP($F3403,类型描述及偏移量!$C:$H,5,FALSE)</f>
        <v>No</v>
      </c>
      <c r="Q3403" s="14" t="str">
        <f>VLOOKUP($F3403,类型描述及偏移量!$C:$H,6,FALSE)</f>
        <v>堵料检测时间 秒</v>
      </c>
    </row>
    <row r="3404" hidden="1" spans="1:17">
      <c r="A3404" s="12" t="s">
        <v>127</v>
      </c>
      <c r="B3404" s="12" t="str">
        <f t="shared" si="568"/>
        <v>M3_M</v>
      </c>
      <c r="C3404" s="12" t="str">
        <f t="shared" si="569"/>
        <v>PullSwitch_CHK</v>
      </c>
      <c r="D3404" s="12" t="str">
        <f t="shared" si="570"/>
        <v>BP_Motor_var</v>
      </c>
      <c r="E3404" s="13" t="str">
        <f t="shared" si="571"/>
        <v>CHP4_M3_M_BP_Motor_var</v>
      </c>
      <c r="F3404" s="14" t="str">
        <f t="shared" si="572"/>
        <v>BP_Motor_var_PullSwitch_CHK</v>
      </c>
      <c r="G3404" s="10" t="str">
        <f t="shared" si="573"/>
        <v>CHP4_M3_M_PullSwitch_CHK</v>
      </c>
      <c r="H3404" s="10" t="str">
        <f>VLOOKUP(基本表格!E3404,起始地址定义!A:D,4,FALSE)&amp;" "&amp;Q3404</f>
        <v>刨片机料仓4#出料螺旋B 电机控制 拉线开关</v>
      </c>
      <c r="I3404" s="10" t="str">
        <f t="shared" si="574"/>
        <v>DB1400,X608.0</v>
      </c>
      <c r="J3404" s="13" t="str">
        <f>VLOOKUP(E3404,起始地址定义!A:D,2,FALSE)</f>
        <v>DB1400</v>
      </c>
      <c r="K3404" s="12" t="str">
        <f t="shared" si="575"/>
        <v>X608.0</v>
      </c>
      <c r="L3404" s="13">
        <f>VLOOKUP(E3404,起始地址定义!A:D,3,FALSE)</f>
        <v>600</v>
      </c>
      <c r="M3404" s="14">
        <f>VLOOKUP($F3404,类型描述及偏移量!$C:$H,2,FALSE)</f>
        <v>8</v>
      </c>
      <c r="N3404" s="14" t="str">
        <f>VLOOKUP($F3404,类型描述及偏移量!$C:$H,3,FALSE)</f>
        <v>离散</v>
      </c>
      <c r="O3404" s="14" t="str">
        <f>VLOOKUP($F3404,类型描述及偏移量!$C:$H,4,FALSE)</f>
        <v>On</v>
      </c>
      <c r="P3404" s="14" t="str">
        <f>VLOOKUP($F3404,类型描述及偏移量!$C:$H,5,FALSE)</f>
        <v>Yes</v>
      </c>
      <c r="Q3404" s="14" t="str">
        <f>VLOOKUP($F3404,类型描述及偏移量!$C:$H,6,FALSE)</f>
        <v>拉线开关</v>
      </c>
    </row>
    <row r="3405" hidden="1" spans="1:17">
      <c r="A3405" s="12" t="s">
        <v>127</v>
      </c>
      <c r="B3405" s="12" t="str">
        <f t="shared" si="568"/>
        <v>M3_M</v>
      </c>
      <c r="C3405" s="12" t="str">
        <f t="shared" si="569"/>
        <v>LMD_ALM</v>
      </c>
      <c r="D3405" s="12" t="str">
        <f t="shared" si="570"/>
        <v>BP_Motor_var</v>
      </c>
      <c r="E3405" s="13" t="str">
        <f t="shared" si="571"/>
        <v>CHP4_M3_M_BP_Motor_var</v>
      </c>
      <c r="F3405" s="14" t="str">
        <f t="shared" si="572"/>
        <v>BP_Motor_var_LMD_ALM</v>
      </c>
      <c r="G3405" s="10" t="str">
        <f t="shared" si="573"/>
        <v>CHP4_M3_M_LMD_ALM</v>
      </c>
      <c r="H3405" s="10" t="str">
        <f>VLOOKUP(基本表格!E3405,起始地址定义!A:D,4,FALSE)&amp;" "&amp;Q3405</f>
        <v>刨片机料仓4#出料螺旋B 电机控制 左跑偏报警</v>
      </c>
      <c r="I3405" s="10" t="str">
        <f t="shared" si="574"/>
        <v>DB1400,X608.1</v>
      </c>
      <c r="J3405" s="13" t="str">
        <f>VLOOKUP(E3405,起始地址定义!A:D,2,FALSE)</f>
        <v>DB1400</v>
      </c>
      <c r="K3405" s="12" t="str">
        <f t="shared" si="575"/>
        <v>X608.1</v>
      </c>
      <c r="L3405" s="13">
        <f>VLOOKUP(E3405,起始地址定义!A:D,3,FALSE)</f>
        <v>600</v>
      </c>
      <c r="M3405" s="14">
        <f>VLOOKUP($F3405,类型描述及偏移量!$C:$H,2,FALSE)</f>
        <v>8.1</v>
      </c>
      <c r="N3405" s="14" t="str">
        <f>VLOOKUP($F3405,类型描述及偏移量!$C:$H,3,FALSE)</f>
        <v>离散</v>
      </c>
      <c r="O3405" s="14" t="str">
        <f>VLOOKUP($F3405,类型描述及偏移量!$C:$H,4,FALSE)</f>
        <v>On</v>
      </c>
      <c r="P3405" s="14" t="str">
        <f>VLOOKUP($F3405,类型描述及偏移量!$C:$H,5,FALSE)</f>
        <v>Yes</v>
      </c>
      <c r="Q3405" s="14" t="str">
        <f>VLOOKUP($F3405,类型描述及偏移量!$C:$H,6,FALSE)</f>
        <v>左跑偏报警</v>
      </c>
    </row>
    <row r="3406" hidden="1" spans="1:17">
      <c r="A3406" s="12" t="s">
        <v>127</v>
      </c>
      <c r="B3406" s="12" t="str">
        <f t="shared" si="568"/>
        <v>M3_M</v>
      </c>
      <c r="C3406" s="12" t="str">
        <f t="shared" si="569"/>
        <v>LMD_CHK_1</v>
      </c>
      <c r="D3406" s="12" t="str">
        <f t="shared" si="570"/>
        <v>BP_Motor_var</v>
      </c>
      <c r="E3406" s="13" t="str">
        <f t="shared" si="571"/>
        <v>CHP4_M3_M_BP_Motor_var</v>
      </c>
      <c r="F3406" s="14" t="str">
        <f t="shared" si="572"/>
        <v>BP_Motor_var_LMD_CHK_1</v>
      </c>
      <c r="G3406" s="10" t="str">
        <f t="shared" si="573"/>
        <v>CHP4_M3_M_LMD_CHK_1</v>
      </c>
      <c r="H3406" s="10" t="str">
        <f>VLOOKUP(基本表格!E3406,起始地址定义!A:D,4,FALSE)&amp;" "&amp;Q3406</f>
        <v>刨片机料仓4#出料螺旋B 电机控制 左跑偏1检测</v>
      </c>
      <c r="I3406" s="10" t="str">
        <f t="shared" si="574"/>
        <v>DB1400,X608.2</v>
      </c>
      <c r="J3406" s="13" t="str">
        <f>VLOOKUP(E3406,起始地址定义!A:D,2,FALSE)</f>
        <v>DB1400</v>
      </c>
      <c r="K3406" s="12" t="str">
        <f t="shared" si="575"/>
        <v>X608.2</v>
      </c>
      <c r="L3406" s="13">
        <f>VLOOKUP(E3406,起始地址定义!A:D,3,FALSE)</f>
        <v>600</v>
      </c>
      <c r="M3406" s="14">
        <f>VLOOKUP($F3406,类型描述及偏移量!$C:$H,2,FALSE)</f>
        <v>8.2</v>
      </c>
      <c r="N3406" s="14" t="str">
        <f>VLOOKUP($F3406,类型描述及偏移量!$C:$H,3,FALSE)</f>
        <v>离散</v>
      </c>
      <c r="O3406" s="14" t="str">
        <f>VLOOKUP($F3406,类型描述及偏移量!$C:$H,4,FALSE)</f>
        <v>None</v>
      </c>
      <c r="P3406" s="14" t="str">
        <f>VLOOKUP($F3406,类型描述及偏移量!$C:$H,5,FALSE)</f>
        <v>Yes</v>
      </c>
      <c r="Q3406" s="14" t="str">
        <f>VLOOKUP($F3406,类型描述及偏移量!$C:$H,6,FALSE)</f>
        <v>左跑偏1检测</v>
      </c>
    </row>
    <row r="3407" hidden="1" spans="1:17">
      <c r="A3407" s="12" t="s">
        <v>127</v>
      </c>
      <c r="B3407" s="12" t="str">
        <f t="shared" si="568"/>
        <v>M3_M</v>
      </c>
      <c r="C3407" s="12" t="str">
        <f t="shared" si="569"/>
        <v>LMD_EN</v>
      </c>
      <c r="D3407" s="12" t="str">
        <f t="shared" si="570"/>
        <v>BP_Motor_var</v>
      </c>
      <c r="E3407" s="13" t="str">
        <f t="shared" si="571"/>
        <v>CHP4_M3_M_BP_Motor_var</v>
      </c>
      <c r="F3407" s="14" t="str">
        <f t="shared" si="572"/>
        <v>BP_Motor_var_LMD_EN</v>
      </c>
      <c r="G3407" s="10" t="str">
        <f t="shared" si="573"/>
        <v>CHP4_M3_M_LMD_EN</v>
      </c>
      <c r="H3407" s="10" t="str">
        <f>VLOOKUP(基本表格!E3407,起始地址定义!A:D,4,FALSE)&amp;" "&amp;Q3407</f>
        <v>刨片机料仓4#出料螺旋B 电机控制 左跑偏保护使能</v>
      </c>
      <c r="I3407" s="10" t="str">
        <f t="shared" si="574"/>
        <v>DB1400,X608.3</v>
      </c>
      <c r="J3407" s="13" t="str">
        <f>VLOOKUP(E3407,起始地址定义!A:D,2,FALSE)</f>
        <v>DB1400</v>
      </c>
      <c r="K3407" s="12" t="str">
        <f t="shared" si="575"/>
        <v>X608.3</v>
      </c>
      <c r="L3407" s="13">
        <f>VLOOKUP(E3407,起始地址定义!A:D,3,FALSE)</f>
        <v>600</v>
      </c>
      <c r="M3407" s="14">
        <f>VLOOKUP($F3407,类型描述及偏移量!$C:$H,2,FALSE)</f>
        <v>8.3</v>
      </c>
      <c r="N3407" s="14" t="str">
        <f>VLOOKUP($F3407,类型描述及偏移量!$C:$H,3,FALSE)</f>
        <v>离散</v>
      </c>
      <c r="O3407" s="14" t="str">
        <f>VLOOKUP($F3407,类型描述及偏移量!$C:$H,4,FALSE)</f>
        <v>None</v>
      </c>
      <c r="P3407" s="14" t="str">
        <f>VLOOKUP($F3407,类型描述及偏移量!$C:$H,5,FALSE)</f>
        <v>No</v>
      </c>
      <c r="Q3407" s="14" t="str">
        <f>VLOOKUP($F3407,类型描述及偏移量!$C:$H,6,FALSE)</f>
        <v>左跑偏保护使能</v>
      </c>
    </row>
    <row r="3408" hidden="1" spans="1:17">
      <c r="A3408" s="12" t="s">
        <v>127</v>
      </c>
      <c r="B3408" s="12" t="str">
        <f t="shared" si="568"/>
        <v>M3_M</v>
      </c>
      <c r="C3408" s="12" t="str">
        <f t="shared" si="569"/>
        <v>LMD_Stop</v>
      </c>
      <c r="D3408" s="12" t="str">
        <f t="shared" si="570"/>
        <v>BP_Motor_var</v>
      </c>
      <c r="E3408" s="13" t="str">
        <f t="shared" si="571"/>
        <v>CHP4_M3_M_BP_Motor_var</v>
      </c>
      <c r="F3408" s="14" t="str">
        <f t="shared" si="572"/>
        <v>BP_Motor_var_LMD_Stop</v>
      </c>
      <c r="G3408" s="10" t="str">
        <f t="shared" si="573"/>
        <v>CHP4_M3_M_LMD_Stop</v>
      </c>
      <c r="H3408" s="10" t="str">
        <f>VLOOKUP(基本表格!E3408,起始地址定义!A:D,4,FALSE)&amp;" "&amp;Q3408</f>
        <v>刨片机料仓4#出料螺旋B 电机控制 左跑偏导致停机</v>
      </c>
      <c r="I3408" s="10" t="str">
        <f t="shared" si="574"/>
        <v>DB1400,X608.4</v>
      </c>
      <c r="J3408" s="13" t="str">
        <f>VLOOKUP(E3408,起始地址定义!A:D,2,FALSE)</f>
        <v>DB1400</v>
      </c>
      <c r="K3408" s="12" t="str">
        <f t="shared" si="575"/>
        <v>X608.4</v>
      </c>
      <c r="L3408" s="13">
        <f>VLOOKUP(E3408,起始地址定义!A:D,3,FALSE)</f>
        <v>600</v>
      </c>
      <c r="M3408" s="14">
        <f>VLOOKUP($F3408,类型描述及偏移量!$C:$H,2,FALSE)</f>
        <v>8.4</v>
      </c>
      <c r="N3408" s="14" t="str">
        <f>VLOOKUP($F3408,类型描述及偏移量!$C:$H,3,FALSE)</f>
        <v>离散</v>
      </c>
      <c r="O3408" s="14" t="str">
        <f>VLOOKUP($F3408,类型描述及偏移量!$C:$H,4,FALSE)</f>
        <v>On</v>
      </c>
      <c r="P3408" s="14" t="str">
        <f>VLOOKUP($F3408,类型描述及偏移量!$C:$H,5,FALSE)</f>
        <v>Yes</v>
      </c>
      <c r="Q3408" s="14" t="str">
        <f>VLOOKUP($F3408,类型描述及偏移量!$C:$H,6,FALSE)</f>
        <v>左跑偏导致停机</v>
      </c>
    </row>
    <row r="3409" hidden="1" spans="1:17">
      <c r="A3409" s="12" t="s">
        <v>127</v>
      </c>
      <c r="B3409" s="12" t="str">
        <f t="shared" si="568"/>
        <v>M3_M</v>
      </c>
      <c r="C3409" s="12" t="str">
        <f t="shared" si="569"/>
        <v>LMD_Time</v>
      </c>
      <c r="D3409" s="12" t="str">
        <f t="shared" si="570"/>
        <v>BP_Motor_var</v>
      </c>
      <c r="E3409" s="13" t="str">
        <f t="shared" si="571"/>
        <v>CHP4_M3_M_BP_Motor_var</v>
      </c>
      <c r="F3409" s="14" t="str">
        <f t="shared" si="572"/>
        <v>BP_Motor_var_LMD_Time</v>
      </c>
      <c r="G3409" s="10" t="str">
        <f t="shared" si="573"/>
        <v>CHP4_M3_M_LMD_Time</v>
      </c>
      <c r="H3409" s="10" t="str">
        <f>VLOOKUP(基本表格!E3409,起始地址定义!A:D,4,FALSE)&amp;" "&amp;Q3409</f>
        <v>刨片机料仓4#出料螺旋B 电机控制 左跑偏检测时间</v>
      </c>
      <c r="I3409" s="10" t="str">
        <f t="shared" si="574"/>
        <v>DB1400,INT610</v>
      </c>
      <c r="J3409" s="13" t="str">
        <f>VLOOKUP(E3409,起始地址定义!A:D,2,FALSE)</f>
        <v>DB1400</v>
      </c>
      <c r="K3409" s="12" t="str">
        <f t="shared" si="575"/>
        <v>INT610</v>
      </c>
      <c r="L3409" s="13">
        <f>VLOOKUP(E3409,起始地址定义!A:D,3,FALSE)</f>
        <v>600</v>
      </c>
      <c r="M3409" s="14">
        <f>VLOOKUP($F3409,类型描述及偏移量!$C:$H,2,FALSE)</f>
        <v>10</v>
      </c>
      <c r="N3409" s="14" t="str">
        <f>VLOOKUP($F3409,类型描述及偏移量!$C:$H,3,FALSE)</f>
        <v>整型</v>
      </c>
      <c r="O3409" s="14" t="str">
        <f>VLOOKUP($F3409,类型描述及偏移量!$C:$H,4,FALSE)</f>
        <v>None</v>
      </c>
      <c r="P3409" s="14" t="str">
        <f>VLOOKUP($F3409,类型描述及偏移量!$C:$H,5,FALSE)</f>
        <v>No</v>
      </c>
      <c r="Q3409" s="14" t="str">
        <f>VLOOKUP($F3409,类型描述及偏移量!$C:$H,6,FALSE)</f>
        <v>左跑偏检测时间</v>
      </c>
    </row>
    <row r="3410" hidden="1" spans="1:17">
      <c r="A3410" s="12" t="s">
        <v>127</v>
      </c>
      <c r="B3410" s="12" t="str">
        <f t="shared" si="568"/>
        <v>M3_M</v>
      </c>
      <c r="C3410" s="12" t="str">
        <f t="shared" si="569"/>
        <v>RMD_ALM</v>
      </c>
      <c r="D3410" s="12" t="str">
        <f t="shared" si="570"/>
        <v>BP_Motor_var</v>
      </c>
      <c r="E3410" s="13" t="str">
        <f t="shared" si="571"/>
        <v>CHP4_M3_M_BP_Motor_var</v>
      </c>
      <c r="F3410" s="14" t="str">
        <f t="shared" si="572"/>
        <v>BP_Motor_var_RMD_ALM</v>
      </c>
      <c r="G3410" s="10" t="str">
        <f t="shared" si="573"/>
        <v>CHP4_M3_M_RMD_ALM</v>
      </c>
      <c r="H3410" s="10" t="str">
        <f>VLOOKUP(基本表格!E3410,起始地址定义!A:D,4,FALSE)&amp;" "&amp;Q3410</f>
        <v>刨片机料仓4#出料螺旋B 电机控制 右 跑偏报警</v>
      </c>
      <c r="I3410" s="10" t="str">
        <f t="shared" si="574"/>
        <v>DB1400,X612.0</v>
      </c>
      <c r="J3410" s="13" t="str">
        <f>VLOOKUP(E3410,起始地址定义!A:D,2,FALSE)</f>
        <v>DB1400</v>
      </c>
      <c r="K3410" s="12" t="str">
        <f t="shared" si="575"/>
        <v>X612.0</v>
      </c>
      <c r="L3410" s="13">
        <f>VLOOKUP(E3410,起始地址定义!A:D,3,FALSE)</f>
        <v>600</v>
      </c>
      <c r="M3410" s="14">
        <f>VLOOKUP($F3410,类型描述及偏移量!$C:$H,2,FALSE)</f>
        <v>12</v>
      </c>
      <c r="N3410" s="14" t="str">
        <f>VLOOKUP($F3410,类型描述及偏移量!$C:$H,3,FALSE)</f>
        <v>离散</v>
      </c>
      <c r="O3410" s="14" t="str">
        <f>VLOOKUP($F3410,类型描述及偏移量!$C:$H,4,FALSE)</f>
        <v>On</v>
      </c>
      <c r="P3410" s="14" t="str">
        <f>VLOOKUP($F3410,类型描述及偏移量!$C:$H,5,FALSE)</f>
        <v>Yes</v>
      </c>
      <c r="Q3410" s="14" t="str">
        <f>VLOOKUP($F3410,类型描述及偏移量!$C:$H,6,FALSE)</f>
        <v>右 跑偏报警</v>
      </c>
    </row>
    <row r="3411" hidden="1" spans="1:17">
      <c r="A3411" s="12" t="s">
        <v>127</v>
      </c>
      <c r="B3411" s="12" t="str">
        <f t="shared" si="568"/>
        <v>M3_M</v>
      </c>
      <c r="C3411" s="12" t="str">
        <f t="shared" si="569"/>
        <v>RMD_CHK_1</v>
      </c>
      <c r="D3411" s="12" t="str">
        <f t="shared" si="570"/>
        <v>BP_Motor_var</v>
      </c>
      <c r="E3411" s="13" t="str">
        <f t="shared" si="571"/>
        <v>CHP4_M3_M_BP_Motor_var</v>
      </c>
      <c r="F3411" s="14" t="str">
        <f t="shared" si="572"/>
        <v>BP_Motor_var_RMD_CHK_1</v>
      </c>
      <c r="G3411" s="10" t="str">
        <f t="shared" si="573"/>
        <v>CHP4_M3_M_RMD_CHK_1</v>
      </c>
      <c r="H3411" s="10" t="str">
        <f>VLOOKUP(基本表格!E3411,起始地址定义!A:D,4,FALSE)&amp;" "&amp;Q3411</f>
        <v>刨片机料仓4#出料螺旋B 电机控制 右跑偏1检测</v>
      </c>
      <c r="I3411" s="10" t="str">
        <f t="shared" si="574"/>
        <v>DB1400,X612.1</v>
      </c>
      <c r="J3411" s="13" t="str">
        <f>VLOOKUP(E3411,起始地址定义!A:D,2,FALSE)</f>
        <v>DB1400</v>
      </c>
      <c r="K3411" s="12" t="str">
        <f t="shared" si="575"/>
        <v>X612.1</v>
      </c>
      <c r="L3411" s="13">
        <f>VLOOKUP(E3411,起始地址定义!A:D,3,FALSE)</f>
        <v>600</v>
      </c>
      <c r="M3411" s="14">
        <f>VLOOKUP($F3411,类型描述及偏移量!$C:$H,2,FALSE)</f>
        <v>12.1</v>
      </c>
      <c r="N3411" s="14" t="str">
        <f>VLOOKUP($F3411,类型描述及偏移量!$C:$H,3,FALSE)</f>
        <v>离散</v>
      </c>
      <c r="O3411" s="14" t="str">
        <f>VLOOKUP($F3411,类型描述及偏移量!$C:$H,4,FALSE)</f>
        <v>None</v>
      </c>
      <c r="P3411" s="14" t="str">
        <f>VLOOKUP($F3411,类型描述及偏移量!$C:$H,5,FALSE)</f>
        <v>Yes</v>
      </c>
      <c r="Q3411" s="14" t="str">
        <f>VLOOKUP($F3411,类型描述及偏移量!$C:$H,6,FALSE)</f>
        <v>右跑偏1检测</v>
      </c>
    </row>
    <row r="3412" hidden="1" spans="1:17">
      <c r="A3412" s="12" t="s">
        <v>127</v>
      </c>
      <c r="B3412" s="12" t="str">
        <f t="shared" si="568"/>
        <v>M3_M</v>
      </c>
      <c r="C3412" s="12" t="str">
        <f t="shared" si="569"/>
        <v>RMD_EN</v>
      </c>
      <c r="D3412" s="12" t="str">
        <f t="shared" si="570"/>
        <v>BP_Motor_var</v>
      </c>
      <c r="E3412" s="13" t="str">
        <f t="shared" si="571"/>
        <v>CHP4_M3_M_BP_Motor_var</v>
      </c>
      <c r="F3412" s="14" t="str">
        <f t="shared" si="572"/>
        <v>BP_Motor_var_RMD_EN</v>
      </c>
      <c r="G3412" s="10" t="str">
        <f t="shared" si="573"/>
        <v>CHP4_M3_M_RMD_EN</v>
      </c>
      <c r="H3412" s="10" t="str">
        <f>VLOOKUP(基本表格!E3412,起始地址定义!A:D,4,FALSE)&amp;" "&amp;Q3412</f>
        <v>刨片机料仓4#出料螺旋B 电机控制 右跑偏保护使能</v>
      </c>
      <c r="I3412" s="10" t="str">
        <f t="shared" si="574"/>
        <v>DB1400,X612.2</v>
      </c>
      <c r="J3412" s="13" t="str">
        <f>VLOOKUP(E3412,起始地址定义!A:D,2,FALSE)</f>
        <v>DB1400</v>
      </c>
      <c r="K3412" s="12" t="str">
        <f t="shared" si="575"/>
        <v>X612.2</v>
      </c>
      <c r="L3412" s="13">
        <f>VLOOKUP(E3412,起始地址定义!A:D,3,FALSE)</f>
        <v>600</v>
      </c>
      <c r="M3412" s="14">
        <f>VLOOKUP($F3412,类型描述及偏移量!$C:$H,2,FALSE)</f>
        <v>12.2</v>
      </c>
      <c r="N3412" s="14" t="str">
        <f>VLOOKUP($F3412,类型描述及偏移量!$C:$H,3,FALSE)</f>
        <v>离散</v>
      </c>
      <c r="O3412" s="14" t="str">
        <f>VLOOKUP($F3412,类型描述及偏移量!$C:$H,4,FALSE)</f>
        <v>None</v>
      </c>
      <c r="P3412" s="14" t="str">
        <f>VLOOKUP($F3412,类型描述及偏移量!$C:$H,5,FALSE)</f>
        <v>No</v>
      </c>
      <c r="Q3412" s="14" t="str">
        <f>VLOOKUP($F3412,类型描述及偏移量!$C:$H,6,FALSE)</f>
        <v>右跑偏保护使能</v>
      </c>
    </row>
    <row r="3413" hidden="1" spans="1:17">
      <c r="A3413" s="12" t="s">
        <v>127</v>
      </c>
      <c r="B3413" s="12" t="str">
        <f t="shared" si="568"/>
        <v>M3_M</v>
      </c>
      <c r="C3413" s="12" t="str">
        <f t="shared" si="569"/>
        <v>RMD_Stop</v>
      </c>
      <c r="D3413" s="12" t="str">
        <f t="shared" si="570"/>
        <v>BP_Motor_var</v>
      </c>
      <c r="E3413" s="13" t="str">
        <f t="shared" si="571"/>
        <v>CHP4_M3_M_BP_Motor_var</v>
      </c>
      <c r="F3413" s="14" t="str">
        <f t="shared" si="572"/>
        <v>BP_Motor_var_RMD_Stop</v>
      </c>
      <c r="G3413" s="10" t="str">
        <f t="shared" si="573"/>
        <v>CHP4_M3_M_RMD_Stop</v>
      </c>
      <c r="H3413" s="10" t="str">
        <f>VLOOKUP(基本表格!E3413,起始地址定义!A:D,4,FALSE)&amp;" "&amp;Q3413</f>
        <v>刨片机料仓4#出料螺旋B 电机控制 右跑偏导致停机</v>
      </c>
      <c r="I3413" s="10" t="str">
        <f t="shared" si="574"/>
        <v>DB1400,X612.3</v>
      </c>
      <c r="J3413" s="13" t="str">
        <f>VLOOKUP(E3413,起始地址定义!A:D,2,FALSE)</f>
        <v>DB1400</v>
      </c>
      <c r="K3413" s="12" t="str">
        <f t="shared" si="575"/>
        <v>X612.3</v>
      </c>
      <c r="L3413" s="13">
        <f>VLOOKUP(E3413,起始地址定义!A:D,3,FALSE)</f>
        <v>600</v>
      </c>
      <c r="M3413" s="14">
        <f>VLOOKUP($F3413,类型描述及偏移量!$C:$H,2,FALSE)</f>
        <v>12.3</v>
      </c>
      <c r="N3413" s="14" t="str">
        <f>VLOOKUP($F3413,类型描述及偏移量!$C:$H,3,FALSE)</f>
        <v>离散</v>
      </c>
      <c r="O3413" s="14" t="str">
        <f>VLOOKUP($F3413,类型描述及偏移量!$C:$H,4,FALSE)</f>
        <v>On</v>
      </c>
      <c r="P3413" s="14" t="str">
        <f>VLOOKUP($F3413,类型描述及偏移量!$C:$H,5,FALSE)</f>
        <v>Yes</v>
      </c>
      <c r="Q3413" s="14" t="str">
        <f>VLOOKUP($F3413,类型描述及偏移量!$C:$H,6,FALSE)</f>
        <v>右跑偏导致停机</v>
      </c>
    </row>
    <row r="3414" hidden="1" spans="1:17">
      <c r="A3414" s="12" t="s">
        <v>127</v>
      </c>
      <c r="B3414" s="12" t="str">
        <f t="shared" si="568"/>
        <v>M3_M</v>
      </c>
      <c r="C3414" s="12" t="str">
        <f t="shared" si="569"/>
        <v>RMD_Time</v>
      </c>
      <c r="D3414" s="12" t="str">
        <f t="shared" si="570"/>
        <v>BP_Motor_var</v>
      </c>
      <c r="E3414" s="13" t="str">
        <f t="shared" si="571"/>
        <v>CHP4_M3_M_BP_Motor_var</v>
      </c>
      <c r="F3414" s="14" t="str">
        <f t="shared" si="572"/>
        <v>BP_Motor_var_RMD_Time</v>
      </c>
      <c r="G3414" s="10" t="str">
        <f t="shared" si="573"/>
        <v>CHP4_M3_M_RMD_Time</v>
      </c>
      <c r="H3414" s="10" t="str">
        <f>VLOOKUP(基本表格!E3414,起始地址定义!A:D,4,FALSE)&amp;" "&amp;Q3414</f>
        <v>刨片机料仓4#出料螺旋B 电机控制 右跑偏检测时间</v>
      </c>
      <c r="I3414" s="10" t="str">
        <f t="shared" si="574"/>
        <v>DB1400,INT614</v>
      </c>
      <c r="J3414" s="13" t="str">
        <f>VLOOKUP(E3414,起始地址定义!A:D,2,FALSE)</f>
        <v>DB1400</v>
      </c>
      <c r="K3414" s="12" t="str">
        <f t="shared" si="575"/>
        <v>INT614</v>
      </c>
      <c r="L3414" s="13">
        <f>VLOOKUP(E3414,起始地址定义!A:D,3,FALSE)</f>
        <v>600</v>
      </c>
      <c r="M3414" s="14">
        <f>VLOOKUP($F3414,类型描述及偏移量!$C:$H,2,FALSE)</f>
        <v>14</v>
      </c>
      <c r="N3414" s="14" t="str">
        <f>VLOOKUP($F3414,类型描述及偏移量!$C:$H,3,FALSE)</f>
        <v>整型</v>
      </c>
      <c r="O3414" s="14" t="str">
        <f>VLOOKUP($F3414,类型描述及偏移量!$C:$H,4,FALSE)</f>
        <v>None</v>
      </c>
      <c r="P3414" s="14" t="str">
        <f>VLOOKUP($F3414,类型描述及偏移量!$C:$H,5,FALSE)</f>
        <v>No</v>
      </c>
      <c r="Q3414" s="14" t="str">
        <f>VLOOKUP($F3414,类型描述及偏移量!$C:$H,6,FALSE)</f>
        <v>右跑偏检测时间</v>
      </c>
    </row>
    <row r="3415" hidden="1" spans="1:17">
      <c r="A3415" s="12" t="s">
        <v>127</v>
      </c>
      <c r="B3415" s="12" t="str">
        <f t="shared" si="568"/>
        <v>M3_M</v>
      </c>
      <c r="C3415" s="12" t="str">
        <f t="shared" si="569"/>
        <v>Motor_Delta</v>
      </c>
      <c r="D3415" s="12" t="str">
        <f t="shared" si="570"/>
        <v>BP_Motor_var</v>
      </c>
      <c r="E3415" s="13" t="str">
        <f t="shared" si="571"/>
        <v>CHP4_M3_M_BP_Motor_var</v>
      </c>
      <c r="F3415" s="14" t="str">
        <f t="shared" si="572"/>
        <v>BP_Motor_var_Motor_Delta</v>
      </c>
      <c r="G3415" s="10" t="str">
        <f t="shared" si="573"/>
        <v>CHP4_M3_M_Motor_Delta</v>
      </c>
      <c r="H3415" s="10" t="str">
        <f>VLOOKUP(基本表格!E3415,起始地址定义!A:D,4,FALSE)&amp;" "&amp;Q3415</f>
        <v>刨片机料仓4#出料螺旋B 电机控制 三角型</v>
      </c>
      <c r="I3415" s="10" t="str">
        <f t="shared" si="574"/>
        <v>DB1400,X616.0</v>
      </c>
      <c r="J3415" s="13" t="str">
        <f>VLOOKUP(E3415,起始地址定义!A:D,2,FALSE)</f>
        <v>DB1400</v>
      </c>
      <c r="K3415" s="12" t="str">
        <f t="shared" si="575"/>
        <v>X616.0</v>
      </c>
      <c r="L3415" s="13">
        <f>VLOOKUP(E3415,起始地址定义!A:D,3,FALSE)</f>
        <v>600</v>
      </c>
      <c r="M3415" s="14">
        <f>VLOOKUP($F3415,类型描述及偏移量!$C:$H,2,FALSE)</f>
        <v>16</v>
      </c>
      <c r="N3415" s="14" t="str">
        <f>VLOOKUP($F3415,类型描述及偏移量!$C:$H,3,FALSE)</f>
        <v>离散</v>
      </c>
      <c r="O3415" s="14" t="str">
        <f>VLOOKUP($F3415,类型描述及偏移量!$C:$H,4,FALSE)</f>
        <v>None</v>
      </c>
      <c r="P3415" s="14" t="str">
        <f>VLOOKUP($F3415,类型描述及偏移量!$C:$H,5,FALSE)</f>
        <v>Yes</v>
      </c>
      <c r="Q3415" s="14" t="str">
        <f>VLOOKUP($F3415,类型描述及偏移量!$C:$H,6,FALSE)</f>
        <v>三角型</v>
      </c>
    </row>
    <row r="3416" hidden="1" spans="1:17">
      <c r="A3416" s="12" t="s">
        <v>127</v>
      </c>
      <c r="B3416" s="12" t="str">
        <f t="shared" si="568"/>
        <v>M3_M</v>
      </c>
      <c r="C3416" s="12" t="str">
        <f t="shared" si="569"/>
        <v>Motor_Wye</v>
      </c>
      <c r="D3416" s="12" t="str">
        <f t="shared" si="570"/>
        <v>BP_Motor_var</v>
      </c>
      <c r="E3416" s="13" t="str">
        <f t="shared" si="571"/>
        <v>CHP4_M3_M_BP_Motor_var</v>
      </c>
      <c r="F3416" s="14" t="str">
        <f t="shared" si="572"/>
        <v>BP_Motor_var_Motor_Wye</v>
      </c>
      <c r="G3416" s="10" t="str">
        <f t="shared" si="573"/>
        <v>CHP4_M3_M_Motor_Wye</v>
      </c>
      <c r="H3416" s="10" t="str">
        <f>VLOOKUP(基本表格!E3416,起始地址定义!A:D,4,FALSE)&amp;" "&amp;Q3416</f>
        <v>刨片机料仓4#出料螺旋B 电机控制 星型</v>
      </c>
      <c r="I3416" s="10" t="str">
        <f t="shared" si="574"/>
        <v>DB1400,X616.1</v>
      </c>
      <c r="J3416" s="13" t="str">
        <f>VLOOKUP(E3416,起始地址定义!A:D,2,FALSE)</f>
        <v>DB1400</v>
      </c>
      <c r="K3416" s="12" t="str">
        <f t="shared" si="575"/>
        <v>X616.1</v>
      </c>
      <c r="L3416" s="13">
        <f>VLOOKUP(E3416,起始地址定义!A:D,3,FALSE)</f>
        <v>600</v>
      </c>
      <c r="M3416" s="14">
        <f>VLOOKUP($F3416,类型描述及偏移量!$C:$H,2,FALSE)</f>
        <v>16.1</v>
      </c>
      <c r="N3416" s="14" t="str">
        <f>VLOOKUP($F3416,类型描述及偏移量!$C:$H,3,FALSE)</f>
        <v>离散</v>
      </c>
      <c r="O3416" s="14" t="str">
        <f>VLOOKUP($F3416,类型描述及偏移量!$C:$H,4,FALSE)</f>
        <v>None</v>
      </c>
      <c r="P3416" s="14" t="str">
        <f>VLOOKUP($F3416,类型描述及偏移量!$C:$H,5,FALSE)</f>
        <v>Yes</v>
      </c>
      <c r="Q3416" s="14" t="str">
        <f>VLOOKUP($F3416,类型描述及偏移量!$C:$H,6,FALSE)</f>
        <v>星型</v>
      </c>
    </row>
    <row r="3417" hidden="1" spans="1:17">
      <c r="A3417" s="12" t="s">
        <v>127</v>
      </c>
      <c r="B3417" s="12" t="str">
        <f t="shared" si="568"/>
        <v>M3_M</v>
      </c>
      <c r="C3417" s="12" t="str">
        <f t="shared" si="569"/>
        <v>MSD</v>
      </c>
      <c r="D3417" s="12" t="str">
        <f t="shared" si="570"/>
        <v>BP_Motor_var</v>
      </c>
      <c r="E3417" s="13" t="str">
        <f t="shared" si="571"/>
        <v>CHP4_M3_M_BP_Motor_var</v>
      </c>
      <c r="F3417" s="14" t="str">
        <f t="shared" si="572"/>
        <v>BP_Motor_var_MSD</v>
      </c>
      <c r="G3417" s="10" t="str">
        <f t="shared" si="573"/>
        <v>CHP4_M3_M_MSD</v>
      </c>
      <c r="H3417" s="10" t="str">
        <f>VLOOKUP(基本表格!E3417,起始地址定义!A:D,4,FALSE)&amp;" "&amp;Q3417</f>
        <v>刨片机料仓4#出料螺旋B 电机控制 维修开关</v>
      </c>
      <c r="I3417" s="10" t="str">
        <f t="shared" si="574"/>
        <v>DB1400,X616.2</v>
      </c>
      <c r="J3417" s="13" t="str">
        <f>VLOOKUP(E3417,起始地址定义!A:D,2,FALSE)</f>
        <v>DB1400</v>
      </c>
      <c r="K3417" s="12" t="str">
        <f t="shared" si="575"/>
        <v>X616.2</v>
      </c>
      <c r="L3417" s="13">
        <f>VLOOKUP(E3417,起始地址定义!A:D,3,FALSE)</f>
        <v>600</v>
      </c>
      <c r="M3417" s="14">
        <f>VLOOKUP($F3417,类型描述及偏移量!$C:$H,2,FALSE)</f>
        <v>16.2</v>
      </c>
      <c r="N3417" s="14" t="str">
        <f>VLOOKUP($F3417,类型描述及偏移量!$C:$H,3,FALSE)</f>
        <v>离散</v>
      </c>
      <c r="O3417" s="14" t="str">
        <f>VLOOKUP($F3417,类型描述及偏移量!$C:$H,4,FALSE)</f>
        <v>On</v>
      </c>
      <c r="P3417" s="14" t="str">
        <f>VLOOKUP($F3417,类型描述及偏移量!$C:$H,5,FALSE)</f>
        <v>Yes</v>
      </c>
      <c r="Q3417" s="14" t="str">
        <f>VLOOKUP($F3417,类型描述及偏移量!$C:$H,6,FALSE)</f>
        <v>维修开关</v>
      </c>
    </row>
    <row r="3418" hidden="1" spans="1:17">
      <c r="A3418" s="12" t="s">
        <v>127</v>
      </c>
      <c r="B3418" s="12" t="str">
        <f t="shared" si="568"/>
        <v>M3_M</v>
      </c>
      <c r="C3418" s="12" t="str">
        <f t="shared" si="569"/>
        <v>LMD_CHK_2</v>
      </c>
      <c r="D3418" s="12" t="str">
        <f t="shared" si="570"/>
        <v>BP_Motor_var</v>
      </c>
      <c r="E3418" s="13" t="str">
        <f t="shared" si="571"/>
        <v>CHP4_M3_M_BP_Motor_var</v>
      </c>
      <c r="F3418" s="14" t="str">
        <f t="shared" si="572"/>
        <v>BP_Motor_var_LMD_CHK_2</v>
      </c>
      <c r="G3418" s="10" t="str">
        <f t="shared" si="573"/>
        <v>CHP4_M3_M_LMD_CHK_2</v>
      </c>
      <c r="H3418" s="10" t="str">
        <f>VLOOKUP(基本表格!E3418,起始地址定义!A:D,4,FALSE)&amp;" "&amp;Q3418</f>
        <v>刨片机料仓4#出料螺旋B 电机控制 左跑偏2检测</v>
      </c>
      <c r="I3418" s="10" t="str">
        <f t="shared" si="574"/>
        <v>DB1400,X616.3</v>
      </c>
      <c r="J3418" s="13" t="str">
        <f>VLOOKUP(E3418,起始地址定义!A:D,2,FALSE)</f>
        <v>DB1400</v>
      </c>
      <c r="K3418" s="12" t="str">
        <f t="shared" si="575"/>
        <v>X616.3</v>
      </c>
      <c r="L3418" s="13">
        <f>VLOOKUP(E3418,起始地址定义!A:D,3,FALSE)</f>
        <v>600</v>
      </c>
      <c r="M3418" s="14">
        <f>VLOOKUP($F3418,类型描述及偏移量!$C:$H,2,FALSE)</f>
        <v>16.3</v>
      </c>
      <c r="N3418" s="14" t="str">
        <f>VLOOKUP($F3418,类型描述及偏移量!$C:$H,3,FALSE)</f>
        <v>离散</v>
      </c>
      <c r="O3418" s="14" t="str">
        <f>VLOOKUP($F3418,类型描述及偏移量!$C:$H,4,FALSE)</f>
        <v>None</v>
      </c>
      <c r="P3418" s="14" t="str">
        <f>VLOOKUP($F3418,类型描述及偏移量!$C:$H,5,FALSE)</f>
        <v>Yes</v>
      </c>
      <c r="Q3418" s="14" t="str">
        <f>VLOOKUP($F3418,类型描述及偏移量!$C:$H,6,FALSE)</f>
        <v>左跑偏2检测</v>
      </c>
    </row>
    <row r="3419" hidden="1" spans="1:17">
      <c r="A3419" s="12" t="s">
        <v>127</v>
      </c>
      <c r="B3419" s="12" t="str">
        <f t="shared" si="568"/>
        <v>M3_M</v>
      </c>
      <c r="C3419" s="12" t="str">
        <f t="shared" si="569"/>
        <v>RMD_CHK_2</v>
      </c>
      <c r="D3419" s="12" t="str">
        <f t="shared" si="570"/>
        <v>BP_Motor_var</v>
      </c>
      <c r="E3419" s="13" t="str">
        <f t="shared" si="571"/>
        <v>CHP4_M3_M_BP_Motor_var</v>
      </c>
      <c r="F3419" s="14" t="str">
        <f t="shared" si="572"/>
        <v>BP_Motor_var_RMD_CHK_2</v>
      </c>
      <c r="G3419" s="10" t="str">
        <f t="shared" si="573"/>
        <v>CHP4_M3_M_RMD_CHK_2</v>
      </c>
      <c r="H3419" s="10" t="str">
        <f>VLOOKUP(基本表格!E3419,起始地址定义!A:D,4,FALSE)&amp;" "&amp;Q3419</f>
        <v>刨片机料仓4#出料螺旋B 电机控制 右跑偏2检测</v>
      </c>
      <c r="I3419" s="10" t="str">
        <f t="shared" si="574"/>
        <v>DB1400,X616.4</v>
      </c>
      <c r="J3419" s="13" t="str">
        <f>VLOOKUP(E3419,起始地址定义!A:D,2,FALSE)</f>
        <v>DB1400</v>
      </c>
      <c r="K3419" s="12" t="str">
        <f t="shared" si="575"/>
        <v>X616.4</v>
      </c>
      <c r="L3419" s="13">
        <f>VLOOKUP(E3419,起始地址定义!A:D,3,FALSE)</f>
        <v>600</v>
      </c>
      <c r="M3419" s="14">
        <f>VLOOKUP($F3419,类型描述及偏移量!$C:$H,2,FALSE)</f>
        <v>16.4</v>
      </c>
      <c r="N3419" s="14" t="str">
        <f>VLOOKUP($F3419,类型描述及偏移量!$C:$H,3,FALSE)</f>
        <v>离散</v>
      </c>
      <c r="O3419" s="14" t="str">
        <f>VLOOKUP($F3419,类型描述及偏移量!$C:$H,4,FALSE)</f>
        <v>None</v>
      </c>
      <c r="P3419" s="14" t="str">
        <f>VLOOKUP($F3419,类型描述及偏移量!$C:$H,5,FALSE)</f>
        <v>Yes</v>
      </c>
      <c r="Q3419" s="14" t="str">
        <f>VLOOKUP($F3419,类型描述及偏移量!$C:$H,6,FALSE)</f>
        <v>右跑偏2检测</v>
      </c>
    </row>
    <row r="3420" hidden="1" spans="1:17">
      <c r="A3420" s="12" t="s">
        <v>127</v>
      </c>
      <c r="B3420" s="12" t="str">
        <f t="shared" si="568"/>
        <v>M3_M</v>
      </c>
      <c r="C3420" s="12" t="str">
        <f t="shared" si="569"/>
        <v>InterStarTime</v>
      </c>
      <c r="D3420" s="12" t="str">
        <f t="shared" si="570"/>
        <v>BP_Motor_var</v>
      </c>
      <c r="E3420" s="13" t="str">
        <f t="shared" si="571"/>
        <v>CHP4_M3_M_BP_Motor_var</v>
      </c>
      <c r="F3420" s="14" t="str">
        <f t="shared" si="572"/>
        <v>BP_Motor_var_InterStarTime</v>
      </c>
      <c r="G3420" s="10" t="str">
        <f t="shared" si="573"/>
        <v>CHP4_M3_M_InterStarTime</v>
      </c>
      <c r="H3420" s="10" t="str">
        <f>VLOOKUP(基本表格!E3420,起始地址定义!A:D,4,FALSE)&amp;" "&amp;Q3420</f>
        <v>刨片机料仓4#出料螺旋B 电机控制 联动启动延时</v>
      </c>
      <c r="I3420" s="10" t="str">
        <f t="shared" si="574"/>
        <v>DB1400,INT618</v>
      </c>
      <c r="J3420" s="13" t="str">
        <f>VLOOKUP(E3420,起始地址定义!A:D,2,FALSE)</f>
        <v>DB1400</v>
      </c>
      <c r="K3420" s="12" t="str">
        <f t="shared" si="575"/>
        <v>INT618</v>
      </c>
      <c r="L3420" s="13">
        <f>VLOOKUP(E3420,起始地址定义!A:D,3,FALSE)</f>
        <v>600</v>
      </c>
      <c r="M3420" s="14">
        <f>VLOOKUP($F3420,类型描述及偏移量!$C:$H,2,FALSE)</f>
        <v>18</v>
      </c>
      <c r="N3420" s="14" t="str">
        <f>VLOOKUP($F3420,类型描述及偏移量!$C:$H,3,FALSE)</f>
        <v>整型</v>
      </c>
      <c r="O3420" s="14" t="str">
        <f>VLOOKUP($F3420,类型描述及偏移量!$C:$H,4,FALSE)</f>
        <v>None</v>
      </c>
      <c r="P3420" s="14" t="str">
        <f>VLOOKUP($F3420,类型描述及偏移量!$C:$H,5,FALSE)</f>
        <v>No</v>
      </c>
      <c r="Q3420" s="14" t="str">
        <f>VLOOKUP($F3420,类型描述及偏移量!$C:$H,6,FALSE)</f>
        <v>联动启动延时</v>
      </c>
    </row>
    <row r="3421" hidden="1" spans="1:17">
      <c r="A3421" s="12" t="s">
        <v>127</v>
      </c>
      <c r="B3421" s="12" t="str">
        <f t="shared" si="568"/>
        <v>M3_M</v>
      </c>
      <c r="C3421" s="12" t="str">
        <f t="shared" si="569"/>
        <v>Alt_TMR</v>
      </c>
      <c r="D3421" s="12" t="str">
        <f t="shared" si="570"/>
        <v>BP_Motor_var</v>
      </c>
      <c r="E3421" s="13" t="str">
        <f t="shared" si="571"/>
        <v>CHP4_M3_M_BP_Motor_var</v>
      </c>
      <c r="F3421" s="14" t="str">
        <f t="shared" si="572"/>
        <v>BP_Motor_var_Alt_TMR</v>
      </c>
      <c r="G3421" s="10" t="str">
        <f t="shared" si="573"/>
        <v>CHP4_M3_M_Alt_TMR</v>
      </c>
      <c r="H3421" s="10" t="str">
        <f>VLOOKUP(基本表格!E3421,起始地址定义!A:D,4,FALSE)&amp;" "&amp;Q3421</f>
        <v>刨片机料仓4#出料螺旋B 电机控制 起动转换时间 秒</v>
      </c>
      <c r="I3421" s="10" t="str">
        <f t="shared" si="574"/>
        <v>DB1400,INT620</v>
      </c>
      <c r="J3421" s="13" t="str">
        <f>VLOOKUP(E3421,起始地址定义!A:D,2,FALSE)</f>
        <v>DB1400</v>
      </c>
      <c r="K3421" s="12" t="str">
        <f t="shared" si="575"/>
        <v>INT620</v>
      </c>
      <c r="L3421" s="13">
        <f>VLOOKUP(E3421,起始地址定义!A:D,3,FALSE)</f>
        <v>600</v>
      </c>
      <c r="M3421" s="14">
        <f>VLOOKUP($F3421,类型描述及偏移量!$C:$H,2,FALSE)</f>
        <v>20</v>
      </c>
      <c r="N3421" s="14" t="str">
        <f>VLOOKUP($F3421,类型描述及偏移量!$C:$H,3,FALSE)</f>
        <v>整型</v>
      </c>
      <c r="O3421" s="14" t="str">
        <f>VLOOKUP($F3421,类型描述及偏移量!$C:$H,4,FALSE)</f>
        <v>None</v>
      </c>
      <c r="P3421" s="14" t="str">
        <f>VLOOKUP($F3421,类型描述及偏移量!$C:$H,5,FALSE)</f>
        <v>No</v>
      </c>
      <c r="Q3421" s="14" t="str">
        <f>VLOOKUP($F3421,类型描述及偏移量!$C:$H,6,FALSE)</f>
        <v>起动转换时间 秒</v>
      </c>
    </row>
    <row r="3422" hidden="1" spans="1:17">
      <c r="A3422" s="12" t="s">
        <v>127</v>
      </c>
      <c r="B3422" s="12" t="str">
        <f t="shared" si="568"/>
        <v>M3_SetFRQ</v>
      </c>
      <c r="C3422" s="12" t="str">
        <f t="shared" si="569"/>
        <v>HiProEN</v>
      </c>
      <c r="D3422" s="12" t="str">
        <f t="shared" si="570"/>
        <v>BP_Value_var</v>
      </c>
      <c r="E3422" s="13" t="str">
        <f t="shared" si="571"/>
        <v>CHP4_M3_SetFRQ_BP_Value_var</v>
      </c>
      <c r="F3422" s="14" t="str">
        <f t="shared" si="572"/>
        <v>BP_Value_var_HiProEN</v>
      </c>
      <c r="G3422" s="10" t="str">
        <f t="shared" si="573"/>
        <v>CHP4_M3_SetFRQ_HiProEN</v>
      </c>
      <c r="H3422" s="10" t="str">
        <f>VLOOKUP(基本表格!E3422,起始地址定义!A:D,4,FALSE)&amp;" "&amp;Q3422</f>
        <v>刨片机料仓4#出料螺旋B 给定频率 上限保护使能</v>
      </c>
      <c r="I3422" s="10" t="str">
        <f t="shared" si="574"/>
        <v>DB1400,X650.3</v>
      </c>
      <c r="J3422" s="13" t="str">
        <f>VLOOKUP(E3422,起始地址定义!A:D,2,FALSE)</f>
        <v>DB1400</v>
      </c>
      <c r="K3422" s="12" t="str">
        <f t="shared" si="575"/>
        <v>X650.3</v>
      </c>
      <c r="L3422" s="13">
        <f>VLOOKUP(E3422,起始地址定义!A:D,3,FALSE)</f>
        <v>650</v>
      </c>
      <c r="M3422" s="14">
        <f>VLOOKUP($F3422,类型描述及偏移量!$C:$H,2,FALSE)</f>
        <v>0.299999999999997</v>
      </c>
      <c r="N3422" s="14" t="str">
        <f>VLOOKUP($F3422,类型描述及偏移量!$C:$H,3,FALSE)</f>
        <v>离散</v>
      </c>
      <c r="O3422" s="14" t="str">
        <f>VLOOKUP($F3422,类型描述及偏移量!$C:$H,4,FALSE)</f>
        <v>None</v>
      </c>
      <c r="P3422" s="14" t="str">
        <f>VLOOKUP($F3422,类型描述及偏移量!$C:$H,5,FALSE)</f>
        <v>No</v>
      </c>
      <c r="Q3422" s="14" t="str">
        <f>VLOOKUP($F3422,类型描述及偏移量!$C:$H,6,FALSE)</f>
        <v>上限保护使能</v>
      </c>
    </row>
    <row r="3423" hidden="1" spans="1:17">
      <c r="A3423" s="12" t="s">
        <v>127</v>
      </c>
      <c r="B3423" s="12" t="str">
        <f t="shared" si="568"/>
        <v>M3_SetFRQ</v>
      </c>
      <c r="C3423" s="12" t="str">
        <f t="shared" si="569"/>
        <v>LoProEN</v>
      </c>
      <c r="D3423" s="12" t="str">
        <f t="shared" si="570"/>
        <v>BP_Value_var</v>
      </c>
      <c r="E3423" s="13" t="str">
        <f t="shared" si="571"/>
        <v>CHP4_M3_SetFRQ_BP_Value_var</v>
      </c>
      <c r="F3423" s="14" t="str">
        <f t="shared" si="572"/>
        <v>BP_Value_var_LoProEN</v>
      </c>
      <c r="G3423" s="10" t="str">
        <f t="shared" si="573"/>
        <v>CHP4_M3_SetFRQ_LoProEN</v>
      </c>
      <c r="H3423" s="10" t="str">
        <f>VLOOKUP(基本表格!E3423,起始地址定义!A:D,4,FALSE)&amp;" "&amp;Q3423</f>
        <v>刨片机料仓4#出料螺旋B 给定频率 下限保护使能</v>
      </c>
      <c r="I3423" s="10" t="str">
        <f t="shared" si="574"/>
        <v>DB1400,X650.4</v>
      </c>
      <c r="J3423" s="13" t="str">
        <f>VLOOKUP(E3423,起始地址定义!A:D,2,FALSE)</f>
        <v>DB1400</v>
      </c>
      <c r="K3423" s="12" t="str">
        <f t="shared" si="575"/>
        <v>X650.4</v>
      </c>
      <c r="L3423" s="13">
        <f>VLOOKUP(E3423,起始地址定义!A:D,3,FALSE)</f>
        <v>650</v>
      </c>
      <c r="M3423" s="14">
        <f>VLOOKUP($F3423,类型描述及偏移量!$C:$H,2,FALSE)</f>
        <v>0.399999999999999</v>
      </c>
      <c r="N3423" s="14" t="str">
        <f>VLOOKUP($F3423,类型描述及偏移量!$C:$H,3,FALSE)</f>
        <v>离散</v>
      </c>
      <c r="O3423" s="14" t="str">
        <f>VLOOKUP($F3423,类型描述及偏移量!$C:$H,4,FALSE)</f>
        <v>None</v>
      </c>
      <c r="P3423" s="14" t="str">
        <f>VLOOKUP($F3423,类型描述及偏移量!$C:$H,5,FALSE)</f>
        <v>No</v>
      </c>
      <c r="Q3423" s="14" t="str">
        <f>VLOOKUP($F3423,类型描述及偏移量!$C:$H,6,FALSE)</f>
        <v>下限保护使能</v>
      </c>
    </row>
    <row r="3424" hidden="1" spans="1:17">
      <c r="A3424" s="12" t="s">
        <v>127</v>
      </c>
      <c r="B3424" s="12" t="str">
        <f t="shared" si="568"/>
        <v>M3_SetFRQ</v>
      </c>
      <c r="C3424" s="12" t="str">
        <f t="shared" si="569"/>
        <v>HiALM</v>
      </c>
      <c r="D3424" s="12" t="str">
        <f t="shared" si="570"/>
        <v>BP_Value_var</v>
      </c>
      <c r="E3424" s="13" t="str">
        <f t="shared" si="571"/>
        <v>CHP4_M3_SetFRQ_BP_Value_var</v>
      </c>
      <c r="F3424" s="14" t="str">
        <f t="shared" si="572"/>
        <v>BP_Value_var_HiALM</v>
      </c>
      <c r="G3424" s="10" t="str">
        <f t="shared" si="573"/>
        <v>CHP4_M3_SetFRQ_HiALM</v>
      </c>
      <c r="H3424" s="10" t="str">
        <f>VLOOKUP(基本表格!E3424,起始地址定义!A:D,4,FALSE)&amp;" "&amp;Q3424</f>
        <v>刨片机料仓4#出料螺旋B 给定频率 上限报警</v>
      </c>
      <c r="I3424" s="10" t="str">
        <f t="shared" si="574"/>
        <v>DB1400,X650.5</v>
      </c>
      <c r="J3424" s="13" t="str">
        <f>VLOOKUP(E3424,起始地址定义!A:D,2,FALSE)</f>
        <v>DB1400</v>
      </c>
      <c r="K3424" s="12" t="str">
        <f t="shared" si="575"/>
        <v>X650.5</v>
      </c>
      <c r="L3424" s="13">
        <f>VLOOKUP(E3424,起始地址定义!A:D,3,FALSE)</f>
        <v>650</v>
      </c>
      <c r="M3424" s="14">
        <f>VLOOKUP($F3424,类型描述及偏移量!$C:$H,2,FALSE)</f>
        <v>0.5</v>
      </c>
      <c r="N3424" s="14" t="str">
        <f>VLOOKUP($F3424,类型描述及偏移量!$C:$H,3,FALSE)</f>
        <v>离散</v>
      </c>
      <c r="O3424" s="14" t="str">
        <f>VLOOKUP($F3424,类型描述及偏移量!$C:$H,4,FALSE)</f>
        <v>None</v>
      </c>
      <c r="P3424" s="14" t="str">
        <f>VLOOKUP($F3424,类型描述及偏移量!$C:$H,5,FALSE)</f>
        <v>Yes</v>
      </c>
      <c r="Q3424" s="14" t="str">
        <f>VLOOKUP($F3424,类型描述及偏移量!$C:$H,6,FALSE)</f>
        <v>上限报警</v>
      </c>
    </row>
    <row r="3425" hidden="1" spans="1:17">
      <c r="A3425" s="12" t="s">
        <v>127</v>
      </c>
      <c r="B3425" s="12" t="str">
        <f t="shared" si="568"/>
        <v>M3_SetFRQ</v>
      </c>
      <c r="C3425" s="12" t="str">
        <f t="shared" si="569"/>
        <v>LoALM</v>
      </c>
      <c r="D3425" s="12" t="str">
        <f t="shared" si="570"/>
        <v>BP_Value_var</v>
      </c>
      <c r="E3425" s="13" t="str">
        <f t="shared" si="571"/>
        <v>CHP4_M3_SetFRQ_BP_Value_var</v>
      </c>
      <c r="F3425" s="14" t="str">
        <f t="shared" si="572"/>
        <v>BP_Value_var_LoALM</v>
      </c>
      <c r="G3425" s="10" t="str">
        <f t="shared" si="573"/>
        <v>CHP4_M3_SetFRQ_LoALM</v>
      </c>
      <c r="H3425" s="10" t="str">
        <f>VLOOKUP(基本表格!E3425,起始地址定义!A:D,4,FALSE)&amp;" "&amp;Q3425</f>
        <v>刨片机料仓4#出料螺旋B 给定频率 下限报警</v>
      </c>
      <c r="I3425" s="10" t="str">
        <f t="shared" si="574"/>
        <v>DB1400,X650.6</v>
      </c>
      <c r="J3425" s="13" t="str">
        <f>VLOOKUP(E3425,起始地址定义!A:D,2,FALSE)</f>
        <v>DB1400</v>
      </c>
      <c r="K3425" s="12" t="str">
        <f t="shared" si="575"/>
        <v>X650.6</v>
      </c>
      <c r="L3425" s="13">
        <f>VLOOKUP(E3425,起始地址定义!A:D,3,FALSE)</f>
        <v>650</v>
      </c>
      <c r="M3425" s="14">
        <f>VLOOKUP($F3425,类型描述及偏移量!$C:$H,2,FALSE)</f>
        <v>0.600000000000001</v>
      </c>
      <c r="N3425" s="14" t="str">
        <f>VLOOKUP($F3425,类型描述及偏移量!$C:$H,3,FALSE)</f>
        <v>离散</v>
      </c>
      <c r="O3425" s="14" t="str">
        <f>VLOOKUP($F3425,类型描述及偏移量!$C:$H,4,FALSE)</f>
        <v>None</v>
      </c>
      <c r="P3425" s="14" t="str">
        <f>VLOOKUP($F3425,类型描述及偏移量!$C:$H,5,FALSE)</f>
        <v>Yes</v>
      </c>
      <c r="Q3425" s="14" t="str">
        <f>VLOOKUP($F3425,类型描述及偏移量!$C:$H,6,FALSE)</f>
        <v>下限报警</v>
      </c>
    </row>
    <row r="3426" hidden="1" spans="1:17">
      <c r="A3426" s="12" t="s">
        <v>127</v>
      </c>
      <c r="B3426" s="12" t="str">
        <f t="shared" si="568"/>
        <v>M3_SetFRQ</v>
      </c>
      <c r="C3426" s="12" t="str">
        <f t="shared" si="569"/>
        <v>HiHiALM</v>
      </c>
      <c r="D3426" s="12" t="str">
        <f t="shared" si="570"/>
        <v>BP_Value_var</v>
      </c>
      <c r="E3426" s="13" t="str">
        <f t="shared" si="571"/>
        <v>CHP4_M3_SetFRQ_BP_Value_var</v>
      </c>
      <c r="F3426" s="14" t="str">
        <f t="shared" si="572"/>
        <v>BP_Value_var_HiHiALM</v>
      </c>
      <c r="G3426" s="10" t="str">
        <f t="shared" si="573"/>
        <v>CHP4_M3_SetFRQ_HiHiALM</v>
      </c>
      <c r="H3426" s="10" t="str">
        <f>VLOOKUP(基本表格!E3426,起始地址定义!A:D,4,FALSE)&amp;" "&amp;Q3426</f>
        <v>刨片机料仓4#出料螺旋B 给定频率 上上限报警</v>
      </c>
      <c r="I3426" s="10" t="str">
        <f t="shared" si="574"/>
        <v>DB1400,X650.7</v>
      </c>
      <c r="J3426" s="13" t="str">
        <f>VLOOKUP(E3426,起始地址定义!A:D,2,FALSE)</f>
        <v>DB1400</v>
      </c>
      <c r="K3426" s="12" t="str">
        <f t="shared" si="575"/>
        <v>X650.7</v>
      </c>
      <c r="L3426" s="13">
        <f>VLOOKUP(E3426,起始地址定义!A:D,3,FALSE)</f>
        <v>650</v>
      </c>
      <c r="M3426" s="14">
        <f>VLOOKUP($F3426,类型描述及偏移量!$C:$H,2,FALSE)</f>
        <v>0.700000000000003</v>
      </c>
      <c r="N3426" s="14" t="str">
        <f>VLOOKUP($F3426,类型描述及偏移量!$C:$H,3,FALSE)</f>
        <v>离散</v>
      </c>
      <c r="O3426" s="14" t="str">
        <f>VLOOKUP($F3426,类型描述及偏移量!$C:$H,4,FALSE)</f>
        <v>On</v>
      </c>
      <c r="P3426" s="14" t="str">
        <f>VLOOKUP($F3426,类型描述及偏移量!$C:$H,5,FALSE)</f>
        <v>Yes</v>
      </c>
      <c r="Q3426" s="14" t="str">
        <f>VLOOKUP($F3426,类型描述及偏移量!$C:$H,6,FALSE)</f>
        <v>上上限报警</v>
      </c>
    </row>
    <row r="3427" hidden="1" spans="1:17">
      <c r="A3427" s="12" t="s">
        <v>127</v>
      </c>
      <c r="B3427" s="12" t="str">
        <f t="shared" si="568"/>
        <v>M3_SetFRQ</v>
      </c>
      <c r="C3427" s="12" t="str">
        <f t="shared" si="569"/>
        <v>LoLoALM</v>
      </c>
      <c r="D3427" s="12" t="str">
        <f t="shared" si="570"/>
        <v>BP_Value_var</v>
      </c>
      <c r="E3427" s="13" t="str">
        <f t="shared" si="571"/>
        <v>CHP4_M3_SetFRQ_BP_Value_var</v>
      </c>
      <c r="F3427" s="14" t="str">
        <f t="shared" si="572"/>
        <v>BP_Value_var_LoLoALM</v>
      </c>
      <c r="G3427" s="10" t="str">
        <f t="shared" si="573"/>
        <v>CHP4_M3_SetFRQ_LoLoALM</v>
      </c>
      <c r="H3427" s="10" t="str">
        <f>VLOOKUP(基本表格!E3427,起始地址定义!A:D,4,FALSE)&amp;" "&amp;Q3427</f>
        <v>刨片机料仓4#出料螺旋B 给定频率 下下限报警</v>
      </c>
      <c r="I3427" s="10" t="str">
        <f t="shared" si="574"/>
        <v>DB1400,X651.0</v>
      </c>
      <c r="J3427" s="13" t="str">
        <f>VLOOKUP(E3427,起始地址定义!A:D,2,FALSE)</f>
        <v>DB1400</v>
      </c>
      <c r="K3427" s="12" t="str">
        <f t="shared" si="575"/>
        <v>X651.0</v>
      </c>
      <c r="L3427" s="13">
        <f>VLOOKUP(E3427,起始地址定义!A:D,3,FALSE)</f>
        <v>650</v>
      </c>
      <c r="M3427" s="14">
        <f>VLOOKUP($F3427,类型描述及偏移量!$C:$H,2,FALSE)</f>
        <v>1</v>
      </c>
      <c r="N3427" s="14" t="str">
        <f>VLOOKUP($F3427,类型描述及偏移量!$C:$H,3,FALSE)</f>
        <v>离散</v>
      </c>
      <c r="O3427" s="14" t="str">
        <f>VLOOKUP($F3427,类型描述及偏移量!$C:$H,4,FALSE)</f>
        <v>On</v>
      </c>
      <c r="P3427" s="14" t="str">
        <f>VLOOKUP($F3427,类型描述及偏移量!$C:$H,5,FALSE)</f>
        <v>Yes</v>
      </c>
      <c r="Q3427" s="14" t="str">
        <f>VLOOKUP($F3427,类型描述及偏移量!$C:$H,6,FALSE)</f>
        <v>下下限报警</v>
      </c>
    </row>
    <row r="3428" hidden="1" spans="1:17">
      <c r="A3428" s="12" t="s">
        <v>127</v>
      </c>
      <c r="B3428" s="12" t="str">
        <f t="shared" si="568"/>
        <v>M3_SetFRQ</v>
      </c>
      <c r="C3428" s="12" t="str">
        <f t="shared" si="569"/>
        <v>LimALM</v>
      </c>
      <c r="D3428" s="12" t="str">
        <f t="shared" si="570"/>
        <v>BP_Value_var</v>
      </c>
      <c r="E3428" s="13" t="str">
        <f t="shared" si="571"/>
        <v>CHP4_M3_SetFRQ_BP_Value_var</v>
      </c>
      <c r="F3428" s="14" t="str">
        <f t="shared" si="572"/>
        <v>BP_Value_var_LimALM</v>
      </c>
      <c r="G3428" s="10" t="str">
        <f t="shared" si="573"/>
        <v>CHP4_M3_SetFRQ_LimALM</v>
      </c>
      <c r="H3428" s="10" t="str">
        <f>VLOOKUP(基本表格!E3428,起始地址定义!A:D,4,FALSE)&amp;" "&amp;Q3428</f>
        <v>刨片机料仓4#出料螺旋B 给定频率 极限报警</v>
      </c>
      <c r="I3428" s="10" t="str">
        <f t="shared" si="574"/>
        <v>DB1400,X651.1</v>
      </c>
      <c r="J3428" s="13" t="str">
        <f>VLOOKUP(E3428,起始地址定义!A:D,2,FALSE)</f>
        <v>DB1400</v>
      </c>
      <c r="K3428" s="12" t="str">
        <f t="shared" si="575"/>
        <v>X651.1</v>
      </c>
      <c r="L3428" s="13">
        <f>VLOOKUP(E3428,起始地址定义!A:D,3,FALSE)</f>
        <v>650</v>
      </c>
      <c r="M3428" s="14">
        <f>VLOOKUP($F3428,类型描述及偏移量!$C:$H,2,FALSE)</f>
        <v>1.1</v>
      </c>
      <c r="N3428" s="14" t="str">
        <f>VLOOKUP($F3428,类型描述及偏移量!$C:$H,3,FALSE)</f>
        <v>离散</v>
      </c>
      <c r="O3428" s="14" t="str">
        <f>VLOOKUP($F3428,类型描述及偏移量!$C:$H,4,FALSE)</f>
        <v>On</v>
      </c>
      <c r="P3428" s="14" t="str">
        <f>VLOOKUP($F3428,类型描述及偏移量!$C:$H,5,FALSE)</f>
        <v>Yes</v>
      </c>
      <c r="Q3428" s="14" t="str">
        <f>VLOOKUP($F3428,类型描述及偏移量!$C:$H,6,FALSE)</f>
        <v>极限报警</v>
      </c>
    </row>
    <row r="3429" hidden="1" spans="1:17">
      <c r="A3429" s="12" t="s">
        <v>127</v>
      </c>
      <c r="B3429" s="12" t="str">
        <f t="shared" si="568"/>
        <v>M3_SetFRQ</v>
      </c>
      <c r="C3429" s="12" t="str">
        <f t="shared" si="569"/>
        <v>LostALM</v>
      </c>
      <c r="D3429" s="12" t="str">
        <f t="shared" si="570"/>
        <v>BP_Value_var</v>
      </c>
      <c r="E3429" s="13" t="str">
        <f t="shared" si="571"/>
        <v>CHP4_M3_SetFRQ_BP_Value_var</v>
      </c>
      <c r="F3429" s="14" t="str">
        <f t="shared" si="572"/>
        <v>BP_Value_var_LostALM</v>
      </c>
      <c r="G3429" s="10" t="str">
        <f t="shared" si="573"/>
        <v>CHP4_M3_SetFRQ_LostALM</v>
      </c>
      <c r="H3429" s="10" t="str">
        <f>VLOOKUP(基本表格!E3429,起始地址定义!A:D,4,FALSE)&amp;" "&amp;Q3429</f>
        <v>刨片机料仓4#出料螺旋B 给定频率 传感器断线报警</v>
      </c>
      <c r="I3429" s="10" t="str">
        <f t="shared" si="574"/>
        <v>DB1400,X651.2</v>
      </c>
      <c r="J3429" s="13" t="str">
        <f>VLOOKUP(E3429,起始地址定义!A:D,2,FALSE)</f>
        <v>DB1400</v>
      </c>
      <c r="K3429" s="12" t="str">
        <f t="shared" si="575"/>
        <v>X651.2</v>
      </c>
      <c r="L3429" s="13">
        <f>VLOOKUP(E3429,起始地址定义!A:D,3,FALSE)</f>
        <v>650</v>
      </c>
      <c r="M3429" s="14">
        <f>VLOOKUP($F3429,类型描述及偏移量!$C:$H,2,FALSE)</f>
        <v>1.2</v>
      </c>
      <c r="N3429" s="14" t="str">
        <f>VLOOKUP($F3429,类型描述及偏移量!$C:$H,3,FALSE)</f>
        <v>离散</v>
      </c>
      <c r="O3429" s="14" t="str">
        <f>VLOOKUP($F3429,类型描述及偏移量!$C:$H,4,FALSE)</f>
        <v>On</v>
      </c>
      <c r="P3429" s="14" t="str">
        <f>VLOOKUP($F3429,类型描述及偏移量!$C:$H,5,FALSE)</f>
        <v>Yes</v>
      </c>
      <c r="Q3429" s="14" t="str">
        <f>VLOOKUP($F3429,类型描述及偏移量!$C:$H,6,FALSE)</f>
        <v>传感器断线报警</v>
      </c>
    </row>
    <row r="3430" hidden="1" spans="1:17">
      <c r="A3430" s="12" t="s">
        <v>127</v>
      </c>
      <c r="B3430" s="12" t="str">
        <f t="shared" si="568"/>
        <v>M3_SetFRQ</v>
      </c>
      <c r="C3430" s="12" t="str">
        <f t="shared" si="569"/>
        <v>Code</v>
      </c>
      <c r="D3430" s="12" t="str">
        <f t="shared" si="570"/>
        <v>BP_Value_var</v>
      </c>
      <c r="E3430" s="13" t="str">
        <f t="shared" si="571"/>
        <v>CHP4_M3_SetFRQ_BP_Value_var</v>
      </c>
      <c r="F3430" s="14" t="str">
        <f t="shared" si="572"/>
        <v>BP_Value_var_Code</v>
      </c>
      <c r="G3430" s="10" t="str">
        <f t="shared" si="573"/>
        <v>CHP4_M3_SetFRQ_Code</v>
      </c>
      <c r="H3430" s="10" t="str">
        <f>VLOOKUP(基本表格!E3430,起始地址定义!A:D,4,FALSE)&amp;" "&amp;Q3430</f>
        <v>刨片机料仓4#出料螺旋B 给定频率 实际内码</v>
      </c>
      <c r="I3430" s="10" t="str">
        <f t="shared" si="574"/>
        <v>DB1400,INT652</v>
      </c>
      <c r="J3430" s="13" t="str">
        <f>VLOOKUP(E3430,起始地址定义!A:D,2,FALSE)</f>
        <v>DB1400</v>
      </c>
      <c r="K3430" s="12" t="str">
        <f t="shared" si="575"/>
        <v>INT652</v>
      </c>
      <c r="L3430" s="13">
        <f>VLOOKUP(E3430,起始地址定义!A:D,3,FALSE)</f>
        <v>650</v>
      </c>
      <c r="M3430" s="14">
        <f>VLOOKUP($F3430,类型描述及偏移量!$C:$H,2,FALSE)</f>
        <v>2</v>
      </c>
      <c r="N3430" s="14" t="str">
        <f>VLOOKUP($F3430,类型描述及偏移量!$C:$H,3,FALSE)</f>
        <v>整型</v>
      </c>
      <c r="O3430" s="14" t="str">
        <f>VLOOKUP($F3430,类型描述及偏移量!$C:$H,4,FALSE)</f>
        <v>None</v>
      </c>
      <c r="P3430" s="14" t="str">
        <f>VLOOKUP($F3430,类型描述及偏移量!$C:$H,5,FALSE)</f>
        <v>Yes</v>
      </c>
      <c r="Q3430" s="14" t="str">
        <f>VLOOKUP($F3430,类型描述及偏移量!$C:$H,6,FALSE)</f>
        <v>实际内码</v>
      </c>
    </row>
    <row r="3431" hidden="1" spans="1:17">
      <c r="A3431" s="12" t="s">
        <v>127</v>
      </c>
      <c r="B3431" s="12" t="str">
        <f t="shared" si="568"/>
        <v>M3_SetFRQ</v>
      </c>
      <c r="C3431" s="12" t="str">
        <f t="shared" si="569"/>
        <v>Value</v>
      </c>
      <c r="D3431" s="12" t="str">
        <f t="shared" si="570"/>
        <v>BP_Value_var</v>
      </c>
      <c r="E3431" s="13" t="str">
        <f t="shared" si="571"/>
        <v>CHP4_M3_SetFRQ_BP_Value_var</v>
      </c>
      <c r="F3431" s="14" t="str">
        <f t="shared" si="572"/>
        <v>BP_Value_var_Value</v>
      </c>
      <c r="G3431" s="10" t="str">
        <f t="shared" si="573"/>
        <v>CHP4_M3_SetFRQ_Value</v>
      </c>
      <c r="H3431" s="10" t="str">
        <f>VLOOKUP(基本表格!E3431,起始地址定义!A:D,4,FALSE)&amp;" "&amp;Q3431</f>
        <v>刨片机料仓4#出料螺旋B 给定频率 实际值</v>
      </c>
      <c r="I3431" s="10" t="str">
        <f t="shared" si="574"/>
        <v>DB1400,REAL656</v>
      </c>
      <c r="J3431" s="13" t="str">
        <f>VLOOKUP(E3431,起始地址定义!A:D,2,FALSE)</f>
        <v>DB1400</v>
      </c>
      <c r="K3431" s="12" t="str">
        <f t="shared" si="575"/>
        <v>REAL656</v>
      </c>
      <c r="L3431" s="13">
        <f>VLOOKUP(E3431,起始地址定义!A:D,3,FALSE)</f>
        <v>650</v>
      </c>
      <c r="M3431" s="14">
        <f>VLOOKUP($F3431,类型描述及偏移量!$C:$H,2,FALSE)</f>
        <v>6</v>
      </c>
      <c r="N3431" s="14" t="str">
        <f>VLOOKUP($F3431,类型描述及偏移量!$C:$H,3,FALSE)</f>
        <v>实型</v>
      </c>
      <c r="O3431" s="14" t="str">
        <f>VLOOKUP($F3431,类型描述及偏移量!$C:$H,4,FALSE)</f>
        <v>None</v>
      </c>
      <c r="P3431" s="14" t="str">
        <f>VLOOKUP($F3431,类型描述及偏移量!$C:$H,5,FALSE)</f>
        <v>Yes</v>
      </c>
      <c r="Q3431" s="14" t="str">
        <f>VLOOKUP($F3431,类型描述及偏移量!$C:$H,6,FALSE)</f>
        <v>实际值</v>
      </c>
    </row>
    <row r="3432" hidden="1" spans="1:17">
      <c r="A3432" s="12" t="s">
        <v>127</v>
      </c>
      <c r="B3432" s="12" t="str">
        <f t="shared" si="568"/>
        <v>M3_SetFRQ</v>
      </c>
      <c r="C3432" s="12" t="str">
        <f t="shared" si="569"/>
        <v>Range</v>
      </c>
      <c r="D3432" s="12" t="str">
        <f t="shared" si="570"/>
        <v>BP_Value_var</v>
      </c>
      <c r="E3432" s="13" t="str">
        <f t="shared" si="571"/>
        <v>CHP4_M3_SetFRQ_BP_Value_var</v>
      </c>
      <c r="F3432" s="14" t="str">
        <f t="shared" si="572"/>
        <v>BP_Value_var_Range</v>
      </c>
      <c r="G3432" s="10" t="str">
        <f t="shared" si="573"/>
        <v>CHP4_M3_SetFRQ_Range</v>
      </c>
      <c r="H3432" s="10" t="str">
        <f>VLOOKUP(基本表格!E3432,起始地址定义!A:D,4,FALSE)&amp;" "&amp;Q3432</f>
        <v>刨片机料仓4#出料螺旋B 给定频率 量程</v>
      </c>
      <c r="I3432" s="10" t="str">
        <f t="shared" si="574"/>
        <v>DB1400,REAL660</v>
      </c>
      <c r="J3432" s="13" t="str">
        <f>VLOOKUP(E3432,起始地址定义!A:D,2,FALSE)</f>
        <v>DB1400</v>
      </c>
      <c r="K3432" s="12" t="str">
        <f t="shared" si="575"/>
        <v>REAL660</v>
      </c>
      <c r="L3432" s="13">
        <f>VLOOKUP(E3432,起始地址定义!A:D,3,FALSE)</f>
        <v>650</v>
      </c>
      <c r="M3432" s="14">
        <f>VLOOKUP($F3432,类型描述及偏移量!$C:$H,2,FALSE)</f>
        <v>10</v>
      </c>
      <c r="N3432" s="14" t="str">
        <f>VLOOKUP($F3432,类型描述及偏移量!$C:$H,3,FALSE)</f>
        <v>实型</v>
      </c>
      <c r="O3432" s="14" t="str">
        <f>VLOOKUP($F3432,类型描述及偏移量!$C:$H,4,FALSE)</f>
        <v>None</v>
      </c>
      <c r="P3432" s="14" t="str">
        <f>VLOOKUP($F3432,类型描述及偏移量!$C:$H,5,FALSE)</f>
        <v>No</v>
      </c>
      <c r="Q3432" s="14" t="str">
        <f>VLOOKUP($F3432,类型描述及偏移量!$C:$H,6,FALSE)</f>
        <v>量程</v>
      </c>
    </row>
    <row r="3433" hidden="1" spans="1:17">
      <c r="A3433" s="12" t="s">
        <v>127</v>
      </c>
      <c r="B3433" s="12" t="str">
        <f t="shared" si="568"/>
        <v>M3_SetFRQ</v>
      </c>
      <c r="C3433" s="12" t="str">
        <f t="shared" si="569"/>
        <v>Hi</v>
      </c>
      <c r="D3433" s="12" t="str">
        <f t="shared" si="570"/>
        <v>BP_Value_var</v>
      </c>
      <c r="E3433" s="13" t="str">
        <f t="shared" si="571"/>
        <v>CHP4_M3_SetFRQ_BP_Value_var</v>
      </c>
      <c r="F3433" s="14" t="str">
        <f t="shared" si="572"/>
        <v>BP_Value_var_Hi</v>
      </c>
      <c r="G3433" s="10" t="str">
        <f t="shared" si="573"/>
        <v>CHP4_M3_SetFRQ_Hi</v>
      </c>
      <c r="H3433" s="10" t="str">
        <f>VLOOKUP(基本表格!E3433,起始地址定义!A:D,4,FALSE)&amp;" "&amp;Q3433</f>
        <v>刨片机料仓4#出料螺旋B 给定频率 上限值</v>
      </c>
      <c r="I3433" s="10" t="str">
        <f t="shared" si="574"/>
        <v>DB1400,REAL664</v>
      </c>
      <c r="J3433" s="13" t="str">
        <f>VLOOKUP(E3433,起始地址定义!A:D,2,FALSE)</f>
        <v>DB1400</v>
      </c>
      <c r="K3433" s="12" t="str">
        <f t="shared" si="575"/>
        <v>REAL664</v>
      </c>
      <c r="L3433" s="13">
        <f>VLOOKUP(E3433,起始地址定义!A:D,3,FALSE)</f>
        <v>650</v>
      </c>
      <c r="M3433" s="14">
        <f>VLOOKUP($F3433,类型描述及偏移量!$C:$H,2,FALSE)</f>
        <v>14</v>
      </c>
      <c r="N3433" s="14" t="str">
        <f>VLOOKUP($F3433,类型描述及偏移量!$C:$H,3,FALSE)</f>
        <v>实型</v>
      </c>
      <c r="O3433" s="14" t="str">
        <f>VLOOKUP($F3433,类型描述及偏移量!$C:$H,4,FALSE)</f>
        <v>None</v>
      </c>
      <c r="P3433" s="14" t="str">
        <f>VLOOKUP($F3433,类型描述及偏移量!$C:$H,5,FALSE)</f>
        <v>No</v>
      </c>
      <c r="Q3433" s="14" t="str">
        <f>VLOOKUP($F3433,类型描述及偏移量!$C:$H,6,FALSE)</f>
        <v>上限值</v>
      </c>
    </row>
    <row r="3434" hidden="1" spans="1:17">
      <c r="A3434" s="12" t="s">
        <v>127</v>
      </c>
      <c r="B3434" s="12" t="str">
        <f t="shared" si="568"/>
        <v>M3_SetFRQ</v>
      </c>
      <c r="C3434" s="12" t="str">
        <f t="shared" si="569"/>
        <v>Lo</v>
      </c>
      <c r="D3434" s="12" t="str">
        <f t="shared" si="570"/>
        <v>BP_Value_var</v>
      </c>
      <c r="E3434" s="13" t="str">
        <f t="shared" si="571"/>
        <v>CHP4_M3_SetFRQ_BP_Value_var</v>
      </c>
      <c r="F3434" s="14" t="str">
        <f t="shared" si="572"/>
        <v>BP_Value_var_Lo</v>
      </c>
      <c r="G3434" s="10" t="str">
        <f t="shared" si="573"/>
        <v>CHP4_M3_SetFRQ_Lo</v>
      </c>
      <c r="H3434" s="10" t="str">
        <f>VLOOKUP(基本表格!E3434,起始地址定义!A:D,4,FALSE)&amp;" "&amp;Q3434</f>
        <v>刨片机料仓4#出料螺旋B 给定频率 下限值</v>
      </c>
      <c r="I3434" s="10" t="str">
        <f t="shared" si="574"/>
        <v>DB1400,REAL668</v>
      </c>
      <c r="J3434" s="13" t="str">
        <f>VLOOKUP(E3434,起始地址定义!A:D,2,FALSE)</f>
        <v>DB1400</v>
      </c>
      <c r="K3434" s="12" t="str">
        <f t="shared" si="575"/>
        <v>REAL668</v>
      </c>
      <c r="L3434" s="13">
        <f>VLOOKUP(E3434,起始地址定义!A:D,3,FALSE)</f>
        <v>650</v>
      </c>
      <c r="M3434" s="14">
        <f>VLOOKUP($F3434,类型描述及偏移量!$C:$H,2,FALSE)</f>
        <v>18</v>
      </c>
      <c r="N3434" s="14" t="str">
        <f>VLOOKUP($F3434,类型描述及偏移量!$C:$H,3,FALSE)</f>
        <v>实型</v>
      </c>
      <c r="O3434" s="14" t="str">
        <f>VLOOKUP($F3434,类型描述及偏移量!$C:$H,4,FALSE)</f>
        <v>None</v>
      </c>
      <c r="P3434" s="14" t="str">
        <f>VLOOKUP($F3434,类型描述及偏移量!$C:$H,5,FALSE)</f>
        <v>No</v>
      </c>
      <c r="Q3434" s="14" t="str">
        <f>VLOOKUP($F3434,类型描述及偏移量!$C:$H,6,FALSE)</f>
        <v>下限值</v>
      </c>
    </row>
    <row r="3435" hidden="1" spans="1:17">
      <c r="A3435" s="12" t="s">
        <v>127</v>
      </c>
      <c r="B3435" s="12" t="str">
        <f t="shared" si="568"/>
        <v>M3_SetFRQ</v>
      </c>
      <c r="C3435" s="12" t="str">
        <f t="shared" si="569"/>
        <v>HiHi</v>
      </c>
      <c r="D3435" s="12" t="str">
        <f t="shared" si="570"/>
        <v>BP_Value_var</v>
      </c>
      <c r="E3435" s="13" t="str">
        <f t="shared" si="571"/>
        <v>CHP4_M3_SetFRQ_BP_Value_var</v>
      </c>
      <c r="F3435" s="14" t="str">
        <f t="shared" si="572"/>
        <v>BP_Value_var_HiHi</v>
      </c>
      <c r="G3435" s="10" t="str">
        <f t="shared" si="573"/>
        <v>CHP4_M3_SetFRQ_HiHi</v>
      </c>
      <c r="H3435" s="10" t="str">
        <f>VLOOKUP(基本表格!E3435,起始地址定义!A:D,4,FALSE)&amp;" "&amp;Q3435</f>
        <v>刨片机料仓4#出料螺旋B 给定频率 上上限值</v>
      </c>
      <c r="I3435" s="10" t="str">
        <f t="shared" si="574"/>
        <v>DB1400,REAL672</v>
      </c>
      <c r="J3435" s="13" t="str">
        <f>VLOOKUP(E3435,起始地址定义!A:D,2,FALSE)</f>
        <v>DB1400</v>
      </c>
      <c r="K3435" s="12" t="str">
        <f t="shared" si="575"/>
        <v>REAL672</v>
      </c>
      <c r="L3435" s="13">
        <f>VLOOKUP(E3435,起始地址定义!A:D,3,FALSE)</f>
        <v>650</v>
      </c>
      <c r="M3435" s="14">
        <f>VLOOKUP($F3435,类型描述及偏移量!$C:$H,2,FALSE)</f>
        <v>22</v>
      </c>
      <c r="N3435" s="14" t="str">
        <f>VLOOKUP($F3435,类型描述及偏移量!$C:$H,3,FALSE)</f>
        <v>实型</v>
      </c>
      <c r="O3435" s="14" t="str">
        <f>VLOOKUP($F3435,类型描述及偏移量!$C:$H,4,FALSE)</f>
        <v>None</v>
      </c>
      <c r="P3435" s="14" t="str">
        <f>VLOOKUP($F3435,类型描述及偏移量!$C:$H,5,FALSE)</f>
        <v>No</v>
      </c>
      <c r="Q3435" s="14" t="str">
        <f>VLOOKUP($F3435,类型描述及偏移量!$C:$H,6,FALSE)</f>
        <v>上上限值</v>
      </c>
    </row>
    <row r="3436" hidden="1" spans="1:17">
      <c r="A3436" s="12" t="s">
        <v>127</v>
      </c>
      <c r="B3436" s="12" t="str">
        <f t="shared" si="568"/>
        <v>M3_SetFRQ</v>
      </c>
      <c r="C3436" s="12" t="str">
        <f t="shared" si="569"/>
        <v>LoLo</v>
      </c>
      <c r="D3436" s="12" t="str">
        <f t="shared" si="570"/>
        <v>BP_Value_var</v>
      </c>
      <c r="E3436" s="13" t="str">
        <f t="shared" si="571"/>
        <v>CHP4_M3_SetFRQ_BP_Value_var</v>
      </c>
      <c r="F3436" s="14" t="str">
        <f t="shared" si="572"/>
        <v>BP_Value_var_LoLo</v>
      </c>
      <c r="G3436" s="10" t="str">
        <f t="shared" si="573"/>
        <v>CHP4_M3_SetFRQ_LoLo</v>
      </c>
      <c r="H3436" s="10" t="str">
        <f>VLOOKUP(基本表格!E3436,起始地址定义!A:D,4,FALSE)&amp;" "&amp;Q3436</f>
        <v>刨片机料仓4#出料螺旋B 给定频率 下下限值</v>
      </c>
      <c r="I3436" s="10" t="str">
        <f t="shared" si="574"/>
        <v>DB1400,REAL676</v>
      </c>
      <c r="J3436" s="13" t="str">
        <f>VLOOKUP(E3436,起始地址定义!A:D,2,FALSE)</f>
        <v>DB1400</v>
      </c>
      <c r="K3436" s="12" t="str">
        <f t="shared" si="575"/>
        <v>REAL676</v>
      </c>
      <c r="L3436" s="13">
        <f>VLOOKUP(E3436,起始地址定义!A:D,3,FALSE)</f>
        <v>650</v>
      </c>
      <c r="M3436" s="14">
        <f>VLOOKUP($F3436,类型描述及偏移量!$C:$H,2,FALSE)</f>
        <v>26</v>
      </c>
      <c r="N3436" s="14" t="str">
        <f>VLOOKUP($F3436,类型描述及偏移量!$C:$H,3,FALSE)</f>
        <v>实型</v>
      </c>
      <c r="O3436" s="14" t="str">
        <f>VLOOKUP($F3436,类型描述及偏移量!$C:$H,4,FALSE)</f>
        <v>None</v>
      </c>
      <c r="P3436" s="14" t="str">
        <f>VLOOKUP($F3436,类型描述及偏移量!$C:$H,5,FALSE)</f>
        <v>No</v>
      </c>
      <c r="Q3436" s="14" t="str">
        <f>VLOOKUP($F3436,类型描述及偏移量!$C:$H,6,FALSE)</f>
        <v>下下限值</v>
      </c>
    </row>
    <row r="3437" hidden="1" spans="1:17">
      <c r="A3437" s="12" t="s">
        <v>127</v>
      </c>
      <c r="B3437" s="12" t="str">
        <f t="shared" si="568"/>
        <v>M3_ActFRQ</v>
      </c>
      <c r="C3437" s="12" t="str">
        <f t="shared" si="569"/>
        <v>HiProEN</v>
      </c>
      <c r="D3437" s="12" t="str">
        <f t="shared" si="570"/>
        <v>BP_Value_var</v>
      </c>
      <c r="E3437" s="13" t="str">
        <f t="shared" si="571"/>
        <v>CHP4_M3_ActFRQ_BP_Value_var</v>
      </c>
      <c r="F3437" s="14" t="str">
        <f t="shared" si="572"/>
        <v>BP_Value_var_HiProEN</v>
      </c>
      <c r="G3437" s="10" t="str">
        <f t="shared" si="573"/>
        <v>CHP4_M3_ActFRQ_HiProEN</v>
      </c>
      <c r="H3437" s="10" t="str">
        <f>VLOOKUP(基本表格!E3437,起始地址定义!A:D,4,FALSE)&amp;" "&amp;Q3437</f>
        <v>刨片机料仓4#出料螺旋B 反馈频率 上限保护使能</v>
      </c>
      <c r="I3437" s="10" t="str">
        <f t="shared" si="574"/>
        <v>DB1400,X700.3</v>
      </c>
      <c r="J3437" s="13" t="str">
        <f>VLOOKUP(E3437,起始地址定义!A:D,2,FALSE)</f>
        <v>DB1400</v>
      </c>
      <c r="K3437" s="12" t="str">
        <f t="shared" si="575"/>
        <v>X700.3</v>
      </c>
      <c r="L3437" s="13">
        <f>VLOOKUP(E3437,起始地址定义!A:D,3,FALSE)</f>
        <v>700</v>
      </c>
      <c r="M3437" s="14">
        <f>VLOOKUP($F3437,类型描述及偏移量!$C:$H,2,FALSE)</f>
        <v>0.299999999999997</v>
      </c>
      <c r="N3437" s="14" t="str">
        <f>VLOOKUP($F3437,类型描述及偏移量!$C:$H,3,FALSE)</f>
        <v>离散</v>
      </c>
      <c r="O3437" s="14" t="str">
        <f>VLOOKUP($F3437,类型描述及偏移量!$C:$H,4,FALSE)</f>
        <v>None</v>
      </c>
      <c r="P3437" s="14" t="str">
        <f>VLOOKUP($F3437,类型描述及偏移量!$C:$H,5,FALSE)</f>
        <v>No</v>
      </c>
      <c r="Q3437" s="14" t="str">
        <f>VLOOKUP($F3437,类型描述及偏移量!$C:$H,6,FALSE)</f>
        <v>上限保护使能</v>
      </c>
    </row>
    <row r="3438" hidden="1" spans="1:17">
      <c r="A3438" s="12" t="s">
        <v>127</v>
      </c>
      <c r="B3438" s="12" t="str">
        <f t="shared" si="568"/>
        <v>M3_ActFRQ</v>
      </c>
      <c r="C3438" s="12" t="str">
        <f t="shared" si="569"/>
        <v>LoProEN</v>
      </c>
      <c r="D3438" s="12" t="str">
        <f t="shared" si="570"/>
        <v>BP_Value_var</v>
      </c>
      <c r="E3438" s="13" t="str">
        <f t="shared" si="571"/>
        <v>CHP4_M3_ActFRQ_BP_Value_var</v>
      </c>
      <c r="F3438" s="14" t="str">
        <f t="shared" si="572"/>
        <v>BP_Value_var_LoProEN</v>
      </c>
      <c r="G3438" s="10" t="str">
        <f t="shared" si="573"/>
        <v>CHP4_M3_ActFRQ_LoProEN</v>
      </c>
      <c r="H3438" s="10" t="str">
        <f>VLOOKUP(基本表格!E3438,起始地址定义!A:D,4,FALSE)&amp;" "&amp;Q3438</f>
        <v>刨片机料仓4#出料螺旋B 反馈频率 下限保护使能</v>
      </c>
      <c r="I3438" s="10" t="str">
        <f t="shared" si="574"/>
        <v>DB1400,X700.4</v>
      </c>
      <c r="J3438" s="13" t="str">
        <f>VLOOKUP(E3438,起始地址定义!A:D,2,FALSE)</f>
        <v>DB1400</v>
      </c>
      <c r="K3438" s="12" t="str">
        <f t="shared" si="575"/>
        <v>X700.4</v>
      </c>
      <c r="L3438" s="13">
        <f>VLOOKUP(E3438,起始地址定义!A:D,3,FALSE)</f>
        <v>700</v>
      </c>
      <c r="M3438" s="14">
        <f>VLOOKUP($F3438,类型描述及偏移量!$C:$H,2,FALSE)</f>
        <v>0.399999999999999</v>
      </c>
      <c r="N3438" s="14" t="str">
        <f>VLOOKUP($F3438,类型描述及偏移量!$C:$H,3,FALSE)</f>
        <v>离散</v>
      </c>
      <c r="O3438" s="14" t="str">
        <f>VLOOKUP($F3438,类型描述及偏移量!$C:$H,4,FALSE)</f>
        <v>None</v>
      </c>
      <c r="P3438" s="14" t="str">
        <f>VLOOKUP($F3438,类型描述及偏移量!$C:$H,5,FALSE)</f>
        <v>No</v>
      </c>
      <c r="Q3438" s="14" t="str">
        <f>VLOOKUP($F3438,类型描述及偏移量!$C:$H,6,FALSE)</f>
        <v>下限保护使能</v>
      </c>
    </row>
    <row r="3439" hidden="1" spans="1:17">
      <c r="A3439" s="12" t="s">
        <v>127</v>
      </c>
      <c r="B3439" s="12" t="str">
        <f t="shared" si="568"/>
        <v>M3_ActFRQ</v>
      </c>
      <c r="C3439" s="12" t="str">
        <f t="shared" si="569"/>
        <v>HiALM</v>
      </c>
      <c r="D3439" s="12" t="str">
        <f t="shared" si="570"/>
        <v>BP_Value_var</v>
      </c>
      <c r="E3439" s="13" t="str">
        <f t="shared" si="571"/>
        <v>CHP4_M3_ActFRQ_BP_Value_var</v>
      </c>
      <c r="F3439" s="14" t="str">
        <f t="shared" si="572"/>
        <v>BP_Value_var_HiALM</v>
      </c>
      <c r="G3439" s="10" t="str">
        <f t="shared" si="573"/>
        <v>CHP4_M3_ActFRQ_HiALM</v>
      </c>
      <c r="H3439" s="10" t="str">
        <f>VLOOKUP(基本表格!E3439,起始地址定义!A:D,4,FALSE)&amp;" "&amp;Q3439</f>
        <v>刨片机料仓4#出料螺旋B 反馈频率 上限报警</v>
      </c>
      <c r="I3439" s="10" t="str">
        <f t="shared" si="574"/>
        <v>DB1400,X700.5</v>
      </c>
      <c r="J3439" s="13" t="str">
        <f>VLOOKUP(E3439,起始地址定义!A:D,2,FALSE)</f>
        <v>DB1400</v>
      </c>
      <c r="K3439" s="12" t="str">
        <f t="shared" si="575"/>
        <v>X700.5</v>
      </c>
      <c r="L3439" s="13">
        <f>VLOOKUP(E3439,起始地址定义!A:D,3,FALSE)</f>
        <v>700</v>
      </c>
      <c r="M3439" s="14">
        <f>VLOOKUP($F3439,类型描述及偏移量!$C:$H,2,FALSE)</f>
        <v>0.5</v>
      </c>
      <c r="N3439" s="14" t="str">
        <f>VLOOKUP($F3439,类型描述及偏移量!$C:$H,3,FALSE)</f>
        <v>离散</v>
      </c>
      <c r="O3439" s="14" t="str">
        <f>VLOOKUP($F3439,类型描述及偏移量!$C:$H,4,FALSE)</f>
        <v>None</v>
      </c>
      <c r="P3439" s="14" t="str">
        <f>VLOOKUP($F3439,类型描述及偏移量!$C:$H,5,FALSE)</f>
        <v>Yes</v>
      </c>
      <c r="Q3439" s="14" t="str">
        <f>VLOOKUP($F3439,类型描述及偏移量!$C:$H,6,FALSE)</f>
        <v>上限报警</v>
      </c>
    </row>
    <row r="3440" hidden="1" spans="1:17">
      <c r="A3440" s="12" t="s">
        <v>127</v>
      </c>
      <c r="B3440" s="12" t="str">
        <f t="shared" si="568"/>
        <v>M3_ActFRQ</v>
      </c>
      <c r="C3440" s="12" t="str">
        <f t="shared" si="569"/>
        <v>LoALM</v>
      </c>
      <c r="D3440" s="12" t="str">
        <f t="shared" si="570"/>
        <v>BP_Value_var</v>
      </c>
      <c r="E3440" s="13" t="str">
        <f t="shared" si="571"/>
        <v>CHP4_M3_ActFRQ_BP_Value_var</v>
      </c>
      <c r="F3440" s="14" t="str">
        <f t="shared" si="572"/>
        <v>BP_Value_var_LoALM</v>
      </c>
      <c r="G3440" s="10" t="str">
        <f t="shared" si="573"/>
        <v>CHP4_M3_ActFRQ_LoALM</v>
      </c>
      <c r="H3440" s="10" t="str">
        <f>VLOOKUP(基本表格!E3440,起始地址定义!A:D,4,FALSE)&amp;" "&amp;Q3440</f>
        <v>刨片机料仓4#出料螺旋B 反馈频率 下限报警</v>
      </c>
      <c r="I3440" s="10" t="str">
        <f t="shared" si="574"/>
        <v>DB1400,X700.6</v>
      </c>
      <c r="J3440" s="13" t="str">
        <f>VLOOKUP(E3440,起始地址定义!A:D,2,FALSE)</f>
        <v>DB1400</v>
      </c>
      <c r="K3440" s="12" t="str">
        <f t="shared" si="575"/>
        <v>X700.6</v>
      </c>
      <c r="L3440" s="13">
        <f>VLOOKUP(E3440,起始地址定义!A:D,3,FALSE)</f>
        <v>700</v>
      </c>
      <c r="M3440" s="14">
        <f>VLOOKUP($F3440,类型描述及偏移量!$C:$H,2,FALSE)</f>
        <v>0.600000000000001</v>
      </c>
      <c r="N3440" s="14" t="str">
        <f>VLOOKUP($F3440,类型描述及偏移量!$C:$H,3,FALSE)</f>
        <v>离散</v>
      </c>
      <c r="O3440" s="14" t="str">
        <f>VLOOKUP($F3440,类型描述及偏移量!$C:$H,4,FALSE)</f>
        <v>None</v>
      </c>
      <c r="P3440" s="14" t="str">
        <f>VLOOKUP($F3440,类型描述及偏移量!$C:$H,5,FALSE)</f>
        <v>Yes</v>
      </c>
      <c r="Q3440" s="14" t="str">
        <f>VLOOKUP($F3440,类型描述及偏移量!$C:$H,6,FALSE)</f>
        <v>下限报警</v>
      </c>
    </row>
    <row r="3441" hidden="1" spans="1:17">
      <c r="A3441" s="12" t="s">
        <v>127</v>
      </c>
      <c r="B3441" s="12" t="str">
        <f t="shared" si="568"/>
        <v>M3_ActFRQ</v>
      </c>
      <c r="C3441" s="12" t="str">
        <f t="shared" si="569"/>
        <v>HiHiALM</v>
      </c>
      <c r="D3441" s="12" t="str">
        <f t="shared" si="570"/>
        <v>BP_Value_var</v>
      </c>
      <c r="E3441" s="13" t="str">
        <f t="shared" si="571"/>
        <v>CHP4_M3_ActFRQ_BP_Value_var</v>
      </c>
      <c r="F3441" s="14" t="str">
        <f t="shared" si="572"/>
        <v>BP_Value_var_HiHiALM</v>
      </c>
      <c r="G3441" s="10" t="str">
        <f t="shared" si="573"/>
        <v>CHP4_M3_ActFRQ_HiHiALM</v>
      </c>
      <c r="H3441" s="10" t="str">
        <f>VLOOKUP(基本表格!E3441,起始地址定义!A:D,4,FALSE)&amp;" "&amp;Q3441</f>
        <v>刨片机料仓4#出料螺旋B 反馈频率 上上限报警</v>
      </c>
      <c r="I3441" s="10" t="str">
        <f t="shared" si="574"/>
        <v>DB1400,X700.7</v>
      </c>
      <c r="J3441" s="13" t="str">
        <f>VLOOKUP(E3441,起始地址定义!A:D,2,FALSE)</f>
        <v>DB1400</v>
      </c>
      <c r="K3441" s="12" t="str">
        <f t="shared" si="575"/>
        <v>X700.7</v>
      </c>
      <c r="L3441" s="13">
        <f>VLOOKUP(E3441,起始地址定义!A:D,3,FALSE)</f>
        <v>700</v>
      </c>
      <c r="M3441" s="14">
        <f>VLOOKUP($F3441,类型描述及偏移量!$C:$H,2,FALSE)</f>
        <v>0.700000000000003</v>
      </c>
      <c r="N3441" s="14" t="str">
        <f>VLOOKUP($F3441,类型描述及偏移量!$C:$H,3,FALSE)</f>
        <v>离散</v>
      </c>
      <c r="O3441" s="14" t="str">
        <f>VLOOKUP($F3441,类型描述及偏移量!$C:$H,4,FALSE)</f>
        <v>On</v>
      </c>
      <c r="P3441" s="14" t="str">
        <f>VLOOKUP($F3441,类型描述及偏移量!$C:$H,5,FALSE)</f>
        <v>Yes</v>
      </c>
      <c r="Q3441" s="14" t="str">
        <f>VLOOKUP($F3441,类型描述及偏移量!$C:$H,6,FALSE)</f>
        <v>上上限报警</v>
      </c>
    </row>
    <row r="3442" hidden="1" spans="1:17">
      <c r="A3442" s="12" t="s">
        <v>127</v>
      </c>
      <c r="B3442" s="12" t="str">
        <f t="shared" si="568"/>
        <v>M3_ActFRQ</v>
      </c>
      <c r="C3442" s="12" t="str">
        <f t="shared" si="569"/>
        <v>LoLoALM</v>
      </c>
      <c r="D3442" s="12" t="str">
        <f t="shared" si="570"/>
        <v>BP_Value_var</v>
      </c>
      <c r="E3442" s="13" t="str">
        <f t="shared" si="571"/>
        <v>CHP4_M3_ActFRQ_BP_Value_var</v>
      </c>
      <c r="F3442" s="14" t="str">
        <f t="shared" si="572"/>
        <v>BP_Value_var_LoLoALM</v>
      </c>
      <c r="G3442" s="10" t="str">
        <f t="shared" si="573"/>
        <v>CHP4_M3_ActFRQ_LoLoALM</v>
      </c>
      <c r="H3442" s="10" t="str">
        <f>VLOOKUP(基本表格!E3442,起始地址定义!A:D,4,FALSE)&amp;" "&amp;Q3442</f>
        <v>刨片机料仓4#出料螺旋B 反馈频率 下下限报警</v>
      </c>
      <c r="I3442" s="10" t="str">
        <f t="shared" si="574"/>
        <v>DB1400,X701.0</v>
      </c>
      <c r="J3442" s="13" t="str">
        <f>VLOOKUP(E3442,起始地址定义!A:D,2,FALSE)</f>
        <v>DB1400</v>
      </c>
      <c r="K3442" s="12" t="str">
        <f t="shared" si="575"/>
        <v>X701.0</v>
      </c>
      <c r="L3442" s="13">
        <f>VLOOKUP(E3442,起始地址定义!A:D,3,FALSE)</f>
        <v>700</v>
      </c>
      <c r="M3442" s="14">
        <f>VLOOKUP($F3442,类型描述及偏移量!$C:$H,2,FALSE)</f>
        <v>1</v>
      </c>
      <c r="N3442" s="14" t="str">
        <f>VLOOKUP($F3442,类型描述及偏移量!$C:$H,3,FALSE)</f>
        <v>离散</v>
      </c>
      <c r="O3442" s="14" t="str">
        <f>VLOOKUP($F3442,类型描述及偏移量!$C:$H,4,FALSE)</f>
        <v>On</v>
      </c>
      <c r="P3442" s="14" t="str">
        <f>VLOOKUP($F3442,类型描述及偏移量!$C:$H,5,FALSE)</f>
        <v>Yes</v>
      </c>
      <c r="Q3442" s="14" t="str">
        <f>VLOOKUP($F3442,类型描述及偏移量!$C:$H,6,FALSE)</f>
        <v>下下限报警</v>
      </c>
    </row>
    <row r="3443" hidden="1" spans="1:17">
      <c r="A3443" s="12" t="s">
        <v>127</v>
      </c>
      <c r="B3443" s="12" t="str">
        <f t="shared" si="568"/>
        <v>M3_ActFRQ</v>
      </c>
      <c r="C3443" s="12" t="str">
        <f t="shared" si="569"/>
        <v>LimALM</v>
      </c>
      <c r="D3443" s="12" t="str">
        <f t="shared" si="570"/>
        <v>BP_Value_var</v>
      </c>
      <c r="E3443" s="13" t="str">
        <f t="shared" si="571"/>
        <v>CHP4_M3_ActFRQ_BP_Value_var</v>
      </c>
      <c r="F3443" s="14" t="str">
        <f t="shared" si="572"/>
        <v>BP_Value_var_LimALM</v>
      </c>
      <c r="G3443" s="10" t="str">
        <f t="shared" si="573"/>
        <v>CHP4_M3_ActFRQ_LimALM</v>
      </c>
      <c r="H3443" s="10" t="str">
        <f>VLOOKUP(基本表格!E3443,起始地址定义!A:D,4,FALSE)&amp;" "&amp;Q3443</f>
        <v>刨片机料仓4#出料螺旋B 反馈频率 极限报警</v>
      </c>
      <c r="I3443" s="10" t="str">
        <f t="shared" si="574"/>
        <v>DB1400,X701.1</v>
      </c>
      <c r="J3443" s="13" t="str">
        <f>VLOOKUP(E3443,起始地址定义!A:D,2,FALSE)</f>
        <v>DB1400</v>
      </c>
      <c r="K3443" s="12" t="str">
        <f t="shared" si="575"/>
        <v>X701.1</v>
      </c>
      <c r="L3443" s="13">
        <f>VLOOKUP(E3443,起始地址定义!A:D,3,FALSE)</f>
        <v>700</v>
      </c>
      <c r="M3443" s="14">
        <f>VLOOKUP($F3443,类型描述及偏移量!$C:$H,2,FALSE)</f>
        <v>1.1</v>
      </c>
      <c r="N3443" s="14" t="str">
        <f>VLOOKUP($F3443,类型描述及偏移量!$C:$H,3,FALSE)</f>
        <v>离散</v>
      </c>
      <c r="O3443" s="14" t="str">
        <f>VLOOKUP($F3443,类型描述及偏移量!$C:$H,4,FALSE)</f>
        <v>On</v>
      </c>
      <c r="P3443" s="14" t="str">
        <f>VLOOKUP($F3443,类型描述及偏移量!$C:$H,5,FALSE)</f>
        <v>Yes</v>
      </c>
      <c r="Q3443" s="14" t="str">
        <f>VLOOKUP($F3443,类型描述及偏移量!$C:$H,6,FALSE)</f>
        <v>极限报警</v>
      </c>
    </row>
    <row r="3444" hidden="1" spans="1:17">
      <c r="A3444" s="12" t="s">
        <v>127</v>
      </c>
      <c r="B3444" s="12" t="str">
        <f t="shared" si="568"/>
        <v>M3_ActFRQ</v>
      </c>
      <c r="C3444" s="12" t="str">
        <f t="shared" si="569"/>
        <v>LostALM</v>
      </c>
      <c r="D3444" s="12" t="str">
        <f t="shared" si="570"/>
        <v>BP_Value_var</v>
      </c>
      <c r="E3444" s="13" t="str">
        <f t="shared" si="571"/>
        <v>CHP4_M3_ActFRQ_BP_Value_var</v>
      </c>
      <c r="F3444" s="14" t="str">
        <f t="shared" si="572"/>
        <v>BP_Value_var_LostALM</v>
      </c>
      <c r="G3444" s="10" t="str">
        <f t="shared" si="573"/>
        <v>CHP4_M3_ActFRQ_LostALM</v>
      </c>
      <c r="H3444" s="10" t="str">
        <f>VLOOKUP(基本表格!E3444,起始地址定义!A:D,4,FALSE)&amp;" "&amp;Q3444</f>
        <v>刨片机料仓4#出料螺旋B 反馈频率 传感器断线报警</v>
      </c>
      <c r="I3444" s="10" t="str">
        <f t="shared" si="574"/>
        <v>DB1400,X701.2</v>
      </c>
      <c r="J3444" s="13" t="str">
        <f>VLOOKUP(E3444,起始地址定义!A:D,2,FALSE)</f>
        <v>DB1400</v>
      </c>
      <c r="K3444" s="12" t="str">
        <f t="shared" si="575"/>
        <v>X701.2</v>
      </c>
      <c r="L3444" s="13">
        <f>VLOOKUP(E3444,起始地址定义!A:D,3,FALSE)</f>
        <v>700</v>
      </c>
      <c r="M3444" s="14">
        <f>VLOOKUP($F3444,类型描述及偏移量!$C:$H,2,FALSE)</f>
        <v>1.2</v>
      </c>
      <c r="N3444" s="14" t="str">
        <f>VLOOKUP($F3444,类型描述及偏移量!$C:$H,3,FALSE)</f>
        <v>离散</v>
      </c>
      <c r="O3444" s="14" t="str">
        <f>VLOOKUP($F3444,类型描述及偏移量!$C:$H,4,FALSE)</f>
        <v>On</v>
      </c>
      <c r="P3444" s="14" t="str">
        <f>VLOOKUP($F3444,类型描述及偏移量!$C:$H,5,FALSE)</f>
        <v>Yes</v>
      </c>
      <c r="Q3444" s="14" t="str">
        <f>VLOOKUP($F3444,类型描述及偏移量!$C:$H,6,FALSE)</f>
        <v>传感器断线报警</v>
      </c>
    </row>
    <row r="3445" hidden="1" spans="1:17">
      <c r="A3445" s="12" t="s">
        <v>127</v>
      </c>
      <c r="B3445" s="12" t="str">
        <f t="shared" si="568"/>
        <v>M3_ActFRQ</v>
      </c>
      <c r="C3445" s="12" t="str">
        <f t="shared" si="569"/>
        <v>Code</v>
      </c>
      <c r="D3445" s="12" t="str">
        <f t="shared" si="570"/>
        <v>BP_Value_var</v>
      </c>
      <c r="E3445" s="13" t="str">
        <f t="shared" si="571"/>
        <v>CHP4_M3_ActFRQ_BP_Value_var</v>
      </c>
      <c r="F3445" s="14" t="str">
        <f t="shared" si="572"/>
        <v>BP_Value_var_Code</v>
      </c>
      <c r="G3445" s="10" t="str">
        <f t="shared" si="573"/>
        <v>CHP4_M3_ActFRQ_Code</v>
      </c>
      <c r="H3445" s="10" t="str">
        <f>VLOOKUP(基本表格!E3445,起始地址定义!A:D,4,FALSE)&amp;" "&amp;Q3445</f>
        <v>刨片机料仓4#出料螺旋B 反馈频率 实际内码</v>
      </c>
      <c r="I3445" s="10" t="str">
        <f t="shared" si="574"/>
        <v>DB1400,INT702</v>
      </c>
      <c r="J3445" s="13" t="str">
        <f>VLOOKUP(E3445,起始地址定义!A:D,2,FALSE)</f>
        <v>DB1400</v>
      </c>
      <c r="K3445" s="12" t="str">
        <f t="shared" si="575"/>
        <v>INT702</v>
      </c>
      <c r="L3445" s="13">
        <f>VLOOKUP(E3445,起始地址定义!A:D,3,FALSE)</f>
        <v>700</v>
      </c>
      <c r="M3445" s="14">
        <f>VLOOKUP($F3445,类型描述及偏移量!$C:$H,2,FALSE)</f>
        <v>2</v>
      </c>
      <c r="N3445" s="14" t="str">
        <f>VLOOKUP($F3445,类型描述及偏移量!$C:$H,3,FALSE)</f>
        <v>整型</v>
      </c>
      <c r="O3445" s="14" t="str">
        <f>VLOOKUP($F3445,类型描述及偏移量!$C:$H,4,FALSE)</f>
        <v>None</v>
      </c>
      <c r="P3445" s="14" t="str">
        <f>VLOOKUP($F3445,类型描述及偏移量!$C:$H,5,FALSE)</f>
        <v>Yes</v>
      </c>
      <c r="Q3445" s="14" t="str">
        <f>VLOOKUP($F3445,类型描述及偏移量!$C:$H,6,FALSE)</f>
        <v>实际内码</v>
      </c>
    </row>
    <row r="3446" hidden="1" spans="1:17">
      <c r="A3446" s="12" t="s">
        <v>127</v>
      </c>
      <c r="B3446" s="12" t="str">
        <f t="shared" si="568"/>
        <v>M3_ActFRQ</v>
      </c>
      <c r="C3446" s="12" t="str">
        <f t="shared" si="569"/>
        <v>Value</v>
      </c>
      <c r="D3446" s="12" t="str">
        <f t="shared" si="570"/>
        <v>BP_Value_var</v>
      </c>
      <c r="E3446" s="13" t="str">
        <f t="shared" si="571"/>
        <v>CHP4_M3_ActFRQ_BP_Value_var</v>
      </c>
      <c r="F3446" s="14" t="str">
        <f t="shared" si="572"/>
        <v>BP_Value_var_Value</v>
      </c>
      <c r="G3446" s="10" t="str">
        <f t="shared" si="573"/>
        <v>CHP4_M3_ActFRQ_Value</v>
      </c>
      <c r="H3446" s="10" t="str">
        <f>VLOOKUP(基本表格!E3446,起始地址定义!A:D,4,FALSE)&amp;" "&amp;Q3446</f>
        <v>刨片机料仓4#出料螺旋B 反馈频率 实际值</v>
      </c>
      <c r="I3446" s="10" t="str">
        <f t="shared" si="574"/>
        <v>DB1400,REAL706</v>
      </c>
      <c r="J3446" s="13" t="str">
        <f>VLOOKUP(E3446,起始地址定义!A:D,2,FALSE)</f>
        <v>DB1400</v>
      </c>
      <c r="K3446" s="12" t="str">
        <f t="shared" si="575"/>
        <v>REAL706</v>
      </c>
      <c r="L3446" s="13">
        <f>VLOOKUP(E3446,起始地址定义!A:D,3,FALSE)</f>
        <v>700</v>
      </c>
      <c r="M3446" s="14">
        <f>VLOOKUP($F3446,类型描述及偏移量!$C:$H,2,FALSE)</f>
        <v>6</v>
      </c>
      <c r="N3446" s="14" t="str">
        <f>VLOOKUP($F3446,类型描述及偏移量!$C:$H,3,FALSE)</f>
        <v>实型</v>
      </c>
      <c r="O3446" s="14" t="str">
        <f>VLOOKUP($F3446,类型描述及偏移量!$C:$H,4,FALSE)</f>
        <v>None</v>
      </c>
      <c r="P3446" s="14" t="str">
        <f>VLOOKUP($F3446,类型描述及偏移量!$C:$H,5,FALSE)</f>
        <v>Yes</v>
      </c>
      <c r="Q3446" s="14" t="str">
        <f>VLOOKUP($F3446,类型描述及偏移量!$C:$H,6,FALSE)</f>
        <v>实际值</v>
      </c>
    </row>
    <row r="3447" hidden="1" spans="1:17">
      <c r="A3447" s="12" t="s">
        <v>127</v>
      </c>
      <c r="B3447" s="12" t="str">
        <f t="shared" si="568"/>
        <v>M3_ActFRQ</v>
      </c>
      <c r="C3447" s="12" t="str">
        <f t="shared" si="569"/>
        <v>Range</v>
      </c>
      <c r="D3447" s="12" t="str">
        <f t="shared" si="570"/>
        <v>BP_Value_var</v>
      </c>
      <c r="E3447" s="13" t="str">
        <f t="shared" si="571"/>
        <v>CHP4_M3_ActFRQ_BP_Value_var</v>
      </c>
      <c r="F3447" s="14" t="str">
        <f t="shared" si="572"/>
        <v>BP_Value_var_Range</v>
      </c>
      <c r="G3447" s="10" t="str">
        <f t="shared" si="573"/>
        <v>CHP4_M3_ActFRQ_Range</v>
      </c>
      <c r="H3447" s="10" t="str">
        <f>VLOOKUP(基本表格!E3447,起始地址定义!A:D,4,FALSE)&amp;" "&amp;Q3447</f>
        <v>刨片机料仓4#出料螺旋B 反馈频率 量程</v>
      </c>
      <c r="I3447" s="10" t="str">
        <f t="shared" si="574"/>
        <v>DB1400,REAL710</v>
      </c>
      <c r="J3447" s="13" t="str">
        <f>VLOOKUP(E3447,起始地址定义!A:D,2,FALSE)</f>
        <v>DB1400</v>
      </c>
      <c r="K3447" s="12" t="str">
        <f t="shared" si="575"/>
        <v>REAL710</v>
      </c>
      <c r="L3447" s="13">
        <f>VLOOKUP(E3447,起始地址定义!A:D,3,FALSE)</f>
        <v>700</v>
      </c>
      <c r="M3447" s="14">
        <f>VLOOKUP($F3447,类型描述及偏移量!$C:$H,2,FALSE)</f>
        <v>10</v>
      </c>
      <c r="N3447" s="14" t="str">
        <f>VLOOKUP($F3447,类型描述及偏移量!$C:$H,3,FALSE)</f>
        <v>实型</v>
      </c>
      <c r="O3447" s="14" t="str">
        <f>VLOOKUP($F3447,类型描述及偏移量!$C:$H,4,FALSE)</f>
        <v>None</v>
      </c>
      <c r="P3447" s="14" t="str">
        <f>VLOOKUP($F3447,类型描述及偏移量!$C:$H,5,FALSE)</f>
        <v>No</v>
      </c>
      <c r="Q3447" s="14" t="str">
        <f>VLOOKUP($F3447,类型描述及偏移量!$C:$H,6,FALSE)</f>
        <v>量程</v>
      </c>
    </row>
    <row r="3448" hidden="1" spans="1:17">
      <c r="A3448" s="12" t="s">
        <v>127</v>
      </c>
      <c r="B3448" s="12" t="str">
        <f t="shared" si="568"/>
        <v>M3_ActFRQ</v>
      </c>
      <c r="C3448" s="12" t="str">
        <f t="shared" si="569"/>
        <v>Hi</v>
      </c>
      <c r="D3448" s="12" t="str">
        <f t="shared" si="570"/>
        <v>BP_Value_var</v>
      </c>
      <c r="E3448" s="13" t="str">
        <f t="shared" si="571"/>
        <v>CHP4_M3_ActFRQ_BP_Value_var</v>
      </c>
      <c r="F3448" s="14" t="str">
        <f t="shared" si="572"/>
        <v>BP_Value_var_Hi</v>
      </c>
      <c r="G3448" s="10" t="str">
        <f t="shared" si="573"/>
        <v>CHP4_M3_ActFRQ_Hi</v>
      </c>
      <c r="H3448" s="10" t="str">
        <f>VLOOKUP(基本表格!E3448,起始地址定义!A:D,4,FALSE)&amp;" "&amp;Q3448</f>
        <v>刨片机料仓4#出料螺旋B 反馈频率 上限值</v>
      </c>
      <c r="I3448" s="10" t="str">
        <f t="shared" si="574"/>
        <v>DB1400,REAL714</v>
      </c>
      <c r="J3448" s="13" t="str">
        <f>VLOOKUP(E3448,起始地址定义!A:D,2,FALSE)</f>
        <v>DB1400</v>
      </c>
      <c r="K3448" s="12" t="str">
        <f t="shared" si="575"/>
        <v>REAL714</v>
      </c>
      <c r="L3448" s="13">
        <f>VLOOKUP(E3448,起始地址定义!A:D,3,FALSE)</f>
        <v>700</v>
      </c>
      <c r="M3448" s="14">
        <f>VLOOKUP($F3448,类型描述及偏移量!$C:$H,2,FALSE)</f>
        <v>14</v>
      </c>
      <c r="N3448" s="14" t="str">
        <f>VLOOKUP($F3448,类型描述及偏移量!$C:$H,3,FALSE)</f>
        <v>实型</v>
      </c>
      <c r="O3448" s="14" t="str">
        <f>VLOOKUP($F3448,类型描述及偏移量!$C:$H,4,FALSE)</f>
        <v>None</v>
      </c>
      <c r="P3448" s="14" t="str">
        <f>VLOOKUP($F3448,类型描述及偏移量!$C:$H,5,FALSE)</f>
        <v>No</v>
      </c>
      <c r="Q3448" s="14" t="str">
        <f>VLOOKUP($F3448,类型描述及偏移量!$C:$H,6,FALSE)</f>
        <v>上限值</v>
      </c>
    </row>
    <row r="3449" hidden="1" spans="1:17">
      <c r="A3449" s="12" t="s">
        <v>127</v>
      </c>
      <c r="B3449" s="12" t="str">
        <f t="shared" ref="B3449:B3512" si="576">"M"&amp;RIGHT(LEFT(B3326,FIND("_",B3326,1)-1),LEN(LEFT(B3326,FIND("_",B3326,1)-1))-1)+1&amp;"_"&amp;RIGHT(B3326,LEN(B3326)-FIND("_",B3326,1))</f>
        <v>M3_ActFRQ</v>
      </c>
      <c r="C3449" s="12" t="str">
        <f t="shared" ref="C3449:C3512" si="577">C3326</f>
        <v>Lo</v>
      </c>
      <c r="D3449" s="12" t="str">
        <f t="shared" ref="D3449:D3512" si="578">D3326</f>
        <v>BP_Value_var</v>
      </c>
      <c r="E3449" s="13" t="str">
        <f t="shared" si="571"/>
        <v>CHP4_M3_ActFRQ_BP_Value_var</v>
      </c>
      <c r="F3449" s="14" t="str">
        <f t="shared" si="572"/>
        <v>BP_Value_var_Lo</v>
      </c>
      <c r="G3449" s="10" t="str">
        <f t="shared" si="573"/>
        <v>CHP4_M3_ActFRQ_Lo</v>
      </c>
      <c r="H3449" s="10" t="str">
        <f>VLOOKUP(基本表格!E3449,起始地址定义!A:D,4,FALSE)&amp;" "&amp;Q3449</f>
        <v>刨片机料仓4#出料螺旋B 反馈频率 下限值</v>
      </c>
      <c r="I3449" s="10" t="str">
        <f t="shared" si="574"/>
        <v>DB1400,REAL718</v>
      </c>
      <c r="J3449" s="13" t="str">
        <f>VLOOKUP(E3449,起始地址定义!A:D,2,FALSE)</f>
        <v>DB1400</v>
      </c>
      <c r="K3449" s="12" t="str">
        <f t="shared" si="575"/>
        <v>REAL718</v>
      </c>
      <c r="L3449" s="13">
        <f>VLOOKUP(E3449,起始地址定义!A:D,3,FALSE)</f>
        <v>700</v>
      </c>
      <c r="M3449" s="14">
        <f>VLOOKUP($F3449,类型描述及偏移量!$C:$H,2,FALSE)</f>
        <v>18</v>
      </c>
      <c r="N3449" s="14" t="str">
        <f>VLOOKUP($F3449,类型描述及偏移量!$C:$H,3,FALSE)</f>
        <v>实型</v>
      </c>
      <c r="O3449" s="14" t="str">
        <f>VLOOKUP($F3449,类型描述及偏移量!$C:$H,4,FALSE)</f>
        <v>None</v>
      </c>
      <c r="P3449" s="14" t="str">
        <f>VLOOKUP($F3449,类型描述及偏移量!$C:$H,5,FALSE)</f>
        <v>No</v>
      </c>
      <c r="Q3449" s="14" t="str">
        <f>VLOOKUP($F3449,类型描述及偏移量!$C:$H,6,FALSE)</f>
        <v>下限值</v>
      </c>
    </row>
    <row r="3450" hidden="1" spans="1:17">
      <c r="A3450" s="12" t="s">
        <v>127</v>
      </c>
      <c r="B3450" s="12" t="str">
        <f t="shared" si="576"/>
        <v>M3_ActFRQ</v>
      </c>
      <c r="C3450" s="12" t="str">
        <f t="shared" si="577"/>
        <v>HiHi</v>
      </c>
      <c r="D3450" s="12" t="str">
        <f t="shared" si="578"/>
        <v>BP_Value_var</v>
      </c>
      <c r="E3450" s="13" t="str">
        <f t="shared" si="571"/>
        <v>CHP4_M3_ActFRQ_BP_Value_var</v>
      </c>
      <c r="F3450" s="14" t="str">
        <f t="shared" si="572"/>
        <v>BP_Value_var_HiHi</v>
      </c>
      <c r="G3450" s="10" t="str">
        <f t="shared" si="573"/>
        <v>CHP4_M3_ActFRQ_HiHi</v>
      </c>
      <c r="H3450" s="10" t="str">
        <f>VLOOKUP(基本表格!E3450,起始地址定义!A:D,4,FALSE)&amp;" "&amp;Q3450</f>
        <v>刨片机料仓4#出料螺旋B 反馈频率 上上限值</v>
      </c>
      <c r="I3450" s="10" t="str">
        <f t="shared" si="574"/>
        <v>DB1400,REAL722</v>
      </c>
      <c r="J3450" s="13" t="str">
        <f>VLOOKUP(E3450,起始地址定义!A:D,2,FALSE)</f>
        <v>DB1400</v>
      </c>
      <c r="K3450" s="12" t="str">
        <f t="shared" si="575"/>
        <v>REAL722</v>
      </c>
      <c r="L3450" s="13">
        <f>VLOOKUP(E3450,起始地址定义!A:D,3,FALSE)</f>
        <v>700</v>
      </c>
      <c r="M3450" s="14">
        <f>VLOOKUP($F3450,类型描述及偏移量!$C:$H,2,FALSE)</f>
        <v>22</v>
      </c>
      <c r="N3450" s="14" t="str">
        <f>VLOOKUP($F3450,类型描述及偏移量!$C:$H,3,FALSE)</f>
        <v>实型</v>
      </c>
      <c r="O3450" s="14" t="str">
        <f>VLOOKUP($F3450,类型描述及偏移量!$C:$H,4,FALSE)</f>
        <v>None</v>
      </c>
      <c r="P3450" s="14" t="str">
        <f>VLOOKUP($F3450,类型描述及偏移量!$C:$H,5,FALSE)</f>
        <v>No</v>
      </c>
      <c r="Q3450" s="14" t="str">
        <f>VLOOKUP($F3450,类型描述及偏移量!$C:$H,6,FALSE)</f>
        <v>上上限值</v>
      </c>
    </row>
    <row r="3451" hidden="1" spans="1:17">
      <c r="A3451" s="12" t="s">
        <v>127</v>
      </c>
      <c r="B3451" s="12" t="str">
        <f t="shared" si="576"/>
        <v>M3_ActFRQ</v>
      </c>
      <c r="C3451" s="12" t="str">
        <f t="shared" si="577"/>
        <v>LoLo</v>
      </c>
      <c r="D3451" s="12" t="str">
        <f t="shared" si="578"/>
        <v>BP_Value_var</v>
      </c>
      <c r="E3451" s="13" t="str">
        <f t="shared" si="571"/>
        <v>CHP4_M3_ActFRQ_BP_Value_var</v>
      </c>
      <c r="F3451" s="14" t="str">
        <f t="shared" si="572"/>
        <v>BP_Value_var_LoLo</v>
      </c>
      <c r="G3451" s="10" t="str">
        <f t="shared" si="573"/>
        <v>CHP4_M3_ActFRQ_LoLo</v>
      </c>
      <c r="H3451" s="10" t="str">
        <f>VLOOKUP(基本表格!E3451,起始地址定义!A:D,4,FALSE)&amp;" "&amp;Q3451</f>
        <v>刨片机料仓4#出料螺旋B 反馈频率 下下限值</v>
      </c>
      <c r="I3451" s="10" t="str">
        <f t="shared" si="574"/>
        <v>DB1400,REAL726</v>
      </c>
      <c r="J3451" s="13" t="str">
        <f>VLOOKUP(E3451,起始地址定义!A:D,2,FALSE)</f>
        <v>DB1400</v>
      </c>
      <c r="K3451" s="12" t="str">
        <f t="shared" si="575"/>
        <v>REAL726</v>
      </c>
      <c r="L3451" s="13">
        <f>VLOOKUP(E3451,起始地址定义!A:D,3,FALSE)</f>
        <v>700</v>
      </c>
      <c r="M3451" s="14">
        <f>VLOOKUP($F3451,类型描述及偏移量!$C:$H,2,FALSE)</f>
        <v>26</v>
      </c>
      <c r="N3451" s="14" t="str">
        <f>VLOOKUP($F3451,类型描述及偏移量!$C:$H,3,FALSE)</f>
        <v>实型</v>
      </c>
      <c r="O3451" s="14" t="str">
        <f>VLOOKUP($F3451,类型描述及偏移量!$C:$H,4,FALSE)</f>
        <v>None</v>
      </c>
      <c r="P3451" s="14" t="str">
        <f>VLOOKUP($F3451,类型描述及偏移量!$C:$H,5,FALSE)</f>
        <v>No</v>
      </c>
      <c r="Q3451" s="14" t="str">
        <f>VLOOKUP($F3451,类型描述及偏移量!$C:$H,6,FALSE)</f>
        <v>下下限值</v>
      </c>
    </row>
    <row r="3452" hidden="1" spans="1:17">
      <c r="A3452" s="12" t="s">
        <v>127</v>
      </c>
      <c r="B3452" s="12" t="str">
        <f t="shared" si="576"/>
        <v>M3_Comm</v>
      </c>
      <c r="C3452" s="12" t="str">
        <f t="shared" si="577"/>
        <v>REL</v>
      </c>
      <c r="D3452" s="12" t="str">
        <f t="shared" si="578"/>
        <v>BP_G120_var</v>
      </c>
      <c r="E3452" s="13" t="str">
        <f t="shared" si="571"/>
        <v>CHP4_M3_Comm_BP_G120_var</v>
      </c>
      <c r="F3452" s="14" t="str">
        <f t="shared" si="572"/>
        <v>BP_G120_var_REL</v>
      </c>
      <c r="G3452" s="10" t="str">
        <f t="shared" si="573"/>
        <v>CHP4_M3_Comm_REL</v>
      </c>
      <c r="H3452" s="10" t="str">
        <f>VLOOKUP(基本表格!E3452,起始地址定义!A:D,4,FALSE)&amp;" "&amp;Q3452</f>
        <v>刨片机料仓4#出料螺旋B 变频器通讯 备妥（不能与正转信号使用同一个）</v>
      </c>
      <c r="I3452" s="10" t="str">
        <f t="shared" si="574"/>
        <v>DB1400,X750.0</v>
      </c>
      <c r="J3452" s="13" t="str">
        <f>VLOOKUP(E3452,起始地址定义!A:D,2,FALSE)</f>
        <v>DB1400</v>
      </c>
      <c r="K3452" s="12" t="str">
        <f t="shared" si="575"/>
        <v>X750.0</v>
      </c>
      <c r="L3452" s="13">
        <f>VLOOKUP(E3452,起始地址定义!A:D,3,FALSE)</f>
        <v>750</v>
      </c>
      <c r="M3452" s="14">
        <f>VLOOKUP($F3452,类型描述及偏移量!$C:$H,2,FALSE)</f>
        <v>0</v>
      </c>
      <c r="N3452" s="14" t="str">
        <f>VLOOKUP($F3452,类型描述及偏移量!$C:$H,3,FALSE)</f>
        <v>离散</v>
      </c>
      <c r="O3452" s="14" t="str">
        <f>VLOOKUP($F3452,类型描述及偏移量!$C:$H,4,FALSE)</f>
        <v>None</v>
      </c>
      <c r="P3452" s="14" t="str">
        <f>VLOOKUP($F3452,类型描述及偏移量!$C:$H,5,FALSE)</f>
        <v>Yes</v>
      </c>
      <c r="Q3452" s="14" t="str">
        <f>VLOOKUP($F3452,类型描述及偏移量!$C:$H,6,FALSE)</f>
        <v>备妥（不能与正转信号使用同一个）</v>
      </c>
    </row>
    <row r="3453" hidden="1" spans="1:17">
      <c r="A3453" s="12" t="s">
        <v>127</v>
      </c>
      <c r="B3453" s="12" t="str">
        <f t="shared" si="576"/>
        <v>M3_Comm</v>
      </c>
      <c r="C3453" s="12" t="str">
        <f t="shared" si="577"/>
        <v>FWD</v>
      </c>
      <c r="D3453" s="12" t="str">
        <f t="shared" si="578"/>
        <v>BP_G120_var</v>
      </c>
      <c r="E3453" s="13" t="str">
        <f t="shared" si="571"/>
        <v>CHP4_M3_Comm_BP_G120_var</v>
      </c>
      <c r="F3453" s="14" t="str">
        <f t="shared" si="572"/>
        <v>BP_G120_var_FWD</v>
      </c>
      <c r="G3453" s="10" t="str">
        <f t="shared" si="573"/>
        <v>CHP4_M3_Comm_FWD</v>
      </c>
      <c r="H3453" s="10" t="str">
        <f>VLOOKUP(基本表格!E3453,起始地址定义!A:D,4,FALSE)&amp;" "&amp;Q3453</f>
        <v>刨片机料仓4#出料螺旋B 变频器通讯 正转</v>
      </c>
      <c r="I3453" s="10" t="str">
        <f t="shared" si="574"/>
        <v>DB1400,X750.1</v>
      </c>
      <c r="J3453" s="13" t="str">
        <f>VLOOKUP(E3453,起始地址定义!A:D,2,FALSE)</f>
        <v>DB1400</v>
      </c>
      <c r="K3453" s="12" t="str">
        <f t="shared" si="575"/>
        <v>X750.1</v>
      </c>
      <c r="L3453" s="13">
        <f>VLOOKUP(E3453,起始地址定义!A:D,3,FALSE)</f>
        <v>750</v>
      </c>
      <c r="M3453" s="14">
        <f>VLOOKUP($F3453,类型描述及偏移量!$C:$H,2,FALSE)</f>
        <v>0.0999999999999943</v>
      </c>
      <c r="N3453" s="14" t="str">
        <f>VLOOKUP($F3453,类型描述及偏移量!$C:$H,3,FALSE)</f>
        <v>离散</v>
      </c>
      <c r="O3453" s="14" t="str">
        <f>VLOOKUP($F3453,类型描述及偏移量!$C:$H,4,FALSE)</f>
        <v>None</v>
      </c>
      <c r="P3453" s="14" t="str">
        <f>VLOOKUP($F3453,类型描述及偏移量!$C:$H,5,FALSE)</f>
        <v>Yes</v>
      </c>
      <c r="Q3453" s="14" t="str">
        <f>VLOOKUP($F3453,类型描述及偏移量!$C:$H,6,FALSE)</f>
        <v>正转</v>
      </c>
    </row>
    <row r="3454" hidden="1" spans="1:17">
      <c r="A3454" s="12" t="s">
        <v>127</v>
      </c>
      <c r="B3454" s="12" t="str">
        <f t="shared" si="576"/>
        <v>M3_Comm</v>
      </c>
      <c r="C3454" s="12" t="str">
        <f t="shared" si="577"/>
        <v>REV</v>
      </c>
      <c r="D3454" s="12" t="str">
        <f t="shared" si="578"/>
        <v>BP_G120_var</v>
      </c>
      <c r="E3454" s="13" t="str">
        <f t="shared" si="571"/>
        <v>CHP4_M3_Comm_BP_G120_var</v>
      </c>
      <c r="F3454" s="14" t="str">
        <f t="shared" si="572"/>
        <v>BP_G120_var_REV</v>
      </c>
      <c r="G3454" s="10" t="str">
        <f t="shared" si="573"/>
        <v>CHP4_M3_Comm_REV</v>
      </c>
      <c r="H3454" s="10" t="str">
        <f>VLOOKUP(基本表格!E3454,起始地址定义!A:D,4,FALSE)&amp;" "&amp;Q3454</f>
        <v>刨片机料仓4#出料螺旋B 变频器通讯 反转</v>
      </c>
      <c r="I3454" s="10" t="str">
        <f t="shared" si="574"/>
        <v>DB1400,X750.2</v>
      </c>
      <c r="J3454" s="13" t="str">
        <f>VLOOKUP(E3454,起始地址定义!A:D,2,FALSE)</f>
        <v>DB1400</v>
      </c>
      <c r="K3454" s="12" t="str">
        <f t="shared" si="575"/>
        <v>X750.2</v>
      </c>
      <c r="L3454" s="13">
        <f>VLOOKUP(E3454,起始地址定义!A:D,3,FALSE)</f>
        <v>750</v>
      </c>
      <c r="M3454" s="14">
        <f>VLOOKUP($F3454,类型描述及偏移量!$C:$H,2,FALSE)</f>
        <v>0.199999999999989</v>
      </c>
      <c r="N3454" s="14" t="str">
        <f>VLOOKUP($F3454,类型描述及偏移量!$C:$H,3,FALSE)</f>
        <v>离散</v>
      </c>
      <c r="O3454" s="14" t="str">
        <f>VLOOKUP($F3454,类型描述及偏移量!$C:$H,4,FALSE)</f>
        <v>None</v>
      </c>
      <c r="P3454" s="14" t="str">
        <f>VLOOKUP($F3454,类型描述及偏移量!$C:$H,5,FALSE)</f>
        <v>Yes</v>
      </c>
      <c r="Q3454" s="14" t="str">
        <f>VLOOKUP($F3454,类型描述及偏移量!$C:$H,6,FALSE)</f>
        <v>反转</v>
      </c>
    </row>
    <row r="3455" hidden="1" spans="1:17">
      <c r="A3455" s="12" t="s">
        <v>127</v>
      </c>
      <c r="B3455" s="12" t="str">
        <f t="shared" si="576"/>
        <v>M3_Comm</v>
      </c>
      <c r="C3455" s="12" t="str">
        <f t="shared" si="577"/>
        <v>Reset</v>
      </c>
      <c r="D3455" s="12" t="str">
        <f t="shared" si="578"/>
        <v>BP_G120_var</v>
      </c>
      <c r="E3455" s="13" t="str">
        <f t="shared" si="571"/>
        <v>CHP4_M3_Comm_BP_G120_var</v>
      </c>
      <c r="F3455" s="14" t="str">
        <f t="shared" si="572"/>
        <v>BP_G120_var_Reset</v>
      </c>
      <c r="G3455" s="10" t="str">
        <f t="shared" si="573"/>
        <v>CHP4_M3_Comm_Reset</v>
      </c>
      <c r="H3455" s="10" t="str">
        <f>VLOOKUP(基本表格!E3455,起始地址定义!A:D,4,FALSE)&amp;" "&amp;Q3455</f>
        <v>刨片机料仓4#出料螺旋B 变频器通讯 故障复位</v>
      </c>
      <c r="I3455" s="10" t="str">
        <f t="shared" si="574"/>
        <v>DB1400,X750.3</v>
      </c>
      <c r="J3455" s="13" t="str">
        <f>VLOOKUP(E3455,起始地址定义!A:D,2,FALSE)</f>
        <v>DB1400</v>
      </c>
      <c r="K3455" s="12" t="str">
        <f t="shared" si="575"/>
        <v>X750.3</v>
      </c>
      <c r="L3455" s="13">
        <f>VLOOKUP(E3455,起始地址定义!A:D,3,FALSE)</f>
        <v>750</v>
      </c>
      <c r="M3455" s="14">
        <f>VLOOKUP($F3455,类型描述及偏移量!$C:$H,2,FALSE)</f>
        <v>0.300000000000011</v>
      </c>
      <c r="N3455" s="14" t="str">
        <f>VLOOKUP($F3455,类型描述及偏移量!$C:$H,3,FALSE)</f>
        <v>离散</v>
      </c>
      <c r="O3455" s="14" t="str">
        <f>VLOOKUP($F3455,类型描述及偏移量!$C:$H,4,FALSE)</f>
        <v>None</v>
      </c>
      <c r="P3455" s="14" t="str">
        <f>VLOOKUP($F3455,类型描述及偏移量!$C:$H,5,FALSE)</f>
        <v>No</v>
      </c>
      <c r="Q3455" s="14" t="str">
        <f>VLOOKUP($F3455,类型描述及偏移量!$C:$H,6,FALSE)</f>
        <v>故障复位</v>
      </c>
    </row>
    <row r="3456" hidden="1" spans="1:17">
      <c r="A3456" s="12" t="s">
        <v>127</v>
      </c>
      <c r="B3456" s="12" t="str">
        <f t="shared" si="576"/>
        <v>M3_Comm</v>
      </c>
      <c r="C3456" s="12" t="str">
        <f t="shared" si="577"/>
        <v>IRL</v>
      </c>
      <c r="D3456" s="12" t="str">
        <f t="shared" si="578"/>
        <v>BP_G120_var</v>
      </c>
      <c r="E3456" s="13" t="str">
        <f t="shared" si="571"/>
        <v>CHP4_M3_Comm_BP_G120_var</v>
      </c>
      <c r="F3456" s="14" t="str">
        <f t="shared" si="572"/>
        <v>BP_G120_var_IRL</v>
      </c>
      <c r="G3456" s="10" t="str">
        <f t="shared" si="573"/>
        <v>CHP4_M3_Comm_IRL</v>
      </c>
      <c r="H3456" s="10" t="str">
        <f>VLOOKUP(基本表格!E3456,起始地址定义!A:D,4,FALSE)&amp;" "&amp;Q3456</f>
        <v>刨片机料仓4#出料螺旋B 变频器通讯 备妥反馈</v>
      </c>
      <c r="I3456" s="10" t="str">
        <f t="shared" si="574"/>
        <v>DB1400,X750.4</v>
      </c>
      <c r="J3456" s="13" t="str">
        <f>VLOOKUP(E3456,起始地址定义!A:D,2,FALSE)</f>
        <v>DB1400</v>
      </c>
      <c r="K3456" s="12" t="str">
        <f t="shared" si="575"/>
        <v>X750.4</v>
      </c>
      <c r="L3456" s="13">
        <f>VLOOKUP(E3456,起始地址定义!A:D,3,FALSE)</f>
        <v>750</v>
      </c>
      <c r="M3456" s="14">
        <f>VLOOKUP($F3456,类型描述及偏移量!$C:$H,2,FALSE)</f>
        <v>0.400000000000006</v>
      </c>
      <c r="N3456" s="14" t="str">
        <f>VLOOKUP($F3456,类型描述及偏移量!$C:$H,3,FALSE)</f>
        <v>离散</v>
      </c>
      <c r="O3456" s="14" t="str">
        <f>VLOOKUP($F3456,类型描述及偏移量!$C:$H,4,FALSE)</f>
        <v>None</v>
      </c>
      <c r="P3456" s="14" t="str">
        <f>VLOOKUP($F3456,类型描述及偏移量!$C:$H,5,FALSE)</f>
        <v>Yes</v>
      </c>
      <c r="Q3456" s="14" t="str">
        <f>VLOOKUP($F3456,类型描述及偏移量!$C:$H,6,FALSE)</f>
        <v>备妥反馈</v>
      </c>
    </row>
    <row r="3457" hidden="1" spans="1:17">
      <c r="A3457" s="12" t="s">
        <v>127</v>
      </c>
      <c r="B3457" s="12" t="str">
        <f t="shared" si="576"/>
        <v>M3_Comm</v>
      </c>
      <c r="C3457" s="12" t="str">
        <f t="shared" si="577"/>
        <v>IFW</v>
      </c>
      <c r="D3457" s="12" t="str">
        <f t="shared" si="578"/>
        <v>BP_G120_var</v>
      </c>
      <c r="E3457" s="13" t="str">
        <f t="shared" si="571"/>
        <v>CHP4_M3_Comm_BP_G120_var</v>
      </c>
      <c r="F3457" s="14" t="str">
        <f t="shared" si="572"/>
        <v>BP_G120_var_IFW</v>
      </c>
      <c r="G3457" s="10" t="str">
        <f t="shared" si="573"/>
        <v>CHP4_M3_Comm_IFW</v>
      </c>
      <c r="H3457" s="10" t="str">
        <f>VLOOKUP(基本表格!E3457,起始地址定义!A:D,4,FALSE)&amp;" "&amp;Q3457</f>
        <v>刨片机料仓4#出料螺旋B 变频器通讯 正转反馈</v>
      </c>
      <c r="I3457" s="10" t="str">
        <f t="shared" si="574"/>
        <v>DB1400,X750.5</v>
      </c>
      <c r="J3457" s="13" t="str">
        <f>VLOOKUP(E3457,起始地址定义!A:D,2,FALSE)</f>
        <v>DB1400</v>
      </c>
      <c r="K3457" s="12" t="str">
        <f t="shared" si="575"/>
        <v>X750.5</v>
      </c>
      <c r="L3457" s="13">
        <f>VLOOKUP(E3457,起始地址定义!A:D,3,FALSE)</f>
        <v>750</v>
      </c>
      <c r="M3457" s="14">
        <f>VLOOKUP($F3457,类型描述及偏移量!$C:$H,2,FALSE)</f>
        <v>0.5</v>
      </c>
      <c r="N3457" s="14" t="str">
        <f>VLOOKUP($F3457,类型描述及偏移量!$C:$H,3,FALSE)</f>
        <v>离散</v>
      </c>
      <c r="O3457" s="14" t="str">
        <f>VLOOKUP($F3457,类型描述及偏移量!$C:$H,4,FALSE)</f>
        <v>None</v>
      </c>
      <c r="P3457" s="14" t="str">
        <f>VLOOKUP($F3457,类型描述及偏移量!$C:$H,5,FALSE)</f>
        <v>Yes</v>
      </c>
      <c r="Q3457" s="14" t="str">
        <f>VLOOKUP($F3457,类型描述及偏移量!$C:$H,6,FALSE)</f>
        <v>正转反馈</v>
      </c>
    </row>
    <row r="3458" hidden="1" spans="1:17">
      <c r="A3458" s="12" t="s">
        <v>127</v>
      </c>
      <c r="B3458" s="12" t="str">
        <f t="shared" si="576"/>
        <v>M3_Comm</v>
      </c>
      <c r="C3458" s="12" t="str">
        <f t="shared" si="577"/>
        <v>IRV</v>
      </c>
      <c r="D3458" s="12" t="str">
        <f t="shared" si="578"/>
        <v>BP_G120_var</v>
      </c>
      <c r="E3458" s="13" t="str">
        <f t="shared" ref="E3458:E3521" si="579">A3458&amp;"_"&amp;B3458&amp;"_"&amp;D3458</f>
        <v>CHP4_M3_Comm_BP_G120_var</v>
      </c>
      <c r="F3458" s="14" t="str">
        <f t="shared" ref="F3458:F3521" si="580">D3458&amp;"_"&amp;C3458</f>
        <v>BP_G120_var_IRV</v>
      </c>
      <c r="G3458" s="10" t="str">
        <f t="shared" ref="G3458:G3521" si="581">A3458&amp;"_"&amp;IF(B3458="DB","",B3458&amp;"_")&amp;C3458</f>
        <v>CHP4_M3_Comm_IRV</v>
      </c>
      <c r="H3458" s="10" t="str">
        <f>VLOOKUP(基本表格!E3458,起始地址定义!A:D,4,FALSE)&amp;" "&amp;Q3458</f>
        <v>刨片机料仓4#出料螺旋B 变频器通讯 反转反馈</v>
      </c>
      <c r="I3458" s="10" t="str">
        <f t="shared" ref="I3458:I3521" si="582">J3458&amp;","&amp;K3458</f>
        <v>DB1400,X750.6</v>
      </c>
      <c r="J3458" s="13" t="str">
        <f>VLOOKUP(E3458,起始地址定义!A:D,2,FALSE)</f>
        <v>DB1400</v>
      </c>
      <c r="K3458" s="12" t="str">
        <f t="shared" ref="K3458:K3521" si="583">IF(N3458="离散","X",IF(N3458="实型","REAL","INT"))&amp;IF(N3458="离散",TEXT(L3458+M3458,"0.0"),L3458+M3458)</f>
        <v>X750.6</v>
      </c>
      <c r="L3458" s="13">
        <f>VLOOKUP(E3458,起始地址定义!A:D,3,FALSE)</f>
        <v>750</v>
      </c>
      <c r="M3458" s="14">
        <f>VLOOKUP($F3458,类型描述及偏移量!$C:$H,2,FALSE)</f>
        <v>0.599999999999994</v>
      </c>
      <c r="N3458" s="14" t="str">
        <f>VLOOKUP($F3458,类型描述及偏移量!$C:$H,3,FALSE)</f>
        <v>离散</v>
      </c>
      <c r="O3458" s="14" t="str">
        <f>VLOOKUP($F3458,类型描述及偏移量!$C:$H,4,FALSE)</f>
        <v>None</v>
      </c>
      <c r="P3458" s="14" t="str">
        <f>VLOOKUP($F3458,类型描述及偏移量!$C:$H,5,FALSE)</f>
        <v>Yes</v>
      </c>
      <c r="Q3458" s="14" t="str">
        <f>VLOOKUP($F3458,类型描述及偏移量!$C:$H,6,FALSE)</f>
        <v>反转反馈</v>
      </c>
    </row>
    <row r="3459" hidden="1" spans="1:17">
      <c r="A3459" s="12" t="s">
        <v>127</v>
      </c>
      <c r="B3459" s="12" t="str">
        <f t="shared" si="576"/>
        <v>M3_Comm</v>
      </c>
      <c r="C3459" s="12" t="str">
        <f t="shared" si="577"/>
        <v>ALARM</v>
      </c>
      <c r="D3459" s="12" t="str">
        <f t="shared" si="578"/>
        <v>BP_G120_var</v>
      </c>
      <c r="E3459" s="13" t="str">
        <f t="shared" si="579"/>
        <v>CHP4_M3_Comm_BP_G120_var</v>
      </c>
      <c r="F3459" s="14" t="str">
        <f t="shared" si="580"/>
        <v>BP_G120_var_ALARM</v>
      </c>
      <c r="G3459" s="10" t="str">
        <f t="shared" si="581"/>
        <v>CHP4_M3_Comm_ALARM</v>
      </c>
      <c r="H3459" s="10" t="str">
        <f>VLOOKUP(基本表格!E3459,起始地址定义!A:D,4,FALSE)&amp;" "&amp;Q3459</f>
        <v>刨片机料仓4#出料螺旋B 变频器通讯 变频器备用</v>
      </c>
      <c r="I3459" s="10" t="str">
        <f t="shared" si="582"/>
        <v>DB1400,X750.7</v>
      </c>
      <c r="J3459" s="13" t="str">
        <f>VLOOKUP(E3459,起始地址定义!A:D,2,FALSE)</f>
        <v>DB1400</v>
      </c>
      <c r="K3459" s="12" t="str">
        <f t="shared" si="583"/>
        <v>X750.7</v>
      </c>
      <c r="L3459" s="13">
        <f>VLOOKUP(E3459,起始地址定义!A:D,3,FALSE)</f>
        <v>750</v>
      </c>
      <c r="M3459" s="14">
        <f>VLOOKUP($F3459,类型描述及偏移量!$C:$H,2,FALSE)</f>
        <v>0.699999999999989</v>
      </c>
      <c r="N3459" s="14" t="str">
        <f>VLOOKUP($F3459,类型描述及偏移量!$C:$H,3,FALSE)</f>
        <v>离散</v>
      </c>
      <c r="O3459" s="14" t="str">
        <f>VLOOKUP($F3459,类型描述及偏移量!$C:$H,4,FALSE)</f>
        <v>None</v>
      </c>
      <c r="P3459" s="14" t="str">
        <f>VLOOKUP($F3459,类型描述及偏移量!$C:$H,5,FALSE)</f>
        <v>Yes</v>
      </c>
      <c r="Q3459" s="14" t="str">
        <f>VLOOKUP($F3459,类型描述及偏移量!$C:$H,6,FALSE)</f>
        <v>变频器备用</v>
      </c>
    </row>
    <row r="3460" hidden="1" spans="1:17">
      <c r="A3460" s="12" t="s">
        <v>127</v>
      </c>
      <c r="B3460" s="12" t="str">
        <f t="shared" si="576"/>
        <v>M3_Comm</v>
      </c>
      <c r="C3460" s="12" t="str">
        <f t="shared" si="577"/>
        <v>Fault</v>
      </c>
      <c r="D3460" s="12" t="str">
        <f t="shared" si="578"/>
        <v>BP_G120_var</v>
      </c>
      <c r="E3460" s="13" t="str">
        <f t="shared" si="579"/>
        <v>CHP4_M3_Comm_BP_G120_var</v>
      </c>
      <c r="F3460" s="14" t="str">
        <f t="shared" si="580"/>
        <v>BP_G120_var_Fault</v>
      </c>
      <c r="G3460" s="10" t="str">
        <f t="shared" si="581"/>
        <v>CHP4_M3_Comm_Fault</v>
      </c>
      <c r="H3460" s="10" t="str">
        <f>VLOOKUP(基本表格!E3460,起始地址定义!A:D,4,FALSE)&amp;" "&amp;Q3460</f>
        <v>刨片机料仓4#出料螺旋B 变频器通讯 变频器报警</v>
      </c>
      <c r="I3460" s="10" t="str">
        <f t="shared" si="582"/>
        <v>DB1400,X751.0</v>
      </c>
      <c r="J3460" s="13" t="str">
        <f>VLOOKUP(E3460,起始地址定义!A:D,2,FALSE)</f>
        <v>DB1400</v>
      </c>
      <c r="K3460" s="12" t="str">
        <f t="shared" si="583"/>
        <v>X751.0</v>
      </c>
      <c r="L3460" s="13">
        <f>VLOOKUP(E3460,起始地址定义!A:D,3,FALSE)</f>
        <v>750</v>
      </c>
      <c r="M3460" s="14">
        <f>VLOOKUP($F3460,类型描述及偏移量!$C:$H,2,FALSE)</f>
        <v>1</v>
      </c>
      <c r="N3460" s="14" t="str">
        <f>VLOOKUP($F3460,类型描述及偏移量!$C:$H,3,FALSE)</f>
        <v>离散</v>
      </c>
      <c r="O3460" s="14" t="str">
        <f>VLOOKUP($F3460,类型描述及偏移量!$C:$H,4,FALSE)</f>
        <v>On</v>
      </c>
      <c r="P3460" s="14" t="str">
        <f>VLOOKUP($F3460,类型描述及偏移量!$C:$H,5,FALSE)</f>
        <v>Yes</v>
      </c>
      <c r="Q3460" s="14" t="str">
        <f>VLOOKUP($F3460,类型描述及偏移量!$C:$H,6,FALSE)</f>
        <v>变频器报警</v>
      </c>
    </row>
    <row r="3461" hidden="1" spans="1:17">
      <c r="A3461" s="12" t="s">
        <v>127</v>
      </c>
      <c r="B3461" s="12" t="str">
        <f t="shared" si="576"/>
        <v>M3_Comm</v>
      </c>
      <c r="C3461" s="12" t="str">
        <f t="shared" si="577"/>
        <v>Warn_Code</v>
      </c>
      <c r="D3461" s="12" t="str">
        <f t="shared" si="578"/>
        <v>BP_G120_var</v>
      </c>
      <c r="E3461" s="13" t="str">
        <f t="shared" si="579"/>
        <v>CHP4_M3_Comm_BP_G120_var</v>
      </c>
      <c r="F3461" s="14" t="str">
        <f t="shared" si="580"/>
        <v>BP_G120_var_Warn_Code</v>
      </c>
      <c r="G3461" s="10" t="str">
        <f t="shared" si="581"/>
        <v>CHP4_M3_Comm_Warn_Code</v>
      </c>
      <c r="H3461" s="10" t="str">
        <f>VLOOKUP(基本表格!E3461,起始地址定义!A:D,4,FALSE)&amp;" "&amp;Q3461</f>
        <v>刨片机料仓4#出料螺旋B 变频器通讯 警告</v>
      </c>
      <c r="I3461" s="10" t="str">
        <f t="shared" si="582"/>
        <v>DB1400,INT752</v>
      </c>
      <c r="J3461" s="13" t="str">
        <f>VLOOKUP(E3461,起始地址定义!A:D,2,FALSE)</f>
        <v>DB1400</v>
      </c>
      <c r="K3461" s="12" t="str">
        <f t="shared" si="583"/>
        <v>INT752</v>
      </c>
      <c r="L3461" s="13">
        <f>VLOOKUP(E3461,起始地址定义!A:D,3,FALSE)</f>
        <v>750</v>
      </c>
      <c r="M3461" s="14">
        <f>VLOOKUP($F3461,类型描述及偏移量!$C:$H,2,FALSE)</f>
        <v>2</v>
      </c>
      <c r="N3461" s="14" t="str">
        <f>VLOOKUP($F3461,类型描述及偏移量!$C:$H,3,FALSE)</f>
        <v>整型</v>
      </c>
      <c r="O3461" s="14" t="str">
        <f>VLOOKUP($F3461,类型描述及偏移量!$C:$H,4,FALSE)</f>
        <v>None</v>
      </c>
      <c r="P3461" s="14" t="str">
        <f>VLOOKUP($F3461,类型描述及偏移量!$C:$H,5,FALSE)</f>
        <v>Yes</v>
      </c>
      <c r="Q3461" s="14" t="str">
        <f>VLOOKUP($F3461,类型描述及偏移量!$C:$H,6,FALSE)</f>
        <v>警告</v>
      </c>
    </row>
    <row r="3462" hidden="1" spans="1:17">
      <c r="A3462" s="12" t="s">
        <v>127</v>
      </c>
      <c r="B3462" s="12" t="str">
        <f t="shared" si="576"/>
        <v>M3_Comm</v>
      </c>
      <c r="C3462" s="12" t="str">
        <f t="shared" si="577"/>
        <v>Fault_Code</v>
      </c>
      <c r="D3462" s="12" t="str">
        <f t="shared" si="578"/>
        <v>BP_G120_var</v>
      </c>
      <c r="E3462" s="13" t="str">
        <f t="shared" si="579"/>
        <v>CHP4_M3_Comm_BP_G120_var</v>
      </c>
      <c r="F3462" s="14" t="str">
        <f t="shared" si="580"/>
        <v>BP_G120_var_Fault_Code</v>
      </c>
      <c r="G3462" s="10" t="str">
        <f t="shared" si="581"/>
        <v>CHP4_M3_Comm_Fault_Code</v>
      </c>
      <c r="H3462" s="10" t="str">
        <f>VLOOKUP(基本表格!E3462,起始地址定义!A:D,4,FALSE)&amp;" "&amp;Q3462</f>
        <v>刨片机料仓4#出料螺旋B 变频器通讯 报警代码</v>
      </c>
      <c r="I3462" s="10" t="str">
        <f t="shared" si="582"/>
        <v>DB1400,INT754</v>
      </c>
      <c r="J3462" s="13" t="str">
        <f>VLOOKUP(E3462,起始地址定义!A:D,2,FALSE)</f>
        <v>DB1400</v>
      </c>
      <c r="K3462" s="12" t="str">
        <f t="shared" si="583"/>
        <v>INT754</v>
      </c>
      <c r="L3462" s="13">
        <f>VLOOKUP(E3462,起始地址定义!A:D,3,FALSE)</f>
        <v>750</v>
      </c>
      <c r="M3462" s="14">
        <f>VLOOKUP($F3462,类型描述及偏移量!$C:$H,2,FALSE)</f>
        <v>4</v>
      </c>
      <c r="N3462" s="14" t="str">
        <f>VLOOKUP($F3462,类型描述及偏移量!$C:$H,3,FALSE)</f>
        <v>整型</v>
      </c>
      <c r="O3462" s="14" t="str">
        <f>VLOOKUP($F3462,类型描述及偏移量!$C:$H,4,FALSE)</f>
        <v>None</v>
      </c>
      <c r="P3462" s="14" t="str">
        <f>VLOOKUP($F3462,类型描述及偏移量!$C:$H,5,FALSE)</f>
        <v>Yes</v>
      </c>
      <c r="Q3462" s="14" t="str">
        <f>VLOOKUP($F3462,类型描述及偏移量!$C:$H,6,FALSE)</f>
        <v>报警代码</v>
      </c>
    </row>
    <row r="3463" hidden="1" spans="1:17">
      <c r="A3463" s="12" t="s">
        <v>127</v>
      </c>
      <c r="B3463" s="12" t="str">
        <f t="shared" si="576"/>
        <v>M3_Comm</v>
      </c>
      <c r="C3463" s="12" t="str">
        <f t="shared" si="577"/>
        <v>AV_Speed</v>
      </c>
      <c r="D3463" s="12" t="str">
        <f t="shared" si="578"/>
        <v>BP_G120_var</v>
      </c>
      <c r="E3463" s="13" t="str">
        <f t="shared" si="579"/>
        <v>CHP4_M3_Comm_BP_G120_var</v>
      </c>
      <c r="F3463" s="14" t="str">
        <f t="shared" si="580"/>
        <v>BP_G120_var_AV_Speed</v>
      </c>
      <c r="G3463" s="10" t="str">
        <f t="shared" si="581"/>
        <v>CHP4_M3_Comm_AV_Speed</v>
      </c>
      <c r="H3463" s="10" t="str">
        <f>VLOOKUP(基本表格!E3463,起始地址定义!A:D,4,FALSE)&amp;" "&amp;Q3463</f>
        <v>刨片机料仓4#出料螺旋B 变频器通讯 实际运行反馈速度</v>
      </c>
      <c r="I3463" s="10" t="str">
        <f t="shared" si="582"/>
        <v>DB1400,REAL756</v>
      </c>
      <c r="J3463" s="13" t="str">
        <f>VLOOKUP(E3463,起始地址定义!A:D,2,FALSE)</f>
        <v>DB1400</v>
      </c>
      <c r="K3463" s="12" t="str">
        <f t="shared" si="583"/>
        <v>REAL756</v>
      </c>
      <c r="L3463" s="13">
        <f>VLOOKUP(E3463,起始地址定义!A:D,3,FALSE)</f>
        <v>750</v>
      </c>
      <c r="M3463" s="14">
        <f>VLOOKUP($F3463,类型描述及偏移量!$C:$H,2,FALSE)</f>
        <v>6</v>
      </c>
      <c r="N3463" s="14" t="str">
        <f>VLOOKUP($F3463,类型描述及偏移量!$C:$H,3,FALSE)</f>
        <v>实型</v>
      </c>
      <c r="O3463" s="14" t="str">
        <f>VLOOKUP($F3463,类型描述及偏移量!$C:$H,4,FALSE)</f>
        <v>None</v>
      </c>
      <c r="P3463" s="14" t="str">
        <f>VLOOKUP($F3463,类型描述及偏移量!$C:$H,5,FALSE)</f>
        <v>Yes</v>
      </c>
      <c r="Q3463" s="14" t="str">
        <f>VLOOKUP($F3463,类型描述及偏移量!$C:$H,6,FALSE)</f>
        <v>实际运行反馈速度</v>
      </c>
    </row>
    <row r="3464" hidden="1" spans="1:17">
      <c r="A3464" s="12" t="s">
        <v>127</v>
      </c>
      <c r="B3464" s="12" t="str">
        <f t="shared" si="576"/>
        <v>M3_Comm</v>
      </c>
      <c r="C3464" s="12" t="str">
        <f t="shared" si="577"/>
        <v>AV_Current</v>
      </c>
      <c r="D3464" s="12" t="str">
        <f t="shared" si="578"/>
        <v>BP_G120_var</v>
      </c>
      <c r="E3464" s="13" t="str">
        <f t="shared" si="579"/>
        <v>CHP4_M3_Comm_BP_G120_var</v>
      </c>
      <c r="F3464" s="14" t="str">
        <f t="shared" si="580"/>
        <v>BP_G120_var_AV_Current</v>
      </c>
      <c r="G3464" s="10" t="str">
        <f t="shared" si="581"/>
        <v>CHP4_M3_Comm_AV_Current</v>
      </c>
      <c r="H3464" s="10" t="str">
        <f>VLOOKUP(基本表格!E3464,起始地址定义!A:D,4,FALSE)&amp;" "&amp;Q3464</f>
        <v>刨片机料仓4#出料螺旋B 变频器通讯 实际运行反馈电流</v>
      </c>
      <c r="I3464" s="10" t="str">
        <f t="shared" si="582"/>
        <v>DB1400,REAL760</v>
      </c>
      <c r="J3464" s="13" t="str">
        <f>VLOOKUP(E3464,起始地址定义!A:D,2,FALSE)</f>
        <v>DB1400</v>
      </c>
      <c r="K3464" s="12" t="str">
        <f t="shared" si="583"/>
        <v>REAL760</v>
      </c>
      <c r="L3464" s="13">
        <f>VLOOKUP(E3464,起始地址定义!A:D,3,FALSE)</f>
        <v>750</v>
      </c>
      <c r="M3464" s="14">
        <f>VLOOKUP($F3464,类型描述及偏移量!$C:$H,2,FALSE)</f>
        <v>10</v>
      </c>
      <c r="N3464" s="14" t="str">
        <f>VLOOKUP($F3464,类型描述及偏移量!$C:$H,3,FALSE)</f>
        <v>实型</v>
      </c>
      <c r="O3464" s="14" t="str">
        <f>VLOOKUP($F3464,类型描述及偏移量!$C:$H,4,FALSE)</f>
        <v>None</v>
      </c>
      <c r="P3464" s="14" t="str">
        <f>VLOOKUP($F3464,类型描述及偏移量!$C:$H,5,FALSE)</f>
        <v>Yes</v>
      </c>
      <c r="Q3464" s="14" t="str">
        <f>VLOOKUP($F3464,类型描述及偏移量!$C:$H,6,FALSE)</f>
        <v>实际运行反馈电流</v>
      </c>
    </row>
    <row r="3465" hidden="1" spans="1:17">
      <c r="A3465" s="12" t="s">
        <v>127</v>
      </c>
      <c r="B3465" s="12" t="str">
        <f t="shared" si="576"/>
        <v>M3_Comm</v>
      </c>
      <c r="C3465" s="12" t="str">
        <f t="shared" si="577"/>
        <v>Torque</v>
      </c>
      <c r="D3465" s="12" t="str">
        <f t="shared" si="578"/>
        <v>BP_G120_var</v>
      </c>
      <c r="E3465" s="13" t="str">
        <f t="shared" si="579"/>
        <v>CHP4_M3_Comm_BP_G120_var</v>
      </c>
      <c r="F3465" s="14" t="str">
        <f t="shared" si="580"/>
        <v>BP_G120_var_Torque</v>
      </c>
      <c r="G3465" s="10" t="str">
        <f t="shared" si="581"/>
        <v>CHP4_M3_Comm_Torque</v>
      </c>
      <c r="H3465" s="10" t="str">
        <f>VLOOKUP(基本表格!E3465,起始地址定义!A:D,4,FALSE)&amp;" "&amp;Q3465</f>
        <v>刨片机料仓4#出料螺旋B 变频器通讯 转矩百分比</v>
      </c>
      <c r="I3465" s="10" t="str">
        <f t="shared" si="582"/>
        <v>DB1400,REAL764</v>
      </c>
      <c r="J3465" s="13" t="str">
        <f>VLOOKUP(E3465,起始地址定义!A:D,2,FALSE)</f>
        <v>DB1400</v>
      </c>
      <c r="K3465" s="12" t="str">
        <f t="shared" si="583"/>
        <v>REAL764</v>
      </c>
      <c r="L3465" s="13">
        <f>VLOOKUP(E3465,起始地址定义!A:D,3,FALSE)</f>
        <v>750</v>
      </c>
      <c r="M3465" s="14">
        <f>VLOOKUP($F3465,类型描述及偏移量!$C:$H,2,FALSE)</f>
        <v>14</v>
      </c>
      <c r="N3465" s="14" t="str">
        <f>VLOOKUP($F3465,类型描述及偏移量!$C:$H,3,FALSE)</f>
        <v>实型</v>
      </c>
      <c r="O3465" s="14" t="str">
        <f>VLOOKUP($F3465,类型描述及偏移量!$C:$H,4,FALSE)</f>
        <v>None</v>
      </c>
      <c r="P3465" s="14" t="str">
        <f>VLOOKUP($F3465,类型描述及偏移量!$C:$H,5,FALSE)</f>
        <v>Yes</v>
      </c>
      <c r="Q3465" s="14" t="str">
        <f>VLOOKUP($F3465,类型描述及偏移量!$C:$H,6,FALSE)</f>
        <v>转矩百分比</v>
      </c>
    </row>
    <row r="3466" hidden="1" spans="1:17">
      <c r="A3466" s="12" t="s">
        <v>127</v>
      </c>
      <c r="B3466" s="12" t="str">
        <f t="shared" si="576"/>
        <v>M3_Comm</v>
      </c>
      <c r="C3466" s="12" t="str">
        <f t="shared" si="577"/>
        <v>SP_Speed</v>
      </c>
      <c r="D3466" s="12" t="str">
        <f t="shared" si="578"/>
        <v>BP_G120_var</v>
      </c>
      <c r="E3466" s="13" t="str">
        <f t="shared" si="579"/>
        <v>CHP4_M3_Comm_BP_G120_var</v>
      </c>
      <c r="F3466" s="14" t="str">
        <f t="shared" si="580"/>
        <v>BP_G120_var_SP_Speed</v>
      </c>
      <c r="G3466" s="10" t="str">
        <f t="shared" si="581"/>
        <v>CHP4_M3_Comm_SP_Speed</v>
      </c>
      <c r="H3466" s="10" t="str">
        <f>VLOOKUP(基本表格!E3466,起始地址定义!A:D,4,FALSE)&amp;" "&amp;Q3466</f>
        <v>刨片机料仓4#出料螺旋B 变频器通讯 给定速度</v>
      </c>
      <c r="I3466" s="10" t="str">
        <f t="shared" si="582"/>
        <v>DB1400,REAL768</v>
      </c>
      <c r="J3466" s="13" t="str">
        <f>VLOOKUP(E3466,起始地址定义!A:D,2,FALSE)</f>
        <v>DB1400</v>
      </c>
      <c r="K3466" s="12" t="str">
        <f t="shared" si="583"/>
        <v>REAL768</v>
      </c>
      <c r="L3466" s="13">
        <f>VLOOKUP(E3466,起始地址定义!A:D,3,FALSE)</f>
        <v>750</v>
      </c>
      <c r="M3466" s="14">
        <f>VLOOKUP($F3466,类型描述及偏移量!$C:$H,2,FALSE)</f>
        <v>18</v>
      </c>
      <c r="N3466" s="14" t="str">
        <f>VLOOKUP($F3466,类型描述及偏移量!$C:$H,3,FALSE)</f>
        <v>实型</v>
      </c>
      <c r="O3466" s="14" t="str">
        <f>VLOOKUP($F3466,类型描述及偏移量!$C:$H,4,FALSE)</f>
        <v>None</v>
      </c>
      <c r="P3466" s="14" t="str">
        <f>VLOOKUP($F3466,类型描述及偏移量!$C:$H,5,FALSE)</f>
        <v>No</v>
      </c>
      <c r="Q3466" s="14" t="str">
        <f>VLOOKUP($F3466,类型描述及偏移量!$C:$H,6,FALSE)</f>
        <v>给定速度</v>
      </c>
    </row>
    <row r="3467" hidden="1" spans="1:17">
      <c r="A3467" s="12" t="s">
        <v>127</v>
      </c>
      <c r="B3467" s="12" t="str">
        <f t="shared" si="576"/>
        <v>M3_Comm</v>
      </c>
      <c r="C3467" s="12" t="str">
        <f t="shared" si="577"/>
        <v>SP_Ramp_UP</v>
      </c>
      <c r="D3467" s="12" t="str">
        <f t="shared" si="578"/>
        <v>BP_G120_var</v>
      </c>
      <c r="E3467" s="13" t="str">
        <f t="shared" si="579"/>
        <v>CHP4_M3_Comm_BP_G120_var</v>
      </c>
      <c r="F3467" s="14" t="str">
        <f t="shared" si="580"/>
        <v>BP_G120_var_SP_Ramp_UP</v>
      </c>
      <c r="G3467" s="10" t="str">
        <f t="shared" si="581"/>
        <v>CHP4_M3_Comm_SP_Ramp_UP</v>
      </c>
      <c r="H3467" s="10" t="str">
        <f>VLOOKUP(基本表格!E3467,起始地址定义!A:D,4,FALSE)&amp;" "&amp;Q3467</f>
        <v>刨片机料仓4#出料螺旋B 变频器通讯 加速时间</v>
      </c>
      <c r="I3467" s="10" t="str">
        <f t="shared" si="582"/>
        <v>DB1400,REAL772</v>
      </c>
      <c r="J3467" s="13" t="str">
        <f>VLOOKUP(E3467,起始地址定义!A:D,2,FALSE)</f>
        <v>DB1400</v>
      </c>
      <c r="K3467" s="12" t="str">
        <f t="shared" si="583"/>
        <v>REAL772</v>
      </c>
      <c r="L3467" s="13">
        <f>VLOOKUP(E3467,起始地址定义!A:D,3,FALSE)</f>
        <v>750</v>
      </c>
      <c r="M3467" s="14">
        <f>VLOOKUP($F3467,类型描述及偏移量!$C:$H,2,FALSE)</f>
        <v>22</v>
      </c>
      <c r="N3467" s="14" t="str">
        <f>VLOOKUP($F3467,类型描述及偏移量!$C:$H,3,FALSE)</f>
        <v>实型</v>
      </c>
      <c r="O3467" s="14" t="str">
        <f>VLOOKUP($F3467,类型描述及偏移量!$C:$H,4,FALSE)</f>
        <v>None</v>
      </c>
      <c r="P3467" s="14" t="str">
        <f>VLOOKUP($F3467,类型描述及偏移量!$C:$H,5,FALSE)</f>
        <v>No</v>
      </c>
      <c r="Q3467" s="14" t="str">
        <f>VLOOKUP($F3467,类型描述及偏移量!$C:$H,6,FALSE)</f>
        <v>加速时间</v>
      </c>
    </row>
    <row r="3468" hidden="1" spans="1:17">
      <c r="A3468" s="12" t="s">
        <v>127</v>
      </c>
      <c r="B3468" s="12" t="str">
        <f t="shared" si="576"/>
        <v>M3_Comm</v>
      </c>
      <c r="C3468" s="12" t="str">
        <f t="shared" si="577"/>
        <v>SP_Ramp_Down</v>
      </c>
      <c r="D3468" s="12" t="str">
        <f t="shared" si="578"/>
        <v>BP_G120_var</v>
      </c>
      <c r="E3468" s="13" t="str">
        <f t="shared" si="579"/>
        <v>CHP4_M3_Comm_BP_G120_var</v>
      </c>
      <c r="F3468" s="14" t="str">
        <f t="shared" si="580"/>
        <v>BP_G120_var_SP_Ramp_Down</v>
      </c>
      <c r="G3468" s="10" t="str">
        <f t="shared" si="581"/>
        <v>CHP4_M3_Comm_SP_Ramp_Down</v>
      </c>
      <c r="H3468" s="10" t="str">
        <f>VLOOKUP(基本表格!E3468,起始地址定义!A:D,4,FALSE)&amp;" "&amp;Q3468</f>
        <v>刨片机料仓4#出料螺旋B 变频器通讯 减速时间</v>
      </c>
      <c r="I3468" s="10" t="str">
        <f t="shared" si="582"/>
        <v>DB1400,REAL776</v>
      </c>
      <c r="J3468" s="13" t="str">
        <f>VLOOKUP(E3468,起始地址定义!A:D,2,FALSE)</f>
        <v>DB1400</v>
      </c>
      <c r="K3468" s="12" t="str">
        <f t="shared" si="583"/>
        <v>REAL776</v>
      </c>
      <c r="L3468" s="13">
        <f>VLOOKUP(E3468,起始地址定义!A:D,3,FALSE)</f>
        <v>750</v>
      </c>
      <c r="M3468" s="14">
        <f>VLOOKUP($F3468,类型描述及偏移量!$C:$H,2,FALSE)</f>
        <v>26</v>
      </c>
      <c r="N3468" s="14" t="str">
        <f>VLOOKUP($F3468,类型描述及偏移量!$C:$H,3,FALSE)</f>
        <v>实型</v>
      </c>
      <c r="O3468" s="14" t="str">
        <f>VLOOKUP($F3468,类型描述及偏移量!$C:$H,4,FALSE)</f>
        <v>None</v>
      </c>
      <c r="P3468" s="14" t="str">
        <f>VLOOKUP($F3468,类型描述及偏移量!$C:$H,5,FALSE)</f>
        <v>No</v>
      </c>
      <c r="Q3468" s="14" t="str">
        <f>VLOOKUP($F3468,类型描述及偏移量!$C:$H,6,FALSE)</f>
        <v>减速时间</v>
      </c>
    </row>
    <row r="3469" hidden="1" spans="1:17">
      <c r="A3469" s="12" t="s">
        <v>127</v>
      </c>
      <c r="B3469" s="12" t="str">
        <f t="shared" si="576"/>
        <v>M3_Comm</v>
      </c>
      <c r="C3469" s="12" t="str">
        <f t="shared" si="577"/>
        <v>Max_Spd</v>
      </c>
      <c r="D3469" s="12" t="str">
        <f t="shared" si="578"/>
        <v>BP_G120_var</v>
      </c>
      <c r="E3469" s="13" t="str">
        <f t="shared" si="579"/>
        <v>CHP4_M3_Comm_BP_G120_var</v>
      </c>
      <c r="F3469" s="14" t="str">
        <f t="shared" si="580"/>
        <v>BP_G120_var_Max_Spd</v>
      </c>
      <c r="G3469" s="10" t="str">
        <f t="shared" si="581"/>
        <v>CHP4_M3_Comm_Max_Spd</v>
      </c>
      <c r="H3469" s="10" t="str">
        <f>VLOOKUP(基本表格!E3469,起始地址定义!A:D,4,FALSE)&amp;" "&amp;Q3469</f>
        <v>刨片机料仓4#出料螺旋B 变频器通讯 最大频率</v>
      </c>
      <c r="I3469" s="10" t="str">
        <f t="shared" si="582"/>
        <v>DB1400,REAL780</v>
      </c>
      <c r="J3469" s="13" t="str">
        <f>VLOOKUP(E3469,起始地址定义!A:D,2,FALSE)</f>
        <v>DB1400</v>
      </c>
      <c r="K3469" s="12" t="str">
        <f t="shared" si="583"/>
        <v>REAL780</v>
      </c>
      <c r="L3469" s="13">
        <f>VLOOKUP(E3469,起始地址定义!A:D,3,FALSE)</f>
        <v>750</v>
      </c>
      <c r="M3469" s="14">
        <f>VLOOKUP($F3469,类型描述及偏移量!$C:$H,2,FALSE)</f>
        <v>30</v>
      </c>
      <c r="N3469" s="14" t="str">
        <f>VLOOKUP($F3469,类型描述及偏移量!$C:$H,3,FALSE)</f>
        <v>实型</v>
      </c>
      <c r="O3469" s="14" t="str">
        <f>VLOOKUP($F3469,类型描述及偏移量!$C:$H,4,FALSE)</f>
        <v>None</v>
      </c>
      <c r="P3469" s="14" t="str">
        <f>VLOOKUP($F3469,类型描述及偏移量!$C:$H,5,FALSE)</f>
        <v>No</v>
      </c>
      <c r="Q3469" s="14" t="str">
        <f>VLOOKUP($F3469,类型描述及偏移量!$C:$H,6,FALSE)</f>
        <v>最大频率</v>
      </c>
    </row>
    <row r="3470" hidden="1" spans="1:17">
      <c r="A3470" s="12" t="s">
        <v>127</v>
      </c>
      <c r="B3470" s="12" t="str">
        <f t="shared" si="576"/>
        <v>M3_Comm</v>
      </c>
      <c r="C3470" s="12" t="str">
        <f t="shared" si="577"/>
        <v>Min_Spd</v>
      </c>
      <c r="D3470" s="12" t="str">
        <f t="shared" si="578"/>
        <v>BP_G120_var</v>
      </c>
      <c r="E3470" s="13" t="str">
        <f t="shared" si="579"/>
        <v>CHP4_M3_Comm_BP_G120_var</v>
      </c>
      <c r="F3470" s="14" t="str">
        <f t="shared" si="580"/>
        <v>BP_G120_var_Min_Spd</v>
      </c>
      <c r="G3470" s="10" t="str">
        <f t="shared" si="581"/>
        <v>CHP4_M3_Comm_Min_Spd</v>
      </c>
      <c r="H3470" s="10" t="str">
        <f>VLOOKUP(基本表格!E3470,起始地址定义!A:D,4,FALSE)&amp;" "&amp;Q3470</f>
        <v>刨片机料仓4#出料螺旋B 变频器通讯 最小频率</v>
      </c>
      <c r="I3470" s="10" t="str">
        <f t="shared" si="582"/>
        <v>DB1400,REAL784</v>
      </c>
      <c r="J3470" s="13" t="str">
        <f>VLOOKUP(E3470,起始地址定义!A:D,2,FALSE)</f>
        <v>DB1400</v>
      </c>
      <c r="K3470" s="12" t="str">
        <f t="shared" si="583"/>
        <v>REAL784</v>
      </c>
      <c r="L3470" s="13">
        <f>VLOOKUP(E3470,起始地址定义!A:D,3,FALSE)</f>
        <v>750</v>
      </c>
      <c r="M3470" s="14">
        <f>VLOOKUP($F3470,类型描述及偏移量!$C:$H,2,FALSE)</f>
        <v>34</v>
      </c>
      <c r="N3470" s="14" t="str">
        <f>VLOOKUP($F3470,类型描述及偏移量!$C:$H,3,FALSE)</f>
        <v>实型</v>
      </c>
      <c r="O3470" s="14" t="str">
        <f>VLOOKUP($F3470,类型描述及偏移量!$C:$H,4,FALSE)</f>
        <v>None</v>
      </c>
      <c r="P3470" s="14" t="str">
        <f>VLOOKUP($F3470,类型描述及偏移量!$C:$H,5,FALSE)</f>
        <v>No</v>
      </c>
      <c r="Q3470" s="14" t="str">
        <f>VLOOKUP($F3470,类型描述及偏移量!$C:$H,6,FALSE)</f>
        <v>最小频率</v>
      </c>
    </row>
    <row r="3471" hidden="1" spans="1:17">
      <c r="A3471" s="12" t="s">
        <v>127</v>
      </c>
      <c r="B3471" s="12" t="str">
        <f t="shared" si="576"/>
        <v>M3_Comm</v>
      </c>
      <c r="C3471" s="12" t="str">
        <f t="shared" si="577"/>
        <v>Scaling_Speed</v>
      </c>
      <c r="D3471" s="12" t="str">
        <f t="shared" si="578"/>
        <v>BP_G120_var</v>
      </c>
      <c r="E3471" s="13" t="str">
        <f t="shared" si="579"/>
        <v>CHP4_M3_Comm_BP_G120_var</v>
      </c>
      <c r="F3471" s="14" t="str">
        <f t="shared" si="580"/>
        <v>BP_G120_var_Scaling_Speed</v>
      </c>
      <c r="G3471" s="10" t="str">
        <f t="shared" si="581"/>
        <v>CHP4_M3_Comm_Scaling_Speed</v>
      </c>
      <c r="H3471" s="10" t="str">
        <f>VLOOKUP(基本表格!E3471,起始地址定义!A:D,4,FALSE)&amp;" "&amp;Q3471</f>
        <v>刨片机料仓4#出料螺旋B 变频器通讯 多级速度</v>
      </c>
      <c r="I3471" s="10" t="str">
        <f t="shared" si="582"/>
        <v>DB1400,REAL788</v>
      </c>
      <c r="J3471" s="13" t="str">
        <f>VLOOKUP(E3471,起始地址定义!A:D,2,FALSE)</f>
        <v>DB1400</v>
      </c>
      <c r="K3471" s="12" t="str">
        <f t="shared" si="583"/>
        <v>REAL788</v>
      </c>
      <c r="L3471" s="13">
        <f>VLOOKUP(E3471,起始地址定义!A:D,3,FALSE)</f>
        <v>750</v>
      </c>
      <c r="M3471" s="14">
        <f>VLOOKUP($F3471,类型描述及偏移量!$C:$H,2,FALSE)</f>
        <v>38</v>
      </c>
      <c r="N3471" s="14" t="str">
        <f>VLOOKUP($F3471,类型描述及偏移量!$C:$H,3,FALSE)</f>
        <v>实型</v>
      </c>
      <c r="O3471" s="14" t="str">
        <f>VLOOKUP($F3471,类型描述及偏移量!$C:$H,4,FALSE)</f>
        <v>None</v>
      </c>
      <c r="P3471" s="14" t="str">
        <f>VLOOKUP($F3471,类型描述及偏移量!$C:$H,5,FALSE)</f>
        <v>No</v>
      </c>
      <c r="Q3471" s="14" t="str">
        <f>VLOOKUP($F3471,类型描述及偏移量!$C:$H,6,FALSE)</f>
        <v>多级速度</v>
      </c>
    </row>
    <row r="3472" hidden="1" spans="1:17">
      <c r="A3472" s="12" t="s">
        <v>127</v>
      </c>
      <c r="B3472" s="12" t="str">
        <f t="shared" si="576"/>
        <v>M3_Comm</v>
      </c>
      <c r="C3472" s="12" t="str">
        <f t="shared" si="577"/>
        <v>Scaling_Ramp</v>
      </c>
      <c r="D3472" s="12" t="str">
        <f t="shared" si="578"/>
        <v>BP_G120_var</v>
      </c>
      <c r="E3472" s="13" t="str">
        <f t="shared" si="579"/>
        <v>CHP4_M3_Comm_BP_G120_var</v>
      </c>
      <c r="F3472" s="14" t="str">
        <f t="shared" si="580"/>
        <v>BP_G120_var_Scaling_Ramp</v>
      </c>
      <c r="G3472" s="10" t="str">
        <f t="shared" si="581"/>
        <v>CHP4_M3_Comm_Scaling_Ramp</v>
      </c>
      <c r="H3472" s="10" t="str">
        <f>VLOOKUP(基本表格!E3472,起始地址定义!A:D,4,FALSE)&amp;" "&amp;Q3472</f>
        <v>刨片机料仓4#出料螺旋B 变频器通讯 多级转速</v>
      </c>
      <c r="I3472" s="10" t="str">
        <f t="shared" si="582"/>
        <v>DB1400,REAL792</v>
      </c>
      <c r="J3472" s="13" t="str">
        <f>VLOOKUP(E3472,起始地址定义!A:D,2,FALSE)</f>
        <v>DB1400</v>
      </c>
      <c r="K3472" s="12" t="str">
        <f t="shared" si="583"/>
        <v>REAL792</v>
      </c>
      <c r="L3472" s="13">
        <f>VLOOKUP(E3472,起始地址定义!A:D,3,FALSE)</f>
        <v>750</v>
      </c>
      <c r="M3472" s="14">
        <f>VLOOKUP($F3472,类型描述及偏移量!$C:$H,2,FALSE)</f>
        <v>42</v>
      </c>
      <c r="N3472" s="14" t="str">
        <f>VLOOKUP($F3472,类型描述及偏移量!$C:$H,3,FALSE)</f>
        <v>实型</v>
      </c>
      <c r="O3472" s="14" t="str">
        <f>VLOOKUP($F3472,类型描述及偏移量!$C:$H,4,FALSE)</f>
        <v>None</v>
      </c>
      <c r="P3472" s="14" t="str">
        <f>VLOOKUP($F3472,类型描述及偏移量!$C:$H,5,FALSE)</f>
        <v>No</v>
      </c>
      <c r="Q3472" s="14" t="str">
        <f>VLOOKUP($F3472,类型描述及偏移量!$C:$H,6,FALSE)</f>
        <v>多级转速</v>
      </c>
    </row>
    <row r="3473" hidden="1" spans="1:17">
      <c r="A3473" s="12" t="s">
        <v>127</v>
      </c>
      <c r="B3473" s="12" t="str">
        <f t="shared" si="576"/>
        <v>M3_ActRPM</v>
      </c>
      <c r="C3473" s="12" t="str">
        <f t="shared" si="577"/>
        <v>HiProEN</v>
      </c>
      <c r="D3473" s="12" t="str">
        <f t="shared" si="578"/>
        <v>BP_Value_var</v>
      </c>
      <c r="E3473" s="13" t="str">
        <f t="shared" si="579"/>
        <v>CHP4_M3_ActRPM_BP_Value_var</v>
      </c>
      <c r="F3473" s="14" t="str">
        <f t="shared" si="580"/>
        <v>BP_Value_var_HiProEN</v>
      </c>
      <c r="G3473" s="10" t="str">
        <f t="shared" si="581"/>
        <v>CHP4_M3_ActRPM_HiProEN</v>
      </c>
      <c r="H3473" s="10" t="str">
        <f>VLOOKUP(基本表格!E3473,起始地址定义!A:D,4,FALSE)&amp;" "&amp;Q3473</f>
        <v>刨片机料仓4#出料螺旋B 反馈转速 上限保护使能</v>
      </c>
      <c r="I3473" s="10" t="str">
        <f t="shared" si="582"/>
        <v>DB1400,X800.3</v>
      </c>
      <c r="J3473" s="13" t="str">
        <f>VLOOKUP(E3473,起始地址定义!A:D,2,FALSE)</f>
        <v>DB1400</v>
      </c>
      <c r="K3473" s="12" t="str">
        <f t="shared" si="583"/>
        <v>X800.3</v>
      </c>
      <c r="L3473" s="13">
        <f>VLOOKUP(E3473,起始地址定义!A:D,3,FALSE)</f>
        <v>800</v>
      </c>
      <c r="M3473" s="14">
        <f>VLOOKUP($F3473,类型描述及偏移量!$C:$H,2,FALSE)</f>
        <v>0.299999999999997</v>
      </c>
      <c r="N3473" s="14" t="str">
        <f>VLOOKUP($F3473,类型描述及偏移量!$C:$H,3,FALSE)</f>
        <v>离散</v>
      </c>
      <c r="O3473" s="14" t="str">
        <f>VLOOKUP($F3473,类型描述及偏移量!$C:$H,4,FALSE)</f>
        <v>None</v>
      </c>
      <c r="P3473" s="14" t="str">
        <f>VLOOKUP($F3473,类型描述及偏移量!$C:$H,5,FALSE)</f>
        <v>No</v>
      </c>
      <c r="Q3473" s="14" t="str">
        <f>VLOOKUP($F3473,类型描述及偏移量!$C:$H,6,FALSE)</f>
        <v>上限保护使能</v>
      </c>
    </row>
    <row r="3474" hidden="1" spans="1:17">
      <c r="A3474" s="12" t="s">
        <v>127</v>
      </c>
      <c r="B3474" s="12" t="str">
        <f t="shared" si="576"/>
        <v>M3_ActRPM</v>
      </c>
      <c r="C3474" s="12" t="str">
        <f t="shared" si="577"/>
        <v>LoProEN</v>
      </c>
      <c r="D3474" s="12" t="str">
        <f t="shared" si="578"/>
        <v>BP_Value_var</v>
      </c>
      <c r="E3474" s="13" t="str">
        <f t="shared" si="579"/>
        <v>CHP4_M3_ActRPM_BP_Value_var</v>
      </c>
      <c r="F3474" s="14" t="str">
        <f t="shared" si="580"/>
        <v>BP_Value_var_LoProEN</v>
      </c>
      <c r="G3474" s="10" t="str">
        <f t="shared" si="581"/>
        <v>CHP4_M3_ActRPM_LoProEN</v>
      </c>
      <c r="H3474" s="10" t="str">
        <f>VLOOKUP(基本表格!E3474,起始地址定义!A:D,4,FALSE)&amp;" "&amp;Q3474</f>
        <v>刨片机料仓4#出料螺旋B 反馈转速 下限保护使能</v>
      </c>
      <c r="I3474" s="10" t="str">
        <f t="shared" si="582"/>
        <v>DB1400,X800.4</v>
      </c>
      <c r="J3474" s="13" t="str">
        <f>VLOOKUP(E3474,起始地址定义!A:D,2,FALSE)</f>
        <v>DB1400</v>
      </c>
      <c r="K3474" s="12" t="str">
        <f t="shared" si="583"/>
        <v>X800.4</v>
      </c>
      <c r="L3474" s="13">
        <f>VLOOKUP(E3474,起始地址定义!A:D,3,FALSE)</f>
        <v>800</v>
      </c>
      <c r="M3474" s="14">
        <f>VLOOKUP($F3474,类型描述及偏移量!$C:$H,2,FALSE)</f>
        <v>0.399999999999999</v>
      </c>
      <c r="N3474" s="14" t="str">
        <f>VLOOKUP($F3474,类型描述及偏移量!$C:$H,3,FALSE)</f>
        <v>离散</v>
      </c>
      <c r="O3474" s="14" t="str">
        <f>VLOOKUP($F3474,类型描述及偏移量!$C:$H,4,FALSE)</f>
        <v>None</v>
      </c>
      <c r="P3474" s="14" t="str">
        <f>VLOOKUP($F3474,类型描述及偏移量!$C:$H,5,FALSE)</f>
        <v>No</v>
      </c>
      <c r="Q3474" s="14" t="str">
        <f>VLOOKUP($F3474,类型描述及偏移量!$C:$H,6,FALSE)</f>
        <v>下限保护使能</v>
      </c>
    </row>
    <row r="3475" hidden="1" spans="1:17">
      <c r="A3475" s="12" t="s">
        <v>127</v>
      </c>
      <c r="B3475" s="12" t="str">
        <f t="shared" si="576"/>
        <v>M3_ActRPM</v>
      </c>
      <c r="C3475" s="12" t="str">
        <f t="shared" si="577"/>
        <v>HiALM</v>
      </c>
      <c r="D3475" s="12" t="str">
        <f t="shared" si="578"/>
        <v>BP_Value_var</v>
      </c>
      <c r="E3475" s="13" t="str">
        <f t="shared" si="579"/>
        <v>CHP4_M3_ActRPM_BP_Value_var</v>
      </c>
      <c r="F3475" s="14" t="str">
        <f t="shared" si="580"/>
        <v>BP_Value_var_HiALM</v>
      </c>
      <c r="G3475" s="10" t="str">
        <f t="shared" si="581"/>
        <v>CHP4_M3_ActRPM_HiALM</v>
      </c>
      <c r="H3475" s="10" t="str">
        <f>VLOOKUP(基本表格!E3475,起始地址定义!A:D,4,FALSE)&amp;" "&amp;Q3475</f>
        <v>刨片机料仓4#出料螺旋B 反馈转速 上限报警</v>
      </c>
      <c r="I3475" s="10" t="str">
        <f t="shared" si="582"/>
        <v>DB1400,X800.5</v>
      </c>
      <c r="J3475" s="13" t="str">
        <f>VLOOKUP(E3475,起始地址定义!A:D,2,FALSE)</f>
        <v>DB1400</v>
      </c>
      <c r="K3475" s="12" t="str">
        <f t="shared" si="583"/>
        <v>X800.5</v>
      </c>
      <c r="L3475" s="13">
        <f>VLOOKUP(E3475,起始地址定义!A:D,3,FALSE)</f>
        <v>800</v>
      </c>
      <c r="M3475" s="14">
        <f>VLOOKUP($F3475,类型描述及偏移量!$C:$H,2,FALSE)</f>
        <v>0.5</v>
      </c>
      <c r="N3475" s="14" t="str">
        <f>VLOOKUP($F3475,类型描述及偏移量!$C:$H,3,FALSE)</f>
        <v>离散</v>
      </c>
      <c r="O3475" s="14" t="str">
        <f>VLOOKUP($F3475,类型描述及偏移量!$C:$H,4,FALSE)</f>
        <v>None</v>
      </c>
      <c r="P3475" s="14" t="str">
        <f>VLOOKUP($F3475,类型描述及偏移量!$C:$H,5,FALSE)</f>
        <v>Yes</v>
      </c>
      <c r="Q3475" s="14" t="str">
        <f>VLOOKUP($F3475,类型描述及偏移量!$C:$H,6,FALSE)</f>
        <v>上限报警</v>
      </c>
    </row>
    <row r="3476" hidden="1" spans="1:17">
      <c r="A3476" s="12" t="s">
        <v>127</v>
      </c>
      <c r="B3476" s="12" t="str">
        <f t="shared" si="576"/>
        <v>M3_ActRPM</v>
      </c>
      <c r="C3476" s="12" t="str">
        <f t="shared" si="577"/>
        <v>LoALM</v>
      </c>
      <c r="D3476" s="12" t="str">
        <f t="shared" si="578"/>
        <v>BP_Value_var</v>
      </c>
      <c r="E3476" s="13" t="str">
        <f t="shared" si="579"/>
        <v>CHP4_M3_ActRPM_BP_Value_var</v>
      </c>
      <c r="F3476" s="14" t="str">
        <f t="shared" si="580"/>
        <v>BP_Value_var_LoALM</v>
      </c>
      <c r="G3476" s="10" t="str">
        <f t="shared" si="581"/>
        <v>CHP4_M3_ActRPM_LoALM</v>
      </c>
      <c r="H3476" s="10" t="str">
        <f>VLOOKUP(基本表格!E3476,起始地址定义!A:D,4,FALSE)&amp;" "&amp;Q3476</f>
        <v>刨片机料仓4#出料螺旋B 反馈转速 下限报警</v>
      </c>
      <c r="I3476" s="10" t="str">
        <f t="shared" si="582"/>
        <v>DB1400,X800.6</v>
      </c>
      <c r="J3476" s="13" t="str">
        <f>VLOOKUP(E3476,起始地址定义!A:D,2,FALSE)</f>
        <v>DB1400</v>
      </c>
      <c r="K3476" s="12" t="str">
        <f t="shared" si="583"/>
        <v>X800.6</v>
      </c>
      <c r="L3476" s="13">
        <f>VLOOKUP(E3476,起始地址定义!A:D,3,FALSE)</f>
        <v>800</v>
      </c>
      <c r="M3476" s="14">
        <f>VLOOKUP($F3476,类型描述及偏移量!$C:$H,2,FALSE)</f>
        <v>0.600000000000001</v>
      </c>
      <c r="N3476" s="14" t="str">
        <f>VLOOKUP($F3476,类型描述及偏移量!$C:$H,3,FALSE)</f>
        <v>离散</v>
      </c>
      <c r="O3476" s="14" t="str">
        <f>VLOOKUP($F3476,类型描述及偏移量!$C:$H,4,FALSE)</f>
        <v>None</v>
      </c>
      <c r="P3476" s="14" t="str">
        <f>VLOOKUP($F3476,类型描述及偏移量!$C:$H,5,FALSE)</f>
        <v>Yes</v>
      </c>
      <c r="Q3476" s="14" t="str">
        <f>VLOOKUP($F3476,类型描述及偏移量!$C:$H,6,FALSE)</f>
        <v>下限报警</v>
      </c>
    </row>
    <row r="3477" hidden="1" spans="1:17">
      <c r="A3477" s="12" t="s">
        <v>127</v>
      </c>
      <c r="B3477" s="12" t="str">
        <f t="shared" si="576"/>
        <v>M3_ActRPM</v>
      </c>
      <c r="C3477" s="12" t="str">
        <f t="shared" si="577"/>
        <v>HiHiALM</v>
      </c>
      <c r="D3477" s="12" t="str">
        <f t="shared" si="578"/>
        <v>BP_Value_var</v>
      </c>
      <c r="E3477" s="13" t="str">
        <f t="shared" si="579"/>
        <v>CHP4_M3_ActRPM_BP_Value_var</v>
      </c>
      <c r="F3477" s="14" t="str">
        <f t="shared" si="580"/>
        <v>BP_Value_var_HiHiALM</v>
      </c>
      <c r="G3477" s="10" t="str">
        <f t="shared" si="581"/>
        <v>CHP4_M3_ActRPM_HiHiALM</v>
      </c>
      <c r="H3477" s="10" t="str">
        <f>VLOOKUP(基本表格!E3477,起始地址定义!A:D,4,FALSE)&amp;" "&amp;Q3477</f>
        <v>刨片机料仓4#出料螺旋B 反馈转速 上上限报警</v>
      </c>
      <c r="I3477" s="10" t="str">
        <f t="shared" si="582"/>
        <v>DB1400,X800.7</v>
      </c>
      <c r="J3477" s="13" t="str">
        <f>VLOOKUP(E3477,起始地址定义!A:D,2,FALSE)</f>
        <v>DB1400</v>
      </c>
      <c r="K3477" s="12" t="str">
        <f t="shared" si="583"/>
        <v>X800.7</v>
      </c>
      <c r="L3477" s="13">
        <f>VLOOKUP(E3477,起始地址定义!A:D,3,FALSE)</f>
        <v>800</v>
      </c>
      <c r="M3477" s="14">
        <f>VLOOKUP($F3477,类型描述及偏移量!$C:$H,2,FALSE)</f>
        <v>0.700000000000003</v>
      </c>
      <c r="N3477" s="14" t="str">
        <f>VLOOKUP($F3477,类型描述及偏移量!$C:$H,3,FALSE)</f>
        <v>离散</v>
      </c>
      <c r="O3477" s="14" t="str">
        <f>VLOOKUP($F3477,类型描述及偏移量!$C:$H,4,FALSE)</f>
        <v>On</v>
      </c>
      <c r="P3477" s="14" t="str">
        <f>VLOOKUP($F3477,类型描述及偏移量!$C:$H,5,FALSE)</f>
        <v>Yes</v>
      </c>
      <c r="Q3477" s="14" t="str">
        <f>VLOOKUP($F3477,类型描述及偏移量!$C:$H,6,FALSE)</f>
        <v>上上限报警</v>
      </c>
    </row>
    <row r="3478" hidden="1" spans="1:17">
      <c r="A3478" s="12" t="s">
        <v>127</v>
      </c>
      <c r="B3478" s="12" t="str">
        <f t="shared" si="576"/>
        <v>M3_ActRPM</v>
      </c>
      <c r="C3478" s="12" t="str">
        <f t="shared" si="577"/>
        <v>LoLoALM</v>
      </c>
      <c r="D3478" s="12" t="str">
        <f t="shared" si="578"/>
        <v>BP_Value_var</v>
      </c>
      <c r="E3478" s="13" t="str">
        <f t="shared" si="579"/>
        <v>CHP4_M3_ActRPM_BP_Value_var</v>
      </c>
      <c r="F3478" s="14" t="str">
        <f t="shared" si="580"/>
        <v>BP_Value_var_LoLoALM</v>
      </c>
      <c r="G3478" s="10" t="str">
        <f t="shared" si="581"/>
        <v>CHP4_M3_ActRPM_LoLoALM</v>
      </c>
      <c r="H3478" s="10" t="str">
        <f>VLOOKUP(基本表格!E3478,起始地址定义!A:D,4,FALSE)&amp;" "&amp;Q3478</f>
        <v>刨片机料仓4#出料螺旋B 反馈转速 下下限报警</v>
      </c>
      <c r="I3478" s="10" t="str">
        <f t="shared" si="582"/>
        <v>DB1400,X801.0</v>
      </c>
      <c r="J3478" s="13" t="str">
        <f>VLOOKUP(E3478,起始地址定义!A:D,2,FALSE)</f>
        <v>DB1400</v>
      </c>
      <c r="K3478" s="12" t="str">
        <f t="shared" si="583"/>
        <v>X801.0</v>
      </c>
      <c r="L3478" s="13">
        <f>VLOOKUP(E3478,起始地址定义!A:D,3,FALSE)</f>
        <v>800</v>
      </c>
      <c r="M3478" s="14">
        <f>VLOOKUP($F3478,类型描述及偏移量!$C:$H,2,FALSE)</f>
        <v>1</v>
      </c>
      <c r="N3478" s="14" t="str">
        <f>VLOOKUP($F3478,类型描述及偏移量!$C:$H,3,FALSE)</f>
        <v>离散</v>
      </c>
      <c r="O3478" s="14" t="str">
        <f>VLOOKUP($F3478,类型描述及偏移量!$C:$H,4,FALSE)</f>
        <v>On</v>
      </c>
      <c r="P3478" s="14" t="str">
        <f>VLOOKUP($F3478,类型描述及偏移量!$C:$H,5,FALSE)</f>
        <v>Yes</v>
      </c>
      <c r="Q3478" s="14" t="str">
        <f>VLOOKUP($F3478,类型描述及偏移量!$C:$H,6,FALSE)</f>
        <v>下下限报警</v>
      </c>
    </row>
    <row r="3479" hidden="1" spans="1:17">
      <c r="A3479" s="12" t="s">
        <v>127</v>
      </c>
      <c r="B3479" s="12" t="str">
        <f t="shared" si="576"/>
        <v>M3_ActRPM</v>
      </c>
      <c r="C3479" s="12" t="str">
        <f t="shared" si="577"/>
        <v>LimALM</v>
      </c>
      <c r="D3479" s="12" t="str">
        <f t="shared" si="578"/>
        <v>BP_Value_var</v>
      </c>
      <c r="E3479" s="13" t="str">
        <f t="shared" si="579"/>
        <v>CHP4_M3_ActRPM_BP_Value_var</v>
      </c>
      <c r="F3479" s="14" t="str">
        <f t="shared" si="580"/>
        <v>BP_Value_var_LimALM</v>
      </c>
      <c r="G3479" s="10" t="str">
        <f t="shared" si="581"/>
        <v>CHP4_M3_ActRPM_LimALM</v>
      </c>
      <c r="H3479" s="10" t="str">
        <f>VLOOKUP(基本表格!E3479,起始地址定义!A:D,4,FALSE)&amp;" "&amp;Q3479</f>
        <v>刨片机料仓4#出料螺旋B 反馈转速 极限报警</v>
      </c>
      <c r="I3479" s="10" t="str">
        <f t="shared" si="582"/>
        <v>DB1400,X801.1</v>
      </c>
      <c r="J3479" s="13" t="str">
        <f>VLOOKUP(E3479,起始地址定义!A:D,2,FALSE)</f>
        <v>DB1400</v>
      </c>
      <c r="K3479" s="12" t="str">
        <f t="shared" si="583"/>
        <v>X801.1</v>
      </c>
      <c r="L3479" s="13">
        <f>VLOOKUP(E3479,起始地址定义!A:D,3,FALSE)</f>
        <v>800</v>
      </c>
      <c r="M3479" s="14">
        <f>VLOOKUP($F3479,类型描述及偏移量!$C:$H,2,FALSE)</f>
        <v>1.1</v>
      </c>
      <c r="N3479" s="14" t="str">
        <f>VLOOKUP($F3479,类型描述及偏移量!$C:$H,3,FALSE)</f>
        <v>离散</v>
      </c>
      <c r="O3479" s="14" t="str">
        <f>VLOOKUP($F3479,类型描述及偏移量!$C:$H,4,FALSE)</f>
        <v>On</v>
      </c>
      <c r="P3479" s="14" t="str">
        <f>VLOOKUP($F3479,类型描述及偏移量!$C:$H,5,FALSE)</f>
        <v>Yes</v>
      </c>
      <c r="Q3479" s="14" t="str">
        <f>VLOOKUP($F3479,类型描述及偏移量!$C:$H,6,FALSE)</f>
        <v>极限报警</v>
      </c>
    </row>
    <row r="3480" hidden="1" spans="1:17">
      <c r="A3480" s="12" t="s">
        <v>127</v>
      </c>
      <c r="B3480" s="12" t="str">
        <f t="shared" si="576"/>
        <v>M3_ActRPM</v>
      </c>
      <c r="C3480" s="12" t="str">
        <f t="shared" si="577"/>
        <v>LostALM</v>
      </c>
      <c r="D3480" s="12" t="str">
        <f t="shared" si="578"/>
        <v>BP_Value_var</v>
      </c>
      <c r="E3480" s="13" t="str">
        <f t="shared" si="579"/>
        <v>CHP4_M3_ActRPM_BP_Value_var</v>
      </c>
      <c r="F3480" s="14" t="str">
        <f t="shared" si="580"/>
        <v>BP_Value_var_LostALM</v>
      </c>
      <c r="G3480" s="10" t="str">
        <f t="shared" si="581"/>
        <v>CHP4_M3_ActRPM_LostALM</v>
      </c>
      <c r="H3480" s="10" t="str">
        <f>VLOOKUP(基本表格!E3480,起始地址定义!A:D,4,FALSE)&amp;" "&amp;Q3480</f>
        <v>刨片机料仓4#出料螺旋B 反馈转速 传感器断线报警</v>
      </c>
      <c r="I3480" s="10" t="str">
        <f t="shared" si="582"/>
        <v>DB1400,X801.2</v>
      </c>
      <c r="J3480" s="13" t="str">
        <f>VLOOKUP(E3480,起始地址定义!A:D,2,FALSE)</f>
        <v>DB1400</v>
      </c>
      <c r="K3480" s="12" t="str">
        <f t="shared" si="583"/>
        <v>X801.2</v>
      </c>
      <c r="L3480" s="13">
        <f>VLOOKUP(E3480,起始地址定义!A:D,3,FALSE)</f>
        <v>800</v>
      </c>
      <c r="M3480" s="14">
        <f>VLOOKUP($F3480,类型描述及偏移量!$C:$H,2,FALSE)</f>
        <v>1.2</v>
      </c>
      <c r="N3480" s="14" t="str">
        <f>VLOOKUP($F3480,类型描述及偏移量!$C:$H,3,FALSE)</f>
        <v>离散</v>
      </c>
      <c r="O3480" s="14" t="str">
        <f>VLOOKUP($F3480,类型描述及偏移量!$C:$H,4,FALSE)</f>
        <v>On</v>
      </c>
      <c r="P3480" s="14" t="str">
        <f>VLOOKUP($F3480,类型描述及偏移量!$C:$H,5,FALSE)</f>
        <v>Yes</v>
      </c>
      <c r="Q3480" s="14" t="str">
        <f>VLOOKUP($F3480,类型描述及偏移量!$C:$H,6,FALSE)</f>
        <v>传感器断线报警</v>
      </c>
    </row>
    <row r="3481" hidden="1" spans="1:17">
      <c r="A3481" s="12" t="s">
        <v>127</v>
      </c>
      <c r="B3481" s="12" t="str">
        <f t="shared" si="576"/>
        <v>M3_ActRPM</v>
      </c>
      <c r="C3481" s="12" t="str">
        <f t="shared" si="577"/>
        <v>Code</v>
      </c>
      <c r="D3481" s="12" t="str">
        <f t="shared" si="578"/>
        <v>BP_Value_var</v>
      </c>
      <c r="E3481" s="13" t="str">
        <f t="shared" si="579"/>
        <v>CHP4_M3_ActRPM_BP_Value_var</v>
      </c>
      <c r="F3481" s="14" t="str">
        <f t="shared" si="580"/>
        <v>BP_Value_var_Code</v>
      </c>
      <c r="G3481" s="10" t="str">
        <f t="shared" si="581"/>
        <v>CHP4_M3_ActRPM_Code</v>
      </c>
      <c r="H3481" s="10" t="str">
        <f>VLOOKUP(基本表格!E3481,起始地址定义!A:D,4,FALSE)&amp;" "&amp;Q3481</f>
        <v>刨片机料仓4#出料螺旋B 反馈转速 实际内码</v>
      </c>
      <c r="I3481" s="10" t="str">
        <f t="shared" si="582"/>
        <v>DB1400,INT802</v>
      </c>
      <c r="J3481" s="13" t="str">
        <f>VLOOKUP(E3481,起始地址定义!A:D,2,FALSE)</f>
        <v>DB1400</v>
      </c>
      <c r="K3481" s="12" t="str">
        <f t="shared" si="583"/>
        <v>INT802</v>
      </c>
      <c r="L3481" s="13">
        <f>VLOOKUP(E3481,起始地址定义!A:D,3,FALSE)</f>
        <v>800</v>
      </c>
      <c r="M3481" s="14">
        <f>VLOOKUP($F3481,类型描述及偏移量!$C:$H,2,FALSE)</f>
        <v>2</v>
      </c>
      <c r="N3481" s="14" t="str">
        <f>VLOOKUP($F3481,类型描述及偏移量!$C:$H,3,FALSE)</f>
        <v>整型</v>
      </c>
      <c r="O3481" s="14" t="str">
        <f>VLOOKUP($F3481,类型描述及偏移量!$C:$H,4,FALSE)</f>
        <v>None</v>
      </c>
      <c r="P3481" s="14" t="str">
        <f>VLOOKUP($F3481,类型描述及偏移量!$C:$H,5,FALSE)</f>
        <v>Yes</v>
      </c>
      <c r="Q3481" s="14" t="str">
        <f>VLOOKUP($F3481,类型描述及偏移量!$C:$H,6,FALSE)</f>
        <v>实际内码</v>
      </c>
    </row>
    <row r="3482" hidden="1" spans="1:17">
      <c r="A3482" s="12" t="s">
        <v>127</v>
      </c>
      <c r="B3482" s="12" t="str">
        <f t="shared" si="576"/>
        <v>M3_ActRPM</v>
      </c>
      <c r="C3482" s="12" t="str">
        <f t="shared" si="577"/>
        <v>Value</v>
      </c>
      <c r="D3482" s="12" t="str">
        <f t="shared" si="578"/>
        <v>BP_Value_var</v>
      </c>
      <c r="E3482" s="13" t="str">
        <f t="shared" si="579"/>
        <v>CHP4_M3_ActRPM_BP_Value_var</v>
      </c>
      <c r="F3482" s="14" t="str">
        <f t="shared" si="580"/>
        <v>BP_Value_var_Value</v>
      </c>
      <c r="G3482" s="10" t="str">
        <f t="shared" si="581"/>
        <v>CHP4_M3_ActRPM_Value</v>
      </c>
      <c r="H3482" s="10" t="str">
        <f>VLOOKUP(基本表格!E3482,起始地址定义!A:D,4,FALSE)&amp;" "&amp;Q3482</f>
        <v>刨片机料仓4#出料螺旋B 反馈转速 实际值</v>
      </c>
      <c r="I3482" s="10" t="str">
        <f t="shared" si="582"/>
        <v>DB1400,REAL806</v>
      </c>
      <c r="J3482" s="13" t="str">
        <f>VLOOKUP(E3482,起始地址定义!A:D,2,FALSE)</f>
        <v>DB1400</v>
      </c>
      <c r="K3482" s="12" t="str">
        <f t="shared" si="583"/>
        <v>REAL806</v>
      </c>
      <c r="L3482" s="13">
        <f>VLOOKUP(E3482,起始地址定义!A:D,3,FALSE)</f>
        <v>800</v>
      </c>
      <c r="M3482" s="14">
        <f>VLOOKUP($F3482,类型描述及偏移量!$C:$H,2,FALSE)</f>
        <v>6</v>
      </c>
      <c r="N3482" s="14" t="str">
        <f>VLOOKUP($F3482,类型描述及偏移量!$C:$H,3,FALSE)</f>
        <v>实型</v>
      </c>
      <c r="O3482" s="14" t="str">
        <f>VLOOKUP($F3482,类型描述及偏移量!$C:$H,4,FALSE)</f>
        <v>None</v>
      </c>
      <c r="P3482" s="14" t="str">
        <f>VLOOKUP($F3482,类型描述及偏移量!$C:$H,5,FALSE)</f>
        <v>Yes</v>
      </c>
      <c r="Q3482" s="14" t="str">
        <f>VLOOKUP($F3482,类型描述及偏移量!$C:$H,6,FALSE)</f>
        <v>实际值</v>
      </c>
    </row>
    <row r="3483" hidden="1" spans="1:17">
      <c r="A3483" s="12" t="s">
        <v>127</v>
      </c>
      <c r="B3483" s="12" t="str">
        <f t="shared" si="576"/>
        <v>M3_ActRPM</v>
      </c>
      <c r="C3483" s="12" t="str">
        <f t="shared" si="577"/>
        <v>Range</v>
      </c>
      <c r="D3483" s="12" t="str">
        <f t="shared" si="578"/>
        <v>BP_Value_var</v>
      </c>
      <c r="E3483" s="13" t="str">
        <f t="shared" si="579"/>
        <v>CHP4_M3_ActRPM_BP_Value_var</v>
      </c>
      <c r="F3483" s="14" t="str">
        <f t="shared" si="580"/>
        <v>BP_Value_var_Range</v>
      </c>
      <c r="G3483" s="10" t="str">
        <f t="shared" si="581"/>
        <v>CHP4_M3_ActRPM_Range</v>
      </c>
      <c r="H3483" s="10" t="str">
        <f>VLOOKUP(基本表格!E3483,起始地址定义!A:D,4,FALSE)&amp;" "&amp;Q3483</f>
        <v>刨片机料仓4#出料螺旋B 反馈转速 量程</v>
      </c>
      <c r="I3483" s="10" t="str">
        <f t="shared" si="582"/>
        <v>DB1400,REAL810</v>
      </c>
      <c r="J3483" s="13" t="str">
        <f>VLOOKUP(E3483,起始地址定义!A:D,2,FALSE)</f>
        <v>DB1400</v>
      </c>
      <c r="K3483" s="12" t="str">
        <f t="shared" si="583"/>
        <v>REAL810</v>
      </c>
      <c r="L3483" s="13">
        <f>VLOOKUP(E3483,起始地址定义!A:D,3,FALSE)</f>
        <v>800</v>
      </c>
      <c r="M3483" s="14">
        <f>VLOOKUP($F3483,类型描述及偏移量!$C:$H,2,FALSE)</f>
        <v>10</v>
      </c>
      <c r="N3483" s="14" t="str">
        <f>VLOOKUP($F3483,类型描述及偏移量!$C:$H,3,FALSE)</f>
        <v>实型</v>
      </c>
      <c r="O3483" s="14" t="str">
        <f>VLOOKUP($F3483,类型描述及偏移量!$C:$H,4,FALSE)</f>
        <v>None</v>
      </c>
      <c r="P3483" s="14" t="str">
        <f>VLOOKUP($F3483,类型描述及偏移量!$C:$H,5,FALSE)</f>
        <v>No</v>
      </c>
      <c r="Q3483" s="14" t="str">
        <f>VLOOKUP($F3483,类型描述及偏移量!$C:$H,6,FALSE)</f>
        <v>量程</v>
      </c>
    </row>
    <row r="3484" hidden="1" spans="1:17">
      <c r="A3484" s="12" t="s">
        <v>127</v>
      </c>
      <c r="B3484" s="12" t="str">
        <f t="shared" si="576"/>
        <v>M3_ActRPM</v>
      </c>
      <c r="C3484" s="12" t="str">
        <f t="shared" si="577"/>
        <v>Hi</v>
      </c>
      <c r="D3484" s="12" t="str">
        <f t="shared" si="578"/>
        <v>BP_Value_var</v>
      </c>
      <c r="E3484" s="13" t="str">
        <f t="shared" si="579"/>
        <v>CHP4_M3_ActRPM_BP_Value_var</v>
      </c>
      <c r="F3484" s="14" t="str">
        <f t="shared" si="580"/>
        <v>BP_Value_var_Hi</v>
      </c>
      <c r="G3484" s="10" t="str">
        <f t="shared" si="581"/>
        <v>CHP4_M3_ActRPM_Hi</v>
      </c>
      <c r="H3484" s="10" t="str">
        <f>VLOOKUP(基本表格!E3484,起始地址定义!A:D,4,FALSE)&amp;" "&amp;Q3484</f>
        <v>刨片机料仓4#出料螺旋B 反馈转速 上限值</v>
      </c>
      <c r="I3484" s="10" t="str">
        <f t="shared" si="582"/>
        <v>DB1400,REAL814</v>
      </c>
      <c r="J3484" s="13" t="str">
        <f>VLOOKUP(E3484,起始地址定义!A:D,2,FALSE)</f>
        <v>DB1400</v>
      </c>
      <c r="K3484" s="12" t="str">
        <f t="shared" si="583"/>
        <v>REAL814</v>
      </c>
      <c r="L3484" s="13">
        <f>VLOOKUP(E3484,起始地址定义!A:D,3,FALSE)</f>
        <v>800</v>
      </c>
      <c r="M3484" s="14">
        <f>VLOOKUP($F3484,类型描述及偏移量!$C:$H,2,FALSE)</f>
        <v>14</v>
      </c>
      <c r="N3484" s="14" t="str">
        <f>VLOOKUP($F3484,类型描述及偏移量!$C:$H,3,FALSE)</f>
        <v>实型</v>
      </c>
      <c r="O3484" s="14" t="str">
        <f>VLOOKUP($F3484,类型描述及偏移量!$C:$H,4,FALSE)</f>
        <v>None</v>
      </c>
      <c r="P3484" s="14" t="str">
        <f>VLOOKUP($F3484,类型描述及偏移量!$C:$H,5,FALSE)</f>
        <v>No</v>
      </c>
      <c r="Q3484" s="14" t="str">
        <f>VLOOKUP($F3484,类型描述及偏移量!$C:$H,6,FALSE)</f>
        <v>上限值</v>
      </c>
    </row>
    <row r="3485" hidden="1" spans="1:17">
      <c r="A3485" s="12" t="s">
        <v>127</v>
      </c>
      <c r="B3485" s="12" t="str">
        <f t="shared" si="576"/>
        <v>M3_ActRPM</v>
      </c>
      <c r="C3485" s="12" t="str">
        <f t="shared" si="577"/>
        <v>Lo</v>
      </c>
      <c r="D3485" s="12" t="str">
        <f t="shared" si="578"/>
        <v>BP_Value_var</v>
      </c>
      <c r="E3485" s="13" t="str">
        <f t="shared" si="579"/>
        <v>CHP4_M3_ActRPM_BP_Value_var</v>
      </c>
      <c r="F3485" s="14" t="str">
        <f t="shared" si="580"/>
        <v>BP_Value_var_Lo</v>
      </c>
      <c r="G3485" s="10" t="str">
        <f t="shared" si="581"/>
        <v>CHP4_M3_ActRPM_Lo</v>
      </c>
      <c r="H3485" s="10" t="str">
        <f>VLOOKUP(基本表格!E3485,起始地址定义!A:D,4,FALSE)&amp;" "&amp;Q3485</f>
        <v>刨片机料仓4#出料螺旋B 反馈转速 下限值</v>
      </c>
      <c r="I3485" s="10" t="str">
        <f t="shared" si="582"/>
        <v>DB1400,REAL818</v>
      </c>
      <c r="J3485" s="13" t="str">
        <f>VLOOKUP(E3485,起始地址定义!A:D,2,FALSE)</f>
        <v>DB1400</v>
      </c>
      <c r="K3485" s="12" t="str">
        <f t="shared" si="583"/>
        <v>REAL818</v>
      </c>
      <c r="L3485" s="13">
        <f>VLOOKUP(E3485,起始地址定义!A:D,3,FALSE)</f>
        <v>800</v>
      </c>
      <c r="M3485" s="14">
        <f>VLOOKUP($F3485,类型描述及偏移量!$C:$H,2,FALSE)</f>
        <v>18</v>
      </c>
      <c r="N3485" s="14" t="str">
        <f>VLOOKUP($F3485,类型描述及偏移量!$C:$H,3,FALSE)</f>
        <v>实型</v>
      </c>
      <c r="O3485" s="14" t="str">
        <f>VLOOKUP($F3485,类型描述及偏移量!$C:$H,4,FALSE)</f>
        <v>None</v>
      </c>
      <c r="P3485" s="14" t="str">
        <f>VLOOKUP($F3485,类型描述及偏移量!$C:$H,5,FALSE)</f>
        <v>No</v>
      </c>
      <c r="Q3485" s="14" t="str">
        <f>VLOOKUP($F3485,类型描述及偏移量!$C:$H,6,FALSE)</f>
        <v>下限值</v>
      </c>
    </row>
    <row r="3486" hidden="1" spans="1:17">
      <c r="A3486" s="12" t="s">
        <v>127</v>
      </c>
      <c r="B3486" s="12" t="str">
        <f t="shared" si="576"/>
        <v>M3_ActRPM</v>
      </c>
      <c r="C3486" s="12" t="str">
        <f t="shared" si="577"/>
        <v>HiHi</v>
      </c>
      <c r="D3486" s="12" t="str">
        <f t="shared" si="578"/>
        <v>BP_Value_var</v>
      </c>
      <c r="E3486" s="13" t="str">
        <f t="shared" si="579"/>
        <v>CHP4_M3_ActRPM_BP_Value_var</v>
      </c>
      <c r="F3486" s="14" t="str">
        <f t="shared" si="580"/>
        <v>BP_Value_var_HiHi</v>
      </c>
      <c r="G3486" s="10" t="str">
        <f t="shared" si="581"/>
        <v>CHP4_M3_ActRPM_HiHi</v>
      </c>
      <c r="H3486" s="10" t="str">
        <f>VLOOKUP(基本表格!E3486,起始地址定义!A:D,4,FALSE)&amp;" "&amp;Q3486</f>
        <v>刨片机料仓4#出料螺旋B 反馈转速 上上限值</v>
      </c>
      <c r="I3486" s="10" t="str">
        <f t="shared" si="582"/>
        <v>DB1400,REAL822</v>
      </c>
      <c r="J3486" s="13" t="str">
        <f>VLOOKUP(E3486,起始地址定义!A:D,2,FALSE)</f>
        <v>DB1400</v>
      </c>
      <c r="K3486" s="12" t="str">
        <f t="shared" si="583"/>
        <v>REAL822</v>
      </c>
      <c r="L3486" s="13">
        <f>VLOOKUP(E3486,起始地址定义!A:D,3,FALSE)</f>
        <v>800</v>
      </c>
      <c r="M3486" s="14">
        <f>VLOOKUP($F3486,类型描述及偏移量!$C:$H,2,FALSE)</f>
        <v>22</v>
      </c>
      <c r="N3486" s="14" t="str">
        <f>VLOOKUP($F3486,类型描述及偏移量!$C:$H,3,FALSE)</f>
        <v>实型</v>
      </c>
      <c r="O3486" s="14" t="str">
        <f>VLOOKUP($F3486,类型描述及偏移量!$C:$H,4,FALSE)</f>
        <v>None</v>
      </c>
      <c r="P3486" s="14" t="str">
        <f>VLOOKUP($F3486,类型描述及偏移量!$C:$H,5,FALSE)</f>
        <v>No</v>
      </c>
      <c r="Q3486" s="14" t="str">
        <f>VLOOKUP($F3486,类型描述及偏移量!$C:$H,6,FALSE)</f>
        <v>上上限值</v>
      </c>
    </row>
    <row r="3487" hidden="1" spans="1:17">
      <c r="A3487" s="12" t="s">
        <v>127</v>
      </c>
      <c r="B3487" s="12" t="str">
        <f t="shared" si="576"/>
        <v>M3_ActRPM</v>
      </c>
      <c r="C3487" s="12" t="str">
        <f t="shared" si="577"/>
        <v>LoLo</v>
      </c>
      <c r="D3487" s="12" t="str">
        <f t="shared" si="578"/>
        <v>BP_Value_var</v>
      </c>
      <c r="E3487" s="13" t="str">
        <f t="shared" si="579"/>
        <v>CHP4_M3_ActRPM_BP_Value_var</v>
      </c>
      <c r="F3487" s="14" t="str">
        <f t="shared" si="580"/>
        <v>BP_Value_var_LoLo</v>
      </c>
      <c r="G3487" s="10" t="str">
        <f t="shared" si="581"/>
        <v>CHP4_M3_ActRPM_LoLo</v>
      </c>
      <c r="H3487" s="10" t="str">
        <f>VLOOKUP(基本表格!E3487,起始地址定义!A:D,4,FALSE)&amp;" "&amp;Q3487</f>
        <v>刨片机料仓4#出料螺旋B 反馈转速 下下限值</v>
      </c>
      <c r="I3487" s="10" t="str">
        <f t="shared" si="582"/>
        <v>DB1400,REAL826</v>
      </c>
      <c r="J3487" s="13" t="str">
        <f>VLOOKUP(E3487,起始地址定义!A:D,2,FALSE)</f>
        <v>DB1400</v>
      </c>
      <c r="K3487" s="12" t="str">
        <f t="shared" si="583"/>
        <v>REAL826</v>
      </c>
      <c r="L3487" s="13">
        <f>VLOOKUP(E3487,起始地址定义!A:D,3,FALSE)</f>
        <v>800</v>
      </c>
      <c r="M3487" s="14">
        <f>VLOOKUP($F3487,类型描述及偏移量!$C:$H,2,FALSE)</f>
        <v>26</v>
      </c>
      <c r="N3487" s="14" t="str">
        <f>VLOOKUP($F3487,类型描述及偏移量!$C:$H,3,FALSE)</f>
        <v>实型</v>
      </c>
      <c r="O3487" s="14" t="str">
        <f>VLOOKUP($F3487,类型描述及偏移量!$C:$H,4,FALSE)</f>
        <v>None</v>
      </c>
      <c r="P3487" s="14" t="str">
        <f>VLOOKUP($F3487,类型描述及偏移量!$C:$H,5,FALSE)</f>
        <v>No</v>
      </c>
      <c r="Q3487" s="14" t="str">
        <f>VLOOKUP($F3487,类型描述及偏移量!$C:$H,6,FALSE)</f>
        <v>下下限值</v>
      </c>
    </row>
    <row r="3488" hidden="1" spans="1:17">
      <c r="A3488" s="12" t="s">
        <v>127</v>
      </c>
      <c r="B3488" s="12" t="str">
        <f t="shared" si="576"/>
        <v>M3_Current</v>
      </c>
      <c r="C3488" s="12" t="str">
        <f t="shared" si="577"/>
        <v>HiProEN</v>
      </c>
      <c r="D3488" s="12" t="str">
        <f t="shared" si="578"/>
        <v>BP_Value_var</v>
      </c>
      <c r="E3488" s="13" t="str">
        <f t="shared" si="579"/>
        <v>CHP4_M3_Current_BP_Value_var</v>
      </c>
      <c r="F3488" s="14" t="str">
        <f t="shared" si="580"/>
        <v>BP_Value_var_HiProEN</v>
      </c>
      <c r="G3488" s="10" t="str">
        <f t="shared" si="581"/>
        <v>CHP4_M3_Current_HiProEN</v>
      </c>
      <c r="H3488" s="10" t="str">
        <f>VLOOKUP(基本表格!E3488,起始地址定义!A:D,4,FALSE)&amp;" "&amp;Q3488</f>
        <v>刨片机料仓4#出料螺旋B 反馈电流 上限保护使能</v>
      </c>
      <c r="I3488" s="10" t="str">
        <f t="shared" si="582"/>
        <v>DB1400,X850.3</v>
      </c>
      <c r="J3488" s="13" t="str">
        <f>VLOOKUP(E3488,起始地址定义!A:D,2,FALSE)</f>
        <v>DB1400</v>
      </c>
      <c r="K3488" s="12" t="str">
        <f t="shared" si="583"/>
        <v>X850.3</v>
      </c>
      <c r="L3488" s="13">
        <f>VLOOKUP(E3488,起始地址定义!A:D,3,FALSE)</f>
        <v>850</v>
      </c>
      <c r="M3488" s="14">
        <f>VLOOKUP($F3488,类型描述及偏移量!$C:$H,2,FALSE)</f>
        <v>0.299999999999997</v>
      </c>
      <c r="N3488" s="14" t="str">
        <f>VLOOKUP($F3488,类型描述及偏移量!$C:$H,3,FALSE)</f>
        <v>离散</v>
      </c>
      <c r="O3488" s="14" t="str">
        <f>VLOOKUP($F3488,类型描述及偏移量!$C:$H,4,FALSE)</f>
        <v>None</v>
      </c>
      <c r="P3488" s="14" t="str">
        <f>VLOOKUP($F3488,类型描述及偏移量!$C:$H,5,FALSE)</f>
        <v>No</v>
      </c>
      <c r="Q3488" s="14" t="str">
        <f>VLOOKUP($F3488,类型描述及偏移量!$C:$H,6,FALSE)</f>
        <v>上限保护使能</v>
      </c>
    </row>
    <row r="3489" hidden="1" spans="1:17">
      <c r="A3489" s="12" t="s">
        <v>127</v>
      </c>
      <c r="B3489" s="12" t="str">
        <f t="shared" si="576"/>
        <v>M3_Current</v>
      </c>
      <c r="C3489" s="12" t="str">
        <f t="shared" si="577"/>
        <v>LoProEN</v>
      </c>
      <c r="D3489" s="12" t="str">
        <f t="shared" si="578"/>
        <v>BP_Value_var</v>
      </c>
      <c r="E3489" s="13" t="str">
        <f t="shared" si="579"/>
        <v>CHP4_M3_Current_BP_Value_var</v>
      </c>
      <c r="F3489" s="14" t="str">
        <f t="shared" si="580"/>
        <v>BP_Value_var_LoProEN</v>
      </c>
      <c r="G3489" s="10" t="str">
        <f t="shared" si="581"/>
        <v>CHP4_M3_Current_LoProEN</v>
      </c>
      <c r="H3489" s="10" t="str">
        <f>VLOOKUP(基本表格!E3489,起始地址定义!A:D,4,FALSE)&amp;" "&amp;Q3489</f>
        <v>刨片机料仓4#出料螺旋B 反馈电流 下限保护使能</v>
      </c>
      <c r="I3489" s="10" t="str">
        <f t="shared" si="582"/>
        <v>DB1400,X850.4</v>
      </c>
      <c r="J3489" s="13" t="str">
        <f>VLOOKUP(E3489,起始地址定义!A:D,2,FALSE)</f>
        <v>DB1400</v>
      </c>
      <c r="K3489" s="12" t="str">
        <f t="shared" si="583"/>
        <v>X850.4</v>
      </c>
      <c r="L3489" s="13">
        <f>VLOOKUP(E3489,起始地址定义!A:D,3,FALSE)</f>
        <v>850</v>
      </c>
      <c r="M3489" s="14">
        <f>VLOOKUP($F3489,类型描述及偏移量!$C:$H,2,FALSE)</f>
        <v>0.399999999999999</v>
      </c>
      <c r="N3489" s="14" t="str">
        <f>VLOOKUP($F3489,类型描述及偏移量!$C:$H,3,FALSE)</f>
        <v>离散</v>
      </c>
      <c r="O3489" s="14" t="str">
        <f>VLOOKUP($F3489,类型描述及偏移量!$C:$H,4,FALSE)</f>
        <v>None</v>
      </c>
      <c r="P3489" s="14" t="str">
        <f>VLOOKUP($F3489,类型描述及偏移量!$C:$H,5,FALSE)</f>
        <v>No</v>
      </c>
      <c r="Q3489" s="14" t="str">
        <f>VLOOKUP($F3489,类型描述及偏移量!$C:$H,6,FALSE)</f>
        <v>下限保护使能</v>
      </c>
    </row>
    <row r="3490" hidden="1" spans="1:17">
      <c r="A3490" s="12" t="s">
        <v>127</v>
      </c>
      <c r="B3490" s="12" t="str">
        <f t="shared" si="576"/>
        <v>M3_Current</v>
      </c>
      <c r="C3490" s="12" t="str">
        <f t="shared" si="577"/>
        <v>HiALM</v>
      </c>
      <c r="D3490" s="12" t="str">
        <f t="shared" si="578"/>
        <v>BP_Value_var</v>
      </c>
      <c r="E3490" s="13" t="str">
        <f t="shared" si="579"/>
        <v>CHP4_M3_Current_BP_Value_var</v>
      </c>
      <c r="F3490" s="14" t="str">
        <f t="shared" si="580"/>
        <v>BP_Value_var_HiALM</v>
      </c>
      <c r="G3490" s="10" t="str">
        <f t="shared" si="581"/>
        <v>CHP4_M3_Current_HiALM</v>
      </c>
      <c r="H3490" s="10" t="str">
        <f>VLOOKUP(基本表格!E3490,起始地址定义!A:D,4,FALSE)&amp;" "&amp;Q3490</f>
        <v>刨片机料仓4#出料螺旋B 反馈电流 上限报警</v>
      </c>
      <c r="I3490" s="10" t="str">
        <f t="shared" si="582"/>
        <v>DB1400,X850.5</v>
      </c>
      <c r="J3490" s="13" t="str">
        <f>VLOOKUP(E3490,起始地址定义!A:D,2,FALSE)</f>
        <v>DB1400</v>
      </c>
      <c r="K3490" s="12" t="str">
        <f t="shared" si="583"/>
        <v>X850.5</v>
      </c>
      <c r="L3490" s="13">
        <f>VLOOKUP(E3490,起始地址定义!A:D,3,FALSE)</f>
        <v>850</v>
      </c>
      <c r="M3490" s="14">
        <f>VLOOKUP($F3490,类型描述及偏移量!$C:$H,2,FALSE)</f>
        <v>0.5</v>
      </c>
      <c r="N3490" s="14" t="str">
        <f>VLOOKUP($F3490,类型描述及偏移量!$C:$H,3,FALSE)</f>
        <v>离散</v>
      </c>
      <c r="O3490" s="14" t="str">
        <f>VLOOKUP($F3490,类型描述及偏移量!$C:$H,4,FALSE)</f>
        <v>None</v>
      </c>
      <c r="P3490" s="14" t="str">
        <f>VLOOKUP($F3490,类型描述及偏移量!$C:$H,5,FALSE)</f>
        <v>Yes</v>
      </c>
      <c r="Q3490" s="14" t="str">
        <f>VLOOKUP($F3490,类型描述及偏移量!$C:$H,6,FALSE)</f>
        <v>上限报警</v>
      </c>
    </row>
    <row r="3491" hidden="1" spans="1:17">
      <c r="A3491" s="12" t="s">
        <v>127</v>
      </c>
      <c r="B3491" s="12" t="str">
        <f t="shared" si="576"/>
        <v>M3_Current</v>
      </c>
      <c r="C3491" s="12" t="str">
        <f t="shared" si="577"/>
        <v>LoALM</v>
      </c>
      <c r="D3491" s="12" t="str">
        <f t="shared" si="578"/>
        <v>BP_Value_var</v>
      </c>
      <c r="E3491" s="13" t="str">
        <f t="shared" si="579"/>
        <v>CHP4_M3_Current_BP_Value_var</v>
      </c>
      <c r="F3491" s="14" t="str">
        <f t="shared" si="580"/>
        <v>BP_Value_var_LoALM</v>
      </c>
      <c r="G3491" s="10" t="str">
        <f t="shared" si="581"/>
        <v>CHP4_M3_Current_LoALM</v>
      </c>
      <c r="H3491" s="10" t="str">
        <f>VLOOKUP(基本表格!E3491,起始地址定义!A:D,4,FALSE)&amp;" "&amp;Q3491</f>
        <v>刨片机料仓4#出料螺旋B 反馈电流 下限报警</v>
      </c>
      <c r="I3491" s="10" t="str">
        <f t="shared" si="582"/>
        <v>DB1400,X850.6</v>
      </c>
      <c r="J3491" s="13" t="str">
        <f>VLOOKUP(E3491,起始地址定义!A:D,2,FALSE)</f>
        <v>DB1400</v>
      </c>
      <c r="K3491" s="12" t="str">
        <f t="shared" si="583"/>
        <v>X850.6</v>
      </c>
      <c r="L3491" s="13">
        <f>VLOOKUP(E3491,起始地址定义!A:D,3,FALSE)</f>
        <v>850</v>
      </c>
      <c r="M3491" s="14">
        <f>VLOOKUP($F3491,类型描述及偏移量!$C:$H,2,FALSE)</f>
        <v>0.600000000000001</v>
      </c>
      <c r="N3491" s="14" t="str">
        <f>VLOOKUP($F3491,类型描述及偏移量!$C:$H,3,FALSE)</f>
        <v>离散</v>
      </c>
      <c r="O3491" s="14" t="str">
        <f>VLOOKUP($F3491,类型描述及偏移量!$C:$H,4,FALSE)</f>
        <v>None</v>
      </c>
      <c r="P3491" s="14" t="str">
        <f>VLOOKUP($F3491,类型描述及偏移量!$C:$H,5,FALSE)</f>
        <v>Yes</v>
      </c>
      <c r="Q3491" s="14" t="str">
        <f>VLOOKUP($F3491,类型描述及偏移量!$C:$H,6,FALSE)</f>
        <v>下限报警</v>
      </c>
    </row>
    <row r="3492" hidden="1" spans="1:17">
      <c r="A3492" s="12" t="s">
        <v>127</v>
      </c>
      <c r="B3492" s="12" t="str">
        <f t="shared" si="576"/>
        <v>M3_Current</v>
      </c>
      <c r="C3492" s="12" t="str">
        <f t="shared" si="577"/>
        <v>HiHiALM</v>
      </c>
      <c r="D3492" s="12" t="str">
        <f t="shared" si="578"/>
        <v>BP_Value_var</v>
      </c>
      <c r="E3492" s="13" t="str">
        <f t="shared" si="579"/>
        <v>CHP4_M3_Current_BP_Value_var</v>
      </c>
      <c r="F3492" s="14" t="str">
        <f t="shared" si="580"/>
        <v>BP_Value_var_HiHiALM</v>
      </c>
      <c r="G3492" s="10" t="str">
        <f t="shared" si="581"/>
        <v>CHP4_M3_Current_HiHiALM</v>
      </c>
      <c r="H3492" s="10" t="str">
        <f>VLOOKUP(基本表格!E3492,起始地址定义!A:D,4,FALSE)&amp;" "&amp;Q3492</f>
        <v>刨片机料仓4#出料螺旋B 反馈电流 上上限报警</v>
      </c>
      <c r="I3492" s="10" t="str">
        <f t="shared" si="582"/>
        <v>DB1400,X850.7</v>
      </c>
      <c r="J3492" s="13" t="str">
        <f>VLOOKUP(E3492,起始地址定义!A:D,2,FALSE)</f>
        <v>DB1400</v>
      </c>
      <c r="K3492" s="12" t="str">
        <f t="shared" si="583"/>
        <v>X850.7</v>
      </c>
      <c r="L3492" s="13">
        <f>VLOOKUP(E3492,起始地址定义!A:D,3,FALSE)</f>
        <v>850</v>
      </c>
      <c r="M3492" s="14">
        <f>VLOOKUP($F3492,类型描述及偏移量!$C:$H,2,FALSE)</f>
        <v>0.700000000000003</v>
      </c>
      <c r="N3492" s="14" t="str">
        <f>VLOOKUP($F3492,类型描述及偏移量!$C:$H,3,FALSE)</f>
        <v>离散</v>
      </c>
      <c r="O3492" s="14" t="str">
        <f>VLOOKUP($F3492,类型描述及偏移量!$C:$H,4,FALSE)</f>
        <v>On</v>
      </c>
      <c r="P3492" s="14" t="str">
        <f>VLOOKUP($F3492,类型描述及偏移量!$C:$H,5,FALSE)</f>
        <v>Yes</v>
      </c>
      <c r="Q3492" s="14" t="str">
        <f>VLOOKUP($F3492,类型描述及偏移量!$C:$H,6,FALSE)</f>
        <v>上上限报警</v>
      </c>
    </row>
    <row r="3493" hidden="1" spans="1:17">
      <c r="A3493" s="12" t="s">
        <v>127</v>
      </c>
      <c r="B3493" s="12" t="str">
        <f t="shared" si="576"/>
        <v>M3_Current</v>
      </c>
      <c r="C3493" s="12" t="str">
        <f t="shared" si="577"/>
        <v>LoLoALM</v>
      </c>
      <c r="D3493" s="12" t="str">
        <f t="shared" si="578"/>
        <v>BP_Value_var</v>
      </c>
      <c r="E3493" s="13" t="str">
        <f t="shared" si="579"/>
        <v>CHP4_M3_Current_BP_Value_var</v>
      </c>
      <c r="F3493" s="14" t="str">
        <f t="shared" si="580"/>
        <v>BP_Value_var_LoLoALM</v>
      </c>
      <c r="G3493" s="10" t="str">
        <f t="shared" si="581"/>
        <v>CHP4_M3_Current_LoLoALM</v>
      </c>
      <c r="H3493" s="10" t="str">
        <f>VLOOKUP(基本表格!E3493,起始地址定义!A:D,4,FALSE)&amp;" "&amp;Q3493</f>
        <v>刨片机料仓4#出料螺旋B 反馈电流 下下限报警</v>
      </c>
      <c r="I3493" s="10" t="str">
        <f t="shared" si="582"/>
        <v>DB1400,X851.0</v>
      </c>
      <c r="J3493" s="13" t="str">
        <f>VLOOKUP(E3493,起始地址定义!A:D,2,FALSE)</f>
        <v>DB1400</v>
      </c>
      <c r="K3493" s="12" t="str">
        <f t="shared" si="583"/>
        <v>X851.0</v>
      </c>
      <c r="L3493" s="13">
        <f>VLOOKUP(E3493,起始地址定义!A:D,3,FALSE)</f>
        <v>850</v>
      </c>
      <c r="M3493" s="14">
        <f>VLOOKUP($F3493,类型描述及偏移量!$C:$H,2,FALSE)</f>
        <v>1</v>
      </c>
      <c r="N3493" s="14" t="str">
        <f>VLOOKUP($F3493,类型描述及偏移量!$C:$H,3,FALSE)</f>
        <v>离散</v>
      </c>
      <c r="O3493" s="14" t="str">
        <f>VLOOKUP($F3493,类型描述及偏移量!$C:$H,4,FALSE)</f>
        <v>On</v>
      </c>
      <c r="P3493" s="14" t="str">
        <f>VLOOKUP($F3493,类型描述及偏移量!$C:$H,5,FALSE)</f>
        <v>Yes</v>
      </c>
      <c r="Q3493" s="14" t="str">
        <f>VLOOKUP($F3493,类型描述及偏移量!$C:$H,6,FALSE)</f>
        <v>下下限报警</v>
      </c>
    </row>
    <row r="3494" hidden="1" spans="1:17">
      <c r="A3494" s="12" t="s">
        <v>127</v>
      </c>
      <c r="B3494" s="12" t="str">
        <f t="shared" si="576"/>
        <v>M3_Current</v>
      </c>
      <c r="C3494" s="12" t="str">
        <f t="shared" si="577"/>
        <v>LimALM</v>
      </c>
      <c r="D3494" s="12" t="str">
        <f t="shared" si="578"/>
        <v>BP_Value_var</v>
      </c>
      <c r="E3494" s="13" t="str">
        <f t="shared" si="579"/>
        <v>CHP4_M3_Current_BP_Value_var</v>
      </c>
      <c r="F3494" s="14" t="str">
        <f t="shared" si="580"/>
        <v>BP_Value_var_LimALM</v>
      </c>
      <c r="G3494" s="10" t="str">
        <f t="shared" si="581"/>
        <v>CHP4_M3_Current_LimALM</v>
      </c>
      <c r="H3494" s="10" t="str">
        <f>VLOOKUP(基本表格!E3494,起始地址定义!A:D,4,FALSE)&amp;" "&amp;Q3494</f>
        <v>刨片机料仓4#出料螺旋B 反馈电流 极限报警</v>
      </c>
      <c r="I3494" s="10" t="str">
        <f t="shared" si="582"/>
        <v>DB1400,X851.1</v>
      </c>
      <c r="J3494" s="13" t="str">
        <f>VLOOKUP(E3494,起始地址定义!A:D,2,FALSE)</f>
        <v>DB1400</v>
      </c>
      <c r="K3494" s="12" t="str">
        <f t="shared" si="583"/>
        <v>X851.1</v>
      </c>
      <c r="L3494" s="13">
        <f>VLOOKUP(E3494,起始地址定义!A:D,3,FALSE)</f>
        <v>850</v>
      </c>
      <c r="M3494" s="14">
        <f>VLOOKUP($F3494,类型描述及偏移量!$C:$H,2,FALSE)</f>
        <v>1.1</v>
      </c>
      <c r="N3494" s="14" t="str">
        <f>VLOOKUP($F3494,类型描述及偏移量!$C:$H,3,FALSE)</f>
        <v>离散</v>
      </c>
      <c r="O3494" s="14" t="str">
        <f>VLOOKUP($F3494,类型描述及偏移量!$C:$H,4,FALSE)</f>
        <v>On</v>
      </c>
      <c r="P3494" s="14" t="str">
        <f>VLOOKUP($F3494,类型描述及偏移量!$C:$H,5,FALSE)</f>
        <v>Yes</v>
      </c>
      <c r="Q3494" s="14" t="str">
        <f>VLOOKUP($F3494,类型描述及偏移量!$C:$H,6,FALSE)</f>
        <v>极限报警</v>
      </c>
    </row>
    <row r="3495" hidden="1" spans="1:17">
      <c r="A3495" s="12" t="s">
        <v>127</v>
      </c>
      <c r="B3495" s="12" t="str">
        <f t="shared" si="576"/>
        <v>M3_Current</v>
      </c>
      <c r="C3495" s="12" t="str">
        <f t="shared" si="577"/>
        <v>LostALM</v>
      </c>
      <c r="D3495" s="12" t="str">
        <f t="shared" si="578"/>
        <v>BP_Value_var</v>
      </c>
      <c r="E3495" s="13" t="str">
        <f t="shared" si="579"/>
        <v>CHP4_M3_Current_BP_Value_var</v>
      </c>
      <c r="F3495" s="14" t="str">
        <f t="shared" si="580"/>
        <v>BP_Value_var_LostALM</v>
      </c>
      <c r="G3495" s="10" t="str">
        <f t="shared" si="581"/>
        <v>CHP4_M3_Current_LostALM</v>
      </c>
      <c r="H3495" s="10" t="str">
        <f>VLOOKUP(基本表格!E3495,起始地址定义!A:D,4,FALSE)&amp;" "&amp;Q3495</f>
        <v>刨片机料仓4#出料螺旋B 反馈电流 传感器断线报警</v>
      </c>
      <c r="I3495" s="10" t="str">
        <f t="shared" si="582"/>
        <v>DB1400,X851.2</v>
      </c>
      <c r="J3495" s="13" t="str">
        <f>VLOOKUP(E3495,起始地址定义!A:D,2,FALSE)</f>
        <v>DB1400</v>
      </c>
      <c r="K3495" s="12" t="str">
        <f t="shared" si="583"/>
        <v>X851.2</v>
      </c>
      <c r="L3495" s="13">
        <f>VLOOKUP(E3495,起始地址定义!A:D,3,FALSE)</f>
        <v>850</v>
      </c>
      <c r="M3495" s="14">
        <f>VLOOKUP($F3495,类型描述及偏移量!$C:$H,2,FALSE)</f>
        <v>1.2</v>
      </c>
      <c r="N3495" s="14" t="str">
        <f>VLOOKUP($F3495,类型描述及偏移量!$C:$H,3,FALSE)</f>
        <v>离散</v>
      </c>
      <c r="O3495" s="14" t="str">
        <f>VLOOKUP($F3495,类型描述及偏移量!$C:$H,4,FALSE)</f>
        <v>On</v>
      </c>
      <c r="P3495" s="14" t="str">
        <f>VLOOKUP($F3495,类型描述及偏移量!$C:$H,5,FALSE)</f>
        <v>Yes</v>
      </c>
      <c r="Q3495" s="14" t="str">
        <f>VLOOKUP($F3495,类型描述及偏移量!$C:$H,6,FALSE)</f>
        <v>传感器断线报警</v>
      </c>
    </row>
    <row r="3496" hidden="1" spans="1:17">
      <c r="A3496" s="12" t="s">
        <v>127</v>
      </c>
      <c r="B3496" s="12" t="str">
        <f t="shared" si="576"/>
        <v>M3_Current</v>
      </c>
      <c r="C3496" s="12" t="str">
        <f t="shared" si="577"/>
        <v>Code</v>
      </c>
      <c r="D3496" s="12" t="str">
        <f t="shared" si="578"/>
        <v>BP_Value_var</v>
      </c>
      <c r="E3496" s="13" t="str">
        <f t="shared" si="579"/>
        <v>CHP4_M3_Current_BP_Value_var</v>
      </c>
      <c r="F3496" s="14" t="str">
        <f t="shared" si="580"/>
        <v>BP_Value_var_Code</v>
      </c>
      <c r="G3496" s="10" t="str">
        <f t="shared" si="581"/>
        <v>CHP4_M3_Current_Code</v>
      </c>
      <c r="H3496" s="10" t="str">
        <f>VLOOKUP(基本表格!E3496,起始地址定义!A:D,4,FALSE)&amp;" "&amp;Q3496</f>
        <v>刨片机料仓4#出料螺旋B 反馈电流 实际内码</v>
      </c>
      <c r="I3496" s="10" t="str">
        <f t="shared" si="582"/>
        <v>DB1400,INT852</v>
      </c>
      <c r="J3496" s="13" t="str">
        <f>VLOOKUP(E3496,起始地址定义!A:D,2,FALSE)</f>
        <v>DB1400</v>
      </c>
      <c r="K3496" s="12" t="str">
        <f t="shared" si="583"/>
        <v>INT852</v>
      </c>
      <c r="L3496" s="13">
        <f>VLOOKUP(E3496,起始地址定义!A:D,3,FALSE)</f>
        <v>850</v>
      </c>
      <c r="M3496" s="14">
        <f>VLOOKUP($F3496,类型描述及偏移量!$C:$H,2,FALSE)</f>
        <v>2</v>
      </c>
      <c r="N3496" s="14" t="str">
        <f>VLOOKUP($F3496,类型描述及偏移量!$C:$H,3,FALSE)</f>
        <v>整型</v>
      </c>
      <c r="O3496" s="14" t="str">
        <f>VLOOKUP($F3496,类型描述及偏移量!$C:$H,4,FALSE)</f>
        <v>None</v>
      </c>
      <c r="P3496" s="14" t="str">
        <f>VLOOKUP($F3496,类型描述及偏移量!$C:$H,5,FALSE)</f>
        <v>Yes</v>
      </c>
      <c r="Q3496" s="14" t="str">
        <f>VLOOKUP($F3496,类型描述及偏移量!$C:$H,6,FALSE)</f>
        <v>实际内码</v>
      </c>
    </row>
    <row r="3497" hidden="1" spans="1:17">
      <c r="A3497" s="12" t="s">
        <v>127</v>
      </c>
      <c r="B3497" s="12" t="str">
        <f t="shared" si="576"/>
        <v>M3_Current</v>
      </c>
      <c r="C3497" s="12" t="str">
        <f t="shared" si="577"/>
        <v>Value</v>
      </c>
      <c r="D3497" s="12" t="str">
        <f t="shared" si="578"/>
        <v>BP_Value_var</v>
      </c>
      <c r="E3497" s="13" t="str">
        <f t="shared" si="579"/>
        <v>CHP4_M3_Current_BP_Value_var</v>
      </c>
      <c r="F3497" s="14" t="str">
        <f t="shared" si="580"/>
        <v>BP_Value_var_Value</v>
      </c>
      <c r="G3497" s="10" t="str">
        <f t="shared" si="581"/>
        <v>CHP4_M3_Current_Value</v>
      </c>
      <c r="H3497" s="10" t="str">
        <f>VLOOKUP(基本表格!E3497,起始地址定义!A:D,4,FALSE)&amp;" "&amp;Q3497</f>
        <v>刨片机料仓4#出料螺旋B 反馈电流 实际值</v>
      </c>
      <c r="I3497" s="10" t="str">
        <f t="shared" si="582"/>
        <v>DB1400,REAL856</v>
      </c>
      <c r="J3497" s="13" t="str">
        <f>VLOOKUP(E3497,起始地址定义!A:D,2,FALSE)</f>
        <v>DB1400</v>
      </c>
      <c r="K3497" s="12" t="str">
        <f t="shared" si="583"/>
        <v>REAL856</v>
      </c>
      <c r="L3497" s="13">
        <f>VLOOKUP(E3497,起始地址定义!A:D,3,FALSE)</f>
        <v>850</v>
      </c>
      <c r="M3497" s="14">
        <f>VLOOKUP($F3497,类型描述及偏移量!$C:$H,2,FALSE)</f>
        <v>6</v>
      </c>
      <c r="N3497" s="14" t="str">
        <f>VLOOKUP($F3497,类型描述及偏移量!$C:$H,3,FALSE)</f>
        <v>实型</v>
      </c>
      <c r="O3497" s="14" t="str">
        <f>VLOOKUP($F3497,类型描述及偏移量!$C:$H,4,FALSE)</f>
        <v>None</v>
      </c>
      <c r="P3497" s="14" t="str">
        <f>VLOOKUP($F3497,类型描述及偏移量!$C:$H,5,FALSE)</f>
        <v>Yes</v>
      </c>
      <c r="Q3497" s="14" t="str">
        <f>VLOOKUP($F3497,类型描述及偏移量!$C:$H,6,FALSE)</f>
        <v>实际值</v>
      </c>
    </row>
    <row r="3498" hidden="1" spans="1:17">
      <c r="A3498" s="12" t="s">
        <v>127</v>
      </c>
      <c r="B3498" s="12" t="str">
        <f t="shared" si="576"/>
        <v>M3_Current</v>
      </c>
      <c r="C3498" s="12" t="str">
        <f t="shared" si="577"/>
        <v>Range</v>
      </c>
      <c r="D3498" s="12" t="str">
        <f t="shared" si="578"/>
        <v>BP_Value_var</v>
      </c>
      <c r="E3498" s="13" t="str">
        <f t="shared" si="579"/>
        <v>CHP4_M3_Current_BP_Value_var</v>
      </c>
      <c r="F3498" s="14" t="str">
        <f t="shared" si="580"/>
        <v>BP_Value_var_Range</v>
      </c>
      <c r="G3498" s="10" t="str">
        <f t="shared" si="581"/>
        <v>CHP4_M3_Current_Range</v>
      </c>
      <c r="H3498" s="10" t="str">
        <f>VLOOKUP(基本表格!E3498,起始地址定义!A:D,4,FALSE)&amp;" "&amp;Q3498</f>
        <v>刨片机料仓4#出料螺旋B 反馈电流 量程</v>
      </c>
      <c r="I3498" s="10" t="str">
        <f t="shared" si="582"/>
        <v>DB1400,REAL860</v>
      </c>
      <c r="J3498" s="13" t="str">
        <f>VLOOKUP(E3498,起始地址定义!A:D,2,FALSE)</f>
        <v>DB1400</v>
      </c>
      <c r="K3498" s="12" t="str">
        <f t="shared" si="583"/>
        <v>REAL860</v>
      </c>
      <c r="L3498" s="13">
        <f>VLOOKUP(E3498,起始地址定义!A:D,3,FALSE)</f>
        <v>850</v>
      </c>
      <c r="M3498" s="14">
        <f>VLOOKUP($F3498,类型描述及偏移量!$C:$H,2,FALSE)</f>
        <v>10</v>
      </c>
      <c r="N3498" s="14" t="str">
        <f>VLOOKUP($F3498,类型描述及偏移量!$C:$H,3,FALSE)</f>
        <v>实型</v>
      </c>
      <c r="O3498" s="14" t="str">
        <f>VLOOKUP($F3498,类型描述及偏移量!$C:$H,4,FALSE)</f>
        <v>None</v>
      </c>
      <c r="P3498" s="14" t="str">
        <f>VLOOKUP($F3498,类型描述及偏移量!$C:$H,5,FALSE)</f>
        <v>No</v>
      </c>
      <c r="Q3498" s="14" t="str">
        <f>VLOOKUP($F3498,类型描述及偏移量!$C:$H,6,FALSE)</f>
        <v>量程</v>
      </c>
    </row>
    <row r="3499" hidden="1" spans="1:17">
      <c r="A3499" s="12" t="s">
        <v>127</v>
      </c>
      <c r="B3499" s="12" t="str">
        <f t="shared" si="576"/>
        <v>M3_Current</v>
      </c>
      <c r="C3499" s="12" t="str">
        <f t="shared" si="577"/>
        <v>Hi</v>
      </c>
      <c r="D3499" s="12" t="str">
        <f t="shared" si="578"/>
        <v>BP_Value_var</v>
      </c>
      <c r="E3499" s="13" t="str">
        <f t="shared" si="579"/>
        <v>CHP4_M3_Current_BP_Value_var</v>
      </c>
      <c r="F3499" s="14" t="str">
        <f t="shared" si="580"/>
        <v>BP_Value_var_Hi</v>
      </c>
      <c r="G3499" s="10" t="str">
        <f t="shared" si="581"/>
        <v>CHP4_M3_Current_Hi</v>
      </c>
      <c r="H3499" s="10" t="str">
        <f>VLOOKUP(基本表格!E3499,起始地址定义!A:D,4,FALSE)&amp;" "&amp;Q3499</f>
        <v>刨片机料仓4#出料螺旋B 反馈电流 上限值</v>
      </c>
      <c r="I3499" s="10" t="str">
        <f t="shared" si="582"/>
        <v>DB1400,REAL864</v>
      </c>
      <c r="J3499" s="13" t="str">
        <f>VLOOKUP(E3499,起始地址定义!A:D,2,FALSE)</f>
        <v>DB1400</v>
      </c>
      <c r="K3499" s="12" t="str">
        <f t="shared" si="583"/>
        <v>REAL864</v>
      </c>
      <c r="L3499" s="13">
        <f>VLOOKUP(E3499,起始地址定义!A:D,3,FALSE)</f>
        <v>850</v>
      </c>
      <c r="M3499" s="14">
        <f>VLOOKUP($F3499,类型描述及偏移量!$C:$H,2,FALSE)</f>
        <v>14</v>
      </c>
      <c r="N3499" s="14" t="str">
        <f>VLOOKUP($F3499,类型描述及偏移量!$C:$H,3,FALSE)</f>
        <v>实型</v>
      </c>
      <c r="O3499" s="14" t="str">
        <f>VLOOKUP($F3499,类型描述及偏移量!$C:$H,4,FALSE)</f>
        <v>None</v>
      </c>
      <c r="P3499" s="14" t="str">
        <f>VLOOKUP($F3499,类型描述及偏移量!$C:$H,5,FALSE)</f>
        <v>No</v>
      </c>
      <c r="Q3499" s="14" t="str">
        <f>VLOOKUP($F3499,类型描述及偏移量!$C:$H,6,FALSE)</f>
        <v>上限值</v>
      </c>
    </row>
    <row r="3500" hidden="1" spans="1:17">
      <c r="A3500" s="12" t="s">
        <v>127</v>
      </c>
      <c r="B3500" s="12" t="str">
        <f t="shared" si="576"/>
        <v>M3_Current</v>
      </c>
      <c r="C3500" s="12" t="str">
        <f t="shared" si="577"/>
        <v>Lo</v>
      </c>
      <c r="D3500" s="12" t="str">
        <f t="shared" si="578"/>
        <v>BP_Value_var</v>
      </c>
      <c r="E3500" s="13" t="str">
        <f t="shared" si="579"/>
        <v>CHP4_M3_Current_BP_Value_var</v>
      </c>
      <c r="F3500" s="14" t="str">
        <f t="shared" si="580"/>
        <v>BP_Value_var_Lo</v>
      </c>
      <c r="G3500" s="10" t="str">
        <f t="shared" si="581"/>
        <v>CHP4_M3_Current_Lo</v>
      </c>
      <c r="H3500" s="10" t="str">
        <f>VLOOKUP(基本表格!E3500,起始地址定义!A:D,4,FALSE)&amp;" "&amp;Q3500</f>
        <v>刨片机料仓4#出料螺旋B 反馈电流 下限值</v>
      </c>
      <c r="I3500" s="10" t="str">
        <f t="shared" si="582"/>
        <v>DB1400,REAL868</v>
      </c>
      <c r="J3500" s="13" t="str">
        <f>VLOOKUP(E3500,起始地址定义!A:D,2,FALSE)</f>
        <v>DB1400</v>
      </c>
      <c r="K3500" s="12" t="str">
        <f t="shared" si="583"/>
        <v>REAL868</v>
      </c>
      <c r="L3500" s="13">
        <f>VLOOKUP(E3500,起始地址定义!A:D,3,FALSE)</f>
        <v>850</v>
      </c>
      <c r="M3500" s="14">
        <f>VLOOKUP($F3500,类型描述及偏移量!$C:$H,2,FALSE)</f>
        <v>18</v>
      </c>
      <c r="N3500" s="14" t="str">
        <f>VLOOKUP($F3500,类型描述及偏移量!$C:$H,3,FALSE)</f>
        <v>实型</v>
      </c>
      <c r="O3500" s="14" t="str">
        <f>VLOOKUP($F3500,类型描述及偏移量!$C:$H,4,FALSE)</f>
        <v>None</v>
      </c>
      <c r="P3500" s="14" t="str">
        <f>VLOOKUP($F3500,类型描述及偏移量!$C:$H,5,FALSE)</f>
        <v>No</v>
      </c>
      <c r="Q3500" s="14" t="str">
        <f>VLOOKUP($F3500,类型描述及偏移量!$C:$H,6,FALSE)</f>
        <v>下限值</v>
      </c>
    </row>
    <row r="3501" hidden="1" spans="1:17">
      <c r="A3501" s="12" t="s">
        <v>127</v>
      </c>
      <c r="B3501" s="12" t="str">
        <f t="shared" si="576"/>
        <v>M3_Current</v>
      </c>
      <c r="C3501" s="12" t="str">
        <f t="shared" si="577"/>
        <v>HiHi</v>
      </c>
      <c r="D3501" s="12" t="str">
        <f t="shared" si="578"/>
        <v>BP_Value_var</v>
      </c>
      <c r="E3501" s="13" t="str">
        <f t="shared" si="579"/>
        <v>CHP4_M3_Current_BP_Value_var</v>
      </c>
      <c r="F3501" s="14" t="str">
        <f t="shared" si="580"/>
        <v>BP_Value_var_HiHi</v>
      </c>
      <c r="G3501" s="10" t="str">
        <f t="shared" si="581"/>
        <v>CHP4_M3_Current_HiHi</v>
      </c>
      <c r="H3501" s="10" t="str">
        <f>VLOOKUP(基本表格!E3501,起始地址定义!A:D,4,FALSE)&amp;" "&amp;Q3501</f>
        <v>刨片机料仓4#出料螺旋B 反馈电流 上上限值</v>
      </c>
      <c r="I3501" s="10" t="str">
        <f t="shared" si="582"/>
        <v>DB1400,REAL872</v>
      </c>
      <c r="J3501" s="13" t="str">
        <f>VLOOKUP(E3501,起始地址定义!A:D,2,FALSE)</f>
        <v>DB1400</v>
      </c>
      <c r="K3501" s="12" t="str">
        <f t="shared" si="583"/>
        <v>REAL872</v>
      </c>
      <c r="L3501" s="13">
        <f>VLOOKUP(E3501,起始地址定义!A:D,3,FALSE)</f>
        <v>850</v>
      </c>
      <c r="M3501" s="14">
        <f>VLOOKUP($F3501,类型描述及偏移量!$C:$H,2,FALSE)</f>
        <v>22</v>
      </c>
      <c r="N3501" s="14" t="str">
        <f>VLOOKUP($F3501,类型描述及偏移量!$C:$H,3,FALSE)</f>
        <v>实型</v>
      </c>
      <c r="O3501" s="14" t="str">
        <f>VLOOKUP($F3501,类型描述及偏移量!$C:$H,4,FALSE)</f>
        <v>None</v>
      </c>
      <c r="P3501" s="14" t="str">
        <f>VLOOKUP($F3501,类型描述及偏移量!$C:$H,5,FALSE)</f>
        <v>No</v>
      </c>
      <c r="Q3501" s="14" t="str">
        <f>VLOOKUP($F3501,类型描述及偏移量!$C:$H,6,FALSE)</f>
        <v>上上限值</v>
      </c>
    </row>
    <row r="3502" hidden="1" spans="1:17">
      <c r="A3502" s="12" t="s">
        <v>127</v>
      </c>
      <c r="B3502" s="12" t="str">
        <f t="shared" si="576"/>
        <v>M3_Current</v>
      </c>
      <c r="C3502" s="12" t="str">
        <f t="shared" si="577"/>
        <v>LoLo</v>
      </c>
      <c r="D3502" s="12" t="str">
        <f t="shared" si="578"/>
        <v>BP_Value_var</v>
      </c>
      <c r="E3502" s="13" t="str">
        <f t="shared" si="579"/>
        <v>CHP4_M3_Current_BP_Value_var</v>
      </c>
      <c r="F3502" s="14" t="str">
        <f t="shared" si="580"/>
        <v>BP_Value_var_LoLo</v>
      </c>
      <c r="G3502" s="10" t="str">
        <f t="shared" si="581"/>
        <v>CHP4_M3_Current_LoLo</v>
      </c>
      <c r="H3502" s="10" t="str">
        <f>VLOOKUP(基本表格!E3502,起始地址定义!A:D,4,FALSE)&amp;" "&amp;Q3502</f>
        <v>刨片机料仓4#出料螺旋B 反馈电流 下下限值</v>
      </c>
      <c r="I3502" s="10" t="str">
        <f t="shared" si="582"/>
        <v>DB1400,REAL876</v>
      </c>
      <c r="J3502" s="13" t="str">
        <f>VLOOKUP(E3502,起始地址定义!A:D,2,FALSE)</f>
        <v>DB1400</v>
      </c>
      <c r="K3502" s="12" t="str">
        <f t="shared" si="583"/>
        <v>REAL876</v>
      </c>
      <c r="L3502" s="13">
        <f>VLOOKUP(E3502,起始地址定义!A:D,3,FALSE)</f>
        <v>850</v>
      </c>
      <c r="M3502" s="14">
        <f>VLOOKUP($F3502,类型描述及偏移量!$C:$H,2,FALSE)</f>
        <v>26</v>
      </c>
      <c r="N3502" s="14" t="str">
        <f>VLOOKUP($F3502,类型描述及偏移量!$C:$H,3,FALSE)</f>
        <v>实型</v>
      </c>
      <c r="O3502" s="14" t="str">
        <f>VLOOKUP($F3502,类型描述及偏移量!$C:$H,4,FALSE)</f>
        <v>None</v>
      </c>
      <c r="P3502" s="14" t="str">
        <f>VLOOKUP($F3502,类型描述及偏移量!$C:$H,5,FALSE)</f>
        <v>No</v>
      </c>
      <c r="Q3502" s="14" t="str">
        <f>VLOOKUP($F3502,类型描述及偏移量!$C:$H,6,FALSE)</f>
        <v>下下限值</v>
      </c>
    </row>
    <row r="3503" hidden="1" spans="1:17">
      <c r="A3503" s="12" t="s">
        <v>127</v>
      </c>
      <c r="B3503" s="12" t="str">
        <f t="shared" si="576"/>
        <v>M4_M</v>
      </c>
      <c r="C3503" s="12" t="str">
        <f t="shared" si="577"/>
        <v>Enable</v>
      </c>
      <c r="D3503" s="12" t="str">
        <f t="shared" si="578"/>
        <v>BP_Motor_var</v>
      </c>
      <c r="E3503" s="13" t="str">
        <f t="shared" si="579"/>
        <v>CHP4_M4_M_BP_Motor_var</v>
      </c>
      <c r="F3503" s="14" t="str">
        <f t="shared" si="580"/>
        <v>BP_Motor_var_Enable</v>
      </c>
      <c r="G3503" s="10" t="str">
        <f t="shared" si="581"/>
        <v>CHP4_M4_M_Enable</v>
      </c>
      <c r="H3503" s="10" t="str">
        <f>VLOOKUP(基本表格!E3503,起始地址定义!A:D,4,FALSE)&amp;" "&amp;Q3503</f>
        <v>刨片进料仓4#进料皮带分料器 电机控制 使能</v>
      </c>
      <c r="I3503" s="10" t="str">
        <f t="shared" si="582"/>
        <v>DB1400,X900.0</v>
      </c>
      <c r="J3503" s="13" t="str">
        <f>VLOOKUP(E3503,起始地址定义!A:D,2,FALSE)</f>
        <v>DB1400</v>
      </c>
      <c r="K3503" s="12" t="str">
        <f t="shared" si="583"/>
        <v>X900.0</v>
      </c>
      <c r="L3503" s="13">
        <f>VLOOKUP(E3503,起始地址定义!A:D,3,FALSE)</f>
        <v>900</v>
      </c>
      <c r="M3503" s="14">
        <f>VLOOKUP($F3503,类型描述及偏移量!$C:$H,2,FALSE)</f>
        <v>0</v>
      </c>
      <c r="N3503" s="14" t="str">
        <f>VLOOKUP($F3503,类型描述及偏移量!$C:$H,3,FALSE)</f>
        <v>离散</v>
      </c>
      <c r="O3503" s="14" t="str">
        <f>VLOOKUP($F3503,类型描述及偏移量!$C:$H,4,FALSE)</f>
        <v>None</v>
      </c>
      <c r="P3503" s="14" t="str">
        <f>VLOOKUP($F3503,类型描述及偏移量!$C:$H,5,FALSE)</f>
        <v>No</v>
      </c>
      <c r="Q3503" s="14" t="str">
        <f>VLOOKUP($F3503,类型描述及偏移量!$C:$H,6,FALSE)</f>
        <v>使能</v>
      </c>
    </row>
    <row r="3504" hidden="1" spans="1:17">
      <c r="A3504" s="12" t="s">
        <v>127</v>
      </c>
      <c r="B3504" s="12" t="str">
        <f t="shared" si="576"/>
        <v>M4_M</v>
      </c>
      <c r="C3504" s="12" t="str">
        <f t="shared" si="577"/>
        <v>Auto_Status</v>
      </c>
      <c r="D3504" s="12" t="str">
        <f t="shared" si="578"/>
        <v>BP_Motor_var</v>
      </c>
      <c r="E3504" s="13" t="str">
        <f t="shared" si="579"/>
        <v>CHP4_M4_M_BP_Motor_var</v>
      </c>
      <c r="F3504" s="14" t="str">
        <f t="shared" si="580"/>
        <v>BP_Motor_var_Auto_Status</v>
      </c>
      <c r="G3504" s="10" t="str">
        <f t="shared" si="581"/>
        <v>CHP4_M4_M_Auto_Status</v>
      </c>
      <c r="H3504" s="10" t="str">
        <f>VLOOKUP(基本表格!E3504,起始地址定义!A:D,4,FALSE)&amp;" "&amp;Q3504</f>
        <v>刨片进料仓4#进料皮带分料器 电机控制 手自动状态</v>
      </c>
      <c r="I3504" s="10" t="str">
        <f t="shared" si="582"/>
        <v>DB1400,X900.3</v>
      </c>
      <c r="J3504" s="13" t="str">
        <f>VLOOKUP(E3504,起始地址定义!A:D,2,FALSE)</f>
        <v>DB1400</v>
      </c>
      <c r="K3504" s="12" t="str">
        <f t="shared" si="583"/>
        <v>X900.3</v>
      </c>
      <c r="L3504" s="13">
        <f>VLOOKUP(E3504,起始地址定义!A:D,3,FALSE)</f>
        <v>900</v>
      </c>
      <c r="M3504" s="14">
        <f>VLOOKUP($F3504,类型描述及偏移量!$C:$H,2,FALSE)</f>
        <v>0.3</v>
      </c>
      <c r="N3504" s="14" t="str">
        <f>VLOOKUP($F3504,类型描述及偏移量!$C:$H,3,FALSE)</f>
        <v>离散</v>
      </c>
      <c r="O3504" s="14" t="str">
        <f>VLOOKUP($F3504,类型描述及偏移量!$C:$H,4,FALSE)</f>
        <v>None</v>
      </c>
      <c r="P3504" s="14" t="str">
        <f>VLOOKUP($F3504,类型描述及偏移量!$C:$H,5,FALSE)</f>
        <v>Yes</v>
      </c>
      <c r="Q3504" s="14" t="str">
        <f>VLOOKUP($F3504,类型描述及偏移量!$C:$H,6,FALSE)</f>
        <v>手自动状态</v>
      </c>
    </row>
    <row r="3505" hidden="1" spans="1:17">
      <c r="A3505" s="12" t="s">
        <v>127</v>
      </c>
      <c r="B3505" s="12" t="str">
        <f t="shared" si="576"/>
        <v>M4_M</v>
      </c>
      <c r="C3505" s="12" t="str">
        <f t="shared" si="577"/>
        <v>Loc_Rem</v>
      </c>
      <c r="D3505" s="12" t="str">
        <f t="shared" si="578"/>
        <v>BP_Motor_var</v>
      </c>
      <c r="E3505" s="13" t="str">
        <f t="shared" si="579"/>
        <v>CHP4_M4_M_BP_Motor_var</v>
      </c>
      <c r="F3505" s="14" t="str">
        <f t="shared" si="580"/>
        <v>BP_Motor_var_Loc_Rem</v>
      </c>
      <c r="G3505" s="10" t="str">
        <f t="shared" si="581"/>
        <v>CHP4_M4_M_Loc_Rem</v>
      </c>
      <c r="H3505" s="10" t="str">
        <f>VLOOKUP(基本表格!E3505,起始地址定义!A:D,4,FALSE)&amp;" "&amp;Q3505</f>
        <v>刨片进料仓4#进料皮带分料器 电机控制 本地/远程(检修/待机）</v>
      </c>
      <c r="I3505" s="10" t="str">
        <f t="shared" si="582"/>
        <v>DB1400,X900.4</v>
      </c>
      <c r="J3505" s="13" t="str">
        <f>VLOOKUP(E3505,起始地址定义!A:D,2,FALSE)</f>
        <v>DB1400</v>
      </c>
      <c r="K3505" s="12" t="str">
        <f t="shared" si="583"/>
        <v>X900.4</v>
      </c>
      <c r="L3505" s="13">
        <f>VLOOKUP(E3505,起始地址定义!A:D,3,FALSE)</f>
        <v>900</v>
      </c>
      <c r="M3505" s="14">
        <f>VLOOKUP($F3505,类型描述及偏移量!$C:$H,2,FALSE)</f>
        <v>0.4</v>
      </c>
      <c r="N3505" s="14" t="str">
        <f>VLOOKUP($F3505,类型描述及偏移量!$C:$H,3,FALSE)</f>
        <v>离散</v>
      </c>
      <c r="O3505" s="14" t="str">
        <f>VLOOKUP($F3505,类型描述及偏移量!$C:$H,4,FALSE)</f>
        <v>None</v>
      </c>
      <c r="P3505" s="14" t="str">
        <f>VLOOKUP($F3505,类型描述及偏移量!$C:$H,5,FALSE)</f>
        <v>Yes</v>
      </c>
      <c r="Q3505" s="14" t="str">
        <f>VLOOKUP($F3505,类型描述及偏移量!$C:$H,6,FALSE)</f>
        <v>本地/远程(检修/待机）</v>
      </c>
    </row>
    <row r="3506" hidden="1" spans="1:17">
      <c r="A3506" s="12" t="s">
        <v>127</v>
      </c>
      <c r="B3506" s="12" t="str">
        <f t="shared" si="576"/>
        <v>M4_M</v>
      </c>
      <c r="C3506" s="12" t="str">
        <f t="shared" si="577"/>
        <v>ON_HMI</v>
      </c>
      <c r="D3506" s="12" t="str">
        <f t="shared" si="578"/>
        <v>BP_Motor_var</v>
      </c>
      <c r="E3506" s="13" t="str">
        <f t="shared" si="579"/>
        <v>CHP4_M4_M_BP_Motor_var</v>
      </c>
      <c r="F3506" s="14" t="str">
        <f t="shared" si="580"/>
        <v>BP_Motor_var_ON_HMI</v>
      </c>
      <c r="G3506" s="10" t="str">
        <f t="shared" si="581"/>
        <v>CHP4_M4_M_ON_HMI</v>
      </c>
      <c r="H3506" s="10" t="str">
        <f>VLOOKUP(基本表格!E3506,起始地址定义!A:D,4,FALSE)&amp;" "&amp;Q3506</f>
        <v>刨片进料仓4#进料皮带分料器 电机控制 开启_上位机(正转)</v>
      </c>
      <c r="I3506" s="10" t="str">
        <f t="shared" si="582"/>
        <v>DB1400,X900.6</v>
      </c>
      <c r="J3506" s="13" t="str">
        <f>VLOOKUP(E3506,起始地址定义!A:D,2,FALSE)</f>
        <v>DB1400</v>
      </c>
      <c r="K3506" s="12" t="str">
        <f t="shared" si="583"/>
        <v>X900.6</v>
      </c>
      <c r="L3506" s="13">
        <f>VLOOKUP(E3506,起始地址定义!A:D,3,FALSE)</f>
        <v>900</v>
      </c>
      <c r="M3506" s="14">
        <f>VLOOKUP($F3506,类型描述及偏移量!$C:$H,2,FALSE)</f>
        <v>0.6</v>
      </c>
      <c r="N3506" s="14" t="str">
        <f>VLOOKUP($F3506,类型描述及偏移量!$C:$H,3,FALSE)</f>
        <v>离散</v>
      </c>
      <c r="O3506" s="14" t="str">
        <f>VLOOKUP($F3506,类型描述及偏移量!$C:$H,4,FALSE)</f>
        <v>None</v>
      </c>
      <c r="P3506" s="14" t="str">
        <f>VLOOKUP($F3506,类型描述及偏移量!$C:$H,5,FALSE)</f>
        <v>No</v>
      </c>
      <c r="Q3506" s="14" t="str">
        <f>VLOOKUP($F3506,类型描述及偏移量!$C:$H,6,FALSE)</f>
        <v>开启_上位机(正转)</v>
      </c>
    </row>
    <row r="3507" hidden="1" spans="1:17">
      <c r="A3507" s="12" t="s">
        <v>127</v>
      </c>
      <c r="B3507" s="12" t="str">
        <f t="shared" si="576"/>
        <v>M4_M</v>
      </c>
      <c r="C3507" s="12" t="str">
        <f t="shared" si="577"/>
        <v>OFF_HMI</v>
      </c>
      <c r="D3507" s="12" t="str">
        <f t="shared" si="578"/>
        <v>BP_Motor_var</v>
      </c>
      <c r="E3507" s="13" t="str">
        <f t="shared" si="579"/>
        <v>CHP4_M4_M_BP_Motor_var</v>
      </c>
      <c r="F3507" s="14" t="str">
        <f t="shared" si="580"/>
        <v>BP_Motor_var_OFF_HMI</v>
      </c>
      <c r="G3507" s="10" t="str">
        <f t="shared" si="581"/>
        <v>CHP4_M4_M_OFF_HMI</v>
      </c>
      <c r="H3507" s="10" t="str">
        <f>VLOOKUP(基本表格!E3507,起始地址定义!A:D,4,FALSE)&amp;" "&amp;Q3507</f>
        <v>刨片进料仓4#进料皮带分料器 电机控制 停止_上位机(反转)</v>
      </c>
      <c r="I3507" s="10" t="str">
        <f t="shared" si="582"/>
        <v>DB1400,X901.0</v>
      </c>
      <c r="J3507" s="13" t="str">
        <f>VLOOKUP(E3507,起始地址定义!A:D,2,FALSE)</f>
        <v>DB1400</v>
      </c>
      <c r="K3507" s="12" t="str">
        <f t="shared" si="583"/>
        <v>X901.0</v>
      </c>
      <c r="L3507" s="13">
        <f>VLOOKUP(E3507,起始地址定义!A:D,3,FALSE)</f>
        <v>900</v>
      </c>
      <c r="M3507" s="14">
        <f>VLOOKUP($F3507,类型描述及偏移量!$C:$H,2,FALSE)</f>
        <v>1</v>
      </c>
      <c r="N3507" s="14" t="str">
        <f>VLOOKUP($F3507,类型描述及偏移量!$C:$H,3,FALSE)</f>
        <v>离散</v>
      </c>
      <c r="O3507" s="14" t="str">
        <f>VLOOKUP($F3507,类型描述及偏移量!$C:$H,4,FALSE)</f>
        <v>None</v>
      </c>
      <c r="P3507" s="14" t="str">
        <f>VLOOKUP($F3507,类型描述及偏移量!$C:$H,5,FALSE)</f>
        <v>No</v>
      </c>
      <c r="Q3507" s="14" t="str">
        <f>VLOOKUP($F3507,类型描述及偏移量!$C:$H,6,FALSE)</f>
        <v>停止_上位机(反转)</v>
      </c>
    </row>
    <row r="3508" hidden="1" spans="1:17">
      <c r="A3508" s="12" t="s">
        <v>127</v>
      </c>
      <c r="B3508" s="12" t="str">
        <f t="shared" si="576"/>
        <v>M4_M</v>
      </c>
      <c r="C3508" s="12" t="str">
        <f t="shared" si="577"/>
        <v>Fan</v>
      </c>
      <c r="D3508" s="12" t="str">
        <f t="shared" si="578"/>
        <v>BP_Motor_var</v>
      </c>
      <c r="E3508" s="13" t="str">
        <f t="shared" si="579"/>
        <v>CHP4_M4_M_BP_Motor_var</v>
      </c>
      <c r="F3508" s="14" t="str">
        <f t="shared" si="580"/>
        <v>BP_Motor_var_Fan</v>
      </c>
      <c r="G3508" s="10" t="str">
        <f t="shared" si="581"/>
        <v>CHP4_M4_M_Fan</v>
      </c>
      <c r="H3508" s="10" t="str">
        <f>VLOOKUP(基本表格!E3508,起始地址定义!A:D,4,FALSE)&amp;" "&amp;Q3508</f>
        <v>刨片进料仓4#进料皮带分料器 电机控制 通风扇</v>
      </c>
      <c r="I3508" s="10" t="str">
        <f t="shared" si="582"/>
        <v>DB1400,X901.1</v>
      </c>
      <c r="J3508" s="13" t="str">
        <f>VLOOKUP(E3508,起始地址定义!A:D,2,FALSE)</f>
        <v>DB1400</v>
      </c>
      <c r="K3508" s="12" t="str">
        <f t="shared" si="583"/>
        <v>X901.1</v>
      </c>
      <c r="L3508" s="13">
        <f>VLOOKUP(E3508,起始地址定义!A:D,3,FALSE)</f>
        <v>900</v>
      </c>
      <c r="M3508" s="14">
        <f>VLOOKUP($F3508,类型描述及偏移量!$C:$H,2,FALSE)</f>
        <v>1.1</v>
      </c>
      <c r="N3508" s="14" t="str">
        <f>VLOOKUP($F3508,类型描述及偏移量!$C:$H,3,FALSE)</f>
        <v>离散</v>
      </c>
      <c r="O3508" s="14" t="str">
        <f>VLOOKUP($F3508,类型描述及偏移量!$C:$H,4,FALSE)</f>
        <v>None</v>
      </c>
      <c r="P3508" s="14" t="str">
        <f>VLOOKUP($F3508,类型描述及偏移量!$C:$H,5,FALSE)</f>
        <v>Yes</v>
      </c>
      <c r="Q3508" s="14" t="str">
        <f>VLOOKUP($F3508,类型描述及偏移量!$C:$H,6,FALSE)</f>
        <v>通风扇</v>
      </c>
    </row>
    <row r="3509" hidden="1" spans="1:17">
      <c r="A3509" s="12" t="s">
        <v>127</v>
      </c>
      <c r="B3509" s="12" t="str">
        <f t="shared" si="576"/>
        <v>M4_M</v>
      </c>
      <c r="C3509" s="12" t="str">
        <f t="shared" si="577"/>
        <v>Motor</v>
      </c>
      <c r="D3509" s="12" t="str">
        <f t="shared" si="578"/>
        <v>BP_Motor_var</v>
      </c>
      <c r="E3509" s="13" t="str">
        <f t="shared" si="579"/>
        <v>CHP4_M4_M_BP_Motor_var</v>
      </c>
      <c r="F3509" s="14" t="str">
        <f t="shared" si="580"/>
        <v>BP_Motor_var_Motor</v>
      </c>
      <c r="G3509" s="10" t="str">
        <f t="shared" si="581"/>
        <v>CHP4_M4_M_Motor</v>
      </c>
      <c r="H3509" s="10" t="str">
        <f>VLOOKUP(基本表格!E3509,起始地址定义!A:D,4,FALSE)&amp;" "&amp;Q3509</f>
        <v>刨片进料仓4#进料皮带分料器 电机控制 电机(正转）</v>
      </c>
      <c r="I3509" s="10" t="str">
        <f t="shared" si="582"/>
        <v>DB1400,X901.2</v>
      </c>
      <c r="J3509" s="13" t="str">
        <f>VLOOKUP(E3509,起始地址定义!A:D,2,FALSE)</f>
        <v>DB1400</v>
      </c>
      <c r="K3509" s="12" t="str">
        <f t="shared" si="583"/>
        <v>X901.2</v>
      </c>
      <c r="L3509" s="13">
        <f>VLOOKUP(E3509,起始地址定义!A:D,3,FALSE)</f>
        <v>900</v>
      </c>
      <c r="M3509" s="14">
        <f>VLOOKUP($F3509,类型描述及偏移量!$C:$H,2,FALSE)</f>
        <v>1.2</v>
      </c>
      <c r="N3509" s="14" t="str">
        <f>VLOOKUP($F3509,类型描述及偏移量!$C:$H,3,FALSE)</f>
        <v>离散</v>
      </c>
      <c r="O3509" s="14" t="str">
        <f>VLOOKUP($F3509,类型描述及偏移量!$C:$H,4,FALSE)</f>
        <v>None</v>
      </c>
      <c r="P3509" s="14" t="str">
        <f>VLOOKUP($F3509,类型描述及偏移量!$C:$H,5,FALSE)</f>
        <v>Yes</v>
      </c>
      <c r="Q3509" s="14" t="str">
        <f>VLOOKUP($F3509,类型描述及偏移量!$C:$H,6,FALSE)</f>
        <v>电机(正转）</v>
      </c>
    </row>
    <row r="3510" hidden="1" spans="1:17">
      <c r="A3510" s="12" t="s">
        <v>127</v>
      </c>
      <c r="B3510" s="12" t="str">
        <f t="shared" si="576"/>
        <v>M4_M</v>
      </c>
      <c r="C3510" s="12" t="str">
        <f t="shared" si="577"/>
        <v>OL</v>
      </c>
      <c r="D3510" s="12" t="str">
        <f t="shared" si="578"/>
        <v>BP_Motor_var</v>
      </c>
      <c r="E3510" s="13" t="str">
        <f t="shared" si="579"/>
        <v>CHP4_M4_M_BP_Motor_var</v>
      </c>
      <c r="F3510" s="14" t="str">
        <f t="shared" si="580"/>
        <v>BP_Motor_var_OL</v>
      </c>
      <c r="G3510" s="10" t="str">
        <f t="shared" si="581"/>
        <v>CHP4_M4_M_OL</v>
      </c>
      <c r="H3510" s="10" t="str">
        <f>VLOOKUP(基本表格!E3510,起始地址定义!A:D,4,FALSE)&amp;" "&amp;Q3510</f>
        <v>刨片进料仓4#进料皮带分料器 电机控制 电机过载</v>
      </c>
      <c r="I3510" s="10" t="str">
        <f t="shared" si="582"/>
        <v>DB1400,X901.3</v>
      </c>
      <c r="J3510" s="13" t="str">
        <f>VLOOKUP(E3510,起始地址定义!A:D,2,FALSE)</f>
        <v>DB1400</v>
      </c>
      <c r="K3510" s="12" t="str">
        <f t="shared" si="583"/>
        <v>X901.3</v>
      </c>
      <c r="L3510" s="13">
        <f>VLOOKUP(E3510,起始地址定义!A:D,3,FALSE)</f>
        <v>900</v>
      </c>
      <c r="M3510" s="14">
        <f>VLOOKUP($F3510,类型描述及偏移量!$C:$H,2,FALSE)</f>
        <v>1.3</v>
      </c>
      <c r="N3510" s="14" t="str">
        <f>VLOOKUP($F3510,类型描述及偏移量!$C:$H,3,FALSE)</f>
        <v>离散</v>
      </c>
      <c r="O3510" s="14" t="str">
        <f>VLOOKUP($F3510,类型描述及偏移量!$C:$H,4,FALSE)</f>
        <v>On</v>
      </c>
      <c r="P3510" s="14" t="str">
        <f>VLOOKUP($F3510,类型描述及偏移量!$C:$H,5,FALSE)</f>
        <v>Yes</v>
      </c>
      <c r="Q3510" s="14" t="str">
        <f>VLOOKUP($F3510,类型描述及偏移量!$C:$H,6,FALSE)</f>
        <v>电机过载</v>
      </c>
    </row>
    <row r="3511" hidden="1" spans="1:17">
      <c r="A3511" s="12" t="s">
        <v>127</v>
      </c>
      <c r="B3511" s="12" t="str">
        <f t="shared" si="576"/>
        <v>M4_M</v>
      </c>
      <c r="C3511" s="12" t="str">
        <f t="shared" si="577"/>
        <v>Fan_OL</v>
      </c>
      <c r="D3511" s="12" t="str">
        <f t="shared" si="578"/>
        <v>BP_Motor_var</v>
      </c>
      <c r="E3511" s="13" t="str">
        <f t="shared" si="579"/>
        <v>CHP4_M4_M_BP_Motor_var</v>
      </c>
      <c r="F3511" s="14" t="str">
        <f t="shared" si="580"/>
        <v>BP_Motor_var_Fan_OL</v>
      </c>
      <c r="G3511" s="10" t="str">
        <f t="shared" si="581"/>
        <v>CHP4_M4_M_Fan_OL</v>
      </c>
      <c r="H3511" s="10" t="str">
        <f>VLOOKUP(基本表格!E3511,起始地址定义!A:D,4,FALSE)&amp;" "&amp;Q3511</f>
        <v>刨片进料仓4#进料皮带分料器 电机控制 风扇过载</v>
      </c>
      <c r="I3511" s="10" t="str">
        <f t="shared" si="582"/>
        <v>DB1400,X901.4</v>
      </c>
      <c r="J3511" s="13" t="str">
        <f>VLOOKUP(E3511,起始地址定义!A:D,2,FALSE)</f>
        <v>DB1400</v>
      </c>
      <c r="K3511" s="12" t="str">
        <f t="shared" si="583"/>
        <v>X901.4</v>
      </c>
      <c r="L3511" s="13">
        <f>VLOOKUP(E3511,起始地址定义!A:D,3,FALSE)</f>
        <v>900</v>
      </c>
      <c r="M3511" s="14">
        <f>VLOOKUP($F3511,类型描述及偏移量!$C:$H,2,FALSE)</f>
        <v>1.4</v>
      </c>
      <c r="N3511" s="14" t="str">
        <f>VLOOKUP($F3511,类型描述及偏移量!$C:$H,3,FALSE)</f>
        <v>离散</v>
      </c>
      <c r="O3511" s="14" t="str">
        <f>VLOOKUP($F3511,类型描述及偏移量!$C:$H,4,FALSE)</f>
        <v>On</v>
      </c>
      <c r="P3511" s="14" t="str">
        <f>VLOOKUP($F3511,类型描述及偏移量!$C:$H,5,FALSE)</f>
        <v>Yes</v>
      </c>
      <c r="Q3511" s="14" t="str">
        <f>VLOOKUP($F3511,类型描述及偏移量!$C:$H,6,FALSE)</f>
        <v>风扇过载</v>
      </c>
    </row>
    <row r="3512" hidden="1" spans="1:17">
      <c r="A3512" s="12" t="s">
        <v>127</v>
      </c>
      <c r="B3512" s="12" t="str">
        <f t="shared" si="576"/>
        <v>M4_M</v>
      </c>
      <c r="C3512" s="12" t="str">
        <f t="shared" si="577"/>
        <v>RunSig</v>
      </c>
      <c r="D3512" s="12" t="str">
        <f t="shared" si="578"/>
        <v>BP_Motor_var</v>
      </c>
      <c r="E3512" s="13" t="str">
        <f t="shared" si="579"/>
        <v>CHP4_M4_M_BP_Motor_var</v>
      </c>
      <c r="F3512" s="14" t="str">
        <f t="shared" si="580"/>
        <v>BP_Motor_var_RunSig</v>
      </c>
      <c r="G3512" s="10" t="str">
        <f t="shared" si="581"/>
        <v>CHP4_M4_M_RunSig</v>
      </c>
      <c r="H3512" s="10" t="str">
        <f>VLOOKUP(基本表格!E3512,起始地址定义!A:D,4,FALSE)&amp;" "&amp;Q3512</f>
        <v>刨片进料仓4#进料皮带分料器 电机控制 电机运行指示</v>
      </c>
      <c r="I3512" s="10" t="str">
        <f t="shared" si="582"/>
        <v>DB1400,X901.5</v>
      </c>
      <c r="J3512" s="13" t="str">
        <f>VLOOKUP(E3512,起始地址定义!A:D,2,FALSE)</f>
        <v>DB1400</v>
      </c>
      <c r="K3512" s="12" t="str">
        <f t="shared" si="583"/>
        <v>X901.5</v>
      </c>
      <c r="L3512" s="13">
        <f>VLOOKUP(E3512,起始地址定义!A:D,3,FALSE)</f>
        <v>900</v>
      </c>
      <c r="M3512" s="14">
        <f>VLOOKUP($F3512,类型描述及偏移量!$C:$H,2,FALSE)</f>
        <v>1.5</v>
      </c>
      <c r="N3512" s="14" t="str">
        <f>VLOOKUP($F3512,类型描述及偏移量!$C:$H,3,FALSE)</f>
        <v>离散</v>
      </c>
      <c r="O3512" s="14" t="str">
        <f>VLOOKUP($F3512,类型描述及偏移量!$C:$H,4,FALSE)</f>
        <v>None</v>
      </c>
      <c r="P3512" s="14" t="str">
        <f>VLOOKUP($F3512,类型描述及偏移量!$C:$H,5,FALSE)</f>
        <v>Yes</v>
      </c>
      <c r="Q3512" s="14" t="str">
        <f>VLOOKUP($F3512,类型描述及偏移量!$C:$H,6,FALSE)</f>
        <v>电机运行指示</v>
      </c>
    </row>
    <row r="3513" hidden="1" spans="1:17">
      <c r="A3513" s="12" t="s">
        <v>127</v>
      </c>
      <c r="B3513" s="12" t="str">
        <f t="shared" ref="B3513:B3576" si="584">"M"&amp;RIGHT(LEFT(B3390,FIND("_",B3390,1)-1),LEN(LEFT(B3390,FIND("_",B3390,1)-1))-1)+1&amp;"_"&amp;RIGHT(B3390,LEN(B3390)-FIND("_",B3390,1))</f>
        <v>M4_M</v>
      </c>
      <c r="C3513" s="12" t="str">
        <f t="shared" ref="C3513:C3576" si="585">C3390</f>
        <v>Break_ALM</v>
      </c>
      <c r="D3513" s="12" t="str">
        <f t="shared" ref="D3513:D3576" si="586">D3390</f>
        <v>BP_Motor_var</v>
      </c>
      <c r="E3513" s="13" t="str">
        <f t="shared" si="579"/>
        <v>CHP4_M4_M_BP_Motor_var</v>
      </c>
      <c r="F3513" s="14" t="str">
        <f t="shared" si="580"/>
        <v>BP_Motor_var_Break_ALM</v>
      </c>
      <c r="G3513" s="10" t="str">
        <f t="shared" si="581"/>
        <v>CHP4_M4_M_Break_ALM</v>
      </c>
      <c r="H3513" s="10" t="str">
        <f>VLOOKUP(基本表格!E3513,起始地址定义!A:D,4,FALSE)&amp;" "&amp;Q3513</f>
        <v>刨片进料仓4#进料皮带分料器 电机控制 断链报警</v>
      </c>
      <c r="I3513" s="10" t="str">
        <f t="shared" si="582"/>
        <v>DB1400,X901.6</v>
      </c>
      <c r="J3513" s="13" t="str">
        <f>VLOOKUP(E3513,起始地址定义!A:D,2,FALSE)</f>
        <v>DB1400</v>
      </c>
      <c r="K3513" s="12" t="str">
        <f t="shared" si="583"/>
        <v>X901.6</v>
      </c>
      <c r="L3513" s="13">
        <f>VLOOKUP(E3513,起始地址定义!A:D,3,FALSE)</f>
        <v>900</v>
      </c>
      <c r="M3513" s="14">
        <f>VLOOKUP($F3513,类型描述及偏移量!$C:$H,2,FALSE)</f>
        <v>1.6</v>
      </c>
      <c r="N3513" s="14" t="str">
        <f>VLOOKUP($F3513,类型描述及偏移量!$C:$H,3,FALSE)</f>
        <v>离散</v>
      </c>
      <c r="O3513" s="14" t="str">
        <f>VLOOKUP($F3513,类型描述及偏移量!$C:$H,4,FALSE)</f>
        <v>On</v>
      </c>
      <c r="P3513" s="14" t="str">
        <f>VLOOKUP($F3513,类型描述及偏移量!$C:$H,5,FALSE)</f>
        <v>Yes</v>
      </c>
      <c r="Q3513" s="14" t="str">
        <f>VLOOKUP($F3513,类型描述及偏移量!$C:$H,6,FALSE)</f>
        <v>断链报警</v>
      </c>
    </row>
    <row r="3514" hidden="1" spans="1:17">
      <c r="A3514" s="12" t="s">
        <v>127</v>
      </c>
      <c r="B3514" s="12" t="str">
        <f t="shared" si="584"/>
        <v>M4_M</v>
      </c>
      <c r="C3514" s="12" t="str">
        <f t="shared" si="585"/>
        <v>Break_CHK</v>
      </c>
      <c r="D3514" s="12" t="str">
        <f t="shared" si="586"/>
        <v>BP_Motor_var</v>
      </c>
      <c r="E3514" s="13" t="str">
        <f t="shared" si="579"/>
        <v>CHP4_M4_M_BP_Motor_var</v>
      </c>
      <c r="F3514" s="14" t="str">
        <f t="shared" si="580"/>
        <v>BP_Motor_var_Break_CHK</v>
      </c>
      <c r="G3514" s="10" t="str">
        <f t="shared" si="581"/>
        <v>CHP4_M4_M_Break_CHK</v>
      </c>
      <c r="H3514" s="10" t="str">
        <f>VLOOKUP(基本表格!E3514,起始地址定义!A:D,4,FALSE)&amp;" "&amp;Q3514</f>
        <v>刨片进料仓4#进料皮带分料器 电机控制 断链检测</v>
      </c>
      <c r="I3514" s="10" t="str">
        <f t="shared" si="582"/>
        <v>DB1400,X901.7</v>
      </c>
      <c r="J3514" s="13" t="str">
        <f>VLOOKUP(E3514,起始地址定义!A:D,2,FALSE)</f>
        <v>DB1400</v>
      </c>
      <c r="K3514" s="12" t="str">
        <f t="shared" si="583"/>
        <v>X901.7</v>
      </c>
      <c r="L3514" s="13">
        <f>VLOOKUP(E3514,起始地址定义!A:D,3,FALSE)</f>
        <v>900</v>
      </c>
      <c r="M3514" s="14">
        <f>VLOOKUP($F3514,类型描述及偏移量!$C:$H,2,FALSE)</f>
        <v>1.7</v>
      </c>
      <c r="N3514" s="14" t="str">
        <f>VLOOKUP($F3514,类型描述及偏移量!$C:$H,3,FALSE)</f>
        <v>离散</v>
      </c>
      <c r="O3514" s="14" t="str">
        <f>VLOOKUP($F3514,类型描述及偏移量!$C:$H,4,FALSE)</f>
        <v>None</v>
      </c>
      <c r="P3514" s="14" t="str">
        <f>VLOOKUP($F3514,类型描述及偏移量!$C:$H,5,FALSE)</f>
        <v>Yes</v>
      </c>
      <c r="Q3514" s="14" t="str">
        <f>VLOOKUP($F3514,类型描述及偏移量!$C:$H,6,FALSE)</f>
        <v>断链检测</v>
      </c>
    </row>
    <row r="3515" hidden="1" spans="1:17">
      <c r="A3515" s="12" t="s">
        <v>127</v>
      </c>
      <c r="B3515" s="12" t="str">
        <f t="shared" si="584"/>
        <v>M4_M</v>
      </c>
      <c r="C3515" s="12" t="str">
        <f t="shared" si="585"/>
        <v>INV_Res_HMI</v>
      </c>
      <c r="D3515" s="12" t="str">
        <f t="shared" si="586"/>
        <v>BP_Motor_var</v>
      </c>
      <c r="E3515" s="13" t="str">
        <f t="shared" si="579"/>
        <v>CHP4_M4_M_BP_Motor_var</v>
      </c>
      <c r="F3515" s="14" t="str">
        <f t="shared" si="580"/>
        <v>BP_Motor_var_INV_Res_HMI</v>
      </c>
      <c r="G3515" s="10" t="str">
        <f t="shared" si="581"/>
        <v>CHP4_M4_M_INV_Res_HMI</v>
      </c>
      <c r="H3515" s="10" t="str">
        <f>VLOOKUP(基本表格!E3515,起始地址定义!A:D,4,FALSE)&amp;" "&amp;Q3515</f>
        <v>刨片进料仓4#进料皮带分料器 电机控制 复位</v>
      </c>
      <c r="I3515" s="10" t="str">
        <f t="shared" si="582"/>
        <v>DB1400,X902.0</v>
      </c>
      <c r="J3515" s="13" t="str">
        <f>VLOOKUP(E3515,起始地址定义!A:D,2,FALSE)</f>
        <v>DB1400</v>
      </c>
      <c r="K3515" s="12" t="str">
        <f t="shared" si="583"/>
        <v>X902.0</v>
      </c>
      <c r="L3515" s="13">
        <f>VLOOKUP(E3515,起始地址定义!A:D,3,FALSE)</f>
        <v>900</v>
      </c>
      <c r="M3515" s="14">
        <f>VLOOKUP($F3515,类型描述及偏移量!$C:$H,2,FALSE)</f>
        <v>2</v>
      </c>
      <c r="N3515" s="14" t="str">
        <f>VLOOKUP($F3515,类型描述及偏移量!$C:$H,3,FALSE)</f>
        <v>离散</v>
      </c>
      <c r="O3515" s="14" t="str">
        <f>VLOOKUP($F3515,类型描述及偏移量!$C:$H,4,FALSE)</f>
        <v>None</v>
      </c>
      <c r="P3515" s="14" t="str">
        <f>VLOOKUP($F3515,类型描述及偏移量!$C:$H,5,FALSE)</f>
        <v>No</v>
      </c>
      <c r="Q3515" s="14" t="str">
        <f>VLOOKUP($F3515,类型描述及偏移量!$C:$H,6,FALSE)</f>
        <v>复位</v>
      </c>
    </row>
    <row r="3516" hidden="1" spans="1:17">
      <c r="A3516" s="12" t="s">
        <v>127</v>
      </c>
      <c r="B3516" s="12" t="str">
        <f t="shared" si="584"/>
        <v>M4_M</v>
      </c>
      <c r="C3516" s="12" t="str">
        <f t="shared" si="585"/>
        <v>Break_EN</v>
      </c>
      <c r="D3516" s="12" t="str">
        <f t="shared" si="586"/>
        <v>BP_Motor_var</v>
      </c>
      <c r="E3516" s="13" t="str">
        <f t="shared" si="579"/>
        <v>CHP4_M4_M_BP_Motor_var</v>
      </c>
      <c r="F3516" s="14" t="str">
        <f t="shared" si="580"/>
        <v>BP_Motor_var_Break_EN</v>
      </c>
      <c r="G3516" s="10" t="str">
        <f t="shared" si="581"/>
        <v>CHP4_M4_M_Break_EN</v>
      </c>
      <c r="H3516" s="10" t="str">
        <f>VLOOKUP(基本表格!E3516,起始地址定义!A:D,4,FALSE)&amp;" "&amp;Q3516</f>
        <v>刨片进料仓4#进料皮带分料器 电机控制 断链保护使能</v>
      </c>
      <c r="I3516" s="10" t="str">
        <f t="shared" si="582"/>
        <v>DB1400,X902.1</v>
      </c>
      <c r="J3516" s="13" t="str">
        <f>VLOOKUP(E3516,起始地址定义!A:D,2,FALSE)</f>
        <v>DB1400</v>
      </c>
      <c r="K3516" s="12" t="str">
        <f t="shared" si="583"/>
        <v>X902.1</v>
      </c>
      <c r="L3516" s="13">
        <f>VLOOKUP(E3516,起始地址定义!A:D,3,FALSE)</f>
        <v>900</v>
      </c>
      <c r="M3516" s="14">
        <f>VLOOKUP($F3516,类型描述及偏移量!$C:$H,2,FALSE)</f>
        <v>2.1</v>
      </c>
      <c r="N3516" s="14" t="str">
        <f>VLOOKUP($F3516,类型描述及偏移量!$C:$H,3,FALSE)</f>
        <v>离散</v>
      </c>
      <c r="O3516" s="14" t="str">
        <f>VLOOKUP($F3516,类型描述及偏移量!$C:$H,4,FALSE)</f>
        <v>None</v>
      </c>
      <c r="P3516" s="14" t="str">
        <f>VLOOKUP($F3516,类型描述及偏移量!$C:$H,5,FALSE)</f>
        <v>No</v>
      </c>
      <c r="Q3516" s="14" t="str">
        <f>VLOOKUP($F3516,类型描述及偏移量!$C:$H,6,FALSE)</f>
        <v>断链保护使能</v>
      </c>
    </row>
    <row r="3517" hidden="1" spans="1:17">
      <c r="A3517" s="12" t="s">
        <v>127</v>
      </c>
      <c r="B3517" s="12" t="str">
        <f t="shared" si="584"/>
        <v>M4_M</v>
      </c>
      <c r="C3517" s="12" t="str">
        <f t="shared" si="585"/>
        <v>Break_Stop</v>
      </c>
      <c r="D3517" s="12" t="str">
        <f t="shared" si="586"/>
        <v>BP_Motor_var</v>
      </c>
      <c r="E3517" s="13" t="str">
        <f t="shared" si="579"/>
        <v>CHP4_M4_M_BP_Motor_var</v>
      </c>
      <c r="F3517" s="14" t="str">
        <f t="shared" si="580"/>
        <v>BP_Motor_var_Break_Stop</v>
      </c>
      <c r="G3517" s="10" t="str">
        <f t="shared" si="581"/>
        <v>CHP4_M4_M_Break_Stop</v>
      </c>
      <c r="H3517" s="10" t="str">
        <f>VLOOKUP(基本表格!E3517,起始地址定义!A:D,4,FALSE)&amp;" "&amp;Q3517</f>
        <v>刨片进料仓4#进料皮带分料器 电机控制 断链导致停机</v>
      </c>
      <c r="I3517" s="10" t="str">
        <f t="shared" si="582"/>
        <v>DB1400,X902.2</v>
      </c>
      <c r="J3517" s="13" t="str">
        <f>VLOOKUP(E3517,起始地址定义!A:D,2,FALSE)</f>
        <v>DB1400</v>
      </c>
      <c r="K3517" s="12" t="str">
        <f t="shared" si="583"/>
        <v>X902.2</v>
      </c>
      <c r="L3517" s="13">
        <f>VLOOKUP(E3517,起始地址定义!A:D,3,FALSE)</f>
        <v>900</v>
      </c>
      <c r="M3517" s="14">
        <f>VLOOKUP($F3517,类型描述及偏移量!$C:$H,2,FALSE)</f>
        <v>2.2</v>
      </c>
      <c r="N3517" s="14" t="str">
        <f>VLOOKUP($F3517,类型描述及偏移量!$C:$H,3,FALSE)</f>
        <v>离散</v>
      </c>
      <c r="O3517" s="14" t="str">
        <f>VLOOKUP($F3517,类型描述及偏移量!$C:$H,4,FALSE)</f>
        <v>On</v>
      </c>
      <c r="P3517" s="14" t="str">
        <f>VLOOKUP($F3517,类型描述及偏移量!$C:$H,5,FALSE)</f>
        <v>Yes</v>
      </c>
      <c r="Q3517" s="14" t="str">
        <f>VLOOKUP($F3517,类型描述及偏移量!$C:$H,6,FALSE)</f>
        <v>断链导致停机</v>
      </c>
    </row>
    <row r="3518" hidden="1" spans="1:17">
      <c r="A3518" s="12" t="s">
        <v>127</v>
      </c>
      <c r="B3518" s="12" t="str">
        <f t="shared" si="584"/>
        <v>M4_M</v>
      </c>
      <c r="C3518" s="12" t="str">
        <f t="shared" si="585"/>
        <v>Motor_Back</v>
      </c>
      <c r="D3518" s="12" t="str">
        <f t="shared" si="586"/>
        <v>BP_Motor_var</v>
      </c>
      <c r="E3518" s="13" t="str">
        <f t="shared" si="579"/>
        <v>CHP4_M4_M_BP_Motor_var</v>
      </c>
      <c r="F3518" s="14" t="str">
        <f t="shared" si="580"/>
        <v>BP_Motor_var_Motor_Back</v>
      </c>
      <c r="G3518" s="10" t="str">
        <f t="shared" si="581"/>
        <v>CHP4_M4_M_Motor_Back</v>
      </c>
      <c r="H3518" s="10" t="str">
        <f>VLOOKUP(基本表格!E3518,起始地址定义!A:D,4,FALSE)&amp;" "&amp;Q3518</f>
        <v>刨片进料仓4#进料皮带分料器 电机控制 电机(反转）</v>
      </c>
      <c r="I3518" s="10" t="str">
        <f t="shared" si="582"/>
        <v>DB1400,X902.3</v>
      </c>
      <c r="J3518" s="13" t="str">
        <f>VLOOKUP(E3518,起始地址定义!A:D,2,FALSE)</f>
        <v>DB1400</v>
      </c>
      <c r="K3518" s="12" t="str">
        <f t="shared" si="583"/>
        <v>X902.3</v>
      </c>
      <c r="L3518" s="13">
        <f>VLOOKUP(E3518,起始地址定义!A:D,3,FALSE)</f>
        <v>900</v>
      </c>
      <c r="M3518" s="14">
        <f>VLOOKUP($F3518,类型描述及偏移量!$C:$H,2,FALSE)</f>
        <v>2.3</v>
      </c>
      <c r="N3518" s="14" t="str">
        <f>VLOOKUP($F3518,类型描述及偏移量!$C:$H,3,FALSE)</f>
        <v>离散</v>
      </c>
      <c r="O3518" s="14" t="str">
        <f>VLOOKUP($F3518,类型描述及偏移量!$C:$H,4,FALSE)</f>
        <v>None</v>
      </c>
      <c r="P3518" s="14" t="str">
        <f>VLOOKUP($F3518,类型描述及偏移量!$C:$H,5,FALSE)</f>
        <v>Yes</v>
      </c>
      <c r="Q3518" s="14" t="str">
        <f>VLOOKUP($F3518,类型描述及偏移量!$C:$H,6,FALSE)</f>
        <v>电机(反转）</v>
      </c>
    </row>
    <row r="3519" hidden="1" spans="1:17">
      <c r="A3519" s="12" t="s">
        <v>127</v>
      </c>
      <c r="B3519" s="12" t="str">
        <f t="shared" si="584"/>
        <v>M4_M</v>
      </c>
      <c r="C3519" s="12" t="str">
        <f t="shared" si="585"/>
        <v>Loc</v>
      </c>
      <c r="D3519" s="12" t="str">
        <f t="shared" si="586"/>
        <v>BP_Motor_var</v>
      </c>
      <c r="E3519" s="13" t="str">
        <f t="shared" si="579"/>
        <v>CHP4_M4_M_BP_Motor_var</v>
      </c>
      <c r="F3519" s="14" t="str">
        <f t="shared" si="580"/>
        <v>BP_Motor_var_Loc</v>
      </c>
      <c r="G3519" s="10" t="str">
        <f t="shared" si="581"/>
        <v>CHP4_M4_M_Loc</v>
      </c>
      <c r="H3519" s="10" t="str">
        <f>VLOOKUP(基本表格!E3519,起始地址定义!A:D,4,FALSE)&amp;" "&amp;Q3519</f>
        <v>刨片进料仓4#进料皮带分料器 电机控制 本地</v>
      </c>
      <c r="I3519" s="10" t="str">
        <f t="shared" si="582"/>
        <v>DB1400,X902.4</v>
      </c>
      <c r="J3519" s="13" t="str">
        <f>VLOOKUP(E3519,起始地址定义!A:D,2,FALSE)</f>
        <v>DB1400</v>
      </c>
      <c r="K3519" s="12" t="str">
        <f t="shared" si="583"/>
        <v>X902.4</v>
      </c>
      <c r="L3519" s="13">
        <f>VLOOKUP(E3519,起始地址定义!A:D,3,FALSE)</f>
        <v>900</v>
      </c>
      <c r="M3519" s="14">
        <f>VLOOKUP($F3519,类型描述及偏移量!$C:$H,2,FALSE)</f>
        <v>2.4</v>
      </c>
      <c r="N3519" s="14" t="str">
        <f>VLOOKUP($F3519,类型描述及偏移量!$C:$H,3,FALSE)</f>
        <v>离散</v>
      </c>
      <c r="O3519" s="14" t="str">
        <f>VLOOKUP($F3519,类型描述及偏移量!$C:$H,4,FALSE)</f>
        <v>None</v>
      </c>
      <c r="P3519" s="14" t="str">
        <f>VLOOKUP($F3519,类型描述及偏移量!$C:$H,5,FALSE)</f>
        <v>Yes</v>
      </c>
      <c r="Q3519" s="14" t="str">
        <f>VLOOKUP($F3519,类型描述及偏移量!$C:$H,6,FALSE)</f>
        <v>本地</v>
      </c>
    </row>
    <row r="3520" hidden="1" spans="1:17">
      <c r="A3520" s="12" t="s">
        <v>127</v>
      </c>
      <c r="B3520" s="12" t="str">
        <f t="shared" si="584"/>
        <v>M4_M</v>
      </c>
      <c r="C3520" s="12" t="str">
        <f t="shared" si="585"/>
        <v>Rem</v>
      </c>
      <c r="D3520" s="12" t="str">
        <f t="shared" si="586"/>
        <v>BP_Motor_var</v>
      </c>
      <c r="E3520" s="13" t="str">
        <f t="shared" si="579"/>
        <v>CHP4_M4_M_BP_Motor_var</v>
      </c>
      <c r="F3520" s="14" t="str">
        <f t="shared" si="580"/>
        <v>BP_Motor_var_Rem</v>
      </c>
      <c r="G3520" s="10" t="str">
        <f t="shared" si="581"/>
        <v>CHP4_M4_M_Rem</v>
      </c>
      <c r="H3520" s="10" t="str">
        <f>VLOOKUP(基本表格!E3520,起始地址定义!A:D,4,FALSE)&amp;" "&amp;Q3520</f>
        <v>刨片进料仓4#进料皮带分料器 电机控制 远程</v>
      </c>
      <c r="I3520" s="10" t="str">
        <f t="shared" si="582"/>
        <v>DB1400,X902.5</v>
      </c>
      <c r="J3520" s="13" t="str">
        <f>VLOOKUP(E3520,起始地址定义!A:D,2,FALSE)</f>
        <v>DB1400</v>
      </c>
      <c r="K3520" s="12" t="str">
        <f t="shared" si="583"/>
        <v>X902.5</v>
      </c>
      <c r="L3520" s="13">
        <f>VLOOKUP(E3520,起始地址定义!A:D,3,FALSE)</f>
        <v>900</v>
      </c>
      <c r="M3520" s="14">
        <f>VLOOKUP($F3520,类型描述及偏移量!$C:$H,2,FALSE)</f>
        <v>2.5</v>
      </c>
      <c r="N3520" s="14" t="str">
        <f>VLOOKUP($F3520,类型描述及偏移量!$C:$H,3,FALSE)</f>
        <v>离散</v>
      </c>
      <c r="O3520" s="14" t="str">
        <f>VLOOKUP($F3520,类型描述及偏移量!$C:$H,4,FALSE)</f>
        <v>None</v>
      </c>
      <c r="P3520" s="14" t="str">
        <f>VLOOKUP($F3520,类型描述及偏移量!$C:$H,5,FALSE)</f>
        <v>Yes</v>
      </c>
      <c r="Q3520" s="14" t="str">
        <f>VLOOKUP($F3520,类型描述及偏移量!$C:$H,6,FALSE)</f>
        <v>远程</v>
      </c>
    </row>
    <row r="3521" hidden="1" spans="1:17">
      <c r="A3521" s="12" t="s">
        <v>127</v>
      </c>
      <c r="B3521" s="12" t="str">
        <f t="shared" si="584"/>
        <v>M4_M</v>
      </c>
      <c r="C3521" s="12" t="str">
        <f t="shared" si="585"/>
        <v>Blocking_ALM</v>
      </c>
      <c r="D3521" s="12" t="str">
        <f t="shared" si="586"/>
        <v>BP_Motor_var</v>
      </c>
      <c r="E3521" s="13" t="str">
        <f t="shared" si="579"/>
        <v>CHP4_M4_M_BP_Motor_var</v>
      </c>
      <c r="F3521" s="14" t="str">
        <f t="shared" si="580"/>
        <v>BP_Motor_var_Blocking_ALM</v>
      </c>
      <c r="G3521" s="10" t="str">
        <f t="shared" si="581"/>
        <v>CHP4_M4_M_Blocking_ALM</v>
      </c>
      <c r="H3521" s="10" t="str">
        <f>VLOOKUP(基本表格!E3521,起始地址定义!A:D,4,FALSE)&amp;" "&amp;Q3521</f>
        <v>刨片进料仓4#进料皮带分料器 电机控制 堵料报警</v>
      </c>
      <c r="I3521" s="10" t="str">
        <f t="shared" si="582"/>
        <v>DB1400,X902.6</v>
      </c>
      <c r="J3521" s="13" t="str">
        <f>VLOOKUP(E3521,起始地址定义!A:D,2,FALSE)</f>
        <v>DB1400</v>
      </c>
      <c r="K3521" s="12" t="str">
        <f t="shared" si="583"/>
        <v>X902.6</v>
      </c>
      <c r="L3521" s="13">
        <f>VLOOKUP(E3521,起始地址定义!A:D,3,FALSE)</f>
        <v>900</v>
      </c>
      <c r="M3521" s="14">
        <f>VLOOKUP($F3521,类型描述及偏移量!$C:$H,2,FALSE)</f>
        <v>2.6</v>
      </c>
      <c r="N3521" s="14" t="str">
        <f>VLOOKUP($F3521,类型描述及偏移量!$C:$H,3,FALSE)</f>
        <v>离散</v>
      </c>
      <c r="O3521" s="14" t="str">
        <f>VLOOKUP($F3521,类型描述及偏移量!$C:$H,4,FALSE)</f>
        <v>On</v>
      </c>
      <c r="P3521" s="14" t="str">
        <f>VLOOKUP($F3521,类型描述及偏移量!$C:$H,5,FALSE)</f>
        <v>Yes</v>
      </c>
      <c r="Q3521" s="14" t="str">
        <f>VLOOKUP($F3521,类型描述及偏移量!$C:$H,6,FALSE)</f>
        <v>堵料报警</v>
      </c>
    </row>
    <row r="3522" hidden="1" spans="1:17">
      <c r="A3522" s="12" t="s">
        <v>127</v>
      </c>
      <c r="B3522" s="12" t="str">
        <f t="shared" si="584"/>
        <v>M4_M</v>
      </c>
      <c r="C3522" s="12" t="str">
        <f t="shared" si="585"/>
        <v>Blocking_CHK</v>
      </c>
      <c r="D3522" s="12" t="str">
        <f t="shared" si="586"/>
        <v>BP_Motor_var</v>
      </c>
      <c r="E3522" s="13" t="str">
        <f t="shared" ref="E3522:E3585" si="587">A3522&amp;"_"&amp;B3522&amp;"_"&amp;D3522</f>
        <v>CHP4_M4_M_BP_Motor_var</v>
      </c>
      <c r="F3522" s="14" t="str">
        <f t="shared" ref="F3522:F3585" si="588">D3522&amp;"_"&amp;C3522</f>
        <v>BP_Motor_var_Blocking_CHK</v>
      </c>
      <c r="G3522" s="10" t="str">
        <f t="shared" ref="G3522:G3585" si="589">A3522&amp;"_"&amp;IF(B3522="DB","",B3522&amp;"_")&amp;C3522</f>
        <v>CHP4_M4_M_Blocking_CHK</v>
      </c>
      <c r="H3522" s="10" t="str">
        <f>VLOOKUP(基本表格!E3522,起始地址定义!A:D,4,FALSE)&amp;" "&amp;Q3522</f>
        <v>刨片进料仓4#进料皮带分料器 电机控制 堵料检测</v>
      </c>
      <c r="I3522" s="10" t="str">
        <f t="shared" ref="I3522:I3585" si="590">J3522&amp;","&amp;K3522</f>
        <v>DB1400,X902.7</v>
      </c>
      <c r="J3522" s="13" t="str">
        <f>VLOOKUP(E3522,起始地址定义!A:D,2,FALSE)</f>
        <v>DB1400</v>
      </c>
      <c r="K3522" s="12" t="str">
        <f t="shared" ref="K3522:K3585" si="591">IF(N3522="离散","X",IF(N3522="实型","REAL","INT"))&amp;IF(N3522="离散",TEXT(L3522+M3522,"0.0"),L3522+M3522)</f>
        <v>X902.7</v>
      </c>
      <c r="L3522" s="13">
        <f>VLOOKUP(E3522,起始地址定义!A:D,3,FALSE)</f>
        <v>900</v>
      </c>
      <c r="M3522" s="14">
        <f>VLOOKUP($F3522,类型描述及偏移量!$C:$H,2,FALSE)</f>
        <v>2.7</v>
      </c>
      <c r="N3522" s="14" t="str">
        <f>VLOOKUP($F3522,类型描述及偏移量!$C:$H,3,FALSE)</f>
        <v>离散</v>
      </c>
      <c r="O3522" s="14" t="str">
        <f>VLOOKUP($F3522,类型描述及偏移量!$C:$H,4,FALSE)</f>
        <v>None</v>
      </c>
      <c r="P3522" s="14" t="str">
        <f>VLOOKUP($F3522,类型描述及偏移量!$C:$H,5,FALSE)</f>
        <v>Yes</v>
      </c>
      <c r="Q3522" s="14" t="str">
        <f>VLOOKUP($F3522,类型描述及偏移量!$C:$H,6,FALSE)</f>
        <v>堵料检测</v>
      </c>
    </row>
    <row r="3523" hidden="1" spans="1:17">
      <c r="A3523" s="12" t="s">
        <v>127</v>
      </c>
      <c r="B3523" s="12" t="str">
        <f t="shared" si="584"/>
        <v>M4_M</v>
      </c>
      <c r="C3523" s="12" t="str">
        <f t="shared" si="585"/>
        <v>Blocking_EN</v>
      </c>
      <c r="D3523" s="12" t="str">
        <f t="shared" si="586"/>
        <v>BP_Motor_var</v>
      </c>
      <c r="E3523" s="13" t="str">
        <f t="shared" si="587"/>
        <v>CHP4_M4_M_BP_Motor_var</v>
      </c>
      <c r="F3523" s="14" t="str">
        <f t="shared" si="588"/>
        <v>BP_Motor_var_Blocking_EN</v>
      </c>
      <c r="G3523" s="10" t="str">
        <f t="shared" si="589"/>
        <v>CHP4_M4_M_Blocking_EN</v>
      </c>
      <c r="H3523" s="10" t="str">
        <f>VLOOKUP(基本表格!E3523,起始地址定义!A:D,4,FALSE)&amp;" "&amp;Q3523</f>
        <v>刨片进料仓4#进料皮带分料器 电机控制 堵料保护使能</v>
      </c>
      <c r="I3523" s="10" t="str">
        <f t="shared" si="590"/>
        <v>DB1400,X903.0</v>
      </c>
      <c r="J3523" s="13" t="str">
        <f>VLOOKUP(E3523,起始地址定义!A:D,2,FALSE)</f>
        <v>DB1400</v>
      </c>
      <c r="K3523" s="12" t="str">
        <f t="shared" si="591"/>
        <v>X903.0</v>
      </c>
      <c r="L3523" s="13">
        <f>VLOOKUP(E3523,起始地址定义!A:D,3,FALSE)</f>
        <v>900</v>
      </c>
      <c r="M3523" s="14">
        <f>VLOOKUP($F3523,类型描述及偏移量!$C:$H,2,FALSE)</f>
        <v>3</v>
      </c>
      <c r="N3523" s="14" t="str">
        <f>VLOOKUP($F3523,类型描述及偏移量!$C:$H,3,FALSE)</f>
        <v>离散</v>
      </c>
      <c r="O3523" s="14" t="str">
        <f>VLOOKUP($F3523,类型描述及偏移量!$C:$H,4,FALSE)</f>
        <v>None</v>
      </c>
      <c r="P3523" s="14" t="str">
        <f>VLOOKUP($F3523,类型描述及偏移量!$C:$H,5,FALSE)</f>
        <v>No</v>
      </c>
      <c r="Q3523" s="14" t="str">
        <f>VLOOKUP($F3523,类型描述及偏移量!$C:$H,6,FALSE)</f>
        <v>堵料保护使能</v>
      </c>
    </row>
    <row r="3524" hidden="1" spans="1:17">
      <c r="A3524" s="12" t="s">
        <v>127</v>
      </c>
      <c r="B3524" s="12" t="str">
        <f t="shared" si="584"/>
        <v>M4_M</v>
      </c>
      <c r="C3524" s="12" t="str">
        <f t="shared" si="585"/>
        <v>Blocking_Stop</v>
      </c>
      <c r="D3524" s="12" t="str">
        <f t="shared" si="586"/>
        <v>BP_Motor_var</v>
      </c>
      <c r="E3524" s="13" t="str">
        <f t="shared" si="587"/>
        <v>CHP4_M4_M_BP_Motor_var</v>
      </c>
      <c r="F3524" s="14" t="str">
        <f t="shared" si="588"/>
        <v>BP_Motor_var_Blocking_Stop</v>
      </c>
      <c r="G3524" s="10" t="str">
        <f t="shared" si="589"/>
        <v>CHP4_M4_M_Blocking_Stop</v>
      </c>
      <c r="H3524" s="10" t="str">
        <f>VLOOKUP(基本表格!E3524,起始地址定义!A:D,4,FALSE)&amp;" "&amp;Q3524</f>
        <v>刨片进料仓4#进料皮带分料器 电机控制 堵料导致停机</v>
      </c>
      <c r="I3524" s="10" t="str">
        <f t="shared" si="590"/>
        <v>DB1400,X903.1</v>
      </c>
      <c r="J3524" s="13" t="str">
        <f>VLOOKUP(E3524,起始地址定义!A:D,2,FALSE)</f>
        <v>DB1400</v>
      </c>
      <c r="K3524" s="12" t="str">
        <f t="shared" si="591"/>
        <v>X903.1</v>
      </c>
      <c r="L3524" s="13">
        <f>VLOOKUP(E3524,起始地址定义!A:D,3,FALSE)</f>
        <v>900</v>
      </c>
      <c r="M3524" s="14">
        <f>VLOOKUP($F3524,类型描述及偏移量!$C:$H,2,FALSE)</f>
        <v>3.1</v>
      </c>
      <c r="N3524" s="14" t="str">
        <f>VLOOKUP($F3524,类型描述及偏移量!$C:$H,3,FALSE)</f>
        <v>离散</v>
      </c>
      <c r="O3524" s="14" t="str">
        <f>VLOOKUP($F3524,类型描述及偏移量!$C:$H,4,FALSE)</f>
        <v>On</v>
      </c>
      <c r="P3524" s="14" t="str">
        <f>VLOOKUP($F3524,类型描述及偏移量!$C:$H,5,FALSE)</f>
        <v>Yes</v>
      </c>
      <c r="Q3524" s="14" t="str">
        <f>VLOOKUP($F3524,类型描述及偏移量!$C:$H,6,FALSE)</f>
        <v>堵料导致停机</v>
      </c>
    </row>
    <row r="3525" hidden="1" spans="1:17">
      <c r="A3525" s="12" t="s">
        <v>127</v>
      </c>
      <c r="B3525" s="12" t="str">
        <f t="shared" si="584"/>
        <v>M4_M</v>
      </c>
      <c r="C3525" s="12" t="str">
        <f t="shared" si="585"/>
        <v>BreakTime</v>
      </c>
      <c r="D3525" s="12" t="str">
        <f t="shared" si="586"/>
        <v>BP_Motor_var</v>
      </c>
      <c r="E3525" s="13" t="str">
        <f t="shared" si="587"/>
        <v>CHP4_M4_M_BP_Motor_var</v>
      </c>
      <c r="F3525" s="14" t="str">
        <f t="shared" si="588"/>
        <v>BP_Motor_var_BreakTime</v>
      </c>
      <c r="G3525" s="10" t="str">
        <f t="shared" si="589"/>
        <v>CHP4_M4_M_BreakTime</v>
      </c>
      <c r="H3525" s="10" t="str">
        <f>VLOOKUP(基本表格!E3525,起始地址定义!A:D,4,FALSE)&amp;" "&amp;Q3525</f>
        <v>刨片进料仓4#进料皮带分料器 电机控制 断链超时时间 秒</v>
      </c>
      <c r="I3525" s="10" t="str">
        <f t="shared" si="590"/>
        <v>DB1400,INT904</v>
      </c>
      <c r="J3525" s="13" t="str">
        <f>VLOOKUP(E3525,起始地址定义!A:D,2,FALSE)</f>
        <v>DB1400</v>
      </c>
      <c r="K3525" s="12" t="str">
        <f t="shared" si="591"/>
        <v>INT904</v>
      </c>
      <c r="L3525" s="13">
        <f>VLOOKUP(E3525,起始地址定义!A:D,3,FALSE)</f>
        <v>900</v>
      </c>
      <c r="M3525" s="14">
        <f>VLOOKUP($F3525,类型描述及偏移量!$C:$H,2,FALSE)</f>
        <v>4</v>
      </c>
      <c r="N3525" s="14" t="str">
        <f>VLOOKUP($F3525,类型描述及偏移量!$C:$H,3,FALSE)</f>
        <v>整型</v>
      </c>
      <c r="O3525" s="14" t="str">
        <f>VLOOKUP($F3525,类型描述及偏移量!$C:$H,4,FALSE)</f>
        <v>None</v>
      </c>
      <c r="P3525" s="14" t="str">
        <f>VLOOKUP($F3525,类型描述及偏移量!$C:$H,5,FALSE)</f>
        <v>No</v>
      </c>
      <c r="Q3525" s="14" t="str">
        <f>VLOOKUP($F3525,类型描述及偏移量!$C:$H,6,FALSE)</f>
        <v>断链超时时间 秒</v>
      </c>
    </row>
    <row r="3526" hidden="1" spans="1:17">
      <c r="A3526" s="12" t="s">
        <v>127</v>
      </c>
      <c r="B3526" s="12" t="str">
        <f t="shared" si="584"/>
        <v>M4_M</v>
      </c>
      <c r="C3526" s="12" t="str">
        <f t="shared" si="585"/>
        <v>BlockingTime</v>
      </c>
      <c r="D3526" s="12" t="str">
        <f t="shared" si="586"/>
        <v>BP_Motor_var</v>
      </c>
      <c r="E3526" s="13" t="str">
        <f t="shared" si="587"/>
        <v>CHP4_M4_M_BP_Motor_var</v>
      </c>
      <c r="F3526" s="14" t="str">
        <f t="shared" si="588"/>
        <v>BP_Motor_var_BlockingTime</v>
      </c>
      <c r="G3526" s="10" t="str">
        <f t="shared" si="589"/>
        <v>CHP4_M4_M_BlockingTime</v>
      </c>
      <c r="H3526" s="10" t="str">
        <f>VLOOKUP(基本表格!E3526,起始地址定义!A:D,4,FALSE)&amp;" "&amp;Q3526</f>
        <v>刨片进料仓4#进料皮带分料器 电机控制 堵料检测时间 秒</v>
      </c>
      <c r="I3526" s="10" t="str">
        <f t="shared" si="590"/>
        <v>DB1400,INT906</v>
      </c>
      <c r="J3526" s="13" t="str">
        <f>VLOOKUP(E3526,起始地址定义!A:D,2,FALSE)</f>
        <v>DB1400</v>
      </c>
      <c r="K3526" s="12" t="str">
        <f t="shared" si="591"/>
        <v>INT906</v>
      </c>
      <c r="L3526" s="13">
        <f>VLOOKUP(E3526,起始地址定义!A:D,3,FALSE)</f>
        <v>900</v>
      </c>
      <c r="M3526" s="14">
        <f>VLOOKUP($F3526,类型描述及偏移量!$C:$H,2,FALSE)</f>
        <v>6</v>
      </c>
      <c r="N3526" s="14" t="str">
        <f>VLOOKUP($F3526,类型描述及偏移量!$C:$H,3,FALSE)</f>
        <v>整型</v>
      </c>
      <c r="O3526" s="14" t="str">
        <f>VLOOKUP($F3526,类型描述及偏移量!$C:$H,4,FALSE)</f>
        <v>None</v>
      </c>
      <c r="P3526" s="14" t="str">
        <f>VLOOKUP($F3526,类型描述及偏移量!$C:$H,5,FALSE)</f>
        <v>No</v>
      </c>
      <c r="Q3526" s="14" t="str">
        <f>VLOOKUP($F3526,类型描述及偏移量!$C:$H,6,FALSE)</f>
        <v>堵料检测时间 秒</v>
      </c>
    </row>
    <row r="3527" hidden="1" spans="1:17">
      <c r="A3527" s="12" t="s">
        <v>127</v>
      </c>
      <c r="B3527" s="12" t="str">
        <f t="shared" si="584"/>
        <v>M4_M</v>
      </c>
      <c r="C3527" s="12" t="str">
        <f t="shared" si="585"/>
        <v>PullSwitch_CHK</v>
      </c>
      <c r="D3527" s="12" t="str">
        <f t="shared" si="586"/>
        <v>BP_Motor_var</v>
      </c>
      <c r="E3527" s="13" t="str">
        <f t="shared" si="587"/>
        <v>CHP4_M4_M_BP_Motor_var</v>
      </c>
      <c r="F3527" s="14" t="str">
        <f t="shared" si="588"/>
        <v>BP_Motor_var_PullSwitch_CHK</v>
      </c>
      <c r="G3527" s="10" t="str">
        <f t="shared" si="589"/>
        <v>CHP4_M4_M_PullSwitch_CHK</v>
      </c>
      <c r="H3527" s="10" t="str">
        <f>VLOOKUP(基本表格!E3527,起始地址定义!A:D,4,FALSE)&amp;" "&amp;Q3527</f>
        <v>刨片进料仓4#进料皮带分料器 电机控制 拉线开关</v>
      </c>
      <c r="I3527" s="10" t="str">
        <f t="shared" si="590"/>
        <v>DB1400,X908.0</v>
      </c>
      <c r="J3527" s="13" t="str">
        <f>VLOOKUP(E3527,起始地址定义!A:D,2,FALSE)</f>
        <v>DB1400</v>
      </c>
      <c r="K3527" s="12" t="str">
        <f t="shared" si="591"/>
        <v>X908.0</v>
      </c>
      <c r="L3527" s="13">
        <f>VLOOKUP(E3527,起始地址定义!A:D,3,FALSE)</f>
        <v>900</v>
      </c>
      <c r="M3527" s="14">
        <f>VLOOKUP($F3527,类型描述及偏移量!$C:$H,2,FALSE)</f>
        <v>8</v>
      </c>
      <c r="N3527" s="14" t="str">
        <f>VLOOKUP($F3527,类型描述及偏移量!$C:$H,3,FALSE)</f>
        <v>离散</v>
      </c>
      <c r="O3527" s="14" t="str">
        <f>VLOOKUP($F3527,类型描述及偏移量!$C:$H,4,FALSE)</f>
        <v>On</v>
      </c>
      <c r="P3527" s="14" t="str">
        <f>VLOOKUP($F3527,类型描述及偏移量!$C:$H,5,FALSE)</f>
        <v>Yes</v>
      </c>
      <c r="Q3527" s="14" t="str">
        <f>VLOOKUP($F3527,类型描述及偏移量!$C:$H,6,FALSE)</f>
        <v>拉线开关</v>
      </c>
    </row>
    <row r="3528" hidden="1" spans="1:17">
      <c r="A3528" s="12" t="s">
        <v>127</v>
      </c>
      <c r="B3528" s="12" t="str">
        <f t="shared" si="584"/>
        <v>M4_M</v>
      </c>
      <c r="C3528" s="12" t="str">
        <f t="shared" si="585"/>
        <v>LMD_ALM</v>
      </c>
      <c r="D3528" s="12" t="str">
        <f t="shared" si="586"/>
        <v>BP_Motor_var</v>
      </c>
      <c r="E3528" s="13" t="str">
        <f t="shared" si="587"/>
        <v>CHP4_M4_M_BP_Motor_var</v>
      </c>
      <c r="F3528" s="14" t="str">
        <f t="shared" si="588"/>
        <v>BP_Motor_var_LMD_ALM</v>
      </c>
      <c r="G3528" s="10" t="str">
        <f t="shared" si="589"/>
        <v>CHP4_M4_M_LMD_ALM</v>
      </c>
      <c r="H3528" s="10" t="str">
        <f>VLOOKUP(基本表格!E3528,起始地址定义!A:D,4,FALSE)&amp;" "&amp;Q3528</f>
        <v>刨片进料仓4#进料皮带分料器 电机控制 左跑偏报警</v>
      </c>
      <c r="I3528" s="10" t="str">
        <f t="shared" si="590"/>
        <v>DB1400,X908.1</v>
      </c>
      <c r="J3528" s="13" t="str">
        <f>VLOOKUP(E3528,起始地址定义!A:D,2,FALSE)</f>
        <v>DB1400</v>
      </c>
      <c r="K3528" s="12" t="str">
        <f t="shared" si="591"/>
        <v>X908.1</v>
      </c>
      <c r="L3528" s="13">
        <f>VLOOKUP(E3528,起始地址定义!A:D,3,FALSE)</f>
        <v>900</v>
      </c>
      <c r="M3528" s="14">
        <f>VLOOKUP($F3528,类型描述及偏移量!$C:$H,2,FALSE)</f>
        <v>8.1</v>
      </c>
      <c r="N3528" s="14" t="str">
        <f>VLOOKUP($F3528,类型描述及偏移量!$C:$H,3,FALSE)</f>
        <v>离散</v>
      </c>
      <c r="O3528" s="14" t="str">
        <f>VLOOKUP($F3528,类型描述及偏移量!$C:$H,4,FALSE)</f>
        <v>On</v>
      </c>
      <c r="P3528" s="14" t="str">
        <f>VLOOKUP($F3528,类型描述及偏移量!$C:$H,5,FALSE)</f>
        <v>Yes</v>
      </c>
      <c r="Q3528" s="14" t="str">
        <f>VLOOKUP($F3528,类型描述及偏移量!$C:$H,6,FALSE)</f>
        <v>左跑偏报警</v>
      </c>
    </row>
    <row r="3529" hidden="1" spans="1:17">
      <c r="A3529" s="12" t="s">
        <v>127</v>
      </c>
      <c r="B3529" s="12" t="str">
        <f t="shared" si="584"/>
        <v>M4_M</v>
      </c>
      <c r="C3529" s="12" t="str">
        <f t="shared" si="585"/>
        <v>LMD_CHK_1</v>
      </c>
      <c r="D3529" s="12" t="str">
        <f t="shared" si="586"/>
        <v>BP_Motor_var</v>
      </c>
      <c r="E3529" s="13" t="str">
        <f t="shared" si="587"/>
        <v>CHP4_M4_M_BP_Motor_var</v>
      </c>
      <c r="F3529" s="14" t="str">
        <f t="shared" si="588"/>
        <v>BP_Motor_var_LMD_CHK_1</v>
      </c>
      <c r="G3529" s="10" t="str">
        <f t="shared" si="589"/>
        <v>CHP4_M4_M_LMD_CHK_1</v>
      </c>
      <c r="H3529" s="10" t="str">
        <f>VLOOKUP(基本表格!E3529,起始地址定义!A:D,4,FALSE)&amp;" "&amp;Q3529</f>
        <v>刨片进料仓4#进料皮带分料器 电机控制 左跑偏1检测</v>
      </c>
      <c r="I3529" s="10" t="str">
        <f t="shared" si="590"/>
        <v>DB1400,X908.2</v>
      </c>
      <c r="J3529" s="13" t="str">
        <f>VLOOKUP(E3529,起始地址定义!A:D,2,FALSE)</f>
        <v>DB1400</v>
      </c>
      <c r="K3529" s="12" t="str">
        <f t="shared" si="591"/>
        <v>X908.2</v>
      </c>
      <c r="L3529" s="13">
        <f>VLOOKUP(E3529,起始地址定义!A:D,3,FALSE)</f>
        <v>900</v>
      </c>
      <c r="M3529" s="14">
        <f>VLOOKUP($F3529,类型描述及偏移量!$C:$H,2,FALSE)</f>
        <v>8.2</v>
      </c>
      <c r="N3529" s="14" t="str">
        <f>VLOOKUP($F3529,类型描述及偏移量!$C:$H,3,FALSE)</f>
        <v>离散</v>
      </c>
      <c r="O3529" s="14" t="str">
        <f>VLOOKUP($F3529,类型描述及偏移量!$C:$H,4,FALSE)</f>
        <v>None</v>
      </c>
      <c r="P3529" s="14" t="str">
        <f>VLOOKUP($F3529,类型描述及偏移量!$C:$H,5,FALSE)</f>
        <v>Yes</v>
      </c>
      <c r="Q3529" s="14" t="str">
        <f>VLOOKUP($F3529,类型描述及偏移量!$C:$H,6,FALSE)</f>
        <v>左跑偏1检测</v>
      </c>
    </row>
    <row r="3530" hidden="1" spans="1:17">
      <c r="A3530" s="12" t="s">
        <v>127</v>
      </c>
      <c r="B3530" s="12" t="str">
        <f t="shared" si="584"/>
        <v>M4_M</v>
      </c>
      <c r="C3530" s="12" t="str">
        <f t="shared" si="585"/>
        <v>LMD_EN</v>
      </c>
      <c r="D3530" s="12" t="str">
        <f t="shared" si="586"/>
        <v>BP_Motor_var</v>
      </c>
      <c r="E3530" s="13" t="str">
        <f t="shared" si="587"/>
        <v>CHP4_M4_M_BP_Motor_var</v>
      </c>
      <c r="F3530" s="14" t="str">
        <f t="shared" si="588"/>
        <v>BP_Motor_var_LMD_EN</v>
      </c>
      <c r="G3530" s="10" t="str">
        <f t="shared" si="589"/>
        <v>CHP4_M4_M_LMD_EN</v>
      </c>
      <c r="H3530" s="10" t="str">
        <f>VLOOKUP(基本表格!E3530,起始地址定义!A:D,4,FALSE)&amp;" "&amp;Q3530</f>
        <v>刨片进料仓4#进料皮带分料器 电机控制 左跑偏保护使能</v>
      </c>
      <c r="I3530" s="10" t="str">
        <f t="shared" si="590"/>
        <v>DB1400,X908.3</v>
      </c>
      <c r="J3530" s="13" t="str">
        <f>VLOOKUP(E3530,起始地址定义!A:D,2,FALSE)</f>
        <v>DB1400</v>
      </c>
      <c r="K3530" s="12" t="str">
        <f t="shared" si="591"/>
        <v>X908.3</v>
      </c>
      <c r="L3530" s="13">
        <f>VLOOKUP(E3530,起始地址定义!A:D,3,FALSE)</f>
        <v>900</v>
      </c>
      <c r="M3530" s="14">
        <f>VLOOKUP($F3530,类型描述及偏移量!$C:$H,2,FALSE)</f>
        <v>8.3</v>
      </c>
      <c r="N3530" s="14" t="str">
        <f>VLOOKUP($F3530,类型描述及偏移量!$C:$H,3,FALSE)</f>
        <v>离散</v>
      </c>
      <c r="O3530" s="14" t="str">
        <f>VLOOKUP($F3530,类型描述及偏移量!$C:$H,4,FALSE)</f>
        <v>None</v>
      </c>
      <c r="P3530" s="14" t="str">
        <f>VLOOKUP($F3530,类型描述及偏移量!$C:$H,5,FALSE)</f>
        <v>No</v>
      </c>
      <c r="Q3530" s="14" t="str">
        <f>VLOOKUP($F3530,类型描述及偏移量!$C:$H,6,FALSE)</f>
        <v>左跑偏保护使能</v>
      </c>
    </row>
    <row r="3531" hidden="1" spans="1:17">
      <c r="A3531" s="12" t="s">
        <v>127</v>
      </c>
      <c r="B3531" s="12" t="str">
        <f t="shared" si="584"/>
        <v>M4_M</v>
      </c>
      <c r="C3531" s="12" t="str">
        <f t="shared" si="585"/>
        <v>LMD_Stop</v>
      </c>
      <c r="D3531" s="12" t="str">
        <f t="shared" si="586"/>
        <v>BP_Motor_var</v>
      </c>
      <c r="E3531" s="13" t="str">
        <f t="shared" si="587"/>
        <v>CHP4_M4_M_BP_Motor_var</v>
      </c>
      <c r="F3531" s="14" t="str">
        <f t="shared" si="588"/>
        <v>BP_Motor_var_LMD_Stop</v>
      </c>
      <c r="G3531" s="10" t="str">
        <f t="shared" si="589"/>
        <v>CHP4_M4_M_LMD_Stop</v>
      </c>
      <c r="H3531" s="10" t="str">
        <f>VLOOKUP(基本表格!E3531,起始地址定义!A:D,4,FALSE)&amp;" "&amp;Q3531</f>
        <v>刨片进料仓4#进料皮带分料器 电机控制 左跑偏导致停机</v>
      </c>
      <c r="I3531" s="10" t="str">
        <f t="shared" si="590"/>
        <v>DB1400,X908.4</v>
      </c>
      <c r="J3531" s="13" t="str">
        <f>VLOOKUP(E3531,起始地址定义!A:D,2,FALSE)</f>
        <v>DB1400</v>
      </c>
      <c r="K3531" s="12" t="str">
        <f t="shared" si="591"/>
        <v>X908.4</v>
      </c>
      <c r="L3531" s="13">
        <f>VLOOKUP(E3531,起始地址定义!A:D,3,FALSE)</f>
        <v>900</v>
      </c>
      <c r="M3531" s="14">
        <f>VLOOKUP($F3531,类型描述及偏移量!$C:$H,2,FALSE)</f>
        <v>8.4</v>
      </c>
      <c r="N3531" s="14" t="str">
        <f>VLOOKUP($F3531,类型描述及偏移量!$C:$H,3,FALSE)</f>
        <v>离散</v>
      </c>
      <c r="O3531" s="14" t="str">
        <f>VLOOKUP($F3531,类型描述及偏移量!$C:$H,4,FALSE)</f>
        <v>On</v>
      </c>
      <c r="P3531" s="14" t="str">
        <f>VLOOKUP($F3531,类型描述及偏移量!$C:$H,5,FALSE)</f>
        <v>Yes</v>
      </c>
      <c r="Q3531" s="14" t="str">
        <f>VLOOKUP($F3531,类型描述及偏移量!$C:$H,6,FALSE)</f>
        <v>左跑偏导致停机</v>
      </c>
    </row>
    <row r="3532" hidden="1" spans="1:17">
      <c r="A3532" s="12" t="s">
        <v>127</v>
      </c>
      <c r="B3532" s="12" t="str">
        <f t="shared" si="584"/>
        <v>M4_M</v>
      </c>
      <c r="C3532" s="12" t="str">
        <f t="shared" si="585"/>
        <v>LMD_Time</v>
      </c>
      <c r="D3532" s="12" t="str">
        <f t="shared" si="586"/>
        <v>BP_Motor_var</v>
      </c>
      <c r="E3532" s="13" t="str">
        <f t="shared" si="587"/>
        <v>CHP4_M4_M_BP_Motor_var</v>
      </c>
      <c r="F3532" s="14" t="str">
        <f t="shared" si="588"/>
        <v>BP_Motor_var_LMD_Time</v>
      </c>
      <c r="G3532" s="10" t="str">
        <f t="shared" si="589"/>
        <v>CHP4_M4_M_LMD_Time</v>
      </c>
      <c r="H3532" s="10" t="str">
        <f>VLOOKUP(基本表格!E3532,起始地址定义!A:D,4,FALSE)&amp;" "&amp;Q3532</f>
        <v>刨片进料仓4#进料皮带分料器 电机控制 左跑偏检测时间</v>
      </c>
      <c r="I3532" s="10" t="str">
        <f t="shared" si="590"/>
        <v>DB1400,INT910</v>
      </c>
      <c r="J3532" s="13" t="str">
        <f>VLOOKUP(E3532,起始地址定义!A:D,2,FALSE)</f>
        <v>DB1400</v>
      </c>
      <c r="K3532" s="12" t="str">
        <f t="shared" si="591"/>
        <v>INT910</v>
      </c>
      <c r="L3532" s="13">
        <f>VLOOKUP(E3532,起始地址定义!A:D,3,FALSE)</f>
        <v>900</v>
      </c>
      <c r="M3532" s="14">
        <f>VLOOKUP($F3532,类型描述及偏移量!$C:$H,2,FALSE)</f>
        <v>10</v>
      </c>
      <c r="N3532" s="14" t="str">
        <f>VLOOKUP($F3532,类型描述及偏移量!$C:$H,3,FALSE)</f>
        <v>整型</v>
      </c>
      <c r="O3532" s="14" t="str">
        <f>VLOOKUP($F3532,类型描述及偏移量!$C:$H,4,FALSE)</f>
        <v>None</v>
      </c>
      <c r="P3532" s="14" t="str">
        <f>VLOOKUP($F3532,类型描述及偏移量!$C:$H,5,FALSE)</f>
        <v>No</v>
      </c>
      <c r="Q3532" s="14" t="str">
        <f>VLOOKUP($F3532,类型描述及偏移量!$C:$H,6,FALSE)</f>
        <v>左跑偏检测时间</v>
      </c>
    </row>
    <row r="3533" hidden="1" spans="1:17">
      <c r="A3533" s="12" t="s">
        <v>127</v>
      </c>
      <c r="B3533" s="12" t="str">
        <f t="shared" si="584"/>
        <v>M4_M</v>
      </c>
      <c r="C3533" s="12" t="str">
        <f t="shared" si="585"/>
        <v>RMD_ALM</v>
      </c>
      <c r="D3533" s="12" t="str">
        <f t="shared" si="586"/>
        <v>BP_Motor_var</v>
      </c>
      <c r="E3533" s="13" t="str">
        <f t="shared" si="587"/>
        <v>CHP4_M4_M_BP_Motor_var</v>
      </c>
      <c r="F3533" s="14" t="str">
        <f t="shared" si="588"/>
        <v>BP_Motor_var_RMD_ALM</v>
      </c>
      <c r="G3533" s="10" t="str">
        <f t="shared" si="589"/>
        <v>CHP4_M4_M_RMD_ALM</v>
      </c>
      <c r="H3533" s="10" t="str">
        <f>VLOOKUP(基本表格!E3533,起始地址定义!A:D,4,FALSE)&amp;" "&amp;Q3533</f>
        <v>刨片进料仓4#进料皮带分料器 电机控制 右 跑偏报警</v>
      </c>
      <c r="I3533" s="10" t="str">
        <f t="shared" si="590"/>
        <v>DB1400,X912.0</v>
      </c>
      <c r="J3533" s="13" t="str">
        <f>VLOOKUP(E3533,起始地址定义!A:D,2,FALSE)</f>
        <v>DB1400</v>
      </c>
      <c r="K3533" s="12" t="str">
        <f t="shared" si="591"/>
        <v>X912.0</v>
      </c>
      <c r="L3533" s="13">
        <f>VLOOKUP(E3533,起始地址定义!A:D,3,FALSE)</f>
        <v>900</v>
      </c>
      <c r="M3533" s="14">
        <f>VLOOKUP($F3533,类型描述及偏移量!$C:$H,2,FALSE)</f>
        <v>12</v>
      </c>
      <c r="N3533" s="14" t="str">
        <f>VLOOKUP($F3533,类型描述及偏移量!$C:$H,3,FALSE)</f>
        <v>离散</v>
      </c>
      <c r="O3533" s="14" t="str">
        <f>VLOOKUP($F3533,类型描述及偏移量!$C:$H,4,FALSE)</f>
        <v>On</v>
      </c>
      <c r="P3533" s="14" t="str">
        <f>VLOOKUP($F3533,类型描述及偏移量!$C:$H,5,FALSE)</f>
        <v>Yes</v>
      </c>
      <c r="Q3533" s="14" t="str">
        <f>VLOOKUP($F3533,类型描述及偏移量!$C:$H,6,FALSE)</f>
        <v>右 跑偏报警</v>
      </c>
    </row>
    <row r="3534" hidden="1" spans="1:17">
      <c r="A3534" s="12" t="s">
        <v>127</v>
      </c>
      <c r="B3534" s="12" t="str">
        <f t="shared" si="584"/>
        <v>M4_M</v>
      </c>
      <c r="C3534" s="12" t="str">
        <f t="shared" si="585"/>
        <v>RMD_CHK_1</v>
      </c>
      <c r="D3534" s="12" t="str">
        <f t="shared" si="586"/>
        <v>BP_Motor_var</v>
      </c>
      <c r="E3534" s="13" t="str">
        <f t="shared" si="587"/>
        <v>CHP4_M4_M_BP_Motor_var</v>
      </c>
      <c r="F3534" s="14" t="str">
        <f t="shared" si="588"/>
        <v>BP_Motor_var_RMD_CHK_1</v>
      </c>
      <c r="G3534" s="10" t="str">
        <f t="shared" si="589"/>
        <v>CHP4_M4_M_RMD_CHK_1</v>
      </c>
      <c r="H3534" s="10" t="str">
        <f>VLOOKUP(基本表格!E3534,起始地址定义!A:D,4,FALSE)&amp;" "&amp;Q3534</f>
        <v>刨片进料仓4#进料皮带分料器 电机控制 右跑偏1检测</v>
      </c>
      <c r="I3534" s="10" t="str">
        <f t="shared" si="590"/>
        <v>DB1400,X912.1</v>
      </c>
      <c r="J3534" s="13" t="str">
        <f>VLOOKUP(E3534,起始地址定义!A:D,2,FALSE)</f>
        <v>DB1400</v>
      </c>
      <c r="K3534" s="12" t="str">
        <f t="shared" si="591"/>
        <v>X912.1</v>
      </c>
      <c r="L3534" s="13">
        <f>VLOOKUP(E3534,起始地址定义!A:D,3,FALSE)</f>
        <v>900</v>
      </c>
      <c r="M3534" s="14">
        <f>VLOOKUP($F3534,类型描述及偏移量!$C:$H,2,FALSE)</f>
        <v>12.1</v>
      </c>
      <c r="N3534" s="14" t="str">
        <f>VLOOKUP($F3534,类型描述及偏移量!$C:$H,3,FALSE)</f>
        <v>离散</v>
      </c>
      <c r="O3534" s="14" t="str">
        <f>VLOOKUP($F3534,类型描述及偏移量!$C:$H,4,FALSE)</f>
        <v>None</v>
      </c>
      <c r="P3534" s="14" t="str">
        <f>VLOOKUP($F3534,类型描述及偏移量!$C:$H,5,FALSE)</f>
        <v>Yes</v>
      </c>
      <c r="Q3534" s="14" t="str">
        <f>VLOOKUP($F3534,类型描述及偏移量!$C:$H,6,FALSE)</f>
        <v>右跑偏1检测</v>
      </c>
    </row>
    <row r="3535" hidden="1" spans="1:17">
      <c r="A3535" s="12" t="s">
        <v>127</v>
      </c>
      <c r="B3535" s="12" t="str">
        <f t="shared" si="584"/>
        <v>M4_M</v>
      </c>
      <c r="C3535" s="12" t="str">
        <f t="shared" si="585"/>
        <v>RMD_EN</v>
      </c>
      <c r="D3535" s="12" t="str">
        <f t="shared" si="586"/>
        <v>BP_Motor_var</v>
      </c>
      <c r="E3535" s="13" t="str">
        <f t="shared" si="587"/>
        <v>CHP4_M4_M_BP_Motor_var</v>
      </c>
      <c r="F3535" s="14" t="str">
        <f t="shared" si="588"/>
        <v>BP_Motor_var_RMD_EN</v>
      </c>
      <c r="G3535" s="10" t="str">
        <f t="shared" si="589"/>
        <v>CHP4_M4_M_RMD_EN</v>
      </c>
      <c r="H3535" s="10" t="str">
        <f>VLOOKUP(基本表格!E3535,起始地址定义!A:D,4,FALSE)&amp;" "&amp;Q3535</f>
        <v>刨片进料仓4#进料皮带分料器 电机控制 右跑偏保护使能</v>
      </c>
      <c r="I3535" s="10" t="str">
        <f t="shared" si="590"/>
        <v>DB1400,X912.2</v>
      </c>
      <c r="J3535" s="13" t="str">
        <f>VLOOKUP(E3535,起始地址定义!A:D,2,FALSE)</f>
        <v>DB1400</v>
      </c>
      <c r="K3535" s="12" t="str">
        <f t="shared" si="591"/>
        <v>X912.2</v>
      </c>
      <c r="L3535" s="13">
        <f>VLOOKUP(E3535,起始地址定义!A:D,3,FALSE)</f>
        <v>900</v>
      </c>
      <c r="M3535" s="14">
        <f>VLOOKUP($F3535,类型描述及偏移量!$C:$H,2,FALSE)</f>
        <v>12.2</v>
      </c>
      <c r="N3535" s="14" t="str">
        <f>VLOOKUP($F3535,类型描述及偏移量!$C:$H,3,FALSE)</f>
        <v>离散</v>
      </c>
      <c r="O3535" s="14" t="str">
        <f>VLOOKUP($F3535,类型描述及偏移量!$C:$H,4,FALSE)</f>
        <v>None</v>
      </c>
      <c r="P3535" s="14" t="str">
        <f>VLOOKUP($F3535,类型描述及偏移量!$C:$H,5,FALSE)</f>
        <v>No</v>
      </c>
      <c r="Q3535" s="14" t="str">
        <f>VLOOKUP($F3535,类型描述及偏移量!$C:$H,6,FALSE)</f>
        <v>右跑偏保护使能</v>
      </c>
    </row>
    <row r="3536" hidden="1" spans="1:17">
      <c r="A3536" s="12" t="s">
        <v>127</v>
      </c>
      <c r="B3536" s="12" t="str">
        <f t="shared" si="584"/>
        <v>M4_M</v>
      </c>
      <c r="C3536" s="12" t="str">
        <f t="shared" si="585"/>
        <v>RMD_Stop</v>
      </c>
      <c r="D3536" s="12" t="str">
        <f t="shared" si="586"/>
        <v>BP_Motor_var</v>
      </c>
      <c r="E3536" s="13" t="str">
        <f t="shared" si="587"/>
        <v>CHP4_M4_M_BP_Motor_var</v>
      </c>
      <c r="F3536" s="14" t="str">
        <f t="shared" si="588"/>
        <v>BP_Motor_var_RMD_Stop</v>
      </c>
      <c r="G3536" s="10" t="str">
        <f t="shared" si="589"/>
        <v>CHP4_M4_M_RMD_Stop</v>
      </c>
      <c r="H3536" s="10" t="str">
        <f>VLOOKUP(基本表格!E3536,起始地址定义!A:D,4,FALSE)&amp;" "&amp;Q3536</f>
        <v>刨片进料仓4#进料皮带分料器 电机控制 右跑偏导致停机</v>
      </c>
      <c r="I3536" s="10" t="str">
        <f t="shared" si="590"/>
        <v>DB1400,X912.3</v>
      </c>
      <c r="J3536" s="13" t="str">
        <f>VLOOKUP(E3536,起始地址定义!A:D,2,FALSE)</f>
        <v>DB1400</v>
      </c>
      <c r="K3536" s="12" t="str">
        <f t="shared" si="591"/>
        <v>X912.3</v>
      </c>
      <c r="L3536" s="13">
        <f>VLOOKUP(E3536,起始地址定义!A:D,3,FALSE)</f>
        <v>900</v>
      </c>
      <c r="M3536" s="14">
        <f>VLOOKUP($F3536,类型描述及偏移量!$C:$H,2,FALSE)</f>
        <v>12.3</v>
      </c>
      <c r="N3536" s="14" t="str">
        <f>VLOOKUP($F3536,类型描述及偏移量!$C:$H,3,FALSE)</f>
        <v>离散</v>
      </c>
      <c r="O3536" s="14" t="str">
        <f>VLOOKUP($F3536,类型描述及偏移量!$C:$H,4,FALSE)</f>
        <v>On</v>
      </c>
      <c r="P3536" s="14" t="str">
        <f>VLOOKUP($F3536,类型描述及偏移量!$C:$H,5,FALSE)</f>
        <v>Yes</v>
      </c>
      <c r="Q3536" s="14" t="str">
        <f>VLOOKUP($F3536,类型描述及偏移量!$C:$H,6,FALSE)</f>
        <v>右跑偏导致停机</v>
      </c>
    </row>
    <row r="3537" hidden="1" spans="1:17">
      <c r="A3537" s="12" t="s">
        <v>127</v>
      </c>
      <c r="B3537" s="12" t="str">
        <f t="shared" si="584"/>
        <v>M4_M</v>
      </c>
      <c r="C3537" s="12" t="str">
        <f t="shared" si="585"/>
        <v>RMD_Time</v>
      </c>
      <c r="D3537" s="12" t="str">
        <f t="shared" si="586"/>
        <v>BP_Motor_var</v>
      </c>
      <c r="E3537" s="13" t="str">
        <f t="shared" si="587"/>
        <v>CHP4_M4_M_BP_Motor_var</v>
      </c>
      <c r="F3537" s="14" t="str">
        <f t="shared" si="588"/>
        <v>BP_Motor_var_RMD_Time</v>
      </c>
      <c r="G3537" s="10" t="str">
        <f t="shared" si="589"/>
        <v>CHP4_M4_M_RMD_Time</v>
      </c>
      <c r="H3537" s="10" t="str">
        <f>VLOOKUP(基本表格!E3537,起始地址定义!A:D,4,FALSE)&amp;" "&amp;Q3537</f>
        <v>刨片进料仓4#进料皮带分料器 电机控制 右跑偏检测时间</v>
      </c>
      <c r="I3537" s="10" t="str">
        <f t="shared" si="590"/>
        <v>DB1400,INT914</v>
      </c>
      <c r="J3537" s="13" t="str">
        <f>VLOOKUP(E3537,起始地址定义!A:D,2,FALSE)</f>
        <v>DB1400</v>
      </c>
      <c r="K3537" s="12" t="str">
        <f t="shared" si="591"/>
        <v>INT914</v>
      </c>
      <c r="L3537" s="13">
        <f>VLOOKUP(E3537,起始地址定义!A:D,3,FALSE)</f>
        <v>900</v>
      </c>
      <c r="M3537" s="14">
        <f>VLOOKUP($F3537,类型描述及偏移量!$C:$H,2,FALSE)</f>
        <v>14</v>
      </c>
      <c r="N3537" s="14" t="str">
        <f>VLOOKUP($F3537,类型描述及偏移量!$C:$H,3,FALSE)</f>
        <v>整型</v>
      </c>
      <c r="O3537" s="14" t="str">
        <f>VLOOKUP($F3537,类型描述及偏移量!$C:$H,4,FALSE)</f>
        <v>None</v>
      </c>
      <c r="P3537" s="14" t="str">
        <f>VLOOKUP($F3537,类型描述及偏移量!$C:$H,5,FALSE)</f>
        <v>No</v>
      </c>
      <c r="Q3537" s="14" t="str">
        <f>VLOOKUP($F3537,类型描述及偏移量!$C:$H,6,FALSE)</f>
        <v>右跑偏检测时间</v>
      </c>
    </row>
    <row r="3538" hidden="1" spans="1:17">
      <c r="A3538" s="12" t="s">
        <v>127</v>
      </c>
      <c r="B3538" s="12" t="str">
        <f t="shared" si="584"/>
        <v>M4_M</v>
      </c>
      <c r="C3538" s="12" t="str">
        <f t="shared" si="585"/>
        <v>Motor_Delta</v>
      </c>
      <c r="D3538" s="12" t="str">
        <f t="shared" si="586"/>
        <v>BP_Motor_var</v>
      </c>
      <c r="E3538" s="13" t="str">
        <f t="shared" si="587"/>
        <v>CHP4_M4_M_BP_Motor_var</v>
      </c>
      <c r="F3538" s="14" t="str">
        <f t="shared" si="588"/>
        <v>BP_Motor_var_Motor_Delta</v>
      </c>
      <c r="G3538" s="10" t="str">
        <f t="shared" si="589"/>
        <v>CHP4_M4_M_Motor_Delta</v>
      </c>
      <c r="H3538" s="10" t="str">
        <f>VLOOKUP(基本表格!E3538,起始地址定义!A:D,4,FALSE)&amp;" "&amp;Q3538</f>
        <v>刨片进料仓4#进料皮带分料器 电机控制 三角型</v>
      </c>
      <c r="I3538" s="10" t="str">
        <f t="shared" si="590"/>
        <v>DB1400,X916.0</v>
      </c>
      <c r="J3538" s="13" t="str">
        <f>VLOOKUP(E3538,起始地址定义!A:D,2,FALSE)</f>
        <v>DB1400</v>
      </c>
      <c r="K3538" s="12" t="str">
        <f t="shared" si="591"/>
        <v>X916.0</v>
      </c>
      <c r="L3538" s="13">
        <f>VLOOKUP(E3538,起始地址定义!A:D,3,FALSE)</f>
        <v>900</v>
      </c>
      <c r="M3538" s="14">
        <f>VLOOKUP($F3538,类型描述及偏移量!$C:$H,2,FALSE)</f>
        <v>16</v>
      </c>
      <c r="N3538" s="14" t="str">
        <f>VLOOKUP($F3538,类型描述及偏移量!$C:$H,3,FALSE)</f>
        <v>离散</v>
      </c>
      <c r="O3538" s="14" t="str">
        <f>VLOOKUP($F3538,类型描述及偏移量!$C:$H,4,FALSE)</f>
        <v>None</v>
      </c>
      <c r="P3538" s="14" t="str">
        <f>VLOOKUP($F3538,类型描述及偏移量!$C:$H,5,FALSE)</f>
        <v>Yes</v>
      </c>
      <c r="Q3538" s="14" t="str">
        <f>VLOOKUP($F3538,类型描述及偏移量!$C:$H,6,FALSE)</f>
        <v>三角型</v>
      </c>
    </row>
    <row r="3539" hidden="1" spans="1:17">
      <c r="A3539" s="12" t="s">
        <v>127</v>
      </c>
      <c r="B3539" s="12" t="str">
        <f t="shared" si="584"/>
        <v>M4_M</v>
      </c>
      <c r="C3539" s="12" t="str">
        <f t="shared" si="585"/>
        <v>Motor_Wye</v>
      </c>
      <c r="D3539" s="12" t="str">
        <f t="shared" si="586"/>
        <v>BP_Motor_var</v>
      </c>
      <c r="E3539" s="13" t="str">
        <f t="shared" si="587"/>
        <v>CHP4_M4_M_BP_Motor_var</v>
      </c>
      <c r="F3539" s="14" t="str">
        <f t="shared" si="588"/>
        <v>BP_Motor_var_Motor_Wye</v>
      </c>
      <c r="G3539" s="10" t="str">
        <f t="shared" si="589"/>
        <v>CHP4_M4_M_Motor_Wye</v>
      </c>
      <c r="H3539" s="10" t="str">
        <f>VLOOKUP(基本表格!E3539,起始地址定义!A:D,4,FALSE)&amp;" "&amp;Q3539</f>
        <v>刨片进料仓4#进料皮带分料器 电机控制 星型</v>
      </c>
      <c r="I3539" s="10" t="str">
        <f t="shared" si="590"/>
        <v>DB1400,X916.1</v>
      </c>
      <c r="J3539" s="13" t="str">
        <f>VLOOKUP(E3539,起始地址定义!A:D,2,FALSE)</f>
        <v>DB1400</v>
      </c>
      <c r="K3539" s="12" t="str">
        <f t="shared" si="591"/>
        <v>X916.1</v>
      </c>
      <c r="L3539" s="13">
        <f>VLOOKUP(E3539,起始地址定义!A:D,3,FALSE)</f>
        <v>900</v>
      </c>
      <c r="M3539" s="14">
        <f>VLOOKUP($F3539,类型描述及偏移量!$C:$H,2,FALSE)</f>
        <v>16.1</v>
      </c>
      <c r="N3539" s="14" t="str">
        <f>VLOOKUP($F3539,类型描述及偏移量!$C:$H,3,FALSE)</f>
        <v>离散</v>
      </c>
      <c r="O3539" s="14" t="str">
        <f>VLOOKUP($F3539,类型描述及偏移量!$C:$H,4,FALSE)</f>
        <v>None</v>
      </c>
      <c r="P3539" s="14" t="str">
        <f>VLOOKUP($F3539,类型描述及偏移量!$C:$H,5,FALSE)</f>
        <v>Yes</v>
      </c>
      <c r="Q3539" s="14" t="str">
        <f>VLOOKUP($F3539,类型描述及偏移量!$C:$H,6,FALSE)</f>
        <v>星型</v>
      </c>
    </row>
    <row r="3540" hidden="1" spans="1:17">
      <c r="A3540" s="12" t="s">
        <v>127</v>
      </c>
      <c r="B3540" s="12" t="str">
        <f t="shared" si="584"/>
        <v>M4_M</v>
      </c>
      <c r="C3540" s="12" t="str">
        <f t="shared" si="585"/>
        <v>MSD</v>
      </c>
      <c r="D3540" s="12" t="str">
        <f t="shared" si="586"/>
        <v>BP_Motor_var</v>
      </c>
      <c r="E3540" s="13" t="str">
        <f t="shared" si="587"/>
        <v>CHP4_M4_M_BP_Motor_var</v>
      </c>
      <c r="F3540" s="14" t="str">
        <f t="shared" si="588"/>
        <v>BP_Motor_var_MSD</v>
      </c>
      <c r="G3540" s="10" t="str">
        <f t="shared" si="589"/>
        <v>CHP4_M4_M_MSD</v>
      </c>
      <c r="H3540" s="10" t="str">
        <f>VLOOKUP(基本表格!E3540,起始地址定义!A:D,4,FALSE)&amp;" "&amp;Q3540</f>
        <v>刨片进料仓4#进料皮带分料器 电机控制 维修开关</v>
      </c>
      <c r="I3540" s="10" t="str">
        <f t="shared" si="590"/>
        <v>DB1400,X916.2</v>
      </c>
      <c r="J3540" s="13" t="str">
        <f>VLOOKUP(E3540,起始地址定义!A:D,2,FALSE)</f>
        <v>DB1400</v>
      </c>
      <c r="K3540" s="12" t="str">
        <f t="shared" si="591"/>
        <v>X916.2</v>
      </c>
      <c r="L3540" s="13">
        <f>VLOOKUP(E3540,起始地址定义!A:D,3,FALSE)</f>
        <v>900</v>
      </c>
      <c r="M3540" s="14">
        <f>VLOOKUP($F3540,类型描述及偏移量!$C:$H,2,FALSE)</f>
        <v>16.2</v>
      </c>
      <c r="N3540" s="14" t="str">
        <f>VLOOKUP($F3540,类型描述及偏移量!$C:$H,3,FALSE)</f>
        <v>离散</v>
      </c>
      <c r="O3540" s="14" t="str">
        <f>VLOOKUP($F3540,类型描述及偏移量!$C:$H,4,FALSE)</f>
        <v>On</v>
      </c>
      <c r="P3540" s="14" t="str">
        <f>VLOOKUP($F3540,类型描述及偏移量!$C:$H,5,FALSE)</f>
        <v>Yes</v>
      </c>
      <c r="Q3540" s="14" t="str">
        <f>VLOOKUP($F3540,类型描述及偏移量!$C:$H,6,FALSE)</f>
        <v>维修开关</v>
      </c>
    </row>
    <row r="3541" hidden="1" spans="1:17">
      <c r="A3541" s="12" t="s">
        <v>127</v>
      </c>
      <c r="B3541" s="12" t="str">
        <f t="shared" si="584"/>
        <v>M4_M</v>
      </c>
      <c r="C3541" s="12" t="str">
        <f t="shared" si="585"/>
        <v>LMD_CHK_2</v>
      </c>
      <c r="D3541" s="12" t="str">
        <f t="shared" si="586"/>
        <v>BP_Motor_var</v>
      </c>
      <c r="E3541" s="13" t="str">
        <f t="shared" si="587"/>
        <v>CHP4_M4_M_BP_Motor_var</v>
      </c>
      <c r="F3541" s="14" t="str">
        <f t="shared" si="588"/>
        <v>BP_Motor_var_LMD_CHK_2</v>
      </c>
      <c r="G3541" s="10" t="str">
        <f t="shared" si="589"/>
        <v>CHP4_M4_M_LMD_CHK_2</v>
      </c>
      <c r="H3541" s="10" t="str">
        <f>VLOOKUP(基本表格!E3541,起始地址定义!A:D,4,FALSE)&amp;" "&amp;Q3541</f>
        <v>刨片进料仓4#进料皮带分料器 电机控制 左跑偏2检测</v>
      </c>
      <c r="I3541" s="10" t="str">
        <f t="shared" si="590"/>
        <v>DB1400,X916.3</v>
      </c>
      <c r="J3541" s="13" t="str">
        <f>VLOOKUP(E3541,起始地址定义!A:D,2,FALSE)</f>
        <v>DB1400</v>
      </c>
      <c r="K3541" s="12" t="str">
        <f t="shared" si="591"/>
        <v>X916.3</v>
      </c>
      <c r="L3541" s="13">
        <f>VLOOKUP(E3541,起始地址定义!A:D,3,FALSE)</f>
        <v>900</v>
      </c>
      <c r="M3541" s="14">
        <f>VLOOKUP($F3541,类型描述及偏移量!$C:$H,2,FALSE)</f>
        <v>16.3</v>
      </c>
      <c r="N3541" s="14" t="str">
        <f>VLOOKUP($F3541,类型描述及偏移量!$C:$H,3,FALSE)</f>
        <v>离散</v>
      </c>
      <c r="O3541" s="14" t="str">
        <f>VLOOKUP($F3541,类型描述及偏移量!$C:$H,4,FALSE)</f>
        <v>None</v>
      </c>
      <c r="P3541" s="14" t="str">
        <f>VLOOKUP($F3541,类型描述及偏移量!$C:$H,5,FALSE)</f>
        <v>Yes</v>
      </c>
      <c r="Q3541" s="14" t="str">
        <f>VLOOKUP($F3541,类型描述及偏移量!$C:$H,6,FALSE)</f>
        <v>左跑偏2检测</v>
      </c>
    </row>
    <row r="3542" hidden="1" spans="1:17">
      <c r="A3542" s="12" t="s">
        <v>127</v>
      </c>
      <c r="B3542" s="12" t="str">
        <f t="shared" si="584"/>
        <v>M4_M</v>
      </c>
      <c r="C3542" s="12" t="str">
        <f t="shared" si="585"/>
        <v>RMD_CHK_2</v>
      </c>
      <c r="D3542" s="12" t="str">
        <f t="shared" si="586"/>
        <v>BP_Motor_var</v>
      </c>
      <c r="E3542" s="13" t="str">
        <f t="shared" si="587"/>
        <v>CHP4_M4_M_BP_Motor_var</v>
      </c>
      <c r="F3542" s="14" t="str">
        <f t="shared" si="588"/>
        <v>BP_Motor_var_RMD_CHK_2</v>
      </c>
      <c r="G3542" s="10" t="str">
        <f t="shared" si="589"/>
        <v>CHP4_M4_M_RMD_CHK_2</v>
      </c>
      <c r="H3542" s="10" t="str">
        <f>VLOOKUP(基本表格!E3542,起始地址定义!A:D,4,FALSE)&amp;" "&amp;Q3542</f>
        <v>刨片进料仓4#进料皮带分料器 电机控制 右跑偏2检测</v>
      </c>
      <c r="I3542" s="10" t="str">
        <f t="shared" si="590"/>
        <v>DB1400,X916.4</v>
      </c>
      <c r="J3542" s="13" t="str">
        <f>VLOOKUP(E3542,起始地址定义!A:D,2,FALSE)</f>
        <v>DB1400</v>
      </c>
      <c r="K3542" s="12" t="str">
        <f t="shared" si="591"/>
        <v>X916.4</v>
      </c>
      <c r="L3542" s="13">
        <f>VLOOKUP(E3542,起始地址定义!A:D,3,FALSE)</f>
        <v>900</v>
      </c>
      <c r="M3542" s="14">
        <f>VLOOKUP($F3542,类型描述及偏移量!$C:$H,2,FALSE)</f>
        <v>16.4</v>
      </c>
      <c r="N3542" s="14" t="str">
        <f>VLOOKUP($F3542,类型描述及偏移量!$C:$H,3,FALSE)</f>
        <v>离散</v>
      </c>
      <c r="O3542" s="14" t="str">
        <f>VLOOKUP($F3542,类型描述及偏移量!$C:$H,4,FALSE)</f>
        <v>None</v>
      </c>
      <c r="P3542" s="14" t="str">
        <f>VLOOKUP($F3542,类型描述及偏移量!$C:$H,5,FALSE)</f>
        <v>Yes</v>
      </c>
      <c r="Q3542" s="14" t="str">
        <f>VLOOKUP($F3542,类型描述及偏移量!$C:$H,6,FALSE)</f>
        <v>右跑偏2检测</v>
      </c>
    </row>
    <row r="3543" hidden="1" spans="1:17">
      <c r="A3543" s="12" t="s">
        <v>127</v>
      </c>
      <c r="B3543" s="12" t="str">
        <f t="shared" si="584"/>
        <v>M4_M</v>
      </c>
      <c r="C3543" s="12" t="str">
        <f t="shared" si="585"/>
        <v>InterStarTime</v>
      </c>
      <c r="D3543" s="12" t="str">
        <f t="shared" si="586"/>
        <v>BP_Motor_var</v>
      </c>
      <c r="E3543" s="13" t="str">
        <f t="shared" si="587"/>
        <v>CHP4_M4_M_BP_Motor_var</v>
      </c>
      <c r="F3543" s="14" t="str">
        <f t="shared" si="588"/>
        <v>BP_Motor_var_InterStarTime</v>
      </c>
      <c r="G3543" s="10" t="str">
        <f t="shared" si="589"/>
        <v>CHP4_M4_M_InterStarTime</v>
      </c>
      <c r="H3543" s="10" t="str">
        <f>VLOOKUP(基本表格!E3543,起始地址定义!A:D,4,FALSE)&amp;" "&amp;Q3543</f>
        <v>刨片进料仓4#进料皮带分料器 电机控制 联动启动延时</v>
      </c>
      <c r="I3543" s="10" t="str">
        <f t="shared" si="590"/>
        <v>DB1400,INT918</v>
      </c>
      <c r="J3543" s="13" t="str">
        <f>VLOOKUP(E3543,起始地址定义!A:D,2,FALSE)</f>
        <v>DB1400</v>
      </c>
      <c r="K3543" s="12" t="str">
        <f t="shared" si="591"/>
        <v>INT918</v>
      </c>
      <c r="L3543" s="13">
        <f>VLOOKUP(E3543,起始地址定义!A:D,3,FALSE)</f>
        <v>900</v>
      </c>
      <c r="M3543" s="14">
        <f>VLOOKUP($F3543,类型描述及偏移量!$C:$H,2,FALSE)</f>
        <v>18</v>
      </c>
      <c r="N3543" s="14" t="str">
        <f>VLOOKUP($F3543,类型描述及偏移量!$C:$H,3,FALSE)</f>
        <v>整型</v>
      </c>
      <c r="O3543" s="14" t="str">
        <f>VLOOKUP($F3543,类型描述及偏移量!$C:$H,4,FALSE)</f>
        <v>None</v>
      </c>
      <c r="P3543" s="14" t="str">
        <f>VLOOKUP($F3543,类型描述及偏移量!$C:$H,5,FALSE)</f>
        <v>No</v>
      </c>
      <c r="Q3543" s="14" t="str">
        <f>VLOOKUP($F3543,类型描述及偏移量!$C:$H,6,FALSE)</f>
        <v>联动启动延时</v>
      </c>
    </row>
    <row r="3544" hidden="1" spans="1:17">
      <c r="A3544" s="12" t="s">
        <v>127</v>
      </c>
      <c r="B3544" s="12" t="str">
        <f t="shared" si="584"/>
        <v>M4_M</v>
      </c>
      <c r="C3544" s="12" t="str">
        <f t="shared" si="585"/>
        <v>Alt_TMR</v>
      </c>
      <c r="D3544" s="12" t="str">
        <f t="shared" si="586"/>
        <v>BP_Motor_var</v>
      </c>
      <c r="E3544" s="13" t="str">
        <f t="shared" si="587"/>
        <v>CHP4_M4_M_BP_Motor_var</v>
      </c>
      <c r="F3544" s="14" t="str">
        <f t="shared" si="588"/>
        <v>BP_Motor_var_Alt_TMR</v>
      </c>
      <c r="G3544" s="10" t="str">
        <f t="shared" si="589"/>
        <v>CHP4_M4_M_Alt_TMR</v>
      </c>
      <c r="H3544" s="10" t="str">
        <f>VLOOKUP(基本表格!E3544,起始地址定义!A:D,4,FALSE)&amp;" "&amp;Q3544</f>
        <v>刨片进料仓4#进料皮带分料器 电机控制 起动转换时间 秒</v>
      </c>
      <c r="I3544" s="10" t="str">
        <f t="shared" si="590"/>
        <v>DB1400,INT920</v>
      </c>
      <c r="J3544" s="13" t="str">
        <f>VLOOKUP(E3544,起始地址定义!A:D,2,FALSE)</f>
        <v>DB1400</v>
      </c>
      <c r="K3544" s="12" t="str">
        <f t="shared" si="591"/>
        <v>INT920</v>
      </c>
      <c r="L3544" s="13">
        <f>VLOOKUP(E3544,起始地址定义!A:D,3,FALSE)</f>
        <v>900</v>
      </c>
      <c r="M3544" s="14">
        <f>VLOOKUP($F3544,类型描述及偏移量!$C:$H,2,FALSE)</f>
        <v>20</v>
      </c>
      <c r="N3544" s="14" t="str">
        <f>VLOOKUP($F3544,类型描述及偏移量!$C:$H,3,FALSE)</f>
        <v>整型</v>
      </c>
      <c r="O3544" s="14" t="str">
        <f>VLOOKUP($F3544,类型描述及偏移量!$C:$H,4,FALSE)</f>
        <v>None</v>
      </c>
      <c r="P3544" s="14" t="str">
        <f>VLOOKUP($F3544,类型描述及偏移量!$C:$H,5,FALSE)</f>
        <v>No</v>
      </c>
      <c r="Q3544" s="14" t="str">
        <f>VLOOKUP($F3544,类型描述及偏移量!$C:$H,6,FALSE)</f>
        <v>起动转换时间 秒</v>
      </c>
    </row>
    <row r="3545" hidden="1" spans="1:17">
      <c r="A3545" s="12" t="s">
        <v>127</v>
      </c>
      <c r="B3545" s="12" t="str">
        <f t="shared" si="584"/>
        <v>M4_SetFRQ</v>
      </c>
      <c r="C3545" s="12" t="str">
        <f t="shared" si="585"/>
        <v>HiProEN</v>
      </c>
      <c r="D3545" s="12" t="str">
        <f t="shared" si="586"/>
        <v>BP_Value_var</v>
      </c>
      <c r="E3545" s="13" t="str">
        <f t="shared" si="587"/>
        <v>CHP4_M4_SetFRQ_BP_Value_var</v>
      </c>
      <c r="F3545" s="14" t="str">
        <f t="shared" si="588"/>
        <v>BP_Value_var_HiProEN</v>
      </c>
      <c r="G3545" s="10" t="str">
        <f t="shared" si="589"/>
        <v>CHP4_M4_SetFRQ_HiProEN</v>
      </c>
      <c r="H3545" s="10" t="str">
        <f>VLOOKUP(基本表格!E3545,起始地址定义!A:D,4,FALSE)&amp;" "&amp;Q3545</f>
        <v>刨片进料仓4#进料皮带分料器 给定频率 上限保护使能</v>
      </c>
      <c r="I3545" s="10" t="str">
        <f t="shared" si="590"/>
        <v>DB1400,X950.3</v>
      </c>
      <c r="J3545" s="13" t="str">
        <f>VLOOKUP(E3545,起始地址定义!A:D,2,FALSE)</f>
        <v>DB1400</v>
      </c>
      <c r="K3545" s="12" t="str">
        <f t="shared" si="591"/>
        <v>X950.3</v>
      </c>
      <c r="L3545" s="13">
        <f>VLOOKUP(E3545,起始地址定义!A:D,3,FALSE)</f>
        <v>950</v>
      </c>
      <c r="M3545" s="14">
        <f>VLOOKUP($F3545,类型描述及偏移量!$C:$H,2,FALSE)</f>
        <v>0.299999999999997</v>
      </c>
      <c r="N3545" s="14" t="str">
        <f>VLOOKUP($F3545,类型描述及偏移量!$C:$H,3,FALSE)</f>
        <v>离散</v>
      </c>
      <c r="O3545" s="14" t="str">
        <f>VLOOKUP($F3545,类型描述及偏移量!$C:$H,4,FALSE)</f>
        <v>None</v>
      </c>
      <c r="P3545" s="14" t="str">
        <f>VLOOKUP($F3545,类型描述及偏移量!$C:$H,5,FALSE)</f>
        <v>No</v>
      </c>
      <c r="Q3545" s="14" t="str">
        <f>VLOOKUP($F3545,类型描述及偏移量!$C:$H,6,FALSE)</f>
        <v>上限保护使能</v>
      </c>
    </row>
    <row r="3546" hidden="1" spans="1:17">
      <c r="A3546" s="12" t="s">
        <v>127</v>
      </c>
      <c r="B3546" s="12" t="str">
        <f t="shared" si="584"/>
        <v>M4_SetFRQ</v>
      </c>
      <c r="C3546" s="12" t="str">
        <f t="shared" si="585"/>
        <v>LoProEN</v>
      </c>
      <c r="D3546" s="12" t="str">
        <f t="shared" si="586"/>
        <v>BP_Value_var</v>
      </c>
      <c r="E3546" s="13" t="str">
        <f t="shared" si="587"/>
        <v>CHP4_M4_SetFRQ_BP_Value_var</v>
      </c>
      <c r="F3546" s="14" t="str">
        <f t="shared" si="588"/>
        <v>BP_Value_var_LoProEN</v>
      </c>
      <c r="G3546" s="10" t="str">
        <f t="shared" si="589"/>
        <v>CHP4_M4_SetFRQ_LoProEN</v>
      </c>
      <c r="H3546" s="10" t="str">
        <f>VLOOKUP(基本表格!E3546,起始地址定义!A:D,4,FALSE)&amp;" "&amp;Q3546</f>
        <v>刨片进料仓4#进料皮带分料器 给定频率 下限保护使能</v>
      </c>
      <c r="I3546" s="10" t="str">
        <f t="shared" si="590"/>
        <v>DB1400,X950.4</v>
      </c>
      <c r="J3546" s="13" t="str">
        <f>VLOOKUP(E3546,起始地址定义!A:D,2,FALSE)</f>
        <v>DB1400</v>
      </c>
      <c r="K3546" s="12" t="str">
        <f t="shared" si="591"/>
        <v>X950.4</v>
      </c>
      <c r="L3546" s="13">
        <f>VLOOKUP(E3546,起始地址定义!A:D,3,FALSE)</f>
        <v>950</v>
      </c>
      <c r="M3546" s="14">
        <f>VLOOKUP($F3546,类型描述及偏移量!$C:$H,2,FALSE)</f>
        <v>0.399999999999999</v>
      </c>
      <c r="N3546" s="14" t="str">
        <f>VLOOKUP($F3546,类型描述及偏移量!$C:$H,3,FALSE)</f>
        <v>离散</v>
      </c>
      <c r="O3546" s="14" t="str">
        <f>VLOOKUP($F3546,类型描述及偏移量!$C:$H,4,FALSE)</f>
        <v>None</v>
      </c>
      <c r="P3546" s="14" t="str">
        <f>VLOOKUP($F3546,类型描述及偏移量!$C:$H,5,FALSE)</f>
        <v>No</v>
      </c>
      <c r="Q3546" s="14" t="str">
        <f>VLOOKUP($F3546,类型描述及偏移量!$C:$H,6,FALSE)</f>
        <v>下限保护使能</v>
      </c>
    </row>
    <row r="3547" hidden="1" spans="1:17">
      <c r="A3547" s="12" t="s">
        <v>127</v>
      </c>
      <c r="B3547" s="12" t="str">
        <f t="shared" si="584"/>
        <v>M4_SetFRQ</v>
      </c>
      <c r="C3547" s="12" t="str">
        <f t="shared" si="585"/>
        <v>HiALM</v>
      </c>
      <c r="D3547" s="12" t="str">
        <f t="shared" si="586"/>
        <v>BP_Value_var</v>
      </c>
      <c r="E3547" s="13" t="str">
        <f t="shared" si="587"/>
        <v>CHP4_M4_SetFRQ_BP_Value_var</v>
      </c>
      <c r="F3547" s="14" t="str">
        <f t="shared" si="588"/>
        <v>BP_Value_var_HiALM</v>
      </c>
      <c r="G3547" s="10" t="str">
        <f t="shared" si="589"/>
        <v>CHP4_M4_SetFRQ_HiALM</v>
      </c>
      <c r="H3547" s="10" t="str">
        <f>VLOOKUP(基本表格!E3547,起始地址定义!A:D,4,FALSE)&amp;" "&amp;Q3547</f>
        <v>刨片进料仓4#进料皮带分料器 给定频率 上限报警</v>
      </c>
      <c r="I3547" s="10" t="str">
        <f t="shared" si="590"/>
        <v>DB1400,X950.5</v>
      </c>
      <c r="J3547" s="13" t="str">
        <f>VLOOKUP(E3547,起始地址定义!A:D,2,FALSE)</f>
        <v>DB1400</v>
      </c>
      <c r="K3547" s="12" t="str">
        <f t="shared" si="591"/>
        <v>X950.5</v>
      </c>
      <c r="L3547" s="13">
        <f>VLOOKUP(E3547,起始地址定义!A:D,3,FALSE)</f>
        <v>950</v>
      </c>
      <c r="M3547" s="14">
        <f>VLOOKUP($F3547,类型描述及偏移量!$C:$H,2,FALSE)</f>
        <v>0.5</v>
      </c>
      <c r="N3547" s="14" t="str">
        <f>VLOOKUP($F3547,类型描述及偏移量!$C:$H,3,FALSE)</f>
        <v>离散</v>
      </c>
      <c r="O3547" s="14" t="str">
        <f>VLOOKUP($F3547,类型描述及偏移量!$C:$H,4,FALSE)</f>
        <v>None</v>
      </c>
      <c r="P3547" s="14" t="str">
        <f>VLOOKUP($F3547,类型描述及偏移量!$C:$H,5,FALSE)</f>
        <v>Yes</v>
      </c>
      <c r="Q3547" s="14" t="str">
        <f>VLOOKUP($F3547,类型描述及偏移量!$C:$H,6,FALSE)</f>
        <v>上限报警</v>
      </c>
    </row>
    <row r="3548" hidden="1" spans="1:17">
      <c r="A3548" s="12" t="s">
        <v>127</v>
      </c>
      <c r="B3548" s="12" t="str">
        <f t="shared" si="584"/>
        <v>M4_SetFRQ</v>
      </c>
      <c r="C3548" s="12" t="str">
        <f t="shared" si="585"/>
        <v>LoALM</v>
      </c>
      <c r="D3548" s="12" t="str">
        <f t="shared" si="586"/>
        <v>BP_Value_var</v>
      </c>
      <c r="E3548" s="13" t="str">
        <f t="shared" si="587"/>
        <v>CHP4_M4_SetFRQ_BP_Value_var</v>
      </c>
      <c r="F3548" s="14" t="str">
        <f t="shared" si="588"/>
        <v>BP_Value_var_LoALM</v>
      </c>
      <c r="G3548" s="10" t="str">
        <f t="shared" si="589"/>
        <v>CHP4_M4_SetFRQ_LoALM</v>
      </c>
      <c r="H3548" s="10" t="str">
        <f>VLOOKUP(基本表格!E3548,起始地址定义!A:D,4,FALSE)&amp;" "&amp;Q3548</f>
        <v>刨片进料仓4#进料皮带分料器 给定频率 下限报警</v>
      </c>
      <c r="I3548" s="10" t="str">
        <f t="shared" si="590"/>
        <v>DB1400,X950.6</v>
      </c>
      <c r="J3548" s="13" t="str">
        <f>VLOOKUP(E3548,起始地址定义!A:D,2,FALSE)</f>
        <v>DB1400</v>
      </c>
      <c r="K3548" s="12" t="str">
        <f t="shared" si="591"/>
        <v>X950.6</v>
      </c>
      <c r="L3548" s="13">
        <f>VLOOKUP(E3548,起始地址定义!A:D,3,FALSE)</f>
        <v>950</v>
      </c>
      <c r="M3548" s="14">
        <f>VLOOKUP($F3548,类型描述及偏移量!$C:$H,2,FALSE)</f>
        <v>0.600000000000001</v>
      </c>
      <c r="N3548" s="14" t="str">
        <f>VLOOKUP($F3548,类型描述及偏移量!$C:$H,3,FALSE)</f>
        <v>离散</v>
      </c>
      <c r="O3548" s="14" t="str">
        <f>VLOOKUP($F3548,类型描述及偏移量!$C:$H,4,FALSE)</f>
        <v>None</v>
      </c>
      <c r="P3548" s="14" t="str">
        <f>VLOOKUP($F3548,类型描述及偏移量!$C:$H,5,FALSE)</f>
        <v>Yes</v>
      </c>
      <c r="Q3548" s="14" t="str">
        <f>VLOOKUP($F3548,类型描述及偏移量!$C:$H,6,FALSE)</f>
        <v>下限报警</v>
      </c>
    </row>
    <row r="3549" hidden="1" spans="1:17">
      <c r="A3549" s="12" t="s">
        <v>127</v>
      </c>
      <c r="B3549" s="12" t="str">
        <f t="shared" si="584"/>
        <v>M4_SetFRQ</v>
      </c>
      <c r="C3549" s="12" t="str">
        <f t="shared" si="585"/>
        <v>HiHiALM</v>
      </c>
      <c r="D3549" s="12" t="str">
        <f t="shared" si="586"/>
        <v>BP_Value_var</v>
      </c>
      <c r="E3549" s="13" t="str">
        <f t="shared" si="587"/>
        <v>CHP4_M4_SetFRQ_BP_Value_var</v>
      </c>
      <c r="F3549" s="14" t="str">
        <f t="shared" si="588"/>
        <v>BP_Value_var_HiHiALM</v>
      </c>
      <c r="G3549" s="10" t="str">
        <f t="shared" si="589"/>
        <v>CHP4_M4_SetFRQ_HiHiALM</v>
      </c>
      <c r="H3549" s="10" t="str">
        <f>VLOOKUP(基本表格!E3549,起始地址定义!A:D,4,FALSE)&amp;" "&amp;Q3549</f>
        <v>刨片进料仓4#进料皮带分料器 给定频率 上上限报警</v>
      </c>
      <c r="I3549" s="10" t="str">
        <f t="shared" si="590"/>
        <v>DB1400,X950.7</v>
      </c>
      <c r="J3549" s="13" t="str">
        <f>VLOOKUP(E3549,起始地址定义!A:D,2,FALSE)</f>
        <v>DB1400</v>
      </c>
      <c r="K3549" s="12" t="str">
        <f t="shared" si="591"/>
        <v>X950.7</v>
      </c>
      <c r="L3549" s="13">
        <f>VLOOKUP(E3549,起始地址定义!A:D,3,FALSE)</f>
        <v>950</v>
      </c>
      <c r="M3549" s="14">
        <f>VLOOKUP($F3549,类型描述及偏移量!$C:$H,2,FALSE)</f>
        <v>0.700000000000003</v>
      </c>
      <c r="N3549" s="14" t="str">
        <f>VLOOKUP($F3549,类型描述及偏移量!$C:$H,3,FALSE)</f>
        <v>离散</v>
      </c>
      <c r="O3549" s="14" t="str">
        <f>VLOOKUP($F3549,类型描述及偏移量!$C:$H,4,FALSE)</f>
        <v>On</v>
      </c>
      <c r="P3549" s="14" t="str">
        <f>VLOOKUP($F3549,类型描述及偏移量!$C:$H,5,FALSE)</f>
        <v>Yes</v>
      </c>
      <c r="Q3549" s="14" t="str">
        <f>VLOOKUP($F3549,类型描述及偏移量!$C:$H,6,FALSE)</f>
        <v>上上限报警</v>
      </c>
    </row>
    <row r="3550" hidden="1" spans="1:17">
      <c r="A3550" s="12" t="s">
        <v>127</v>
      </c>
      <c r="B3550" s="12" t="str">
        <f t="shared" si="584"/>
        <v>M4_SetFRQ</v>
      </c>
      <c r="C3550" s="12" t="str">
        <f t="shared" si="585"/>
        <v>LoLoALM</v>
      </c>
      <c r="D3550" s="12" t="str">
        <f t="shared" si="586"/>
        <v>BP_Value_var</v>
      </c>
      <c r="E3550" s="13" t="str">
        <f t="shared" si="587"/>
        <v>CHP4_M4_SetFRQ_BP_Value_var</v>
      </c>
      <c r="F3550" s="14" t="str">
        <f t="shared" si="588"/>
        <v>BP_Value_var_LoLoALM</v>
      </c>
      <c r="G3550" s="10" t="str">
        <f t="shared" si="589"/>
        <v>CHP4_M4_SetFRQ_LoLoALM</v>
      </c>
      <c r="H3550" s="10" t="str">
        <f>VLOOKUP(基本表格!E3550,起始地址定义!A:D,4,FALSE)&amp;" "&amp;Q3550</f>
        <v>刨片进料仓4#进料皮带分料器 给定频率 下下限报警</v>
      </c>
      <c r="I3550" s="10" t="str">
        <f t="shared" si="590"/>
        <v>DB1400,X951.0</v>
      </c>
      <c r="J3550" s="13" t="str">
        <f>VLOOKUP(E3550,起始地址定义!A:D,2,FALSE)</f>
        <v>DB1400</v>
      </c>
      <c r="K3550" s="12" t="str">
        <f t="shared" si="591"/>
        <v>X951.0</v>
      </c>
      <c r="L3550" s="13">
        <f>VLOOKUP(E3550,起始地址定义!A:D,3,FALSE)</f>
        <v>950</v>
      </c>
      <c r="M3550" s="14">
        <f>VLOOKUP($F3550,类型描述及偏移量!$C:$H,2,FALSE)</f>
        <v>1</v>
      </c>
      <c r="N3550" s="14" t="str">
        <f>VLOOKUP($F3550,类型描述及偏移量!$C:$H,3,FALSE)</f>
        <v>离散</v>
      </c>
      <c r="O3550" s="14" t="str">
        <f>VLOOKUP($F3550,类型描述及偏移量!$C:$H,4,FALSE)</f>
        <v>On</v>
      </c>
      <c r="P3550" s="14" t="str">
        <f>VLOOKUP($F3550,类型描述及偏移量!$C:$H,5,FALSE)</f>
        <v>Yes</v>
      </c>
      <c r="Q3550" s="14" t="str">
        <f>VLOOKUP($F3550,类型描述及偏移量!$C:$H,6,FALSE)</f>
        <v>下下限报警</v>
      </c>
    </row>
    <row r="3551" hidden="1" spans="1:17">
      <c r="A3551" s="12" t="s">
        <v>127</v>
      </c>
      <c r="B3551" s="12" t="str">
        <f t="shared" si="584"/>
        <v>M4_SetFRQ</v>
      </c>
      <c r="C3551" s="12" t="str">
        <f t="shared" si="585"/>
        <v>LimALM</v>
      </c>
      <c r="D3551" s="12" t="str">
        <f t="shared" si="586"/>
        <v>BP_Value_var</v>
      </c>
      <c r="E3551" s="13" t="str">
        <f t="shared" si="587"/>
        <v>CHP4_M4_SetFRQ_BP_Value_var</v>
      </c>
      <c r="F3551" s="14" t="str">
        <f t="shared" si="588"/>
        <v>BP_Value_var_LimALM</v>
      </c>
      <c r="G3551" s="10" t="str">
        <f t="shared" si="589"/>
        <v>CHP4_M4_SetFRQ_LimALM</v>
      </c>
      <c r="H3551" s="10" t="str">
        <f>VLOOKUP(基本表格!E3551,起始地址定义!A:D,4,FALSE)&amp;" "&amp;Q3551</f>
        <v>刨片进料仓4#进料皮带分料器 给定频率 极限报警</v>
      </c>
      <c r="I3551" s="10" t="str">
        <f t="shared" si="590"/>
        <v>DB1400,X951.1</v>
      </c>
      <c r="J3551" s="13" t="str">
        <f>VLOOKUP(E3551,起始地址定义!A:D,2,FALSE)</f>
        <v>DB1400</v>
      </c>
      <c r="K3551" s="12" t="str">
        <f t="shared" si="591"/>
        <v>X951.1</v>
      </c>
      <c r="L3551" s="13">
        <f>VLOOKUP(E3551,起始地址定义!A:D,3,FALSE)</f>
        <v>950</v>
      </c>
      <c r="M3551" s="14">
        <f>VLOOKUP($F3551,类型描述及偏移量!$C:$H,2,FALSE)</f>
        <v>1.1</v>
      </c>
      <c r="N3551" s="14" t="str">
        <f>VLOOKUP($F3551,类型描述及偏移量!$C:$H,3,FALSE)</f>
        <v>离散</v>
      </c>
      <c r="O3551" s="14" t="str">
        <f>VLOOKUP($F3551,类型描述及偏移量!$C:$H,4,FALSE)</f>
        <v>On</v>
      </c>
      <c r="P3551" s="14" t="str">
        <f>VLOOKUP($F3551,类型描述及偏移量!$C:$H,5,FALSE)</f>
        <v>Yes</v>
      </c>
      <c r="Q3551" s="14" t="str">
        <f>VLOOKUP($F3551,类型描述及偏移量!$C:$H,6,FALSE)</f>
        <v>极限报警</v>
      </c>
    </row>
    <row r="3552" hidden="1" spans="1:17">
      <c r="A3552" s="12" t="s">
        <v>127</v>
      </c>
      <c r="B3552" s="12" t="str">
        <f t="shared" si="584"/>
        <v>M4_SetFRQ</v>
      </c>
      <c r="C3552" s="12" t="str">
        <f t="shared" si="585"/>
        <v>LostALM</v>
      </c>
      <c r="D3552" s="12" t="str">
        <f t="shared" si="586"/>
        <v>BP_Value_var</v>
      </c>
      <c r="E3552" s="13" t="str">
        <f t="shared" si="587"/>
        <v>CHP4_M4_SetFRQ_BP_Value_var</v>
      </c>
      <c r="F3552" s="14" t="str">
        <f t="shared" si="588"/>
        <v>BP_Value_var_LostALM</v>
      </c>
      <c r="G3552" s="10" t="str">
        <f t="shared" si="589"/>
        <v>CHP4_M4_SetFRQ_LostALM</v>
      </c>
      <c r="H3552" s="10" t="str">
        <f>VLOOKUP(基本表格!E3552,起始地址定义!A:D,4,FALSE)&amp;" "&amp;Q3552</f>
        <v>刨片进料仓4#进料皮带分料器 给定频率 传感器断线报警</v>
      </c>
      <c r="I3552" s="10" t="str">
        <f t="shared" si="590"/>
        <v>DB1400,X951.2</v>
      </c>
      <c r="J3552" s="13" t="str">
        <f>VLOOKUP(E3552,起始地址定义!A:D,2,FALSE)</f>
        <v>DB1400</v>
      </c>
      <c r="K3552" s="12" t="str">
        <f t="shared" si="591"/>
        <v>X951.2</v>
      </c>
      <c r="L3552" s="13">
        <f>VLOOKUP(E3552,起始地址定义!A:D,3,FALSE)</f>
        <v>950</v>
      </c>
      <c r="M3552" s="14">
        <f>VLOOKUP($F3552,类型描述及偏移量!$C:$H,2,FALSE)</f>
        <v>1.2</v>
      </c>
      <c r="N3552" s="14" t="str">
        <f>VLOOKUP($F3552,类型描述及偏移量!$C:$H,3,FALSE)</f>
        <v>离散</v>
      </c>
      <c r="O3552" s="14" t="str">
        <f>VLOOKUP($F3552,类型描述及偏移量!$C:$H,4,FALSE)</f>
        <v>On</v>
      </c>
      <c r="P3552" s="14" t="str">
        <f>VLOOKUP($F3552,类型描述及偏移量!$C:$H,5,FALSE)</f>
        <v>Yes</v>
      </c>
      <c r="Q3552" s="14" t="str">
        <f>VLOOKUP($F3552,类型描述及偏移量!$C:$H,6,FALSE)</f>
        <v>传感器断线报警</v>
      </c>
    </row>
    <row r="3553" hidden="1" spans="1:17">
      <c r="A3553" s="12" t="s">
        <v>127</v>
      </c>
      <c r="B3553" s="12" t="str">
        <f t="shared" si="584"/>
        <v>M4_SetFRQ</v>
      </c>
      <c r="C3553" s="12" t="str">
        <f t="shared" si="585"/>
        <v>Code</v>
      </c>
      <c r="D3553" s="12" t="str">
        <f t="shared" si="586"/>
        <v>BP_Value_var</v>
      </c>
      <c r="E3553" s="13" t="str">
        <f t="shared" si="587"/>
        <v>CHP4_M4_SetFRQ_BP_Value_var</v>
      </c>
      <c r="F3553" s="14" t="str">
        <f t="shared" si="588"/>
        <v>BP_Value_var_Code</v>
      </c>
      <c r="G3553" s="10" t="str">
        <f t="shared" si="589"/>
        <v>CHP4_M4_SetFRQ_Code</v>
      </c>
      <c r="H3553" s="10" t="str">
        <f>VLOOKUP(基本表格!E3553,起始地址定义!A:D,4,FALSE)&amp;" "&amp;Q3553</f>
        <v>刨片进料仓4#进料皮带分料器 给定频率 实际内码</v>
      </c>
      <c r="I3553" s="10" t="str">
        <f t="shared" si="590"/>
        <v>DB1400,INT952</v>
      </c>
      <c r="J3553" s="13" t="str">
        <f>VLOOKUP(E3553,起始地址定义!A:D,2,FALSE)</f>
        <v>DB1400</v>
      </c>
      <c r="K3553" s="12" t="str">
        <f t="shared" si="591"/>
        <v>INT952</v>
      </c>
      <c r="L3553" s="13">
        <f>VLOOKUP(E3553,起始地址定义!A:D,3,FALSE)</f>
        <v>950</v>
      </c>
      <c r="M3553" s="14">
        <f>VLOOKUP($F3553,类型描述及偏移量!$C:$H,2,FALSE)</f>
        <v>2</v>
      </c>
      <c r="N3553" s="14" t="str">
        <f>VLOOKUP($F3553,类型描述及偏移量!$C:$H,3,FALSE)</f>
        <v>整型</v>
      </c>
      <c r="O3553" s="14" t="str">
        <f>VLOOKUP($F3553,类型描述及偏移量!$C:$H,4,FALSE)</f>
        <v>None</v>
      </c>
      <c r="P3553" s="14" t="str">
        <f>VLOOKUP($F3553,类型描述及偏移量!$C:$H,5,FALSE)</f>
        <v>Yes</v>
      </c>
      <c r="Q3553" s="14" t="str">
        <f>VLOOKUP($F3553,类型描述及偏移量!$C:$H,6,FALSE)</f>
        <v>实际内码</v>
      </c>
    </row>
    <row r="3554" spans="1:17">
      <c r="A3554" s="12" t="s">
        <v>127</v>
      </c>
      <c r="B3554" s="12" t="str">
        <f t="shared" si="584"/>
        <v>M4_SetFRQ</v>
      </c>
      <c r="C3554" s="12" t="str">
        <f t="shared" si="585"/>
        <v>Value</v>
      </c>
      <c r="D3554" s="12" t="str">
        <f t="shared" si="586"/>
        <v>BP_Value_var</v>
      </c>
      <c r="E3554" s="13" t="str">
        <f t="shared" si="587"/>
        <v>CHP4_M4_SetFRQ_BP_Value_var</v>
      </c>
      <c r="F3554" s="14" t="str">
        <f t="shared" si="588"/>
        <v>BP_Value_var_Value</v>
      </c>
      <c r="G3554" s="10" t="str">
        <f t="shared" si="589"/>
        <v>CHP4_M4_SetFRQ_Value</v>
      </c>
      <c r="H3554" s="10" t="str">
        <f>VLOOKUP(基本表格!E3554,起始地址定义!A:D,4,FALSE)&amp;" "&amp;Q3554</f>
        <v>刨片进料仓4#进料皮带分料器 给定频率 实际值</v>
      </c>
      <c r="I3554" s="10" t="str">
        <f t="shared" si="590"/>
        <v>DB1400,REAL956</v>
      </c>
      <c r="J3554" s="13" t="str">
        <f>VLOOKUP(E3554,起始地址定义!A:D,2,FALSE)</f>
        <v>DB1400</v>
      </c>
      <c r="K3554" s="12" t="str">
        <f t="shared" si="591"/>
        <v>REAL956</v>
      </c>
      <c r="L3554" s="13">
        <f>VLOOKUP(E3554,起始地址定义!A:D,3,FALSE)</f>
        <v>950</v>
      </c>
      <c r="M3554" s="14">
        <f>VLOOKUP($F3554,类型描述及偏移量!$C:$H,2,FALSE)</f>
        <v>6</v>
      </c>
      <c r="N3554" s="14" t="str">
        <f>VLOOKUP($F3554,类型描述及偏移量!$C:$H,3,FALSE)</f>
        <v>实型</v>
      </c>
      <c r="O3554" s="14" t="str">
        <f>VLOOKUP($F3554,类型描述及偏移量!$C:$H,4,FALSE)</f>
        <v>None</v>
      </c>
      <c r="P3554" s="14" t="str">
        <f>VLOOKUP($F3554,类型描述及偏移量!$C:$H,5,FALSE)</f>
        <v>Yes</v>
      </c>
      <c r="Q3554" s="14" t="str">
        <f>VLOOKUP($F3554,类型描述及偏移量!$C:$H,6,FALSE)</f>
        <v>实际值</v>
      </c>
    </row>
    <row r="3555" spans="1:17">
      <c r="A3555" s="12" t="s">
        <v>127</v>
      </c>
      <c r="B3555" s="12" t="str">
        <f t="shared" si="584"/>
        <v>M4_SetFRQ</v>
      </c>
      <c r="C3555" s="12" t="str">
        <f t="shared" si="585"/>
        <v>Range</v>
      </c>
      <c r="D3555" s="12" t="str">
        <f t="shared" si="586"/>
        <v>BP_Value_var</v>
      </c>
      <c r="E3555" s="13" t="str">
        <f t="shared" si="587"/>
        <v>CHP4_M4_SetFRQ_BP_Value_var</v>
      </c>
      <c r="F3555" s="14" t="str">
        <f t="shared" si="588"/>
        <v>BP_Value_var_Range</v>
      </c>
      <c r="G3555" s="10" t="str">
        <f t="shared" si="589"/>
        <v>CHP4_M4_SetFRQ_Range</v>
      </c>
      <c r="H3555" s="10" t="str">
        <f>VLOOKUP(基本表格!E3555,起始地址定义!A:D,4,FALSE)&amp;" "&amp;Q3555</f>
        <v>刨片进料仓4#进料皮带分料器 给定频率 量程</v>
      </c>
      <c r="I3555" s="10" t="str">
        <f t="shared" si="590"/>
        <v>DB1400,REAL960</v>
      </c>
      <c r="J3555" s="13" t="str">
        <f>VLOOKUP(E3555,起始地址定义!A:D,2,FALSE)</f>
        <v>DB1400</v>
      </c>
      <c r="K3555" s="12" t="str">
        <f t="shared" si="591"/>
        <v>REAL960</v>
      </c>
      <c r="L3555" s="13">
        <f>VLOOKUP(E3555,起始地址定义!A:D,3,FALSE)</f>
        <v>950</v>
      </c>
      <c r="M3555" s="14">
        <f>VLOOKUP($F3555,类型描述及偏移量!$C:$H,2,FALSE)</f>
        <v>10</v>
      </c>
      <c r="N3555" s="14" t="str">
        <f>VLOOKUP($F3555,类型描述及偏移量!$C:$H,3,FALSE)</f>
        <v>实型</v>
      </c>
      <c r="O3555" s="14" t="str">
        <f>VLOOKUP($F3555,类型描述及偏移量!$C:$H,4,FALSE)</f>
        <v>None</v>
      </c>
      <c r="P3555" s="14" t="str">
        <f>VLOOKUP($F3555,类型描述及偏移量!$C:$H,5,FALSE)</f>
        <v>No</v>
      </c>
      <c r="Q3555" s="14" t="str">
        <f>VLOOKUP($F3555,类型描述及偏移量!$C:$H,6,FALSE)</f>
        <v>量程</v>
      </c>
    </row>
    <row r="3556" spans="1:17">
      <c r="A3556" s="12" t="s">
        <v>127</v>
      </c>
      <c r="B3556" s="12" t="str">
        <f t="shared" si="584"/>
        <v>M4_SetFRQ</v>
      </c>
      <c r="C3556" s="12" t="str">
        <f t="shared" si="585"/>
        <v>Hi</v>
      </c>
      <c r="D3556" s="12" t="str">
        <f t="shared" si="586"/>
        <v>BP_Value_var</v>
      </c>
      <c r="E3556" s="13" t="str">
        <f t="shared" si="587"/>
        <v>CHP4_M4_SetFRQ_BP_Value_var</v>
      </c>
      <c r="F3556" s="14" t="str">
        <f t="shared" si="588"/>
        <v>BP_Value_var_Hi</v>
      </c>
      <c r="G3556" s="10" t="str">
        <f t="shared" si="589"/>
        <v>CHP4_M4_SetFRQ_Hi</v>
      </c>
      <c r="H3556" s="10" t="str">
        <f>VLOOKUP(基本表格!E3556,起始地址定义!A:D,4,FALSE)&amp;" "&amp;Q3556</f>
        <v>刨片进料仓4#进料皮带分料器 给定频率 上限值</v>
      </c>
      <c r="I3556" s="10" t="str">
        <f t="shared" si="590"/>
        <v>DB1400,REAL964</v>
      </c>
      <c r="J3556" s="13" t="str">
        <f>VLOOKUP(E3556,起始地址定义!A:D,2,FALSE)</f>
        <v>DB1400</v>
      </c>
      <c r="K3556" s="12" t="str">
        <f t="shared" si="591"/>
        <v>REAL964</v>
      </c>
      <c r="L3556" s="13">
        <f>VLOOKUP(E3556,起始地址定义!A:D,3,FALSE)</f>
        <v>950</v>
      </c>
      <c r="M3556" s="14">
        <f>VLOOKUP($F3556,类型描述及偏移量!$C:$H,2,FALSE)</f>
        <v>14</v>
      </c>
      <c r="N3556" s="14" t="str">
        <f>VLOOKUP($F3556,类型描述及偏移量!$C:$H,3,FALSE)</f>
        <v>实型</v>
      </c>
      <c r="O3556" s="14" t="str">
        <f>VLOOKUP($F3556,类型描述及偏移量!$C:$H,4,FALSE)</f>
        <v>None</v>
      </c>
      <c r="P3556" s="14" t="str">
        <f>VLOOKUP($F3556,类型描述及偏移量!$C:$H,5,FALSE)</f>
        <v>No</v>
      </c>
      <c r="Q3556" s="14" t="str">
        <f>VLOOKUP($F3556,类型描述及偏移量!$C:$H,6,FALSE)</f>
        <v>上限值</v>
      </c>
    </row>
    <row r="3557" spans="1:17">
      <c r="A3557" s="12" t="s">
        <v>127</v>
      </c>
      <c r="B3557" s="12" t="str">
        <f t="shared" si="584"/>
        <v>M4_SetFRQ</v>
      </c>
      <c r="C3557" s="12" t="str">
        <f t="shared" si="585"/>
        <v>Lo</v>
      </c>
      <c r="D3557" s="12" t="str">
        <f t="shared" si="586"/>
        <v>BP_Value_var</v>
      </c>
      <c r="E3557" s="13" t="str">
        <f t="shared" si="587"/>
        <v>CHP4_M4_SetFRQ_BP_Value_var</v>
      </c>
      <c r="F3557" s="14" t="str">
        <f t="shared" si="588"/>
        <v>BP_Value_var_Lo</v>
      </c>
      <c r="G3557" s="10" t="str">
        <f t="shared" si="589"/>
        <v>CHP4_M4_SetFRQ_Lo</v>
      </c>
      <c r="H3557" s="10" t="str">
        <f>VLOOKUP(基本表格!E3557,起始地址定义!A:D,4,FALSE)&amp;" "&amp;Q3557</f>
        <v>刨片进料仓4#进料皮带分料器 给定频率 下限值</v>
      </c>
      <c r="I3557" s="10" t="str">
        <f t="shared" si="590"/>
        <v>DB1400,REAL968</v>
      </c>
      <c r="J3557" s="13" t="str">
        <f>VLOOKUP(E3557,起始地址定义!A:D,2,FALSE)</f>
        <v>DB1400</v>
      </c>
      <c r="K3557" s="12" t="str">
        <f t="shared" si="591"/>
        <v>REAL968</v>
      </c>
      <c r="L3557" s="13">
        <f>VLOOKUP(E3557,起始地址定义!A:D,3,FALSE)</f>
        <v>950</v>
      </c>
      <c r="M3557" s="14">
        <f>VLOOKUP($F3557,类型描述及偏移量!$C:$H,2,FALSE)</f>
        <v>18</v>
      </c>
      <c r="N3557" s="14" t="str">
        <f>VLOOKUP($F3557,类型描述及偏移量!$C:$H,3,FALSE)</f>
        <v>实型</v>
      </c>
      <c r="O3557" s="14" t="str">
        <f>VLOOKUP($F3557,类型描述及偏移量!$C:$H,4,FALSE)</f>
        <v>None</v>
      </c>
      <c r="P3557" s="14" t="str">
        <f>VLOOKUP($F3557,类型描述及偏移量!$C:$H,5,FALSE)</f>
        <v>No</v>
      </c>
      <c r="Q3557" s="14" t="str">
        <f>VLOOKUP($F3557,类型描述及偏移量!$C:$H,6,FALSE)</f>
        <v>下限值</v>
      </c>
    </row>
    <row r="3558" spans="1:17">
      <c r="A3558" s="12" t="s">
        <v>127</v>
      </c>
      <c r="B3558" s="12" t="str">
        <f t="shared" si="584"/>
        <v>M4_SetFRQ</v>
      </c>
      <c r="C3558" s="12" t="str">
        <f t="shared" si="585"/>
        <v>HiHi</v>
      </c>
      <c r="D3558" s="12" t="str">
        <f t="shared" si="586"/>
        <v>BP_Value_var</v>
      </c>
      <c r="E3558" s="13" t="str">
        <f t="shared" si="587"/>
        <v>CHP4_M4_SetFRQ_BP_Value_var</v>
      </c>
      <c r="F3558" s="14" t="str">
        <f t="shared" si="588"/>
        <v>BP_Value_var_HiHi</v>
      </c>
      <c r="G3558" s="10" t="str">
        <f t="shared" si="589"/>
        <v>CHP4_M4_SetFRQ_HiHi</v>
      </c>
      <c r="H3558" s="10" t="str">
        <f>VLOOKUP(基本表格!E3558,起始地址定义!A:D,4,FALSE)&amp;" "&amp;Q3558</f>
        <v>刨片进料仓4#进料皮带分料器 给定频率 上上限值</v>
      </c>
      <c r="I3558" s="10" t="str">
        <f t="shared" si="590"/>
        <v>DB1400,REAL972</v>
      </c>
      <c r="J3558" s="13" t="str">
        <f>VLOOKUP(E3558,起始地址定义!A:D,2,FALSE)</f>
        <v>DB1400</v>
      </c>
      <c r="K3558" s="12" t="str">
        <f t="shared" si="591"/>
        <v>REAL972</v>
      </c>
      <c r="L3558" s="13">
        <f>VLOOKUP(E3558,起始地址定义!A:D,3,FALSE)</f>
        <v>950</v>
      </c>
      <c r="M3558" s="14">
        <f>VLOOKUP($F3558,类型描述及偏移量!$C:$H,2,FALSE)</f>
        <v>22</v>
      </c>
      <c r="N3558" s="14" t="str">
        <f>VLOOKUP($F3558,类型描述及偏移量!$C:$H,3,FALSE)</f>
        <v>实型</v>
      </c>
      <c r="O3558" s="14" t="str">
        <f>VLOOKUP($F3558,类型描述及偏移量!$C:$H,4,FALSE)</f>
        <v>None</v>
      </c>
      <c r="P3558" s="14" t="str">
        <f>VLOOKUP($F3558,类型描述及偏移量!$C:$H,5,FALSE)</f>
        <v>No</v>
      </c>
      <c r="Q3558" s="14" t="str">
        <f>VLOOKUP($F3558,类型描述及偏移量!$C:$H,6,FALSE)</f>
        <v>上上限值</v>
      </c>
    </row>
    <row r="3559" spans="1:17">
      <c r="A3559" s="12" t="s">
        <v>127</v>
      </c>
      <c r="B3559" s="12" t="str">
        <f t="shared" si="584"/>
        <v>M4_SetFRQ</v>
      </c>
      <c r="C3559" s="12" t="str">
        <f t="shared" si="585"/>
        <v>LoLo</v>
      </c>
      <c r="D3559" s="12" t="str">
        <f t="shared" si="586"/>
        <v>BP_Value_var</v>
      </c>
      <c r="E3559" s="13" t="str">
        <f t="shared" si="587"/>
        <v>CHP4_M4_SetFRQ_BP_Value_var</v>
      </c>
      <c r="F3559" s="14" t="str">
        <f t="shared" si="588"/>
        <v>BP_Value_var_LoLo</v>
      </c>
      <c r="G3559" s="10" t="str">
        <f t="shared" si="589"/>
        <v>CHP4_M4_SetFRQ_LoLo</v>
      </c>
      <c r="H3559" s="10" t="str">
        <f>VLOOKUP(基本表格!E3559,起始地址定义!A:D,4,FALSE)&amp;" "&amp;Q3559</f>
        <v>刨片进料仓4#进料皮带分料器 给定频率 下下限值</v>
      </c>
      <c r="I3559" s="10" t="str">
        <f t="shared" si="590"/>
        <v>DB1400,REAL976</v>
      </c>
      <c r="J3559" s="13" t="str">
        <f>VLOOKUP(E3559,起始地址定义!A:D,2,FALSE)</f>
        <v>DB1400</v>
      </c>
      <c r="K3559" s="12" t="str">
        <f t="shared" si="591"/>
        <v>REAL976</v>
      </c>
      <c r="L3559" s="13">
        <f>VLOOKUP(E3559,起始地址定义!A:D,3,FALSE)</f>
        <v>950</v>
      </c>
      <c r="M3559" s="14">
        <f>VLOOKUP($F3559,类型描述及偏移量!$C:$H,2,FALSE)</f>
        <v>26</v>
      </c>
      <c r="N3559" s="14" t="str">
        <f>VLOOKUP($F3559,类型描述及偏移量!$C:$H,3,FALSE)</f>
        <v>实型</v>
      </c>
      <c r="O3559" s="14" t="str">
        <f>VLOOKUP($F3559,类型描述及偏移量!$C:$H,4,FALSE)</f>
        <v>None</v>
      </c>
      <c r="P3559" s="14" t="str">
        <f>VLOOKUP($F3559,类型描述及偏移量!$C:$H,5,FALSE)</f>
        <v>No</v>
      </c>
      <c r="Q3559" s="14" t="str">
        <f>VLOOKUP($F3559,类型描述及偏移量!$C:$H,6,FALSE)</f>
        <v>下下限值</v>
      </c>
    </row>
    <row r="3560" hidden="1" spans="1:17">
      <c r="A3560" s="12" t="s">
        <v>127</v>
      </c>
      <c r="B3560" s="12" t="str">
        <f t="shared" si="584"/>
        <v>M4_ActFRQ</v>
      </c>
      <c r="C3560" s="12" t="str">
        <f t="shared" si="585"/>
        <v>HiProEN</v>
      </c>
      <c r="D3560" s="12" t="str">
        <f t="shared" si="586"/>
        <v>BP_Value_var</v>
      </c>
      <c r="E3560" s="13" t="str">
        <f t="shared" si="587"/>
        <v>CHP4_M4_ActFRQ_BP_Value_var</v>
      </c>
      <c r="F3560" s="14" t="str">
        <f t="shared" si="588"/>
        <v>BP_Value_var_HiProEN</v>
      </c>
      <c r="G3560" s="10" t="str">
        <f t="shared" si="589"/>
        <v>CHP4_M4_ActFRQ_HiProEN</v>
      </c>
      <c r="H3560" s="10" t="str">
        <f>VLOOKUP(基本表格!E3560,起始地址定义!A:D,4,FALSE)&amp;" "&amp;Q3560</f>
        <v>刨片进料仓4#进料皮带分料器 反馈频率 上限保护使能</v>
      </c>
      <c r="I3560" s="10" t="str">
        <f t="shared" si="590"/>
        <v>DB1400,X1000.3</v>
      </c>
      <c r="J3560" s="13" t="str">
        <f>VLOOKUP(E3560,起始地址定义!A:D,2,FALSE)</f>
        <v>DB1400</v>
      </c>
      <c r="K3560" s="12" t="str">
        <f t="shared" si="591"/>
        <v>X1000.3</v>
      </c>
      <c r="L3560" s="13">
        <f>VLOOKUP(E3560,起始地址定义!A:D,3,FALSE)</f>
        <v>1000</v>
      </c>
      <c r="M3560" s="14">
        <f>VLOOKUP($F3560,类型描述及偏移量!$C:$H,2,FALSE)</f>
        <v>0.299999999999997</v>
      </c>
      <c r="N3560" s="14" t="str">
        <f>VLOOKUP($F3560,类型描述及偏移量!$C:$H,3,FALSE)</f>
        <v>离散</v>
      </c>
      <c r="O3560" s="14" t="str">
        <f>VLOOKUP($F3560,类型描述及偏移量!$C:$H,4,FALSE)</f>
        <v>None</v>
      </c>
      <c r="P3560" s="14" t="str">
        <f>VLOOKUP($F3560,类型描述及偏移量!$C:$H,5,FALSE)</f>
        <v>No</v>
      </c>
      <c r="Q3560" s="14" t="str">
        <f>VLOOKUP($F3560,类型描述及偏移量!$C:$H,6,FALSE)</f>
        <v>上限保护使能</v>
      </c>
    </row>
    <row r="3561" hidden="1" spans="1:17">
      <c r="A3561" s="12" t="s">
        <v>127</v>
      </c>
      <c r="B3561" s="12" t="str">
        <f t="shared" si="584"/>
        <v>M4_ActFRQ</v>
      </c>
      <c r="C3561" s="12" t="str">
        <f t="shared" si="585"/>
        <v>LoProEN</v>
      </c>
      <c r="D3561" s="12" t="str">
        <f t="shared" si="586"/>
        <v>BP_Value_var</v>
      </c>
      <c r="E3561" s="13" t="str">
        <f t="shared" si="587"/>
        <v>CHP4_M4_ActFRQ_BP_Value_var</v>
      </c>
      <c r="F3561" s="14" t="str">
        <f t="shared" si="588"/>
        <v>BP_Value_var_LoProEN</v>
      </c>
      <c r="G3561" s="10" t="str">
        <f t="shared" si="589"/>
        <v>CHP4_M4_ActFRQ_LoProEN</v>
      </c>
      <c r="H3561" s="10" t="str">
        <f>VLOOKUP(基本表格!E3561,起始地址定义!A:D,4,FALSE)&amp;" "&amp;Q3561</f>
        <v>刨片进料仓4#进料皮带分料器 反馈频率 下限保护使能</v>
      </c>
      <c r="I3561" s="10" t="str">
        <f t="shared" si="590"/>
        <v>DB1400,X1000.4</v>
      </c>
      <c r="J3561" s="13" t="str">
        <f>VLOOKUP(E3561,起始地址定义!A:D,2,FALSE)</f>
        <v>DB1400</v>
      </c>
      <c r="K3561" s="12" t="str">
        <f t="shared" si="591"/>
        <v>X1000.4</v>
      </c>
      <c r="L3561" s="13">
        <f>VLOOKUP(E3561,起始地址定义!A:D,3,FALSE)</f>
        <v>1000</v>
      </c>
      <c r="M3561" s="14">
        <f>VLOOKUP($F3561,类型描述及偏移量!$C:$H,2,FALSE)</f>
        <v>0.399999999999999</v>
      </c>
      <c r="N3561" s="14" t="str">
        <f>VLOOKUP($F3561,类型描述及偏移量!$C:$H,3,FALSE)</f>
        <v>离散</v>
      </c>
      <c r="O3561" s="14" t="str">
        <f>VLOOKUP($F3561,类型描述及偏移量!$C:$H,4,FALSE)</f>
        <v>None</v>
      </c>
      <c r="P3561" s="14" t="str">
        <f>VLOOKUP($F3561,类型描述及偏移量!$C:$H,5,FALSE)</f>
        <v>No</v>
      </c>
      <c r="Q3561" s="14" t="str">
        <f>VLOOKUP($F3561,类型描述及偏移量!$C:$H,6,FALSE)</f>
        <v>下限保护使能</v>
      </c>
    </row>
    <row r="3562" hidden="1" spans="1:17">
      <c r="A3562" s="12" t="s">
        <v>127</v>
      </c>
      <c r="B3562" s="12" t="str">
        <f t="shared" si="584"/>
        <v>M4_ActFRQ</v>
      </c>
      <c r="C3562" s="12" t="str">
        <f t="shared" si="585"/>
        <v>HiALM</v>
      </c>
      <c r="D3562" s="12" t="str">
        <f t="shared" si="586"/>
        <v>BP_Value_var</v>
      </c>
      <c r="E3562" s="13" t="str">
        <f t="shared" si="587"/>
        <v>CHP4_M4_ActFRQ_BP_Value_var</v>
      </c>
      <c r="F3562" s="14" t="str">
        <f t="shared" si="588"/>
        <v>BP_Value_var_HiALM</v>
      </c>
      <c r="G3562" s="10" t="str">
        <f t="shared" si="589"/>
        <v>CHP4_M4_ActFRQ_HiALM</v>
      </c>
      <c r="H3562" s="10" t="str">
        <f>VLOOKUP(基本表格!E3562,起始地址定义!A:D,4,FALSE)&amp;" "&amp;Q3562</f>
        <v>刨片进料仓4#进料皮带分料器 反馈频率 上限报警</v>
      </c>
      <c r="I3562" s="10" t="str">
        <f t="shared" si="590"/>
        <v>DB1400,X1000.5</v>
      </c>
      <c r="J3562" s="13" t="str">
        <f>VLOOKUP(E3562,起始地址定义!A:D,2,FALSE)</f>
        <v>DB1400</v>
      </c>
      <c r="K3562" s="12" t="str">
        <f t="shared" si="591"/>
        <v>X1000.5</v>
      </c>
      <c r="L3562" s="13">
        <f>VLOOKUP(E3562,起始地址定义!A:D,3,FALSE)</f>
        <v>1000</v>
      </c>
      <c r="M3562" s="14">
        <f>VLOOKUP($F3562,类型描述及偏移量!$C:$H,2,FALSE)</f>
        <v>0.5</v>
      </c>
      <c r="N3562" s="14" t="str">
        <f>VLOOKUP($F3562,类型描述及偏移量!$C:$H,3,FALSE)</f>
        <v>离散</v>
      </c>
      <c r="O3562" s="14" t="str">
        <f>VLOOKUP($F3562,类型描述及偏移量!$C:$H,4,FALSE)</f>
        <v>None</v>
      </c>
      <c r="P3562" s="14" t="str">
        <f>VLOOKUP($F3562,类型描述及偏移量!$C:$H,5,FALSE)</f>
        <v>Yes</v>
      </c>
      <c r="Q3562" s="14" t="str">
        <f>VLOOKUP($F3562,类型描述及偏移量!$C:$H,6,FALSE)</f>
        <v>上限报警</v>
      </c>
    </row>
    <row r="3563" hidden="1" spans="1:17">
      <c r="A3563" s="12" t="s">
        <v>127</v>
      </c>
      <c r="B3563" s="12" t="str">
        <f t="shared" si="584"/>
        <v>M4_ActFRQ</v>
      </c>
      <c r="C3563" s="12" t="str">
        <f t="shared" si="585"/>
        <v>LoALM</v>
      </c>
      <c r="D3563" s="12" t="str">
        <f t="shared" si="586"/>
        <v>BP_Value_var</v>
      </c>
      <c r="E3563" s="13" t="str">
        <f t="shared" si="587"/>
        <v>CHP4_M4_ActFRQ_BP_Value_var</v>
      </c>
      <c r="F3563" s="14" t="str">
        <f t="shared" si="588"/>
        <v>BP_Value_var_LoALM</v>
      </c>
      <c r="G3563" s="10" t="str">
        <f t="shared" si="589"/>
        <v>CHP4_M4_ActFRQ_LoALM</v>
      </c>
      <c r="H3563" s="10" t="str">
        <f>VLOOKUP(基本表格!E3563,起始地址定义!A:D,4,FALSE)&amp;" "&amp;Q3563</f>
        <v>刨片进料仓4#进料皮带分料器 反馈频率 下限报警</v>
      </c>
      <c r="I3563" s="10" t="str">
        <f t="shared" si="590"/>
        <v>DB1400,X1000.6</v>
      </c>
      <c r="J3563" s="13" t="str">
        <f>VLOOKUP(E3563,起始地址定义!A:D,2,FALSE)</f>
        <v>DB1400</v>
      </c>
      <c r="K3563" s="12" t="str">
        <f t="shared" si="591"/>
        <v>X1000.6</v>
      </c>
      <c r="L3563" s="13">
        <f>VLOOKUP(E3563,起始地址定义!A:D,3,FALSE)</f>
        <v>1000</v>
      </c>
      <c r="M3563" s="14">
        <f>VLOOKUP($F3563,类型描述及偏移量!$C:$H,2,FALSE)</f>
        <v>0.600000000000001</v>
      </c>
      <c r="N3563" s="14" t="str">
        <f>VLOOKUP($F3563,类型描述及偏移量!$C:$H,3,FALSE)</f>
        <v>离散</v>
      </c>
      <c r="O3563" s="14" t="str">
        <f>VLOOKUP($F3563,类型描述及偏移量!$C:$H,4,FALSE)</f>
        <v>None</v>
      </c>
      <c r="P3563" s="14" t="str">
        <f>VLOOKUP($F3563,类型描述及偏移量!$C:$H,5,FALSE)</f>
        <v>Yes</v>
      </c>
      <c r="Q3563" s="14" t="str">
        <f>VLOOKUP($F3563,类型描述及偏移量!$C:$H,6,FALSE)</f>
        <v>下限报警</v>
      </c>
    </row>
    <row r="3564" hidden="1" spans="1:17">
      <c r="A3564" s="12" t="s">
        <v>127</v>
      </c>
      <c r="B3564" s="12" t="str">
        <f t="shared" si="584"/>
        <v>M4_ActFRQ</v>
      </c>
      <c r="C3564" s="12" t="str">
        <f t="shared" si="585"/>
        <v>HiHiALM</v>
      </c>
      <c r="D3564" s="12" t="str">
        <f t="shared" si="586"/>
        <v>BP_Value_var</v>
      </c>
      <c r="E3564" s="13" t="str">
        <f t="shared" si="587"/>
        <v>CHP4_M4_ActFRQ_BP_Value_var</v>
      </c>
      <c r="F3564" s="14" t="str">
        <f t="shared" si="588"/>
        <v>BP_Value_var_HiHiALM</v>
      </c>
      <c r="G3564" s="10" t="str">
        <f t="shared" si="589"/>
        <v>CHP4_M4_ActFRQ_HiHiALM</v>
      </c>
      <c r="H3564" s="10" t="str">
        <f>VLOOKUP(基本表格!E3564,起始地址定义!A:D,4,FALSE)&amp;" "&amp;Q3564</f>
        <v>刨片进料仓4#进料皮带分料器 反馈频率 上上限报警</v>
      </c>
      <c r="I3564" s="10" t="str">
        <f t="shared" si="590"/>
        <v>DB1400,X1000.7</v>
      </c>
      <c r="J3564" s="13" t="str">
        <f>VLOOKUP(E3564,起始地址定义!A:D,2,FALSE)</f>
        <v>DB1400</v>
      </c>
      <c r="K3564" s="12" t="str">
        <f t="shared" si="591"/>
        <v>X1000.7</v>
      </c>
      <c r="L3564" s="13">
        <f>VLOOKUP(E3564,起始地址定义!A:D,3,FALSE)</f>
        <v>1000</v>
      </c>
      <c r="M3564" s="14">
        <f>VLOOKUP($F3564,类型描述及偏移量!$C:$H,2,FALSE)</f>
        <v>0.700000000000003</v>
      </c>
      <c r="N3564" s="14" t="str">
        <f>VLOOKUP($F3564,类型描述及偏移量!$C:$H,3,FALSE)</f>
        <v>离散</v>
      </c>
      <c r="O3564" s="14" t="str">
        <f>VLOOKUP($F3564,类型描述及偏移量!$C:$H,4,FALSE)</f>
        <v>On</v>
      </c>
      <c r="P3564" s="14" t="str">
        <f>VLOOKUP($F3564,类型描述及偏移量!$C:$H,5,FALSE)</f>
        <v>Yes</v>
      </c>
      <c r="Q3564" s="14" t="str">
        <f>VLOOKUP($F3564,类型描述及偏移量!$C:$H,6,FALSE)</f>
        <v>上上限报警</v>
      </c>
    </row>
    <row r="3565" hidden="1" spans="1:17">
      <c r="A3565" s="12" t="s">
        <v>127</v>
      </c>
      <c r="B3565" s="12" t="str">
        <f t="shared" si="584"/>
        <v>M4_ActFRQ</v>
      </c>
      <c r="C3565" s="12" t="str">
        <f t="shared" si="585"/>
        <v>LoLoALM</v>
      </c>
      <c r="D3565" s="12" t="str">
        <f t="shared" si="586"/>
        <v>BP_Value_var</v>
      </c>
      <c r="E3565" s="13" t="str">
        <f t="shared" si="587"/>
        <v>CHP4_M4_ActFRQ_BP_Value_var</v>
      </c>
      <c r="F3565" s="14" t="str">
        <f t="shared" si="588"/>
        <v>BP_Value_var_LoLoALM</v>
      </c>
      <c r="G3565" s="10" t="str">
        <f t="shared" si="589"/>
        <v>CHP4_M4_ActFRQ_LoLoALM</v>
      </c>
      <c r="H3565" s="10" t="str">
        <f>VLOOKUP(基本表格!E3565,起始地址定义!A:D,4,FALSE)&amp;" "&amp;Q3565</f>
        <v>刨片进料仓4#进料皮带分料器 反馈频率 下下限报警</v>
      </c>
      <c r="I3565" s="10" t="str">
        <f t="shared" si="590"/>
        <v>DB1400,X1001.0</v>
      </c>
      <c r="J3565" s="13" t="str">
        <f>VLOOKUP(E3565,起始地址定义!A:D,2,FALSE)</f>
        <v>DB1400</v>
      </c>
      <c r="K3565" s="12" t="str">
        <f t="shared" si="591"/>
        <v>X1001.0</v>
      </c>
      <c r="L3565" s="13">
        <f>VLOOKUP(E3565,起始地址定义!A:D,3,FALSE)</f>
        <v>1000</v>
      </c>
      <c r="M3565" s="14">
        <f>VLOOKUP($F3565,类型描述及偏移量!$C:$H,2,FALSE)</f>
        <v>1</v>
      </c>
      <c r="N3565" s="14" t="str">
        <f>VLOOKUP($F3565,类型描述及偏移量!$C:$H,3,FALSE)</f>
        <v>离散</v>
      </c>
      <c r="O3565" s="14" t="str">
        <f>VLOOKUP($F3565,类型描述及偏移量!$C:$H,4,FALSE)</f>
        <v>On</v>
      </c>
      <c r="P3565" s="14" t="str">
        <f>VLOOKUP($F3565,类型描述及偏移量!$C:$H,5,FALSE)</f>
        <v>Yes</v>
      </c>
      <c r="Q3565" s="14" t="str">
        <f>VLOOKUP($F3565,类型描述及偏移量!$C:$H,6,FALSE)</f>
        <v>下下限报警</v>
      </c>
    </row>
    <row r="3566" hidden="1" spans="1:17">
      <c r="A3566" s="12" t="s">
        <v>127</v>
      </c>
      <c r="B3566" s="12" t="str">
        <f t="shared" si="584"/>
        <v>M4_ActFRQ</v>
      </c>
      <c r="C3566" s="12" t="str">
        <f t="shared" si="585"/>
        <v>LimALM</v>
      </c>
      <c r="D3566" s="12" t="str">
        <f t="shared" si="586"/>
        <v>BP_Value_var</v>
      </c>
      <c r="E3566" s="13" t="str">
        <f t="shared" si="587"/>
        <v>CHP4_M4_ActFRQ_BP_Value_var</v>
      </c>
      <c r="F3566" s="14" t="str">
        <f t="shared" si="588"/>
        <v>BP_Value_var_LimALM</v>
      </c>
      <c r="G3566" s="10" t="str">
        <f t="shared" si="589"/>
        <v>CHP4_M4_ActFRQ_LimALM</v>
      </c>
      <c r="H3566" s="10" t="str">
        <f>VLOOKUP(基本表格!E3566,起始地址定义!A:D,4,FALSE)&amp;" "&amp;Q3566</f>
        <v>刨片进料仓4#进料皮带分料器 反馈频率 极限报警</v>
      </c>
      <c r="I3566" s="10" t="str">
        <f t="shared" si="590"/>
        <v>DB1400,X1001.1</v>
      </c>
      <c r="J3566" s="13" t="str">
        <f>VLOOKUP(E3566,起始地址定义!A:D,2,FALSE)</f>
        <v>DB1400</v>
      </c>
      <c r="K3566" s="12" t="str">
        <f t="shared" si="591"/>
        <v>X1001.1</v>
      </c>
      <c r="L3566" s="13">
        <f>VLOOKUP(E3566,起始地址定义!A:D,3,FALSE)</f>
        <v>1000</v>
      </c>
      <c r="M3566" s="14">
        <f>VLOOKUP($F3566,类型描述及偏移量!$C:$H,2,FALSE)</f>
        <v>1.1</v>
      </c>
      <c r="N3566" s="14" t="str">
        <f>VLOOKUP($F3566,类型描述及偏移量!$C:$H,3,FALSE)</f>
        <v>离散</v>
      </c>
      <c r="O3566" s="14" t="str">
        <f>VLOOKUP($F3566,类型描述及偏移量!$C:$H,4,FALSE)</f>
        <v>On</v>
      </c>
      <c r="P3566" s="14" t="str">
        <f>VLOOKUP($F3566,类型描述及偏移量!$C:$H,5,FALSE)</f>
        <v>Yes</v>
      </c>
      <c r="Q3566" s="14" t="str">
        <f>VLOOKUP($F3566,类型描述及偏移量!$C:$H,6,FALSE)</f>
        <v>极限报警</v>
      </c>
    </row>
    <row r="3567" hidden="1" spans="1:17">
      <c r="A3567" s="12" t="s">
        <v>127</v>
      </c>
      <c r="B3567" s="12" t="str">
        <f t="shared" si="584"/>
        <v>M4_ActFRQ</v>
      </c>
      <c r="C3567" s="12" t="str">
        <f t="shared" si="585"/>
        <v>LostALM</v>
      </c>
      <c r="D3567" s="12" t="str">
        <f t="shared" si="586"/>
        <v>BP_Value_var</v>
      </c>
      <c r="E3567" s="13" t="str">
        <f t="shared" si="587"/>
        <v>CHP4_M4_ActFRQ_BP_Value_var</v>
      </c>
      <c r="F3567" s="14" t="str">
        <f t="shared" si="588"/>
        <v>BP_Value_var_LostALM</v>
      </c>
      <c r="G3567" s="10" t="str">
        <f t="shared" si="589"/>
        <v>CHP4_M4_ActFRQ_LostALM</v>
      </c>
      <c r="H3567" s="10" t="str">
        <f>VLOOKUP(基本表格!E3567,起始地址定义!A:D,4,FALSE)&amp;" "&amp;Q3567</f>
        <v>刨片进料仓4#进料皮带分料器 反馈频率 传感器断线报警</v>
      </c>
      <c r="I3567" s="10" t="str">
        <f t="shared" si="590"/>
        <v>DB1400,X1001.2</v>
      </c>
      <c r="J3567" s="13" t="str">
        <f>VLOOKUP(E3567,起始地址定义!A:D,2,FALSE)</f>
        <v>DB1400</v>
      </c>
      <c r="K3567" s="12" t="str">
        <f t="shared" si="591"/>
        <v>X1001.2</v>
      </c>
      <c r="L3567" s="13">
        <f>VLOOKUP(E3567,起始地址定义!A:D,3,FALSE)</f>
        <v>1000</v>
      </c>
      <c r="M3567" s="14">
        <f>VLOOKUP($F3567,类型描述及偏移量!$C:$H,2,FALSE)</f>
        <v>1.2</v>
      </c>
      <c r="N3567" s="14" t="str">
        <f>VLOOKUP($F3567,类型描述及偏移量!$C:$H,3,FALSE)</f>
        <v>离散</v>
      </c>
      <c r="O3567" s="14" t="str">
        <f>VLOOKUP($F3567,类型描述及偏移量!$C:$H,4,FALSE)</f>
        <v>On</v>
      </c>
      <c r="P3567" s="14" t="str">
        <f>VLOOKUP($F3567,类型描述及偏移量!$C:$H,5,FALSE)</f>
        <v>Yes</v>
      </c>
      <c r="Q3567" s="14" t="str">
        <f>VLOOKUP($F3567,类型描述及偏移量!$C:$H,6,FALSE)</f>
        <v>传感器断线报警</v>
      </c>
    </row>
    <row r="3568" hidden="1" spans="1:17">
      <c r="A3568" s="12" t="s">
        <v>127</v>
      </c>
      <c r="B3568" s="12" t="str">
        <f t="shared" si="584"/>
        <v>M4_ActFRQ</v>
      </c>
      <c r="C3568" s="12" t="str">
        <f t="shared" si="585"/>
        <v>Code</v>
      </c>
      <c r="D3568" s="12" t="str">
        <f t="shared" si="586"/>
        <v>BP_Value_var</v>
      </c>
      <c r="E3568" s="13" t="str">
        <f t="shared" si="587"/>
        <v>CHP4_M4_ActFRQ_BP_Value_var</v>
      </c>
      <c r="F3568" s="14" t="str">
        <f t="shared" si="588"/>
        <v>BP_Value_var_Code</v>
      </c>
      <c r="G3568" s="10" t="str">
        <f t="shared" si="589"/>
        <v>CHP4_M4_ActFRQ_Code</v>
      </c>
      <c r="H3568" s="10" t="str">
        <f>VLOOKUP(基本表格!E3568,起始地址定义!A:D,4,FALSE)&amp;" "&amp;Q3568</f>
        <v>刨片进料仓4#进料皮带分料器 反馈频率 实际内码</v>
      </c>
      <c r="I3568" s="10" t="str">
        <f t="shared" si="590"/>
        <v>DB1400,INT1002</v>
      </c>
      <c r="J3568" s="13" t="str">
        <f>VLOOKUP(E3568,起始地址定义!A:D,2,FALSE)</f>
        <v>DB1400</v>
      </c>
      <c r="K3568" s="12" t="str">
        <f t="shared" si="591"/>
        <v>INT1002</v>
      </c>
      <c r="L3568" s="13">
        <f>VLOOKUP(E3568,起始地址定义!A:D,3,FALSE)</f>
        <v>1000</v>
      </c>
      <c r="M3568" s="14">
        <f>VLOOKUP($F3568,类型描述及偏移量!$C:$H,2,FALSE)</f>
        <v>2</v>
      </c>
      <c r="N3568" s="14" t="str">
        <f>VLOOKUP($F3568,类型描述及偏移量!$C:$H,3,FALSE)</f>
        <v>整型</v>
      </c>
      <c r="O3568" s="14" t="str">
        <f>VLOOKUP($F3568,类型描述及偏移量!$C:$H,4,FALSE)</f>
        <v>None</v>
      </c>
      <c r="P3568" s="14" t="str">
        <f>VLOOKUP($F3568,类型描述及偏移量!$C:$H,5,FALSE)</f>
        <v>Yes</v>
      </c>
      <c r="Q3568" s="14" t="str">
        <f>VLOOKUP($F3568,类型描述及偏移量!$C:$H,6,FALSE)</f>
        <v>实际内码</v>
      </c>
    </row>
    <row r="3569" spans="1:17">
      <c r="A3569" s="12" t="s">
        <v>127</v>
      </c>
      <c r="B3569" s="12" t="str">
        <f t="shared" si="584"/>
        <v>M4_ActFRQ</v>
      </c>
      <c r="C3569" s="12" t="str">
        <f t="shared" si="585"/>
        <v>Value</v>
      </c>
      <c r="D3569" s="12" t="str">
        <f t="shared" si="586"/>
        <v>BP_Value_var</v>
      </c>
      <c r="E3569" s="13" t="str">
        <f t="shared" si="587"/>
        <v>CHP4_M4_ActFRQ_BP_Value_var</v>
      </c>
      <c r="F3569" s="14" t="str">
        <f t="shared" si="588"/>
        <v>BP_Value_var_Value</v>
      </c>
      <c r="G3569" s="10" t="str">
        <f t="shared" si="589"/>
        <v>CHP4_M4_ActFRQ_Value</v>
      </c>
      <c r="H3569" s="10" t="str">
        <f>VLOOKUP(基本表格!E3569,起始地址定义!A:D,4,FALSE)&amp;" "&amp;Q3569</f>
        <v>刨片进料仓4#进料皮带分料器 反馈频率 实际值</v>
      </c>
      <c r="I3569" s="10" t="str">
        <f t="shared" si="590"/>
        <v>DB1400,REAL1006</v>
      </c>
      <c r="J3569" s="13" t="str">
        <f>VLOOKUP(E3569,起始地址定义!A:D,2,FALSE)</f>
        <v>DB1400</v>
      </c>
      <c r="K3569" s="12" t="str">
        <f t="shared" si="591"/>
        <v>REAL1006</v>
      </c>
      <c r="L3569" s="13">
        <f>VLOOKUP(E3569,起始地址定义!A:D,3,FALSE)</f>
        <v>1000</v>
      </c>
      <c r="M3569" s="14">
        <f>VLOOKUP($F3569,类型描述及偏移量!$C:$H,2,FALSE)</f>
        <v>6</v>
      </c>
      <c r="N3569" s="14" t="str">
        <f>VLOOKUP($F3569,类型描述及偏移量!$C:$H,3,FALSE)</f>
        <v>实型</v>
      </c>
      <c r="O3569" s="14" t="str">
        <f>VLOOKUP($F3569,类型描述及偏移量!$C:$H,4,FALSE)</f>
        <v>None</v>
      </c>
      <c r="P3569" s="14" t="str">
        <f>VLOOKUP($F3569,类型描述及偏移量!$C:$H,5,FALSE)</f>
        <v>Yes</v>
      </c>
      <c r="Q3569" s="14" t="str">
        <f>VLOOKUP($F3569,类型描述及偏移量!$C:$H,6,FALSE)</f>
        <v>实际值</v>
      </c>
    </row>
    <row r="3570" spans="1:17">
      <c r="A3570" s="12" t="s">
        <v>127</v>
      </c>
      <c r="B3570" s="12" t="str">
        <f t="shared" si="584"/>
        <v>M4_ActFRQ</v>
      </c>
      <c r="C3570" s="12" t="str">
        <f t="shared" si="585"/>
        <v>Range</v>
      </c>
      <c r="D3570" s="12" t="str">
        <f t="shared" si="586"/>
        <v>BP_Value_var</v>
      </c>
      <c r="E3570" s="13" t="str">
        <f t="shared" si="587"/>
        <v>CHP4_M4_ActFRQ_BP_Value_var</v>
      </c>
      <c r="F3570" s="14" t="str">
        <f t="shared" si="588"/>
        <v>BP_Value_var_Range</v>
      </c>
      <c r="G3570" s="10" t="str">
        <f t="shared" si="589"/>
        <v>CHP4_M4_ActFRQ_Range</v>
      </c>
      <c r="H3570" s="10" t="str">
        <f>VLOOKUP(基本表格!E3570,起始地址定义!A:D,4,FALSE)&amp;" "&amp;Q3570</f>
        <v>刨片进料仓4#进料皮带分料器 反馈频率 量程</v>
      </c>
      <c r="I3570" s="10" t="str">
        <f t="shared" si="590"/>
        <v>DB1400,REAL1010</v>
      </c>
      <c r="J3570" s="13" t="str">
        <f>VLOOKUP(E3570,起始地址定义!A:D,2,FALSE)</f>
        <v>DB1400</v>
      </c>
      <c r="K3570" s="12" t="str">
        <f t="shared" si="591"/>
        <v>REAL1010</v>
      </c>
      <c r="L3570" s="13">
        <f>VLOOKUP(E3570,起始地址定义!A:D,3,FALSE)</f>
        <v>1000</v>
      </c>
      <c r="M3570" s="14">
        <f>VLOOKUP($F3570,类型描述及偏移量!$C:$H,2,FALSE)</f>
        <v>10</v>
      </c>
      <c r="N3570" s="14" t="str">
        <f>VLOOKUP($F3570,类型描述及偏移量!$C:$H,3,FALSE)</f>
        <v>实型</v>
      </c>
      <c r="O3570" s="14" t="str">
        <f>VLOOKUP($F3570,类型描述及偏移量!$C:$H,4,FALSE)</f>
        <v>None</v>
      </c>
      <c r="P3570" s="14" t="str">
        <f>VLOOKUP($F3570,类型描述及偏移量!$C:$H,5,FALSE)</f>
        <v>No</v>
      </c>
      <c r="Q3570" s="14" t="str">
        <f>VLOOKUP($F3570,类型描述及偏移量!$C:$H,6,FALSE)</f>
        <v>量程</v>
      </c>
    </row>
    <row r="3571" spans="1:17">
      <c r="A3571" s="12" t="s">
        <v>127</v>
      </c>
      <c r="B3571" s="12" t="str">
        <f t="shared" si="584"/>
        <v>M4_ActFRQ</v>
      </c>
      <c r="C3571" s="12" t="str">
        <f t="shared" si="585"/>
        <v>Hi</v>
      </c>
      <c r="D3571" s="12" t="str">
        <f t="shared" si="586"/>
        <v>BP_Value_var</v>
      </c>
      <c r="E3571" s="13" t="str">
        <f t="shared" si="587"/>
        <v>CHP4_M4_ActFRQ_BP_Value_var</v>
      </c>
      <c r="F3571" s="14" t="str">
        <f t="shared" si="588"/>
        <v>BP_Value_var_Hi</v>
      </c>
      <c r="G3571" s="10" t="str">
        <f t="shared" si="589"/>
        <v>CHP4_M4_ActFRQ_Hi</v>
      </c>
      <c r="H3571" s="10" t="str">
        <f>VLOOKUP(基本表格!E3571,起始地址定义!A:D,4,FALSE)&amp;" "&amp;Q3571</f>
        <v>刨片进料仓4#进料皮带分料器 反馈频率 上限值</v>
      </c>
      <c r="I3571" s="10" t="str">
        <f t="shared" si="590"/>
        <v>DB1400,REAL1014</v>
      </c>
      <c r="J3571" s="13" t="str">
        <f>VLOOKUP(E3571,起始地址定义!A:D,2,FALSE)</f>
        <v>DB1400</v>
      </c>
      <c r="K3571" s="12" t="str">
        <f t="shared" si="591"/>
        <v>REAL1014</v>
      </c>
      <c r="L3571" s="13">
        <f>VLOOKUP(E3571,起始地址定义!A:D,3,FALSE)</f>
        <v>1000</v>
      </c>
      <c r="M3571" s="14">
        <f>VLOOKUP($F3571,类型描述及偏移量!$C:$H,2,FALSE)</f>
        <v>14</v>
      </c>
      <c r="N3571" s="14" t="str">
        <f>VLOOKUP($F3571,类型描述及偏移量!$C:$H,3,FALSE)</f>
        <v>实型</v>
      </c>
      <c r="O3571" s="14" t="str">
        <f>VLOOKUP($F3571,类型描述及偏移量!$C:$H,4,FALSE)</f>
        <v>None</v>
      </c>
      <c r="P3571" s="14" t="str">
        <f>VLOOKUP($F3571,类型描述及偏移量!$C:$H,5,FALSE)</f>
        <v>No</v>
      </c>
      <c r="Q3571" s="14" t="str">
        <f>VLOOKUP($F3571,类型描述及偏移量!$C:$H,6,FALSE)</f>
        <v>上限值</v>
      </c>
    </row>
    <row r="3572" spans="1:17">
      <c r="A3572" s="12" t="s">
        <v>127</v>
      </c>
      <c r="B3572" s="12" t="str">
        <f t="shared" si="584"/>
        <v>M4_ActFRQ</v>
      </c>
      <c r="C3572" s="12" t="str">
        <f t="shared" si="585"/>
        <v>Lo</v>
      </c>
      <c r="D3572" s="12" t="str">
        <f t="shared" si="586"/>
        <v>BP_Value_var</v>
      </c>
      <c r="E3572" s="13" t="str">
        <f t="shared" si="587"/>
        <v>CHP4_M4_ActFRQ_BP_Value_var</v>
      </c>
      <c r="F3572" s="14" t="str">
        <f t="shared" si="588"/>
        <v>BP_Value_var_Lo</v>
      </c>
      <c r="G3572" s="10" t="str">
        <f t="shared" si="589"/>
        <v>CHP4_M4_ActFRQ_Lo</v>
      </c>
      <c r="H3572" s="10" t="str">
        <f>VLOOKUP(基本表格!E3572,起始地址定义!A:D,4,FALSE)&amp;" "&amp;Q3572</f>
        <v>刨片进料仓4#进料皮带分料器 反馈频率 下限值</v>
      </c>
      <c r="I3572" s="10" t="str">
        <f t="shared" si="590"/>
        <v>DB1400,REAL1018</v>
      </c>
      <c r="J3572" s="13" t="str">
        <f>VLOOKUP(E3572,起始地址定义!A:D,2,FALSE)</f>
        <v>DB1400</v>
      </c>
      <c r="K3572" s="12" t="str">
        <f t="shared" si="591"/>
        <v>REAL1018</v>
      </c>
      <c r="L3572" s="13">
        <f>VLOOKUP(E3572,起始地址定义!A:D,3,FALSE)</f>
        <v>1000</v>
      </c>
      <c r="M3572" s="14">
        <f>VLOOKUP($F3572,类型描述及偏移量!$C:$H,2,FALSE)</f>
        <v>18</v>
      </c>
      <c r="N3572" s="14" t="str">
        <f>VLOOKUP($F3572,类型描述及偏移量!$C:$H,3,FALSE)</f>
        <v>实型</v>
      </c>
      <c r="O3572" s="14" t="str">
        <f>VLOOKUP($F3572,类型描述及偏移量!$C:$H,4,FALSE)</f>
        <v>None</v>
      </c>
      <c r="P3572" s="14" t="str">
        <f>VLOOKUP($F3572,类型描述及偏移量!$C:$H,5,FALSE)</f>
        <v>No</v>
      </c>
      <c r="Q3572" s="14" t="str">
        <f>VLOOKUP($F3572,类型描述及偏移量!$C:$H,6,FALSE)</f>
        <v>下限值</v>
      </c>
    </row>
    <row r="3573" spans="1:17">
      <c r="A3573" s="12" t="s">
        <v>127</v>
      </c>
      <c r="B3573" s="12" t="str">
        <f t="shared" si="584"/>
        <v>M4_ActFRQ</v>
      </c>
      <c r="C3573" s="12" t="str">
        <f t="shared" si="585"/>
        <v>HiHi</v>
      </c>
      <c r="D3573" s="12" t="str">
        <f t="shared" si="586"/>
        <v>BP_Value_var</v>
      </c>
      <c r="E3573" s="13" t="str">
        <f t="shared" si="587"/>
        <v>CHP4_M4_ActFRQ_BP_Value_var</v>
      </c>
      <c r="F3573" s="14" t="str">
        <f t="shared" si="588"/>
        <v>BP_Value_var_HiHi</v>
      </c>
      <c r="G3573" s="10" t="str">
        <f t="shared" si="589"/>
        <v>CHP4_M4_ActFRQ_HiHi</v>
      </c>
      <c r="H3573" s="10" t="str">
        <f>VLOOKUP(基本表格!E3573,起始地址定义!A:D,4,FALSE)&amp;" "&amp;Q3573</f>
        <v>刨片进料仓4#进料皮带分料器 反馈频率 上上限值</v>
      </c>
      <c r="I3573" s="10" t="str">
        <f t="shared" si="590"/>
        <v>DB1400,REAL1022</v>
      </c>
      <c r="J3573" s="13" t="str">
        <f>VLOOKUP(E3573,起始地址定义!A:D,2,FALSE)</f>
        <v>DB1400</v>
      </c>
      <c r="K3573" s="12" t="str">
        <f t="shared" si="591"/>
        <v>REAL1022</v>
      </c>
      <c r="L3573" s="13">
        <f>VLOOKUP(E3573,起始地址定义!A:D,3,FALSE)</f>
        <v>1000</v>
      </c>
      <c r="M3573" s="14">
        <f>VLOOKUP($F3573,类型描述及偏移量!$C:$H,2,FALSE)</f>
        <v>22</v>
      </c>
      <c r="N3573" s="14" t="str">
        <f>VLOOKUP($F3573,类型描述及偏移量!$C:$H,3,FALSE)</f>
        <v>实型</v>
      </c>
      <c r="O3573" s="14" t="str">
        <f>VLOOKUP($F3573,类型描述及偏移量!$C:$H,4,FALSE)</f>
        <v>None</v>
      </c>
      <c r="P3573" s="14" t="str">
        <f>VLOOKUP($F3573,类型描述及偏移量!$C:$H,5,FALSE)</f>
        <v>No</v>
      </c>
      <c r="Q3573" s="14" t="str">
        <f>VLOOKUP($F3573,类型描述及偏移量!$C:$H,6,FALSE)</f>
        <v>上上限值</v>
      </c>
    </row>
    <row r="3574" spans="1:17">
      <c r="A3574" s="12" t="s">
        <v>127</v>
      </c>
      <c r="B3574" s="12" t="str">
        <f t="shared" si="584"/>
        <v>M4_ActFRQ</v>
      </c>
      <c r="C3574" s="12" t="str">
        <f t="shared" si="585"/>
        <v>LoLo</v>
      </c>
      <c r="D3574" s="12" t="str">
        <f t="shared" si="586"/>
        <v>BP_Value_var</v>
      </c>
      <c r="E3574" s="13" t="str">
        <f t="shared" si="587"/>
        <v>CHP4_M4_ActFRQ_BP_Value_var</v>
      </c>
      <c r="F3574" s="14" t="str">
        <f t="shared" si="588"/>
        <v>BP_Value_var_LoLo</v>
      </c>
      <c r="G3574" s="10" t="str">
        <f t="shared" si="589"/>
        <v>CHP4_M4_ActFRQ_LoLo</v>
      </c>
      <c r="H3574" s="10" t="str">
        <f>VLOOKUP(基本表格!E3574,起始地址定义!A:D,4,FALSE)&amp;" "&amp;Q3574</f>
        <v>刨片进料仓4#进料皮带分料器 反馈频率 下下限值</v>
      </c>
      <c r="I3574" s="10" t="str">
        <f t="shared" si="590"/>
        <v>DB1400,REAL1026</v>
      </c>
      <c r="J3574" s="13" t="str">
        <f>VLOOKUP(E3574,起始地址定义!A:D,2,FALSE)</f>
        <v>DB1400</v>
      </c>
      <c r="K3574" s="12" t="str">
        <f t="shared" si="591"/>
        <v>REAL1026</v>
      </c>
      <c r="L3574" s="13">
        <f>VLOOKUP(E3574,起始地址定义!A:D,3,FALSE)</f>
        <v>1000</v>
      </c>
      <c r="M3574" s="14">
        <f>VLOOKUP($F3574,类型描述及偏移量!$C:$H,2,FALSE)</f>
        <v>26</v>
      </c>
      <c r="N3574" s="14" t="str">
        <f>VLOOKUP($F3574,类型描述及偏移量!$C:$H,3,FALSE)</f>
        <v>实型</v>
      </c>
      <c r="O3574" s="14" t="str">
        <f>VLOOKUP($F3574,类型描述及偏移量!$C:$H,4,FALSE)</f>
        <v>None</v>
      </c>
      <c r="P3574" s="14" t="str">
        <f>VLOOKUP($F3574,类型描述及偏移量!$C:$H,5,FALSE)</f>
        <v>No</v>
      </c>
      <c r="Q3574" s="14" t="str">
        <f>VLOOKUP($F3574,类型描述及偏移量!$C:$H,6,FALSE)</f>
        <v>下下限值</v>
      </c>
    </row>
    <row r="3575" hidden="1" spans="1:17">
      <c r="A3575" s="12" t="s">
        <v>127</v>
      </c>
      <c r="B3575" s="12" t="str">
        <f t="shared" si="584"/>
        <v>M4_Comm</v>
      </c>
      <c r="C3575" s="12" t="str">
        <f t="shared" si="585"/>
        <v>REL</v>
      </c>
      <c r="D3575" s="12" t="str">
        <f t="shared" si="586"/>
        <v>BP_G120_var</v>
      </c>
      <c r="E3575" s="13" t="str">
        <f t="shared" si="587"/>
        <v>CHP4_M4_Comm_BP_G120_var</v>
      </c>
      <c r="F3575" s="14" t="str">
        <f t="shared" si="588"/>
        <v>BP_G120_var_REL</v>
      </c>
      <c r="G3575" s="10" t="str">
        <f t="shared" si="589"/>
        <v>CHP4_M4_Comm_REL</v>
      </c>
      <c r="H3575" s="10" t="str">
        <f>VLOOKUP(基本表格!E3575,起始地址定义!A:D,4,FALSE)&amp;" "&amp;Q3575</f>
        <v>刨片进料仓4#进料皮带分料器 变频器通讯 备妥（不能与正转信号使用同一个）</v>
      </c>
      <c r="I3575" s="10" t="str">
        <f t="shared" si="590"/>
        <v>DB1400,X1050.0</v>
      </c>
      <c r="J3575" s="13" t="str">
        <f>VLOOKUP(E3575,起始地址定义!A:D,2,FALSE)</f>
        <v>DB1400</v>
      </c>
      <c r="K3575" s="12" t="str">
        <f t="shared" si="591"/>
        <v>X1050.0</v>
      </c>
      <c r="L3575" s="13">
        <f>VLOOKUP(E3575,起始地址定义!A:D,3,FALSE)</f>
        <v>1050</v>
      </c>
      <c r="M3575" s="14">
        <f>VLOOKUP($F3575,类型描述及偏移量!$C:$H,2,FALSE)</f>
        <v>0</v>
      </c>
      <c r="N3575" s="14" t="str">
        <f>VLOOKUP($F3575,类型描述及偏移量!$C:$H,3,FALSE)</f>
        <v>离散</v>
      </c>
      <c r="O3575" s="14" t="str">
        <f>VLOOKUP($F3575,类型描述及偏移量!$C:$H,4,FALSE)</f>
        <v>None</v>
      </c>
      <c r="P3575" s="14" t="str">
        <f>VLOOKUP($F3575,类型描述及偏移量!$C:$H,5,FALSE)</f>
        <v>Yes</v>
      </c>
      <c r="Q3575" s="14" t="str">
        <f>VLOOKUP($F3575,类型描述及偏移量!$C:$H,6,FALSE)</f>
        <v>备妥（不能与正转信号使用同一个）</v>
      </c>
    </row>
    <row r="3576" hidden="1" spans="1:17">
      <c r="A3576" s="12" t="s">
        <v>127</v>
      </c>
      <c r="B3576" s="12" t="str">
        <f t="shared" si="584"/>
        <v>M4_Comm</v>
      </c>
      <c r="C3576" s="12" t="str">
        <f t="shared" si="585"/>
        <v>FWD</v>
      </c>
      <c r="D3576" s="12" t="str">
        <f t="shared" si="586"/>
        <v>BP_G120_var</v>
      </c>
      <c r="E3576" s="13" t="str">
        <f t="shared" si="587"/>
        <v>CHP4_M4_Comm_BP_G120_var</v>
      </c>
      <c r="F3576" s="14" t="str">
        <f t="shared" si="588"/>
        <v>BP_G120_var_FWD</v>
      </c>
      <c r="G3576" s="10" t="str">
        <f t="shared" si="589"/>
        <v>CHP4_M4_Comm_FWD</v>
      </c>
      <c r="H3576" s="10" t="str">
        <f>VLOOKUP(基本表格!E3576,起始地址定义!A:D,4,FALSE)&amp;" "&amp;Q3576</f>
        <v>刨片进料仓4#进料皮带分料器 变频器通讯 正转</v>
      </c>
      <c r="I3576" s="10" t="str">
        <f t="shared" si="590"/>
        <v>DB1400,X1050.1</v>
      </c>
      <c r="J3576" s="13" t="str">
        <f>VLOOKUP(E3576,起始地址定义!A:D,2,FALSE)</f>
        <v>DB1400</v>
      </c>
      <c r="K3576" s="12" t="str">
        <f t="shared" si="591"/>
        <v>X1050.1</v>
      </c>
      <c r="L3576" s="13">
        <f>VLOOKUP(E3576,起始地址定义!A:D,3,FALSE)</f>
        <v>1050</v>
      </c>
      <c r="M3576" s="14">
        <f>VLOOKUP($F3576,类型描述及偏移量!$C:$H,2,FALSE)</f>
        <v>0.0999999999999943</v>
      </c>
      <c r="N3576" s="14" t="str">
        <f>VLOOKUP($F3576,类型描述及偏移量!$C:$H,3,FALSE)</f>
        <v>离散</v>
      </c>
      <c r="O3576" s="14" t="str">
        <f>VLOOKUP($F3576,类型描述及偏移量!$C:$H,4,FALSE)</f>
        <v>None</v>
      </c>
      <c r="P3576" s="14" t="str">
        <f>VLOOKUP($F3576,类型描述及偏移量!$C:$H,5,FALSE)</f>
        <v>Yes</v>
      </c>
      <c r="Q3576" s="14" t="str">
        <f>VLOOKUP($F3576,类型描述及偏移量!$C:$H,6,FALSE)</f>
        <v>正转</v>
      </c>
    </row>
    <row r="3577" hidden="1" spans="1:17">
      <c r="A3577" s="12" t="s">
        <v>127</v>
      </c>
      <c r="B3577" s="12" t="str">
        <f t="shared" ref="B3577:B3625" si="592">"M"&amp;RIGHT(LEFT(B3454,FIND("_",B3454,1)-1),LEN(LEFT(B3454,FIND("_",B3454,1)-1))-1)+1&amp;"_"&amp;RIGHT(B3454,LEN(B3454)-FIND("_",B3454,1))</f>
        <v>M4_Comm</v>
      </c>
      <c r="C3577" s="12" t="str">
        <f t="shared" ref="C3577:C3625" si="593">C3454</f>
        <v>REV</v>
      </c>
      <c r="D3577" s="12" t="str">
        <f t="shared" ref="D3577:D3625" si="594">D3454</f>
        <v>BP_G120_var</v>
      </c>
      <c r="E3577" s="13" t="str">
        <f t="shared" si="587"/>
        <v>CHP4_M4_Comm_BP_G120_var</v>
      </c>
      <c r="F3577" s="14" t="str">
        <f t="shared" si="588"/>
        <v>BP_G120_var_REV</v>
      </c>
      <c r="G3577" s="10" t="str">
        <f t="shared" si="589"/>
        <v>CHP4_M4_Comm_REV</v>
      </c>
      <c r="H3577" s="10" t="str">
        <f>VLOOKUP(基本表格!E3577,起始地址定义!A:D,4,FALSE)&amp;" "&amp;Q3577</f>
        <v>刨片进料仓4#进料皮带分料器 变频器通讯 反转</v>
      </c>
      <c r="I3577" s="10" t="str">
        <f t="shared" si="590"/>
        <v>DB1400,X1050.2</v>
      </c>
      <c r="J3577" s="13" t="str">
        <f>VLOOKUP(E3577,起始地址定义!A:D,2,FALSE)</f>
        <v>DB1400</v>
      </c>
      <c r="K3577" s="12" t="str">
        <f t="shared" si="591"/>
        <v>X1050.2</v>
      </c>
      <c r="L3577" s="13">
        <f>VLOOKUP(E3577,起始地址定义!A:D,3,FALSE)</f>
        <v>1050</v>
      </c>
      <c r="M3577" s="14">
        <f>VLOOKUP($F3577,类型描述及偏移量!$C:$H,2,FALSE)</f>
        <v>0.199999999999989</v>
      </c>
      <c r="N3577" s="14" t="str">
        <f>VLOOKUP($F3577,类型描述及偏移量!$C:$H,3,FALSE)</f>
        <v>离散</v>
      </c>
      <c r="O3577" s="14" t="str">
        <f>VLOOKUP($F3577,类型描述及偏移量!$C:$H,4,FALSE)</f>
        <v>None</v>
      </c>
      <c r="P3577" s="14" t="str">
        <f>VLOOKUP($F3577,类型描述及偏移量!$C:$H,5,FALSE)</f>
        <v>Yes</v>
      </c>
      <c r="Q3577" s="14" t="str">
        <f>VLOOKUP($F3577,类型描述及偏移量!$C:$H,6,FALSE)</f>
        <v>反转</v>
      </c>
    </row>
    <row r="3578" hidden="1" spans="1:17">
      <c r="A3578" s="12" t="s">
        <v>127</v>
      </c>
      <c r="B3578" s="12" t="str">
        <f t="shared" si="592"/>
        <v>M4_Comm</v>
      </c>
      <c r="C3578" s="12" t="str">
        <f t="shared" si="593"/>
        <v>Reset</v>
      </c>
      <c r="D3578" s="12" t="str">
        <f t="shared" si="594"/>
        <v>BP_G120_var</v>
      </c>
      <c r="E3578" s="13" t="str">
        <f t="shared" si="587"/>
        <v>CHP4_M4_Comm_BP_G120_var</v>
      </c>
      <c r="F3578" s="14" t="str">
        <f t="shared" si="588"/>
        <v>BP_G120_var_Reset</v>
      </c>
      <c r="G3578" s="10" t="str">
        <f t="shared" si="589"/>
        <v>CHP4_M4_Comm_Reset</v>
      </c>
      <c r="H3578" s="10" t="str">
        <f>VLOOKUP(基本表格!E3578,起始地址定义!A:D,4,FALSE)&amp;" "&amp;Q3578</f>
        <v>刨片进料仓4#进料皮带分料器 变频器通讯 故障复位</v>
      </c>
      <c r="I3578" s="10" t="str">
        <f t="shared" si="590"/>
        <v>DB1400,X1050.3</v>
      </c>
      <c r="J3578" s="13" t="str">
        <f>VLOOKUP(E3578,起始地址定义!A:D,2,FALSE)</f>
        <v>DB1400</v>
      </c>
      <c r="K3578" s="12" t="str">
        <f t="shared" si="591"/>
        <v>X1050.3</v>
      </c>
      <c r="L3578" s="13">
        <f>VLOOKUP(E3578,起始地址定义!A:D,3,FALSE)</f>
        <v>1050</v>
      </c>
      <c r="M3578" s="14">
        <f>VLOOKUP($F3578,类型描述及偏移量!$C:$H,2,FALSE)</f>
        <v>0.300000000000011</v>
      </c>
      <c r="N3578" s="14" t="str">
        <f>VLOOKUP($F3578,类型描述及偏移量!$C:$H,3,FALSE)</f>
        <v>离散</v>
      </c>
      <c r="O3578" s="14" t="str">
        <f>VLOOKUP($F3578,类型描述及偏移量!$C:$H,4,FALSE)</f>
        <v>None</v>
      </c>
      <c r="P3578" s="14" t="str">
        <f>VLOOKUP($F3578,类型描述及偏移量!$C:$H,5,FALSE)</f>
        <v>No</v>
      </c>
      <c r="Q3578" s="14" t="str">
        <f>VLOOKUP($F3578,类型描述及偏移量!$C:$H,6,FALSE)</f>
        <v>故障复位</v>
      </c>
    </row>
    <row r="3579" hidden="1" spans="1:17">
      <c r="A3579" s="12" t="s">
        <v>127</v>
      </c>
      <c r="B3579" s="12" t="str">
        <f t="shared" si="592"/>
        <v>M4_Comm</v>
      </c>
      <c r="C3579" s="12" t="str">
        <f t="shared" si="593"/>
        <v>IRL</v>
      </c>
      <c r="D3579" s="12" t="str">
        <f t="shared" si="594"/>
        <v>BP_G120_var</v>
      </c>
      <c r="E3579" s="13" t="str">
        <f t="shared" si="587"/>
        <v>CHP4_M4_Comm_BP_G120_var</v>
      </c>
      <c r="F3579" s="14" t="str">
        <f t="shared" si="588"/>
        <v>BP_G120_var_IRL</v>
      </c>
      <c r="G3579" s="10" t="str">
        <f t="shared" si="589"/>
        <v>CHP4_M4_Comm_IRL</v>
      </c>
      <c r="H3579" s="10" t="str">
        <f>VLOOKUP(基本表格!E3579,起始地址定义!A:D,4,FALSE)&amp;" "&amp;Q3579</f>
        <v>刨片进料仓4#进料皮带分料器 变频器通讯 备妥反馈</v>
      </c>
      <c r="I3579" s="10" t="str">
        <f t="shared" si="590"/>
        <v>DB1400,X1050.4</v>
      </c>
      <c r="J3579" s="13" t="str">
        <f>VLOOKUP(E3579,起始地址定义!A:D,2,FALSE)</f>
        <v>DB1400</v>
      </c>
      <c r="K3579" s="12" t="str">
        <f t="shared" si="591"/>
        <v>X1050.4</v>
      </c>
      <c r="L3579" s="13">
        <f>VLOOKUP(E3579,起始地址定义!A:D,3,FALSE)</f>
        <v>1050</v>
      </c>
      <c r="M3579" s="14">
        <f>VLOOKUP($F3579,类型描述及偏移量!$C:$H,2,FALSE)</f>
        <v>0.400000000000006</v>
      </c>
      <c r="N3579" s="14" t="str">
        <f>VLOOKUP($F3579,类型描述及偏移量!$C:$H,3,FALSE)</f>
        <v>离散</v>
      </c>
      <c r="O3579" s="14" t="str">
        <f>VLOOKUP($F3579,类型描述及偏移量!$C:$H,4,FALSE)</f>
        <v>None</v>
      </c>
      <c r="P3579" s="14" t="str">
        <f>VLOOKUP($F3579,类型描述及偏移量!$C:$H,5,FALSE)</f>
        <v>Yes</v>
      </c>
      <c r="Q3579" s="14" t="str">
        <f>VLOOKUP($F3579,类型描述及偏移量!$C:$H,6,FALSE)</f>
        <v>备妥反馈</v>
      </c>
    </row>
    <row r="3580" hidden="1" spans="1:17">
      <c r="A3580" s="12" t="s">
        <v>127</v>
      </c>
      <c r="B3580" s="12" t="str">
        <f t="shared" si="592"/>
        <v>M4_Comm</v>
      </c>
      <c r="C3580" s="12" t="str">
        <f t="shared" si="593"/>
        <v>IFW</v>
      </c>
      <c r="D3580" s="12" t="str">
        <f t="shared" si="594"/>
        <v>BP_G120_var</v>
      </c>
      <c r="E3580" s="13" t="str">
        <f t="shared" si="587"/>
        <v>CHP4_M4_Comm_BP_G120_var</v>
      </c>
      <c r="F3580" s="14" t="str">
        <f t="shared" si="588"/>
        <v>BP_G120_var_IFW</v>
      </c>
      <c r="G3580" s="10" t="str">
        <f t="shared" si="589"/>
        <v>CHP4_M4_Comm_IFW</v>
      </c>
      <c r="H3580" s="10" t="str">
        <f>VLOOKUP(基本表格!E3580,起始地址定义!A:D,4,FALSE)&amp;" "&amp;Q3580</f>
        <v>刨片进料仓4#进料皮带分料器 变频器通讯 正转反馈</v>
      </c>
      <c r="I3580" s="10" t="str">
        <f t="shared" si="590"/>
        <v>DB1400,X1050.5</v>
      </c>
      <c r="J3580" s="13" t="str">
        <f>VLOOKUP(E3580,起始地址定义!A:D,2,FALSE)</f>
        <v>DB1400</v>
      </c>
      <c r="K3580" s="12" t="str">
        <f t="shared" si="591"/>
        <v>X1050.5</v>
      </c>
      <c r="L3580" s="13">
        <f>VLOOKUP(E3580,起始地址定义!A:D,3,FALSE)</f>
        <v>1050</v>
      </c>
      <c r="M3580" s="14">
        <f>VLOOKUP($F3580,类型描述及偏移量!$C:$H,2,FALSE)</f>
        <v>0.5</v>
      </c>
      <c r="N3580" s="14" t="str">
        <f>VLOOKUP($F3580,类型描述及偏移量!$C:$H,3,FALSE)</f>
        <v>离散</v>
      </c>
      <c r="O3580" s="14" t="str">
        <f>VLOOKUP($F3580,类型描述及偏移量!$C:$H,4,FALSE)</f>
        <v>None</v>
      </c>
      <c r="P3580" s="14" t="str">
        <f>VLOOKUP($F3580,类型描述及偏移量!$C:$H,5,FALSE)</f>
        <v>Yes</v>
      </c>
      <c r="Q3580" s="14" t="str">
        <f>VLOOKUP($F3580,类型描述及偏移量!$C:$H,6,FALSE)</f>
        <v>正转反馈</v>
      </c>
    </row>
    <row r="3581" hidden="1" spans="1:17">
      <c r="A3581" s="12" t="s">
        <v>127</v>
      </c>
      <c r="B3581" s="12" t="str">
        <f t="shared" si="592"/>
        <v>M4_Comm</v>
      </c>
      <c r="C3581" s="12" t="str">
        <f t="shared" si="593"/>
        <v>IRV</v>
      </c>
      <c r="D3581" s="12" t="str">
        <f t="shared" si="594"/>
        <v>BP_G120_var</v>
      </c>
      <c r="E3581" s="13" t="str">
        <f t="shared" si="587"/>
        <v>CHP4_M4_Comm_BP_G120_var</v>
      </c>
      <c r="F3581" s="14" t="str">
        <f t="shared" si="588"/>
        <v>BP_G120_var_IRV</v>
      </c>
      <c r="G3581" s="10" t="str">
        <f t="shared" si="589"/>
        <v>CHP4_M4_Comm_IRV</v>
      </c>
      <c r="H3581" s="10" t="str">
        <f>VLOOKUP(基本表格!E3581,起始地址定义!A:D,4,FALSE)&amp;" "&amp;Q3581</f>
        <v>刨片进料仓4#进料皮带分料器 变频器通讯 反转反馈</v>
      </c>
      <c r="I3581" s="10" t="str">
        <f t="shared" si="590"/>
        <v>DB1400,X1050.6</v>
      </c>
      <c r="J3581" s="13" t="str">
        <f>VLOOKUP(E3581,起始地址定义!A:D,2,FALSE)</f>
        <v>DB1400</v>
      </c>
      <c r="K3581" s="12" t="str">
        <f t="shared" si="591"/>
        <v>X1050.6</v>
      </c>
      <c r="L3581" s="13">
        <f>VLOOKUP(E3581,起始地址定义!A:D,3,FALSE)</f>
        <v>1050</v>
      </c>
      <c r="M3581" s="14">
        <f>VLOOKUP($F3581,类型描述及偏移量!$C:$H,2,FALSE)</f>
        <v>0.599999999999994</v>
      </c>
      <c r="N3581" s="14" t="str">
        <f>VLOOKUP($F3581,类型描述及偏移量!$C:$H,3,FALSE)</f>
        <v>离散</v>
      </c>
      <c r="O3581" s="14" t="str">
        <f>VLOOKUP($F3581,类型描述及偏移量!$C:$H,4,FALSE)</f>
        <v>None</v>
      </c>
      <c r="P3581" s="14" t="str">
        <f>VLOOKUP($F3581,类型描述及偏移量!$C:$H,5,FALSE)</f>
        <v>Yes</v>
      </c>
      <c r="Q3581" s="14" t="str">
        <f>VLOOKUP($F3581,类型描述及偏移量!$C:$H,6,FALSE)</f>
        <v>反转反馈</v>
      </c>
    </row>
    <row r="3582" hidden="1" spans="1:17">
      <c r="A3582" s="12" t="s">
        <v>127</v>
      </c>
      <c r="B3582" s="12" t="str">
        <f t="shared" si="592"/>
        <v>M4_Comm</v>
      </c>
      <c r="C3582" s="12" t="str">
        <f t="shared" si="593"/>
        <v>ALARM</v>
      </c>
      <c r="D3582" s="12" t="str">
        <f t="shared" si="594"/>
        <v>BP_G120_var</v>
      </c>
      <c r="E3582" s="13" t="str">
        <f t="shared" si="587"/>
        <v>CHP4_M4_Comm_BP_G120_var</v>
      </c>
      <c r="F3582" s="14" t="str">
        <f t="shared" si="588"/>
        <v>BP_G120_var_ALARM</v>
      </c>
      <c r="G3582" s="10" t="str">
        <f t="shared" si="589"/>
        <v>CHP4_M4_Comm_ALARM</v>
      </c>
      <c r="H3582" s="10" t="str">
        <f>VLOOKUP(基本表格!E3582,起始地址定义!A:D,4,FALSE)&amp;" "&amp;Q3582</f>
        <v>刨片进料仓4#进料皮带分料器 变频器通讯 变频器备用</v>
      </c>
      <c r="I3582" s="10" t="str">
        <f t="shared" si="590"/>
        <v>DB1400,X1050.7</v>
      </c>
      <c r="J3582" s="13" t="str">
        <f>VLOOKUP(E3582,起始地址定义!A:D,2,FALSE)</f>
        <v>DB1400</v>
      </c>
      <c r="K3582" s="12" t="str">
        <f t="shared" si="591"/>
        <v>X1050.7</v>
      </c>
      <c r="L3582" s="13">
        <f>VLOOKUP(E3582,起始地址定义!A:D,3,FALSE)</f>
        <v>1050</v>
      </c>
      <c r="M3582" s="14">
        <f>VLOOKUP($F3582,类型描述及偏移量!$C:$H,2,FALSE)</f>
        <v>0.699999999999989</v>
      </c>
      <c r="N3582" s="14" t="str">
        <f>VLOOKUP($F3582,类型描述及偏移量!$C:$H,3,FALSE)</f>
        <v>离散</v>
      </c>
      <c r="O3582" s="14" t="str">
        <f>VLOOKUP($F3582,类型描述及偏移量!$C:$H,4,FALSE)</f>
        <v>None</v>
      </c>
      <c r="P3582" s="14" t="str">
        <f>VLOOKUP($F3582,类型描述及偏移量!$C:$H,5,FALSE)</f>
        <v>Yes</v>
      </c>
      <c r="Q3582" s="14" t="str">
        <f>VLOOKUP($F3582,类型描述及偏移量!$C:$H,6,FALSE)</f>
        <v>变频器备用</v>
      </c>
    </row>
    <row r="3583" hidden="1" spans="1:17">
      <c r="A3583" s="12" t="s">
        <v>127</v>
      </c>
      <c r="B3583" s="12" t="str">
        <f t="shared" si="592"/>
        <v>M4_Comm</v>
      </c>
      <c r="C3583" s="12" t="str">
        <f t="shared" si="593"/>
        <v>Fault</v>
      </c>
      <c r="D3583" s="12" t="str">
        <f t="shared" si="594"/>
        <v>BP_G120_var</v>
      </c>
      <c r="E3583" s="13" t="str">
        <f t="shared" si="587"/>
        <v>CHP4_M4_Comm_BP_G120_var</v>
      </c>
      <c r="F3583" s="14" t="str">
        <f t="shared" si="588"/>
        <v>BP_G120_var_Fault</v>
      </c>
      <c r="G3583" s="10" t="str">
        <f t="shared" si="589"/>
        <v>CHP4_M4_Comm_Fault</v>
      </c>
      <c r="H3583" s="10" t="str">
        <f>VLOOKUP(基本表格!E3583,起始地址定义!A:D,4,FALSE)&amp;" "&amp;Q3583</f>
        <v>刨片进料仓4#进料皮带分料器 变频器通讯 变频器报警</v>
      </c>
      <c r="I3583" s="10" t="str">
        <f t="shared" si="590"/>
        <v>DB1400,X1051.0</v>
      </c>
      <c r="J3583" s="13" t="str">
        <f>VLOOKUP(E3583,起始地址定义!A:D,2,FALSE)</f>
        <v>DB1400</v>
      </c>
      <c r="K3583" s="12" t="str">
        <f t="shared" si="591"/>
        <v>X1051.0</v>
      </c>
      <c r="L3583" s="13">
        <f>VLOOKUP(E3583,起始地址定义!A:D,3,FALSE)</f>
        <v>1050</v>
      </c>
      <c r="M3583" s="14">
        <f>VLOOKUP($F3583,类型描述及偏移量!$C:$H,2,FALSE)</f>
        <v>1</v>
      </c>
      <c r="N3583" s="14" t="str">
        <f>VLOOKUP($F3583,类型描述及偏移量!$C:$H,3,FALSE)</f>
        <v>离散</v>
      </c>
      <c r="O3583" s="14" t="str">
        <f>VLOOKUP($F3583,类型描述及偏移量!$C:$H,4,FALSE)</f>
        <v>On</v>
      </c>
      <c r="P3583" s="14" t="str">
        <f>VLOOKUP($F3583,类型描述及偏移量!$C:$H,5,FALSE)</f>
        <v>Yes</v>
      </c>
      <c r="Q3583" s="14" t="str">
        <f>VLOOKUP($F3583,类型描述及偏移量!$C:$H,6,FALSE)</f>
        <v>变频器报警</v>
      </c>
    </row>
    <row r="3584" hidden="1" spans="1:17">
      <c r="A3584" s="12" t="s">
        <v>127</v>
      </c>
      <c r="B3584" s="12" t="str">
        <f t="shared" si="592"/>
        <v>M4_Comm</v>
      </c>
      <c r="C3584" s="12" t="str">
        <f t="shared" si="593"/>
        <v>Warn_Code</v>
      </c>
      <c r="D3584" s="12" t="str">
        <f t="shared" si="594"/>
        <v>BP_G120_var</v>
      </c>
      <c r="E3584" s="13" t="str">
        <f t="shared" si="587"/>
        <v>CHP4_M4_Comm_BP_G120_var</v>
      </c>
      <c r="F3584" s="14" t="str">
        <f t="shared" si="588"/>
        <v>BP_G120_var_Warn_Code</v>
      </c>
      <c r="G3584" s="10" t="str">
        <f t="shared" si="589"/>
        <v>CHP4_M4_Comm_Warn_Code</v>
      </c>
      <c r="H3584" s="10" t="str">
        <f>VLOOKUP(基本表格!E3584,起始地址定义!A:D,4,FALSE)&amp;" "&amp;Q3584</f>
        <v>刨片进料仓4#进料皮带分料器 变频器通讯 警告</v>
      </c>
      <c r="I3584" s="10" t="str">
        <f t="shared" si="590"/>
        <v>DB1400,INT1052</v>
      </c>
      <c r="J3584" s="13" t="str">
        <f>VLOOKUP(E3584,起始地址定义!A:D,2,FALSE)</f>
        <v>DB1400</v>
      </c>
      <c r="K3584" s="12" t="str">
        <f t="shared" si="591"/>
        <v>INT1052</v>
      </c>
      <c r="L3584" s="13">
        <f>VLOOKUP(E3584,起始地址定义!A:D,3,FALSE)</f>
        <v>1050</v>
      </c>
      <c r="M3584" s="14">
        <f>VLOOKUP($F3584,类型描述及偏移量!$C:$H,2,FALSE)</f>
        <v>2</v>
      </c>
      <c r="N3584" s="14" t="str">
        <f>VLOOKUP($F3584,类型描述及偏移量!$C:$H,3,FALSE)</f>
        <v>整型</v>
      </c>
      <c r="O3584" s="14" t="str">
        <f>VLOOKUP($F3584,类型描述及偏移量!$C:$H,4,FALSE)</f>
        <v>None</v>
      </c>
      <c r="P3584" s="14" t="str">
        <f>VLOOKUP($F3584,类型描述及偏移量!$C:$H,5,FALSE)</f>
        <v>Yes</v>
      </c>
      <c r="Q3584" s="14" t="str">
        <f>VLOOKUP($F3584,类型描述及偏移量!$C:$H,6,FALSE)</f>
        <v>警告</v>
      </c>
    </row>
    <row r="3585" hidden="1" spans="1:17">
      <c r="A3585" s="12" t="s">
        <v>127</v>
      </c>
      <c r="B3585" s="12" t="str">
        <f t="shared" si="592"/>
        <v>M4_Comm</v>
      </c>
      <c r="C3585" s="12" t="str">
        <f t="shared" si="593"/>
        <v>Fault_Code</v>
      </c>
      <c r="D3585" s="12" t="str">
        <f t="shared" si="594"/>
        <v>BP_G120_var</v>
      </c>
      <c r="E3585" s="13" t="str">
        <f t="shared" si="587"/>
        <v>CHP4_M4_Comm_BP_G120_var</v>
      </c>
      <c r="F3585" s="14" t="str">
        <f t="shared" si="588"/>
        <v>BP_G120_var_Fault_Code</v>
      </c>
      <c r="G3585" s="10" t="str">
        <f t="shared" si="589"/>
        <v>CHP4_M4_Comm_Fault_Code</v>
      </c>
      <c r="H3585" s="10" t="str">
        <f>VLOOKUP(基本表格!E3585,起始地址定义!A:D,4,FALSE)&amp;" "&amp;Q3585</f>
        <v>刨片进料仓4#进料皮带分料器 变频器通讯 报警代码</v>
      </c>
      <c r="I3585" s="10" t="str">
        <f t="shared" si="590"/>
        <v>DB1400,INT1054</v>
      </c>
      <c r="J3585" s="13" t="str">
        <f>VLOOKUP(E3585,起始地址定义!A:D,2,FALSE)</f>
        <v>DB1400</v>
      </c>
      <c r="K3585" s="12" t="str">
        <f t="shared" si="591"/>
        <v>INT1054</v>
      </c>
      <c r="L3585" s="13">
        <f>VLOOKUP(E3585,起始地址定义!A:D,3,FALSE)</f>
        <v>1050</v>
      </c>
      <c r="M3585" s="14">
        <f>VLOOKUP($F3585,类型描述及偏移量!$C:$H,2,FALSE)</f>
        <v>4</v>
      </c>
      <c r="N3585" s="14" t="str">
        <f>VLOOKUP($F3585,类型描述及偏移量!$C:$H,3,FALSE)</f>
        <v>整型</v>
      </c>
      <c r="O3585" s="14" t="str">
        <f>VLOOKUP($F3585,类型描述及偏移量!$C:$H,4,FALSE)</f>
        <v>None</v>
      </c>
      <c r="P3585" s="14" t="str">
        <f>VLOOKUP($F3585,类型描述及偏移量!$C:$H,5,FALSE)</f>
        <v>Yes</v>
      </c>
      <c r="Q3585" s="14" t="str">
        <f>VLOOKUP($F3585,类型描述及偏移量!$C:$H,6,FALSE)</f>
        <v>报警代码</v>
      </c>
    </row>
    <row r="3586" spans="1:17">
      <c r="A3586" s="12" t="s">
        <v>127</v>
      </c>
      <c r="B3586" s="12" t="str">
        <f t="shared" si="592"/>
        <v>M4_Comm</v>
      </c>
      <c r="C3586" s="12" t="str">
        <f t="shared" si="593"/>
        <v>AV_Speed</v>
      </c>
      <c r="D3586" s="12" t="str">
        <f t="shared" si="594"/>
        <v>BP_G120_var</v>
      </c>
      <c r="E3586" s="13" t="str">
        <f t="shared" ref="E3586:E3644" si="595">A3586&amp;"_"&amp;B3586&amp;"_"&amp;D3586</f>
        <v>CHP4_M4_Comm_BP_G120_var</v>
      </c>
      <c r="F3586" s="14" t="str">
        <f t="shared" ref="F3586:F3644" si="596">D3586&amp;"_"&amp;C3586</f>
        <v>BP_G120_var_AV_Speed</v>
      </c>
      <c r="G3586" s="10" t="str">
        <f t="shared" ref="G3586:G3644" si="597">A3586&amp;"_"&amp;IF(B3586="DB","",B3586&amp;"_")&amp;C3586</f>
        <v>CHP4_M4_Comm_AV_Speed</v>
      </c>
      <c r="H3586" s="10" t="str">
        <f>VLOOKUP(基本表格!E3586,起始地址定义!A:D,4,FALSE)&amp;" "&amp;Q3586</f>
        <v>刨片进料仓4#进料皮带分料器 变频器通讯 实际运行反馈速度</v>
      </c>
      <c r="I3586" s="10" t="str">
        <f t="shared" ref="I3586:I3644" si="598">J3586&amp;","&amp;K3586</f>
        <v>DB1400,REAL1056</v>
      </c>
      <c r="J3586" s="13" t="str">
        <f>VLOOKUP(E3586,起始地址定义!A:D,2,FALSE)</f>
        <v>DB1400</v>
      </c>
      <c r="K3586" s="12" t="str">
        <f t="shared" ref="K3586:K3644" si="599">IF(N3586="离散","X",IF(N3586="实型","REAL","INT"))&amp;IF(N3586="离散",TEXT(L3586+M3586,"0.0"),L3586+M3586)</f>
        <v>REAL1056</v>
      </c>
      <c r="L3586" s="13">
        <f>VLOOKUP(E3586,起始地址定义!A:D,3,FALSE)</f>
        <v>1050</v>
      </c>
      <c r="M3586" s="14">
        <f>VLOOKUP($F3586,类型描述及偏移量!$C:$H,2,FALSE)</f>
        <v>6</v>
      </c>
      <c r="N3586" s="14" t="str">
        <f>VLOOKUP($F3586,类型描述及偏移量!$C:$H,3,FALSE)</f>
        <v>实型</v>
      </c>
      <c r="O3586" s="14" t="str">
        <f>VLOOKUP($F3586,类型描述及偏移量!$C:$H,4,FALSE)</f>
        <v>None</v>
      </c>
      <c r="P3586" s="14" t="str">
        <f>VLOOKUP($F3586,类型描述及偏移量!$C:$H,5,FALSE)</f>
        <v>Yes</v>
      </c>
      <c r="Q3586" s="14" t="str">
        <f>VLOOKUP($F3586,类型描述及偏移量!$C:$H,6,FALSE)</f>
        <v>实际运行反馈速度</v>
      </c>
    </row>
    <row r="3587" spans="1:17">
      <c r="A3587" s="12" t="s">
        <v>127</v>
      </c>
      <c r="B3587" s="12" t="str">
        <f t="shared" si="592"/>
        <v>M4_Comm</v>
      </c>
      <c r="C3587" s="12" t="str">
        <f t="shared" si="593"/>
        <v>AV_Current</v>
      </c>
      <c r="D3587" s="12" t="str">
        <f t="shared" si="594"/>
        <v>BP_G120_var</v>
      </c>
      <c r="E3587" s="13" t="str">
        <f t="shared" si="595"/>
        <v>CHP4_M4_Comm_BP_G120_var</v>
      </c>
      <c r="F3587" s="14" t="str">
        <f t="shared" si="596"/>
        <v>BP_G120_var_AV_Current</v>
      </c>
      <c r="G3587" s="10" t="str">
        <f t="shared" si="597"/>
        <v>CHP4_M4_Comm_AV_Current</v>
      </c>
      <c r="H3587" s="10" t="str">
        <f>VLOOKUP(基本表格!E3587,起始地址定义!A:D,4,FALSE)&amp;" "&amp;Q3587</f>
        <v>刨片进料仓4#进料皮带分料器 变频器通讯 实际运行反馈电流</v>
      </c>
      <c r="I3587" s="10" t="str">
        <f t="shared" si="598"/>
        <v>DB1400,REAL1060</v>
      </c>
      <c r="J3587" s="13" t="str">
        <f>VLOOKUP(E3587,起始地址定义!A:D,2,FALSE)</f>
        <v>DB1400</v>
      </c>
      <c r="K3587" s="12" t="str">
        <f t="shared" si="599"/>
        <v>REAL1060</v>
      </c>
      <c r="L3587" s="13">
        <f>VLOOKUP(E3587,起始地址定义!A:D,3,FALSE)</f>
        <v>1050</v>
      </c>
      <c r="M3587" s="14">
        <f>VLOOKUP($F3587,类型描述及偏移量!$C:$H,2,FALSE)</f>
        <v>10</v>
      </c>
      <c r="N3587" s="14" t="str">
        <f>VLOOKUP($F3587,类型描述及偏移量!$C:$H,3,FALSE)</f>
        <v>实型</v>
      </c>
      <c r="O3587" s="14" t="str">
        <f>VLOOKUP($F3587,类型描述及偏移量!$C:$H,4,FALSE)</f>
        <v>None</v>
      </c>
      <c r="P3587" s="14" t="str">
        <f>VLOOKUP($F3587,类型描述及偏移量!$C:$H,5,FALSE)</f>
        <v>Yes</v>
      </c>
      <c r="Q3587" s="14" t="str">
        <f>VLOOKUP($F3587,类型描述及偏移量!$C:$H,6,FALSE)</f>
        <v>实际运行反馈电流</v>
      </c>
    </row>
    <row r="3588" spans="1:17">
      <c r="A3588" s="12" t="s">
        <v>127</v>
      </c>
      <c r="B3588" s="12" t="str">
        <f t="shared" si="592"/>
        <v>M4_Comm</v>
      </c>
      <c r="C3588" s="12" t="str">
        <f t="shared" si="593"/>
        <v>Torque</v>
      </c>
      <c r="D3588" s="12" t="str">
        <f t="shared" si="594"/>
        <v>BP_G120_var</v>
      </c>
      <c r="E3588" s="13" t="str">
        <f t="shared" si="595"/>
        <v>CHP4_M4_Comm_BP_G120_var</v>
      </c>
      <c r="F3588" s="14" t="str">
        <f t="shared" si="596"/>
        <v>BP_G120_var_Torque</v>
      </c>
      <c r="G3588" s="10" t="str">
        <f t="shared" si="597"/>
        <v>CHP4_M4_Comm_Torque</v>
      </c>
      <c r="H3588" s="10" t="str">
        <f>VLOOKUP(基本表格!E3588,起始地址定义!A:D,4,FALSE)&amp;" "&amp;Q3588</f>
        <v>刨片进料仓4#进料皮带分料器 变频器通讯 转矩百分比</v>
      </c>
      <c r="I3588" s="10" t="str">
        <f t="shared" si="598"/>
        <v>DB1400,REAL1064</v>
      </c>
      <c r="J3588" s="13" t="str">
        <f>VLOOKUP(E3588,起始地址定义!A:D,2,FALSE)</f>
        <v>DB1400</v>
      </c>
      <c r="K3588" s="12" t="str">
        <f t="shared" si="599"/>
        <v>REAL1064</v>
      </c>
      <c r="L3588" s="13">
        <f>VLOOKUP(E3588,起始地址定义!A:D,3,FALSE)</f>
        <v>1050</v>
      </c>
      <c r="M3588" s="14">
        <f>VLOOKUP($F3588,类型描述及偏移量!$C:$H,2,FALSE)</f>
        <v>14</v>
      </c>
      <c r="N3588" s="14" t="str">
        <f>VLOOKUP($F3588,类型描述及偏移量!$C:$H,3,FALSE)</f>
        <v>实型</v>
      </c>
      <c r="O3588" s="14" t="str">
        <f>VLOOKUP($F3588,类型描述及偏移量!$C:$H,4,FALSE)</f>
        <v>None</v>
      </c>
      <c r="P3588" s="14" t="str">
        <f>VLOOKUP($F3588,类型描述及偏移量!$C:$H,5,FALSE)</f>
        <v>Yes</v>
      </c>
      <c r="Q3588" s="14" t="str">
        <f>VLOOKUP($F3588,类型描述及偏移量!$C:$H,6,FALSE)</f>
        <v>转矩百分比</v>
      </c>
    </row>
    <row r="3589" spans="1:17">
      <c r="A3589" s="12" t="s">
        <v>127</v>
      </c>
      <c r="B3589" s="12" t="str">
        <f t="shared" si="592"/>
        <v>M4_Comm</v>
      </c>
      <c r="C3589" s="12" t="str">
        <f t="shared" si="593"/>
        <v>SP_Speed</v>
      </c>
      <c r="D3589" s="12" t="str">
        <f t="shared" si="594"/>
        <v>BP_G120_var</v>
      </c>
      <c r="E3589" s="13" t="str">
        <f t="shared" si="595"/>
        <v>CHP4_M4_Comm_BP_G120_var</v>
      </c>
      <c r="F3589" s="14" t="str">
        <f t="shared" si="596"/>
        <v>BP_G120_var_SP_Speed</v>
      </c>
      <c r="G3589" s="10" t="str">
        <f t="shared" si="597"/>
        <v>CHP4_M4_Comm_SP_Speed</v>
      </c>
      <c r="H3589" s="10" t="str">
        <f>VLOOKUP(基本表格!E3589,起始地址定义!A:D,4,FALSE)&amp;" "&amp;Q3589</f>
        <v>刨片进料仓4#进料皮带分料器 变频器通讯 给定速度</v>
      </c>
      <c r="I3589" s="10" t="str">
        <f t="shared" si="598"/>
        <v>DB1400,REAL1068</v>
      </c>
      <c r="J3589" s="13" t="str">
        <f>VLOOKUP(E3589,起始地址定义!A:D,2,FALSE)</f>
        <v>DB1400</v>
      </c>
      <c r="K3589" s="12" t="str">
        <f t="shared" si="599"/>
        <v>REAL1068</v>
      </c>
      <c r="L3589" s="13">
        <f>VLOOKUP(E3589,起始地址定义!A:D,3,FALSE)</f>
        <v>1050</v>
      </c>
      <c r="M3589" s="14">
        <f>VLOOKUP($F3589,类型描述及偏移量!$C:$H,2,FALSE)</f>
        <v>18</v>
      </c>
      <c r="N3589" s="14" t="str">
        <f>VLOOKUP($F3589,类型描述及偏移量!$C:$H,3,FALSE)</f>
        <v>实型</v>
      </c>
      <c r="O3589" s="14" t="str">
        <f>VLOOKUP($F3589,类型描述及偏移量!$C:$H,4,FALSE)</f>
        <v>None</v>
      </c>
      <c r="P3589" s="14" t="str">
        <f>VLOOKUP($F3589,类型描述及偏移量!$C:$H,5,FALSE)</f>
        <v>No</v>
      </c>
      <c r="Q3589" s="14" t="str">
        <f>VLOOKUP($F3589,类型描述及偏移量!$C:$H,6,FALSE)</f>
        <v>给定速度</v>
      </c>
    </row>
    <row r="3590" spans="1:17">
      <c r="A3590" s="12" t="s">
        <v>127</v>
      </c>
      <c r="B3590" s="12" t="str">
        <f t="shared" si="592"/>
        <v>M4_Comm</v>
      </c>
      <c r="C3590" s="12" t="str">
        <f t="shared" si="593"/>
        <v>SP_Ramp_UP</v>
      </c>
      <c r="D3590" s="12" t="str">
        <f t="shared" si="594"/>
        <v>BP_G120_var</v>
      </c>
      <c r="E3590" s="13" t="str">
        <f t="shared" si="595"/>
        <v>CHP4_M4_Comm_BP_G120_var</v>
      </c>
      <c r="F3590" s="14" t="str">
        <f t="shared" si="596"/>
        <v>BP_G120_var_SP_Ramp_UP</v>
      </c>
      <c r="G3590" s="10" t="str">
        <f t="shared" si="597"/>
        <v>CHP4_M4_Comm_SP_Ramp_UP</v>
      </c>
      <c r="H3590" s="10" t="str">
        <f>VLOOKUP(基本表格!E3590,起始地址定义!A:D,4,FALSE)&amp;" "&amp;Q3590</f>
        <v>刨片进料仓4#进料皮带分料器 变频器通讯 加速时间</v>
      </c>
      <c r="I3590" s="10" t="str">
        <f t="shared" si="598"/>
        <v>DB1400,REAL1072</v>
      </c>
      <c r="J3590" s="13" t="str">
        <f>VLOOKUP(E3590,起始地址定义!A:D,2,FALSE)</f>
        <v>DB1400</v>
      </c>
      <c r="K3590" s="12" t="str">
        <f t="shared" si="599"/>
        <v>REAL1072</v>
      </c>
      <c r="L3590" s="13">
        <f>VLOOKUP(E3590,起始地址定义!A:D,3,FALSE)</f>
        <v>1050</v>
      </c>
      <c r="M3590" s="14">
        <f>VLOOKUP($F3590,类型描述及偏移量!$C:$H,2,FALSE)</f>
        <v>22</v>
      </c>
      <c r="N3590" s="14" t="str">
        <f>VLOOKUP($F3590,类型描述及偏移量!$C:$H,3,FALSE)</f>
        <v>实型</v>
      </c>
      <c r="O3590" s="14" t="str">
        <f>VLOOKUP($F3590,类型描述及偏移量!$C:$H,4,FALSE)</f>
        <v>None</v>
      </c>
      <c r="P3590" s="14" t="str">
        <f>VLOOKUP($F3590,类型描述及偏移量!$C:$H,5,FALSE)</f>
        <v>No</v>
      </c>
      <c r="Q3590" s="14" t="str">
        <f>VLOOKUP($F3590,类型描述及偏移量!$C:$H,6,FALSE)</f>
        <v>加速时间</v>
      </c>
    </row>
    <row r="3591" spans="1:17">
      <c r="A3591" s="12" t="s">
        <v>127</v>
      </c>
      <c r="B3591" s="12" t="str">
        <f t="shared" si="592"/>
        <v>M4_Comm</v>
      </c>
      <c r="C3591" s="12" t="str">
        <f t="shared" si="593"/>
        <v>SP_Ramp_Down</v>
      </c>
      <c r="D3591" s="12" t="str">
        <f t="shared" si="594"/>
        <v>BP_G120_var</v>
      </c>
      <c r="E3591" s="13" t="str">
        <f t="shared" si="595"/>
        <v>CHP4_M4_Comm_BP_G120_var</v>
      </c>
      <c r="F3591" s="14" t="str">
        <f t="shared" si="596"/>
        <v>BP_G120_var_SP_Ramp_Down</v>
      </c>
      <c r="G3591" s="10" t="str">
        <f t="shared" si="597"/>
        <v>CHP4_M4_Comm_SP_Ramp_Down</v>
      </c>
      <c r="H3591" s="10" t="str">
        <f>VLOOKUP(基本表格!E3591,起始地址定义!A:D,4,FALSE)&amp;" "&amp;Q3591</f>
        <v>刨片进料仓4#进料皮带分料器 变频器通讯 减速时间</v>
      </c>
      <c r="I3591" s="10" t="str">
        <f t="shared" si="598"/>
        <v>DB1400,REAL1076</v>
      </c>
      <c r="J3591" s="13" t="str">
        <f>VLOOKUP(E3591,起始地址定义!A:D,2,FALSE)</f>
        <v>DB1400</v>
      </c>
      <c r="K3591" s="12" t="str">
        <f t="shared" si="599"/>
        <v>REAL1076</v>
      </c>
      <c r="L3591" s="13">
        <f>VLOOKUP(E3591,起始地址定义!A:D,3,FALSE)</f>
        <v>1050</v>
      </c>
      <c r="M3591" s="14">
        <f>VLOOKUP($F3591,类型描述及偏移量!$C:$H,2,FALSE)</f>
        <v>26</v>
      </c>
      <c r="N3591" s="14" t="str">
        <f>VLOOKUP($F3591,类型描述及偏移量!$C:$H,3,FALSE)</f>
        <v>实型</v>
      </c>
      <c r="O3591" s="14" t="str">
        <f>VLOOKUP($F3591,类型描述及偏移量!$C:$H,4,FALSE)</f>
        <v>None</v>
      </c>
      <c r="P3591" s="14" t="str">
        <f>VLOOKUP($F3591,类型描述及偏移量!$C:$H,5,FALSE)</f>
        <v>No</v>
      </c>
      <c r="Q3591" s="14" t="str">
        <f>VLOOKUP($F3591,类型描述及偏移量!$C:$H,6,FALSE)</f>
        <v>减速时间</v>
      </c>
    </row>
    <row r="3592" spans="1:17">
      <c r="A3592" s="12" t="s">
        <v>127</v>
      </c>
      <c r="B3592" s="12" t="str">
        <f t="shared" si="592"/>
        <v>M4_Comm</v>
      </c>
      <c r="C3592" s="12" t="str">
        <f t="shared" si="593"/>
        <v>Max_Spd</v>
      </c>
      <c r="D3592" s="12" t="str">
        <f t="shared" si="594"/>
        <v>BP_G120_var</v>
      </c>
      <c r="E3592" s="13" t="str">
        <f t="shared" si="595"/>
        <v>CHP4_M4_Comm_BP_G120_var</v>
      </c>
      <c r="F3592" s="14" t="str">
        <f t="shared" si="596"/>
        <v>BP_G120_var_Max_Spd</v>
      </c>
      <c r="G3592" s="10" t="str">
        <f t="shared" si="597"/>
        <v>CHP4_M4_Comm_Max_Spd</v>
      </c>
      <c r="H3592" s="10" t="str">
        <f>VLOOKUP(基本表格!E3592,起始地址定义!A:D,4,FALSE)&amp;" "&amp;Q3592</f>
        <v>刨片进料仓4#进料皮带分料器 变频器通讯 最大频率</v>
      </c>
      <c r="I3592" s="10" t="str">
        <f t="shared" si="598"/>
        <v>DB1400,REAL1080</v>
      </c>
      <c r="J3592" s="13" t="str">
        <f>VLOOKUP(E3592,起始地址定义!A:D,2,FALSE)</f>
        <v>DB1400</v>
      </c>
      <c r="K3592" s="12" t="str">
        <f t="shared" si="599"/>
        <v>REAL1080</v>
      </c>
      <c r="L3592" s="13">
        <f>VLOOKUP(E3592,起始地址定义!A:D,3,FALSE)</f>
        <v>1050</v>
      </c>
      <c r="M3592" s="14">
        <f>VLOOKUP($F3592,类型描述及偏移量!$C:$H,2,FALSE)</f>
        <v>30</v>
      </c>
      <c r="N3592" s="14" t="str">
        <f>VLOOKUP($F3592,类型描述及偏移量!$C:$H,3,FALSE)</f>
        <v>实型</v>
      </c>
      <c r="O3592" s="14" t="str">
        <f>VLOOKUP($F3592,类型描述及偏移量!$C:$H,4,FALSE)</f>
        <v>None</v>
      </c>
      <c r="P3592" s="14" t="str">
        <f>VLOOKUP($F3592,类型描述及偏移量!$C:$H,5,FALSE)</f>
        <v>No</v>
      </c>
      <c r="Q3592" s="14" t="str">
        <f>VLOOKUP($F3592,类型描述及偏移量!$C:$H,6,FALSE)</f>
        <v>最大频率</v>
      </c>
    </row>
    <row r="3593" spans="1:17">
      <c r="A3593" s="12" t="s">
        <v>127</v>
      </c>
      <c r="B3593" s="12" t="str">
        <f t="shared" si="592"/>
        <v>M4_Comm</v>
      </c>
      <c r="C3593" s="12" t="str">
        <f t="shared" si="593"/>
        <v>Min_Spd</v>
      </c>
      <c r="D3593" s="12" t="str">
        <f t="shared" si="594"/>
        <v>BP_G120_var</v>
      </c>
      <c r="E3593" s="13" t="str">
        <f t="shared" si="595"/>
        <v>CHP4_M4_Comm_BP_G120_var</v>
      </c>
      <c r="F3593" s="14" t="str">
        <f t="shared" si="596"/>
        <v>BP_G120_var_Min_Spd</v>
      </c>
      <c r="G3593" s="10" t="str">
        <f t="shared" si="597"/>
        <v>CHP4_M4_Comm_Min_Spd</v>
      </c>
      <c r="H3593" s="10" t="str">
        <f>VLOOKUP(基本表格!E3593,起始地址定义!A:D,4,FALSE)&amp;" "&amp;Q3593</f>
        <v>刨片进料仓4#进料皮带分料器 变频器通讯 最小频率</v>
      </c>
      <c r="I3593" s="10" t="str">
        <f t="shared" si="598"/>
        <v>DB1400,REAL1084</v>
      </c>
      <c r="J3593" s="13" t="str">
        <f>VLOOKUP(E3593,起始地址定义!A:D,2,FALSE)</f>
        <v>DB1400</v>
      </c>
      <c r="K3593" s="12" t="str">
        <f t="shared" si="599"/>
        <v>REAL1084</v>
      </c>
      <c r="L3593" s="13">
        <f>VLOOKUP(E3593,起始地址定义!A:D,3,FALSE)</f>
        <v>1050</v>
      </c>
      <c r="M3593" s="14">
        <f>VLOOKUP($F3593,类型描述及偏移量!$C:$H,2,FALSE)</f>
        <v>34</v>
      </c>
      <c r="N3593" s="14" t="str">
        <f>VLOOKUP($F3593,类型描述及偏移量!$C:$H,3,FALSE)</f>
        <v>实型</v>
      </c>
      <c r="O3593" s="14" t="str">
        <f>VLOOKUP($F3593,类型描述及偏移量!$C:$H,4,FALSE)</f>
        <v>None</v>
      </c>
      <c r="P3593" s="14" t="str">
        <f>VLOOKUP($F3593,类型描述及偏移量!$C:$H,5,FALSE)</f>
        <v>No</v>
      </c>
      <c r="Q3593" s="14" t="str">
        <f>VLOOKUP($F3593,类型描述及偏移量!$C:$H,6,FALSE)</f>
        <v>最小频率</v>
      </c>
    </row>
    <row r="3594" spans="1:17">
      <c r="A3594" s="12" t="s">
        <v>127</v>
      </c>
      <c r="B3594" s="12" t="str">
        <f t="shared" si="592"/>
        <v>M4_Comm</v>
      </c>
      <c r="C3594" s="12" t="str">
        <f t="shared" si="593"/>
        <v>Scaling_Speed</v>
      </c>
      <c r="D3594" s="12" t="str">
        <f t="shared" si="594"/>
        <v>BP_G120_var</v>
      </c>
      <c r="E3594" s="13" t="str">
        <f t="shared" si="595"/>
        <v>CHP4_M4_Comm_BP_G120_var</v>
      </c>
      <c r="F3594" s="14" t="str">
        <f t="shared" si="596"/>
        <v>BP_G120_var_Scaling_Speed</v>
      </c>
      <c r="G3594" s="10" t="str">
        <f t="shared" si="597"/>
        <v>CHP4_M4_Comm_Scaling_Speed</v>
      </c>
      <c r="H3594" s="10" t="str">
        <f>VLOOKUP(基本表格!E3594,起始地址定义!A:D,4,FALSE)&amp;" "&amp;Q3594</f>
        <v>刨片进料仓4#进料皮带分料器 变频器通讯 多级速度</v>
      </c>
      <c r="I3594" s="10" t="str">
        <f t="shared" si="598"/>
        <v>DB1400,REAL1088</v>
      </c>
      <c r="J3594" s="13" t="str">
        <f>VLOOKUP(E3594,起始地址定义!A:D,2,FALSE)</f>
        <v>DB1400</v>
      </c>
      <c r="K3594" s="12" t="str">
        <f t="shared" si="599"/>
        <v>REAL1088</v>
      </c>
      <c r="L3594" s="13">
        <f>VLOOKUP(E3594,起始地址定义!A:D,3,FALSE)</f>
        <v>1050</v>
      </c>
      <c r="M3594" s="14">
        <f>VLOOKUP($F3594,类型描述及偏移量!$C:$H,2,FALSE)</f>
        <v>38</v>
      </c>
      <c r="N3594" s="14" t="str">
        <f>VLOOKUP($F3594,类型描述及偏移量!$C:$H,3,FALSE)</f>
        <v>实型</v>
      </c>
      <c r="O3594" s="14" t="str">
        <f>VLOOKUP($F3594,类型描述及偏移量!$C:$H,4,FALSE)</f>
        <v>None</v>
      </c>
      <c r="P3594" s="14" t="str">
        <f>VLOOKUP($F3594,类型描述及偏移量!$C:$H,5,FALSE)</f>
        <v>No</v>
      </c>
      <c r="Q3594" s="14" t="str">
        <f>VLOOKUP($F3594,类型描述及偏移量!$C:$H,6,FALSE)</f>
        <v>多级速度</v>
      </c>
    </row>
    <row r="3595" spans="1:17">
      <c r="A3595" s="12" t="s">
        <v>127</v>
      </c>
      <c r="B3595" s="12" t="str">
        <f t="shared" si="592"/>
        <v>M4_Comm</v>
      </c>
      <c r="C3595" s="12" t="str">
        <f t="shared" si="593"/>
        <v>Scaling_Ramp</v>
      </c>
      <c r="D3595" s="12" t="str">
        <f t="shared" si="594"/>
        <v>BP_G120_var</v>
      </c>
      <c r="E3595" s="13" t="str">
        <f t="shared" si="595"/>
        <v>CHP4_M4_Comm_BP_G120_var</v>
      </c>
      <c r="F3595" s="14" t="str">
        <f t="shared" si="596"/>
        <v>BP_G120_var_Scaling_Ramp</v>
      </c>
      <c r="G3595" s="10" t="str">
        <f t="shared" si="597"/>
        <v>CHP4_M4_Comm_Scaling_Ramp</v>
      </c>
      <c r="H3595" s="10" t="str">
        <f>VLOOKUP(基本表格!E3595,起始地址定义!A:D,4,FALSE)&amp;" "&amp;Q3595</f>
        <v>刨片进料仓4#进料皮带分料器 变频器通讯 多级转速</v>
      </c>
      <c r="I3595" s="10" t="str">
        <f t="shared" si="598"/>
        <v>DB1400,REAL1092</v>
      </c>
      <c r="J3595" s="13" t="str">
        <f>VLOOKUP(E3595,起始地址定义!A:D,2,FALSE)</f>
        <v>DB1400</v>
      </c>
      <c r="K3595" s="12" t="str">
        <f t="shared" si="599"/>
        <v>REAL1092</v>
      </c>
      <c r="L3595" s="13">
        <f>VLOOKUP(E3595,起始地址定义!A:D,3,FALSE)</f>
        <v>1050</v>
      </c>
      <c r="M3595" s="14">
        <f>VLOOKUP($F3595,类型描述及偏移量!$C:$H,2,FALSE)</f>
        <v>42</v>
      </c>
      <c r="N3595" s="14" t="str">
        <f>VLOOKUP($F3595,类型描述及偏移量!$C:$H,3,FALSE)</f>
        <v>实型</v>
      </c>
      <c r="O3595" s="14" t="str">
        <f>VLOOKUP($F3595,类型描述及偏移量!$C:$H,4,FALSE)</f>
        <v>None</v>
      </c>
      <c r="P3595" s="14" t="str">
        <f>VLOOKUP($F3595,类型描述及偏移量!$C:$H,5,FALSE)</f>
        <v>No</v>
      </c>
      <c r="Q3595" s="14" t="str">
        <f>VLOOKUP($F3595,类型描述及偏移量!$C:$H,6,FALSE)</f>
        <v>多级转速</v>
      </c>
    </row>
    <row r="3596" hidden="1" spans="1:17">
      <c r="A3596" s="12" t="s">
        <v>127</v>
      </c>
      <c r="B3596" s="12" t="str">
        <f t="shared" si="592"/>
        <v>M4_ActRPM</v>
      </c>
      <c r="C3596" s="12" t="str">
        <f t="shared" si="593"/>
        <v>HiProEN</v>
      </c>
      <c r="D3596" s="12" t="str">
        <f t="shared" si="594"/>
        <v>BP_Value_var</v>
      </c>
      <c r="E3596" s="13" t="str">
        <f t="shared" si="595"/>
        <v>CHP4_M4_ActRPM_BP_Value_var</v>
      </c>
      <c r="F3596" s="14" t="str">
        <f t="shared" si="596"/>
        <v>BP_Value_var_HiProEN</v>
      </c>
      <c r="G3596" s="10" t="str">
        <f t="shared" si="597"/>
        <v>CHP4_M4_ActRPM_HiProEN</v>
      </c>
      <c r="H3596" s="10" t="str">
        <f>VLOOKUP(基本表格!E3596,起始地址定义!A:D,4,FALSE)&amp;" "&amp;Q3596</f>
        <v>刨片进料仓4#进料皮带分料器 反馈转速 上限保护使能</v>
      </c>
      <c r="I3596" s="10" t="str">
        <f t="shared" si="598"/>
        <v>DB1400,X1100.3</v>
      </c>
      <c r="J3596" s="13" t="str">
        <f>VLOOKUP(E3596,起始地址定义!A:D,2,FALSE)</f>
        <v>DB1400</v>
      </c>
      <c r="K3596" s="12" t="str">
        <f t="shared" si="599"/>
        <v>X1100.3</v>
      </c>
      <c r="L3596" s="13">
        <f>VLOOKUP(E3596,起始地址定义!A:D,3,FALSE)</f>
        <v>1100</v>
      </c>
      <c r="M3596" s="14">
        <f>VLOOKUP($F3596,类型描述及偏移量!$C:$H,2,FALSE)</f>
        <v>0.299999999999997</v>
      </c>
      <c r="N3596" s="14" t="str">
        <f>VLOOKUP($F3596,类型描述及偏移量!$C:$H,3,FALSE)</f>
        <v>离散</v>
      </c>
      <c r="O3596" s="14" t="str">
        <f>VLOOKUP($F3596,类型描述及偏移量!$C:$H,4,FALSE)</f>
        <v>None</v>
      </c>
      <c r="P3596" s="14" t="str">
        <f>VLOOKUP($F3596,类型描述及偏移量!$C:$H,5,FALSE)</f>
        <v>No</v>
      </c>
      <c r="Q3596" s="14" t="str">
        <f>VLOOKUP($F3596,类型描述及偏移量!$C:$H,6,FALSE)</f>
        <v>上限保护使能</v>
      </c>
    </row>
    <row r="3597" hidden="1" spans="1:17">
      <c r="A3597" s="12" t="s">
        <v>127</v>
      </c>
      <c r="B3597" s="12" t="str">
        <f t="shared" si="592"/>
        <v>M4_ActRPM</v>
      </c>
      <c r="C3597" s="12" t="str">
        <f t="shared" si="593"/>
        <v>LoProEN</v>
      </c>
      <c r="D3597" s="12" t="str">
        <f t="shared" si="594"/>
        <v>BP_Value_var</v>
      </c>
      <c r="E3597" s="13" t="str">
        <f t="shared" si="595"/>
        <v>CHP4_M4_ActRPM_BP_Value_var</v>
      </c>
      <c r="F3597" s="14" t="str">
        <f t="shared" si="596"/>
        <v>BP_Value_var_LoProEN</v>
      </c>
      <c r="G3597" s="10" t="str">
        <f t="shared" si="597"/>
        <v>CHP4_M4_ActRPM_LoProEN</v>
      </c>
      <c r="H3597" s="10" t="str">
        <f>VLOOKUP(基本表格!E3597,起始地址定义!A:D,4,FALSE)&amp;" "&amp;Q3597</f>
        <v>刨片进料仓4#进料皮带分料器 反馈转速 下限保护使能</v>
      </c>
      <c r="I3597" s="10" t="str">
        <f t="shared" si="598"/>
        <v>DB1400,X1100.4</v>
      </c>
      <c r="J3597" s="13" t="str">
        <f>VLOOKUP(E3597,起始地址定义!A:D,2,FALSE)</f>
        <v>DB1400</v>
      </c>
      <c r="K3597" s="12" t="str">
        <f t="shared" si="599"/>
        <v>X1100.4</v>
      </c>
      <c r="L3597" s="13">
        <f>VLOOKUP(E3597,起始地址定义!A:D,3,FALSE)</f>
        <v>1100</v>
      </c>
      <c r="M3597" s="14">
        <f>VLOOKUP($F3597,类型描述及偏移量!$C:$H,2,FALSE)</f>
        <v>0.399999999999999</v>
      </c>
      <c r="N3597" s="14" t="str">
        <f>VLOOKUP($F3597,类型描述及偏移量!$C:$H,3,FALSE)</f>
        <v>离散</v>
      </c>
      <c r="O3597" s="14" t="str">
        <f>VLOOKUP($F3597,类型描述及偏移量!$C:$H,4,FALSE)</f>
        <v>None</v>
      </c>
      <c r="P3597" s="14" t="str">
        <f>VLOOKUP($F3597,类型描述及偏移量!$C:$H,5,FALSE)</f>
        <v>No</v>
      </c>
      <c r="Q3597" s="14" t="str">
        <f>VLOOKUP($F3597,类型描述及偏移量!$C:$H,6,FALSE)</f>
        <v>下限保护使能</v>
      </c>
    </row>
    <row r="3598" hidden="1" spans="1:17">
      <c r="A3598" s="12" t="s">
        <v>127</v>
      </c>
      <c r="B3598" s="12" t="str">
        <f t="shared" si="592"/>
        <v>M4_ActRPM</v>
      </c>
      <c r="C3598" s="12" t="str">
        <f t="shared" si="593"/>
        <v>HiALM</v>
      </c>
      <c r="D3598" s="12" t="str">
        <f t="shared" si="594"/>
        <v>BP_Value_var</v>
      </c>
      <c r="E3598" s="13" t="str">
        <f t="shared" si="595"/>
        <v>CHP4_M4_ActRPM_BP_Value_var</v>
      </c>
      <c r="F3598" s="14" t="str">
        <f t="shared" si="596"/>
        <v>BP_Value_var_HiALM</v>
      </c>
      <c r="G3598" s="10" t="str">
        <f t="shared" si="597"/>
        <v>CHP4_M4_ActRPM_HiALM</v>
      </c>
      <c r="H3598" s="10" t="str">
        <f>VLOOKUP(基本表格!E3598,起始地址定义!A:D,4,FALSE)&amp;" "&amp;Q3598</f>
        <v>刨片进料仓4#进料皮带分料器 反馈转速 上限报警</v>
      </c>
      <c r="I3598" s="10" t="str">
        <f t="shared" si="598"/>
        <v>DB1400,X1100.5</v>
      </c>
      <c r="J3598" s="13" t="str">
        <f>VLOOKUP(E3598,起始地址定义!A:D,2,FALSE)</f>
        <v>DB1400</v>
      </c>
      <c r="K3598" s="12" t="str">
        <f t="shared" si="599"/>
        <v>X1100.5</v>
      </c>
      <c r="L3598" s="13">
        <f>VLOOKUP(E3598,起始地址定义!A:D,3,FALSE)</f>
        <v>1100</v>
      </c>
      <c r="M3598" s="14">
        <f>VLOOKUP($F3598,类型描述及偏移量!$C:$H,2,FALSE)</f>
        <v>0.5</v>
      </c>
      <c r="N3598" s="14" t="str">
        <f>VLOOKUP($F3598,类型描述及偏移量!$C:$H,3,FALSE)</f>
        <v>离散</v>
      </c>
      <c r="O3598" s="14" t="str">
        <f>VLOOKUP($F3598,类型描述及偏移量!$C:$H,4,FALSE)</f>
        <v>None</v>
      </c>
      <c r="P3598" s="14" t="str">
        <f>VLOOKUP($F3598,类型描述及偏移量!$C:$H,5,FALSE)</f>
        <v>Yes</v>
      </c>
      <c r="Q3598" s="14" t="str">
        <f>VLOOKUP($F3598,类型描述及偏移量!$C:$H,6,FALSE)</f>
        <v>上限报警</v>
      </c>
    </row>
    <row r="3599" hidden="1" spans="1:17">
      <c r="A3599" s="12" t="s">
        <v>127</v>
      </c>
      <c r="B3599" s="12" t="str">
        <f t="shared" si="592"/>
        <v>M4_ActRPM</v>
      </c>
      <c r="C3599" s="12" t="str">
        <f t="shared" si="593"/>
        <v>LoALM</v>
      </c>
      <c r="D3599" s="12" t="str">
        <f t="shared" si="594"/>
        <v>BP_Value_var</v>
      </c>
      <c r="E3599" s="13" t="str">
        <f t="shared" si="595"/>
        <v>CHP4_M4_ActRPM_BP_Value_var</v>
      </c>
      <c r="F3599" s="14" t="str">
        <f t="shared" si="596"/>
        <v>BP_Value_var_LoALM</v>
      </c>
      <c r="G3599" s="10" t="str">
        <f t="shared" si="597"/>
        <v>CHP4_M4_ActRPM_LoALM</v>
      </c>
      <c r="H3599" s="10" t="str">
        <f>VLOOKUP(基本表格!E3599,起始地址定义!A:D,4,FALSE)&amp;" "&amp;Q3599</f>
        <v>刨片进料仓4#进料皮带分料器 反馈转速 下限报警</v>
      </c>
      <c r="I3599" s="10" t="str">
        <f t="shared" si="598"/>
        <v>DB1400,X1100.6</v>
      </c>
      <c r="J3599" s="13" t="str">
        <f>VLOOKUP(E3599,起始地址定义!A:D,2,FALSE)</f>
        <v>DB1400</v>
      </c>
      <c r="K3599" s="12" t="str">
        <f t="shared" si="599"/>
        <v>X1100.6</v>
      </c>
      <c r="L3599" s="13">
        <f>VLOOKUP(E3599,起始地址定义!A:D,3,FALSE)</f>
        <v>1100</v>
      </c>
      <c r="M3599" s="14">
        <f>VLOOKUP($F3599,类型描述及偏移量!$C:$H,2,FALSE)</f>
        <v>0.600000000000001</v>
      </c>
      <c r="N3599" s="14" t="str">
        <f>VLOOKUP($F3599,类型描述及偏移量!$C:$H,3,FALSE)</f>
        <v>离散</v>
      </c>
      <c r="O3599" s="14" t="str">
        <f>VLOOKUP($F3599,类型描述及偏移量!$C:$H,4,FALSE)</f>
        <v>None</v>
      </c>
      <c r="P3599" s="14" t="str">
        <f>VLOOKUP($F3599,类型描述及偏移量!$C:$H,5,FALSE)</f>
        <v>Yes</v>
      </c>
      <c r="Q3599" s="14" t="str">
        <f>VLOOKUP($F3599,类型描述及偏移量!$C:$H,6,FALSE)</f>
        <v>下限报警</v>
      </c>
    </row>
    <row r="3600" hidden="1" spans="1:17">
      <c r="A3600" s="12" t="s">
        <v>127</v>
      </c>
      <c r="B3600" s="12" t="str">
        <f t="shared" si="592"/>
        <v>M4_ActRPM</v>
      </c>
      <c r="C3600" s="12" t="str">
        <f t="shared" si="593"/>
        <v>HiHiALM</v>
      </c>
      <c r="D3600" s="12" t="str">
        <f t="shared" si="594"/>
        <v>BP_Value_var</v>
      </c>
      <c r="E3600" s="13" t="str">
        <f t="shared" si="595"/>
        <v>CHP4_M4_ActRPM_BP_Value_var</v>
      </c>
      <c r="F3600" s="14" t="str">
        <f t="shared" si="596"/>
        <v>BP_Value_var_HiHiALM</v>
      </c>
      <c r="G3600" s="10" t="str">
        <f t="shared" si="597"/>
        <v>CHP4_M4_ActRPM_HiHiALM</v>
      </c>
      <c r="H3600" s="10" t="str">
        <f>VLOOKUP(基本表格!E3600,起始地址定义!A:D,4,FALSE)&amp;" "&amp;Q3600</f>
        <v>刨片进料仓4#进料皮带分料器 反馈转速 上上限报警</v>
      </c>
      <c r="I3600" s="10" t="str">
        <f t="shared" si="598"/>
        <v>DB1400,X1100.7</v>
      </c>
      <c r="J3600" s="13" t="str">
        <f>VLOOKUP(E3600,起始地址定义!A:D,2,FALSE)</f>
        <v>DB1400</v>
      </c>
      <c r="K3600" s="12" t="str">
        <f t="shared" si="599"/>
        <v>X1100.7</v>
      </c>
      <c r="L3600" s="13">
        <f>VLOOKUP(E3600,起始地址定义!A:D,3,FALSE)</f>
        <v>1100</v>
      </c>
      <c r="M3600" s="14">
        <f>VLOOKUP($F3600,类型描述及偏移量!$C:$H,2,FALSE)</f>
        <v>0.700000000000003</v>
      </c>
      <c r="N3600" s="14" t="str">
        <f>VLOOKUP($F3600,类型描述及偏移量!$C:$H,3,FALSE)</f>
        <v>离散</v>
      </c>
      <c r="O3600" s="14" t="str">
        <f>VLOOKUP($F3600,类型描述及偏移量!$C:$H,4,FALSE)</f>
        <v>On</v>
      </c>
      <c r="P3600" s="14" t="str">
        <f>VLOOKUP($F3600,类型描述及偏移量!$C:$H,5,FALSE)</f>
        <v>Yes</v>
      </c>
      <c r="Q3600" s="14" t="str">
        <f>VLOOKUP($F3600,类型描述及偏移量!$C:$H,6,FALSE)</f>
        <v>上上限报警</v>
      </c>
    </row>
    <row r="3601" hidden="1" spans="1:17">
      <c r="A3601" s="12" t="s">
        <v>127</v>
      </c>
      <c r="B3601" s="12" t="str">
        <f t="shared" si="592"/>
        <v>M4_ActRPM</v>
      </c>
      <c r="C3601" s="12" t="str">
        <f t="shared" si="593"/>
        <v>LoLoALM</v>
      </c>
      <c r="D3601" s="12" t="str">
        <f t="shared" si="594"/>
        <v>BP_Value_var</v>
      </c>
      <c r="E3601" s="13" t="str">
        <f t="shared" si="595"/>
        <v>CHP4_M4_ActRPM_BP_Value_var</v>
      </c>
      <c r="F3601" s="14" t="str">
        <f t="shared" si="596"/>
        <v>BP_Value_var_LoLoALM</v>
      </c>
      <c r="G3601" s="10" t="str">
        <f t="shared" si="597"/>
        <v>CHP4_M4_ActRPM_LoLoALM</v>
      </c>
      <c r="H3601" s="10" t="str">
        <f>VLOOKUP(基本表格!E3601,起始地址定义!A:D,4,FALSE)&amp;" "&amp;Q3601</f>
        <v>刨片进料仓4#进料皮带分料器 反馈转速 下下限报警</v>
      </c>
      <c r="I3601" s="10" t="str">
        <f t="shared" si="598"/>
        <v>DB1400,X1101.0</v>
      </c>
      <c r="J3601" s="13" t="str">
        <f>VLOOKUP(E3601,起始地址定义!A:D,2,FALSE)</f>
        <v>DB1400</v>
      </c>
      <c r="K3601" s="12" t="str">
        <f t="shared" si="599"/>
        <v>X1101.0</v>
      </c>
      <c r="L3601" s="13">
        <f>VLOOKUP(E3601,起始地址定义!A:D,3,FALSE)</f>
        <v>1100</v>
      </c>
      <c r="M3601" s="14">
        <f>VLOOKUP($F3601,类型描述及偏移量!$C:$H,2,FALSE)</f>
        <v>1</v>
      </c>
      <c r="N3601" s="14" t="str">
        <f>VLOOKUP($F3601,类型描述及偏移量!$C:$H,3,FALSE)</f>
        <v>离散</v>
      </c>
      <c r="O3601" s="14" t="str">
        <f>VLOOKUP($F3601,类型描述及偏移量!$C:$H,4,FALSE)</f>
        <v>On</v>
      </c>
      <c r="P3601" s="14" t="str">
        <f>VLOOKUP($F3601,类型描述及偏移量!$C:$H,5,FALSE)</f>
        <v>Yes</v>
      </c>
      <c r="Q3601" s="14" t="str">
        <f>VLOOKUP($F3601,类型描述及偏移量!$C:$H,6,FALSE)</f>
        <v>下下限报警</v>
      </c>
    </row>
    <row r="3602" hidden="1" spans="1:17">
      <c r="A3602" s="12" t="s">
        <v>127</v>
      </c>
      <c r="B3602" s="12" t="str">
        <f t="shared" si="592"/>
        <v>M4_ActRPM</v>
      </c>
      <c r="C3602" s="12" t="str">
        <f t="shared" si="593"/>
        <v>LimALM</v>
      </c>
      <c r="D3602" s="12" t="str">
        <f t="shared" si="594"/>
        <v>BP_Value_var</v>
      </c>
      <c r="E3602" s="13" t="str">
        <f t="shared" si="595"/>
        <v>CHP4_M4_ActRPM_BP_Value_var</v>
      </c>
      <c r="F3602" s="14" t="str">
        <f t="shared" si="596"/>
        <v>BP_Value_var_LimALM</v>
      </c>
      <c r="G3602" s="10" t="str">
        <f t="shared" si="597"/>
        <v>CHP4_M4_ActRPM_LimALM</v>
      </c>
      <c r="H3602" s="10" t="str">
        <f>VLOOKUP(基本表格!E3602,起始地址定义!A:D,4,FALSE)&amp;" "&amp;Q3602</f>
        <v>刨片进料仓4#进料皮带分料器 反馈转速 极限报警</v>
      </c>
      <c r="I3602" s="10" t="str">
        <f t="shared" si="598"/>
        <v>DB1400,X1101.1</v>
      </c>
      <c r="J3602" s="13" t="str">
        <f>VLOOKUP(E3602,起始地址定义!A:D,2,FALSE)</f>
        <v>DB1400</v>
      </c>
      <c r="K3602" s="12" t="str">
        <f t="shared" si="599"/>
        <v>X1101.1</v>
      </c>
      <c r="L3602" s="13">
        <f>VLOOKUP(E3602,起始地址定义!A:D,3,FALSE)</f>
        <v>1100</v>
      </c>
      <c r="M3602" s="14">
        <f>VLOOKUP($F3602,类型描述及偏移量!$C:$H,2,FALSE)</f>
        <v>1.1</v>
      </c>
      <c r="N3602" s="14" t="str">
        <f>VLOOKUP($F3602,类型描述及偏移量!$C:$H,3,FALSE)</f>
        <v>离散</v>
      </c>
      <c r="O3602" s="14" t="str">
        <f>VLOOKUP($F3602,类型描述及偏移量!$C:$H,4,FALSE)</f>
        <v>On</v>
      </c>
      <c r="P3602" s="14" t="str">
        <f>VLOOKUP($F3602,类型描述及偏移量!$C:$H,5,FALSE)</f>
        <v>Yes</v>
      </c>
      <c r="Q3602" s="14" t="str">
        <f>VLOOKUP($F3602,类型描述及偏移量!$C:$H,6,FALSE)</f>
        <v>极限报警</v>
      </c>
    </row>
    <row r="3603" hidden="1" spans="1:17">
      <c r="A3603" s="12" t="s">
        <v>127</v>
      </c>
      <c r="B3603" s="12" t="str">
        <f t="shared" si="592"/>
        <v>M4_ActRPM</v>
      </c>
      <c r="C3603" s="12" t="str">
        <f t="shared" si="593"/>
        <v>LostALM</v>
      </c>
      <c r="D3603" s="12" t="str">
        <f t="shared" si="594"/>
        <v>BP_Value_var</v>
      </c>
      <c r="E3603" s="13" t="str">
        <f t="shared" si="595"/>
        <v>CHP4_M4_ActRPM_BP_Value_var</v>
      </c>
      <c r="F3603" s="14" t="str">
        <f t="shared" si="596"/>
        <v>BP_Value_var_LostALM</v>
      </c>
      <c r="G3603" s="10" t="str">
        <f t="shared" si="597"/>
        <v>CHP4_M4_ActRPM_LostALM</v>
      </c>
      <c r="H3603" s="10" t="str">
        <f>VLOOKUP(基本表格!E3603,起始地址定义!A:D,4,FALSE)&amp;" "&amp;Q3603</f>
        <v>刨片进料仓4#进料皮带分料器 反馈转速 传感器断线报警</v>
      </c>
      <c r="I3603" s="10" t="str">
        <f t="shared" si="598"/>
        <v>DB1400,X1101.2</v>
      </c>
      <c r="J3603" s="13" t="str">
        <f>VLOOKUP(E3603,起始地址定义!A:D,2,FALSE)</f>
        <v>DB1400</v>
      </c>
      <c r="K3603" s="12" t="str">
        <f t="shared" si="599"/>
        <v>X1101.2</v>
      </c>
      <c r="L3603" s="13">
        <f>VLOOKUP(E3603,起始地址定义!A:D,3,FALSE)</f>
        <v>1100</v>
      </c>
      <c r="M3603" s="14">
        <f>VLOOKUP($F3603,类型描述及偏移量!$C:$H,2,FALSE)</f>
        <v>1.2</v>
      </c>
      <c r="N3603" s="14" t="str">
        <f>VLOOKUP($F3603,类型描述及偏移量!$C:$H,3,FALSE)</f>
        <v>离散</v>
      </c>
      <c r="O3603" s="14" t="str">
        <f>VLOOKUP($F3603,类型描述及偏移量!$C:$H,4,FALSE)</f>
        <v>On</v>
      </c>
      <c r="P3603" s="14" t="str">
        <f>VLOOKUP($F3603,类型描述及偏移量!$C:$H,5,FALSE)</f>
        <v>Yes</v>
      </c>
      <c r="Q3603" s="14" t="str">
        <f>VLOOKUP($F3603,类型描述及偏移量!$C:$H,6,FALSE)</f>
        <v>传感器断线报警</v>
      </c>
    </row>
    <row r="3604" hidden="1" spans="1:17">
      <c r="A3604" s="12" t="s">
        <v>127</v>
      </c>
      <c r="B3604" s="12" t="str">
        <f t="shared" si="592"/>
        <v>M4_ActRPM</v>
      </c>
      <c r="C3604" s="12" t="str">
        <f t="shared" si="593"/>
        <v>Code</v>
      </c>
      <c r="D3604" s="12" t="str">
        <f t="shared" si="594"/>
        <v>BP_Value_var</v>
      </c>
      <c r="E3604" s="13" t="str">
        <f t="shared" si="595"/>
        <v>CHP4_M4_ActRPM_BP_Value_var</v>
      </c>
      <c r="F3604" s="14" t="str">
        <f t="shared" si="596"/>
        <v>BP_Value_var_Code</v>
      </c>
      <c r="G3604" s="10" t="str">
        <f t="shared" si="597"/>
        <v>CHP4_M4_ActRPM_Code</v>
      </c>
      <c r="H3604" s="10" t="str">
        <f>VLOOKUP(基本表格!E3604,起始地址定义!A:D,4,FALSE)&amp;" "&amp;Q3604</f>
        <v>刨片进料仓4#进料皮带分料器 反馈转速 实际内码</v>
      </c>
      <c r="I3604" s="10" t="str">
        <f t="shared" si="598"/>
        <v>DB1400,INT1102</v>
      </c>
      <c r="J3604" s="13" t="str">
        <f>VLOOKUP(E3604,起始地址定义!A:D,2,FALSE)</f>
        <v>DB1400</v>
      </c>
      <c r="K3604" s="12" t="str">
        <f t="shared" si="599"/>
        <v>INT1102</v>
      </c>
      <c r="L3604" s="13">
        <f>VLOOKUP(E3604,起始地址定义!A:D,3,FALSE)</f>
        <v>1100</v>
      </c>
      <c r="M3604" s="14">
        <f>VLOOKUP($F3604,类型描述及偏移量!$C:$H,2,FALSE)</f>
        <v>2</v>
      </c>
      <c r="N3604" s="14" t="str">
        <f>VLOOKUP($F3604,类型描述及偏移量!$C:$H,3,FALSE)</f>
        <v>整型</v>
      </c>
      <c r="O3604" s="14" t="str">
        <f>VLOOKUP($F3604,类型描述及偏移量!$C:$H,4,FALSE)</f>
        <v>None</v>
      </c>
      <c r="P3604" s="14" t="str">
        <f>VLOOKUP($F3604,类型描述及偏移量!$C:$H,5,FALSE)</f>
        <v>Yes</v>
      </c>
      <c r="Q3604" s="14" t="str">
        <f>VLOOKUP($F3604,类型描述及偏移量!$C:$H,6,FALSE)</f>
        <v>实际内码</v>
      </c>
    </row>
    <row r="3605" spans="1:17">
      <c r="A3605" s="12" t="s">
        <v>127</v>
      </c>
      <c r="B3605" s="12" t="str">
        <f t="shared" si="592"/>
        <v>M4_ActRPM</v>
      </c>
      <c r="C3605" s="12" t="str">
        <f t="shared" si="593"/>
        <v>Value</v>
      </c>
      <c r="D3605" s="12" t="str">
        <f t="shared" si="594"/>
        <v>BP_Value_var</v>
      </c>
      <c r="E3605" s="13" t="str">
        <f t="shared" si="595"/>
        <v>CHP4_M4_ActRPM_BP_Value_var</v>
      </c>
      <c r="F3605" s="14" t="str">
        <f t="shared" si="596"/>
        <v>BP_Value_var_Value</v>
      </c>
      <c r="G3605" s="10" t="str">
        <f t="shared" si="597"/>
        <v>CHP4_M4_ActRPM_Value</v>
      </c>
      <c r="H3605" s="10" t="str">
        <f>VLOOKUP(基本表格!E3605,起始地址定义!A:D,4,FALSE)&amp;" "&amp;Q3605</f>
        <v>刨片进料仓4#进料皮带分料器 反馈转速 实际值</v>
      </c>
      <c r="I3605" s="10" t="str">
        <f t="shared" si="598"/>
        <v>DB1400,REAL1106</v>
      </c>
      <c r="J3605" s="13" t="str">
        <f>VLOOKUP(E3605,起始地址定义!A:D,2,FALSE)</f>
        <v>DB1400</v>
      </c>
      <c r="K3605" s="12" t="str">
        <f t="shared" si="599"/>
        <v>REAL1106</v>
      </c>
      <c r="L3605" s="13">
        <f>VLOOKUP(E3605,起始地址定义!A:D,3,FALSE)</f>
        <v>1100</v>
      </c>
      <c r="M3605" s="14">
        <f>VLOOKUP($F3605,类型描述及偏移量!$C:$H,2,FALSE)</f>
        <v>6</v>
      </c>
      <c r="N3605" s="14" t="str">
        <f>VLOOKUP($F3605,类型描述及偏移量!$C:$H,3,FALSE)</f>
        <v>实型</v>
      </c>
      <c r="O3605" s="14" t="str">
        <f>VLOOKUP($F3605,类型描述及偏移量!$C:$H,4,FALSE)</f>
        <v>None</v>
      </c>
      <c r="P3605" s="14" t="str">
        <f>VLOOKUP($F3605,类型描述及偏移量!$C:$H,5,FALSE)</f>
        <v>Yes</v>
      </c>
      <c r="Q3605" s="14" t="str">
        <f>VLOOKUP($F3605,类型描述及偏移量!$C:$H,6,FALSE)</f>
        <v>实际值</v>
      </c>
    </row>
    <row r="3606" spans="1:17">
      <c r="A3606" s="12" t="s">
        <v>127</v>
      </c>
      <c r="B3606" s="12" t="str">
        <f t="shared" si="592"/>
        <v>M4_ActRPM</v>
      </c>
      <c r="C3606" s="12" t="str">
        <f t="shared" si="593"/>
        <v>Range</v>
      </c>
      <c r="D3606" s="12" t="str">
        <f t="shared" si="594"/>
        <v>BP_Value_var</v>
      </c>
      <c r="E3606" s="13" t="str">
        <f t="shared" si="595"/>
        <v>CHP4_M4_ActRPM_BP_Value_var</v>
      </c>
      <c r="F3606" s="14" t="str">
        <f t="shared" si="596"/>
        <v>BP_Value_var_Range</v>
      </c>
      <c r="G3606" s="10" t="str">
        <f t="shared" si="597"/>
        <v>CHP4_M4_ActRPM_Range</v>
      </c>
      <c r="H3606" s="10" t="str">
        <f>VLOOKUP(基本表格!E3606,起始地址定义!A:D,4,FALSE)&amp;" "&amp;Q3606</f>
        <v>刨片进料仓4#进料皮带分料器 反馈转速 量程</v>
      </c>
      <c r="I3606" s="10" t="str">
        <f t="shared" si="598"/>
        <v>DB1400,REAL1110</v>
      </c>
      <c r="J3606" s="13" t="str">
        <f>VLOOKUP(E3606,起始地址定义!A:D,2,FALSE)</f>
        <v>DB1400</v>
      </c>
      <c r="K3606" s="12" t="str">
        <f t="shared" si="599"/>
        <v>REAL1110</v>
      </c>
      <c r="L3606" s="13">
        <f>VLOOKUP(E3606,起始地址定义!A:D,3,FALSE)</f>
        <v>1100</v>
      </c>
      <c r="M3606" s="14">
        <f>VLOOKUP($F3606,类型描述及偏移量!$C:$H,2,FALSE)</f>
        <v>10</v>
      </c>
      <c r="N3606" s="14" t="str">
        <f>VLOOKUP($F3606,类型描述及偏移量!$C:$H,3,FALSE)</f>
        <v>实型</v>
      </c>
      <c r="O3606" s="14" t="str">
        <f>VLOOKUP($F3606,类型描述及偏移量!$C:$H,4,FALSE)</f>
        <v>None</v>
      </c>
      <c r="P3606" s="14" t="str">
        <f>VLOOKUP($F3606,类型描述及偏移量!$C:$H,5,FALSE)</f>
        <v>No</v>
      </c>
      <c r="Q3606" s="14" t="str">
        <f>VLOOKUP($F3606,类型描述及偏移量!$C:$H,6,FALSE)</f>
        <v>量程</v>
      </c>
    </row>
    <row r="3607" spans="1:17">
      <c r="A3607" s="12" t="s">
        <v>127</v>
      </c>
      <c r="B3607" s="12" t="str">
        <f t="shared" si="592"/>
        <v>M4_ActRPM</v>
      </c>
      <c r="C3607" s="12" t="str">
        <f t="shared" si="593"/>
        <v>Hi</v>
      </c>
      <c r="D3607" s="12" t="str">
        <f t="shared" si="594"/>
        <v>BP_Value_var</v>
      </c>
      <c r="E3607" s="13" t="str">
        <f t="shared" si="595"/>
        <v>CHP4_M4_ActRPM_BP_Value_var</v>
      </c>
      <c r="F3607" s="14" t="str">
        <f t="shared" si="596"/>
        <v>BP_Value_var_Hi</v>
      </c>
      <c r="G3607" s="10" t="str">
        <f t="shared" si="597"/>
        <v>CHP4_M4_ActRPM_Hi</v>
      </c>
      <c r="H3607" s="10" t="str">
        <f>VLOOKUP(基本表格!E3607,起始地址定义!A:D,4,FALSE)&amp;" "&amp;Q3607</f>
        <v>刨片进料仓4#进料皮带分料器 反馈转速 上限值</v>
      </c>
      <c r="I3607" s="10" t="str">
        <f t="shared" si="598"/>
        <v>DB1400,REAL1114</v>
      </c>
      <c r="J3607" s="13" t="str">
        <f>VLOOKUP(E3607,起始地址定义!A:D,2,FALSE)</f>
        <v>DB1400</v>
      </c>
      <c r="K3607" s="12" t="str">
        <f t="shared" si="599"/>
        <v>REAL1114</v>
      </c>
      <c r="L3607" s="13">
        <f>VLOOKUP(E3607,起始地址定义!A:D,3,FALSE)</f>
        <v>1100</v>
      </c>
      <c r="M3607" s="14">
        <f>VLOOKUP($F3607,类型描述及偏移量!$C:$H,2,FALSE)</f>
        <v>14</v>
      </c>
      <c r="N3607" s="14" t="str">
        <f>VLOOKUP($F3607,类型描述及偏移量!$C:$H,3,FALSE)</f>
        <v>实型</v>
      </c>
      <c r="O3607" s="14" t="str">
        <f>VLOOKUP($F3607,类型描述及偏移量!$C:$H,4,FALSE)</f>
        <v>None</v>
      </c>
      <c r="P3607" s="14" t="str">
        <f>VLOOKUP($F3607,类型描述及偏移量!$C:$H,5,FALSE)</f>
        <v>No</v>
      </c>
      <c r="Q3607" s="14" t="str">
        <f>VLOOKUP($F3607,类型描述及偏移量!$C:$H,6,FALSE)</f>
        <v>上限值</v>
      </c>
    </row>
    <row r="3608" spans="1:17">
      <c r="A3608" s="12" t="s">
        <v>127</v>
      </c>
      <c r="B3608" s="12" t="str">
        <f t="shared" si="592"/>
        <v>M4_ActRPM</v>
      </c>
      <c r="C3608" s="12" t="str">
        <f t="shared" si="593"/>
        <v>Lo</v>
      </c>
      <c r="D3608" s="12" t="str">
        <f t="shared" si="594"/>
        <v>BP_Value_var</v>
      </c>
      <c r="E3608" s="13" t="str">
        <f t="shared" si="595"/>
        <v>CHP4_M4_ActRPM_BP_Value_var</v>
      </c>
      <c r="F3608" s="14" t="str">
        <f t="shared" si="596"/>
        <v>BP_Value_var_Lo</v>
      </c>
      <c r="G3608" s="10" t="str">
        <f t="shared" si="597"/>
        <v>CHP4_M4_ActRPM_Lo</v>
      </c>
      <c r="H3608" s="10" t="str">
        <f>VLOOKUP(基本表格!E3608,起始地址定义!A:D,4,FALSE)&amp;" "&amp;Q3608</f>
        <v>刨片进料仓4#进料皮带分料器 反馈转速 下限值</v>
      </c>
      <c r="I3608" s="10" t="str">
        <f t="shared" si="598"/>
        <v>DB1400,REAL1118</v>
      </c>
      <c r="J3608" s="13" t="str">
        <f>VLOOKUP(E3608,起始地址定义!A:D,2,FALSE)</f>
        <v>DB1400</v>
      </c>
      <c r="K3608" s="12" t="str">
        <f t="shared" si="599"/>
        <v>REAL1118</v>
      </c>
      <c r="L3608" s="13">
        <f>VLOOKUP(E3608,起始地址定义!A:D,3,FALSE)</f>
        <v>1100</v>
      </c>
      <c r="M3608" s="14">
        <f>VLOOKUP($F3608,类型描述及偏移量!$C:$H,2,FALSE)</f>
        <v>18</v>
      </c>
      <c r="N3608" s="14" t="str">
        <f>VLOOKUP($F3608,类型描述及偏移量!$C:$H,3,FALSE)</f>
        <v>实型</v>
      </c>
      <c r="O3608" s="14" t="str">
        <f>VLOOKUP($F3608,类型描述及偏移量!$C:$H,4,FALSE)</f>
        <v>None</v>
      </c>
      <c r="P3608" s="14" t="str">
        <f>VLOOKUP($F3608,类型描述及偏移量!$C:$H,5,FALSE)</f>
        <v>No</v>
      </c>
      <c r="Q3608" s="14" t="str">
        <f>VLOOKUP($F3608,类型描述及偏移量!$C:$H,6,FALSE)</f>
        <v>下限值</v>
      </c>
    </row>
    <row r="3609" spans="1:17">
      <c r="A3609" s="12" t="s">
        <v>127</v>
      </c>
      <c r="B3609" s="12" t="str">
        <f t="shared" si="592"/>
        <v>M4_ActRPM</v>
      </c>
      <c r="C3609" s="12" t="str">
        <f t="shared" si="593"/>
        <v>HiHi</v>
      </c>
      <c r="D3609" s="12" t="str">
        <f t="shared" si="594"/>
        <v>BP_Value_var</v>
      </c>
      <c r="E3609" s="13" t="str">
        <f t="shared" si="595"/>
        <v>CHP4_M4_ActRPM_BP_Value_var</v>
      </c>
      <c r="F3609" s="14" t="str">
        <f t="shared" si="596"/>
        <v>BP_Value_var_HiHi</v>
      </c>
      <c r="G3609" s="10" t="str">
        <f t="shared" si="597"/>
        <v>CHP4_M4_ActRPM_HiHi</v>
      </c>
      <c r="H3609" s="10" t="str">
        <f>VLOOKUP(基本表格!E3609,起始地址定义!A:D,4,FALSE)&amp;" "&amp;Q3609</f>
        <v>刨片进料仓4#进料皮带分料器 反馈转速 上上限值</v>
      </c>
      <c r="I3609" s="10" t="str">
        <f t="shared" si="598"/>
        <v>DB1400,REAL1122</v>
      </c>
      <c r="J3609" s="13" t="str">
        <f>VLOOKUP(E3609,起始地址定义!A:D,2,FALSE)</f>
        <v>DB1400</v>
      </c>
      <c r="K3609" s="12" t="str">
        <f t="shared" si="599"/>
        <v>REAL1122</v>
      </c>
      <c r="L3609" s="13">
        <f>VLOOKUP(E3609,起始地址定义!A:D,3,FALSE)</f>
        <v>1100</v>
      </c>
      <c r="M3609" s="14">
        <f>VLOOKUP($F3609,类型描述及偏移量!$C:$H,2,FALSE)</f>
        <v>22</v>
      </c>
      <c r="N3609" s="14" t="str">
        <f>VLOOKUP($F3609,类型描述及偏移量!$C:$H,3,FALSE)</f>
        <v>实型</v>
      </c>
      <c r="O3609" s="14" t="str">
        <f>VLOOKUP($F3609,类型描述及偏移量!$C:$H,4,FALSE)</f>
        <v>None</v>
      </c>
      <c r="P3609" s="14" t="str">
        <f>VLOOKUP($F3609,类型描述及偏移量!$C:$H,5,FALSE)</f>
        <v>No</v>
      </c>
      <c r="Q3609" s="14" t="str">
        <f>VLOOKUP($F3609,类型描述及偏移量!$C:$H,6,FALSE)</f>
        <v>上上限值</v>
      </c>
    </row>
    <row r="3610" spans="1:17">
      <c r="A3610" s="12" t="s">
        <v>127</v>
      </c>
      <c r="B3610" s="12" t="str">
        <f t="shared" si="592"/>
        <v>M4_ActRPM</v>
      </c>
      <c r="C3610" s="12" t="str">
        <f t="shared" si="593"/>
        <v>LoLo</v>
      </c>
      <c r="D3610" s="12" t="str">
        <f t="shared" si="594"/>
        <v>BP_Value_var</v>
      </c>
      <c r="E3610" s="13" t="str">
        <f t="shared" si="595"/>
        <v>CHP4_M4_ActRPM_BP_Value_var</v>
      </c>
      <c r="F3610" s="14" t="str">
        <f t="shared" si="596"/>
        <v>BP_Value_var_LoLo</v>
      </c>
      <c r="G3610" s="10" t="str">
        <f t="shared" si="597"/>
        <v>CHP4_M4_ActRPM_LoLo</v>
      </c>
      <c r="H3610" s="10" t="str">
        <f>VLOOKUP(基本表格!E3610,起始地址定义!A:D,4,FALSE)&amp;" "&amp;Q3610</f>
        <v>刨片进料仓4#进料皮带分料器 反馈转速 下下限值</v>
      </c>
      <c r="I3610" s="10" t="str">
        <f t="shared" si="598"/>
        <v>DB1400,REAL1126</v>
      </c>
      <c r="J3610" s="13" t="str">
        <f>VLOOKUP(E3610,起始地址定义!A:D,2,FALSE)</f>
        <v>DB1400</v>
      </c>
      <c r="K3610" s="12" t="str">
        <f t="shared" si="599"/>
        <v>REAL1126</v>
      </c>
      <c r="L3610" s="13">
        <f>VLOOKUP(E3610,起始地址定义!A:D,3,FALSE)</f>
        <v>1100</v>
      </c>
      <c r="M3610" s="14">
        <f>VLOOKUP($F3610,类型描述及偏移量!$C:$H,2,FALSE)</f>
        <v>26</v>
      </c>
      <c r="N3610" s="14" t="str">
        <f>VLOOKUP($F3610,类型描述及偏移量!$C:$H,3,FALSE)</f>
        <v>实型</v>
      </c>
      <c r="O3610" s="14" t="str">
        <f>VLOOKUP($F3610,类型描述及偏移量!$C:$H,4,FALSE)</f>
        <v>None</v>
      </c>
      <c r="P3610" s="14" t="str">
        <f>VLOOKUP($F3610,类型描述及偏移量!$C:$H,5,FALSE)</f>
        <v>No</v>
      </c>
      <c r="Q3610" s="14" t="str">
        <f>VLOOKUP($F3610,类型描述及偏移量!$C:$H,6,FALSE)</f>
        <v>下下限值</v>
      </c>
    </row>
    <row r="3611" hidden="1" spans="1:17">
      <c r="A3611" s="12" t="s">
        <v>127</v>
      </c>
      <c r="B3611" s="12" t="str">
        <f t="shared" si="592"/>
        <v>M4_Current</v>
      </c>
      <c r="C3611" s="12" t="str">
        <f t="shared" si="593"/>
        <v>HiProEN</v>
      </c>
      <c r="D3611" s="12" t="str">
        <f t="shared" si="594"/>
        <v>BP_Value_var</v>
      </c>
      <c r="E3611" s="13" t="str">
        <f t="shared" si="595"/>
        <v>CHP4_M4_Current_BP_Value_var</v>
      </c>
      <c r="F3611" s="14" t="str">
        <f t="shared" si="596"/>
        <v>BP_Value_var_HiProEN</v>
      </c>
      <c r="G3611" s="10" t="str">
        <f t="shared" si="597"/>
        <v>CHP4_M4_Current_HiProEN</v>
      </c>
      <c r="H3611" s="10" t="str">
        <f>VLOOKUP(基本表格!E3611,起始地址定义!A:D,4,FALSE)&amp;" "&amp;Q3611</f>
        <v>刨片进料仓4#进料皮带分料器 反馈电流 上限保护使能</v>
      </c>
      <c r="I3611" s="10" t="str">
        <f t="shared" si="598"/>
        <v>DB1400,X1150.3</v>
      </c>
      <c r="J3611" s="13" t="str">
        <f>VLOOKUP(E3611,起始地址定义!A:D,2,FALSE)</f>
        <v>DB1400</v>
      </c>
      <c r="K3611" s="12" t="str">
        <f t="shared" si="599"/>
        <v>X1150.3</v>
      </c>
      <c r="L3611" s="13">
        <f>VLOOKUP(E3611,起始地址定义!A:D,3,FALSE)</f>
        <v>1150</v>
      </c>
      <c r="M3611" s="14">
        <f>VLOOKUP($F3611,类型描述及偏移量!$C:$H,2,FALSE)</f>
        <v>0.299999999999997</v>
      </c>
      <c r="N3611" s="14" t="str">
        <f>VLOOKUP($F3611,类型描述及偏移量!$C:$H,3,FALSE)</f>
        <v>离散</v>
      </c>
      <c r="O3611" s="14" t="str">
        <f>VLOOKUP($F3611,类型描述及偏移量!$C:$H,4,FALSE)</f>
        <v>None</v>
      </c>
      <c r="P3611" s="14" t="str">
        <f>VLOOKUP($F3611,类型描述及偏移量!$C:$H,5,FALSE)</f>
        <v>No</v>
      </c>
      <c r="Q3611" s="14" t="str">
        <f>VLOOKUP($F3611,类型描述及偏移量!$C:$H,6,FALSE)</f>
        <v>上限保护使能</v>
      </c>
    </row>
    <row r="3612" hidden="1" spans="1:17">
      <c r="A3612" s="12" t="s">
        <v>127</v>
      </c>
      <c r="B3612" s="12" t="str">
        <f t="shared" si="592"/>
        <v>M4_Current</v>
      </c>
      <c r="C3612" s="12" t="str">
        <f t="shared" si="593"/>
        <v>LoProEN</v>
      </c>
      <c r="D3612" s="12" t="str">
        <f t="shared" si="594"/>
        <v>BP_Value_var</v>
      </c>
      <c r="E3612" s="13" t="str">
        <f t="shared" si="595"/>
        <v>CHP4_M4_Current_BP_Value_var</v>
      </c>
      <c r="F3612" s="14" t="str">
        <f t="shared" si="596"/>
        <v>BP_Value_var_LoProEN</v>
      </c>
      <c r="G3612" s="10" t="str">
        <f t="shared" si="597"/>
        <v>CHP4_M4_Current_LoProEN</v>
      </c>
      <c r="H3612" s="10" t="str">
        <f>VLOOKUP(基本表格!E3612,起始地址定义!A:D,4,FALSE)&amp;" "&amp;Q3612</f>
        <v>刨片进料仓4#进料皮带分料器 反馈电流 下限保护使能</v>
      </c>
      <c r="I3612" s="10" t="str">
        <f t="shared" si="598"/>
        <v>DB1400,X1150.4</v>
      </c>
      <c r="J3612" s="13" t="str">
        <f>VLOOKUP(E3612,起始地址定义!A:D,2,FALSE)</f>
        <v>DB1400</v>
      </c>
      <c r="K3612" s="12" t="str">
        <f t="shared" si="599"/>
        <v>X1150.4</v>
      </c>
      <c r="L3612" s="13">
        <f>VLOOKUP(E3612,起始地址定义!A:D,3,FALSE)</f>
        <v>1150</v>
      </c>
      <c r="M3612" s="14">
        <f>VLOOKUP($F3612,类型描述及偏移量!$C:$H,2,FALSE)</f>
        <v>0.399999999999999</v>
      </c>
      <c r="N3612" s="14" t="str">
        <f>VLOOKUP($F3612,类型描述及偏移量!$C:$H,3,FALSE)</f>
        <v>离散</v>
      </c>
      <c r="O3612" s="14" t="str">
        <f>VLOOKUP($F3612,类型描述及偏移量!$C:$H,4,FALSE)</f>
        <v>None</v>
      </c>
      <c r="P3612" s="14" t="str">
        <f>VLOOKUP($F3612,类型描述及偏移量!$C:$H,5,FALSE)</f>
        <v>No</v>
      </c>
      <c r="Q3612" s="14" t="str">
        <f>VLOOKUP($F3612,类型描述及偏移量!$C:$H,6,FALSE)</f>
        <v>下限保护使能</v>
      </c>
    </row>
    <row r="3613" hidden="1" spans="1:17">
      <c r="A3613" s="12" t="s">
        <v>127</v>
      </c>
      <c r="B3613" s="12" t="str">
        <f t="shared" si="592"/>
        <v>M4_Current</v>
      </c>
      <c r="C3613" s="12" t="str">
        <f t="shared" si="593"/>
        <v>HiALM</v>
      </c>
      <c r="D3613" s="12" t="str">
        <f t="shared" si="594"/>
        <v>BP_Value_var</v>
      </c>
      <c r="E3613" s="13" t="str">
        <f t="shared" si="595"/>
        <v>CHP4_M4_Current_BP_Value_var</v>
      </c>
      <c r="F3613" s="14" t="str">
        <f t="shared" si="596"/>
        <v>BP_Value_var_HiALM</v>
      </c>
      <c r="G3613" s="10" t="str">
        <f t="shared" si="597"/>
        <v>CHP4_M4_Current_HiALM</v>
      </c>
      <c r="H3613" s="10" t="str">
        <f>VLOOKUP(基本表格!E3613,起始地址定义!A:D,4,FALSE)&amp;" "&amp;Q3613</f>
        <v>刨片进料仓4#进料皮带分料器 反馈电流 上限报警</v>
      </c>
      <c r="I3613" s="10" t="str">
        <f t="shared" si="598"/>
        <v>DB1400,X1150.5</v>
      </c>
      <c r="J3613" s="13" t="str">
        <f>VLOOKUP(E3613,起始地址定义!A:D,2,FALSE)</f>
        <v>DB1400</v>
      </c>
      <c r="K3613" s="12" t="str">
        <f t="shared" si="599"/>
        <v>X1150.5</v>
      </c>
      <c r="L3613" s="13">
        <f>VLOOKUP(E3613,起始地址定义!A:D,3,FALSE)</f>
        <v>1150</v>
      </c>
      <c r="M3613" s="14">
        <f>VLOOKUP($F3613,类型描述及偏移量!$C:$H,2,FALSE)</f>
        <v>0.5</v>
      </c>
      <c r="N3613" s="14" t="str">
        <f>VLOOKUP($F3613,类型描述及偏移量!$C:$H,3,FALSE)</f>
        <v>离散</v>
      </c>
      <c r="O3613" s="14" t="str">
        <f>VLOOKUP($F3613,类型描述及偏移量!$C:$H,4,FALSE)</f>
        <v>None</v>
      </c>
      <c r="P3613" s="14" t="str">
        <f>VLOOKUP($F3613,类型描述及偏移量!$C:$H,5,FALSE)</f>
        <v>Yes</v>
      </c>
      <c r="Q3613" s="14" t="str">
        <f>VLOOKUP($F3613,类型描述及偏移量!$C:$H,6,FALSE)</f>
        <v>上限报警</v>
      </c>
    </row>
    <row r="3614" hidden="1" spans="1:17">
      <c r="A3614" s="12" t="s">
        <v>127</v>
      </c>
      <c r="B3614" s="12" t="str">
        <f t="shared" si="592"/>
        <v>M4_Current</v>
      </c>
      <c r="C3614" s="12" t="str">
        <f t="shared" si="593"/>
        <v>LoALM</v>
      </c>
      <c r="D3614" s="12" t="str">
        <f t="shared" si="594"/>
        <v>BP_Value_var</v>
      </c>
      <c r="E3614" s="13" t="str">
        <f t="shared" si="595"/>
        <v>CHP4_M4_Current_BP_Value_var</v>
      </c>
      <c r="F3614" s="14" t="str">
        <f t="shared" si="596"/>
        <v>BP_Value_var_LoALM</v>
      </c>
      <c r="G3614" s="10" t="str">
        <f t="shared" si="597"/>
        <v>CHP4_M4_Current_LoALM</v>
      </c>
      <c r="H3614" s="10" t="str">
        <f>VLOOKUP(基本表格!E3614,起始地址定义!A:D,4,FALSE)&amp;" "&amp;Q3614</f>
        <v>刨片进料仓4#进料皮带分料器 反馈电流 下限报警</v>
      </c>
      <c r="I3614" s="10" t="str">
        <f t="shared" si="598"/>
        <v>DB1400,X1150.6</v>
      </c>
      <c r="J3614" s="13" t="str">
        <f>VLOOKUP(E3614,起始地址定义!A:D,2,FALSE)</f>
        <v>DB1400</v>
      </c>
      <c r="K3614" s="12" t="str">
        <f t="shared" si="599"/>
        <v>X1150.6</v>
      </c>
      <c r="L3614" s="13">
        <f>VLOOKUP(E3614,起始地址定义!A:D,3,FALSE)</f>
        <v>1150</v>
      </c>
      <c r="M3614" s="14">
        <f>VLOOKUP($F3614,类型描述及偏移量!$C:$H,2,FALSE)</f>
        <v>0.600000000000001</v>
      </c>
      <c r="N3614" s="14" t="str">
        <f>VLOOKUP($F3614,类型描述及偏移量!$C:$H,3,FALSE)</f>
        <v>离散</v>
      </c>
      <c r="O3614" s="14" t="str">
        <f>VLOOKUP($F3614,类型描述及偏移量!$C:$H,4,FALSE)</f>
        <v>None</v>
      </c>
      <c r="P3614" s="14" t="str">
        <f>VLOOKUP($F3614,类型描述及偏移量!$C:$H,5,FALSE)</f>
        <v>Yes</v>
      </c>
      <c r="Q3614" s="14" t="str">
        <f>VLOOKUP($F3614,类型描述及偏移量!$C:$H,6,FALSE)</f>
        <v>下限报警</v>
      </c>
    </row>
    <row r="3615" hidden="1" spans="1:17">
      <c r="A3615" s="12" t="s">
        <v>127</v>
      </c>
      <c r="B3615" s="12" t="str">
        <f t="shared" si="592"/>
        <v>M4_Current</v>
      </c>
      <c r="C3615" s="12" t="str">
        <f t="shared" si="593"/>
        <v>HiHiALM</v>
      </c>
      <c r="D3615" s="12" t="str">
        <f t="shared" si="594"/>
        <v>BP_Value_var</v>
      </c>
      <c r="E3615" s="13" t="str">
        <f t="shared" si="595"/>
        <v>CHP4_M4_Current_BP_Value_var</v>
      </c>
      <c r="F3615" s="14" t="str">
        <f t="shared" si="596"/>
        <v>BP_Value_var_HiHiALM</v>
      </c>
      <c r="G3615" s="10" t="str">
        <f t="shared" si="597"/>
        <v>CHP4_M4_Current_HiHiALM</v>
      </c>
      <c r="H3615" s="10" t="str">
        <f>VLOOKUP(基本表格!E3615,起始地址定义!A:D,4,FALSE)&amp;" "&amp;Q3615</f>
        <v>刨片进料仓4#进料皮带分料器 反馈电流 上上限报警</v>
      </c>
      <c r="I3615" s="10" t="str">
        <f t="shared" si="598"/>
        <v>DB1400,X1150.7</v>
      </c>
      <c r="J3615" s="13" t="str">
        <f>VLOOKUP(E3615,起始地址定义!A:D,2,FALSE)</f>
        <v>DB1400</v>
      </c>
      <c r="K3615" s="12" t="str">
        <f t="shared" si="599"/>
        <v>X1150.7</v>
      </c>
      <c r="L3615" s="13">
        <f>VLOOKUP(E3615,起始地址定义!A:D,3,FALSE)</f>
        <v>1150</v>
      </c>
      <c r="M3615" s="14">
        <f>VLOOKUP($F3615,类型描述及偏移量!$C:$H,2,FALSE)</f>
        <v>0.700000000000003</v>
      </c>
      <c r="N3615" s="14" t="str">
        <f>VLOOKUP($F3615,类型描述及偏移量!$C:$H,3,FALSE)</f>
        <v>离散</v>
      </c>
      <c r="O3615" s="14" t="str">
        <f>VLOOKUP($F3615,类型描述及偏移量!$C:$H,4,FALSE)</f>
        <v>On</v>
      </c>
      <c r="P3615" s="14" t="str">
        <f>VLOOKUP($F3615,类型描述及偏移量!$C:$H,5,FALSE)</f>
        <v>Yes</v>
      </c>
      <c r="Q3615" s="14" t="str">
        <f>VLOOKUP($F3615,类型描述及偏移量!$C:$H,6,FALSE)</f>
        <v>上上限报警</v>
      </c>
    </row>
    <row r="3616" hidden="1" spans="1:17">
      <c r="A3616" s="12" t="s">
        <v>127</v>
      </c>
      <c r="B3616" s="12" t="str">
        <f t="shared" si="592"/>
        <v>M4_Current</v>
      </c>
      <c r="C3616" s="12" t="str">
        <f t="shared" si="593"/>
        <v>LoLoALM</v>
      </c>
      <c r="D3616" s="12" t="str">
        <f t="shared" si="594"/>
        <v>BP_Value_var</v>
      </c>
      <c r="E3616" s="13" t="str">
        <f t="shared" si="595"/>
        <v>CHP4_M4_Current_BP_Value_var</v>
      </c>
      <c r="F3616" s="14" t="str">
        <f t="shared" si="596"/>
        <v>BP_Value_var_LoLoALM</v>
      </c>
      <c r="G3616" s="10" t="str">
        <f t="shared" si="597"/>
        <v>CHP4_M4_Current_LoLoALM</v>
      </c>
      <c r="H3616" s="10" t="str">
        <f>VLOOKUP(基本表格!E3616,起始地址定义!A:D,4,FALSE)&amp;" "&amp;Q3616</f>
        <v>刨片进料仓4#进料皮带分料器 反馈电流 下下限报警</v>
      </c>
      <c r="I3616" s="10" t="str">
        <f t="shared" si="598"/>
        <v>DB1400,X1151.0</v>
      </c>
      <c r="J3616" s="13" t="str">
        <f>VLOOKUP(E3616,起始地址定义!A:D,2,FALSE)</f>
        <v>DB1400</v>
      </c>
      <c r="K3616" s="12" t="str">
        <f t="shared" si="599"/>
        <v>X1151.0</v>
      </c>
      <c r="L3616" s="13">
        <f>VLOOKUP(E3616,起始地址定义!A:D,3,FALSE)</f>
        <v>1150</v>
      </c>
      <c r="M3616" s="14">
        <f>VLOOKUP($F3616,类型描述及偏移量!$C:$H,2,FALSE)</f>
        <v>1</v>
      </c>
      <c r="N3616" s="14" t="str">
        <f>VLOOKUP($F3616,类型描述及偏移量!$C:$H,3,FALSE)</f>
        <v>离散</v>
      </c>
      <c r="O3616" s="14" t="str">
        <f>VLOOKUP($F3616,类型描述及偏移量!$C:$H,4,FALSE)</f>
        <v>On</v>
      </c>
      <c r="P3616" s="14" t="str">
        <f>VLOOKUP($F3616,类型描述及偏移量!$C:$H,5,FALSE)</f>
        <v>Yes</v>
      </c>
      <c r="Q3616" s="14" t="str">
        <f>VLOOKUP($F3616,类型描述及偏移量!$C:$H,6,FALSE)</f>
        <v>下下限报警</v>
      </c>
    </row>
    <row r="3617" hidden="1" spans="1:17">
      <c r="A3617" s="12" t="s">
        <v>127</v>
      </c>
      <c r="B3617" s="12" t="str">
        <f t="shared" si="592"/>
        <v>M4_Current</v>
      </c>
      <c r="C3617" s="12" t="str">
        <f t="shared" si="593"/>
        <v>LimALM</v>
      </c>
      <c r="D3617" s="12" t="str">
        <f t="shared" si="594"/>
        <v>BP_Value_var</v>
      </c>
      <c r="E3617" s="13" t="str">
        <f t="shared" si="595"/>
        <v>CHP4_M4_Current_BP_Value_var</v>
      </c>
      <c r="F3617" s="14" t="str">
        <f t="shared" si="596"/>
        <v>BP_Value_var_LimALM</v>
      </c>
      <c r="G3617" s="10" t="str">
        <f t="shared" si="597"/>
        <v>CHP4_M4_Current_LimALM</v>
      </c>
      <c r="H3617" s="10" t="str">
        <f>VLOOKUP(基本表格!E3617,起始地址定义!A:D,4,FALSE)&amp;" "&amp;Q3617</f>
        <v>刨片进料仓4#进料皮带分料器 反馈电流 极限报警</v>
      </c>
      <c r="I3617" s="10" t="str">
        <f t="shared" si="598"/>
        <v>DB1400,X1151.1</v>
      </c>
      <c r="J3617" s="13" t="str">
        <f>VLOOKUP(E3617,起始地址定义!A:D,2,FALSE)</f>
        <v>DB1400</v>
      </c>
      <c r="K3617" s="12" t="str">
        <f t="shared" si="599"/>
        <v>X1151.1</v>
      </c>
      <c r="L3617" s="13">
        <f>VLOOKUP(E3617,起始地址定义!A:D,3,FALSE)</f>
        <v>1150</v>
      </c>
      <c r="M3617" s="14">
        <f>VLOOKUP($F3617,类型描述及偏移量!$C:$H,2,FALSE)</f>
        <v>1.1</v>
      </c>
      <c r="N3617" s="14" t="str">
        <f>VLOOKUP($F3617,类型描述及偏移量!$C:$H,3,FALSE)</f>
        <v>离散</v>
      </c>
      <c r="O3617" s="14" t="str">
        <f>VLOOKUP($F3617,类型描述及偏移量!$C:$H,4,FALSE)</f>
        <v>On</v>
      </c>
      <c r="P3617" s="14" t="str">
        <f>VLOOKUP($F3617,类型描述及偏移量!$C:$H,5,FALSE)</f>
        <v>Yes</v>
      </c>
      <c r="Q3617" s="14" t="str">
        <f>VLOOKUP($F3617,类型描述及偏移量!$C:$H,6,FALSE)</f>
        <v>极限报警</v>
      </c>
    </row>
    <row r="3618" hidden="1" spans="1:17">
      <c r="A3618" s="12" t="s">
        <v>127</v>
      </c>
      <c r="B3618" s="12" t="str">
        <f t="shared" si="592"/>
        <v>M4_Current</v>
      </c>
      <c r="C3618" s="12" t="str">
        <f t="shared" si="593"/>
        <v>LostALM</v>
      </c>
      <c r="D3618" s="12" t="str">
        <f t="shared" si="594"/>
        <v>BP_Value_var</v>
      </c>
      <c r="E3618" s="13" t="str">
        <f t="shared" si="595"/>
        <v>CHP4_M4_Current_BP_Value_var</v>
      </c>
      <c r="F3618" s="14" t="str">
        <f t="shared" si="596"/>
        <v>BP_Value_var_LostALM</v>
      </c>
      <c r="G3618" s="10" t="str">
        <f t="shared" si="597"/>
        <v>CHP4_M4_Current_LostALM</v>
      </c>
      <c r="H3618" s="10" t="str">
        <f>VLOOKUP(基本表格!E3618,起始地址定义!A:D,4,FALSE)&amp;" "&amp;Q3618</f>
        <v>刨片进料仓4#进料皮带分料器 反馈电流 传感器断线报警</v>
      </c>
      <c r="I3618" s="10" t="str">
        <f t="shared" si="598"/>
        <v>DB1400,X1151.2</v>
      </c>
      <c r="J3618" s="13" t="str">
        <f>VLOOKUP(E3618,起始地址定义!A:D,2,FALSE)</f>
        <v>DB1400</v>
      </c>
      <c r="K3618" s="12" t="str">
        <f t="shared" si="599"/>
        <v>X1151.2</v>
      </c>
      <c r="L3618" s="13">
        <f>VLOOKUP(E3618,起始地址定义!A:D,3,FALSE)</f>
        <v>1150</v>
      </c>
      <c r="M3618" s="14">
        <f>VLOOKUP($F3618,类型描述及偏移量!$C:$H,2,FALSE)</f>
        <v>1.2</v>
      </c>
      <c r="N3618" s="14" t="str">
        <f>VLOOKUP($F3618,类型描述及偏移量!$C:$H,3,FALSE)</f>
        <v>离散</v>
      </c>
      <c r="O3618" s="14" t="str">
        <f>VLOOKUP($F3618,类型描述及偏移量!$C:$H,4,FALSE)</f>
        <v>On</v>
      </c>
      <c r="P3618" s="14" t="str">
        <f>VLOOKUP($F3618,类型描述及偏移量!$C:$H,5,FALSE)</f>
        <v>Yes</v>
      </c>
      <c r="Q3618" s="14" t="str">
        <f>VLOOKUP($F3618,类型描述及偏移量!$C:$H,6,FALSE)</f>
        <v>传感器断线报警</v>
      </c>
    </row>
    <row r="3619" hidden="1" spans="1:17">
      <c r="A3619" s="12" t="s">
        <v>127</v>
      </c>
      <c r="B3619" s="12" t="str">
        <f t="shared" si="592"/>
        <v>M4_Current</v>
      </c>
      <c r="C3619" s="12" t="str">
        <f t="shared" si="593"/>
        <v>Code</v>
      </c>
      <c r="D3619" s="12" t="str">
        <f t="shared" si="594"/>
        <v>BP_Value_var</v>
      </c>
      <c r="E3619" s="13" t="str">
        <f t="shared" si="595"/>
        <v>CHP4_M4_Current_BP_Value_var</v>
      </c>
      <c r="F3619" s="14" t="str">
        <f t="shared" si="596"/>
        <v>BP_Value_var_Code</v>
      </c>
      <c r="G3619" s="10" t="str">
        <f t="shared" si="597"/>
        <v>CHP4_M4_Current_Code</v>
      </c>
      <c r="H3619" s="10" t="str">
        <f>VLOOKUP(基本表格!E3619,起始地址定义!A:D,4,FALSE)&amp;" "&amp;Q3619</f>
        <v>刨片进料仓4#进料皮带分料器 反馈电流 实际内码</v>
      </c>
      <c r="I3619" s="10" t="str">
        <f t="shared" si="598"/>
        <v>DB1400,INT1152</v>
      </c>
      <c r="J3619" s="13" t="str">
        <f>VLOOKUP(E3619,起始地址定义!A:D,2,FALSE)</f>
        <v>DB1400</v>
      </c>
      <c r="K3619" s="12" t="str">
        <f t="shared" si="599"/>
        <v>INT1152</v>
      </c>
      <c r="L3619" s="13">
        <f>VLOOKUP(E3619,起始地址定义!A:D,3,FALSE)</f>
        <v>1150</v>
      </c>
      <c r="M3619" s="14">
        <f>VLOOKUP($F3619,类型描述及偏移量!$C:$H,2,FALSE)</f>
        <v>2</v>
      </c>
      <c r="N3619" s="14" t="str">
        <f>VLOOKUP($F3619,类型描述及偏移量!$C:$H,3,FALSE)</f>
        <v>整型</v>
      </c>
      <c r="O3619" s="14" t="str">
        <f>VLOOKUP($F3619,类型描述及偏移量!$C:$H,4,FALSE)</f>
        <v>None</v>
      </c>
      <c r="P3619" s="14" t="str">
        <f>VLOOKUP($F3619,类型描述及偏移量!$C:$H,5,FALSE)</f>
        <v>Yes</v>
      </c>
      <c r="Q3619" s="14" t="str">
        <f>VLOOKUP($F3619,类型描述及偏移量!$C:$H,6,FALSE)</f>
        <v>实际内码</v>
      </c>
    </row>
    <row r="3620" spans="1:17">
      <c r="A3620" s="12" t="s">
        <v>127</v>
      </c>
      <c r="B3620" s="12" t="str">
        <f t="shared" si="592"/>
        <v>M4_Current</v>
      </c>
      <c r="C3620" s="12" t="str">
        <f t="shared" si="593"/>
        <v>Value</v>
      </c>
      <c r="D3620" s="12" t="str">
        <f t="shared" si="594"/>
        <v>BP_Value_var</v>
      </c>
      <c r="E3620" s="13" t="str">
        <f t="shared" si="595"/>
        <v>CHP4_M4_Current_BP_Value_var</v>
      </c>
      <c r="F3620" s="14" t="str">
        <f t="shared" si="596"/>
        <v>BP_Value_var_Value</v>
      </c>
      <c r="G3620" s="10" t="str">
        <f t="shared" si="597"/>
        <v>CHP4_M4_Current_Value</v>
      </c>
      <c r="H3620" s="10" t="str">
        <f>VLOOKUP(基本表格!E3620,起始地址定义!A:D,4,FALSE)&amp;" "&amp;Q3620</f>
        <v>刨片进料仓4#进料皮带分料器 反馈电流 实际值</v>
      </c>
      <c r="I3620" s="10" t="str">
        <f t="shared" si="598"/>
        <v>DB1400,REAL1156</v>
      </c>
      <c r="J3620" s="13" t="str">
        <f>VLOOKUP(E3620,起始地址定义!A:D,2,FALSE)</f>
        <v>DB1400</v>
      </c>
      <c r="K3620" s="12" t="str">
        <f t="shared" si="599"/>
        <v>REAL1156</v>
      </c>
      <c r="L3620" s="13">
        <f>VLOOKUP(E3620,起始地址定义!A:D,3,FALSE)</f>
        <v>1150</v>
      </c>
      <c r="M3620" s="14">
        <f>VLOOKUP($F3620,类型描述及偏移量!$C:$H,2,FALSE)</f>
        <v>6</v>
      </c>
      <c r="N3620" s="14" t="str">
        <f>VLOOKUP($F3620,类型描述及偏移量!$C:$H,3,FALSE)</f>
        <v>实型</v>
      </c>
      <c r="O3620" s="14" t="str">
        <f>VLOOKUP($F3620,类型描述及偏移量!$C:$H,4,FALSE)</f>
        <v>None</v>
      </c>
      <c r="P3620" s="14" t="str">
        <f>VLOOKUP($F3620,类型描述及偏移量!$C:$H,5,FALSE)</f>
        <v>Yes</v>
      </c>
      <c r="Q3620" s="14" t="str">
        <f>VLOOKUP($F3620,类型描述及偏移量!$C:$H,6,FALSE)</f>
        <v>实际值</v>
      </c>
    </row>
    <row r="3621" spans="1:17">
      <c r="A3621" s="12" t="s">
        <v>127</v>
      </c>
      <c r="B3621" s="12" t="str">
        <f t="shared" si="592"/>
        <v>M4_Current</v>
      </c>
      <c r="C3621" s="12" t="str">
        <f t="shared" si="593"/>
        <v>Range</v>
      </c>
      <c r="D3621" s="12" t="str">
        <f t="shared" si="594"/>
        <v>BP_Value_var</v>
      </c>
      <c r="E3621" s="13" t="str">
        <f t="shared" si="595"/>
        <v>CHP4_M4_Current_BP_Value_var</v>
      </c>
      <c r="F3621" s="14" t="str">
        <f t="shared" si="596"/>
        <v>BP_Value_var_Range</v>
      </c>
      <c r="G3621" s="10" t="str">
        <f t="shared" si="597"/>
        <v>CHP4_M4_Current_Range</v>
      </c>
      <c r="H3621" s="10" t="str">
        <f>VLOOKUP(基本表格!E3621,起始地址定义!A:D,4,FALSE)&amp;" "&amp;Q3621</f>
        <v>刨片进料仓4#进料皮带分料器 反馈电流 量程</v>
      </c>
      <c r="I3621" s="10" t="str">
        <f t="shared" si="598"/>
        <v>DB1400,REAL1160</v>
      </c>
      <c r="J3621" s="13" t="str">
        <f>VLOOKUP(E3621,起始地址定义!A:D,2,FALSE)</f>
        <v>DB1400</v>
      </c>
      <c r="K3621" s="12" t="str">
        <f t="shared" si="599"/>
        <v>REAL1160</v>
      </c>
      <c r="L3621" s="13">
        <f>VLOOKUP(E3621,起始地址定义!A:D,3,FALSE)</f>
        <v>1150</v>
      </c>
      <c r="M3621" s="14">
        <f>VLOOKUP($F3621,类型描述及偏移量!$C:$H,2,FALSE)</f>
        <v>10</v>
      </c>
      <c r="N3621" s="14" t="str">
        <f>VLOOKUP($F3621,类型描述及偏移量!$C:$H,3,FALSE)</f>
        <v>实型</v>
      </c>
      <c r="O3621" s="14" t="str">
        <f>VLOOKUP($F3621,类型描述及偏移量!$C:$H,4,FALSE)</f>
        <v>None</v>
      </c>
      <c r="P3621" s="14" t="str">
        <f>VLOOKUP($F3621,类型描述及偏移量!$C:$H,5,FALSE)</f>
        <v>No</v>
      </c>
      <c r="Q3621" s="14" t="str">
        <f>VLOOKUP($F3621,类型描述及偏移量!$C:$H,6,FALSE)</f>
        <v>量程</v>
      </c>
    </row>
    <row r="3622" spans="1:17">
      <c r="A3622" s="12" t="s">
        <v>127</v>
      </c>
      <c r="B3622" s="12" t="str">
        <f t="shared" si="592"/>
        <v>M4_Current</v>
      </c>
      <c r="C3622" s="12" t="str">
        <f t="shared" si="593"/>
        <v>Hi</v>
      </c>
      <c r="D3622" s="12" t="str">
        <f t="shared" si="594"/>
        <v>BP_Value_var</v>
      </c>
      <c r="E3622" s="13" t="str">
        <f t="shared" si="595"/>
        <v>CHP4_M4_Current_BP_Value_var</v>
      </c>
      <c r="F3622" s="14" t="str">
        <f t="shared" si="596"/>
        <v>BP_Value_var_Hi</v>
      </c>
      <c r="G3622" s="10" t="str">
        <f t="shared" si="597"/>
        <v>CHP4_M4_Current_Hi</v>
      </c>
      <c r="H3622" s="10" t="str">
        <f>VLOOKUP(基本表格!E3622,起始地址定义!A:D,4,FALSE)&amp;" "&amp;Q3622</f>
        <v>刨片进料仓4#进料皮带分料器 反馈电流 上限值</v>
      </c>
      <c r="I3622" s="10" t="str">
        <f t="shared" si="598"/>
        <v>DB1400,REAL1164</v>
      </c>
      <c r="J3622" s="13" t="str">
        <f>VLOOKUP(E3622,起始地址定义!A:D,2,FALSE)</f>
        <v>DB1400</v>
      </c>
      <c r="K3622" s="12" t="str">
        <f t="shared" si="599"/>
        <v>REAL1164</v>
      </c>
      <c r="L3622" s="13">
        <f>VLOOKUP(E3622,起始地址定义!A:D,3,FALSE)</f>
        <v>1150</v>
      </c>
      <c r="M3622" s="14">
        <f>VLOOKUP($F3622,类型描述及偏移量!$C:$H,2,FALSE)</f>
        <v>14</v>
      </c>
      <c r="N3622" s="14" t="str">
        <f>VLOOKUP($F3622,类型描述及偏移量!$C:$H,3,FALSE)</f>
        <v>实型</v>
      </c>
      <c r="O3622" s="14" t="str">
        <f>VLOOKUP($F3622,类型描述及偏移量!$C:$H,4,FALSE)</f>
        <v>None</v>
      </c>
      <c r="P3622" s="14" t="str">
        <f>VLOOKUP($F3622,类型描述及偏移量!$C:$H,5,FALSE)</f>
        <v>No</v>
      </c>
      <c r="Q3622" s="14" t="str">
        <f>VLOOKUP($F3622,类型描述及偏移量!$C:$H,6,FALSE)</f>
        <v>上限值</v>
      </c>
    </row>
    <row r="3623" spans="1:17">
      <c r="A3623" s="12" t="s">
        <v>127</v>
      </c>
      <c r="B3623" s="12" t="str">
        <f t="shared" si="592"/>
        <v>M4_Current</v>
      </c>
      <c r="C3623" s="12" t="str">
        <f t="shared" si="593"/>
        <v>Lo</v>
      </c>
      <c r="D3623" s="12" t="str">
        <f t="shared" si="594"/>
        <v>BP_Value_var</v>
      </c>
      <c r="E3623" s="13" t="str">
        <f t="shared" si="595"/>
        <v>CHP4_M4_Current_BP_Value_var</v>
      </c>
      <c r="F3623" s="14" t="str">
        <f t="shared" si="596"/>
        <v>BP_Value_var_Lo</v>
      </c>
      <c r="G3623" s="10" t="str">
        <f t="shared" si="597"/>
        <v>CHP4_M4_Current_Lo</v>
      </c>
      <c r="H3623" s="10" t="str">
        <f>VLOOKUP(基本表格!E3623,起始地址定义!A:D,4,FALSE)&amp;" "&amp;Q3623</f>
        <v>刨片进料仓4#进料皮带分料器 反馈电流 下限值</v>
      </c>
      <c r="I3623" s="10" t="str">
        <f t="shared" si="598"/>
        <v>DB1400,REAL1168</v>
      </c>
      <c r="J3623" s="13" t="str">
        <f>VLOOKUP(E3623,起始地址定义!A:D,2,FALSE)</f>
        <v>DB1400</v>
      </c>
      <c r="K3623" s="12" t="str">
        <f t="shared" si="599"/>
        <v>REAL1168</v>
      </c>
      <c r="L3623" s="13">
        <f>VLOOKUP(E3623,起始地址定义!A:D,3,FALSE)</f>
        <v>1150</v>
      </c>
      <c r="M3623" s="14">
        <f>VLOOKUP($F3623,类型描述及偏移量!$C:$H,2,FALSE)</f>
        <v>18</v>
      </c>
      <c r="N3623" s="14" t="str">
        <f>VLOOKUP($F3623,类型描述及偏移量!$C:$H,3,FALSE)</f>
        <v>实型</v>
      </c>
      <c r="O3623" s="14" t="str">
        <f>VLOOKUP($F3623,类型描述及偏移量!$C:$H,4,FALSE)</f>
        <v>None</v>
      </c>
      <c r="P3623" s="14" t="str">
        <f>VLOOKUP($F3623,类型描述及偏移量!$C:$H,5,FALSE)</f>
        <v>No</v>
      </c>
      <c r="Q3623" s="14" t="str">
        <f>VLOOKUP($F3623,类型描述及偏移量!$C:$H,6,FALSE)</f>
        <v>下限值</v>
      </c>
    </row>
    <row r="3624" spans="1:17">
      <c r="A3624" s="12" t="s">
        <v>127</v>
      </c>
      <c r="B3624" s="12" t="str">
        <f t="shared" si="592"/>
        <v>M4_Current</v>
      </c>
      <c r="C3624" s="12" t="str">
        <f t="shared" si="593"/>
        <v>HiHi</v>
      </c>
      <c r="D3624" s="12" t="str">
        <f t="shared" si="594"/>
        <v>BP_Value_var</v>
      </c>
      <c r="E3624" s="13" t="str">
        <f t="shared" si="595"/>
        <v>CHP4_M4_Current_BP_Value_var</v>
      </c>
      <c r="F3624" s="14" t="str">
        <f t="shared" si="596"/>
        <v>BP_Value_var_HiHi</v>
      </c>
      <c r="G3624" s="10" t="str">
        <f t="shared" si="597"/>
        <v>CHP4_M4_Current_HiHi</v>
      </c>
      <c r="H3624" s="10" t="str">
        <f>VLOOKUP(基本表格!E3624,起始地址定义!A:D,4,FALSE)&amp;" "&amp;Q3624</f>
        <v>刨片进料仓4#进料皮带分料器 反馈电流 上上限值</v>
      </c>
      <c r="I3624" s="10" t="str">
        <f t="shared" si="598"/>
        <v>DB1400,REAL1172</v>
      </c>
      <c r="J3624" s="13" t="str">
        <f>VLOOKUP(E3624,起始地址定义!A:D,2,FALSE)</f>
        <v>DB1400</v>
      </c>
      <c r="K3624" s="12" t="str">
        <f t="shared" si="599"/>
        <v>REAL1172</v>
      </c>
      <c r="L3624" s="13">
        <f>VLOOKUP(E3624,起始地址定义!A:D,3,FALSE)</f>
        <v>1150</v>
      </c>
      <c r="M3624" s="14">
        <f>VLOOKUP($F3624,类型描述及偏移量!$C:$H,2,FALSE)</f>
        <v>22</v>
      </c>
      <c r="N3624" s="14" t="str">
        <f>VLOOKUP($F3624,类型描述及偏移量!$C:$H,3,FALSE)</f>
        <v>实型</v>
      </c>
      <c r="O3624" s="14" t="str">
        <f>VLOOKUP($F3624,类型描述及偏移量!$C:$H,4,FALSE)</f>
        <v>None</v>
      </c>
      <c r="P3624" s="14" t="str">
        <f>VLOOKUP($F3624,类型描述及偏移量!$C:$H,5,FALSE)</f>
        <v>No</v>
      </c>
      <c r="Q3624" s="14" t="str">
        <f>VLOOKUP($F3624,类型描述及偏移量!$C:$H,6,FALSE)</f>
        <v>上上限值</v>
      </c>
    </row>
    <row r="3625" spans="1:17">
      <c r="A3625" s="12" t="s">
        <v>127</v>
      </c>
      <c r="B3625" s="12" t="str">
        <f t="shared" si="592"/>
        <v>M4_Current</v>
      </c>
      <c r="C3625" s="12" t="str">
        <f t="shared" si="593"/>
        <v>LoLo</v>
      </c>
      <c r="D3625" s="12" t="str">
        <f t="shared" si="594"/>
        <v>BP_Value_var</v>
      </c>
      <c r="E3625" s="13" t="str">
        <f t="shared" si="595"/>
        <v>CHP4_M4_Current_BP_Value_var</v>
      </c>
      <c r="F3625" s="14" t="str">
        <f t="shared" si="596"/>
        <v>BP_Value_var_LoLo</v>
      </c>
      <c r="G3625" s="10" t="str">
        <f t="shared" si="597"/>
        <v>CHP4_M4_Current_LoLo</v>
      </c>
      <c r="H3625" s="10" t="str">
        <f>VLOOKUP(基本表格!E3625,起始地址定义!A:D,4,FALSE)&amp;" "&amp;Q3625</f>
        <v>刨片进料仓4#进料皮带分料器 反馈电流 下下限值</v>
      </c>
      <c r="I3625" s="10" t="str">
        <f t="shared" si="598"/>
        <v>DB1400,REAL1176</v>
      </c>
      <c r="J3625" s="13" t="str">
        <f>VLOOKUP(E3625,起始地址定义!A:D,2,FALSE)</f>
        <v>DB1400</v>
      </c>
      <c r="K3625" s="12" t="str">
        <f t="shared" si="599"/>
        <v>REAL1176</v>
      </c>
      <c r="L3625" s="13">
        <f>VLOOKUP(E3625,起始地址定义!A:D,3,FALSE)</f>
        <v>1150</v>
      </c>
      <c r="M3625" s="14">
        <f>VLOOKUP($F3625,类型描述及偏移量!$C:$H,2,FALSE)</f>
        <v>26</v>
      </c>
      <c r="N3625" s="14" t="str">
        <f>VLOOKUP($F3625,类型描述及偏移量!$C:$H,3,FALSE)</f>
        <v>实型</v>
      </c>
      <c r="O3625" s="14" t="str">
        <f>VLOOKUP($F3625,类型描述及偏移量!$C:$H,4,FALSE)</f>
        <v>None</v>
      </c>
      <c r="P3625" s="14" t="str">
        <f>VLOOKUP($F3625,类型描述及偏移量!$C:$H,5,FALSE)</f>
        <v>No</v>
      </c>
      <c r="Q3625" s="14" t="str">
        <f>VLOOKUP($F3625,类型描述及偏移量!$C:$H,6,FALSE)</f>
        <v>下下限值</v>
      </c>
    </row>
    <row r="3626" ht="12" hidden="1" customHeight="1" spans="1:17">
      <c r="A3626" s="12" t="s">
        <v>127</v>
      </c>
      <c r="B3626" s="8" t="s">
        <v>105</v>
      </c>
      <c r="C3626" t="s">
        <v>19</v>
      </c>
      <c r="D3626" t="s">
        <v>20</v>
      </c>
      <c r="E3626" s="13" t="str">
        <f t="shared" si="595"/>
        <v>CHP4_M6_M_BP_Motor_var</v>
      </c>
      <c r="F3626" s="14" t="str">
        <f t="shared" si="596"/>
        <v>BP_Motor_var_Enable</v>
      </c>
      <c r="G3626" s="10" t="str">
        <f t="shared" si="597"/>
        <v>CHP4_M6_M_Enable</v>
      </c>
      <c r="H3626" s="10" t="str">
        <f>VLOOKUP(基本表格!E3626,起始地址定义!A:D,4,FALSE)&amp;" "&amp;Q3626</f>
        <v>4#刨片机振荡器 电机控制 使能</v>
      </c>
      <c r="I3626" s="10" t="str">
        <f t="shared" si="598"/>
        <v>DB1400,X1500.0</v>
      </c>
      <c r="J3626" s="13" t="str">
        <f>VLOOKUP(E3626,起始地址定义!A:D,2,FALSE)</f>
        <v>DB1400</v>
      </c>
      <c r="K3626" s="12" t="str">
        <f t="shared" si="599"/>
        <v>X1500.0</v>
      </c>
      <c r="L3626" s="13">
        <f>VLOOKUP(E3626,起始地址定义!A:D,3,FALSE)</f>
        <v>1500</v>
      </c>
      <c r="M3626" s="14">
        <f>VLOOKUP($F3626,类型描述及偏移量!$C:$H,2,FALSE)</f>
        <v>0</v>
      </c>
      <c r="N3626" s="14" t="str">
        <f>VLOOKUP($F3626,类型描述及偏移量!$C:$H,3,FALSE)</f>
        <v>离散</v>
      </c>
      <c r="O3626" s="14" t="str">
        <f>VLOOKUP($F3626,类型描述及偏移量!$C:$H,4,FALSE)</f>
        <v>None</v>
      </c>
      <c r="P3626" s="14" t="str">
        <f>VLOOKUP($F3626,类型描述及偏移量!$C:$H,5,FALSE)</f>
        <v>No</v>
      </c>
      <c r="Q3626" s="14" t="str">
        <f>VLOOKUP($F3626,类型描述及偏移量!$C:$H,6,FALSE)</f>
        <v>使能</v>
      </c>
    </row>
    <row r="3627" hidden="1" spans="1:17">
      <c r="A3627" s="12" t="s">
        <v>127</v>
      </c>
      <c r="B3627" s="8" t="s">
        <v>105</v>
      </c>
      <c r="C3627" t="s">
        <v>21</v>
      </c>
      <c r="D3627" t="s">
        <v>20</v>
      </c>
      <c r="E3627" s="13" t="str">
        <f t="shared" si="595"/>
        <v>CHP4_M6_M_BP_Motor_var</v>
      </c>
      <c r="F3627" s="14" t="str">
        <f t="shared" si="596"/>
        <v>BP_Motor_var_Auto_Status</v>
      </c>
      <c r="G3627" s="10" t="str">
        <f t="shared" si="597"/>
        <v>CHP4_M6_M_Auto_Status</v>
      </c>
      <c r="H3627" s="10" t="str">
        <f>VLOOKUP(基本表格!E3627,起始地址定义!A:D,4,FALSE)&amp;" "&amp;Q3627</f>
        <v>4#刨片机振荡器 电机控制 手自动状态</v>
      </c>
      <c r="I3627" s="10" t="str">
        <f t="shared" si="598"/>
        <v>DB1400,X1500.3</v>
      </c>
      <c r="J3627" s="13" t="str">
        <f>VLOOKUP(E3627,起始地址定义!A:D,2,FALSE)</f>
        <v>DB1400</v>
      </c>
      <c r="K3627" s="12" t="str">
        <f t="shared" si="599"/>
        <v>X1500.3</v>
      </c>
      <c r="L3627" s="13">
        <f>VLOOKUP(E3627,起始地址定义!A:D,3,FALSE)</f>
        <v>1500</v>
      </c>
      <c r="M3627" s="14">
        <f>VLOOKUP($F3627,类型描述及偏移量!$C:$H,2,FALSE)</f>
        <v>0.3</v>
      </c>
      <c r="N3627" s="14" t="str">
        <f>VLOOKUP($F3627,类型描述及偏移量!$C:$H,3,FALSE)</f>
        <v>离散</v>
      </c>
      <c r="O3627" s="14" t="str">
        <f>VLOOKUP($F3627,类型描述及偏移量!$C:$H,4,FALSE)</f>
        <v>None</v>
      </c>
      <c r="P3627" s="14" t="str">
        <f>VLOOKUP($F3627,类型描述及偏移量!$C:$H,5,FALSE)</f>
        <v>Yes</v>
      </c>
      <c r="Q3627" s="14" t="str">
        <f>VLOOKUP($F3627,类型描述及偏移量!$C:$H,6,FALSE)</f>
        <v>手自动状态</v>
      </c>
    </row>
    <row r="3628" hidden="1" spans="1:17">
      <c r="A3628" s="12" t="s">
        <v>127</v>
      </c>
      <c r="B3628" s="8" t="s">
        <v>105</v>
      </c>
      <c r="C3628" t="s">
        <v>22</v>
      </c>
      <c r="D3628" t="s">
        <v>20</v>
      </c>
      <c r="E3628" s="13" t="str">
        <f t="shared" si="595"/>
        <v>CHP4_M6_M_BP_Motor_var</v>
      </c>
      <c r="F3628" s="14" t="str">
        <f t="shared" si="596"/>
        <v>BP_Motor_var_Loc_Rem</v>
      </c>
      <c r="G3628" s="10" t="str">
        <f t="shared" si="597"/>
        <v>CHP4_M6_M_Loc_Rem</v>
      </c>
      <c r="H3628" s="10" t="str">
        <f>VLOOKUP(基本表格!E3628,起始地址定义!A:D,4,FALSE)&amp;" "&amp;Q3628</f>
        <v>4#刨片机振荡器 电机控制 本地/远程(检修/待机）</v>
      </c>
      <c r="I3628" s="10" t="str">
        <f t="shared" si="598"/>
        <v>DB1400,X1500.4</v>
      </c>
      <c r="J3628" s="13" t="str">
        <f>VLOOKUP(E3628,起始地址定义!A:D,2,FALSE)</f>
        <v>DB1400</v>
      </c>
      <c r="K3628" s="12" t="str">
        <f t="shared" si="599"/>
        <v>X1500.4</v>
      </c>
      <c r="L3628" s="13">
        <f>VLOOKUP(E3628,起始地址定义!A:D,3,FALSE)</f>
        <v>1500</v>
      </c>
      <c r="M3628" s="14">
        <f>VLOOKUP($F3628,类型描述及偏移量!$C:$H,2,FALSE)</f>
        <v>0.4</v>
      </c>
      <c r="N3628" s="14" t="str">
        <f>VLOOKUP($F3628,类型描述及偏移量!$C:$H,3,FALSE)</f>
        <v>离散</v>
      </c>
      <c r="O3628" s="14" t="str">
        <f>VLOOKUP($F3628,类型描述及偏移量!$C:$H,4,FALSE)</f>
        <v>None</v>
      </c>
      <c r="P3628" s="14" t="str">
        <f>VLOOKUP($F3628,类型描述及偏移量!$C:$H,5,FALSE)</f>
        <v>Yes</v>
      </c>
      <c r="Q3628" s="14" t="str">
        <f>VLOOKUP($F3628,类型描述及偏移量!$C:$H,6,FALSE)</f>
        <v>本地/远程(检修/待机）</v>
      </c>
    </row>
    <row r="3629" hidden="1" spans="1:17">
      <c r="A3629" s="12" t="s">
        <v>127</v>
      </c>
      <c r="B3629" s="8" t="s">
        <v>105</v>
      </c>
      <c r="C3629" t="s">
        <v>23</v>
      </c>
      <c r="D3629" t="s">
        <v>20</v>
      </c>
      <c r="E3629" s="13" t="str">
        <f t="shared" si="595"/>
        <v>CHP4_M6_M_BP_Motor_var</v>
      </c>
      <c r="F3629" s="14" t="str">
        <f t="shared" si="596"/>
        <v>BP_Motor_var_ON_HMI</v>
      </c>
      <c r="G3629" s="10" t="str">
        <f t="shared" si="597"/>
        <v>CHP4_M6_M_ON_HMI</v>
      </c>
      <c r="H3629" s="10" t="str">
        <f>VLOOKUP(基本表格!E3629,起始地址定义!A:D,4,FALSE)&amp;" "&amp;Q3629</f>
        <v>4#刨片机振荡器 电机控制 开启_上位机(正转)</v>
      </c>
      <c r="I3629" s="10" t="str">
        <f t="shared" si="598"/>
        <v>DB1400,X1500.6</v>
      </c>
      <c r="J3629" s="13" t="str">
        <f>VLOOKUP(E3629,起始地址定义!A:D,2,FALSE)</f>
        <v>DB1400</v>
      </c>
      <c r="K3629" s="12" t="str">
        <f t="shared" si="599"/>
        <v>X1500.6</v>
      </c>
      <c r="L3629" s="13">
        <f>VLOOKUP(E3629,起始地址定义!A:D,3,FALSE)</f>
        <v>1500</v>
      </c>
      <c r="M3629" s="14">
        <f>VLOOKUP($F3629,类型描述及偏移量!$C:$H,2,FALSE)</f>
        <v>0.6</v>
      </c>
      <c r="N3629" s="14" t="str">
        <f>VLOOKUP($F3629,类型描述及偏移量!$C:$H,3,FALSE)</f>
        <v>离散</v>
      </c>
      <c r="O3629" s="14" t="str">
        <f>VLOOKUP($F3629,类型描述及偏移量!$C:$H,4,FALSE)</f>
        <v>None</v>
      </c>
      <c r="P3629" s="14" t="str">
        <f>VLOOKUP($F3629,类型描述及偏移量!$C:$H,5,FALSE)</f>
        <v>No</v>
      </c>
      <c r="Q3629" s="14" t="str">
        <f>VLOOKUP($F3629,类型描述及偏移量!$C:$H,6,FALSE)</f>
        <v>开启_上位机(正转)</v>
      </c>
    </row>
    <row r="3630" hidden="1" spans="1:17">
      <c r="A3630" s="12" t="s">
        <v>127</v>
      </c>
      <c r="B3630" s="8" t="s">
        <v>105</v>
      </c>
      <c r="C3630" t="s">
        <v>24</v>
      </c>
      <c r="D3630" t="s">
        <v>20</v>
      </c>
      <c r="E3630" s="13" t="str">
        <f t="shared" si="595"/>
        <v>CHP4_M6_M_BP_Motor_var</v>
      </c>
      <c r="F3630" s="14" t="str">
        <f t="shared" si="596"/>
        <v>BP_Motor_var_OFF_HMI</v>
      </c>
      <c r="G3630" s="10" t="str">
        <f t="shared" si="597"/>
        <v>CHP4_M6_M_OFF_HMI</v>
      </c>
      <c r="H3630" s="10" t="str">
        <f>VLOOKUP(基本表格!E3630,起始地址定义!A:D,4,FALSE)&amp;" "&amp;Q3630</f>
        <v>4#刨片机振荡器 电机控制 停止_上位机(反转)</v>
      </c>
      <c r="I3630" s="10" t="str">
        <f t="shared" si="598"/>
        <v>DB1400,X1501.0</v>
      </c>
      <c r="J3630" s="13" t="str">
        <f>VLOOKUP(E3630,起始地址定义!A:D,2,FALSE)</f>
        <v>DB1400</v>
      </c>
      <c r="K3630" s="12" t="str">
        <f t="shared" si="599"/>
        <v>X1501.0</v>
      </c>
      <c r="L3630" s="13">
        <f>VLOOKUP(E3630,起始地址定义!A:D,3,FALSE)</f>
        <v>1500</v>
      </c>
      <c r="M3630" s="14">
        <f>VLOOKUP($F3630,类型描述及偏移量!$C:$H,2,FALSE)</f>
        <v>1</v>
      </c>
      <c r="N3630" s="14" t="str">
        <f>VLOOKUP($F3630,类型描述及偏移量!$C:$H,3,FALSE)</f>
        <v>离散</v>
      </c>
      <c r="O3630" s="14" t="str">
        <f>VLOOKUP($F3630,类型描述及偏移量!$C:$H,4,FALSE)</f>
        <v>None</v>
      </c>
      <c r="P3630" s="14" t="str">
        <f>VLOOKUP($F3630,类型描述及偏移量!$C:$H,5,FALSE)</f>
        <v>No</v>
      </c>
      <c r="Q3630" s="14" t="str">
        <f>VLOOKUP($F3630,类型描述及偏移量!$C:$H,6,FALSE)</f>
        <v>停止_上位机(反转)</v>
      </c>
    </row>
    <row r="3631" hidden="1" spans="1:17">
      <c r="A3631" s="12" t="s">
        <v>127</v>
      </c>
      <c r="B3631" s="8" t="s">
        <v>105</v>
      </c>
      <c r="C3631" t="s">
        <v>25</v>
      </c>
      <c r="D3631" t="s">
        <v>20</v>
      </c>
      <c r="E3631" s="13" t="str">
        <f t="shared" si="595"/>
        <v>CHP4_M6_M_BP_Motor_var</v>
      </c>
      <c r="F3631" s="14" t="str">
        <f t="shared" si="596"/>
        <v>BP_Motor_var_Fan</v>
      </c>
      <c r="G3631" s="10" t="str">
        <f t="shared" si="597"/>
        <v>CHP4_M6_M_Fan</v>
      </c>
      <c r="H3631" s="10" t="str">
        <f>VLOOKUP(基本表格!E3631,起始地址定义!A:D,4,FALSE)&amp;" "&amp;Q3631</f>
        <v>4#刨片机振荡器 电机控制 通风扇</v>
      </c>
      <c r="I3631" s="10" t="str">
        <f t="shared" si="598"/>
        <v>DB1400,X1501.1</v>
      </c>
      <c r="J3631" s="13" t="str">
        <f>VLOOKUP(E3631,起始地址定义!A:D,2,FALSE)</f>
        <v>DB1400</v>
      </c>
      <c r="K3631" s="12" t="str">
        <f t="shared" si="599"/>
        <v>X1501.1</v>
      </c>
      <c r="L3631" s="13">
        <f>VLOOKUP(E3631,起始地址定义!A:D,3,FALSE)</f>
        <v>1500</v>
      </c>
      <c r="M3631" s="14">
        <f>VLOOKUP($F3631,类型描述及偏移量!$C:$H,2,FALSE)</f>
        <v>1.1</v>
      </c>
      <c r="N3631" s="14" t="str">
        <f>VLOOKUP($F3631,类型描述及偏移量!$C:$H,3,FALSE)</f>
        <v>离散</v>
      </c>
      <c r="O3631" s="14" t="str">
        <f>VLOOKUP($F3631,类型描述及偏移量!$C:$H,4,FALSE)</f>
        <v>None</v>
      </c>
      <c r="P3631" s="14" t="str">
        <f>VLOOKUP($F3631,类型描述及偏移量!$C:$H,5,FALSE)</f>
        <v>Yes</v>
      </c>
      <c r="Q3631" s="14" t="str">
        <f>VLOOKUP($F3631,类型描述及偏移量!$C:$H,6,FALSE)</f>
        <v>通风扇</v>
      </c>
    </row>
    <row r="3632" hidden="1" spans="1:17">
      <c r="A3632" s="12" t="s">
        <v>127</v>
      </c>
      <c r="B3632" s="8" t="s">
        <v>105</v>
      </c>
      <c r="C3632" t="s">
        <v>26</v>
      </c>
      <c r="D3632" t="s">
        <v>20</v>
      </c>
      <c r="E3632" s="13" t="str">
        <f t="shared" si="595"/>
        <v>CHP4_M6_M_BP_Motor_var</v>
      </c>
      <c r="F3632" s="14" t="str">
        <f t="shared" si="596"/>
        <v>BP_Motor_var_Motor</v>
      </c>
      <c r="G3632" s="10" t="str">
        <f t="shared" si="597"/>
        <v>CHP4_M6_M_Motor</v>
      </c>
      <c r="H3632" s="10" t="str">
        <f>VLOOKUP(基本表格!E3632,起始地址定义!A:D,4,FALSE)&amp;" "&amp;Q3632</f>
        <v>4#刨片机振荡器 电机控制 电机(正转）</v>
      </c>
      <c r="I3632" s="10" t="str">
        <f t="shared" si="598"/>
        <v>DB1400,X1501.2</v>
      </c>
      <c r="J3632" s="13" t="str">
        <f>VLOOKUP(E3632,起始地址定义!A:D,2,FALSE)</f>
        <v>DB1400</v>
      </c>
      <c r="K3632" s="12" t="str">
        <f t="shared" si="599"/>
        <v>X1501.2</v>
      </c>
      <c r="L3632" s="13">
        <f>VLOOKUP(E3632,起始地址定义!A:D,3,FALSE)</f>
        <v>1500</v>
      </c>
      <c r="M3632" s="14">
        <f>VLOOKUP($F3632,类型描述及偏移量!$C:$H,2,FALSE)</f>
        <v>1.2</v>
      </c>
      <c r="N3632" s="14" t="str">
        <f>VLOOKUP($F3632,类型描述及偏移量!$C:$H,3,FALSE)</f>
        <v>离散</v>
      </c>
      <c r="O3632" s="14" t="str">
        <f>VLOOKUP($F3632,类型描述及偏移量!$C:$H,4,FALSE)</f>
        <v>None</v>
      </c>
      <c r="P3632" s="14" t="str">
        <f>VLOOKUP($F3632,类型描述及偏移量!$C:$H,5,FALSE)</f>
        <v>Yes</v>
      </c>
      <c r="Q3632" s="14" t="str">
        <f>VLOOKUP($F3632,类型描述及偏移量!$C:$H,6,FALSE)</f>
        <v>电机(正转）</v>
      </c>
    </row>
    <row r="3633" hidden="1" spans="1:17">
      <c r="A3633" s="12" t="s">
        <v>127</v>
      </c>
      <c r="B3633" s="8" t="s">
        <v>105</v>
      </c>
      <c r="C3633" t="s">
        <v>27</v>
      </c>
      <c r="D3633" t="s">
        <v>20</v>
      </c>
      <c r="E3633" s="13" t="str">
        <f t="shared" si="595"/>
        <v>CHP4_M6_M_BP_Motor_var</v>
      </c>
      <c r="F3633" s="14" t="str">
        <f t="shared" si="596"/>
        <v>BP_Motor_var_OL</v>
      </c>
      <c r="G3633" s="10" t="str">
        <f t="shared" si="597"/>
        <v>CHP4_M6_M_OL</v>
      </c>
      <c r="H3633" s="10" t="str">
        <f>VLOOKUP(基本表格!E3633,起始地址定义!A:D,4,FALSE)&amp;" "&amp;Q3633</f>
        <v>4#刨片机振荡器 电机控制 电机过载</v>
      </c>
      <c r="I3633" s="10" t="str">
        <f t="shared" si="598"/>
        <v>DB1400,X1501.3</v>
      </c>
      <c r="J3633" s="13" t="str">
        <f>VLOOKUP(E3633,起始地址定义!A:D,2,FALSE)</f>
        <v>DB1400</v>
      </c>
      <c r="K3633" s="12" t="str">
        <f t="shared" si="599"/>
        <v>X1501.3</v>
      </c>
      <c r="L3633" s="13">
        <f>VLOOKUP(E3633,起始地址定义!A:D,3,FALSE)</f>
        <v>1500</v>
      </c>
      <c r="M3633" s="14">
        <f>VLOOKUP($F3633,类型描述及偏移量!$C:$H,2,FALSE)</f>
        <v>1.3</v>
      </c>
      <c r="N3633" s="14" t="str">
        <f>VLOOKUP($F3633,类型描述及偏移量!$C:$H,3,FALSE)</f>
        <v>离散</v>
      </c>
      <c r="O3633" s="14" t="str">
        <f>VLOOKUP($F3633,类型描述及偏移量!$C:$H,4,FALSE)</f>
        <v>On</v>
      </c>
      <c r="P3633" s="14" t="str">
        <f>VLOOKUP($F3633,类型描述及偏移量!$C:$H,5,FALSE)</f>
        <v>Yes</v>
      </c>
      <c r="Q3633" s="14" t="str">
        <f>VLOOKUP($F3633,类型描述及偏移量!$C:$H,6,FALSE)</f>
        <v>电机过载</v>
      </c>
    </row>
    <row r="3634" hidden="1" spans="1:17">
      <c r="A3634" s="12" t="s">
        <v>127</v>
      </c>
      <c r="B3634" s="8" t="s">
        <v>105</v>
      </c>
      <c r="C3634" t="s">
        <v>28</v>
      </c>
      <c r="D3634" t="s">
        <v>20</v>
      </c>
      <c r="E3634" s="13" t="str">
        <f t="shared" si="595"/>
        <v>CHP4_M6_M_BP_Motor_var</v>
      </c>
      <c r="F3634" s="14" t="str">
        <f t="shared" si="596"/>
        <v>BP_Motor_var_Fan_OL</v>
      </c>
      <c r="G3634" s="10" t="str">
        <f t="shared" si="597"/>
        <v>CHP4_M6_M_Fan_OL</v>
      </c>
      <c r="H3634" s="10" t="str">
        <f>VLOOKUP(基本表格!E3634,起始地址定义!A:D,4,FALSE)&amp;" "&amp;Q3634</f>
        <v>4#刨片机振荡器 电机控制 风扇过载</v>
      </c>
      <c r="I3634" s="10" t="str">
        <f t="shared" si="598"/>
        <v>DB1400,X1501.4</v>
      </c>
      <c r="J3634" s="13" t="str">
        <f>VLOOKUP(E3634,起始地址定义!A:D,2,FALSE)</f>
        <v>DB1400</v>
      </c>
      <c r="K3634" s="12" t="str">
        <f t="shared" si="599"/>
        <v>X1501.4</v>
      </c>
      <c r="L3634" s="13">
        <f>VLOOKUP(E3634,起始地址定义!A:D,3,FALSE)</f>
        <v>1500</v>
      </c>
      <c r="M3634" s="14">
        <f>VLOOKUP($F3634,类型描述及偏移量!$C:$H,2,FALSE)</f>
        <v>1.4</v>
      </c>
      <c r="N3634" s="14" t="str">
        <f>VLOOKUP($F3634,类型描述及偏移量!$C:$H,3,FALSE)</f>
        <v>离散</v>
      </c>
      <c r="O3634" s="14" t="str">
        <f>VLOOKUP($F3634,类型描述及偏移量!$C:$H,4,FALSE)</f>
        <v>On</v>
      </c>
      <c r="P3634" s="14" t="str">
        <f>VLOOKUP($F3634,类型描述及偏移量!$C:$H,5,FALSE)</f>
        <v>Yes</v>
      </c>
      <c r="Q3634" s="14" t="str">
        <f>VLOOKUP($F3634,类型描述及偏移量!$C:$H,6,FALSE)</f>
        <v>风扇过载</v>
      </c>
    </row>
    <row r="3635" hidden="1" spans="1:17">
      <c r="A3635" s="12" t="s">
        <v>127</v>
      </c>
      <c r="B3635" s="8" t="s">
        <v>105</v>
      </c>
      <c r="C3635" t="s">
        <v>29</v>
      </c>
      <c r="D3635" t="s">
        <v>20</v>
      </c>
      <c r="E3635" s="13" t="str">
        <f t="shared" si="595"/>
        <v>CHP4_M6_M_BP_Motor_var</v>
      </c>
      <c r="F3635" s="14" t="str">
        <f t="shared" si="596"/>
        <v>BP_Motor_var_RunSig</v>
      </c>
      <c r="G3635" s="10" t="str">
        <f t="shared" si="597"/>
        <v>CHP4_M6_M_RunSig</v>
      </c>
      <c r="H3635" s="10" t="str">
        <f>VLOOKUP(基本表格!E3635,起始地址定义!A:D,4,FALSE)&amp;" "&amp;Q3635</f>
        <v>4#刨片机振荡器 电机控制 电机运行指示</v>
      </c>
      <c r="I3635" s="10" t="str">
        <f t="shared" si="598"/>
        <v>DB1400,X1501.5</v>
      </c>
      <c r="J3635" s="13" t="str">
        <f>VLOOKUP(E3635,起始地址定义!A:D,2,FALSE)</f>
        <v>DB1400</v>
      </c>
      <c r="K3635" s="12" t="str">
        <f t="shared" si="599"/>
        <v>X1501.5</v>
      </c>
      <c r="L3635" s="13">
        <f>VLOOKUP(E3635,起始地址定义!A:D,3,FALSE)</f>
        <v>1500</v>
      </c>
      <c r="M3635" s="14">
        <f>VLOOKUP($F3635,类型描述及偏移量!$C:$H,2,FALSE)</f>
        <v>1.5</v>
      </c>
      <c r="N3635" s="14" t="str">
        <f>VLOOKUP($F3635,类型描述及偏移量!$C:$H,3,FALSE)</f>
        <v>离散</v>
      </c>
      <c r="O3635" s="14" t="str">
        <f>VLOOKUP($F3635,类型描述及偏移量!$C:$H,4,FALSE)</f>
        <v>None</v>
      </c>
      <c r="P3635" s="14" t="str">
        <f>VLOOKUP($F3635,类型描述及偏移量!$C:$H,5,FALSE)</f>
        <v>Yes</v>
      </c>
      <c r="Q3635" s="14" t="str">
        <f>VLOOKUP($F3635,类型描述及偏移量!$C:$H,6,FALSE)</f>
        <v>电机运行指示</v>
      </c>
    </row>
    <row r="3636" hidden="1" spans="1:17">
      <c r="A3636" s="12" t="s">
        <v>127</v>
      </c>
      <c r="B3636" s="8" t="s">
        <v>105</v>
      </c>
      <c r="C3636" t="s">
        <v>30</v>
      </c>
      <c r="D3636" t="s">
        <v>20</v>
      </c>
      <c r="E3636" s="13" t="str">
        <f t="shared" si="595"/>
        <v>CHP4_M6_M_BP_Motor_var</v>
      </c>
      <c r="F3636" s="14" t="str">
        <f t="shared" si="596"/>
        <v>BP_Motor_var_Break_ALM</v>
      </c>
      <c r="G3636" s="10" t="str">
        <f t="shared" si="597"/>
        <v>CHP4_M6_M_Break_ALM</v>
      </c>
      <c r="H3636" s="10" t="str">
        <f>VLOOKUP(基本表格!E3636,起始地址定义!A:D,4,FALSE)&amp;" "&amp;Q3636</f>
        <v>4#刨片机振荡器 电机控制 断链报警</v>
      </c>
      <c r="I3636" s="10" t="str">
        <f t="shared" si="598"/>
        <v>DB1400,X1501.6</v>
      </c>
      <c r="J3636" s="13" t="str">
        <f>VLOOKUP(E3636,起始地址定义!A:D,2,FALSE)</f>
        <v>DB1400</v>
      </c>
      <c r="K3636" s="12" t="str">
        <f t="shared" si="599"/>
        <v>X1501.6</v>
      </c>
      <c r="L3636" s="13">
        <f>VLOOKUP(E3636,起始地址定义!A:D,3,FALSE)</f>
        <v>1500</v>
      </c>
      <c r="M3636" s="14">
        <f>VLOOKUP($F3636,类型描述及偏移量!$C:$H,2,FALSE)</f>
        <v>1.6</v>
      </c>
      <c r="N3636" s="14" t="str">
        <f>VLOOKUP($F3636,类型描述及偏移量!$C:$H,3,FALSE)</f>
        <v>离散</v>
      </c>
      <c r="O3636" s="14" t="str">
        <f>VLOOKUP($F3636,类型描述及偏移量!$C:$H,4,FALSE)</f>
        <v>On</v>
      </c>
      <c r="P3636" s="14" t="str">
        <f>VLOOKUP($F3636,类型描述及偏移量!$C:$H,5,FALSE)</f>
        <v>Yes</v>
      </c>
      <c r="Q3636" s="14" t="str">
        <f>VLOOKUP($F3636,类型描述及偏移量!$C:$H,6,FALSE)</f>
        <v>断链报警</v>
      </c>
    </row>
    <row r="3637" hidden="1" spans="1:17">
      <c r="A3637" s="12" t="s">
        <v>127</v>
      </c>
      <c r="B3637" s="8" t="s">
        <v>105</v>
      </c>
      <c r="C3637" t="s">
        <v>31</v>
      </c>
      <c r="D3637" t="s">
        <v>20</v>
      </c>
      <c r="E3637" s="13" t="str">
        <f t="shared" si="595"/>
        <v>CHP4_M6_M_BP_Motor_var</v>
      </c>
      <c r="F3637" s="14" t="str">
        <f t="shared" si="596"/>
        <v>BP_Motor_var_Break_CHK</v>
      </c>
      <c r="G3637" s="10" t="str">
        <f t="shared" si="597"/>
        <v>CHP4_M6_M_Break_CHK</v>
      </c>
      <c r="H3637" s="10" t="str">
        <f>VLOOKUP(基本表格!E3637,起始地址定义!A:D,4,FALSE)&amp;" "&amp;Q3637</f>
        <v>4#刨片机振荡器 电机控制 断链检测</v>
      </c>
      <c r="I3637" s="10" t="str">
        <f t="shared" si="598"/>
        <v>DB1400,X1501.7</v>
      </c>
      <c r="J3637" s="13" t="str">
        <f>VLOOKUP(E3637,起始地址定义!A:D,2,FALSE)</f>
        <v>DB1400</v>
      </c>
      <c r="K3637" s="12" t="str">
        <f t="shared" si="599"/>
        <v>X1501.7</v>
      </c>
      <c r="L3637" s="13">
        <f>VLOOKUP(E3637,起始地址定义!A:D,3,FALSE)</f>
        <v>1500</v>
      </c>
      <c r="M3637" s="14">
        <f>VLOOKUP($F3637,类型描述及偏移量!$C:$H,2,FALSE)</f>
        <v>1.7</v>
      </c>
      <c r="N3637" s="14" t="str">
        <f>VLOOKUP($F3637,类型描述及偏移量!$C:$H,3,FALSE)</f>
        <v>离散</v>
      </c>
      <c r="O3637" s="14" t="str">
        <f>VLOOKUP($F3637,类型描述及偏移量!$C:$H,4,FALSE)</f>
        <v>None</v>
      </c>
      <c r="P3637" s="14" t="str">
        <f>VLOOKUP($F3637,类型描述及偏移量!$C:$H,5,FALSE)</f>
        <v>Yes</v>
      </c>
      <c r="Q3637" s="14" t="str">
        <f>VLOOKUP($F3637,类型描述及偏移量!$C:$H,6,FALSE)</f>
        <v>断链检测</v>
      </c>
    </row>
    <row r="3638" hidden="1" spans="1:17">
      <c r="A3638" s="12" t="s">
        <v>127</v>
      </c>
      <c r="B3638" s="8" t="s">
        <v>105</v>
      </c>
      <c r="C3638" t="s">
        <v>32</v>
      </c>
      <c r="D3638" t="s">
        <v>20</v>
      </c>
      <c r="E3638" s="13" t="str">
        <f t="shared" si="595"/>
        <v>CHP4_M6_M_BP_Motor_var</v>
      </c>
      <c r="F3638" s="14" t="str">
        <f t="shared" si="596"/>
        <v>BP_Motor_var_INV_Res_HMI</v>
      </c>
      <c r="G3638" s="10" t="str">
        <f t="shared" si="597"/>
        <v>CHP4_M6_M_INV_Res_HMI</v>
      </c>
      <c r="H3638" s="10" t="str">
        <f>VLOOKUP(基本表格!E3638,起始地址定义!A:D,4,FALSE)&amp;" "&amp;Q3638</f>
        <v>4#刨片机振荡器 电机控制 复位</v>
      </c>
      <c r="I3638" s="10" t="str">
        <f t="shared" si="598"/>
        <v>DB1400,X1502.0</v>
      </c>
      <c r="J3638" s="13" t="str">
        <f>VLOOKUP(E3638,起始地址定义!A:D,2,FALSE)</f>
        <v>DB1400</v>
      </c>
      <c r="K3638" s="12" t="str">
        <f t="shared" si="599"/>
        <v>X1502.0</v>
      </c>
      <c r="L3638" s="13">
        <f>VLOOKUP(E3638,起始地址定义!A:D,3,FALSE)</f>
        <v>1500</v>
      </c>
      <c r="M3638" s="14">
        <f>VLOOKUP($F3638,类型描述及偏移量!$C:$H,2,FALSE)</f>
        <v>2</v>
      </c>
      <c r="N3638" s="14" t="str">
        <f>VLOOKUP($F3638,类型描述及偏移量!$C:$H,3,FALSE)</f>
        <v>离散</v>
      </c>
      <c r="O3638" s="14" t="str">
        <f>VLOOKUP($F3638,类型描述及偏移量!$C:$H,4,FALSE)</f>
        <v>None</v>
      </c>
      <c r="P3638" s="14" t="str">
        <f>VLOOKUP($F3638,类型描述及偏移量!$C:$H,5,FALSE)</f>
        <v>No</v>
      </c>
      <c r="Q3638" s="14" t="str">
        <f>VLOOKUP($F3638,类型描述及偏移量!$C:$H,6,FALSE)</f>
        <v>复位</v>
      </c>
    </row>
    <row r="3639" hidden="1" spans="1:17">
      <c r="A3639" s="12" t="s">
        <v>127</v>
      </c>
      <c r="B3639" s="8" t="s">
        <v>105</v>
      </c>
      <c r="C3639" t="s">
        <v>33</v>
      </c>
      <c r="D3639" t="s">
        <v>20</v>
      </c>
      <c r="E3639" s="13" t="str">
        <f t="shared" si="595"/>
        <v>CHP4_M6_M_BP_Motor_var</v>
      </c>
      <c r="F3639" s="14" t="str">
        <f t="shared" si="596"/>
        <v>BP_Motor_var_Break_EN</v>
      </c>
      <c r="G3639" s="10" t="str">
        <f t="shared" si="597"/>
        <v>CHP4_M6_M_Break_EN</v>
      </c>
      <c r="H3639" s="10" t="str">
        <f>VLOOKUP(基本表格!E3639,起始地址定义!A:D,4,FALSE)&amp;" "&amp;Q3639</f>
        <v>4#刨片机振荡器 电机控制 断链保护使能</v>
      </c>
      <c r="I3639" s="10" t="str">
        <f t="shared" si="598"/>
        <v>DB1400,X1502.1</v>
      </c>
      <c r="J3639" s="13" t="str">
        <f>VLOOKUP(E3639,起始地址定义!A:D,2,FALSE)</f>
        <v>DB1400</v>
      </c>
      <c r="K3639" s="12" t="str">
        <f t="shared" si="599"/>
        <v>X1502.1</v>
      </c>
      <c r="L3639" s="13">
        <f>VLOOKUP(E3639,起始地址定义!A:D,3,FALSE)</f>
        <v>1500</v>
      </c>
      <c r="M3639" s="14">
        <f>VLOOKUP($F3639,类型描述及偏移量!$C:$H,2,FALSE)</f>
        <v>2.1</v>
      </c>
      <c r="N3639" s="14" t="str">
        <f>VLOOKUP($F3639,类型描述及偏移量!$C:$H,3,FALSE)</f>
        <v>离散</v>
      </c>
      <c r="O3639" s="14" t="str">
        <f>VLOOKUP($F3639,类型描述及偏移量!$C:$H,4,FALSE)</f>
        <v>None</v>
      </c>
      <c r="P3639" s="14" t="str">
        <f>VLOOKUP($F3639,类型描述及偏移量!$C:$H,5,FALSE)</f>
        <v>No</v>
      </c>
      <c r="Q3639" s="14" t="str">
        <f>VLOOKUP($F3639,类型描述及偏移量!$C:$H,6,FALSE)</f>
        <v>断链保护使能</v>
      </c>
    </row>
    <row r="3640" hidden="1" spans="1:17">
      <c r="A3640" s="12" t="s">
        <v>127</v>
      </c>
      <c r="B3640" s="8" t="s">
        <v>105</v>
      </c>
      <c r="C3640" t="s">
        <v>34</v>
      </c>
      <c r="D3640" t="s">
        <v>20</v>
      </c>
      <c r="E3640" s="13" t="str">
        <f t="shared" si="595"/>
        <v>CHP4_M6_M_BP_Motor_var</v>
      </c>
      <c r="F3640" s="14" t="str">
        <f t="shared" si="596"/>
        <v>BP_Motor_var_Break_Stop</v>
      </c>
      <c r="G3640" s="10" t="str">
        <f t="shared" si="597"/>
        <v>CHP4_M6_M_Break_Stop</v>
      </c>
      <c r="H3640" s="10" t="str">
        <f>VLOOKUP(基本表格!E3640,起始地址定义!A:D,4,FALSE)&amp;" "&amp;Q3640</f>
        <v>4#刨片机振荡器 电机控制 断链导致停机</v>
      </c>
      <c r="I3640" s="10" t="str">
        <f t="shared" si="598"/>
        <v>DB1400,X1502.2</v>
      </c>
      <c r="J3640" s="13" t="str">
        <f>VLOOKUP(E3640,起始地址定义!A:D,2,FALSE)</f>
        <v>DB1400</v>
      </c>
      <c r="K3640" s="12" t="str">
        <f t="shared" si="599"/>
        <v>X1502.2</v>
      </c>
      <c r="L3640" s="13">
        <f>VLOOKUP(E3640,起始地址定义!A:D,3,FALSE)</f>
        <v>1500</v>
      </c>
      <c r="M3640" s="14">
        <f>VLOOKUP($F3640,类型描述及偏移量!$C:$H,2,FALSE)</f>
        <v>2.2</v>
      </c>
      <c r="N3640" s="14" t="str">
        <f>VLOOKUP($F3640,类型描述及偏移量!$C:$H,3,FALSE)</f>
        <v>离散</v>
      </c>
      <c r="O3640" s="14" t="str">
        <f>VLOOKUP($F3640,类型描述及偏移量!$C:$H,4,FALSE)</f>
        <v>On</v>
      </c>
      <c r="P3640" s="14" t="str">
        <f>VLOOKUP($F3640,类型描述及偏移量!$C:$H,5,FALSE)</f>
        <v>Yes</v>
      </c>
      <c r="Q3640" s="14" t="str">
        <f>VLOOKUP($F3640,类型描述及偏移量!$C:$H,6,FALSE)</f>
        <v>断链导致停机</v>
      </c>
    </row>
    <row r="3641" hidden="1" spans="1:17">
      <c r="A3641" s="12" t="s">
        <v>127</v>
      </c>
      <c r="B3641" s="8" t="s">
        <v>105</v>
      </c>
      <c r="C3641" t="s">
        <v>35</v>
      </c>
      <c r="D3641" t="s">
        <v>20</v>
      </c>
      <c r="E3641" s="13" t="str">
        <f t="shared" si="595"/>
        <v>CHP4_M6_M_BP_Motor_var</v>
      </c>
      <c r="F3641" s="14" t="str">
        <f t="shared" si="596"/>
        <v>BP_Motor_var_Motor_Back</v>
      </c>
      <c r="G3641" s="10" t="str">
        <f t="shared" si="597"/>
        <v>CHP4_M6_M_Motor_Back</v>
      </c>
      <c r="H3641" s="10" t="str">
        <f>VLOOKUP(基本表格!E3641,起始地址定义!A:D,4,FALSE)&amp;" "&amp;Q3641</f>
        <v>4#刨片机振荡器 电机控制 电机(反转）</v>
      </c>
      <c r="I3641" s="10" t="str">
        <f t="shared" si="598"/>
        <v>DB1400,X1502.3</v>
      </c>
      <c r="J3641" s="13" t="str">
        <f>VLOOKUP(E3641,起始地址定义!A:D,2,FALSE)</f>
        <v>DB1400</v>
      </c>
      <c r="K3641" s="12" t="str">
        <f t="shared" si="599"/>
        <v>X1502.3</v>
      </c>
      <c r="L3641" s="13">
        <f>VLOOKUP(E3641,起始地址定义!A:D,3,FALSE)</f>
        <v>1500</v>
      </c>
      <c r="M3641" s="14">
        <f>VLOOKUP($F3641,类型描述及偏移量!$C:$H,2,FALSE)</f>
        <v>2.3</v>
      </c>
      <c r="N3641" s="14" t="str">
        <f>VLOOKUP($F3641,类型描述及偏移量!$C:$H,3,FALSE)</f>
        <v>离散</v>
      </c>
      <c r="O3641" s="14" t="str">
        <f>VLOOKUP($F3641,类型描述及偏移量!$C:$H,4,FALSE)</f>
        <v>None</v>
      </c>
      <c r="P3641" s="14" t="str">
        <f>VLOOKUP($F3641,类型描述及偏移量!$C:$H,5,FALSE)</f>
        <v>Yes</v>
      </c>
      <c r="Q3641" s="14" t="str">
        <f>VLOOKUP($F3641,类型描述及偏移量!$C:$H,6,FALSE)</f>
        <v>电机(反转）</v>
      </c>
    </row>
    <row r="3642" hidden="1" spans="1:17">
      <c r="A3642" s="12" t="s">
        <v>127</v>
      </c>
      <c r="B3642" s="8" t="s">
        <v>105</v>
      </c>
      <c r="C3642" t="s">
        <v>36</v>
      </c>
      <c r="D3642" t="s">
        <v>20</v>
      </c>
      <c r="E3642" s="13" t="str">
        <f t="shared" si="595"/>
        <v>CHP4_M6_M_BP_Motor_var</v>
      </c>
      <c r="F3642" s="14" t="str">
        <f t="shared" si="596"/>
        <v>BP_Motor_var_Loc</v>
      </c>
      <c r="G3642" s="10" t="str">
        <f t="shared" si="597"/>
        <v>CHP4_M6_M_Loc</v>
      </c>
      <c r="H3642" s="10" t="str">
        <f>VLOOKUP(基本表格!E3642,起始地址定义!A:D,4,FALSE)&amp;" "&amp;Q3642</f>
        <v>4#刨片机振荡器 电机控制 本地</v>
      </c>
      <c r="I3642" s="10" t="str">
        <f t="shared" si="598"/>
        <v>DB1400,X1502.4</v>
      </c>
      <c r="J3642" s="13" t="str">
        <f>VLOOKUP(E3642,起始地址定义!A:D,2,FALSE)</f>
        <v>DB1400</v>
      </c>
      <c r="K3642" s="12" t="str">
        <f t="shared" si="599"/>
        <v>X1502.4</v>
      </c>
      <c r="L3642" s="13">
        <f>VLOOKUP(E3642,起始地址定义!A:D,3,FALSE)</f>
        <v>1500</v>
      </c>
      <c r="M3642" s="14">
        <f>VLOOKUP($F3642,类型描述及偏移量!$C:$H,2,FALSE)</f>
        <v>2.4</v>
      </c>
      <c r="N3642" s="14" t="str">
        <f>VLOOKUP($F3642,类型描述及偏移量!$C:$H,3,FALSE)</f>
        <v>离散</v>
      </c>
      <c r="O3642" s="14" t="str">
        <f>VLOOKUP($F3642,类型描述及偏移量!$C:$H,4,FALSE)</f>
        <v>None</v>
      </c>
      <c r="P3642" s="14" t="str">
        <f>VLOOKUP($F3642,类型描述及偏移量!$C:$H,5,FALSE)</f>
        <v>Yes</v>
      </c>
      <c r="Q3642" s="14" t="str">
        <f>VLOOKUP($F3642,类型描述及偏移量!$C:$H,6,FALSE)</f>
        <v>本地</v>
      </c>
    </row>
    <row r="3643" hidden="1" spans="1:17">
      <c r="A3643" s="12" t="s">
        <v>127</v>
      </c>
      <c r="B3643" s="8" t="s">
        <v>105</v>
      </c>
      <c r="C3643" t="s">
        <v>37</v>
      </c>
      <c r="D3643" t="s">
        <v>20</v>
      </c>
      <c r="E3643" s="13" t="str">
        <f t="shared" si="595"/>
        <v>CHP4_M6_M_BP_Motor_var</v>
      </c>
      <c r="F3643" s="14" t="str">
        <f t="shared" si="596"/>
        <v>BP_Motor_var_Rem</v>
      </c>
      <c r="G3643" s="10" t="str">
        <f t="shared" si="597"/>
        <v>CHP4_M6_M_Rem</v>
      </c>
      <c r="H3643" s="10" t="str">
        <f>VLOOKUP(基本表格!E3643,起始地址定义!A:D,4,FALSE)&amp;" "&amp;Q3643</f>
        <v>4#刨片机振荡器 电机控制 远程</v>
      </c>
      <c r="I3643" s="10" t="str">
        <f t="shared" si="598"/>
        <v>DB1400,X1502.5</v>
      </c>
      <c r="J3643" s="13" t="str">
        <f>VLOOKUP(E3643,起始地址定义!A:D,2,FALSE)</f>
        <v>DB1400</v>
      </c>
      <c r="K3643" s="12" t="str">
        <f t="shared" si="599"/>
        <v>X1502.5</v>
      </c>
      <c r="L3643" s="13">
        <f>VLOOKUP(E3643,起始地址定义!A:D,3,FALSE)</f>
        <v>1500</v>
      </c>
      <c r="M3643" s="14">
        <f>VLOOKUP($F3643,类型描述及偏移量!$C:$H,2,FALSE)</f>
        <v>2.5</v>
      </c>
      <c r="N3643" s="14" t="str">
        <f>VLOOKUP($F3643,类型描述及偏移量!$C:$H,3,FALSE)</f>
        <v>离散</v>
      </c>
      <c r="O3643" s="14" t="str">
        <f>VLOOKUP($F3643,类型描述及偏移量!$C:$H,4,FALSE)</f>
        <v>None</v>
      </c>
      <c r="P3643" s="14" t="str">
        <f>VLOOKUP($F3643,类型描述及偏移量!$C:$H,5,FALSE)</f>
        <v>Yes</v>
      </c>
      <c r="Q3643" s="14" t="str">
        <f>VLOOKUP($F3643,类型描述及偏移量!$C:$H,6,FALSE)</f>
        <v>远程</v>
      </c>
    </row>
    <row r="3644" hidden="1" spans="1:17">
      <c r="A3644" s="12" t="s">
        <v>127</v>
      </c>
      <c r="B3644" s="8" t="s">
        <v>105</v>
      </c>
      <c r="C3644" t="s">
        <v>38</v>
      </c>
      <c r="D3644" t="s">
        <v>20</v>
      </c>
      <c r="E3644" s="13" t="str">
        <f t="shared" si="595"/>
        <v>CHP4_M6_M_BP_Motor_var</v>
      </c>
      <c r="F3644" s="14" t="str">
        <f t="shared" si="596"/>
        <v>BP_Motor_var_Blocking_ALM</v>
      </c>
      <c r="G3644" s="10" t="str">
        <f t="shared" si="597"/>
        <v>CHP4_M6_M_Blocking_ALM</v>
      </c>
      <c r="H3644" s="10" t="str">
        <f>VLOOKUP(基本表格!E3644,起始地址定义!A:D,4,FALSE)&amp;" "&amp;Q3644</f>
        <v>4#刨片机振荡器 电机控制 堵料报警</v>
      </c>
      <c r="I3644" s="10" t="str">
        <f t="shared" si="598"/>
        <v>DB1400,X1502.6</v>
      </c>
      <c r="J3644" s="13" t="str">
        <f>VLOOKUP(E3644,起始地址定义!A:D,2,FALSE)</f>
        <v>DB1400</v>
      </c>
      <c r="K3644" s="12" t="str">
        <f t="shared" si="599"/>
        <v>X1502.6</v>
      </c>
      <c r="L3644" s="13">
        <f>VLOOKUP(E3644,起始地址定义!A:D,3,FALSE)</f>
        <v>1500</v>
      </c>
      <c r="M3644" s="14">
        <f>VLOOKUP($F3644,类型描述及偏移量!$C:$H,2,FALSE)</f>
        <v>2.6</v>
      </c>
      <c r="N3644" s="14" t="str">
        <f>VLOOKUP($F3644,类型描述及偏移量!$C:$H,3,FALSE)</f>
        <v>离散</v>
      </c>
      <c r="O3644" s="14" t="str">
        <f>VLOOKUP($F3644,类型描述及偏移量!$C:$H,4,FALSE)</f>
        <v>On</v>
      </c>
      <c r="P3644" s="14" t="str">
        <f>VLOOKUP($F3644,类型描述及偏移量!$C:$H,5,FALSE)</f>
        <v>Yes</v>
      </c>
      <c r="Q3644" s="14" t="str">
        <f>VLOOKUP($F3644,类型描述及偏移量!$C:$H,6,FALSE)</f>
        <v>堵料报警</v>
      </c>
    </row>
    <row r="3645" hidden="1" spans="1:17">
      <c r="A3645" s="12" t="s">
        <v>127</v>
      </c>
      <c r="B3645" s="8" t="s">
        <v>105</v>
      </c>
      <c r="C3645" t="s">
        <v>39</v>
      </c>
      <c r="D3645" t="s">
        <v>20</v>
      </c>
      <c r="E3645" s="13" t="str">
        <f t="shared" ref="E3645:E3708" si="600">A3645&amp;"_"&amp;B3645&amp;"_"&amp;D3645</f>
        <v>CHP4_M6_M_BP_Motor_var</v>
      </c>
      <c r="F3645" s="14" t="str">
        <f t="shared" ref="F3645:F3708" si="601">D3645&amp;"_"&amp;C3645</f>
        <v>BP_Motor_var_Blocking_CHK</v>
      </c>
      <c r="G3645" s="10" t="str">
        <f t="shared" ref="G3645:G3708" si="602">A3645&amp;"_"&amp;IF(B3645="DB","",B3645&amp;"_")&amp;C3645</f>
        <v>CHP4_M6_M_Blocking_CHK</v>
      </c>
      <c r="H3645" s="10" t="str">
        <f>VLOOKUP(基本表格!E3645,起始地址定义!A:D,4,FALSE)&amp;" "&amp;Q3645</f>
        <v>4#刨片机振荡器 电机控制 堵料检测</v>
      </c>
      <c r="I3645" s="10" t="str">
        <f t="shared" ref="I3645:I3708" si="603">J3645&amp;","&amp;K3645</f>
        <v>DB1400,X1502.7</v>
      </c>
      <c r="J3645" s="13" t="str">
        <f>VLOOKUP(E3645,起始地址定义!A:D,2,FALSE)</f>
        <v>DB1400</v>
      </c>
      <c r="K3645" s="12" t="str">
        <f t="shared" ref="K3645:K3708" si="604">IF(N3645="离散","X",IF(N3645="实型","REAL","INT"))&amp;IF(N3645="离散",TEXT(L3645+M3645,"0.0"),L3645+M3645)</f>
        <v>X1502.7</v>
      </c>
      <c r="L3645" s="13">
        <f>VLOOKUP(E3645,起始地址定义!A:D,3,FALSE)</f>
        <v>1500</v>
      </c>
      <c r="M3645" s="14">
        <f>VLOOKUP($F3645,类型描述及偏移量!$C:$H,2,FALSE)</f>
        <v>2.7</v>
      </c>
      <c r="N3645" s="14" t="str">
        <f>VLOOKUP($F3645,类型描述及偏移量!$C:$H,3,FALSE)</f>
        <v>离散</v>
      </c>
      <c r="O3645" s="14" t="str">
        <f>VLOOKUP($F3645,类型描述及偏移量!$C:$H,4,FALSE)</f>
        <v>None</v>
      </c>
      <c r="P3645" s="14" t="str">
        <f>VLOOKUP($F3645,类型描述及偏移量!$C:$H,5,FALSE)</f>
        <v>Yes</v>
      </c>
      <c r="Q3645" s="14" t="str">
        <f>VLOOKUP($F3645,类型描述及偏移量!$C:$H,6,FALSE)</f>
        <v>堵料检测</v>
      </c>
    </row>
    <row r="3646" hidden="1" spans="1:17">
      <c r="A3646" s="12" t="s">
        <v>127</v>
      </c>
      <c r="B3646" s="8" t="s">
        <v>105</v>
      </c>
      <c r="C3646" t="s">
        <v>40</v>
      </c>
      <c r="D3646" t="s">
        <v>20</v>
      </c>
      <c r="E3646" s="13" t="str">
        <f t="shared" si="600"/>
        <v>CHP4_M6_M_BP_Motor_var</v>
      </c>
      <c r="F3646" s="14" t="str">
        <f t="shared" si="601"/>
        <v>BP_Motor_var_Blocking_EN</v>
      </c>
      <c r="G3646" s="10" t="str">
        <f t="shared" si="602"/>
        <v>CHP4_M6_M_Blocking_EN</v>
      </c>
      <c r="H3646" s="10" t="str">
        <f>VLOOKUP(基本表格!E3646,起始地址定义!A:D,4,FALSE)&amp;" "&amp;Q3646</f>
        <v>4#刨片机振荡器 电机控制 堵料保护使能</v>
      </c>
      <c r="I3646" s="10" t="str">
        <f t="shared" si="603"/>
        <v>DB1400,X1503.0</v>
      </c>
      <c r="J3646" s="13" t="str">
        <f>VLOOKUP(E3646,起始地址定义!A:D,2,FALSE)</f>
        <v>DB1400</v>
      </c>
      <c r="K3646" s="12" t="str">
        <f t="shared" si="604"/>
        <v>X1503.0</v>
      </c>
      <c r="L3646" s="13">
        <f>VLOOKUP(E3646,起始地址定义!A:D,3,FALSE)</f>
        <v>1500</v>
      </c>
      <c r="M3646" s="14">
        <f>VLOOKUP($F3646,类型描述及偏移量!$C:$H,2,FALSE)</f>
        <v>3</v>
      </c>
      <c r="N3646" s="14" t="str">
        <f>VLOOKUP($F3646,类型描述及偏移量!$C:$H,3,FALSE)</f>
        <v>离散</v>
      </c>
      <c r="O3646" s="14" t="str">
        <f>VLOOKUP($F3646,类型描述及偏移量!$C:$H,4,FALSE)</f>
        <v>None</v>
      </c>
      <c r="P3646" s="14" t="str">
        <f>VLOOKUP($F3646,类型描述及偏移量!$C:$H,5,FALSE)</f>
        <v>No</v>
      </c>
      <c r="Q3646" s="14" t="str">
        <f>VLOOKUP($F3646,类型描述及偏移量!$C:$H,6,FALSE)</f>
        <v>堵料保护使能</v>
      </c>
    </row>
    <row r="3647" hidden="1" spans="1:17">
      <c r="A3647" s="12" t="s">
        <v>127</v>
      </c>
      <c r="B3647" s="8" t="s">
        <v>105</v>
      </c>
      <c r="C3647" t="s">
        <v>41</v>
      </c>
      <c r="D3647" t="s">
        <v>20</v>
      </c>
      <c r="E3647" s="13" t="str">
        <f t="shared" si="600"/>
        <v>CHP4_M6_M_BP_Motor_var</v>
      </c>
      <c r="F3647" s="14" t="str">
        <f t="shared" si="601"/>
        <v>BP_Motor_var_Blocking_Stop</v>
      </c>
      <c r="G3647" s="10" t="str">
        <f t="shared" si="602"/>
        <v>CHP4_M6_M_Blocking_Stop</v>
      </c>
      <c r="H3647" s="10" t="str">
        <f>VLOOKUP(基本表格!E3647,起始地址定义!A:D,4,FALSE)&amp;" "&amp;Q3647</f>
        <v>4#刨片机振荡器 电机控制 堵料导致停机</v>
      </c>
      <c r="I3647" s="10" t="str">
        <f t="shared" si="603"/>
        <v>DB1400,X1503.1</v>
      </c>
      <c r="J3647" s="13" t="str">
        <f>VLOOKUP(E3647,起始地址定义!A:D,2,FALSE)</f>
        <v>DB1400</v>
      </c>
      <c r="K3647" s="12" t="str">
        <f t="shared" si="604"/>
        <v>X1503.1</v>
      </c>
      <c r="L3647" s="13">
        <f>VLOOKUP(E3647,起始地址定义!A:D,3,FALSE)</f>
        <v>1500</v>
      </c>
      <c r="M3647" s="14">
        <f>VLOOKUP($F3647,类型描述及偏移量!$C:$H,2,FALSE)</f>
        <v>3.1</v>
      </c>
      <c r="N3647" s="14" t="str">
        <f>VLOOKUP($F3647,类型描述及偏移量!$C:$H,3,FALSE)</f>
        <v>离散</v>
      </c>
      <c r="O3647" s="14" t="str">
        <f>VLOOKUP($F3647,类型描述及偏移量!$C:$H,4,FALSE)</f>
        <v>On</v>
      </c>
      <c r="P3647" s="14" t="str">
        <f>VLOOKUP($F3647,类型描述及偏移量!$C:$H,5,FALSE)</f>
        <v>Yes</v>
      </c>
      <c r="Q3647" s="14" t="str">
        <f>VLOOKUP($F3647,类型描述及偏移量!$C:$H,6,FALSE)</f>
        <v>堵料导致停机</v>
      </c>
    </row>
    <row r="3648" hidden="1" spans="1:17">
      <c r="A3648" s="12" t="s">
        <v>127</v>
      </c>
      <c r="B3648" s="8" t="s">
        <v>105</v>
      </c>
      <c r="C3648" t="s">
        <v>42</v>
      </c>
      <c r="D3648" t="s">
        <v>20</v>
      </c>
      <c r="E3648" s="13" t="str">
        <f t="shared" si="600"/>
        <v>CHP4_M6_M_BP_Motor_var</v>
      </c>
      <c r="F3648" s="14" t="str">
        <f t="shared" si="601"/>
        <v>BP_Motor_var_BreakTime</v>
      </c>
      <c r="G3648" s="10" t="str">
        <f t="shared" si="602"/>
        <v>CHP4_M6_M_BreakTime</v>
      </c>
      <c r="H3648" s="10" t="str">
        <f>VLOOKUP(基本表格!E3648,起始地址定义!A:D,4,FALSE)&amp;" "&amp;Q3648</f>
        <v>4#刨片机振荡器 电机控制 断链超时时间 秒</v>
      </c>
      <c r="I3648" s="10" t="str">
        <f t="shared" si="603"/>
        <v>DB1400,INT1504</v>
      </c>
      <c r="J3648" s="13" t="str">
        <f>VLOOKUP(E3648,起始地址定义!A:D,2,FALSE)</f>
        <v>DB1400</v>
      </c>
      <c r="K3648" s="12" t="str">
        <f t="shared" si="604"/>
        <v>INT1504</v>
      </c>
      <c r="L3648" s="13">
        <f>VLOOKUP(E3648,起始地址定义!A:D,3,FALSE)</f>
        <v>1500</v>
      </c>
      <c r="M3648" s="14">
        <f>VLOOKUP($F3648,类型描述及偏移量!$C:$H,2,FALSE)</f>
        <v>4</v>
      </c>
      <c r="N3648" s="14" t="str">
        <f>VLOOKUP($F3648,类型描述及偏移量!$C:$H,3,FALSE)</f>
        <v>整型</v>
      </c>
      <c r="O3648" s="14" t="str">
        <f>VLOOKUP($F3648,类型描述及偏移量!$C:$H,4,FALSE)</f>
        <v>None</v>
      </c>
      <c r="P3648" s="14" t="str">
        <f>VLOOKUP($F3648,类型描述及偏移量!$C:$H,5,FALSE)</f>
        <v>No</v>
      </c>
      <c r="Q3648" s="14" t="str">
        <f>VLOOKUP($F3648,类型描述及偏移量!$C:$H,6,FALSE)</f>
        <v>断链超时时间 秒</v>
      </c>
    </row>
    <row r="3649" hidden="1" spans="1:17">
      <c r="A3649" s="12" t="s">
        <v>127</v>
      </c>
      <c r="B3649" s="8" t="s">
        <v>105</v>
      </c>
      <c r="C3649" t="s">
        <v>43</v>
      </c>
      <c r="D3649" t="s">
        <v>20</v>
      </c>
      <c r="E3649" s="13" t="str">
        <f t="shared" si="600"/>
        <v>CHP4_M6_M_BP_Motor_var</v>
      </c>
      <c r="F3649" s="14" t="str">
        <f t="shared" si="601"/>
        <v>BP_Motor_var_BlockingTime</v>
      </c>
      <c r="G3649" s="10" t="str">
        <f t="shared" si="602"/>
        <v>CHP4_M6_M_BlockingTime</v>
      </c>
      <c r="H3649" s="10" t="str">
        <f>VLOOKUP(基本表格!E3649,起始地址定义!A:D,4,FALSE)&amp;" "&amp;Q3649</f>
        <v>4#刨片机振荡器 电机控制 堵料检测时间 秒</v>
      </c>
      <c r="I3649" s="10" t="str">
        <f t="shared" si="603"/>
        <v>DB1400,INT1506</v>
      </c>
      <c r="J3649" s="13" t="str">
        <f>VLOOKUP(E3649,起始地址定义!A:D,2,FALSE)</f>
        <v>DB1400</v>
      </c>
      <c r="K3649" s="12" t="str">
        <f t="shared" si="604"/>
        <v>INT1506</v>
      </c>
      <c r="L3649" s="13">
        <f>VLOOKUP(E3649,起始地址定义!A:D,3,FALSE)</f>
        <v>1500</v>
      </c>
      <c r="M3649" s="14">
        <f>VLOOKUP($F3649,类型描述及偏移量!$C:$H,2,FALSE)</f>
        <v>6</v>
      </c>
      <c r="N3649" s="14" t="str">
        <f>VLOOKUP($F3649,类型描述及偏移量!$C:$H,3,FALSE)</f>
        <v>整型</v>
      </c>
      <c r="O3649" s="14" t="str">
        <f>VLOOKUP($F3649,类型描述及偏移量!$C:$H,4,FALSE)</f>
        <v>None</v>
      </c>
      <c r="P3649" s="14" t="str">
        <f>VLOOKUP($F3649,类型描述及偏移量!$C:$H,5,FALSE)</f>
        <v>No</v>
      </c>
      <c r="Q3649" s="14" t="str">
        <f>VLOOKUP($F3649,类型描述及偏移量!$C:$H,6,FALSE)</f>
        <v>堵料检测时间 秒</v>
      </c>
    </row>
    <row r="3650" hidden="1" spans="1:17">
      <c r="A3650" s="12" t="s">
        <v>127</v>
      </c>
      <c r="B3650" s="8" t="s">
        <v>105</v>
      </c>
      <c r="C3650" t="s">
        <v>44</v>
      </c>
      <c r="D3650" t="s">
        <v>20</v>
      </c>
      <c r="E3650" s="13" t="str">
        <f t="shared" si="600"/>
        <v>CHP4_M6_M_BP_Motor_var</v>
      </c>
      <c r="F3650" s="14" t="str">
        <f t="shared" si="601"/>
        <v>BP_Motor_var_PullSwitch_CHK</v>
      </c>
      <c r="G3650" s="10" t="str">
        <f t="shared" si="602"/>
        <v>CHP4_M6_M_PullSwitch_CHK</v>
      </c>
      <c r="H3650" s="10" t="str">
        <f>VLOOKUP(基本表格!E3650,起始地址定义!A:D,4,FALSE)&amp;" "&amp;Q3650</f>
        <v>4#刨片机振荡器 电机控制 拉线开关</v>
      </c>
      <c r="I3650" s="10" t="str">
        <f t="shared" si="603"/>
        <v>DB1400,X1508.0</v>
      </c>
      <c r="J3650" s="13" t="str">
        <f>VLOOKUP(E3650,起始地址定义!A:D,2,FALSE)</f>
        <v>DB1400</v>
      </c>
      <c r="K3650" s="12" t="str">
        <f t="shared" si="604"/>
        <v>X1508.0</v>
      </c>
      <c r="L3650" s="13">
        <f>VLOOKUP(E3650,起始地址定义!A:D,3,FALSE)</f>
        <v>1500</v>
      </c>
      <c r="M3650" s="14">
        <f>VLOOKUP($F3650,类型描述及偏移量!$C:$H,2,FALSE)</f>
        <v>8</v>
      </c>
      <c r="N3650" s="14" t="str">
        <f>VLOOKUP($F3650,类型描述及偏移量!$C:$H,3,FALSE)</f>
        <v>离散</v>
      </c>
      <c r="O3650" s="14" t="str">
        <f>VLOOKUP($F3650,类型描述及偏移量!$C:$H,4,FALSE)</f>
        <v>On</v>
      </c>
      <c r="P3650" s="14" t="str">
        <f>VLOOKUP($F3650,类型描述及偏移量!$C:$H,5,FALSE)</f>
        <v>Yes</v>
      </c>
      <c r="Q3650" s="14" t="str">
        <f>VLOOKUP($F3650,类型描述及偏移量!$C:$H,6,FALSE)</f>
        <v>拉线开关</v>
      </c>
    </row>
    <row r="3651" hidden="1" spans="1:17">
      <c r="A3651" s="12" t="s">
        <v>127</v>
      </c>
      <c r="B3651" s="8" t="s">
        <v>105</v>
      </c>
      <c r="C3651" t="s">
        <v>45</v>
      </c>
      <c r="D3651" t="s">
        <v>20</v>
      </c>
      <c r="E3651" s="13" t="str">
        <f t="shared" si="600"/>
        <v>CHP4_M6_M_BP_Motor_var</v>
      </c>
      <c r="F3651" s="14" t="str">
        <f t="shared" si="601"/>
        <v>BP_Motor_var_LMD_ALM</v>
      </c>
      <c r="G3651" s="10" t="str">
        <f t="shared" si="602"/>
        <v>CHP4_M6_M_LMD_ALM</v>
      </c>
      <c r="H3651" s="10" t="str">
        <f>VLOOKUP(基本表格!E3651,起始地址定义!A:D,4,FALSE)&amp;" "&amp;Q3651</f>
        <v>4#刨片机振荡器 电机控制 左跑偏报警</v>
      </c>
      <c r="I3651" s="10" t="str">
        <f t="shared" si="603"/>
        <v>DB1400,X1508.1</v>
      </c>
      <c r="J3651" s="13" t="str">
        <f>VLOOKUP(E3651,起始地址定义!A:D,2,FALSE)</f>
        <v>DB1400</v>
      </c>
      <c r="K3651" s="12" t="str">
        <f t="shared" si="604"/>
        <v>X1508.1</v>
      </c>
      <c r="L3651" s="13">
        <f>VLOOKUP(E3651,起始地址定义!A:D,3,FALSE)</f>
        <v>1500</v>
      </c>
      <c r="M3651" s="14">
        <f>VLOOKUP($F3651,类型描述及偏移量!$C:$H,2,FALSE)</f>
        <v>8.1</v>
      </c>
      <c r="N3651" s="14" t="str">
        <f>VLOOKUP($F3651,类型描述及偏移量!$C:$H,3,FALSE)</f>
        <v>离散</v>
      </c>
      <c r="O3651" s="14" t="str">
        <f>VLOOKUP($F3651,类型描述及偏移量!$C:$H,4,FALSE)</f>
        <v>On</v>
      </c>
      <c r="P3651" s="14" t="str">
        <f>VLOOKUP($F3651,类型描述及偏移量!$C:$H,5,FALSE)</f>
        <v>Yes</v>
      </c>
      <c r="Q3651" s="14" t="str">
        <f>VLOOKUP($F3651,类型描述及偏移量!$C:$H,6,FALSE)</f>
        <v>左跑偏报警</v>
      </c>
    </row>
    <row r="3652" hidden="1" spans="1:17">
      <c r="A3652" s="12" t="s">
        <v>127</v>
      </c>
      <c r="B3652" s="8" t="s">
        <v>105</v>
      </c>
      <c r="C3652" t="s">
        <v>46</v>
      </c>
      <c r="D3652" t="s">
        <v>20</v>
      </c>
      <c r="E3652" s="13" t="str">
        <f t="shared" si="600"/>
        <v>CHP4_M6_M_BP_Motor_var</v>
      </c>
      <c r="F3652" s="14" t="str">
        <f t="shared" si="601"/>
        <v>BP_Motor_var_LMD_CHK_1</v>
      </c>
      <c r="G3652" s="10" t="str">
        <f t="shared" si="602"/>
        <v>CHP4_M6_M_LMD_CHK_1</v>
      </c>
      <c r="H3652" s="10" t="str">
        <f>VLOOKUP(基本表格!E3652,起始地址定义!A:D,4,FALSE)&amp;" "&amp;Q3652</f>
        <v>4#刨片机振荡器 电机控制 左跑偏1检测</v>
      </c>
      <c r="I3652" s="10" t="str">
        <f t="shared" si="603"/>
        <v>DB1400,X1508.2</v>
      </c>
      <c r="J3652" s="13" t="str">
        <f>VLOOKUP(E3652,起始地址定义!A:D,2,FALSE)</f>
        <v>DB1400</v>
      </c>
      <c r="K3652" s="12" t="str">
        <f t="shared" si="604"/>
        <v>X1508.2</v>
      </c>
      <c r="L3652" s="13">
        <f>VLOOKUP(E3652,起始地址定义!A:D,3,FALSE)</f>
        <v>1500</v>
      </c>
      <c r="M3652" s="14">
        <f>VLOOKUP($F3652,类型描述及偏移量!$C:$H,2,FALSE)</f>
        <v>8.2</v>
      </c>
      <c r="N3652" s="14" t="str">
        <f>VLOOKUP($F3652,类型描述及偏移量!$C:$H,3,FALSE)</f>
        <v>离散</v>
      </c>
      <c r="O3652" s="14" t="str">
        <f>VLOOKUP($F3652,类型描述及偏移量!$C:$H,4,FALSE)</f>
        <v>None</v>
      </c>
      <c r="P3652" s="14" t="str">
        <f>VLOOKUP($F3652,类型描述及偏移量!$C:$H,5,FALSE)</f>
        <v>Yes</v>
      </c>
      <c r="Q3652" s="14" t="str">
        <f>VLOOKUP($F3652,类型描述及偏移量!$C:$H,6,FALSE)</f>
        <v>左跑偏1检测</v>
      </c>
    </row>
    <row r="3653" hidden="1" spans="1:17">
      <c r="A3653" s="12" t="s">
        <v>127</v>
      </c>
      <c r="B3653" s="8" t="s">
        <v>105</v>
      </c>
      <c r="C3653" t="s">
        <v>47</v>
      </c>
      <c r="D3653" t="s">
        <v>20</v>
      </c>
      <c r="E3653" s="13" t="str">
        <f t="shared" si="600"/>
        <v>CHP4_M6_M_BP_Motor_var</v>
      </c>
      <c r="F3653" s="14" t="str">
        <f t="shared" si="601"/>
        <v>BP_Motor_var_LMD_EN</v>
      </c>
      <c r="G3653" s="10" t="str">
        <f t="shared" si="602"/>
        <v>CHP4_M6_M_LMD_EN</v>
      </c>
      <c r="H3653" s="10" t="str">
        <f>VLOOKUP(基本表格!E3653,起始地址定义!A:D,4,FALSE)&amp;" "&amp;Q3653</f>
        <v>4#刨片机振荡器 电机控制 左跑偏保护使能</v>
      </c>
      <c r="I3653" s="10" t="str">
        <f t="shared" si="603"/>
        <v>DB1400,X1508.3</v>
      </c>
      <c r="J3653" s="13" t="str">
        <f>VLOOKUP(E3653,起始地址定义!A:D,2,FALSE)</f>
        <v>DB1400</v>
      </c>
      <c r="K3653" s="12" t="str">
        <f t="shared" si="604"/>
        <v>X1508.3</v>
      </c>
      <c r="L3653" s="13">
        <f>VLOOKUP(E3653,起始地址定义!A:D,3,FALSE)</f>
        <v>1500</v>
      </c>
      <c r="M3653" s="14">
        <f>VLOOKUP($F3653,类型描述及偏移量!$C:$H,2,FALSE)</f>
        <v>8.3</v>
      </c>
      <c r="N3653" s="14" t="str">
        <f>VLOOKUP($F3653,类型描述及偏移量!$C:$H,3,FALSE)</f>
        <v>离散</v>
      </c>
      <c r="O3653" s="14" t="str">
        <f>VLOOKUP($F3653,类型描述及偏移量!$C:$H,4,FALSE)</f>
        <v>None</v>
      </c>
      <c r="P3653" s="14" t="str">
        <f>VLOOKUP($F3653,类型描述及偏移量!$C:$H,5,FALSE)</f>
        <v>No</v>
      </c>
      <c r="Q3653" s="14" t="str">
        <f>VLOOKUP($F3653,类型描述及偏移量!$C:$H,6,FALSE)</f>
        <v>左跑偏保护使能</v>
      </c>
    </row>
    <row r="3654" hidden="1" spans="1:17">
      <c r="A3654" s="12" t="s">
        <v>127</v>
      </c>
      <c r="B3654" s="8" t="s">
        <v>105</v>
      </c>
      <c r="C3654" t="s">
        <v>48</v>
      </c>
      <c r="D3654" t="s">
        <v>20</v>
      </c>
      <c r="E3654" s="13" t="str">
        <f t="shared" si="600"/>
        <v>CHP4_M6_M_BP_Motor_var</v>
      </c>
      <c r="F3654" s="14" t="str">
        <f t="shared" si="601"/>
        <v>BP_Motor_var_LMD_Stop</v>
      </c>
      <c r="G3654" s="10" t="str">
        <f t="shared" si="602"/>
        <v>CHP4_M6_M_LMD_Stop</v>
      </c>
      <c r="H3654" s="10" t="str">
        <f>VLOOKUP(基本表格!E3654,起始地址定义!A:D,4,FALSE)&amp;" "&amp;Q3654</f>
        <v>4#刨片机振荡器 电机控制 左跑偏导致停机</v>
      </c>
      <c r="I3654" s="10" t="str">
        <f t="shared" si="603"/>
        <v>DB1400,X1508.4</v>
      </c>
      <c r="J3654" s="13" t="str">
        <f>VLOOKUP(E3654,起始地址定义!A:D,2,FALSE)</f>
        <v>DB1400</v>
      </c>
      <c r="K3654" s="12" t="str">
        <f t="shared" si="604"/>
        <v>X1508.4</v>
      </c>
      <c r="L3654" s="13">
        <f>VLOOKUP(E3654,起始地址定义!A:D,3,FALSE)</f>
        <v>1500</v>
      </c>
      <c r="M3654" s="14">
        <f>VLOOKUP($F3654,类型描述及偏移量!$C:$H,2,FALSE)</f>
        <v>8.4</v>
      </c>
      <c r="N3654" s="14" t="str">
        <f>VLOOKUP($F3654,类型描述及偏移量!$C:$H,3,FALSE)</f>
        <v>离散</v>
      </c>
      <c r="O3654" s="14" t="str">
        <f>VLOOKUP($F3654,类型描述及偏移量!$C:$H,4,FALSE)</f>
        <v>On</v>
      </c>
      <c r="P3654" s="14" t="str">
        <f>VLOOKUP($F3654,类型描述及偏移量!$C:$H,5,FALSE)</f>
        <v>Yes</v>
      </c>
      <c r="Q3654" s="14" t="str">
        <f>VLOOKUP($F3654,类型描述及偏移量!$C:$H,6,FALSE)</f>
        <v>左跑偏导致停机</v>
      </c>
    </row>
    <row r="3655" hidden="1" spans="1:17">
      <c r="A3655" s="12" t="s">
        <v>127</v>
      </c>
      <c r="B3655" s="8" t="s">
        <v>105</v>
      </c>
      <c r="C3655" t="s">
        <v>49</v>
      </c>
      <c r="D3655" t="s">
        <v>20</v>
      </c>
      <c r="E3655" s="13" t="str">
        <f t="shared" si="600"/>
        <v>CHP4_M6_M_BP_Motor_var</v>
      </c>
      <c r="F3655" s="14" t="str">
        <f t="shared" si="601"/>
        <v>BP_Motor_var_LMD_Time</v>
      </c>
      <c r="G3655" s="10" t="str">
        <f t="shared" si="602"/>
        <v>CHP4_M6_M_LMD_Time</v>
      </c>
      <c r="H3655" s="10" t="str">
        <f>VLOOKUP(基本表格!E3655,起始地址定义!A:D,4,FALSE)&amp;" "&amp;Q3655</f>
        <v>4#刨片机振荡器 电机控制 左跑偏检测时间</v>
      </c>
      <c r="I3655" s="10" t="str">
        <f t="shared" si="603"/>
        <v>DB1400,INT1510</v>
      </c>
      <c r="J3655" s="13" t="str">
        <f>VLOOKUP(E3655,起始地址定义!A:D,2,FALSE)</f>
        <v>DB1400</v>
      </c>
      <c r="K3655" s="12" t="str">
        <f t="shared" si="604"/>
        <v>INT1510</v>
      </c>
      <c r="L3655" s="13">
        <f>VLOOKUP(E3655,起始地址定义!A:D,3,FALSE)</f>
        <v>1500</v>
      </c>
      <c r="M3655" s="14">
        <f>VLOOKUP($F3655,类型描述及偏移量!$C:$H,2,FALSE)</f>
        <v>10</v>
      </c>
      <c r="N3655" s="14" t="str">
        <f>VLOOKUP($F3655,类型描述及偏移量!$C:$H,3,FALSE)</f>
        <v>整型</v>
      </c>
      <c r="O3655" s="14" t="str">
        <f>VLOOKUP($F3655,类型描述及偏移量!$C:$H,4,FALSE)</f>
        <v>None</v>
      </c>
      <c r="P3655" s="14" t="str">
        <f>VLOOKUP($F3655,类型描述及偏移量!$C:$H,5,FALSE)</f>
        <v>No</v>
      </c>
      <c r="Q3655" s="14" t="str">
        <f>VLOOKUP($F3655,类型描述及偏移量!$C:$H,6,FALSE)</f>
        <v>左跑偏检测时间</v>
      </c>
    </row>
    <row r="3656" hidden="1" spans="1:17">
      <c r="A3656" s="12" t="s">
        <v>127</v>
      </c>
      <c r="B3656" s="8" t="s">
        <v>105</v>
      </c>
      <c r="C3656" t="s">
        <v>50</v>
      </c>
      <c r="D3656" t="s">
        <v>20</v>
      </c>
      <c r="E3656" s="13" t="str">
        <f t="shared" si="600"/>
        <v>CHP4_M6_M_BP_Motor_var</v>
      </c>
      <c r="F3656" s="14" t="str">
        <f t="shared" si="601"/>
        <v>BP_Motor_var_RMD_ALM</v>
      </c>
      <c r="G3656" s="10" t="str">
        <f t="shared" si="602"/>
        <v>CHP4_M6_M_RMD_ALM</v>
      </c>
      <c r="H3656" s="10" t="str">
        <f>VLOOKUP(基本表格!E3656,起始地址定义!A:D,4,FALSE)&amp;" "&amp;Q3656</f>
        <v>4#刨片机振荡器 电机控制 右 跑偏报警</v>
      </c>
      <c r="I3656" s="10" t="str">
        <f t="shared" si="603"/>
        <v>DB1400,X1512.0</v>
      </c>
      <c r="J3656" s="13" t="str">
        <f>VLOOKUP(E3656,起始地址定义!A:D,2,FALSE)</f>
        <v>DB1400</v>
      </c>
      <c r="K3656" s="12" t="str">
        <f t="shared" si="604"/>
        <v>X1512.0</v>
      </c>
      <c r="L3656" s="13">
        <f>VLOOKUP(E3656,起始地址定义!A:D,3,FALSE)</f>
        <v>1500</v>
      </c>
      <c r="M3656" s="14">
        <f>VLOOKUP($F3656,类型描述及偏移量!$C:$H,2,FALSE)</f>
        <v>12</v>
      </c>
      <c r="N3656" s="14" t="str">
        <f>VLOOKUP($F3656,类型描述及偏移量!$C:$H,3,FALSE)</f>
        <v>离散</v>
      </c>
      <c r="O3656" s="14" t="str">
        <f>VLOOKUP($F3656,类型描述及偏移量!$C:$H,4,FALSE)</f>
        <v>On</v>
      </c>
      <c r="P3656" s="14" t="str">
        <f>VLOOKUP($F3656,类型描述及偏移量!$C:$H,5,FALSE)</f>
        <v>Yes</v>
      </c>
      <c r="Q3656" s="14" t="str">
        <f>VLOOKUP($F3656,类型描述及偏移量!$C:$H,6,FALSE)</f>
        <v>右 跑偏报警</v>
      </c>
    </row>
    <row r="3657" hidden="1" spans="1:17">
      <c r="A3657" s="12" t="s">
        <v>127</v>
      </c>
      <c r="B3657" s="8" t="s">
        <v>105</v>
      </c>
      <c r="C3657" t="s">
        <v>51</v>
      </c>
      <c r="D3657" t="s">
        <v>20</v>
      </c>
      <c r="E3657" s="13" t="str">
        <f t="shared" si="600"/>
        <v>CHP4_M6_M_BP_Motor_var</v>
      </c>
      <c r="F3657" s="14" t="str">
        <f t="shared" si="601"/>
        <v>BP_Motor_var_RMD_CHK_1</v>
      </c>
      <c r="G3657" s="10" t="str">
        <f t="shared" si="602"/>
        <v>CHP4_M6_M_RMD_CHK_1</v>
      </c>
      <c r="H3657" s="10" t="str">
        <f>VLOOKUP(基本表格!E3657,起始地址定义!A:D,4,FALSE)&amp;" "&amp;Q3657</f>
        <v>4#刨片机振荡器 电机控制 右跑偏1检测</v>
      </c>
      <c r="I3657" s="10" t="str">
        <f t="shared" si="603"/>
        <v>DB1400,X1512.1</v>
      </c>
      <c r="J3657" s="13" t="str">
        <f>VLOOKUP(E3657,起始地址定义!A:D,2,FALSE)</f>
        <v>DB1400</v>
      </c>
      <c r="K3657" s="12" t="str">
        <f t="shared" si="604"/>
        <v>X1512.1</v>
      </c>
      <c r="L3657" s="13">
        <f>VLOOKUP(E3657,起始地址定义!A:D,3,FALSE)</f>
        <v>1500</v>
      </c>
      <c r="M3657" s="14">
        <f>VLOOKUP($F3657,类型描述及偏移量!$C:$H,2,FALSE)</f>
        <v>12.1</v>
      </c>
      <c r="N3657" s="14" t="str">
        <f>VLOOKUP($F3657,类型描述及偏移量!$C:$H,3,FALSE)</f>
        <v>离散</v>
      </c>
      <c r="O3657" s="14" t="str">
        <f>VLOOKUP($F3657,类型描述及偏移量!$C:$H,4,FALSE)</f>
        <v>None</v>
      </c>
      <c r="P3657" s="14" t="str">
        <f>VLOOKUP($F3657,类型描述及偏移量!$C:$H,5,FALSE)</f>
        <v>Yes</v>
      </c>
      <c r="Q3657" s="14" t="str">
        <f>VLOOKUP($F3657,类型描述及偏移量!$C:$H,6,FALSE)</f>
        <v>右跑偏1检测</v>
      </c>
    </row>
    <row r="3658" hidden="1" spans="1:17">
      <c r="A3658" s="12" t="s">
        <v>127</v>
      </c>
      <c r="B3658" s="8" t="s">
        <v>105</v>
      </c>
      <c r="C3658" t="s">
        <v>52</v>
      </c>
      <c r="D3658" t="s">
        <v>20</v>
      </c>
      <c r="E3658" s="13" t="str">
        <f t="shared" si="600"/>
        <v>CHP4_M6_M_BP_Motor_var</v>
      </c>
      <c r="F3658" s="14" t="str">
        <f t="shared" si="601"/>
        <v>BP_Motor_var_RMD_EN</v>
      </c>
      <c r="G3658" s="10" t="str">
        <f t="shared" si="602"/>
        <v>CHP4_M6_M_RMD_EN</v>
      </c>
      <c r="H3658" s="10" t="str">
        <f>VLOOKUP(基本表格!E3658,起始地址定义!A:D,4,FALSE)&amp;" "&amp;Q3658</f>
        <v>4#刨片机振荡器 电机控制 右跑偏保护使能</v>
      </c>
      <c r="I3658" s="10" t="str">
        <f t="shared" si="603"/>
        <v>DB1400,X1512.2</v>
      </c>
      <c r="J3658" s="13" t="str">
        <f>VLOOKUP(E3658,起始地址定义!A:D,2,FALSE)</f>
        <v>DB1400</v>
      </c>
      <c r="K3658" s="12" t="str">
        <f t="shared" si="604"/>
        <v>X1512.2</v>
      </c>
      <c r="L3658" s="13">
        <f>VLOOKUP(E3658,起始地址定义!A:D,3,FALSE)</f>
        <v>1500</v>
      </c>
      <c r="M3658" s="14">
        <f>VLOOKUP($F3658,类型描述及偏移量!$C:$H,2,FALSE)</f>
        <v>12.2</v>
      </c>
      <c r="N3658" s="14" t="str">
        <f>VLOOKUP($F3658,类型描述及偏移量!$C:$H,3,FALSE)</f>
        <v>离散</v>
      </c>
      <c r="O3658" s="14" t="str">
        <f>VLOOKUP($F3658,类型描述及偏移量!$C:$H,4,FALSE)</f>
        <v>None</v>
      </c>
      <c r="P3658" s="14" t="str">
        <f>VLOOKUP($F3658,类型描述及偏移量!$C:$H,5,FALSE)</f>
        <v>No</v>
      </c>
      <c r="Q3658" s="14" t="str">
        <f>VLOOKUP($F3658,类型描述及偏移量!$C:$H,6,FALSE)</f>
        <v>右跑偏保护使能</v>
      </c>
    </row>
    <row r="3659" hidden="1" spans="1:17">
      <c r="A3659" s="12" t="s">
        <v>127</v>
      </c>
      <c r="B3659" s="8" t="s">
        <v>105</v>
      </c>
      <c r="C3659" t="s">
        <v>53</v>
      </c>
      <c r="D3659" t="s">
        <v>20</v>
      </c>
      <c r="E3659" s="13" t="str">
        <f t="shared" si="600"/>
        <v>CHP4_M6_M_BP_Motor_var</v>
      </c>
      <c r="F3659" s="14" t="str">
        <f t="shared" si="601"/>
        <v>BP_Motor_var_RMD_Stop</v>
      </c>
      <c r="G3659" s="10" t="str">
        <f t="shared" si="602"/>
        <v>CHP4_M6_M_RMD_Stop</v>
      </c>
      <c r="H3659" s="10" t="str">
        <f>VLOOKUP(基本表格!E3659,起始地址定义!A:D,4,FALSE)&amp;" "&amp;Q3659</f>
        <v>4#刨片机振荡器 电机控制 右跑偏导致停机</v>
      </c>
      <c r="I3659" s="10" t="str">
        <f t="shared" si="603"/>
        <v>DB1400,X1512.3</v>
      </c>
      <c r="J3659" s="13" t="str">
        <f>VLOOKUP(E3659,起始地址定义!A:D,2,FALSE)</f>
        <v>DB1400</v>
      </c>
      <c r="K3659" s="12" t="str">
        <f t="shared" si="604"/>
        <v>X1512.3</v>
      </c>
      <c r="L3659" s="13">
        <f>VLOOKUP(E3659,起始地址定义!A:D,3,FALSE)</f>
        <v>1500</v>
      </c>
      <c r="M3659" s="14">
        <f>VLOOKUP($F3659,类型描述及偏移量!$C:$H,2,FALSE)</f>
        <v>12.3</v>
      </c>
      <c r="N3659" s="14" t="str">
        <f>VLOOKUP($F3659,类型描述及偏移量!$C:$H,3,FALSE)</f>
        <v>离散</v>
      </c>
      <c r="O3659" s="14" t="str">
        <f>VLOOKUP($F3659,类型描述及偏移量!$C:$H,4,FALSE)</f>
        <v>On</v>
      </c>
      <c r="P3659" s="14" t="str">
        <f>VLOOKUP($F3659,类型描述及偏移量!$C:$H,5,FALSE)</f>
        <v>Yes</v>
      </c>
      <c r="Q3659" s="14" t="str">
        <f>VLOOKUP($F3659,类型描述及偏移量!$C:$H,6,FALSE)</f>
        <v>右跑偏导致停机</v>
      </c>
    </row>
    <row r="3660" hidden="1" spans="1:17">
      <c r="A3660" s="12" t="s">
        <v>127</v>
      </c>
      <c r="B3660" s="8" t="s">
        <v>105</v>
      </c>
      <c r="C3660" t="s">
        <v>54</v>
      </c>
      <c r="D3660" t="s">
        <v>20</v>
      </c>
      <c r="E3660" s="13" t="str">
        <f t="shared" si="600"/>
        <v>CHP4_M6_M_BP_Motor_var</v>
      </c>
      <c r="F3660" s="14" t="str">
        <f t="shared" si="601"/>
        <v>BP_Motor_var_RMD_Time</v>
      </c>
      <c r="G3660" s="10" t="str">
        <f t="shared" si="602"/>
        <v>CHP4_M6_M_RMD_Time</v>
      </c>
      <c r="H3660" s="10" t="str">
        <f>VLOOKUP(基本表格!E3660,起始地址定义!A:D,4,FALSE)&amp;" "&amp;Q3660</f>
        <v>4#刨片机振荡器 电机控制 右跑偏检测时间</v>
      </c>
      <c r="I3660" s="10" t="str">
        <f t="shared" si="603"/>
        <v>DB1400,INT1514</v>
      </c>
      <c r="J3660" s="13" t="str">
        <f>VLOOKUP(E3660,起始地址定义!A:D,2,FALSE)</f>
        <v>DB1400</v>
      </c>
      <c r="K3660" s="12" t="str">
        <f t="shared" si="604"/>
        <v>INT1514</v>
      </c>
      <c r="L3660" s="13">
        <f>VLOOKUP(E3660,起始地址定义!A:D,3,FALSE)</f>
        <v>1500</v>
      </c>
      <c r="M3660" s="14">
        <f>VLOOKUP($F3660,类型描述及偏移量!$C:$H,2,FALSE)</f>
        <v>14</v>
      </c>
      <c r="N3660" s="14" t="str">
        <f>VLOOKUP($F3660,类型描述及偏移量!$C:$H,3,FALSE)</f>
        <v>整型</v>
      </c>
      <c r="O3660" s="14" t="str">
        <f>VLOOKUP($F3660,类型描述及偏移量!$C:$H,4,FALSE)</f>
        <v>None</v>
      </c>
      <c r="P3660" s="14" t="str">
        <f>VLOOKUP($F3660,类型描述及偏移量!$C:$H,5,FALSE)</f>
        <v>No</v>
      </c>
      <c r="Q3660" s="14" t="str">
        <f>VLOOKUP($F3660,类型描述及偏移量!$C:$H,6,FALSE)</f>
        <v>右跑偏检测时间</v>
      </c>
    </row>
    <row r="3661" hidden="1" spans="1:17">
      <c r="A3661" s="12" t="s">
        <v>127</v>
      </c>
      <c r="B3661" s="8" t="s">
        <v>105</v>
      </c>
      <c r="C3661" t="s">
        <v>55</v>
      </c>
      <c r="D3661" t="s">
        <v>20</v>
      </c>
      <c r="E3661" s="13" t="str">
        <f t="shared" si="600"/>
        <v>CHP4_M6_M_BP_Motor_var</v>
      </c>
      <c r="F3661" s="14" t="str">
        <f t="shared" si="601"/>
        <v>BP_Motor_var_Motor_Delta</v>
      </c>
      <c r="G3661" s="10" t="str">
        <f t="shared" si="602"/>
        <v>CHP4_M6_M_Motor_Delta</v>
      </c>
      <c r="H3661" s="10" t="str">
        <f>VLOOKUP(基本表格!E3661,起始地址定义!A:D,4,FALSE)&amp;" "&amp;Q3661</f>
        <v>4#刨片机振荡器 电机控制 三角型</v>
      </c>
      <c r="I3661" s="10" t="str">
        <f t="shared" si="603"/>
        <v>DB1400,X1516.0</v>
      </c>
      <c r="J3661" s="13" t="str">
        <f>VLOOKUP(E3661,起始地址定义!A:D,2,FALSE)</f>
        <v>DB1400</v>
      </c>
      <c r="K3661" s="12" t="str">
        <f t="shared" si="604"/>
        <v>X1516.0</v>
      </c>
      <c r="L3661" s="13">
        <f>VLOOKUP(E3661,起始地址定义!A:D,3,FALSE)</f>
        <v>1500</v>
      </c>
      <c r="M3661" s="14">
        <f>VLOOKUP($F3661,类型描述及偏移量!$C:$H,2,FALSE)</f>
        <v>16</v>
      </c>
      <c r="N3661" s="14" t="str">
        <f>VLOOKUP($F3661,类型描述及偏移量!$C:$H,3,FALSE)</f>
        <v>离散</v>
      </c>
      <c r="O3661" s="14" t="str">
        <f>VLOOKUP($F3661,类型描述及偏移量!$C:$H,4,FALSE)</f>
        <v>None</v>
      </c>
      <c r="P3661" s="14" t="str">
        <f>VLOOKUP($F3661,类型描述及偏移量!$C:$H,5,FALSE)</f>
        <v>Yes</v>
      </c>
      <c r="Q3661" s="14" t="str">
        <f>VLOOKUP($F3661,类型描述及偏移量!$C:$H,6,FALSE)</f>
        <v>三角型</v>
      </c>
    </row>
    <row r="3662" hidden="1" spans="1:17">
      <c r="A3662" s="12" t="s">
        <v>127</v>
      </c>
      <c r="B3662" s="8" t="s">
        <v>105</v>
      </c>
      <c r="C3662" t="s">
        <v>56</v>
      </c>
      <c r="D3662" t="s">
        <v>20</v>
      </c>
      <c r="E3662" s="13" t="str">
        <f t="shared" si="600"/>
        <v>CHP4_M6_M_BP_Motor_var</v>
      </c>
      <c r="F3662" s="14" t="str">
        <f t="shared" si="601"/>
        <v>BP_Motor_var_Motor_Wye</v>
      </c>
      <c r="G3662" s="10" t="str">
        <f t="shared" si="602"/>
        <v>CHP4_M6_M_Motor_Wye</v>
      </c>
      <c r="H3662" s="10" t="str">
        <f>VLOOKUP(基本表格!E3662,起始地址定义!A:D,4,FALSE)&amp;" "&amp;Q3662</f>
        <v>4#刨片机振荡器 电机控制 星型</v>
      </c>
      <c r="I3662" s="10" t="str">
        <f t="shared" si="603"/>
        <v>DB1400,X1516.1</v>
      </c>
      <c r="J3662" s="13" t="str">
        <f>VLOOKUP(E3662,起始地址定义!A:D,2,FALSE)</f>
        <v>DB1400</v>
      </c>
      <c r="K3662" s="12" t="str">
        <f t="shared" si="604"/>
        <v>X1516.1</v>
      </c>
      <c r="L3662" s="13">
        <f>VLOOKUP(E3662,起始地址定义!A:D,3,FALSE)</f>
        <v>1500</v>
      </c>
      <c r="M3662" s="14">
        <f>VLOOKUP($F3662,类型描述及偏移量!$C:$H,2,FALSE)</f>
        <v>16.1</v>
      </c>
      <c r="N3662" s="14" t="str">
        <f>VLOOKUP($F3662,类型描述及偏移量!$C:$H,3,FALSE)</f>
        <v>离散</v>
      </c>
      <c r="O3662" s="14" t="str">
        <f>VLOOKUP($F3662,类型描述及偏移量!$C:$H,4,FALSE)</f>
        <v>None</v>
      </c>
      <c r="P3662" s="14" t="str">
        <f>VLOOKUP($F3662,类型描述及偏移量!$C:$H,5,FALSE)</f>
        <v>Yes</v>
      </c>
      <c r="Q3662" s="14" t="str">
        <f>VLOOKUP($F3662,类型描述及偏移量!$C:$H,6,FALSE)</f>
        <v>星型</v>
      </c>
    </row>
    <row r="3663" hidden="1" spans="1:17">
      <c r="A3663" s="12" t="s">
        <v>127</v>
      </c>
      <c r="B3663" s="8" t="s">
        <v>105</v>
      </c>
      <c r="C3663" t="s">
        <v>57</v>
      </c>
      <c r="D3663" t="s">
        <v>20</v>
      </c>
      <c r="E3663" s="13" t="str">
        <f t="shared" si="600"/>
        <v>CHP4_M6_M_BP_Motor_var</v>
      </c>
      <c r="F3663" s="14" t="str">
        <f t="shared" si="601"/>
        <v>BP_Motor_var_MSD</v>
      </c>
      <c r="G3663" s="10" t="str">
        <f t="shared" si="602"/>
        <v>CHP4_M6_M_MSD</v>
      </c>
      <c r="H3663" s="10" t="str">
        <f>VLOOKUP(基本表格!E3663,起始地址定义!A:D,4,FALSE)&amp;" "&amp;Q3663</f>
        <v>4#刨片机振荡器 电机控制 维修开关</v>
      </c>
      <c r="I3663" s="10" t="str">
        <f t="shared" si="603"/>
        <v>DB1400,X1516.2</v>
      </c>
      <c r="J3663" s="13" t="str">
        <f>VLOOKUP(E3663,起始地址定义!A:D,2,FALSE)</f>
        <v>DB1400</v>
      </c>
      <c r="K3663" s="12" t="str">
        <f t="shared" si="604"/>
        <v>X1516.2</v>
      </c>
      <c r="L3663" s="13">
        <f>VLOOKUP(E3663,起始地址定义!A:D,3,FALSE)</f>
        <v>1500</v>
      </c>
      <c r="M3663" s="14">
        <f>VLOOKUP($F3663,类型描述及偏移量!$C:$H,2,FALSE)</f>
        <v>16.2</v>
      </c>
      <c r="N3663" s="14" t="str">
        <f>VLOOKUP($F3663,类型描述及偏移量!$C:$H,3,FALSE)</f>
        <v>离散</v>
      </c>
      <c r="O3663" s="14" t="str">
        <f>VLOOKUP($F3663,类型描述及偏移量!$C:$H,4,FALSE)</f>
        <v>On</v>
      </c>
      <c r="P3663" s="14" t="str">
        <f>VLOOKUP($F3663,类型描述及偏移量!$C:$H,5,FALSE)</f>
        <v>Yes</v>
      </c>
      <c r="Q3663" s="14" t="str">
        <f>VLOOKUP($F3663,类型描述及偏移量!$C:$H,6,FALSE)</f>
        <v>维修开关</v>
      </c>
    </row>
    <row r="3664" hidden="1" spans="1:17">
      <c r="A3664" s="12" t="s">
        <v>127</v>
      </c>
      <c r="B3664" s="8" t="s">
        <v>105</v>
      </c>
      <c r="C3664" t="s">
        <v>58</v>
      </c>
      <c r="D3664" t="s">
        <v>20</v>
      </c>
      <c r="E3664" s="13" t="str">
        <f t="shared" si="600"/>
        <v>CHP4_M6_M_BP_Motor_var</v>
      </c>
      <c r="F3664" s="14" t="str">
        <f t="shared" si="601"/>
        <v>BP_Motor_var_LMD_CHK_2</v>
      </c>
      <c r="G3664" s="10" t="str">
        <f t="shared" si="602"/>
        <v>CHP4_M6_M_LMD_CHK_2</v>
      </c>
      <c r="H3664" s="10" t="str">
        <f>VLOOKUP(基本表格!E3664,起始地址定义!A:D,4,FALSE)&amp;" "&amp;Q3664</f>
        <v>4#刨片机振荡器 电机控制 左跑偏2检测</v>
      </c>
      <c r="I3664" s="10" t="str">
        <f t="shared" si="603"/>
        <v>DB1400,X1516.3</v>
      </c>
      <c r="J3664" s="13" t="str">
        <f>VLOOKUP(E3664,起始地址定义!A:D,2,FALSE)</f>
        <v>DB1400</v>
      </c>
      <c r="K3664" s="12" t="str">
        <f t="shared" si="604"/>
        <v>X1516.3</v>
      </c>
      <c r="L3664" s="13">
        <f>VLOOKUP(E3664,起始地址定义!A:D,3,FALSE)</f>
        <v>1500</v>
      </c>
      <c r="M3664" s="14">
        <f>VLOOKUP($F3664,类型描述及偏移量!$C:$H,2,FALSE)</f>
        <v>16.3</v>
      </c>
      <c r="N3664" s="14" t="str">
        <f>VLOOKUP($F3664,类型描述及偏移量!$C:$H,3,FALSE)</f>
        <v>离散</v>
      </c>
      <c r="O3664" s="14" t="str">
        <f>VLOOKUP($F3664,类型描述及偏移量!$C:$H,4,FALSE)</f>
        <v>None</v>
      </c>
      <c r="P3664" s="14" t="str">
        <f>VLOOKUP($F3664,类型描述及偏移量!$C:$H,5,FALSE)</f>
        <v>Yes</v>
      </c>
      <c r="Q3664" s="14" t="str">
        <f>VLOOKUP($F3664,类型描述及偏移量!$C:$H,6,FALSE)</f>
        <v>左跑偏2检测</v>
      </c>
    </row>
    <row r="3665" hidden="1" spans="1:17">
      <c r="A3665" s="12" t="s">
        <v>127</v>
      </c>
      <c r="B3665" s="8" t="s">
        <v>105</v>
      </c>
      <c r="C3665" t="s">
        <v>59</v>
      </c>
      <c r="D3665" t="s">
        <v>20</v>
      </c>
      <c r="E3665" s="13" t="str">
        <f t="shared" si="600"/>
        <v>CHP4_M6_M_BP_Motor_var</v>
      </c>
      <c r="F3665" s="14" t="str">
        <f t="shared" si="601"/>
        <v>BP_Motor_var_RMD_CHK_2</v>
      </c>
      <c r="G3665" s="10" t="str">
        <f t="shared" si="602"/>
        <v>CHP4_M6_M_RMD_CHK_2</v>
      </c>
      <c r="H3665" s="10" t="str">
        <f>VLOOKUP(基本表格!E3665,起始地址定义!A:D,4,FALSE)&amp;" "&amp;Q3665</f>
        <v>4#刨片机振荡器 电机控制 右跑偏2检测</v>
      </c>
      <c r="I3665" s="10" t="str">
        <f t="shared" si="603"/>
        <v>DB1400,X1516.4</v>
      </c>
      <c r="J3665" s="13" t="str">
        <f>VLOOKUP(E3665,起始地址定义!A:D,2,FALSE)</f>
        <v>DB1400</v>
      </c>
      <c r="K3665" s="12" t="str">
        <f t="shared" si="604"/>
        <v>X1516.4</v>
      </c>
      <c r="L3665" s="13">
        <f>VLOOKUP(E3665,起始地址定义!A:D,3,FALSE)</f>
        <v>1500</v>
      </c>
      <c r="M3665" s="14">
        <f>VLOOKUP($F3665,类型描述及偏移量!$C:$H,2,FALSE)</f>
        <v>16.4</v>
      </c>
      <c r="N3665" s="14" t="str">
        <f>VLOOKUP($F3665,类型描述及偏移量!$C:$H,3,FALSE)</f>
        <v>离散</v>
      </c>
      <c r="O3665" s="14" t="str">
        <f>VLOOKUP($F3665,类型描述及偏移量!$C:$H,4,FALSE)</f>
        <v>None</v>
      </c>
      <c r="P3665" s="14" t="str">
        <f>VLOOKUP($F3665,类型描述及偏移量!$C:$H,5,FALSE)</f>
        <v>Yes</v>
      </c>
      <c r="Q3665" s="14" t="str">
        <f>VLOOKUP($F3665,类型描述及偏移量!$C:$H,6,FALSE)</f>
        <v>右跑偏2检测</v>
      </c>
    </row>
    <row r="3666" hidden="1" spans="1:17">
      <c r="A3666" s="12" t="s">
        <v>127</v>
      </c>
      <c r="B3666" s="8" t="s">
        <v>105</v>
      </c>
      <c r="C3666" t="s">
        <v>60</v>
      </c>
      <c r="D3666" t="s">
        <v>20</v>
      </c>
      <c r="E3666" s="13" t="str">
        <f t="shared" si="600"/>
        <v>CHP4_M6_M_BP_Motor_var</v>
      </c>
      <c r="F3666" s="14" t="str">
        <f t="shared" si="601"/>
        <v>BP_Motor_var_InterStarTime</v>
      </c>
      <c r="G3666" s="10" t="str">
        <f t="shared" si="602"/>
        <v>CHP4_M6_M_InterStarTime</v>
      </c>
      <c r="H3666" s="10" t="str">
        <f>VLOOKUP(基本表格!E3666,起始地址定义!A:D,4,FALSE)&amp;" "&amp;Q3666</f>
        <v>4#刨片机振荡器 电机控制 联动启动延时</v>
      </c>
      <c r="I3666" s="10" t="str">
        <f t="shared" si="603"/>
        <v>DB1400,INT1518</v>
      </c>
      <c r="J3666" s="13" t="str">
        <f>VLOOKUP(E3666,起始地址定义!A:D,2,FALSE)</f>
        <v>DB1400</v>
      </c>
      <c r="K3666" s="12" t="str">
        <f t="shared" si="604"/>
        <v>INT1518</v>
      </c>
      <c r="L3666" s="13">
        <f>VLOOKUP(E3666,起始地址定义!A:D,3,FALSE)</f>
        <v>1500</v>
      </c>
      <c r="M3666" s="14">
        <f>VLOOKUP($F3666,类型描述及偏移量!$C:$H,2,FALSE)</f>
        <v>18</v>
      </c>
      <c r="N3666" s="14" t="str">
        <f>VLOOKUP($F3666,类型描述及偏移量!$C:$H,3,FALSE)</f>
        <v>整型</v>
      </c>
      <c r="O3666" s="14" t="str">
        <f>VLOOKUP($F3666,类型描述及偏移量!$C:$H,4,FALSE)</f>
        <v>None</v>
      </c>
      <c r="P3666" s="14" t="str">
        <f>VLOOKUP($F3666,类型描述及偏移量!$C:$H,5,FALSE)</f>
        <v>No</v>
      </c>
      <c r="Q3666" s="14" t="str">
        <f>VLOOKUP($F3666,类型描述及偏移量!$C:$H,6,FALSE)</f>
        <v>联动启动延时</v>
      </c>
    </row>
    <row r="3667" hidden="1" spans="1:17">
      <c r="A3667" s="12" t="s">
        <v>127</v>
      </c>
      <c r="B3667" s="8" t="s">
        <v>105</v>
      </c>
      <c r="C3667" t="s">
        <v>61</v>
      </c>
      <c r="D3667" t="s">
        <v>20</v>
      </c>
      <c r="E3667" s="13" t="str">
        <f t="shared" si="600"/>
        <v>CHP4_M6_M_BP_Motor_var</v>
      </c>
      <c r="F3667" s="14" t="str">
        <f t="shared" si="601"/>
        <v>BP_Motor_var_Alt_TMR</v>
      </c>
      <c r="G3667" s="10" t="str">
        <f t="shared" si="602"/>
        <v>CHP4_M6_M_Alt_TMR</v>
      </c>
      <c r="H3667" s="10" t="str">
        <f>VLOOKUP(基本表格!E3667,起始地址定义!A:D,4,FALSE)&amp;" "&amp;Q3667</f>
        <v>4#刨片机振荡器 电机控制 起动转换时间 秒</v>
      </c>
      <c r="I3667" s="10" t="str">
        <f t="shared" si="603"/>
        <v>DB1400,INT1520</v>
      </c>
      <c r="J3667" s="13" t="str">
        <f>VLOOKUP(E3667,起始地址定义!A:D,2,FALSE)</f>
        <v>DB1400</v>
      </c>
      <c r="K3667" s="12" t="str">
        <f t="shared" si="604"/>
        <v>INT1520</v>
      </c>
      <c r="L3667" s="13">
        <f>VLOOKUP(E3667,起始地址定义!A:D,3,FALSE)</f>
        <v>1500</v>
      </c>
      <c r="M3667" s="14">
        <f>VLOOKUP($F3667,类型描述及偏移量!$C:$H,2,FALSE)</f>
        <v>20</v>
      </c>
      <c r="N3667" s="14" t="str">
        <f>VLOOKUP($F3667,类型描述及偏移量!$C:$H,3,FALSE)</f>
        <v>整型</v>
      </c>
      <c r="O3667" s="14" t="str">
        <f>VLOOKUP($F3667,类型描述及偏移量!$C:$H,4,FALSE)</f>
        <v>None</v>
      </c>
      <c r="P3667" s="14" t="str">
        <f>VLOOKUP($F3667,类型描述及偏移量!$C:$H,5,FALSE)</f>
        <v>No</v>
      </c>
      <c r="Q3667" s="14" t="str">
        <f>VLOOKUP($F3667,类型描述及偏移量!$C:$H,6,FALSE)</f>
        <v>起动转换时间 秒</v>
      </c>
    </row>
    <row r="3668" hidden="1" spans="1:17">
      <c r="A3668" s="12" t="str">
        <f t="shared" ref="A3668:A3731" si="605">A3626</f>
        <v>CHP4</v>
      </c>
      <c r="B3668" s="12" t="str">
        <f t="shared" ref="B3668:B3731" si="606">"M"&amp;RIGHT(LEFT(B3626,FIND("_",B3626,1)-1),LEN(LEFT(B3626,FIND("_",B3626,1)-1))-1)+1&amp;"_"&amp;RIGHT(B3626,LEN(B3626)-FIND("_",B3626,1))</f>
        <v>M7_M</v>
      </c>
      <c r="C3668" s="12" t="str">
        <f t="shared" ref="C3668:C3731" si="607">C3626</f>
        <v>Enable</v>
      </c>
      <c r="D3668" s="12" t="str">
        <f t="shared" ref="D3668:D3731" si="608">D3626</f>
        <v>BP_Motor_var</v>
      </c>
      <c r="E3668" s="13" t="str">
        <f t="shared" si="600"/>
        <v>CHP4_M7_M_BP_Motor_var</v>
      </c>
      <c r="F3668" s="14" t="str">
        <f t="shared" si="601"/>
        <v>BP_Motor_var_Enable</v>
      </c>
      <c r="G3668" s="10" t="str">
        <f t="shared" si="602"/>
        <v>CHP4_M7_M_Enable</v>
      </c>
      <c r="H3668" s="10" t="str">
        <f>VLOOKUP(基本表格!E3668,起始地址定义!A:D,4,FALSE)&amp;" "&amp;Q3668</f>
        <v>4#刨片机油泵电机 电机控制 使能</v>
      </c>
      <c r="I3668" s="10" t="str">
        <f t="shared" si="603"/>
        <v>DB1400,X1550.0</v>
      </c>
      <c r="J3668" s="13" t="str">
        <f>VLOOKUP(E3668,起始地址定义!A:D,2,FALSE)</f>
        <v>DB1400</v>
      </c>
      <c r="K3668" s="12" t="str">
        <f t="shared" si="604"/>
        <v>X1550.0</v>
      </c>
      <c r="L3668" s="13">
        <f>VLOOKUP(E3668,起始地址定义!A:D,3,FALSE)</f>
        <v>1550</v>
      </c>
      <c r="M3668" s="14">
        <f>VLOOKUP($F3668,类型描述及偏移量!$C:$H,2,FALSE)</f>
        <v>0</v>
      </c>
      <c r="N3668" s="14" t="str">
        <f>VLOOKUP($F3668,类型描述及偏移量!$C:$H,3,FALSE)</f>
        <v>离散</v>
      </c>
      <c r="O3668" s="14" t="str">
        <f>VLOOKUP($F3668,类型描述及偏移量!$C:$H,4,FALSE)</f>
        <v>None</v>
      </c>
      <c r="P3668" s="14" t="str">
        <f>VLOOKUP($F3668,类型描述及偏移量!$C:$H,5,FALSE)</f>
        <v>No</v>
      </c>
      <c r="Q3668" s="14" t="str">
        <f>VLOOKUP($F3668,类型描述及偏移量!$C:$H,6,FALSE)</f>
        <v>使能</v>
      </c>
    </row>
    <row r="3669" hidden="1" spans="1:17">
      <c r="A3669" s="12" t="str">
        <f t="shared" si="605"/>
        <v>CHP4</v>
      </c>
      <c r="B3669" s="12" t="str">
        <f t="shared" si="606"/>
        <v>M7_M</v>
      </c>
      <c r="C3669" s="12" t="str">
        <f t="shared" si="607"/>
        <v>Auto_Status</v>
      </c>
      <c r="D3669" s="12" t="str">
        <f t="shared" si="608"/>
        <v>BP_Motor_var</v>
      </c>
      <c r="E3669" s="13" t="str">
        <f t="shared" si="600"/>
        <v>CHP4_M7_M_BP_Motor_var</v>
      </c>
      <c r="F3669" s="14" t="str">
        <f t="shared" si="601"/>
        <v>BP_Motor_var_Auto_Status</v>
      </c>
      <c r="G3669" s="10" t="str">
        <f t="shared" si="602"/>
        <v>CHP4_M7_M_Auto_Status</v>
      </c>
      <c r="H3669" s="10" t="str">
        <f>VLOOKUP(基本表格!E3669,起始地址定义!A:D,4,FALSE)&amp;" "&amp;Q3669</f>
        <v>4#刨片机油泵电机 电机控制 手自动状态</v>
      </c>
      <c r="I3669" s="10" t="str">
        <f t="shared" si="603"/>
        <v>DB1400,X1550.3</v>
      </c>
      <c r="J3669" s="13" t="str">
        <f>VLOOKUP(E3669,起始地址定义!A:D,2,FALSE)</f>
        <v>DB1400</v>
      </c>
      <c r="K3669" s="12" t="str">
        <f t="shared" si="604"/>
        <v>X1550.3</v>
      </c>
      <c r="L3669" s="13">
        <f>VLOOKUP(E3669,起始地址定义!A:D,3,FALSE)</f>
        <v>1550</v>
      </c>
      <c r="M3669" s="14">
        <f>VLOOKUP($F3669,类型描述及偏移量!$C:$H,2,FALSE)</f>
        <v>0.3</v>
      </c>
      <c r="N3669" s="14" t="str">
        <f>VLOOKUP($F3669,类型描述及偏移量!$C:$H,3,FALSE)</f>
        <v>离散</v>
      </c>
      <c r="O3669" s="14" t="str">
        <f>VLOOKUP($F3669,类型描述及偏移量!$C:$H,4,FALSE)</f>
        <v>None</v>
      </c>
      <c r="P3669" s="14" t="str">
        <f>VLOOKUP($F3669,类型描述及偏移量!$C:$H,5,FALSE)</f>
        <v>Yes</v>
      </c>
      <c r="Q3669" s="14" t="str">
        <f>VLOOKUP($F3669,类型描述及偏移量!$C:$H,6,FALSE)</f>
        <v>手自动状态</v>
      </c>
    </row>
    <row r="3670" hidden="1" spans="1:17">
      <c r="A3670" s="12" t="str">
        <f t="shared" si="605"/>
        <v>CHP4</v>
      </c>
      <c r="B3670" s="12" t="str">
        <f t="shared" si="606"/>
        <v>M7_M</v>
      </c>
      <c r="C3670" s="12" t="str">
        <f t="shared" si="607"/>
        <v>Loc_Rem</v>
      </c>
      <c r="D3670" s="12" t="str">
        <f t="shared" si="608"/>
        <v>BP_Motor_var</v>
      </c>
      <c r="E3670" s="13" t="str">
        <f t="shared" si="600"/>
        <v>CHP4_M7_M_BP_Motor_var</v>
      </c>
      <c r="F3670" s="14" t="str">
        <f t="shared" si="601"/>
        <v>BP_Motor_var_Loc_Rem</v>
      </c>
      <c r="G3670" s="10" t="str">
        <f t="shared" si="602"/>
        <v>CHP4_M7_M_Loc_Rem</v>
      </c>
      <c r="H3670" s="10" t="str">
        <f>VLOOKUP(基本表格!E3670,起始地址定义!A:D,4,FALSE)&amp;" "&amp;Q3670</f>
        <v>4#刨片机油泵电机 电机控制 本地/远程(检修/待机）</v>
      </c>
      <c r="I3670" s="10" t="str">
        <f t="shared" si="603"/>
        <v>DB1400,X1550.4</v>
      </c>
      <c r="J3670" s="13" t="str">
        <f>VLOOKUP(E3670,起始地址定义!A:D,2,FALSE)</f>
        <v>DB1400</v>
      </c>
      <c r="K3670" s="12" t="str">
        <f t="shared" si="604"/>
        <v>X1550.4</v>
      </c>
      <c r="L3670" s="13">
        <f>VLOOKUP(E3670,起始地址定义!A:D,3,FALSE)</f>
        <v>1550</v>
      </c>
      <c r="M3670" s="14">
        <f>VLOOKUP($F3670,类型描述及偏移量!$C:$H,2,FALSE)</f>
        <v>0.4</v>
      </c>
      <c r="N3670" s="14" t="str">
        <f>VLOOKUP($F3670,类型描述及偏移量!$C:$H,3,FALSE)</f>
        <v>离散</v>
      </c>
      <c r="O3670" s="14" t="str">
        <f>VLOOKUP($F3670,类型描述及偏移量!$C:$H,4,FALSE)</f>
        <v>None</v>
      </c>
      <c r="P3670" s="14" t="str">
        <f>VLOOKUP($F3670,类型描述及偏移量!$C:$H,5,FALSE)</f>
        <v>Yes</v>
      </c>
      <c r="Q3670" s="14" t="str">
        <f>VLOOKUP($F3670,类型描述及偏移量!$C:$H,6,FALSE)</f>
        <v>本地/远程(检修/待机）</v>
      </c>
    </row>
    <row r="3671" hidden="1" spans="1:17">
      <c r="A3671" s="12" t="str">
        <f t="shared" si="605"/>
        <v>CHP4</v>
      </c>
      <c r="B3671" s="12" t="str">
        <f t="shared" si="606"/>
        <v>M7_M</v>
      </c>
      <c r="C3671" s="12" t="str">
        <f t="shared" si="607"/>
        <v>ON_HMI</v>
      </c>
      <c r="D3671" s="12" t="str">
        <f t="shared" si="608"/>
        <v>BP_Motor_var</v>
      </c>
      <c r="E3671" s="13" t="str">
        <f t="shared" si="600"/>
        <v>CHP4_M7_M_BP_Motor_var</v>
      </c>
      <c r="F3671" s="14" t="str">
        <f t="shared" si="601"/>
        <v>BP_Motor_var_ON_HMI</v>
      </c>
      <c r="G3671" s="10" t="str">
        <f t="shared" si="602"/>
        <v>CHP4_M7_M_ON_HMI</v>
      </c>
      <c r="H3671" s="10" t="str">
        <f>VLOOKUP(基本表格!E3671,起始地址定义!A:D,4,FALSE)&amp;" "&amp;Q3671</f>
        <v>4#刨片机油泵电机 电机控制 开启_上位机(正转)</v>
      </c>
      <c r="I3671" s="10" t="str">
        <f t="shared" si="603"/>
        <v>DB1400,X1550.6</v>
      </c>
      <c r="J3671" s="13" t="str">
        <f>VLOOKUP(E3671,起始地址定义!A:D,2,FALSE)</f>
        <v>DB1400</v>
      </c>
      <c r="K3671" s="12" t="str">
        <f t="shared" si="604"/>
        <v>X1550.6</v>
      </c>
      <c r="L3671" s="13">
        <f>VLOOKUP(E3671,起始地址定义!A:D,3,FALSE)</f>
        <v>1550</v>
      </c>
      <c r="M3671" s="14">
        <f>VLOOKUP($F3671,类型描述及偏移量!$C:$H,2,FALSE)</f>
        <v>0.6</v>
      </c>
      <c r="N3671" s="14" t="str">
        <f>VLOOKUP($F3671,类型描述及偏移量!$C:$H,3,FALSE)</f>
        <v>离散</v>
      </c>
      <c r="O3671" s="14" t="str">
        <f>VLOOKUP($F3671,类型描述及偏移量!$C:$H,4,FALSE)</f>
        <v>None</v>
      </c>
      <c r="P3671" s="14" t="str">
        <f>VLOOKUP($F3671,类型描述及偏移量!$C:$H,5,FALSE)</f>
        <v>No</v>
      </c>
      <c r="Q3671" s="14" t="str">
        <f>VLOOKUP($F3671,类型描述及偏移量!$C:$H,6,FALSE)</f>
        <v>开启_上位机(正转)</v>
      </c>
    </row>
    <row r="3672" hidden="1" spans="1:17">
      <c r="A3672" s="12" t="str">
        <f t="shared" si="605"/>
        <v>CHP4</v>
      </c>
      <c r="B3672" s="12" t="str">
        <f t="shared" si="606"/>
        <v>M7_M</v>
      </c>
      <c r="C3672" s="12" t="str">
        <f t="shared" si="607"/>
        <v>OFF_HMI</v>
      </c>
      <c r="D3672" s="12" t="str">
        <f t="shared" si="608"/>
        <v>BP_Motor_var</v>
      </c>
      <c r="E3672" s="13" t="str">
        <f t="shared" si="600"/>
        <v>CHP4_M7_M_BP_Motor_var</v>
      </c>
      <c r="F3672" s="14" t="str">
        <f t="shared" si="601"/>
        <v>BP_Motor_var_OFF_HMI</v>
      </c>
      <c r="G3672" s="10" t="str">
        <f t="shared" si="602"/>
        <v>CHP4_M7_M_OFF_HMI</v>
      </c>
      <c r="H3672" s="10" t="str">
        <f>VLOOKUP(基本表格!E3672,起始地址定义!A:D,4,FALSE)&amp;" "&amp;Q3672</f>
        <v>4#刨片机油泵电机 电机控制 停止_上位机(反转)</v>
      </c>
      <c r="I3672" s="10" t="str">
        <f t="shared" si="603"/>
        <v>DB1400,X1551.0</v>
      </c>
      <c r="J3672" s="13" t="str">
        <f>VLOOKUP(E3672,起始地址定义!A:D,2,FALSE)</f>
        <v>DB1400</v>
      </c>
      <c r="K3672" s="12" t="str">
        <f t="shared" si="604"/>
        <v>X1551.0</v>
      </c>
      <c r="L3672" s="13">
        <f>VLOOKUP(E3672,起始地址定义!A:D,3,FALSE)</f>
        <v>1550</v>
      </c>
      <c r="M3672" s="14">
        <f>VLOOKUP($F3672,类型描述及偏移量!$C:$H,2,FALSE)</f>
        <v>1</v>
      </c>
      <c r="N3672" s="14" t="str">
        <f>VLOOKUP($F3672,类型描述及偏移量!$C:$H,3,FALSE)</f>
        <v>离散</v>
      </c>
      <c r="O3672" s="14" t="str">
        <f>VLOOKUP($F3672,类型描述及偏移量!$C:$H,4,FALSE)</f>
        <v>None</v>
      </c>
      <c r="P3672" s="14" t="str">
        <f>VLOOKUP($F3672,类型描述及偏移量!$C:$H,5,FALSE)</f>
        <v>No</v>
      </c>
      <c r="Q3672" s="14" t="str">
        <f>VLOOKUP($F3672,类型描述及偏移量!$C:$H,6,FALSE)</f>
        <v>停止_上位机(反转)</v>
      </c>
    </row>
    <row r="3673" hidden="1" spans="1:17">
      <c r="A3673" s="12" t="str">
        <f t="shared" si="605"/>
        <v>CHP4</v>
      </c>
      <c r="B3673" s="12" t="str">
        <f t="shared" si="606"/>
        <v>M7_M</v>
      </c>
      <c r="C3673" s="12" t="str">
        <f t="shared" si="607"/>
        <v>Fan</v>
      </c>
      <c r="D3673" s="12" t="str">
        <f t="shared" si="608"/>
        <v>BP_Motor_var</v>
      </c>
      <c r="E3673" s="13" t="str">
        <f t="shared" si="600"/>
        <v>CHP4_M7_M_BP_Motor_var</v>
      </c>
      <c r="F3673" s="14" t="str">
        <f t="shared" si="601"/>
        <v>BP_Motor_var_Fan</v>
      </c>
      <c r="G3673" s="10" t="str">
        <f t="shared" si="602"/>
        <v>CHP4_M7_M_Fan</v>
      </c>
      <c r="H3673" s="10" t="str">
        <f>VLOOKUP(基本表格!E3673,起始地址定义!A:D,4,FALSE)&amp;" "&amp;Q3673</f>
        <v>4#刨片机油泵电机 电机控制 通风扇</v>
      </c>
      <c r="I3673" s="10" t="str">
        <f t="shared" si="603"/>
        <v>DB1400,X1551.1</v>
      </c>
      <c r="J3673" s="13" t="str">
        <f>VLOOKUP(E3673,起始地址定义!A:D,2,FALSE)</f>
        <v>DB1400</v>
      </c>
      <c r="K3673" s="12" t="str">
        <f t="shared" si="604"/>
        <v>X1551.1</v>
      </c>
      <c r="L3673" s="13">
        <f>VLOOKUP(E3673,起始地址定义!A:D,3,FALSE)</f>
        <v>1550</v>
      </c>
      <c r="M3673" s="14">
        <f>VLOOKUP($F3673,类型描述及偏移量!$C:$H,2,FALSE)</f>
        <v>1.1</v>
      </c>
      <c r="N3673" s="14" t="str">
        <f>VLOOKUP($F3673,类型描述及偏移量!$C:$H,3,FALSE)</f>
        <v>离散</v>
      </c>
      <c r="O3673" s="14" t="str">
        <f>VLOOKUP($F3673,类型描述及偏移量!$C:$H,4,FALSE)</f>
        <v>None</v>
      </c>
      <c r="P3673" s="14" t="str">
        <f>VLOOKUP($F3673,类型描述及偏移量!$C:$H,5,FALSE)</f>
        <v>Yes</v>
      </c>
      <c r="Q3673" s="14" t="str">
        <f>VLOOKUP($F3673,类型描述及偏移量!$C:$H,6,FALSE)</f>
        <v>通风扇</v>
      </c>
    </row>
    <row r="3674" hidden="1" spans="1:17">
      <c r="A3674" s="12" t="str">
        <f t="shared" si="605"/>
        <v>CHP4</v>
      </c>
      <c r="B3674" s="12" t="str">
        <f t="shared" si="606"/>
        <v>M7_M</v>
      </c>
      <c r="C3674" s="12" t="str">
        <f t="shared" si="607"/>
        <v>Motor</v>
      </c>
      <c r="D3674" s="12" t="str">
        <f t="shared" si="608"/>
        <v>BP_Motor_var</v>
      </c>
      <c r="E3674" s="13" t="str">
        <f t="shared" si="600"/>
        <v>CHP4_M7_M_BP_Motor_var</v>
      </c>
      <c r="F3674" s="14" t="str">
        <f t="shared" si="601"/>
        <v>BP_Motor_var_Motor</v>
      </c>
      <c r="G3674" s="10" t="str">
        <f t="shared" si="602"/>
        <v>CHP4_M7_M_Motor</v>
      </c>
      <c r="H3674" s="10" t="str">
        <f>VLOOKUP(基本表格!E3674,起始地址定义!A:D,4,FALSE)&amp;" "&amp;Q3674</f>
        <v>4#刨片机油泵电机 电机控制 电机(正转）</v>
      </c>
      <c r="I3674" s="10" t="str">
        <f t="shared" si="603"/>
        <v>DB1400,X1551.2</v>
      </c>
      <c r="J3674" s="13" t="str">
        <f>VLOOKUP(E3674,起始地址定义!A:D,2,FALSE)</f>
        <v>DB1400</v>
      </c>
      <c r="K3674" s="12" t="str">
        <f t="shared" si="604"/>
        <v>X1551.2</v>
      </c>
      <c r="L3674" s="13">
        <f>VLOOKUP(E3674,起始地址定义!A:D,3,FALSE)</f>
        <v>1550</v>
      </c>
      <c r="M3674" s="14">
        <f>VLOOKUP($F3674,类型描述及偏移量!$C:$H,2,FALSE)</f>
        <v>1.2</v>
      </c>
      <c r="N3674" s="14" t="str">
        <f>VLOOKUP($F3674,类型描述及偏移量!$C:$H,3,FALSE)</f>
        <v>离散</v>
      </c>
      <c r="O3674" s="14" t="str">
        <f>VLOOKUP($F3674,类型描述及偏移量!$C:$H,4,FALSE)</f>
        <v>None</v>
      </c>
      <c r="P3674" s="14" t="str">
        <f>VLOOKUP($F3674,类型描述及偏移量!$C:$H,5,FALSE)</f>
        <v>Yes</v>
      </c>
      <c r="Q3674" s="14" t="str">
        <f>VLOOKUP($F3674,类型描述及偏移量!$C:$H,6,FALSE)</f>
        <v>电机(正转）</v>
      </c>
    </row>
    <row r="3675" hidden="1" spans="1:17">
      <c r="A3675" s="12" t="str">
        <f t="shared" si="605"/>
        <v>CHP4</v>
      </c>
      <c r="B3675" s="12" t="str">
        <f t="shared" si="606"/>
        <v>M7_M</v>
      </c>
      <c r="C3675" s="12" t="str">
        <f t="shared" si="607"/>
        <v>OL</v>
      </c>
      <c r="D3675" s="12" t="str">
        <f t="shared" si="608"/>
        <v>BP_Motor_var</v>
      </c>
      <c r="E3675" s="13" t="str">
        <f t="shared" si="600"/>
        <v>CHP4_M7_M_BP_Motor_var</v>
      </c>
      <c r="F3675" s="14" t="str">
        <f t="shared" si="601"/>
        <v>BP_Motor_var_OL</v>
      </c>
      <c r="G3675" s="10" t="str">
        <f t="shared" si="602"/>
        <v>CHP4_M7_M_OL</v>
      </c>
      <c r="H3675" s="10" t="str">
        <f>VLOOKUP(基本表格!E3675,起始地址定义!A:D,4,FALSE)&amp;" "&amp;Q3675</f>
        <v>4#刨片机油泵电机 电机控制 电机过载</v>
      </c>
      <c r="I3675" s="10" t="str">
        <f t="shared" si="603"/>
        <v>DB1400,X1551.3</v>
      </c>
      <c r="J3675" s="13" t="str">
        <f>VLOOKUP(E3675,起始地址定义!A:D,2,FALSE)</f>
        <v>DB1400</v>
      </c>
      <c r="K3675" s="12" t="str">
        <f t="shared" si="604"/>
        <v>X1551.3</v>
      </c>
      <c r="L3675" s="13">
        <f>VLOOKUP(E3675,起始地址定义!A:D,3,FALSE)</f>
        <v>1550</v>
      </c>
      <c r="M3675" s="14">
        <f>VLOOKUP($F3675,类型描述及偏移量!$C:$H,2,FALSE)</f>
        <v>1.3</v>
      </c>
      <c r="N3675" s="14" t="str">
        <f>VLOOKUP($F3675,类型描述及偏移量!$C:$H,3,FALSE)</f>
        <v>离散</v>
      </c>
      <c r="O3675" s="14" t="str">
        <f>VLOOKUP($F3675,类型描述及偏移量!$C:$H,4,FALSE)</f>
        <v>On</v>
      </c>
      <c r="P3675" s="14" t="str">
        <f>VLOOKUP($F3675,类型描述及偏移量!$C:$H,5,FALSE)</f>
        <v>Yes</v>
      </c>
      <c r="Q3675" s="14" t="str">
        <f>VLOOKUP($F3675,类型描述及偏移量!$C:$H,6,FALSE)</f>
        <v>电机过载</v>
      </c>
    </row>
    <row r="3676" hidden="1" spans="1:17">
      <c r="A3676" s="12" t="str">
        <f t="shared" si="605"/>
        <v>CHP4</v>
      </c>
      <c r="B3676" s="12" t="str">
        <f t="shared" si="606"/>
        <v>M7_M</v>
      </c>
      <c r="C3676" s="12" t="str">
        <f t="shared" si="607"/>
        <v>Fan_OL</v>
      </c>
      <c r="D3676" s="12" t="str">
        <f t="shared" si="608"/>
        <v>BP_Motor_var</v>
      </c>
      <c r="E3676" s="13" t="str">
        <f t="shared" si="600"/>
        <v>CHP4_M7_M_BP_Motor_var</v>
      </c>
      <c r="F3676" s="14" t="str">
        <f t="shared" si="601"/>
        <v>BP_Motor_var_Fan_OL</v>
      </c>
      <c r="G3676" s="10" t="str">
        <f t="shared" si="602"/>
        <v>CHP4_M7_M_Fan_OL</v>
      </c>
      <c r="H3676" s="10" t="str">
        <f>VLOOKUP(基本表格!E3676,起始地址定义!A:D,4,FALSE)&amp;" "&amp;Q3676</f>
        <v>4#刨片机油泵电机 电机控制 风扇过载</v>
      </c>
      <c r="I3676" s="10" t="str">
        <f t="shared" si="603"/>
        <v>DB1400,X1551.4</v>
      </c>
      <c r="J3676" s="13" t="str">
        <f>VLOOKUP(E3676,起始地址定义!A:D,2,FALSE)</f>
        <v>DB1400</v>
      </c>
      <c r="K3676" s="12" t="str">
        <f t="shared" si="604"/>
        <v>X1551.4</v>
      </c>
      <c r="L3676" s="13">
        <f>VLOOKUP(E3676,起始地址定义!A:D,3,FALSE)</f>
        <v>1550</v>
      </c>
      <c r="M3676" s="14">
        <f>VLOOKUP($F3676,类型描述及偏移量!$C:$H,2,FALSE)</f>
        <v>1.4</v>
      </c>
      <c r="N3676" s="14" t="str">
        <f>VLOOKUP($F3676,类型描述及偏移量!$C:$H,3,FALSE)</f>
        <v>离散</v>
      </c>
      <c r="O3676" s="14" t="str">
        <f>VLOOKUP($F3676,类型描述及偏移量!$C:$H,4,FALSE)</f>
        <v>On</v>
      </c>
      <c r="P3676" s="14" t="str">
        <f>VLOOKUP($F3676,类型描述及偏移量!$C:$H,5,FALSE)</f>
        <v>Yes</v>
      </c>
      <c r="Q3676" s="14" t="str">
        <f>VLOOKUP($F3676,类型描述及偏移量!$C:$H,6,FALSE)</f>
        <v>风扇过载</v>
      </c>
    </row>
    <row r="3677" hidden="1" spans="1:17">
      <c r="A3677" s="12" t="str">
        <f t="shared" si="605"/>
        <v>CHP4</v>
      </c>
      <c r="B3677" s="12" t="str">
        <f t="shared" si="606"/>
        <v>M7_M</v>
      </c>
      <c r="C3677" s="12" t="str">
        <f t="shared" si="607"/>
        <v>RunSig</v>
      </c>
      <c r="D3677" s="12" t="str">
        <f t="shared" si="608"/>
        <v>BP_Motor_var</v>
      </c>
      <c r="E3677" s="13" t="str">
        <f t="shared" si="600"/>
        <v>CHP4_M7_M_BP_Motor_var</v>
      </c>
      <c r="F3677" s="14" t="str">
        <f t="shared" si="601"/>
        <v>BP_Motor_var_RunSig</v>
      </c>
      <c r="G3677" s="10" t="str">
        <f t="shared" si="602"/>
        <v>CHP4_M7_M_RunSig</v>
      </c>
      <c r="H3677" s="10" t="str">
        <f>VLOOKUP(基本表格!E3677,起始地址定义!A:D,4,FALSE)&amp;" "&amp;Q3677</f>
        <v>4#刨片机油泵电机 电机控制 电机运行指示</v>
      </c>
      <c r="I3677" s="10" t="str">
        <f t="shared" si="603"/>
        <v>DB1400,X1551.5</v>
      </c>
      <c r="J3677" s="13" t="str">
        <f>VLOOKUP(E3677,起始地址定义!A:D,2,FALSE)</f>
        <v>DB1400</v>
      </c>
      <c r="K3677" s="12" t="str">
        <f t="shared" si="604"/>
        <v>X1551.5</v>
      </c>
      <c r="L3677" s="13">
        <f>VLOOKUP(E3677,起始地址定义!A:D,3,FALSE)</f>
        <v>1550</v>
      </c>
      <c r="M3677" s="14">
        <f>VLOOKUP($F3677,类型描述及偏移量!$C:$H,2,FALSE)</f>
        <v>1.5</v>
      </c>
      <c r="N3677" s="14" t="str">
        <f>VLOOKUP($F3677,类型描述及偏移量!$C:$H,3,FALSE)</f>
        <v>离散</v>
      </c>
      <c r="O3677" s="14" t="str">
        <f>VLOOKUP($F3677,类型描述及偏移量!$C:$H,4,FALSE)</f>
        <v>None</v>
      </c>
      <c r="P3677" s="14" t="str">
        <f>VLOOKUP($F3677,类型描述及偏移量!$C:$H,5,FALSE)</f>
        <v>Yes</v>
      </c>
      <c r="Q3677" s="14" t="str">
        <f>VLOOKUP($F3677,类型描述及偏移量!$C:$H,6,FALSE)</f>
        <v>电机运行指示</v>
      </c>
    </row>
    <row r="3678" hidden="1" spans="1:17">
      <c r="A3678" s="12" t="str">
        <f t="shared" si="605"/>
        <v>CHP4</v>
      </c>
      <c r="B3678" s="12" t="str">
        <f t="shared" si="606"/>
        <v>M7_M</v>
      </c>
      <c r="C3678" s="12" t="str">
        <f t="shared" si="607"/>
        <v>Break_ALM</v>
      </c>
      <c r="D3678" s="12" t="str">
        <f t="shared" si="608"/>
        <v>BP_Motor_var</v>
      </c>
      <c r="E3678" s="13" t="str">
        <f t="shared" si="600"/>
        <v>CHP4_M7_M_BP_Motor_var</v>
      </c>
      <c r="F3678" s="14" t="str">
        <f t="shared" si="601"/>
        <v>BP_Motor_var_Break_ALM</v>
      </c>
      <c r="G3678" s="10" t="str">
        <f t="shared" si="602"/>
        <v>CHP4_M7_M_Break_ALM</v>
      </c>
      <c r="H3678" s="10" t="str">
        <f>VLOOKUP(基本表格!E3678,起始地址定义!A:D,4,FALSE)&amp;" "&amp;Q3678</f>
        <v>4#刨片机油泵电机 电机控制 断链报警</v>
      </c>
      <c r="I3678" s="10" t="str">
        <f t="shared" si="603"/>
        <v>DB1400,X1551.6</v>
      </c>
      <c r="J3678" s="13" t="str">
        <f>VLOOKUP(E3678,起始地址定义!A:D,2,FALSE)</f>
        <v>DB1400</v>
      </c>
      <c r="K3678" s="12" t="str">
        <f t="shared" si="604"/>
        <v>X1551.6</v>
      </c>
      <c r="L3678" s="13">
        <f>VLOOKUP(E3678,起始地址定义!A:D,3,FALSE)</f>
        <v>1550</v>
      </c>
      <c r="M3678" s="14">
        <f>VLOOKUP($F3678,类型描述及偏移量!$C:$H,2,FALSE)</f>
        <v>1.6</v>
      </c>
      <c r="N3678" s="14" t="str">
        <f>VLOOKUP($F3678,类型描述及偏移量!$C:$H,3,FALSE)</f>
        <v>离散</v>
      </c>
      <c r="O3678" s="14" t="str">
        <f>VLOOKUP($F3678,类型描述及偏移量!$C:$H,4,FALSE)</f>
        <v>On</v>
      </c>
      <c r="P3678" s="14" t="str">
        <f>VLOOKUP($F3678,类型描述及偏移量!$C:$H,5,FALSE)</f>
        <v>Yes</v>
      </c>
      <c r="Q3678" s="14" t="str">
        <f>VLOOKUP($F3678,类型描述及偏移量!$C:$H,6,FALSE)</f>
        <v>断链报警</v>
      </c>
    </row>
    <row r="3679" hidden="1" spans="1:17">
      <c r="A3679" s="12" t="str">
        <f t="shared" si="605"/>
        <v>CHP4</v>
      </c>
      <c r="B3679" s="12" t="str">
        <f t="shared" si="606"/>
        <v>M7_M</v>
      </c>
      <c r="C3679" s="12" t="str">
        <f t="shared" si="607"/>
        <v>Break_CHK</v>
      </c>
      <c r="D3679" s="12" t="str">
        <f t="shared" si="608"/>
        <v>BP_Motor_var</v>
      </c>
      <c r="E3679" s="13" t="str">
        <f t="shared" si="600"/>
        <v>CHP4_M7_M_BP_Motor_var</v>
      </c>
      <c r="F3679" s="14" t="str">
        <f t="shared" si="601"/>
        <v>BP_Motor_var_Break_CHK</v>
      </c>
      <c r="G3679" s="10" t="str">
        <f t="shared" si="602"/>
        <v>CHP4_M7_M_Break_CHK</v>
      </c>
      <c r="H3679" s="10" t="str">
        <f>VLOOKUP(基本表格!E3679,起始地址定义!A:D,4,FALSE)&amp;" "&amp;Q3679</f>
        <v>4#刨片机油泵电机 电机控制 断链检测</v>
      </c>
      <c r="I3679" s="10" t="str">
        <f t="shared" si="603"/>
        <v>DB1400,X1551.7</v>
      </c>
      <c r="J3679" s="13" t="str">
        <f>VLOOKUP(E3679,起始地址定义!A:D,2,FALSE)</f>
        <v>DB1400</v>
      </c>
      <c r="K3679" s="12" t="str">
        <f t="shared" si="604"/>
        <v>X1551.7</v>
      </c>
      <c r="L3679" s="13">
        <f>VLOOKUP(E3679,起始地址定义!A:D,3,FALSE)</f>
        <v>1550</v>
      </c>
      <c r="M3679" s="14">
        <f>VLOOKUP($F3679,类型描述及偏移量!$C:$H,2,FALSE)</f>
        <v>1.7</v>
      </c>
      <c r="N3679" s="14" t="str">
        <f>VLOOKUP($F3679,类型描述及偏移量!$C:$H,3,FALSE)</f>
        <v>离散</v>
      </c>
      <c r="O3679" s="14" t="str">
        <f>VLOOKUP($F3679,类型描述及偏移量!$C:$H,4,FALSE)</f>
        <v>None</v>
      </c>
      <c r="P3679" s="14" t="str">
        <f>VLOOKUP($F3679,类型描述及偏移量!$C:$H,5,FALSE)</f>
        <v>Yes</v>
      </c>
      <c r="Q3679" s="14" t="str">
        <f>VLOOKUP($F3679,类型描述及偏移量!$C:$H,6,FALSE)</f>
        <v>断链检测</v>
      </c>
    </row>
    <row r="3680" hidden="1" spans="1:17">
      <c r="A3680" s="12" t="str">
        <f t="shared" si="605"/>
        <v>CHP4</v>
      </c>
      <c r="B3680" s="12" t="str">
        <f t="shared" si="606"/>
        <v>M7_M</v>
      </c>
      <c r="C3680" s="12" t="str">
        <f t="shared" si="607"/>
        <v>INV_Res_HMI</v>
      </c>
      <c r="D3680" s="12" t="str">
        <f t="shared" si="608"/>
        <v>BP_Motor_var</v>
      </c>
      <c r="E3680" s="13" t="str">
        <f t="shared" si="600"/>
        <v>CHP4_M7_M_BP_Motor_var</v>
      </c>
      <c r="F3680" s="14" t="str">
        <f t="shared" si="601"/>
        <v>BP_Motor_var_INV_Res_HMI</v>
      </c>
      <c r="G3680" s="10" t="str">
        <f t="shared" si="602"/>
        <v>CHP4_M7_M_INV_Res_HMI</v>
      </c>
      <c r="H3680" s="10" t="str">
        <f>VLOOKUP(基本表格!E3680,起始地址定义!A:D,4,FALSE)&amp;" "&amp;Q3680</f>
        <v>4#刨片机油泵电机 电机控制 复位</v>
      </c>
      <c r="I3680" s="10" t="str">
        <f t="shared" si="603"/>
        <v>DB1400,X1552.0</v>
      </c>
      <c r="J3680" s="13" t="str">
        <f>VLOOKUP(E3680,起始地址定义!A:D,2,FALSE)</f>
        <v>DB1400</v>
      </c>
      <c r="K3680" s="12" t="str">
        <f t="shared" si="604"/>
        <v>X1552.0</v>
      </c>
      <c r="L3680" s="13">
        <f>VLOOKUP(E3680,起始地址定义!A:D,3,FALSE)</f>
        <v>1550</v>
      </c>
      <c r="M3680" s="14">
        <f>VLOOKUP($F3680,类型描述及偏移量!$C:$H,2,FALSE)</f>
        <v>2</v>
      </c>
      <c r="N3680" s="14" t="str">
        <f>VLOOKUP($F3680,类型描述及偏移量!$C:$H,3,FALSE)</f>
        <v>离散</v>
      </c>
      <c r="O3680" s="14" t="str">
        <f>VLOOKUP($F3680,类型描述及偏移量!$C:$H,4,FALSE)</f>
        <v>None</v>
      </c>
      <c r="P3680" s="14" t="str">
        <f>VLOOKUP($F3680,类型描述及偏移量!$C:$H,5,FALSE)</f>
        <v>No</v>
      </c>
      <c r="Q3680" s="14" t="str">
        <f>VLOOKUP($F3680,类型描述及偏移量!$C:$H,6,FALSE)</f>
        <v>复位</v>
      </c>
    </row>
    <row r="3681" hidden="1" spans="1:17">
      <c r="A3681" s="12" t="str">
        <f t="shared" si="605"/>
        <v>CHP4</v>
      </c>
      <c r="B3681" s="12" t="str">
        <f t="shared" si="606"/>
        <v>M7_M</v>
      </c>
      <c r="C3681" s="12" t="str">
        <f t="shared" si="607"/>
        <v>Break_EN</v>
      </c>
      <c r="D3681" s="12" t="str">
        <f t="shared" si="608"/>
        <v>BP_Motor_var</v>
      </c>
      <c r="E3681" s="13" t="str">
        <f t="shared" si="600"/>
        <v>CHP4_M7_M_BP_Motor_var</v>
      </c>
      <c r="F3681" s="14" t="str">
        <f t="shared" si="601"/>
        <v>BP_Motor_var_Break_EN</v>
      </c>
      <c r="G3681" s="10" t="str">
        <f t="shared" si="602"/>
        <v>CHP4_M7_M_Break_EN</v>
      </c>
      <c r="H3681" s="10" t="str">
        <f>VLOOKUP(基本表格!E3681,起始地址定义!A:D,4,FALSE)&amp;" "&amp;Q3681</f>
        <v>4#刨片机油泵电机 电机控制 断链保护使能</v>
      </c>
      <c r="I3681" s="10" t="str">
        <f t="shared" si="603"/>
        <v>DB1400,X1552.1</v>
      </c>
      <c r="J3681" s="13" t="str">
        <f>VLOOKUP(E3681,起始地址定义!A:D,2,FALSE)</f>
        <v>DB1400</v>
      </c>
      <c r="K3681" s="12" t="str">
        <f t="shared" si="604"/>
        <v>X1552.1</v>
      </c>
      <c r="L3681" s="13">
        <f>VLOOKUP(E3681,起始地址定义!A:D,3,FALSE)</f>
        <v>1550</v>
      </c>
      <c r="M3681" s="14">
        <f>VLOOKUP($F3681,类型描述及偏移量!$C:$H,2,FALSE)</f>
        <v>2.1</v>
      </c>
      <c r="N3681" s="14" t="str">
        <f>VLOOKUP($F3681,类型描述及偏移量!$C:$H,3,FALSE)</f>
        <v>离散</v>
      </c>
      <c r="O3681" s="14" t="str">
        <f>VLOOKUP($F3681,类型描述及偏移量!$C:$H,4,FALSE)</f>
        <v>None</v>
      </c>
      <c r="P3681" s="14" t="str">
        <f>VLOOKUP($F3681,类型描述及偏移量!$C:$H,5,FALSE)</f>
        <v>No</v>
      </c>
      <c r="Q3681" s="14" t="str">
        <f>VLOOKUP($F3681,类型描述及偏移量!$C:$H,6,FALSE)</f>
        <v>断链保护使能</v>
      </c>
    </row>
    <row r="3682" hidden="1" spans="1:17">
      <c r="A3682" s="12" t="str">
        <f t="shared" si="605"/>
        <v>CHP4</v>
      </c>
      <c r="B3682" s="12" t="str">
        <f t="shared" si="606"/>
        <v>M7_M</v>
      </c>
      <c r="C3682" s="12" t="str">
        <f t="shared" si="607"/>
        <v>Break_Stop</v>
      </c>
      <c r="D3682" s="12" t="str">
        <f t="shared" si="608"/>
        <v>BP_Motor_var</v>
      </c>
      <c r="E3682" s="13" t="str">
        <f t="shared" si="600"/>
        <v>CHP4_M7_M_BP_Motor_var</v>
      </c>
      <c r="F3682" s="14" t="str">
        <f t="shared" si="601"/>
        <v>BP_Motor_var_Break_Stop</v>
      </c>
      <c r="G3682" s="10" t="str">
        <f t="shared" si="602"/>
        <v>CHP4_M7_M_Break_Stop</v>
      </c>
      <c r="H3682" s="10" t="str">
        <f>VLOOKUP(基本表格!E3682,起始地址定义!A:D,4,FALSE)&amp;" "&amp;Q3682</f>
        <v>4#刨片机油泵电机 电机控制 断链导致停机</v>
      </c>
      <c r="I3682" s="10" t="str">
        <f t="shared" si="603"/>
        <v>DB1400,X1552.2</v>
      </c>
      <c r="J3682" s="13" t="str">
        <f>VLOOKUP(E3682,起始地址定义!A:D,2,FALSE)</f>
        <v>DB1400</v>
      </c>
      <c r="K3682" s="12" t="str">
        <f t="shared" si="604"/>
        <v>X1552.2</v>
      </c>
      <c r="L3682" s="13">
        <f>VLOOKUP(E3682,起始地址定义!A:D,3,FALSE)</f>
        <v>1550</v>
      </c>
      <c r="M3682" s="14">
        <f>VLOOKUP($F3682,类型描述及偏移量!$C:$H,2,FALSE)</f>
        <v>2.2</v>
      </c>
      <c r="N3682" s="14" t="str">
        <f>VLOOKUP($F3682,类型描述及偏移量!$C:$H,3,FALSE)</f>
        <v>离散</v>
      </c>
      <c r="O3682" s="14" t="str">
        <f>VLOOKUP($F3682,类型描述及偏移量!$C:$H,4,FALSE)</f>
        <v>On</v>
      </c>
      <c r="P3682" s="14" t="str">
        <f>VLOOKUP($F3682,类型描述及偏移量!$C:$H,5,FALSE)</f>
        <v>Yes</v>
      </c>
      <c r="Q3682" s="14" t="str">
        <f>VLOOKUP($F3682,类型描述及偏移量!$C:$H,6,FALSE)</f>
        <v>断链导致停机</v>
      </c>
    </row>
    <row r="3683" hidden="1" spans="1:17">
      <c r="A3683" s="12" t="str">
        <f t="shared" si="605"/>
        <v>CHP4</v>
      </c>
      <c r="B3683" s="12" t="str">
        <f t="shared" si="606"/>
        <v>M7_M</v>
      </c>
      <c r="C3683" s="12" t="str">
        <f t="shared" si="607"/>
        <v>Motor_Back</v>
      </c>
      <c r="D3683" s="12" t="str">
        <f t="shared" si="608"/>
        <v>BP_Motor_var</v>
      </c>
      <c r="E3683" s="13" t="str">
        <f t="shared" si="600"/>
        <v>CHP4_M7_M_BP_Motor_var</v>
      </c>
      <c r="F3683" s="14" t="str">
        <f t="shared" si="601"/>
        <v>BP_Motor_var_Motor_Back</v>
      </c>
      <c r="G3683" s="10" t="str">
        <f t="shared" si="602"/>
        <v>CHP4_M7_M_Motor_Back</v>
      </c>
      <c r="H3683" s="10" t="str">
        <f>VLOOKUP(基本表格!E3683,起始地址定义!A:D,4,FALSE)&amp;" "&amp;Q3683</f>
        <v>4#刨片机油泵电机 电机控制 电机(反转）</v>
      </c>
      <c r="I3683" s="10" t="str">
        <f t="shared" si="603"/>
        <v>DB1400,X1552.3</v>
      </c>
      <c r="J3683" s="13" t="str">
        <f>VLOOKUP(E3683,起始地址定义!A:D,2,FALSE)</f>
        <v>DB1400</v>
      </c>
      <c r="K3683" s="12" t="str">
        <f t="shared" si="604"/>
        <v>X1552.3</v>
      </c>
      <c r="L3683" s="13">
        <f>VLOOKUP(E3683,起始地址定义!A:D,3,FALSE)</f>
        <v>1550</v>
      </c>
      <c r="M3683" s="14">
        <f>VLOOKUP($F3683,类型描述及偏移量!$C:$H,2,FALSE)</f>
        <v>2.3</v>
      </c>
      <c r="N3683" s="14" t="str">
        <f>VLOOKUP($F3683,类型描述及偏移量!$C:$H,3,FALSE)</f>
        <v>离散</v>
      </c>
      <c r="O3683" s="14" t="str">
        <f>VLOOKUP($F3683,类型描述及偏移量!$C:$H,4,FALSE)</f>
        <v>None</v>
      </c>
      <c r="P3683" s="14" t="str">
        <f>VLOOKUP($F3683,类型描述及偏移量!$C:$H,5,FALSE)</f>
        <v>Yes</v>
      </c>
      <c r="Q3683" s="14" t="str">
        <f>VLOOKUP($F3683,类型描述及偏移量!$C:$H,6,FALSE)</f>
        <v>电机(反转）</v>
      </c>
    </row>
    <row r="3684" hidden="1" spans="1:17">
      <c r="A3684" s="12" t="str">
        <f t="shared" si="605"/>
        <v>CHP4</v>
      </c>
      <c r="B3684" s="12" t="str">
        <f t="shared" si="606"/>
        <v>M7_M</v>
      </c>
      <c r="C3684" s="12" t="str">
        <f t="shared" si="607"/>
        <v>Loc</v>
      </c>
      <c r="D3684" s="12" t="str">
        <f t="shared" si="608"/>
        <v>BP_Motor_var</v>
      </c>
      <c r="E3684" s="13" t="str">
        <f t="shared" si="600"/>
        <v>CHP4_M7_M_BP_Motor_var</v>
      </c>
      <c r="F3684" s="14" t="str">
        <f t="shared" si="601"/>
        <v>BP_Motor_var_Loc</v>
      </c>
      <c r="G3684" s="10" t="str">
        <f t="shared" si="602"/>
        <v>CHP4_M7_M_Loc</v>
      </c>
      <c r="H3684" s="10" t="str">
        <f>VLOOKUP(基本表格!E3684,起始地址定义!A:D,4,FALSE)&amp;" "&amp;Q3684</f>
        <v>4#刨片机油泵电机 电机控制 本地</v>
      </c>
      <c r="I3684" s="10" t="str">
        <f t="shared" si="603"/>
        <v>DB1400,X1552.4</v>
      </c>
      <c r="J3684" s="13" t="str">
        <f>VLOOKUP(E3684,起始地址定义!A:D,2,FALSE)</f>
        <v>DB1400</v>
      </c>
      <c r="K3684" s="12" t="str">
        <f t="shared" si="604"/>
        <v>X1552.4</v>
      </c>
      <c r="L3684" s="13">
        <f>VLOOKUP(E3684,起始地址定义!A:D,3,FALSE)</f>
        <v>1550</v>
      </c>
      <c r="M3684" s="14">
        <f>VLOOKUP($F3684,类型描述及偏移量!$C:$H,2,FALSE)</f>
        <v>2.4</v>
      </c>
      <c r="N3684" s="14" t="str">
        <f>VLOOKUP($F3684,类型描述及偏移量!$C:$H,3,FALSE)</f>
        <v>离散</v>
      </c>
      <c r="O3684" s="14" t="str">
        <f>VLOOKUP($F3684,类型描述及偏移量!$C:$H,4,FALSE)</f>
        <v>None</v>
      </c>
      <c r="P3684" s="14" t="str">
        <f>VLOOKUP($F3684,类型描述及偏移量!$C:$H,5,FALSE)</f>
        <v>Yes</v>
      </c>
      <c r="Q3684" s="14" t="str">
        <f>VLOOKUP($F3684,类型描述及偏移量!$C:$H,6,FALSE)</f>
        <v>本地</v>
      </c>
    </row>
    <row r="3685" hidden="1" spans="1:17">
      <c r="A3685" s="12" t="str">
        <f t="shared" si="605"/>
        <v>CHP4</v>
      </c>
      <c r="B3685" s="12" t="str">
        <f t="shared" si="606"/>
        <v>M7_M</v>
      </c>
      <c r="C3685" s="12" t="str">
        <f t="shared" si="607"/>
        <v>Rem</v>
      </c>
      <c r="D3685" s="12" t="str">
        <f t="shared" si="608"/>
        <v>BP_Motor_var</v>
      </c>
      <c r="E3685" s="13" t="str">
        <f t="shared" si="600"/>
        <v>CHP4_M7_M_BP_Motor_var</v>
      </c>
      <c r="F3685" s="14" t="str">
        <f t="shared" si="601"/>
        <v>BP_Motor_var_Rem</v>
      </c>
      <c r="G3685" s="10" t="str">
        <f t="shared" si="602"/>
        <v>CHP4_M7_M_Rem</v>
      </c>
      <c r="H3685" s="10" t="str">
        <f>VLOOKUP(基本表格!E3685,起始地址定义!A:D,4,FALSE)&amp;" "&amp;Q3685</f>
        <v>4#刨片机油泵电机 电机控制 远程</v>
      </c>
      <c r="I3685" s="10" t="str">
        <f t="shared" si="603"/>
        <v>DB1400,X1552.5</v>
      </c>
      <c r="J3685" s="13" t="str">
        <f>VLOOKUP(E3685,起始地址定义!A:D,2,FALSE)</f>
        <v>DB1400</v>
      </c>
      <c r="K3685" s="12" t="str">
        <f t="shared" si="604"/>
        <v>X1552.5</v>
      </c>
      <c r="L3685" s="13">
        <f>VLOOKUP(E3685,起始地址定义!A:D,3,FALSE)</f>
        <v>1550</v>
      </c>
      <c r="M3685" s="14">
        <f>VLOOKUP($F3685,类型描述及偏移量!$C:$H,2,FALSE)</f>
        <v>2.5</v>
      </c>
      <c r="N3685" s="14" t="str">
        <f>VLOOKUP($F3685,类型描述及偏移量!$C:$H,3,FALSE)</f>
        <v>离散</v>
      </c>
      <c r="O3685" s="14" t="str">
        <f>VLOOKUP($F3685,类型描述及偏移量!$C:$H,4,FALSE)</f>
        <v>None</v>
      </c>
      <c r="P3685" s="14" t="str">
        <f>VLOOKUP($F3685,类型描述及偏移量!$C:$H,5,FALSE)</f>
        <v>Yes</v>
      </c>
      <c r="Q3685" s="14" t="str">
        <f>VLOOKUP($F3685,类型描述及偏移量!$C:$H,6,FALSE)</f>
        <v>远程</v>
      </c>
    </row>
    <row r="3686" hidden="1" spans="1:17">
      <c r="A3686" s="12" t="str">
        <f t="shared" si="605"/>
        <v>CHP4</v>
      </c>
      <c r="B3686" s="12" t="str">
        <f t="shared" si="606"/>
        <v>M7_M</v>
      </c>
      <c r="C3686" s="12" t="str">
        <f t="shared" si="607"/>
        <v>Blocking_ALM</v>
      </c>
      <c r="D3686" s="12" t="str">
        <f t="shared" si="608"/>
        <v>BP_Motor_var</v>
      </c>
      <c r="E3686" s="13" t="str">
        <f t="shared" si="600"/>
        <v>CHP4_M7_M_BP_Motor_var</v>
      </c>
      <c r="F3686" s="14" t="str">
        <f t="shared" si="601"/>
        <v>BP_Motor_var_Blocking_ALM</v>
      </c>
      <c r="G3686" s="10" t="str">
        <f t="shared" si="602"/>
        <v>CHP4_M7_M_Blocking_ALM</v>
      </c>
      <c r="H3686" s="10" t="str">
        <f>VLOOKUP(基本表格!E3686,起始地址定义!A:D,4,FALSE)&amp;" "&amp;Q3686</f>
        <v>4#刨片机油泵电机 电机控制 堵料报警</v>
      </c>
      <c r="I3686" s="10" t="str">
        <f t="shared" si="603"/>
        <v>DB1400,X1552.6</v>
      </c>
      <c r="J3686" s="13" t="str">
        <f>VLOOKUP(E3686,起始地址定义!A:D,2,FALSE)</f>
        <v>DB1400</v>
      </c>
      <c r="K3686" s="12" t="str">
        <f t="shared" si="604"/>
        <v>X1552.6</v>
      </c>
      <c r="L3686" s="13">
        <f>VLOOKUP(E3686,起始地址定义!A:D,3,FALSE)</f>
        <v>1550</v>
      </c>
      <c r="M3686" s="14">
        <f>VLOOKUP($F3686,类型描述及偏移量!$C:$H,2,FALSE)</f>
        <v>2.6</v>
      </c>
      <c r="N3686" s="14" t="str">
        <f>VLOOKUP($F3686,类型描述及偏移量!$C:$H,3,FALSE)</f>
        <v>离散</v>
      </c>
      <c r="O3686" s="14" t="str">
        <f>VLOOKUP($F3686,类型描述及偏移量!$C:$H,4,FALSE)</f>
        <v>On</v>
      </c>
      <c r="P3686" s="14" t="str">
        <f>VLOOKUP($F3686,类型描述及偏移量!$C:$H,5,FALSE)</f>
        <v>Yes</v>
      </c>
      <c r="Q3686" s="14" t="str">
        <f>VLOOKUP($F3686,类型描述及偏移量!$C:$H,6,FALSE)</f>
        <v>堵料报警</v>
      </c>
    </row>
    <row r="3687" hidden="1" spans="1:17">
      <c r="A3687" s="12" t="str">
        <f t="shared" si="605"/>
        <v>CHP4</v>
      </c>
      <c r="B3687" s="12" t="str">
        <f t="shared" si="606"/>
        <v>M7_M</v>
      </c>
      <c r="C3687" s="12" t="str">
        <f t="shared" si="607"/>
        <v>Blocking_CHK</v>
      </c>
      <c r="D3687" s="12" t="str">
        <f t="shared" si="608"/>
        <v>BP_Motor_var</v>
      </c>
      <c r="E3687" s="13" t="str">
        <f t="shared" si="600"/>
        <v>CHP4_M7_M_BP_Motor_var</v>
      </c>
      <c r="F3687" s="14" t="str">
        <f t="shared" si="601"/>
        <v>BP_Motor_var_Blocking_CHK</v>
      </c>
      <c r="G3687" s="10" t="str">
        <f t="shared" si="602"/>
        <v>CHP4_M7_M_Blocking_CHK</v>
      </c>
      <c r="H3687" s="10" t="str">
        <f>VLOOKUP(基本表格!E3687,起始地址定义!A:D,4,FALSE)&amp;" "&amp;Q3687</f>
        <v>4#刨片机油泵电机 电机控制 堵料检测</v>
      </c>
      <c r="I3687" s="10" t="str">
        <f t="shared" si="603"/>
        <v>DB1400,X1552.7</v>
      </c>
      <c r="J3687" s="13" t="str">
        <f>VLOOKUP(E3687,起始地址定义!A:D,2,FALSE)</f>
        <v>DB1400</v>
      </c>
      <c r="K3687" s="12" t="str">
        <f t="shared" si="604"/>
        <v>X1552.7</v>
      </c>
      <c r="L3687" s="13">
        <f>VLOOKUP(E3687,起始地址定义!A:D,3,FALSE)</f>
        <v>1550</v>
      </c>
      <c r="M3687" s="14">
        <f>VLOOKUP($F3687,类型描述及偏移量!$C:$H,2,FALSE)</f>
        <v>2.7</v>
      </c>
      <c r="N3687" s="14" t="str">
        <f>VLOOKUP($F3687,类型描述及偏移量!$C:$H,3,FALSE)</f>
        <v>离散</v>
      </c>
      <c r="O3687" s="14" t="str">
        <f>VLOOKUP($F3687,类型描述及偏移量!$C:$H,4,FALSE)</f>
        <v>None</v>
      </c>
      <c r="P3687" s="14" t="str">
        <f>VLOOKUP($F3687,类型描述及偏移量!$C:$H,5,FALSE)</f>
        <v>Yes</v>
      </c>
      <c r="Q3687" s="14" t="str">
        <f>VLOOKUP($F3687,类型描述及偏移量!$C:$H,6,FALSE)</f>
        <v>堵料检测</v>
      </c>
    </row>
    <row r="3688" hidden="1" spans="1:17">
      <c r="A3688" s="12" t="str">
        <f t="shared" si="605"/>
        <v>CHP4</v>
      </c>
      <c r="B3688" s="12" t="str">
        <f t="shared" si="606"/>
        <v>M7_M</v>
      </c>
      <c r="C3688" s="12" t="str">
        <f t="shared" si="607"/>
        <v>Blocking_EN</v>
      </c>
      <c r="D3688" s="12" t="str">
        <f t="shared" si="608"/>
        <v>BP_Motor_var</v>
      </c>
      <c r="E3688" s="13" t="str">
        <f t="shared" si="600"/>
        <v>CHP4_M7_M_BP_Motor_var</v>
      </c>
      <c r="F3688" s="14" t="str">
        <f t="shared" si="601"/>
        <v>BP_Motor_var_Blocking_EN</v>
      </c>
      <c r="G3688" s="10" t="str">
        <f t="shared" si="602"/>
        <v>CHP4_M7_M_Blocking_EN</v>
      </c>
      <c r="H3688" s="10" t="str">
        <f>VLOOKUP(基本表格!E3688,起始地址定义!A:D,4,FALSE)&amp;" "&amp;Q3688</f>
        <v>4#刨片机油泵电机 电机控制 堵料保护使能</v>
      </c>
      <c r="I3688" s="10" t="str">
        <f t="shared" si="603"/>
        <v>DB1400,X1553.0</v>
      </c>
      <c r="J3688" s="13" t="str">
        <f>VLOOKUP(E3688,起始地址定义!A:D,2,FALSE)</f>
        <v>DB1400</v>
      </c>
      <c r="K3688" s="12" t="str">
        <f t="shared" si="604"/>
        <v>X1553.0</v>
      </c>
      <c r="L3688" s="13">
        <f>VLOOKUP(E3688,起始地址定义!A:D,3,FALSE)</f>
        <v>1550</v>
      </c>
      <c r="M3688" s="14">
        <f>VLOOKUP($F3688,类型描述及偏移量!$C:$H,2,FALSE)</f>
        <v>3</v>
      </c>
      <c r="N3688" s="14" t="str">
        <f>VLOOKUP($F3688,类型描述及偏移量!$C:$H,3,FALSE)</f>
        <v>离散</v>
      </c>
      <c r="O3688" s="14" t="str">
        <f>VLOOKUP($F3688,类型描述及偏移量!$C:$H,4,FALSE)</f>
        <v>None</v>
      </c>
      <c r="P3688" s="14" t="str">
        <f>VLOOKUP($F3688,类型描述及偏移量!$C:$H,5,FALSE)</f>
        <v>No</v>
      </c>
      <c r="Q3688" s="14" t="str">
        <f>VLOOKUP($F3688,类型描述及偏移量!$C:$H,6,FALSE)</f>
        <v>堵料保护使能</v>
      </c>
    </row>
    <row r="3689" hidden="1" spans="1:17">
      <c r="A3689" s="12" t="str">
        <f t="shared" si="605"/>
        <v>CHP4</v>
      </c>
      <c r="B3689" s="12" t="str">
        <f t="shared" si="606"/>
        <v>M7_M</v>
      </c>
      <c r="C3689" s="12" t="str">
        <f t="shared" si="607"/>
        <v>Blocking_Stop</v>
      </c>
      <c r="D3689" s="12" t="str">
        <f t="shared" si="608"/>
        <v>BP_Motor_var</v>
      </c>
      <c r="E3689" s="13" t="str">
        <f t="shared" si="600"/>
        <v>CHP4_M7_M_BP_Motor_var</v>
      </c>
      <c r="F3689" s="14" t="str">
        <f t="shared" si="601"/>
        <v>BP_Motor_var_Blocking_Stop</v>
      </c>
      <c r="G3689" s="10" t="str">
        <f t="shared" si="602"/>
        <v>CHP4_M7_M_Blocking_Stop</v>
      </c>
      <c r="H3689" s="10" t="str">
        <f>VLOOKUP(基本表格!E3689,起始地址定义!A:D,4,FALSE)&amp;" "&amp;Q3689</f>
        <v>4#刨片机油泵电机 电机控制 堵料导致停机</v>
      </c>
      <c r="I3689" s="10" t="str">
        <f t="shared" si="603"/>
        <v>DB1400,X1553.1</v>
      </c>
      <c r="J3689" s="13" t="str">
        <f>VLOOKUP(E3689,起始地址定义!A:D,2,FALSE)</f>
        <v>DB1400</v>
      </c>
      <c r="K3689" s="12" t="str">
        <f t="shared" si="604"/>
        <v>X1553.1</v>
      </c>
      <c r="L3689" s="13">
        <f>VLOOKUP(E3689,起始地址定义!A:D,3,FALSE)</f>
        <v>1550</v>
      </c>
      <c r="M3689" s="14">
        <f>VLOOKUP($F3689,类型描述及偏移量!$C:$H,2,FALSE)</f>
        <v>3.1</v>
      </c>
      <c r="N3689" s="14" t="str">
        <f>VLOOKUP($F3689,类型描述及偏移量!$C:$H,3,FALSE)</f>
        <v>离散</v>
      </c>
      <c r="O3689" s="14" t="str">
        <f>VLOOKUP($F3689,类型描述及偏移量!$C:$H,4,FALSE)</f>
        <v>On</v>
      </c>
      <c r="P3689" s="14" t="str">
        <f>VLOOKUP($F3689,类型描述及偏移量!$C:$H,5,FALSE)</f>
        <v>Yes</v>
      </c>
      <c r="Q3689" s="14" t="str">
        <f>VLOOKUP($F3689,类型描述及偏移量!$C:$H,6,FALSE)</f>
        <v>堵料导致停机</v>
      </c>
    </row>
    <row r="3690" hidden="1" spans="1:17">
      <c r="A3690" s="12" t="str">
        <f t="shared" si="605"/>
        <v>CHP4</v>
      </c>
      <c r="B3690" s="12" t="str">
        <f t="shared" si="606"/>
        <v>M7_M</v>
      </c>
      <c r="C3690" s="12" t="str">
        <f t="shared" si="607"/>
        <v>BreakTime</v>
      </c>
      <c r="D3690" s="12" t="str">
        <f t="shared" si="608"/>
        <v>BP_Motor_var</v>
      </c>
      <c r="E3690" s="13" t="str">
        <f t="shared" si="600"/>
        <v>CHP4_M7_M_BP_Motor_var</v>
      </c>
      <c r="F3690" s="14" t="str">
        <f t="shared" si="601"/>
        <v>BP_Motor_var_BreakTime</v>
      </c>
      <c r="G3690" s="10" t="str">
        <f t="shared" si="602"/>
        <v>CHP4_M7_M_BreakTime</v>
      </c>
      <c r="H3690" s="10" t="str">
        <f>VLOOKUP(基本表格!E3690,起始地址定义!A:D,4,FALSE)&amp;" "&amp;Q3690</f>
        <v>4#刨片机油泵电机 电机控制 断链超时时间 秒</v>
      </c>
      <c r="I3690" s="10" t="str">
        <f t="shared" si="603"/>
        <v>DB1400,INT1554</v>
      </c>
      <c r="J3690" s="13" t="str">
        <f>VLOOKUP(E3690,起始地址定义!A:D,2,FALSE)</f>
        <v>DB1400</v>
      </c>
      <c r="K3690" s="12" t="str">
        <f t="shared" si="604"/>
        <v>INT1554</v>
      </c>
      <c r="L3690" s="13">
        <f>VLOOKUP(E3690,起始地址定义!A:D,3,FALSE)</f>
        <v>1550</v>
      </c>
      <c r="M3690" s="14">
        <f>VLOOKUP($F3690,类型描述及偏移量!$C:$H,2,FALSE)</f>
        <v>4</v>
      </c>
      <c r="N3690" s="14" t="str">
        <f>VLOOKUP($F3690,类型描述及偏移量!$C:$H,3,FALSE)</f>
        <v>整型</v>
      </c>
      <c r="O3690" s="14" t="str">
        <f>VLOOKUP($F3690,类型描述及偏移量!$C:$H,4,FALSE)</f>
        <v>None</v>
      </c>
      <c r="P3690" s="14" t="str">
        <f>VLOOKUP($F3690,类型描述及偏移量!$C:$H,5,FALSE)</f>
        <v>No</v>
      </c>
      <c r="Q3690" s="14" t="str">
        <f>VLOOKUP($F3690,类型描述及偏移量!$C:$H,6,FALSE)</f>
        <v>断链超时时间 秒</v>
      </c>
    </row>
    <row r="3691" hidden="1" spans="1:17">
      <c r="A3691" s="12" t="str">
        <f t="shared" si="605"/>
        <v>CHP4</v>
      </c>
      <c r="B3691" s="12" t="str">
        <f t="shared" si="606"/>
        <v>M7_M</v>
      </c>
      <c r="C3691" s="12" t="str">
        <f t="shared" si="607"/>
        <v>BlockingTime</v>
      </c>
      <c r="D3691" s="12" t="str">
        <f t="shared" si="608"/>
        <v>BP_Motor_var</v>
      </c>
      <c r="E3691" s="13" t="str">
        <f t="shared" si="600"/>
        <v>CHP4_M7_M_BP_Motor_var</v>
      </c>
      <c r="F3691" s="14" t="str">
        <f t="shared" si="601"/>
        <v>BP_Motor_var_BlockingTime</v>
      </c>
      <c r="G3691" s="10" t="str">
        <f t="shared" si="602"/>
        <v>CHP4_M7_M_BlockingTime</v>
      </c>
      <c r="H3691" s="10" t="str">
        <f>VLOOKUP(基本表格!E3691,起始地址定义!A:D,4,FALSE)&amp;" "&amp;Q3691</f>
        <v>4#刨片机油泵电机 电机控制 堵料检测时间 秒</v>
      </c>
      <c r="I3691" s="10" t="str">
        <f t="shared" si="603"/>
        <v>DB1400,INT1556</v>
      </c>
      <c r="J3691" s="13" t="str">
        <f>VLOOKUP(E3691,起始地址定义!A:D,2,FALSE)</f>
        <v>DB1400</v>
      </c>
      <c r="K3691" s="12" t="str">
        <f t="shared" si="604"/>
        <v>INT1556</v>
      </c>
      <c r="L3691" s="13">
        <f>VLOOKUP(E3691,起始地址定义!A:D,3,FALSE)</f>
        <v>1550</v>
      </c>
      <c r="M3691" s="14">
        <f>VLOOKUP($F3691,类型描述及偏移量!$C:$H,2,FALSE)</f>
        <v>6</v>
      </c>
      <c r="N3691" s="14" t="str">
        <f>VLOOKUP($F3691,类型描述及偏移量!$C:$H,3,FALSE)</f>
        <v>整型</v>
      </c>
      <c r="O3691" s="14" t="str">
        <f>VLOOKUP($F3691,类型描述及偏移量!$C:$H,4,FALSE)</f>
        <v>None</v>
      </c>
      <c r="P3691" s="14" t="str">
        <f>VLOOKUP($F3691,类型描述及偏移量!$C:$H,5,FALSE)</f>
        <v>No</v>
      </c>
      <c r="Q3691" s="14" t="str">
        <f>VLOOKUP($F3691,类型描述及偏移量!$C:$H,6,FALSE)</f>
        <v>堵料检测时间 秒</v>
      </c>
    </row>
    <row r="3692" hidden="1" spans="1:17">
      <c r="A3692" s="12" t="str">
        <f t="shared" si="605"/>
        <v>CHP4</v>
      </c>
      <c r="B3692" s="12" t="str">
        <f t="shared" si="606"/>
        <v>M7_M</v>
      </c>
      <c r="C3692" s="12" t="str">
        <f t="shared" si="607"/>
        <v>PullSwitch_CHK</v>
      </c>
      <c r="D3692" s="12" t="str">
        <f t="shared" si="608"/>
        <v>BP_Motor_var</v>
      </c>
      <c r="E3692" s="13" t="str">
        <f t="shared" si="600"/>
        <v>CHP4_M7_M_BP_Motor_var</v>
      </c>
      <c r="F3692" s="14" t="str">
        <f t="shared" si="601"/>
        <v>BP_Motor_var_PullSwitch_CHK</v>
      </c>
      <c r="G3692" s="10" t="str">
        <f t="shared" si="602"/>
        <v>CHP4_M7_M_PullSwitch_CHK</v>
      </c>
      <c r="H3692" s="10" t="str">
        <f>VLOOKUP(基本表格!E3692,起始地址定义!A:D,4,FALSE)&amp;" "&amp;Q3692</f>
        <v>4#刨片机油泵电机 电机控制 拉线开关</v>
      </c>
      <c r="I3692" s="10" t="str">
        <f t="shared" si="603"/>
        <v>DB1400,X1558.0</v>
      </c>
      <c r="J3692" s="13" t="str">
        <f>VLOOKUP(E3692,起始地址定义!A:D,2,FALSE)</f>
        <v>DB1400</v>
      </c>
      <c r="K3692" s="12" t="str">
        <f t="shared" si="604"/>
        <v>X1558.0</v>
      </c>
      <c r="L3692" s="13">
        <f>VLOOKUP(E3692,起始地址定义!A:D,3,FALSE)</f>
        <v>1550</v>
      </c>
      <c r="M3692" s="14">
        <f>VLOOKUP($F3692,类型描述及偏移量!$C:$H,2,FALSE)</f>
        <v>8</v>
      </c>
      <c r="N3692" s="14" t="str">
        <f>VLOOKUP($F3692,类型描述及偏移量!$C:$H,3,FALSE)</f>
        <v>离散</v>
      </c>
      <c r="O3692" s="14" t="str">
        <f>VLOOKUP($F3692,类型描述及偏移量!$C:$H,4,FALSE)</f>
        <v>On</v>
      </c>
      <c r="P3692" s="14" t="str">
        <f>VLOOKUP($F3692,类型描述及偏移量!$C:$H,5,FALSE)</f>
        <v>Yes</v>
      </c>
      <c r="Q3692" s="14" t="str">
        <f>VLOOKUP($F3692,类型描述及偏移量!$C:$H,6,FALSE)</f>
        <v>拉线开关</v>
      </c>
    </row>
    <row r="3693" hidden="1" spans="1:17">
      <c r="A3693" s="12" t="str">
        <f t="shared" si="605"/>
        <v>CHP4</v>
      </c>
      <c r="B3693" s="12" t="str">
        <f t="shared" si="606"/>
        <v>M7_M</v>
      </c>
      <c r="C3693" s="12" t="str">
        <f t="shared" si="607"/>
        <v>LMD_ALM</v>
      </c>
      <c r="D3693" s="12" t="str">
        <f t="shared" si="608"/>
        <v>BP_Motor_var</v>
      </c>
      <c r="E3693" s="13" t="str">
        <f t="shared" si="600"/>
        <v>CHP4_M7_M_BP_Motor_var</v>
      </c>
      <c r="F3693" s="14" t="str">
        <f t="shared" si="601"/>
        <v>BP_Motor_var_LMD_ALM</v>
      </c>
      <c r="G3693" s="10" t="str">
        <f t="shared" si="602"/>
        <v>CHP4_M7_M_LMD_ALM</v>
      </c>
      <c r="H3693" s="10" t="str">
        <f>VLOOKUP(基本表格!E3693,起始地址定义!A:D,4,FALSE)&amp;" "&amp;Q3693</f>
        <v>4#刨片机油泵电机 电机控制 左跑偏报警</v>
      </c>
      <c r="I3693" s="10" t="str">
        <f t="shared" si="603"/>
        <v>DB1400,X1558.1</v>
      </c>
      <c r="J3693" s="13" t="str">
        <f>VLOOKUP(E3693,起始地址定义!A:D,2,FALSE)</f>
        <v>DB1400</v>
      </c>
      <c r="K3693" s="12" t="str">
        <f t="shared" si="604"/>
        <v>X1558.1</v>
      </c>
      <c r="L3693" s="13">
        <f>VLOOKUP(E3693,起始地址定义!A:D,3,FALSE)</f>
        <v>1550</v>
      </c>
      <c r="M3693" s="14">
        <f>VLOOKUP($F3693,类型描述及偏移量!$C:$H,2,FALSE)</f>
        <v>8.1</v>
      </c>
      <c r="N3693" s="14" t="str">
        <f>VLOOKUP($F3693,类型描述及偏移量!$C:$H,3,FALSE)</f>
        <v>离散</v>
      </c>
      <c r="O3693" s="14" t="str">
        <f>VLOOKUP($F3693,类型描述及偏移量!$C:$H,4,FALSE)</f>
        <v>On</v>
      </c>
      <c r="P3693" s="14" t="str">
        <f>VLOOKUP($F3693,类型描述及偏移量!$C:$H,5,FALSE)</f>
        <v>Yes</v>
      </c>
      <c r="Q3693" s="14" t="str">
        <f>VLOOKUP($F3693,类型描述及偏移量!$C:$H,6,FALSE)</f>
        <v>左跑偏报警</v>
      </c>
    </row>
    <row r="3694" hidden="1" spans="1:17">
      <c r="A3694" s="12" t="str">
        <f t="shared" si="605"/>
        <v>CHP4</v>
      </c>
      <c r="B3694" s="12" t="str">
        <f t="shared" si="606"/>
        <v>M7_M</v>
      </c>
      <c r="C3694" s="12" t="str">
        <f t="shared" si="607"/>
        <v>LMD_CHK_1</v>
      </c>
      <c r="D3694" s="12" t="str">
        <f t="shared" si="608"/>
        <v>BP_Motor_var</v>
      </c>
      <c r="E3694" s="13" t="str">
        <f t="shared" si="600"/>
        <v>CHP4_M7_M_BP_Motor_var</v>
      </c>
      <c r="F3694" s="14" t="str">
        <f t="shared" si="601"/>
        <v>BP_Motor_var_LMD_CHK_1</v>
      </c>
      <c r="G3694" s="10" t="str">
        <f t="shared" si="602"/>
        <v>CHP4_M7_M_LMD_CHK_1</v>
      </c>
      <c r="H3694" s="10" t="str">
        <f>VLOOKUP(基本表格!E3694,起始地址定义!A:D,4,FALSE)&amp;" "&amp;Q3694</f>
        <v>4#刨片机油泵电机 电机控制 左跑偏1检测</v>
      </c>
      <c r="I3694" s="10" t="str">
        <f t="shared" si="603"/>
        <v>DB1400,X1558.2</v>
      </c>
      <c r="J3694" s="13" t="str">
        <f>VLOOKUP(E3694,起始地址定义!A:D,2,FALSE)</f>
        <v>DB1400</v>
      </c>
      <c r="K3694" s="12" t="str">
        <f t="shared" si="604"/>
        <v>X1558.2</v>
      </c>
      <c r="L3694" s="13">
        <f>VLOOKUP(E3694,起始地址定义!A:D,3,FALSE)</f>
        <v>1550</v>
      </c>
      <c r="M3694" s="14">
        <f>VLOOKUP($F3694,类型描述及偏移量!$C:$H,2,FALSE)</f>
        <v>8.2</v>
      </c>
      <c r="N3694" s="14" t="str">
        <f>VLOOKUP($F3694,类型描述及偏移量!$C:$H,3,FALSE)</f>
        <v>离散</v>
      </c>
      <c r="O3694" s="14" t="str">
        <f>VLOOKUP($F3694,类型描述及偏移量!$C:$H,4,FALSE)</f>
        <v>None</v>
      </c>
      <c r="P3694" s="14" t="str">
        <f>VLOOKUP($F3694,类型描述及偏移量!$C:$H,5,FALSE)</f>
        <v>Yes</v>
      </c>
      <c r="Q3694" s="14" t="str">
        <f>VLOOKUP($F3694,类型描述及偏移量!$C:$H,6,FALSE)</f>
        <v>左跑偏1检测</v>
      </c>
    </row>
    <row r="3695" hidden="1" spans="1:17">
      <c r="A3695" s="12" t="str">
        <f t="shared" si="605"/>
        <v>CHP4</v>
      </c>
      <c r="B3695" s="12" t="str">
        <f t="shared" si="606"/>
        <v>M7_M</v>
      </c>
      <c r="C3695" s="12" t="str">
        <f t="shared" si="607"/>
        <v>LMD_EN</v>
      </c>
      <c r="D3695" s="12" t="str">
        <f t="shared" si="608"/>
        <v>BP_Motor_var</v>
      </c>
      <c r="E3695" s="13" t="str">
        <f t="shared" si="600"/>
        <v>CHP4_M7_M_BP_Motor_var</v>
      </c>
      <c r="F3695" s="14" t="str">
        <f t="shared" si="601"/>
        <v>BP_Motor_var_LMD_EN</v>
      </c>
      <c r="G3695" s="10" t="str">
        <f t="shared" si="602"/>
        <v>CHP4_M7_M_LMD_EN</v>
      </c>
      <c r="H3695" s="10" t="str">
        <f>VLOOKUP(基本表格!E3695,起始地址定义!A:D,4,FALSE)&amp;" "&amp;Q3695</f>
        <v>4#刨片机油泵电机 电机控制 左跑偏保护使能</v>
      </c>
      <c r="I3695" s="10" t="str">
        <f t="shared" si="603"/>
        <v>DB1400,X1558.3</v>
      </c>
      <c r="J3695" s="13" t="str">
        <f>VLOOKUP(E3695,起始地址定义!A:D,2,FALSE)</f>
        <v>DB1400</v>
      </c>
      <c r="K3695" s="12" t="str">
        <f t="shared" si="604"/>
        <v>X1558.3</v>
      </c>
      <c r="L3695" s="13">
        <f>VLOOKUP(E3695,起始地址定义!A:D,3,FALSE)</f>
        <v>1550</v>
      </c>
      <c r="M3695" s="14">
        <f>VLOOKUP($F3695,类型描述及偏移量!$C:$H,2,FALSE)</f>
        <v>8.3</v>
      </c>
      <c r="N3695" s="14" t="str">
        <f>VLOOKUP($F3695,类型描述及偏移量!$C:$H,3,FALSE)</f>
        <v>离散</v>
      </c>
      <c r="O3695" s="14" t="str">
        <f>VLOOKUP($F3695,类型描述及偏移量!$C:$H,4,FALSE)</f>
        <v>None</v>
      </c>
      <c r="P3695" s="14" t="str">
        <f>VLOOKUP($F3695,类型描述及偏移量!$C:$H,5,FALSE)</f>
        <v>No</v>
      </c>
      <c r="Q3695" s="14" t="str">
        <f>VLOOKUP($F3695,类型描述及偏移量!$C:$H,6,FALSE)</f>
        <v>左跑偏保护使能</v>
      </c>
    </row>
    <row r="3696" hidden="1" spans="1:17">
      <c r="A3696" s="12" t="str">
        <f t="shared" si="605"/>
        <v>CHP4</v>
      </c>
      <c r="B3696" s="12" t="str">
        <f t="shared" si="606"/>
        <v>M7_M</v>
      </c>
      <c r="C3696" s="12" t="str">
        <f t="shared" si="607"/>
        <v>LMD_Stop</v>
      </c>
      <c r="D3696" s="12" t="str">
        <f t="shared" si="608"/>
        <v>BP_Motor_var</v>
      </c>
      <c r="E3696" s="13" t="str">
        <f t="shared" si="600"/>
        <v>CHP4_M7_M_BP_Motor_var</v>
      </c>
      <c r="F3696" s="14" t="str">
        <f t="shared" si="601"/>
        <v>BP_Motor_var_LMD_Stop</v>
      </c>
      <c r="G3696" s="10" t="str">
        <f t="shared" si="602"/>
        <v>CHP4_M7_M_LMD_Stop</v>
      </c>
      <c r="H3696" s="10" t="str">
        <f>VLOOKUP(基本表格!E3696,起始地址定义!A:D,4,FALSE)&amp;" "&amp;Q3696</f>
        <v>4#刨片机油泵电机 电机控制 左跑偏导致停机</v>
      </c>
      <c r="I3696" s="10" t="str">
        <f t="shared" si="603"/>
        <v>DB1400,X1558.4</v>
      </c>
      <c r="J3696" s="13" t="str">
        <f>VLOOKUP(E3696,起始地址定义!A:D,2,FALSE)</f>
        <v>DB1400</v>
      </c>
      <c r="K3696" s="12" t="str">
        <f t="shared" si="604"/>
        <v>X1558.4</v>
      </c>
      <c r="L3696" s="13">
        <f>VLOOKUP(E3696,起始地址定义!A:D,3,FALSE)</f>
        <v>1550</v>
      </c>
      <c r="M3696" s="14">
        <f>VLOOKUP($F3696,类型描述及偏移量!$C:$H,2,FALSE)</f>
        <v>8.4</v>
      </c>
      <c r="N3696" s="14" t="str">
        <f>VLOOKUP($F3696,类型描述及偏移量!$C:$H,3,FALSE)</f>
        <v>离散</v>
      </c>
      <c r="O3696" s="14" t="str">
        <f>VLOOKUP($F3696,类型描述及偏移量!$C:$H,4,FALSE)</f>
        <v>On</v>
      </c>
      <c r="P3696" s="14" t="str">
        <f>VLOOKUP($F3696,类型描述及偏移量!$C:$H,5,FALSE)</f>
        <v>Yes</v>
      </c>
      <c r="Q3696" s="14" t="str">
        <f>VLOOKUP($F3696,类型描述及偏移量!$C:$H,6,FALSE)</f>
        <v>左跑偏导致停机</v>
      </c>
    </row>
    <row r="3697" hidden="1" spans="1:17">
      <c r="A3697" s="12" t="str">
        <f t="shared" si="605"/>
        <v>CHP4</v>
      </c>
      <c r="B3697" s="12" t="str">
        <f t="shared" si="606"/>
        <v>M7_M</v>
      </c>
      <c r="C3697" s="12" t="str">
        <f t="shared" si="607"/>
        <v>LMD_Time</v>
      </c>
      <c r="D3697" s="12" t="str">
        <f t="shared" si="608"/>
        <v>BP_Motor_var</v>
      </c>
      <c r="E3697" s="13" t="str">
        <f t="shared" si="600"/>
        <v>CHP4_M7_M_BP_Motor_var</v>
      </c>
      <c r="F3697" s="14" t="str">
        <f t="shared" si="601"/>
        <v>BP_Motor_var_LMD_Time</v>
      </c>
      <c r="G3697" s="10" t="str">
        <f t="shared" si="602"/>
        <v>CHP4_M7_M_LMD_Time</v>
      </c>
      <c r="H3697" s="10" t="str">
        <f>VLOOKUP(基本表格!E3697,起始地址定义!A:D,4,FALSE)&amp;" "&amp;Q3697</f>
        <v>4#刨片机油泵电机 电机控制 左跑偏检测时间</v>
      </c>
      <c r="I3697" s="10" t="str">
        <f t="shared" si="603"/>
        <v>DB1400,INT1560</v>
      </c>
      <c r="J3697" s="13" t="str">
        <f>VLOOKUP(E3697,起始地址定义!A:D,2,FALSE)</f>
        <v>DB1400</v>
      </c>
      <c r="K3697" s="12" t="str">
        <f t="shared" si="604"/>
        <v>INT1560</v>
      </c>
      <c r="L3697" s="13">
        <f>VLOOKUP(E3697,起始地址定义!A:D,3,FALSE)</f>
        <v>1550</v>
      </c>
      <c r="M3697" s="14">
        <f>VLOOKUP($F3697,类型描述及偏移量!$C:$H,2,FALSE)</f>
        <v>10</v>
      </c>
      <c r="N3697" s="14" t="str">
        <f>VLOOKUP($F3697,类型描述及偏移量!$C:$H,3,FALSE)</f>
        <v>整型</v>
      </c>
      <c r="O3697" s="14" t="str">
        <f>VLOOKUP($F3697,类型描述及偏移量!$C:$H,4,FALSE)</f>
        <v>None</v>
      </c>
      <c r="P3697" s="14" t="str">
        <f>VLOOKUP($F3697,类型描述及偏移量!$C:$H,5,FALSE)</f>
        <v>No</v>
      </c>
      <c r="Q3697" s="14" t="str">
        <f>VLOOKUP($F3697,类型描述及偏移量!$C:$H,6,FALSE)</f>
        <v>左跑偏检测时间</v>
      </c>
    </row>
    <row r="3698" hidden="1" spans="1:17">
      <c r="A3698" s="12" t="str">
        <f t="shared" si="605"/>
        <v>CHP4</v>
      </c>
      <c r="B3698" s="12" t="str">
        <f t="shared" si="606"/>
        <v>M7_M</v>
      </c>
      <c r="C3698" s="12" t="str">
        <f t="shared" si="607"/>
        <v>RMD_ALM</v>
      </c>
      <c r="D3698" s="12" t="str">
        <f t="shared" si="608"/>
        <v>BP_Motor_var</v>
      </c>
      <c r="E3698" s="13" t="str">
        <f t="shared" si="600"/>
        <v>CHP4_M7_M_BP_Motor_var</v>
      </c>
      <c r="F3698" s="14" t="str">
        <f t="shared" si="601"/>
        <v>BP_Motor_var_RMD_ALM</v>
      </c>
      <c r="G3698" s="10" t="str">
        <f t="shared" si="602"/>
        <v>CHP4_M7_M_RMD_ALM</v>
      </c>
      <c r="H3698" s="10" t="str">
        <f>VLOOKUP(基本表格!E3698,起始地址定义!A:D,4,FALSE)&amp;" "&amp;Q3698</f>
        <v>4#刨片机油泵电机 电机控制 右 跑偏报警</v>
      </c>
      <c r="I3698" s="10" t="str">
        <f t="shared" si="603"/>
        <v>DB1400,X1562.0</v>
      </c>
      <c r="J3698" s="13" t="str">
        <f>VLOOKUP(E3698,起始地址定义!A:D,2,FALSE)</f>
        <v>DB1400</v>
      </c>
      <c r="K3698" s="12" t="str">
        <f t="shared" si="604"/>
        <v>X1562.0</v>
      </c>
      <c r="L3698" s="13">
        <f>VLOOKUP(E3698,起始地址定义!A:D,3,FALSE)</f>
        <v>1550</v>
      </c>
      <c r="M3698" s="14">
        <f>VLOOKUP($F3698,类型描述及偏移量!$C:$H,2,FALSE)</f>
        <v>12</v>
      </c>
      <c r="N3698" s="14" t="str">
        <f>VLOOKUP($F3698,类型描述及偏移量!$C:$H,3,FALSE)</f>
        <v>离散</v>
      </c>
      <c r="O3698" s="14" t="str">
        <f>VLOOKUP($F3698,类型描述及偏移量!$C:$H,4,FALSE)</f>
        <v>On</v>
      </c>
      <c r="P3698" s="14" t="str">
        <f>VLOOKUP($F3698,类型描述及偏移量!$C:$H,5,FALSE)</f>
        <v>Yes</v>
      </c>
      <c r="Q3698" s="14" t="str">
        <f>VLOOKUP($F3698,类型描述及偏移量!$C:$H,6,FALSE)</f>
        <v>右 跑偏报警</v>
      </c>
    </row>
    <row r="3699" hidden="1" spans="1:17">
      <c r="A3699" s="12" t="str">
        <f t="shared" si="605"/>
        <v>CHP4</v>
      </c>
      <c r="B3699" s="12" t="str">
        <f t="shared" si="606"/>
        <v>M7_M</v>
      </c>
      <c r="C3699" s="12" t="str">
        <f t="shared" si="607"/>
        <v>RMD_CHK_1</v>
      </c>
      <c r="D3699" s="12" t="str">
        <f t="shared" si="608"/>
        <v>BP_Motor_var</v>
      </c>
      <c r="E3699" s="13" t="str">
        <f t="shared" si="600"/>
        <v>CHP4_M7_M_BP_Motor_var</v>
      </c>
      <c r="F3699" s="14" t="str">
        <f t="shared" si="601"/>
        <v>BP_Motor_var_RMD_CHK_1</v>
      </c>
      <c r="G3699" s="10" t="str">
        <f t="shared" si="602"/>
        <v>CHP4_M7_M_RMD_CHK_1</v>
      </c>
      <c r="H3699" s="10" t="str">
        <f>VLOOKUP(基本表格!E3699,起始地址定义!A:D,4,FALSE)&amp;" "&amp;Q3699</f>
        <v>4#刨片机油泵电机 电机控制 右跑偏1检测</v>
      </c>
      <c r="I3699" s="10" t="str">
        <f t="shared" si="603"/>
        <v>DB1400,X1562.1</v>
      </c>
      <c r="J3699" s="13" t="str">
        <f>VLOOKUP(E3699,起始地址定义!A:D,2,FALSE)</f>
        <v>DB1400</v>
      </c>
      <c r="K3699" s="12" t="str">
        <f t="shared" si="604"/>
        <v>X1562.1</v>
      </c>
      <c r="L3699" s="13">
        <f>VLOOKUP(E3699,起始地址定义!A:D,3,FALSE)</f>
        <v>1550</v>
      </c>
      <c r="M3699" s="14">
        <f>VLOOKUP($F3699,类型描述及偏移量!$C:$H,2,FALSE)</f>
        <v>12.1</v>
      </c>
      <c r="N3699" s="14" t="str">
        <f>VLOOKUP($F3699,类型描述及偏移量!$C:$H,3,FALSE)</f>
        <v>离散</v>
      </c>
      <c r="O3699" s="14" t="str">
        <f>VLOOKUP($F3699,类型描述及偏移量!$C:$H,4,FALSE)</f>
        <v>None</v>
      </c>
      <c r="P3699" s="14" t="str">
        <f>VLOOKUP($F3699,类型描述及偏移量!$C:$H,5,FALSE)</f>
        <v>Yes</v>
      </c>
      <c r="Q3699" s="14" t="str">
        <f>VLOOKUP($F3699,类型描述及偏移量!$C:$H,6,FALSE)</f>
        <v>右跑偏1检测</v>
      </c>
    </row>
    <row r="3700" hidden="1" spans="1:17">
      <c r="A3700" s="12" t="str">
        <f t="shared" si="605"/>
        <v>CHP4</v>
      </c>
      <c r="B3700" s="12" t="str">
        <f t="shared" si="606"/>
        <v>M7_M</v>
      </c>
      <c r="C3700" s="12" t="str">
        <f t="shared" si="607"/>
        <v>RMD_EN</v>
      </c>
      <c r="D3700" s="12" t="str">
        <f t="shared" si="608"/>
        <v>BP_Motor_var</v>
      </c>
      <c r="E3700" s="13" t="str">
        <f t="shared" si="600"/>
        <v>CHP4_M7_M_BP_Motor_var</v>
      </c>
      <c r="F3700" s="14" t="str">
        <f t="shared" si="601"/>
        <v>BP_Motor_var_RMD_EN</v>
      </c>
      <c r="G3700" s="10" t="str">
        <f t="shared" si="602"/>
        <v>CHP4_M7_M_RMD_EN</v>
      </c>
      <c r="H3700" s="10" t="str">
        <f>VLOOKUP(基本表格!E3700,起始地址定义!A:D,4,FALSE)&amp;" "&amp;Q3700</f>
        <v>4#刨片机油泵电机 电机控制 右跑偏保护使能</v>
      </c>
      <c r="I3700" s="10" t="str">
        <f t="shared" si="603"/>
        <v>DB1400,X1562.2</v>
      </c>
      <c r="J3700" s="13" t="str">
        <f>VLOOKUP(E3700,起始地址定义!A:D,2,FALSE)</f>
        <v>DB1400</v>
      </c>
      <c r="K3700" s="12" t="str">
        <f t="shared" si="604"/>
        <v>X1562.2</v>
      </c>
      <c r="L3700" s="13">
        <f>VLOOKUP(E3700,起始地址定义!A:D,3,FALSE)</f>
        <v>1550</v>
      </c>
      <c r="M3700" s="14">
        <f>VLOOKUP($F3700,类型描述及偏移量!$C:$H,2,FALSE)</f>
        <v>12.2</v>
      </c>
      <c r="N3700" s="14" t="str">
        <f>VLOOKUP($F3700,类型描述及偏移量!$C:$H,3,FALSE)</f>
        <v>离散</v>
      </c>
      <c r="O3700" s="14" t="str">
        <f>VLOOKUP($F3700,类型描述及偏移量!$C:$H,4,FALSE)</f>
        <v>None</v>
      </c>
      <c r="P3700" s="14" t="str">
        <f>VLOOKUP($F3700,类型描述及偏移量!$C:$H,5,FALSE)</f>
        <v>No</v>
      </c>
      <c r="Q3700" s="14" t="str">
        <f>VLOOKUP($F3700,类型描述及偏移量!$C:$H,6,FALSE)</f>
        <v>右跑偏保护使能</v>
      </c>
    </row>
    <row r="3701" hidden="1" spans="1:17">
      <c r="A3701" s="12" t="str">
        <f t="shared" si="605"/>
        <v>CHP4</v>
      </c>
      <c r="B3701" s="12" t="str">
        <f t="shared" si="606"/>
        <v>M7_M</v>
      </c>
      <c r="C3701" s="12" t="str">
        <f t="shared" si="607"/>
        <v>RMD_Stop</v>
      </c>
      <c r="D3701" s="12" t="str">
        <f t="shared" si="608"/>
        <v>BP_Motor_var</v>
      </c>
      <c r="E3701" s="13" t="str">
        <f t="shared" si="600"/>
        <v>CHP4_M7_M_BP_Motor_var</v>
      </c>
      <c r="F3701" s="14" t="str">
        <f t="shared" si="601"/>
        <v>BP_Motor_var_RMD_Stop</v>
      </c>
      <c r="G3701" s="10" t="str">
        <f t="shared" si="602"/>
        <v>CHP4_M7_M_RMD_Stop</v>
      </c>
      <c r="H3701" s="10" t="str">
        <f>VLOOKUP(基本表格!E3701,起始地址定义!A:D,4,FALSE)&amp;" "&amp;Q3701</f>
        <v>4#刨片机油泵电机 电机控制 右跑偏导致停机</v>
      </c>
      <c r="I3701" s="10" t="str">
        <f t="shared" si="603"/>
        <v>DB1400,X1562.3</v>
      </c>
      <c r="J3701" s="13" t="str">
        <f>VLOOKUP(E3701,起始地址定义!A:D,2,FALSE)</f>
        <v>DB1400</v>
      </c>
      <c r="K3701" s="12" t="str">
        <f t="shared" si="604"/>
        <v>X1562.3</v>
      </c>
      <c r="L3701" s="13">
        <f>VLOOKUP(E3701,起始地址定义!A:D,3,FALSE)</f>
        <v>1550</v>
      </c>
      <c r="M3701" s="14">
        <f>VLOOKUP($F3701,类型描述及偏移量!$C:$H,2,FALSE)</f>
        <v>12.3</v>
      </c>
      <c r="N3701" s="14" t="str">
        <f>VLOOKUP($F3701,类型描述及偏移量!$C:$H,3,FALSE)</f>
        <v>离散</v>
      </c>
      <c r="O3701" s="14" t="str">
        <f>VLOOKUP($F3701,类型描述及偏移量!$C:$H,4,FALSE)</f>
        <v>On</v>
      </c>
      <c r="P3701" s="14" t="str">
        <f>VLOOKUP($F3701,类型描述及偏移量!$C:$H,5,FALSE)</f>
        <v>Yes</v>
      </c>
      <c r="Q3701" s="14" t="str">
        <f>VLOOKUP($F3701,类型描述及偏移量!$C:$H,6,FALSE)</f>
        <v>右跑偏导致停机</v>
      </c>
    </row>
    <row r="3702" hidden="1" spans="1:17">
      <c r="A3702" s="12" t="str">
        <f t="shared" si="605"/>
        <v>CHP4</v>
      </c>
      <c r="B3702" s="12" t="str">
        <f t="shared" si="606"/>
        <v>M7_M</v>
      </c>
      <c r="C3702" s="12" t="str">
        <f t="shared" si="607"/>
        <v>RMD_Time</v>
      </c>
      <c r="D3702" s="12" t="str">
        <f t="shared" si="608"/>
        <v>BP_Motor_var</v>
      </c>
      <c r="E3702" s="13" t="str">
        <f t="shared" si="600"/>
        <v>CHP4_M7_M_BP_Motor_var</v>
      </c>
      <c r="F3702" s="14" t="str">
        <f t="shared" si="601"/>
        <v>BP_Motor_var_RMD_Time</v>
      </c>
      <c r="G3702" s="10" t="str">
        <f t="shared" si="602"/>
        <v>CHP4_M7_M_RMD_Time</v>
      </c>
      <c r="H3702" s="10" t="str">
        <f>VLOOKUP(基本表格!E3702,起始地址定义!A:D,4,FALSE)&amp;" "&amp;Q3702</f>
        <v>4#刨片机油泵电机 电机控制 右跑偏检测时间</v>
      </c>
      <c r="I3702" s="10" t="str">
        <f t="shared" si="603"/>
        <v>DB1400,INT1564</v>
      </c>
      <c r="J3702" s="13" t="str">
        <f>VLOOKUP(E3702,起始地址定义!A:D,2,FALSE)</f>
        <v>DB1400</v>
      </c>
      <c r="K3702" s="12" t="str">
        <f t="shared" si="604"/>
        <v>INT1564</v>
      </c>
      <c r="L3702" s="13">
        <f>VLOOKUP(E3702,起始地址定义!A:D,3,FALSE)</f>
        <v>1550</v>
      </c>
      <c r="M3702" s="14">
        <f>VLOOKUP($F3702,类型描述及偏移量!$C:$H,2,FALSE)</f>
        <v>14</v>
      </c>
      <c r="N3702" s="14" t="str">
        <f>VLOOKUP($F3702,类型描述及偏移量!$C:$H,3,FALSE)</f>
        <v>整型</v>
      </c>
      <c r="O3702" s="14" t="str">
        <f>VLOOKUP($F3702,类型描述及偏移量!$C:$H,4,FALSE)</f>
        <v>None</v>
      </c>
      <c r="P3702" s="14" t="str">
        <f>VLOOKUP($F3702,类型描述及偏移量!$C:$H,5,FALSE)</f>
        <v>No</v>
      </c>
      <c r="Q3702" s="14" t="str">
        <f>VLOOKUP($F3702,类型描述及偏移量!$C:$H,6,FALSE)</f>
        <v>右跑偏检测时间</v>
      </c>
    </row>
    <row r="3703" hidden="1" spans="1:17">
      <c r="A3703" s="12" t="str">
        <f t="shared" si="605"/>
        <v>CHP4</v>
      </c>
      <c r="B3703" s="12" t="str">
        <f t="shared" si="606"/>
        <v>M7_M</v>
      </c>
      <c r="C3703" s="12" t="str">
        <f t="shared" si="607"/>
        <v>Motor_Delta</v>
      </c>
      <c r="D3703" s="12" t="str">
        <f t="shared" si="608"/>
        <v>BP_Motor_var</v>
      </c>
      <c r="E3703" s="13" t="str">
        <f t="shared" si="600"/>
        <v>CHP4_M7_M_BP_Motor_var</v>
      </c>
      <c r="F3703" s="14" t="str">
        <f t="shared" si="601"/>
        <v>BP_Motor_var_Motor_Delta</v>
      </c>
      <c r="G3703" s="10" t="str">
        <f t="shared" si="602"/>
        <v>CHP4_M7_M_Motor_Delta</v>
      </c>
      <c r="H3703" s="10" t="str">
        <f>VLOOKUP(基本表格!E3703,起始地址定义!A:D,4,FALSE)&amp;" "&amp;Q3703</f>
        <v>4#刨片机油泵电机 电机控制 三角型</v>
      </c>
      <c r="I3703" s="10" t="str">
        <f t="shared" si="603"/>
        <v>DB1400,X1566.0</v>
      </c>
      <c r="J3703" s="13" t="str">
        <f>VLOOKUP(E3703,起始地址定义!A:D,2,FALSE)</f>
        <v>DB1400</v>
      </c>
      <c r="K3703" s="12" t="str">
        <f t="shared" si="604"/>
        <v>X1566.0</v>
      </c>
      <c r="L3703" s="13">
        <f>VLOOKUP(E3703,起始地址定义!A:D,3,FALSE)</f>
        <v>1550</v>
      </c>
      <c r="M3703" s="14">
        <f>VLOOKUP($F3703,类型描述及偏移量!$C:$H,2,FALSE)</f>
        <v>16</v>
      </c>
      <c r="N3703" s="14" t="str">
        <f>VLOOKUP($F3703,类型描述及偏移量!$C:$H,3,FALSE)</f>
        <v>离散</v>
      </c>
      <c r="O3703" s="14" t="str">
        <f>VLOOKUP($F3703,类型描述及偏移量!$C:$H,4,FALSE)</f>
        <v>None</v>
      </c>
      <c r="P3703" s="14" t="str">
        <f>VLOOKUP($F3703,类型描述及偏移量!$C:$H,5,FALSE)</f>
        <v>Yes</v>
      </c>
      <c r="Q3703" s="14" t="str">
        <f>VLOOKUP($F3703,类型描述及偏移量!$C:$H,6,FALSE)</f>
        <v>三角型</v>
      </c>
    </row>
    <row r="3704" hidden="1" spans="1:17">
      <c r="A3704" s="12" t="str">
        <f t="shared" si="605"/>
        <v>CHP4</v>
      </c>
      <c r="B3704" s="12" t="str">
        <f t="shared" si="606"/>
        <v>M7_M</v>
      </c>
      <c r="C3704" s="12" t="str">
        <f t="shared" si="607"/>
        <v>Motor_Wye</v>
      </c>
      <c r="D3704" s="12" t="str">
        <f t="shared" si="608"/>
        <v>BP_Motor_var</v>
      </c>
      <c r="E3704" s="13" t="str">
        <f t="shared" si="600"/>
        <v>CHP4_M7_M_BP_Motor_var</v>
      </c>
      <c r="F3704" s="14" t="str">
        <f t="shared" si="601"/>
        <v>BP_Motor_var_Motor_Wye</v>
      </c>
      <c r="G3704" s="10" t="str">
        <f t="shared" si="602"/>
        <v>CHP4_M7_M_Motor_Wye</v>
      </c>
      <c r="H3704" s="10" t="str">
        <f>VLOOKUP(基本表格!E3704,起始地址定义!A:D,4,FALSE)&amp;" "&amp;Q3704</f>
        <v>4#刨片机油泵电机 电机控制 星型</v>
      </c>
      <c r="I3704" s="10" t="str">
        <f t="shared" si="603"/>
        <v>DB1400,X1566.1</v>
      </c>
      <c r="J3704" s="13" t="str">
        <f>VLOOKUP(E3704,起始地址定义!A:D,2,FALSE)</f>
        <v>DB1400</v>
      </c>
      <c r="K3704" s="12" t="str">
        <f t="shared" si="604"/>
        <v>X1566.1</v>
      </c>
      <c r="L3704" s="13">
        <f>VLOOKUP(E3704,起始地址定义!A:D,3,FALSE)</f>
        <v>1550</v>
      </c>
      <c r="M3704" s="14">
        <f>VLOOKUP($F3704,类型描述及偏移量!$C:$H,2,FALSE)</f>
        <v>16.1</v>
      </c>
      <c r="N3704" s="14" t="str">
        <f>VLOOKUP($F3704,类型描述及偏移量!$C:$H,3,FALSE)</f>
        <v>离散</v>
      </c>
      <c r="O3704" s="14" t="str">
        <f>VLOOKUP($F3704,类型描述及偏移量!$C:$H,4,FALSE)</f>
        <v>None</v>
      </c>
      <c r="P3704" s="14" t="str">
        <f>VLOOKUP($F3704,类型描述及偏移量!$C:$H,5,FALSE)</f>
        <v>Yes</v>
      </c>
      <c r="Q3704" s="14" t="str">
        <f>VLOOKUP($F3704,类型描述及偏移量!$C:$H,6,FALSE)</f>
        <v>星型</v>
      </c>
    </row>
    <row r="3705" hidden="1" spans="1:17">
      <c r="A3705" s="12" t="str">
        <f t="shared" si="605"/>
        <v>CHP4</v>
      </c>
      <c r="B3705" s="12" t="str">
        <f t="shared" si="606"/>
        <v>M7_M</v>
      </c>
      <c r="C3705" s="12" t="str">
        <f t="shared" si="607"/>
        <v>MSD</v>
      </c>
      <c r="D3705" s="12" t="str">
        <f t="shared" si="608"/>
        <v>BP_Motor_var</v>
      </c>
      <c r="E3705" s="13" t="str">
        <f t="shared" si="600"/>
        <v>CHP4_M7_M_BP_Motor_var</v>
      </c>
      <c r="F3705" s="14" t="str">
        <f t="shared" si="601"/>
        <v>BP_Motor_var_MSD</v>
      </c>
      <c r="G3705" s="10" t="str">
        <f t="shared" si="602"/>
        <v>CHP4_M7_M_MSD</v>
      </c>
      <c r="H3705" s="10" t="str">
        <f>VLOOKUP(基本表格!E3705,起始地址定义!A:D,4,FALSE)&amp;" "&amp;Q3705</f>
        <v>4#刨片机油泵电机 电机控制 维修开关</v>
      </c>
      <c r="I3705" s="10" t="str">
        <f t="shared" si="603"/>
        <v>DB1400,X1566.2</v>
      </c>
      <c r="J3705" s="13" t="str">
        <f>VLOOKUP(E3705,起始地址定义!A:D,2,FALSE)</f>
        <v>DB1400</v>
      </c>
      <c r="K3705" s="12" t="str">
        <f t="shared" si="604"/>
        <v>X1566.2</v>
      </c>
      <c r="L3705" s="13">
        <f>VLOOKUP(E3705,起始地址定义!A:D,3,FALSE)</f>
        <v>1550</v>
      </c>
      <c r="M3705" s="14">
        <f>VLOOKUP($F3705,类型描述及偏移量!$C:$H,2,FALSE)</f>
        <v>16.2</v>
      </c>
      <c r="N3705" s="14" t="str">
        <f>VLOOKUP($F3705,类型描述及偏移量!$C:$H,3,FALSE)</f>
        <v>离散</v>
      </c>
      <c r="O3705" s="14" t="str">
        <f>VLOOKUP($F3705,类型描述及偏移量!$C:$H,4,FALSE)</f>
        <v>On</v>
      </c>
      <c r="P3705" s="14" t="str">
        <f>VLOOKUP($F3705,类型描述及偏移量!$C:$H,5,FALSE)</f>
        <v>Yes</v>
      </c>
      <c r="Q3705" s="14" t="str">
        <f>VLOOKUP($F3705,类型描述及偏移量!$C:$H,6,FALSE)</f>
        <v>维修开关</v>
      </c>
    </row>
    <row r="3706" hidden="1" spans="1:17">
      <c r="A3706" s="12" t="str">
        <f t="shared" si="605"/>
        <v>CHP4</v>
      </c>
      <c r="B3706" s="12" t="str">
        <f t="shared" si="606"/>
        <v>M7_M</v>
      </c>
      <c r="C3706" s="12" t="str">
        <f t="shared" si="607"/>
        <v>LMD_CHK_2</v>
      </c>
      <c r="D3706" s="12" t="str">
        <f t="shared" si="608"/>
        <v>BP_Motor_var</v>
      </c>
      <c r="E3706" s="13" t="str">
        <f t="shared" si="600"/>
        <v>CHP4_M7_M_BP_Motor_var</v>
      </c>
      <c r="F3706" s="14" t="str">
        <f t="shared" si="601"/>
        <v>BP_Motor_var_LMD_CHK_2</v>
      </c>
      <c r="G3706" s="10" t="str">
        <f t="shared" si="602"/>
        <v>CHP4_M7_M_LMD_CHK_2</v>
      </c>
      <c r="H3706" s="10" t="str">
        <f>VLOOKUP(基本表格!E3706,起始地址定义!A:D,4,FALSE)&amp;" "&amp;Q3706</f>
        <v>4#刨片机油泵电机 电机控制 左跑偏2检测</v>
      </c>
      <c r="I3706" s="10" t="str">
        <f t="shared" si="603"/>
        <v>DB1400,X1566.3</v>
      </c>
      <c r="J3706" s="13" t="str">
        <f>VLOOKUP(E3706,起始地址定义!A:D,2,FALSE)</f>
        <v>DB1400</v>
      </c>
      <c r="K3706" s="12" t="str">
        <f t="shared" si="604"/>
        <v>X1566.3</v>
      </c>
      <c r="L3706" s="13">
        <f>VLOOKUP(E3706,起始地址定义!A:D,3,FALSE)</f>
        <v>1550</v>
      </c>
      <c r="M3706" s="14">
        <f>VLOOKUP($F3706,类型描述及偏移量!$C:$H,2,FALSE)</f>
        <v>16.3</v>
      </c>
      <c r="N3706" s="14" t="str">
        <f>VLOOKUP($F3706,类型描述及偏移量!$C:$H,3,FALSE)</f>
        <v>离散</v>
      </c>
      <c r="O3706" s="14" t="str">
        <f>VLOOKUP($F3706,类型描述及偏移量!$C:$H,4,FALSE)</f>
        <v>None</v>
      </c>
      <c r="P3706" s="14" t="str">
        <f>VLOOKUP($F3706,类型描述及偏移量!$C:$H,5,FALSE)</f>
        <v>Yes</v>
      </c>
      <c r="Q3706" s="14" t="str">
        <f>VLOOKUP($F3706,类型描述及偏移量!$C:$H,6,FALSE)</f>
        <v>左跑偏2检测</v>
      </c>
    </row>
    <row r="3707" hidden="1" spans="1:17">
      <c r="A3707" s="12" t="str">
        <f t="shared" si="605"/>
        <v>CHP4</v>
      </c>
      <c r="B3707" s="12" t="str">
        <f t="shared" si="606"/>
        <v>M7_M</v>
      </c>
      <c r="C3707" s="12" t="str">
        <f t="shared" si="607"/>
        <v>RMD_CHK_2</v>
      </c>
      <c r="D3707" s="12" t="str">
        <f t="shared" si="608"/>
        <v>BP_Motor_var</v>
      </c>
      <c r="E3707" s="13" t="str">
        <f t="shared" si="600"/>
        <v>CHP4_M7_M_BP_Motor_var</v>
      </c>
      <c r="F3707" s="14" t="str">
        <f t="shared" si="601"/>
        <v>BP_Motor_var_RMD_CHK_2</v>
      </c>
      <c r="G3707" s="10" t="str">
        <f t="shared" si="602"/>
        <v>CHP4_M7_M_RMD_CHK_2</v>
      </c>
      <c r="H3707" s="10" t="str">
        <f>VLOOKUP(基本表格!E3707,起始地址定义!A:D,4,FALSE)&amp;" "&amp;Q3707</f>
        <v>4#刨片机油泵电机 电机控制 右跑偏2检测</v>
      </c>
      <c r="I3707" s="10" t="str">
        <f t="shared" si="603"/>
        <v>DB1400,X1566.4</v>
      </c>
      <c r="J3707" s="13" t="str">
        <f>VLOOKUP(E3707,起始地址定义!A:D,2,FALSE)</f>
        <v>DB1400</v>
      </c>
      <c r="K3707" s="12" t="str">
        <f t="shared" si="604"/>
        <v>X1566.4</v>
      </c>
      <c r="L3707" s="13">
        <f>VLOOKUP(E3707,起始地址定义!A:D,3,FALSE)</f>
        <v>1550</v>
      </c>
      <c r="M3707" s="14">
        <f>VLOOKUP($F3707,类型描述及偏移量!$C:$H,2,FALSE)</f>
        <v>16.4</v>
      </c>
      <c r="N3707" s="14" t="str">
        <f>VLOOKUP($F3707,类型描述及偏移量!$C:$H,3,FALSE)</f>
        <v>离散</v>
      </c>
      <c r="O3707" s="14" t="str">
        <f>VLOOKUP($F3707,类型描述及偏移量!$C:$H,4,FALSE)</f>
        <v>None</v>
      </c>
      <c r="P3707" s="14" t="str">
        <f>VLOOKUP($F3707,类型描述及偏移量!$C:$H,5,FALSE)</f>
        <v>Yes</v>
      </c>
      <c r="Q3707" s="14" t="str">
        <f>VLOOKUP($F3707,类型描述及偏移量!$C:$H,6,FALSE)</f>
        <v>右跑偏2检测</v>
      </c>
    </row>
    <row r="3708" hidden="1" spans="1:17">
      <c r="A3708" s="12" t="str">
        <f t="shared" si="605"/>
        <v>CHP4</v>
      </c>
      <c r="B3708" s="12" t="str">
        <f t="shared" si="606"/>
        <v>M7_M</v>
      </c>
      <c r="C3708" s="12" t="str">
        <f t="shared" si="607"/>
        <v>InterStarTime</v>
      </c>
      <c r="D3708" s="12" t="str">
        <f t="shared" si="608"/>
        <v>BP_Motor_var</v>
      </c>
      <c r="E3708" s="13" t="str">
        <f t="shared" si="600"/>
        <v>CHP4_M7_M_BP_Motor_var</v>
      </c>
      <c r="F3708" s="14" t="str">
        <f t="shared" si="601"/>
        <v>BP_Motor_var_InterStarTime</v>
      </c>
      <c r="G3708" s="10" t="str">
        <f t="shared" si="602"/>
        <v>CHP4_M7_M_InterStarTime</v>
      </c>
      <c r="H3708" s="10" t="str">
        <f>VLOOKUP(基本表格!E3708,起始地址定义!A:D,4,FALSE)&amp;" "&amp;Q3708</f>
        <v>4#刨片机油泵电机 电机控制 联动启动延时</v>
      </c>
      <c r="I3708" s="10" t="str">
        <f t="shared" si="603"/>
        <v>DB1400,INT1568</v>
      </c>
      <c r="J3708" s="13" t="str">
        <f>VLOOKUP(E3708,起始地址定义!A:D,2,FALSE)</f>
        <v>DB1400</v>
      </c>
      <c r="K3708" s="12" t="str">
        <f t="shared" si="604"/>
        <v>INT1568</v>
      </c>
      <c r="L3708" s="13">
        <f>VLOOKUP(E3708,起始地址定义!A:D,3,FALSE)</f>
        <v>1550</v>
      </c>
      <c r="M3708" s="14">
        <f>VLOOKUP($F3708,类型描述及偏移量!$C:$H,2,FALSE)</f>
        <v>18</v>
      </c>
      <c r="N3708" s="14" t="str">
        <f>VLOOKUP($F3708,类型描述及偏移量!$C:$H,3,FALSE)</f>
        <v>整型</v>
      </c>
      <c r="O3708" s="14" t="str">
        <f>VLOOKUP($F3708,类型描述及偏移量!$C:$H,4,FALSE)</f>
        <v>None</v>
      </c>
      <c r="P3708" s="14" t="str">
        <f>VLOOKUP($F3708,类型描述及偏移量!$C:$H,5,FALSE)</f>
        <v>No</v>
      </c>
      <c r="Q3708" s="14" t="str">
        <f>VLOOKUP($F3708,类型描述及偏移量!$C:$H,6,FALSE)</f>
        <v>联动启动延时</v>
      </c>
    </row>
    <row r="3709" hidden="1" spans="1:17">
      <c r="A3709" s="12" t="str">
        <f t="shared" si="605"/>
        <v>CHP4</v>
      </c>
      <c r="B3709" s="12" t="str">
        <f t="shared" si="606"/>
        <v>M7_M</v>
      </c>
      <c r="C3709" s="12" t="str">
        <f t="shared" si="607"/>
        <v>Alt_TMR</v>
      </c>
      <c r="D3709" s="12" t="str">
        <f t="shared" si="608"/>
        <v>BP_Motor_var</v>
      </c>
      <c r="E3709" s="13" t="str">
        <f t="shared" ref="E3709:E3772" si="609">A3709&amp;"_"&amp;B3709&amp;"_"&amp;D3709</f>
        <v>CHP4_M7_M_BP_Motor_var</v>
      </c>
      <c r="F3709" s="14" t="str">
        <f t="shared" ref="F3709:F3772" si="610">D3709&amp;"_"&amp;C3709</f>
        <v>BP_Motor_var_Alt_TMR</v>
      </c>
      <c r="G3709" s="10" t="str">
        <f t="shared" ref="G3709:G3772" si="611">A3709&amp;"_"&amp;IF(B3709="DB","",B3709&amp;"_")&amp;C3709</f>
        <v>CHP4_M7_M_Alt_TMR</v>
      </c>
      <c r="H3709" s="10" t="str">
        <f>VLOOKUP(基本表格!E3709,起始地址定义!A:D,4,FALSE)&amp;" "&amp;Q3709</f>
        <v>4#刨片机油泵电机 电机控制 起动转换时间 秒</v>
      </c>
      <c r="I3709" s="10" t="str">
        <f t="shared" ref="I3709:I3772" si="612">J3709&amp;","&amp;K3709</f>
        <v>DB1400,INT1570</v>
      </c>
      <c r="J3709" s="13" t="str">
        <f>VLOOKUP(E3709,起始地址定义!A:D,2,FALSE)</f>
        <v>DB1400</v>
      </c>
      <c r="K3709" s="12" t="str">
        <f t="shared" ref="K3709:K3772" si="613">IF(N3709="离散","X",IF(N3709="实型","REAL","INT"))&amp;IF(N3709="离散",TEXT(L3709+M3709,"0.0"),L3709+M3709)</f>
        <v>INT1570</v>
      </c>
      <c r="L3709" s="13">
        <f>VLOOKUP(E3709,起始地址定义!A:D,3,FALSE)</f>
        <v>1550</v>
      </c>
      <c r="M3709" s="14">
        <f>VLOOKUP($F3709,类型描述及偏移量!$C:$H,2,FALSE)</f>
        <v>20</v>
      </c>
      <c r="N3709" s="14" t="str">
        <f>VLOOKUP($F3709,类型描述及偏移量!$C:$H,3,FALSE)</f>
        <v>整型</v>
      </c>
      <c r="O3709" s="14" t="str">
        <f>VLOOKUP($F3709,类型描述及偏移量!$C:$H,4,FALSE)</f>
        <v>None</v>
      </c>
      <c r="P3709" s="14" t="str">
        <f>VLOOKUP($F3709,类型描述及偏移量!$C:$H,5,FALSE)</f>
        <v>No</v>
      </c>
      <c r="Q3709" s="14" t="str">
        <f>VLOOKUP($F3709,类型描述及偏移量!$C:$H,6,FALSE)</f>
        <v>起动转换时间 秒</v>
      </c>
    </row>
    <row r="3710" hidden="1" spans="1:17">
      <c r="A3710" s="12" t="str">
        <f t="shared" si="605"/>
        <v>CHP4</v>
      </c>
      <c r="B3710" s="12" t="str">
        <f t="shared" si="606"/>
        <v>M8_M</v>
      </c>
      <c r="C3710" s="12" t="str">
        <f t="shared" si="607"/>
        <v>Enable</v>
      </c>
      <c r="D3710" s="12" t="str">
        <f t="shared" si="608"/>
        <v>BP_Motor_var</v>
      </c>
      <c r="E3710" s="13" t="str">
        <f t="shared" si="609"/>
        <v>CHP4_M8_M_BP_Motor_var</v>
      </c>
      <c r="F3710" s="14" t="str">
        <f t="shared" si="610"/>
        <v>BP_Motor_var_Enable</v>
      </c>
      <c r="G3710" s="10" t="str">
        <f t="shared" si="611"/>
        <v>CHP4_M8_M_Enable</v>
      </c>
      <c r="H3710" s="10" t="str">
        <f>VLOOKUP(基本表格!E3710,起始地址定义!A:D,4,FALSE)&amp;" "&amp;Q3710</f>
        <v>4#刨片机润滑系统电机 电机控制 使能</v>
      </c>
      <c r="I3710" s="10" t="str">
        <f t="shared" si="612"/>
        <v>DB1400,X1600.0</v>
      </c>
      <c r="J3710" s="13" t="str">
        <f>VLOOKUP(E3710,起始地址定义!A:D,2,FALSE)</f>
        <v>DB1400</v>
      </c>
      <c r="K3710" s="12" t="str">
        <f t="shared" si="613"/>
        <v>X1600.0</v>
      </c>
      <c r="L3710" s="13">
        <f>VLOOKUP(E3710,起始地址定义!A:D,3,FALSE)</f>
        <v>1600</v>
      </c>
      <c r="M3710" s="14">
        <f>VLOOKUP($F3710,类型描述及偏移量!$C:$H,2,FALSE)</f>
        <v>0</v>
      </c>
      <c r="N3710" s="14" t="str">
        <f>VLOOKUP($F3710,类型描述及偏移量!$C:$H,3,FALSE)</f>
        <v>离散</v>
      </c>
      <c r="O3710" s="14" t="str">
        <f>VLOOKUP($F3710,类型描述及偏移量!$C:$H,4,FALSE)</f>
        <v>None</v>
      </c>
      <c r="P3710" s="14" t="str">
        <f>VLOOKUP($F3710,类型描述及偏移量!$C:$H,5,FALSE)</f>
        <v>No</v>
      </c>
      <c r="Q3710" s="14" t="str">
        <f>VLOOKUP($F3710,类型描述及偏移量!$C:$H,6,FALSE)</f>
        <v>使能</v>
      </c>
    </row>
    <row r="3711" hidden="1" spans="1:17">
      <c r="A3711" s="12" t="str">
        <f t="shared" si="605"/>
        <v>CHP4</v>
      </c>
      <c r="B3711" s="12" t="str">
        <f t="shared" si="606"/>
        <v>M8_M</v>
      </c>
      <c r="C3711" s="12" t="str">
        <f t="shared" si="607"/>
        <v>Auto_Status</v>
      </c>
      <c r="D3711" s="12" t="str">
        <f t="shared" si="608"/>
        <v>BP_Motor_var</v>
      </c>
      <c r="E3711" s="13" t="str">
        <f t="shared" si="609"/>
        <v>CHP4_M8_M_BP_Motor_var</v>
      </c>
      <c r="F3711" s="14" t="str">
        <f t="shared" si="610"/>
        <v>BP_Motor_var_Auto_Status</v>
      </c>
      <c r="G3711" s="10" t="str">
        <f t="shared" si="611"/>
        <v>CHP4_M8_M_Auto_Status</v>
      </c>
      <c r="H3711" s="10" t="str">
        <f>VLOOKUP(基本表格!E3711,起始地址定义!A:D,4,FALSE)&amp;" "&amp;Q3711</f>
        <v>4#刨片机润滑系统电机 电机控制 手自动状态</v>
      </c>
      <c r="I3711" s="10" t="str">
        <f t="shared" si="612"/>
        <v>DB1400,X1600.3</v>
      </c>
      <c r="J3711" s="13" t="str">
        <f>VLOOKUP(E3711,起始地址定义!A:D,2,FALSE)</f>
        <v>DB1400</v>
      </c>
      <c r="K3711" s="12" t="str">
        <f t="shared" si="613"/>
        <v>X1600.3</v>
      </c>
      <c r="L3711" s="13">
        <f>VLOOKUP(E3711,起始地址定义!A:D,3,FALSE)</f>
        <v>1600</v>
      </c>
      <c r="M3711" s="14">
        <f>VLOOKUP($F3711,类型描述及偏移量!$C:$H,2,FALSE)</f>
        <v>0.3</v>
      </c>
      <c r="N3711" s="14" t="str">
        <f>VLOOKUP($F3711,类型描述及偏移量!$C:$H,3,FALSE)</f>
        <v>离散</v>
      </c>
      <c r="O3711" s="14" t="str">
        <f>VLOOKUP($F3711,类型描述及偏移量!$C:$H,4,FALSE)</f>
        <v>None</v>
      </c>
      <c r="P3711" s="14" t="str">
        <f>VLOOKUP($F3711,类型描述及偏移量!$C:$H,5,FALSE)</f>
        <v>Yes</v>
      </c>
      <c r="Q3711" s="14" t="str">
        <f>VLOOKUP($F3711,类型描述及偏移量!$C:$H,6,FALSE)</f>
        <v>手自动状态</v>
      </c>
    </row>
    <row r="3712" hidden="1" spans="1:17">
      <c r="A3712" s="12" t="str">
        <f t="shared" si="605"/>
        <v>CHP4</v>
      </c>
      <c r="B3712" s="12" t="str">
        <f t="shared" si="606"/>
        <v>M8_M</v>
      </c>
      <c r="C3712" s="12" t="str">
        <f t="shared" si="607"/>
        <v>Loc_Rem</v>
      </c>
      <c r="D3712" s="12" t="str">
        <f t="shared" si="608"/>
        <v>BP_Motor_var</v>
      </c>
      <c r="E3712" s="13" t="str">
        <f t="shared" si="609"/>
        <v>CHP4_M8_M_BP_Motor_var</v>
      </c>
      <c r="F3712" s="14" t="str">
        <f t="shared" si="610"/>
        <v>BP_Motor_var_Loc_Rem</v>
      </c>
      <c r="G3712" s="10" t="str">
        <f t="shared" si="611"/>
        <v>CHP4_M8_M_Loc_Rem</v>
      </c>
      <c r="H3712" s="10" t="str">
        <f>VLOOKUP(基本表格!E3712,起始地址定义!A:D,4,FALSE)&amp;" "&amp;Q3712</f>
        <v>4#刨片机润滑系统电机 电机控制 本地/远程(检修/待机）</v>
      </c>
      <c r="I3712" s="10" t="str">
        <f t="shared" si="612"/>
        <v>DB1400,X1600.4</v>
      </c>
      <c r="J3712" s="13" t="str">
        <f>VLOOKUP(E3712,起始地址定义!A:D,2,FALSE)</f>
        <v>DB1400</v>
      </c>
      <c r="K3712" s="12" t="str">
        <f t="shared" si="613"/>
        <v>X1600.4</v>
      </c>
      <c r="L3712" s="13">
        <f>VLOOKUP(E3712,起始地址定义!A:D,3,FALSE)</f>
        <v>1600</v>
      </c>
      <c r="M3712" s="14">
        <f>VLOOKUP($F3712,类型描述及偏移量!$C:$H,2,FALSE)</f>
        <v>0.4</v>
      </c>
      <c r="N3712" s="14" t="str">
        <f>VLOOKUP($F3712,类型描述及偏移量!$C:$H,3,FALSE)</f>
        <v>离散</v>
      </c>
      <c r="O3712" s="14" t="str">
        <f>VLOOKUP($F3712,类型描述及偏移量!$C:$H,4,FALSE)</f>
        <v>None</v>
      </c>
      <c r="P3712" s="14" t="str">
        <f>VLOOKUP($F3712,类型描述及偏移量!$C:$H,5,FALSE)</f>
        <v>Yes</v>
      </c>
      <c r="Q3712" s="14" t="str">
        <f>VLOOKUP($F3712,类型描述及偏移量!$C:$H,6,FALSE)</f>
        <v>本地/远程(检修/待机）</v>
      </c>
    </row>
    <row r="3713" hidden="1" spans="1:17">
      <c r="A3713" s="12" t="str">
        <f t="shared" si="605"/>
        <v>CHP4</v>
      </c>
      <c r="B3713" s="12" t="str">
        <f t="shared" si="606"/>
        <v>M8_M</v>
      </c>
      <c r="C3713" s="12" t="str">
        <f t="shared" si="607"/>
        <v>ON_HMI</v>
      </c>
      <c r="D3713" s="12" t="str">
        <f t="shared" si="608"/>
        <v>BP_Motor_var</v>
      </c>
      <c r="E3713" s="13" t="str">
        <f t="shared" si="609"/>
        <v>CHP4_M8_M_BP_Motor_var</v>
      </c>
      <c r="F3713" s="14" t="str">
        <f t="shared" si="610"/>
        <v>BP_Motor_var_ON_HMI</v>
      </c>
      <c r="G3713" s="10" t="str">
        <f t="shared" si="611"/>
        <v>CHP4_M8_M_ON_HMI</v>
      </c>
      <c r="H3713" s="10" t="str">
        <f>VLOOKUP(基本表格!E3713,起始地址定义!A:D,4,FALSE)&amp;" "&amp;Q3713</f>
        <v>4#刨片机润滑系统电机 电机控制 开启_上位机(正转)</v>
      </c>
      <c r="I3713" s="10" t="str">
        <f t="shared" si="612"/>
        <v>DB1400,X1600.6</v>
      </c>
      <c r="J3713" s="13" t="str">
        <f>VLOOKUP(E3713,起始地址定义!A:D,2,FALSE)</f>
        <v>DB1400</v>
      </c>
      <c r="K3713" s="12" t="str">
        <f t="shared" si="613"/>
        <v>X1600.6</v>
      </c>
      <c r="L3713" s="13">
        <f>VLOOKUP(E3713,起始地址定义!A:D,3,FALSE)</f>
        <v>1600</v>
      </c>
      <c r="M3713" s="14">
        <f>VLOOKUP($F3713,类型描述及偏移量!$C:$H,2,FALSE)</f>
        <v>0.6</v>
      </c>
      <c r="N3713" s="14" t="str">
        <f>VLOOKUP($F3713,类型描述及偏移量!$C:$H,3,FALSE)</f>
        <v>离散</v>
      </c>
      <c r="O3713" s="14" t="str">
        <f>VLOOKUP($F3713,类型描述及偏移量!$C:$H,4,FALSE)</f>
        <v>None</v>
      </c>
      <c r="P3713" s="14" t="str">
        <f>VLOOKUP($F3713,类型描述及偏移量!$C:$H,5,FALSE)</f>
        <v>No</v>
      </c>
      <c r="Q3713" s="14" t="str">
        <f>VLOOKUP($F3713,类型描述及偏移量!$C:$H,6,FALSE)</f>
        <v>开启_上位机(正转)</v>
      </c>
    </row>
    <row r="3714" hidden="1" spans="1:17">
      <c r="A3714" s="12" t="str">
        <f t="shared" si="605"/>
        <v>CHP4</v>
      </c>
      <c r="B3714" s="12" t="str">
        <f t="shared" si="606"/>
        <v>M8_M</v>
      </c>
      <c r="C3714" s="12" t="str">
        <f t="shared" si="607"/>
        <v>OFF_HMI</v>
      </c>
      <c r="D3714" s="12" t="str">
        <f t="shared" si="608"/>
        <v>BP_Motor_var</v>
      </c>
      <c r="E3714" s="13" t="str">
        <f t="shared" si="609"/>
        <v>CHP4_M8_M_BP_Motor_var</v>
      </c>
      <c r="F3714" s="14" t="str">
        <f t="shared" si="610"/>
        <v>BP_Motor_var_OFF_HMI</v>
      </c>
      <c r="G3714" s="10" t="str">
        <f t="shared" si="611"/>
        <v>CHP4_M8_M_OFF_HMI</v>
      </c>
      <c r="H3714" s="10" t="str">
        <f>VLOOKUP(基本表格!E3714,起始地址定义!A:D,4,FALSE)&amp;" "&amp;Q3714</f>
        <v>4#刨片机润滑系统电机 电机控制 停止_上位机(反转)</v>
      </c>
      <c r="I3714" s="10" t="str">
        <f t="shared" si="612"/>
        <v>DB1400,X1601.0</v>
      </c>
      <c r="J3714" s="13" t="str">
        <f>VLOOKUP(E3714,起始地址定义!A:D,2,FALSE)</f>
        <v>DB1400</v>
      </c>
      <c r="K3714" s="12" t="str">
        <f t="shared" si="613"/>
        <v>X1601.0</v>
      </c>
      <c r="L3714" s="13">
        <f>VLOOKUP(E3714,起始地址定义!A:D,3,FALSE)</f>
        <v>1600</v>
      </c>
      <c r="M3714" s="14">
        <f>VLOOKUP($F3714,类型描述及偏移量!$C:$H,2,FALSE)</f>
        <v>1</v>
      </c>
      <c r="N3714" s="14" t="str">
        <f>VLOOKUP($F3714,类型描述及偏移量!$C:$H,3,FALSE)</f>
        <v>离散</v>
      </c>
      <c r="O3714" s="14" t="str">
        <f>VLOOKUP($F3714,类型描述及偏移量!$C:$H,4,FALSE)</f>
        <v>None</v>
      </c>
      <c r="P3714" s="14" t="str">
        <f>VLOOKUP($F3714,类型描述及偏移量!$C:$H,5,FALSE)</f>
        <v>No</v>
      </c>
      <c r="Q3714" s="14" t="str">
        <f>VLOOKUP($F3714,类型描述及偏移量!$C:$H,6,FALSE)</f>
        <v>停止_上位机(反转)</v>
      </c>
    </row>
    <row r="3715" hidden="1" spans="1:17">
      <c r="A3715" s="12" t="str">
        <f t="shared" si="605"/>
        <v>CHP4</v>
      </c>
      <c r="B3715" s="12" t="str">
        <f t="shared" si="606"/>
        <v>M8_M</v>
      </c>
      <c r="C3715" s="12" t="str">
        <f t="shared" si="607"/>
        <v>Fan</v>
      </c>
      <c r="D3715" s="12" t="str">
        <f t="shared" si="608"/>
        <v>BP_Motor_var</v>
      </c>
      <c r="E3715" s="13" t="str">
        <f t="shared" si="609"/>
        <v>CHP4_M8_M_BP_Motor_var</v>
      </c>
      <c r="F3715" s="14" t="str">
        <f t="shared" si="610"/>
        <v>BP_Motor_var_Fan</v>
      </c>
      <c r="G3715" s="10" t="str">
        <f t="shared" si="611"/>
        <v>CHP4_M8_M_Fan</v>
      </c>
      <c r="H3715" s="10" t="str">
        <f>VLOOKUP(基本表格!E3715,起始地址定义!A:D,4,FALSE)&amp;" "&amp;Q3715</f>
        <v>4#刨片机润滑系统电机 电机控制 通风扇</v>
      </c>
      <c r="I3715" s="10" t="str">
        <f t="shared" si="612"/>
        <v>DB1400,X1601.1</v>
      </c>
      <c r="J3715" s="13" t="str">
        <f>VLOOKUP(E3715,起始地址定义!A:D,2,FALSE)</f>
        <v>DB1400</v>
      </c>
      <c r="K3715" s="12" t="str">
        <f t="shared" si="613"/>
        <v>X1601.1</v>
      </c>
      <c r="L3715" s="13">
        <f>VLOOKUP(E3715,起始地址定义!A:D,3,FALSE)</f>
        <v>1600</v>
      </c>
      <c r="M3715" s="14">
        <f>VLOOKUP($F3715,类型描述及偏移量!$C:$H,2,FALSE)</f>
        <v>1.1</v>
      </c>
      <c r="N3715" s="14" t="str">
        <f>VLOOKUP($F3715,类型描述及偏移量!$C:$H,3,FALSE)</f>
        <v>离散</v>
      </c>
      <c r="O3715" s="14" t="str">
        <f>VLOOKUP($F3715,类型描述及偏移量!$C:$H,4,FALSE)</f>
        <v>None</v>
      </c>
      <c r="P3715" s="14" t="str">
        <f>VLOOKUP($F3715,类型描述及偏移量!$C:$H,5,FALSE)</f>
        <v>Yes</v>
      </c>
      <c r="Q3715" s="14" t="str">
        <f>VLOOKUP($F3715,类型描述及偏移量!$C:$H,6,FALSE)</f>
        <v>通风扇</v>
      </c>
    </row>
    <row r="3716" hidden="1" spans="1:17">
      <c r="A3716" s="12" t="str">
        <f t="shared" si="605"/>
        <v>CHP4</v>
      </c>
      <c r="B3716" s="12" t="str">
        <f t="shared" si="606"/>
        <v>M8_M</v>
      </c>
      <c r="C3716" s="12" t="str">
        <f t="shared" si="607"/>
        <v>Motor</v>
      </c>
      <c r="D3716" s="12" t="str">
        <f t="shared" si="608"/>
        <v>BP_Motor_var</v>
      </c>
      <c r="E3716" s="13" t="str">
        <f t="shared" si="609"/>
        <v>CHP4_M8_M_BP_Motor_var</v>
      </c>
      <c r="F3716" s="14" t="str">
        <f t="shared" si="610"/>
        <v>BP_Motor_var_Motor</v>
      </c>
      <c r="G3716" s="10" t="str">
        <f t="shared" si="611"/>
        <v>CHP4_M8_M_Motor</v>
      </c>
      <c r="H3716" s="10" t="str">
        <f>VLOOKUP(基本表格!E3716,起始地址定义!A:D,4,FALSE)&amp;" "&amp;Q3716</f>
        <v>4#刨片机润滑系统电机 电机控制 电机(正转）</v>
      </c>
      <c r="I3716" s="10" t="str">
        <f t="shared" si="612"/>
        <v>DB1400,X1601.2</v>
      </c>
      <c r="J3716" s="13" t="str">
        <f>VLOOKUP(E3716,起始地址定义!A:D,2,FALSE)</f>
        <v>DB1400</v>
      </c>
      <c r="K3716" s="12" t="str">
        <f t="shared" si="613"/>
        <v>X1601.2</v>
      </c>
      <c r="L3716" s="13">
        <f>VLOOKUP(E3716,起始地址定义!A:D,3,FALSE)</f>
        <v>1600</v>
      </c>
      <c r="M3716" s="14">
        <f>VLOOKUP($F3716,类型描述及偏移量!$C:$H,2,FALSE)</f>
        <v>1.2</v>
      </c>
      <c r="N3716" s="14" t="str">
        <f>VLOOKUP($F3716,类型描述及偏移量!$C:$H,3,FALSE)</f>
        <v>离散</v>
      </c>
      <c r="O3716" s="14" t="str">
        <f>VLOOKUP($F3716,类型描述及偏移量!$C:$H,4,FALSE)</f>
        <v>None</v>
      </c>
      <c r="P3716" s="14" t="str">
        <f>VLOOKUP($F3716,类型描述及偏移量!$C:$H,5,FALSE)</f>
        <v>Yes</v>
      </c>
      <c r="Q3716" s="14" t="str">
        <f>VLOOKUP($F3716,类型描述及偏移量!$C:$H,6,FALSE)</f>
        <v>电机(正转）</v>
      </c>
    </row>
    <row r="3717" hidden="1" spans="1:17">
      <c r="A3717" s="12" t="str">
        <f t="shared" si="605"/>
        <v>CHP4</v>
      </c>
      <c r="B3717" s="12" t="str">
        <f t="shared" si="606"/>
        <v>M8_M</v>
      </c>
      <c r="C3717" s="12" t="str">
        <f t="shared" si="607"/>
        <v>OL</v>
      </c>
      <c r="D3717" s="12" t="str">
        <f t="shared" si="608"/>
        <v>BP_Motor_var</v>
      </c>
      <c r="E3717" s="13" t="str">
        <f t="shared" si="609"/>
        <v>CHP4_M8_M_BP_Motor_var</v>
      </c>
      <c r="F3717" s="14" t="str">
        <f t="shared" si="610"/>
        <v>BP_Motor_var_OL</v>
      </c>
      <c r="G3717" s="10" t="str">
        <f t="shared" si="611"/>
        <v>CHP4_M8_M_OL</v>
      </c>
      <c r="H3717" s="10" t="str">
        <f>VLOOKUP(基本表格!E3717,起始地址定义!A:D,4,FALSE)&amp;" "&amp;Q3717</f>
        <v>4#刨片机润滑系统电机 电机控制 电机过载</v>
      </c>
      <c r="I3717" s="10" t="str">
        <f t="shared" si="612"/>
        <v>DB1400,X1601.3</v>
      </c>
      <c r="J3717" s="13" t="str">
        <f>VLOOKUP(E3717,起始地址定义!A:D,2,FALSE)</f>
        <v>DB1400</v>
      </c>
      <c r="K3717" s="12" t="str">
        <f t="shared" si="613"/>
        <v>X1601.3</v>
      </c>
      <c r="L3717" s="13">
        <f>VLOOKUP(E3717,起始地址定义!A:D,3,FALSE)</f>
        <v>1600</v>
      </c>
      <c r="M3717" s="14">
        <f>VLOOKUP($F3717,类型描述及偏移量!$C:$H,2,FALSE)</f>
        <v>1.3</v>
      </c>
      <c r="N3717" s="14" t="str">
        <f>VLOOKUP($F3717,类型描述及偏移量!$C:$H,3,FALSE)</f>
        <v>离散</v>
      </c>
      <c r="O3717" s="14" t="str">
        <f>VLOOKUP($F3717,类型描述及偏移量!$C:$H,4,FALSE)</f>
        <v>On</v>
      </c>
      <c r="P3717" s="14" t="str">
        <f>VLOOKUP($F3717,类型描述及偏移量!$C:$H,5,FALSE)</f>
        <v>Yes</v>
      </c>
      <c r="Q3717" s="14" t="str">
        <f>VLOOKUP($F3717,类型描述及偏移量!$C:$H,6,FALSE)</f>
        <v>电机过载</v>
      </c>
    </row>
    <row r="3718" hidden="1" spans="1:17">
      <c r="A3718" s="12" t="str">
        <f t="shared" si="605"/>
        <v>CHP4</v>
      </c>
      <c r="B3718" s="12" t="str">
        <f t="shared" si="606"/>
        <v>M8_M</v>
      </c>
      <c r="C3718" s="12" t="str">
        <f t="shared" si="607"/>
        <v>Fan_OL</v>
      </c>
      <c r="D3718" s="12" t="str">
        <f t="shared" si="608"/>
        <v>BP_Motor_var</v>
      </c>
      <c r="E3718" s="13" t="str">
        <f t="shared" si="609"/>
        <v>CHP4_M8_M_BP_Motor_var</v>
      </c>
      <c r="F3718" s="14" t="str">
        <f t="shared" si="610"/>
        <v>BP_Motor_var_Fan_OL</v>
      </c>
      <c r="G3718" s="10" t="str">
        <f t="shared" si="611"/>
        <v>CHP4_M8_M_Fan_OL</v>
      </c>
      <c r="H3718" s="10" t="str">
        <f>VLOOKUP(基本表格!E3718,起始地址定义!A:D,4,FALSE)&amp;" "&amp;Q3718</f>
        <v>4#刨片机润滑系统电机 电机控制 风扇过载</v>
      </c>
      <c r="I3718" s="10" t="str">
        <f t="shared" si="612"/>
        <v>DB1400,X1601.4</v>
      </c>
      <c r="J3718" s="13" t="str">
        <f>VLOOKUP(E3718,起始地址定义!A:D,2,FALSE)</f>
        <v>DB1400</v>
      </c>
      <c r="K3718" s="12" t="str">
        <f t="shared" si="613"/>
        <v>X1601.4</v>
      </c>
      <c r="L3718" s="13">
        <f>VLOOKUP(E3718,起始地址定义!A:D,3,FALSE)</f>
        <v>1600</v>
      </c>
      <c r="M3718" s="14">
        <f>VLOOKUP($F3718,类型描述及偏移量!$C:$H,2,FALSE)</f>
        <v>1.4</v>
      </c>
      <c r="N3718" s="14" t="str">
        <f>VLOOKUP($F3718,类型描述及偏移量!$C:$H,3,FALSE)</f>
        <v>离散</v>
      </c>
      <c r="O3718" s="14" t="str">
        <f>VLOOKUP($F3718,类型描述及偏移量!$C:$H,4,FALSE)</f>
        <v>On</v>
      </c>
      <c r="P3718" s="14" t="str">
        <f>VLOOKUP($F3718,类型描述及偏移量!$C:$H,5,FALSE)</f>
        <v>Yes</v>
      </c>
      <c r="Q3718" s="14" t="str">
        <f>VLOOKUP($F3718,类型描述及偏移量!$C:$H,6,FALSE)</f>
        <v>风扇过载</v>
      </c>
    </row>
    <row r="3719" hidden="1" spans="1:17">
      <c r="A3719" s="12" t="str">
        <f t="shared" si="605"/>
        <v>CHP4</v>
      </c>
      <c r="B3719" s="12" t="str">
        <f t="shared" si="606"/>
        <v>M8_M</v>
      </c>
      <c r="C3719" s="12" t="str">
        <f t="shared" si="607"/>
        <v>RunSig</v>
      </c>
      <c r="D3719" s="12" t="str">
        <f t="shared" si="608"/>
        <v>BP_Motor_var</v>
      </c>
      <c r="E3719" s="13" t="str">
        <f t="shared" si="609"/>
        <v>CHP4_M8_M_BP_Motor_var</v>
      </c>
      <c r="F3719" s="14" t="str">
        <f t="shared" si="610"/>
        <v>BP_Motor_var_RunSig</v>
      </c>
      <c r="G3719" s="10" t="str">
        <f t="shared" si="611"/>
        <v>CHP4_M8_M_RunSig</v>
      </c>
      <c r="H3719" s="10" t="str">
        <f>VLOOKUP(基本表格!E3719,起始地址定义!A:D,4,FALSE)&amp;" "&amp;Q3719</f>
        <v>4#刨片机润滑系统电机 电机控制 电机运行指示</v>
      </c>
      <c r="I3719" s="10" t="str">
        <f t="shared" si="612"/>
        <v>DB1400,X1601.5</v>
      </c>
      <c r="J3719" s="13" t="str">
        <f>VLOOKUP(E3719,起始地址定义!A:D,2,FALSE)</f>
        <v>DB1400</v>
      </c>
      <c r="K3719" s="12" t="str">
        <f t="shared" si="613"/>
        <v>X1601.5</v>
      </c>
      <c r="L3719" s="13">
        <f>VLOOKUP(E3719,起始地址定义!A:D,3,FALSE)</f>
        <v>1600</v>
      </c>
      <c r="M3719" s="14">
        <f>VLOOKUP($F3719,类型描述及偏移量!$C:$H,2,FALSE)</f>
        <v>1.5</v>
      </c>
      <c r="N3719" s="14" t="str">
        <f>VLOOKUP($F3719,类型描述及偏移量!$C:$H,3,FALSE)</f>
        <v>离散</v>
      </c>
      <c r="O3719" s="14" t="str">
        <f>VLOOKUP($F3719,类型描述及偏移量!$C:$H,4,FALSE)</f>
        <v>None</v>
      </c>
      <c r="P3719" s="14" t="str">
        <f>VLOOKUP($F3719,类型描述及偏移量!$C:$H,5,FALSE)</f>
        <v>Yes</v>
      </c>
      <c r="Q3719" s="14" t="str">
        <f>VLOOKUP($F3719,类型描述及偏移量!$C:$H,6,FALSE)</f>
        <v>电机运行指示</v>
      </c>
    </row>
    <row r="3720" hidden="1" spans="1:17">
      <c r="A3720" s="12" t="str">
        <f t="shared" si="605"/>
        <v>CHP4</v>
      </c>
      <c r="B3720" s="12" t="str">
        <f t="shared" si="606"/>
        <v>M8_M</v>
      </c>
      <c r="C3720" s="12" t="str">
        <f t="shared" si="607"/>
        <v>Break_ALM</v>
      </c>
      <c r="D3720" s="12" t="str">
        <f t="shared" si="608"/>
        <v>BP_Motor_var</v>
      </c>
      <c r="E3720" s="13" t="str">
        <f t="shared" si="609"/>
        <v>CHP4_M8_M_BP_Motor_var</v>
      </c>
      <c r="F3720" s="14" t="str">
        <f t="shared" si="610"/>
        <v>BP_Motor_var_Break_ALM</v>
      </c>
      <c r="G3720" s="10" t="str">
        <f t="shared" si="611"/>
        <v>CHP4_M8_M_Break_ALM</v>
      </c>
      <c r="H3720" s="10" t="str">
        <f>VLOOKUP(基本表格!E3720,起始地址定义!A:D,4,FALSE)&amp;" "&amp;Q3720</f>
        <v>4#刨片机润滑系统电机 电机控制 断链报警</v>
      </c>
      <c r="I3720" s="10" t="str">
        <f t="shared" si="612"/>
        <v>DB1400,X1601.6</v>
      </c>
      <c r="J3720" s="13" t="str">
        <f>VLOOKUP(E3720,起始地址定义!A:D,2,FALSE)</f>
        <v>DB1400</v>
      </c>
      <c r="K3720" s="12" t="str">
        <f t="shared" si="613"/>
        <v>X1601.6</v>
      </c>
      <c r="L3720" s="13">
        <f>VLOOKUP(E3720,起始地址定义!A:D,3,FALSE)</f>
        <v>1600</v>
      </c>
      <c r="M3720" s="14">
        <f>VLOOKUP($F3720,类型描述及偏移量!$C:$H,2,FALSE)</f>
        <v>1.6</v>
      </c>
      <c r="N3720" s="14" t="str">
        <f>VLOOKUP($F3720,类型描述及偏移量!$C:$H,3,FALSE)</f>
        <v>离散</v>
      </c>
      <c r="O3720" s="14" t="str">
        <f>VLOOKUP($F3720,类型描述及偏移量!$C:$H,4,FALSE)</f>
        <v>On</v>
      </c>
      <c r="P3720" s="14" t="str">
        <f>VLOOKUP($F3720,类型描述及偏移量!$C:$H,5,FALSE)</f>
        <v>Yes</v>
      </c>
      <c r="Q3720" s="14" t="str">
        <f>VLOOKUP($F3720,类型描述及偏移量!$C:$H,6,FALSE)</f>
        <v>断链报警</v>
      </c>
    </row>
    <row r="3721" hidden="1" spans="1:17">
      <c r="A3721" s="12" t="str">
        <f t="shared" si="605"/>
        <v>CHP4</v>
      </c>
      <c r="B3721" s="12" t="str">
        <f t="shared" si="606"/>
        <v>M8_M</v>
      </c>
      <c r="C3721" s="12" t="str">
        <f t="shared" si="607"/>
        <v>Break_CHK</v>
      </c>
      <c r="D3721" s="12" t="str">
        <f t="shared" si="608"/>
        <v>BP_Motor_var</v>
      </c>
      <c r="E3721" s="13" t="str">
        <f t="shared" si="609"/>
        <v>CHP4_M8_M_BP_Motor_var</v>
      </c>
      <c r="F3721" s="14" t="str">
        <f t="shared" si="610"/>
        <v>BP_Motor_var_Break_CHK</v>
      </c>
      <c r="G3721" s="10" t="str">
        <f t="shared" si="611"/>
        <v>CHP4_M8_M_Break_CHK</v>
      </c>
      <c r="H3721" s="10" t="str">
        <f>VLOOKUP(基本表格!E3721,起始地址定义!A:D,4,FALSE)&amp;" "&amp;Q3721</f>
        <v>4#刨片机润滑系统电机 电机控制 断链检测</v>
      </c>
      <c r="I3721" s="10" t="str">
        <f t="shared" si="612"/>
        <v>DB1400,X1601.7</v>
      </c>
      <c r="J3721" s="13" t="str">
        <f>VLOOKUP(E3721,起始地址定义!A:D,2,FALSE)</f>
        <v>DB1400</v>
      </c>
      <c r="K3721" s="12" t="str">
        <f t="shared" si="613"/>
        <v>X1601.7</v>
      </c>
      <c r="L3721" s="13">
        <f>VLOOKUP(E3721,起始地址定义!A:D,3,FALSE)</f>
        <v>1600</v>
      </c>
      <c r="M3721" s="14">
        <f>VLOOKUP($F3721,类型描述及偏移量!$C:$H,2,FALSE)</f>
        <v>1.7</v>
      </c>
      <c r="N3721" s="14" t="str">
        <f>VLOOKUP($F3721,类型描述及偏移量!$C:$H,3,FALSE)</f>
        <v>离散</v>
      </c>
      <c r="O3721" s="14" t="str">
        <f>VLOOKUP($F3721,类型描述及偏移量!$C:$H,4,FALSE)</f>
        <v>None</v>
      </c>
      <c r="P3721" s="14" t="str">
        <f>VLOOKUP($F3721,类型描述及偏移量!$C:$H,5,FALSE)</f>
        <v>Yes</v>
      </c>
      <c r="Q3721" s="14" t="str">
        <f>VLOOKUP($F3721,类型描述及偏移量!$C:$H,6,FALSE)</f>
        <v>断链检测</v>
      </c>
    </row>
    <row r="3722" hidden="1" spans="1:17">
      <c r="A3722" s="12" t="str">
        <f t="shared" si="605"/>
        <v>CHP4</v>
      </c>
      <c r="B3722" s="12" t="str">
        <f t="shared" si="606"/>
        <v>M8_M</v>
      </c>
      <c r="C3722" s="12" t="str">
        <f t="shared" si="607"/>
        <v>INV_Res_HMI</v>
      </c>
      <c r="D3722" s="12" t="str">
        <f t="shared" si="608"/>
        <v>BP_Motor_var</v>
      </c>
      <c r="E3722" s="13" t="str">
        <f t="shared" si="609"/>
        <v>CHP4_M8_M_BP_Motor_var</v>
      </c>
      <c r="F3722" s="14" t="str">
        <f t="shared" si="610"/>
        <v>BP_Motor_var_INV_Res_HMI</v>
      </c>
      <c r="G3722" s="10" t="str">
        <f t="shared" si="611"/>
        <v>CHP4_M8_M_INV_Res_HMI</v>
      </c>
      <c r="H3722" s="10" t="str">
        <f>VLOOKUP(基本表格!E3722,起始地址定义!A:D,4,FALSE)&amp;" "&amp;Q3722</f>
        <v>4#刨片机润滑系统电机 电机控制 复位</v>
      </c>
      <c r="I3722" s="10" t="str">
        <f t="shared" si="612"/>
        <v>DB1400,X1602.0</v>
      </c>
      <c r="J3722" s="13" t="str">
        <f>VLOOKUP(E3722,起始地址定义!A:D,2,FALSE)</f>
        <v>DB1400</v>
      </c>
      <c r="K3722" s="12" t="str">
        <f t="shared" si="613"/>
        <v>X1602.0</v>
      </c>
      <c r="L3722" s="13">
        <f>VLOOKUP(E3722,起始地址定义!A:D,3,FALSE)</f>
        <v>1600</v>
      </c>
      <c r="M3722" s="14">
        <f>VLOOKUP($F3722,类型描述及偏移量!$C:$H,2,FALSE)</f>
        <v>2</v>
      </c>
      <c r="N3722" s="14" t="str">
        <f>VLOOKUP($F3722,类型描述及偏移量!$C:$H,3,FALSE)</f>
        <v>离散</v>
      </c>
      <c r="O3722" s="14" t="str">
        <f>VLOOKUP($F3722,类型描述及偏移量!$C:$H,4,FALSE)</f>
        <v>None</v>
      </c>
      <c r="P3722" s="14" t="str">
        <f>VLOOKUP($F3722,类型描述及偏移量!$C:$H,5,FALSE)</f>
        <v>No</v>
      </c>
      <c r="Q3722" s="14" t="str">
        <f>VLOOKUP($F3722,类型描述及偏移量!$C:$H,6,FALSE)</f>
        <v>复位</v>
      </c>
    </row>
    <row r="3723" hidden="1" spans="1:17">
      <c r="A3723" s="12" t="str">
        <f t="shared" si="605"/>
        <v>CHP4</v>
      </c>
      <c r="B3723" s="12" t="str">
        <f t="shared" si="606"/>
        <v>M8_M</v>
      </c>
      <c r="C3723" s="12" t="str">
        <f t="shared" si="607"/>
        <v>Break_EN</v>
      </c>
      <c r="D3723" s="12" t="str">
        <f t="shared" si="608"/>
        <v>BP_Motor_var</v>
      </c>
      <c r="E3723" s="13" t="str">
        <f t="shared" si="609"/>
        <v>CHP4_M8_M_BP_Motor_var</v>
      </c>
      <c r="F3723" s="14" t="str">
        <f t="shared" si="610"/>
        <v>BP_Motor_var_Break_EN</v>
      </c>
      <c r="G3723" s="10" t="str">
        <f t="shared" si="611"/>
        <v>CHP4_M8_M_Break_EN</v>
      </c>
      <c r="H3723" s="10" t="str">
        <f>VLOOKUP(基本表格!E3723,起始地址定义!A:D,4,FALSE)&amp;" "&amp;Q3723</f>
        <v>4#刨片机润滑系统电机 电机控制 断链保护使能</v>
      </c>
      <c r="I3723" s="10" t="str">
        <f t="shared" si="612"/>
        <v>DB1400,X1602.1</v>
      </c>
      <c r="J3723" s="13" t="str">
        <f>VLOOKUP(E3723,起始地址定义!A:D,2,FALSE)</f>
        <v>DB1400</v>
      </c>
      <c r="K3723" s="12" t="str">
        <f t="shared" si="613"/>
        <v>X1602.1</v>
      </c>
      <c r="L3723" s="13">
        <f>VLOOKUP(E3723,起始地址定义!A:D,3,FALSE)</f>
        <v>1600</v>
      </c>
      <c r="M3723" s="14">
        <f>VLOOKUP($F3723,类型描述及偏移量!$C:$H,2,FALSE)</f>
        <v>2.1</v>
      </c>
      <c r="N3723" s="14" t="str">
        <f>VLOOKUP($F3723,类型描述及偏移量!$C:$H,3,FALSE)</f>
        <v>离散</v>
      </c>
      <c r="O3723" s="14" t="str">
        <f>VLOOKUP($F3723,类型描述及偏移量!$C:$H,4,FALSE)</f>
        <v>None</v>
      </c>
      <c r="P3723" s="14" t="str">
        <f>VLOOKUP($F3723,类型描述及偏移量!$C:$H,5,FALSE)</f>
        <v>No</v>
      </c>
      <c r="Q3723" s="14" t="str">
        <f>VLOOKUP($F3723,类型描述及偏移量!$C:$H,6,FALSE)</f>
        <v>断链保护使能</v>
      </c>
    </row>
    <row r="3724" hidden="1" spans="1:17">
      <c r="A3724" s="12" t="str">
        <f t="shared" si="605"/>
        <v>CHP4</v>
      </c>
      <c r="B3724" s="12" t="str">
        <f t="shared" si="606"/>
        <v>M8_M</v>
      </c>
      <c r="C3724" s="12" t="str">
        <f t="shared" si="607"/>
        <v>Break_Stop</v>
      </c>
      <c r="D3724" s="12" t="str">
        <f t="shared" si="608"/>
        <v>BP_Motor_var</v>
      </c>
      <c r="E3724" s="13" t="str">
        <f t="shared" si="609"/>
        <v>CHP4_M8_M_BP_Motor_var</v>
      </c>
      <c r="F3724" s="14" t="str">
        <f t="shared" si="610"/>
        <v>BP_Motor_var_Break_Stop</v>
      </c>
      <c r="G3724" s="10" t="str">
        <f t="shared" si="611"/>
        <v>CHP4_M8_M_Break_Stop</v>
      </c>
      <c r="H3724" s="10" t="str">
        <f>VLOOKUP(基本表格!E3724,起始地址定义!A:D,4,FALSE)&amp;" "&amp;Q3724</f>
        <v>4#刨片机润滑系统电机 电机控制 断链导致停机</v>
      </c>
      <c r="I3724" s="10" t="str">
        <f t="shared" si="612"/>
        <v>DB1400,X1602.2</v>
      </c>
      <c r="J3724" s="13" t="str">
        <f>VLOOKUP(E3724,起始地址定义!A:D,2,FALSE)</f>
        <v>DB1400</v>
      </c>
      <c r="K3724" s="12" t="str">
        <f t="shared" si="613"/>
        <v>X1602.2</v>
      </c>
      <c r="L3724" s="13">
        <f>VLOOKUP(E3724,起始地址定义!A:D,3,FALSE)</f>
        <v>1600</v>
      </c>
      <c r="M3724" s="14">
        <f>VLOOKUP($F3724,类型描述及偏移量!$C:$H,2,FALSE)</f>
        <v>2.2</v>
      </c>
      <c r="N3724" s="14" t="str">
        <f>VLOOKUP($F3724,类型描述及偏移量!$C:$H,3,FALSE)</f>
        <v>离散</v>
      </c>
      <c r="O3724" s="14" t="str">
        <f>VLOOKUP($F3724,类型描述及偏移量!$C:$H,4,FALSE)</f>
        <v>On</v>
      </c>
      <c r="P3724" s="14" t="str">
        <f>VLOOKUP($F3724,类型描述及偏移量!$C:$H,5,FALSE)</f>
        <v>Yes</v>
      </c>
      <c r="Q3724" s="14" t="str">
        <f>VLOOKUP($F3724,类型描述及偏移量!$C:$H,6,FALSE)</f>
        <v>断链导致停机</v>
      </c>
    </row>
    <row r="3725" hidden="1" spans="1:17">
      <c r="A3725" s="12" t="str">
        <f t="shared" si="605"/>
        <v>CHP4</v>
      </c>
      <c r="B3725" s="12" t="str">
        <f t="shared" si="606"/>
        <v>M8_M</v>
      </c>
      <c r="C3725" s="12" t="str">
        <f t="shared" si="607"/>
        <v>Motor_Back</v>
      </c>
      <c r="D3725" s="12" t="str">
        <f t="shared" si="608"/>
        <v>BP_Motor_var</v>
      </c>
      <c r="E3725" s="13" t="str">
        <f t="shared" si="609"/>
        <v>CHP4_M8_M_BP_Motor_var</v>
      </c>
      <c r="F3725" s="14" t="str">
        <f t="shared" si="610"/>
        <v>BP_Motor_var_Motor_Back</v>
      </c>
      <c r="G3725" s="10" t="str">
        <f t="shared" si="611"/>
        <v>CHP4_M8_M_Motor_Back</v>
      </c>
      <c r="H3725" s="10" t="str">
        <f>VLOOKUP(基本表格!E3725,起始地址定义!A:D,4,FALSE)&amp;" "&amp;Q3725</f>
        <v>4#刨片机润滑系统电机 电机控制 电机(反转）</v>
      </c>
      <c r="I3725" s="10" t="str">
        <f t="shared" si="612"/>
        <v>DB1400,X1602.3</v>
      </c>
      <c r="J3725" s="13" t="str">
        <f>VLOOKUP(E3725,起始地址定义!A:D,2,FALSE)</f>
        <v>DB1400</v>
      </c>
      <c r="K3725" s="12" t="str">
        <f t="shared" si="613"/>
        <v>X1602.3</v>
      </c>
      <c r="L3725" s="13">
        <f>VLOOKUP(E3725,起始地址定义!A:D,3,FALSE)</f>
        <v>1600</v>
      </c>
      <c r="M3725" s="14">
        <f>VLOOKUP($F3725,类型描述及偏移量!$C:$H,2,FALSE)</f>
        <v>2.3</v>
      </c>
      <c r="N3725" s="14" t="str">
        <f>VLOOKUP($F3725,类型描述及偏移量!$C:$H,3,FALSE)</f>
        <v>离散</v>
      </c>
      <c r="O3725" s="14" t="str">
        <f>VLOOKUP($F3725,类型描述及偏移量!$C:$H,4,FALSE)</f>
        <v>None</v>
      </c>
      <c r="P3725" s="14" t="str">
        <f>VLOOKUP($F3725,类型描述及偏移量!$C:$H,5,FALSE)</f>
        <v>Yes</v>
      </c>
      <c r="Q3725" s="14" t="str">
        <f>VLOOKUP($F3725,类型描述及偏移量!$C:$H,6,FALSE)</f>
        <v>电机(反转）</v>
      </c>
    </row>
    <row r="3726" hidden="1" spans="1:17">
      <c r="A3726" s="12" t="str">
        <f t="shared" si="605"/>
        <v>CHP4</v>
      </c>
      <c r="B3726" s="12" t="str">
        <f t="shared" si="606"/>
        <v>M8_M</v>
      </c>
      <c r="C3726" s="12" t="str">
        <f t="shared" si="607"/>
        <v>Loc</v>
      </c>
      <c r="D3726" s="12" t="str">
        <f t="shared" si="608"/>
        <v>BP_Motor_var</v>
      </c>
      <c r="E3726" s="13" t="str">
        <f t="shared" si="609"/>
        <v>CHP4_M8_M_BP_Motor_var</v>
      </c>
      <c r="F3726" s="14" t="str">
        <f t="shared" si="610"/>
        <v>BP_Motor_var_Loc</v>
      </c>
      <c r="G3726" s="10" t="str">
        <f t="shared" si="611"/>
        <v>CHP4_M8_M_Loc</v>
      </c>
      <c r="H3726" s="10" t="str">
        <f>VLOOKUP(基本表格!E3726,起始地址定义!A:D,4,FALSE)&amp;" "&amp;Q3726</f>
        <v>4#刨片机润滑系统电机 电机控制 本地</v>
      </c>
      <c r="I3726" s="10" t="str">
        <f t="shared" si="612"/>
        <v>DB1400,X1602.4</v>
      </c>
      <c r="J3726" s="13" t="str">
        <f>VLOOKUP(E3726,起始地址定义!A:D,2,FALSE)</f>
        <v>DB1400</v>
      </c>
      <c r="K3726" s="12" t="str">
        <f t="shared" si="613"/>
        <v>X1602.4</v>
      </c>
      <c r="L3726" s="13">
        <f>VLOOKUP(E3726,起始地址定义!A:D,3,FALSE)</f>
        <v>1600</v>
      </c>
      <c r="M3726" s="14">
        <f>VLOOKUP($F3726,类型描述及偏移量!$C:$H,2,FALSE)</f>
        <v>2.4</v>
      </c>
      <c r="N3726" s="14" t="str">
        <f>VLOOKUP($F3726,类型描述及偏移量!$C:$H,3,FALSE)</f>
        <v>离散</v>
      </c>
      <c r="O3726" s="14" t="str">
        <f>VLOOKUP($F3726,类型描述及偏移量!$C:$H,4,FALSE)</f>
        <v>None</v>
      </c>
      <c r="P3726" s="14" t="str">
        <f>VLOOKUP($F3726,类型描述及偏移量!$C:$H,5,FALSE)</f>
        <v>Yes</v>
      </c>
      <c r="Q3726" s="14" t="str">
        <f>VLOOKUP($F3726,类型描述及偏移量!$C:$H,6,FALSE)</f>
        <v>本地</v>
      </c>
    </row>
    <row r="3727" hidden="1" spans="1:17">
      <c r="A3727" s="12" t="str">
        <f t="shared" si="605"/>
        <v>CHP4</v>
      </c>
      <c r="B3727" s="12" t="str">
        <f t="shared" si="606"/>
        <v>M8_M</v>
      </c>
      <c r="C3727" s="12" t="str">
        <f t="shared" si="607"/>
        <v>Rem</v>
      </c>
      <c r="D3727" s="12" t="str">
        <f t="shared" si="608"/>
        <v>BP_Motor_var</v>
      </c>
      <c r="E3727" s="13" t="str">
        <f t="shared" si="609"/>
        <v>CHP4_M8_M_BP_Motor_var</v>
      </c>
      <c r="F3727" s="14" t="str">
        <f t="shared" si="610"/>
        <v>BP_Motor_var_Rem</v>
      </c>
      <c r="G3727" s="10" t="str">
        <f t="shared" si="611"/>
        <v>CHP4_M8_M_Rem</v>
      </c>
      <c r="H3727" s="10" t="str">
        <f>VLOOKUP(基本表格!E3727,起始地址定义!A:D,4,FALSE)&amp;" "&amp;Q3727</f>
        <v>4#刨片机润滑系统电机 电机控制 远程</v>
      </c>
      <c r="I3727" s="10" t="str">
        <f t="shared" si="612"/>
        <v>DB1400,X1602.5</v>
      </c>
      <c r="J3727" s="13" t="str">
        <f>VLOOKUP(E3727,起始地址定义!A:D,2,FALSE)</f>
        <v>DB1400</v>
      </c>
      <c r="K3727" s="12" t="str">
        <f t="shared" si="613"/>
        <v>X1602.5</v>
      </c>
      <c r="L3727" s="13">
        <f>VLOOKUP(E3727,起始地址定义!A:D,3,FALSE)</f>
        <v>1600</v>
      </c>
      <c r="M3727" s="14">
        <f>VLOOKUP($F3727,类型描述及偏移量!$C:$H,2,FALSE)</f>
        <v>2.5</v>
      </c>
      <c r="N3727" s="14" t="str">
        <f>VLOOKUP($F3727,类型描述及偏移量!$C:$H,3,FALSE)</f>
        <v>离散</v>
      </c>
      <c r="O3727" s="14" t="str">
        <f>VLOOKUP($F3727,类型描述及偏移量!$C:$H,4,FALSE)</f>
        <v>None</v>
      </c>
      <c r="P3727" s="14" t="str">
        <f>VLOOKUP($F3727,类型描述及偏移量!$C:$H,5,FALSE)</f>
        <v>Yes</v>
      </c>
      <c r="Q3727" s="14" t="str">
        <f>VLOOKUP($F3727,类型描述及偏移量!$C:$H,6,FALSE)</f>
        <v>远程</v>
      </c>
    </row>
    <row r="3728" hidden="1" spans="1:17">
      <c r="A3728" s="12" t="str">
        <f t="shared" si="605"/>
        <v>CHP4</v>
      </c>
      <c r="B3728" s="12" t="str">
        <f t="shared" si="606"/>
        <v>M8_M</v>
      </c>
      <c r="C3728" s="12" t="str">
        <f t="shared" si="607"/>
        <v>Blocking_ALM</v>
      </c>
      <c r="D3728" s="12" t="str">
        <f t="shared" si="608"/>
        <v>BP_Motor_var</v>
      </c>
      <c r="E3728" s="13" t="str">
        <f t="shared" si="609"/>
        <v>CHP4_M8_M_BP_Motor_var</v>
      </c>
      <c r="F3728" s="14" t="str">
        <f t="shared" si="610"/>
        <v>BP_Motor_var_Blocking_ALM</v>
      </c>
      <c r="G3728" s="10" t="str">
        <f t="shared" si="611"/>
        <v>CHP4_M8_M_Blocking_ALM</v>
      </c>
      <c r="H3728" s="10" t="str">
        <f>VLOOKUP(基本表格!E3728,起始地址定义!A:D,4,FALSE)&amp;" "&amp;Q3728</f>
        <v>4#刨片机润滑系统电机 电机控制 堵料报警</v>
      </c>
      <c r="I3728" s="10" t="str">
        <f t="shared" si="612"/>
        <v>DB1400,X1602.6</v>
      </c>
      <c r="J3728" s="13" t="str">
        <f>VLOOKUP(E3728,起始地址定义!A:D,2,FALSE)</f>
        <v>DB1400</v>
      </c>
      <c r="K3728" s="12" t="str">
        <f t="shared" si="613"/>
        <v>X1602.6</v>
      </c>
      <c r="L3728" s="13">
        <f>VLOOKUP(E3728,起始地址定义!A:D,3,FALSE)</f>
        <v>1600</v>
      </c>
      <c r="M3728" s="14">
        <f>VLOOKUP($F3728,类型描述及偏移量!$C:$H,2,FALSE)</f>
        <v>2.6</v>
      </c>
      <c r="N3728" s="14" t="str">
        <f>VLOOKUP($F3728,类型描述及偏移量!$C:$H,3,FALSE)</f>
        <v>离散</v>
      </c>
      <c r="O3728" s="14" t="str">
        <f>VLOOKUP($F3728,类型描述及偏移量!$C:$H,4,FALSE)</f>
        <v>On</v>
      </c>
      <c r="P3728" s="14" t="str">
        <f>VLOOKUP($F3728,类型描述及偏移量!$C:$H,5,FALSE)</f>
        <v>Yes</v>
      </c>
      <c r="Q3728" s="14" t="str">
        <f>VLOOKUP($F3728,类型描述及偏移量!$C:$H,6,FALSE)</f>
        <v>堵料报警</v>
      </c>
    </row>
    <row r="3729" hidden="1" spans="1:17">
      <c r="A3729" s="12" t="str">
        <f t="shared" si="605"/>
        <v>CHP4</v>
      </c>
      <c r="B3729" s="12" t="str">
        <f t="shared" si="606"/>
        <v>M8_M</v>
      </c>
      <c r="C3729" s="12" t="str">
        <f t="shared" si="607"/>
        <v>Blocking_CHK</v>
      </c>
      <c r="D3729" s="12" t="str">
        <f t="shared" si="608"/>
        <v>BP_Motor_var</v>
      </c>
      <c r="E3729" s="13" t="str">
        <f t="shared" si="609"/>
        <v>CHP4_M8_M_BP_Motor_var</v>
      </c>
      <c r="F3729" s="14" t="str">
        <f t="shared" si="610"/>
        <v>BP_Motor_var_Blocking_CHK</v>
      </c>
      <c r="G3729" s="10" t="str">
        <f t="shared" si="611"/>
        <v>CHP4_M8_M_Blocking_CHK</v>
      </c>
      <c r="H3729" s="10" t="str">
        <f>VLOOKUP(基本表格!E3729,起始地址定义!A:D,4,FALSE)&amp;" "&amp;Q3729</f>
        <v>4#刨片机润滑系统电机 电机控制 堵料检测</v>
      </c>
      <c r="I3729" s="10" t="str">
        <f t="shared" si="612"/>
        <v>DB1400,X1602.7</v>
      </c>
      <c r="J3729" s="13" t="str">
        <f>VLOOKUP(E3729,起始地址定义!A:D,2,FALSE)</f>
        <v>DB1400</v>
      </c>
      <c r="K3729" s="12" t="str">
        <f t="shared" si="613"/>
        <v>X1602.7</v>
      </c>
      <c r="L3729" s="13">
        <f>VLOOKUP(E3729,起始地址定义!A:D,3,FALSE)</f>
        <v>1600</v>
      </c>
      <c r="M3729" s="14">
        <f>VLOOKUP($F3729,类型描述及偏移量!$C:$H,2,FALSE)</f>
        <v>2.7</v>
      </c>
      <c r="N3729" s="14" t="str">
        <f>VLOOKUP($F3729,类型描述及偏移量!$C:$H,3,FALSE)</f>
        <v>离散</v>
      </c>
      <c r="O3729" s="14" t="str">
        <f>VLOOKUP($F3729,类型描述及偏移量!$C:$H,4,FALSE)</f>
        <v>None</v>
      </c>
      <c r="P3729" s="14" t="str">
        <f>VLOOKUP($F3729,类型描述及偏移量!$C:$H,5,FALSE)</f>
        <v>Yes</v>
      </c>
      <c r="Q3729" s="14" t="str">
        <f>VLOOKUP($F3729,类型描述及偏移量!$C:$H,6,FALSE)</f>
        <v>堵料检测</v>
      </c>
    </row>
    <row r="3730" hidden="1" spans="1:17">
      <c r="A3730" s="12" t="str">
        <f t="shared" si="605"/>
        <v>CHP4</v>
      </c>
      <c r="B3730" s="12" t="str">
        <f t="shared" si="606"/>
        <v>M8_M</v>
      </c>
      <c r="C3730" s="12" t="str">
        <f t="shared" si="607"/>
        <v>Blocking_EN</v>
      </c>
      <c r="D3730" s="12" t="str">
        <f t="shared" si="608"/>
        <v>BP_Motor_var</v>
      </c>
      <c r="E3730" s="13" t="str">
        <f t="shared" si="609"/>
        <v>CHP4_M8_M_BP_Motor_var</v>
      </c>
      <c r="F3730" s="14" t="str">
        <f t="shared" si="610"/>
        <v>BP_Motor_var_Blocking_EN</v>
      </c>
      <c r="G3730" s="10" t="str">
        <f t="shared" si="611"/>
        <v>CHP4_M8_M_Blocking_EN</v>
      </c>
      <c r="H3730" s="10" t="str">
        <f>VLOOKUP(基本表格!E3730,起始地址定义!A:D,4,FALSE)&amp;" "&amp;Q3730</f>
        <v>4#刨片机润滑系统电机 电机控制 堵料保护使能</v>
      </c>
      <c r="I3730" s="10" t="str">
        <f t="shared" si="612"/>
        <v>DB1400,X1603.0</v>
      </c>
      <c r="J3730" s="13" t="str">
        <f>VLOOKUP(E3730,起始地址定义!A:D,2,FALSE)</f>
        <v>DB1400</v>
      </c>
      <c r="K3730" s="12" t="str">
        <f t="shared" si="613"/>
        <v>X1603.0</v>
      </c>
      <c r="L3730" s="13">
        <f>VLOOKUP(E3730,起始地址定义!A:D,3,FALSE)</f>
        <v>1600</v>
      </c>
      <c r="M3730" s="14">
        <f>VLOOKUP($F3730,类型描述及偏移量!$C:$H,2,FALSE)</f>
        <v>3</v>
      </c>
      <c r="N3730" s="14" t="str">
        <f>VLOOKUP($F3730,类型描述及偏移量!$C:$H,3,FALSE)</f>
        <v>离散</v>
      </c>
      <c r="O3730" s="14" t="str">
        <f>VLOOKUP($F3730,类型描述及偏移量!$C:$H,4,FALSE)</f>
        <v>None</v>
      </c>
      <c r="P3730" s="14" t="str">
        <f>VLOOKUP($F3730,类型描述及偏移量!$C:$H,5,FALSE)</f>
        <v>No</v>
      </c>
      <c r="Q3730" s="14" t="str">
        <f>VLOOKUP($F3730,类型描述及偏移量!$C:$H,6,FALSE)</f>
        <v>堵料保护使能</v>
      </c>
    </row>
    <row r="3731" hidden="1" spans="1:17">
      <c r="A3731" s="12" t="str">
        <f t="shared" si="605"/>
        <v>CHP4</v>
      </c>
      <c r="B3731" s="12" t="str">
        <f t="shared" si="606"/>
        <v>M8_M</v>
      </c>
      <c r="C3731" s="12" t="str">
        <f t="shared" si="607"/>
        <v>Blocking_Stop</v>
      </c>
      <c r="D3731" s="12" t="str">
        <f t="shared" si="608"/>
        <v>BP_Motor_var</v>
      </c>
      <c r="E3731" s="13" t="str">
        <f t="shared" si="609"/>
        <v>CHP4_M8_M_BP_Motor_var</v>
      </c>
      <c r="F3731" s="14" t="str">
        <f t="shared" si="610"/>
        <v>BP_Motor_var_Blocking_Stop</v>
      </c>
      <c r="G3731" s="10" t="str">
        <f t="shared" si="611"/>
        <v>CHP4_M8_M_Blocking_Stop</v>
      </c>
      <c r="H3731" s="10" t="str">
        <f>VLOOKUP(基本表格!E3731,起始地址定义!A:D,4,FALSE)&amp;" "&amp;Q3731</f>
        <v>4#刨片机润滑系统电机 电机控制 堵料导致停机</v>
      </c>
      <c r="I3731" s="10" t="str">
        <f t="shared" si="612"/>
        <v>DB1400,X1603.1</v>
      </c>
      <c r="J3731" s="13" t="str">
        <f>VLOOKUP(E3731,起始地址定义!A:D,2,FALSE)</f>
        <v>DB1400</v>
      </c>
      <c r="K3731" s="12" t="str">
        <f t="shared" si="613"/>
        <v>X1603.1</v>
      </c>
      <c r="L3731" s="13">
        <f>VLOOKUP(E3731,起始地址定义!A:D,3,FALSE)</f>
        <v>1600</v>
      </c>
      <c r="M3731" s="14">
        <f>VLOOKUP($F3731,类型描述及偏移量!$C:$H,2,FALSE)</f>
        <v>3.1</v>
      </c>
      <c r="N3731" s="14" t="str">
        <f>VLOOKUP($F3731,类型描述及偏移量!$C:$H,3,FALSE)</f>
        <v>离散</v>
      </c>
      <c r="O3731" s="14" t="str">
        <f>VLOOKUP($F3731,类型描述及偏移量!$C:$H,4,FALSE)</f>
        <v>On</v>
      </c>
      <c r="P3731" s="14" t="str">
        <f>VLOOKUP($F3731,类型描述及偏移量!$C:$H,5,FALSE)</f>
        <v>Yes</v>
      </c>
      <c r="Q3731" s="14" t="str">
        <f>VLOOKUP($F3731,类型描述及偏移量!$C:$H,6,FALSE)</f>
        <v>堵料导致停机</v>
      </c>
    </row>
    <row r="3732" hidden="1" spans="1:17">
      <c r="A3732" s="12" t="str">
        <f t="shared" ref="A3732:A3795" si="614">A3690</f>
        <v>CHP4</v>
      </c>
      <c r="B3732" s="12" t="str">
        <f t="shared" ref="B3732:B3795" si="615">"M"&amp;RIGHT(LEFT(B3690,FIND("_",B3690,1)-1),LEN(LEFT(B3690,FIND("_",B3690,1)-1))-1)+1&amp;"_"&amp;RIGHT(B3690,LEN(B3690)-FIND("_",B3690,1))</f>
        <v>M8_M</v>
      </c>
      <c r="C3732" s="12" t="str">
        <f t="shared" ref="C3732:C3795" si="616">C3690</f>
        <v>BreakTime</v>
      </c>
      <c r="D3732" s="12" t="str">
        <f t="shared" ref="D3732:D3795" si="617">D3690</f>
        <v>BP_Motor_var</v>
      </c>
      <c r="E3732" s="13" t="str">
        <f t="shared" si="609"/>
        <v>CHP4_M8_M_BP_Motor_var</v>
      </c>
      <c r="F3732" s="14" t="str">
        <f t="shared" si="610"/>
        <v>BP_Motor_var_BreakTime</v>
      </c>
      <c r="G3732" s="10" t="str">
        <f t="shared" si="611"/>
        <v>CHP4_M8_M_BreakTime</v>
      </c>
      <c r="H3732" s="10" t="str">
        <f>VLOOKUP(基本表格!E3732,起始地址定义!A:D,4,FALSE)&amp;" "&amp;Q3732</f>
        <v>4#刨片机润滑系统电机 电机控制 断链超时时间 秒</v>
      </c>
      <c r="I3732" s="10" t="str">
        <f t="shared" si="612"/>
        <v>DB1400,INT1604</v>
      </c>
      <c r="J3732" s="13" t="str">
        <f>VLOOKUP(E3732,起始地址定义!A:D,2,FALSE)</f>
        <v>DB1400</v>
      </c>
      <c r="K3732" s="12" t="str">
        <f t="shared" si="613"/>
        <v>INT1604</v>
      </c>
      <c r="L3732" s="13">
        <f>VLOOKUP(E3732,起始地址定义!A:D,3,FALSE)</f>
        <v>1600</v>
      </c>
      <c r="M3732" s="14">
        <f>VLOOKUP($F3732,类型描述及偏移量!$C:$H,2,FALSE)</f>
        <v>4</v>
      </c>
      <c r="N3732" s="14" t="str">
        <f>VLOOKUP($F3732,类型描述及偏移量!$C:$H,3,FALSE)</f>
        <v>整型</v>
      </c>
      <c r="O3732" s="14" t="str">
        <f>VLOOKUP($F3732,类型描述及偏移量!$C:$H,4,FALSE)</f>
        <v>None</v>
      </c>
      <c r="P3732" s="14" t="str">
        <f>VLOOKUP($F3732,类型描述及偏移量!$C:$H,5,FALSE)</f>
        <v>No</v>
      </c>
      <c r="Q3732" s="14" t="str">
        <f>VLOOKUP($F3732,类型描述及偏移量!$C:$H,6,FALSE)</f>
        <v>断链超时时间 秒</v>
      </c>
    </row>
    <row r="3733" hidden="1" spans="1:17">
      <c r="A3733" s="12" t="str">
        <f t="shared" si="614"/>
        <v>CHP4</v>
      </c>
      <c r="B3733" s="12" t="str">
        <f t="shared" si="615"/>
        <v>M8_M</v>
      </c>
      <c r="C3733" s="12" t="str">
        <f t="shared" si="616"/>
        <v>BlockingTime</v>
      </c>
      <c r="D3733" s="12" t="str">
        <f t="shared" si="617"/>
        <v>BP_Motor_var</v>
      </c>
      <c r="E3733" s="13" t="str">
        <f t="shared" si="609"/>
        <v>CHP4_M8_M_BP_Motor_var</v>
      </c>
      <c r="F3733" s="14" t="str">
        <f t="shared" si="610"/>
        <v>BP_Motor_var_BlockingTime</v>
      </c>
      <c r="G3733" s="10" t="str">
        <f t="shared" si="611"/>
        <v>CHP4_M8_M_BlockingTime</v>
      </c>
      <c r="H3733" s="10" t="str">
        <f>VLOOKUP(基本表格!E3733,起始地址定义!A:D,4,FALSE)&amp;" "&amp;Q3733</f>
        <v>4#刨片机润滑系统电机 电机控制 堵料检测时间 秒</v>
      </c>
      <c r="I3733" s="10" t="str">
        <f t="shared" si="612"/>
        <v>DB1400,INT1606</v>
      </c>
      <c r="J3733" s="13" t="str">
        <f>VLOOKUP(E3733,起始地址定义!A:D,2,FALSE)</f>
        <v>DB1400</v>
      </c>
      <c r="K3733" s="12" t="str">
        <f t="shared" si="613"/>
        <v>INT1606</v>
      </c>
      <c r="L3733" s="13">
        <f>VLOOKUP(E3733,起始地址定义!A:D,3,FALSE)</f>
        <v>1600</v>
      </c>
      <c r="M3733" s="14">
        <f>VLOOKUP($F3733,类型描述及偏移量!$C:$H,2,FALSE)</f>
        <v>6</v>
      </c>
      <c r="N3733" s="14" t="str">
        <f>VLOOKUP($F3733,类型描述及偏移量!$C:$H,3,FALSE)</f>
        <v>整型</v>
      </c>
      <c r="O3733" s="14" t="str">
        <f>VLOOKUP($F3733,类型描述及偏移量!$C:$H,4,FALSE)</f>
        <v>None</v>
      </c>
      <c r="P3733" s="14" t="str">
        <f>VLOOKUP($F3733,类型描述及偏移量!$C:$H,5,FALSE)</f>
        <v>No</v>
      </c>
      <c r="Q3733" s="14" t="str">
        <f>VLOOKUP($F3733,类型描述及偏移量!$C:$H,6,FALSE)</f>
        <v>堵料检测时间 秒</v>
      </c>
    </row>
    <row r="3734" hidden="1" spans="1:17">
      <c r="A3734" s="12" t="str">
        <f t="shared" si="614"/>
        <v>CHP4</v>
      </c>
      <c r="B3734" s="12" t="str">
        <f t="shared" si="615"/>
        <v>M8_M</v>
      </c>
      <c r="C3734" s="12" t="str">
        <f t="shared" si="616"/>
        <v>PullSwitch_CHK</v>
      </c>
      <c r="D3734" s="12" t="str">
        <f t="shared" si="617"/>
        <v>BP_Motor_var</v>
      </c>
      <c r="E3734" s="13" t="str">
        <f t="shared" si="609"/>
        <v>CHP4_M8_M_BP_Motor_var</v>
      </c>
      <c r="F3734" s="14" t="str">
        <f t="shared" si="610"/>
        <v>BP_Motor_var_PullSwitch_CHK</v>
      </c>
      <c r="G3734" s="10" t="str">
        <f t="shared" si="611"/>
        <v>CHP4_M8_M_PullSwitch_CHK</v>
      </c>
      <c r="H3734" s="10" t="str">
        <f>VLOOKUP(基本表格!E3734,起始地址定义!A:D,4,FALSE)&amp;" "&amp;Q3734</f>
        <v>4#刨片机润滑系统电机 电机控制 拉线开关</v>
      </c>
      <c r="I3734" s="10" t="str">
        <f t="shared" si="612"/>
        <v>DB1400,X1608.0</v>
      </c>
      <c r="J3734" s="13" t="str">
        <f>VLOOKUP(E3734,起始地址定义!A:D,2,FALSE)</f>
        <v>DB1400</v>
      </c>
      <c r="K3734" s="12" t="str">
        <f t="shared" si="613"/>
        <v>X1608.0</v>
      </c>
      <c r="L3734" s="13">
        <f>VLOOKUP(E3734,起始地址定义!A:D,3,FALSE)</f>
        <v>1600</v>
      </c>
      <c r="M3734" s="14">
        <f>VLOOKUP($F3734,类型描述及偏移量!$C:$H,2,FALSE)</f>
        <v>8</v>
      </c>
      <c r="N3734" s="14" t="str">
        <f>VLOOKUP($F3734,类型描述及偏移量!$C:$H,3,FALSE)</f>
        <v>离散</v>
      </c>
      <c r="O3734" s="14" t="str">
        <f>VLOOKUP($F3734,类型描述及偏移量!$C:$H,4,FALSE)</f>
        <v>On</v>
      </c>
      <c r="P3734" s="14" t="str">
        <f>VLOOKUP($F3734,类型描述及偏移量!$C:$H,5,FALSE)</f>
        <v>Yes</v>
      </c>
      <c r="Q3734" s="14" t="str">
        <f>VLOOKUP($F3734,类型描述及偏移量!$C:$H,6,FALSE)</f>
        <v>拉线开关</v>
      </c>
    </row>
    <row r="3735" hidden="1" spans="1:17">
      <c r="A3735" s="12" t="str">
        <f t="shared" si="614"/>
        <v>CHP4</v>
      </c>
      <c r="B3735" s="12" t="str">
        <f t="shared" si="615"/>
        <v>M8_M</v>
      </c>
      <c r="C3735" s="12" t="str">
        <f t="shared" si="616"/>
        <v>LMD_ALM</v>
      </c>
      <c r="D3735" s="12" t="str">
        <f t="shared" si="617"/>
        <v>BP_Motor_var</v>
      </c>
      <c r="E3735" s="13" t="str">
        <f t="shared" si="609"/>
        <v>CHP4_M8_M_BP_Motor_var</v>
      </c>
      <c r="F3735" s="14" t="str">
        <f t="shared" si="610"/>
        <v>BP_Motor_var_LMD_ALM</v>
      </c>
      <c r="G3735" s="10" t="str">
        <f t="shared" si="611"/>
        <v>CHP4_M8_M_LMD_ALM</v>
      </c>
      <c r="H3735" s="10" t="str">
        <f>VLOOKUP(基本表格!E3735,起始地址定义!A:D,4,FALSE)&amp;" "&amp;Q3735</f>
        <v>4#刨片机润滑系统电机 电机控制 左跑偏报警</v>
      </c>
      <c r="I3735" s="10" t="str">
        <f t="shared" si="612"/>
        <v>DB1400,X1608.1</v>
      </c>
      <c r="J3735" s="13" t="str">
        <f>VLOOKUP(E3735,起始地址定义!A:D,2,FALSE)</f>
        <v>DB1400</v>
      </c>
      <c r="K3735" s="12" t="str">
        <f t="shared" si="613"/>
        <v>X1608.1</v>
      </c>
      <c r="L3735" s="13">
        <f>VLOOKUP(E3735,起始地址定义!A:D,3,FALSE)</f>
        <v>1600</v>
      </c>
      <c r="M3735" s="14">
        <f>VLOOKUP($F3735,类型描述及偏移量!$C:$H,2,FALSE)</f>
        <v>8.1</v>
      </c>
      <c r="N3735" s="14" t="str">
        <f>VLOOKUP($F3735,类型描述及偏移量!$C:$H,3,FALSE)</f>
        <v>离散</v>
      </c>
      <c r="O3735" s="14" t="str">
        <f>VLOOKUP($F3735,类型描述及偏移量!$C:$H,4,FALSE)</f>
        <v>On</v>
      </c>
      <c r="P3735" s="14" t="str">
        <f>VLOOKUP($F3735,类型描述及偏移量!$C:$H,5,FALSE)</f>
        <v>Yes</v>
      </c>
      <c r="Q3735" s="14" t="str">
        <f>VLOOKUP($F3735,类型描述及偏移量!$C:$H,6,FALSE)</f>
        <v>左跑偏报警</v>
      </c>
    </row>
    <row r="3736" hidden="1" spans="1:17">
      <c r="A3736" s="12" t="str">
        <f t="shared" si="614"/>
        <v>CHP4</v>
      </c>
      <c r="B3736" s="12" t="str">
        <f t="shared" si="615"/>
        <v>M8_M</v>
      </c>
      <c r="C3736" s="12" t="str">
        <f t="shared" si="616"/>
        <v>LMD_CHK_1</v>
      </c>
      <c r="D3736" s="12" t="str">
        <f t="shared" si="617"/>
        <v>BP_Motor_var</v>
      </c>
      <c r="E3736" s="13" t="str">
        <f t="shared" si="609"/>
        <v>CHP4_M8_M_BP_Motor_var</v>
      </c>
      <c r="F3736" s="14" t="str">
        <f t="shared" si="610"/>
        <v>BP_Motor_var_LMD_CHK_1</v>
      </c>
      <c r="G3736" s="10" t="str">
        <f t="shared" si="611"/>
        <v>CHP4_M8_M_LMD_CHK_1</v>
      </c>
      <c r="H3736" s="10" t="str">
        <f>VLOOKUP(基本表格!E3736,起始地址定义!A:D,4,FALSE)&amp;" "&amp;Q3736</f>
        <v>4#刨片机润滑系统电机 电机控制 左跑偏1检测</v>
      </c>
      <c r="I3736" s="10" t="str">
        <f t="shared" si="612"/>
        <v>DB1400,X1608.2</v>
      </c>
      <c r="J3736" s="13" t="str">
        <f>VLOOKUP(E3736,起始地址定义!A:D,2,FALSE)</f>
        <v>DB1400</v>
      </c>
      <c r="K3736" s="12" t="str">
        <f t="shared" si="613"/>
        <v>X1608.2</v>
      </c>
      <c r="L3736" s="13">
        <f>VLOOKUP(E3736,起始地址定义!A:D,3,FALSE)</f>
        <v>1600</v>
      </c>
      <c r="M3736" s="14">
        <f>VLOOKUP($F3736,类型描述及偏移量!$C:$H,2,FALSE)</f>
        <v>8.2</v>
      </c>
      <c r="N3736" s="14" t="str">
        <f>VLOOKUP($F3736,类型描述及偏移量!$C:$H,3,FALSE)</f>
        <v>离散</v>
      </c>
      <c r="O3736" s="14" t="str">
        <f>VLOOKUP($F3736,类型描述及偏移量!$C:$H,4,FALSE)</f>
        <v>None</v>
      </c>
      <c r="P3736" s="14" t="str">
        <f>VLOOKUP($F3736,类型描述及偏移量!$C:$H,5,FALSE)</f>
        <v>Yes</v>
      </c>
      <c r="Q3736" s="14" t="str">
        <f>VLOOKUP($F3736,类型描述及偏移量!$C:$H,6,FALSE)</f>
        <v>左跑偏1检测</v>
      </c>
    </row>
    <row r="3737" hidden="1" spans="1:17">
      <c r="A3737" s="12" t="str">
        <f t="shared" si="614"/>
        <v>CHP4</v>
      </c>
      <c r="B3737" s="12" t="str">
        <f t="shared" si="615"/>
        <v>M8_M</v>
      </c>
      <c r="C3737" s="12" t="str">
        <f t="shared" si="616"/>
        <v>LMD_EN</v>
      </c>
      <c r="D3737" s="12" t="str">
        <f t="shared" si="617"/>
        <v>BP_Motor_var</v>
      </c>
      <c r="E3737" s="13" t="str">
        <f t="shared" si="609"/>
        <v>CHP4_M8_M_BP_Motor_var</v>
      </c>
      <c r="F3737" s="14" t="str">
        <f t="shared" si="610"/>
        <v>BP_Motor_var_LMD_EN</v>
      </c>
      <c r="G3737" s="10" t="str">
        <f t="shared" si="611"/>
        <v>CHP4_M8_M_LMD_EN</v>
      </c>
      <c r="H3737" s="10" t="str">
        <f>VLOOKUP(基本表格!E3737,起始地址定义!A:D,4,FALSE)&amp;" "&amp;Q3737</f>
        <v>4#刨片机润滑系统电机 电机控制 左跑偏保护使能</v>
      </c>
      <c r="I3737" s="10" t="str">
        <f t="shared" si="612"/>
        <v>DB1400,X1608.3</v>
      </c>
      <c r="J3737" s="13" t="str">
        <f>VLOOKUP(E3737,起始地址定义!A:D,2,FALSE)</f>
        <v>DB1400</v>
      </c>
      <c r="K3737" s="12" t="str">
        <f t="shared" si="613"/>
        <v>X1608.3</v>
      </c>
      <c r="L3737" s="13">
        <f>VLOOKUP(E3737,起始地址定义!A:D,3,FALSE)</f>
        <v>1600</v>
      </c>
      <c r="M3737" s="14">
        <f>VLOOKUP($F3737,类型描述及偏移量!$C:$H,2,FALSE)</f>
        <v>8.3</v>
      </c>
      <c r="N3737" s="14" t="str">
        <f>VLOOKUP($F3737,类型描述及偏移量!$C:$H,3,FALSE)</f>
        <v>离散</v>
      </c>
      <c r="O3737" s="14" t="str">
        <f>VLOOKUP($F3737,类型描述及偏移量!$C:$H,4,FALSE)</f>
        <v>None</v>
      </c>
      <c r="P3737" s="14" t="str">
        <f>VLOOKUP($F3737,类型描述及偏移量!$C:$H,5,FALSE)</f>
        <v>No</v>
      </c>
      <c r="Q3737" s="14" t="str">
        <f>VLOOKUP($F3737,类型描述及偏移量!$C:$H,6,FALSE)</f>
        <v>左跑偏保护使能</v>
      </c>
    </row>
    <row r="3738" hidden="1" spans="1:17">
      <c r="A3738" s="12" t="str">
        <f t="shared" si="614"/>
        <v>CHP4</v>
      </c>
      <c r="B3738" s="12" t="str">
        <f t="shared" si="615"/>
        <v>M8_M</v>
      </c>
      <c r="C3738" s="12" t="str">
        <f t="shared" si="616"/>
        <v>LMD_Stop</v>
      </c>
      <c r="D3738" s="12" t="str">
        <f t="shared" si="617"/>
        <v>BP_Motor_var</v>
      </c>
      <c r="E3738" s="13" t="str">
        <f t="shared" si="609"/>
        <v>CHP4_M8_M_BP_Motor_var</v>
      </c>
      <c r="F3738" s="14" t="str">
        <f t="shared" si="610"/>
        <v>BP_Motor_var_LMD_Stop</v>
      </c>
      <c r="G3738" s="10" t="str">
        <f t="shared" si="611"/>
        <v>CHP4_M8_M_LMD_Stop</v>
      </c>
      <c r="H3738" s="10" t="str">
        <f>VLOOKUP(基本表格!E3738,起始地址定义!A:D,4,FALSE)&amp;" "&amp;Q3738</f>
        <v>4#刨片机润滑系统电机 电机控制 左跑偏导致停机</v>
      </c>
      <c r="I3738" s="10" t="str">
        <f t="shared" si="612"/>
        <v>DB1400,X1608.4</v>
      </c>
      <c r="J3738" s="13" t="str">
        <f>VLOOKUP(E3738,起始地址定义!A:D,2,FALSE)</f>
        <v>DB1400</v>
      </c>
      <c r="K3738" s="12" t="str">
        <f t="shared" si="613"/>
        <v>X1608.4</v>
      </c>
      <c r="L3738" s="13">
        <f>VLOOKUP(E3738,起始地址定义!A:D,3,FALSE)</f>
        <v>1600</v>
      </c>
      <c r="M3738" s="14">
        <f>VLOOKUP($F3738,类型描述及偏移量!$C:$H,2,FALSE)</f>
        <v>8.4</v>
      </c>
      <c r="N3738" s="14" t="str">
        <f>VLOOKUP($F3738,类型描述及偏移量!$C:$H,3,FALSE)</f>
        <v>离散</v>
      </c>
      <c r="O3738" s="14" t="str">
        <f>VLOOKUP($F3738,类型描述及偏移量!$C:$H,4,FALSE)</f>
        <v>On</v>
      </c>
      <c r="P3738" s="14" t="str">
        <f>VLOOKUP($F3738,类型描述及偏移量!$C:$H,5,FALSE)</f>
        <v>Yes</v>
      </c>
      <c r="Q3738" s="14" t="str">
        <f>VLOOKUP($F3738,类型描述及偏移量!$C:$H,6,FALSE)</f>
        <v>左跑偏导致停机</v>
      </c>
    </row>
    <row r="3739" hidden="1" spans="1:17">
      <c r="A3739" s="12" t="str">
        <f t="shared" si="614"/>
        <v>CHP4</v>
      </c>
      <c r="B3739" s="12" t="str">
        <f t="shared" si="615"/>
        <v>M8_M</v>
      </c>
      <c r="C3739" s="12" t="str">
        <f t="shared" si="616"/>
        <v>LMD_Time</v>
      </c>
      <c r="D3739" s="12" t="str">
        <f t="shared" si="617"/>
        <v>BP_Motor_var</v>
      </c>
      <c r="E3739" s="13" t="str">
        <f t="shared" si="609"/>
        <v>CHP4_M8_M_BP_Motor_var</v>
      </c>
      <c r="F3739" s="14" t="str">
        <f t="shared" si="610"/>
        <v>BP_Motor_var_LMD_Time</v>
      </c>
      <c r="G3739" s="10" t="str">
        <f t="shared" si="611"/>
        <v>CHP4_M8_M_LMD_Time</v>
      </c>
      <c r="H3739" s="10" t="str">
        <f>VLOOKUP(基本表格!E3739,起始地址定义!A:D,4,FALSE)&amp;" "&amp;Q3739</f>
        <v>4#刨片机润滑系统电机 电机控制 左跑偏检测时间</v>
      </c>
      <c r="I3739" s="10" t="str">
        <f t="shared" si="612"/>
        <v>DB1400,INT1610</v>
      </c>
      <c r="J3739" s="13" t="str">
        <f>VLOOKUP(E3739,起始地址定义!A:D,2,FALSE)</f>
        <v>DB1400</v>
      </c>
      <c r="K3739" s="12" t="str">
        <f t="shared" si="613"/>
        <v>INT1610</v>
      </c>
      <c r="L3739" s="13">
        <f>VLOOKUP(E3739,起始地址定义!A:D,3,FALSE)</f>
        <v>1600</v>
      </c>
      <c r="M3739" s="14">
        <f>VLOOKUP($F3739,类型描述及偏移量!$C:$H,2,FALSE)</f>
        <v>10</v>
      </c>
      <c r="N3739" s="14" t="str">
        <f>VLOOKUP($F3739,类型描述及偏移量!$C:$H,3,FALSE)</f>
        <v>整型</v>
      </c>
      <c r="O3739" s="14" t="str">
        <f>VLOOKUP($F3739,类型描述及偏移量!$C:$H,4,FALSE)</f>
        <v>None</v>
      </c>
      <c r="P3739" s="14" t="str">
        <f>VLOOKUP($F3739,类型描述及偏移量!$C:$H,5,FALSE)</f>
        <v>No</v>
      </c>
      <c r="Q3739" s="14" t="str">
        <f>VLOOKUP($F3739,类型描述及偏移量!$C:$H,6,FALSE)</f>
        <v>左跑偏检测时间</v>
      </c>
    </row>
    <row r="3740" hidden="1" spans="1:17">
      <c r="A3740" s="12" t="str">
        <f t="shared" si="614"/>
        <v>CHP4</v>
      </c>
      <c r="B3740" s="12" t="str">
        <f t="shared" si="615"/>
        <v>M8_M</v>
      </c>
      <c r="C3740" s="12" t="str">
        <f t="shared" si="616"/>
        <v>RMD_ALM</v>
      </c>
      <c r="D3740" s="12" t="str">
        <f t="shared" si="617"/>
        <v>BP_Motor_var</v>
      </c>
      <c r="E3740" s="13" t="str">
        <f t="shared" si="609"/>
        <v>CHP4_M8_M_BP_Motor_var</v>
      </c>
      <c r="F3740" s="14" t="str">
        <f t="shared" si="610"/>
        <v>BP_Motor_var_RMD_ALM</v>
      </c>
      <c r="G3740" s="10" t="str">
        <f t="shared" si="611"/>
        <v>CHP4_M8_M_RMD_ALM</v>
      </c>
      <c r="H3740" s="10" t="str">
        <f>VLOOKUP(基本表格!E3740,起始地址定义!A:D,4,FALSE)&amp;" "&amp;Q3740</f>
        <v>4#刨片机润滑系统电机 电机控制 右 跑偏报警</v>
      </c>
      <c r="I3740" s="10" t="str">
        <f t="shared" si="612"/>
        <v>DB1400,X1612.0</v>
      </c>
      <c r="J3740" s="13" t="str">
        <f>VLOOKUP(E3740,起始地址定义!A:D,2,FALSE)</f>
        <v>DB1400</v>
      </c>
      <c r="K3740" s="12" t="str">
        <f t="shared" si="613"/>
        <v>X1612.0</v>
      </c>
      <c r="L3740" s="13">
        <f>VLOOKUP(E3740,起始地址定义!A:D,3,FALSE)</f>
        <v>1600</v>
      </c>
      <c r="M3740" s="14">
        <f>VLOOKUP($F3740,类型描述及偏移量!$C:$H,2,FALSE)</f>
        <v>12</v>
      </c>
      <c r="N3740" s="14" t="str">
        <f>VLOOKUP($F3740,类型描述及偏移量!$C:$H,3,FALSE)</f>
        <v>离散</v>
      </c>
      <c r="O3740" s="14" t="str">
        <f>VLOOKUP($F3740,类型描述及偏移量!$C:$H,4,FALSE)</f>
        <v>On</v>
      </c>
      <c r="P3740" s="14" t="str">
        <f>VLOOKUP($F3740,类型描述及偏移量!$C:$H,5,FALSE)</f>
        <v>Yes</v>
      </c>
      <c r="Q3740" s="14" t="str">
        <f>VLOOKUP($F3740,类型描述及偏移量!$C:$H,6,FALSE)</f>
        <v>右 跑偏报警</v>
      </c>
    </row>
    <row r="3741" hidden="1" spans="1:17">
      <c r="A3741" s="12" t="str">
        <f t="shared" si="614"/>
        <v>CHP4</v>
      </c>
      <c r="B3741" s="12" t="str">
        <f t="shared" si="615"/>
        <v>M8_M</v>
      </c>
      <c r="C3741" s="12" t="str">
        <f t="shared" si="616"/>
        <v>RMD_CHK_1</v>
      </c>
      <c r="D3741" s="12" t="str">
        <f t="shared" si="617"/>
        <v>BP_Motor_var</v>
      </c>
      <c r="E3741" s="13" t="str">
        <f t="shared" si="609"/>
        <v>CHP4_M8_M_BP_Motor_var</v>
      </c>
      <c r="F3741" s="14" t="str">
        <f t="shared" si="610"/>
        <v>BP_Motor_var_RMD_CHK_1</v>
      </c>
      <c r="G3741" s="10" t="str">
        <f t="shared" si="611"/>
        <v>CHP4_M8_M_RMD_CHK_1</v>
      </c>
      <c r="H3741" s="10" t="str">
        <f>VLOOKUP(基本表格!E3741,起始地址定义!A:D,4,FALSE)&amp;" "&amp;Q3741</f>
        <v>4#刨片机润滑系统电机 电机控制 右跑偏1检测</v>
      </c>
      <c r="I3741" s="10" t="str">
        <f t="shared" si="612"/>
        <v>DB1400,X1612.1</v>
      </c>
      <c r="J3741" s="13" t="str">
        <f>VLOOKUP(E3741,起始地址定义!A:D,2,FALSE)</f>
        <v>DB1400</v>
      </c>
      <c r="K3741" s="12" t="str">
        <f t="shared" si="613"/>
        <v>X1612.1</v>
      </c>
      <c r="L3741" s="13">
        <f>VLOOKUP(E3741,起始地址定义!A:D,3,FALSE)</f>
        <v>1600</v>
      </c>
      <c r="M3741" s="14">
        <f>VLOOKUP($F3741,类型描述及偏移量!$C:$H,2,FALSE)</f>
        <v>12.1</v>
      </c>
      <c r="N3741" s="14" t="str">
        <f>VLOOKUP($F3741,类型描述及偏移量!$C:$H,3,FALSE)</f>
        <v>离散</v>
      </c>
      <c r="O3741" s="14" t="str">
        <f>VLOOKUP($F3741,类型描述及偏移量!$C:$H,4,FALSE)</f>
        <v>None</v>
      </c>
      <c r="P3741" s="14" t="str">
        <f>VLOOKUP($F3741,类型描述及偏移量!$C:$H,5,FALSE)</f>
        <v>Yes</v>
      </c>
      <c r="Q3741" s="14" t="str">
        <f>VLOOKUP($F3741,类型描述及偏移量!$C:$H,6,FALSE)</f>
        <v>右跑偏1检测</v>
      </c>
    </row>
    <row r="3742" hidden="1" spans="1:17">
      <c r="A3742" s="12" t="str">
        <f t="shared" si="614"/>
        <v>CHP4</v>
      </c>
      <c r="B3742" s="12" t="str">
        <f t="shared" si="615"/>
        <v>M8_M</v>
      </c>
      <c r="C3742" s="12" t="str">
        <f t="shared" si="616"/>
        <v>RMD_EN</v>
      </c>
      <c r="D3742" s="12" t="str">
        <f t="shared" si="617"/>
        <v>BP_Motor_var</v>
      </c>
      <c r="E3742" s="13" t="str">
        <f t="shared" si="609"/>
        <v>CHP4_M8_M_BP_Motor_var</v>
      </c>
      <c r="F3742" s="14" t="str">
        <f t="shared" si="610"/>
        <v>BP_Motor_var_RMD_EN</v>
      </c>
      <c r="G3742" s="10" t="str">
        <f t="shared" si="611"/>
        <v>CHP4_M8_M_RMD_EN</v>
      </c>
      <c r="H3742" s="10" t="str">
        <f>VLOOKUP(基本表格!E3742,起始地址定义!A:D,4,FALSE)&amp;" "&amp;Q3742</f>
        <v>4#刨片机润滑系统电机 电机控制 右跑偏保护使能</v>
      </c>
      <c r="I3742" s="10" t="str">
        <f t="shared" si="612"/>
        <v>DB1400,X1612.2</v>
      </c>
      <c r="J3742" s="13" t="str">
        <f>VLOOKUP(E3742,起始地址定义!A:D,2,FALSE)</f>
        <v>DB1400</v>
      </c>
      <c r="K3742" s="12" t="str">
        <f t="shared" si="613"/>
        <v>X1612.2</v>
      </c>
      <c r="L3742" s="13">
        <f>VLOOKUP(E3742,起始地址定义!A:D,3,FALSE)</f>
        <v>1600</v>
      </c>
      <c r="M3742" s="14">
        <f>VLOOKUP($F3742,类型描述及偏移量!$C:$H,2,FALSE)</f>
        <v>12.2</v>
      </c>
      <c r="N3742" s="14" t="str">
        <f>VLOOKUP($F3742,类型描述及偏移量!$C:$H,3,FALSE)</f>
        <v>离散</v>
      </c>
      <c r="O3742" s="14" t="str">
        <f>VLOOKUP($F3742,类型描述及偏移量!$C:$H,4,FALSE)</f>
        <v>None</v>
      </c>
      <c r="P3742" s="14" t="str">
        <f>VLOOKUP($F3742,类型描述及偏移量!$C:$H,5,FALSE)</f>
        <v>No</v>
      </c>
      <c r="Q3742" s="14" t="str">
        <f>VLOOKUP($F3742,类型描述及偏移量!$C:$H,6,FALSE)</f>
        <v>右跑偏保护使能</v>
      </c>
    </row>
    <row r="3743" hidden="1" spans="1:17">
      <c r="A3743" s="12" t="str">
        <f t="shared" si="614"/>
        <v>CHP4</v>
      </c>
      <c r="B3743" s="12" t="str">
        <f t="shared" si="615"/>
        <v>M8_M</v>
      </c>
      <c r="C3743" s="12" t="str">
        <f t="shared" si="616"/>
        <v>RMD_Stop</v>
      </c>
      <c r="D3743" s="12" t="str">
        <f t="shared" si="617"/>
        <v>BP_Motor_var</v>
      </c>
      <c r="E3743" s="13" t="str">
        <f t="shared" si="609"/>
        <v>CHP4_M8_M_BP_Motor_var</v>
      </c>
      <c r="F3743" s="14" t="str">
        <f t="shared" si="610"/>
        <v>BP_Motor_var_RMD_Stop</v>
      </c>
      <c r="G3743" s="10" t="str">
        <f t="shared" si="611"/>
        <v>CHP4_M8_M_RMD_Stop</v>
      </c>
      <c r="H3743" s="10" t="str">
        <f>VLOOKUP(基本表格!E3743,起始地址定义!A:D,4,FALSE)&amp;" "&amp;Q3743</f>
        <v>4#刨片机润滑系统电机 电机控制 右跑偏导致停机</v>
      </c>
      <c r="I3743" s="10" t="str">
        <f t="shared" si="612"/>
        <v>DB1400,X1612.3</v>
      </c>
      <c r="J3743" s="13" t="str">
        <f>VLOOKUP(E3743,起始地址定义!A:D,2,FALSE)</f>
        <v>DB1400</v>
      </c>
      <c r="K3743" s="12" t="str">
        <f t="shared" si="613"/>
        <v>X1612.3</v>
      </c>
      <c r="L3743" s="13">
        <f>VLOOKUP(E3743,起始地址定义!A:D,3,FALSE)</f>
        <v>1600</v>
      </c>
      <c r="M3743" s="14">
        <f>VLOOKUP($F3743,类型描述及偏移量!$C:$H,2,FALSE)</f>
        <v>12.3</v>
      </c>
      <c r="N3743" s="14" t="str">
        <f>VLOOKUP($F3743,类型描述及偏移量!$C:$H,3,FALSE)</f>
        <v>离散</v>
      </c>
      <c r="O3743" s="14" t="str">
        <f>VLOOKUP($F3743,类型描述及偏移量!$C:$H,4,FALSE)</f>
        <v>On</v>
      </c>
      <c r="P3743" s="14" t="str">
        <f>VLOOKUP($F3743,类型描述及偏移量!$C:$H,5,FALSE)</f>
        <v>Yes</v>
      </c>
      <c r="Q3743" s="14" t="str">
        <f>VLOOKUP($F3743,类型描述及偏移量!$C:$H,6,FALSE)</f>
        <v>右跑偏导致停机</v>
      </c>
    </row>
    <row r="3744" hidden="1" spans="1:17">
      <c r="A3744" s="12" t="str">
        <f t="shared" si="614"/>
        <v>CHP4</v>
      </c>
      <c r="B3744" s="12" t="str">
        <f t="shared" si="615"/>
        <v>M8_M</v>
      </c>
      <c r="C3744" s="12" t="str">
        <f t="shared" si="616"/>
        <v>RMD_Time</v>
      </c>
      <c r="D3744" s="12" t="str">
        <f t="shared" si="617"/>
        <v>BP_Motor_var</v>
      </c>
      <c r="E3744" s="13" t="str">
        <f t="shared" si="609"/>
        <v>CHP4_M8_M_BP_Motor_var</v>
      </c>
      <c r="F3744" s="14" t="str">
        <f t="shared" si="610"/>
        <v>BP_Motor_var_RMD_Time</v>
      </c>
      <c r="G3744" s="10" t="str">
        <f t="shared" si="611"/>
        <v>CHP4_M8_M_RMD_Time</v>
      </c>
      <c r="H3744" s="10" t="str">
        <f>VLOOKUP(基本表格!E3744,起始地址定义!A:D,4,FALSE)&amp;" "&amp;Q3744</f>
        <v>4#刨片机润滑系统电机 电机控制 右跑偏检测时间</v>
      </c>
      <c r="I3744" s="10" t="str">
        <f t="shared" si="612"/>
        <v>DB1400,INT1614</v>
      </c>
      <c r="J3744" s="13" t="str">
        <f>VLOOKUP(E3744,起始地址定义!A:D,2,FALSE)</f>
        <v>DB1400</v>
      </c>
      <c r="K3744" s="12" t="str">
        <f t="shared" si="613"/>
        <v>INT1614</v>
      </c>
      <c r="L3744" s="13">
        <f>VLOOKUP(E3744,起始地址定义!A:D,3,FALSE)</f>
        <v>1600</v>
      </c>
      <c r="M3744" s="14">
        <f>VLOOKUP($F3744,类型描述及偏移量!$C:$H,2,FALSE)</f>
        <v>14</v>
      </c>
      <c r="N3744" s="14" t="str">
        <f>VLOOKUP($F3744,类型描述及偏移量!$C:$H,3,FALSE)</f>
        <v>整型</v>
      </c>
      <c r="O3744" s="14" t="str">
        <f>VLOOKUP($F3744,类型描述及偏移量!$C:$H,4,FALSE)</f>
        <v>None</v>
      </c>
      <c r="P3744" s="14" t="str">
        <f>VLOOKUP($F3744,类型描述及偏移量!$C:$H,5,FALSE)</f>
        <v>No</v>
      </c>
      <c r="Q3744" s="14" t="str">
        <f>VLOOKUP($F3744,类型描述及偏移量!$C:$H,6,FALSE)</f>
        <v>右跑偏检测时间</v>
      </c>
    </row>
    <row r="3745" hidden="1" spans="1:17">
      <c r="A3745" s="12" t="str">
        <f t="shared" si="614"/>
        <v>CHP4</v>
      </c>
      <c r="B3745" s="12" t="str">
        <f t="shared" si="615"/>
        <v>M8_M</v>
      </c>
      <c r="C3745" s="12" t="str">
        <f t="shared" si="616"/>
        <v>Motor_Delta</v>
      </c>
      <c r="D3745" s="12" t="str">
        <f t="shared" si="617"/>
        <v>BP_Motor_var</v>
      </c>
      <c r="E3745" s="13" t="str">
        <f t="shared" si="609"/>
        <v>CHP4_M8_M_BP_Motor_var</v>
      </c>
      <c r="F3745" s="14" t="str">
        <f t="shared" si="610"/>
        <v>BP_Motor_var_Motor_Delta</v>
      </c>
      <c r="G3745" s="10" t="str">
        <f t="shared" si="611"/>
        <v>CHP4_M8_M_Motor_Delta</v>
      </c>
      <c r="H3745" s="10" t="str">
        <f>VLOOKUP(基本表格!E3745,起始地址定义!A:D,4,FALSE)&amp;" "&amp;Q3745</f>
        <v>4#刨片机润滑系统电机 电机控制 三角型</v>
      </c>
      <c r="I3745" s="10" t="str">
        <f t="shared" si="612"/>
        <v>DB1400,X1616.0</v>
      </c>
      <c r="J3745" s="13" t="str">
        <f>VLOOKUP(E3745,起始地址定义!A:D,2,FALSE)</f>
        <v>DB1400</v>
      </c>
      <c r="K3745" s="12" t="str">
        <f t="shared" si="613"/>
        <v>X1616.0</v>
      </c>
      <c r="L3745" s="13">
        <f>VLOOKUP(E3745,起始地址定义!A:D,3,FALSE)</f>
        <v>1600</v>
      </c>
      <c r="M3745" s="14">
        <f>VLOOKUP($F3745,类型描述及偏移量!$C:$H,2,FALSE)</f>
        <v>16</v>
      </c>
      <c r="N3745" s="14" t="str">
        <f>VLOOKUP($F3745,类型描述及偏移量!$C:$H,3,FALSE)</f>
        <v>离散</v>
      </c>
      <c r="O3745" s="14" t="str">
        <f>VLOOKUP($F3745,类型描述及偏移量!$C:$H,4,FALSE)</f>
        <v>None</v>
      </c>
      <c r="P3745" s="14" t="str">
        <f>VLOOKUP($F3745,类型描述及偏移量!$C:$H,5,FALSE)</f>
        <v>Yes</v>
      </c>
      <c r="Q3745" s="14" t="str">
        <f>VLOOKUP($F3745,类型描述及偏移量!$C:$H,6,FALSE)</f>
        <v>三角型</v>
      </c>
    </row>
    <row r="3746" hidden="1" spans="1:17">
      <c r="A3746" s="12" t="str">
        <f t="shared" si="614"/>
        <v>CHP4</v>
      </c>
      <c r="B3746" s="12" t="str">
        <f t="shared" si="615"/>
        <v>M8_M</v>
      </c>
      <c r="C3746" s="12" t="str">
        <f t="shared" si="616"/>
        <v>Motor_Wye</v>
      </c>
      <c r="D3746" s="12" t="str">
        <f t="shared" si="617"/>
        <v>BP_Motor_var</v>
      </c>
      <c r="E3746" s="13" t="str">
        <f t="shared" si="609"/>
        <v>CHP4_M8_M_BP_Motor_var</v>
      </c>
      <c r="F3746" s="14" t="str">
        <f t="shared" si="610"/>
        <v>BP_Motor_var_Motor_Wye</v>
      </c>
      <c r="G3746" s="10" t="str">
        <f t="shared" si="611"/>
        <v>CHP4_M8_M_Motor_Wye</v>
      </c>
      <c r="H3746" s="10" t="str">
        <f>VLOOKUP(基本表格!E3746,起始地址定义!A:D,4,FALSE)&amp;" "&amp;Q3746</f>
        <v>4#刨片机润滑系统电机 电机控制 星型</v>
      </c>
      <c r="I3746" s="10" t="str">
        <f t="shared" si="612"/>
        <v>DB1400,X1616.1</v>
      </c>
      <c r="J3746" s="13" t="str">
        <f>VLOOKUP(E3746,起始地址定义!A:D,2,FALSE)</f>
        <v>DB1400</v>
      </c>
      <c r="K3746" s="12" t="str">
        <f t="shared" si="613"/>
        <v>X1616.1</v>
      </c>
      <c r="L3746" s="13">
        <f>VLOOKUP(E3746,起始地址定义!A:D,3,FALSE)</f>
        <v>1600</v>
      </c>
      <c r="M3746" s="14">
        <f>VLOOKUP($F3746,类型描述及偏移量!$C:$H,2,FALSE)</f>
        <v>16.1</v>
      </c>
      <c r="N3746" s="14" t="str">
        <f>VLOOKUP($F3746,类型描述及偏移量!$C:$H,3,FALSE)</f>
        <v>离散</v>
      </c>
      <c r="O3746" s="14" t="str">
        <f>VLOOKUP($F3746,类型描述及偏移量!$C:$H,4,FALSE)</f>
        <v>None</v>
      </c>
      <c r="P3746" s="14" t="str">
        <f>VLOOKUP($F3746,类型描述及偏移量!$C:$H,5,FALSE)</f>
        <v>Yes</v>
      </c>
      <c r="Q3746" s="14" t="str">
        <f>VLOOKUP($F3746,类型描述及偏移量!$C:$H,6,FALSE)</f>
        <v>星型</v>
      </c>
    </row>
    <row r="3747" hidden="1" spans="1:17">
      <c r="A3747" s="12" t="str">
        <f t="shared" si="614"/>
        <v>CHP4</v>
      </c>
      <c r="B3747" s="12" t="str">
        <f t="shared" si="615"/>
        <v>M8_M</v>
      </c>
      <c r="C3747" s="12" t="str">
        <f t="shared" si="616"/>
        <v>MSD</v>
      </c>
      <c r="D3747" s="12" t="str">
        <f t="shared" si="617"/>
        <v>BP_Motor_var</v>
      </c>
      <c r="E3747" s="13" t="str">
        <f t="shared" si="609"/>
        <v>CHP4_M8_M_BP_Motor_var</v>
      </c>
      <c r="F3747" s="14" t="str">
        <f t="shared" si="610"/>
        <v>BP_Motor_var_MSD</v>
      </c>
      <c r="G3747" s="10" t="str">
        <f t="shared" si="611"/>
        <v>CHP4_M8_M_MSD</v>
      </c>
      <c r="H3747" s="10" t="str">
        <f>VLOOKUP(基本表格!E3747,起始地址定义!A:D,4,FALSE)&amp;" "&amp;Q3747</f>
        <v>4#刨片机润滑系统电机 电机控制 维修开关</v>
      </c>
      <c r="I3747" s="10" t="str">
        <f t="shared" si="612"/>
        <v>DB1400,X1616.2</v>
      </c>
      <c r="J3747" s="13" t="str">
        <f>VLOOKUP(E3747,起始地址定义!A:D,2,FALSE)</f>
        <v>DB1400</v>
      </c>
      <c r="K3747" s="12" t="str">
        <f t="shared" si="613"/>
        <v>X1616.2</v>
      </c>
      <c r="L3747" s="13">
        <f>VLOOKUP(E3747,起始地址定义!A:D,3,FALSE)</f>
        <v>1600</v>
      </c>
      <c r="M3747" s="14">
        <f>VLOOKUP($F3747,类型描述及偏移量!$C:$H,2,FALSE)</f>
        <v>16.2</v>
      </c>
      <c r="N3747" s="14" t="str">
        <f>VLOOKUP($F3747,类型描述及偏移量!$C:$H,3,FALSE)</f>
        <v>离散</v>
      </c>
      <c r="O3747" s="14" t="str">
        <f>VLOOKUP($F3747,类型描述及偏移量!$C:$H,4,FALSE)</f>
        <v>On</v>
      </c>
      <c r="P3747" s="14" t="str">
        <f>VLOOKUP($F3747,类型描述及偏移量!$C:$H,5,FALSE)</f>
        <v>Yes</v>
      </c>
      <c r="Q3747" s="14" t="str">
        <f>VLOOKUP($F3747,类型描述及偏移量!$C:$H,6,FALSE)</f>
        <v>维修开关</v>
      </c>
    </row>
    <row r="3748" hidden="1" spans="1:17">
      <c r="A3748" s="12" t="str">
        <f t="shared" si="614"/>
        <v>CHP4</v>
      </c>
      <c r="B3748" s="12" t="str">
        <f t="shared" si="615"/>
        <v>M8_M</v>
      </c>
      <c r="C3748" s="12" t="str">
        <f t="shared" si="616"/>
        <v>LMD_CHK_2</v>
      </c>
      <c r="D3748" s="12" t="str">
        <f t="shared" si="617"/>
        <v>BP_Motor_var</v>
      </c>
      <c r="E3748" s="13" t="str">
        <f t="shared" si="609"/>
        <v>CHP4_M8_M_BP_Motor_var</v>
      </c>
      <c r="F3748" s="14" t="str">
        <f t="shared" si="610"/>
        <v>BP_Motor_var_LMD_CHK_2</v>
      </c>
      <c r="G3748" s="10" t="str">
        <f t="shared" si="611"/>
        <v>CHP4_M8_M_LMD_CHK_2</v>
      </c>
      <c r="H3748" s="10" t="str">
        <f>VLOOKUP(基本表格!E3748,起始地址定义!A:D,4,FALSE)&amp;" "&amp;Q3748</f>
        <v>4#刨片机润滑系统电机 电机控制 左跑偏2检测</v>
      </c>
      <c r="I3748" s="10" t="str">
        <f t="shared" si="612"/>
        <v>DB1400,X1616.3</v>
      </c>
      <c r="J3748" s="13" t="str">
        <f>VLOOKUP(E3748,起始地址定义!A:D,2,FALSE)</f>
        <v>DB1400</v>
      </c>
      <c r="K3748" s="12" t="str">
        <f t="shared" si="613"/>
        <v>X1616.3</v>
      </c>
      <c r="L3748" s="13">
        <f>VLOOKUP(E3748,起始地址定义!A:D,3,FALSE)</f>
        <v>1600</v>
      </c>
      <c r="M3748" s="14">
        <f>VLOOKUP($F3748,类型描述及偏移量!$C:$H,2,FALSE)</f>
        <v>16.3</v>
      </c>
      <c r="N3748" s="14" t="str">
        <f>VLOOKUP($F3748,类型描述及偏移量!$C:$H,3,FALSE)</f>
        <v>离散</v>
      </c>
      <c r="O3748" s="14" t="str">
        <f>VLOOKUP($F3748,类型描述及偏移量!$C:$H,4,FALSE)</f>
        <v>None</v>
      </c>
      <c r="P3748" s="14" t="str">
        <f>VLOOKUP($F3748,类型描述及偏移量!$C:$H,5,FALSE)</f>
        <v>Yes</v>
      </c>
      <c r="Q3748" s="14" t="str">
        <f>VLOOKUP($F3748,类型描述及偏移量!$C:$H,6,FALSE)</f>
        <v>左跑偏2检测</v>
      </c>
    </row>
    <row r="3749" hidden="1" spans="1:17">
      <c r="A3749" s="12" t="str">
        <f t="shared" si="614"/>
        <v>CHP4</v>
      </c>
      <c r="B3749" s="12" t="str">
        <f t="shared" si="615"/>
        <v>M8_M</v>
      </c>
      <c r="C3749" s="12" t="str">
        <f t="shared" si="616"/>
        <v>RMD_CHK_2</v>
      </c>
      <c r="D3749" s="12" t="str">
        <f t="shared" si="617"/>
        <v>BP_Motor_var</v>
      </c>
      <c r="E3749" s="13" t="str">
        <f t="shared" si="609"/>
        <v>CHP4_M8_M_BP_Motor_var</v>
      </c>
      <c r="F3749" s="14" t="str">
        <f t="shared" si="610"/>
        <v>BP_Motor_var_RMD_CHK_2</v>
      </c>
      <c r="G3749" s="10" t="str">
        <f t="shared" si="611"/>
        <v>CHP4_M8_M_RMD_CHK_2</v>
      </c>
      <c r="H3749" s="10" t="str">
        <f>VLOOKUP(基本表格!E3749,起始地址定义!A:D,4,FALSE)&amp;" "&amp;Q3749</f>
        <v>4#刨片机润滑系统电机 电机控制 右跑偏2检测</v>
      </c>
      <c r="I3749" s="10" t="str">
        <f t="shared" si="612"/>
        <v>DB1400,X1616.4</v>
      </c>
      <c r="J3749" s="13" t="str">
        <f>VLOOKUP(E3749,起始地址定义!A:D,2,FALSE)</f>
        <v>DB1400</v>
      </c>
      <c r="K3749" s="12" t="str">
        <f t="shared" si="613"/>
        <v>X1616.4</v>
      </c>
      <c r="L3749" s="13">
        <f>VLOOKUP(E3749,起始地址定义!A:D,3,FALSE)</f>
        <v>1600</v>
      </c>
      <c r="M3749" s="14">
        <f>VLOOKUP($F3749,类型描述及偏移量!$C:$H,2,FALSE)</f>
        <v>16.4</v>
      </c>
      <c r="N3749" s="14" t="str">
        <f>VLOOKUP($F3749,类型描述及偏移量!$C:$H,3,FALSE)</f>
        <v>离散</v>
      </c>
      <c r="O3749" s="14" t="str">
        <f>VLOOKUP($F3749,类型描述及偏移量!$C:$H,4,FALSE)</f>
        <v>None</v>
      </c>
      <c r="P3749" s="14" t="str">
        <f>VLOOKUP($F3749,类型描述及偏移量!$C:$H,5,FALSE)</f>
        <v>Yes</v>
      </c>
      <c r="Q3749" s="14" t="str">
        <f>VLOOKUP($F3749,类型描述及偏移量!$C:$H,6,FALSE)</f>
        <v>右跑偏2检测</v>
      </c>
    </row>
    <row r="3750" hidden="1" spans="1:17">
      <c r="A3750" s="12" t="str">
        <f t="shared" si="614"/>
        <v>CHP4</v>
      </c>
      <c r="B3750" s="12" t="str">
        <f t="shared" si="615"/>
        <v>M8_M</v>
      </c>
      <c r="C3750" s="12" t="str">
        <f t="shared" si="616"/>
        <v>InterStarTime</v>
      </c>
      <c r="D3750" s="12" t="str">
        <f t="shared" si="617"/>
        <v>BP_Motor_var</v>
      </c>
      <c r="E3750" s="13" t="str">
        <f t="shared" si="609"/>
        <v>CHP4_M8_M_BP_Motor_var</v>
      </c>
      <c r="F3750" s="14" t="str">
        <f t="shared" si="610"/>
        <v>BP_Motor_var_InterStarTime</v>
      </c>
      <c r="G3750" s="10" t="str">
        <f t="shared" si="611"/>
        <v>CHP4_M8_M_InterStarTime</v>
      </c>
      <c r="H3750" s="10" t="str">
        <f>VLOOKUP(基本表格!E3750,起始地址定义!A:D,4,FALSE)&amp;" "&amp;Q3750</f>
        <v>4#刨片机润滑系统电机 电机控制 联动启动延时</v>
      </c>
      <c r="I3750" s="10" t="str">
        <f t="shared" si="612"/>
        <v>DB1400,INT1618</v>
      </c>
      <c r="J3750" s="13" t="str">
        <f>VLOOKUP(E3750,起始地址定义!A:D,2,FALSE)</f>
        <v>DB1400</v>
      </c>
      <c r="K3750" s="12" t="str">
        <f t="shared" si="613"/>
        <v>INT1618</v>
      </c>
      <c r="L3750" s="13">
        <f>VLOOKUP(E3750,起始地址定义!A:D,3,FALSE)</f>
        <v>1600</v>
      </c>
      <c r="M3750" s="14">
        <f>VLOOKUP($F3750,类型描述及偏移量!$C:$H,2,FALSE)</f>
        <v>18</v>
      </c>
      <c r="N3750" s="14" t="str">
        <f>VLOOKUP($F3750,类型描述及偏移量!$C:$H,3,FALSE)</f>
        <v>整型</v>
      </c>
      <c r="O3750" s="14" t="str">
        <f>VLOOKUP($F3750,类型描述及偏移量!$C:$H,4,FALSE)</f>
        <v>None</v>
      </c>
      <c r="P3750" s="14" t="str">
        <f>VLOOKUP($F3750,类型描述及偏移量!$C:$H,5,FALSE)</f>
        <v>No</v>
      </c>
      <c r="Q3750" s="14" t="str">
        <f>VLOOKUP($F3750,类型描述及偏移量!$C:$H,6,FALSE)</f>
        <v>联动启动延时</v>
      </c>
    </row>
    <row r="3751" hidden="1" spans="1:17">
      <c r="A3751" s="12" t="str">
        <f t="shared" si="614"/>
        <v>CHP4</v>
      </c>
      <c r="B3751" s="12" t="str">
        <f t="shared" si="615"/>
        <v>M8_M</v>
      </c>
      <c r="C3751" s="12" t="str">
        <f t="shared" si="616"/>
        <v>Alt_TMR</v>
      </c>
      <c r="D3751" s="12" t="str">
        <f t="shared" si="617"/>
        <v>BP_Motor_var</v>
      </c>
      <c r="E3751" s="13" t="str">
        <f t="shared" si="609"/>
        <v>CHP4_M8_M_BP_Motor_var</v>
      </c>
      <c r="F3751" s="14" t="str">
        <f t="shared" si="610"/>
        <v>BP_Motor_var_Alt_TMR</v>
      </c>
      <c r="G3751" s="10" t="str">
        <f t="shared" si="611"/>
        <v>CHP4_M8_M_Alt_TMR</v>
      </c>
      <c r="H3751" s="10" t="str">
        <f>VLOOKUP(基本表格!E3751,起始地址定义!A:D,4,FALSE)&amp;" "&amp;Q3751</f>
        <v>4#刨片机润滑系统电机 电机控制 起动转换时间 秒</v>
      </c>
      <c r="I3751" s="10" t="str">
        <f t="shared" si="612"/>
        <v>DB1400,INT1620</v>
      </c>
      <c r="J3751" s="13" t="str">
        <f>VLOOKUP(E3751,起始地址定义!A:D,2,FALSE)</f>
        <v>DB1400</v>
      </c>
      <c r="K3751" s="12" t="str">
        <f t="shared" si="613"/>
        <v>INT1620</v>
      </c>
      <c r="L3751" s="13">
        <f>VLOOKUP(E3751,起始地址定义!A:D,3,FALSE)</f>
        <v>1600</v>
      </c>
      <c r="M3751" s="14">
        <f>VLOOKUP($F3751,类型描述及偏移量!$C:$H,2,FALSE)</f>
        <v>20</v>
      </c>
      <c r="N3751" s="14" t="str">
        <f>VLOOKUP($F3751,类型描述及偏移量!$C:$H,3,FALSE)</f>
        <v>整型</v>
      </c>
      <c r="O3751" s="14" t="str">
        <f>VLOOKUP($F3751,类型描述及偏移量!$C:$H,4,FALSE)</f>
        <v>None</v>
      </c>
      <c r="P3751" s="14" t="str">
        <f>VLOOKUP($F3751,类型描述及偏移量!$C:$H,5,FALSE)</f>
        <v>No</v>
      </c>
      <c r="Q3751" s="14" t="str">
        <f>VLOOKUP($F3751,类型描述及偏移量!$C:$H,6,FALSE)</f>
        <v>起动转换时间 秒</v>
      </c>
    </row>
    <row r="3752" hidden="1" spans="1:17">
      <c r="A3752" s="12" t="str">
        <f t="shared" si="614"/>
        <v>CHP4</v>
      </c>
      <c r="B3752" s="12" t="str">
        <f t="shared" si="615"/>
        <v>M9_M</v>
      </c>
      <c r="C3752" s="12" t="str">
        <f t="shared" si="616"/>
        <v>Enable</v>
      </c>
      <c r="D3752" s="12" t="str">
        <f t="shared" si="617"/>
        <v>BP_Motor_var</v>
      </c>
      <c r="E3752" s="13" t="str">
        <f t="shared" si="609"/>
        <v>CHP4_M9_M_BP_Motor_var</v>
      </c>
      <c r="F3752" s="14" t="str">
        <f t="shared" si="610"/>
        <v>BP_Motor_var_Enable</v>
      </c>
      <c r="G3752" s="10" t="str">
        <f t="shared" si="611"/>
        <v>CHP4_M9_M_Enable</v>
      </c>
      <c r="H3752" s="10" t="str">
        <f>VLOOKUP(基本表格!E3752,起始地址定义!A:D,4,FALSE)&amp;" "&amp;Q3752</f>
        <v>4#刨片机重物分离电机 电机控制 使能</v>
      </c>
      <c r="I3752" s="10" t="str">
        <f t="shared" si="612"/>
        <v>DB1400,X1650.0</v>
      </c>
      <c r="J3752" s="13" t="str">
        <f>VLOOKUP(E3752,起始地址定义!A:D,2,FALSE)</f>
        <v>DB1400</v>
      </c>
      <c r="K3752" s="12" t="str">
        <f t="shared" si="613"/>
        <v>X1650.0</v>
      </c>
      <c r="L3752" s="13">
        <f>VLOOKUP(E3752,起始地址定义!A:D,3,FALSE)</f>
        <v>1650</v>
      </c>
      <c r="M3752" s="14">
        <f>VLOOKUP($F3752,类型描述及偏移量!$C:$H,2,FALSE)</f>
        <v>0</v>
      </c>
      <c r="N3752" s="14" t="str">
        <f>VLOOKUP($F3752,类型描述及偏移量!$C:$H,3,FALSE)</f>
        <v>离散</v>
      </c>
      <c r="O3752" s="14" t="str">
        <f>VLOOKUP($F3752,类型描述及偏移量!$C:$H,4,FALSE)</f>
        <v>None</v>
      </c>
      <c r="P3752" s="14" t="str">
        <f>VLOOKUP($F3752,类型描述及偏移量!$C:$H,5,FALSE)</f>
        <v>No</v>
      </c>
      <c r="Q3752" s="14" t="str">
        <f>VLOOKUP($F3752,类型描述及偏移量!$C:$H,6,FALSE)</f>
        <v>使能</v>
      </c>
    </row>
    <row r="3753" hidden="1" spans="1:17">
      <c r="A3753" s="12" t="str">
        <f t="shared" si="614"/>
        <v>CHP4</v>
      </c>
      <c r="B3753" s="12" t="str">
        <f t="shared" si="615"/>
        <v>M9_M</v>
      </c>
      <c r="C3753" s="12" t="str">
        <f t="shared" si="616"/>
        <v>Auto_Status</v>
      </c>
      <c r="D3753" s="12" t="str">
        <f t="shared" si="617"/>
        <v>BP_Motor_var</v>
      </c>
      <c r="E3753" s="13" t="str">
        <f t="shared" si="609"/>
        <v>CHP4_M9_M_BP_Motor_var</v>
      </c>
      <c r="F3753" s="14" t="str">
        <f t="shared" si="610"/>
        <v>BP_Motor_var_Auto_Status</v>
      </c>
      <c r="G3753" s="10" t="str">
        <f t="shared" si="611"/>
        <v>CHP4_M9_M_Auto_Status</v>
      </c>
      <c r="H3753" s="10" t="str">
        <f>VLOOKUP(基本表格!E3753,起始地址定义!A:D,4,FALSE)&amp;" "&amp;Q3753</f>
        <v>4#刨片机重物分离电机 电机控制 手自动状态</v>
      </c>
      <c r="I3753" s="10" t="str">
        <f t="shared" si="612"/>
        <v>DB1400,X1650.3</v>
      </c>
      <c r="J3753" s="13" t="str">
        <f>VLOOKUP(E3753,起始地址定义!A:D,2,FALSE)</f>
        <v>DB1400</v>
      </c>
      <c r="K3753" s="12" t="str">
        <f t="shared" si="613"/>
        <v>X1650.3</v>
      </c>
      <c r="L3753" s="13">
        <f>VLOOKUP(E3753,起始地址定义!A:D,3,FALSE)</f>
        <v>1650</v>
      </c>
      <c r="M3753" s="14">
        <f>VLOOKUP($F3753,类型描述及偏移量!$C:$H,2,FALSE)</f>
        <v>0.3</v>
      </c>
      <c r="N3753" s="14" t="str">
        <f>VLOOKUP($F3753,类型描述及偏移量!$C:$H,3,FALSE)</f>
        <v>离散</v>
      </c>
      <c r="O3753" s="14" t="str">
        <f>VLOOKUP($F3753,类型描述及偏移量!$C:$H,4,FALSE)</f>
        <v>None</v>
      </c>
      <c r="P3753" s="14" t="str">
        <f>VLOOKUP($F3753,类型描述及偏移量!$C:$H,5,FALSE)</f>
        <v>Yes</v>
      </c>
      <c r="Q3753" s="14" t="str">
        <f>VLOOKUP($F3753,类型描述及偏移量!$C:$H,6,FALSE)</f>
        <v>手自动状态</v>
      </c>
    </row>
    <row r="3754" hidden="1" spans="1:17">
      <c r="A3754" s="12" t="str">
        <f t="shared" si="614"/>
        <v>CHP4</v>
      </c>
      <c r="B3754" s="12" t="str">
        <f t="shared" si="615"/>
        <v>M9_M</v>
      </c>
      <c r="C3754" s="12" t="str">
        <f t="shared" si="616"/>
        <v>Loc_Rem</v>
      </c>
      <c r="D3754" s="12" t="str">
        <f t="shared" si="617"/>
        <v>BP_Motor_var</v>
      </c>
      <c r="E3754" s="13" t="str">
        <f t="shared" si="609"/>
        <v>CHP4_M9_M_BP_Motor_var</v>
      </c>
      <c r="F3754" s="14" t="str">
        <f t="shared" si="610"/>
        <v>BP_Motor_var_Loc_Rem</v>
      </c>
      <c r="G3754" s="10" t="str">
        <f t="shared" si="611"/>
        <v>CHP4_M9_M_Loc_Rem</v>
      </c>
      <c r="H3754" s="10" t="str">
        <f>VLOOKUP(基本表格!E3754,起始地址定义!A:D,4,FALSE)&amp;" "&amp;Q3754</f>
        <v>4#刨片机重物分离电机 电机控制 本地/远程(检修/待机）</v>
      </c>
      <c r="I3754" s="10" t="str">
        <f t="shared" si="612"/>
        <v>DB1400,X1650.4</v>
      </c>
      <c r="J3754" s="13" t="str">
        <f>VLOOKUP(E3754,起始地址定义!A:D,2,FALSE)</f>
        <v>DB1400</v>
      </c>
      <c r="K3754" s="12" t="str">
        <f t="shared" si="613"/>
        <v>X1650.4</v>
      </c>
      <c r="L3754" s="13">
        <f>VLOOKUP(E3754,起始地址定义!A:D,3,FALSE)</f>
        <v>1650</v>
      </c>
      <c r="M3754" s="14">
        <f>VLOOKUP($F3754,类型描述及偏移量!$C:$H,2,FALSE)</f>
        <v>0.4</v>
      </c>
      <c r="N3754" s="14" t="str">
        <f>VLOOKUP($F3754,类型描述及偏移量!$C:$H,3,FALSE)</f>
        <v>离散</v>
      </c>
      <c r="O3754" s="14" t="str">
        <f>VLOOKUP($F3754,类型描述及偏移量!$C:$H,4,FALSE)</f>
        <v>None</v>
      </c>
      <c r="P3754" s="14" t="str">
        <f>VLOOKUP($F3754,类型描述及偏移量!$C:$H,5,FALSE)</f>
        <v>Yes</v>
      </c>
      <c r="Q3754" s="14" t="str">
        <f>VLOOKUP($F3754,类型描述及偏移量!$C:$H,6,FALSE)</f>
        <v>本地/远程(检修/待机）</v>
      </c>
    </row>
    <row r="3755" hidden="1" spans="1:17">
      <c r="A3755" s="12" t="str">
        <f t="shared" si="614"/>
        <v>CHP4</v>
      </c>
      <c r="B3755" s="12" t="str">
        <f t="shared" si="615"/>
        <v>M9_M</v>
      </c>
      <c r="C3755" s="12" t="str">
        <f t="shared" si="616"/>
        <v>ON_HMI</v>
      </c>
      <c r="D3755" s="12" t="str">
        <f t="shared" si="617"/>
        <v>BP_Motor_var</v>
      </c>
      <c r="E3755" s="13" t="str">
        <f t="shared" si="609"/>
        <v>CHP4_M9_M_BP_Motor_var</v>
      </c>
      <c r="F3755" s="14" t="str">
        <f t="shared" si="610"/>
        <v>BP_Motor_var_ON_HMI</v>
      </c>
      <c r="G3755" s="10" t="str">
        <f t="shared" si="611"/>
        <v>CHP4_M9_M_ON_HMI</v>
      </c>
      <c r="H3755" s="10" t="str">
        <f>VLOOKUP(基本表格!E3755,起始地址定义!A:D,4,FALSE)&amp;" "&amp;Q3755</f>
        <v>4#刨片机重物分离电机 电机控制 开启_上位机(正转)</v>
      </c>
      <c r="I3755" s="10" t="str">
        <f t="shared" si="612"/>
        <v>DB1400,X1650.6</v>
      </c>
      <c r="J3755" s="13" t="str">
        <f>VLOOKUP(E3755,起始地址定义!A:D,2,FALSE)</f>
        <v>DB1400</v>
      </c>
      <c r="K3755" s="12" t="str">
        <f t="shared" si="613"/>
        <v>X1650.6</v>
      </c>
      <c r="L3755" s="13">
        <f>VLOOKUP(E3755,起始地址定义!A:D,3,FALSE)</f>
        <v>1650</v>
      </c>
      <c r="M3755" s="14">
        <f>VLOOKUP($F3755,类型描述及偏移量!$C:$H,2,FALSE)</f>
        <v>0.6</v>
      </c>
      <c r="N3755" s="14" t="str">
        <f>VLOOKUP($F3755,类型描述及偏移量!$C:$H,3,FALSE)</f>
        <v>离散</v>
      </c>
      <c r="O3755" s="14" t="str">
        <f>VLOOKUP($F3755,类型描述及偏移量!$C:$H,4,FALSE)</f>
        <v>None</v>
      </c>
      <c r="P3755" s="14" t="str">
        <f>VLOOKUP($F3755,类型描述及偏移量!$C:$H,5,FALSE)</f>
        <v>No</v>
      </c>
      <c r="Q3755" s="14" t="str">
        <f>VLOOKUP($F3755,类型描述及偏移量!$C:$H,6,FALSE)</f>
        <v>开启_上位机(正转)</v>
      </c>
    </row>
    <row r="3756" hidden="1" spans="1:17">
      <c r="A3756" s="12" t="str">
        <f t="shared" si="614"/>
        <v>CHP4</v>
      </c>
      <c r="B3756" s="12" t="str">
        <f t="shared" si="615"/>
        <v>M9_M</v>
      </c>
      <c r="C3756" s="12" t="str">
        <f t="shared" si="616"/>
        <v>OFF_HMI</v>
      </c>
      <c r="D3756" s="12" t="str">
        <f t="shared" si="617"/>
        <v>BP_Motor_var</v>
      </c>
      <c r="E3756" s="13" t="str">
        <f t="shared" si="609"/>
        <v>CHP4_M9_M_BP_Motor_var</v>
      </c>
      <c r="F3756" s="14" t="str">
        <f t="shared" si="610"/>
        <v>BP_Motor_var_OFF_HMI</v>
      </c>
      <c r="G3756" s="10" t="str">
        <f t="shared" si="611"/>
        <v>CHP4_M9_M_OFF_HMI</v>
      </c>
      <c r="H3756" s="10" t="str">
        <f>VLOOKUP(基本表格!E3756,起始地址定义!A:D,4,FALSE)&amp;" "&amp;Q3756</f>
        <v>4#刨片机重物分离电机 电机控制 停止_上位机(反转)</v>
      </c>
      <c r="I3756" s="10" t="str">
        <f t="shared" si="612"/>
        <v>DB1400,X1651.0</v>
      </c>
      <c r="J3756" s="13" t="str">
        <f>VLOOKUP(E3756,起始地址定义!A:D,2,FALSE)</f>
        <v>DB1400</v>
      </c>
      <c r="K3756" s="12" t="str">
        <f t="shared" si="613"/>
        <v>X1651.0</v>
      </c>
      <c r="L3756" s="13">
        <f>VLOOKUP(E3756,起始地址定义!A:D,3,FALSE)</f>
        <v>1650</v>
      </c>
      <c r="M3756" s="14">
        <f>VLOOKUP($F3756,类型描述及偏移量!$C:$H,2,FALSE)</f>
        <v>1</v>
      </c>
      <c r="N3756" s="14" t="str">
        <f>VLOOKUP($F3756,类型描述及偏移量!$C:$H,3,FALSE)</f>
        <v>离散</v>
      </c>
      <c r="O3756" s="14" t="str">
        <f>VLOOKUP($F3756,类型描述及偏移量!$C:$H,4,FALSE)</f>
        <v>None</v>
      </c>
      <c r="P3756" s="14" t="str">
        <f>VLOOKUP($F3756,类型描述及偏移量!$C:$H,5,FALSE)</f>
        <v>No</v>
      </c>
      <c r="Q3756" s="14" t="str">
        <f>VLOOKUP($F3756,类型描述及偏移量!$C:$H,6,FALSE)</f>
        <v>停止_上位机(反转)</v>
      </c>
    </row>
    <row r="3757" hidden="1" spans="1:17">
      <c r="A3757" s="12" t="str">
        <f t="shared" si="614"/>
        <v>CHP4</v>
      </c>
      <c r="B3757" s="12" t="str">
        <f t="shared" si="615"/>
        <v>M9_M</v>
      </c>
      <c r="C3757" s="12" t="str">
        <f t="shared" si="616"/>
        <v>Fan</v>
      </c>
      <c r="D3757" s="12" t="str">
        <f t="shared" si="617"/>
        <v>BP_Motor_var</v>
      </c>
      <c r="E3757" s="13" t="str">
        <f t="shared" si="609"/>
        <v>CHP4_M9_M_BP_Motor_var</v>
      </c>
      <c r="F3757" s="14" t="str">
        <f t="shared" si="610"/>
        <v>BP_Motor_var_Fan</v>
      </c>
      <c r="G3757" s="10" t="str">
        <f t="shared" si="611"/>
        <v>CHP4_M9_M_Fan</v>
      </c>
      <c r="H3757" s="10" t="str">
        <f>VLOOKUP(基本表格!E3757,起始地址定义!A:D,4,FALSE)&amp;" "&amp;Q3757</f>
        <v>4#刨片机重物分离电机 电机控制 通风扇</v>
      </c>
      <c r="I3757" s="10" t="str">
        <f t="shared" si="612"/>
        <v>DB1400,X1651.1</v>
      </c>
      <c r="J3757" s="13" t="str">
        <f>VLOOKUP(E3757,起始地址定义!A:D,2,FALSE)</f>
        <v>DB1400</v>
      </c>
      <c r="K3757" s="12" t="str">
        <f t="shared" si="613"/>
        <v>X1651.1</v>
      </c>
      <c r="L3757" s="13">
        <f>VLOOKUP(E3757,起始地址定义!A:D,3,FALSE)</f>
        <v>1650</v>
      </c>
      <c r="M3757" s="14">
        <f>VLOOKUP($F3757,类型描述及偏移量!$C:$H,2,FALSE)</f>
        <v>1.1</v>
      </c>
      <c r="N3757" s="14" t="str">
        <f>VLOOKUP($F3757,类型描述及偏移量!$C:$H,3,FALSE)</f>
        <v>离散</v>
      </c>
      <c r="O3757" s="14" t="str">
        <f>VLOOKUP($F3757,类型描述及偏移量!$C:$H,4,FALSE)</f>
        <v>None</v>
      </c>
      <c r="P3757" s="14" t="str">
        <f>VLOOKUP($F3757,类型描述及偏移量!$C:$H,5,FALSE)</f>
        <v>Yes</v>
      </c>
      <c r="Q3757" s="14" t="str">
        <f>VLOOKUP($F3757,类型描述及偏移量!$C:$H,6,FALSE)</f>
        <v>通风扇</v>
      </c>
    </row>
    <row r="3758" hidden="1" spans="1:17">
      <c r="A3758" s="12" t="str">
        <f t="shared" si="614"/>
        <v>CHP4</v>
      </c>
      <c r="B3758" s="12" t="str">
        <f t="shared" si="615"/>
        <v>M9_M</v>
      </c>
      <c r="C3758" s="12" t="str">
        <f t="shared" si="616"/>
        <v>Motor</v>
      </c>
      <c r="D3758" s="12" t="str">
        <f t="shared" si="617"/>
        <v>BP_Motor_var</v>
      </c>
      <c r="E3758" s="13" t="str">
        <f t="shared" si="609"/>
        <v>CHP4_M9_M_BP_Motor_var</v>
      </c>
      <c r="F3758" s="14" t="str">
        <f t="shared" si="610"/>
        <v>BP_Motor_var_Motor</v>
      </c>
      <c r="G3758" s="10" t="str">
        <f t="shared" si="611"/>
        <v>CHP4_M9_M_Motor</v>
      </c>
      <c r="H3758" s="10" t="str">
        <f>VLOOKUP(基本表格!E3758,起始地址定义!A:D,4,FALSE)&amp;" "&amp;Q3758</f>
        <v>4#刨片机重物分离电机 电机控制 电机(正转）</v>
      </c>
      <c r="I3758" s="10" t="str">
        <f t="shared" si="612"/>
        <v>DB1400,X1651.2</v>
      </c>
      <c r="J3758" s="13" t="str">
        <f>VLOOKUP(E3758,起始地址定义!A:D,2,FALSE)</f>
        <v>DB1400</v>
      </c>
      <c r="K3758" s="12" t="str">
        <f t="shared" si="613"/>
        <v>X1651.2</v>
      </c>
      <c r="L3758" s="13">
        <f>VLOOKUP(E3758,起始地址定义!A:D,3,FALSE)</f>
        <v>1650</v>
      </c>
      <c r="M3758" s="14">
        <f>VLOOKUP($F3758,类型描述及偏移量!$C:$H,2,FALSE)</f>
        <v>1.2</v>
      </c>
      <c r="N3758" s="14" t="str">
        <f>VLOOKUP($F3758,类型描述及偏移量!$C:$H,3,FALSE)</f>
        <v>离散</v>
      </c>
      <c r="O3758" s="14" t="str">
        <f>VLOOKUP($F3758,类型描述及偏移量!$C:$H,4,FALSE)</f>
        <v>None</v>
      </c>
      <c r="P3758" s="14" t="str">
        <f>VLOOKUP($F3758,类型描述及偏移量!$C:$H,5,FALSE)</f>
        <v>Yes</v>
      </c>
      <c r="Q3758" s="14" t="str">
        <f>VLOOKUP($F3758,类型描述及偏移量!$C:$H,6,FALSE)</f>
        <v>电机(正转）</v>
      </c>
    </row>
    <row r="3759" hidden="1" spans="1:17">
      <c r="A3759" s="12" t="str">
        <f t="shared" si="614"/>
        <v>CHP4</v>
      </c>
      <c r="B3759" s="12" t="str">
        <f t="shared" si="615"/>
        <v>M9_M</v>
      </c>
      <c r="C3759" s="12" t="str">
        <f t="shared" si="616"/>
        <v>OL</v>
      </c>
      <c r="D3759" s="12" t="str">
        <f t="shared" si="617"/>
        <v>BP_Motor_var</v>
      </c>
      <c r="E3759" s="13" t="str">
        <f t="shared" si="609"/>
        <v>CHP4_M9_M_BP_Motor_var</v>
      </c>
      <c r="F3759" s="14" t="str">
        <f t="shared" si="610"/>
        <v>BP_Motor_var_OL</v>
      </c>
      <c r="G3759" s="10" t="str">
        <f t="shared" si="611"/>
        <v>CHP4_M9_M_OL</v>
      </c>
      <c r="H3759" s="10" t="str">
        <f>VLOOKUP(基本表格!E3759,起始地址定义!A:D,4,FALSE)&amp;" "&amp;Q3759</f>
        <v>4#刨片机重物分离电机 电机控制 电机过载</v>
      </c>
      <c r="I3759" s="10" t="str">
        <f t="shared" si="612"/>
        <v>DB1400,X1651.3</v>
      </c>
      <c r="J3759" s="13" t="str">
        <f>VLOOKUP(E3759,起始地址定义!A:D,2,FALSE)</f>
        <v>DB1400</v>
      </c>
      <c r="K3759" s="12" t="str">
        <f t="shared" si="613"/>
        <v>X1651.3</v>
      </c>
      <c r="L3759" s="13">
        <f>VLOOKUP(E3759,起始地址定义!A:D,3,FALSE)</f>
        <v>1650</v>
      </c>
      <c r="M3759" s="14">
        <f>VLOOKUP($F3759,类型描述及偏移量!$C:$H,2,FALSE)</f>
        <v>1.3</v>
      </c>
      <c r="N3759" s="14" t="str">
        <f>VLOOKUP($F3759,类型描述及偏移量!$C:$H,3,FALSE)</f>
        <v>离散</v>
      </c>
      <c r="O3759" s="14" t="str">
        <f>VLOOKUP($F3759,类型描述及偏移量!$C:$H,4,FALSE)</f>
        <v>On</v>
      </c>
      <c r="P3759" s="14" t="str">
        <f>VLOOKUP($F3759,类型描述及偏移量!$C:$H,5,FALSE)</f>
        <v>Yes</v>
      </c>
      <c r="Q3759" s="14" t="str">
        <f>VLOOKUP($F3759,类型描述及偏移量!$C:$H,6,FALSE)</f>
        <v>电机过载</v>
      </c>
    </row>
    <row r="3760" hidden="1" spans="1:17">
      <c r="A3760" s="12" t="str">
        <f t="shared" si="614"/>
        <v>CHP4</v>
      </c>
      <c r="B3760" s="12" t="str">
        <f t="shared" si="615"/>
        <v>M9_M</v>
      </c>
      <c r="C3760" s="12" t="str">
        <f t="shared" si="616"/>
        <v>Fan_OL</v>
      </c>
      <c r="D3760" s="12" t="str">
        <f t="shared" si="617"/>
        <v>BP_Motor_var</v>
      </c>
      <c r="E3760" s="13" t="str">
        <f t="shared" si="609"/>
        <v>CHP4_M9_M_BP_Motor_var</v>
      </c>
      <c r="F3760" s="14" t="str">
        <f t="shared" si="610"/>
        <v>BP_Motor_var_Fan_OL</v>
      </c>
      <c r="G3760" s="10" t="str">
        <f t="shared" si="611"/>
        <v>CHP4_M9_M_Fan_OL</v>
      </c>
      <c r="H3760" s="10" t="str">
        <f>VLOOKUP(基本表格!E3760,起始地址定义!A:D,4,FALSE)&amp;" "&amp;Q3760</f>
        <v>4#刨片机重物分离电机 电机控制 风扇过载</v>
      </c>
      <c r="I3760" s="10" t="str">
        <f t="shared" si="612"/>
        <v>DB1400,X1651.4</v>
      </c>
      <c r="J3760" s="13" t="str">
        <f>VLOOKUP(E3760,起始地址定义!A:D,2,FALSE)</f>
        <v>DB1400</v>
      </c>
      <c r="K3760" s="12" t="str">
        <f t="shared" si="613"/>
        <v>X1651.4</v>
      </c>
      <c r="L3760" s="13">
        <f>VLOOKUP(E3760,起始地址定义!A:D,3,FALSE)</f>
        <v>1650</v>
      </c>
      <c r="M3760" s="14">
        <f>VLOOKUP($F3760,类型描述及偏移量!$C:$H,2,FALSE)</f>
        <v>1.4</v>
      </c>
      <c r="N3760" s="14" t="str">
        <f>VLOOKUP($F3760,类型描述及偏移量!$C:$H,3,FALSE)</f>
        <v>离散</v>
      </c>
      <c r="O3760" s="14" t="str">
        <f>VLOOKUP($F3760,类型描述及偏移量!$C:$H,4,FALSE)</f>
        <v>On</v>
      </c>
      <c r="P3760" s="14" t="str">
        <f>VLOOKUP($F3760,类型描述及偏移量!$C:$H,5,FALSE)</f>
        <v>Yes</v>
      </c>
      <c r="Q3760" s="14" t="str">
        <f>VLOOKUP($F3760,类型描述及偏移量!$C:$H,6,FALSE)</f>
        <v>风扇过载</v>
      </c>
    </row>
    <row r="3761" hidden="1" spans="1:17">
      <c r="A3761" s="12" t="str">
        <f t="shared" si="614"/>
        <v>CHP4</v>
      </c>
      <c r="B3761" s="12" t="str">
        <f t="shared" si="615"/>
        <v>M9_M</v>
      </c>
      <c r="C3761" s="12" t="str">
        <f t="shared" si="616"/>
        <v>RunSig</v>
      </c>
      <c r="D3761" s="12" t="str">
        <f t="shared" si="617"/>
        <v>BP_Motor_var</v>
      </c>
      <c r="E3761" s="13" t="str">
        <f t="shared" si="609"/>
        <v>CHP4_M9_M_BP_Motor_var</v>
      </c>
      <c r="F3761" s="14" t="str">
        <f t="shared" si="610"/>
        <v>BP_Motor_var_RunSig</v>
      </c>
      <c r="G3761" s="10" t="str">
        <f t="shared" si="611"/>
        <v>CHP4_M9_M_RunSig</v>
      </c>
      <c r="H3761" s="10" t="str">
        <f>VLOOKUP(基本表格!E3761,起始地址定义!A:D,4,FALSE)&amp;" "&amp;Q3761</f>
        <v>4#刨片机重物分离电机 电机控制 电机运行指示</v>
      </c>
      <c r="I3761" s="10" t="str">
        <f t="shared" si="612"/>
        <v>DB1400,X1651.5</v>
      </c>
      <c r="J3761" s="13" t="str">
        <f>VLOOKUP(E3761,起始地址定义!A:D,2,FALSE)</f>
        <v>DB1400</v>
      </c>
      <c r="K3761" s="12" t="str">
        <f t="shared" si="613"/>
        <v>X1651.5</v>
      </c>
      <c r="L3761" s="13">
        <f>VLOOKUP(E3761,起始地址定义!A:D,3,FALSE)</f>
        <v>1650</v>
      </c>
      <c r="M3761" s="14">
        <f>VLOOKUP($F3761,类型描述及偏移量!$C:$H,2,FALSE)</f>
        <v>1.5</v>
      </c>
      <c r="N3761" s="14" t="str">
        <f>VLOOKUP($F3761,类型描述及偏移量!$C:$H,3,FALSE)</f>
        <v>离散</v>
      </c>
      <c r="O3761" s="14" t="str">
        <f>VLOOKUP($F3761,类型描述及偏移量!$C:$H,4,FALSE)</f>
        <v>None</v>
      </c>
      <c r="P3761" s="14" t="str">
        <f>VLOOKUP($F3761,类型描述及偏移量!$C:$H,5,FALSE)</f>
        <v>Yes</v>
      </c>
      <c r="Q3761" s="14" t="str">
        <f>VLOOKUP($F3761,类型描述及偏移量!$C:$H,6,FALSE)</f>
        <v>电机运行指示</v>
      </c>
    </row>
    <row r="3762" hidden="1" spans="1:17">
      <c r="A3762" s="12" t="str">
        <f t="shared" si="614"/>
        <v>CHP4</v>
      </c>
      <c r="B3762" s="12" t="str">
        <f t="shared" si="615"/>
        <v>M9_M</v>
      </c>
      <c r="C3762" s="12" t="str">
        <f t="shared" si="616"/>
        <v>Break_ALM</v>
      </c>
      <c r="D3762" s="12" t="str">
        <f t="shared" si="617"/>
        <v>BP_Motor_var</v>
      </c>
      <c r="E3762" s="13" t="str">
        <f t="shared" si="609"/>
        <v>CHP4_M9_M_BP_Motor_var</v>
      </c>
      <c r="F3762" s="14" t="str">
        <f t="shared" si="610"/>
        <v>BP_Motor_var_Break_ALM</v>
      </c>
      <c r="G3762" s="10" t="str">
        <f t="shared" si="611"/>
        <v>CHP4_M9_M_Break_ALM</v>
      </c>
      <c r="H3762" s="10" t="str">
        <f>VLOOKUP(基本表格!E3762,起始地址定义!A:D,4,FALSE)&amp;" "&amp;Q3762</f>
        <v>4#刨片机重物分离电机 电机控制 断链报警</v>
      </c>
      <c r="I3762" s="10" t="str">
        <f t="shared" si="612"/>
        <v>DB1400,X1651.6</v>
      </c>
      <c r="J3762" s="13" t="str">
        <f>VLOOKUP(E3762,起始地址定义!A:D,2,FALSE)</f>
        <v>DB1400</v>
      </c>
      <c r="K3762" s="12" t="str">
        <f t="shared" si="613"/>
        <v>X1651.6</v>
      </c>
      <c r="L3762" s="13">
        <f>VLOOKUP(E3762,起始地址定义!A:D,3,FALSE)</f>
        <v>1650</v>
      </c>
      <c r="M3762" s="14">
        <f>VLOOKUP($F3762,类型描述及偏移量!$C:$H,2,FALSE)</f>
        <v>1.6</v>
      </c>
      <c r="N3762" s="14" t="str">
        <f>VLOOKUP($F3762,类型描述及偏移量!$C:$H,3,FALSE)</f>
        <v>离散</v>
      </c>
      <c r="O3762" s="14" t="str">
        <f>VLOOKUP($F3762,类型描述及偏移量!$C:$H,4,FALSE)</f>
        <v>On</v>
      </c>
      <c r="P3762" s="14" t="str">
        <f>VLOOKUP($F3762,类型描述及偏移量!$C:$H,5,FALSE)</f>
        <v>Yes</v>
      </c>
      <c r="Q3762" s="14" t="str">
        <f>VLOOKUP($F3762,类型描述及偏移量!$C:$H,6,FALSE)</f>
        <v>断链报警</v>
      </c>
    </row>
    <row r="3763" hidden="1" spans="1:17">
      <c r="A3763" s="12" t="str">
        <f t="shared" si="614"/>
        <v>CHP4</v>
      </c>
      <c r="B3763" s="12" t="str">
        <f t="shared" si="615"/>
        <v>M9_M</v>
      </c>
      <c r="C3763" s="12" t="str">
        <f t="shared" si="616"/>
        <v>Break_CHK</v>
      </c>
      <c r="D3763" s="12" t="str">
        <f t="shared" si="617"/>
        <v>BP_Motor_var</v>
      </c>
      <c r="E3763" s="13" t="str">
        <f t="shared" si="609"/>
        <v>CHP4_M9_M_BP_Motor_var</v>
      </c>
      <c r="F3763" s="14" t="str">
        <f t="shared" si="610"/>
        <v>BP_Motor_var_Break_CHK</v>
      </c>
      <c r="G3763" s="10" t="str">
        <f t="shared" si="611"/>
        <v>CHP4_M9_M_Break_CHK</v>
      </c>
      <c r="H3763" s="10" t="str">
        <f>VLOOKUP(基本表格!E3763,起始地址定义!A:D,4,FALSE)&amp;" "&amp;Q3763</f>
        <v>4#刨片机重物分离电机 电机控制 断链检测</v>
      </c>
      <c r="I3763" s="10" t="str">
        <f t="shared" si="612"/>
        <v>DB1400,X1651.7</v>
      </c>
      <c r="J3763" s="13" t="str">
        <f>VLOOKUP(E3763,起始地址定义!A:D,2,FALSE)</f>
        <v>DB1400</v>
      </c>
      <c r="K3763" s="12" t="str">
        <f t="shared" si="613"/>
        <v>X1651.7</v>
      </c>
      <c r="L3763" s="13">
        <f>VLOOKUP(E3763,起始地址定义!A:D,3,FALSE)</f>
        <v>1650</v>
      </c>
      <c r="M3763" s="14">
        <f>VLOOKUP($F3763,类型描述及偏移量!$C:$H,2,FALSE)</f>
        <v>1.7</v>
      </c>
      <c r="N3763" s="14" t="str">
        <f>VLOOKUP($F3763,类型描述及偏移量!$C:$H,3,FALSE)</f>
        <v>离散</v>
      </c>
      <c r="O3763" s="14" t="str">
        <f>VLOOKUP($F3763,类型描述及偏移量!$C:$H,4,FALSE)</f>
        <v>None</v>
      </c>
      <c r="P3763" s="14" t="str">
        <f>VLOOKUP($F3763,类型描述及偏移量!$C:$H,5,FALSE)</f>
        <v>Yes</v>
      </c>
      <c r="Q3763" s="14" t="str">
        <f>VLOOKUP($F3763,类型描述及偏移量!$C:$H,6,FALSE)</f>
        <v>断链检测</v>
      </c>
    </row>
    <row r="3764" hidden="1" spans="1:17">
      <c r="A3764" s="12" t="str">
        <f t="shared" si="614"/>
        <v>CHP4</v>
      </c>
      <c r="B3764" s="12" t="str">
        <f t="shared" si="615"/>
        <v>M9_M</v>
      </c>
      <c r="C3764" s="12" t="str">
        <f t="shared" si="616"/>
        <v>INV_Res_HMI</v>
      </c>
      <c r="D3764" s="12" t="str">
        <f t="shared" si="617"/>
        <v>BP_Motor_var</v>
      </c>
      <c r="E3764" s="13" t="str">
        <f t="shared" si="609"/>
        <v>CHP4_M9_M_BP_Motor_var</v>
      </c>
      <c r="F3764" s="14" t="str">
        <f t="shared" si="610"/>
        <v>BP_Motor_var_INV_Res_HMI</v>
      </c>
      <c r="G3764" s="10" t="str">
        <f t="shared" si="611"/>
        <v>CHP4_M9_M_INV_Res_HMI</v>
      </c>
      <c r="H3764" s="10" t="str">
        <f>VLOOKUP(基本表格!E3764,起始地址定义!A:D,4,FALSE)&amp;" "&amp;Q3764</f>
        <v>4#刨片机重物分离电机 电机控制 复位</v>
      </c>
      <c r="I3764" s="10" t="str">
        <f t="shared" si="612"/>
        <v>DB1400,X1652.0</v>
      </c>
      <c r="J3764" s="13" t="str">
        <f>VLOOKUP(E3764,起始地址定义!A:D,2,FALSE)</f>
        <v>DB1400</v>
      </c>
      <c r="K3764" s="12" t="str">
        <f t="shared" si="613"/>
        <v>X1652.0</v>
      </c>
      <c r="L3764" s="13">
        <f>VLOOKUP(E3764,起始地址定义!A:D,3,FALSE)</f>
        <v>1650</v>
      </c>
      <c r="M3764" s="14">
        <f>VLOOKUP($F3764,类型描述及偏移量!$C:$H,2,FALSE)</f>
        <v>2</v>
      </c>
      <c r="N3764" s="14" t="str">
        <f>VLOOKUP($F3764,类型描述及偏移量!$C:$H,3,FALSE)</f>
        <v>离散</v>
      </c>
      <c r="O3764" s="14" t="str">
        <f>VLOOKUP($F3764,类型描述及偏移量!$C:$H,4,FALSE)</f>
        <v>None</v>
      </c>
      <c r="P3764" s="14" t="str">
        <f>VLOOKUP($F3764,类型描述及偏移量!$C:$H,5,FALSE)</f>
        <v>No</v>
      </c>
      <c r="Q3764" s="14" t="str">
        <f>VLOOKUP($F3764,类型描述及偏移量!$C:$H,6,FALSE)</f>
        <v>复位</v>
      </c>
    </row>
    <row r="3765" hidden="1" spans="1:17">
      <c r="A3765" s="12" t="str">
        <f t="shared" si="614"/>
        <v>CHP4</v>
      </c>
      <c r="B3765" s="12" t="str">
        <f t="shared" si="615"/>
        <v>M9_M</v>
      </c>
      <c r="C3765" s="12" t="str">
        <f t="shared" si="616"/>
        <v>Break_EN</v>
      </c>
      <c r="D3765" s="12" t="str">
        <f t="shared" si="617"/>
        <v>BP_Motor_var</v>
      </c>
      <c r="E3765" s="13" t="str">
        <f t="shared" si="609"/>
        <v>CHP4_M9_M_BP_Motor_var</v>
      </c>
      <c r="F3765" s="14" t="str">
        <f t="shared" si="610"/>
        <v>BP_Motor_var_Break_EN</v>
      </c>
      <c r="G3765" s="10" t="str">
        <f t="shared" si="611"/>
        <v>CHP4_M9_M_Break_EN</v>
      </c>
      <c r="H3765" s="10" t="str">
        <f>VLOOKUP(基本表格!E3765,起始地址定义!A:D,4,FALSE)&amp;" "&amp;Q3765</f>
        <v>4#刨片机重物分离电机 电机控制 断链保护使能</v>
      </c>
      <c r="I3765" s="10" t="str">
        <f t="shared" si="612"/>
        <v>DB1400,X1652.1</v>
      </c>
      <c r="J3765" s="13" t="str">
        <f>VLOOKUP(E3765,起始地址定义!A:D,2,FALSE)</f>
        <v>DB1400</v>
      </c>
      <c r="K3765" s="12" t="str">
        <f t="shared" si="613"/>
        <v>X1652.1</v>
      </c>
      <c r="L3765" s="13">
        <f>VLOOKUP(E3765,起始地址定义!A:D,3,FALSE)</f>
        <v>1650</v>
      </c>
      <c r="M3765" s="14">
        <f>VLOOKUP($F3765,类型描述及偏移量!$C:$H,2,FALSE)</f>
        <v>2.1</v>
      </c>
      <c r="N3765" s="14" t="str">
        <f>VLOOKUP($F3765,类型描述及偏移量!$C:$H,3,FALSE)</f>
        <v>离散</v>
      </c>
      <c r="O3765" s="14" t="str">
        <f>VLOOKUP($F3765,类型描述及偏移量!$C:$H,4,FALSE)</f>
        <v>None</v>
      </c>
      <c r="P3765" s="14" t="str">
        <f>VLOOKUP($F3765,类型描述及偏移量!$C:$H,5,FALSE)</f>
        <v>No</v>
      </c>
      <c r="Q3765" s="14" t="str">
        <f>VLOOKUP($F3765,类型描述及偏移量!$C:$H,6,FALSE)</f>
        <v>断链保护使能</v>
      </c>
    </row>
    <row r="3766" hidden="1" spans="1:17">
      <c r="A3766" s="12" t="str">
        <f t="shared" si="614"/>
        <v>CHP4</v>
      </c>
      <c r="B3766" s="12" t="str">
        <f t="shared" si="615"/>
        <v>M9_M</v>
      </c>
      <c r="C3766" s="12" t="str">
        <f t="shared" si="616"/>
        <v>Break_Stop</v>
      </c>
      <c r="D3766" s="12" t="str">
        <f t="shared" si="617"/>
        <v>BP_Motor_var</v>
      </c>
      <c r="E3766" s="13" t="str">
        <f t="shared" si="609"/>
        <v>CHP4_M9_M_BP_Motor_var</v>
      </c>
      <c r="F3766" s="14" t="str">
        <f t="shared" si="610"/>
        <v>BP_Motor_var_Break_Stop</v>
      </c>
      <c r="G3766" s="10" t="str">
        <f t="shared" si="611"/>
        <v>CHP4_M9_M_Break_Stop</v>
      </c>
      <c r="H3766" s="10" t="str">
        <f>VLOOKUP(基本表格!E3766,起始地址定义!A:D,4,FALSE)&amp;" "&amp;Q3766</f>
        <v>4#刨片机重物分离电机 电机控制 断链导致停机</v>
      </c>
      <c r="I3766" s="10" t="str">
        <f t="shared" si="612"/>
        <v>DB1400,X1652.2</v>
      </c>
      <c r="J3766" s="13" t="str">
        <f>VLOOKUP(E3766,起始地址定义!A:D,2,FALSE)</f>
        <v>DB1400</v>
      </c>
      <c r="K3766" s="12" t="str">
        <f t="shared" si="613"/>
        <v>X1652.2</v>
      </c>
      <c r="L3766" s="13">
        <f>VLOOKUP(E3766,起始地址定义!A:D,3,FALSE)</f>
        <v>1650</v>
      </c>
      <c r="M3766" s="14">
        <f>VLOOKUP($F3766,类型描述及偏移量!$C:$H,2,FALSE)</f>
        <v>2.2</v>
      </c>
      <c r="N3766" s="14" t="str">
        <f>VLOOKUP($F3766,类型描述及偏移量!$C:$H,3,FALSE)</f>
        <v>离散</v>
      </c>
      <c r="O3766" s="14" t="str">
        <f>VLOOKUP($F3766,类型描述及偏移量!$C:$H,4,FALSE)</f>
        <v>On</v>
      </c>
      <c r="P3766" s="14" t="str">
        <f>VLOOKUP($F3766,类型描述及偏移量!$C:$H,5,FALSE)</f>
        <v>Yes</v>
      </c>
      <c r="Q3766" s="14" t="str">
        <f>VLOOKUP($F3766,类型描述及偏移量!$C:$H,6,FALSE)</f>
        <v>断链导致停机</v>
      </c>
    </row>
    <row r="3767" hidden="1" spans="1:17">
      <c r="A3767" s="12" t="str">
        <f t="shared" si="614"/>
        <v>CHP4</v>
      </c>
      <c r="B3767" s="12" t="str">
        <f t="shared" si="615"/>
        <v>M9_M</v>
      </c>
      <c r="C3767" s="12" t="str">
        <f t="shared" si="616"/>
        <v>Motor_Back</v>
      </c>
      <c r="D3767" s="12" t="str">
        <f t="shared" si="617"/>
        <v>BP_Motor_var</v>
      </c>
      <c r="E3767" s="13" t="str">
        <f t="shared" si="609"/>
        <v>CHP4_M9_M_BP_Motor_var</v>
      </c>
      <c r="F3767" s="14" t="str">
        <f t="shared" si="610"/>
        <v>BP_Motor_var_Motor_Back</v>
      </c>
      <c r="G3767" s="10" t="str">
        <f t="shared" si="611"/>
        <v>CHP4_M9_M_Motor_Back</v>
      </c>
      <c r="H3767" s="10" t="str">
        <f>VLOOKUP(基本表格!E3767,起始地址定义!A:D,4,FALSE)&amp;" "&amp;Q3767</f>
        <v>4#刨片机重物分离电机 电机控制 电机(反转）</v>
      </c>
      <c r="I3767" s="10" t="str">
        <f t="shared" si="612"/>
        <v>DB1400,X1652.3</v>
      </c>
      <c r="J3767" s="13" t="str">
        <f>VLOOKUP(E3767,起始地址定义!A:D,2,FALSE)</f>
        <v>DB1400</v>
      </c>
      <c r="K3767" s="12" t="str">
        <f t="shared" si="613"/>
        <v>X1652.3</v>
      </c>
      <c r="L3767" s="13">
        <f>VLOOKUP(E3767,起始地址定义!A:D,3,FALSE)</f>
        <v>1650</v>
      </c>
      <c r="M3767" s="14">
        <f>VLOOKUP($F3767,类型描述及偏移量!$C:$H,2,FALSE)</f>
        <v>2.3</v>
      </c>
      <c r="N3767" s="14" t="str">
        <f>VLOOKUP($F3767,类型描述及偏移量!$C:$H,3,FALSE)</f>
        <v>离散</v>
      </c>
      <c r="O3767" s="14" t="str">
        <f>VLOOKUP($F3767,类型描述及偏移量!$C:$H,4,FALSE)</f>
        <v>None</v>
      </c>
      <c r="P3767" s="14" t="str">
        <f>VLOOKUP($F3767,类型描述及偏移量!$C:$H,5,FALSE)</f>
        <v>Yes</v>
      </c>
      <c r="Q3767" s="14" t="str">
        <f>VLOOKUP($F3767,类型描述及偏移量!$C:$H,6,FALSE)</f>
        <v>电机(反转）</v>
      </c>
    </row>
    <row r="3768" hidden="1" spans="1:17">
      <c r="A3768" s="12" t="str">
        <f t="shared" si="614"/>
        <v>CHP4</v>
      </c>
      <c r="B3768" s="12" t="str">
        <f t="shared" si="615"/>
        <v>M9_M</v>
      </c>
      <c r="C3768" s="12" t="str">
        <f t="shared" si="616"/>
        <v>Loc</v>
      </c>
      <c r="D3768" s="12" t="str">
        <f t="shared" si="617"/>
        <v>BP_Motor_var</v>
      </c>
      <c r="E3768" s="13" t="str">
        <f t="shared" si="609"/>
        <v>CHP4_M9_M_BP_Motor_var</v>
      </c>
      <c r="F3768" s="14" t="str">
        <f t="shared" si="610"/>
        <v>BP_Motor_var_Loc</v>
      </c>
      <c r="G3768" s="10" t="str">
        <f t="shared" si="611"/>
        <v>CHP4_M9_M_Loc</v>
      </c>
      <c r="H3768" s="10" t="str">
        <f>VLOOKUP(基本表格!E3768,起始地址定义!A:D,4,FALSE)&amp;" "&amp;Q3768</f>
        <v>4#刨片机重物分离电机 电机控制 本地</v>
      </c>
      <c r="I3768" s="10" t="str">
        <f t="shared" si="612"/>
        <v>DB1400,X1652.4</v>
      </c>
      <c r="J3768" s="13" t="str">
        <f>VLOOKUP(E3768,起始地址定义!A:D,2,FALSE)</f>
        <v>DB1400</v>
      </c>
      <c r="K3768" s="12" t="str">
        <f t="shared" si="613"/>
        <v>X1652.4</v>
      </c>
      <c r="L3768" s="13">
        <f>VLOOKUP(E3768,起始地址定义!A:D,3,FALSE)</f>
        <v>1650</v>
      </c>
      <c r="M3768" s="14">
        <f>VLOOKUP($F3768,类型描述及偏移量!$C:$H,2,FALSE)</f>
        <v>2.4</v>
      </c>
      <c r="N3768" s="14" t="str">
        <f>VLOOKUP($F3768,类型描述及偏移量!$C:$H,3,FALSE)</f>
        <v>离散</v>
      </c>
      <c r="O3768" s="14" t="str">
        <f>VLOOKUP($F3768,类型描述及偏移量!$C:$H,4,FALSE)</f>
        <v>None</v>
      </c>
      <c r="P3768" s="14" t="str">
        <f>VLOOKUP($F3768,类型描述及偏移量!$C:$H,5,FALSE)</f>
        <v>Yes</v>
      </c>
      <c r="Q3768" s="14" t="str">
        <f>VLOOKUP($F3768,类型描述及偏移量!$C:$H,6,FALSE)</f>
        <v>本地</v>
      </c>
    </row>
    <row r="3769" hidden="1" spans="1:17">
      <c r="A3769" s="12" t="str">
        <f t="shared" si="614"/>
        <v>CHP4</v>
      </c>
      <c r="B3769" s="12" t="str">
        <f t="shared" si="615"/>
        <v>M9_M</v>
      </c>
      <c r="C3769" s="12" t="str">
        <f t="shared" si="616"/>
        <v>Rem</v>
      </c>
      <c r="D3769" s="12" t="str">
        <f t="shared" si="617"/>
        <v>BP_Motor_var</v>
      </c>
      <c r="E3769" s="13" t="str">
        <f t="shared" si="609"/>
        <v>CHP4_M9_M_BP_Motor_var</v>
      </c>
      <c r="F3769" s="14" t="str">
        <f t="shared" si="610"/>
        <v>BP_Motor_var_Rem</v>
      </c>
      <c r="G3769" s="10" t="str">
        <f t="shared" si="611"/>
        <v>CHP4_M9_M_Rem</v>
      </c>
      <c r="H3769" s="10" t="str">
        <f>VLOOKUP(基本表格!E3769,起始地址定义!A:D,4,FALSE)&amp;" "&amp;Q3769</f>
        <v>4#刨片机重物分离电机 电机控制 远程</v>
      </c>
      <c r="I3769" s="10" t="str">
        <f t="shared" si="612"/>
        <v>DB1400,X1652.5</v>
      </c>
      <c r="J3769" s="13" t="str">
        <f>VLOOKUP(E3769,起始地址定义!A:D,2,FALSE)</f>
        <v>DB1400</v>
      </c>
      <c r="K3769" s="12" t="str">
        <f t="shared" si="613"/>
        <v>X1652.5</v>
      </c>
      <c r="L3769" s="13">
        <f>VLOOKUP(E3769,起始地址定义!A:D,3,FALSE)</f>
        <v>1650</v>
      </c>
      <c r="M3769" s="14">
        <f>VLOOKUP($F3769,类型描述及偏移量!$C:$H,2,FALSE)</f>
        <v>2.5</v>
      </c>
      <c r="N3769" s="14" t="str">
        <f>VLOOKUP($F3769,类型描述及偏移量!$C:$H,3,FALSE)</f>
        <v>离散</v>
      </c>
      <c r="O3769" s="14" t="str">
        <f>VLOOKUP($F3769,类型描述及偏移量!$C:$H,4,FALSE)</f>
        <v>None</v>
      </c>
      <c r="P3769" s="14" t="str">
        <f>VLOOKUP($F3769,类型描述及偏移量!$C:$H,5,FALSE)</f>
        <v>Yes</v>
      </c>
      <c r="Q3769" s="14" t="str">
        <f>VLOOKUP($F3769,类型描述及偏移量!$C:$H,6,FALSE)</f>
        <v>远程</v>
      </c>
    </row>
    <row r="3770" hidden="1" spans="1:17">
      <c r="A3770" s="12" t="str">
        <f t="shared" si="614"/>
        <v>CHP4</v>
      </c>
      <c r="B3770" s="12" t="str">
        <f t="shared" si="615"/>
        <v>M9_M</v>
      </c>
      <c r="C3770" s="12" t="str">
        <f t="shared" si="616"/>
        <v>Blocking_ALM</v>
      </c>
      <c r="D3770" s="12" t="str">
        <f t="shared" si="617"/>
        <v>BP_Motor_var</v>
      </c>
      <c r="E3770" s="13" t="str">
        <f t="shared" si="609"/>
        <v>CHP4_M9_M_BP_Motor_var</v>
      </c>
      <c r="F3770" s="14" t="str">
        <f t="shared" si="610"/>
        <v>BP_Motor_var_Blocking_ALM</v>
      </c>
      <c r="G3770" s="10" t="str">
        <f t="shared" si="611"/>
        <v>CHP4_M9_M_Blocking_ALM</v>
      </c>
      <c r="H3770" s="10" t="str">
        <f>VLOOKUP(基本表格!E3770,起始地址定义!A:D,4,FALSE)&amp;" "&amp;Q3770</f>
        <v>4#刨片机重物分离电机 电机控制 堵料报警</v>
      </c>
      <c r="I3770" s="10" t="str">
        <f t="shared" si="612"/>
        <v>DB1400,X1652.6</v>
      </c>
      <c r="J3770" s="13" t="str">
        <f>VLOOKUP(E3770,起始地址定义!A:D,2,FALSE)</f>
        <v>DB1400</v>
      </c>
      <c r="K3770" s="12" t="str">
        <f t="shared" si="613"/>
        <v>X1652.6</v>
      </c>
      <c r="L3770" s="13">
        <f>VLOOKUP(E3770,起始地址定义!A:D,3,FALSE)</f>
        <v>1650</v>
      </c>
      <c r="M3770" s="14">
        <f>VLOOKUP($F3770,类型描述及偏移量!$C:$H,2,FALSE)</f>
        <v>2.6</v>
      </c>
      <c r="N3770" s="14" t="str">
        <f>VLOOKUP($F3770,类型描述及偏移量!$C:$H,3,FALSE)</f>
        <v>离散</v>
      </c>
      <c r="O3770" s="14" t="str">
        <f>VLOOKUP($F3770,类型描述及偏移量!$C:$H,4,FALSE)</f>
        <v>On</v>
      </c>
      <c r="P3770" s="14" t="str">
        <f>VLOOKUP($F3770,类型描述及偏移量!$C:$H,5,FALSE)</f>
        <v>Yes</v>
      </c>
      <c r="Q3770" s="14" t="str">
        <f>VLOOKUP($F3770,类型描述及偏移量!$C:$H,6,FALSE)</f>
        <v>堵料报警</v>
      </c>
    </row>
    <row r="3771" hidden="1" spans="1:17">
      <c r="A3771" s="12" t="str">
        <f t="shared" si="614"/>
        <v>CHP4</v>
      </c>
      <c r="B3771" s="12" t="str">
        <f t="shared" si="615"/>
        <v>M9_M</v>
      </c>
      <c r="C3771" s="12" t="str">
        <f t="shared" si="616"/>
        <v>Blocking_CHK</v>
      </c>
      <c r="D3771" s="12" t="str">
        <f t="shared" si="617"/>
        <v>BP_Motor_var</v>
      </c>
      <c r="E3771" s="13" t="str">
        <f t="shared" si="609"/>
        <v>CHP4_M9_M_BP_Motor_var</v>
      </c>
      <c r="F3771" s="14" t="str">
        <f t="shared" si="610"/>
        <v>BP_Motor_var_Blocking_CHK</v>
      </c>
      <c r="G3771" s="10" t="str">
        <f t="shared" si="611"/>
        <v>CHP4_M9_M_Blocking_CHK</v>
      </c>
      <c r="H3771" s="10" t="str">
        <f>VLOOKUP(基本表格!E3771,起始地址定义!A:D,4,FALSE)&amp;" "&amp;Q3771</f>
        <v>4#刨片机重物分离电机 电机控制 堵料检测</v>
      </c>
      <c r="I3771" s="10" t="str">
        <f t="shared" si="612"/>
        <v>DB1400,X1652.7</v>
      </c>
      <c r="J3771" s="13" t="str">
        <f>VLOOKUP(E3771,起始地址定义!A:D,2,FALSE)</f>
        <v>DB1400</v>
      </c>
      <c r="K3771" s="12" t="str">
        <f t="shared" si="613"/>
        <v>X1652.7</v>
      </c>
      <c r="L3771" s="13">
        <f>VLOOKUP(E3771,起始地址定义!A:D,3,FALSE)</f>
        <v>1650</v>
      </c>
      <c r="M3771" s="14">
        <f>VLOOKUP($F3771,类型描述及偏移量!$C:$H,2,FALSE)</f>
        <v>2.7</v>
      </c>
      <c r="N3771" s="14" t="str">
        <f>VLOOKUP($F3771,类型描述及偏移量!$C:$H,3,FALSE)</f>
        <v>离散</v>
      </c>
      <c r="O3771" s="14" t="str">
        <f>VLOOKUP($F3771,类型描述及偏移量!$C:$H,4,FALSE)</f>
        <v>None</v>
      </c>
      <c r="P3771" s="14" t="str">
        <f>VLOOKUP($F3771,类型描述及偏移量!$C:$H,5,FALSE)</f>
        <v>Yes</v>
      </c>
      <c r="Q3771" s="14" t="str">
        <f>VLOOKUP($F3771,类型描述及偏移量!$C:$H,6,FALSE)</f>
        <v>堵料检测</v>
      </c>
    </row>
    <row r="3772" hidden="1" spans="1:17">
      <c r="A3772" s="12" t="str">
        <f t="shared" si="614"/>
        <v>CHP4</v>
      </c>
      <c r="B3772" s="12" t="str">
        <f t="shared" si="615"/>
        <v>M9_M</v>
      </c>
      <c r="C3772" s="12" t="str">
        <f t="shared" si="616"/>
        <v>Blocking_EN</v>
      </c>
      <c r="D3772" s="12" t="str">
        <f t="shared" si="617"/>
        <v>BP_Motor_var</v>
      </c>
      <c r="E3772" s="13" t="str">
        <f t="shared" si="609"/>
        <v>CHP4_M9_M_BP_Motor_var</v>
      </c>
      <c r="F3772" s="14" t="str">
        <f t="shared" si="610"/>
        <v>BP_Motor_var_Blocking_EN</v>
      </c>
      <c r="G3772" s="10" t="str">
        <f t="shared" si="611"/>
        <v>CHP4_M9_M_Blocking_EN</v>
      </c>
      <c r="H3772" s="10" t="str">
        <f>VLOOKUP(基本表格!E3772,起始地址定义!A:D,4,FALSE)&amp;" "&amp;Q3772</f>
        <v>4#刨片机重物分离电机 电机控制 堵料保护使能</v>
      </c>
      <c r="I3772" s="10" t="str">
        <f t="shared" si="612"/>
        <v>DB1400,X1653.0</v>
      </c>
      <c r="J3772" s="13" t="str">
        <f>VLOOKUP(E3772,起始地址定义!A:D,2,FALSE)</f>
        <v>DB1400</v>
      </c>
      <c r="K3772" s="12" t="str">
        <f t="shared" si="613"/>
        <v>X1653.0</v>
      </c>
      <c r="L3772" s="13">
        <f>VLOOKUP(E3772,起始地址定义!A:D,3,FALSE)</f>
        <v>1650</v>
      </c>
      <c r="M3772" s="14">
        <f>VLOOKUP($F3772,类型描述及偏移量!$C:$H,2,FALSE)</f>
        <v>3</v>
      </c>
      <c r="N3772" s="14" t="str">
        <f>VLOOKUP($F3772,类型描述及偏移量!$C:$H,3,FALSE)</f>
        <v>离散</v>
      </c>
      <c r="O3772" s="14" t="str">
        <f>VLOOKUP($F3772,类型描述及偏移量!$C:$H,4,FALSE)</f>
        <v>None</v>
      </c>
      <c r="P3772" s="14" t="str">
        <f>VLOOKUP($F3772,类型描述及偏移量!$C:$H,5,FALSE)</f>
        <v>No</v>
      </c>
      <c r="Q3772" s="14" t="str">
        <f>VLOOKUP($F3772,类型描述及偏移量!$C:$H,6,FALSE)</f>
        <v>堵料保护使能</v>
      </c>
    </row>
    <row r="3773" hidden="1" spans="1:17">
      <c r="A3773" s="12" t="str">
        <f t="shared" si="614"/>
        <v>CHP4</v>
      </c>
      <c r="B3773" s="12" t="str">
        <f t="shared" si="615"/>
        <v>M9_M</v>
      </c>
      <c r="C3773" s="12" t="str">
        <f t="shared" si="616"/>
        <v>Blocking_Stop</v>
      </c>
      <c r="D3773" s="12" t="str">
        <f t="shared" si="617"/>
        <v>BP_Motor_var</v>
      </c>
      <c r="E3773" s="13" t="str">
        <f t="shared" ref="E3773:E3836" si="618">A3773&amp;"_"&amp;B3773&amp;"_"&amp;D3773</f>
        <v>CHP4_M9_M_BP_Motor_var</v>
      </c>
      <c r="F3773" s="14" t="str">
        <f t="shared" ref="F3773:F3836" si="619">D3773&amp;"_"&amp;C3773</f>
        <v>BP_Motor_var_Blocking_Stop</v>
      </c>
      <c r="G3773" s="10" t="str">
        <f t="shared" ref="G3773:G3836" si="620">A3773&amp;"_"&amp;IF(B3773="DB","",B3773&amp;"_")&amp;C3773</f>
        <v>CHP4_M9_M_Blocking_Stop</v>
      </c>
      <c r="H3773" s="10" t="str">
        <f>VLOOKUP(基本表格!E3773,起始地址定义!A:D,4,FALSE)&amp;" "&amp;Q3773</f>
        <v>4#刨片机重物分离电机 电机控制 堵料导致停机</v>
      </c>
      <c r="I3773" s="10" t="str">
        <f t="shared" ref="I3773:I3836" si="621">J3773&amp;","&amp;K3773</f>
        <v>DB1400,X1653.1</v>
      </c>
      <c r="J3773" s="13" t="str">
        <f>VLOOKUP(E3773,起始地址定义!A:D,2,FALSE)</f>
        <v>DB1400</v>
      </c>
      <c r="K3773" s="12" t="str">
        <f t="shared" ref="K3773:K3836" si="622">IF(N3773="离散","X",IF(N3773="实型","REAL","INT"))&amp;IF(N3773="离散",TEXT(L3773+M3773,"0.0"),L3773+M3773)</f>
        <v>X1653.1</v>
      </c>
      <c r="L3773" s="13">
        <f>VLOOKUP(E3773,起始地址定义!A:D,3,FALSE)</f>
        <v>1650</v>
      </c>
      <c r="M3773" s="14">
        <f>VLOOKUP($F3773,类型描述及偏移量!$C:$H,2,FALSE)</f>
        <v>3.1</v>
      </c>
      <c r="N3773" s="14" t="str">
        <f>VLOOKUP($F3773,类型描述及偏移量!$C:$H,3,FALSE)</f>
        <v>离散</v>
      </c>
      <c r="O3773" s="14" t="str">
        <f>VLOOKUP($F3773,类型描述及偏移量!$C:$H,4,FALSE)</f>
        <v>On</v>
      </c>
      <c r="P3773" s="14" t="str">
        <f>VLOOKUP($F3773,类型描述及偏移量!$C:$H,5,FALSE)</f>
        <v>Yes</v>
      </c>
      <c r="Q3773" s="14" t="str">
        <f>VLOOKUP($F3773,类型描述及偏移量!$C:$H,6,FALSE)</f>
        <v>堵料导致停机</v>
      </c>
    </row>
    <row r="3774" hidden="1" spans="1:17">
      <c r="A3774" s="12" t="str">
        <f t="shared" si="614"/>
        <v>CHP4</v>
      </c>
      <c r="B3774" s="12" t="str">
        <f t="shared" si="615"/>
        <v>M9_M</v>
      </c>
      <c r="C3774" s="12" t="str">
        <f t="shared" si="616"/>
        <v>BreakTime</v>
      </c>
      <c r="D3774" s="12" t="str">
        <f t="shared" si="617"/>
        <v>BP_Motor_var</v>
      </c>
      <c r="E3774" s="13" t="str">
        <f t="shared" si="618"/>
        <v>CHP4_M9_M_BP_Motor_var</v>
      </c>
      <c r="F3774" s="14" t="str">
        <f t="shared" si="619"/>
        <v>BP_Motor_var_BreakTime</v>
      </c>
      <c r="G3774" s="10" t="str">
        <f t="shared" si="620"/>
        <v>CHP4_M9_M_BreakTime</v>
      </c>
      <c r="H3774" s="10" t="str">
        <f>VLOOKUP(基本表格!E3774,起始地址定义!A:D,4,FALSE)&amp;" "&amp;Q3774</f>
        <v>4#刨片机重物分离电机 电机控制 断链超时时间 秒</v>
      </c>
      <c r="I3774" s="10" t="str">
        <f t="shared" si="621"/>
        <v>DB1400,INT1654</v>
      </c>
      <c r="J3774" s="13" t="str">
        <f>VLOOKUP(E3774,起始地址定义!A:D,2,FALSE)</f>
        <v>DB1400</v>
      </c>
      <c r="K3774" s="12" t="str">
        <f t="shared" si="622"/>
        <v>INT1654</v>
      </c>
      <c r="L3774" s="13">
        <f>VLOOKUP(E3774,起始地址定义!A:D,3,FALSE)</f>
        <v>1650</v>
      </c>
      <c r="M3774" s="14">
        <f>VLOOKUP($F3774,类型描述及偏移量!$C:$H,2,FALSE)</f>
        <v>4</v>
      </c>
      <c r="N3774" s="14" t="str">
        <f>VLOOKUP($F3774,类型描述及偏移量!$C:$H,3,FALSE)</f>
        <v>整型</v>
      </c>
      <c r="O3774" s="14" t="str">
        <f>VLOOKUP($F3774,类型描述及偏移量!$C:$H,4,FALSE)</f>
        <v>None</v>
      </c>
      <c r="P3774" s="14" t="str">
        <f>VLOOKUP($F3774,类型描述及偏移量!$C:$H,5,FALSE)</f>
        <v>No</v>
      </c>
      <c r="Q3774" s="14" t="str">
        <f>VLOOKUP($F3774,类型描述及偏移量!$C:$H,6,FALSE)</f>
        <v>断链超时时间 秒</v>
      </c>
    </row>
    <row r="3775" hidden="1" spans="1:17">
      <c r="A3775" s="12" t="str">
        <f t="shared" si="614"/>
        <v>CHP4</v>
      </c>
      <c r="B3775" s="12" t="str">
        <f t="shared" si="615"/>
        <v>M9_M</v>
      </c>
      <c r="C3775" s="12" t="str">
        <f t="shared" si="616"/>
        <v>BlockingTime</v>
      </c>
      <c r="D3775" s="12" t="str">
        <f t="shared" si="617"/>
        <v>BP_Motor_var</v>
      </c>
      <c r="E3775" s="13" t="str">
        <f t="shared" si="618"/>
        <v>CHP4_M9_M_BP_Motor_var</v>
      </c>
      <c r="F3775" s="14" t="str">
        <f t="shared" si="619"/>
        <v>BP_Motor_var_BlockingTime</v>
      </c>
      <c r="G3775" s="10" t="str">
        <f t="shared" si="620"/>
        <v>CHP4_M9_M_BlockingTime</v>
      </c>
      <c r="H3775" s="10" t="str">
        <f>VLOOKUP(基本表格!E3775,起始地址定义!A:D,4,FALSE)&amp;" "&amp;Q3775</f>
        <v>4#刨片机重物分离电机 电机控制 堵料检测时间 秒</v>
      </c>
      <c r="I3775" s="10" t="str">
        <f t="shared" si="621"/>
        <v>DB1400,INT1656</v>
      </c>
      <c r="J3775" s="13" t="str">
        <f>VLOOKUP(E3775,起始地址定义!A:D,2,FALSE)</f>
        <v>DB1400</v>
      </c>
      <c r="K3775" s="12" t="str">
        <f t="shared" si="622"/>
        <v>INT1656</v>
      </c>
      <c r="L3775" s="13">
        <f>VLOOKUP(E3775,起始地址定义!A:D,3,FALSE)</f>
        <v>1650</v>
      </c>
      <c r="M3775" s="14">
        <f>VLOOKUP($F3775,类型描述及偏移量!$C:$H,2,FALSE)</f>
        <v>6</v>
      </c>
      <c r="N3775" s="14" t="str">
        <f>VLOOKUP($F3775,类型描述及偏移量!$C:$H,3,FALSE)</f>
        <v>整型</v>
      </c>
      <c r="O3775" s="14" t="str">
        <f>VLOOKUP($F3775,类型描述及偏移量!$C:$H,4,FALSE)</f>
        <v>None</v>
      </c>
      <c r="P3775" s="14" t="str">
        <f>VLOOKUP($F3775,类型描述及偏移量!$C:$H,5,FALSE)</f>
        <v>No</v>
      </c>
      <c r="Q3775" s="14" t="str">
        <f>VLOOKUP($F3775,类型描述及偏移量!$C:$H,6,FALSE)</f>
        <v>堵料检测时间 秒</v>
      </c>
    </row>
    <row r="3776" hidden="1" spans="1:17">
      <c r="A3776" s="12" t="str">
        <f t="shared" si="614"/>
        <v>CHP4</v>
      </c>
      <c r="B3776" s="12" t="str">
        <f t="shared" si="615"/>
        <v>M9_M</v>
      </c>
      <c r="C3776" s="12" t="str">
        <f t="shared" si="616"/>
        <v>PullSwitch_CHK</v>
      </c>
      <c r="D3776" s="12" t="str">
        <f t="shared" si="617"/>
        <v>BP_Motor_var</v>
      </c>
      <c r="E3776" s="13" t="str">
        <f t="shared" si="618"/>
        <v>CHP4_M9_M_BP_Motor_var</v>
      </c>
      <c r="F3776" s="14" t="str">
        <f t="shared" si="619"/>
        <v>BP_Motor_var_PullSwitch_CHK</v>
      </c>
      <c r="G3776" s="10" t="str">
        <f t="shared" si="620"/>
        <v>CHP4_M9_M_PullSwitch_CHK</v>
      </c>
      <c r="H3776" s="10" t="str">
        <f>VLOOKUP(基本表格!E3776,起始地址定义!A:D,4,FALSE)&amp;" "&amp;Q3776</f>
        <v>4#刨片机重物分离电机 电机控制 拉线开关</v>
      </c>
      <c r="I3776" s="10" t="str">
        <f t="shared" si="621"/>
        <v>DB1400,X1658.0</v>
      </c>
      <c r="J3776" s="13" t="str">
        <f>VLOOKUP(E3776,起始地址定义!A:D,2,FALSE)</f>
        <v>DB1400</v>
      </c>
      <c r="K3776" s="12" t="str">
        <f t="shared" si="622"/>
        <v>X1658.0</v>
      </c>
      <c r="L3776" s="13">
        <f>VLOOKUP(E3776,起始地址定义!A:D,3,FALSE)</f>
        <v>1650</v>
      </c>
      <c r="M3776" s="14">
        <f>VLOOKUP($F3776,类型描述及偏移量!$C:$H,2,FALSE)</f>
        <v>8</v>
      </c>
      <c r="N3776" s="14" t="str">
        <f>VLOOKUP($F3776,类型描述及偏移量!$C:$H,3,FALSE)</f>
        <v>离散</v>
      </c>
      <c r="O3776" s="14" t="str">
        <f>VLOOKUP($F3776,类型描述及偏移量!$C:$H,4,FALSE)</f>
        <v>On</v>
      </c>
      <c r="P3776" s="14" t="str">
        <f>VLOOKUP($F3776,类型描述及偏移量!$C:$H,5,FALSE)</f>
        <v>Yes</v>
      </c>
      <c r="Q3776" s="14" t="str">
        <f>VLOOKUP($F3776,类型描述及偏移量!$C:$H,6,FALSE)</f>
        <v>拉线开关</v>
      </c>
    </row>
    <row r="3777" hidden="1" spans="1:17">
      <c r="A3777" s="12" t="str">
        <f t="shared" si="614"/>
        <v>CHP4</v>
      </c>
      <c r="B3777" s="12" t="str">
        <f t="shared" si="615"/>
        <v>M9_M</v>
      </c>
      <c r="C3777" s="12" t="str">
        <f t="shared" si="616"/>
        <v>LMD_ALM</v>
      </c>
      <c r="D3777" s="12" t="str">
        <f t="shared" si="617"/>
        <v>BP_Motor_var</v>
      </c>
      <c r="E3777" s="13" t="str">
        <f t="shared" si="618"/>
        <v>CHP4_M9_M_BP_Motor_var</v>
      </c>
      <c r="F3777" s="14" t="str">
        <f t="shared" si="619"/>
        <v>BP_Motor_var_LMD_ALM</v>
      </c>
      <c r="G3777" s="10" t="str">
        <f t="shared" si="620"/>
        <v>CHP4_M9_M_LMD_ALM</v>
      </c>
      <c r="H3777" s="10" t="str">
        <f>VLOOKUP(基本表格!E3777,起始地址定义!A:D,4,FALSE)&amp;" "&amp;Q3777</f>
        <v>4#刨片机重物分离电机 电机控制 左跑偏报警</v>
      </c>
      <c r="I3777" s="10" t="str">
        <f t="shared" si="621"/>
        <v>DB1400,X1658.1</v>
      </c>
      <c r="J3777" s="13" t="str">
        <f>VLOOKUP(E3777,起始地址定义!A:D,2,FALSE)</f>
        <v>DB1400</v>
      </c>
      <c r="K3777" s="12" t="str">
        <f t="shared" si="622"/>
        <v>X1658.1</v>
      </c>
      <c r="L3777" s="13">
        <f>VLOOKUP(E3777,起始地址定义!A:D,3,FALSE)</f>
        <v>1650</v>
      </c>
      <c r="M3777" s="14">
        <f>VLOOKUP($F3777,类型描述及偏移量!$C:$H,2,FALSE)</f>
        <v>8.1</v>
      </c>
      <c r="N3777" s="14" t="str">
        <f>VLOOKUP($F3777,类型描述及偏移量!$C:$H,3,FALSE)</f>
        <v>离散</v>
      </c>
      <c r="O3777" s="14" t="str">
        <f>VLOOKUP($F3777,类型描述及偏移量!$C:$H,4,FALSE)</f>
        <v>On</v>
      </c>
      <c r="P3777" s="14" t="str">
        <f>VLOOKUP($F3777,类型描述及偏移量!$C:$H,5,FALSE)</f>
        <v>Yes</v>
      </c>
      <c r="Q3777" s="14" t="str">
        <f>VLOOKUP($F3777,类型描述及偏移量!$C:$H,6,FALSE)</f>
        <v>左跑偏报警</v>
      </c>
    </row>
    <row r="3778" hidden="1" spans="1:17">
      <c r="A3778" s="12" t="str">
        <f t="shared" si="614"/>
        <v>CHP4</v>
      </c>
      <c r="B3778" s="12" t="str">
        <f t="shared" si="615"/>
        <v>M9_M</v>
      </c>
      <c r="C3778" s="12" t="str">
        <f t="shared" si="616"/>
        <v>LMD_CHK_1</v>
      </c>
      <c r="D3778" s="12" t="str">
        <f t="shared" si="617"/>
        <v>BP_Motor_var</v>
      </c>
      <c r="E3778" s="13" t="str">
        <f t="shared" si="618"/>
        <v>CHP4_M9_M_BP_Motor_var</v>
      </c>
      <c r="F3778" s="14" t="str">
        <f t="shared" si="619"/>
        <v>BP_Motor_var_LMD_CHK_1</v>
      </c>
      <c r="G3778" s="10" t="str">
        <f t="shared" si="620"/>
        <v>CHP4_M9_M_LMD_CHK_1</v>
      </c>
      <c r="H3778" s="10" t="str">
        <f>VLOOKUP(基本表格!E3778,起始地址定义!A:D,4,FALSE)&amp;" "&amp;Q3778</f>
        <v>4#刨片机重物分离电机 电机控制 左跑偏1检测</v>
      </c>
      <c r="I3778" s="10" t="str">
        <f t="shared" si="621"/>
        <v>DB1400,X1658.2</v>
      </c>
      <c r="J3778" s="13" t="str">
        <f>VLOOKUP(E3778,起始地址定义!A:D,2,FALSE)</f>
        <v>DB1400</v>
      </c>
      <c r="K3778" s="12" t="str">
        <f t="shared" si="622"/>
        <v>X1658.2</v>
      </c>
      <c r="L3778" s="13">
        <f>VLOOKUP(E3778,起始地址定义!A:D,3,FALSE)</f>
        <v>1650</v>
      </c>
      <c r="M3778" s="14">
        <f>VLOOKUP($F3778,类型描述及偏移量!$C:$H,2,FALSE)</f>
        <v>8.2</v>
      </c>
      <c r="N3778" s="14" t="str">
        <f>VLOOKUP($F3778,类型描述及偏移量!$C:$H,3,FALSE)</f>
        <v>离散</v>
      </c>
      <c r="O3778" s="14" t="str">
        <f>VLOOKUP($F3778,类型描述及偏移量!$C:$H,4,FALSE)</f>
        <v>None</v>
      </c>
      <c r="P3778" s="14" t="str">
        <f>VLOOKUP($F3778,类型描述及偏移量!$C:$H,5,FALSE)</f>
        <v>Yes</v>
      </c>
      <c r="Q3778" s="14" t="str">
        <f>VLOOKUP($F3778,类型描述及偏移量!$C:$H,6,FALSE)</f>
        <v>左跑偏1检测</v>
      </c>
    </row>
    <row r="3779" hidden="1" spans="1:17">
      <c r="A3779" s="12" t="str">
        <f t="shared" si="614"/>
        <v>CHP4</v>
      </c>
      <c r="B3779" s="12" t="str">
        <f t="shared" si="615"/>
        <v>M9_M</v>
      </c>
      <c r="C3779" s="12" t="str">
        <f t="shared" si="616"/>
        <v>LMD_EN</v>
      </c>
      <c r="D3779" s="12" t="str">
        <f t="shared" si="617"/>
        <v>BP_Motor_var</v>
      </c>
      <c r="E3779" s="13" t="str">
        <f t="shared" si="618"/>
        <v>CHP4_M9_M_BP_Motor_var</v>
      </c>
      <c r="F3779" s="14" t="str">
        <f t="shared" si="619"/>
        <v>BP_Motor_var_LMD_EN</v>
      </c>
      <c r="G3779" s="10" t="str">
        <f t="shared" si="620"/>
        <v>CHP4_M9_M_LMD_EN</v>
      </c>
      <c r="H3779" s="10" t="str">
        <f>VLOOKUP(基本表格!E3779,起始地址定义!A:D,4,FALSE)&amp;" "&amp;Q3779</f>
        <v>4#刨片机重物分离电机 电机控制 左跑偏保护使能</v>
      </c>
      <c r="I3779" s="10" t="str">
        <f t="shared" si="621"/>
        <v>DB1400,X1658.3</v>
      </c>
      <c r="J3779" s="13" t="str">
        <f>VLOOKUP(E3779,起始地址定义!A:D,2,FALSE)</f>
        <v>DB1400</v>
      </c>
      <c r="K3779" s="12" t="str">
        <f t="shared" si="622"/>
        <v>X1658.3</v>
      </c>
      <c r="L3779" s="13">
        <f>VLOOKUP(E3779,起始地址定义!A:D,3,FALSE)</f>
        <v>1650</v>
      </c>
      <c r="M3779" s="14">
        <f>VLOOKUP($F3779,类型描述及偏移量!$C:$H,2,FALSE)</f>
        <v>8.3</v>
      </c>
      <c r="N3779" s="14" t="str">
        <f>VLOOKUP($F3779,类型描述及偏移量!$C:$H,3,FALSE)</f>
        <v>离散</v>
      </c>
      <c r="O3779" s="14" t="str">
        <f>VLOOKUP($F3779,类型描述及偏移量!$C:$H,4,FALSE)</f>
        <v>None</v>
      </c>
      <c r="P3779" s="14" t="str">
        <f>VLOOKUP($F3779,类型描述及偏移量!$C:$H,5,FALSE)</f>
        <v>No</v>
      </c>
      <c r="Q3779" s="14" t="str">
        <f>VLOOKUP($F3779,类型描述及偏移量!$C:$H,6,FALSE)</f>
        <v>左跑偏保护使能</v>
      </c>
    </row>
    <row r="3780" hidden="1" spans="1:17">
      <c r="A3780" s="12" t="str">
        <f t="shared" si="614"/>
        <v>CHP4</v>
      </c>
      <c r="B3780" s="12" t="str">
        <f t="shared" si="615"/>
        <v>M9_M</v>
      </c>
      <c r="C3780" s="12" t="str">
        <f t="shared" si="616"/>
        <v>LMD_Stop</v>
      </c>
      <c r="D3780" s="12" t="str">
        <f t="shared" si="617"/>
        <v>BP_Motor_var</v>
      </c>
      <c r="E3780" s="13" t="str">
        <f t="shared" si="618"/>
        <v>CHP4_M9_M_BP_Motor_var</v>
      </c>
      <c r="F3780" s="14" t="str">
        <f t="shared" si="619"/>
        <v>BP_Motor_var_LMD_Stop</v>
      </c>
      <c r="G3780" s="10" t="str">
        <f t="shared" si="620"/>
        <v>CHP4_M9_M_LMD_Stop</v>
      </c>
      <c r="H3780" s="10" t="str">
        <f>VLOOKUP(基本表格!E3780,起始地址定义!A:D,4,FALSE)&amp;" "&amp;Q3780</f>
        <v>4#刨片机重物分离电机 电机控制 左跑偏导致停机</v>
      </c>
      <c r="I3780" s="10" t="str">
        <f t="shared" si="621"/>
        <v>DB1400,X1658.4</v>
      </c>
      <c r="J3780" s="13" t="str">
        <f>VLOOKUP(E3780,起始地址定义!A:D,2,FALSE)</f>
        <v>DB1400</v>
      </c>
      <c r="K3780" s="12" t="str">
        <f t="shared" si="622"/>
        <v>X1658.4</v>
      </c>
      <c r="L3780" s="13">
        <f>VLOOKUP(E3780,起始地址定义!A:D,3,FALSE)</f>
        <v>1650</v>
      </c>
      <c r="M3780" s="14">
        <f>VLOOKUP($F3780,类型描述及偏移量!$C:$H,2,FALSE)</f>
        <v>8.4</v>
      </c>
      <c r="N3780" s="14" t="str">
        <f>VLOOKUP($F3780,类型描述及偏移量!$C:$H,3,FALSE)</f>
        <v>离散</v>
      </c>
      <c r="O3780" s="14" t="str">
        <f>VLOOKUP($F3780,类型描述及偏移量!$C:$H,4,FALSE)</f>
        <v>On</v>
      </c>
      <c r="P3780" s="14" t="str">
        <f>VLOOKUP($F3780,类型描述及偏移量!$C:$H,5,FALSE)</f>
        <v>Yes</v>
      </c>
      <c r="Q3780" s="14" t="str">
        <f>VLOOKUP($F3780,类型描述及偏移量!$C:$H,6,FALSE)</f>
        <v>左跑偏导致停机</v>
      </c>
    </row>
    <row r="3781" hidden="1" spans="1:17">
      <c r="A3781" s="12" t="str">
        <f t="shared" si="614"/>
        <v>CHP4</v>
      </c>
      <c r="B3781" s="12" t="str">
        <f t="shared" si="615"/>
        <v>M9_M</v>
      </c>
      <c r="C3781" s="12" t="str">
        <f t="shared" si="616"/>
        <v>LMD_Time</v>
      </c>
      <c r="D3781" s="12" t="str">
        <f t="shared" si="617"/>
        <v>BP_Motor_var</v>
      </c>
      <c r="E3781" s="13" t="str">
        <f t="shared" si="618"/>
        <v>CHP4_M9_M_BP_Motor_var</v>
      </c>
      <c r="F3781" s="14" t="str">
        <f t="shared" si="619"/>
        <v>BP_Motor_var_LMD_Time</v>
      </c>
      <c r="G3781" s="10" t="str">
        <f t="shared" si="620"/>
        <v>CHP4_M9_M_LMD_Time</v>
      </c>
      <c r="H3781" s="10" t="str">
        <f>VLOOKUP(基本表格!E3781,起始地址定义!A:D,4,FALSE)&amp;" "&amp;Q3781</f>
        <v>4#刨片机重物分离电机 电机控制 左跑偏检测时间</v>
      </c>
      <c r="I3781" s="10" t="str">
        <f t="shared" si="621"/>
        <v>DB1400,INT1660</v>
      </c>
      <c r="J3781" s="13" t="str">
        <f>VLOOKUP(E3781,起始地址定义!A:D,2,FALSE)</f>
        <v>DB1400</v>
      </c>
      <c r="K3781" s="12" t="str">
        <f t="shared" si="622"/>
        <v>INT1660</v>
      </c>
      <c r="L3781" s="13">
        <f>VLOOKUP(E3781,起始地址定义!A:D,3,FALSE)</f>
        <v>1650</v>
      </c>
      <c r="M3781" s="14">
        <f>VLOOKUP($F3781,类型描述及偏移量!$C:$H,2,FALSE)</f>
        <v>10</v>
      </c>
      <c r="N3781" s="14" t="str">
        <f>VLOOKUP($F3781,类型描述及偏移量!$C:$H,3,FALSE)</f>
        <v>整型</v>
      </c>
      <c r="O3781" s="14" t="str">
        <f>VLOOKUP($F3781,类型描述及偏移量!$C:$H,4,FALSE)</f>
        <v>None</v>
      </c>
      <c r="P3781" s="14" t="str">
        <f>VLOOKUP($F3781,类型描述及偏移量!$C:$H,5,FALSE)</f>
        <v>No</v>
      </c>
      <c r="Q3781" s="14" t="str">
        <f>VLOOKUP($F3781,类型描述及偏移量!$C:$H,6,FALSE)</f>
        <v>左跑偏检测时间</v>
      </c>
    </row>
    <row r="3782" hidden="1" spans="1:17">
      <c r="A3782" s="12" t="str">
        <f t="shared" si="614"/>
        <v>CHP4</v>
      </c>
      <c r="B3782" s="12" t="str">
        <f t="shared" si="615"/>
        <v>M9_M</v>
      </c>
      <c r="C3782" s="12" t="str">
        <f t="shared" si="616"/>
        <v>RMD_ALM</v>
      </c>
      <c r="D3782" s="12" t="str">
        <f t="shared" si="617"/>
        <v>BP_Motor_var</v>
      </c>
      <c r="E3782" s="13" t="str">
        <f t="shared" si="618"/>
        <v>CHP4_M9_M_BP_Motor_var</v>
      </c>
      <c r="F3782" s="14" t="str">
        <f t="shared" si="619"/>
        <v>BP_Motor_var_RMD_ALM</v>
      </c>
      <c r="G3782" s="10" t="str">
        <f t="shared" si="620"/>
        <v>CHP4_M9_M_RMD_ALM</v>
      </c>
      <c r="H3782" s="10" t="str">
        <f>VLOOKUP(基本表格!E3782,起始地址定义!A:D,4,FALSE)&amp;" "&amp;Q3782</f>
        <v>4#刨片机重物分离电机 电机控制 右 跑偏报警</v>
      </c>
      <c r="I3782" s="10" t="str">
        <f t="shared" si="621"/>
        <v>DB1400,X1662.0</v>
      </c>
      <c r="J3782" s="13" t="str">
        <f>VLOOKUP(E3782,起始地址定义!A:D,2,FALSE)</f>
        <v>DB1400</v>
      </c>
      <c r="K3782" s="12" t="str">
        <f t="shared" si="622"/>
        <v>X1662.0</v>
      </c>
      <c r="L3782" s="13">
        <f>VLOOKUP(E3782,起始地址定义!A:D,3,FALSE)</f>
        <v>1650</v>
      </c>
      <c r="M3782" s="14">
        <f>VLOOKUP($F3782,类型描述及偏移量!$C:$H,2,FALSE)</f>
        <v>12</v>
      </c>
      <c r="N3782" s="14" t="str">
        <f>VLOOKUP($F3782,类型描述及偏移量!$C:$H,3,FALSE)</f>
        <v>离散</v>
      </c>
      <c r="O3782" s="14" t="str">
        <f>VLOOKUP($F3782,类型描述及偏移量!$C:$H,4,FALSE)</f>
        <v>On</v>
      </c>
      <c r="P3782" s="14" t="str">
        <f>VLOOKUP($F3782,类型描述及偏移量!$C:$H,5,FALSE)</f>
        <v>Yes</v>
      </c>
      <c r="Q3782" s="14" t="str">
        <f>VLOOKUP($F3782,类型描述及偏移量!$C:$H,6,FALSE)</f>
        <v>右 跑偏报警</v>
      </c>
    </row>
    <row r="3783" hidden="1" spans="1:17">
      <c r="A3783" s="12" t="str">
        <f t="shared" si="614"/>
        <v>CHP4</v>
      </c>
      <c r="B3783" s="12" t="str">
        <f t="shared" si="615"/>
        <v>M9_M</v>
      </c>
      <c r="C3783" s="12" t="str">
        <f t="shared" si="616"/>
        <v>RMD_CHK_1</v>
      </c>
      <c r="D3783" s="12" t="str">
        <f t="shared" si="617"/>
        <v>BP_Motor_var</v>
      </c>
      <c r="E3783" s="13" t="str">
        <f t="shared" si="618"/>
        <v>CHP4_M9_M_BP_Motor_var</v>
      </c>
      <c r="F3783" s="14" t="str">
        <f t="shared" si="619"/>
        <v>BP_Motor_var_RMD_CHK_1</v>
      </c>
      <c r="G3783" s="10" t="str">
        <f t="shared" si="620"/>
        <v>CHP4_M9_M_RMD_CHK_1</v>
      </c>
      <c r="H3783" s="10" t="str">
        <f>VLOOKUP(基本表格!E3783,起始地址定义!A:D,4,FALSE)&amp;" "&amp;Q3783</f>
        <v>4#刨片机重物分离电机 电机控制 右跑偏1检测</v>
      </c>
      <c r="I3783" s="10" t="str">
        <f t="shared" si="621"/>
        <v>DB1400,X1662.1</v>
      </c>
      <c r="J3783" s="13" t="str">
        <f>VLOOKUP(E3783,起始地址定义!A:D,2,FALSE)</f>
        <v>DB1400</v>
      </c>
      <c r="K3783" s="12" t="str">
        <f t="shared" si="622"/>
        <v>X1662.1</v>
      </c>
      <c r="L3783" s="13">
        <f>VLOOKUP(E3783,起始地址定义!A:D,3,FALSE)</f>
        <v>1650</v>
      </c>
      <c r="M3783" s="14">
        <f>VLOOKUP($F3783,类型描述及偏移量!$C:$H,2,FALSE)</f>
        <v>12.1</v>
      </c>
      <c r="N3783" s="14" t="str">
        <f>VLOOKUP($F3783,类型描述及偏移量!$C:$H,3,FALSE)</f>
        <v>离散</v>
      </c>
      <c r="O3783" s="14" t="str">
        <f>VLOOKUP($F3783,类型描述及偏移量!$C:$H,4,FALSE)</f>
        <v>None</v>
      </c>
      <c r="P3783" s="14" t="str">
        <f>VLOOKUP($F3783,类型描述及偏移量!$C:$H,5,FALSE)</f>
        <v>Yes</v>
      </c>
      <c r="Q3783" s="14" t="str">
        <f>VLOOKUP($F3783,类型描述及偏移量!$C:$H,6,FALSE)</f>
        <v>右跑偏1检测</v>
      </c>
    </row>
    <row r="3784" hidden="1" spans="1:17">
      <c r="A3784" s="12" t="str">
        <f t="shared" si="614"/>
        <v>CHP4</v>
      </c>
      <c r="B3784" s="12" t="str">
        <f t="shared" si="615"/>
        <v>M9_M</v>
      </c>
      <c r="C3784" s="12" t="str">
        <f t="shared" si="616"/>
        <v>RMD_EN</v>
      </c>
      <c r="D3784" s="12" t="str">
        <f t="shared" si="617"/>
        <v>BP_Motor_var</v>
      </c>
      <c r="E3784" s="13" t="str">
        <f t="shared" si="618"/>
        <v>CHP4_M9_M_BP_Motor_var</v>
      </c>
      <c r="F3784" s="14" t="str">
        <f t="shared" si="619"/>
        <v>BP_Motor_var_RMD_EN</v>
      </c>
      <c r="G3784" s="10" t="str">
        <f t="shared" si="620"/>
        <v>CHP4_M9_M_RMD_EN</v>
      </c>
      <c r="H3784" s="10" t="str">
        <f>VLOOKUP(基本表格!E3784,起始地址定义!A:D,4,FALSE)&amp;" "&amp;Q3784</f>
        <v>4#刨片机重物分离电机 电机控制 右跑偏保护使能</v>
      </c>
      <c r="I3784" s="10" t="str">
        <f t="shared" si="621"/>
        <v>DB1400,X1662.2</v>
      </c>
      <c r="J3784" s="13" t="str">
        <f>VLOOKUP(E3784,起始地址定义!A:D,2,FALSE)</f>
        <v>DB1400</v>
      </c>
      <c r="K3784" s="12" t="str">
        <f t="shared" si="622"/>
        <v>X1662.2</v>
      </c>
      <c r="L3784" s="13">
        <f>VLOOKUP(E3784,起始地址定义!A:D,3,FALSE)</f>
        <v>1650</v>
      </c>
      <c r="M3784" s="14">
        <f>VLOOKUP($F3784,类型描述及偏移量!$C:$H,2,FALSE)</f>
        <v>12.2</v>
      </c>
      <c r="N3784" s="14" t="str">
        <f>VLOOKUP($F3784,类型描述及偏移量!$C:$H,3,FALSE)</f>
        <v>离散</v>
      </c>
      <c r="O3784" s="14" t="str">
        <f>VLOOKUP($F3784,类型描述及偏移量!$C:$H,4,FALSE)</f>
        <v>None</v>
      </c>
      <c r="P3784" s="14" t="str">
        <f>VLOOKUP($F3784,类型描述及偏移量!$C:$H,5,FALSE)</f>
        <v>No</v>
      </c>
      <c r="Q3784" s="14" t="str">
        <f>VLOOKUP($F3784,类型描述及偏移量!$C:$H,6,FALSE)</f>
        <v>右跑偏保护使能</v>
      </c>
    </row>
    <row r="3785" hidden="1" spans="1:17">
      <c r="A3785" s="12" t="str">
        <f t="shared" si="614"/>
        <v>CHP4</v>
      </c>
      <c r="B3785" s="12" t="str">
        <f t="shared" si="615"/>
        <v>M9_M</v>
      </c>
      <c r="C3785" s="12" t="str">
        <f t="shared" si="616"/>
        <v>RMD_Stop</v>
      </c>
      <c r="D3785" s="12" t="str">
        <f t="shared" si="617"/>
        <v>BP_Motor_var</v>
      </c>
      <c r="E3785" s="13" t="str">
        <f t="shared" si="618"/>
        <v>CHP4_M9_M_BP_Motor_var</v>
      </c>
      <c r="F3785" s="14" t="str">
        <f t="shared" si="619"/>
        <v>BP_Motor_var_RMD_Stop</v>
      </c>
      <c r="G3785" s="10" t="str">
        <f t="shared" si="620"/>
        <v>CHP4_M9_M_RMD_Stop</v>
      </c>
      <c r="H3785" s="10" t="str">
        <f>VLOOKUP(基本表格!E3785,起始地址定义!A:D,4,FALSE)&amp;" "&amp;Q3785</f>
        <v>4#刨片机重物分离电机 电机控制 右跑偏导致停机</v>
      </c>
      <c r="I3785" s="10" t="str">
        <f t="shared" si="621"/>
        <v>DB1400,X1662.3</v>
      </c>
      <c r="J3785" s="13" t="str">
        <f>VLOOKUP(E3785,起始地址定义!A:D,2,FALSE)</f>
        <v>DB1400</v>
      </c>
      <c r="K3785" s="12" t="str">
        <f t="shared" si="622"/>
        <v>X1662.3</v>
      </c>
      <c r="L3785" s="13">
        <f>VLOOKUP(E3785,起始地址定义!A:D,3,FALSE)</f>
        <v>1650</v>
      </c>
      <c r="M3785" s="14">
        <f>VLOOKUP($F3785,类型描述及偏移量!$C:$H,2,FALSE)</f>
        <v>12.3</v>
      </c>
      <c r="N3785" s="14" t="str">
        <f>VLOOKUP($F3785,类型描述及偏移量!$C:$H,3,FALSE)</f>
        <v>离散</v>
      </c>
      <c r="O3785" s="14" t="str">
        <f>VLOOKUP($F3785,类型描述及偏移量!$C:$H,4,FALSE)</f>
        <v>On</v>
      </c>
      <c r="P3785" s="14" t="str">
        <f>VLOOKUP($F3785,类型描述及偏移量!$C:$H,5,FALSE)</f>
        <v>Yes</v>
      </c>
      <c r="Q3785" s="14" t="str">
        <f>VLOOKUP($F3785,类型描述及偏移量!$C:$H,6,FALSE)</f>
        <v>右跑偏导致停机</v>
      </c>
    </row>
    <row r="3786" hidden="1" spans="1:17">
      <c r="A3786" s="12" t="str">
        <f t="shared" si="614"/>
        <v>CHP4</v>
      </c>
      <c r="B3786" s="12" t="str">
        <f t="shared" si="615"/>
        <v>M9_M</v>
      </c>
      <c r="C3786" s="12" t="str">
        <f t="shared" si="616"/>
        <v>RMD_Time</v>
      </c>
      <c r="D3786" s="12" t="str">
        <f t="shared" si="617"/>
        <v>BP_Motor_var</v>
      </c>
      <c r="E3786" s="13" t="str">
        <f t="shared" si="618"/>
        <v>CHP4_M9_M_BP_Motor_var</v>
      </c>
      <c r="F3786" s="14" t="str">
        <f t="shared" si="619"/>
        <v>BP_Motor_var_RMD_Time</v>
      </c>
      <c r="G3786" s="10" t="str">
        <f t="shared" si="620"/>
        <v>CHP4_M9_M_RMD_Time</v>
      </c>
      <c r="H3786" s="10" t="str">
        <f>VLOOKUP(基本表格!E3786,起始地址定义!A:D,4,FALSE)&amp;" "&amp;Q3786</f>
        <v>4#刨片机重物分离电机 电机控制 右跑偏检测时间</v>
      </c>
      <c r="I3786" s="10" t="str">
        <f t="shared" si="621"/>
        <v>DB1400,INT1664</v>
      </c>
      <c r="J3786" s="13" t="str">
        <f>VLOOKUP(E3786,起始地址定义!A:D,2,FALSE)</f>
        <v>DB1400</v>
      </c>
      <c r="K3786" s="12" t="str">
        <f t="shared" si="622"/>
        <v>INT1664</v>
      </c>
      <c r="L3786" s="13">
        <f>VLOOKUP(E3786,起始地址定义!A:D,3,FALSE)</f>
        <v>1650</v>
      </c>
      <c r="M3786" s="14">
        <f>VLOOKUP($F3786,类型描述及偏移量!$C:$H,2,FALSE)</f>
        <v>14</v>
      </c>
      <c r="N3786" s="14" t="str">
        <f>VLOOKUP($F3786,类型描述及偏移量!$C:$H,3,FALSE)</f>
        <v>整型</v>
      </c>
      <c r="O3786" s="14" t="str">
        <f>VLOOKUP($F3786,类型描述及偏移量!$C:$H,4,FALSE)</f>
        <v>None</v>
      </c>
      <c r="P3786" s="14" t="str">
        <f>VLOOKUP($F3786,类型描述及偏移量!$C:$H,5,FALSE)</f>
        <v>No</v>
      </c>
      <c r="Q3786" s="14" t="str">
        <f>VLOOKUP($F3786,类型描述及偏移量!$C:$H,6,FALSE)</f>
        <v>右跑偏检测时间</v>
      </c>
    </row>
    <row r="3787" hidden="1" spans="1:17">
      <c r="A3787" s="12" t="str">
        <f t="shared" si="614"/>
        <v>CHP4</v>
      </c>
      <c r="B3787" s="12" t="str">
        <f t="shared" si="615"/>
        <v>M9_M</v>
      </c>
      <c r="C3787" s="12" t="str">
        <f t="shared" si="616"/>
        <v>Motor_Delta</v>
      </c>
      <c r="D3787" s="12" t="str">
        <f t="shared" si="617"/>
        <v>BP_Motor_var</v>
      </c>
      <c r="E3787" s="13" t="str">
        <f t="shared" si="618"/>
        <v>CHP4_M9_M_BP_Motor_var</v>
      </c>
      <c r="F3787" s="14" t="str">
        <f t="shared" si="619"/>
        <v>BP_Motor_var_Motor_Delta</v>
      </c>
      <c r="G3787" s="10" t="str">
        <f t="shared" si="620"/>
        <v>CHP4_M9_M_Motor_Delta</v>
      </c>
      <c r="H3787" s="10" t="str">
        <f>VLOOKUP(基本表格!E3787,起始地址定义!A:D,4,FALSE)&amp;" "&amp;Q3787</f>
        <v>4#刨片机重物分离电机 电机控制 三角型</v>
      </c>
      <c r="I3787" s="10" t="str">
        <f t="shared" si="621"/>
        <v>DB1400,X1666.0</v>
      </c>
      <c r="J3787" s="13" t="str">
        <f>VLOOKUP(E3787,起始地址定义!A:D,2,FALSE)</f>
        <v>DB1400</v>
      </c>
      <c r="K3787" s="12" t="str">
        <f t="shared" si="622"/>
        <v>X1666.0</v>
      </c>
      <c r="L3787" s="13">
        <f>VLOOKUP(E3787,起始地址定义!A:D,3,FALSE)</f>
        <v>1650</v>
      </c>
      <c r="M3787" s="14">
        <f>VLOOKUP($F3787,类型描述及偏移量!$C:$H,2,FALSE)</f>
        <v>16</v>
      </c>
      <c r="N3787" s="14" t="str">
        <f>VLOOKUP($F3787,类型描述及偏移量!$C:$H,3,FALSE)</f>
        <v>离散</v>
      </c>
      <c r="O3787" s="14" t="str">
        <f>VLOOKUP($F3787,类型描述及偏移量!$C:$H,4,FALSE)</f>
        <v>None</v>
      </c>
      <c r="P3787" s="14" t="str">
        <f>VLOOKUP($F3787,类型描述及偏移量!$C:$H,5,FALSE)</f>
        <v>Yes</v>
      </c>
      <c r="Q3787" s="14" t="str">
        <f>VLOOKUP($F3787,类型描述及偏移量!$C:$H,6,FALSE)</f>
        <v>三角型</v>
      </c>
    </row>
    <row r="3788" hidden="1" spans="1:17">
      <c r="A3788" s="12" t="str">
        <f t="shared" si="614"/>
        <v>CHP4</v>
      </c>
      <c r="B3788" s="12" t="str">
        <f t="shared" si="615"/>
        <v>M9_M</v>
      </c>
      <c r="C3788" s="12" t="str">
        <f t="shared" si="616"/>
        <v>Motor_Wye</v>
      </c>
      <c r="D3788" s="12" t="str">
        <f t="shared" si="617"/>
        <v>BP_Motor_var</v>
      </c>
      <c r="E3788" s="13" t="str">
        <f t="shared" si="618"/>
        <v>CHP4_M9_M_BP_Motor_var</v>
      </c>
      <c r="F3788" s="14" t="str">
        <f t="shared" si="619"/>
        <v>BP_Motor_var_Motor_Wye</v>
      </c>
      <c r="G3788" s="10" t="str">
        <f t="shared" si="620"/>
        <v>CHP4_M9_M_Motor_Wye</v>
      </c>
      <c r="H3788" s="10" t="str">
        <f>VLOOKUP(基本表格!E3788,起始地址定义!A:D,4,FALSE)&amp;" "&amp;Q3788</f>
        <v>4#刨片机重物分离电机 电机控制 星型</v>
      </c>
      <c r="I3788" s="10" t="str">
        <f t="shared" si="621"/>
        <v>DB1400,X1666.1</v>
      </c>
      <c r="J3788" s="13" t="str">
        <f>VLOOKUP(E3788,起始地址定义!A:D,2,FALSE)</f>
        <v>DB1400</v>
      </c>
      <c r="K3788" s="12" t="str">
        <f t="shared" si="622"/>
        <v>X1666.1</v>
      </c>
      <c r="L3788" s="13">
        <f>VLOOKUP(E3788,起始地址定义!A:D,3,FALSE)</f>
        <v>1650</v>
      </c>
      <c r="M3788" s="14">
        <f>VLOOKUP($F3788,类型描述及偏移量!$C:$H,2,FALSE)</f>
        <v>16.1</v>
      </c>
      <c r="N3788" s="14" t="str">
        <f>VLOOKUP($F3788,类型描述及偏移量!$C:$H,3,FALSE)</f>
        <v>离散</v>
      </c>
      <c r="O3788" s="14" t="str">
        <f>VLOOKUP($F3788,类型描述及偏移量!$C:$H,4,FALSE)</f>
        <v>None</v>
      </c>
      <c r="P3788" s="14" t="str">
        <f>VLOOKUP($F3788,类型描述及偏移量!$C:$H,5,FALSE)</f>
        <v>Yes</v>
      </c>
      <c r="Q3788" s="14" t="str">
        <f>VLOOKUP($F3788,类型描述及偏移量!$C:$H,6,FALSE)</f>
        <v>星型</v>
      </c>
    </row>
    <row r="3789" hidden="1" spans="1:17">
      <c r="A3789" s="12" t="str">
        <f t="shared" si="614"/>
        <v>CHP4</v>
      </c>
      <c r="B3789" s="12" t="str">
        <f t="shared" si="615"/>
        <v>M9_M</v>
      </c>
      <c r="C3789" s="12" t="str">
        <f t="shared" si="616"/>
        <v>MSD</v>
      </c>
      <c r="D3789" s="12" t="str">
        <f t="shared" si="617"/>
        <v>BP_Motor_var</v>
      </c>
      <c r="E3789" s="13" t="str">
        <f t="shared" si="618"/>
        <v>CHP4_M9_M_BP_Motor_var</v>
      </c>
      <c r="F3789" s="14" t="str">
        <f t="shared" si="619"/>
        <v>BP_Motor_var_MSD</v>
      </c>
      <c r="G3789" s="10" t="str">
        <f t="shared" si="620"/>
        <v>CHP4_M9_M_MSD</v>
      </c>
      <c r="H3789" s="10" t="str">
        <f>VLOOKUP(基本表格!E3789,起始地址定义!A:D,4,FALSE)&amp;" "&amp;Q3789</f>
        <v>4#刨片机重物分离电机 电机控制 维修开关</v>
      </c>
      <c r="I3789" s="10" t="str">
        <f t="shared" si="621"/>
        <v>DB1400,X1666.2</v>
      </c>
      <c r="J3789" s="13" t="str">
        <f>VLOOKUP(E3789,起始地址定义!A:D,2,FALSE)</f>
        <v>DB1400</v>
      </c>
      <c r="K3789" s="12" t="str">
        <f t="shared" si="622"/>
        <v>X1666.2</v>
      </c>
      <c r="L3789" s="13">
        <f>VLOOKUP(E3789,起始地址定义!A:D,3,FALSE)</f>
        <v>1650</v>
      </c>
      <c r="M3789" s="14">
        <f>VLOOKUP($F3789,类型描述及偏移量!$C:$H,2,FALSE)</f>
        <v>16.2</v>
      </c>
      <c r="N3789" s="14" t="str">
        <f>VLOOKUP($F3789,类型描述及偏移量!$C:$H,3,FALSE)</f>
        <v>离散</v>
      </c>
      <c r="O3789" s="14" t="str">
        <f>VLOOKUP($F3789,类型描述及偏移量!$C:$H,4,FALSE)</f>
        <v>On</v>
      </c>
      <c r="P3789" s="14" t="str">
        <f>VLOOKUP($F3789,类型描述及偏移量!$C:$H,5,FALSE)</f>
        <v>Yes</v>
      </c>
      <c r="Q3789" s="14" t="str">
        <f>VLOOKUP($F3789,类型描述及偏移量!$C:$H,6,FALSE)</f>
        <v>维修开关</v>
      </c>
    </row>
    <row r="3790" hidden="1" spans="1:17">
      <c r="A3790" s="12" t="str">
        <f t="shared" si="614"/>
        <v>CHP4</v>
      </c>
      <c r="B3790" s="12" t="str">
        <f t="shared" si="615"/>
        <v>M9_M</v>
      </c>
      <c r="C3790" s="12" t="str">
        <f t="shared" si="616"/>
        <v>LMD_CHK_2</v>
      </c>
      <c r="D3790" s="12" t="str">
        <f t="shared" si="617"/>
        <v>BP_Motor_var</v>
      </c>
      <c r="E3790" s="13" t="str">
        <f t="shared" si="618"/>
        <v>CHP4_M9_M_BP_Motor_var</v>
      </c>
      <c r="F3790" s="14" t="str">
        <f t="shared" si="619"/>
        <v>BP_Motor_var_LMD_CHK_2</v>
      </c>
      <c r="G3790" s="10" t="str">
        <f t="shared" si="620"/>
        <v>CHP4_M9_M_LMD_CHK_2</v>
      </c>
      <c r="H3790" s="10" t="str">
        <f>VLOOKUP(基本表格!E3790,起始地址定义!A:D,4,FALSE)&amp;" "&amp;Q3790</f>
        <v>4#刨片机重物分离电机 电机控制 左跑偏2检测</v>
      </c>
      <c r="I3790" s="10" t="str">
        <f t="shared" si="621"/>
        <v>DB1400,X1666.3</v>
      </c>
      <c r="J3790" s="13" t="str">
        <f>VLOOKUP(E3790,起始地址定义!A:D,2,FALSE)</f>
        <v>DB1400</v>
      </c>
      <c r="K3790" s="12" t="str">
        <f t="shared" si="622"/>
        <v>X1666.3</v>
      </c>
      <c r="L3790" s="13">
        <f>VLOOKUP(E3790,起始地址定义!A:D,3,FALSE)</f>
        <v>1650</v>
      </c>
      <c r="M3790" s="14">
        <f>VLOOKUP($F3790,类型描述及偏移量!$C:$H,2,FALSE)</f>
        <v>16.3</v>
      </c>
      <c r="N3790" s="14" t="str">
        <f>VLOOKUP($F3790,类型描述及偏移量!$C:$H,3,FALSE)</f>
        <v>离散</v>
      </c>
      <c r="O3790" s="14" t="str">
        <f>VLOOKUP($F3790,类型描述及偏移量!$C:$H,4,FALSE)</f>
        <v>None</v>
      </c>
      <c r="P3790" s="14" t="str">
        <f>VLOOKUP($F3790,类型描述及偏移量!$C:$H,5,FALSE)</f>
        <v>Yes</v>
      </c>
      <c r="Q3790" s="14" t="str">
        <f>VLOOKUP($F3790,类型描述及偏移量!$C:$H,6,FALSE)</f>
        <v>左跑偏2检测</v>
      </c>
    </row>
    <row r="3791" hidden="1" spans="1:17">
      <c r="A3791" s="12" t="str">
        <f t="shared" si="614"/>
        <v>CHP4</v>
      </c>
      <c r="B3791" s="12" t="str">
        <f t="shared" si="615"/>
        <v>M9_M</v>
      </c>
      <c r="C3791" s="12" t="str">
        <f t="shared" si="616"/>
        <v>RMD_CHK_2</v>
      </c>
      <c r="D3791" s="12" t="str">
        <f t="shared" si="617"/>
        <v>BP_Motor_var</v>
      </c>
      <c r="E3791" s="13" t="str">
        <f t="shared" si="618"/>
        <v>CHP4_M9_M_BP_Motor_var</v>
      </c>
      <c r="F3791" s="14" t="str">
        <f t="shared" si="619"/>
        <v>BP_Motor_var_RMD_CHK_2</v>
      </c>
      <c r="G3791" s="10" t="str">
        <f t="shared" si="620"/>
        <v>CHP4_M9_M_RMD_CHK_2</v>
      </c>
      <c r="H3791" s="10" t="str">
        <f>VLOOKUP(基本表格!E3791,起始地址定义!A:D,4,FALSE)&amp;" "&amp;Q3791</f>
        <v>4#刨片机重物分离电机 电机控制 右跑偏2检测</v>
      </c>
      <c r="I3791" s="10" t="str">
        <f t="shared" si="621"/>
        <v>DB1400,X1666.4</v>
      </c>
      <c r="J3791" s="13" t="str">
        <f>VLOOKUP(E3791,起始地址定义!A:D,2,FALSE)</f>
        <v>DB1400</v>
      </c>
      <c r="K3791" s="12" t="str">
        <f t="shared" si="622"/>
        <v>X1666.4</v>
      </c>
      <c r="L3791" s="13">
        <f>VLOOKUP(E3791,起始地址定义!A:D,3,FALSE)</f>
        <v>1650</v>
      </c>
      <c r="M3791" s="14">
        <f>VLOOKUP($F3791,类型描述及偏移量!$C:$H,2,FALSE)</f>
        <v>16.4</v>
      </c>
      <c r="N3791" s="14" t="str">
        <f>VLOOKUP($F3791,类型描述及偏移量!$C:$H,3,FALSE)</f>
        <v>离散</v>
      </c>
      <c r="O3791" s="14" t="str">
        <f>VLOOKUP($F3791,类型描述及偏移量!$C:$H,4,FALSE)</f>
        <v>None</v>
      </c>
      <c r="P3791" s="14" t="str">
        <f>VLOOKUP($F3791,类型描述及偏移量!$C:$H,5,FALSE)</f>
        <v>Yes</v>
      </c>
      <c r="Q3791" s="14" t="str">
        <f>VLOOKUP($F3791,类型描述及偏移量!$C:$H,6,FALSE)</f>
        <v>右跑偏2检测</v>
      </c>
    </row>
    <row r="3792" hidden="1" spans="1:17">
      <c r="A3792" s="12" t="str">
        <f t="shared" si="614"/>
        <v>CHP4</v>
      </c>
      <c r="B3792" s="12" t="str">
        <f t="shared" si="615"/>
        <v>M9_M</v>
      </c>
      <c r="C3792" s="12" t="str">
        <f t="shared" si="616"/>
        <v>InterStarTime</v>
      </c>
      <c r="D3792" s="12" t="str">
        <f t="shared" si="617"/>
        <v>BP_Motor_var</v>
      </c>
      <c r="E3792" s="13" t="str">
        <f t="shared" si="618"/>
        <v>CHP4_M9_M_BP_Motor_var</v>
      </c>
      <c r="F3792" s="14" t="str">
        <f t="shared" si="619"/>
        <v>BP_Motor_var_InterStarTime</v>
      </c>
      <c r="G3792" s="10" t="str">
        <f t="shared" si="620"/>
        <v>CHP4_M9_M_InterStarTime</v>
      </c>
      <c r="H3792" s="10" t="str">
        <f>VLOOKUP(基本表格!E3792,起始地址定义!A:D,4,FALSE)&amp;" "&amp;Q3792</f>
        <v>4#刨片机重物分离电机 电机控制 联动启动延时</v>
      </c>
      <c r="I3792" s="10" t="str">
        <f t="shared" si="621"/>
        <v>DB1400,INT1668</v>
      </c>
      <c r="J3792" s="13" t="str">
        <f>VLOOKUP(E3792,起始地址定义!A:D,2,FALSE)</f>
        <v>DB1400</v>
      </c>
      <c r="K3792" s="12" t="str">
        <f t="shared" si="622"/>
        <v>INT1668</v>
      </c>
      <c r="L3792" s="13">
        <f>VLOOKUP(E3792,起始地址定义!A:D,3,FALSE)</f>
        <v>1650</v>
      </c>
      <c r="M3792" s="14">
        <f>VLOOKUP($F3792,类型描述及偏移量!$C:$H,2,FALSE)</f>
        <v>18</v>
      </c>
      <c r="N3792" s="14" t="str">
        <f>VLOOKUP($F3792,类型描述及偏移量!$C:$H,3,FALSE)</f>
        <v>整型</v>
      </c>
      <c r="O3792" s="14" t="str">
        <f>VLOOKUP($F3792,类型描述及偏移量!$C:$H,4,FALSE)</f>
        <v>None</v>
      </c>
      <c r="P3792" s="14" t="str">
        <f>VLOOKUP($F3792,类型描述及偏移量!$C:$H,5,FALSE)</f>
        <v>No</v>
      </c>
      <c r="Q3792" s="14" t="str">
        <f>VLOOKUP($F3792,类型描述及偏移量!$C:$H,6,FALSE)</f>
        <v>联动启动延时</v>
      </c>
    </row>
    <row r="3793" hidden="1" spans="1:17">
      <c r="A3793" s="12" t="str">
        <f t="shared" si="614"/>
        <v>CHP4</v>
      </c>
      <c r="B3793" s="12" t="str">
        <f t="shared" si="615"/>
        <v>M9_M</v>
      </c>
      <c r="C3793" s="12" t="str">
        <f t="shared" si="616"/>
        <v>Alt_TMR</v>
      </c>
      <c r="D3793" s="12" t="str">
        <f t="shared" si="617"/>
        <v>BP_Motor_var</v>
      </c>
      <c r="E3793" s="13" t="str">
        <f t="shared" si="618"/>
        <v>CHP4_M9_M_BP_Motor_var</v>
      </c>
      <c r="F3793" s="14" t="str">
        <f t="shared" si="619"/>
        <v>BP_Motor_var_Alt_TMR</v>
      </c>
      <c r="G3793" s="10" t="str">
        <f t="shared" si="620"/>
        <v>CHP4_M9_M_Alt_TMR</v>
      </c>
      <c r="H3793" s="10" t="str">
        <f>VLOOKUP(基本表格!E3793,起始地址定义!A:D,4,FALSE)&amp;" "&amp;Q3793</f>
        <v>4#刨片机重物分离电机 电机控制 起动转换时间 秒</v>
      </c>
      <c r="I3793" s="10" t="str">
        <f t="shared" si="621"/>
        <v>DB1400,INT1670</v>
      </c>
      <c r="J3793" s="13" t="str">
        <f>VLOOKUP(E3793,起始地址定义!A:D,2,FALSE)</f>
        <v>DB1400</v>
      </c>
      <c r="K3793" s="12" t="str">
        <f t="shared" si="622"/>
        <v>INT1670</v>
      </c>
      <c r="L3793" s="13">
        <f>VLOOKUP(E3793,起始地址定义!A:D,3,FALSE)</f>
        <v>1650</v>
      </c>
      <c r="M3793" s="14">
        <f>VLOOKUP($F3793,类型描述及偏移量!$C:$H,2,FALSE)</f>
        <v>20</v>
      </c>
      <c r="N3793" s="14" t="str">
        <f>VLOOKUP($F3793,类型描述及偏移量!$C:$H,3,FALSE)</f>
        <v>整型</v>
      </c>
      <c r="O3793" s="14" t="str">
        <f>VLOOKUP($F3793,类型描述及偏移量!$C:$H,4,FALSE)</f>
        <v>None</v>
      </c>
      <c r="P3793" s="14" t="str">
        <f>VLOOKUP($F3793,类型描述及偏移量!$C:$H,5,FALSE)</f>
        <v>No</v>
      </c>
      <c r="Q3793" s="14" t="str">
        <f>VLOOKUP($F3793,类型描述及偏移量!$C:$H,6,FALSE)</f>
        <v>起动转换时间 秒</v>
      </c>
    </row>
    <row r="3794" hidden="1" spans="1:17">
      <c r="A3794" s="12" t="str">
        <f t="shared" si="614"/>
        <v>CHP4</v>
      </c>
      <c r="B3794" s="12" t="str">
        <f t="shared" si="615"/>
        <v>M10_M</v>
      </c>
      <c r="C3794" s="12" t="str">
        <f t="shared" si="616"/>
        <v>Enable</v>
      </c>
      <c r="D3794" s="12" t="str">
        <f t="shared" si="617"/>
        <v>BP_Motor_var</v>
      </c>
      <c r="E3794" s="13" t="str">
        <f t="shared" si="618"/>
        <v>CHP4_M10_M_BP_Motor_var</v>
      </c>
      <c r="F3794" s="14" t="str">
        <f t="shared" si="619"/>
        <v>BP_Motor_var_Enable</v>
      </c>
      <c r="G3794" s="10" t="str">
        <f t="shared" si="620"/>
        <v>CHP4_M10_M_Enable</v>
      </c>
      <c r="H3794" s="10" t="str">
        <f>VLOOKUP(基本表格!E3794,起始地址定义!A:D,4,FALSE)&amp;" "&amp;Q3794</f>
        <v>4#刨片机磁选电机 电机控制 使能</v>
      </c>
      <c r="I3794" s="10" t="str">
        <f t="shared" si="621"/>
        <v>DB1400,X1700.0</v>
      </c>
      <c r="J3794" s="13" t="str">
        <f>VLOOKUP(E3794,起始地址定义!A:D,2,FALSE)</f>
        <v>DB1400</v>
      </c>
      <c r="K3794" s="12" t="str">
        <f t="shared" si="622"/>
        <v>X1700.0</v>
      </c>
      <c r="L3794" s="13">
        <f>VLOOKUP(E3794,起始地址定义!A:D,3,FALSE)</f>
        <v>1700</v>
      </c>
      <c r="M3794" s="14">
        <f>VLOOKUP($F3794,类型描述及偏移量!$C:$H,2,FALSE)</f>
        <v>0</v>
      </c>
      <c r="N3794" s="14" t="str">
        <f>VLOOKUP($F3794,类型描述及偏移量!$C:$H,3,FALSE)</f>
        <v>离散</v>
      </c>
      <c r="O3794" s="14" t="str">
        <f>VLOOKUP($F3794,类型描述及偏移量!$C:$H,4,FALSE)</f>
        <v>None</v>
      </c>
      <c r="P3794" s="14" t="str">
        <f>VLOOKUP($F3794,类型描述及偏移量!$C:$H,5,FALSE)</f>
        <v>No</v>
      </c>
      <c r="Q3794" s="14" t="str">
        <f>VLOOKUP($F3794,类型描述及偏移量!$C:$H,6,FALSE)</f>
        <v>使能</v>
      </c>
    </row>
    <row r="3795" hidden="1" spans="1:17">
      <c r="A3795" s="12" t="str">
        <f t="shared" si="614"/>
        <v>CHP4</v>
      </c>
      <c r="B3795" s="12" t="str">
        <f t="shared" si="615"/>
        <v>M10_M</v>
      </c>
      <c r="C3795" s="12" t="str">
        <f t="shared" si="616"/>
        <v>Auto_Status</v>
      </c>
      <c r="D3795" s="12" t="str">
        <f t="shared" si="617"/>
        <v>BP_Motor_var</v>
      </c>
      <c r="E3795" s="13" t="str">
        <f t="shared" si="618"/>
        <v>CHP4_M10_M_BP_Motor_var</v>
      </c>
      <c r="F3795" s="14" t="str">
        <f t="shared" si="619"/>
        <v>BP_Motor_var_Auto_Status</v>
      </c>
      <c r="G3795" s="10" t="str">
        <f t="shared" si="620"/>
        <v>CHP4_M10_M_Auto_Status</v>
      </c>
      <c r="H3795" s="10" t="str">
        <f>VLOOKUP(基本表格!E3795,起始地址定义!A:D,4,FALSE)&amp;" "&amp;Q3795</f>
        <v>4#刨片机磁选电机 电机控制 手自动状态</v>
      </c>
      <c r="I3795" s="10" t="str">
        <f t="shared" si="621"/>
        <v>DB1400,X1700.3</v>
      </c>
      <c r="J3795" s="13" t="str">
        <f>VLOOKUP(E3795,起始地址定义!A:D,2,FALSE)</f>
        <v>DB1400</v>
      </c>
      <c r="K3795" s="12" t="str">
        <f t="shared" si="622"/>
        <v>X1700.3</v>
      </c>
      <c r="L3795" s="13">
        <f>VLOOKUP(E3795,起始地址定义!A:D,3,FALSE)</f>
        <v>1700</v>
      </c>
      <c r="M3795" s="14">
        <f>VLOOKUP($F3795,类型描述及偏移量!$C:$H,2,FALSE)</f>
        <v>0.3</v>
      </c>
      <c r="N3795" s="14" t="str">
        <f>VLOOKUP($F3795,类型描述及偏移量!$C:$H,3,FALSE)</f>
        <v>离散</v>
      </c>
      <c r="O3795" s="14" t="str">
        <f>VLOOKUP($F3795,类型描述及偏移量!$C:$H,4,FALSE)</f>
        <v>None</v>
      </c>
      <c r="P3795" s="14" t="str">
        <f>VLOOKUP($F3795,类型描述及偏移量!$C:$H,5,FALSE)</f>
        <v>Yes</v>
      </c>
      <c r="Q3795" s="14" t="str">
        <f>VLOOKUP($F3795,类型描述及偏移量!$C:$H,6,FALSE)</f>
        <v>手自动状态</v>
      </c>
    </row>
    <row r="3796" hidden="1" spans="1:17">
      <c r="A3796" s="12" t="str">
        <f t="shared" ref="A3796:A3859" si="623">A3754</f>
        <v>CHP4</v>
      </c>
      <c r="B3796" s="12" t="str">
        <f t="shared" ref="B3796:B3859" si="624">"M"&amp;RIGHT(LEFT(B3754,FIND("_",B3754,1)-1),LEN(LEFT(B3754,FIND("_",B3754,1)-1))-1)+1&amp;"_"&amp;RIGHT(B3754,LEN(B3754)-FIND("_",B3754,1))</f>
        <v>M10_M</v>
      </c>
      <c r="C3796" s="12" t="str">
        <f t="shared" ref="C3796:C3859" si="625">C3754</f>
        <v>Loc_Rem</v>
      </c>
      <c r="D3796" s="12" t="str">
        <f t="shared" ref="D3796:D3859" si="626">D3754</f>
        <v>BP_Motor_var</v>
      </c>
      <c r="E3796" s="13" t="str">
        <f t="shared" si="618"/>
        <v>CHP4_M10_M_BP_Motor_var</v>
      </c>
      <c r="F3796" s="14" t="str">
        <f t="shared" si="619"/>
        <v>BP_Motor_var_Loc_Rem</v>
      </c>
      <c r="G3796" s="10" t="str">
        <f t="shared" si="620"/>
        <v>CHP4_M10_M_Loc_Rem</v>
      </c>
      <c r="H3796" s="10" t="str">
        <f>VLOOKUP(基本表格!E3796,起始地址定义!A:D,4,FALSE)&amp;" "&amp;Q3796</f>
        <v>4#刨片机磁选电机 电机控制 本地/远程(检修/待机）</v>
      </c>
      <c r="I3796" s="10" t="str">
        <f t="shared" si="621"/>
        <v>DB1400,X1700.4</v>
      </c>
      <c r="J3796" s="13" t="str">
        <f>VLOOKUP(E3796,起始地址定义!A:D,2,FALSE)</f>
        <v>DB1400</v>
      </c>
      <c r="K3796" s="12" t="str">
        <f t="shared" si="622"/>
        <v>X1700.4</v>
      </c>
      <c r="L3796" s="13">
        <f>VLOOKUP(E3796,起始地址定义!A:D,3,FALSE)</f>
        <v>1700</v>
      </c>
      <c r="M3796" s="14">
        <f>VLOOKUP($F3796,类型描述及偏移量!$C:$H,2,FALSE)</f>
        <v>0.4</v>
      </c>
      <c r="N3796" s="14" t="str">
        <f>VLOOKUP($F3796,类型描述及偏移量!$C:$H,3,FALSE)</f>
        <v>离散</v>
      </c>
      <c r="O3796" s="14" t="str">
        <f>VLOOKUP($F3796,类型描述及偏移量!$C:$H,4,FALSE)</f>
        <v>None</v>
      </c>
      <c r="P3796" s="14" t="str">
        <f>VLOOKUP($F3796,类型描述及偏移量!$C:$H,5,FALSE)</f>
        <v>Yes</v>
      </c>
      <c r="Q3796" s="14" t="str">
        <f>VLOOKUP($F3796,类型描述及偏移量!$C:$H,6,FALSE)</f>
        <v>本地/远程(检修/待机）</v>
      </c>
    </row>
    <row r="3797" hidden="1" spans="1:17">
      <c r="A3797" s="12" t="str">
        <f t="shared" si="623"/>
        <v>CHP4</v>
      </c>
      <c r="B3797" s="12" t="str">
        <f t="shared" si="624"/>
        <v>M10_M</v>
      </c>
      <c r="C3797" s="12" t="str">
        <f t="shared" si="625"/>
        <v>ON_HMI</v>
      </c>
      <c r="D3797" s="12" t="str">
        <f t="shared" si="626"/>
        <v>BP_Motor_var</v>
      </c>
      <c r="E3797" s="13" t="str">
        <f t="shared" si="618"/>
        <v>CHP4_M10_M_BP_Motor_var</v>
      </c>
      <c r="F3797" s="14" t="str">
        <f t="shared" si="619"/>
        <v>BP_Motor_var_ON_HMI</v>
      </c>
      <c r="G3797" s="10" t="str">
        <f t="shared" si="620"/>
        <v>CHP4_M10_M_ON_HMI</v>
      </c>
      <c r="H3797" s="10" t="str">
        <f>VLOOKUP(基本表格!E3797,起始地址定义!A:D,4,FALSE)&amp;" "&amp;Q3797</f>
        <v>4#刨片机磁选电机 电机控制 开启_上位机(正转)</v>
      </c>
      <c r="I3797" s="10" t="str">
        <f t="shared" si="621"/>
        <v>DB1400,X1700.6</v>
      </c>
      <c r="J3797" s="13" t="str">
        <f>VLOOKUP(E3797,起始地址定义!A:D,2,FALSE)</f>
        <v>DB1400</v>
      </c>
      <c r="K3797" s="12" t="str">
        <f t="shared" si="622"/>
        <v>X1700.6</v>
      </c>
      <c r="L3797" s="13">
        <f>VLOOKUP(E3797,起始地址定义!A:D,3,FALSE)</f>
        <v>1700</v>
      </c>
      <c r="M3797" s="14">
        <f>VLOOKUP($F3797,类型描述及偏移量!$C:$H,2,FALSE)</f>
        <v>0.6</v>
      </c>
      <c r="N3797" s="14" t="str">
        <f>VLOOKUP($F3797,类型描述及偏移量!$C:$H,3,FALSE)</f>
        <v>离散</v>
      </c>
      <c r="O3797" s="14" t="str">
        <f>VLOOKUP($F3797,类型描述及偏移量!$C:$H,4,FALSE)</f>
        <v>None</v>
      </c>
      <c r="P3797" s="14" t="str">
        <f>VLOOKUP($F3797,类型描述及偏移量!$C:$H,5,FALSE)</f>
        <v>No</v>
      </c>
      <c r="Q3797" s="14" t="str">
        <f>VLOOKUP($F3797,类型描述及偏移量!$C:$H,6,FALSE)</f>
        <v>开启_上位机(正转)</v>
      </c>
    </row>
    <row r="3798" hidden="1" spans="1:17">
      <c r="A3798" s="12" t="str">
        <f t="shared" si="623"/>
        <v>CHP4</v>
      </c>
      <c r="B3798" s="12" t="str">
        <f t="shared" si="624"/>
        <v>M10_M</v>
      </c>
      <c r="C3798" s="12" t="str">
        <f t="shared" si="625"/>
        <v>OFF_HMI</v>
      </c>
      <c r="D3798" s="12" t="str">
        <f t="shared" si="626"/>
        <v>BP_Motor_var</v>
      </c>
      <c r="E3798" s="13" t="str">
        <f t="shared" si="618"/>
        <v>CHP4_M10_M_BP_Motor_var</v>
      </c>
      <c r="F3798" s="14" t="str">
        <f t="shared" si="619"/>
        <v>BP_Motor_var_OFF_HMI</v>
      </c>
      <c r="G3798" s="10" t="str">
        <f t="shared" si="620"/>
        <v>CHP4_M10_M_OFF_HMI</v>
      </c>
      <c r="H3798" s="10" t="str">
        <f>VLOOKUP(基本表格!E3798,起始地址定义!A:D,4,FALSE)&amp;" "&amp;Q3798</f>
        <v>4#刨片机磁选电机 电机控制 停止_上位机(反转)</v>
      </c>
      <c r="I3798" s="10" t="str">
        <f t="shared" si="621"/>
        <v>DB1400,X1701.0</v>
      </c>
      <c r="J3798" s="13" t="str">
        <f>VLOOKUP(E3798,起始地址定义!A:D,2,FALSE)</f>
        <v>DB1400</v>
      </c>
      <c r="K3798" s="12" t="str">
        <f t="shared" si="622"/>
        <v>X1701.0</v>
      </c>
      <c r="L3798" s="13">
        <f>VLOOKUP(E3798,起始地址定义!A:D,3,FALSE)</f>
        <v>1700</v>
      </c>
      <c r="M3798" s="14">
        <f>VLOOKUP($F3798,类型描述及偏移量!$C:$H,2,FALSE)</f>
        <v>1</v>
      </c>
      <c r="N3798" s="14" t="str">
        <f>VLOOKUP($F3798,类型描述及偏移量!$C:$H,3,FALSE)</f>
        <v>离散</v>
      </c>
      <c r="O3798" s="14" t="str">
        <f>VLOOKUP($F3798,类型描述及偏移量!$C:$H,4,FALSE)</f>
        <v>None</v>
      </c>
      <c r="P3798" s="14" t="str">
        <f>VLOOKUP($F3798,类型描述及偏移量!$C:$H,5,FALSE)</f>
        <v>No</v>
      </c>
      <c r="Q3798" s="14" t="str">
        <f>VLOOKUP($F3798,类型描述及偏移量!$C:$H,6,FALSE)</f>
        <v>停止_上位机(反转)</v>
      </c>
    </row>
    <row r="3799" hidden="1" spans="1:17">
      <c r="A3799" s="12" t="str">
        <f t="shared" si="623"/>
        <v>CHP4</v>
      </c>
      <c r="B3799" s="12" t="str">
        <f t="shared" si="624"/>
        <v>M10_M</v>
      </c>
      <c r="C3799" s="12" t="str">
        <f t="shared" si="625"/>
        <v>Fan</v>
      </c>
      <c r="D3799" s="12" t="str">
        <f t="shared" si="626"/>
        <v>BP_Motor_var</v>
      </c>
      <c r="E3799" s="13" t="str">
        <f t="shared" si="618"/>
        <v>CHP4_M10_M_BP_Motor_var</v>
      </c>
      <c r="F3799" s="14" t="str">
        <f t="shared" si="619"/>
        <v>BP_Motor_var_Fan</v>
      </c>
      <c r="G3799" s="10" t="str">
        <f t="shared" si="620"/>
        <v>CHP4_M10_M_Fan</v>
      </c>
      <c r="H3799" s="10" t="str">
        <f>VLOOKUP(基本表格!E3799,起始地址定义!A:D,4,FALSE)&amp;" "&amp;Q3799</f>
        <v>4#刨片机磁选电机 电机控制 通风扇</v>
      </c>
      <c r="I3799" s="10" t="str">
        <f t="shared" si="621"/>
        <v>DB1400,X1701.1</v>
      </c>
      <c r="J3799" s="13" t="str">
        <f>VLOOKUP(E3799,起始地址定义!A:D,2,FALSE)</f>
        <v>DB1400</v>
      </c>
      <c r="K3799" s="12" t="str">
        <f t="shared" si="622"/>
        <v>X1701.1</v>
      </c>
      <c r="L3799" s="13">
        <f>VLOOKUP(E3799,起始地址定义!A:D,3,FALSE)</f>
        <v>1700</v>
      </c>
      <c r="M3799" s="14">
        <f>VLOOKUP($F3799,类型描述及偏移量!$C:$H,2,FALSE)</f>
        <v>1.1</v>
      </c>
      <c r="N3799" s="14" t="str">
        <f>VLOOKUP($F3799,类型描述及偏移量!$C:$H,3,FALSE)</f>
        <v>离散</v>
      </c>
      <c r="O3799" s="14" t="str">
        <f>VLOOKUP($F3799,类型描述及偏移量!$C:$H,4,FALSE)</f>
        <v>None</v>
      </c>
      <c r="P3799" s="14" t="str">
        <f>VLOOKUP($F3799,类型描述及偏移量!$C:$H,5,FALSE)</f>
        <v>Yes</v>
      </c>
      <c r="Q3799" s="14" t="str">
        <f>VLOOKUP($F3799,类型描述及偏移量!$C:$H,6,FALSE)</f>
        <v>通风扇</v>
      </c>
    </row>
    <row r="3800" hidden="1" spans="1:17">
      <c r="A3800" s="12" t="str">
        <f t="shared" si="623"/>
        <v>CHP4</v>
      </c>
      <c r="B3800" s="12" t="str">
        <f t="shared" si="624"/>
        <v>M10_M</v>
      </c>
      <c r="C3800" s="12" t="str">
        <f t="shared" si="625"/>
        <v>Motor</v>
      </c>
      <c r="D3800" s="12" t="str">
        <f t="shared" si="626"/>
        <v>BP_Motor_var</v>
      </c>
      <c r="E3800" s="13" t="str">
        <f t="shared" si="618"/>
        <v>CHP4_M10_M_BP_Motor_var</v>
      </c>
      <c r="F3800" s="14" t="str">
        <f t="shared" si="619"/>
        <v>BP_Motor_var_Motor</v>
      </c>
      <c r="G3800" s="10" t="str">
        <f t="shared" si="620"/>
        <v>CHP4_M10_M_Motor</v>
      </c>
      <c r="H3800" s="10" t="str">
        <f>VLOOKUP(基本表格!E3800,起始地址定义!A:D,4,FALSE)&amp;" "&amp;Q3800</f>
        <v>4#刨片机磁选电机 电机控制 电机(正转）</v>
      </c>
      <c r="I3800" s="10" t="str">
        <f t="shared" si="621"/>
        <v>DB1400,X1701.2</v>
      </c>
      <c r="J3800" s="13" t="str">
        <f>VLOOKUP(E3800,起始地址定义!A:D,2,FALSE)</f>
        <v>DB1400</v>
      </c>
      <c r="K3800" s="12" t="str">
        <f t="shared" si="622"/>
        <v>X1701.2</v>
      </c>
      <c r="L3800" s="13">
        <f>VLOOKUP(E3800,起始地址定义!A:D,3,FALSE)</f>
        <v>1700</v>
      </c>
      <c r="M3800" s="14">
        <f>VLOOKUP($F3800,类型描述及偏移量!$C:$H,2,FALSE)</f>
        <v>1.2</v>
      </c>
      <c r="N3800" s="14" t="str">
        <f>VLOOKUP($F3800,类型描述及偏移量!$C:$H,3,FALSE)</f>
        <v>离散</v>
      </c>
      <c r="O3800" s="14" t="str">
        <f>VLOOKUP($F3800,类型描述及偏移量!$C:$H,4,FALSE)</f>
        <v>None</v>
      </c>
      <c r="P3800" s="14" t="str">
        <f>VLOOKUP($F3800,类型描述及偏移量!$C:$H,5,FALSE)</f>
        <v>Yes</v>
      </c>
      <c r="Q3800" s="14" t="str">
        <f>VLOOKUP($F3800,类型描述及偏移量!$C:$H,6,FALSE)</f>
        <v>电机(正转）</v>
      </c>
    </row>
    <row r="3801" hidden="1" spans="1:17">
      <c r="A3801" s="12" t="str">
        <f t="shared" si="623"/>
        <v>CHP4</v>
      </c>
      <c r="B3801" s="12" t="str">
        <f t="shared" si="624"/>
        <v>M10_M</v>
      </c>
      <c r="C3801" s="12" t="str">
        <f t="shared" si="625"/>
        <v>OL</v>
      </c>
      <c r="D3801" s="12" t="str">
        <f t="shared" si="626"/>
        <v>BP_Motor_var</v>
      </c>
      <c r="E3801" s="13" t="str">
        <f t="shared" si="618"/>
        <v>CHP4_M10_M_BP_Motor_var</v>
      </c>
      <c r="F3801" s="14" t="str">
        <f t="shared" si="619"/>
        <v>BP_Motor_var_OL</v>
      </c>
      <c r="G3801" s="10" t="str">
        <f t="shared" si="620"/>
        <v>CHP4_M10_M_OL</v>
      </c>
      <c r="H3801" s="10" t="str">
        <f>VLOOKUP(基本表格!E3801,起始地址定义!A:D,4,FALSE)&amp;" "&amp;Q3801</f>
        <v>4#刨片机磁选电机 电机控制 电机过载</v>
      </c>
      <c r="I3801" s="10" t="str">
        <f t="shared" si="621"/>
        <v>DB1400,X1701.3</v>
      </c>
      <c r="J3801" s="13" t="str">
        <f>VLOOKUP(E3801,起始地址定义!A:D,2,FALSE)</f>
        <v>DB1400</v>
      </c>
      <c r="K3801" s="12" t="str">
        <f t="shared" si="622"/>
        <v>X1701.3</v>
      </c>
      <c r="L3801" s="13">
        <f>VLOOKUP(E3801,起始地址定义!A:D,3,FALSE)</f>
        <v>1700</v>
      </c>
      <c r="M3801" s="14">
        <f>VLOOKUP($F3801,类型描述及偏移量!$C:$H,2,FALSE)</f>
        <v>1.3</v>
      </c>
      <c r="N3801" s="14" t="str">
        <f>VLOOKUP($F3801,类型描述及偏移量!$C:$H,3,FALSE)</f>
        <v>离散</v>
      </c>
      <c r="O3801" s="14" t="str">
        <f>VLOOKUP($F3801,类型描述及偏移量!$C:$H,4,FALSE)</f>
        <v>On</v>
      </c>
      <c r="P3801" s="14" t="str">
        <f>VLOOKUP($F3801,类型描述及偏移量!$C:$H,5,FALSE)</f>
        <v>Yes</v>
      </c>
      <c r="Q3801" s="14" t="str">
        <f>VLOOKUP($F3801,类型描述及偏移量!$C:$H,6,FALSE)</f>
        <v>电机过载</v>
      </c>
    </row>
    <row r="3802" hidden="1" spans="1:17">
      <c r="A3802" s="12" t="str">
        <f t="shared" si="623"/>
        <v>CHP4</v>
      </c>
      <c r="B3802" s="12" t="str">
        <f t="shared" si="624"/>
        <v>M10_M</v>
      </c>
      <c r="C3802" s="12" t="str">
        <f t="shared" si="625"/>
        <v>Fan_OL</v>
      </c>
      <c r="D3802" s="12" t="str">
        <f t="shared" si="626"/>
        <v>BP_Motor_var</v>
      </c>
      <c r="E3802" s="13" t="str">
        <f t="shared" si="618"/>
        <v>CHP4_M10_M_BP_Motor_var</v>
      </c>
      <c r="F3802" s="14" t="str">
        <f t="shared" si="619"/>
        <v>BP_Motor_var_Fan_OL</v>
      </c>
      <c r="G3802" s="10" t="str">
        <f t="shared" si="620"/>
        <v>CHP4_M10_M_Fan_OL</v>
      </c>
      <c r="H3802" s="10" t="str">
        <f>VLOOKUP(基本表格!E3802,起始地址定义!A:D,4,FALSE)&amp;" "&amp;Q3802</f>
        <v>4#刨片机磁选电机 电机控制 风扇过载</v>
      </c>
      <c r="I3802" s="10" t="str">
        <f t="shared" si="621"/>
        <v>DB1400,X1701.4</v>
      </c>
      <c r="J3802" s="13" t="str">
        <f>VLOOKUP(E3802,起始地址定义!A:D,2,FALSE)</f>
        <v>DB1400</v>
      </c>
      <c r="K3802" s="12" t="str">
        <f t="shared" si="622"/>
        <v>X1701.4</v>
      </c>
      <c r="L3802" s="13">
        <f>VLOOKUP(E3802,起始地址定义!A:D,3,FALSE)</f>
        <v>1700</v>
      </c>
      <c r="M3802" s="14">
        <f>VLOOKUP($F3802,类型描述及偏移量!$C:$H,2,FALSE)</f>
        <v>1.4</v>
      </c>
      <c r="N3802" s="14" t="str">
        <f>VLOOKUP($F3802,类型描述及偏移量!$C:$H,3,FALSE)</f>
        <v>离散</v>
      </c>
      <c r="O3802" s="14" t="str">
        <f>VLOOKUP($F3802,类型描述及偏移量!$C:$H,4,FALSE)</f>
        <v>On</v>
      </c>
      <c r="P3802" s="14" t="str">
        <f>VLOOKUP($F3802,类型描述及偏移量!$C:$H,5,FALSE)</f>
        <v>Yes</v>
      </c>
      <c r="Q3802" s="14" t="str">
        <f>VLOOKUP($F3802,类型描述及偏移量!$C:$H,6,FALSE)</f>
        <v>风扇过载</v>
      </c>
    </row>
    <row r="3803" hidden="1" spans="1:17">
      <c r="A3803" s="12" t="str">
        <f t="shared" si="623"/>
        <v>CHP4</v>
      </c>
      <c r="B3803" s="12" t="str">
        <f t="shared" si="624"/>
        <v>M10_M</v>
      </c>
      <c r="C3803" s="12" t="str">
        <f t="shared" si="625"/>
        <v>RunSig</v>
      </c>
      <c r="D3803" s="12" t="str">
        <f t="shared" si="626"/>
        <v>BP_Motor_var</v>
      </c>
      <c r="E3803" s="13" t="str">
        <f t="shared" si="618"/>
        <v>CHP4_M10_M_BP_Motor_var</v>
      </c>
      <c r="F3803" s="14" t="str">
        <f t="shared" si="619"/>
        <v>BP_Motor_var_RunSig</v>
      </c>
      <c r="G3803" s="10" t="str">
        <f t="shared" si="620"/>
        <v>CHP4_M10_M_RunSig</v>
      </c>
      <c r="H3803" s="10" t="str">
        <f>VLOOKUP(基本表格!E3803,起始地址定义!A:D,4,FALSE)&amp;" "&amp;Q3803</f>
        <v>4#刨片机磁选电机 电机控制 电机运行指示</v>
      </c>
      <c r="I3803" s="10" t="str">
        <f t="shared" si="621"/>
        <v>DB1400,X1701.5</v>
      </c>
      <c r="J3803" s="13" t="str">
        <f>VLOOKUP(E3803,起始地址定义!A:D,2,FALSE)</f>
        <v>DB1400</v>
      </c>
      <c r="K3803" s="12" t="str">
        <f t="shared" si="622"/>
        <v>X1701.5</v>
      </c>
      <c r="L3803" s="13">
        <f>VLOOKUP(E3803,起始地址定义!A:D,3,FALSE)</f>
        <v>1700</v>
      </c>
      <c r="M3803" s="14">
        <f>VLOOKUP($F3803,类型描述及偏移量!$C:$H,2,FALSE)</f>
        <v>1.5</v>
      </c>
      <c r="N3803" s="14" t="str">
        <f>VLOOKUP($F3803,类型描述及偏移量!$C:$H,3,FALSE)</f>
        <v>离散</v>
      </c>
      <c r="O3803" s="14" t="str">
        <f>VLOOKUP($F3803,类型描述及偏移量!$C:$H,4,FALSE)</f>
        <v>None</v>
      </c>
      <c r="P3803" s="14" t="str">
        <f>VLOOKUP($F3803,类型描述及偏移量!$C:$H,5,FALSE)</f>
        <v>Yes</v>
      </c>
      <c r="Q3803" s="14" t="str">
        <f>VLOOKUP($F3803,类型描述及偏移量!$C:$H,6,FALSE)</f>
        <v>电机运行指示</v>
      </c>
    </row>
    <row r="3804" hidden="1" spans="1:17">
      <c r="A3804" s="12" t="str">
        <f t="shared" si="623"/>
        <v>CHP4</v>
      </c>
      <c r="B3804" s="12" t="str">
        <f t="shared" si="624"/>
        <v>M10_M</v>
      </c>
      <c r="C3804" s="12" t="str">
        <f t="shared" si="625"/>
        <v>Break_ALM</v>
      </c>
      <c r="D3804" s="12" t="str">
        <f t="shared" si="626"/>
        <v>BP_Motor_var</v>
      </c>
      <c r="E3804" s="13" t="str">
        <f t="shared" si="618"/>
        <v>CHP4_M10_M_BP_Motor_var</v>
      </c>
      <c r="F3804" s="14" t="str">
        <f t="shared" si="619"/>
        <v>BP_Motor_var_Break_ALM</v>
      </c>
      <c r="G3804" s="10" t="str">
        <f t="shared" si="620"/>
        <v>CHP4_M10_M_Break_ALM</v>
      </c>
      <c r="H3804" s="10" t="str">
        <f>VLOOKUP(基本表格!E3804,起始地址定义!A:D,4,FALSE)&amp;" "&amp;Q3804</f>
        <v>4#刨片机磁选电机 电机控制 断链报警</v>
      </c>
      <c r="I3804" s="10" t="str">
        <f t="shared" si="621"/>
        <v>DB1400,X1701.6</v>
      </c>
      <c r="J3804" s="13" t="str">
        <f>VLOOKUP(E3804,起始地址定义!A:D,2,FALSE)</f>
        <v>DB1400</v>
      </c>
      <c r="K3804" s="12" t="str">
        <f t="shared" si="622"/>
        <v>X1701.6</v>
      </c>
      <c r="L3804" s="13">
        <f>VLOOKUP(E3804,起始地址定义!A:D,3,FALSE)</f>
        <v>1700</v>
      </c>
      <c r="M3804" s="14">
        <f>VLOOKUP($F3804,类型描述及偏移量!$C:$H,2,FALSE)</f>
        <v>1.6</v>
      </c>
      <c r="N3804" s="14" t="str">
        <f>VLOOKUP($F3804,类型描述及偏移量!$C:$H,3,FALSE)</f>
        <v>离散</v>
      </c>
      <c r="O3804" s="14" t="str">
        <f>VLOOKUP($F3804,类型描述及偏移量!$C:$H,4,FALSE)</f>
        <v>On</v>
      </c>
      <c r="P3804" s="14" t="str">
        <f>VLOOKUP($F3804,类型描述及偏移量!$C:$H,5,FALSE)</f>
        <v>Yes</v>
      </c>
      <c r="Q3804" s="14" t="str">
        <f>VLOOKUP($F3804,类型描述及偏移量!$C:$H,6,FALSE)</f>
        <v>断链报警</v>
      </c>
    </row>
    <row r="3805" hidden="1" spans="1:17">
      <c r="A3805" s="12" t="str">
        <f t="shared" si="623"/>
        <v>CHP4</v>
      </c>
      <c r="B3805" s="12" t="str">
        <f t="shared" si="624"/>
        <v>M10_M</v>
      </c>
      <c r="C3805" s="12" t="str">
        <f t="shared" si="625"/>
        <v>Break_CHK</v>
      </c>
      <c r="D3805" s="12" t="str">
        <f t="shared" si="626"/>
        <v>BP_Motor_var</v>
      </c>
      <c r="E3805" s="13" t="str">
        <f t="shared" si="618"/>
        <v>CHP4_M10_M_BP_Motor_var</v>
      </c>
      <c r="F3805" s="14" t="str">
        <f t="shared" si="619"/>
        <v>BP_Motor_var_Break_CHK</v>
      </c>
      <c r="G3805" s="10" t="str">
        <f t="shared" si="620"/>
        <v>CHP4_M10_M_Break_CHK</v>
      </c>
      <c r="H3805" s="10" t="str">
        <f>VLOOKUP(基本表格!E3805,起始地址定义!A:D,4,FALSE)&amp;" "&amp;Q3805</f>
        <v>4#刨片机磁选电机 电机控制 断链检测</v>
      </c>
      <c r="I3805" s="10" t="str">
        <f t="shared" si="621"/>
        <v>DB1400,X1701.7</v>
      </c>
      <c r="J3805" s="13" t="str">
        <f>VLOOKUP(E3805,起始地址定义!A:D,2,FALSE)</f>
        <v>DB1400</v>
      </c>
      <c r="K3805" s="12" t="str">
        <f t="shared" si="622"/>
        <v>X1701.7</v>
      </c>
      <c r="L3805" s="13">
        <f>VLOOKUP(E3805,起始地址定义!A:D,3,FALSE)</f>
        <v>1700</v>
      </c>
      <c r="M3805" s="14">
        <f>VLOOKUP($F3805,类型描述及偏移量!$C:$H,2,FALSE)</f>
        <v>1.7</v>
      </c>
      <c r="N3805" s="14" t="str">
        <f>VLOOKUP($F3805,类型描述及偏移量!$C:$H,3,FALSE)</f>
        <v>离散</v>
      </c>
      <c r="O3805" s="14" t="str">
        <f>VLOOKUP($F3805,类型描述及偏移量!$C:$H,4,FALSE)</f>
        <v>None</v>
      </c>
      <c r="P3805" s="14" t="str">
        <f>VLOOKUP($F3805,类型描述及偏移量!$C:$H,5,FALSE)</f>
        <v>Yes</v>
      </c>
      <c r="Q3805" s="14" t="str">
        <f>VLOOKUP($F3805,类型描述及偏移量!$C:$H,6,FALSE)</f>
        <v>断链检测</v>
      </c>
    </row>
    <row r="3806" hidden="1" spans="1:17">
      <c r="A3806" s="12" t="str">
        <f t="shared" si="623"/>
        <v>CHP4</v>
      </c>
      <c r="B3806" s="12" t="str">
        <f t="shared" si="624"/>
        <v>M10_M</v>
      </c>
      <c r="C3806" s="12" t="str">
        <f t="shared" si="625"/>
        <v>INV_Res_HMI</v>
      </c>
      <c r="D3806" s="12" t="str">
        <f t="shared" si="626"/>
        <v>BP_Motor_var</v>
      </c>
      <c r="E3806" s="13" t="str">
        <f t="shared" si="618"/>
        <v>CHP4_M10_M_BP_Motor_var</v>
      </c>
      <c r="F3806" s="14" t="str">
        <f t="shared" si="619"/>
        <v>BP_Motor_var_INV_Res_HMI</v>
      </c>
      <c r="G3806" s="10" t="str">
        <f t="shared" si="620"/>
        <v>CHP4_M10_M_INV_Res_HMI</v>
      </c>
      <c r="H3806" s="10" t="str">
        <f>VLOOKUP(基本表格!E3806,起始地址定义!A:D,4,FALSE)&amp;" "&amp;Q3806</f>
        <v>4#刨片机磁选电机 电机控制 复位</v>
      </c>
      <c r="I3806" s="10" t="str">
        <f t="shared" si="621"/>
        <v>DB1400,X1702.0</v>
      </c>
      <c r="J3806" s="13" t="str">
        <f>VLOOKUP(E3806,起始地址定义!A:D,2,FALSE)</f>
        <v>DB1400</v>
      </c>
      <c r="K3806" s="12" t="str">
        <f t="shared" si="622"/>
        <v>X1702.0</v>
      </c>
      <c r="L3806" s="13">
        <f>VLOOKUP(E3806,起始地址定义!A:D,3,FALSE)</f>
        <v>1700</v>
      </c>
      <c r="M3806" s="14">
        <f>VLOOKUP($F3806,类型描述及偏移量!$C:$H,2,FALSE)</f>
        <v>2</v>
      </c>
      <c r="N3806" s="14" t="str">
        <f>VLOOKUP($F3806,类型描述及偏移量!$C:$H,3,FALSE)</f>
        <v>离散</v>
      </c>
      <c r="O3806" s="14" t="str">
        <f>VLOOKUP($F3806,类型描述及偏移量!$C:$H,4,FALSE)</f>
        <v>None</v>
      </c>
      <c r="P3806" s="14" t="str">
        <f>VLOOKUP($F3806,类型描述及偏移量!$C:$H,5,FALSE)</f>
        <v>No</v>
      </c>
      <c r="Q3806" s="14" t="str">
        <f>VLOOKUP($F3806,类型描述及偏移量!$C:$H,6,FALSE)</f>
        <v>复位</v>
      </c>
    </row>
    <row r="3807" hidden="1" spans="1:17">
      <c r="A3807" s="12" t="str">
        <f t="shared" si="623"/>
        <v>CHP4</v>
      </c>
      <c r="B3807" s="12" t="str">
        <f t="shared" si="624"/>
        <v>M10_M</v>
      </c>
      <c r="C3807" s="12" t="str">
        <f t="shared" si="625"/>
        <v>Break_EN</v>
      </c>
      <c r="D3807" s="12" t="str">
        <f t="shared" si="626"/>
        <v>BP_Motor_var</v>
      </c>
      <c r="E3807" s="13" t="str">
        <f t="shared" si="618"/>
        <v>CHP4_M10_M_BP_Motor_var</v>
      </c>
      <c r="F3807" s="14" t="str">
        <f t="shared" si="619"/>
        <v>BP_Motor_var_Break_EN</v>
      </c>
      <c r="G3807" s="10" t="str">
        <f t="shared" si="620"/>
        <v>CHP4_M10_M_Break_EN</v>
      </c>
      <c r="H3807" s="10" t="str">
        <f>VLOOKUP(基本表格!E3807,起始地址定义!A:D,4,FALSE)&amp;" "&amp;Q3807</f>
        <v>4#刨片机磁选电机 电机控制 断链保护使能</v>
      </c>
      <c r="I3807" s="10" t="str">
        <f t="shared" si="621"/>
        <v>DB1400,X1702.1</v>
      </c>
      <c r="J3807" s="13" t="str">
        <f>VLOOKUP(E3807,起始地址定义!A:D,2,FALSE)</f>
        <v>DB1400</v>
      </c>
      <c r="K3807" s="12" t="str">
        <f t="shared" si="622"/>
        <v>X1702.1</v>
      </c>
      <c r="L3807" s="13">
        <f>VLOOKUP(E3807,起始地址定义!A:D,3,FALSE)</f>
        <v>1700</v>
      </c>
      <c r="M3807" s="14">
        <f>VLOOKUP($F3807,类型描述及偏移量!$C:$H,2,FALSE)</f>
        <v>2.1</v>
      </c>
      <c r="N3807" s="14" t="str">
        <f>VLOOKUP($F3807,类型描述及偏移量!$C:$H,3,FALSE)</f>
        <v>离散</v>
      </c>
      <c r="O3807" s="14" t="str">
        <f>VLOOKUP($F3807,类型描述及偏移量!$C:$H,4,FALSE)</f>
        <v>None</v>
      </c>
      <c r="P3807" s="14" t="str">
        <f>VLOOKUP($F3807,类型描述及偏移量!$C:$H,5,FALSE)</f>
        <v>No</v>
      </c>
      <c r="Q3807" s="14" t="str">
        <f>VLOOKUP($F3807,类型描述及偏移量!$C:$H,6,FALSE)</f>
        <v>断链保护使能</v>
      </c>
    </row>
    <row r="3808" hidden="1" spans="1:17">
      <c r="A3808" s="12" t="str">
        <f t="shared" si="623"/>
        <v>CHP4</v>
      </c>
      <c r="B3808" s="12" t="str">
        <f t="shared" si="624"/>
        <v>M10_M</v>
      </c>
      <c r="C3808" s="12" t="str">
        <f t="shared" si="625"/>
        <v>Break_Stop</v>
      </c>
      <c r="D3808" s="12" t="str">
        <f t="shared" si="626"/>
        <v>BP_Motor_var</v>
      </c>
      <c r="E3808" s="13" t="str">
        <f t="shared" si="618"/>
        <v>CHP4_M10_M_BP_Motor_var</v>
      </c>
      <c r="F3808" s="14" t="str">
        <f t="shared" si="619"/>
        <v>BP_Motor_var_Break_Stop</v>
      </c>
      <c r="G3808" s="10" t="str">
        <f t="shared" si="620"/>
        <v>CHP4_M10_M_Break_Stop</v>
      </c>
      <c r="H3808" s="10" t="str">
        <f>VLOOKUP(基本表格!E3808,起始地址定义!A:D,4,FALSE)&amp;" "&amp;Q3808</f>
        <v>4#刨片机磁选电机 电机控制 断链导致停机</v>
      </c>
      <c r="I3808" s="10" t="str">
        <f t="shared" si="621"/>
        <v>DB1400,X1702.2</v>
      </c>
      <c r="J3808" s="13" t="str">
        <f>VLOOKUP(E3808,起始地址定义!A:D,2,FALSE)</f>
        <v>DB1400</v>
      </c>
      <c r="K3808" s="12" t="str">
        <f t="shared" si="622"/>
        <v>X1702.2</v>
      </c>
      <c r="L3808" s="13">
        <f>VLOOKUP(E3808,起始地址定义!A:D,3,FALSE)</f>
        <v>1700</v>
      </c>
      <c r="M3808" s="14">
        <f>VLOOKUP($F3808,类型描述及偏移量!$C:$H,2,FALSE)</f>
        <v>2.2</v>
      </c>
      <c r="N3808" s="14" t="str">
        <f>VLOOKUP($F3808,类型描述及偏移量!$C:$H,3,FALSE)</f>
        <v>离散</v>
      </c>
      <c r="O3808" s="14" t="str">
        <f>VLOOKUP($F3808,类型描述及偏移量!$C:$H,4,FALSE)</f>
        <v>On</v>
      </c>
      <c r="P3808" s="14" t="str">
        <f>VLOOKUP($F3808,类型描述及偏移量!$C:$H,5,FALSE)</f>
        <v>Yes</v>
      </c>
      <c r="Q3808" s="14" t="str">
        <f>VLOOKUP($F3808,类型描述及偏移量!$C:$H,6,FALSE)</f>
        <v>断链导致停机</v>
      </c>
    </row>
    <row r="3809" hidden="1" spans="1:17">
      <c r="A3809" s="12" t="str">
        <f t="shared" si="623"/>
        <v>CHP4</v>
      </c>
      <c r="B3809" s="12" t="str">
        <f t="shared" si="624"/>
        <v>M10_M</v>
      </c>
      <c r="C3809" s="12" t="str">
        <f t="shared" si="625"/>
        <v>Motor_Back</v>
      </c>
      <c r="D3809" s="12" t="str">
        <f t="shared" si="626"/>
        <v>BP_Motor_var</v>
      </c>
      <c r="E3809" s="13" t="str">
        <f t="shared" si="618"/>
        <v>CHP4_M10_M_BP_Motor_var</v>
      </c>
      <c r="F3809" s="14" t="str">
        <f t="shared" si="619"/>
        <v>BP_Motor_var_Motor_Back</v>
      </c>
      <c r="G3809" s="10" t="str">
        <f t="shared" si="620"/>
        <v>CHP4_M10_M_Motor_Back</v>
      </c>
      <c r="H3809" s="10" t="str">
        <f>VLOOKUP(基本表格!E3809,起始地址定义!A:D,4,FALSE)&amp;" "&amp;Q3809</f>
        <v>4#刨片机磁选电机 电机控制 电机(反转）</v>
      </c>
      <c r="I3809" s="10" t="str">
        <f t="shared" si="621"/>
        <v>DB1400,X1702.3</v>
      </c>
      <c r="J3809" s="13" t="str">
        <f>VLOOKUP(E3809,起始地址定义!A:D,2,FALSE)</f>
        <v>DB1400</v>
      </c>
      <c r="K3809" s="12" t="str">
        <f t="shared" si="622"/>
        <v>X1702.3</v>
      </c>
      <c r="L3809" s="13">
        <f>VLOOKUP(E3809,起始地址定义!A:D,3,FALSE)</f>
        <v>1700</v>
      </c>
      <c r="M3809" s="14">
        <f>VLOOKUP($F3809,类型描述及偏移量!$C:$H,2,FALSE)</f>
        <v>2.3</v>
      </c>
      <c r="N3809" s="14" t="str">
        <f>VLOOKUP($F3809,类型描述及偏移量!$C:$H,3,FALSE)</f>
        <v>离散</v>
      </c>
      <c r="O3809" s="14" t="str">
        <f>VLOOKUP($F3809,类型描述及偏移量!$C:$H,4,FALSE)</f>
        <v>None</v>
      </c>
      <c r="P3809" s="14" t="str">
        <f>VLOOKUP($F3809,类型描述及偏移量!$C:$H,5,FALSE)</f>
        <v>Yes</v>
      </c>
      <c r="Q3809" s="14" t="str">
        <f>VLOOKUP($F3809,类型描述及偏移量!$C:$H,6,FALSE)</f>
        <v>电机(反转）</v>
      </c>
    </row>
    <row r="3810" hidden="1" spans="1:17">
      <c r="A3810" s="12" t="str">
        <f t="shared" si="623"/>
        <v>CHP4</v>
      </c>
      <c r="B3810" s="12" t="str">
        <f t="shared" si="624"/>
        <v>M10_M</v>
      </c>
      <c r="C3810" s="12" t="str">
        <f t="shared" si="625"/>
        <v>Loc</v>
      </c>
      <c r="D3810" s="12" t="str">
        <f t="shared" si="626"/>
        <v>BP_Motor_var</v>
      </c>
      <c r="E3810" s="13" t="str">
        <f t="shared" si="618"/>
        <v>CHP4_M10_M_BP_Motor_var</v>
      </c>
      <c r="F3810" s="14" t="str">
        <f t="shared" si="619"/>
        <v>BP_Motor_var_Loc</v>
      </c>
      <c r="G3810" s="10" t="str">
        <f t="shared" si="620"/>
        <v>CHP4_M10_M_Loc</v>
      </c>
      <c r="H3810" s="10" t="str">
        <f>VLOOKUP(基本表格!E3810,起始地址定义!A:D,4,FALSE)&amp;" "&amp;Q3810</f>
        <v>4#刨片机磁选电机 电机控制 本地</v>
      </c>
      <c r="I3810" s="10" t="str">
        <f t="shared" si="621"/>
        <v>DB1400,X1702.4</v>
      </c>
      <c r="J3810" s="13" t="str">
        <f>VLOOKUP(E3810,起始地址定义!A:D,2,FALSE)</f>
        <v>DB1400</v>
      </c>
      <c r="K3810" s="12" t="str">
        <f t="shared" si="622"/>
        <v>X1702.4</v>
      </c>
      <c r="L3810" s="13">
        <f>VLOOKUP(E3810,起始地址定义!A:D,3,FALSE)</f>
        <v>1700</v>
      </c>
      <c r="M3810" s="14">
        <f>VLOOKUP($F3810,类型描述及偏移量!$C:$H,2,FALSE)</f>
        <v>2.4</v>
      </c>
      <c r="N3810" s="14" t="str">
        <f>VLOOKUP($F3810,类型描述及偏移量!$C:$H,3,FALSE)</f>
        <v>离散</v>
      </c>
      <c r="O3810" s="14" t="str">
        <f>VLOOKUP($F3810,类型描述及偏移量!$C:$H,4,FALSE)</f>
        <v>None</v>
      </c>
      <c r="P3810" s="14" t="str">
        <f>VLOOKUP($F3810,类型描述及偏移量!$C:$H,5,FALSE)</f>
        <v>Yes</v>
      </c>
      <c r="Q3810" s="14" t="str">
        <f>VLOOKUP($F3810,类型描述及偏移量!$C:$H,6,FALSE)</f>
        <v>本地</v>
      </c>
    </row>
    <row r="3811" hidden="1" spans="1:17">
      <c r="A3811" s="12" t="str">
        <f t="shared" si="623"/>
        <v>CHP4</v>
      </c>
      <c r="B3811" s="12" t="str">
        <f t="shared" si="624"/>
        <v>M10_M</v>
      </c>
      <c r="C3811" s="12" t="str">
        <f t="shared" si="625"/>
        <v>Rem</v>
      </c>
      <c r="D3811" s="12" t="str">
        <f t="shared" si="626"/>
        <v>BP_Motor_var</v>
      </c>
      <c r="E3811" s="13" t="str">
        <f t="shared" si="618"/>
        <v>CHP4_M10_M_BP_Motor_var</v>
      </c>
      <c r="F3811" s="14" t="str">
        <f t="shared" si="619"/>
        <v>BP_Motor_var_Rem</v>
      </c>
      <c r="G3811" s="10" t="str">
        <f t="shared" si="620"/>
        <v>CHP4_M10_M_Rem</v>
      </c>
      <c r="H3811" s="10" t="str">
        <f>VLOOKUP(基本表格!E3811,起始地址定义!A:D,4,FALSE)&amp;" "&amp;Q3811</f>
        <v>4#刨片机磁选电机 电机控制 远程</v>
      </c>
      <c r="I3811" s="10" t="str">
        <f t="shared" si="621"/>
        <v>DB1400,X1702.5</v>
      </c>
      <c r="J3811" s="13" t="str">
        <f>VLOOKUP(E3811,起始地址定义!A:D,2,FALSE)</f>
        <v>DB1400</v>
      </c>
      <c r="K3811" s="12" t="str">
        <f t="shared" si="622"/>
        <v>X1702.5</v>
      </c>
      <c r="L3811" s="13">
        <f>VLOOKUP(E3811,起始地址定义!A:D,3,FALSE)</f>
        <v>1700</v>
      </c>
      <c r="M3811" s="14">
        <f>VLOOKUP($F3811,类型描述及偏移量!$C:$H,2,FALSE)</f>
        <v>2.5</v>
      </c>
      <c r="N3811" s="14" t="str">
        <f>VLOOKUP($F3811,类型描述及偏移量!$C:$H,3,FALSE)</f>
        <v>离散</v>
      </c>
      <c r="O3811" s="14" t="str">
        <f>VLOOKUP($F3811,类型描述及偏移量!$C:$H,4,FALSE)</f>
        <v>None</v>
      </c>
      <c r="P3811" s="14" t="str">
        <f>VLOOKUP($F3811,类型描述及偏移量!$C:$H,5,FALSE)</f>
        <v>Yes</v>
      </c>
      <c r="Q3811" s="14" t="str">
        <f>VLOOKUP($F3811,类型描述及偏移量!$C:$H,6,FALSE)</f>
        <v>远程</v>
      </c>
    </row>
    <row r="3812" hidden="1" spans="1:17">
      <c r="A3812" s="12" t="str">
        <f t="shared" si="623"/>
        <v>CHP4</v>
      </c>
      <c r="B3812" s="12" t="str">
        <f t="shared" si="624"/>
        <v>M10_M</v>
      </c>
      <c r="C3812" s="12" t="str">
        <f t="shared" si="625"/>
        <v>Blocking_ALM</v>
      </c>
      <c r="D3812" s="12" t="str">
        <f t="shared" si="626"/>
        <v>BP_Motor_var</v>
      </c>
      <c r="E3812" s="13" t="str">
        <f t="shared" si="618"/>
        <v>CHP4_M10_M_BP_Motor_var</v>
      </c>
      <c r="F3812" s="14" t="str">
        <f t="shared" si="619"/>
        <v>BP_Motor_var_Blocking_ALM</v>
      </c>
      <c r="G3812" s="10" t="str">
        <f t="shared" si="620"/>
        <v>CHP4_M10_M_Blocking_ALM</v>
      </c>
      <c r="H3812" s="10" t="str">
        <f>VLOOKUP(基本表格!E3812,起始地址定义!A:D,4,FALSE)&amp;" "&amp;Q3812</f>
        <v>4#刨片机磁选电机 电机控制 堵料报警</v>
      </c>
      <c r="I3812" s="10" t="str">
        <f t="shared" si="621"/>
        <v>DB1400,X1702.6</v>
      </c>
      <c r="J3812" s="13" t="str">
        <f>VLOOKUP(E3812,起始地址定义!A:D,2,FALSE)</f>
        <v>DB1400</v>
      </c>
      <c r="K3812" s="12" t="str">
        <f t="shared" si="622"/>
        <v>X1702.6</v>
      </c>
      <c r="L3812" s="13">
        <f>VLOOKUP(E3812,起始地址定义!A:D,3,FALSE)</f>
        <v>1700</v>
      </c>
      <c r="M3812" s="14">
        <f>VLOOKUP($F3812,类型描述及偏移量!$C:$H,2,FALSE)</f>
        <v>2.6</v>
      </c>
      <c r="N3812" s="14" t="str">
        <f>VLOOKUP($F3812,类型描述及偏移量!$C:$H,3,FALSE)</f>
        <v>离散</v>
      </c>
      <c r="O3812" s="14" t="str">
        <f>VLOOKUP($F3812,类型描述及偏移量!$C:$H,4,FALSE)</f>
        <v>On</v>
      </c>
      <c r="P3812" s="14" t="str">
        <f>VLOOKUP($F3812,类型描述及偏移量!$C:$H,5,FALSE)</f>
        <v>Yes</v>
      </c>
      <c r="Q3812" s="14" t="str">
        <f>VLOOKUP($F3812,类型描述及偏移量!$C:$H,6,FALSE)</f>
        <v>堵料报警</v>
      </c>
    </row>
    <row r="3813" hidden="1" spans="1:17">
      <c r="A3813" s="12" t="str">
        <f t="shared" si="623"/>
        <v>CHP4</v>
      </c>
      <c r="B3813" s="12" t="str">
        <f t="shared" si="624"/>
        <v>M10_M</v>
      </c>
      <c r="C3813" s="12" t="str">
        <f t="shared" si="625"/>
        <v>Blocking_CHK</v>
      </c>
      <c r="D3813" s="12" t="str">
        <f t="shared" si="626"/>
        <v>BP_Motor_var</v>
      </c>
      <c r="E3813" s="13" t="str">
        <f t="shared" si="618"/>
        <v>CHP4_M10_M_BP_Motor_var</v>
      </c>
      <c r="F3813" s="14" t="str">
        <f t="shared" si="619"/>
        <v>BP_Motor_var_Blocking_CHK</v>
      </c>
      <c r="G3813" s="10" t="str">
        <f t="shared" si="620"/>
        <v>CHP4_M10_M_Blocking_CHK</v>
      </c>
      <c r="H3813" s="10" t="str">
        <f>VLOOKUP(基本表格!E3813,起始地址定义!A:D,4,FALSE)&amp;" "&amp;Q3813</f>
        <v>4#刨片机磁选电机 电机控制 堵料检测</v>
      </c>
      <c r="I3813" s="10" t="str">
        <f t="shared" si="621"/>
        <v>DB1400,X1702.7</v>
      </c>
      <c r="J3813" s="13" t="str">
        <f>VLOOKUP(E3813,起始地址定义!A:D,2,FALSE)</f>
        <v>DB1400</v>
      </c>
      <c r="K3813" s="12" t="str">
        <f t="shared" si="622"/>
        <v>X1702.7</v>
      </c>
      <c r="L3813" s="13">
        <f>VLOOKUP(E3813,起始地址定义!A:D,3,FALSE)</f>
        <v>1700</v>
      </c>
      <c r="M3813" s="14">
        <f>VLOOKUP($F3813,类型描述及偏移量!$C:$H,2,FALSE)</f>
        <v>2.7</v>
      </c>
      <c r="N3813" s="14" t="str">
        <f>VLOOKUP($F3813,类型描述及偏移量!$C:$H,3,FALSE)</f>
        <v>离散</v>
      </c>
      <c r="O3813" s="14" t="str">
        <f>VLOOKUP($F3813,类型描述及偏移量!$C:$H,4,FALSE)</f>
        <v>None</v>
      </c>
      <c r="P3813" s="14" t="str">
        <f>VLOOKUP($F3813,类型描述及偏移量!$C:$H,5,FALSE)</f>
        <v>Yes</v>
      </c>
      <c r="Q3813" s="14" t="str">
        <f>VLOOKUP($F3813,类型描述及偏移量!$C:$H,6,FALSE)</f>
        <v>堵料检测</v>
      </c>
    </row>
    <row r="3814" hidden="1" spans="1:17">
      <c r="A3814" s="12" t="str">
        <f t="shared" si="623"/>
        <v>CHP4</v>
      </c>
      <c r="B3814" s="12" t="str">
        <f t="shared" si="624"/>
        <v>M10_M</v>
      </c>
      <c r="C3814" s="12" t="str">
        <f t="shared" si="625"/>
        <v>Blocking_EN</v>
      </c>
      <c r="D3814" s="12" t="str">
        <f t="shared" si="626"/>
        <v>BP_Motor_var</v>
      </c>
      <c r="E3814" s="13" t="str">
        <f t="shared" si="618"/>
        <v>CHP4_M10_M_BP_Motor_var</v>
      </c>
      <c r="F3814" s="14" t="str">
        <f t="shared" si="619"/>
        <v>BP_Motor_var_Blocking_EN</v>
      </c>
      <c r="G3814" s="10" t="str">
        <f t="shared" si="620"/>
        <v>CHP4_M10_M_Blocking_EN</v>
      </c>
      <c r="H3814" s="10" t="str">
        <f>VLOOKUP(基本表格!E3814,起始地址定义!A:D,4,FALSE)&amp;" "&amp;Q3814</f>
        <v>4#刨片机磁选电机 电机控制 堵料保护使能</v>
      </c>
      <c r="I3814" s="10" t="str">
        <f t="shared" si="621"/>
        <v>DB1400,X1703.0</v>
      </c>
      <c r="J3814" s="13" t="str">
        <f>VLOOKUP(E3814,起始地址定义!A:D,2,FALSE)</f>
        <v>DB1400</v>
      </c>
      <c r="K3814" s="12" t="str">
        <f t="shared" si="622"/>
        <v>X1703.0</v>
      </c>
      <c r="L3814" s="13">
        <f>VLOOKUP(E3814,起始地址定义!A:D,3,FALSE)</f>
        <v>1700</v>
      </c>
      <c r="M3814" s="14">
        <f>VLOOKUP($F3814,类型描述及偏移量!$C:$H,2,FALSE)</f>
        <v>3</v>
      </c>
      <c r="N3814" s="14" t="str">
        <f>VLOOKUP($F3814,类型描述及偏移量!$C:$H,3,FALSE)</f>
        <v>离散</v>
      </c>
      <c r="O3814" s="14" t="str">
        <f>VLOOKUP($F3814,类型描述及偏移量!$C:$H,4,FALSE)</f>
        <v>None</v>
      </c>
      <c r="P3814" s="14" t="str">
        <f>VLOOKUP($F3814,类型描述及偏移量!$C:$H,5,FALSE)</f>
        <v>No</v>
      </c>
      <c r="Q3814" s="14" t="str">
        <f>VLOOKUP($F3814,类型描述及偏移量!$C:$H,6,FALSE)</f>
        <v>堵料保护使能</v>
      </c>
    </row>
    <row r="3815" hidden="1" spans="1:17">
      <c r="A3815" s="12" t="str">
        <f t="shared" si="623"/>
        <v>CHP4</v>
      </c>
      <c r="B3815" s="12" t="str">
        <f t="shared" si="624"/>
        <v>M10_M</v>
      </c>
      <c r="C3815" s="12" t="str">
        <f t="shared" si="625"/>
        <v>Blocking_Stop</v>
      </c>
      <c r="D3815" s="12" t="str">
        <f t="shared" si="626"/>
        <v>BP_Motor_var</v>
      </c>
      <c r="E3815" s="13" t="str">
        <f t="shared" si="618"/>
        <v>CHP4_M10_M_BP_Motor_var</v>
      </c>
      <c r="F3815" s="14" t="str">
        <f t="shared" si="619"/>
        <v>BP_Motor_var_Blocking_Stop</v>
      </c>
      <c r="G3815" s="10" t="str">
        <f t="shared" si="620"/>
        <v>CHP4_M10_M_Blocking_Stop</v>
      </c>
      <c r="H3815" s="10" t="str">
        <f>VLOOKUP(基本表格!E3815,起始地址定义!A:D,4,FALSE)&amp;" "&amp;Q3815</f>
        <v>4#刨片机磁选电机 电机控制 堵料导致停机</v>
      </c>
      <c r="I3815" s="10" t="str">
        <f t="shared" si="621"/>
        <v>DB1400,X1703.1</v>
      </c>
      <c r="J3815" s="13" t="str">
        <f>VLOOKUP(E3815,起始地址定义!A:D,2,FALSE)</f>
        <v>DB1400</v>
      </c>
      <c r="K3815" s="12" t="str">
        <f t="shared" si="622"/>
        <v>X1703.1</v>
      </c>
      <c r="L3815" s="13">
        <f>VLOOKUP(E3815,起始地址定义!A:D,3,FALSE)</f>
        <v>1700</v>
      </c>
      <c r="M3815" s="14">
        <f>VLOOKUP($F3815,类型描述及偏移量!$C:$H,2,FALSE)</f>
        <v>3.1</v>
      </c>
      <c r="N3815" s="14" t="str">
        <f>VLOOKUP($F3815,类型描述及偏移量!$C:$H,3,FALSE)</f>
        <v>离散</v>
      </c>
      <c r="O3815" s="14" t="str">
        <f>VLOOKUP($F3815,类型描述及偏移量!$C:$H,4,FALSE)</f>
        <v>On</v>
      </c>
      <c r="P3815" s="14" t="str">
        <f>VLOOKUP($F3815,类型描述及偏移量!$C:$H,5,FALSE)</f>
        <v>Yes</v>
      </c>
      <c r="Q3815" s="14" t="str">
        <f>VLOOKUP($F3815,类型描述及偏移量!$C:$H,6,FALSE)</f>
        <v>堵料导致停机</v>
      </c>
    </row>
    <row r="3816" hidden="1" spans="1:17">
      <c r="A3816" s="12" t="str">
        <f t="shared" si="623"/>
        <v>CHP4</v>
      </c>
      <c r="B3816" s="12" t="str">
        <f t="shared" si="624"/>
        <v>M10_M</v>
      </c>
      <c r="C3816" s="12" t="str">
        <f t="shared" si="625"/>
        <v>BreakTime</v>
      </c>
      <c r="D3816" s="12" t="str">
        <f t="shared" si="626"/>
        <v>BP_Motor_var</v>
      </c>
      <c r="E3816" s="13" t="str">
        <f t="shared" si="618"/>
        <v>CHP4_M10_M_BP_Motor_var</v>
      </c>
      <c r="F3816" s="14" t="str">
        <f t="shared" si="619"/>
        <v>BP_Motor_var_BreakTime</v>
      </c>
      <c r="G3816" s="10" t="str">
        <f t="shared" si="620"/>
        <v>CHP4_M10_M_BreakTime</v>
      </c>
      <c r="H3816" s="10" t="str">
        <f>VLOOKUP(基本表格!E3816,起始地址定义!A:D,4,FALSE)&amp;" "&amp;Q3816</f>
        <v>4#刨片机磁选电机 电机控制 断链超时时间 秒</v>
      </c>
      <c r="I3816" s="10" t="str">
        <f t="shared" si="621"/>
        <v>DB1400,INT1704</v>
      </c>
      <c r="J3816" s="13" t="str">
        <f>VLOOKUP(E3816,起始地址定义!A:D,2,FALSE)</f>
        <v>DB1400</v>
      </c>
      <c r="K3816" s="12" t="str">
        <f t="shared" si="622"/>
        <v>INT1704</v>
      </c>
      <c r="L3816" s="13">
        <f>VLOOKUP(E3816,起始地址定义!A:D,3,FALSE)</f>
        <v>1700</v>
      </c>
      <c r="M3816" s="14">
        <f>VLOOKUP($F3816,类型描述及偏移量!$C:$H,2,FALSE)</f>
        <v>4</v>
      </c>
      <c r="N3816" s="14" t="str">
        <f>VLOOKUP($F3816,类型描述及偏移量!$C:$H,3,FALSE)</f>
        <v>整型</v>
      </c>
      <c r="O3816" s="14" t="str">
        <f>VLOOKUP($F3816,类型描述及偏移量!$C:$H,4,FALSE)</f>
        <v>None</v>
      </c>
      <c r="P3816" s="14" t="str">
        <f>VLOOKUP($F3816,类型描述及偏移量!$C:$H,5,FALSE)</f>
        <v>No</v>
      </c>
      <c r="Q3816" s="14" t="str">
        <f>VLOOKUP($F3816,类型描述及偏移量!$C:$H,6,FALSE)</f>
        <v>断链超时时间 秒</v>
      </c>
    </row>
    <row r="3817" hidden="1" spans="1:17">
      <c r="A3817" s="12" t="str">
        <f t="shared" si="623"/>
        <v>CHP4</v>
      </c>
      <c r="B3817" s="12" t="str">
        <f t="shared" si="624"/>
        <v>M10_M</v>
      </c>
      <c r="C3817" s="12" t="str">
        <f t="shared" si="625"/>
        <v>BlockingTime</v>
      </c>
      <c r="D3817" s="12" t="str">
        <f t="shared" si="626"/>
        <v>BP_Motor_var</v>
      </c>
      <c r="E3817" s="13" t="str">
        <f t="shared" si="618"/>
        <v>CHP4_M10_M_BP_Motor_var</v>
      </c>
      <c r="F3817" s="14" t="str">
        <f t="shared" si="619"/>
        <v>BP_Motor_var_BlockingTime</v>
      </c>
      <c r="G3817" s="10" t="str">
        <f t="shared" si="620"/>
        <v>CHP4_M10_M_BlockingTime</v>
      </c>
      <c r="H3817" s="10" t="str">
        <f>VLOOKUP(基本表格!E3817,起始地址定义!A:D,4,FALSE)&amp;" "&amp;Q3817</f>
        <v>4#刨片机磁选电机 电机控制 堵料检测时间 秒</v>
      </c>
      <c r="I3817" s="10" t="str">
        <f t="shared" si="621"/>
        <v>DB1400,INT1706</v>
      </c>
      <c r="J3817" s="13" t="str">
        <f>VLOOKUP(E3817,起始地址定义!A:D,2,FALSE)</f>
        <v>DB1400</v>
      </c>
      <c r="K3817" s="12" t="str">
        <f t="shared" si="622"/>
        <v>INT1706</v>
      </c>
      <c r="L3817" s="13">
        <f>VLOOKUP(E3817,起始地址定义!A:D,3,FALSE)</f>
        <v>1700</v>
      </c>
      <c r="M3817" s="14">
        <f>VLOOKUP($F3817,类型描述及偏移量!$C:$H,2,FALSE)</f>
        <v>6</v>
      </c>
      <c r="N3817" s="14" t="str">
        <f>VLOOKUP($F3817,类型描述及偏移量!$C:$H,3,FALSE)</f>
        <v>整型</v>
      </c>
      <c r="O3817" s="14" t="str">
        <f>VLOOKUP($F3817,类型描述及偏移量!$C:$H,4,FALSE)</f>
        <v>None</v>
      </c>
      <c r="P3817" s="14" t="str">
        <f>VLOOKUP($F3817,类型描述及偏移量!$C:$H,5,FALSE)</f>
        <v>No</v>
      </c>
      <c r="Q3817" s="14" t="str">
        <f>VLOOKUP($F3817,类型描述及偏移量!$C:$H,6,FALSE)</f>
        <v>堵料检测时间 秒</v>
      </c>
    </row>
    <row r="3818" hidden="1" spans="1:17">
      <c r="A3818" s="12" t="str">
        <f t="shared" si="623"/>
        <v>CHP4</v>
      </c>
      <c r="B3818" s="12" t="str">
        <f t="shared" si="624"/>
        <v>M10_M</v>
      </c>
      <c r="C3818" s="12" t="str">
        <f t="shared" si="625"/>
        <v>PullSwitch_CHK</v>
      </c>
      <c r="D3818" s="12" t="str">
        <f t="shared" si="626"/>
        <v>BP_Motor_var</v>
      </c>
      <c r="E3818" s="13" t="str">
        <f t="shared" si="618"/>
        <v>CHP4_M10_M_BP_Motor_var</v>
      </c>
      <c r="F3818" s="14" t="str">
        <f t="shared" si="619"/>
        <v>BP_Motor_var_PullSwitch_CHK</v>
      </c>
      <c r="G3818" s="10" t="str">
        <f t="shared" si="620"/>
        <v>CHP4_M10_M_PullSwitch_CHK</v>
      </c>
      <c r="H3818" s="10" t="str">
        <f>VLOOKUP(基本表格!E3818,起始地址定义!A:D,4,FALSE)&amp;" "&amp;Q3818</f>
        <v>4#刨片机磁选电机 电机控制 拉线开关</v>
      </c>
      <c r="I3818" s="10" t="str">
        <f t="shared" si="621"/>
        <v>DB1400,X1708.0</v>
      </c>
      <c r="J3818" s="13" t="str">
        <f>VLOOKUP(E3818,起始地址定义!A:D,2,FALSE)</f>
        <v>DB1400</v>
      </c>
      <c r="K3818" s="12" t="str">
        <f t="shared" si="622"/>
        <v>X1708.0</v>
      </c>
      <c r="L3818" s="13">
        <f>VLOOKUP(E3818,起始地址定义!A:D,3,FALSE)</f>
        <v>1700</v>
      </c>
      <c r="M3818" s="14">
        <f>VLOOKUP($F3818,类型描述及偏移量!$C:$H,2,FALSE)</f>
        <v>8</v>
      </c>
      <c r="N3818" s="14" t="str">
        <f>VLOOKUP($F3818,类型描述及偏移量!$C:$H,3,FALSE)</f>
        <v>离散</v>
      </c>
      <c r="O3818" s="14" t="str">
        <f>VLOOKUP($F3818,类型描述及偏移量!$C:$H,4,FALSE)</f>
        <v>On</v>
      </c>
      <c r="P3818" s="14" t="str">
        <f>VLOOKUP($F3818,类型描述及偏移量!$C:$H,5,FALSE)</f>
        <v>Yes</v>
      </c>
      <c r="Q3818" s="14" t="str">
        <f>VLOOKUP($F3818,类型描述及偏移量!$C:$H,6,FALSE)</f>
        <v>拉线开关</v>
      </c>
    </row>
    <row r="3819" hidden="1" spans="1:17">
      <c r="A3819" s="12" t="str">
        <f t="shared" si="623"/>
        <v>CHP4</v>
      </c>
      <c r="B3819" s="12" t="str">
        <f t="shared" si="624"/>
        <v>M10_M</v>
      </c>
      <c r="C3819" s="12" t="str">
        <f t="shared" si="625"/>
        <v>LMD_ALM</v>
      </c>
      <c r="D3819" s="12" t="str">
        <f t="shared" si="626"/>
        <v>BP_Motor_var</v>
      </c>
      <c r="E3819" s="13" t="str">
        <f t="shared" si="618"/>
        <v>CHP4_M10_M_BP_Motor_var</v>
      </c>
      <c r="F3819" s="14" t="str">
        <f t="shared" si="619"/>
        <v>BP_Motor_var_LMD_ALM</v>
      </c>
      <c r="G3819" s="10" t="str">
        <f t="shared" si="620"/>
        <v>CHP4_M10_M_LMD_ALM</v>
      </c>
      <c r="H3819" s="10" t="str">
        <f>VLOOKUP(基本表格!E3819,起始地址定义!A:D,4,FALSE)&amp;" "&amp;Q3819</f>
        <v>4#刨片机磁选电机 电机控制 左跑偏报警</v>
      </c>
      <c r="I3819" s="10" t="str">
        <f t="shared" si="621"/>
        <v>DB1400,X1708.1</v>
      </c>
      <c r="J3819" s="13" t="str">
        <f>VLOOKUP(E3819,起始地址定义!A:D,2,FALSE)</f>
        <v>DB1400</v>
      </c>
      <c r="K3819" s="12" t="str">
        <f t="shared" si="622"/>
        <v>X1708.1</v>
      </c>
      <c r="L3819" s="13">
        <f>VLOOKUP(E3819,起始地址定义!A:D,3,FALSE)</f>
        <v>1700</v>
      </c>
      <c r="M3819" s="14">
        <f>VLOOKUP($F3819,类型描述及偏移量!$C:$H,2,FALSE)</f>
        <v>8.1</v>
      </c>
      <c r="N3819" s="14" t="str">
        <f>VLOOKUP($F3819,类型描述及偏移量!$C:$H,3,FALSE)</f>
        <v>离散</v>
      </c>
      <c r="O3819" s="14" t="str">
        <f>VLOOKUP($F3819,类型描述及偏移量!$C:$H,4,FALSE)</f>
        <v>On</v>
      </c>
      <c r="P3819" s="14" t="str">
        <f>VLOOKUP($F3819,类型描述及偏移量!$C:$H,5,FALSE)</f>
        <v>Yes</v>
      </c>
      <c r="Q3819" s="14" t="str">
        <f>VLOOKUP($F3819,类型描述及偏移量!$C:$H,6,FALSE)</f>
        <v>左跑偏报警</v>
      </c>
    </row>
    <row r="3820" hidden="1" spans="1:17">
      <c r="A3820" s="12" t="str">
        <f t="shared" si="623"/>
        <v>CHP4</v>
      </c>
      <c r="B3820" s="12" t="str">
        <f t="shared" si="624"/>
        <v>M10_M</v>
      </c>
      <c r="C3820" s="12" t="str">
        <f t="shared" si="625"/>
        <v>LMD_CHK_1</v>
      </c>
      <c r="D3820" s="12" t="str">
        <f t="shared" si="626"/>
        <v>BP_Motor_var</v>
      </c>
      <c r="E3820" s="13" t="str">
        <f t="shared" si="618"/>
        <v>CHP4_M10_M_BP_Motor_var</v>
      </c>
      <c r="F3820" s="14" t="str">
        <f t="shared" si="619"/>
        <v>BP_Motor_var_LMD_CHK_1</v>
      </c>
      <c r="G3820" s="10" t="str">
        <f t="shared" si="620"/>
        <v>CHP4_M10_M_LMD_CHK_1</v>
      </c>
      <c r="H3820" s="10" t="str">
        <f>VLOOKUP(基本表格!E3820,起始地址定义!A:D,4,FALSE)&amp;" "&amp;Q3820</f>
        <v>4#刨片机磁选电机 电机控制 左跑偏1检测</v>
      </c>
      <c r="I3820" s="10" t="str">
        <f t="shared" si="621"/>
        <v>DB1400,X1708.2</v>
      </c>
      <c r="J3820" s="13" t="str">
        <f>VLOOKUP(E3820,起始地址定义!A:D,2,FALSE)</f>
        <v>DB1400</v>
      </c>
      <c r="K3820" s="12" t="str">
        <f t="shared" si="622"/>
        <v>X1708.2</v>
      </c>
      <c r="L3820" s="13">
        <f>VLOOKUP(E3820,起始地址定义!A:D,3,FALSE)</f>
        <v>1700</v>
      </c>
      <c r="M3820" s="14">
        <f>VLOOKUP($F3820,类型描述及偏移量!$C:$H,2,FALSE)</f>
        <v>8.2</v>
      </c>
      <c r="N3820" s="14" t="str">
        <f>VLOOKUP($F3820,类型描述及偏移量!$C:$H,3,FALSE)</f>
        <v>离散</v>
      </c>
      <c r="O3820" s="14" t="str">
        <f>VLOOKUP($F3820,类型描述及偏移量!$C:$H,4,FALSE)</f>
        <v>None</v>
      </c>
      <c r="P3820" s="14" t="str">
        <f>VLOOKUP($F3820,类型描述及偏移量!$C:$H,5,FALSE)</f>
        <v>Yes</v>
      </c>
      <c r="Q3820" s="14" t="str">
        <f>VLOOKUP($F3820,类型描述及偏移量!$C:$H,6,FALSE)</f>
        <v>左跑偏1检测</v>
      </c>
    </row>
    <row r="3821" hidden="1" spans="1:17">
      <c r="A3821" s="12" t="str">
        <f t="shared" si="623"/>
        <v>CHP4</v>
      </c>
      <c r="B3821" s="12" t="str">
        <f t="shared" si="624"/>
        <v>M10_M</v>
      </c>
      <c r="C3821" s="12" t="str">
        <f t="shared" si="625"/>
        <v>LMD_EN</v>
      </c>
      <c r="D3821" s="12" t="str">
        <f t="shared" si="626"/>
        <v>BP_Motor_var</v>
      </c>
      <c r="E3821" s="13" t="str">
        <f t="shared" si="618"/>
        <v>CHP4_M10_M_BP_Motor_var</v>
      </c>
      <c r="F3821" s="14" t="str">
        <f t="shared" si="619"/>
        <v>BP_Motor_var_LMD_EN</v>
      </c>
      <c r="G3821" s="10" t="str">
        <f t="shared" si="620"/>
        <v>CHP4_M10_M_LMD_EN</v>
      </c>
      <c r="H3821" s="10" t="str">
        <f>VLOOKUP(基本表格!E3821,起始地址定义!A:D,4,FALSE)&amp;" "&amp;Q3821</f>
        <v>4#刨片机磁选电机 电机控制 左跑偏保护使能</v>
      </c>
      <c r="I3821" s="10" t="str">
        <f t="shared" si="621"/>
        <v>DB1400,X1708.3</v>
      </c>
      <c r="J3821" s="13" t="str">
        <f>VLOOKUP(E3821,起始地址定义!A:D,2,FALSE)</f>
        <v>DB1400</v>
      </c>
      <c r="K3821" s="12" t="str">
        <f t="shared" si="622"/>
        <v>X1708.3</v>
      </c>
      <c r="L3821" s="13">
        <f>VLOOKUP(E3821,起始地址定义!A:D,3,FALSE)</f>
        <v>1700</v>
      </c>
      <c r="M3821" s="14">
        <f>VLOOKUP($F3821,类型描述及偏移量!$C:$H,2,FALSE)</f>
        <v>8.3</v>
      </c>
      <c r="N3821" s="14" t="str">
        <f>VLOOKUP($F3821,类型描述及偏移量!$C:$H,3,FALSE)</f>
        <v>离散</v>
      </c>
      <c r="O3821" s="14" t="str">
        <f>VLOOKUP($F3821,类型描述及偏移量!$C:$H,4,FALSE)</f>
        <v>None</v>
      </c>
      <c r="P3821" s="14" t="str">
        <f>VLOOKUP($F3821,类型描述及偏移量!$C:$H,5,FALSE)</f>
        <v>No</v>
      </c>
      <c r="Q3821" s="14" t="str">
        <f>VLOOKUP($F3821,类型描述及偏移量!$C:$H,6,FALSE)</f>
        <v>左跑偏保护使能</v>
      </c>
    </row>
    <row r="3822" hidden="1" spans="1:17">
      <c r="A3822" s="12" t="str">
        <f t="shared" si="623"/>
        <v>CHP4</v>
      </c>
      <c r="B3822" s="12" t="str">
        <f t="shared" si="624"/>
        <v>M10_M</v>
      </c>
      <c r="C3822" s="12" t="str">
        <f t="shared" si="625"/>
        <v>LMD_Stop</v>
      </c>
      <c r="D3822" s="12" t="str">
        <f t="shared" si="626"/>
        <v>BP_Motor_var</v>
      </c>
      <c r="E3822" s="13" t="str">
        <f t="shared" si="618"/>
        <v>CHP4_M10_M_BP_Motor_var</v>
      </c>
      <c r="F3822" s="14" t="str">
        <f t="shared" si="619"/>
        <v>BP_Motor_var_LMD_Stop</v>
      </c>
      <c r="G3822" s="10" t="str">
        <f t="shared" si="620"/>
        <v>CHP4_M10_M_LMD_Stop</v>
      </c>
      <c r="H3822" s="10" t="str">
        <f>VLOOKUP(基本表格!E3822,起始地址定义!A:D,4,FALSE)&amp;" "&amp;Q3822</f>
        <v>4#刨片机磁选电机 电机控制 左跑偏导致停机</v>
      </c>
      <c r="I3822" s="10" t="str">
        <f t="shared" si="621"/>
        <v>DB1400,X1708.4</v>
      </c>
      <c r="J3822" s="13" t="str">
        <f>VLOOKUP(E3822,起始地址定义!A:D,2,FALSE)</f>
        <v>DB1400</v>
      </c>
      <c r="K3822" s="12" t="str">
        <f t="shared" si="622"/>
        <v>X1708.4</v>
      </c>
      <c r="L3822" s="13">
        <f>VLOOKUP(E3822,起始地址定义!A:D,3,FALSE)</f>
        <v>1700</v>
      </c>
      <c r="M3822" s="14">
        <f>VLOOKUP($F3822,类型描述及偏移量!$C:$H,2,FALSE)</f>
        <v>8.4</v>
      </c>
      <c r="N3822" s="14" t="str">
        <f>VLOOKUP($F3822,类型描述及偏移量!$C:$H,3,FALSE)</f>
        <v>离散</v>
      </c>
      <c r="O3822" s="14" t="str">
        <f>VLOOKUP($F3822,类型描述及偏移量!$C:$H,4,FALSE)</f>
        <v>On</v>
      </c>
      <c r="P3822" s="14" t="str">
        <f>VLOOKUP($F3822,类型描述及偏移量!$C:$H,5,FALSE)</f>
        <v>Yes</v>
      </c>
      <c r="Q3822" s="14" t="str">
        <f>VLOOKUP($F3822,类型描述及偏移量!$C:$H,6,FALSE)</f>
        <v>左跑偏导致停机</v>
      </c>
    </row>
    <row r="3823" hidden="1" spans="1:17">
      <c r="A3823" s="12" t="str">
        <f t="shared" si="623"/>
        <v>CHP4</v>
      </c>
      <c r="B3823" s="12" t="str">
        <f t="shared" si="624"/>
        <v>M10_M</v>
      </c>
      <c r="C3823" s="12" t="str">
        <f t="shared" si="625"/>
        <v>LMD_Time</v>
      </c>
      <c r="D3823" s="12" t="str">
        <f t="shared" si="626"/>
        <v>BP_Motor_var</v>
      </c>
      <c r="E3823" s="13" t="str">
        <f t="shared" si="618"/>
        <v>CHP4_M10_M_BP_Motor_var</v>
      </c>
      <c r="F3823" s="14" t="str">
        <f t="shared" si="619"/>
        <v>BP_Motor_var_LMD_Time</v>
      </c>
      <c r="G3823" s="10" t="str">
        <f t="shared" si="620"/>
        <v>CHP4_M10_M_LMD_Time</v>
      </c>
      <c r="H3823" s="10" t="str">
        <f>VLOOKUP(基本表格!E3823,起始地址定义!A:D,4,FALSE)&amp;" "&amp;Q3823</f>
        <v>4#刨片机磁选电机 电机控制 左跑偏检测时间</v>
      </c>
      <c r="I3823" s="10" t="str">
        <f t="shared" si="621"/>
        <v>DB1400,INT1710</v>
      </c>
      <c r="J3823" s="13" t="str">
        <f>VLOOKUP(E3823,起始地址定义!A:D,2,FALSE)</f>
        <v>DB1400</v>
      </c>
      <c r="K3823" s="12" t="str">
        <f t="shared" si="622"/>
        <v>INT1710</v>
      </c>
      <c r="L3823" s="13">
        <f>VLOOKUP(E3823,起始地址定义!A:D,3,FALSE)</f>
        <v>1700</v>
      </c>
      <c r="M3823" s="14">
        <f>VLOOKUP($F3823,类型描述及偏移量!$C:$H,2,FALSE)</f>
        <v>10</v>
      </c>
      <c r="N3823" s="14" t="str">
        <f>VLOOKUP($F3823,类型描述及偏移量!$C:$H,3,FALSE)</f>
        <v>整型</v>
      </c>
      <c r="O3823" s="14" t="str">
        <f>VLOOKUP($F3823,类型描述及偏移量!$C:$H,4,FALSE)</f>
        <v>None</v>
      </c>
      <c r="P3823" s="14" t="str">
        <f>VLOOKUP($F3823,类型描述及偏移量!$C:$H,5,FALSE)</f>
        <v>No</v>
      </c>
      <c r="Q3823" s="14" t="str">
        <f>VLOOKUP($F3823,类型描述及偏移量!$C:$H,6,FALSE)</f>
        <v>左跑偏检测时间</v>
      </c>
    </row>
    <row r="3824" hidden="1" spans="1:17">
      <c r="A3824" s="12" t="str">
        <f t="shared" si="623"/>
        <v>CHP4</v>
      </c>
      <c r="B3824" s="12" t="str">
        <f t="shared" si="624"/>
        <v>M10_M</v>
      </c>
      <c r="C3824" s="12" t="str">
        <f t="shared" si="625"/>
        <v>RMD_ALM</v>
      </c>
      <c r="D3824" s="12" t="str">
        <f t="shared" si="626"/>
        <v>BP_Motor_var</v>
      </c>
      <c r="E3824" s="13" t="str">
        <f t="shared" si="618"/>
        <v>CHP4_M10_M_BP_Motor_var</v>
      </c>
      <c r="F3824" s="14" t="str">
        <f t="shared" si="619"/>
        <v>BP_Motor_var_RMD_ALM</v>
      </c>
      <c r="G3824" s="10" t="str">
        <f t="shared" si="620"/>
        <v>CHP4_M10_M_RMD_ALM</v>
      </c>
      <c r="H3824" s="10" t="str">
        <f>VLOOKUP(基本表格!E3824,起始地址定义!A:D,4,FALSE)&amp;" "&amp;Q3824</f>
        <v>4#刨片机磁选电机 电机控制 右 跑偏报警</v>
      </c>
      <c r="I3824" s="10" t="str">
        <f t="shared" si="621"/>
        <v>DB1400,X1712.0</v>
      </c>
      <c r="J3824" s="13" t="str">
        <f>VLOOKUP(E3824,起始地址定义!A:D,2,FALSE)</f>
        <v>DB1400</v>
      </c>
      <c r="K3824" s="12" t="str">
        <f t="shared" si="622"/>
        <v>X1712.0</v>
      </c>
      <c r="L3824" s="13">
        <f>VLOOKUP(E3824,起始地址定义!A:D,3,FALSE)</f>
        <v>1700</v>
      </c>
      <c r="M3824" s="14">
        <f>VLOOKUP($F3824,类型描述及偏移量!$C:$H,2,FALSE)</f>
        <v>12</v>
      </c>
      <c r="N3824" s="14" t="str">
        <f>VLOOKUP($F3824,类型描述及偏移量!$C:$H,3,FALSE)</f>
        <v>离散</v>
      </c>
      <c r="O3824" s="14" t="str">
        <f>VLOOKUP($F3824,类型描述及偏移量!$C:$H,4,FALSE)</f>
        <v>On</v>
      </c>
      <c r="P3824" s="14" t="str">
        <f>VLOOKUP($F3824,类型描述及偏移量!$C:$H,5,FALSE)</f>
        <v>Yes</v>
      </c>
      <c r="Q3824" s="14" t="str">
        <f>VLOOKUP($F3824,类型描述及偏移量!$C:$H,6,FALSE)</f>
        <v>右 跑偏报警</v>
      </c>
    </row>
    <row r="3825" hidden="1" spans="1:17">
      <c r="A3825" s="12" t="str">
        <f t="shared" si="623"/>
        <v>CHP4</v>
      </c>
      <c r="B3825" s="12" t="str">
        <f t="shared" si="624"/>
        <v>M10_M</v>
      </c>
      <c r="C3825" s="12" t="str">
        <f t="shared" si="625"/>
        <v>RMD_CHK_1</v>
      </c>
      <c r="D3825" s="12" t="str">
        <f t="shared" si="626"/>
        <v>BP_Motor_var</v>
      </c>
      <c r="E3825" s="13" t="str">
        <f t="shared" si="618"/>
        <v>CHP4_M10_M_BP_Motor_var</v>
      </c>
      <c r="F3825" s="14" t="str">
        <f t="shared" si="619"/>
        <v>BP_Motor_var_RMD_CHK_1</v>
      </c>
      <c r="G3825" s="10" t="str">
        <f t="shared" si="620"/>
        <v>CHP4_M10_M_RMD_CHK_1</v>
      </c>
      <c r="H3825" s="10" t="str">
        <f>VLOOKUP(基本表格!E3825,起始地址定义!A:D,4,FALSE)&amp;" "&amp;Q3825</f>
        <v>4#刨片机磁选电机 电机控制 右跑偏1检测</v>
      </c>
      <c r="I3825" s="10" t="str">
        <f t="shared" si="621"/>
        <v>DB1400,X1712.1</v>
      </c>
      <c r="J3825" s="13" t="str">
        <f>VLOOKUP(E3825,起始地址定义!A:D,2,FALSE)</f>
        <v>DB1400</v>
      </c>
      <c r="K3825" s="12" t="str">
        <f t="shared" si="622"/>
        <v>X1712.1</v>
      </c>
      <c r="L3825" s="13">
        <f>VLOOKUP(E3825,起始地址定义!A:D,3,FALSE)</f>
        <v>1700</v>
      </c>
      <c r="M3825" s="14">
        <f>VLOOKUP($F3825,类型描述及偏移量!$C:$H,2,FALSE)</f>
        <v>12.1</v>
      </c>
      <c r="N3825" s="14" t="str">
        <f>VLOOKUP($F3825,类型描述及偏移量!$C:$H,3,FALSE)</f>
        <v>离散</v>
      </c>
      <c r="O3825" s="14" t="str">
        <f>VLOOKUP($F3825,类型描述及偏移量!$C:$H,4,FALSE)</f>
        <v>None</v>
      </c>
      <c r="P3825" s="14" t="str">
        <f>VLOOKUP($F3825,类型描述及偏移量!$C:$H,5,FALSE)</f>
        <v>Yes</v>
      </c>
      <c r="Q3825" s="14" t="str">
        <f>VLOOKUP($F3825,类型描述及偏移量!$C:$H,6,FALSE)</f>
        <v>右跑偏1检测</v>
      </c>
    </row>
    <row r="3826" hidden="1" spans="1:17">
      <c r="A3826" s="12" t="str">
        <f t="shared" si="623"/>
        <v>CHP4</v>
      </c>
      <c r="B3826" s="12" t="str">
        <f t="shared" si="624"/>
        <v>M10_M</v>
      </c>
      <c r="C3826" s="12" t="str">
        <f t="shared" si="625"/>
        <v>RMD_EN</v>
      </c>
      <c r="D3826" s="12" t="str">
        <f t="shared" si="626"/>
        <v>BP_Motor_var</v>
      </c>
      <c r="E3826" s="13" t="str">
        <f t="shared" si="618"/>
        <v>CHP4_M10_M_BP_Motor_var</v>
      </c>
      <c r="F3826" s="14" t="str">
        <f t="shared" si="619"/>
        <v>BP_Motor_var_RMD_EN</v>
      </c>
      <c r="G3826" s="10" t="str">
        <f t="shared" si="620"/>
        <v>CHP4_M10_M_RMD_EN</v>
      </c>
      <c r="H3826" s="10" t="str">
        <f>VLOOKUP(基本表格!E3826,起始地址定义!A:D,4,FALSE)&amp;" "&amp;Q3826</f>
        <v>4#刨片机磁选电机 电机控制 右跑偏保护使能</v>
      </c>
      <c r="I3826" s="10" t="str">
        <f t="shared" si="621"/>
        <v>DB1400,X1712.2</v>
      </c>
      <c r="J3826" s="13" t="str">
        <f>VLOOKUP(E3826,起始地址定义!A:D,2,FALSE)</f>
        <v>DB1400</v>
      </c>
      <c r="K3826" s="12" t="str">
        <f t="shared" si="622"/>
        <v>X1712.2</v>
      </c>
      <c r="L3826" s="13">
        <f>VLOOKUP(E3826,起始地址定义!A:D,3,FALSE)</f>
        <v>1700</v>
      </c>
      <c r="M3826" s="14">
        <f>VLOOKUP($F3826,类型描述及偏移量!$C:$H,2,FALSE)</f>
        <v>12.2</v>
      </c>
      <c r="N3826" s="14" t="str">
        <f>VLOOKUP($F3826,类型描述及偏移量!$C:$H,3,FALSE)</f>
        <v>离散</v>
      </c>
      <c r="O3826" s="14" t="str">
        <f>VLOOKUP($F3826,类型描述及偏移量!$C:$H,4,FALSE)</f>
        <v>None</v>
      </c>
      <c r="P3826" s="14" t="str">
        <f>VLOOKUP($F3826,类型描述及偏移量!$C:$H,5,FALSE)</f>
        <v>No</v>
      </c>
      <c r="Q3826" s="14" t="str">
        <f>VLOOKUP($F3826,类型描述及偏移量!$C:$H,6,FALSE)</f>
        <v>右跑偏保护使能</v>
      </c>
    </row>
    <row r="3827" hidden="1" spans="1:17">
      <c r="A3827" s="12" t="str">
        <f t="shared" si="623"/>
        <v>CHP4</v>
      </c>
      <c r="B3827" s="12" t="str">
        <f t="shared" si="624"/>
        <v>M10_M</v>
      </c>
      <c r="C3827" s="12" t="str">
        <f t="shared" si="625"/>
        <v>RMD_Stop</v>
      </c>
      <c r="D3827" s="12" t="str">
        <f t="shared" si="626"/>
        <v>BP_Motor_var</v>
      </c>
      <c r="E3827" s="13" t="str">
        <f t="shared" si="618"/>
        <v>CHP4_M10_M_BP_Motor_var</v>
      </c>
      <c r="F3827" s="14" t="str">
        <f t="shared" si="619"/>
        <v>BP_Motor_var_RMD_Stop</v>
      </c>
      <c r="G3827" s="10" t="str">
        <f t="shared" si="620"/>
        <v>CHP4_M10_M_RMD_Stop</v>
      </c>
      <c r="H3827" s="10" t="str">
        <f>VLOOKUP(基本表格!E3827,起始地址定义!A:D,4,FALSE)&amp;" "&amp;Q3827</f>
        <v>4#刨片机磁选电机 电机控制 右跑偏导致停机</v>
      </c>
      <c r="I3827" s="10" t="str">
        <f t="shared" si="621"/>
        <v>DB1400,X1712.3</v>
      </c>
      <c r="J3827" s="13" t="str">
        <f>VLOOKUP(E3827,起始地址定义!A:D,2,FALSE)</f>
        <v>DB1400</v>
      </c>
      <c r="K3827" s="12" t="str">
        <f t="shared" si="622"/>
        <v>X1712.3</v>
      </c>
      <c r="L3827" s="13">
        <f>VLOOKUP(E3827,起始地址定义!A:D,3,FALSE)</f>
        <v>1700</v>
      </c>
      <c r="M3827" s="14">
        <f>VLOOKUP($F3827,类型描述及偏移量!$C:$H,2,FALSE)</f>
        <v>12.3</v>
      </c>
      <c r="N3827" s="14" t="str">
        <f>VLOOKUP($F3827,类型描述及偏移量!$C:$H,3,FALSE)</f>
        <v>离散</v>
      </c>
      <c r="O3827" s="14" t="str">
        <f>VLOOKUP($F3827,类型描述及偏移量!$C:$H,4,FALSE)</f>
        <v>On</v>
      </c>
      <c r="P3827" s="14" t="str">
        <f>VLOOKUP($F3827,类型描述及偏移量!$C:$H,5,FALSE)</f>
        <v>Yes</v>
      </c>
      <c r="Q3827" s="14" t="str">
        <f>VLOOKUP($F3827,类型描述及偏移量!$C:$H,6,FALSE)</f>
        <v>右跑偏导致停机</v>
      </c>
    </row>
    <row r="3828" hidden="1" spans="1:17">
      <c r="A3828" s="12" t="str">
        <f t="shared" si="623"/>
        <v>CHP4</v>
      </c>
      <c r="B3828" s="12" t="str">
        <f t="shared" si="624"/>
        <v>M10_M</v>
      </c>
      <c r="C3828" s="12" t="str">
        <f t="shared" si="625"/>
        <v>RMD_Time</v>
      </c>
      <c r="D3828" s="12" t="str">
        <f t="shared" si="626"/>
        <v>BP_Motor_var</v>
      </c>
      <c r="E3828" s="13" t="str">
        <f t="shared" si="618"/>
        <v>CHP4_M10_M_BP_Motor_var</v>
      </c>
      <c r="F3828" s="14" t="str">
        <f t="shared" si="619"/>
        <v>BP_Motor_var_RMD_Time</v>
      </c>
      <c r="G3828" s="10" t="str">
        <f t="shared" si="620"/>
        <v>CHP4_M10_M_RMD_Time</v>
      </c>
      <c r="H3828" s="10" t="str">
        <f>VLOOKUP(基本表格!E3828,起始地址定义!A:D,4,FALSE)&amp;" "&amp;Q3828</f>
        <v>4#刨片机磁选电机 电机控制 右跑偏检测时间</v>
      </c>
      <c r="I3828" s="10" t="str">
        <f t="shared" si="621"/>
        <v>DB1400,INT1714</v>
      </c>
      <c r="J3828" s="13" t="str">
        <f>VLOOKUP(E3828,起始地址定义!A:D,2,FALSE)</f>
        <v>DB1400</v>
      </c>
      <c r="K3828" s="12" t="str">
        <f t="shared" si="622"/>
        <v>INT1714</v>
      </c>
      <c r="L3828" s="13">
        <f>VLOOKUP(E3828,起始地址定义!A:D,3,FALSE)</f>
        <v>1700</v>
      </c>
      <c r="M3828" s="14">
        <f>VLOOKUP($F3828,类型描述及偏移量!$C:$H,2,FALSE)</f>
        <v>14</v>
      </c>
      <c r="N3828" s="14" t="str">
        <f>VLOOKUP($F3828,类型描述及偏移量!$C:$H,3,FALSE)</f>
        <v>整型</v>
      </c>
      <c r="O3828" s="14" t="str">
        <f>VLOOKUP($F3828,类型描述及偏移量!$C:$H,4,FALSE)</f>
        <v>None</v>
      </c>
      <c r="P3828" s="14" t="str">
        <f>VLOOKUP($F3828,类型描述及偏移量!$C:$H,5,FALSE)</f>
        <v>No</v>
      </c>
      <c r="Q3828" s="14" t="str">
        <f>VLOOKUP($F3828,类型描述及偏移量!$C:$H,6,FALSE)</f>
        <v>右跑偏检测时间</v>
      </c>
    </row>
    <row r="3829" hidden="1" spans="1:17">
      <c r="A3829" s="12" t="str">
        <f t="shared" si="623"/>
        <v>CHP4</v>
      </c>
      <c r="B3829" s="12" t="str">
        <f t="shared" si="624"/>
        <v>M10_M</v>
      </c>
      <c r="C3829" s="12" t="str">
        <f t="shared" si="625"/>
        <v>Motor_Delta</v>
      </c>
      <c r="D3829" s="12" t="str">
        <f t="shared" si="626"/>
        <v>BP_Motor_var</v>
      </c>
      <c r="E3829" s="13" t="str">
        <f t="shared" si="618"/>
        <v>CHP4_M10_M_BP_Motor_var</v>
      </c>
      <c r="F3829" s="14" t="str">
        <f t="shared" si="619"/>
        <v>BP_Motor_var_Motor_Delta</v>
      </c>
      <c r="G3829" s="10" t="str">
        <f t="shared" si="620"/>
        <v>CHP4_M10_M_Motor_Delta</v>
      </c>
      <c r="H3829" s="10" t="str">
        <f>VLOOKUP(基本表格!E3829,起始地址定义!A:D,4,FALSE)&amp;" "&amp;Q3829</f>
        <v>4#刨片机磁选电机 电机控制 三角型</v>
      </c>
      <c r="I3829" s="10" t="str">
        <f t="shared" si="621"/>
        <v>DB1400,X1716.0</v>
      </c>
      <c r="J3829" s="13" t="str">
        <f>VLOOKUP(E3829,起始地址定义!A:D,2,FALSE)</f>
        <v>DB1400</v>
      </c>
      <c r="K3829" s="12" t="str">
        <f t="shared" si="622"/>
        <v>X1716.0</v>
      </c>
      <c r="L3829" s="13">
        <f>VLOOKUP(E3829,起始地址定义!A:D,3,FALSE)</f>
        <v>1700</v>
      </c>
      <c r="M3829" s="14">
        <f>VLOOKUP($F3829,类型描述及偏移量!$C:$H,2,FALSE)</f>
        <v>16</v>
      </c>
      <c r="N3829" s="14" t="str">
        <f>VLOOKUP($F3829,类型描述及偏移量!$C:$H,3,FALSE)</f>
        <v>离散</v>
      </c>
      <c r="O3829" s="14" t="str">
        <f>VLOOKUP($F3829,类型描述及偏移量!$C:$H,4,FALSE)</f>
        <v>None</v>
      </c>
      <c r="P3829" s="14" t="str">
        <f>VLOOKUP($F3829,类型描述及偏移量!$C:$H,5,FALSE)</f>
        <v>Yes</v>
      </c>
      <c r="Q3829" s="14" t="str">
        <f>VLOOKUP($F3829,类型描述及偏移量!$C:$H,6,FALSE)</f>
        <v>三角型</v>
      </c>
    </row>
    <row r="3830" hidden="1" spans="1:17">
      <c r="A3830" s="12" t="str">
        <f t="shared" si="623"/>
        <v>CHP4</v>
      </c>
      <c r="B3830" s="12" t="str">
        <f t="shared" si="624"/>
        <v>M10_M</v>
      </c>
      <c r="C3830" s="12" t="str">
        <f t="shared" si="625"/>
        <v>Motor_Wye</v>
      </c>
      <c r="D3830" s="12" t="str">
        <f t="shared" si="626"/>
        <v>BP_Motor_var</v>
      </c>
      <c r="E3830" s="13" t="str">
        <f t="shared" si="618"/>
        <v>CHP4_M10_M_BP_Motor_var</v>
      </c>
      <c r="F3830" s="14" t="str">
        <f t="shared" si="619"/>
        <v>BP_Motor_var_Motor_Wye</v>
      </c>
      <c r="G3830" s="10" t="str">
        <f t="shared" si="620"/>
        <v>CHP4_M10_M_Motor_Wye</v>
      </c>
      <c r="H3830" s="10" t="str">
        <f>VLOOKUP(基本表格!E3830,起始地址定义!A:D,4,FALSE)&amp;" "&amp;Q3830</f>
        <v>4#刨片机磁选电机 电机控制 星型</v>
      </c>
      <c r="I3830" s="10" t="str">
        <f t="shared" si="621"/>
        <v>DB1400,X1716.1</v>
      </c>
      <c r="J3830" s="13" t="str">
        <f>VLOOKUP(E3830,起始地址定义!A:D,2,FALSE)</f>
        <v>DB1400</v>
      </c>
      <c r="K3830" s="12" t="str">
        <f t="shared" si="622"/>
        <v>X1716.1</v>
      </c>
      <c r="L3830" s="13">
        <f>VLOOKUP(E3830,起始地址定义!A:D,3,FALSE)</f>
        <v>1700</v>
      </c>
      <c r="M3830" s="14">
        <f>VLOOKUP($F3830,类型描述及偏移量!$C:$H,2,FALSE)</f>
        <v>16.1</v>
      </c>
      <c r="N3830" s="14" t="str">
        <f>VLOOKUP($F3830,类型描述及偏移量!$C:$H,3,FALSE)</f>
        <v>离散</v>
      </c>
      <c r="O3830" s="14" t="str">
        <f>VLOOKUP($F3830,类型描述及偏移量!$C:$H,4,FALSE)</f>
        <v>None</v>
      </c>
      <c r="P3830" s="14" t="str">
        <f>VLOOKUP($F3830,类型描述及偏移量!$C:$H,5,FALSE)</f>
        <v>Yes</v>
      </c>
      <c r="Q3830" s="14" t="str">
        <f>VLOOKUP($F3830,类型描述及偏移量!$C:$H,6,FALSE)</f>
        <v>星型</v>
      </c>
    </row>
    <row r="3831" hidden="1" spans="1:17">
      <c r="A3831" s="12" t="str">
        <f t="shared" si="623"/>
        <v>CHP4</v>
      </c>
      <c r="B3831" s="12" t="str">
        <f t="shared" si="624"/>
        <v>M10_M</v>
      </c>
      <c r="C3831" s="12" t="str">
        <f t="shared" si="625"/>
        <v>MSD</v>
      </c>
      <c r="D3831" s="12" t="str">
        <f t="shared" si="626"/>
        <v>BP_Motor_var</v>
      </c>
      <c r="E3831" s="13" t="str">
        <f t="shared" si="618"/>
        <v>CHP4_M10_M_BP_Motor_var</v>
      </c>
      <c r="F3831" s="14" t="str">
        <f t="shared" si="619"/>
        <v>BP_Motor_var_MSD</v>
      </c>
      <c r="G3831" s="10" t="str">
        <f t="shared" si="620"/>
        <v>CHP4_M10_M_MSD</v>
      </c>
      <c r="H3831" s="10" t="str">
        <f>VLOOKUP(基本表格!E3831,起始地址定义!A:D,4,FALSE)&amp;" "&amp;Q3831</f>
        <v>4#刨片机磁选电机 电机控制 维修开关</v>
      </c>
      <c r="I3831" s="10" t="str">
        <f t="shared" si="621"/>
        <v>DB1400,X1716.2</v>
      </c>
      <c r="J3831" s="13" t="str">
        <f>VLOOKUP(E3831,起始地址定义!A:D,2,FALSE)</f>
        <v>DB1400</v>
      </c>
      <c r="K3831" s="12" t="str">
        <f t="shared" si="622"/>
        <v>X1716.2</v>
      </c>
      <c r="L3831" s="13">
        <f>VLOOKUP(E3831,起始地址定义!A:D,3,FALSE)</f>
        <v>1700</v>
      </c>
      <c r="M3831" s="14">
        <f>VLOOKUP($F3831,类型描述及偏移量!$C:$H,2,FALSE)</f>
        <v>16.2</v>
      </c>
      <c r="N3831" s="14" t="str">
        <f>VLOOKUP($F3831,类型描述及偏移量!$C:$H,3,FALSE)</f>
        <v>离散</v>
      </c>
      <c r="O3831" s="14" t="str">
        <f>VLOOKUP($F3831,类型描述及偏移量!$C:$H,4,FALSE)</f>
        <v>On</v>
      </c>
      <c r="P3831" s="14" t="str">
        <f>VLOOKUP($F3831,类型描述及偏移量!$C:$H,5,FALSE)</f>
        <v>Yes</v>
      </c>
      <c r="Q3831" s="14" t="str">
        <f>VLOOKUP($F3831,类型描述及偏移量!$C:$H,6,FALSE)</f>
        <v>维修开关</v>
      </c>
    </row>
    <row r="3832" hidden="1" spans="1:17">
      <c r="A3832" s="12" t="str">
        <f t="shared" si="623"/>
        <v>CHP4</v>
      </c>
      <c r="B3832" s="12" t="str">
        <f t="shared" si="624"/>
        <v>M10_M</v>
      </c>
      <c r="C3832" s="12" t="str">
        <f t="shared" si="625"/>
        <v>LMD_CHK_2</v>
      </c>
      <c r="D3832" s="12" t="str">
        <f t="shared" si="626"/>
        <v>BP_Motor_var</v>
      </c>
      <c r="E3832" s="13" t="str">
        <f t="shared" si="618"/>
        <v>CHP4_M10_M_BP_Motor_var</v>
      </c>
      <c r="F3832" s="14" t="str">
        <f t="shared" si="619"/>
        <v>BP_Motor_var_LMD_CHK_2</v>
      </c>
      <c r="G3832" s="10" t="str">
        <f t="shared" si="620"/>
        <v>CHP4_M10_M_LMD_CHK_2</v>
      </c>
      <c r="H3832" s="10" t="str">
        <f>VLOOKUP(基本表格!E3832,起始地址定义!A:D,4,FALSE)&amp;" "&amp;Q3832</f>
        <v>4#刨片机磁选电机 电机控制 左跑偏2检测</v>
      </c>
      <c r="I3832" s="10" t="str">
        <f t="shared" si="621"/>
        <v>DB1400,X1716.3</v>
      </c>
      <c r="J3832" s="13" t="str">
        <f>VLOOKUP(E3832,起始地址定义!A:D,2,FALSE)</f>
        <v>DB1400</v>
      </c>
      <c r="K3832" s="12" t="str">
        <f t="shared" si="622"/>
        <v>X1716.3</v>
      </c>
      <c r="L3832" s="13">
        <f>VLOOKUP(E3832,起始地址定义!A:D,3,FALSE)</f>
        <v>1700</v>
      </c>
      <c r="M3832" s="14">
        <f>VLOOKUP($F3832,类型描述及偏移量!$C:$H,2,FALSE)</f>
        <v>16.3</v>
      </c>
      <c r="N3832" s="14" t="str">
        <f>VLOOKUP($F3832,类型描述及偏移量!$C:$H,3,FALSE)</f>
        <v>离散</v>
      </c>
      <c r="O3832" s="14" t="str">
        <f>VLOOKUP($F3832,类型描述及偏移量!$C:$H,4,FALSE)</f>
        <v>None</v>
      </c>
      <c r="P3832" s="14" t="str">
        <f>VLOOKUP($F3832,类型描述及偏移量!$C:$H,5,FALSE)</f>
        <v>Yes</v>
      </c>
      <c r="Q3832" s="14" t="str">
        <f>VLOOKUP($F3832,类型描述及偏移量!$C:$H,6,FALSE)</f>
        <v>左跑偏2检测</v>
      </c>
    </row>
    <row r="3833" hidden="1" spans="1:17">
      <c r="A3833" s="12" t="str">
        <f t="shared" si="623"/>
        <v>CHP4</v>
      </c>
      <c r="B3833" s="12" t="str">
        <f t="shared" si="624"/>
        <v>M10_M</v>
      </c>
      <c r="C3833" s="12" t="str">
        <f t="shared" si="625"/>
        <v>RMD_CHK_2</v>
      </c>
      <c r="D3833" s="12" t="str">
        <f t="shared" si="626"/>
        <v>BP_Motor_var</v>
      </c>
      <c r="E3833" s="13" t="str">
        <f t="shared" si="618"/>
        <v>CHP4_M10_M_BP_Motor_var</v>
      </c>
      <c r="F3833" s="14" t="str">
        <f t="shared" si="619"/>
        <v>BP_Motor_var_RMD_CHK_2</v>
      </c>
      <c r="G3833" s="10" t="str">
        <f t="shared" si="620"/>
        <v>CHP4_M10_M_RMD_CHK_2</v>
      </c>
      <c r="H3833" s="10" t="str">
        <f>VLOOKUP(基本表格!E3833,起始地址定义!A:D,4,FALSE)&amp;" "&amp;Q3833</f>
        <v>4#刨片机磁选电机 电机控制 右跑偏2检测</v>
      </c>
      <c r="I3833" s="10" t="str">
        <f t="shared" si="621"/>
        <v>DB1400,X1716.4</v>
      </c>
      <c r="J3833" s="13" t="str">
        <f>VLOOKUP(E3833,起始地址定义!A:D,2,FALSE)</f>
        <v>DB1400</v>
      </c>
      <c r="K3833" s="12" t="str">
        <f t="shared" si="622"/>
        <v>X1716.4</v>
      </c>
      <c r="L3833" s="13">
        <f>VLOOKUP(E3833,起始地址定义!A:D,3,FALSE)</f>
        <v>1700</v>
      </c>
      <c r="M3833" s="14">
        <f>VLOOKUP($F3833,类型描述及偏移量!$C:$H,2,FALSE)</f>
        <v>16.4</v>
      </c>
      <c r="N3833" s="14" t="str">
        <f>VLOOKUP($F3833,类型描述及偏移量!$C:$H,3,FALSE)</f>
        <v>离散</v>
      </c>
      <c r="O3833" s="14" t="str">
        <f>VLOOKUP($F3833,类型描述及偏移量!$C:$H,4,FALSE)</f>
        <v>None</v>
      </c>
      <c r="P3833" s="14" t="str">
        <f>VLOOKUP($F3833,类型描述及偏移量!$C:$H,5,FALSE)</f>
        <v>Yes</v>
      </c>
      <c r="Q3833" s="14" t="str">
        <f>VLOOKUP($F3833,类型描述及偏移量!$C:$H,6,FALSE)</f>
        <v>右跑偏2检测</v>
      </c>
    </row>
    <row r="3834" hidden="1" spans="1:17">
      <c r="A3834" s="12" t="str">
        <f t="shared" si="623"/>
        <v>CHP4</v>
      </c>
      <c r="B3834" s="12" t="str">
        <f t="shared" si="624"/>
        <v>M10_M</v>
      </c>
      <c r="C3834" s="12" t="str">
        <f t="shared" si="625"/>
        <v>InterStarTime</v>
      </c>
      <c r="D3834" s="12" t="str">
        <f t="shared" si="626"/>
        <v>BP_Motor_var</v>
      </c>
      <c r="E3834" s="13" t="str">
        <f t="shared" si="618"/>
        <v>CHP4_M10_M_BP_Motor_var</v>
      </c>
      <c r="F3834" s="14" t="str">
        <f t="shared" si="619"/>
        <v>BP_Motor_var_InterStarTime</v>
      </c>
      <c r="G3834" s="10" t="str">
        <f t="shared" si="620"/>
        <v>CHP4_M10_M_InterStarTime</v>
      </c>
      <c r="H3834" s="10" t="str">
        <f>VLOOKUP(基本表格!E3834,起始地址定义!A:D,4,FALSE)&amp;" "&amp;Q3834</f>
        <v>4#刨片机磁选电机 电机控制 联动启动延时</v>
      </c>
      <c r="I3834" s="10" t="str">
        <f t="shared" si="621"/>
        <v>DB1400,INT1718</v>
      </c>
      <c r="J3834" s="13" t="str">
        <f>VLOOKUP(E3834,起始地址定义!A:D,2,FALSE)</f>
        <v>DB1400</v>
      </c>
      <c r="K3834" s="12" t="str">
        <f t="shared" si="622"/>
        <v>INT1718</v>
      </c>
      <c r="L3834" s="13">
        <f>VLOOKUP(E3834,起始地址定义!A:D,3,FALSE)</f>
        <v>1700</v>
      </c>
      <c r="M3834" s="14">
        <f>VLOOKUP($F3834,类型描述及偏移量!$C:$H,2,FALSE)</f>
        <v>18</v>
      </c>
      <c r="N3834" s="14" t="str">
        <f>VLOOKUP($F3834,类型描述及偏移量!$C:$H,3,FALSE)</f>
        <v>整型</v>
      </c>
      <c r="O3834" s="14" t="str">
        <f>VLOOKUP($F3834,类型描述及偏移量!$C:$H,4,FALSE)</f>
        <v>None</v>
      </c>
      <c r="P3834" s="14" t="str">
        <f>VLOOKUP($F3834,类型描述及偏移量!$C:$H,5,FALSE)</f>
        <v>No</v>
      </c>
      <c r="Q3834" s="14" t="str">
        <f>VLOOKUP($F3834,类型描述及偏移量!$C:$H,6,FALSE)</f>
        <v>联动启动延时</v>
      </c>
    </row>
    <row r="3835" hidden="1" spans="1:17">
      <c r="A3835" s="12" t="str">
        <f t="shared" si="623"/>
        <v>CHP4</v>
      </c>
      <c r="B3835" s="12" t="str">
        <f t="shared" si="624"/>
        <v>M10_M</v>
      </c>
      <c r="C3835" s="12" t="str">
        <f t="shared" si="625"/>
        <v>Alt_TMR</v>
      </c>
      <c r="D3835" s="12" t="str">
        <f t="shared" si="626"/>
        <v>BP_Motor_var</v>
      </c>
      <c r="E3835" s="13" t="str">
        <f t="shared" si="618"/>
        <v>CHP4_M10_M_BP_Motor_var</v>
      </c>
      <c r="F3835" s="14" t="str">
        <f t="shared" si="619"/>
        <v>BP_Motor_var_Alt_TMR</v>
      </c>
      <c r="G3835" s="10" t="str">
        <f t="shared" si="620"/>
        <v>CHP4_M10_M_Alt_TMR</v>
      </c>
      <c r="H3835" s="10" t="str">
        <f>VLOOKUP(基本表格!E3835,起始地址定义!A:D,4,FALSE)&amp;" "&amp;Q3835</f>
        <v>4#刨片机磁选电机 电机控制 起动转换时间 秒</v>
      </c>
      <c r="I3835" s="10" t="str">
        <f t="shared" si="621"/>
        <v>DB1400,INT1720</v>
      </c>
      <c r="J3835" s="13" t="str">
        <f>VLOOKUP(E3835,起始地址定义!A:D,2,FALSE)</f>
        <v>DB1400</v>
      </c>
      <c r="K3835" s="12" t="str">
        <f t="shared" si="622"/>
        <v>INT1720</v>
      </c>
      <c r="L3835" s="13">
        <f>VLOOKUP(E3835,起始地址定义!A:D,3,FALSE)</f>
        <v>1700</v>
      </c>
      <c r="M3835" s="14">
        <f>VLOOKUP($F3835,类型描述及偏移量!$C:$H,2,FALSE)</f>
        <v>20</v>
      </c>
      <c r="N3835" s="14" t="str">
        <f>VLOOKUP($F3835,类型描述及偏移量!$C:$H,3,FALSE)</f>
        <v>整型</v>
      </c>
      <c r="O3835" s="14" t="str">
        <f>VLOOKUP($F3835,类型描述及偏移量!$C:$H,4,FALSE)</f>
        <v>None</v>
      </c>
      <c r="P3835" s="14" t="str">
        <f>VLOOKUP($F3835,类型描述及偏移量!$C:$H,5,FALSE)</f>
        <v>No</v>
      </c>
      <c r="Q3835" s="14" t="str">
        <f>VLOOKUP($F3835,类型描述及偏移量!$C:$H,6,FALSE)</f>
        <v>起动转换时间 秒</v>
      </c>
    </row>
    <row r="3836" hidden="1" spans="1:17">
      <c r="A3836" s="12" t="str">
        <f t="shared" si="623"/>
        <v>CHP4</v>
      </c>
      <c r="B3836" s="12" t="str">
        <f t="shared" si="624"/>
        <v>M11_M</v>
      </c>
      <c r="C3836" s="12" t="str">
        <f t="shared" si="625"/>
        <v>Enable</v>
      </c>
      <c r="D3836" s="12" t="str">
        <f t="shared" si="626"/>
        <v>BP_Motor_var</v>
      </c>
      <c r="E3836" s="13" t="str">
        <f t="shared" si="618"/>
        <v>CHP4_M11_M_BP_Motor_var</v>
      </c>
      <c r="F3836" s="14" t="str">
        <f t="shared" si="619"/>
        <v>BP_Motor_var_Enable</v>
      </c>
      <c r="G3836" s="10" t="str">
        <f t="shared" si="620"/>
        <v>CHP4_M11_M_Enable</v>
      </c>
      <c r="H3836" s="10" t="str">
        <f>VLOOKUP(基本表格!E3836,起始地址定义!A:D,4,FALSE)&amp;" "&amp;Q3836</f>
        <v>4#刨片机分料电机 电机控制 使能</v>
      </c>
      <c r="I3836" s="10" t="str">
        <f t="shared" si="621"/>
        <v>DB1400,X1750.0</v>
      </c>
      <c r="J3836" s="13" t="str">
        <f>VLOOKUP(E3836,起始地址定义!A:D,2,FALSE)</f>
        <v>DB1400</v>
      </c>
      <c r="K3836" s="12" t="str">
        <f t="shared" si="622"/>
        <v>X1750.0</v>
      </c>
      <c r="L3836" s="13">
        <f>VLOOKUP(E3836,起始地址定义!A:D,3,FALSE)</f>
        <v>1750</v>
      </c>
      <c r="M3836" s="14">
        <f>VLOOKUP($F3836,类型描述及偏移量!$C:$H,2,FALSE)</f>
        <v>0</v>
      </c>
      <c r="N3836" s="14" t="str">
        <f>VLOOKUP($F3836,类型描述及偏移量!$C:$H,3,FALSE)</f>
        <v>离散</v>
      </c>
      <c r="O3836" s="14" t="str">
        <f>VLOOKUP($F3836,类型描述及偏移量!$C:$H,4,FALSE)</f>
        <v>None</v>
      </c>
      <c r="P3836" s="14" t="str">
        <f>VLOOKUP($F3836,类型描述及偏移量!$C:$H,5,FALSE)</f>
        <v>No</v>
      </c>
      <c r="Q3836" s="14" t="str">
        <f>VLOOKUP($F3836,类型描述及偏移量!$C:$H,6,FALSE)</f>
        <v>使能</v>
      </c>
    </row>
    <row r="3837" hidden="1" spans="1:17">
      <c r="A3837" s="12" t="str">
        <f t="shared" si="623"/>
        <v>CHP4</v>
      </c>
      <c r="B3837" s="12" t="str">
        <f t="shared" si="624"/>
        <v>M11_M</v>
      </c>
      <c r="C3837" s="12" t="str">
        <f t="shared" si="625"/>
        <v>Auto_Status</v>
      </c>
      <c r="D3837" s="12" t="str">
        <f t="shared" si="626"/>
        <v>BP_Motor_var</v>
      </c>
      <c r="E3837" s="13" t="str">
        <f t="shared" ref="E3837:E3900" si="627">A3837&amp;"_"&amp;B3837&amp;"_"&amp;D3837</f>
        <v>CHP4_M11_M_BP_Motor_var</v>
      </c>
      <c r="F3837" s="14" t="str">
        <f t="shared" ref="F3837:F3900" si="628">D3837&amp;"_"&amp;C3837</f>
        <v>BP_Motor_var_Auto_Status</v>
      </c>
      <c r="G3837" s="10" t="str">
        <f t="shared" ref="G3837:G3900" si="629">A3837&amp;"_"&amp;IF(B3837="DB","",B3837&amp;"_")&amp;C3837</f>
        <v>CHP4_M11_M_Auto_Status</v>
      </c>
      <c r="H3837" s="10" t="str">
        <f>VLOOKUP(基本表格!E3837,起始地址定义!A:D,4,FALSE)&amp;" "&amp;Q3837</f>
        <v>4#刨片机分料电机 电机控制 手自动状态</v>
      </c>
      <c r="I3837" s="10" t="str">
        <f t="shared" ref="I3837:I3900" si="630">J3837&amp;","&amp;K3837</f>
        <v>DB1400,X1750.3</v>
      </c>
      <c r="J3837" s="13" t="str">
        <f>VLOOKUP(E3837,起始地址定义!A:D,2,FALSE)</f>
        <v>DB1400</v>
      </c>
      <c r="K3837" s="12" t="str">
        <f t="shared" ref="K3837:K3900" si="631">IF(N3837="离散","X",IF(N3837="实型","REAL","INT"))&amp;IF(N3837="离散",TEXT(L3837+M3837,"0.0"),L3837+M3837)</f>
        <v>X1750.3</v>
      </c>
      <c r="L3837" s="13">
        <f>VLOOKUP(E3837,起始地址定义!A:D,3,FALSE)</f>
        <v>1750</v>
      </c>
      <c r="M3837" s="14">
        <f>VLOOKUP($F3837,类型描述及偏移量!$C:$H,2,FALSE)</f>
        <v>0.3</v>
      </c>
      <c r="N3837" s="14" t="str">
        <f>VLOOKUP($F3837,类型描述及偏移量!$C:$H,3,FALSE)</f>
        <v>离散</v>
      </c>
      <c r="O3837" s="14" t="str">
        <f>VLOOKUP($F3837,类型描述及偏移量!$C:$H,4,FALSE)</f>
        <v>None</v>
      </c>
      <c r="P3837" s="14" t="str">
        <f>VLOOKUP($F3837,类型描述及偏移量!$C:$H,5,FALSE)</f>
        <v>Yes</v>
      </c>
      <c r="Q3837" s="14" t="str">
        <f>VLOOKUP($F3837,类型描述及偏移量!$C:$H,6,FALSE)</f>
        <v>手自动状态</v>
      </c>
    </row>
    <row r="3838" hidden="1" spans="1:17">
      <c r="A3838" s="12" t="str">
        <f t="shared" si="623"/>
        <v>CHP4</v>
      </c>
      <c r="B3838" s="12" t="str">
        <f t="shared" si="624"/>
        <v>M11_M</v>
      </c>
      <c r="C3838" s="12" t="str">
        <f t="shared" si="625"/>
        <v>Loc_Rem</v>
      </c>
      <c r="D3838" s="12" t="str">
        <f t="shared" si="626"/>
        <v>BP_Motor_var</v>
      </c>
      <c r="E3838" s="13" t="str">
        <f t="shared" si="627"/>
        <v>CHP4_M11_M_BP_Motor_var</v>
      </c>
      <c r="F3838" s="14" t="str">
        <f t="shared" si="628"/>
        <v>BP_Motor_var_Loc_Rem</v>
      </c>
      <c r="G3838" s="10" t="str">
        <f t="shared" si="629"/>
        <v>CHP4_M11_M_Loc_Rem</v>
      </c>
      <c r="H3838" s="10" t="str">
        <f>VLOOKUP(基本表格!E3838,起始地址定义!A:D,4,FALSE)&amp;" "&amp;Q3838</f>
        <v>4#刨片机分料电机 电机控制 本地/远程(检修/待机）</v>
      </c>
      <c r="I3838" s="10" t="str">
        <f t="shared" si="630"/>
        <v>DB1400,X1750.4</v>
      </c>
      <c r="J3838" s="13" t="str">
        <f>VLOOKUP(E3838,起始地址定义!A:D,2,FALSE)</f>
        <v>DB1400</v>
      </c>
      <c r="K3838" s="12" t="str">
        <f t="shared" si="631"/>
        <v>X1750.4</v>
      </c>
      <c r="L3838" s="13">
        <f>VLOOKUP(E3838,起始地址定义!A:D,3,FALSE)</f>
        <v>1750</v>
      </c>
      <c r="M3838" s="14">
        <f>VLOOKUP($F3838,类型描述及偏移量!$C:$H,2,FALSE)</f>
        <v>0.4</v>
      </c>
      <c r="N3838" s="14" t="str">
        <f>VLOOKUP($F3838,类型描述及偏移量!$C:$H,3,FALSE)</f>
        <v>离散</v>
      </c>
      <c r="O3838" s="14" t="str">
        <f>VLOOKUP($F3838,类型描述及偏移量!$C:$H,4,FALSE)</f>
        <v>None</v>
      </c>
      <c r="P3838" s="14" t="str">
        <f>VLOOKUP($F3838,类型描述及偏移量!$C:$H,5,FALSE)</f>
        <v>Yes</v>
      </c>
      <c r="Q3838" s="14" t="str">
        <f>VLOOKUP($F3838,类型描述及偏移量!$C:$H,6,FALSE)</f>
        <v>本地/远程(检修/待机）</v>
      </c>
    </row>
    <row r="3839" hidden="1" spans="1:17">
      <c r="A3839" s="12" t="str">
        <f t="shared" si="623"/>
        <v>CHP4</v>
      </c>
      <c r="B3839" s="12" t="str">
        <f t="shared" si="624"/>
        <v>M11_M</v>
      </c>
      <c r="C3839" s="12" t="str">
        <f t="shared" si="625"/>
        <v>ON_HMI</v>
      </c>
      <c r="D3839" s="12" t="str">
        <f t="shared" si="626"/>
        <v>BP_Motor_var</v>
      </c>
      <c r="E3839" s="13" t="str">
        <f t="shared" si="627"/>
        <v>CHP4_M11_M_BP_Motor_var</v>
      </c>
      <c r="F3839" s="14" t="str">
        <f t="shared" si="628"/>
        <v>BP_Motor_var_ON_HMI</v>
      </c>
      <c r="G3839" s="10" t="str">
        <f t="shared" si="629"/>
        <v>CHP4_M11_M_ON_HMI</v>
      </c>
      <c r="H3839" s="10" t="str">
        <f>VLOOKUP(基本表格!E3839,起始地址定义!A:D,4,FALSE)&amp;" "&amp;Q3839</f>
        <v>4#刨片机分料电机 电机控制 开启_上位机(正转)</v>
      </c>
      <c r="I3839" s="10" t="str">
        <f t="shared" si="630"/>
        <v>DB1400,X1750.6</v>
      </c>
      <c r="J3839" s="13" t="str">
        <f>VLOOKUP(E3839,起始地址定义!A:D,2,FALSE)</f>
        <v>DB1400</v>
      </c>
      <c r="K3839" s="12" t="str">
        <f t="shared" si="631"/>
        <v>X1750.6</v>
      </c>
      <c r="L3839" s="13">
        <f>VLOOKUP(E3839,起始地址定义!A:D,3,FALSE)</f>
        <v>1750</v>
      </c>
      <c r="M3839" s="14">
        <f>VLOOKUP($F3839,类型描述及偏移量!$C:$H,2,FALSE)</f>
        <v>0.6</v>
      </c>
      <c r="N3839" s="14" t="str">
        <f>VLOOKUP($F3839,类型描述及偏移量!$C:$H,3,FALSE)</f>
        <v>离散</v>
      </c>
      <c r="O3839" s="14" t="str">
        <f>VLOOKUP($F3839,类型描述及偏移量!$C:$H,4,FALSE)</f>
        <v>None</v>
      </c>
      <c r="P3839" s="14" t="str">
        <f>VLOOKUP($F3839,类型描述及偏移量!$C:$H,5,FALSE)</f>
        <v>No</v>
      </c>
      <c r="Q3839" s="14" t="str">
        <f>VLOOKUP($F3839,类型描述及偏移量!$C:$H,6,FALSE)</f>
        <v>开启_上位机(正转)</v>
      </c>
    </row>
    <row r="3840" hidden="1" spans="1:17">
      <c r="A3840" s="12" t="str">
        <f t="shared" si="623"/>
        <v>CHP4</v>
      </c>
      <c r="B3840" s="12" t="str">
        <f t="shared" si="624"/>
        <v>M11_M</v>
      </c>
      <c r="C3840" s="12" t="str">
        <f t="shared" si="625"/>
        <v>OFF_HMI</v>
      </c>
      <c r="D3840" s="12" t="str">
        <f t="shared" si="626"/>
        <v>BP_Motor_var</v>
      </c>
      <c r="E3840" s="13" t="str">
        <f t="shared" si="627"/>
        <v>CHP4_M11_M_BP_Motor_var</v>
      </c>
      <c r="F3840" s="14" t="str">
        <f t="shared" si="628"/>
        <v>BP_Motor_var_OFF_HMI</v>
      </c>
      <c r="G3840" s="10" t="str">
        <f t="shared" si="629"/>
        <v>CHP4_M11_M_OFF_HMI</v>
      </c>
      <c r="H3840" s="10" t="str">
        <f>VLOOKUP(基本表格!E3840,起始地址定义!A:D,4,FALSE)&amp;" "&amp;Q3840</f>
        <v>4#刨片机分料电机 电机控制 停止_上位机(反转)</v>
      </c>
      <c r="I3840" s="10" t="str">
        <f t="shared" si="630"/>
        <v>DB1400,X1751.0</v>
      </c>
      <c r="J3840" s="13" t="str">
        <f>VLOOKUP(E3840,起始地址定义!A:D,2,FALSE)</f>
        <v>DB1400</v>
      </c>
      <c r="K3840" s="12" t="str">
        <f t="shared" si="631"/>
        <v>X1751.0</v>
      </c>
      <c r="L3840" s="13">
        <f>VLOOKUP(E3840,起始地址定义!A:D,3,FALSE)</f>
        <v>1750</v>
      </c>
      <c r="M3840" s="14">
        <f>VLOOKUP($F3840,类型描述及偏移量!$C:$H,2,FALSE)</f>
        <v>1</v>
      </c>
      <c r="N3840" s="14" t="str">
        <f>VLOOKUP($F3840,类型描述及偏移量!$C:$H,3,FALSE)</f>
        <v>离散</v>
      </c>
      <c r="O3840" s="14" t="str">
        <f>VLOOKUP($F3840,类型描述及偏移量!$C:$H,4,FALSE)</f>
        <v>None</v>
      </c>
      <c r="P3840" s="14" t="str">
        <f>VLOOKUP($F3840,类型描述及偏移量!$C:$H,5,FALSE)</f>
        <v>No</v>
      </c>
      <c r="Q3840" s="14" t="str">
        <f>VLOOKUP($F3840,类型描述及偏移量!$C:$H,6,FALSE)</f>
        <v>停止_上位机(反转)</v>
      </c>
    </row>
    <row r="3841" hidden="1" spans="1:17">
      <c r="A3841" s="12" t="str">
        <f t="shared" si="623"/>
        <v>CHP4</v>
      </c>
      <c r="B3841" s="12" t="str">
        <f t="shared" si="624"/>
        <v>M11_M</v>
      </c>
      <c r="C3841" s="12" t="str">
        <f t="shared" si="625"/>
        <v>Fan</v>
      </c>
      <c r="D3841" s="12" t="str">
        <f t="shared" si="626"/>
        <v>BP_Motor_var</v>
      </c>
      <c r="E3841" s="13" t="str">
        <f t="shared" si="627"/>
        <v>CHP4_M11_M_BP_Motor_var</v>
      </c>
      <c r="F3841" s="14" t="str">
        <f t="shared" si="628"/>
        <v>BP_Motor_var_Fan</v>
      </c>
      <c r="G3841" s="10" t="str">
        <f t="shared" si="629"/>
        <v>CHP4_M11_M_Fan</v>
      </c>
      <c r="H3841" s="10" t="str">
        <f>VLOOKUP(基本表格!E3841,起始地址定义!A:D,4,FALSE)&amp;" "&amp;Q3841</f>
        <v>4#刨片机分料电机 电机控制 通风扇</v>
      </c>
      <c r="I3841" s="10" t="str">
        <f t="shared" si="630"/>
        <v>DB1400,X1751.1</v>
      </c>
      <c r="J3841" s="13" t="str">
        <f>VLOOKUP(E3841,起始地址定义!A:D,2,FALSE)</f>
        <v>DB1400</v>
      </c>
      <c r="K3841" s="12" t="str">
        <f t="shared" si="631"/>
        <v>X1751.1</v>
      </c>
      <c r="L3841" s="13">
        <f>VLOOKUP(E3841,起始地址定义!A:D,3,FALSE)</f>
        <v>1750</v>
      </c>
      <c r="M3841" s="14">
        <f>VLOOKUP($F3841,类型描述及偏移量!$C:$H,2,FALSE)</f>
        <v>1.1</v>
      </c>
      <c r="N3841" s="14" t="str">
        <f>VLOOKUP($F3841,类型描述及偏移量!$C:$H,3,FALSE)</f>
        <v>离散</v>
      </c>
      <c r="O3841" s="14" t="str">
        <f>VLOOKUP($F3841,类型描述及偏移量!$C:$H,4,FALSE)</f>
        <v>None</v>
      </c>
      <c r="P3841" s="14" t="str">
        <f>VLOOKUP($F3841,类型描述及偏移量!$C:$H,5,FALSE)</f>
        <v>Yes</v>
      </c>
      <c r="Q3841" s="14" t="str">
        <f>VLOOKUP($F3841,类型描述及偏移量!$C:$H,6,FALSE)</f>
        <v>通风扇</v>
      </c>
    </row>
    <row r="3842" hidden="1" spans="1:17">
      <c r="A3842" s="12" t="str">
        <f t="shared" si="623"/>
        <v>CHP4</v>
      </c>
      <c r="B3842" s="12" t="str">
        <f t="shared" si="624"/>
        <v>M11_M</v>
      </c>
      <c r="C3842" s="12" t="str">
        <f t="shared" si="625"/>
        <v>Motor</v>
      </c>
      <c r="D3842" s="12" t="str">
        <f t="shared" si="626"/>
        <v>BP_Motor_var</v>
      </c>
      <c r="E3842" s="13" t="str">
        <f t="shared" si="627"/>
        <v>CHP4_M11_M_BP_Motor_var</v>
      </c>
      <c r="F3842" s="14" t="str">
        <f t="shared" si="628"/>
        <v>BP_Motor_var_Motor</v>
      </c>
      <c r="G3842" s="10" t="str">
        <f t="shared" si="629"/>
        <v>CHP4_M11_M_Motor</v>
      </c>
      <c r="H3842" s="10" t="str">
        <f>VLOOKUP(基本表格!E3842,起始地址定义!A:D,4,FALSE)&amp;" "&amp;Q3842</f>
        <v>4#刨片机分料电机 电机控制 电机(正转）</v>
      </c>
      <c r="I3842" s="10" t="str">
        <f t="shared" si="630"/>
        <v>DB1400,X1751.2</v>
      </c>
      <c r="J3842" s="13" t="str">
        <f>VLOOKUP(E3842,起始地址定义!A:D,2,FALSE)</f>
        <v>DB1400</v>
      </c>
      <c r="K3842" s="12" t="str">
        <f t="shared" si="631"/>
        <v>X1751.2</v>
      </c>
      <c r="L3842" s="13">
        <f>VLOOKUP(E3842,起始地址定义!A:D,3,FALSE)</f>
        <v>1750</v>
      </c>
      <c r="M3842" s="14">
        <f>VLOOKUP($F3842,类型描述及偏移量!$C:$H,2,FALSE)</f>
        <v>1.2</v>
      </c>
      <c r="N3842" s="14" t="str">
        <f>VLOOKUP($F3842,类型描述及偏移量!$C:$H,3,FALSE)</f>
        <v>离散</v>
      </c>
      <c r="O3842" s="14" t="str">
        <f>VLOOKUP($F3842,类型描述及偏移量!$C:$H,4,FALSE)</f>
        <v>None</v>
      </c>
      <c r="P3842" s="14" t="str">
        <f>VLOOKUP($F3842,类型描述及偏移量!$C:$H,5,FALSE)</f>
        <v>Yes</v>
      </c>
      <c r="Q3842" s="14" t="str">
        <f>VLOOKUP($F3842,类型描述及偏移量!$C:$H,6,FALSE)</f>
        <v>电机(正转）</v>
      </c>
    </row>
    <row r="3843" hidden="1" spans="1:17">
      <c r="A3843" s="12" t="str">
        <f t="shared" si="623"/>
        <v>CHP4</v>
      </c>
      <c r="B3843" s="12" t="str">
        <f t="shared" si="624"/>
        <v>M11_M</v>
      </c>
      <c r="C3843" s="12" t="str">
        <f t="shared" si="625"/>
        <v>OL</v>
      </c>
      <c r="D3843" s="12" t="str">
        <f t="shared" si="626"/>
        <v>BP_Motor_var</v>
      </c>
      <c r="E3843" s="13" t="str">
        <f t="shared" si="627"/>
        <v>CHP4_M11_M_BP_Motor_var</v>
      </c>
      <c r="F3843" s="14" t="str">
        <f t="shared" si="628"/>
        <v>BP_Motor_var_OL</v>
      </c>
      <c r="G3843" s="10" t="str">
        <f t="shared" si="629"/>
        <v>CHP4_M11_M_OL</v>
      </c>
      <c r="H3843" s="10" t="str">
        <f>VLOOKUP(基本表格!E3843,起始地址定义!A:D,4,FALSE)&amp;" "&amp;Q3843</f>
        <v>4#刨片机分料电机 电机控制 电机过载</v>
      </c>
      <c r="I3843" s="10" t="str">
        <f t="shared" si="630"/>
        <v>DB1400,X1751.3</v>
      </c>
      <c r="J3843" s="13" t="str">
        <f>VLOOKUP(E3843,起始地址定义!A:D,2,FALSE)</f>
        <v>DB1400</v>
      </c>
      <c r="K3843" s="12" t="str">
        <f t="shared" si="631"/>
        <v>X1751.3</v>
      </c>
      <c r="L3843" s="13">
        <f>VLOOKUP(E3843,起始地址定义!A:D,3,FALSE)</f>
        <v>1750</v>
      </c>
      <c r="M3843" s="14">
        <f>VLOOKUP($F3843,类型描述及偏移量!$C:$H,2,FALSE)</f>
        <v>1.3</v>
      </c>
      <c r="N3843" s="14" t="str">
        <f>VLOOKUP($F3843,类型描述及偏移量!$C:$H,3,FALSE)</f>
        <v>离散</v>
      </c>
      <c r="O3843" s="14" t="str">
        <f>VLOOKUP($F3843,类型描述及偏移量!$C:$H,4,FALSE)</f>
        <v>On</v>
      </c>
      <c r="P3843" s="14" t="str">
        <f>VLOOKUP($F3843,类型描述及偏移量!$C:$H,5,FALSE)</f>
        <v>Yes</v>
      </c>
      <c r="Q3843" s="14" t="str">
        <f>VLOOKUP($F3843,类型描述及偏移量!$C:$H,6,FALSE)</f>
        <v>电机过载</v>
      </c>
    </row>
    <row r="3844" hidden="1" spans="1:17">
      <c r="A3844" s="12" t="str">
        <f t="shared" si="623"/>
        <v>CHP4</v>
      </c>
      <c r="B3844" s="12" t="str">
        <f t="shared" si="624"/>
        <v>M11_M</v>
      </c>
      <c r="C3844" s="12" t="str">
        <f t="shared" si="625"/>
        <v>Fan_OL</v>
      </c>
      <c r="D3844" s="12" t="str">
        <f t="shared" si="626"/>
        <v>BP_Motor_var</v>
      </c>
      <c r="E3844" s="13" t="str">
        <f t="shared" si="627"/>
        <v>CHP4_M11_M_BP_Motor_var</v>
      </c>
      <c r="F3844" s="14" t="str">
        <f t="shared" si="628"/>
        <v>BP_Motor_var_Fan_OL</v>
      </c>
      <c r="G3844" s="10" t="str">
        <f t="shared" si="629"/>
        <v>CHP4_M11_M_Fan_OL</v>
      </c>
      <c r="H3844" s="10" t="str">
        <f>VLOOKUP(基本表格!E3844,起始地址定义!A:D,4,FALSE)&amp;" "&amp;Q3844</f>
        <v>4#刨片机分料电机 电机控制 风扇过载</v>
      </c>
      <c r="I3844" s="10" t="str">
        <f t="shared" si="630"/>
        <v>DB1400,X1751.4</v>
      </c>
      <c r="J3844" s="13" t="str">
        <f>VLOOKUP(E3844,起始地址定义!A:D,2,FALSE)</f>
        <v>DB1400</v>
      </c>
      <c r="K3844" s="12" t="str">
        <f t="shared" si="631"/>
        <v>X1751.4</v>
      </c>
      <c r="L3844" s="13">
        <f>VLOOKUP(E3844,起始地址定义!A:D,3,FALSE)</f>
        <v>1750</v>
      </c>
      <c r="M3844" s="14">
        <f>VLOOKUP($F3844,类型描述及偏移量!$C:$H,2,FALSE)</f>
        <v>1.4</v>
      </c>
      <c r="N3844" s="14" t="str">
        <f>VLOOKUP($F3844,类型描述及偏移量!$C:$H,3,FALSE)</f>
        <v>离散</v>
      </c>
      <c r="O3844" s="14" t="str">
        <f>VLOOKUP($F3844,类型描述及偏移量!$C:$H,4,FALSE)</f>
        <v>On</v>
      </c>
      <c r="P3844" s="14" t="str">
        <f>VLOOKUP($F3844,类型描述及偏移量!$C:$H,5,FALSE)</f>
        <v>Yes</v>
      </c>
      <c r="Q3844" s="14" t="str">
        <f>VLOOKUP($F3844,类型描述及偏移量!$C:$H,6,FALSE)</f>
        <v>风扇过载</v>
      </c>
    </row>
    <row r="3845" hidden="1" spans="1:17">
      <c r="A3845" s="12" t="str">
        <f t="shared" si="623"/>
        <v>CHP4</v>
      </c>
      <c r="B3845" s="12" t="str">
        <f t="shared" si="624"/>
        <v>M11_M</v>
      </c>
      <c r="C3845" s="12" t="str">
        <f t="shared" si="625"/>
        <v>RunSig</v>
      </c>
      <c r="D3845" s="12" t="str">
        <f t="shared" si="626"/>
        <v>BP_Motor_var</v>
      </c>
      <c r="E3845" s="13" t="str">
        <f t="shared" si="627"/>
        <v>CHP4_M11_M_BP_Motor_var</v>
      </c>
      <c r="F3845" s="14" t="str">
        <f t="shared" si="628"/>
        <v>BP_Motor_var_RunSig</v>
      </c>
      <c r="G3845" s="10" t="str">
        <f t="shared" si="629"/>
        <v>CHP4_M11_M_RunSig</v>
      </c>
      <c r="H3845" s="10" t="str">
        <f>VLOOKUP(基本表格!E3845,起始地址定义!A:D,4,FALSE)&amp;" "&amp;Q3845</f>
        <v>4#刨片机分料电机 电机控制 电机运行指示</v>
      </c>
      <c r="I3845" s="10" t="str">
        <f t="shared" si="630"/>
        <v>DB1400,X1751.5</v>
      </c>
      <c r="J3845" s="13" t="str">
        <f>VLOOKUP(E3845,起始地址定义!A:D,2,FALSE)</f>
        <v>DB1400</v>
      </c>
      <c r="K3845" s="12" t="str">
        <f t="shared" si="631"/>
        <v>X1751.5</v>
      </c>
      <c r="L3845" s="13">
        <f>VLOOKUP(E3845,起始地址定义!A:D,3,FALSE)</f>
        <v>1750</v>
      </c>
      <c r="M3845" s="14">
        <f>VLOOKUP($F3845,类型描述及偏移量!$C:$H,2,FALSE)</f>
        <v>1.5</v>
      </c>
      <c r="N3845" s="14" t="str">
        <f>VLOOKUP($F3845,类型描述及偏移量!$C:$H,3,FALSE)</f>
        <v>离散</v>
      </c>
      <c r="O3845" s="14" t="str">
        <f>VLOOKUP($F3845,类型描述及偏移量!$C:$H,4,FALSE)</f>
        <v>None</v>
      </c>
      <c r="P3845" s="14" t="str">
        <f>VLOOKUP($F3845,类型描述及偏移量!$C:$H,5,FALSE)</f>
        <v>Yes</v>
      </c>
      <c r="Q3845" s="14" t="str">
        <f>VLOOKUP($F3845,类型描述及偏移量!$C:$H,6,FALSE)</f>
        <v>电机运行指示</v>
      </c>
    </row>
    <row r="3846" hidden="1" spans="1:17">
      <c r="A3846" s="12" t="str">
        <f t="shared" si="623"/>
        <v>CHP4</v>
      </c>
      <c r="B3846" s="12" t="str">
        <f t="shared" si="624"/>
        <v>M11_M</v>
      </c>
      <c r="C3846" s="12" t="str">
        <f t="shared" si="625"/>
        <v>Break_ALM</v>
      </c>
      <c r="D3846" s="12" t="str">
        <f t="shared" si="626"/>
        <v>BP_Motor_var</v>
      </c>
      <c r="E3846" s="13" t="str">
        <f t="shared" si="627"/>
        <v>CHP4_M11_M_BP_Motor_var</v>
      </c>
      <c r="F3846" s="14" t="str">
        <f t="shared" si="628"/>
        <v>BP_Motor_var_Break_ALM</v>
      </c>
      <c r="G3846" s="10" t="str">
        <f t="shared" si="629"/>
        <v>CHP4_M11_M_Break_ALM</v>
      </c>
      <c r="H3846" s="10" t="str">
        <f>VLOOKUP(基本表格!E3846,起始地址定义!A:D,4,FALSE)&amp;" "&amp;Q3846</f>
        <v>4#刨片机分料电机 电机控制 断链报警</v>
      </c>
      <c r="I3846" s="10" t="str">
        <f t="shared" si="630"/>
        <v>DB1400,X1751.6</v>
      </c>
      <c r="J3846" s="13" t="str">
        <f>VLOOKUP(E3846,起始地址定义!A:D,2,FALSE)</f>
        <v>DB1400</v>
      </c>
      <c r="K3846" s="12" t="str">
        <f t="shared" si="631"/>
        <v>X1751.6</v>
      </c>
      <c r="L3846" s="13">
        <f>VLOOKUP(E3846,起始地址定义!A:D,3,FALSE)</f>
        <v>1750</v>
      </c>
      <c r="M3846" s="14">
        <f>VLOOKUP($F3846,类型描述及偏移量!$C:$H,2,FALSE)</f>
        <v>1.6</v>
      </c>
      <c r="N3846" s="14" t="str">
        <f>VLOOKUP($F3846,类型描述及偏移量!$C:$H,3,FALSE)</f>
        <v>离散</v>
      </c>
      <c r="O3846" s="14" t="str">
        <f>VLOOKUP($F3846,类型描述及偏移量!$C:$H,4,FALSE)</f>
        <v>On</v>
      </c>
      <c r="P3846" s="14" t="str">
        <f>VLOOKUP($F3846,类型描述及偏移量!$C:$H,5,FALSE)</f>
        <v>Yes</v>
      </c>
      <c r="Q3846" s="14" t="str">
        <f>VLOOKUP($F3846,类型描述及偏移量!$C:$H,6,FALSE)</f>
        <v>断链报警</v>
      </c>
    </row>
    <row r="3847" hidden="1" spans="1:17">
      <c r="A3847" s="12" t="str">
        <f t="shared" si="623"/>
        <v>CHP4</v>
      </c>
      <c r="B3847" s="12" t="str">
        <f t="shared" si="624"/>
        <v>M11_M</v>
      </c>
      <c r="C3847" s="12" t="str">
        <f t="shared" si="625"/>
        <v>Break_CHK</v>
      </c>
      <c r="D3847" s="12" t="str">
        <f t="shared" si="626"/>
        <v>BP_Motor_var</v>
      </c>
      <c r="E3847" s="13" t="str">
        <f t="shared" si="627"/>
        <v>CHP4_M11_M_BP_Motor_var</v>
      </c>
      <c r="F3847" s="14" t="str">
        <f t="shared" si="628"/>
        <v>BP_Motor_var_Break_CHK</v>
      </c>
      <c r="G3847" s="10" t="str">
        <f t="shared" si="629"/>
        <v>CHP4_M11_M_Break_CHK</v>
      </c>
      <c r="H3847" s="10" t="str">
        <f>VLOOKUP(基本表格!E3847,起始地址定义!A:D,4,FALSE)&amp;" "&amp;Q3847</f>
        <v>4#刨片机分料电机 电机控制 断链检测</v>
      </c>
      <c r="I3847" s="10" t="str">
        <f t="shared" si="630"/>
        <v>DB1400,X1751.7</v>
      </c>
      <c r="J3847" s="13" t="str">
        <f>VLOOKUP(E3847,起始地址定义!A:D,2,FALSE)</f>
        <v>DB1400</v>
      </c>
      <c r="K3847" s="12" t="str">
        <f t="shared" si="631"/>
        <v>X1751.7</v>
      </c>
      <c r="L3847" s="13">
        <f>VLOOKUP(E3847,起始地址定义!A:D,3,FALSE)</f>
        <v>1750</v>
      </c>
      <c r="M3847" s="14">
        <f>VLOOKUP($F3847,类型描述及偏移量!$C:$H,2,FALSE)</f>
        <v>1.7</v>
      </c>
      <c r="N3847" s="14" t="str">
        <f>VLOOKUP($F3847,类型描述及偏移量!$C:$H,3,FALSE)</f>
        <v>离散</v>
      </c>
      <c r="O3847" s="14" t="str">
        <f>VLOOKUP($F3847,类型描述及偏移量!$C:$H,4,FALSE)</f>
        <v>None</v>
      </c>
      <c r="P3847" s="14" t="str">
        <f>VLOOKUP($F3847,类型描述及偏移量!$C:$H,5,FALSE)</f>
        <v>Yes</v>
      </c>
      <c r="Q3847" s="14" t="str">
        <f>VLOOKUP($F3847,类型描述及偏移量!$C:$H,6,FALSE)</f>
        <v>断链检测</v>
      </c>
    </row>
    <row r="3848" hidden="1" spans="1:17">
      <c r="A3848" s="12" t="str">
        <f t="shared" si="623"/>
        <v>CHP4</v>
      </c>
      <c r="B3848" s="12" t="str">
        <f t="shared" si="624"/>
        <v>M11_M</v>
      </c>
      <c r="C3848" s="12" t="str">
        <f t="shared" si="625"/>
        <v>INV_Res_HMI</v>
      </c>
      <c r="D3848" s="12" t="str">
        <f t="shared" si="626"/>
        <v>BP_Motor_var</v>
      </c>
      <c r="E3848" s="13" t="str">
        <f t="shared" si="627"/>
        <v>CHP4_M11_M_BP_Motor_var</v>
      </c>
      <c r="F3848" s="14" t="str">
        <f t="shared" si="628"/>
        <v>BP_Motor_var_INV_Res_HMI</v>
      </c>
      <c r="G3848" s="10" t="str">
        <f t="shared" si="629"/>
        <v>CHP4_M11_M_INV_Res_HMI</v>
      </c>
      <c r="H3848" s="10" t="str">
        <f>VLOOKUP(基本表格!E3848,起始地址定义!A:D,4,FALSE)&amp;" "&amp;Q3848</f>
        <v>4#刨片机分料电机 电机控制 复位</v>
      </c>
      <c r="I3848" s="10" t="str">
        <f t="shared" si="630"/>
        <v>DB1400,X1752.0</v>
      </c>
      <c r="J3848" s="13" t="str">
        <f>VLOOKUP(E3848,起始地址定义!A:D,2,FALSE)</f>
        <v>DB1400</v>
      </c>
      <c r="K3848" s="12" t="str">
        <f t="shared" si="631"/>
        <v>X1752.0</v>
      </c>
      <c r="L3848" s="13">
        <f>VLOOKUP(E3848,起始地址定义!A:D,3,FALSE)</f>
        <v>1750</v>
      </c>
      <c r="M3848" s="14">
        <f>VLOOKUP($F3848,类型描述及偏移量!$C:$H,2,FALSE)</f>
        <v>2</v>
      </c>
      <c r="N3848" s="14" t="str">
        <f>VLOOKUP($F3848,类型描述及偏移量!$C:$H,3,FALSE)</f>
        <v>离散</v>
      </c>
      <c r="O3848" s="14" t="str">
        <f>VLOOKUP($F3848,类型描述及偏移量!$C:$H,4,FALSE)</f>
        <v>None</v>
      </c>
      <c r="P3848" s="14" t="str">
        <f>VLOOKUP($F3848,类型描述及偏移量!$C:$H,5,FALSE)</f>
        <v>No</v>
      </c>
      <c r="Q3848" s="14" t="str">
        <f>VLOOKUP($F3848,类型描述及偏移量!$C:$H,6,FALSE)</f>
        <v>复位</v>
      </c>
    </row>
    <row r="3849" hidden="1" spans="1:17">
      <c r="A3849" s="12" t="str">
        <f t="shared" si="623"/>
        <v>CHP4</v>
      </c>
      <c r="B3849" s="12" t="str">
        <f t="shared" si="624"/>
        <v>M11_M</v>
      </c>
      <c r="C3849" s="12" t="str">
        <f t="shared" si="625"/>
        <v>Break_EN</v>
      </c>
      <c r="D3849" s="12" t="str">
        <f t="shared" si="626"/>
        <v>BP_Motor_var</v>
      </c>
      <c r="E3849" s="13" t="str">
        <f t="shared" si="627"/>
        <v>CHP4_M11_M_BP_Motor_var</v>
      </c>
      <c r="F3849" s="14" t="str">
        <f t="shared" si="628"/>
        <v>BP_Motor_var_Break_EN</v>
      </c>
      <c r="G3849" s="10" t="str">
        <f t="shared" si="629"/>
        <v>CHP4_M11_M_Break_EN</v>
      </c>
      <c r="H3849" s="10" t="str">
        <f>VLOOKUP(基本表格!E3849,起始地址定义!A:D,4,FALSE)&amp;" "&amp;Q3849</f>
        <v>4#刨片机分料电机 电机控制 断链保护使能</v>
      </c>
      <c r="I3849" s="10" t="str">
        <f t="shared" si="630"/>
        <v>DB1400,X1752.1</v>
      </c>
      <c r="J3849" s="13" t="str">
        <f>VLOOKUP(E3849,起始地址定义!A:D,2,FALSE)</f>
        <v>DB1400</v>
      </c>
      <c r="K3849" s="12" t="str">
        <f t="shared" si="631"/>
        <v>X1752.1</v>
      </c>
      <c r="L3849" s="13">
        <f>VLOOKUP(E3849,起始地址定义!A:D,3,FALSE)</f>
        <v>1750</v>
      </c>
      <c r="M3849" s="14">
        <f>VLOOKUP($F3849,类型描述及偏移量!$C:$H,2,FALSE)</f>
        <v>2.1</v>
      </c>
      <c r="N3849" s="14" t="str">
        <f>VLOOKUP($F3849,类型描述及偏移量!$C:$H,3,FALSE)</f>
        <v>离散</v>
      </c>
      <c r="O3849" s="14" t="str">
        <f>VLOOKUP($F3849,类型描述及偏移量!$C:$H,4,FALSE)</f>
        <v>None</v>
      </c>
      <c r="P3849" s="14" t="str">
        <f>VLOOKUP($F3849,类型描述及偏移量!$C:$H,5,FALSE)</f>
        <v>No</v>
      </c>
      <c r="Q3849" s="14" t="str">
        <f>VLOOKUP($F3849,类型描述及偏移量!$C:$H,6,FALSE)</f>
        <v>断链保护使能</v>
      </c>
    </row>
    <row r="3850" hidden="1" spans="1:17">
      <c r="A3850" s="12" t="str">
        <f t="shared" si="623"/>
        <v>CHP4</v>
      </c>
      <c r="B3850" s="12" t="str">
        <f t="shared" si="624"/>
        <v>M11_M</v>
      </c>
      <c r="C3850" s="12" t="str">
        <f t="shared" si="625"/>
        <v>Break_Stop</v>
      </c>
      <c r="D3850" s="12" t="str">
        <f t="shared" si="626"/>
        <v>BP_Motor_var</v>
      </c>
      <c r="E3850" s="13" t="str">
        <f t="shared" si="627"/>
        <v>CHP4_M11_M_BP_Motor_var</v>
      </c>
      <c r="F3850" s="14" t="str">
        <f t="shared" si="628"/>
        <v>BP_Motor_var_Break_Stop</v>
      </c>
      <c r="G3850" s="10" t="str">
        <f t="shared" si="629"/>
        <v>CHP4_M11_M_Break_Stop</v>
      </c>
      <c r="H3850" s="10" t="str">
        <f>VLOOKUP(基本表格!E3850,起始地址定义!A:D,4,FALSE)&amp;" "&amp;Q3850</f>
        <v>4#刨片机分料电机 电机控制 断链导致停机</v>
      </c>
      <c r="I3850" s="10" t="str">
        <f t="shared" si="630"/>
        <v>DB1400,X1752.2</v>
      </c>
      <c r="J3850" s="13" t="str">
        <f>VLOOKUP(E3850,起始地址定义!A:D,2,FALSE)</f>
        <v>DB1400</v>
      </c>
      <c r="K3850" s="12" t="str">
        <f t="shared" si="631"/>
        <v>X1752.2</v>
      </c>
      <c r="L3850" s="13">
        <f>VLOOKUP(E3850,起始地址定义!A:D,3,FALSE)</f>
        <v>1750</v>
      </c>
      <c r="M3850" s="14">
        <f>VLOOKUP($F3850,类型描述及偏移量!$C:$H,2,FALSE)</f>
        <v>2.2</v>
      </c>
      <c r="N3850" s="14" t="str">
        <f>VLOOKUP($F3850,类型描述及偏移量!$C:$H,3,FALSE)</f>
        <v>离散</v>
      </c>
      <c r="O3850" s="14" t="str">
        <f>VLOOKUP($F3850,类型描述及偏移量!$C:$H,4,FALSE)</f>
        <v>On</v>
      </c>
      <c r="P3850" s="14" t="str">
        <f>VLOOKUP($F3850,类型描述及偏移量!$C:$H,5,FALSE)</f>
        <v>Yes</v>
      </c>
      <c r="Q3850" s="14" t="str">
        <f>VLOOKUP($F3850,类型描述及偏移量!$C:$H,6,FALSE)</f>
        <v>断链导致停机</v>
      </c>
    </row>
    <row r="3851" hidden="1" spans="1:17">
      <c r="A3851" s="12" t="str">
        <f t="shared" si="623"/>
        <v>CHP4</v>
      </c>
      <c r="B3851" s="12" t="str">
        <f t="shared" si="624"/>
        <v>M11_M</v>
      </c>
      <c r="C3851" s="12" t="str">
        <f t="shared" si="625"/>
        <v>Motor_Back</v>
      </c>
      <c r="D3851" s="12" t="str">
        <f t="shared" si="626"/>
        <v>BP_Motor_var</v>
      </c>
      <c r="E3851" s="13" t="str">
        <f t="shared" si="627"/>
        <v>CHP4_M11_M_BP_Motor_var</v>
      </c>
      <c r="F3851" s="14" t="str">
        <f t="shared" si="628"/>
        <v>BP_Motor_var_Motor_Back</v>
      </c>
      <c r="G3851" s="10" t="str">
        <f t="shared" si="629"/>
        <v>CHP4_M11_M_Motor_Back</v>
      </c>
      <c r="H3851" s="10" t="str">
        <f>VLOOKUP(基本表格!E3851,起始地址定义!A:D,4,FALSE)&amp;" "&amp;Q3851</f>
        <v>4#刨片机分料电机 电机控制 电机(反转）</v>
      </c>
      <c r="I3851" s="10" t="str">
        <f t="shared" si="630"/>
        <v>DB1400,X1752.3</v>
      </c>
      <c r="J3851" s="13" t="str">
        <f>VLOOKUP(E3851,起始地址定义!A:D,2,FALSE)</f>
        <v>DB1400</v>
      </c>
      <c r="K3851" s="12" t="str">
        <f t="shared" si="631"/>
        <v>X1752.3</v>
      </c>
      <c r="L3851" s="13">
        <f>VLOOKUP(E3851,起始地址定义!A:D,3,FALSE)</f>
        <v>1750</v>
      </c>
      <c r="M3851" s="14">
        <f>VLOOKUP($F3851,类型描述及偏移量!$C:$H,2,FALSE)</f>
        <v>2.3</v>
      </c>
      <c r="N3851" s="14" t="str">
        <f>VLOOKUP($F3851,类型描述及偏移量!$C:$H,3,FALSE)</f>
        <v>离散</v>
      </c>
      <c r="O3851" s="14" t="str">
        <f>VLOOKUP($F3851,类型描述及偏移量!$C:$H,4,FALSE)</f>
        <v>None</v>
      </c>
      <c r="P3851" s="14" t="str">
        <f>VLOOKUP($F3851,类型描述及偏移量!$C:$H,5,FALSE)</f>
        <v>Yes</v>
      </c>
      <c r="Q3851" s="14" t="str">
        <f>VLOOKUP($F3851,类型描述及偏移量!$C:$H,6,FALSE)</f>
        <v>电机(反转）</v>
      </c>
    </row>
    <row r="3852" hidden="1" spans="1:17">
      <c r="A3852" s="12" t="str">
        <f t="shared" si="623"/>
        <v>CHP4</v>
      </c>
      <c r="B3852" s="12" t="str">
        <f t="shared" si="624"/>
        <v>M11_M</v>
      </c>
      <c r="C3852" s="12" t="str">
        <f t="shared" si="625"/>
        <v>Loc</v>
      </c>
      <c r="D3852" s="12" t="str">
        <f t="shared" si="626"/>
        <v>BP_Motor_var</v>
      </c>
      <c r="E3852" s="13" t="str">
        <f t="shared" si="627"/>
        <v>CHP4_M11_M_BP_Motor_var</v>
      </c>
      <c r="F3852" s="14" t="str">
        <f t="shared" si="628"/>
        <v>BP_Motor_var_Loc</v>
      </c>
      <c r="G3852" s="10" t="str">
        <f t="shared" si="629"/>
        <v>CHP4_M11_M_Loc</v>
      </c>
      <c r="H3852" s="10" t="str">
        <f>VLOOKUP(基本表格!E3852,起始地址定义!A:D,4,FALSE)&amp;" "&amp;Q3852</f>
        <v>4#刨片机分料电机 电机控制 本地</v>
      </c>
      <c r="I3852" s="10" t="str">
        <f t="shared" si="630"/>
        <v>DB1400,X1752.4</v>
      </c>
      <c r="J3852" s="13" t="str">
        <f>VLOOKUP(E3852,起始地址定义!A:D,2,FALSE)</f>
        <v>DB1400</v>
      </c>
      <c r="K3852" s="12" t="str">
        <f t="shared" si="631"/>
        <v>X1752.4</v>
      </c>
      <c r="L3852" s="13">
        <f>VLOOKUP(E3852,起始地址定义!A:D,3,FALSE)</f>
        <v>1750</v>
      </c>
      <c r="M3852" s="14">
        <f>VLOOKUP($F3852,类型描述及偏移量!$C:$H,2,FALSE)</f>
        <v>2.4</v>
      </c>
      <c r="N3852" s="14" t="str">
        <f>VLOOKUP($F3852,类型描述及偏移量!$C:$H,3,FALSE)</f>
        <v>离散</v>
      </c>
      <c r="O3852" s="14" t="str">
        <f>VLOOKUP($F3852,类型描述及偏移量!$C:$H,4,FALSE)</f>
        <v>None</v>
      </c>
      <c r="P3852" s="14" t="str">
        <f>VLOOKUP($F3852,类型描述及偏移量!$C:$H,5,FALSE)</f>
        <v>Yes</v>
      </c>
      <c r="Q3852" s="14" t="str">
        <f>VLOOKUP($F3852,类型描述及偏移量!$C:$H,6,FALSE)</f>
        <v>本地</v>
      </c>
    </row>
    <row r="3853" hidden="1" spans="1:17">
      <c r="A3853" s="12" t="str">
        <f t="shared" si="623"/>
        <v>CHP4</v>
      </c>
      <c r="B3853" s="12" t="str">
        <f t="shared" si="624"/>
        <v>M11_M</v>
      </c>
      <c r="C3853" s="12" t="str">
        <f t="shared" si="625"/>
        <v>Rem</v>
      </c>
      <c r="D3853" s="12" t="str">
        <f t="shared" si="626"/>
        <v>BP_Motor_var</v>
      </c>
      <c r="E3853" s="13" t="str">
        <f t="shared" si="627"/>
        <v>CHP4_M11_M_BP_Motor_var</v>
      </c>
      <c r="F3853" s="14" t="str">
        <f t="shared" si="628"/>
        <v>BP_Motor_var_Rem</v>
      </c>
      <c r="G3853" s="10" t="str">
        <f t="shared" si="629"/>
        <v>CHP4_M11_M_Rem</v>
      </c>
      <c r="H3853" s="10" t="str">
        <f>VLOOKUP(基本表格!E3853,起始地址定义!A:D,4,FALSE)&amp;" "&amp;Q3853</f>
        <v>4#刨片机分料电机 电机控制 远程</v>
      </c>
      <c r="I3853" s="10" t="str">
        <f t="shared" si="630"/>
        <v>DB1400,X1752.5</v>
      </c>
      <c r="J3853" s="13" t="str">
        <f>VLOOKUP(E3853,起始地址定义!A:D,2,FALSE)</f>
        <v>DB1400</v>
      </c>
      <c r="K3853" s="12" t="str">
        <f t="shared" si="631"/>
        <v>X1752.5</v>
      </c>
      <c r="L3853" s="13">
        <f>VLOOKUP(E3853,起始地址定义!A:D,3,FALSE)</f>
        <v>1750</v>
      </c>
      <c r="M3853" s="14">
        <f>VLOOKUP($F3853,类型描述及偏移量!$C:$H,2,FALSE)</f>
        <v>2.5</v>
      </c>
      <c r="N3853" s="14" t="str">
        <f>VLOOKUP($F3853,类型描述及偏移量!$C:$H,3,FALSE)</f>
        <v>离散</v>
      </c>
      <c r="O3853" s="14" t="str">
        <f>VLOOKUP($F3853,类型描述及偏移量!$C:$H,4,FALSE)</f>
        <v>None</v>
      </c>
      <c r="P3853" s="14" t="str">
        <f>VLOOKUP($F3853,类型描述及偏移量!$C:$H,5,FALSE)</f>
        <v>Yes</v>
      </c>
      <c r="Q3853" s="14" t="str">
        <f>VLOOKUP($F3853,类型描述及偏移量!$C:$H,6,FALSE)</f>
        <v>远程</v>
      </c>
    </row>
    <row r="3854" hidden="1" spans="1:17">
      <c r="A3854" s="12" t="str">
        <f t="shared" si="623"/>
        <v>CHP4</v>
      </c>
      <c r="B3854" s="12" t="str">
        <f t="shared" si="624"/>
        <v>M11_M</v>
      </c>
      <c r="C3854" s="12" t="str">
        <f t="shared" si="625"/>
        <v>Blocking_ALM</v>
      </c>
      <c r="D3854" s="12" t="str">
        <f t="shared" si="626"/>
        <v>BP_Motor_var</v>
      </c>
      <c r="E3854" s="13" t="str">
        <f t="shared" si="627"/>
        <v>CHP4_M11_M_BP_Motor_var</v>
      </c>
      <c r="F3854" s="14" t="str">
        <f t="shared" si="628"/>
        <v>BP_Motor_var_Blocking_ALM</v>
      </c>
      <c r="G3854" s="10" t="str">
        <f t="shared" si="629"/>
        <v>CHP4_M11_M_Blocking_ALM</v>
      </c>
      <c r="H3854" s="10" t="str">
        <f>VLOOKUP(基本表格!E3854,起始地址定义!A:D,4,FALSE)&amp;" "&amp;Q3854</f>
        <v>4#刨片机分料电机 电机控制 堵料报警</v>
      </c>
      <c r="I3854" s="10" t="str">
        <f t="shared" si="630"/>
        <v>DB1400,X1752.6</v>
      </c>
      <c r="J3854" s="13" t="str">
        <f>VLOOKUP(E3854,起始地址定义!A:D,2,FALSE)</f>
        <v>DB1400</v>
      </c>
      <c r="K3854" s="12" t="str">
        <f t="shared" si="631"/>
        <v>X1752.6</v>
      </c>
      <c r="L3854" s="13">
        <f>VLOOKUP(E3854,起始地址定义!A:D,3,FALSE)</f>
        <v>1750</v>
      </c>
      <c r="M3854" s="14">
        <f>VLOOKUP($F3854,类型描述及偏移量!$C:$H,2,FALSE)</f>
        <v>2.6</v>
      </c>
      <c r="N3854" s="14" t="str">
        <f>VLOOKUP($F3854,类型描述及偏移量!$C:$H,3,FALSE)</f>
        <v>离散</v>
      </c>
      <c r="O3854" s="14" t="str">
        <f>VLOOKUP($F3854,类型描述及偏移量!$C:$H,4,FALSE)</f>
        <v>On</v>
      </c>
      <c r="P3854" s="14" t="str">
        <f>VLOOKUP($F3854,类型描述及偏移量!$C:$H,5,FALSE)</f>
        <v>Yes</v>
      </c>
      <c r="Q3854" s="14" t="str">
        <f>VLOOKUP($F3854,类型描述及偏移量!$C:$H,6,FALSE)</f>
        <v>堵料报警</v>
      </c>
    </row>
    <row r="3855" hidden="1" spans="1:17">
      <c r="A3855" s="12" t="str">
        <f t="shared" si="623"/>
        <v>CHP4</v>
      </c>
      <c r="B3855" s="12" t="str">
        <f t="shared" si="624"/>
        <v>M11_M</v>
      </c>
      <c r="C3855" s="12" t="str">
        <f t="shared" si="625"/>
        <v>Blocking_CHK</v>
      </c>
      <c r="D3855" s="12" t="str">
        <f t="shared" si="626"/>
        <v>BP_Motor_var</v>
      </c>
      <c r="E3855" s="13" t="str">
        <f t="shared" si="627"/>
        <v>CHP4_M11_M_BP_Motor_var</v>
      </c>
      <c r="F3855" s="14" t="str">
        <f t="shared" si="628"/>
        <v>BP_Motor_var_Blocking_CHK</v>
      </c>
      <c r="G3855" s="10" t="str">
        <f t="shared" si="629"/>
        <v>CHP4_M11_M_Blocking_CHK</v>
      </c>
      <c r="H3855" s="10" t="str">
        <f>VLOOKUP(基本表格!E3855,起始地址定义!A:D,4,FALSE)&amp;" "&amp;Q3855</f>
        <v>4#刨片机分料电机 电机控制 堵料检测</v>
      </c>
      <c r="I3855" s="10" t="str">
        <f t="shared" si="630"/>
        <v>DB1400,X1752.7</v>
      </c>
      <c r="J3855" s="13" t="str">
        <f>VLOOKUP(E3855,起始地址定义!A:D,2,FALSE)</f>
        <v>DB1400</v>
      </c>
      <c r="K3855" s="12" t="str">
        <f t="shared" si="631"/>
        <v>X1752.7</v>
      </c>
      <c r="L3855" s="13">
        <f>VLOOKUP(E3855,起始地址定义!A:D,3,FALSE)</f>
        <v>1750</v>
      </c>
      <c r="M3855" s="14">
        <f>VLOOKUP($F3855,类型描述及偏移量!$C:$H,2,FALSE)</f>
        <v>2.7</v>
      </c>
      <c r="N3855" s="14" t="str">
        <f>VLOOKUP($F3855,类型描述及偏移量!$C:$H,3,FALSE)</f>
        <v>离散</v>
      </c>
      <c r="O3855" s="14" t="str">
        <f>VLOOKUP($F3855,类型描述及偏移量!$C:$H,4,FALSE)</f>
        <v>None</v>
      </c>
      <c r="P3855" s="14" t="str">
        <f>VLOOKUP($F3855,类型描述及偏移量!$C:$H,5,FALSE)</f>
        <v>Yes</v>
      </c>
      <c r="Q3855" s="14" t="str">
        <f>VLOOKUP($F3855,类型描述及偏移量!$C:$H,6,FALSE)</f>
        <v>堵料检测</v>
      </c>
    </row>
    <row r="3856" hidden="1" spans="1:17">
      <c r="A3856" s="12" t="str">
        <f t="shared" si="623"/>
        <v>CHP4</v>
      </c>
      <c r="B3856" s="12" t="str">
        <f t="shared" si="624"/>
        <v>M11_M</v>
      </c>
      <c r="C3856" s="12" t="str">
        <f t="shared" si="625"/>
        <v>Blocking_EN</v>
      </c>
      <c r="D3856" s="12" t="str">
        <f t="shared" si="626"/>
        <v>BP_Motor_var</v>
      </c>
      <c r="E3856" s="13" t="str">
        <f t="shared" si="627"/>
        <v>CHP4_M11_M_BP_Motor_var</v>
      </c>
      <c r="F3856" s="14" t="str">
        <f t="shared" si="628"/>
        <v>BP_Motor_var_Blocking_EN</v>
      </c>
      <c r="G3856" s="10" t="str">
        <f t="shared" si="629"/>
        <v>CHP4_M11_M_Blocking_EN</v>
      </c>
      <c r="H3856" s="10" t="str">
        <f>VLOOKUP(基本表格!E3856,起始地址定义!A:D,4,FALSE)&amp;" "&amp;Q3856</f>
        <v>4#刨片机分料电机 电机控制 堵料保护使能</v>
      </c>
      <c r="I3856" s="10" t="str">
        <f t="shared" si="630"/>
        <v>DB1400,X1753.0</v>
      </c>
      <c r="J3856" s="13" t="str">
        <f>VLOOKUP(E3856,起始地址定义!A:D,2,FALSE)</f>
        <v>DB1400</v>
      </c>
      <c r="K3856" s="12" t="str">
        <f t="shared" si="631"/>
        <v>X1753.0</v>
      </c>
      <c r="L3856" s="13">
        <f>VLOOKUP(E3856,起始地址定义!A:D,3,FALSE)</f>
        <v>1750</v>
      </c>
      <c r="M3856" s="14">
        <f>VLOOKUP($F3856,类型描述及偏移量!$C:$H,2,FALSE)</f>
        <v>3</v>
      </c>
      <c r="N3856" s="14" t="str">
        <f>VLOOKUP($F3856,类型描述及偏移量!$C:$H,3,FALSE)</f>
        <v>离散</v>
      </c>
      <c r="O3856" s="14" t="str">
        <f>VLOOKUP($F3856,类型描述及偏移量!$C:$H,4,FALSE)</f>
        <v>None</v>
      </c>
      <c r="P3856" s="14" t="str">
        <f>VLOOKUP($F3856,类型描述及偏移量!$C:$H,5,FALSE)</f>
        <v>No</v>
      </c>
      <c r="Q3856" s="14" t="str">
        <f>VLOOKUP($F3856,类型描述及偏移量!$C:$H,6,FALSE)</f>
        <v>堵料保护使能</v>
      </c>
    </row>
    <row r="3857" hidden="1" spans="1:17">
      <c r="A3857" s="12" t="str">
        <f t="shared" si="623"/>
        <v>CHP4</v>
      </c>
      <c r="B3857" s="12" t="str">
        <f t="shared" si="624"/>
        <v>M11_M</v>
      </c>
      <c r="C3857" s="12" t="str">
        <f t="shared" si="625"/>
        <v>Blocking_Stop</v>
      </c>
      <c r="D3857" s="12" t="str">
        <f t="shared" si="626"/>
        <v>BP_Motor_var</v>
      </c>
      <c r="E3857" s="13" t="str">
        <f t="shared" si="627"/>
        <v>CHP4_M11_M_BP_Motor_var</v>
      </c>
      <c r="F3857" s="14" t="str">
        <f t="shared" si="628"/>
        <v>BP_Motor_var_Blocking_Stop</v>
      </c>
      <c r="G3857" s="10" t="str">
        <f t="shared" si="629"/>
        <v>CHP4_M11_M_Blocking_Stop</v>
      </c>
      <c r="H3857" s="10" t="str">
        <f>VLOOKUP(基本表格!E3857,起始地址定义!A:D,4,FALSE)&amp;" "&amp;Q3857</f>
        <v>4#刨片机分料电机 电机控制 堵料导致停机</v>
      </c>
      <c r="I3857" s="10" t="str">
        <f t="shared" si="630"/>
        <v>DB1400,X1753.1</v>
      </c>
      <c r="J3857" s="13" t="str">
        <f>VLOOKUP(E3857,起始地址定义!A:D,2,FALSE)</f>
        <v>DB1400</v>
      </c>
      <c r="K3857" s="12" t="str">
        <f t="shared" si="631"/>
        <v>X1753.1</v>
      </c>
      <c r="L3857" s="13">
        <f>VLOOKUP(E3857,起始地址定义!A:D,3,FALSE)</f>
        <v>1750</v>
      </c>
      <c r="M3857" s="14">
        <f>VLOOKUP($F3857,类型描述及偏移量!$C:$H,2,FALSE)</f>
        <v>3.1</v>
      </c>
      <c r="N3857" s="14" t="str">
        <f>VLOOKUP($F3857,类型描述及偏移量!$C:$H,3,FALSE)</f>
        <v>离散</v>
      </c>
      <c r="O3857" s="14" t="str">
        <f>VLOOKUP($F3857,类型描述及偏移量!$C:$H,4,FALSE)</f>
        <v>On</v>
      </c>
      <c r="P3857" s="14" t="str">
        <f>VLOOKUP($F3857,类型描述及偏移量!$C:$H,5,FALSE)</f>
        <v>Yes</v>
      </c>
      <c r="Q3857" s="14" t="str">
        <f>VLOOKUP($F3857,类型描述及偏移量!$C:$H,6,FALSE)</f>
        <v>堵料导致停机</v>
      </c>
    </row>
    <row r="3858" hidden="1" spans="1:17">
      <c r="A3858" s="12" t="str">
        <f t="shared" si="623"/>
        <v>CHP4</v>
      </c>
      <c r="B3858" s="12" t="str">
        <f t="shared" si="624"/>
        <v>M11_M</v>
      </c>
      <c r="C3858" s="12" t="str">
        <f t="shared" si="625"/>
        <v>BreakTime</v>
      </c>
      <c r="D3858" s="12" t="str">
        <f t="shared" si="626"/>
        <v>BP_Motor_var</v>
      </c>
      <c r="E3858" s="13" t="str">
        <f t="shared" si="627"/>
        <v>CHP4_M11_M_BP_Motor_var</v>
      </c>
      <c r="F3858" s="14" t="str">
        <f t="shared" si="628"/>
        <v>BP_Motor_var_BreakTime</v>
      </c>
      <c r="G3858" s="10" t="str">
        <f t="shared" si="629"/>
        <v>CHP4_M11_M_BreakTime</v>
      </c>
      <c r="H3858" s="10" t="str">
        <f>VLOOKUP(基本表格!E3858,起始地址定义!A:D,4,FALSE)&amp;" "&amp;Q3858</f>
        <v>4#刨片机分料电机 电机控制 断链超时时间 秒</v>
      </c>
      <c r="I3858" s="10" t="str">
        <f t="shared" si="630"/>
        <v>DB1400,INT1754</v>
      </c>
      <c r="J3858" s="13" t="str">
        <f>VLOOKUP(E3858,起始地址定义!A:D,2,FALSE)</f>
        <v>DB1400</v>
      </c>
      <c r="K3858" s="12" t="str">
        <f t="shared" si="631"/>
        <v>INT1754</v>
      </c>
      <c r="L3858" s="13">
        <f>VLOOKUP(E3858,起始地址定义!A:D,3,FALSE)</f>
        <v>1750</v>
      </c>
      <c r="M3858" s="14">
        <f>VLOOKUP($F3858,类型描述及偏移量!$C:$H,2,FALSE)</f>
        <v>4</v>
      </c>
      <c r="N3858" s="14" t="str">
        <f>VLOOKUP($F3858,类型描述及偏移量!$C:$H,3,FALSE)</f>
        <v>整型</v>
      </c>
      <c r="O3858" s="14" t="str">
        <f>VLOOKUP($F3858,类型描述及偏移量!$C:$H,4,FALSE)</f>
        <v>None</v>
      </c>
      <c r="P3858" s="14" t="str">
        <f>VLOOKUP($F3858,类型描述及偏移量!$C:$H,5,FALSE)</f>
        <v>No</v>
      </c>
      <c r="Q3858" s="14" t="str">
        <f>VLOOKUP($F3858,类型描述及偏移量!$C:$H,6,FALSE)</f>
        <v>断链超时时间 秒</v>
      </c>
    </row>
    <row r="3859" hidden="1" spans="1:17">
      <c r="A3859" s="12" t="str">
        <f t="shared" si="623"/>
        <v>CHP4</v>
      </c>
      <c r="B3859" s="12" t="str">
        <f t="shared" si="624"/>
        <v>M11_M</v>
      </c>
      <c r="C3859" s="12" t="str">
        <f t="shared" si="625"/>
        <v>BlockingTime</v>
      </c>
      <c r="D3859" s="12" t="str">
        <f t="shared" si="626"/>
        <v>BP_Motor_var</v>
      </c>
      <c r="E3859" s="13" t="str">
        <f t="shared" si="627"/>
        <v>CHP4_M11_M_BP_Motor_var</v>
      </c>
      <c r="F3859" s="14" t="str">
        <f t="shared" si="628"/>
        <v>BP_Motor_var_BlockingTime</v>
      </c>
      <c r="G3859" s="10" t="str">
        <f t="shared" si="629"/>
        <v>CHP4_M11_M_BlockingTime</v>
      </c>
      <c r="H3859" s="10" t="str">
        <f>VLOOKUP(基本表格!E3859,起始地址定义!A:D,4,FALSE)&amp;" "&amp;Q3859</f>
        <v>4#刨片机分料电机 电机控制 堵料检测时间 秒</v>
      </c>
      <c r="I3859" s="10" t="str">
        <f t="shared" si="630"/>
        <v>DB1400,INT1756</v>
      </c>
      <c r="J3859" s="13" t="str">
        <f>VLOOKUP(E3859,起始地址定义!A:D,2,FALSE)</f>
        <v>DB1400</v>
      </c>
      <c r="K3859" s="12" t="str">
        <f t="shared" si="631"/>
        <v>INT1756</v>
      </c>
      <c r="L3859" s="13">
        <f>VLOOKUP(E3859,起始地址定义!A:D,3,FALSE)</f>
        <v>1750</v>
      </c>
      <c r="M3859" s="14">
        <f>VLOOKUP($F3859,类型描述及偏移量!$C:$H,2,FALSE)</f>
        <v>6</v>
      </c>
      <c r="N3859" s="14" t="str">
        <f>VLOOKUP($F3859,类型描述及偏移量!$C:$H,3,FALSE)</f>
        <v>整型</v>
      </c>
      <c r="O3859" s="14" t="str">
        <f>VLOOKUP($F3859,类型描述及偏移量!$C:$H,4,FALSE)</f>
        <v>None</v>
      </c>
      <c r="P3859" s="14" t="str">
        <f>VLOOKUP($F3859,类型描述及偏移量!$C:$H,5,FALSE)</f>
        <v>No</v>
      </c>
      <c r="Q3859" s="14" t="str">
        <f>VLOOKUP($F3859,类型描述及偏移量!$C:$H,6,FALSE)</f>
        <v>堵料检测时间 秒</v>
      </c>
    </row>
    <row r="3860" hidden="1" spans="1:17">
      <c r="A3860" s="12" t="str">
        <f t="shared" ref="A3860:A3923" si="632">A3818</f>
        <v>CHP4</v>
      </c>
      <c r="B3860" s="12" t="str">
        <f t="shared" ref="B3860:B3923" si="633">"M"&amp;RIGHT(LEFT(B3818,FIND("_",B3818,1)-1),LEN(LEFT(B3818,FIND("_",B3818,1)-1))-1)+1&amp;"_"&amp;RIGHT(B3818,LEN(B3818)-FIND("_",B3818,1))</f>
        <v>M11_M</v>
      </c>
      <c r="C3860" s="12" t="str">
        <f t="shared" ref="C3860:C3923" si="634">C3818</f>
        <v>PullSwitch_CHK</v>
      </c>
      <c r="D3860" s="12" t="str">
        <f t="shared" ref="D3860:D3923" si="635">D3818</f>
        <v>BP_Motor_var</v>
      </c>
      <c r="E3860" s="13" t="str">
        <f t="shared" si="627"/>
        <v>CHP4_M11_M_BP_Motor_var</v>
      </c>
      <c r="F3860" s="14" t="str">
        <f t="shared" si="628"/>
        <v>BP_Motor_var_PullSwitch_CHK</v>
      </c>
      <c r="G3860" s="10" t="str">
        <f t="shared" si="629"/>
        <v>CHP4_M11_M_PullSwitch_CHK</v>
      </c>
      <c r="H3860" s="10" t="str">
        <f>VLOOKUP(基本表格!E3860,起始地址定义!A:D,4,FALSE)&amp;" "&amp;Q3860</f>
        <v>4#刨片机分料电机 电机控制 拉线开关</v>
      </c>
      <c r="I3860" s="10" t="str">
        <f t="shared" si="630"/>
        <v>DB1400,X1758.0</v>
      </c>
      <c r="J3860" s="13" t="str">
        <f>VLOOKUP(E3860,起始地址定义!A:D,2,FALSE)</f>
        <v>DB1400</v>
      </c>
      <c r="K3860" s="12" t="str">
        <f t="shared" si="631"/>
        <v>X1758.0</v>
      </c>
      <c r="L3860" s="13">
        <f>VLOOKUP(E3860,起始地址定义!A:D,3,FALSE)</f>
        <v>1750</v>
      </c>
      <c r="M3860" s="14">
        <f>VLOOKUP($F3860,类型描述及偏移量!$C:$H,2,FALSE)</f>
        <v>8</v>
      </c>
      <c r="N3860" s="14" t="str">
        <f>VLOOKUP($F3860,类型描述及偏移量!$C:$H,3,FALSE)</f>
        <v>离散</v>
      </c>
      <c r="O3860" s="14" t="str">
        <f>VLOOKUP($F3860,类型描述及偏移量!$C:$H,4,FALSE)</f>
        <v>On</v>
      </c>
      <c r="P3860" s="14" t="str">
        <f>VLOOKUP($F3860,类型描述及偏移量!$C:$H,5,FALSE)</f>
        <v>Yes</v>
      </c>
      <c r="Q3860" s="14" t="str">
        <f>VLOOKUP($F3860,类型描述及偏移量!$C:$H,6,FALSE)</f>
        <v>拉线开关</v>
      </c>
    </row>
    <row r="3861" hidden="1" spans="1:17">
      <c r="A3861" s="12" t="str">
        <f t="shared" si="632"/>
        <v>CHP4</v>
      </c>
      <c r="B3861" s="12" t="str">
        <f t="shared" si="633"/>
        <v>M11_M</v>
      </c>
      <c r="C3861" s="12" t="str">
        <f t="shared" si="634"/>
        <v>LMD_ALM</v>
      </c>
      <c r="D3861" s="12" t="str">
        <f t="shared" si="635"/>
        <v>BP_Motor_var</v>
      </c>
      <c r="E3861" s="13" t="str">
        <f t="shared" si="627"/>
        <v>CHP4_M11_M_BP_Motor_var</v>
      </c>
      <c r="F3861" s="14" t="str">
        <f t="shared" si="628"/>
        <v>BP_Motor_var_LMD_ALM</v>
      </c>
      <c r="G3861" s="10" t="str">
        <f t="shared" si="629"/>
        <v>CHP4_M11_M_LMD_ALM</v>
      </c>
      <c r="H3861" s="10" t="str">
        <f>VLOOKUP(基本表格!E3861,起始地址定义!A:D,4,FALSE)&amp;" "&amp;Q3861</f>
        <v>4#刨片机分料电机 电机控制 左跑偏报警</v>
      </c>
      <c r="I3861" s="10" t="str">
        <f t="shared" si="630"/>
        <v>DB1400,X1758.1</v>
      </c>
      <c r="J3861" s="13" t="str">
        <f>VLOOKUP(E3861,起始地址定义!A:D,2,FALSE)</f>
        <v>DB1400</v>
      </c>
      <c r="K3861" s="12" t="str">
        <f t="shared" si="631"/>
        <v>X1758.1</v>
      </c>
      <c r="L3861" s="13">
        <f>VLOOKUP(E3861,起始地址定义!A:D,3,FALSE)</f>
        <v>1750</v>
      </c>
      <c r="M3861" s="14">
        <f>VLOOKUP($F3861,类型描述及偏移量!$C:$H,2,FALSE)</f>
        <v>8.1</v>
      </c>
      <c r="N3861" s="14" t="str">
        <f>VLOOKUP($F3861,类型描述及偏移量!$C:$H,3,FALSE)</f>
        <v>离散</v>
      </c>
      <c r="O3861" s="14" t="str">
        <f>VLOOKUP($F3861,类型描述及偏移量!$C:$H,4,FALSE)</f>
        <v>On</v>
      </c>
      <c r="P3861" s="14" t="str">
        <f>VLOOKUP($F3861,类型描述及偏移量!$C:$H,5,FALSE)</f>
        <v>Yes</v>
      </c>
      <c r="Q3861" s="14" t="str">
        <f>VLOOKUP($F3861,类型描述及偏移量!$C:$H,6,FALSE)</f>
        <v>左跑偏报警</v>
      </c>
    </row>
    <row r="3862" hidden="1" spans="1:17">
      <c r="A3862" s="12" t="str">
        <f t="shared" si="632"/>
        <v>CHP4</v>
      </c>
      <c r="B3862" s="12" t="str">
        <f t="shared" si="633"/>
        <v>M11_M</v>
      </c>
      <c r="C3862" s="12" t="str">
        <f t="shared" si="634"/>
        <v>LMD_CHK_1</v>
      </c>
      <c r="D3862" s="12" t="str">
        <f t="shared" si="635"/>
        <v>BP_Motor_var</v>
      </c>
      <c r="E3862" s="13" t="str">
        <f t="shared" si="627"/>
        <v>CHP4_M11_M_BP_Motor_var</v>
      </c>
      <c r="F3862" s="14" t="str">
        <f t="shared" si="628"/>
        <v>BP_Motor_var_LMD_CHK_1</v>
      </c>
      <c r="G3862" s="10" t="str">
        <f t="shared" si="629"/>
        <v>CHP4_M11_M_LMD_CHK_1</v>
      </c>
      <c r="H3862" s="10" t="str">
        <f>VLOOKUP(基本表格!E3862,起始地址定义!A:D,4,FALSE)&amp;" "&amp;Q3862</f>
        <v>4#刨片机分料电机 电机控制 左跑偏1检测</v>
      </c>
      <c r="I3862" s="10" t="str">
        <f t="shared" si="630"/>
        <v>DB1400,X1758.2</v>
      </c>
      <c r="J3862" s="13" t="str">
        <f>VLOOKUP(E3862,起始地址定义!A:D,2,FALSE)</f>
        <v>DB1400</v>
      </c>
      <c r="K3862" s="12" t="str">
        <f t="shared" si="631"/>
        <v>X1758.2</v>
      </c>
      <c r="L3862" s="13">
        <f>VLOOKUP(E3862,起始地址定义!A:D,3,FALSE)</f>
        <v>1750</v>
      </c>
      <c r="M3862" s="14">
        <f>VLOOKUP($F3862,类型描述及偏移量!$C:$H,2,FALSE)</f>
        <v>8.2</v>
      </c>
      <c r="N3862" s="14" t="str">
        <f>VLOOKUP($F3862,类型描述及偏移量!$C:$H,3,FALSE)</f>
        <v>离散</v>
      </c>
      <c r="O3862" s="14" t="str">
        <f>VLOOKUP($F3862,类型描述及偏移量!$C:$H,4,FALSE)</f>
        <v>None</v>
      </c>
      <c r="P3862" s="14" t="str">
        <f>VLOOKUP($F3862,类型描述及偏移量!$C:$H,5,FALSE)</f>
        <v>Yes</v>
      </c>
      <c r="Q3862" s="14" t="str">
        <f>VLOOKUP($F3862,类型描述及偏移量!$C:$H,6,FALSE)</f>
        <v>左跑偏1检测</v>
      </c>
    </row>
    <row r="3863" hidden="1" spans="1:17">
      <c r="A3863" s="12" t="str">
        <f t="shared" si="632"/>
        <v>CHP4</v>
      </c>
      <c r="B3863" s="12" t="str">
        <f t="shared" si="633"/>
        <v>M11_M</v>
      </c>
      <c r="C3863" s="12" t="str">
        <f t="shared" si="634"/>
        <v>LMD_EN</v>
      </c>
      <c r="D3863" s="12" t="str">
        <f t="shared" si="635"/>
        <v>BP_Motor_var</v>
      </c>
      <c r="E3863" s="13" t="str">
        <f t="shared" si="627"/>
        <v>CHP4_M11_M_BP_Motor_var</v>
      </c>
      <c r="F3863" s="14" t="str">
        <f t="shared" si="628"/>
        <v>BP_Motor_var_LMD_EN</v>
      </c>
      <c r="G3863" s="10" t="str">
        <f t="shared" si="629"/>
        <v>CHP4_M11_M_LMD_EN</v>
      </c>
      <c r="H3863" s="10" t="str">
        <f>VLOOKUP(基本表格!E3863,起始地址定义!A:D,4,FALSE)&amp;" "&amp;Q3863</f>
        <v>4#刨片机分料电机 电机控制 左跑偏保护使能</v>
      </c>
      <c r="I3863" s="10" t="str">
        <f t="shared" si="630"/>
        <v>DB1400,X1758.3</v>
      </c>
      <c r="J3863" s="13" t="str">
        <f>VLOOKUP(E3863,起始地址定义!A:D,2,FALSE)</f>
        <v>DB1400</v>
      </c>
      <c r="K3863" s="12" t="str">
        <f t="shared" si="631"/>
        <v>X1758.3</v>
      </c>
      <c r="L3863" s="13">
        <f>VLOOKUP(E3863,起始地址定义!A:D,3,FALSE)</f>
        <v>1750</v>
      </c>
      <c r="M3863" s="14">
        <f>VLOOKUP($F3863,类型描述及偏移量!$C:$H,2,FALSE)</f>
        <v>8.3</v>
      </c>
      <c r="N3863" s="14" t="str">
        <f>VLOOKUP($F3863,类型描述及偏移量!$C:$H,3,FALSE)</f>
        <v>离散</v>
      </c>
      <c r="O3863" s="14" t="str">
        <f>VLOOKUP($F3863,类型描述及偏移量!$C:$H,4,FALSE)</f>
        <v>None</v>
      </c>
      <c r="P3863" s="14" t="str">
        <f>VLOOKUP($F3863,类型描述及偏移量!$C:$H,5,FALSE)</f>
        <v>No</v>
      </c>
      <c r="Q3863" s="14" t="str">
        <f>VLOOKUP($F3863,类型描述及偏移量!$C:$H,6,FALSE)</f>
        <v>左跑偏保护使能</v>
      </c>
    </row>
    <row r="3864" hidden="1" spans="1:17">
      <c r="A3864" s="12" t="str">
        <f t="shared" si="632"/>
        <v>CHP4</v>
      </c>
      <c r="B3864" s="12" t="str">
        <f t="shared" si="633"/>
        <v>M11_M</v>
      </c>
      <c r="C3864" s="12" t="str">
        <f t="shared" si="634"/>
        <v>LMD_Stop</v>
      </c>
      <c r="D3864" s="12" t="str">
        <f t="shared" si="635"/>
        <v>BP_Motor_var</v>
      </c>
      <c r="E3864" s="13" t="str">
        <f t="shared" si="627"/>
        <v>CHP4_M11_M_BP_Motor_var</v>
      </c>
      <c r="F3864" s="14" t="str">
        <f t="shared" si="628"/>
        <v>BP_Motor_var_LMD_Stop</v>
      </c>
      <c r="G3864" s="10" t="str">
        <f t="shared" si="629"/>
        <v>CHP4_M11_M_LMD_Stop</v>
      </c>
      <c r="H3864" s="10" t="str">
        <f>VLOOKUP(基本表格!E3864,起始地址定义!A:D,4,FALSE)&amp;" "&amp;Q3864</f>
        <v>4#刨片机分料电机 电机控制 左跑偏导致停机</v>
      </c>
      <c r="I3864" s="10" t="str">
        <f t="shared" si="630"/>
        <v>DB1400,X1758.4</v>
      </c>
      <c r="J3864" s="13" t="str">
        <f>VLOOKUP(E3864,起始地址定义!A:D,2,FALSE)</f>
        <v>DB1400</v>
      </c>
      <c r="K3864" s="12" t="str">
        <f t="shared" si="631"/>
        <v>X1758.4</v>
      </c>
      <c r="L3864" s="13">
        <f>VLOOKUP(E3864,起始地址定义!A:D,3,FALSE)</f>
        <v>1750</v>
      </c>
      <c r="M3864" s="14">
        <f>VLOOKUP($F3864,类型描述及偏移量!$C:$H,2,FALSE)</f>
        <v>8.4</v>
      </c>
      <c r="N3864" s="14" t="str">
        <f>VLOOKUP($F3864,类型描述及偏移量!$C:$H,3,FALSE)</f>
        <v>离散</v>
      </c>
      <c r="O3864" s="14" t="str">
        <f>VLOOKUP($F3864,类型描述及偏移量!$C:$H,4,FALSE)</f>
        <v>On</v>
      </c>
      <c r="P3864" s="14" t="str">
        <f>VLOOKUP($F3864,类型描述及偏移量!$C:$H,5,FALSE)</f>
        <v>Yes</v>
      </c>
      <c r="Q3864" s="14" t="str">
        <f>VLOOKUP($F3864,类型描述及偏移量!$C:$H,6,FALSE)</f>
        <v>左跑偏导致停机</v>
      </c>
    </row>
    <row r="3865" hidden="1" spans="1:17">
      <c r="A3865" s="12" t="str">
        <f t="shared" si="632"/>
        <v>CHP4</v>
      </c>
      <c r="B3865" s="12" t="str">
        <f t="shared" si="633"/>
        <v>M11_M</v>
      </c>
      <c r="C3865" s="12" t="str">
        <f t="shared" si="634"/>
        <v>LMD_Time</v>
      </c>
      <c r="D3865" s="12" t="str">
        <f t="shared" si="635"/>
        <v>BP_Motor_var</v>
      </c>
      <c r="E3865" s="13" t="str">
        <f t="shared" si="627"/>
        <v>CHP4_M11_M_BP_Motor_var</v>
      </c>
      <c r="F3865" s="14" t="str">
        <f t="shared" si="628"/>
        <v>BP_Motor_var_LMD_Time</v>
      </c>
      <c r="G3865" s="10" t="str">
        <f t="shared" si="629"/>
        <v>CHP4_M11_M_LMD_Time</v>
      </c>
      <c r="H3865" s="10" t="str">
        <f>VLOOKUP(基本表格!E3865,起始地址定义!A:D,4,FALSE)&amp;" "&amp;Q3865</f>
        <v>4#刨片机分料电机 电机控制 左跑偏检测时间</v>
      </c>
      <c r="I3865" s="10" t="str">
        <f t="shared" si="630"/>
        <v>DB1400,INT1760</v>
      </c>
      <c r="J3865" s="13" t="str">
        <f>VLOOKUP(E3865,起始地址定义!A:D,2,FALSE)</f>
        <v>DB1400</v>
      </c>
      <c r="K3865" s="12" t="str">
        <f t="shared" si="631"/>
        <v>INT1760</v>
      </c>
      <c r="L3865" s="13">
        <f>VLOOKUP(E3865,起始地址定义!A:D,3,FALSE)</f>
        <v>1750</v>
      </c>
      <c r="M3865" s="14">
        <f>VLOOKUP($F3865,类型描述及偏移量!$C:$H,2,FALSE)</f>
        <v>10</v>
      </c>
      <c r="N3865" s="14" t="str">
        <f>VLOOKUP($F3865,类型描述及偏移量!$C:$H,3,FALSE)</f>
        <v>整型</v>
      </c>
      <c r="O3865" s="14" t="str">
        <f>VLOOKUP($F3865,类型描述及偏移量!$C:$H,4,FALSE)</f>
        <v>None</v>
      </c>
      <c r="P3865" s="14" t="str">
        <f>VLOOKUP($F3865,类型描述及偏移量!$C:$H,5,FALSE)</f>
        <v>No</v>
      </c>
      <c r="Q3865" s="14" t="str">
        <f>VLOOKUP($F3865,类型描述及偏移量!$C:$H,6,FALSE)</f>
        <v>左跑偏检测时间</v>
      </c>
    </row>
    <row r="3866" hidden="1" spans="1:17">
      <c r="A3866" s="12" t="str">
        <f t="shared" si="632"/>
        <v>CHP4</v>
      </c>
      <c r="B3866" s="12" t="str">
        <f t="shared" si="633"/>
        <v>M11_M</v>
      </c>
      <c r="C3866" s="12" t="str">
        <f t="shared" si="634"/>
        <v>RMD_ALM</v>
      </c>
      <c r="D3866" s="12" t="str">
        <f t="shared" si="635"/>
        <v>BP_Motor_var</v>
      </c>
      <c r="E3866" s="13" t="str">
        <f t="shared" si="627"/>
        <v>CHP4_M11_M_BP_Motor_var</v>
      </c>
      <c r="F3866" s="14" t="str">
        <f t="shared" si="628"/>
        <v>BP_Motor_var_RMD_ALM</v>
      </c>
      <c r="G3866" s="10" t="str">
        <f t="shared" si="629"/>
        <v>CHP4_M11_M_RMD_ALM</v>
      </c>
      <c r="H3866" s="10" t="str">
        <f>VLOOKUP(基本表格!E3866,起始地址定义!A:D,4,FALSE)&amp;" "&amp;Q3866</f>
        <v>4#刨片机分料电机 电机控制 右 跑偏报警</v>
      </c>
      <c r="I3866" s="10" t="str">
        <f t="shared" si="630"/>
        <v>DB1400,X1762.0</v>
      </c>
      <c r="J3866" s="13" t="str">
        <f>VLOOKUP(E3866,起始地址定义!A:D,2,FALSE)</f>
        <v>DB1400</v>
      </c>
      <c r="K3866" s="12" t="str">
        <f t="shared" si="631"/>
        <v>X1762.0</v>
      </c>
      <c r="L3866" s="13">
        <f>VLOOKUP(E3866,起始地址定义!A:D,3,FALSE)</f>
        <v>1750</v>
      </c>
      <c r="M3866" s="14">
        <f>VLOOKUP($F3866,类型描述及偏移量!$C:$H,2,FALSE)</f>
        <v>12</v>
      </c>
      <c r="N3866" s="14" t="str">
        <f>VLOOKUP($F3866,类型描述及偏移量!$C:$H,3,FALSE)</f>
        <v>离散</v>
      </c>
      <c r="O3866" s="14" t="str">
        <f>VLOOKUP($F3866,类型描述及偏移量!$C:$H,4,FALSE)</f>
        <v>On</v>
      </c>
      <c r="P3866" s="14" t="str">
        <f>VLOOKUP($F3866,类型描述及偏移量!$C:$H,5,FALSE)</f>
        <v>Yes</v>
      </c>
      <c r="Q3866" s="14" t="str">
        <f>VLOOKUP($F3866,类型描述及偏移量!$C:$H,6,FALSE)</f>
        <v>右 跑偏报警</v>
      </c>
    </row>
    <row r="3867" hidden="1" spans="1:17">
      <c r="A3867" s="12" t="str">
        <f t="shared" si="632"/>
        <v>CHP4</v>
      </c>
      <c r="B3867" s="12" t="str">
        <f t="shared" si="633"/>
        <v>M11_M</v>
      </c>
      <c r="C3867" s="12" t="str">
        <f t="shared" si="634"/>
        <v>RMD_CHK_1</v>
      </c>
      <c r="D3867" s="12" t="str">
        <f t="shared" si="635"/>
        <v>BP_Motor_var</v>
      </c>
      <c r="E3867" s="13" t="str">
        <f t="shared" si="627"/>
        <v>CHP4_M11_M_BP_Motor_var</v>
      </c>
      <c r="F3867" s="14" t="str">
        <f t="shared" si="628"/>
        <v>BP_Motor_var_RMD_CHK_1</v>
      </c>
      <c r="G3867" s="10" t="str">
        <f t="shared" si="629"/>
        <v>CHP4_M11_M_RMD_CHK_1</v>
      </c>
      <c r="H3867" s="10" t="str">
        <f>VLOOKUP(基本表格!E3867,起始地址定义!A:D,4,FALSE)&amp;" "&amp;Q3867</f>
        <v>4#刨片机分料电机 电机控制 右跑偏1检测</v>
      </c>
      <c r="I3867" s="10" t="str">
        <f t="shared" si="630"/>
        <v>DB1400,X1762.1</v>
      </c>
      <c r="J3867" s="13" t="str">
        <f>VLOOKUP(E3867,起始地址定义!A:D,2,FALSE)</f>
        <v>DB1400</v>
      </c>
      <c r="K3867" s="12" t="str">
        <f t="shared" si="631"/>
        <v>X1762.1</v>
      </c>
      <c r="L3867" s="13">
        <f>VLOOKUP(E3867,起始地址定义!A:D,3,FALSE)</f>
        <v>1750</v>
      </c>
      <c r="M3867" s="14">
        <f>VLOOKUP($F3867,类型描述及偏移量!$C:$H,2,FALSE)</f>
        <v>12.1</v>
      </c>
      <c r="N3867" s="14" t="str">
        <f>VLOOKUP($F3867,类型描述及偏移量!$C:$H,3,FALSE)</f>
        <v>离散</v>
      </c>
      <c r="O3867" s="14" t="str">
        <f>VLOOKUP($F3867,类型描述及偏移量!$C:$H,4,FALSE)</f>
        <v>None</v>
      </c>
      <c r="P3867" s="14" t="str">
        <f>VLOOKUP($F3867,类型描述及偏移量!$C:$H,5,FALSE)</f>
        <v>Yes</v>
      </c>
      <c r="Q3867" s="14" t="str">
        <f>VLOOKUP($F3867,类型描述及偏移量!$C:$H,6,FALSE)</f>
        <v>右跑偏1检测</v>
      </c>
    </row>
    <row r="3868" hidden="1" spans="1:17">
      <c r="A3868" s="12" t="str">
        <f t="shared" si="632"/>
        <v>CHP4</v>
      </c>
      <c r="B3868" s="12" t="str">
        <f t="shared" si="633"/>
        <v>M11_M</v>
      </c>
      <c r="C3868" s="12" t="str">
        <f t="shared" si="634"/>
        <v>RMD_EN</v>
      </c>
      <c r="D3868" s="12" t="str">
        <f t="shared" si="635"/>
        <v>BP_Motor_var</v>
      </c>
      <c r="E3868" s="13" t="str">
        <f t="shared" si="627"/>
        <v>CHP4_M11_M_BP_Motor_var</v>
      </c>
      <c r="F3868" s="14" t="str">
        <f t="shared" si="628"/>
        <v>BP_Motor_var_RMD_EN</v>
      </c>
      <c r="G3868" s="10" t="str">
        <f t="shared" si="629"/>
        <v>CHP4_M11_M_RMD_EN</v>
      </c>
      <c r="H3868" s="10" t="str">
        <f>VLOOKUP(基本表格!E3868,起始地址定义!A:D,4,FALSE)&amp;" "&amp;Q3868</f>
        <v>4#刨片机分料电机 电机控制 右跑偏保护使能</v>
      </c>
      <c r="I3868" s="10" t="str">
        <f t="shared" si="630"/>
        <v>DB1400,X1762.2</v>
      </c>
      <c r="J3868" s="13" t="str">
        <f>VLOOKUP(E3868,起始地址定义!A:D,2,FALSE)</f>
        <v>DB1400</v>
      </c>
      <c r="K3868" s="12" t="str">
        <f t="shared" si="631"/>
        <v>X1762.2</v>
      </c>
      <c r="L3868" s="13">
        <f>VLOOKUP(E3868,起始地址定义!A:D,3,FALSE)</f>
        <v>1750</v>
      </c>
      <c r="M3868" s="14">
        <f>VLOOKUP($F3868,类型描述及偏移量!$C:$H,2,FALSE)</f>
        <v>12.2</v>
      </c>
      <c r="N3868" s="14" t="str">
        <f>VLOOKUP($F3868,类型描述及偏移量!$C:$H,3,FALSE)</f>
        <v>离散</v>
      </c>
      <c r="O3868" s="14" t="str">
        <f>VLOOKUP($F3868,类型描述及偏移量!$C:$H,4,FALSE)</f>
        <v>None</v>
      </c>
      <c r="P3868" s="14" t="str">
        <f>VLOOKUP($F3868,类型描述及偏移量!$C:$H,5,FALSE)</f>
        <v>No</v>
      </c>
      <c r="Q3868" s="14" t="str">
        <f>VLOOKUP($F3868,类型描述及偏移量!$C:$H,6,FALSE)</f>
        <v>右跑偏保护使能</v>
      </c>
    </row>
    <row r="3869" hidden="1" spans="1:17">
      <c r="A3869" s="12" t="str">
        <f t="shared" si="632"/>
        <v>CHP4</v>
      </c>
      <c r="B3869" s="12" t="str">
        <f t="shared" si="633"/>
        <v>M11_M</v>
      </c>
      <c r="C3869" s="12" t="str">
        <f t="shared" si="634"/>
        <v>RMD_Stop</v>
      </c>
      <c r="D3869" s="12" t="str">
        <f t="shared" si="635"/>
        <v>BP_Motor_var</v>
      </c>
      <c r="E3869" s="13" t="str">
        <f t="shared" si="627"/>
        <v>CHP4_M11_M_BP_Motor_var</v>
      </c>
      <c r="F3869" s="14" t="str">
        <f t="shared" si="628"/>
        <v>BP_Motor_var_RMD_Stop</v>
      </c>
      <c r="G3869" s="10" t="str">
        <f t="shared" si="629"/>
        <v>CHP4_M11_M_RMD_Stop</v>
      </c>
      <c r="H3869" s="10" t="str">
        <f>VLOOKUP(基本表格!E3869,起始地址定义!A:D,4,FALSE)&amp;" "&amp;Q3869</f>
        <v>4#刨片机分料电机 电机控制 右跑偏导致停机</v>
      </c>
      <c r="I3869" s="10" t="str">
        <f t="shared" si="630"/>
        <v>DB1400,X1762.3</v>
      </c>
      <c r="J3869" s="13" t="str">
        <f>VLOOKUP(E3869,起始地址定义!A:D,2,FALSE)</f>
        <v>DB1400</v>
      </c>
      <c r="K3869" s="12" t="str">
        <f t="shared" si="631"/>
        <v>X1762.3</v>
      </c>
      <c r="L3869" s="13">
        <f>VLOOKUP(E3869,起始地址定义!A:D,3,FALSE)</f>
        <v>1750</v>
      </c>
      <c r="M3869" s="14">
        <f>VLOOKUP($F3869,类型描述及偏移量!$C:$H,2,FALSE)</f>
        <v>12.3</v>
      </c>
      <c r="N3869" s="14" t="str">
        <f>VLOOKUP($F3869,类型描述及偏移量!$C:$H,3,FALSE)</f>
        <v>离散</v>
      </c>
      <c r="O3869" s="14" t="str">
        <f>VLOOKUP($F3869,类型描述及偏移量!$C:$H,4,FALSE)</f>
        <v>On</v>
      </c>
      <c r="P3869" s="14" t="str">
        <f>VLOOKUP($F3869,类型描述及偏移量!$C:$H,5,FALSE)</f>
        <v>Yes</v>
      </c>
      <c r="Q3869" s="14" t="str">
        <f>VLOOKUP($F3869,类型描述及偏移量!$C:$H,6,FALSE)</f>
        <v>右跑偏导致停机</v>
      </c>
    </row>
    <row r="3870" hidden="1" spans="1:17">
      <c r="A3870" s="12" t="str">
        <f t="shared" si="632"/>
        <v>CHP4</v>
      </c>
      <c r="B3870" s="12" t="str">
        <f t="shared" si="633"/>
        <v>M11_M</v>
      </c>
      <c r="C3870" s="12" t="str">
        <f t="shared" si="634"/>
        <v>RMD_Time</v>
      </c>
      <c r="D3870" s="12" t="str">
        <f t="shared" si="635"/>
        <v>BP_Motor_var</v>
      </c>
      <c r="E3870" s="13" t="str">
        <f t="shared" si="627"/>
        <v>CHP4_M11_M_BP_Motor_var</v>
      </c>
      <c r="F3870" s="14" t="str">
        <f t="shared" si="628"/>
        <v>BP_Motor_var_RMD_Time</v>
      </c>
      <c r="G3870" s="10" t="str">
        <f t="shared" si="629"/>
        <v>CHP4_M11_M_RMD_Time</v>
      </c>
      <c r="H3870" s="10" t="str">
        <f>VLOOKUP(基本表格!E3870,起始地址定义!A:D,4,FALSE)&amp;" "&amp;Q3870</f>
        <v>4#刨片机分料电机 电机控制 右跑偏检测时间</v>
      </c>
      <c r="I3870" s="10" t="str">
        <f t="shared" si="630"/>
        <v>DB1400,INT1764</v>
      </c>
      <c r="J3870" s="13" t="str">
        <f>VLOOKUP(E3870,起始地址定义!A:D,2,FALSE)</f>
        <v>DB1400</v>
      </c>
      <c r="K3870" s="12" t="str">
        <f t="shared" si="631"/>
        <v>INT1764</v>
      </c>
      <c r="L3870" s="13">
        <f>VLOOKUP(E3870,起始地址定义!A:D,3,FALSE)</f>
        <v>1750</v>
      </c>
      <c r="M3870" s="14">
        <f>VLOOKUP($F3870,类型描述及偏移量!$C:$H,2,FALSE)</f>
        <v>14</v>
      </c>
      <c r="N3870" s="14" t="str">
        <f>VLOOKUP($F3870,类型描述及偏移量!$C:$H,3,FALSE)</f>
        <v>整型</v>
      </c>
      <c r="O3870" s="14" t="str">
        <f>VLOOKUP($F3870,类型描述及偏移量!$C:$H,4,FALSE)</f>
        <v>None</v>
      </c>
      <c r="P3870" s="14" t="str">
        <f>VLOOKUP($F3870,类型描述及偏移量!$C:$H,5,FALSE)</f>
        <v>No</v>
      </c>
      <c r="Q3870" s="14" t="str">
        <f>VLOOKUP($F3870,类型描述及偏移量!$C:$H,6,FALSE)</f>
        <v>右跑偏检测时间</v>
      </c>
    </row>
    <row r="3871" hidden="1" spans="1:17">
      <c r="A3871" s="12" t="str">
        <f t="shared" si="632"/>
        <v>CHP4</v>
      </c>
      <c r="B3871" s="12" t="str">
        <f t="shared" si="633"/>
        <v>M11_M</v>
      </c>
      <c r="C3871" s="12" t="str">
        <f t="shared" si="634"/>
        <v>Motor_Delta</v>
      </c>
      <c r="D3871" s="12" t="str">
        <f t="shared" si="635"/>
        <v>BP_Motor_var</v>
      </c>
      <c r="E3871" s="13" t="str">
        <f t="shared" si="627"/>
        <v>CHP4_M11_M_BP_Motor_var</v>
      </c>
      <c r="F3871" s="14" t="str">
        <f t="shared" si="628"/>
        <v>BP_Motor_var_Motor_Delta</v>
      </c>
      <c r="G3871" s="10" t="str">
        <f t="shared" si="629"/>
        <v>CHP4_M11_M_Motor_Delta</v>
      </c>
      <c r="H3871" s="10" t="str">
        <f>VLOOKUP(基本表格!E3871,起始地址定义!A:D,4,FALSE)&amp;" "&amp;Q3871</f>
        <v>4#刨片机分料电机 电机控制 三角型</v>
      </c>
      <c r="I3871" s="10" t="str">
        <f t="shared" si="630"/>
        <v>DB1400,X1766.0</v>
      </c>
      <c r="J3871" s="13" t="str">
        <f>VLOOKUP(E3871,起始地址定义!A:D,2,FALSE)</f>
        <v>DB1400</v>
      </c>
      <c r="K3871" s="12" t="str">
        <f t="shared" si="631"/>
        <v>X1766.0</v>
      </c>
      <c r="L3871" s="13">
        <f>VLOOKUP(E3871,起始地址定义!A:D,3,FALSE)</f>
        <v>1750</v>
      </c>
      <c r="M3871" s="14">
        <f>VLOOKUP($F3871,类型描述及偏移量!$C:$H,2,FALSE)</f>
        <v>16</v>
      </c>
      <c r="N3871" s="14" t="str">
        <f>VLOOKUP($F3871,类型描述及偏移量!$C:$H,3,FALSE)</f>
        <v>离散</v>
      </c>
      <c r="O3871" s="14" t="str">
        <f>VLOOKUP($F3871,类型描述及偏移量!$C:$H,4,FALSE)</f>
        <v>None</v>
      </c>
      <c r="P3871" s="14" t="str">
        <f>VLOOKUP($F3871,类型描述及偏移量!$C:$H,5,FALSE)</f>
        <v>Yes</v>
      </c>
      <c r="Q3871" s="14" t="str">
        <f>VLOOKUP($F3871,类型描述及偏移量!$C:$H,6,FALSE)</f>
        <v>三角型</v>
      </c>
    </row>
    <row r="3872" hidden="1" spans="1:17">
      <c r="A3872" s="12" t="str">
        <f t="shared" si="632"/>
        <v>CHP4</v>
      </c>
      <c r="B3872" s="12" t="str">
        <f t="shared" si="633"/>
        <v>M11_M</v>
      </c>
      <c r="C3872" s="12" t="str">
        <f t="shared" si="634"/>
        <v>Motor_Wye</v>
      </c>
      <c r="D3872" s="12" t="str">
        <f t="shared" si="635"/>
        <v>BP_Motor_var</v>
      </c>
      <c r="E3872" s="13" t="str">
        <f t="shared" si="627"/>
        <v>CHP4_M11_M_BP_Motor_var</v>
      </c>
      <c r="F3872" s="14" t="str">
        <f t="shared" si="628"/>
        <v>BP_Motor_var_Motor_Wye</v>
      </c>
      <c r="G3872" s="10" t="str">
        <f t="shared" si="629"/>
        <v>CHP4_M11_M_Motor_Wye</v>
      </c>
      <c r="H3872" s="10" t="str">
        <f>VLOOKUP(基本表格!E3872,起始地址定义!A:D,4,FALSE)&amp;" "&amp;Q3872</f>
        <v>4#刨片机分料电机 电机控制 星型</v>
      </c>
      <c r="I3872" s="10" t="str">
        <f t="shared" si="630"/>
        <v>DB1400,X1766.1</v>
      </c>
      <c r="J3872" s="13" t="str">
        <f>VLOOKUP(E3872,起始地址定义!A:D,2,FALSE)</f>
        <v>DB1400</v>
      </c>
      <c r="K3872" s="12" t="str">
        <f t="shared" si="631"/>
        <v>X1766.1</v>
      </c>
      <c r="L3872" s="13">
        <f>VLOOKUP(E3872,起始地址定义!A:D,3,FALSE)</f>
        <v>1750</v>
      </c>
      <c r="M3872" s="14">
        <f>VLOOKUP($F3872,类型描述及偏移量!$C:$H,2,FALSE)</f>
        <v>16.1</v>
      </c>
      <c r="N3872" s="14" t="str">
        <f>VLOOKUP($F3872,类型描述及偏移量!$C:$H,3,FALSE)</f>
        <v>离散</v>
      </c>
      <c r="O3872" s="14" t="str">
        <f>VLOOKUP($F3872,类型描述及偏移量!$C:$H,4,FALSE)</f>
        <v>None</v>
      </c>
      <c r="P3872" s="14" t="str">
        <f>VLOOKUP($F3872,类型描述及偏移量!$C:$H,5,FALSE)</f>
        <v>Yes</v>
      </c>
      <c r="Q3872" s="14" t="str">
        <f>VLOOKUP($F3872,类型描述及偏移量!$C:$H,6,FALSE)</f>
        <v>星型</v>
      </c>
    </row>
    <row r="3873" hidden="1" spans="1:17">
      <c r="A3873" s="12" t="str">
        <f t="shared" si="632"/>
        <v>CHP4</v>
      </c>
      <c r="B3873" s="12" t="str">
        <f t="shared" si="633"/>
        <v>M11_M</v>
      </c>
      <c r="C3873" s="12" t="str">
        <f t="shared" si="634"/>
        <v>MSD</v>
      </c>
      <c r="D3873" s="12" t="str">
        <f t="shared" si="635"/>
        <v>BP_Motor_var</v>
      </c>
      <c r="E3873" s="13" t="str">
        <f t="shared" si="627"/>
        <v>CHP4_M11_M_BP_Motor_var</v>
      </c>
      <c r="F3873" s="14" t="str">
        <f t="shared" si="628"/>
        <v>BP_Motor_var_MSD</v>
      </c>
      <c r="G3873" s="10" t="str">
        <f t="shared" si="629"/>
        <v>CHP4_M11_M_MSD</v>
      </c>
      <c r="H3873" s="10" t="str">
        <f>VLOOKUP(基本表格!E3873,起始地址定义!A:D,4,FALSE)&amp;" "&amp;Q3873</f>
        <v>4#刨片机分料电机 电机控制 维修开关</v>
      </c>
      <c r="I3873" s="10" t="str">
        <f t="shared" si="630"/>
        <v>DB1400,X1766.2</v>
      </c>
      <c r="J3873" s="13" t="str">
        <f>VLOOKUP(E3873,起始地址定义!A:D,2,FALSE)</f>
        <v>DB1400</v>
      </c>
      <c r="K3873" s="12" t="str">
        <f t="shared" si="631"/>
        <v>X1766.2</v>
      </c>
      <c r="L3873" s="13">
        <f>VLOOKUP(E3873,起始地址定义!A:D,3,FALSE)</f>
        <v>1750</v>
      </c>
      <c r="M3873" s="14">
        <f>VLOOKUP($F3873,类型描述及偏移量!$C:$H,2,FALSE)</f>
        <v>16.2</v>
      </c>
      <c r="N3873" s="14" t="str">
        <f>VLOOKUP($F3873,类型描述及偏移量!$C:$H,3,FALSE)</f>
        <v>离散</v>
      </c>
      <c r="O3873" s="14" t="str">
        <f>VLOOKUP($F3873,类型描述及偏移量!$C:$H,4,FALSE)</f>
        <v>On</v>
      </c>
      <c r="P3873" s="14" t="str">
        <f>VLOOKUP($F3873,类型描述及偏移量!$C:$H,5,FALSE)</f>
        <v>Yes</v>
      </c>
      <c r="Q3873" s="14" t="str">
        <f>VLOOKUP($F3873,类型描述及偏移量!$C:$H,6,FALSE)</f>
        <v>维修开关</v>
      </c>
    </row>
    <row r="3874" hidden="1" spans="1:17">
      <c r="A3874" s="12" t="str">
        <f t="shared" si="632"/>
        <v>CHP4</v>
      </c>
      <c r="B3874" s="12" t="str">
        <f t="shared" si="633"/>
        <v>M11_M</v>
      </c>
      <c r="C3874" s="12" t="str">
        <f t="shared" si="634"/>
        <v>LMD_CHK_2</v>
      </c>
      <c r="D3874" s="12" t="str">
        <f t="shared" si="635"/>
        <v>BP_Motor_var</v>
      </c>
      <c r="E3874" s="13" t="str">
        <f t="shared" si="627"/>
        <v>CHP4_M11_M_BP_Motor_var</v>
      </c>
      <c r="F3874" s="14" t="str">
        <f t="shared" si="628"/>
        <v>BP_Motor_var_LMD_CHK_2</v>
      </c>
      <c r="G3874" s="10" t="str">
        <f t="shared" si="629"/>
        <v>CHP4_M11_M_LMD_CHK_2</v>
      </c>
      <c r="H3874" s="10" t="str">
        <f>VLOOKUP(基本表格!E3874,起始地址定义!A:D,4,FALSE)&amp;" "&amp;Q3874</f>
        <v>4#刨片机分料电机 电机控制 左跑偏2检测</v>
      </c>
      <c r="I3874" s="10" t="str">
        <f t="shared" si="630"/>
        <v>DB1400,X1766.3</v>
      </c>
      <c r="J3874" s="13" t="str">
        <f>VLOOKUP(E3874,起始地址定义!A:D,2,FALSE)</f>
        <v>DB1400</v>
      </c>
      <c r="K3874" s="12" t="str">
        <f t="shared" si="631"/>
        <v>X1766.3</v>
      </c>
      <c r="L3874" s="13">
        <f>VLOOKUP(E3874,起始地址定义!A:D,3,FALSE)</f>
        <v>1750</v>
      </c>
      <c r="M3874" s="14">
        <f>VLOOKUP($F3874,类型描述及偏移量!$C:$H,2,FALSE)</f>
        <v>16.3</v>
      </c>
      <c r="N3874" s="14" t="str">
        <f>VLOOKUP($F3874,类型描述及偏移量!$C:$H,3,FALSE)</f>
        <v>离散</v>
      </c>
      <c r="O3874" s="14" t="str">
        <f>VLOOKUP($F3874,类型描述及偏移量!$C:$H,4,FALSE)</f>
        <v>None</v>
      </c>
      <c r="P3874" s="14" t="str">
        <f>VLOOKUP($F3874,类型描述及偏移量!$C:$H,5,FALSE)</f>
        <v>Yes</v>
      </c>
      <c r="Q3874" s="14" t="str">
        <f>VLOOKUP($F3874,类型描述及偏移量!$C:$H,6,FALSE)</f>
        <v>左跑偏2检测</v>
      </c>
    </row>
    <row r="3875" hidden="1" spans="1:17">
      <c r="A3875" s="12" t="str">
        <f t="shared" si="632"/>
        <v>CHP4</v>
      </c>
      <c r="B3875" s="12" t="str">
        <f t="shared" si="633"/>
        <v>M11_M</v>
      </c>
      <c r="C3875" s="12" t="str">
        <f t="shared" si="634"/>
        <v>RMD_CHK_2</v>
      </c>
      <c r="D3875" s="12" t="str">
        <f t="shared" si="635"/>
        <v>BP_Motor_var</v>
      </c>
      <c r="E3875" s="13" t="str">
        <f t="shared" si="627"/>
        <v>CHP4_M11_M_BP_Motor_var</v>
      </c>
      <c r="F3875" s="14" t="str">
        <f t="shared" si="628"/>
        <v>BP_Motor_var_RMD_CHK_2</v>
      </c>
      <c r="G3875" s="10" t="str">
        <f t="shared" si="629"/>
        <v>CHP4_M11_M_RMD_CHK_2</v>
      </c>
      <c r="H3875" s="10" t="str">
        <f>VLOOKUP(基本表格!E3875,起始地址定义!A:D,4,FALSE)&amp;" "&amp;Q3875</f>
        <v>4#刨片机分料电机 电机控制 右跑偏2检测</v>
      </c>
      <c r="I3875" s="10" t="str">
        <f t="shared" si="630"/>
        <v>DB1400,X1766.4</v>
      </c>
      <c r="J3875" s="13" t="str">
        <f>VLOOKUP(E3875,起始地址定义!A:D,2,FALSE)</f>
        <v>DB1400</v>
      </c>
      <c r="K3875" s="12" t="str">
        <f t="shared" si="631"/>
        <v>X1766.4</v>
      </c>
      <c r="L3875" s="13">
        <f>VLOOKUP(E3875,起始地址定义!A:D,3,FALSE)</f>
        <v>1750</v>
      </c>
      <c r="M3875" s="14">
        <f>VLOOKUP($F3875,类型描述及偏移量!$C:$H,2,FALSE)</f>
        <v>16.4</v>
      </c>
      <c r="N3875" s="14" t="str">
        <f>VLOOKUP($F3875,类型描述及偏移量!$C:$H,3,FALSE)</f>
        <v>离散</v>
      </c>
      <c r="O3875" s="14" t="str">
        <f>VLOOKUP($F3875,类型描述及偏移量!$C:$H,4,FALSE)</f>
        <v>None</v>
      </c>
      <c r="P3875" s="14" t="str">
        <f>VLOOKUP($F3875,类型描述及偏移量!$C:$H,5,FALSE)</f>
        <v>Yes</v>
      </c>
      <c r="Q3875" s="14" t="str">
        <f>VLOOKUP($F3875,类型描述及偏移量!$C:$H,6,FALSE)</f>
        <v>右跑偏2检测</v>
      </c>
    </row>
    <row r="3876" hidden="1" spans="1:17">
      <c r="A3876" s="12" t="str">
        <f t="shared" si="632"/>
        <v>CHP4</v>
      </c>
      <c r="B3876" s="12" t="str">
        <f t="shared" si="633"/>
        <v>M11_M</v>
      </c>
      <c r="C3876" s="12" t="str">
        <f t="shared" si="634"/>
        <v>InterStarTime</v>
      </c>
      <c r="D3876" s="12" t="str">
        <f t="shared" si="635"/>
        <v>BP_Motor_var</v>
      </c>
      <c r="E3876" s="13" t="str">
        <f t="shared" si="627"/>
        <v>CHP4_M11_M_BP_Motor_var</v>
      </c>
      <c r="F3876" s="14" t="str">
        <f t="shared" si="628"/>
        <v>BP_Motor_var_InterStarTime</v>
      </c>
      <c r="G3876" s="10" t="str">
        <f t="shared" si="629"/>
        <v>CHP4_M11_M_InterStarTime</v>
      </c>
      <c r="H3876" s="10" t="str">
        <f>VLOOKUP(基本表格!E3876,起始地址定义!A:D,4,FALSE)&amp;" "&amp;Q3876</f>
        <v>4#刨片机分料电机 电机控制 联动启动延时</v>
      </c>
      <c r="I3876" s="10" t="str">
        <f t="shared" si="630"/>
        <v>DB1400,INT1768</v>
      </c>
      <c r="J3876" s="13" t="str">
        <f>VLOOKUP(E3876,起始地址定义!A:D,2,FALSE)</f>
        <v>DB1400</v>
      </c>
      <c r="K3876" s="12" t="str">
        <f t="shared" si="631"/>
        <v>INT1768</v>
      </c>
      <c r="L3876" s="13">
        <f>VLOOKUP(E3876,起始地址定义!A:D,3,FALSE)</f>
        <v>1750</v>
      </c>
      <c r="M3876" s="14">
        <f>VLOOKUP($F3876,类型描述及偏移量!$C:$H,2,FALSE)</f>
        <v>18</v>
      </c>
      <c r="N3876" s="14" t="str">
        <f>VLOOKUP($F3876,类型描述及偏移量!$C:$H,3,FALSE)</f>
        <v>整型</v>
      </c>
      <c r="O3876" s="14" t="str">
        <f>VLOOKUP($F3876,类型描述及偏移量!$C:$H,4,FALSE)</f>
        <v>None</v>
      </c>
      <c r="P3876" s="14" t="str">
        <f>VLOOKUP($F3876,类型描述及偏移量!$C:$H,5,FALSE)</f>
        <v>No</v>
      </c>
      <c r="Q3876" s="14" t="str">
        <f>VLOOKUP($F3876,类型描述及偏移量!$C:$H,6,FALSE)</f>
        <v>联动启动延时</v>
      </c>
    </row>
    <row r="3877" hidden="1" spans="1:17">
      <c r="A3877" s="12" t="str">
        <f t="shared" si="632"/>
        <v>CHP4</v>
      </c>
      <c r="B3877" s="12" t="str">
        <f t="shared" si="633"/>
        <v>M11_M</v>
      </c>
      <c r="C3877" s="12" t="str">
        <f t="shared" si="634"/>
        <v>Alt_TMR</v>
      </c>
      <c r="D3877" s="12" t="str">
        <f t="shared" si="635"/>
        <v>BP_Motor_var</v>
      </c>
      <c r="E3877" s="13" t="str">
        <f t="shared" si="627"/>
        <v>CHP4_M11_M_BP_Motor_var</v>
      </c>
      <c r="F3877" s="14" t="str">
        <f t="shared" si="628"/>
        <v>BP_Motor_var_Alt_TMR</v>
      </c>
      <c r="G3877" s="10" t="str">
        <f t="shared" si="629"/>
        <v>CHP4_M11_M_Alt_TMR</v>
      </c>
      <c r="H3877" s="10" t="str">
        <f>VLOOKUP(基本表格!E3877,起始地址定义!A:D,4,FALSE)&amp;" "&amp;Q3877</f>
        <v>4#刨片机分料电机 电机控制 起动转换时间 秒</v>
      </c>
      <c r="I3877" s="10" t="str">
        <f t="shared" si="630"/>
        <v>DB1400,INT1770</v>
      </c>
      <c r="J3877" s="13" t="str">
        <f>VLOOKUP(E3877,起始地址定义!A:D,2,FALSE)</f>
        <v>DB1400</v>
      </c>
      <c r="K3877" s="12" t="str">
        <f t="shared" si="631"/>
        <v>INT1770</v>
      </c>
      <c r="L3877" s="13">
        <f>VLOOKUP(E3877,起始地址定义!A:D,3,FALSE)</f>
        <v>1750</v>
      </c>
      <c r="M3877" s="14">
        <f>VLOOKUP($F3877,类型描述及偏移量!$C:$H,2,FALSE)</f>
        <v>20</v>
      </c>
      <c r="N3877" s="14" t="str">
        <f>VLOOKUP($F3877,类型描述及偏移量!$C:$H,3,FALSE)</f>
        <v>整型</v>
      </c>
      <c r="O3877" s="14" t="str">
        <f>VLOOKUP($F3877,类型描述及偏移量!$C:$H,4,FALSE)</f>
        <v>None</v>
      </c>
      <c r="P3877" s="14" t="str">
        <f>VLOOKUP($F3877,类型描述及偏移量!$C:$H,5,FALSE)</f>
        <v>No</v>
      </c>
      <c r="Q3877" s="14" t="str">
        <f>VLOOKUP($F3877,类型描述及偏移量!$C:$H,6,FALSE)</f>
        <v>起动转换时间 秒</v>
      </c>
    </row>
    <row r="3878" hidden="1" spans="1:17">
      <c r="A3878" s="12" t="str">
        <f t="shared" si="632"/>
        <v>CHP4</v>
      </c>
      <c r="B3878" s="12" t="str">
        <f t="shared" si="633"/>
        <v>M12_M</v>
      </c>
      <c r="C3878" s="12" t="str">
        <f t="shared" si="634"/>
        <v>Enable</v>
      </c>
      <c r="D3878" s="12" t="str">
        <f t="shared" si="635"/>
        <v>BP_Motor_var</v>
      </c>
      <c r="E3878" s="13" t="str">
        <f t="shared" si="627"/>
        <v>CHP4_M12_M_BP_Motor_var</v>
      </c>
      <c r="F3878" s="14" t="str">
        <f t="shared" si="628"/>
        <v>BP_Motor_var_Enable</v>
      </c>
      <c r="G3878" s="10" t="str">
        <f t="shared" si="629"/>
        <v>CHP4_M12_M_Enable</v>
      </c>
      <c r="H3878" s="10" t="str">
        <f>VLOOKUP(基本表格!E3878,起始地址定义!A:D,4,FALSE)&amp;" "&amp;Q3878</f>
        <v>4#刨片机润滑油冷却风扇 电机控制 使能</v>
      </c>
      <c r="I3878" s="10" t="str">
        <f t="shared" si="630"/>
        <v>DB1400,X1800.0</v>
      </c>
      <c r="J3878" s="13" t="str">
        <f>VLOOKUP(E3878,起始地址定义!A:D,2,FALSE)</f>
        <v>DB1400</v>
      </c>
      <c r="K3878" s="12" t="str">
        <f t="shared" si="631"/>
        <v>X1800.0</v>
      </c>
      <c r="L3878" s="13">
        <f>VLOOKUP(E3878,起始地址定义!A:D,3,FALSE)</f>
        <v>1800</v>
      </c>
      <c r="M3878" s="14">
        <f>VLOOKUP($F3878,类型描述及偏移量!$C:$H,2,FALSE)</f>
        <v>0</v>
      </c>
      <c r="N3878" s="14" t="str">
        <f>VLOOKUP($F3878,类型描述及偏移量!$C:$H,3,FALSE)</f>
        <v>离散</v>
      </c>
      <c r="O3878" s="14" t="str">
        <f>VLOOKUP($F3878,类型描述及偏移量!$C:$H,4,FALSE)</f>
        <v>None</v>
      </c>
      <c r="P3878" s="14" t="str">
        <f>VLOOKUP($F3878,类型描述及偏移量!$C:$H,5,FALSE)</f>
        <v>No</v>
      </c>
      <c r="Q3878" s="14" t="str">
        <f>VLOOKUP($F3878,类型描述及偏移量!$C:$H,6,FALSE)</f>
        <v>使能</v>
      </c>
    </row>
    <row r="3879" hidden="1" spans="1:17">
      <c r="A3879" s="12" t="str">
        <f t="shared" si="632"/>
        <v>CHP4</v>
      </c>
      <c r="B3879" s="12" t="str">
        <f t="shared" si="633"/>
        <v>M12_M</v>
      </c>
      <c r="C3879" s="12" t="str">
        <f t="shared" si="634"/>
        <v>Auto_Status</v>
      </c>
      <c r="D3879" s="12" t="str">
        <f t="shared" si="635"/>
        <v>BP_Motor_var</v>
      </c>
      <c r="E3879" s="13" t="str">
        <f t="shared" si="627"/>
        <v>CHP4_M12_M_BP_Motor_var</v>
      </c>
      <c r="F3879" s="14" t="str">
        <f t="shared" si="628"/>
        <v>BP_Motor_var_Auto_Status</v>
      </c>
      <c r="G3879" s="10" t="str">
        <f t="shared" si="629"/>
        <v>CHP4_M12_M_Auto_Status</v>
      </c>
      <c r="H3879" s="10" t="str">
        <f>VLOOKUP(基本表格!E3879,起始地址定义!A:D,4,FALSE)&amp;" "&amp;Q3879</f>
        <v>4#刨片机润滑油冷却风扇 电机控制 手自动状态</v>
      </c>
      <c r="I3879" s="10" t="str">
        <f t="shared" si="630"/>
        <v>DB1400,X1800.3</v>
      </c>
      <c r="J3879" s="13" t="str">
        <f>VLOOKUP(E3879,起始地址定义!A:D,2,FALSE)</f>
        <v>DB1400</v>
      </c>
      <c r="K3879" s="12" t="str">
        <f t="shared" si="631"/>
        <v>X1800.3</v>
      </c>
      <c r="L3879" s="13">
        <f>VLOOKUP(E3879,起始地址定义!A:D,3,FALSE)</f>
        <v>1800</v>
      </c>
      <c r="M3879" s="14">
        <f>VLOOKUP($F3879,类型描述及偏移量!$C:$H,2,FALSE)</f>
        <v>0.3</v>
      </c>
      <c r="N3879" s="14" t="str">
        <f>VLOOKUP($F3879,类型描述及偏移量!$C:$H,3,FALSE)</f>
        <v>离散</v>
      </c>
      <c r="O3879" s="14" t="str">
        <f>VLOOKUP($F3879,类型描述及偏移量!$C:$H,4,FALSE)</f>
        <v>None</v>
      </c>
      <c r="P3879" s="14" t="str">
        <f>VLOOKUP($F3879,类型描述及偏移量!$C:$H,5,FALSE)</f>
        <v>Yes</v>
      </c>
      <c r="Q3879" s="14" t="str">
        <f>VLOOKUP($F3879,类型描述及偏移量!$C:$H,6,FALSE)</f>
        <v>手自动状态</v>
      </c>
    </row>
    <row r="3880" hidden="1" spans="1:17">
      <c r="A3880" s="12" t="str">
        <f t="shared" si="632"/>
        <v>CHP4</v>
      </c>
      <c r="B3880" s="12" t="str">
        <f t="shared" si="633"/>
        <v>M12_M</v>
      </c>
      <c r="C3880" s="12" t="str">
        <f t="shared" si="634"/>
        <v>Loc_Rem</v>
      </c>
      <c r="D3880" s="12" t="str">
        <f t="shared" si="635"/>
        <v>BP_Motor_var</v>
      </c>
      <c r="E3880" s="13" t="str">
        <f t="shared" si="627"/>
        <v>CHP4_M12_M_BP_Motor_var</v>
      </c>
      <c r="F3880" s="14" t="str">
        <f t="shared" si="628"/>
        <v>BP_Motor_var_Loc_Rem</v>
      </c>
      <c r="G3880" s="10" t="str">
        <f t="shared" si="629"/>
        <v>CHP4_M12_M_Loc_Rem</v>
      </c>
      <c r="H3880" s="10" t="str">
        <f>VLOOKUP(基本表格!E3880,起始地址定义!A:D,4,FALSE)&amp;" "&amp;Q3880</f>
        <v>4#刨片机润滑油冷却风扇 电机控制 本地/远程(检修/待机）</v>
      </c>
      <c r="I3880" s="10" t="str">
        <f t="shared" si="630"/>
        <v>DB1400,X1800.4</v>
      </c>
      <c r="J3880" s="13" t="str">
        <f>VLOOKUP(E3880,起始地址定义!A:D,2,FALSE)</f>
        <v>DB1400</v>
      </c>
      <c r="K3880" s="12" t="str">
        <f t="shared" si="631"/>
        <v>X1800.4</v>
      </c>
      <c r="L3880" s="13">
        <f>VLOOKUP(E3880,起始地址定义!A:D,3,FALSE)</f>
        <v>1800</v>
      </c>
      <c r="M3880" s="14">
        <f>VLOOKUP($F3880,类型描述及偏移量!$C:$H,2,FALSE)</f>
        <v>0.4</v>
      </c>
      <c r="N3880" s="14" t="str">
        <f>VLOOKUP($F3880,类型描述及偏移量!$C:$H,3,FALSE)</f>
        <v>离散</v>
      </c>
      <c r="O3880" s="14" t="str">
        <f>VLOOKUP($F3880,类型描述及偏移量!$C:$H,4,FALSE)</f>
        <v>None</v>
      </c>
      <c r="P3880" s="14" t="str">
        <f>VLOOKUP($F3880,类型描述及偏移量!$C:$H,5,FALSE)</f>
        <v>Yes</v>
      </c>
      <c r="Q3880" s="14" t="str">
        <f>VLOOKUP($F3880,类型描述及偏移量!$C:$H,6,FALSE)</f>
        <v>本地/远程(检修/待机）</v>
      </c>
    </row>
    <row r="3881" hidden="1" spans="1:17">
      <c r="A3881" s="12" t="str">
        <f t="shared" si="632"/>
        <v>CHP4</v>
      </c>
      <c r="B3881" s="12" t="str">
        <f t="shared" si="633"/>
        <v>M12_M</v>
      </c>
      <c r="C3881" s="12" t="str">
        <f t="shared" si="634"/>
        <v>ON_HMI</v>
      </c>
      <c r="D3881" s="12" t="str">
        <f t="shared" si="635"/>
        <v>BP_Motor_var</v>
      </c>
      <c r="E3881" s="13" t="str">
        <f t="shared" si="627"/>
        <v>CHP4_M12_M_BP_Motor_var</v>
      </c>
      <c r="F3881" s="14" t="str">
        <f t="shared" si="628"/>
        <v>BP_Motor_var_ON_HMI</v>
      </c>
      <c r="G3881" s="10" t="str">
        <f t="shared" si="629"/>
        <v>CHP4_M12_M_ON_HMI</v>
      </c>
      <c r="H3881" s="10" t="str">
        <f>VLOOKUP(基本表格!E3881,起始地址定义!A:D,4,FALSE)&amp;" "&amp;Q3881</f>
        <v>4#刨片机润滑油冷却风扇 电机控制 开启_上位机(正转)</v>
      </c>
      <c r="I3881" s="10" t="str">
        <f t="shared" si="630"/>
        <v>DB1400,X1800.6</v>
      </c>
      <c r="J3881" s="13" t="str">
        <f>VLOOKUP(E3881,起始地址定义!A:D,2,FALSE)</f>
        <v>DB1400</v>
      </c>
      <c r="K3881" s="12" t="str">
        <f t="shared" si="631"/>
        <v>X1800.6</v>
      </c>
      <c r="L3881" s="13">
        <f>VLOOKUP(E3881,起始地址定义!A:D,3,FALSE)</f>
        <v>1800</v>
      </c>
      <c r="M3881" s="14">
        <f>VLOOKUP($F3881,类型描述及偏移量!$C:$H,2,FALSE)</f>
        <v>0.6</v>
      </c>
      <c r="N3881" s="14" t="str">
        <f>VLOOKUP($F3881,类型描述及偏移量!$C:$H,3,FALSE)</f>
        <v>离散</v>
      </c>
      <c r="O3881" s="14" t="str">
        <f>VLOOKUP($F3881,类型描述及偏移量!$C:$H,4,FALSE)</f>
        <v>None</v>
      </c>
      <c r="P3881" s="14" t="str">
        <f>VLOOKUP($F3881,类型描述及偏移量!$C:$H,5,FALSE)</f>
        <v>No</v>
      </c>
      <c r="Q3881" s="14" t="str">
        <f>VLOOKUP($F3881,类型描述及偏移量!$C:$H,6,FALSE)</f>
        <v>开启_上位机(正转)</v>
      </c>
    </row>
    <row r="3882" hidden="1" spans="1:17">
      <c r="A3882" s="12" t="str">
        <f t="shared" si="632"/>
        <v>CHP4</v>
      </c>
      <c r="B3882" s="12" t="str">
        <f t="shared" si="633"/>
        <v>M12_M</v>
      </c>
      <c r="C3882" s="12" t="str">
        <f t="shared" si="634"/>
        <v>OFF_HMI</v>
      </c>
      <c r="D3882" s="12" t="str">
        <f t="shared" si="635"/>
        <v>BP_Motor_var</v>
      </c>
      <c r="E3882" s="13" t="str">
        <f t="shared" si="627"/>
        <v>CHP4_M12_M_BP_Motor_var</v>
      </c>
      <c r="F3882" s="14" t="str">
        <f t="shared" si="628"/>
        <v>BP_Motor_var_OFF_HMI</v>
      </c>
      <c r="G3882" s="10" t="str">
        <f t="shared" si="629"/>
        <v>CHP4_M12_M_OFF_HMI</v>
      </c>
      <c r="H3882" s="10" t="str">
        <f>VLOOKUP(基本表格!E3882,起始地址定义!A:D,4,FALSE)&amp;" "&amp;Q3882</f>
        <v>4#刨片机润滑油冷却风扇 电机控制 停止_上位机(反转)</v>
      </c>
      <c r="I3882" s="10" t="str">
        <f t="shared" si="630"/>
        <v>DB1400,X1801.0</v>
      </c>
      <c r="J3882" s="13" t="str">
        <f>VLOOKUP(E3882,起始地址定义!A:D,2,FALSE)</f>
        <v>DB1400</v>
      </c>
      <c r="K3882" s="12" t="str">
        <f t="shared" si="631"/>
        <v>X1801.0</v>
      </c>
      <c r="L3882" s="13">
        <f>VLOOKUP(E3882,起始地址定义!A:D,3,FALSE)</f>
        <v>1800</v>
      </c>
      <c r="M3882" s="14">
        <f>VLOOKUP($F3882,类型描述及偏移量!$C:$H,2,FALSE)</f>
        <v>1</v>
      </c>
      <c r="N3882" s="14" t="str">
        <f>VLOOKUP($F3882,类型描述及偏移量!$C:$H,3,FALSE)</f>
        <v>离散</v>
      </c>
      <c r="O3882" s="14" t="str">
        <f>VLOOKUP($F3882,类型描述及偏移量!$C:$H,4,FALSE)</f>
        <v>None</v>
      </c>
      <c r="P3882" s="14" t="str">
        <f>VLOOKUP($F3882,类型描述及偏移量!$C:$H,5,FALSE)</f>
        <v>No</v>
      </c>
      <c r="Q3882" s="14" t="str">
        <f>VLOOKUP($F3882,类型描述及偏移量!$C:$H,6,FALSE)</f>
        <v>停止_上位机(反转)</v>
      </c>
    </row>
    <row r="3883" hidden="1" spans="1:17">
      <c r="A3883" s="12" t="str">
        <f t="shared" si="632"/>
        <v>CHP4</v>
      </c>
      <c r="B3883" s="12" t="str">
        <f t="shared" si="633"/>
        <v>M12_M</v>
      </c>
      <c r="C3883" s="12" t="str">
        <f t="shared" si="634"/>
        <v>Fan</v>
      </c>
      <c r="D3883" s="12" t="str">
        <f t="shared" si="635"/>
        <v>BP_Motor_var</v>
      </c>
      <c r="E3883" s="13" t="str">
        <f t="shared" si="627"/>
        <v>CHP4_M12_M_BP_Motor_var</v>
      </c>
      <c r="F3883" s="14" t="str">
        <f t="shared" si="628"/>
        <v>BP_Motor_var_Fan</v>
      </c>
      <c r="G3883" s="10" t="str">
        <f t="shared" si="629"/>
        <v>CHP4_M12_M_Fan</v>
      </c>
      <c r="H3883" s="10" t="str">
        <f>VLOOKUP(基本表格!E3883,起始地址定义!A:D,4,FALSE)&amp;" "&amp;Q3883</f>
        <v>4#刨片机润滑油冷却风扇 电机控制 通风扇</v>
      </c>
      <c r="I3883" s="10" t="str">
        <f t="shared" si="630"/>
        <v>DB1400,X1801.1</v>
      </c>
      <c r="J3883" s="13" t="str">
        <f>VLOOKUP(E3883,起始地址定义!A:D,2,FALSE)</f>
        <v>DB1400</v>
      </c>
      <c r="K3883" s="12" t="str">
        <f t="shared" si="631"/>
        <v>X1801.1</v>
      </c>
      <c r="L3883" s="13">
        <f>VLOOKUP(E3883,起始地址定义!A:D,3,FALSE)</f>
        <v>1800</v>
      </c>
      <c r="M3883" s="14">
        <f>VLOOKUP($F3883,类型描述及偏移量!$C:$H,2,FALSE)</f>
        <v>1.1</v>
      </c>
      <c r="N3883" s="14" t="str">
        <f>VLOOKUP($F3883,类型描述及偏移量!$C:$H,3,FALSE)</f>
        <v>离散</v>
      </c>
      <c r="O3883" s="14" t="str">
        <f>VLOOKUP($F3883,类型描述及偏移量!$C:$H,4,FALSE)</f>
        <v>None</v>
      </c>
      <c r="P3883" s="14" t="str">
        <f>VLOOKUP($F3883,类型描述及偏移量!$C:$H,5,FALSE)</f>
        <v>Yes</v>
      </c>
      <c r="Q3883" s="14" t="str">
        <f>VLOOKUP($F3883,类型描述及偏移量!$C:$H,6,FALSE)</f>
        <v>通风扇</v>
      </c>
    </row>
    <row r="3884" hidden="1" spans="1:17">
      <c r="A3884" s="12" t="str">
        <f t="shared" si="632"/>
        <v>CHP4</v>
      </c>
      <c r="B3884" s="12" t="str">
        <f t="shared" si="633"/>
        <v>M12_M</v>
      </c>
      <c r="C3884" s="12" t="str">
        <f t="shared" si="634"/>
        <v>Motor</v>
      </c>
      <c r="D3884" s="12" t="str">
        <f t="shared" si="635"/>
        <v>BP_Motor_var</v>
      </c>
      <c r="E3884" s="13" t="str">
        <f t="shared" si="627"/>
        <v>CHP4_M12_M_BP_Motor_var</v>
      </c>
      <c r="F3884" s="14" t="str">
        <f t="shared" si="628"/>
        <v>BP_Motor_var_Motor</v>
      </c>
      <c r="G3884" s="10" t="str">
        <f t="shared" si="629"/>
        <v>CHP4_M12_M_Motor</v>
      </c>
      <c r="H3884" s="10" t="str">
        <f>VLOOKUP(基本表格!E3884,起始地址定义!A:D,4,FALSE)&amp;" "&amp;Q3884</f>
        <v>4#刨片机润滑油冷却风扇 电机控制 电机(正转）</v>
      </c>
      <c r="I3884" s="10" t="str">
        <f t="shared" si="630"/>
        <v>DB1400,X1801.2</v>
      </c>
      <c r="J3884" s="13" t="str">
        <f>VLOOKUP(E3884,起始地址定义!A:D,2,FALSE)</f>
        <v>DB1400</v>
      </c>
      <c r="K3884" s="12" t="str">
        <f t="shared" si="631"/>
        <v>X1801.2</v>
      </c>
      <c r="L3884" s="13">
        <f>VLOOKUP(E3884,起始地址定义!A:D,3,FALSE)</f>
        <v>1800</v>
      </c>
      <c r="M3884" s="14">
        <f>VLOOKUP($F3884,类型描述及偏移量!$C:$H,2,FALSE)</f>
        <v>1.2</v>
      </c>
      <c r="N3884" s="14" t="str">
        <f>VLOOKUP($F3884,类型描述及偏移量!$C:$H,3,FALSE)</f>
        <v>离散</v>
      </c>
      <c r="O3884" s="14" t="str">
        <f>VLOOKUP($F3884,类型描述及偏移量!$C:$H,4,FALSE)</f>
        <v>None</v>
      </c>
      <c r="P3884" s="14" t="str">
        <f>VLOOKUP($F3884,类型描述及偏移量!$C:$H,5,FALSE)</f>
        <v>Yes</v>
      </c>
      <c r="Q3884" s="14" t="str">
        <f>VLOOKUP($F3884,类型描述及偏移量!$C:$H,6,FALSE)</f>
        <v>电机(正转）</v>
      </c>
    </row>
    <row r="3885" hidden="1" spans="1:17">
      <c r="A3885" s="12" t="str">
        <f t="shared" si="632"/>
        <v>CHP4</v>
      </c>
      <c r="B3885" s="12" t="str">
        <f t="shared" si="633"/>
        <v>M12_M</v>
      </c>
      <c r="C3885" s="12" t="str">
        <f t="shared" si="634"/>
        <v>OL</v>
      </c>
      <c r="D3885" s="12" t="str">
        <f t="shared" si="635"/>
        <v>BP_Motor_var</v>
      </c>
      <c r="E3885" s="13" t="str">
        <f t="shared" si="627"/>
        <v>CHP4_M12_M_BP_Motor_var</v>
      </c>
      <c r="F3885" s="14" t="str">
        <f t="shared" si="628"/>
        <v>BP_Motor_var_OL</v>
      </c>
      <c r="G3885" s="10" t="str">
        <f t="shared" si="629"/>
        <v>CHP4_M12_M_OL</v>
      </c>
      <c r="H3885" s="10" t="str">
        <f>VLOOKUP(基本表格!E3885,起始地址定义!A:D,4,FALSE)&amp;" "&amp;Q3885</f>
        <v>4#刨片机润滑油冷却风扇 电机控制 电机过载</v>
      </c>
      <c r="I3885" s="10" t="str">
        <f t="shared" si="630"/>
        <v>DB1400,X1801.3</v>
      </c>
      <c r="J3885" s="13" t="str">
        <f>VLOOKUP(E3885,起始地址定义!A:D,2,FALSE)</f>
        <v>DB1400</v>
      </c>
      <c r="K3885" s="12" t="str">
        <f t="shared" si="631"/>
        <v>X1801.3</v>
      </c>
      <c r="L3885" s="13">
        <f>VLOOKUP(E3885,起始地址定义!A:D,3,FALSE)</f>
        <v>1800</v>
      </c>
      <c r="M3885" s="14">
        <f>VLOOKUP($F3885,类型描述及偏移量!$C:$H,2,FALSE)</f>
        <v>1.3</v>
      </c>
      <c r="N3885" s="14" t="str">
        <f>VLOOKUP($F3885,类型描述及偏移量!$C:$H,3,FALSE)</f>
        <v>离散</v>
      </c>
      <c r="O3885" s="14" t="str">
        <f>VLOOKUP($F3885,类型描述及偏移量!$C:$H,4,FALSE)</f>
        <v>On</v>
      </c>
      <c r="P3885" s="14" t="str">
        <f>VLOOKUP($F3885,类型描述及偏移量!$C:$H,5,FALSE)</f>
        <v>Yes</v>
      </c>
      <c r="Q3885" s="14" t="str">
        <f>VLOOKUP($F3885,类型描述及偏移量!$C:$H,6,FALSE)</f>
        <v>电机过载</v>
      </c>
    </row>
    <row r="3886" hidden="1" spans="1:17">
      <c r="A3886" s="12" t="str">
        <f t="shared" si="632"/>
        <v>CHP4</v>
      </c>
      <c r="B3886" s="12" t="str">
        <f t="shared" si="633"/>
        <v>M12_M</v>
      </c>
      <c r="C3886" s="12" t="str">
        <f t="shared" si="634"/>
        <v>Fan_OL</v>
      </c>
      <c r="D3886" s="12" t="str">
        <f t="shared" si="635"/>
        <v>BP_Motor_var</v>
      </c>
      <c r="E3886" s="13" t="str">
        <f t="shared" si="627"/>
        <v>CHP4_M12_M_BP_Motor_var</v>
      </c>
      <c r="F3886" s="14" t="str">
        <f t="shared" si="628"/>
        <v>BP_Motor_var_Fan_OL</v>
      </c>
      <c r="G3886" s="10" t="str">
        <f t="shared" si="629"/>
        <v>CHP4_M12_M_Fan_OL</v>
      </c>
      <c r="H3886" s="10" t="str">
        <f>VLOOKUP(基本表格!E3886,起始地址定义!A:D,4,FALSE)&amp;" "&amp;Q3886</f>
        <v>4#刨片机润滑油冷却风扇 电机控制 风扇过载</v>
      </c>
      <c r="I3886" s="10" t="str">
        <f t="shared" si="630"/>
        <v>DB1400,X1801.4</v>
      </c>
      <c r="J3886" s="13" t="str">
        <f>VLOOKUP(E3886,起始地址定义!A:D,2,FALSE)</f>
        <v>DB1400</v>
      </c>
      <c r="K3886" s="12" t="str">
        <f t="shared" si="631"/>
        <v>X1801.4</v>
      </c>
      <c r="L3886" s="13">
        <f>VLOOKUP(E3886,起始地址定义!A:D,3,FALSE)</f>
        <v>1800</v>
      </c>
      <c r="M3886" s="14">
        <f>VLOOKUP($F3886,类型描述及偏移量!$C:$H,2,FALSE)</f>
        <v>1.4</v>
      </c>
      <c r="N3886" s="14" t="str">
        <f>VLOOKUP($F3886,类型描述及偏移量!$C:$H,3,FALSE)</f>
        <v>离散</v>
      </c>
      <c r="O3886" s="14" t="str">
        <f>VLOOKUP($F3886,类型描述及偏移量!$C:$H,4,FALSE)</f>
        <v>On</v>
      </c>
      <c r="P3886" s="14" t="str">
        <f>VLOOKUP($F3886,类型描述及偏移量!$C:$H,5,FALSE)</f>
        <v>Yes</v>
      </c>
      <c r="Q3886" s="14" t="str">
        <f>VLOOKUP($F3886,类型描述及偏移量!$C:$H,6,FALSE)</f>
        <v>风扇过载</v>
      </c>
    </row>
    <row r="3887" hidden="1" spans="1:17">
      <c r="A3887" s="12" t="str">
        <f t="shared" si="632"/>
        <v>CHP4</v>
      </c>
      <c r="B3887" s="12" t="str">
        <f t="shared" si="633"/>
        <v>M12_M</v>
      </c>
      <c r="C3887" s="12" t="str">
        <f t="shared" si="634"/>
        <v>RunSig</v>
      </c>
      <c r="D3887" s="12" t="str">
        <f t="shared" si="635"/>
        <v>BP_Motor_var</v>
      </c>
      <c r="E3887" s="13" t="str">
        <f t="shared" si="627"/>
        <v>CHP4_M12_M_BP_Motor_var</v>
      </c>
      <c r="F3887" s="14" t="str">
        <f t="shared" si="628"/>
        <v>BP_Motor_var_RunSig</v>
      </c>
      <c r="G3887" s="10" t="str">
        <f t="shared" si="629"/>
        <v>CHP4_M12_M_RunSig</v>
      </c>
      <c r="H3887" s="10" t="str">
        <f>VLOOKUP(基本表格!E3887,起始地址定义!A:D,4,FALSE)&amp;" "&amp;Q3887</f>
        <v>4#刨片机润滑油冷却风扇 电机控制 电机运行指示</v>
      </c>
      <c r="I3887" s="10" t="str">
        <f t="shared" si="630"/>
        <v>DB1400,X1801.5</v>
      </c>
      <c r="J3887" s="13" t="str">
        <f>VLOOKUP(E3887,起始地址定义!A:D,2,FALSE)</f>
        <v>DB1400</v>
      </c>
      <c r="K3887" s="12" t="str">
        <f t="shared" si="631"/>
        <v>X1801.5</v>
      </c>
      <c r="L3887" s="13">
        <f>VLOOKUP(E3887,起始地址定义!A:D,3,FALSE)</f>
        <v>1800</v>
      </c>
      <c r="M3887" s="14">
        <f>VLOOKUP($F3887,类型描述及偏移量!$C:$H,2,FALSE)</f>
        <v>1.5</v>
      </c>
      <c r="N3887" s="14" t="str">
        <f>VLOOKUP($F3887,类型描述及偏移量!$C:$H,3,FALSE)</f>
        <v>离散</v>
      </c>
      <c r="O3887" s="14" t="str">
        <f>VLOOKUP($F3887,类型描述及偏移量!$C:$H,4,FALSE)</f>
        <v>None</v>
      </c>
      <c r="P3887" s="14" t="str">
        <f>VLOOKUP($F3887,类型描述及偏移量!$C:$H,5,FALSE)</f>
        <v>Yes</v>
      </c>
      <c r="Q3887" s="14" t="str">
        <f>VLOOKUP($F3887,类型描述及偏移量!$C:$H,6,FALSE)</f>
        <v>电机运行指示</v>
      </c>
    </row>
    <row r="3888" hidden="1" spans="1:17">
      <c r="A3888" s="12" t="str">
        <f t="shared" si="632"/>
        <v>CHP4</v>
      </c>
      <c r="B3888" s="12" t="str">
        <f t="shared" si="633"/>
        <v>M12_M</v>
      </c>
      <c r="C3888" s="12" t="str">
        <f t="shared" si="634"/>
        <v>Break_ALM</v>
      </c>
      <c r="D3888" s="12" t="str">
        <f t="shared" si="635"/>
        <v>BP_Motor_var</v>
      </c>
      <c r="E3888" s="13" t="str">
        <f t="shared" si="627"/>
        <v>CHP4_M12_M_BP_Motor_var</v>
      </c>
      <c r="F3888" s="14" t="str">
        <f t="shared" si="628"/>
        <v>BP_Motor_var_Break_ALM</v>
      </c>
      <c r="G3888" s="10" t="str">
        <f t="shared" si="629"/>
        <v>CHP4_M12_M_Break_ALM</v>
      </c>
      <c r="H3888" s="10" t="str">
        <f>VLOOKUP(基本表格!E3888,起始地址定义!A:D,4,FALSE)&amp;" "&amp;Q3888</f>
        <v>4#刨片机润滑油冷却风扇 电机控制 断链报警</v>
      </c>
      <c r="I3888" s="10" t="str">
        <f t="shared" si="630"/>
        <v>DB1400,X1801.6</v>
      </c>
      <c r="J3888" s="13" t="str">
        <f>VLOOKUP(E3888,起始地址定义!A:D,2,FALSE)</f>
        <v>DB1400</v>
      </c>
      <c r="K3888" s="12" t="str">
        <f t="shared" si="631"/>
        <v>X1801.6</v>
      </c>
      <c r="L3888" s="13">
        <f>VLOOKUP(E3888,起始地址定义!A:D,3,FALSE)</f>
        <v>1800</v>
      </c>
      <c r="M3888" s="14">
        <f>VLOOKUP($F3888,类型描述及偏移量!$C:$H,2,FALSE)</f>
        <v>1.6</v>
      </c>
      <c r="N3888" s="14" t="str">
        <f>VLOOKUP($F3888,类型描述及偏移量!$C:$H,3,FALSE)</f>
        <v>离散</v>
      </c>
      <c r="O3888" s="14" t="str">
        <f>VLOOKUP($F3888,类型描述及偏移量!$C:$H,4,FALSE)</f>
        <v>On</v>
      </c>
      <c r="P3888" s="14" t="str">
        <f>VLOOKUP($F3888,类型描述及偏移量!$C:$H,5,FALSE)</f>
        <v>Yes</v>
      </c>
      <c r="Q3888" s="14" t="str">
        <f>VLOOKUP($F3888,类型描述及偏移量!$C:$H,6,FALSE)</f>
        <v>断链报警</v>
      </c>
    </row>
    <row r="3889" hidden="1" spans="1:17">
      <c r="A3889" s="12" t="str">
        <f t="shared" si="632"/>
        <v>CHP4</v>
      </c>
      <c r="B3889" s="12" t="str">
        <f t="shared" si="633"/>
        <v>M12_M</v>
      </c>
      <c r="C3889" s="12" t="str">
        <f t="shared" si="634"/>
        <v>Break_CHK</v>
      </c>
      <c r="D3889" s="12" t="str">
        <f t="shared" si="635"/>
        <v>BP_Motor_var</v>
      </c>
      <c r="E3889" s="13" t="str">
        <f t="shared" si="627"/>
        <v>CHP4_M12_M_BP_Motor_var</v>
      </c>
      <c r="F3889" s="14" t="str">
        <f t="shared" si="628"/>
        <v>BP_Motor_var_Break_CHK</v>
      </c>
      <c r="G3889" s="10" t="str">
        <f t="shared" si="629"/>
        <v>CHP4_M12_M_Break_CHK</v>
      </c>
      <c r="H3889" s="10" t="str">
        <f>VLOOKUP(基本表格!E3889,起始地址定义!A:D,4,FALSE)&amp;" "&amp;Q3889</f>
        <v>4#刨片机润滑油冷却风扇 电机控制 断链检测</v>
      </c>
      <c r="I3889" s="10" t="str">
        <f t="shared" si="630"/>
        <v>DB1400,X1801.7</v>
      </c>
      <c r="J3889" s="13" t="str">
        <f>VLOOKUP(E3889,起始地址定义!A:D,2,FALSE)</f>
        <v>DB1400</v>
      </c>
      <c r="K3889" s="12" t="str">
        <f t="shared" si="631"/>
        <v>X1801.7</v>
      </c>
      <c r="L3889" s="13">
        <f>VLOOKUP(E3889,起始地址定义!A:D,3,FALSE)</f>
        <v>1800</v>
      </c>
      <c r="M3889" s="14">
        <f>VLOOKUP($F3889,类型描述及偏移量!$C:$H,2,FALSE)</f>
        <v>1.7</v>
      </c>
      <c r="N3889" s="14" t="str">
        <f>VLOOKUP($F3889,类型描述及偏移量!$C:$H,3,FALSE)</f>
        <v>离散</v>
      </c>
      <c r="O3889" s="14" t="str">
        <f>VLOOKUP($F3889,类型描述及偏移量!$C:$H,4,FALSE)</f>
        <v>None</v>
      </c>
      <c r="P3889" s="14" t="str">
        <f>VLOOKUP($F3889,类型描述及偏移量!$C:$H,5,FALSE)</f>
        <v>Yes</v>
      </c>
      <c r="Q3889" s="14" t="str">
        <f>VLOOKUP($F3889,类型描述及偏移量!$C:$H,6,FALSE)</f>
        <v>断链检测</v>
      </c>
    </row>
    <row r="3890" hidden="1" spans="1:17">
      <c r="A3890" s="12" t="str">
        <f t="shared" si="632"/>
        <v>CHP4</v>
      </c>
      <c r="B3890" s="12" t="str">
        <f t="shared" si="633"/>
        <v>M12_M</v>
      </c>
      <c r="C3890" s="12" t="str">
        <f t="shared" si="634"/>
        <v>INV_Res_HMI</v>
      </c>
      <c r="D3890" s="12" t="str">
        <f t="shared" si="635"/>
        <v>BP_Motor_var</v>
      </c>
      <c r="E3890" s="13" t="str">
        <f t="shared" si="627"/>
        <v>CHP4_M12_M_BP_Motor_var</v>
      </c>
      <c r="F3890" s="14" t="str">
        <f t="shared" si="628"/>
        <v>BP_Motor_var_INV_Res_HMI</v>
      </c>
      <c r="G3890" s="10" t="str">
        <f t="shared" si="629"/>
        <v>CHP4_M12_M_INV_Res_HMI</v>
      </c>
      <c r="H3890" s="10" t="str">
        <f>VLOOKUP(基本表格!E3890,起始地址定义!A:D,4,FALSE)&amp;" "&amp;Q3890</f>
        <v>4#刨片机润滑油冷却风扇 电机控制 复位</v>
      </c>
      <c r="I3890" s="10" t="str">
        <f t="shared" si="630"/>
        <v>DB1400,X1802.0</v>
      </c>
      <c r="J3890" s="13" t="str">
        <f>VLOOKUP(E3890,起始地址定义!A:D,2,FALSE)</f>
        <v>DB1400</v>
      </c>
      <c r="K3890" s="12" t="str">
        <f t="shared" si="631"/>
        <v>X1802.0</v>
      </c>
      <c r="L3890" s="13">
        <f>VLOOKUP(E3890,起始地址定义!A:D,3,FALSE)</f>
        <v>1800</v>
      </c>
      <c r="M3890" s="14">
        <f>VLOOKUP($F3890,类型描述及偏移量!$C:$H,2,FALSE)</f>
        <v>2</v>
      </c>
      <c r="N3890" s="14" t="str">
        <f>VLOOKUP($F3890,类型描述及偏移量!$C:$H,3,FALSE)</f>
        <v>离散</v>
      </c>
      <c r="O3890" s="14" t="str">
        <f>VLOOKUP($F3890,类型描述及偏移量!$C:$H,4,FALSE)</f>
        <v>None</v>
      </c>
      <c r="P3890" s="14" t="str">
        <f>VLOOKUP($F3890,类型描述及偏移量!$C:$H,5,FALSE)</f>
        <v>No</v>
      </c>
      <c r="Q3890" s="14" t="str">
        <f>VLOOKUP($F3890,类型描述及偏移量!$C:$H,6,FALSE)</f>
        <v>复位</v>
      </c>
    </row>
    <row r="3891" hidden="1" spans="1:17">
      <c r="A3891" s="12" t="str">
        <f t="shared" si="632"/>
        <v>CHP4</v>
      </c>
      <c r="B3891" s="12" t="str">
        <f t="shared" si="633"/>
        <v>M12_M</v>
      </c>
      <c r="C3891" s="12" t="str">
        <f t="shared" si="634"/>
        <v>Break_EN</v>
      </c>
      <c r="D3891" s="12" t="str">
        <f t="shared" si="635"/>
        <v>BP_Motor_var</v>
      </c>
      <c r="E3891" s="13" t="str">
        <f t="shared" si="627"/>
        <v>CHP4_M12_M_BP_Motor_var</v>
      </c>
      <c r="F3891" s="14" t="str">
        <f t="shared" si="628"/>
        <v>BP_Motor_var_Break_EN</v>
      </c>
      <c r="G3891" s="10" t="str">
        <f t="shared" si="629"/>
        <v>CHP4_M12_M_Break_EN</v>
      </c>
      <c r="H3891" s="10" t="str">
        <f>VLOOKUP(基本表格!E3891,起始地址定义!A:D,4,FALSE)&amp;" "&amp;Q3891</f>
        <v>4#刨片机润滑油冷却风扇 电机控制 断链保护使能</v>
      </c>
      <c r="I3891" s="10" t="str">
        <f t="shared" si="630"/>
        <v>DB1400,X1802.1</v>
      </c>
      <c r="J3891" s="13" t="str">
        <f>VLOOKUP(E3891,起始地址定义!A:D,2,FALSE)</f>
        <v>DB1400</v>
      </c>
      <c r="K3891" s="12" t="str">
        <f t="shared" si="631"/>
        <v>X1802.1</v>
      </c>
      <c r="L3891" s="13">
        <f>VLOOKUP(E3891,起始地址定义!A:D,3,FALSE)</f>
        <v>1800</v>
      </c>
      <c r="M3891" s="14">
        <f>VLOOKUP($F3891,类型描述及偏移量!$C:$H,2,FALSE)</f>
        <v>2.1</v>
      </c>
      <c r="N3891" s="14" t="str">
        <f>VLOOKUP($F3891,类型描述及偏移量!$C:$H,3,FALSE)</f>
        <v>离散</v>
      </c>
      <c r="O3891" s="14" t="str">
        <f>VLOOKUP($F3891,类型描述及偏移量!$C:$H,4,FALSE)</f>
        <v>None</v>
      </c>
      <c r="P3891" s="14" t="str">
        <f>VLOOKUP($F3891,类型描述及偏移量!$C:$H,5,FALSE)</f>
        <v>No</v>
      </c>
      <c r="Q3891" s="14" t="str">
        <f>VLOOKUP($F3891,类型描述及偏移量!$C:$H,6,FALSE)</f>
        <v>断链保护使能</v>
      </c>
    </row>
    <row r="3892" hidden="1" spans="1:17">
      <c r="A3892" s="12" t="str">
        <f t="shared" si="632"/>
        <v>CHP4</v>
      </c>
      <c r="B3892" s="12" t="str">
        <f t="shared" si="633"/>
        <v>M12_M</v>
      </c>
      <c r="C3892" s="12" t="str">
        <f t="shared" si="634"/>
        <v>Break_Stop</v>
      </c>
      <c r="D3892" s="12" t="str">
        <f t="shared" si="635"/>
        <v>BP_Motor_var</v>
      </c>
      <c r="E3892" s="13" t="str">
        <f t="shared" si="627"/>
        <v>CHP4_M12_M_BP_Motor_var</v>
      </c>
      <c r="F3892" s="14" t="str">
        <f t="shared" si="628"/>
        <v>BP_Motor_var_Break_Stop</v>
      </c>
      <c r="G3892" s="10" t="str">
        <f t="shared" si="629"/>
        <v>CHP4_M12_M_Break_Stop</v>
      </c>
      <c r="H3892" s="10" t="str">
        <f>VLOOKUP(基本表格!E3892,起始地址定义!A:D,4,FALSE)&amp;" "&amp;Q3892</f>
        <v>4#刨片机润滑油冷却风扇 电机控制 断链导致停机</v>
      </c>
      <c r="I3892" s="10" t="str">
        <f t="shared" si="630"/>
        <v>DB1400,X1802.2</v>
      </c>
      <c r="J3892" s="13" t="str">
        <f>VLOOKUP(E3892,起始地址定义!A:D,2,FALSE)</f>
        <v>DB1400</v>
      </c>
      <c r="K3892" s="12" t="str">
        <f t="shared" si="631"/>
        <v>X1802.2</v>
      </c>
      <c r="L3892" s="13">
        <f>VLOOKUP(E3892,起始地址定义!A:D,3,FALSE)</f>
        <v>1800</v>
      </c>
      <c r="M3892" s="14">
        <f>VLOOKUP($F3892,类型描述及偏移量!$C:$H,2,FALSE)</f>
        <v>2.2</v>
      </c>
      <c r="N3892" s="14" t="str">
        <f>VLOOKUP($F3892,类型描述及偏移量!$C:$H,3,FALSE)</f>
        <v>离散</v>
      </c>
      <c r="O3892" s="14" t="str">
        <f>VLOOKUP($F3892,类型描述及偏移量!$C:$H,4,FALSE)</f>
        <v>On</v>
      </c>
      <c r="P3892" s="14" t="str">
        <f>VLOOKUP($F3892,类型描述及偏移量!$C:$H,5,FALSE)</f>
        <v>Yes</v>
      </c>
      <c r="Q3892" s="14" t="str">
        <f>VLOOKUP($F3892,类型描述及偏移量!$C:$H,6,FALSE)</f>
        <v>断链导致停机</v>
      </c>
    </row>
    <row r="3893" hidden="1" spans="1:17">
      <c r="A3893" s="12" t="str">
        <f t="shared" si="632"/>
        <v>CHP4</v>
      </c>
      <c r="B3893" s="12" t="str">
        <f t="shared" si="633"/>
        <v>M12_M</v>
      </c>
      <c r="C3893" s="12" t="str">
        <f t="shared" si="634"/>
        <v>Motor_Back</v>
      </c>
      <c r="D3893" s="12" t="str">
        <f t="shared" si="635"/>
        <v>BP_Motor_var</v>
      </c>
      <c r="E3893" s="13" t="str">
        <f t="shared" si="627"/>
        <v>CHP4_M12_M_BP_Motor_var</v>
      </c>
      <c r="F3893" s="14" t="str">
        <f t="shared" si="628"/>
        <v>BP_Motor_var_Motor_Back</v>
      </c>
      <c r="G3893" s="10" t="str">
        <f t="shared" si="629"/>
        <v>CHP4_M12_M_Motor_Back</v>
      </c>
      <c r="H3893" s="10" t="str">
        <f>VLOOKUP(基本表格!E3893,起始地址定义!A:D,4,FALSE)&amp;" "&amp;Q3893</f>
        <v>4#刨片机润滑油冷却风扇 电机控制 电机(反转）</v>
      </c>
      <c r="I3893" s="10" t="str">
        <f t="shared" si="630"/>
        <v>DB1400,X1802.3</v>
      </c>
      <c r="J3893" s="13" t="str">
        <f>VLOOKUP(E3893,起始地址定义!A:D,2,FALSE)</f>
        <v>DB1400</v>
      </c>
      <c r="K3893" s="12" t="str">
        <f t="shared" si="631"/>
        <v>X1802.3</v>
      </c>
      <c r="L3893" s="13">
        <f>VLOOKUP(E3893,起始地址定义!A:D,3,FALSE)</f>
        <v>1800</v>
      </c>
      <c r="M3893" s="14">
        <f>VLOOKUP($F3893,类型描述及偏移量!$C:$H,2,FALSE)</f>
        <v>2.3</v>
      </c>
      <c r="N3893" s="14" t="str">
        <f>VLOOKUP($F3893,类型描述及偏移量!$C:$H,3,FALSE)</f>
        <v>离散</v>
      </c>
      <c r="O3893" s="14" t="str">
        <f>VLOOKUP($F3893,类型描述及偏移量!$C:$H,4,FALSE)</f>
        <v>None</v>
      </c>
      <c r="P3893" s="14" t="str">
        <f>VLOOKUP($F3893,类型描述及偏移量!$C:$H,5,FALSE)</f>
        <v>Yes</v>
      </c>
      <c r="Q3893" s="14" t="str">
        <f>VLOOKUP($F3893,类型描述及偏移量!$C:$H,6,FALSE)</f>
        <v>电机(反转）</v>
      </c>
    </row>
    <row r="3894" hidden="1" spans="1:17">
      <c r="A3894" s="12" t="str">
        <f t="shared" si="632"/>
        <v>CHP4</v>
      </c>
      <c r="B3894" s="12" t="str">
        <f t="shared" si="633"/>
        <v>M12_M</v>
      </c>
      <c r="C3894" s="12" t="str">
        <f t="shared" si="634"/>
        <v>Loc</v>
      </c>
      <c r="D3894" s="12" t="str">
        <f t="shared" si="635"/>
        <v>BP_Motor_var</v>
      </c>
      <c r="E3894" s="13" t="str">
        <f t="shared" si="627"/>
        <v>CHP4_M12_M_BP_Motor_var</v>
      </c>
      <c r="F3894" s="14" t="str">
        <f t="shared" si="628"/>
        <v>BP_Motor_var_Loc</v>
      </c>
      <c r="G3894" s="10" t="str">
        <f t="shared" si="629"/>
        <v>CHP4_M12_M_Loc</v>
      </c>
      <c r="H3894" s="10" t="str">
        <f>VLOOKUP(基本表格!E3894,起始地址定义!A:D,4,FALSE)&amp;" "&amp;Q3894</f>
        <v>4#刨片机润滑油冷却风扇 电机控制 本地</v>
      </c>
      <c r="I3894" s="10" t="str">
        <f t="shared" si="630"/>
        <v>DB1400,X1802.4</v>
      </c>
      <c r="J3894" s="13" t="str">
        <f>VLOOKUP(E3894,起始地址定义!A:D,2,FALSE)</f>
        <v>DB1400</v>
      </c>
      <c r="K3894" s="12" t="str">
        <f t="shared" si="631"/>
        <v>X1802.4</v>
      </c>
      <c r="L3894" s="13">
        <f>VLOOKUP(E3894,起始地址定义!A:D,3,FALSE)</f>
        <v>1800</v>
      </c>
      <c r="M3894" s="14">
        <f>VLOOKUP($F3894,类型描述及偏移量!$C:$H,2,FALSE)</f>
        <v>2.4</v>
      </c>
      <c r="N3894" s="14" t="str">
        <f>VLOOKUP($F3894,类型描述及偏移量!$C:$H,3,FALSE)</f>
        <v>离散</v>
      </c>
      <c r="O3894" s="14" t="str">
        <f>VLOOKUP($F3894,类型描述及偏移量!$C:$H,4,FALSE)</f>
        <v>None</v>
      </c>
      <c r="P3894" s="14" t="str">
        <f>VLOOKUP($F3894,类型描述及偏移量!$C:$H,5,FALSE)</f>
        <v>Yes</v>
      </c>
      <c r="Q3894" s="14" t="str">
        <f>VLOOKUP($F3894,类型描述及偏移量!$C:$H,6,FALSE)</f>
        <v>本地</v>
      </c>
    </row>
    <row r="3895" hidden="1" spans="1:17">
      <c r="A3895" s="12" t="str">
        <f t="shared" si="632"/>
        <v>CHP4</v>
      </c>
      <c r="B3895" s="12" t="str">
        <f t="shared" si="633"/>
        <v>M12_M</v>
      </c>
      <c r="C3895" s="12" t="str">
        <f t="shared" si="634"/>
        <v>Rem</v>
      </c>
      <c r="D3895" s="12" t="str">
        <f t="shared" si="635"/>
        <v>BP_Motor_var</v>
      </c>
      <c r="E3895" s="13" t="str">
        <f t="shared" si="627"/>
        <v>CHP4_M12_M_BP_Motor_var</v>
      </c>
      <c r="F3895" s="14" t="str">
        <f t="shared" si="628"/>
        <v>BP_Motor_var_Rem</v>
      </c>
      <c r="G3895" s="10" t="str">
        <f t="shared" si="629"/>
        <v>CHP4_M12_M_Rem</v>
      </c>
      <c r="H3895" s="10" t="str">
        <f>VLOOKUP(基本表格!E3895,起始地址定义!A:D,4,FALSE)&amp;" "&amp;Q3895</f>
        <v>4#刨片机润滑油冷却风扇 电机控制 远程</v>
      </c>
      <c r="I3895" s="10" t="str">
        <f t="shared" si="630"/>
        <v>DB1400,X1802.5</v>
      </c>
      <c r="J3895" s="13" t="str">
        <f>VLOOKUP(E3895,起始地址定义!A:D,2,FALSE)</f>
        <v>DB1400</v>
      </c>
      <c r="K3895" s="12" t="str">
        <f t="shared" si="631"/>
        <v>X1802.5</v>
      </c>
      <c r="L3895" s="13">
        <f>VLOOKUP(E3895,起始地址定义!A:D,3,FALSE)</f>
        <v>1800</v>
      </c>
      <c r="M3895" s="14">
        <f>VLOOKUP($F3895,类型描述及偏移量!$C:$H,2,FALSE)</f>
        <v>2.5</v>
      </c>
      <c r="N3895" s="14" t="str">
        <f>VLOOKUP($F3895,类型描述及偏移量!$C:$H,3,FALSE)</f>
        <v>离散</v>
      </c>
      <c r="O3895" s="14" t="str">
        <f>VLOOKUP($F3895,类型描述及偏移量!$C:$H,4,FALSE)</f>
        <v>None</v>
      </c>
      <c r="P3895" s="14" t="str">
        <f>VLOOKUP($F3895,类型描述及偏移量!$C:$H,5,FALSE)</f>
        <v>Yes</v>
      </c>
      <c r="Q3895" s="14" t="str">
        <f>VLOOKUP($F3895,类型描述及偏移量!$C:$H,6,FALSE)</f>
        <v>远程</v>
      </c>
    </row>
    <row r="3896" hidden="1" spans="1:17">
      <c r="A3896" s="12" t="str">
        <f t="shared" si="632"/>
        <v>CHP4</v>
      </c>
      <c r="B3896" s="12" t="str">
        <f t="shared" si="633"/>
        <v>M12_M</v>
      </c>
      <c r="C3896" s="12" t="str">
        <f t="shared" si="634"/>
        <v>Blocking_ALM</v>
      </c>
      <c r="D3896" s="12" t="str">
        <f t="shared" si="635"/>
        <v>BP_Motor_var</v>
      </c>
      <c r="E3896" s="13" t="str">
        <f t="shared" si="627"/>
        <v>CHP4_M12_M_BP_Motor_var</v>
      </c>
      <c r="F3896" s="14" t="str">
        <f t="shared" si="628"/>
        <v>BP_Motor_var_Blocking_ALM</v>
      </c>
      <c r="G3896" s="10" t="str">
        <f t="shared" si="629"/>
        <v>CHP4_M12_M_Blocking_ALM</v>
      </c>
      <c r="H3896" s="10" t="str">
        <f>VLOOKUP(基本表格!E3896,起始地址定义!A:D,4,FALSE)&amp;" "&amp;Q3896</f>
        <v>4#刨片机润滑油冷却风扇 电机控制 堵料报警</v>
      </c>
      <c r="I3896" s="10" t="str">
        <f t="shared" si="630"/>
        <v>DB1400,X1802.6</v>
      </c>
      <c r="J3896" s="13" t="str">
        <f>VLOOKUP(E3896,起始地址定义!A:D,2,FALSE)</f>
        <v>DB1400</v>
      </c>
      <c r="K3896" s="12" t="str">
        <f t="shared" si="631"/>
        <v>X1802.6</v>
      </c>
      <c r="L3896" s="13">
        <f>VLOOKUP(E3896,起始地址定义!A:D,3,FALSE)</f>
        <v>1800</v>
      </c>
      <c r="M3896" s="14">
        <f>VLOOKUP($F3896,类型描述及偏移量!$C:$H,2,FALSE)</f>
        <v>2.6</v>
      </c>
      <c r="N3896" s="14" t="str">
        <f>VLOOKUP($F3896,类型描述及偏移量!$C:$H,3,FALSE)</f>
        <v>离散</v>
      </c>
      <c r="O3896" s="14" t="str">
        <f>VLOOKUP($F3896,类型描述及偏移量!$C:$H,4,FALSE)</f>
        <v>On</v>
      </c>
      <c r="P3896" s="14" t="str">
        <f>VLOOKUP($F3896,类型描述及偏移量!$C:$H,5,FALSE)</f>
        <v>Yes</v>
      </c>
      <c r="Q3896" s="14" t="str">
        <f>VLOOKUP($F3896,类型描述及偏移量!$C:$H,6,FALSE)</f>
        <v>堵料报警</v>
      </c>
    </row>
    <row r="3897" hidden="1" spans="1:17">
      <c r="A3897" s="12" t="str">
        <f t="shared" si="632"/>
        <v>CHP4</v>
      </c>
      <c r="B3897" s="12" t="str">
        <f t="shared" si="633"/>
        <v>M12_M</v>
      </c>
      <c r="C3897" s="12" t="str">
        <f t="shared" si="634"/>
        <v>Blocking_CHK</v>
      </c>
      <c r="D3897" s="12" t="str">
        <f t="shared" si="635"/>
        <v>BP_Motor_var</v>
      </c>
      <c r="E3897" s="13" t="str">
        <f t="shared" si="627"/>
        <v>CHP4_M12_M_BP_Motor_var</v>
      </c>
      <c r="F3897" s="14" t="str">
        <f t="shared" si="628"/>
        <v>BP_Motor_var_Blocking_CHK</v>
      </c>
      <c r="G3897" s="10" t="str">
        <f t="shared" si="629"/>
        <v>CHP4_M12_M_Blocking_CHK</v>
      </c>
      <c r="H3897" s="10" t="str">
        <f>VLOOKUP(基本表格!E3897,起始地址定义!A:D,4,FALSE)&amp;" "&amp;Q3897</f>
        <v>4#刨片机润滑油冷却风扇 电机控制 堵料检测</v>
      </c>
      <c r="I3897" s="10" t="str">
        <f t="shared" si="630"/>
        <v>DB1400,X1802.7</v>
      </c>
      <c r="J3897" s="13" t="str">
        <f>VLOOKUP(E3897,起始地址定义!A:D,2,FALSE)</f>
        <v>DB1400</v>
      </c>
      <c r="K3897" s="12" t="str">
        <f t="shared" si="631"/>
        <v>X1802.7</v>
      </c>
      <c r="L3897" s="13">
        <f>VLOOKUP(E3897,起始地址定义!A:D,3,FALSE)</f>
        <v>1800</v>
      </c>
      <c r="M3897" s="14">
        <f>VLOOKUP($F3897,类型描述及偏移量!$C:$H,2,FALSE)</f>
        <v>2.7</v>
      </c>
      <c r="N3897" s="14" t="str">
        <f>VLOOKUP($F3897,类型描述及偏移量!$C:$H,3,FALSE)</f>
        <v>离散</v>
      </c>
      <c r="O3897" s="14" t="str">
        <f>VLOOKUP($F3897,类型描述及偏移量!$C:$H,4,FALSE)</f>
        <v>None</v>
      </c>
      <c r="P3897" s="14" t="str">
        <f>VLOOKUP($F3897,类型描述及偏移量!$C:$H,5,FALSE)</f>
        <v>Yes</v>
      </c>
      <c r="Q3897" s="14" t="str">
        <f>VLOOKUP($F3897,类型描述及偏移量!$C:$H,6,FALSE)</f>
        <v>堵料检测</v>
      </c>
    </row>
    <row r="3898" hidden="1" spans="1:17">
      <c r="A3898" s="12" t="str">
        <f t="shared" si="632"/>
        <v>CHP4</v>
      </c>
      <c r="B3898" s="12" t="str">
        <f t="shared" si="633"/>
        <v>M12_M</v>
      </c>
      <c r="C3898" s="12" t="str">
        <f t="shared" si="634"/>
        <v>Blocking_EN</v>
      </c>
      <c r="D3898" s="12" t="str">
        <f t="shared" si="635"/>
        <v>BP_Motor_var</v>
      </c>
      <c r="E3898" s="13" t="str">
        <f t="shared" si="627"/>
        <v>CHP4_M12_M_BP_Motor_var</v>
      </c>
      <c r="F3898" s="14" t="str">
        <f t="shared" si="628"/>
        <v>BP_Motor_var_Blocking_EN</v>
      </c>
      <c r="G3898" s="10" t="str">
        <f t="shared" si="629"/>
        <v>CHP4_M12_M_Blocking_EN</v>
      </c>
      <c r="H3898" s="10" t="str">
        <f>VLOOKUP(基本表格!E3898,起始地址定义!A:D,4,FALSE)&amp;" "&amp;Q3898</f>
        <v>4#刨片机润滑油冷却风扇 电机控制 堵料保护使能</v>
      </c>
      <c r="I3898" s="10" t="str">
        <f t="shared" si="630"/>
        <v>DB1400,X1803.0</v>
      </c>
      <c r="J3898" s="13" t="str">
        <f>VLOOKUP(E3898,起始地址定义!A:D,2,FALSE)</f>
        <v>DB1400</v>
      </c>
      <c r="K3898" s="12" t="str">
        <f t="shared" si="631"/>
        <v>X1803.0</v>
      </c>
      <c r="L3898" s="13">
        <f>VLOOKUP(E3898,起始地址定义!A:D,3,FALSE)</f>
        <v>1800</v>
      </c>
      <c r="M3898" s="14">
        <f>VLOOKUP($F3898,类型描述及偏移量!$C:$H,2,FALSE)</f>
        <v>3</v>
      </c>
      <c r="N3898" s="14" t="str">
        <f>VLOOKUP($F3898,类型描述及偏移量!$C:$H,3,FALSE)</f>
        <v>离散</v>
      </c>
      <c r="O3898" s="14" t="str">
        <f>VLOOKUP($F3898,类型描述及偏移量!$C:$H,4,FALSE)</f>
        <v>None</v>
      </c>
      <c r="P3898" s="14" t="str">
        <f>VLOOKUP($F3898,类型描述及偏移量!$C:$H,5,FALSE)</f>
        <v>No</v>
      </c>
      <c r="Q3898" s="14" t="str">
        <f>VLOOKUP($F3898,类型描述及偏移量!$C:$H,6,FALSE)</f>
        <v>堵料保护使能</v>
      </c>
    </row>
    <row r="3899" hidden="1" spans="1:17">
      <c r="A3899" s="12" t="str">
        <f t="shared" si="632"/>
        <v>CHP4</v>
      </c>
      <c r="B3899" s="12" t="str">
        <f t="shared" si="633"/>
        <v>M12_M</v>
      </c>
      <c r="C3899" s="12" t="str">
        <f t="shared" si="634"/>
        <v>Blocking_Stop</v>
      </c>
      <c r="D3899" s="12" t="str">
        <f t="shared" si="635"/>
        <v>BP_Motor_var</v>
      </c>
      <c r="E3899" s="13" t="str">
        <f t="shared" si="627"/>
        <v>CHP4_M12_M_BP_Motor_var</v>
      </c>
      <c r="F3899" s="14" t="str">
        <f t="shared" si="628"/>
        <v>BP_Motor_var_Blocking_Stop</v>
      </c>
      <c r="G3899" s="10" t="str">
        <f t="shared" si="629"/>
        <v>CHP4_M12_M_Blocking_Stop</v>
      </c>
      <c r="H3899" s="10" t="str">
        <f>VLOOKUP(基本表格!E3899,起始地址定义!A:D,4,FALSE)&amp;" "&amp;Q3899</f>
        <v>4#刨片机润滑油冷却风扇 电机控制 堵料导致停机</v>
      </c>
      <c r="I3899" s="10" t="str">
        <f t="shared" si="630"/>
        <v>DB1400,X1803.1</v>
      </c>
      <c r="J3899" s="13" t="str">
        <f>VLOOKUP(E3899,起始地址定义!A:D,2,FALSE)</f>
        <v>DB1400</v>
      </c>
      <c r="K3899" s="12" t="str">
        <f t="shared" si="631"/>
        <v>X1803.1</v>
      </c>
      <c r="L3899" s="13">
        <f>VLOOKUP(E3899,起始地址定义!A:D,3,FALSE)</f>
        <v>1800</v>
      </c>
      <c r="M3899" s="14">
        <f>VLOOKUP($F3899,类型描述及偏移量!$C:$H,2,FALSE)</f>
        <v>3.1</v>
      </c>
      <c r="N3899" s="14" t="str">
        <f>VLOOKUP($F3899,类型描述及偏移量!$C:$H,3,FALSE)</f>
        <v>离散</v>
      </c>
      <c r="O3899" s="14" t="str">
        <f>VLOOKUP($F3899,类型描述及偏移量!$C:$H,4,FALSE)</f>
        <v>On</v>
      </c>
      <c r="P3899" s="14" t="str">
        <f>VLOOKUP($F3899,类型描述及偏移量!$C:$H,5,FALSE)</f>
        <v>Yes</v>
      </c>
      <c r="Q3899" s="14" t="str">
        <f>VLOOKUP($F3899,类型描述及偏移量!$C:$H,6,FALSE)</f>
        <v>堵料导致停机</v>
      </c>
    </row>
    <row r="3900" hidden="1" spans="1:17">
      <c r="A3900" s="12" t="str">
        <f t="shared" si="632"/>
        <v>CHP4</v>
      </c>
      <c r="B3900" s="12" t="str">
        <f t="shared" si="633"/>
        <v>M12_M</v>
      </c>
      <c r="C3900" s="12" t="str">
        <f t="shared" si="634"/>
        <v>BreakTime</v>
      </c>
      <c r="D3900" s="12" t="str">
        <f t="shared" si="635"/>
        <v>BP_Motor_var</v>
      </c>
      <c r="E3900" s="13" t="str">
        <f t="shared" si="627"/>
        <v>CHP4_M12_M_BP_Motor_var</v>
      </c>
      <c r="F3900" s="14" t="str">
        <f t="shared" si="628"/>
        <v>BP_Motor_var_BreakTime</v>
      </c>
      <c r="G3900" s="10" t="str">
        <f t="shared" si="629"/>
        <v>CHP4_M12_M_BreakTime</v>
      </c>
      <c r="H3900" s="10" t="str">
        <f>VLOOKUP(基本表格!E3900,起始地址定义!A:D,4,FALSE)&amp;" "&amp;Q3900</f>
        <v>4#刨片机润滑油冷却风扇 电机控制 断链超时时间 秒</v>
      </c>
      <c r="I3900" s="10" t="str">
        <f t="shared" si="630"/>
        <v>DB1400,INT1804</v>
      </c>
      <c r="J3900" s="13" t="str">
        <f>VLOOKUP(E3900,起始地址定义!A:D,2,FALSE)</f>
        <v>DB1400</v>
      </c>
      <c r="K3900" s="12" t="str">
        <f t="shared" si="631"/>
        <v>INT1804</v>
      </c>
      <c r="L3900" s="13">
        <f>VLOOKUP(E3900,起始地址定义!A:D,3,FALSE)</f>
        <v>1800</v>
      </c>
      <c r="M3900" s="14">
        <f>VLOOKUP($F3900,类型描述及偏移量!$C:$H,2,FALSE)</f>
        <v>4</v>
      </c>
      <c r="N3900" s="14" t="str">
        <f>VLOOKUP($F3900,类型描述及偏移量!$C:$H,3,FALSE)</f>
        <v>整型</v>
      </c>
      <c r="O3900" s="14" t="str">
        <f>VLOOKUP($F3900,类型描述及偏移量!$C:$H,4,FALSE)</f>
        <v>None</v>
      </c>
      <c r="P3900" s="14" t="str">
        <f>VLOOKUP($F3900,类型描述及偏移量!$C:$H,5,FALSE)</f>
        <v>No</v>
      </c>
      <c r="Q3900" s="14" t="str">
        <f>VLOOKUP($F3900,类型描述及偏移量!$C:$H,6,FALSE)</f>
        <v>断链超时时间 秒</v>
      </c>
    </row>
    <row r="3901" hidden="1" spans="1:17">
      <c r="A3901" s="12" t="str">
        <f t="shared" si="632"/>
        <v>CHP4</v>
      </c>
      <c r="B3901" s="12" t="str">
        <f t="shared" si="633"/>
        <v>M12_M</v>
      </c>
      <c r="C3901" s="12" t="str">
        <f t="shared" si="634"/>
        <v>BlockingTime</v>
      </c>
      <c r="D3901" s="12" t="str">
        <f t="shared" si="635"/>
        <v>BP_Motor_var</v>
      </c>
      <c r="E3901" s="13" t="str">
        <f t="shared" ref="E3901:E3964" si="636">A3901&amp;"_"&amp;B3901&amp;"_"&amp;D3901</f>
        <v>CHP4_M12_M_BP_Motor_var</v>
      </c>
      <c r="F3901" s="14" t="str">
        <f t="shared" ref="F3901:F3964" si="637">D3901&amp;"_"&amp;C3901</f>
        <v>BP_Motor_var_BlockingTime</v>
      </c>
      <c r="G3901" s="10" t="str">
        <f t="shared" ref="G3901:G3964" si="638">A3901&amp;"_"&amp;IF(B3901="DB","",B3901&amp;"_")&amp;C3901</f>
        <v>CHP4_M12_M_BlockingTime</v>
      </c>
      <c r="H3901" s="10" t="str">
        <f>VLOOKUP(基本表格!E3901,起始地址定义!A:D,4,FALSE)&amp;" "&amp;Q3901</f>
        <v>4#刨片机润滑油冷却风扇 电机控制 堵料检测时间 秒</v>
      </c>
      <c r="I3901" s="10" t="str">
        <f t="shared" ref="I3901:I3964" si="639">J3901&amp;","&amp;K3901</f>
        <v>DB1400,INT1806</v>
      </c>
      <c r="J3901" s="13" t="str">
        <f>VLOOKUP(E3901,起始地址定义!A:D,2,FALSE)</f>
        <v>DB1400</v>
      </c>
      <c r="K3901" s="12" t="str">
        <f t="shared" ref="K3901:K3964" si="640">IF(N3901="离散","X",IF(N3901="实型","REAL","INT"))&amp;IF(N3901="离散",TEXT(L3901+M3901,"0.0"),L3901+M3901)</f>
        <v>INT1806</v>
      </c>
      <c r="L3901" s="13">
        <f>VLOOKUP(E3901,起始地址定义!A:D,3,FALSE)</f>
        <v>1800</v>
      </c>
      <c r="M3901" s="14">
        <f>VLOOKUP($F3901,类型描述及偏移量!$C:$H,2,FALSE)</f>
        <v>6</v>
      </c>
      <c r="N3901" s="14" t="str">
        <f>VLOOKUP($F3901,类型描述及偏移量!$C:$H,3,FALSE)</f>
        <v>整型</v>
      </c>
      <c r="O3901" s="14" t="str">
        <f>VLOOKUP($F3901,类型描述及偏移量!$C:$H,4,FALSE)</f>
        <v>None</v>
      </c>
      <c r="P3901" s="14" t="str">
        <f>VLOOKUP($F3901,类型描述及偏移量!$C:$H,5,FALSE)</f>
        <v>No</v>
      </c>
      <c r="Q3901" s="14" t="str">
        <f>VLOOKUP($F3901,类型描述及偏移量!$C:$H,6,FALSE)</f>
        <v>堵料检测时间 秒</v>
      </c>
    </row>
    <row r="3902" hidden="1" spans="1:17">
      <c r="A3902" s="12" t="str">
        <f t="shared" si="632"/>
        <v>CHP4</v>
      </c>
      <c r="B3902" s="12" t="str">
        <f t="shared" si="633"/>
        <v>M12_M</v>
      </c>
      <c r="C3902" s="12" t="str">
        <f t="shared" si="634"/>
        <v>PullSwitch_CHK</v>
      </c>
      <c r="D3902" s="12" t="str">
        <f t="shared" si="635"/>
        <v>BP_Motor_var</v>
      </c>
      <c r="E3902" s="13" t="str">
        <f t="shared" si="636"/>
        <v>CHP4_M12_M_BP_Motor_var</v>
      </c>
      <c r="F3902" s="14" t="str">
        <f t="shared" si="637"/>
        <v>BP_Motor_var_PullSwitch_CHK</v>
      </c>
      <c r="G3902" s="10" t="str">
        <f t="shared" si="638"/>
        <v>CHP4_M12_M_PullSwitch_CHK</v>
      </c>
      <c r="H3902" s="10" t="str">
        <f>VLOOKUP(基本表格!E3902,起始地址定义!A:D,4,FALSE)&amp;" "&amp;Q3902</f>
        <v>4#刨片机润滑油冷却风扇 电机控制 拉线开关</v>
      </c>
      <c r="I3902" s="10" t="str">
        <f t="shared" si="639"/>
        <v>DB1400,X1808.0</v>
      </c>
      <c r="J3902" s="13" t="str">
        <f>VLOOKUP(E3902,起始地址定义!A:D,2,FALSE)</f>
        <v>DB1400</v>
      </c>
      <c r="K3902" s="12" t="str">
        <f t="shared" si="640"/>
        <v>X1808.0</v>
      </c>
      <c r="L3902" s="13">
        <f>VLOOKUP(E3902,起始地址定义!A:D,3,FALSE)</f>
        <v>1800</v>
      </c>
      <c r="M3902" s="14">
        <f>VLOOKUP($F3902,类型描述及偏移量!$C:$H,2,FALSE)</f>
        <v>8</v>
      </c>
      <c r="N3902" s="14" t="str">
        <f>VLOOKUP($F3902,类型描述及偏移量!$C:$H,3,FALSE)</f>
        <v>离散</v>
      </c>
      <c r="O3902" s="14" t="str">
        <f>VLOOKUP($F3902,类型描述及偏移量!$C:$H,4,FALSE)</f>
        <v>On</v>
      </c>
      <c r="P3902" s="14" t="str">
        <f>VLOOKUP($F3902,类型描述及偏移量!$C:$H,5,FALSE)</f>
        <v>Yes</v>
      </c>
      <c r="Q3902" s="14" t="str">
        <f>VLOOKUP($F3902,类型描述及偏移量!$C:$H,6,FALSE)</f>
        <v>拉线开关</v>
      </c>
    </row>
    <row r="3903" hidden="1" spans="1:17">
      <c r="A3903" s="12" t="str">
        <f t="shared" si="632"/>
        <v>CHP4</v>
      </c>
      <c r="B3903" s="12" t="str">
        <f t="shared" si="633"/>
        <v>M12_M</v>
      </c>
      <c r="C3903" s="12" t="str">
        <f t="shared" si="634"/>
        <v>LMD_ALM</v>
      </c>
      <c r="D3903" s="12" t="str">
        <f t="shared" si="635"/>
        <v>BP_Motor_var</v>
      </c>
      <c r="E3903" s="13" t="str">
        <f t="shared" si="636"/>
        <v>CHP4_M12_M_BP_Motor_var</v>
      </c>
      <c r="F3903" s="14" t="str">
        <f t="shared" si="637"/>
        <v>BP_Motor_var_LMD_ALM</v>
      </c>
      <c r="G3903" s="10" t="str">
        <f t="shared" si="638"/>
        <v>CHP4_M12_M_LMD_ALM</v>
      </c>
      <c r="H3903" s="10" t="str">
        <f>VLOOKUP(基本表格!E3903,起始地址定义!A:D,4,FALSE)&amp;" "&amp;Q3903</f>
        <v>4#刨片机润滑油冷却风扇 电机控制 左跑偏报警</v>
      </c>
      <c r="I3903" s="10" t="str">
        <f t="shared" si="639"/>
        <v>DB1400,X1808.1</v>
      </c>
      <c r="J3903" s="13" t="str">
        <f>VLOOKUP(E3903,起始地址定义!A:D,2,FALSE)</f>
        <v>DB1400</v>
      </c>
      <c r="K3903" s="12" t="str">
        <f t="shared" si="640"/>
        <v>X1808.1</v>
      </c>
      <c r="L3903" s="13">
        <f>VLOOKUP(E3903,起始地址定义!A:D,3,FALSE)</f>
        <v>1800</v>
      </c>
      <c r="M3903" s="14">
        <f>VLOOKUP($F3903,类型描述及偏移量!$C:$H,2,FALSE)</f>
        <v>8.1</v>
      </c>
      <c r="N3903" s="14" t="str">
        <f>VLOOKUP($F3903,类型描述及偏移量!$C:$H,3,FALSE)</f>
        <v>离散</v>
      </c>
      <c r="O3903" s="14" t="str">
        <f>VLOOKUP($F3903,类型描述及偏移量!$C:$H,4,FALSE)</f>
        <v>On</v>
      </c>
      <c r="P3903" s="14" t="str">
        <f>VLOOKUP($F3903,类型描述及偏移量!$C:$H,5,FALSE)</f>
        <v>Yes</v>
      </c>
      <c r="Q3903" s="14" t="str">
        <f>VLOOKUP($F3903,类型描述及偏移量!$C:$H,6,FALSE)</f>
        <v>左跑偏报警</v>
      </c>
    </row>
    <row r="3904" hidden="1" spans="1:17">
      <c r="A3904" s="12" t="str">
        <f t="shared" si="632"/>
        <v>CHP4</v>
      </c>
      <c r="B3904" s="12" t="str">
        <f t="shared" si="633"/>
        <v>M12_M</v>
      </c>
      <c r="C3904" s="12" t="str">
        <f t="shared" si="634"/>
        <v>LMD_CHK_1</v>
      </c>
      <c r="D3904" s="12" t="str">
        <f t="shared" si="635"/>
        <v>BP_Motor_var</v>
      </c>
      <c r="E3904" s="13" t="str">
        <f t="shared" si="636"/>
        <v>CHP4_M12_M_BP_Motor_var</v>
      </c>
      <c r="F3904" s="14" t="str">
        <f t="shared" si="637"/>
        <v>BP_Motor_var_LMD_CHK_1</v>
      </c>
      <c r="G3904" s="10" t="str">
        <f t="shared" si="638"/>
        <v>CHP4_M12_M_LMD_CHK_1</v>
      </c>
      <c r="H3904" s="10" t="str">
        <f>VLOOKUP(基本表格!E3904,起始地址定义!A:D,4,FALSE)&amp;" "&amp;Q3904</f>
        <v>4#刨片机润滑油冷却风扇 电机控制 左跑偏1检测</v>
      </c>
      <c r="I3904" s="10" t="str">
        <f t="shared" si="639"/>
        <v>DB1400,X1808.2</v>
      </c>
      <c r="J3904" s="13" t="str">
        <f>VLOOKUP(E3904,起始地址定义!A:D,2,FALSE)</f>
        <v>DB1400</v>
      </c>
      <c r="K3904" s="12" t="str">
        <f t="shared" si="640"/>
        <v>X1808.2</v>
      </c>
      <c r="L3904" s="13">
        <f>VLOOKUP(E3904,起始地址定义!A:D,3,FALSE)</f>
        <v>1800</v>
      </c>
      <c r="M3904" s="14">
        <f>VLOOKUP($F3904,类型描述及偏移量!$C:$H,2,FALSE)</f>
        <v>8.2</v>
      </c>
      <c r="N3904" s="14" t="str">
        <f>VLOOKUP($F3904,类型描述及偏移量!$C:$H,3,FALSE)</f>
        <v>离散</v>
      </c>
      <c r="O3904" s="14" t="str">
        <f>VLOOKUP($F3904,类型描述及偏移量!$C:$H,4,FALSE)</f>
        <v>None</v>
      </c>
      <c r="P3904" s="14" t="str">
        <f>VLOOKUP($F3904,类型描述及偏移量!$C:$H,5,FALSE)</f>
        <v>Yes</v>
      </c>
      <c r="Q3904" s="14" t="str">
        <f>VLOOKUP($F3904,类型描述及偏移量!$C:$H,6,FALSE)</f>
        <v>左跑偏1检测</v>
      </c>
    </row>
    <row r="3905" hidden="1" spans="1:17">
      <c r="A3905" s="12" t="str">
        <f t="shared" si="632"/>
        <v>CHP4</v>
      </c>
      <c r="B3905" s="12" t="str">
        <f t="shared" si="633"/>
        <v>M12_M</v>
      </c>
      <c r="C3905" s="12" t="str">
        <f t="shared" si="634"/>
        <v>LMD_EN</v>
      </c>
      <c r="D3905" s="12" t="str">
        <f t="shared" si="635"/>
        <v>BP_Motor_var</v>
      </c>
      <c r="E3905" s="13" t="str">
        <f t="shared" si="636"/>
        <v>CHP4_M12_M_BP_Motor_var</v>
      </c>
      <c r="F3905" s="14" t="str">
        <f t="shared" si="637"/>
        <v>BP_Motor_var_LMD_EN</v>
      </c>
      <c r="G3905" s="10" t="str">
        <f t="shared" si="638"/>
        <v>CHP4_M12_M_LMD_EN</v>
      </c>
      <c r="H3905" s="10" t="str">
        <f>VLOOKUP(基本表格!E3905,起始地址定义!A:D,4,FALSE)&amp;" "&amp;Q3905</f>
        <v>4#刨片机润滑油冷却风扇 电机控制 左跑偏保护使能</v>
      </c>
      <c r="I3905" s="10" t="str">
        <f t="shared" si="639"/>
        <v>DB1400,X1808.3</v>
      </c>
      <c r="J3905" s="13" t="str">
        <f>VLOOKUP(E3905,起始地址定义!A:D,2,FALSE)</f>
        <v>DB1400</v>
      </c>
      <c r="K3905" s="12" t="str">
        <f t="shared" si="640"/>
        <v>X1808.3</v>
      </c>
      <c r="L3905" s="13">
        <f>VLOOKUP(E3905,起始地址定义!A:D,3,FALSE)</f>
        <v>1800</v>
      </c>
      <c r="M3905" s="14">
        <f>VLOOKUP($F3905,类型描述及偏移量!$C:$H,2,FALSE)</f>
        <v>8.3</v>
      </c>
      <c r="N3905" s="14" t="str">
        <f>VLOOKUP($F3905,类型描述及偏移量!$C:$H,3,FALSE)</f>
        <v>离散</v>
      </c>
      <c r="O3905" s="14" t="str">
        <f>VLOOKUP($F3905,类型描述及偏移量!$C:$H,4,FALSE)</f>
        <v>None</v>
      </c>
      <c r="P3905" s="14" t="str">
        <f>VLOOKUP($F3905,类型描述及偏移量!$C:$H,5,FALSE)</f>
        <v>No</v>
      </c>
      <c r="Q3905" s="14" t="str">
        <f>VLOOKUP($F3905,类型描述及偏移量!$C:$H,6,FALSE)</f>
        <v>左跑偏保护使能</v>
      </c>
    </row>
    <row r="3906" hidden="1" spans="1:17">
      <c r="A3906" s="12" t="str">
        <f t="shared" si="632"/>
        <v>CHP4</v>
      </c>
      <c r="B3906" s="12" t="str">
        <f t="shared" si="633"/>
        <v>M12_M</v>
      </c>
      <c r="C3906" s="12" t="str">
        <f t="shared" si="634"/>
        <v>LMD_Stop</v>
      </c>
      <c r="D3906" s="12" t="str">
        <f t="shared" si="635"/>
        <v>BP_Motor_var</v>
      </c>
      <c r="E3906" s="13" t="str">
        <f t="shared" si="636"/>
        <v>CHP4_M12_M_BP_Motor_var</v>
      </c>
      <c r="F3906" s="14" t="str">
        <f t="shared" si="637"/>
        <v>BP_Motor_var_LMD_Stop</v>
      </c>
      <c r="G3906" s="10" t="str">
        <f t="shared" si="638"/>
        <v>CHP4_M12_M_LMD_Stop</v>
      </c>
      <c r="H3906" s="10" t="str">
        <f>VLOOKUP(基本表格!E3906,起始地址定义!A:D,4,FALSE)&amp;" "&amp;Q3906</f>
        <v>4#刨片机润滑油冷却风扇 电机控制 左跑偏导致停机</v>
      </c>
      <c r="I3906" s="10" t="str">
        <f t="shared" si="639"/>
        <v>DB1400,X1808.4</v>
      </c>
      <c r="J3906" s="13" t="str">
        <f>VLOOKUP(E3906,起始地址定义!A:D,2,FALSE)</f>
        <v>DB1400</v>
      </c>
      <c r="K3906" s="12" t="str">
        <f t="shared" si="640"/>
        <v>X1808.4</v>
      </c>
      <c r="L3906" s="13">
        <f>VLOOKUP(E3906,起始地址定义!A:D,3,FALSE)</f>
        <v>1800</v>
      </c>
      <c r="M3906" s="14">
        <f>VLOOKUP($F3906,类型描述及偏移量!$C:$H,2,FALSE)</f>
        <v>8.4</v>
      </c>
      <c r="N3906" s="14" t="str">
        <f>VLOOKUP($F3906,类型描述及偏移量!$C:$H,3,FALSE)</f>
        <v>离散</v>
      </c>
      <c r="O3906" s="14" t="str">
        <f>VLOOKUP($F3906,类型描述及偏移量!$C:$H,4,FALSE)</f>
        <v>On</v>
      </c>
      <c r="P3906" s="14" t="str">
        <f>VLOOKUP($F3906,类型描述及偏移量!$C:$H,5,FALSE)</f>
        <v>Yes</v>
      </c>
      <c r="Q3906" s="14" t="str">
        <f>VLOOKUP($F3906,类型描述及偏移量!$C:$H,6,FALSE)</f>
        <v>左跑偏导致停机</v>
      </c>
    </row>
    <row r="3907" hidden="1" spans="1:17">
      <c r="A3907" s="12" t="str">
        <f t="shared" si="632"/>
        <v>CHP4</v>
      </c>
      <c r="B3907" s="12" t="str">
        <f t="shared" si="633"/>
        <v>M12_M</v>
      </c>
      <c r="C3907" s="12" t="str">
        <f t="shared" si="634"/>
        <v>LMD_Time</v>
      </c>
      <c r="D3907" s="12" t="str">
        <f t="shared" si="635"/>
        <v>BP_Motor_var</v>
      </c>
      <c r="E3907" s="13" t="str">
        <f t="shared" si="636"/>
        <v>CHP4_M12_M_BP_Motor_var</v>
      </c>
      <c r="F3907" s="14" t="str">
        <f t="shared" si="637"/>
        <v>BP_Motor_var_LMD_Time</v>
      </c>
      <c r="G3907" s="10" t="str">
        <f t="shared" si="638"/>
        <v>CHP4_M12_M_LMD_Time</v>
      </c>
      <c r="H3907" s="10" t="str">
        <f>VLOOKUP(基本表格!E3907,起始地址定义!A:D,4,FALSE)&amp;" "&amp;Q3907</f>
        <v>4#刨片机润滑油冷却风扇 电机控制 左跑偏检测时间</v>
      </c>
      <c r="I3907" s="10" t="str">
        <f t="shared" si="639"/>
        <v>DB1400,INT1810</v>
      </c>
      <c r="J3907" s="13" t="str">
        <f>VLOOKUP(E3907,起始地址定义!A:D,2,FALSE)</f>
        <v>DB1400</v>
      </c>
      <c r="K3907" s="12" t="str">
        <f t="shared" si="640"/>
        <v>INT1810</v>
      </c>
      <c r="L3907" s="13">
        <f>VLOOKUP(E3907,起始地址定义!A:D,3,FALSE)</f>
        <v>1800</v>
      </c>
      <c r="M3907" s="14">
        <f>VLOOKUP($F3907,类型描述及偏移量!$C:$H,2,FALSE)</f>
        <v>10</v>
      </c>
      <c r="N3907" s="14" t="str">
        <f>VLOOKUP($F3907,类型描述及偏移量!$C:$H,3,FALSE)</f>
        <v>整型</v>
      </c>
      <c r="O3907" s="14" t="str">
        <f>VLOOKUP($F3907,类型描述及偏移量!$C:$H,4,FALSE)</f>
        <v>None</v>
      </c>
      <c r="P3907" s="14" t="str">
        <f>VLOOKUP($F3907,类型描述及偏移量!$C:$H,5,FALSE)</f>
        <v>No</v>
      </c>
      <c r="Q3907" s="14" t="str">
        <f>VLOOKUP($F3907,类型描述及偏移量!$C:$H,6,FALSE)</f>
        <v>左跑偏检测时间</v>
      </c>
    </row>
    <row r="3908" hidden="1" spans="1:17">
      <c r="A3908" s="12" t="str">
        <f t="shared" si="632"/>
        <v>CHP4</v>
      </c>
      <c r="B3908" s="12" t="str">
        <f t="shared" si="633"/>
        <v>M12_M</v>
      </c>
      <c r="C3908" s="12" t="str">
        <f t="shared" si="634"/>
        <v>RMD_ALM</v>
      </c>
      <c r="D3908" s="12" t="str">
        <f t="shared" si="635"/>
        <v>BP_Motor_var</v>
      </c>
      <c r="E3908" s="13" t="str">
        <f t="shared" si="636"/>
        <v>CHP4_M12_M_BP_Motor_var</v>
      </c>
      <c r="F3908" s="14" t="str">
        <f t="shared" si="637"/>
        <v>BP_Motor_var_RMD_ALM</v>
      </c>
      <c r="G3908" s="10" t="str">
        <f t="shared" si="638"/>
        <v>CHP4_M12_M_RMD_ALM</v>
      </c>
      <c r="H3908" s="10" t="str">
        <f>VLOOKUP(基本表格!E3908,起始地址定义!A:D,4,FALSE)&amp;" "&amp;Q3908</f>
        <v>4#刨片机润滑油冷却风扇 电机控制 右 跑偏报警</v>
      </c>
      <c r="I3908" s="10" t="str">
        <f t="shared" si="639"/>
        <v>DB1400,X1812.0</v>
      </c>
      <c r="J3908" s="13" t="str">
        <f>VLOOKUP(E3908,起始地址定义!A:D,2,FALSE)</f>
        <v>DB1400</v>
      </c>
      <c r="K3908" s="12" t="str">
        <f t="shared" si="640"/>
        <v>X1812.0</v>
      </c>
      <c r="L3908" s="13">
        <f>VLOOKUP(E3908,起始地址定义!A:D,3,FALSE)</f>
        <v>1800</v>
      </c>
      <c r="M3908" s="14">
        <f>VLOOKUP($F3908,类型描述及偏移量!$C:$H,2,FALSE)</f>
        <v>12</v>
      </c>
      <c r="N3908" s="14" t="str">
        <f>VLOOKUP($F3908,类型描述及偏移量!$C:$H,3,FALSE)</f>
        <v>离散</v>
      </c>
      <c r="O3908" s="14" t="str">
        <f>VLOOKUP($F3908,类型描述及偏移量!$C:$H,4,FALSE)</f>
        <v>On</v>
      </c>
      <c r="P3908" s="14" t="str">
        <f>VLOOKUP($F3908,类型描述及偏移量!$C:$H,5,FALSE)</f>
        <v>Yes</v>
      </c>
      <c r="Q3908" s="14" t="str">
        <f>VLOOKUP($F3908,类型描述及偏移量!$C:$H,6,FALSE)</f>
        <v>右 跑偏报警</v>
      </c>
    </row>
    <row r="3909" hidden="1" spans="1:17">
      <c r="A3909" s="12" t="str">
        <f t="shared" si="632"/>
        <v>CHP4</v>
      </c>
      <c r="B3909" s="12" t="str">
        <f t="shared" si="633"/>
        <v>M12_M</v>
      </c>
      <c r="C3909" s="12" t="str">
        <f t="shared" si="634"/>
        <v>RMD_CHK_1</v>
      </c>
      <c r="D3909" s="12" t="str">
        <f t="shared" si="635"/>
        <v>BP_Motor_var</v>
      </c>
      <c r="E3909" s="13" t="str">
        <f t="shared" si="636"/>
        <v>CHP4_M12_M_BP_Motor_var</v>
      </c>
      <c r="F3909" s="14" t="str">
        <f t="shared" si="637"/>
        <v>BP_Motor_var_RMD_CHK_1</v>
      </c>
      <c r="G3909" s="10" t="str">
        <f t="shared" si="638"/>
        <v>CHP4_M12_M_RMD_CHK_1</v>
      </c>
      <c r="H3909" s="10" t="str">
        <f>VLOOKUP(基本表格!E3909,起始地址定义!A:D,4,FALSE)&amp;" "&amp;Q3909</f>
        <v>4#刨片机润滑油冷却风扇 电机控制 右跑偏1检测</v>
      </c>
      <c r="I3909" s="10" t="str">
        <f t="shared" si="639"/>
        <v>DB1400,X1812.1</v>
      </c>
      <c r="J3909" s="13" t="str">
        <f>VLOOKUP(E3909,起始地址定义!A:D,2,FALSE)</f>
        <v>DB1400</v>
      </c>
      <c r="K3909" s="12" t="str">
        <f t="shared" si="640"/>
        <v>X1812.1</v>
      </c>
      <c r="L3909" s="13">
        <f>VLOOKUP(E3909,起始地址定义!A:D,3,FALSE)</f>
        <v>1800</v>
      </c>
      <c r="M3909" s="14">
        <f>VLOOKUP($F3909,类型描述及偏移量!$C:$H,2,FALSE)</f>
        <v>12.1</v>
      </c>
      <c r="N3909" s="14" t="str">
        <f>VLOOKUP($F3909,类型描述及偏移量!$C:$H,3,FALSE)</f>
        <v>离散</v>
      </c>
      <c r="O3909" s="14" t="str">
        <f>VLOOKUP($F3909,类型描述及偏移量!$C:$H,4,FALSE)</f>
        <v>None</v>
      </c>
      <c r="P3909" s="14" t="str">
        <f>VLOOKUP($F3909,类型描述及偏移量!$C:$H,5,FALSE)</f>
        <v>Yes</v>
      </c>
      <c r="Q3909" s="14" t="str">
        <f>VLOOKUP($F3909,类型描述及偏移量!$C:$H,6,FALSE)</f>
        <v>右跑偏1检测</v>
      </c>
    </row>
    <row r="3910" hidden="1" spans="1:17">
      <c r="A3910" s="12" t="str">
        <f t="shared" si="632"/>
        <v>CHP4</v>
      </c>
      <c r="B3910" s="12" t="str">
        <f t="shared" si="633"/>
        <v>M12_M</v>
      </c>
      <c r="C3910" s="12" t="str">
        <f t="shared" si="634"/>
        <v>RMD_EN</v>
      </c>
      <c r="D3910" s="12" t="str">
        <f t="shared" si="635"/>
        <v>BP_Motor_var</v>
      </c>
      <c r="E3910" s="13" t="str">
        <f t="shared" si="636"/>
        <v>CHP4_M12_M_BP_Motor_var</v>
      </c>
      <c r="F3910" s="14" t="str">
        <f t="shared" si="637"/>
        <v>BP_Motor_var_RMD_EN</v>
      </c>
      <c r="G3910" s="10" t="str">
        <f t="shared" si="638"/>
        <v>CHP4_M12_M_RMD_EN</v>
      </c>
      <c r="H3910" s="10" t="str">
        <f>VLOOKUP(基本表格!E3910,起始地址定义!A:D,4,FALSE)&amp;" "&amp;Q3910</f>
        <v>4#刨片机润滑油冷却风扇 电机控制 右跑偏保护使能</v>
      </c>
      <c r="I3910" s="10" t="str">
        <f t="shared" si="639"/>
        <v>DB1400,X1812.2</v>
      </c>
      <c r="J3910" s="13" t="str">
        <f>VLOOKUP(E3910,起始地址定义!A:D,2,FALSE)</f>
        <v>DB1400</v>
      </c>
      <c r="K3910" s="12" t="str">
        <f t="shared" si="640"/>
        <v>X1812.2</v>
      </c>
      <c r="L3910" s="13">
        <f>VLOOKUP(E3910,起始地址定义!A:D,3,FALSE)</f>
        <v>1800</v>
      </c>
      <c r="M3910" s="14">
        <f>VLOOKUP($F3910,类型描述及偏移量!$C:$H,2,FALSE)</f>
        <v>12.2</v>
      </c>
      <c r="N3910" s="14" t="str">
        <f>VLOOKUP($F3910,类型描述及偏移量!$C:$H,3,FALSE)</f>
        <v>离散</v>
      </c>
      <c r="O3910" s="14" t="str">
        <f>VLOOKUP($F3910,类型描述及偏移量!$C:$H,4,FALSE)</f>
        <v>None</v>
      </c>
      <c r="P3910" s="14" t="str">
        <f>VLOOKUP($F3910,类型描述及偏移量!$C:$H,5,FALSE)</f>
        <v>No</v>
      </c>
      <c r="Q3910" s="14" t="str">
        <f>VLOOKUP($F3910,类型描述及偏移量!$C:$H,6,FALSE)</f>
        <v>右跑偏保护使能</v>
      </c>
    </row>
    <row r="3911" hidden="1" spans="1:17">
      <c r="A3911" s="12" t="str">
        <f t="shared" si="632"/>
        <v>CHP4</v>
      </c>
      <c r="B3911" s="12" t="str">
        <f t="shared" si="633"/>
        <v>M12_M</v>
      </c>
      <c r="C3911" s="12" t="str">
        <f t="shared" si="634"/>
        <v>RMD_Stop</v>
      </c>
      <c r="D3911" s="12" t="str">
        <f t="shared" si="635"/>
        <v>BP_Motor_var</v>
      </c>
      <c r="E3911" s="13" t="str">
        <f t="shared" si="636"/>
        <v>CHP4_M12_M_BP_Motor_var</v>
      </c>
      <c r="F3911" s="14" t="str">
        <f t="shared" si="637"/>
        <v>BP_Motor_var_RMD_Stop</v>
      </c>
      <c r="G3911" s="10" t="str">
        <f t="shared" si="638"/>
        <v>CHP4_M12_M_RMD_Stop</v>
      </c>
      <c r="H3911" s="10" t="str">
        <f>VLOOKUP(基本表格!E3911,起始地址定义!A:D,4,FALSE)&amp;" "&amp;Q3911</f>
        <v>4#刨片机润滑油冷却风扇 电机控制 右跑偏导致停机</v>
      </c>
      <c r="I3911" s="10" t="str">
        <f t="shared" si="639"/>
        <v>DB1400,X1812.3</v>
      </c>
      <c r="J3911" s="13" t="str">
        <f>VLOOKUP(E3911,起始地址定义!A:D,2,FALSE)</f>
        <v>DB1400</v>
      </c>
      <c r="K3911" s="12" t="str">
        <f t="shared" si="640"/>
        <v>X1812.3</v>
      </c>
      <c r="L3911" s="13">
        <f>VLOOKUP(E3911,起始地址定义!A:D,3,FALSE)</f>
        <v>1800</v>
      </c>
      <c r="M3911" s="14">
        <f>VLOOKUP($F3911,类型描述及偏移量!$C:$H,2,FALSE)</f>
        <v>12.3</v>
      </c>
      <c r="N3911" s="14" t="str">
        <f>VLOOKUP($F3911,类型描述及偏移量!$C:$H,3,FALSE)</f>
        <v>离散</v>
      </c>
      <c r="O3911" s="14" t="str">
        <f>VLOOKUP($F3911,类型描述及偏移量!$C:$H,4,FALSE)</f>
        <v>On</v>
      </c>
      <c r="P3911" s="14" t="str">
        <f>VLOOKUP($F3911,类型描述及偏移量!$C:$H,5,FALSE)</f>
        <v>Yes</v>
      </c>
      <c r="Q3911" s="14" t="str">
        <f>VLOOKUP($F3911,类型描述及偏移量!$C:$H,6,FALSE)</f>
        <v>右跑偏导致停机</v>
      </c>
    </row>
    <row r="3912" hidden="1" spans="1:17">
      <c r="A3912" s="12" t="str">
        <f t="shared" si="632"/>
        <v>CHP4</v>
      </c>
      <c r="B3912" s="12" t="str">
        <f t="shared" si="633"/>
        <v>M12_M</v>
      </c>
      <c r="C3912" s="12" t="str">
        <f t="shared" si="634"/>
        <v>RMD_Time</v>
      </c>
      <c r="D3912" s="12" t="str">
        <f t="shared" si="635"/>
        <v>BP_Motor_var</v>
      </c>
      <c r="E3912" s="13" t="str">
        <f t="shared" si="636"/>
        <v>CHP4_M12_M_BP_Motor_var</v>
      </c>
      <c r="F3912" s="14" t="str">
        <f t="shared" si="637"/>
        <v>BP_Motor_var_RMD_Time</v>
      </c>
      <c r="G3912" s="10" t="str">
        <f t="shared" si="638"/>
        <v>CHP4_M12_M_RMD_Time</v>
      </c>
      <c r="H3912" s="10" t="str">
        <f>VLOOKUP(基本表格!E3912,起始地址定义!A:D,4,FALSE)&amp;" "&amp;Q3912</f>
        <v>4#刨片机润滑油冷却风扇 电机控制 右跑偏检测时间</v>
      </c>
      <c r="I3912" s="10" t="str">
        <f t="shared" si="639"/>
        <v>DB1400,INT1814</v>
      </c>
      <c r="J3912" s="13" t="str">
        <f>VLOOKUP(E3912,起始地址定义!A:D,2,FALSE)</f>
        <v>DB1400</v>
      </c>
      <c r="K3912" s="12" t="str">
        <f t="shared" si="640"/>
        <v>INT1814</v>
      </c>
      <c r="L3912" s="13">
        <f>VLOOKUP(E3912,起始地址定义!A:D,3,FALSE)</f>
        <v>1800</v>
      </c>
      <c r="M3912" s="14">
        <f>VLOOKUP($F3912,类型描述及偏移量!$C:$H,2,FALSE)</f>
        <v>14</v>
      </c>
      <c r="N3912" s="14" t="str">
        <f>VLOOKUP($F3912,类型描述及偏移量!$C:$H,3,FALSE)</f>
        <v>整型</v>
      </c>
      <c r="O3912" s="14" t="str">
        <f>VLOOKUP($F3912,类型描述及偏移量!$C:$H,4,FALSE)</f>
        <v>None</v>
      </c>
      <c r="P3912" s="14" t="str">
        <f>VLOOKUP($F3912,类型描述及偏移量!$C:$H,5,FALSE)</f>
        <v>No</v>
      </c>
      <c r="Q3912" s="14" t="str">
        <f>VLOOKUP($F3912,类型描述及偏移量!$C:$H,6,FALSE)</f>
        <v>右跑偏检测时间</v>
      </c>
    </row>
    <row r="3913" hidden="1" spans="1:17">
      <c r="A3913" s="12" t="str">
        <f t="shared" si="632"/>
        <v>CHP4</v>
      </c>
      <c r="B3913" s="12" t="str">
        <f t="shared" si="633"/>
        <v>M12_M</v>
      </c>
      <c r="C3913" s="12" t="str">
        <f t="shared" si="634"/>
        <v>Motor_Delta</v>
      </c>
      <c r="D3913" s="12" t="str">
        <f t="shared" si="635"/>
        <v>BP_Motor_var</v>
      </c>
      <c r="E3913" s="13" t="str">
        <f t="shared" si="636"/>
        <v>CHP4_M12_M_BP_Motor_var</v>
      </c>
      <c r="F3913" s="14" t="str">
        <f t="shared" si="637"/>
        <v>BP_Motor_var_Motor_Delta</v>
      </c>
      <c r="G3913" s="10" t="str">
        <f t="shared" si="638"/>
        <v>CHP4_M12_M_Motor_Delta</v>
      </c>
      <c r="H3913" s="10" t="str">
        <f>VLOOKUP(基本表格!E3913,起始地址定义!A:D,4,FALSE)&amp;" "&amp;Q3913</f>
        <v>4#刨片机润滑油冷却风扇 电机控制 三角型</v>
      </c>
      <c r="I3913" s="10" t="str">
        <f t="shared" si="639"/>
        <v>DB1400,X1816.0</v>
      </c>
      <c r="J3913" s="13" t="str">
        <f>VLOOKUP(E3913,起始地址定义!A:D,2,FALSE)</f>
        <v>DB1400</v>
      </c>
      <c r="K3913" s="12" t="str">
        <f t="shared" si="640"/>
        <v>X1816.0</v>
      </c>
      <c r="L3913" s="13">
        <f>VLOOKUP(E3913,起始地址定义!A:D,3,FALSE)</f>
        <v>1800</v>
      </c>
      <c r="M3913" s="14">
        <f>VLOOKUP($F3913,类型描述及偏移量!$C:$H,2,FALSE)</f>
        <v>16</v>
      </c>
      <c r="N3913" s="14" t="str">
        <f>VLOOKUP($F3913,类型描述及偏移量!$C:$H,3,FALSE)</f>
        <v>离散</v>
      </c>
      <c r="O3913" s="14" t="str">
        <f>VLOOKUP($F3913,类型描述及偏移量!$C:$H,4,FALSE)</f>
        <v>None</v>
      </c>
      <c r="P3913" s="14" t="str">
        <f>VLOOKUP($F3913,类型描述及偏移量!$C:$H,5,FALSE)</f>
        <v>Yes</v>
      </c>
      <c r="Q3913" s="14" t="str">
        <f>VLOOKUP($F3913,类型描述及偏移量!$C:$H,6,FALSE)</f>
        <v>三角型</v>
      </c>
    </row>
    <row r="3914" hidden="1" spans="1:17">
      <c r="A3914" s="12" t="str">
        <f t="shared" si="632"/>
        <v>CHP4</v>
      </c>
      <c r="B3914" s="12" t="str">
        <f t="shared" si="633"/>
        <v>M12_M</v>
      </c>
      <c r="C3914" s="12" t="str">
        <f t="shared" si="634"/>
        <v>Motor_Wye</v>
      </c>
      <c r="D3914" s="12" t="str">
        <f t="shared" si="635"/>
        <v>BP_Motor_var</v>
      </c>
      <c r="E3914" s="13" t="str">
        <f t="shared" si="636"/>
        <v>CHP4_M12_M_BP_Motor_var</v>
      </c>
      <c r="F3914" s="14" t="str">
        <f t="shared" si="637"/>
        <v>BP_Motor_var_Motor_Wye</v>
      </c>
      <c r="G3914" s="10" t="str">
        <f t="shared" si="638"/>
        <v>CHP4_M12_M_Motor_Wye</v>
      </c>
      <c r="H3914" s="10" t="str">
        <f>VLOOKUP(基本表格!E3914,起始地址定义!A:D,4,FALSE)&amp;" "&amp;Q3914</f>
        <v>4#刨片机润滑油冷却风扇 电机控制 星型</v>
      </c>
      <c r="I3914" s="10" t="str">
        <f t="shared" si="639"/>
        <v>DB1400,X1816.1</v>
      </c>
      <c r="J3914" s="13" t="str">
        <f>VLOOKUP(E3914,起始地址定义!A:D,2,FALSE)</f>
        <v>DB1400</v>
      </c>
      <c r="K3914" s="12" t="str">
        <f t="shared" si="640"/>
        <v>X1816.1</v>
      </c>
      <c r="L3914" s="13">
        <f>VLOOKUP(E3914,起始地址定义!A:D,3,FALSE)</f>
        <v>1800</v>
      </c>
      <c r="M3914" s="14">
        <f>VLOOKUP($F3914,类型描述及偏移量!$C:$H,2,FALSE)</f>
        <v>16.1</v>
      </c>
      <c r="N3914" s="14" t="str">
        <f>VLOOKUP($F3914,类型描述及偏移量!$C:$H,3,FALSE)</f>
        <v>离散</v>
      </c>
      <c r="O3914" s="14" t="str">
        <f>VLOOKUP($F3914,类型描述及偏移量!$C:$H,4,FALSE)</f>
        <v>None</v>
      </c>
      <c r="P3914" s="14" t="str">
        <f>VLOOKUP($F3914,类型描述及偏移量!$C:$H,5,FALSE)</f>
        <v>Yes</v>
      </c>
      <c r="Q3914" s="14" t="str">
        <f>VLOOKUP($F3914,类型描述及偏移量!$C:$H,6,FALSE)</f>
        <v>星型</v>
      </c>
    </row>
    <row r="3915" hidden="1" spans="1:17">
      <c r="A3915" s="12" t="str">
        <f t="shared" si="632"/>
        <v>CHP4</v>
      </c>
      <c r="B3915" s="12" t="str">
        <f t="shared" si="633"/>
        <v>M12_M</v>
      </c>
      <c r="C3915" s="12" t="str">
        <f t="shared" si="634"/>
        <v>MSD</v>
      </c>
      <c r="D3915" s="12" t="str">
        <f t="shared" si="635"/>
        <v>BP_Motor_var</v>
      </c>
      <c r="E3915" s="13" t="str">
        <f t="shared" si="636"/>
        <v>CHP4_M12_M_BP_Motor_var</v>
      </c>
      <c r="F3915" s="14" t="str">
        <f t="shared" si="637"/>
        <v>BP_Motor_var_MSD</v>
      </c>
      <c r="G3915" s="10" t="str">
        <f t="shared" si="638"/>
        <v>CHP4_M12_M_MSD</v>
      </c>
      <c r="H3915" s="10" t="str">
        <f>VLOOKUP(基本表格!E3915,起始地址定义!A:D,4,FALSE)&amp;" "&amp;Q3915</f>
        <v>4#刨片机润滑油冷却风扇 电机控制 维修开关</v>
      </c>
      <c r="I3915" s="10" t="str">
        <f t="shared" si="639"/>
        <v>DB1400,X1816.2</v>
      </c>
      <c r="J3915" s="13" t="str">
        <f>VLOOKUP(E3915,起始地址定义!A:D,2,FALSE)</f>
        <v>DB1400</v>
      </c>
      <c r="K3915" s="12" t="str">
        <f t="shared" si="640"/>
        <v>X1816.2</v>
      </c>
      <c r="L3915" s="13">
        <f>VLOOKUP(E3915,起始地址定义!A:D,3,FALSE)</f>
        <v>1800</v>
      </c>
      <c r="M3915" s="14">
        <f>VLOOKUP($F3915,类型描述及偏移量!$C:$H,2,FALSE)</f>
        <v>16.2</v>
      </c>
      <c r="N3915" s="14" t="str">
        <f>VLOOKUP($F3915,类型描述及偏移量!$C:$H,3,FALSE)</f>
        <v>离散</v>
      </c>
      <c r="O3915" s="14" t="str">
        <f>VLOOKUP($F3915,类型描述及偏移量!$C:$H,4,FALSE)</f>
        <v>On</v>
      </c>
      <c r="P3915" s="14" t="str">
        <f>VLOOKUP($F3915,类型描述及偏移量!$C:$H,5,FALSE)</f>
        <v>Yes</v>
      </c>
      <c r="Q3915" s="14" t="str">
        <f>VLOOKUP($F3915,类型描述及偏移量!$C:$H,6,FALSE)</f>
        <v>维修开关</v>
      </c>
    </row>
    <row r="3916" hidden="1" spans="1:17">
      <c r="A3916" s="12" t="str">
        <f t="shared" si="632"/>
        <v>CHP4</v>
      </c>
      <c r="B3916" s="12" t="str">
        <f t="shared" si="633"/>
        <v>M12_M</v>
      </c>
      <c r="C3916" s="12" t="str">
        <f t="shared" si="634"/>
        <v>LMD_CHK_2</v>
      </c>
      <c r="D3916" s="12" t="str">
        <f t="shared" si="635"/>
        <v>BP_Motor_var</v>
      </c>
      <c r="E3916" s="13" t="str">
        <f t="shared" si="636"/>
        <v>CHP4_M12_M_BP_Motor_var</v>
      </c>
      <c r="F3916" s="14" t="str">
        <f t="shared" si="637"/>
        <v>BP_Motor_var_LMD_CHK_2</v>
      </c>
      <c r="G3916" s="10" t="str">
        <f t="shared" si="638"/>
        <v>CHP4_M12_M_LMD_CHK_2</v>
      </c>
      <c r="H3916" s="10" t="str">
        <f>VLOOKUP(基本表格!E3916,起始地址定义!A:D,4,FALSE)&amp;" "&amp;Q3916</f>
        <v>4#刨片机润滑油冷却风扇 电机控制 左跑偏2检测</v>
      </c>
      <c r="I3916" s="10" t="str">
        <f t="shared" si="639"/>
        <v>DB1400,X1816.3</v>
      </c>
      <c r="J3916" s="13" t="str">
        <f>VLOOKUP(E3916,起始地址定义!A:D,2,FALSE)</f>
        <v>DB1400</v>
      </c>
      <c r="K3916" s="12" t="str">
        <f t="shared" si="640"/>
        <v>X1816.3</v>
      </c>
      <c r="L3916" s="13">
        <f>VLOOKUP(E3916,起始地址定义!A:D,3,FALSE)</f>
        <v>1800</v>
      </c>
      <c r="M3916" s="14">
        <f>VLOOKUP($F3916,类型描述及偏移量!$C:$H,2,FALSE)</f>
        <v>16.3</v>
      </c>
      <c r="N3916" s="14" t="str">
        <f>VLOOKUP($F3916,类型描述及偏移量!$C:$H,3,FALSE)</f>
        <v>离散</v>
      </c>
      <c r="O3916" s="14" t="str">
        <f>VLOOKUP($F3916,类型描述及偏移量!$C:$H,4,FALSE)</f>
        <v>None</v>
      </c>
      <c r="P3916" s="14" t="str">
        <f>VLOOKUP($F3916,类型描述及偏移量!$C:$H,5,FALSE)</f>
        <v>Yes</v>
      </c>
      <c r="Q3916" s="14" t="str">
        <f>VLOOKUP($F3916,类型描述及偏移量!$C:$H,6,FALSE)</f>
        <v>左跑偏2检测</v>
      </c>
    </row>
    <row r="3917" hidden="1" spans="1:17">
      <c r="A3917" s="12" t="str">
        <f t="shared" si="632"/>
        <v>CHP4</v>
      </c>
      <c r="B3917" s="12" t="str">
        <f t="shared" si="633"/>
        <v>M12_M</v>
      </c>
      <c r="C3917" s="12" t="str">
        <f t="shared" si="634"/>
        <v>RMD_CHK_2</v>
      </c>
      <c r="D3917" s="12" t="str">
        <f t="shared" si="635"/>
        <v>BP_Motor_var</v>
      </c>
      <c r="E3917" s="13" t="str">
        <f t="shared" si="636"/>
        <v>CHP4_M12_M_BP_Motor_var</v>
      </c>
      <c r="F3917" s="14" t="str">
        <f t="shared" si="637"/>
        <v>BP_Motor_var_RMD_CHK_2</v>
      </c>
      <c r="G3917" s="10" t="str">
        <f t="shared" si="638"/>
        <v>CHP4_M12_M_RMD_CHK_2</v>
      </c>
      <c r="H3917" s="10" t="str">
        <f>VLOOKUP(基本表格!E3917,起始地址定义!A:D,4,FALSE)&amp;" "&amp;Q3917</f>
        <v>4#刨片机润滑油冷却风扇 电机控制 右跑偏2检测</v>
      </c>
      <c r="I3917" s="10" t="str">
        <f t="shared" si="639"/>
        <v>DB1400,X1816.4</v>
      </c>
      <c r="J3917" s="13" t="str">
        <f>VLOOKUP(E3917,起始地址定义!A:D,2,FALSE)</f>
        <v>DB1400</v>
      </c>
      <c r="K3917" s="12" t="str">
        <f t="shared" si="640"/>
        <v>X1816.4</v>
      </c>
      <c r="L3917" s="13">
        <f>VLOOKUP(E3917,起始地址定义!A:D,3,FALSE)</f>
        <v>1800</v>
      </c>
      <c r="M3917" s="14">
        <f>VLOOKUP($F3917,类型描述及偏移量!$C:$H,2,FALSE)</f>
        <v>16.4</v>
      </c>
      <c r="N3917" s="14" t="str">
        <f>VLOOKUP($F3917,类型描述及偏移量!$C:$H,3,FALSE)</f>
        <v>离散</v>
      </c>
      <c r="O3917" s="14" t="str">
        <f>VLOOKUP($F3917,类型描述及偏移量!$C:$H,4,FALSE)</f>
        <v>None</v>
      </c>
      <c r="P3917" s="14" t="str">
        <f>VLOOKUP($F3917,类型描述及偏移量!$C:$H,5,FALSE)</f>
        <v>Yes</v>
      </c>
      <c r="Q3917" s="14" t="str">
        <f>VLOOKUP($F3917,类型描述及偏移量!$C:$H,6,FALSE)</f>
        <v>右跑偏2检测</v>
      </c>
    </row>
    <row r="3918" hidden="1" spans="1:17">
      <c r="A3918" s="12" t="str">
        <f t="shared" si="632"/>
        <v>CHP4</v>
      </c>
      <c r="B3918" s="12" t="str">
        <f t="shared" si="633"/>
        <v>M12_M</v>
      </c>
      <c r="C3918" s="12" t="str">
        <f t="shared" si="634"/>
        <v>InterStarTime</v>
      </c>
      <c r="D3918" s="12" t="str">
        <f t="shared" si="635"/>
        <v>BP_Motor_var</v>
      </c>
      <c r="E3918" s="13" t="str">
        <f t="shared" si="636"/>
        <v>CHP4_M12_M_BP_Motor_var</v>
      </c>
      <c r="F3918" s="14" t="str">
        <f t="shared" si="637"/>
        <v>BP_Motor_var_InterStarTime</v>
      </c>
      <c r="G3918" s="10" t="str">
        <f t="shared" si="638"/>
        <v>CHP4_M12_M_InterStarTime</v>
      </c>
      <c r="H3918" s="10" t="str">
        <f>VLOOKUP(基本表格!E3918,起始地址定义!A:D,4,FALSE)&amp;" "&amp;Q3918</f>
        <v>4#刨片机润滑油冷却风扇 电机控制 联动启动延时</v>
      </c>
      <c r="I3918" s="10" t="str">
        <f t="shared" si="639"/>
        <v>DB1400,INT1818</v>
      </c>
      <c r="J3918" s="13" t="str">
        <f>VLOOKUP(E3918,起始地址定义!A:D,2,FALSE)</f>
        <v>DB1400</v>
      </c>
      <c r="K3918" s="12" t="str">
        <f t="shared" si="640"/>
        <v>INT1818</v>
      </c>
      <c r="L3918" s="13">
        <f>VLOOKUP(E3918,起始地址定义!A:D,3,FALSE)</f>
        <v>1800</v>
      </c>
      <c r="M3918" s="14">
        <f>VLOOKUP($F3918,类型描述及偏移量!$C:$H,2,FALSE)</f>
        <v>18</v>
      </c>
      <c r="N3918" s="14" t="str">
        <f>VLOOKUP($F3918,类型描述及偏移量!$C:$H,3,FALSE)</f>
        <v>整型</v>
      </c>
      <c r="O3918" s="14" t="str">
        <f>VLOOKUP($F3918,类型描述及偏移量!$C:$H,4,FALSE)</f>
        <v>None</v>
      </c>
      <c r="P3918" s="14" t="str">
        <f>VLOOKUP($F3918,类型描述及偏移量!$C:$H,5,FALSE)</f>
        <v>No</v>
      </c>
      <c r="Q3918" s="14" t="str">
        <f>VLOOKUP($F3918,类型描述及偏移量!$C:$H,6,FALSE)</f>
        <v>联动启动延时</v>
      </c>
    </row>
    <row r="3919" hidden="1" spans="1:17">
      <c r="A3919" s="12" t="str">
        <f t="shared" si="632"/>
        <v>CHP4</v>
      </c>
      <c r="B3919" s="12" t="str">
        <f t="shared" si="633"/>
        <v>M12_M</v>
      </c>
      <c r="C3919" s="12" t="str">
        <f t="shared" si="634"/>
        <v>Alt_TMR</v>
      </c>
      <c r="D3919" s="12" t="str">
        <f t="shared" si="635"/>
        <v>BP_Motor_var</v>
      </c>
      <c r="E3919" s="13" t="str">
        <f t="shared" si="636"/>
        <v>CHP4_M12_M_BP_Motor_var</v>
      </c>
      <c r="F3919" s="14" t="str">
        <f t="shared" si="637"/>
        <v>BP_Motor_var_Alt_TMR</v>
      </c>
      <c r="G3919" s="10" t="str">
        <f t="shared" si="638"/>
        <v>CHP4_M12_M_Alt_TMR</v>
      </c>
      <c r="H3919" s="10" t="str">
        <f>VLOOKUP(基本表格!E3919,起始地址定义!A:D,4,FALSE)&amp;" "&amp;Q3919</f>
        <v>4#刨片机润滑油冷却风扇 电机控制 起动转换时间 秒</v>
      </c>
      <c r="I3919" s="10" t="str">
        <f t="shared" si="639"/>
        <v>DB1400,INT1820</v>
      </c>
      <c r="J3919" s="13" t="str">
        <f>VLOOKUP(E3919,起始地址定义!A:D,2,FALSE)</f>
        <v>DB1400</v>
      </c>
      <c r="K3919" s="12" t="str">
        <f t="shared" si="640"/>
        <v>INT1820</v>
      </c>
      <c r="L3919" s="13">
        <f>VLOOKUP(E3919,起始地址定义!A:D,3,FALSE)</f>
        <v>1800</v>
      </c>
      <c r="M3919" s="14">
        <f>VLOOKUP($F3919,类型描述及偏移量!$C:$H,2,FALSE)</f>
        <v>20</v>
      </c>
      <c r="N3919" s="14" t="str">
        <f>VLOOKUP($F3919,类型描述及偏移量!$C:$H,3,FALSE)</f>
        <v>整型</v>
      </c>
      <c r="O3919" s="14" t="str">
        <f>VLOOKUP($F3919,类型描述及偏移量!$C:$H,4,FALSE)</f>
        <v>None</v>
      </c>
      <c r="P3919" s="14" t="str">
        <f>VLOOKUP($F3919,类型描述及偏移量!$C:$H,5,FALSE)</f>
        <v>No</v>
      </c>
      <c r="Q3919" s="14" t="str">
        <f>VLOOKUP($F3919,类型描述及偏移量!$C:$H,6,FALSE)</f>
        <v>起动转换时间 秒</v>
      </c>
    </row>
    <row r="3920" hidden="1" spans="1:17">
      <c r="A3920" s="12" t="str">
        <f t="shared" si="632"/>
        <v>CHP4</v>
      </c>
      <c r="B3920" s="12" t="str">
        <f t="shared" si="633"/>
        <v>M13_M</v>
      </c>
      <c r="C3920" s="12" t="str">
        <f t="shared" si="634"/>
        <v>Enable</v>
      </c>
      <c r="D3920" s="12" t="str">
        <f t="shared" si="635"/>
        <v>BP_Motor_var</v>
      </c>
      <c r="E3920" s="13" t="str">
        <f t="shared" si="636"/>
        <v>CHP4_M13_M_BP_Motor_var</v>
      </c>
      <c r="F3920" s="14" t="str">
        <f t="shared" si="637"/>
        <v>BP_Motor_var_Enable</v>
      </c>
      <c r="G3920" s="10" t="str">
        <f t="shared" si="638"/>
        <v>CHP4_M13_M_Enable</v>
      </c>
      <c r="H3920" s="10" t="str">
        <f>VLOOKUP(基本表格!E3920,起始地址定义!A:D,4,FALSE)&amp;" "&amp;Q3920</f>
        <v>4#刨片机润滑油加热器 电机控制 使能</v>
      </c>
      <c r="I3920" s="10" t="str">
        <f t="shared" si="639"/>
        <v>DB1400,X1850.0</v>
      </c>
      <c r="J3920" s="13" t="str">
        <f>VLOOKUP(E3920,起始地址定义!A:D,2,FALSE)</f>
        <v>DB1400</v>
      </c>
      <c r="K3920" s="12" t="str">
        <f t="shared" si="640"/>
        <v>X1850.0</v>
      </c>
      <c r="L3920" s="13">
        <f>VLOOKUP(E3920,起始地址定义!A:D,3,FALSE)</f>
        <v>1850</v>
      </c>
      <c r="M3920" s="14">
        <f>VLOOKUP($F3920,类型描述及偏移量!$C:$H,2,FALSE)</f>
        <v>0</v>
      </c>
      <c r="N3920" s="14" t="str">
        <f>VLOOKUP($F3920,类型描述及偏移量!$C:$H,3,FALSE)</f>
        <v>离散</v>
      </c>
      <c r="O3920" s="14" t="str">
        <f>VLOOKUP($F3920,类型描述及偏移量!$C:$H,4,FALSE)</f>
        <v>None</v>
      </c>
      <c r="P3920" s="14" t="str">
        <f>VLOOKUP($F3920,类型描述及偏移量!$C:$H,5,FALSE)</f>
        <v>No</v>
      </c>
      <c r="Q3920" s="14" t="str">
        <f>VLOOKUP($F3920,类型描述及偏移量!$C:$H,6,FALSE)</f>
        <v>使能</v>
      </c>
    </row>
    <row r="3921" hidden="1" spans="1:17">
      <c r="A3921" s="12" t="str">
        <f t="shared" si="632"/>
        <v>CHP4</v>
      </c>
      <c r="B3921" s="12" t="str">
        <f t="shared" si="633"/>
        <v>M13_M</v>
      </c>
      <c r="C3921" s="12" t="str">
        <f t="shared" si="634"/>
        <v>Auto_Status</v>
      </c>
      <c r="D3921" s="12" t="str">
        <f t="shared" si="635"/>
        <v>BP_Motor_var</v>
      </c>
      <c r="E3921" s="13" t="str">
        <f t="shared" si="636"/>
        <v>CHP4_M13_M_BP_Motor_var</v>
      </c>
      <c r="F3921" s="14" t="str">
        <f t="shared" si="637"/>
        <v>BP_Motor_var_Auto_Status</v>
      </c>
      <c r="G3921" s="10" t="str">
        <f t="shared" si="638"/>
        <v>CHP4_M13_M_Auto_Status</v>
      </c>
      <c r="H3921" s="10" t="str">
        <f>VLOOKUP(基本表格!E3921,起始地址定义!A:D,4,FALSE)&amp;" "&amp;Q3921</f>
        <v>4#刨片机润滑油加热器 电机控制 手自动状态</v>
      </c>
      <c r="I3921" s="10" t="str">
        <f t="shared" si="639"/>
        <v>DB1400,X1850.3</v>
      </c>
      <c r="J3921" s="13" t="str">
        <f>VLOOKUP(E3921,起始地址定义!A:D,2,FALSE)</f>
        <v>DB1400</v>
      </c>
      <c r="K3921" s="12" t="str">
        <f t="shared" si="640"/>
        <v>X1850.3</v>
      </c>
      <c r="L3921" s="13">
        <f>VLOOKUP(E3921,起始地址定义!A:D,3,FALSE)</f>
        <v>1850</v>
      </c>
      <c r="M3921" s="14">
        <f>VLOOKUP($F3921,类型描述及偏移量!$C:$H,2,FALSE)</f>
        <v>0.3</v>
      </c>
      <c r="N3921" s="14" t="str">
        <f>VLOOKUP($F3921,类型描述及偏移量!$C:$H,3,FALSE)</f>
        <v>离散</v>
      </c>
      <c r="O3921" s="14" t="str">
        <f>VLOOKUP($F3921,类型描述及偏移量!$C:$H,4,FALSE)</f>
        <v>None</v>
      </c>
      <c r="P3921" s="14" t="str">
        <f>VLOOKUP($F3921,类型描述及偏移量!$C:$H,5,FALSE)</f>
        <v>Yes</v>
      </c>
      <c r="Q3921" s="14" t="str">
        <f>VLOOKUP($F3921,类型描述及偏移量!$C:$H,6,FALSE)</f>
        <v>手自动状态</v>
      </c>
    </row>
    <row r="3922" hidden="1" spans="1:17">
      <c r="A3922" s="12" t="str">
        <f t="shared" si="632"/>
        <v>CHP4</v>
      </c>
      <c r="B3922" s="12" t="str">
        <f t="shared" si="633"/>
        <v>M13_M</v>
      </c>
      <c r="C3922" s="12" t="str">
        <f t="shared" si="634"/>
        <v>Loc_Rem</v>
      </c>
      <c r="D3922" s="12" t="str">
        <f t="shared" si="635"/>
        <v>BP_Motor_var</v>
      </c>
      <c r="E3922" s="13" t="str">
        <f t="shared" si="636"/>
        <v>CHP4_M13_M_BP_Motor_var</v>
      </c>
      <c r="F3922" s="14" t="str">
        <f t="shared" si="637"/>
        <v>BP_Motor_var_Loc_Rem</v>
      </c>
      <c r="G3922" s="10" t="str">
        <f t="shared" si="638"/>
        <v>CHP4_M13_M_Loc_Rem</v>
      </c>
      <c r="H3922" s="10" t="str">
        <f>VLOOKUP(基本表格!E3922,起始地址定义!A:D,4,FALSE)&amp;" "&amp;Q3922</f>
        <v>4#刨片机润滑油加热器 电机控制 本地/远程(检修/待机）</v>
      </c>
      <c r="I3922" s="10" t="str">
        <f t="shared" si="639"/>
        <v>DB1400,X1850.4</v>
      </c>
      <c r="J3922" s="13" t="str">
        <f>VLOOKUP(E3922,起始地址定义!A:D,2,FALSE)</f>
        <v>DB1400</v>
      </c>
      <c r="K3922" s="12" t="str">
        <f t="shared" si="640"/>
        <v>X1850.4</v>
      </c>
      <c r="L3922" s="13">
        <f>VLOOKUP(E3922,起始地址定义!A:D,3,FALSE)</f>
        <v>1850</v>
      </c>
      <c r="M3922" s="14">
        <f>VLOOKUP($F3922,类型描述及偏移量!$C:$H,2,FALSE)</f>
        <v>0.4</v>
      </c>
      <c r="N3922" s="14" t="str">
        <f>VLOOKUP($F3922,类型描述及偏移量!$C:$H,3,FALSE)</f>
        <v>离散</v>
      </c>
      <c r="O3922" s="14" t="str">
        <f>VLOOKUP($F3922,类型描述及偏移量!$C:$H,4,FALSE)</f>
        <v>None</v>
      </c>
      <c r="P3922" s="14" t="str">
        <f>VLOOKUP($F3922,类型描述及偏移量!$C:$H,5,FALSE)</f>
        <v>Yes</v>
      </c>
      <c r="Q3922" s="14" t="str">
        <f>VLOOKUP($F3922,类型描述及偏移量!$C:$H,6,FALSE)</f>
        <v>本地/远程(检修/待机）</v>
      </c>
    </row>
    <row r="3923" hidden="1" spans="1:17">
      <c r="A3923" s="12" t="str">
        <f t="shared" si="632"/>
        <v>CHP4</v>
      </c>
      <c r="B3923" s="12" t="str">
        <f t="shared" si="633"/>
        <v>M13_M</v>
      </c>
      <c r="C3923" s="12" t="str">
        <f t="shared" si="634"/>
        <v>ON_HMI</v>
      </c>
      <c r="D3923" s="12" t="str">
        <f t="shared" si="635"/>
        <v>BP_Motor_var</v>
      </c>
      <c r="E3923" s="13" t="str">
        <f t="shared" si="636"/>
        <v>CHP4_M13_M_BP_Motor_var</v>
      </c>
      <c r="F3923" s="14" t="str">
        <f t="shared" si="637"/>
        <v>BP_Motor_var_ON_HMI</v>
      </c>
      <c r="G3923" s="10" t="str">
        <f t="shared" si="638"/>
        <v>CHP4_M13_M_ON_HMI</v>
      </c>
      <c r="H3923" s="10" t="str">
        <f>VLOOKUP(基本表格!E3923,起始地址定义!A:D,4,FALSE)&amp;" "&amp;Q3923</f>
        <v>4#刨片机润滑油加热器 电机控制 开启_上位机(正转)</v>
      </c>
      <c r="I3923" s="10" t="str">
        <f t="shared" si="639"/>
        <v>DB1400,X1850.6</v>
      </c>
      <c r="J3923" s="13" t="str">
        <f>VLOOKUP(E3923,起始地址定义!A:D,2,FALSE)</f>
        <v>DB1400</v>
      </c>
      <c r="K3923" s="12" t="str">
        <f t="shared" si="640"/>
        <v>X1850.6</v>
      </c>
      <c r="L3923" s="13">
        <f>VLOOKUP(E3923,起始地址定义!A:D,3,FALSE)</f>
        <v>1850</v>
      </c>
      <c r="M3923" s="14">
        <f>VLOOKUP($F3923,类型描述及偏移量!$C:$H,2,FALSE)</f>
        <v>0.6</v>
      </c>
      <c r="N3923" s="14" t="str">
        <f>VLOOKUP($F3923,类型描述及偏移量!$C:$H,3,FALSE)</f>
        <v>离散</v>
      </c>
      <c r="O3923" s="14" t="str">
        <f>VLOOKUP($F3923,类型描述及偏移量!$C:$H,4,FALSE)</f>
        <v>None</v>
      </c>
      <c r="P3923" s="14" t="str">
        <f>VLOOKUP($F3923,类型描述及偏移量!$C:$H,5,FALSE)</f>
        <v>No</v>
      </c>
      <c r="Q3923" s="14" t="str">
        <f>VLOOKUP($F3923,类型描述及偏移量!$C:$H,6,FALSE)</f>
        <v>开启_上位机(正转)</v>
      </c>
    </row>
    <row r="3924" hidden="1" spans="1:17">
      <c r="A3924" s="12" t="str">
        <f t="shared" ref="A3924:A3987" si="641">A3882</f>
        <v>CHP4</v>
      </c>
      <c r="B3924" s="12" t="str">
        <f t="shared" ref="B3924:B3987" si="642">"M"&amp;RIGHT(LEFT(B3882,FIND("_",B3882,1)-1),LEN(LEFT(B3882,FIND("_",B3882,1)-1))-1)+1&amp;"_"&amp;RIGHT(B3882,LEN(B3882)-FIND("_",B3882,1))</f>
        <v>M13_M</v>
      </c>
      <c r="C3924" s="12" t="str">
        <f t="shared" ref="C3924:C3987" si="643">C3882</f>
        <v>OFF_HMI</v>
      </c>
      <c r="D3924" s="12" t="str">
        <f t="shared" ref="D3924:D3987" si="644">D3882</f>
        <v>BP_Motor_var</v>
      </c>
      <c r="E3924" s="13" t="str">
        <f t="shared" si="636"/>
        <v>CHP4_M13_M_BP_Motor_var</v>
      </c>
      <c r="F3924" s="14" t="str">
        <f t="shared" si="637"/>
        <v>BP_Motor_var_OFF_HMI</v>
      </c>
      <c r="G3924" s="10" t="str">
        <f t="shared" si="638"/>
        <v>CHP4_M13_M_OFF_HMI</v>
      </c>
      <c r="H3924" s="10" t="str">
        <f>VLOOKUP(基本表格!E3924,起始地址定义!A:D,4,FALSE)&amp;" "&amp;Q3924</f>
        <v>4#刨片机润滑油加热器 电机控制 停止_上位机(反转)</v>
      </c>
      <c r="I3924" s="10" t="str">
        <f t="shared" si="639"/>
        <v>DB1400,X1851.0</v>
      </c>
      <c r="J3924" s="13" t="str">
        <f>VLOOKUP(E3924,起始地址定义!A:D,2,FALSE)</f>
        <v>DB1400</v>
      </c>
      <c r="K3924" s="12" t="str">
        <f t="shared" si="640"/>
        <v>X1851.0</v>
      </c>
      <c r="L3924" s="13">
        <f>VLOOKUP(E3924,起始地址定义!A:D,3,FALSE)</f>
        <v>1850</v>
      </c>
      <c r="M3924" s="14">
        <f>VLOOKUP($F3924,类型描述及偏移量!$C:$H,2,FALSE)</f>
        <v>1</v>
      </c>
      <c r="N3924" s="14" t="str">
        <f>VLOOKUP($F3924,类型描述及偏移量!$C:$H,3,FALSE)</f>
        <v>离散</v>
      </c>
      <c r="O3924" s="14" t="str">
        <f>VLOOKUP($F3924,类型描述及偏移量!$C:$H,4,FALSE)</f>
        <v>None</v>
      </c>
      <c r="P3924" s="14" t="str">
        <f>VLOOKUP($F3924,类型描述及偏移量!$C:$H,5,FALSE)</f>
        <v>No</v>
      </c>
      <c r="Q3924" s="14" t="str">
        <f>VLOOKUP($F3924,类型描述及偏移量!$C:$H,6,FALSE)</f>
        <v>停止_上位机(反转)</v>
      </c>
    </row>
    <row r="3925" hidden="1" spans="1:17">
      <c r="A3925" s="12" t="str">
        <f t="shared" si="641"/>
        <v>CHP4</v>
      </c>
      <c r="B3925" s="12" t="str">
        <f t="shared" si="642"/>
        <v>M13_M</v>
      </c>
      <c r="C3925" s="12" t="str">
        <f t="shared" si="643"/>
        <v>Fan</v>
      </c>
      <c r="D3925" s="12" t="str">
        <f t="shared" si="644"/>
        <v>BP_Motor_var</v>
      </c>
      <c r="E3925" s="13" t="str">
        <f t="shared" si="636"/>
        <v>CHP4_M13_M_BP_Motor_var</v>
      </c>
      <c r="F3925" s="14" t="str">
        <f t="shared" si="637"/>
        <v>BP_Motor_var_Fan</v>
      </c>
      <c r="G3925" s="10" t="str">
        <f t="shared" si="638"/>
        <v>CHP4_M13_M_Fan</v>
      </c>
      <c r="H3925" s="10" t="str">
        <f>VLOOKUP(基本表格!E3925,起始地址定义!A:D,4,FALSE)&amp;" "&amp;Q3925</f>
        <v>4#刨片机润滑油加热器 电机控制 通风扇</v>
      </c>
      <c r="I3925" s="10" t="str">
        <f t="shared" si="639"/>
        <v>DB1400,X1851.1</v>
      </c>
      <c r="J3925" s="13" t="str">
        <f>VLOOKUP(E3925,起始地址定义!A:D,2,FALSE)</f>
        <v>DB1400</v>
      </c>
      <c r="K3925" s="12" t="str">
        <f t="shared" si="640"/>
        <v>X1851.1</v>
      </c>
      <c r="L3925" s="13">
        <f>VLOOKUP(E3925,起始地址定义!A:D,3,FALSE)</f>
        <v>1850</v>
      </c>
      <c r="M3925" s="14">
        <f>VLOOKUP($F3925,类型描述及偏移量!$C:$H,2,FALSE)</f>
        <v>1.1</v>
      </c>
      <c r="N3925" s="14" t="str">
        <f>VLOOKUP($F3925,类型描述及偏移量!$C:$H,3,FALSE)</f>
        <v>离散</v>
      </c>
      <c r="O3925" s="14" t="str">
        <f>VLOOKUP($F3925,类型描述及偏移量!$C:$H,4,FALSE)</f>
        <v>None</v>
      </c>
      <c r="P3925" s="14" t="str">
        <f>VLOOKUP($F3925,类型描述及偏移量!$C:$H,5,FALSE)</f>
        <v>Yes</v>
      </c>
      <c r="Q3925" s="14" t="str">
        <f>VLOOKUP($F3925,类型描述及偏移量!$C:$H,6,FALSE)</f>
        <v>通风扇</v>
      </c>
    </row>
    <row r="3926" hidden="1" spans="1:17">
      <c r="A3926" s="12" t="str">
        <f t="shared" si="641"/>
        <v>CHP4</v>
      </c>
      <c r="B3926" s="12" t="str">
        <f t="shared" si="642"/>
        <v>M13_M</v>
      </c>
      <c r="C3926" s="12" t="str">
        <f t="shared" si="643"/>
        <v>Motor</v>
      </c>
      <c r="D3926" s="12" t="str">
        <f t="shared" si="644"/>
        <v>BP_Motor_var</v>
      </c>
      <c r="E3926" s="13" t="str">
        <f t="shared" si="636"/>
        <v>CHP4_M13_M_BP_Motor_var</v>
      </c>
      <c r="F3926" s="14" t="str">
        <f t="shared" si="637"/>
        <v>BP_Motor_var_Motor</v>
      </c>
      <c r="G3926" s="10" t="str">
        <f t="shared" si="638"/>
        <v>CHP4_M13_M_Motor</v>
      </c>
      <c r="H3926" s="10" t="str">
        <f>VLOOKUP(基本表格!E3926,起始地址定义!A:D,4,FALSE)&amp;" "&amp;Q3926</f>
        <v>4#刨片机润滑油加热器 电机控制 电机(正转）</v>
      </c>
      <c r="I3926" s="10" t="str">
        <f t="shared" si="639"/>
        <v>DB1400,X1851.2</v>
      </c>
      <c r="J3926" s="13" t="str">
        <f>VLOOKUP(E3926,起始地址定义!A:D,2,FALSE)</f>
        <v>DB1400</v>
      </c>
      <c r="K3926" s="12" t="str">
        <f t="shared" si="640"/>
        <v>X1851.2</v>
      </c>
      <c r="L3926" s="13">
        <f>VLOOKUP(E3926,起始地址定义!A:D,3,FALSE)</f>
        <v>1850</v>
      </c>
      <c r="M3926" s="14">
        <f>VLOOKUP($F3926,类型描述及偏移量!$C:$H,2,FALSE)</f>
        <v>1.2</v>
      </c>
      <c r="N3926" s="14" t="str">
        <f>VLOOKUP($F3926,类型描述及偏移量!$C:$H,3,FALSE)</f>
        <v>离散</v>
      </c>
      <c r="O3926" s="14" t="str">
        <f>VLOOKUP($F3926,类型描述及偏移量!$C:$H,4,FALSE)</f>
        <v>None</v>
      </c>
      <c r="P3926" s="14" t="str">
        <f>VLOOKUP($F3926,类型描述及偏移量!$C:$H,5,FALSE)</f>
        <v>Yes</v>
      </c>
      <c r="Q3926" s="14" t="str">
        <f>VLOOKUP($F3926,类型描述及偏移量!$C:$H,6,FALSE)</f>
        <v>电机(正转）</v>
      </c>
    </row>
    <row r="3927" hidden="1" spans="1:17">
      <c r="A3927" s="12" t="str">
        <f t="shared" si="641"/>
        <v>CHP4</v>
      </c>
      <c r="B3927" s="12" t="str">
        <f t="shared" si="642"/>
        <v>M13_M</v>
      </c>
      <c r="C3927" s="12" t="str">
        <f t="shared" si="643"/>
        <v>OL</v>
      </c>
      <c r="D3927" s="12" t="str">
        <f t="shared" si="644"/>
        <v>BP_Motor_var</v>
      </c>
      <c r="E3927" s="13" t="str">
        <f t="shared" si="636"/>
        <v>CHP4_M13_M_BP_Motor_var</v>
      </c>
      <c r="F3927" s="14" t="str">
        <f t="shared" si="637"/>
        <v>BP_Motor_var_OL</v>
      </c>
      <c r="G3927" s="10" t="str">
        <f t="shared" si="638"/>
        <v>CHP4_M13_M_OL</v>
      </c>
      <c r="H3927" s="10" t="str">
        <f>VLOOKUP(基本表格!E3927,起始地址定义!A:D,4,FALSE)&amp;" "&amp;Q3927</f>
        <v>4#刨片机润滑油加热器 电机控制 电机过载</v>
      </c>
      <c r="I3927" s="10" t="str">
        <f t="shared" si="639"/>
        <v>DB1400,X1851.3</v>
      </c>
      <c r="J3927" s="13" t="str">
        <f>VLOOKUP(E3927,起始地址定义!A:D,2,FALSE)</f>
        <v>DB1400</v>
      </c>
      <c r="K3927" s="12" t="str">
        <f t="shared" si="640"/>
        <v>X1851.3</v>
      </c>
      <c r="L3927" s="13">
        <f>VLOOKUP(E3927,起始地址定义!A:D,3,FALSE)</f>
        <v>1850</v>
      </c>
      <c r="M3927" s="14">
        <f>VLOOKUP($F3927,类型描述及偏移量!$C:$H,2,FALSE)</f>
        <v>1.3</v>
      </c>
      <c r="N3927" s="14" t="str">
        <f>VLOOKUP($F3927,类型描述及偏移量!$C:$H,3,FALSE)</f>
        <v>离散</v>
      </c>
      <c r="O3927" s="14" t="str">
        <f>VLOOKUP($F3927,类型描述及偏移量!$C:$H,4,FALSE)</f>
        <v>On</v>
      </c>
      <c r="P3927" s="14" t="str">
        <f>VLOOKUP($F3927,类型描述及偏移量!$C:$H,5,FALSE)</f>
        <v>Yes</v>
      </c>
      <c r="Q3927" s="14" t="str">
        <f>VLOOKUP($F3927,类型描述及偏移量!$C:$H,6,FALSE)</f>
        <v>电机过载</v>
      </c>
    </row>
    <row r="3928" hidden="1" spans="1:17">
      <c r="A3928" s="12" t="str">
        <f t="shared" si="641"/>
        <v>CHP4</v>
      </c>
      <c r="B3928" s="12" t="str">
        <f t="shared" si="642"/>
        <v>M13_M</v>
      </c>
      <c r="C3928" s="12" t="str">
        <f t="shared" si="643"/>
        <v>Fan_OL</v>
      </c>
      <c r="D3928" s="12" t="str">
        <f t="shared" si="644"/>
        <v>BP_Motor_var</v>
      </c>
      <c r="E3928" s="13" t="str">
        <f t="shared" si="636"/>
        <v>CHP4_M13_M_BP_Motor_var</v>
      </c>
      <c r="F3928" s="14" t="str">
        <f t="shared" si="637"/>
        <v>BP_Motor_var_Fan_OL</v>
      </c>
      <c r="G3928" s="10" t="str">
        <f t="shared" si="638"/>
        <v>CHP4_M13_M_Fan_OL</v>
      </c>
      <c r="H3928" s="10" t="str">
        <f>VLOOKUP(基本表格!E3928,起始地址定义!A:D,4,FALSE)&amp;" "&amp;Q3928</f>
        <v>4#刨片机润滑油加热器 电机控制 风扇过载</v>
      </c>
      <c r="I3928" s="10" t="str">
        <f t="shared" si="639"/>
        <v>DB1400,X1851.4</v>
      </c>
      <c r="J3928" s="13" t="str">
        <f>VLOOKUP(E3928,起始地址定义!A:D,2,FALSE)</f>
        <v>DB1400</v>
      </c>
      <c r="K3928" s="12" t="str">
        <f t="shared" si="640"/>
        <v>X1851.4</v>
      </c>
      <c r="L3928" s="13">
        <f>VLOOKUP(E3928,起始地址定义!A:D,3,FALSE)</f>
        <v>1850</v>
      </c>
      <c r="M3928" s="14">
        <f>VLOOKUP($F3928,类型描述及偏移量!$C:$H,2,FALSE)</f>
        <v>1.4</v>
      </c>
      <c r="N3928" s="14" t="str">
        <f>VLOOKUP($F3928,类型描述及偏移量!$C:$H,3,FALSE)</f>
        <v>离散</v>
      </c>
      <c r="O3928" s="14" t="str">
        <f>VLOOKUP($F3928,类型描述及偏移量!$C:$H,4,FALSE)</f>
        <v>On</v>
      </c>
      <c r="P3928" s="14" t="str">
        <f>VLOOKUP($F3928,类型描述及偏移量!$C:$H,5,FALSE)</f>
        <v>Yes</v>
      </c>
      <c r="Q3928" s="14" t="str">
        <f>VLOOKUP($F3928,类型描述及偏移量!$C:$H,6,FALSE)</f>
        <v>风扇过载</v>
      </c>
    </row>
    <row r="3929" hidden="1" spans="1:17">
      <c r="A3929" s="12" t="str">
        <f t="shared" si="641"/>
        <v>CHP4</v>
      </c>
      <c r="B3929" s="12" t="str">
        <f t="shared" si="642"/>
        <v>M13_M</v>
      </c>
      <c r="C3929" s="12" t="str">
        <f t="shared" si="643"/>
        <v>RunSig</v>
      </c>
      <c r="D3929" s="12" t="str">
        <f t="shared" si="644"/>
        <v>BP_Motor_var</v>
      </c>
      <c r="E3929" s="13" t="str">
        <f t="shared" si="636"/>
        <v>CHP4_M13_M_BP_Motor_var</v>
      </c>
      <c r="F3929" s="14" t="str">
        <f t="shared" si="637"/>
        <v>BP_Motor_var_RunSig</v>
      </c>
      <c r="G3929" s="10" t="str">
        <f t="shared" si="638"/>
        <v>CHP4_M13_M_RunSig</v>
      </c>
      <c r="H3929" s="10" t="str">
        <f>VLOOKUP(基本表格!E3929,起始地址定义!A:D,4,FALSE)&amp;" "&amp;Q3929</f>
        <v>4#刨片机润滑油加热器 电机控制 电机运行指示</v>
      </c>
      <c r="I3929" s="10" t="str">
        <f t="shared" si="639"/>
        <v>DB1400,X1851.5</v>
      </c>
      <c r="J3929" s="13" t="str">
        <f>VLOOKUP(E3929,起始地址定义!A:D,2,FALSE)</f>
        <v>DB1400</v>
      </c>
      <c r="K3929" s="12" t="str">
        <f t="shared" si="640"/>
        <v>X1851.5</v>
      </c>
      <c r="L3929" s="13">
        <f>VLOOKUP(E3929,起始地址定义!A:D,3,FALSE)</f>
        <v>1850</v>
      </c>
      <c r="M3929" s="14">
        <f>VLOOKUP($F3929,类型描述及偏移量!$C:$H,2,FALSE)</f>
        <v>1.5</v>
      </c>
      <c r="N3929" s="14" t="str">
        <f>VLOOKUP($F3929,类型描述及偏移量!$C:$H,3,FALSE)</f>
        <v>离散</v>
      </c>
      <c r="O3929" s="14" t="str">
        <f>VLOOKUP($F3929,类型描述及偏移量!$C:$H,4,FALSE)</f>
        <v>None</v>
      </c>
      <c r="P3929" s="14" t="str">
        <f>VLOOKUP($F3929,类型描述及偏移量!$C:$H,5,FALSE)</f>
        <v>Yes</v>
      </c>
      <c r="Q3929" s="14" t="str">
        <f>VLOOKUP($F3929,类型描述及偏移量!$C:$H,6,FALSE)</f>
        <v>电机运行指示</v>
      </c>
    </row>
    <row r="3930" hidden="1" spans="1:17">
      <c r="A3930" s="12" t="str">
        <f t="shared" si="641"/>
        <v>CHP4</v>
      </c>
      <c r="B3930" s="12" t="str">
        <f t="shared" si="642"/>
        <v>M13_M</v>
      </c>
      <c r="C3930" s="12" t="str">
        <f t="shared" si="643"/>
        <v>Break_ALM</v>
      </c>
      <c r="D3930" s="12" t="str">
        <f t="shared" si="644"/>
        <v>BP_Motor_var</v>
      </c>
      <c r="E3930" s="13" t="str">
        <f t="shared" si="636"/>
        <v>CHP4_M13_M_BP_Motor_var</v>
      </c>
      <c r="F3930" s="14" t="str">
        <f t="shared" si="637"/>
        <v>BP_Motor_var_Break_ALM</v>
      </c>
      <c r="G3930" s="10" t="str">
        <f t="shared" si="638"/>
        <v>CHP4_M13_M_Break_ALM</v>
      </c>
      <c r="H3930" s="10" t="str">
        <f>VLOOKUP(基本表格!E3930,起始地址定义!A:D,4,FALSE)&amp;" "&amp;Q3930</f>
        <v>4#刨片机润滑油加热器 电机控制 断链报警</v>
      </c>
      <c r="I3930" s="10" t="str">
        <f t="shared" si="639"/>
        <v>DB1400,X1851.6</v>
      </c>
      <c r="J3930" s="13" t="str">
        <f>VLOOKUP(E3930,起始地址定义!A:D,2,FALSE)</f>
        <v>DB1400</v>
      </c>
      <c r="K3930" s="12" t="str">
        <f t="shared" si="640"/>
        <v>X1851.6</v>
      </c>
      <c r="L3930" s="13">
        <f>VLOOKUP(E3930,起始地址定义!A:D,3,FALSE)</f>
        <v>1850</v>
      </c>
      <c r="M3930" s="14">
        <f>VLOOKUP($F3930,类型描述及偏移量!$C:$H,2,FALSE)</f>
        <v>1.6</v>
      </c>
      <c r="N3930" s="14" t="str">
        <f>VLOOKUP($F3930,类型描述及偏移量!$C:$H,3,FALSE)</f>
        <v>离散</v>
      </c>
      <c r="O3930" s="14" t="str">
        <f>VLOOKUP($F3930,类型描述及偏移量!$C:$H,4,FALSE)</f>
        <v>On</v>
      </c>
      <c r="P3930" s="14" t="str">
        <f>VLOOKUP($F3930,类型描述及偏移量!$C:$H,5,FALSE)</f>
        <v>Yes</v>
      </c>
      <c r="Q3930" s="14" t="str">
        <f>VLOOKUP($F3930,类型描述及偏移量!$C:$H,6,FALSE)</f>
        <v>断链报警</v>
      </c>
    </row>
    <row r="3931" hidden="1" spans="1:17">
      <c r="A3931" s="12" t="str">
        <f t="shared" si="641"/>
        <v>CHP4</v>
      </c>
      <c r="B3931" s="12" t="str">
        <f t="shared" si="642"/>
        <v>M13_M</v>
      </c>
      <c r="C3931" s="12" t="str">
        <f t="shared" si="643"/>
        <v>Break_CHK</v>
      </c>
      <c r="D3931" s="12" t="str">
        <f t="shared" si="644"/>
        <v>BP_Motor_var</v>
      </c>
      <c r="E3931" s="13" t="str">
        <f t="shared" si="636"/>
        <v>CHP4_M13_M_BP_Motor_var</v>
      </c>
      <c r="F3931" s="14" t="str">
        <f t="shared" si="637"/>
        <v>BP_Motor_var_Break_CHK</v>
      </c>
      <c r="G3931" s="10" t="str">
        <f t="shared" si="638"/>
        <v>CHP4_M13_M_Break_CHK</v>
      </c>
      <c r="H3931" s="10" t="str">
        <f>VLOOKUP(基本表格!E3931,起始地址定义!A:D,4,FALSE)&amp;" "&amp;Q3931</f>
        <v>4#刨片机润滑油加热器 电机控制 断链检测</v>
      </c>
      <c r="I3931" s="10" t="str">
        <f t="shared" si="639"/>
        <v>DB1400,X1851.7</v>
      </c>
      <c r="J3931" s="13" t="str">
        <f>VLOOKUP(E3931,起始地址定义!A:D,2,FALSE)</f>
        <v>DB1400</v>
      </c>
      <c r="K3931" s="12" t="str">
        <f t="shared" si="640"/>
        <v>X1851.7</v>
      </c>
      <c r="L3931" s="13">
        <f>VLOOKUP(E3931,起始地址定义!A:D,3,FALSE)</f>
        <v>1850</v>
      </c>
      <c r="M3931" s="14">
        <f>VLOOKUP($F3931,类型描述及偏移量!$C:$H,2,FALSE)</f>
        <v>1.7</v>
      </c>
      <c r="N3931" s="14" t="str">
        <f>VLOOKUP($F3931,类型描述及偏移量!$C:$H,3,FALSE)</f>
        <v>离散</v>
      </c>
      <c r="O3931" s="14" t="str">
        <f>VLOOKUP($F3931,类型描述及偏移量!$C:$H,4,FALSE)</f>
        <v>None</v>
      </c>
      <c r="P3931" s="14" t="str">
        <f>VLOOKUP($F3931,类型描述及偏移量!$C:$H,5,FALSE)</f>
        <v>Yes</v>
      </c>
      <c r="Q3931" s="14" t="str">
        <f>VLOOKUP($F3931,类型描述及偏移量!$C:$H,6,FALSE)</f>
        <v>断链检测</v>
      </c>
    </row>
    <row r="3932" hidden="1" spans="1:17">
      <c r="A3932" s="12" t="str">
        <f t="shared" si="641"/>
        <v>CHP4</v>
      </c>
      <c r="B3932" s="12" t="str">
        <f t="shared" si="642"/>
        <v>M13_M</v>
      </c>
      <c r="C3932" s="12" t="str">
        <f t="shared" si="643"/>
        <v>INV_Res_HMI</v>
      </c>
      <c r="D3932" s="12" t="str">
        <f t="shared" si="644"/>
        <v>BP_Motor_var</v>
      </c>
      <c r="E3932" s="13" t="str">
        <f t="shared" si="636"/>
        <v>CHP4_M13_M_BP_Motor_var</v>
      </c>
      <c r="F3932" s="14" t="str">
        <f t="shared" si="637"/>
        <v>BP_Motor_var_INV_Res_HMI</v>
      </c>
      <c r="G3932" s="10" t="str">
        <f t="shared" si="638"/>
        <v>CHP4_M13_M_INV_Res_HMI</v>
      </c>
      <c r="H3932" s="10" t="str">
        <f>VLOOKUP(基本表格!E3932,起始地址定义!A:D,4,FALSE)&amp;" "&amp;Q3932</f>
        <v>4#刨片机润滑油加热器 电机控制 复位</v>
      </c>
      <c r="I3932" s="10" t="str">
        <f t="shared" si="639"/>
        <v>DB1400,X1852.0</v>
      </c>
      <c r="J3932" s="13" t="str">
        <f>VLOOKUP(E3932,起始地址定义!A:D,2,FALSE)</f>
        <v>DB1400</v>
      </c>
      <c r="K3932" s="12" t="str">
        <f t="shared" si="640"/>
        <v>X1852.0</v>
      </c>
      <c r="L3932" s="13">
        <f>VLOOKUP(E3932,起始地址定义!A:D,3,FALSE)</f>
        <v>1850</v>
      </c>
      <c r="M3932" s="14">
        <f>VLOOKUP($F3932,类型描述及偏移量!$C:$H,2,FALSE)</f>
        <v>2</v>
      </c>
      <c r="N3932" s="14" t="str">
        <f>VLOOKUP($F3932,类型描述及偏移量!$C:$H,3,FALSE)</f>
        <v>离散</v>
      </c>
      <c r="O3932" s="14" t="str">
        <f>VLOOKUP($F3932,类型描述及偏移量!$C:$H,4,FALSE)</f>
        <v>None</v>
      </c>
      <c r="P3932" s="14" t="str">
        <f>VLOOKUP($F3932,类型描述及偏移量!$C:$H,5,FALSE)</f>
        <v>No</v>
      </c>
      <c r="Q3932" s="14" t="str">
        <f>VLOOKUP($F3932,类型描述及偏移量!$C:$H,6,FALSE)</f>
        <v>复位</v>
      </c>
    </row>
    <row r="3933" hidden="1" spans="1:17">
      <c r="A3933" s="12" t="str">
        <f t="shared" si="641"/>
        <v>CHP4</v>
      </c>
      <c r="B3933" s="12" t="str">
        <f t="shared" si="642"/>
        <v>M13_M</v>
      </c>
      <c r="C3933" s="12" t="str">
        <f t="shared" si="643"/>
        <v>Break_EN</v>
      </c>
      <c r="D3933" s="12" t="str">
        <f t="shared" si="644"/>
        <v>BP_Motor_var</v>
      </c>
      <c r="E3933" s="13" t="str">
        <f t="shared" si="636"/>
        <v>CHP4_M13_M_BP_Motor_var</v>
      </c>
      <c r="F3933" s="14" t="str">
        <f t="shared" si="637"/>
        <v>BP_Motor_var_Break_EN</v>
      </c>
      <c r="G3933" s="10" t="str">
        <f t="shared" si="638"/>
        <v>CHP4_M13_M_Break_EN</v>
      </c>
      <c r="H3933" s="10" t="str">
        <f>VLOOKUP(基本表格!E3933,起始地址定义!A:D,4,FALSE)&amp;" "&amp;Q3933</f>
        <v>4#刨片机润滑油加热器 电机控制 断链保护使能</v>
      </c>
      <c r="I3933" s="10" t="str">
        <f t="shared" si="639"/>
        <v>DB1400,X1852.1</v>
      </c>
      <c r="J3933" s="13" t="str">
        <f>VLOOKUP(E3933,起始地址定义!A:D,2,FALSE)</f>
        <v>DB1400</v>
      </c>
      <c r="K3933" s="12" t="str">
        <f t="shared" si="640"/>
        <v>X1852.1</v>
      </c>
      <c r="L3933" s="13">
        <f>VLOOKUP(E3933,起始地址定义!A:D,3,FALSE)</f>
        <v>1850</v>
      </c>
      <c r="M3933" s="14">
        <f>VLOOKUP($F3933,类型描述及偏移量!$C:$H,2,FALSE)</f>
        <v>2.1</v>
      </c>
      <c r="N3933" s="14" t="str">
        <f>VLOOKUP($F3933,类型描述及偏移量!$C:$H,3,FALSE)</f>
        <v>离散</v>
      </c>
      <c r="O3933" s="14" t="str">
        <f>VLOOKUP($F3933,类型描述及偏移量!$C:$H,4,FALSE)</f>
        <v>None</v>
      </c>
      <c r="P3933" s="14" t="str">
        <f>VLOOKUP($F3933,类型描述及偏移量!$C:$H,5,FALSE)</f>
        <v>No</v>
      </c>
      <c r="Q3933" s="14" t="str">
        <f>VLOOKUP($F3933,类型描述及偏移量!$C:$H,6,FALSE)</f>
        <v>断链保护使能</v>
      </c>
    </row>
    <row r="3934" hidden="1" spans="1:17">
      <c r="A3934" s="12" t="str">
        <f t="shared" si="641"/>
        <v>CHP4</v>
      </c>
      <c r="B3934" s="12" t="str">
        <f t="shared" si="642"/>
        <v>M13_M</v>
      </c>
      <c r="C3934" s="12" t="str">
        <f t="shared" si="643"/>
        <v>Break_Stop</v>
      </c>
      <c r="D3934" s="12" t="str">
        <f t="shared" si="644"/>
        <v>BP_Motor_var</v>
      </c>
      <c r="E3934" s="13" t="str">
        <f t="shared" si="636"/>
        <v>CHP4_M13_M_BP_Motor_var</v>
      </c>
      <c r="F3934" s="14" t="str">
        <f t="shared" si="637"/>
        <v>BP_Motor_var_Break_Stop</v>
      </c>
      <c r="G3934" s="10" t="str">
        <f t="shared" si="638"/>
        <v>CHP4_M13_M_Break_Stop</v>
      </c>
      <c r="H3934" s="10" t="str">
        <f>VLOOKUP(基本表格!E3934,起始地址定义!A:D,4,FALSE)&amp;" "&amp;Q3934</f>
        <v>4#刨片机润滑油加热器 电机控制 断链导致停机</v>
      </c>
      <c r="I3934" s="10" t="str">
        <f t="shared" si="639"/>
        <v>DB1400,X1852.2</v>
      </c>
      <c r="J3934" s="13" t="str">
        <f>VLOOKUP(E3934,起始地址定义!A:D,2,FALSE)</f>
        <v>DB1400</v>
      </c>
      <c r="K3934" s="12" t="str">
        <f t="shared" si="640"/>
        <v>X1852.2</v>
      </c>
      <c r="L3934" s="13">
        <f>VLOOKUP(E3934,起始地址定义!A:D,3,FALSE)</f>
        <v>1850</v>
      </c>
      <c r="M3934" s="14">
        <f>VLOOKUP($F3934,类型描述及偏移量!$C:$H,2,FALSE)</f>
        <v>2.2</v>
      </c>
      <c r="N3934" s="14" t="str">
        <f>VLOOKUP($F3934,类型描述及偏移量!$C:$H,3,FALSE)</f>
        <v>离散</v>
      </c>
      <c r="O3934" s="14" t="str">
        <f>VLOOKUP($F3934,类型描述及偏移量!$C:$H,4,FALSE)</f>
        <v>On</v>
      </c>
      <c r="P3934" s="14" t="str">
        <f>VLOOKUP($F3934,类型描述及偏移量!$C:$H,5,FALSE)</f>
        <v>Yes</v>
      </c>
      <c r="Q3934" s="14" t="str">
        <f>VLOOKUP($F3934,类型描述及偏移量!$C:$H,6,FALSE)</f>
        <v>断链导致停机</v>
      </c>
    </row>
    <row r="3935" hidden="1" spans="1:17">
      <c r="A3935" s="12" t="str">
        <f t="shared" si="641"/>
        <v>CHP4</v>
      </c>
      <c r="B3935" s="12" t="str">
        <f t="shared" si="642"/>
        <v>M13_M</v>
      </c>
      <c r="C3935" s="12" t="str">
        <f t="shared" si="643"/>
        <v>Motor_Back</v>
      </c>
      <c r="D3935" s="12" t="str">
        <f t="shared" si="644"/>
        <v>BP_Motor_var</v>
      </c>
      <c r="E3935" s="13" t="str">
        <f t="shared" si="636"/>
        <v>CHP4_M13_M_BP_Motor_var</v>
      </c>
      <c r="F3935" s="14" t="str">
        <f t="shared" si="637"/>
        <v>BP_Motor_var_Motor_Back</v>
      </c>
      <c r="G3935" s="10" t="str">
        <f t="shared" si="638"/>
        <v>CHP4_M13_M_Motor_Back</v>
      </c>
      <c r="H3935" s="10" t="str">
        <f>VLOOKUP(基本表格!E3935,起始地址定义!A:D,4,FALSE)&amp;" "&amp;Q3935</f>
        <v>4#刨片机润滑油加热器 电机控制 电机(反转）</v>
      </c>
      <c r="I3935" s="10" t="str">
        <f t="shared" si="639"/>
        <v>DB1400,X1852.3</v>
      </c>
      <c r="J3935" s="13" t="str">
        <f>VLOOKUP(E3935,起始地址定义!A:D,2,FALSE)</f>
        <v>DB1400</v>
      </c>
      <c r="K3935" s="12" t="str">
        <f t="shared" si="640"/>
        <v>X1852.3</v>
      </c>
      <c r="L3935" s="13">
        <f>VLOOKUP(E3935,起始地址定义!A:D,3,FALSE)</f>
        <v>1850</v>
      </c>
      <c r="M3935" s="14">
        <f>VLOOKUP($F3935,类型描述及偏移量!$C:$H,2,FALSE)</f>
        <v>2.3</v>
      </c>
      <c r="N3935" s="14" t="str">
        <f>VLOOKUP($F3935,类型描述及偏移量!$C:$H,3,FALSE)</f>
        <v>离散</v>
      </c>
      <c r="O3935" s="14" t="str">
        <f>VLOOKUP($F3935,类型描述及偏移量!$C:$H,4,FALSE)</f>
        <v>None</v>
      </c>
      <c r="P3935" s="14" t="str">
        <f>VLOOKUP($F3935,类型描述及偏移量!$C:$H,5,FALSE)</f>
        <v>Yes</v>
      </c>
      <c r="Q3935" s="14" t="str">
        <f>VLOOKUP($F3935,类型描述及偏移量!$C:$H,6,FALSE)</f>
        <v>电机(反转）</v>
      </c>
    </row>
    <row r="3936" hidden="1" spans="1:17">
      <c r="A3936" s="12" t="str">
        <f t="shared" si="641"/>
        <v>CHP4</v>
      </c>
      <c r="B3936" s="12" t="str">
        <f t="shared" si="642"/>
        <v>M13_M</v>
      </c>
      <c r="C3936" s="12" t="str">
        <f t="shared" si="643"/>
        <v>Loc</v>
      </c>
      <c r="D3936" s="12" t="str">
        <f t="shared" si="644"/>
        <v>BP_Motor_var</v>
      </c>
      <c r="E3936" s="13" t="str">
        <f t="shared" si="636"/>
        <v>CHP4_M13_M_BP_Motor_var</v>
      </c>
      <c r="F3936" s="14" t="str">
        <f t="shared" si="637"/>
        <v>BP_Motor_var_Loc</v>
      </c>
      <c r="G3936" s="10" t="str">
        <f t="shared" si="638"/>
        <v>CHP4_M13_M_Loc</v>
      </c>
      <c r="H3936" s="10" t="str">
        <f>VLOOKUP(基本表格!E3936,起始地址定义!A:D,4,FALSE)&amp;" "&amp;Q3936</f>
        <v>4#刨片机润滑油加热器 电机控制 本地</v>
      </c>
      <c r="I3936" s="10" t="str">
        <f t="shared" si="639"/>
        <v>DB1400,X1852.4</v>
      </c>
      <c r="J3936" s="13" t="str">
        <f>VLOOKUP(E3936,起始地址定义!A:D,2,FALSE)</f>
        <v>DB1400</v>
      </c>
      <c r="K3936" s="12" t="str">
        <f t="shared" si="640"/>
        <v>X1852.4</v>
      </c>
      <c r="L3936" s="13">
        <f>VLOOKUP(E3936,起始地址定义!A:D,3,FALSE)</f>
        <v>1850</v>
      </c>
      <c r="M3936" s="14">
        <f>VLOOKUP($F3936,类型描述及偏移量!$C:$H,2,FALSE)</f>
        <v>2.4</v>
      </c>
      <c r="N3936" s="14" t="str">
        <f>VLOOKUP($F3936,类型描述及偏移量!$C:$H,3,FALSE)</f>
        <v>离散</v>
      </c>
      <c r="O3936" s="14" t="str">
        <f>VLOOKUP($F3936,类型描述及偏移量!$C:$H,4,FALSE)</f>
        <v>None</v>
      </c>
      <c r="P3936" s="14" t="str">
        <f>VLOOKUP($F3936,类型描述及偏移量!$C:$H,5,FALSE)</f>
        <v>Yes</v>
      </c>
      <c r="Q3936" s="14" t="str">
        <f>VLOOKUP($F3936,类型描述及偏移量!$C:$H,6,FALSE)</f>
        <v>本地</v>
      </c>
    </row>
    <row r="3937" hidden="1" spans="1:17">
      <c r="A3937" s="12" t="str">
        <f t="shared" si="641"/>
        <v>CHP4</v>
      </c>
      <c r="B3937" s="12" t="str">
        <f t="shared" si="642"/>
        <v>M13_M</v>
      </c>
      <c r="C3937" s="12" t="str">
        <f t="shared" si="643"/>
        <v>Rem</v>
      </c>
      <c r="D3937" s="12" t="str">
        <f t="shared" si="644"/>
        <v>BP_Motor_var</v>
      </c>
      <c r="E3937" s="13" t="str">
        <f t="shared" si="636"/>
        <v>CHP4_M13_M_BP_Motor_var</v>
      </c>
      <c r="F3937" s="14" t="str">
        <f t="shared" si="637"/>
        <v>BP_Motor_var_Rem</v>
      </c>
      <c r="G3937" s="10" t="str">
        <f t="shared" si="638"/>
        <v>CHP4_M13_M_Rem</v>
      </c>
      <c r="H3937" s="10" t="str">
        <f>VLOOKUP(基本表格!E3937,起始地址定义!A:D,4,FALSE)&amp;" "&amp;Q3937</f>
        <v>4#刨片机润滑油加热器 电机控制 远程</v>
      </c>
      <c r="I3937" s="10" t="str">
        <f t="shared" si="639"/>
        <v>DB1400,X1852.5</v>
      </c>
      <c r="J3937" s="13" t="str">
        <f>VLOOKUP(E3937,起始地址定义!A:D,2,FALSE)</f>
        <v>DB1400</v>
      </c>
      <c r="K3937" s="12" t="str">
        <f t="shared" si="640"/>
        <v>X1852.5</v>
      </c>
      <c r="L3937" s="13">
        <f>VLOOKUP(E3937,起始地址定义!A:D,3,FALSE)</f>
        <v>1850</v>
      </c>
      <c r="M3937" s="14">
        <f>VLOOKUP($F3937,类型描述及偏移量!$C:$H,2,FALSE)</f>
        <v>2.5</v>
      </c>
      <c r="N3937" s="14" t="str">
        <f>VLOOKUP($F3937,类型描述及偏移量!$C:$H,3,FALSE)</f>
        <v>离散</v>
      </c>
      <c r="O3937" s="14" t="str">
        <f>VLOOKUP($F3937,类型描述及偏移量!$C:$H,4,FALSE)</f>
        <v>None</v>
      </c>
      <c r="P3937" s="14" t="str">
        <f>VLOOKUP($F3937,类型描述及偏移量!$C:$H,5,FALSE)</f>
        <v>Yes</v>
      </c>
      <c r="Q3937" s="14" t="str">
        <f>VLOOKUP($F3937,类型描述及偏移量!$C:$H,6,FALSE)</f>
        <v>远程</v>
      </c>
    </row>
    <row r="3938" hidden="1" spans="1:17">
      <c r="A3938" s="12" t="str">
        <f t="shared" si="641"/>
        <v>CHP4</v>
      </c>
      <c r="B3938" s="12" t="str">
        <f t="shared" si="642"/>
        <v>M13_M</v>
      </c>
      <c r="C3938" s="12" t="str">
        <f t="shared" si="643"/>
        <v>Blocking_ALM</v>
      </c>
      <c r="D3938" s="12" t="str">
        <f t="shared" si="644"/>
        <v>BP_Motor_var</v>
      </c>
      <c r="E3938" s="13" t="str">
        <f t="shared" si="636"/>
        <v>CHP4_M13_M_BP_Motor_var</v>
      </c>
      <c r="F3938" s="14" t="str">
        <f t="shared" si="637"/>
        <v>BP_Motor_var_Blocking_ALM</v>
      </c>
      <c r="G3938" s="10" t="str">
        <f t="shared" si="638"/>
        <v>CHP4_M13_M_Blocking_ALM</v>
      </c>
      <c r="H3938" s="10" t="str">
        <f>VLOOKUP(基本表格!E3938,起始地址定义!A:D,4,FALSE)&amp;" "&amp;Q3938</f>
        <v>4#刨片机润滑油加热器 电机控制 堵料报警</v>
      </c>
      <c r="I3938" s="10" t="str">
        <f t="shared" si="639"/>
        <v>DB1400,X1852.6</v>
      </c>
      <c r="J3938" s="13" t="str">
        <f>VLOOKUP(E3938,起始地址定义!A:D,2,FALSE)</f>
        <v>DB1400</v>
      </c>
      <c r="K3938" s="12" t="str">
        <f t="shared" si="640"/>
        <v>X1852.6</v>
      </c>
      <c r="L3938" s="13">
        <f>VLOOKUP(E3938,起始地址定义!A:D,3,FALSE)</f>
        <v>1850</v>
      </c>
      <c r="M3938" s="14">
        <f>VLOOKUP($F3938,类型描述及偏移量!$C:$H,2,FALSE)</f>
        <v>2.6</v>
      </c>
      <c r="N3938" s="14" t="str">
        <f>VLOOKUP($F3938,类型描述及偏移量!$C:$H,3,FALSE)</f>
        <v>离散</v>
      </c>
      <c r="O3938" s="14" t="str">
        <f>VLOOKUP($F3938,类型描述及偏移量!$C:$H,4,FALSE)</f>
        <v>On</v>
      </c>
      <c r="P3938" s="14" t="str">
        <f>VLOOKUP($F3938,类型描述及偏移量!$C:$H,5,FALSE)</f>
        <v>Yes</v>
      </c>
      <c r="Q3938" s="14" t="str">
        <f>VLOOKUP($F3938,类型描述及偏移量!$C:$H,6,FALSE)</f>
        <v>堵料报警</v>
      </c>
    </row>
    <row r="3939" hidden="1" spans="1:17">
      <c r="A3939" s="12" t="str">
        <f t="shared" si="641"/>
        <v>CHP4</v>
      </c>
      <c r="B3939" s="12" t="str">
        <f t="shared" si="642"/>
        <v>M13_M</v>
      </c>
      <c r="C3939" s="12" t="str">
        <f t="shared" si="643"/>
        <v>Blocking_CHK</v>
      </c>
      <c r="D3939" s="12" t="str">
        <f t="shared" si="644"/>
        <v>BP_Motor_var</v>
      </c>
      <c r="E3939" s="13" t="str">
        <f t="shared" si="636"/>
        <v>CHP4_M13_M_BP_Motor_var</v>
      </c>
      <c r="F3939" s="14" t="str">
        <f t="shared" si="637"/>
        <v>BP_Motor_var_Blocking_CHK</v>
      </c>
      <c r="G3939" s="10" t="str">
        <f t="shared" si="638"/>
        <v>CHP4_M13_M_Blocking_CHK</v>
      </c>
      <c r="H3939" s="10" t="str">
        <f>VLOOKUP(基本表格!E3939,起始地址定义!A:D,4,FALSE)&amp;" "&amp;Q3939</f>
        <v>4#刨片机润滑油加热器 电机控制 堵料检测</v>
      </c>
      <c r="I3939" s="10" t="str">
        <f t="shared" si="639"/>
        <v>DB1400,X1852.7</v>
      </c>
      <c r="J3939" s="13" t="str">
        <f>VLOOKUP(E3939,起始地址定义!A:D,2,FALSE)</f>
        <v>DB1400</v>
      </c>
      <c r="K3939" s="12" t="str">
        <f t="shared" si="640"/>
        <v>X1852.7</v>
      </c>
      <c r="L3939" s="13">
        <f>VLOOKUP(E3939,起始地址定义!A:D,3,FALSE)</f>
        <v>1850</v>
      </c>
      <c r="M3939" s="14">
        <f>VLOOKUP($F3939,类型描述及偏移量!$C:$H,2,FALSE)</f>
        <v>2.7</v>
      </c>
      <c r="N3939" s="14" t="str">
        <f>VLOOKUP($F3939,类型描述及偏移量!$C:$H,3,FALSE)</f>
        <v>离散</v>
      </c>
      <c r="O3939" s="14" t="str">
        <f>VLOOKUP($F3939,类型描述及偏移量!$C:$H,4,FALSE)</f>
        <v>None</v>
      </c>
      <c r="P3939" s="14" t="str">
        <f>VLOOKUP($F3939,类型描述及偏移量!$C:$H,5,FALSE)</f>
        <v>Yes</v>
      </c>
      <c r="Q3939" s="14" t="str">
        <f>VLOOKUP($F3939,类型描述及偏移量!$C:$H,6,FALSE)</f>
        <v>堵料检测</v>
      </c>
    </row>
    <row r="3940" hidden="1" spans="1:17">
      <c r="A3940" s="12" t="str">
        <f t="shared" si="641"/>
        <v>CHP4</v>
      </c>
      <c r="B3940" s="12" t="str">
        <f t="shared" si="642"/>
        <v>M13_M</v>
      </c>
      <c r="C3940" s="12" t="str">
        <f t="shared" si="643"/>
        <v>Blocking_EN</v>
      </c>
      <c r="D3940" s="12" t="str">
        <f t="shared" si="644"/>
        <v>BP_Motor_var</v>
      </c>
      <c r="E3940" s="13" t="str">
        <f t="shared" si="636"/>
        <v>CHP4_M13_M_BP_Motor_var</v>
      </c>
      <c r="F3940" s="14" t="str">
        <f t="shared" si="637"/>
        <v>BP_Motor_var_Blocking_EN</v>
      </c>
      <c r="G3940" s="10" t="str">
        <f t="shared" si="638"/>
        <v>CHP4_M13_M_Blocking_EN</v>
      </c>
      <c r="H3940" s="10" t="str">
        <f>VLOOKUP(基本表格!E3940,起始地址定义!A:D,4,FALSE)&amp;" "&amp;Q3940</f>
        <v>4#刨片机润滑油加热器 电机控制 堵料保护使能</v>
      </c>
      <c r="I3940" s="10" t="str">
        <f t="shared" si="639"/>
        <v>DB1400,X1853.0</v>
      </c>
      <c r="J3940" s="13" t="str">
        <f>VLOOKUP(E3940,起始地址定义!A:D,2,FALSE)</f>
        <v>DB1400</v>
      </c>
      <c r="K3940" s="12" t="str">
        <f t="shared" si="640"/>
        <v>X1853.0</v>
      </c>
      <c r="L3940" s="13">
        <f>VLOOKUP(E3940,起始地址定义!A:D,3,FALSE)</f>
        <v>1850</v>
      </c>
      <c r="M3940" s="14">
        <f>VLOOKUP($F3940,类型描述及偏移量!$C:$H,2,FALSE)</f>
        <v>3</v>
      </c>
      <c r="N3940" s="14" t="str">
        <f>VLOOKUP($F3940,类型描述及偏移量!$C:$H,3,FALSE)</f>
        <v>离散</v>
      </c>
      <c r="O3940" s="14" t="str">
        <f>VLOOKUP($F3940,类型描述及偏移量!$C:$H,4,FALSE)</f>
        <v>None</v>
      </c>
      <c r="P3940" s="14" t="str">
        <f>VLOOKUP($F3940,类型描述及偏移量!$C:$H,5,FALSE)</f>
        <v>No</v>
      </c>
      <c r="Q3940" s="14" t="str">
        <f>VLOOKUP($F3940,类型描述及偏移量!$C:$H,6,FALSE)</f>
        <v>堵料保护使能</v>
      </c>
    </row>
    <row r="3941" hidden="1" spans="1:17">
      <c r="A3941" s="12" t="str">
        <f t="shared" si="641"/>
        <v>CHP4</v>
      </c>
      <c r="B3941" s="12" t="str">
        <f t="shared" si="642"/>
        <v>M13_M</v>
      </c>
      <c r="C3941" s="12" t="str">
        <f t="shared" si="643"/>
        <v>Blocking_Stop</v>
      </c>
      <c r="D3941" s="12" t="str">
        <f t="shared" si="644"/>
        <v>BP_Motor_var</v>
      </c>
      <c r="E3941" s="13" t="str">
        <f t="shared" si="636"/>
        <v>CHP4_M13_M_BP_Motor_var</v>
      </c>
      <c r="F3941" s="14" t="str">
        <f t="shared" si="637"/>
        <v>BP_Motor_var_Blocking_Stop</v>
      </c>
      <c r="G3941" s="10" t="str">
        <f t="shared" si="638"/>
        <v>CHP4_M13_M_Blocking_Stop</v>
      </c>
      <c r="H3941" s="10" t="str">
        <f>VLOOKUP(基本表格!E3941,起始地址定义!A:D,4,FALSE)&amp;" "&amp;Q3941</f>
        <v>4#刨片机润滑油加热器 电机控制 堵料导致停机</v>
      </c>
      <c r="I3941" s="10" t="str">
        <f t="shared" si="639"/>
        <v>DB1400,X1853.1</v>
      </c>
      <c r="J3941" s="13" t="str">
        <f>VLOOKUP(E3941,起始地址定义!A:D,2,FALSE)</f>
        <v>DB1400</v>
      </c>
      <c r="K3941" s="12" t="str">
        <f t="shared" si="640"/>
        <v>X1853.1</v>
      </c>
      <c r="L3941" s="13">
        <f>VLOOKUP(E3941,起始地址定义!A:D,3,FALSE)</f>
        <v>1850</v>
      </c>
      <c r="M3941" s="14">
        <f>VLOOKUP($F3941,类型描述及偏移量!$C:$H,2,FALSE)</f>
        <v>3.1</v>
      </c>
      <c r="N3941" s="14" t="str">
        <f>VLOOKUP($F3941,类型描述及偏移量!$C:$H,3,FALSE)</f>
        <v>离散</v>
      </c>
      <c r="O3941" s="14" t="str">
        <f>VLOOKUP($F3941,类型描述及偏移量!$C:$H,4,FALSE)</f>
        <v>On</v>
      </c>
      <c r="P3941" s="14" t="str">
        <f>VLOOKUP($F3941,类型描述及偏移量!$C:$H,5,FALSE)</f>
        <v>Yes</v>
      </c>
      <c r="Q3941" s="14" t="str">
        <f>VLOOKUP($F3941,类型描述及偏移量!$C:$H,6,FALSE)</f>
        <v>堵料导致停机</v>
      </c>
    </row>
    <row r="3942" hidden="1" spans="1:17">
      <c r="A3942" s="12" t="str">
        <f t="shared" si="641"/>
        <v>CHP4</v>
      </c>
      <c r="B3942" s="12" t="str">
        <f t="shared" si="642"/>
        <v>M13_M</v>
      </c>
      <c r="C3942" s="12" t="str">
        <f t="shared" si="643"/>
        <v>BreakTime</v>
      </c>
      <c r="D3942" s="12" t="str">
        <f t="shared" si="644"/>
        <v>BP_Motor_var</v>
      </c>
      <c r="E3942" s="13" t="str">
        <f t="shared" si="636"/>
        <v>CHP4_M13_M_BP_Motor_var</v>
      </c>
      <c r="F3942" s="14" t="str">
        <f t="shared" si="637"/>
        <v>BP_Motor_var_BreakTime</v>
      </c>
      <c r="G3942" s="10" t="str">
        <f t="shared" si="638"/>
        <v>CHP4_M13_M_BreakTime</v>
      </c>
      <c r="H3942" s="10" t="str">
        <f>VLOOKUP(基本表格!E3942,起始地址定义!A:D,4,FALSE)&amp;" "&amp;Q3942</f>
        <v>4#刨片机润滑油加热器 电机控制 断链超时时间 秒</v>
      </c>
      <c r="I3942" s="10" t="str">
        <f t="shared" si="639"/>
        <v>DB1400,INT1854</v>
      </c>
      <c r="J3942" s="13" t="str">
        <f>VLOOKUP(E3942,起始地址定义!A:D,2,FALSE)</f>
        <v>DB1400</v>
      </c>
      <c r="K3942" s="12" t="str">
        <f t="shared" si="640"/>
        <v>INT1854</v>
      </c>
      <c r="L3942" s="13">
        <f>VLOOKUP(E3942,起始地址定义!A:D,3,FALSE)</f>
        <v>1850</v>
      </c>
      <c r="M3942" s="14">
        <f>VLOOKUP($F3942,类型描述及偏移量!$C:$H,2,FALSE)</f>
        <v>4</v>
      </c>
      <c r="N3942" s="14" t="str">
        <f>VLOOKUP($F3942,类型描述及偏移量!$C:$H,3,FALSE)</f>
        <v>整型</v>
      </c>
      <c r="O3942" s="14" t="str">
        <f>VLOOKUP($F3942,类型描述及偏移量!$C:$H,4,FALSE)</f>
        <v>None</v>
      </c>
      <c r="P3942" s="14" t="str">
        <f>VLOOKUP($F3942,类型描述及偏移量!$C:$H,5,FALSE)</f>
        <v>No</v>
      </c>
      <c r="Q3942" s="14" t="str">
        <f>VLOOKUP($F3942,类型描述及偏移量!$C:$H,6,FALSE)</f>
        <v>断链超时时间 秒</v>
      </c>
    </row>
    <row r="3943" hidden="1" spans="1:17">
      <c r="A3943" s="12" t="str">
        <f t="shared" si="641"/>
        <v>CHP4</v>
      </c>
      <c r="B3943" s="12" t="str">
        <f t="shared" si="642"/>
        <v>M13_M</v>
      </c>
      <c r="C3943" s="12" t="str">
        <f t="shared" si="643"/>
        <v>BlockingTime</v>
      </c>
      <c r="D3943" s="12" t="str">
        <f t="shared" si="644"/>
        <v>BP_Motor_var</v>
      </c>
      <c r="E3943" s="13" t="str">
        <f t="shared" si="636"/>
        <v>CHP4_M13_M_BP_Motor_var</v>
      </c>
      <c r="F3943" s="14" t="str">
        <f t="shared" si="637"/>
        <v>BP_Motor_var_BlockingTime</v>
      </c>
      <c r="G3943" s="10" t="str">
        <f t="shared" si="638"/>
        <v>CHP4_M13_M_BlockingTime</v>
      </c>
      <c r="H3943" s="10" t="str">
        <f>VLOOKUP(基本表格!E3943,起始地址定义!A:D,4,FALSE)&amp;" "&amp;Q3943</f>
        <v>4#刨片机润滑油加热器 电机控制 堵料检测时间 秒</v>
      </c>
      <c r="I3943" s="10" t="str">
        <f t="shared" si="639"/>
        <v>DB1400,INT1856</v>
      </c>
      <c r="J3943" s="13" t="str">
        <f>VLOOKUP(E3943,起始地址定义!A:D,2,FALSE)</f>
        <v>DB1400</v>
      </c>
      <c r="K3943" s="12" t="str">
        <f t="shared" si="640"/>
        <v>INT1856</v>
      </c>
      <c r="L3943" s="13">
        <f>VLOOKUP(E3943,起始地址定义!A:D,3,FALSE)</f>
        <v>1850</v>
      </c>
      <c r="M3943" s="14">
        <f>VLOOKUP($F3943,类型描述及偏移量!$C:$H,2,FALSE)</f>
        <v>6</v>
      </c>
      <c r="N3943" s="14" t="str">
        <f>VLOOKUP($F3943,类型描述及偏移量!$C:$H,3,FALSE)</f>
        <v>整型</v>
      </c>
      <c r="O3943" s="14" t="str">
        <f>VLOOKUP($F3943,类型描述及偏移量!$C:$H,4,FALSE)</f>
        <v>None</v>
      </c>
      <c r="P3943" s="14" t="str">
        <f>VLOOKUP($F3943,类型描述及偏移量!$C:$H,5,FALSE)</f>
        <v>No</v>
      </c>
      <c r="Q3943" s="14" t="str">
        <f>VLOOKUP($F3943,类型描述及偏移量!$C:$H,6,FALSE)</f>
        <v>堵料检测时间 秒</v>
      </c>
    </row>
    <row r="3944" hidden="1" spans="1:17">
      <c r="A3944" s="12" t="str">
        <f t="shared" si="641"/>
        <v>CHP4</v>
      </c>
      <c r="B3944" s="12" t="str">
        <f t="shared" si="642"/>
        <v>M13_M</v>
      </c>
      <c r="C3944" s="12" t="str">
        <f t="shared" si="643"/>
        <v>PullSwitch_CHK</v>
      </c>
      <c r="D3944" s="12" t="str">
        <f t="shared" si="644"/>
        <v>BP_Motor_var</v>
      </c>
      <c r="E3944" s="13" t="str">
        <f t="shared" si="636"/>
        <v>CHP4_M13_M_BP_Motor_var</v>
      </c>
      <c r="F3944" s="14" t="str">
        <f t="shared" si="637"/>
        <v>BP_Motor_var_PullSwitch_CHK</v>
      </c>
      <c r="G3944" s="10" t="str">
        <f t="shared" si="638"/>
        <v>CHP4_M13_M_PullSwitch_CHK</v>
      </c>
      <c r="H3944" s="10" t="str">
        <f>VLOOKUP(基本表格!E3944,起始地址定义!A:D,4,FALSE)&amp;" "&amp;Q3944</f>
        <v>4#刨片机润滑油加热器 电机控制 拉线开关</v>
      </c>
      <c r="I3944" s="10" t="str">
        <f t="shared" si="639"/>
        <v>DB1400,X1858.0</v>
      </c>
      <c r="J3944" s="13" t="str">
        <f>VLOOKUP(E3944,起始地址定义!A:D,2,FALSE)</f>
        <v>DB1400</v>
      </c>
      <c r="K3944" s="12" t="str">
        <f t="shared" si="640"/>
        <v>X1858.0</v>
      </c>
      <c r="L3944" s="13">
        <f>VLOOKUP(E3944,起始地址定义!A:D,3,FALSE)</f>
        <v>1850</v>
      </c>
      <c r="M3944" s="14">
        <f>VLOOKUP($F3944,类型描述及偏移量!$C:$H,2,FALSE)</f>
        <v>8</v>
      </c>
      <c r="N3944" s="14" t="str">
        <f>VLOOKUP($F3944,类型描述及偏移量!$C:$H,3,FALSE)</f>
        <v>离散</v>
      </c>
      <c r="O3944" s="14" t="str">
        <f>VLOOKUP($F3944,类型描述及偏移量!$C:$H,4,FALSE)</f>
        <v>On</v>
      </c>
      <c r="P3944" s="14" t="str">
        <f>VLOOKUP($F3944,类型描述及偏移量!$C:$H,5,FALSE)</f>
        <v>Yes</v>
      </c>
      <c r="Q3944" s="14" t="str">
        <f>VLOOKUP($F3944,类型描述及偏移量!$C:$H,6,FALSE)</f>
        <v>拉线开关</v>
      </c>
    </row>
    <row r="3945" hidden="1" spans="1:17">
      <c r="A3945" s="12" t="str">
        <f t="shared" si="641"/>
        <v>CHP4</v>
      </c>
      <c r="B3945" s="12" t="str">
        <f t="shared" si="642"/>
        <v>M13_M</v>
      </c>
      <c r="C3945" s="12" t="str">
        <f t="shared" si="643"/>
        <v>LMD_ALM</v>
      </c>
      <c r="D3945" s="12" t="str">
        <f t="shared" si="644"/>
        <v>BP_Motor_var</v>
      </c>
      <c r="E3945" s="13" t="str">
        <f t="shared" si="636"/>
        <v>CHP4_M13_M_BP_Motor_var</v>
      </c>
      <c r="F3945" s="14" t="str">
        <f t="shared" si="637"/>
        <v>BP_Motor_var_LMD_ALM</v>
      </c>
      <c r="G3945" s="10" t="str">
        <f t="shared" si="638"/>
        <v>CHP4_M13_M_LMD_ALM</v>
      </c>
      <c r="H3945" s="10" t="str">
        <f>VLOOKUP(基本表格!E3945,起始地址定义!A:D,4,FALSE)&amp;" "&amp;Q3945</f>
        <v>4#刨片机润滑油加热器 电机控制 左跑偏报警</v>
      </c>
      <c r="I3945" s="10" t="str">
        <f t="shared" si="639"/>
        <v>DB1400,X1858.1</v>
      </c>
      <c r="J3945" s="13" t="str">
        <f>VLOOKUP(E3945,起始地址定义!A:D,2,FALSE)</f>
        <v>DB1400</v>
      </c>
      <c r="K3945" s="12" t="str">
        <f t="shared" si="640"/>
        <v>X1858.1</v>
      </c>
      <c r="L3945" s="13">
        <f>VLOOKUP(E3945,起始地址定义!A:D,3,FALSE)</f>
        <v>1850</v>
      </c>
      <c r="M3945" s="14">
        <f>VLOOKUP($F3945,类型描述及偏移量!$C:$H,2,FALSE)</f>
        <v>8.1</v>
      </c>
      <c r="N3945" s="14" t="str">
        <f>VLOOKUP($F3945,类型描述及偏移量!$C:$H,3,FALSE)</f>
        <v>离散</v>
      </c>
      <c r="O3945" s="14" t="str">
        <f>VLOOKUP($F3945,类型描述及偏移量!$C:$H,4,FALSE)</f>
        <v>On</v>
      </c>
      <c r="P3945" s="14" t="str">
        <f>VLOOKUP($F3945,类型描述及偏移量!$C:$H,5,FALSE)</f>
        <v>Yes</v>
      </c>
      <c r="Q3945" s="14" t="str">
        <f>VLOOKUP($F3945,类型描述及偏移量!$C:$H,6,FALSE)</f>
        <v>左跑偏报警</v>
      </c>
    </row>
    <row r="3946" hidden="1" spans="1:17">
      <c r="A3946" s="12" t="str">
        <f t="shared" si="641"/>
        <v>CHP4</v>
      </c>
      <c r="B3946" s="12" t="str">
        <f t="shared" si="642"/>
        <v>M13_M</v>
      </c>
      <c r="C3946" s="12" t="str">
        <f t="shared" si="643"/>
        <v>LMD_CHK_1</v>
      </c>
      <c r="D3946" s="12" t="str">
        <f t="shared" si="644"/>
        <v>BP_Motor_var</v>
      </c>
      <c r="E3946" s="13" t="str">
        <f t="shared" si="636"/>
        <v>CHP4_M13_M_BP_Motor_var</v>
      </c>
      <c r="F3946" s="14" t="str">
        <f t="shared" si="637"/>
        <v>BP_Motor_var_LMD_CHK_1</v>
      </c>
      <c r="G3946" s="10" t="str">
        <f t="shared" si="638"/>
        <v>CHP4_M13_M_LMD_CHK_1</v>
      </c>
      <c r="H3946" s="10" t="str">
        <f>VLOOKUP(基本表格!E3946,起始地址定义!A:D,4,FALSE)&amp;" "&amp;Q3946</f>
        <v>4#刨片机润滑油加热器 电机控制 左跑偏1检测</v>
      </c>
      <c r="I3946" s="10" t="str">
        <f t="shared" si="639"/>
        <v>DB1400,X1858.2</v>
      </c>
      <c r="J3946" s="13" t="str">
        <f>VLOOKUP(E3946,起始地址定义!A:D,2,FALSE)</f>
        <v>DB1400</v>
      </c>
      <c r="K3946" s="12" t="str">
        <f t="shared" si="640"/>
        <v>X1858.2</v>
      </c>
      <c r="L3946" s="13">
        <f>VLOOKUP(E3946,起始地址定义!A:D,3,FALSE)</f>
        <v>1850</v>
      </c>
      <c r="M3946" s="14">
        <f>VLOOKUP($F3946,类型描述及偏移量!$C:$H,2,FALSE)</f>
        <v>8.2</v>
      </c>
      <c r="N3946" s="14" t="str">
        <f>VLOOKUP($F3946,类型描述及偏移量!$C:$H,3,FALSE)</f>
        <v>离散</v>
      </c>
      <c r="O3946" s="14" t="str">
        <f>VLOOKUP($F3946,类型描述及偏移量!$C:$H,4,FALSE)</f>
        <v>None</v>
      </c>
      <c r="P3946" s="14" t="str">
        <f>VLOOKUP($F3946,类型描述及偏移量!$C:$H,5,FALSE)</f>
        <v>Yes</v>
      </c>
      <c r="Q3946" s="14" t="str">
        <f>VLOOKUP($F3946,类型描述及偏移量!$C:$H,6,FALSE)</f>
        <v>左跑偏1检测</v>
      </c>
    </row>
    <row r="3947" hidden="1" spans="1:17">
      <c r="A3947" s="12" t="str">
        <f t="shared" si="641"/>
        <v>CHP4</v>
      </c>
      <c r="B3947" s="12" t="str">
        <f t="shared" si="642"/>
        <v>M13_M</v>
      </c>
      <c r="C3947" s="12" t="str">
        <f t="shared" si="643"/>
        <v>LMD_EN</v>
      </c>
      <c r="D3947" s="12" t="str">
        <f t="shared" si="644"/>
        <v>BP_Motor_var</v>
      </c>
      <c r="E3947" s="13" t="str">
        <f t="shared" si="636"/>
        <v>CHP4_M13_M_BP_Motor_var</v>
      </c>
      <c r="F3947" s="14" t="str">
        <f t="shared" si="637"/>
        <v>BP_Motor_var_LMD_EN</v>
      </c>
      <c r="G3947" s="10" t="str">
        <f t="shared" si="638"/>
        <v>CHP4_M13_M_LMD_EN</v>
      </c>
      <c r="H3947" s="10" t="str">
        <f>VLOOKUP(基本表格!E3947,起始地址定义!A:D,4,FALSE)&amp;" "&amp;Q3947</f>
        <v>4#刨片机润滑油加热器 电机控制 左跑偏保护使能</v>
      </c>
      <c r="I3947" s="10" t="str">
        <f t="shared" si="639"/>
        <v>DB1400,X1858.3</v>
      </c>
      <c r="J3947" s="13" t="str">
        <f>VLOOKUP(E3947,起始地址定义!A:D,2,FALSE)</f>
        <v>DB1400</v>
      </c>
      <c r="K3947" s="12" t="str">
        <f t="shared" si="640"/>
        <v>X1858.3</v>
      </c>
      <c r="L3947" s="13">
        <f>VLOOKUP(E3947,起始地址定义!A:D,3,FALSE)</f>
        <v>1850</v>
      </c>
      <c r="M3947" s="14">
        <f>VLOOKUP($F3947,类型描述及偏移量!$C:$H,2,FALSE)</f>
        <v>8.3</v>
      </c>
      <c r="N3947" s="14" t="str">
        <f>VLOOKUP($F3947,类型描述及偏移量!$C:$H,3,FALSE)</f>
        <v>离散</v>
      </c>
      <c r="O3947" s="14" t="str">
        <f>VLOOKUP($F3947,类型描述及偏移量!$C:$H,4,FALSE)</f>
        <v>None</v>
      </c>
      <c r="P3947" s="14" t="str">
        <f>VLOOKUP($F3947,类型描述及偏移量!$C:$H,5,FALSE)</f>
        <v>No</v>
      </c>
      <c r="Q3947" s="14" t="str">
        <f>VLOOKUP($F3947,类型描述及偏移量!$C:$H,6,FALSE)</f>
        <v>左跑偏保护使能</v>
      </c>
    </row>
    <row r="3948" hidden="1" spans="1:17">
      <c r="A3948" s="12" t="str">
        <f t="shared" si="641"/>
        <v>CHP4</v>
      </c>
      <c r="B3948" s="12" t="str">
        <f t="shared" si="642"/>
        <v>M13_M</v>
      </c>
      <c r="C3948" s="12" t="str">
        <f t="shared" si="643"/>
        <v>LMD_Stop</v>
      </c>
      <c r="D3948" s="12" t="str">
        <f t="shared" si="644"/>
        <v>BP_Motor_var</v>
      </c>
      <c r="E3948" s="13" t="str">
        <f t="shared" si="636"/>
        <v>CHP4_M13_M_BP_Motor_var</v>
      </c>
      <c r="F3948" s="14" t="str">
        <f t="shared" si="637"/>
        <v>BP_Motor_var_LMD_Stop</v>
      </c>
      <c r="G3948" s="10" t="str">
        <f t="shared" si="638"/>
        <v>CHP4_M13_M_LMD_Stop</v>
      </c>
      <c r="H3948" s="10" t="str">
        <f>VLOOKUP(基本表格!E3948,起始地址定义!A:D,4,FALSE)&amp;" "&amp;Q3948</f>
        <v>4#刨片机润滑油加热器 电机控制 左跑偏导致停机</v>
      </c>
      <c r="I3948" s="10" t="str">
        <f t="shared" si="639"/>
        <v>DB1400,X1858.4</v>
      </c>
      <c r="J3948" s="13" t="str">
        <f>VLOOKUP(E3948,起始地址定义!A:D,2,FALSE)</f>
        <v>DB1400</v>
      </c>
      <c r="K3948" s="12" t="str">
        <f t="shared" si="640"/>
        <v>X1858.4</v>
      </c>
      <c r="L3948" s="13">
        <f>VLOOKUP(E3948,起始地址定义!A:D,3,FALSE)</f>
        <v>1850</v>
      </c>
      <c r="M3948" s="14">
        <f>VLOOKUP($F3948,类型描述及偏移量!$C:$H,2,FALSE)</f>
        <v>8.4</v>
      </c>
      <c r="N3948" s="14" t="str">
        <f>VLOOKUP($F3948,类型描述及偏移量!$C:$H,3,FALSE)</f>
        <v>离散</v>
      </c>
      <c r="O3948" s="14" t="str">
        <f>VLOOKUP($F3948,类型描述及偏移量!$C:$H,4,FALSE)</f>
        <v>On</v>
      </c>
      <c r="P3948" s="14" t="str">
        <f>VLOOKUP($F3948,类型描述及偏移量!$C:$H,5,FALSE)</f>
        <v>Yes</v>
      </c>
      <c r="Q3948" s="14" t="str">
        <f>VLOOKUP($F3948,类型描述及偏移量!$C:$H,6,FALSE)</f>
        <v>左跑偏导致停机</v>
      </c>
    </row>
    <row r="3949" hidden="1" spans="1:17">
      <c r="A3949" s="12" t="str">
        <f t="shared" si="641"/>
        <v>CHP4</v>
      </c>
      <c r="B3949" s="12" t="str">
        <f t="shared" si="642"/>
        <v>M13_M</v>
      </c>
      <c r="C3949" s="12" t="str">
        <f t="shared" si="643"/>
        <v>LMD_Time</v>
      </c>
      <c r="D3949" s="12" t="str">
        <f t="shared" si="644"/>
        <v>BP_Motor_var</v>
      </c>
      <c r="E3949" s="13" t="str">
        <f t="shared" si="636"/>
        <v>CHP4_M13_M_BP_Motor_var</v>
      </c>
      <c r="F3949" s="14" t="str">
        <f t="shared" si="637"/>
        <v>BP_Motor_var_LMD_Time</v>
      </c>
      <c r="G3949" s="10" t="str">
        <f t="shared" si="638"/>
        <v>CHP4_M13_M_LMD_Time</v>
      </c>
      <c r="H3949" s="10" t="str">
        <f>VLOOKUP(基本表格!E3949,起始地址定义!A:D,4,FALSE)&amp;" "&amp;Q3949</f>
        <v>4#刨片机润滑油加热器 电机控制 左跑偏检测时间</v>
      </c>
      <c r="I3949" s="10" t="str">
        <f t="shared" si="639"/>
        <v>DB1400,INT1860</v>
      </c>
      <c r="J3949" s="13" t="str">
        <f>VLOOKUP(E3949,起始地址定义!A:D,2,FALSE)</f>
        <v>DB1400</v>
      </c>
      <c r="K3949" s="12" t="str">
        <f t="shared" si="640"/>
        <v>INT1860</v>
      </c>
      <c r="L3949" s="13">
        <f>VLOOKUP(E3949,起始地址定义!A:D,3,FALSE)</f>
        <v>1850</v>
      </c>
      <c r="M3949" s="14">
        <f>VLOOKUP($F3949,类型描述及偏移量!$C:$H,2,FALSE)</f>
        <v>10</v>
      </c>
      <c r="N3949" s="14" t="str">
        <f>VLOOKUP($F3949,类型描述及偏移量!$C:$H,3,FALSE)</f>
        <v>整型</v>
      </c>
      <c r="O3949" s="14" t="str">
        <f>VLOOKUP($F3949,类型描述及偏移量!$C:$H,4,FALSE)</f>
        <v>None</v>
      </c>
      <c r="P3949" s="14" t="str">
        <f>VLOOKUP($F3949,类型描述及偏移量!$C:$H,5,FALSE)</f>
        <v>No</v>
      </c>
      <c r="Q3949" s="14" t="str">
        <f>VLOOKUP($F3949,类型描述及偏移量!$C:$H,6,FALSE)</f>
        <v>左跑偏检测时间</v>
      </c>
    </row>
    <row r="3950" hidden="1" spans="1:17">
      <c r="A3950" s="12" t="str">
        <f t="shared" si="641"/>
        <v>CHP4</v>
      </c>
      <c r="B3950" s="12" t="str">
        <f t="shared" si="642"/>
        <v>M13_M</v>
      </c>
      <c r="C3950" s="12" t="str">
        <f t="shared" si="643"/>
        <v>RMD_ALM</v>
      </c>
      <c r="D3950" s="12" t="str">
        <f t="shared" si="644"/>
        <v>BP_Motor_var</v>
      </c>
      <c r="E3950" s="13" t="str">
        <f t="shared" si="636"/>
        <v>CHP4_M13_M_BP_Motor_var</v>
      </c>
      <c r="F3950" s="14" t="str">
        <f t="shared" si="637"/>
        <v>BP_Motor_var_RMD_ALM</v>
      </c>
      <c r="G3950" s="10" t="str">
        <f t="shared" si="638"/>
        <v>CHP4_M13_M_RMD_ALM</v>
      </c>
      <c r="H3950" s="10" t="str">
        <f>VLOOKUP(基本表格!E3950,起始地址定义!A:D,4,FALSE)&amp;" "&amp;Q3950</f>
        <v>4#刨片机润滑油加热器 电机控制 右 跑偏报警</v>
      </c>
      <c r="I3950" s="10" t="str">
        <f t="shared" si="639"/>
        <v>DB1400,X1862.0</v>
      </c>
      <c r="J3950" s="13" t="str">
        <f>VLOOKUP(E3950,起始地址定义!A:D,2,FALSE)</f>
        <v>DB1400</v>
      </c>
      <c r="K3950" s="12" t="str">
        <f t="shared" si="640"/>
        <v>X1862.0</v>
      </c>
      <c r="L3950" s="13">
        <f>VLOOKUP(E3950,起始地址定义!A:D,3,FALSE)</f>
        <v>1850</v>
      </c>
      <c r="M3950" s="14">
        <f>VLOOKUP($F3950,类型描述及偏移量!$C:$H,2,FALSE)</f>
        <v>12</v>
      </c>
      <c r="N3950" s="14" t="str">
        <f>VLOOKUP($F3950,类型描述及偏移量!$C:$H,3,FALSE)</f>
        <v>离散</v>
      </c>
      <c r="O3950" s="14" t="str">
        <f>VLOOKUP($F3950,类型描述及偏移量!$C:$H,4,FALSE)</f>
        <v>On</v>
      </c>
      <c r="P3950" s="14" t="str">
        <f>VLOOKUP($F3950,类型描述及偏移量!$C:$H,5,FALSE)</f>
        <v>Yes</v>
      </c>
      <c r="Q3950" s="14" t="str">
        <f>VLOOKUP($F3950,类型描述及偏移量!$C:$H,6,FALSE)</f>
        <v>右 跑偏报警</v>
      </c>
    </row>
    <row r="3951" hidden="1" spans="1:17">
      <c r="A3951" s="12" t="str">
        <f t="shared" si="641"/>
        <v>CHP4</v>
      </c>
      <c r="B3951" s="12" t="str">
        <f t="shared" si="642"/>
        <v>M13_M</v>
      </c>
      <c r="C3951" s="12" t="str">
        <f t="shared" si="643"/>
        <v>RMD_CHK_1</v>
      </c>
      <c r="D3951" s="12" t="str">
        <f t="shared" si="644"/>
        <v>BP_Motor_var</v>
      </c>
      <c r="E3951" s="13" t="str">
        <f t="shared" si="636"/>
        <v>CHP4_M13_M_BP_Motor_var</v>
      </c>
      <c r="F3951" s="14" t="str">
        <f t="shared" si="637"/>
        <v>BP_Motor_var_RMD_CHK_1</v>
      </c>
      <c r="G3951" s="10" t="str">
        <f t="shared" si="638"/>
        <v>CHP4_M13_M_RMD_CHK_1</v>
      </c>
      <c r="H3951" s="10" t="str">
        <f>VLOOKUP(基本表格!E3951,起始地址定义!A:D,4,FALSE)&amp;" "&amp;Q3951</f>
        <v>4#刨片机润滑油加热器 电机控制 右跑偏1检测</v>
      </c>
      <c r="I3951" s="10" t="str">
        <f t="shared" si="639"/>
        <v>DB1400,X1862.1</v>
      </c>
      <c r="J3951" s="13" t="str">
        <f>VLOOKUP(E3951,起始地址定义!A:D,2,FALSE)</f>
        <v>DB1400</v>
      </c>
      <c r="K3951" s="12" t="str">
        <f t="shared" si="640"/>
        <v>X1862.1</v>
      </c>
      <c r="L3951" s="13">
        <f>VLOOKUP(E3951,起始地址定义!A:D,3,FALSE)</f>
        <v>1850</v>
      </c>
      <c r="M3951" s="14">
        <f>VLOOKUP($F3951,类型描述及偏移量!$C:$H,2,FALSE)</f>
        <v>12.1</v>
      </c>
      <c r="N3951" s="14" t="str">
        <f>VLOOKUP($F3951,类型描述及偏移量!$C:$H,3,FALSE)</f>
        <v>离散</v>
      </c>
      <c r="O3951" s="14" t="str">
        <f>VLOOKUP($F3951,类型描述及偏移量!$C:$H,4,FALSE)</f>
        <v>None</v>
      </c>
      <c r="P3951" s="14" t="str">
        <f>VLOOKUP($F3951,类型描述及偏移量!$C:$H,5,FALSE)</f>
        <v>Yes</v>
      </c>
      <c r="Q3951" s="14" t="str">
        <f>VLOOKUP($F3951,类型描述及偏移量!$C:$H,6,FALSE)</f>
        <v>右跑偏1检测</v>
      </c>
    </row>
    <row r="3952" hidden="1" spans="1:17">
      <c r="A3952" s="12" t="str">
        <f t="shared" si="641"/>
        <v>CHP4</v>
      </c>
      <c r="B3952" s="12" t="str">
        <f t="shared" si="642"/>
        <v>M13_M</v>
      </c>
      <c r="C3952" s="12" t="str">
        <f t="shared" si="643"/>
        <v>RMD_EN</v>
      </c>
      <c r="D3952" s="12" t="str">
        <f t="shared" si="644"/>
        <v>BP_Motor_var</v>
      </c>
      <c r="E3952" s="13" t="str">
        <f t="shared" si="636"/>
        <v>CHP4_M13_M_BP_Motor_var</v>
      </c>
      <c r="F3952" s="14" t="str">
        <f t="shared" si="637"/>
        <v>BP_Motor_var_RMD_EN</v>
      </c>
      <c r="G3952" s="10" t="str">
        <f t="shared" si="638"/>
        <v>CHP4_M13_M_RMD_EN</v>
      </c>
      <c r="H3952" s="10" t="str">
        <f>VLOOKUP(基本表格!E3952,起始地址定义!A:D,4,FALSE)&amp;" "&amp;Q3952</f>
        <v>4#刨片机润滑油加热器 电机控制 右跑偏保护使能</v>
      </c>
      <c r="I3952" s="10" t="str">
        <f t="shared" si="639"/>
        <v>DB1400,X1862.2</v>
      </c>
      <c r="J3952" s="13" t="str">
        <f>VLOOKUP(E3952,起始地址定义!A:D,2,FALSE)</f>
        <v>DB1400</v>
      </c>
      <c r="K3952" s="12" t="str">
        <f t="shared" si="640"/>
        <v>X1862.2</v>
      </c>
      <c r="L3952" s="13">
        <f>VLOOKUP(E3952,起始地址定义!A:D,3,FALSE)</f>
        <v>1850</v>
      </c>
      <c r="M3952" s="14">
        <f>VLOOKUP($F3952,类型描述及偏移量!$C:$H,2,FALSE)</f>
        <v>12.2</v>
      </c>
      <c r="N3952" s="14" t="str">
        <f>VLOOKUP($F3952,类型描述及偏移量!$C:$H,3,FALSE)</f>
        <v>离散</v>
      </c>
      <c r="O3952" s="14" t="str">
        <f>VLOOKUP($F3952,类型描述及偏移量!$C:$H,4,FALSE)</f>
        <v>None</v>
      </c>
      <c r="P3952" s="14" t="str">
        <f>VLOOKUP($F3952,类型描述及偏移量!$C:$H,5,FALSE)</f>
        <v>No</v>
      </c>
      <c r="Q3952" s="14" t="str">
        <f>VLOOKUP($F3952,类型描述及偏移量!$C:$H,6,FALSE)</f>
        <v>右跑偏保护使能</v>
      </c>
    </row>
    <row r="3953" hidden="1" spans="1:17">
      <c r="A3953" s="12" t="str">
        <f t="shared" si="641"/>
        <v>CHP4</v>
      </c>
      <c r="B3953" s="12" t="str">
        <f t="shared" si="642"/>
        <v>M13_M</v>
      </c>
      <c r="C3953" s="12" t="str">
        <f t="shared" si="643"/>
        <v>RMD_Stop</v>
      </c>
      <c r="D3953" s="12" t="str">
        <f t="shared" si="644"/>
        <v>BP_Motor_var</v>
      </c>
      <c r="E3953" s="13" t="str">
        <f t="shared" si="636"/>
        <v>CHP4_M13_M_BP_Motor_var</v>
      </c>
      <c r="F3953" s="14" t="str">
        <f t="shared" si="637"/>
        <v>BP_Motor_var_RMD_Stop</v>
      </c>
      <c r="G3953" s="10" t="str">
        <f t="shared" si="638"/>
        <v>CHP4_M13_M_RMD_Stop</v>
      </c>
      <c r="H3953" s="10" t="str">
        <f>VLOOKUP(基本表格!E3953,起始地址定义!A:D,4,FALSE)&amp;" "&amp;Q3953</f>
        <v>4#刨片机润滑油加热器 电机控制 右跑偏导致停机</v>
      </c>
      <c r="I3953" s="10" t="str">
        <f t="shared" si="639"/>
        <v>DB1400,X1862.3</v>
      </c>
      <c r="J3953" s="13" t="str">
        <f>VLOOKUP(E3953,起始地址定义!A:D,2,FALSE)</f>
        <v>DB1400</v>
      </c>
      <c r="K3953" s="12" t="str">
        <f t="shared" si="640"/>
        <v>X1862.3</v>
      </c>
      <c r="L3953" s="13">
        <f>VLOOKUP(E3953,起始地址定义!A:D,3,FALSE)</f>
        <v>1850</v>
      </c>
      <c r="M3953" s="14">
        <f>VLOOKUP($F3953,类型描述及偏移量!$C:$H,2,FALSE)</f>
        <v>12.3</v>
      </c>
      <c r="N3953" s="14" t="str">
        <f>VLOOKUP($F3953,类型描述及偏移量!$C:$H,3,FALSE)</f>
        <v>离散</v>
      </c>
      <c r="O3953" s="14" t="str">
        <f>VLOOKUP($F3953,类型描述及偏移量!$C:$H,4,FALSE)</f>
        <v>On</v>
      </c>
      <c r="P3953" s="14" t="str">
        <f>VLOOKUP($F3953,类型描述及偏移量!$C:$H,5,FALSE)</f>
        <v>Yes</v>
      </c>
      <c r="Q3953" s="14" t="str">
        <f>VLOOKUP($F3953,类型描述及偏移量!$C:$H,6,FALSE)</f>
        <v>右跑偏导致停机</v>
      </c>
    </row>
    <row r="3954" hidden="1" spans="1:17">
      <c r="A3954" s="12" t="str">
        <f t="shared" si="641"/>
        <v>CHP4</v>
      </c>
      <c r="B3954" s="12" t="str">
        <f t="shared" si="642"/>
        <v>M13_M</v>
      </c>
      <c r="C3954" s="12" t="str">
        <f t="shared" si="643"/>
        <v>RMD_Time</v>
      </c>
      <c r="D3954" s="12" t="str">
        <f t="shared" si="644"/>
        <v>BP_Motor_var</v>
      </c>
      <c r="E3954" s="13" t="str">
        <f t="shared" si="636"/>
        <v>CHP4_M13_M_BP_Motor_var</v>
      </c>
      <c r="F3954" s="14" t="str">
        <f t="shared" si="637"/>
        <v>BP_Motor_var_RMD_Time</v>
      </c>
      <c r="G3954" s="10" t="str">
        <f t="shared" si="638"/>
        <v>CHP4_M13_M_RMD_Time</v>
      </c>
      <c r="H3954" s="10" t="str">
        <f>VLOOKUP(基本表格!E3954,起始地址定义!A:D,4,FALSE)&amp;" "&amp;Q3954</f>
        <v>4#刨片机润滑油加热器 电机控制 右跑偏检测时间</v>
      </c>
      <c r="I3954" s="10" t="str">
        <f t="shared" si="639"/>
        <v>DB1400,INT1864</v>
      </c>
      <c r="J3954" s="13" t="str">
        <f>VLOOKUP(E3954,起始地址定义!A:D,2,FALSE)</f>
        <v>DB1400</v>
      </c>
      <c r="K3954" s="12" t="str">
        <f t="shared" si="640"/>
        <v>INT1864</v>
      </c>
      <c r="L3954" s="13">
        <f>VLOOKUP(E3954,起始地址定义!A:D,3,FALSE)</f>
        <v>1850</v>
      </c>
      <c r="M3954" s="14">
        <f>VLOOKUP($F3954,类型描述及偏移量!$C:$H,2,FALSE)</f>
        <v>14</v>
      </c>
      <c r="N3954" s="14" t="str">
        <f>VLOOKUP($F3954,类型描述及偏移量!$C:$H,3,FALSE)</f>
        <v>整型</v>
      </c>
      <c r="O3954" s="14" t="str">
        <f>VLOOKUP($F3954,类型描述及偏移量!$C:$H,4,FALSE)</f>
        <v>None</v>
      </c>
      <c r="P3954" s="14" t="str">
        <f>VLOOKUP($F3954,类型描述及偏移量!$C:$H,5,FALSE)</f>
        <v>No</v>
      </c>
      <c r="Q3954" s="14" t="str">
        <f>VLOOKUP($F3954,类型描述及偏移量!$C:$H,6,FALSE)</f>
        <v>右跑偏检测时间</v>
      </c>
    </row>
    <row r="3955" hidden="1" spans="1:17">
      <c r="A3955" s="12" t="str">
        <f t="shared" si="641"/>
        <v>CHP4</v>
      </c>
      <c r="B3955" s="12" t="str">
        <f t="shared" si="642"/>
        <v>M13_M</v>
      </c>
      <c r="C3955" s="12" t="str">
        <f t="shared" si="643"/>
        <v>Motor_Delta</v>
      </c>
      <c r="D3955" s="12" t="str">
        <f t="shared" si="644"/>
        <v>BP_Motor_var</v>
      </c>
      <c r="E3955" s="13" t="str">
        <f t="shared" si="636"/>
        <v>CHP4_M13_M_BP_Motor_var</v>
      </c>
      <c r="F3955" s="14" t="str">
        <f t="shared" si="637"/>
        <v>BP_Motor_var_Motor_Delta</v>
      </c>
      <c r="G3955" s="10" t="str">
        <f t="shared" si="638"/>
        <v>CHP4_M13_M_Motor_Delta</v>
      </c>
      <c r="H3955" s="10" t="str">
        <f>VLOOKUP(基本表格!E3955,起始地址定义!A:D,4,FALSE)&amp;" "&amp;Q3955</f>
        <v>4#刨片机润滑油加热器 电机控制 三角型</v>
      </c>
      <c r="I3955" s="10" t="str">
        <f t="shared" si="639"/>
        <v>DB1400,X1866.0</v>
      </c>
      <c r="J3955" s="13" t="str">
        <f>VLOOKUP(E3955,起始地址定义!A:D,2,FALSE)</f>
        <v>DB1400</v>
      </c>
      <c r="K3955" s="12" t="str">
        <f t="shared" si="640"/>
        <v>X1866.0</v>
      </c>
      <c r="L3955" s="13">
        <f>VLOOKUP(E3955,起始地址定义!A:D,3,FALSE)</f>
        <v>1850</v>
      </c>
      <c r="M3955" s="14">
        <f>VLOOKUP($F3955,类型描述及偏移量!$C:$H,2,FALSE)</f>
        <v>16</v>
      </c>
      <c r="N3955" s="14" t="str">
        <f>VLOOKUP($F3955,类型描述及偏移量!$C:$H,3,FALSE)</f>
        <v>离散</v>
      </c>
      <c r="O3955" s="14" t="str">
        <f>VLOOKUP($F3955,类型描述及偏移量!$C:$H,4,FALSE)</f>
        <v>None</v>
      </c>
      <c r="P3955" s="14" t="str">
        <f>VLOOKUP($F3955,类型描述及偏移量!$C:$H,5,FALSE)</f>
        <v>Yes</v>
      </c>
      <c r="Q3955" s="14" t="str">
        <f>VLOOKUP($F3955,类型描述及偏移量!$C:$H,6,FALSE)</f>
        <v>三角型</v>
      </c>
    </row>
    <row r="3956" hidden="1" spans="1:17">
      <c r="A3956" s="12" t="str">
        <f t="shared" si="641"/>
        <v>CHP4</v>
      </c>
      <c r="B3956" s="12" t="str">
        <f t="shared" si="642"/>
        <v>M13_M</v>
      </c>
      <c r="C3956" s="12" t="str">
        <f t="shared" si="643"/>
        <v>Motor_Wye</v>
      </c>
      <c r="D3956" s="12" t="str">
        <f t="shared" si="644"/>
        <v>BP_Motor_var</v>
      </c>
      <c r="E3956" s="13" t="str">
        <f t="shared" si="636"/>
        <v>CHP4_M13_M_BP_Motor_var</v>
      </c>
      <c r="F3956" s="14" t="str">
        <f t="shared" si="637"/>
        <v>BP_Motor_var_Motor_Wye</v>
      </c>
      <c r="G3956" s="10" t="str">
        <f t="shared" si="638"/>
        <v>CHP4_M13_M_Motor_Wye</v>
      </c>
      <c r="H3956" s="10" t="str">
        <f>VLOOKUP(基本表格!E3956,起始地址定义!A:D,4,FALSE)&amp;" "&amp;Q3956</f>
        <v>4#刨片机润滑油加热器 电机控制 星型</v>
      </c>
      <c r="I3956" s="10" t="str">
        <f t="shared" si="639"/>
        <v>DB1400,X1866.1</v>
      </c>
      <c r="J3956" s="13" t="str">
        <f>VLOOKUP(E3956,起始地址定义!A:D,2,FALSE)</f>
        <v>DB1400</v>
      </c>
      <c r="K3956" s="12" t="str">
        <f t="shared" si="640"/>
        <v>X1866.1</v>
      </c>
      <c r="L3956" s="13">
        <f>VLOOKUP(E3956,起始地址定义!A:D,3,FALSE)</f>
        <v>1850</v>
      </c>
      <c r="M3956" s="14">
        <f>VLOOKUP($F3956,类型描述及偏移量!$C:$H,2,FALSE)</f>
        <v>16.1</v>
      </c>
      <c r="N3956" s="14" t="str">
        <f>VLOOKUP($F3956,类型描述及偏移量!$C:$H,3,FALSE)</f>
        <v>离散</v>
      </c>
      <c r="O3956" s="14" t="str">
        <f>VLOOKUP($F3956,类型描述及偏移量!$C:$H,4,FALSE)</f>
        <v>None</v>
      </c>
      <c r="P3956" s="14" t="str">
        <f>VLOOKUP($F3956,类型描述及偏移量!$C:$H,5,FALSE)</f>
        <v>Yes</v>
      </c>
      <c r="Q3956" s="14" t="str">
        <f>VLOOKUP($F3956,类型描述及偏移量!$C:$H,6,FALSE)</f>
        <v>星型</v>
      </c>
    </row>
    <row r="3957" hidden="1" spans="1:17">
      <c r="A3957" s="12" t="str">
        <f t="shared" si="641"/>
        <v>CHP4</v>
      </c>
      <c r="B3957" s="12" t="str">
        <f t="shared" si="642"/>
        <v>M13_M</v>
      </c>
      <c r="C3957" s="12" t="str">
        <f t="shared" si="643"/>
        <v>MSD</v>
      </c>
      <c r="D3957" s="12" t="str">
        <f t="shared" si="644"/>
        <v>BP_Motor_var</v>
      </c>
      <c r="E3957" s="13" t="str">
        <f t="shared" si="636"/>
        <v>CHP4_M13_M_BP_Motor_var</v>
      </c>
      <c r="F3957" s="14" t="str">
        <f t="shared" si="637"/>
        <v>BP_Motor_var_MSD</v>
      </c>
      <c r="G3957" s="10" t="str">
        <f t="shared" si="638"/>
        <v>CHP4_M13_M_MSD</v>
      </c>
      <c r="H3957" s="10" t="str">
        <f>VLOOKUP(基本表格!E3957,起始地址定义!A:D,4,FALSE)&amp;" "&amp;Q3957</f>
        <v>4#刨片机润滑油加热器 电机控制 维修开关</v>
      </c>
      <c r="I3957" s="10" t="str">
        <f t="shared" si="639"/>
        <v>DB1400,X1866.2</v>
      </c>
      <c r="J3957" s="13" t="str">
        <f>VLOOKUP(E3957,起始地址定义!A:D,2,FALSE)</f>
        <v>DB1400</v>
      </c>
      <c r="K3957" s="12" t="str">
        <f t="shared" si="640"/>
        <v>X1866.2</v>
      </c>
      <c r="L3957" s="13">
        <f>VLOOKUP(E3957,起始地址定义!A:D,3,FALSE)</f>
        <v>1850</v>
      </c>
      <c r="M3957" s="14">
        <f>VLOOKUP($F3957,类型描述及偏移量!$C:$H,2,FALSE)</f>
        <v>16.2</v>
      </c>
      <c r="N3957" s="14" t="str">
        <f>VLOOKUP($F3957,类型描述及偏移量!$C:$H,3,FALSE)</f>
        <v>离散</v>
      </c>
      <c r="O3957" s="14" t="str">
        <f>VLOOKUP($F3957,类型描述及偏移量!$C:$H,4,FALSE)</f>
        <v>On</v>
      </c>
      <c r="P3957" s="14" t="str">
        <f>VLOOKUP($F3957,类型描述及偏移量!$C:$H,5,FALSE)</f>
        <v>Yes</v>
      </c>
      <c r="Q3957" s="14" t="str">
        <f>VLOOKUP($F3957,类型描述及偏移量!$C:$H,6,FALSE)</f>
        <v>维修开关</v>
      </c>
    </row>
    <row r="3958" hidden="1" spans="1:17">
      <c r="A3958" s="12" t="str">
        <f t="shared" si="641"/>
        <v>CHP4</v>
      </c>
      <c r="B3958" s="12" t="str">
        <f t="shared" si="642"/>
        <v>M13_M</v>
      </c>
      <c r="C3958" s="12" t="str">
        <f t="shared" si="643"/>
        <v>LMD_CHK_2</v>
      </c>
      <c r="D3958" s="12" t="str">
        <f t="shared" si="644"/>
        <v>BP_Motor_var</v>
      </c>
      <c r="E3958" s="13" t="str">
        <f t="shared" si="636"/>
        <v>CHP4_M13_M_BP_Motor_var</v>
      </c>
      <c r="F3958" s="14" t="str">
        <f t="shared" si="637"/>
        <v>BP_Motor_var_LMD_CHK_2</v>
      </c>
      <c r="G3958" s="10" t="str">
        <f t="shared" si="638"/>
        <v>CHP4_M13_M_LMD_CHK_2</v>
      </c>
      <c r="H3958" s="10" t="str">
        <f>VLOOKUP(基本表格!E3958,起始地址定义!A:D,4,FALSE)&amp;" "&amp;Q3958</f>
        <v>4#刨片机润滑油加热器 电机控制 左跑偏2检测</v>
      </c>
      <c r="I3958" s="10" t="str">
        <f t="shared" si="639"/>
        <v>DB1400,X1866.3</v>
      </c>
      <c r="J3958" s="13" t="str">
        <f>VLOOKUP(E3958,起始地址定义!A:D,2,FALSE)</f>
        <v>DB1400</v>
      </c>
      <c r="K3958" s="12" t="str">
        <f t="shared" si="640"/>
        <v>X1866.3</v>
      </c>
      <c r="L3958" s="13">
        <f>VLOOKUP(E3958,起始地址定义!A:D,3,FALSE)</f>
        <v>1850</v>
      </c>
      <c r="M3958" s="14">
        <f>VLOOKUP($F3958,类型描述及偏移量!$C:$H,2,FALSE)</f>
        <v>16.3</v>
      </c>
      <c r="N3958" s="14" t="str">
        <f>VLOOKUP($F3958,类型描述及偏移量!$C:$H,3,FALSE)</f>
        <v>离散</v>
      </c>
      <c r="O3958" s="14" t="str">
        <f>VLOOKUP($F3958,类型描述及偏移量!$C:$H,4,FALSE)</f>
        <v>None</v>
      </c>
      <c r="P3958" s="14" t="str">
        <f>VLOOKUP($F3958,类型描述及偏移量!$C:$H,5,FALSE)</f>
        <v>Yes</v>
      </c>
      <c r="Q3958" s="14" t="str">
        <f>VLOOKUP($F3958,类型描述及偏移量!$C:$H,6,FALSE)</f>
        <v>左跑偏2检测</v>
      </c>
    </row>
    <row r="3959" hidden="1" spans="1:17">
      <c r="A3959" s="12" t="str">
        <f t="shared" si="641"/>
        <v>CHP4</v>
      </c>
      <c r="B3959" s="12" t="str">
        <f t="shared" si="642"/>
        <v>M13_M</v>
      </c>
      <c r="C3959" s="12" t="str">
        <f t="shared" si="643"/>
        <v>RMD_CHK_2</v>
      </c>
      <c r="D3959" s="12" t="str">
        <f t="shared" si="644"/>
        <v>BP_Motor_var</v>
      </c>
      <c r="E3959" s="13" t="str">
        <f t="shared" si="636"/>
        <v>CHP4_M13_M_BP_Motor_var</v>
      </c>
      <c r="F3959" s="14" t="str">
        <f t="shared" si="637"/>
        <v>BP_Motor_var_RMD_CHK_2</v>
      </c>
      <c r="G3959" s="10" t="str">
        <f t="shared" si="638"/>
        <v>CHP4_M13_M_RMD_CHK_2</v>
      </c>
      <c r="H3959" s="10" t="str">
        <f>VLOOKUP(基本表格!E3959,起始地址定义!A:D,4,FALSE)&amp;" "&amp;Q3959</f>
        <v>4#刨片机润滑油加热器 电机控制 右跑偏2检测</v>
      </c>
      <c r="I3959" s="10" t="str">
        <f t="shared" si="639"/>
        <v>DB1400,X1866.4</v>
      </c>
      <c r="J3959" s="13" t="str">
        <f>VLOOKUP(E3959,起始地址定义!A:D,2,FALSE)</f>
        <v>DB1400</v>
      </c>
      <c r="K3959" s="12" t="str">
        <f t="shared" si="640"/>
        <v>X1866.4</v>
      </c>
      <c r="L3959" s="13">
        <f>VLOOKUP(E3959,起始地址定义!A:D,3,FALSE)</f>
        <v>1850</v>
      </c>
      <c r="M3959" s="14">
        <f>VLOOKUP($F3959,类型描述及偏移量!$C:$H,2,FALSE)</f>
        <v>16.4</v>
      </c>
      <c r="N3959" s="14" t="str">
        <f>VLOOKUP($F3959,类型描述及偏移量!$C:$H,3,FALSE)</f>
        <v>离散</v>
      </c>
      <c r="O3959" s="14" t="str">
        <f>VLOOKUP($F3959,类型描述及偏移量!$C:$H,4,FALSE)</f>
        <v>None</v>
      </c>
      <c r="P3959" s="14" t="str">
        <f>VLOOKUP($F3959,类型描述及偏移量!$C:$H,5,FALSE)</f>
        <v>Yes</v>
      </c>
      <c r="Q3959" s="14" t="str">
        <f>VLOOKUP($F3959,类型描述及偏移量!$C:$H,6,FALSE)</f>
        <v>右跑偏2检测</v>
      </c>
    </row>
    <row r="3960" hidden="1" spans="1:17">
      <c r="A3960" s="12" t="str">
        <f t="shared" si="641"/>
        <v>CHP4</v>
      </c>
      <c r="B3960" s="12" t="str">
        <f t="shared" si="642"/>
        <v>M13_M</v>
      </c>
      <c r="C3960" s="12" t="str">
        <f t="shared" si="643"/>
        <v>InterStarTime</v>
      </c>
      <c r="D3960" s="12" t="str">
        <f t="shared" si="644"/>
        <v>BP_Motor_var</v>
      </c>
      <c r="E3960" s="13" t="str">
        <f t="shared" si="636"/>
        <v>CHP4_M13_M_BP_Motor_var</v>
      </c>
      <c r="F3960" s="14" t="str">
        <f t="shared" si="637"/>
        <v>BP_Motor_var_InterStarTime</v>
      </c>
      <c r="G3960" s="10" t="str">
        <f t="shared" si="638"/>
        <v>CHP4_M13_M_InterStarTime</v>
      </c>
      <c r="H3960" s="10" t="str">
        <f>VLOOKUP(基本表格!E3960,起始地址定义!A:D,4,FALSE)&amp;" "&amp;Q3960</f>
        <v>4#刨片机润滑油加热器 电机控制 联动启动延时</v>
      </c>
      <c r="I3960" s="10" t="str">
        <f t="shared" si="639"/>
        <v>DB1400,INT1868</v>
      </c>
      <c r="J3960" s="13" t="str">
        <f>VLOOKUP(E3960,起始地址定义!A:D,2,FALSE)</f>
        <v>DB1400</v>
      </c>
      <c r="K3960" s="12" t="str">
        <f t="shared" si="640"/>
        <v>INT1868</v>
      </c>
      <c r="L3960" s="13">
        <f>VLOOKUP(E3960,起始地址定义!A:D,3,FALSE)</f>
        <v>1850</v>
      </c>
      <c r="M3960" s="14">
        <f>VLOOKUP($F3960,类型描述及偏移量!$C:$H,2,FALSE)</f>
        <v>18</v>
      </c>
      <c r="N3960" s="14" t="str">
        <f>VLOOKUP($F3960,类型描述及偏移量!$C:$H,3,FALSE)</f>
        <v>整型</v>
      </c>
      <c r="O3960" s="14" t="str">
        <f>VLOOKUP($F3960,类型描述及偏移量!$C:$H,4,FALSE)</f>
        <v>None</v>
      </c>
      <c r="P3960" s="14" t="str">
        <f>VLOOKUP($F3960,类型描述及偏移量!$C:$H,5,FALSE)</f>
        <v>No</v>
      </c>
      <c r="Q3960" s="14" t="str">
        <f>VLOOKUP($F3960,类型描述及偏移量!$C:$H,6,FALSE)</f>
        <v>联动启动延时</v>
      </c>
    </row>
    <row r="3961" hidden="1" spans="1:17">
      <c r="A3961" s="12" t="str">
        <f t="shared" si="641"/>
        <v>CHP4</v>
      </c>
      <c r="B3961" s="12" t="str">
        <f t="shared" si="642"/>
        <v>M13_M</v>
      </c>
      <c r="C3961" s="12" t="str">
        <f t="shared" si="643"/>
        <v>Alt_TMR</v>
      </c>
      <c r="D3961" s="12" t="str">
        <f t="shared" si="644"/>
        <v>BP_Motor_var</v>
      </c>
      <c r="E3961" s="13" t="str">
        <f t="shared" si="636"/>
        <v>CHP4_M13_M_BP_Motor_var</v>
      </c>
      <c r="F3961" s="14" t="str">
        <f t="shared" si="637"/>
        <v>BP_Motor_var_Alt_TMR</v>
      </c>
      <c r="G3961" s="10" t="str">
        <f t="shared" si="638"/>
        <v>CHP4_M13_M_Alt_TMR</v>
      </c>
      <c r="H3961" s="10" t="str">
        <f>VLOOKUP(基本表格!E3961,起始地址定义!A:D,4,FALSE)&amp;" "&amp;Q3961</f>
        <v>4#刨片机润滑油加热器 电机控制 起动转换时间 秒</v>
      </c>
      <c r="I3961" s="10" t="str">
        <f t="shared" si="639"/>
        <v>DB1400,INT1870</v>
      </c>
      <c r="J3961" s="13" t="str">
        <f>VLOOKUP(E3961,起始地址定义!A:D,2,FALSE)</f>
        <v>DB1400</v>
      </c>
      <c r="K3961" s="12" t="str">
        <f t="shared" si="640"/>
        <v>INT1870</v>
      </c>
      <c r="L3961" s="13">
        <f>VLOOKUP(E3961,起始地址定义!A:D,3,FALSE)</f>
        <v>1850</v>
      </c>
      <c r="M3961" s="14">
        <f>VLOOKUP($F3961,类型描述及偏移量!$C:$H,2,FALSE)</f>
        <v>20</v>
      </c>
      <c r="N3961" s="14" t="str">
        <f>VLOOKUP($F3961,类型描述及偏移量!$C:$H,3,FALSE)</f>
        <v>整型</v>
      </c>
      <c r="O3961" s="14" t="str">
        <f>VLOOKUP($F3961,类型描述及偏移量!$C:$H,4,FALSE)</f>
        <v>None</v>
      </c>
      <c r="P3961" s="14" t="str">
        <f>VLOOKUP($F3961,类型描述及偏移量!$C:$H,5,FALSE)</f>
        <v>No</v>
      </c>
      <c r="Q3961" s="14" t="str">
        <f>VLOOKUP($F3961,类型描述及偏移量!$C:$H,6,FALSE)</f>
        <v>起动转换时间 秒</v>
      </c>
    </row>
    <row r="3962" hidden="1" spans="1:17">
      <c r="A3962" s="12" t="str">
        <f t="shared" si="641"/>
        <v>CHP4</v>
      </c>
      <c r="B3962" s="12" t="str">
        <f t="shared" si="642"/>
        <v>M14_M</v>
      </c>
      <c r="C3962" s="12" t="str">
        <f t="shared" si="643"/>
        <v>Enable</v>
      </c>
      <c r="D3962" s="12" t="str">
        <f t="shared" si="644"/>
        <v>BP_Motor_var</v>
      </c>
      <c r="E3962" s="13" t="str">
        <f t="shared" si="636"/>
        <v>CHP4_M14_M_BP_Motor_var</v>
      </c>
      <c r="F3962" s="14" t="str">
        <f t="shared" si="637"/>
        <v>BP_Motor_var_Enable</v>
      </c>
      <c r="G3962" s="10" t="str">
        <f t="shared" si="638"/>
        <v>CHP4_M14_M_Enable</v>
      </c>
      <c r="H3962" s="10" t="str">
        <f>VLOOKUP(基本表格!E3962,起始地址定义!A:D,4,FALSE)&amp;" "&amp;Q3962</f>
        <v>Spare 备用 电机控制 使能</v>
      </c>
      <c r="I3962" s="10" t="str">
        <f t="shared" si="639"/>
        <v>DB1400,X1900.0</v>
      </c>
      <c r="J3962" s="13" t="str">
        <f>VLOOKUP(E3962,起始地址定义!A:D,2,FALSE)</f>
        <v>DB1400</v>
      </c>
      <c r="K3962" s="12" t="str">
        <f t="shared" si="640"/>
        <v>X1900.0</v>
      </c>
      <c r="L3962" s="13">
        <f>VLOOKUP(E3962,起始地址定义!A:D,3,FALSE)</f>
        <v>1900</v>
      </c>
      <c r="M3962" s="14">
        <f>VLOOKUP($F3962,类型描述及偏移量!$C:$H,2,FALSE)</f>
        <v>0</v>
      </c>
      <c r="N3962" s="14" t="str">
        <f>VLOOKUP($F3962,类型描述及偏移量!$C:$H,3,FALSE)</f>
        <v>离散</v>
      </c>
      <c r="O3962" s="14" t="str">
        <f>VLOOKUP($F3962,类型描述及偏移量!$C:$H,4,FALSE)</f>
        <v>None</v>
      </c>
      <c r="P3962" s="14" t="str">
        <f>VLOOKUP($F3962,类型描述及偏移量!$C:$H,5,FALSE)</f>
        <v>No</v>
      </c>
      <c r="Q3962" s="14" t="str">
        <f>VLOOKUP($F3962,类型描述及偏移量!$C:$H,6,FALSE)</f>
        <v>使能</v>
      </c>
    </row>
    <row r="3963" hidden="1" spans="1:17">
      <c r="A3963" s="12" t="str">
        <f t="shared" si="641"/>
        <v>CHP4</v>
      </c>
      <c r="B3963" s="12" t="str">
        <f t="shared" si="642"/>
        <v>M14_M</v>
      </c>
      <c r="C3963" s="12" t="str">
        <f t="shared" si="643"/>
        <v>Auto_Status</v>
      </c>
      <c r="D3963" s="12" t="str">
        <f t="shared" si="644"/>
        <v>BP_Motor_var</v>
      </c>
      <c r="E3963" s="13" t="str">
        <f t="shared" si="636"/>
        <v>CHP4_M14_M_BP_Motor_var</v>
      </c>
      <c r="F3963" s="14" t="str">
        <f t="shared" si="637"/>
        <v>BP_Motor_var_Auto_Status</v>
      </c>
      <c r="G3963" s="10" t="str">
        <f t="shared" si="638"/>
        <v>CHP4_M14_M_Auto_Status</v>
      </c>
      <c r="H3963" s="10" t="str">
        <f>VLOOKUP(基本表格!E3963,起始地址定义!A:D,4,FALSE)&amp;" "&amp;Q3963</f>
        <v>Spare 备用 电机控制 手自动状态</v>
      </c>
      <c r="I3963" s="10" t="str">
        <f t="shared" si="639"/>
        <v>DB1400,X1900.3</v>
      </c>
      <c r="J3963" s="13" t="str">
        <f>VLOOKUP(E3963,起始地址定义!A:D,2,FALSE)</f>
        <v>DB1400</v>
      </c>
      <c r="K3963" s="12" t="str">
        <f t="shared" si="640"/>
        <v>X1900.3</v>
      </c>
      <c r="L3963" s="13">
        <f>VLOOKUP(E3963,起始地址定义!A:D,3,FALSE)</f>
        <v>1900</v>
      </c>
      <c r="M3963" s="14">
        <f>VLOOKUP($F3963,类型描述及偏移量!$C:$H,2,FALSE)</f>
        <v>0.3</v>
      </c>
      <c r="N3963" s="14" t="str">
        <f>VLOOKUP($F3963,类型描述及偏移量!$C:$H,3,FALSE)</f>
        <v>离散</v>
      </c>
      <c r="O3963" s="14" t="str">
        <f>VLOOKUP($F3963,类型描述及偏移量!$C:$H,4,FALSE)</f>
        <v>None</v>
      </c>
      <c r="P3963" s="14" t="str">
        <f>VLOOKUP($F3963,类型描述及偏移量!$C:$H,5,FALSE)</f>
        <v>Yes</v>
      </c>
      <c r="Q3963" s="14" t="str">
        <f>VLOOKUP($F3963,类型描述及偏移量!$C:$H,6,FALSE)</f>
        <v>手自动状态</v>
      </c>
    </row>
    <row r="3964" hidden="1" spans="1:17">
      <c r="A3964" s="12" t="str">
        <f t="shared" si="641"/>
        <v>CHP4</v>
      </c>
      <c r="B3964" s="12" t="str">
        <f t="shared" si="642"/>
        <v>M14_M</v>
      </c>
      <c r="C3964" s="12" t="str">
        <f t="shared" si="643"/>
        <v>Loc_Rem</v>
      </c>
      <c r="D3964" s="12" t="str">
        <f t="shared" si="644"/>
        <v>BP_Motor_var</v>
      </c>
      <c r="E3964" s="13" t="str">
        <f t="shared" si="636"/>
        <v>CHP4_M14_M_BP_Motor_var</v>
      </c>
      <c r="F3964" s="14" t="str">
        <f t="shared" si="637"/>
        <v>BP_Motor_var_Loc_Rem</v>
      </c>
      <c r="G3964" s="10" t="str">
        <f t="shared" si="638"/>
        <v>CHP4_M14_M_Loc_Rem</v>
      </c>
      <c r="H3964" s="10" t="str">
        <f>VLOOKUP(基本表格!E3964,起始地址定义!A:D,4,FALSE)&amp;" "&amp;Q3964</f>
        <v>Spare 备用 电机控制 本地/远程(检修/待机）</v>
      </c>
      <c r="I3964" s="10" t="str">
        <f t="shared" si="639"/>
        <v>DB1400,X1900.4</v>
      </c>
      <c r="J3964" s="13" t="str">
        <f>VLOOKUP(E3964,起始地址定义!A:D,2,FALSE)</f>
        <v>DB1400</v>
      </c>
      <c r="K3964" s="12" t="str">
        <f t="shared" si="640"/>
        <v>X1900.4</v>
      </c>
      <c r="L3964" s="13">
        <f>VLOOKUP(E3964,起始地址定义!A:D,3,FALSE)</f>
        <v>1900</v>
      </c>
      <c r="M3964" s="14">
        <f>VLOOKUP($F3964,类型描述及偏移量!$C:$H,2,FALSE)</f>
        <v>0.4</v>
      </c>
      <c r="N3964" s="14" t="str">
        <f>VLOOKUP($F3964,类型描述及偏移量!$C:$H,3,FALSE)</f>
        <v>离散</v>
      </c>
      <c r="O3964" s="14" t="str">
        <f>VLOOKUP($F3964,类型描述及偏移量!$C:$H,4,FALSE)</f>
        <v>None</v>
      </c>
      <c r="P3964" s="14" t="str">
        <f>VLOOKUP($F3964,类型描述及偏移量!$C:$H,5,FALSE)</f>
        <v>Yes</v>
      </c>
      <c r="Q3964" s="14" t="str">
        <f>VLOOKUP($F3964,类型描述及偏移量!$C:$H,6,FALSE)</f>
        <v>本地/远程(检修/待机）</v>
      </c>
    </row>
    <row r="3965" hidden="1" spans="1:17">
      <c r="A3965" s="12" t="str">
        <f t="shared" si="641"/>
        <v>CHP4</v>
      </c>
      <c r="B3965" s="12" t="str">
        <f t="shared" si="642"/>
        <v>M14_M</v>
      </c>
      <c r="C3965" s="12" t="str">
        <f t="shared" si="643"/>
        <v>ON_HMI</v>
      </c>
      <c r="D3965" s="12" t="str">
        <f t="shared" si="644"/>
        <v>BP_Motor_var</v>
      </c>
      <c r="E3965" s="13" t="str">
        <f t="shared" ref="E3965:E4028" si="645">A3965&amp;"_"&amp;B3965&amp;"_"&amp;D3965</f>
        <v>CHP4_M14_M_BP_Motor_var</v>
      </c>
      <c r="F3965" s="14" t="str">
        <f t="shared" ref="F3965:F4028" si="646">D3965&amp;"_"&amp;C3965</f>
        <v>BP_Motor_var_ON_HMI</v>
      </c>
      <c r="G3965" s="10" t="str">
        <f t="shared" ref="G3965:G4028" si="647">A3965&amp;"_"&amp;IF(B3965="DB","",B3965&amp;"_")&amp;C3965</f>
        <v>CHP4_M14_M_ON_HMI</v>
      </c>
      <c r="H3965" s="10" t="str">
        <f>VLOOKUP(基本表格!E3965,起始地址定义!A:D,4,FALSE)&amp;" "&amp;Q3965</f>
        <v>Spare 备用 电机控制 开启_上位机(正转)</v>
      </c>
      <c r="I3965" s="10" t="str">
        <f t="shared" ref="I3965:I4028" si="648">J3965&amp;","&amp;K3965</f>
        <v>DB1400,X1900.6</v>
      </c>
      <c r="J3965" s="13" t="str">
        <f>VLOOKUP(E3965,起始地址定义!A:D,2,FALSE)</f>
        <v>DB1400</v>
      </c>
      <c r="K3965" s="12" t="str">
        <f t="shared" ref="K3965:K4028" si="649">IF(N3965="离散","X",IF(N3965="实型","REAL","INT"))&amp;IF(N3965="离散",TEXT(L3965+M3965,"0.0"),L3965+M3965)</f>
        <v>X1900.6</v>
      </c>
      <c r="L3965" s="13">
        <f>VLOOKUP(E3965,起始地址定义!A:D,3,FALSE)</f>
        <v>1900</v>
      </c>
      <c r="M3965" s="14">
        <f>VLOOKUP($F3965,类型描述及偏移量!$C:$H,2,FALSE)</f>
        <v>0.6</v>
      </c>
      <c r="N3965" s="14" t="str">
        <f>VLOOKUP($F3965,类型描述及偏移量!$C:$H,3,FALSE)</f>
        <v>离散</v>
      </c>
      <c r="O3965" s="14" t="str">
        <f>VLOOKUP($F3965,类型描述及偏移量!$C:$H,4,FALSE)</f>
        <v>None</v>
      </c>
      <c r="P3965" s="14" t="str">
        <f>VLOOKUP($F3965,类型描述及偏移量!$C:$H,5,FALSE)</f>
        <v>No</v>
      </c>
      <c r="Q3965" s="14" t="str">
        <f>VLOOKUP($F3965,类型描述及偏移量!$C:$H,6,FALSE)</f>
        <v>开启_上位机(正转)</v>
      </c>
    </row>
    <row r="3966" hidden="1" spans="1:17">
      <c r="A3966" s="12" t="str">
        <f t="shared" si="641"/>
        <v>CHP4</v>
      </c>
      <c r="B3966" s="12" t="str">
        <f t="shared" si="642"/>
        <v>M14_M</v>
      </c>
      <c r="C3966" s="12" t="str">
        <f t="shared" si="643"/>
        <v>OFF_HMI</v>
      </c>
      <c r="D3966" s="12" t="str">
        <f t="shared" si="644"/>
        <v>BP_Motor_var</v>
      </c>
      <c r="E3966" s="13" t="str">
        <f t="shared" si="645"/>
        <v>CHP4_M14_M_BP_Motor_var</v>
      </c>
      <c r="F3966" s="14" t="str">
        <f t="shared" si="646"/>
        <v>BP_Motor_var_OFF_HMI</v>
      </c>
      <c r="G3966" s="10" t="str">
        <f t="shared" si="647"/>
        <v>CHP4_M14_M_OFF_HMI</v>
      </c>
      <c r="H3966" s="10" t="str">
        <f>VLOOKUP(基本表格!E3966,起始地址定义!A:D,4,FALSE)&amp;" "&amp;Q3966</f>
        <v>Spare 备用 电机控制 停止_上位机(反转)</v>
      </c>
      <c r="I3966" s="10" t="str">
        <f t="shared" si="648"/>
        <v>DB1400,X1901.0</v>
      </c>
      <c r="J3966" s="13" t="str">
        <f>VLOOKUP(E3966,起始地址定义!A:D,2,FALSE)</f>
        <v>DB1400</v>
      </c>
      <c r="K3966" s="12" t="str">
        <f t="shared" si="649"/>
        <v>X1901.0</v>
      </c>
      <c r="L3966" s="13">
        <f>VLOOKUP(E3966,起始地址定义!A:D,3,FALSE)</f>
        <v>1900</v>
      </c>
      <c r="M3966" s="14">
        <f>VLOOKUP($F3966,类型描述及偏移量!$C:$H,2,FALSE)</f>
        <v>1</v>
      </c>
      <c r="N3966" s="14" t="str">
        <f>VLOOKUP($F3966,类型描述及偏移量!$C:$H,3,FALSE)</f>
        <v>离散</v>
      </c>
      <c r="O3966" s="14" t="str">
        <f>VLOOKUP($F3966,类型描述及偏移量!$C:$H,4,FALSE)</f>
        <v>None</v>
      </c>
      <c r="P3966" s="14" t="str">
        <f>VLOOKUP($F3966,类型描述及偏移量!$C:$H,5,FALSE)</f>
        <v>No</v>
      </c>
      <c r="Q3966" s="14" t="str">
        <f>VLOOKUP($F3966,类型描述及偏移量!$C:$H,6,FALSE)</f>
        <v>停止_上位机(反转)</v>
      </c>
    </row>
    <row r="3967" hidden="1" spans="1:17">
      <c r="A3967" s="12" t="str">
        <f t="shared" si="641"/>
        <v>CHP4</v>
      </c>
      <c r="B3967" s="12" t="str">
        <f t="shared" si="642"/>
        <v>M14_M</v>
      </c>
      <c r="C3967" s="12" t="str">
        <f t="shared" si="643"/>
        <v>Fan</v>
      </c>
      <c r="D3967" s="12" t="str">
        <f t="shared" si="644"/>
        <v>BP_Motor_var</v>
      </c>
      <c r="E3967" s="13" t="str">
        <f t="shared" si="645"/>
        <v>CHP4_M14_M_BP_Motor_var</v>
      </c>
      <c r="F3967" s="14" t="str">
        <f t="shared" si="646"/>
        <v>BP_Motor_var_Fan</v>
      </c>
      <c r="G3967" s="10" t="str">
        <f t="shared" si="647"/>
        <v>CHP4_M14_M_Fan</v>
      </c>
      <c r="H3967" s="10" t="str">
        <f>VLOOKUP(基本表格!E3967,起始地址定义!A:D,4,FALSE)&amp;" "&amp;Q3967</f>
        <v>Spare 备用 电机控制 通风扇</v>
      </c>
      <c r="I3967" s="10" t="str">
        <f t="shared" si="648"/>
        <v>DB1400,X1901.1</v>
      </c>
      <c r="J3967" s="13" t="str">
        <f>VLOOKUP(E3967,起始地址定义!A:D,2,FALSE)</f>
        <v>DB1400</v>
      </c>
      <c r="K3967" s="12" t="str">
        <f t="shared" si="649"/>
        <v>X1901.1</v>
      </c>
      <c r="L3967" s="13">
        <f>VLOOKUP(E3967,起始地址定义!A:D,3,FALSE)</f>
        <v>1900</v>
      </c>
      <c r="M3967" s="14">
        <f>VLOOKUP($F3967,类型描述及偏移量!$C:$H,2,FALSE)</f>
        <v>1.1</v>
      </c>
      <c r="N3967" s="14" t="str">
        <f>VLOOKUP($F3967,类型描述及偏移量!$C:$H,3,FALSE)</f>
        <v>离散</v>
      </c>
      <c r="O3967" s="14" t="str">
        <f>VLOOKUP($F3967,类型描述及偏移量!$C:$H,4,FALSE)</f>
        <v>None</v>
      </c>
      <c r="P3967" s="14" t="str">
        <f>VLOOKUP($F3967,类型描述及偏移量!$C:$H,5,FALSE)</f>
        <v>Yes</v>
      </c>
      <c r="Q3967" s="14" t="str">
        <f>VLOOKUP($F3967,类型描述及偏移量!$C:$H,6,FALSE)</f>
        <v>通风扇</v>
      </c>
    </row>
    <row r="3968" hidden="1" spans="1:17">
      <c r="A3968" s="12" t="str">
        <f t="shared" si="641"/>
        <v>CHP4</v>
      </c>
      <c r="B3968" s="12" t="str">
        <f t="shared" si="642"/>
        <v>M14_M</v>
      </c>
      <c r="C3968" s="12" t="str">
        <f t="shared" si="643"/>
        <v>Motor</v>
      </c>
      <c r="D3968" s="12" t="str">
        <f t="shared" si="644"/>
        <v>BP_Motor_var</v>
      </c>
      <c r="E3968" s="13" t="str">
        <f t="shared" si="645"/>
        <v>CHP4_M14_M_BP_Motor_var</v>
      </c>
      <c r="F3968" s="14" t="str">
        <f t="shared" si="646"/>
        <v>BP_Motor_var_Motor</v>
      </c>
      <c r="G3968" s="10" t="str">
        <f t="shared" si="647"/>
        <v>CHP4_M14_M_Motor</v>
      </c>
      <c r="H3968" s="10" t="str">
        <f>VLOOKUP(基本表格!E3968,起始地址定义!A:D,4,FALSE)&amp;" "&amp;Q3968</f>
        <v>Spare 备用 电机控制 电机(正转）</v>
      </c>
      <c r="I3968" s="10" t="str">
        <f t="shared" si="648"/>
        <v>DB1400,X1901.2</v>
      </c>
      <c r="J3968" s="13" t="str">
        <f>VLOOKUP(E3968,起始地址定义!A:D,2,FALSE)</f>
        <v>DB1400</v>
      </c>
      <c r="K3968" s="12" t="str">
        <f t="shared" si="649"/>
        <v>X1901.2</v>
      </c>
      <c r="L3968" s="13">
        <f>VLOOKUP(E3968,起始地址定义!A:D,3,FALSE)</f>
        <v>1900</v>
      </c>
      <c r="M3968" s="14">
        <f>VLOOKUP($F3968,类型描述及偏移量!$C:$H,2,FALSE)</f>
        <v>1.2</v>
      </c>
      <c r="N3968" s="14" t="str">
        <f>VLOOKUP($F3968,类型描述及偏移量!$C:$H,3,FALSE)</f>
        <v>离散</v>
      </c>
      <c r="O3968" s="14" t="str">
        <f>VLOOKUP($F3968,类型描述及偏移量!$C:$H,4,FALSE)</f>
        <v>None</v>
      </c>
      <c r="P3968" s="14" t="str">
        <f>VLOOKUP($F3968,类型描述及偏移量!$C:$H,5,FALSE)</f>
        <v>Yes</v>
      </c>
      <c r="Q3968" s="14" t="str">
        <f>VLOOKUP($F3968,类型描述及偏移量!$C:$H,6,FALSE)</f>
        <v>电机(正转）</v>
      </c>
    </row>
    <row r="3969" hidden="1" spans="1:17">
      <c r="A3969" s="12" t="str">
        <f t="shared" si="641"/>
        <v>CHP4</v>
      </c>
      <c r="B3969" s="12" t="str">
        <f t="shared" si="642"/>
        <v>M14_M</v>
      </c>
      <c r="C3969" s="12" t="str">
        <f t="shared" si="643"/>
        <v>OL</v>
      </c>
      <c r="D3969" s="12" t="str">
        <f t="shared" si="644"/>
        <v>BP_Motor_var</v>
      </c>
      <c r="E3969" s="13" t="str">
        <f t="shared" si="645"/>
        <v>CHP4_M14_M_BP_Motor_var</v>
      </c>
      <c r="F3969" s="14" t="str">
        <f t="shared" si="646"/>
        <v>BP_Motor_var_OL</v>
      </c>
      <c r="G3969" s="10" t="str">
        <f t="shared" si="647"/>
        <v>CHP4_M14_M_OL</v>
      </c>
      <c r="H3969" s="10" t="str">
        <f>VLOOKUP(基本表格!E3969,起始地址定义!A:D,4,FALSE)&amp;" "&amp;Q3969</f>
        <v>Spare 备用 电机控制 电机过载</v>
      </c>
      <c r="I3969" s="10" t="str">
        <f t="shared" si="648"/>
        <v>DB1400,X1901.3</v>
      </c>
      <c r="J3969" s="13" t="str">
        <f>VLOOKUP(E3969,起始地址定义!A:D,2,FALSE)</f>
        <v>DB1400</v>
      </c>
      <c r="K3969" s="12" t="str">
        <f t="shared" si="649"/>
        <v>X1901.3</v>
      </c>
      <c r="L3969" s="13">
        <f>VLOOKUP(E3969,起始地址定义!A:D,3,FALSE)</f>
        <v>1900</v>
      </c>
      <c r="M3969" s="14">
        <f>VLOOKUP($F3969,类型描述及偏移量!$C:$H,2,FALSE)</f>
        <v>1.3</v>
      </c>
      <c r="N3969" s="14" t="str">
        <f>VLOOKUP($F3969,类型描述及偏移量!$C:$H,3,FALSE)</f>
        <v>离散</v>
      </c>
      <c r="O3969" s="14" t="str">
        <f>VLOOKUP($F3969,类型描述及偏移量!$C:$H,4,FALSE)</f>
        <v>On</v>
      </c>
      <c r="P3969" s="14" t="str">
        <f>VLOOKUP($F3969,类型描述及偏移量!$C:$H,5,FALSE)</f>
        <v>Yes</v>
      </c>
      <c r="Q3969" s="14" t="str">
        <f>VLOOKUP($F3969,类型描述及偏移量!$C:$H,6,FALSE)</f>
        <v>电机过载</v>
      </c>
    </row>
    <row r="3970" hidden="1" spans="1:17">
      <c r="A3970" s="12" t="str">
        <f t="shared" si="641"/>
        <v>CHP4</v>
      </c>
      <c r="B3970" s="12" t="str">
        <f t="shared" si="642"/>
        <v>M14_M</v>
      </c>
      <c r="C3970" s="12" t="str">
        <f t="shared" si="643"/>
        <v>Fan_OL</v>
      </c>
      <c r="D3970" s="12" t="str">
        <f t="shared" si="644"/>
        <v>BP_Motor_var</v>
      </c>
      <c r="E3970" s="13" t="str">
        <f t="shared" si="645"/>
        <v>CHP4_M14_M_BP_Motor_var</v>
      </c>
      <c r="F3970" s="14" t="str">
        <f t="shared" si="646"/>
        <v>BP_Motor_var_Fan_OL</v>
      </c>
      <c r="G3970" s="10" t="str">
        <f t="shared" si="647"/>
        <v>CHP4_M14_M_Fan_OL</v>
      </c>
      <c r="H3970" s="10" t="str">
        <f>VLOOKUP(基本表格!E3970,起始地址定义!A:D,4,FALSE)&amp;" "&amp;Q3970</f>
        <v>Spare 备用 电机控制 风扇过载</v>
      </c>
      <c r="I3970" s="10" t="str">
        <f t="shared" si="648"/>
        <v>DB1400,X1901.4</v>
      </c>
      <c r="J3970" s="13" t="str">
        <f>VLOOKUP(E3970,起始地址定义!A:D,2,FALSE)</f>
        <v>DB1400</v>
      </c>
      <c r="K3970" s="12" t="str">
        <f t="shared" si="649"/>
        <v>X1901.4</v>
      </c>
      <c r="L3970" s="13">
        <f>VLOOKUP(E3970,起始地址定义!A:D,3,FALSE)</f>
        <v>1900</v>
      </c>
      <c r="M3970" s="14">
        <f>VLOOKUP($F3970,类型描述及偏移量!$C:$H,2,FALSE)</f>
        <v>1.4</v>
      </c>
      <c r="N3970" s="14" t="str">
        <f>VLOOKUP($F3970,类型描述及偏移量!$C:$H,3,FALSE)</f>
        <v>离散</v>
      </c>
      <c r="O3970" s="14" t="str">
        <f>VLOOKUP($F3970,类型描述及偏移量!$C:$H,4,FALSE)</f>
        <v>On</v>
      </c>
      <c r="P3970" s="14" t="str">
        <f>VLOOKUP($F3970,类型描述及偏移量!$C:$H,5,FALSE)</f>
        <v>Yes</v>
      </c>
      <c r="Q3970" s="14" t="str">
        <f>VLOOKUP($F3970,类型描述及偏移量!$C:$H,6,FALSE)</f>
        <v>风扇过载</v>
      </c>
    </row>
    <row r="3971" hidden="1" spans="1:17">
      <c r="A3971" s="12" t="str">
        <f t="shared" si="641"/>
        <v>CHP4</v>
      </c>
      <c r="B3971" s="12" t="str">
        <f t="shared" si="642"/>
        <v>M14_M</v>
      </c>
      <c r="C3971" s="12" t="str">
        <f t="shared" si="643"/>
        <v>RunSig</v>
      </c>
      <c r="D3971" s="12" t="str">
        <f t="shared" si="644"/>
        <v>BP_Motor_var</v>
      </c>
      <c r="E3971" s="13" t="str">
        <f t="shared" si="645"/>
        <v>CHP4_M14_M_BP_Motor_var</v>
      </c>
      <c r="F3971" s="14" t="str">
        <f t="shared" si="646"/>
        <v>BP_Motor_var_RunSig</v>
      </c>
      <c r="G3971" s="10" t="str">
        <f t="shared" si="647"/>
        <v>CHP4_M14_M_RunSig</v>
      </c>
      <c r="H3971" s="10" t="str">
        <f>VLOOKUP(基本表格!E3971,起始地址定义!A:D,4,FALSE)&amp;" "&amp;Q3971</f>
        <v>Spare 备用 电机控制 电机运行指示</v>
      </c>
      <c r="I3971" s="10" t="str">
        <f t="shared" si="648"/>
        <v>DB1400,X1901.5</v>
      </c>
      <c r="J3971" s="13" t="str">
        <f>VLOOKUP(E3971,起始地址定义!A:D,2,FALSE)</f>
        <v>DB1400</v>
      </c>
      <c r="K3971" s="12" t="str">
        <f t="shared" si="649"/>
        <v>X1901.5</v>
      </c>
      <c r="L3971" s="13">
        <f>VLOOKUP(E3971,起始地址定义!A:D,3,FALSE)</f>
        <v>1900</v>
      </c>
      <c r="M3971" s="14">
        <f>VLOOKUP($F3971,类型描述及偏移量!$C:$H,2,FALSE)</f>
        <v>1.5</v>
      </c>
      <c r="N3971" s="14" t="str">
        <f>VLOOKUP($F3971,类型描述及偏移量!$C:$H,3,FALSE)</f>
        <v>离散</v>
      </c>
      <c r="O3971" s="14" t="str">
        <f>VLOOKUP($F3971,类型描述及偏移量!$C:$H,4,FALSE)</f>
        <v>None</v>
      </c>
      <c r="P3971" s="14" t="str">
        <f>VLOOKUP($F3971,类型描述及偏移量!$C:$H,5,FALSE)</f>
        <v>Yes</v>
      </c>
      <c r="Q3971" s="14" t="str">
        <f>VLOOKUP($F3971,类型描述及偏移量!$C:$H,6,FALSE)</f>
        <v>电机运行指示</v>
      </c>
    </row>
    <row r="3972" hidden="1" spans="1:17">
      <c r="A3972" s="12" t="str">
        <f t="shared" si="641"/>
        <v>CHP4</v>
      </c>
      <c r="B3972" s="12" t="str">
        <f t="shared" si="642"/>
        <v>M14_M</v>
      </c>
      <c r="C3972" s="12" t="str">
        <f t="shared" si="643"/>
        <v>Break_ALM</v>
      </c>
      <c r="D3972" s="12" t="str">
        <f t="shared" si="644"/>
        <v>BP_Motor_var</v>
      </c>
      <c r="E3972" s="13" t="str">
        <f t="shared" si="645"/>
        <v>CHP4_M14_M_BP_Motor_var</v>
      </c>
      <c r="F3972" s="14" t="str">
        <f t="shared" si="646"/>
        <v>BP_Motor_var_Break_ALM</v>
      </c>
      <c r="G3972" s="10" t="str">
        <f t="shared" si="647"/>
        <v>CHP4_M14_M_Break_ALM</v>
      </c>
      <c r="H3972" s="10" t="str">
        <f>VLOOKUP(基本表格!E3972,起始地址定义!A:D,4,FALSE)&amp;" "&amp;Q3972</f>
        <v>Spare 备用 电机控制 断链报警</v>
      </c>
      <c r="I3972" s="10" t="str">
        <f t="shared" si="648"/>
        <v>DB1400,X1901.6</v>
      </c>
      <c r="J3972" s="13" t="str">
        <f>VLOOKUP(E3972,起始地址定义!A:D,2,FALSE)</f>
        <v>DB1400</v>
      </c>
      <c r="K3972" s="12" t="str">
        <f t="shared" si="649"/>
        <v>X1901.6</v>
      </c>
      <c r="L3972" s="13">
        <f>VLOOKUP(E3972,起始地址定义!A:D,3,FALSE)</f>
        <v>1900</v>
      </c>
      <c r="M3972" s="14">
        <f>VLOOKUP($F3972,类型描述及偏移量!$C:$H,2,FALSE)</f>
        <v>1.6</v>
      </c>
      <c r="N3972" s="14" t="str">
        <f>VLOOKUP($F3972,类型描述及偏移量!$C:$H,3,FALSE)</f>
        <v>离散</v>
      </c>
      <c r="O3972" s="14" t="str">
        <f>VLOOKUP($F3972,类型描述及偏移量!$C:$H,4,FALSE)</f>
        <v>On</v>
      </c>
      <c r="P3972" s="14" t="str">
        <f>VLOOKUP($F3972,类型描述及偏移量!$C:$H,5,FALSE)</f>
        <v>Yes</v>
      </c>
      <c r="Q3972" s="14" t="str">
        <f>VLOOKUP($F3972,类型描述及偏移量!$C:$H,6,FALSE)</f>
        <v>断链报警</v>
      </c>
    </row>
    <row r="3973" hidden="1" spans="1:17">
      <c r="A3973" s="12" t="str">
        <f t="shared" si="641"/>
        <v>CHP4</v>
      </c>
      <c r="B3973" s="12" t="str">
        <f t="shared" si="642"/>
        <v>M14_M</v>
      </c>
      <c r="C3973" s="12" t="str">
        <f t="shared" si="643"/>
        <v>Break_CHK</v>
      </c>
      <c r="D3973" s="12" t="str">
        <f t="shared" si="644"/>
        <v>BP_Motor_var</v>
      </c>
      <c r="E3973" s="13" t="str">
        <f t="shared" si="645"/>
        <v>CHP4_M14_M_BP_Motor_var</v>
      </c>
      <c r="F3973" s="14" t="str">
        <f t="shared" si="646"/>
        <v>BP_Motor_var_Break_CHK</v>
      </c>
      <c r="G3973" s="10" t="str">
        <f t="shared" si="647"/>
        <v>CHP4_M14_M_Break_CHK</v>
      </c>
      <c r="H3973" s="10" t="str">
        <f>VLOOKUP(基本表格!E3973,起始地址定义!A:D,4,FALSE)&amp;" "&amp;Q3973</f>
        <v>Spare 备用 电机控制 断链检测</v>
      </c>
      <c r="I3973" s="10" t="str">
        <f t="shared" si="648"/>
        <v>DB1400,X1901.7</v>
      </c>
      <c r="J3973" s="13" t="str">
        <f>VLOOKUP(E3973,起始地址定义!A:D,2,FALSE)</f>
        <v>DB1400</v>
      </c>
      <c r="K3973" s="12" t="str">
        <f t="shared" si="649"/>
        <v>X1901.7</v>
      </c>
      <c r="L3973" s="13">
        <f>VLOOKUP(E3973,起始地址定义!A:D,3,FALSE)</f>
        <v>1900</v>
      </c>
      <c r="M3973" s="14">
        <f>VLOOKUP($F3973,类型描述及偏移量!$C:$H,2,FALSE)</f>
        <v>1.7</v>
      </c>
      <c r="N3973" s="14" t="str">
        <f>VLOOKUP($F3973,类型描述及偏移量!$C:$H,3,FALSE)</f>
        <v>离散</v>
      </c>
      <c r="O3973" s="14" t="str">
        <f>VLOOKUP($F3973,类型描述及偏移量!$C:$H,4,FALSE)</f>
        <v>None</v>
      </c>
      <c r="P3973" s="14" t="str">
        <f>VLOOKUP($F3973,类型描述及偏移量!$C:$H,5,FALSE)</f>
        <v>Yes</v>
      </c>
      <c r="Q3973" s="14" t="str">
        <f>VLOOKUP($F3973,类型描述及偏移量!$C:$H,6,FALSE)</f>
        <v>断链检测</v>
      </c>
    </row>
    <row r="3974" hidden="1" spans="1:17">
      <c r="A3974" s="12" t="str">
        <f t="shared" si="641"/>
        <v>CHP4</v>
      </c>
      <c r="B3974" s="12" t="str">
        <f t="shared" si="642"/>
        <v>M14_M</v>
      </c>
      <c r="C3974" s="12" t="str">
        <f t="shared" si="643"/>
        <v>INV_Res_HMI</v>
      </c>
      <c r="D3974" s="12" t="str">
        <f t="shared" si="644"/>
        <v>BP_Motor_var</v>
      </c>
      <c r="E3974" s="13" t="str">
        <f t="shared" si="645"/>
        <v>CHP4_M14_M_BP_Motor_var</v>
      </c>
      <c r="F3974" s="14" t="str">
        <f t="shared" si="646"/>
        <v>BP_Motor_var_INV_Res_HMI</v>
      </c>
      <c r="G3974" s="10" t="str">
        <f t="shared" si="647"/>
        <v>CHP4_M14_M_INV_Res_HMI</v>
      </c>
      <c r="H3974" s="10" t="str">
        <f>VLOOKUP(基本表格!E3974,起始地址定义!A:D,4,FALSE)&amp;" "&amp;Q3974</f>
        <v>Spare 备用 电机控制 复位</v>
      </c>
      <c r="I3974" s="10" t="str">
        <f t="shared" si="648"/>
        <v>DB1400,X1902.0</v>
      </c>
      <c r="J3974" s="13" t="str">
        <f>VLOOKUP(E3974,起始地址定义!A:D,2,FALSE)</f>
        <v>DB1400</v>
      </c>
      <c r="K3974" s="12" t="str">
        <f t="shared" si="649"/>
        <v>X1902.0</v>
      </c>
      <c r="L3974" s="13">
        <f>VLOOKUP(E3974,起始地址定义!A:D,3,FALSE)</f>
        <v>1900</v>
      </c>
      <c r="M3974" s="14">
        <f>VLOOKUP($F3974,类型描述及偏移量!$C:$H,2,FALSE)</f>
        <v>2</v>
      </c>
      <c r="N3974" s="14" t="str">
        <f>VLOOKUP($F3974,类型描述及偏移量!$C:$H,3,FALSE)</f>
        <v>离散</v>
      </c>
      <c r="O3974" s="14" t="str">
        <f>VLOOKUP($F3974,类型描述及偏移量!$C:$H,4,FALSE)</f>
        <v>None</v>
      </c>
      <c r="P3974" s="14" t="str">
        <f>VLOOKUP($F3974,类型描述及偏移量!$C:$H,5,FALSE)</f>
        <v>No</v>
      </c>
      <c r="Q3974" s="14" t="str">
        <f>VLOOKUP($F3974,类型描述及偏移量!$C:$H,6,FALSE)</f>
        <v>复位</v>
      </c>
    </row>
    <row r="3975" hidden="1" spans="1:17">
      <c r="A3975" s="12" t="str">
        <f t="shared" si="641"/>
        <v>CHP4</v>
      </c>
      <c r="B3975" s="12" t="str">
        <f t="shared" si="642"/>
        <v>M14_M</v>
      </c>
      <c r="C3975" s="12" t="str">
        <f t="shared" si="643"/>
        <v>Break_EN</v>
      </c>
      <c r="D3975" s="12" t="str">
        <f t="shared" si="644"/>
        <v>BP_Motor_var</v>
      </c>
      <c r="E3975" s="13" t="str">
        <f t="shared" si="645"/>
        <v>CHP4_M14_M_BP_Motor_var</v>
      </c>
      <c r="F3975" s="14" t="str">
        <f t="shared" si="646"/>
        <v>BP_Motor_var_Break_EN</v>
      </c>
      <c r="G3975" s="10" t="str">
        <f t="shared" si="647"/>
        <v>CHP4_M14_M_Break_EN</v>
      </c>
      <c r="H3975" s="10" t="str">
        <f>VLOOKUP(基本表格!E3975,起始地址定义!A:D,4,FALSE)&amp;" "&amp;Q3975</f>
        <v>Spare 备用 电机控制 断链保护使能</v>
      </c>
      <c r="I3975" s="10" t="str">
        <f t="shared" si="648"/>
        <v>DB1400,X1902.1</v>
      </c>
      <c r="J3975" s="13" t="str">
        <f>VLOOKUP(E3975,起始地址定义!A:D,2,FALSE)</f>
        <v>DB1400</v>
      </c>
      <c r="K3975" s="12" t="str">
        <f t="shared" si="649"/>
        <v>X1902.1</v>
      </c>
      <c r="L3975" s="13">
        <f>VLOOKUP(E3975,起始地址定义!A:D,3,FALSE)</f>
        <v>1900</v>
      </c>
      <c r="M3975" s="14">
        <f>VLOOKUP($F3975,类型描述及偏移量!$C:$H,2,FALSE)</f>
        <v>2.1</v>
      </c>
      <c r="N3975" s="14" t="str">
        <f>VLOOKUP($F3975,类型描述及偏移量!$C:$H,3,FALSE)</f>
        <v>离散</v>
      </c>
      <c r="O3975" s="14" t="str">
        <f>VLOOKUP($F3975,类型描述及偏移量!$C:$H,4,FALSE)</f>
        <v>None</v>
      </c>
      <c r="P3975" s="14" t="str">
        <f>VLOOKUP($F3975,类型描述及偏移量!$C:$H,5,FALSE)</f>
        <v>No</v>
      </c>
      <c r="Q3975" s="14" t="str">
        <f>VLOOKUP($F3975,类型描述及偏移量!$C:$H,6,FALSE)</f>
        <v>断链保护使能</v>
      </c>
    </row>
    <row r="3976" hidden="1" spans="1:17">
      <c r="A3976" s="12" t="str">
        <f t="shared" si="641"/>
        <v>CHP4</v>
      </c>
      <c r="B3976" s="12" t="str">
        <f t="shared" si="642"/>
        <v>M14_M</v>
      </c>
      <c r="C3976" s="12" t="str">
        <f t="shared" si="643"/>
        <v>Break_Stop</v>
      </c>
      <c r="D3976" s="12" t="str">
        <f t="shared" si="644"/>
        <v>BP_Motor_var</v>
      </c>
      <c r="E3976" s="13" t="str">
        <f t="shared" si="645"/>
        <v>CHP4_M14_M_BP_Motor_var</v>
      </c>
      <c r="F3976" s="14" t="str">
        <f t="shared" si="646"/>
        <v>BP_Motor_var_Break_Stop</v>
      </c>
      <c r="G3976" s="10" t="str">
        <f t="shared" si="647"/>
        <v>CHP4_M14_M_Break_Stop</v>
      </c>
      <c r="H3976" s="10" t="str">
        <f>VLOOKUP(基本表格!E3976,起始地址定义!A:D,4,FALSE)&amp;" "&amp;Q3976</f>
        <v>Spare 备用 电机控制 断链导致停机</v>
      </c>
      <c r="I3976" s="10" t="str">
        <f t="shared" si="648"/>
        <v>DB1400,X1902.2</v>
      </c>
      <c r="J3976" s="13" t="str">
        <f>VLOOKUP(E3976,起始地址定义!A:D,2,FALSE)</f>
        <v>DB1400</v>
      </c>
      <c r="K3976" s="12" t="str">
        <f t="shared" si="649"/>
        <v>X1902.2</v>
      </c>
      <c r="L3976" s="13">
        <f>VLOOKUP(E3976,起始地址定义!A:D,3,FALSE)</f>
        <v>1900</v>
      </c>
      <c r="M3976" s="14">
        <f>VLOOKUP($F3976,类型描述及偏移量!$C:$H,2,FALSE)</f>
        <v>2.2</v>
      </c>
      <c r="N3976" s="14" t="str">
        <f>VLOOKUP($F3976,类型描述及偏移量!$C:$H,3,FALSE)</f>
        <v>离散</v>
      </c>
      <c r="O3976" s="14" t="str">
        <f>VLOOKUP($F3976,类型描述及偏移量!$C:$H,4,FALSE)</f>
        <v>On</v>
      </c>
      <c r="P3976" s="14" t="str">
        <f>VLOOKUP($F3976,类型描述及偏移量!$C:$H,5,FALSE)</f>
        <v>Yes</v>
      </c>
      <c r="Q3976" s="14" t="str">
        <f>VLOOKUP($F3976,类型描述及偏移量!$C:$H,6,FALSE)</f>
        <v>断链导致停机</v>
      </c>
    </row>
    <row r="3977" hidden="1" spans="1:17">
      <c r="A3977" s="12" t="str">
        <f t="shared" si="641"/>
        <v>CHP4</v>
      </c>
      <c r="B3977" s="12" t="str">
        <f t="shared" si="642"/>
        <v>M14_M</v>
      </c>
      <c r="C3977" s="12" t="str">
        <f t="shared" si="643"/>
        <v>Motor_Back</v>
      </c>
      <c r="D3977" s="12" t="str">
        <f t="shared" si="644"/>
        <v>BP_Motor_var</v>
      </c>
      <c r="E3977" s="13" t="str">
        <f t="shared" si="645"/>
        <v>CHP4_M14_M_BP_Motor_var</v>
      </c>
      <c r="F3977" s="14" t="str">
        <f t="shared" si="646"/>
        <v>BP_Motor_var_Motor_Back</v>
      </c>
      <c r="G3977" s="10" t="str">
        <f t="shared" si="647"/>
        <v>CHP4_M14_M_Motor_Back</v>
      </c>
      <c r="H3977" s="10" t="str">
        <f>VLOOKUP(基本表格!E3977,起始地址定义!A:D,4,FALSE)&amp;" "&amp;Q3977</f>
        <v>Spare 备用 电机控制 电机(反转）</v>
      </c>
      <c r="I3977" s="10" t="str">
        <f t="shared" si="648"/>
        <v>DB1400,X1902.3</v>
      </c>
      <c r="J3977" s="13" t="str">
        <f>VLOOKUP(E3977,起始地址定义!A:D,2,FALSE)</f>
        <v>DB1400</v>
      </c>
      <c r="K3977" s="12" t="str">
        <f t="shared" si="649"/>
        <v>X1902.3</v>
      </c>
      <c r="L3977" s="13">
        <f>VLOOKUP(E3977,起始地址定义!A:D,3,FALSE)</f>
        <v>1900</v>
      </c>
      <c r="M3977" s="14">
        <f>VLOOKUP($F3977,类型描述及偏移量!$C:$H,2,FALSE)</f>
        <v>2.3</v>
      </c>
      <c r="N3977" s="14" t="str">
        <f>VLOOKUP($F3977,类型描述及偏移量!$C:$H,3,FALSE)</f>
        <v>离散</v>
      </c>
      <c r="O3977" s="14" t="str">
        <f>VLOOKUP($F3977,类型描述及偏移量!$C:$H,4,FALSE)</f>
        <v>None</v>
      </c>
      <c r="P3977" s="14" t="str">
        <f>VLOOKUP($F3977,类型描述及偏移量!$C:$H,5,FALSE)</f>
        <v>Yes</v>
      </c>
      <c r="Q3977" s="14" t="str">
        <f>VLOOKUP($F3977,类型描述及偏移量!$C:$H,6,FALSE)</f>
        <v>电机(反转）</v>
      </c>
    </row>
    <row r="3978" hidden="1" spans="1:17">
      <c r="A3978" s="12" t="str">
        <f t="shared" si="641"/>
        <v>CHP4</v>
      </c>
      <c r="B3978" s="12" t="str">
        <f t="shared" si="642"/>
        <v>M14_M</v>
      </c>
      <c r="C3978" s="12" t="str">
        <f t="shared" si="643"/>
        <v>Loc</v>
      </c>
      <c r="D3978" s="12" t="str">
        <f t="shared" si="644"/>
        <v>BP_Motor_var</v>
      </c>
      <c r="E3978" s="13" t="str">
        <f t="shared" si="645"/>
        <v>CHP4_M14_M_BP_Motor_var</v>
      </c>
      <c r="F3978" s="14" t="str">
        <f t="shared" si="646"/>
        <v>BP_Motor_var_Loc</v>
      </c>
      <c r="G3978" s="10" t="str">
        <f t="shared" si="647"/>
        <v>CHP4_M14_M_Loc</v>
      </c>
      <c r="H3978" s="10" t="str">
        <f>VLOOKUP(基本表格!E3978,起始地址定义!A:D,4,FALSE)&amp;" "&amp;Q3978</f>
        <v>Spare 备用 电机控制 本地</v>
      </c>
      <c r="I3978" s="10" t="str">
        <f t="shared" si="648"/>
        <v>DB1400,X1902.4</v>
      </c>
      <c r="J3978" s="13" t="str">
        <f>VLOOKUP(E3978,起始地址定义!A:D,2,FALSE)</f>
        <v>DB1400</v>
      </c>
      <c r="K3978" s="12" t="str">
        <f t="shared" si="649"/>
        <v>X1902.4</v>
      </c>
      <c r="L3978" s="13">
        <f>VLOOKUP(E3978,起始地址定义!A:D,3,FALSE)</f>
        <v>1900</v>
      </c>
      <c r="M3978" s="14">
        <f>VLOOKUP($F3978,类型描述及偏移量!$C:$H,2,FALSE)</f>
        <v>2.4</v>
      </c>
      <c r="N3978" s="14" t="str">
        <f>VLOOKUP($F3978,类型描述及偏移量!$C:$H,3,FALSE)</f>
        <v>离散</v>
      </c>
      <c r="O3978" s="14" t="str">
        <f>VLOOKUP($F3978,类型描述及偏移量!$C:$H,4,FALSE)</f>
        <v>None</v>
      </c>
      <c r="P3978" s="14" t="str">
        <f>VLOOKUP($F3978,类型描述及偏移量!$C:$H,5,FALSE)</f>
        <v>Yes</v>
      </c>
      <c r="Q3978" s="14" t="str">
        <f>VLOOKUP($F3978,类型描述及偏移量!$C:$H,6,FALSE)</f>
        <v>本地</v>
      </c>
    </row>
    <row r="3979" hidden="1" spans="1:17">
      <c r="A3979" s="12" t="str">
        <f t="shared" si="641"/>
        <v>CHP4</v>
      </c>
      <c r="B3979" s="12" t="str">
        <f t="shared" si="642"/>
        <v>M14_M</v>
      </c>
      <c r="C3979" s="12" t="str">
        <f t="shared" si="643"/>
        <v>Rem</v>
      </c>
      <c r="D3979" s="12" t="str">
        <f t="shared" si="644"/>
        <v>BP_Motor_var</v>
      </c>
      <c r="E3979" s="13" t="str">
        <f t="shared" si="645"/>
        <v>CHP4_M14_M_BP_Motor_var</v>
      </c>
      <c r="F3979" s="14" t="str">
        <f t="shared" si="646"/>
        <v>BP_Motor_var_Rem</v>
      </c>
      <c r="G3979" s="10" t="str">
        <f t="shared" si="647"/>
        <v>CHP4_M14_M_Rem</v>
      </c>
      <c r="H3979" s="10" t="str">
        <f>VLOOKUP(基本表格!E3979,起始地址定义!A:D,4,FALSE)&amp;" "&amp;Q3979</f>
        <v>Spare 备用 电机控制 远程</v>
      </c>
      <c r="I3979" s="10" t="str">
        <f t="shared" si="648"/>
        <v>DB1400,X1902.5</v>
      </c>
      <c r="J3979" s="13" t="str">
        <f>VLOOKUP(E3979,起始地址定义!A:D,2,FALSE)</f>
        <v>DB1400</v>
      </c>
      <c r="K3979" s="12" t="str">
        <f t="shared" si="649"/>
        <v>X1902.5</v>
      </c>
      <c r="L3979" s="13">
        <f>VLOOKUP(E3979,起始地址定义!A:D,3,FALSE)</f>
        <v>1900</v>
      </c>
      <c r="M3979" s="14">
        <f>VLOOKUP($F3979,类型描述及偏移量!$C:$H,2,FALSE)</f>
        <v>2.5</v>
      </c>
      <c r="N3979" s="14" t="str">
        <f>VLOOKUP($F3979,类型描述及偏移量!$C:$H,3,FALSE)</f>
        <v>离散</v>
      </c>
      <c r="O3979" s="14" t="str">
        <f>VLOOKUP($F3979,类型描述及偏移量!$C:$H,4,FALSE)</f>
        <v>None</v>
      </c>
      <c r="P3979" s="14" t="str">
        <f>VLOOKUP($F3979,类型描述及偏移量!$C:$H,5,FALSE)</f>
        <v>Yes</v>
      </c>
      <c r="Q3979" s="14" t="str">
        <f>VLOOKUP($F3979,类型描述及偏移量!$C:$H,6,FALSE)</f>
        <v>远程</v>
      </c>
    </row>
    <row r="3980" hidden="1" spans="1:17">
      <c r="A3980" s="12" t="str">
        <f t="shared" si="641"/>
        <v>CHP4</v>
      </c>
      <c r="B3980" s="12" t="str">
        <f t="shared" si="642"/>
        <v>M14_M</v>
      </c>
      <c r="C3980" s="12" t="str">
        <f t="shared" si="643"/>
        <v>Blocking_ALM</v>
      </c>
      <c r="D3980" s="12" t="str">
        <f t="shared" si="644"/>
        <v>BP_Motor_var</v>
      </c>
      <c r="E3980" s="13" t="str">
        <f t="shared" si="645"/>
        <v>CHP4_M14_M_BP_Motor_var</v>
      </c>
      <c r="F3980" s="14" t="str">
        <f t="shared" si="646"/>
        <v>BP_Motor_var_Blocking_ALM</v>
      </c>
      <c r="G3980" s="10" t="str">
        <f t="shared" si="647"/>
        <v>CHP4_M14_M_Blocking_ALM</v>
      </c>
      <c r="H3980" s="10" t="str">
        <f>VLOOKUP(基本表格!E3980,起始地址定义!A:D,4,FALSE)&amp;" "&amp;Q3980</f>
        <v>Spare 备用 电机控制 堵料报警</v>
      </c>
      <c r="I3980" s="10" t="str">
        <f t="shared" si="648"/>
        <v>DB1400,X1902.6</v>
      </c>
      <c r="J3980" s="13" t="str">
        <f>VLOOKUP(E3980,起始地址定义!A:D,2,FALSE)</f>
        <v>DB1400</v>
      </c>
      <c r="K3980" s="12" t="str">
        <f t="shared" si="649"/>
        <v>X1902.6</v>
      </c>
      <c r="L3980" s="13">
        <f>VLOOKUP(E3980,起始地址定义!A:D,3,FALSE)</f>
        <v>1900</v>
      </c>
      <c r="M3980" s="14">
        <f>VLOOKUP($F3980,类型描述及偏移量!$C:$H,2,FALSE)</f>
        <v>2.6</v>
      </c>
      <c r="N3980" s="14" t="str">
        <f>VLOOKUP($F3980,类型描述及偏移量!$C:$H,3,FALSE)</f>
        <v>离散</v>
      </c>
      <c r="O3980" s="14" t="str">
        <f>VLOOKUP($F3980,类型描述及偏移量!$C:$H,4,FALSE)</f>
        <v>On</v>
      </c>
      <c r="P3980" s="14" t="str">
        <f>VLOOKUP($F3980,类型描述及偏移量!$C:$H,5,FALSE)</f>
        <v>Yes</v>
      </c>
      <c r="Q3980" s="14" t="str">
        <f>VLOOKUP($F3980,类型描述及偏移量!$C:$H,6,FALSE)</f>
        <v>堵料报警</v>
      </c>
    </row>
    <row r="3981" hidden="1" spans="1:17">
      <c r="A3981" s="12" t="str">
        <f t="shared" si="641"/>
        <v>CHP4</v>
      </c>
      <c r="B3981" s="12" t="str">
        <f t="shared" si="642"/>
        <v>M14_M</v>
      </c>
      <c r="C3981" s="12" t="str">
        <f t="shared" si="643"/>
        <v>Blocking_CHK</v>
      </c>
      <c r="D3981" s="12" t="str">
        <f t="shared" si="644"/>
        <v>BP_Motor_var</v>
      </c>
      <c r="E3981" s="13" t="str">
        <f t="shared" si="645"/>
        <v>CHP4_M14_M_BP_Motor_var</v>
      </c>
      <c r="F3981" s="14" t="str">
        <f t="shared" si="646"/>
        <v>BP_Motor_var_Blocking_CHK</v>
      </c>
      <c r="G3981" s="10" t="str">
        <f t="shared" si="647"/>
        <v>CHP4_M14_M_Blocking_CHK</v>
      </c>
      <c r="H3981" s="10" t="str">
        <f>VLOOKUP(基本表格!E3981,起始地址定义!A:D,4,FALSE)&amp;" "&amp;Q3981</f>
        <v>Spare 备用 电机控制 堵料检测</v>
      </c>
      <c r="I3981" s="10" t="str">
        <f t="shared" si="648"/>
        <v>DB1400,X1902.7</v>
      </c>
      <c r="J3981" s="13" t="str">
        <f>VLOOKUP(E3981,起始地址定义!A:D,2,FALSE)</f>
        <v>DB1400</v>
      </c>
      <c r="K3981" s="12" t="str">
        <f t="shared" si="649"/>
        <v>X1902.7</v>
      </c>
      <c r="L3981" s="13">
        <f>VLOOKUP(E3981,起始地址定义!A:D,3,FALSE)</f>
        <v>1900</v>
      </c>
      <c r="M3981" s="14">
        <f>VLOOKUP($F3981,类型描述及偏移量!$C:$H,2,FALSE)</f>
        <v>2.7</v>
      </c>
      <c r="N3981" s="14" t="str">
        <f>VLOOKUP($F3981,类型描述及偏移量!$C:$H,3,FALSE)</f>
        <v>离散</v>
      </c>
      <c r="O3981" s="14" t="str">
        <f>VLOOKUP($F3981,类型描述及偏移量!$C:$H,4,FALSE)</f>
        <v>None</v>
      </c>
      <c r="P3981" s="14" t="str">
        <f>VLOOKUP($F3981,类型描述及偏移量!$C:$H,5,FALSE)</f>
        <v>Yes</v>
      </c>
      <c r="Q3981" s="14" t="str">
        <f>VLOOKUP($F3981,类型描述及偏移量!$C:$H,6,FALSE)</f>
        <v>堵料检测</v>
      </c>
    </row>
    <row r="3982" hidden="1" spans="1:17">
      <c r="A3982" s="12" t="str">
        <f t="shared" si="641"/>
        <v>CHP4</v>
      </c>
      <c r="B3982" s="12" t="str">
        <f t="shared" si="642"/>
        <v>M14_M</v>
      </c>
      <c r="C3982" s="12" t="str">
        <f t="shared" si="643"/>
        <v>Blocking_EN</v>
      </c>
      <c r="D3982" s="12" t="str">
        <f t="shared" si="644"/>
        <v>BP_Motor_var</v>
      </c>
      <c r="E3982" s="13" t="str">
        <f t="shared" si="645"/>
        <v>CHP4_M14_M_BP_Motor_var</v>
      </c>
      <c r="F3982" s="14" t="str">
        <f t="shared" si="646"/>
        <v>BP_Motor_var_Blocking_EN</v>
      </c>
      <c r="G3982" s="10" t="str">
        <f t="shared" si="647"/>
        <v>CHP4_M14_M_Blocking_EN</v>
      </c>
      <c r="H3982" s="10" t="str">
        <f>VLOOKUP(基本表格!E3982,起始地址定义!A:D,4,FALSE)&amp;" "&amp;Q3982</f>
        <v>Spare 备用 电机控制 堵料保护使能</v>
      </c>
      <c r="I3982" s="10" t="str">
        <f t="shared" si="648"/>
        <v>DB1400,X1903.0</v>
      </c>
      <c r="J3982" s="13" t="str">
        <f>VLOOKUP(E3982,起始地址定义!A:D,2,FALSE)</f>
        <v>DB1400</v>
      </c>
      <c r="K3982" s="12" t="str">
        <f t="shared" si="649"/>
        <v>X1903.0</v>
      </c>
      <c r="L3982" s="13">
        <f>VLOOKUP(E3982,起始地址定义!A:D,3,FALSE)</f>
        <v>1900</v>
      </c>
      <c r="M3982" s="14">
        <f>VLOOKUP($F3982,类型描述及偏移量!$C:$H,2,FALSE)</f>
        <v>3</v>
      </c>
      <c r="N3982" s="14" t="str">
        <f>VLOOKUP($F3982,类型描述及偏移量!$C:$H,3,FALSE)</f>
        <v>离散</v>
      </c>
      <c r="O3982" s="14" t="str">
        <f>VLOOKUP($F3982,类型描述及偏移量!$C:$H,4,FALSE)</f>
        <v>None</v>
      </c>
      <c r="P3982" s="14" t="str">
        <f>VLOOKUP($F3982,类型描述及偏移量!$C:$H,5,FALSE)</f>
        <v>No</v>
      </c>
      <c r="Q3982" s="14" t="str">
        <f>VLOOKUP($F3982,类型描述及偏移量!$C:$H,6,FALSE)</f>
        <v>堵料保护使能</v>
      </c>
    </row>
    <row r="3983" hidden="1" spans="1:17">
      <c r="A3983" s="12" t="str">
        <f t="shared" si="641"/>
        <v>CHP4</v>
      </c>
      <c r="B3983" s="12" t="str">
        <f t="shared" si="642"/>
        <v>M14_M</v>
      </c>
      <c r="C3983" s="12" t="str">
        <f t="shared" si="643"/>
        <v>Blocking_Stop</v>
      </c>
      <c r="D3983" s="12" t="str">
        <f t="shared" si="644"/>
        <v>BP_Motor_var</v>
      </c>
      <c r="E3983" s="13" t="str">
        <f t="shared" si="645"/>
        <v>CHP4_M14_M_BP_Motor_var</v>
      </c>
      <c r="F3983" s="14" t="str">
        <f t="shared" si="646"/>
        <v>BP_Motor_var_Blocking_Stop</v>
      </c>
      <c r="G3983" s="10" t="str">
        <f t="shared" si="647"/>
        <v>CHP4_M14_M_Blocking_Stop</v>
      </c>
      <c r="H3983" s="10" t="str">
        <f>VLOOKUP(基本表格!E3983,起始地址定义!A:D,4,FALSE)&amp;" "&amp;Q3983</f>
        <v>Spare 备用 电机控制 堵料导致停机</v>
      </c>
      <c r="I3983" s="10" t="str">
        <f t="shared" si="648"/>
        <v>DB1400,X1903.1</v>
      </c>
      <c r="J3983" s="13" t="str">
        <f>VLOOKUP(E3983,起始地址定义!A:D,2,FALSE)</f>
        <v>DB1400</v>
      </c>
      <c r="K3983" s="12" t="str">
        <f t="shared" si="649"/>
        <v>X1903.1</v>
      </c>
      <c r="L3983" s="13">
        <f>VLOOKUP(E3983,起始地址定义!A:D,3,FALSE)</f>
        <v>1900</v>
      </c>
      <c r="M3983" s="14">
        <f>VLOOKUP($F3983,类型描述及偏移量!$C:$H,2,FALSE)</f>
        <v>3.1</v>
      </c>
      <c r="N3983" s="14" t="str">
        <f>VLOOKUP($F3983,类型描述及偏移量!$C:$H,3,FALSE)</f>
        <v>离散</v>
      </c>
      <c r="O3983" s="14" t="str">
        <f>VLOOKUP($F3983,类型描述及偏移量!$C:$H,4,FALSE)</f>
        <v>On</v>
      </c>
      <c r="P3983" s="14" t="str">
        <f>VLOOKUP($F3983,类型描述及偏移量!$C:$H,5,FALSE)</f>
        <v>Yes</v>
      </c>
      <c r="Q3983" s="14" t="str">
        <f>VLOOKUP($F3983,类型描述及偏移量!$C:$H,6,FALSE)</f>
        <v>堵料导致停机</v>
      </c>
    </row>
    <row r="3984" hidden="1" spans="1:17">
      <c r="A3984" s="12" t="str">
        <f t="shared" si="641"/>
        <v>CHP4</v>
      </c>
      <c r="B3984" s="12" t="str">
        <f t="shared" si="642"/>
        <v>M14_M</v>
      </c>
      <c r="C3984" s="12" t="str">
        <f t="shared" si="643"/>
        <v>BreakTime</v>
      </c>
      <c r="D3984" s="12" t="str">
        <f t="shared" si="644"/>
        <v>BP_Motor_var</v>
      </c>
      <c r="E3984" s="13" t="str">
        <f t="shared" si="645"/>
        <v>CHP4_M14_M_BP_Motor_var</v>
      </c>
      <c r="F3984" s="14" t="str">
        <f t="shared" si="646"/>
        <v>BP_Motor_var_BreakTime</v>
      </c>
      <c r="G3984" s="10" t="str">
        <f t="shared" si="647"/>
        <v>CHP4_M14_M_BreakTime</v>
      </c>
      <c r="H3984" s="10" t="str">
        <f>VLOOKUP(基本表格!E3984,起始地址定义!A:D,4,FALSE)&amp;" "&amp;Q3984</f>
        <v>Spare 备用 电机控制 断链超时时间 秒</v>
      </c>
      <c r="I3984" s="10" t="str">
        <f t="shared" si="648"/>
        <v>DB1400,INT1904</v>
      </c>
      <c r="J3984" s="13" t="str">
        <f>VLOOKUP(E3984,起始地址定义!A:D,2,FALSE)</f>
        <v>DB1400</v>
      </c>
      <c r="K3984" s="12" t="str">
        <f t="shared" si="649"/>
        <v>INT1904</v>
      </c>
      <c r="L3984" s="13">
        <f>VLOOKUP(E3984,起始地址定义!A:D,3,FALSE)</f>
        <v>1900</v>
      </c>
      <c r="M3984" s="14">
        <f>VLOOKUP($F3984,类型描述及偏移量!$C:$H,2,FALSE)</f>
        <v>4</v>
      </c>
      <c r="N3984" s="14" t="str">
        <f>VLOOKUP($F3984,类型描述及偏移量!$C:$H,3,FALSE)</f>
        <v>整型</v>
      </c>
      <c r="O3984" s="14" t="str">
        <f>VLOOKUP($F3984,类型描述及偏移量!$C:$H,4,FALSE)</f>
        <v>None</v>
      </c>
      <c r="P3984" s="14" t="str">
        <f>VLOOKUP($F3984,类型描述及偏移量!$C:$H,5,FALSE)</f>
        <v>No</v>
      </c>
      <c r="Q3984" s="14" t="str">
        <f>VLOOKUP($F3984,类型描述及偏移量!$C:$H,6,FALSE)</f>
        <v>断链超时时间 秒</v>
      </c>
    </row>
    <row r="3985" hidden="1" spans="1:17">
      <c r="A3985" s="12" t="str">
        <f t="shared" si="641"/>
        <v>CHP4</v>
      </c>
      <c r="B3985" s="12" t="str">
        <f t="shared" si="642"/>
        <v>M14_M</v>
      </c>
      <c r="C3985" s="12" t="str">
        <f t="shared" si="643"/>
        <v>BlockingTime</v>
      </c>
      <c r="D3985" s="12" t="str">
        <f t="shared" si="644"/>
        <v>BP_Motor_var</v>
      </c>
      <c r="E3985" s="13" t="str">
        <f t="shared" si="645"/>
        <v>CHP4_M14_M_BP_Motor_var</v>
      </c>
      <c r="F3985" s="14" t="str">
        <f t="shared" si="646"/>
        <v>BP_Motor_var_BlockingTime</v>
      </c>
      <c r="G3985" s="10" t="str">
        <f t="shared" si="647"/>
        <v>CHP4_M14_M_BlockingTime</v>
      </c>
      <c r="H3985" s="10" t="str">
        <f>VLOOKUP(基本表格!E3985,起始地址定义!A:D,4,FALSE)&amp;" "&amp;Q3985</f>
        <v>Spare 备用 电机控制 堵料检测时间 秒</v>
      </c>
      <c r="I3985" s="10" t="str">
        <f t="shared" si="648"/>
        <v>DB1400,INT1906</v>
      </c>
      <c r="J3985" s="13" t="str">
        <f>VLOOKUP(E3985,起始地址定义!A:D,2,FALSE)</f>
        <v>DB1400</v>
      </c>
      <c r="K3985" s="12" t="str">
        <f t="shared" si="649"/>
        <v>INT1906</v>
      </c>
      <c r="L3985" s="13">
        <f>VLOOKUP(E3985,起始地址定义!A:D,3,FALSE)</f>
        <v>1900</v>
      </c>
      <c r="M3985" s="14">
        <f>VLOOKUP($F3985,类型描述及偏移量!$C:$H,2,FALSE)</f>
        <v>6</v>
      </c>
      <c r="N3985" s="14" t="str">
        <f>VLOOKUP($F3985,类型描述及偏移量!$C:$H,3,FALSE)</f>
        <v>整型</v>
      </c>
      <c r="O3985" s="14" t="str">
        <f>VLOOKUP($F3985,类型描述及偏移量!$C:$H,4,FALSE)</f>
        <v>None</v>
      </c>
      <c r="P3985" s="14" t="str">
        <f>VLOOKUP($F3985,类型描述及偏移量!$C:$H,5,FALSE)</f>
        <v>No</v>
      </c>
      <c r="Q3985" s="14" t="str">
        <f>VLOOKUP($F3985,类型描述及偏移量!$C:$H,6,FALSE)</f>
        <v>堵料检测时间 秒</v>
      </c>
    </row>
    <row r="3986" hidden="1" spans="1:17">
      <c r="A3986" s="12" t="str">
        <f t="shared" si="641"/>
        <v>CHP4</v>
      </c>
      <c r="B3986" s="12" t="str">
        <f t="shared" si="642"/>
        <v>M14_M</v>
      </c>
      <c r="C3986" s="12" t="str">
        <f t="shared" si="643"/>
        <v>PullSwitch_CHK</v>
      </c>
      <c r="D3986" s="12" t="str">
        <f t="shared" si="644"/>
        <v>BP_Motor_var</v>
      </c>
      <c r="E3986" s="13" t="str">
        <f t="shared" si="645"/>
        <v>CHP4_M14_M_BP_Motor_var</v>
      </c>
      <c r="F3986" s="14" t="str">
        <f t="shared" si="646"/>
        <v>BP_Motor_var_PullSwitch_CHK</v>
      </c>
      <c r="G3986" s="10" t="str">
        <f t="shared" si="647"/>
        <v>CHP4_M14_M_PullSwitch_CHK</v>
      </c>
      <c r="H3986" s="10" t="str">
        <f>VLOOKUP(基本表格!E3986,起始地址定义!A:D,4,FALSE)&amp;" "&amp;Q3986</f>
        <v>Spare 备用 电机控制 拉线开关</v>
      </c>
      <c r="I3986" s="10" t="str">
        <f t="shared" si="648"/>
        <v>DB1400,X1908.0</v>
      </c>
      <c r="J3986" s="13" t="str">
        <f>VLOOKUP(E3986,起始地址定义!A:D,2,FALSE)</f>
        <v>DB1400</v>
      </c>
      <c r="K3986" s="12" t="str">
        <f t="shared" si="649"/>
        <v>X1908.0</v>
      </c>
      <c r="L3986" s="13">
        <f>VLOOKUP(E3986,起始地址定义!A:D,3,FALSE)</f>
        <v>1900</v>
      </c>
      <c r="M3986" s="14">
        <f>VLOOKUP($F3986,类型描述及偏移量!$C:$H,2,FALSE)</f>
        <v>8</v>
      </c>
      <c r="N3986" s="14" t="str">
        <f>VLOOKUP($F3986,类型描述及偏移量!$C:$H,3,FALSE)</f>
        <v>离散</v>
      </c>
      <c r="O3986" s="14" t="str">
        <f>VLOOKUP($F3986,类型描述及偏移量!$C:$H,4,FALSE)</f>
        <v>On</v>
      </c>
      <c r="P3986" s="14" t="str">
        <f>VLOOKUP($F3986,类型描述及偏移量!$C:$H,5,FALSE)</f>
        <v>Yes</v>
      </c>
      <c r="Q3986" s="14" t="str">
        <f>VLOOKUP($F3986,类型描述及偏移量!$C:$H,6,FALSE)</f>
        <v>拉线开关</v>
      </c>
    </row>
    <row r="3987" hidden="1" spans="1:17">
      <c r="A3987" s="12" t="str">
        <f t="shared" si="641"/>
        <v>CHP4</v>
      </c>
      <c r="B3987" s="12" t="str">
        <f t="shared" si="642"/>
        <v>M14_M</v>
      </c>
      <c r="C3987" s="12" t="str">
        <f t="shared" si="643"/>
        <v>LMD_ALM</v>
      </c>
      <c r="D3987" s="12" t="str">
        <f t="shared" si="644"/>
        <v>BP_Motor_var</v>
      </c>
      <c r="E3987" s="13" t="str">
        <f t="shared" si="645"/>
        <v>CHP4_M14_M_BP_Motor_var</v>
      </c>
      <c r="F3987" s="14" t="str">
        <f t="shared" si="646"/>
        <v>BP_Motor_var_LMD_ALM</v>
      </c>
      <c r="G3987" s="10" t="str">
        <f t="shared" si="647"/>
        <v>CHP4_M14_M_LMD_ALM</v>
      </c>
      <c r="H3987" s="10" t="str">
        <f>VLOOKUP(基本表格!E3987,起始地址定义!A:D,4,FALSE)&amp;" "&amp;Q3987</f>
        <v>Spare 备用 电机控制 左跑偏报警</v>
      </c>
      <c r="I3987" s="10" t="str">
        <f t="shared" si="648"/>
        <v>DB1400,X1908.1</v>
      </c>
      <c r="J3987" s="13" t="str">
        <f>VLOOKUP(E3987,起始地址定义!A:D,2,FALSE)</f>
        <v>DB1400</v>
      </c>
      <c r="K3987" s="12" t="str">
        <f t="shared" si="649"/>
        <v>X1908.1</v>
      </c>
      <c r="L3987" s="13">
        <f>VLOOKUP(E3987,起始地址定义!A:D,3,FALSE)</f>
        <v>1900</v>
      </c>
      <c r="M3987" s="14">
        <f>VLOOKUP($F3987,类型描述及偏移量!$C:$H,2,FALSE)</f>
        <v>8.1</v>
      </c>
      <c r="N3987" s="14" t="str">
        <f>VLOOKUP($F3987,类型描述及偏移量!$C:$H,3,FALSE)</f>
        <v>离散</v>
      </c>
      <c r="O3987" s="14" t="str">
        <f>VLOOKUP($F3987,类型描述及偏移量!$C:$H,4,FALSE)</f>
        <v>On</v>
      </c>
      <c r="P3987" s="14" t="str">
        <f>VLOOKUP($F3987,类型描述及偏移量!$C:$H,5,FALSE)</f>
        <v>Yes</v>
      </c>
      <c r="Q3987" s="14" t="str">
        <f>VLOOKUP($F3987,类型描述及偏移量!$C:$H,6,FALSE)</f>
        <v>左跑偏报警</v>
      </c>
    </row>
    <row r="3988" hidden="1" spans="1:17">
      <c r="A3988" s="12" t="str">
        <f t="shared" ref="A3988:A4003" si="650">A3946</f>
        <v>CHP4</v>
      </c>
      <c r="B3988" s="12" t="str">
        <f t="shared" ref="B3988:B4003" si="651">"M"&amp;RIGHT(LEFT(B3946,FIND("_",B3946,1)-1),LEN(LEFT(B3946,FIND("_",B3946,1)-1))-1)+1&amp;"_"&amp;RIGHT(B3946,LEN(B3946)-FIND("_",B3946,1))</f>
        <v>M14_M</v>
      </c>
      <c r="C3988" s="12" t="str">
        <f t="shared" ref="C3988:C4003" si="652">C3946</f>
        <v>LMD_CHK_1</v>
      </c>
      <c r="D3988" s="12" t="str">
        <f t="shared" ref="D3988:D4003" si="653">D3946</f>
        <v>BP_Motor_var</v>
      </c>
      <c r="E3988" s="13" t="str">
        <f t="shared" si="645"/>
        <v>CHP4_M14_M_BP_Motor_var</v>
      </c>
      <c r="F3988" s="14" t="str">
        <f t="shared" si="646"/>
        <v>BP_Motor_var_LMD_CHK_1</v>
      </c>
      <c r="G3988" s="10" t="str">
        <f t="shared" si="647"/>
        <v>CHP4_M14_M_LMD_CHK_1</v>
      </c>
      <c r="H3988" s="10" t="str">
        <f>VLOOKUP(基本表格!E3988,起始地址定义!A:D,4,FALSE)&amp;" "&amp;Q3988</f>
        <v>Spare 备用 电机控制 左跑偏1检测</v>
      </c>
      <c r="I3988" s="10" t="str">
        <f t="shared" si="648"/>
        <v>DB1400,X1908.2</v>
      </c>
      <c r="J3988" s="13" t="str">
        <f>VLOOKUP(E3988,起始地址定义!A:D,2,FALSE)</f>
        <v>DB1400</v>
      </c>
      <c r="K3988" s="12" t="str">
        <f t="shared" si="649"/>
        <v>X1908.2</v>
      </c>
      <c r="L3988" s="13">
        <f>VLOOKUP(E3988,起始地址定义!A:D,3,FALSE)</f>
        <v>1900</v>
      </c>
      <c r="M3988" s="14">
        <f>VLOOKUP($F3988,类型描述及偏移量!$C:$H,2,FALSE)</f>
        <v>8.2</v>
      </c>
      <c r="N3988" s="14" t="str">
        <f>VLOOKUP($F3988,类型描述及偏移量!$C:$H,3,FALSE)</f>
        <v>离散</v>
      </c>
      <c r="O3988" s="14" t="str">
        <f>VLOOKUP($F3988,类型描述及偏移量!$C:$H,4,FALSE)</f>
        <v>None</v>
      </c>
      <c r="P3988" s="14" t="str">
        <f>VLOOKUP($F3988,类型描述及偏移量!$C:$H,5,FALSE)</f>
        <v>Yes</v>
      </c>
      <c r="Q3988" s="14" t="str">
        <f>VLOOKUP($F3988,类型描述及偏移量!$C:$H,6,FALSE)</f>
        <v>左跑偏1检测</v>
      </c>
    </row>
    <row r="3989" hidden="1" spans="1:17">
      <c r="A3989" s="12" t="str">
        <f t="shared" si="650"/>
        <v>CHP4</v>
      </c>
      <c r="B3989" s="12" t="str">
        <f t="shared" si="651"/>
        <v>M14_M</v>
      </c>
      <c r="C3989" s="12" t="str">
        <f t="shared" si="652"/>
        <v>LMD_EN</v>
      </c>
      <c r="D3989" s="12" t="str">
        <f t="shared" si="653"/>
        <v>BP_Motor_var</v>
      </c>
      <c r="E3989" s="13" t="str">
        <f t="shared" si="645"/>
        <v>CHP4_M14_M_BP_Motor_var</v>
      </c>
      <c r="F3989" s="14" t="str">
        <f t="shared" si="646"/>
        <v>BP_Motor_var_LMD_EN</v>
      </c>
      <c r="G3989" s="10" t="str">
        <f t="shared" si="647"/>
        <v>CHP4_M14_M_LMD_EN</v>
      </c>
      <c r="H3989" s="10" t="str">
        <f>VLOOKUP(基本表格!E3989,起始地址定义!A:D,4,FALSE)&amp;" "&amp;Q3989</f>
        <v>Spare 备用 电机控制 左跑偏保护使能</v>
      </c>
      <c r="I3989" s="10" t="str">
        <f t="shared" si="648"/>
        <v>DB1400,X1908.3</v>
      </c>
      <c r="J3989" s="13" t="str">
        <f>VLOOKUP(E3989,起始地址定义!A:D,2,FALSE)</f>
        <v>DB1400</v>
      </c>
      <c r="K3989" s="12" t="str">
        <f t="shared" si="649"/>
        <v>X1908.3</v>
      </c>
      <c r="L3989" s="13">
        <f>VLOOKUP(E3989,起始地址定义!A:D,3,FALSE)</f>
        <v>1900</v>
      </c>
      <c r="M3989" s="14">
        <f>VLOOKUP($F3989,类型描述及偏移量!$C:$H,2,FALSE)</f>
        <v>8.3</v>
      </c>
      <c r="N3989" s="14" t="str">
        <f>VLOOKUP($F3989,类型描述及偏移量!$C:$H,3,FALSE)</f>
        <v>离散</v>
      </c>
      <c r="O3989" s="14" t="str">
        <f>VLOOKUP($F3989,类型描述及偏移量!$C:$H,4,FALSE)</f>
        <v>None</v>
      </c>
      <c r="P3989" s="14" t="str">
        <f>VLOOKUP($F3989,类型描述及偏移量!$C:$H,5,FALSE)</f>
        <v>No</v>
      </c>
      <c r="Q3989" s="14" t="str">
        <f>VLOOKUP($F3989,类型描述及偏移量!$C:$H,6,FALSE)</f>
        <v>左跑偏保护使能</v>
      </c>
    </row>
    <row r="3990" hidden="1" spans="1:17">
      <c r="A3990" s="12" t="str">
        <f t="shared" si="650"/>
        <v>CHP4</v>
      </c>
      <c r="B3990" s="12" t="str">
        <f t="shared" si="651"/>
        <v>M14_M</v>
      </c>
      <c r="C3990" s="12" t="str">
        <f t="shared" si="652"/>
        <v>LMD_Stop</v>
      </c>
      <c r="D3990" s="12" t="str">
        <f t="shared" si="653"/>
        <v>BP_Motor_var</v>
      </c>
      <c r="E3990" s="13" t="str">
        <f t="shared" si="645"/>
        <v>CHP4_M14_M_BP_Motor_var</v>
      </c>
      <c r="F3990" s="14" t="str">
        <f t="shared" si="646"/>
        <v>BP_Motor_var_LMD_Stop</v>
      </c>
      <c r="G3990" s="10" t="str">
        <f t="shared" si="647"/>
        <v>CHP4_M14_M_LMD_Stop</v>
      </c>
      <c r="H3990" s="10" t="str">
        <f>VLOOKUP(基本表格!E3990,起始地址定义!A:D,4,FALSE)&amp;" "&amp;Q3990</f>
        <v>Spare 备用 电机控制 左跑偏导致停机</v>
      </c>
      <c r="I3990" s="10" t="str">
        <f t="shared" si="648"/>
        <v>DB1400,X1908.4</v>
      </c>
      <c r="J3990" s="13" t="str">
        <f>VLOOKUP(E3990,起始地址定义!A:D,2,FALSE)</f>
        <v>DB1400</v>
      </c>
      <c r="K3990" s="12" t="str">
        <f t="shared" si="649"/>
        <v>X1908.4</v>
      </c>
      <c r="L3990" s="13">
        <f>VLOOKUP(E3990,起始地址定义!A:D,3,FALSE)</f>
        <v>1900</v>
      </c>
      <c r="M3990" s="14">
        <f>VLOOKUP($F3990,类型描述及偏移量!$C:$H,2,FALSE)</f>
        <v>8.4</v>
      </c>
      <c r="N3990" s="14" t="str">
        <f>VLOOKUP($F3990,类型描述及偏移量!$C:$H,3,FALSE)</f>
        <v>离散</v>
      </c>
      <c r="O3990" s="14" t="str">
        <f>VLOOKUP($F3990,类型描述及偏移量!$C:$H,4,FALSE)</f>
        <v>On</v>
      </c>
      <c r="P3990" s="14" t="str">
        <f>VLOOKUP($F3990,类型描述及偏移量!$C:$H,5,FALSE)</f>
        <v>Yes</v>
      </c>
      <c r="Q3990" s="14" t="str">
        <f>VLOOKUP($F3990,类型描述及偏移量!$C:$H,6,FALSE)</f>
        <v>左跑偏导致停机</v>
      </c>
    </row>
    <row r="3991" hidden="1" spans="1:17">
      <c r="A3991" s="12" t="str">
        <f t="shared" si="650"/>
        <v>CHP4</v>
      </c>
      <c r="B3991" s="12" t="str">
        <f t="shared" si="651"/>
        <v>M14_M</v>
      </c>
      <c r="C3991" s="12" t="str">
        <f t="shared" si="652"/>
        <v>LMD_Time</v>
      </c>
      <c r="D3991" s="12" t="str">
        <f t="shared" si="653"/>
        <v>BP_Motor_var</v>
      </c>
      <c r="E3991" s="13" t="str">
        <f t="shared" si="645"/>
        <v>CHP4_M14_M_BP_Motor_var</v>
      </c>
      <c r="F3991" s="14" t="str">
        <f t="shared" si="646"/>
        <v>BP_Motor_var_LMD_Time</v>
      </c>
      <c r="G3991" s="10" t="str">
        <f t="shared" si="647"/>
        <v>CHP4_M14_M_LMD_Time</v>
      </c>
      <c r="H3991" s="10" t="str">
        <f>VLOOKUP(基本表格!E3991,起始地址定义!A:D,4,FALSE)&amp;" "&amp;Q3991</f>
        <v>Spare 备用 电机控制 左跑偏检测时间</v>
      </c>
      <c r="I3991" s="10" t="str">
        <f t="shared" si="648"/>
        <v>DB1400,INT1910</v>
      </c>
      <c r="J3991" s="13" t="str">
        <f>VLOOKUP(E3991,起始地址定义!A:D,2,FALSE)</f>
        <v>DB1400</v>
      </c>
      <c r="K3991" s="12" t="str">
        <f t="shared" si="649"/>
        <v>INT1910</v>
      </c>
      <c r="L3991" s="13">
        <f>VLOOKUP(E3991,起始地址定义!A:D,3,FALSE)</f>
        <v>1900</v>
      </c>
      <c r="M3991" s="14">
        <f>VLOOKUP($F3991,类型描述及偏移量!$C:$H,2,FALSE)</f>
        <v>10</v>
      </c>
      <c r="N3991" s="14" t="str">
        <f>VLOOKUP($F3991,类型描述及偏移量!$C:$H,3,FALSE)</f>
        <v>整型</v>
      </c>
      <c r="O3991" s="14" t="str">
        <f>VLOOKUP($F3991,类型描述及偏移量!$C:$H,4,FALSE)</f>
        <v>None</v>
      </c>
      <c r="P3991" s="14" t="str">
        <f>VLOOKUP($F3991,类型描述及偏移量!$C:$H,5,FALSE)</f>
        <v>No</v>
      </c>
      <c r="Q3991" s="14" t="str">
        <f>VLOOKUP($F3991,类型描述及偏移量!$C:$H,6,FALSE)</f>
        <v>左跑偏检测时间</v>
      </c>
    </row>
    <row r="3992" hidden="1" spans="1:17">
      <c r="A3992" s="12" t="str">
        <f t="shared" si="650"/>
        <v>CHP4</v>
      </c>
      <c r="B3992" s="12" t="str">
        <f t="shared" si="651"/>
        <v>M14_M</v>
      </c>
      <c r="C3992" s="12" t="str">
        <f t="shared" si="652"/>
        <v>RMD_ALM</v>
      </c>
      <c r="D3992" s="12" t="str">
        <f t="shared" si="653"/>
        <v>BP_Motor_var</v>
      </c>
      <c r="E3992" s="13" t="str">
        <f t="shared" si="645"/>
        <v>CHP4_M14_M_BP_Motor_var</v>
      </c>
      <c r="F3992" s="14" t="str">
        <f t="shared" si="646"/>
        <v>BP_Motor_var_RMD_ALM</v>
      </c>
      <c r="G3992" s="10" t="str">
        <f t="shared" si="647"/>
        <v>CHP4_M14_M_RMD_ALM</v>
      </c>
      <c r="H3992" s="10" t="str">
        <f>VLOOKUP(基本表格!E3992,起始地址定义!A:D,4,FALSE)&amp;" "&amp;Q3992</f>
        <v>Spare 备用 电机控制 右 跑偏报警</v>
      </c>
      <c r="I3992" s="10" t="str">
        <f t="shared" si="648"/>
        <v>DB1400,X1912.0</v>
      </c>
      <c r="J3992" s="13" t="str">
        <f>VLOOKUP(E3992,起始地址定义!A:D,2,FALSE)</f>
        <v>DB1400</v>
      </c>
      <c r="K3992" s="12" t="str">
        <f t="shared" si="649"/>
        <v>X1912.0</v>
      </c>
      <c r="L3992" s="13">
        <f>VLOOKUP(E3992,起始地址定义!A:D,3,FALSE)</f>
        <v>1900</v>
      </c>
      <c r="M3992" s="14">
        <f>VLOOKUP($F3992,类型描述及偏移量!$C:$H,2,FALSE)</f>
        <v>12</v>
      </c>
      <c r="N3992" s="14" t="str">
        <f>VLOOKUP($F3992,类型描述及偏移量!$C:$H,3,FALSE)</f>
        <v>离散</v>
      </c>
      <c r="O3992" s="14" t="str">
        <f>VLOOKUP($F3992,类型描述及偏移量!$C:$H,4,FALSE)</f>
        <v>On</v>
      </c>
      <c r="P3992" s="14" t="str">
        <f>VLOOKUP($F3992,类型描述及偏移量!$C:$H,5,FALSE)</f>
        <v>Yes</v>
      </c>
      <c r="Q3992" s="14" t="str">
        <f>VLOOKUP($F3992,类型描述及偏移量!$C:$H,6,FALSE)</f>
        <v>右 跑偏报警</v>
      </c>
    </row>
    <row r="3993" hidden="1" spans="1:17">
      <c r="A3993" s="12" t="str">
        <f t="shared" si="650"/>
        <v>CHP4</v>
      </c>
      <c r="B3993" s="12" t="str">
        <f t="shared" si="651"/>
        <v>M14_M</v>
      </c>
      <c r="C3993" s="12" t="str">
        <f t="shared" si="652"/>
        <v>RMD_CHK_1</v>
      </c>
      <c r="D3993" s="12" t="str">
        <f t="shared" si="653"/>
        <v>BP_Motor_var</v>
      </c>
      <c r="E3993" s="13" t="str">
        <f t="shared" si="645"/>
        <v>CHP4_M14_M_BP_Motor_var</v>
      </c>
      <c r="F3993" s="14" t="str">
        <f t="shared" si="646"/>
        <v>BP_Motor_var_RMD_CHK_1</v>
      </c>
      <c r="G3993" s="10" t="str">
        <f t="shared" si="647"/>
        <v>CHP4_M14_M_RMD_CHK_1</v>
      </c>
      <c r="H3993" s="10" t="str">
        <f>VLOOKUP(基本表格!E3993,起始地址定义!A:D,4,FALSE)&amp;" "&amp;Q3993</f>
        <v>Spare 备用 电机控制 右跑偏1检测</v>
      </c>
      <c r="I3993" s="10" t="str">
        <f t="shared" si="648"/>
        <v>DB1400,X1912.1</v>
      </c>
      <c r="J3993" s="13" t="str">
        <f>VLOOKUP(E3993,起始地址定义!A:D,2,FALSE)</f>
        <v>DB1400</v>
      </c>
      <c r="K3993" s="12" t="str">
        <f t="shared" si="649"/>
        <v>X1912.1</v>
      </c>
      <c r="L3993" s="13">
        <f>VLOOKUP(E3993,起始地址定义!A:D,3,FALSE)</f>
        <v>1900</v>
      </c>
      <c r="M3993" s="14">
        <f>VLOOKUP($F3993,类型描述及偏移量!$C:$H,2,FALSE)</f>
        <v>12.1</v>
      </c>
      <c r="N3993" s="14" t="str">
        <f>VLOOKUP($F3993,类型描述及偏移量!$C:$H,3,FALSE)</f>
        <v>离散</v>
      </c>
      <c r="O3993" s="14" t="str">
        <f>VLOOKUP($F3993,类型描述及偏移量!$C:$H,4,FALSE)</f>
        <v>None</v>
      </c>
      <c r="P3993" s="14" t="str">
        <f>VLOOKUP($F3993,类型描述及偏移量!$C:$H,5,FALSE)</f>
        <v>Yes</v>
      </c>
      <c r="Q3993" s="14" t="str">
        <f>VLOOKUP($F3993,类型描述及偏移量!$C:$H,6,FALSE)</f>
        <v>右跑偏1检测</v>
      </c>
    </row>
    <row r="3994" hidden="1" spans="1:17">
      <c r="A3994" s="12" t="str">
        <f t="shared" si="650"/>
        <v>CHP4</v>
      </c>
      <c r="B3994" s="12" t="str">
        <f t="shared" si="651"/>
        <v>M14_M</v>
      </c>
      <c r="C3994" s="12" t="str">
        <f t="shared" si="652"/>
        <v>RMD_EN</v>
      </c>
      <c r="D3994" s="12" t="str">
        <f t="shared" si="653"/>
        <v>BP_Motor_var</v>
      </c>
      <c r="E3994" s="13" t="str">
        <f t="shared" si="645"/>
        <v>CHP4_M14_M_BP_Motor_var</v>
      </c>
      <c r="F3994" s="14" t="str">
        <f t="shared" si="646"/>
        <v>BP_Motor_var_RMD_EN</v>
      </c>
      <c r="G3994" s="10" t="str">
        <f t="shared" si="647"/>
        <v>CHP4_M14_M_RMD_EN</v>
      </c>
      <c r="H3994" s="10" t="str">
        <f>VLOOKUP(基本表格!E3994,起始地址定义!A:D,4,FALSE)&amp;" "&amp;Q3994</f>
        <v>Spare 备用 电机控制 右跑偏保护使能</v>
      </c>
      <c r="I3994" s="10" t="str">
        <f t="shared" si="648"/>
        <v>DB1400,X1912.2</v>
      </c>
      <c r="J3994" s="13" t="str">
        <f>VLOOKUP(E3994,起始地址定义!A:D,2,FALSE)</f>
        <v>DB1400</v>
      </c>
      <c r="K3994" s="12" t="str">
        <f t="shared" si="649"/>
        <v>X1912.2</v>
      </c>
      <c r="L3994" s="13">
        <f>VLOOKUP(E3994,起始地址定义!A:D,3,FALSE)</f>
        <v>1900</v>
      </c>
      <c r="M3994" s="14">
        <f>VLOOKUP($F3994,类型描述及偏移量!$C:$H,2,FALSE)</f>
        <v>12.2</v>
      </c>
      <c r="N3994" s="14" t="str">
        <f>VLOOKUP($F3994,类型描述及偏移量!$C:$H,3,FALSE)</f>
        <v>离散</v>
      </c>
      <c r="O3994" s="14" t="str">
        <f>VLOOKUP($F3994,类型描述及偏移量!$C:$H,4,FALSE)</f>
        <v>None</v>
      </c>
      <c r="P3994" s="14" t="str">
        <f>VLOOKUP($F3994,类型描述及偏移量!$C:$H,5,FALSE)</f>
        <v>No</v>
      </c>
      <c r="Q3994" s="14" t="str">
        <f>VLOOKUP($F3994,类型描述及偏移量!$C:$H,6,FALSE)</f>
        <v>右跑偏保护使能</v>
      </c>
    </row>
    <row r="3995" hidden="1" spans="1:17">
      <c r="A3995" s="12" t="str">
        <f t="shared" si="650"/>
        <v>CHP4</v>
      </c>
      <c r="B3995" s="12" t="str">
        <f t="shared" si="651"/>
        <v>M14_M</v>
      </c>
      <c r="C3995" s="12" t="str">
        <f t="shared" si="652"/>
        <v>RMD_Stop</v>
      </c>
      <c r="D3995" s="12" t="str">
        <f t="shared" si="653"/>
        <v>BP_Motor_var</v>
      </c>
      <c r="E3995" s="13" t="str">
        <f t="shared" si="645"/>
        <v>CHP4_M14_M_BP_Motor_var</v>
      </c>
      <c r="F3995" s="14" t="str">
        <f t="shared" si="646"/>
        <v>BP_Motor_var_RMD_Stop</v>
      </c>
      <c r="G3995" s="10" t="str">
        <f t="shared" si="647"/>
        <v>CHP4_M14_M_RMD_Stop</v>
      </c>
      <c r="H3995" s="10" t="str">
        <f>VLOOKUP(基本表格!E3995,起始地址定义!A:D,4,FALSE)&amp;" "&amp;Q3995</f>
        <v>Spare 备用 电机控制 右跑偏导致停机</v>
      </c>
      <c r="I3995" s="10" t="str">
        <f t="shared" si="648"/>
        <v>DB1400,X1912.3</v>
      </c>
      <c r="J3995" s="13" t="str">
        <f>VLOOKUP(E3995,起始地址定义!A:D,2,FALSE)</f>
        <v>DB1400</v>
      </c>
      <c r="K3995" s="12" t="str">
        <f t="shared" si="649"/>
        <v>X1912.3</v>
      </c>
      <c r="L3995" s="13">
        <f>VLOOKUP(E3995,起始地址定义!A:D,3,FALSE)</f>
        <v>1900</v>
      </c>
      <c r="M3995" s="14">
        <f>VLOOKUP($F3995,类型描述及偏移量!$C:$H,2,FALSE)</f>
        <v>12.3</v>
      </c>
      <c r="N3995" s="14" t="str">
        <f>VLOOKUP($F3995,类型描述及偏移量!$C:$H,3,FALSE)</f>
        <v>离散</v>
      </c>
      <c r="O3995" s="14" t="str">
        <f>VLOOKUP($F3995,类型描述及偏移量!$C:$H,4,FALSE)</f>
        <v>On</v>
      </c>
      <c r="P3995" s="14" t="str">
        <f>VLOOKUP($F3995,类型描述及偏移量!$C:$H,5,FALSE)</f>
        <v>Yes</v>
      </c>
      <c r="Q3995" s="14" t="str">
        <f>VLOOKUP($F3995,类型描述及偏移量!$C:$H,6,FALSE)</f>
        <v>右跑偏导致停机</v>
      </c>
    </row>
    <row r="3996" hidden="1" spans="1:17">
      <c r="A3996" s="12" t="str">
        <f t="shared" si="650"/>
        <v>CHP4</v>
      </c>
      <c r="B3996" s="12" t="str">
        <f t="shared" si="651"/>
        <v>M14_M</v>
      </c>
      <c r="C3996" s="12" t="str">
        <f t="shared" si="652"/>
        <v>RMD_Time</v>
      </c>
      <c r="D3996" s="12" t="str">
        <f t="shared" si="653"/>
        <v>BP_Motor_var</v>
      </c>
      <c r="E3996" s="13" t="str">
        <f t="shared" si="645"/>
        <v>CHP4_M14_M_BP_Motor_var</v>
      </c>
      <c r="F3996" s="14" t="str">
        <f t="shared" si="646"/>
        <v>BP_Motor_var_RMD_Time</v>
      </c>
      <c r="G3996" s="10" t="str">
        <f t="shared" si="647"/>
        <v>CHP4_M14_M_RMD_Time</v>
      </c>
      <c r="H3996" s="10" t="str">
        <f>VLOOKUP(基本表格!E3996,起始地址定义!A:D,4,FALSE)&amp;" "&amp;Q3996</f>
        <v>Spare 备用 电机控制 右跑偏检测时间</v>
      </c>
      <c r="I3996" s="10" t="str">
        <f t="shared" si="648"/>
        <v>DB1400,INT1914</v>
      </c>
      <c r="J3996" s="13" t="str">
        <f>VLOOKUP(E3996,起始地址定义!A:D,2,FALSE)</f>
        <v>DB1400</v>
      </c>
      <c r="K3996" s="12" t="str">
        <f t="shared" si="649"/>
        <v>INT1914</v>
      </c>
      <c r="L3996" s="13">
        <f>VLOOKUP(E3996,起始地址定义!A:D,3,FALSE)</f>
        <v>1900</v>
      </c>
      <c r="M3996" s="14">
        <f>VLOOKUP($F3996,类型描述及偏移量!$C:$H,2,FALSE)</f>
        <v>14</v>
      </c>
      <c r="N3996" s="14" t="str">
        <f>VLOOKUP($F3996,类型描述及偏移量!$C:$H,3,FALSE)</f>
        <v>整型</v>
      </c>
      <c r="O3996" s="14" t="str">
        <f>VLOOKUP($F3996,类型描述及偏移量!$C:$H,4,FALSE)</f>
        <v>None</v>
      </c>
      <c r="P3996" s="14" t="str">
        <f>VLOOKUP($F3996,类型描述及偏移量!$C:$H,5,FALSE)</f>
        <v>No</v>
      </c>
      <c r="Q3996" s="14" t="str">
        <f>VLOOKUP($F3996,类型描述及偏移量!$C:$H,6,FALSE)</f>
        <v>右跑偏检测时间</v>
      </c>
    </row>
    <row r="3997" hidden="1" spans="1:17">
      <c r="A3997" s="12" t="str">
        <f t="shared" si="650"/>
        <v>CHP4</v>
      </c>
      <c r="B3997" s="12" t="str">
        <f t="shared" si="651"/>
        <v>M14_M</v>
      </c>
      <c r="C3997" s="12" t="str">
        <f t="shared" si="652"/>
        <v>Motor_Delta</v>
      </c>
      <c r="D3997" s="12" t="str">
        <f t="shared" si="653"/>
        <v>BP_Motor_var</v>
      </c>
      <c r="E3997" s="13" t="str">
        <f t="shared" si="645"/>
        <v>CHP4_M14_M_BP_Motor_var</v>
      </c>
      <c r="F3997" s="14" t="str">
        <f t="shared" si="646"/>
        <v>BP_Motor_var_Motor_Delta</v>
      </c>
      <c r="G3997" s="10" t="str">
        <f t="shared" si="647"/>
        <v>CHP4_M14_M_Motor_Delta</v>
      </c>
      <c r="H3997" s="10" t="str">
        <f>VLOOKUP(基本表格!E3997,起始地址定义!A:D,4,FALSE)&amp;" "&amp;Q3997</f>
        <v>Spare 备用 电机控制 三角型</v>
      </c>
      <c r="I3997" s="10" t="str">
        <f t="shared" si="648"/>
        <v>DB1400,X1916.0</v>
      </c>
      <c r="J3997" s="13" t="str">
        <f>VLOOKUP(E3997,起始地址定义!A:D,2,FALSE)</f>
        <v>DB1400</v>
      </c>
      <c r="K3997" s="12" t="str">
        <f t="shared" si="649"/>
        <v>X1916.0</v>
      </c>
      <c r="L3997" s="13">
        <f>VLOOKUP(E3997,起始地址定义!A:D,3,FALSE)</f>
        <v>1900</v>
      </c>
      <c r="M3997" s="14">
        <f>VLOOKUP($F3997,类型描述及偏移量!$C:$H,2,FALSE)</f>
        <v>16</v>
      </c>
      <c r="N3997" s="14" t="str">
        <f>VLOOKUP($F3997,类型描述及偏移量!$C:$H,3,FALSE)</f>
        <v>离散</v>
      </c>
      <c r="O3997" s="14" t="str">
        <f>VLOOKUP($F3997,类型描述及偏移量!$C:$H,4,FALSE)</f>
        <v>None</v>
      </c>
      <c r="P3997" s="14" t="str">
        <f>VLOOKUP($F3997,类型描述及偏移量!$C:$H,5,FALSE)</f>
        <v>Yes</v>
      </c>
      <c r="Q3997" s="14" t="str">
        <f>VLOOKUP($F3997,类型描述及偏移量!$C:$H,6,FALSE)</f>
        <v>三角型</v>
      </c>
    </row>
    <row r="3998" hidden="1" spans="1:17">
      <c r="A3998" s="12" t="str">
        <f t="shared" si="650"/>
        <v>CHP4</v>
      </c>
      <c r="B3998" s="12" t="str">
        <f t="shared" si="651"/>
        <v>M14_M</v>
      </c>
      <c r="C3998" s="12" t="str">
        <f t="shared" si="652"/>
        <v>Motor_Wye</v>
      </c>
      <c r="D3998" s="12" t="str">
        <f t="shared" si="653"/>
        <v>BP_Motor_var</v>
      </c>
      <c r="E3998" s="13" t="str">
        <f t="shared" si="645"/>
        <v>CHP4_M14_M_BP_Motor_var</v>
      </c>
      <c r="F3998" s="14" t="str">
        <f t="shared" si="646"/>
        <v>BP_Motor_var_Motor_Wye</v>
      </c>
      <c r="G3998" s="10" t="str">
        <f t="shared" si="647"/>
        <v>CHP4_M14_M_Motor_Wye</v>
      </c>
      <c r="H3998" s="10" t="str">
        <f>VLOOKUP(基本表格!E3998,起始地址定义!A:D,4,FALSE)&amp;" "&amp;Q3998</f>
        <v>Spare 备用 电机控制 星型</v>
      </c>
      <c r="I3998" s="10" t="str">
        <f t="shared" si="648"/>
        <v>DB1400,X1916.1</v>
      </c>
      <c r="J3998" s="13" t="str">
        <f>VLOOKUP(E3998,起始地址定义!A:D,2,FALSE)</f>
        <v>DB1400</v>
      </c>
      <c r="K3998" s="12" t="str">
        <f t="shared" si="649"/>
        <v>X1916.1</v>
      </c>
      <c r="L3998" s="13">
        <f>VLOOKUP(E3998,起始地址定义!A:D,3,FALSE)</f>
        <v>1900</v>
      </c>
      <c r="M3998" s="14">
        <f>VLOOKUP($F3998,类型描述及偏移量!$C:$H,2,FALSE)</f>
        <v>16.1</v>
      </c>
      <c r="N3998" s="14" t="str">
        <f>VLOOKUP($F3998,类型描述及偏移量!$C:$H,3,FALSE)</f>
        <v>离散</v>
      </c>
      <c r="O3998" s="14" t="str">
        <f>VLOOKUP($F3998,类型描述及偏移量!$C:$H,4,FALSE)</f>
        <v>None</v>
      </c>
      <c r="P3998" s="14" t="str">
        <f>VLOOKUP($F3998,类型描述及偏移量!$C:$H,5,FALSE)</f>
        <v>Yes</v>
      </c>
      <c r="Q3998" s="14" t="str">
        <f>VLOOKUP($F3998,类型描述及偏移量!$C:$H,6,FALSE)</f>
        <v>星型</v>
      </c>
    </row>
    <row r="3999" hidden="1" spans="1:17">
      <c r="A3999" s="12" t="str">
        <f t="shared" si="650"/>
        <v>CHP4</v>
      </c>
      <c r="B3999" s="12" t="str">
        <f t="shared" si="651"/>
        <v>M14_M</v>
      </c>
      <c r="C3999" s="12" t="str">
        <f t="shared" si="652"/>
        <v>MSD</v>
      </c>
      <c r="D3999" s="12" t="str">
        <f t="shared" si="653"/>
        <v>BP_Motor_var</v>
      </c>
      <c r="E3999" s="13" t="str">
        <f t="shared" si="645"/>
        <v>CHP4_M14_M_BP_Motor_var</v>
      </c>
      <c r="F3999" s="14" t="str">
        <f t="shared" si="646"/>
        <v>BP_Motor_var_MSD</v>
      </c>
      <c r="G3999" s="10" t="str">
        <f t="shared" si="647"/>
        <v>CHP4_M14_M_MSD</v>
      </c>
      <c r="H3999" s="10" t="str">
        <f>VLOOKUP(基本表格!E3999,起始地址定义!A:D,4,FALSE)&amp;" "&amp;Q3999</f>
        <v>Spare 备用 电机控制 维修开关</v>
      </c>
      <c r="I3999" s="10" t="str">
        <f t="shared" si="648"/>
        <v>DB1400,X1916.2</v>
      </c>
      <c r="J3999" s="13" t="str">
        <f>VLOOKUP(E3999,起始地址定义!A:D,2,FALSE)</f>
        <v>DB1400</v>
      </c>
      <c r="K3999" s="12" t="str">
        <f t="shared" si="649"/>
        <v>X1916.2</v>
      </c>
      <c r="L3999" s="13">
        <f>VLOOKUP(E3999,起始地址定义!A:D,3,FALSE)</f>
        <v>1900</v>
      </c>
      <c r="M3999" s="14">
        <f>VLOOKUP($F3999,类型描述及偏移量!$C:$H,2,FALSE)</f>
        <v>16.2</v>
      </c>
      <c r="N3999" s="14" t="str">
        <f>VLOOKUP($F3999,类型描述及偏移量!$C:$H,3,FALSE)</f>
        <v>离散</v>
      </c>
      <c r="O3999" s="14" t="str">
        <f>VLOOKUP($F3999,类型描述及偏移量!$C:$H,4,FALSE)</f>
        <v>On</v>
      </c>
      <c r="P3999" s="14" t="str">
        <f>VLOOKUP($F3999,类型描述及偏移量!$C:$H,5,FALSE)</f>
        <v>Yes</v>
      </c>
      <c r="Q3999" s="14" t="str">
        <f>VLOOKUP($F3999,类型描述及偏移量!$C:$H,6,FALSE)</f>
        <v>维修开关</v>
      </c>
    </row>
    <row r="4000" hidden="1" spans="1:17">
      <c r="A4000" s="12" t="str">
        <f t="shared" si="650"/>
        <v>CHP4</v>
      </c>
      <c r="B4000" s="12" t="str">
        <f t="shared" si="651"/>
        <v>M14_M</v>
      </c>
      <c r="C4000" s="12" t="str">
        <f t="shared" si="652"/>
        <v>LMD_CHK_2</v>
      </c>
      <c r="D4000" s="12" t="str">
        <f t="shared" si="653"/>
        <v>BP_Motor_var</v>
      </c>
      <c r="E4000" s="13" t="str">
        <f t="shared" si="645"/>
        <v>CHP4_M14_M_BP_Motor_var</v>
      </c>
      <c r="F4000" s="14" t="str">
        <f t="shared" si="646"/>
        <v>BP_Motor_var_LMD_CHK_2</v>
      </c>
      <c r="G4000" s="10" t="str">
        <f t="shared" si="647"/>
        <v>CHP4_M14_M_LMD_CHK_2</v>
      </c>
      <c r="H4000" s="10" t="str">
        <f>VLOOKUP(基本表格!E4000,起始地址定义!A:D,4,FALSE)&amp;" "&amp;Q4000</f>
        <v>Spare 备用 电机控制 左跑偏2检测</v>
      </c>
      <c r="I4000" s="10" t="str">
        <f t="shared" si="648"/>
        <v>DB1400,X1916.3</v>
      </c>
      <c r="J4000" s="13" t="str">
        <f>VLOOKUP(E4000,起始地址定义!A:D,2,FALSE)</f>
        <v>DB1400</v>
      </c>
      <c r="K4000" s="12" t="str">
        <f t="shared" si="649"/>
        <v>X1916.3</v>
      </c>
      <c r="L4000" s="13">
        <f>VLOOKUP(E4000,起始地址定义!A:D,3,FALSE)</f>
        <v>1900</v>
      </c>
      <c r="M4000" s="14">
        <f>VLOOKUP($F4000,类型描述及偏移量!$C:$H,2,FALSE)</f>
        <v>16.3</v>
      </c>
      <c r="N4000" s="14" t="str">
        <f>VLOOKUP($F4000,类型描述及偏移量!$C:$H,3,FALSE)</f>
        <v>离散</v>
      </c>
      <c r="O4000" s="14" t="str">
        <f>VLOOKUP($F4000,类型描述及偏移量!$C:$H,4,FALSE)</f>
        <v>None</v>
      </c>
      <c r="P4000" s="14" t="str">
        <f>VLOOKUP($F4000,类型描述及偏移量!$C:$H,5,FALSE)</f>
        <v>Yes</v>
      </c>
      <c r="Q4000" s="14" t="str">
        <f>VLOOKUP($F4000,类型描述及偏移量!$C:$H,6,FALSE)</f>
        <v>左跑偏2检测</v>
      </c>
    </row>
    <row r="4001" hidden="1" spans="1:17">
      <c r="A4001" s="12" t="str">
        <f t="shared" si="650"/>
        <v>CHP4</v>
      </c>
      <c r="B4001" s="12" t="str">
        <f t="shared" si="651"/>
        <v>M14_M</v>
      </c>
      <c r="C4001" s="12" t="str">
        <f t="shared" si="652"/>
        <v>RMD_CHK_2</v>
      </c>
      <c r="D4001" s="12" t="str">
        <f t="shared" si="653"/>
        <v>BP_Motor_var</v>
      </c>
      <c r="E4001" s="13" t="str">
        <f t="shared" si="645"/>
        <v>CHP4_M14_M_BP_Motor_var</v>
      </c>
      <c r="F4001" s="14" t="str">
        <f t="shared" si="646"/>
        <v>BP_Motor_var_RMD_CHK_2</v>
      </c>
      <c r="G4001" s="10" t="str">
        <f t="shared" si="647"/>
        <v>CHP4_M14_M_RMD_CHK_2</v>
      </c>
      <c r="H4001" s="10" t="str">
        <f>VLOOKUP(基本表格!E4001,起始地址定义!A:D,4,FALSE)&amp;" "&amp;Q4001</f>
        <v>Spare 备用 电机控制 右跑偏2检测</v>
      </c>
      <c r="I4001" s="10" t="str">
        <f t="shared" si="648"/>
        <v>DB1400,X1916.4</v>
      </c>
      <c r="J4001" s="13" t="str">
        <f>VLOOKUP(E4001,起始地址定义!A:D,2,FALSE)</f>
        <v>DB1400</v>
      </c>
      <c r="K4001" s="12" t="str">
        <f t="shared" si="649"/>
        <v>X1916.4</v>
      </c>
      <c r="L4001" s="13">
        <f>VLOOKUP(E4001,起始地址定义!A:D,3,FALSE)</f>
        <v>1900</v>
      </c>
      <c r="M4001" s="14">
        <f>VLOOKUP($F4001,类型描述及偏移量!$C:$H,2,FALSE)</f>
        <v>16.4</v>
      </c>
      <c r="N4001" s="14" t="str">
        <f>VLOOKUP($F4001,类型描述及偏移量!$C:$H,3,FALSE)</f>
        <v>离散</v>
      </c>
      <c r="O4001" s="14" t="str">
        <f>VLOOKUP($F4001,类型描述及偏移量!$C:$H,4,FALSE)</f>
        <v>None</v>
      </c>
      <c r="P4001" s="14" t="str">
        <f>VLOOKUP($F4001,类型描述及偏移量!$C:$H,5,FALSE)</f>
        <v>Yes</v>
      </c>
      <c r="Q4001" s="14" t="str">
        <f>VLOOKUP($F4001,类型描述及偏移量!$C:$H,6,FALSE)</f>
        <v>右跑偏2检测</v>
      </c>
    </row>
    <row r="4002" hidden="1" spans="1:17">
      <c r="A4002" s="12" t="str">
        <f t="shared" si="650"/>
        <v>CHP4</v>
      </c>
      <c r="B4002" s="12" t="str">
        <f t="shared" si="651"/>
        <v>M14_M</v>
      </c>
      <c r="C4002" s="12" t="str">
        <f t="shared" si="652"/>
        <v>InterStarTime</v>
      </c>
      <c r="D4002" s="12" t="str">
        <f t="shared" si="653"/>
        <v>BP_Motor_var</v>
      </c>
      <c r="E4002" s="13" t="str">
        <f t="shared" si="645"/>
        <v>CHP4_M14_M_BP_Motor_var</v>
      </c>
      <c r="F4002" s="14" t="str">
        <f t="shared" si="646"/>
        <v>BP_Motor_var_InterStarTime</v>
      </c>
      <c r="G4002" s="10" t="str">
        <f t="shared" si="647"/>
        <v>CHP4_M14_M_InterStarTime</v>
      </c>
      <c r="H4002" s="10" t="str">
        <f>VLOOKUP(基本表格!E4002,起始地址定义!A:D,4,FALSE)&amp;" "&amp;Q4002</f>
        <v>Spare 备用 电机控制 联动启动延时</v>
      </c>
      <c r="I4002" s="10" t="str">
        <f t="shared" si="648"/>
        <v>DB1400,INT1918</v>
      </c>
      <c r="J4002" s="13" t="str">
        <f>VLOOKUP(E4002,起始地址定义!A:D,2,FALSE)</f>
        <v>DB1400</v>
      </c>
      <c r="K4002" s="12" t="str">
        <f t="shared" si="649"/>
        <v>INT1918</v>
      </c>
      <c r="L4002" s="13">
        <f>VLOOKUP(E4002,起始地址定义!A:D,3,FALSE)</f>
        <v>1900</v>
      </c>
      <c r="M4002" s="14">
        <f>VLOOKUP($F4002,类型描述及偏移量!$C:$H,2,FALSE)</f>
        <v>18</v>
      </c>
      <c r="N4002" s="14" t="str">
        <f>VLOOKUP($F4002,类型描述及偏移量!$C:$H,3,FALSE)</f>
        <v>整型</v>
      </c>
      <c r="O4002" s="14" t="str">
        <f>VLOOKUP($F4002,类型描述及偏移量!$C:$H,4,FALSE)</f>
        <v>None</v>
      </c>
      <c r="P4002" s="14" t="str">
        <f>VLOOKUP($F4002,类型描述及偏移量!$C:$H,5,FALSE)</f>
        <v>No</v>
      </c>
      <c r="Q4002" s="14" t="str">
        <f>VLOOKUP($F4002,类型描述及偏移量!$C:$H,6,FALSE)</f>
        <v>联动启动延时</v>
      </c>
    </row>
    <row r="4003" hidden="1" spans="1:17">
      <c r="A4003" s="12" t="str">
        <f t="shared" si="650"/>
        <v>CHP4</v>
      </c>
      <c r="B4003" s="12" t="str">
        <f t="shared" si="651"/>
        <v>M14_M</v>
      </c>
      <c r="C4003" s="12" t="str">
        <f t="shared" si="652"/>
        <v>Alt_TMR</v>
      </c>
      <c r="D4003" s="12" t="str">
        <f t="shared" si="653"/>
        <v>BP_Motor_var</v>
      </c>
      <c r="E4003" s="13" t="str">
        <f t="shared" si="645"/>
        <v>CHP4_M14_M_BP_Motor_var</v>
      </c>
      <c r="F4003" s="14" t="str">
        <f t="shared" si="646"/>
        <v>BP_Motor_var_Alt_TMR</v>
      </c>
      <c r="G4003" s="10" t="str">
        <f t="shared" si="647"/>
        <v>CHP4_M14_M_Alt_TMR</v>
      </c>
      <c r="H4003" s="10" t="str">
        <f>VLOOKUP(基本表格!E4003,起始地址定义!A:D,4,FALSE)&amp;" "&amp;Q4003</f>
        <v>Spare 备用 电机控制 起动转换时间 秒</v>
      </c>
      <c r="I4003" s="10" t="str">
        <f t="shared" si="648"/>
        <v>DB1400,INT1920</v>
      </c>
      <c r="J4003" s="13" t="str">
        <f>VLOOKUP(E4003,起始地址定义!A:D,2,FALSE)</f>
        <v>DB1400</v>
      </c>
      <c r="K4003" s="12" t="str">
        <f t="shared" si="649"/>
        <v>INT1920</v>
      </c>
      <c r="L4003" s="13">
        <f>VLOOKUP(E4003,起始地址定义!A:D,3,FALSE)</f>
        <v>1900</v>
      </c>
      <c r="M4003" s="14">
        <f>VLOOKUP($F4003,类型描述及偏移量!$C:$H,2,FALSE)</f>
        <v>20</v>
      </c>
      <c r="N4003" s="14" t="str">
        <f>VLOOKUP($F4003,类型描述及偏移量!$C:$H,3,FALSE)</f>
        <v>整型</v>
      </c>
      <c r="O4003" s="14" t="str">
        <f>VLOOKUP($F4003,类型描述及偏移量!$C:$H,4,FALSE)</f>
        <v>None</v>
      </c>
      <c r="P4003" s="14" t="str">
        <f>VLOOKUP($F4003,类型描述及偏移量!$C:$H,5,FALSE)</f>
        <v>No</v>
      </c>
      <c r="Q4003" s="14" t="str">
        <f>VLOOKUP($F4003,类型描述及偏移量!$C:$H,6,FALSE)</f>
        <v>起动转换时间 秒</v>
      </c>
    </row>
    <row r="4004" hidden="1" spans="1:17">
      <c r="A4004" s="12" t="s">
        <v>127</v>
      </c>
      <c r="B4004" s="12" t="s">
        <v>106</v>
      </c>
      <c r="C4004" t="s">
        <v>63</v>
      </c>
      <c r="D4004" t="s">
        <v>64</v>
      </c>
      <c r="E4004" s="13" t="str">
        <f t="shared" si="645"/>
        <v>CHP4_S1_BP_Value_var</v>
      </c>
      <c r="F4004" s="14" t="str">
        <f t="shared" si="646"/>
        <v>BP_Value_var_HiProEN</v>
      </c>
      <c r="G4004" s="10" t="str">
        <f t="shared" si="647"/>
        <v>CHP4_S1_HiProEN</v>
      </c>
      <c r="H4004" s="10" t="str">
        <f>VLOOKUP(基本表格!E4004,起始地址定义!A:D,4,FALSE)&amp;" "&amp;Q4004</f>
        <v>4#刨片机润滑站压力  上限保护使能</v>
      </c>
      <c r="I4004" s="10" t="str">
        <f t="shared" si="648"/>
        <v>DB1401,X0.3</v>
      </c>
      <c r="J4004" s="13" t="str">
        <f>VLOOKUP(E4004,起始地址定义!A:D,2,FALSE)</f>
        <v>DB1401</v>
      </c>
      <c r="K4004" s="12" t="str">
        <f t="shared" si="649"/>
        <v>X0.3</v>
      </c>
      <c r="L4004" s="13">
        <f>VLOOKUP(E4004,起始地址定义!A:D,3,FALSE)</f>
        <v>0</v>
      </c>
      <c r="M4004" s="14">
        <f>VLOOKUP($F4004,类型描述及偏移量!$C:$H,2,FALSE)</f>
        <v>0.299999999999997</v>
      </c>
      <c r="N4004" s="14" t="str">
        <f>VLOOKUP($F4004,类型描述及偏移量!$C:$H,3,FALSE)</f>
        <v>离散</v>
      </c>
      <c r="O4004" s="14" t="str">
        <f>VLOOKUP($F4004,类型描述及偏移量!$C:$H,4,FALSE)</f>
        <v>None</v>
      </c>
      <c r="P4004" s="14" t="str">
        <f>VLOOKUP($F4004,类型描述及偏移量!$C:$H,5,FALSE)</f>
        <v>No</v>
      </c>
      <c r="Q4004" s="14" t="str">
        <f>VLOOKUP($F4004,类型描述及偏移量!$C:$H,6,FALSE)</f>
        <v>上限保护使能</v>
      </c>
    </row>
    <row r="4005" hidden="1" spans="1:17">
      <c r="A4005" s="12" t="s">
        <v>127</v>
      </c>
      <c r="B4005" s="12" t="s">
        <v>106</v>
      </c>
      <c r="C4005" t="s">
        <v>65</v>
      </c>
      <c r="D4005" t="s">
        <v>64</v>
      </c>
      <c r="E4005" s="13" t="str">
        <f t="shared" si="645"/>
        <v>CHP4_S1_BP_Value_var</v>
      </c>
      <c r="F4005" s="14" t="str">
        <f t="shared" si="646"/>
        <v>BP_Value_var_LoProEN</v>
      </c>
      <c r="G4005" s="10" t="str">
        <f t="shared" si="647"/>
        <v>CHP4_S1_LoProEN</v>
      </c>
      <c r="H4005" s="10" t="str">
        <f>VLOOKUP(基本表格!E4005,起始地址定义!A:D,4,FALSE)&amp;" "&amp;Q4005</f>
        <v>4#刨片机润滑站压力  下限保护使能</v>
      </c>
      <c r="I4005" s="10" t="str">
        <f t="shared" si="648"/>
        <v>DB1401,X0.4</v>
      </c>
      <c r="J4005" s="13" t="str">
        <f>VLOOKUP(E4005,起始地址定义!A:D,2,FALSE)</f>
        <v>DB1401</v>
      </c>
      <c r="K4005" s="12" t="str">
        <f t="shared" si="649"/>
        <v>X0.4</v>
      </c>
      <c r="L4005" s="13">
        <f>VLOOKUP(E4005,起始地址定义!A:D,3,FALSE)</f>
        <v>0</v>
      </c>
      <c r="M4005" s="14">
        <f>VLOOKUP($F4005,类型描述及偏移量!$C:$H,2,FALSE)</f>
        <v>0.399999999999999</v>
      </c>
      <c r="N4005" s="14" t="str">
        <f>VLOOKUP($F4005,类型描述及偏移量!$C:$H,3,FALSE)</f>
        <v>离散</v>
      </c>
      <c r="O4005" s="14" t="str">
        <f>VLOOKUP($F4005,类型描述及偏移量!$C:$H,4,FALSE)</f>
        <v>None</v>
      </c>
      <c r="P4005" s="14" t="str">
        <f>VLOOKUP($F4005,类型描述及偏移量!$C:$H,5,FALSE)</f>
        <v>No</v>
      </c>
      <c r="Q4005" s="14" t="str">
        <f>VLOOKUP($F4005,类型描述及偏移量!$C:$H,6,FALSE)</f>
        <v>下限保护使能</v>
      </c>
    </row>
    <row r="4006" hidden="1" spans="1:17">
      <c r="A4006" s="12" t="s">
        <v>127</v>
      </c>
      <c r="B4006" s="12" t="s">
        <v>106</v>
      </c>
      <c r="C4006" t="s">
        <v>66</v>
      </c>
      <c r="D4006" t="s">
        <v>64</v>
      </c>
      <c r="E4006" s="13" t="str">
        <f t="shared" si="645"/>
        <v>CHP4_S1_BP_Value_var</v>
      </c>
      <c r="F4006" s="14" t="str">
        <f t="shared" si="646"/>
        <v>BP_Value_var_HiALM</v>
      </c>
      <c r="G4006" s="10" t="str">
        <f t="shared" si="647"/>
        <v>CHP4_S1_HiALM</v>
      </c>
      <c r="H4006" s="10" t="str">
        <f>VLOOKUP(基本表格!E4006,起始地址定义!A:D,4,FALSE)&amp;" "&amp;Q4006</f>
        <v>4#刨片机润滑站压力  上限报警</v>
      </c>
      <c r="I4006" s="10" t="str">
        <f t="shared" si="648"/>
        <v>DB1401,X0.5</v>
      </c>
      <c r="J4006" s="13" t="str">
        <f>VLOOKUP(E4006,起始地址定义!A:D,2,FALSE)</f>
        <v>DB1401</v>
      </c>
      <c r="K4006" s="12" t="str">
        <f t="shared" si="649"/>
        <v>X0.5</v>
      </c>
      <c r="L4006" s="13">
        <f>VLOOKUP(E4006,起始地址定义!A:D,3,FALSE)</f>
        <v>0</v>
      </c>
      <c r="M4006" s="14">
        <f>VLOOKUP($F4006,类型描述及偏移量!$C:$H,2,FALSE)</f>
        <v>0.5</v>
      </c>
      <c r="N4006" s="14" t="str">
        <f>VLOOKUP($F4006,类型描述及偏移量!$C:$H,3,FALSE)</f>
        <v>离散</v>
      </c>
      <c r="O4006" s="14" t="str">
        <f>VLOOKUP($F4006,类型描述及偏移量!$C:$H,4,FALSE)</f>
        <v>None</v>
      </c>
      <c r="P4006" s="14" t="str">
        <f>VLOOKUP($F4006,类型描述及偏移量!$C:$H,5,FALSE)</f>
        <v>Yes</v>
      </c>
      <c r="Q4006" s="14" t="str">
        <f>VLOOKUP($F4006,类型描述及偏移量!$C:$H,6,FALSE)</f>
        <v>上限报警</v>
      </c>
    </row>
    <row r="4007" hidden="1" spans="1:17">
      <c r="A4007" s="12" t="s">
        <v>127</v>
      </c>
      <c r="B4007" s="12" t="s">
        <v>106</v>
      </c>
      <c r="C4007" t="s">
        <v>67</v>
      </c>
      <c r="D4007" t="s">
        <v>64</v>
      </c>
      <c r="E4007" s="13" t="str">
        <f t="shared" si="645"/>
        <v>CHP4_S1_BP_Value_var</v>
      </c>
      <c r="F4007" s="14" t="str">
        <f t="shared" si="646"/>
        <v>BP_Value_var_LoALM</v>
      </c>
      <c r="G4007" s="10" t="str">
        <f t="shared" si="647"/>
        <v>CHP4_S1_LoALM</v>
      </c>
      <c r="H4007" s="10" t="str">
        <f>VLOOKUP(基本表格!E4007,起始地址定义!A:D,4,FALSE)&amp;" "&amp;Q4007</f>
        <v>4#刨片机润滑站压力  下限报警</v>
      </c>
      <c r="I4007" s="10" t="str">
        <f t="shared" si="648"/>
        <v>DB1401,X0.6</v>
      </c>
      <c r="J4007" s="13" t="str">
        <f>VLOOKUP(E4007,起始地址定义!A:D,2,FALSE)</f>
        <v>DB1401</v>
      </c>
      <c r="K4007" s="12" t="str">
        <f t="shared" si="649"/>
        <v>X0.6</v>
      </c>
      <c r="L4007" s="13">
        <f>VLOOKUP(E4007,起始地址定义!A:D,3,FALSE)</f>
        <v>0</v>
      </c>
      <c r="M4007" s="14">
        <f>VLOOKUP($F4007,类型描述及偏移量!$C:$H,2,FALSE)</f>
        <v>0.600000000000001</v>
      </c>
      <c r="N4007" s="14" t="str">
        <f>VLOOKUP($F4007,类型描述及偏移量!$C:$H,3,FALSE)</f>
        <v>离散</v>
      </c>
      <c r="O4007" s="14" t="str">
        <f>VLOOKUP($F4007,类型描述及偏移量!$C:$H,4,FALSE)</f>
        <v>None</v>
      </c>
      <c r="P4007" s="14" t="str">
        <f>VLOOKUP($F4007,类型描述及偏移量!$C:$H,5,FALSE)</f>
        <v>Yes</v>
      </c>
      <c r="Q4007" s="14" t="str">
        <f>VLOOKUP($F4007,类型描述及偏移量!$C:$H,6,FALSE)</f>
        <v>下限报警</v>
      </c>
    </row>
    <row r="4008" hidden="1" spans="1:17">
      <c r="A4008" s="12" t="s">
        <v>127</v>
      </c>
      <c r="B4008" s="12" t="s">
        <v>106</v>
      </c>
      <c r="C4008" t="s">
        <v>68</v>
      </c>
      <c r="D4008" t="s">
        <v>64</v>
      </c>
      <c r="E4008" s="13" t="str">
        <f t="shared" si="645"/>
        <v>CHP4_S1_BP_Value_var</v>
      </c>
      <c r="F4008" s="14" t="str">
        <f t="shared" si="646"/>
        <v>BP_Value_var_HiHiALM</v>
      </c>
      <c r="G4008" s="10" t="str">
        <f t="shared" si="647"/>
        <v>CHP4_S1_HiHiALM</v>
      </c>
      <c r="H4008" s="10" t="str">
        <f>VLOOKUP(基本表格!E4008,起始地址定义!A:D,4,FALSE)&amp;" "&amp;Q4008</f>
        <v>4#刨片机润滑站压力  上上限报警</v>
      </c>
      <c r="I4008" s="10" t="str">
        <f t="shared" si="648"/>
        <v>DB1401,X0.7</v>
      </c>
      <c r="J4008" s="13" t="str">
        <f>VLOOKUP(E4008,起始地址定义!A:D,2,FALSE)</f>
        <v>DB1401</v>
      </c>
      <c r="K4008" s="12" t="str">
        <f t="shared" si="649"/>
        <v>X0.7</v>
      </c>
      <c r="L4008" s="13">
        <f>VLOOKUP(E4008,起始地址定义!A:D,3,FALSE)</f>
        <v>0</v>
      </c>
      <c r="M4008" s="14">
        <f>VLOOKUP($F4008,类型描述及偏移量!$C:$H,2,FALSE)</f>
        <v>0.700000000000003</v>
      </c>
      <c r="N4008" s="14" t="str">
        <f>VLOOKUP($F4008,类型描述及偏移量!$C:$H,3,FALSE)</f>
        <v>离散</v>
      </c>
      <c r="O4008" s="14" t="str">
        <f>VLOOKUP($F4008,类型描述及偏移量!$C:$H,4,FALSE)</f>
        <v>On</v>
      </c>
      <c r="P4008" s="14" t="str">
        <f>VLOOKUP($F4008,类型描述及偏移量!$C:$H,5,FALSE)</f>
        <v>Yes</v>
      </c>
      <c r="Q4008" s="14" t="str">
        <f>VLOOKUP($F4008,类型描述及偏移量!$C:$H,6,FALSE)</f>
        <v>上上限报警</v>
      </c>
    </row>
    <row r="4009" hidden="1" spans="1:17">
      <c r="A4009" s="12" t="s">
        <v>127</v>
      </c>
      <c r="B4009" s="12" t="s">
        <v>106</v>
      </c>
      <c r="C4009" t="s">
        <v>69</v>
      </c>
      <c r="D4009" t="s">
        <v>64</v>
      </c>
      <c r="E4009" s="13" t="str">
        <f t="shared" si="645"/>
        <v>CHP4_S1_BP_Value_var</v>
      </c>
      <c r="F4009" s="14" t="str">
        <f t="shared" si="646"/>
        <v>BP_Value_var_LoLoALM</v>
      </c>
      <c r="G4009" s="10" t="str">
        <f t="shared" si="647"/>
        <v>CHP4_S1_LoLoALM</v>
      </c>
      <c r="H4009" s="10" t="str">
        <f>VLOOKUP(基本表格!E4009,起始地址定义!A:D,4,FALSE)&amp;" "&amp;Q4009</f>
        <v>4#刨片机润滑站压力  下下限报警</v>
      </c>
      <c r="I4009" s="10" t="str">
        <f t="shared" si="648"/>
        <v>DB1401,X1.0</v>
      </c>
      <c r="J4009" s="13" t="str">
        <f>VLOOKUP(E4009,起始地址定义!A:D,2,FALSE)</f>
        <v>DB1401</v>
      </c>
      <c r="K4009" s="12" t="str">
        <f t="shared" si="649"/>
        <v>X1.0</v>
      </c>
      <c r="L4009" s="13">
        <f>VLOOKUP(E4009,起始地址定义!A:D,3,FALSE)</f>
        <v>0</v>
      </c>
      <c r="M4009" s="14">
        <f>VLOOKUP($F4009,类型描述及偏移量!$C:$H,2,FALSE)</f>
        <v>1</v>
      </c>
      <c r="N4009" s="14" t="str">
        <f>VLOOKUP($F4009,类型描述及偏移量!$C:$H,3,FALSE)</f>
        <v>离散</v>
      </c>
      <c r="O4009" s="14" t="str">
        <f>VLOOKUP($F4009,类型描述及偏移量!$C:$H,4,FALSE)</f>
        <v>On</v>
      </c>
      <c r="P4009" s="14" t="str">
        <f>VLOOKUP($F4009,类型描述及偏移量!$C:$H,5,FALSE)</f>
        <v>Yes</v>
      </c>
      <c r="Q4009" s="14" t="str">
        <f>VLOOKUP($F4009,类型描述及偏移量!$C:$H,6,FALSE)</f>
        <v>下下限报警</v>
      </c>
    </row>
    <row r="4010" hidden="1" spans="1:17">
      <c r="A4010" s="12" t="s">
        <v>127</v>
      </c>
      <c r="B4010" s="12" t="s">
        <v>106</v>
      </c>
      <c r="C4010" t="s">
        <v>70</v>
      </c>
      <c r="D4010" t="s">
        <v>64</v>
      </c>
      <c r="E4010" s="13" t="str">
        <f t="shared" si="645"/>
        <v>CHP4_S1_BP_Value_var</v>
      </c>
      <c r="F4010" s="14" t="str">
        <f t="shared" si="646"/>
        <v>BP_Value_var_LimALM</v>
      </c>
      <c r="G4010" s="10" t="str">
        <f t="shared" si="647"/>
        <v>CHP4_S1_LimALM</v>
      </c>
      <c r="H4010" s="10" t="str">
        <f>VLOOKUP(基本表格!E4010,起始地址定义!A:D,4,FALSE)&amp;" "&amp;Q4010</f>
        <v>4#刨片机润滑站压力  极限报警</v>
      </c>
      <c r="I4010" s="10" t="str">
        <f t="shared" si="648"/>
        <v>DB1401,X1.1</v>
      </c>
      <c r="J4010" s="13" t="str">
        <f>VLOOKUP(E4010,起始地址定义!A:D,2,FALSE)</f>
        <v>DB1401</v>
      </c>
      <c r="K4010" s="12" t="str">
        <f t="shared" si="649"/>
        <v>X1.1</v>
      </c>
      <c r="L4010" s="13">
        <f>VLOOKUP(E4010,起始地址定义!A:D,3,FALSE)</f>
        <v>0</v>
      </c>
      <c r="M4010" s="14">
        <f>VLOOKUP($F4010,类型描述及偏移量!$C:$H,2,FALSE)</f>
        <v>1.1</v>
      </c>
      <c r="N4010" s="14" t="str">
        <f>VLOOKUP($F4010,类型描述及偏移量!$C:$H,3,FALSE)</f>
        <v>离散</v>
      </c>
      <c r="O4010" s="14" t="str">
        <f>VLOOKUP($F4010,类型描述及偏移量!$C:$H,4,FALSE)</f>
        <v>On</v>
      </c>
      <c r="P4010" s="14" t="str">
        <f>VLOOKUP($F4010,类型描述及偏移量!$C:$H,5,FALSE)</f>
        <v>Yes</v>
      </c>
      <c r="Q4010" s="14" t="str">
        <f>VLOOKUP($F4010,类型描述及偏移量!$C:$H,6,FALSE)</f>
        <v>极限报警</v>
      </c>
    </row>
    <row r="4011" hidden="1" spans="1:17">
      <c r="A4011" s="12" t="s">
        <v>127</v>
      </c>
      <c r="B4011" s="12" t="s">
        <v>106</v>
      </c>
      <c r="C4011" t="s">
        <v>71</v>
      </c>
      <c r="D4011" t="s">
        <v>64</v>
      </c>
      <c r="E4011" s="13" t="str">
        <f t="shared" si="645"/>
        <v>CHP4_S1_BP_Value_var</v>
      </c>
      <c r="F4011" s="14" t="str">
        <f t="shared" si="646"/>
        <v>BP_Value_var_LostALM</v>
      </c>
      <c r="G4011" s="10" t="str">
        <f t="shared" si="647"/>
        <v>CHP4_S1_LostALM</v>
      </c>
      <c r="H4011" s="10" t="str">
        <f>VLOOKUP(基本表格!E4011,起始地址定义!A:D,4,FALSE)&amp;" "&amp;Q4011</f>
        <v>4#刨片机润滑站压力  传感器断线报警</v>
      </c>
      <c r="I4011" s="10" t="str">
        <f t="shared" si="648"/>
        <v>DB1401,X1.2</v>
      </c>
      <c r="J4011" s="13" t="str">
        <f>VLOOKUP(E4011,起始地址定义!A:D,2,FALSE)</f>
        <v>DB1401</v>
      </c>
      <c r="K4011" s="12" t="str">
        <f t="shared" si="649"/>
        <v>X1.2</v>
      </c>
      <c r="L4011" s="13">
        <f>VLOOKUP(E4011,起始地址定义!A:D,3,FALSE)</f>
        <v>0</v>
      </c>
      <c r="M4011" s="14">
        <f>VLOOKUP($F4011,类型描述及偏移量!$C:$H,2,FALSE)</f>
        <v>1.2</v>
      </c>
      <c r="N4011" s="14" t="str">
        <f>VLOOKUP($F4011,类型描述及偏移量!$C:$H,3,FALSE)</f>
        <v>离散</v>
      </c>
      <c r="O4011" s="14" t="str">
        <f>VLOOKUP($F4011,类型描述及偏移量!$C:$H,4,FALSE)</f>
        <v>On</v>
      </c>
      <c r="P4011" s="14" t="str">
        <f>VLOOKUP($F4011,类型描述及偏移量!$C:$H,5,FALSE)</f>
        <v>Yes</v>
      </c>
      <c r="Q4011" s="14" t="str">
        <f>VLOOKUP($F4011,类型描述及偏移量!$C:$H,6,FALSE)</f>
        <v>传感器断线报警</v>
      </c>
    </row>
    <row r="4012" hidden="1" spans="1:17">
      <c r="A4012" s="12" t="s">
        <v>127</v>
      </c>
      <c r="B4012" s="12" t="s">
        <v>106</v>
      </c>
      <c r="C4012" t="s">
        <v>72</v>
      </c>
      <c r="D4012" t="s">
        <v>64</v>
      </c>
      <c r="E4012" s="13" t="str">
        <f t="shared" si="645"/>
        <v>CHP4_S1_BP_Value_var</v>
      </c>
      <c r="F4012" s="14" t="str">
        <f t="shared" si="646"/>
        <v>BP_Value_var_Code</v>
      </c>
      <c r="G4012" s="10" t="str">
        <f t="shared" si="647"/>
        <v>CHP4_S1_Code</v>
      </c>
      <c r="H4012" s="10" t="str">
        <f>VLOOKUP(基本表格!E4012,起始地址定义!A:D,4,FALSE)&amp;" "&amp;Q4012</f>
        <v>4#刨片机润滑站压力  实际内码</v>
      </c>
      <c r="I4012" s="10" t="str">
        <f t="shared" si="648"/>
        <v>DB1401,INT2</v>
      </c>
      <c r="J4012" s="13" t="str">
        <f>VLOOKUP(E4012,起始地址定义!A:D,2,FALSE)</f>
        <v>DB1401</v>
      </c>
      <c r="K4012" s="12" t="str">
        <f t="shared" si="649"/>
        <v>INT2</v>
      </c>
      <c r="L4012" s="13">
        <f>VLOOKUP(E4012,起始地址定义!A:D,3,FALSE)</f>
        <v>0</v>
      </c>
      <c r="M4012" s="14">
        <f>VLOOKUP($F4012,类型描述及偏移量!$C:$H,2,FALSE)</f>
        <v>2</v>
      </c>
      <c r="N4012" s="14" t="str">
        <f>VLOOKUP($F4012,类型描述及偏移量!$C:$H,3,FALSE)</f>
        <v>整型</v>
      </c>
      <c r="O4012" s="14" t="str">
        <f>VLOOKUP($F4012,类型描述及偏移量!$C:$H,4,FALSE)</f>
        <v>None</v>
      </c>
      <c r="P4012" s="14" t="str">
        <f>VLOOKUP($F4012,类型描述及偏移量!$C:$H,5,FALSE)</f>
        <v>Yes</v>
      </c>
      <c r="Q4012" s="14" t="str">
        <f>VLOOKUP($F4012,类型描述及偏移量!$C:$H,6,FALSE)</f>
        <v>实际内码</v>
      </c>
    </row>
    <row r="4013" hidden="1" spans="1:17">
      <c r="A4013" s="12" t="s">
        <v>127</v>
      </c>
      <c r="B4013" s="12" t="s">
        <v>106</v>
      </c>
      <c r="C4013" t="s">
        <v>73</v>
      </c>
      <c r="D4013" t="s">
        <v>64</v>
      </c>
      <c r="E4013" s="13" t="str">
        <f t="shared" si="645"/>
        <v>CHP4_S1_BP_Value_var</v>
      </c>
      <c r="F4013" s="14" t="str">
        <f t="shared" si="646"/>
        <v>BP_Value_var_Value</v>
      </c>
      <c r="G4013" s="10" t="str">
        <f t="shared" si="647"/>
        <v>CHP4_S1_Value</v>
      </c>
      <c r="H4013" s="10" t="str">
        <f>VLOOKUP(基本表格!E4013,起始地址定义!A:D,4,FALSE)&amp;" "&amp;Q4013</f>
        <v>4#刨片机润滑站压力  实际值</v>
      </c>
      <c r="I4013" s="10" t="str">
        <f t="shared" si="648"/>
        <v>DB1401,REAL6</v>
      </c>
      <c r="J4013" s="13" t="str">
        <f>VLOOKUP(E4013,起始地址定义!A:D,2,FALSE)</f>
        <v>DB1401</v>
      </c>
      <c r="K4013" s="12" t="str">
        <f t="shared" si="649"/>
        <v>REAL6</v>
      </c>
      <c r="L4013" s="13">
        <f>VLOOKUP(E4013,起始地址定义!A:D,3,FALSE)</f>
        <v>0</v>
      </c>
      <c r="M4013" s="14">
        <f>VLOOKUP($F4013,类型描述及偏移量!$C:$H,2,FALSE)</f>
        <v>6</v>
      </c>
      <c r="N4013" s="14" t="str">
        <f>VLOOKUP($F4013,类型描述及偏移量!$C:$H,3,FALSE)</f>
        <v>实型</v>
      </c>
      <c r="O4013" s="14" t="str">
        <f>VLOOKUP($F4013,类型描述及偏移量!$C:$H,4,FALSE)</f>
        <v>None</v>
      </c>
      <c r="P4013" s="14" t="str">
        <f>VLOOKUP($F4013,类型描述及偏移量!$C:$H,5,FALSE)</f>
        <v>Yes</v>
      </c>
      <c r="Q4013" s="14" t="str">
        <f>VLOOKUP($F4013,类型描述及偏移量!$C:$H,6,FALSE)</f>
        <v>实际值</v>
      </c>
    </row>
    <row r="4014" hidden="1" spans="1:17">
      <c r="A4014" s="12" t="s">
        <v>127</v>
      </c>
      <c r="B4014" s="12" t="s">
        <v>106</v>
      </c>
      <c r="C4014" t="s">
        <v>74</v>
      </c>
      <c r="D4014" t="s">
        <v>64</v>
      </c>
      <c r="E4014" s="13" t="str">
        <f t="shared" si="645"/>
        <v>CHP4_S1_BP_Value_var</v>
      </c>
      <c r="F4014" s="14" t="str">
        <f t="shared" si="646"/>
        <v>BP_Value_var_Range</v>
      </c>
      <c r="G4014" s="10" t="str">
        <f t="shared" si="647"/>
        <v>CHP4_S1_Range</v>
      </c>
      <c r="H4014" s="10" t="str">
        <f>VLOOKUP(基本表格!E4014,起始地址定义!A:D,4,FALSE)&amp;" "&amp;Q4014</f>
        <v>4#刨片机润滑站压力  量程</v>
      </c>
      <c r="I4014" s="10" t="str">
        <f t="shared" si="648"/>
        <v>DB1401,REAL10</v>
      </c>
      <c r="J4014" s="13" t="str">
        <f>VLOOKUP(E4014,起始地址定义!A:D,2,FALSE)</f>
        <v>DB1401</v>
      </c>
      <c r="K4014" s="12" t="str">
        <f t="shared" si="649"/>
        <v>REAL10</v>
      </c>
      <c r="L4014" s="13">
        <f>VLOOKUP(E4014,起始地址定义!A:D,3,FALSE)</f>
        <v>0</v>
      </c>
      <c r="M4014" s="14">
        <f>VLOOKUP($F4014,类型描述及偏移量!$C:$H,2,FALSE)</f>
        <v>10</v>
      </c>
      <c r="N4014" s="14" t="str">
        <f>VLOOKUP($F4014,类型描述及偏移量!$C:$H,3,FALSE)</f>
        <v>实型</v>
      </c>
      <c r="O4014" s="14" t="str">
        <f>VLOOKUP($F4014,类型描述及偏移量!$C:$H,4,FALSE)</f>
        <v>None</v>
      </c>
      <c r="P4014" s="14" t="str">
        <f>VLOOKUP($F4014,类型描述及偏移量!$C:$H,5,FALSE)</f>
        <v>No</v>
      </c>
      <c r="Q4014" s="14" t="str">
        <f>VLOOKUP($F4014,类型描述及偏移量!$C:$H,6,FALSE)</f>
        <v>量程</v>
      </c>
    </row>
    <row r="4015" hidden="1" spans="1:17">
      <c r="A4015" s="12" t="s">
        <v>127</v>
      </c>
      <c r="B4015" s="12" t="s">
        <v>106</v>
      </c>
      <c r="C4015" t="s">
        <v>75</v>
      </c>
      <c r="D4015" t="s">
        <v>64</v>
      </c>
      <c r="E4015" s="13" t="str">
        <f t="shared" si="645"/>
        <v>CHP4_S1_BP_Value_var</v>
      </c>
      <c r="F4015" s="14" t="str">
        <f t="shared" si="646"/>
        <v>BP_Value_var_Hi</v>
      </c>
      <c r="G4015" s="10" t="str">
        <f t="shared" si="647"/>
        <v>CHP4_S1_Hi</v>
      </c>
      <c r="H4015" s="10" t="str">
        <f>VLOOKUP(基本表格!E4015,起始地址定义!A:D,4,FALSE)&amp;" "&amp;Q4015</f>
        <v>4#刨片机润滑站压力  上限值</v>
      </c>
      <c r="I4015" s="10" t="str">
        <f t="shared" si="648"/>
        <v>DB1401,REAL14</v>
      </c>
      <c r="J4015" s="13" t="str">
        <f>VLOOKUP(E4015,起始地址定义!A:D,2,FALSE)</f>
        <v>DB1401</v>
      </c>
      <c r="K4015" s="12" t="str">
        <f t="shared" si="649"/>
        <v>REAL14</v>
      </c>
      <c r="L4015" s="13">
        <f>VLOOKUP(E4015,起始地址定义!A:D,3,FALSE)</f>
        <v>0</v>
      </c>
      <c r="M4015" s="14">
        <f>VLOOKUP($F4015,类型描述及偏移量!$C:$H,2,FALSE)</f>
        <v>14</v>
      </c>
      <c r="N4015" s="14" t="str">
        <f>VLOOKUP($F4015,类型描述及偏移量!$C:$H,3,FALSE)</f>
        <v>实型</v>
      </c>
      <c r="O4015" s="14" t="str">
        <f>VLOOKUP($F4015,类型描述及偏移量!$C:$H,4,FALSE)</f>
        <v>None</v>
      </c>
      <c r="P4015" s="14" t="str">
        <f>VLOOKUP($F4015,类型描述及偏移量!$C:$H,5,FALSE)</f>
        <v>No</v>
      </c>
      <c r="Q4015" s="14" t="str">
        <f>VLOOKUP($F4015,类型描述及偏移量!$C:$H,6,FALSE)</f>
        <v>上限值</v>
      </c>
    </row>
    <row r="4016" hidden="1" spans="1:17">
      <c r="A4016" s="12" t="s">
        <v>127</v>
      </c>
      <c r="B4016" s="12" t="s">
        <v>106</v>
      </c>
      <c r="C4016" t="s">
        <v>76</v>
      </c>
      <c r="D4016" t="s">
        <v>64</v>
      </c>
      <c r="E4016" s="13" t="str">
        <f t="shared" si="645"/>
        <v>CHP4_S1_BP_Value_var</v>
      </c>
      <c r="F4016" s="14" t="str">
        <f t="shared" si="646"/>
        <v>BP_Value_var_Lo</v>
      </c>
      <c r="G4016" s="10" t="str">
        <f t="shared" si="647"/>
        <v>CHP4_S1_Lo</v>
      </c>
      <c r="H4016" s="10" t="str">
        <f>VLOOKUP(基本表格!E4016,起始地址定义!A:D,4,FALSE)&amp;" "&amp;Q4016</f>
        <v>4#刨片机润滑站压力  下限值</v>
      </c>
      <c r="I4016" s="10" t="str">
        <f t="shared" si="648"/>
        <v>DB1401,REAL18</v>
      </c>
      <c r="J4016" s="13" t="str">
        <f>VLOOKUP(E4016,起始地址定义!A:D,2,FALSE)</f>
        <v>DB1401</v>
      </c>
      <c r="K4016" s="12" t="str">
        <f t="shared" si="649"/>
        <v>REAL18</v>
      </c>
      <c r="L4016" s="13">
        <f>VLOOKUP(E4016,起始地址定义!A:D,3,FALSE)</f>
        <v>0</v>
      </c>
      <c r="M4016" s="14">
        <f>VLOOKUP($F4016,类型描述及偏移量!$C:$H,2,FALSE)</f>
        <v>18</v>
      </c>
      <c r="N4016" s="14" t="str">
        <f>VLOOKUP($F4016,类型描述及偏移量!$C:$H,3,FALSE)</f>
        <v>实型</v>
      </c>
      <c r="O4016" s="14" t="str">
        <f>VLOOKUP($F4016,类型描述及偏移量!$C:$H,4,FALSE)</f>
        <v>None</v>
      </c>
      <c r="P4016" s="14" t="str">
        <f>VLOOKUP($F4016,类型描述及偏移量!$C:$H,5,FALSE)</f>
        <v>No</v>
      </c>
      <c r="Q4016" s="14" t="str">
        <f>VLOOKUP($F4016,类型描述及偏移量!$C:$H,6,FALSE)</f>
        <v>下限值</v>
      </c>
    </row>
    <row r="4017" hidden="1" spans="1:17">
      <c r="A4017" s="12" t="s">
        <v>127</v>
      </c>
      <c r="B4017" s="12" t="s">
        <v>106</v>
      </c>
      <c r="C4017" t="s">
        <v>77</v>
      </c>
      <c r="D4017" t="s">
        <v>64</v>
      </c>
      <c r="E4017" s="13" t="str">
        <f t="shared" si="645"/>
        <v>CHP4_S1_BP_Value_var</v>
      </c>
      <c r="F4017" s="14" t="str">
        <f t="shared" si="646"/>
        <v>BP_Value_var_HiHi</v>
      </c>
      <c r="G4017" s="10" t="str">
        <f t="shared" si="647"/>
        <v>CHP4_S1_HiHi</v>
      </c>
      <c r="H4017" s="10" t="str">
        <f>VLOOKUP(基本表格!E4017,起始地址定义!A:D,4,FALSE)&amp;" "&amp;Q4017</f>
        <v>4#刨片机润滑站压力  上上限值</v>
      </c>
      <c r="I4017" s="10" t="str">
        <f t="shared" si="648"/>
        <v>DB1401,REAL22</v>
      </c>
      <c r="J4017" s="13" t="str">
        <f>VLOOKUP(E4017,起始地址定义!A:D,2,FALSE)</f>
        <v>DB1401</v>
      </c>
      <c r="K4017" s="12" t="str">
        <f t="shared" si="649"/>
        <v>REAL22</v>
      </c>
      <c r="L4017" s="13">
        <f>VLOOKUP(E4017,起始地址定义!A:D,3,FALSE)</f>
        <v>0</v>
      </c>
      <c r="M4017" s="14">
        <f>VLOOKUP($F4017,类型描述及偏移量!$C:$H,2,FALSE)</f>
        <v>22</v>
      </c>
      <c r="N4017" s="14" t="str">
        <f>VLOOKUP($F4017,类型描述及偏移量!$C:$H,3,FALSE)</f>
        <v>实型</v>
      </c>
      <c r="O4017" s="14" t="str">
        <f>VLOOKUP($F4017,类型描述及偏移量!$C:$H,4,FALSE)</f>
        <v>None</v>
      </c>
      <c r="P4017" s="14" t="str">
        <f>VLOOKUP($F4017,类型描述及偏移量!$C:$H,5,FALSE)</f>
        <v>No</v>
      </c>
      <c r="Q4017" s="14" t="str">
        <f>VLOOKUP($F4017,类型描述及偏移量!$C:$H,6,FALSE)</f>
        <v>上上限值</v>
      </c>
    </row>
    <row r="4018" hidden="1" spans="1:17">
      <c r="A4018" s="12" t="s">
        <v>127</v>
      </c>
      <c r="B4018" s="12" t="s">
        <v>106</v>
      </c>
      <c r="C4018" t="s">
        <v>78</v>
      </c>
      <c r="D4018" t="s">
        <v>64</v>
      </c>
      <c r="E4018" s="13" t="str">
        <f t="shared" si="645"/>
        <v>CHP4_S1_BP_Value_var</v>
      </c>
      <c r="F4018" s="14" t="str">
        <f t="shared" si="646"/>
        <v>BP_Value_var_LoLo</v>
      </c>
      <c r="G4018" s="10" t="str">
        <f t="shared" si="647"/>
        <v>CHP4_S1_LoLo</v>
      </c>
      <c r="H4018" s="10" t="str">
        <f>VLOOKUP(基本表格!E4018,起始地址定义!A:D,4,FALSE)&amp;" "&amp;Q4018</f>
        <v>4#刨片机润滑站压力  下下限值</v>
      </c>
      <c r="I4018" s="10" t="str">
        <f t="shared" si="648"/>
        <v>DB1401,REAL26</v>
      </c>
      <c r="J4018" s="13" t="str">
        <f>VLOOKUP(E4018,起始地址定义!A:D,2,FALSE)</f>
        <v>DB1401</v>
      </c>
      <c r="K4018" s="12" t="str">
        <f t="shared" si="649"/>
        <v>REAL26</v>
      </c>
      <c r="L4018" s="13">
        <f>VLOOKUP(E4018,起始地址定义!A:D,3,FALSE)</f>
        <v>0</v>
      </c>
      <c r="M4018" s="14">
        <f>VLOOKUP($F4018,类型描述及偏移量!$C:$H,2,FALSE)</f>
        <v>26</v>
      </c>
      <c r="N4018" s="14" t="str">
        <f>VLOOKUP($F4018,类型描述及偏移量!$C:$H,3,FALSE)</f>
        <v>实型</v>
      </c>
      <c r="O4018" s="14" t="str">
        <f>VLOOKUP($F4018,类型描述及偏移量!$C:$H,4,FALSE)</f>
        <v>None</v>
      </c>
      <c r="P4018" s="14" t="str">
        <f>VLOOKUP($F4018,类型描述及偏移量!$C:$H,5,FALSE)</f>
        <v>No</v>
      </c>
      <c r="Q4018" s="14" t="str">
        <f>VLOOKUP($F4018,类型描述及偏移量!$C:$H,6,FALSE)</f>
        <v>下下限值</v>
      </c>
    </row>
    <row r="4019" hidden="1" spans="1:17">
      <c r="A4019" s="12" t="s">
        <v>127</v>
      </c>
      <c r="B4019" s="12" t="str">
        <f t="shared" ref="B4019:B4082" si="654">LEFT(B4004,1)&amp;RIGHT(B4004,LEN(B4004)-1)+1</f>
        <v>S2</v>
      </c>
      <c r="C4019" s="12" t="str">
        <f t="shared" ref="C4019:C4082" si="655">C4004</f>
        <v>HiProEN</v>
      </c>
      <c r="D4019" s="12" t="str">
        <f t="shared" ref="D4019:D4082" si="656">D4004</f>
        <v>BP_Value_var</v>
      </c>
      <c r="E4019" s="13" t="str">
        <f t="shared" si="645"/>
        <v>CHP4_S2_BP_Value_var</v>
      </c>
      <c r="F4019" s="14" t="str">
        <f t="shared" si="646"/>
        <v>BP_Value_var_HiProEN</v>
      </c>
      <c r="G4019" s="10" t="str">
        <f t="shared" si="647"/>
        <v>CHP4_S2_HiProEN</v>
      </c>
      <c r="H4019" s="10" t="str">
        <f>VLOOKUP(基本表格!E4019,起始地址定义!A:D,4,FALSE)&amp;" "&amp;Q4019</f>
        <v>4#刨片机润滑站1#过滤器压差传感器  上限保护使能</v>
      </c>
      <c r="I4019" s="10" t="str">
        <f t="shared" si="648"/>
        <v>DB1401,X50.3</v>
      </c>
      <c r="J4019" s="13" t="str">
        <f>VLOOKUP(E4019,起始地址定义!A:D,2,FALSE)</f>
        <v>DB1401</v>
      </c>
      <c r="K4019" s="12" t="str">
        <f t="shared" si="649"/>
        <v>X50.3</v>
      </c>
      <c r="L4019" s="13">
        <f>VLOOKUP(E4019,起始地址定义!A:D,3,FALSE)</f>
        <v>50</v>
      </c>
      <c r="M4019" s="14">
        <f>VLOOKUP($F4019,类型描述及偏移量!$C:$H,2,FALSE)</f>
        <v>0.299999999999997</v>
      </c>
      <c r="N4019" s="14" t="str">
        <f>VLOOKUP($F4019,类型描述及偏移量!$C:$H,3,FALSE)</f>
        <v>离散</v>
      </c>
      <c r="O4019" s="14" t="str">
        <f>VLOOKUP($F4019,类型描述及偏移量!$C:$H,4,FALSE)</f>
        <v>None</v>
      </c>
      <c r="P4019" s="14" t="str">
        <f>VLOOKUP($F4019,类型描述及偏移量!$C:$H,5,FALSE)</f>
        <v>No</v>
      </c>
      <c r="Q4019" s="14" t="str">
        <f>VLOOKUP($F4019,类型描述及偏移量!$C:$H,6,FALSE)</f>
        <v>上限保护使能</v>
      </c>
    </row>
    <row r="4020" hidden="1" spans="1:17">
      <c r="A4020" s="12" t="s">
        <v>127</v>
      </c>
      <c r="B4020" s="12" t="str">
        <f t="shared" si="654"/>
        <v>S2</v>
      </c>
      <c r="C4020" s="12" t="str">
        <f t="shared" si="655"/>
        <v>LoProEN</v>
      </c>
      <c r="D4020" s="12" t="str">
        <f t="shared" si="656"/>
        <v>BP_Value_var</v>
      </c>
      <c r="E4020" s="13" t="str">
        <f t="shared" si="645"/>
        <v>CHP4_S2_BP_Value_var</v>
      </c>
      <c r="F4020" s="14" t="str">
        <f t="shared" si="646"/>
        <v>BP_Value_var_LoProEN</v>
      </c>
      <c r="G4020" s="10" t="str">
        <f t="shared" si="647"/>
        <v>CHP4_S2_LoProEN</v>
      </c>
      <c r="H4020" s="10" t="str">
        <f>VLOOKUP(基本表格!E4020,起始地址定义!A:D,4,FALSE)&amp;" "&amp;Q4020</f>
        <v>4#刨片机润滑站1#过滤器压差传感器  下限保护使能</v>
      </c>
      <c r="I4020" s="10" t="str">
        <f t="shared" si="648"/>
        <v>DB1401,X50.4</v>
      </c>
      <c r="J4020" s="13" t="str">
        <f>VLOOKUP(E4020,起始地址定义!A:D,2,FALSE)</f>
        <v>DB1401</v>
      </c>
      <c r="K4020" s="12" t="str">
        <f t="shared" si="649"/>
        <v>X50.4</v>
      </c>
      <c r="L4020" s="13">
        <f>VLOOKUP(E4020,起始地址定义!A:D,3,FALSE)</f>
        <v>50</v>
      </c>
      <c r="M4020" s="14">
        <f>VLOOKUP($F4020,类型描述及偏移量!$C:$H,2,FALSE)</f>
        <v>0.399999999999999</v>
      </c>
      <c r="N4020" s="14" t="str">
        <f>VLOOKUP($F4020,类型描述及偏移量!$C:$H,3,FALSE)</f>
        <v>离散</v>
      </c>
      <c r="O4020" s="14" t="str">
        <f>VLOOKUP($F4020,类型描述及偏移量!$C:$H,4,FALSE)</f>
        <v>None</v>
      </c>
      <c r="P4020" s="14" t="str">
        <f>VLOOKUP($F4020,类型描述及偏移量!$C:$H,5,FALSE)</f>
        <v>No</v>
      </c>
      <c r="Q4020" s="14" t="str">
        <f>VLOOKUP($F4020,类型描述及偏移量!$C:$H,6,FALSE)</f>
        <v>下限保护使能</v>
      </c>
    </row>
    <row r="4021" hidden="1" spans="1:17">
      <c r="A4021" s="12" t="s">
        <v>127</v>
      </c>
      <c r="B4021" s="12" t="str">
        <f t="shared" si="654"/>
        <v>S2</v>
      </c>
      <c r="C4021" s="12" t="str">
        <f t="shared" si="655"/>
        <v>HiALM</v>
      </c>
      <c r="D4021" s="12" t="str">
        <f t="shared" si="656"/>
        <v>BP_Value_var</v>
      </c>
      <c r="E4021" s="13" t="str">
        <f t="shared" si="645"/>
        <v>CHP4_S2_BP_Value_var</v>
      </c>
      <c r="F4021" s="14" t="str">
        <f t="shared" si="646"/>
        <v>BP_Value_var_HiALM</v>
      </c>
      <c r="G4021" s="10" t="str">
        <f t="shared" si="647"/>
        <v>CHP4_S2_HiALM</v>
      </c>
      <c r="H4021" s="10" t="str">
        <f>VLOOKUP(基本表格!E4021,起始地址定义!A:D,4,FALSE)&amp;" "&amp;Q4021</f>
        <v>4#刨片机润滑站1#过滤器压差传感器  上限报警</v>
      </c>
      <c r="I4021" s="10" t="str">
        <f t="shared" si="648"/>
        <v>DB1401,X50.5</v>
      </c>
      <c r="J4021" s="13" t="str">
        <f>VLOOKUP(E4021,起始地址定义!A:D,2,FALSE)</f>
        <v>DB1401</v>
      </c>
      <c r="K4021" s="12" t="str">
        <f t="shared" si="649"/>
        <v>X50.5</v>
      </c>
      <c r="L4021" s="13">
        <f>VLOOKUP(E4021,起始地址定义!A:D,3,FALSE)</f>
        <v>50</v>
      </c>
      <c r="M4021" s="14">
        <f>VLOOKUP($F4021,类型描述及偏移量!$C:$H,2,FALSE)</f>
        <v>0.5</v>
      </c>
      <c r="N4021" s="14" t="str">
        <f>VLOOKUP($F4021,类型描述及偏移量!$C:$H,3,FALSE)</f>
        <v>离散</v>
      </c>
      <c r="O4021" s="14" t="str">
        <f>VLOOKUP($F4021,类型描述及偏移量!$C:$H,4,FALSE)</f>
        <v>None</v>
      </c>
      <c r="P4021" s="14" t="str">
        <f>VLOOKUP($F4021,类型描述及偏移量!$C:$H,5,FALSE)</f>
        <v>Yes</v>
      </c>
      <c r="Q4021" s="14" t="str">
        <f>VLOOKUP($F4021,类型描述及偏移量!$C:$H,6,FALSE)</f>
        <v>上限报警</v>
      </c>
    </row>
    <row r="4022" hidden="1" spans="1:17">
      <c r="A4022" s="12" t="s">
        <v>127</v>
      </c>
      <c r="B4022" s="12" t="str">
        <f t="shared" si="654"/>
        <v>S2</v>
      </c>
      <c r="C4022" s="12" t="str">
        <f t="shared" si="655"/>
        <v>LoALM</v>
      </c>
      <c r="D4022" s="12" t="str">
        <f t="shared" si="656"/>
        <v>BP_Value_var</v>
      </c>
      <c r="E4022" s="13" t="str">
        <f t="shared" si="645"/>
        <v>CHP4_S2_BP_Value_var</v>
      </c>
      <c r="F4022" s="14" t="str">
        <f t="shared" si="646"/>
        <v>BP_Value_var_LoALM</v>
      </c>
      <c r="G4022" s="10" t="str">
        <f t="shared" si="647"/>
        <v>CHP4_S2_LoALM</v>
      </c>
      <c r="H4022" s="10" t="str">
        <f>VLOOKUP(基本表格!E4022,起始地址定义!A:D,4,FALSE)&amp;" "&amp;Q4022</f>
        <v>4#刨片机润滑站1#过滤器压差传感器  下限报警</v>
      </c>
      <c r="I4022" s="10" t="str">
        <f t="shared" si="648"/>
        <v>DB1401,X50.6</v>
      </c>
      <c r="J4022" s="13" t="str">
        <f>VLOOKUP(E4022,起始地址定义!A:D,2,FALSE)</f>
        <v>DB1401</v>
      </c>
      <c r="K4022" s="12" t="str">
        <f t="shared" si="649"/>
        <v>X50.6</v>
      </c>
      <c r="L4022" s="13">
        <f>VLOOKUP(E4022,起始地址定义!A:D,3,FALSE)</f>
        <v>50</v>
      </c>
      <c r="M4022" s="14">
        <f>VLOOKUP($F4022,类型描述及偏移量!$C:$H,2,FALSE)</f>
        <v>0.600000000000001</v>
      </c>
      <c r="N4022" s="14" t="str">
        <f>VLOOKUP($F4022,类型描述及偏移量!$C:$H,3,FALSE)</f>
        <v>离散</v>
      </c>
      <c r="O4022" s="14" t="str">
        <f>VLOOKUP($F4022,类型描述及偏移量!$C:$H,4,FALSE)</f>
        <v>None</v>
      </c>
      <c r="P4022" s="14" t="str">
        <f>VLOOKUP($F4022,类型描述及偏移量!$C:$H,5,FALSE)</f>
        <v>Yes</v>
      </c>
      <c r="Q4022" s="14" t="str">
        <f>VLOOKUP($F4022,类型描述及偏移量!$C:$H,6,FALSE)</f>
        <v>下限报警</v>
      </c>
    </row>
    <row r="4023" hidden="1" spans="1:17">
      <c r="A4023" s="12" t="s">
        <v>127</v>
      </c>
      <c r="B4023" s="12" t="str">
        <f t="shared" si="654"/>
        <v>S2</v>
      </c>
      <c r="C4023" s="12" t="str">
        <f t="shared" si="655"/>
        <v>HiHiALM</v>
      </c>
      <c r="D4023" s="12" t="str">
        <f t="shared" si="656"/>
        <v>BP_Value_var</v>
      </c>
      <c r="E4023" s="13" t="str">
        <f t="shared" si="645"/>
        <v>CHP4_S2_BP_Value_var</v>
      </c>
      <c r="F4023" s="14" t="str">
        <f t="shared" si="646"/>
        <v>BP_Value_var_HiHiALM</v>
      </c>
      <c r="G4023" s="10" t="str">
        <f t="shared" si="647"/>
        <v>CHP4_S2_HiHiALM</v>
      </c>
      <c r="H4023" s="10" t="str">
        <f>VLOOKUP(基本表格!E4023,起始地址定义!A:D,4,FALSE)&amp;" "&amp;Q4023</f>
        <v>4#刨片机润滑站1#过滤器压差传感器  上上限报警</v>
      </c>
      <c r="I4023" s="10" t="str">
        <f t="shared" si="648"/>
        <v>DB1401,X50.7</v>
      </c>
      <c r="J4023" s="13" t="str">
        <f>VLOOKUP(E4023,起始地址定义!A:D,2,FALSE)</f>
        <v>DB1401</v>
      </c>
      <c r="K4023" s="12" t="str">
        <f t="shared" si="649"/>
        <v>X50.7</v>
      </c>
      <c r="L4023" s="13">
        <f>VLOOKUP(E4023,起始地址定义!A:D,3,FALSE)</f>
        <v>50</v>
      </c>
      <c r="M4023" s="14">
        <f>VLOOKUP($F4023,类型描述及偏移量!$C:$H,2,FALSE)</f>
        <v>0.700000000000003</v>
      </c>
      <c r="N4023" s="14" t="str">
        <f>VLOOKUP($F4023,类型描述及偏移量!$C:$H,3,FALSE)</f>
        <v>离散</v>
      </c>
      <c r="O4023" s="14" t="str">
        <f>VLOOKUP($F4023,类型描述及偏移量!$C:$H,4,FALSE)</f>
        <v>On</v>
      </c>
      <c r="P4023" s="14" t="str">
        <f>VLOOKUP($F4023,类型描述及偏移量!$C:$H,5,FALSE)</f>
        <v>Yes</v>
      </c>
      <c r="Q4023" s="14" t="str">
        <f>VLOOKUP($F4023,类型描述及偏移量!$C:$H,6,FALSE)</f>
        <v>上上限报警</v>
      </c>
    </row>
    <row r="4024" hidden="1" spans="1:17">
      <c r="A4024" s="12" t="s">
        <v>127</v>
      </c>
      <c r="B4024" s="12" t="str">
        <f t="shared" si="654"/>
        <v>S2</v>
      </c>
      <c r="C4024" s="12" t="str">
        <f t="shared" si="655"/>
        <v>LoLoALM</v>
      </c>
      <c r="D4024" s="12" t="str">
        <f t="shared" si="656"/>
        <v>BP_Value_var</v>
      </c>
      <c r="E4024" s="13" t="str">
        <f t="shared" si="645"/>
        <v>CHP4_S2_BP_Value_var</v>
      </c>
      <c r="F4024" s="14" t="str">
        <f t="shared" si="646"/>
        <v>BP_Value_var_LoLoALM</v>
      </c>
      <c r="G4024" s="10" t="str">
        <f t="shared" si="647"/>
        <v>CHP4_S2_LoLoALM</v>
      </c>
      <c r="H4024" s="10" t="str">
        <f>VLOOKUP(基本表格!E4024,起始地址定义!A:D,4,FALSE)&amp;" "&amp;Q4024</f>
        <v>4#刨片机润滑站1#过滤器压差传感器  下下限报警</v>
      </c>
      <c r="I4024" s="10" t="str">
        <f t="shared" si="648"/>
        <v>DB1401,X51.0</v>
      </c>
      <c r="J4024" s="13" t="str">
        <f>VLOOKUP(E4024,起始地址定义!A:D,2,FALSE)</f>
        <v>DB1401</v>
      </c>
      <c r="K4024" s="12" t="str">
        <f t="shared" si="649"/>
        <v>X51.0</v>
      </c>
      <c r="L4024" s="13">
        <f>VLOOKUP(E4024,起始地址定义!A:D,3,FALSE)</f>
        <v>50</v>
      </c>
      <c r="M4024" s="14">
        <f>VLOOKUP($F4024,类型描述及偏移量!$C:$H,2,FALSE)</f>
        <v>1</v>
      </c>
      <c r="N4024" s="14" t="str">
        <f>VLOOKUP($F4024,类型描述及偏移量!$C:$H,3,FALSE)</f>
        <v>离散</v>
      </c>
      <c r="O4024" s="14" t="str">
        <f>VLOOKUP($F4024,类型描述及偏移量!$C:$H,4,FALSE)</f>
        <v>On</v>
      </c>
      <c r="P4024" s="14" t="str">
        <f>VLOOKUP($F4024,类型描述及偏移量!$C:$H,5,FALSE)</f>
        <v>Yes</v>
      </c>
      <c r="Q4024" s="14" t="str">
        <f>VLOOKUP($F4024,类型描述及偏移量!$C:$H,6,FALSE)</f>
        <v>下下限报警</v>
      </c>
    </row>
    <row r="4025" hidden="1" spans="1:17">
      <c r="A4025" s="12" t="s">
        <v>127</v>
      </c>
      <c r="B4025" s="12" t="str">
        <f t="shared" si="654"/>
        <v>S2</v>
      </c>
      <c r="C4025" s="12" t="str">
        <f t="shared" si="655"/>
        <v>LimALM</v>
      </c>
      <c r="D4025" s="12" t="str">
        <f t="shared" si="656"/>
        <v>BP_Value_var</v>
      </c>
      <c r="E4025" s="13" t="str">
        <f t="shared" si="645"/>
        <v>CHP4_S2_BP_Value_var</v>
      </c>
      <c r="F4025" s="14" t="str">
        <f t="shared" si="646"/>
        <v>BP_Value_var_LimALM</v>
      </c>
      <c r="G4025" s="10" t="str">
        <f t="shared" si="647"/>
        <v>CHP4_S2_LimALM</v>
      </c>
      <c r="H4025" s="10" t="str">
        <f>VLOOKUP(基本表格!E4025,起始地址定义!A:D,4,FALSE)&amp;" "&amp;Q4025</f>
        <v>4#刨片机润滑站1#过滤器压差传感器  极限报警</v>
      </c>
      <c r="I4025" s="10" t="str">
        <f t="shared" si="648"/>
        <v>DB1401,X51.1</v>
      </c>
      <c r="J4025" s="13" t="str">
        <f>VLOOKUP(E4025,起始地址定义!A:D,2,FALSE)</f>
        <v>DB1401</v>
      </c>
      <c r="K4025" s="12" t="str">
        <f t="shared" si="649"/>
        <v>X51.1</v>
      </c>
      <c r="L4025" s="13">
        <f>VLOOKUP(E4025,起始地址定义!A:D,3,FALSE)</f>
        <v>50</v>
      </c>
      <c r="M4025" s="14">
        <f>VLOOKUP($F4025,类型描述及偏移量!$C:$H,2,FALSE)</f>
        <v>1.1</v>
      </c>
      <c r="N4025" s="14" t="str">
        <f>VLOOKUP($F4025,类型描述及偏移量!$C:$H,3,FALSE)</f>
        <v>离散</v>
      </c>
      <c r="O4025" s="14" t="str">
        <f>VLOOKUP($F4025,类型描述及偏移量!$C:$H,4,FALSE)</f>
        <v>On</v>
      </c>
      <c r="P4025" s="14" t="str">
        <f>VLOOKUP($F4025,类型描述及偏移量!$C:$H,5,FALSE)</f>
        <v>Yes</v>
      </c>
      <c r="Q4025" s="14" t="str">
        <f>VLOOKUP($F4025,类型描述及偏移量!$C:$H,6,FALSE)</f>
        <v>极限报警</v>
      </c>
    </row>
    <row r="4026" hidden="1" spans="1:17">
      <c r="A4026" s="12" t="s">
        <v>127</v>
      </c>
      <c r="B4026" s="12" t="str">
        <f t="shared" si="654"/>
        <v>S2</v>
      </c>
      <c r="C4026" s="12" t="str">
        <f t="shared" si="655"/>
        <v>LostALM</v>
      </c>
      <c r="D4026" s="12" t="str">
        <f t="shared" si="656"/>
        <v>BP_Value_var</v>
      </c>
      <c r="E4026" s="13" t="str">
        <f t="shared" si="645"/>
        <v>CHP4_S2_BP_Value_var</v>
      </c>
      <c r="F4026" s="14" t="str">
        <f t="shared" si="646"/>
        <v>BP_Value_var_LostALM</v>
      </c>
      <c r="G4026" s="10" t="str">
        <f t="shared" si="647"/>
        <v>CHP4_S2_LostALM</v>
      </c>
      <c r="H4026" s="10" t="str">
        <f>VLOOKUP(基本表格!E4026,起始地址定义!A:D,4,FALSE)&amp;" "&amp;Q4026</f>
        <v>4#刨片机润滑站1#过滤器压差传感器  传感器断线报警</v>
      </c>
      <c r="I4026" s="10" t="str">
        <f t="shared" si="648"/>
        <v>DB1401,X51.2</v>
      </c>
      <c r="J4026" s="13" t="str">
        <f>VLOOKUP(E4026,起始地址定义!A:D,2,FALSE)</f>
        <v>DB1401</v>
      </c>
      <c r="K4026" s="12" t="str">
        <f t="shared" si="649"/>
        <v>X51.2</v>
      </c>
      <c r="L4026" s="13">
        <f>VLOOKUP(E4026,起始地址定义!A:D,3,FALSE)</f>
        <v>50</v>
      </c>
      <c r="M4026" s="14">
        <f>VLOOKUP($F4026,类型描述及偏移量!$C:$H,2,FALSE)</f>
        <v>1.2</v>
      </c>
      <c r="N4026" s="14" t="str">
        <f>VLOOKUP($F4026,类型描述及偏移量!$C:$H,3,FALSE)</f>
        <v>离散</v>
      </c>
      <c r="O4026" s="14" t="str">
        <f>VLOOKUP($F4026,类型描述及偏移量!$C:$H,4,FALSE)</f>
        <v>On</v>
      </c>
      <c r="P4026" s="14" t="str">
        <f>VLOOKUP($F4026,类型描述及偏移量!$C:$H,5,FALSE)</f>
        <v>Yes</v>
      </c>
      <c r="Q4026" s="14" t="str">
        <f>VLOOKUP($F4026,类型描述及偏移量!$C:$H,6,FALSE)</f>
        <v>传感器断线报警</v>
      </c>
    </row>
    <row r="4027" hidden="1" spans="1:17">
      <c r="A4027" s="12" t="s">
        <v>127</v>
      </c>
      <c r="B4027" s="12" t="str">
        <f t="shared" si="654"/>
        <v>S2</v>
      </c>
      <c r="C4027" s="12" t="str">
        <f t="shared" si="655"/>
        <v>Code</v>
      </c>
      <c r="D4027" s="12" t="str">
        <f t="shared" si="656"/>
        <v>BP_Value_var</v>
      </c>
      <c r="E4027" s="13" t="str">
        <f t="shared" si="645"/>
        <v>CHP4_S2_BP_Value_var</v>
      </c>
      <c r="F4027" s="14" t="str">
        <f t="shared" si="646"/>
        <v>BP_Value_var_Code</v>
      </c>
      <c r="G4027" s="10" t="str">
        <f t="shared" si="647"/>
        <v>CHP4_S2_Code</v>
      </c>
      <c r="H4027" s="10" t="str">
        <f>VLOOKUP(基本表格!E4027,起始地址定义!A:D,4,FALSE)&amp;" "&amp;Q4027</f>
        <v>4#刨片机润滑站1#过滤器压差传感器  实际内码</v>
      </c>
      <c r="I4027" s="10" t="str">
        <f t="shared" si="648"/>
        <v>DB1401,INT52</v>
      </c>
      <c r="J4027" s="13" t="str">
        <f>VLOOKUP(E4027,起始地址定义!A:D,2,FALSE)</f>
        <v>DB1401</v>
      </c>
      <c r="K4027" s="12" t="str">
        <f t="shared" si="649"/>
        <v>INT52</v>
      </c>
      <c r="L4027" s="13">
        <f>VLOOKUP(E4027,起始地址定义!A:D,3,FALSE)</f>
        <v>50</v>
      </c>
      <c r="M4027" s="14">
        <f>VLOOKUP($F4027,类型描述及偏移量!$C:$H,2,FALSE)</f>
        <v>2</v>
      </c>
      <c r="N4027" s="14" t="str">
        <f>VLOOKUP($F4027,类型描述及偏移量!$C:$H,3,FALSE)</f>
        <v>整型</v>
      </c>
      <c r="O4027" s="14" t="str">
        <f>VLOOKUP($F4027,类型描述及偏移量!$C:$H,4,FALSE)</f>
        <v>None</v>
      </c>
      <c r="P4027" s="14" t="str">
        <f>VLOOKUP($F4027,类型描述及偏移量!$C:$H,5,FALSE)</f>
        <v>Yes</v>
      </c>
      <c r="Q4027" s="14" t="str">
        <f>VLOOKUP($F4027,类型描述及偏移量!$C:$H,6,FALSE)</f>
        <v>实际内码</v>
      </c>
    </row>
    <row r="4028" hidden="1" spans="1:17">
      <c r="A4028" s="12" t="s">
        <v>127</v>
      </c>
      <c r="B4028" s="12" t="str">
        <f t="shared" si="654"/>
        <v>S2</v>
      </c>
      <c r="C4028" s="12" t="str">
        <f t="shared" si="655"/>
        <v>Value</v>
      </c>
      <c r="D4028" s="12" t="str">
        <f t="shared" si="656"/>
        <v>BP_Value_var</v>
      </c>
      <c r="E4028" s="13" t="str">
        <f t="shared" si="645"/>
        <v>CHP4_S2_BP_Value_var</v>
      </c>
      <c r="F4028" s="14" t="str">
        <f t="shared" si="646"/>
        <v>BP_Value_var_Value</v>
      </c>
      <c r="G4028" s="10" t="str">
        <f t="shared" si="647"/>
        <v>CHP4_S2_Value</v>
      </c>
      <c r="H4028" s="10" t="str">
        <f>VLOOKUP(基本表格!E4028,起始地址定义!A:D,4,FALSE)&amp;" "&amp;Q4028</f>
        <v>4#刨片机润滑站1#过滤器压差传感器  实际值</v>
      </c>
      <c r="I4028" s="10" t="str">
        <f t="shared" si="648"/>
        <v>DB1401,REAL56</v>
      </c>
      <c r="J4028" s="13" t="str">
        <f>VLOOKUP(E4028,起始地址定义!A:D,2,FALSE)</f>
        <v>DB1401</v>
      </c>
      <c r="K4028" s="12" t="str">
        <f t="shared" si="649"/>
        <v>REAL56</v>
      </c>
      <c r="L4028" s="13">
        <f>VLOOKUP(E4028,起始地址定义!A:D,3,FALSE)</f>
        <v>50</v>
      </c>
      <c r="M4028" s="14">
        <f>VLOOKUP($F4028,类型描述及偏移量!$C:$H,2,FALSE)</f>
        <v>6</v>
      </c>
      <c r="N4028" s="14" t="str">
        <f>VLOOKUP($F4028,类型描述及偏移量!$C:$H,3,FALSE)</f>
        <v>实型</v>
      </c>
      <c r="O4028" s="14" t="str">
        <f>VLOOKUP($F4028,类型描述及偏移量!$C:$H,4,FALSE)</f>
        <v>None</v>
      </c>
      <c r="P4028" s="14" t="str">
        <f>VLOOKUP($F4028,类型描述及偏移量!$C:$H,5,FALSE)</f>
        <v>Yes</v>
      </c>
      <c r="Q4028" s="14" t="str">
        <f>VLOOKUP($F4028,类型描述及偏移量!$C:$H,6,FALSE)</f>
        <v>实际值</v>
      </c>
    </row>
    <row r="4029" hidden="1" spans="1:17">
      <c r="A4029" s="12" t="s">
        <v>127</v>
      </c>
      <c r="B4029" s="12" t="str">
        <f t="shared" si="654"/>
        <v>S2</v>
      </c>
      <c r="C4029" s="12" t="str">
        <f t="shared" si="655"/>
        <v>Range</v>
      </c>
      <c r="D4029" s="12" t="str">
        <f t="shared" si="656"/>
        <v>BP_Value_var</v>
      </c>
      <c r="E4029" s="13" t="str">
        <f t="shared" ref="E4029:E4092" si="657">A4029&amp;"_"&amp;B4029&amp;"_"&amp;D4029</f>
        <v>CHP4_S2_BP_Value_var</v>
      </c>
      <c r="F4029" s="14" t="str">
        <f t="shared" ref="F4029:F4092" si="658">D4029&amp;"_"&amp;C4029</f>
        <v>BP_Value_var_Range</v>
      </c>
      <c r="G4029" s="10" t="str">
        <f t="shared" ref="G4029:G4092" si="659">A4029&amp;"_"&amp;IF(B4029="DB","",B4029&amp;"_")&amp;C4029</f>
        <v>CHP4_S2_Range</v>
      </c>
      <c r="H4029" s="10" t="str">
        <f>VLOOKUP(基本表格!E4029,起始地址定义!A:D,4,FALSE)&amp;" "&amp;Q4029</f>
        <v>4#刨片机润滑站1#过滤器压差传感器  量程</v>
      </c>
      <c r="I4029" s="10" t="str">
        <f t="shared" ref="I4029:I4092" si="660">J4029&amp;","&amp;K4029</f>
        <v>DB1401,REAL60</v>
      </c>
      <c r="J4029" s="13" t="str">
        <f>VLOOKUP(E4029,起始地址定义!A:D,2,FALSE)</f>
        <v>DB1401</v>
      </c>
      <c r="K4029" s="12" t="str">
        <f t="shared" ref="K4029:K4092" si="661">IF(N4029="离散","X",IF(N4029="实型","REAL","INT"))&amp;IF(N4029="离散",TEXT(L4029+M4029,"0.0"),L4029+M4029)</f>
        <v>REAL60</v>
      </c>
      <c r="L4029" s="13">
        <f>VLOOKUP(E4029,起始地址定义!A:D,3,FALSE)</f>
        <v>50</v>
      </c>
      <c r="M4029" s="14">
        <f>VLOOKUP($F4029,类型描述及偏移量!$C:$H,2,FALSE)</f>
        <v>10</v>
      </c>
      <c r="N4029" s="14" t="str">
        <f>VLOOKUP($F4029,类型描述及偏移量!$C:$H,3,FALSE)</f>
        <v>实型</v>
      </c>
      <c r="O4029" s="14" t="str">
        <f>VLOOKUP($F4029,类型描述及偏移量!$C:$H,4,FALSE)</f>
        <v>None</v>
      </c>
      <c r="P4029" s="14" t="str">
        <f>VLOOKUP($F4029,类型描述及偏移量!$C:$H,5,FALSE)</f>
        <v>No</v>
      </c>
      <c r="Q4029" s="14" t="str">
        <f>VLOOKUP($F4029,类型描述及偏移量!$C:$H,6,FALSE)</f>
        <v>量程</v>
      </c>
    </row>
    <row r="4030" hidden="1" spans="1:17">
      <c r="A4030" s="12" t="s">
        <v>127</v>
      </c>
      <c r="B4030" s="12" t="str">
        <f t="shared" si="654"/>
        <v>S2</v>
      </c>
      <c r="C4030" s="12" t="str">
        <f t="shared" si="655"/>
        <v>Hi</v>
      </c>
      <c r="D4030" s="12" t="str">
        <f t="shared" si="656"/>
        <v>BP_Value_var</v>
      </c>
      <c r="E4030" s="13" t="str">
        <f t="shared" si="657"/>
        <v>CHP4_S2_BP_Value_var</v>
      </c>
      <c r="F4030" s="14" t="str">
        <f t="shared" si="658"/>
        <v>BP_Value_var_Hi</v>
      </c>
      <c r="G4030" s="10" t="str">
        <f t="shared" si="659"/>
        <v>CHP4_S2_Hi</v>
      </c>
      <c r="H4030" s="10" t="str">
        <f>VLOOKUP(基本表格!E4030,起始地址定义!A:D,4,FALSE)&amp;" "&amp;Q4030</f>
        <v>4#刨片机润滑站1#过滤器压差传感器  上限值</v>
      </c>
      <c r="I4030" s="10" t="str">
        <f t="shared" si="660"/>
        <v>DB1401,REAL64</v>
      </c>
      <c r="J4030" s="13" t="str">
        <f>VLOOKUP(E4030,起始地址定义!A:D,2,FALSE)</f>
        <v>DB1401</v>
      </c>
      <c r="K4030" s="12" t="str">
        <f t="shared" si="661"/>
        <v>REAL64</v>
      </c>
      <c r="L4030" s="13">
        <f>VLOOKUP(E4030,起始地址定义!A:D,3,FALSE)</f>
        <v>50</v>
      </c>
      <c r="M4030" s="14">
        <f>VLOOKUP($F4030,类型描述及偏移量!$C:$H,2,FALSE)</f>
        <v>14</v>
      </c>
      <c r="N4030" s="14" t="str">
        <f>VLOOKUP($F4030,类型描述及偏移量!$C:$H,3,FALSE)</f>
        <v>实型</v>
      </c>
      <c r="O4030" s="14" t="str">
        <f>VLOOKUP($F4030,类型描述及偏移量!$C:$H,4,FALSE)</f>
        <v>None</v>
      </c>
      <c r="P4030" s="14" t="str">
        <f>VLOOKUP($F4030,类型描述及偏移量!$C:$H,5,FALSE)</f>
        <v>No</v>
      </c>
      <c r="Q4030" s="14" t="str">
        <f>VLOOKUP($F4030,类型描述及偏移量!$C:$H,6,FALSE)</f>
        <v>上限值</v>
      </c>
    </row>
    <row r="4031" hidden="1" spans="1:17">
      <c r="A4031" s="12" t="s">
        <v>127</v>
      </c>
      <c r="B4031" s="12" t="str">
        <f t="shared" si="654"/>
        <v>S2</v>
      </c>
      <c r="C4031" s="12" t="str">
        <f t="shared" si="655"/>
        <v>Lo</v>
      </c>
      <c r="D4031" s="12" t="str">
        <f t="shared" si="656"/>
        <v>BP_Value_var</v>
      </c>
      <c r="E4031" s="13" t="str">
        <f t="shared" si="657"/>
        <v>CHP4_S2_BP_Value_var</v>
      </c>
      <c r="F4031" s="14" t="str">
        <f t="shared" si="658"/>
        <v>BP_Value_var_Lo</v>
      </c>
      <c r="G4031" s="10" t="str">
        <f t="shared" si="659"/>
        <v>CHP4_S2_Lo</v>
      </c>
      <c r="H4031" s="10" t="str">
        <f>VLOOKUP(基本表格!E4031,起始地址定义!A:D,4,FALSE)&amp;" "&amp;Q4031</f>
        <v>4#刨片机润滑站1#过滤器压差传感器  下限值</v>
      </c>
      <c r="I4031" s="10" t="str">
        <f t="shared" si="660"/>
        <v>DB1401,REAL68</v>
      </c>
      <c r="J4031" s="13" t="str">
        <f>VLOOKUP(E4031,起始地址定义!A:D,2,FALSE)</f>
        <v>DB1401</v>
      </c>
      <c r="K4031" s="12" t="str">
        <f t="shared" si="661"/>
        <v>REAL68</v>
      </c>
      <c r="L4031" s="13">
        <f>VLOOKUP(E4031,起始地址定义!A:D,3,FALSE)</f>
        <v>50</v>
      </c>
      <c r="M4031" s="14">
        <f>VLOOKUP($F4031,类型描述及偏移量!$C:$H,2,FALSE)</f>
        <v>18</v>
      </c>
      <c r="N4031" s="14" t="str">
        <f>VLOOKUP($F4031,类型描述及偏移量!$C:$H,3,FALSE)</f>
        <v>实型</v>
      </c>
      <c r="O4031" s="14" t="str">
        <f>VLOOKUP($F4031,类型描述及偏移量!$C:$H,4,FALSE)</f>
        <v>None</v>
      </c>
      <c r="P4031" s="14" t="str">
        <f>VLOOKUP($F4031,类型描述及偏移量!$C:$H,5,FALSE)</f>
        <v>No</v>
      </c>
      <c r="Q4031" s="14" t="str">
        <f>VLOOKUP($F4031,类型描述及偏移量!$C:$H,6,FALSE)</f>
        <v>下限值</v>
      </c>
    </row>
    <row r="4032" hidden="1" spans="1:17">
      <c r="A4032" s="12" t="s">
        <v>127</v>
      </c>
      <c r="B4032" s="12" t="str">
        <f t="shared" si="654"/>
        <v>S2</v>
      </c>
      <c r="C4032" s="12" t="str">
        <f t="shared" si="655"/>
        <v>HiHi</v>
      </c>
      <c r="D4032" s="12" t="str">
        <f t="shared" si="656"/>
        <v>BP_Value_var</v>
      </c>
      <c r="E4032" s="13" t="str">
        <f t="shared" si="657"/>
        <v>CHP4_S2_BP_Value_var</v>
      </c>
      <c r="F4032" s="14" t="str">
        <f t="shared" si="658"/>
        <v>BP_Value_var_HiHi</v>
      </c>
      <c r="G4032" s="10" t="str">
        <f t="shared" si="659"/>
        <v>CHP4_S2_HiHi</v>
      </c>
      <c r="H4032" s="10" t="str">
        <f>VLOOKUP(基本表格!E4032,起始地址定义!A:D,4,FALSE)&amp;" "&amp;Q4032</f>
        <v>4#刨片机润滑站1#过滤器压差传感器  上上限值</v>
      </c>
      <c r="I4032" s="10" t="str">
        <f t="shared" si="660"/>
        <v>DB1401,REAL72</v>
      </c>
      <c r="J4032" s="13" t="str">
        <f>VLOOKUP(E4032,起始地址定义!A:D,2,FALSE)</f>
        <v>DB1401</v>
      </c>
      <c r="K4032" s="12" t="str">
        <f t="shared" si="661"/>
        <v>REAL72</v>
      </c>
      <c r="L4032" s="13">
        <f>VLOOKUP(E4032,起始地址定义!A:D,3,FALSE)</f>
        <v>50</v>
      </c>
      <c r="M4032" s="14">
        <f>VLOOKUP($F4032,类型描述及偏移量!$C:$H,2,FALSE)</f>
        <v>22</v>
      </c>
      <c r="N4032" s="14" t="str">
        <f>VLOOKUP($F4032,类型描述及偏移量!$C:$H,3,FALSE)</f>
        <v>实型</v>
      </c>
      <c r="O4032" s="14" t="str">
        <f>VLOOKUP($F4032,类型描述及偏移量!$C:$H,4,FALSE)</f>
        <v>None</v>
      </c>
      <c r="P4032" s="14" t="str">
        <f>VLOOKUP($F4032,类型描述及偏移量!$C:$H,5,FALSE)</f>
        <v>No</v>
      </c>
      <c r="Q4032" s="14" t="str">
        <f>VLOOKUP($F4032,类型描述及偏移量!$C:$H,6,FALSE)</f>
        <v>上上限值</v>
      </c>
    </row>
    <row r="4033" hidden="1" spans="1:17">
      <c r="A4033" s="12" t="s">
        <v>127</v>
      </c>
      <c r="B4033" s="12" t="str">
        <f t="shared" si="654"/>
        <v>S2</v>
      </c>
      <c r="C4033" s="12" t="str">
        <f t="shared" si="655"/>
        <v>LoLo</v>
      </c>
      <c r="D4033" s="12" t="str">
        <f t="shared" si="656"/>
        <v>BP_Value_var</v>
      </c>
      <c r="E4033" s="13" t="str">
        <f t="shared" si="657"/>
        <v>CHP4_S2_BP_Value_var</v>
      </c>
      <c r="F4033" s="14" t="str">
        <f t="shared" si="658"/>
        <v>BP_Value_var_LoLo</v>
      </c>
      <c r="G4033" s="10" t="str">
        <f t="shared" si="659"/>
        <v>CHP4_S2_LoLo</v>
      </c>
      <c r="H4033" s="10" t="str">
        <f>VLOOKUP(基本表格!E4033,起始地址定义!A:D,4,FALSE)&amp;" "&amp;Q4033</f>
        <v>4#刨片机润滑站1#过滤器压差传感器  下下限值</v>
      </c>
      <c r="I4033" s="10" t="str">
        <f t="shared" si="660"/>
        <v>DB1401,REAL76</v>
      </c>
      <c r="J4033" s="13" t="str">
        <f>VLOOKUP(E4033,起始地址定义!A:D,2,FALSE)</f>
        <v>DB1401</v>
      </c>
      <c r="K4033" s="12" t="str">
        <f t="shared" si="661"/>
        <v>REAL76</v>
      </c>
      <c r="L4033" s="13">
        <f>VLOOKUP(E4033,起始地址定义!A:D,3,FALSE)</f>
        <v>50</v>
      </c>
      <c r="M4033" s="14">
        <f>VLOOKUP($F4033,类型描述及偏移量!$C:$H,2,FALSE)</f>
        <v>26</v>
      </c>
      <c r="N4033" s="14" t="str">
        <f>VLOOKUP($F4033,类型描述及偏移量!$C:$H,3,FALSE)</f>
        <v>实型</v>
      </c>
      <c r="O4033" s="14" t="str">
        <f>VLOOKUP($F4033,类型描述及偏移量!$C:$H,4,FALSE)</f>
        <v>None</v>
      </c>
      <c r="P4033" s="14" t="str">
        <f>VLOOKUP($F4033,类型描述及偏移量!$C:$H,5,FALSE)</f>
        <v>No</v>
      </c>
      <c r="Q4033" s="14" t="str">
        <f>VLOOKUP($F4033,类型描述及偏移量!$C:$H,6,FALSE)</f>
        <v>下下限值</v>
      </c>
    </row>
    <row r="4034" hidden="1" spans="1:17">
      <c r="A4034" s="12" t="s">
        <v>127</v>
      </c>
      <c r="B4034" s="12" t="str">
        <f t="shared" si="654"/>
        <v>S3</v>
      </c>
      <c r="C4034" s="12" t="str">
        <f t="shared" si="655"/>
        <v>HiProEN</v>
      </c>
      <c r="D4034" s="12" t="str">
        <f t="shared" si="656"/>
        <v>BP_Value_var</v>
      </c>
      <c r="E4034" s="13" t="str">
        <f t="shared" si="657"/>
        <v>CHP4_S3_BP_Value_var</v>
      </c>
      <c r="F4034" s="14" t="str">
        <f t="shared" si="658"/>
        <v>BP_Value_var_HiProEN</v>
      </c>
      <c r="G4034" s="10" t="str">
        <f t="shared" si="659"/>
        <v>CHP4_S3_HiProEN</v>
      </c>
      <c r="H4034" s="10" t="str">
        <f>VLOOKUP(基本表格!E4034,起始地址定义!A:D,4,FALSE)&amp;" "&amp;Q4034</f>
        <v>4#刨片机润滑站2#过滤器压差传感器  上限保护使能</v>
      </c>
      <c r="I4034" s="10" t="str">
        <f t="shared" si="660"/>
        <v>DB1401,X100.3</v>
      </c>
      <c r="J4034" s="13" t="str">
        <f>VLOOKUP(E4034,起始地址定义!A:D,2,FALSE)</f>
        <v>DB1401</v>
      </c>
      <c r="K4034" s="12" t="str">
        <f t="shared" si="661"/>
        <v>X100.3</v>
      </c>
      <c r="L4034" s="13">
        <f>VLOOKUP(E4034,起始地址定义!A:D,3,FALSE)</f>
        <v>100</v>
      </c>
      <c r="M4034" s="14">
        <f>VLOOKUP($F4034,类型描述及偏移量!$C:$H,2,FALSE)</f>
        <v>0.299999999999997</v>
      </c>
      <c r="N4034" s="14" t="str">
        <f>VLOOKUP($F4034,类型描述及偏移量!$C:$H,3,FALSE)</f>
        <v>离散</v>
      </c>
      <c r="O4034" s="14" t="str">
        <f>VLOOKUP($F4034,类型描述及偏移量!$C:$H,4,FALSE)</f>
        <v>None</v>
      </c>
      <c r="P4034" s="14" t="str">
        <f>VLOOKUP($F4034,类型描述及偏移量!$C:$H,5,FALSE)</f>
        <v>No</v>
      </c>
      <c r="Q4034" s="14" t="str">
        <f>VLOOKUP($F4034,类型描述及偏移量!$C:$H,6,FALSE)</f>
        <v>上限保护使能</v>
      </c>
    </row>
    <row r="4035" hidden="1" spans="1:17">
      <c r="A4035" s="12" t="s">
        <v>127</v>
      </c>
      <c r="B4035" s="12" t="str">
        <f t="shared" si="654"/>
        <v>S3</v>
      </c>
      <c r="C4035" s="12" t="str">
        <f t="shared" si="655"/>
        <v>LoProEN</v>
      </c>
      <c r="D4035" s="12" t="str">
        <f t="shared" si="656"/>
        <v>BP_Value_var</v>
      </c>
      <c r="E4035" s="13" t="str">
        <f t="shared" si="657"/>
        <v>CHP4_S3_BP_Value_var</v>
      </c>
      <c r="F4035" s="14" t="str">
        <f t="shared" si="658"/>
        <v>BP_Value_var_LoProEN</v>
      </c>
      <c r="G4035" s="10" t="str">
        <f t="shared" si="659"/>
        <v>CHP4_S3_LoProEN</v>
      </c>
      <c r="H4035" s="10" t="str">
        <f>VLOOKUP(基本表格!E4035,起始地址定义!A:D,4,FALSE)&amp;" "&amp;Q4035</f>
        <v>4#刨片机润滑站2#过滤器压差传感器  下限保护使能</v>
      </c>
      <c r="I4035" s="10" t="str">
        <f t="shared" si="660"/>
        <v>DB1401,X100.4</v>
      </c>
      <c r="J4035" s="13" t="str">
        <f>VLOOKUP(E4035,起始地址定义!A:D,2,FALSE)</f>
        <v>DB1401</v>
      </c>
      <c r="K4035" s="12" t="str">
        <f t="shared" si="661"/>
        <v>X100.4</v>
      </c>
      <c r="L4035" s="13">
        <f>VLOOKUP(E4035,起始地址定义!A:D,3,FALSE)</f>
        <v>100</v>
      </c>
      <c r="M4035" s="14">
        <f>VLOOKUP($F4035,类型描述及偏移量!$C:$H,2,FALSE)</f>
        <v>0.399999999999999</v>
      </c>
      <c r="N4035" s="14" t="str">
        <f>VLOOKUP($F4035,类型描述及偏移量!$C:$H,3,FALSE)</f>
        <v>离散</v>
      </c>
      <c r="O4035" s="14" t="str">
        <f>VLOOKUP($F4035,类型描述及偏移量!$C:$H,4,FALSE)</f>
        <v>None</v>
      </c>
      <c r="P4035" s="14" t="str">
        <f>VLOOKUP($F4035,类型描述及偏移量!$C:$H,5,FALSE)</f>
        <v>No</v>
      </c>
      <c r="Q4035" s="14" t="str">
        <f>VLOOKUP($F4035,类型描述及偏移量!$C:$H,6,FALSE)</f>
        <v>下限保护使能</v>
      </c>
    </row>
    <row r="4036" hidden="1" spans="1:17">
      <c r="A4036" s="12" t="s">
        <v>127</v>
      </c>
      <c r="B4036" s="12" t="str">
        <f t="shared" si="654"/>
        <v>S3</v>
      </c>
      <c r="C4036" s="12" t="str">
        <f t="shared" si="655"/>
        <v>HiALM</v>
      </c>
      <c r="D4036" s="12" t="str">
        <f t="shared" si="656"/>
        <v>BP_Value_var</v>
      </c>
      <c r="E4036" s="13" t="str">
        <f t="shared" si="657"/>
        <v>CHP4_S3_BP_Value_var</v>
      </c>
      <c r="F4036" s="14" t="str">
        <f t="shared" si="658"/>
        <v>BP_Value_var_HiALM</v>
      </c>
      <c r="G4036" s="10" t="str">
        <f t="shared" si="659"/>
        <v>CHP4_S3_HiALM</v>
      </c>
      <c r="H4036" s="10" t="str">
        <f>VLOOKUP(基本表格!E4036,起始地址定义!A:D,4,FALSE)&amp;" "&amp;Q4036</f>
        <v>4#刨片机润滑站2#过滤器压差传感器  上限报警</v>
      </c>
      <c r="I4036" s="10" t="str">
        <f t="shared" si="660"/>
        <v>DB1401,X100.5</v>
      </c>
      <c r="J4036" s="13" t="str">
        <f>VLOOKUP(E4036,起始地址定义!A:D,2,FALSE)</f>
        <v>DB1401</v>
      </c>
      <c r="K4036" s="12" t="str">
        <f t="shared" si="661"/>
        <v>X100.5</v>
      </c>
      <c r="L4036" s="13">
        <f>VLOOKUP(E4036,起始地址定义!A:D,3,FALSE)</f>
        <v>100</v>
      </c>
      <c r="M4036" s="14">
        <f>VLOOKUP($F4036,类型描述及偏移量!$C:$H,2,FALSE)</f>
        <v>0.5</v>
      </c>
      <c r="N4036" s="14" t="str">
        <f>VLOOKUP($F4036,类型描述及偏移量!$C:$H,3,FALSE)</f>
        <v>离散</v>
      </c>
      <c r="O4036" s="14" t="str">
        <f>VLOOKUP($F4036,类型描述及偏移量!$C:$H,4,FALSE)</f>
        <v>None</v>
      </c>
      <c r="P4036" s="14" t="str">
        <f>VLOOKUP($F4036,类型描述及偏移量!$C:$H,5,FALSE)</f>
        <v>Yes</v>
      </c>
      <c r="Q4036" s="14" t="str">
        <f>VLOOKUP($F4036,类型描述及偏移量!$C:$H,6,FALSE)</f>
        <v>上限报警</v>
      </c>
    </row>
    <row r="4037" hidden="1" spans="1:17">
      <c r="A4037" s="12" t="s">
        <v>127</v>
      </c>
      <c r="B4037" s="12" t="str">
        <f t="shared" si="654"/>
        <v>S3</v>
      </c>
      <c r="C4037" s="12" t="str">
        <f t="shared" si="655"/>
        <v>LoALM</v>
      </c>
      <c r="D4037" s="12" t="str">
        <f t="shared" si="656"/>
        <v>BP_Value_var</v>
      </c>
      <c r="E4037" s="13" t="str">
        <f t="shared" si="657"/>
        <v>CHP4_S3_BP_Value_var</v>
      </c>
      <c r="F4037" s="14" t="str">
        <f t="shared" si="658"/>
        <v>BP_Value_var_LoALM</v>
      </c>
      <c r="G4037" s="10" t="str">
        <f t="shared" si="659"/>
        <v>CHP4_S3_LoALM</v>
      </c>
      <c r="H4037" s="10" t="str">
        <f>VLOOKUP(基本表格!E4037,起始地址定义!A:D,4,FALSE)&amp;" "&amp;Q4037</f>
        <v>4#刨片机润滑站2#过滤器压差传感器  下限报警</v>
      </c>
      <c r="I4037" s="10" t="str">
        <f t="shared" si="660"/>
        <v>DB1401,X100.6</v>
      </c>
      <c r="J4037" s="13" t="str">
        <f>VLOOKUP(E4037,起始地址定义!A:D,2,FALSE)</f>
        <v>DB1401</v>
      </c>
      <c r="K4037" s="12" t="str">
        <f t="shared" si="661"/>
        <v>X100.6</v>
      </c>
      <c r="L4037" s="13">
        <f>VLOOKUP(E4037,起始地址定义!A:D,3,FALSE)</f>
        <v>100</v>
      </c>
      <c r="M4037" s="14">
        <f>VLOOKUP($F4037,类型描述及偏移量!$C:$H,2,FALSE)</f>
        <v>0.600000000000001</v>
      </c>
      <c r="N4037" s="14" t="str">
        <f>VLOOKUP($F4037,类型描述及偏移量!$C:$H,3,FALSE)</f>
        <v>离散</v>
      </c>
      <c r="O4037" s="14" t="str">
        <f>VLOOKUP($F4037,类型描述及偏移量!$C:$H,4,FALSE)</f>
        <v>None</v>
      </c>
      <c r="P4037" s="14" t="str">
        <f>VLOOKUP($F4037,类型描述及偏移量!$C:$H,5,FALSE)</f>
        <v>Yes</v>
      </c>
      <c r="Q4037" s="14" t="str">
        <f>VLOOKUP($F4037,类型描述及偏移量!$C:$H,6,FALSE)</f>
        <v>下限报警</v>
      </c>
    </row>
    <row r="4038" hidden="1" spans="1:17">
      <c r="A4038" s="12" t="s">
        <v>127</v>
      </c>
      <c r="B4038" s="12" t="str">
        <f t="shared" si="654"/>
        <v>S3</v>
      </c>
      <c r="C4038" s="12" t="str">
        <f t="shared" si="655"/>
        <v>HiHiALM</v>
      </c>
      <c r="D4038" s="12" t="str">
        <f t="shared" si="656"/>
        <v>BP_Value_var</v>
      </c>
      <c r="E4038" s="13" t="str">
        <f t="shared" si="657"/>
        <v>CHP4_S3_BP_Value_var</v>
      </c>
      <c r="F4038" s="14" t="str">
        <f t="shared" si="658"/>
        <v>BP_Value_var_HiHiALM</v>
      </c>
      <c r="G4038" s="10" t="str">
        <f t="shared" si="659"/>
        <v>CHP4_S3_HiHiALM</v>
      </c>
      <c r="H4038" s="10" t="str">
        <f>VLOOKUP(基本表格!E4038,起始地址定义!A:D,4,FALSE)&amp;" "&amp;Q4038</f>
        <v>4#刨片机润滑站2#过滤器压差传感器  上上限报警</v>
      </c>
      <c r="I4038" s="10" t="str">
        <f t="shared" si="660"/>
        <v>DB1401,X100.7</v>
      </c>
      <c r="J4038" s="13" t="str">
        <f>VLOOKUP(E4038,起始地址定义!A:D,2,FALSE)</f>
        <v>DB1401</v>
      </c>
      <c r="K4038" s="12" t="str">
        <f t="shared" si="661"/>
        <v>X100.7</v>
      </c>
      <c r="L4038" s="13">
        <f>VLOOKUP(E4038,起始地址定义!A:D,3,FALSE)</f>
        <v>100</v>
      </c>
      <c r="M4038" s="14">
        <f>VLOOKUP($F4038,类型描述及偏移量!$C:$H,2,FALSE)</f>
        <v>0.700000000000003</v>
      </c>
      <c r="N4038" s="14" t="str">
        <f>VLOOKUP($F4038,类型描述及偏移量!$C:$H,3,FALSE)</f>
        <v>离散</v>
      </c>
      <c r="O4038" s="14" t="str">
        <f>VLOOKUP($F4038,类型描述及偏移量!$C:$H,4,FALSE)</f>
        <v>On</v>
      </c>
      <c r="P4038" s="14" t="str">
        <f>VLOOKUP($F4038,类型描述及偏移量!$C:$H,5,FALSE)</f>
        <v>Yes</v>
      </c>
      <c r="Q4038" s="14" t="str">
        <f>VLOOKUP($F4038,类型描述及偏移量!$C:$H,6,FALSE)</f>
        <v>上上限报警</v>
      </c>
    </row>
    <row r="4039" hidden="1" spans="1:17">
      <c r="A4039" s="12" t="s">
        <v>127</v>
      </c>
      <c r="B4039" s="12" t="str">
        <f t="shared" si="654"/>
        <v>S3</v>
      </c>
      <c r="C4039" s="12" t="str">
        <f t="shared" si="655"/>
        <v>LoLoALM</v>
      </c>
      <c r="D4039" s="12" t="str">
        <f t="shared" si="656"/>
        <v>BP_Value_var</v>
      </c>
      <c r="E4039" s="13" t="str">
        <f t="shared" si="657"/>
        <v>CHP4_S3_BP_Value_var</v>
      </c>
      <c r="F4039" s="14" t="str">
        <f t="shared" si="658"/>
        <v>BP_Value_var_LoLoALM</v>
      </c>
      <c r="G4039" s="10" t="str">
        <f t="shared" si="659"/>
        <v>CHP4_S3_LoLoALM</v>
      </c>
      <c r="H4039" s="10" t="str">
        <f>VLOOKUP(基本表格!E4039,起始地址定义!A:D,4,FALSE)&amp;" "&amp;Q4039</f>
        <v>4#刨片机润滑站2#过滤器压差传感器  下下限报警</v>
      </c>
      <c r="I4039" s="10" t="str">
        <f t="shared" si="660"/>
        <v>DB1401,X101.0</v>
      </c>
      <c r="J4039" s="13" t="str">
        <f>VLOOKUP(E4039,起始地址定义!A:D,2,FALSE)</f>
        <v>DB1401</v>
      </c>
      <c r="K4039" s="12" t="str">
        <f t="shared" si="661"/>
        <v>X101.0</v>
      </c>
      <c r="L4039" s="13">
        <f>VLOOKUP(E4039,起始地址定义!A:D,3,FALSE)</f>
        <v>100</v>
      </c>
      <c r="M4039" s="14">
        <f>VLOOKUP($F4039,类型描述及偏移量!$C:$H,2,FALSE)</f>
        <v>1</v>
      </c>
      <c r="N4039" s="14" t="str">
        <f>VLOOKUP($F4039,类型描述及偏移量!$C:$H,3,FALSE)</f>
        <v>离散</v>
      </c>
      <c r="O4039" s="14" t="str">
        <f>VLOOKUP($F4039,类型描述及偏移量!$C:$H,4,FALSE)</f>
        <v>On</v>
      </c>
      <c r="P4039" s="14" t="str">
        <f>VLOOKUP($F4039,类型描述及偏移量!$C:$H,5,FALSE)</f>
        <v>Yes</v>
      </c>
      <c r="Q4039" s="14" t="str">
        <f>VLOOKUP($F4039,类型描述及偏移量!$C:$H,6,FALSE)</f>
        <v>下下限报警</v>
      </c>
    </row>
    <row r="4040" hidden="1" spans="1:17">
      <c r="A4040" s="12" t="s">
        <v>127</v>
      </c>
      <c r="B4040" s="12" t="str">
        <f t="shared" si="654"/>
        <v>S3</v>
      </c>
      <c r="C4040" s="12" t="str">
        <f t="shared" si="655"/>
        <v>LimALM</v>
      </c>
      <c r="D4040" s="12" t="str">
        <f t="shared" si="656"/>
        <v>BP_Value_var</v>
      </c>
      <c r="E4040" s="13" t="str">
        <f t="shared" si="657"/>
        <v>CHP4_S3_BP_Value_var</v>
      </c>
      <c r="F4040" s="14" t="str">
        <f t="shared" si="658"/>
        <v>BP_Value_var_LimALM</v>
      </c>
      <c r="G4040" s="10" t="str">
        <f t="shared" si="659"/>
        <v>CHP4_S3_LimALM</v>
      </c>
      <c r="H4040" s="10" t="str">
        <f>VLOOKUP(基本表格!E4040,起始地址定义!A:D,4,FALSE)&amp;" "&amp;Q4040</f>
        <v>4#刨片机润滑站2#过滤器压差传感器  极限报警</v>
      </c>
      <c r="I4040" s="10" t="str">
        <f t="shared" si="660"/>
        <v>DB1401,X101.1</v>
      </c>
      <c r="J4040" s="13" t="str">
        <f>VLOOKUP(E4040,起始地址定义!A:D,2,FALSE)</f>
        <v>DB1401</v>
      </c>
      <c r="K4040" s="12" t="str">
        <f t="shared" si="661"/>
        <v>X101.1</v>
      </c>
      <c r="L4040" s="13">
        <f>VLOOKUP(E4040,起始地址定义!A:D,3,FALSE)</f>
        <v>100</v>
      </c>
      <c r="M4040" s="14">
        <f>VLOOKUP($F4040,类型描述及偏移量!$C:$H,2,FALSE)</f>
        <v>1.1</v>
      </c>
      <c r="N4040" s="14" t="str">
        <f>VLOOKUP($F4040,类型描述及偏移量!$C:$H,3,FALSE)</f>
        <v>离散</v>
      </c>
      <c r="O4040" s="14" t="str">
        <f>VLOOKUP($F4040,类型描述及偏移量!$C:$H,4,FALSE)</f>
        <v>On</v>
      </c>
      <c r="P4040" s="14" t="str">
        <f>VLOOKUP($F4040,类型描述及偏移量!$C:$H,5,FALSE)</f>
        <v>Yes</v>
      </c>
      <c r="Q4040" s="14" t="str">
        <f>VLOOKUP($F4040,类型描述及偏移量!$C:$H,6,FALSE)</f>
        <v>极限报警</v>
      </c>
    </row>
    <row r="4041" hidden="1" spans="1:17">
      <c r="A4041" s="12" t="s">
        <v>127</v>
      </c>
      <c r="B4041" s="12" t="str">
        <f t="shared" si="654"/>
        <v>S3</v>
      </c>
      <c r="C4041" s="12" t="str">
        <f t="shared" si="655"/>
        <v>LostALM</v>
      </c>
      <c r="D4041" s="12" t="str">
        <f t="shared" si="656"/>
        <v>BP_Value_var</v>
      </c>
      <c r="E4041" s="13" t="str">
        <f t="shared" si="657"/>
        <v>CHP4_S3_BP_Value_var</v>
      </c>
      <c r="F4041" s="14" t="str">
        <f t="shared" si="658"/>
        <v>BP_Value_var_LostALM</v>
      </c>
      <c r="G4041" s="10" t="str">
        <f t="shared" si="659"/>
        <v>CHP4_S3_LostALM</v>
      </c>
      <c r="H4041" s="10" t="str">
        <f>VLOOKUP(基本表格!E4041,起始地址定义!A:D,4,FALSE)&amp;" "&amp;Q4041</f>
        <v>4#刨片机润滑站2#过滤器压差传感器  传感器断线报警</v>
      </c>
      <c r="I4041" s="10" t="str">
        <f t="shared" si="660"/>
        <v>DB1401,X101.2</v>
      </c>
      <c r="J4041" s="13" t="str">
        <f>VLOOKUP(E4041,起始地址定义!A:D,2,FALSE)</f>
        <v>DB1401</v>
      </c>
      <c r="K4041" s="12" t="str">
        <f t="shared" si="661"/>
        <v>X101.2</v>
      </c>
      <c r="L4041" s="13">
        <f>VLOOKUP(E4041,起始地址定义!A:D,3,FALSE)</f>
        <v>100</v>
      </c>
      <c r="M4041" s="14">
        <f>VLOOKUP($F4041,类型描述及偏移量!$C:$H,2,FALSE)</f>
        <v>1.2</v>
      </c>
      <c r="N4041" s="14" t="str">
        <f>VLOOKUP($F4041,类型描述及偏移量!$C:$H,3,FALSE)</f>
        <v>离散</v>
      </c>
      <c r="O4041" s="14" t="str">
        <f>VLOOKUP($F4041,类型描述及偏移量!$C:$H,4,FALSE)</f>
        <v>On</v>
      </c>
      <c r="P4041" s="14" t="str">
        <f>VLOOKUP($F4041,类型描述及偏移量!$C:$H,5,FALSE)</f>
        <v>Yes</v>
      </c>
      <c r="Q4041" s="14" t="str">
        <f>VLOOKUP($F4041,类型描述及偏移量!$C:$H,6,FALSE)</f>
        <v>传感器断线报警</v>
      </c>
    </row>
    <row r="4042" hidden="1" spans="1:17">
      <c r="A4042" s="12" t="s">
        <v>127</v>
      </c>
      <c r="B4042" s="12" t="str">
        <f t="shared" si="654"/>
        <v>S3</v>
      </c>
      <c r="C4042" s="12" t="str">
        <f t="shared" si="655"/>
        <v>Code</v>
      </c>
      <c r="D4042" s="12" t="str">
        <f t="shared" si="656"/>
        <v>BP_Value_var</v>
      </c>
      <c r="E4042" s="13" t="str">
        <f t="shared" si="657"/>
        <v>CHP4_S3_BP_Value_var</v>
      </c>
      <c r="F4042" s="14" t="str">
        <f t="shared" si="658"/>
        <v>BP_Value_var_Code</v>
      </c>
      <c r="G4042" s="10" t="str">
        <f t="shared" si="659"/>
        <v>CHP4_S3_Code</v>
      </c>
      <c r="H4042" s="10" t="str">
        <f>VLOOKUP(基本表格!E4042,起始地址定义!A:D,4,FALSE)&amp;" "&amp;Q4042</f>
        <v>4#刨片机润滑站2#过滤器压差传感器  实际内码</v>
      </c>
      <c r="I4042" s="10" t="str">
        <f t="shared" si="660"/>
        <v>DB1401,INT102</v>
      </c>
      <c r="J4042" s="13" t="str">
        <f>VLOOKUP(E4042,起始地址定义!A:D,2,FALSE)</f>
        <v>DB1401</v>
      </c>
      <c r="K4042" s="12" t="str">
        <f t="shared" si="661"/>
        <v>INT102</v>
      </c>
      <c r="L4042" s="13">
        <f>VLOOKUP(E4042,起始地址定义!A:D,3,FALSE)</f>
        <v>100</v>
      </c>
      <c r="M4042" s="14">
        <f>VLOOKUP($F4042,类型描述及偏移量!$C:$H,2,FALSE)</f>
        <v>2</v>
      </c>
      <c r="N4042" s="14" t="str">
        <f>VLOOKUP($F4042,类型描述及偏移量!$C:$H,3,FALSE)</f>
        <v>整型</v>
      </c>
      <c r="O4042" s="14" t="str">
        <f>VLOOKUP($F4042,类型描述及偏移量!$C:$H,4,FALSE)</f>
        <v>None</v>
      </c>
      <c r="P4042" s="14" t="str">
        <f>VLOOKUP($F4042,类型描述及偏移量!$C:$H,5,FALSE)</f>
        <v>Yes</v>
      </c>
      <c r="Q4042" s="14" t="str">
        <f>VLOOKUP($F4042,类型描述及偏移量!$C:$H,6,FALSE)</f>
        <v>实际内码</v>
      </c>
    </row>
    <row r="4043" hidden="1" spans="1:17">
      <c r="A4043" s="12" t="s">
        <v>127</v>
      </c>
      <c r="B4043" s="12" t="str">
        <f t="shared" si="654"/>
        <v>S3</v>
      </c>
      <c r="C4043" s="12" t="str">
        <f t="shared" si="655"/>
        <v>Value</v>
      </c>
      <c r="D4043" s="12" t="str">
        <f t="shared" si="656"/>
        <v>BP_Value_var</v>
      </c>
      <c r="E4043" s="13" t="str">
        <f t="shared" si="657"/>
        <v>CHP4_S3_BP_Value_var</v>
      </c>
      <c r="F4043" s="14" t="str">
        <f t="shared" si="658"/>
        <v>BP_Value_var_Value</v>
      </c>
      <c r="G4043" s="10" t="str">
        <f t="shared" si="659"/>
        <v>CHP4_S3_Value</v>
      </c>
      <c r="H4043" s="10" t="str">
        <f>VLOOKUP(基本表格!E4043,起始地址定义!A:D,4,FALSE)&amp;" "&amp;Q4043</f>
        <v>4#刨片机润滑站2#过滤器压差传感器  实际值</v>
      </c>
      <c r="I4043" s="10" t="str">
        <f t="shared" si="660"/>
        <v>DB1401,REAL106</v>
      </c>
      <c r="J4043" s="13" t="str">
        <f>VLOOKUP(E4043,起始地址定义!A:D,2,FALSE)</f>
        <v>DB1401</v>
      </c>
      <c r="K4043" s="12" t="str">
        <f t="shared" si="661"/>
        <v>REAL106</v>
      </c>
      <c r="L4043" s="13">
        <f>VLOOKUP(E4043,起始地址定义!A:D,3,FALSE)</f>
        <v>100</v>
      </c>
      <c r="M4043" s="14">
        <f>VLOOKUP($F4043,类型描述及偏移量!$C:$H,2,FALSE)</f>
        <v>6</v>
      </c>
      <c r="N4043" s="14" t="str">
        <f>VLOOKUP($F4043,类型描述及偏移量!$C:$H,3,FALSE)</f>
        <v>实型</v>
      </c>
      <c r="O4043" s="14" t="str">
        <f>VLOOKUP($F4043,类型描述及偏移量!$C:$H,4,FALSE)</f>
        <v>None</v>
      </c>
      <c r="P4043" s="14" t="str">
        <f>VLOOKUP($F4043,类型描述及偏移量!$C:$H,5,FALSE)</f>
        <v>Yes</v>
      </c>
      <c r="Q4043" s="14" t="str">
        <f>VLOOKUP($F4043,类型描述及偏移量!$C:$H,6,FALSE)</f>
        <v>实际值</v>
      </c>
    </row>
    <row r="4044" hidden="1" spans="1:17">
      <c r="A4044" s="12" t="s">
        <v>127</v>
      </c>
      <c r="B4044" s="12" t="str">
        <f t="shared" si="654"/>
        <v>S3</v>
      </c>
      <c r="C4044" s="12" t="str">
        <f t="shared" si="655"/>
        <v>Range</v>
      </c>
      <c r="D4044" s="12" t="str">
        <f t="shared" si="656"/>
        <v>BP_Value_var</v>
      </c>
      <c r="E4044" s="13" t="str">
        <f t="shared" si="657"/>
        <v>CHP4_S3_BP_Value_var</v>
      </c>
      <c r="F4044" s="14" t="str">
        <f t="shared" si="658"/>
        <v>BP_Value_var_Range</v>
      </c>
      <c r="G4044" s="10" t="str">
        <f t="shared" si="659"/>
        <v>CHP4_S3_Range</v>
      </c>
      <c r="H4044" s="10" t="str">
        <f>VLOOKUP(基本表格!E4044,起始地址定义!A:D,4,FALSE)&amp;" "&amp;Q4044</f>
        <v>4#刨片机润滑站2#过滤器压差传感器  量程</v>
      </c>
      <c r="I4044" s="10" t="str">
        <f t="shared" si="660"/>
        <v>DB1401,REAL110</v>
      </c>
      <c r="J4044" s="13" t="str">
        <f>VLOOKUP(E4044,起始地址定义!A:D,2,FALSE)</f>
        <v>DB1401</v>
      </c>
      <c r="K4044" s="12" t="str">
        <f t="shared" si="661"/>
        <v>REAL110</v>
      </c>
      <c r="L4044" s="13">
        <f>VLOOKUP(E4044,起始地址定义!A:D,3,FALSE)</f>
        <v>100</v>
      </c>
      <c r="M4044" s="14">
        <f>VLOOKUP($F4044,类型描述及偏移量!$C:$H,2,FALSE)</f>
        <v>10</v>
      </c>
      <c r="N4044" s="14" t="str">
        <f>VLOOKUP($F4044,类型描述及偏移量!$C:$H,3,FALSE)</f>
        <v>实型</v>
      </c>
      <c r="O4044" s="14" t="str">
        <f>VLOOKUP($F4044,类型描述及偏移量!$C:$H,4,FALSE)</f>
        <v>None</v>
      </c>
      <c r="P4044" s="14" t="str">
        <f>VLOOKUP($F4044,类型描述及偏移量!$C:$H,5,FALSE)</f>
        <v>No</v>
      </c>
      <c r="Q4044" s="14" t="str">
        <f>VLOOKUP($F4044,类型描述及偏移量!$C:$H,6,FALSE)</f>
        <v>量程</v>
      </c>
    </row>
    <row r="4045" hidden="1" spans="1:17">
      <c r="A4045" s="12" t="s">
        <v>127</v>
      </c>
      <c r="B4045" s="12" t="str">
        <f t="shared" si="654"/>
        <v>S3</v>
      </c>
      <c r="C4045" s="12" t="str">
        <f t="shared" si="655"/>
        <v>Hi</v>
      </c>
      <c r="D4045" s="12" t="str">
        <f t="shared" si="656"/>
        <v>BP_Value_var</v>
      </c>
      <c r="E4045" s="13" t="str">
        <f t="shared" si="657"/>
        <v>CHP4_S3_BP_Value_var</v>
      </c>
      <c r="F4045" s="14" t="str">
        <f t="shared" si="658"/>
        <v>BP_Value_var_Hi</v>
      </c>
      <c r="G4045" s="10" t="str">
        <f t="shared" si="659"/>
        <v>CHP4_S3_Hi</v>
      </c>
      <c r="H4045" s="10" t="str">
        <f>VLOOKUP(基本表格!E4045,起始地址定义!A:D,4,FALSE)&amp;" "&amp;Q4045</f>
        <v>4#刨片机润滑站2#过滤器压差传感器  上限值</v>
      </c>
      <c r="I4045" s="10" t="str">
        <f t="shared" si="660"/>
        <v>DB1401,REAL114</v>
      </c>
      <c r="J4045" s="13" t="str">
        <f>VLOOKUP(E4045,起始地址定义!A:D,2,FALSE)</f>
        <v>DB1401</v>
      </c>
      <c r="K4045" s="12" t="str">
        <f t="shared" si="661"/>
        <v>REAL114</v>
      </c>
      <c r="L4045" s="13">
        <f>VLOOKUP(E4045,起始地址定义!A:D,3,FALSE)</f>
        <v>100</v>
      </c>
      <c r="M4045" s="14">
        <f>VLOOKUP($F4045,类型描述及偏移量!$C:$H,2,FALSE)</f>
        <v>14</v>
      </c>
      <c r="N4045" s="14" t="str">
        <f>VLOOKUP($F4045,类型描述及偏移量!$C:$H,3,FALSE)</f>
        <v>实型</v>
      </c>
      <c r="O4045" s="14" t="str">
        <f>VLOOKUP($F4045,类型描述及偏移量!$C:$H,4,FALSE)</f>
        <v>None</v>
      </c>
      <c r="P4045" s="14" t="str">
        <f>VLOOKUP($F4045,类型描述及偏移量!$C:$H,5,FALSE)</f>
        <v>No</v>
      </c>
      <c r="Q4045" s="14" t="str">
        <f>VLOOKUP($F4045,类型描述及偏移量!$C:$H,6,FALSE)</f>
        <v>上限值</v>
      </c>
    </row>
    <row r="4046" hidden="1" spans="1:17">
      <c r="A4046" s="12" t="s">
        <v>127</v>
      </c>
      <c r="B4046" s="12" t="str">
        <f t="shared" si="654"/>
        <v>S3</v>
      </c>
      <c r="C4046" s="12" t="str">
        <f t="shared" si="655"/>
        <v>Lo</v>
      </c>
      <c r="D4046" s="12" t="str">
        <f t="shared" si="656"/>
        <v>BP_Value_var</v>
      </c>
      <c r="E4046" s="13" t="str">
        <f t="shared" si="657"/>
        <v>CHP4_S3_BP_Value_var</v>
      </c>
      <c r="F4046" s="14" t="str">
        <f t="shared" si="658"/>
        <v>BP_Value_var_Lo</v>
      </c>
      <c r="G4046" s="10" t="str">
        <f t="shared" si="659"/>
        <v>CHP4_S3_Lo</v>
      </c>
      <c r="H4046" s="10" t="str">
        <f>VLOOKUP(基本表格!E4046,起始地址定义!A:D,4,FALSE)&amp;" "&amp;Q4046</f>
        <v>4#刨片机润滑站2#过滤器压差传感器  下限值</v>
      </c>
      <c r="I4046" s="10" t="str">
        <f t="shared" si="660"/>
        <v>DB1401,REAL118</v>
      </c>
      <c r="J4046" s="13" t="str">
        <f>VLOOKUP(E4046,起始地址定义!A:D,2,FALSE)</f>
        <v>DB1401</v>
      </c>
      <c r="K4046" s="12" t="str">
        <f t="shared" si="661"/>
        <v>REAL118</v>
      </c>
      <c r="L4046" s="13">
        <f>VLOOKUP(E4046,起始地址定义!A:D,3,FALSE)</f>
        <v>100</v>
      </c>
      <c r="M4046" s="14">
        <f>VLOOKUP($F4046,类型描述及偏移量!$C:$H,2,FALSE)</f>
        <v>18</v>
      </c>
      <c r="N4046" s="14" t="str">
        <f>VLOOKUP($F4046,类型描述及偏移量!$C:$H,3,FALSE)</f>
        <v>实型</v>
      </c>
      <c r="O4046" s="14" t="str">
        <f>VLOOKUP($F4046,类型描述及偏移量!$C:$H,4,FALSE)</f>
        <v>None</v>
      </c>
      <c r="P4046" s="14" t="str">
        <f>VLOOKUP($F4046,类型描述及偏移量!$C:$H,5,FALSE)</f>
        <v>No</v>
      </c>
      <c r="Q4046" s="14" t="str">
        <f>VLOOKUP($F4046,类型描述及偏移量!$C:$H,6,FALSE)</f>
        <v>下限值</v>
      </c>
    </row>
    <row r="4047" hidden="1" spans="1:17">
      <c r="A4047" s="12" t="s">
        <v>127</v>
      </c>
      <c r="B4047" s="12" t="str">
        <f t="shared" si="654"/>
        <v>S3</v>
      </c>
      <c r="C4047" s="12" t="str">
        <f t="shared" si="655"/>
        <v>HiHi</v>
      </c>
      <c r="D4047" s="12" t="str">
        <f t="shared" si="656"/>
        <v>BP_Value_var</v>
      </c>
      <c r="E4047" s="13" t="str">
        <f t="shared" si="657"/>
        <v>CHP4_S3_BP_Value_var</v>
      </c>
      <c r="F4047" s="14" t="str">
        <f t="shared" si="658"/>
        <v>BP_Value_var_HiHi</v>
      </c>
      <c r="G4047" s="10" t="str">
        <f t="shared" si="659"/>
        <v>CHP4_S3_HiHi</v>
      </c>
      <c r="H4047" s="10" t="str">
        <f>VLOOKUP(基本表格!E4047,起始地址定义!A:D,4,FALSE)&amp;" "&amp;Q4047</f>
        <v>4#刨片机润滑站2#过滤器压差传感器  上上限值</v>
      </c>
      <c r="I4047" s="10" t="str">
        <f t="shared" si="660"/>
        <v>DB1401,REAL122</v>
      </c>
      <c r="J4047" s="13" t="str">
        <f>VLOOKUP(E4047,起始地址定义!A:D,2,FALSE)</f>
        <v>DB1401</v>
      </c>
      <c r="K4047" s="12" t="str">
        <f t="shared" si="661"/>
        <v>REAL122</v>
      </c>
      <c r="L4047" s="13">
        <f>VLOOKUP(E4047,起始地址定义!A:D,3,FALSE)</f>
        <v>100</v>
      </c>
      <c r="M4047" s="14">
        <f>VLOOKUP($F4047,类型描述及偏移量!$C:$H,2,FALSE)</f>
        <v>22</v>
      </c>
      <c r="N4047" s="14" t="str">
        <f>VLOOKUP($F4047,类型描述及偏移量!$C:$H,3,FALSE)</f>
        <v>实型</v>
      </c>
      <c r="O4047" s="14" t="str">
        <f>VLOOKUP($F4047,类型描述及偏移量!$C:$H,4,FALSE)</f>
        <v>None</v>
      </c>
      <c r="P4047" s="14" t="str">
        <f>VLOOKUP($F4047,类型描述及偏移量!$C:$H,5,FALSE)</f>
        <v>No</v>
      </c>
      <c r="Q4047" s="14" t="str">
        <f>VLOOKUP($F4047,类型描述及偏移量!$C:$H,6,FALSE)</f>
        <v>上上限值</v>
      </c>
    </row>
    <row r="4048" hidden="1" spans="1:17">
      <c r="A4048" s="12" t="s">
        <v>127</v>
      </c>
      <c r="B4048" s="12" t="str">
        <f t="shared" si="654"/>
        <v>S3</v>
      </c>
      <c r="C4048" s="12" t="str">
        <f t="shared" si="655"/>
        <v>LoLo</v>
      </c>
      <c r="D4048" s="12" t="str">
        <f t="shared" si="656"/>
        <v>BP_Value_var</v>
      </c>
      <c r="E4048" s="13" t="str">
        <f t="shared" si="657"/>
        <v>CHP4_S3_BP_Value_var</v>
      </c>
      <c r="F4048" s="14" t="str">
        <f t="shared" si="658"/>
        <v>BP_Value_var_LoLo</v>
      </c>
      <c r="G4048" s="10" t="str">
        <f t="shared" si="659"/>
        <v>CHP4_S3_LoLo</v>
      </c>
      <c r="H4048" s="10" t="str">
        <f>VLOOKUP(基本表格!E4048,起始地址定义!A:D,4,FALSE)&amp;" "&amp;Q4048</f>
        <v>4#刨片机润滑站2#过滤器压差传感器  下下限值</v>
      </c>
      <c r="I4048" s="10" t="str">
        <f t="shared" si="660"/>
        <v>DB1401,REAL126</v>
      </c>
      <c r="J4048" s="13" t="str">
        <f>VLOOKUP(E4048,起始地址定义!A:D,2,FALSE)</f>
        <v>DB1401</v>
      </c>
      <c r="K4048" s="12" t="str">
        <f t="shared" si="661"/>
        <v>REAL126</v>
      </c>
      <c r="L4048" s="13">
        <f>VLOOKUP(E4048,起始地址定义!A:D,3,FALSE)</f>
        <v>100</v>
      </c>
      <c r="M4048" s="14">
        <f>VLOOKUP($F4048,类型描述及偏移量!$C:$H,2,FALSE)</f>
        <v>26</v>
      </c>
      <c r="N4048" s="14" t="str">
        <f>VLOOKUP($F4048,类型描述及偏移量!$C:$H,3,FALSE)</f>
        <v>实型</v>
      </c>
      <c r="O4048" s="14" t="str">
        <f>VLOOKUP($F4048,类型描述及偏移量!$C:$H,4,FALSE)</f>
        <v>None</v>
      </c>
      <c r="P4048" s="14" t="str">
        <f>VLOOKUP($F4048,类型描述及偏移量!$C:$H,5,FALSE)</f>
        <v>No</v>
      </c>
      <c r="Q4048" s="14" t="str">
        <f>VLOOKUP($F4048,类型描述及偏移量!$C:$H,6,FALSE)</f>
        <v>下下限值</v>
      </c>
    </row>
    <row r="4049" hidden="1" spans="1:17">
      <c r="A4049" s="12" t="s">
        <v>127</v>
      </c>
      <c r="B4049" s="12" t="str">
        <f t="shared" si="654"/>
        <v>S4</v>
      </c>
      <c r="C4049" s="12" t="str">
        <f t="shared" si="655"/>
        <v>HiProEN</v>
      </c>
      <c r="D4049" s="12" t="str">
        <f t="shared" si="656"/>
        <v>BP_Value_var</v>
      </c>
      <c r="E4049" s="13" t="str">
        <f t="shared" si="657"/>
        <v>CHP4_S4_BP_Value_var</v>
      </c>
      <c r="F4049" s="14" t="str">
        <f t="shared" si="658"/>
        <v>BP_Value_var_HiProEN</v>
      </c>
      <c r="G4049" s="10" t="str">
        <f t="shared" si="659"/>
        <v>CHP4_S4_HiProEN</v>
      </c>
      <c r="H4049" s="10" t="str">
        <f>VLOOKUP(基本表格!E4049,起始地址定义!A:D,4,FALSE)&amp;" "&amp;Q4049</f>
        <v>4#刨片机振动传感器  上限保护使能</v>
      </c>
      <c r="I4049" s="10" t="str">
        <f t="shared" si="660"/>
        <v>DB1401,X150.3</v>
      </c>
      <c r="J4049" s="13" t="str">
        <f>VLOOKUP(E4049,起始地址定义!A:D,2,FALSE)</f>
        <v>DB1401</v>
      </c>
      <c r="K4049" s="12" t="str">
        <f t="shared" si="661"/>
        <v>X150.3</v>
      </c>
      <c r="L4049" s="13">
        <f>VLOOKUP(E4049,起始地址定义!A:D,3,FALSE)</f>
        <v>150</v>
      </c>
      <c r="M4049" s="14">
        <f>VLOOKUP($F4049,类型描述及偏移量!$C:$H,2,FALSE)</f>
        <v>0.299999999999997</v>
      </c>
      <c r="N4049" s="14" t="str">
        <f>VLOOKUP($F4049,类型描述及偏移量!$C:$H,3,FALSE)</f>
        <v>离散</v>
      </c>
      <c r="O4049" s="14" t="str">
        <f>VLOOKUP($F4049,类型描述及偏移量!$C:$H,4,FALSE)</f>
        <v>None</v>
      </c>
      <c r="P4049" s="14" t="str">
        <f>VLOOKUP($F4049,类型描述及偏移量!$C:$H,5,FALSE)</f>
        <v>No</v>
      </c>
      <c r="Q4049" s="14" t="str">
        <f>VLOOKUP($F4049,类型描述及偏移量!$C:$H,6,FALSE)</f>
        <v>上限保护使能</v>
      </c>
    </row>
    <row r="4050" hidden="1" spans="1:17">
      <c r="A4050" s="12" t="s">
        <v>127</v>
      </c>
      <c r="B4050" s="12" t="str">
        <f t="shared" si="654"/>
        <v>S4</v>
      </c>
      <c r="C4050" s="12" t="str">
        <f t="shared" si="655"/>
        <v>LoProEN</v>
      </c>
      <c r="D4050" s="12" t="str">
        <f t="shared" si="656"/>
        <v>BP_Value_var</v>
      </c>
      <c r="E4050" s="13" t="str">
        <f t="shared" si="657"/>
        <v>CHP4_S4_BP_Value_var</v>
      </c>
      <c r="F4050" s="14" t="str">
        <f t="shared" si="658"/>
        <v>BP_Value_var_LoProEN</v>
      </c>
      <c r="G4050" s="10" t="str">
        <f t="shared" si="659"/>
        <v>CHP4_S4_LoProEN</v>
      </c>
      <c r="H4050" s="10" t="str">
        <f>VLOOKUP(基本表格!E4050,起始地址定义!A:D,4,FALSE)&amp;" "&amp;Q4050</f>
        <v>4#刨片机振动传感器  下限保护使能</v>
      </c>
      <c r="I4050" s="10" t="str">
        <f t="shared" si="660"/>
        <v>DB1401,X150.4</v>
      </c>
      <c r="J4050" s="13" t="str">
        <f>VLOOKUP(E4050,起始地址定义!A:D,2,FALSE)</f>
        <v>DB1401</v>
      </c>
      <c r="K4050" s="12" t="str">
        <f t="shared" si="661"/>
        <v>X150.4</v>
      </c>
      <c r="L4050" s="13">
        <f>VLOOKUP(E4050,起始地址定义!A:D,3,FALSE)</f>
        <v>150</v>
      </c>
      <c r="M4050" s="14">
        <f>VLOOKUP($F4050,类型描述及偏移量!$C:$H,2,FALSE)</f>
        <v>0.399999999999999</v>
      </c>
      <c r="N4050" s="14" t="str">
        <f>VLOOKUP($F4050,类型描述及偏移量!$C:$H,3,FALSE)</f>
        <v>离散</v>
      </c>
      <c r="O4050" s="14" t="str">
        <f>VLOOKUP($F4050,类型描述及偏移量!$C:$H,4,FALSE)</f>
        <v>None</v>
      </c>
      <c r="P4050" s="14" t="str">
        <f>VLOOKUP($F4050,类型描述及偏移量!$C:$H,5,FALSE)</f>
        <v>No</v>
      </c>
      <c r="Q4050" s="14" t="str">
        <f>VLOOKUP($F4050,类型描述及偏移量!$C:$H,6,FALSE)</f>
        <v>下限保护使能</v>
      </c>
    </row>
    <row r="4051" hidden="1" spans="1:17">
      <c r="A4051" s="12" t="s">
        <v>127</v>
      </c>
      <c r="B4051" s="12" t="str">
        <f t="shared" si="654"/>
        <v>S4</v>
      </c>
      <c r="C4051" s="12" t="str">
        <f t="shared" si="655"/>
        <v>HiALM</v>
      </c>
      <c r="D4051" s="12" t="str">
        <f t="shared" si="656"/>
        <v>BP_Value_var</v>
      </c>
      <c r="E4051" s="13" t="str">
        <f t="shared" si="657"/>
        <v>CHP4_S4_BP_Value_var</v>
      </c>
      <c r="F4051" s="14" t="str">
        <f t="shared" si="658"/>
        <v>BP_Value_var_HiALM</v>
      </c>
      <c r="G4051" s="10" t="str">
        <f t="shared" si="659"/>
        <v>CHP4_S4_HiALM</v>
      </c>
      <c r="H4051" s="10" t="str">
        <f>VLOOKUP(基本表格!E4051,起始地址定义!A:D,4,FALSE)&amp;" "&amp;Q4051</f>
        <v>4#刨片机振动传感器  上限报警</v>
      </c>
      <c r="I4051" s="10" t="str">
        <f t="shared" si="660"/>
        <v>DB1401,X150.5</v>
      </c>
      <c r="J4051" s="13" t="str">
        <f>VLOOKUP(E4051,起始地址定义!A:D,2,FALSE)</f>
        <v>DB1401</v>
      </c>
      <c r="K4051" s="12" t="str">
        <f t="shared" si="661"/>
        <v>X150.5</v>
      </c>
      <c r="L4051" s="13">
        <f>VLOOKUP(E4051,起始地址定义!A:D,3,FALSE)</f>
        <v>150</v>
      </c>
      <c r="M4051" s="14">
        <f>VLOOKUP($F4051,类型描述及偏移量!$C:$H,2,FALSE)</f>
        <v>0.5</v>
      </c>
      <c r="N4051" s="14" t="str">
        <f>VLOOKUP($F4051,类型描述及偏移量!$C:$H,3,FALSE)</f>
        <v>离散</v>
      </c>
      <c r="O4051" s="14" t="str">
        <f>VLOOKUP($F4051,类型描述及偏移量!$C:$H,4,FALSE)</f>
        <v>None</v>
      </c>
      <c r="P4051" s="14" t="str">
        <f>VLOOKUP($F4051,类型描述及偏移量!$C:$H,5,FALSE)</f>
        <v>Yes</v>
      </c>
      <c r="Q4051" s="14" t="str">
        <f>VLOOKUP($F4051,类型描述及偏移量!$C:$H,6,FALSE)</f>
        <v>上限报警</v>
      </c>
    </row>
    <row r="4052" hidden="1" spans="1:17">
      <c r="A4052" s="12" t="s">
        <v>127</v>
      </c>
      <c r="B4052" s="12" t="str">
        <f t="shared" si="654"/>
        <v>S4</v>
      </c>
      <c r="C4052" s="12" t="str">
        <f t="shared" si="655"/>
        <v>LoALM</v>
      </c>
      <c r="D4052" s="12" t="str">
        <f t="shared" si="656"/>
        <v>BP_Value_var</v>
      </c>
      <c r="E4052" s="13" t="str">
        <f t="shared" si="657"/>
        <v>CHP4_S4_BP_Value_var</v>
      </c>
      <c r="F4052" s="14" t="str">
        <f t="shared" si="658"/>
        <v>BP_Value_var_LoALM</v>
      </c>
      <c r="G4052" s="10" t="str">
        <f t="shared" si="659"/>
        <v>CHP4_S4_LoALM</v>
      </c>
      <c r="H4052" s="10" t="str">
        <f>VLOOKUP(基本表格!E4052,起始地址定义!A:D,4,FALSE)&amp;" "&amp;Q4052</f>
        <v>4#刨片机振动传感器  下限报警</v>
      </c>
      <c r="I4052" s="10" t="str">
        <f t="shared" si="660"/>
        <v>DB1401,X150.6</v>
      </c>
      <c r="J4052" s="13" t="str">
        <f>VLOOKUP(E4052,起始地址定义!A:D,2,FALSE)</f>
        <v>DB1401</v>
      </c>
      <c r="K4052" s="12" t="str">
        <f t="shared" si="661"/>
        <v>X150.6</v>
      </c>
      <c r="L4052" s="13">
        <f>VLOOKUP(E4052,起始地址定义!A:D,3,FALSE)</f>
        <v>150</v>
      </c>
      <c r="M4052" s="14">
        <f>VLOOKUP($F4052,类型描述及偏移量!$C:$H,2,FALSE)</f>
        <v>0.600000000000001</v>
      </c>
      <c r="N4052" s="14" t="str">
        <f>VLOOKUP($F4052,类型描述及偏移量!$C:$H,3,FALSE)</f>
        <v>离散</v>
      </c>
      <c r="O4052" s="14" t="str">
        <f>VLOOKUP($F4052,类型描述及偏移量!$C:$H,4,FALSE)</f>
        <v>None</v>
      </c>
      <c r="P4052" s="14" t="str">
        <f>VLOOKUP($F4052,类型描述及偏移量!$C:$H,5,FALSE)</f>
        <v>Yes</v>
      </c>
      <c r="Q4052" s="14" t="str">
        <f>VLOOKUP($F4052,类型描述及偏移量!$C:$H,6,FALSE)</f>
        <v>下限报警</v>
      </c>
    </row>
    <row r="4053" hidden="1" spans="1:17">
      <c r="A4053" s="12" t="s">
        <v>127</v>
      </c>
      <c r="B4053" s="12" t="str">
        <f t="shared" si="654"/>
        <v>S4</v>
      </c>
      <c r="C4053" s="12" t="str">
        <f t="shared" si="655"/>
        <v>HiHiALM</v>
      </c>
      <c r="D4053" s="12" t="str">
        <f t="shared" si="656"/>
        <v>BP_Value_var</v>
      </c>
      <c r="E4053" s="13" t="str">
        <f t="shared" si="657"/>
        <v>CHP4_S4_BP_Value_var</v>
      </c>
      <c r="F4053" s="14" t="str">
        <f t="shared" si="658"/>
        <v>BP_Value_var_HiHiALM</v>
      </c>
      <c r="G4053" s="10" t="str">
        <f t="shared" si="659"/>
        <v>CHP4_S4_HiHiALM</v>
      </c>
      <c r="H4053" s="10" t="str">
        <f>VLOOKUP(基本表格!E4053,起始地址定义!A:D,4,FALSE)&amp;" "&amp;Q4053</f>
        <v>4#刨片机振动传感器  上上限报警</v>
      </c>
      <c r="I4053" s="10" t="str">
        <f t="shared" si="660"/>
        <v>DB1401,X150.7</v>
      </c>
      <c r="J4053" s="13" t="str">
        <f>VLOOKUP(E4053,起始地址定义!A:D,2,FALSE)</f>
        <v>DB1401</v>
      </c>
      <c r="K4053" s="12" t="str">
        <f t="shared" si="661"/>
        <v>X150.7</v>
      </c>
      <c r="L4053" s="13">
        <f>VLOOKUP(E4053,起始地址定义!A:D,3,FALSE)</f>
        <v>150</v>
      </c>
      <c r="M4053" s="14">
        <f>VLOOKUP($F4053,类型描述及偏移量!$C:$H,2,FALSE)</f>
        <v>0.700000000000003</v>
      </c>
      <c r="N4053" s="14" t="str">
        <f>VLOOKUP($F4053,类型描述及偏移量!$C:$H,3,FALSE)</f>
        <v>离散</v>
      </c>
      <c r="O4053" s="14" t="str">
        <f>VLOOKUP($F4053,类型描述及偏移量!$C:$H,4,FALSE)</f>
        <v>On</v>
      </c>
      <c r="P4053" s="14" t="str">
        <f>VLOOKUP($F4053,类型描述及偏移量!$C:$H,5,FALSE)</f>
        <v>Yes</v>
      </c>
      <c r="Q4053" s="14" t="str">
        <f>VLOOKUP($F4053,类型描述及偏移量!$C:$H,6,FALSE)</f>
        <v>上上限报警</v>
      </c>
    </row>
    <row r="4054" hidden="1" spans="1:17">
      <c r="A4054" s="12" t="s">
        <v>127</v>
      </c>
      <c r="B4054" s="12" t="str">
        <f t="shared" si="654"/>
        <v>S4</v>
      </c>
      <c r="C4054" s="12" t="str">
        <f t="shared" si="655"/>
        <v>LoLoALM</v>
      </c>
      <c r="D4054" s="12" t="str">
        <f t="shared" si="656"/>
        <v>BP_Value_var</v>
      </c>
      <c r="E4054" s="13" t="str">
        <f t="shared" si="657"/>
        <v>CHP4_S4_BP_Value_var</v>
      </c>
      <c r="F4054" s="14" t="str">
        <f t="shared" si="658"/>
        <v>BP_Value_var_LoLoALM</v>
      </c>
      <c r="G4054" s="10" t="str">
        <f t="shared" si="659"/>
        <v>CHP4_S4_LoLoALM</v>
      </c>
      <c r="H4054" s="10" t="str">
        <f>VLOOKUP(基本表格!E4054,起始地址定义!A:D,4,FALSE)&amp;" "&amp;Q4054</f>
        <v>4#刨片机振动传感器  下下限报警</v>
      </c>
      <c r="I4054" s="10" t="str">
        <f t="shared" si="660"/>
        <v>DB1401,X151.0</v>
      </c>
      <c r="J4054" s="13" t="str">
        <f>VLOOKUP(E4054,起始地址定义!A:D,2,FALSE)</f>
        <v>DB1401</v>
      </c>
      <c r="K4054" s="12" t="str">
        <f t="shared" si="661"/>
        <v>X151.0</v>
      </c>
      <c r="L4054" s="13">
        <f>VLOOKUP(E4054,起始地址定义!A:D,3,FALSE)</f>
        <v>150</v>
      </c>
      <c r="M4054" s="14">
        <f>VLOOKUP($F4054,类型描述及偏移量!$C:$H,2,FALSE)</f>
        <v>1</v>
      </c>
      <c r="N4054" s="14" t="str">
        <f>VLOOKUP($F4054,类型描述及偏移量!$C:$H,3,FALSE)</f>
        <v>离散</v>
      </c>
      <c r="O4054" s="14" t="str">
        <f>VLOOKUP($F4054,类型描述及偏移量!$C:$H,4,FALSE)</f>
        <v>On</v>
      </c>
      <c r="P4054" s="14" t="str">
        <f>VLOOKUP($F4054,类型描述及偏移量!$C:$H,5,FALSE)</f>
        <v>Yes</v>
      </c>
      <c r="Q4054" s="14" t="str">
        <f>VLOOKUP($F4054,类型描述及偏移量!$C:$H,6,FALSE)</f>
        <v>下下限报警</v>
      </c>
    </row>
    <row r="4055" hidden="1" spans="1:17">
      <c r="A4055" s="12" t="s">
        <v>127</v>
      </c>
      <c r="B4055" s="12" t="str">
        <f t="shared" si="654"/>
        <v>S4</v>
      </c>
      <c r="C4055" s="12" t="str">
        <f t="shared" si="655"/>
        <v>LimALM</v>
      </c>
      <c r="D4055" s="12" t="str">
        <f t="shared" si="656"/>
        <v>BP_Value_var</v>
      </c>
      <c r="E4055" s="13" t="str">
        <f t="shared" si="657"/>
        <v>CHP4_S4_BP_Value_var</v>
      </c>
      <c r="F4055" s="14" t="str">
        <f t="shared" si="658"/>
        <v>BP_Value_var_LimALM</v>
      </c>
      <c r="G4055" s="10" t="str">
        <f t="shared" si="659"/>
        <v>CHP4_S4_LimALM</v>
      </c>
      <c r="H4055" s="10" t="str">
        <f>VLOOKUP(基本表格!E4055,起始地址定义!A:D,4,FALSE)&amp;" "&amp;Q4055</f>
        <v>4#刨片机振动传感器  极限报警</v>
      </c>
      <c r="I4055" s="10" t="str">
        <f t="shared" si="660"/>
        <v>DB1401,X151.1</v>
      </c>
      <c r="J4055" s="13" t="str">
        <f>VLOOKUP(E4055,起始地址定义!A:D,2,FALSE)</f>
        <v>DB1401</v>
      </c>
      <c r="K4055" s="12" t="str">
        <f t="shared" si="661"/>
        <v>X151.1</v>
      </c>
      <c r="L4055" s="13">
        <f>VLOOKUP(E4055,起始地址定义!A:D,3,FALSE)</f>
        <v>150</v>
      </c>
      <c r="M4055" s="14">
        <f>VLOOKUP($F4055,类型描述及偏移量!$C:$H,2,FALSE)</f>
        <v>1.1</v>
      </c>
      <c r="N4055" s="14" t="str">
        <f>VLOOKUP($F4055,类型描述及偏移量!$C:$H,3,FALSE)</f>
        <v>离散</v>
      </c>
      <c r="O4055" s="14" t="str">
        <f>VLOOKUP($F4055,类型描述及偏移量!$C:$H,4,FALSE)</f>
        <v>On</v>
      </c>
      <c r="P4055" s="14" t="str">
        <f>VLOOKUP($F4055,类型描述及偏移量!$C:$H,5,FALSE)</f>
        <v>Yes</v>
      </c>
      <c r="Q4055" s="14" t="str">
        <f>VLOOKUP($F4055,类型描述及偏移量!$C:$H,6,FALSE)</f>
        <v>极限报警</v>
      </c>
    </row>
    <row r="4056" hidden="1" spans="1:17">
      <c r="A4056" s="12" t="s">
        <v>127</v>
      </c>
      <c r="B4056" s="12" t="str">
        <f t="shared" si="654"/>
        <v>S4</v>
      </c>
      <c r="C4056" s="12" t="str">
        <f t="shared" si="655"/>
        <v>LostALM</v>
      </c>
      <c r="D4056" s="12" t="str">
        <f t="shared" si="656"/>
        <v>BP_Value_var</v>
      </c>
      <c r="E4056" s="13" t="str">
        <f t="shared" si="657"/>
        <v>CHP4_S4_BP_Value_var</v>
      </c>
      <c r="F4056" s="14" t="str">
        <f t="shared" si="658"/>
        <v>BP_Value_var_LostALM</v>
      </c>
      <c r="G4056" s="10" t="str">
        <f t="shared" si="659"/>
        <v>CHP4_S4_LostALM</v>
      </c>
      <c r="H4056" s="10" t="str">
        <f>VLOOKUP(基本表格!E4056,起始地址定义!A:D,4,FALSE)&amp;" "&amp;Q4056</f>
        <v>4#刨片机振动传感器  传感器断线报警</v>
      </c>
      <c r="I4056" s="10" t="str">
        <f t="shared" si="660"/>
        <v>DB1401,X151.2</v>
      </c>
      <c r="J4056" s="13" t="str">
        <f>VLOOKUP(E4056,起始地址定义!A:D,2,FALSE)</f>
        <v>DB1401</v>
      </c>
      <c r="K4056" s="12" t="str">
        <f t="shared" si="661"/>
        <v>X151.2</v>
      </c>
      <c r="L4056" s="13">
        <f>VLOOKUP(E4056,起始地址定义!A:D,3,FALSE)</f>
        <v>150</v>
      </c>
      <c r="M4056" s="14">
        <f>VLOOKUP($F4056,类型描述及偏移量!$C:$H,2,FALSE)</f>
        <v>1.2</v>
      </c>
      <c r="N4056" s="14" t="str">
        <f>VLOOKUP($F4056,类型描述及偏移量!$C:$H,3,FALSE)</f>
        <v>离散</v>
      </c>
      <c r="O4056" s="14" t="str">
        <f>VLOOKUP($F4056,类型描述及偏移量!$C:$H,4,FALSE)</f>
        <v>On</v>
      </c>
      <c r="P4056" s="14" t="str">
        <f>VLOOKUP($F4056,类型描述及偏移量!$C:$H,5,FALSE)</f>
        <v>Yes</v>
      </c>
      <c r="Q4056" s="14" t="str">
        <f>VLOOKUP($F4056,类型描述及偏移量!$C:$H,6,FALSE)</f>
        <v>传感器断线报警</v>
      </c>
    </row>
    <row r="4057" hidden="1" spans="1:17">
      <c r="A4057" s="12" t="s">
        <v>127</v>
      </c>
      <c r="B4057" s="12" t="str">
        <f t="shared" si="654"/>
        <v>S4</v>
      </c>
      <c r="C4057" s="12" t="str">
        <f t="shared" si="655"/>
        <v>Code</v>
      </c>
      <c r="D4057" s="12" t="str">
        <f t="shared" si="656"/>
        <v>BP_Value_var</v>
      </c>
      <c r="E4057" s="13" t="str">
        <f t="shared" si="657"/>
        <v>CHP4_S4_BP_Value_var</v>
      </c>
      <c r="F4057" s="14" t="str">
        <f t="shared" si="658"/>
        <v>BP_Value_var_Code</v>
      </c>
      <c r="G4057" s="10" t="str">
        <f t="shared" si="659"/>
        <v>CHP4_S4_Code</v>
      </c>
      <c r="H4057" s="10" t="str">
        <f>VLOOKUP(基本表格!E4057,起始地址定义!A:D,4,FALSE)&amp;" "&amp;Q4057</f>
        <v>4#刨片机振动传感器  实际内码</v>
      </c>
      <c r="I4057" s="10" t="str">
        <f t="shared" si="660"/>
        <v>DB1401,INT152</v>
      </c>
      <c r="J4057" s="13" t="str">
        <f>VLOOKUP(E4057,起始地址定义!A:D,2,FALSE)</f>
        <v>DB1401</v>
      </c>
      <c r="K4057" s="12" t="str">
        <f t="shared" si="661"/>
        <v>INT152</v>
      </c>
      <c r="L4057" s="13">
        <f>VLOOKUP(E4057,起始地址定义!A:D,3,FALSE)</f>
        <v>150</v>
      </c>
      <c r="M4057" s="14">
        <f>VLOOKUP($F4057,类型描述及偏移量!$C:$H,2,FALSE)</f>
        <v>2</v>
      </c>
      <c r="N4057" s="14" t="str">
        <f>VLOOKUP($F4057,类型描述及偏移量!$C:$H,3,FALSE)</f>
        <v>整型</v>
      </c>
      <c r="O4057" s="14" t="str">
        <f>VLOOKUP($F4057,类型描述及偏移量!$C:$H,4,FALSE)</f>
        <v>None</v>
      </c>
      <c r="P4057" s="14" t="str">
        <f>VLOOKUP($F4057,类型描述及偏移量!$C:$H,5,FALSE)</f>
        <v>Yes</v>
      </c>
      <c r="Q4057" s="14" t="str">
        <f>VLOOKUP($F4057,类型描述及偏移量!$C:$H,6,FALSE)</f>
        <v>实际内码</v>
      </c>
    </row>
    <row r="4058" hidden="1" spans="1:17">
      <c r="A4058" s="12" t="s">
        <v>127</v>
      </c>
      <c r="B4058" s="12" t="str">
        <f t="shared" si="654"/>
        <v>S4</v>
      </c>
      <c r="C4058" s="12" t="str">
        <f t="shared" si="655"/>
        <v>Value</v>
      </c>
      <c r="D4058" s="12" t="str">
        <f t="shared" si="656"/>
        <v>BP_Value_var</v>
      </c>
      <c r="E4058" s="13" t="str">
        <f t="shared" si="657"/>
        <v>CHP4_S4_BP_Value_var</v>
      </c>
      <c r="F4058" s="14" t="str">
        <f t="shared" si="658"/>
        <v>BP_Value_var_Value</v>
      </c>
      <c r="G4058" s="10" t="str">
        <f t="shared" si="659"/>
        <v>CHP4_S4_Value</v>
      </c>
      <c r="H4058" s="10" t="str">
        <f>VLOOKUP(基本表格!E4058,起始地址定义!A:D,4,FALSE)&amp;" "&amp;Q4058</f>
        <v>4#刨片机振动传感器  实际值</v>
      </c>
      <c r="I4058" s="10" t="str">
        <f t="shared" si="660"/>
        <v>DB1401,REAL156</v>
      </c>
      <c r="J4058" s="13" t="str">
        <f>VLOOKUP(E4058,起始地址定义!A:D,2,FALSE)</f>
        <v>DB1401</v>
      </c>
      <c r="K4058" s="12" t="str">
        <f t="shared" si="661"/>
        <v>REAL156</v>
      </c>
      <c r="L4058" s="13">
        <f>VLOOKUP(E4058,起始地址定义!A:D,3,FALSE)</f>
        <v>150</v>
      </c>
      <c r="M4058" s="14">
        <f>VLOOKUP($F4058,类型描述及偏移量!$C:$H,2,FALSE)</f>
        <v>6</v>
      </c>
      <c r="N4058" s="14" t="str">
        <f>VLOOKUP($F4058,类型描述及偏移量!$C:$H,3,FALSE)</f>
        <v>实型</v>
      </c>
      <c r="O4058" s="14" t="str">
        <f>VLOOKUP($F4058,类型描述及偏移量!$C:$H,4,FALSE)</f>
        <v>None</v>
      </c>
      <c r="P4058" s="14" t="str">
        <f>VLOOKUP($F4058,类型描述及偏移量!$C:$H,5,FALSE)</f>
        <v>Yes</v>
      </c>
      <c r="Q4058" s="14" t="str">
        <f>VLOOKUP($F4058,类型描述及偏移量!$C:$H,6,FALSE)</f>
        <v>实际值</v>
      </c>
    </row>
    <row r="4059" hidden="1" spans="1:17">
      <c r="A4059" s="12" t="s">
        <v>127</v>
      </c>
      <c r="B4059" s="12" t="str">
        <f t="shared" si="654"/>
        <v>S4</v>
      </c>
      <c r="C4059" s="12" t="str">
        <f t="shared" si="655"/>
        <v>Range</v>
      </c>
      <c r="D4059" s="12" t="str">
        <f t="shared" si="656"/>
        <v>BP_Value_var</v>
      </c>
      <c r="E4059" s="13" t="str">
        <f t="shared" si="657"/>
        <v>CHP4_S4_BP_Value_var</v>
      </c>
      <c r="F4059" s="14" t="str">
        <f t="shared" si="658"/>
        <v>BP_Value_var_Range</v>
      </c>
      <c r="G4059" s="10" t="str">
        <f t="shared" si="659"/>
        <v>CHP4_S4_Range</v>
      </c>
      <c r="H4059" s="10" t="str">
        <f>VLOOKUP(基本表格!E4059,起始地址定义!A:D,4,FALSE)&amp;" "&amp;Q4059</f>
        <v>4#刨片机振动传感器  量程</v>
      </c>
      <c r="I4059" s="10" t="str">
        <f t="shared" si="660"/>
        <v>DB1401,REAL160</v>
      </c>
      <c r="J4059" s="13" t="str">
        <f>VLOOKUP(E4059,起始地址定义!A:D,2,FALSE)</f>
        <v>DB1401</v>
      </c>
      <c r="K4059" s="12" t="str">
        <f t="shared" si="661"/>
        <v>REAL160</v>
      </c>
      <c r="L4059" s="13">
        <f>VLOOKUP(E4059,起始地址定义!A:D,3,FALSE)</f>
        <v>150</v>
      </c>
      <c r="M4059" s="14">
        <f>VLOOKUP($F4059,类型描述及偏移量!$C:$H,2,FALSE)</f>
        <v>10</v>
      </c>
      <c r="N4059" s="14" t="str">
        <f>VLOOKUP($F4059,类型描述及偏移量!$C:$H,3,FALSE)</f>
        <v>实型</v>
      </c>
      <c r="O4059" s="14" t="str">
        <f>VLOOKUP($F4059,类型描述及偏移量!$C:$H,4,FALSE)</f>
        <v>None</v>
      </c>
      <c r="P4059" s="14" t="str">
        <f>VLOOKUP($F4059,类型描述及偏移量!$C:$H,5,FALSE)</f>
        <v>No</v>
      </c>
      <c r="Q4059" s="14" t="str">
        <f>VLOOKUP($F4059,类型描述及偏移量!$C:$H,6,FALSE)</f>
        <v>量程</v>
      </c>
    </row>
    <row r="4060" hidden="1" spans="1:17">
      <c r="A4060" s="12" t="s">
        <v>127</v>
      </c>
      <c r="B4060" s="12" t="str">
        <f t="shared" si="654"/>
        <v>S4</v>
      </c>
      <c r="C4060" s="12" t="str">
        <f t="shared" si="655"/>
        <v>Hi</v>
      </c>
      <c r="D4060" s="12" t="str">
        <f t="shared" si="656"/>
        <v>BP_Value_var</v>
      </c>
      <c r="E4060" s="13" t="str">
        <f t="shared" si="657"/>
        <v>CHP4_S4_BP_Value_var</v>
      </c>
      <c r="F4060" s="14" t="str">
        <f t="shared" si="658"/>
        <v>BP_Value_var_Hi</v>
      </c>
      <c r="G4060" s="10" t="str">
        <f t="shared" si="659"/>
        <v>CHP4_S4_Hi</v>
      </c>
      <c r="H4060" s="10" t="str">
        <f>VLOOKUP(基本表格!E4060,起始地址定义!A:D,4,FALSE)&amp;" "&amp;Q4060</f>
        <v>4#刨片机振动传感器  上限值</v>
      </c>
      <c r="I4060" s="10" t="str">
        <f t="shared" si="660"/>
        <v>DB1401,REAL164</v>
      </c>
      <c r="J4060" s="13" t="str">
        <f>VLOOKUP(E4060,起始地址定义!A:D,2,FALSE)</f>
        <v>DB1401</v>
      </c>
      <c r="K4060" s="12" t="str">
        <f t="shared" si="661"/>
        <v>REAL164</v>
      </c>
      <c r="L4060" s="13">
        <f>VLOOKUP(E4060,起始地址定义!A:D,3,FALSE)</f>
        <v>150</v>
      </c>
      <c r="M4060" s="14">
        <f>VLOOKUP($F4060,类型描述及偏移量!$C:$H,2,FALSE)</f>
        <v>14</v>
      </c>
      <c r="N4060" s="14" t="str">
        <f>VLOOKUP($F4060,类型描述及偏移量!$C:$H,3,FALSE)</f>
        <v>实型</v>
      </c>
      <c r="O4060" s="14" t="str">
        <f>VLOOKUP($F4060,类型描述及偏移量!$C:$H,4,FALSE)</f>
        <v>None</v>
      </c>
      <c r="P4060" s="14" t="str">
        <f>VLOOKUP($F4060,类型描述及偏移量!$C:$H,5,FALSE)</f>
        <v>No</v>
      </c>
      <c r="Q4060" s="14" t="str">
        <f>VLOOKUP($F4060,类型描述及偏移量!$C:$H,6,FALSE)</f>
        <v>上限值</v>
      </c>
    </row>
    <row r="4061" hidden="1" spans="1:17">
      <c r="A4061" s="12" t="s">
        <v>127</v>
      </c>
      <c r="B4061" s="12" t="str">
        <f t="shared" si="654"/>
        <v>S4</v>
      </c>
      <c r="C4061" s="12" t="str">
        <f t="shared" si="655"/>
        <v>Lo</v>
      </c>
      <c r="D4061" s="12" t="str">
        <f t="shared" si="656"/>
        <v>BP_Value_var</v>
      </c>
      <c r="E4061" s="13" t="str">
        <f t="shared" si="657"/>
        <v>CHP4_S4_BP_Value_var</v>
      </c>
      <c r="F4061" s="14" t="str">
        <f t="shared" si="658"/>
        <v>BP_Value_var_Lo</v>
      </c>
      <c r="G4061" s="10" t="str">
        <f t="shared" si="659"/>
        <v>CHP4_S4_Lo</v>
      </c>
      <c r="H4061" s="10" t="str">
        <f>VLOOKUP(基本表格!E4061,起始地址定义!A:D,4,FALSE)&amp;" "&amp;Q4061</f>
        <v>4#刨片机振动传感器  下限值</v>
      </c>
      <c r="I4061" s="10" t="str">
        <f t="shared" si="660"/>
        <v>DB1401,REAL168</v>
      </c>
      <c r="J4061" s="13" t="str">
        <f>VLOOKUP(E4061,起始地址定义!A:D,2,FALSE)</f>
        <v>DB1401</v>
      </c>
      <c r="K4061" s="12" t="str">
        <f t="shared" si="661"/>
        <v>REAL168</v>
      </c>
      <c r="L4061" s="13">
        <f>VLOOKUP(E4061,起始地址定义!A:D,3,FALSE)</f>
        <v>150</v>
      </c>
      <c r="M4061" s="14">
        <f>VLOOKUP($F4061,类型描述及偏移量!$C:$H,2,FALSE)</f>
        <v>18</v>
      </c>
      <c r="N4061" s="14" t="str">
        <f>VLOOKUP($F4061,类型描述及偏移量!$C:$H,3,FALSE)</f>
        <v>实型</v>
      </c>
      <c r="O4061" s="14" t="str">
        <f>VLOOKUP($F4061,类型描述及偏移量!$C:$H,4,FALSE)</f>
        <v>None</v>
      </c>
      <c r="P4061" s="14" t="str">
        <f>VLOOKUP($F4061,类型描述及偏移量!$C:$H,5,FALSE)</f>
        <v>No</v>
      </c>
      <c r="Q4061" s="14" t="str">
        <f>VLOOKUP($F4061,类型描述及偏移量!$C:$H,6,FALSE)</f>
        <v>下限值</v>
      </c>
    </row>
    <row r="4062" hidden="1" spans="1:17">
      <c r="A4062" s="12" t="s">
        <v>127</v>
      </c>
      <c r="B4062" s="12" t="str">
        <f t="shared" si="654"/>
        <v>S4</v>
      </c>
      <c r="C4062" s="12" t="str">
        <f t="shared" si="655"/>
        <v>HiHi</v>
      </c>
      <c r="D4062" s="12" t="str">
        <f t="shared" si="656"/>
        <v>BP_Value_var</v>
      </c>
      <c r="E4062" s="13" t="str">
        <f t="shared" si="657"/>
        <v>CHP4_S4_BP_Value_var</v>
      </c>
      <c r="F4062" s="14" t="str">
        <f t="shared" si="658"/>
        <v>BP_Value_var_HiHi</v>
      </c>
      <c r="G4062" s="10" t="str">
        <f t="shared" si="659"/>
        <v>CHP4_S4_HiHi</v>
      </c>
      <c r="H4062" s="10" t="str">
        <f>VLOOKUP(基本表格!E4062,起始地址定义!A:D,4,FALSE)&amp;" "&amp;Q4062</f>
        <v>4#刨片机振动传感器  上上限值</v>
      </c>
      <c r="I4062" s="10" t="str">
        <f t="shared" si="660"/>
        <v>DB1401,REAL172</v>
      </c>
      <c r="J4062" s="13" t="str">
        <f>VLOOKUP(E4062,起始地址定义!A:D,2,FALSE)</f>
        <v>DB1401</v>
      </c>
      <c r="K4062" s="12" t="str">
        <f t="shared" si="661"/>
        <v>REAL172</v>
      </c>
      <c r="L4062" s="13">
        <f>VLOOKUP(E4062,起始地址定义!A:D,3,FALSE)</f>
        <v>150</v>
      </c>
      <c r="M4062" s="14">
        <f>VLOOKUP($F4062,类型描述及偏移量!$C:$H,2,FALSE)</f>
        <v>22</v>
      </c>
      <c r="N4062" s="14" t="str">
        <f>VLOOKUP($F4062,类型描述及偏移量!$C:$H,3,FALSE)</f>
        <v>实型</v>
      </c>
      <c r="O4062" s="14" t="str">
        <f>VLOOKUP($F4062,类型描述及偏移量!$C:$H,4,FALSE)</f>
        <v>None</v>
      </c>
      <c r="P4062" s="14" t="str">
        <f>VLOOKUP($F4062,类型描述及偏移量!$C:$H,5,FALSE)</f>
        <v>No</v>
      </c>
      <c r="Q4062" s="14" t="str">
        <f>VLOOKUP($F4062,类型描述及偏移量!$C:$H,6,FALSE)</f>
        <v>上上限值</v>
      </c>
    </row>
    <row r="4063" hidden="1" spans="1:17">
      <c r="A4063" s="12" t="s">
        <v>127</v>
      </c>
      <c r="B4063" s="12" t="str">
        <f t="shared" si="654"/>
        <v>S4</v>
      </c>
      <c r="C4063" s="12" t="str">
        <f t="shared" si="655"/>
        <v>LoLo</v>
      </c>
      <c r="D4063" s="12" t="str">
        <f t="shared" si="656"/>
        <v>BP_Value_var</v>
      </c>
      <c r="E4063" s="13" t="str">
        <f t="shared" si="657"/>
        <v>CHP4_S4_BP_Value_var</v>
      </c>
      <c r="F4063" s="14" t="str">
        <f t="shared" si="658"/>
        <v>BP_Value_var_LoLo</v>
      </c>
      <c r="G4063" s="10" t="str">
        <f t="shared" si="659"/>
        <v>CHP4_S4_LoLo</v>
      </c>
      <c r="H4063" s="10" t="str">
        <f>VLOOKUP(基本表格!E4063,起始地址定义!A:D,4,FALSE)&amp;" "&amp;Q4063</f>
        <v>4#刨片机振动传感器  下下限值</v>
      </c>
      <c r="I4063" s="10" t="str">
        <f t="shared" si="660"/>
        <v>DB1401,REAL176</v>
      </c>
      <c r="J4063" s="13" t="str">
        <f>VLOOKUP(E4063,起始地址定义!A:D,2,FALSE)</f>
        <v>DB1401</v>
      </c>
      <c r="K4063" s="12" t="str">
        <f t="shared" si="661"/>
        <v>REAL176</v>
      </c>
      <c r="L4063" s="13">
        <f>VLOOKUP(E4063,起始地址定义!A:D,3,FALSE)</f>
        <v>150</v>
      </c>
      <c r="M4063" s="14">
        <f>VLOOKUP($F4063,类型描述及偏移量!$C:$H,2,FALSE)</f>
        <v>26</v>
      </c>
      <c r="N4063" s="14" t="str">
        <f>VLOOKUP($F4063,类型描述及偏移量!$C:$H,3,FALSE)</f>
        <v>实型</v>
      </c>
      <c r="O4063" s="14" t="str">
        <f>VLOOKUP($F4063,类型描述及偏移量!$C:$H,4,FALSE)</f>
        <v>None</v>
      </c>
      <c r="P4063" s="14" t="str">
        <f>VLOOKUP($F4063,类型描述及偏移量!$C:$H,5,FALSE)</f>
        <v>No</v>
      </c>
      <c r="Q4063" s="14" t="str">
        <f>VLOOKUP($F4063,类型描述及偏移量!$C:$H,6,FALSE)</f>
        <v>下下限值</v>
      </c>
    </row>
    <row r="4064" hidden="1" spans="1:17">
      <c r="A4064" s="12" t="s">
        <v>127</v>
      </c>
      <c r="B4064" s="12" t="str">
        <f t="shared" si="654"/>
        <v>S5</v>
      </c>
      <c r="C4064" s="12" t="str">
        <f t="shared" si="655"/>
        <v>HiProEN</v>
      </c>
      <c r="D4064" s="12" t="str">
        <f t="shared" si="656"/>
        <v>BP_Value_var</v>
      </c>
      <c r="E4064" s="13" t="str">
        <f t="shared" si="657"/>
        <v>CHP4_S5_BP_Value_var</v>
      </c>
      <c r="F4064" s="14" t="str">
        <f t="shared" si="658"/>
        <v>BP_Value_var_HiProEN</v>
      </c>
      <c r="G4064" s="10" t="str">
        <f t="shared" si="659"/>
        <v>CHP4_S5_HiProEN</v>
      </c>
      <c r="H4064" s="10" t="str">
        <f>VLOOKUP(基本表格!E4064,起始地址定义!A:D,4,FALSE)&amp;" "&amp;Q4064</f>
        <v>4#刨片机润滑站温度  上限保护使能</v>
      </c>
      <c r="I4064" s="10" t="str">
        <f t="shared" si="660"/>
        <v>DB1401,X200.3</v>
      </c>
      <c r="J4064" s="13" t="str">
        <f>VLOOKUP(E4064,起始地址定义!A:D,2,FALSE)</f>
        <v>DB1401</v>
      </c>
      <c r="K4064" s="12" t="str">
        <f t="shared" si="661"/>
        <v>X200.3</v>
      </c>
      <c r="L4064" s="13">
        <f>VLOOKUP(E4064,起始地址定义!A:D,3,FALSE)</f>
        <v>200</v>
      </c>
      <c r="M4064" s="14">
        <f>VLOOKUP($F4064,类型描述及偏移量!$C:$H,2,FALSE)</f>
        <v>0.299999999999997</v>
      </c>
      <c r="N4064" s="14" t="str">
        <f>VLOOKUP($F4064,类型描述及偏移量!$C:$H,3,FALSE)</f>
        <v>离散</v>
      </c>
      <c r="O4064" s="14" t="str">
        <f>VLOOKUP($F4064,类型描述及偏移量!$C:$H,4,FALSE)</f>
        <v>None</v>
      </c>
      <c r="P4064" s="14" t="str">
        <f>VLOOKUP($F4064,类型描述及偏移量!$C:$H,5,FALSE)</f>
        <v>No</v>
      </c>
      <c r="Q4064" s="14" t="str">
        <f>VLOOKUP($F4064,类型描述及偏移量!$C:$H,6,FALSE)</f>
        <v>上限保护使能</v>
      </c>
    </row>
    <row r="4065" hidden="1" spans="1:17">
      <c r="A4065" s="12" t="s">
        <v>127</v>
      </c>
      <c r="B4065" s="12" t="str">
        <f t="shared" si="654"/>
        <v>S5</v>
      </c>
      <c r="C4065" s="12" t="str">
        <f t="shared" si="655"/>
        <v>LoProEN</v>
      </c>
      <c r="D4065" s="12" t="str">
        <f t="shared" si="656"/>
        <v>BP_Value_var</v>
      </c>
      <c r="E4065" s="13" t="str">
        <f t="shared" si="657"/>
        <v>CHP4_S5_BP_Value_var</v>
      </c>
      <c r="F4065" s="14" t="str">
        <f t="shared" si="658"/>
        <v>BP_Value_var_LoProEN</v>
      </c>
      <c r="G4065" s="10" t="str">
        <f t="shared" si="659"/>
        <v>CHP4_S5_LoProEN</v>
      </c>
      <c r="H4065" s="10" t="str">
        <f>VLOOKUP(基本表格!E4065,起始地址定义!A:D,4,FALSE)&amp;" "&amp;Q4065</f>
        <v>4#刨片机润滑站温度  下限保护使能</v>
      </c>
      <c r="I4065" s="10" t="str">
        <f t="shared" si="660"/>
        <v>DB1401,X200.4</v>
      </c>
      <c r="J4065" s="13" t="str">
        <f>VLOOKUP(E4065,起始地址定义!A:D,2,FALSE)</f>
        <v>DB1401</v>
      </c>
      <c r="K4065" s="12" t="str">
        <f t="shared" si="661"/>
        <v>X200.4</v>
      </c>
      <c r="L4065" s="13">
        <f>VLOOKUP(E4065,起始地址定义!A:D,3,FALSE)</f>
        <v>200</v>
      </c>
      <c r="M4065" s="14">
        <f>VLOOKUP($F4065,类型描述及偏移量!$C:$H,2,FALSE)</f>
        <v>0.399999999999999</v>
      </c>
      <c r="N4065" s="14" t="str">
        <f>VLOOKUP($F4065,类型描述及偏移量!$C:$H,3,FALSE)</f>
        <v>离散</v>
      </c>
      <c r="O4065" s="14" t="str">
        <f>VLOOKUP($F4065,类型描述及偏移量!$C:$H,4,FALSE)</f>
        <v>None</v>
      </c>
      <c r="P4065" s="14" t="str">
        <f>VLOOKUP($F4065,类型描述及偏移量!$C:$H,5,FALSE)</f>
        <v>No</v>
      </c>
      <c r="Q4065" s="14" t="str">
        <f>VLOOKUP($F4065,类型描述及偏移量!$C:$H,6,FALSE)</f>
        <v>下限保护使能</v>
      </c>
    </row>
    <row r="4066" hidden="1" spans="1:17">
      <c r="A4066" s="12" t="s">
        <v>127</v>
      </c>
      <c r="B4066" s="12" t="str">
        <f t="shared" si="654"/>
        <v>S5</v>
      </c>
      <c r="C4066" s="12" t="str">
        <f t="shared" si="655"/>
        <v>HiALM</v>
      </c>
      <c r="D4066" s="12" t="str">
        <f t="shared" si="656"/>
        <v>BP_Value_var</v>
      </c>
      <c r="E4066" s="13" t="str">
        <f t="shared" si="657"/>
        <v>CHP4_S5_BP_Value_var</v>
      </c>
      <c r="F4066" s="14" t="str">
        <f t="shared" si="658"/>
        <v>BP_Value_var_HiALM</v>
      </c>
      <c r="G4066" s="10" t="str">
        <f t="shared" si="659"/>
        <v>CHP4_S5_HiALM</v>
      </c>
      <c r="H4066" s="10" t="str">
        <f>VLOOKUP(基本表格!E4066,起始地址定义!A:D,4,FALSE)&amp;" "&amp;Q4066</f>
        <v>4#刨片机润滑站温度  上限报警</v>
      </c>
      <c r="I4066" s="10" t="str">
        <f t="shared" si="660"/>
        <v>DB1401,X200.5</v>
      </c>
      <c r="J4066" s="13" t="str">
        <f>VLOOKUP(E4066,起始地址定义!A:D,2,FALSE)</f>
        <v>DB1401</v>
      </c>
      <c r="K4066" s="12" t="str">
        <f t="shared" si="661"/>
        <v>X200.5</v>
      </c>
      <c r="L4066" s="13">
        <f>VLOOKUP(E4066,起始地址定义!A:D,3,FALSE)</f>
        <v>200</v>
      </c>
      <c r="M4066" s="14">
        <f>VLOOKUP($F4066,类型描述及偏移量!$C:$H,2,FALSE)</f>
        <v>0.5</v>
      </c>
      <c r="N4066" s="14" t="str">
        <f>VLOOKUP($F4066,类型描述及偏移量!$C:$H,3,FALSE)</f>
        <v>离散</v>
      </c>
      <c r="O4066" s="14" t="str">
        <f>VLOOKUP($F4066,类型描述及偏移量!$C:$H,4,FALSE)</f>
        <v>None</v>
      </c>
      <c r="P4066" s="14" t="str">
        <f>VLOOKUP($F4066,类型描述及偏移量!$C:$H,5,FALSE)</f>
        <v>Yes</v>
      </c>
      <c r="Q4066" s="14" t="str">
        <f>VLOOKUP($F4066,类型描述及偏移量!$C:$H,6,FALSE)</f>
        <v>上限报警</v>
      </c>
    </row>
    <row r="4067" hidden="1" spans="1:17">
      <c r="A4067" s="12" t="s">
        <v>127</v>
      </c>
      <c r="B4067" s="12" t="str">
        <f t="shared" si="654"/>
        <v>S5</v>
      </c>
      <c r="C4067" s="12" t="str">
        <f t="shared" si="655"/>
        <v>LoALM</v>
      </c>
      <c r="D4067" s="12" t="str">
        <f t="shared" si="656"/>
        <v>BP_Value_var</v>
      </c>
      <c r="E4067" s="13" t="str">
        <f t="shared" si="657"/>
        <v>CHP4_S5_BP_Value_var</v>
      </c>
      <c r="F4067" s="14" t="str">
        <f t="shared" si="658"/>
        <v>BP_Value_var_LoALM</v>
      </c>
      <c r="G4067" s="10" t="str">
        <f t="shared" si="659"/>
        <v>CHP4_S5_LoALM</v>
      </c>
      <c r="H4067" s="10" t="str">
        <f>VLOOKUP(基本表格!E4067,起始地址定义!A:D,4,FALSE)&amp;" "&amp;Q4067</f>
        <v>4#刨片机润滑站温度  下限报警</v>
      </c>
      <c r="I4067" s="10" t="str">
        <f t="shared" si="660"/>
        <v>DB1401,X200.6</v>
      </c>
      <c r="J4067" s="13" t="str">
        <f>VLOOKUP(E4067,起始地址定义!A:D,2,FALSE)</f>
        <v>DB1401</v>
      </c>
      <c r="K4067" s="12" t="str">
        <f t="shared" si="661"/>
        <v>X200.6</v>
      </c>
      <c r="L4067" s="13">
        <f>VLOOKUP(E4067,起始地址定义!A:D,3,FALSE)</f>
        <v>200</v>
      </c>
      <c r="M4067" s="14">
        <f>VLOOKUP($F4067,类型描述及偏移量!$C:$H,2,FALSE)</f>
        <v>0.600000000000001</v>
      </c>
      <c r="N4067" s="14" t="str">
        <f>VLOOKUP($F4067,类型描述及偏移量!$C:$H,3,FALSE)</f>
        <v>离散</v>
      </c>
      <c r="O4067" s="14" t="str">
        <f>VLOOKUP($F4067,类型描述及偏移量!$C:$H,4,FALSE)</f>
        <v>None</v>
      </c>
      <c r="P4067" s="14" t="str">
        <f>VLOOKUP($F4067,类型描述及偏移量!$C:$H,5,FALSE)</f>
        <v>Yes</v>
      </c>
      <c r="Q4067" s="14" t="str">
        <f>VLOOKUP($F4067,类型描述及偏移量!$C:$H,6,FALSE)</f>
        <v>下限报警</v>
      </c>
    </row>
    <row r="4068" hidden="1" spans="1:17">
      <c r="A4068" s="12" t="s">
        <v>127</v>
      </c>
      <c r="B4068" s="12" t="str">
        <f t="shared" si="654"/>
        <v>S5</v>
      </c>
      <c r="C4068" s="12" t="str">
        <f t="shared" si="655"/>
        <v>HiHiALM</v>
      </c>
      <c r="D4068" s="12" t="str">
        <f t="shared" si="656"/>
        <v>BP_Value_var</v>
      </c>
      <c r="E4068" s="13" t="str">
        <f t="shared" si="657"/>
        <v>CHP4_S5_BP_Value_var</v>
      </c>
      <c r="F4068" s="14" t="str">
        <f t="shared" si="658"/>
        <v>BP_Value_var_HiHiALM</v>
      </c>
      <c r="G4068" s="10" t="str">
        <f t="shared" si="659"/>
        <v>CHP4_S5_HiHiALM</v>
      </c>
      <c r="H4068" s="10" t="str">
        <f>VLOOKUP(基本表格!E4068,起始地址定义!A:D,4,FALSE)&amp;" "&amp;Q4068</f>
        <v>4#刨片机润滑站温度  上上限报警</v>
      </c>
      <c r="I4068" s="10" t="str">
        <f t="shared" si="660"/>
        <v>DB1401,X200.7</v>
      </c>
      <c r="J4068" s="13" t="str">
        <f>VLOOKUP(E4068,起始地址定义!A:D,2,FALSE)</f>
        <v>DB1401</v>
      </c>
      <c r="K4068" s="12" t="str">
        <f t="shared" si="661"/>
        <v>X200.7</v>
      </c>
      <c r="L4068" s="13">
        <f>VLOOKUP(E4068,起始地址定义!A:D,3,FALSE)</f>
        <v>200</v>
      </c>
      <c r="M4068" s="14">
        <f>VLOOKUP($F4068,类型描述及偏移量!$C:$H,2,FALSE)</f>
        <v>0.700000000000003</v>
      </c>
      <c r="N4068" s="14" t="str">
        <f>VLOOKUP($F4068,类型描述及偏移量!$C:$H,3,FALSE)</f>
        <v>离散</v>
      </c>
      <c r="O4068" s="14" t="str">
        <f>VLOOKUP($F4068,类型描述及偏移量!$C:$H,4,FALSE)</f>
        <v>On</v>
      </c>
      <c r="P4068" s="14" t="str">
        <f>VLOOKUP($F4068,类型描述及偏移量!$C:$H,5,FALSE)</f>
        <v>Yes</v>
      </c>
      <c r="Q4068" s="14" t="str">
        <f>VLOOKUP($F4068,类型描述及偏移量!$C:$H,6,FALSE)</f>
        <v>上上限报警</v>
      </c>
    </row>
    <row r="4069" hidden="1" spans="1:17">
      <c r="A4069" s="12" t="s">
        <v>127</v>
      </c>
      <c r="B4069" s="12" t="str">
        <f t="shared" si="654"/>
        <v>S5</v>
      </c>
      <c r="C4069" s="12" t="str">
        <f t="shared" si="655"/>
        <v>LoLoALM</v>
      </c>
      <c r="D4069" s="12" t="str">
        <f t="shared" si="656"/>
        <v>BP_Value_var</v>
      </c>
      <c r="E4069" s="13" t="str">
        <f t="shared" si="657"/>
        <v>CHP4_S5_BP_Value_var</v>
      </c>
      <c r="F4069" s="14" t="str">
        <f t="shared" si="658"/>
        <v>BP_Value_var_LoLoALM</v>
      </c>
      <c r="G4069" s="10" t="str">
        <f t="shared" si="659"/>
        <v>CHP4_S5_LoLoALM</v>
      </c>
      <c r="H4069" s="10" t="str">
        <f>VLOOKUP(基本表格!E4069,起始地址定义!A:D,4,FALSE)&amp;" "&amp;Q4069</f>
        <v>4#刨片机润滑站温度  下下限报警</v>
      </c>
      <c r="I4069" s="10" t="str">
        <f t="shared" si="660"/>
        <v>DB1401,X201.0</v>
      </c>
      <c r="J4069" s="13" t="str">
        <f>VLOOKUP(E4069,起始地址定义!A:D,2,FALSE)</f>
        <v>DB1401</v>
      </c>
      <c r="K4069" s="12" t="str">
        <f t="shared" si="661"/>
        <v>X201.0</v>
      </c>
      <c r="L4069" s="13">
        <f>VLOOKUP(E4069,起始地址定义!A:D,3,FALSE)</f>
        <v>200</v>
      </c>
      <c r="M4069" s="14">
        <f>VLOOKUP($F4069,类型描述及偏移量!$C:$H,2,FALSE)</f>
        <v>1</v>
      </c>
      <c r="N4069" s="14" t="str">
        <f>VLOOKUP($F4069,类型描述及偏移量!$C:$H,3,FALSE)</f>
        <v>离散</v>
      </c>
      <c r="O4069" s="14" t="str">
        <f>VLOOKUP($F4069,类型描述及偏移量!$C:$H,4,FALSE)</f>
        <v>On</v>
      </c>
      <c r="P4069" s="14" t="str">
        <f>VLOOKUP($F4069,类型描述及偏移量!$C:$H,5,FALSE)</f>
        <v>Yes</v>
      </c>
      <c r="Q4069" s="14" t="str">
        <f>VLOOKUP($F4069,类型描述及偏移量!$C:$H,6,FALSE)</f>
        <v>下下限报警</v>
      </c>
    </row>
    <row r="4070" hidden="1" spans="1:17">
      <c r="A4070" s="12" t="s">
        <v>127</v>
      </c>
      <c r="B4070" s="12" t="str">
        <f t="shared" si="654"/>
        <v>S5</v>
      </c>
      <c r="C4070" s="12" t="str">
        <f t="shared" si="655"/>
        <v>LimALM</v>
      </c>
      <c r="D4070" s="12" t="str">
        <f t="shared" si="656"/>
        <v>BP_Value_var</v>
      </c>
      <c r="E4070" s="13" t="str">
        <f t="shared" si="657"/>
        <v>CHP4_S5_BP_Value_var</v>
      </c>
      <c r="F4070" s="14" t="str">
        <f t="shared" si="658"/>
        <v>BP_Value_var_LimALM</v>
      </c>
      <c r="G4070" s="10" t="str">
        <f t="shared" si="659"/>
        <v>CHP4_S5_LimALM</v>
      </c>
      <c r="H4070" s="10" t="str">
        <f>VLOOKUP(基本表格!E4070,起始地址定义!A:D,4,FALSE)&amp;" "&amp;Q4070</f>
        <v>4#刨片机润滑站温度  极限报警</v>
      </c>
      <c r="I4070" s="10" t="str">
        <f t="shared" si="660"/>
        <v>DB1401,X201.1</v>
      </c>
      <c r="J4070" s="13" t="str">
        <f>VLOOKUP(E4070,起始地址定义!A:D,2,FALSE)</f>
        <v>DB1401</v>
      </c>
      <c r="K4070" s="12" t="str">
        <f t="shared" si="661"/>
        <v>X201.1</v>
      </c>
      <c r="L4070" s="13">
        <f>VLOOKUP(E4070,起始地址定义!A:D,3,FALSE)</f>
        <v>200</v>
      </c>
      <c r="M4070" s="14">
        <f>VLOOKUP($F4070,类型描述及偏移量!$C:$H,2,FALSE)</f>
        <v>1.1</v>
      </c>
      <c r="N4070" s="14" t="str">
        <f>VLOOKUP($F4070,类型描述及偏移量!$C:$H,3,FALSE)</f>
        <v>离散</v>
      </c>
      <c r="O4070" s="14" t="str">
        <f>VLOOKUP($F4070,类型描述及偏移量!$C:$H,4,FALSE)</f>
        <v>On</v>
      </c>
      <c r="P4070" s="14" t="str">
        <f>VLOOKUP($F4070,类型描述及偏移量!$C:$H,5,FALSE)</f>
        <v>Yes</v>
      </c>
      <c r="Q4070" s="14" t="str">
        <f>VLOOKUP($F4070,类型描述及偏移量!$C:$H,6,FALSE)</f>
        <v>极限报警</v>
      </c>
    </row>
    <row r="4071" hidden="1" spans="1:17">
      <c r="A4071" s="12" t="s">
        <v>127</v>
      </c>
      <c r="B4071" s="12" t="str">
        <f t="shared" si="654"/>
        <v>S5</v>
      </c>
      <c r="C4071" s="12" t="str">
        <f t="shared" si="655"/>
        <v>LostALM</v>
      </c>
      <c r="D4071" s="12" t="str">
        <f t="shared" si="656"/>
        <v>BP_Value_var</v>
      </c>
      <c r="E4071" s="13" t="str">
        <f t="shared" si="657"/>
        <v>CHP4_S5_BP_Value_var</v>
      </c>
      <c r="F4071" s="14" t="str">
        <f t="shared" si="658"/>
        <v>BP_Value_var_LostALM</v>
      </c>
      <c r="G4071" s="10" t="str">
        <f t="shared" si="659"/>
        <v>CHP4_S5_LostALM</v>
      </c>
      <c r="H4071" s="10" t="str">
        <f>VLOOKUP(基本表格!E4071,起始地址定义!A:D,4,FALSE)&amp;" "&amp;Q4071</f>
        <v>4#刨片机润滑站温度  传感器断线报警</v>
      </c>
      <c r="I4071" s="10" t="str">
        <f t="shared" si="660"/>
        <v>DB1401,X201.2</v>
      </c>
      <c r="J4071" s="13" t="str">
        <f>VLOOKUP(E4071,起始地址定义!A:D,2,FALSE)</f>
        <v>DB1401</v>
      </c>
      <c r="K4071" s="12" t="str">
        <f t="shared" si="661"/>
        <v>X201.2</v>
      </c>
      <c r="L4071" s="13">
        <f>VLOOKUP(E4071,起始地址定义!A:D,3,FALSE)</f>
        <v>200</v>
      </c>
      <c r="M4071" s="14">
        <f>VLOOKUP($F4071,类型描述及偏移量!$C:$H,2,FALSE)</f>
        <v>1.2</v>
      </c>
      <c r="N4071" s="14" t="str">
        <f>VLOOKUP($F4071,类型描述及偏移量!$C:$H,3,FALSE)</f>
        <v>离散</v>
      </c>
      <c r="O4071" s="14" t="str">
        <f>VLOOKUP($F4071,类型描述及偏移量!$C:$H,4,FALSE)</f>
        <v>On</v>
      </c>
      <c r="P4071" s="14" t="str">
        <f>VLOOKUP($F4071,类型描述及偏移量!$C:$H,5,FALSE)</f>
        <v>Yes</v>
      </c>
      <c r="Q4071" s="14" t="str">
        <f>VLOOKUP($F4071,类型描述及偏移量!$C:$H,6,FALSE)</f>
        <v>传感器断线报警</v>
      </c>
    </row>
    <row r="4072" hidden="1" spans="1:17">
      <c r="A4072" s="12" t="s">
        <v>127</v>
      </c>
      <c r="B4072" s="12" t="str">
        <f t="shared" si="654"/>
        <v>S5</v>
      </c>
      <c r="C4072" s="12" t="str">
        <f t="shared" si="655"/>
        <v>Code</v>
      </c>
      <c r="D4072" s="12" t="str">
        <f t="shared" si="656"/>
        <v>BP_Value_var</v>
      </c>
      <c r="E4072" s="13" t="str">
        <f t="shared" si="657"/>
        <v>CHP4_S5_BP_Value_var</v>
      </c>
      <c r="F4072" s="14" t="str">
        <f t="shared" si="658"/>
        <v>BP_Value_var_Code</v>
      </c>
      <c r="G4072" s="10" t="str">
        <f t="shared" si="659"/>
        <v>CHP4_S5_Code</v>
      </c>
      <c r="H4072" s="10" t="str">
        <f>VLOOKUP(基本表格!E4072,起始地址定义!A:D,4,FALSE)&amp;" "&amp;Q4072</f>
        <v>4#刨片机润滑站温度  实际内码</v>
      </c>
      <c r="I4072" s="10" t="str">
        <f t="shared" si="660"/>
        <v>DB1401,INT202</v>
      </c>
      <c r="J4072" s="13" t="str">
        <f>VLOOKUP(E4072,起始地址定义!A:D,2,FALSE)</f>
        <v>DB1401</v>
      </c>
      <c r="K4072" s="12" t="str">
        <f t="shared" si="661"/>
        <v>INT202</v>
      </c>
      <c r="L4072" s="13">
        <f>VLOOKUP(E4072,起始地址定义!A:D,3,FALSE)</f>
        <v>200</v>
      </c>
      <c r="M4072" s="14">
        <f>VLOOKUP($F4072,类型描述及偏移量!$C:$H,2,FALSE)</f>
        <v>2</v>
      </c>
      <c r="N4072" s="14" t="str">
        <f>VLOOKUP($F4072,类型描述及偏移量!$C:$H,3,FALSE)</f>
        <v>整型</v>
      </c>
      <c r="O4072" s="14" t="str">
        <f>VLOOKUP($F4072,类型描述及偏移量!$C:$H,4,FALSE)</f>
        <v>None</v>
      </c>
      <c r="P4072" s="14" t="str">
        <f>VLOOKUP($F4072,类型描述及偏移量!$C:$H,5,FALSE)</f>
        <v>Yes</v>
      </c>
      <c r="Q4072" s="14" t="str">
        <f>VLOOKUP($F4072,类型描述及偏移量!$C:$H,6,FALSE)</f>
        <v>实际内码</v>
      </c>
    </row>
    <row r="4073" hidden="1" spans="1:17">
      <c r="A4073" s="12" t="s">
        <v>127</v>
      </c>
      <c r="B4073" s="12" t="str">
        <f t="shared" si="654"/>
        <v>S5</v>
      </c>
      <c r="C4073" s="12" t="str">
        <f t="shared" si="655"/>
        <v>Value</v>
      </c>
      <c r="D4073" s="12" t="str">
        <f t="shared" si="656"/>
        <v>BP_Value_var</v>
      </c>
      <c r="E4073" s="13" t="str">
        <f t="shared" si="657"/>
        <v>CHP4_S5_BP_Value_var</v>
      </c>
      <c r="F4073" s="14" t="str">
        <f t="shared" si="658"/>
        <v>BP_Value_var_Value</v>
      </c>
      <c r="G4073" s="10" t="str">
        <f t="shared" si="659"/>
        <v>CHP4_S5_Value</v>
      </c>
      <c r="H4073" s="10" t="str">
        <f>VLOOKUP(基本表格!E4073,起始地址定义!A:D,4,FALSE)&amp;" "&amp;Q4073</f>
        <v>4#刨片机润滑站温度  实际值</v>
      </c>
      <c r="I4073" s="10" t="str">
        <f t="shared" si="660"/>
        <v>DB1401,REAL206</v>
      </c>
      <c r="J4073" s="13" t="str">
        <f>VLOOKUP(E4073,起始地址定义!A:D,2,FALSE)</f>
        <v>DB1401</v>
      </c>
      <c r="K4073" s="12" t="str">
        <f t="shared" si="661"/>
        <v>REAL206</v>
      </c>
      <c r="L4073" s="13">
        <f>VLOOKUP(E4073,起始地址定义!A:D,3,FALSE)</f>
        <v>200</v>
      </c>
      <c r="M4073" s="14">
        <f>VLOOKUP($F4073,类型描述及偏移量!$C:$H,2,FALSE)</f>
        <v>6</v>
      </c>
      <c r="N4073" s="14" t="str">
        <f>VLOOKUP($F4073,类型描述及偏移量!$C:$H,3,FALSE)</f>
        <v>实型</v>
      </c>
      <c r="O4073" s="14" t="str">
        <f>VLOOKUP($F4073,类型描述及偏移量!$C:$H,4,FALSE)</f>
        <v>None</v>
      </c>
      <c r="P4073" s="14" t="str">
        <f>VLOOKUP($F4073,类型描述及偏移量!$C:$H,5,FALSE)</f>
        <v>Yes</v>
      </c>
      <c r="Q4073" s="14" t="str">
        <f>VLOOKUP($F4073,类型描述及偏移量!$C:$H,6,FALSE)</f>
        <v>实际值</v>
      </c>
    </row>
    <row r="4074" hidden="1" spans="1:17">
      <c r="A4074" s="12" t="s">
        <v>127</v>
      </c>
      <c r="B4074" s="12" t="str">
        <f t="shared" si="654"/>
        <v>S5</v>
      </c>
      <c r="C4074" s="12" t="str">
        <f t="shared" si="655"/>
        <v>Range</v>
      </c>
      <c r="D4074" s="12" t="str">
        <f t="shared" si="656"/>
        <v>BP_Value_var</v>
      </c>
      <c r="E4074" s="13" t="str">
        <f t="shared" si="657"/>
        <v>CHP4_S5_BP_Value_var</v>
      </c>
      <c r="F4074" s="14" t="str">
        <f t="shared" si="658"/>
        <v>BP_Value_var_Range</v>
      </c>
      <c r="G4074" s="10" t="str">
        <f t="shared" si="659"/>
        <v>CHP4_S5_Range</v>
      </c>
      <c r="H4074" s="10" t="str">
        <f>VLOOKUP(基本表格!E4074,起始地址定义!A:D,4,FALSE)&amp;" "&amp;Q4074</f>
        <v>4#刨片机润滑站温度  量程</v>
      </c>
      <c r="I4074" s="10" t="str">
        <f t="shared" si="660"/>
        <v>DB1401,REAL210</v>
      </c>
      <c r="J4074" s="13" t="str">
        <f>VLOOKUP(E4074,起始地址定义!A:D,2,FALSE)</f>
        <v>DB1401</v>
      </c>
      <c r="K4074" s="12" t="str">
        <f t="shared" si="661"/>
        <v>REAL210</v>
      </c>
      <c r="L4074" s="13">
        <f>VLOOKUP(E4074,起始地址定义!A:D,3,FALSE)</f>
        <v>200</v>
      </c>
      <c r="M4074" s="14">
        <f>VLOOKUP($F4074,类型描述及偏移量!$C:$H,2,FALSE)</f>
        <v>10</v>
      </c>
      <c r="N4074" s="14" t="str">
        <f>VLOOKUP($F4074,类型描述及偏移量!$C:$H,3,FALSE)</f>
        <v>实型</v>
      </c>
      <c r="O4074" s="14" t="str">
        <f>VLOOKUP($F4074,类型描述及偏移量!$C:$H,4,FALSE)</f>
        <v>None</v>
      </c>
      <c r="P4074" s="14" t="str">
        <f>VLOOKUP($F4074,类型描述及偏移量!$C:$H,5,FALSE)</f>
        <v>No</v>
      </c>
      <c r="Q4074" s="14" t="str">
        <f>VLOOKUP($F4074,类型描述及偏移量!$C:$H,6,FALSE)</f>
        <v>量程</v>
      </c>
    </row>
    <row r="4075" hidden="1" spans="1:17">
      <c r="A4075" s="12" t="s">
        <v>127</v>
      </c>
      <c r="B4075" s="12" t="str">
        <f t="shared" si="654"/>
        <v>S5</v>
      </c>
      <c r="C4075" s="12" t="str">
        <f t="shared" si="655"/>
        <v>Hi</v>
      </c>
      <c r="D4075" s="12" t="str">
        <f t="shared" si="656"/>
        <v>BP_Value_var</v>
      </c>
      <c r="E4075" s="13" t="str">
        <f t="shared" si="657"/>
        <v>CHP4_S5_BP_Value_var</v>
      </c>
      <c r="F4075" s="14" t="str">
        <f t="shared" si="658"/>
        <v>BP_Value_var_Hi</v>
      </c>
      <c r="G4075" s="10" t="str">
        <f t="shared" si="659"/>
        <v>CHP4_S5_Hi</v>
      </c>
      <c r="H4075" s="10" t="str">
        <f>VLOOKUP(基本表格!E4075,起始地址定义!A:D,4,FALSE)&amp;" "&amp;Q4075</f>
        <v>4#刨片机润滑站温度  上限值</v>
      </c>
      <c r="I4075" s="10" t="str">
        <f t="shared" si="660"/>
        <v>DB1401,REAL214</v>
      </c>
      <c r="J4075" s="13" t="str">
        <f>VLOOKUP(E4075,起始地址定义!A:D,2,FALSE)</f>
        <v>DB1401</v>
      </c>
      <c r="K4075" s="12" t="str">
        <f t="shared" si="661"/>
        <v>REAL214</v>
      </c>
      <c r="L4075" s="13">
        <f>VLOOKUP(E4075,起始地址定义!A:D,3,FALSE)</f>
        <v>200</v>
      </c>
      <c r="M4075" s="14">
        <f>VLOOKUP($F4075,类型描述及偏移量!$C:$H,2,FALSE)</f>
        <v>14</v>
      </c>
      <c r="N4075" s="14" t="str">
        <f>VLOOKUP($F4075,类型描述及偏移量!$C:$H,3,FALSE)</f>
        <v>实型</v>
      </c>
      <c r="O4075" s="14" t="str">
        <f>VLOOKUP($F4075,类型描述及偏移量!$C:$H,4,FALSE)</f>
        <v>None</v>
      </c>
      <c r="P4075" s="14" t="str">
        <f>VLOOKUP($F4075,类型描述及偏移量!$C:$H,5,FALSE)</f>
        <v>No</v>
      </c>
      <c r="Q4075" s="14" t="str">
        <f>VLOOKUP($F4075,类型描述及偏移量!$C:$H,6,FALSE)</f>
        <v>上限值</v>
      </c>
    </row>
    <row r="4076" hidden="1" spans="1:17">
      <c r="A4076" s="12" t="s">
        <v>127</v>
      </c>
      <c r="B4076" s="12" t="str">
        <f t="shared" si="654"/>
        <v>S5</v>
      </c>
      <c r="C4076" s="12" t="str">
        <f t="shared" si="655"/>
        <v>Lo</v>
      </c>
      <c r="D4076" s="12" t="str">
        <f t="shared" si="656"/>
        <v>BP_Value_var</v>
      </c>
      <c r="E4076" s="13" t="str">
        <f t="shared" si="657"/>
        <v>CHP4_S5_BP_Value_var</v>
      </c>
      <c r="F4076" s="14" t="str">
        <f t="shared" si="658"/>
        <v>BP_Value_var_Lo</v>
      </c>
      <c r="G4076" s="10" t="str">
        <f t="shared" si="659"/>
        <v>CHP4_S5_Lo</v>
      </c>
      <c r="H4076" s="10" t="str">
        <f>VLOOKUP(基本表格!E4076,起始地址定义!A:D,4,FALSE)&amp;" "&amp;Q4076</f>
        <v>4#刨片机润滑站温度  下限值</v>
      </c>
      <c r="I4076" s="10" t="str">
        <f t="shared" si="660"/>
        <v>DB1401,REAL218</v>
      </c>
      <c r="J4076" s="13" t="str">
        <f>VLOOKUP(E4076,起始地址定义!A:D,2,FALSE)</f>
        <v>DB1401</v>
      </c>
      <c r="K4076" s="12" t="str">
        <f t="shared" si="661"/>
        <v>REAL218</v>
      </c>
      <c r="L4076" s="13">
        <f>VLOOKUP(E4076,起始地址定义!A:D,3,FALSE)</f>
        <v>200</v>
      </c>
      <c r="M4076" s="14">
        <f>VLOOKUP($F4076,类型描述及偏移量!$C:$H,2,FALSE)</f>
        <v>18</v>
      </c>
      <c r="N4076" s="14" t="str">
        <f>VLOOKUP($F4076,类型描述及偏移量!$C:$H,3,FALSE)</f>
        <v>实型</v>
      </c>
      <c r="O4076" s="14" t="str">
        <f>VLOOKUP($F4076,类型描述及偏移量!$C:$H,4,FALSE)</f>
        <v>None</v>
      </c>
      <c r="P4076" s="14" t="str">
        <f>VLOOKUP($F4076,类型描述及偏移量!$C:$H,5,FALSE)</f>
        <v>No</v>
      </c>
      <c r="Q4076" s="14" t="str">
        <f>VLOOKUP($F4076,类型描述及偏移量!$C:$H,6,FALSE)</f>
        <v>下限值</v>
      </c>
    </row>
    <row r="4077" hidden="1" spans="1:17">
      <c r="A4077" s="12" t="s">
        <v>127</v>
      </c>
      <c r="B4077" s="12" t="str">
        <f t="shared" si="654"/>
        <v>S5</v>
      </c>
      <c r="C4077" s="12" t="str">
        <f t="shared" si="655"/>
        <v>HiHi</v>
      </c>
      <c r="D4077" s="12" t="str">
        <f t="shared" si="656"/>
        <v>BP_Value_var</v>
      </c>
      <c r="E4077" s="13" t="str">
        <f t="shared" si="657"/>
        <v>CHP4_S5_BP_Value_var</v>
      </c>
      <c r="F4077" s="14" t="str">
        <f t="shared" si="658"/>
        <v>BP_Value_var_HiHi</v>
      </c>
      <c r="G4077" s="10" t="str">
        <f t="shared" si="659"/>
        <v>CHP4_S5_HiHi</v>
      </c>
      <c r="H4077" s="10" t="str">
        <f>VLOOKUP(基本表格!E4077,起始地址定义!A:D,4,FALSE)&amp;" "&amp;Q4077</f>
        <v>4#刨片机润滑站温度  上上限值</v>
      </c>
      <c r="I4077" s="10" t="str">
        <f t="shared" si="660"/>
        <v>DB1401,REAL222</v>
      </c>
      <c r="J4077" s="13" t="str">
        <f>VLOOKUP(E4077,起始地址定义!A:D,2,FALSE)</f>
        <v>DB1401</v>
      </c>
      <c r="K4077" s="12" t="str">
        <f t="shared" si="661"/>
        <v>REAL222</v>
      </c>
      <c r="L4077" s="13">
        <f>VLOOKUP(E4077,起始地址定义!A:D,3,FALSE)</f>
        <v>200</v>
      </c>
      <c r="M4077" s="14">
        <f>VLOOKUP($F4077,类型描述及偏移量!$C:$H,2,FALSE)</f>
        <v>22</v>
      </c>
      <c r="N4077" s="14" t="str">
        <f>VLOOKUP($F4077,类型描述及偏移量!$C:$H,3,FALSE)</f>
        <v>实型</v>
      </c>
      <c r="O4077" s="14" t="str">
        <f>VLOOKUP($F4077,类型描述及偏移量!$C:$H,4,FALSE)</f>
        <v>None</v>
      </c>
      <c r="P4077" s="14" t="str">
        <f>VLOOKUP($F4077,类型描述及偏移量!$C:$H,5,FALSE)</f>
        <v>No</v>
      </c>
      <c r="Q4077" s="14" t="str">
        <f>VLOOKUP($F4077,类型描述及偏移量!$C:$H,6,FALSE)</f>
        <v>上上限值</v>
      </c>
    </row>
    <row r="4078" hidden="1" spans="1:17">
      <c r="A4078" s="12" t="s">
        <v>127</v>
      </c>
      <c r="B4078" s="12" t="str">
        <f t="shared" si="654"/>
        <v>S5</v>
      </c>
      <c r="C4078" s="12" t="str">
        <f t="shared" si="655"/>
        <v>LoLo</v>
      </c>
      <c r="D4078" s="12" t="str">
        <f t="shared" si="656"/>
        <v>BP_Value_var</v>
      </c>
      <c r="E4078" s="13" t="str">
        <f t="shared" si="657"/>
        <v>CHP4_S5_BP_Value_var</v>
      </c>
      <c r="F4078" s="14" t="str">
        <f t="shared" si="658"/>
        <v>BP_Value_var_LoLo</v>
      </c>
      <c r="G4078" s="10" t="str">
        <f t="shared" si="659"/>
        <v>CHP4_S5_LoLo</v>
      </c>
      <c r="H4078" s="10" t="str">
        <f>VLOOKUP(基本表格!E4078,起始地址定义!A:D,4,FALSE)&amp;" "&amp;Q4078</f>
        <v>4#刨片机润滑站温度  下下限值</v>
      </c>
      <c r="I4078" s="10" t="str">
        <f t="shared" si="660"/>
        <v>DB1401,REAL226</v>
      </c>
      <c r="J4078" s="13" t="str">
        <f>VLOOKUP(E4078,起始地址定义!A:D,2,FALSE)</f>
        <v>DB1401</v>
      </c>
      <c r="K4078" s="12" t="str">
        <f t="shared" si="661"/>
        <v>REAL226</v>
      </c>
      <c r="L4078" s="13">
        <f>VLOOKUP(E4078,起始地址定义!A:D,3,FALSE)</f>
        <v>200</v>
      </c>
      <c r="M4078" s="14">
        <f>VLOOKUP($F4078,类型描述及偏移量!$C:$H,2,FALSE)</f>
        <v>26</v>
      </c>
      <c r="N4078" s="14" t="str">
        <f>VLOOKUP($F4078,类型描述及偏移量!$C:$H,3,FALSE)</f>
        <v>实型</v>
      </c>
      <c r="O4078" s="14" t="str">
        <f>VLOOKUP($F4078,类型描述及偏移量!$C:$H,4,FALSE)</f>
        <v>None</v>
      </c>
      <c r="P4078" s="14" t="str">
        <f>VLOOKUP($F4078,类型描述及偏移量!$C:$H,5,FALSE)</f>
        <v>No</v>
      </c>
      <c r="Q4078" s="14" t="str">
        <f>VLOOKUP($F4078,类型描述及偏移量!$C:$H,6,FALSE)</f>
        <v>下下限值</v>
      </c>
    </row>
    <row r="4079" hidden="1" spans="1:17">
      <c r="A4079" s="12" t="s">
        <v>127</v>
      </c>
      <c r="B4079" s="12" t="str">
        <f t="shared" si="654"/>
        <v>S6</v>
      </c>
      <c r="C4079" s="12" t="str">
        <f t="shared" si="655"/>
        <v>HiProEN</v>
      </c>
      <c r="D4079" s="12" t="str">
        <f t="shared" si="656"/>
        <v>BP_Value_var</v>
      </c>
      <c r="E4079" s="13" t="str">
        <f t="shared" si="657"/>
        <v>CHP4_S6_BP_Value_var</v>
      </c>
      <c r="F4079" s="14" t="str">
        <f t="shared" si="658"/>
        <v>BP_Value_var_HiProEN</v>
      </c>
      <c r="G4079" s="10" t="str">
        <f t="shared" si="659"/>
        <v>CHP4_S6_HiProEN</v>
      </c>
      <c r="H4079" s="10" t="str">
        <f>VLOOKUP(基本表格!E4079,起始地址定义!A:D,4,FALSE)&amp;" "&amp;Q4079</f>
        <v>4#刨片机主机轴承温度传感器1#  上限保护使能</v>
      </c>
      <c r="I4079" s="10" t="str">
        <f t="shared" si="660"/>
        <v>DB1401,X250.3</v>
      </c>
      <c r="J4079" s="13" t="str">
        <f>VLOOKUP(E4079,起始地址定义!A:D,2,FALSE)</f>
        <v>DB1401</v>
      </c>
      <c r="K4079" s="12" t="str">
        <f t="shared" si="661"/>
        <v>X250.3</v>
      </c>
      <c r="L4079" s="13">
        <f>VLOOKUP(E4079,起始地址定义!A:D,3,FALSE)</f>
        <v>250</v>
      </c>
      <c r="M4079" s="14">
        <f>VLOOKUP($F4079,类型描述及偏移量!$C:$H,2,FALSE)</f>
        <v>0.299999999999997</v>
      </c>
      <c r="N4079" s="14" t="str">
        <f>VLOOKUP($F4079,类型描述及偏移量!$C:$H,3,FALSE)</f>
        <v>离散</v>
      </c>
      <c r="O4079" s="14" t="str">
        <f>VLOOKUP($F4079,类型描述及偏移量!$C:$H,4,FALSE)</f>
        <v>None</v>
      </c>
      <c r="P4079" s="14" t="str">
        <f>VLOOKUP($F4079,类型描述及偏移量!$C:$H,5,FALSE)</f>
        <v>No</v>
      </c>
      <c r="Q4079" s="14" t="str">
        <f>VLOOKUP($F4079,类型描述及偏移量!$C:$H,6,FALSE)</f>
        <v>上限保护使能</v>
      </c>
    </row>
    <row r="4080" hidden="1" spans="1:17">
      <c r="A4080" s="12" t="s">
        <v>127</v>
      </c>
      <c r="B4080" s="12" t="str">
        <f t="shared" si="654"/>
        <v>S6</v>
      </c>
      <c r="C4080" s="12" t="str">
        <f t="shared" si="655"/>
        <v>LoProEN</v>
      </c>
      <c r="D4080" s="12" t="str">
        <f t="shared" si="656"/>
        <v>BP_Value_var</v>
      </c>
      <c r="E4080" s="13" t="str">
        <f t="shared" si="657"/>
        <v>CHP4_S6_BP_Value_var</v>
      </c>
      <c r="F4080" s="14" t="str">
        <f t="shared" si="658"/>
        <v>BP_Value_var_LoProEN</v>
      </c>
      <c r="G4080" s="10" t="str">
        <f t="shared" si="659"/>
        <v>CHP4_S6_LoProEN</v>
      </c>
      <c r="H4080" s="10" t="str">
        <f>VLOOKUP(基本表格!E4080,起始地址定义!A:D,4,FALSE)&amp;" "&amp;Q4080</f>
        <v>4#刨片机主机轴承温度传感器1#  下限保护使能</v>
      </c>
      <c r="I4080" s="10" t="str">
        <f t="shared" si="660"/>
        <v>DB1401,X250.4</v>
      </c>
      <c r="J4080" s="13" t="str">
        <f>VLOOKUP(E4080,起始地址定义!A:D,2,FALSE)</f>
        <v>DB1401</v>
      </c>
      <c r="K4080" s="12" t="str">
        <f t="shared" si="661"/>
        <v>X250.4</v>
      </c>
      <c r="L4080" s="13">
        <f>VLOOKUP(E4080,起始地址定义!A:D,3,FALSE)</f>
        <v>250</v>
      </c>
      <c r="M4080" s="14">
        <f>VLOOKUP($F4080,类型描述及偏移量!$C:$H,2,FALSE)</f>
        <v>0.399999999999999</v>
      </c>
      <c r="N4080" s="14" t="str">
        <f>VLOOKUP($F4080,类型描述及偏移量!$C:$H,3,FALSE)</f>
        <v>离散</v>
      </c>
      <c r="O4080" s="14" t="str">
        <f>VLOOKUP($F4080,类型描述及偏移量!$C:$H,4,FALSE)</f>
        <v>None</v>
      </c>
      <c r="P4080" s="14" t="str">
        <f>VLOOKUP($F4080,类型描述及偏移量!$C:$H,5,FALSE)</f>
        <v>No</v>
      </c>
      <c r="Q4080" s="14" t="str">
        <f>VLOOKUP($F4080,类型描述及偏移量!$C:$H,6,FALSE)</f>
        <v>下限保护使能</v>
      </c>
    </row>
    <row r="4081" hidden="1" spans="1:17">
      <c r="A4081" s="12" t="s">
        <v>127</v>
      </c>
      <c r="B4081" s="12" t="str">
        <f t="shared" si="654"/>
        <v>S6</v>
      </c>
      <c r="C4081" s="12" t="str">
        <f t="shared" si="655"/>
        <v>HiALM</v>
      </c>
      <c r="D4081" s="12" t="str">
        <f t="shared" si="656"/>
        <v>BP_Value_var</v>
      </c>
      <c r="E4081" s="13" t="str">
        <f t="shared" si="657"/>
        <v>CHP4_S6_BP_Value_var</v>
      </c>
      <c r="F4081" s="14" t="str">
        <f t="shared" si="658"/>
        <v>BP_Value_var_HiALM</v>
      </c>
      <c r="G4081" s="10" t="str">
        <f t="shared" si="659"/>
        <v>CHP4_S6_HiALM</v>
      </c>
      <c r="H4081" s="10" t="str">
        <f>VLOOKUP(基本表格!E4081,起始地址定义!A:D,4,FALSE)&amp;" "&amp;Q4081</f>
        <v>4#刨片机主机轴承温度传感器1#  上限报警</v>
      </c>
      <c r="I4081" s="10" t="str">
        <f t="shared" si="660"/>
        <v>DB1401,X250.5</v>
      </c>
      <c r="J4081" s="13" t="str">
        <f>VLOOKUP(E4081,起始地址定义!A:D,2,FALSE)</f>
        <v>DB1401</v>
      </c>
      <c r="K4081" s="12" t="str">
        <f t="shared" si="661"/>
        <v>X250.5</v>
      </c>
      <c r="L4081" s="13">
        <f>VLOOKUP(E4081,起始地址定义!A:D,3,FALSE)</f>
        <v>250</v>
      </c>
      <c r="M4081" s="14">
        <f>VLOOKUP($F4081,类型描述及偏移量!$C:$H,2,FALSE)</f>
        <v>0.5</v>
      </c>
      <c r="N4081" s="14" t="str">
        <f>VLOOKUP($F4081,类型描述及偏移量!$C:$H,3,FALSE)</f>
        <v>离散</v>
      </c>
      <c r="O4081" s="14" t="str">
        <f>VLOOKUP($F4081,类型描述及偏移量!$C:$H,4,FALSE)</f>
        <v>None</v>
      </c>
      <c r="P4081" s="14" t="str">
        <f>VLOOKUP($F4081,类型描述及偏移量!$C:$H,5,FALSE)</f>
        <v>Yes</v>
      </c>
      <c r="Q4081" s="14" t="str">
        <f>VLOOKUP($F4081,类型描述及偏移量!$C:$H,6,FALSE)</f>
        <v>上限报警</v>
      </c>
    </row>
    <row r="4082" hidden="1" spans="1:17">
      <c r="A4082" s="12" t="s">
        <v>127</v>
      </c>
      <c r="B4082" s="12" t="str">
        <f t="shared" si="654"/>
        <v>S6</v>
      </c>
      <c r="C4082" s="12" t="str">
        <f t="shared" si="655"/>
        <v>LoALM</v>
      </c>
      <c r="D4082" s="12" t="str">
        <f t="shared" si="656"/>
        <v>BP_Value_var</v>
      </c>
      <c r="E4082" s="13" t="str">
        <f t="shared" si="657"/>
        <v>CHP4_S6_BP_Value_var</v>
      </c>
      <c r="F4082" s="14" t="str">
        <f t="shared" si="658"/>
        <v>BP_Value_var_LoALM</v>
      </c>
      <c r="G4082" s="10" t="str">
        <f t="shared" si="659"/>
        <v>CHP4_S6_LoALM</v>
      </c>
      <c r="H4082" s="10" t="str">
        <f>VLOOKUP(基本表格!E4082,起始地址定义!A:D,4,FALSE)&amp;" "&amp;Q4082</f>
        <v>4#刨片机主机轴承温度传感器1#  下限报警</v>
      </c>
      <c r="I4082" s="10" t="str">
        <f t="shared" si="660"/>
        <v>DB1401,X250.6</v>
      </c>
      <c r="J4082" s="13" t="str">
        <f>VLOOKUP(E4082,起始地址定义!A:D,2,FALSE)</f>
        <v>DB1401</v>
      </c>
      <c r="K4082" s="12" t="str">
        <f t="shared" si="661"/>
        <v>X250.6</v>
      </c>
      <c r="L4082" s="13">
        <f>VLOOKUP(E4082,起始地址定义!A:D,3,FALSE)</f>
        <v>250</v>
      </c>
      <c r="M4082" s="14">
        <f>VLOOKUP($F4082,类型描述及偏移量!$C:$H,2,FALSE)</f>
        <v>0.600000000000001</v>
      </c>
      <c r="N4082" s="14" t="str">
        <f>VLOOKUP($F4082,类型描述及偏移量!$C:$H,3,FALSE)</f>
        <v>离散</v>
      </c>
      <c r="O4082" s="14" t="str">
        <f>VLOOKUP($F4082,类型描述及偏移量!$C:$H,4,FALSE)</f>
        <v>None</v>
      </c>
      <c r="P4082" s="14" t="str">
        <f>VLOOKUP($F4082,类型描述及偏移量!$C:$H,5,FALSE)</f>
        <v>Yes</v>
      </c>
      <c r="Q4082" s="14" t="str">
        <f>VLOOKUP($F4082,类型描述及偏移量!$C:$H,6,FALSE)</f>
        <v>下限报警</v>
      </c>
    </row>
    <row r="4083" hidden="1" spans="1:17">
      <c r="A4083" s="12" t="s">
        <v>127</v>
      </c>
      <c r="B4083" s="12" t="str">
        <f t="shared" ref="B4083:B4123" si="662">LEFT(B4068,1)&amp;RIGHT(B4068,LEN(B4068)-1)+1</f>
        <v>S6</v>
      </c>
      <c r="C4083" s="12" t="str">
        <f t="shared" ref="C4083:C4123" si="663">C4068</f>
        <v>HiHiALM</v>
      </c>
      <c r="D4083" s="12" t="str">
        <f t="shared" ref="D4083:D4123" si="664">D4068</f>
        <v>BP_Value_var</v>
      </c>
      <c r="E4083" s="13" t="str">
        <f t="shared" si="657"/>
        <v>CHP4_S6_BP_Value_var</v>
      </c>
      <c r="F4083" s="14" t="str">
        <f t="shared" si="658"/>
        <v>BP_Value_var_HiHiALM</v>
      </c>
      <c r="G4083" s="10" t="str">
        <f t="shared" si="659"/>
        <v>CHP4_S6_HiHiALM</v>
      </c>
      <c r="H4083" s="10" t="str">
        <f>VLOOKUP(基本表格!E4083,起始地址定义!A:D,4,FALSE)&amp;" "&amp;Q4083</f>
        <v>4#刨片机主机轴承温度传感器1#  上上限报警</v>
      </c>
      <c r="I4083" s="10" t="str">
        <f t="shared" si="660"/>
        <v>DB1401,X250.7</v>
      </c>
      <c r="J4083" s="13" t="str">
        <f>VLOOKUP(E4083,起始地址定义!A:D,2,FALSE)</f>
        <v>DB1401</v>
      </c>
      <c r="K4083" s="12" t="str">
        <f t="shared" si="661"/>
        <v>X250.7</v>
      </c>
      <c r="L4083" s="13">
        <f>VLOOKUP(E4083,起始地址定义!A:D,3,FALSE)</f>
        <v>250</v>
      </c>
      <c r="M4083" s="14">
        <f>VLOOKUP($F4083,类型描述及偏移量!$C:$H,2,FALSE)</f>
        <v>0.700000000000003</v>
      </c>
      <c r="N4083" s="14" t="str">
        <f>VLOOKUP($F4083,类型描述及偏移量!$C:$H,3,FALSE)</f>
        <v>离散</v>
      </c>
      <c r="O4083" s="14" t="str">
        <f>VLOOKUP($F4083,类型描述及偏移量!$C:$H,4,FALSE)</f>
        <v>On</v>
      </c>
      <c r="P4083" s="14" t="str">
        <f>VLOOKUP($F4083,类型描述及偏移量!$C:$H,5,FALSE)</f>
        <v>Yes</v>
      </c>
      <c r="Q4083" s="14" t="str">
        <f>VLOOKUP($F4083,类型描述及偏移量!$C:$H,6,FALSE)</f>
        <v>上上限报警</v>
      </c>
    </row>
    <row r="4084" hidden="1" spans="1:17">
      <c r="A4084" s="12" t="s">
        <v>127</v>
      </c>
      <c r="B4084" s="12" t="str">
        <f t="shared" si="662"/>
        <v>S6</v>
      </c>
      <c r="C4084" s="12" t="str">
        <f t="shared" si="663"/>
        <v>LoLoALM</v>
      </c>
      <c r="D4084" s="12" t="str">
        <f t="shared" si="664"/>
        <v>BP_Value_var</v>
      </c>
      <c r="E4084" s="13" t="str">
        <f t="shared" si="657"/>
        <v>CHP4_S6_BP_Value_var</v>
      </c>
      <c r="F4084" s="14" t="str">
        <f t="shared" si="658"/>
        <v>BP_Value_var_LoLoALM</v>
      </c>
      <c r="G4084" s="10" t="str">
        <f t="shared" si="659"/>
        <v>CHP4_S6_LoLoALM</v>
      </c>
      <c r="H4084" s="10" t="str">
        <f>VLOOKUP(基本表格!E4084,起始地址定义!A:D,4,FALSE)&amp;" "&amp;Q4084</f>
        <v>4#刨片机主机轴承温度传感器1#  下下限报警</v>
      </c>
      <c r="I4084" s="10" t="str">
        <f t="shared" si="660"/>
        <v>DB1401,X251.0</v>
      </c>
      <c r="J4084" s="13" t="str">
        <f>VLOOKUP(E4084,起始地址定义!A:D,2,FALSE)</f>
        <v>DB1401</v>
      </c>
      <c r="K4084" s="12" t="str">
        <f t="shared" si="661"/>
        <v>X251.0</v>
      </c>
      <c r="L4084" s="13">
        <f>VLOOKUP(E4084,起始地址定义!A:D,3,FALSE)</f>
        <v>250</v>
      </c>
      <c r="M4084" s="14">
        <f>VLOOKUP($F4084,类型描述及偏移量!$C:$H,2,FALSE)</f>
        <v>1</v>
      </c>
      <c r="N4084" s="14" t="str">
        <f>VLOOKUP($F4084,类型描述及偏移量!$C:$H,3,FALSE)</f>
        <v>离散</v>
      </c>
      <c r="O4084" s="14" t="str">
        <f>VLOOKUP($F4084,类型描述及偏移量!$C:$H,4,FALSE)</f>
        <v>On</v>
      </c>
      <c r="P4084" s="14" t="str">
        <f>VLOOKUP($F4084,类型描述及偏移量!$C:$H,5,FALSE)</f>
        <v>Yes</v>
      </c>
      <c r="Q4084" s="14" t="str">
        <f>VLOOKUP($F4084,类型描述及偏移量!$C:$H,6,FALSE)</f>
        <v>下下限报警</v>
      </c>
    </row>
    <row r="4085" hidden="1" spans="1:17">
      <c r="A4085" s="12" t="s">
        <v>127</v>
      </c>
      <c r="B4085" s="12" t="str">
        <f t="shared" si="662"/>
        <v>S6</v>
      </c>
      <c r="C4085" s="12" t="str">
        <f t="shared" si="663"/>
        <v>LimALM</v>
      </c>
      <c r="D4085" s="12" t="str">
        <f t="shared" si="664"/>
        <v>BP_Value_var</v>
      </c>
      <c r="E4085" s="13" t="str">
        <f t="shared" si="657"/>
        <v>CHP4_S6_BP_Value_var</v>
      </c>
      <c r="F4085" s="14" t="str">
        <f t="shared" si="658"/>
        <v>BP_Value_var_LimALM</v>
      </c>
      <c r="G4085" s="10" t="str">
        <f t="shared" si="659"/>
        <v>CHP4_S6_LimALM</v>
      </c>
      <c r="H4085" s="10" t="str">
        <f>VLOOKUP(基本表格!E4085,起始地址定义!A:D,4,FALSE)&amp;" "&amp;Q4085</f>
        <v>4#刨片机主机轴承温度传感器1#  极限报警</v>
      </c>
      <c r="I4085" s="10" t="str">
        <f t="shared" si="660"/>
        <v>DB1401,X251.1</v>
      </c>
      <c r="J4085" s="13" t="str">
        <f>VLOOKUP(E4085,起始地址定义!A:D,2,FALSE)</f>
        <v>DB1401</v>
      </c>
      <c r="K4085" s="12" t="str">
        <f t="shared" si="661"/>
        <v>X251.1</v>
      </c>
      <c r="L4085" s="13">
        <f>VLOOKUP(E4085,起始地址定义!A:D,3,FALSE)</f>
        <v>250</v>
      </c>
      <c r="M4085" s="14">
        <f>VLOOKUP($F4085,类型描述及偏移量!$C:$H,2,FALSE)</f>
        <v>1.1</v>
      </c>
      <c r="N4085" s="14" t="str">
        <f>VLOOKUP($F4085,类型描述及偏移量!$C:$H,3,FALSE)</f>
        <v>离散</v>
      </c>
      <c r="O4085" s="14" t="str">
        <f>VLOOKUP($F4085,类型描述及偏移量!$C:$H,4,FALSE)</f>
        <v>On</v>
      </c>
      <c r="P4085" s="14" t="str">
        <f>VLOOKUP($F4085,类型描述及偏移量!$C:$H,5,FALSE)</f>
        <v>Yes</v>
      </c>
      <c r="Q4085" s="14" t="str">
        <f>VLOOKUP($F4085,类型描述及偏移量!$C:$H,6,FALSE)</f>
        <v>极限报警</v>
      </c>
    </row>
    <row r="4086" hidden="1" spans="1:17">
      <c r="A4086" s="12" t="s">
        <v>127</v>
      </c>
      <c r="B4086" s="12" t="str">
        <f t="shared" si="662"/>
        <v>S6</v>
      </c>
      <c r="C4086" s="12" t="str">
        <f t="shared" si="663"/>
        <v>LostALM</v>
      </c>
      <c r="D4086" s="12" t="str">
        <f t="shared" si="664"/>
        <v>BP_Value_var</v>
      </c>
      <c r="E4086" s="13" t="str">
        <f t="shared" si="657"/>
        <v>CHP4_S6_BP_Value_var</v>
      </c>
      <c r="F4086" s="14" t="str">
        <f t="shared" si="658"/>
        <v>BP_Value_var_LostALM</v>
      </c>
      <c r="G4086" s="10" t="str">
        <f t="shared" si="659"/>
        <v>CHP4_S6_LostALM</v>
      </c>
      <c r="H4086" s="10" t="str">
        <f>VLOOKUP(基本表格!E4086,起始地址定义!A:D,4,FALSE)&amp;" "&amp;Q4086</f>
        <v>4#刨片机主机轴承温度传感器1#  传感器断线报警</v>
      </c>
      <c r="I4086" s="10" t="str">
        <f t="shared" si="660"/>
        <v>DB1401,X251.2</v>
      </c>
      <c r="J4086" s="13" t="str">
        <f>VLOOKUP(E4086,起始地址定义!A:D,2,FALSE)</f>
        <v>DB1401</v>
      </c>
      <c r="K4086" s="12" t="str">
        <f t="shared" si="661"/>
        <v>X251.2</v>
      </c>
      <c r="L4086" s="13">
        <f>VLOOKUP(E4086,起始地址定义!A:D,3,FALSE)</f>
        <v>250</v>
      </c>
      <c r="M4086" s="14">
        <f>VLOOKUP($F4086,类型描述及偏移量!$C:$H,2,FALSE)</f>
        <v>1.2</v>
      </c>
      <c r="N4086" s="14" t="str">
        <f>VLOOKUP($F4086,类型描述及偏移量!$C:$H,3,FALSE)</f>
        <v>离散</v>
      </c>
      <c r="O4086" s="14" t="str">
        <f>VLOOKUP($F4086,类型描述及偏移量!$C:$H,4,FALSE)</f>
        <v>On</v>
      </c>
      <c r="P4086" s="14" t="str">
        <f>VLOOKUP($F4086,类型描述及偏移量!$C:$H,5,FALSE)</f>
        <v>Yes</v>
      </c>
      <c r="Q4086" s="14" t="str">
        <f>VLOOKUP($F4086,类型描述及偏移量!$C:$H,6,FALSE)</f>
        <v>传感器断线报警</v>
      </c>
    </row>
    <row r="4087" hidden="1" spans="1:17">
      <c r="A4087" s="12" t="s">
        <v>127</v>
      </c>
      <c r="B4087" s="12" t="str">
        <f t="shared" si="662"/>
        <v>S6</v>
      </c>
      <c r="C4087" s="12" t="str">
        <f t="shared" si="663"/>
        <v>Code</v>
      </c>
      <c r="D4087" s="12" t="str">
        <f t="shared" si="664"/>
        <v>BP_Value_var</v>
      </c>
      <c r="E4087" s="13" t="str">
        <f t="shared" si="657"/>
        <v>CHP4_S6_BP_Value_var</v>
      </c>
      <c r="F4087" s="14" t="str">
        <f t="shared" si="658"/>
        <v>BP_Value_var_Code</v>
      </c>
      <c r="G4087" s="10" t="str">
        <f t="shared" si="659"/>
        <v>CHP4_S6_Code</v>
      </c>
      <c r="H4087" s="10" t="str">
        <f>VLOOKUP(基本表格!E4087,起始地址定义!A:D,4,FALSE)&amp;" "&amp;Q4087</f>
        <v>4#刨片机主机轴承温度传感器1#  实际内码</v>
      </c>
      <c r="I4087" s="10" t="str">
        <f t="shared" si="660"/>
        <v>DB1401,INT252</v>
      </c>
      <c r="J4087" s="13" t="str">
        <f>VLOOKUP(E4087,起始地址定义!A:D,2,FALSE)</f>
        <v>DB1401</v>
      </c>
      <c r="K4087" s="12" t="str">
        <f t="shared" si="661"/>
        <v>INT252</v>
      </c>
      <c r="L4087" s="13">
        <f>VLOOKUP(E4087,起始地址定义!A:D,3,FALSE)</f>
        <v>250</v>
      </c>
      <c r="M4087" s="14">
        <f>VLOOKUP($F4087,类型描述及偏移量!$C:$H,2,FALSE)</f>
        <v>2</v>
      </c>
      <c r="N4087" s="14" t="str">
        <f>VLOOKUP($F4087,类型描述及偏移量!$C:$H,3,FALSE)</f>
        <v>整型</v>
      </c>
      <c r="O4087" s="14" t="str">
        <f>VLOOKUP($F4087,类型描述及偏移量!$C:$H,4,FALSE)</f>
        <v>None</v>
      </c>
      <c r="P4087" s="14" t="str">
        <f>VLOOKUP($F4087,类型描述及偏移量!$C:$H,5,FALSE)</f>
        <v>Yes</v>
      </c>
      <c r="Q4087" s="14" t="str">
        <f>VLOOKUP($F4087,类型描述及偏移量!$C:$H,6,FALSE)</f>
        <v>实际内码</v>
      </c>
    </row>
    <row r="4088" hidden="1" spans="1:17">
      <c r="A4088" s="12" t="s">
        <v>127</v>
      </c>
      <c r="B4088" s="12" t="str">
        <f t="shared" si="662"/>
        <v>S6</v>
      </c>
      <c r="C4088" s="12" t="str">
        <f t="shared" si="663"/>
        <v>Value</v>
      </c>
      <c r="D4088" s="12" t="str">
        <f t="shared" si="664"/>
        <v>BP_Value_var</v>
      </c>
      <c r="E4088" s="13" t="str">
        <f t="shared" si="657"/>
        <v>CHP4_S6_BP_Value_var</v>
      </c>
      <c r="F4088" s="14" t="str">
        <f t="shared" si="658"/>
        <v>BP_Value_var_Value</v>
      </c>
      <c r="G4088" s="10" t="str">
        <f t="shared" si="659"/>
        <v>CHP4_S6_Value</v>
      </c>
      <c r="H4088" s="10" t="str">
        <f>VLOOKUP(基本表格!E4088,起始地址定义!A:D,4,FALSE)&amp;" "&amp;Q4088</f>
        <v>4#刨片机主机轴承温度传感器1#  实际值</v>
      </c>
      <c r="I4088" s="10" t="str">
        <f t="shared" si="660"/>
        <v>DB1401,REAL256</v>
      </c>
      <c r="J4088" s="13" t="str">
        <f>VLOOKUP(E4088,起始地址定义!A:D,2,FALSE)</f>
        <v>DB1401</v>
      </c>
      <c r="K4088" s="12" t="str">
        <f t="shared" si="661"/>
        <v>REAL256</v>
      </c>
      <c r="L4088" s="13">
        <f>VLOOKUP(E4088,起始地址定义!A:D,3,FALSE)</f>
        <v>250</v>
      </c>
      <c r="M4088" s="14">
        <f>VLOOKUP($F4088,类型描述及偏移量!$C:$H,2,FALSE)</f>
        <v>6</v>
      </c>
      <c r="N4088" s="14" t="str">
        <f>VLOOKUP($F4088,类型描述及偏移量!$C:$H,3,FALSE)</f>
        <v>实型</v>
      </c>
      <c r="O4088" s="14" t="str">
        <f>VLOOKUP($F4088,类型描述及偏移量!$C:$H,4,FALSE)</f>
        <v>None</v>
      </c>
      <c r="P4088" s="14" t="str">
        <f>VLOOKUP($F4088,类型描述及偏移量!$C:$H,5,FALSE)</f>
        <v>Yes</v>
      </c>
      <c r="Q4088" s="14" t="str">
        <f>VLOOKUP($F4088,类型描述及偏移量!$C:$H,6,FALSE)</f>
        <v>实际值</v>
      </c>
    </row>
    <row r="4089" hidden="1" spans="1:17">
      <c r="A4089" s="12" t="s">
        <v>127</v>
      </c>
      <c r="B4089" s="12" t="str">
        <f t="shared" si="662"/>
        <v>S6</v>
      </c>
      <c r="C4089" s="12" t="str">
        <f t="shared" si="663"/>
        <v>Range</v>
      </c>
      <c r="D4089" s="12" t="str">
        <f t="shared" si="664"/>
        <v>BP_Value_var</v>
      </c>
      <c r="E4089" s="13" t="str">
        <f t="shared" si="657"/>
        <v>CHP4_S6_BP_Value_var</v>
      </c>
      <c r="F4089" s="14" t="str">
        <f t="shared" si="658"/>
        <v>BP_Value_var_Range</v>
      </c>
      <c r="G4089" s="10" t="str">
        <f t="shared" si="659"/>
        <v>CHP4_S6_Range</v>
      </c>
      <c r="H4089" s="10" t="str">
        <f>VLOOKUP(基本表格!E4089,起始地址定义!A:D,4,FALSE)&amp;" "&amp;Q4089</f>
        <v>4#刨片机主机轴承温度传感器1#  量程</v>
      </c>
      <c r="I4089" s="10" t="str">
        <f t="shared" si="660"/>
        <v>DB1401,REAL260</v>
      </c>
      <c r="J4089" s="13" t="str">
        <f>VLOOKUP(E4089,起始地址定义!A:D,2,FALSE)</f>
        <v>DB1401</v>
      </c>
      <c r="K4089" s="12" t="str">
        <f t="shared" si="661"/>
        <v>REAL260</v>
      </c>
      <c r="L4089" s="13">
        <f>VLOOKUP(E4089,起始地址定义!A:D,3,FALSE)</f>
        <v>250</v>
      </c>
      <c r="M4089" s="14">
        <f>VLOOKUP($F4089,类型描述及偏移量!$C:$H,2,FALSE)</f>
        <v>10</v>
      </c>
      <c r="N4089" s="14" t="str">
        <f>VLOOKUP($F4089,类型描述及偏移量!$C:$H,3,FALSE)</f>
        <v>实型</v>
      </c>
      <c r="O4089" s="14" t="str">
        <f>VLOOKUP($F4089,类型描述及偏移量!$C:$H,4,FALSE)</f>
        <v>None</v>
      </c>
      <c r="P4089" s="14" t="str">
        <f>VLOOKUP($F4089,类型描述及偏移量!$C:$H,5,FALSE)</f>
        <v>No</v>
      </c>
      <c r="Q4089" s="14" t="str">
        <f>VLOOKUP($F4089,类型描述及偏移量!$C:$H,6,FALSE)</f>
        <v>量程</v>
      </c>
    </row>
    <row r="4090" hidden="1" spans="1:17">
      <c r="A4090" s="12" t="s">
        <v>127</v>
      </c>
      <c r="B4090" s="12" t="str">
        <f t="shared" si="662"/>
        <v>S6</v>
      </c>
      <c r="C4090" s="12" t="str">
        <f t="shared" si="663"/>
        <v>Hi</v>
      </c>
      <c r="D4090" s="12" t="str">
        <f t="shared" si="664"/>
        <v>BP_Value_var</v>
      </c>
      <c r="E4090" s="13" t="str">
        <f t="shared" si="657"/>
        <v>CHP4_S6_BP_Value_var</v>
      </c>
      <c r="F4090" s="14" t="str">
        <f t="shared" si="658"/>
        <v>BP_Value_var_Hi</v>
      </c>
      <c r="G4090" s="10" t="str">
        <f t="shared" si="659"/>
        <v>CHP4_S6_Hi</v>
      </c>
      <c r="H4090" s="10" t="str">
        <f>VLOOKUP(基本表格!E4090,起始地址定义!A:D,4,FALSE)&amp;" "&amp;Q4090</f>
        <v>4#刨片机主机轴承温度传感器1#  上限值</v>
      </c>
      <c r="I4090" s="10" t="str">
        <f t="shared" si="660"/>
        <v>DB1401,REAL264</v>
      </c>
      <c r="J4090" s="13" t="str">
        <f>VLOOKUP(E4090,起始地址定义!A:D,2,FALSE)</f>
        <v>DB1401</v>
      </c>
      <c r="K4090" s="12" t="str">
        <f t="shared" si="661"/>
        <v>REAL264</v>
      </c>
      <c r="L4090" s="13">
        <f>VLOOKUP(E4090,起始地址定义!A:D,3,FALSE)</f>
        <v>250</v>
      </c>
      <c r="M4090" s="14">
        <f>VLOOKUP($F4090,类型描述及偏移量!$C:$H,2,FALSE)</f>
        <v>14</v>
      </c>
      <c r="N4090" s="14" t="str">
        <f>VLOOKUP($F4090,类型描述及偏移量!$C:$H,3,FALSE)</f>
        <v>实型</v>
      </c>
      <c r="O4090" s="14" t="str">
        <f>VLOOKUP($F4090,类型描述及偏移量!$C:$H,4,FALSE)</f>
        <v>None</v>
      </c>
      <c r="P4090" s="14" t="str">
        <f>VLOOKUP($F4090,类型描述及偏移量!$C:$H,5,FALSE)</f>
        <v>No</v>
      </c>
      <c r="Q4090" s="14" t="str">
        <f>VLOOKUP($F4090,类型描述及偏移量!$C:$H,6,FALSE)</f>
        <v>上限值</v>
      </c>
    </row>
    <row r="4091" hidden="1" spans="1:17">
      <c r="A4091" s="12" t="s">
        <v>127</v>
      </c>
      <c r="B4091" s="12" t="str">
        <f t="shared" si="662"/>
        <v>S6</v>
      </c>
      <c r="C4091" s="12" t="str">
        <f t="shared" si="663"/>
        <v>Lo</v>
      </c>
      <c r="D4091" s="12" t="str">
        <f t="shared" si="664"/>
        <v>BP_Value_var</v>
      </c>
      <c r="E4091" s="13" t="str">
        <f t="shared" si="657"/>
        <v>CHP4_S6_BP_Value_var</v>
      </c>
      <c r="F4091" s="14" t="str">
        <f t="shared" si="658"/>
        <v>BP_Value_var_Lo</v>
      </c>
      <c r="G4091" s="10" t="str">
        <f t="shared" si="659"/>
        <v>CHP4_S6_Lo</v>
      </c>
      <c r="H4091" s="10" t="str">
        <f>VLOOKUP(基本表格!E4091,起始地址定义!A:D,4,FALSE)&amp;" "&amp;Q4091</f>
        <v>4#刨片机主机轴承温度传感器1#  下限值</v>
      </c>
      <c r="I4091" s="10" t="str">
        <f t="shared" si="660"/>
        <v>DB1401,REAL268</v>
      </c>
      <c r="J4091" s="13" t="str">
        <f>VLOOKUP(E4091,起始地址定义!A:D,2,FALSE)</f>
        <v>DB1401</v>
      </c>
      <c r="K4091" s="12" t="str">
        <f t="shared" si="661"/>
        <v>REAL268</v>
      </c>
      <c r="L4091" s="13">
        <f>VLOOKUP(E4091,起始地址定义!A:D,3,FALSE)</f>
        <v>250</v>
      </c>
      <c r="M4091" s="14">
        <f>VLOOKUP($F4091,类型描述及偏移量!$C:$H,2,FALSE)</f>
        <v>18</v>
      </c>
      <c r="N4091" s="14" t="str">
        <f>VLOOKUP($F4091,类型描述及偏移量!$C:$H,3,FALSE)</f>
        <v>实型</v>
      </c>
      <c r="O4091" s="14" t="str">
        <f>VLOOKUP($F4091,类型描述及偏移量!$C:$H,4,FALSE)</f>
        <v>None</v>
      </c>
      <c r="P4091" s="14" t="str">
        <f>VLOOKUP($F4091,类型描述及偏移量!$C:$H,5,FALSE)</f>
        <v>No</v>
      </c>
      <c r="Q4091" s="14" t="str">
        <f>VLOOKUP($F4091,类型描述及偏移量!$C:$H,6,FALSE)</f>
        <v>下限值</v>
      </c>
    </row>
    <row r="4092" hidden="1" spans="1:17">
      <c r="A4092" s="12" t="s">
        <v>127</v>
      </c>
      <c r="B4092" s="12" t="str">
        <f t="shared" si="662"/>
        <v>S6</v>
      </c>
      <c r="C4092" s="12" t="str">
        <f t="shared" si="663"/>
        <v>HiHi</v>
      </c>
      <c r="D4092" s="12" t="str">
        <f t="shared" si="664"/>
        <v>BP_Value_var</v>
      </c>
      <c r="E4092" s="13" t="str">
        <f t="shared" si="657"/>
        <v>CHP4_S6_BP_Value_var</v>
      </c>
      <c r="F4092" s="14" t="str">
        <f t="shared" si="658"/>
        <v>BP_Value_var_HiHi</v>
      </c>
      <c r="G4092" s="10" t="str">
        <f t="shared" si="659"/>
        <v>CHP4_S6_HiHi</v>
      </c>
      <c r="H4092" s="10" t="str">
        <f>VLOOKUP(基本表格!E4092,起始地址定义!A:D,4,FALSE)&amp;" "&amp;Q4092</f>
        <v>4#刨片机主机轴承温度传感器1#  上上限值</v>
      </c>
      <c r="I4092" s="10" t="str">
        <f t="shared" si="660"/>
        <v>DB1401,REAL272</v>
      </c>
      <c r="J4092" s="13" t="str">
        <f>VLOOKUP(E4092,起始地址定义!A:D,2,FALSE)</f>
        <v>DB1401</v>
      </c>
      <c r="K4092" s="12" t="str">
        <f t="shared" si="661"/>
        <v>REAL272</v>
      </c>
      <c r="L4092" s="13">
        <f>VLOOKUP(E4092,起始地址定义!A:D,3,FALSE)</f>
        <v>250</v>
      </c>
      <c r="M4092" s="14">
        <f>VLOOKUP($F4092,类型描述及偏移量!$C:$H,2,FALSE)</f>
        <v>22</v>
      </c>
      <c r="N4092" s="14" t="str">
        <f>VLOOKUP($F4092,类型描述及偏移量!$C:$H,3,FALSE)</f>
        <v>实型</v>
      </c>
      <c r="O4092" s="14" t="str">
        <f>VLOOKUP($F4092,类型描述及偏移量!$C:$H,4,FALSE)</f>
        <v>None</v>
      </c>
      <c r="P4092" s="14" t="str">
        <f>VLOOKUP($F4092,类型描述及偏移量!$C:$H,5,FALSE)</f>
        <v>No</v>
      </c>
      <c r="Q4092" s="14" t="str">
        <f>VLOOKUP($F4092,类型描述及偏移量!$C:$H,6,FALSE)</f>
        <v>上上限值</v>
      </c>
    </row>
    <row r="4093" hidden="1" spans="1:17">
      <c r="A4093" s="12" t="s">
        <v>127</v>
      </c>
      <c r="B4093" s="12" t="str">
        <f t="shared" si="662"/>
        <v>S6</v>
      </c>
      <c r="C4093" s="12" t="str">
        <f t="shared" si="663"/>
        <v>LoLo</v>
      </c>
      <c r="D4093" s="12" t="str">
        <f t="shared" si="664"/>
        <v>BP_Value_var</v>
      </c>
      <c r="E4093" s="13" t="str">
        <f t="shared" ref="E4093:E4156" si="665">A4093&amp;"_"&amp;B4093&amp;"_"&amp;D4093</f>
        <v>CHP4_S6_BP_Value_var</v>
      </c>
      <c r="F4093" s="14" t="str">
        <f t="shared" ref="F4093:F4156" si="666">D4093&amp;"_"&amp;C4093</f>
        <v>BP_Value_var_LoLo</v>
      </c>
      <c r="G4093" s="10" t="str">
        <f t="shared" ref="G4093:G4156" si="667">A4093&amp;"_"&amp;IF(B4093="DB","",B4093&amp;"_")&amp;C4093</f>
        <v>CHP4_S6_LoLo</v>
      </c>
      <c r="H4093" s="10" t="str">
        <f>VLOOKUP(基本表格!E4093,起始地址定义!A:D,4,FALSE)&amp;" "&amp;Q4093</f>
        <v>4#刨片机主机轴承温度传感器1#  下下限值</v>
      </c>
      <c r="I4093" s="10" t="str">
        <f t="shared" ref="I4093:I4156" si="668">J4093&amp;","&amp;K4093</f>
        <v>DB1401,REAL276</v>
      </c>
      <c r="J4093" s="13" t="str">
        <f>VLOOKUP(E4093,起始地址定义!A:D,2,FALSE)</f>
        <v>DB1401</v>
      </c>
      <c r="K4093" s="12" t="str">
        <f t="shared" ref="K4093:K4156" si="669">IF(N4093="离散","X",IF(N4093="实型","REAL","INT"))&amp;IF(N4093="离散",TEXT(L4093+M4093,"0.0"),L4093+M4093)</f>
        <v>REAL276</v>
      </c>
      <c r="L4093" s="13">
        <f>VLOOKUP(E4093,起始地址定义!A:D,3,FALSE)</f>
        <v>250</v>
      </c>
      <c r="M4093" s="14">
        <f>VLOOKUP($F4093,类型描述及偏移量!$C:$H,2,FALSE)</f>
        <v>26</v>
      </c>
      <c r="N4093" s="14" t="str">
        <f>VLOOKUP($F4093,类型描述及偏移量!$C:$H,3,FALSE)</f>
        <v>实型</v>
      </c>
      <c r="O4093" s="14" t="str">
        <f>VLOOKUP($F4093,类型描述及偏移量!$C:$H,4,FALSE)</f>
        <v>None</v>
      </c>
      <c r="P4093" s="14" t="str">
        <f>VLOOKUP($F4093,类型描述及偏移量!$C:$H,5,FALSE)</f>
        <v>No</v>
      </c>
      <c r="Q4093" s="14" t="str">
        <f>VLOOKUP($F4093,类型描述及偏移量!$C:$H,6,FALSE)</f>
        <v>下下限值</v>
      </c>
    </row>
    <row r="4094" hidden="1" spans="1:17">
      <c r="A4094" s="12" t="s">
        <v>127</v>
      </c>
      <c r="B4094" s="12" t="str">
        <f t="shared" si="662"/>
        <v>S7</v>
      </c>
      <c r="C4094" s="12" t="str">
        <f t="shared" si="663"/>
        <v>HiProEN</v>
      </c>
      <c r="D4094" s="12" t="str">
        <f t="shared" si="664"/>
        <v>BP_Value_var</v>
      </c>
      <c r="E4094" s="13" t="str">
        <f t="shared" si="665"/>
        <v>CHP4_S7_BP_Value_var</v>
      </c>
      <c r="F4094" s="14" t="str">
        <f t="shared" si="666"/>
        <v>BP_Value_var_HiProEN</v>
      </c>
      <c r="G4094" s="10" t="str">
        <f t="shared" si="667"/>
        <v>CHP4_S7_HiProEN</v>
      </c>
      <c r="H4094" s="10" t="str">
        <f>VLOOKUP(基本表格!E4094,起始地址定义!A:D,4,FALSE)&amp;" "&amp;Q4094</f>
        <v>4#刨片机主机轴承温度传感器2#  上限保护使能</v>
      </c>
      <c r="I4094" s="10" t="str">
        <f t="shared" si="668"/>
        <v>DB1401,X300.3</v>
      </c>
      <c r="J4094" s="13" t="str">
        <f>VLOOKUP(E4094,起始地址定义!A:D,2,FALSE)</f>
        <v>DB1401</v>
      </c>
      <c r="K4094" s="12" t="str">
        <f t="shared" si="669"/>
        <v>X300.3</v>
      </c>
      <c r="L4094" s="13">
        <f>VLOOKUP(E4094,起始地址定义!A:D,3,FALSE)</f>
        <v>300</v>
      </c>
      <c r="M4094" s="14">
        <f>VLOOKUP($F4094,类型描述及偏移量!$C:$H,2,FALSE)</f>
        <v>0.299999999999997</v>
      </c>
      <c r="N4094" s="14" t="str">
        <f>VLOOKUP($F4094,类型描述及偏移量!$C:$H,3,FALSE)</f>
        <v>离散</v>
      </c>
      <c r="O4094" s="14" t="str">
        <f>VLOOKUP($F4094,类型描述及偏移量!$C:$H,4,FALSE)</f>
        <v>None</v>
      </c>
      <c r="P4094" s="14" t="str">
        <f>VLOOKUP($F4094,类型描述及偏移量!$C:$H,5,FALSE)</f>
        <v>No</v>
      </c>
      <c r="Q4094" s="14" t="str">
        <f>VLOOKUP($F4094,类型描述及偏移量!$C:$H,6,FALSE)</f>
        <v>上限保护使能</v>
      </c>
    </row>
    <row r="4095" hidden="1" spans="1:17">
      <c r="A4095" s="12" t="s">
        <v>127</v>
      </c>
      <c r="B4095" s="12" t="str">
        <f t="shared" si="662"/>
        <v>S7</v>
      </c>
      <c r="C4095" s="12" t="str">
        <f t="shared" si="663"/>
        <v>LoProEN</v>
      </c>
      <c r="D4095" s="12" t="str">
        <f t="shared" si="664"/>
        <v>BP_Value_var</v>
      </c>
      <c r="E4095" s="13" t="str">
        <f t="shared" si="665"/>
        <v>CHP4_S7_BP_Value_var</v>
      </c>
      <c r="F4095" s="14" t="str">
        <f t="shared" si="666"/>
        <v>BP_Value_var_LoProEN</v>
      </c>
      <c r="G4095" s="10" t="str">
        <f t="shared" si="667"/>
        <v>CHP4_S7_LoProEN</v>
      </c>
      <c r="H4095" s="10" t="str">
        <f>VLOOKUP(基本表格!E4095,起始地址定义!A:D,4,FALSE)&amp;" "&amp;Q4095</f>
        <v>4#刨片机主机轴承温度传感器2#  下限保护使能</v>
      </c>
      <c r="I4095" s="10" t="str">
        <f t="shared" si="668"/>
        <v>DB1401,X300.4</v>
      </c>
      <c r="J4095" s="13" t="str">
        <f>VLOOKUP(E4095,起始地址定义!A:D,2,FALSE)</f>
        <v>DB1401</v>
      </c>
      <c r="K4095" s="12" t="str">
        <f t="shared" si="669"/>
        <v>X300.4</v>
      </c>
      <c r="L4095" s="13">
        <f>VLOOKUP(E4095,起始地址定义!A:D,3,FALSE)</f>
        <v>300</v>
      </c>
      <c r="M4095" s="14">
        <f>VLOOKUP($F4095,类型描述及偏移量!$C:$H,2,FALSE)</f>
        <v>0.399999999999999</v>
      </c>
      <c r="N4095" s="14" t="str">
        <f>VLOOKUP($F4095,类型描述及偏移量!$C:$H,3,FALSE)</f>
        <v>离散</v>
      </c>
      <c r="O4095" s="14" t="str">
        <f>VLOOKUP($F4095,类型描述及偏移量!$C:$H,4,FALSE)</f>
        <v>None</v>
      </c>
      <c r="P4095" s="14" t="str">
        <f>VLOOKUP($F4095,类型描述及偏移量!$C:$H,5,FALSE)</f>
        <v>No</v>
      </c>
      <c r="Q4095" s="14" t="str">
        <f>VLOOKUP($F4095,类型描述及偏移量!$C:$H,6,FALSE)</f>
        <v>下限保护使能</v>
      </c>
    </row>
    <row r="4096" hidden="1" spans="1:17">
      <c r="A4096" s="12" t="s">
        <v>127</v>
      </c>
      <c r="B4096" s="12" t="str">
        <f t="shared" si="662"/>
        <v>S7</v>
      </c>
      <c r="C4096" s="12" t="str">
        <f t="shared" si="663"/>
        <v>HiALM</v>
      </c>
      <c r="D4096" s="12" t="str">
        <f t="shared" si="664"/>
        <v>BP_Value_var</v>
      </c>
      <c r="E4096" s="13" t="str">
        <f t="shared" si="665"/>
        <v>CHP4_S7_BP_Value_var</v>
      </c>
      <c r="F4096" s="14" t="str">
        <f t="shared" si="666"/>
        <v>BP_Value_var_HiALM</v>
      </c>
      <c r="G4096" s="10" t="str">
        <f t="shared" si="667"/>
        <v>CHP4_S7_HiALM</v>
      </c>
      <c r="H4096" s="10" t="str">
        <f>VLOOKUP(基本表格!E4096,起始地址定义!A:D,4,FALSE)&amp;" "&amp;Q4096</f>
        <v>4#刨片机主机轴承温度传感器2#  上限报警</v>
      </c>
      <c r="I4096" s="10" t="str">
        <f t="shared" si="668"/>
        <v>DB1401,X300.5</v>
      </c>
      <c r="J4096" s="13" t="str">
        <f>VLOOKUP(E4096,起始地址定义!A:D,2,FALSE)</f>
        <v>DB1401</v>
      </c>
      <c r="K4096" s="12" t="str">
        <f t="shared" si="669"/>
        <v>X300.5</v>
      </c>
      <c r="L4096" s="13">
        <f>VLOOKUP(E4096,起始地址定义!A:D,3,FALSE)</f>
        <v>300</v>
      </c>
      <c r="M4096" s="14">
        <f>VLOOKUP($F4096,类型描述及偏移量!$C:$H,2,FALSE)</f>
        <v>0.5</v>
      </c>
      <c r="N4096" s="14" t="str">
        <f>VLOOKUP($F4096,类型描述及偏移量!$C:$H,3,FALSE)</f>
        <v>离散</v>
      </c>
      <c r="O4096" s="14" t="str">
        <f>VLOOKUP($F4096,类型描述及偏移量!$C:$H,4,FALSE)</f>
        <v>None</v>
      </c>
      <c r="P4096" s="14" t="str">
        <f>VLOOKUP($F4096,类型描述及偏移量!$C:$H,5,FALSE)</f>
        <v>Yes</v>
      </c>
      <c r="Q4096" s="14" t="str">
        <f>VLOOKUP($F4096,类型描述及偏移量!$C:$H,6,FALSE)</f>
        <v>上限报警</v>
      </c>
    </row>
    <row r="4097" hidden="1" spans="1:17">
      <c r="A4097" s="12" t="s">
        <v>127</v>
      </c>
      <c r="B4097" s="12" t="str">
        <f t="shared" si="662"/>
        <v>S7</v>
      </c>
      <c r="C4097" s="12" t="str">
        <f t="shared" si="663"/>
        <v>LoALM</v>
      </c>
      <c r="D4097" s="12" t="str">
        <f t="shared" si="664"/>
        <v>BP_Value_var</v>
      </c>
      <c r="E4097" s="13" t="str">
        <f t="shared" si="665"/>
        <v>CHP4_S7_BP_Value_var</v>
      </c>
      <c r="F4097" s="14" t="str">
        <f t="shared" si="666"/>
        <v>BP_Value_var_LoALM</v>
      </c>
      <c r="G4097" s="10" t="str">
        <f t="shared" si="667"/>
        <v>CHP4_S7_LoALM</v>
      </c>
      <c r="H4097" s="10" t="str">
        <f>VLOOKUP(基本表格!E4097,起始地址定义!A:D,4,FALSE)&amp;" "&amp;Q4097</f>
        <v>4#刨片机主机轴承温度传感器2#  下限报警</v>
      </c>
      <c r="I4097" s="10" t="str">
        <f t="shared" si="668"/>
        <v>DB1401,X300.6</v>
      </c>
      <c r="J4097" s="13" t="str">
        <f>VLOOKUP(E4097,起始地址定义!A:D,2,FALSE)</f>
        <v>DB1401</v>
      </c>
      <c r="K4097" s="12" t="str">
        <f t="shared" si="669"/>
        <v>X300.6</v>
      </c>
      <c r="L4097" s="13">
        <f>VLOOKUP(E4097,起始地址定义!A:D,3,FALSE)</f>
        <v>300</v>
      </c>
      <c r="M4097" s="14">
        <f>VLOOKUP($F4097,类型描述及偏移量!$C:$H,2,FALSE)</f>
        <v>0.600000000000001</v>
      </c>
      <c r="N4097" s="14" t="str">
        <f>VLOOKUP($F4097,类型描述及偏移量!$C:$H,3,FALSE)</f>
        <v>离散</v>
      </c>
      <c r="O4097" s="14" t="str">
        <f>VLOOKUP($F4097,类型描述及偏移量!$C:$H,4,FALSE)</f>
        <v>None</v>
      </c>
      <c r="P4097" s="14" t="str">
        <f>VLOOKUP($F4097,类型描述及偏移量!$C:$H,5,FALSE)</f>
        <v>Yes</v>
      </c>
      <c r="Q4097" s="14" t="str">
        <f>VLOOKUP($F4097,类型描述及偏移量!$C:$H,6,FALSE)</f>
        <v>下限报警</v>
      </c>
    </row>
    <row r="4098" hidden="1" spans="1:17">
      <c r="A4098" s="12" t="s">
        <v>127</v>
      </c>
      <c r="B4098" s="12" t="str">
        <f t="shared" si="662"/>
        <v>S7</v>
      </c>
      <c r="C4098" s="12" t="str">
        <f t="shared" si="663"/>
        <v>HiHiALM</v>
      </c>
      <c r="D4098" s="12" t="str">
        <f t="shared" si="664"/>
        <v>BP_Value_var</v>
      </c>
      <c r="E4098" s="13" t="str">
        <f t="shared" si="665"/>
        <v>CHP4_S7_BP_Value_var</v>
      </c>
      <c r="F4098" s="14" t="str">
        <f t="shared" si="666"/>
        <v>BP_Value_var_HiHiALM</v>
      </c>
      <c r="G4098" s="10" t="str">
        <f t="shared" si="667"/>
        <v>CHP4_S7_HiHiALM</v>
      </c>
      <c r="H4098" s="10" t="str">
        <f>VLOOKUP(基本表格!E4098,起始地址定义!A:D,4,FALSE)&amp;" "&amp;Q4098</f>
        <v>4#刨片机主机轴承温度传感器2#  上上限报警</v>
      </c>
      <c r="I4098" s="10" t="str">
        <f t="shared" si="668"/>
        <v>DB1401,X300.7</v>
      </c>
      <c r="J4098" s="13" t="str">
        <f>VLOOKUP(E4098,起始地址定义!A:D,2,FALSE)</f>
        <v>DB1401</v>
      </c>
      <c r="K4098" s="12" t="str">
        <f t="shared" si="669"/>
        <v>X300.7</v>
      </c>
      <c r="L4098" s="13">
        <f>VLOOKUP(E4098,起始地址定义!A:D,3,FALSE)</f>
        <v>300</v>
      </c>
      <c r="M4098" s="14">
        <f>VLOOKUP($F4098,类型描述及偏移量!$C:$H,2,FALSE)</f>
        <v>0.700000000000003</v>
      </c>
      <c r="N4098" s="14" t="str">
        <f>VLOOKUP($F4098,类型描述及偏移量!$C:$H,3,FALSE)</f>
        <v>离散</v>
      </c>
      <c r="O4098" s="14" t="str">
        <f>VLOOKUP($F4098,类型描述及偏移量!$C:$H,4,FALSE)</f>
        <v>On</v>
      </c>
      <c r="P4098" s="14" t="str">
        <f>VLOOKUP($F4098,类型描述及偏移量!$C:$H,5,FALSE)</f>
        <v>Yes</v>
      </c>
      <c r="Q4098" s="14" t="str">
        <f>VLOOKUP($F4098,类型描述及偏移量!$C:$H,6,FALSE)</f>
        <v>上上限报警</v>
      </c>
    </row>
    <row r="4099" hidden="1" spans="1:17">
      <c r="A4099" s="12" t="s">
        <v>127</v>
      </c>
      <c r="B4099" s="12" t="str">
        <f t="shared" si="662"/>
        <v>S7</v>
      </c>
      <c r="C4099" s="12" t="str">
        <f t="shared" si="663"/>
        <v>LoLoALM</v>
      </c>
      <c r="D4099" s="12" t="str">
        <f t="shared" si="664"/>
        <v>BP_Value_var</v>
      </c>
      <c r="E4099" s="13" t="str">
        <f t="shared" si="665"/>
        <v>CHP4_S7_BP_Value_var</v>
      </c>
      <c r="F4099" s="14" t="str">
        <f t="shared" si="666"/>
        <v>BP_Value_var_LoLoALM</v>
      </c>
      <c r="G4099" s="10" t="str">
        <f t="shared" si="667"/>
        <v>CHP4_S7_LoLoALM</v>
      </c>
      <c r="H4099" s="10" t="str">
        <f>VLOOKUP(基本表格!E4099,起始地址定义!A:D,4,FALSE)&amp;" "&amp;Q4099</f>
        <v>4#刨片机主机轴承温度传感器2#  下下限报警</v>
      </c>
      <c r="I4099" s="10" t="str">
        <f t="shared" si="668"/>
        <v>DB1401,X301.0</v>
      </c>
      <c r="J4099" s="13" t="str">
        <f>VLOOKUP(E4099,起始地址定义!A:D,2,FALSE)</f>
        <v>DB1401</v>
      </c>
      <c r="K4099" s="12" t="str">
        <f t="shared" si="669"/>
        <v>X301.0</v>
      </c>
      <c r="L4099" s="13">
        <f>VLOOKUP(E4099,起始地址定义!A:D,3,FALSE)</f>
        <v>300</v>
      </c>
      <c r="M4099" s="14">
        <f>VLOOKUP($F4099,类型描述及偏移量!$C:$H,2,FALSE)</f>
        <v>1</v>
      </c>
      <c r="N4099" s="14" t="str">
        <f>VLOOKUP($F4099,类型描述及偏移量!$C:$H,3,FALSE)</f>
        <v>离散</v>
      </c>
      <c r="O4099" s="14" t="str">
        <f>VLOOKUP($F4099,类型描述及偏移量!$C:$H,4,FALSE)</f>
        <v>On</v>
      </c>
      <c r="P4099" s="14" t="str">
        <f>VLOOKUP($F4099,类型描述及偏移量!$C:$H,5,FALSE)</f>
        <v>Yes</v>
      </c>
      <c r="Q4099" s="14" t="str">
        <f>VLOOKUP($F4099,类型描述及偏移量!$C:$H,6,FALSE)</f>
        <v>下下限报警</v>
      </c>
    </row>
    <row r="4100" hidden="1" spans="1:17">
      <c r="A4100" s="12" t="s">
        <v>127</v>
      </c>
      <c r="B4100" s="12" t="str">
        <f t="shared" si="662"/>
        <v>S7</v>
      </c>
      <c r="C4100" s="12" t="str">
        <f t="shared" si="663"/>
        <v>LimALM</v>
      </c>
      <c r="D4100" s="12" t="str">
        <f t="shared" si="664"/>
        <v>BP_Value_var</v>
      </c>
      <c r="E4100" s="13" t="str">
        <f t="shared" si="665"/>
        <v>CHP4_S7_BP_Value_var</v>
      </c>
      <c r="F4100" s="14" t="str">
        <f t="shared" si="666"/>
        <v>BP_Value_var_LimALM</v>
      </c>
      <c r="G4100" s="10" t="str">
        <f t="shared" si="667"/>
        <v>CHP4_S7_LimALM</v>
      </c>
      <c r="H4100" s="10" t="str">
        <f>VLOOKUP(基本表格!E4100,起始地址定义!A:D,4,FALSE)&amp;" "&amp;Q4100</f>
        <v>4#刨片机主机轴承温度传感器2#  极限报警</v>
      </c>
      <c r="I4100" s="10" t="str">
        <f t="shared" si="668"/>
        <v>DB1401,X301.1</v>
      </c>
      <c r="J4100" s="13" t="str">
        <f>VLOOKUP(E4100,起始地址定义!A:D,2,FALSE)</f>
        <v>DB1401</v>
      </c>
      <c r="K4100" s="12" t="str">
        <f t="shared" si="669"/>
        <v>X301.1</v>
      </c>
      <c r="L4100" s="13">
        <f>VLOOKUP(E4100,起始地址定义!A:D,3,FALSE)</f>
        <v>300</v>
      </c>
      <c r="M4100" s="14">
        <f>VLOOKUP($F4100,类型描述及偏移量!$C:$H,2,FALSE)</f>
        <v>1.1</v>
      </c>
      <c r="N4100" s="14" t="str">
        <f>VLOOKUP($F4100,类型描述及偏移量!$C:$H,3,FALSE)</f>
        <v>离散</v>
      </c>
      <c r="O4100" s="14" t="str">
        <f>VLOOKUP($F4100,类型描述及偏移量!$C:$H,4,FALSE)</f>
        <v>On</v>
      </c>
      <c r="P4100" s="14" t="str">
        <f>VLOOKUP($F4100,类型描述及偏移量!$C:$H,5,FALSE)</f>
        <v>Yes</v>
      </c>
      <c r="Q4100" s="14" t="str">
        <f>VLOOKUP($F4100,类型描述及偏移量!$C:$H,6,FALSE)</f>
        <v>极限报警</v>
      </c>
    </row>
    <row r="4101" hidden="1" spans="1:17">
      <c r="A4101" s="12" t="s">
        <v>127</v>
      </c>
      <c r="B4101" s="12" t="str">
        <f t="shared" si="662"/>
        <v>S7</v>
      </c>
      <c r="C4101" s="12" t="str">
        <f t="shared" si="663"/>
        <v>LostALM</v>
      </c>
      <c r="D4101" s="12" t="str">
        <f t="shared" si="664"/>
        <v>BP_Value_var</v>
      </c>
      <c r="E4101" s="13" t="str">
        <f t="shared" si="665"/>
        <v>CHP4_S7_BP_Value_var</v>
      </c>
      <c r="F4101" s="14" t="str">
        <f t="shared" si="666"/>
        <v>BP_Value_var_LostALM</v>
      </c>
      <c r="G4101" s="10" t="str">
        <f t="shared" si="667"/>
        <v>CHP4_S7_LostALM</v>
      </c>
      <c r="H4101" s="10" t="str">
        <f>VLOOKUP(基本表格!E4101,起始地址定义!A:D,4,FALSE)&amp;" "&amp;Q4101</f>
        <v>4#刨片机主机轴承温度传感器2#  传感器断线报警</v>
      </c>
      <c r="I4101" s="10" t="str">
        <f t="shared" si="668"/>
        <v>DB1401,X301.2</v>
      </c>
      <c r="J4101" s="13" t="str">
        <f>VLOOKUP(E4101,起始地址定义!A:D,2,FALSE)</f>
        <v>DB1401</v>
      </c>
      <c r="K4101" s="12" t="str">
        <f t="shared" si="669"/>
        <v>X301.2</v>
      </c>
      <c r="L4101" s="13">
        <f>VLOOKUP(E4101,起始地址定义!A:D,3,FALSE)</f>
        <v>300</v>
      </c>
      <c r="M4101" s="14">
        <f>VLOOKUP($F4101,类型描述及偏移量!$C:$H,2,FALSE)</f>
        <v>1.2</v>
      </c>
      <c r="N4101" s="14" t="str">
        <f>VLOOKUP($F4101,类型描述及偏移量!$C:$H,3,FALSE)</f>
        <v>离散</v>
      </c>
      <c r="O4101" s="14" t="str">
        <f>VLOOKUP($F4101,类型描述及偏移量!$C:$H,4,FALSE)</f>
        <v>On</v>
      </c>
      <c r="P4101" s="14" t="str">
        <f>VLOOKUP($F4101,类型描述及偏移量!$C:$H,5,FALSE)</f>
        <v>Yes</v>
      </c>
      <c r="Q4101" s="14" t="str">
        <f>VLOOKUP($F4101,类型描述及偏移量!$C:$H,6,FALSE)</f>
        <v>传感器断线报警</v>
      </c>
    </row>
    <row r="4102" hidden="1" spans="1:17">
      <c r="A4102" s="12" t="s">
        <v>127</v>
      </c>
      <c r="B4102" s="12" t="str">
        <f t="shared" si="662"/>
        <v>S7</v>
      </c>
      <c r="C4102" s="12" t="str">
        <f t="shared" si="663"/>
        <v>Code</v>
      </c>
      <c r="D4102" s="12" t="str">
        <f t="shared" si="664"/>
        <v>BP_Value_var</v>
      </c>
      <c r="E4102" s="13" t="str">
        <f t="shared" si="665"/>
        <v>CHP4_S7_BP_Value_var</v>
      </c>
      <c r="F4102" s="14" t="str">
        <f t="shared" si="666"/>
        <v>BP_Value_var_Code</v>
      </c>
      <c r="G4102" s="10" t="str">
        <f t="shared" si="667"/>
        <v>CHP4_S7_Code</v>
      </c>
      <c r="H4102" s="10" t="str">
        <f>VLOOKUP(基本表格!E4102,起始地址定义!A:D,4,FALSE)&amp;" "&amp;Q4102</f>
        <v>4#刨片机主机轴承温度传感器2#  实际内码</v>
      </c>
      <c r="I4102" s="10" t="str">
        <f t="shared" si="668"/>
        <v>DB1401,INT302</v>
      </c>
      <c r="J4102" s="13" t="str">
        <f>VLOOKUP(E4102,起始地址定义!A:D,2,FALSE)</f>
        <v>DB1401</v>
      </c>
      <c r="K4102" s="12" t="str">
        <f t="shared" si="669"/>
        <v>INT302</v>
      </c>
      <c r="L4102" s="13">
        <f>VLOOKUP(E4102,起始地址定义!A:D,3,FALSE)</f>
        <v>300</v>
      </c>
      <c r="M4102" s="14">
        <f>VLOOKUP($F4102,类型描述及偏移量!$C:$H,2,FALSE)</f>
        <v>2</v>
      </c>
      <c r="N4102" s="14" t="str">
        <f>VLOOKUP($F4102,类型描述及偏移量!$C:$H,3,FALSE)</f>
        <v>整型</v>
      </c>
      <c r="O4102" s="14" t="str">
        <f>VLOOKUP($F4102,类型描述及偏移量!$C:$H,4,FALSE)</f>
        <v>None</v>
      </c>
      <c r="P4102" s="14" t="str">
        <f>VLOOKUP($F4102,类型描述及偏移量!$C:$H,5,FALSE)</f>
        <v>Yes</v>
      </c>
      <c r="Q4102" s="14" t="str">
        <f>VLOOKUP($F4102,类型描述及偏移量!$C:$H,6,FALSE)</f>
        <v>实际内码</v>
      </c>
    </row>
    <row r="4103" hidden="1" spans="1:17">
      <c r="A4103" s="12" t="s">
        <v>127</v>
      </c>
      <c r="B4103" s="12" t="str">
        <f t="shared" si="662"/>
        <v>S7</v>
      </c>
      <c r="C4103" s="12" t="str">
        <f t="shared" si="663"/>
        <v>Value</v>
      </c>
      <c r="D4103" s="12" t="str">
        <f t="shared" si="664"/>
        <v>BP_Value_var</v>
      </c>
      <c r="E4103" s="13" t="str">
        <f t="shared" si="665"/>
        <v>CHP4_S7_BP_Value_var</v>
      </c>
      <c r="F4103" s="14" t="str">
        <f t="shared" si="666"/>
        <v>BP_Value_var_Value</v>
      </c>
      <c r="G4103" s="10" t="str">
        <f t="shared" si="667"/>
        <v>CHP4_S7_Value</v>
      </c>
      <c r="H4103" s="10" t="str">
        <f>VLOOKUP(基本表格!E4103,起始地址定义!A:D,4,FALSE)&amp;" "&amp;Q4103</f>
        <v>4#刨片机主机轴承温度传感器2#  实际值</v>
      </c>
      <c r="I4103" s="10" t="str">
        <f t="shared" si="668"/>
        <v>DB1401,REAL306</v>
      </c>
      <c r="J4103" s="13" t="str">
        <f>VLOOKUP(E4103,起始地址定义!A:D,2,FALSE)</f>
        <v>DB1401</v>
      </c>
      <c r="K4103" s="12" t="str">
        <f t="shared" si="669"/>
        <v>REAL306</v>
      </c>
      <c r="L4103" s="13">
        <f>VLOOKUP(E4103,起始地址定义!A:D,3,FALSE)</f>
        <v>300</v>
      </c>
      <c r="M4103" s="14">
        <f>VLOOKUP($F4103,类型描述及偏移量!$C:$H,2,FALSE)</f>
        <v>6</v>
      </c>
      <c r="N4103" s="14" t="str">
        <f>VLOOKUP($F4103,类型描述及偏移量!$C:$H,3,FALSE)</f>
        <v>实型</v>
      </c>
      <c r="O4103" s="14" t="str">
        <f>VLOOKUP($F4103,类型描述及偏移量!$C:$H,4,FALSE)</f>
        <v>None</v>
      </c>
      <c r="P4103" s="14" t="str">
        <f>VLOOKUP($F4103,类型描述及偏移量!$C:$H,5,FALSE)</f>
        <v>Yes</v>
      </c>
      <c r="Q4103" s="14" t="str">
        <f>VLOOKUP($F4103,类型描述及偏移量!$C:$H,6,FALSE)</f>
        <v>实际值</v>
      </c>
    </row>
    <row r="4104" hidden="1" spans="1:17">
      <c r="A4104" s="12" t="s">
        <v>127</v>
      </c>
      <c r="B4104" s="12" t="str">
        <f t="shared" si="662"/>
        <v>S7</v>
      </c>
      <c r="C4104" s="12" t="str">
        <f t="shared" si="663"/>
        <v>Range</v>
      </c>
      <c r="D4104" s="12" t="str">
        <f t="shared" si="664"/>
        <v>BP_Value_var</v>
      </c>
      <c r="E4104" s="13" t="str">
        <f t="shared" si="665"/>
        <v>CHP4_S7_BP_Value_var</v>
      </c>
      <c r="F4104" s="14" t="str">
        <f t="shared" si="666"/>
        <v>BP_Value_var_Range</v>
      </c>
      <c r="G4104" s="10" t="str">
        <f t="shared" si="667"/>
        <v>CHP4_S7_Range</v>
      </c>
      <c r="H4104" s="10" t="str">
        <f>VLOOKUP(基本表格!E4104,起始地址定义!A:D,4,FALSE)&amp;" "&amp;Q4104</f>
        <v>4#刨片机主机轴承温度传感器2#  量程</v>
      </c>
      <c r="I4104" s="10" t="str">
        <f t="shared" si="668"/>
        <v>DB1401,REAL310</v>
      </c>
      <c r="J4104" s="13" t="str">
        <f>VLOOKUP(E4104,起始地址定义!A:D,2,FALSE)</f>
        <v>DB1401</v>
      </c>
      <c r="K4104" s="12" t="str">
        <f t="shared" si="669"/>
        <v>REAL310</v>
      </c>
      <c r="L4104" s="13">
        <f>VLOOKUP(E4104,起始地址定义!A:D,3,FALSE)</f>
        <v>300</v>
      </c>
      <c r="M4104" s="14">
        <f>VLOOKUP($F4104,类型描述及偏移量!$C:$H,2,FALSE)</f>
        <v>10</v>
      </c>
      <c r="N4104" s="14" t="str">
        <f>VLOOKUP($F4104,类型描述及偏移量!$C:$H,3,FALSE)</f>
        <v>实型</v>
      </c>
      <c r="O4104" s="14" t="str">
        <f>VLOOKUP($F4104,类型描述及偏移量!$C:$H,4,FALSE)</f>
        <v>None</v>
      </c>
      <c r="P4104" s="14" t="str">
        <f>VLOOKUP($F4104,类型描述及偏移量!$C:$H,5,FALSE)</f>
        <v>No</v>
      </c>
      <c r="Q4104" s="14" t="str">
        <f>VLOOKUP($F4104,类型描述及偏移量!$C:$H,6,FALSE)</f>
        <v>量程</v>
      </c>
    </row>
    <row r="4105" hidden="1" spans="1:17">
      <c r="A4105" s="12" t="s">
        <v>127</v>
      </c>
      <c r="B4105" s="12" t="str">
        <f t="shared" si="662"/>
        <v>S7</v>
      </c>
      <c r="C4105" s="12" t="str">
        <f t="shared" si="663"/>
        <v>Hi</v>
      </c>
      <c r="D4105" s="12" t="str">
        <f t="shared" si="664"/>
        <v>BP_Value_var</v>
      </c>
      <c r="E4105" s="13" t="str">
        <f t="shared" si="665"/>
        <v>CHP4_S7_BP_Value_var</v>
      </c>
      <c r="F4105" s="14" t="str">
        <f t="shared" si="666"/>
        <v>BP_Value_var_Hi</v>
      </c>
      <c r="G4105" s="10" t="str">
        <f t="shared" si="667"/>
        <v>CHP4_S7_Hi</v>
      </c>
      <c r="H4105" s="10" t="str">
        <f>VLOOKUP(基本表格!E4105,起始地址定义!A:D,4,FALSE)&amp;" "&amp;Q4105</f>
        <v>4#刨片机主机轴承温度传感器2#  上限值</v>
      </c>
      <c r="I4105" s="10" t="str">
        <f t="shared" si="668"/>
        <v>DB1401,REAL314</v>
      </c>
      <c r="J4105" s="13" t="str">
        <f>VLOOKUP(E4105,起始地址定义!A:D,2,FALSE)</f>
        <v>DB1401</v>
      </c>
      <c r="K4105" s="12" t="str">
        <f t="shared" si="669"/>
        <v>REAL314</v>
      </c>
      <c r="L4105" s="13">
        <f>VLOOKUP(E4105,起始地址定义!A:D,3,FALSE)</f>
        <v>300</v>
      </c>
      <c r="M4105" s="14">
        <f>VLOOKUP($F4105,类型描述及偏移量!$C:$H,2,FALSE)</f>
        <v>14</v>
      </c>
      <c r="N4105" s="14" t="str">
        <f>VLOOKUP($F4105,类型描述及偏移量!$C:$H,3,FALSE)</f>
        <v>实型</v>
      </c>
      <c r="O4105" s="14" t="str">
        <f>VLOOKUP($F4105,类型描述及偏移量!$C:$H,4,FALSE)</f>
        <v>None</v>
      </c>
      <c r="P4105" s="14" t="str">
        <f>VLOOKUP($F4105,类型描述及偏移量!$C:$H,5,FALSE)</f>
        <v>No</v>
      </c>
      <c r="Q4105" s="14" t="str">
        <f>VLOOKUP($F4105,类型描述及偏移量!$C:$H,6,FALSE)</f>
        <v>上限值</v>
      </c>
    </row>
    <row r="4106" hidden="1" spans="1:17">
      <c r="A4106" s="12" t="s">
        <v>127</v>
      </c>
      <c r="B4106" s="12" t="str">
        <f t="shared" si="662"/>
        <v>S7</v>
      </c>
      <c r="C4106" s="12" t="str">
        <f t="shared" si="663"/>
        <v>Lo</v>
      </c>
      <c r="D4106" s="12" t="str">
        <f t="shared" si="664"/>
        <v>BP_Value_var</v>
      </c>
      <c r="E4106" s="13" t="str">
        <f t="shared" si="665"/>
        <v>CHP4_S7_BP_Value_var</v>
      </c>
      <c r="F4106" s="14" t="str">
        <f t="shared" si="666"/>
        <v>BP_Value_var_Lo</v>
      </c>
      <c r="G4106" s="10" t="str">
        <f t="shared" si="667"/>
        <v>CHP4_S7_Lo</v>
      </c>
      <c r="H4106" s="10" t="str">
        <f>VLOOKUP(基本表格!E4106,起始地址定义!A:D,4,FALSE)&amp;" "&amp;Q4106</f>
        <v>4#刨片机主机轴承温度传感器2#  下限值</v>
      </c>
      <c r="I4106" s="10" t="str">
        <f t="shared" si="668"/>
        <v>DB1401,REAL318</v>
      </c>
      <c r="J4106" s="13" t="str">
        <f>VLOOKUP(E4106,起始地址定义!A:D,2,FALSE)</f>
        <v>DB1401</v>
      </c>
      <c r="K4106" s="12" t="str">
        <f t="shared" si="669"/>
        <v>REAL318</v>
      </c>
      <c r="L4106" s="13">
        <f>VLOOKUP(E4106,起始地址定义!A:D,3,FALSE)</f>
        <v>300</v>
      </c>
      <c r="M4106" s="14">
        <f>VLOOKUP($F4106,类型描述及偏移量!$C:$H,2,FALSE)</f>
        <v>18</v>
      </c>
      <c r="N4106" s="14" t="str">
        <f>VLOOKUP($F4106,类型描述及偏移量!$C:$H,3,FALSE)</f>
        <v>实型</v>
      </c>
      <c r="O4106" s="14" t="str">
        <f>VLOOKUP($F4106,类型描述及偏移量!$C:$H,4,FALSE)</f>
        <v>None</v>
      </c>
      <c r="P4106" s="14" t="str">
        <f>VLOOKUP($F4106,类型描述及偏移量!$C:$H,5,FALSE)</f>
        <v>No</v>
      </c>
      <c r="Q4106" s="14" t="str">
        <f>VLOOKUP($F4106,类型描述及偏移量!$C:$H,6,FALSE)</f>
        <v>下限值</v>
      </c>
    </row>
    <row r="4107" hidden="1" spans="1:17">
      <c r="A4107" s="12" t="s">
        <v>127</v>
      </c>
      <c r="B4107" s="12" t="str">
        <f t="shared" si="662"/>
        <v>S7</v>
      </c>
      <c r="C4107" s="12" t="str">
        <f t="shared" si="663"/>
        <v>HiHi</v>
      </c>
      <c r="D4107" s="12" t="str">
        <f t="shared" si="664"/>
        <v>BP_Value_var</v>
      </c>
      <c r="E4107" s="13" t="str">
        <f t="shared" si="665"/>
        <v>CHP4_S7_BP_Value_var</v>
      </c>
      <c r="F4107" s="14" t="str">
        <f t="shared" si="666"/>
        <v>BP_Value_var_HiHi</v>
      </c>
      <c r="G4107" s="10" t="str">
        <f t="shared" si="667"/>
        <v>CHP4_S7_HiHi</v>
      </c>
      <c r="H4107" s="10" t="str">
        <f>VLOOKUP(基本表格!E4107,起始地址定义!A:D,4,FALSE)&amp;" "&amp;Q4107</f>
        <v>4#刨片机主机轴承温度传感器2#  上上限值</v>
      </c>
      <c r="I4107" s="10" t="str">
        <f t="shared" si="668"/>
        <v>DB1401,REAL322</v>
      </c>
      <c r="J4107" s="13" t="str">
        <f>VLOOKUP(E4107,起始地址定义!A:D,2,FALSE)</f>
        <v>DB1401</v>
      </c>
      <c r="K4107" s="12" t="str">
        <f t="shared" si="669"/>
        <v>REAL322</v>
      </c>
      <c r="L4107" s="13">
        <f>VLOOKUP(E4107,起始地址定义!A:D,3,FALSE)</f>
        <v>300</v>
      </c>
      <c r="M4107" s="14">
        <f>VLOOKUP($F4107,类型描述及偏移量!$C:$H,2,FALSE)</f>
        <v>22</v>
      </c>
      <c r="N4107" s="14" t="str">
        <f>VLOOKUP($F4107,类型描述及偏移量!$C:$H,3,FALSE)</f>
        <v>实型</v>
      </c>
      <c r="O4107" s="14" t="str">
        <f>VLOOKUP($F4107,类型描述及偏移量!$C:$H,4,FALSE)</f>
        <v>None</v>
      </c>
      <c r="P4107" s="14" t="str">
        <f>VLOOKUP($F4107,类型描述及偏移量!$C:$H,5,FALSE)</f>
        <v>No</v>
      </c>
      <c r="Q4107" s="14" t="str">
        <f>VLOOKUP($F4107,类型描述及偏移量!$C:$H,6,FALSE)</f>
        <v>上上限值</v>
      </c>
    </row>
    <row r="4108" hidden="1" spans="1:17">
      <c r="A4108" s="12" t="s">
        <v>127</v>
      </c>
      <c r="B4108" s="12" t="str">
        <f t="shared" si="662"/>
        <v>S7</v>
      </c>
      <c r="C4108" s="12" t="str">
        <f t="shared" si="663"/>
        <v>LoLo</v>
      </c>
      <c r="D4108" s="12" t="str">
        <f t="shared" si="664"/>
        <v>BP_Value_var</v>
      </c>
      <c r="E4108" s="13" t="str">
        <f t="shared" si="665"/>
        <v>CHP4_S7_BP_Value_var</v>
      </c>
      <c r="F4108" s="14" t="str">
        <f t="shared" si="666"/>
        <v>BP_Value_var_LoLo</v>
      </c>
      <c r="G4108" s="10" t="str">
        <f t="shared" si="667"/>
        <v>CHP4_S7_LoLo</v>
      </c>
      <c r="H4108" s="10" t="str">
        <f>VLOOKUP(基本表格!E4108,起始地址定义!A:D,4,FALSE)&amp;" "&amp;Q4108</f>
        <v>4#刨片机主机轴承温度传感器2#  下下限值</v>
      </c>
      <c r="I4108" s="10" t="str">
        <f t="shared" si="668"/>
        <v>DB1401,REAL326</v>
      </c>
      <c r="J4108" s="13" t="str">
        <f>VLOOKUP(E4108,起始地址定义!A:D,2,FALSE)</f>
        <v>DB1401</v>
      </c>
      <c r="K4108" s="12" t="str">
        <f t="shared" si="669"/>
        <v>REAL326</v>
      </c>
      <c r="L4108" s="13">
        <f>VLOOKUP(E4108,起始地址定义!A:D,3,FALSE)</f>
        <v>300</v>
      </c>
      <c r="M4108" s="14">
        <f>VLOOKUP($F4108,类型描述及偏移量!$C:$H,2,FALSE)</f>
        <v>26</v>
      </c>
      <c r="N4108" s="14" t="str">
        <f>VLOOKUP($F4108,类型描述及偏移量!$C:$H,3,FALSE)</f>
        <v>实型</v>
      </c>
      <c r="O4108" s="14" t="str">
        <f>VLOOKUP($F4108,类型描述及偏移量!$C:$H,4,FALSE)</f>
        <v>None</v>
      </c>
      <c r="P4108" s="14" t="str">
        <f>VLOOKUP($F4108,类型描述及偏移量!$C:$H,5,FALSE)</f>
        <v>No</v>
      </c>
      <c r="Q4108" s="14" t="str">
        <f>VLOOKUP($F4108,类型描述及偏移量!$C:$H,6,FALSE)</f>
        <v>下下限值</v>
      </c>
    </row>
    <row r="4109" hidden="1" spans="1:17">
      <c r="A4109" s="12" t="s">
        <v>127</v>
      </c>
      <c r="B4109" s="12" t="str">
        <f t="shared" si="662"/>
        <v>S8</v>
      </c>
      <c r="C4109" s="12" t="str">
        <f t="shared" si="663"/>
        <v>HiProEN</v>
      </c>
      <c r="D4109" s="12" t="str">
        <f t="shared" si="664"/>
        <v>BP_Value_var</v>
      </c>
      <c r="E4109" s="13" t="str">
        <f t="shared" si="665"/>
        <v>CHP4_S8_BP_Value_var</v>
      </c>
      <c r="F4109" s="14" t="str">
        <f t="shared" si="666"/>
        <v>BP_Value_var_HiProEN</v>
      </c>
      <c r="G4109" s="10" t="str">
        <f t="shared" si="667"/>
        <v>CHP4_S8_HiProEN</v>
      </c>
      <c r="H4109" s="10" t="str">
        <f>VLOOKUP(基本表格!E4109,起始地址定义!A:D,4,FALSE)&amp;" "&amp;Q4109</f>
        <v>4#刨片机主电机轴承温度传感器  上限保护使能</v>
      </c>
      <c r="I4109" s="10" t="str">
        <f t="shared" si="668"/>
        <v>DB1401,X350.3</v>
      </c>
      <c r="J4109" s="13" t="str">
        <f>VLOOKUP(E4109,起始地址定义!A:D,2,FALSE)</f>
        <v>DB1401</v>
      </c>
      <c r="K4109" s="12" t="str">
        <f t="shared" si="669"/>
        <v>X350.3</v>
      </c>
      <c r="L4109" s="13">
        <f>VLOOKUP(E4109,起始地址定义!A:D,3,FALSE)</f>
        <v>350</v>
      </c>
      <c r="M4109" s="14">
        <f>VLOOKUP($F4109,类型描述及偏移量!$C:$H,2,FALSE)</f>
        <v>0.299999999999997</v>
      </c>
      <c r="N4109" s="14" t="str">
        <f>VLOOKUP($F4109,类型描述及偏移量!$C:$H,3,FALSE)</f>
        <v>离散</v>
      </c>
      <c r="O4109" s="14" t="str">
        <f>VLOOKUP($F4109,类型描述及偏移量!$C:$H,4,FALSE)</f>
        <v>None</v>
      </c>
      <c r="P4109" s="14" t="str">
        <f>VLOOKUP($F4109,类型描述及偏移量!$C:$H,5,FALSE)</f>
        <v>No</v>
      </c>
      <c r="Q4109" s="14" t="str">
        <f>VLOOKUP($F4109,类型描述及偏移量!$C:$H,6,FALSE)</f>
        <v>上限保护使能</v>
      </c>
    </row>
    <row r="4110" hidden="1" spans="1:17">
      <c r="A4110" s="12" t="s">
        <v>127</v>
      </c>
      <c r="B4110" s="12" t="str">
        <f t="shared" si="662"/>
        <v>S8</v>
      </c>
      <c r="C4110" s="12" t="str">
        <f t="shared" si="663"/>
        <v>LoProEN</v>
      </c>
      <c r="D4110" s="12" t="str">
        <f t="shared" si="664"/>
        <v>BP_Value_var</v>
      </c>
      <c r="E4110" s="13" t="str">
        <f t="shared" si="665"/>
        <v>CHP4_S8_BP_Value_var</v>
      </c>
      <c r="F4110" s="14" t="str">
        <f t="shared" si="666"/>
        <v>BP_Value_var_LoProEN</v>
      </c>
      <c r="G4110" s="10" t="str">
        <f t="shared" si="667"/>
        <v>CHP4_S8_LoProEN</v>
      </c>
      <c r="H4110" s="10" t="str">
        <f>VLOOKUP(基本表格!E4110,起始地址定义!A:D,4,FALSE)&amp;" "&amp;Q4110</f>
        <v>4#刨片机主电机轴承温度传感器  下限保护使能</v>
      </c>
      <c r="I4110" s="10" t="str">
        <f t="shared" si="668"/>
        <v>DB1401,X350.4</v>
      </c>
      <c r="J4110" s="13" t="str">
        <f>VLOOKUP(E4110,起始地址定义!A:D,2,FALSE)</f>
        <v>DB1401</v>
      </c>
      <c r="K4110" s="12" t="str">
        <f t="shared" si="669"/>
        <v>X350.4</v>
      </c>
      <c r="L4110" s="13">
        <f>VLOOKUP(E4110,起始地址定义!A:D,3,FALSE)</f>
        <v>350</v>
      </c>
      <c r="M4110" s="14">
        <f>VLOOKUP($F4110,类型描述及偏移量!$C:$H,2,FALSE)</f>
        <v>0.399999999999999</v>
      </c>
      <c r="N4110" s="14" t="str">
        <f>VLOOKUP($F4110,类型描述及偏移量!$C:$H,3,FALSE)</f>
        <v>离散</v>
      </c>
      <c r="O4110" s="14" t="str">
        <f>VLOOKUP($F4110,类型描述及偏移量!$C:$H,4,FALSE)</f>
        <v>None</v>
      </c>
      <c r="P4110" s="14" t="str">
        <f>VLOOKUP($F4110,类型描述及偏移量!$C:$H,5,FALSE)</f>
        <v>No</v>
      </c>
      <c r="Q4110" s="14" t="str">
        <f>VLOOKUP($F4110,类型描述及偏移量!$C:$H,6,FALSE)</f>
        <v>下限保护使能</v>
      </c>
    </row>
    <row r="4111" hidden="1" spans="1:17">
      <c r="A4111" s="12" t="s">
        <v>127</v>
      </c>
      <c r="B4111" s="12" t="str">
        <f t="shared" si="662"/>
        <v>S8</v>
      </c>
      <c r="C4111" s="12" t="str">
        <f t="shared" si="663"/>
        <v>HiALM</v>
      </c>
      <c r="D4111" s="12" t="str">
        <f t="shared" si="664"/>
        <v>BP_Value_var</v>
      </c>
      <c r="E4111" s="13" t="str">
        <f t="shared" si="665"/>
        <v>CHP4_S8_BP_Value_var</v>
      </c>
      <c r="F4111" s="14" t="str">
        <f t="shared" si="666"/>
        <v>BP_Value_var_HiALM</v>
      </c>
      <c r="G4111" s="10" t="str">
        <f t="shared" si="667"/>
        <v>CHP4_S8_HiALM</v>
      </c>
      <c r="H4111" s="10" t="str">
        <f>VLOOKUP(基本表格!E4111,起始地址定义!A:D,4,FALSE)&amp;" "&amp;Q4111</f>
        <v>4#刨片机主电机轴承温度传感器  上限报警</v>
      </c>
      <c r="I4111" s="10" t="str">
        <f t="shared" si="668"/>
        <v>DB1401,X350.5</v>
      </c>
      <c r="J4111" s="13" t="str">
        <f>VLOOKUP(E4111,起始地址定义!A:D,2,FALSE)</f>
        <v>DB1401</v>
      </c>
      <c r="K4111" s="12" t="str">
        <f t="shared" si="669"/>
        <v>X350.5</v>
      </c>
      <c r="L4111" s="13">
        <f>VLOOKUP(E4111,起始地址定义!A:D,3,FALSE)</f>
        <v>350</v>
      </c>
      <c r="M4111" s="14">
        <f>VLOOKUP($F4111,类型描述及偏移量!$C:$H,2,FALSE)</f>
        <v>0.5</v>
      </c>
      <c r="N4111" s="14" t="str">
        <f>VLOOKUP($F4111,类型描述及偏移量!$C:$H,3,FALSE)</f>
        <v>离散</v>
      </c>
      <c r="O4111" s="14" t="str">
        <f>VLOOKUP($F4111,类型描述及偏移量!$C:$H,4,FALSE)</f>
        <v>None</v>
      </c>
      <c r="P4111" s="14" t="str">
        <f>VLOOKUP($F4111,类型描述及偏移量!$C:$H,5,FALSE)</f>
        <v>Yes</v>
      </c>
      <c r="Q4111" s="14" t="str">
        <f>VLOOKUP($F4111,类型描述及偏移量!$C:$H,6,FALSE)</f>
        <v>上限报警</v>
      </c>
    </row>
    <row r="4112" hidden="1" spans="1:17">
      <c r="A4112" s="12" t="s">
        <v>127</v>
      </c>
      <c r="B4112" s="12" t="str">
        <f t="shared" si="662"/>
        <v>S8</v>
      </c>
      <c r="C4112" s="12" t="str">
        <f t="shared" si="663"/>
        <v>LoALM</v>
      </c>
      <c r="D4112" s="12" t="str">
        <f t="shared" si="664"/>
        <v>BP_Value_var</v>
      </c>
      <c r="E4112" s="13" t="str">
        <f t="shared" si="665"/>
        <v>CHP4_S8_BP_Value_var</v>
      </c>
      <c r="F4112" s="14" t="str">
        <f t="shared" si="666"/>
        <v>BP_Value_var_LoALM</v>
      </c>
      <c r="G4112" s="10" t="str">
        <f t="shared" si="667"/>
        <v>CHP4_S8_LoALM</v>
      </c>
      <c r="H4112" s="10" t="str">
        <f>VLOOKUP(基本表格!E4112,起始地址定义!A:D,4,FALSE)&amp;" "&amp;Q4112</f>
        <v>4#刨片机主电机轴承温度传感器  下限报警</v>
      </c>
      <c r="I4112" s="10" t="str">
        <f t="shared" si="668"/>
        <v>DB1401,X350.6</v>
      </c>
      <c r="J4112" s="13" t="str">
        <f>VLOOKUP(E4112,起始地址定义!A:D,2,FALSE)</f>
        <v>DB1401</v>
      </c>
      <c r="K4112" s="12" t="str">
        <f t="shared" si="669"/>
        <v>X350.6</v>
      </c>
      <c r="L4112" s="13">
        <f>VLOOKUP(E4112,起始地址定义!A:D,3,FALSE)</f>
        <v>350</v>
      </c>
      <c r="M4112" s="14">
        <f>VLOOKUP($F4112,类型描述及偏移量!$C:$H,2,FALSE)</f>
        <v>0.600000000000001</v>
      </c>
      <c r="N4112" s="14" t="str">
        <f>VLOOKUP($F4112,类型描述及偏移量!$C:$H,3,FALSE)</f>
        <v>离散</v>
      </c>
      <c r="O4112" s="14" t="str">
        <f>VLOOKUP($F4112,类型描述及偏移量!$C:$H,4,FALSE)</f>
        <v>None</v>
      </c>
      <c r="P4112" s="14" t="str">
        <f>VLOOKUP($F4112,类型描述及偏移量!$C:$H,5,FALSE)</f>
        <v>Yes</v>
      </c>
      <c r="Q4112" s="14" t="str">
        <f>VLOOKUP($F4112,类型描述及偏移量!$C:$H,6,FALSE)</f>
        <v>下限报警</v>
      </c>
    </row>
    <row r="4113" hidden="1" spans="1:17">
      <c r="A4113" s="12" t="s">
        <v>127</v>
      </c>
      <c r="B4113" s="12" t="str">
        <f t="shared" si="662"/>
        <v>S8</v>
      </c>
      <c r="C4113" s="12" t="str">
        <f t="shared" si="663"/>
        <v>HiHiALM</v>
      </c>
      <c r="D4113" s="12" t="str">
        <f t="shared" si="664"/>
        <v>BP_Value_var</v>
      </c>
      <c r="E4113" s="13" t="str">
        <f t="shared" si="665"/>
        <v>CHP4_S8_BP_Value_var</v>
      </c>
      <c r="F4113" s="14" t="str">
        <f t="shared" si="666"/>
        <v>BP_Value_var_HiHiALM</v>
      </c>
      <c r="G4113" s="10" t="str">
        <f t="shared" si="667"/>
        <v>CHP4_S8_HiHiALM</v>
      </c>
      <c r="H4113" s="10" t="str">
        <f>VLOOKUP(基本表格!E4113,起始地址定义!A:D,4,FALSE)&amp;" "&amp;Q4113</f>
        <v>4#刨片机主电机轴承温度传感器  上上限报警</v>
      </c>
      <c r="I4113" s="10" t="str">
        <f t="shared" si="668"/>
        <v>DB1401,X350.7</v>
      </c>
      <c r="J4113" s="13" t="str">
        <f>VLOOKUP(E4113,起始地址定义!A:D,2,FALSE)</f>
        <v>DB1401</v>
      </c>
      <c r="K4113" s="12" t="str">
        <f t="shared" si="669"/>
        <v>X350.7</v>
      </c>
      <c r="L4113" s="13">
        <f>VLOOKUP(E4113,起始地址定义!A:D,3,FALSE)</f>
        <v>350</v>
      </c>
      <c r="M4113" s="14">
        <f>VLOOKUP($F4113,类型描述及偏移量!$C:$H,2,FALSE)</f>
        <v>0.700000000000003</v>
      </c>
      <c r="N4113" s="14" t="str">
        <f>VLOOKUP($F4113,类型描述及偏移量!$C:$H,3,FALSE)</f>
        <v>离散</v>
      </c>
      <c r="O4113" s="14" t="str">
        <f>VLOOKUP($F4113,类型描述及偏移量!$C:$H,4,FALSE)</f>
        <v>On</v>
      </c>
      <c r="P4113" s="14" t="str">
        <f>VLOOKUP($F4113,类型描述及偏移量!$C:$H,5,FALSE)</f>
        <v>Yes</v>
      </c>
      <c r="Q4113" s="14" t="str">
        <f>VLOOKUP($F4113,类型描述及偏移量!$C:$H,6,FALSE)</f>
        <v>上上限报警</v>
      </c>
    </row>
    <row r="4114" hidden="1" spans="1:17">
      <c r="A4114" s="12" t="s">
        <v>127</v>
      </c>
      <c r="B4114" s="12" t="str">
        <f t="shared" si="662"/>
        <v>S8</v>
      </c>
      <c r="C4114" s="12" t="str">
        <f t="shared" si="663"/>
        <v>LoLoALM</v>
      </c>
      <c r="D4114" s="12" t="str">
        <f t="shared" si="664"/>
        <v>BP_Value_var</v>
      </c>
      <c r="E4114" s="13" t="str">
        <f t="shared" si="665"/>
        <v>CHP4_S8_BP_Value_var</v>
      </c>
      <c r="F4114" s="14" t="str">
        <f t="shared" si="666"/>
        <v>BP_Value_var_LoLoALM</v>
      </c>
      <c r="G4114" s="10" t="str">
        <f t="shared" si="667"/>
        <v>CHP4_S8_LoLoALM</v>
      </c>
      <c r="H4114" s="10" t="str">
        <f>VLOOKUP(基本表格!E4114,起始地址定义!A:D,4,FALSE)&amp;" "&amp;Q4114</f>
        <v>4#刨片机主电机轴承温度传感器  下下限报警</v>
      </c>
      <c r="I4114" s="10" t="str">
        <f t="shared" si="668"/>
        <v>DB1401,X351.0</v>
      </c>
      <c r="J4114" s="13" t="str">
        <f>VLOOKUP(E4114,起始地址定义!A:D,2,FALSE)</f>
        <v>DB1401</v>
      </c>
      <c r="K4114" s="12" t="str">
        <f t="shared" si="669"/>
        <v>X351.0</v>
      </c>
      <c r="L4114" s="13">
        <f>VLOOKUP(E4114,起始地址定义!A:D,3,FALSE)</f>
        <v>350</v>
      </c>
      <c r="M4114" s="14">
        <f>VLOOKUP($F4114,类型描述及偏移量!$C:$H,2,FALSE)</f>
        <v>1</v>
      </c>
      <c r="N4114" s="14" t="str">
        <f>VLOOKUP($F4114,类型描述及偏移量!$C:$H,3,FALSE)</f>
        <v>离散</v>
      </c>
      <c r="O4114" s="14" t="str">
        <f>VLOOKUP($F4114,类型描述及偏移量!$C:$H,4,FALSE)</f>
        <v>On</v>
      </c>
      <c r="P4114" s="14" t="str">
        <f>VLOOKUP($F4114,类型描述及偏移量!$C:$H,5,FALSE)</f>
        <v>Yes</v>
      </c>
      <c r="Q4114" s="14" t="str">
        <f>VLOOKUP($F4114,类型描述及偏移量!$C:$H,6,FALSE)</f>
        <v>下下限报警</v>
      </c>
    </row>
    <row r="4115" hidden="1" spans="1:17">
      <c r="A4115" s="12" t="s">
        <v>127</v>
      </c>
      <c r="B4115" s="12" t="str">
        <f t="shared" si="662"/>
        <v>S8</v>
      </c>
      <c r="C4115" s="12" t="str">
        <f t="shared" si="663"/>
        <v>LimALM</v>
      </c>
      <c r="D4115" s="12" t="str">
        <f t="shared" si="664"/>
        <v>BP_Value_var</v>
      </c>
      <c r="E4115" s="13" t="str">
        <f t="shared" si="665"/>
        <v>CHP4_S8_BP_Value_var</v>
      </c>
      <c r="F4115" s="14" t="str">
        <f t="shared" si="666"/>
        <v>BP_Value_var_LimALM</v>
      </c>
      <c r="G4115" s="10" t="str">
        <f t="shared" si="667"/>
        <v>CHP4_S8_LimALM</v>
      </c>
      <c r="H4115" s="10" t="str">
        <f>VLOOKUP(基本表格!E4115,起始地址定义!A:D,4,FALSE)&amp;" "&amp;Q4115</f>
        <v>4#刨片机主电机轴承温度传感器  极限报警</v>
      </c>
      <c r="I4115" s="10" t="str">
        <f t="shared" si="668"/>
        <v>DB1401,X351.1</v>
      </c>
      <c r="J4115" s="13" t="str">
        <f>VLOOKUP(E4115,起始地址定义!A:D,2,FALSE)</f>
        <v>DB1401</v>
      </c>
      <c r="K4115" s="12" t="str">
        <f t="shared" si="669"/>
        <v>X351.1</v>
      </c>
      <c r="L4115" s="13">
        <f>VLOOKUP(E4115,起始地址定义!A:D,3,FALSE)</f>
        <v>350</v>
      </c>
      <c r="M4115" s="14">
        <f>VLOOKUP($F4115,类型描述及偏移量!$C:$H,2,FALSE)</f>
        <v>1.1</v>
      </c>
      <c r="N4115" s="14" t="str">
        <f>VLOOKUP($F4115,类型描述及偏移量!$C:$H,3,FALSE)</f>
        <v>离散</v>
      </c>
      <c r="O4115" s="14" t="str">
        <f>VLOOKUP($F4115,类型描述及偏移量!$C:$H,4,FALSE)</f>
        <v>On</v>
      </c>
      <c r="P4115" s="14" t="str">
        <f>VLOOKUP($F4115,类型描述及偏移量!$C:$H,5,FALSE)</f>
        <v>Yes</v>
      </c>
      <c r="Q4115" s="14" t="str">
        <f>VLOOKUP($F4115,类型描述及偏移量!$C:$H,6,FALSE)</f>
        <v>极限报警</v>
      </c>
    </row>
    <row r="4116" hidden="1" spans="1:17">
      <c r="A4116" s="12" t="s">
        <v>127</v>
      </c>
      <c r="B4116" s="12" t="str">
        <f t="shared" si="662"/>
        <v>S8</v>
      </c>
      <c r="C4116" s="12" t="str">
        <f t="shared" si="663"/>
        <v>LostALM</v>
      </c>
      <c r="D4116" s="12" t="str">
        <f t="shared" si="664"/>
        <v>BP_Value_var</v>
      </c>
      <c r="E4116" s="13" t="str">
        <f t="shared" si="665"/>
        <v>CHP4_S8_BP_Value_var</v>
      </c>
      <c r="F4116" s="14" t="str">
        <f t="shared" si="666"/>
        <v>BP_Value_var_LostALM</v>
      </c>
      <c r="G4116" s="10" t="str">
        <f t="shared" si="667"/>
        <v>CHP4_S8_LostALM</v>
      </c>
      <c r="H4116" s="10" t="str">
        <f>VLOOKUP(基本表格!E4116,起始地址定义!A:D,4,FALSE)&amp;" "&amp;Q4116</f>
        <v>4#刨片机主电机轴承温度传感器  传感器断线报警</v>
      </c>
      <c r="I4116" s="10" t="str">
        <f t="shared" si="668"/>
        <v>DB1401,X351.2</v>
      </c>
      <c r="J4116" s="13" t="str">
        <f>VLOOKUP(E4116,起始地址定义!A:D,2,FALSE)</f>
        <v>DB1401</v>
      </c>
      <c r="K4116" s="12" t="str">
        <f t="shared" si="669"/>
        <v>X351.2</v>
      </c>
      <c r="L4116" s="13">
        <f>VLOOKUP(E4116,起始地址定义!A:D,3,FALSE)</f>
        <v>350</v>
      </c>
      <c r="M4116" s="14">
        <f>VLOOKUP($F4116,类型描述及偏移量!$C:$H,2,FALSE)</f>
        <v>1.2</v>
      </c>
      <c r="N4116" s="14" t="str">
        <f>VLOOKUP($F4116,类型描述及偏移量!$C:$H,3,FALSE)</f>
        <v>离散</v>
      </c>
      <c r="O4116" s="14" t="str">
        <f>VLOOKUP($F4116,类型描述及偏移量!$C:$H,4,FALSE)</f>
        <v>On</v>
      </c>
      <c r="P4116" s="14" t="str">
        <f>VLOOKUP($F4116,类型描述及偏移量!$C:$H,5,FALSE)</f>
        <v>Yes</v>
      </c>
      <c r="Q4116" s="14" t="str">
        <f>VLOOKUP($F4116,类型描述及偏移量!$C:$H,6,FALSE)</f>
        <v>传感器断线报警</v>
      </c>
    </row>
    <row r="4117" hidden="1" spans="1:17">
      <c r="A4117" s="12" t="s">
        <v>127</v>
      </c>
      <c r="B4117" s="12" t="str">
        <f t="shared" si="662"/>
        <v>S8</v>
      </c>
      <c r="C4117" s="12" t="str">
        <f t="shared" si="663"/>
        <v>Code</v>
      </c>
      <c r="D4117" s="12" t="str">
        <f t="shared" si="664"/>
        <v>BP_Value_var</v>
      </c>
      <c r="E4117" s="13" t="str">
        <f t="shared" si="665"/>
        <v>CHP4_S8_BP_Value_var</v>
      </c>
      <c r="F4117" s="14" t="str">
        <f t="shared" si="666"/>
        <v>BP_Value_var_Code</v>
      </c>
      <c r="G4117" s="10" t="str">
        <f t="shared" si="667"/>
        <v>CHP4_S8_Code</v>
      </c>
      <c r="H4117" s="10" t="str">
        <f>VLOOKUP(基本表格!E4117,起始地址定义!A:D,4,FALSE)&amp;" "&amp;Q4117</f>
        <v>4#刨片机主电机轴承温度传感器  实际内码</v>
      </c>
      <c r="I4117" s="10" t="str">
        <f t="shared" si="668"/>
        <v>DB1401,INT352</v>
      </c>
      <c r="J4117" s="13" t="str">
        <f>VLOOKUP(E4117,起始地址定义!A:D,2,FALSE)</f>
        <v>DB1401</v>
      </c>
      <c r="K4117" s="12" t="str">
        <f t="shared" si="669"/>
        <v>INT352</v>
      </c>
      <c r="L4117" s="13">
        <f>VLOOKUP(E4117,起始地址定义!A:D,3,FALSE)</f>
        <v>350</v>
      </c>
      <c r="M4117" s="14">
        <f>VLOOKUP($F4117,类型描述及偏移量!$C:$H,2,FALSE)</f>
        <v>2</v>
      </c>
      <c r="N4117" s="14" t="str">
        <f>VLOOKUP($F4117,类型描述及偏移量!$C:$H,3,FALSE)</f>
        <v>整型</v>
      </c>
      <c r="O4117" s="14" t="str">
        <f>VLOOKUP($F4117,类型描述及偏移量!$C:$H,4,FALSE)</f>
        <v>None</v>
      </c>
      <c r="P4117" s="14" t="str">
        <f>VLOOKUP($F4117,类型描述及偏移量!$C:$H,5,FALSE)</f>
        <v>Yes</v>
      </c>
      <c r="Q4117" s="14" t="str">
        <f>VLOOKUP($F4117,类型描述及偏移量!$C:$H,6,FALSE)</f>
        <v>实际内码</v>
      </c>
    </row>
    <row r="4118" hidden="1" spans="1:17">
      <c r="A4118" s="12" t="s">
        <v>127</v>
      </c>
      <c r="B4118" s="12" t="str">
        <f t="shared" si="662"/>
        <v>S8</v>
      </c>
      <c r="C4118" s="12" t="str">
        <f t="shared" si="663"/>
        <v>Value</v>
      </c>
      <c r="D4118" s="12" t="str">
        <f t="shared" si="664"/>
        <v>BP_Value_var</v>
      </c>
      <c r="E4118" s="13" t="str">
        <f t="shared" si="665"/>
        <v>CHP4_S8_BP_Value_var</v>
      </c>
      <c r="F4118" s="14" t="str">
        <f t="shared" si="666"/>
        <v>BP_Value_var_Value</v>
      </c>
      <c r="G4118" s="10" t="str">
        <f t="shared" si="667"/>
        <v>CHP4_S8_Value</v>
      </c>
      <c r="H4118" s="10" t="str">
        <f>VLOOKUP(基本表格!E4118,起始地址定义!A:D,4,FALSE)&amp;" "&amp;Q4118</f>
        <v>4#刨片机主电机轴承温度传感器  实际值</v>
      </c>
      <c r="I4118" s="10" t="str">
        <f t="shared" si="668"/>
        <v>DB1401,REAL356</v>
      </c>
      <c r="J4118" s="13" t="str">
        <f>VLOOKUP(E4118,起始地址定义!A:D,2,FALSE)</f>
        <v>DB1401</v>
      </c>
      <c r="K4118" s="12" t="str">
        <f t="shared" si="669"/>
        <v>REAL356</v>
      </c>
      <c r="L4118" s="13">
        <f>VLOOKUP(E4118,起始地址定义!A:D,3,FALSE)</f>
        <v>350</v>
      </c>
      <c r="M4118" s="14">
        <f>VLOOKUP($F4118,类型描述及偏移量!$C:$H,2,FALSE)</f>
        <v>6</v>
      </c>
      <c r="N4118" s="14" t="str">
        <f>VLOOKUP($F4118,类型描述及偏移量!$C:$H,3,FALSE)</f>
        <v>实型</v>
      </c>
      <c r="O4118" s="14" t="str">
        <f>VLOOKUP($F4118,类型描述及偏移量!$C:$H,4,FALSE)</f>
        <v>None</v>
      </c>
      <c r="P4118" s="14" t="str">
        <f>VLOOKUP($F4118,类型描述及偏移量!$C:$H,5,FALSE)</f>
        <v>Yes</v>
      </c>
      <c r="Q4118" s="14" t="str">
        <f>VLOOKUP($F4118,类型描述及偏移量!$C:$H,6,FALSE)</f>
        <v>实际值</v>
      </c>
    </row>
    <row r="4119" hidden="1" spans="1:17">
      <c r="A4119" s="12" t="s">
        <v>127</v>
      </c>
      <c r="B4119" s="12" t="str">
        <f t="shared" si="662"/>
        <v>S8</v>
      </c>
      <c r="C4119" s="12" t="str">
        <f t="shared" si="663"/>
        <v>Range</v>
      </c>
      <c r="D4119" s="12" t="str">
        <f t="shared" si="664"/>
        <v>BP_Value_var</v>
      </c>
      <c r="E4119" s="13" t="str">
        <f t="shared" si="665"/>
        <v>CHP4_S8_BP_Value_var</v>
      </c>
      <c r="F4119" s="14" t="str">
        <f t="shared" si="666"/>
        <v>BP_Value_var_Range</v>
      </c>
      <c r="G4119" s="10" t="str">
        <f t="shared" si="667"/>
        <v>CHP4_S8_Range</v>
      </c>
      <c r="H4119" s="10" t="str">
        <f>VLOOKUP(基本表格!E4119,起始地址定义!A:D,4,FALSE)&amp;" "&amp;Q4119</f>
        <v>4#刨片机主电机轴承温度传感器  量程</v>
      </c>
      <c r="I4119" s="10" t="str">
        <f t="shared" si="668"/>
        <v>DB1401,REAL360</v>
      </c>
      <c r="J4119" s="13" t="str">
        <f>VLOOKUP(E4119,起始地址定义!A:D,2,FALSE)</f>
        <v>DB1401</v>
      </c>
      <c r="K4119" s="12" t="str">
        <f t="shared" si="669"/>
        <v>REAL360</v>
      </c>
      <c r="L4119" s="13">
        <f>VLOOKUP(E4119,起始地址定义!A:D,3,FALSE)</f>
        <v>350</v>
      </c>
      <c r="M4119" s="14">
        <f>VLOOKUP($F4119,类型描述及偏移量!$C:$H,2,FALSE)</f>
        <v>10</v>
      </c>
      <c r="N4119" s="14" t="str">
        <f>VLOOKUP($F4119,类型描述及偏移量!$C:$H,3,FALSE)</f>
        <v>实型</v>
      </c>
      <c r="O4119" s="14" t="str">
        <f>VLOOKUP($F4119,类型描述及偏移量!$C:$H,4,FALSE)</f>
        <v>None</v>
      </c>
      <c r="P4119" s="14" t="str">
        <f>VLOOKUP($F4119,类型描述及偏移量!$C:$H,5,FALSE)</f>
        <v>No</v>
      </c>
      <c r="Q4119" s="14" t="str">
        <f>VLOOKUP($F4119,类型描述及偏移量!$C:$H,6,FALSE)</f>
        <v>量程</v>
      </c>
    </row>
    <row r="4120" hidden="1" spans="1:17">
      <c r="A4120" s="12" t="s">
        <v>127</v>
      </c>
      <c r="B4120" s="12" t="str">
        <f t="shared" si="662"/>
        <v>S8</v>
      </c>
      <c r="C4120" s="12" t="str">
        <f t="shared" si="663"/>
        <v>Hi</v>
      </c>
      <c r="D4120" s="12" t="str">
        <f t="shared" si="664"/>
        <v>BP_Value_var</v>
      </c>
      <c r="E4120" s="13" t="str">
        <f t="shared" si="665"/>
        <v>CHP4_S8_BP_Value_var</v>
      </c>
      <c r="F4120" s="14" t="str">
        <f t="shared" si="666"/>
        <v>BP_Value_var_Hi</v>
      </c>
      <c r="G4120" s="10" t="str">
        <f t="shared" si="667"/>
        <v>CHP4_S8_Hi</v>
      </c>
      <c r="H4120" s="10" t="str">
        <f>VLOOKUP(基本表格!E4120,起始地址定义!A:D,4,FALSE)&amp;" "&amp;Q4120</f>
        <v>4#刨片机主电机轴承温度传感器  上限值</v>
      </c>
      <c r="I4120" s="10" t="str">
        <f t="shared" si="668"/>
        <v>DB1401,REAL364</v>
      </c>
      <c r="J4120" s="13" t="str">
        <f>VLOOKUP(E4120,起始地址定义!A:D,2,FALSE)</f>
        <v>DB1401</v>
      </c>
      <c r="K4120" s="12" t="str">
        <f t="shared" si="669"/>
        <v>REAL364</v>
      </c>
      <c r="L4120" s="13">
        <f>VLOOKUP(E4120,起始地址定义!A:D,3,FALSE)</f>
        <v>350</v>
      </c>
      <c r="M4120" s="14">
        <f>VLOOKUP($F4120,类型描述及偏移量!$C:$H,2,FALSE)</f>
        <v>14</v>
      </c>
      <c r="N4120" s="14" t="str">
        <f>VLOOKUP($F4120,类型描述及偏移量!$C:$H,3,FALSE)</f>
        <v>实型</v>
      </c>
      <c r="O4120" s="14" t="str">
        <f>VLOOKUP($F4120,类型描述及偏移量!$C:$H,4,FALSE)</f>
        <v>None</v>
      </c>
      <c r="P4120" s="14" t="str">
        <f>VLOOKUP($F4120,类型描述及偏移量!$C:$H,5,FALSE)</f>
        <v>No</v>
      </c>
      <c r="Q4120" s="14" t="str">
        <f>VLOOKUP($F4120,类型描述及偏移量!$C:$H,6,FALSE)</f>
        <v>上限值</v>
      </c>
    </row>
    <row r="4121" hidden="1" spans="1:17">
      <c r="A4121" s="12" t="s">
        <v>127</v>
      </c>
      <c r="B4121" s="12" t="str">
        <f t="shared" si="662"/>
        <v>S8</v>
      </c>
      <c r="C4121" s="12" t="str">
        <f t="shared" si="663"/>
        <v>Lo</v>
      </c>
      <c r="D4121" s="12" t="str">
        <f t="shared" si="664"/>
        <v>BP_Value_var</v>
      </c>
      <c r="E4121" s="13" t="str">
        <f t="shared" si="665"/>
        <v>CHP4_S8_BP_Value_var</v>
      </c>
      <c r="F4121" s="14" t="str">
        <f t="shared" si="666"/>
        <v>BP_Value_var_Lo</v>
      </c>
      <c r="G4121" s="10" t="str">
        <f t="shared" si="667"/>
        <v>CHP4_S8_Lo</v>
      </c>
      <c r="H4121" s="10" t="str">
        <f>VLOOKUP(基本表格!E4121,起始地址定义!A:D,4,FALSE)&amp;" "&amp;Q4121</f>
        <v>4#刨片机主电机轴承温度传感器  下限值</v>
      </c>
      <c r="I4121" s="10" t="str">
        <f t="shared" si="668"/>
        <v>DB1401,REAL368</v>
      </c>
      <c r="J4121" s="13" t="str">
        <f>VLOOKUP(E4121,起始地址定义!A:D,2,FALSE)</f>
        <v>DB1401</v>
      </c>
      <c r="K4121" s="12" t="str">
        <f t="shared" si="669"/>
        <v>REAL368</v>
      </c>
      <c r="L4121" s="13">
        <f>VLOOKUP(E4121,起始地址定义!A:D,3,FALSE)</f>
        <v>350</v>
      </c>
      <c r="M4121" s="14">
        <f>VLOOKUP($F4121,类型描述及偏移量!$C:$H,2,FALSE)</f>
        <v>18</v>
      </c>
      <c r="N4121" s="14" t="str">
        <f>VLOOKUP($F4121,类型描述及偏移量!$C:$H,3,FALSE)</f>
        <v>实型</v>
      </c>
      <c r="O4121" s="14" t="str">
        <f>VLOOKUP($F4121,类型描述及偏移量!$C:$H,4,FALSE)</f>
        <v>None</v>
      </c>
      <c r="P4121" s="14" t="str">
        <f>VLOOKUP($F4121,类型描述及偏移量!$C:$H,5,FALSE)</f>
        <v>No</v>
      </c>
      <c r="Q4121" s="14" t="str">
        <f>VLOOKUP($F4121,类型描述及偏移量!$C:$H,6,FALSE)</f>
        <v>下限值</v>
      </c>
    </row>
    <row r="4122" hidden="1" spans="1:17">
      <c r="A4122" s="12" t="s">
        <v>127</v>
      </c>
      <c r="B4122" s="12" t="str">
        <f t="shared" si="662"/>
        <v>S8</v>
      </c>
      <c r="C4122" s="12" t="str">
        <f t="shared" si="663"/>
        <v>HiHi</v>
      </c>
      <c r="D4122" s="12" t="str">
        <f t="shared" si="664"/>
        <v>BP_Value_var</v>
      </c>
      <c r="E4122" s="13" t="str">
        <f t="shared" si="665"/>
        <v>CHP4_S8_BP_Value_var</v>
      </c>
      <c r="F4122" s="14" t="str">
        <f t="shared" si="666"/>
        <v>BP_Value_var_HiHi</v>
      </c>
      <c r="G4122" s="10" t="str">
        <f t="shared" si="667"/>
        <v>CHP4_S8_HiHi</v>
      </c>
      <c r="H4122" s="10" t="str">
        <f>VLOOKUP(基本表格!E4122,起始地址定义!A:D,4,FALSE)&amp;" "&amp;Q4122</f>
        <v>4#刨片机主电机轴承温度传感器  上上限值</v>
      </c>
      <c r="I4122" s="10" t="str">
        <f t="shared" si="668"/>
        <v>DB1401,REAL372</v>
      </c>
      <c r="J4122" s="13" t="str">
        <f>VLOOKUP(E4122,起始地址定义!A:D,2,FALSE)</f>
        <v>DB1401</v>
      </c>
      <c r="K4122" s="12" t="str">
        <f t="shared" si="669"/>
        <v>REAL372</v>
      </c>
      <c r="L4122" s="13">
        <f>VLOOKUP(E4122,起始地址定义!A:D,3,FALSE)</f>
        <v>350</v>
      </c>
      <c r="M4122" s="14">
        <f>VLOOKUP($F4122,类型描述及偏移量!$C:$H,2,FALSE)</f>
        <v>22</v>
      </c>
      <c r="N4122" s="14" t="str">
        <f>VLOOKUP($F4122,类型描述及偏移量!$C:$H,3,FALSE)</f>
        <v>实型</v>
      </c>
      <c r="O4122" s="14" t="str">
        <f>VLOOKUP($F4122,类型描述及偏移量!$C:$H,4,FALSE)</f>
        <v>None</v>
      </c>
      <c r="P4122" s="14" t="str">
        <f>VLOOKUP($F4122,类型描述及偏移量!$C:$H,5,FALSE)</f>
        <v>No</v>
      </c>
      <c r="Q4122" s="14" t="str">
        <f>VLOOKUP($F4122,类型描述及偏移量!$C:$H,6,FALSE)</f>
        <v>上上限值</v>
      </c>
    </row>
    <row r="4123" hidden="1" spans="1:17">
      <c r="A4123" s="12" t="s">
        <v>127</v>
      </c>
      <c r="B4123" s="12" t="str">
        <f t="shared" si="662"/>
        <v>S8</v>
      </c>
      <c r="C4123" s="12" t="str">
        <f t="shared" si="663"/>
        <v>LoLo</v>
      </c>
      <c r="D4123" s="12" t="str">
        <f t="shared" si="664"/>
        <v>BP_Value_var</v>
      </c>
      <c r="E4123" s="13" t="str">
        <f t="shared" si="665"/>
        <v>CHP4_S8_BP_Value_var</v>
      </c>
      <c r="F4123" s="14" t="str">
        <f t="shared" si="666"/>
        <v>BP_Value_var_LoLo</v>
      </c>
      <c r="G4123" s="10" t="str">
        <f t="shared" si="667"/>
        <v>CHP4_S8_LoLo</v>
      </c>
      <c r="H4123" s="10" t="str">
        <f>VLOOKUP(基本表格!E4123,起始地址定义!A:D,4,FALSE)&amp;" "&amp;Q4123</f>
        <v>4#刨片机主电机轴承温度传感器  下下限值</v>
      </c>
      <c r="I4123" s="10" t="str">
        <f t="shared" si="668"/>
        <v>DB1401,REAL376</v>
      </c>
      <c r="J4123" s="13" t="str">
        <f>VLOOKUP(E4123,起始地址定义!A:D,2,FALSE)</f>
        <v>DB1401</v>
      </c>
      <c r="K4123" s="12" t="str">
        <f t="shared" si="669"/>
        <v>REAL376</v>
      </c>
      <c r="L4123" s="13">
        <f>VLOOKUP(E4123,起始地址定义!A:D,3,FALSE)</f>
        <v>350</v>
      </c>
      <c r="M4123" s="14">
        <f>VLOOKUP($F4123,类型描述及偏移量!$C:$H,2,FALSE)</f>
        <v>26</v>
      </c>
      <c r="N4123" s="14" t="str">
        <f>VLOOKUP($F4123,类型描述及偏移量!$C:$H,3,FALSE)</f>
        <v>实型</v>
      </c>
      <c r="O4123" s="14" t="str">
        <f>VLOOKUP($F4123,类型描述及偏移量!$C:$H,4,FALSE)</f>
        <v>None</v>
      </c>
      <c r="P4123" s="14" t="str">
        <f>VLOOKUP($F4123,类型描述及偏移量!$C:$H,5,FALSE)</f>
        <v>No</v>
      </c>
      <c r="Q4123" s="14" t="str">
        <f>VLOOKUP($F4123,类型描述及偏移量!$C:$H,6,FALSE)</f>
        <v>下下限值</v>
      </c>
    </row>
    <row r="4124" hidden="1" spans="1:17">
      <c r="A4124" s="12" t="s">
        <v>127</v>
      </c>
      <c r="B4124" s="12" t="s">
        <v>107</v>
      </c>
      <c r="C4124" t="s">
        <v>19</v>
      </c>
      <c r="D4124" t="s">
        <v>108</v>
      </c>
      <c r="E4124" s="13" t="str">
        <f t="shared" si="665"/>
        <v>CHP4_V1_BP_Valve_var</v>
      </c>
      <c r="F4124" s="14" t="str">
        <f t="shared" si="666"/>
        <v>BP_Valve_var_Enable</v>
      </c>
      <c r="G4124" s="10" t="str">
        <f t="shared" si="667"/>
        <v>CHP4_V1_Enable</v>
      </c>
      <c r="H4124" s="10" t="str">
        <f>VLOOKUP(基本表格!E4124,起始地址定义!A:D,4,FALSE)&amp;" "&amp;Q4124</f>
        <v>4#刨片机刀环电磁阀(刀环缩回与顶出)  使能</v>
      </c>
      <c r="I4124" s="10" t="str">
        <f t="shared" si="668"/>
        <v>DB1402,X0.0</v>
      </c>
      <c r="J4124" s="13" t="str">
        <f>VLOOKUP(E4124,起始地址定义!A:D,2,FALSE)</f>
        <v>DB1402</v>
      </c>
      <c r="K4124" s="12" t="str">
        <f t="shared" si="669"/>
        <v>X0.0</v>
      </c>
      <c r="L4124" s="13">
        <f>VLOOKUP(E4124,起始地址定义!A:D,3,FALSE)</f>
        <v>0</v>
      </c>
      <c r="M4124" s="14">
        <f>VLOOKUP($F4124,类型描述及偏移量!$C:$H,2,FALSE)</f>
        <v>0</v>
      </c>
      <c r="N4124" s="14" t="str">
        <f>VLOOKUP($F4124,类型描述及偏移量!$C:$H,3,FALSE)</f>
        <v>离散</v>
      </c>
      <c r="O4124" s="14" t="str">
        <f>VLOOKUP($F4124,类型描述及偏移量!$C:$H,4,FALSE)</f>
        <v>None</v>
      </c>
      <c r="P4124" s="14" t="str">
        <f>VLOOKUP($F4124,类型描述及偏移量!$C:$H,5,FALSE)</f>
        <v>No</v>
      </c>
      <c r="Q4124" s="14" t="str">
        <f>VLOOKUP($F4124,类型描述及偏移量!$C:$H,6,FALSE)</f>
        <v>使能</v>
      </c>
    </row>
    <row r="4125" hidden="1" spans="1:17">
      <c r="A4125" s="12" t="s">
        <v>127</v>
      </c>
      <c r="B4125" s="12" t="s">
        <v>107</v>
      </c>
      <c r="C4125" t="s">
        <v>21</v>
      </c>
      <c r="D4125" t="s">
        <v>108</v>
      </c>
      <c r="E4125" s="13" t="str">
        <f t="shared" si="665"/>
        <v>CHP4_V1_BP_Valve_var</v>
      </c>
      <c r="F4125" s="14" t="str">
        <f t="shared" si="666"/>
        <v>BP_Valve_var_Auto_Status</v>
      </c>
      <c r="G4125" s="10" t="str">
        <f t="shared" si="667"/>
        <v>CHP4_V1_Auto_Status</v>
      </c>
      <c r="H4125" s="10" t="str">
        <f>VLOOKUP(基本表格!E4125,起始地址定义!A:D,4,FALSE)&amp;" "&amp;Q4125</f>
        <v>4#刨片机刀环电磁阀(刀环缩回与顶出)  手自动状态</v>
      </c>
      <c r="I4125" s="10" t="str">
        <f t="shared" si="668"/>
        <v>DB1402,X0.3</v>
      </c>
      <c r="J4125" s="13" t="str">
        <f>VLOOKUP(E4125,起始地址定义!A:D,2,FALSE)</f>
        <v>DB1402</v>
      </c>
      <c r="K4125" s="12" t="str">
        <f t="shared" si="669"/>
        <v>X0.3</v>
      </c>
      <c r="L4125" s="13">
        <f>VLOOKUP(E4125,起始地址定义!A:D,3,FALSE)</f>
        <v>0</v>
      </c>
      <c r="M4125" s="14">
        <f>VLOOKUP($F4125,类型描述及偏移量!$C:$H,2,FALSE)</f>
        <v>0.3</v>
      </c>
      <c r="N4125" s="14" t="str">
        <f>VLOOKUP($F4125,类型描述及偏移量!$C:$H,3,FALSE)</f>
        <v>离散</v>
      </c>
      <c r="O4125" s="14" t="str">
        <f>VLOOKUP($F4125,类型描述及偏移量!$C:$H,4,FALSE)</f>
        <v>None</v>
      </c>
      <c r="P4125" s="14" t="str">
        <f>VLOOKUP($F4125,类型描述及偏移量!$C:$H,5,FALSE)</f>
        <v>Yes</v>
      </c>
      <c r="Q4125" s="14" t="str">
        <f>VLOOKUP($F4125,类型描述及偏移量!$C:$H,6,FALSE)</f>
        <v>手自动状态</v>
      </c>
    </row>
    <row r="4126" hidden="1" spans="1:17">
      <c r="A4126" s="12" t="s">
        <v>127</v>
      </c>
      <c r="B4126" s="12" t="s">
        <v>107</v>
      </c>
      <c r="C4126" t="s">
        <v>23</v>
      </c>
      <c r="D4126" t="s">
        <v>108</v>
      </c>
      <c r="E4126" s="13" t="str">
        <f t="shared" si="665"/>
        <v>CHP4_V1_BP_Valve_var</v>
      </c>
      <c r="F4126" s="14" t="str">
        <f t="shared" si="666"/>
        <v>BP_Valve_var_ON_HMI</v>
      </c>
      <c r="G4126" s="10" t="str">
        <f t="shared" si="667"/>
        <v>CHP4_V1_ON_HMI</v>
      </c>
      <c r="H4126" s="10" t="str">
        <f>VLOOKUP(基本表格!E4126,起始地址定义!A:D,4,FALSE)&amp;" "&amp;Q4126</f>
        <v>4#刨片机刀环电磁阀(刀环缩回与顶出)  开启</v>
      </c>
      <c r="I4126" s="10" t="str">
        <f t="shared" si="668"/>
        <v>DB1402,X0.6</v>
      </c>
      <c r="J4126" s="13" t="str">
        <f>VLOOKUP(E4126,起始地址定义!A:D,2,FALSE)</f>
        <v>DB1402</v>
      </c>
      <c r="K4126" s="12" t="str">
        <f t="shared" si="669"/>
        <v>X0.6</v>
      </c>
      <c r="L4126" s="13">
        <f>VLOOKUP(E4126,起始地址定义!A:D,3,FALSE)</f>
        <v>0</v>
      </c>
      <c r="M4126" s="14">
        <f>VLOOKUP($F4126,类型描述及偏移量!$C:$H,2,FALSE)</f>
        <v>0.6</v>
      </c>
      <c r="N4126" s="14" t="str">
        <f>VLOOKUP($F4126,类型描述及偏移量!$C:$H,3,FALSE)</f>
        <v>离散</v>
      </c>
      <c r="O4126" s="14" t="str">
        <f>VLOOKUP($F4126,类型描述及偏移量!$C:$H,4,FALSE)</f>
        <v>None</v>
      </c>
      <c r="P4126" s="14" t="str">
        <f>VLOOKUP($F4126,类型描述及偏移量!$C:$H,5,FALSE)</f>
        <v>No</v>
      </c>
      <c r="Q4126" s="14" t="str">
        <f>VLOOKUP($F4126,类型描述及偏移量!$C:$H,6,FALSE)</f>
        <v>开启</v>
      </c>
    </row>
    <row r="4127" hidden="1" spans="1:17">
      <c r="A4127" s="12" t="s">
        <v>127</v>
      </c>
      <c r="B4127" s="12" t="s">
        <v>107</v>
      </c>
      <c r="C4127" t="s">
        <v>24</v>
      </c>
      <c r="D4127" t="s">
        <v>108</v>
      </c>
      <c r="E4127" s="13" t="str">
        <f t="shared" si="665"/>
        <v>CHP4_V1_BP_Valve_var</v>
      </c>
      <c r="F4127" s="14" t="str">
        <f t="shared" si="666"/>
        <v>BP_Valve_var_OFF_HMI</v>
      </c>
      <c r="G4127" s="10" t="str">
        <f t="shared" si="667"/>
        <v>CHP4_V1_OFF_HMI</v>
      </c>
      <c r="H4127" s="10" t="str">
        <f>VLOOKUP(基本表格!E4127,起始地址定义!A:D,4,FALSE)&amp;" "&amp;Q4127</f>
        <v>4#刨片机刀环电磁阀(刀环缩回与顶出)  关闭</v>
      </c>
      <c r="I4127" s="10" t="str">
        <f t="shared" si="668"/>
        <v>DB1402,X0.7</v>
      </c>
      <c r="J4127" s="13" t="str">
        <f>VLOOKUP(E4127,起始地址定义!A:D,2,FALSE)</f>
        <v>DB1402</v>
      </c>
      <c r="K4127" s="12" t="str">
        <f t="shared" si="669"/>
        <v>X0.7</v>
      </c>
      <c r="L4127" s="13">
        <f>VLOOKUP(E4127,起始地址定义!A:D,3,FALSE)</f>
        <v>0</v>
      </c>
      <c r="M4127" s="14">
        <f>VLOOKUP($F4127,类型描述及偏移量!$C:$H,2,FALSE)</f>
        <v>0.7</v>
      </c>
      <c r="N4127" s="14" t="str">
        <f>VLOOKUP($F4127,类型描述及偏移量!$C:$H,3,FALSE)</f>
        <v>离散</v>
      </c>
      <c r="O4127" s="14" t="str">
        <f>VLOOKUP($F4127,类型描述及偏移量!$C:$H,4,FALSE)</f>
        <v>None</v>
      </c>
      <c r="P4127" s="14" t="str">
        <f>VLOOKUP($F4127,类型描述及偏移量!$C:$H,5,FALSE)</f>
        <v>No</v>
      </c>
      <c r="Q4127" s="14" t="str">
        <f>VLOOKUP($F4127,类型描述及偏移量!$C:$H,6,FALSE)</f>
        <v>关闭</v>
      </c>
    </row>
    <row r="4128" hidden="1" spans="1:17">
      <c r="A4128" s="12" t="s">
        <v>127</v>
      </c>
      <c r="B4128" s="12" t="s">
        <v>107</v>
      </c>
      <c r="C4128" t="s">
        <v>109</v>
      </c>
      <c r="D4128" t="s">
        <v>108</v>
      </c>
      <c r="E4128" s="13" t="str">
        <f t="shared" si="665"/>
        <v>CHP4_V1_BP_Valve_var</v>
      </c>
      <c r="F4128" s="14" t="str">
        <f t="shared" si="666"/>
        <v>BP_Valve_var_Status</v>
      </c>
      <c r="G4128" s="10" t="str">
        <f t="shared" si="667"/>
        <v>CHP4_V1_Status</v>
      </c>
      <c r="H4128" s="10" t="str">
        <f>VLOOKUP(基本表格!E4128,起始地址定义!A:D,4,FALSE)&amp;" "&amp;Q4128</f>
        <v>4#刨片机刀环电磁阀(刀环缩回与顶出)  状态</v>
      </c>
      <c r="I4128" s="10" t="str">
        <f t="shared" si="668"/>
        <v>DB1402,X1.0</v>
      </c>
      <c r="J4128" s="13" t="str">
        <f>VLOOKUP(E4128,起始地址定义!A:D,2,FALSE)</f>
        <v>DB1402</v>
      </c>
      <c r="K4128" s="12" t="str">
        <f t="shared" si="669"/>
        <v>X1.0</v>
      </c>
      <c r="L4128" s="13">
        <f>VLOOKUP(E4128,起始地址定义!A:D,3,FALSE)</f>
        <v>0</v>
      </c>
      <c r="M4128" s="14">
        <f>VLOOKUP($F4128,类型描述及偏移量!$C:$H,2,FALSE)</f>
        <v>1</v>
      </c>
      <c r="N4128" s="14" t="str">
        <f>VLOOKUP($F4128,类型描述及偏移量!$C:$H,3,FALSE)</f>
        <v>离散</v>
      </c>
      <c r="O4128" s="14" t="str">
        <f>VLOOKUP($F4128,类型描述及偏移量!$C:$H,4,FALSE)</f>
        <v>None</v>
      </c>
      <c r="P4128" s="14" t="str">
        <f>VLOOKUP($F4128,类型描述及偏移量!$C:$H,5,FALSE)</f>
        <v>Yes</v>
      </c>
      <c r="Q4128" s="14" t="str">
        <f>VLOOKUP($F4128,类型描述及偏移量!$C:$H,6,FALSE)</f>
        <v>状态</v>
      </c>
    </row>
    <row r="4129" hidden="1" spans="1:17">
      <c r="A4129" s="12" t="s">
        <v>127</v>
      </c>
      <c r="B4129" s="12" t="s">
        <v>107</v>
      </c>
      <c r="C4129" t="s">
        <v>110</v>
      </c>
      <c r="D4129" t="s">
        <v>108</v>
      </c>
      <c r="E4129" s="13" t="str">
        <f t="shared" si="665"/>
        <v>CHP4_V1_BP_Valve_var</v>
      </c>
      <c r="F4129" s="14" t="str">
        <f t="shared" si="666"/>
        <v>BP_Valve_var_OpenOK</v>
      </c>
      <c r="G4129" s="10" t="str">
        <f t="shared" si="667"/>
        <v>CHP4_V1_OpenOK</v>
      </c>
      <c r="H4129" s="10" t="str">
        <f>VLOOKUP(基本表格!E4129,起始地址定义!A:D,4,FALSE)&amp;" "&amp;Q4129</f>
        <v>4#刨片机刀环电磁阀(刀环缩回与顶出)  开启到位_状态</v>
      </c>
      <c r="I4129" s="10" t="str">
        <f t="shared" si="668"/>
        <v>DB1402,X1.1</v>
      </c>
      <c r="J4129" s="13" t="str">
        <f>VLOOKUP(E4129,起始地址定义!A:D,2,FALSE)</f>
        <v>DB1402</v>
      </c>
      <c r="K4129" s="12" t="str">
        <f t="shared" si="669"/>
        <v>X1.1</v>
      </c>
      <c r="L4129" s="13">
        <f>VLOOKUP(E4129,起始地址定义!A:D,3,FALSE)</f>
        <v>0</v>
      </c>
      <c r="M4129" s="14">
        <f>VLOOKUP($F4129,类型描述及偏移量!$C:$H,2,FALSE)</f>
        <v>1.1</v>
      </c>
      <c r="N4129" s="14" t="str">
        <f>VLOOKUP($F4129,类型描述及偏移量!$C:$H,3,FALSE)</f>
        <v>离散</v>
      </c>
      <c r="O4129" s="14" t="str">
        <f>VLOOKUP($F4129,类型描述及偏移量!$C:$H,4,FALSE)</f>
        <v>None</v>
      </c>
      <c r="P4129" s="14" t="str">
        <f>VLOOKUP($F4129,类型描述及偏移量!$C:$H,5,FALSE)</f>
        <v>Yes</v>
      </c>
      <c r="Q4129" s="14" t="str">
        <f>VLOOKUP($F4129,类型描述及偏移量!$C:$H,6,FALSE)</f>
        <v>开启到位_状态</v>
      </c>
    </row>
    <row r="4130" hidden="1" spans="1:17">
      <c r="A4130" s="12" t="s">
        <v>127</v>
      </c>
      <c r="B4130" s="12" t="s">
        <v>107</v>
      </c>
      <c r="C4130" t="s">
        <v>111</v>
      </c>
      <c r="D4130" t="s">
        <v>108</v>
      </c>
      <c r="E4130" s="13" t="str">
        <f t="shared" si="665"/>
        <v>CHP4_V1_BP_Valve_var</v>
      </c>
      <c r="F4130" s="14" t="str">
        <f t="shared" si="666"/>
        <v>BP_Valve_var_CloseOK</v>
      </c>
      <c r="G4130" s="10" t="str">
        <f t="shared" si="667"/>
        <v>CHP4_V1_CloseOK</v>
      </c>
      <c r="H4130" s="10" t="str">
        <f>VLOOKUP(基本表格!E4130,起始地址定义!A:D,4,FALSE)&amp;" "&amp;Q4130</f>
        <v>4#刨片机刀环电磁阀(刀环缩回与顶出)  关闭到位_状态</v>
      </c>
      <c r="I4130" s="10" t="str">
        <f t="shared" si="668"/>
        <v>DB1402,X1.2</v>
      </c>
      <c r="J4130" s="13" t="str">
        <f>VLOOKUP(E4130,起始地址定义!A:D,2,FALSE)</f>
        <v>DB1402</v>
      </c>
      <c r="K4130" s="12" t="str">
        <f t="shared" si="669"/>
        <v>X1.2</v>
      </c>
      <c r="L4130" s="13">
        <f>VLOOKUP(E4130,起始地址定义!A:D,3,FALSE)</f>
        <v>0</v>
      </c>
      <c r="M4130" s="14">
        <f>VLOOKUP($F4130,类型描述及偏移量!$C:$H,2,FALSE)</f>
        <v>1.2</v>
      </c>
      <c r="N4130" s="14" t="str">
        <f>VLOOKUP($F4130,类型描述及偏移量!$C:$H,3,FALSE)</f>
        <v>离散</v>
      </c>
      <c r="O4130" s="14" t="str">
        <f>VLOOKUP($F4130,类型描述及偏移量!$C:$H,4,FALSE)</f>
        <v>None</v>
      </c>
      <c r="P4130" s="14" t="str">
        <f>VLOOKUP($F4130,类型描述及偏移量!$C:$H,5,FALSE)</f>
        <v>Yes</v>
      </c>
      <c r="Q4130" s="14" t="str">
        <f>VLOOKUP($F4130,类型描述及偏移量!$C:$H,6,FALSE)</f>
        <v>关闭到位_状态</v>
      </c>
    </row>
    <row r="4131" hidden="1" spans="1:17">
      <c r="A4131" s="12" t="s">
        <v>127</v>
      </c>
      <c r="B4131" s="12" t="s">
        <v>107</v>
      </c>
      <c r="C4131" t="s">
        <v>112</v>
      </c>
      <c r="D4131" t="s">
        <v>108</v>
      </c>
      <c r="E4131" s="13" t="str">
        <f t="shared" si="665"/>
        <v>CHP4_V1_BP_Valve_var</v>
      </c>
      <c r="F4131" s="14" t="str">
        <f t="shared" si="666"/>
        <v>BP_Valve_var_Open_ALM</v>
      </c>
      <c r="G4131" s="10" t="str">
        <f t="shared" si="667"/>
        <v>CHP4_V1_Open_ALM</v>
      </c>
      <c r="H4131" s="10" t="str">
        <f>VLOOKUP(基本表格!E4131,起始地址定义!A:D,4,FALSE)&amp;" "&amp;Q4131</f>
        <v>4#刨片机刀环电磁阀(刀环缩回与顶出)  开启未到位报警</v>
      </c>
      <c r="I4131" s="10" t="str">
        <f t="shared" si="668"/>
        <v>DB1402,X1.5</v>
      </c>
      <c r="J4131" s="13" t="str">
        <f>VLOOKUP(E4131,起始地址定义!A:D,2,FALSE)</f>
        <v>DB1402</v>
      </c>
      <c r="K4131" s="12" t="str">
        <f t="shared" si="669"/>
        <v>X1.5</v>
      </c>
      <c r="L4131" s="13">
        <f>VLOOKUP(E4131,起始地址定义!A:D,3,FALSE)</f>
        <v>0</v>
      </c>
      <c r="M4131" s="14">
        <f>VLOOKUP($F4131,类型描述及偏移量!$C:$H,2,FALSE)</f>
        <v>1.5</v>
      </c>
      <c r="N4131" s="14" t="str">
        <f>VLOOKUP($F4131,类型描述及偏移量!$C:$H,3,FALSE)</f>
        <v>离散</v>
      </c>
      <c r="O4131" s="14" t="str">
        <f>VLOOKUP($F4131,类型描述及偏移量!$C:$H,4,FALSE)</f>
        <v>On</v>
      </c>
      <c r="P4131" s="14" t="str">
        <f>VLOOKUP($F4131,类型描述及偏移量!$C:$H,5,FALSE)</f>
        <v>Yes</v>
      </c>
      <c r="Q4131" s="14" t="str">
        <f>VLOOKUP($F4131,类型描述及偏移量!$C:$H,6,FALSE)</f>
        <v>开启未到位报警</v>
      </c>
    </row>
    <row r="4132" hidden="1" spans="1:17">
      <c r="A4132" s="12" t="s">
        <v>127</v>
      </c>
      <c r="B4132" s="12" t="s">
        <v>107</v>
      </c>
      <c r="C4132" t="s">
        <v>113</v>
      </c>
      <c r="D4132" t="s">
        <v>108</v>
      </c>
      <c r="E4132" s="13" t="str">
        <f t="shared" si="665"/>
        <v>CHP4_V1_BP_Valve_var</v>
      </c>
      <c r="F4132" s="14" t="str">
        <f t="shared" si="666"/>
        <v>BP_Valve_var_Close_ALM</v>
      </c>
      <c r="G4132" s="10" t="str">
        <f t="shared" si="667"/>
        <v>CHP4_V1_Close_ALM</v>
      </c>
      <c r="H4132" s="10" t="str">
        <f>VLOOKUP(基本表格!E4132,起始地址定义!A:D,4,FALSE)&amp;" "&amp;Q4132</f>
        <v>4#刨片机刀环电磁阀(刀环缩回与顶出)  关闭未到位报警</v>
      </c>
      <c r="I4132" s="10" t="str">
        <f t="shared" si="668"/>
        <v>DB1402,X1.6</v>
      </c>
      <c r="J4132" s="13" t="str">
        <f>VLOOKUP(E4132,起始地址定义!A:D,2,FALSE)</f>
        <v>DB1402</v>
      </c>
      <c r="K4132" s="12" t="str">
        <f t="shared" si="669"/>
        <v>X1.6</v>
      </c>
      <c r="L4132" s="13">
        <f>VLOOKUP(E4132,起始地址定义!A:D,3,FALSE)</f>
        <v>0</v>
      </c>
      <c r="M4132" s="14">
        <f>VLOOKUP($F4132,类型描述及偏移量!$C:$H,2,FALSE)</f>
        <v>1.6</v>
      </c>
      <c r="N4132" s="14" t="str">
        <f>VLOOKUP($F4132,类型描述及偏移量!$C:$H,3,FALSE)</f>
        <v>离散</v>
      </c>
      <c r="O4132" s="14" t="str">
        <f>VLOOKUP($F4132,类型描述及偏移量!$C:$H,4,FALSE)</f>
        <v>On</v>
      </c>
      <c r="P4132" s="14" t="str">
        <f>VLOOKUP($F4132,类型描述及偏移量!$C:$H,5,FALSE)</f>
        <v>Yes</v>
      </c>
      <c r="Q4132" s="14" t="str">
        <f>VLOOKUP($F4132,类型描述及偏移量!$C:$H,6,FALSE)</f>
        <v>关闭未到位报警</v>
      </c>
    </row>
    <row r="4133" hidden="1" spans="1:17">
      <c r="A4133" s="12" t="s">
        <v>127</v>
      </c>
      <c r="B4133" s="12" t="s">
        <v>107</v>
      </c>
      <c r="C4133" t="s">
        <v>114</v>
      </c>
      <c r="D4133" t="s">
        <v>108</v>
      </c>
      <c r="E4133" s="13" t="str">
        <f t="shared" si="665"/>
        <v>CHP4_V1_BP_Valve_var</v>
      </c>
      <c r="F4133" s="14" t="str">
        <f t="shared" si="666"/>
        <v>BP_Valve_var_Open_Delay</v>
      </c>
      <c r="G4133" s="10" t="str">
        <f t="shared" si="667"/>
        <v>CHP4_V1_Open_Delay</v>
      </c>
      <c r="H4133" s="10" t="str">
        <f>VLOOKUP(基本表格!E4133,起始地址定义!A:D,4,FALSE)&amp;" "&amp;Q4133</f>
        <v>4#刨片机刀环电磁阀(刀环缩回与顶出)  阀开启延时(s)</v>
      </c>
      <c r="I4133" s="10" t="str">
        <f t="shared" si="668"/>
        <v>DB1402,INT4</v>
      </c>
      <c r="J4133" s="13" t="str">
        <f>VLOOKUP(E4133,起始地址定义!A:D,2,FALSE)</f>
        <v>DB1402</v>
      </c>
      <c r="K4133" s="12" t="str">
        <f t="shared" si="669"/>
        <v>INT4</v>
      </c>
      <c r="L4133" s="13">
        <f>VLOOKUP(E4133,起始地址定义!A:D,3,FALSE)</f>
        <v>0</v>
      </c>
      <c r="M4133" s="14">
        <f>VLOOKUP($F4133,类型描述及偏移量!$C:$H,2,FALSE)</f>
        <v>4</v>
      </c>
      <c r="N4133" s="14" t="str">
        <f>VLOOKUP($F4133,类型描述及偏移量!$C:$H,3,FALSE)</f>
        <v>整型</v>
      </c>
      <c r="O4133" s="14" t="str">
        <f>VLOOKUP($F4133,类型描述及偏移量!$C:$H,4,FALSE)</f>
        <v>None</v>
      </c>
      <c r="P4133" s="14" t="str">
        <f>VLOOKUP($F4133,类型描述及偏移量!$C:$H,5,FALSE)</f>
        <v>No</v>
      </c>
      <c r="Q4133" s="14" t="str">
        <f>VLOOKUP($F4133,类型描述及偏移量!$C:$H,6,FALSE)</f>
        <v>阀开启延时(s)</v>
      </c>
    </row>
    <row r="4134" hidden="1" spans="1:17">
      <c r="A4134" s="12" t="s">
        <v>127</v>
      </c>
      <c r="B4134" s="12" t="s">
        <v>107</v>
      </c>
      <c r="C4134" t="s">
        <v>115</v>
      </c>
      <c r="D4134" t="s">
        <v>108</v>
      </c>
      <c r="E4134" s="13" t="str">
        <f t="shared" si="665"/>
        <v>CHP4_V1_BP_Valve_var</v>
      </c>
      <c r="F4134" s="14" t="str">
        <f t="shared" si="666"/>
        <v>BP_Valve_var_Close_Delay</v>
      </c>
      <c r="G4134" s="10" t="str">
        <f t="shared" si="667"/>
        <v>CHP4_V1_Close_Delay</v>
      </c>
      <c r="H4134" s="10" t="str">
        <f>VLOOKUP(基本表格!E4134,起始地址定义!A:D,4,FALSE)&amp;" "&amp;Q4134</f>
        <v>4#刨片机刀环电磁阀(刀环缩回与顶出)  阀关闭延时(s)</v>
      </c>
      <c r="I4134" s="10" t="str">
        <f t="shared" si="668"/>
        <v>DB1402,INT6</v>
      </c>
      <c r="J4134" s="13" t="str">
        <f>VLOOKUP(E4134,起始地址定义!A:D,2,FALSE)</f>
        <v>DB1402</v>
      </c>
      <c r="K4134" s="12" t="str">
        <f t="shared" si="669"/>
        <v>INT6</v>
      </c>
      <c r="L4134" s="13">
        <f>VLOOKUP(E4134,起始地址定义!A:D,3,FALSE)</f>
        <v>0</v>
      </c>
      <c r="M4134" s="14">
        <f>VLOOKUP($F4134,类型描述及偏移量!$C:$H,2,FALSE)</f>
        <v>6</v>
      </c>
      <c r="N4134" s="14" t="str">
        <f>VLOOKUP($F4134,类型描述及偏移量!$C:$H,3,FALSE)</f>
        <v>整型</v>
      </c>
      <c r="O4134" s="14" t="str">
        <f>VLOOKUP($F4134,类型描述及偏移量!$C:$H,4,FALSE)</f>
        <v>None</v>
      </c>
      <c r="P4134" s="14" t="str">
        <f>VLOOKUP($F4134,类型描述及偏移量!$C:$H,5,FALSE)</f>
        <v>No</v>
      </c>
      <c r="Q4134" s="14" t="str">
        <f>VLOOKUP($F4134,类型描述及偏移量!$C:$H,6,FALSE)</f>
        <v>阀关闭延时(s)</v>
      </c>
    </row>
    <row r="4135" hidden="1" spans="1:17">
      <c r="A4135" s="12" t="str">
        <f t="shared" ref="A4135:A4177" si="670">A4124</f>
        <v>CHP4</v>
      </c>
      <c r="B4135" s="12" t="str">
        <f t="shared" ref="B4135:B4167" si="671">LEFT(B4124,1)&amp;RIGHT(B4124,LEN(B4124)-1)+1</f>
        <v>V2</v>
      </c>
      <c r="C4135" s="12" t="str">
        <f t="shared" ref="C4135:C4167" si="672">C4124</f>
        <v>Enable</v>
      </c>
      <c r="D4135" s="12" t="str">
        <f t="shared" ref="D4135:D4167" si="673">D4124</f>
        <v>BP_Valve_var</v>
      </c>
      <c r="E4135" s="13" t="str">
        <f t="shared" si="665"/>
        <v>CHP4_V2_BP_Valve_var</v>
      </c>
      <c r="F4135" s="14" t="str">
        <f t="shared" si="666"/>
        <v>BP_Valve_var_Enable</v>
      </c>
      <c r="G4135" s="10" t="str">
        <f t="shared" si="667"/>
        <v>CHP4_V2_Enable</v>
      </c>
      <c r="H4135" s="10" t="str">
        <f>VLOOKUP(基本表格!E4135,起始地址定义!A:D,4,FALSE)&amp;" "&amp;Q4135</f>
        <v>4#刨片机刹车电磁阀  使能</v>
      </c>
      <c r="I4135" s="10" t="str">
        <f t="shared" si="668"/>
        <v>DB1402,X10.0</v>
      </c>
      <c r="J4135" s="13" t="str">
        <f>VLOOKUP(E4135,起始地址定义!A:D,2,FALSE)</f>
        <v>DB1402</v>
      </c>
      <c r="K4135" s="12" t="str">
        <f t="shared" si="669"/>
        <v>X10.0</v>
      </c>
      <c r="L4135" s="13">
        <f>VLOOKUP(E4135,起始地址定义!A:D,3,FALSE)</f>
        <v>10</v>
      </c>
      <c r="M4135" s="14">
        <f>VLOOKUP($F4135,类型描述及偏移量!$C:$H,2,FALSE)</f>
        <v>0</v>
      </c>
      <c r="N4135" s="14" t="str">
        <f>VLOOKUP($F4135,类型描述及偏移量!$C:$H,3,FALSE)</f>
        <v>离散</v>
      </c>
      <c r="O4135" s="14" t="str">
        <f>VLOOKUP($F4135,类型描述及偏移量!$C:$H,4,FALSE)</f>
        <v>None</v>
      </c>
      <c r="P4135" s="14" t="str">
        <f>VLOOKUP($F4135,类型描述及偏移量!$C:$H,5,FALSE)</f>
        <v>No</v>
      </c>
      <c r="Q4135" s="14" t="str">
        <f>VLOOKUP($F4135,类型描述及偏移量!$C:$H,6,FALSE)</f>
        <v>使能</v>
      </c>
    </row>
    <row r="4136" hidden="1" spans="1:17">
      <c r="A4136" s="12" t="str">
        <f t="shared" si="670"/>
        <v>CHP4</v>
      </c>
      <c r="B4136" s="12" t="str">
        <f t="shared" si="671"/>
        <v>V2</v>
      </c>
      <c r="C4136" s="12" t="str">
        <f t="shared" si="672"/>
        <v>Auto_Status</v>
      </c>
      <c r="D4136" s="12" t="str">
        <f t="shared" si="673"/>
        <v>BP_Valve_var</v>
      </c>
      <c r="E4136" s="13" t="str">
        <f t="shared" si="665"/>
        <v>CHP4_V2_BP_Valve_var</v>
      </c>
      <c r="F4136" s="14" t="str">
        <f t="shared" si="666"/>
        <v>BP_Valve_var_Auto_Status</v>
      </c>
      <c r="G4136" s="10" t="str">
        <f t="shared" si="667"/>
        <v>CHP4_V2_Auto_Status</v>
      </c>
      <c r="H4136" s="10" t="str">
        <f>VLOOKUP(基本表格!E4136,起始地址定义!A:D,4,FALSE)&amp;" "&amp;Q4136</f>
        <v>4#刨片机刹车电磁阀  手自动状态</v>
      </c>
      <c r="I4136" s="10" t="str">
        <f t="shared" si="668"/>
        <v>DB1402,X10.3</v>
      </c>
      <c r="J4136" s="13" t="str">
        <f>VLOOKUP(E4136,起始地址定义!A:D,2,FALSE)</f>
        <v>DB1402</v>
      </c>
      <c r="K4136" s="12" t="str">
        <f t="shared" si="669"/>
        <v>X10.3</v>
      </c>
      <c r="L4136" s="13">
        <f>VLOOKUP(E4136,起始地址定义!A:D,3,FALSE)</f>
        <v>10</v>
      </c>
      <c r="M4136" s="14">
        <f>VLOOKUP($F4136,类型描述及偏移量!$C:$H,2,FALSE)</f>
        <v>0.3</v>
      </c>
      <c r="N4136" s="14" t="str">
        <f>VLOOKUP($F4136,类型描述及偏移量!$C:$H,3,FALSE)</f>
        <v>离散</v>
      </c>
      <c r="O4136" s="14" t="str">
        <f>VLOOKUP($F4136,类型描述及偏移量!$C:$H,4,FALSE)</f>
        <v>None</v>
      </c>
      <c r="P4136" s="14" t="str">
        <f>VLOOKUP($F4136,类型描述及偏移量!$C:$H,5,FALSE)</f>
        <v>Yes</v>
      </c>
      <c r="Q4136" s="14" t="str">
        <f>VLOOKUP($F4136,类型描述及偏移量!$C:$H,6,FALSE)</f>
        <v>手自动状态</v>
      </c>
    </row>
    <row r="4137" hidden="1" spans="1:17">
      <c r="A4137" s="12" t="str">
        <f t="shared" si="670"/>
        <v>CHP4</v>
      </c>
      <c r="B4137" s="12" t="str">
        <f t="shared" si="671"/>
        <v>V2</v>
      </c>
      <c r="C4137" s="12" t="str">
        <f t="shared" si="672"/>
        <v>ON_HMI</v>
      </c>
      <c r="D4137" s="12" t="str">
        <f t="shared" si="673"/>
        <v>BP_Valve_var</v>
      </c>
      <c r="E4137" s="13" t="str">
        <f t="shared" si="665"/>
        <v>CHP4_V2_BP_Valve_var</v>
      </c>
      <c r="F4137" s="14" t="str">
        <f t="shared" si="666"/>
        <v>BP_Valve_var_ON_HMI</v>
      </c>
      <c r="G4137" s="10" t="str">
        <f t="shared" si="667"/>
        <v>CHP4_V2_ON_HMI</v>
      </c>
      <c r="H4137" s="10" t="str">
        <f>VLOOKUP(基本表格!E4137,起始地址定义!A:D,4,FALSE)&amp;" "&amp;Q4137</f>
        <v>4#刨片机刹车电磁阀  开启</v>
      </c>
      <c r="I4137" s="10" t="str">
        <f t="shared" si="668"/>
        <v>DB1402,X10.6</v>
      </c>
      <c r="J4137" s="13" t="str">
        <f>VLOOKUP(E4137,起始地址定义!A:D,2,FALSE)</f>
        <v>DB1402</v>
      </c>
      <c r="K4137" s="12" t="str">
        <f t="shared" si="669"/>
        <v>X10.6</v>
      </c>
      <c r="L4137" s="13">
        <f>VLOOKUP(E4137,起始地址定义!A:D,3,FALSE)</f>
        <v>10</v>
      </c>
      <c r="M4137" s="14">
        <f>VLOOKUP($F4137,类型描述及偏移量!$C:$H,2,FALSE)</f>
        <v>0.6</v>
      </c>
      <c r="N4137" s="14" t="str">
        <f>VLOOKUP($F4137,类型描述及偏移量!$C:$H,3,FALSE)</f>
        <v>离散</v>
      </c>
      <c r="O4137" s="14" t="str">
        <f>VLOOKUP($F4137,类型描述及偏移量!$C:$H,4,FALSE)</f>
        <v>None</v>
      </c>
      <c r="P4137" s="14" t="str">
        <f>VLOOKUP($F4137,类型描述及偏移量!$C:$H,5,FALSE)</f>
        <v>No</v>
      </c>
      <c r="Q4137" s="14" t="str">
        <f>VLOOKUP($F4137,类型描述及偏移量!$C:$H,6,FALSE)</f>
        <v>开启</v>
      </c>
    </row>
    <row r="4138" hidden="1" spans="1:17">
      <c r="A4138" s="12" t="str">
        <f t="shared" si="670"/>
        <v>CHP4</v>
      </c>
      <c r="B4138" s="12" t="str">
        <f t="shared" si="671"/>
        <v>V2</v>
      </c>
      <c r="C4138" s="12" t="str">
        <f t="shared" si="672"/>
        <v>OFF_HMI</v>
      </c>
      <c r="D4138" s="12" t="str">
        <f t="shared" si="673"/>
        <v>BP_Valve_var</v>
      </c>
      <c r="E4138" s="13" t="str">
        <f t="shared" si="665"/>
        <v>CHP4_V2_BP_Valve_var</v>
      </c>
      <c r="F4138" s="14" t="str">
        <f t="shared" si="666"/>
        <v>BP_Valve_var_OFF_HMI</v>
      </c>
      <c r="G4138" s="10" t="str">
        <f t="shared" si="667"/>
        <v>CHP4_V2_OFF_HMI</v>
      </c>
      <c r="H4138" s="10" t="str">
        <f>VLOOKUP(基本表格!E4138,起始地址定义!A:D,4,FALSE)&amp;" "&amp;Q4138</f>
        <v>4#刨片机刹车电磁阀  关闭</v>
      </c>
      <c r="I4138" s="10" t="str">
        <f t="shared" si="668"/>
        <v>DB1402,X10.7</v>
      </c>
      <c r="J4138" s="13" t="str">
        <f>VLOOKUP(E4138,起始地址定义!A:D,2,FALSE)</f>
        <v>DB1402</v>
      </c>
      <c r="K4138" s="12" t="str">
        <f t="shared" si="669"/>
        <v>X10.7</v>
      </c>
      <c r="L4138" s="13">
        <f>VLOOKUP(E4138,起始地址定义!A:D,3,FALSE)</f>
        <v>10</v>
      </c>
      <c r="M4138" s="14">
        <f>VLOOKUP($F4138,类型描述及偏移量!$C:$H,2,FALSE)</f>
        <v>0.7</v>
      </c>
      <c r="N4138" s="14" t="str">
        <f>VLOOKUP($F4138,类型描述及偏移量!$C:$H,3,FALSE)</f>
        <v>离散</v>
      </c>
      <c r="O4138" s="14" t="str">
        <f>VLOOKUP($F4138,类型描述及偏移量!$C:$H,4,FALSE)</f>
        <v>None</v>
      </c>
      <c r="P4138" s="14" t="str">
        <f>VLOOKUP($F4138,类型描述及偏移量!$C:$H,5,FALSE)</f>
        <v>No</v>
      </c>
      <c r="Q4138" s="14" t="str">
        <f>VLOOKUP($F4138,类型描述及偏移量!$C:$H,6,FALSE)</f>
        <v>关闭</v>
      </c>
    </row>
    <row r="4139" hidden="1" spans="1:17">
      <c r="A4139" s="12" t="str">
        <f t="shared" si="670"/>
        <v>CHP4</v>
      </c>
      <c r="B4139" s="12" t="str">
        <f t="shared" si="671"/>
        <v>V2</v>
      </c>
      <c r="C4139" s="12" t="str">
        <f t="shared" si="672"/>
        <v>Status</v>
      </c>
      <c r="D4139" s="12" t="str">
        <f t="shared" si="673"/>
        <v>BP_Valve_var</v>
      </c>
      <c r="E4139" s="13" t="str">
        <f t="shared" si="665"/>
        <v>CHP4_V2_BP_Valve_var</v>
      </c>
      <c r="F4139" s="14" t="str">
        <f t="shared" si="666"/>
        <v>BP_Valve_var_Status</v>
      </c>
      <c r="G4139" s="10" t="str">
        <f t="shared" si="667"/>
        <v>CHP4_V2_Status</v>
      </c>
      <c r="H4139" s="10" t="str">
        <f>VLOOKUP(基本表格!E4139,起始地址定义!A:D,4,FALSE)&amp;" "&amp;Q4139</f>
        <v>4#刨片机刹车电磁阀  状态</v>
      </c>
      <c r="I4139" s="10" t="str">
        <f t="shared" si="668"/>
        <v>DB1402,X11.0</v>
      </c>
      <c r="J4139" s="13" t="str">
        <f>VLOOKUP(E4139,起始地址定义!A:D,2,FALSE)</f>
        <v>DB1402</v>
      </c>
      <c r="K4139" s="12" t="str">
        <f t="shared" si="669"/>
        <v>X11.0</v>
      </c>
      <c r="L4139" s="13">
        <f>VLOOKUP(E4139,起始地址定义!A:D,3,FALSE)</f>
        <v>10</v>
      </c>
      <c r="M4139" s="14">
        <f>VLOOKUP($F4139,类型描述及偏移量!$C:$H,2,FALSE)</f>
        <v>1</v>
      </c>
      <c r="N4139" s="14" t="str">
        <f>VLOOKUP($F4139,类型描述及偏移量!$C:$H,3,FALSE)</f>
        <v>离散</v>
      </c>
      <c r="O4139" s="14" t="str">
        <f>VLOOKUP($F4139,类型描述及偏移量!$C:$H,4,FALSE)</f>
        <v>None</v>
      </c>
      <c r="P4139" s="14" t="str">
        <f>VLOOKUP($F4139,类型描述及偏移量!$C:$H,5,FALSE)</f>
        <v>Yes</v>
      </c>
      <c r="Q4139" s="14" t="str">
        <f>VLOOKUP($F4139,类型描述及偏移量!$C:$H,6,FALSE)</f>
        <v>状态</v>
      </c>
    </row>
    <row r="4140" hidden="1" spans="1:17">
      <c r="A4140" s="12" t="str">
        <f t="shared" si="670"/>
        <v>CHP4</v>
      </c>
      <c r="B4140" s="12" t="str">
        <f t="shared" si="671"/>
        <v>V2</v>
      </c>
      <c r="C4140" s="12" t="str">
        <f t="shared" si="672"/>
        <v>OpenOK</v>
      </c>
      <c r="D4140" s="12" t="str">
        <f t="shared" si="673"/>
        <v>BP_Valve_var</v>
      </c>
      <c r="E4140" s="13" t="str">
        <f t="shared" si="665"/>
        <v>CHP4_V2_BP_Valve_var</v>
      </c>
      <c r="F4140" s="14" t="str">
        <f t="shared" si="666"/>
        <v>BP_Valve_var_OpenOK</v>
      </c>
      <c r="G4140" s="10" t="str">
        <f t="shared" si="667"/>
        <v>CHP4_V2_OpenOK</v>
      </c>
      <c r="H4140" s="10" t="str">
        <f>VLOOKUP(基本表格!E4140,起始地址定义!A:D,4,FALSE)&amp;" "&amp;Q4140</f>
        <v>4#刨片机刹车电磁阀  开启到位_状态</v>
      </c>
      <c r="I4140" s="10" t="str">
        <f t="shared" si="668"/>
        <v>DB1402,X11.1</v>
      </c>
      <c r="J4140" s="13" t="str">
        <f>VLOOKUP(E4140,起始地址定义!A:D,2,FALSE)</f>
        <v>DB1402</v>
      </c>
      <c r="K4140" s="12" t="str">
        <f t="shared" si="669"/>
        <v>X11.1</v>
      </c>
      <c r="L4140" s="13">
        <f>VLOOKUP(E4140,起始地址定义!A:D,3,FALSE)</f>
        <v>10</v>
      </c>
      <c r="M4140" s="14">
        <f>VLOOKUP($F4140,类型描述及偏移量!$C:$H,2,FALSE)</f>
        <v>1.1</v>
      </c>
      <c r="N4140" s="14" t="str">
        <f>VLOOKUP($F4140,类型描述及偏移量!$C:$H,3,FALSE)</f>
        <v>离散</v>
      </c>
      <c r="O4140" s="14" t="str">
        <f>VLOOKUP($F4140,类型描述及偏移量!$C:$H,4,FALSE)</f>
        <v>None</v>
      </c>
      <c r="P4140" s="14" t="str">
        <f>VLOOKUP($F4140,类型描述及偏移量!$C:$H,5,FALSE)</f>
        <v>Yes</v>
      </c>
      <c r="Q4140" s="14" t="str">
        <f>VLOOKUP($F4140,类型描述及偏移量!$C:$H,6,FALSE)</f>
        <v>开启到位_状态</v>
      </c>
    </row>
    <row r="4141" hidden="1" spans="1:17">
      <c r="A4141" s="12" t="str">
        <f t="shared" si="670"/>
        <v>CHP4</v>
      </c>
      <c r="B4141" s="12" t="str">
        <f t="shared" si="671"/>
        <v>V2</v>
      </c>
      <c r="C4141" s="12" t="str">
        <f t="shared" si="672"/>
        <v>CloseOK</v>
      </c>
      <c r="D4141" s="12" t="str">
        <f t="shared" si="673"/>
        <v>BP_Valve_var</v>
      </c>
      <c r="E4141" s="13" t="str">
        <f t="shared" si="665"/>
        <v>CHP4_V2_BP_Valve_var</v>
      </c>
      <c r="F4141" s="14" t="str">
        <f t="shared" si="666"/>
        <v>BP_Valve_var_CloseOK</v>
      </c>
      <c r="G4141" s="10" t="str">
        <f t="shared" si="667"/>
        <v>CHP4_V2_CloseOK</v>
      </c>
      <c r="H4141" s="10" t="str">
        <f>VLOOKUP(基本表格!E4141,起始地址定义!A:D,4,FALSE)&amp;" "&amp;Q4141</f>
        <v>4#刨片机刹车电磁阀  关闭到位_状态</v>
      </c>
      <c r="I4141" s="10" t="str">
        <f t="shared" si="668"/>
        <v>DB1402,X11.2</v>
      </c>
      <c r="J4141" s="13" t="str">
        <f>VLOOKUP(E4141,起始地址定义!A:D,2,FALSE)</f>
        <v>DB1402</v>
      </c>
      <c r="K4141" s="12" t="str">
        <f t="shared" si="669"/>
        <v>X11.2</v>
      </c>
      <c r="L4141" s="13">
        <f>VLOOKUP(E4141,起始地址定义!A:D,3,FALSE)</f>
        <v>10</v>
      </c>
      <c r="M4141" s="14">
        <f>VLOOKUP($F4141,类型描述及偏移量!$C:$H,2,FALSE)</f>
        <v>1.2</v>
      </c>
      <c r="N4141" s="14" t="str">
        <f>VLOOKUP($F4141,类型描述及偏移量!$C:$H,3,FALSE)</f>
        <v>离散</v>
      </c>
      <c r="O4141" s="14" t="str">
        <f>VLOOKUP($F4141,类型描述及偏移量!$C:$H,4,FALSE)</f>
        <v>None</v>
      </c>
      <c r="P4141" s="14" t="str">
        <f>VLOOKUP($F4141,类型描述及偏移量!$C:$H,5,FALSE)</f>
        <v>Yes</v>
      </c>
      <c r="Q4141" s="14" t="str">
        <f>VLOOKUP($F4141,类型描述及偏移量!$C:$H,6,FALSE)</f>
        <v>关闭到位_状态</v>
      </c>
    </row>
    <row r="4142" hidden="1" spans="1:17">
      <c r="A4142" s="12" t="str">
        <f t="shared" si="670"/>
        <v>CHP4</v>
      </c>
      <c r="B4142" s="12" t="str">
        <f t="shared" si="671"/>
        <v>V2</v>
      </c>
      <c r="C4142" s="12" t="str">
        <f t="shared" si="672"/>
        <v>Open_ALM</v>
      </c>
      <c r="D4142" s="12" t="str">
        <f t="shared" si="673"/>
        <v>BP_Valve_var</v>
      </c>
      <c r="E4142" s="13" t="str">
        <f t="shared" si="665"/>
        <v>CHP4_V2_BP_Valve_var</v>
      </c>
      <c r="F4142" s="14" t="str">
        <f t="shared" si="666"/>
        <v>BP_Valve_var_Open_ALM</v>
      </c>
      <c r="G4142" s="10" t="str">
        <f t="shared" si="667"/>
        <v>CHP4_V2_Open_ALM</v>
      </c>
      <c r="H4142" s="10" t="str">
        <f>VLOOKUP(基本表格!E4142,起始地址定义!A:D,4,FALSE)&amp;" "&amp;Q4142</f>
        <v>4#刨片机刹车电磁阀  开启未到位报警</v>
      </c>
      <c r="I4142" s="10" t="str">
        <f t="shared" si="668"/>
        <v>DB1402,X11.5</v>
      </c>
      <c r="J4142" s="13" t="str">
        <f>VLOOKUP(E4142,起始地址定义!A:D,2,FALSE)</f>
        <v>DB1402</v>
      </c>
      <c r="K4142" s="12" t="str">
        <f t="shared" si="669"/>
        <v>X11.5</v>
      </c>
      <c r="L4142" s="13">
        <f>VLOOKUP(E4142,起始地址定义!A:D,3,FALSE)</f>
        <v>10</v>
      </c>
      <c r="M4142" s="14">
        <f>VLOOKUP($F4142,类型描述及偏移量!$C:$H,2,FALSE)</f>
        <v>1.5</v>
      </c>
      <c r="N4142" s="14" t="str">
        <f>VLOOKUP($F4142,类型描述及偏移量!$C:$H,3,FALSE)</f>
        <v>离散</v>
      </c>
      <c r="O4142" s="14" t="str">
        <f>VLOOKUP($F4142,类型描述及偏移量!$C:$H,4,FALSE)</f>
        <v>On</v>
      </c>
      <c r="P4142" s="14" t="str">
        <f>VLOOKUP($F4142,类型描述及偏移量!$C:$H,5,FALSE)</f>
        <v>Yes</v>
      </c>
      <c r="Q4142" s="14" t="str">
        <f>VLOOKUP($F4142,类型描述及偏移量!$C:$H,6,FALSE)</f>
        <v>开启未到位报警</v>
      </c>
    </row>
    <row r="4143" hidden="1" spans="1:17">
      <c r="A4143" s="12" t="str">
        <f t="shared" si="670"/>
        <v>CHP4</v>
      </c>
      <c r="B4143" s="12" t="str">
        <f t="shared" si="671"/>
        <v>V2</v>
      </c>
      <c r="C4143" s="12" t="str">
        <f t="shared" si="672"/>
        <v>Close_ALM</v>
      </c>
      <c r="D4143" s="12" t="str">
        <f t="shared" si="673"/>
        <v>BP_Valve_var</v>
      </c>
      <c r="E4143" s="13" t="str">
        <f t="shared" si="665"/>
        <v>CHP4_V2_BP_Valve_var</v>
      </c>
      <c r="F4143" s="14" t="str">
        <f t="shared" si="666"/>
        <v>BP_Valve_var_Close_ALM</v>
      </c>
      <c r="G4143" s="10" t="str">
        <f t="shared" si="667"/>
        <v>CHP4_V2_Close_ALM</v>
      </c>
      <c r="H4143" s="10" t="str">
        <f>VLOOKUP(基本表格!E4143,起始地址定义!A:D,4,FALSE)&amp;" "&amp;Q4143</f>
        <v>4#刨片机刹车电磁阀  关闭未到位报警</v>
      </c>
      <c r="I4143" s="10" t="str">
        <f t="shared" si="668"/>
        <v>DB1402,X11.6</v>
      </c>
      <c r="J4143" s="13" t="str">
        <f>VLOOKUP(E4143,起始地址定义!A:D,2,FALSE)</f>
        <v>DB1402</v>
      </c>
      <c r="K4143" s="12" t="str">
        <f t="shared" si="669"/>
        <v>X11.6</v>
      </c>
      <c r="L4143" s="13">
        <f>VLOOKUP(E4143,起始地址定义!A:D,3,FALSE)</f>
        <v>10</v>
      </c>
      <c r="M4143" s="14">
        <f>VLOOKUP($F4143,类型描述及偏移量!$C:$H,2,FALSE)</f>
        <v>1.6</v>
      </c>
      <c r="N4143" s="14" t="str">
        <f>VLOOKUP($F4143,类型描述及偏移量!$C:$H,3,FALSE)</f>
        <v>离散</v>
      </c>
      <c r="O4143" s="14" t="str">
        <f>VLOOKUP($F4143,类型描述及偏移量!$C:$H,4,FALSE)</f>
        <v>On</v>
      </c>
      <c r="P4143" s="14" t="str">
        <f>VLOOKUP($F4143,类型描述及偏移量!$C:$H,5,FALSE)</f>
        <v>Yes</v>
      </c>
      <c r="Q4143" s="14" t="str">
        <f>VLOOKUP($F4143,类型描述及偏移量!$C:$H,6,FALSE)</f>
        <v>关闭未到位报警</v>
      </c>
    </row>
    <row r="4144" hidden="1" spans="1:17">
      <c r="A4144" s="12" t="str">
        <f t="shared" si="670"/>
        <v>CHP4</v>
      </c>
      <c r="B4144" s="12" t="str">
        <f t="shared" si="671"/>
        <v>V2</v>
      </c>
      <c r="C4144" s="12" t="str">
        <f t="shared" si="672"/>
        <v>Open_Delay</v>
      </c>
      <c r="D4144" s="12" t="str">
        <f t="shared" si="673"/>
        <v>BP_Valve_var</v>
      </c>
      <c r="E4144" s="13" t="str">
        <f t="shared" si="665"/>
        <v>CHP4_V2_BP_Valve_var</v>
      </c>
      <c r="F4144" s="14" t="str">
        <f t="shared" si="666"/>
        <v>BP_Valve_var_Open_Delay</v>
      </c>
      <c r="G4144" s="10" t="str">
        <f t="shared" si="667"/>
        <v>CHP4_V2_Open_Delay</v>
      </c>
      <c r="H4144" s="10" t="str">
        <f>VLOOKUP(基本表格!E4144,起始地址定义!A:D,4,FALSE)&amp;" "&amp;Q4144</f>
        <v>4#刨片机刹车电磁阀  阀开启延时(s)</v>
      </c>
      <c r="I4144" s="10" t="str">
        <f t="shared" si="668"/>
        <v>DB1402,INT14</v>
      </c>
      <c r="J4144" s="13" t="str">
        <f>VLOOKUP(E4144,起始地址定义!A:D,2,FALSE)</f>
        <v>DB1402</v>
      </c>
      <c r="K4144" s="12" t="str">
        <f t="shared" si="669"/>
        <v>INT14</v>
      </c>
      <c r="L4144" s="13">
        <f>VLOOKUP(E4144,起始地址定义!A:D,3,FALSE)</f>
        <v>10</v>
      </c>
      <c r="M4144" s="14">
        <f>VLOOKUP($F4144,类型描述及偏移量!$C:$H,2,FALSE)</f>
        <v>4</v>
      </c>
      <c r="N4144" s="14" t="str">
        <f>VLOOKUP($F4144,类型描述及偏移量!$C:$H,3,FALSE)</f>
        <v>整型</v>
      </c>
      <c r="O4144" s="14" t="str">
        <f>VLOOKUP($F4144,类型描述及偏移量!$C:$H,4,FALSE)</f>
        <v>None</v>
      </c>
      <c r="P4144" s="14" t="str">
        <f>VLOOKUP($F4144,类型描述及偏移量!$C:$H,5,FALSE)</f>
        <v>No</v>
      </c>
      <c r="Q4144" s="14" t="str">
        <f>VLOOKUP($F4144,类型描述及偏移量!$C:$H,6,FALSE)</f>
        <v>阀开启延时(s)</v>
      </c>
    </row>
    <row r="4145" hidden="1" spans="1:17">
      <c r="A4145" s="12" t="str">
        <f t="shared" si="670"/>
        <v>CHP4</v>
      </c>
      <c r="B4145" s="12" t="str">
        <f t="shared" si="671"/>
        <v>V2</v>
      </c>
      <c r="C4145" s="12" t="str">
        <f t="shared" si="672"/>
        <v>Close_Delay</v>
      </c>
      <c r="D4145" s="12" t="str">
        <f t="shared" si="673"/>
        <v>BP_Valve_var</v>
      </c>
      <c r="E4145" s="13" t="str">
        <f t="shared" si="665"/>
        <v>CHP4_V2_BP_Valve_var</v>
      </c>
      <c r="F4145" s="14" t="str">
        <f t="shared" si="666"/>
        <v>BP_Valve_var_Close_Delay</v>
      </c>
      <c r="G4145" s="10" t="str">
        <f t="shared" si="667"/>
        <v>CHP4_V2_Close_Delay</v>
      </c>
      <c r="H4145" s="10" t="str">
        <f>VLOOKUP(基本表格!E4145,起始地址定义!A:D,4,FALSE)&amp;" "&amp;Q4145</f>
        <v>4#刨片机刹车电磁阀  阀关闭延时(s)</v>
      </c>
      <c r="I4145" s="10" t="str">
        <f t="shared" si="668"/>
        <v>DB1402,INT16</v>
      </c>
      <c r="J4145" s="13" t="str">
        <f>VLOOKUP(E4145,起始地址定义!A:D,2,FALSE)</f>
        <v>DB1402</v>
      </c>
      <c r="K4145" s="12" t="str">
        <f t="shared" si="669"/>
        <v>INT16</v>
      </c>
      <c r="L4145" s="13">
        <f>VLOOKUP(E4145,起始地址定义!A:D,3,FALSE)</f>
        <v>10</v>
      </c>
      <c r="M4145" s="14">
        <f>VLOOKUP($F4145,类型描述及偏移量!$C:$H,2,FALSE)</f>
        <v>6</v>
      </c>
      <c r="N4145" s="14" t="str">
        <f>VLOOKUP($F4145,类型描述及偏移量!$C:$H,3,FALSE)</f>
        <v>整型</v>
      </c>
      <c r="O4145" s="14" t="str">
        <f>VLOOKUP($F4145,类型描述及偏移量!$C:$H,4,FALSE)</f>
        <v>None</v>
      </c>
      <c r="P4145" s="14" t="str">
        <f>VLOOKUP($F4145,类型描述及偏移量!$C:$H,5,FALSE)</f>
        <v>No</v>
      </c>
      <c r="Q4145" s="14" t="str">
        <f>VLOOKUP($F4145,类型描述及偏移量!$C:$H,6,FALSE)</f>
        <v>阀关闭延时(s)</v>
      </c>
    </row>
    <row r="4146" hidden="1" spans="1:17">
      <c r="A4146" s="12" t="str">
        <f t="shared" si="670"/>
        <v>CHP4</v>
      </c>
      <c r="B4146" s="12" t="str">
        <f t="shared" si="671"/>
        <v>V3</v>
      </c>
      <c r="C4146" s="12" t="str">
        <f t="shared" si="672"/>
        <v>Enable</v>
      </c>
      <c r="D4146" s="12" t="str">
        <f t="shared" si="673"/>
        <v>BP_Valve_var</v>
      </c>
      <c r="E4146" s="13" t="str">
        <f t="shared" si="665"/>
        <v>CHP4_V3_BP_Valve_var</v>
      </c>
      <c r="F4146" s="14" t="str">
        <f t="shared" si="666"/>
        <v>BP_Valve_var_Enable</v>
      </c>
      <c r="G4146" s="10" t="str">
        <f t="shared" si="667"/>
        <v>CHP4_V3_Enable</v>
      </c>
      <c r="H4146" s="10" t="str">
        <f>VLOOKUP(基本表格!E4146,起始地址定义!A:D,4,FALSE)&amp;" "&amp;Q4146</f>
        <v>4#刨片机电磁门锁电磁阀  使能</v>
      </c>
      <c r="I4146" s="10" t="str">
        <f t="shared" si="668"/>
        <v>DB1402,X20.0</v>
      </c>
      <c r="J4146" s="13" t="str">
        <f>VLOOKUP(E4146,起始地址定义!A:D,2,FALSE)</f>
        <v>DB1402</v>
      </c>
      <c r="K4146" s="12" t="str">
        <f t="shared" si="669"/>
        <v>X20.0</v>
      </c>
      <c r="L4146" s="13">
        <f>VLOOKUP(E4146,起始地址定义!A:D,3,FALSE)</f>
        <v>20</v>
      </c>
      <c r="M4146" s="14">
        <f>VLOOKUP($F4146,类型描述及偏移量!$C:$H,2,FALSE)</f>
        <v>0</v>
      </c>
      <c r="N4146" s="14" t="str">
        <f>VLOOKUP($F4146,类型描述及偏移量!$C:$H,3,FALSE)</f>
        <v>离散</v>
      </c>
      <c r="O4146" s="14" t="str">
        <f>VLOOKUP($F4146,类型描述及偏移量!$C:$H,4,FALSE)</f>
        <v>None</v>
      </c>
      <c r="P4146" s="14" t="str">
        <f>VLOOKUP($F4146,类型描述及偏移量!$C:$H,5,FALSE)</f>
        <v>No</v>
      </c>
      <c r="Q4146" s="14" t="str">
        <f>VLOOKUP($F4146,类型描述及偏移量!$C:$H,6,FALSE)</f>
        <v>使能</v>
      </c>
    </row>
    <row r="4147" hidden="1" spans="1:17">
      <c r="A4147" s="12" t="str">
        <f t="shared" si="670"/>
        <v>CHP4</v>
      </c>
      <c r="B4147" s="12" t="str">
        <f t="shared" si="671"/>
        <v>V3</v>
      </c>
      <c r="C4147" s="12" t="str">
        <f t="shared" si="672"/>
        <v>Auto_Status</v>
      </c>
      <c r="D4147" s="12" t="str">
        <f t="shared" si="673"/>
        <v>BP_Valve_var</v>
      </c>
      <c r="E4147" s="13" t="str">
        <f t="shared" si="665"/>
        <v>CHP4_V3_BP_Valve_var</v>
      </c>
      <c r="F4147" s="14" t="str">
        <f t="shared" si="666"/>
        <v>BP_Valve_var_Auto_Status</v>
      </c>
      <c r="G4147" s="10" t="str">
        <f t="shared" si="667"/>
        <v>CHP4_V3_Auto_Status</v>
      </c>
      <c r="H4147" s="10" t="str">
        <f>VLOOKUP(基本表格!E4147,起始地址定义!A:D,4,FALSE)&amp;" "&amp;Q4147</f>
        <v>4#刨片机电磁门锁电磁阀  手自动状态</v>
      </c>
      <c r="I4147" s="10" t="str">
        <f t="shared" si="668"/>
        <v>DB1402,X20.3</v>
      </c>
      <c r="J4147" s="13" t="str">
        <f>VLOOKUP(E4147,起始地址定义!A:D,2,FALSE)</f>
        <v>DB1402</v>
      </c>
      <c r="K4147" s="12" t="str">
        <f t="shared" si="669"/>
        <v>X20.3</v>
      </c>
      <c r="L4147" s="13">
        <f>VLOOKUP(E4147,起始地址定义!A:D,3,FALSE)</f>
        <v>20</v>
      </c>
      <c r="M4147" s="14">
        <f>VLOOKUP($F4147,类型描述及偏移量!$C:$H,2,FALSE)</f>
        <v>0.3</v>
      </c>
      <c r="N4147" s="14" t="str">
        <f>VLOOKUP($F4147,类型描述及偏移量!$C:$H,3,FALSE)</f>
        <v>离散</v>
      </c>
      <c r="O4147" s="14" t="str">
        <f>VLOOKUP($F4147,类型描述及偏移量!$C:$H,4,FALSE)</f>
        <v>None</v>
      </c>
      <c r="P4147" s="14" t="str">
        <f>VLOOKUP($F4147,类型描述及偏移量!$C:$H,5,FALSE)</f>
        <v>Yes</v>
      </c>
      <c r="Q4147" s="14" t="str">
        <f>VLOOKUP($F4147,类型描述及偏移量!$C:$H,6,FALSE)</f>
        <v>手自动状态</v>
      </c>
    </row>
    <row r="4148" hidden="1" spans="1:17">
      <c r="A4148" s="12" t="str">
        <f t="shared" si="670"/>
        <v>CHP4</v>
      </c>
      <c r="B4148" s="12" t="str">
        <f t="shared" si="671"/>
        <v>V3</v>
      </c>
      <c r="C4148" s="12" t="str">
        <f t="shared" si="672"/>
        <v>ON_HMI</v>
      </c>
      <c r="D4148" s="12" t="str">
        <f t="shared" si="673"/>
        <v>BP_Valve_var</v>
      </c>
      <c r="E4148" s="13" t="str">
        <f t="shared" si="665"/>
        <v>CHP4_V3_BP_Valve_var</v>
      </c>
      <c r="F4148" s="14" t="str">
        <f t="shared" si="666"/>
        <v>BP_Valve_var_ON_HMI</v>
      </c>
      <c r="G4148" s="10" t="str">
        <f t="shared" si="667"/>
        <v>CHP4_V3_ON_HMI</v>
      </c>
      <c r="H4148" s="10" t="str">
        <f>VLOOKUP(基本表格!E4148,起始地址定义!A:D,4,FALSE)&amp;" "&amp;Q4148</f>
        <v>4#刨片机电磁门锁电磁阀  开启</v>
      </c>
      <c r="I4148" s="10" t="str">
        <f t="shared" si="668"/>
        <v>DB1402,X20.6</v>
      </c>
      <c r="J4148" s="13" t="str">
        <f>VLOOKUP(E4148,起始地址定义!A:D,2,FALSE)</f>
        <v>DB1402</v>
      </c>
      <c r="K4148" s="12" t="str">
        <f t="shared" si="669"/>
        <v>X20.6</v>
      </c>
      <c r="L4148" s="13">
        <f>VLOOKUP(E4148,起始地址定义!A:D,3,FALSE)</f>
        <v>20</v>
      </c>
      <c r="M4148" s="14">
        <f>VLOOKUP($F4148,类型描述及偏移量!$C:$H,2,FALSE)</f>
        <v>0.6</v>
      </c>
      <c r="N4148" s="14" t="str">
        <f>VLOOKUP($F4148,类型描述及偏移量!$C:$H,3,FALSE)</f>
        <v>离散</v>
      </c>
      <c r="O4148" s="14" t="str">
        <f>VLOOKUP($F4148,类型描述及偏移量!$C:$H,4,FALSE)</f>
        <v>None</v>
      </c>
      <c r="P4148" s="14" t="str">
        <f>VLOOKUP($F4148,类型描述及偏移量!$C:$H,5,FALSE)</f>
        <v>No</v>
      </c>
      <c r="Q4148" s="14" t="str">
        <f>VLOOKUP($F4148,类型描述及偏移量!$C:$H,6,FALSE)</f>
        <v>开启</v>
      </c>
    </row>
    <row r="4149" hidden="1" spans="1:17">
      <c r="A4149" s="12" t="str">
        <f t="shared" si="670"/>
        <v>CHP4</v>
      </c>
      <c r="B4149" s="12" t="str">
        <f t="shared" si="671"/>
        <v>V3</v>
      </c>
      <c r="C4149" s="12" t="str">
        <f t="shared" si="672"/>
        <v>OFF_HMI</v>
      </c>
      <c r="D4149" s="12" t="str">
        <f t="shared" si="673"/>
        <v>BP_Valve_var</v>
      </c>
      <c r="E4149" s="13" t="str">
        <f t="shared" si="665"/>
        <v>CHP4_V3_BP_Valve_var</v>
      </c>
      <c r="F4149" s="14" t="str">
        <f t="shared" si="666"/>
        <v>BP_Valve_var_OFF_HMI</v>
      </c>
      <c r="G4149" s="10" t="str">
        <f t="shared" si="667"/>
        <v>CHP4_V3_OFF_HMI</v>
      </c>
      <c r="H4149" s="10" t="str">
        <f>VLOOKUP(基本表格!E4149,起始地址定义!A:D,4,FALSE)&amp;" "&amp;Q4149</f>
        <v>4#刨片机电磁门锁电磁阀  关闭</v>
      </c>
      <c r="I4149" s="10" t="str">
        <f t="shared" si="668"/>
        <v>DB1402,X20.7</v>
      </c>
      <c r="J4149" s="13" t="str">
        <f>VLOOKUP(E4149,起始地址定义!A:D,2,FALSE)</f>
        <v>DB1402</v>
      </c>
      <c r="K4149" s="12" t="str">
        <f t="shared" si="669"/>
        <v>X20.7</v>
      </c>
      <c r="L4149" s="13">
        <f>VLOOKUP(E4149,起始地址定义!A:D,3,FALSE)</f>
        <v>20</v>
      </c>
      <c r="M4149" s="14">
        <f>VLOOKUP($F4149,类型描述及偏移量!$C:$H,2,FALSE)</f>
        <v>0.7</v>
      </c>
      <c r="N4149" s="14" t="str">
        <f>VLOOKUP($F4149,类型描述及偏移量!$C:$H,3,FALSE)</f>
        <v>离散</v>
      </c>
      <c r="O4149" s="14" t="str">
        <f>VLOOKUP($F4149,类型描述及偏移量!$C:$H,4,FALSE)</f>
        <v>None</v>
      </c>
      <c r="P4149" s="14" t="str">
        <f>VLOOKUP($F4149,类型描述及偏移量!$C:$H,5,FALSE)</f>
        <v>No</v>
      </c>
      <c r="Q4149" s="14" t="str">
        <f>VLOOKUP($F4149,类型描述及偏移量!$C:$H,6,FALSE)</f>
        <v>关闭</v>
      </c>
    </row>
    <row r="4150" hidden="1" spans="1:17">
      <c r="A4150" s="12" t="str">
        <f t="shared" si="670"/>
        <v>CHP4</v>
      </c>
      <c r="B4150" s="12" t="str">
        <f t="shared" si="671"/>
        <v>V3</v>
      </c>
      <c r="C4150" s="12" t="str">
        <f t="shared" si="672"/>
        <v>Status</v>
      </c>
      <c r="D4150" s="12" t="str">
        <f t="shared" si="673"/>
        <v>BP_Valve_var</v>
      </c>
      <c r="E4150" s="13" t="str">
        <f t="shared" si="665"/>
        <v>CHP4_V3_BP_Valve_var</v>
      </c>
      <c r="F4150" s="14" t="str">
        <f t="shared" si="666"/>
        <v>BP_Valve_var_Status</v>
      </c>
      <c r="G4150" s="10" t="str">
        <f t="shared" si="667"/>
        <v>CHP4_V3_Status</v>
      </c>
      <c r="H4150" s="10" t="str">
        <f>VLOOKUP(基本表格!E4150,起始地址定义!A:D,4,FALSE)&amp;" "&amp;Q4150</f>
        <v>4#刨片机电磁门锁电磁阀  状态</v>
      </c>
      <c r="I4150" s="10" t="str">
        <f t="shared" si="668"/>
        <v>DB1402,X21.0</v>
      </c>
      <c r="J4150" s="13" t="str">
        <f>VLOOKUP(E4150,起始地址定义!A:D,2,FALSE)</f>
        <v>DB1402</v>
      </c>
      <c r="K4150" s="12" t="str">
        <f t="shared" si="669"/>
        <v>X21.0</v>
      </c>
      <c r="L4150" s="13">
        <f>VLOOKUP(E4150,起始地址定义!A:D,3,FALSE)</f>
        <v>20</v>
      </c>
      <c r="M4150" s="14">
        <f>VLOOKUP($F4150,类型描述及偏移量!$C:$H,2,FALSE)</f>
        <v>1</v>
      </c>
      <c r="N4150" s="14" t="str">
        <f>VLOOKUP($F4150,类型描述及偏移量!$C:$H,3,FALSE)</f>
        <v>离散</v>
      </c>
      <c r="O4150" s="14" t="str">
        <f>VLOOKUP($F4150,类型描述及偏移量!$C:$H,4,FALSE)</f>
        <v>None</v>
      </c>
      <c r="P4150" s="14" t="str">
        <f>VLOOKUP($F4150,类型描述及偏移量!$C:$H,5,FALSE)</f>
        <v>Yes</v>
      </c>
      <c r="Q4150" s="14" t="str">
        <f>VLOOKUP($F4150,类型描述及偏移量!$C:$H,6,FALSE)</f>
        <v>状态</v>
      </c>
    </row>
    <row r="4151" hidden="1" spans="1:17">
      <c r="A4151" s="12" t="str">
        <f t="shared" si="670"/>
        <v>CHP4</v>
      </c>
      <c r="B4151" s="12" t="str">
        <f t="shared" si="671"/>
        <v>V3</v>
      </c>
      <c r="C4151" s="12" t="str">
        <f t="shared" si="672"/>
        <v>OpenOK</v>
      </c>
      <c r="D4151" s="12" t="str">
        <f t="shared" si="673"/>
        <v>BP_Valve_var</v>
      </c>
      <c r="E4151" s="13" t="str">
        <f t="shared" si="665"/>
        <v>CHP4_V3_BP_Valve_var</v>
      </c>
      <c r="F4151" s="14" t="str">
        <f t="shared" si="666"/>
        <v>BP_Valve_var_OpenOK</v>
      </c>
      <c r="G4151" s="10" t="str">
        <f t="shared" si="667"/>
        <v>CHP4_V3_OpenOK</v>
      </c>
      <c r="H4151" s="10" t="str">
        <f>VLOOKUP(基本表格!E4151,起始地址定义!A:D,4,FALSE)&amp;" "&amp;Q4151</f>
        <v>4#刨片机电磁门锁电磁阀  开启到位_状态</v>
      </c>
      <c r="I4151" s="10" t="str">
        <f t="shared" si="668"/>
        <v>DB1402,X21.1</v>
      </c>
      <c r="J4151" s="13" t="str">
        <f>VLOOKUP(E4151,起始地址定义!A:D,2,FALSE)</f>
        <v>DB1402</v>
      </c>
      <c r="K4151" s="12" t="str">
        <f t="shared" si="669"/>
        <v>X21.1</v>
      </c>
      <c r="L4151" s="13">
        <f>VLOOKUP(E4151,起始地址定义!A:D,3,FALSE)</f>
        <v>20</v>
      </c>
      <c r="M4151" s="14">
        <f>VLOOKUP($F4151,类型描述及偏移量!$C:$H,2,FALSE)</f>
        <v>1.1</v>
      </c>
      <c r="N4151" s="14" t="str">
        <f>VLOOKUP($F4151,类型描述及偏移量!$C:$H,3,FALSE)</f>
        <v>离散</v>
      </c>
      <c r="O4151" s="14" t="str">
        <f>VLOOKUP($F4151,类型描述及偏移量!$C:$H,4,FALSE)</f>
        <v>None</v>
      </c>
      <c r="P4151" s="14" t="str">
        <f>VLOOKUP($F4151,类型描述及偏移量!$C:$H,5,FALSE)</f>
        <v>Yes</v>
      </c>
      <c r="Q4151" s="14" t="str">
        <f>VLOOKUP($F4151,类型描述及偏移量!$C:$H,6,FALSE)</f>
        <v>开启到位_状态</v>
      </c>
    </row>
    <row r="4152" hidden="1" spans="1:17">
      <c r="A4152" s="12" t="str">
        <f t="shared" si="670"/>
        <v>CHP4</v>
      </c>
      <c r="B4152" s="12" t="str">
        <f t="shared" si="671"/>
        <v>V3</v>
      </c>
      <c r="C4152" s="12" t="str">
        <f t="shared" si="672"/>
        <v>CloseOK</v>
      </c>
      <c r="D4152" s="12" t="str">
        <f t="shared" si="673"/>
        <v>BP_Valve_var</v>
      </c>
      <c r="E4152" s="13" t="str">
        <f t="shared" si="665"/>
        <v>CHP4_V3_BP_Valve_var</v>
      </c>
      <c r="F4152" s="14" t="str">
        <f t="shared" si="666"/>
        <v>BP_Valve_var_CloseOK</v>
      </c>
      <c r="G4152" s="10" t="str">
        <f t="shared" si="667"/>
        <v>CHP4_V3_CloseOK</v>
      </c>
      <c r="H4152" s="10" t="str">
        <f>VLOOKUP(基本表格!E4152,起始地址定义!A:D,4,FALSE)&amp;" "&amp;Q4152</f>
        <v>4#刨片机电磁门锁电磁阀  关闭到位_状态</v>
      </c>
      <c r="I4152" s="10" t="str">
        <f t="shared" si="668"/>
        <v>DB1402,X21.2</v>
      </c>
      <c r="J4152" s="13" t="str">
        <f>VLOOKUP(E4152,起始地址定义!A:D,2,FALSE)</f>
        <v>DB1402</v>
      </c>
      <c r="K4152" s="12" t="str">
        <f t="shared" si="669"/>
        <v>X21.2</v>
      </c>
      <c r="L4152" s="13">
        <f>VLOOKUP(E4152,起始地址定义!A:D,3,FALSE)</f>
        <v>20</v>
      </c>
      <c r="M4152" s="14">
        <f>VLOOKUP($F4152,类型描述及偏移量!$C:$H,2,FALSE)</f>
        <v>1.2</v>
      </c>
      <c r="N4152" s="14" t="str">
        <f>VLOOKUP($F4152,类型描述及偏移量!$C:$H,3,FALSE)</f>
        <v>离散</v>
      </c>
      <c r="O4152" s="14" t="str">
        <f>VLOOKUP($F4152,类型描述及偏移量!$C:$H,4,FALSE)</f>
        <v>None</v>
      </c>
      <c r="P4152" s="14" t="str">
        <f>VLOOKUP($F4152,类型描述及偏移量!$C:$H,5,FALSE)</f>
        <v>Yes</v>
      </c>
      <c r="Q4152" s="14" t="str">
        <f>VLOOKUP($F4152,类型描述及偏移量!$C:$H,6,FALSE)</f>
        <v>关闭到位_状态</v>
      </c>
    </row>
    <row r="4153" hidden="1" spans="1:17">
      <c r="A4153" s="12" t="str">
        <f t="shared" si="670"/>
        <v>CHP4</v>
      </c>
      <c r="B4153" s="12" t="str">
        <f t="shared" si="671"/>
        <v>V3</v>
      </c>
      <c r="C4153" s="12" t="str">
        <f t="shared" si="672"/>
        <v>Open_ALM</v>
      </c>
      <c r="D4153" s="12" t="str">
        <f t="shared" si="673"/>
        <v>BP_Valve_var</v>
      </c>
      <c r="E4153" s="13" t="str">
        <f t="shared" si="665"/>
        <v>CHP4_V3_BP_Valve_var</v>
      </c>
      <c r="F4153" s="14" t="str">
        <f t="shared" si="666"/>
        <v>BP_Valve_var_Open_ALM</v>
      </c>
      <c r="G4153" s="10" t="str">
        <f t="shared" si="667"/>
        <v>CHP4_V3_Open_ALM</v>
      </c>
      <c r="H4153" s="10" t="str">
        <f>VLOOKUP(基本表格!E4153,起始地址定义!A:D,4,FALSE)&amp;" "&amp;Q4153</f>
        <v>4#刨片机电磁门锁电磁阀  开启未到位报警</v>
      </c>
      <c r="I4153" s="10" t="str">
        <f t="shared" si="668"/>
        <v>DB1402,X21.5</v>
      </c>
      <c r="J4153" s="13" t="str">
        <f>VLOOKUP(E4153,起始地址定义!A:D,2,FALSE)</f>
        <v>DB1402</v>
      </c>
      <c r="K4153" s="12" t="str">
        <f t="shared" si="669"/>
        <v>X21.5</v>
      </c>
      <c r="L4153" s="13">
        <f>VLOOKUP(E4153,起始地址定义!A:D,3,FALSE)</f>
        <v>20</v>
      </c>
      <c r="M4153" s="14">
        <f>VLOOKUP($F4153,类型描述及偏移量!$C:$H,2,FALSE)</f>
        <v>1.5</v>
      </c>
      <c r="N4153" s="14" t="str">
        <f>VLOOKUP($F4153,类型描述及偏移量!$C:$H,3,FALSE)</f>
        <v>离散</v>
      </c>
      <c r="O4153" s="14" t="str">
        <f>VLOOKUP($F4153,类型描述及偏移量!$C:$H,4,FALSE)</f>
        <v>On</v>
      </c>
      <c r="P4153" s="14" t="str">
        <f>VLOOKUP($F4153,类型描述及偏移量!$C:$H,5,FALSE)</f>
        <v>Yes</v>
      </c>
      <c r="Q4153" s="14" t="str">
        <f>VLOOKUP($F4153,类型描述及偏移量!$C:$H,6,FALSE)</f>
        <v>开启未到位报警</v>
      </c>
    </row>
    <row r="4154" hidden="1" spans="1:17">
      <c r="A4154" s="12" t="str">
        <f t="shared" si="670"/>
        <v>CHP4</v>
      </c>
      <c r="B4154" s="12" t="str">
        <f t="shared" si="671"/>
        <v>V3</v>
      </c>
      <c r="C4154" s="12" t="str">
        <f t="shared" si="672"/>
        <v>Close_ALM</v>
      </c>
      <c r="D4154" s="12" t="str">
        <f t="shared" si="673"/>
        <v>BP_Valve_var</v>
      </c>
      <c r="E4154" s="13" t="str">
        <f t="shared" si="665"/>
        <v>CHP4_V3_BP_Valve_var</v>
      </c>
      <c r="F4154" s="14" t="str">
        <f t="shared" si="666"/>
        <v>BP_Valve_var_Close_ALM</v>
      </c>
      <c r="G4154" s="10" t="str">
        <f t="shared" si="667"/>
        <v>CHP4_V3_Close_ALM</v>
      </c>
      <c r="H4154" s="10" t="str">
        <f>VLOOKUP(基本表格!E4154,起始地址定义!A:D,4,FALSE)&amp;" "&amp;Q4154</f>
        <v>4#刨片机电磁门锁电磁阀  关闭未到位报警</v>
      </c>
      <c r="I4154" s="10" t="str">
        <f t="shared" si="668"/>
        <v>DB1402,X21.6</v>
      </c>
      <c r="J4154" s="13" t="str">
        <f>VLOOKUP(E4154,起始地址定义!A:D,2,FALSE)</f>
        <v>DB1402</v>
      </c>
      <c r="K4154" s="12" t="str">
        <f t="shared" si="669"/>
        <v>X21.6</v>
      </c>
      <c r="L4154" s="13">
        <f>VLOOKUP(E4154,起始地址定义!A:D,3,FALSE)</f>
        <v>20</v>
      </c>
      <c r="M4154" s="14">
        <f>VLOOKUP($F4154,类型描述及偏移量!$C:$H,2,FALSE)</f>
        <v>1.6</v>
      </c>
      <c r="N4154" s="14" t="str">
        <f>VLOOKUP($F4154,类型描述及偏移量!$C:$H,3,FALSE)</f>
        <v>离散</v>
      </c>
      <c r="O4154" s="14" t="str">
        <f>VLOOKUP($F4154,类型描述及偏移量!$C:$H,4,FALSE)</f>
        <v>On</v>
      </c>
      <c r="P4154" s="14" t="str">
        <f>VLOOKUP($F4154,类型描述及偏移量!$C:$H,5,FALSE)</f>
        <v>Yes</v>
      </c>
      <c r="Q4154" s="14" t="str">
        <f>VLOOKUP($F4154,类型描述及偏移量!$C:$H,6,FALSE)</f>
        <v>关闭未到位报警</v>
      </c>
    </row>
    <row r="4155" hidden="1" spans="1:17">
      <c r="A4155" s="12" t="str">
        <f t="shared" si="670"/>
        <v>CHP4</v>
      </c>
      <c r="B4155" s="12" t="str">
        <f t="shared" si="671"/>
        <v>V3</v>
      </c>
      <c r="C4155" s="12" t="str">
        <f t="shared" si="672"/>
        <v>Open_Delay</v>
      </c>
      <c r="D4155" s="12" t="str">
        <f t="shared" si="673"/>
        <v>BP_Valve_var</v>
      </c>
      <c r="E4155" s="13" t="str">
        <f t="shared" si="665"/>
        <v>CHP4_V3_BP_Valve_var</v>
      </c>
      <c r="F4155" s="14" t="str">
        <f t="shared" si="666"/>
        <v>BP_Valve_var_Open_Delay</v>
      </c>
      <c r="G4155" s="10" t="str">
        <f t="shared" si="667"/>
        <v>CHP4_V3_Open_Delay</v>
      </c>
      <c r="H4155" s="10" t="str">
        <f>VLOOKUP(基本表格!E4155,起始地址定义!A:D,4,FALSE)&amp;" "&amp;Q4155</f>
        <v>4#刨片机电磁门锁电磁阀  阀开启延时(s)</v>
      </c>
      <c r="I4155" s="10" t="str">
        <f t="shared" si="668"/>
        <v>DB1402,INT24</v>
      </c>
      <c r="J4155" s="13" t="str">
        <f>VLOOKUP(E4155,起始地址定义!A:D,2,FALSE)</f>
        <v>DB1402</v>
      </c>
      <c r="K4155" s="12" t="str">
        <f t="shared" si="669"/>
        <v>INT24</v>
      </c>
      <c r="L4155" s="13">
        <f>VLOOKUP(E4155,起始地址定义!A:D,3,FALSE)</f>
        <v>20</v>
      </c>
      <c r="M4155" s="14">
        <f>VLOOKUP($F4155,类型描述及偏移量!$C:$H,2,FALSE)</f>
        <v>4</v>
      </c>
      <c r="N4155" s="14" t="str">
        <f>VLOOKUP($F4155,类型描述及偏移量!$C:$H,3,FALSE)</f>
        <v>整型</v>
      </c>
      <c r="O4155" s="14" t="str">
        <f>VLOOKUP($F4155,类型描述及偏移量!$C:$H,4,FALSE)</f>
        <v>None</v>
      </c>
      <c r="P4155" s="14" t="str">
        <f>VLOOKUP($F4155,类型描述及偏移量!$C:$H,5,FALSE)</f>
        <v>No</v>
      </c>
      <c r="Q4155" s="14" t="str">
        <f>VLOOKUP($F4155,类型描述及偏移量!$C:$H,6,FALSE)</f>
        <v>阀开启延时(s)</v>
      </c>
    </row>
    <row r="4156" hidden="1" spans="1:17">
      <c r="A4156" s="12" t="str">
        <f t="shared" si="670"/>
        <v>CHP4</v>
      </c>
      <c r="B4156" s="12" t="str">
        <f t="shared" si="671"/>
        <v>V3</v>
      </c>
      <c r="C4156" s="12" t="str">
        <f t="shared" si="672"/>
        <v>Close_Delay</v>
      </c>
      <c r="D4156" s="12" t="str">
        <f t="shared" si="673"/>
        <v>BP_Valve_var</v>
      </c>
      <c r="E4156" s="13" t="str">
        <f t="shared" si="665"/>
        <v>CHP4_V3_BP_Valve_var</v>
      </c>
      <c r="F4156" s="14" t="str">
        <f t="shared" si="666"/>
        <v>BP_Valve_var_Close_Delay</v>
      </c>
      <c r="G4156" s="10" t="str">
        <f t="shared" si="667"/>
        <v>CHP4_V3_Close_Delay</v>
      </c>
      <c r="H4156" s="10" t="str">
        <f>VLOOKUP(基本表格!E4156,起始地址定义!A:D,4,FALSE)&amp;" "&amp;Q4156</f>
        <v>4#刨片机电磁门锁电磁阀  阀关闭延时(s)</v>
      </c>
      <c r="I4156" s="10" t="str">
        <f t="shared" si="668"/>
        <v>DB1402,INT26</v>
      </c>
      <c r="J4156" s="13" t="str">
        <f>VLOOKUP(E4156,起始地址定义!A:D,2,FALSE)</f>
        <v>DB1402</v>
      </c>
      <c r="K4156" s="12" t="str">
        <f t="shared" si="669"/>
        <v>INT26</v>
      </c>
      <c r="L4156" s="13">
        <f>VLOOKUP(E4156,起始地址定义!A:D,3,FALSE)</f>
        <v>20</v>
      </c>
      <c r="M4156" s="14">
        <f>VLOOKUP($F4156,类型描述及偏移量!$C:$H,2,FALSE)</f>
        <v>6</v>
      </c>
      <c r="N4156" s="14" t="str">
        <f>VLOOKUP($F4156,类型描述及偏移量!$C:$H,3,FALSE)</f>
        <v>整型</v>
      </c>
      <c r="O4156" s="14" t="str">
        <f>VLOOKUP($F4156,类型描述及偏移量!$C:$H,4,FALSE)</f>
        <v>None</v>
      </c>
      <c r="P4156" s="14" t="str">
        <f>VLOOKUP($F4156,类型描述及偏移量!$C:$H,5,FALSE)</f>
        <v>No</v>
      </c>
      <c r="Q4156" s="14" t="str">
        <f>VLOOKUP($F4156,类型描述及偏移量!$C:$H,6,FALSE)</f>
        <v>阀关闭延时(s)</v>
      </c>
    </row>
    <row r="4157" hidden="1" spans="1:17">
      <c r="A4157" s="12" t="str">
        <f t="shared" si="670"/>
        <v>CHP4</v>
      </c>
      <c r="B4157" s="12" t="str">
        <f t="shared" si="671"/>
        <v>V4</v>
      </c>
      <c r="C4157" s="12" t="str">
        <f t="shared" si="672"/>
        <v>Enable</v>
      </c>
      <c r="D4157" s="12" t="str">
        <f t="shared" si="673"/>
        <v>BP_Valve_var</v>
      </c>
      <c r="E4157" s="13" t="str">
        <f t="shared" ref="E4157:E4220" si="674">A4157&amp;"_"&amp;B4157&amp;"_"&amp;D4157</f>
        <v>CHP4_V4_BP_Valve_var</v>
      </c>
      <c r="F4157" s="14" t="str">
        <f t="shared" ref="F4157:F4220" si="675">D4157&amp;"_"&amp;C4157</f>
        <v>BP_Valve_var_Enable</v>
      </c>
      <c r="G4157" s="10" t="str">
        <f t="shared" ref="G4157:G4220" si="676">A4157&amp;"_"&amp;IF(B4157="DB","",B4157&amp;"_")&amp;C4157</f>
        <v>CHP4_V4_Enable</v>
      </c>
      <c r="H4157" s="10" t="str">
        <f>VLOOKUP(基本表格!E4157,起始地址定义!A:D,4,FALSE)&amp;" "&amp;Q4157</f>
        <v>4#刨片机油缸锁  使能</v>
      </c>
      <c r="I4157" s="10" t="str">
        <f t="shared" ref="I4157:I4220" si="677">J4157&amp;","&amp;K4157</f>
        <v>DB1402,X30.0</v>
      </c>
      <c r="J4157" s="13" t="str">
        <f>VLOOKUP(E4157,起始地址定义!A:D,2,FALSE)</f>
        <v>DB1402</v>
      </c>
      <c r="K4157" s="12" t="str">
        <f t="shared" ref="K4157:K4220" si="678">IF(N4157="离散","X",IF(N4157="实型","REAL","INT"))&amp;IF(N4157="离散",TEXT(L4157+M4157,"0.0"),L4157+M4157)</f>
        <v>X30.0</v>
      </c>
      <c r="L4157" s="13">
        <f>VLOOKUP(E4157,起始地址定义!A:D,3,FALSE)</f>
        <v>30</v>
      </c>
      <c r="M4157" s="14">
        <f>VLOOKUP($F4157,类型描述及偏移量!$C:$H,2,FALSE)</f>
        <v>0</v>
      </c>
      <c r="N4157" s="14" t="str">
        <f>VLOOKUP($F4157,类型描述及偏移量!$C:$H,3,FALSE)</f>
        <v>离散</v>
      </c>
      <c r="O4157" s="14" t="str">
        <f>VLOOKUP($F4157,类型描述及偏移量!$C:$H,4,FALSE)</f>
        <v>None</v>
      </c>
      <c r="P4157" s="14" t="str">
        <f>VLOOKUP($F4157,类型描述及偏移量!$C:$H,5,FALSE)</f>
        <v>No</v>
      </c>
      <c r="Q4157" s="14" t="str">
        <f>VLOOKUP($F4157,类型描述及偏移量!$C:$H,6,FALSE)</f>
        <v>使能</v>
      </c>
    </row>
    <row r="4158" hidden="1" spans="1:17">
      <c r="A4158" s="12" t="str">
        <f t="shared" si="670"/>
        <v>CHP4</v>
      </c>
      <c r="B4158" s="12" t="str">
        <f t="shared" si="671"/>
        <v>V4</v>
      </c>
      <c r="C4158" s="12" t="str">
        <f t="shared" si="672"/>
        <v>Auto_Status</v>
      </c>
      <c r="D4158" s="12" t="str">
        <f t="shared" si="673"/>
        <v>BP_Valve_var</v>
      </c>
      <c r="E4158" s="13" t="str">
        <f t="shared" si="674"/>
        <v>CHP4_V4_BP_Valve_var</v>
      </c>
      <c r="F4158" s="14" t="str">
        <f t="shared" si="675"/>
        <v>BP_Valve_var_Auto_Status</v>
      </c>
      <c r="G4158" s="10" t="str">
        <f t="shared" si="676"/>
        <v>CHP4_V4_Auto_Status</v>
      </c>
      <c r="H4158" s="10" t="str">
        <f>VLOOKUP(基本表格!E4158,起始地址定义!A:D,4,FALSE)&amp;" "&amp;Q4158</f>
        <v>4#刨片机油缸锁  手自动状态</v>
      </c>
      <c r="I4158" s="10" t="str">
        <f t="shared" si="677"/>
        <v>DB1402,X30.3</v>
      </c>
      <c r="J4158" s="13" t="str">
        <f>VLOOKUP(E4158,起始地址定义!A:D,2,FALSE)</f>
        <v>DB1402</v>
      </c>
      <c r="K4158" s="12" t="str">
        <f t="shared" si="678"/>
        <v>X30.3</v>
      </c>
      <c r="L4158" s="13">
        <f>VLOOKUP(E4158,起始地址定义!A:D,3,FALSE)</f>
        <v>30</v>
      </c>
      <c r="M4158" s="14">
        <f>VLOOKUP($F4158,类型描述及偏移量!$C:$H,2,FALSE)</f>
        <v>0.3</v>
      </c>
      <c r="N4158" s="14" t="str">
        <f>VLOOKUP($F4158,类型描述及偏移量!$C:$H,3,FALSE)</f>
        <v>离散</v>
      </c>
      <c r="O4158" s="14" t="str">
        <f>VLOOKUP($F4158,类型描述及偏移量!$C:$H,4,FALSE)</f>
        <v>None</v>
      </c>
      <c r="P4158" s="14" t="str">
        <f>VLOOKUP($F4158,类型描述及偏移量!$C:$H,5,FALSE)</f>
        <v>Yes</v>
      </c>
      <c r="Q4158" s="14" t="str">
        <f>VLOOKUP($F4158,类型描述及偏移量!$C:$H,6,FALSE)</f>
        <v>手自动状态</v>
      </c>
    </row>
    <row r="4159" hidden="1" spans="1:17">
      <c r="A4159" s="12" t="str">
        <f t="shared" si="670"/>
        <v>CHP4</v>
      </c>
      <c r="B4159" s="12" t="str">
        <f t="shared" si="671"/>
        <v>V4</v>
      </c>
      <c r="C4159" s="12" t="str">
        <f t="shared" si="672"/>
        <v>ON_HMI</v>
      </c>
      <c r="D4159" s="12" t="str">
        <f t="shared" si="673"/>
        <v>BP_Valve_var</v>
      </c>
      <c r="E4159" s="13" t="str">
        <f t="shared" si="674"/>
        <v>CHP4_V4_BP_Valve_var</v>
      </c>
      <c r="F4159" s="14" t="str">
        <f t="shared" si="675"/>
        <v>BP_Valve_var_ON_HMI</v>
      </c>
      <c r="G4159" s="10" t="str">
        <f t="shared" si="676"/>
        <v>CHP4_V4_ON_HMI</v>
      </c>
      <c r="H4159" s="10" t="str">
        <f>VLOOKUP(基本表格!E4159,起始地址定义!A:D,4,FALSE)&amp;" "&amp;Q4159</f>
        <v>4#刨片机油缸锁  开启</v>
      </c>
      <c r="I4159" s="10" t="str">
        <f t="shared" si="677"/>
        <v>DB1402,X30.6</v>
      </c>
      <c r="J4159" s="13" t="str">
        <f>VLOOKUP(E4159,起始地址定义!A:D,2,FALSE)</f>
        <v>DB1402</v>
      </c>
      <c r="K4159" s="12" t="str">
        <f t="shared" si="678"/>
        <v>X30.6</v>
      </c>
      <c r="L4159" s="13">
        <f>VLOOKUP(E4159,起始地址定义!A:D,3,FALSE)</f>
        <v>30</v>
      </c>
      <c r="M4159" s="14">
        <f>VLOOKUP($F4159,类型描述及偏移量!$C:$H,2,FALSE)</f>
        <v>0.6</v>
      </c>
      <c r="N4159" s="14" t="str">
        <f>VLOOKUP($F4159,类型描述及偏移量!$C:$H,3,FALSE)</f>
        <v>离散</v>
      </c>
      <c r="O4159" s="14" t="str">
        <f>VLOOKUP($F4159,类型描述及偏移量!$C:$H,4,FALSE)</f>
        <v>None</v>
      </c>
      <c r="P4159" s="14" t="str">
        <f>VLOOKUP($F4159,类型描述及偏移量!$C:$H,5,FALSE)</f>
        <v>No</v>
      </c>
      <c r="Q4159" s="14" t="str">
        <f>VLOOKUP($F4159,类型描述及偏移量!$C:$H,6,FALSE)</f>
        <v>开启</v>
      </c>
    </row>
    <row r="4160" hidden="1" spans="1:17">
      <c r="A4160" s="12" t="str">
        <f t="shared" si="670"/>
        <v>CHP4</v>
      </c>
      <c r="B4160" s="12" t="str">
        <f t="shared" si="671"/>
        <v>V4</v>
      </c>
      <c r="C4160" s="12" t="str">
        <f t="shared" si="672"/>
        <v>OFF_HMI</v>
      </c>
      <c r="D4160" s="12" t="str">
        <f t="shared" si="673"/>
        <v>BP_Valve_var</v>
      </c>
      <c r="E4160" s="13" t="str">
        <f t="shared" si="674"/>
        <v>CHP4_V4_BP_Valve_var</v>
      </c>
      <c r="F4160" s="14" t="str">
        <f t="shared" si="675"/>
        <v>BP_Valve_var_OFF_HMI</v>
      </c>
      <c r="G4160" s="10" t="str">
        <f t="shared" si="676"/>
        <v>CHP4_V4_OFF_HMI</v>
      </c>
      <c r="H4160" s="10" t="str">
        <f>VLOOKUP(基本表格!E4160,起始地址定义!A:D,4,FALSE)&amp;" "&amp;Q4160</f>
        <v>4#刨片机油缸锁  关闭</v>
      </c>
      <c r="I4160" s="10" t="str">
        <f t="shared" si="677"/>
        <v>DB1402,X30.7</v>
      </c>
      <c r="J4160" s="13" t="str">
        <f>VLOOKUP(E4160,起始地址定义!A:D,2,FALSE)</f>
        <v>DB1402</v>
      </c>
      <c r="K4160" s="12" t="str">
        <f t="shared" si="678"/>
        <v>X30.7</v>
      </c>
      <c r="L4160" s="13">
        <f>VLOOKUP(E4160,起始地址定义!A:D,3,FALSE)</f>
        <v>30</v>
      </c>
      <c r="M4160" s="14">
        <f>VLOOKUP($F4160,类型描述及偏移量!$C:$H,2,FALSE)</f>
        <v>0.7</v>
      </c>
      <c r="N4160" s="14" t="str">
        <f>VLOOKUP($F4160,类型描述及偏移量!$C:$H,3,FALSE)</f>
        <v>离散</v>
      </c>
      <c r="O4160" s="14" t="str">
        <f>VLOOKUP($F4160,类型描述及偏移量!$C:$H,4,FALSE)</f>
        <v>None</v>
      </c>
      <c r="P4160" s="14" t="str">
        <f>VLOOKUP($F4160,类型描述及偏移量!$C:$H,5,FALSE)</f>
        <v>No</v>
      </c>
      <c r="Q4160" s="14" t="str">
        <f>VLOOKUP($F4160,类型描述及偏移量!$C:$H,6,FALSE)</f>
        <v>关闭</v>
      </c>
    </row>
    <row r="4161" hidden="1" spans="1:17">
      <c r="A4161" s="12" t="str">
        <f t="shared" si="670"/>
        <v>CHP4</v>
      </c>
      <c r="B4161" s="12" t="str">
        <f t="shared" si="671"/>
        <v>V4</v>
      </c>
      <c r="C4161" s="12" t="str">
        <f t="shared" si="672"/>
        <v>Status</v>
      </c>
      <c r="D4161" s="12" t="str">
        <f t="shared" si="673"/>
        <v>BP_Valve_var</v>
      </c>
      <c r="E4161" s="13" t="str">
        <f t="shared" si="674"/>
        <v>CHP4_V4_BP_Valve_var</v>
      </c>
      <c r="F4161" s="14" t="str">
        <f t="shared" si="675"/>
        <v>BP_Valve_var_Status</v>
      </c>
      <c r="G4161" s="10" t="str">
        <f t="shared" si="676"/>
        <v>CHP4_V4_Status</v>
      </c>
      <c r="H4161" s="10" t="str">
        <f>VLOOKUP(基本表格!E4161,起始地址定义!A:D,4,FALSE)&amp;" "&amp;Q4161</f>
        <v>4#刨片机油缸锁  状态</v>
      </c>
      <c r="I4161" s="10" t="str">
        <f t="shared" si="677"/>
        <v>DB1402,X31.0</v>
      </c>
      <c r="J4161" s="13" t="str">
        <f>VLOOKUP(E4161,起始地址定义!A:D,2,FALSE)</f>
        <v>DB1402</v>
      </c>
      <c r="K4161" s="12" t="str">
        <f t="shared" si="678"/>
        <v>X31.0</v>
      </c>
      <c r="L4161" s="13">
        <f>VLOOKUP(E4161,起始地址定义!A:D,3,FALSE)</f>
        <v>30</v>
      </c>
      <c r="M4161" s="14">
        <f>VLOOKUP($F4161,类型描述及偏移量!$C:$H,2,FALSE)</f>
        <v>1</v>
      </c>
      <c r="N4161" s="14" t="str">
        <f>VLOOKUP($F4161,类型描述及偏移量!$C:$H,3,FALSE)</f>
        <v>离散</v>
      </c>
      <c r="O4161" s="14" t="str">
        <f>VLOOKUP($F4161,类型描述及偏移量!$C:$H,4,FALSE)</f>
        <v>None</v>
      </c>
      <c r="P4161" s="14" t="str">
        <f>VLOOKUP($F4161,类型描述及偏移量!$C:$H,5,FALSE)</f>
        <v>Yes</v>
      </c>
      <c r="Q4161" s="14" t="str">
        <f>VLOOKUP($F4161,类型描述及偏移量!$C:$H,6,FALSE)</f>
        <v>状态</v>
      </c>
    </row>
    <row r="4162" hidden="1" spans="1:17">
      <c r="A4162" s="12" t="str">
        <f t="shared" si="670"/>
        <v>CHP4</v>
      </c>
      <c r="B4162" s="12" t="str">
        <f t="shared" si="671"/>
        <v>V4</v>
      </c>
      <c r="C4162" s="12" t="str">
        <f t="shared" si="672"/>
        <v>OpenOK</v>
      </c>
      <c r="D4162" s="12" t="str">
        <f t="shared" si="673"/>
        <v>BP_Valve_var</v>
      </c>
      <c r="E4162" s="13" t="str">
        <f t="shared" si="674"/>
        <v>CHP4_V4_BP_Valve_var</v>
      </c>
      <c r="F4162" s="14" t="str">
        <f t="shared" si="675"/>
        <v>BP_Valve_var_OpenOK</v>
      </c>
      <c r="G4162" s="10" t="str">
        <f t="shared" si="676"/>
        <v>CHP4_V4_OpenOK</v>
      </c>
      <c r="H4162" s="10" t="str">
        <f>VLOOKUP(基本表格!E4162,起始地址定义!A:D,4,FALSE)&amp;" "&amp;Q4162</f>
        <v>4#刨片机油缸锁  开启到位_状态</v>
      </c>
      <c r="I4162" s="10" t="str">
        <f t="shared" si="677"/>
        <v>DB1402,X31.1</v>
      </c>
      <c r="J4162" s="13" t="str">
        <f>VLOOKUP(E4162,起始地址定义!A:D,2,FALSE)</f>
        <v>DB1402</v>
      </c>
      <c r="K4162" s="12" t="str">
        <f t="shared" si="678"/>
        <v>X31.1</v>
      </c>
      <c r="L4162" s="13">
        <f>VLOOKUP(E4162,起始地址定义!A:D,3,FALSE)</f>
        <v>30</v>
      </c>
      <c r="M4162" s="14">
        <f>VLOOKUP($F4162,类型描述及偏移量!$C:$H,2,FALSE)</f>
        <v>1.1</v>
      </c>
      <c r="N4162" s="14" t="str">
        <f>VLOOKUP($F4162,类型描述及偏移量!$C:$H,3,FALSE)</f>
        <v>离散</v>
      </c>
      <c r="O4162" s="14" t="str">
        <f>VLOOKUP($F4162,类型描述及偏移量!$C:$H,4,FALSE)</f>
        <v>None</v>
      </c>
      <c r="P4162" s="14" t="str">
        <f>VLOOKUP($F4162,类型描述及偏移量!$C:$H,5,FALSE)</f>
        <v>Yes</v>
      </c>
      <c r="Q4162" s="14" t="str">
        <f>VLOOKUP($F4162,类型描述及偏移量!$C:$H,6,FALSE)</f>
        <v>开启到位_状态</v>
      </c>
    </row>
    <row r="4163" hidden="1" spans="1:17">
      <c r="A4163" s="12" t="str">
        <f t="shared" si="670"/>
        <v>CHP4</v>
      </c>
      <c r="B4163" s="12" t="str">
        <f t="shared" si="671"/>
        <v>V4</v>
      </c>
      <c r="C4163" s="12" t="str">
        <f t="shared" si="672"/>
        <v>CloseOK</v>
      </c>
      <c r="D4163" s="12" t="str">
        <f t="shared" si="673"/>
        <v>BP_Valve_var</v>
      </c>
      <c r="E4163" s="13" t="str">
        <f t="shared" si="674"/>
        <v>CHP4_V4_BP_Valve_var</v>
      </c>
      <c r="F4163" s="14" t="str">
        <f t="shared" si="675"/>
        <v>BP_Valve_var_CloseOK</v>
      </c>
      <c r="G4163" s="10" t="str">
        <f t="shared" si="676"/>
        <v>CHP4_V4_CloseOK</v>
      </c>
      <c r="H4163" s="10" t="str">
        <f>VLOOKUP(基本表格!E4163,起始地址定义!A:D,4,FALSE)&amp;" "&amp;Q4163</f>
        <v>4#刨片机油缸锁  关闭到位_状态</v>
      </c>
      <c r="I4163" s="10" t="str">
        <f t="shared" si="677"/>
        <v>DB1402,X31.2</v>
      </c>
      <c r="J4163" s="13" t="str">
        <f>VLOOKUP(E4163,起始地址定义!A:D,2,FALSE)</f>
        <v>DB1402</v>
      </c>
      <c r="K4163" s="12" t="str">
        <f t="shared" si="678"/>
        <v>X31.2</v>
      </c>
      <c r="L4163" s="13">
        <f>VLOOKUP(E4163,起始地址定义!A:D,3,FALSE)</f>
        <v>30</v>
      </c>
      <c r="M4163" s="14">
        <f>VLOOKUP($F4163,类型描述及偏移量!$C:$H,2,FALSE)</f>
        <v>1.2</v>
      </c>
      <c r="N4163" s="14" t="str">
        <f>VLOOKUP($F4163,类型描述及偏移量!$C:$H,3,FALSE)</f>
        <v>离散</v>
      </c>
      <c r="O4163" s="14" t="str">
        <f>VLOOKUP($F4163,类型描述及偏移量!$C:$H,4,FALSE)</f>
        <v>None</v>
      </c>
      <c r="P4163" s="14" t="str">
        <f>VLOOKUP($F4163,类型描述及偏移量!$C:$H,5,FALSE)</f>
        <v>Yes</v>
      </c>
      <c r="Q4163" s="14" t="str">
        <f>VLOOKUP($F4163,类型描述及偏移量!$C:$H,6,FALSE)</f>
        <v>关闭到位_状态</v>
      </c>
    </row>
    <row r="4164" hidden="1" spans="1:17">
      <c r="A4164" s="12" t="str">
        <f t="shared" si="670"/>
        <v>CHP4</v>
      </c>
      <c r="B4164" s="12" t="str">
        <f t="shared" si="671"/>
        <v>V4</v>
      </c>
      <c r="C4164" s="12" t="str">
        <f t="shared" si="672"/>
        <v>Open_ALM</v>
      </c>
      <c r="D4164" s="12" t="str">
        <f t="shared" si="673"/>
        <v>BP_Valve_var</v>
      </c>
      <c r="E4164" s="13" t="str">
        <f t="shared" si="674"/>
        <v>CHP4_V4_BP_Valve_var</v>
      </c>
      <c r="F4164" s="14" t="str">
        <f t="shared" si="675"/>
        <v>BP_Valve_var_Open_ALM</v>
      </c>
      <c r="G4164" s="10" t="str">
        <f t="shared" si="676"/>
        <v>CHP4_V4_Open_ALM</v>
      </c>
      <c r="H4164" s="10" t="str">
        <f>VLOOKUP(基本表格!E4164,起始地址定义!A:D,4,FALSE)&amp;" "&amp;Q4164</f>
        <v>4#刨片机油缸锁  开启未到位报警</v>
      </c>
      <c r="I4164" s="10" t="str">
        <f t="shared" si="677"/>
        <v>DB1402,X31.5</v>
      </c>
      <c r="J4164" s="13" t="str">
        <f>VLOOKUP(E4164,起始地址定义!A:D,2,FALSE)</f>
        <v>DB1402</v>
      </c>
      <c r="K4164" s="12" t="str">
        <f t="shared" si="678"/>
        <v>X31.5</v>
      </c>
      <c r="L4164" s="13">
        <f>VLOOKUP(E4164,起始地址定义!A:D,3,FALSE)</f>
        <v>30</v>
      </c>
      <c r="M4164" s="14">
        <f>VLOOKUP($F4164,类型描述及偏移量!$C:$H,2,FALSE)</f>
        <v>1.5</v>
      </c>
      <c r="N4164" s="14" t="str">
        <f>VLOOKUP($F4164,类型描述及偏移量!$C:$H,3,FALSE)</f>
        <v>离散</v>
      </c>
      <c r="O4164" s="14" t="str">
        <f>VLOOKUP($F4164,类型描述及偏移量!$C:$H,4,FALSE)</f>
        <v>On</v>
      </c>
      <c r="P4164" s="14" t="str">
        <f>VLOOKUP($F4164,类型描述及偏移量!$C:$H,5,FALSE)</f>
        <v>Yes</v>
      </c>
      <c r="Q4164" s="14" t="str">
        <f>VLOOKUP($F4164,类型描述及偏移量!$C:$H,6,FALSE)</f>
        <v>开启未到位报警</v>
      </c>
    </row>
    <row r="4165" hidden="1" spans="1:17">
      <c r="A4165" s="12" t="str">
        <f t="shared" si="670"/>
        <v>CHP4</v>
      </c>
      <c r="B4165" s="12" t="str">
        <f t="shared" si="671"/>
        <v>V4</v>
      </c>
      <c r="C4165" s="12" t="str">
        <f t="shared" si="672"/>
        <v>Close_ALM</v>
      </c>
      <c r="D4165" s="12" t="str">
        <f t="shared" si="673"/>
        <v>BP_Valve_var</v>
      </c>
      <c r="E4165" s="13" t="str">
        <f t="shared" si="674"/>
        <v>CHP4_V4_BP_Valve_var</v>
      </c>
      <c r="F4165" s="14" t="str">
        <f t="shared" si="675"/>
        <v>BP_Valve_var_Close_ALM</v>
      </c>
      <c r="G4165" s="10" t="str">
        <f t="shared" si="676"/>
        <v>CHP4_V4_Close_ALM</v>
      </c>
      <c r="H4165" s="10" t="str">
        <f>VLOOKUP(基本表格!E4165,起始地址定义!A:D,4,FALSE)&amp;" "&amp;Q4165</f>
        <v>4#刨片机油缸锁  关闭未到位报警</v>
      </c>
      <c r="I4165" s="10" t="str">
        <f t="shared" si="677"/>
        <v>DB1402,X31.6</v>
      </c>
      <c r="J4165" s="13" t="str">
        <f>VLOOKUP(E4165,起始地址定义!A:D,2,FALSE)</f>
        <v>DB1402</v>
      </c>
      <c r="K4165" s="12" t="str">
        <f t="shared" si="678"/>
        <v>X31.6</v>
      </c>
      <c r="L4165" s="13">
        <f>VLOOKUP(E4165,起始地址定义!A:D,3,FALSE)</f>
        <v>30</v>
      </c>
      <c r="M4165" s="14">
        <f>VLOOKUP($F4165,类型描述及偏移量!$C:$H,2,FALSE)</f>
        <v>1.6</v>
      </c>
      <c r="N4165" s="14" t="str">
        <f>VLOOKUP($F4165,类型描述及偏移量!$C:$H,3,FALSE)</f>
        <v>离散</v>
      </c>
      <c r="O4165" s="14" t="str">
        <f>VLOOKUP($F4165,类型描述及偏移量!$C:$H,4,FALSE)</f>
        <v>On</v>
      </c>
      <c r="P4165" s="14" t="str">
        <f>VLOOKUP($F4165,类型描述及偏移量!$C:$H,5,FALSE)</f>
        <v>Yes</v>
      </c>
      <c r="Q4165" s="14" t="str">
        <f>VLOOKUP($F4165,类型描述及偏移量!$C:$H,6,FALSE)</f>
        <v>关闭未到位报警</v>
      </c>
    </row>
    <row r="4166" hidden="1" spans="1:17">
      <c r="A4166" s="12" t="str">
        <f t="shared" si="670"/>
        <v>CHP4</v>
      </c>
      <c r="B4166" s="12" t="str">
        <f t="shared" si="671"/>
        <v>V4</v>
      </c>
      <c r="C4166" s="12" t="str">
        <f t="shared" si="672"/>
        <v>Open_Delay</v>
      </c>
      <c r="D4166" s="12" t="str">
        <f t="shared" si="673"/>
        <v>BP_Valve_var</v>
      </c>
      <c r="E4166" s="13" t="str">
        <f t="shared" si="674"/>
        <v>CHP4_V4_BP_Valve_var</v>
      </c>
      <c r="F4166" s="14" t="str">
        <f t="shared" si="675"/>
        <v>BP_Valve_var_Open_Delay</v>
      </c>
      <c r="G4166" s="10" t="str">
        <f t="shared" si="676"/>
        <v>CHP4_V4_Open_Delay</v>
      </c>
      <c r="H4166" s="10" t="str">
        <f>VLOOKUP(基本表格!E4166,起始地址定义!A:D,4,FALSE)&amp;" "&amp;Q4166</f>
        <v>4#刨片机油缸锁  阀开启延时(s)</v>
      </c>
      <c r="I4166" s="10" t="str">
        <f t="shared" si="677"/>
        <v>DB1402,INT34</v>
      </c>
      <c r="J4166" s="13" t="str">
        <f>VLOOKUP(E4166,起始地址定义!A:D,2,FALSE)</f>
        <v>DB1402</v>
      </c>
      <c r="K4166" s="12" t="str">
        <f t="shared" si="678"/>
        <v>INT34</v>
      </c>
      <c r="L4166" s="13">
        <f>VLOOKUP(E4166,起始地址定义!A:D,3,FALSE)</f>
        <v>30</v>
      </c>
      <c r="M4166" s="14">
        <f>VLOOKUP($F4166,类型描述及偏移量!$C:$H,2,FALSE)</f>
        <v>4</v>
      </c>
      <c r="N4166" s="14" t="str">
        <f>VLOOKUP($F4166,类型描述及偏移量!$C:$H,3,FALSE)</f>
        <v>整型</v>
      </c>
      <c r="O4166" s="14" t="str">
        <f>VLOOKUP($F4166,类型描述及偏移量!$C:$H,4,FALSE)</f>
        <v>None</v>
      </c>
      <c r="P4166" s="14" t="str">
        <f>VLOOKUP($F4166,类型描述及偏移量!$C:$H,5,FALSE)</f>
        <v>No</v>
      </c>
      <c r="Q4166" s="14" t="str">
        <f>VLOOKUP($F4166,类型描述及偏移量!$C:$H,6,FALSE)</f>
        <v>阀开启延时(s)</v>
      </c>
    </row>
    <row r="4167" hidden="1" spans="1:17">
      <c r="A4167" s="12" t="str">
        <f t="shared" si="670"/>
        <v>CHP4</v>
      </c>
      <c r="B4167" s="12" t="str">
        <f t="shared" si="671"/>
        <v>V4</v>
      </c>
      <c r="C4167" s="12" t="str">
        <f t="shared" si="672"/>
        <v>Close_Delay</v>
      </c>
      <c r="D4167" s="12" t="str">
        <f t="shared" si="673"/>
        <v>BP_Valve_var</v>
      </c>
      <c r="E4167" s="13" t="str">
        <f t="shared" si="674"/>
        <v>CHP4_V4_BP_Valve_var</v>
      </c>
      <c r="F4167" s="14" t="str">
        <f t="shared" si="675"/>
        <v>BP_Valve_var_Close_Delay</v>
      </c>
      <c r="G4167" s="10" t="str">
        <f t="shared" si="676"/>
        <v>CHP4_V4_Close_Delay</v>
      </c>
      <c r="H4167" s="10" t="str">
        <f>VLOOKUP(基本表格!E4167,起始地址定义!A:D,4,FALSE)&amp;" "&amp;Q4167</f>
        <v>4#刨片机油缸锁  阀关闭延时(s)</v>
      </c>
      <c r="I4167" s="10" t="str">
        <f t="shared" si="677"/>
        <v>DB1402,INT36</v>
      </c>
      <c r="J4167" s="13" t="str">
        <f>VLOOKUP(E4167,起始地址定义!A:D,2,FALSE)</f>
        <v>DB1402</v>
      </c>
      <c r="K4167" s="12" t="str">
        <f t="shared" si="678"/>
        <v>INT36</v>
      </c>
      <c r="L4167" s="13">
        <f>VLOOKUP(E4167,起始地址定义!A:D,3,FALSE)</f>
        <v>30</v>
      </c>
      <c r="M4167" s="14">
        <f>VLOOKUP($F4167,类型描述及偏移量!$C:$H,2,FALSE)</f>
        <v>6</v>
      </c>
      <c r="N4167" s="14" t="str">
        <f>VLOOKUP($F4167,类型描述及偏移量!$C:$H,3,FALSE)</f>
        <v>整型</v>
      </c>
      <c r="O4167" s="14" t="str">
        <f>VLOOKUP($F4167,类型描述及偏移量!$C:$H,4,FALSE)</f>
        <v>None</v>
      </c>
      <c r="P4167" s="14" t="str">
        <f>VLOOKUP($F4167,类型描述及偏移量!$C:$H,5,FALSE)</f>
        <v>No</v>
      </c>
      <c r="Q4167" s="14" t="str">
        <f>VLOOKUP($F4167,类型描述及偏移量!$C:$H,6,FALSE)</f>
        <v>阀关闭延时(s)</v>
      </c>
    </row>
    <row r="4168" hidden="1" spans="1:17">
      <c r="A4168" s="12" t="str">
        <f t="shared" si="670"/>
        <v>CHP4</v>
      </c>
      <c r="B4168" s="12" t="s">
        <v>116</v>
      </c>
      <c r="C4168" t="s">
        <v>117</v>
      </c>
      <c r="D4168" t="s">
        <v>118</v>
      </c>
      <c r="E4168" s="13" t="str">
        <f t="shared" si="674"/>
        <v>CHP4_Ctrl_BP_C_Struct</v>
      </c>
      <c r="F4168" s="14" t="str">
        <f t="shared" si="675"/>
        <v>BP_C_Struct_Power_OK</v>
      </c>
      <c r="G4168" s="10" t="str">
        <f t="shared" si="676"/>
        <v>CHP4_Ctrl_Power_OK</v>
      </c>
      <c r="H4168" s="10" t="str">
        <f>VLOOKUP(基本表格!E4168,起始地址定义!A:D,4,FALSE)&amp;" "&amp;Q4168</f>
        <v>4#刨片机控制 刨片机主电源就绪</v>
      </c>
      <c r="I4168" s="10" t="str">
        <f t="shared" si="677"/>
        <v>DB1403,X0.0</v>
      </c>
      <c r="J4168" s="13" t="str">
        <f>VLOOKUP(E4168,起始地址定义!A:D,2,FALSE)</f>
        <v>DB1403</v>
      </c>
      <c r="K4168" s="12" t="str">
        <f t="shared" si="678"/>
        <v>X0.0</v>
      </c>
      <c r="L4168" s="13">
        <f>VLOOKUP(E4168,起始地址定义!A:D,3,FALSE)</f>
        <v>0</v>
      </c>
      <c r="M4168" s="14">
        <f>VLOOKUP($F4168,类型描述及偏移量!$C:$H,2,FALSE)</f>
        <v>0</v>
      </c>
      <c r="N4168" s="14" t="str">
        <f>VLOOKUP($F4168,类型描述及偏移量!$C:$H,3,FALSE)</f>
        <v>离散</v>
      </c>
      <c r="O4168" s="14" t="str">
        <f>VLOOKUP($F4168,类型描述及偏移量!$C:$H,4,FALSE)</f>
        <v>None</v>
      </c>
      <c r="P4168" s="14" t="str">
        <f>VLOOKUP($F4168,类型描述及偏移量!$C:$H,5,FALSE)</f>
        <v>Yes</v>
      </c>
      <c r="Q4168" s="14" t="str">
        <f>VLOOKUP($F4168,类型描述及偏移量!$C:$H,6,FALSE)</f>
        <v>刨片机主电源就绪</v>
      </c>
    </row>
    <row r="4169" hidden="1" spans="1:17">
      <c r="A4169" s="12" t="str">
        <f t="shared" si="670"/>
        <v>CHP4</v>
      </c>
      <c r="B4169" s="12" t="s">
        <v>116</v>
      </c>
      <c r="C4169" t="s">
        <v>119</v>
      </c>
      <c r="D4169" t="s">
        <v>118</v>
      </c>
      <c r="E4169" s="13" t="str">
        <f t="shared" si="674"/>
        <v>CHP4_Ctrl_BP_C_Struct</v>
      </c>
      <c r="F4169" s="14" t="str">
        <f t="shared" si="675"/>
        <v>BP_C_Struct_REM</v>
      </c>
      <c r="G4169" s="10" t="str">
        <f t="shared" si="676"/>
        <v>CHP4_Ctrl_REM</v>
      </c>
      <c r="H4169" s="10" t="str">
        <f>VLOOKUP(基本表格!E4169,起始地址定义!A:D,4,FALSE)&amp;" "&amp;Q4169</f>
        <v>4#刨片机控制 刨片机远程</v>
      </c>
      <c r="I4169" s="10" t="str">
        <f t="shared" si="677"/>
        <v>DB1403,X0.1</v>
      </c>
      <c r="J4169" s="13" t="str">
        <f>VLOOKUP(E4169,起始地址定义!A:D,2,FALSE)</f>
        <v>DB1403</v>
      </c>
      <c r="K4169" s="12" t="str">
        <f t="shared" si="678"/>
        <v>X0.1</v>
      </c>
      <c r="L4169" s="13">
        <f>VLOOKUP(E4169,起始地址定义!A:D,3,FALSE)</f>
        <v>0</v>
      </c>
      <c r="M4169" s="14">
        <f>VLOOKUP($F4169,类型描述及偏移量!$C:$H,2,FALSE)</f>
        <v>0.1</v>
      </c>
      <c r="N4169" s="14" t="str">
        <f>VLOOKUP($F4169,类型描述及偏移量!$C:$H,3,FALSE)</f>
        <v>离散</v>
      </c>
      <c r="O4169" s="14" t="str">
        <f>VLOOKUP($F4169,类型描述及偏移量!$C:$H,4,FALSE)</f>
        <v>None</v>
      </c>
      <c r="P4169" s="14" t="str">
        <f>VLOOKUP($F4169,类型描述及偏移量!$C:$H,5,FALSE)</f>
        <v>Yes</v>
      </c>
      <c r="Q4169" s="14" t="str">
        <f>VLOOKUP($F4169,类型描述及偏移量!$C:$H,6,FALSE)</f>
        <v>刨片机远程</v>
      </c>
    </row>
    <row r="4170" hidden="1" spans="1:17">
      <c r="A4170" s="12" t="str">
        <f t="shared" si="670"/>
        <v>CHP4</v>
      </c>
      <c r="B4170" s="12" t="s">
        <v>116</v>
      </c>
      <c r="C4170" t="s">
        <v>120</v>
      </c>
      <c r="D4170" t="s">
        <v>118</v>
      </c>
      <c r="E4170" s="13" t="str">
        <f t="shared" si="674"/>
        <v>CHP4_Ctrl_BP_C_Struct</v>
      </c>
      <c r="F4170" s="14" t="str">
        <f t="shared" si="675"/>
        <v>BP_C_Struct_LOC</v>
      </c>
      <c r="G4170" s="10" t="str">
        <f t="shared" si="676"/>
        <v>CHP4_Ctrl_LOC</v>
      </c>
      <c r="H4170" s="10" t="str">
        <f>VLOOKUP(基本表格!E4170,起始地址定义!A:D,4,FALSE)&amp;" "&amp;Q4170</f>
        <v>4#刨片机控制 刨片机本地</v>
      </c>
      <c r="I4170" s="10" t="str">
        <f t="shared" si="677"/>
        <v>DB1403,X0.2</v>
      </c>
      <c r="J4170" s="13" t="str">
        <f>VLOOKUP(E4170,起始地址定义!A:D,2,FALSE)</f>
        <v>DB1403</v>
      </c>
      <c r="K4170" s="12" t="str">
        <f t="shared" si="678"/>
        <v>X0.2</v>
      </c>
      <c r="L4170" s="13">
        <f>VLOOKUP(E4170,起始地址定义!A:D,3,FALSE)</f>
        <v>0</v>
      </c>
      <c r="M4170" s="14">
        <f>VLOOKUP($F4170,类型描述及偏移量!$C:$H,2,FALSE)</f>
        <v>0.2</v>
      </c>
      <c r="N4170" s="14" t="str">
        <f>VLOOKUP($F4170,类型描述及偏移量!$C:$H,3,FALSE)</f>
        <v>离散</v>
      </c>
      <c r="O4170" s="14" t="str">
        <f>VLOOKUP($F4170,类型描述及偏移量!$C:$H,4,FALSE)</f>
        <v>None</v>
      </c>
      <c r="P4170" s="14" t="str">
        <f>VLOOKUP($F4170,类型描述及偏移量!$C:$H,5,FALSE)</f>
        <v>Yes</v>
      </c>
      <c r="Q4170" s="14" t="str">
        <f>VLOOKUP($F4170,类型描述及偏移量!$C:$H,6,FALSE)</f>
        <v>刨片机本地</v>
      </c>
    </row>
    <row r="4171" hidden="1" spans="1:17">
      <c r="A4171" s="12" t="str">
        <f t="shared" si="670"/>
        <v>CHP4</v>
      </c>
      <c r="B4171" s="12" t="s">
        <v>116</v>
      </c>
      <c r="C4171" t="s">
        <v>121</v>
      </c>
      <c r="D4171" t="s">
        <v>118</v>
      </c>
      <c r="E4171" s="13" t="str">
        <f t="shared" si="674"/>
        <v>CHP4_Ctrl_BP_C_Struct</v>
      </c>
      <c r="F4171" s="14" t="str">
        <f t="shared" si="675"/>
        <v>BP_C_Struct_Stop</v>
      </c>
      <c r="G4171" s="10" t="str">
        <f t="shared" si="676"/>
        <v>CHP4_Ctrl_Stop</v>
      </c>
      <c r="H4171" s="10" t="str">
        <f>VLOOKUP(基本表格!E4171,起始地址定义!A:D,4,FALSE)&amp;" "&amp;Q4171</f>
        <v>4#刨片机控制 刨片机刹车急停</v>
      </c>
      <c r="I4171" s="10" t="str">
        <f t="shared" si="677"/>
        <v>DB1403,X0.3</v>
      </c>
      <c r="J4171" s="13" t="str">
        <f>VLOOKUP(E4171,起始地址定义!A:D,2,FALSE)</f>
        <v>DB1403</v>
      </c>
      <c r="K4171" s="12" t="str">
        <f t="shared" si="678"/>
        <v>X0.3</v>
      </c>
      <c r="L4171" s="13">
        <f>VLOOKUP(E4171,起始地址定义!A:D,3,FALSE)</f>
        <v>0</v>
      </c>
      <c r="M4171" s="14">
        <f>VLOOKUP($F4171,类型描述及偏移量!$C:$H,2,FALSE)</f>
        <v>0.3</v>
      </c>
      <c r="N4171" s="14" t="str">
        <f>VLOOKUP($F4171,类型描述及偏移量!$C:$H,3,FALSE)</f>
        <v>离散</v>
      </c>
      <c r="O4171" s="14" t="str">
        <f>VLOOKUP($F4171,类型描述及偏移量!$C:$H,4,FALSE)</f>
        <v>None</v>
      </c>
      <c r="P4171" s="14" t="str">
        <f>VLOOKUP($F4171,类型描述及偏移量!$C:$H,5,FALSE)</f>
        <v>Yes</v>
      </c>
      <c r="Q4171" s="14" t="str">
        <f>VLOOKUP($F4171,类型描述及偏移量!$C:$H,6,FALSE)</f>
        <v>刨片机刹车急停</v>
      </c>
    </row>
    <row r="4172" hidden="1" spans="1:17">
      <c r="A4172" s="12" t="str">
        <f t="shared" si="670"/>
        <v>CHP4</v>
      </c>
      <c r="B4172" s="12" t="s">
        <v>116</v>
      </c>
      <c r="C4172" t="s">
        <v>67</v>
      </c>
      <c r="D4172" t="s">
        <v>118</v>
      </c>
      <c r="E4172" s="13" t="str">
        <f t="shared" si="674"/>
        <v>CHP4_Ctrl_BP_C_Struct</v>
      </c>
      <c r="F4172" s="14" t="str">
        <f t="shared" si="675"/>
        <v>BP_C_Struct_LoALM</v>
      </c>
      <c r="G4172" s="10" t="str">
        <f t="shared" si="676"/>
        <v>CHP4_Ctrl_LoALM</v>
      </c>
      <c r="H4172" s="10" t="str">
        <f>VLOOKUP(基本表格!E4172,起始地址定义!A:D,4,FALSE)&amp;" "&amp;Q4172</f>
        <v>4#刨片机控制 刨片机润滑泵站液位低</v>
      </c>
      <c r="I4172" s="10" t="str">
        <f t="shared" si="677"/>
        <v>DB1403,X0.4</v>
      </c>
      <c r="J4172" s="13" t="str">
        <f>VLOOKUP(E4172,起始地址定义!A:D,2,FALSE)</f>
        <v>DB1403</v>
      </c>
      <c r="K4172" s="12" t="str">
        <f t="shared" si="678"/>
        <v>X0.4</v>
      </c>
      <c r="L4172" s="13">
        <f>VLOOKUP(E4172,起始地址定义!A:D,3,FALSE)</f>
        <v>0</v>
      </c>
      <c r="M4172" s="14">
        <f>VLOOKUP($F4172,类型描述及偏移量!$C:$H,2,FALSE)</f>
        <v>0.4</v>
      </c>
      <c r="N4172" s="14" t="str">
        <f>VLOOKUP($F4172,类型描述及偏移量!$C:$H,3,FALSE)</f>
        <v>离散</v>
      </c>
      <c r="O4172" s="14" t="str">
        <f>VLOOKUP($F4172,类型描述及偏移量!$C:$H,4,FALSE)</f>
        <v>On</v>
      </c>
      <c r="P4172" s="14" t="str">
        <f>VLOOKUP($F4172,类型描述及偏移量!$C:$H,5,FALSE)</f>
        <v>Yes</v>
      </c>
      <c r="Q4172" s="14" t="str">
        <f>VLOOKUP($F4172,类型描述及偏移量!$C:$H,6,FALSE)</f>
        <v>刨片机润滑泵站液位低</v>
      </c>
    </row>
    <row r="4173" hidden="1" spans="1:17">
      <c r="A4173" s="12" t="str">
        <f t="shared" si="670"/>
        <v>CHP4</v>
      </c>
      <c r="B4173" s="12" t="s">
        <v>116</v>
      </c>
      <c r="C4173" t="s">
        <v>66</v>
      </c>
      <c r="D4173" t="s">
        <v>118</v>
      </c>
      <c r="E4173" s="13" t="str">
        <f t="shared" si="674"/>
        <v>CHP4_Ctrl_BP_C_Struct</v>
      </c>
      <c r="F4173" s="14" t="str">
        <f t="shared" si="675"/>
        <v>BP_C_Struct_HiALM</v>
      </c>
      <c r="G4173" s="10" t="str">
        <f t="shared" si="676"/>
        <v>CHP4_Ctrl_HiALM</v>
      </c>
      <c r="H4173" s="10" t="str">
        <f>VLOOKUP(基本表格!E4173,起始地址定义!A:D,4,FALSE)&amp;" "&amp;Q4173</f>
        <v>4#刨片机控制 刨片机润滑泵站液位高</v>
      </c>
      <c r="I4173" s="10" t="str">
        <f t="shared" si="677"/>
        <v>DB1403,X0.5</v>
      </c>
      <c r="J4173" s="13" t="str">
        <f>VLOOKUP(E4173,起始地址定义!A:D,2,FALSE)</f>
        <v>DB1403</v>
      </c>
      <c r="K4173" s="12" t="str">
        <f t="shared" si="678"/>
        <v>X0.5</v>
      </c>
      <c r="L4173" s="13">
        <f>VLOOKUP(E4173,起始地址定义!A:D,3,FALSE)</f>
        <v>0</v>
      </c>
      <c r="M4173" s="14">
        <f>VLOOKUP($F4173,类型描述及偏移量!$C:$H,2,FALSE)</f>
        <v>0.5</v>
      </c>
      <c r="N4173" s="14" t="str">
        <f>VLOOKUP($F4173,类型描述及偏移量!$C:$H,3,FALSE)</f>
        <v>离散</v>
      </c>
      <c r="O4173" s="14" t="str">
        <f>VLOOKUP($F4173,类型描述及偏移量!$C:$H,4,FALSE)</f>
        <v>On</v>
      </c>
      <c r="P4173" s="14" t="str">
        <f>VLOOKUP($F4173,类型描述及偏移量!$C:$H,5,FALSE)</f>
        <v>Yes</v>
      </c>
      <c r="Q4173" s="14" t="str">
        <f>VLOOKUP($F4173,类型描述及偏移量!$C:$H,6,FALSE)</f>
        <v>刨片机润滑泵站液位高</v>
      </c>
    </row>
    <row r="4174" hidden="1" spans="1:17">
      <c r="A4174" s="12" t="str">
        <f t="shared" si="670"/>
        <v>CHP4</v>
      </c>
      <c r="B4174" s="12" t="s">
        <v>116</v>
      </c>
      <c r="C4174" t="s">
        <v>111</v>
      </c>
      <c r="D4174" t="s">
        <v>118</v>
      </c>
      <c r="E4174" s="13" t="str">
        <f t="shared" si="674"/>
        <v>CHP4_Ctrl_BP_C_Struct</v>
      </c>
      <c r="F4174" s="14" t="str">
        <f t="shared" si="675"/>
        <v>BP_C_Struct_CloseOK</v>
      </c>
      <c r="G4174" s="10" t="str">
        <f t="shared" si="676"/>
        <v>CHP4_Ctrl_CloseOK</v>
      </c>
      <c r="H4174" s="10" t="str">
        <f>VLOOKUP(基本表格!E4174,起始地址定义!A:D,4,FALSE)&amp;" "&amp;Q4174</f>
        <v>4#刨片机控制 刨片机门限关闭到位</v>
      </c>
      <c r="I4174" s="10" t="str">
        <f t="shared" si="677"/>
        <v>DB1403,X0.6</v>
      </c>
      <c r="J4174" s="13" t="str">
        <f>VLOOKUP(E4174,起始地址定义!A:D,2,FALSE)</f>
        <v>DB1403</v>
      </c>
      <c r="K4174" s="12" t="str">
        <f t="shared" si="678"/>
        <v>X0.6</v>
      </c>
      <c r="L4174" s="13">
        <f>VLOOKUP(E4174,起始地址定义!A:D,3,FALSE)</f>
        <v>0</v>
      </c>
      <c r="M4174" s="14">
        <f>VLOOKUP($F4174,类型描述及偏移量!$C:$H,2,FALSE)</f>
        <v>0.6</v>
      </c>
      <c r="N4174" s="14" t="str">
        <f>VLOOKUP($F4174,类型描述及偏移量!$C:$H,3,FALSE)</f>
        <v>离散</v>
      </c>
      <c r="O4174" s="14" t="str">
        <f>VLOOKUP($F4174,类型描述及偏移量!$C:$H,4,FALSE)</f>
        <v>None</v>
      </c>
      <c r="P4174" s="14" t="str">
        <f>VLOOKUP($F4174,类型描述及偏移量!$C:$H,5,FALSE)</f>
        <v>Yes</v>
      </c>
      <c r="Q4174" s="14" t="str">
        <f>VLOOKUP($F4174,类型描述及偏移量!$C:$H,6,FALSE)</f>
        <v>刨片机门限关闭到位</v>
      </c>
    </row>
    <row r="4175" hidden="1" spans="1:17">
      <c r="A4175" s="12" t="str">
        <f t="shared" si="670"/>
        <v>CHP4</v>
      </c>
      <c r="B4175" s="12" t="s">
        <v>116</v>
      </c>
      <c r="C4175" t="s">
        <v>122</v>
      </c>
      <c r="D4175" t="s">
        <v>118</v>
      </c>
      <c r="E4175" s="13" t="str">
        <f t="shared" si="674"/>
        <v>CHP4_Ctrl_BP_C_Struct</v>
      </c>
      <c r="F4175" s="14" t="str">
        <f t="shared" si="675"/>
        <v>BP_C_Struct_Retract_OK</v>
      </c>
      <c r="G4175" s="10" t="str">
        <f t="shared" si="676"/>
        <v>CHP4_Ctrl_Retract_OK</v>
      </c>
      <c r="H4175" s="10" t="str">
        <f>VLOOKUP(基本表格!E4175,起始地址定义!A:D,4,FALSE)&amp;" "&amp;Q4175</f>
        <v>4#刨片机控制 刨片机刀环缩回到位</v>
      </c>
      <c r="I4175" s="10" t="str">
        <f t="shared" si="677"/>
        <v>DB1403,X0.7</v>
      </c>
      <c r="J4175" s="13" t="str">
        <f>VLOOKUP(E4175,起始地址定义!A:D,2,FALSE)</f>
        <v>DB1403</v>
      </c>
      <c r="K4175" s="12" t="str">
        <f t="shared" si="678"/>
        <v>X0.7</v>
      </c>
      <c r="L4175" s="13">
        <f>VLOOKUP(E4175,起始地址定义!A:D,3,FALSE)</f>
        <v>0</v>
      </c>
      <c r="M4175" s="14">
        <f>VLOOKUP($F4175,类型描述及偏移量!$C:$H,2,FALSE)</f>
        <v>0.7</v>
      </c>
      <c r="N4175" s="14" t="str">
        <f>VLOOKUP($F4175,类型描述及偏移量!$C:$H,3,FALSE)</f>
        <v>离散</v>
      </c>
      <c r="O4175" s="14" t="str">
        <f>VLOOKUP($F4175,类型描述及偏移量!$C:$H,4,FALSE)</f>
        <v>None</v>
      </c>
      <c r="P4175" s="14" t="str">
        <f>VLOOKUP($F4175,类型描述及偏移量!$C:$H,5,FALSE)</f>
        <v>Yes</v>
      </c>
      <c r="Q4175" s="14" t="str">
        <f>VLOOKUP($F4175,类型描述及偏移量!$C:$H,6,FALSE)</f>
        <v>刨片机刀环缩回到位</v>
      </c>
    </row>
    <row r="4176" hidden="1" spans="1:17">
      <c r="A4176" s="12" t="str">
        <f t="shared" si="670"/>
        <v>CHP4</v>
      </c>
      <c r="B4176" s="12" t="s">
        <v>116</v>
      </c>
      <c r="C4176" t="s">
        <v>123</v>
      </c>
      <c r="D4176" t="s">
        <v>118</v>
      </c>
      <c r="E4176" s="13" t="str">
        <f t="shared" si="674"/>
        <v>CHP4_Ctrl_BP_C_Struct</v>
      </c>
      <c r="F4176" s="14" t="str">
        <f t="shared" si="675"/>
        <v>BP_C_Struct_Silo_REM</v>
      </c>
      <c r="G4176" s="10" t="str">
        <f t="shared" si="676"/>
        <v>CHP4_Ctrl_Silo_REM</v>
      </c>
      <c r="H4176" s="10" t="str">
        <f>VLOOKUP(基本表格!E4176,起始地址定义!A:D,4,FALSE)&amp;" "&amp;Q4176</f>
        <v>4#刨片机控制 刨片机料仓远程</v>
      </c>
      <c r="I4176" s="10" t="str">
        <f t="shared" si="677"/>
        <v>DB1403,X1.2</v>
      </c>
      <c r="J4176" s="13" t="str">
        <f>VLOOKUP(E4176,起始地址定义!A:D,2,FALSE)</f>
        <v>DB1403</v>
      </c>
      <c r="K4176" s="12" t="str">
        <f t="shared" si="678"/>
        <v>X1.2</v>
      </c>
      <c r="L4176" s="13">
        <f>VLOOKUP(E4176,起始地址定义!A:D,3,FALSE)</f>
        <v>0</v>
      </c>
      <c r="M4176" s="14">
        <f>VLOOKUP($F4176,类型描述及偏移量!$C:$H,2,FALSE)</f>
        <v>1.2</v>
      </c>
      <c r="N4176" s="14" t="str">
        <f>VLOOKUP($F4176,类型描述及偏移量!$C:$H,3,FALSE)</f>
        <v>离散</v>
      </c>
      <c r="O4176" s="14" t="str">
        <f>VLOOKUP($F4176,类型描述及偏移量!$C:$H,4,FALSE)</f>
        <v>None</v>
      </c>
      <c r="P4176" s="14" t="str">
        <f>VLOOKUP($F4176,类型描述及偏移量!$C:$H,5,FALSE)</f>
        <v>Yes</v>
      </c>
      <c r="Q4176" s="14" t="str">
        <f>VLOOKUP($F4176,类型描述及偏移量!$C:$H,6,FALSE)</f>
        <v>刨片机料仓远程</v>
      </c>
    </row>
    <row r="4177" hidden="1" spans="1:17">
      <c r="A4177" s="12" t="str">
        <f t="shared" si="670"/>
        <v>CHP4</v>
      </c>
      <c r="B4177" s="12" t="s">
        <v>116</v>
      </c>
      <c r="C4177" t="s">
        <v>124</v>
      </c>
      <c r="D4177" t="s">
        <v>118</v>
      </c>
      <c r="E4177" s="13" t="str">
        <f t="shared" si="674"/>
        <v>CHP4_Ctrl_BP_C_Struct</v>
      </c>
      <c r="F4177" s="14" t="str">
        <f t="shared" si="675"/>
        <v>BP_C_Struct_Silo_LOC</v>
      </c>
      <c r="G4177" s="10" t="str">
        <f t="shared" si="676"/>
        <v>CHP4_Ctrl_Silo_LOC</v>
      </c>
      <c r="H4177" s="10" t="str">
        <f>VLOOKUP(基本表格!E4177,起始地址定义!A:D,4,FALSE)&amp;" "&amp;Q4177</f>
        <v>4#刨片机控制 刨片机料仓本地</v>
      </c>
      <c r="I4177" s="10" t="str">
        <f t="shared" si="677"/>
        <v>DB1403,X1.3</v>
      </c>
      <c r="J4177" s="13" t="str">
        <f>VLOOKUP(E4177,起始地址定义!A:D,2,FALSE)</f>
        <v>DB1403</v>
      </c>
      <c r="K4177" s="12" t="str">
        <f t="shared" si="678"/>
        <v>X1.3</v>
      </c>
      <c r="L4177" s="13">
        <f>VLOOKUP(E4177,起始地址定义!A:D,3,FALSE)</f>
        <v>0</v>
      </c>
      <c r="M4177" s="14">
        <f>VLOOKUP($F4177,类型描述及偏移量!$C:$H,2,FALSE)</f>
        <v>1.3</v>
      </c>
      <c r="N4177" s="14" t="str">
        <f>VLOOKUP($F4177,类型描述及偏移量!$C:$H,3,FALSE)</f>
        <v>离散</v>
      </c>
      <c r="O4177" s="14" t="str">
        <f>VLOOKUP($F4177,类型描述及偏移量!$C:$H,4,FALSE)</f>
        <v>None</v>
      </c>
      <c r="P4177" s="14" t="str">
        <f>VLOOKUP($F4177,类型描述及偏移量!$C:$H,5,FALSE)</f>
        <v>Yes</v>
      </c>
      <c r="Q4177" s="14" t="str">
        <f>VLOOKUP($F4177,类型描述及偏移量!$C:$H,6,FALSE)</f>
        <v>刨片机料仓本地</v>
      </c>
    </row>
    <row r="4178" ht="12" hidden="1" customHeight="1" spans="1:17">
      <c r="A4178" s="12" t="s">
        <v>128</v>
      </c>
      <c r="B4178" s="8" t="s">
        <v>18</v>
      </c>
      <c r="C4178" t="s">
        <v>19</v>
      </c>
      <c r="D4178" t="s">
        <v>20</v>
      </c>
      <c r="E4178" s="13" t="str">
        <f t="shared" si="674"/>
        <v>CHPF_M1_M_BP_Motor_var</v>
      </c>
      <c r="F4178" s="14" t="str">
        <f t="shared" si="675"/>
        <v>BP_Motor_var_Enable</v>
      </c>
      <c r="G4178" s="10" t="str">
        <f t="shared" si="676"/>
        <v>CHPF_M1_M_Enable</v>
      </c>
      <c r="H4178" s="10" t="str">
        <f>VLOOKUP(基本表格!E4178,起始地址定义!A:D,4,FALSE)&amp;" "&amp;Q4178</f>
        <v>2121+P2-M1 1#双螺旋运输机A 电机控制 使能</v>
      </c>
      <c r="I4178" s="10" t="str">
        <f t="shared" si="677"/>
        <v>DB100,X0.0</v>
      </c>
      <c r="J4178" s="13" t="str">
        <f>VLOOKUP(E4178,起始地址定义!A:D,2,FALSE)</f>
        <v>DB100</v>
      </c>
      <c r="K4178" s="12" t="str">
        <f t="shared" si="678"/>
        <v>X0.0</v>
      </c>
      <c r="L4178" s="13">
        <f>VLOOKUP(E4178,起始地址定义!A:D,3,FALSE)</f>
        <v>0</v>
      </c>
      <c r="M4178" s="14">
        <f>VLOOKUP($F4178,类型描述及偏移量!$C:$H,2,FALSE)</f>
        <v>0</v>
      </c>
      <c r="N4178" s="14" t="str">
        <f>VLOOKUP($F4178,类型描述及偏移量!$C:$H,3,FALSE)</f>
        <v>离散</v>
      </c>
      <c r="O4178" s="14" t="str">
        <f>VLOOKUP($F4178,类型描述及偏移量!$C:$H,4,FALSE)</f>
        <v>None</v>
      </c>
      <c r="P4178" s="14" t="str">
        <f>VLOOKUP($F4178,类型描述及偏移量!$C:$H,5,FALSE)</f>
        <v>No</v>
      </c>
      <c r="Q4178" s="14" t="str">
        <f>VLOOKUP($F4178,类型描述及偏移量!$C:$H,6,FALSE)</f>
        <v>使能</v>
      </c>
    </row>
    <row r="4179" hidden="1" spans="1:17">
      <c r="A4179" s="12" t="s">
        <v>128</v>
      </c>
      <c r="B4179" s="8" t="s">
        <v>18</v>
      </c>
      <c r="C4179" t="s">
        <v>21</v>
      </c>
      <c r="D4179" t="s">
        <v>20</v>
      </c>
      <c r="E4179" s="13" t="str">
        <f t="shared" si="674"/>
        <v>CHPF_M1_M_BP_Motor_var</v>
      </c>
      <c r="F4179" s="14" t="str">
        <f t="shared" si="675"/>
        <v>BP_Motor_var_Auto_Status</v>
      </c>
      <c r="G4179" s="10" t="str">
        <f t="shared" si="676"/>
        <v>CHPF_M1_M_Auto_Status</v>
      </c>
      <c r="H4179" s="10" t="str">
        <f>VLOOKUP(基本表格!E4179,起始地址定义!A:D,4,FALSE)&amp;" "&amp;Q4179</f>
        <v>2121+P2-M1 1#双螺旋运输机A 电机控制 手自动状态</v>
      </c>
      <c r="I4179" s="10" t="str">
        <f t="shared" si="677"/>
        <v>DB100,X0.3</v>
      </c>
      <c r="J4179" s="13" t="str">
        <f>VLOOKUP(E4179,起始地址定义!A:D,2,FALSE)</f>
        <v>DB100</v>
      </c>
      <c r="K4179" s="12" t="str">
        <f t="shared" si="678"/>
        <v>X0.3</v>
      </c>
      <c r="L4179" s="13">
        <f>VLOOKUP(E4179,起始地址定义!A:D,3,FALSE)</f>
        <v>0</v>
      </c>
      <c r="M4179" s="14">
        <f>VLOOKUP($F4179,类型描述及偏移量!$C:$H,2,FALSE)</f>
        <v>0.3</v>
      </c>
      <c r="N4179" s="14" t="str">
        <f>VLOOKUP($F4179,类型描述及偏移量!$C:$H,3,FALSE)</f>
        <v>离散</v>
      </c>
      <c r="O4179" s="14" t="str">
        <f>VLOOKUP($F4179,类型描述及偏移量!$C:$H,4,FALSE)</f>
        <v>None</v>
      </c>
      <c r="P4179" s="14" t="str">
        <f>VLOOKUP($F4179,类型描述及偏移量!$C:$H,5,FALSE)</f>
        <v>Yes</v>
      </c>
      <c r="Q4179" s="14" t="str">
        <f>VLOOKUP($F4179,类型描述及偏移量!$C:$H,6,FALSE)</f>
        <v>手自动状态</v>
      </c>
    </row>
    <row r="4180" hidden="1" spans="1:17">
      <c r="A4180" s="12" t="s">
        <v>128</v>
      </c>
      <c r="B4180" s="8" t="s">
        <v>18</v>
      </c>
      <c r="C4180" t="s">
        <v>22</v>
      </c>
      <c r="D4180" t="s">
        <v>20</v>
      </c>
      <c r="E4180" s="13" t="str">
        <f t="shared" si="674"/>
        <v>CHPF_M1_M_BP_Motor_var</v>
      </c>
      <c r="F4180" s="14" t="str">
        <f t="shared" si="675"/>
        <v>BP_Motor_var_Loc_Rem</v>
      </c>
      <c r="G4180" s="10" t="str">
        <f t="shared" si="676"/>
        <v>CHPF_M1_M_Loc_Rem</v>
      </c>
      <c r="H4180" s="10" t="str">
        <f>VLOOKUP(基本表格!E4180,起始地址定义!A:D,4,FALSE)&amp;" "&amp;Q4180</f>
        <v>2121+P2-M1 1#双螺旋运输机A 电机控制 本地/远程(检修/待机）</v>
      </c>
      <c r="I4180" s="10" t="str">
        <f t="shared" si="677"/>
        <v>DB100,X0.4</v>
      </c>
      <c r="J4180" s="13" t="str">
        <f>VLOOKUP(E4180,起始地址定义!A:D,2,FALSE)</f>
        <v>DB100</v>
      </c>
      <c r="K4180" s="12" t="str">
        <f t="shared" si="678"/>
        <v>X0.4</v>
      </c>
      <c r="L4180" s="13">
        <f>VLOOKUP(E4180,起始地址定义!A:D,3,FALSE)</f>
        <v>0</v>
      </c>
      <c r="M4180" s="14">
        <f>VLOOKUP($F4180,类型描述及偏移量!$C:$H,2,FALSE)</f>
        <v>0.4</v>
      </c>
      <c r="N4180" s="14" t="str">
        <f>VLOOKUP($F4180,类型描述及偏移量!$C:$H,3,FALSE)</f>
        <v>离散</v>
      </c>
      <c r="O4180" s="14" t="str">
        <f>VLOOKUP($F4180,类型描述及偏移量!$C:$H,4,FALSE)</f>
        <v>None</v>
      </c>
      <c r="P4180" s="14" t="str">
        <f>VLOOKUP($F4180,类型描述及偏移量!$C:$H,5,FALSE)</f>
        <v>Yes</v>
      </c>
      <c r="Q4180" s="14" t="str">
        <f>VLOOKUP($F4180,类型描述及偏移量!$C:$H,6,FALSE)</f>
        <v>本地/远程(检修/待机）</v>
      </c>
    </row>
    <row r="4181" hidden="1" spans="1:17">
      <c r="A4181" s="12" t="s">
        <v>128</v>
      </c>
      <c r="B4181" s="8" t="s">
        <v>18</v>
      </c>
      <c r="C4181" t="s">
        <v>23</v>
      </c>
      <c r="D4181" t="s">
        <v>20</v>
      </c>
      <c r="E4181" s="13" t="str">
        <f t="shared" si="674"/>
        <v>CHPF_M1_M_BP_Motor_var</v>
      </c>
      <c r="F4181" s="14" t="str">
        <f t="shared" si="675"/>
        <v>BP_Motor_var_ON_HMI</v>
      </c>
      <c r="G4181" s="10" t="str">
        <f t="shared" si="676"/>
        <v>CHPF_M1_M_ON_HMI</v>
      </c>
      <c r="H4181" s="10" t="str">
        <f>VLOOKUP(基本表格!E4181,起始地址定义!A:D,4,FALSE)&amp;" "&amp;Q4181</f>
        <v>2121+P2-M1 1#双螺旋运输机A 电机控制 开启_上位机(正转)</v>
      </c>
      <c r="I4181" s="10" t="str">
        <f t="shared" si="677"/>
        <v>DB100,X0.6</v>
      </c>
      <c r="J4181" s="13" t="str">
        <f>VLOOKUP(E4181,起始地址定义!A:D,2,FALSE)</f>
        <v>DB100</v>
      </c>
      <c r="K4181" s="12" t="str">
        <f t="shared" si="678"/>
        <v>X0.6</v>
      </c>
      <c r="L4181" s="13">
        <f>VLOOKUP(E4181,起始地址定义!A:D,3,FALSE)</f>
        <v>0</v>
      </c>
      <c r="M4181" s="14">
        <f>VLOOKUP($F4181,类型描述及偏移量!$C:$H,2,FALSE)</f>
        <v>0.6</v>
      </c>
      <c r="N4181" s="14" t="str">
        <f>VLOOKUP($F4181,类型描述及偏移量!$C:$H,3,FALSE)</f>
        <v>离散</v>
      </c>
      <c r="O4181" s="14" t="str">
        <f>VLOOKUP($F4181,类型描述及偏移量!$C:$H,4,FALSE)</f>
        <v>None</v>
      </c>
      <c r="P4181" s="14" t="str">
        <f>VLOOKUP($F4181,类型描述及偏移量!$C:$H,5,FALSE)</f>
        <v>No</v>
      </c>
      <c r="Q4181" s="14" t="str">
        <f>VLOOKUP($F4181,类型描述及偏移量!$C:$H,6,FALSE)</f>
        <v>开启_上位机(正转)</v>
      </c>
    </row>
    <row r="4182" hidden="1" spans="1:17">
      <c r="A4182" s="12" t="s">
        <v>128</v>
      </c>
      <c r="B4182" s="8" t="s">
        <v>18</v>
      </c>
      <c r="C4182" t="s">
        <v>24</v>
      </c>
      <c r="D4182" t="s">
        <v>20</v>
      </c>
      <c r="E4182" s="13" t="str">
        <f t="shared" si="674"/>
        <v>CHPF_M1_M_BP_Motor_var</v>
      </c>
      <c r="F4182" s="14" t="str">
        <f t="shared" si="675"/>
        <v>BP_Motor_var_OFF_HMI</v>
      </c>
      <c r="G4182" s="10" t="str">
        <f t="shared" si="676"/>
        <v>CHPF_M1_M_OFF_HMI</v>
      </c>
      <c r="H4182" s="10" t="str">
        <f>VLOOKUP(基本表格!E4182,起始地址定义!A:D,4,FALSE)&amp;" "&amp;Q4182</f>
        <v>2121+P2-M1 1#双螺旋运输机A 电机控制 停止_上位机(反转)</v>
      </c>
      <c r="I4182" s="10" t="str">
        <f t="shared" si="677"/>
        <v>DB100,X1.0</v>
      </c>
      <c r="J4182" s="13" t="str">
        <f>VLOOKUP(E4182,起始地址定义!A:D,2,FALSE)</f>
        <v>DB100</v>
      </c>
      <c r="K4182" s="12" t="str">
        <f t="shared" si="678"/>
        <v>X1.0</v>
      </c>
      <c r="L4182" s="13">
        <f>VLOOKUP(E4182,起始地址定义!A:D,3,FALSE)</f>
        <v>0</v>
      </c>
      <c r="M4182" s="14">
        <f>VLOOKUP($F4182,类型描述及偏移量!$C:$H,2,FALSE)</f>
        <v>1</v>
      </c>
      <c r="N4182" s="14" t="str">
        <f>VLOOKUP($F4182,类型描述及偏移量!$C:$H,3,FALSE)</f>
        <v>离散</v>
      </c>
      <c r="O4182" s="14" t="str">
        <f>VLOOKUP($F4182,类型描述及偏移量!$C:$H,4,FALSE)</f>
        <v>None</v>
      </c>
      <c r="P4182" s="14" t="str">
        <f>VLOOKUP($F4182,类型描述及偏移量!$C:$H,5,FALSE)</f>
        <v>No</v>
      </c>
      <c r="Q4182" s="14" t="str">
        <f>VLOOKUP($F4182,类型描述及偏移量!$C:$H,6,FALSE)</f>
        <v>停止_上位机(反转)</v>
      </c>
    </row>
    <row r="4183" hidden="1" spans="1:17">
      <c r="A4183" s="12" t="s">
        <v>128</v>
      </c>
      <c r="B4183" s="8" t="s">
        <v>18</v>
      </c>
      <c r="C4183" t="s">
        <v>25</v>
      </c>
      <c r="D4183" t="s">
        <v>20</v>
      </c>
      <c r="E4183" s="13" t="str">
        <f t="shared" si="674"/>
        <v>CHPF_M1_M_BP_Motor_var</v>
      </c>
      <c r="F4183" s="14" t="str">
        <f t="shared" si="675"/>
        <v>BP_Motor_var_Fan</v>
      </c>
      <c r="G4183" s="10" t="str">
        <f t="shared" si="676"/>
        <v>CHPF_M1_M_Fan</v>
      </c>
      <c r="H4183" s="10" t="str">
        <f>VLOOKUP(基本表格!E4183,起始地址定义!A:D,4,FALSE)&amp;" "&amp;Q4183</f>
        <v>2121+P2-M1 1#双螺旋运输机A 电机控制 通风扇</v>
      </c>
      <c r="I4183" s="10" t="str">
        <f t="shared" si="677"/>
        <v>DB100,X1.1</v>
      </c>
      <c r="J4183" s="13" t="str">
        <f>VLOOKUP(E4183,起始地址定义!A:D,2,FALSE)</f>
        <v>DB100</v>
      </c>
      <c r="K4183" s="12" t="str">
        <f t="shared" si="678"/>
        <v>X1.1</v>
      </c>
      <c r="L4183" s="13">
        <f>VLOOKUP(E4183,起始地址定义!A:D,3,FALSE)</f>
        <v>0</v>
      </c>
      <c r="M4183" s="14">
        <f>VLOOKUP($F4183,类型描述及偏移量!$C:$H,2,FALSE)</f>
        <v>1.1</v>
      </c>
      <c r="N4183" s="14" t="str">
        <f>VLOOKUP($F4183,类型描述及偏移量!$C:$H,3,FALSE)</f>
        <v>离散</v>
      </c>
      <c r="O4183" s="14" t="str">
        <f>VLOOKUP($F4183,类型描述及偏移量!$C:$H,4,FALSE)</f>
        <v>None</v>
      </c>
      <c r="P4183" s="14" t="str">
        <f>VLOOKUP($F4183,类型描述及偏移量!$C:$H,5,FALSE)</f>
        <v>Yes</v>
      </c>
      <c r="Q4183" s="14" t="str">
        <f>VLOOKUP($F4183,类型描述及偏移量!$C:$H,6,FALSE)</f>
        <v>通风扇</v>
      </c>
    </row>
    <row r="4184" hidden="1" spans="1:17">
      <c r="A4184" s="12" t="s">
        <v>128</v>
      </c>
      <c r="B4184" s="8" t="s">
        <v>18</v>
      </c>
      <c r="C4184" t="s">
        <v>26</v>
      </c>
      <c r="D4184" t="s">
        <v>20</v>
      </c>
      <c r="E4184" s="13" t="str">
        <f t="shared" si="674"/>
        <v>CHPF_M1_M_BP_Motor_var</v>
      </c>
      <c r="F4184" s="14" t="str">
        <f t="shared" si="675"/>
        <v>BP_Motor_var_Motor</v>
      </c>
      <c r="G4184" s="10" t="str">
        <f t="shared" si="676"/>
        <v>CHPF_M1_M_Motor</v>
      </c>
      <c r="H4184" s="10" t="str">
        <f>VLOOKUP(基本表格!E4184,起始地址定义!A:D,4,FALSE)&amp;" "&amp;Q4184</f>
        <v>2121+P2-M1 1#双螺旋运输机A 电机控制 电机(正转）</v>
      </c>
      <c r="I4184" s="10" t="str">
        <f t="shared" si="677"/>
        <v>DB100,X1.2</v>
      </c>
      <c r="J4184" s="13" t="str">
        <f>VLOOKUP(E4184,起始地址定义!A:D,2,FALSE)</f>
        <v>DB100</v>
      </c>
      <c r="K4184" s="12" t="str">
        <f t="shared" si="678"/>
        <v>X1.2</v>
      </c>
      <c r="L4184" s="13">
        <f>VLOOKUP(E4184,起始地址定义!A:D,3,FALSE)</f>
        <v>0</v>
      </c>
      <c r="M4184" s="14">
        <f>VLOOKUP($F4184,类型描述及偏移量!$C:$H,2,FALSE)</f>
        <v>1.2</v>
      </c>
      <c r="N4184" s="14" t="str">
        <f>VLOOKUP($F4184,类型描述及偏移量!$C:$H,3,FALSE)</f>
        <v>离散</v>
      </c>
      <c r="O4184" s="14" t="str">
        <f>VLOOKUP($F4184,类型描述及偏移量!$C:$H,4,FALSE)</f>
        <v>None</v>
      </c>
      <c r="P4184" s="14" t="str">
        <f>VLOOKUP($F4184,类型描述及偏移量!$C:$H,5,FALSE)</f>
        <v>Yes</v>
      </c>
      <c r="Q4184" s="14" t="str">
        <f>VLOOKUP($F4184,类型描述及偏移量!$C:$H,6,FALSE)</f>
        <v>电机(正转）</v>
      </c>
    </row>
    <row r="4185" hidden="1" spans="1:17">
      <c r="A4185" s="12" t="s">
        <v>128</v>
      </c>
      <c r="B4185" s="8" t="s">
        <v>18</v>
      </c>
      <c r="C4185" t="s">
        <v>27</v>
      </c>
      <c r="D4185" t="s">
        <v>20</v>
      </c>
      <c r="E4185" s="13" t="str">
        <f t="shared" si="674"/>
        <v>CHPF_M1_M_BP_Motor_var</v>
      </c>
      <c r="F4185" s="14" t="str">
        <f t="shared" si="675"/>
        <v>BP_Motor_var_OL</v>
      </c>
      <c r="G4185" s="10" t="str">
        <f t="shared" si="676"/>
        <v>CHPF_M1_M_OL</v>
      </c>
      <c r="H4185" s="10" t="str">
        <f>VLOOKUP(基本表格!E4185,起始地址定义!A:D,4,FALSE)&amp;" "&amp;Q4185</f>
        <v>2121+P2-M1 1#双螺旋运输机A 电机控制 电机过载</v>
      </c>
      <c r="I4185" s="10" t="str">
        <f t="shared" si="677"/>
        <v>DB100,X1.3</v>
      </c>
      <c r="J4185" s="13" t="str">
        <f>VLOOKUP(E4185,起始地址定义!A:D,2,FALSE)</f>
        <v>DB100</v>
      </c>
      <c r="K4185" s="12" t="str">
        <f t="shared" si="678"/>
        <v>X1.3</v>
      </c>
      <c r="L4185" s="13">
        <f>VLOOKUP(E4185,起始地址定义!A:D,3,FALSE)</f>
        <v>0</v>
      </c>
      <c r="M4185" s="14">
        <f>VLOOKUP($F4185,类型描述及偏移量!$C:$H,2,FALSE)</f>
        <v>1.3</v>
      </c>
      <c r="N4185" s="14" t="str">
        <f>VLOOKUP($F4185,类型描述及偏移量!$C:$H,3,FALSE)</f>
        <v>离散</v>
      </c>
      <c r="O4185" s="14" t="str">
        <f>VLOOKUP($F4185,类型描述及偏移量!$C:$H,4,FALSE)</f>
        <v>On</v>
      </c>
      <c r="P4185" s="14" t="str">
        <f>VLOOKUP($F4185,类型描述及偏移量!$C:$H,5,FALSE)</f>
        <v>Yes</v>
      </c>
      <c r="Q4185" s="14" t="str">
        <f>VLOOKUP($F4185,类型描述及偏移量!$C:$H,6,FALSE)</f>
        <v>电机过载</v>
      </c>
    </row>
    <row r="4186" hidden="1" spans="1:17">
      <c r="A4186" s="12" t="s">
        <v>128</v>
      </c>
      <c r="B4186" s="8" t="s">
        <v>18</v>
      </c>
      <c r="C4186" t="s">
        <v>28</v>
      </c>
      <c r="D4186" t="s">
        <v>20</v>
      </c>
      <c r="E4186" s="13" t="str">
        <f t="shared" si="674"/>
        <v>CHPF_M1_M_BP_Motor_var</v>
      </c>
      <c r="F4186" s="14" t="str">
        <f t="shared" si="675"/>
        <v>BP_Motor_var_Fan_OL</v>
      </c>
      <c r="G4186" s="10" t="str">
        <f t="shared" si="676"/>
        <v>CHPF_M1_M_Fan_OL</v>
      </c>
      <c r="H4186" s="10" t="str">
        <f>VLOOKUP(基本表格!E4186,起始地址定义!A:D,4,FALSE)&amp;" "&amp;Q4186</f>
        <v>2121+P2-M1 1#双螺旋运输机A 电机控制 风扇过载</v>
      </c>
      <c r="I4186" s="10" t="str">
        <f t="shared" si="677"/>
        <v>DB100,X1.4</v>
      </c>
      <c r="J4186" s="13" t="str">
        <f>VLOOKUP(E4186,起始地址定义!A:D,2,FALSE)</f>
        <v>DB100</v>
      </c>
      <c r="K4186" s="12" t="str">
        <f t="shared" si="678"/>
        <v>X1.4</v>
      </c>
      <c r="L4186" s="13">
        <f>VLOOKUP(E4186,起始地址定义!A:D,3,FALSE)</f>
        <v>0</v>
      </c>
      <c r="M4186" s="14">
        <f>VLOOKUP($F4186,类型描述及偏移量!$C:$H,2,FALSE)</f>
        <v>1.4</v>
      </c>
      <c r="N4186" s="14" t="str">
        <f>VLOOKUP($F4186,类型描述及偏移量!$C:$H,3,FALSE)</f>
        <v>离散</v>
      </c>
      <c r="O4186" s="14" t="str">
        <f>VLOOKUP($F4186,类型描述及偏移量!$C:$H,4,FALSE)</f>
        <v>On</v>
      </c>
      <c r="P4186" s="14" t="str">
        <f>VLOOKUP($F4186,类型描述及偏移量!$C:$H,5,FALSE)</f>
        <v>Yes</v>
      </c>
      <c r="Q4186" s="14" t="str">
        <f>VLOOKUP($F4186,类型描述及偏移量!$C:$H,6,FALSE)</f>
        <v>风扇过载</v>
      </c>
    </row>
    <row r="4187" hidden="1" spans="1:17">
      <c r="A4187" s="12" t="s">
        <v>128</v>
      </c>
      <c r="B4187" s="8" t="s">
        <v>18</v>
      </c>
      <c r="C4187" t="s">
        <v>29</v>
      </c>
      <c r="D4187" t="s">
        <v>20</v>
      </c>
      <c r="E4187" s="13" t="str">
        <f t="shared" si="674"/>
        <v>CHPF_M1_M_BP_Motor_var</v>
      </c>
      <c r="F4187" s="14" t="str">
        <f t="shared" si="675"/>
        <v>BP_Motor_var_RunSig</v>
      </c>
      <c r="G4187" s="10" t="str">
        <f t="shared" si="676"/>
        <v>CHPF_M1_M_RunSig</v>
      </c>
      <c r="H4187" s="10" t="str">
        <f>VLOOKUP(基本表格!E4187,起始地址定义!A:D,4,FALSE)&amp;" "&amp;Q4187</f>
        <v>2121+P2-M1 1#双螺旋运输机A 电机控制 电机运行指示</v>
      </c>
      <c r="I4187" s="10" t="str">
        <f t="shared" si="677"/>
        <v>DB100,X1.5</v>
      </c>
      <c r="J4187" s="13" t="str">
        <f>VLOOKUP(E4187,起始地址定义!A:D,2,FALSE)</f>
        <v>DB100</v>
      </c>
      <c r="K4187" s="12" t="str">
        <f t="shared" si="678"/>
        <v>X1.5</v>
      </c>
      <c r="L4187" s="13">
        <f>VLOOKUP(E4187,起始地址定义!A:D,3,FALSE)</f>
        <v>0</v>
      </c>
      <c r="M4187" s="14">
        <f>VLOOKUP($F4187,类型描述及偏移量!$C:$H,2,FALSE)</f>
        <v>1.5</v>
      </c>
      <c r="N4187" s="14" t="str">
        <f>VLOOKUP($F4187,类型描述及偏移量!$C:$H,3,FALSE)</f>
        <v>离散</v>
      </c>
      <c r="O4187" s="14" t="str">
        <f>VLOOKUP($F4187,类型描述及偏移量!$C:$H,4,FALSE)</f>
        <v>None</v>
      </c>
      <c r="P4187" s="14" t="str">
        <f>VLOOKUP($F4187,类型描述及偏移量!$C:$H,5,FALSE)</f>
        <v>Yes</v>
      </c>
      <c r="Q4187" s="14" t="str">
        <f>VLOOKUP($F4187,类型描述及偏移量!$C:$H,6,FALSE)</f>
        <v>电机运行指示</v>
      </c>
    </row>
    <row r="4188" hidden="1" spans="1:17">
      <c r="A4188" s="12" t="s">
        <v>128</v>
      </c>
      <c r="B4188" s="8" t="s">
        <v>18</v>
      </c>
      <c r="C4188" t="s">
        <v>30</v>
      </c>
      <c r="D4188" t="s">
        <v>20</v>
      </c>
      <c r="E4188" s="13" t="str">
        <f t="shared" si="674"/>
        <v>CHPF_M1_M_BP_Motor_var</v>
      </c>
      <c r="F4188" s="14" t="str">
        <f t="shared" si="675"/>
        <v>BP_Motor_var_Break_ALM</v>
      </c>
      <c r="G4188" s="10" t="str">
        <f t="shared" si="676"/>
        <v>CHPF_M1_M_Break_ALM</v>
      </c>
      <c r="H4188" s="10" t="str">
        <f>VLOOKUP(基本表格!E4188,起始地址定义!A:D,4,FALSE)&amp;" "&amp;Q4188</f>
        <v>2121+P2-M1 1#双螺旋运输机A 电机控制 断链报警</v>
      </c>
      <c r="I4188" s="10" t="str">
        <f t="shared" si="677"/>
        <v>DB100,X1.6</v>
      </c>
      <c r="J4188" s="13" t="str">
        <f>VLOOKUP(E4188,起始地址定义!A:D,2,FALSE)</f>
        <v>DB100</v>
      </c>
      <c r="K4188" s="12" t="str">
        <f t="shared" si="678"/>
        <v>X1.6</v>
      </c>
      <c r="L4188" s="13">
        <f>VLOOKUP(E4188,起始地址定义!A:D,3,FALSE)</f>
        <v>0</v>
      </c>
      <c r="M4188" s="14">
        <f>VLOOKUP($F4188,类型描述及偏移量!$C:$H,2,FALSE)</f>
        <v>1.6</v>
      </c>
      <c r="N4188" s="14" t="str">
        <f>VLOOKUP($F4188,类型描述及偏移量!$C:$H,3,FALSE)</f>
        <v>离散</v>
      </c>
      <c r="O4188" s="14" t="str">
        <f>VLOOKUP($F4188,类型描述及偏移量!$C:$H,4,FALSE)</f>
        <v>On</v>
      </c>
      <c r="P4188" s="14" t="str">
        <f>VLOOKUP($F4188,类型描述及偏移量!$C:$H,5,FALSE)</f>
        <v>Yes</v>
      </c>
      <c r="Q4188" s="14" t="str">
        <f>VLOOKUP($F4188,类型描述及偏移量!$C:$H,6,FALSE)</f>
        <v>断链报警</v>
      </c>
    </row>
    <row r="4189" hidden="1" spans="1:17">
      <c r="A4189" s="12" t="s">
        <v>128</v>
      </c>
      <c r="B4189" s="8" t="s">
        <v>18</v>
      </c>
      <c r="C4189" t="s">
        <v>31</v>
      </c>
      <c r="D4189" t="s">
        <v>20</v>
      </c>
      <c r="E4189" s="13" t="str">
        <f t="shared" si="674"/>
        <v>CHPF_M1_M_BP_Motor_var</v>
      </c>
      <c r="F4189" s="14" t="str">
        <f t="shared" si="675"/>
        <v>BP_Motor_var_Break_CHK</v>
      </c>
      <c r="G4189" s="10" t="str">
        <f t="shared" si="676"/>
        <v>CHPF_M1_M_Break_CHK</v>
      </c>
      <c r="H4189" s="10" t="str">
        <f>VLOOKUP(基本表格!E4189,起始地址定义!A:D,4,FALSE)&amp;" "&amp;Q4189</f>
        <v>2121+P2-M1 1#双螺旋运输机A 电机控制 断链检测</v>
      </c>
      <c r="I4189" s="10" t="str">
        <f t="shared" si="677"/>
        <v>DB100,X1.7</v>
      </c>
      <c r="J4189" s="13" t="str">
        <f>VLOOKUP(E4189,起始地址定义!A:D,2,FALSE)</f>
        <v>DB100</v>
      </c>
      <c r="K4189" s="12" t="str">
        <f t="shared" si="678"/>
        <v>X1.7</v>
      </c>
      <c r="L4189" s="13">
        <f>VLOOKUP(E4189,起始地址定义!A:D,3,FALSE)</f>
        <v>0</v>
      </c>
      <c r="M4189" s="14">
        <f>VLOOKUP($F4189,类型描述及偏移量!$C:$H,2,FALSE)</f>
        <v>1.7</v>
      </c>
      <c r="N4189" s="14" t="str">
        <f>VLOOKUP($F4189,类型描述及偏移量!$C:$H,3,FALSE)</f>
        <v>离散</v>
      </c>
      <c r="O4189" s="14" t="str">
        <f>VLOOKUP($F4189,类型描述及偏移量!$C:$H,4,FALSE)</f>
        <v>None</v>
      </c>
      <c r="P4189" s="14" t="str">
        <f>VLOOKUP($F4189,类型描述及偏移量!$C:$H,5,FALSE)</f>
        <v>Yes</v>
      </c>
      <c r="Q4189" s="14" t="str">
        <f>VLOOKUP($F4189,类型描述及偏移量!$C:$H,6,FALSE)</f>
        <v>断链检测</v>
      </c>
    </row>
    <row r="4190" hidden="1" spans="1:17">
      <c r="A4190" s="12" t="s">
        <v>128</v>
      </c>
      <c r="B4190" s="8" t="s">
        <v>18</v>
      </c>
      <c r="C4190" t="s">
        <v>32</v>
      </c>
      <c r="D4190" t="s">
        <v>20</v>
      </c>
      <c r="E4190" s="13" t="str">
        <f t="shared" si="674"/>
        <v>CHPF_M1_M_BP_Motor_var</v>
      </c>
      <c r="F4190" s="14" t="str">
        <f t="shared" si="675"/>
        <v>BP_Motor_var_INV_Res_HMI</v>
      </c>
      <c r="G4190" s="10" t="str">
        <f t="shared" si="676"/>
        <v>CHPF_M1_M_INV_Res_HMI</v>
      </c>
      <c r="H4190" s="10" t="str">
        <f>VLOOKUP(基本表格!E4190,起始地址定义!A:D,4,FALSE)&amp;" "&amp;Q4190</f>
        <v>2121+P2-M1 1#双螺旋运输机A 电机控制 复位</v>
      </c>
      <c r="I4190" s="10" t="str">
        <f t="shared" si="677"/>
        <v>DB100,X2.0</v>
      </c>
      <c r="J4190" s="13" t="str">
        <f>VLOOKUP(E4190,起始地址定义!A:D,2,FALSE)</f>
        <v>DB100</v>
      </c>
      <c r="K4190" s="12" t="str">
        <f t="shared" si="678"/>
        <v>X2.0</v>
      </c>
      <c r="L4190" s="13">
        <f>VLOOKUP(E4190,起始地址定义!A:D,3,FALSE)</f>
        <v>0</v>
      </c>
      <c r="M4190" s="14">
        <f>VLOOKUP($F4190,类型描述及偏移量!$C:$H,2,FALSE)</f>
        <v>2</v>
      </c>
      <c r="N4190" s="14" t="str">
        <f>VLOOKUP($F4190,类型描述及偏移量!$C:$H,3,FALSE)</f>
        <v>离散</v>
      </c>
      <c r="O4190" s="14" t="str">
        <f>VLOOKUP($F4190,类型描述及偏移量!$C:$H,4,FALSE)</f>
        <v>None</v>
      </c>
      <c r="P4190" s="14" t="str">
        <f>VLOOKUP($F4190,类型描述及偏移量!$C:$H,5,FALSE)</f>
        <v>No</v>
      </c>
      <c r="Q4190" s="14" t="str">
        <f>VLOOKUP($F4190,类型描述及偏移量!$C:$H,6,FALSE)</f>
        <v>复位</v>
      </c>
    </row>
    <row r="4191" hidden="1" spans="1:17">
      <c r="A4191" s="12" t="s">
        <v>128</v>
      </c>
      <c r="B4191" s="8" t="s">
        <v>18</v>
      </c>
      <c r="C4191" t="s">
        <v>33</v>
      </c>
      <c r="D4191" t="s">
        <v>20</v>
      </c>
      <c r="E4191" s="13" t="str">
        <f t="shared" si="674"/>
        <v>CHPF_M1_M_BP_Motor_var</v>
      </c>
      <c r="F4191" s="14" t="str">
        <f t="shared" si="675"/>
        <v>BP_Motor_var_Break_EN</v>
      </c>
      <c r="G4191" s="10" t="str">
        <f t="shared" si="676"/>
        <v>CHPF_M1_M_Break_EN</v>
      </c>
      <c r="H4191" s="10" t="str">
        <f>VLOOKUP(基本表格!E4191,起始地址定义!A:D,4,FALSE)&amp;" "&amp;Q4191</f>
        <v>2121+P2-M1 1#双螺旋运输机A 电机控制 断链保护使能</v>
      </c>
      <c r="I4191" s="10" t="str">
        <f t="shared" si="677"/>
        <v>DB100,X2.1</v>
      </c>
      <c r="J4191" s="13" t="str">
        <f>VLOOKUP(E4191,起始地址定义!A:D,2,FALSE)</f>
        <v>DB100</v>
      </c>
      <c r="K4191" s="12" t="str">
        <f t="shared" si="678"/>
        <v>X2.1</v>
      </c>
      <c r="L4191" s="13">
        <f>VLOOKUP(E4191,起始地址定义!A:D,3,FALSE)</f>
        <v>0</v>
      </c>
      <c r="M4191" s="14">
        <f>VLOOKUP($F4191,类型描述及偏移量!$C:$H,2,FALSE)</f>
        <v>2.1</v>
      </c>
      <c r="N4191" s="14" t="str">
        <f>VLOOKUP($F4191,类型描述及偏移量!$C:$H,3,FALSE)</f>
        <v>离散</v>
      </c>
      <c r="O4191" s="14" t="str">
        <f>VLOOKUP($F4191,类型描述及偏移量!$C:$H,4,FALSE)</f>
        <v>None</v>
      </c>
      <c r="P4191" s="14" t="str">
        <f>VLOOKUP($F4191,类型描述及偏移量!$C:$H,5,FALSE)</f>
        <v>No</v>
      </c>
      <c r="Q4191" s="14" t="str">
        <f>VLOOKUP($F4191,类型描述及偏移量!$C:$H,6,FALSE)</f>
        <v>断链保护使能</v>
      </c>
    </row>
    <row r="4192" hidden="1" spans="1:17">
      <c r="A4192" s="12" t="s">
        <v>128</v>
      </c>
      <c r="B4192" s="8" t="s">
        <v>18</v>
      </c>
      <c r="C4192" t="s">
        <v>34</v>
      </c>
      <c r="D4192" t="s">
        <v>20</v>
      </c>
      <c r="E4192" s="13" t="str">
        <f t="shared" si="674"/>
        <v>CHPF_M1_M_BP_Motor_var</v>
      </c>
      <c r="F4192" s="14" t="str">
        <f t="shared" si="675"/>
        <v>BP_Motor_var_Break_Stop</v>
      </c>
      <c r="G4192" s="10" t="str">
        <f t="shared" si="676"/>
        <v>CHPF_M1_M_Break_Stop</v>
      </c>
      <c r="H4192" s="10" t="str">
        <f>VLOOKUP(基本表格!E4192,起始地址定义!A:D,4,FALSE)&amp;" "&amp;Q4192</f>
        <v>2121+P2-M1 1#双螺旋运输机A 电机控制 断链导致停机</v>
      </c>
      <c r="I4192" s="10" t="str">
        <f t="shared" si="677"/>
        <v>DB100,X2.2</v>
      </c>
      <c r="J4192" s="13" t="str">
        <f>VLOOKUP(E4192,起始地址定义!A:D,2,FALSE)</f>
        <v>DB100</v>
      </c>
      <c r="K4192" s="12" t="str">
        <f t="shared" si="678"/>
        <v>X2.2</v>
      </c>
      <c r="L4192" s="13">
        <f>VLOOKUP(E4192,起始地址定义!A:D,3,FALSE)</f>
        <v>0</v>
      </c>
      <c r="M4192" s="14">
        <f>VLOOKUP($F4192,类型描述及偏移量!$C:$H,2,FALSE)</f>
        <v>2.2</v>
      </c>
      <c r="N4192" s="14" t="str">
        <f>VLOOKUP($F4192,类型描述及偏移量!$C:$H,3,FALSE)</f>
        <v>离散</v>
      </c>
      <c r="O4192" s="14" t="str">
        <f>VLOOKUP($F4192,类型描述及偏移量!$C:$H,4,FALSE)</f>
        <v>On</v>
      </c>
      <c r="P4192" s="14" t="str">
        <f>VLOOKUP($F4192,类型描述及偏移量!$C:$H,5,FALSE)</f>
        <v>Yes</v>
      </c>
      <c r="Q4192" s="14" t="str">
        <f>VLOOKUP($F4192,类型描述及偏移量!$C:$H,6,FALSE)</f>
        <v>断链导致停机</v>
      </c>
    </row>
    <row r="4193" hidden="1" spans="1:17">
      <c r="A4193" s="12" t="s">
        <v>128</v>
      </c>
      <c r="B4193" s="8" t="s">
        <v>18</v>
      </c>
      <c r="C4193" t="s">
        <v>35</v>
      </c>
      <c r="D4193" t="s">
        <v>20</v>
      </c>
      <c r="E4193" s="13" t="str">
        <f t="shared" si="674"/>
        <v>CHPF_M1_M_BP_Motor_var</v>
      </c>
      <c r="F4193" s="14" t="str">
        <f t="shared" si="675"/>
        <v>BP_Motor_var_Motor_Back</v>
      </c>
      <c r="G4193" s="10" t="str">
        <f t="shared" si="676"/>
        <v>CHPF_M1_M_Motor_Back</v>
      </c>
      <c r="H4193" s="10" t="str">
        <f>VLOOKUP(基本表格!E4193,起始地址定义!A:D,4,FALSE)&amp;" "&amp;Q4193</f>
        <v>2121+P2-M1 1#双螺旋运输机A 电机控制 电机(反转）</v>
      </c>
      <c r="I4193" s="10" t="str">
        <f t="shared" si="677"/>
        <v>DB100,X2.3</v>
      </c>
      <c r="J4193" s="13" t="str">
        <f>VLOOKUP(E4193,起始地址定义!A:D,2,FALSE)</f>
        <v>DB100</v>
      </c>
      <c r="K4193" s="12" t="str">
        <f t="shared" si="678"/>
        <v>X2.3</v>
      </c>
      <c r="L4193" s="13">
        <f>VLOOKUP(E4193,起始地址定义!A:D,3,FALSE)</f>
        <v>0</v>
      </c>
      <c r="M4193" s="14">
        <f>VLOOKUP($F4193,类型描述及偏移量!$C:$H,2,FALSE)</f>
        <v>2.3</v>
      </c>
      <c r="N4193" s="14" t="str">
        <f>VLOOKUP($F4193,类型描述及偏移量!$C:$H,3,FALSE)</f>
        <v>离散</v>
      </c>
      <c r="O4193" s="14" t="str">
        <f>VLOOKUP($F4193,类型描述及偏移量!$C:$H,4,FALSE)</f>
        <v>None</v>
      </c>
      <c r="P4193" s="14" t="str">
        <f>VLOOKUP($F4193,类型描述及偏移量!$C:$H,5,FALSE)</f>
        <v>Yes</v>
      </c>
      <c r="Q4193" s="14" t="str">
        <f>VLOOKUP($F4193,类型描述及偏移量!$C:$H,6,FALSE)</f>
        <v>电机(反转）</v>
      </c>
    </row>
    <row r="4194" hidden="1" spans="1:17">
      <c r="A4194" s="12" t="s">
        <v>128</v>
      </c>
      <c r="B4194" s="8" t="s">
        <v>18</v>
      </c>
      <c r="C4194" t="s">
        <v>36</v>
      </c>
      <c r="D4194" t="s">
        <v>20</v>
      </c>
      <c r="E4194" s="13" t="str">
        <f t="shared" si="674"/>
        <v>CHPF_M1_M_BP_Motor_var</v>
      </c>
      <c r="F4194" s="14" t="str">
        <f t="shared" si="675"/>
        <v>BP_Motor_var_Loc</v>
      </c>
      <c r="G4194" s="10" t="str">
        <f t="shared" si="676"/>
        <v>CHPF_M1_M_Loc</v>
      </c>
      <c r="H4194" s="10" t="str">
        <f>VLOOKUP(基本表格!E4194,起始地址定义!A:D,4,FALSE)&amp;" "&amp;Q4194</f>
        <v>2121+P2-M1 1#双螺旋运输机A 电机控制 本地</v>
      </c>
      <c r="I4194" s="10" t="str">
        <f t="shared" si="677"/>
        <v>DB100,X2.4</v>
      </c>
      <c r="J4194" s="13" t="str">
        <f>VLOOKUP(E4194,起始地址定义!A:D,2,FALSE)</f>
        <v>DB100</v>
      </c>
      <c r="K4194" s="12" t="str">
        <f t="shared" si="678"/>
        <v>X2.4</v>
      </c>
      <c r="L4194" s="13">
        <f>VLOOKUP(E4194,起始地址定义!A:D,3,FALSE)</f>
        <v>0</v>
      </c>
      <c r="M4194" s="14">
        <f>VLOOKUP($F4194,类型描述及偏移量!$C:$H,2,FALSE)</f>
        <v>2.4</v>
      </c>
      <c r="N4194" s="14" t="str">
        <f>VLOOKUP($F4194,类型描述及偏移量!$C:$H,3,FALSE)</f>
        <v>离散</v>
      </c>
      <c r="O4194" s="14" t="str">
        <f>VLOOKUP($F4194,类型描述及偏移量!$C:$H,4,FALSE)</f>
        <v>None</v>
      </c>
      <c r="P4194" s="14" t="str">
        <f>VLOOKUP($F4194,类型描述及偏移量!$C:$H,5,FALSE)</f>
        <v>Yes</v>
      </c>
      <c r="Q4194" s="14" t="str">
        <f>VLOOKUP($F4194,类型描述及偏移量!$C:$H,6,FALSE)</f>
        <v>本地</v>
      </c>
    </row>
    <row r="4195" hidden="1" spans="1:17">
      <c r="A4195" s="12" t="s">
        <v>128</v>
      </c>
      <c r="B4195" s="8" t="s">
        <v>18</v>
      </c>
      <c r="C4195" t="s">
        <v>37</v>
      </c>
      <c r="D4195" t="s">
        <v>20</v>
      </c>
      <c r="E4195" s="13" t="str">
        <f t="shared" si="674"/>
        <v>CHPF_M1_M_BP_Motor_var</v>
      </c>
      <c r="F4195" s="14" t="str">
        <f t="shared" si="675"/>
        <v>BP_Motor_var_Rem</v>
      </c>
      <c r="G4195" s="10" t="str">
        <f t="shared" si="676"/>
        <v>CHPF_M1_M_Rem</v>
      </c>
      <c r="H4195" s="10" t="str">
        <f>VLOOKUP(基本表格!E4195,起始地址定义!A:D,4,FALSE)&amp;" "&amp;Q4195</f>
        <v>2121+P2-M1 1#双螺旋运输机A 电机控制 远程</v>
      </c>
      <c r="I4195" s="10" t="str">
        <f t="shared" si="677"/>
        <v>DB100,X2.5</v>
      </c>
      <c r="J4195" s="13" t="str">
        <f>VLOOKUP(E4195,起始地址定义!A:D,2,FALSE)</f>
        <v>DB100</v>
      </c>
      <c r="K4195" s="12" t="str">
        <f t="shared" si="678"/>
        <v>X2.5</v>
      </c>
      <c r="L4195" s="13">
        <f>VLOOKUP(E4195,起始地址定义!A:D,3,FALSE)</f>
        <v>0</v>
      </c>
      <c r="M4195" s="14">
        <f>VLOOKUP($F4195,类型描述及偏移量!$C:$H,2,FALSE)</f>
        <v>2.5</v>
      </c>
      <c r="N4195" s="14" t="str">
        <f>VLOOKUP($F4195,类型描述及偏移量!$C:$H,3,FALSE)</f>
        <v>离散</v>
      </c>
      <c r="O4195" s="14" t="str">
        <f>VLOOKUP($F4195,类型描述及偏移量!$C:$H,4,FALSE)</f>
        <v>None</v>
      </c>
      <c r="P4195" s="14" t="str">
        <f>VLOOKUP($F4195,类型描述及偏移量!$C:$H,5,FALSE)</f>
        <v>Yes</v>
      </c>
      <c r="Q4195" s="14" t="str">
        <f>VLOOKUP($F4195,类型描述及偏移量!$C:$H,6,FALSE)</f>
        <v>远程</v>
      </c>
    </row>
    <row r="4196" hidden="1" spans="1:17">
      <c r="A4196" s="12" t="s">
        <v>128</v>
      </c>
      <c r="B4196" s="8" t="s">
        <v>18</v>
      </c>
      <c r="C4196" t="s">
        <v>38</v>
      </c>
      <c r="D4196" t="s">
        <v>20</v>
      </c>
      <c r="E4196" s="13" t="str">
        <f t="shared" si="674"/>
        <v>CHPF_M1_M_BP_Motor_var</v>
      </c>
      <c r="F4196" s="14" t="str">
        <f t="shared" si="675"/>
        <v>BP_Motor_var_Blocking_ALM</v>
      </c>
      <c r="G4196" s="10" t="str">
        <f t="shared" si="676"/>
        <v>CHPF_M1_M_Blocking_ALM</v>
      </c>
      <c r="H4196" s="10" t="str">
        <f>VLOOKUP(基本表格!E4196,起始地址定义!A:D,4,FALSE)&amp;" "&amp;Q4196</f>
        <v>2121+P2-M1 1#双螺旋运输机A 电机控制 堵料报警</v>
      </c>
      <c r="I4196" s="10" t="str">
        <f t="shared" si="677"/>
        <v>DB100,X2.6</v>
      </c>
      <c r="J4196" s="13" t="str">
        <f>VLOOKUP(E4196,起始地址定义!A:D,2,FALSE)</f>
        <v>DB100</v>
      </c>
      <c r="K4196" s="12" t="str">
        <f t="shared" si="678"/>
        <v>X2.6</v>
      </c>
      <c r="L4196" s="13">
        <f>VLOOKUP(E4196,起始地址定义!A:D,3,FALSE)</f>
        <v>0</v>
      </c>
      <c r="M4196" s="14">
        <f>VLOOKUP($F4196,类型描述及偏移量!$C:$H,2,FALSE)</f>
        <v>2.6</v>
      </c>
      <c r="N4196" s="14" t="str">
        <f>VLOOKUP($F4196,类型描述及偏移量!$C:$H,3,FALSE)</f>
        <v>离散</v>
      </c>
      <c r="O4196" s="14" t="str">
        <f>VLOOKUP($F4196,类型描述及偏移量!$C:$H,4,FALSE)</f>
        <v>On</v>
      </c>
      <c r="P4196" s="14" t="str">
        <f>VLOOKUP($F4196,类型描述及偏移量!$C:$H,5,FALSE)</f>
        <v>Yes</v>
      </c>
      <c r="Q4196" s="14" t="str">
        <f>VLOOKUP($F4196,类型描述及偏移量!$C:$H,6,FALSE)</f>
        <v>堵料报警</v>
      </c>
    </row>
    <row r="4197" hidden="1" spans="1:17">
      <c r="A4197" s="12" t="s">
        <v>128</v>
      </c>
      <c r="B4197" s="8" t="s">
        <v>18</v>
      </c>
      <c r="C4197" t="s">
        <v>39</v>
      </c>
      <c r="D4197" t="s">
        <v>20</v>
      </c>
      <c r="E4197" s="13" t="str">
        <f t="shared" si="674"/>
        <v>CHPF_M1_M_BP_Motor_var</v>
      </c>
      <c r="F4197" s="14" t="str">
        <f t="shared" si="675"/>
        <v>BP_Motor_var_Blocking_CHK</v>
      </c>
      <c r="G4197" s="10" t="str">
        <f t="shared" si="676"/>
        <v>CHPF_M1_M_Blocking_CHK</v>
      </c>
      <c r="H4197" s="10" t="str">
        <f>VLOOKUP(基本表格!E4197,起始地址定义!A:D,4,FALSE)&amp;" "&amp;Q4197</f>
        <v>2121+P2-M1 1#双螺旋运输机A 电机控制 堵料检测</v>
      </c>
      <c r="I4197" s="10" t="str">
        <f t="shared" si="677"/>
        <v>DB100,X2.7</v>
      </c>
      <c r="J4197" s="13" t="str">
        <f>VLOOKUP(E4197,起始地址定义!A:D,2,FALSE)</f>
        <v>DB100</v>
      </c>
      <c r="K4197" s="12" t="str">
        <f t="shared" si="678"/>
        <v>X2.7</v>
      </c>
      <c r="L4197" s="13">
        <f>VLOOKUP(E4197,起始地址定义!A:D,3,FALSE)</f>
        <v>0</v>
      </c>
      <c r="M4197" s="14">
        <f>VLOOKUP($F4197,类型描述及偏移量!$C:$H,2,FALSE)</f>
        <v>2.7</v>
      </c>
      <c r="N4197" s="14" t="str">
        <f>VLOOKUP($F4197,类型描述及偏移量!$C:$H,3,FALSE)</f>
        <v>离散</v>
      </c>
      <c r="O4197" s="14" t="str">
        <f>VLOOKUP($F4197,类型描述及偏移量!$C:$H,4,FALSE)</f>
        <v>None</v>
      </c>
      <c r="P4197" s="14" t="str">
        <f>VLOOKUP($F4197,类型描述及偏移量!$C:$H,5,FALSE)</f>
        <v>Yes</v>
      </c>
      <c r="Q4197" s="14" t="str">
        <f>VLOOKUP($F4197,类型描述及偏移量!$C:$H,6,FALSE)</f>
        <v>堵料检测</v>
      </c>
    </row>
    <row r="4198" hidden="1" spans="1:17">
      <c r="A4198" s="12" t="s">
        <v>128</v>
      </c>
      <c r="B4198" s="8" t="s">
        <v>18</v>
      </c>
      <c r="C4198" t="s">
        <v>40</v>
      </c>
      <c r="D4198" t="s">
        <v>20</v>
      </c>
      <c r="E4198" s="13" t="str">
        <f t="shared" si="674"/>
        <v>CHPF_M1_M_BP_Motor_var</v>
      </c>
      <c r="F4198" s="14" t="str">
        <f t="shared" si="675"/>
        <v>BP_Motor_var_Blocking_EN</v>
      </c>
      <c r="G4198" s="10" t="str">
        <f t="shared" si="676"/>
        <v>CHPF_M1_M_Blocking_EN</v>
      </c>
      <c r="H4198" s="10" t="str">
        <f>VLOOKUP(基本表格!E4198,起始地址定义!A:D,4,FALSE)&amp;" "&amp;Q4198</f>
        <v>2121+P2-M1 1#双螺旋运输机A 电机控制 堵料保护使能</v>
      </c>
      <c r="I4198" s="10" t="str">
        <f t="shared" si="677"/>
        <v>DB100,X3.0</v>
      </c>
      <c r="J4198" s="13" t="str">
        <f>VLOOKUP(E4198,起始地址定义!A:D,2,FALSE)</f>
        <v>DB100</v>
      </c>
      <c r="K4198" s="12" t="str">
        <f t="shared" si="678"/>
        <v>X3.0</v>
      </c>
      <c r="L4198" s="13">
        <f>VLOOKUP(E4198,起始地址定义!A:D,3,FALSE)</f>
        <v>0</v>
      </c>
      <c r="M4198" s="14">
        <f>VLOOKUP($F4198,类型描述及偏移量!$C:$H,2,FALSE)</f>
        <v>3</v>
      </c>
      <c r="N4198" s="14" t="str">
        <f>VLOOKUP($F4198,类型描述及偏移量!$C:$H,3,FALSE)</f>
        <v>离散</v>
      </c>
      <c r="O4198" s="14" t="str">
        <f>VLOOKUP($F4198,类型描述及偏移量!$C:$H,4,FALSE)</f>
        <v>None</v>
      </c>
      <c r="P4198" s="14" t="str">
        <f>VLOOKUP($F4198,类型描述及偏移量!$C:$H,5,FALSE)</f>
        <v>No</v>
      </c>
      <c r="Q4198" s="14" t="str">
        <f>VLOOKUP($F4198,类型描述及偏移量!$C:$H,6,FALSE)</f>
        <v>堵料保护使能</v>
      </c>
    </row>
    <row r="4199" hidden="1" spans="1:17">
      <c r="A4199" s="12" t="s">
        <v>128</v>
      </c>
      <c r="B4199" s="8" t="s">
        <v>18</v>
      </c>
      <c r="C4199" t="s">
        <v>41</v>
      </c>
      <c r="D4199" t="s">
        <v>20</v>
      </c>
      <c r="E4199" s="13" t="str">
        <f t="shared" si="674"/>
        <v>CHPF_M1_M_BP_Motor_var</v>
      </c>
      <c r="F4199" s="14" t="str">
        <f t="shared" si="675"/>
        <v>BP_Motor_var_Blocking_Stop</v>
      </c>
      <c r="G4199" s="10" t="str">
        <f t="shared" si="676"/>
        <v>CHPF_M1_M_Blocking_Stop</v>
      </c>
      <c r="H4199" s="10" t="str">
        <f>VLOOKUP(基本表格!E4199,起始地址定义!A:D,4,FALSE)&amp;" "&amp;Q4199</f>
        <v>2121+P2-M1 1#双螺旋运输机A 电机控制 堵料导致停机</v>
      </c>
      <c r="I4199" s="10" t="str">
        <f t="shared" si="677"/>
        <v>DB100,X3.1</v>
      </c>
      <c r="J4199" s="13" t="str">
        <f>VLOOKUP(E4199,起始地址定义!A:D,2,FALSE)</f>
        <v>DB100</v>
      </c>
      <c r="K4199" s="12" t="str">
        <f t="shared" si="678"/>
        <v>X3.1</v>
      </c>
      <c r="L4199" s="13">
        <f>VLOOKUP(E4199,起始地址定义!A:D,3,FALSE)</f>
        <v>0</v>
      </c>
      <c r="M4199" s="14">
        <f>VLOOKUP($F4199,类型描述及偏移量!$C:$H,2,FALSE)</f>
        <v>3.1</v>
      </c>
      <c r="N4199" s="14" t="str">
        <f>VLOOKUP($F4199,类型描述及偏移量!$C:$H,3,FALSE)</f>
        <v>离散</v>
      </c>
      <c r="O4199" s="14" t="str">
        <f>VLOOKUP($F4199,类型描述及偏移量!$C:$H,4,FALSE)</f>
        <v>On</v>
      </c>
      <c r="P4199" s="14" t="str">
        <f>VLOOKUP($F4199,类型描述及偏移量!$C:$H,5,FALSE)</f>
        <v>Yes</v>
      </c>
      <c r="Q4199" s="14" t="str">
        <f>VLOOKUP($F4199,类型描述及偏移量!$C:$H,6,FALSE)</f>
        <v>堵料导致停机</v>
      </c>
    </row>
    <row r="4200" hidden="1" spans="1:17">
      <c r="A4200" s="12" t="s">
        <v>128</v>
      </c>
      <c r="B4200" s="8" t="s">
        <v>18</v>
      </c>
      <c r="C4200" t="s">
        <v>42</v>
      </c>
      <c r="D4200" t="s">
        <v>20</v>
      </c>
      <c r="E4200" s="13" t="str">
        <f t="shared" si="674"/>
        <v>CHPF_M1_M_BP_Motor_var</v>
      </c>
      <c r="F4200" s="14" t="str">
        <f t="shared" si="675"/>
        <v>BP_Motor_var_BreakTime</v>
      </c>
      <c r="G4200" s="10" t="str">
        <f t="shared" si="676"/>
        <v>CHPF_M1_M_BreakTime</v>
      </c>
      <c r="H4200" s="10" t="str">
        <f>VLOOKUP(基本表格!E4200,起始地址定义!A:D,4,FALSE)&amp;" "&amp;Q4200</f>
        <v>2121+P2-M1 1#双螺旋运输机A 电机控制 断链超时时间 秒</v>
      </c>
      <c r="I4200" s="10" t="str">
        <f t="shared" si="677"/>
        <v>DB100,INT4</v>
      </c>
      <c r="J4200" s="13" t="str">
        <f>VLOOKUP(E4200,起始地址定义!A:D,2,FALSE)</f>
        <v>DB100</v>
      </c>
      <c r="K4200" s="12" t="str">
        <f t="shared" si="678"/>
        <v>INT4</v>
      </c>
      <c r="L4200" s="13">
        <f>VLOOKUP(E4200,起始地址定义!A:D,3,FALSE)</f>
        <v>0</v>
      </c>
      <c r="M4200" s="14">
        <f>VLOOKUP($F4200,类型描述及偏移量!$C:$H,2,FALSE)</f>
        <v>4</v>
      </c>
      <c r="N4200" s="14" t="str">
        <f>VLOOKUP($F4200,类型描述及偏移量!$C:$H,3,FALSE)</f>
        <v>整型</v>
      </c>
      <c r="O4200" s="14" t="str">
        <f>VLOOKUP($F4200,类型描述及偏移量!$C:$H,4,FALSE)</f>
        <v>None</v>
      </c>
      <c r="P4200" s="14" t="str">
        <f>VLOOKUP($F4200,类型描述及偏移量!$C:$H,5,FALSE)</f>
        <v>No</v>
      </c>
      <c r="Q4200" s="14" t="str">
        <f>VLOOKUP($F4200,类型描述及偏移量!$C:$H,6,FALSE)</f>
        <v>断链超时时间 秒</v>
      </c>
    </row>
    <row r="4201" hidden="1" spans="1:17">
      <c r="A4201" s="12" t="s">
        <v>128</v>
      </c>
      <c r="B4201" s="8" t="s">
        <v>18</v>
      </c>
      <c r="C4201" t="s">
        <v>43</v>
      </c>
      <c r="D4201" t="s">
        <v>20</v>
      </c>
      <c r="E4201" s="13" t="str">
        <f t="shared" si="674"/>
        <v>CHPF_M1_M_BP_Motor_var</v>
      </c>
      <c r="F4201" s="14" t="str">
        <f t="shared" si="675"/>
        <v>BP_Motor_var_BlockingTime</v>
      </c>
      <c r="G4201" s="10" t="str">
        <f t="shared" si="676"/>
        <v>CHPF_M1_M_BlockingTime</v>
      </c>
      <c r="H4201" s="10" t="str">
        <f>VLOOKUP(基本表格!E4201,起始地址定义!A:D,4,FALSE)&amp;" "&amp;Q4201</f>
        <v>2121+P2-M1 1#双螺旋运输机A 电机控制 堵料检测时间 秒</v>
      </c>
      <c r="I4201" s="10" t="str">
        <f t="shared" si="677"/>
        <v>DB100,INT6</v>
      </c>
      <c r="J4201" s="13" t="str">
        <f>VLOOKUP(E4201,起始地址定义!A:D,2,FALSE)</f>
        <v>DB100</v>
      </c>
      <c r="K4201" s="12" t="str">
        <f t="shared" si="678"/>
        <v>INT6</v>
      </c>
      <c r="L4201" s="13">
        <f>VLOOKUP(E4201,起始地址定义!A:D,3,FALSE)</f>
        <v>0</v>
      </c>
      <c r="M4201" s="14">
        <f>VLOOKUP($F4201,类型描述及偏移量!$C:$H,2,FALSE)</f>
        <v>6</v>
      </c>
      <c r="N4201" s="14" t="str">
        <f>VLOOKUP($F4201,类型描述及偏移量!$C:$H,3,FALSE)</f>
        <v>整型</v>
      </c>
      <c r="O4201" s="14" t="str">
        <f>VLOOKUP($F4201,类型描述及偏移量!$C:$H,4,FALSE)</f>
        <v>None</v>
      </c>
      <c r="P4201" s="14" t="str">
        <f>VLOOKUP($F4201,类型描述及偏移量!$C:$H,5,FALSE)</f>
        <v>No</v>
      </c>
      <c r="Q4201" s="14" t="str">
        <f>VLOOKUP($F4201,类型描述及偏移量!$C:$H,6,FALSE)</f>
        <v>堵料检测时间 秒</v>
      </c>
    </row>
    <row r="4202" hidden="1" spans="1:17">
      <c r="A4202" s="12" t="s">
        <v>128</v>
      </c>
      <c r="B4202" s="8" t="s">
        <v>18</v>
      </c>
      <c r="C4202" t="s">
        <v>44</v>
      </c>
      <c r="D4202" t="s">
        <v>20</v>
      </c>
      <c r="E4202" s="13" t="str">
        <f t="shared" si="674"/>
        <v>CHPF_M1_M_BP_Motor_var</v>
      </c>
      <c r="F4202" s="14" t="str">
        <f t="shared" si="675"/>
        <v>BP_Motor_var_PullSwitch_CHK</v>
      </c>
      <c r="G4202" s="10" t="str">
        <f t="shared" si="676"/>
        <v>CHPF_M1_M_PullSwitch_CHK</v>
      </c>
      <c r="H4202" s="10" t="str">
        <f>VLOOKUP(基本表格!E4202,起始地址定义!A:D,4,FALSE)&amp;" "&amp;Q4202</f>
        <v>2121+P2-M1 1#双螺旋运输机A 电机控制 拉线开关</v>
      </c>
      <c r="I4202" s="10" t="str">
        <f t="shared" si="677"/>
        <v>DB100,X8.0</v>
      </c>
      <c r="J4202" s="13" t="str">
        <f>VLOOKUP(E4202,起始地址定义!A:D,2,FALSE)</f>
        <v>DB100</v>
      </c>
      <c r="K4202" s="12" t="str">
        <f t="shared" si="678"/>
        <v>X8.0</v>
      </c>
      <c r="L4202" s="13">
        <f>VLOOKUP(E4202,起始地址定义!A:D,3,FALSE)</f>
        <v>0</v>
      </c>
      <c r="M4202" s="14">
        <f>VLOOKUP($F4202,类型描述及偏移量!$C:$H,2,FALSE)</f>
        <v>8</v>
      </c>
      <c r="N4202" s="14" t="str">
        <f>VLOOKUP($F4202,类型描述及偏移量!$C:$H,3,FALSE)</f>
        <v>离散</v>
      </c>
      <c r="O4202" s="14" t="str">
        <f>VLOOKUP($F4202,类型描述及偏移量!$C:$H,4,FALSE)</f>
        <v>On</v>
      </c>
      <c r="P4202" s="14" t="str">
        <f>VLOOKUP($F4202,类型描述及偏移量!$C:$H,5,FALSE)</f>
        <v>Yes</v>
      </c>
      <c r="Q4202" s="14" t="str">
        <f>VLOOKUP($F4202,类型描述及偏移量!$C:$H,6,FALSE)</f>
        <v>拉线开关</v>
      </c>
    </row>
    <row r="4203" hidden="1" spans="1:17">
      <c r="A4203" s="12" t="s">
        <v>128</v>
      </c>
      <c r="B4203" s="8" t="s">
        <v>18</v>
      </c>
      <c r="C4203" t="s">
        <v>45</v>
      </c>
      <c r="D4203" t="s">
        <v>20</v>
      </c>
      <c r="E4203" s="13" t="str">
        <f t="shared" si="674"/>
        <v>CHPF_M1_M_BP_Motor_var</v>
      </c>
      <c r="F4203" s="14" t="str">
        <f t="shared" si="675"/>
        <v>BP_Motor_var_LMD_ALM</v>
      </c>
      <c r="G4203" s="10" t="str">
        <f t="shared" si="676"/>
        <v>CHPF_M1_M_LMD_ALM</v>
      </c>
      <c r="H4203" s="10" t="str">
        <f>VLOOKUP(基本表格!E4203,起始地址定义!A:D,4,FALSE)&amp;" "&amp;Q4203</f>
        <v>2121+P2-M1 1#双螺旋运输机A 电机控制 左跑偏报警</v>
      </c>
      <c r="I4203" s="10" t="str">
        <f t="shared" si="677"/>
        <v>DB100,X8.1</v>
      </c>
      <c r="J4203" s="13" t="str">
        <f>VLOOKUP(E4203,起始地址定义!A:D,2,FALSE)</f>
        <v>DB100</v>
      </c>
      <c r="K4203" s="12" t="str">
        <f t="shared" si="678"/>
        <v>X8.1</v>
      </c>
      <c r="L4203" s="13">
        <f>VLOOKUP(E4203,起始地址定义!A:D,3,FALSE)</f>
        <v>0</v>
      </c>
      <c r="M4203" s="14">
        <f>VLOOKUP($F4203,类型描述及偏移量!$C:$H,2,FALSE)</f>
        <v>8.1</v>
      </c>
      <c r="N4203" s="14" t="str">
        <f>VLOOKUP($F4203,类型描述及偏移量!$C:$H,3,FALSE)</f>
        <v>离散</v>
      </c>
      <c r="O4203" s="14" t="str">
        <f>VLOOKUP($F4203,类型描述及偏移量!$C:$H,4,FALSE)</f>
        <v>On</v>
      </c>
      <c r="P4203" s="14" t="str">
        <f>VLOOKUP($F4203,类型描述及偏移量!$C:$H,5,FALSE)</f>
        <v>Yes</v>
      </c>
      <c r="Q4203" s="14" t="str">
        <f>VLOOKUP($F4203,类型描述及偏移量!$C:$H,6,FALSE)</f>
        <v>左跑偏报警</v>
      </c>
    </row>
    <row r="4204" hidden="1" spans="1:17">
      <c r="A4204" s="12" t="s">
        <v>128</v>
      </c>
      <c r="B4204" s="8" t="s">
        <v>18</v>
      </c>
      <c r="C4204" t="s">
        <v>46</v>
      </c>
      <c r="D4204" t="s">
        <v>20</v>
      </c>
      <c r="E4204" s="13" t="str">
        <f t="shared" si="674"/>
        <v>CHPF_M1_M_BP_Motor_var</v>
      </c>
      <c r="F4204" s="14" t="str">
        <f t="shared" si="675"/>
        <v>BP_Motor_var_LMD_CHK_1</v>
      </c>
      <c r="G4204" s="10" t="str">
        <f t="shared" si="676"/>
        <v>CHPF_M1_M_LMD_CHK_1</v>
      </c>
      <c r="H4204" s="10" t="str">
        <f>VLOOKUP(基本表格!E4204,起始地址定义!A:D,4,FALSE)&amp;" "&amp;Q4204</f>
        <v>2121+P2-M1 1#双螺旋运输机A 电机控制 左跑偏1检测</v>
      </c>
      <c r="I4204" s="10" t="str">
        <f t="shared" si="677"/>
        <v>DB100,X8.2</v>
      </c>
      <c r="J4204" s="13" t="str">
        <f>VLOOKUP(E4204,起始地址定义!A:D,2,FALSE)</f>
        <v>DB100</v>
      </c>
      <c r="K4204" s="12" t="str">
        <f t="shared" si="678"/>
        <v>X8.2</v>
      </c>
      <c r="L4204" s="13">
        <f>VLOOKUP(E4204,起始地址定义!A:D,3,FALSE)</f>
        <v>0</v>
      </c>
      <c r="M4204" s="14">
        <f>VLOOKUP($F4204,类型描述及偏移量!$C:$H,2,FALSE)</f>
        <v>8.2</v>
      </c>
      <c r="N4204" s="14" t="str">
        <f>VLOOKUP($F4204,类型描述及偏移量!$C:$H,3,FALSE)</f>
        <v>离散</v>
      </c>
      <c r="O4204" s="14" t="str">
        <f>VLOOKUP($F4204,类型描述及偏移量!$C:$H,4,FALSE)</f>
        <v>None</v>
      </c>
      <c r="P4204" s="14" t="str">
        <f>VLOOKUP($F4204,类型描述及偏移量!$C:$H,5,FALSE)</f>
        <v>Yes</v>
      </c>
      <c r="Q4204" s="14" t="str">
        <f>VLOOKUP($F4204,类型描述及偏移量!$C:$H,6,FALSE)</f>
        <v>左跑偏1检测</v>
      </c>
    </row>
    <row r="4205" hidden="1" spans="1:17">
      <c r="A4205" s="12" t="s">
        <v>128</v>
      </c>
      <c r="B4205" s="8" t="s">
        <v>18</v>
      </c>
      <c r="C4205" t="s">
        <v>47</v>
      </c>
      <c r="D4205" t="s">
        <v>20</v>
      </c>
      <c r="E4205" s="13" t="str">
        <f t="shared" si="674"/>
        <v>CHPF_M1_M_BP_Motor_var</v>
      </c>
      <c r="F4205" s="14" t="str">
        <f t="shared" si="675"/>
        <v>BP_Motor_var_LMD_EN</v>
      </c>
      <c r="G4205" s="10" t="str">
        <f t="shared" si="676"/>
        <v>CHPF_M1_M_LMD_EN</v>
      </c>
      <c r="H4205" s="10" t="str">
        <f>VLOOKUP(基本表格!E4205,起始地址定义!A:D,4,FALSE)&amp;" "&amp;Q4205</f>
        <v>2121+P2-M1 1#双螺旋运输机A 电机控制 左跑偏保护使能</v>
      </c>
      <c r="I4205" s="10" t="str">
        <f t="shared" si="677"/>
        <v>DB100,X8.3</v>
      </c>
      <c r="J4205" s="13" t="str">
        <f>VLOOKUP(E4205,起始地址定义!A:D,2,FALSE)</f>
        <v>DB100</v>
      </c>
      <c r="K4205" s="12" t="str">
        <f t="shared" si="678"/>
        <v>X8.3</v>
      </c>
      <c r="L4205" s="13">
        <f>VLOOKUP(E4205,起始地址定义!A:D,3,FALSE)</f>
        <v>0</v>
      </c>
      <c r="M4205" s="14">
        <f>VLOOKUP($F4205,类型描述及偏移量!$C:$H,2,FALSE)</f>
        <v>8.3</v>
      </c>
      <c r="N4205" s="14" t="str">
        <f>VLOOKUP($F4205,类型描述及偏移量!$C:$H,3,FALSE)</f>
        <v>离散</v>
      </c>
      <c r="O4205" s="14" t="str">
        <f>VLOOKUP($F4205,类型描述及偏移量!$C:$H,4,FALSE)</f>
        <v>None</v>
      </c>
      <c r="P4205" s="14" t="str">
        <f>VLOOKUP($F4205,类型描述及偏移量!$C:$H,5,FALSE)</f>
        <v>No</v>
      </c>
      <c r="Q4205" s="14" t="str">
        <f>VLOOKUP($F4205,类型描述及偏移量!$C:$H,6,FALSE)</f>
        <v>左跑偏保护使能</v>
      </c>
    </row>
    <row r="4206" hidden="1" spans="1:17">
      <c r="A4206" s="12" t="s">
        <v>128</v>
      </c>
      <c r="B4206" s="8" t="s">
        <v>18</v>
      </c>
      <c r="C4206" t="s">
        <v>48</v>
      </c>
      <c r="D4206" t="s">
        <v>20</v>
      </c>
      <c r="E4206" s="13" t="str">
        <f t="shared" si="674"/>
        <v>CHPF_M1_M_BP_Motor_var</v>
      </c>
      <c r="F4206" s="14" t="str">
        <f t="shared" si="675"/>
        <v>BP_Motor_var_LMD_Stop</v>
      </c>
      <c r="G4206" s="10" t="str">
        <f t="shared" si="676"/>
        <v>CHPF_M1_M_LMD_Stop</v>
      </c>
      <c r="H4206" s="10" t="str">
        <f>VLOOKUP(基本表格!E4206,起始地址定义!A:D,4,FALSE)&amp;" "&amp;Q4206</f>
        <v>2121+P2-M1 1#双螺旋运输机A 电机控制 左跑偏导致停机</v>
      </c>
      <c r="I4206" s="10" t="str">
        <f t="shared" si="677"/>
        <v>DB100,X8.4</v>
      </c>
      <c r="J4206" s="13" t="str">
        <f>VLOOKUP(E4206,起始地址定义!A:D,2,FALSE)</f>
        <v>DB100</v>
      </c>
      <c r="K4206" s="12" t="str">
        <f t="shared" si="678"/>
        <v>X8.4</v>
      </c>
      <c r="L4206" s="13">
        <f>VLOOKUP(E4206,起始地址定义!A:D,3,FALSE)</f>
        <v>0</v>
      </c>
      <c r="M4206" s="14">
        <f>VLOOKUP($F4206,类型描述及偏移量!$C:$H,2,FALSE)</f>
        <v>8.4</v>
      </c>
      <c r="N4206" s="14" t="str">
        <f>VLOOKUP($F4206,类型描述及偏移量!$C:$H,3,FALSE)</f>
        <v>离散</v>
      </c>
      <c r="O4206" s="14" t="str">
        <f>VLOOKUP($F4206,类型描述及偏移量!$C:$H,4,FALSE)</f>
        <v>On</v>
      </c>
      <c r="P4206" s="14" t="str">
        <f>VLOOKUP($F4206,类型描述及偏移量!$C:$H,5,FALSE)</f>
        <v>Yes</v>
      </c>
      <c r="Q4206" s="14" t="str">
        <f>VLOOKUP($F4206,类型描述及偏移量!$C:$H,6,FALSE)</f>
        <v>左跑偏导致停机</v>
      </c>
    </row>
    <row r="4207" hidden="1" spans="1:17">
      <c r="A4207" s="12" t="s">
        <v>128</v>
      </c>
      <c r="B4207" s="8" t="s">
        <v>18</v>
      </c>
      <c r="C4207" t="s">
        <v>49</v>
      </c>
      <c r="D4207" t="s">
        <v>20</v>
      </c>
      <c r="E4207" s="13" t="str">
        <f t="shared" si="674"/>
        <v>CHPF_M1_M_BP_Motor_var</v>
      </c>
      <c r="F4207" s="14" t="str">
        <f t="shared" si="675"/>
        <v>BP_Motor_var_LMD_Time</v>
      </c>
      <c r="G4207" s="10" t="str">
        <f t="shared" si="676"/>
        <v>CHPF_M1_M_LMD_Time</v>
      </c>
      <c r="H4207" s="10" t="str">
        <f>VLOOKUP(基本表格!E4207,起始地址定义!A:D,4,FALSE)&amp;" "&amp;Q4207</f>
        <v>2121+P2-M1 1#双螺旋运输机A 电机控制 左跑偏检测时间</v>
      </c>
      <c r="I4207" s="10" t="str">
        <f t="shared" si="677"/>
        <v>DB100,INT10</v>
      </c>
      <c r="J4207" s="13" t="str">
        <f>VLOOKUP(E4207,起始地址定义!A:D,2,FALSE)</f>
        <v>DB100</v>
      </c>
      <c r="K4207" s="12" t="str">
        <f t="shared" si="678"/>
        <v>INT10</v>
      </c>
      <c r="L4207" s="13">
        <f>VLOOKUP(E4207,起始地址定义!A:D,3,FALSE)</f>
        <v>0</v>
      </c>
      <c r="M4207" s="14">
        <f>VLOOKUP($F4207,类型描述及偏移量!$C:$H,2,FALSE)</f>
        <v>10</v>
      </c>
      <c r="N4207" s="14" t="str">
        <f>VLOOKUP($F4207,类型描述及偏移量!$C:$H,3,FALSE)</f>
        <v>整型</v>
      </c>
      <c r="O4207" s="14" t="str">
        <f>VLOOKUP($F4207,类型描述及偏移量!$C:$H,4,FALSE)</f>
        <v>None</v>
      </c>
      <c r="P4207" s="14" t="str">
        <f>VLOOKUP($F4207,类型描述及偏移量!$C:$H,5,FALSE)</f>
        <v>No</v>
      </c>
      <c r="Q4207" s="14" t="str">
        <f>VLOOKUP($F4207,类型描述及偏移量!$C:$H,6,FALSE)</f>
        <v>左跑偏检测时间</v>
      </c>
    </row>
    <row r="4208" hidden="1" spans="1:17">
      <c r="A4208" s="12" t="s">
        <v>128</v>
      </c>
      <c r="B4208" s="8" t="s">
        <v>18</v>
      </c>
      <c r="C4208" t="s">
        <v>50</v>
      </c>
      <c r="D4208" t="s">
        <v>20</v>
      </c>
      <c r="E4208" s="13" t="str">
        <f t="shared" si="674"/>
        <v>CHPF_M1_M_BP_Motor_var</v>
      </c>
      <c r="F4208" s="14" t="str">
        <f t="shared" si="675"/>
        <v>BP_Motor_var_RMD_ALM</v>
      </c>
      <c r="G4208" s="10" t="str">
        <f t="shared" si="676"/>
        <v>CHPF_M1_M_RMD_ALM</v>
      </c>
      <c r="H4208" s="10" t="str">
        <f>VLOOKUP(基本表格!E4208,起始地址定义!A:D,4,FALSE)&amp;" "&amp;Q4208</f>
        <v>2121+P2-M1 1#双螺旋运输机A 电机控制 右 跑偏报警</v>
      </c>
      <c r="I4208" s="10" t="str">
        <f t="shared" si="677"/>
        <v>DB100,X12.0</v>
      </c>
      <c r="J4208" s="13" t="str">
        <f>VLOOKUP(E4208,起始地址定义!A:D,2,FALSE)</f>
        <v>DB100</v>
      </c>
      <c r="K4208" s="12" t="str">
        <f t="shared" si="678"/>
        <v>X12.0</v>
      </c>
      <c r="L4208" s="13">
        <f>VLOOKUP(E4208,起始地址定义!A:D,3,FALSE)</f>
        <v>0</v>
      </c>
      <c r="M4208" s="14">
        <f>VLOOKUP($F4208,类型描述及偏移量!$C:$H,2,FALSE)</f>
        <v>12</v>
      </c>
      <c r="N4208" s="14" t="str">
        <f>VLOOKUP($F4208,类型描述及偏移量!$C:$H,3,FALSE)</f>
        <v>离散</v>
      </c>
      <c r="O4208" s="14" t="str">
        <f>VLOOKUP($F4208,类型描述及偏移量!$C:$H,4,FALSE)</f>
        <v>On</v>
      </c>
      <c r="P4208" s="14" t="str">
        <f>VLOOKUP($F4208,类型描述及偏移量!$C:$H,5,FALSE)</f>
        <v>Yes</v>
      </c>
      <c r="Q4208" s="14" t="str">
        <f>VLOOKUP($F4208,类型描述及偏移量!$C:$H,6,FALSE)</f>
        <v>右 跑偏报警</v>
      </c>
    </row>
    <row r="4209" hidden="1" spans="1:17">
      <c r="A4209" s="12" t="s">
        <v>128</v>
      </c>
      <c r="B4209" s="8" t="s">
        <v>18</v>
      </c>
      <c r="C4209" t="s">
        <v>51</v>
      </c>
      <c r="D4209" t="s">
        <v>20</v>
      </c>
      <c r="E4209" s="13" t="str">
        <f t="shared" si="674"/>
        <v>CHPF_M1_M_BP_Motor_var</v>
      </c>
      <c r="F4209" s="14" t="str">
        <f t="shared" si="675"/>
        <v>BP_Motor_var_RMD_CHK_1</v>
      </c>
      <c r="G4209" s="10" t="str">
        <f t="shared" si="676"/>
        <v>CHPF_M1_M_RMD_CHK_1</v>
      </c>
      <c r="H4209" s="10" t="str">
        <f>VLOOKUP(基本表格!E4209,起始地址定义!A:D,4,FALSE)&amp;" "&amp;Q4209</f>
        <v>2121+P2-M1 1#双螺旋运输机A 电机控制 右跑偏1检测</v>
      </c>
      <c r="I4209" s="10" t="str">
        <f t="shared" si="677"/>
        <v>DB100,X12.1</v>
      </c>
      <c r="J4209" s="13" t="str">
        <f>VLOOKUP(E4209,起始地址定义!A:D,2,FALSE)</f>
        <v>DB100</v>
      </c>
      <c r="K4209" s="12" t="str">
        <f t="shared" si="678"/>
        <v>X12.1</v>
      </c>
      <c r="L4209" s="13">
        <f>VLOOKUP(E4209,起始地址定义!A:D,3,FALSE)</f>
        <v>0</v>
      </c>
      <c r="M4209" s="14">
        <f>VLOOKUP($F4209,类型描述及偏移量!$C:$H,2,FALSE)</f>
        <v>12.1</v>
      </c>
      <c r="N4209" s="14" t="str">
        <f>VLOOKUP($F4209,类型描述及偏移量!$C:$H,3,FALSE)</f>
        <v>离散</v>
      </c>
      <c r="O4209" s="14" t="str">
        <f>VLOOKUP($F4209,类型描述及偏移量!$C:$H,4,FALSE)</f>
        <v>None</v>
      </c>
      <c r="P4209" s="14" t="str">
        <f>VLOOKUP($F4209,类型描述及偏移量!$C:$H,5,FALSE)</f>
        <v>Yes</v>
      </c>
      <c r="Q4209" s="14" t="str">
        <f>VLOOKUP($F4209,类型描述及偏移量!$C:$H,6,FALSE)</f>
        <v>右跑偏1检测</v>
      </c>
    </row>
    <row r="4210" hidden="1" spans="1:17">
      <c r="A4210" s="12" t="s">
        <v>128</v>
      </c>
      <c r="B4210" s="8" t="s">
        <v>18</v>
      </c>
      <c r="C4210" t="s">
        <v>52</v>
      </c>
      <c r="D4210" t="s">
        <v>20</v>
      </c>
      <c r="E4210" s="13" t="str">
        <f t="shared" si="674"/>
        <v>CHPF_M1_M_BP_Motor_var</v>
      </c>
      <c r="F4210" s="14" t="str">
        <f t="shared" si="675"/>
        <v>BP_Motor_var_RMD_EN</v>
      </c>
      <c r="G4210" s="10" t="str">
        <f t="shared" si="676"/>
        <v>CHPF_M1_M_RMD_EN</v>
      </c>
      <c r="H4210" s="10" t="str">
        <f>VLOOKUP(基本表格!E4210,起始地址定义!A:D,4,FALSE)&amp;" "&amp;Q4210</f>
        <v>2121+P2-M1 1#双螺旋运输机A 电机控制 右跑偏保护使能</v>
      </c>
      <c r="I4210" s="10" t="str">
        <f t="shared" si="677"/>
        <v>DB100,X12.2</v>
      </c>
      <c r="J4210" s="13" t="str">
        <f>VLOOKUP(E4210,起始地址定义!A:D,2,FALSE)</f>
        <v>DB100</v>
      </c>
      <c r="K4210" s="12" t="str">
        <f t="shared" si="678"/>
        <v>X12.2</v>
      </c>
      <c r="L4210" s="13">
        <f>VLOOKUP(E4210,起始地址定义!A:D,3,FALSE)</f>
        <v>0</v>
      </c>
      <c r="M4210" s="14">
        <f>VLOOKUP($F4210,类型描述及偏移量!$C:$H,2,FALSE)</f>
        <v>12.2</v>
      </c>
      <c r="N4210" s="14" t="str">
        <f>VLOOKUP($F4210,类型描述及偏移量!$C:$H,3,FALSE)</f>
        <v>离散</v>
      </c>
      <c r="O4210" s="14" t="str">
        <f>VLOOKUP($F4210,类型描述及偏移量!$C:$H,4,FALSE)</f>
        <v>None</v>
      </c>
      <c r="P4210" s="14" t="str">
        <f>VLOOKUP($F4210,类型描述及偏移量!$C:$H,5,FALSE)</f>
        <v>No</v>
      </c>
      <c r="Q4210" s="14" t="str">
        <f>VLOOKUP($F4210,类型描述及偏移量!$C:$H,6,FALSE)</f>
        <v>右跑偏保护使能</v>
      </c>
    </row>
    <row r="4211" hidden="1" spans="1:17">
      <c r="A4211" s="12" t="s">
        <v>128</v>
      </c>
      <c r="B4211" s="8" t="s">
        <v>18</v>
      </c>
      <c r="C4211" t="s">
        <v>53</v>
      </c>
      <c r="D4211" t="s">
        <v>20</v>
      </c>
      <c r="E4211" s="13" t="str">
        <f t="shared" si="674"/>
        <v>CHPF_M1_M_BP_Motor_var</v>
      </c>
      <c r="F4211" s="14" t="str">
        <f t="shared" si="675"/>
        <v>BP_Motor_var_RMD_Stop</v>
      </c>
      <c r="G4211" s="10" t="str">
        <f t="shared" si="676"/>
        <v>CHPF_M1_M_RMD_Stop</v>
      </c>
      <c r="H4211" s="10" t="str">
        <f>VLOOKUP(基本表格!E4211,起始地址定义!A:D,4,FALSE)&amp;" "&amp;Q4211</f>
        <v>2121+P2-M1 1#双螺旋运输机A 电机控制 右跑偏导致停机</v>
      </c>
      <c r="I4211" s="10" t="str">
        <f t="shared" si="677"/>
        <v>DB100,X12.3</v>
      </c>
      <c r="J4211" s="13" t="str">
        <f>VLOOKUP(E4211,起始地址定义!A:D,2,FALSE)</f>
        <v>DB100</v>
      </c>
      <c r="K4211" s="12" t="str">
        <f t="shared" si="678"/>
        <v>X12.3</v>
      </c>
      <c r="L4211" s="13">
        <f>VLOOKUP(E4211,起始地址定义!A:D,3,FALSE)</f>
        <v>0</v>
      </c>
      <c r="M4211" s="14">
        <f>VLOOKUP($F4211,类型描述及偏移量!$C:$H,2,FALSE)</f>
        <v>12.3</v>
      </c>
      <c r="N4211" s="14" t="str">
        <f>VLOOKUP($F4211,类型描述及偏移量!$C:$H,3,FALSE)</f>
        <v>离散</v>
      </c>
      <c r="O4211" s="14" t="str">
        <f>VLOOKUP($F4211,类型描述及偏移量!$C:$H,4,FALSE)</f>
        <v>On</v>
      </c>
      <c r="P4211" s="14" t="str">
        <f>VLOOKUP($F4211,类型描述及偏移量!$C:$H,5,FALSE)</f>
        <v>Yes</v>
      </c>
      <c r="Q4211" s="14" t="str">
        <f>VLOOKUP($F4211,类型描述及偏移量!$C:$H,6,FALSE)</f>
        <v>右跑偏导致停机</v>
      </c>
    </row>
    <row r="4212" hidden="1" spans="1:17">
      <c r="A4212" s="12" t="s">
        <v>128</v>
      </c>
      <c r="B4212" s="8" t="s">
        <v>18</v>
      </c>
      <c r="C4212" t="s">
        <v>54</v>
      </c>
      <c r="D4212" t="s">
        <v>20</v>
      </c>
      <c r="E4212" s="13" t="str">
        <f t="shared" si="674"/>
        <v>CHPF_M1_M_BP_Motor_var</v>
      </c>
      <c r="F4212" s="14" t="str">
        <f t="shared" si="675"/>
        <v>BP_Motor_var_RMD_Time</v>
      </c>
      <c r="G4212" s="10" t="str">
        <f t="shared" si="676"/>
        <v>CHPF_M1_M_RMD_Time</v>
      </c>
      <c r="H4212" s="10" t="str">
        <f>VLOOKUP(基本表格!E4212,起始地址定义!A:D,4,FALSE)&amp;" "&amp;Q4212</f>
        <v>2121+P2-M1 1#双螺旋运输机A 电机控制 右跑偏检测时间</v>
      </c>
      <c r="I4212" s="10" t="str">
        <f t="shared" si="677"/>
        <v>DB100,INT14</v>
      </c>
      <c r="J4212" s="13" t="str">
        <f>VLOOKUP(E4212,起始地址定义!A:D,2,FALSE)</f>
        <v>DB100</v>
      </c>
      <c r="K4212" s="12" t="str">
        <f t="shared" si="678"/>
        <v>INT14</v>
      </c>
      <c r="L4212" s="13">
        <f>VLOOKUP(E4212,起始地址定义!A:D,3,FALSE)</f>
        <v>0</v>
      </c>
      <c r="M4212" s="14">
        <f>VLOOKUP($F4212,类型描述及偏移量!$C:$H,2,FALSE)</f>
        <v>14</v>
      </c>
      <c r="N4212" s="14" t="str">
        <f>VLOOKUP($F4212,类型描述及偏移量!$C:$H,3,FALSE)</f>
        <v>整型</v>
      </c>
      <c r="O4212" s="14" t="str">
        <f>VLOOKUP($F4212,类型描述及偏移量!$C:$H,4,FALSE)</f>
        <v>None</v>
      </c>
      <c r="P4212" s="14" t="str">
        <f>VLOOKUP($F4212,类型描述及偏移量!$C:$H,5,FALSE)</f>
        <v>No</v>
      </c>
      <c r="Q4212" s="14" t="str">
        <f>VLOOKUP($F4212,类型描述及偏移量!$C:$H,6,FALSE)</f>
        <v>右跑偏检测时间</v>
      </c>
    </row>
    <row r="4213" hidden="1" spans="1:17">
      <c r="A4213" s="12" t="s">
        <v>128</v>
      </c>
      <c r="B4213" s="8" t="s">
        <v>18</v>
      </c>
      <c r="C4213" t="s">
        <v>55</v>
      </c>
      <c r="D4213" t="s">
        <v>20</v>
      </c>
      <c r="E4213" s="13" t="str">
        <f t="shared" si="674"/>
        <v>CHPF_M1_M_BP_Motor_var</v>
      </c>
      <c r="F4213" s="14" t="str">
        <f t="shared" si="675"/>
        <v>BP_Motor_var_Motor_Delta</v>
      </c>
      <c r="G4213" s="10" t="str">
        <f t="shared" si="676"/>
        <v>CHPF_M1_M_Motor_Delta</v>
      </c>
      <c r="H4213" s="10" t="str">
        <f>VLOOKUP(基本表格!E4213,起始地址定义!A:D,4,FALSE)&amp;" "&amp;Q4213</f>
        <v>2121+P2-M1 1#双螺旋运输机A 电机控制 三角型</v>
      </c>
      <c r="I4213" s="10" t="str">
        <f t="shared" si="677"/>
        <v>DB100,X16.0</v>
      </c>
      <c r="J4213" s="13" t="str">
        <f>VLOOKUP(E4213,起始地址定义!A:D,2,FALSE)</f>
        <v>DB100</v>
      </c>
      <c r="K4213" s="12" t="str">
        <f t="shared" si="678"/>
        <v>X16.0</v>
      </c>
      <c r="L4213" s="13">
        <f>VLOOKUP(E4213,起始地址定义!A:D,3,FALSE)</f>
        <v>0</v>
      </c>
      <c r="M4213" s="14">
        <f>VLOOKUP($F4213,类型描述及偏移量!$C:$H,2,FALSE)</f>
        <v>16</v>
      </c>
      <c r="N4213" s="14" t="str">
        <f>VLOOKUP($F4213,类型描述及偏移量!$C:$H,3,FALSE)</f>
        <v>离散</v>
      </c>
      <c r="O4213" s="14" t="str">
        <f>VLOOKUP($F4213,类型描述及偏移量!$C:$H,4,FALSE)</f>
        <v>None</v>
      </c>
      <c r="P4213" s="14" t="str">
        <f>VLOOKUP($F4213,类型描述及偏移量!$C:$H,5,FALSE)</f>
        <v>Yes</v>
      </c>
      <c r="Q4213" s="14" t="str">
        <f>VLOOKUP($F4213,类型描述及偏移量!$C:$H,6,FALSE)</f>
        <v>三角型</v>
      </c>
    </row>
    <row r="4214" hidden="1" spans="1:17">
      <c r="A4214" s="12" t="s">
        <v>128</v>
      </c>
      <c r="B4214" s="8" t="s">
        <v>18</v>
      </c>
      <c r="C4214" t="s">
        <v>56</v>
      </c>
      <c r="D4214" t="s">
        <v>20</v>
      </c>
      <c r="E4214" s="13" t="str">
        <f t="shared" si="674"/>
        <v>CHPF_M1_M_BP_Motor_var</v>
      </c>
      <c r="F4214" s="14" t="str">
        <f t="shared" si="675"/>
        <v>BP_Motor_var_Motor_Wye</v>
      </c>
      <c r="G4214" s="10" t="str">
        <f t="shared" si="676"/>
        <v>CHPF_M1_M_Motor_Wye</v>
      </c>
      <c r="H4214" s="10" t="str">
        <f>VLOOKUP(基本表格!E4214,起始地址定义!A:D,4,FALSE)&amp;" "&amp;Q4214</f>
        <v>2121+P2-M1 1#双螺旋运输机A 电机控制 星型</v>
      </c>
      <c r="I4214" s="10" t="str">
        <f t="shared" si="677"/>
        <v>DB100,X16.1</v>
      </c>
      <c r="J4214" s="13" t="str">
        <f>VLOOKUP(E4214,起始地址定义!A:D,2,FALSE)</f>
        <v>DB100</v>
      </c>
      <c r="K4214" s="12" t="str">
        <f t="shared" si="678"/>
        <v>X16.1</v>
      </c>
      <c r="L4214" s="13">
        <f>VLOOKUP(E4214,起始地址定义!A:D,3,FALSE)</f>
        <v>0</v>
      </c>
      <c r="M4214" s="14">
        <f>VLOOKUP($F4214,类型描述及偏移量!$C:$H,2,FALSE)</f>
        <v>16.1</v>
      </c>
      <c r="N4214" s="14" t="str">
        <f>VLOOKUP($F4214,类型描述及偏移量!$C:$H,3,FALSE)</f>
        <v>离散</v>
      </c>
      <c r="O4214" s="14" t="str">
        <f>VLOOKUP($F4214,类型描述及偏移量!$C:$H,4,FALSE)</f>
        <v>None</v>
      </c>
      <c r="P4214" s="14" t="str">
        <f>VLOOKUP($F4214,类型描述及偏移量!$C:$H,5,FALSE)</f>
        <v>Yes</v>
      </c>
      <c r="Q4214" s="14" t="str">
        <f>VLOOKUP($F4214,类型描述及偏移量!$C:$H,6,FALSE)</f>
        <v>星型</v>
      </c>
    </row>
    <row r="4215" hidden="1" spans="1:17">
      <c r="A4215" s="12" t="s">
        <v>128</v>
      </c>
      <c r="B4215" s="8" t="s">
        <v>18</v>
      </c>
      <c r="C4215" t="s">
        <v>57</v>
      </c>
      <c r="D4215" t="s">
        <v>20</v>
      </c>
      <c r="E4215" s="13" t="str">
        <f t="shared" si="674"/>
        <v>CHPF_M1_M_BP_Motor_var</v>
      </c>
      <c r="F4215" s="14" t="str">
        <f t="shared" si="675"/>
        <v>BP_Motor_var_MSD</v>
      </c>
      <c r="G4215" s="10" t="str">
        <f t="shared" si="676"/>
        <v>CHPF_M1_M_MSD</v>
      </c>
      <c r="H4215" s="10" t="str">
        <f>VLOOKUP(基本表格!E4215,起始地址定义!A:D,4,FALSE)&amp;" "&amp;Q4215</f>
        <v>2121+P2-M1 1#双螺旋运输机A 电机控制 维修开关</v>
      </c>
      <c r="I4215" s="10" t="str">
        <f t="shared" si="677"/>
        <v>DB100,X16.2</v>
      </c>
      <c r="J4215" s="13" t="str">
        <f>VLOOKUP(E4215,起始地址定义!A:D,2,FALSE)</f>
        <v>DB100</v>
      </c>
      <c r="K4215" s="12" t="str">
        <f t="shared" si="678"/>
        <v>X16.2</v>
      </c>
      <c r="L4215" s="13">
        <f>VLOOKUP(E4215,起始地址定义!A:D,3,FALSE)</f>
        <v>0</v>
      </c>
      <c r="M4215" s="14">
        <f>VLOOKUP($F4215,类型描述及偏移量!$C:$H,2,FALSE)</f>
        <v>16.2</v>
      </c>
      <c r="N4215" s="14" t="str">
        <f>VLOOKUP($F4215,类型描述及偏移量!$C:$H,3,FALSE)</f>
        <v>离散</v>
      </c>
      <c r="O4215" s="14" t="str">
        <f>VLOOKUP($F4215,类型描述及偏移量!$C:$H,4,FALSE)</f>
        <v>On</v>
      </c>
      <c r="P4215" s="14" t="str">
        <f>VLOOKUP($F4215,类型描述及偏移量!$C:$H,5,FALSE)</f>
        <v>Yes</v>
      </c>
      <c r="Q4215" s="14" t="str">
        <f>VLOOKUP($F4215,类型描述及偏移量!$C:$H,6,FALSE)</f>
        <v>维修开关</v>
      </c>
    </row>
    <row r="4216" hidden="1" spans="1:17">
      <c r="A4216" s="12" t="s">
        <v>128</v>
      </c>
      <c r="B4216" s="8" t="s">
        <v>18</v>
      </c>
      <c r="C4216" t="s">
        <v>58</v>
      </c>
      <c r="D4216" t="s">
        <v>20</v>
      </c>
      <c r="E4216" s="13" t="str">
        <f t="shared" si="674"/>
        <v>CHPF_M1_M_BP_Motor_var</v>
      </c>
      <c r="F4216" s="14" t="str">
        <f t="shared" si="675"/>
        <v>BP_Motor_var_LMD_CHK_2</v>
      </c>
      <c r="G4216" s="10" t="str">
        <f t="shared" si="676"/>
        <v>CHPF_M1_M_LMD_CHK_2</v>
      </c>
      <c r="H4216" s="10" t="str">
        <f>VLOOKUP(基本表格!E4216,起始地址定义!A:D,4,FALSE)&amp;" "&amp;Q4216</f>
        <v>2121+P2-M1 1#双螺旋运输机A 电机控制 左跑偏2检测</v>
      </c>
      <c r="I4216" s="10" t="str">
        <f t="shared" si="677"/>
        <v>DB100,X16.3</v>
      </c>
      <c r="J4216" s="13" t="str">
        <f>VLOOKUP(E4216,起始地址定义!A:D,2,FALSE)</f>
        <v>DB100</v>
      </c>
      <c r="K4216" s="12" t="str">
        <f t="shared" si="678"/>
        <v>X16.3</v>
      </c>
      <c r="L4216" s="13">
        <f>VLOOKUP(E4216,起始地址定义!A:D,3,FALSE)</f>
        <v>0</v>
      </c>
      <c r="M4216" s="14">
        <f>VLOOKUP($F4216,类型描述及偏移量!$C:$H,2,FALSE)</f>
        <v>16.3</v>
      </c>
      <c r="N4216" s="14" t="str">
        <f>VLOOKUP($F4216,类型描述及偏移量!$C:$H,3,FALSE)</f>
        <v>离散</v>
      </c>
      <c r="O4216" s="14" t="str">
        <f>VLOOKUP($F4216,类型描述及偏移量!$C:$H,4,FALSE)</f>
        <v>None</v>
      </c>
      <c r="P4216" s="14" t="str">
        <f>VLOOKUP($F4216,类型描述及偏移量!$C:$H,5,FALSE)</f>
        <v>Yes</v>
      </c>
      <c r="Q4216" s="14" t="str">
        <f>VLOOKUP($F4216,类型描述及偏移量!$C:$H,6,FALSE)</f>
        <v>左跑偏2检测</v>
      </c>
    </row>
    <row r="4217" hidden="1" spans="1:17">
      <c r="A4217" s="12" t="s">
        <v>128</v>
      </c>
      <c r="B4217" s="8" t="s">
        <v>18</v>
      </c>
      <c r="C4217" t="s">
        <v>59</v>
      </c>
      <c r="D4217" t="s">
        <v>20</v>
      </c>
      <c r="E4217" s="13" t="str">
        <f t="shared" si="674"/>
        <v>CHPF_M1_M_BP_Motor_var</v>
      </c>
      <c r="F4217" s="14" t="str">
        <f t="shared" si="675"/>
        <v>BP_Motor_var_RMD_CHK_2</v>
      </c>
      <c r="G4217" s="10" t="str">
        <f t="shared" si="676"/>
        <v>CHPF_M1_M_RMD_CHK_2</v>
      </c>
      <c r="H4217" s="10" t="str">
        <f>VLOOKUP(基本表格!E4217,起始地址定义!A:D,4,FALSE)&amp;" "&amp;Q4217</f>
        <v>2121+P2-M1 1#双螺旋运输机A 电机控制 右跑偏2检测</v>
      </c>
      <c r="I4217" s="10" t="str">
        <f t="shared" si="677"/>
        <v>DB100,X16.4</v>
      </c>
      <c r="J4217" s="13" t="str">
        <f>VLOOKUP(E4217,起始地址定义!A:D,2,FALSE)</f>
        <v>DB100</v>
      </c>
      <c r="K4217" s="12" t="str">
        <f t="shared" si="678"/>
        <v>X16.4</v>
      </c>
      <c r="L4217" s="13">
        <f>VLOOKUP(E4217,起始地址定义!A:D,3,FALSE)</f>
        <v>0</v>
      </c>
      <c r="M4217" s="14">
        <f>VLOOKUP($F4217,类型描述及偏移量!$C:$H,2,FALSE)</f>
        <v>16.4</v>
      </c>
      <c r="N4217" s="14" t="str">
        <f>VLOOKUP($F4217,类型描述及偏移量!$C:$H,3,FALSE)</f>
        <v>离散</v>
      </c>
      <c r="O4217" s="14" t="str">
        <f>VLOOKUP($F4217,类型描述及偏移量!$C:$H,4,FALSE)</f>
        <v>None</v>
      </c>
      <c r="P4217" s="14" t="str">
        <f>VLOOKUP($F4217,类型描述及偏移量!$C:$H,5,FALSE)</f>
        <v>Yes</v>
      </c>
      <c r="Q4217" s="14" t="str">
        <f>VLOOKUP($F4217,类型描述及偏移量!$C:$H,6,FALSE)</f>
        <v>右跑偏2检测</v>
      </c>
    </row>
    <row r="4218" hidden="1" spans="1:17">
      <c r="A4218" s="12" t="s">
        <v>128</v>
      </c>
      <c r="B4218" s="8" t="s">
        <v>18</v>
      </c>
      <c r="C4218" t="s">
        <v>60</v>
      </c>
      <c r="D4218" t="s">
        <v>20</v>
      </c>
      <c r="E4218" s="13" t="str">
        <f t="shared" si="674"/>
        <v>CHPF_M1_M_BP_Motor_var</v>
      </c>
      <c r="F4218" s="14" t="str">
        <f t="shared" si="675"/>
        <v>BP_Motor_var_InterStarTime</v>
      </c>
      <c r="G4218" s="10" t="str">
        <f t="shared" si="676"/>
        <v>CHPF_M1_M_InterStarTime</v>
      </c>
      <c r="H4218" s="10" t="str">
        <f>VLOOKUP(基本表格!E4218,起始地址定义!A:D,4,FALSE)&amp;" "&amp;Q4218</f>
        <v>2121+P2-M1 1#双螺旋运输机A 电机控制 联动启动延时</v>
      </c>
      <c r="I4218" s="10" t="str">
        <f t="shared" si="677"/>
        <v>DB100,INT18</v>
      </c>
      <c r="J4218" s="13" t="str">
        <f>VLOOKUP(E4218,起始地址定义!A:D,2,FALSE)</f>
        <v>DB100</v>
      </c>
      <c r="K4218" s="12" t="str">
        <f t="shared" si="678"/>
        <v>INT18</v>
      </c>
      <c r="L4218" s="13">
        <f>VLOOKUP(E4218,起始地址定义!A:D,3,FALSE)</f>
        <v>0</v>
      </c>
      <c r="M4218" s="14">
        <f>VLOOKUP($F4218,类型描述及偏移量!$C:$H,2,FALSE)</f>
        <v>18</v>
      </c>
      <c r="N4218" s="14" t="str">
        <f>VLOOKUP($F4218,类型描述及偏移量!$C:$H,3,FALSE)</f>
        <v>整型</v>
      </c>
      <c r="O4218" s="14" t="str">
        <f>VLOOKUP($F4218,类型描述及偏移量!$C:$H,4,FALSE)</f>
        <v>None</v>
      </c>
      <c r="P4218" s="14" t="str">
        <f>VLOOKUP($F4218,类型描述及偏移量!$C:$H,5,FALSE)</f>
        <v>No</v>
      </c>
      <c r="Q4218" s="14" t="str">
        <f>VLOOKUP($F4218,类型描述及偏移量!$C:$H,6,FALSE)</f>
        <v>联动启动延时</v>
      </c>
    </row>
    <row r="4219" hidden="1" spans="1:17">
      <c r="A4219" s="12" t="s">
        <v>128</v>
      </c>
      <c r="B4219" s="8" t="s">
        <v>18</v>
      </c>
      <c r="C4219" t="s">
        <v>61</v>
      </c>
      <c r="D4219" t="s">
        <v>20</v>
      </c>
      <c r="E4219" s="13" t="str">
        <f t="shared" si="674"/>
        <v>CHPF_M1_M_BP_Motor_var</v>
      </c>
      <c r="F4219" s="14" t="str">
        <f t="shared" si="675"/>
        <v>BP_Motor_var_Alt_TMR</v>
      </c>
      <c r="G4219" s="10" t="str">
        <f t="shared" si="676"/>
        <v>CHPF_M1_M_Alt_TMR</v>
      </c>
      <c r="H4219" s="10" t="str">
        <f>VLOOKUP(基本表格!E4219,起始地址定义!A:D,4,FALSE)&amp;" "&amp;Q4219</f>
        <v>2121+P2-M1 1#双螺旋运输机A 电机控制 起动转换时间 秒</v>
      </c>
      <c r="I4219" s="10" t="str">
        <f t="shared" si="677"/>
        <v>DB100,INT20</v>
      </c>
      <c r="J4219" s="13" t="str">
        <f>VLOOKUP(E4219,起始地址定义!A:D,2,FALSE)</f>
        <v>DB100</v>
      </c>
      <c r="K4219" s="12" t="str">
        <f t="shared" si="678"/>
        <v>INT20</v>
      </c>
      <c r="L4219" s="13">
        <f>VLOOKUP(E4219,起始地址定义!A:D,3,FALSE)</f>
        <v>0</v>
      </c>
      <c r="M4219" s="14">
        <f>VLOOKUP($F4219,类型描述及偏移量!$C:$H,2,FALSE)</f>
        <v>20</v>
      </c>
      <c r="N4219" s="14" t="str">
        <f>VLOOKUP($F4219,类型描述及偏移量!$C:$H,3,FALSE)</f>
        <v>整型</v>
      </c>
      <c r="O4219" s="14" t="str">
        <f>VLOOKUP($F4219,类型描述及偏移量!$C:$H,4,FALSE)</f>
        <v>None</v>
      </c>
      <c r="P4219" s="14" t="str">
        <f>VLOOKUP($F4219,类型描述及偏移量!$C:$H,5,FALSE)</f>
        <v>No</v>
      </c>
      <c r="Q4219" s="14" t="str">
        <f>VLOOKUP($F4219,类型描述及偏移量!$C:$H,6,FALSE)</f>
        <v>起动转换时间 秒</v>
      </c>
    </row>
    <row r="4220" hidden="1" spans="1:17">
      <c r="A4220" s="12" t="s">
        <v>128</v>
      </c>
      <c r="B4220" s="12" t="s">
        <v>62</v>
      </c>
      <c r="C4220" t="s">
        <v>63</v>
      </c>
      <c r="D4220" t="s">
        <v>64</v>
      </c>
      <c r="E4220" s="13" t="str">
        <f t="shared" si="674"/>
        <v>CHPF_M1_SetFRQ_BP_Value_var</v>
      </c>
      <c r="F4220" s="14" t="str">
        <f t="shared" si="675"/>
        <v>BP_Value_var_HiProEN</v>
      </c>
      <c r="G4220" s="10" t="str">
        <f t="shared" si="676"/>
        <v>CHPF_M1_SetFRQ_HiProEN</v>
      </c>
      <c r="H4220" s="10" t="str">
        <f>VLOOKUP(基本表格!E4220,起始地址定义!A:D,4,FALSE)&amp;" "&amp;Q4220</f>
        <v>2121+P2-M1 1#双螺旋运输机A 给定频率 上限保护使能</v>
      </c>
      <c r="I4220" s="10" t="str">
        <f t="shared" si="677"/>
        <v>DB100,X50.3</v>
      </c>
      <c r="J4220" s="13" t="str">
        <f>VLOOKUP(E4220,起始地址定义!A:D,2,FALSE)</f>
        <v>DB100</v>
      </c>
      <c r="K4220" s="12" t="str">
        <f t="shared" si="678"/>
        <v>X50.3</v>
      </c>
      <c r="L4220" s="13">
        <f>VLOOKUP(E4220,起始地址定义!A:D,3,FALSE)</f>
        <v>50</v>
      </c>
      <c r="M4220" s="14">
        <f>VLOOKUP($F4220,类型描述及偏移量!$C:$H,2,FALSE)</f>
        <v>0.299999999999997</v>
      </c>
      <c r="N4220" s="14" t="str">
        <f>VLOOKUP($F4220,类型描述及偏移量!$C:$H,3,FALSE)</f>
        <v>离散</v>
      </c>
      <c r="O4220" s="14" t="str">
        <f>VLOOKUP($F4220,类型描述及偏移量!$C:$H,4,FALSE)</f>
        <v>None</v>
      </c>
      <c r="P4220" s="14" t="str">
        <f>VLOOKUP($F4220,类型描述及偏移量!$C:$H,5,FALSE)</f>
        <v>No</v>
      </c>
      <c r="Q4220" s="14" t="str">
        <f>VLOOKUP($F4220,类型描述及偏移量!$C:$H,6,FALSE)</f>
        <v>上限保护使能</v>
      </c>
    </row>
    <row r="4221" hidden="1" spans="1:17">
      <c r="A4221" s="12" t="s">
        <v>128</v>
      </c>
      <c r="B4221" s="12" t="s">
        <v>62</v>
      </c>
      <c r="C4221" t="s">
        <v>65</v>
      </c>
      <c r="D4221" t="s">
        <v>64</v>
      </c>
      <c r="E4221" s="13" t="str">
        <f t="shared" ref="E4221:E4284" si="679">A4221&amp;"_"&amp;B4221&amp;"_"&amp;D4221</f>
        <v>CHPF_M1_SetFRQ_BP_Value_var</v>
      </c>
      <c r="F4221" s="14" t="str">
        <f t="shared" ref="F4221:F4284" si="680">D4221&amp;"_"&amp;C4221</f>
        <v>BP_Value_var_LoProEN</v>
      </c>
      <c r="G4221" s="10" t="str">
        <f t="shared" ref="G4221:G4284" si="681">A4221&amp;"_"&amp;IF(B4221="DB","",B4221&amp;"_")&amp;C4221</f>
        <v>CHPF_M1_SetFRQ_LoProEN</v>
      </c>
      <c r="H4221" s="10" t="str">
        <f>VLOOKUP(基本表格!E4221,起始地址定义!A:D,4,FALSE)&amp;" "&amp;Q4221</f>
        <v>2121+P2-M1 1#双螺旋运输机A 给定频率 下限保护使能</v>
      </c>
      <c r="I4221" s="10" t="str">
        <f t="shared" ref="I4221:I4284" si="682">J4221&amp;","&amp;K4221</f>
        <v>DB100,X50.4</v>
      </c>
      <c r="J4221" s="13" t="str">
        <f>VLOOKUP(E4221,起始地址定义!A:D,2,FALSE)</f>
        <v>DB100</v>
      </c>
      <c r="K4221" s="12" t="str">
        <f t="shared" ref="K4221:K4284" si="683">IF(N4221="离散","X",IF(N4221="实型","REAL","INT"))&amp;IF(N4221="离散",TEXT(L4221+M4221,"0.0"),L4221+M4221)</f>
        <v>X50.4</v>
      </c>
      <c r="L4221" s="13">
        <f>VLOOKUP(E4221,起始地址定义!A:D,3,FALSE)</f>
        <v>50</v>
      </c>
      <c r="M4221" s="14">
        <f>VLOOKUP($F4221,类型描述及偏移量!$C:$H,2,FALSE)</f>
        <v>0.399999999999999</v>
      </c>
      <c r="N4221" s="14" t="str">
        <f>VLOOKUP($F4221,类型描述及偏移量!$C:$H,3,FALSE)</f>
        <v>离散</v>
      </c>
      <c r="O4221" s="14" t="str">
        <f>VLOOKUP($F4221,类型描述及偏移量!$C:$H,4,FALSE)</f>
        <v>None</v>
      </c>
      <c r="P4221" s="14" t="str">
        <f>VLOOKUP($F4221,类型描述及偏移量!$C:$H,5,FALSE)</f>
        <v>No</v>
      </c>
      <c r="Q4221" s="14" t="str">
        <f>VLOOKUP($F4221,类型描述及偏移量!$C:$H,6,FALSE)</f>
        <v>下限保护使能</v>
      </c>
    </row>
    <row r="4222" hidden="1" spans="1:17">
      <c r="A4222" s="12" t="s">
        <v>128</v>
      </c>
      <c r="B4222" s="12" t="s">
        <v>62</v>
      </c>
      <c r="C4222" t="s">
        <v>66</v>
      </c>
      <c r="D4222" t="s">
        <v>64</v>
      </c>
      <c r="E4222" s="13" t="str">
        <f t="shared" si="679"/>
        <v>CHPF_M1_SetFRQ_BP_Value_var</v>
      </c>
      <c r="F4222" s="14" t="str">
        <f t="shared" si="680"/>
        <v>BP_Value_var_HiALM</v>
      </c>
      <c r="G4222" s="10" t="str">
        <f t="shared" si="681"/>
        <v>CHPF_M1_SetFRQ_HiALM</v>
      </c>
      <c r="H4222" s="10" t="str">
        <f>VLOOKUP(基本表格!E4222,起始地址定义!A:D,4,FALSE)&amp;" "&amp;Q4222</f>
        <v>2121+P2-M1 1#双螺旋运输机A 给定频率 上限报警</v>
      </c>
      <c r="I4222" s="10" t="str">
        <f t="shared" si="682"/>
        <v>DB100,X50.5</v>
      </c>
      <c r="J4222" s="13" t="str">
        <f>VLOOKUP(E4222,起始地址定义!A:D,2,FALSE)</f>
        <v>DB100</v>
      </c>
      <c r="K4222" s="12" t="str">
        <f t="shared" si="683"/>
        <v>X50.5</v>
      </c>
      <c r="L4222" s="13">
        <f>VLOOKUP(E4222,起始地址定义!A:D,3,FALSE)</f>
        <v>50</v>
      </c>
      <c r="M4222" s="14">
        <f>VLOOKUP($F4222,类型描述及偏移量!$C:$H,2,FALSE)</f>
        <v>0.5</v>
      </c>
      <c r="N4222" s="14" t="str">
        <f>VLOOKUP($F4222,类型描述及偏移量!$C:$H,3,FALSE)</f>
        <v>离散</v>
      </c>
      <c r="O4222" s="14" t="str">
        <f>VLOOKUP($F4222,类型描述及偏移量!$C:$H,4,FALSE)</f>
        <v>None</v>
      </c>
      <c r="P4222" s="14" t="str">
        <f>VLOOKUP($F4222,类型描述及偏移量!$C:$H,5,FALSE)</f>
        <v>Yes</v>
      </c>
      <c r="Q4222" s="14" t="str">
        <f>VLOOKUP($F4222,类型描述及偏移量!$C:$H,6,FALSE)</f>
        <v>上限报警</v>
      </c>
    </row>
    <row r="4223" hidden="1" spans="1:17">
      <c r="A4223" s="12" t="s">
        <v>128</v>
      </c>
      <c r="B4223" s="12" t="s">
        <v>62</v>
      </c>
      <c r="C4223" t="s">
        <v>67</v>
      </c>
      <c r="D4223" t="s">
        <v>64</v>
      </c>
      <c r="E4223" s="13" t="str">
        <f t="shared" si="679"/>
        <v>CHPF_M1_SetFRQ_BP_Value_var</v>
      </c>
      <c r="F4223" s="14" t="str">
        <f t="shared" si="680"/>
        <v>BP_Value_var_LoALM</v>
      </c>
      <c r="G4223" s="10" t="str">
        <f t="shared" si="681"/>
        <v>CHPF_M1_SetFRQ_LoALM</v>
      </c>
      <c r="H4223" s="10" t="str">
        <f>VLOOKUP(基本表格!E4223,起始地址定义!A:D,4,FALSE)&amp;" "&amp;Q4223</f>
        <v>2121+P2-M1 1#双螺旋运输机A 给定频率 下限报警</v>
      </c>
      <c r="I4223" s="10" t="str">
        <f t="shared" si="682"/>
        <v>DB100,X50.6</v>
      </c>
      <c r="J4223" s="13" t="str">
        <f>VLOOKUP(E4223,起始地址定义!A:D,2,FALSE)</f>
        <v>DB100</v>
      </c>
      <c r="K4223" s="12" t="str">
        <f t="shared" si="683"/>
        <v>X50.6</v>
      </c>
      <c r="L4223" s="13">
        <f>VLOOKUP(E4223,起始地址定义!A:D,3,FALSE)</f>
        <v>50</v>
      </c>
      <c r="M4223" s="14">
        <f>VLOOKUP($F4223,类型描述及偏移量!$C:$H,2,FALSE)</f>
        <v>0.600000000000001</v>
      </c>
      <c r="N4223" s="14" t="str">
        <f>VLOOKUP($F4223,类型描述及偏移量!$C:$H,3,FALSE)</f>
        <v>离散</v>
      </c>
      <c r="O4223" s="14" t="str">
        <f>VLOOKUP($F4223,类型描述及偏移量!$C:$H,4,FALSE)</f>
        <v>None</v>
      </c>
      <c r="P4223" s="14" t="str">
        <f>VLOOKUP($F4223,类型描述及偏移量!$C:$H,5,FALSE)</f>
        <v>Yes</v>
      </c>
      <c r="Q4223" s="14" t="str">
        <f>VLOOKUP($F4223,类型描述及偏移量!$C:$H,6,FALSE)</f>
        <v>下限报警</v>
      </c>
    </row>
    <row r="4224" hidden="1" spans="1:17">
      <c r="A4224" s="12" t="s">
        <v>128</v>
      </c>
      <c r="B4224" s="12" t="s">
        <v>62</v>
      </c>
      <c r="C4224" t="s">
        <v>68</v>
      </c>
      <c r="D4224" t="s">
        <v>64</v>
      </c>
      <c r="E4224" s="13" t="str">
        <f t="shared" si="679"/>
        <v>CHPF_M1_SetFRQ_BP_Value_var</v>
      </c>
      <c r="F4224" s="14" t="str">
        <f t="shared" si="680"/>
        <v>BP_Value_var_HiHiALM</v>
      </c>
      <c r="G4224" s="10" t="str">
        <f t="shared" si="681"/>
        <v>CHPF_M1_SetFRQ_HiHiALM</v>
      </c>
      <c r="H4224" s="10" t="str">
        <f>VLOOKUP(基本表格!E4224,起始地址定义!A:D,4,FALSE)&amp;" "&amp;Q4224</f>
        <v>2121+P2-M1 1#双螺旋运输机A 给定频率 上上限报警</v>
      </c>
      <c r="I4224" s="10" t="str">
        <f t="shared" si="682"/>
        <v>DB100,X50.7</v>
      </c>
      <c r="J4224" s="13" t="str">
        <f>VLOOKUP(E4224,起始地址定义!A:D,2,FALSE)</f>
        <v>DB100</v>
      </c>
      <c r="K4224" s="12" t="str">
        <f t="shared" si="683"/>
        <v>X50.7</v>
      </c>
      <c r="L4224" s="13">
        <f>VLOOKUP(E4224,起始地址定义!A:D,3,FALSE)</f>
        <v>50</v>
      </c>
      <c r="M4224" s="14">
        <f>VLOOKUP($F4224,类型描述及偏移量!$C:$H,2,FALSE)</f>
        <v>0.700000000000003</v>
      </c>
      <c r="N4224" s="14" t="str">
        <f>VLOOKUP($F4224,类型描述及偏移量!$C:$H,3,FALSE)</f>
        <v>离散</v>
      </c>
      <c r="O4224" s="14" t="str">
        <f>VLOOKUP($F4224,类型描述及偏移量!$C:$H,4,FALSE)</f>
        <v>On</v>
      </c>
      <c r="P4224" s="14" t="str">
        <f>VLOOKUP($F4224,类型描述及偏移量!$C:$H,5,FALSE)</f>
        <v>Yes</v>
      </c>
      <c r="Q4224" s="14" t="str">
        <f>VLOOKUP($F4224,类型描述及偏移量!$C:$H,6,FALSE)</f>
        <v>上上限报警</v>
      </c>
    </row>
    <row r="4225" hidden="1" spans="1:17">
      <c r="A4225" s="12" t="s">
        <v>128</v>
      </c>
      <c r="B4225" s="12" t="s">
        <v>62</v>
      </c>
      <c r="C4225" t="s">
        <v>69</v>
      </c>
      <c r="D4225" t="s">
        <v>64</v>
      </c>
      <c r="E4225" s="13" t="str">
        <f t="shared" si="679"/>
        <v>CHPF_M1_SetFRQ_BP_Value_var</v>
      </c>
      <c r="F4225" s="14" t="str">
        <f t="shared" si="680"/>
        <v>BP_Value_var_LoLoALM</v>
      </c>
      <c r="G4225" s="10" t="str">
        <f t="shared" si="681"/>
        <v>CHPF_M1_SetFRQ_LoLoALM</v>
      </c>
      <c r="H4225" s="10" t="str">
        <f>VLOOKUP(基本表格!E4225,起始地址定义!A:D,4,FALSE)&amp;" "&amp;Q4225</f>
        <v>2121+P2-M1 1#双螺旋运输机A 给定频率 下下限报警</v>
      </c>
      <c r="I4225" s="10" t="str">
        <f t="shared" si="682"/>
        <v>DB100,X51.0</v>
      </c>
      <c r="J4225" s="13" t="str">
        <f>VLOOKUP(E4225,起始地址定义!A:D,2,FALSE)</f>
        <v>DB100</v>
      </c>
      <c r="K4225" s="12" t="str">
        <f t="shared" si="683"/>
        <v>X51.0</v>
      </c>
      <c r="L4225" s="13">
        <f>VLOOKUP(E4225,起始地址定义!A:D,3,FALSE)</f>
        <v>50</v>
      </c>
      <c r="M4225" s="14">
        <f>VLOOKUP($F4225,类型描述及偏移量!$C:$H,2,FALSE)</f>
        <v>1</v>
      </c>
      <c r="N4225" s="14" t="str">
        <f>VLOOKUP($F4225,类型描述及偏移量!$C:$H,3,FALSE)</f>
        <v>离散</v>
      </c>
      <c r="O4225" s="14" t="str">
        <f>VLOOKUP($F4225,类型描述及偏移量!$C:$H,4,FALSE)</f>
        <v>On</v>
      </c>
      <c r="P4225" s="14" t="str">
        <f>VLOOKUP($F4225,类型描述及偏移量!$C:$H,5,FALSE)</f>
        <v>Yes</v>
      </c>
      <c r="Q4225" s="14" t="str">
        <f>VLOOKUP($F4225,类型描述及偏移量!$C:$H,6,FALSE)</f>
        <v>下下限报警</v>
      </c>
    </row>
    <row r="4226" hidden="1" spans="1:17">
      <c r="A4226" s="12" t="s">
        <v>128</v>
      </c>
      <c r="B4226" s="12" t="s">
        <v>62</v>
      </c>
      <c r="C4226" t="s">
        <v>70</v>
      </c>
      <c r="D4226" t="s">
        <v>64</v>
      </c>
      <c r="E4226" s="13" t="str">
        <f t="shared" si="679"/>
        <v>CHPF_M1_SetFRQ_BP_Value_var</v>
      </c>
      <c r="F4226" s="14" t="str">
        <f t="shared" si="680"/>
        <v>BP_Value_var_LimALM</v>
      </c>
      <c r="G4226" s="10" t="str">
        <f t="shared" si="681"/>
        <v>CHPF_M1_SetFRQ_LimALM</v>
      </c>
      <c r="H4226" s="10" t="str">
        <f>VLOOKUP(基本表格!E4226,起始地址定义!A:D,4,FALSE)&amp;" "&amp;Q4226</f>
        <v>2121+P2-M1 1#双螺旋运输机A 给定频率 极限报警</v>
      </c>
      <c r="I4226" s="10" t="str">
        <f t="shared" si="682"/>
        <v>DB100,X51.1</v>
      </c>
      <c r="J4226" s="13" t="str">
        <f>VLOOKUP(E4226,起始地址定义!A:D,2,FALSE)</f>
        <v>DB100</v>
      </c>
      <c r="K4226" s="12" t="str">
        <f t="shared" si="683"/>
        <v>X51.1</v>
      </c>
      <c r="L4226" s="13">
        <f>VLOOKUP(E4226,起始地址定义!A:D,3,FALSE)</f>
        <v>50</v>
      </c>
      <c r="M4226" s="14">
        <f>VLOOKUP($F4226,类型描述及偏移量!$C:$H,2,FALSE)</f>
        <v>1.1</v>
      </c>
      <c r="N4226" s="14" t="str">
        <f>VLOOKUP($F4226,类型描述及偏移量!$C:$H,3,FALSE)</f>
        <v>离散</v>
      </c>
      <c r="O4226" s="14" t="str">
        <f>VLOOKUP($F4226,类型描述及偏移量!$C:$H,4,FALSE)</f>
        <v>On</v>
      </c>
      <c r="P4226" s="14" t="str">
        <f>VLOOKUP($F4226,类型描述及偏移量!$C:$H,5,FALSE)</f>
        <v>Yes</v>
      </c>
      <c r="Q4226" s="14" t="str">
        <f>VLOOKUP($F4226,类型描述及偏移量!$C:$H,6,FALSE)</f>
        <v>极限报警</v>
      </c>
    </row>
    <row r="4227" hidden="1" spans="1:17">
      <c r="A4227" s="12" t="s">
        <v>128</v>
      </c>
      <c r="B4227" s="12" t="s">
        <v>62</v>
      </c>
      <c r="C4227" t="s">
        <v>71</v>
      </c>
      <c r="D4227" t="s">
        <v>64</v>
      </c>
      <c r="E4227" s="13" t="str">
        <f t="shared" si="679"/>
        <v>CHPF_M1_SetFRQ_BP_Value_var</v>
      </c>
      <c r="F4227" s="14" t="str">
        <f t="shared" si="680"/>
        <v>BP_Value_var_LostALM</v>
      </c>
      <c r="G4227" s="10" t="str">
        <f t="shared" si="681"/>
        <v>CHPF_M1_SetFRQ_LostALM</v>
      </c>
      <c r="H4227" s="10" t="str">
        <f>VLOOKUP(基本表格!E4227,起始地址定义!A:D,4,FALSE)&amp;" "&amp;Q4227</f>
        <v>2121+P2-M1 1#双螺旋运输机A 给定频率 传感器断线报警</v>
      </c>
      <c r="I4227" s="10" t="str">
        <f t="shared" si="682"/>
        <v>DB100,X51.2</v>
      </c>
      <c r="J4227" s="13" t="str">
        <f>VLOOKUP(E4227,起始地址定义!A:D,2,FALSE)</f>
        <v>DB100</v>
      </c>
      <c r="K4227" s="12" t="str">
        <f t="shared" si="683"/>
        <v>X51.2</v>
      </c>
      <c r="L4227" s="13">
        <f>VLOOKUP(E4227,起始地址定义!A:D,3,FALSE)</f>
        <v>50</v>
      </c>
      <c r="M4227" s="14">
        <f>VLOOKUP($F4227,类型描述及偏移量!$C:$H,2,FALSE)</f>
        <v>1.2</v>
      </c>
      <c r="N4227" s="14" t="str">
        <f>VLOOKUP($F4227,类型描述及偏移量!$C:$H,3,FALSE)</f>
        <v>离散</v>
      </c>
      <c r="O4227" s="14" t="str">
        <f>VLOOKUP($F4227,类型描述及偏移量!$C:$H,4,FALSE)</f>
        <v>On</v>
      </c>
      <c r="P4227" s="14" t="str">
        <f>VLOOKUP($F4227,类型描述及偏移量!$C:$H,5,FALSE)</f>
        <v>Yes</v>
      </c>
      <c r="Q4227" s="14" t="str">
        <f>VLOOKUP($F4227,类型描述及偏移量!$C:$H,6,FALSE)</f>
        <v>传感器断线报警</v>
      </c>
    </row>
    <row r="4228" hidden="1" spans="1:17">
      <c r="A4228" s="12" t="s">
        <v>128</v>
      </c>
      <c r="B4228" s="12" t="s">
        <v>62</v>
      </c>
      <c r="C4228" t="s">
        <v>72</v>
      </c>
      <c r="D4228" t="s">
        <v>64</v>
      </c>
      <c r="E4228" s="13" t="str">
        <f t="shared" si="679"/>
        <v>CHPF_M1_SetFRQ_BP_Value_var</v>
      </c>
      <c r="F4228" s="14" t="str">
        <f t="shared" si="680"/>
        <v>BP_Value_var_Code</v>
      </c>
      <c r="G4228" s="10" t="str">
        <f t="shared" si="681"/>
        <v>CHPF_M1_SetFRQ_Code</v>
      </c>
      <c r="H4228" s="10" t="str">
        <f>VLOOKUP(基本表格!E4228,起始地址定义!A:D,4,FALSE)&amp;" "&amp;Q4228</f>
        <v>2121+P2-M1 1#双螺旋运输机A 给定频率 实际内码</v>
      </c>
      <c r="I4228" s="10" t="str">
        <f t="shared" si="682"/>
        <v>DB100,INT52</v>
      </c>
      <c r="J4228" s="13" t="str">
        <f>VLOOKUP(E4228,起始地址定义!A:D,2,FALSE)</f>
        <v>DB100</v>
      </c>
      <c r="K4228" s="12" t="str">
        <f t="shared" si="683"/>
        <v>INT52</v>
      </c>
      <c r="L4228" s="13">
        <f>VLOOKUP(E4228,起始地址定义!A:D,3,FALSE)</f>
        <v>50</v>
      </c>
      <c r="M4228" s="14">
        <f>VLOOKUP($F4228,类型描述及偏移量!$C:$H,2,FALSE)</f>
        <v>2</v>
      </c>
      <c r="N4228" s="14" t="str">
        <f>VLOOKUP($F4228,类型描述及偏移量!$C:$H,3,FALSE)</f>
        <v>整型</v>
      </c>
      <c r="O4228" s="14" t="str">
        <f>VLOOKUP($F4228,类型描述及偏移量!$C:$H,4,FALSE)</f>
        <v>None</v>
      </c>
      <c r="P4228" s="14" t="str">
        <f>VLOOKUP($F4228,类型描述及偏移量!$C:$H,5,FALSE)</f>
        <v>Yes</v>
      </c>
      <c r="Q4228" s="14" t="str">
        <f>VLOOKUP($F4228,类型描述及偏移量!$C:$H,6,FALSE)</f>
        <v>实际内码</v>
      </c>
    </row>
    <row r="4229" hidden="1" spans="1:17">
      <c r="A4229" s="12" t="s">
        <v>128</v>
      </c>
      <c r="B4229" s="12" t="s">
        <v>62</v>
      </c>
      <c r="C4229" t="s">
        <v>73</v>
      </c>
      <c r="D4229" t="s">
        <v>64</v>
      </c>
      <c r="E4229" s="13" t="str">
        <f t="shared" si="679"/>
        <v>CHPF_M1_SetFRQ_BP_Value_var</v>
      </c>
      <c r="F4229" s="14" t="str">
        <f t="shared" si="680"/>
        <v>BP_Value_var_Value</v>
      </c>
      <c r="G4229" s="10" t="str">
        <f t="shared" si="681"/>
        <v>CHPF_M1_SetFRQ_Value</v>
      </c>
      <c r="H4229" s="10" t="str">
        <f>VLOOKUP(基本表格!E4229,起始地址定义!A:D,4,FALSE)&amp;" "&amp;Q4229</f>
        <v>2121+P2-M1 1#双螺旋运输机A 给定频率 实际值</v>
      </c>
      <c r="I4229" s="10" t="str">
        <f t="shared" si="682"/>
        <v>DB100,REAL56</v>
      </c>
      <c r="J4229" s="13" t="str">
        <f>VLOOKUP(E4229,起始地址定义!A:D,2,FALSE)</f>
        <v>DB100</v>
      </c>
      <c r="K4229" s="12" t="str">
        <f t="shared" si="683"/>
        <v>REAL56</v>
      </c>
      <c r="L4229" s="13">
        <f>VLOOKUP(E4229,起始地址定义!A:D,3,FALSE)</f>
        <v>50</v>
      </c>
      <c r="M4229" s="14">
        <f>VLOOKUP($F4229,类型描述及偏移量!$C:$H,2,FALSE)</f>
        <v>6</v>
      </c>
      <c r="N4229" s="14" t="str">
        <f>VLOOKUP($F4229,类型描述及偏移量!$C:$H,3,FALSE)</f>
        <v>实型</v>
      </c>
      <c r="O4229" s="14" t="str">
        <f>VLOOKUP($F4229,类型描述及偏移量!$C:$H,4,FALSE)</f>
        <v>None</v>
      </c>
      <c r="P4229" s="14" t="str">
        <f>VLOOKUP($F4229,类型描述及偏移量!$C:$H,5,FALSE)</f>
        <v>Yes</v>
      </c>
      <c r="Q4229" s="14" t="str">
        <f>VLOOKUP($F4229,类型描述及偏移量!$C:$H,6,FALSE)</f>
        <v>实际值</v>
      </c>
    </row>
    <row r="4230" hidden="1" spans="1:17">
      <c r="A4230" s="12" t="s">
        <v>128</v>
      </c>
      <c r="B4230" s="12" t="s">
        <v>62</v>
      </c>
      <c r="C4230" t="s">
        <v>74</v>
      </c>
      <c r="D4230" t="s">
        <v>64</v>
      </c>
      <c r="E4230" s="13" t="str">
        <f t="shared" si="679"/>
        <v>CHPF_M1_SetFRQ_BP_Value_var</v>
      </c>
      <c r="F4230" s="14" t="str">
        <f t="shared" si="680"/>
        <v>BP_Value_var_Range</v>
      </c>
      <c r="G4230" s="10" t="str">
        <f t="shared" si="681"/>
        <v>CHPF_M1_SetFRQ_Range</v>
      </c>
      <c r="H4230" s="10" t="str">
        <f>VLOOKUP(基本表格!E4230,起始地址定义!A:D,4,FALSE)&amp;" "&amp;Q4230</f>
        <v>2121+P2-M1 1#双螺旋运输机A 给定频率 量程</v>
      </c>
      <c r="I4230" s="10" t="str">
        <f t="shared" si="682"/>
        <v>DB100,REAL60</v>
      </c>
      <c r="J4230" s="13" t="str">
        <f>VLOOKUP(E4230,起始地址定义!A:D,2,FALSE)</f>
        <v>DB100</v>
      </c>
      <c r="K4230" s="12" t="str">
        <f t="shared" si="683"/>
        <v>REAL60</v>
      </c>
      <c r="L4230" s="13">
        <f>VLOOKUP(E4230,起始地址定义!A:D,3,FALSE)</f>
        <v>50</v>
      </c>
      <c r="M4230" s="14">
        <f>VLOOKUP($F4230,类型描述及偏移量!$C:$H,2,FALSE)</f>
        <v>10</v>
      </c>
      <c r="N4230" s="14" t="str">
        <f>VLOOKUP($F4230,类型描述及偏移量!$C:$H,3,FALSE)</f>
        <v>实型</v>
      </c>
      <c r="O4230" s="14" t="str">
        <f>VLOOKUP($F4230,类型描述及偏移量!$C:$H,4,FALSE)</f>
        <v>None</v>
      </c>
      <c r="P4230" s="14" t="str">
        <f>VLOOKUP($F4230,类型描述及偏移量!$C:$H,5,FALSE)</f>
        <v>No</v>
      </c>
      <c r="Q4230" s="14" t="str">
        <f>VLOOKUP($F4230,类型描述及偏移量!$C:$H,6,FALSE)</f>
        <v>量程</v>
      </c>
    </row>
    <row r="4231" hidden="1" spans="1:17">
      <c r="A4231" s="12" t="s">
        <v>128</v>
      </c>
      <c r="B4231" s="12" t="s">
        <v>62</v>
      </c>
      <c r="C4231" t="s">
        <v>75</v>
      </c>
      <c r="D4231" t="s">
        <v>64</v>
      </c>
      <c r="E4231" s="13" t="str">
        <f t="shared" si="679"/>
        <v>CHPF_M1_SetFRQ_BP_Value_var</v>
      </c>
      <c r="F4231" s="14" t="str">
        <f t="shared" si="680"/>
        <v>BP_Value_var_Hi</v>
      </c>
      <c r="G4231" s="10" t="str">
        <f t="shared" si="681"/>
        <v>CHPF_M1_SetFRQ_Hi</v>
      </c>
      <c r="H4231" s="10" t="str">
        <f>VLOOKUP(基本表格!E4231,起始地址定义!A:D,4,FALSE)&amp;" "&amp;Q4231</f>
        <v>2121+P2-M1 1#双螺旋运输机A 给定频率 上限值</v>
      </c>
      <c r="I4231" s="10" t="str">
        <f t="shared" si="682"/>
        <v>DB100,REAL64</v>
      </c>
      <c r="J4231" s="13" t="str">
        <f>VLOOKUP(E4231,起始地址定义!A:D,2,FALSE)</f>
        <v>DB100</v>
      </c>
      <c r="K4231" s="12" t="str">
        <f t="shared" si="683"/>
        <v>REAL64</v>
      </c>
      <c r="L4231" s="13">
        <f>VLOOKUP(E4231,起始地址定义!A:D,3,FALSE)</f>
        <v>50</v>
      </c>
      <c r="M4231" s="14">
        <f>VLOOKUP($F4231,类型描述及偏移量!$C:$H,2,FALSE)</f>
        <v>14</v>
      </c>
      <c r="N4231" s="14" t="str">
        <f>VLOOKUP($F4231,类型描述及偏移量!$C:$H,3,FALSE)</f>
        <v>实型</v>
      </c>
      <c r="O4231" s="14" t="str">
        <f>VLOOKUP($F4231,类型描述及偏移量!$C:$H,4,FALSE)</f>
        <v>None</v>
      </c>
      <c r="P4231" s="14" t="str">
        <f>VLOOKUP($F4231,类型描述及偏移量!$C:$H,5,FALSE)</f>
        <v>No</v>
      </c>
      <c r="Q4231" s="14" t="str">
        <f>VLOOKUP($F4231,类型描述及偏移量!$C:$H,6,FALSE)</f>
        <v>上限值</v>
      </c>
    </row>
    <row r="4232" hidden="1" spans="1:17">
      <c r="A4232" s="12" t="s">
        <v>128</v>
      </c>
      <c r="B4232" s="12" t="s">
        <v>62</v>
      </c>
      <c r="C4232" t="s">
        <v>76</v>
      </c>
      <c r="D4232" t="s">
        <v>64</v>
      </c>
      <c r="E4232" s="13" t="str">
        <f t="shared" si="679"/>
        <v>CHPF_M1_SetFRQ_BP_Value_var</v>
      </c>
      <c r="F4232" s="14" t="str">
        <f t="shared" si="680"/>
        <v>BP_Value_var_Lo</v>
      </c>
      <c r="G4232" s="10" t="str">
        <f t="shared" si="681"/>
        <v>CHPF_M1_SetFRQ_Lo</v>
      </c>
      <c r="H4232" s="10" t="str">
        <f>VLOOKUP(基本表格!E4232,起始地址定义!A:D,4,FALSE)&amp;" "&amp;Q4232</f>
        <v>2121+P2-M1 1#双螺旋运输机A 给定频率 下限值</v>
      </c>
      <c r="I4232" s="10" t="str">
        <f t="shared" si="682"/>
        <v>DB100,REAL68</v>
      </c>
      <c r="J4232" s="13" t="str">
        <f>VLOOKUP(E4232,起始地址定义!A:D,2,FALSE)</f>
        <v>DB100</v>
      </c>
      <c r="K4232" s="12" t="str">
        <f t="shared" si="683"/>
        <v>REAL68</v>
      </c>
      <c r="L4232" s="13">
        <f>VLOOKUP(E4232,起始地址定义!A:D,3,FALSE)</f>
        <v>50</v>
      </c>
      <c r="M4232" s="14">
        <f>VLOOKUP($F4232,类型描述及偏移量!$C:$H,2,FALSE)</f>
        <v>18</v>
      </c>
      <c r="N4232" s="14" t="str">
        <f>VLOOKUP($F4232,类型描述及偏移量!$C:$H,3,FALSE)</f>
        <v>实型</v>
      </c>
      <c r="O4232" s="14" t="str">
        <f>VLOOKUP($F4232,类型描述及偏移量!$C:$H,4,FALSE)</f>
        <v>None</v>
      </c>
      <c r="P4232" s="14" t="str">
        <f>VLOOKUP($F4232,类型描述及偏移量!$C:$H,5,FALSE)</f>
        <v>No</v>
      </c>
      <c r="Q4232" s="14" t="str">
        <f>VLOOKUP($F4232,类型描述及偏移量!$C:$H,6,FALSE)</f>
        <v>下限值</v>
      </c>
    </row>
    <row r="4233" hidden="1" spans="1:17">
      <c r="A4233" s="12" t="s">
        <v>128</v>
      </c>
      <c r="B4233" s="12" t="s">
        <v>62</v>
      </c>
      <c r="C4233" t="s">
        <v>77</v>
      </c>
      <c r="D4233" t="s">
        <v>64</v>
      </c>
      <c r="E4233" s="13" t="str">
        <f t="shared" si="679"/>
        <v>CHPF_M1_SetFRQ_BP_Value_var</v>
      </c>
      <c r="F4233" s="14" t="str">
        <f t="shared" si="680"/>
        <v>BP_Value_var_HiHi</v>
      </c>
      <c r="G4233" s="10" t="str">
        <f t="shared" si="681"/>
        <v>CHPF_M1_SetFRQ_HiHi</v>
      </c>
      <c r="H4233" s="10" t="str">
        <f>VLOOKUP(基本表格!E4233,起始地址定义!A:D,4,FALSE)&amp;" "&amp;Q4233</f>
        <v>2121+P2-M1 1#双螺旋运输机A 给定频率 上上限值</v>
      </c>
      <c r="I4233" s="10" t="str">
        <f t="shared" si="682"/>
        <v>DB100,REAL72</v>
      </c>
      <c r="J4233" s="13" t="str">
        <f>VLOOKUP(E4233,起始地址定义!A:D,2,FALSE)</f>
        <v>DB100</v>
      </c>
      <c r="K4233" s="12" t="str">
        <f t="shared" si="683"/>
        <v>REAL72</v>
      </c>
      <c r="L4233" s="13">
        <f>VLOOKUP(E4233,起始地址定义!A:D,3,FALSE)</f>
        <v>50</v>
      </c>
      <c r="M4233" s="14">
        <f>VLOOKUP($F4233,类型描述及偏移量!$C:$H,2,FALSE)</f>
        <v>22</v>
      </c>
      <c r="N4233" s="14" t="str">
        <f>VLOOKUP($F4233,类型描述及偏移量!$C:$H,3,FALSE)</f>
        <v>实型</v>
      </c>
      <c r="O4233" s="14" t="str">
        <f>VLOOKUP($F4233,类型描述及偏移量!$C:$H,4,FALSE)</f>
        <v>None</v>
      </c>
      <c r="P4233" s="14" t="str">
        <f>VLOOKUP($F4233,类型描述及偏移量!$C:$H,5,FALSE)</f>
        <v>No</v>
      </c>
      <c r="Q4233" s="14" t="str">
        <f>VLOOKUP($F4233,类型描述及偏移量!$C:$H,6,FALSE)</f>
        <v>上上限值</v>
      </c>
    </row>
    <row r="4234" hidden="1" spans="1:17">
      <c r="A4234" s="12" t="s">
        <v>128</v>
      </c>
      <c r="B4234" s="12" t="s">
        <v>62</v>
      </c>
      <c r="C4234" t="s">
        <v>78</v>
      </c>
      <c r="D4234" t="s">
        <v>64</v>
      </c>
      <c r="E4234" s="13" t="str">
        <f t="shared" si="679"/>
        <v>CHPF_M1_SetFRQ_BP_Value_var</v>
      </c>
      <c r="F4234" s="14" t="str">
        <f t="shared" si="680"/>
        <v>BP_Value_var_LoLo</v>
      </c>
      <c r="G4234" s="10" t="str">
        <f t="shared" si="681"/>
        <v>CHPF_M1_SetFRQ_LoLo</v>
      </c>
      <c r="H4234" s="10" t="str">
        <f>VLOOKUP(基本表格!E4234,起始地址定义!A:D,4,FALSE)&amp;" "&amp;Q4234</f>
        <v>2121+P2-M1 1#双螺旋运输机A 给定频率 下下限值</v>
      </c>
      <c r="I4234" s="10" t="str">
        <f t="shared" si="682"/>
        <v>DB100,REAL76</v>
      </c>
      <c r="J4234" s="13" t="str">
        <f>VLOOKUP(E4234,起始地址定义!A:D,2,FALSE)</f>
        <v>DB100</v>
      </c>
      <c r="K4234" s="12" t="str">
        <f t="shared" si="683"/>
        <v>REAL76</v>
      </c>
      <c r="L4234" s="13">
        <f>VLOOKUP(E4234,起始地址定义!A:D,3,FALSE)</f>
        <v>50</v>
      </c>
      <c r="M4234" s="14">
        <f>VLOOKUP($F4234,类型描述及偏移量!$C:$H,2,FALSE)</f>
        <v>26</v>
      </c>
      <c r="N4234" s="14" t="str">
        <f>VLOOKUP($F4234,类型描述及偏移量!$C:$H,3,FALSE)</f>
        <v>实型</v>
      </c>
      <c r="O4234" s="14" t="str">
        <f>VLOOKUP($F4234,类型描述及偏移量!$C:$H,4,FALSE)</f>
        <v>None</v>
      </c>
      <c r="P4234" s="14" t="str">
        <f>VLOOKUP($F4234,类型描述及偏移量!$C:$H,5,FALSE)</f>
        <v>No</v>
      </c>
      <c r="Q4234" s="14" t="str">
        <f>VLOOKUP($F4234,类型描述及偏移量!$C:$H,6,FALSE)</f>
        <v>下下限值</v>
      </c>
    </row>
    <row r="4235" hidden="1" spans="1:17">
      <c r="A4235" s="12" t="s">
        <v>128</v>
      </c>
      <c r="B4235" s="12" t="s">
        <v>79</v>
      </c>
      <c r="C4235" t="s">
        <v>63</v>
      </c>
      <c r="D4235" t="s">
        <v>64</v>
      </c>
      <c r="E4235" s="13" t="str">
        <f t="shared" si="679"/>
        <v>CHPF_M1_ActFRQ_BP_Value_var</v>
      </c>
      <c r="F4235" s="14" t="str">
        <f t="shared" si="680"/>
        <v>BP_Value_var_HiProEN</v>
      </c>
      <c r="G4235" s="10" t="str">
        <f t="shared" si="681"/>
        <v>CHPF_M1_ActFRQ_HiProEN</v>
      </c>
      <c r="H4235" s="10" t="str">
        <f>VLOOKUP(基本表格!E4235,起始地址定义!A:D,4,FALSE)&amp;" "&amp;Q4235</f>
        <v>2121+P2-M1 1#双螺旋运输机A 反馈频率 上限保护使能</v>
      </c>
      <c r="I4235" s="10" t="str">
        <f t="shared" si="682"/>
        <v>DB100,X100.3</v>
      </c>
      <c r="J4235" s="13" t="str">
        <f>VLOOKUP(E4235,起始地址定义!A:D,2,FALSE)</f>
        <v>DB100</v>
      </c>
      <c r="K4235" s="12" t="str">
        <f t="shared" si="683"/>
        <v>X100.3</v>
      </c>
      <c r="L4235" s="13">
        <f>VLOOKUP(E4235,起始地址定义!A:D,3,FALSE)</f>
        <v>100</v>
      </c>
      <c r="M4235" s="14">
        <f>VLOOKUP($F4235,类型描述及偏移量!$C:$H,2,FALSE)</f>
        <v>0.299999999999997</v>
      </c>
      <c r="N4235" s="14" t="str">
        <f>VLOOKUP($F4235,类型描述及偏移量!$C:$H,3,FALSE)</f>
        <v>离散</v>
      </c>
      <c r="O4235" s="14" t="str">
        <f>VLOOKUP($F4235,类型描述及偏移量!$C:$H,4,FALSE)</f>
        <v>None</v>
      </c>
      <c r="P4235" s="14" t="str">
        <f>VLOOKUP($F4235,类型描述及偏移量!$C:$H,5,FALSE)</f>
        <v>No</v>
      </c>
      <c r="Q4235" s="14" t="str">
        <f>VLOOKUP($F4235,类型描述及偏移量!$C:$H,6,FALSE)</f>
        <v>上限保护使能</v>
      </c>
    </row>
    <row r="4236" hidden="1" spans="1:17">
      <c r="A4236" s="12" t="s">
        <v>128</v>
      </c>
      <c r="B4236" s="12" t="s">
        <v>79</v>
      </c>
      <c r="C4236" t="s">
        <v>65</v>
      </c>
      <c r="D4236" t="s">
        <v>64</v>
      </c>
      <c r="E4236" s="13" t="str">
        <f t="shared" si="679"/>
        <v>CHPF_M1_ActFRQ_BP_Value_var</v>
      </c>
      <c r="F4236" s="14" t="str">
        <f t="shared" si="680"/>
        <v>BP_Value_var_LoProEN</v>
      </c>
      <c r="G4236" s="10" t="str">
        <f t="shared" si="681"/>
        <v>CHPF_M1_ActFRQ_LoProEN</v>
      </c>
      <c r="H4236" s="10" t="str">
        <f>VLOOKUP(基本表格!E4236,起始地址定义!A:D,4,FALSE)&amp;" "&amp;Q4236</f>
        <v>2121+P2-M1 1#双螺旋运输机A 反馈频率 下限保护使能</v>
      </c>
      <c r="I4236" s="10" t="str">
        <f t="shared" si="682"/>
        <v>DB100,X100.4</v>
      </c>
      <c r="J4236" s="13" t="str">
        <f>VLOOKUP(E4236,起始地址定义!A:D,2,FALSE)</f>
        <v>DB100</v>
      </c>
      <c r="K4236" s="12" t="str">
        <f t="shared" si="683"/>
        <v>X100.4</v>
      </c>
      <c r="L4236" s="13">
        <f>VLOOKUP(E4236,起始地址定义!A:D,3,FALSE)</f>
        <v>100</v>
      </c>
      <c r="M4236" s="14">
        <f>VLOOKUP($F4236,类型描述及偏移量!$C:$H,2,FALSE)</f>
        <v>0.399999999999999</v>
      </c>
      <c r="N4236" s="14" t="str">
        <f>VLOOKUP($F4236,类型描述及偏移量!$C:$H,3,FALSE)</f>
        <v>离散</v>
      </c>
      <c r="O4236" s="14" t="str">
        <f>VLOOKUP($F4236,类型描述及偏移量!$C:$H,4,FALSE)</f>
        <v>None</v>
      </c>
      <c r="P4236" s="14" t="str">
        <f>VLOOKUP($F4236,类型描述及偏移量!$C:$H,5,FALSE)</f>
        <v>No</v>
      </c>
      <c r="Q4236" s="14" t="str">
        <f>VLOOKUP($F4236,类型描述及偏移量!$C:$H,6,FALSE)</f>
        <v>下限保护使能</v>
      </c>
    </row>
    <row r="4237" hidden="1" spans="1:17">
      <c r="A4237" s="12" t="s">
        <v>128</v>
      </c>
      <c r="B4237" s="12" t="s">
        <v>79</v>
      </c>
      <c r="C4237" t="s">
        <v>66</v>
      </c>
      <c r="D4237" t="s">
        <v>64</v>
      </c>
      <c r="E4237" s="13" t="str">
        <f t="shared" si="679"/>
        <v>CHPF_M1_ActFRQ_BP_Value_var</v>
      </c>
      <c r="F4237" s="14" t="str">
        <f t="shared" si="680"/>
        <v>BP_Value_var_HiALM</v>
      </c>
      <c r="G4237" s="10" t="str">
        <f t="shared" si="681"/>
        <v>CHPF_M1_ActFRQ_HiALM</v>
      </c>
      <c r="H4237" s="10" t="str">
        <f>VLOOKUP(基本表格!E4237,起始地址定义!A:D,4,FALSE)&amp;" "&amp;Q4237</f>
        <v>2121+P2-M1 1#双螺旋运输机A 反馈频率 上限报警</v>
      </c>
      <c r="I4237" s="10" t="str">
        <f t="shared" si="682"/>
        <v>DB100,X100.5</v>
      </c>
      <c r="J4237" s="13" t="str">
        <f>VLOOKUP(E4237,起始地址定义!A:D,2,FALSE)</f>
        <v>DB100</v>
      </c>
      <c r="K4237" s="12" t="str">
        <f t="shared" si="683"/>
        <v>X100.5</v>
      </c>
      <c r="L4237" s="13">
        <f>VLOOKUP(E4237,起始地址定义!A:D,3,FALSE)</f>
        <v>100</v>
      </c>
      <c r="M4237" s="14">
        <f>VLOOKUP($F4237,类型描述及偏移量!$C:$H,2,FALSE)</f>
        <v>0.5</v>
      </c>
      <c r="N4237" s="14" t="str">
        <f>VLOOKUP($F4237,类型描述及偏移量!$C:$H,3,FALSE)</f>
        <v>离散</v>
      </c>
      <c r="O4237" s="14" t="str">
        <f>VLOOKUP($F4237,类型描述及偏移量!$C:$H,4,FALSE)</f>
        <v>None</v>
      </c>
      <c r="P4237" s="14" t="str">
        <f>VLOOKUP($F4237,类型描述及偏移量!$C:$H,5,FALSE)</f>
        <v>Yes</v>
      </c>
      <c r="Q4237" s="14" t="str">
        <f>VLOOKUP($F4237,类型描述及偏移量!$C:$H,6,FALSE)</f>
        <v>上限报警</v>
      </c>
    </row>
    <row r="4238" hidden="1" spans="1:17">
      <c r="A4238" s="12" t="s">
        <v>128</v>
      </c>
      <c r="B4238" s="12" t="s">
        <v>79</v>
      </c>
      <c r="C4238" t="s">
        <v>67</v>
      </c>
      <c r="D4238" t="s">
        <v>64</v>
      </c>
      <c r="E4238" s="13" t="str">
        <f t="shared" si="679"/>
        <v>CHPF_M1_ActFRQ_BP_Value_var</v>
      </c>
      <c r="F4238" s="14" t="str">
        <f t="shared" si="680"/>
        <v>BP_Value_var_LoALM</v>
      </c>
      <c r="G4238" s="10" t="str">
        <f t="shared" si="681"/>
        <v>CHPF_M1_ActFRQ_LoALM</v>
      </c>
      <c r="H4238" s="10" t="str">
        <f>VLOOKUP(基本表格!E4238,起始地址定义!A:D,4,FALSE)&amp;" "&amp;Q4238</f>
        <v>2121+P2-M1 1#双螺旋运输机A 反馈频率 下限报警</v>
      </c>
      <c r="I4238" s="10" t="str">
        <f t="shared" si="682"/>
        <v>DB100,X100.6</v>
      </c>
      <c r="J4238" s="13" t="str">
        <f>VLOOKUP(E4238,起始地址定义!A:D,2,FALSE)</f>
        <v>DB100</v>
      </c>
      <c r="K4238" s="12" t="str">
        <f t="shared" si="683"/>
        <v>X100.6</v>
      </c>
      <c r="L4238" s="13">
        <f>VLOOKUP(E4238,起始地址定义!A:D,3,FALSE)</f>
        <v>100</v>
      </c>
      <c r="M4238" s="14">
        <f>VLOOKUP($F4238,类型描述及偏移量!$C:$H,2,FALSE)</f>
        <v>0.600000000000001</v>
      </c>
      <c r="N4238" s="14" t="str">
        <f>VLOOKUP($F4238,类型描述及偏移量!$C:$H,3,FALSE)</f>
        <v>离散</v>
      </c>
      <c r="O4238" s="14" t="str">
        <f>VLOOKUP($F4238,类型描述及偏移量!$C:$H,4,FALSE)</f>
        <v>None</v>
      </c>
      <c r="P4238" s="14" t="str">
        <f>VLOOKUP($F4238,类型描述及偏移量!$C:$H,5,FALSE)</f>
        <v>Yes</v>
      </c>
      <c r="Q4238" s="14" t="str">
        <f>VLOOKUP($F4238,类型描述及偏移量!$C:$H,6,FALSE)</f>
        <v>下限报警</v>
      </c>
    </row>
    <row r="4239" hidden="1" spans="1:17">
      <c r="A4239" s="12" t="s">
        <v>128</v>
      </c>
      <c r="B4239" s="12" t="s">
        <v>79</v>
      </c>
      <c r="C4239" t="s">
        <v>68</v>
      </c>
      <c r="D4239" t="s">
        <v>64</v>
      </c>
      <c r="E4239" s="13" t="str">
        <f t="shared" si="679"/>
        <v>CHPF_M1_ActFRQ_BP_Value_var</v>
      </c>
      <c r="F4239" s="14" t="str">
        <f t="shared" si="680"/>
        <v>BP_Value_var_HiHiALM</v>
      </c>
      <c r="G4239" s="10" t="str">
        <f t="shared" si="681"/>
        <v>CHPF_M1_ActFRQ_HiHiALM</v>
      </c>
      <c r="H4239" s="10" t="str">
        <f>VLOOKUP(基本表格!E4239,起始地址定义!A:D,4,FALSE)&amp;" "&amp;Q4239</f>
        <v>2121+P2-M1 1#双螺旋运输机A 反馈频率 上上限报警</v>
      </c>
      <c r="I4239" s="10" t="str">
        <f t="shared" si="682"/>
        <v>DB100,X100.7</v>
      </c>
      <c r="J4239" s="13" t="str">
        <f>VLOOKUP(E4239,起始地址定义!A:D,2,FALSE)</f>
        <v>DB100</v>
      </c>
      <c r="K4239" s="12" t="str">
        <f t="shared" si="683"/>
        <v>X100.7</v>
      </c>
      <c r="L4239" s="13">
        <f>VLOOKUP(E4239,起始地址定义!A:D,3,FALSE)</f>
        <v>100</v>
      </c>
      <c r="M4239" s="14">
        <f>VLOOKUP($F4239,类型描述及偏移量!$C:$H,2,FALSE)</f>
        <v>0.700000000000003</v>
      </c>
      <c r="N4239" s="14" t="str">
        <f>VLOOKUP($F4239,类型描述及偏移量!$C:$H,3,FALSE)</f>
        <v>离散</v>
      </c>
      <c r="O4239" s="14" t="str">
        <f>VLOOKUP($F4239,类型描述及偏移量!$C:$H,4,FALSE)</f>
        <v>On</v>
      </c>
      <c r="P4239" s="14" t="str">
        <f>VLOOKUP($F4239,类型描述及偏移量!$C:$H,5,FALSE)</f>
        <v>Yes</v>
      </c>
      <c r="Q4239" s="14" t="str">
        <f>VLOOKUP($F4239,类型描述及偏移量!$C:$H,6,FALSE)</f>
        <v>上上限报警</v>
      </c>
    </row>
    <row r="4240" hidden="1" spans="1:17">
      <c r="A4240" s="12" t="s">
        <v>128</v>
      </c>
      <c r="B4240" s="12" t="s">
        <v>79</v>
      </c>
      <c r="C4240" t="s">
        <v>69</v>
      </c>
      <c r="D4240" t="s">
        <v>64</v>
      </c>
      <c r="E4240" s="13" t="str">
        <f t="shared" si="679"/>
        <v>CHPF_M1_ActFRQ_BP_Value_var</v>
      </c>
      <c r="F4240" s="14" t="str">
        <f t="shared" si="680"/>
        <v>BP_Value_var_LoLoALM</v>
      </c>
      <c r="G4240" s="10" t="str">
        <f t="shared" si="681"/>
        <v>CHPF_M1_ActFRQ_LoLoALM</v>
      </c>
      <c r="H4240" s="10" t="str">
        <f>VLOOKUP(基本表格!E4240,起始地址定义!A:D,4,FALSE)&amp;" "&amp;Q4240</f>
        <v>2121+P2-M1 1#双螺旋运输机A 反馈频率 下下限报警</v>
      </c>
      <c r="I4240" s="10" t="str">
        <f t="shared" si="682"/>
        <v>DB100,X101.0</v>
      </c>
      <c r="J4240" s="13" t="str">
        <f>VLOOKUP(E4240,起始地址定义!A:D,2,FALSE)</f>
        <v>DB100</v>
      </c>
      <c r="K4240" s="12" t="str">
        <f t="shared" si="683"/>
        <v>X101.0</v>
      </c>
      <c r="L4240" s="13">
        <f>VLOOKUP(E4240,起始地址定义!A:D,3,FALSE)</f>
        <v>100</v>
      </c>
      <c r="M4240" s="14">
        <f>VLOOKUP($F4240,类型描述及偏移量!$C:$H,2,FALSE)</f>
        <v>1</v>
      </c>
      <c r="N4240" s="14" t="str">
        <f>VLOOKUP($F4240,类型描述及偏移量!$C:$H,3,FALSE)</f>
        <v>离散</v>
      </c>
      <c r="O4240" s="14" t="str">
        <f>VLOOKUP($F4240,类型描述及偏移量!$C:$H,4,FALSE)</f>
        <v>On</v>
      </c>
      <c r="P4240" s="14" t="str">
        <f>VLOOKUP($F4240,类型描述及偏移量!$C:$H,5,FALSE)</f>
        <v>Yes</v>
      </c>
      <c r="Q4240" s="14" t="str">
        <f>VLOOKUP($F4240,类型描述及偏移量!$C:$H,6,FALSE)</f>
        <v>下下限报警</v>
      </c>
    </row>
    <row r="4241" hidden="1" spans="1:17">
      <c r="A4241" s="12" t="s">
        <v>128</v>
      </c>
      <c r="B4241" s="12" t="s">
        <v>79</v>
      </c>
      <c r="C4241" t="s">
        <v>70</v>
      </c>
      <c r="D4241" t="s">
        <v>64</v>
      </c>
      <c r="E4241" s="13" t="str">
        <f t="shared" si="679"/>
        <v>CHPF_M1_ActFRQ_BP_Value_var</v>
      </c>
      <c r="F4241" s="14" t="str">
        <f t="shared" si="680"/>
        <v>BP_Value_var_LimALM</v>
      </c>
      <c r="G4241" s="10" t="str">
        <f t="shared" si="681"/>
        <v>CHPF_M1_ActFRQ_LimALM</v>
      </c>
      <c r="H4241" s="10" t="str">
        <f>VLOOKUP(基本表格!E4241,起始地址定义!A:D,4,FALSE)&amp;" "&amp;Q4241</f>
        <v>2121+P2-M1 1#双螺旋运输机A 反馈频率 极限报警</v>
      </c>
      <c r="I4241" s="10" t="str">
        <f t="shared" si="682"/>
        <v>DB100,X101.1</v>
      </c>
      <c r="J4241" s="13" t="str">
        <f>VLOOKUP(E4241,起始地址定义!A:D,2,FALSE)</f>
        <v>DB100</v>
      </c>
      <c r="K4241" s="12" t="str">
        <f t="shared" si="683"/>
        <v>X101.1</v>
      </c>
      <c r="L4241" s="13">
        <f>VLOOKUP(E4241,起始地址定义!A:D,3,FALSE)</f>
        <v>100</v>
      </c>
      <c r="M4241" s="14">
        <f>VLOOKUP($F4241,类型描述及偏移量!$C:$H,2,FALSE)</f>
        <v>1.1</v>
      </c>
      <c r="N4241" s="14" t="str">
        <f>VLOOKUP($F4241,类型描述及偏移量!$C:$H,3,FALSE)</f>
        <v>离散</v>
      </c>
      <c r="O4241" s="14" t="str">
        <f>VLOOKUP($F4241,类型描述及偏移量!$C:$H,4,FALSE)</f>
        <v>On</v>
      </c>
      <c r="P4241" s="14" t="str">
        <f>VLOOKUP($F4241,类型描述及偏移量!$C:$H,5,FALSE)</f>
        <v>Yes</v>
      </c>
      <c r="Q4241" s="14" t="str">
        <f>VLOOKUP($F4241,类型描述及偏移量!$C:$H,6,FALSE)</f>
        <v>极限报警</v>
      </c>
    </row>
    <row r="4242" hidden="1" spans="1:17">
      <c r="A4242" s="12" t="s">
        <v>128</v>
      </c>
      <c r="B4242" s="12" t="s">
        <v>79</v>
      </c>
      <c r="C4242" t="s">
        <v>71</v>
      </c>
      <c r="D4242" t="s">
        <v>64</v>
      </c>
      <c r="E4242" s="13" t="str">
        <f t="shared" si="679"/>
        <v>CHPF_M1_ActFRQ_BP_Value_var</v>
      </c>
      <c r="F4242" s="14" t="str">
        <f t="shared" si="680"/>
        <v>BP_Value_var_LostALM</v>
      </c>
      <c r="G4242" s="10" t="str">
        <f t="shared" si="681"/>
        <v>CHPF_M1_ActFRQ_LostALM</v>
      </c>
      <c r="H4242" s="10" t="str">
        <f>VLOOKUP(基本表格!E4242,起始地址定义!A:D,4,FALSE)&amp;" "&amp;Q4242</f>
        <v>2121+P2-M1 1#双螺旋运输机A 反馈频率 传感器断线报警</v>
      </c>
      <c r="I4242" s="10" t="str">
        <f t="shared" si="682"/>
        <v>DB100,X101.2</v>
      </c>
      <c r="J4242" s="13" t="str">
        <f>VLOOKUP(E4242,起始地址定义!A:D,2,FALSE)</f>
        <v>DB100</v>
      </c>
      <c r="K4242" s="12" t="str">
        <f t="shared" si="683"/>
        <v>X101.2</v>
      </c>
      <c r="L4242" s="13">
        <f>VLOOKUP(E4242,起始地址定义!A:D,3,FALSE)</f>
        <v>100</v>
      </c>
      <c r="M4242" s="14">
        <f>VLOOKUP($F4242,类型描述及偏移量!$C:$H,2,FALSE)</f>
        <v>1.2</v>
      </c>
      <c r="N4242" s="14" t="str">
        <f>VLOOKUP($F4242,类型描述及偏移量!$C:$H,3,FALSE)</f>
        <v>离散</v>
      </c>
      <c r="O4242" s="14" t="str">
        <f>VLOOKUP($F4242,类型描述及偏移量!$C:$H,4,FALSE)</f>
        <v>On</v>
      </c>
      <c r="P4242" s="14" t="str">
        <f>VLOOKUP($F4242,类型描述及偏移量!$C:$H,5,FALSE)</f>
        <v>Yes</v>
      </c>
      <c r="Q4242" s="14" t="str">
        <f>VLOOKUP($F4242,类型描述及偏移量!$C:$H,6,FALSE)</f>
        <v>传感器断线报警</v>
      </c>
    </row>
    <row r="4243" hidden="1" spans="1:17">
      <c r="A4243" s="12" t="s">
        <v>128</v>
      </c>
      <c r="B4243" s="12" t="s">
        <v>79</v>
      </c>
      <c r="C4243" t="s">
        <v>72</v>
      </c>
      <c r="D4243" t="s">
        <v>64</v>
      </c>
      <c r="E4243" s="13" t="str">
        <f t="shared" si="679"/>
        <v>CHPF_M1_ActFRQ_BP_Value_var</v>
      </c>
      <c r="F4243" s="14" t="str">
        <f t="shared" si="680"/>
        <v>BP_Value_var_Code</v>
      </c>
      <c r="G4243" s="10" t="str">
        <f t="shared" si="681"/>
        <v>CHPF_M1_ActFRQ_Code</v>
      </c>
      <c r="H4243" s="10" t="str">
        <f>VLOOKUP(基本表格!E4243,起始地址定义!A:D,4,FALSE)&amp;" "&amp;Q4243</f>
        <v>2121+P2-M1 1#双螺旋运输机A 反馈频率 实际内码</v>
      </c>
      <c r="I4243" s="10" t="str">
        <f t="shared" si="682"/>
        <v>DB100,INT102</v>
      </c>
      <c r="J4243" s="13" t="str">
        <f>VLOOKUP(E4243,起始地址定义!A:D,2,FALSE)</f>
        <v>DB100</v>
      </c>
      <c r="K4243" s="12" t="str">
        <f t="shared" si="683"/>
        <v>INT102</v>
      </c>
      <c r="L4243" s="13">
        <f>VLOOKUP(E4243,起始地址定义!A:D,3,FALSE)</f>
        <v>100</v>
      </c>
      <c r="M4243" s="14">
        <f>VLOOKUP($F4243,类型描述及偏移量!$C:$H,2,FALSE)</f>
        <v>2</v>
      </c>
      <c r="N4243" s="14" t="str">
        <f>VLOOKUP($F4243,类型描述及偏移量!$C:$H,3,FALSE)</f>
        <v>整型</v>
      </c>
      <c r="O4243" s="14" t="str">
        <f>VLOOKUP($F4243,类型描述及偏移量!$C:$H,4,FALSE)</f>
        <v>None</v>
      </c>
      <c r="P4243" s="14" t="str">
        <f>VLOOKUP($F4243,类型描述及偏移量!$C:$H,5,FALSE)</f>
        <v>Yes</v>
      </c>
      <c r="Q4243" s="14" t="str">
        <f>VLOOKUP($F4243,类型描述及偏移量!$C:$H,6,FALSE)</f>
        <v>实际内码</v>
      </c>
    </row>
    <row r="4244" hidden="1" spans="1:17">
      <c r="A4244" s="12" t="s">
        <v>128</v>
      </c>
      <c r="B4244" s="12" t="s">
        <v>79</v>
      </c>
      <c r="C4244" t="s">
        <v>73</v>
      </c>
      <c r="D4244" t="s">
        <v>64</v>
      </c>
      <c r="E4244" s="13" t="str">
        <f t="shared" si="679"/>
        <v>CHPF_M1_ActFRQ_BP_Value_var</v>
      </c>
      <c r="F4244" s="14" t="str">
        <f t="shared" si="680"/>
        <v>BP_Value_var_Value</v>
      </c>
      <c r="G4244" s="10" t="str">
        <f t="shared" si="681"/>
        <v>CHPF_M1_ActFRQ_Value</v>
      </c>
      <c r="H4244" s="10" t="str">
        <f>VLOOKUP(基本表格!E4244,起始地址定义!A:D,4,FALSE)&amp;" "&amp;Q4244</f>
        <v>2121+P2-M1 1#双螺旋运输机A 反馈频率 实际值</v>
      </c>
      <c r="I4244" s="10" t="str">
        <f t="shared" si="682"/>
        <v>DB100,REAL106</v>
      </c>
      <c r="J4244" s="13" t="str">
        <f>VLOOKUP(E4244,起始地址定义!A:D,2,FALSE)</f>
        <v>DB100</v>
      </c>
      <c r="K4244" s="12" t="str">
        <f t="shared" si="683"/>
        <v>REAL106</v>
      </c>
      <c r="L4244" s="13">
        <f>VLOOKUP(E4244,起始地址定义!A:D,3,FALSE)</f>
        <v>100</v>
      </c>
      <c r="M4244" s="14">
        <f>VLOOKUP($F4244,类型描述及偏移量!$C:$H,2,FALSE)</f>
        <v>6</v>
      </c>
      <c r="N4244" s="14" t="str">
        <f>VLOOKUP($F4244,类型描述及偏移量!$C:$H,3,FALSE)</f>
        <v>实型</v>
      </c>
      <c r="O4244" s="14" t="str">
        <f>VLOOKUP($F4244,类型描述及偏移量!$C:$H,4,FALSE)</f>
        <v>None</v>
      </c>
      <c r="P4244" s="14" t="str">
        <f>VLOOKUP($F4244,类型描述及偏移量!$C:$H,5,FALSE)</f>
        <v>Yes</v>
      </c>
      <c r="Q4244" s="14" t="str">
        <f>VLOOKUP($F4244,类型描述及偏移量!$C:$H,6,FALSE)</f>
        <v>实际值</v>
      </c>
    </row>
    <row r="4245" hidden="1" spans="1:17">
      <c r="A4245" s="12" t="s">
        <v>128</v>
      </c>
      <c r="B4245" s="12" t="s">
        <v>79</v>
      </c>
      <c r="C4245" t="s">
        <v>74</v>
      </c>
      <c r="D4245" t="s">
        <v>64</v>
      </c>
      <c r="E4245" s="13" t="str">
        <f t="shared" si="679"/>
        <v>CHPF_M1_ActFRQ_BP_Value_var</v>
      </c>
      <c r="F4245" s="14" t="str">
        <f t="shared" si="680"/>
        <v>BP_Value_var_Range</v>
      </c>
      <c r="G4245" s="10" t="str">
        <f t="shared" si="681"/>
        <v>CHPF_M1_ActFRQ_Range</v>
      </c>
      <c r="H4245" s="10" t="str">
        <f>VLOOKUP(基本表格!E4245,起始地址定义!A:D,4,FALSE)&amp;" "&amp;Q4245</f>
        <v>2121+P2-M1 1#双螺旋运输机A 反馈频率 量程</v>
      </c>
      <c r="I4245" s="10" t="str">
        <f t="shared" si="682"/>
        <v>DB100,REAL110</v>
      </c>
      <c r="J4245" s="13" t="str">
        <f>VLOOKUP(E4245,起始地址定义!A:D,2,FALSE)</f>
        <v>DB100</v>
      </c>
      <c r="K4245" s="12" t="str">
        <f t="shared" si="683"/>
        <v>REAL110</v>
      </c>
      <c r="L4245" s="13">
        <f>VLOOKUP(E4245,起始地址定义!A:D,3,FALSE)</f>
        <v>100</v>
      </c>
      <c r="M4245" s="14">
        <f>VLOOKUP($F4245,类型描述及偏移量!$C:$H,2,FALSE)</f>
        <v>10</v>
      </c>
      <c r="N4245" s="14" t="str">
        <f>VLOOKUP($F4245,类型描述及偏移量!$C:$H,3,FALSE)</f>
        <v>实型</v>
      </c>
      <c r="O4245" s="14" t="str">
        <f>VLOOKUP($F4245,类型描述及偏移量!$C:$H,4,FALSE)</f>
        <v>None</v>
      </c>
      <c r="P4245" s="14" t="str">
        <f>VLOOKUP($F4245,类型描述及偏移量!$C:$H,5,FALSE)</f>
        <v>No</v>
      </c>
      <c r="Q4245" s="14" t="str">
        <f>VLOOKUP($F4245,类型描述及偏移量!$C:$H,6,FALSE)</f>
        <v>量程</v>
      </c>
    </row>
    <row r="4246" hidden="1" spans="1:17">
      <c r="A4246" s="12" t="s">
        <v>128</v>
      </c>
      <c r="B4246" s="12" t="s">
        <v>79</v>
      </c>
      <c r="C4246" t="s">
        <v>75</v>
      </c>
      <c r="D4246" t="s">
        <v>64</v>
      </c>
      <c r="E4246" s="13" t="str">
        <f t="shared" si="679"/>
        <v>CHPF_M1_ActFRQ_BP_Value_var</v>
      </c>
      <c r="F4246" s="14" t="str">
        <f t="shared" si="680"/>
        <v>BP_Value_var_Hi</v>
      </c>
      <c r="G4246" s="10" t="str">
        <f t="shared" si="681"/>
        <v>CHPF_M1_ActFRQ_Hi</v>
      </c>
      <c r="H4246" s="10" t="str">
        <f>VLOOKUP(基本表格!E4246,起始地址定义!A:D,4,FALSE)&amp;" "&amp;Q4246</f>
        <v>2121+P2-M1 1#双螺旋运输机A 反馈频率 上限值</v>
      </c>
      <c r="I4246" s="10" t="str">
        <f t="shared" si="682"/>
        <v>DB100,REAL114</v>
      </c>
      <c r="J4246" s="13" t="str">
        <f>VLOOKUP(E4246,起始地址定义!A:D,2,FALSE)</f>
        <v>DB100</v>
      </c>
      <c r="K4246" s="12" t="str">
        <f t="shared" si="683"/>
        <v>REAL114</v>
      </c>
      <c r="L4246" s="13">
        <f>VLOOKUP(E4246,起始地址定义!A:D,3,FALSE)</f>
        <v>100</v>
      </c>
      <c r="M4246" s="14">
        <f>VLOOKUP($F4246,类型描述及偏移量!$C:$H,2,FALSE)</f>
        <v>14</v>
      </c>
      <c r="N4246" s="14" t="str">
        <f>VLOOKUP($F4246,类型描述及偏移量!$C:$H,3,FALSE)</f>
        <v>实型</v>
      </c>
      <c r="O4246" s="14" t="str">
        <f>VLOOKUP($F4246,类型描述及偏移量!$C:$H,4,FALSE)</f>
        <v>None</v>
      </c>
      <c r="P4246" s="14" t="str">
        <f>VLOOKUP($F4246,类型描述及偏移量!$C:$H,5,FALSE)</f>
        <v>No</v>
      </c>
      <c r="Q4246" s="14" t="str">
        <f>VLOOKUP($F4246,类型描述及偏移量!$C:$H,6,FALSE)</f>
        <v>上限值</v>
      </c>
    </row>
    <row r="4247" hidden="1" spans="1:17">
      <c r="A4247" s="12" t="s">
        <v>128</v>
      </c>
      <c r="B4247" s="12" t="s">
        <v>79</v>
      </c>
      <c r="C4247" t="s">
        <v>76</v>
      </c>
      <c r="D4247" t="s">
        <v>64</v>
      </c>
      <c r="E4247" s="13" t="str">
        <f t="shared" si="679"/>
        <v>CHPF_M1_ActFRQ_BP_Value_var</v>
      </c>
      <c r="F4247" s="14" t="str">
        <f t="shared" si="680"/>
        <v>BP_Value_var_Lo</v>
      </c>
      <c r="G4247" s="10" t="str">
        <f t="shared" si="681"/>
        <v>CHPF_M1_ActFRQ_Lo</v>
      </c>
      <c r="H4247" s="10" t="str">
        <f>VLOOKUP(基本表格!E4247,起始地址定义!A:D,4,FALSE)&amp;" "&amp;Q4247</f>
        <v>2121+P2-M1 1#双螺旋运输机A 反馈频率 下限值</v>
      </c>
      <c r="I4247" s="10" t="str">
        <f t="shared" si="682"/>
        <v>DB100,REAL118</v>
      </c>
      <c r="J4247" s="13" t="str">
        <f>VLOOKUP(E4247,起始地址定义!A:D,2,FALSE)</f>
        <v>DB100</v>
      </c>
      <c r="K4247" s="12" t="str">
        <f t="shared" si="683"/>
        <v>REAL118</v>
      </c>
      <c r="L4247" s="13">
        <f>VLOOKUP(E4247,起始地址定义!A:D,3,FALSE)</f>
        <v>100</v>
      </c>
      <c r="M4247" s="14">
        <f>VLOOKUP($F4247,类型描述及偏移量!$C:$H,2,FALSE)</f>
        <v>18</v>
      </c>
      <c r="N4247" s="14" t="str">
        <f>VLOOKUP($F4247,类型描述及偏移量!$C:$H,3,FALSE)</f>
        <v>实型</v>
      </c>
      <c r="O4247" s="14" t="str">
        <f>VLOOKUP($F4247,类型描述及偏移量!$C:$H,4,FALSE)</f>
        <v>None</v>
      </c>
      <c r="P4247" s="14" t="str">
        <f>VLOOKUP($F4247,类型描述及偏移量!$C:$H,5,FALSE)</f>
        <v>No</v>
      </c>
      <c r="Q4247" s="14" t="str">
        <f>VLOOKUP($F4247,类型描述及偏移量!$C:$H,6,FALSE)</f>
        <v>下限值</v>
      </c>
    </row>
    <row r="4248" hidden="1" spans="1:17">
      <c r="A4248" s="12" t="s">
        <v>128</v>
      </c>
      <c r="B4248" s="12" t="s">
        <v>79</v>
      </c>
      <c r="C4248" t="s">
        <v>77</v>
      </c>
      <c r="D4248" t="s">
        <v>64</v>
      </c>
      <c r="E4248" s="13" t="str">
        <f t="shared" si="679"/>
        <v>CHPF_M1_ActFRQ_BP_Value_var</v>
      </c>
      <c r="F4248" s="14" t="str">
        <f t="shared" si="680"/>
        <v>BP_Value_var_HiHi</v>
      </c>
      <c r="G4248" s="10" t="str">
        <f t="shared" si="681"/>
        <v>CHPF_M1_ActFRQ_HiHi</v>
      </c>
      <c r="H4248" s="10" t="str">
        <f>VLOOKUP(基本表格!E4248,起始地址定义!A:D,4,FALSE)&amp;" "&amp;Q4248</f>
        <v>2121+P2-M1 1#双螺旋运输机A 反馈频率 上上限值</v>
      </c>
      <c r="I4248" s="10" t="str">
        <f t="shared" si="682"/>
        <v>DB100,REAL122</v>
      </c>
      <c r="J4248" s="13" t="str">
        <f>VLOOKUP(E4248,起始地址定义!A:D,2,FALSE)</f>
        <v>DB100</v>
      </c>
      <c r="K4248" s="12" t="str">
        <f t="shared" si="683"/>
        <v>REAL122</v>
      </c>
      <c r="L4248" s="13">
        <f>VLOOKUP(E4248,起始地址定义!A:D,3,FALSE)</f>
        <v>100</v>
      </c>
      <c r="M4248" s="14">
        <f>VLOOKUP($F4248,类型描述及偏移量!$C:$H,2,FALSE)</f>
        <v>22</v>
      </c>
      <c r="N4248" s="14" t="str">
        <f>VLOOKUP($F4248,类型描述及偏移量!$C:$H,3,FALSE)</f>
        <v>实型</v>
      </c>
      <c r="O4248" s="14" t="str">
        <f>VLOOKUP($F4248,类型描述及偏移量!$C:$H,4,FALSE)</f>
        <v>None</v>
      </c>
      <c r="P4248" s="14" t="str">
        <f>VLOOKUP($F4248,类型描述及偏移量!$C:$H,5,FALSE)</f>
        <v>No</v>
      </c>
      <c r="Q4248" s="14" t="str">
        <f>VLOOKUP($F4248,类型描述及偏移量!$C:$H,6,FALSE)</f>
        <v>上上限值</v>
      </c>
    </row>
    <row r="4249" hidden="1" spans="1:17">
      <c r="A4249" s="12" t="s">
        <v>128</v>
      </c>
      <c r="B4249" s="12" t="s">
        <v>79</v>
      </c>
      <c r="C4249" t="s">
        <v>78</v>
      </c>
      <c r="D4249" t="s">
        <v>64</v>
      </c>
      <c r="E4249" s="13" t="str">
        <f t="shared" si="679"/>
        <v>CHPF_M1_ActFRQ_BP_Value_var</v>
      </c>
      <c r="F4249" s="14" t="str">
        <f t="shared" si="680"/>
        <v>BP_Value_var_LoLo</v>
      </c>
      <c r="G4249" s="10" t="str">
        <f t="shared" si="681"/>
        <v>CHPF_M1_ActFRQ_LoLo</v>
      </c>
      <c r="H4249" s="10" t="str">
        <f>VLOOKUP(基本表格!E4249,起始地址定义!A:D,4,FALSE)&amp;" "&amp;Q4249</f>
        <v>2121+P2-M1 1#双螺旋运输机A 反馈频率 下下限值</v>
      </c>
      <c r="I4249" s="10" t="str">
        <f t="shared" si="682"/>
        <v>DB100,REAL126</v>
      </c>
      <c r="J4249" s="13" t="str">
        <f>VLOOKUP(E4249,起始地址定义!A:D,2,FALSE)</f>
        <v>DB100</v>
      </c>
      <c r="K4249" s="12" t="str">
        <f t="shared" si="683"/>
        <v>REAL126</v>
      </c>
      <c r="L4249" s="13">
        <f>VLOOKUP(E4249,起始地址定义!A:D,3,FALSE)</f>
        <v>100</v>
      </c>
      <c r="M4249" s="14">
        <f>VLOOKUP($F4249,类型描述及偏移量!$C:$H,2,FALSE)</f>
        <v>26</v>
      </c>
      <c r="N4249" s="14" t="str">
        <f>VLOOKUP($F4249,类型描述及偏移量!$C:$H,3,FALSE)</f>
        <v>实型</v>
      </c>
      <c r="O4249" s="14" t="str">
        <f>VLOOKUP($F4249,类型描述及偏移量!$C:$H,4,FALSE)</f>
        <v>None</v>
      </c>
      <c r="P4249" s="14" t="str">
        <f>VLOOKUP($F4249,类型描述及偏移量!$C:$H,5,FALSE)</f>
        <v>No</v>
      </c>
      <c r="Q4249" s="14" t="str">
        <f>VLOOKUP($F4249,类型描述及偏移量!$C:$H,6,FALSE)</f>
        <v>下下限值</v>
      </c>
    </row>
    <row r="4250" hidden="1" spans="1:17">
      <c r="A4250" s="12" t="s">
        <v>128</v>
      </c>
      <c r="B4250" s="12" t="s">
        <v>80</v>
      </c>
      <c r="C4250" t="s">
        <v>81</v>
      </c>
      <c r="D4250" t="s">
        <v>82</v>
      </c>
      <c r="E4250" s="13" t="str">
        <f t="shared" si="679"/>
        <v>CHPF_M1_Comm_BP_G120_var</v>
      </c>
      <c r="F4250" s="14" t="str">
        <f t="shared" si="680"/>
        <v>BP_G120_var_REL</v>
      </c>
      <c r="G4250" s="10" t="str">
        <f t="shared" si="681"/>
        <v>CHPF_M1_Comm_REL</v>
      </c>
      <c r="H4250" s="10" t="str">
        <f>VLOOKUP(基本表格!E4250,起始地址定义!A:D,4,FALSE)&amp;" "&amp;Q4250</f>
        <v>2121+P2-M1 1#双螺旋运输机A 变频器通讯 备妥（不能与正转信号使用同一个）</v>
      </c>
      <c r="I4250" s="10" t="str">
        <f t="shared" si="682"/>
        <v>DB100,X150.0</v>
      </c>
      <c r="J4250" s="13" t="str">
        <f>VLOOKUP(E4250,起始地址定义!A:D,2,FALSE)</f>
        <v>DB100</v>
      </c>
      <c r="K4250" s="12" t="str">
        <f t="shared" si="683"/>
        <v>X150.0</v>
      </c>
      <c r="L4250" s="13">
        <f>VLOOKUP(E4250,起始地址定义!A:D,3,FALSE)</f>
        <v>150</v>
      </c>
      <c r="M4250" s="14">
        <f>VLOOKUP($F4250,类型描述及偏移量!$C:$H,2,FALSE)</f>
        <v>0</v>
      </c>
      <c r="N4250" s="14" t="str">
        <f>VLOOKUP($F4250,类型描述及偏移量!$C:$H,3,FALSE)</f>
        <v>离散</v>
      </c>
      <c r="O4250" s="14" t="str">
        <f>VLOOKUP($F4250,类型描述及偏移量!$C:$H,4,FALSE)</f>
        <v>None</v>
      </c>
      <c r="P4250" s="14" t="str">
        <f>VLOOKUP($F4250,类型描述及偏移量!$C:$H,5,FALSE)</f>
        <v>Yes</v>
      </c>
      <c r="Q4250" s="14" t="str">
        <f>VLOOKUP($F4250,类型描述及偏移量!$C:$H,6,FALSE)</f>
        <v>备妥（不能与正转信号使用同一个）</v>
      </c>
    </row>
    <row r="4251" hidden="1" spans="1:17">
      <c r="A4251" s="12" t="s">
        <v>128</v>
      </c>
      <c r="B4251" s="12" t="s">
        <v>80</v>
      </c>
      <c r="C4251" t="s">
        <v>83</v>
      </c>
      <c r="D4251" t="s">
        <v>82</v>
      </c>
      <c r="E4251" s="13" t="str">
        <f t="shared" si="679"/>
        <v>CHPF_M1_Comm_BP_G120_var</v>
      </c>
      <c r="F4251" s="14" t="str">
        <f t="shared" si="680"/>
        <v>BP_G120_var_FWD</v>
      </c>
      <c r="G4251" s="10" t="str">
        <f t="shared" si="681"/>
        <v>CHPF_M1_Comm_FWD</v>
      </c>
      <c r="H4251" s="10" t="str">
        <f>VLOOKUP(基本表格!E4251,起始地址定义!A:D,4,FALSE)&amp;" "&amp;Q4251</f>
        <v>2121+P2-M1 1#双螺旋运输机A 变频器通讯 正转</v>
      </c>
      <c r="I4251" s="10" t="str">
        <f t="shared" si="682"/>
        <v>DB100,X150.1</v>
      </c>
      <c r="J4251" s="13" t="str">
        <f>VLOOKUP(E4251,起始地址定义!A:D,2,FALSE)</f>
        <v>DB100</v>
      </c>
      <c r="K4251" s="12" t="str">
        <f t="shared" si="683"/>
        <v>X150.1</v>
      </c>
      <c r="L4251" s="13">
        <f>VLOOKUP(E4251,起始地址定义!A:D,3,FALSE)</f>
        <v>150</v>
      </c>
      <c r="M4251" s="14">
        <f>VLOOKUP($F4251,类型描述及偏移量!$C:$H,2,FALSE)</f>
        <v>0.0999999999999943</v>
      </c>
      <c r="N4251" s="14" t="str">
        <f>VLOOKUP($F4251,类型描述及偏移量!$C:$H,3,FALSE)</f>
        <v>离散</v>
      </c>
      <c r="O4251" s="14" t="str">
        <f>VLOOKUP($F4251,类型描述及偏移量!$C:$H,4,FALSE)</f>
        <v>None</v>
      </c>
      <c r="P4251" s="14" t="str">
        <f>VLOOKUP($F4251,类型描述及偏移量!$C:$H,5,FALSE)</f>
        <v>Yes</v>
      </c>
      <c r="Q4251" s="14" t="str">
        <f>VLOOKUP($F4251,类型描述及偏移量!$C:$H,6,FALSE)</f>
        <v>正转</v>
      </c>
    </row>
    <row r="4252" hidden="1" spans="1:17">
      <c r="A4252" s="12" t="s">
        <v>128</v>
      </c>
      <c r="B4252" s="12" t="s">
        <v>80</v>
      </c>
      <c r="C4252" t="s">
        <v>84</v>
      </c>
      <c r="D4252" t="s">
        <v>82</v>
      </c>
      <c r="E4252" s="13" t="str">
        <f t="shared" si="679"/>
        <v>CHPF_M1_Comm_BP_G120_var</v>
      </c>
      <c r="F4252" s="14" t="str">
        <f t="shared" si="680"/>
        <v>BP_G120_var_REV</v>
      </c>
      <c r="G4252" s="10" t="str">
        <f t="shared" si="681"/>
        <v>CHPF_M1_Comm_REV</v>
      </c>
      <c r="H4252" s="10" t="str">
        <f>VLOOKUP(基本表格!E4252,起始地址定义!A:D,4,FALSE)&amp;" "&amp;Q4252</f>
        <v>2121+P2-M1 1#双螺旋运输机A 变频器通讯 反转</v>
      </c>
      <c r="I4252" s="10" t="str">
        <f t="shared" si="682"/>
        <v>DB100,X150.2</v>
      </c>
      <c r="J4252" s="13" t="str">
        <f>VLOOKUP(E4252,起始地址定义!A:D,2,FALSE)</f>
        <v>DB100</v>
      </c>
      <c r="K4252" s="12" t="str">
        <f t="shared" si="683"/>
        <v>X150.2</v>
      </c>
      <c r="L4252" s="13">
        <f>VLOOKUP(E4252,起始地址定义!A:D,3,FALSE)</f>
        <v>150</v>
      </c>
      <c r="M4252" s="14">
        <f>VLOOKUP($F4252,类型描述及偏移量!$C:$H,2,FALSE)</f>
        <v>0.199999999999989</v>
      </c>
      <c r="N4252" s="14" t="str">
        <f>VLOOKUP($F4252,类型描述及偏移量!$C:$H,3,FALSE)</f>
        <v>离散</v>
      </c>
      <c r="O4252" s="14" t="str">
        <f>VLOOKUP($F4252,类型描述及偏移量!$C:$H,4,FALSE)</f>
        <v>None</v>
      </c>
      <c r="P4252" s="14" t="str">
        <f>VLOOKUP($F4252,类型描述及偏移量!$C:$H,5,FALSE)</f>
        <v>Yes</v>
      </c>
      <c r="Q4252" s="14" t="str">
        <f>VLOOKUP($F4252,类型描述及偏移量!$C:$H,6,FALSE)</f>
        <v>反转</v>
      </c>
    </row>
    <row r="4253" hidden="1" spans="1:17">
      <c r="A4253" s="12" t="s">
        <v>128</v>
      </c>
      <c r="B4253" s="12" t="s">
        <v>80</v>
      </c>
      <c r="C4253" t="s">
        <v>85</v>
      </c>
      <c r="D4253" t="s">
        <v>82</v>
      </c>
      <c r="E4253" s="13" t="str">
        <f t="shared" si="679"/>
        <v>CHPF_M1_Comm_BP_G120_var</v>
      </c>
      <c r="F4253" s="14" t="str">
        <f t="shared" si="680"/>
        <v>BP_G120_var_Reset</v>
      </c>
      <c r="G4253" s="10" t="str">
        <f t="shared" si="681"/>
        <v>CHPF_M1_Comm_Reset</v>
      </c>
      <c r="H4253" s="10" t="str">
        <f>VLOOKUP(基本表格!E4253,起始地址定义!A:D,4,FALSE)&amp;" "&amp;Q4253</f>
        <v>2121+P2-M1 1#双螺旋运输机A 变频器通讯 故障复位</v>
      </c>
      <c r="I4253" s="10" t="str">
        <f t="shared" si="682"/>
        <v>DB100,X150.3</v>
      </c>
      <c r="J4253" s="13" t="str">
        <f>VLOOKUP(E4253,起始地址定义!A:D,2,FALSE)</f>
        <v>DB100</v>
      </c>
      <c r="K4253" s="12" t="str">
        <f t="shared" si="683"/>
        <v>X150.3</v>
      </c>
      <c r="L4253" s="13">
        <f>VLOOKUP(E4253,起始地址定义!A:D,3,FALSE)</f>
        <v>150</v>
      </c>
      <c r="M4253" s="14">
        <f>VLOOKUP($F4253,类型描述及偏移量!$C:$H,2,FALSE)</f>
        <v>0.300000000000011</v>
      </c>
      <c r="N4253" s="14" t="str">
        <f>VLOOKUP($F4253,类型描述及偏移量!$C:$H,3,FALSE)</f>
        <v>离散</v>
      </c>
      <c r="O4253" s="14" t="str">
        <f>VLOOKUP($F4253,类型描述及偏移量!$C:$H,4,FALSE)</f>
        <v>None</v>
      </c>
      <c r="P4253" s="14" t="str">
        <f>VLOOKUP($F4253,类型描述及偏移量!$C:$H,5,FALSE)</f>
        <v>No</v>
      </c>
      <c r="Q4253" s="14" t="str">
        <f>VLOOKUP($F4253,类型描述及偏移量!$C:$H,6,FALSE)</f>
        <v>故障复位</v>
      </c>
    </row>
    <row r="4254" hidden="1" spans="1:17">
      <c r="A4254" s="12" t="s">
        <v>128</v>
      </c>
      <c r="B4254" s="12" t="s">
        <v>80</v>
      </c>
      <c r="C4254" t="s">
        <v>86</v>
      </c>
      <c r="D4254" t="s">
        <v>82</v>
      </c>
      <c r="E4254" s="13" t="str">
        <f t="shared" si="679"/>
        <v>CHPF_M1_Comm_BP_G120_var</v>
      </c>
      <c r="F4254" s="14" t="str">
        <f t="shared" si="680"/>
        <v>BP_G120_var_IRL</v>
      </c>
      <c r="G4254" s="10" t="str">
        <f t="shared" si="681"/>
        <v>CHPF_M1_Comm_IRL</v>
      </c>
      <c r="H4254" s="10" t="str">
        <f>VLOOKUP(基本表格!E4254,起始地址定义!A:D,4,FALSE)&amp;" "&amp;Q4254</f>
        <v>2121+P2-M1 1#双螺旋运输机A 变频器通讯 备妥反馈</v>
      </c>
      <c r="I4254" s="10" t="str">
        <f t="shared" si="682"/>
        <v>DB100,X150.4</v>
      </c>
      <c r="J4254" s="13" t="str">
        <f>VLOOKUP(E4254,起始地址定义!A:D,2,FALSE)</f>
        <v>DB100</v>
      </c>
      <c r="K4254" s="12" t="str">
        <f t="shared" si="683"/>
        <v>X150.4</v>
      </c>
      <c r="L4254" s="13">
        <f>VLOOKUP(E4254,起始地址定义!A:D,3,FALSE)</f>
        <v>150</v>
      </c>
      <c r="M4254" s="14">
        <f>VLOOKUP($F4254,类型描述及偏移量!$C:$H,2,FALSE)</f>
        <v>0.400000000000006</v>
      </c>
      <c r="N4254" s="14" t="str">
        <f>VLOOKUP($F4254,类型描述及偏移量!$C:$H,3,FALSE)</f>
        <v>离散</v>
      </c>
      <c r="O4254" s="14" t="str">
        <f>VLOOKUP($F4254,类型描述及偏移量!$C:$H,4,FALSE)</f>
        <v>None</v>
      </c>
      <c r="P4254" s="14" t="str">
        <f>VLOOKUP($F4254,类型描述及偏移量!$C:$H,5,FALSE)</f>
        <v>Yes</v>
      </c>
      <c r="Q4254" s="14" t="str">
        <f>VLOOKUP($F4254,类型描述及偏移量!$C:$H,6,FALSE)</f>
        <v>备妥反馈</v>
      </c>
    </row>
    <row r="4255" hidden="1" spans="1:17">
      <c r="A4255" s="12" t="s">
        <v>128</v>
      </c>
      <c r="B4255" s="12" t="s">
        <v>80</v>
      </c>
      <c r="C4255" t="s">
        <v>87</v>
      </c>
      <c r="D4255" t="s">
        <v>82</v>
      </c>
      <c r="E4255" s="13" t="str">
        <f t="shared" si="679"/>
        <v>CHPF_M1_Comm_BP_G120_var</v>
      </c>
      <c r="F4255" s="14" t="str">
        <f t="shared" si="680"/>
        <v>BP_G120_var_IFW</v>
      </c>
      <c r="G4255" s="10" t="str">
        <f t="shared" si="681"/>
        <v>CHPF_M1_Comm_IFW</v>
      </c>
      <c r="H4255" s="10" t="str">
        <f>VLOOKUP(基本表格!E4255,起始地址定义!A:D,4,FALSE)&amp;" "&amp;Q4255</f>
        <v>2121+P2-M1 1#双螺旋运输机A 变频器通讯 正转反馈</v>
      </c>
      <c r="I4255" s="10" t="str">
        <f t="shared" si="682"/>
        <v>DB100,X150.5</v>
      </c>
      <c r="J4255" s="13" t="str">
        <f>VLOOKUP(E4255,起始地址定义!A:D,2,FALSE)</f>
        <v>DB100</v>
      </c>
      <c r="K4255" s="12" t="str">
        <f t="shared" si="683"/>
        <v>X150.5</v>
      </c>
      <c r="L4255" s="13">
        <f>VLOOKUP(E4255,起始地址定义!A:D,3,FALSE)</f>
        <v>150</v>
      </c>
      <c r="M4255" s="14">
        <f>VLOOKUP($F4255,类型描述及偏移量!$C:$H,2,FALSE)</f>
        <v>0.5</v>
      </c>
      <c r="N4255" s="14" t="str">
        <f>VLOOKUP($F4255,类型描述及偏移量!$C:$H,3,FALSE)</f>
        <v>离散</v>
      </c>
      <c r="O4255" s="14" t="str">
        <f>VLOOKUP($F4255,类型描述及偏移量!$C:$H,4,FALSE)</f>
        <v>None</v>
      </c>
      <c r="P4255" s="14" t="str">
        <f>VLOOKUP($F4255,类型描述及偏移量!$C:$H,5,FALSE)</f>
        <v>Yes</v>
      </c>
      <c r="Q4255" s="14" t="str">
        <f>VLOOKUP($F4255,类型描述及偏移量!$C:$H,6,FALSE)</f>
        <v>正转反馈</v>
      </c>
    </row>
    <row r="4256" hidden="1" spans="1:17">
      <c r="A4256" s="12" t="s">
        <v>128</v>
      </c>
      <c r="B4256" s="12" t="s">
        <v>80</v>
      </c>
      <c r="C4256" t="s">
        <v>88</v>
      </c>
      <c r="D4256" t="s">
        <v>82</v>
      </c>
      <c r="E4256" s="13" t="str">
        <f t="shared" si="679"/>
        <v>CHPF_M1_Comm_BP_G120_var</v>
      </c>
      <c r="F4256" s="14" t="str">
        <f t="shared" si="680"/>
        <v>BP_G120_var_IRV</v>
      </c>
      <c r="G4256" s="10" t="str">
        <f t="shared" si="681"/>
        <v>CHPF_M1_Comm_IRV</v>
      </c>
      <c r="H4256" s="10" t="str">
        <f>VLOOKUP(基本表格!E4256,起始地址定义!A:D,4,FALSE)&amp;" "&amp;Q4256</f>
        <v>2121+P2-M1 1#双螺旋运输机A 变频器通讯 反转反馈</v>
      </c>
      <c r="I4256" s="10" t="str">
        <f t="shared" si="682"/>
        <v>DB100,X150.6</v>
      </c>
      <c r="J4256" s="13" t="str">
        <f>VLOOKUP(E4256,起始地址定义!A:D,2,FALSE)</f>
        <v>DB100</v>
      </c>
      <c r="K4256" s="12" t="str">
        <f t="shared" si="683"/>
        <v>X150.6</v>
      </c>
      <c r="L4256" s="13">
        <f>VLOOKUP(E4256,起始地址定义!A:D,3,FALSE)</f>
        <v>150</v>
      </c>
      <c r="M4256" s="14">
        <f>VLOOKUP($F4256,类型描述及偏移量!$C:$H,2,FALSE)</f>
        <v>0.599999999999994</v>
      </c>
      <c r="N4256" s="14" t="str">
        <f>VLOOKUP($F4256,类型描述及偏移量!$C:$H,3,FALSE)</f>
        <v>离散</v>
      </c>
      <c r="O4256" s="14" t="str">
        <f>VLOOKUP($F4256,类型描述及偏移量!$C:$H,4,FALSE)</f>
        <v>None</v>
      </c>
      <c r="P4256" s="14" t="str">
        <f>VLOOKUP($F4256,类型描述及偏移量!$C:$H,5,FALSE)</f>
        <v>Yes</v>
      </c>
      <c r="Q4256" s="14" t="str">
        <f>VLOOKUP($F4256,类型描述及偏移量!$C:$H,6,FALSE)</f>
        <v>反转反馈</v>
      </c>
    </row>
    <row r="4257" hidden="1" spans="1:17">
      <c r="A4257" s="12" t="s">
        <v>128</v>
      </c>
      <c r="B4257" s="12" t="s">
        <v>80</v>
      </c>
      <c r="C4257" t="s">
        <v>89</v>
      </c>
      <c r="D4257" t="s">
        <v>82</v>
      </c>
      <c r="E4257" s="13" t="str">
        <f t="shared" si="679"/>
        <v>CHPF_M1_Comm_BP_G120_var</v>
      </c>
      <c r="F4257" s="14" t="str">
        <f t="shared" si="680"/>
        <v>BP_G120_var_ALARM</v>
      </c>
      <c r="G4257" s="10" t="str">
        <f t="shared" si="681"/>
        <v>CHPF_M1_Comm_ALARM</v>
      </c>
      <c r="H4257" s="10" t="str">
        <f>VLOOKUP(基本表格!E4257,起始地址定义!A:D,4,FALSE)&amp;" "&amp;Q4257</f>
        <v>2121+P2-M1 1#双螺旋运输机A 变频器通讯 变频器备用</v>
      </c>
      <c r="I4257" s="10" t="str">
        <f t="shared" si="682"/>
        <v>DB100,X150.7</v>
      </c>
      <c r="J4257" s="13" t="str">
        <f>VLOOKUP(E4257,起始地址定义!A:D,2,FALSE)</f>
        <v>DB100</v>
      </c>
      <c r="K4257" s="12" t="str">
        <f t="shared" si="683"/>
        <v>X150.7</v>
      </c>
      <c r="L4257" s="13">
        <f>VLOOKUP(E4257,起始地址定义!A:D,3,FALSE)</f>
        <v>150</v>
      </c>
      <c r="M4257" s="14">
        <f>VLOOKUP($F4257,类型描述及偏移量!$C:$H,2,FALSE)</f>
        <v>0.699999999999989</v>
      </c>
      <c r="N4257" s="14" t="str">
        <f>VLOOKUP($F4257,类型描述及偏移量!$C:$H,3,FALSE)</f>
        <v>离散</v>
      </c>
      <c r="O4257" s="14" t="str">
        <f>VLOOKUP($F4257,类型描述及偏移量!$C:$H,4,FALSE)</f>
        <v>None</v>
      </c>
      <c r="P4257" s="14" t="str">
        <f>VLOOKUP($F4257,类型描述及偏移量!$C:$H,5,FALSE)</f>
        <v>Yes</v>
      </c>
      <c r="Q4257" s="14" t="str">
        <f>VLOOKUP($F4257,类型描述及偏移量!$C:$H,6,FALSE)</f>
        <v>变频器备用</v>
      </c>
    </row>
    <row r="4258" hidden="1" spans="1:17">
      <c r="A4258" s="12" t="s">
        <v>128</v>
      </c>
      <c r="B4258" s="12" t="s">
        <v>80</v>
      </c>
      <c r="C4258" t="s">
        <v>90</v>
      </c>
      <c r="D4258" t="s">
        <v>82</v>
      </c>
      <c r="E4258" s="13" t="str">
        <f t="shared" si="679"/>
        <v>CHPF_M1_Comm_BP_G120_var</v>
      </c>
      <c r="F4258" s="14" t="str">
        <f t="shared" si="680"/>
        <v>BP_G120_var_Fault</v>
      </c>
      <c r="G4258" s="10" t="str">
        <f t="shared" si="681"/>
        <v>CHPF_M1_Comm_Fault</v>
      </c>
      <c r="H4258" s="10" t="str">
        <f>VLOOKUP(基本表格!E4258,起始地址定义!A:D,4,FALSE)&amp;" "&amp;Q4258</f>
        <v>2121+P2-M1 1#双螺旋运输机A 变频器通讯 变频器报警</v>
      </c>
      <c r="I4258" s="10" t="str">
        <f t="shared" si="682"/>
        <v>DB100,X151.0</v>
      </c>
      <c r="J4258" s="13" t="str">
        <f>VLOOKUP(E4258,起始地址定义!A:D,2,FALSE)</f>
        <v>DB100</v>
      </c>
      <c r="K4258" s="12" t="str">
        <f t="shared" si="683"/>
        <v>X151.0</v>
      </c>
      <c r="L4258" s="13">
        <f>VLOOKUP(E4258,起始地址定义!A:D,3,FALSE)</f>
        <v>150</v>
      </c>
      <c r="M4258" s="14">
        <f>VLOOKUP($F4258,类型描述及偏移量!$C:$H,2,FALSE)</f>
        <v>1</v>
      </c>
      <c r="N4258" s="14" t="str">
        <f>VLOOKUP($F4258,类型描述及偏移量!$C:$H,3,FALSE)</f>
        <v>离散</v>
      </c>
      <c r="O4258" s="14" t="str">
        <f>VLOOKUP($F4258,类型描述及偏移量!$C:$H,4,FALSE)</f>
        <v>On</v>
      </c>
      <c r="P4258" s="14" t="str">
        <f>VLOOKUP($F4258,类型描述及偏移量!$C:$H,5,FALSE)</f>
        <v>Yes</v>
      </c>
      <c r="Q4258" s="14" t="str">
        <f>VLOOKUP($F4258,类型描述及偏移量!$C:$H,6,FALSE)</f>
        <v>变频器报警</v>
      </c>
    </row>
    <row r="4259" hidden="1" spans="1:17">
      <c r="A4259" s="12" t="s">
        <v>128</v>
      </c>
      <c r="B4259" s="12" t="s">
        <v>80</v>
      </c>
      <c r="C4259" t="s">
        <v>91</v>
      </c>
      <c r="D4259" t="s">
        <v>82</v>
      </c>
      <c r="E4259" s="13" t="str">
        <f t="shared" si="679"/>
        <v>CHPF_M1_Comm_BP_G120_var</v>
      </c>
      <c r="F4259" s="14" t="str">
        <f t="shared" si="680"/>
        <v>BP_G120_var_Warn_Code</v>
      </c>
      <c r="G4259" s="10" t="str">
        <f t="shared" si="681"/>
        <v>CHPF_M1_Comm_Warn_Code</v>
      </c>
      <c r="H4259" s="10" t="str">
        <f>VLOOKUP(基本表格!E4259,起始地址定义!A:D,4,FALSE)&amp;" "&amp;Q4259</f>
        <v>2121+P2-M1 1#双螺旋运输机A 变频器通讯 警告</v>
      </c>
      <c r="I4259" s="10" t="str">
        <f t="shared" si="682"/>
        <v>DB100,INT152</v>
      </c>
      <c r="J4259" s="13" t="str">
        <f>VLOOKUP(E4259,起始地址定义!A:D,2,FALSE)</f>
        <v>DB100</v>
      </c>
      <c r="K4259" s="12" t="str">
        <f t="shared" si="683"/>
        <v>INT152</v>
      </c>
      <c r="L4259" s="13">
        <f>VLOOKUP(E4259,起始地址定义!A:D,3,FALSE)</f>
        <v>150</v>
      </c>
      <c r="M4259" s="14">
        <f>VLOOKUP($F4259,类型描述及偏移量!$C:$H,2,FALSE)</f>
        <v>2</v>
      </c>
      <c r="N4259" s="14" t="str">
        <f>VLOOKUP($F4259,类型描述及偏移量!$C:$H,3,FALSE)</f>
        <v>整型</v>
      </c>
      <c r="O4259" s="14" t="str">
        <f>VLOOKUP($F4259,类型描述及偏移量!$C:$H,4,FALSE)</f>
        <v>None</v>
      </c>
      <c r="P4259" s="14" t="str">
        <f>VLOOKUP($F4259,类型描述及偏移量!$C:$H,5,FALSE)</f>
        <v>Yes</v>
      </c>
      <c r="Q4259" s="14" t="str">
        <f>VLOOKUP($F4259,类型描述及偏移量!$C:$H,6,FALSE)</f>
        <v>警告</v>
      </c>
    </row>
    <row r="4260" hidden="1" spans="1:17">
      <c r="A4260" s="12" t="s">
        <v>128</v>
      </c>
      <c r="B4260" s="12" t="s">
        <v>80</v>
      </c>
      <c r="C4260" t="s">
        <v>92</v>
      </c>
      <c r="D4260" t="s">
        <v>82</v>
      </c>
      <c r="E4260" s="13" t="str">
        <f t="shared" si="679"/>
        <v>CHPF_M1_Comm_BP_G120_var</v>
      </c>
      <c r="F4260" s="14" t="str">
        <f t="shared" si="680"/>
        <v>BP_G120_var_Fault_Code</v>
      </c>
      <c r="G4260" s="10" t="str">
        <f t="shared" si="681"/>
        <v>CHPF_M1_Comm_Fault_Code</v>
      </c>
      <c r="H4260" s="10" t="str">
        <f>VLOOKUP(基本表格!E4260,起始地址定义!A:D,4,FALSE)&amp;" "&amp;Q4260</f>
        <v>2121+P2-M1 1#双螺旋运输机A 变频器通讯 报警代码</v>
      </c>
      <c r="I4260" s="10" t="str">
        <f t="shared" si="682"/>
        <v>DB100,INT154</v>
      </c>
      <c r="J4260" s="13" t="str">
        <f>VLOOKUP(E4260,起始地址定义!A:D,2,FALSE)</f>
        <v>DB100</v>
      </c>
      <c r="K4260" s="12" t="str">
        <f t="shared" si="683"/>
        <v>INT154</v>
      </c>
      <c r="L4260" s="13">
        <f>VLOOKUP(E4260,起始地址定义!A:D,3,FALSE)</f>
        <v>150</v>
      </c>
      <c r="M4260" s="14">
        <f>VLOOKUP($F4260,类型描述及偏移量!$C:$H,2,FALSE)</f>
        <v>4</v>
      </c>
      <c r="N4260" s="14" t="str">
        <f>VLOOKUP($F4260,类型描述及偏移量!$C:$H,3,FALSE)</f>
        <v>整型</v>
      </c>
      <c r="O4260" s="14" t="str">
        <f>VLOOKUP($F4260,类型描述及偏移量!$C:$H,4,FALSE)</f>
        <v>None</v>
      </c>
      <c r="P4260" s="14" t="str">
        <f>VLOOKUP($F4260,类型描述及偏移量!$C:$H,5,FALSE)</f>
        <v>Yes</v>
      </c>
      <c r="Q4260" s="14" t="str">
        <f>VLOOKUP($F4260,类型描述及偏移量!$C:$H,6,FALSE)</f>
        <v>报警代码</v>
      </c>
    </row>
    <row r="4261" hidden="1" spans="1:17">
      <c r="A4261" s="12" t="s">
        <v>128</v>
      </c>
      <c r="B4261" s="12" t="s">
        <v>80</v>
      </c>
      <c r="C4261" t="s">
        <v>93</v>
      </c>
      <c r="D4261" t="s">
        <v>82</v>
      </c>
      <c r="E4261" s="13" t="str">
        <f t="shared" si="679"/>
        <v>CHPF_M1_Comm_BP_G120_var</v>
      </c>
      <c r="F4261" s="14" t="str">
        <f t="shared" si="680"/>
        <v>BP_G120_var_AV_Speed</v>
      </c>
      <c r="G4261" s="10" t="str">
        <f t="shared" si="681"/>
        <v>CHPF_M1_Comm_AV_Speed</v>
      </c>
      <c r="H4261" s="10" t="str">
        <f>VLOOKUP(基本表格!E4261,起始地址定义!A:D,4,FALSE)&amp;" "&amp;Q4261</f>
        <v>2121+P2-M1 1#双螺旋运输机A 变频器通讯 实际运行反馈速度</v>
      </c>
      <c r="I4261" s="10" t="str">
        <f t="shared" si="682"/>
        <v>DB100,REAL156</v>
      </c>
      <c r="J4261" s="13" t="str">
        <f>VLOOKUP(E4261,起始地址定义!A:D,2,FALSE)</f>
        <v>DB100</v>
      </c>
      <c r="K4261" s="12" t="str">
        <f t="shared" si="683"/>
        <v>REAL156</v>
      </c>
      <c r="L4261" s="13">
        <f>VLOOKUP(E4261,起始地址定义!A:D,3,FALSE)</f>
        <v>150</v>
      </c>
      <c r="M4261" s="14">
        <f>VLOOKUP($F4261,类型描述及偏移量!$C:$H,2,FALSE)</f>
        <v>6</v>
      </c>
      <c r="N4261" s="14" t="str">
        <f>VLOOKUP($F4261,类型描述及偏移量!$C:$H,3,FALSE)</f>
        <v>实型</v>
      </c>
      <c r="O4261" s="14" t="str">
        <f>VLOOKUP($F4261,类型描述及偏移量!$C:$H,4,FALSE)</f>
        <v>None</v>
      </c>
      <c r="P4261" s="14" t="str">
        <f>VLOOKUP($F4261,类型描述及偏移量!$C:$H,5,FALSE)</f>
        <v>Yes</v>
      </c>
      <c r="Q4261" s="14" t="str">
        <f>VLOOKUP($F4261,类型描述及偏移量!$C:$H,6,FALSE)</f>
        <v>实际运行反馈速度</v>
      </c>
    </row>
    <row r="4262" hidden="1" spans="1:17">
      <c r="A4262" s="12" t="s">
        <v>128</v>
      </c>
      <c r="B4262" s="12" t="s">
        <v>80</v>
      </c>
      <c r="C4262" t="s">
        <v>94</v>
      </c>
      <c r="D4262" t="s">
        <v>82</v>
      </c>
      <c r="E4262" s="13" t="str">
        <f t="shared" si="679"/>
        <v>CHPF_M1_Comm_BP_G120_var</v>
      </c>
      <c r="F4262" s="14" t="str">
        <f t="shared" si="680"/>
        <v>BP_G120_var_AV_Current</v>
      </c>
      <c r="G4262" s="10" t="str">
        <f t="shared" si="681"/>
        <v>CHPF_M1_Comm_AV_Current</v>
      </c>
      <c r="H4262" s="10" t="str">
        <f>VLOOKUP(基本表格!E4262,起始地址定义!A:D,4,FALSE)&amp;" "&amp;Q4262</f>
        <v>2121+P2-M1 1#双螺旋运输机A 变频器通讯 实际运行反馈电流</v>
      </c>
      <c r="I4262" s="10" t="str">
        <f t="shared" si="682"/>
        <v>DB100,REAL160</v>
      </c>
      <c r="J4262" s="13" t="str">
        <f>VLOOKUP(E4262,起始地址定义!A:D,2,FALSE)</f>
        <v>DB100</v>
      </c>
      <c r="K4262" s="12" t="str">
        <f t="shared" si="683"/>
        <v>REAL160</v>
      </c>
      <c r="L4262" s="13">
        <f>VLOOKUP(E4262,起始地址定义!A:D,3,FALSE)</f>
        <v>150</v>
      </c>
      <c r="M4262" s="14">
        <f>VLOOKUP($F4262,类型描述及偏移量!$C:$H,2,FALSE)</f>
        <v>10</v>
      </c>
      <c r="N4262" s="14" t="str">
        <f>VLOOKUP($F4262,类型描述及偏移量!$C:$H,3,FALSE)</f>
        <v>实型</v>
      </c>
      <c r="O4262" s="14" t="str">
        <f>VLOOKUP($F4262,类型描述及偏移量!$C:$H,4,FALSE)</f>
        <v>None</v>
      </c>
      <c r="P4262" s="14" t="str">
        <f>VLOOKUP($F4262,类型描述及偏移量!$C:$H,5,FALSE)</f>
        <v>Yes</v>
      </c>
      <c r="Q4262" s="14" t="str">
        <f>VLOOKUP($F4262,类型描述及偏移量!$C:$H,6,FALSE)</f>
        <v>实际运行反馈电流</v>
      </c>
    </row>
    <row r="4263" hidden="1" spans="1:17">
      <c r="A4263" s="12" t="s">
        <v>128</v>
      </c>
      <c r="B4263" s="12" t="s">
        <v>80</v>
      </c>
      <c r="C4263" t="s">
        <v>95</v>
      </c>
      <c r="D4263" t="s">
        <v>82</v>
      </c>
      <c r="E4263" s="13" t="str">
        <f t="shared" si="679"/>
        <v>CHPF_M1_Comm_BP_G120_var</v>
      </c>
      <c r="F4263" s="14" t="str">
        <f t="shared" si="680"/>
        <v>BP_G120_var_Torque</v>
      </c>
      <c r="G4263" s="10" t="str">
        <f t="shared" si="681"/>
        <v>CHPF_M1_Comm_Torque</v>
      </c>
      <c r="H4263" s="10" t="str">
        <f>VLOOKUP(基本表格!E4263,起始地址定义!A:D,4,FALSE)&amp;" "&amp;Q4263</f>
        <v>2121+P2-M1 1#双螺旋运输机A 变频器通讯 转矩百分比</v>
      </c>
      <c r="I4263" s="10" t="str">
        <f t="shared" si="682"/>
        <v>DB100,REAL164</v>
      </c>
      <c r="J4263" s="13" t="str">
        <f>VLOOKUP(E4263,起始地址定义!A:D,2,FALSE)</f>
        <v>DB100</v>
      </c>
      <c r="K4263" s="12" t="str">
        <f t="shared" si="683"/>
        <v>REAL164</v>
      </c>
      <c r="L4263" s="13">
        <f>VLOOKUP(E4263,起始地址定义!A:D,3,FALSE)</f>
        <v>150</v>
      </c>
      <c r="M4263" s="14">
        <f>VLOOKUP($F4263,类型描述及偏移量!$C:$H,2,FALSE)</f>
        <v>14</v>
      </c>
      <c r="N4263" s="14" t="str">
        <f>VLOOKUP($F4263,类型描述及偏移量!$C:$H,3,FALSE)</f>
        <v>实型</v>
      </c>
      <c r="O4263" s="14" t="str">
        <f>VLOOKUP($F4263,类型描述及偏移量!$C:$H,4,FALSE)</f>
        <v>None</v>
      </c>
      <c r="P4263" s="14" t="str">
        <f>VLOOKUP($F4263,类型描述及偏移量!$C:$H,5,FALSE)</f>
        <v>Yes</v>
      </c>
      <c r="Q4263" s="14" t="str">
        <f>VLOOKUP($F4263,类型描述及偏移量!$C:$H,6,FALSE)</f>
        <v>转矩百分比</v>
      </c>
    </row>
    <row r="4264" hidden="1" spans="1:17">
      <c r="A4264" s="12" t="s">
        <v>128</v>
      </c>
      <c r="B4264" s="12" t="s">
        <v>80</v>
      </c>
      <c r="C4264" t="s">
        <v>96</v>
      </c>
      <c r="D4264" t="s">
        <v>82</v>
      </c>
      <c r="E4264" s="13" t="str">
        <f t="shared" si="679"/>
        <v>CHPF_M1_Comm_BP_G120_var</v>
      </c>
      <c r="F4264" s="14" t="str">
        <f t="shared" si="680"/>
        <v>BP_G120_var_SP_Speed</v>
      </c>
      <c r="G4264" s="10" t="str">
        <f t="shared" si="681"/>
        <v>CHPF_M1_Comm_SP_Speed</v>
      </c>
      <c r="H4264" s="10" t="str">
        <f>VLOOKUP(基本表格!E4264,起始地址定义!A:D,4,FALSE)&amp;" "&amp;Q4264</f>
        <v>2121+P2-M1 1#双螺旋运输机A 变频器通讯 给定速度</v>
      </c>
      <c r="I4264" s="10" t="str">
        <f t="shared" si="682"/>
        <v>DB100,REAL168</v>
      </c>
      <c r="J4264" s="13" t="str">
        <f>VLOOKUP(E4264,起始地址定义!A:D,2,FALSE)</f>
        <v>DB100</v>
      </c>
      <c r="K4264" s="12" t="str">
        <f t="shared" si="683"/>
        <v>REAL168</v>
      </c>
      <c r="L4264" s="13">
        <f>VLOOKUP(E4264,起始地址定义!A:D,3,FALSE)</f>
        <v>150</v>
      </c>
      <c r="M4264" s="14">
        <f>VLOOKUP($F4264,类型描述及偏移量!$C:$H,2,FALSE)</f>
        <v>18</v>
      </c>
      <c r="N4264" s="14" t="str">
        <f>VLOOKUP($F4264,类型描述及偏移量!$C:$H,3,FALSE)</f>
        <v>实型</v>
      </c>
      <c r="O4264" s="14" t="str">
        <f>VLOOKUP($F4264,类型描述及偏移量!$C:$H,4,FALSE)</f>
        <v>None</v>
      </c>
      <c r="P4264" s="14" t="str">
        <f>VLOOKUP($F4264,类型描述及偏移量!$C:$H,5,FALSE)</f>
        <v>No</v>
      </c>
      <c r="Q4264" s="14" t="str">
        <f>VLOOKUP($F4264,类型描述及偏移量!$C:$H,6,FALSE)</f>
        <v>给定速度</v>
      </c>
    </row>
    <row r="4265" hidden="1" spans="1:17">
      <c r="A4265" s="12" t="s">
        <v>128</v>
      </c>
      <c r="B4265" s="12" t="s">
        <v>80</v>
      </c>
      <c r="C4265" t="s">
        <v>97</v>
      </c>
      <c r="D4265" t="s">
        <v>82</v>
      </c>
      <c r="E4265" s="13" t="str">
        <f t="shared" si="679"/>
        <v>CHPF_M1_Comm_BP_G120_var</v>
      </c>
      <c r="F4265" s="14" t="str">
        <f t="shared" si="680"/>
        <v>BP_G120_var_SP_Ramp_UP</v>
      </c>
      <c r="G4265" s="10" t="str">
        <f t="shared" si="681"/>
        <v>CHPF_M1_Comm_SP_Ramp_UP</v>
      </c>
      <c r="H4265" s="10" t="str">
        <f>VLOOKUP(基本表格!E4265,起始地址定义!A:D,4,FALSE)&amp;" "&amp;Q4265</f>
        <v>2121+P2-M1 1#双螺旋运输机A 变频器通讯 加速时间</v>
      </c>
      <c r="I4265" s="10" t="str">
        <f t="shared" si="682"/>
        <v>DB100,REAL172</v>
      </c>
      <c r="J4265" s="13" t="str">
        <f>VLOOKUP(E4265,起始地址定义!A:D,2,FALSE)</f>
        <v>DB100</v>
      </c>
      <c r="K4265" s="12" t="str">
        <f t="shared" si="683"/>
        <v>REAL172</v>
      </c>
      <c r="L4265" s="13">
        <f>VLOOKUP(E4265,起始地址定义!A:D,3,FALSE)</f>
        <v>150</v>
      </c>
      <c r="M4265" s="14">
        <f>VLOOKUP($F4265,类型描述及偏移量!$C:$H,2,FALSE)</f>
        <v>22</v>
      </c>
      <c r="N4265" s="14" t="str">
        <f>VLOOKUP($F4265,类型描述及偏移量!$C:$H,3,FALSE)</f>
        <v>实型</v>
      </c>
      <c r="O4265" s="14" t="str">
        <f>VLOOKUP($F4265,类型描述及偏移量!$C:$H,4,FALSE)</f>
        <v>None</v>
      </c>
      <c r="P4265" s="14" t="str">
        <f>VLOOKUP($F4265,类型描述及偏移量!$C:$H,5,FALSE)</f>
        <v>No</v>
      </c>
      <c r="Q4265" s="14" t="str">
        <f>VLOOKUP($F4265,类型描述及偏移量!$C:$H,6,FALSE)</f>
        <v>加速时间</v>
      </c>
    </row>
    <row r="4266" hidden="1" spans="1:17">
      <c r="A4266" s="12" t="s">
        <v>128</v>
      </c>
      <c r="B4266" s="12" t="s">
        <v>80</v>
      </c>
      <c r="C4266" t="s">
        <v>98</v>
      </c>
      <c r="D4266" t="s">
        <v>82</v>
      </c>
      <c r="E4266" s="13" t="str">
        <f t="shared" si="679"/>
        <v>CHPF_M1_Comm_BP_G120_var</v>
      </c>
      <c r="F4266" s="14" t="str">
        <f t="shared" si="680"/>
        <v>BP_G120_var_SP_Ramp_Down</v>
      </c>
      <c r="G4266" s="10" t="str">
        <f t="shared" si="681"/>
        <v>CHPF_M1_Comm_SP_Ramp_Down</v>
      </c>
      <c r="H4266" s="10" t="str">
        <f>VLOOKUP(基本表格!E4266,起始地址定义!A:D,4,FALSE)&amp;" "&amp;Q4266</f>
        <v>2121+P2-M1 1#双螺旋运输机A 变频器通讯 减速时间</v>
      </c>
      <c r="I4266" s="10" t="str">
        <f t="shared" si="682"/>
        <v>DB100,REAL176</v>
      </c>
      <c r="J4266" s="13" t="str">
        <f>VLOOKUP(E4266,起始地址定义!A:D,2,FALSE)</f>
        <v>DB100</v>
      </c>
      <c r="K4266" s="12" t="str">
        <f t="shared" si="683"/>
        <v>REAL176</v>
      </c>
      <c r="L4266" s="13">
        <f>VLOOKUP(E4266,起始地址定义!A:D,3,FALSE)</f>
        <v>150</v>
      </c>
      <c r="M4266" s="14">
        <f>VLOOKUP($F4266,类型描述及偏移量!$C:$H,2,FALSE)</f>
        <v>26</v>
      </c>
      <c r="N4266" s="14" t="str">
        <f>VLOOKUP($F4266,类型描述及偏移量!$C:$H,3,FALSE)</f>
        <v>实型</v>
      </c>
      <c r="O4266" s="14" t="str">
        <f>VLOOKUP($F4266,类型描述及偏移量!$C:$H,4,FALSE)</f>
        <v>None</v>
      </c>
      <c r="P4266" s="14" t="str">
        <f>VLOOKUP($F4266,类型描述及偏移量!$C:$H,5,FALSE)</f>
        <v>No</v>
      </c>
      <c r="Q4266" s="14" t="str">
        <f>VLOOKUP($F4266,类型描述及偏移量!$C:$H,6,FALSE)</f>
        <v>减速时间</v>
      </c>
    </row>
    <row r="4267" hidden="1" spans="1:17">
      <c r="A4267" s="12" t="s">
        <v>128</v>
      </c>
      <c r="B4267" s="12" t="s">
        <v>80</v>
      </c>
      <c r="C4267" t="s">
        <v>99</v>
      </c>
      <c r="D4267" t="s">
        <v>82</v>
      </c>
      <c r="E4267" s="13" t="str">
        <f t="shared" si="679"/>
        <v>CHPF_M1_Comm_BP_G120_var</v>
      </c>
      <c r="F4267" s="14" t="str">
        <f t="shared" si="680"/>
        <v>BP_G120_var_Max_Spd</v>
      </c>
      <c r="G4267" s="10" t="str">
        <f t="shared" si="681"/>
        <v>CHPF_M1_Comm_Max_Spd</v>
      </c>
      <c r="H4267" s="10" t="str">
        <f>VLOOKUP(基本表格!E4267,起始地址定义!A:D,4,FALSE)&amp;" "&amp;Q4267</f>
        <v>2121+P2-M1 1#双螺旋运输机A 变频器通讯 最大频率</v>
      </c>
      <c r="I4267" s="10" t="str">
        <f t="shared" si="682"/>
        <v>DB100,REAL180</v>
      </c>
      <c r="J4267" s="13" t="str">
        <f>VLOOKUP(E4267,起始地址定义!A:D,2,FALSE)</f>
        <v>DB100</v>
      </c>
      <c r="K4267" s="12" t="str">
        <f t="shared" si="683"/>
        <v>REAL180</v>
      </c>
      <c r="L4267" s="13">
        <f>VLOOKUP(E4267,起始地址定义!A:D,3,FALSE)</f>
        <v>150</v>
      </c>
      <c r="M4267" s="14">
        <f>VLOOKUP($F4267,类型描述及偏移量!$C:$H,2,FALSE)</f>
        <v>30</v>
      </c>
      <c r="N4267" s="14" t="str">
        <f>VLOOKUP($F4267,类型描述及偏移量!$C:$H,3,FALSE)</f>
        <v>实型</v>
      </c>
      <c r="O4267" s="14" t="str">
        <f>VLOOKUP($F4267,类型描述及偏移量!$C:$H,4,FALSE)</f>
        <v>None</v>
      </c>
      <c r="P4267" s="14" t="str">
        <f>VLOOKUP($F4267,类型描述及偏移量!$C:$H,5,FALSE)</f>
        <v>No</v>
      </c>
      <c r="Q4267" s="14" t="str">
        <f>VLOOKUP($F4267,类型描述及偏移量!$C:$H,6,FALSE)</f>
        <v>最大频率</v>
      </c>
    </row>
    <row r="4268" hidden="1" spans="1:17">
      <c r="A4268" s="12" t="s">
        <v>128</v>
      </c>
      <c r="B4268" s="12" t="s">
        <v>80</v>
      </c>
      <c r="C4268" t="s">
        <v>100</v>
      </c>
      <c r="D4268" t="s">
        <v>82</v>
      </c>
      <c r="E4268" s="13" t="str">
        <f t="shared" si="679"/>
        <v>CHPF_M1_Comm_BP_G120_var</v>
      </c>
      <c r="F4268" s="14" t="str">
        <f t="shared" si="680"/>
        <v>BP_G120_var_Min_Spd</v>
      </c>
      <c r="G4268" s="10" t="str">
        <f t="shared" si="681"/>
        <v>CHPF_M1_Comm_Min_Spd</v>
      </c>
      <c r="H4268" s="10" t="str">
        <f>VLOOKUP(基本表格!E4268,起始地址定义!A:D,4,FALSE)&amp;" "&amp;Q4268</f>
        <v>2121+P2-M1 1#双螺旋运输机A 变频器通讯 最小频率</v>
      </c>
      <c r="I4268" s="10" t="str">
        <f t="shared" si="682"/>
        <v>DB100,REAL184</v>
      </c>
      <c r="J4268" s="13" t="str">
        <f>VLOOKUP(E4268,起始地址定义!A:D,2,FALSE)</f>
        <v>DB100</v>
      </c>
      <c r="K4268" s="12" t="str">
        <f t="shared" si="683"/>
        <v>REAL184</v>
      </c>
      <c r="L4268" s="13">
        <f>VLOOKUP(E4268,起始地址定义!A:D,3,FALSE)</f>
        <v>150</v>
      </c>
      <c r="M4268" s="14">
        <f>VLOOKUP($F4268,类型描述及偏移量!$C:$H,2,FALSE)</f>
        <v>34</v>
      </c>
      <c r="N4268" s="14" t="str">
        <f>VLOOKUP($F4268,类型描述及偏移量!$C:$H,3,FALSE)</f>
        <v>实型</v>
      </c>
      <c r="O4268" s="14" t="str">
        <f>VLOOKUP($F4268,类型描述及偏移量!$C:$H,4,FALSE)</f>
        <v>None</v>
      </c>
      <c r="P4268" s="14" t="str">
        <f>VLOOKUP($F4268,类型描述及偏移量!$C:$H,5,FALSE)</f>
        <v>No</v>
      </c>
      <c r="Q4268" s="14" t="str">
        <f>VLOOKUP($F4268,类型描述及偏移量!$C:$H,6,FALSE)</f>
        <v>最小频率</v>
      </c>
    </row>
    <row r="4269" hidden="1" spans="1:17">
      <c r="A4269" s="12" t="s">
        <v>128</v>
      </c>
      <c r="B4269" s="12" t="s">
        <v>80</v>
      </c>
      <c r="C4269" t="s">
        <v>101</v>
      </c>
      <c r="D4269" t="s">
        <v>82</v>
      </c>
      <c r="E4269" s="13" t="str">
        <f t="shared" si="679"/>
        <v>CHPF_M1_Comm_BP_G120_var</v>
      </c>
      <c r="F4269" s="14" t="str">
        <f t="shared" si="680"/>
        <v>BP_G120_var_Scaling_Speed</v>
      </c>
      <c r="G4269" s="10" t="str">
        <f t="shared" si="681"/>
        <v>CHPF_M1_Comm_Scaling_Speed</v>
      </c>
      <c r="H4269" s="10" t="str">
        <f>VLOOKUP(基本表格!E4269,起始地址定义!A:D,4,FALSE)&amp;" "&amp;Q4269</f>
        <v>2121+P2-M1 1#双螺旋运输机A 变频器通讯 多级速度</v>
      </c>
      <c r="I4269" s="10" t="str">
        <f t="shared" si="682"/>
        <v>DB100,REAL188</v>
      </c>
      <c r="J4269" s="13" t="str">
        <f>VLOOKUP(E4269,起始地址定义!A:D,2,FALSE)</f>
        <v>DB100</v>
      </c>
      <c r="K4269" s="12" t="str">
        <f t="shared" si="683"/>
        <v>REAL188</v>
      </c>
      <c r="L4269" s="13">
        <f>VLOOKUP(E4269,起始地址定义!A:D,3,FALSE)</f>
        <v>150</v>
      </c>
      <c r="M4269" s="14">
        <f>VLOOKUP($F4269,类型描述及偏移量!$C:$H,2,FALSE)</f>
        <v>38</v>
      </c>
      <c r="N4269" s="14" t="str">
        <f>VLOOKUP($F4269,类型描述及偏移量!$C:$H,3,FALSE)</f>
        <v>实型</v>
      </c>
      <c r="O4269" s="14" t="str">
        <f>VLOOKUP($F4269,类型描述及偏移量!$C:$H,4,FALSE)</f>
        <v>None</v>
      </c>
      <c r="P4269" s="14" t="str">
        <f>VLOOKUP($F4269,类型描述及偏移量!$C:$H,5,FALSE)</f>
        <v>No</v>
      </c>
      <c r="Q4269" s="14" t="str">
        <f>VLOOKUP($F4269,类型描述及偏移量!$C:$H,6,FALSE)</f>
        <v>多级速度</v>
      </c>
    </row>
    <row r="4270" hidden="1" spans="1:17">
      <c r="A4270" s="12" t="s">
        <v>128</v>
      </c>
      <c r="B4270" s="12" t="s">
        <v>80</v>
      </c>
      <c r="C4270" t="s">
        <v>102</v>
      </c>
      <c r="D4270" t="s">
        <v>82</v>
      </c>
      <c r="E4270" s="13" t="str">
        <f t="shared" si="679"/>
        <v>CHPF_M1_Comm_BP_G120_var</v>
      </c>
      <c r="F4270" s="14" t="str">
        <f t="shared" si="680"/>
        <v>BP_G120_var_Scaling_Ramp</v>
      </c>
      <c r="G4270" s="10" t="str">
        <f t="shared" si="681"/>
        <v>CHPF_M1_Comm_Scaling_Ramp</v>
      </c>
      <c r="H4270" s="10" t="str">
        <f>VLOOKUP(基本表格!E4270,起始地址定义!A:D,4,FALSE)&amp;" "&amp;Q4270</f>
        <v>2121+P2-M1 1#双螺旋运输机A 变频器通讯 多级转速</v>
      </c>
      <c r="I4270" s="10" t="str">
        <f t="shared" si="682"/>
        <v>DB100,REAL192</v>
      </c>
      <c r="J4270" s="13" t="str">
        <f>VLOOKUP(E4270,起始地址定义!A:D,2,FALSE)</f>
        <v>DB100</v>
      </c>
      <c r="K4270" s="12" t="str">
        <f t="shared" si="683"/>
        <v>REAL192</v>
      </c>
      <c r="L4270" s="13">
        <f>VLOOKUP(E4270,起始地址定义!A:D,3,FALSE)</f>
        <v>150</v>
      </c>
      <c r="M4270" s="14">
        <f>VLOOKUP($F4270,类型描述及偏移量!$C:$H,2,FALSE)</f>
        <v>42</v>
      </c>
      <c r="N4270" s="14" t="str">
        <f>VLOOKUP($F4270,类型描述及偏移量!$C:$H,3,FALSE)</f>
        <v>实型</v>
      </c>
      <c r="O4270" s="14" t="str">
        <f>VLOOKUP($F4270,类型描述及偏移量!$C:$H,4,FALSE)</f>
        <v>None</v>
      </c>
      <c r="P4270" s="14" t="str">
        <f>VLOOKUP($F4270,类型描述及偏移量!$C:$H,5,FALSE)</f>
        <v>No</v>
      </c>
      <c r="Q4270" s="14" t="str">
        <f>VLOOKUP($F4270,类型描述及偏移量!$C:$H,6,FALSE)</f>
        <v>多级转速</v>
      </c>
    </row>
    <row r="4271" hidden="1" spans="1:17">
      <c r="A4271" s="12" t="s">
        <v>128</v>
      </c>
      <c r="B4271" s="12" t="s">
        <v>103</v>
      </c>
      <c r="C4271" t="s">
        <v>63</v>
      </c>
      <c r="D4271" t="s">
        <v>64</v>
      </c>
      <c r="E4271" s="13" t="str">
        <f t="shared" si="679"/>
        <v>CHPF_M1_ActRPM_BP_Value_var</v>
      </c>
      <c r="F4271" s="14" t="str">
        <f t="shared" si="680"/>
        <v>BP_Value_var_HiProEN</v>
      </c>
      <c r="G4271" s="10" t="str">
        <f t="shared" si="681"/>
        <v>CHPF_M1_ActRPM_HiProEN</v>
      </c>
      <c r="H4271" s="10" t="str">
        <f>VLOOKUP(基本表格!E4271,起始地址定义!A:D,4,FALSE)&amp;" "&amp;Q4271</f>
        <v>2121+P2-M1 1#双螺旋运输机A 反馈转速 上限保护使能</v>
      </c>
      <c r="I4271" s="10" t="str">
        <f t="shared" si="682"/>
        <v>DB100,X200.3</v>
      </c>
      <c r="J4271" s="13" t="str">
        <f>VLOOKUP(E4271,起始地址定义!A:D,2,FALSE)</f>
        <v>DB100</v>
      </c>
      <c r="K4271" s="12" t="str">
        <f t="shared" si="683"/>
        <v>X200.3</v>
      </c>
      <c r="L4271" s="13">
        <f>VLOOKUP(E4271,起始地址定义!A:D,3,FALSE)</f>
        <v>200</v>
      </c>
      <c r="M4271" s="14">
        <f>VLOOKUP($F4271,类型描述及偏移量!$C:$H,2,FALSE)</f>
        <v>0.299999999999997</v>
      </c>
      <c r="N4271" s="14" t="str">
        <f>VLOOKUP($F4271,类型描述及偏移量!$C:$H,3,FALSE)</f>
        <v>离散</v>
      </c>
      <c r="O4271" s="14" t="str">
        <f>VLOOKUP($F4271,类型描述及偏移量!$C:$H,4,FALSE)</f>
        <v>None</v>
      </c>
      <c r="P4271" s="14" t="str">
        <f>VLOOKUP($F4271,类型描述及偏移量!$C:$H,5,FALSE)</f>
        <v>No</v>
      </c>
      <c r="Q4271" s="14" t="str">
        <f>VLOOKUP($F4271,类型描述及偏移量!$C:$H,6,FALSE)</f>
        <v>上限保护使能</v>
      </c>
    </row>
    <row r="4272" hidden="1" spans="1:17">
      <c r="A4272" s="12" t="s">
        <v>128</v>
      </c>
      <c r="B4272" s="12" t="s">
        <v>103</v>
      </c>
      <c r="C4272" t="s">
        <v>65</v>
      </c>
      <c r="D4272" t="s">
        <v>64</v>
      </c>
      <c r="E4272" s="13" t="str">
        <f t="shared" si="679"/>
        <v>CHPF_M1_ActRPM_BP_Value_var</v>
      </c>
      <c r="F4272" s="14" t="str">
        <f t="shared" si="680"/>
        <v>BP_Value_var_LoProEN</v>
      </c>
      <c r="G4272" s="10" t="str">
        <f t="shared" si="681"/>
        <v>CHPF_M1_ActRPM_LoProEN</v>
      </c>
      <c r="H4272" s="10" t="str">
        <f>VLOOKUP(基本表格!E4272,起始地址定义!A:D,4,FALSE)&amp;" "&amp;Q4272</f>
        <v>2121+P2-M1 1#双螺旋运输机A 反馈转速 下限保护使能</v>
      </c>
      <c r="I4272" s="10" t="str">
        <f t="shared" si="682"/>
        <v>DB100,X200.4</v>
      </c>
      <c r="J4272" s="13" t="str">
        <f>VLOOKUP(E4272,起始地址定义!A:D,2,FALSE)</f>
        <v>DB100</v>
      </c>
      <c r="K4272" s="12" t="str">
        <f t="shared" si="683"/>
        <v>X200.4</v>
      </c>
      <c r="L4272" s="13">
        <f>VLOOKUP(E4272,起始地址定义!A:D,3,FALSE)</f>
        <v>200</v>
      </c>
      <c r="M4272" s="14">
        <f>VLOOKUP($F4272,类型描述及偏移量!$C:$H,2,FALSE)</f>
        <v>0.399999999999999</v>
      </c>
      <c r="N4272" s="14" t="str">
        <f>VLOOKUP($F4272,类型描述及偏移量!$C:$H,3,FALSE)</f>
        <v>离散</v>
      </c>
      <c r="O4272" s="14" t="str">
        <f>VLOOKUP($F4272,类型描述及偏移量!$C:$H,4,FALSE)</f>
        <v>None</v>
      </c>
      <c r="P4272" s="14" t="str">
        <f>VLOOKUP($F4272,类型描述及偏移量!$C:$H,5,FALSE)</f>
        <v>No</v>
      </c>
      <c r="Q4272" s="14" t="str">
        <f>VLOOKUP($F4272,类型描述及偏移量!$C:$H,6,FALSE)</f>
        <v>下限保护使能</v>
      </c>
    </row>
    <row r="4273" hidden="1" spans="1:17">
      <c r="A4273" s="12" t="s">
        <v>128</v>
      </c>
      <c r="B4273" s="12" t="s">
        <v>103</v>
      </c>
      <c r="C4273" t="s">
        <v>66</v>
      </c>
      <c r="D4273" t="s">
        <v>64</v>
      </c>
      <c r="E4273" s="13" t="str">
        <f t="shared" si="679"/>
        <v>CHPF_M1_ActRPM_BP_Value_var</v>
      </c>
      <c r="F4273" s="14" t="str">
        <f t="shared" si="680"/>
        <v>BP_Value_var_HiALM</v>
      </c>
      <c r="G4273" s="10" t="str">
        <f t="shared" si="681"/>
        <v>CHPF_M1_ActRPM_HiALM</v>
      </c>
      <c r="H4273" s="10" t="str">
        <f>VLOOKUP(基本表格!E4273,起始地址定义!A:D,4,FALSE)&amp;" "&amp;Q4273</f>
        <v>2121+P2-M1 1#双螺旋运输机A 反馈转速 上限报警</v>
      </c>
      <c r="I4273" s="10" t="str">
        <f t="shared" si="682"/>
        <v>DB100,X200.5</v>
      </c>
      <c r="J4273" s="13" t="str">
        <f>VLOOKUP(E4273,起始地址定义!A:D,2,FALSE)</f>
        <v>DB100</v>
      </c>
      <c r="K4273" s="12" t="str">
        <f t="shared" si="683"/>
        <v>X200.5</v>
      </c>
      <c r="L4273" s="13">
        <f>VLOOKUP(E4273,起始地址定义!A:D,3,FALSE)</f>
        <v>200</v>
      </c>
      <c r="M4273" s="14">
        <f>VLOOKUP($F4273,类型描述及偏移量!$C:$H,2,FALSE)</f>
        <v>0.5</v>
      </c>
      <c r="N4273" s="14" t="str">
        <f>VLOOKUP($F4273,类型描述及偏移量!$C:$H,3,FALSE)</f>
        <v>离散</v>
      </c>
      <c r="O4273" s="14" t="str">
        <f>VLOOKUP($F4273,类型描述及偏移量!$C:$H,4,FALSE)</f>
        <v>None</v>
      </c>
      <c r="P4273" s="14" t="str">
        <f>VLOOKUP($F4273,类型描述及偏移量!$C:$H,5,FALSE)</f>
        <v>Yes</v>
      </c>
      <c r="Q4273" s="14" t="str">
        <f>VLOOKUP($F4273,类型描述及偏移量!$C:$H,6,FALSE)</f>
        <v>上限报警</v>
      </c>
    </row>
    <row r="4274" hidden="1" spans="1:17">
      <c r="A4274" s="12" t="s">
        <v>128</v>
      </c>
      <c r="B4274" s="12" t="s">
        <v>103</v>
      </c>
      <c r="C4274" t="s">
        <v>67</v>
      </c>
      <c r="D4274" t="s">
        <v>64</v>
      </c>
      <c r="E4274" s="13" t="str">
        <f t="shared" si="679"/>
        <v>CHPF_M1_ActRPM_BP_Value_var</v>
      </c>
      <c r="F4274" s="14" t="str">
        <f t="shared" si="680"/>
        <v>BP_Value_var_LoALM</v>
      </c>
      <c r="G4274" s="10" t="str">
        <f t="shared" si="681"/>
        <v>CHPF_M1_ActRPM_LoALM</v>
      </c>
      <c r="H4274" s="10" t="str">
        <f>VLOOKUP(基本表格!E4274,起始地址定义!A:D,4,FALSE)&amp;" "&amp;Q4274</f>
        <v>2121+P2-M1 1#双螺旋运输机A 反馈转速 下限报警</v>
      </c>
      <c r="I4274" s="10" t="str">
        <f t="shared" si="682"/>
        <v>DB100,X200.6</v>
      </c>
      <c r="J4274" s="13" t="str">
        <f>VLOOKUP(E4274,起始地址定义!A:D,2,FALSE)</f>
        <v>DB100</v>
      </c>
      <c r="K4274" s="12" t="str">
        <f t="shared" si="683"/>
        <v>X200.6</v>
      </c>
      <c r="L4274" s="13">
        <f>VLOOKUP(E4274,起始地址定义!A:D,3,FALSE)</f>
        <v>200</v>
      </c>
      <c r="M4274" s="14">
        <f>VLOOKUP($F4274,类型描述及偏移量!$C:$H,2,FALSE)</f>
        <v>0.600000000000001</v>
      </c>
      <c r="N4274" s="14" t="str">
        <f>VLOOKUP($F4274,类型描述及偏移量!$C:$H,3,FALSE)</f>
        <v>离散</v>
      </c>
      <c r="O4274" s="14" t="str">
        <f>VLOOKUP($F4274,类型描述及偏移量!$C:$H,4,FALSE)</f>
        <v>None</v>
      </c>
      <c r="P4274" s="14" t="str">
        <f>VLOOKUP($F4274,类型描述及偏移量!$C:$H,5,FALSE)</f>
        <v>Yes</v>
      </c>
      <c r="Q4274" s="14" t="str">
        <f>VLOOKUP($F4274,类型描述及偏移量!$C:$H,6,FALSE)</f>
        <v>下限报警</v>
      </c>
    </row>
    <row r="4275" hidden="1" spans="1:17">
      <c r="A4275" s="12" t="s">
        <v>128</v>
      </c>
      <c r="B4275" s="12" t="s">
        <v>103</v>
      </c>
      <c r="C4275" t="s">
        <v>68</v>
      </c>
      <c r="D4275" t="s">
        <v>64</v>
      </c>
      <c r="E4275" s="13" t="str">
        <f t="shared" si="679"/>
        <v>CHPF_M1_ActRPM_BP_Value_var</v>
      </c>
      <c r="F4275" s="14" t="str">
        <f t="shared" si="680"/>
        <v>BP_Value_var_HiHiALM</v>
      </c>
      <c r="G4275" s="10" t="str">
        <f t="shared" si="681"/>
        <v>CHPF_M1_ActRPM_HiHiALM</v>
      </c>
      <c r="H4275" s="10" t="str">
        <f>VLOOKUP(基本表格!E4275,起始地址定义!A:D,4,FALSE)&amp;" "&amp;Q4275</f>
        <v>2121+P2-M1 1#双螺旋运输机A 反馈转速 上上限报警</v>
      </c>
      <c r="I4275" s="10" t="str">
        <f t="shared" si="682"/>
        <v>DB100,X200.7</v>
      </c>
      <c r="J4275" s="13" t="str">
        <f>VLOOKUP(E4275,起始地址定义!A:D,2,FALSE)</f>
        <v>DB100</v>
      </c>
      <c r="K4275" s="12" t="str">
        <f t="shared" si="683"/>
        <v>X200.7</v>
      </c>
      <c r="L4275" s="13">
        <f>VLOOKUP(E4275,起始地址定义!A:D,3,FALSE)</f>
        <v>200</v>
      </c>
      <c r="M4275" s="14">
        <f>VLOOKUP($F4275,类型描述及偏移量!$C:$H,2,FALSE)</f>
        <v>0.700000000000003</v>
      </c>
      <c r="N4275" s="14" t="str">
        <f>VLOOKUP($F4275,类型描述及偏移量!$C:$H,3,FALSE)</f>
        <v>离散</v>
      </c>
      <c r="O4275" s="14" t="str">
        <f>VLOOKUP($F4275,类型描述及偏移量!$C:$H,4,FALSE)</f>
        <v>On</v>
      </c>
      <c r="P4275" s="14" t="str">
        <f>VLOOKUP($F4275,类型描述及偏移量!$C:$H,5,FALSE)</f>
        <v>Yes</v>
      </c>
      <c r="Q4275" s="14" t="str">
        <f>VLOOKUP($F4275,类型描述及偏移量!$C:$H,6,FALSE)</f>
        <v>上上限报警</v>
      </c>
    </row>
    <row r="4276" hidden="1" spans="1:17">
      <c r="A4276" s="12" t="s">
        <v>128</v>
      </c>
      <c r="B4276" s="12" t="s">
        <v>103</v>
      </c>
      <c r="C4276" t="s">
        <v>69</v>
      </c>
      <c r="D4276" t="s">
        <v>64</v>
      </c>
      <c r="E4276" s="13" t="str">
        <f t="shared" si="679"/>
        <v>CHPF_M1_ActRPM_BP_Value_var</v>
      </c>
      <c r="F4276" s="14" t="str">
        <f t="shared" si="680"/>
        <v>BP_Value_var_LoLoALM</v>
      </c>
      <c r="G4276" s="10" t="str">
        <f t="shared" si="681"/>
        <v>CHPF_M1_ActRPM_LoLoALM</v>
      </c>
      <c r="H4276" s="10" t="str">
        <f>VLOOKUP(基本表格!E4276,起始地址定义!A:D,4,FALSE)&amp;" "&amp;Q4276</f>
        <v>2121+P2-M1 1#双螺旋运输机A 反馈转速 下下限报警</v>
      </c>
      <c r="I4276" s="10" t="str">
        <f t="shared" si="682"/>
        <v>DB100,X201.0</v>
      </c>
      <c r="J4276" s="13" t="str">
        <f>VLOOKUP(E4276,起始地址定义!A:D,2,FALSE)</f>
        <v>DB100</v>
      </c>
      <c r="K4276" s="12" t="str">
        <f t="shared" si="683"/>
        <v>X201.0</v>
      </c>
      <c r="L4276" s="13">
        <f>VLOOKUP(E4276,起始地址定义!A:D,3,FALSE)</f>
        <v>200</v>
      </c>
      <c r="M4276" s="14">
        <f>VLOOKUP($F4276,类型描述及偏移量!$C:$H,2,FALSE)</f>
        <v>1</v>
      </c>
      <c r="N4276" s="14" t="str">
        <f>VLOOKUP($F4276,类型描述及偏移量!$C:$H,3,FALSE)</f>
        <v>离散</v>
      </c>
      <c r="O4276" s="14" t="str">
        <f>VLOOKUP($F4276,类型描述及偏移量!$C:$H,4,FALSE)</f>
        <v>On</v>
      </c>
      <c r="P4276" s="14" t="str">
        <f>VLOOKUP($F4276,类型描述及偏移量!$C:$H,5,FALSE)</f>
        <v>Yes</v>
      </c>
      <c r="Q4276" s="14" t="str">
        <f>VLOOKUP($F4276,类型描述及偏移量!$C:$H,6,FALSE)</f>
        <v>下下限报警</v>
      </c>
    </row>
    <row r="4277" hidden="1" spans="1:17">
      <c r="A4277" s="12" t="s">
        <v>128</v>
      </c>
      <c r="B4277" s="12" t="s">
        <v>103</v>
      </c>
      <c r="C4277" t="s">
        <v>70</v>
      </c>
      <c r="D4277" t="s">
        <v>64</v>
      </c>
      <c r="E4277" s="13" t="str">
        <f t="shared" si="679"/>
        <v>CHPF_M1_ActRPM_BP_Value_var</v>
      </c>
      <c r="F4277" s="14" t="str">
        <f t="shared" si="680"/>
        <v>BP_Value_var_LimALM</v>
      </c>
      <c r="G4277" s="10" t="str">
        <f t="shared" si="681"/>
        <v>CHPF_M1_ActRPM_LimALM</v>
      </c>
      <c r="H4277" s="10" t="str">
        <f>VLOOKUP(基本表格!E4277,起始地址定义!A:D,4,FALSE)&amp;" "&amp;Q4277</f>
        <v>2121+P2-M1 1#双螺旋运输机A 反馈转速 极限报警</v>
      </c>
      <c r="I4277" s="10" t="str">
        <f t="shared" si="682"/>
        <v>DB100,X201.1</v>
      </c>
      <c r="J4277" s="13" t="str">
        <f>VLOOKUP(E4277,起始地址定义!A:D,2,FALSE)</f>
        <v>DB100</v>
      </c>
      <c r="K4277" s="12" t="str">
        <f t="shared" si="683"/>
        <v>X201.1</v>
      </c>
      <c r="L4277" s="13">
        <f>VLOOKUP(E4277,起始地址定义!A:D,3,FALSE)</f>
        <v>200</v>
      </c>
      <c r="M4277" s="14">
        <f>VLOOKUP($F4277,类型描述及偏移量!$C:$H,2,FALSE)</f>
        <v>1.1</v>
      </c>
      <c r="N4277" s="14" t="str">
        <f>VLOOKUP($F4277,类型描述及偏移量!$C:$H,3,FALSE)</f>
        <v>离散</v>
      </c>
      <c r="O4277" s="14" t="str">
        <f>VLOOKUP($F4277,类型描述及偏移量!$C:$H,4,FALSE)</f>
        <v>On</v>
      </c>
      <c r="P4277" s="14" t="str">
        <f>VLOOKUP($F4277,类型描述及偏移量!$C:$H,5,FALSE)</f>
        <v>Yes</v>
      </c>
      <c r="Q4277" s="14" t="str">
        <f>VLOOKUP($F4277,类型描述及偏移量!$C:$H,6,FALSE)</f>
        <v>极限报警</v>
      </c>
    </row>
    <row r="4278" hidden="1" spans="1:17">
      <c r="A4278" s="12" t="s">
        <v>128</v>
      </c>
      <c r="B4278" s="12" t="s">
        <v>103</v>
      </c>
      <c r="C4278" t="s">
        <v>71</v>
      </c>
      <c r="D4278" t="s">
        <v>64</v>
      </c>
      <c r="E4278" s="13" t="str">
        <f t="shared" si="679"/>
        <v>CHPF_M1_ActRPM_BP_Value_var</v>
      </c>
      <c r="F4278" s="14" t="str">
        <f t="shared" si="680"/>
        <v>BP_Value_var_LostALM</v>
      </c>
      <c r="G4278" s="10" t="str">
        <f t="shared" si="681"/>
        <v>CHPF_M1_ActRPM_LostALM</v>
      </c>
      <c r="H4278" s="10" t="str">
        <f>VLOOKUP(基本表格!E4278,起始地址定义!A:D,4,FALSE)&amp;" "&amp;Q4278</f>
        <v>2121+P2-M1 1#双螺旋运输机A 反馈转速 传感器断线报警</v>
      </c>
      <c r="I4278" s="10" t="str">
        <f t="shared" si="682"/>
        <v>DB100,X201.2</v>
      </c>
      <c r="J4278" s="13" t="str">
        <f>VLOOKUP(E4278,起始地址定义!A:D,2,FALSE)</f>
        <v>DB100</v>
      </c>
      <c r="K4278" s="12" t="str">
        <f t="shared" si="683"/>
        <v>X201.2</v>
      </c>
      <c r="L4278" s="13">
        <f>VLOOKUP(E4278,起始地址定义!A:D,3,FALSE)</f>
        <v>200</v>
      </c>
      <c r="M4278" s="14">
        <f>VLOOKUP($F4278,类型描述及偏移量!$C:$H,2,FALSE)</f>
        <v>1.2</v>
      </c>
      <c r="N4278" s="14" t="str">
        <f>VLOOKUP($F4278,类型描述及偏移量!$C:$H,3,FALSE)</f>
        <v>离散</v>
      </c>
      <c r="O4278" s="14" t="str">
        <f>VLOOKUP($F4278,类型描述及偏移量!$C:$H,4,FALSE)</f>
        <v>On</v>
      </c>
      <c r="P4278" s="14" t="str">
        <f>VLOOKUP($F4278,类型描述及偏移量!$C:$H,5,FALSE)</f>
        <v>Yes</v>
      </c>
      <c r="Q4278" s="14" t="str">
        <f>VLOOKUP($F4278,类型描述及偏移量!$C:$H,6,FALSE)</f>
        <v>传感器断线报警</v>
      </c>
    </row>
    <row r="4279" hidden="1" spans="1:17">
      <c r="A4279" s="12" t="s">
        <v>128</v>
      </c>
      <c r="B4279" s="12" t="s">
        <v>103</v>
      </c>
      <c r="C4279" t="s">
        <v>72</v>
      </c>
      <c r="D4279" t="s">
        <v>64</v>
      </c>
      <c r="E4279" s="13" t="str">
        <f t="shared" si="679"/>
        <v>CHPF_M1_ActRPM_BP_Value_var</v>
      </c>
      <c r="F4279" s="14" t="str">
        <f t="shared" si="680"/>
        <v>BP_Value_var_Code</v>
      </c>
      <c r="G4279" s="10" t="str">
        <f t="shared" si="681"/>
        <v>CHPF_M1_ActRPM_Code</v>
      </c>
      <c r="H4279" s="10" t="str">
        <f>VLOOKUP(基本表格!E4279,起始地址定义!A:D,4,FALSE)&amp;" "&amp;Q4279</f>
        <v>2121+P2-M1 1#双螺旋运输机A 反馈转速 实际内码</v>
      </c>
      <c r="I4279" s="10" t="str">
        <f t="shared" si="682"/>
        <v>DB100,INT202</v>
      </c>
      <c r="J4279" s="13" t="str">
        <f>VLOOKUP(E4279,起始地址定义!A:D,2,FALSE)</f>
        <v>DB100</v>
      </c>
      <c r="K4279" s="12" t="str">
        <f t="shared" si="683"/>
        <v>INT202</v>
      </c>
      <c r="L4279" s="13">
        <f>VLOOKUP(E4279,起始地址定义!A:D,3,FALSE)</f>
        <v>200</v>
      </c>
      <c r="M4279" s="14">
        <f>VLOOKUP($F4279,类型描述及偏移量!$C:$H,2,FALSE)</f>
        <v>2</v>
      </c>
      <c r="N4279" s="14" t="str">
        <f>VLOOKUP($F4279,类型描述及偏移量!$C:$H,3,FALSE)</f>
        <v>整型</v>
      </c>
      <c r="O4279" s="14" t="str">
        <f>VLOOKUP($F4279,类型描述及偏移量!$C:$H,4,FALSE)</f>
        <v>None</v>
      </c>
      <c r="P4279" s="14" t="str">
        <f>VLOOKUP($F4279,类型描述及偏移量!$C:$H,5,FALSE)</f>
        <v>Yes</v>
      </c>
      <c r="Q4279" s="14" t="str">
        <f>VLOOKUP($F4279,类型描述及偏移量!$C:$H,6,FALSE)</f>
        <v>实际内码</v>
      </c>
    </row>
    <row r="4280" hidden="1" spans="1:17">
      <c r="A4280" s="12" t="s">
        <v>128</v>
      </c>
      <c r="B4280" s="12" t="s">
        <v>103</v>
      </c>
      <c r="C4280" t="s">
        <v>73</v>
      </c>
      <c r="D4280" t="s">
        <v>64</v>
      </c>
      <c r="E4280" s="13" t="str">
        <f t="shared" si="679"/>
        <v>CHPF_M1_ActRPM_BP_Value_var</v>
      </c>
      <c r="F4280" s="14" t="str">
        <f t="shared" si="680"/>
        <v>BP_Value_var_Value</v>
      </c>
      <c r="G4280" s="10" t="str">
        <f t="shared" si="681"/>
        <v>CHPF_M1_ActRPM_Value</v>
      </c>
      <c r="H4280" s="10" t="str">
        <f>VLOOKUP(基本表格!E4280,起始地址定义!A:D,4,FALSE)&amp;" "&amp;Q4280</f>
        <v>2121+P2-M1 1#双螺旋运输机A 反馈转速 实际值</v>
      </c>
      <c r="I4280" s="10" t="str">
        <f t="shared" si="682"/>
        <v>DB100,REAL206</v>
      </c>
      <c r="J4280" s="13" t="str">
        <f>VLOOKUP(E4280,起始地址定义!A:D,2,FALSE)</f>
        <v>DB100</v>
      </c>
      <c r="K4280" s="12" t="str">
        <f t="shared" si="683"/>
        <v>REAL206</v>
      </c>
      <c r="L4280" s="13">
        <f>VLOOKUP(E4280,起始地址定义!A:D,3,FALSE)</f>
        <v>200</v>
      </c>
      <c r="M4280" s="14">
        <f>VLOOKUP($F4280,类型描述及偏移量!$C:$H,2,FALSE)</f>
        <v>6</v>
      </c>
      <c r="N4280" s="14" t="str">
        <f>VLOOKUP($F4280,类型描述及偏移量!$C:$H,3,FALSE)</f>
        <v>实型</v>
      </c>
      <c r="O4280" s="14" t="str">
        <f>VLOOKUP($F4280,类型描述及偏移量!$C:$H,4,FALSE)</f>
        <v>None</v>
      </c>
      <c r="P4280" s="14" t="str">
        <f>VLOOKUP($F4280,类型描述及偏移量!$C:$H,5,FALSE)</f>
        <v>Yes</v>
      </c>
      <c r="Q4280" s="14" t="str">
        <f>VLOOKUP($F4280,类型描述及偏移量!$C:$H,6,FALSE)</f>
        <v>实际值</v>
      </c>
    </row>
    <row r="4281" hidden="1" spans="1:17">
      <c r="A4281" s="12" t="s">
        <v>128</v>
      </c>
      <c r="B4281" s="12" t="s">
        <v>103</v>
      </c>
      <c r="C4281" t="s">
        <v>74</v>
      </c>
      <c r="D4281" t="s">
        <v>64</v>
      </c>
      <c r="E4281" s="13" t="str">
        <f t="shared" si="679"/>
        <v>CHPF_M1_ActRPM_BP_Value_var</v>
      </c>
      <c r="F4281" s="14" t="str">
        <f t="shared" si="680"/>
        <v>BP_Value_var_Range</v>
      </c>
      <c r="G4281" s="10" t="str">
        <f t="shared" si="681"/>
        <v>CHPF_M1_ActRPM_Range</v>
      </c>
      <c r="H4281" s="10" t="str">
        <f>VLOOKUP(基本表格!E4281,起始地址定义!A:D,4,FALSE)&amp;" "&amp;Q4281</f>
        <v>2121+P2-M1 1#双螺旋运输机A 反馈转速 量程</v>
      </c>
      <c r="I4281" s="10" t="str">
        <f t="shared" si="682"/>
        <v>DB100,REAL210</v>
      </c>
      <c r="J4281" s="13" t="str">
        <f>VLOOKUP(E4281,起始地址定义!A:D,2,FALSE)</f>
        <v>DB100</v>
      </c>
      <c r="K4281" s="12" t="str">
        <f t="shared" si="683"/>
        <v>REAL210</v>
      </c>
      <c r="L4281" s="13">
        <f>VLOOKUP(E4281,起始地址定义!A:D,3,FALSE)</f>
        <v>200</v>
      </c>
      <c r="M4281" s="14">
        <f>VLOOKUP($F4281,类型描述及偏移量!$C:$H,2,FALSE)</f>
        <v>10</v>
      </c>
      <c r="N4281" s="14" t="str">
        <f>VLOOKUP($F4281,类型描述及偏移量!$C:$H,3,FALSE)</f>
        <v>实型</v>
      </c>
      <c r="O4281" s="14" t="str">
        <f>VLOOKUP($F4281,类型描述及偏移量!$C:$H,4,FALSE)</f>
        <v>None</v>
      </c>
      <c r="P4281" s="14" t="str">
        <f>VLOOKUP($F4281,类型描述及偏移量!$C:$H,5,FALSE)</f>
        <v>No</v>
      </c>
      <c r="Q4281" s="14" t="str">
        <f>VLOOKUP($F4281,类型描述及偏移量!$C:$H,6,FALSE)</f>
        <v>量程</v>
      </c>
    </row>
    <row r="4282" hidden="1" spans="1:17">
      <c r="A4282" s="12" t="s">
        <v>128</v>
      </c>
      <c r="B4282" s="12" t="s">
        <v>103</v>
      </c>
      <c r="C4282" t="s">
        <v>75</v>
      </c>
      <c r="D4282" t="s">
        <v>64</v>
      </c>
      <c r="E4282" s="13" t="str">
        <f t="shared" si="679"/>
        <v>CHPF_M1_ActRPM_BP_Value_var</v>
      </c>
      <c r="F4282" s="14" t="str">
        <f t="shared" si="680"/>
        <v>BP_Value_var_Hi</v>
      </c>
      <c r="G4282" s="10" t="str">
        <f t="shared" si="681"/>
        <v>CHPF_M1_ActRPM_Hi</v>
      </c>
      <c r="H4282" s="10" t="str">
        <f>VLOOKUP(基本表格!E4282,起始地址定义!A:D,4,FALSE)&amp;" "&amp;Q4282</f>
        <v>2121+P2-M1 1#双螺旋运输机A 反馈转速 上限值</v>
      </c>
      <c r="I4282" s="10" t="str">
        <f t="shared" si="682"/>
        <v>DB100,REAL214</v>
      </c>
      <c r="J4282" s="13" t="str">
        <f>VLOOKUP(E4282,起始地址定义!A:D,2,FALSE)</f>
        <v>DB100</v>
      </c>
      <c r="K4282" s="12" t="str">
        <f t="shared" si="683"/>
        <v>REAL214</v>
      </c>
      <c r="L4282" s="13">
        <f>VLOOKUP(E4282,起始地址定义!A:D,3,FALSE)</f>
        <v>200</v>
      </c>
      <c r="M4282" s="14">
        <f>VLOOKUP($F4282,类型描述及偏移量!$C:$H,2,FALSE)</f>
        <v>14</v>
      </c>
      <c r="N4282" s="14" t="str">
        <f>VLOOKUP($F4282,类型描述及偏移量!$C:$H,3,FALSE)</f>
        <v>实型</v>
      </c>
      <c r="O4282" s="14" t="str">
        <f>VLOOKUP($F4282,类型描述及偏移量!$C:$H,4,FALSE)</f>
        <v>None</v>
      </c>
      <c r="P4282" s="14" t="str">
        <f>VLOOKUP($F4282,类型描述及偏移量!$C:$H,5,FALSE)</f>
        <v>No</v>
      </c>
      <c r="Q4282" s="14" t="str">
        <f>VLOOKUP($F4282,类型描述及偏移量!$C:$H,6,FALSE)</f>
        <v>上限值</v>
      </c>
    </row>
    <row r="4283" hidden="1" spans="1:17">
      <c r="A4283" s="12" t="s">
        <v>128</v>
      </c>
      <c r="B4283" s="12" t="s">
        <v>103</v>
      </c>
      <c r="C4283" t="s">
        <v>76</v>
      </c>
      <c r="D4283" t="s">
        <v>64</v>
      </c>
      <c r="E4283" s="13" t="str">
        <f t="shared" si="679"/>
        <v>CHPF_M1_ActRPM_BP_Value_var</v>
      </c>
      <c r="F4283" s="14" t="str">
        <f t="shared" si="680"/>
        <v>BP_Value_var_Lo</v>
      </c>
      <c r="G4283" s="10" t="str">
        <f t="shared" si="681"/>
        <v>CHPF_M1_ActRPM_Lo</v>
      </c>
      <c r="H4283" s="10" t="str">
        <f>VLOOKUP(基本表格!E4283,起始地址定义!A:D,4,FALSE)&amp;" "&amp;Q4283</f>
        <v>2121+P2-M1 1#双螺旋运输机A 反馈转速 下限值</v>
      </c>
      <c r="I4283" s="10" t="str">
        <f t="shared" si="682"/>
        <v>DB100,REAL218</v>
      </c>
      <c r="J4283" s="13" t="str">
        <f>VLOOKUP(E4283,起始地址定义!A:D,2,FALSE)</f>
        <v>DB100</v>
      </c>
      <c r="K4283" s="12" t="str">
        <f t="shared" si="683"/>
        <v>REAL218</v>
      </c>
      <c r="L4283" s="13">
        <f>VLOOKUP(E4283,起始地址定义!A:D,3,FALSE)</f>
        <v>200</v>
      </c>
      <c r="M4283" s="14">
        <f>VLOOKUP($F4283,类型描述及偏移量!$C:$H,2,FALSE)</f>
        <v>18</v>
      </c>
      <c r="N4283" s="14" t="str">
        <f>VLOOKUP($F4283,类型描述及偏移量!$C:$H,3,FALSE)</f>
        <v>实型</v>
      </c>
      <c r="O4283" s="14" t="str">
        <f>VLOOKUP($F4283,类型描述及偏移量!$C:$H,4,FALSE)</f>
        <v>None</v>
      </c>
      <c r="P4283" s="14" t="str">
        <f>VLOOKUP($F4283,类型描述及偏移量!$C:$H,5,FALSE)</f>
        <v>No</v>
      </c>
      <c r="Q4283" s="14" t="str">
        <f>VLOOKUP($F4283,类型描述及偏移量!$C:$H,6,FALSE)</f>
        <v>下限值</v>
      </c>
    </row>
    <row r="4284" hidden="1" spans="1:17">
      <c r="A4284" s="12" t="s">
        <v>128</v>
      </c>
      <c r="B4284" s="12" t="s">
        <v>103</v>
      </c>
      <c r="C4284" t="s">
        <v>77</v>
      </c>
      <c r="D4284" t="s">
        <v>64</v>
      </c>
      <c r="E4284" s="13" t="str">
        <f t="shared" si="679"/>
        <v>CHPF_M1_ActRPM_BP_Value_var</v>
      </c>
      <c r="F4284" s="14" t="str">
        <f t="shared" si="680"/>
        <v>BP_Value_var_HiHi</v>
      </c>
      <c r="G4284" s="10" t="str">
        <f t="shared" si="681"/>
        <v>CHPF_M1_ActRPM_HiHi</v>
      </c>
      <c r="H4284" s="10" t="str">
        <f>VLOOKUP(基本表格!E4284,起始地址定义!A:D,4,FALSE)&amp;" "&amp;Q4284</f>
        <v>2121+P2-M1 1#双螺旋运输机A 反馈转速 上上限值</v>
      </c>
      <c r="I4284" s="10" t="str">
        <f t="shared" si="682"/>
        <v>DB100,REAL222</v>
      </c>
      <c r="J4284" s="13" t="str">
        <f>VLOOKUP(E4284,起始地址定义!A:D,2,FALSE)</f>
        <v>DB100</v>
      </c>
      <c r="K4284" s="12" t="str">
        <f t="shared" si="683"/>
        <v>REAL222</v>
      </c>
      <c r="L4284" s="13">
        <f>VLOOKUP(E4284,起始地址定义!A:D,3,FALSE)</f>
        <v>200</v>
      </c>
      <c r="M4284" s="14">
        <f>VLOOKUP($F4284,类型描述及偏移量!$C:$H,2,FALSE)</f>
        <v>22</v>
      </c>
      <c r="N4284" s="14" t="str">
        <f>VLOOKUP($F4284,类型描述及偏移量!$C:$H,3,FALSE)</f>
        <v>实型</v>
      </c>
      <c r="O4284" s="14" t="str">
        <f>VLOOKUP($F4284,类型描述及偏移量!$C:$H,4,FALSE)</f>
        <v>None</v>
      </c>
      <c r="P4284" s="14" t="str">
        <f>VLOOKUP($F4284,类型描述及偏移量!$C:$H,5,FALSE)</f>
        <v>No</v>
      </c>
      <c r="Q4284" s="14" t="str">
        <f>VLOOKUP($F4284,类型描述及偏移量!$C:$H,6,FALSE)</f>
        <v>上上限值</v>
      </c>
    </row>
    <row r="4285" hidden="1" spans="1:17">
      <c r="A4285" s="12" t="s">
        <v>128</v>
      </c>
      <c r="B4285" s="12" t="s">
        <v>103</v>
      </c>
      <c r="C4285" t="s">
        <v>78</v>
      </c>
      <c r="D4285" t="s">
        <v>64</v>
      </c>
      <c r="E4285" s="13" t="str">
        <f t="shared" ref="E4285:E4348" si="684">A4285&amp;"_"&amp;B4285&amp;"_"&amp;D4285</f>
        <v>CHPF_M1_ActRPM_BP_Value_var</v>
      </c>
      <c r="F4285" s="14" t="str">
        <f t="shared" ref="F4285:F4348" si="685">D4285&amp;"_"&amp;C4285</f>
        <v>BP_Value_var_LoLo</v>
      </c>
      <c r="G4285" s="10" t="str">
        <f t="shared" ref="G4285:G4348" si="686">A4285&amp;"_"&amp;IF(B4285="DB","",B4285&amp;"_")&amp;C4285</f>
        <v>CHPF_M1_ActRPM_LoLo</v>
      </c>
      <c r="H4285" s="10" t="str">
        <f>VLOOKUP(基本表格!E4285,起始地址定义!A:D,4,FALSE)&amp;" "&amp;Q4285</f>
        <v>2121+P2-M1 1#双螺旋运输机A 反馈转速 下下限值</v>
      </c>
      <c r="I4285" s="10" t="str">
        <f t="shared" ref="I4285:I4348" si="687">J4285&amp;","&amp;K4285</f>
        <v>DB100,REAL226</v>
      </c>
      <c r="J4285" s="13" t="str">
        <f>VLOOKUP(E4285,起始地址定义!A:D,2,FALSE)</f>
        <v>DB100</v>
      </c>
      <c r="K4285" s="12" t="str">
        <f t="shared" ref="K4285:K4348" si="688">IF(N4285="离散","X",IF(N4285="实型","REAL","INT"))&amp;IF(N4285="离散",TEXT(L4285+M4285,"0.0"),L4285+M4285)</f>
        <v>REAL226</v>
      </c>
      <c r="L4285" s="13">
        <f>VLOOKUP(E4285,起始地址定义!A:D,3,FALSE)</f>
        <v>200</v>
      </c>
      <c r="M4285" s="14">
        <f>VLOOKUP($F4285,类型描述及偏移量!$C:$H,2,FALSE)</f>
        <v>26</v>
      </c>
      <c r="N4285" s="14" t="str">
        <f>VLOOKUP($F4285,类型描述及偏移量!$C:$H,3,FALSE)</f>
        <v>实型</v>
      </c>
      <c r="O4285" s="14" t="str">
        <f>VLOOKUP($F4285,类型描述及偏移量!$C:$H,4,FALSE)</f>
        <v>None</v>
      </c>
      <c r="P4285" s="14" t="str">
        <f>VLOOKUP($F4285,类型描述及偏移量!$C:$H,5,FALSE)</f>
        <v>No</v>
      </c>
      <c r="Q4285" s="14" t="str">
        <f>VLOOKUP($F4285,类型描述及偏移量!$C:$H,6,FALSE)</f>
        <v>下下限值</v>
      </c>
    </row>
    <row r="4286" hidden="1" spans="1:17">
      <c r="A4286" s="12" t="s">
        <v>128</v>
      </c>
      <c r="B4286" s="12" t="s">
        <v>104</v>
      </c>
      <c r="C4286" t="s">
        <v>63</v>
      </c>
      <c r="D4286" t="s">
        <v>64</v>
      </c>
      <c r="E4286" s="13" t="str">
        <f t="shared" si="684"/>
        <v>CHPF_M1_Current_BP_Value_var</v>
      </c>
      <c r="F4286" s="14" t="str">
        <f t="shared" si="685"/>
        <v>BP_Value_var_HiProEN</v>
      </c>
      <c r="G4286" s="10" t="str">
        <f t="shared" si="686"/>
        <v>CHPF_M1_Current_HiProEN</v>
      </c>
      <c r="H4286" s="10" t="str">
        <f>VLOOKUP(基本表格!E4286,起始地址定义!A:D,4,FALSE)&amp;" "&amp;Q4286</f>
        <v>2121+P2-M1 1#双螺旋运输机A 反馈电流 上限保护使能</v>
      </c>
      <c r="I4286" s="10" t="str">
        <f t="shared" si="687"/>
        <v>DB100,X250.3</v>
      </c>
      <c r="J4286" s="13" t="str">
        <f>VLOOKUP(E4286,起始地址定义!A:D,2,FALSE)</f>
        <v>DB100</v>
      </c>
      <c r="K4286" s="12" t="str">
        <f t="shared" si="688"/>
        <v>X250.3</v>
      </c>
      <c r="L4286" s="13">
        <f>VLOOKUP(E4286,起始地址定义!A:D,3,FALSE)</f>
        <v>250</v>
      </c>
      <c r="M4286" s="14">
        <f>VLOOKUP($F4286,类型描述及偏移量!$C:$H,2,FALSE)</f>
        <v>0.299999999999997</v>
      </c>
      <c r="N4286" s="14" t="str">
        <f>VLOOKUP($F4286,类型描述及偏移量!$C:$H,3,FALSE)</f>
        <v>离散</v>
      </c>
      <c r="O4286" s="14" t="str">
        <f>VLOOKUP($F4286,类型描述及偏移量!$C:$H,4,FALSE)</f>
        <v>None</v>
      </c>
      <c r="P4286" s="14" t="str">
        <f>VLOOKUP($F4286,类型描述及偏移量!$C:$H,5,FALSE)</f>
        <v>No</v>
      </c>
      <c r="Q4286" s="14" t="str">
        <f>VLOOKUP($F4286,类型描述及偏移量!$C:$H,6,FALSE)</f>
        <v>上限保护使能</v>
      </c>
    </row>
    <row r="4287" hidden="1" spans="1:17">
      <c r="A4287" s="12" t="s">
        <v>128</v>
      </c>
      <c r="B4287" s="12" t="s">
        <v>104</v>
      </c>
      <c r="C4287" t="s">
        <v>65</v>
      </c>
      <c r="D4287" t="s">
        <v>64</v>
      </c>
      <c r="E4287" s="13" t="str">
        <f t="shared" si="684"/>
        <v>CHPF_M1_Current_BP_Value_var</v>
      </c>
      <c r="F4287" s="14" t="str">
        <f t="shared" si="685"/>
        <v>BP_Value_var_LoProEN</v>
      </c>
      <c r="G4287" s="10" t="str">
        <f t="shared" si="686"/>
        <v>CHPF_M1_Current_LoProEN</v>
      </c>
      <c r="H4287" s="10" t="str">
        <f>VLOOKUP(基本表格!E4287,起始地址定义!A:D,4,FALSE)&amp;" "&amp;Q4287</f>
        <v>2121+P2-M1 1#双螺旋运输机A 反馈电流 下限保护使能</v>
      </c>
      <c r="I4287" s="10" t="str">
        <f t="shared" si="687"/>
        <v>DB100,X250.4</v>
      </c>
      <c r="J4287" s="13" t="str">
        <f>VLOOKUP(E4287,起始地址定义!A:D,2,FALSE)</f>
        <v>DB100</v>
      </c>
      <c r="K4287" s="12" t="str">
        <f t="shared" si="688"/>
        <v>X250.4</v>
      </c>
      <c r="L4287" s="13">
        <f>VLOOKUP(E4287,起始地址定义!A:D,3,FALSE)</f>
        <v>250</v>
      </c>
      <c r="M4287" s="14">
        <f>VLOOKUP($F4287,类型描述及偏移量!$C:$H,2,FALSE)</f>
        <v>0.399999999999999</v>
      </c>
      <c r="N4287" s="14" t="str">
        <f>VLOOKUP($F4287,类型描述及偏移量!$C:$H,3,FALSE)</f>
        <v>离散</v>
      </c>
      <c r="O4287" s="14" t="str">
        <f>VLOOKUP($F4287,类型描述及偏移量!$C:$H,4,FALSE)</f>
        <v>None</v>
      </c>
      <c r="P4287" s="14" t="str">
        <f>VLOOKUP($F4287,类型描述及偏移量!$C:$H,5,FALSE)</f>
        <v>No</v>
      </c>
      <c r="Q4287" s="14" t="str">
        <f>VLOOKUP($F4287,类型描述及偏移量!$C:$H,6,FALSE)</f>
        <v>下限保护使能</v>
      </c>
    </row>
    <row r="4288" hidden="1" spans="1:17">
      <c r="A4288" s="12" t="s">
        <v>128</v>
      </c>
      <c r="B4288" s="12" t="s">
        <v>104</v>
      </c>
      <c r="C4288" t="s">
        <v>66</v>
      </c>
      <c r="D4288" t="s">
        <v>64</v>
      </c>
      <c r="E4288" s="13" t="str">
        <f t="shared" si="684"/>
        <v>CHPF_M1_Current_BP_Value_var</v>
      </c>
      <c r="F4288" s="14" t="str">
        <f t="shared" si="685"/>
        <v>BP_Value_var_HiALM</v>
      </c>
      <c r="G4288" s="10" t="str">
        <f t="shared" si="686"/>
        <v>CHPF_M1_Current_HiALM</v>
      </c>
      <c r="H4288" s="10" t="str">
        <f>VLOOKUP(基本表格!E4288,起始地址定义!A:D,4,FALSE)&amp;" "&amp;Q4288</f>
        <v>2121+P2-M1 1#双螺旋运输机A 反馈电流 上限报警</v>
      </c>
      <c r="I4288" s="10" t="str">
        <f t="shared" si="687"/>
        <v>DB100,X250.5</v>
      </c>
      <c r="J4288" s="13" t="str">
        <f>VLOOKUP(E4288,起始地址定义!A:D,2,FALSE)</f>
        <v>DB100</v>
      </c>
      <c r="K4288" s="12" t="str">
        <f t="shared" si="688"/>
        <v>X250.5</v>
      </c>
      <c r="L4288" s="13">
        <f>VLOOKUP(E4288,起始地址定义!A:D,3,FALSE)</f>
        <v>250</v>
      </c>
      <c r="M4288" s="14">
        <f>VLOOKUP($F4288,类型描述及偏移量!$C:$H,2,FALSE)</f>
        <v>0.5</v>
      </c>
      <c r="N4288" s="14" t="str">
        <f>VLOOKUP($F4288,类型描述及偏移量!$C:$H,3,FALSE)</f>
        <v>离散</v>
      </c>
      <c r="O4288" s="14" t="str">
        <f>VLOOKUP($F4288,类型描述及偏移量!$C:$H,4,FALSE)</f>
        <v>None</v>
      </c>
      <c r="P4288" s="14" t="str">
        <f>VLOOKUP($F4288,类型描述及偏移量!$C:$H,5,FALSE)</f>
        <v>Yes</v>
      </c>
      <c r="Q4288" s="14" t="str">
        <f>VLOOKUP($F4288,类型描述及偏移量!$C:$H,6,FALSE)</f>
        <v>上限报警</v>
      </c>
    </row>
    <row r="4289" hidden="1" spans="1:17">
      <c r="A4289" s="12" t="s">
        <v>128</v>
      </c>
      <c r="B4289" s="12" t="s">
        <v>104</v>
      </c>
      <c r="C4289" t="s">
        <v>67</v>
      </c>
      <c r="D4289" t="s">
        <v>64</v>
      </c>
      <c r="E4289" s="13" t="str">
        <f t="shared" si="684"/>
        <v>CHPF_M1_Current_BP_Value_var</v>
      </c>
      <c r="F4289" s="14" t="str">
        <f t="shared" si="685"/>
        <v>BP_Value_var_LoALM</v>
      </c>
      <c r="G4289" s="10" t="str">
        <f t="shared" si="686"/>
        <v>CHPF_M1_Current_LoALM</v>
      </c>
      <c r="H4289" s="10" t="str">
        <f>VLOOKUP(基本表格!E4289,起始地址定义!A:D,4,FALSE)&amp;" "&amp;Q4289</f>
        <v>2121+P2-M1 1#双螺旋运输机A 反馈电流 下限报警</v>
      </c>
      <c r="I4289" s="10" t="str">
        <f t="shared" si="687"/>
        <v>DB100,X250.6</v>
      </c>
      <c r="J4289" s="13" t="str">
        <f>VLOOKUP(E4289,起始地址定义!A:D,2,FALSE)</f>
        <v>DB100</v>
      </c>
      <c r="K4289" s="12" t="str">
        <f t="shared" si="688"/>
        <v>X250.6</v>
      </c>
      <c r="L4289" s="13">
        <f>VLOOKUP(E4289,起始地址定义!A:D,3,FALSE)</f>
        <v>250</v>
      </c>
      <c r="M4289" s="14">
        <f>VLOOKUP($F4289,类型描述及偏移量!$C:$H,2,FALSE)</f>
        <v>0.600000000000001</v>
      </c>
      <c r="N4289" s="14" t="str">
        <f>VLOOKUP($F4289,类型描述及偏移量!$C:$H,3,FALSE)</f>
        <v>离散</v>
      </c>
      <c r="O4289" s="14" t="str">
        <f>VLOOKUP($F4289,类型描述及偏移量!$C:$H,4,FALSE)</f>
        <v>None</v>
      </c>
      <c r="P4289" s="14" t="str">
        <f>VLOOKUP($F4289,类型描述及偏移量!$C:$H,5,FALSE)</f>
        <v>Yes</v>
      </c>
      <c r="Q4289" s="14" t="str">
        <f>VLOOKUP($F4289,类型描述及偏移量!$C:$H,6,FALSE)</f>
        <v>下限报警</v>
      </c>
    </row>
    <row r="4290" hidden="1" spans="1:17">
      <c r="A4290" s="12" t="s">
        <v>128</v>
      </c>
      <c r="B4290" s="12" t="s">
        <v>104</v>
      </c>
      <c r="C4290" t="s">
        <v>68</v>
      </c>
      <c r="D4290" t="s">
        <v>64</v>
      </c>
      <c r="E4290" s="13" t="str">
        <f t="shared" si="684"/>
        <v>CHPF_M1_Current_BP_Value_var</v>
      </c>
      <c r="F4290" s="14" t="str">
        <f t="shared" si="685"/>
        <v>BP_Value_var_HiHiALM</v>
      </c>
      <c r="G4290" s="10" t="str">
        <f t="shared" si="686"/>
        <v>CHPF_M1_Current_HiHiALM</v>
      </c>
      <c r="H4290" s="10" t="str">
        <f>VLOOKUP(基本表格!E4290,起始地址定义!A:D,4,FALSE)&amp;" "&amp;Q4290</f>
        <v>2121+P2-M1 1#双螺旋运输机A 反馈电流 上上限报警</v>
      </c>
      <c r="I4290" s="10" t="str">
        <f t="shared" si="687"/>
        <v>DB100,X250.7</v>
      </c>
      <c r="J4290" s="13" t="str">
        <f>VLOOKUP(E4290,起始地址定义!A:D,2,FALSE)</f>
        <v>DB100</v>
      </c>
      <c r="K4290" s="12" t="str">
        <f t="shared" si="688"/>
        <v>X250.7</v>
      </c>
      <c r="L4290" s="13">
        <f>VLOOKUP(E4290,起始地址定义!A:D,3,FALSE)</f>
        <v>250</v>
      </c>
      <c r="M4290" s="14">
        <f>VLOOKUP($F4290,类型描述及偏移量!$C:$H,2,FALSE)</f>
        <v>0.700000000000003</v>
      </c>
      <c r="N4290" s="14" t="str">
        <f>VLOOKUP($F4290,类型描述及偏移量!$C:$H,3,FALSE)</f>
        <v>离散</v>
      </c>
      <c r="O4290" s="14" t="str">
        <f>VLOOKUP($F4290,类型描述及偏移量!$C:$H,4,FALSE)</f>
        <v>On</v>
      </c>
      <c r="P4290" s="14" t="str">
        <f>VLOOKUP($F4290,类型描述及偏移量!$C:$H,5,FALSE)</f>
        <v>Yes</v>
      </c>
      <c r="Q4290" s="14" t="str">
        <f>VLOOKUP($F4290,类型描述及偏移量!$C:$H,6,FALSE)</f>
        <v>上上限报警</v>
      </c>
    </row>
    <row r="4291" hidden="1" spans="1:17">
      <c r="A4291" s="12" t="s">
        <v>128</v>
      </c>
      <c r="B4291" s="12" t="s">
        <v>104</v>
      </c>
      <c r="C4291" t="s">
        <v>69</v>
      </c>
      <c r="D4291" t="s">
        <v>64</v>
      </c>
      <c r="E4291" s="13" t="str">
        <f t="shared" si="684"/>
        <v>CHPF_M1_Current_BP_Value_var</v>
      </c>
      <c r="F4291" s="14" t="str">
        <f t="shared" si="685"/>
        <v>BP_Value_var_LoLoALM</v>
      </c>
      <c r="G4291" s="10" t="str">
        <f t="shared" si="686"/>
        <v>CHPF_M1_Current_LoLoALM</v>
      </c>
      <c r="H4291" s="10" t="str">
        <f>VLOOKUP(基本表格!E4291,起始地址定义!A:D,4,FALSE)&amp;" "&amp;Q4291</f>
        <v>2121+P2-M1 1#双螺旋运输机A 反馈电流 下下限报警</v>
      </c>
      <c r="I4291" s="10" t="str">
        <f t="shared" si="687"/>
        <v>DB100,X251.0</v>
      </c>
      <c r="J4291" s="13" t="str">
        <f>VLOOKUP(E4291,起始地址定义!A:D,2,FALSE)</f>
        <v>DB100</v>
      </c>
      <c r="K4291" s="12" t="str">
        <f t="shared" si="688"/>
        <v>X251.0</v>
      </c>
      <c r="L4291" s="13">
        <f>VLOOKUP(E4291,起始地址定义!A:D,3,FALSE)</f>
        <v>250</v>
      </c>
      <c r="M4291" s="14">
        <f>VLOOKUP($F4291,类型描述及偏移量!$C:$H,2,FALSE)</f>
        <v>1</v>
      </c>
      <c r="N4291" s="14" t="str">
        <f>VLOOKUP($F4291,类型描述及偏移量!$C:$H,3,FALSE)</f>
        <v>离散</v>
      </c>
      <c r="O4291" s="14" t="str">
        <f>VLOOKUP($F4291,类型描述及偏移量!$C:$H,4,FALSE)</f>
        <v>On</v>
      </c>
      <c r="P4291" s="14" t="str">
        <f>VLOOKUP($F4291,类型描述及偏移量!$C:$H,5,FALSE)</f>
        <v>Yes</v>
      </c>
      <c r="Q4291" s="14" t="str">
        <f>VLOOKUP($F4291,类型描述及偏移量!$C:$H,6,FALSE)</f>
        <v>下下限报警</v>
      </c>
    </row>
    <row r="4292" hidden="1" spans="1:17">
      <c r="A4292" s="12" t="s">
        <v>128</v>
      </c>
      <c r="B4292" s="12" t="s">
        <v>104</v>
      </c>
      <c r="C4292" t="s">
        <v>70</v>
      </c>
      <c r="D4292" t="s">
        <v>64</v>
      </c>
      <c r="E4292" s="13" t="str">
        <f t="shared" si="684"/>
        <v>CHPF_M1_Current_BP_Value_var</v>
      </c>
      <c r="F4292" s="14" t="str">
        <f t="shared" si="685"/>
        <v>BP_Value_var_LimALM</v>
      </c>
      <c r="G4292" s="10" t="str">
        <f t="shared" si="686"/>
        <v>CHPF_M1_Current_LimALM</v>
      </c>
      <c r="H4292" s="10" t="str">
        <f>VLOOKUP(基本表格!E4292,起始地址定义!A:D,4,FALSE)&amp;" "&amp;Q4292</f>
        <v>2121+P2-M1 1#双螺旋运输机A 反馈电流 极限报警</v>
      </c>
      <c r="I4292" s="10" t="str">
        <f t="shared" si="687"/>
        <v>DB100,X251.1</v>
      </c>
      <c r="J4292" s="13" t="str">
        <f>VLOOKUP(E4292,起始地址定义!A:D,2,FALSE)</f>
        <v>DB100</v>
      </c>
      <c r="K4292" s="12" t="str">
        <f t="shared" si="688"/>
        <v>X251.1</v>
      </c>
      <c r="L4292" s="13">
        <f>VLOOKUP(E4292,起始地址定义!A:D,3,FALSE)</f>
        <v>250</v>
      </c>
      <c r="M4292" s="14">
        <f>VLOOKUP($F4292,类型描述及偏移量!$C:$H,2,FALSE)</f>
        <v>1.1</v>
      </c>
      <c r="N4292" s="14" t="str">
        <f>VLOOKUP($F4292,类型描述及偏移量!$C:$H,3,FALSE)</f>
        <v>离散</v>
      </c>
      <c r="O4292" s="14" t="str">
        <f>VLOOKUP($F4292,类型描述及偏移量!$C:$H,4,FALSE)</f>
        <v>On</v>
      </c>
      <c r="P4292" s="14" t="str">
        <f>VLOOKUP($F4292,类型描述及偏移量!$C:$H,5,FALSE)</f>
        <v>Yes</v>
      </c>
      <c r="Q4292" s="14" t="str">
        <f>VLOOKUP($F4292,类型描述及偏移量!$C:$H,6,FALSE)</f>
        <v>极限报警</v>
      </c>
    </row>
    <row r="4293" hidden="1" spans="1:17">
      <c r="A4293" s="12" t="s">
        <v>128</v>
      </c>
      <c r="B4293" s="12" t="s">
        <v>104</v>
      </c>
      <c r="C4293" t="s">
        <v>71</v>
      </c>
      <c r="D4293" t="s">
        <v>64</v>
      </c>
      <c r="E4293" s="13" t="str">
        <f t="shared" si="684"/>
        <v>CHPF_M1_Current_BP_Value_var</v>
      </c>
      <c r="F4293" s="14" t="str">
        <f t="shared" si="685"/>
        <v>BP_Value_var_LostALM</v>
      </c>
      <c r="G4293" s="10" t="str">
        <f t="shared" si="686"/>
        <v>CHPF_M1_Current_LostALM</v>
      </c>
      <c r="H4293" s="10" t="str">
        <f>VLOOKUP(基本表格!E4293,起始地址定义!A:D,4,FALSE)&amp;" "&amp;Q4293</f>
        <v>2121+P2-M1 1#双螺旋运输机A 反馈电流 传感器断线报警</v>
      </c>
      <c r="I4293" s="10" t="str">
        <f t="shared" si="687"/>
        <v>DB100,X251.2</v>
      </c>
      <c r="J4293" s="13" t="str">
        <f>VLOOKUP(E4293,起始地址定义!A:D,2,FALSE)</f>
        <v>DB100</v>
      </c>
      <c r="K4293" s="12" t="str">
        <f t="shared" si="688"/>
        <v>X251.2</v>
      </c>
      <c r="L4293" s="13">
        <f>VLOOKUP(E4293,起始地址定义!A:D,3,FALSE)</f>
        <v>250</v>
      </c>
      <c r="M4293" s="14">
        <f>VLOOKUP($F4293,类型描述及偏移量!$C:$H,2,FALSE)</f>
        <v>1.2</v>
      </c>
      <c r="N4293" s="14" t="str">
        <f>VLOOKUP($F4293,类型描述及偏移量!$C:$H,3,FALSE)</f>
        <v>离散</v>
      </c>
      <c r="O4293" s="14" t="str">
        <f>VLOOKUP($F4293,类型描述及偏移量!$C:$H,4,FALSE)</f>
        <v>On</v>
      </c>
      <c r="P4293" s="14" t="str">
        <f>VLOOKUP($F4293,类型描述及偏移量!$C:$H,5,FALSE)</f>
        <v>Yes</v>
      </c>
      <c r="Q4293" s="14" t="str">
        <f>VLOOKUP($F4293,类型描述及偏移量!$C:$H,6,FALSE)</f>
        <v>传感器断线报警</v>
      </c>
    </row>
    <row r="4294" hidden="1" spans="1:17">
      <c r="A4294" s="12" t="s">
        <v>128</v>
      </c>
      <c r="B4294" s="12" t="s">
        <v>104</v>
      </c>
      <c r="C4294" t="s">
        <v>72</v>
      </c>
      <c r="D4294" t="s">
        <v>64</v>
      </c>
      <c r="E4294" s="13" t="str">
        <f t="shared" si="684"/>
        <v>CHPF_M1_Current_BP_Value_var</v>
      </c>
      <c r="F4294" s="14" t="str">
        <f t="shared" si="685"/>
        <v>BP_Value_var_Code</v>
      </c>
      <c r="G4294" s="10" t="str">
        <f t="shared" si="686"/>
        <v>CHPF_M1_Current_Code</v>
      </c>
      <c r="H4294" s="10" t="str">
        <f>VLOOKUP(基本表格!E4294,起始地址定义!A:D,4,FALSE)&amp;" "&amp;Q4294</f>
        <v>2121+P2-M1 1#双螺旋运输机A 反馈电流 实际内码</v>
      </c>
      <c r="I4294" s="10" t="str">
        <f t="shared" si="687"/>
        <v>DB100,INT252</v>
      </c>
      <c r="J4294" s="13" t="str">
        <f>VLOOKUP(E4294,起始地址定义!A:D,2,FALSE)</f>
        <v>DB100</v>
      </c>
      <c r="K4294" s="12" t="str">
        <f t="shared" si="688"/>
        <v>INT252</v>
      </c>
      <c r="L4294" s="13">
        <f>VLOOKUP(E4294,起始地址定义!A:D,3,FALSE)</f>
        <v>250</v>
      </c>
      <c r="M4294" s="14">
        <f>VLOOKUP($F4294,类型描述及偏移量!$C:$H,2,FALSE)</f>
        <v>2</v>
      </c>
      <c r="N4294" s="14" t="str">
        <f>VLOOKUP($F4294,类型描述及偏移量!$C:$H,3,FALSE)</f>
        <v>整型</v>
      </c>
      <c r="O4294" s="14" t="str">
        <f>VLOOKUP($F4294,类型描述及偏移量!$C:$H,4,FALSE)</f>
        <v>None</v>
      </c>
      <c r="P4294" s="14" t="str">
        <f>VLOOKUP($F4294,类型描述及偏移量!$C:$H,5,FALSE)</f>
        <v>Yes</v>
      </c>
      <c r="Q4294" s="14" t="str">
        <f>VLOOKUP($F4294,类型描述及偏移量!$C:$H,6,FALSE)</f>
        <v>实际内码</v>
      </c>
    </row>
    <row r="4295" hidden="1" spans="1:17">
      <c r="A4295" s="12" t="s">
        <v>128</v>
      </c>
      <c r="B4295" s="12" t="s">
        <v>104</v>
      </c>
      <c r="C4295" t="s">
        <v>73</v>
      </c>
      <c r="D4295" t="s">
        <v>64</v>
      </c>
      <c r="E4295" s="13" t="str">
        <f t="shared" si="684"/>
        <v>CHPF_M1_Current_BP_Value_var</v>
      </c>
      <c r="F4295" s="14" t="str">
        <f t="shared" si="685"/>
        <v>BP_Value_var_Value</v>
      </c>
      <c r="G4295" s="10" t="str">
        <f t="shared" si="686"/>
        <v>CHPF_M1_Current_Value</v>
      </c>
      <c r="H4295" s="10" t="str">
        <f>VLOOKUP(基本表格!E4295,起始地址定义!A:D,4,FALSE)&amp;" "&amp;Q4295</f>
        <v>2121+P2-M1 1#双螺旋运输机A 反馈电流 实际值</v>
      </c>
      <c r="I4295" s="10" t="str">
        <f t="shared" si="687"/>
        <v>DB100,REAL256</v>
      </c>
      <c r="J4295" s="13" t="str">
        <f>VLOOKUP(E4295,起始地址定义!A:D,2,FALSE)</f>
        <v>DB100</v>
      </c>
      <c r="K4295" s="12" t="str">
        <f t="shared" si="688"/>
        <v>REAL256</v>
      </c>
      <c r="L4295" s="13">
        <f>VLOOKUP(E4295,起始地址定义!A:D,3,FALSE)</f>
        <v>250</v>
      </c>
      <c r="M4295" s="14">
        <f>VLOOKUP($F4295,类型描述及偏移量!$C:$H,2,FALSE)</f>
        <v>6</v>
      </c>
      <c r="N4295" s="14" t="str">
        <f>VLOOKUP($F4295,类型描述及偏移量!$C:$H,3,FALSE)</f>
        <v>实型</v>
      </c>
      <c r="O4295" s="14" t="str">
        <f>VLOOKUP($F4295,类型描述及偏移量!$C:$H,4,FALSE)</f>
        <v>None</v>
      </c>
      <c r="P4295" s="14" t="str">
        <f>VLOOKUP($F4295,类型描述及偏移量!$C:$H,5,FALSE)</f>
        <v>Yes</v>
      </c>
      <c r="Q4295" s="14" t="str">
        <f>VLOOKUP($F4295,类型描述及偏移量!$C:$H,6,FALSE)</f>
        <v>实际值</v>
      </c>
    </row>
    <row r="4296" hidden="1" spans="1:17">
      <c r="A4296" s="12" t="s">
        <v>128</v>
      </c>
      <c r="B4296" s="12" t="s">
        <v>104</v>
      </c>
      <c r="C4296" t="s">
        <v>74</v>
      </c>
      <c r="D4296" t="s">
        <v>64</v>
      </c>
      <c r="E4296" s="13" t="str">
        <f t="shared" si="684"/>
        <v>CHPF_M1_Current_BP_Value_var</v>
      </c>
      <c r="F4296" s="14" t="str">
        <f t="shared" si="685"/>
        <v>BP_Value_var_Range</v>
      </c>
      <c r="G4296" s="10" t="str">
        <f t="shared" si="686"/>
        <v>CHPF_M1_Current_Range</v>
      </c>
      <c r="H4296" s="10" t="str">
        <f>VLOOKUP(基本表格!E4296,起始地址定义!A:D,4,FALSE)&amp;" "&amp;Q4296</f>
        <v>2121+P2-M1 1#双螺旋运输机A 反馈电流 量程</v>
      </c>
      <c r="I4296" s="10" t="str">
        <f t="shared" si="687"/>
        <v>DB100,REAL260</v>
      </c>
      <c r="J4296" s="13" t="str">
        <f>VLOOKUP(E4296,起始地址定义!A:D,2,FALSE)</f>
        <v>DB100</v>
      </c>
      <c r="K4296" s="12" t="str">
        <f t="shared" si="688"/>
        <v>REAL260</v>
      </c>
      <c r="L4296" s="13">
        <f>VLOOKUP(E4296,起始地址定义!A:D,3,FALSE)</f>
        <v>250</v>
      </c>
      <c r="M4296" s="14">
        <f>VLOOKUP($F4296,类型描述及偏移量!$C:$H,2,FALSE)</f>
        <v>10</v>
      </c>
      <c r="N4296" s="14" t="str">
        <f>VLOOKUP($F4296,类型描述及偏移量!$C:$H,3,FALSE)</f>
        <v>实型</v>
      </c>
      <c r="O4296" s="14" t="str">
        <f>VLOOKUP($F4296,类型描述及偏移量!$C:$H,4,FALSE)</f>
        <v>None</v>
      </c>
      <c r="P4296" s="14" t="str">
        <f>VLOOKUP($F4296,类型描述及偏移量!$C:$H,5,FALSE)</f>
        <v>No</v>
      </c>
      <c r="Q4296" s="14" t="str">
        <f>VLOOKUP($F4296,类型描述及偏移量!$C:$H,6,FALSE)</f>
        <v>量程</v>
      </c>
    </row>
    <row r="4297" hidden="1" spans="1:17">
      <c r="A4297" s="12" t="s">
        <v>128</v>
      </c>
      <c r="B4297" s="12" t="s">
        <v>104</v>
      </c>
      <c r="C4297" t="s">
        <v>75</v>
      </c>
      <c r="D4297" t="s">
        <v>64</v>
      </c>
      <c r="E4297" s="13" t="str">
        <f t="shared" si="684"/>
        <v>CHPF_M1_Current_BP_Value_var</v>
      </c>
      <c r="F4297" s="14" t="str">
        <f t="shared" si="685"/>
        <v>BP_Value_var_Hi</v>
      </c>
      <c r="G4297" s="10" t="str">
        <f t="shared" si="686"/>
        <v>CHPF_M1_Current_Hi</v>
      </c>
      <c r="H4297" s="10" t="str">
        <f>VLOOKUP(基本表格!E4297,起始地址定义!A:D,4,FALSE)&amp;" "&amp;Q4297</f>
        <v>2121+P2-M1 1#双螺旋运输机A 反馈电流 上限值</v>
      </c>
      <c r="I4297" s="10" t="str">
        <f t="shared" si="687"/>
        <v>DB100,REAL264</v>
      </c>
      <c r="J4297" s="13" t="str">
        <f>VLOOKUP(E4297,起始地址定义!A:D,2,FALSE)</f>
        <v>DB100</v>
      </c>
      <c r="K4297" s="12" t="str">
        <f t="shared" si="688"/>
        <v>REAL264</v>
      </c>
      <c r="L4297" s="13">
        <f>VLOOKUP(E4297,起始地址定义!A:D,3,FALSE)</f>
        <v>250</v>
      </c>
      <c r="M4297" s="14">
        <f>VLOOKUP($F4297,类型描述及偏移量!$C:$H,2,FALSE)</f>
        <v>14</v>
      </c>
      <c r="N4297" s="14" t="str">
        <f>VLOOKUP($F4297,类型描述及偏移量!$C:$H,3,FALSE)</f>
        <v>实型</v>
      </c>
      <c r="O4297" s="14" t="str">
        <f>VLOOKUP($F4297,类型描述及偏移量!$C:$H,4,FALSE)</f>
        <v>None</v>
      </c>
      <c r="P4297" s="14" t="str">
        <f>VLOOKUP($F4297,类型描述及偏移量!$C:$H,5,FALSE)</f>
        <v>No</v>
      </c>
      <c r="Q4297" s="14" t="str">
        <f>VLOOKUP($F4297,类型描述及偏移量!$C:$H,6,FALSE)</f>
        <v>上限值</v>
      </c>
    </row>
    <row r="4298" hidden="1" spans="1:17">
      <c r="A4298" s="12" t="s">
        <v>128</v>
      </c>
      <c r="B4298" s="12" t="s">
        <v>104</v>
      </c>
      <c r="C4298" t="s">
        <v>76</v>
      </c>
      <c r="D4298" t="s">
        <v>64</v>
      </c>
      <c r="E4298" s="13" t="str">
        <f t="shared" si="684"/>
        <v>CHPF_M1_Current_BP_Value_var</v>
      </c>
      <c r="F4298" s="14" t="str">
        <f t="shared" si="685"/>
        <v>BP_Value_var_Lo</v>
      </c>
      <c r="G4298" s="10" t="str">
        <f t="shared" si="686"/>
        <v>CHPF_M1_Current_Lo</v>
      </c>
      <c r="H4298" s="10" t="str">
        <f>VLOOKUP(基本表格!E4298,起始地址定义!A:D,4,FALSE)&amp;" "&amp;Q4298</f>
        <v>2121+P2-M1 1#双螺旋运输机A 反馈电流 下限值</v>
      </c>
      <c r="I4298" s="10" t="str">
        <f t="shared" si="687"/>
        <v>DB100,REAL268</v>
      </c>
      <c r="J4298" s="13" t="str">
        <f>VLOOKUP(E4298,起始地址定义!A:D,2,FALSE)</f>
        <v>DB100</v>
      </c>
      <c r="K4298" s="12" t="str">
        <f t="shared" si="688"/>
        <v>REAL268</v>
      </c>
      <c r="L4298" s="13">
        <f>VLOOKUP(E4298,起始地址定义!A:D,3,FALSE)</f>
        <v>250</v>
      </c>
      <c r="M4298" s="14">
        <f>VLOOKUP($F4298,类型描述及偏移量!$C:$H,2,FALSE)</f>
        <v>18</v>
      </c>
      <c r="N4298" s="14" t="str">
        <f>VLOOKUP($F4298,类型描述及偏移量!$C:$H,3,FALSE)</f>
        <v>实型</v>
      </c>
      <c r="O4298" s="14" t="str">
        <f>VLOOKUP($F4298,类型描述及偏移量!$C:$H,4,FALSE)</f>
        <v>None</v>
      </c>
      <c r="P4298" s="14" t="str">
        <f>VLOOKUP($F4298,类型描述及偏移量!$C:$H,5,FALSE)</f>
        <v>No</v>
      </c>
      <c r="Q4298" s="14" t="str">
        <f>VLOOKUP($F4298,类型描述及偏移量!$C:$H,6,FALSE)</f>
        <v>下限值</v>
      </c>
    </row>
    <row r="4299" hidden="1" spans="1:17">
      <c r="A4299" s="12" t="s">
        <v>128</v>
      </c>
      <c r="B4299" s="12" t="s">
        <v>104</v>
      </c>
      <c r="C4299" t="s">
        <v>77</v>
      </c>
      <c r="D4299" t="s">
        <v>64</v>
      </c>
      <c r="E4299" s="13" t="str">
        <f t="shared" si="684"/>
        <v>CHPF_M1_Current_BP_Value_var</v>
      </c>
      <c r="F4299" s="14" t="str">
        <f t="shared" si="685"/>
        <v>BP_Value_var_HiHi</v>
      </c>
      <c r="G4299" s="10" t="str">
        <f t="shared" si="686"/>
        <v>CHPF_M1_Current_HiHi</v>
      </c>
      <c r="H4299" s="10" t="str">
        <f>VLOOKUP(基本表格!E4299,起始地址定义!A:D,4,FALSE)&amp;" "&amp;Q4299</f>
        <v>2121+P2-M1 1#双螺旋运输机A 反馈电流 上上限值</v>
      </c>
      <c r="I4299" s="10" t="str">
        <f t="shared" si="687"/>
        <v>DB100,REAL272</v>
      </c>
      <c r="J4299" s="13" t="str">
        <f>VLOOKUP(E4299,起始地址定义!A:D,2,FALSE)</f>
        <v>DB100</v>
      </c>
      <c r="K4299" s="12" t="str">
        <f t="shared" si="688"/>
        <v>REAL272</v>
      </c>
      <c r="L4299" s="13">
        <f>VLOOKUP(E4299,起始地址定义!A:D,3,FALSE)</f>
        <v>250</v>
      </c>
      <c r="M4299" s="14">
        <f>VLOOKUP($F4299,类型描述及偏移量!$C:$H,2,FALSE)</f>
        <v>22</v>
      </c>
      <c r="N4299" s="14" t="str">
        <f>VLOOKUP($F4299,类型描述及偏移量!$C:$H,3,FALSE)</f>
        <v>实型</v>
      </c>
      <c r="O4299" s="14" t="str">
        <f>VLOOKUP($F4299,类型描述及偏移量!$C:$H,4,FALSE)</f>
        <v>None</v>
      </c>
      <c r="P4299" s="14" t="str">
        <f>VLOOKUP($F4299,类型描述及偏移量!$C:$H,5,FALSE)</f>
        <v>No</v>
      </c>
      <c r="Q4299" s="14" t="str">
        <f>VLOOKUP($F4299,类型描述及偏移量!$C:$H,6,FALSE)</f>
        <v>上上限值</v>
      </c>
    </row>
    <row r="4300" hidden="1" spans="1:17">
      <c r="A4300" s="12" t="s">
        <v>128</v>
      </c>
      <c r="B4300" s="12" t="s">
        <v>104</v>
      </c>
      <c r="C4300" t="s">
        <v>78</v>
      </c>
      <c r="D4300" t="s">
        <v>64</v>
      </c>
      <c r="E4300" s="13" t="str">
        <f t="shared" si="684"/>
        <v>CHPF_M1_Current_BP_Value_var</v>
      </c>
      <c r="F4300" s="14" t="str">
        <f t="shared" si="685"/>
        <v>BP_Value_var_LoLo</v>
      </c>
      <c r="G4300" s="10" t="str">
        <f t="shared" si="686"/>
        <v>CHPF_M1_Current_LoLo</v>
      </c>
      <c r="H4300" s="10" t="str">
        <f>VLOOKUP(基本表格!E4300,起始地址定义!A:D,4,FALSE)&amp;" "&amp;Q4300</f>
        <v>2121+P2-M1 1#双螺旋运输机A 反馈电流 下下限值</v>
      </c>
      <c r="I4300" s="10" t="str">
        <f t="shared" si="687"/>
        <v>DB100,REAL276</v>
      </c>
      <c r="J4300" s="13" t="str">
        <f>VLOOKUP(E4300,起始地址定义!A:D,2,FALSE)</f>
        <v>DB100</v>
      </c>
      <c r="K4300" s="12" t="str">
        <f t="shared" si="688"/>
        <v>REAL276</v>
      </c>
      <c r="L4300" s="13">
        <f>VLOOKUP(E4300,起始地址定义!A:D,3,FALSE)</f>
        <v>250</v>
      </c>
      <c r="M4300" s="14">
        <f>VLOOKUP($F4300,类型描述及偏移量!$C:$H,2,FALSE)</f>
        <v>26</v>
      </c>
      <c r="N4300" s="14" t="str">
        <f>VLOOKUP($F4300,类型描述及偏移量!$C:$H,3,FALSE)</f>
        <v>实型</v>
      </c>
      <c r="O4300" s="14" t="str">
        <f>VLOOKUP($F4300,类型描述及偏移量!$C:$H,4,FALSE)</f>
        <v>None</v>
      </c>
      <c r="P4300" s="14" t="str">
        <f>VLOOKUP($F4300,类型描述及偏移量!$C:$H,5,FALSE)</f>
        <v>No</v>
      </c>
      <c r="Q4300" s="14" t="str">
        <f>VLOOKUP($F4300,类型描述及偏移量!$C:$H,6,FALSE)</f>
        <v>下下限值</v>
      </c>
    </row>
    <row r="4301" hidden="1" spans="1:17">
      <c r="A4301" s="12" t="s">
        <v>128</v>
      </c>
      <c r="B4301" s="12" t="str">
        <f t="shared" ref="B4301:B4364" si="689">"M"&amp;RIGHT(LEFT(B4178,FIND("_",B4178,1)-1),LEN(LEFT(B4178,FIND("_",B4178,1)-1))-1)+1&amp;"_"&amp;RIGHT(B4178,LEN(B4178)-FIND("_",B4178,1))</f>
        <v>M2_M</v>
      </c>
      <c r="C4301" s="12" t="str">
        <f t="shared" ref="C4301:C4364" si="690">C4178</f>
        <v>Enable</v>
      </c>
      <c r="D4301" s="12" t="str">
        <f t="shared" ref="D4301:D4364" si="691">D4178</f>
        <v>BP_Motor_var</v>
      </c>
      <c r="E4301" s="13" t="str">
        <f t="shared" si="684"/>
        <v>CHPF_M2_M_BP_Motor_var</v>
      </c>
      <c r="F4301" s="14" t="str">
        <f t="shared" si="685"/>
        <v>BP_Motor_var_Enable</v>
      </c>
      <c r="G4301" s="10" t="str">
        <f t="shared" si="686"/>
        <v>CHPF_M2_M_Enable</v>
      </c>
      <c r="H4301" s="10" t="str">
        <f>VLOOKUP(基本表格!E4301,起始地址定义!A:D,4,FALSE)&amp;" "&amp;Q4301</f>
        <v>2121+P2-M2 1#双螺旋运输机B 电机控制 使能</v>
      </c>
      <c r="I4301" s="10" t="str">
        <f t="shared" si="687"/>
        <v>DB100,X300.0</v>
      </c>
      <c r="J4301" s="13" t="str">
        <f>VLOOKUP(E4301,起始地址定义!A:D,2,FALSE)</f>
        <v>DB100</v>
      </c>
      <c r="K4301" s="12" t="str">
        <f t="shared" si="688"/>
        <v>X300.0</v>
      </c>
      <c r="L4301" s="13">
        <f>VLOOKUP(E4301,起始地址定义!A:D,3,FALSE)</f>
        <v>300</v>
      </c>
      <c r="M4301" s="14">
        <f>VLOOKUP($F4301,类型描述及偏移量!$C:$H,2,FALSE)</f>
        <v>0</v>
      </c>
      <c r="N4301" s="14" t="str">
        <f>VLOOKUP($F4301,类型描述及偏移量!$C:$H,3,FALSE)</f>
        <v>离散</v>
      </c>
      <c r="O4301" s="14" t="str">
        <f>VLOOKUP($F4301,类型描述及偏移量!$C:$H,4,FALSE)</f>
        <v>None</v>
      </c>
      <c r="P4301" s="14" t="str">
        <f>VLOOKUP($F4301,类型描述及偏移量!$C:$H,5,FALSE)</f>
        <v>No</v>
      </c>
      <c r="Q4301" s="14" t="str">
        <f>VLOOKUP($F4301,类型描述及偏移量!$C:$H,6,FALSE)</f>
        <v>使能</v>
      </c>
    </row>
    <row r="4302" hidden="1" spans="1:17">
      <c r="A4302" s="12" t="s">
        <v>128</v>
      </c>
      <c r="B4302" s="12" t="str">
        <f t="shared" si="689"/>
        <v>M2_M</v>
      </c>
      <c r="C4302" s="12" t="str">
        <f t="shared" si="690"/>
        <v>Auto_Status</v>
      </c>
      <c r="D4302" s="12" t="str">
        <f t="shared" si="691"/>
        <v>BP_Motor_var</v>
      </c>
      <c r="E4302" s="13" t="str">
        <f t="shared" si="684"/>
        <v>CHPF_M2_M_BP_Motor_var</v>
      </c>
      <c r="F4302" s="14" t="str">
        <f t="shared" si="685"/>
        <v>BP_Motor_var_Auto_Status</v>
      </c>
      <c r="G4302" s="10" t="str">
        <f t="shared" si="686"/>
        <v>CHPF_M2_M_Auto_Status</v>
      </c>
      <c r="H4302" s="10" t="str">
        <f>VLOOKUP(基本表格!E4302,起始地址定义!A:D,4,FALSE)&amp;" "&amp;Q4302</f>
        <v>2121+P2-M2 1#双螺旋运输机B 电机控制 手自动状态</v>
      </c>
      <c r="I4302" s="10" t="str">
        <f t="shared" si="687"/>
        <v>DB100,X300.3</v>
      </c>
      <c r="J4302" s="13" t="str">
        <f>VLOOKUP(E4302,起始地址定义!A:D,2,FALSE)</f>
        <v>DB100</v>
      </c>
      <c r="K4302" s="12" t="str">
        <f t="shared" si="688"/>
        <v>X300.3</v>
      </c>
      <c r="L4302" s="13">
        <f>VLOOKUP(E4302,起始地址定义!A:D,3,FALSE)</f>
        <v>300</v>
      </c>
      <c r="M4302" s="14">
        <f>VLOOKUP($F4302,类型描述及偏移量!$C:$H,2,FALSE)</f>
        <v>0.3</v>
      </c>
      <c r="N4302" s="14" t="str">
        <f>VLOOKUP($F4302,类型描述及偏移量!$C:$H,3,FALSE)</f>
        <v>离散</v>
      </c>
      <c r="O4302" s="14" t="str">
        <f>VLOOKUP($F4302,类型描述及偏移量!$C:$H,4,FALSE)</f>
        <v>None</v>
      </c>
      <c r="P4302" s="14" t="str">
        <f>VLOOKUP($F4302,类型描述及偏移量!$C:$H,5,FALSE)</f>
        <v>Yes</v>
      </c>
      <c r="Q4302" s="14" t="str">
        <f>VLOOKUP($F4302,类型描述及偏移量!$C:$H,6,FALSE)</f>
        <v>手自动状态</v>
      </c>
    </row>
    <row r="4303" hidden="1" spans="1:17">
      <c r="A4303" s="12" t="s">
        <v>128</v>
      </c>
      <c r="B4303" s="12" t="str">
        <f t="shared" si="689"/>
        <v>M2_M</v>
      </c>
      <c r="C4303" s="12" t="str">
        <f t="shared" si="690"/>
        <v>Loc_Rem</v>
      </c>
      <c r="D4303" s="12" t="str">
        <f t="shared" si="691"/>
        <v>BP_Motor_var</v>
      </c>
      <c r="E4303" s="13" t="str">
        <f t="shared" si="684"/>
        <v>CHPF_M2_M_BP_Motor_var</v>
      </c>
      <c r="F4303" s="14" t="str">
        <f t="shared" si="685"/>
        <v>BP_Motor_var_Loc_Rem</v>
      </c>
      <c r="G4303" s="10" t="str">
        <f t="shared" si="686"/>
        <v>CHPF_M2_M_Loc_Rem</v>
      </c>
      <c r="H4303" s="10" t="str">
        <f>VLOOKUP(基本表格!E4303,起始地址定义!A:D,4,FALSE)&amp;" "&amp;Q4303</f>
        <v>2121+P2-M2 1#双螺旋运输机B 电机控制 本地/远程(检修/待机）</v>
      </c>
      <c r="I4303" s="10" t="str">
        <f t="shared" si="687"/>
        <v>DB100,X300.4</v>
      </c>
      <c r="J4303" s="13" t="str">
        <f>VLOOKUP(E4303,起始地址定义!A:D,2,FALSE)</f>
        <v>DB100</v>
      </c>
      <c r="K4303" s="12" t="str">
        <f t="shared" si="688"/>
        <v>X300.4</v>
      </c>
      <c r="L4303" s="13">
        <f>VLOOKUP(E4303,起始地址定义!A:D,3,FALSE)</f>
        <v>300</v>
      </c>
      <c r="M4303" s="14">
        <f>VLOOKUP($F4303,类型描述及偏移量!$C:$H,2,FALSE)</f>
        <v>0.4</v>
      </c>
      <c r="N4303" s="14" t="str">
        <f>VLOOKUP($F4303,类型描述及偏移量!$C:$H,3,FALSE)</f>
        <v>离散</v>
      </c>
      <c r="O4303" s="14" t="str">
        <f>VLOOKUP($F4303,类型描述及偏移量!$C:$H,4,FALSE)</f>
        <v>None</v>
      </c>
      <c r="P4303" s="14" t="str">
        <f>VLOOKUP($F4303,类型描述及偏移量!$C:$H,5,FALSE)</f>
        <v>Yes</v>
      </c>
      <c r="Q4303" s="14" t="str">
        <f>VLOOKUP($F4303,类型描述及偏移量!$C:$H,6,FALSE)</f>
        <v>本地/远程(检修/待机）</v>
      </c>
    </row>
    <row r="4304" hidden="1" spans="1:17">
      <c r="A4304" s="12" t="s">
        <v>128</v>
      </c>
      <c r="B4304" s="12" t="str">
        <f t="shared" si="689"/>
        <v>M2_M</v>
      </c>
      <c r="C4304" s="12" t="str">
        <f t="shared" si="690"/>
        <v>ON_HMI</v>
      </c>
      <c r="D4304" s="12" t="str">
        <f t="shared" si="691"/>
        <v>BP_Motor_var</v>
      </c>
      <c r="E4304" s="13" t="str">
        <f t="shared" si="684"/>
        <v>CHPF_M2_M_BP_Motor_var</v>
      </c>
      <c r="F4304" s="14" t="str">
        <f t="shared" si="685"/>
        <v>BP_Motor_var_ON_HMI</v>
      </c>
      <c r="G4304" s="10" t="str">
        <f t="shared" si="686"/>
        <v>CHPF_M2_M_ON_HMI</v>
      </c>
      <c r="H4304" s="10" t="str">
        <f>VLOOKUP(基本表格!E4304,起始地址定义!A:D,4,FALSE)&amp;" "&amp;Q4304</f>
        <v>2121+P2-M2 1#双螺旋运输机B 电机控制 开启_上位机(正转)</v>
      </c>
      <c r="I4304" s="10" t="str">
        <f t="shared" si="687"/>
        <v>DB100,X300.6</v>
      </c>
      <c r="J4304" s="13" t="str">
        <f>VLOOKUP(E4304,起始地址定义!A:D,2,FALSE)</f>
        <v>DB100</v>
      </c>
      <c r="K4304" s="12" t="str">
        <f t="shared" si="688"/>
        <v>X300.6</v>
      </c>
      <c r="L4304" s="13">
        <f>VLOOKUP(E4304,起始地址定义!A:D,3,FALSE)</f>
        <v>300</v>
      </c>
      <c r="M4304" s="14">
        <f>VLOOKUP($F4304,类型描述及偏移量!$C:$H,2,FALSE)</f>
        <v>0.6</v>
      </c>
      <c r="N4304" s="14" t="str">
        <f>VLOOKUP($F4304,类型描述及偏移量!$C:$H,3,FALSE)</f>
        <v>离散</v>
      </c>
      <c r="O4304" s="14" t="str">
        <f>VLOOKUP($F4304,类型描述及偏移量!$C:$H,4,FALSE)</f>
        <v>None</v>
      </c>
      <c r="P4304" s="14" t="str">
        <f>VLOOKUP($F4304,类型描述及偏移量!$C:$H,5,FALSE)</f>
        <v>No</v>
      </c>
      <c r="Q4304" s="14" t="str">
        <f>VLOOKUP($F4304,类型描述及偏移量!$C:$H,6,FALSE)</f>
        <v>开启_上位机(正转)</v>
      </c>
    </row>
    <row r="4305" hidden="1" spans="1:17">
      <c r="A4305" s="12" t="s">
        <v>128</v>
      </c>
      <c r="B4305" s="12" t="str">
        <f t="shared" si="689"/>
        <v>M2_M</v>
      </c>
      <c r="C4305" s="12" t="str">
        <f t="shared" si="690"/>
        <v>OFF_HMI</v>
      </c>
      <c r="D4305" s="12" t="str">
        <f t="shared" si="691"/>
        <v>BP_Motor_var</v>
      </c>
      <c r="E4305" s="13" t="str">
        <f t="shared" si="684"/>
        <v>CHPF_M2_M_BP_Motor_var</v>
      </c>
      <c r="F4305" s="14" t="str">
        <f t="shared" si="685"/>
        <v>BP_Motor_var_OFF_HMI</v>
      </c>
      <c r="G4305" s="10" t="str">
        <f t="shared" si="686"/>
        <v>CHPF_M2_M_OFF_HMI</v>
      </c>
      <c r="H4305" s="10" t="str">
        <f>VLOOKUP(基本表格!E4305,起始地址定义!A:D,4,FALSE)&amp;" "&amp;Q4305</f>
        <v>2121+P2-M2 1#双螺旋运输机B 电机控制 停止_上位机(反转)</v>
      </c>
      <c r="I4305" s="10" t="str">
        <f t="shared" si="687"/>
        <v>DB100,X301.0</v>
      </c>
      <c r="J4305" s="13" t="str">
        <f>VLOOKUP(E4305,起始地址定义!A:D,2,FALSE)</f>
        <v>DB100</v>
      </c>
      <c r="K4305" s="12" t="str">
        <f t="shared" si="688"/>
        <v>X301.0</v>
      </c>
      <c r="L4305" s="13">
        <f>VLOOKUP(E4305,起始地址定义!A:D,3,FALSE)</f>
        <v>300</v>
      </c>
      <c r="M4305" s="14">
        <f>VLOOKUP($F4305,类型描述及偏移量!$C:$H,2,FALSE)</f>
        <v>1</v>
      </c>
      <c r="N4305" s="14" t="str">
        <f>VLOOKUP($F4305,类型描述及偏移量!$C:$H,3,FALSE)</f>
        <v>离散</v>
      </c>
      <c r="O4305" s="14" t="str">
        <f>VLOOKUP($F4305,类型描述及偏移量!$C:$H,4,FALSE)</f>
        <v>None</v>
      </c>
      <c r="P4305" s="14" t="str">
        <f>VLOOKUP($F4305,类型描述及偏移量!$C:$H,5,FALSE)</f>
        <v>No</v>
      </c>
      <c r="Q4305" s="14" t="str">
        <f>VLOOKUP($F4305,类型描述及偏移量!$C:$H,6,FALSE)</f>
        <v>停止_上位机(反转)</v>
      </c>
    </row>
    <row r="4306" hidden="1" spans="1:17">
      <c r="A4306" s="12" t="s">
        <v>128</v>
      </c>
      <c r="B4306" s="12" t="str">
        <f t="shared" si="689"/>
        <v>M2_M</v>
      </c>
      <c r="C4306" s="12" t="str">
        <f t="shared" si="690"/>
        <v>Fan</v>
      </c>
      <c r="D4306" s="12" t="str">
        <f t="shared" si="691"/>
        <v>BP_Motor_var</v>
      </c>
      <c r="E4306" s="13" t="str">
        <f t="shared" si="684"/>
        <v>CHPF_M2_M_BP_Motor_var</v>
      </c>
      <c r="F4306" s="14" t="str">
        <f t="shared" si="685"/>
        <v>BP_Motor_var_Fan</v>
      </c>
      <c r="G4306" s="10" t="str">
        <f t="shared" si="686"/>
        <v>CHPF_M2_M_Fan</v>
      </c>
      <c r="H4306" s="10" t="str">
        <f>VLOOKUP(基本表格!E4306,起始地址定义!A:D,4,FALSE)&amp;" "&amp;Q4306</f>
        <v>2121+P2-M2 1#双螺旋运输机B 电机控制 通风扇</v>
      </c>
      <c r="I4306" s="10" t="str">
        <f t="shared" si="687"/>
        <v>DB100,X301.1</v>
      </c>
      <c r="J4306" s="13" t="str">
        <f>VLOOKUP(E4306,起始地址定义!A:D,2,FALSE)</f>
        <v>DB100</v>
      </c>
      <c r="K4306" s="12" t="str">
        <f t="shared" si="688"/>
        <v>X301.1</v>
      </c>
      <c r="L4306" s="13">
        <f>VLOOKUP(E4306,起始地址定义!A:D,3,FALSE)</f>
        <v>300</v>
      </c>
      <c r="M4306" s="14">
        <f>VLOOKUP($F4306,类型描述及偏移量!$C:$H,2,FALSE)</f>
        <v>1.1</v>
      </c>
      <c r="N4306" s="14" t="str">
        <f>VLOOKUP($F4306,类型描述及偏移量!$C:$H,3,FALSE)</f>
        <v>离散</v>
      </c>
      <c r="O4306" s="14" t="str">
        <f>VLOOKUP($F4306,类型描述及偏移量!$C:$H,4,FALSE)</f>
        <v>None</v>
      </c>
      <c r="P4306" s="14" t="str">
        <f>VLOOKUP($F4306,类型描述及偏移量!$C:$H,5,FALSE)</f>
        <v>Yes</v>
      </c>
      <c r="Q4306" s="14" t="str">
        <f>VLOOKUP($F4306,类型描述及偏移量!$C:$H,6,FALSE)</f>
        <v>通风扇</v>
      </c>
    </row>
    <row r="4307" hidden="1" spans="1:17">
      <c r="A4307" s="12" t="s">
        <v>128</v>
      </c>
      <c r="B4307" s="12" t="str">
        <f t="shared" si="689"/>
        <v>M2_M</v>
      </c>
      <c r="C4307" s="12" t="str">
        <f t="shared" si="690"/>
        <v>Motor</v>
      </c>
      <c r="D4307" s="12" t="str">
        <f t="shared" si="691"/>
        <v>BP_Motor_var</v>
      </c>
      <c r="E4307" s="13" t="str">
        <f t="shared" si="684"/>
        <v>CHPF_M2_M_BP_Motor_var</v>
      </c>
      <c r="F4307" s="14" t="str">
        <f t="shared" si="685"/>
        <v>BP_Motor_var_Motor</v>
      </c>
      <c r="G4307" s="10" t="str">
        <f t="shared" si="686"/>
        <v>CHPF_M2_M_Motor</v>
      </c>
      <c r="H4307" s="10" t="str">
        <f>VLOOKUP(基本表格!E4307,起始地址定义!A:D,4,FALSE)&amp;" "&amp;Q4307</f>
        <v>2121+P2-M2 1#双螺旋运输机B 电机控制 电机(正转）</v>
      </c>
      <c r="I4307" s="10" t="str">
        <f t="shared" si="687"/>
        <v>DB100,X301.2</v>
      </c>
      <c r="J4307" s="13" t="str">
        <f>VLOOKUP(E4307,起始地址定义!A:D,2,FALSE)</f>
        <v>DB100</v>
      </c>
      <c r="K4307" s="12" t="str">
        <f t="shared" si="688"/>
        <v>X301.2</v>
      </c>
      <c r="L4307" s="13">
        <f>VLOOKUP(E4307,起始地址定义!A:D,3,FALSE)</f>
        <v>300</v>
      </c>
      <c r="M4307" s="14">
        <f>VLOOKUP($F4307,类型描述及偏移量!$C:$H,2,FALSE)</f>
        <v>1.2</v>
      </c>
      <c r="N4307" s="14" t="str">
        <f>VLOOKUP($F4307,类型描述及偏移量!$C:$H,3,FALSE)</f>
        <v>离散</v>
      </c>
      <c r="O4307" s="14" t="str">
        <f>VLOOKUP($F4307,类型描述及偏移量!$C:$H,4,FALSE)</f>
        <v>None</v>
      </c>
      <c r="P4307" s="14" t="str">
        <f>VLOOKUP($F4307,类型描述及偏移量!$C:$H,5,FALSE)</f>
        <v>Yes</v>
      </c>
      <c r="Q4307" s="14" t="str">
        <f>VLOOKUP($F4307,类型描述及偏移量!$C:$H,6,FALSE)</f>
        <v>电机(正转）</v>
      </c>
    </row>
    <row r="4308" hidden="1" spans="1:17">
      <c r="A4308" s="12" t="s">
        <v>128</v>
      </c>
      <c r="B4308" s="12" t="str">
        <f t="shared" si="689"/>
        <v>M2_M</v>
      </c>
      <c r="C4308" s="12" t="str">
        <f t="shared" si="690"/>
        <v>OL</v>
      </c>
      <c r="D4308" s="12" t="str">
        <f t="shared" si="691"/>
        <v>BP_Motor_var</v>
      </c>
      <c r="E4308" s="13" t="str">
        <f t="shared" si="684"/>
        <v>CHPF_M2_M_BP_Motor_var</v>
      </c>
      <c r="F4308" s="14" t="str">
        <f t="shared" si="685"/>
        <v>BP_Motor_var_OL</v>
      </c>
      <c r="G4308" s="10" t="str">
        <f t="shared" si="686"/>
        <v>CHPF_M2_M_OL</v>
      </c>
      <c r="H4308" s="10" t="str">
        <f>VLOOKUP(基本表格!E4308,起始地址定义!A:D,4,FALSE)&amp;" "&amp;Q4308</f>
        <v>2121+P2-M2 1#双螺旋运输机B 电机控制 电机过载</v>
      </c>
      <c r="I4308" s="10" t="str">
        <f t="shared" si="687"/>
        <v>DB100,X301.3</v>
      </c>
      <c r="J4308" s="13" t="str">
        <f>VLOOKUP(E4308,起始地址定义!A:D,2,FALSE)</f>
        <v>DB100</v>
      </c>
      <c r="K4308" s="12" t="str">
        <f t="shared" si="688"/>
        <v>X301.3</v>
      </c>
      <c r="L4308" s="13">
        <f>VLOOKUP(E4308,起始地址定义!A:D,3,FALSE)</f>
        <v>300</v>
      </c>
      <c r="M4308" s="14">
        <f>VLOOKUP($F4308,类型描述及偏移量!$C:$H,2,FALSE)</f>
        <v>1.3</v>
      </c>
      <c r="N4308" s="14" t="str">
        <f>VLOOKUP($F4308,类型描述及偏移量!$C:$H,3,FALSE)</f>
        <v>离散</v>
      </c>
      <c r="O4308" s="14" t="str">
        <f>VLOOKUP($F4308,类型描述及偏移量!$C:$H,4,FALSE)</f>
        <v>On</v>
      </c>
      <c r="P4308" s="14" t="str">
        <f>VLOOKUP($F4308,类型描述及偏移量!$C:$H,5,FALSE)</f>
        <v>Yes</v>
      </c>
      <c r="Q4308" s="14" t="str">
        <f>VLOOKUP($F4308,类型描述及偏移量!$C:$H,6,FALSE)</f>
        <v>电机过载</v>
      </c>
    </row>
    <row r="4309" hidden="1" spans="1:17">
      <c r="A4309" s="12" t="s">
        <v>128</v>
      </c>
      <c r="B4309" s="12" t="str">
        <f t="shared" si="689"/>
        <v>M2_M</v>
      </c>
      <c r="C4309" s="12" t="str">
        <f t="shared" si="690"/>
        <v>Fan_OL</v>
      </c>
      <c r="D4309" s="12" t="str">
        <f t="shared" si="691"/>
        <v>BP_Motor_var</v>
      </c>
      <c r="E4309" s="13" t="str">
        <f t="shared" si="684"/>
        <v>CHPF_M2_M_BP_Motor_var</v>
      </c>
      <c r="F4309" s="14" t="str">
        <f t="shared" si="685"/>
        <v>BP_Motor_var_Fan_OL</v>
      </c>
      <c r="G4309" s="10" t="str">
        <f t="shared" si="686"/>
        <v>CHPF_M2_M_Fan_OL</v>
      </c>
      <c r="H4309" s="10" t="str">
        <f>VLOOKUP(基本表格!E4309,起始地址定义!A:D,4,FALSE)&amp;" "&amp;Q4309</f>
        <v>2121+P2-M2 1#双螺旋运输机B 电机控制 风扇过载</v>
      </c>
      <c r="I4309" s="10" t="str">
        <f t="shared" si="687"/>
        <v>DB100,X301.4</v>
      </c>
      <c r="J4309" s="13" t="str">
        <f>VLOOKUP(E4309,起始地址定义!A:D,2,FALSE)</f>
        <v>DB100</v>
      </c>
      <c r="K4309" s="12" t="str">
        <f t="shared" si="688"/>
        <v>X301.4</v>
      </c>
      <c r="L4309" s="13">
        <f>VLOOKUP(E4309,起始地址定义!A:D,3,FALSE)</f>
        <v>300</v>
      </c>
      <c r="M4309" s="14">
        <f>VLOOKUP($F4309,类型描述及偏移量!$C:$H,2,FALSE)</f>
        <v>1.4</v>
      </c>
      <c r="N4309" s="14" t="str">
        <f>VLOOKUP($F4309,类型描述及偏移量!$C:$H,3,FALSE)</f>
        <v>离散</v>
      </c>
      <c r="O4309" s="14" t="str">
        <f>VLOOKUP($F4309,类型描述及偏移量!$C:$H,4,FALSE)</f>
        <v>On</v>
      </c>
      <c r="P4309" s="14" t="str">
        <f>VLOOKUP($F4309,类型描述及偏移量!$C:$H,5,FALSE)</f>
        <v>Yes</v>
      </c>
      <c r="Q4309" s="14" t="str">
        <f>VLOOKUP($F4309,类型描述及偏移量!$C:$H,6,FALSE)</f>
        <v>风扇过载</v>
      </c>
    </row>
    <row r="4310" hidden="1" spans="1:17">
      <c r="A4310" s="12" t="s">
        <v>128</v>
      </c>
      <c r="B4310" s="12" t="str">
        <f t="shared" si="689"/>
        <v>M2_M</v>
      </c>
      <c r="C4310" s="12" t="str">
        <f t="shared" si="690"/>
        <v>RunSig</v>
      </c>
      <c r="D4310" s="12" t="str">
        <f t="shared" si="691"/>
        <v>BP_Motor_var</v>
      </c>
      <c r="E4310" s="13" t="str">
        <f t="shared" si="684"/>
        <v>CHPF_M2_M_BP_Motor_var</v>
      </c>
      <c r="F4310" s="14" t="str">
        <f t="shared" si="685"/>
        <v>BP_Motor_var_RunSig</v>
      </c>
      <c r="G4310" s="10" t="str">
        <f t="shared" si="686"/>
        <v>CHPF_M2_M_RunSig</v>
      </c>
      <c r="H4310" s="10" t="str">
        <f>VLOOKUP(基本表格!E4310,起始地址定义!A:D,4,FALSE)&amp;" "&amp;Q4310</f>
        <v>2121+P2-M2 1#双螺旋运输机B 电机控制 电机运行指示</v>
      </c>
      <c r="I4310" s="10" t="str">
        <f t="shared" si="687"/>
        <v>DB100,X301.5</v>
      </c>
      <c r="J4310" s="13" t="str">
        <f>VLOOKUP(E4310,起始地址定义!A:D,2,FALSE)</f>
        <v>DB100</v>
      </c>
      <c r="K4310" s="12" t="str">
        <f t="shared" si="688"/>
        <v>X301.5</v>
      </c>
      <c r="L4310" s="13">
        <f>VLOOKUP(E4310,起始地址定义!A:D,3,FALSE)</f>
        <v>300</v>
      </c>
      <c r="M4310" s="14">
        <f>VLOOKUP($F4310,类型描述及偏移量!$C:$H,2,FALSE)</f>
        <v>1.5</v>
      </c>
      <c r="N4310" s="14" t="str">
        <f>VLOOKUP($F4310,类型描述及偏移量!$C:$H,3,FALSE)</f>
        <v>离散</v>
      </c>
      <c r="O4310" s="14" t="str">
        <f>VLOOKUP($F4310,类型描述及偏移量!$C:$H,4,FALSE)</f>
        <v>None</v>
      </c>
      <c r="P4310" s="14" t="str">
        <f>VLOOKUP($F4310,类型描述及偏移量!$C:$H,5,FALSE)</f>
        <v>Yes</v>
      </c>
      <c r="Q4310" s="14" t="str">
        <f>VLOOKUP($F4310,类型描述及偏移量!$C:$H,6,FALSE)</f>
        <v>电机运行指示</v>
      </c>
    </row>
    <row r="4311" hidden="1" spans="1:17">
      <c r="A4311" s="12" t="s">
        <v>128</v>
      </c>
      <c r="B4311" s="12" t="str">
        <f t="shared" si="689"/>
        <v>M2_M</v>
      </c>
      <c r="C4311" s="12" t="str">
        <f t="shared" si="690"/>
        <v>Break_ALM</v>
      </c>
      <c r="D4311" s="12" t="str">
        <f t="shared" si="691"/>
        <v>BP_Motor_var</v>
      </c>
      <c r="E4311" s="13" t="str">
        <f t="shared" si="684"/>
        <v>CHPF_M2_M_BP_Motor_var</v>
      </c>
      <c r="F4311" s="14" t="str">
        <f t="shared" si="685"/>
        <v>BP_Motor_var_Break_ALM</v>
      </c>
      <c r="G4311" s="10" t="str">
        <f t="shared" si="686"/>
        <v>CHPF_M2_M_Break_ALM</v>
      </c>
      <c r="H4311" s="10" t="str">
        <f>VLOOKUP(基本表格!E4311,起始地址定义!A:D,4,FALSE)&amp;" "&amp;Q4311</f>
        <v>2121+P2-M2 1#双螺旋运输机B 电机控制 断链报警</v>
      </c>
      <c r="I4311" s="10" t="str">
        <f t="shared" si="687"/>
        <v>DB100,X301.6</v>
      </c>
      <c r="J4311" s="13" t="str">
        <f>VLOOKUP(E4311,起始地址定义!A:D,2,FALSE)</f>
        <v>DB100</v>
      </c>
      <c r="K4311" s="12" t="str">
        <f t="shared" si="688"/>
        <v>X301.6</v>
      </c>
      <c r="L4311" s="13">
        <f>VLOOKUP(E4311,起始地址定义!A:D,3,FALSE)</f>
        <v>300</v>
      </c>
      <c r="M4311" s="14">
        <f>VLOOKUP($F4311,类型描述及偏移量!$C:$H,2,FALSE)</f>
        <v>1.6</v>
      </c>
      <c r="N4311" s="14" t="str">
        <f>VLOOKUP($F4311,类型描述及偏移量!$C:$H,3,FALSE)</f>
        <v>离散</v>
      </c>
      <c r="O4311" s="14" t="str">
        <f>VLOOKUP($F4311,类型描述及偏移量!$C:$H,4,FALSE)</f>
        <v>On</v>
      </c>
      <c r="P4311" s="14" t="str">
        <f>VLOOKUP($F4311,类型描述及偏移量!$C:$H,5,FALSE)</f>
        <v>Yes</v>
      </c>
      <c r="Q4311" s="14" t="str">
        <f>VLOOKUP($F4311,类型描述及偏移量!$C:$H,6,FALSE)</f>
        <v>断链报警</v>
      </c>
    </row>
    <row r="4312" hidden="1" spans="1:17">
      <c r="A4312" s="12" t="s">
        <v>128</v>
      </c>
      <c r="B4312" s="12" t="str">
        <f t="shared" si="689"/>
        <v>M2_M</v>
      </c>
      <c r="C4312" s="12" t="str">
        <f t="shared" si="690"/>
        <v>Break_CHK</v>
      </c>
      <c r="D4312" s="12" t="str">
        <f t="shared" si="691"/>
        <v>BP_Motor_var</v>
      </c>
      <c r="E4312" s="13" t="str">
        <f t="shared" si="684"/>
        <v>CHPF_M2_M_BP_Motor_var</v>
      </c>
      <c r="F4312" s="14" t="str">
        <f t="shared" si="685"/>
        <v>BP_Motor_var_Break_CHK</v>
      </c>
      <c r="G4312" s="10" t="str">
        <f t="shared" si="686"/>
        <v>CHPF_M2_M_Break_CHK</v>
      </c>
      <c r="H4312" s="10" t="str">
        <f>VLOOKUP(基本表格!E4312,起始地址定义!A:D,4,FALSE)&amp;" "&amp;Q4312</f>
        <v>2121+P2-M2 1#双螺旋运输机B 电机控制 断链检测</v>
      </c>
      <c r="I4312" s="10" t="str">
        <f t="shared" si="687"/>
        <v>DB100,X301.7</v>
      </c>
      <c r="J4312" s="13" t="str">
        <f>VLOOKUP(E4312,起始地址定义!A:D,2,FALSE)</f>
        <v>DB100</v>
      </c>
      <c r="K4312" s="12" t="str">
        <f t="shared" si="688"/>
        <v>X301.7</v>
      </c>
      <c r="L4312" s="13">
        <f>VLOOKUP(E4312,起始地址定义!A:D,3,FALSE)</f>
        <v>300</v>
      </c>
      <c r="M4312" s="14">
        <f>VLOOKUP($F4312,类型描述及偏移量!$C:$H,2,FALSE)</f>
        <v>1.7</v>
      </c>
      <c r="N4312" s="14" t="str">
        <f>VLOOKUP($F4312,类型描述及偏移量!$C:$H,3,FALSE)</f>
        <v>离散</v>
      </c>
      <c r="O4312" s="14" t="str">
        <f>VLOOKUP($F4312,类型描述及偏移量!$C:$H,4,FALSE)</f>
        <v>None</v>
      </c>
      <c r="P4312" s="14" t="str">
        <f>VLOOKUP($F4312,类型描述及偏移量!$C:$H,5,FALSE)</f>
        <v>Yes</v>
      </c>
      <c r="Q4312" s="14" t="str">
        <f>VLOOKUP($F4312,类型描述及偏移量!$C:$H,6,FALSE)</f>
        <v>断链检测</v>
      </c>
    </row>
    <row r="4313" hidden="1" spans="1:17">
      <c r="A4313" s="12" t="s">
        <v>128</v>
      </c>
      <c r="B4313" s="12" t="str">
        <f t="shared" si="689"/>
        <v>M2_M</v>
      </c>
      <c r="C4313" s="12" t="str">
        <f t="shared" si="690"/>
        <v>INV_Res_HMI</v>
      </c>
      <c r="D4313" s="12" t="str">
        <f t="shared" si="691"/>
        <v>BP_Motor_var</v>
      </c>
      <c r="E4313" s="13" t="str">
        <f t="shared" si="684"/>
        <v>CHPF_M2_M_BP_Motor_var</v>
      </c>
      <c r="F4313" s="14" t="str">
        <f t="shared" si="685"/>
        <v>BP_Motor_var_INV_Res_HMI</v>
      </c>
      <c r="G4313" s="10" t="str">
        <f t="shared" si="686"/>
        <v>CHPF_M2_M_INV_Res_HMI</v>
      </c>
      <c r="H4313" s="10" t="str">
        <f>VLOOKUP(基本表格!E4313,起始地址定义!A:D,4,FALSE)&amp;" "&amp;Q4313</f>
        <v>2121+P2-M2 1#双螺旋运输机B 电机控制 复位</v>
      </c>
      <c r="I4313" s="10" t="str">
        <f t="shared" si="687"/>
        <v>DB100,X302.0</v>
      </c>
      <c r="J4313" s="13" t="str">
        <f>VLOOKUP(E4313,起始地址定义!A:D,2,FALSE)</f>
        <v>DB100</v>
      </c>
      <c r="K4313" s="12" t="str">
        <f t="shared" si="688"/>
        <v>X302.0</v>
      </c>
      <c r="L4313" s="13">
        <f>VLOOKUP(E4313,起始地址定义!A:D,3,FALSE)</f>
        <v>300</v>
      </c>
      <c r="M4313" s="14">
        <f>VLOOKUP($F4313,类型描述及偏移量!$C:$H,2,FALSE)</f>
        <v>2</v>
      </c>
      <c r="N4313" s="14" t="str">
        <f>VLOOKUP($F4313,类型描述及偏移量!$C:$H,3,FALSE)</f>
        <v>离散</v>
      </c>
      <c r="O4313" s="14" t="str">
        <f>VLOOKUP($F4313,类型描述及偏移量!$C:$H,4,FALSE)</f>
        <v>None</v>
      </c>
      <c r="P4313" s="14" t="str">
        <f>VLOOKUP($F4313,类型描述及偏移量!$C:$H,5,FALSE)</f>
        <v>No</v>
      </c>
      <c r="Q4313" s="14" t="str">
        <f>VLOOKUP($F4313,类型描述及偏移量!$C:$H,6,FALSE)</f>
        <v>复位</v>
      </c>
    </row>
    <row r="4314" hidden="1" spans="1:17">
      <c r="A4314" s="12" t="s">
        <v>128</v>
      </c>
      <c r="B4314" s="12" t="str">
        <f t="shared" si="689"/>
        <v>M2_M</v>
      </c>
      <c r="C4314" s="12" t="str">
        <f t="shared" si="690"/>
        <v>Break_EN</v>
      </c>
      <c r="D4314" s="12" t="str">
        <f t="shared" si="691"/>
        <v>BP_Motor_var</v>
      </c>
      <c r="E4314" s="13" t="str">
        <f t="shared" si="684"/>
        <v>CHPF_M2_M_BP_Motor_var</v>
      </c>
      <c r="F4314" s="14" t="str">
        <f t="shared" si="685"/>
        <v>BP_Motor_var_Break_EN</v>
      </c>
      <c r="G4314" s="10" t="str">
        <f t="shared" si="686"/>
        <v>CHPF_M2_M_Break_EN</v>
      </c>
      <c r="H4314" s="10" t="str">
        <f>VLOOKUP(基本表格!E4314,起始地址定义!A:D,4,FALSE)&amp;" "&amp;Q4314</f>
        <v>2121+P2-M2 1#双螺旋运输机B 电机控制 断链保护使能</v>
      </c>
      <c r="I4314" s="10" t="str">
        <f t="shared" si="687"/>
        <v>DB100,X302.1</v>
      </c>
      <c r="J4314" s="13" t="str">
        <f>VLOOKUP(E4314,起始地址定义!A:D,2,FALSE)</f>
        <v>DB100</v>
      </c>
      <c r="K4314" s="12" t="str">
        <f t="shared" si="688"/>
        <v>X302.1</v>
      </c>
      <c r="L4314" s="13">
        <f>VLOOKUP(E4314,起始地址定义!A:D,3,FALSE)</f>
        <v>300</v>
      </c>
      <c r="M4314" s="14">
        <f>VLOOKUP($F4314,类型描述及偏移量!$C:$H,2,FALSE)</f>
        <v>2.1</v>
      </c>
      <c r="N4314" s="14" t="str">
        <f>VLOOKUP($F4314,类型描述及偏移量!$C:$H,3,FALSE)</f>
        <v>离散</v>
      </c>
      <c r="O4314" s="14" t="str">
        <f>VLOOKUP($F4314,类型描述及偏移量!$C:$H,4,FALSE)</f>
        <v>None</v>
      </c>
      <c r="P4314" s="14" t="str">
        <f>VLOOKUP($F4314,类型描述及偏移量!$C:$H,5,FALSE)</f>
        <v>No</v>
      </c>
      <c r="Q4314" s="14" t="str">
        <f>VLOOKUP($F4314,类型描述及偏移量!$C:$H,6,FALSE)</f>
        <v>断链保护使能</v>
      </c>
    </row>
    <row r="4315" hidden="1" spans="1:17">
      <c r="A4315" s="12" t="s">
        <v>128</v>
      </c>
      <c r="B4315" s="12" t="str">
        <f t="shared" si="689"/>
        <v>M2_M</v>
      </c>
      <c r="C4315" s="12" t="str">
        <f t="shared" si="690"/>
        <v>Break_Stop</v>
      </c>
      <c r="D4315" s="12" t="str">
        <f t="shared" si="691"/>
        <v>BP_Motor_var</v>
      </c>
      <c r="E4315" s="13" t="str">
        <f t="shared" si="684"/>
        <v>CHPF_M2_M_BP_Motor_var</v>
      </c>
      <c r="F4315" s="14" t="str">
        <f t="shared" si="685"/>
        <v>BP_Motor_var_Break_Stop</v>
      </c>
      <c r="G4315" s="10" t="str">
        <f t="shared" si="686"/>
        <v>CHPF_M2_M_Break_Stop</v>
      </c>
      <c r="H4315" s="10" t="str">
        <f>VLOOKUP(基本表格!E4315,起始地址定义!A:D,4,FALSE)&amp;" "&amp;Q4315</f>
        <v>2121+P2-M2 1#双螺旋运输机B 电机控制 断链导致停机</v>
      </c>
      <c r="I4315" s="10" t="str">
        <f t="shared" si="687"/>
        <v>DB100,X302.2</v>
      </c>
      <c r="J4315" s="13" t="str">
        <f>VLOOKUP(E4315,起始地址定义!A:D,2,FALSE)</f>
        <v>DB100</v>
      </c>
      <c r="K4315" s="12" t="str">
        <f t="shared" si="688"/>
        <v>X302.2</v>
      </c>
      <c r="L4315" s="13">
        <f>VLOOKUP(E4315,起始地址定义!A:D,3,FALSE)</f>
        <v>300</v>
      </c>
      <c r="M4315" s="14">
        <f>VLOOKUP($F4315,类型描述及偏移量!$C:$H,2,FALSE)</f>
        <v>2.2</v>
      </c>
      <c r="N4315" s="14" t="str">
        <f>VLOOKUP($F4315,类型描述及偏移量!$C:$H,3,FALSE)</f>
        <v>离散</v>
      </c>
      <c r="O4315" s="14" t="str">
        <f>VLOOKUP($F4315,类型描述及偏移量!$C:$H,4,FALSE)</f>
        <v>On</v>
      </c>
      <c r="P4315" s="14" t="str">
        <f>VLOOKUP($F4315,类型描述及偏移量!$C:$H,5,FALSE)</f>
        <v>Yes</v>
      </c>
      <c r="Q4315" s="14" t="str">
        <f>VLOOKUP($F4315,类型描述及偏移量!$C:$H,6,FALSE)</f>
        <v>断链导致停机</v>
      </c>
    </row>
    <row r="4316" hidden="1" spans="1:17">
      <c r="A4316" s="12" t="s">
        <v>128</v>
      </c>
      <c r="B4316" s="12" t="str">
        <f t="shared" si="689"/>
        <v>M2_M</v>
      </c>
      <c r="C4316" s="12" t="str">
        <f t="shared" si="690"/>
        <v>Motor_Back</v>
      </c>
      <c r="D4316" s="12" t="str">
        <f t="shared" si="691"/>
        <v>BP_Motor_var</v>
      </c>
      <c r="E4316" s="13" t="str">
        <f t="shared" si="684"/>
        <v>CHPF_M2_M_BP_Motor_var</v>
      </c>
      <c r="F4316" s="14" t="str">
        <f t="shared" si="685"/>
        <v>BP_Motor_var_Motor_Back</v>
      </c>
      <c r="G4316" s="10" t="str">
        <f t="shared" si="686"/>
        <v>CHPF_M2_M_Motor_Back</v>
      </c>
      <c r="H4316" s="10" t="str">
        <f>VLOOKUP(基本表格!E4316,起始地址定义!A:D,4,FALSE)&amp;" "&amp;Q4316</f>
        <v>2121+P2-M2 1#双螺旋运输机B 电机控制 电机(反转）</v>
      </c>
      <c r="I4316" s="10" t="str">
        <f t="shared" si="687"/>
        <v>DB100,X302.3</v>
      </c>
      <c r="J4316" s="13" t="str">
        <f>VLOOKUP(E4316,起始地址定义!A:D,2,FALSE)</f>
        <v>DB100</v>
      </c>
      <c r="K4316" s="12" t="str">
        <f t="shared" si="688"/>
        <v>X302.3</v>
      </c>
      <c r="L4316" s="13">
        <f>VLOOKUP(E4316,起始地址定义!A:D,3,FALSE)</f>
        <v>300</v>
      </c>
      <c r="M4316" s="14">
        <f>VLOOKUP($F4316,类型描述及偏移量!$C:$H,2,FALSE)</f>
        <v>2.3</v>
      </c>
      <c r="N4316" s="14" t="str">
        <f>VLOOKUP($F4316,类型描述及偏移量!$C:$H,3,FALSE)</f>
        <v>离散</v>
      </c>
      <c r="O4316" s="14" t="str">
        <f>VLOOKUP($F4316,类型描述及偏移量!$C:$H,4,FALSE)</f>
        <v>None</v>
      </c>
      <c r="P4316" s="14" t="str">
        <f>VLOOKUP($F4316,类型描述及偏移量!$C:$H,5,FALSE)</f>
        <v>Yes</v>
      </c>
      <c r="Q4316" s="14" t="str">
        <f>VLOOKUP($F4316,类型描述及偏移量!$C:$H,6,FALSE)</f>
        <v>电机(反转）</v>
      </c>
    </row>
    <row r="4317" hidden="1" spans="1:17">
      <c r="A4317" s="12" t="s">
        <v>128</v>
      </c>
      <c r="B4317" s="12" t="str">
        <f t="shared" si="689"/>
        <v>M2_M</v>
      </c>
      <c r="C4317" s="12" t="str">
        <f t="shared" si="690"/>
        <v>Loc</v>
      </c>
      <c r="D4317" s="12" t="str">
        <f t="shared" si="691"/>
        <v>BP_Motor_var</v>
      </c>
      <c r="E4317" s="13" t="str">
        <f t="shared" si="684"/>
        <v>CHPF_M2_M_BP_Motor_var</v>
      </c>
      <c r="F4317" s="14" t="str">
        <f t="shared" si="685"/>
        <v>BP_Motor_var_Loc</v>
      </c>
      <c r="G4317" s="10" t="str">
        <f t="shared" si="686"/>
        <v>CHPF_M2_M_Loc</v>
      </c>
      <c r="H4317" s="10" t="str">
        <f>VLOOKUP(基本表格!E4317,起始地址定义!A:D,4,FALSE)&amp;" "&amp;Q4317</f>
        <v>2121+P2-M2 1#双螺旋运输机B 电机控制 本地</v>
      </c>
      <c r="I4317" s="10" t="str">
        <f t="shared" si="687"/>
        <v>DB100,X302.4</v>
      </c>
      <c r="J4317" s="13" t="str">
        <f>VLOOKUP(E4317,起始地址定义!A:D,2,FALSE)</f>
        <v>DB100</v>
      </c>
      <c r="K4317" s="12" t="str">
        <f t="shared" si="688"/>
        <v>X302.4</v>
      </c>
      <c r="L4317" s="13">
        <f>VLOOKUP(E4317,起始地址定义!A:D,3,FALSE)</f>
        <v>300</v>
      </c>
      <c r="M4317" s="14">
        <f>VLOOKUP($F4317,类型描述及偏移量!$C:$H,2,FALSE)</f>
        <v>2.4</v>
      </c>
      <c r="N4317" s="14" t="str">
        <f>VLOOKUP($F4317,类型描述及偏移量!$C:$H,3,FALSE)</f>
        <v>离散</v>
      </c>
      <c r="O4317" s="14" t="str">
        <f>VLOOKUP($F4317,类型描述及偏移量!$C:$H,4,FALSE)</f>
        <v>None</v>
      </c>
      <c r="P4317" s="14" t="str">
        <f>VLOOKUP($F4317,类型描述及偏移量!$C:$H,5,FALSE)</f>
        <v>Yes</v>
      </c>
      <c r="Q4317" s="14" t="str">
        <f>VLOOKUP($F4317,类型描述及偏移量!$C:$H,6,FALSE)</f>
        <v>本地</v>
      </c>
    </row>
    <row r="4318" hidden="1" spans="1:17">
      <c r="A4318" s="12" t="s">
        <v>128</v>
      </c>
      <c r="B4318" s="12" t="str">
        <f t="shared" si="689"/>
        <v>M2_M</v>
      </c>
      <c r="C4318" s="12" t="str">
        <f t="shared" si="690"/>
        <v>Rem</v>
      </c>
      <c r="D4318" s="12" t="str">
        <f t="shared" si="691"/>
        <v>BP_Motor_var</v>
      </c>
      <c r="E4318" s="13" t="str">
        <f t="shared" si="684"/>
        <v>CHPF_M2_M_BP_Motor_var</v>
      </c>
      <c r="F4318" s="14" t="str">
        <f t="shared" si="685"/>
        <v>BP_Motor_var_Rem</v>
      </c>
      <c r="G4318" s="10" t="str">
        <f t="shared" si="686"/>
        <v>CHPF_M2_M_Rem</v>
      </c>
      <c r="H4318" s="10" t="str">
        <f>VLOOKUP(基本表格!E4318,起始地址定义!A:D,4,FALSE)&amp;" "&amp;Q4318</f>
        <v>2121+P2-M2 1#双螺旋运输机B 电机控制 远程</v>
      </c>
      <c r="I4318" s="10" t="str">
        <f t="shared" si="687"/>
        <v>DB100,X302.5</v>
      </c>
      <c r="J4318" s="13" t="str">
        <f>VLOOKUP(E4318,起始地址定义!A:D,2,FALSE)</f>
        <v>DB100</v>
      </c>
      <c r="K4318" s="12" t="str">
        <f t="shared" si="688"/>
        <v>X302.5</v>
      </c>
      <c r="L4318" s="13">
        <f>VLOOKUP(E4318,起始地址定义!A:D,3,FALSE)</f>
        <v>300</v>
      </c>
      <c r="M4318" s="14">
        <f>VLOOKUP($F4318,类型描述及偏移量!$C:$H,2,FALSE)</f>
        <v>2.5</v>
      </c>
      <c r="N4318" s="14" t="str">
        <f>VLOOKUP($F4318,类型描述及偏移量!$C:$H,3,FALSE)</f>
        <v>离散</v>
      </c>
      <c r="O4318" s="14" t="str">
        <f>VLOOKUP($F4318,类型描述及偏移量!$C:$H,4,FALSE)</f>
        <v>None</v>
      </c>
      <c r="P4318" s="14" t="str">
        <f>VLOOKUP($F4318,类型描述及偏移量!$C:$H,5,FALSE)</f>
        <v>Yes</v>
      </c>
      <c r="Q4318" s="14" t="str">
        <f>VLOOKUP($F4318,类型描述及偏移量!$C:$H,6,FALSE)</f>
        <v>远程</v>
      </c>
    </row>
    <row r="4319" hidden="1" spans="1:17">
      <c r="A4319" s="12" t="s">
        <v>128</v>
      </c>
      <c r="B4319" s="12" t="str">
        <f t="shared" si="689"/>
        <v>M2_M</v>
      </c>
      <c r="C4319" s="12" t="str">
        <f t="shared" si="690"/>
        <v>Blocking_ALM</v>
      </c>
      <c r="D4319" s="12" t="str">
        <f t="shared" si="691"/>
        <v>BP_Motor_var</v>
      </c>
      <c r="E4319" s="13" t="str">
        <f t="shared" si="684"/>
        <v>CHPF_M2_M_BP_Motor_var</v>
      </c>
      <c r="F4319" s="14" t="str">
        <f t="shared" si="685"/>
        <v>BP_Motor_var_Blocking_ALM</v>
      </c>
      <c r="G4319" s="10" t="str">
        <f t="shared" si="686"/>
        <v>CHPF_M2_M_Blocking_ALM</v>
      </c>
      <c r="H4319" s="10" t="str">
        <f>VLOOKUP(基本表格!E4319,起始地址定义!A:D,4,FALSE)&amp;" "&amp;Q4319</f>
        <v>2121+P2-M2 1#双螺旋运输机B 电机控制 堵料报警</v>
      </c>
      <c r="I4319" s="10" t="str">
        <f t="shared" si="687"/>
        <v>DB100,X302.6</v>
      </c>
      <c r="J4319" s="13" t="str">
        <f>VLOOKUP(E4319,起始地址定义!A:D,2,FALSE)</f>
        <v>DB100</v>
      </c>
      <c r="K4319" s="12" t="str">
        <f t="shared" si="688"/>
        <v>X302.6</v>
      </c>
      <c r="L4319" s="13">
        <f>VLOOKUP(E4319,起始地址定义!A:D,3,FALSE)</f>
        <v>300</v>
      </c>
      <c r="M4319" s="14">
        <f>VLOOKUP($F4319,类型描述及偏移量!$C:$H,2,FALSE)</f>
        <v>2.6</v>
      </c>
      <c r="N4319" s="14" t="str">
        <f>VLOOKUP($F4319,类型描述及偏移量!$C:$H,3,FALSE)</f>
        <v>离散</v>
      </c>
      <c r="O4319" s="14" t="str">
        <f>VLOOKUP($F4319,类型描述及偏移量!$C:$H,4,FALSE)</f>
        <v>On</v>
      </c>
      <c r="P4319" s="14" t="str">
        <f>VLOOKUP($F4319,类型描述及偏移量!$C:$H,5,FALSE)</f>
        <v>Yes</v>
      </c>
      <c r="Q4319" s="14" t="str">
        <f>VLOOKUP($F4319,类型描述及偏移量!$C:$H,6,FALSE)</f>
        <v>堵料报警</v>
      </c>
    </row>
    <row r="4320" hidden="1" spans="1:17">
      <c r="A4320" s="12" t="s">
        <v>128</v>
      </c>
      <c r="B4320" s="12" t="str">
        <f t="shared" si="689"/>
        <v>M2_M</v>
      </c>
      <c r="C4320" s="12" t="str">
        <f t="shared" si="690"/>
        <v>Blocking_CHK</v>
      </c>
      <c r="D4320" s="12" t="str">
        <f t="shared" si="691"/>
        <v>BP_Motor_var</v>
      </c>
      <c r="E4320" s="13" t="str">
        <f t="shared" si="684"/>
        <v>CHPF_M2_M_BP_Motor_var</v>
      </c>
      <c r="F4320" s="14" t="str">
        <f t="shared" si="685"/>
        <v>BP_Motor_var_Blocking_CHK</v>
      </c>
      <c r="G4320" s="10" t="str">
        <f t="shared" si="686"/>
        <v>CHPF_M2_M_Blocking_CHK</v>
      </c>
      <c r="H4320" s="10" t="str">
        <f>VLOOKUP(基本表格!E4320,起始地址定义!A:D,4,FALSE)&amp;" "&amp;Q4320</f>
        <v>2121+P2-M2 1#双螺旋运输机B 电机控制 堵料检测</v>
      </c>
      <c r="I4320" s="10" t="str">
        <f t="shared" si="687"/>
        <v>DB100,X302.7</v>
      </c>
      <c r="J4320" s="13" t="str">
        <f>VLOOKUP(E4320,起始地址定义!A:D,2,FALSE)</f>
        <v>DB100</v>
      </c>
      <c r="K4320" s="12" t="str">
        <f t="shared" si="688"/>
        <v>X302.7</v>
      </c>
      <c r="L4320" s="13">
        <f>VLOOKUP(E4320,起始地址定义!A:D,3,FALSE)</f>
        <v>300</v>
      </c>
      <c r="M4320" s="14">
        <f>VLOOKUP($F4320,类型描述及偏移量!$C:$H,2,FALSE)</f>
        <v>2.7</v>
      </c>
      <c r="N4320" s="14" t="str">
        <f>VLOOKUP($F4320,类型描述及偏移量!$C:$H,3,FALSE)</f>
        <v>离散</v>
      </c>
      <c r="O4320" s="14" t="str">
        <f>VLOOKUP($F4320,类型描述及偏移量!$C:$H,4,FALSE)</f>
        <v>None</v>
      </c>
      <c r="P4320" s="14" t="str">
        <f>VLOOKUP($F4320,类型描述及偏移量!$C:$H,5,FALSE)</f>
        <v>Yes</v>
      </c>
      <c r="Q4320" s="14" t="str">
        <f>VLOOKUP($F4320,类型描述及偏移量!$C:$H,6,FALSE)</f>
        <v>堵料检测</v>
      </c>
    </row>
    <row r="4321" hidden="1" spans="1:17">
      <c r="A4321" s="12" t="s">
        <v>128</v>
      </c>
      <c r="B4321" s="12" t="str">
        <f t="shared" si="689"/>
        <v>M2_M</v>
      </c>
      <c r="C4321" s="12" t="str">
        <f t="shared" si="690"/>
        <v>Blocking_EN</v>
      </c>
      <c r="D4321" s="12" t="str">
        <f t="shared" si="691"/>
        <v>BP_Motor_var</v>
      </c>
      <c r="E4321" s="13" t="str">
        <f t="shared" si="684"/>
        <v>CHPF_M2_M_BP_Motor_var</v>
      </c>
      <c r="F4321" s="14" t="str">
        <f t="shared" si="685"/>
        <v>BP_Motor_var_Blocking_EN</v>
      </c>
      <c r="G4321" s="10" t="str">
        <f t="shared" si="686"/>
        <v>CHPF_M2_M_Blocking_EN</v>
      </c>
      <c r="H4321" s="10" t="str">
        <f>VLOOKUP(基本表格!E4321,起始地址定义!A:D,4,FALSE)&amp;" "&amp;Q4321</f>
        <v>2121+P2-M2 1#双螺旋运输机B 电机控制 堵料保护使能</v>
      </c>
      <c r="I4321" s="10" t="str">
        <f t="shared" si="687"/>
        <v>DB100,X303.0</v>
      </c>
      <c r="J4321" s="13" t="str">
        <f>VLOOKUP(E4321,起始地址定义!A:D,2,FALSE)</f>
        <v>DB100</v>
      </c>
      <c r="K4321" s="12" t="str">
        <f t="shared" si="688"/>
        <v>X303.0</v>
      </c>
      <c r="L4321" s="13">
        <f>VLOOKUP(E4321,起始地址定义!A:D,3,FALSE)</f>
        <v>300</v>
      </c>
      <c r="M4321" s="14">
        <f>VLOOKUP($F4321,类型描述及偏移量!$C:$H,2,FALSE)</f>
        <v>3</v>
      </c>
      <c r="N4321" s="14" t="str">
        <f>VLOOKUP($F4321,类型描述及偏移量!$C:$H,3,FALSE)</f>
        <v>离散</v>
      </c>
      <c r="O4321" s="14" t="str">
        <f>VLOOKUP($F4321,类型描述及偏移量!$C:$H,4,FALSE)</f>
        <v>None</v>
      </c>
      <c r="P4321" s="14" t="str">
        <f>VLOOKUP($F4321,类型描述及偏移量!$C:$H,5,FALSE)</f>
        <v>No</v>
      </c>
      <c r="Q4321" s="14" t="str">
        <f>VLOOKUP($F4321,类型描述及偏移量!$C:$H,6,FALSE)</f>
        <v>堵料保护使能</v>
      </c>
    </row>
    <row r="4322" hidden="1" spans="1:17">
      <c r="A4322" s="12" t="s">
        <v>128</v>
      </c>
      <c r="B4322" s="12" t="str">
        <f t="shared" si="689"/>
        <v>M2_M</v>
      </c>
      <c r="C4322" s="12" t="str">
        <f t="shared" si="690"/>
        <v>Blocking_Stop</v>
      </c>
      <c r="D4322" s="12" t="str">
        <f t="shared" si="691"/>
        <v>BP_Motor_var</v>
      </c>
      <c r="E4322" s="13" t="str">
        <f t="shared" si="684"/>
        <v>CHPF_M2_M_BP_Motor_var</v>
      </c>
      <c r="F4322" s="14" t="str">
        <f t="shared" si="685"/>
        <v>BP_Motor_var_Blocking_Stop</v>
      </c>
      <c r="G4322" s="10" t="str">
        <f t="shared" si="686"/>
        <v>CHPF_M2_M_Blocking_Stop</v>
      </c>
      <c r="H4322" s="10" t="str">
        <f>VLOOKUP(基本表格!E4322,起始地址定义!A:D,4,FALSE)&amp;" "&amp;Q4322</f>
        <v>2121+P2-M2 1#双螺旋运输机B 电机控制 堵料导致停机</v>
      </c>
      <c r="I4322" s="10" t="str">
        <f t="shared" si="687"/>
        <v>DB100,X303.1</v>
      </c>
      <c r="J4322" s="13" t="str">
        <f>VLOOKUP(E4322,起始地址定义!A:D,2,FALSE)</f>
        <v>DB100</v>
      </c>
      <c r="K4322" s="12" t="str">
        <f t="shared" si="688"/>
        <v>X303.1</v>
      </c>
      <c r="L4322" s="13">
        <f>VLOOKUP(E4322,起始地址定义!A:D,3,FALSE)</f>
        <v>300</v>
      </c>
      <c r="M4322" s="14">
        <f>VLOOKUP($F4322,类型描述及偏移量!$C:$H,2,FALSE)</f>
        <v>3.1</v>
      </c>
      <c r="N4322" s="14" t="str">
        <f>VLOOKUP($F4322,类型描述及偏移量!$C:$H,3,FALSE)</f>
        <v>离散</v>
      </c>
      <c r="O4322" s="14" t="str">
        <f>VLOOKUP($F4322,类型描述及偏移量!$C:$H,4,FALSE)</f>
        <v>On</v>
      </c>
      <c r="P4322" s="14" t="str">
        <f>VLOOKUP($F4322,类型描述及偏移量!$C:$H,5,FALSE)</f>
        <v>Yes</v>
      </c>
      <c r="Q4322" s="14" t="str">
        <f>VLOOKUP($F4322,类型描述及偏移量!$C:$H,6,FALSE)</f>
        <v>堵料导致停机</v>
      </c>
    </row>
    <row r="4323" hidden="1" spans="1:17">
      <c r="A4323" s="12" t="s">
        <v>128</v>
      </c>
      <c r="B4323" s="12" t="str">
        <f t="shared" si="689"/>
        <v>M2_M</v>
      </c>
      <c r="C4323" s="12" t="str">
        <f t="shared" si="690"/>
        <v>BreakTime</v>
      </c>
      <c r="D4323" s="12" t="str">
        <f t="shared" si="691"/>
        <v>BP_Motor_var</v>
      </c>
      <c r="E4323" s="13" t="str">
        <f t="shared" si="684"/>
        <v>CHPF_M2_M_BP_Motor_var</v>
      </c>
      <c r="F4323" s="14" t="str">
        <f t="shared" si="685"/>
        <v>BP_Motor_var_BreakTime</v>
      </c>
      <c r="G4323" s="10" t="str">
        <f t="shared" si="686"/>
        <v>CHPF_M2_M_BreakTime</v>
      </c>
      <c r="H4323" s="10" t="str">
        <f>VLOOKUP(基本表格!E4323,起始地址定义!A:D,4,FALSE)&amp;" "&amp;Q4323</f>
        <v>2121+P2-M2 1#双螺旋运输机B 电机控制 断链超时时间 秒</v>
      </c>
      <c r="I4323" s="10" t="str">
        <f t="shared" si="687"/>
        <v>DB100,INT304</v>
      </c>
      <c r="J4323" s="13" t="str">
        <f>VLOOKUP(E4323,起始地址定义!A:D,2,FALSE)</f>
        <v>DB100</v>
      </c>
      <c r="K4323" s="12" t="str">
        <f t="shared" si="688"/>
        <v>INT304</v>
      </c>
      <c r="L4323" s="13">
        <f>VLOOKUP(E4323,起始地址定义!A:D,3,FALSE)</f>
        <v>300</v>
      </c>
      <c r="M4323" s="14">
        <f>VLOOKUP($F4323,类型描述及偏移量!$C:$H,2,FALSE)</f>
        <v>4</v>
      </c>
      <c r="N4323" s="14" t="str">
        <f>VLOOKUP($F4323,类型描述及偏移量!$C:$H,3,FALSE)</f>
        <v>整型</v>
      </c>
      <c r="O4323" s="14" t="str">
        <f>VLOOKUP($F4323,类型描述及偏移量!$C:$H,4,FALSE)</f>
        <v>None</v>
      </c>
      <c r="P4323" s="14" t="str">
        <f>VLOOKUP($F4323,类型描述及偏移量!$C:$H,5,FALSE)</f>
        <v>No</v>
      </c>
      <c r="Q4323" s="14" t="str">
        <f>VLOOKUP($F4323,类型描述及偏移量!$C:$H,6,FALSE)</f>
        <v>断链超时时间 秒</v>
      </c>
    </row>
    <row r="4324" hidden="1" spans="1:17">
      <c r="A4324" s="12" t="s">
        <v>128</v>
      </c>
      <c r="B4324" s="12" t="str">
        <f t="shared" si="689"/>
        <v>M2_M</v>
      </c>
      <c r="C4324" s="12" t="str">
        <f t="shared" si="690"/>
        <v>BlockingTime</v>
      </c>
      <c r="D4324" s="12" t="str">
        <f t="shared" si="691"/>
        <v>BP_Motor_var</v>
      </c>
      <c r="E4324" s="13" t="str">
        <f t="shared" si="684"/>
        <v>CHPF_M2_M_BP_Motor_var</v>
      </c>
      <c r="F4324" s="14" t="str">
        <f t="shared" si="685"/>
        <v>BP_Motor_var_BlockingTime</v>
      </c>
      <c r="G4324" s="10" t="str">
        <f t="shared" si="686"/>
        <v>CHPF_M2_M_BlockingTime</v>
      </c>
      <c r="H4324" s="10" t="str">
        <f>VLOOKUP(基本表格!E4324,起始地址定义!A:D,4,FALSE)&amp;" "&amp;Q4324</f>
        <v>2121+P2-M2 1#双螺旋运输机B 电机控制 堵料检测时间 秒</v>
      </c>
      <c r="I4324" s="10" t="str">
        <f t="shared" si="687"/>
        <v>DB100,INT306</v>
      </c>
      <c r="J4324" s="13" t="str">
        <f>VLOOKUP(E4324,起始地址定义!A:D,2,FALSE)</f>
        <v>DB100</v>
      </c>
      <c r="K4324" s="12" t="str">
        <f t="shared" si="688"/>
        <v>INT306</v>
      </c>
      <c r="L4324" s="13">
        <f>VLOOKUP(E4324,起始地址定义!A:D,3,FALSE)</f>
        <v>300</v>
      </c>
      <c r="M4324" s="14">
        <f>VLOOKUP($F4324,类型描述及偏移量!$C:$H,2,FALSE)</f>
        <v>6</v>
      </c>
      <c r="N4324" s="14" t="str">
        <f>VLOOKUP($F4324,类型描述及偏移量!$C:$H,3,FALSE)</f>
        <v>整型</v>
      </c>
      <c r="O4324" s="14" t="str">
        <f>VLOOKUP($F4324,类型描述及偏移量!$C:$H,4,FALSE)</f>
        <v>None</v>
      </c>
      <c r="P4324" s="14" t="str">
        <f>VLOOKUP($F4324,类型描述及偏移量!$C:$H,5,FALSE)</f>
        <v>No</v>
      </c>
      <c r="Q4324" s="14" t="str">
        <f>VLOOKUP($F4324,类型描述及偏移量!$C:$H,6,FALSE)</f>
        <v>堵料检测时间 秒</v>
      </c>
    </row>
    <row r="4325" hidden="1" spans="1:17">
      <c r="A4325" s="12" t="s">
        <v>128</v>
      </c>
      <c r="B4325" s="12" t="str">
        <f t="shared" si="689"/>
        <v>M2_M</v>
      </c>
      <c r="C4325" s="12" t="str">
        <f t="shared" si="690"/>
        <v>PullSwitch_CHK</v>
      </c>
      <c r="D4325" s="12" t="str">
        <f t="shared" si="691"/>
        <v>BP_Motor_var</v>
      </c>
      <c r="E4325" s="13" t="str">
        <f t="shared" si="684"/>
        <v>CHPF_M2_M_BP_Motor_var</v>
      </c>
      <c r="F4325" s="14" t="str">
        <f t="shared" si="685"/>
        <v>BP_Motor_var_PullSwitch_CHK</v>
      </c>
      <c r="G4325" s="10" t="str">
        <f t="shared" si="686"/>
        <v>CHPF_M2_M_PullSwitch_CHK</v>
      </c>
      <c r="H4325" s="10" t="str">
        <f>VLOOKUP(基本表格!E4325,起始地址定义!A:D,4,FALSE)&amp;" "&amp;Q4325</f>
        <v>2121+P2-M2 1#双螺旋运输机B 电机控制 拉线开关</v>
      </c>
      <c r="I4325" s="10" t="str">
        <f t="shared" si="687"/>
        <v>DB100,X308.0</v>
      </c>
      <c r="J4325" s="13" t="str">
        <f>VLOOKUP(E4325,起始地址定义!A:D,2,FALSE)</f>
        <v>DB100</v>
      </c>
      <c r="K4325" s="12" t="str">
        <f t="shared" si="688"/>
        <v>X308.0</v>
      </c>
      <c r="L4325" s="13">
        <f>VLOOKUP(E4325,起始地址定义!A:D,3,FALSE)</f>
        <v>300</v>
      </c>
      <c r="M4325" s="14">
        <f>VLOOKUP($F4325,类型描述及偏移量!$C:$H,2,FALSE)</f>
        <v>8</v>
      </c>
      <c r="N4325" s="14" t="str">
        <f>VLOOKUP($F4325,类型描述及偏移量!$C:$H,3,FALSE)</f>
        <v>离散</v>
      </c>
      <c r="O4325" s="14" t="str">
        <f>VLOOKUP($F4325,类型描述及偏移量!$C:$H,4,FALSE)</f>
        <v>On</v>
      </c>
      <c r="P4325" s="14" t="str">
        <f>VLOOKUP($F4325,类型描述及偏移量!$C:$H,5,FALSE)</f>
        <v>Yes</v>
      </c>
      <c r="Q4325" s="14" t="str">
        <f>VLOOKUP($F4325,类型描述及偏移量!$C:$H,6,FALSE)</f>
        <v>拉线开关</v>
      </c>
    </row>
    <row r="4326" hidden="1" spans="1:17">
      <c r="A4326" s="12" t="s">
        <v>128</v>
      </c>
      <c r="B4326" s="12" t="str">
        <f t="shared" si="689"/>
        <v>M2_M</v>
      </c>
      <c r="C4326" s="12" t="str">
        <f t="shared" si="690"/>
        <v>LMD_ALM</v>
      </c>
      <c r="D4326" s="12" t="str">
        <f t="shared" si="691"/>
        <v>BP_Motor_var</v>
      </c>
      <c r="E4326" s="13" t="str">
        <f t="shared" si="684"/>
        <v>CHPF_M2_M_BP_Motor_var</v>
      </c>
      <c r="F4326" s="14" t="str">
        <f t="shared" si="685"/>
        <v>BP_Motor_var_LMD_ALM</v>
      </c>
      <c r="G4326" s="10" t="str">
        <f t="shared" si="686"/>
        <v>CHPF_M2_M_LMD_ALM</v>
      </c>
      <c r="H4326" s="10" t="str">
        <f>VLOOKUP(基本表格!E4326,起始地址定义!A:D,4,FALSE)&amp;" "&amp;Q4326</f>
        <v>2121+P2-M2 1#双螺旋运输机B 电机控制 左跑偏报警</v>
      </c>
      <c r="I4326" s="10" t="str">
        <f t="shared" si="687"/>
        <v>DB100,X308.1</v>
      </c>
      <c r="J4326" s="13" t="str">
        <f>VLOOKUP(E4326,起始地址定义!A:D,2,FALSE)</f>
        <v>DB100</v>
      </c>
      <c r="K4326" s="12" t="str">
        <f t="shared" si="688"/>
        <v>X308.1</v>
      </c>
      <c r="L4326" s="13">
        <f>VLOOKUP(E4326,起始地址定义!A:D,3,FALSE)</f>
        <v>300</v>
      </c>
      <c r="M4326" s="14">
        <f>VLOOKUP($F4326,类型描述及偏移量!$C:$H,2,FALSE)</f>
        <v>8.1</v>
      </c>
      <c r="N4326" s="14" t="str">
        <f>VLOOKUP($F4326,类型描述及偏移量!$C:$H,3,FALSE)</f>
        <v>离散</v>
      </c>
      <c r="O4326" s="14" t="str">
        <f>VLOOKUP($F4326,类型描述及偏移量!$C:$H,4,FALSE)</f>
        <v>On</v>
      </c>
      <c r="P4326" s="14" t="str">
        <f>VLOOKUP($F4326,类型描述及偏移量!$C:$H,5,FALSE)</f>
        <v>Yes</v>
      </c>
      <c r="Q4326" s="14" t="str">
        <f>VLOOKUP($F4326,类型描述及偏移量!$C:$H,6,FALSE)</f>
        <v>左跑偏报警</v>
      </c>
    </row>
    <row r="4327" hidden="1" spans="1:17">
      <c r="A4327" s="12" t="s">
        <v>128</v>
      </c>
      <c r="B4327" s="12" t="str">
        <f t="shared" si="689"/>
        <v>M2_M</v>
      </c>
      <c r="C4327" s="12" t="str">
        <f t="shared" si="690"/>
        <v>LMD_CHK_1</v>
      </c>
      <c r="D4327" s="12" t="str">
        <f t="shared" si="691"/>
        <v>BP_Motor_var</v>
      </c>
      <c r="E4327" s="13" t="str">
        <f t="shared" si="684"/>
        <v>CHPF_M2_M_BP_Motor_var</v>
      </c>
      <c r="F4327" s="14" t="str">
        <f t="shared" si="685"/>
        <v>BP_Motor_var_LMD_CHK_1</v>
      </c>
      <c r="G4327" s="10" t="str">
        <f t="shared" si="686"/>
        <v>CHPF_M2_M_LMD_CHK_1</v>
      </c>
      <c r="H4327" s="10" t="str">
        <f>VLOOKUP(基本表格!E4327,起始地址定义!A:D,4,FALSE)&amp;" "&amp;Q4327</f>
        <v>2121+P2-M2 1#双螺旋运输机B 电机控制 左跑偏1检测</v>
      </c>
      <c r="I4327" s="10" t="str">
        <f t="shared" si="687"/>
        <v>DB100,X308.2</v>
      </c>
      <c r="J4327" s="13" t="str">
        <f>VLOOKUP(E4327,起始地址定义!A:D,2,FALSE)</f>
        <v>DB100</v>
      </c>
      <c r="K4327" s="12" t="str">
        <f t="shared" si="688"/>
        <v>X308.2</v>
      </c>
      <c r="L4327" s="13">
        <f>VLOOKUP(E4327,起始地址定义!A:D,3,FALSE)</f>
        <v>300</v>
      </c>
      <c r="M4327" s="14">
        <f>VLOOKUP($F4327,类型描述及偏移量!$C:$H,2,FALSE)</f>
        <v>8.2</v>
      </c>
      <c r="N4327" s="14" t="str">
        <f>VLOOKUP($F4327,类型描述及偏移量!$C:$H,3,FALSE)</f>
        <v>离散</v>
      </c>
      <c r="O4327" s="14" t="str">
        <f>VLOOKUP($F4327,类型描述及偏移量!$C:$H,4,FALSE)</f>
        <v>None</v>
      </c>
      <c r="P4327" s="14" t="str">
        <f>VLOOKUP($F4327,类型描述及偏移量!$C:$H,5,FALSE)</f>
        <v>Yes</v>
      </c>
      <c r="Q4327" s="14" t="str">
        <f>VLOOKUP($F4327,类型描述及偏移量!$C:$H,6,FALSE)</f>
        <v>左跑偏1检测</v>
      </c>
    </row>
    <row r="4328" hidden="1" spans="1:17">
      <c r="A4328" s="12" t="s">
        <v>128</v>
      </c>
      <c r="B4328" s="12" t="str">
        <f t="shared" si="689"/>
        <v>M2_M</v>
      </c>
      <c r="C4328" s="12" t="str">
        <f t="shared" si="690"/>
        <v>LMD_EN</v>
      </c>
      <c r="D4328" s="12" t="str">
        <f t="shared" si="691"/>
        <v>BP_Motor_var</v>
      </c>
      <c r="E4328" s="13" t="str">
        <f t="shared" si="684"/>
        <v>CHPF_M2_M_BP_Motor_var</v>
      </c>
      <c r="F4328" s="14" t="str">
        <f t="shared" si="685"/>
        <v>BP_Motor_var_LMD_EN</v>
      </c>
      <c r="G4328" s="10" t="str">
        <f t="shared" si="686"/>
        <v>CHPF_M2_M_LMD_EN</v>
      </c>
      <c r="H4328" s="10" t="str">
        <f>VLOOKUP(基本表格!E4328,起始地址定义!A:D,4,FALSE)&amp;" "&amp;Q4328</f>
        <v>2121+P2-M2 1#双螺旋运输机B 电机控制 左跑偏保护使能</v>
      </c>
      <c r="I4328" s="10" t="str">
        <f t="shared" si="687"/>
        <v>DB100,X308.3</v>
      </c>
      <c r="J4328" s="13" t="str">
        <f>VLOOKUP(E4328,起始地址定义!A:D,2,FALSE)</f>
        <v>DB100</v>
      </c>
      <c r="K4328" s="12" t="str">
        <f t="shared" si="688"/>
        <v>X308.3</v>
      </c>
      <c r="L4328" s="13">
        <f>VLOOKUP(E4328,起始地址定义!A:D,3,FALSE)</f>
        <v>300</v>
      </c>
      <c r="M4328" s="14">
        <f>VLOOKUP($F4328,类型描述及偏移量!$C:$H,2,FALSE)</f>
        <v>8.3</v>
      </c>
      <c r="N4328" s="14" t="str">
        <f>VLOOKUP($F4328,类型描述及偏移量!$C:$H,3,FALSE)</f>
        <v>离散</v>
      </c>
      <c r="O4328" s="14" t="str">
        <f>VLOOKUP($F4328,类型描述及偏移量!$C:$H,4,FALSE)</f>
        <v>None</v>
      </c>
      <c r="P4328" s="14" t="str">
        <f>VLOOKUP($F4328,类型描述及偏移量!$C:$H,5,FALSE)</f>
        <v>No</v>
      </c>
      <c r="Q4328" s="14" t="str">
        <f>VLOOKUP($F4328,类型描述及偏移量!$C:$H,6,FALSE)</f>
        <v>左跑偏保护使能</v>
      </c>
    </row>
    <row r="4329" hidden="1" spans="1:17">
      <c r="A4329" s="12" t="s">
        <v>128</v>
      </c>
      <c r="B4329" s="12" t="str">
        <f t="shared" si="689"/>
        <v>M2_M</v>
      </c>
      <c r="C4329" s="12" t="str">
        <f t="shared" si="690"/>
        <v>LMD_Stop</v>
      </c>
      <c r="D4329" s="12" t="str">
        <f t="shared" si="691"/>
        <v>BP_Motor_var</v>
      </c>
      <c r="E4329" s="13" t="str">
        <f t="shared" si="684"/>
        <v>CHPF_M2_M_BP_Motor_var</v>
      </c>
      <c r="F4329" s="14" t="str">
        <f t="shared" si="685"/>
        <v>BP_Motor_var_LMD_Stop</v>
      </c>
      <c r="G4329" s="10" t="str">
        <f t="shared" si="686"/>
        <v>CHPF_M2_M_LMD_Stop</v>
      </c>
      <c r="H4329" s="10" t="str">
        <f>VLOOKUP(基本表格!E4329,起始地址定义!A:D,4,FALSE)&amp;" "&amp;Q4329</f>
        <v>2121+P2-M2 1#双螺旋运输机B 电机控制 左跑偏导致停机</v>
      </c>
      <c r="I4329" s="10" t="str">
        <f t="shared" si="687"/>
        <v>DB100,X308.4</v>
      </c>
      <c r="J4329" s="13" t="str">
        <f>VLOOKUP(E4329,起始地址定义!A:D,2,FALSE)</f>
        <v>DB100</v>
      </c>
      <c r="K4329" s="12" t="str">
        <f t="shared" si="688"/>
        <v>X308.4</v>
      </c>
      <c r="L4329" s="13">
        <f>VLOOKUP(E4329,起始地址定义!A:D,3,FALSE)</f>
        <v>300</v>
      </c>
      <c r="M4329" s="14">
        <f>VLOOKUP($F4329,类型描述及偏移量!$C:$H,2,FALSE)</f>
        <v>8.4</v>
      </c>
      <c r="N4329" s="14" t="str">
        <f>VLOOKUP($F4329,类型描述及偏移量!$C:$H,3,FALSE)</f>
        <v>离散</v>
      </c>
      <c r="O4329" s="14" t="str">
        <f>VLOOKUP($F4329,类型描述及偏移量!$C:$H,4,FALSE)</f>
        <v>On</v>
      </c>
      <c r="P4329" s="14" t="str">
        <f>VLOOKUP($F4329,类型描述及偏移量!$C:$H,5,FALSE)</f>
        <v>Yes</v>
      </c>
      <c r="Q4329" s="14" t="str">
        <f>VLOOKUP($F4329,类型描述及偏移量!$C:$H,6,FALSE)</f>
        <v>左跑偏导致停机</v>
      </c>
    </row>
    <row r="4330" hidden="1" spans="1:17">
      <c r="A4330" s="12" t="s">
        <v>128</v>
      </c>
      <c r="B4330" s="12" t="str">
        <f t="shared" si="689"/>
        <v>M2_M</v>
      </c>
      <c r="C4330" s="12" t="str">
        <f t="shared" si="690"/>
        <v>LMD_Time</v>
      </c>
      <c r="D4330" s="12" t="str">
        <f t="shared" si="691"/>
        <v>BP_Motor_var</v>
      </c>
      <c r="E4330" s="13" t="str">
        <f t="shared" si="684"/>
        <v>CHPF_M2_M_BP_Motor_var</v>
      </c>
      <c r="F4330" s="14" t="str">
        <f t="shared" si="685"/>
        <v>BP_Motor_var_LMD_Time</v>
      </c>
      <c r="G4330" s="10" t="str">
        <f t="shared" si="686"/>
        <v>CHPF_M2_M_LMD_Time</v>
      </c>
      <c r="H4330" s="10" t="str">
        <f>VLOOKUP(基本表格!E4330,起始地址定义!A:D,4,FALSE)&amp;" "&amp;Q4330</f>
        <v>2121+P2-M2 1#双螺旋运输机B 电机控制 左跑偏检测时间</v>
      </c>
      <c r="I4330" s="10" t="str">
        <f t="shared" si="687"/>
        <v>DB100,INT310</v>
      </c>
      <c r="J4330" s="13" t="str">
        <f>VLOOKUP(E4330,起始地址定义!A:D,2,FALSE)</f>
        <v>DB100</v>
      </c>
      <c r="K4330" s="12" t="str">
        <f t="shared" si="688"/>
        <v>INT310</v>
      </c>
      <c r="L4330" s="13">
        <f>VLOOKUP(E4330,起始地址定义!A:D,3,FALSE)</f>
        <v>300</v>
      </c>
      <c r="M4330" s="14">
        <f>VLOOKUP($F4330,类型描述及偏移量!$C:$H,2,FALSE)</f>
        <v>10</v>
      </c>
      <c r="N4330" s="14" t="str">
        <f>VLOOKUP($F4330,类型描述及偏移量!$C:$H,3,FALSE)</f>
        <v>整型</v>
      </c>
      <c r="O4330" s="14" t="str">
        <f>VLOOKUP($F4330,类型描述及偏移量!$C:$H,4,FALSE)</f>
        <v>None</v>
      </c>
      <c r="P4330" s="14" t="str">
        <f>VLOOKUP($F4330,类型描述及偏移量!$C:$H,5,FALSE)</f>
        <v>No</v>
      </c>
      <c r="Q4330" s="14" t="str">
        <f>VLOOKUP($F4330,类型描述及偏移量!$C:$H,6,FALSE)</f>
        <v>左跑偏检测时间</v>
      </c>
    </row>
    <row r="4331" hidden="1" spans="1:17">
      <c r="A4331" s="12" t="s">
        <v>128</v>
      </c>
      <c r="B4331" s="12" t="str">
        <f t="shared" si="689"/>
        <v>M2_M</v>
      </c>
      <c r="C4331" s="12" t="str">
        <f t="shared" si="690"/>
        <v>RMD_ALM</v>
      </c>
      <c r="D4331" s="12" t="str">
        <f t="shared" si="691"/>
        <v>BP_Motor_var</v>
      </c>
      <c r="E4331" s="13" t="str">
        <f t="shared" si="684"/>
        <v>CHPF_M2_M_BP_Motor_var</v>
      </c>
      <c r="F4331" s="14" t="str">
        <f t="shared" si="685"/>
        <v>BP_Motor_var_RMD_ALM</v>
      </c>
      <c r="G4331" s="10" t="str">
        <f t="shared" si="686"/>
        <v>CHPF_M2_M_RMD_ALM</v>
      </c>
      <c r="H4331" s="10" t="str">
        <f>VLOOKUP(基本表格!E4331,起始地址定义!A:D,4,FALSE)&amp;" "&amp;Q4331</f>
        <v>2121+P2-M2 1#双螺旋运输机B 电机控制 右 跑偏报警</v>
      </c>
      <c r="I4331" s="10" t="str">
        <f t="shared" si="687"/>
        <v>DB100,X312.0</v>
      </c>
      <c r="J4331" s="13" t="str">
        <f>VLOOKUP(E4331,起始地址定义!A:D,2,FALSE)</f>
        <v>DB100</v>
      </c>
      <c r="K4331" s="12" t="str">
        <f t="shared" si="688"/>
        <v>X312.0</v>
      </c>
      <c r="L4331" s="13">
        <f>VLOOKUP(E4331,起始地址定义!A:D,3,FALSE)</f>
        <v>300</v>
      </c>
      <c r="M4331" s="14">
        <f>VLOOKUP($F4331,类型描述及偏移量!$C:$H,2,FALSE)</f>
        <v>12</v>
      </c>
      <c r="N4331" s="14" t="str">
        <f>VLOOKUP($F4331,类型描述及偏移量!$C:$H,3,FALSE)</f>
        <v>离散</v>
      </c>
      <c r="O4331" s="14" t="str">
        <f>VLOOKUP($F4331,类型描述及偏移量!$C:$H,4,FALSE)</f>
        <v>On</v>
      </c>
      <c r="P4331" s="14" t="str">
        <f>VLOOKUP($F4331,类型描述及偏移量!$C:$H,5,FALSE)</f>
        <v>Yes</v>
      </c>
      <c r="Q4331" s="14" t="str">
        <f>VLOOKUP($F4331,类型描述及偏移量!$C:$H,6,FALSE)</f>
        <v>右 跑偏报警</v>
      </c>
    </row>
    <row r="4332" hidden="1" spans="1:17">
      <c r="A4332" s="12" t="s">
        <v>128</v>
      </c>
      <c r="B4332" s="12" t="str">
        <f t="shared" si="689"/>
        <v>M2_M</v>
      </c>
      <c r="C4332" s="12" t="str">
        <f t="shared" si="690"/>
        <v>RMD_CHK_1</v>
      </c>
      <c r="D4332" s="12" t="str">
        <f t="shared" si="691"/>
        <v>BP_Motor_var</v>
      </c>
      <c r="E4332" s="13" t="str">
        <f t="shared" si="684"/>
        <v>CHPF_M2_M_BP_Motor_var</v>
      </c>
      <c r="F4332" s="14" t="str">
        <f t="shared" si="685"/>
        <v>BP_Motor_var_RMD_CHK_1</v>
      </c>
      <c r="G4332" s="10" t="str">
        <f t="shared" si="686"/>
        <v>CHPF_M2_M_RMD_CHK_1</v>
      </c>
      <c r="H4332" s="10" t="str">
        <f>VLOOKUP(基本表格!E4332,起始地址定义!A:D,4,FALSE)&amp;" "&amp;Q4332</f>
        <v>2121+P2-M2 1#双螺旋运输机B 电机控制 右跑偏1检测</v>
      </c>
      <c r="I4332" s="10" t="str">
        <f t="shared" si="687"/>
        <v>DB100,X312.1</v>
      </c>
      <c r="J4332" s="13" t="str">
        <f>VLOOKUP(E4332,起始地址定义!A:D,2,FALSE)</f>
        <v>DB100</v>
      </c>
      <c r="K4332" s="12" t="str">
        <f t="shared" si="688"/>
        <v>X312.1</v>
      </c>
      <c r="L4332" s="13">
        <f>VLOOKUP(E4332,起始地址定义!A:D,3,FALSE)</f>
        <v>300</v>
      </c>
      <c r="M4332" s="14">
        <f>VLOOKUP($F4332,类型描述及偏移量!$C:$H,2,FALSE)</f>
        <v>12.1</v>
      </c>
      <c r="N4332" s="14" t="str">
        <f>VLOOKUP($F4332,类型描述及偏移量!$C:$H,3,FALSE)</f>
        <v>离散</v>
      </c>
      <c r="O4332" s="14" t="str">
        <f>VLOOKUP($F4332,类型描述及偏移量!$C:$H,4,FALSE)</f>
        <v>None</v>
      </c>
      <c r="P4332" s="14" t="str">
        <f>VLOOKUP($F4332,类型描述及偏移量!$C:$H,5,FALSE)</f>
        <v>Yes</v>
      </c>
      <c r="Q4332" s="14" t="str">
        <f>VLOOKUP($F4332,类型描述及偏移量!$C:$H,6,FALSE)</f>
        <v>右跑偏1检测</v>
      </c>
    </row>
    <row r="4333" hidden="1" spans="1:17">
      <c r="A4333" s="12" t="s">
        <v>128</v>
      </c>
      <c r="B4333" s="12" t="str">
        <f t="shared" si="689"/>
        <v>M2_M</v>
      </c>
      <c r="C4333" s="12" t="str">
        <f t="shared" si="690"/>
        <v>RMD_EN</v>
      </c>
      <c r="D4333" s="12" t="str">
        <f t="shared" si="691"/>
        <v>BP_Motor_var</v>
      </c>
      <c r="E4333" s="13" t="str">
        <f t="shared" si="684"/>
        <v>CHPF_M2_M_BP_Motor_var</v>
      </c>
      <c r="F4333" s="14" t="str">
        <f t="shared" si="685"/>
        <v>BP_Motor_var_RMD_EN</v>
      </c>
      <c r="G4333" s="10" t="str">
        <f t="shared" si="686"/>
        <v>CHPF_M2_M_RMD_EN</v>
      </c>
      <c r="H4333" s="10" t="str">
        <f>VLOOKUP(基本表格!E4333,起始地址定义!A:D,4,FALSE)&amp;" "&amp;Q4333</f>
        <v>2121+P2-M2 1#双螺旋运输机B 电机控制 右跑偏保护使能</v>
      </c>
      <c r="I4333" s="10" t="str">
        <f t="shared" si="687"/>
        <v>DB100,X312.2</v>
      </c>
      <c r="J4333" s="13" t="str">
        <f>VLOOKUP(E4333,起始地址定义!A:D,2,FALSE)</f>
        <v>DB100</v>
      </c>
      <c r="K4333" s="12" t="str">
        <f t="shared" si="688"/>
        <v>X312.2</v>
      </c>
      <c r="L4333" s="13">
        <f>VLOOKUP(E4333,起始地址定义!A:D,3,FALSE)</f>
        <v>300</v>
      </c>
      <c r="M4333" s="14">
        <f>VLOOKUP($F4333,类型描述及偏移量!$C:$H,2,FALSE)</f>
        <v>12.2</v>
      </c>
      <c r="N4333" s="14" t="str">
        <f>VLOOKUP($F4333,类型描述及偏移量!$C:$H,3,FALSE)</f>
        <v>离散</v>
      </c>
      <c r="O4333" s="14" t="str">
        <f>VLOOKUP($F4333,类型描述及偏移量!$C:$H,4,FALSE)</f>
        <v>None</v>
      </c>
      <c r="P4333" s="14" t="str">
        <f>VLOOKUP($F4333,类型描述及偏移量!$C:$H,5,FALSE)</f>
        <v>No</v>
      </c>
      <c r="Q4333" s="14" t="str">
        <f>VLOOKUP($F4333,类型描述及偏移量!$C:$H,6,FALSE)</f>
        <v>右跑偏保护使能</v>
      </c>
    </row>
    <row r="4334" hidden="1" spans="1:17">
      <c r="A4334" s="12" t="s">
        <v>128</v>
      </c>
      <c r="B4334" s="12" t="str">
        <f t="shared" si="689"/>
        <v>M2_M</v>
      </c>
      <c r="C4334" s="12" t="str">
        <f t="shared" si="690"/>
        <v>RMD_Stop</v>
      </c>
      <c r="D4334" s="12" t="str">
        <f t="shared" si="691"/>
        <v>BP_Motor_var</v>
      </c>
      <c r="E4334" s="13" t="str">
        <f t="shared" si="684"/>
        <v>CHPF_M2_M_BP_Motor_var</v>
      </c>
      <c r="F4334" s="14" t="str">
        <f t="shared" si="685"/>
        <v>BP_Motor_var_RMD_Stop</v>
      </c>
      <c r="G4334" s="10" t="str">
        <f t="shared" si="686"/>
        <v>CHPF_M2_M_RMD_Stop</v>
      </c>
      <c r="H4334" s="10" t="str">
        <f>VLOOKUP(基本表格!E4334,起始地址定义!A:D,4,FALSE)&amp;" "&amp;Q4334</f>
        <v>2121+P2-M2 1#双螺旋运输机B 电机控制 右跑偏导致停机</v>
      </c>
      <c r="I4334" s="10" t="str">
        <f t="shared" si="687"/>
        <v>DB100,X312.3</v>
      </c>
      <c r="J4334" s="13" t="str">
        <f>VLOOKUP(E4334,起始地址定义!A:D,2,FALSE)</f>
        <v>DB100</v>
      </c>
      <c r="K4334" s="12" t="str">
        <f t="shared" si="688"/>
        <v>X312.3</v>
      </c>
      <c r="L4334" s="13">
        <f>VLOOKUP(E4334,起始地址定义!A:D,3,FALSE)</f>
        <v>300</v>
      </c>
      <c r="M4334" s="14">
        <f>VLOOKUP($F4334,类型描述及偏移量!$C:$H,2,FALSE)</f>
        <v>12.3</v>
      </c>
      <c r="N4334" s="14" t="str">
        <f>VLOOKUP($F4334,类型描述及偏移量!$C:$H,3,FALSE)</f>
        <v>离散</v>
      </c>
      <c r="O4334" s="14" t="str">
        <f>VLOOKUP($F4334,类型描述及偏移量!$C:$H,4,FALSE)</f>
        <v>On</v>
      </c>
      <c r="P4334" s="14" t="str">
        <f>VLOOKUP($F4334,类型描述及偏移量!$C:$H,5,FALSE)</f>
        <v>Yes</v>
      </c>
      <c r="Q4334" s="14" t="str">
        <f>VLOOKUP($F4334,类型描述及偏移量!$C:$H,6,FALSE)</f>
        <v>右跑偏导致停机</v>
      </c>
    </row>
    <row r="4335" hidden="1" spans="1:17">
      <c r="A4335" s="12" t="s">
        <v>128</v>
      </c>
      <c r="B4335" s="12" t="str">
        <f t="shared" si="689"/>
        <v>M2_M</v>
      </c>
      <c r="C4335" s="12" t="str">
        <f t="shared" si="690"/>
        <v>RMD_Time</v>
      </c>
      <c r="D4335" s="12" t="str">
        <f t="shared" si="691"/>
        <v>BP_Motor_var</v>
      </c>
      <c r="E4335" s="13" t="str">
        <f t="shared" si="684"/>
        <v>CHPF_M2_M_BP_Motor_var</v>
      </c>
      <c r="F4335" s="14" t="str">
        <f t="shared" si="685"/>
        <v>BP_Motor_var_RMD_Time</v>
      </c>
      <c r="G4335" s="10" t="str">
        <f t="shared" si="686"/>
        <v>CHPF_M2_M_RMD_Time</v>
      </c>
      <c r="H4335" s="10" t="str">
        <f>VLOOKUP(基本表格!E4335,起始地址定义!A:D,4,FALSE)&amp;" "&amp;Q4335</f>
        <v>2121+P2-M2 1#双螺旋运输机B 电机控制 右跑偏检测时间</v>
      </c>
      <c r="I4335" s="10" t="str">
        <f t="shared" si="687"/>
        <v>DB100,INT314</v>
      </c>
      <c r="J4335" s="13" t="str">
        <f>VLOOKUP(E4335,起始地址定义!A:D,2,FALSE)</f>
        <v>DB100</v>
      </c>
      <c r="K4335" s="12" t="str">
        <f t="shared" si="688"/>
        <v>INT314</v>
      </c>
      <c r="L4335" s="13">
        <f>VLOOKUP(E4335,起始地址定义!A:D,3,FALSE)</f>
        <v>300</v>
      </c>
      <c r="M4335" s="14">
        <f>VLOOKUP($F4335,类型描述及偏移量!$C:$H,2,FALSE)</f>
        <v>14</v>
      </c>
      <c r="N4335" s="14" t="str">
        <f>VLOOKUP($F4335,类型描述及偏移量!$C:$H,3,FALSE)</f>
        <v>整型</v>
      </c>
      <c r="O4335" s="14" t="str">
        <f>VLOOKUP($F4335,类型描述及偏移量!$C:$H,4,FALSE)</f>
        <v>None</v>
      </c>
      <c r="P4335" s="14" t="str">
        <f>VLOOKUP($F4335,类型描述及偏移量!$C:$H,5,FALSE)</f>
        <v>No</v>
      </c>
      <c r="Q4335" s="14" t="str">
        <f>VLOOKUP($F4335,类型描述及偏移量!$C:$H,6,FALSE)</f>
        <v>右跑偏检测时间</v>
      </c>
    </row>
    <row r="4336" hidden="1" spans="1:17">
      <c r="A4336" s="12" t="s">
        <v>128</v>
      </c>
      <c r="B4336" s="12" t="str">
        <f t="shared" si="689"/>
        <v>M2_M</v>
      </c>
      <c r="C4336" s="12" t="str">
        <f t="shared" si="690"/>
        <v>Motor_Delta</v>
      </c>
      <c r="D4336" s="12" t="str">
        <f t="shared" si="691"/>
        <v>BP_Motor_var</v>
      </c>
      <c r="E4336" s="13" t="str">
        <f t="shared" si="684"/>
        <v>CHPF_M2_M_BP_Motor_var</v>
      </c>
      <c r="F4336" s="14" t="str">
        <f t="shared" si="685"/>
        <v>BP_Motor_var_Motor_Delta</v>
      </c>
      <c r="G4336" s="10" t="str">
        <f t="shared" si="686"/>
        <v>CHPF_M2_M_Motor_Delta</v>
      </c>
      <c r="H4336" s="10" t="str">
        <f>VLOOKUP(基本表格!E4336,起始地址定义!A:D,4,FALSE)&amp;" "&amp;Q4336</f>
        <v>2121+P2-M2 1#双螺旋运输机B 电机控制 三角型</v>
      </c>
      <c r="I4336" s="10" t="str">
        <f t="shared" si="687"/>
        <v>DB100,X316.0</v>
      </c>
      <c r="J4336" s="13" t="str">
        <f>VLOOKUP(E4336,起始地址定义!A:D,2,FALSE)</f>
        <v>DB100</v>
      </c>
      <c r="K4336" s="12" t="str">
        <f t="shared" si="688"/>
        <v>X316.0</v>
      </c>
      <c r="L4336" s="13">
        <f>VLOOKUP(E4336,起始地址定义!A:D,3,FALSE)</f>
        <v>300</v>
      </c>
      <c r="M4336" s="14">
        <f>VLOOKUP($F4336,类型描述及偏移量!$C:$H,2,FALSE)</f>
        <v>16</v>
      </c>
      <c r="N4336" s="14" t="str">
        <f>VLOOKUP($F4336,类型描述及偏移量!$C:$H,3,FALSE)</f>
        <v>离散</v>
      </c>
      <c r="O4336" s="14" t="str">
        <f>VLOOKUP($F4336,类型描述及偏移量!$C:$H,4,FALSE)</f>
        <v>None</v>
      </c>
      <c r="P4336" s="14" t="str">
        <f>VLOOKUP($F4336,类型描述及偏移量!$C:$H,5,FALSE)</f>
        <v>Yes</v>
      </c>
      <c r="Q4336" s="14" t="str">
        <f>VLOOKUP($F4336,类型描述及偏移量!$C:$H,6,FALSE)</f>
        <v>三角型</v>
      </c>
    </row>
    <row r="4337" hidden="1" spans="1:17">
      <c r="A4337" s="12" t="s">
        <v>128</v>
      </c>
      <c r="B4337" s="12" t="str">
        <f t="shared" si="689"/>
        <v>M2_M</v>
      </c>
      <c r="C4337" s="12" t="str">
        <f t="shared" si="690"/>
        <v>Motor_Wye</v>
      </c>
      <c r="D4337" s="12" t="str">
        <f t="shared" si="691"/>
        <v>BP_Motor_var</v>
      </c>
      <c r="E4337" s="13" t="str">
        <f t="shared" si="684"/>
        <v>CHPF_M2_M_BP_Motor_var</v>
      </c>
      <c r="F4337" s="14" t="str">
        <f t="shared" si="685"/>
        <v>BP_Motor_var_Motor_Wye</v>
      </c>
      <c r="G4337" s="10" t="str">
        <f t="shared" si="686"/>
        <v>CHPF_M2_M_Motor_Wye</v>
      </c>
      <c r="H4337" s="10" t="str">
        <f>VLOOKUP(基本表格!E4337,起始地址定义!A:D,4,FALSE)&amp;" "&amp;Q4337</f>
        <v>2121+P2-M2 1#双螺旋运输机B 电机控制 星型</v>
      </c>
      <c r="I4337" s="10" t="str">
        <f t="shared" si="687"/>
        <v>DB100,X316.1</v>
      </c>
      <c r="J4337" s="13" t="str">
        <f>VLOOKUP(E4337,起始地址定义!A:D,2,FALSE)</f>
        <v>DB100</v>
      </c>
      <c r="K4337" s="12" t="str">
        <f t="shared" si="688"/>
        <v>X316.1</v>
      </c>
      <c r="L4337" s="13">
        <f>VLOOKUP(E4337,起始地址定义!A:D,3,FALSE)</f>
        <v>300</v>
      </c>
      <c r="M4337" s="14">
        <f>VLOOKUP($F4337,类型描述及偏移量!$C:$H,2,FALSE)</f>
        <v>16.1</v>
      </c>
      <c r="N4337" s="14" t="str">
        <f>VLOOKUP($F4337,类型描述及偏移量!$C:$H,3,FALSE)</f>
        <v>离散</v>
      </c>
      <c r="O4337" s="14" t="str">
        <f>VLOOKUP($F4337,类型描述及偏移量!$C:$H,4,FALSE)</f>
        <v>None</v>
      </c>
      <c r="P4337" s="14" t="str">
        <f>VLOOKUP($F4337,类型描述及偏移量!$C:$H,5,FALSE)</f>
        <v>Yes</v>
      </c>
      <c r="Q4337" s="14" t="str">
        <f>VLOOKUP($F4337,类型描述及偏移量!$C:$H,6,FALSE)</f>
        <v>星型</v>
      </c>
    </row>
    <row r="4338" hidden="1" spans="1:17">
      <c r="A4338" s="12" t="s">
        <v>128</v>
      </c>
      <c r="B4338" s="12" t="str">
        <f t="shared" si="689"/>
        <v>M2_M</v>
      </c>
      <c r="C4338" s="12" t="str">
        <f t="shared" si="690"/>
        <v>MSD</v>
      </c>
      <c r="D4338" s="12" t="str">
        <f t="shared" si="691"/>
        <v>BP_Motor_var</v>
      </c>
      <c r="E4338" s="13" t="str">
        <f t="shared" si="684"/>
        <v>CHPF_M2_M_BP_Motor_var</v>
      </c>
      <c r="F4338" s="14" t="str">
        <f t="shared" si="685"/>
        <v>BP_Motor_var_MSD</v>
      </c>
      <c r="G4338" s="10" t="str">
        <f t="shared" si="686"/>
        <v>CHPF_M2_M_MSD</v>
      </c>
      <c r="H4338" s="10" t="str">
        <f>VLOOKUP(基本表格!E4338,起始地址定义!A:D,4,FALSE)&amp;" "&amp;Q4338</f>
        <v>2121+P2-M2 1#双螺旋运输机B 电机控制 维修开关</v>
      </c>
      <c r="I4338" s="10" t="str">
        <f t="shared" si="687"/>
        <v>DB100,X316.2</v>
      </c>
      <c r="J4338" s="13" t="str">
        <f>VLOOKUP(E4338,起始地址定义!A:D,2,FALSE)</f>
        <v>DB100</v>
      </c>
      <c r="K4338" s="12" t="str">
        <f t="shared" si="688"/>
        <v>X316.2</v>
      </c>
      <c r="L4338" s="13">
        <f>VLOOKUP(E4338,起始地址定义!A:D,3,FALSE)</f>
        <v>300</v>
      </c>
      <c r="M4338" s="14">
        <f>VLOOKUP($F4338,类型描述及偏移量!$C:$H,2,FALSE)</f>
        <v>16.2</v>
      </c>
      <c r="N4338" s="14" t="str">
        <f>VLOOKUP($F4338,类型描述及偏移量!$C:$H,3,FALSE)</f>
        <v>离散</v>
      </c>
      <c r="O4338" s="14" t="str">
        <f>VLOOKUP($F4338,类型描述及偏移量!$C:$H,4,FALSE)</f>
        <v>On</v>
      </c>
      <c r="P4338" s="14" t="str">
        <f>VLOOKUP($F4338,类型描述及偏移量!$C:$H,5,FALSE)</f>
        <v>Yes</v>
      </c>
      <c r="Q4338" s="14" t="str">
        <f>VLOOKUP($F4338,类型描述及偏移量!$C:$H,6,FALSE)</f>
        <v>维修开关</v>
      </c>
    </row>
    <row r="4339" hidden="1" spans="1:17">
      <c r="A4339" s="12" t="s">
        <v>128</v>
      </c>
      <c r="B4339" s="12" t="str">
        <f t="shared" si="689"/>
        <v>M2_M</v>
      </c>
      <c r="C4339" s="12" t="str">
        <f t="shared" si="690"/>
        <v>LMD_CHK_2</v>
      </c>
      <c r="D4339" s="12" t="str">
        <f t="shared" si="691"/>
        <v>BP_Motor_var</v>
      </c>
      <c r="E4339" s="13" t="str">
        <f t="shared" si="684"/>
        <v>CHPF_M2_M_BP_Motor_var</v>
      </c>
      <c r="F4339" s="14" t="str">
        <f t="shared" si="685"/>
        <v>BP_Motor_var_LMD_CHK_2</v>
      </c>
      <c r="G4339" s="10" t="str">
        <f t="shared" si="686"/>
        <v>CHPF_M2_M_LMD_CHK_2</v>
      </c>
      <c r="H4339" s="10" t="str">
        <f>VLOOKUP(基本表格!E4339,起始地址定义!A:D,4,FALSE)&amp;" "&amp;Q4339</f>
        <v>2121+P2-M2 1#双螺旋运输机B 电机控制 左跑偏2检测</v>
      </c>
      <c r="I4339" s="10" t="str">
        <f t="shared" si="687"/>
        <v>DB100,X316.3</v>
      </c>
      <c r="J4339" s="13" t="str">
        <f>VLOOKUP(E4339,起始地址定义!A:D,2,FALSE)</f>
        <v>DB100</v>
      </c>
      <c r="K4339" s="12" t="str">
        <f t="shared" si="688"/>
        <v>X316.3</v>
      </c>
      <c r="L4339" s="13">
        <f>VLOOKUP(E4339,起始地址定义!A:D,3,FALSE)</f>
        <v>300</v>
      </c>
      <c r="M4339" s="14">
        <f>VLOOKUP($F4339,类型描述及偏移量!$C:$H,2,FALSE)</f>
        <v>16.3</v>
      </c>
      <c r="N4339" s="14" t="str">
        <f>VLOOKUP($F4339,类型描述及偏移量!$C:$H,3,FALSE)</f>
        <v>离散</v>
      </c>
      <c r="O4339" s="14" t="str">
        <f>VLOOKUP($F4339,类型描述及偏移量!$C:$H,4,FALSE)</f>
        <v>None</v>
      </c>
      <c r="P4339" s="14" t="str">
        <f>VLOOKUP($F4339,类型描述及偏移量!$C:$H,5,FALSE)</f>
        <v>Yes</v>
      </c>
      <c r="Q4339" s="14" t="str">
        <f>VLOOKUP($F4339,类型描述及偏移量!$C:$H,6,FALSE)</f>
        <v>左跑偏2检测</v>
      </c>
    </row>
    <row r="4340" hidden="1" spans="1:17">
      <c r="A4340" s="12" t="s">
        <v>128</v>
      </c>
      <c r="B4340" s="12" t="str">
        <f t="shared" si="689"/>
        <v>M2_M</v>
      </c>
      <c r="C4340" s="12" t="str">
        <f t="shared" si="690"/>
        <v>RMD_CHK_2</v>
      </c>
      <c r="D4340" s="12" t="str">
        <f t="shared" si="691"/>
        <v>BP_Motor_var</v>
      </c>
      <c r="E4340" s="13" t="str">
        <f t="shared" si="684"/>
        <v>CHPF_M2_M_BP_Motor_var</v>
      </c>
      <c r="F4340" s="14" t="str">
        <f t="shared" si="685"/>
        <v>BP_Motor_var_RMD_CHK_2</v>
      </c>
      <c r="G4340" s="10" t="str">
        <f t="shared" si="686"/>
        <v>CHPF_M2_M_RMD_CHK_2</v>
      </c>
      <c r="H4340" s="10" t="str">
        <f>VLOOKUP(基本表格!E4340,起始地址定义!A:D,4,FALSE)&amp;" "&amp;Q4340</f>
        <v>2121+P2-M2 1#双螺旋运输机B 电机控制 右跑偏2检测</v>
      </c>
      <c r="I4340" s="10" t="str">
        <f t="shared" si="687"/>
        <v>DB100,X316.4</v>
      </c>
      <c r="J4340" s="13" t="str">
        <f>VLOOKUP(E4340,起始地址定义!A:D,2,FALSE)</f>
        <v>DB100</v>
      </c>
      <c r="K4340" s="12" t="str">
        <f t="shared" si="688"/>
        <v>X316.4</v>
      </c>
      <c r="L4340" s="13">
        <f>VLOOKUP(E4340,起始地址定义!A:D,3,FALSE)</f>
        <v>300</v>
      </c>
      <c r="M4340" s="14">
        <f>VLOOKUP($F4340,类型描述及偏移量!$C:$H,2,FALSE)</f>
        <v>16.4</v>
      </c>
      <c r="N4340" s="14" t="str">
        <f>VLOOKUP($F4340,类型描述及偏移量!$C:$H,3,FALSE)</f>
        <v>离散</v>
      </c>
      <c r="O4340" s="14" t="str">
        <f>VLOOKUP($F4340,类型描述及偏移量!$C:$H,4,FALSE)</f>
        <v>None</v>
      </c>
      <c r="P4340" s="14" t="str">
        <f>VLOOKUP($F4340,类型描述及偏移量!$C:$H,5,FALSE)</f>
        <v>Yes</v>
      </c>
      <c r="Q4340" s="14" t="str">
        <f>VLOOKUP($F4340,类型描述及偏移量!$C:$H,6,FALSE)</f>
        <v>右跑偏2检测</v>
      </c>
    </row>
    <row r="4341" hidden="1" spans="1:17">
      <c r="A4341" s="12" t="s">
        <v>128</v>
      </c>
      <c r="B4341" s="12" t="str">
        <f t="shared" si="689"/>
        <v>M2_M</v>
      </c>
      <c r="C4341" s="12" t="str">
        <f t="shared" si="690"/>
        <v>InterStarTime</v>
      </c>
      <c r="D4341" s="12" t="str">
        <f t="shared" si="691"/>
        <v>BP_Motor_var</v>
      </c>
      <c r="E4341" s="13" t="str">
        <f t="shared" si="684"/>
        <v>CHPF_M2_M_BP_Motor_var</v>
      </c>
      <c r="F4341" s="14" t="str">
        <f t="shared" si="685"/>
        <v>BP_Motor_var_InterStarTime</v>
      </c>
      <c r="G4341" s="10" t="str">
        <f t="shared" si="686"/>
        <v>CHPF_M2_M_InterStarTime</v>
      </c>
      <c r="H4341" s="10" t="str">
        <f>VLOOKUP(基本表格!E4341,起始地址定义!A:D,4,FALSE)&amp;" "&amp;Q4341</f>
        <v>2121+P2-M2 1#双螺旋运输机B 电机控制 联动启动延时</v>
      </c>
      <c r="I4341" s="10" t="str">
        <f t="shared" si="687"/>
        <v>DB100,INT318</v>
      </c>
      <c r="J4341" s="13" t="str">
        <f>VLOOKUP(E4341,起始地址定义!A:D,2,FALSE)</f>
        <v>DB100</v>
      </c>
      <c r="K4341" s="12" t="str">
        <f t="shared" si="688"/>
        <v>INT318</v>
      </c>
      <c r="L4341" s="13">
        <f>VLOOKUP(E4341,起始地址定义!A:D,3,FALSE)</f>
        <v>300</v>
      </c>
      <c r="M4341" s="14">
        <f>VLOOKUP($F4341,类型描述及偏移量!$C:$H,2,FALSE)</f>
        <v>18</v>
      </c>
      <c r="N4341" s="14" t="str">
        <f>VLOOKUP($F4341,类型描述及偏移量!$C:$H,3,FALSE)</f>
        <v>整型</v>
      </c>
      <c r="O4341" s="14" t="str">
        <f>VLOOKUP($F4341,类型描述及偏移量!$C:$H,4,FALSE)</f>
        <v>None</v>
      </c>
      <c r="P4341" s="14" t="str">
        <f>VLOOKUP($F4341,类型描述及偏移量!$C:$H,5,FALSE)</f>
        <v>No</v>
      </c>
      <c r="Q4341" s="14" t="str">
        <f>VLOOKUP($F4341,类型描述及偏移量!$C:$H,6,FALSE)</f>
        <v>联动启动延时</v>
      </c>
    </row>
    <row r="4342" hidden="1" spans="1:17">
      <c r="A4342" s="12" t="s">
        <v>128</v>
      </c>
      <c r="B4342" s="12" t="str">
        <f t="shared" si="689"/>
        <v>M2_M</v>
      </c>
      <c r="C4342" s="12" t="str">
        <f t="shared" si="690"/>
        <v>Alt_TMR</v>
      </c>
      <c r="D4342" s="12" t="str">
        <f t="shared" si="691"/>
        <v>BP_Motor_var</v>
      </c>
      <c r="E4342" s="13" t="str">
        <f t="shared" si="684"/>
        <v>CHPF_M2_M_BP_Motor_var</v>
      </c>
      <c r="F4342" s="14" t="str">
        <f t="shared" si="685"/>
        <v>BP_Motor_var_Alt_TMR</v>
      </c>
      <c r="G4342" s="10" t="str">
        <f t="shared" si="686"/>
        <v>CHPF_M2_M_Alt_TMR</v>
      </c>
      <c r="H4342" s="10" t="str">
        <f>VLOOKUP(基本表格!E4342,起始地址定义!A:D,4,FALSE)&amp;" "&amp;Q4342</f>
        <v>2121+P2-M2 1#双螺旋运输机B 电机控制 起动转换时间 秒</v>
      </c>
      <c r="I4342" s="10" t="str">
        <f t="shared" si="687"/>
        <v>DB100,INT320</v>
      </c>
      <c r="J4342" s="13" t="str">
        <f>VLOOKUP(E4342,起始地址定义!A:D,2,FALSE)</f>
        <v>DB100</v>
      </c>
      <c r="K4342" s="12" t="str">
        <f t="shared" si="688"/>
        <v>INT320</v>
      </c>
      <c r="L4342" s="13">
        <f>VLOOKUP(E4342,起始地址定义!A:D,3,FALSE)</f>
        <v>300</v>
      </c>
      <c r="M4342" s="14">
        <f>VLOOKUP($F4342,类型描述及偏移量!$C:$H,2,FALSE)</f>
        <v>20</v>
      </c>
      <c r="N4342" s="14" t="str">
        <f>VLOOKUP($F4342,类型描述及偏移量!$C:$H,3,FALSE)</f>
        <v>整型</v>
      </c>
      <c r="O4342" s="14" t="str">
        <f>VLOOKUP($F4342,类型描述及偏移量!$C:$H,4,FALSE)</f>
        <v>None</v>
      </c>
      <c r="P4342" s="14" t="str">
        <f>VLOOKUP($F4342,类型描述及偏移量!$C:$H,5,FALSE)</f>
        <v>No</v>
      </c>
      <c r="Q4342" s="14" t="str">
        <f>VLOOKUP($F4342,类型描述及偏移量!$C:$H,6,FALSE)</f>
        <v>起动转换时间 秒</v>
      </c>
    </row>
    <row r="4343" hidden="1" spans="1:17">
      <c r="A4343" s="12" t="s">
        <v>128</v>
      </c>
      <c r="B4343" s="12" t="str">
        <f t="shared" si="689"/>
        <v>M2_SetFRQ</v>
      </c>
      <c r="C4343" s="12" t="str">
        <f t="shared" si="690"/>
        <v>HiProEN</v>
      </c>
      <c r="D4343" s="12" t="str">
        <f t="shared" si="691"/>
        <v>BP_Value_var</v>
      </c>
      <c r="E4343" s="13" t="str">
        <f t="shared" si="684"/>
        <v>CHPF_M2_SetFRQ_BP_Value_var</v>
      </c>
      <c r="F4343" s="14" t="str">
        <f t="shared" si="685"/>
        <v>BP_Value_var_HiProEN</v>
      </c>
      <c r="G4343" s="10" t="str">
        <f t="shared" si="686"/>
        <v>CHPF_M2_SetFRQ_HiProEN</v>
      </c>
      <c r="H4343" s="10" t="str">
        <f>VLOOKUP(基本表格!E4343,起始地址定义!A:D,4,FALSE)&amp;" "&amp;Q4343</f>
        <v>2121+P2-M2 1#双螺旋运输机B 给定频率 上限保护使能</v>
      </c>
      <c r="I4343" s="10" t="str">
        <f t="shared" si="687"/>
        <v>DB100,X350.3</v>
      </c>
      <c r="J4343" s="13" t="str">
        <f>VLOOKUP(E4343,起始地址定义!A:D,2,FALSE)</f>
        <v>DB100</v>
      </c>
      <c r="K4343" s="12" t="str">
        <f t="shared" si="688"/>
        <v>X350.3</v>
      </c>
      <c r="L4343" s="13">
        <f>VLOOKUP(E4343,起始地址定义!A:D,3,FALSE)</f>
        <v>350</v>
      </c>
      <c r="M4343" s="14">
        <f>VLOOKUP($F4343,类型描述及偏移量!$C:$H,2,FALSE)</f>
        <v>0.299999999999997</v>
      </c>
      <c r="N4343" s="14" t="str">
        <f>VLOOKUP($F4343,类型描述及偏移量!$C:$H,3,FALSE)</f>
        <v>离散</v>
      </c>
      <c r="O4343" s="14" t="str">
        <f>VLOOKUP($F4343,类型描述及偏移量!$C:$H,4,FALSE)</f>
        <v>None</v>
      </c>
      <c r="P4343" s="14" t="str">
        <f>VLOOKUP($F4343,类型描述及偏移量!$C:$H,5,FALSE)</f>
        <v>No</v>
      </c>
      <c r="Q4343" s="14" t="str">
        <f>VLOOKUP($F4343,类型描述及偏移量!$C:$H,6,FALSE)</f>
        <v>上限保护使能</v>
      </c>
    </row>
    <row r="4344" hidden="1" spans="1:17">
      <c r="A4344" s="12" t="s">
        <v>128</v>
      </c>
      <c r="B4344" s="12" t="str">
        <f t="shared" si="689"/>
        <v>M2_SetFRQ</v>
      </c>
      <c r="C4344" s="12" t="str">
        <f t="shared" si="690"/>
        <v>LoProEN</v>
      </c>
      <c r="D4344" s="12" t="str">
        <f t="shared" si="691"/>
        <v>BP_Value_var</v>
      </c>
      <c r="E4344" s="13" t="str">
        <f t="shared" si="684"/>
        <v>CHPF_M2_SetFRQ_BP_Value_var</v>
      </c>
      <c r="F4344" s="14" t="str">
        <f t="shared" si="685"/>
        <v>BP_Value_var_LoProEN</v>
      </c>
      <c r="G4344" s="10" t="str">
        <f t="shared" si="686"/>
        <v>CHPF_M2_SetFRQ_LoProEN</v>
      </c>
      <c r="H4344" s="10" t="str">
        <f>VLOOKUP(基本表格!E4344,起始地址定义!A:D,4,FALSE)&amp;" "&amp;Q4344</f>
        <v>2121+P2-M2 1#双螺旋运输机B 给定频率 下限保护使能</v>
      </c>
      <c r="I4344" s="10" t="str">
        <f t="shared" si="687"/>
        <v>DB100,X350.4</v>
      </c>
      <c r="J4344" s="13" t="str">
        <f>VLOOKUP(E4344,起始地址定义!A:D,2,FALSE)</f>
        <v>DB100</v>
      </c>
      <c r="K4344" s="12" t="str">
        <f t="shared" si="688"/>
        <v>X350.4</v>
      </c>
      <c r="L4344" s="13">
        <f>VLOOKUP(E4344,起始地址定义!A:D,3,FALSE)</f>
        <v>350</v>
      </c>
      <c r="M4344" s="14">
        <f>VLOOKUP($F4344,类型描述及偏移量!$C:$H,2,FALSE)</f>
        <v>0.399999999999999</v>
      </c>
      <c r="N4344" s="14" t="str">
        <f>VLOOKUP($F4344,类型描述及偏移量!$C:$H,3,FALSE)</f>
        <v>离散</v>
      </c>
      <c r="O4344" s="14" t="str">
        <f>VLOOKUP($F4344,类型描述及偏移量!$C:$H,4,FALSE)</f>
        <v>None</v>
      </c>
      <c r="P4344" s="14" t="str">
        <f>VLOOKUP($F4344,类型描述及偏移量!$C:$H,5,FALSE)</f>
        <v>No</v>
      </c>
      <c r="Q4344" s="14" t="str">
        <f>VLOOKUP($F4344,类型描述及偏移量!$C:$H,6,FALSE)</f>
        <v>下限保护使能</v>
      </c>
    </row>
    <row r="4345" hidden="1" spans="1:17">
      <c r="A4345" s="12" t="s">
        <v>128</v>
      </c>
      <c r="B4345" s="12" t="str">
        <f t="shared" si="689"/>
        <v>M2_SetFRQ</v>
      </c>
      <c r="C4345" s="12" t="str">
        <f t="shared" si="690"/>
        <v>HiALM</v>
      </c>
      <c r="D4345" s="12" t="str">
        <f t="shared" si="691"/>
        <v>BP_Value_var</v>
      </c>
      <c r="E4345" s="13" t="str">
        <f t="shared" si="684"/>
        <v>CHPF_M2_SetFRQ_BP_Value_var</v>
      </c>
      <c r="F4345" s="14" t="str">
        <f t="shared" si="685"/>
        <v>BP_Value_var_HiALM</v>
      </c>
      <c r="G4345" s="10" t="str">
        <f t="shared" si="686"/>
        <v>CHPF_M2_SetFRQ_HiALM</v>
      </c>
      <c r="H4345" s="10" t="str">
        <f>VLOOKUP(基本表格!E4345,起始地址定义!A:D,4,FALSE)&amp;" "&amp;Q4345</f>
        <v>2121+P2-M2 1#双螺旋运输机B 给定频率 上限报警</v>
      </c>
      <c r="I4345" s="10" t="str">
        <f t="shared" si="687"/>
        <v>DB100,X350.5</v>
      </c>
      <c r="J4345" s="13" t="str">
        <f>VLOOKUP(E4345,起始地址定义!A:D,2,FALSE)</f>
        <v>DB100</v>
      </c>
      <c r="K4345" s="12" t="str">
        <f t="shared" si="688"/>
        <v>X350.5</v>
      </c>
      <c r="L4345" s="13">
        <f>VLOOKUP(E4345,起始地址定义!A:D,3,FALSE)</f>
        <v>350</v>
      </c>
      <c r="M4345" s="14">
        <f>VLOOKUP($F4345,类型描述及偏移量!$C:$H,2,FALSE)</f>
        <v>0.5</v>
      </c>
      <c r="N4345" s="14" t="str">
        <f>VLOOKUP($F4345,类型描述及偏移量!$C:$H,3,FALSE)</f>
        <v>离散</v>
      </c>
      <c r="O4345" s="14" t="str">
        <f>VLOOKUP($F4345,类型描述及偏移量!$C:$H,4,FALSE)</f>
        <v>None</v>
      </c>
      <c r="P4345" s="14" t="str">
        <f>VLOOKUP($F4345,类型描述及偏移量!$C:$H,5,FALSE)</f>
        <v>Yes</v>
      </c>
      <c r="Q4345" s="14" t="str">
        <f>VLOOKUP($F4345,类型描述及偏移量!$C:$H,6,FALSE)</f>
        <v>上限报警</v>
      </c>
    </row>
    <row r="4346" hidden="1" spans="1:17">
      <c r="A4346" s="12" t="s">
        <v>128</v>
      </c>
      <c r="B4346" s="12" t="str">
        <f t="shared" si="689"/>
        <v>M2_SetFRQ</v>
      </c>
      <c r="C4346" s="12" t="str">
        <f t="shared" si="690"/>
        <v>LoALM</v>
      </c>
      <c r="D4346" s="12" t="str">
        <f t="shared" si="691"/>
        <v>BP_Value_var</v>
      </c>
      <c r="E4346" s="13" t="str">
        <f t="shared" si="684"/>
        <v>CHPF_M2_SetFRQ_BP_Value_var</v>
      </c>
      <c r="F4346" s="14" t="str">
        <f t="shared" si="685"/>
        <v>BP_Value_var_LoALM</v>
      </c>
      <c r="G4346" s="10" t="str">
        <f t="shared" si="686"/>
        <v>CHPF_M2_SetFRQ_LoALM</v>
      </c>
      <c r="H4346" s="10" t="str">
        <f>VLOOKUP(基本表格!E4346,起始地址定义!A:D,4,FALSE)&amp;" "&amp;Q4346</f>
        <v>2121+P2-M2 1#双螺旋运输机B 给定频率 下限报警</v>
      </c>
      <c r="I4346" s="10" t="str">
        <f t="shared" si="687"/>
        <v>DB100,X350.6</v>
      </c>
      <c r="J4346" s="13" t="str">
        <f>VLOOKUP(E4346,起始地址定义!A:D,2,FALSE)</f>
        <v>DB100</v>
      </c>
      <c r="K4346" s="12" t="str">
        <f t="shared" si="688"/>
        <v>X350.6</v>
      </c>
      <c r="L4346" s="13">
        <f>VLOOKUP(E4346,起始地址定义!A:D,3,FALSE)</f>
        <v>350</v>
      </c>
      <c r="M4346" s="14">
        <f>VLOOKUP($F4346,类型描述及偏移量!$C:$H,2,FALSE)</f>
        <v>0.600000000000001</v>
      </c>
      <c r="N4346" s="14" t="str">
        <f>VLOOKUP($F4346,类型描述及偏移量!$C:$H,3,FALSE)</f>
        <v>离散</v>
      </c>
      <c r="O4346" s="14" t="str">
        <f>VLOOKUP($F4346,类型描述及偏移量!$C:$H,4,FALSE)</f>
        <v>None</v>
      </c>
      <c r="P4346" s="14" t="str">
        <f>VLOOKUP($F4346,类型描述及偏移量!$C:$H,5,FALSE)</f>
        <v>Yes</v>
      </c>
      <c r="Q4346" s="14" t="str">
        <f>VLOOKUP($F4346,类型描述及偏移量!$C:$H,6,FALSE)</f>
        <v>下限报警</v>
      </c>
    </row>
    <row r="4347" hidden="1" spans="1:17">
      <c r="A4347" s="12" t="s">
        <v>128</v>
      </c>
      <c r="B4347" s="12" t="str">
        <f t="shared" si="689"/>
        <v>M2_SetFRQ</v>
      </c>
      <c r="C4347" s="12" t="str">
        <f t="shared" si="690"/>
        <v>HiHiALM</v>
      </c>
      <c r="D4347" s="12" t="str">
        <f t="shared" si="691"/>
        <v>BP_Value_var</v>
      </c>
      <c r="E4347" s="13" t="str">
        <f t="shared" si="684"/>
        <v>CHPF_M2_SetFRQ_BP_Value_var</v>
      </c>
      <c r="F4347" s="14" t="str">
        <f t="shared" si="685"/>
        <v>BP_Value_var_HiHiALM</v>
      </c>
      <c r="G4347" s="10" t="str">
        <f t="shared" si="686"/>
        <v>CHPF_M2_SetFRQ_HiHiALM</v>
      </c>
      <c r="H4347" s="10" t="str">
        <f>VLOOKUP(基本表格!E4347,起始地址定义!A:D,4,FALSE)&amp;" "&amp;Q4347</f>
        <v>2121+P2-M2 1#双螺旋运输机B 给定频率 上上限报警</v>
      </c>
      <c r="I4347" s="10" t="str">
        <f t="shared" si="687"/>
        <v>DB100,X350.7</v>
      </c>
      <c r="J4347" s="13" t="str">
        <f>VLOOKUP(E4347,起始地址定义!A:D,2,FALSE)</f>
        <v>DB100</v>
      </c>
      <c r="K4347" s="12" t="str">
        <f t="shared" si="688"/>
        <v>X350.7</v>
      </c>
      <c r="L4347" s="13">
        <f>VLOOKUP(E4347,起始地址定义!A:D,3,FALSE)</f>
        <v>350</v>
      </c>
      <c r="M4347" s="14">
        <f>VLOOKUP($F4347,类型描述及偏移量!$C:$H,2,FALSE)</f>
        <v>0.700000000000003</v>
      </c>
      <c r="N4347" s="14" t="str">
        <f>VLOOKUP($F4347,类型描述及偏移量!$C:$H,3,FALSE)</f>
        <v>离散</v>
      </c>
      <c r="O4347" s="14" t="str">
        <f>VLOOKUP($F4347,类型描述及偏移量!$C:$H,4,FALSE)</f>
        <v>On</v>
      </c>
      <c r="P4347" s="14" t="str">
        <f>VLOOKUP($F4347,类型描述及偏移量!$C:$H,5,FALSE)</f>
        <v>Yes</v>
      </c>
      <c r="Q4347" s="14" t="str">
        <f>VLOOKUP($F4347,类型描述及偏移量!$C:$H,6,FALSE)</f>
        <v>上上限报警</v>
      </c>
    </row>
    <row r="4348" hidden="1" spans="1:17">
      <c r="A4348" s="12" t="s">
        <v>128</v>
      </c>
      <c r="B4348" s="12" t="str">
        <f t="shared" si="689"/>
        <v>M2_SetFRQ</v>
      </c>
      <c r="C4348" s="12" t="str">
        <f t="shared" si="690"/>
        <v>LoLoALM</v>
      </c>
      <c r="D4348" s="12" t="str">
        <f t="shared" si="691"/>
        <v>BP_Value_var</v>
      </c>
      <c r="E4348" s="13" t="str">
        <f t="shared" si="684"/>
        <v>CHPF_M2_SetFRQ_BP_Value_var</v>
      </c>
      <c r="F4348" s="14" t="str">
        <f t="shared" si="685"/>
        <v>BP_Value_var_LoLoALM</v>
      </c>
      <c r="G4348" s="10" t="str">
        <f t="shared" si="686"/>
        <v>CHPF_M2_SetFRQ_LoLoALM</v>
      </c>
      <c r="H4348" s="10" t="str">
        <f>VLOOKUP(基本表格!E4348,起始地址定义!A:D,4,FALSE)&amp;" "&amp;Q4348</f>
        <v>2121+P2-M2 1#双螺旋运输机B 给定频率 下下限报警</v>
      </c>
      <c r="I4348" s="10" t="str">
        <f t="shared" si="687"/>
        <v>DB100,X351.0</v>
      </c>
      <c r="J4348" s="13" t="str">
        <f>VLOOKUP(E4348,起始地址定义!A:D,2,FALSE)</f>
        <v>DB100</v>
      </c>
      <c r="K4348" s="12" t="str">
        <f t="shared" si="688"/>
        <v>X351.0</v>
      </c>
      <c r="L4348" s="13">
        <f>VLOOKUP(E4348,起始地址定义!A:D,3,FALSE)</f>
        <v>350</v>
      </c>
      <c r="M4348" s="14">
        <f>VLOOKUP($F4348,类型描述及偏移量!$C:$H,2,FALSE)</f>
        <v>1</v>
      </c>
      <c r="N4348" s="14" t="str">
        <f>VLOOKUP($F4348,类型描述及偏移量!$C:$H,3,FALSE)</f>
        <v>离散</v>
      </c>
      <c r="O4348" s="14" t="str">
        <f>VLOOKUP($F4348,类型描述及偏移量!$C:$H,4,FALSE)</f>
        <v>On</v>
      </c>
      <c r="P4348" s="14" t="str">
        <f>VLOOKUP($F4348,类型描述及偏移量!$C:$H,5,FALSE)</f>
        <v>Yes</v>
      </c>
      <c r="Q4348" s="14" t="str">
        <f>VLOOKUP($F4348,类型描述及偏移量!$C:$H,6,FALSE)</f>
        <v>下下限报警</v>
      </c>
    </row>
    <row r="4349" hidden="1" spans="1:17">
      <c r="A4349" s="12" t="s">
        <v>128</v>
      </c>
      <c r="B4349" s="12" t="str">
        <f t="shared" si="689"/>
        <v>M2_SetFRQ</v>
      </c>
      <c r="C4349" s="12" t="str">
        <f t="shared" si="690"/>
        <v>LimALM</v>
      </c>
      <c r="D4349" s="12" t="str">
        <f t="shared" si="691"/>
        <v>BP_Value_var</v>
      </c>
      <c r="E4349" s="13" t="str">
        <f t="shared" ref="E4349:E4412" si="692">A4349&amp;"_"&amp;B4349&amp;"_"&amp;D4349</f>
        <v>CHPF_M2_SetFRQ_BP_Value_var</v>
      </c>
      <c r="F4349" s="14" t="str">
        <f t="shared" ref="F4349:F4412" si="693">D4349&amp;"_"&amp;C4349</f>
        <v>BP_Value_var_LimALM</v>
      </c>
      <c r="G4349" s="10" t="str">
        <f t="shared" ref="G4349:G4412" si="694">A4349&amp;"_"&amp;IF(B4349="DB","",B4349&amp;"_")&amp;C4349</f>
        <v>CHPF_M2_SetFRQ_LimALM</v>
      </c>
      <c r="H4349" s="10" t="str">
        <f>VLOOKUP(基本表格!E4349,起始地址定义!A:D,4,FALSE)&amp;" "&amp;Q4349</f>
        <v>2121+P2-M2 1#双螺旋运输机B 给定频率 极限报警</v>
      </c>
      <c r="I4349" s="10" t="str">
        <f t="shared" ref="I4349:I4412" si="695">J4349&amp;","&amp;K4349</f>
        <v>DB100,X351.1</v>
      </c>
      <c r="J4349" s="13" t="str">
        <f>VLOOKUP(E4349,起始地址定义!A:D,2,FALSE)</f>
        <v>DB100</v>
      </c>
      <c r="K4349" s="12" t="str">
        <f t="shared" ref="K4349:K4412" si="696">IF(N4349="离散","X",IF(N4349="实型","REAL","INT"))&amp;IF(N4349="离散",TEXT(L4349+M4349,"0.0"),L4349+M4349)</f>
        <v>X351.1</v>
      </c>
      <c r="L4349" s="13">
        <f>VLOOKUP(E4349,起始地址定义!A:D,3,FALSE)</f>
        <v>350</v>
      </c>
      <c r="M4349" s="14">
        <f>VLOOKUP($F4349,类型描述及偏移量!$C:$H,2,FALSE)</f>
        <v>1.1</v>
      </c>
      <c r="N4349" s="14" t="str">
        <f>VLOOKUP($F4349,类型描述及偏移量!$C:$H,3,FALSE)</f>
        <v>离散</v>
      </c>
      <c r="O4349" s="14" t="str">
        <f>VLOOKUP($F4349,类型描述及偏移量!$C:$H,4,FALSE)</f>
        <v>On</v>
      </c>
      <c r="P4349" s="14" t="str">
        <f>VLOOKUP($F4349,类型描述及偏移量!$C:$H,5,FALSE)</f>
        <v>Yes</v>
      </c>
      <c r="Q4349" s="14" t="str">
        <f>VLOOKUP($F4349,类型描述及偏移量!$C:$H,6,FALSE)</f>
        <v>极限报警</v>
      </c>
    </row>
    <row r="4350" hidden="1" spans="1:17">
      <c r="A4350" s="12" t="s">
        <v>128</v>
      </c>
      <c r="B4350" s="12" t="str">
        <f t="shared" si="689"/>
        <v>M2_SetFRQ</v>
      </c>
      <c r="C4350" s="12" t="str">
        <f t="shared" si="690"/>
        <v>LostALM</v>
      </c>
      <c r="D4350" s="12" t="str">
        <f t="shared" si="691"/>
        <v>BP_Value_var</v>
      </c>
      <c r="E4350" s="13" t="str">
        <f t="shared" si="692"/>
        <v>CHPF_M2_SetFRQ_BP_Value_var</v>
      </c>
      <c r="F4350" s="14" t="str">
        <f t="shared" si="693"/>
        <v>BP_Value_var_LostALM</v>
      </c>
      <c r="G4350" s="10" t="str">
        <f t="shared" si="694"/>
        <v>CHPF_M2_SetFRQ_LostALM</v>
      </c>
      <c r="H4350" s="10" t="str">
        <f>VLOOKUP(基本表格!E4350,起始地址定义!A:D,4,FALSE)&amp;" "&amp;Q4350</f>
        <v>2121+P2-M2 1#双螺旋运输机B 给定频率 传感器断线报警</v>
      </c>
      <c r="I4350" s="10" t="str">
        <f t="shared" si="695"/>
        <v>DB100,X351.2</v>
      </c>
      <c r="J4350" s="13" t="str">
        <f>VLOOKUP(E4350,起始地址定义!A:D,2,FALSE)</f>
        <v>DB100</v>
      </c>
      <c r="K4350" s="12" t="str">
        <f t="shared" si="696"/>
        <v>X351.2</v>
      </c>
      <c r="L4350" s="13">
        <f>VLOOKUP(E4350,起始地址定义!A:D,3,FALSE)</f>
        <v>350</v>
      </c>
      <c r="M4350" s="14">
        <f>VLOOKUP($F4350,类型描述及偏移量!$C:$H,2,FALSE)</f>
        <v>1.2</v>
      </c>
      <c r="N4350" s="14" t="str">
        <f>VLOOKUP($F4350,类型描述及偏移量!$C:$H,3,FALSE)</f>
        <v>离散</v>
      </c>
      <c r="O4350" s="14" t="str">
        <f>VLOOKUP($F4350,类型描述及偏移量!$C:$H,4,FALSE)</f>
        <v>On</v>
      </c>
      <c r="P4350" s="14" t="str">
        <f>VLOOKUP($F4350,类型描述及偏移量!$C:$H,5,FALSE)</f>
        <v>Yes</v>
      </c>
      <c r="Q4350" s="14" t="str">
        <f>VLOOKUP($F4350,类型描述及偏移量!$C:$H,6,FALSE)</f>
        <v>传感器断线报警</v>
      </c>
    </row>
    <row r="4351" hidden="1" spans="1:17">
      <c r="A4351" s="12" t="s">
        <v>128</v>
      </c>
      <c r="B4351" s="12" t="str">
        <f t="shared" si="689"/>
        <v>M2_SetFRQ</v>
      </c>
      <c r="C4351" s="12" t="str">
        <f t="shared" si="690"/>
        <v>Code</v>
      </c>
      <c r="D4351" s="12" t="str">
        <f t="shared" si="691"/>
        <v>BP_Value_var</v>
      </c>
      <c r="E4351" s="13" t="str">
        <f t="shared" si="692"/>
        <v>CHPF_M2_SetFRQ_BP_Value_var</v>
      </c>
      <c r="F4351" s="14" t="str">
        <f t="shared" si="693"/>
        <v>BP_Value_var_Code</v>
      </c>
      <c r="G4351" s="10" t="str">
        <f t="shared" si="694"/>
        <v>CHPF_M2_SetFRQ_Code</v>
      </c>
      <c r="H4351" s="10" t="str">
        <f>VLOOKUP(基本表格!E4351,起始地址定义!A:D,4,FALSE)&amp;" "&amp;Q4351</f>
        <v>2121+P2-M2 1#双螺旋运输机B 给定频率 实际内码</v>
      </c>
      <c r="I4351" s="10" t="str">
        <f t="shared" si="695"/>
        <v>DB100,INT352</v>
      </c>
      <c r="J4351" s="13" t="str">
        <f>VLOOKUP(E4351,起始地址定义!A:D,2,FALSE)</f>
        <v>DB100</v>
      </c>
      <c r="K4351" s="12" t="str">
        <f t="shared" si="696"/>
        <v>INT352</v>
      </c>
      <c r="L4351" s="13">
        <f>VLOOKUP(E4351,起始地址定义!A:D,3,FALSE)</f>
        <v>350</v>
      </c>
      <c r="M4351" s="14">
        <f>VLOOKUP($F4351,类型描述及偏移量!$C:$H,2,FALSE)</f>
        <v>2</v>
      </c>
      <c r="N4351" s="14" t="str">
        <f>VLOOKUP($F4351,类型描述及偏移量!$C:$H,3,FALSE)</f>
        <v>整型</v>
      </c>
      <c r="O4351" s="14" t="str">
        <f>VLOOKUP($F4351,类型描述及偏移量!$C:$H,4,FALSE)</f>
        <v>None</v>
      </c>
      <c r="P4351" s="14" t="str">
        <f>VLOOKUP($F4351,类型描述及偏移量!$C:$H,5,FALSE)</f>
        <v>Yes</v>
      </c>
      <c r="Q4351" s="14" t="str">
        <f>VLOOKUP($F4351,类型描述及偏移量!$C:$H,6,FALSE)</f>
        <v>实际内码</v>
      </c>
    </row>
    <row r="4352" hidden="1" spans="1:17">
      <c r="A4352" s="12" t="s">
        <v>128</v>
      </c>
      <c r="B4352" s="12" t="str">
        <f t="shared" si="689"/>
        <v>M2_SetFRQ</v>
      </c>
      <c r="C4352" s="12" t="str">
        <f t="shared" si="690"/>
        <v>Value</v>
      </c>
      <c r="D4352" s="12" t="str">
        <f t="shared" si="691"/>
        <v>BP_Value_var</v>
      </c>
      <c r="E4352" s="13" t="str">
        <f t="shared" si="692"/>
        <v>CHPF_M2_SetFRQ_BP_Value_var</v>
      </c>
      <c r="F4352" s="14" t="str">
        <f t="shared" si="693"/>
        <v>BP_Value_var_Value</v>
      </c>
      <c r="G4352" s="10" t="str">
        <f t="shared" si="694"/>
        <v>CHPF_M2_SetFRQ_Value</v>
      </c>
      <c r="H4352" s="10" t="str">
        <f>VLOOKUP(基本表格!E4352,起始地址定义!A:D,4,FALSE)&amp;" "&amp;Q4352</f>
        <v>2121+P2-M2 1#双螺旋运输机B 给定频率 实际值</v>
      </c>
      <c r="I4352" s="10" t="str">
        <f t="shared" si="695"/>
        <v>DB100,REAL356</v>
      </c>
      <c r="J4352" s="13" t="str">
        <f>VLOOKUP(E4352,起始地址定义!A:D,2,FALSE)</f>
        <v>DB100</v>
      </c>
      <c r="K4352" s="12" t="str">
        <f t="shared" si="696"/>
        <v>REAL356</v>
      </c>
      <c r="L4352" s="13">
        <f>VLOOKUP(E4352,起始地址定义!A:D,3,FALSE)</f>
        <v>350</v>
      </c>
      <c r="M4352" s="14">
        <f>VLOOKUP($F4352,类型描述及偏移量!$C:$H,2,FALSE)</f>
        <v>6</v>
      </c>
      <c r="N4352" s="14" t="str">
        <f>VLOOKUP($F4352,类型描述及偏移量!$C:$H,3,FALSE)</f>
        <v>实型</v>
      </c>
      <c r="O4352" s="14" t="str">
        <f>VLOOKUP($F4352,类型描述及偏移量!$C:$H,4,FALSE)</f>
        <v>None</v>
      </c>
      <c r="P4352" s="14" t="str">
        <f>VLOOKUP($F4352,类型描述及偏移量!$C:$H,5,FALSE)</f>
        <v>Yes</v>
      </c>
      <c r="Q4352" s="14" t="str">
        <f>VLOOKUP($F4352,类型描述及偏移量!$C:$H,6,FALSE)</f>
        <v>实际值</v>
      </c>
    </row>
    <row r="4353" hidden="1" spans="1:17">
      <c r="A4353" s="12" t="s">
        <v>128</v>
      </c>
      <c r="B4353" s="12" t="str">
        <f t="shared" si="689"/>
        <v>M2_SetFRQ</v>
      </c>
      <c r="C4353" s="12" t="str">
        <f t="shared" si="690"/>
        <v>Range</v>
      </c>
      <c r="D4353" s="12" t="str">
        <f t="shared" si="691"/>
        <v>BP_Value_var</v>
      </c>
      <c r="E4353" s="13" t="str">
        <f t="shared" si="692"/>
        <v>CHPF_M2_SetFRQ_BP_Value_var</v>
      </c>
      <c r="F4353" s="14" t="str">
        <f t="shared" si="693"/>
        <v>BP_Value_var_Range</v>
      </c>
      <c r="G4353" s="10" t="str">
        <f t="shared" si="694"/>
        <v>CHPF_M2_SetFRQ_Range</v>
      </c>
      <c r="H4353" s="10" t="str">
        <f>VLOOKUP(基本表格!E4353,起始地址定义!A:D,4,FALSE)&amp;" "&amp;Q4353</f>
        <v>2121+P2-M2 1#双螺旋运输机B 给定频率 量程</v>
      </c>
      <c r="I4353" s="10" t="str">
        <f t="shared" si="695"/>
        <v>DB100,REAL360</v>
      </c>
      <c r="J4353" s="13" t="str">
        <f>VLOOKUP(E4353,起始地址定义!A:D,2,FALSE)</f>
        <v>DB100</v>
      </c>
      <c r="K4353" s="12" t="str">
        <f t="shared" si="696"/>
        <v>REAL360</v>
      </c>
      <c r="L4353" s="13">
        <f>VLOOKUP(E4353,起始地址定义!A:D,3,FALSE)</f>
        <v>350</v>
      </c>
      <c r="M4353" s="14">
        <f>VLOOKUP($F4353,类型描述及偏移量!$C:$H,2,FALSE)</f>
        <v>10</v>
      </c>
      <c r="N4353" s="14" t="str">
        <f>VLOOKUP($F4353,类型描述及偏移量!$C:$H,3,FALSE)</f>
        <v>实型</v>
      </c>
      <c r="O4353" s="14" t="str">
        <f>VLOOKUP($F4353,类型描述及偏移量!$C:$H,4,FALSE)</f>
        <v>None</v>
      </c>
      <c r="P4353" s="14" t="str">
        <f>VLOOKUP($F4353,类型描述及偏移量!$C:$H,5,FALSE)</f>
        <v>No</v>
      </c>
      <c r="Q4353" s="14" t="str">
        <f>VLOOKUP($F4353,类型描述及偏移量!$C:$H,6,FALSE)</f>
        <v>量程</v>
      </c>
    </row>
    <row r="4354" hidden="1" spans="1:17">
      <c r="A4354" s="12" t="s">
        <v>128</v>
      </c>
      <c r="B4354" s="12" t="str">
        <f t="shared" si="689"/>
        <v>M2_SetFRQ</v>
      </c>
      <c r="C4354" s="12" t="str">
        <f t="shared" si="690"/>
        <v>Hi</v>
      </c>
      <c r="D4354" s="12" t="str">
        <f t="shared" si="691"/>
        <v>BP_Value_var</v>
      </c>
      <c r="E4354" s="13" t="str">
        <f t="shared" si="692"/>
        <v>CHPF_M2_SetFRQ_BP_Value_var</v>
      </c>
      <c r="F4354" s="14" t="str">
        <f t="shared" si="693"/>
        <v>BP_Value_var_Hi</v>
      </c>
      <c r="G4354" s="10" t="str">
        <f t="shared" si="694"/>
        <v>CHPF_M2_SetFRQ_Hi</v>
      </c>
      <c r="H4354" s="10" t="str">
        <f>VLOOKUP(基本表格!E4354,起始地址定义!A:D,4,FALSE)&amp;" "&amp;Q4354</f>
        <v>2121+P2-M2 1#双螺旋运输机B 给定频率 上限值</v>
      </c>
      <c r="I4354" s="10" t="str">
        <f t="shared" si="695"/>
        <v>DB100,REAL364</v>
      </c>
      <c r="J4354" s="13" t="str">
        <f>VLOOKUP(E4354,起始地址定义!A:D,2,FALSE)</f>
        <v>DB100</v>
      </c>
      <c r="K4354" s="12" t="str">
        <f t="shared" si="696"/>
        <v>REAL364</v>
      </c>
      <c r="L4354" s="13">
        <f>VLOOKUP(E4354,起始地址定义!A:D,3,FALSE)</f>
        <v>350</v>
      </c>
      <c r="M4354" s="14">
        <f>VLOOKUP($F4354,类型描述及偏移量!$C:$H,2,FALSE)</f>
        <v>14</v>
      </c>
      <c r="N4354" s="14" t="str">
        <f>VLOOKUP($F4354,类型描述及偏移量!$C:$H,3,FALSE)</f>
        <v>实型</v>
      </c>
      <c r="O4354" s="14" t="str">
        <f>VLOOKUP($F4354,类型描述及偏移量!$C:$H,4,FALSE)</f>
        <v>None</v>
      </c>
      <c r="P4354" s="14" t="str">
        <f>VLOOKUP($F4354,类型描述及偏移量!$C:$H,5,FALSE)</f>
        <v>No</v>
      </c>
      <c r="Q4354" s="14" t="str">
        <f>VLOOKUP($F4354,类型描述及偏移量!$C:$H,6,FALSE)</f>
        <v>上限值</v>
      </c>
    </row>
    <row r="4355" hidden="1" spans="1:17">
      <c r="A4355" s="12" t="s">
        <v>128</v>
      </c>
      <c r="B4355" s="12" t="str">
        <f t="shared" si="689"/>
        <v>M2_SetFRQ</v>
      </c>
      <c r="C4355" s="12" t="str">
        <f t="shared" si="690"/>
        <v>Lo</v>
      </c>
      <c r="D4355" s="12" t="str">
        <f t="shared" si="691"/>
        <v>BP_Value_var</v>
      </c>
      <c r="E4355" s="13" t="str">
        <f t="shared" si="692"/>
        <v>CHPF_M2_SetFRQ_BP_Value_var</v>
      </c>
      <c r="F4355" s="14" t="str">
        <f t="shared" si="693"/>
        <v>BP_Value_var_Lo</v>
      </c>
      <c r="G4355" s="10" t="str">
        <f t="shared" si="694"/>
        <v>CHPF_M2_SetFRQ_Lo</v>
      </c>
      <c r="H4355" s="10" t="str">
        <f>VLOOKUP(基本表格!E4355,起始地址定义!A:D,4,FALSE)&amp;" "&amp;Q4355</f>
        <v>2121+P2-M2 1#双螺旋运输机B 给定频率 下限值</v>
      </c>
      <c r="I4355" s="10" t="str">
        <f t="shared" si="695"/>
        <v>DB100,REAL368</v>
      </c>
      <c r="J4355" s="13" t="str">
        <f>VLOOKUP(E4355,起始地址定义!A:D,2,FALSE)</f>
        <v>DB100</v>
      </c>
      <c r="K4355" s="12" t="str">
        <f t="shared" si="696"/>
        <v>REAL368</v>
      </c>
      <c r="L4355" s="13">
        <f>VLOOKUP(E4355,起始地址定义!A:D,3,FALSE)</f>
        <v>350</v>
      </c>
      <c r="M4355" s="14">
        <f>VLOOKUP($F4355,类型描述及偏移量!$C:$H,2,FALSE)</f>
        <v>18</v>
      </c>
      <c r="N4355" s="14" t="str">
        <f>VLOOKUP($F4355,类型描述及偏移量!$C:$H,3,FALSE)</f>
        <v>实型</v>
      </c>
      <c r="O4355" s="14" t="str">
        <f>VLOOKUP($F4355,类型描述及偏移量!$C:$H,4,FALSE)</f>
        <v>None</v>
      </c>
      <c r="P4355" s="14" t="str">
        <f>VLOOKUP($F4355,类型描述及偏移量!$C:$H,5,FALSE)</f>
        <v>No</v>
      </c>
      <c r="Q4355" s="14" t="str">
        <f>VLOOKUP($F4355,类型描述及偏移量!$C:$H,6,FALSE)</f>
        <v>下限值</v>
      </c>
    </row>
    <row r="4356" hidden="1" spans="1:17">
      <c r="A4356" s="12" t="s">
        <v>128</v>
      </c>
      <c r="B4356" s="12" t="str">
        <f t="shared" si="689"/>
        <v>M2_SetFRQ</v>
      </c>
      <c r="C4356" s="12" t="str">
        <f t="shared" si="690"/>
        <v>HiHi</v>
      </c>
      <c r="D4356" s="12" t="str">
        <f t="shared" si="691"/>
        <v>BP_Value_var</v>
      </c>
      <c r="E4356" s="13" t="str">
        <f t="shared" si="692"/>
        <v>CHPF_M2_SetFRQ_BP_Value_var</v>
      </c>
      <c r="F4356" s="14" t="str">
        <f t="shared" si="693"/>
        <v>BP_Value_var_HiHi</v>
      </c>
      <c r="G4356" s="10" t="str">
        <f t="shared" si="694"/>
        <v>CHPF_M2_SetFRQ_HiHi</v>
      </c>
      <c r="H4356" s="10" t="str">
        <f>VLOOKUP(基本表格!E4356,起始地址定义!A:D,4,FALSE)&amp;" "&amp;Q4356</f>
        <v>2121+P2-M2 1#双螺旋运输机B 给定频率 上上限值</v>
      </c>
      <c r="I4356" s="10" t="str">
        <f t="shared" si="695"/>
        <v>DB100,REAL372</v>
      </c>
      <c r="J4356" s="13" t="str">
        <f>VLOOKUP(E4356,起始地址定义!A:D,2,FALSE)</f>
        <v>DB100</v>
      </c>
      <c r="K4356" s="12" t="str">
        <f t="shared" si="696"/>
        <v>REAL372</v>
      </c>
      <c r="L4356" s="13">
        <f>VLOOKUP(E4356,起始地址定义!A:D,3,FALSE)</f>
        <v>350</v>
      </c>
      <c r="M4356" s="14">
        <f>VLOOKUP($F4356,类型描述及偏移量!$C:$H,2,FALSE)</f>
        <v>22</v>
      </c>
      <c r="N4356" s="14" t="str">
        <f>VLOOKUP($F4356,类型描述及偏移量!$C:$H,3,FALSE)</f>
        <v>实型</v>
      </c>
      <c r="O4356" s="14" t="str">
        <f>VLOOKUP($F4356,类型描述及偏移量!$C:$H,4,FALSE)</f>
        <v>None</v>
      </c>
      <c r="P4356" s="14" t="str">
        <f>VLOOKUP($F4356,类型描述及偏移量!$C:$H,5,FALSE)</f>
        <v>No</v>
      </c>
      <c r="Q4356" s="14" t="str">
        <f>VLOOKUP($F4356,类型描述及偏移量!$C:$H,6,FALSE)</f>
        <v>上上限值</v>
      </c>
    </row>
    <row r="4357" hidden="1" spans="1:17">
      <c r="A4357" s="12" t="s">
        <v>128</v>
      </c>
      <c r="B4357" s="12" t="str">
        <f t="shared" si="689"/>
        <v>M2_SetFRQ</v>
      </c>
      <c r="C4357" s="12" t="str">
        <f t="shared" si="690"/>
        <v>LoLo</v>
      </c>
      <c r="D4357" s="12" t="str">
        <f t="shared" si="691"/>
        <v>BP_Value_var</v>
      </c>
      <c r="E4357" s="13" t="str">
        <f t="shared" si="692"/>
        <v>CHPF_M2_SetFRQ_BP_Value_var</v>
      </c>
      <c r="F4357" s="14" t="str">
        <f t="shared" si="693"/>
        <v>BP_Value_var_LoLo</v>
      </c>
      <c r="G4357" s="10" t="str">
        <f t="shared" si="694"/>
        <v>CHPF_M2_SetFRQ_LoLo</v>
      </c>
      <c r="H4357" s="10" t="str">
        <f>VLOOKUP(基本表格!E4357,起始地址定义!A:D,4,FALSE)&amp;" "&amp;Q4357</f>
        <v>2121+P2-M2 1#双螺旋运输机B 给定频率 下下限值</v>
      </c>
      <c r="I4357" s="10" t="str">
        <f t="shared" si="695"/>
        <v>DB100,REAL376</v>
      </c>
      <c r="J4357" s="13" t="str">
        <f>VLOOKUP(E4357,起始地址定义!A:D,2,FALSE)</f>
        <v>DB100</v>
      </c>
      <c r="K4357" s="12" t="str">
        <f t="shared" si="696"/>
        <v>REAL376</v>
      </c>
      <c r="L4357" s="13">
        <f>VLOOKUP(E4357,起始地址定义!A:D,3,FALSE)</f>
        <v>350</v>
      </c>
      <c r="M4357" s="14">
        <f>VLOOKUP($F4357,类型描述及偏移量!$C:$H,2,FALSE)</f>
        <v>26</v>
      </c>
      <c r="N4357" s="14" t="str">
        <f>VLOOKUP($F4357,类型描述及偏移量!$C:$H,3,FALSE)</f>
        <v>实型</v>
      </c>
      <c r="O4357" s="14" t="str">
        <f>VLOOKUP($F4357,类型描述及偏移量!$C:$H,4,FALSE)</f>
        <v>None</v>
      </c>
      <c r="P4357" s="14" t="str">
        <f>VLOOKUP($F4357,类型描述及偏移量!$C:$H,5,FALSE)</f>
        <v>No</v>
      </c>
      <c r="Q4357" s="14" t="str">
        <f>VLOOKUP($F4357,类型描述及偏移量!$C:$H,6,FALSE)</f>
        <v>下下限值</v>
      </c>
    </row>
    <row r="4358" hidden="1" spans="1:17">
      <c r="A4358" s="12" t="s">
        <v>128</v>
      </c>
      <c r="B4358" s="12" t="str">
        <f t="shared" si="689"/>
        <v>M2_ActFRQ</v>
      </c>
      <c r="C4358" s="12" t="str">
        <f t="shared" si="690"/>
        <v>HiProEN</v>
      </c>
      <c r="D4358" s="12" t="str">
        <f t="shared" si="691"/>
        <v>BP_Value_var</v>
      </c>
      <c r="E4358" s="13" t="str">
        <f t="shared" si="692"/>
        <v>CHPF_M2_ActFRQ_BP_Value_var</v>
      </c>
      <c r="F4358" s="14" t="str">
        <f t="shared" si="693"/>
        <v>BP_Value_var_HiProEN</v>
      </c>
      <c r="G4358" s="10" t="str">
        <f t="shared" si="694"/>
        <v>CHPF_M2_ActFRQ_HiProEN</v>
      </c>
      <c r="H4358" s="10" t="str">
        <f>VLOOKUP(基本表格!E4358,起始地址定义!A:D,4,FALSE)&amp;" "&amp;Q4358</f>
        <v>2121+P2-M2 1#双螺旋运输机B 反馈频率 上限保护使能</v>
      </c>
      <c r="I4358" s="10" t="str">
        <f t="shared" si="695"/>
        <v>DB100,X400.3</v>
      </c>
      <c r="J4358" s="13" t="str">
        <f>VLOOKUP(E4358,起始地址定义!A:D,2,FALSE)</f>
        <v>DB100</v>
      </c>
      <c r="K4358" s="12" t="str">
        <f t="shared" si="696"/>
        <v>X400.3</v>
      </c>
      <c r="L4358" s="13">
        <f>VLOOKUP(E4358,起始地址定义!A:D,3,FALSE)</f>
        <v>400</v>
      </c>
      <c r="M4358" s="14">
        <f>VLOOKUP($F4358,类型描述及偏移量!$C:$H,2,FALSE)</f>
        <v>0.299999999999997</v>
      </c>
      <c r="N4358" s="14" t="str">
        <f>VLOOKUP($F4358,类型描述及偏移量!$C:$H,3,FALSE)</f>
        <v>离散</v>
      </c>
      <c r="O4358" s="14" t="str">
        <f>VLOOKUP($F4358,类型描述及偏移量!$C:$H,4,FALSE)</f>
        <v>None</v>
      </c>
      <c r="P4358" s="14" t="str">
        <f>VLOOKUP($F4358,类型描述及偏移量!$C:$H,5,FALSE)</f>
        <v>No</v>
      </c>
      <c r="Q4358" s="14" t="str">
        <f>VLOOKUP($F4358,类型描述及偏移量!$C:$H,6,FALSE)</f>
        <v>上限保护使能</v>
      </c>
    </row>
    <row r="4359" hidden="1" spans="1:17">
      <c r="A4359" s="12" t="s">
        <v>128</v>
      </c>
      <c r="B4359" s="12" t="str">
        <f t="shared" si="689"/>
        <v>M2_ActFRQ</v>
      </c>
      <c r="C4359" s="12" t="str">
        <f t="shared" si="690"/>
        <v>LoProEN</v>
      </c>
      <c r="D4359" s="12" t="str">
        <f t="shared" si="691"/>
        <v>BP_Value_var</v>
      </c>
      <c r="E4359" s="13" t="str">
        <f t="shared" si="692"/>
        <v>CHPF_M2_ActFRQ_BP_Value_var</v>
      </c>
      <c r="F4359" s="14" t="str">
        <f t="shared" si="693"/>
        <v>BP_Value_var_LoProEN</v>
      </c>
      <c r="G4359" s="10" t="str">
        <f t="shared" si="694"/>
        <v>CHPF_M2_ActFRQ_LoProEN</v>
      </c>
      <c r="H4359" s="10" t="str">
        <f>VLOOKUP(基本表格!E4359,起始地址定义!A:D,4,FALSE)&amp;" "&amp;Q4359</f>
        <v>2121+P2-M2 1#双螺旋运输机B 反馈频率 下限保护使能</v>
      </c>
      <c r="I4359" s="10" t="str">
        <f t="shared" si="695"/>
        <v>DB100,X400.4</v>
      </c>
      <c r="J4359" s="13" t="str">
        <f>VLOOKUP(E4359,起始地址定义!A:D,2,FALSE)</f>
        <v>DB100</v>
      </c>
      <c r="K4359" s="12" t="str">
        <f t="shared" si="696"/>
        <v>X400.4</v>
      </c>
      <c r="L4359" s="13">
        <f>VLOOKUP(E4359,起始地址定义!A:D,3,FALSE)</f>
        <v>400</v>
      </c>
      <c r="M4359" s="14">
        <f>VLOOKUP($F4359,类型描述及偏移量!$C:$H,2,FALSE)</f>
        <v>0.399999999999999</v>
      </c>
      <c r="N4359" s="14" t="str">
        <f>VLOOKUP($F4359,类型描述及偏移量!$C:$H,3,FALSE)</f>
        <v>离散</v>
      </c>
      <c r="O4359" s="14" t="str">
        <f>VLOOKUP($F4359,类型描述及偏移量!$C:$H,4,FALSE)</f>
        <v>None</v>
      </c>
      <c r="P4359" s="14" t="str">
        <f>VLOOKUP($F4359,类型描述及偏移量!$C:$H,5,FALSE)</f>
        <v>No</v>
      </c>
      <c r="Q4359" s="14" t="str">
        <f>VLOOKUP($F4359,类型描述及偏移量!$C:$H,6,FALSE)</f>
        <v>下限保护使能</v>
      </c>
    </row>
    <row r="4360" hidden="1" spans="1:17">
      <c r="A4360" s="12" t="s">
        <v>128</v>
      </c>
      <c r="B4360" s="12" t="str">
        <f t="shared" si="689"/>
        <v>M2_ActFRQ</v>
      </c>
      <c r="C4360" s="12" t="str">
        <f t="shared" si="690"/>
        <v>HiALM</v>
      </c>
      <c r="D4360" s="12" t="str">
        <f t="shared" si="691"/>
        <v>BP_Value_var</v>
      </c>
      <c r="E4360" s="13" t="str">
        <f t="shared" si="692"/>
        <v>CHPF_M2_ActFRQ_BP_Value_var</v>
      </c>
      <c r="F4360" s="14" t="str">
        <f t="shared" si="693"/>
        <v>BP_Value_var_HiALM</v>
      </c>
      <c r="G4360" s="10" t="str">
        <f t="shared" si="694"/>
        <v>CHPF_M2_ActFRQ_HiALM</v>
      </c>
      <c r="H4360" s="10" t="str">
        <f>VLOOKUP(基本表格!E4360,起始地址定义!A:D,4,FALSE)&amp;" "&amp;Q4360</f>
        <v>2121+P2-M2 1#双螺旋运输机B 反馈频率 上限报警</v>
      </c>
      <c r="I4360" s="10" t="str">
        <f t="shared" si="695"/>
        <v>DB100,X400.5</v>
      </c>
      <c r="J4360" s="13" t="str">
        <f>VLOOKUP(E4360,起始地址定义!A:D,2,FALSE)</f>
        <v>DB100</v>
      </c>
      <c r="K4360" s="12" t="str">
        <f t="shared" si="696"/>
        <v>X400.5</v>
      </c>
      <c r="L4360" s="13">
        <f>VLOOKUP(E4360,起始地址定义!A:D,3,FALSE)</f>
        <v>400</v>
      </c>
      <c r="M4360" s="14">
        <f>VLOOKUP($F4360,类型描述及偏移量!$C:$H,2,FALSE)</f>
        <v>0.5</v>
      </c>
      <c r="N4360" s="14" t="str">
        <f>VLOOKUP($F4360,类型描述及偏移量!$C:$H,3,FALSE)</f>
        <v>离散</v>
      </c>
      <c r="O4360" s="14" t="str">
        <f>VLOOKUP($F4360,类型描述及偏移量!$C:$H,4,FALSE)</f>
        <v>None</v>
      </c>
      <c r="P4360" s="14" t="str">
        <f>VLOOKUP($F4360,类型描述及偏移量!$C:$H,5,FALSE)</f>
        <v>Yes</v>
      </c>
      <c r="Q4360" s="14" t="str">
        <f>VLOOKUP($F4360,类型描述及偏移量!$C:$H,6,FALSE)</f>
        <v>上限报警</v>
      </c>
    </row>
    <row r="4361" hidden="1" spans="1:17">
      <c r="A4361" s="12" t="s">
        <v>128</v>
      </c>
      <c r="B4361" s="12" t="str">
        <f t="shared" si="689"/>
        <v>M2_ActFRQ</v>
      </c>
      <c r="C4361" s="12" t="str">
        <f t="shared" si="690"/>
        <v>LoALM</v>
      </c>
      <c r="D4361" s="12" t="str">
        <f t="shared" si="691"/>
        <v>BP_Value_var</v>
      </c>
      <c r="E4361" s="13" t="str">
        <f t="shared" si="692"/>
        <v>CHPF_M2_ActFRQ_BP_Value_var</v>
      </c>
      <c r="F4361" s="14" t="str">
        <f t="shared" si="693"/>
        <v>BP_Value_var_LoALM</v>
      </c>
      <c r="G4361" s="10" t="str">
        <f t="shared" si="694"/>
        <v>CHPF_M2_ActFRQ_LoALM</v>
      </c>
      <c r="H4361" s="10" t="str">
        <f>VLOOKUP(基本表格!E4361,起始地址定义!A:D,4,FALSE)&amp;" "&amp;Q4361</f>
        <v>2121+P2-M2 1#双螺旋运输机B 反馈频率 下限报警</v>
      </c>
      <c r="I4361" s="10" t="str">
        <f t="shared" si="695"/>
        <v>DB100,X400.6</v>
      </c>
      <c r="J4361" s="13" t="str">
        <f>VLOOKUP(E4361,起始地址定义!A:D,2,FALSE)</f>
        <v>DB100</v>
      </c>
      <c r="K4361" s="12" t="str">
        <f t="shared" si="696"/>
        <v>X400.6</v>
      </c>
      <c r="L4361" s="13">
        <f>VLOOKUP(E4361,起始地址定义!A:D,3,FALSE)</f>
        <v>400</v>
      </c>
      <c r="M4361" s="14">
        <f>VLOOKUP($F4361,类型描述及偏移量!$C:$H,2,FALSE)</f>
        <v>0.600000000000001</v>
      </c>
      <c r="N4361" s="14" t="str">
        <f>VLOOKUP($F4361,类型描述及偏移量!$C:$H,3,FALSE)</f>
        <v>离散</v>
      </c>
      <c r="O4361" s="14" t="str">
        <f>VLOOKUP($F4361,类型描述及偏移量!$C:$H,4,FALSE)</f>
        <v>None</v>
      </c>
      <c r="P4361" s="14" t="str">
        <f>VLOOKUP($F4361,类型描述及偏移量!$C:$H,5,FALSE)</f>
        <v>Yes</v>
      </c>
      <c r="Q4361" s="14" t="str">
        <f>VLOOKUP($F4361,类型描述及偏移量!$C:$H,6,FALSE)</f>
        <v>下限报警</v>
      </c>
    </row>
    <row r="4362" hidden="1" spans="1:17">
      <c r="A4362" s="12" t="s">
        <v>128</v>
      </c>
      <c r="B4362" s="12" t="str">
        <f t="shared" si="689"/>
        <v>M2_ActFRQ</v>
      </c>
      <c r="C4362" s="12" t="str">
        <f t="shared" si="690"/>
        <v>HiHiALM</v>
      </c>
      <c r="D4362" s="12" t="str">
        <f t="shared" si="691"/>
        <v>BP_Value_var</v>
      </c>
      <c r="E4362" s="13" t="str">
        <f t="shared" si="692"/>
        <v>CHPF_M2_ActFRQ_BP_Value_var</v>
      </c>
      <c r="F4362" s="14" t="str">
        <f t="shared" si="693"/>
        <v>BP_Value_var_HiHiALM</v>
      </c>
      <c r="G4362" s="10" t="str">
        <f t="shared" si="694"/>
        <v>CHPF_M2_ActFRQ_HiHiALM</v>
      </c>
      <c r="H4362" s="10" t="str">
        <f>VLOOKUP(基本表格!E4362,起始地址定义!A:D,4,FALSE)&amp;" "&amp;Q4362</f>
        <v>2121+P2-M2 1#双螺旋运输机B 反馈频率 上上限报警</v>
      </c>
      <c r="I4362" s="10" t="str">
        <f t="shared" si="695"/>
        <v>DB100,X400.7</v>
      </c>
      <c r="J4362" s="13" t="str">
        <f>VLOOKUP(E4362,起始地址定义!A:D,2,FALSE)</f>
        <v>DB100</v>
      </c>
      <c r="K4362" s="12" t="str">
        <f t="shared" si="696"/>
        <v>X400.7</v>
      </c>
      <c r="L4362" s="13">
        <f>VLOOKUP(E4362,起始地址定义!A:D,3,FALSE)</f>
        <v>400</v>
      </c>
      <c r="M4362" s="14">
        <f>VLOOKUP($F4362,类型描述及偏移量!$C:$H,2,FALSE)</f>
        <v>0.700000000000003</v>
      </c>
      <c r="N4362" s="14" t="str">
        <f>VLOOKUP($F4362,类型描述及偏移量!$C:$H,3,FALSE)</f>
        <v>离散</v>
      </c>
      <c r="O4362" s="14" t="str">
        <f>VLOOKUP($F4362,类型描述及偏移量!$C:$H,4,FALSE)</f>
        <v>On</v>
      </c>
      <c r="P4362" s="14" t="str">
        <f>VLOOKUP($F4362,类型描述及偏移量!$C:$H,5,FALSE)</f>
        <v>Yes</v>
      </c>
      <c r="Q4362" s="14" t="str">
        <f>VLOOKUP($F4362,类型描述及偏移量!$C:$H,6,FALSE)</f>
        <v>上上限报警</v>
      </c>
    </row>
    <row r="4363" hidden="1" spans="1:17">
      <c r="A4363" s="12" t="s">
        <v>128</v>
      </c>
      <c r="B4363" s="12" t="str">
        <f t="shared" si="689"/>
        <v>M2_ActFRQ</v>
      </c>
      <c r="C4363" s="12" t="str">
        <f t="shared" si="690"/>
        <v>LoLoALM</v>
      </c>
      <c r="D4363" s="12" t="str">
        <f t="shared" si="691"/>
        <v>BP_Value_var</v>
      </c>
      <c r="E4363" s="13" t="str">
        <f t="shared" si="692"/>
        <v>CHPF_M2_ActFRQ_BP_Value_var</v>
      </c>
      <c r="F4363" s="14" t="str">
        <f t="shared" si="693"/>
        <v>BP_Value_var_LoLoALM</v>
      </c>
      <c r="G4363" s="10" t="str">
        <f t="shared" si="694"/>
        <v>CHPF_M2_ActFRQ_LoLoALM</v>
      </c>
      <c r="H4363" s="10" t="str">
        <f>VLOOKUP(基本表格!E4363,起始地址定义!A:D,4,FALSE)&amp;" "&amp;Q4363</f>
        <v>2121+P2-M2 1#双螺旋运输机B 反馈频率 下下限报警</v>
      </c>
      <c r="I4363" s="10" t="str">
        <f t="shared" si="695"/>
        <v>DB100,X401.0</v>
      </c>
      <c r="J4363" s="13" t="str">
        <f>VLOOKUP(E4363,起始地址定义!A:D,2,FALSE)</f>
        <v>DB100</v>
      </c>
      <c r="K4363" s="12" t="str">
        <f t="shared" si="696"/>
        <v>X401.0</v>
      </c>
      <c r="L4363" s="13">
        <f>VLOOKUP(E4363,起始地址定义!A:D,3,FALSE)</f>
        <v>400</v>
      </c>
      <c r="M4363" s="14">
        <f>VLOOKUP($F4363,类型描述及偏移量!$C:$H,2,FALSE)</f>
        <v>1</v>
      </c>
      <c r="N4363" s="14" t="str">
        <f>VLOOKUP($F4363,类型描述及偏移量!$C:$H,3,FALSE)</f>
        <v>离散</v>
      </c>
      <c r="O4363" s="14" t="str">
        <f>VLOOKUP($F4363,类型描述及偏移量!$C:$H,4,FALSE)</f>
        <v>On</v>
      </c>
      <c r="P4363" s="14" t="str">
        <f>VLOOKUP($F4363,类型描述及偏移量!$C:$H,5,FALSE)</f>
        <v>Yes</v>
      </c>
      <c r="Q4363" s="14" t="str">
        <f>VLOOKUP($F4363,类型描述及偏移量!$C:$H,6,FALSE)</f>
        <v>下下限报警</v>
      </c>
    </row>
    <row r="4364" hidden="1" spans="1:17">
      <c r="A4364" s="12" t="s">
        <v>128</v>
      </c>
      <c r="B4364" s="12" t="str">
        <f t="shared" si="689"/>
        <v>M2_ActFRQ</v>
      </c>
      <c r="C4364" s="12" t="str">
        <f t="shared" si="690"/>
        <v>LimALM</v>
      </c>
      <c r="D4364" s="12" t="str">
        <f t="shared" si="691"/>
        <v>BP_Value_var</v>
      </c>
      <c r="E4364" s="13" t="str">
        <f t="shared" si="692"/>
        <v>CHPF_M2_ActFRQ_BP_Value_var</v>
      </c>
      <c r="F4364" s="14" t="str">
        <f t="shared" si="693"/>
        <v>BP_Value_var_LimALM</v>
      </c>
      <c r="G4364" s="10" t="str">
        <f t="shared" si="694"/>
        <v>CHPF_M2_ActFRQ_LimALM</v>
      </c>
      <c r="H4364" s="10" t="str">
        <f>VLOOKUP(基本表格!E4364,起始地址定义!A:D,4,FALSE)&amp;" "&amp;Q4364</f>
        <v>2121+P2-M2 1#双螺旋运输机B 反馈频率 极限报警</v>
      </c>
      <c r="I4364" s="10" t="str">
        <f t="shared" si="695"/>
        <v>DB100,X401.1</v>
      </c>
      <c r="J4364" s="13" t="str">
        <f>VLOOKUP(E4364,起始地址定义!A:D,2,FALSE)</f>
        <v>DB100</v>
      </c>
      <c r="K4364" s="12" t="str">
        <f t="shared" si="696"/>
        <v>X401.1</v>
      </c>
      <c r="L4364" s="13">
        <f>VLOOKUP(E4364,起始地址定义!A:D,3,FALSE)</f>
        <v>400</v>
      </c>
      <c r="M4364" s="14">
        <f>VLOOKUP($F4364,类型描述及偏移量!$C:$H,2,FALSE)</f>
        <v>1.1</v>
      </c>
      <c r="N4364" s="14" t="str">
        <f>VLOOKUP($F4364,类型描述及偏移量!$C:$H,3,FALSE)</f>
        <v>离散</v>
      </c>
      <c r="O4364" s="14" t="str">
        <f>VLOOKUP($F4364,类型描述及偏移量!$C:$H,4,FALSE)</f>
        <v>On</v>
      </c>
      <c r="P4364" s="14" t="str">
        <f>VLOOKUP($F4364,类型描述及偏移量!$C:$H,5,FALSE)</f>
        <v>Yes</v>
      </c>
      <c r="Q4364" s="14" t="str">
        <f>VLOOKUP($F4364,类型描述及偏移量!$C:$H,6,FALSE)</f>
        <v>极限报警</v>
      </c>
    </row>
    <row r="4365" hidden="1" spans="1:17">
      <c r="A4365" s="12" t="s">
        <v>128</v>
      </c>
      <c r="B4365" s="12" t="str">
        <f t="shared" ref="B4365:B4428" si="697">"M"&amp;RIGHT(LEFT(B4242,FIND("_",B4242,1)-1),LEN(LEFT(B4242,FIND("_",B4242,1)-1))-1)+1&amp;"_"&amp;RIGHT(B4242,LEN(B4242)-FIND("_",B4242,1))</f>
        <v>M2_ActFRQ</v>
      </c>
      <c r="C4365" s="12" t="str">
        <f t="shared" ref="C4365:C4428" si="698">C4242</f>
        <v>LostALM</v>
      </c>
      <c r="D4365" s="12" t="str">
        <f t="shared" ref="D4365:D4428" si="699">D4242</f>
        <v>BP_Value_var</v>
      </c>
      <c r="E4365" s="13" t="str">
        <f t="shared" si="692"/>
        <v>CHPF_M2_ActFRQ_BP_Value_var</v>
      </c>
      <c r="F4365" s="14" t="str">
        <f t="shared" si="693"/>
        <v>BP_Value_var_LostALM</v>
      </c>
      <c r="G4365" s="10" t="str">
        <f t="shared" si="694"/>
        <v>CHPF_M2_ActFRQ_LostALM</v>
      </c>
      <c r="H4365" s="10" t="str">
        <f>VLOOKUP(基本表格!E4365,起始地址定义!A:D,4,FALSE)&amp;" "&amp;Q4365</f>
        <v>2121+P2-M2 1#双螺旋运输机B 反馈频率 传感器断线报警</v>
      </c>
      <c r="I4365" s="10" t="str">
        <f t="shared" si="695"/>
        <v>DB100,X401.2</v>
      </c>
      <c r="J4365" s="13" t="str">
        <f>VLOOKUP(E4365,起始地址定义!A:D,2,FALSE)</f>
        <v>DB100</v>
      </c>
      <c r="K4365" s="12" t="str">
        <f t="shared" si="696"/>
        <v>X401.2</v>
      </c>
      <c r="L4365" s="13">
        <f>VLOOKUP(E4365,起始地址定义!A:D,3,FALSE)</f>
        <v>400</v>
      </c>
      <c r="M4365" s="14">
        <f>VLOOKUP($F4365,类型描述及偏移量!$C:$H,2,FALSE)</f>
        <v>1.2</v>
      </c>
      <c r="N4365" s="14" t="str">
        <f>VLOOKUP($F4365,类型描述及偏移量!$C:$H,3,FALSE)</f>
        <v>离散</v>
      </c>
      <c r="O4365" s="14" t="str">
        <f>VLOOKUP($F4365,类型描述及偏移量!$C:$H,4,FALSE)</f>
        <v>On</v>
      </c>
      <c r="P4365" s="14" t="str">
        <f>VLOOKUP($F4365,类型描述及偏移量!$C:$H,5,FALSE)</f>
        <v>Yes</v>
      </c>
      <c r="Q4365" s="14" t="str">
        <f>VLOOKUP($F4365,类型描述及偏移量!$C:$H,6,FALSE)</f>
        <v>传感器断线报警</v>
      </c>
    </row>
    <row r="4366" hidden="1" spans="1:17">
      <c r="A4366" s="12" t="s">
        <v>128</v>
      </c>
      <c r="B4366" s="12" t="str">
        <f t="shared" si="697"/>
        <v>M2_ActFRQ</v>
      </c>
      <c r="C4366" s="12" t="str">
        <f t="shared" si="698"/>
        <v>Code</v>
      </c>
      <c r="D4366" s="12" t="str">
        <f t="shared" si="699"/>
        <v>BP_Value_var</v>
      </c>
      <c r="E4366" s="13" t="str">
        <f t="shared" si="692"/>
        <v>CHPF_M2_ActFRQ_BP_Value_var</v>
      </c>
      <c r="F4366" s="14" t="str">
        <f t="shared" si="693"/>
        <v>BP_Value_var_Code</v>
      </c>
      <c r="G4366" s="10" t="str">
        <f t="shared" si="694"/>
        <v>CHPF_M2_ActFRQ_Code</v>
      </c>
      <c r="H4366" s="10" t="str">
        <f>VLOOKUP(基本表格!E4366,起始地址定义!A:D,4,FALSE)&amp;" "&amp;Q4366</f>
        <v>2121+P2-M2 1#双螺旋运输机B 反馈频率 实际内码</v>
      </c>
      <c r="I4366" s="10" t="str">
        <f t="shared" si="695"/>
        <v>DB100,INT402</v>
      </c>
      <c r="J4366" s="13" t="str">
        <f>VLOOKUP(E4366,起始地址定义!A:D,2,FALSE)</f>
        <v>DB100</v>
      </c>
      <c r="K4366" s="12" t="str">
        <f t="shared" si="696"/>
        <v>INT402</v>
      </c>
      <c r="L4366" s="13">
        <f>VLOOKUP(E4366,起始地址定义!A:D,3,FALSE)</f>
        <v>400</v>
      </c>
      <c r="M4366" s="14">
        <f>VLOOKUP($F4366,类型描述及偏移量!$C:$H,2,FALSE)</f>
        <v>2</v>
      </c>
      <c r="N4366" s="14" t="str">
        <f>VLOOKUP($F4366,类型描述及偏移量!$C:$H,3,FALSE)</f>
        <v>整型</v>
      </c>
      <c r="O4366" s="14" t="str">
        <f>VLOOKUP($F4366,类型描述及偏移量!$C:$H,4,FALSE)</f>
        <v>None</v>
      </c>
      <c r="P4366" s="14" t="str">
        <f>VLOOKUP($F4366,类型描述及偏移量!$C:$H,5,FALSE)</f>
        <v>Yes</v>
      </c>
      <c r="Q4366" s="14" t="str">
        <f>VLOOKUP($F4366,类型描述及偏移量!$C:$H,6,FALSE)</f>
        <v>实际内码</v>
      </c>
    </row>
    <row r="4367" hidden="1" spans="1:17">
      <c r="A4367" s="12" t="s">
        <v>128</v>
      </c>
      <c r="B4367" s="12" t="str">
        <f t="shared" si="697"/>
        <v>M2_ActFRQ</v>
      </c>
      <c r="C4367" s="12" t="str">
        <f t="shared" si="698"/>
        <v>Value</v>
      </c>
      <c r="D4367" s="12" t="str">
        <f t="shared" si="699"/>
        <v>BP_Value_var</v>
      </c>
      <c r="E4367" s="13" t="str">
        <f t="shared" si="692"/>
        <v>CHPF_M2_ActFRQ_BP_Value_var</v>
      </c>
      <c r="F4367" s="14" t="str">
        <f t="shared" si="693"/>
        <v>BP_Value_var_Value</v>
      </c>
      <c r="G4367" s="10" t="str">
        <f t="shared" si="694"/>
        <v>CHPF_M2_ActFRQ_Value</v>
      </c>
      <c r="H4367" s="10" t="str">
        <f>VLOOKUP(基本表格!E4367,起始地址定义!A:D,4,FALSE)&amp;" "&amp;Q4367</f>
        <v>2121+P2-M2 1#双螺旋运输机B 反馈频率 实际值</v>
      </c>
      <c r="I4367" s="10" t="str">
        <f t="shared" si="695"/>
        <v>DB100,REAL406</v>
      </c>
      <c r="J4367" s="13" t="str">
        <f>VLOOKUP(E4367,起始地址定义!A:D,2,FALSE)</f>
        <v>DB100</v>
      </c>
      <c r="K4367" s="12" t="str">
        <f t="shared" si="696"/>
        <v>REAL406</v>
      </c>
      <c r="L4367" s="13">
        <f>VLOOKUP(E4367,起始地址定义!A:D,3,FALSE)</f>
        <v>400</v>
      </c>
      <c r="M4367" s="14">
        <f>VLOOKUP($F4367,类型描述及偏移量!$C:$H,2,FALSE)</f>
        <v>6</v>
      </c>
      <c r="N4367" s="14" t="str">
        <f>VLOOKUP($F4367,类型描述及偏移量!$C:$H,3,FALSE)</f>
        <v>实型</v>
      </c>
      <c r="O4367" s="14" t="str">
        <f>VLOOKUP($F4367,类型描述及偏移量!$C:$H,4,FALSE)</f>
        <v>None</v>
      </c>
      <c r="P4367" s="14" t="str">
        <f>VLOOKUP($F4367,类型描述及偏移量!$C:$H,5,FALSE)</f>
        <v>Yes</v>
      </c>
      <c r="Q4367" s="14" t="str">
        <f>VLOOKUP($F4367,类型描述及偏移量!$C:$H,6,FALSE)</f>
        <v>实际值</v>
      </c>
    </row>
    <row r="4368" hidden="1" spans="1:17">
      <c r="A4368" s="12" t="s">
        <v>128</v>
      </c>
      <c r="B4368" s="12" t="str">
        <f t="shared" si="697"/>
        <v>M2_ActFRQ</v>
      </c>
      <c r="C4368" s="12" t="str">
        <f t="shared" si="698"/>
        <v>Range</v>
      </c>
      <c r="D4368" s="12" t="str">
        <f t="shared" si="699"/>
        <v>BP_Value_var</v>
      </c>
      <c r="E4368" s="13" t="str">
        <f t="shared" si="692"/>
        <v>CHPF_M2_ActFRQ_BP_Value_var</v>
      </c>
      <c r="F4368" s="14" t="str">
        <f t="shared" si="693"/>
        <v>BP_Value_var_Range</v>
      </c>
      <c r="G4368" s="10" t="str">
        <f t="shared" si="694"/>
        <v>CHPF_M2_ActFRQ_Range</v>
      </c>
      <c r="H4368" s="10" t="str">
        <f>VLOOKUP(基本表格!E4368,起始地址定义!A:D,4,FALSE)&amp;" "&amp;Q4368</f>
        <v>2121+P2-M2 1#双螺旋运输机B 反馈频率 量程</v>
      </c>
      <c r="I4368" s="10" t="str">
        <f t="shared" si="695"/>
        <v>DB100,REAL410</v>
      </c>
      <c r="J4368" s="13" t="str">
        <f>VLOOKUP(E4368,起始地址定义!A:D,2,FALSE)</f>
        <v>DB100</v>
      </c>
      <c r="K4368" s="12" t="str">
        <f t="shared" si="696"/>
        <v>REAL410</v>
      </c>
      <c r="L4368" s="13">
        <f>VLOOKUP(E4368,起始地址定义!A:D,3,FALSE)</f>
        <v>400</v>
      </c>
      <c r="M4368" s="14">
        <f>VLOOKUP($F4368,类型描述及偏移量!$C:$H,2,FALSE)</f>
        <v>10</v>
      </c>
      <c r="N4368" s="14" t="str">
        <f>VLOOKUP($F4368,类型描述及偏移量!$C:$H,3,FALSE)</f>
        <v>实型</v>
      </c>
      <c r="O4368" s="14" t="str">
        <f>VLOOKUP($F4368,类型描述及偏移量!$C:$H,4,FALSE)</f>
        <v>None</v>
      </c>
      <c r="P4368" s="14" t="str">
        <f>VLOOKUP($F4368,类型描述及偏移量!$C:$H,5,FALSE)</f>
        <v>No</v>
      </c>
      <c r="Q4368" s="14" t="str">
        <f>VLOOKUP($F4368,类型描述及偏移量!$C:$H,6,FALSE)</f>
        <v>量程</v>
      </c>
    </row>
    <row r="4369" hidden="1" spans="1:17">
      <c r="A4369" s="12" t="s">
        <v>128</v>
      </c>
      <c r="B4369" s="12" t="str">
        <f t="shared" si="697"/>
        <v>M2_ActFRQ</v>
      </c>
      <c r="C4369" s="12" t="str">
        <f t="shared" si="698"/>
        <v>Hi</v>
      </c>
      <c r="D4369" s="12" t="str">
        <f t="shared" si="699"/>
        <v>BP_Value_var</v>
      </c>
      <c r="E4369" s="13" t="str">
        <f t="shared" si="692"/>
        <v>CHPF_M2_ActFRQ_BP_Value_var</v>
      </c>
      <c r="F4369" s="14" t="str">
        <f t="shared" si="693"/>
        <v>BP_Value_var_Hi</v>
      </c>
      <c r="G4369" s="10" t="str">
        <f t="shared" si="694"/>
        <v>CHPF_M2_ActFRQ_Hi</v>
      </c>
      <c r="H4369" s="10" t="str">
        <f>VLOOKUP(基本表格!E4369,起始地址定义!A:D,4,FALSE)&amp;" "&amp;Q4369</f>
        <v>2121+P2-M2 1#双螺旋运输机B 反馈频率 上限值</v>
      </c>
      <c r="I4369" s="10" t="str">
        <f t="shared" si="695"/>
        <v>DB100,REAL414</v>
      </c>
      <c r="J4369" s="13" t="str">
        <f>VLOOKUP(E4369,起始地址定义!A:D,2,FALSE)</f>
        <v>DB100</v>
      </c>
      <c r="K4369" s="12" t="str">
        <f t="shared" si="696"/>
        <v>REAL414</v>
      </c>
      <c r="L4369" s="13">
        <f>VLOOKUP(E4369,起始地址定义!A:D,3,FALSE)</f>
        <v>400</v>
      </c>
      <c r="M4369" s="14">
        <f>VLOOKUP($F4369,类型描述及偏移量!$C:$H,2,FALSE)</f>
        <v>14</v>
      </c>
      <c r="N4369" s="14" t="str">
        <f>VLOOKUP($F4369,类型描述及偏移量!$C:$H,3,FALSE)</f>
        <v>实型</v>
      </c>
      <c r="O4369" s="14" t="str">
        <f>VLOOKUP($F4369,类型描述及偏移量!$C:$H,4,FALSE)</f>
        <v>None</v>
      </c>
      <c r="P4369" s="14" t="str">
        <f>VLOOKUP($F4369,类型描述及偏移量!$C:$H,5,FALSE)</f>
        <v>No</v>
      </c>
      <c r="Q4369" s="14" t="str">
        <f>VLOOKUP($F4369,类型描述及偏移量!$C:$H,6,FALSE)</f>
        <v>上限值</v>
      </c>
    </row>
    <row r="4370" hidden="1" spans="1:17">
      <c r="A4370" s="12" t="s">
        <v>128</v>
      </c>
      <c r="B4370" s="12" t="str">
        <f t="shared" si="697"/>
        <v>M2_ActFRQ</v>
      </c>
      <c r="C4370" s="12" t="str">
        <f t="shared" si="698"/>
        <v>Lo</v>
      </c>
      <c r="D4370" s="12" t="str">
        <f t="shared" si="699"/>
        <v>BP_Value_var</v>
      </c>
      <c r="E4370" s="13" t="str">
        <f t="shared" si="692"/>
        <v>CHPF_M2_ActFRQ_BP_Value_var</v>
      </c>
      <c r="F4370" s="14" t="str">
        <f t="shared" si="693"/>
        <v>BP_Value_var_Lo</v>
      </c>
      <c r="G4370" s="10" t="str">
        <f t="shared" si="694"/>
        <v>CHPF_M2_ActFRQ_Lo</v>
      </c>
      <c r="H4370" s="10" t="str">
        <f>VLOOKUP(基本表格!E4370,起始地址定义!A:D,4,FALSE)&amp;" "&amp;Q4370</f>
        <v>2121+P2-M2 1#双螺旋运输机B 反馈频率 下限值</v>
      </c>
      <c r="I4370" s="10" t="str">
        <f t="shared" si="695"/>
        <v>DB100,REAL418</v>
      </c>
      <c r="J4370" s="13" t="str">
        <f>VLOOKUP(E4370,起始地址定义!A:D,2,FALSE)</f>
        <v>DB100</v>
      </c>
      <c r="K4370" s="12" t="str">
        <f t="shared" si="696"/>
        <v>REAL418</v>
      </c>
      <c r="L4370" s="13">
        <f>VLOOKUP(E4370,起始地址定义!A:D,3,FALSE)</f>
        <v>400</v>
      </c>
      <c r="M4370" s="14">
        <f>VLOOKUP($F4370,类型描述及偏移量!$C:$H,2,FALSE)</f>
        <v>18</v>
      </c>
      <c r="N4370" s="14" t="str">
        <f>VLOOKUP($F4370,类型描述及偏移量!$C:$H,3,FALSE)</f>
        <v>实型</v>
      </c>
      <c r="O4370" s="14" t="str">
        <f>VLOOKUP($F4370,类型描述及偏移量!$C:$H,4,FALSE)</f>
        <v>None</v>
      </c>
      <c r="P4370" s="14" t="str">
        <f>VLOOKUP($F4370,类型描述及偏移量!$C:$H,5,FALSE)</f>
        <v>No</v>
      </c>
      <c r="Q4370" s="14" t="str">
        <f>VLOOKUP($F4370,类型描述及偏移量!$C:$H,6,FALSE)</f>
        <v>下限值</v>
      </c>
    </row>
    <row r="4371" hidden="1" spans="1:17">
      <c r="A4371" s="12" t="s">
        <v>128</v>
      </c>
      <c r="B4371" s="12" t="str">
        <f t="shared" si="697"/>
        <v>M2_ActFRQ</v>
      </c>
      <c r="C4371" s="12" t="str">
        <f t="shared" si="698"/>
        <v>HiHi</v>
      </c>
      <c r="D4371" s="12" t="str">
        <f t="shared" si="699"/>
        <v>BP_Value_var</v>
      </c>
      <c r="E4371" s="13" t="str">
        <f t="shared" si="692"/>
        <v>CHPF_M2_ActFRQ_BP_Value_var</v>
      </c>
      <c r="F4371" s="14" t="str">
        <f t="shared" si="693"/>
        <v>BP_Value_var_HiHi</v>
      </c>
      <c r="G4371" s="10" t="str">
        <f t="shared" si="694"/>
        <v>CHPF_M2_ActFRQ_HiHi</v>
      </c>
      <c r="H4371" s="10" t="str">
        <f>VLOOKUP(基本表格!E4371,起始地址定义!A:D,4,FALSE)&amp;" "&amp;Q4371</f>
        <v>2121+P2-M2 1#双螺旋运输机B 反馈频率 上上限值</v>
      </c>
      <c r="I4371" s="10" t="str">
        <f t="shared" si="695"/>
        <v>DB100,REAL422</v>
      </c>
      <c r="J4371" s="13" t="str">
        <f>VLOOKUP(E4371,起始地址定义!A:D,2,FALSE)</f>
        <v>DB100</v>
      </c>
      <c r="K4371" s="12" t="str">
        <f t="shared" si="696"/>
        <v>REAL422</v>
      </c>
      <c r="L4371" s="13">
        <f>VLOOKUP(E4371,起始地址定义!A:D,3,FALSE)</f>
        <v>400</v>
      </c>
      <c r="M4371" s="14">
        <f>VLOOKUP($F4371,类型描述及偏移量!$C:$H,2,FALSE)</f>
        <v>22</v>
      </c>
      <c r="N4371" s="14" t="str">
        <f>VLOOKUP($F4371,类型描述及偏移量!$C:$H,3,FALSE)</f>
        <v>实型</v>
      </c>
      <c r="O4371" s="14" t="str">
        <f>VLOOKUP($F4371,类型描述及偏移量!$C:$H,4,FALSE)</f>
        <v>None</v>
      </c>
      <c r="P4371" s="14" t="str">
        <f>VLOOKUP($F4371,类型描述及偏移量!$C:$H,5,FALSE)</f>
        <v>No</v>
      </c>
      <c r="Q4371" s="14" t="str">
        <f>VLOOKUP($F4371,类型描述及偏移量!$C:$H,6,FALSE)</f>
        <v>上上限值</v>
      </c>
    </row>
    <row r="4372" hidden="1" spans="1:17">
      <c r="A4372" s="12" t="s">
        <v>128</v>
      </c>
      <c r="B4372" s="12" t="str">
        <f t="shared" si="697"/>
        <v>M2_ActFRQ</v>
      </c>
      <c r="C4372" s="12" t="str">
        <f t="shared" si="698"/>
        <v>LoLo</v>
      </c>
      <c r="D4372" s="12" t="str">
        <f t="shared" si="699"/>
        <v>BP_Value_var</v>
      </c>
      <c r="E4372" s="13" t="str">
        <f t="shared" si="692"/>
        <v>CHPF_M2_ActFRQ_BP_Value_var</v>
      </c>
      <c r="F4372" s="14" t="str">
        <f t="shared" si="693"/>
        <v>BP_Value_var_LoLo</v>
      </c>
      <c r="G4372" s="10" t="str">
        <f t="shared" si="694"/>
        <v>CHPF_M2_ActFRQ_LoLo</v>
      </c>
      <c r="H4372" s="10" t="str">
        <f>VLOOKUP(基本表格!E4372,起始地址定义!A:D,4,FALSE)&amp;" "&amp;Q4372</f>
        <v>2121+P2-M2 1#双螺旋运输机B 反馈频率 下下限值</v>
      </c>
      <c r="I4372" s="10" t="str">
        <f t="shared" si="695"/>
        <v>DB100,REAL426</v>
      </c>
      <c r="J4372" s="13" t="str">
        <f>VLOOKUP(E4372,起始地址定义!A:D,2,FALSE)</f>
        <v>DB100</v>
      </c>
      <c r="K4372" s="12" t="str">
        <f t="shared" si="696"/>
        <v>REAL426</v>
      </c>
      <c r="L4372" s="13">
        <f>VLOOKUP(E4372,起始地址定义!A:D,3,FALSE)</f>
        <v>400</v>
      </c>
      <c r="M4372" s="14">
        <f>VLOOKUP($F4372,类型描述及偏移量!$C:$H,2,FALSE)</f>
        <v>26</v>
      </c>
      <c r="N4372" s="14" t="str">
        <f>VLOOKUP($F4372,类型描述及偏移量!$C:$H,3,FALSE)</f>
        <v>实型</v>
      </c>
      <c r="O4372" s="14" t="str">
        <f>VLOOKUP($F4372,类型描述及偏移量!$C:$H,4,FALSE)</f>
        <v>None</v>
      </c>
      <c r="P4372" s="14" t="str">
        <f>VLOOKUP($F4372,类型描述及偏移量!$C:$H,5,FALSE)</f>
        <v>No</v>
      </c>
      <c r="Q4372" s="14" t="str">
        <f>VLOOKUP($F4372,类型描述及偏移量!$C:$H,6,FALSE)</f>
        <v>下下限值</v>
      </c>
    </row>
    <row r="4373" hidden="1" spans="1:17">
      <c r="A4373" s="12" t="s">
        <v>128</v>
      </c>
      <c r="B4373" s="12" t="str">
        <f t="shared" si="697"/>
        <v>M2_Comm</v>
      </c>
      <c r="C4373" s="12" t="str">
        <f t="shared" si="698"/>
        <v>REL</v>
      </c>
      <c r="D4373" s="12" t="str">
        <f t="shared" si="699"/>
        <v>BP_G120_var</v>
      </c>
      <c r="E4373" s="13" t="str">
        <f t="shared" si="692"/>
        <v>CHPF_M2_Comm_BP_G120_var</v>
      </c>
      <c r="F4373" s="14" t="str">
        <f t="shared" si="693"/>
        <v>BP_G120_var_REL</v>
      </c>
      <c r="G4373" s="10" t="str">
        <f t="shared" si="694"/>
        <v>CHPF_M2_Comm_REL</v>
      </c>
      <c r="H4373" s="10" t="str">
        <f>VLOOKUP(基本表格!E4373,起始地址定义!A:D,4,FALSE)&amp;" "&amp;Q4373</f>
        <v>2121+P2-M2 1#双螺旋运输机B 变频器通讯 备妥（不能与正转信号使用同一个）</v>
      </c>
      <c r="I4373" s="10" t="str">
        <f t="shared" si="695"/>
        <v>DB100,X450.0</v>
      </c>
      <c r="J4373" s="13" t="str">
        <f>VLOOKUP(E4373,起始地址定义!A:D,2,FALSE)</f>
        <v>DB100</v>
      </c>
      <c r="K4373" s="12" t="str">
        <f t="shared" si="696"/>
        <v>X450.0</v>
      </c>
      <c r="L4373" s="13">
        <f>VLOOKUP(E4373,起始地址定义!A:D,3,FALSE)</f>
        <v>450</v>
      </c>
      <c r="M4373" s="14">
        <f>VLOOKUP($F4373,类型描述及偏移量!$C:$H,2,FALSE)</f>
        <v>0</v>
      </c>
      <c r="N4373" s="14" t="str">
        <f>VLOOKUP($F4373,类型描述及偏移量!$C:$H,3,FALSE)</f>
        <v>离散</v>
      </c>
      <c r="O4373" s="14" t="str">
        <f>VLOOKUP($F4373,类型描述及偏移量!$C:$H,4,FALSE)</f>
        <v>None</v>
      </c>
      <c r="P4373" s="14" t="str">
        <f>VLOOKUP($F4373,类型描述及偏移量!$C:$H,5,FALSE)</f>
        <v>Yes</v>
      </c>
      <c r="Q4373" s="14" t="str">
        <f>VLOOKUP($F4373,类型描述及偏移量!$C:$H,6,FALSE)</f>
        <v>备妥（不能与正转信号使用同一个）</v>
      </c>
    </row>
    <row r="4374" hidden="1" spans="1:17">
      <c r="A4374" s="12" t="s">
        <v>128</v>
      </c>
      <c r="B4374" s="12" t="str">
        <f t="shared" si="697"/>
        <v>M2_Comm</v>
      </c>
      <c r="C4374" s="12" t="str">
        <f t="shared" si="698"/>
        <v>FWD</v>
      </c>
      <c r="D4374" s="12" t="str">
        <f t="shared" si="699"/>
        <v>BP_G120_var</v>
      </c>
      <c r="E4374" s="13" t="str">
        <f t="shared" si="692"/>
        <v>CHPF_M2_Comm_BP_G120_var</v>
      </c>
      <c r="F4374" s="14" t="str">
        <f t="shared" si="693"/>
        <v>BP_G120_var_FWD</v>
      </c>
      <c r="G4374" s="10" t="str">
        <f t="shared" si="694"/>
        <v>CHPF_M2_Comm_FWD</v>
      </c>
      <c r="H4374" s="10" t="str">
        <f>VLOOKUP(基本表格!E4374,起始地址定义!A:D,4,FALSE)&amp;" "&amp;Q4374</f>
        <v>2121+P2-M2 1#双螺旋运输机B 变频器通讯 正转</v>
      </c>
      <c r="I4374" s="10" t="str">
        <f t="shared" si="695"/>
        <v>DB100,X450.1</v>
      </c>
      <c r="J4374" s="13" t="str">
        <f>VLOOKUP(E4374,起始地址定义!A:D,2,FALSE)</f>
        <v>DB100</v>
      </c>
      <c r="K4374" s="12" t="str">
        <f t="shared" si="696"/>
        <v>X450.1</v>
      </c>
      <c r="L4374" s="13">
        <f>VLOOKUP(E4374,起始地址定义!A:D,3,FALSE)</f>
        <v>450</v>
      </c>
      <c r="M4374" s="14">
        <f>VLOOKUP($F4374,类型描述及偏移量!$C:$H,2,FALSE)</f>
        <v>0.0999999999999943</v>
      </c>
      <c r="N4374" s="14" t="str">
        <f>VLOOKUP($F4374,类型描述及偏移量!$C:$H,3,FALSE)</f>
        <v>离散</v>
      </c>
      <c r="O4374" s="14" t="str">
        <f>VLOOKUP($F4374,类型描述及偏移量!$C:$H,4,FALSE)</f>
        <v>None</v>
      </c>
      <c r="P4374" s="14" t="str">
        <f>VLOOKUP($F4374,类型描述及偏移量!$C:$H,5,FALSE)</f>
        <v>Yes</v>
      </c>
      <c r="Q4374" s="14" t="str">
        <f>VLOOKUP($F4374,类型描述及偏移量!$C:$H,6,FALSE)</f>
        <v>正转</v>
      </c>
    </row>
    <row r="4375" hidden="1" spans="1:17">
      <c r="A4375" s="12" t="s">
        <v>128</v>
      </c>
      <c r="B4375" s="12" t="str">
        <f t="shared" si="697"/>
        <v>M2_Comm</v>
      </c>
      <c r="C4375" s="12" t="str">
        <f t="shared" si="698"/>
        <v>REV</v>
      </c>
      <c r="D4375" s="12" t="str">
        <f t="shared" si="699"/>
        <v>BP_G120_var</v>
      </c>
      <c r="E4375" s="13" t="str">
        <f t="shared" si="692"/>
        <v>CHPF_M2_Comm_BP_G120_var</v>
      </c>
      <c r="F4375" s="14" t="str">
        <f t="shared" si="693"/>
        <v>BP_G120_var_REV</v>
      </c>
      <c r="G4375" s="10" t="str">
        <f t="shared" si="694"/>
        <v>CHPF_M2_Comm_REV</v>
      </c>
      <c r="H4375" s="10" t="str">
        <f>VLOOKUP(基本表格!E4375,起始地址定义!A:D,4,FALSE)&amp;" "&amp;Q4375</f>
        <v>2121+P2-M2 1#双螺旋运输机B 变频器通讯 反转</v>
      </c>
      <c r="I4375" s="10" t="str">
        <f t="shared" si="695"/>
        <v>DB100,X450.2</v>
      </c>
      <c r="J4375" s="13" t="str">
        <f>VLOOKUP(E4375,起始地址定义!A:D,2,FALSE)</f>
        <v>DB100</v>
      </c>
      <c r="K4375" s="12" t="str">
        <f t="shared" si="696"/>
        <v>X450.2</v>
      </c>
      <c r="L4375" s="13">
        <f>VLOOKUP(E4375,起始地址定义!A:D,3,FALSE)</f>
        <v>450</v>
      </c>
      <c r="M4375" s="14">
        <f>VLOOKUP($F4375,类型描述及偏移量!$C:$H,2,FALSE)</f>
        <v>0.199999999999989</v>
      </c>
      <c r="N4375" s="14" t="str">
        <f>VLOOKUP($F4375,类型描述及偏移量!$C:$H,3,FALSE)</f>
        <v>离散</v>
      </c>
      <c r="O4375" s="14" t="str">
        <f>VLOOKUP($F4375,类型描述及偏移量!$C:$H,4,FALSE)</f>
        <v>None</v>
      </c>
      <c r="P4375" s="14" t="str">
        <f>VLOOKUP($F4375,类型描述及偏移量!$C:$H,5,FALSE)</f>
        <v>Yes</v>
      </c>
      <c r="Q4375" s="14" t="str">
        <f>VLOOKUP($F4375,类型描述及偏移量!$C:$H,6,FALSE)</f>
        <v>反转</v>
      </c>
    </row>
    <row r="4376" hidden="1" spans="1:17">
      <c r="A4376" s="12" t="s">
        <v>128</v>
      </c>
      <c r="B4376" s="12" t="str">
        <f t="shared" si="697"/>
        <v>M2_Comm</v>
      </c>
      <c r="C4376" s="12" t="str">
        <f t="shared" si="698"/>
        <v>Reset</v>
      </c>
      <c r="D4376" s="12" t="str">
        <f t="shared" si="699"/>
        <v>BP_G120_var</v>
      </c>
      <c r="E4376" s="13" t="str">
        <f t="shared" si="692"/>
        <v>CHPF_M2_Comm_BP_G120_var</v>
      </c>
      <c r="F4376" s="14" t="str">
        <f t="shared" si="693"/>
        <v>BP_G120_var_Reset</v>
      </c>
      <c r="G4376" s="10" t="str">
        <f t="shared" si="694"/>
        <v>CHPF_M2_Comm_Reset</v>
      </c>
      <c r="H4376" s="10" t="str">
        <f>VLOOKUP(基本表格!E4376,起始地址定义!A:D,4,FALSE)&amp;" "&amp;Q4376</f>
        <v>2121+P2-M2 1#双螺旋运输机B 变频器通讯 故障复位</v>
      </c>
      <c r="I4376" s="10" t="str">
        <f t="shared" si="695"/>
        <v>DB100,X450.3</v>
      </c>
      <c r="J4376" s="13" t="str">
        <f>VLOOKUP(E4376,起始地址定义!A:D,2,FALSE)</f>
        <v>DB100</v>
      </c>
      <c r="K4376" s="12" t="str">
        <f t="shared" si="696"/>
        <v>X450.3</v>
      </c>
      <c r="L4376" s="13">
        <f>VLOOKUP(E4376,起始地址定义!A:D,3,FALSE)</f>
        <v>450</v>
      </c>
      <c r="M4376" s="14">
        <f>VLOOKUP($F4376,类型描述及偏移量!$C:$H,2,FALSE)</f>
        <v>0.300000000000011</v>
      </c>
      <c r="N4376" s="14" t="str">
        <f>VLOOKUP($F4376,类型描述及偏移量!$C:$H,3,FALSE)</f>
        <v>离散</v>
      </c>
      <c r="O4376" s="14" t="str">
        <f>VLOOKUP($F4376,类型描述及偏移量!$C:$H,4,FALSE)</f>
        <v>None</v>
      </c>
      <c r="P4376" s="14" t="str">
        <f>VLOOKUP($F4376,类型描述及偏移量!$C:$H,5,FALSE)</f>
        <v>No</v>
      </c>
      <c r="Q4376" s="14" t="str">
        <f>VLOOKUP($F4376,类型描述及偏移量!$C:$H,6,FALSE)</f>
        <v>故障复位</v>
      </c>
    </row>
    <row r="4377" hidden="1" spans="1:17">
      <c r="A4377" s="12" t="s">
        <v>128</v>
      </c>
      <c r="B4377" s="12" t="str">
        <f t="shared" si="697"/>
        <v>M2_Comm</v>
      </c>
      <c r="C4377" s="12" t="str">
        <f t="shared" si="698"/>
        <v>IRL</v>
      </c>
      <c r="D4377" s="12" t="str">
        <f t="shared" si="699"/>
        <v>BP_G120_var</v>
      </c>
      <c r="E4377" s="13" t="str">
        <f t="shared" si="692"/>
        <v>CHPF_M2_Comm_BP_G120_var</v>
      </c>
      <c r="F4377" s="14" t="str">
        <f t="shared" si="693"/>
        <v>BP_G120_var_IRL</v>
      </c>
      <c r="G4377" s="10" t="str">
        <f t="shared" si="694"/>
        <v>CHPF_M2_Comm_IRL</v>
      </c>
      <c r="H4377" s="10" t="str">
        <f>VLOOKUP(基本表格!E4377,起始地址定义!A:D,4,FALSE)&amp;" "&amp;Q4377</f>
        <v>2121+P2-M2 1#双螺旋运输机B 变频器通讯 备妥反馈</v>
      </c>
      <c r="I4377" s="10" t="str">
        <f t="shared" si="695"/>
        <v>DB100,X450.4</v>
      </c>
      <c r="J4377" s="13" t="str">
        <f>VLOOKUP(E4377,起始地址定义!A:D,2,FALSE)</f>
        <v>DB100</v>
      </c>
      <c r="K4377" s="12" t="str">
        <f t="shared" si="696"/>
        <v>X450.4</v>
      </c>
      <c r="L4377" s="13">
        <f>VLOOKUP(E4377,起始地址定义!A:D,3,FALSE)</f>
        <v>450</v>
      </c>
      <c r="M4377" s="14">
        <f>VLOOKUP($F4377,类型描述及偏移量!$C:$H,2,FALSE)</f>
        <v>0.400000000000006</v>
      </c>
      <c r="N4377" s="14" t="str">
        <f>VLOOKUP($F4377,类型描述及偏移量!$C:$H,3,FALSE)</f>
        <v>离散</v>
      </c>
      <c r="O4377" s="14" t="str">
        <f>VLOOKUP($F4377,类型描述及偏移量!$C:$H,4,FALSE)</f>
        <v>None</v>
      </c>
      <c r="P4377" s="14" t="str">
        <f>VLOOKUP($F4377,类型描述及偏移量!$C:$H,5,FALSE)</f>
        <v>Yes</v>
      </c>
      <c r="Q4377" s="14" t="str">
        <f>VLOOKUP($F4377,类型描述及偏移量!$C:$H,6,FALSE)</f>
        <v>备妥反馈</v>
      </c>
    </row>
    <row r="4378" hidden="1" spans="1:17">
      <c r="A4378" s="12" t="s">
        <v>128</v>
      </c>
      <c r="B4378" s="12" t="str">
        <f t="shared" si="697"/>
        <v>M2_Comm</v>
      </c>
      <c r="C4378" s="12" t="str">
        <f t="shared" si="698"/>
        <v>IFW</v>
      </c>
      <c r="D4378" s="12" t="str">
        <f t="shared" si="699"/>
        <v>BP_G120_var</v>
      </c>
      <c r="E4378" s="13" t="str">
        <f t="shared" si="692"/>
        <v>CHPF_M2_Comm_BP_G120_var</v>
      </c>
      <c r="F4378" s="14" t="str">
        <f t="shared" si="693"/>
        <v>BP_G120_var_IFW</v>
      </c>
      <c r="G4378" s="10" t="str">
        <f t="shared" si="694"/>
        <v>CHPF_M2_Comm_IFW</v>
      </c>
      <c r="H4378" s="10" t="str">
        <f>VLOOKUP(基本表格!E4378,起始地址定义!A:D,4,FALSE)&amp;" "&amp;Q4378</f>
        <v>2121+P2-M2 1#双螺旋运输机B 变频器通讯 正转反馈</v>
      </c>
      <c r="I4378" s="10" t="str">
        <f t="shared" si="695"/>
        <v>DB100,X450.5</v>
      </c>
      <c r="J4378" s="13" t="str">
        <f>VLOOKUP(E4378,起始地址定义!A:D,2,FALSE)</f>
        <v>DB100</v>
      </c>
      <c r="K4378" s="12" t="str">
        <f t="shared" si="696"/>
        <v>X450.5</v>
      </c>
      <c r="L4378" s="13">
        <f>VLOOKUP(E4378,起始地址定义!A:D,3,FALSE)</f>
        <v>450</v>
      </c>
      <c r="M4378" s="14">
        <f>VLOOKUP($F4378,类型描述及偏移量!$C:$H,2,FALSE)</f>
        <v>0.5</v>
      </c>
      <c r="N4378" s="14" t="str">
        <f>VLOOKUP($F4378,类型描述及偏移量!$C:$H,3,FALSE)</f>
        <v>离散</v>
      </c>
      <c r="O4378" s="14" t="str">
        <f>VLOOKUP($F4378,类型描述及偏移量!$C:$H,4,FALSE)</f>
        <v>None</v>
      </c>
      <c r="P4378" s="14" t="str">
        <f>VLOOKUP($F4378,类型描述及偏移量!$C:$H,5,FALSE)</f>
        <v>Yes</v>
      </c>
      <c r="Q4378" s="14" t="str">
        <f>VLOOKUP($F4378,类型描述及偏移量!$C:$H,6,FALSE)</f>
        <v>正转反馈</v>
      </c>
    </row>
    <row r="4379" hidden="1" spans="1:17">
      <c r="A4379" s="12" t="s">
        <v>128</v>
      </c>
      <c r="B4379" s="12" t="str">
        <f t="shared" si="697"/>
        <v>M2_Comm</v>
      </c>
      <c r="C4379" s="12" t="str">
        <f t="shared" si="698"/>
        <v>IRV</v>
      </c>
      <c r="D4379" s="12" t="str">
        <f t="shared" si="699"/>
        <v>BP_G120_var</v>
      </c>
      <c r="E4379" s="13" t="str">
        <f t="shared" si="692"/>
        <v>CHPF_M2_Comm_BP_G120_var</v>
      </c>
      <c r="F4379" s="14" t="str">
        <f t="shared" si="693"/>
        <v>BP_G120_var_IRV</v>
      </c>
      <c r="G4379" s="10" t="str">
        <f t="shared" si="694"/>
        <v>CHPF_M2_Comm_IRV</v>
      </c>
      <c r="H4379" s="10" t="str">
        <f>VLOOKUP(基本表格!E4379,起始地址定义!A:D,4,FALSE)&amp;" "&amp;Q4379</f>
        <v>2121+P2-M2 1#双螺旋运输机B 变频器通讯 反转反馈</v>
      </c>
      <c r="I4379" s="10" t="str">
        <f t="shared" si="695"/>
        <v>DB100,X450.6</v>
      </c>
      <c r="J4379" s="13" t="str">
        <f>VLOOKUP(E4379,起始地址定义!A:D,2,FALSE)</f>
        <v>DB100</v>
      </c>
      <c r="K4379" s="12" t="str">
        <f t="shared" si="696"/>
        <v>X450.6</v>
      </c>
      <c r="L4379" s="13">
        <f>VLOOKUP(E4379,起始地址定义!A:D,3,FALSE)</f>
        <v>450</v>
      </c>
      <c r="M4379" s="14">
        <f>VLOOKUP($F4379,类型描述及偏移量!$C:$H,2,FALSE)</f>
        <v>0.599999999999994</v>
      </c>
      <c r="N4379" s="14" t="str">
        <f>VLOOKUP($F4379,类型描述及偏移量!$C:$H,3,FALSE)</f>
        <v>离散</v>
      </c>
      <c r="O4379" s="14" t="str">
        <f>VLOOKUP($F4379,类型描述及偏移量!$C:$H,4,FALSE)</f>
        <v>None</v>
      </c>
      <c r="P4379" s="14" t="str">
        <f>VLOOKUP($F4379,类型描述及偏移量!$C:$H,5,FALSE)</f>
        <v>Yes</v>
      </c>
      <c r="Q4379" s="14" t="str">
        <f>VLOOKUP($F4379,类型描述及偏移量!$C:$H,6,FALSE)</f>
        <v>反转反馈</v>
      </c>
    </row>
    <row r="4380" hidden="1" spans="1:17">
      <c r="A4380" s="12" t="s">
        <v>128</v>
      </c>
      <c r="B4380" s="12" t="str">
        <f t="shared" si="697"/>
        <v>M2_Comm</v>
      </c>
      <c r="C4380" s="12" t="str">
        <f t="shared" si="698"/>
        <v>ALARM</v>
      </c>
      <c r="D4380" s="12" t="str">
        <f t="shared" si="699"/>
        <v>BP_G120_var</v>
      </c>
      <c r="E4380" s="13" t="str">
        <f t="shared" si="692"/>
        <v>CHPF_M2_Comm_BP_G120_var</v>
      </c>
      <c r="F4380" s="14" t="str">
        <f t="shared" si="693"/>
        <v>BP_G120_var_ALARM</v>
      </c>
      <c r="G4380" s="10" t="str">
        <f t="shared" si="694"/>
        <v>CHPF_M2_Comm_ALARM</v>
      </c>
      <c r="H4380" s="10" t="str">
        <f>VLOOKUP(基本表格!E4380,起始地址定义!A:D,4,FALSE)&amp;" "&amp;Q4380</f>
        <v>2121+P2-M2 1#双螺旋运输机B 变频器通讯 变频器备用</v>
      </c>
      <c r="I4380" s="10" t="str">
        <f t="shared" si="695"/>
        <v>DB100,X450.7</v>
      </c>
      <c r="J4380" s="13" t="str">
        <f>VLOOKUP(E4380,起始地址定义!A:D,2,FALSE)</f>
        <v>DB100</v>
      </c>
      <c r="K4380" s="12" t="str">
        <f t="shared" si="696"/>
        <v>X450.7</v>
      </c>
      <c r="L4380" s="13">
        <f>VLOOKUP(E4380,起始地址定义!A:D,3,FALSE)</f>
        <v>450</v>
      </c>
      <c r="M4380" s="14">
        <f>VLOOKUP($F4380,类型描述及偏移量!$C:$H,2,FALSE)</f>
        <v>0.699999999999989</v>
      </c>
      <c r="N4380" s="14" t="str">
        <f>VLOOKUP($F4380,类型描述及偏移量!$C:$H,3,FALSE)</f>
        <v>离散</v>
      </c>
      <c r="O4380" s="14" t="str">
        <f>VLOOKUP($F4380,类型描述及偏移量!$C:$H,4,FALSE)</f>
        <v>None</v>
      </c>
      <c r="P4380" s="14" t="str">
        <f>VLOOKUP($F4380,类型描述及偏移量!$C:$H,5,FALSE)</f>
        <v>Yes</v>
      </c>
      <c r="Q4380" s="14" t="str">
        <f>VLOOKUP($F4380,类型描述及偏移量!$C:$H,6,FALSE)</f>
        <v>变频器备用</v>
      </c>
    </row>
    <row r="4381" hidden="1" spans="1:17">
      <c r="A4381" s="12" t="s">
        <v>128</v>
      </c>
      <c r="B4381" s="12" t="str">
        <f t="shared" si="697"/>
        <v>M2_Comm</v>
      </c>
      <c r="C4381" s="12" t="str">
        <f t="shared" si="698"/>
        <v>Fault</v>
      </c>
      <c r="D4381" s="12" t="str">
        <f t="shared" si="699"/>
        <v>BP_G120_var</v>
      </c>
      <c r="E4381" s="13" t="str">
        <f t="shared" si="692"/>
        <v>CHPF_M2_Comm_BP_G120_var</v>
      </c>
      <c r="F4381" s="14" t="str">
        <f t="shared" si="693"/>
        <v>BP_G120_var_Fault</v>
      </c>
      <c r="G4381" s="10" t="str">
        <f t="shared" si="694"/>
        <v>CHPF_M2_Comm_Fault</v>
      </c>
      <c r="H4381" s="10" t="str">
        <f>VLOOKUP(基本表格!E4381,起始地址定义!A:D,4,FALSE)&amp;" "&amp;Q4381</f>
        <v>2121+P2-M2 1#双螺旋运输机B 变频器通讯 变频器报警</v>
      </c>
      <c r="I4381" s="10" t="str">
        <f t="shared" si="695"/>
        <v>DB100,X451.0</v>
      </c>
      <c r="J4381" s="13" t="str">
        <f>VLOOKUP(E4381,起始地址定义!A:D,2,FALSE)</f>
        <v>DB100</v>
      </c>
      <c r="K4381" s="12" t="str">
        <f t="shared" si="696"/>
        <v>X451.0</v>
      </c>
      <c r="L4381" s="13">
        <f>VLOOKUP(E4381,起始地址定义!A:D,3,FALSE)</f>
        <v>450</v>
      </c>
      <c r="M4381" s="14">
        <f>VLOOKUP($F4381,类型描述及偏移量!$C:$H,2,FALSE)</f>
        <v>1</v>
      </c>
      <c r="N4381" s="14" t="str">
        <f>VLOOKUP($F4381,类型描述及偏移量!$C:$H,3,FALSE)</f>
        <v>离散</v>
      </c>
      <c r="O4381" s="14" t="str">
        <f>VLOOKUP($F4381,类型描述及偏移量!$C:$H,4,FALSE)</f>
        <v>On</v>
      </c>
      <c r="P4381" s="14" t="str">
        <f>VLOOKUP($F4381,类型描述及偏移量!$C:$H,5,FALSE)</f>
        <v>Yes</v>
      </c>
      <c r="Q4381" s="14" t="str">
        <f>VLOOKUP($F4381,类型描述及偏移量!$C:$H,6,FALSE)</f>
        <v>变频器报警</v>
      </c>
    </row>
    <row r="4382" hidden="1" spans="1:17">
      <c r="A4382" s="12" t="s">
        <v>128</v>
      </c>
      <c r="B4382" s="12" t="str">
        <f t="shared" si="697"/>
        <v>M2_Comm</v>
      </c>
      <c r="C4382" s="12" t="str">
        <f t="shared" si="698"/>
        <v>Warn_Code</v>
      </c>
      <c r="D4382" s="12" t="str">
        <f t="shared" si="699"/>
        <v>BP_G120_var</v>
      </c>
      <c r="E4382" s="13" t="str">
        <f t="shared" si="692"/>
        <v>CHPF_M2_Comm_BP_G120_var</v>
      </c>
      <c r="F4382" s="14" t="str">
        <f t="shared" si="693"/>
        <v>BP_G120_var_Warn_Code</v>
      </c>
      <c r="G4382" s="10" t="str">
        <f t="shared" si="694"/>
        <v>CHPF_M2_Comm_Warn_Code</v>
      </c>
      <c r="H4382" s="10" t="str">
        <f>VLOOKUP(基本表格!E4382,起始地址定义!A:D,4,FALSE)&amp;" "&amp;Q4382</f>
        <v>2121+P2-M2 1#双螺旋运输机B 变频器通讯 警告</v>
      </c>
      <c r="I4382" s="10" t="str">
        <f t="shared" si="695"/>
        <v>DB100,INT452</v>
      </c>
      <c r="J4382" s="13" t="str">
        <f>VLOOKUP(E4382,起始地址定义!A:D,2,FALSE)</f>
        <v>DB100</v>
      </c>
      <c r="K4382" s="12" t="str">
        <f t="shared" si="696"/>
        <v>INT452</v>
      </c>
      <c r="L4382" s="13">
        <f>VLOOKUP(E4382,起始地址定义!A:D,3,FALSE)</f>
        <v>450</v>
      </c>
      <c r="M4382" s="14">
        <f>VLOOKUP($F4382,类型描述及偏移量!$C:$H,2,FALSE)</f>
        <v>2</v>
      </c>
      <c r="N4382" s="14" t="str">
        <f>VLOOKUP($F4382,类型描述及偏移量!$C:$H,3,FALSE)</f>
        <v>整型</v>
      </c>
      <c r="O4382" s="14" t="str">
        <f>VLOOKUP($F4382,类型描述及偏移量!$C:$H,4,FALSE)</f>
        <v>None</v>
      </c>
      <c r="P4382" s="14" t="str">
        <f>VLOOKUP($F4382,类型描述及偏移量!$C:$H,5,FALSE)</f>
        <v>Yes</v>
      </c>
      <c r="Q4382" s="14" t="str">
        <f>VLOOKUP($F4382,类型描述及偏移量!$C:$H,6,FALSE)</f>
        <v>警告</v>
      </c>
    </row>
    <row r="4383" hidden="1" spans="1:17">
      <c r="A4383" s="12" t="s">
        <v>128</v>
      </c>
      <c r="B4383" s="12" t="str">
        <f t="shared" si="697"/>
        <v>M2_Comm</v>
      </c>
      <c r="C4383" s="12" t="str">
        <f t="shared" si="698"/>
        <v>Fault_Code</v>
      </c>
      <c r="D4383" s="12" t="str">
        <f t="shared" si="699"/>
        <v>BP_G120_var</v>
      </c>
      <c r="E4383" s="13" t="str">
        <f t="shared" si="692"/>
        <v>CHPF_M2_Comm_BP_G120_var</v>
      </c>
      <c r="F4383" s="14" t="str">
        <f t="shared" si="693"/>
        <v>BP_G120_var_Fault_Code</v>
      </c>
      <c r="G4383" s="10" t="str">
        <f t="shared" si="694"/>
        <v>CHPF_M2_Comm_Fault_Code</v>
      </c>
      <c r="H4383" s="10" t="str">
        <f>VLOOKUP(基本表格!E4383,起始地址定义!A:D,4,FALSE)&amp;" "&amp;Q4383</f>
        <v>2121+P2-M2 1#双螺旋运输机B 变频器通讯 报警代码</v>
      </c>
      <c r="I4383" s="10" t="str">
        <f t="shared" si="695"/>
        <v>DB100,INT454</v>
      </c>
      <c r="J4383" s="13" t="str">
        <f>VLOOKUP(E4383,起始地址定义!A:D,2,FALSE)</f>
        <v>DB100</v>
      </c>
      <c r="K4383" s="12" t="str">
        <f t="shared" si="696"/>
        <v>INT454</v>
      </c>
      <c r="L4383" s="13">
        <f>VLOOKUP(E4383,起始地址定义!A:D,3,FALSE)</f>
        <v>450</v>
      </c>
      <c r="M4383" s="14">
        <f>VLOOKUP($F4383,类型描述及偏移量!$C:$H,2,FALSE)</f>
        <v>4</v>
      </c>
      <c r="N4383" s="14" t="str">
        <f>VLOOKUP($F4383,类型描述及偏移量!$C:$H,3,FALSE)</f>
        <v>整型</v>
      </c>
      <c r="O4383" s="14" t="str">
        <f>VLOOKUP($F4383,类型描述及偏移量!$C:$H,4,FALSE)</f>
        <v>None</v>
      </c>
      <c r="P4383" s="14" t="str">
        <f>VLOOKUP($F4383,类型描述及偏移量!$C:$H,5,FALSE)</f>
        <v>Yes</v>
      </c>
      <c r="Q4383" s="14" t="str">
        <f>VLOOKUP($F4383,类型描述及偏移量!$C:$H,6,FALSE)</f>
        <v>报警代码</v>
      </c>
    </row>
    <row r="4384" hidden="1" spans="1:17">
      <c r="A4384" s="12" t="s">
        <v>128</v>
      </c>
      <c r="B4384" s="12" t="str">
        <f t="shared" si="697"/>
        <v>M2_Comm</v>
      </c>
      <c r="C4384" s="12" t="str">
        <f t="shared" si="698"/>
        <v>AV_Speed</v>
      </c>
      <c r="D4384" s="12" t="str">
        <f t="shared" si="699"/>
        <v>BP_G120_var</v>
      </c>
      <c r="E4384" s="13" t="str">
        <f t="shared" si="692"/>
        <v>CHPF_M2_Comm_BP_G120_var</v>
      </c>
      <c r="F4384" s="14" t="str">
        <f t="shared" si="693"/>
        <v>BP_G120_var_AV_Speed</v>
      </c>
      <c r="G4384" s="10" t="str">
        <f t="shared" si="694"/>
        <v>CHPF_M2_Comm_AV_Speed</v>
      </c>
      <c r="H4384" s="10" t="str">
        <f>VLOOKUP(基本表格!E4384,起始地址定义!A:D,4,FALSE)&amp;" "&amp;Q4384</f>
        <v>2121+P2-M2 1#双螺旋运输机B 变频器通讯 实际运行反馈速度</v>
      </c>
      <c r="I4384" s="10" t="str">
        <f t="shared" si="695"/>
        <v>DB100,REAL456</v>
      </c>
      <c r="J4384" s="13" t="str">
        <f>VLOOKUP(E4384,起始地址定义!A:D,2,FALSE)</f>
        <v>DB100</v>
      </c>
      <c r="K4384" s="12" t="str">
        <f t="shared" si="696"/>
        <v>REAL456</v>
      </c>
      <c r="L4384" s="13">
        <f>VLOOKUP(E4384,起始地址定义!A:D,3,FALSE)</f>
        <v>450</v>
      </c>
      <c r="M4384" s="14">
        <f>VLOOKUP($F4384,类型描述及偏移量!$C:$H,2,FALSE)</f>
        <v>6</v>
      </c>
      <c r="N4384" s="14" t="str">
        <f>VLOOKUP($F4384,类型描述及偏移量!$C:$H,3,FALSE)</f>
        <v>实型</v>
      </c>
      <c r="O4384" s="14" t="str">
        <f>VLOOKUP($F4384,类型描述及偏移量!$C:$H,4,FALSE)</f>
        <v>None</v>
      </c>
      <c r="P4384" s="14" t="str">
        <f>VLOOKUP($F4384,类型描述及偏移量!$C:$H,5,FALSE)</f>
        <v>Yes</v>
      </c>
      <c r="Q4384" s="14" t="str">
        <f>VLOOKUP($F4384,类型描述及偏移量!$C:$H,6,FALSE)</f>
        <v>实际运行反馈速度</v>
      </c>
    </row>
    <row r="4385" hidden="1" spans="1:17">
      <c r="A4385" s="12" t="s">
        <v>128</v>
      </c>
      <c r="B4385" s="12" t="str">
        <f t="shared" si="697"/>
        <v>M2_Comm</v>
      </c>
      <c r="C4385" s="12" t="str">
        <f t="shared" si="698"/>
        <v>AV_Current</v>
      </c>
      <c r="D4385" s="12" t="str">
        <f t="shared" si="699"/>
        <v>BP_G120_var</v>
      </c>
      <c r="E4385" s="13" t="str">
        <f t="shared" si="692"/>
        <v>CHPF_M2_Comm_BP_G120_var</v>
      </c>
      <c r="F4385" s="14" t="str">
        <f t="shared" si="693"/>
        <v>BP_G120_var_AV_Current</v>
      </c>
      <c r="G4385" s="10" t="str">
        <f t="shared" si="694"/>
        <v>CHPF_M2_Comm_AV_Current</v>
      </c>
      <c r="H4385" s="10" t="str">
        <f>VLOOKUP(基本表格!E4385,起始地址定义!A:D,4,FALSE)&amp;" "&amp;Q4385</f>
        <v>2121+P2-M2 1#双螺旋运输机B 变频器通讯 实际运行反馈电流</v>
      </c>
      <c r="I4385" s="10" t="str">
        <f t="shared" si="695"/>
        <v>DB100,REAL460</v>
      </c>
      <c r="J4385" s="13" t="str">
        <f>VLOOKUP(E4385,起始地址定义!A:D,2,FALSE)</f>
        <v>DB100</v>
      </c>
      <c r="K4385" s="12" t="str">
        <f t="shared" si="696"/>
        <v>REAL460</v>
      </c>
      <c r="L4385" s="13">
        <f>VLOOKUP(E4385,起始地址定义!A:D,3,FALSE)</f>
        <v>450</v>
      </c>
      <c r="M4385" s="14">
        <f>VLOOKUP($F4385,类型描述及偏移量!$C:$H,2,FALSE)</f>
        <v>10</v>
      </c>
      <c r="N4385" s="14" t="str">
        <f>VLOOKUP($F4385,类型描述及偏移量!$C:$H,3,FALSE)</f>
        <v>实型</v>
      </c>
      <c r="O4385" s="14" t="str">
        <f>VLOOKUP($F4385,类型描述及偏移量!$C:$H,4,FALSE)</f>
        <v>None</v>
      </c>
      <c r="P4385" s="14" t="str">
        <f>VLOOKUP($F4385,类型描述及偏移量!$C:$H,5,FALSE)</f>
        <v>Yes</v>
      </c>
      <c r="Q4385" s="14" t="str">
        <f>VLOOKUP($F4385,类型描述及偏移量!$C:$H,6,FALSE)</f>
        <v>实际运行反馈电流</v>
      </c>
    </row>
    <row r="4386" hidden="1" spans="1:17">
      <c r="A4386" s="12" t="s">
        <v>128</v>
      </c>
      <c r="B4386" s="12" t="str">
        <f t="shared" si="697"/>
        <v>M2_Comm</v>
      </c>
      <c r="C4386" s="12" t="str">
        <f t="shared" si="698"/>
        <v>Torque</v>
      </c>
      <c r="D4386" s="12" t="str">
        <f t="shared" si="699"/>
        <v>BP_G120_var</v>
      </c>
      <c r="E4386" s="13" t="str">
        <f t="shared" si="692"/>
        <v>CHPF_M2_Comm_BP_G120_var</v>
      </c>
      <c r="F4386" s="14" t="str">
        <f t="shared" si="693"/>
        <v>BP_G120_var_Torque</v>
      </c>
      <c r="G4386" s="10" t="str">
        <f t="shared" si="694"/>
        <v>CHPF_M2_Comm_Torque</v>
      </c>
      <c r="H4386" s="10" t="str">
        <f>VLOOKUP(基本表格!E4386,起始地址定义!A:D,4,FALSE)&amp;" "&amp;Q4386</f>
        <v>2121+P2-M2 1#双螺旋运输机B 变频器通讯 转矩百分比</v>
      </c>
      <c r="I4386" s="10" t="str">
        <f t="shared" si="695"/>
        <v>DB100,REAL464</v>
      </c>
      <c r="J4386" s="13" t="str">
        <f>VLOOKUP(E4386,起始地址定义!A:D,2,FALSE)</f>
        <v>DB100</v>
      </c>
      <c r="K4386" s="12" t="str">
        <f t="shared" si="696"/>
        <v>REAL464</v>
      </c>
      <c r="L4386" s="13">
        <f>VLOOKUP(E4386,起始地址定义!A:D,3,FALSE)</f>
        <v>450</v>
      </c>
      <c r="M4386" s="14">
        <f>VLOOKUP($F4386,类型描述及偏移量!$C:$H,2,FALSE)</f>
        <v>14</v>
      </c>
      <c r="N4386" s="14" t="str">
        <f>VLOOKUP($F4386,类型描述及偏移量!$C:$H,3,FALSE)</f>
        <v>实型</v>
      </c>
      <c r="O4386" s="14" t="str">
        <f>VLOOKUP($F4386,类型描述及偏移量!$C:$H,4,FALSE)</f>
        <v>None</v>
      </c>
      <c r="P4386" s="14" t="str">
        <f>VLOOKUP($F4386,类型描述及偏移量!$C:$H,5,FALSE)</f>
        <v>Yes</v>
      </c>
      <c r="Q4386" s="14" t="str">
        <f>VLOOKUP($F4386,类型描述及偏移量!$C:$H,6,FALSE)</f>
        <v>转矩百分比</v>
      </c>
    </row>
    <row r="4387" hidden="1" spans="1:17">
      <c r="A4387" s="12" t="s">
        <v>128</v>
      </c>
      <c r="B4387" s="12" t="str">
        <f t="shared" si="697"/>
        <v>M2_Comm</v>
      </c>
      <c r="C4387" s="12" t="str">
        <f t="shared" si="698"/>
        <v>SP_Speed</v>
      </c>
      <c r="D4387" s="12" t="str">
        <f t="shared" si="699"/>
        <v>BP_G120_var</v>
      </c>
      <c r="E4387" s="13" t="str">
        <f t="shared" si="692"/>
        <v>CHPF_M2_Comm_BP_G120_var</v>
      </c>
      <c r="F4387" s="14" t="str">
        <f t="shared" si="693"/>
        <v>BP_G120_var_SP_Speed</v>
      </c>
      <c r="G4387" s="10" t="str">
        <f t="shared" si="694"/>
        <v>CHPF_M2_Comm_SP_Speed</v>
      </c>
      <c r="H4387" s="10" t="str">
        <f>VLOOKUP(基本表格!E4387,起始地址定义!A:D,4,FALSE)&amp;" "&amp;Q4387</f>
        <v>2121+P2-M2 1#双螺旋运输机B 变频器通讯 给定速度</v>
      </c>
      <c r="I4387" s="10" t="str">
        <f t="shared" si="695"/>
        <v>DB100,REAL468</v>
      </c>
      <c r="J4387" s="13" t="str">
        <f>VLOOKUP(E4387,起始地址定义!A:D,2,FALSE)</f>
        <v>DB100</v>
      </c>
      <c r="K4387" s="12" t="str">
        <f t="shared" si="696"/>
        <v>REAL468</v>
      </c>
      <c r="L4387" s="13">
        <f>VLOOKUP(E4387,起始地址定义!A:D,3,FALSE)</f>
        <v>450</v>
      </c>
      <c r="M4387" s="14">
        <f>VLOOKUP($F4387,类型描述及偏移量!$C:$H,2,FALSE)</f>
        <v>18</v>
      </c>
      <c r="N4387" s="14" t="str">
        <f>VLOOKUP($F4387,类型描述及偏移量!$C:$H,3,FALSE)</f>
        <v>实型</v>
      </c>
      <c r="O4387" s="14" t="str">
        <f>VLOOKUP($F4387,类型描述及偏移量!$C:$H,4,FALSE)</f>
        <v>None</v>
      </c>
      <c r="P4387" s="14" t="str">
        <f>VLOOKUP($F4387,类型描述及偏移量!$C:$H,5,FALSE)</f>
        <v>No</v>
      </c>
      <c r="Q4387" s="14" t="str">
        <f>VLOOKUP($F4387,类型描述及偏移量!$C:$H,6,FALSE)</f>
        <v>给定速度</v>
      </c>
    </row>
    <row r="4388" hidden="1" spans="1:17">
      <c r="A4388" s="12" t="s">
        <v>128</v>
      </c>
      <c r="B4388" s="12" t="str">
        <f t="shared" si="697"/>
        <v>M2_Comm</v>
      </c>
      <c r="C4388" s="12" t="str">
        <f t="shared" si="698"/>
        <v>SP_Ramp_UP</v>
      </c>
      <c r="D4388" s="12" t="str">
        <f t="shared" si="699"/>
        <v>BP_G120_var</v>
      </c>
      <c r="E4388" s="13" t="str">
        <f t="shared" si="692"/>
        <v>CHPF_M2_Comm_BP_G120_var</v>
      </c>
      <c r="F4388" s="14" t="str">
        <f t="shared" si="693"/>
        <v>BP_G120_var_SP_Ramp_UP</v>
      </c>
      <c r="G4388" s="10" t="str">
        <f t="shared" si="694"/>
        <v>CHPF_M2_Comm_SP_Ramp_UP</v>
      </c>
      <c r="H4388" s="10" t="str">
        <f>VLOOKUP(基本表格!E4388,起始地址定义!A:D,4,FALSE)&amp;" "&amp;Q4388</f>
        <v>2121+P2-M2 1#双螺旋运输机B 变频器通讯 加速时间</v>
      </c>
      <c r="I4388" s="10" t="str">
        <f t="shared" si="695"/>
        <v>DB100,REAL472</v>
      </c>
      <c r="J4388" s="13" t="str">
        <f>VLOOKUP(E4388,起始地址定义!A:D,2,FALSE)</f>
        <v>DB100</v>
      </c>
      <c r="K4388" s="12" t="str">
        <f t="shared" si="696"/>
        <v>REAL472</v>
      </c>
      <c r="L4388" s="13">
        <f>VLOOKUP(E4388,起始地址定义!A:D,3,FALSE)</f>
        <v>450</v>
      </c>
      <c r="M4388" s="14">
        <f>VLOOKUP($F4388,类型描述及偏移量!$C:$H,2,FALSE)</f>
        <v>22</v>
      </c>
      <c r="N4388" s="14" t="str">
        <f>VLOOKUP($F4388,类型描述及偏移量!$C:$H,3,FALSE)</f>
        <v>实型</v>
      </c>
      <c r="O4388" s="14" t="str">
        <f>VLOOKUP($F4388,类型描述及偏移量!$C:$H,4,FALSE)</f>
        <v>None</v>
      </c>
      <c r="P4388" s="14" t="str">
        <f>VLOOKUP($F4388,类型描述及偏移量!$C:$H,5,FALSE)</f>
        <v>No</v>
      </c>
      <c r="Q4388" s="14" t="str">
        <f>VLOOKUP($F4388,类型描述及偏移量!$C:$H,6,FALSE)</f>
        <v>加速时间</v>
      </c>
    </row>
    <row r="4389" hidden="1" spans="1:17">
      <c r="A4389" s="12" t="s">
        <v>128</v>
      </c>
      <c r="B4389" s="12" t="str">
        <f t="shared" si="697"/>
        <v>M2_Comm</v>
      </c>
      <c r="C4389" s="12" t="str">
        <f t="shared" si="698"/>
        <v>SP_Ramp_Down</v>
      </c>
      <c r="D4389" s="12" t="str">
        <f t="shared" si="699"/>
        <v>BP_G120_var</v>
      </c>
      <c r="E4389" s="13" t="str">
        <f t="shared" si="692"/>
        <v>CHPF_M2_Comm_BP_G120_var</v>
      </c>
      <c r="F4389" s="14" t="str">
        <f t="shared" si="693"/>
        <v>BP_G120_var_SP_Ramp_Down</v>
      </c>
      <c r="G4389" s="10" t="str">
        <f t="shared" si="694"/>
        <v>CHPF_M2_Comm_SP_Ramp_Down</v>
      </c>
      <c r="H4389" s="10" t="str">
        <f>VLOOKUP(基本表格!E4389,起始地址定义!A:D,4,FALSE)&amp;" "&amp;Q4389</f>
        <v>2121+P2-M2 1#双螺旋运输机B 变频器通讯 减速时间</v>
      </c>
      <c r="I4389" s="10" t="str">
        <f t="shared" si="695"/>
        <v>DB100,REAL476</v>
      </c>
      <c r="J4389" s="13" t="str">
        <f>VLOOKUP(E4389,起始地址定义!A:D,2,FALSE)</f>
        <v>DB100</v>
      </c>
      <c r="K4389" s="12" t="str">
        <f t="shared" si="696"/>
        <v>REAL476</v>
      </c>
      <c r="L4389" s="13">
        <f>VLOOKUP(E4389,起始地址定义!A:D,3,FALSE)</f>
        <v>450</v>
      </c>
      <c r="M4389" s="14">
        <f>VLOOKUP($F4389,类型描述及偏移量!$C:$H,2,FALSE)</f>
        <v>26</v>
      </c>
      <c r="N4389" s="14" t="str">
        <f>VLOOKUP($F4389,类型描述及偏移量!$C:$H,3,FALSE)</f>
        <v>实型</v>
      </c>
      <c r="O4389" s="14" t="str">
        <f>VLOOKUP($F4389,类型描述及偏移量!$C:$H,4,FALSE)</f>
        <v>None</v>
      </c>
      <c r="P4389" s="14" t="str">
        <f>VLOOKUP($F4389,类型描述及偏移量!$C:$H,5,FALSE)</f>
        <v>No</v>
      </c>
      <c r="Q4389" s="14" t="str">
        <f>VLOOKUP($F4389,类型描述及偏移量!$C:$H,6,FALSE)</f>
        <v>减速时间</v>
      </c>
    </row>
    <row r="4390" hidden="1" spans="1:17">
      <c r="A4390" s="12" t="s">
        <v>128</v>
      </c>
      <c r="B4390" s="12" t="str">
        <f t="shared" si="697"/>
        <v>M2_Comm</v>
      </c>
      <c r="C4390" s="12" t="str">
        <f t="shared" si="698"/>
        <v>Max_Spd</v>
      </c>
      <c r="D4390" s="12" t="str">
        <f t="shared" si="699"/>
        <v>BP_G120_var</v>
      </c>
      <c r="E4390" s="13" t="str">
        <f t="shared" si="692"/>
        <v>CHPF_M2_Comm_BP_G120_var</v>
      </c>
      <c r="F4390" s="14" t="str">
        <f t="shared" si="693"/>
        <v>BP_G120_var_Max_Spd</v>
      </c>
      <c r="G4390" s="10" t="str">
        <f t="shared" si="694"/>
        <v>CHPF_M2_Comm_Max_Spd</v>
      </c>
      <c r="H4390" s="10" t="str">
        <f>VLOOKUP(基本表格!E4390,起始地址定义!A:D,4,FALSE)&amp;" "&amp;Q4390</f>
        <v>2121+P2-M2 1#双螺旋运输机B 变频器通讯 最大频率</v>
      </c>
      <c r="I4390" s="10" t="str">
        <f t="shared" si="695"/>
        <v>DB100,REAL480</v>
      </c>
      <c r="J4390" s="13" t="str">
        <f>VLOOKUP(E4390,起始地址定义!A:D,2,FALSE)</f>
        <v>DB100</v>
      </c>
      <c r="K4390" s="12" t="str">
        <f t="shared" si="696"/>
        <v>REAL480</v>
      </c>
      <c r="L4390" s="13">
        <f>VLOOKUP(E4390,起始地址定义!A:D,3,FALSE)</f>
        <v>450</v>
      </c>
      <c r="M4390" s="14">
        <f>VLOOKUP($F4390,类型描述及偏移量!$C:$H,2,FALSE)</f>
        <v>30</v>
      </c>
      <c r="N4390" s="14" t="str">
        <f>VLOOKUP($F4390,类型描述及偏移量!$C:$H,3,FALSE)</f>
        <v>实型</v>
      </c>
      <c r="O4390" s="14" t="str">
        <f>VLOOKUP($F4390,类型描述及偏移量!$C:$H,4,FALSE)</f>
        <v>None</v>
      </c>
      <c r="P4390" s="14" t="str">
        <f>VLOOKUP($F4390,类型描述及偏移量!$C:$H,5,FALSE)</f>
        <v>No</v>
      </c>
      <c r="Q4390" s="14" t="str">
        <f>VLOOKUP($F4390,类型描述及偏移量!$C:$H,6,FALSE)</f>
        <v>最大频率</v>
      </c>
    </row>
    <row r="4391" hidden="1" spans="1:17">
      <c r="A4391" s="12" t="s">
        <v>128</v>
      </c>
      <c r="B4391" s="12" t="str">
        <f t="shared" si="697"/>
        <v>M2_Comm</v>
      </c>
      <c r="C4391" s="12" t="str">
        <f t="shared" si="698"/>
        <v>Min_Spd</v>
      </c>
      <c r="D4391" s="12" t="str">
        <f t="shared" si="699"/>
        <v>BP_G120_var</v>
      </c>
      <c r="E4391" s="13" t="str">
        <f t="shared" si="692"/>
        <v>CHPF_M2_Comm_BP_G120_var</v>
      </c>
      <c r="F4391" s="14" t="str">
        <f t="shared" si="693"/>
        <v>BP_G120_var_Min_Spd</v>
      </c>
      <c r="G4391" s="10" t="str">
        <f t="shared" si="694"/>
        <v>CHPF_M2_Comm_Min_Spd</v>
      </c>
      <c r="H4391" s="10" t="str">
        <f>VLOOKUP(基本表格!E4391,起始地址定义!A:D,4,FALSE)&amp;" "&amp;Q4391</f>
        <v>2121+P2-M2 1#双螺旋运输机B 变频器通讯 最小频率</v>
      </c>
      <c r="I4391" s="10" t="str">
        <f t="shared" si="695"/>
        <v>DB100,REAL484</v>
      </c>
      <c r="J4391" s="13" t="str">
        <f>VLOOKUP(E4391,起始地址定义!A:D,2,FALSE)</f>
        <v>DB100</v>
      </c>
      <c r="K4391" s="12" t="str">
        <f t="shared" si="696"/>
        <v>REAL484</v>
      </c>
      <c r="L4391" s="13">
        <f>VLOOKUP(E4391,起始地址定义!A:D,3,FALSE)</f>
        <v>450</v>
      </c>
      <c r="M4391" s="14">
        <f>VLOOKUP($F4391,类型描述及偏移量!$C:$H,2,FALSE)</f>
        <v>34</v>
      </c>
      <c r="N4391" s="14" t="str">
        <f>VLOOKUP($F4391,类型描述及偏移量!$C:$H,3,FALSE)</f>
        <v>实型</v>
      </c>
      <c r="O4391" s="14" t="str">
        <f>VLOOKUP($F4391,类型描述及偏移量!$C:$H,4,FALSE)</f>
        <v>None</v>
      </c>
      <c r="P4391" s="14" t="str">
        <f>VLOOKUP($F4391,类型描述及偏移量!$C:$H,5,FALSE)</f>
        <v>No</v>
      </c>
      <c r="Q4391" s="14" t="str">
        <f>VLOOKUP($F4391,类型描述及偏移量!$C:$H,6,FALSE)</f>
        <v>最小频率</v>
      </c>
    </row>
    <row r="4392" hidden="1" spans="1:17">
      <c r="A4392" s="12" t="s">
        <v>128</v>
      </c>
      <c r="B4392" s="12" t="str">
        <f t="shared" si="697"/>
        <v>M2_Comm</v>
      </c>
      <c r="C4392" s="12" t="str">
        <f t="shared" si="698"/>
        <v>Scaling_Speed</v>
      </c>
      <c r="D4392" s="12" t="str">
        <f t="shared" si="699"/>
        <v>BP_G120_var</v>
      </c>
      <c r="E4392" s="13" t="str">
        <f t="shared" si="692"/>
        <v>CHPF_M2_Comm_BP_G120_var</v>
      </c>
      <c r="F4392" s="14" t="str">
        <f t="shared" si="693"/>
        <v>BP_G120_var_Scaling_Speed</v>
      </c>
      <c r="G4392" s="10" t="str">
        <f t="shared" si="694"/>
        <v>CHPF_M2_Comm_Scaling_Speed</v>
      </c>
      <c r="H4392" s="10" t="str">
        <f>VLOOKUP(基本表格!E4392,起始地址定义!A:D,4,FALSE)&amp;" "&amp;Q4392</f>
        <v>2121+P2-M2 1#双螺旋运输机B 变频器通讯 多级速度</v>
      </c>
      <c r="I4392" s="10" t="str">
        <f t="shared" si="695"/>
        <v>DB100,REAL488</v>
      </c>
      <c r="J4392" s="13" t="str">
        <f>VLOOKUP(E4392,起始地址定义!A:D,2,FALSE)</f>
        <v>DB100</v>
      </c>
      <c r="K4392" s="12" t="str">
        <f t="shared" si="696"/>
        <v>REAL488</v>
      </c>
      <c r="L4392" s="13">
        <f>VLOOKUP(E4392,起始地址定义!A:D,3,FALSE)</f>
        <v>450</v>
      </c>
      <c r="M4392" s="14">
        <f>VLOOKUP($F4392,类型描述及偏移量!$C:$H,2,FALSE)</f>
        <v>38</v>
      </c>
      <c r="N4392" s="14" t="str">
        <f>VLOOKUP($F4392,类型描述及偏移量!$C:$H,3,FALSE)</f>
        <v>实型</v>
      </c>
      <c r="O4392" s="14" t="str">
        <f>VLOOKUP($F4392,类型描述及偏移量!$C:$H,4,FALSE)</f>
        <v>None</v>
      </c>
      <c r="P4392" s="14" t="str">
        <f>VLOOKUP($F4392,类型描述及偏移量!$C:$H,5,FALSE)</f>
        <v>No</v>
      </c>
      <c r="Q4392" s="14" t="str">
        <f>VLOOKUP($F4392,类型描述及偏移量!$C:$H,6,FALSE)</f>
        <v>多级速度</v>
      </c>
    </row>
    <row r="4393" hidden="1" spans="1:17">
      <c r="A4393" s="12" t="s">
        <v>128</v>
      </c>
      <c r="B4393" s="12" t="str">
        <f t="shared" si="697"/>
        <v>M2_Comm</v>
      </c>
      <c r="C4393" s="12" t="str">
        <f t="shared" si="698"/>
        <v>Scaling_Ramp</v>
      </c>
      <c r="D4393" s="12" t="str">
        <f t="shared" si="699"/>
        <v>BP_G120_var</v>
      </c>
      <c r="E4393" s="13" t="str">
        <f t="shared" si="692"/>
        <v>CHPF_M2_Comm_BP_G120_var</v>
      </c>
      <c r="F4393" s="14" t="str">
        <f t="shared" si="693"/>
        <v>BP_G120_var_Scaling_Ramp</v>
      </c>
      <c r="G4393" s="10" t="str">
        <f t="shared" si="694"/>
        <v>CHPF_M2_Comm_Scaling_Ramp</v>
      </c>
      <c r="H4393" s="10" t="str">
        <f>VLOOKUP(基本表格!E4393,起始地址定义!A:D,4,FALSE)&amp;" "&amp;Q4393</f>
        <v>2121+P2-M2 1#双螺旋运输机B 变频器通讯 多级转速</v>
      </c>
      <c r="I4393" s="10" t="str">
        <f t="shared" si="695"/>
        <v>DB100,REAL492</v>
      </c>
      <c r="J4393" s="13" t="str">
        <f>VLOOKUP(E4393,起始地址定义!A:D,2,FALSE)</f>
        <v>DB100</v>
      </c>
      <c r="K4393" s="12" t="str">
        <f t="shared" si="696"/>
        <v>REAL492</v>
      </c>
      <c r="L4393" s="13">
        <f>VLOOKUP(E4393,起始地址定义!A:D,3,FALSE)</f>
        <v>450</v>
      </c>
      <c r="M4393" s="14">
        <f>VLOOKUP($F4393,类型描述及偏移量!$C:$H,2,FALSE)</f>
        <v>42</v>
      </c>
      <c r="N4393" s="14" t="str">
        <f>VLOOKUP($F4393,类型描述及偏移量!$C:$H,3,FALSE)</f>
        <v>实型</v>
      </c>
      <c r="O4393" s="14" t="str">
        <f>VLOOKUP($F4393,类型描述及偏移量!$C:$H,4,FALSE)</f>
        <v>None</v>
      </c>
      <c r="P4393" s="14" t="str">
        <f>VLOOKUP($F4393,类型描述及偏移量!$C:$H,5,FALSE)</f>
        <v>No</v>
      </c>
      <c r="Q4393" s="14" t="str">
        <f>VLOOKUP($F4393,类型描述及偏移量!$C:$H,6,FALSE)</f>
        <v>多级转速</v>
      </c>
    </row>
    <row r="4394" hidden="1" spans="1:17">
      <c r="A4394" s="12" t="s">
        <v>128</v>
      </c>
      <c r="B4394" s="12" t="str">
        <f t="shared" si="697"/>
        <v>M2_ActRPM</v>
      </c>
      <c r="C4394" s="12" t="str">
        <f t="shared" si="698"/>
        <v>HiProEN</v>
      </c>
      <c r="D4394" s="12" t="str">
        <f t="shared" si="699"/>
        <v>BP_Value_var</v>
      </c>
      <c r="E4394" s="13" t="str">
        <f t="shared" si="692"/>
        <v>CHPF_M2_ActRPM_BP_Value_var</v>
      </c>
      <c r="F4394" s="14" t="str">
        <f t="shared" si="693"/>
        <v>BP_Value_var_HiProEN</v>
      </c>
      <c r="G4394" s="10" t="str">
        <f t="shared" si="694"/>
        <v>CHPF_M2_ActRPM_HiProEN</v>
      </c>
      <c r="H4394" s="10" t="str">
        <f>VLOOKUP(基本表格!E4394,起始地址定义!A:D,4,FALSE)&amp;" "&amp;Q4394</f>
        <v>2121+P2-M2 1#双螺旋运输机B 反馈转速 上限保护使能</v>
      </c>
      <c r="I4394" s="10" t="str">
        <f t="shared" si="695"/>
        <v>DB100,X500.3</v>
      </c>
      <c r="J4394" s="13" t="str">
        <f>VLOOKUP(E4394,起始地址定义!A:D,2,FALSE)</f>
        <v>DB100</v>
      </c>
      <c r="K4394" s="12" t="str">
        <f t="shared" si="696"/>
        <v>X500.3</v>
      </c>
      <c r="L4394" s="13">
        <f>VLOOKUP(E4394,起始地址定义!A:D,3,FALSE)</f>
        <v>500</v>
      </c>
      <c r="M4394" s="14">
        <f>VLOOKUP($F4394,类型描述及偏移量!$C:$H,2,FALSE)</f>
        <v>0.299999999999997</v>
      </c>
      <c r="N4394" s="14" t="str">
        <f>VLOOKUP($F4394,类型描述及偏移量!$C:$H,3,FALSE)</f>
        <v>离散</v>
      </c>
      <c r="O4394" s="14" t="str">
        <f>VLOOKUP($F4394,类型描述及偏移量!$C:$H,4,FALSE)</f>
        <v>None</v>
      </c>
      <c r="P4394" s="14" t="str">
        <f>VLOOKUP($F4394,类型描述及偏移量!$C:$H,5,FALSE)</f>
        <v>No</v>
      </c>
      <c r="Q4394" s="14" t="str">
        <f>VLOOKUP($F4394,类型描述及偏移量!$C:$H,6,FALSE)</f>
        <v>上限保护使能</v>
      </c>
    </row>
    <row r="4395" hidden="1" spans="1:17">
      <c r="A4395" s="12" t="s">
        <v>128</v>
      </c>
      <c r="B4395" s="12" t="str">
        <f t="shared" si="697"/>
        <v>M2_ActRPM</v>
      </c>
      <c r="C4395" s="12" t="str">
        <f t="shared" si="698"/>
        <v>LoProEN</v>
      </c>
      <c r="D4395" s="12" t="str">
        <f t="shared" si="699"/>
        <v>BP_Value_var</v>
      </c>
      <c r="E4395" s="13" t="str">
        <f t="shared" si="692"/>
        <v>CHPF_M2_ActRPM_BP_Value_var</v>
      </c>
      <c r="F4395" s="14" t="str">
        <f t="shared" si="693"/>
        <v>BP_Value_var_LoProEN</v>
      </c>
      <c r="G4395" s="10" t="str">
        <f t="shared" si="694"/>
        <v>CHPF_M2_ActRPM_LoProEN</v>
      </c>
      <c r="H4395" s="10" t="str">
        <f>VLOOKUP(基本表格!E4395,起始地址定义!A:D,4,FALSE)&amp;" "&amp;Q4395</f>
        <v>2121+P2-M2 1#双螺旋运输机B 反馈转速 下限保护使能</v>
      </c>
      <c r="I4395" s="10" t="str">
        <f t="shared" si="695"/>
        <v>DB100,X500.4</v>
      </c>
      <c r="J4395" s="13" t="str">
        <f>VLOOKUP(E4395,起始地址定义!A:D,2,FALSE)</f>
        <v>DB100</v>
      </c>
      <c r="K4395" s="12" t="str">
        <f t="shared" si="696"/>
        <v>X500.4</v>
      </c>
      <c r="L4395" s="13">
        <f>VLOOKUP(E4395,起始地址定义!A:D,3,FALSE)</f>
        <v>500</v>
      </c>
      <c r="M4395" s="14">
        <f>VLOOKUP($F4395,类型描述及偏移量!$C:$H,2,FALSE)</f>
        <v>0.399999999999999</v>
      </c>
      <c r="N4395" s="14" t="str">
        <f>VLOOKUP($F4395,类型描述及偏移量!$C:$H,3,FALSE)</f>
        <v>离散</v>
      </c>
      <c r="O4395" s="14" t="str">
        <f>VLOOKUP($F4395,类型描述及偏移量!$C:$H,4,FALSE)</f>
        <v>None</v>
      </c>
      <c r="P4395" s="14" t="str">
        <f>VLOOKUP($F4395,类型描述及偏移量!$C:$H,5,FALSE)</f>
        <v>No</v>
      </c>
      <c r="Q4395" s="14" t="str">
        <f>VLOOKUP($F4395,类型描述及偏移量!$C:$H,6,FALSE)</f>
        <v>下限保护使能</v>
      </c>
    </row>
    <row r="4396" hidden="1" spans="1:17">
      <c r="A4396" s="12" t="s">
        <v>128</v>
      </c>
      <c r="B4396" s="12" t="str">
        <f t="shared" si="697"/>
        <v>M2_ActRPM</v>
      </c>
      <c r="C4396" s="12" t="str">
        <f t="shared" si="698"/>
        <v>HiALM</v>
      </c>
      <c r="D4396" s="12" t="str">
        <f t="shared" si="699"/>
        <v>BP_Value_var</v>
      </c>
      <c r="E4396" s="13" t="str">
        <f t="shared" si="692"/>
        <v>CHPF_M2_ActRPM_BP_Value_var</v>
      </c>
      <c r="F4396" s="14" t="str">
        <f t="shared" si="693"/>
        <v>BP_Value_var_HiALM</v>
      </c>
      <c r="G4396" s="10" t="str">
        <f t="shared" si="694"/>
        <v>CHPF_M2_ActRPM_HiALM</v>
      </c>
      <c r="H4396" s="10" t="str">
        <f>VLOOKUP(基本表格!E4396,起始地址定义!A:D,4,FALSE)&amp;" "&amp;Q4396</f>
        <v>2121+P2-M2 1#双螺旋运输机B 反馈转速 上限报警</v>
      </c>
      <c r="I4396" s="10" t="str">
        <f t="shared" si="695"/>
        <v>DB100,X500.5</v>
      </c>
      <c r="J4396" s="13" t="str">
        <f>VLOOKUP(E4396,起始地址定义!A:D,2,FALSE)</f>
        <v>DB100</v>
      </c>
      <c r="K4396" s="12" t="str">
        <f t="shared" si="696"/>
        <v>X500.5</v>
      </c>
      <c r="L4396" s="13">
        <f>VLOOKUP(E4396,起始地址定义!A:D,3,FALSE)</f>
        <v>500</v>
      </c>
      <c r="M4396" s="14">
        <f>VLOOKUP($F4396,类型描述及偏移量!$C:$H,2,FALSE)</f>
        <v>0.5</v>
      </c>
      <c r="N4396" s="14" t="str">
        <f>VLOOKUP($F4396,类型描述及偏移量!$C:$H,3,FALSE)</f>
        <v>离散</v>
      </c>
      <c r="O4396" s="14" t="str">
        <f>VLOOKUP($F4396,类型描述及偏移量!$C:$H,4,FALSE)</f>
        <v>None</v>
      </c>
      <c r="P4396" s="14" t="str">
        <f>VLOOKUP($F4396,类型描述及偏移量!$C:$H,5,FALSE)</f>
        <v>Yes</v>
      </c>
      <c r="Q4396" s="14" t="str">
        <f>VLOOKUP($F4396,类型描述及偏移量!$C:$H,6,FALSE)</f>
        <v>上限报警</v>
      </c>
    </row>
    <row r="4397" hidden="1" spans="1:17">
      <c r="A4397" s="12" t="s">
        <v>128</v>
      </c>
      <c r="B4397" s="12" t="str">
        <f t="shared" si="697"/>
        <v>M2_ActRPM</v>
      </c>
      <c r="C4397" s="12" t="str">
        <f t="shared" si="698"/>
        <v>LoALM</v>
      </c>
      <c r="D4397" s="12" t="str">
        <f t="shared" si="699"/>
        <v>BP_Value_var</v>
      </c>
      <c r="E4397" s="13" t="str">
        <f t="shared" si="692"/>
        <v>CHPF_M2_ActRPM_BP_Value_var</v>
      </c>
      <c r="F4397" s="14" t="str">
        <f t="shared" si="693"/>
        <v>BP_Value_var_LoALM</v>
      </c>
      <c r="G4397" s="10" t="str">
        <f t="shared" si="694"/>
        <v>CHPF_M2_ActRPM_LoALM</v>
      </c>
      <c r="H4397" s="10" t="str">
        <f>VLOOKUP(基本表格!E4397,起始地址定义!A:D,4,FALSE)&amp;" "&amp;Q4397</f>
        <v>2121+P2-M2 1#双螺旋运输机B 反馈转速 下限报警</v>
      </c>
      <c r="I4397" s="10" t="str">
        <f t="shared" si="695"/>
        <v>DB100,X500.6</v>
      </c>
      <c r="J4397" s="13" t="str">
        <f>VLOOKUP(E4397,起始地址定义!A:D,2,FALSE)</f>
        <v>DB100</v>
      </c>
      <c r="K4397" s="12" t="str">
        <f t="shared" si="696"/>
        <v>X500.6</v>
      </c>
      <c r="L4397" s="13">
        <f>VLOOKUP(E4397,起始地址定义!A:D,3,FALSE)</f>
        <v>500</v>
      </c>
      <c r="M4397" s="14">
        <f>VLOOKUP($F4397,类型描述及偏移量!$C:$H,2,FALSE)</f>
        <v>0.600000000000001</v>
      </c>
      <c r="N4397" s="14" t="str">
        <f>VLOOKUP($F4397,类型描述及偏移量!$C:$H,3,FALSE)</f>
        <v>离散</v>
      </c>
      <c r="O4397" s="14" t="str">
        <f>VLOOKUP($F4397,类型描述及偏移量!$C:$H,4,FALSE)</f>
        <v>None</v>
      </c>
      <c r="P4397" s="14" t="str">
        <f>VLOOKUP($F4397,类型描述及偏移量!$C:$H,5,FALSE)</f>
        <v>Yes</v>
      </c>
      <c r="Q4397" s="14" t="str">
        <f>VLOOKUP($F4397,类型描述及偏移量!$C:$H,6,FALSE)</f>
        <v>下限报警</v>
      </c>
    </row>
    <row r="4398" hidden="1" spans="1:17">
      <c r="A4398" s="12" t="s">
        <v>128</v>
      </c>
      <c r="B4398" s="12" t="str">
        <f t="shared" si="697"/>
        <v>M2_ActRPM</v>
      </c>
      <c r="C4398" s="12" t="str">
        <f t="shared" si="698"/>
        <v>HiHiALM</v>
      </c>
      <c r="D4398" s="12" t="str">
        <f t="shared" si="699"/>
        <v>BP_Value_var</v>
      </c>
      <c r="E4398" s="13" t="str">
        <f t="shared" si="692"/>
        <v>CHPF_M2_ActRPM_BP_Value_var</v>
      </c>
      <c r="F4398" s="14" t="str">
        <f t="shared" si="693"/>
        <v>BP_Value_var_HiHiALM</v>
      </c>
      <c r="G4398" s="10" t="str">
        <f t="shared" si="694"/>
        <v>CHPF_M2_ActRPM_HiHiALM</v>
      </c>
      <c r="H4398" s="10" t="str">
        <f>VLOOKUP(基本表格!E4398,起始地址定义!A:D,4,FALSE)&amp;" "&amp;Q4398</f>
        <v>2121+P2-M2 1#双螺旋运输机B 反馈转速 上上限报警</v>
      </c>
      <c r="I4398" s="10" t="str">
        <f t="shared" si="695"/>
        <v>DB100,X500.7</v>
      </c>
      <c r="J4398" s="13" t="str">
        <f>VLOOKUP(E4398,起始地址定义!A:D,2,FALSE)</f>
        <v>DB100</v>
      </c>
      <c r="K4398" s="12" t="str">
        <f t="shared" si="696"/>
        <v>X500.7</v>
      </c>
      <c r="L4398" s="13">
        <f>VLOOKUP(E4398,起始地址定义!A:D,3,FALSE)</f>
        <v>500</v>
      </c>
      <c r="M4398" s="14">
        <f>VLOOKUP($F4398,类型描述及偏移量!$C:$H,2,FALSE)</f>
        <v>0.700000000000003</v>
      </c>
      <c r="N4398" s="14" t="str">
        <f>VLOOKUP($F4398,类型描述及偏移量!$C:$H,3,FALSE)</f>
        <v>离散</v>
      </c>
      <c r="O4398" s="14" t="str">
        <f>VLOOKUP($F4398,类型描述及偏移量!$C:$H,4,FALSE)</f>
        <v>On</v>
      </c>
      <c r="P4398" s="14" t="str">
        <f>VLOOKUP($F4398,类型描述及偏移量!$C:$H,5,FALSE)</f>
        <v>Yes</v>
      </c>
      <c r="Q4398" s="14" t="str">
        <f>VLOOKUP($F4398,类型描述及偏移量!$C:$H,6,FALSE)</f>
        <v>上上限报警</v>
      </c>
    </row>
    <row r="4399" hidden="1" spans="1:17">
      <c r="A4399" s="12" t="s">
        <v>128</v>
      </c>
      <c r="B4399" s="12" t="str">
        <f t="shared" si="697"/>
        <v>M2_ActRPM</v>
      </c>
      <c r="C4399" s="12" t="str">
        <f t="shared" si="698"/>
        <v>LoLoALM</v>
      </c>
      <c r="D4399" s="12" t="str">
        <f t="shared" si="699"/>
        <v>BP_Value_var</v>
      </c>
      <c r="E4399" s="13" t="str">
        <f t="shared" si="692"/>
        <v>CHPF_M2_ActRPM_BP_Value_var</v>
      </c>
      <c r="F4399" s="14" t="str">
        <f t="shared" si="693"/>
        <v>BP_Value_var_LoLoALM</v>
      </c>
      <c r="G4399" s="10" t="str">
        <f t="shared" si="694"/>
        <v>CHPF_M2_ActRPM_LoLoALM</v>
      </c>
      <c r="H4399" s="10" t="str">
        <f>VLOOKUP(基本表格!E4399,起始地址定义!A:D,4,FALSE)&amp;" "&amp;Q4399</f>
        <v>2121+P2-M2 1#双螺旋运输机B 反馈转速 下下限报警</v>
      </c>
      <c r="I4399" s="10" t="str">
        <f t="shared" si="695"/>
        <v>DB100,X501.0</v>
      </c>
      <c r="J4399" s="13" t="str">
        <f>VLOOKUP(E4399,起始地址定义!A:D,2,FALSE)</f>
        <v>DB100</v>
      </c>
      <c r="K4399" s="12" t="str">
        <f t="shared" si="696"/>
        <v>X501.0</v>
      </c>
      <c r="L4399" s="13">
        <f>VLOOKUP(E4399,起始地址定义!A:D,3,FALSE)</f>
        <v>500</v>
      </c>
      <c r="M4399" s="14">
        <f>VLOOKUP($F4399,类型描述及偏移量!$C:$H,2,FALSE)</f>
        <v>1</v>
      </c>
      <c r="N4399" s="14" t="str">
        <f>VLOOKUP($F4399,类型描述及偏移量!$C:$H,3,FALSE)</f>
        <v>离散</v>
      </c>
      <c r="O4399" s="14" t="str">
        <f>VLOOKUP($F4399,类型描述及偏移量!$C:$H,4,FALSE)</f>
        <v>On</v>
      </c>
      <c r="P4399" s="14" t="str">
        <f>VLOOKUP($F4399,类型描述及偏移量!$C:$H,5,FALSE)</f>
        <v>Yes</v>
      </c>
      <c r="Q4399" s="14" t="str">
        <f>VLOOKUP($F4399,类型描述及偏移量!$C:$H,6,FALSE)</f>
        <v>下下限报警</v>
      </c>
    </row>
    <row r="4400" hidden="1" spans="1:17">
      <c r="A4400" s="12" t="s">
        <v>128</v>
      </c>
      <c r="B4400" s="12" t="str">
        <f t="shared" si="697"/>
        <v>M2_ActRPM</v>
      </c>
      <c r="C4400" s="12" t="str">
        <f t="shared" si="698"/>
        <v>LimALM</v>
      </c>
      <c r="D4400" s="12" t="str">
        <f t="shared" si="699"/>
        <v>BP_Value_var</v>
      </c>
      <c r="E4400" s="13" t="str">
        <f t="shared" si="692"/>
        <v>CHPF_M2_ActRPM_BP_Value_var</v>
      </c>
      <c r="F4400" s="14" t="str">
        <f t="shared" si="693"/>
        <v>BP_Value_var_LimALM</v>
      </c>
      <c r="G4400" s="10" t="str">
        <f t="shared" si="694"/>
        <v>CHPF_M2_ActRPM_LimALM</v>
      </c>
      <c r="H4400" s="10" t="str">
        <f>VLOOKUP(基本表格!E4400,起始地址定义!A:D,4,FALSE)&amp;" "&amp;Q4400</f>
        <v>2121+P2-M2 1#双螺旋运输机B 反馈转速 极限报警</v>
      </c>
      <c r="I4400" s="10" t="str">
        <f t="shared" si="695"/>
        <v>DB100,X501.1</v>
      </c>
      <c r="J4400" s="13" t="str">
        <f>VLOOKUP(E4400,起始地址定义!A:D,2,FALSE)</f>
        <v>DB100</v>
      </c>
      <c r="K4400" s="12" t="str">
        <f t="shared" si="696"/>
        <v>X501.1</v>
      </c>
      <c r="L4400" s="13">
        <f>VLOOKUP(E4400,起始地址定义!A:D,3,FALSE)</f>
        <v>500</v>
      </c>
      <c r="M4400" s="14">
        <f>VLOOKUP($F4400,类型描述及偏移量!$C:$H,2,FALSE)</f>
        <v>1.1</v>
      </c>
      <c r="N4400" s="14" t="str">
        <f>VLOOKUP($F4400,类型描述及偏移量!$C:$H,3,FALSE)</f>
        <v>离散</v>
      </c>
      <c r="O4400" s="14" t="str">
        <f>VLOOKUP($F4400,类型描述及偏移量!$C:$H,4,FALSE)</f>
        <v>On</v>
      </c>
      <c r="P4400" s="14" t="str">
        <f>VLOOKUP($F4400,类型描述及偏移量!$C:$H,5,FALSE)</f>
        <v>Yes</v>
      </c>
      <c r="Q4400" s="14" t="str">
        <f>VLOOKUP($F4400,类型描述及偏移量!$C:$H,6,FALSE)</f>
        <v>极限报警</v>
      </c>
    </row>
    <row r="4401" hidden="1" spans="1:17">
      <c r="A4401" s="12" t="s">
        <v>128</v>
      </c>
      <c r="B4401" s="12" t="str">
        <f t="shared" si="697"/>
        <v>M2_ActRPM</v>
      </c>
      <c r="C4401" s="12" t="str">
        <f t="shared" si="698"/>
        <v>LostALM</v>
      </c>
      <c r="D4401" s="12" t="str">
        <f t="shared" si="699"/>
        <v>BP_Value_var</v>
      </c>
      <c r="E4401" s="13" t="str">
        <f t="shared" si="692"/>
        <v>CHPF_M2_ActRPM_BP_Value_var</v>
      </c>
      <c r="F4401" s="14" t="str">
        <f t="shared" si="693"/>
        <v>BP_Value_var_LostALM</v>
      </c>
      <c r="G4401" s="10" t="str">
        <f t="shared" si="694"/>
        <v>CHPF_M2_ActRPM_LostALM</v>
      </c>
      <c r="H4401" s="10" t="str">
        <f>VLOOKUP(基本表格!E4401,起始地址定义!A:D,4,FALSE)&amp;" "&amp;Q4401</f>
        <v>2121+P2-M2 1#双螺旋运输机B 反馈转速 传感器断线报警</v>
      </c>
      <c r="I4401" s="10" t="str">
        <f t="shared" si="695"/>
        <v>DB100,X501.2</v>
      </c>
      <c r="J4401" s="13" t="str">
        <f>VLOOKUP(E4401,起始地址定义!A:D,2,FALSE)</f>
        <v>DB100</v>
      </c>
      <c r="K4401" s="12" t="str">
        <f t="shared" si="696"/>
        <v>X501.2</v>
      </c>
      <c r="L4401" s="13">
        <f>VLOOKUP(E4401,起始地址定义!A:D,3,FALSE)</f>
        <v>500</v>
      </c>
      <c r="M4401" s="14">
        <f>VLOOKUP($F4401,类型描述及偏移量!$C:$H,2,FALSE)</f>
        <v>1.2</v>
      </c>
      <c r="N4401" s="14" t="str">
        <f>VLOOKUP($F4401,类型描述及偏移量!$C:$H,3,FALSE)</f>
        <v>离散</v>
      </c>
      <c r="O4401" s="14" t="str">
        <f>VLOOKUP($F4401,类型描述及偏移量!$C:$H,4,FALSE)</f>
        <v>On</v>
      </c>
      <c r="P4401" s="14" t="str">
        <f>VLOOKUP($F4401,类型描述及偏移量!$C:$H,5,FALSE)</f>
        <v>Yes</v>
      </c>
      <c r="Q4401" s="14" t="str">
        <f>VLOOKUP($F4401,类型描述及偏移量!$C:$H,6,FALSE)</f>
        <v>传感器断线报警</v>
      </c>
    </row>
    <row r="4402" hidden="1" spans="1:17">
      <c r="A4402" s="12" t="s">
        <v>128</v>
      </c>
      <c r="B4402" s="12" t="str">
        <f t="shared" si="697"/>
        <v>M2_ActRPM</v>
      </c>
      <c r="C4402" s="12" t="str">
        <f t="shared" si="698"/>
        <v>Code</v>
      </c>
      <c r="D4402" s="12" t="str">
        <f t="shared" si="699"/>
        <v>BP_Value_var</v>
      </c>
      <c r="E4402" s="13" t="str">
        <f t="shared" si="692"/>
        <v>CHPF_M2_ActRPM_BP_Value_var</v>
      </c>
      <c r="F4402" s="14" t="str">
        <f t="shared" si="693"/>
        <v>BP_Value_var_Code</v>
      </c>
      <c r="G4402" s="10" t="str">
        <f t="shared" si="694"/>
        <v>CHPF_M2_ActRPM_Code</v>
      </c>
      <c r="H4402" s="10" t="str">
        <f>VLOOKUP(基本表格!E4402,起始地址定义!A:D,4,FALSE)&amp;" "&amp;Q4402</f>
        <v>2121+P2-M2 1#双螺旋运输机B 反馈转速 实际内码</v>
      </c>
      <c r="I4402" s="10" t="str">
        <f t="shared" si="695"/>
        <v>DB100,INT502</v>
      </c>
      <c r="J4402" s="13" t="str">
        <f>VLOOKUP(E4402,起始地址定义!A:D,2,FALSE)</f>
        <v>DB100</v>
      </c>
      <c r="K4402" s="12" t="str">
        <f t="shared" si="696"/>
        <v>INT502</v>
      </c>
      <c r="L4402" s="13">
        <f>VLOOKUP(E4402,起始地址定义!A:D,3,FALSE)</f>
        <v>500</v>
      </c>
      <c r="M4402" s="14">
        <f>VLOOKUP($F4402,类型描述及偏移量!$C:$H,2,FALSE)</f>
        <v>2</v>
      </c>
      <c r="N4402" s="14" t="str">
        <f>VLOOKUP($F4402,类型描述及偏移量!$C:$H,3,FALSE)</f>
        <v>整型</v>
      </c>
      <c r="O4402" s="14" t="str">
        <f>VLOOKUP($F4402,类型描述及偏移量!$C:$H,4,FALSE)</f>
        <v>None</v>
      </c>
      <c r="P4402" s="14" t="str">
        <f>VLOOKUP($F4402,类型描述及偏移量!$C:$H,5,FALSE)</f>
        <v>Yes</v>
      </c>
      <c r="Q4402" s="14" t="str">
        <f>VLOOKUP($F4402,类型描述及偏移量!$C:$H,6,FALSE)</f>
        <v>实际内码</v>
      </c>
    </row>
    <row r="4403" hidden="1" spans="1:17">
      <c r="A4403" s="12" t="s">
        <v>128</v>
      </c>
      <c r="B4403" s="12" t="str">
        <f t="shared" si="697"/>
        <v>M2_ActRPM</v>
      </c>
      <c r="C4403" s="12" t="str">
        <f t="shared" si="698"/>
        <v>Value</v>
      </c>
      <c r="D4403" s="12" t="str">
        <f t="shared" si="699"/>
        <v>BP_Value_var</v>
      </c>
      <c r="E4403" s="13" t="str">
        <f t="shared" si="692"/>
        <v>CHPF_M2_ActRPM_BP_Value_var</v>
      </c>
      <c r="F4403" s="14" t="str">
        <f t="shared" si="693"/>
        <v>BP_Value_var_Value</v>
      </c>
      <c r="G4403" s="10" t="str">
        <f t="shared" si="694"/>
        <v>CHPF_M2_ActRPM_Value</v>
      </c>
      <c r="H4403" s="10" t="str">
        <f>VLOOKUP(基本表格!E4403,起始地址定义!A:D,4,FALSE)&amp;" "&amp;Q4403</f>
        <v>2121+P2-M2 1#双螺旋运输机B 反馈转速 实际值</v>
      </c>
      <c r="I4403" s="10" t="str">
        <f t="shared" si="695"/>
        <v>DB100,REAL506</v>
      </c>
      <c r="J4403" s="13" t="str">
        <f>VLOOKUP(E4403,起始地址定义!A:D,2,FALSE)</f>
        <v>DB100</v>
      </c>
      <c r="K4403" s="12" t="str">
        <f t="shared" si="696"/>
        <v>REAL506</v>
      </c>
      <c r="L4403" s="13">
        <f>VLOOKUP(E4403,起始地址定义!A:D,3,FALSE)</f>
        <v>500</v>
      </c>
      <c r="M4403" s="14">
        <f>VLOOKUP($F4403,类型描述及偏移量!$C:$H,2,FALSE)</f>
        <v>6</v>
      </c>
      <c r="N4403" s="14" t="str">
        <f>VLOOKUP($F4403,类型描述及偏移量!$C:$H,3,FALSE)</f>
        <v>实型</v>
      </c>
      <c r="O4403" s="14" t="str">
        <f>VLOOKUP($F4403,类型描述及偏移量!$C:$H,4,FALSE)</f>
        <v>None</v>
      </c>
      <c r="P4403" s="14" t="str">
        <f>VLOOKUP($F4403,类型描述及偏移量!$C:$H,5,FALSE)</f>
        <v>Yes</v>
      </c>
      <c r="Q4403" s="14" t="str">
        <f>VLOOKUP($F4403,类型描述及偏移量!$C:$H,6,FALSE)</f>
        <v>实际值</v>
      </c>
    </row>
    <row r="4404" hidden="1" spans="1:17">
      <c r="A4404" s="12" t="s">
        <v>128</v>
      </c>
      <c r="B4404" s="12" t="str">
        <f t="shared" si="697"/>
        <v>M2_ActRPM</v>
      </c>
      <c r="C4404" s="12" t="str">
        <f t="shared" si="698"/>
        <v>Range</v>
      </c>
      <c r="D4404" s="12" t="str">
        <f t="shared" si="699"/>
        <v>BP_Value_var</v>
      </c>
      <c r="E4404" s="13" t="str">
        <f t="shared" si="692"/>
        <v>CHPF_M2_ActRPM_BP_Value_var</v>
      </c>
      <c r="F4404" s="14" t="str">
        <f t="shared" si="693"/>
        <v>BP_Value_var_Range</v>
      </c>
      <c r="G4404" s="10" t="str">
        <f t="shared" si="694"/>
        <v>CHPF_M2_ActRPM_Range</v>
      </c>
      <c r="H4404" s="10" t="str">
        <f>VLOOKUP(基本表格!E4404,起始地址定义!A:D,4,FALSE)&amp;" "&amp;Q4404</f>
        <v>2121+P2-M2 1#双螺旋运输机B 反馈转速 量程</v>
      </c>
      <c r="I4404" s="10" t="str">
        <f t="shared" si="695"/>
        <v>DB100,REAL510</v>
      </c>
      <c r="J4404" s="13" t="str">
        <f>VLOOKUP(E4404,起始地址定义!A:D,2,FALSE)</f>
        <v>DB100</v>
      </c>
      <c r="K4404" s="12" t="str">
        <f t="shared" si="696"/>
        <v>REAL510</v>
      </c>
      <c r="L4404" s="13">
        <f>VLOOKUP(E4404,起始地址定义!A:D,3,FALSE)</f>
        <v>500</v>
      </c>
      <c r="M4404" s="14">
        <f>VLOOKUP($F4404,类型描述及偏移量!$C:$H,2,FALSE)</f>
        <v>10</v>
      </c>
      <c r="N4404" s="14" t="str">
        <f>VLOOKUP($F4404,类型描述及偏移量!$C:$H,3,FALSE)</f>
        <v>实型</v>
      </c>
      <c r="O4404" s="14" t="str">
        <f>VLOOKUP($F4404,类型描述及偏移量!$C:$H,4,FALSE)</f>
        <v>None</v>
      </c>
      <c r="P4404" s="14" t="str">
        <f>VLOOKUP($F4404,类型描述及偏移量!$C:$H,5,FALSE)</f>
        <v>No</v>
      </c>
      <c r="Q4404" s="14" t="str">
        <f>VLOOKUP($F4404,类型描述及偏移量!$C:$H,6,FALSE)</f>
        <v>量程</v>
      </c>
    </row>
    <row r="4405" hidden="1" spans="1:17">
      <c r="A4405" s="12" t="s">
        <v>128</v>
      </c>
      <c r="B4405" s="12" t="str">
        <f t="shared" si="697"/>
        <v>M2_ActRPM</v>
      </c>
      <c r="C4405" s="12" t="str">
        <f t="shared" si="698"/>
        <v>Hi</v>
      </c>
      <c r="D4405" s="12" t="str">
        <f t="shared" si="699"/>
        <v>BP_Value_var</v>
      </c>
      <c r="E4405" s="13" t="str">
        <f t="shared" si="692"/>
        <v>CHPF_M2_ActRPM_BP_Value_var</v>
      </c>
      <c r="F4405" s="14" t="str">
        <f t="shared" si="693"/>
        <v>BP_Value_var_Hi</v>
      </c>
      <c r="G4405" s="10" t="str">
        <f t="shared" si="694"/>
        <v>CHPF_M2_ActRPM_Hi</v>
      </c>
      <c r="H4405" s="10" t="str">
        <f>VLOOKUP(基本表格!E4405,起始地址定义!A:D,4,FALSE)&amp;" "&amp;Q4405</f>
        <v>2121+P2-M2 1#双螺旋运输机B 反馈转速 上限值</v>
      </c>
      <c r="I4405" s="10" t="str">
        <f t="shared" si="695"/>
        <v>DB100,REAL514</v>
      </c>
      <c r="J4405" s="13" t="str">
        <f>VLOOKUP(E4405,起始地址定义!A:D,2,FALSE)</f>
        <v>DB100</v>
      </c>
      <c r="K4405" s="12" t="str">
        <f t="shared" si="696"/>
        <v>REAL514</v>
      </c>
      <c r="L4405" s="13">
        <f>VLOOKUP(E4405,起始地址定义!A:D,3,FALSE)</f>
        <v>500</v>
      </c>
      <c r="M4405" s="14">
        <f>VLOOKUP($F4405,类型描述及偏移量!$C:$H,2,FALSE)</f>
        <v>14</v>
      </c>
      <c r="N4405" s="14" t="str">
        <f>VLOOKUP($F4405,类型描述及偏移量!$C:$H,3,FALSE)</f>
        <v>实型</v>
      </c>
      <c r="O4405" s="14" t="str">
        <f>VLOOKUP($F4405,类型描述及偏移量!$C:$H,4,FALSE)</f>
        <v>None</v>
      </c>
      <c r="P4405" s="14" t="str">
        <f>VLOOKUP($F4405,类型描述及偏移量!$C:$H,5,FALSE)</f>
        <v>No</v>
      </c>
      <c r="Q4405" s="14" t="str">
        <f>VLOOKUP($F4405,类型描述及偏移量!$C:$H,6,FALSE)</f>
        <v>上限值</v>
      </c>
    </row>
    <row r="4406" hidden="1" spans="1:17">
      <c r="A4406" s="12" t="s">
        <v>128</v>
      </c>
      <c r="B4406" s="12" t="str">
        <f t="shared" si="697"/>
        <v>M2_ActRPM</v>
      </c>
      <c r="C4406" s="12" t="str">
        <f t="shared" si="698"/>
        <v>Lo</v>
      </c>
      <c r="D4406" s="12" t="str">
        <f t="shared" si="699"/>
        <v>BP_Value_var</v>
      </c>
      <c r="E4406" s="13" t="str">
        <f t="shared" si="692"/>
        <v>CHPF_M2_ActRPM_BP_Value_var</v>
      </c>
      <c r="F4406" s="14" t="str">
        <f t="shared" si="693"/>
        <v>BP_Value_var_Lo</v>
      </c>
      <c r="G4406" s="10" t="str">
        <f t="shared" si="694"/>
        <v>CHPF_M2_ActRPM_Lo</v>
      </c>
      <c r="H4406" s="10" t="str">
        <f>VLOOKUP(基本表格!E4406,起始地址定义!A:D,4,FALSE)&amp;" "&amp;Q4406</f>
        <v>2121+P2-M2 1#双螺旋运输机B 反馈转速 下限值</v>
      </c>
      <c r="I4406" s="10" t="str">
        <f t="shared" si="695"/>
        <v>DB100,REAL518</v>
      </c>
      <c r="J4406" s="13" t="str">
        <f>VLOOKUP(E4406,起始地址定义!A:D,2,FALSE)</f>
        <v>DB100</v>
      </c>
      <c r="K4406" s="12" t="str">
        <f t="shared" si="696"/>
        <v>REAL518</v>
      </c>
      <c r="L4406" s="13">
        <f>VLOOKUP(E4406,起始地址定义!A:D,3,FALSE)</f>
        <v>500</v>
      </c>
      <c r="M4406" s="14">
        <f>VLOOKUP($F4406,类型描述及偏移量!$C:$H,2,FALSE)</f>
        <v>18</v>
      </c>
      <c r="N4406" s="14" t="str">
        <f>VLOOKUP($F4406,类型描述及偏移量!$C:$H,3,FALSE)</f>
        <v>实型</v>
      </c>
      <c r="O4406" s="14" t="str">
        <f>VLOOKUP($F4406,类型描述及偏移量!$C:$H,4,FALSE)</f>
        <v>None</v>
      </c>
      <c r="P4406" s="14" t="str">
        <f>VLOOKUP($F4406,类型描述及偏移量!$C:$H,5,FALSE)</f>
        <v>No</v>
      </c>
      <c r="Q4406" s="14" t="str">
        <f>VLOOKUP($F4406,类型描述及偏移量!$C:$H,6,FALSE)</f>
        <v>下限值</v>
      </c>
    </row>
    <row r="4407" hidden="1" spans="1:17">
      <c r="A4407" s="12" t="s">
        <v>128</v>
      </c>
      <c r="B4407" s="12" t="str">
        <f t="shared" si="697"/>
        <v>M2_ActRPM</v>
      </c>
      <c r="C4407" s="12" t="str">
        <f t="shared" si="698"/>
        <v>HiHi</v>
      </c>
      <c r="D4407" s="12" t="str">
        <f t="shared" si="699"/>
        <v>BP_Value_var</v>
      </c>
      <c r="E4407" s="13" t="str">
        <f t="shared" si="692"/>
        <v>CHPF_M2_ActRPM_BP_Value_var</v>
      </c>
      <c r="F4407" s="14" t="str">
        <f t="shared" si="693"/>
        <v>BP_Value_var_HiHi</v>
      </c>
      <c r="G4407" s="10" t="str">
        <f t="shared" si="694"/>
        <v>CHPF_M2_ActRPM_HiHi</v>
      </c>
      <c r="H4407" s="10" t="str">
        <f>VLOOKUP(基本表格!E4407,起始地址定义!A:D,4,FALSE)&amp;" "&amp;Q4407</f>
        <v>2121+P2-M2 1#双螺旋运输机B 反馈转速 上上限值</v>
      </c>
      <c r="I4407" s="10" t="str">
        <f t="shared" si="695"/>
        <v>DB100,REAL522</v>
      </c>
      <c r="J4407" s="13" t="str">
        <f>VLOOKUP(E4407,起始地址定义!A:D,2,FALSE)</f>
        <v>DB100</v>
      </c>
      <c r="K4407" s="12" t="str">
        <f t="shared" si="696"/>
        <v>REAL522</v>
      </c>
      <c r="L4407" s="13">
        <f>VLOOKUP(E4407,起始地址定义!A:D,3,FALSE)</f>
        <v>500</v>
      </c>
      <c r="M4407" s="14">
        <f>VLOOKUP($F4407,类型描述及偏移量!$C:$H,2,FALSE)</f>
        <v>22</v>
      </c>
      <c r="N4407" s="14" t="str">
        <f>VLOOKUP($F4407,类型描述及偏移量!$C:$H,3,FALSE)</f>
        <v>实型</v>
      </c>
      <c r="O4407" s="14" t="str">
        <f>VLOOKUP($F4407,类型描述及偏移量!$C:$H,4,FALSE)</f>
        <v>None</v>
      </c>
      <c r="P4407" s="14" t="str">
        <f>VLOOKUP($F4407,类型描述及偏移量!$C:$H,5,FALSE)</f>
        <v>No</v>
      </c>
      <c r="Q4407" s="14" t="str">
        <f>VLOOKUP($F4407,类型描述及偏移量!$C:$H,6,FALSE)</f>
        <v>上上限值</v>
      </c>
    </row>
    <row r="4408" hidden="1" spans="1:17">
      <c r="A4408" s="12" t="s">
        <v>128</v>
      </c>
      <c r="B4408" s="12" t="str">
        <f t="shared" si="697"/>
        <v>M2_ActRPM</v>
      </c>
      <c r="C4408" s="12" t="str">
        <f t="shared" si="698"/>
        <v>LoLo</v>
      </c>
      <c r="D4408" s="12" t="str">
        <f t="shared" si="699"/>
        <v>BP_Value_var</v>
      </c>
      <c r="E4408" s="13" t="str">
        <f t="shared" si="692"/>
        <v>CHPF_M2_ActRPM_BP_Value_var</v>
      </c>
      <c r="F4408" s="14" t="str">
        <f t="shared" si="693"/>
        <v>BP_Value_var_LoLo</v>
      </c>
      <c r="G4408" s="10" t="str">
        <f t="shared" si="694"/>
        <v>CHPF_M2_ActRPM_LoLo</v>
      </c>
      <c r="H4408" s="10" t="str">
        <f>VLOOKUP(基本表格!E4408,起始地址定义!A:D,4,FALSE)&amp;" "&amp;Q4408</f>
        <v>2121+P2-M2 1#双螺旋运输机B 反馈转速 下下限值</v>
      </c>
      <c r="I4408" s="10" t="str">
        <f t="shared" si="695"/>
        <v>DB100,REAL526</v>
      </c>
      <c r="J4408" s="13" t="str">
        <f>VLOOKUP(E4408,起始地址定义!A:D,2,FALSE)</f>
        <v>DB100</v>
      </c>
      <c r="K4408" s="12" t="str">
        <f t="shared" si="696"/>
        <v>REAL526</v>
      </c>
      <c r="L4408" s="13">
        <f>VLOOKUP(E4408,起始地址定义!A:D,3,FALSE)</f>
        <v>500</v>
      </c>
      <c r="M4408" s="14">
        <f>VLOOKUP($F4408,类型描述及偏移量!$C:$H,2,FALSE)</f>
        <v>26</v>
      </c>
      <c r="N4408" s="14" t="str">
        <f>VLOOKUP($F4408,类型描述及偏移量!$C:$H,3,FALSE)</f>
        <v>实型</v>
      </c>
      <c r="O4408" s="14" t="str">
        <f>VLOOKUP($F4408,类型描述及偏移量!$C:$H,4,FALSE)</f>
        <v>None</v>
      </c>
      <c r="P4408" s="14" t="str">
        <f>VLOOKUP($F4408,类型描述及偏移量!$C:$H,5,FALSE)</f>
        <v>No</v>
      </c>
      <c r="Q4408" s="14" t="str">
        <f>VLOOKUP($F4408,类型描述及偏移量!$C:$H,6,FALSE)</f>
        <v>下下限值</v>
      </c>
    </row>
    <row r="4409" hidden="1" spans="1:17">
      <c r="A4409" s="12" t="s">
        <v>128</v>
      </c>
      <c r="B4409" s="12" t="str">
        <f t="shared" si="697"/>
        <v>M2_Current</v>
      </c>
      <c r="C4409" s="12" t="str">
        <f t="shared" si="698"/>
        <v>HiProEN</v>
      </c>
      <c r="D4409" s="12" t="str">
        <f t="shared" si="699"/>
        <v>BP_Value_var</v>
      </c>
      <c r="E4409" s="13" t="str">
        <f t="shared" si="692"/>
        <v>CHPF_M2_Current_BP_Value_var</v>
      </c>
      <c r="F4409" s="14" t="str">
        <f t="shared" si="693"/>
        <v>BP_Value_var_HiProEN</v>
      </c>
      <c r="G4409" s="10" t="str">
        <f t="shared" si="694"/>
        <v>CHPF_M2_Current_HiProEN</v>
      </c>
      <c r="H4409" s="10" t="str">
        <f>VLOOKUP(基本表格!E4409,起始地址定义!A:D,4,FALSE)&amp;" "&amp;Q4409</f>
        <v>2121+P2-M2 1#双螺旋运输机B 反馈电流 上限保护使能</v>
      </c>
      <c r="I4409" s="10" t="str">
        <f t="shared" si="695"/>
        <v>DB100,X550.3</v>
      </c>
      <c r="J4409" s="13" t="str">
        <f>VLOOKUP(E4409,起始地址定义!A:D,2,FALSE)</f>
        <v>DB100</v>
      </c>
      <c r="K4409" s="12" t="str">
        <f t="shared" si="696"/>
        <v>X550.3</v>
      </c>
      <c r="L4409" s="13">
        <f>VLOOKUP(E4409,起始地址定义!A:D,3,FALSE)</f>
        <v>550</v>
      </c>
      <c r="M4409" s="14">
        <f>VLOOKUP($F4409,类型描述及偏移量!$C:$H,2,FALSE)</f>
        <v>0.299999999999997</v>
      </c>
      <c r="N4409" s="14" t="str">
        <f>VLOOKUP($F4409,类型描述及偏移量!$C:$H,3,FALSE)</f>
        <v>离散</v>
      </c>
      <c r="O4409" s="14" t="str">
        <f>VLOOKUP($F4409,类型描述及偏移量!$C:$H,4,FALSE)</f>
        <v>None</v>
      </c>
      <c r="P4409" s="14" t="str">
        <f>VLOOKUP($F4409,类型描述及偏移量!$C:$H,5,FALSE)</f>
        <v>No</v>
      </c>
      <c r="Q4409" s="14" t="str">
        <f>VLOOKUP($F4409,类型描述及偏移量!$C:$H,6,FALSE)</f>
        <v>上限保护使能</v>
      </c>
    </row>
    <row r="4410" hidden="1" spans="1:17">
      <c r="A4410" s="12" t="s">
        <v>128</v>
      </c>
      <c r="B4410" s="12" t="str">
        <f t="shared" si="697"/>
        <v>M2_Current</v>
      </c>
      <c r="C4410" s="12" t="str">
        <f t="shared" si="698"/>
        <v>LoProEN</v>
      </c>
      <c r="D4410" s="12" t="str">
        <f t="shared" si="699"/>
        <v>BP_Value_var</v>
      </c>
      <c r="E4410" s="13" t="str">
        <f t="shared" si="692"/>
        <v>CHPF_M2_Current_BP_Value_var</v>
      </c>
      <c r="F4410" s="14" t="str">
        <f t="shared" si="693"/>
        <v>BP_Value_var_LoProEN</v>
      </c>
      <c r="G4410" s="10" t="str">
        <f t="shared" si="694"/>
        <v>CHPF_M2_Current_LoProEN</v>
      </c>
      <c r="H4410" s="10" t="str">
        <f>VLOOKUP(基本表格!E4410,起始地址定义!A:D,4,FALSE)&amp;" "&amp;Q4410</f>
        <v>2121+P2-M2 1#双螺旋运输机B 反馈电流 下限保护使能</v>
      </c>
      <c r="I4410" s="10" t="str">
        <f t="shared" si="695"/>
        <v>DB100,X550.4</v>
      </c>
      <c r="J4410" s="13" t="str">
        <f>VLOOKUP(E4410,起始地址定义!A:D,2,FALSE)</f>
        <v>DB100</v>
      </c>
      <c r="K4410" s="12" t="str">
        <f t="shared" si="696"/>
        <v>X550.4</v>
      </c>
      <c r="L4410" s="13">
        <f>VLOOKUP(E4410,起始地址定义!A:D,3,FALSE)</f>
        <v>550</v>
      </c>
      <c r="M4410" s="14">
        <f>VLOOKUP($F4410,类型描述及偏移量!$C:$H,2,FALSE)</f>
        <v>0.399999999999999</v>
      </c>
      <c r="N4410" s="14" t="str">
        <f>VLOOKUP($F4410,类型描述及偏移量!$C:$H,3,FALSE)</f>
        <v>离散</v>
      </c>
      <c r="O4410" s="14" t="str">
        <f>VLOOKUP($F4410,类型描述及偏移量!$C:$H,4,FALSE)</f>
        <v>None</v>
      </c>
      <c r="P4410" s="14" t="str">
        <f>VLOOKUP($F4410,类型描述及偏移量!$C:$H,5,FALSE)</f>
        <v>No</v>
      </c>
      <c r="Q4410" s="14" t="str">
        <f>VLOOKUP($F4410,类型描述及偏移量!$C:$H,6,FALSE)</f>
        <v>下限保护使能</v>
      </c>
    </row>
    <row r="4411" hidden="1" spans="1:17">
      <c r="A4411" s="12" t="s">
        <v>128</v>
      </c>
      <c r="B4411" s="12" t="str">
        <f t="shared" si="697"/>
        <v>M2_Current</v>
      </c>
      <c r="C4411" s="12" t="str">
        <f t="shared" si="698"/>
        <v>HiALM</v>
      </c>
      <c r="D4411" s="12" t="str">
        <f t="shared" si="699"/>
        <v>BP_Value_var</v>
      </c>
      <c r="E4411" s="13" t="str">
        <f t="shared" si="692"/>
        <v>CHPF_M2_Current_BP_Value_var</v>
      </c>
      <c r="F4411" s="14" t="str">
        <f t="shared" si="693"/>
        <v>BP_Value_var_HiALM</v>
      </c>
      <c r="G4411" s="10" t="str">
        <f t="shared" si="694"/>
        <v>CHPF_M2_Current_HiALM</v>
      </c>
      <c r="H4411" s="10" t="str">
        <f>VLOOKUP(基本表格!E4411,起始地址定义!A:D,4,FALSE)&amp;" "&amp;Q4411</f>
        <v>2121+P2-M2 1#双螺旋运输机B 反馈电流 上限报警</v>
      </c>
      <c r="I4411" s="10" t="str">
        <f t="shared" si="695"/>
        <v>DB100,X550.5</v>
      </c>
      <c r="J4411" s="13" t="str">
        <f>VLOOKUP(E4411,起始地址定义!A:D,2,FALSE)</f>
        <v>DB100</v>
      </c>
      <c r="K4411" s="12" t="str">
        <f t="shared" si="696"/>
        <v>X550.5</v>
      </c>
      <c r="L4411" s="13">
        <f>VLOOKUP(E4411,起始地址定义!A:D,3,FALSE)</f>
        <v>550</v>
      </c>
      <c r="M4411" s="14">
        <f>VLOOKUP($F4411,类型描述及偏移量!$C:$H,2,FALSE)</f>
        <v>0.5</v>
      </c>
      <c r="N4411" s="14" t="str">
        <f>VLOOKUP($F4411,类型描述及偏移量!$C:$H,3,FALSE)</f>
        <v>离散</v>
      </c>
      <c r="O4411" s="14" t="str">
        <f>VLOOKUP($F4411,类型描述及偏移量!$C:$H,4,FALSE)</f>
        <v>None</v>
      </c>
      <c r="P4411" s="14" t="str">
        <f>VLOOKUP($F4411,类型描述及偏移量!$C:$H,5,FALSE)</f>
        <v>Yes</v>
      </c>
      <c r="Q4411" s="14" t="str">
        <f>VLOOKUP($F4411,类型描述及偏移量!$C:$H,6,FALSE)</f>
        <v>上限报警</v>
      </c>
    </row>
    <row r="4412" hidden="1" spans="1:17">
      <c r="A4412" s="12" t="s">
        <v>128</v>
      </c>
      <c r="B4412" s="12" t="str">
        <f t="shared" si="697"/>
        <v>M2_Current</v>
      </c>
      <c r="C4412" s="12" t="str">
        <f t="shared" si="698"/>
        <v>LoALM</v>
      </c>
      <c r="D4412" s="12" t="str">
        <f t="shared" si="699"/>
        <v>BP_Value_var</v>
      </c>
      <c r="E4412" s="13" t="str">
        <f t="shared" si="692"/>
        <v>CHPF_M2_Current_BP_Value_var</v>
      </c>
      <c r="F4412" s="14" t="str">
        <f t="shared" si="693"/>
        <v>BP_Value_var_LoALM</v>
      </c>
      <c r="G4412" s="10" t="str">
        <f t="shared" si="694"/>
        <v>CHPF_M2_Current_LoALM</v>
      </c>
      <c r="H4412" s="10" t="str">
        <f>VLOOKUP(基本表格!E4412,起始地址定义!A:D,4,FALSE)&amp;" "&amp;Q4412</f>
        <v>2121+P2-M2 1#双螺旋运输机B 反馈电流 下限报警</v>
      </c>
      <c r="I4412" s="10" t="str">
        <f t="shared" si="695"/>
        <v>DB100,X550.6</v>
      </c>
      <c r="J4412" s="13" t="str">
        <f>VLOOKUP(E4412,起始地址定义!A:D,2,FALSE)</f>
        <v>DB100</v>
      </c>
      <c r="K4412" s="12" t="str">
        <f t="shared" si="696"/>
        <v>X550.6</v>
      </c>
      <c r="L4412" s="13">
        <f>VLOOKUP(E4412,起始地址定义!A:D,3,FALSE)</f>
        <v>550</v>
      </c>
      <c r="M4412" s="14">
        <f>VLOOKUP($F4412,类型描述及偏移量!$C:$H,2,FALSE)</f>
        <v>0.600000000000001</v>
      </c>
      <c r="N4412" s="14" t="str">
        <f>VLOOKUP($F4412,类型描述及偏移量!$C:$H,3,FALSE)</f>
        <v>离散</v>
      </c>
      <c r="O4412" s="14" t="str">
        <f>VLOOKUP($F4412,类型描述及偏移量!$C:$H,4,FALSE)</f>
        <v>None</v>
      </c>
      <c r="P4412" s="14" t="str">
        <f>VLOOKUP($F4412,类型描述及偏移量!$C:$H,5,FALSE)</f>
        <v>Yes</v>
      </c>
      <c r="Q4412" s="14" t="str">
        <f>VLOOKUP($F4412,类型描述及偏移量!$C:$H,6,FALSE)</f>
        <v>下限报警</v>
      </c>
    </row>
    <row r="4413" hidden="1" spans="1:17">
      <c r="A4413" s="12" t="s">
        <v>128</v>
      </c>
      <c r="B4413" s="12" t="str">
        <f t="shared" si="697"/>
        <v>M2_Current</v>
      </c>
      <c r="C4413" s="12" t="str">
        <f t="shared" si="698"/>
        <v>HiHiALM</v>
      </c>
      <c r="D4413" s="12" t="str">
        <f t="shared" si="699"/>
        <v>BP_Value_var</v>
      </c>
      <c r="E4413" s="13" t="str">
        <f t="shared" ref="E4413:E4424" si="700">A4413&amp;"_"&amp;B4413&amp;"_"&amp;D4413</f>
        <v>CHPF_M2_Current_BP_Value_var</v>
      </c>
      <c r="F4413" s="14" t="str">
        <f t="shared" ref="F4413:F4476" si="701">D4413&amp;"_"&amp;C4413</f>
        <v>BP_Value_var_HiHiALM</v>
      </c>
      <c r="G4413" s="10" t="str">
        <f t="shared" ref="G4413:G4476" si="702">A4413&amp;"_"&amp;IF(B4413="DB","",B4413&amp;"_")&amp;C4413</f>
        <v>CHPF_M2_Current_HiHiALM</v>
      </c>
      <c r="H4413" s="10" t="str">
        <f>VLOOKUP(基本表格!E4413,起始地址定义!A:D,4,FALSE)&amp;" "&amp;Q4413</f>
        <v>2121+P2-M2 1#双螺旋运输机B 反馈电流 上上限报警</v>
      </c>
      <c r="I4413" s="10" t="str">
        <f t="shared" ref="I4413:I4476" si="703">J4413&amp;","&amp;K4413</f>
        <v>DB100,X550.7</v>
      </c>
      <c r="J4413" s="13" t="str">
        <f>VLOOKUP(E4413,起始地址定义!A:D,2,FALSE)</f>
        <v>DB100</v>
      </c>
      <c r="K4413" s="12" t="str">
        <f t="shared" ref="K4413:K4476" si="704">IF(N4413="离散","X",IF(N4413="实型","REAL","INT"))&amp;IF(N4413="离散",TEXT(L4413+M4413,"0.0"),L4413+M4413)</f>
        <v>X550.7</v>
      </c>
      <c r="L4413" s="13">
        <f>VLOOKUP(E4413,起始地址定义!A:D,3,FALSE)</f>
        <v>550</v>
      </c>
      <c r="M4413" s="14">
        <f>VLOOKUP($F4413,类型描述及偏移量!$C:$H,2,FALSE)</f>
        <v>0.700000000000003</v>
      </c>
      <c r="N4413" s="14" t="str">
        <f>VLOOKUP($F4413,类型描述及偏移量!$C:$H,3,FALSE)</f>
        <v>离散</v>
      </c>
      <c r="O4413" s="14" t="str">
        <f>VLOOKUP($F4413,类型描述及偏移量!$C:$H,4,FALSE)</f>
        <v>On</v>
      </c>
      <c r="P4413" s="14" t="str">
        <f>VLOOKUP($F4413,类型描述及偏移量!$C:$H,5,FALSE)</f>
        <v>Yes</v>
      </c>
      <c r="Q4413" s="14" t="str">
        <f>VLOOKUP($F4413,类型描述及偏移量!$C:$H,6,FALSE)</f>
        <v>上上限报警</v>
      </c>
    </row>
    <row r="4414" hidden="1" spans="1:17">
      <c r="A4414" s="12" t="s">
        <v>128</v>
      </c>
      <c r="B4414" s="12" t="str">
        <f t="shared" si="697"/>
        <v>M2_Current</v>
      </c>
      <c r="C4414" s="12" t="str">
        <f t="shared" si="698"/>
        <v>LoLoALM</v>
      </c>
      <c r="D4414" s="12" t="str">
        <f t="shared" si="699"/>
        <v>BP_Value_var</v>
      </c>
      <c r="E4414" s="13" t="str">
        <f t="shared" si="700"/>
        <v>CHPF_M2_Current_BP_Value_var</v>
      </c>
      <c r="F4414" s="14" t="str">
        <f t="shared" si="701"/>
        <v>BP_Value_var_LoLoALM</v>
      </c>
      <c r="G4414" s="10" t="str">
        <f t="shared" si="702"/>
        <v>CHPF_M2_Current_LoLoALM</v>
      </c>
      <c r="H4414" s="10" t="str">
        <f>VLOOKUP(基本表格!E4414,起始地址定义!A:D,4,FALSE)&amp;" "&amp;Q4414</f>
        <v>2121+P2-M2 1#双螺旋运输机B 反馈电流 下下限报警</v>
      </c>
      <c r="I4414" s="10" t="str">
        <f t="shared" si="703"/>
        <v>DB100,X551.0</v>
      </c>
      <c r="J4414" s="13" t="str">
        <f>VLOOKUP(E4414,起始地址定义!A:D,2,FALSE)</f>
        <v>DB100</v>
      </c>
      <c r="K4414" s="12" t="str">
        <f t="shared" si="704"/>
        <v>X551.0</v>
      </c>
      <c r="L4414" s="13">
        <f>VLOOKUP(E4414,起始地址定义!A:D,3,FALSE)</f>
        <v>550</v>
      </c>
      <c r="M4414" s="14">
        <f>VLOOKUP($F4414,类型描述及偏移量!$C:$H,2,FALSE)</f>
        <v>1</v>
      </c>
      <c r="N4414" s="14" t="str">
        <f>VLOOKUP($F4414,类型描述及偏移量!$C:$H,3,FALSE)</f>
        <v>离散</v>
      </c>
      <c r="O4414" s="14" t="str">
        <f>VLOOKUP($F4414,类型描述及偏移量!$C:$H,4,FALSE)</f>
        <v>On</v>
      </c>
      <c r="P4414" s="14" t="str">
        <f>VLOOKUP($F4414,类型描述及偏移量!$C:$H,5,FALSE)</f>
        <v>Yes</v>
      </c>
      <c r="Q4414" s="14" t="str">
        <f>VLOOKUP($F4414,类型描述及偏移量!$C:$H,6,FALSE)</f>
        <v>下下限报警</v>
      </c>
    </row>
    <row r="4415" hidden="1" spans="1:17">
      <c r="A4415" s="12" t="s">
        <v>128</v>
      </c>
      <c r="B4415" s="12" t="str">
        <f t="shared" si="697"/>
        <v>M2_Current</v>
      </c>
      <c r="C4415" s="12" t="str">
        <f t="shared" si="698"/>
        <v>LimALM</v>
      </c>
      <c r="D4415" s="12" t="str">
        <f t="shared" si="699"/>
        <v>BP_Value_var</v>
      </c>
      <c r="E4415" s="13" t="str">
        <f t="shared" si="700"/>
        <v>CHPF_M2_Current_BP_Value_var</v>
      </c>
      <c r="F4415" s="14" t="str">
        <f t="shared" si="701"/>
        <v>BP_Value_var_LimALM</v>
      </c>
      <c r="G4415" s="10" t="str">
        <f t="shared" si="702"/>
        <v>CHPF_M2_Current_LimALM</v>
      </c>
      <c r="H4415" s="10" t="str">
        <f>VLOOKUP(基本表格!E4415,起始地址定义!A:D,4,FALSE)&amp;" "&amp;Q4415</f>
        <v>2121+P2-M2 1#双螺旋运输机B 反馈电流 极限报警</v>
      </c>
      <c r="I4415" s="10" t="str">
        <f t="shared" si="703"/>
        <v>DB100,X551.1</v>
      </c>
      <c r="J4415" s="13" t="str">
        <f>VLOOKUP(E4415,起始地址定义!A:D,2,FALSE)</f>
        <v>DB100</v>
      </c>
      <c r="K4415" s="12" t="str">
        <f t="shared" si="704"/>
        <v>X551.1</v>
      </c>
      <c r="L4415" s="13">
        <f>VLOOKUP(E4415,起始地址定义!A:D,3,FALSE)</f>
        <v>550</v>
      </c>
      <c r="M4415" s="14">
        <f>VLOOKUP($F4415,类型描述及偏移量!$C:$H,2,FALSE)</f>
        <v>1.1</v>
      </c>
      <c r="N4415" s="14" t="str">
        <f>VLOOKUP($F4415,类型描述及偏移量!$C:$H,3,FALSE)</f>
        <v>离散</v>
      </c>
      <c r="O4415" s="14" t="str">
        <f>VLOOKUP($F4415,类型描述及偏移量!$C:$H,4,FALSE)</f>
        <v>On</v>
      </c>
      <c r="P4415" s="14" t="str">
        <f>VLOOKUP($F4415,类型描述及偏移量!$C:$H,5,FALSE)</f>
        <v>Yes</v>
      </c>
      <c r="Q4415" s="14" t="str">
        <f>VLOOKUP($F4415,类型描述及偏移量!$C:$H,6,FALSE)</f>
        <v>极限报警</v>
      </c>
    </row>
    <row r="4416" hidden="1" spans="1:17">
      <c r="A4416" s="12" t="s">
        <v>128</v>
      </c>
      <c r="B4416" s="12" t="str">
        <f t="shared" si="697"/>
        <v>M2_Current</v>
      </c>
      <c r="C4416" s="12" t="str">
        <f t="shared" si="698"/>
        <v>LostALM</v>
      </c>
      <c r="D4416" s="12" t="str">
        <f t="shared" si="699"/>
        <v>BP_Value_var</v>
      </c>
      <c r="E4416" s="13" t="str">
        <f t="shared" si="700"/>
        <v>CHPF_M2_Current_BP_Value_var</v>
      </c>
      <c r="F4416" s="14" t="str">
        <f t="shared" si="701"/>
        <v>BP_Value_var_LostALM</v>
      </c>
      <c r="G4416" s="10" t="str">
        <f t="shared" si="702"/>
        <v>CHPF_M2_Current_LostALM</v>
      </c>
      <c r="H4416" s="10" t="str">
        <f>VLOOKUP(基本表格!E4416,起始地址定义!A:D,4,FALSE)&amp;" "&amp;Q4416</f>
        <v>2121+P2-M2 1#双螺旋运输机B 反馈电流 传感器断线报警</v>
      </c>
      <c r="I4416" s="10" t="str">
        <f t="shared" si="703"/>
        <v>DB100,X551.2</v>
      </c>
      <c r="J4416" s="13" t="str">
        <f>VLOOKUP(E4416,起始地址定义!A:D,2,FALSE)</f>
        <v>DB100</v>
      </c>
      <c r="K4416" s="12" t="str">
        <f t="shared" si="704"/>
        <v>X551.2</v>
      </c>
      <c r="L4416" s="13">
        <f>VLOOKUP(E4416,起始地址定义!A:D,3,FALSE)</f>
        <v>550</v>
      </c>
      <c r="M4416" s="14">
        <f>VLOOKUP($F4416,类型描述及偏移量!$C:$H,2,FALSE)</f>
        <v>1.2</v>
      </c>
      <c r="N4416" s="14" t="str">
        <f>VLOOKUP($F4416,类型描述及偏移量!$C:$H,3,FALSE)</f>
        <v>离散</v>
      </c>
      <c r="O4416" s="14" t="str">
        <f>VLOOKUP($F4416,类型描述及偏移量!$C:$H,4,FALSE)</f>
        <v>On</v>
      </c>
      <c r="P4416" s="14" t="str">
        <f>VLOOKUP($F4416,类型描述及偏移量!$C:$H,5,FALSE)</f>
        <v>Yes</v>
      </c>
      <c r="Q4416" s="14" t="str">
        <f>VLOOKUP($F4416,类型描述及偏移量!$C:$H,6,FALSE)</f>
        <v>传感器断线报警</v>
      </c>
    </row>
    <row r="4417" hidden="1" spans="1:17">
      <c r="A4417" s="12" t="s">
        <v>128</v>
      </c>
      <c r="B4417" s="12" t="str">
        <f t="shared" si="697"/>
        <v>M2_Current</v>
      </c>
      <c r="C4417" s="12" t="str">
        <f t="shared" si="698"/>
        <v>Code</v>
      </c>
      <c r="D4417" s="12" t="str">
        <f t="shared" si="699"/>
        <v>BP_Value_var</v>
      </c>
      <c r="E4417" s="13" t="str">
        <f t="shared" si="700"/>
        <v>CHPF_M2_Current_BP_Value_var</v>
      </c>
      <c r="F4417" s="14" t="str">
        <f t="shared" si="701"/>
        <v>BP_Value_var_Code</v>
      </c>
      <c r="G4417" s="10" t="str">
        <f t="shared" si="702"/>
        <v>CHPF_M2_Current_Code</v>
      </c>
      <c r="H4417" s="10" t="str">
        <f>VLOOKUP(基本表格!E4417,起始地址定义!A:D,4,FALSE)&amp;" "&amp;Q4417</f>
        <v>2121+P2-M2 1#双螺旋运输机B 反馈电流 实际内码</v>
      </c>
      <c r="I4417" s="10" t="str">
        <f t="shared" si="703"/>
        <v>DB100,INT552</v>
      </c>
      <c r="J4417" s="13" t="str">
        <f>VLOOKUP(E4417,起始地址定义!A:D,2,FALSE)</f>
        <v>DB100</v>
      </c>
      <c r="K4417" s="12" t="str">
        <f t="shared" si="704"/>
        <v>INT552</v>
      </c>
      <c r="L4417" s="13">
        <f>VLOOKUP(E4417,起始地址定义!A:D,3,FALSE)</f>
        <v>550</v>
      </c>
      <c r="M4417" s="14">
        <f>VLOOKUP($F4417,类型描述及偏移量!$C:$H,2,FALSE)</f>
        <v>2</v>
      </c>
      <c r="N4417" s="14" t="str">
        <f>VLOOKUP($F4417,类型描述及偏移量!$C:$H,3,FALSE)</f>
        <v>整型</v>
      </c>
      <c r="O4417" s="14" t="str">
        <f>VLOOKUP($F4417,类型描述及偏移量!$C:$H,4,FALSE)</f>
        <v>None</v>
      </c>
      <c r="P4417" s="14" t="str">
        <f>VLOOKUP($F4417,类型描述及偏移量!$C:$H,5,FALSE)</f>
        <v>Yes</v>
      </c>
      <c r="Q4417" s="14" t="str">
        <f>VLOOKUP($F4417,类型描述及偏移量!$C:$H,6,FALSE)</f>
        <v>实际内码</v>
      </c>
    </row>
    <row r="4418" hidden="1" spans="1:17">
      <c r="A4418" s="12" t="s">
        <v>128</v>
      </c>
      <c r="B4418" s="12" t="str">
        <f t="shared" si="697"/>
        <v>M2_Current</v>
      </c>
      <c r="C4418" s="12" t="str">
        <f t="shared" si="698"/>
        <v>Value</v>
      </c>
      <c r="D4418" s="12" t="str">
        <f t="shared" si="699"/>
        <v>BP_Value_var</v>
      </c>
      <c r="E4418" s="13" t="str">
        <f t="shared" si="700"/>
        <v>CHPF_M2_Current_BP_Value_var</v>
      </c>
      <c r="F4418" s="14" t="str">
        <f t="shared" si="701"/>
        <v>BP_Value_var_Value</v>
      </c>
      <c r="G4418" s="10" t="str">
        <f t="shared" si="702"/>
        <v>CHPF_M2_Current_Value</v>
      </c>
      <c r="H4418" s="10" t="str">
        <f>VLOOKUP(基本表格!E4418,起始地址定义!A:D,4,FALSE)&amp;" "&amp;Q4418</f>
        <v>2121+P2-M2 1#双螺旋运输机B 反馈电流 实际值</v>
      </c>
      <c r="I4418" s="10" t="str">
        <f t="shared" si="703"/>
        <v>DB100,REAL556</v>
      </c>
      <c r="J4418" s="13" t="str">
        <f>VLOOKUP(E4418,起始地址定义!A:D,2,FALSE)</f>
        <v>DB100</v>
      </c>
      <c r="K4418" s="12" t="str">
        <f t="shared" si="704"/>
        <v>REAL556</v>
      </c>
      <c r="L4418" s="13">
        <f>VLOOKUP(E4418,起始地址定义!A:D,3,FALSE)</f>
        <v>550</v>
      </c>
      <c r="M4418" s="14">
        <f>VLOOKUP($F4418,类型描述及偏移量!$C:$H,2,FALSE)</f>
        <v>6</v>
      </c>
      <c r="N4418" s="14" t="str">
        <f>VLOOKUP($F4418,类型描述及偏移量!$C:$H,3,FALSE)</f>
        <v>实型</v>
      </c>
      <c r="O4418" s="14" t="str">
        <f>VLOOKUP($F4418,类型描述及偏移量!$C:$H,4,FALSE)</f>
        <v>None</v>
      </c>
      <c r="P4418" s="14" t="str">
        <f>VLOOKUP($F4418,类型描述及偏移量!$C:$H,5,FALSE)</f>
        <v>Yes</v>
      </c>
      <c r="Q4418" s="14" t="str">
        <f>VLOOKUP($F4418,类型描述及偏移量!$C:$H,6,FALSE)</f>
        <v>实际值</v>
      </c>
    </row>
    <row r="4419" hidden="1" spans="1:17">
      <c r="A4419" s="12" t="s">
        <v>128</v>
      </c>
      <c r="B4419" s="12" t="str">
        <f t="shared" si="697"/>
        <v>M2_Current</v>
      </c>
      <c r="C4419" s="12" t="str">
        <f t="shared" si="698"/>
        <v>Range</v>
      </c>
      <c r="D4419" s="12" t="str">
        <f t="shared" si="699"/>
        <v>BP_Value_var</v>
      </c>
      <c r="E4419" s="13" t="str">
        <f t="shared" si="700"/>
        <v>CHPF_M2_Current_BP_Value_var</v>
      </c>
      <c r="F4419" s="14" t="str">
        <f t="shared" si="701"/>
        <v>BP_Value_var_Range</v>
      </c>
      <c r="G4419" s="10" t="str">
        <f t="shared" si="702"/>
        <v>CHPF_M2_Current_Range</v>
      </c>
      <c r="H4419" s="10" t="str">
        <f>VLOOKUP(基本表格!E4419,起始地址定义!A:D,4,FALSE)&amp;" "&amp;Q4419</f>
        <v>2121+P2-M2 1#双螺旋运输机B 反馈电流 量程</v>
      </c>
      <c r="I4419" s="10" t="str">
        <f t="shared" si="703"/>
        <v>DB100,REAL560</v>
      </c>
      <c r="J4419" s="13" t="str">
        <f>VLOOKUP(E4419,起始地址定义!A:D,2,FALSE)</f>
        <v>DB100</v>
      </c>
      <c r="K4419" s="12" t="str">
        <f t="shared" si="704"/>
        <v>REAL560</v>
      </c>
      <c r="L4419" s="13">
        <f>VLOOKUP(E4419,起始地址定义!A:D,3,FALSE)</f>
        <v>550</v>
      </c>
      <c r="M4419" s="14">
        <f>VLOOKUP($F4419,类型描述及偏移量!$C:$H,2,FALSE)</f>
        <v>10</v>
      </c>
      <c r="N4419" s="14" t="str">
        <f>VLOOKUP($F4419,类型描述及偏移量!$C:$H,3,FALSE)</f>
        <v>实型</v>
      </c>
      <c r="O4419" s="14" t="str">
        <f>VLOOKUP($F4419,类型描述及偏移量!$C:$H,4,FALSE)</f>
        <v>None</v>
      </c>
      <c r="P4419" s="14" t="str">
        <f>VLOOKUP($F4419,类型描述及偏移量!$C:$H,5,FALSE)</f>
        <v>No</v>
      </c>
      <c r="Q4419" s="14" t="str">
        <f>VLOOKUP($F4419,类型描述及偏移量!$C:$H,6,FALSE)</f>
        <v>量程</v>
      </c>
    </row>
    <row r="4420" hidden="1" spans="1:17">
      <c r="A4420" s="12" t="s">
        <v>128</v>
      </c>
      <c r="B4420" s="12" t="str">
        <f t="shared" si="697"/>
        <v>M2_Current</v>
      </c>
      <c r="C4420" s="12" t="str">
        <f t="shared" si="698"/>
        <v>Hi</v>
      </c>
      <c r="D4420" s="12" t="str">
        <f t="shared" si="699"/>
        <v>BP_Value_var</v>
      </c>
      <c r="E4420" s="13" t="str">
        <f t="shared" si="700"/>
        <v>CHPF_M2_Current_BP_Value_var</v>
      </c>
      <c r="F4420" s="14" t="str">
        <f t="shared" si="701"/>
        <v>BP_Value_var_Hi</v>
      </c>
      <c r="G4420" s="10" t="str">
        <f t="shared" si="702"/>
        <v>CHPF_M2_Current_Hi</v>
      </c>
      <c r="H4420" s="10" t="str">
        <f>VLOOKUP(基本表格!E4420,起始地址定义!A:D,4,FALSE)&amp;" "&amp;Q4420</f>
        <v>2121+P2-M2 1#双螺旋运输机B 反馈电流 上限值</v>
      </c>
      <c r="I4420" s="10" t="str">
        <f t="shared" si="703"/>
        <v>DB100,REAL564</v>
      </c>
      <c r="J4420" s="13" t="str">
        <f>VLOOKUP(E4420,起始地址定义!A:D,2,FALSE)</f>
        <v>DB100</v>
      </c>
      <c r="K4420" s="12" t="str">
        <f t="shared" si="704"/>
        <v>REAL564</v>
      </c>
      <c r="L4420" s="13">
        <f>VLOOKUP(E4420,起始地址定义!A:D,3,FALSE)</f>
        <v>550</v>
      </c>
      <c r="M4420" s="14">
        <f>VLOOKUP($F4420,类型描述及偏移量!$C:$H,2,FALSE)</f>
        <v>14</v>
      </c>
      <c r="N4420" s="14" t="str">
        <f>VLOOKUP($F4420,类型描述及偏移量!$C:$H,3,FALSE)</f>
        <v>实型</v>
      </c>
      <c r="O4420" s="14" t="str">
        <f>VLOOKUP($F4420,类型描述及偏移量!$C:$H,4,FALSE)</f>
        <v>None</v>
      </c>
      <c r="P4420" s="14" t="str">
        <f>VLOOKUP($F4420,类型描述及偏移量!$C:$H,5,FALSE)</f>
        <v>No</v>
      </c>
      <c r="Q4420" s="14" t="str">
        <f>VLOOKUP($F4420,类型描述及偏移量!$C:$H,6,FALSE)</f>
        <v>上限值</v>
      </c>
    </row>
    <row r="4421" hidden="1" spans="1:17">
      <c r="A4421" s="12" t="s">
        <v>128</v>
      </c>
      <c r="B4421" s="12" t="str">
        <f t="shared" si="697"/>
        <v>M2_Current</v>
      </c>
      <c r="C4421" s="12" t="str">
        <f t="shared" si="698"/>
        <v>Lo</v>
      </c>
      <c r="D4421" s="12" t="str">
        <f t="shared" si="699"/>
        <v>BP_Value_var</v>
      </c>
      <c r="E4421" s="13" t="str">
        <f t="shared" si="700"/>
        <v>CHPF_M2_Current_BP_Value_var</v>
      </c>
      <c r="F4421" s="14" t="str">
        <f t="shared" si="701"/>
        <v>BP_Value_var_Lo</v>
      </c>
      <c r="G4421" s="10" t="str">
        <f t="shared" si="702"/>
        <v>CHPF_M2_Current_Lo</v>
      </c>
      <c r="H4421" s="10" t="str">
        <f>VLOOKUP(基本表格!E4421,起始地址定义!A:D,4,FALSE)&amp;" "&amp;Q4421</f>
        <v>2121+P2-M2 1#双螺旋运输机B 反馈电流 下限值</v>
      </c>
      <c r="I4421" s="10" t="str">
        <f t="shared" si="703"/>
        <v>DB100,REAL568</v>
      </c>
      <c r="J4421" s="13" t="str">
        <f>VLOOKUP(E4421,起始地址定义!A:D,2,FALSE)</f>
        <v>DB100</v>
      </c>
      <c r="K4421" s="12" t="str">
        <f t="shared" si="704"/>
        <v>REAL568</v>
      </c>
      <c r="L4421" s="13">
        <f>VLOOKUP(E4421,起始地址定义!A:D,3,FALSE)</f>
        <v>550</v>
      </c>
      <c r="M4421" s="14">
        <f>VLOOKUP($F4421,类型描述及偏移量!$C:$H,2,FALSE)</f>
        <v>18</v>
      </c>
      <c r="N4421" s="14" t="str">
        <f>VLOOKUP($F4421,类型描述及偏移量!$C:$H,3,FALSE)</f>
        <v>实型</v>
      </c>
      <c r="O4421" s="14" t="str">
        <f>VLOOKUP($F4421,类型描述及偏移量!$C:$H,4,FALSE)</f>
        <v>None</v>
      </c>
      <c r="P4421" s="14" t="str">
        <f>VLOOKUP($F4421,类型描述及偏移量!$C:$H,5,FALSE)</f>
        <v>No</v>
      </c>
      <c r="Q4421" s="14" t="str">
        <f>VLOOKUP($F4421,类型描述及偏移量!$C:$H,6,FALSE)</f>
        <v>下限值</v>
      </c>
    </row>
    <row r="4422" hidden="1" spans="1:17">
      <c r="A4422" s="12" t="s">
        <v>128</v>
      </c>
      <c r="B4422" s="12" t="str">
        <f t="shared" si="697"/>
        <v>M2_Current</v>
      </c>
      <c r="C4422" s="12" t="str">
        <f t="shared" si="698"/>
        <v>HiHi</v>
      </c>
      <c r="D4422" s="12" t="str">
        <f t="shared" si="699"/>
        <v>BP_Value_var</v>
      </c>
      <c r="E4422" s="13" t="str">
        <f t="shared" si="700"/>
        <v>CHPF_M2_Current_BP_Value_var</v>
      </c>
      <c r="F4422" s="14" t="str">
        <f t="shared" si="701"/>
        <v>BP_Value_var_HiHi</v>
      </c>
      <c r="G4422" s="10" t="str">
        <f t="shared" si="702"/>
        <v>CHPF_M2_Current_HiHi</v>
      </c>
      <c r="H4422" s="10" t="str">
        <f>VLOOKUP(基本表格!E4422,起始地址定义!A:D,4,FALSE)&amp;" "&amp;Q4422</f>
        <v>2121+P2-M2 1#双螺旋运输机B 反馈电流 上上限值</v>
      </c>
      <c r="I4422" s="10" t="str">
        <f t="shared" si="703"/>
        <v>DB100,REAL572</v>
      </c>
      <c r="J4422" s="13" t="str">
        <f>VLOOKUP(E4422,起始地址定义!A:D,2,FALSE)</f>
        <v>DB100</v>
      </c>
      <c r="K4422" s="12" t="str">
        <f t="shared" si="704"/>
        <v>REAL572</v>
      </c>
      <c r="L4422" s="13">
        <f>VLOOKUP(E4422,起始地址定义!A:D,3,FALSE)</f>
        <v>550</v>
      </c>
      <c r="M4422" s="14">
        <f>VLOOKUP($F4422,类型描述及偏移量!$C:$H,2,FALSE)</f>
        <v>22</v>
      </c>
      <c r="N4422" s="14" t="str">
        <f>VLOOKUP($F4422,类型描述及偏移量!$C:$H,3,FALSE)</f>
        <v>实型</v>
      </c>
      <c r="O4422" s="14" t="str">
        <f>VLOOKUP($F4422,类型描述及偏移量!$C:$H,4,FALSE)</f>
        <v>None</v>
      </c>
      <c r="P4422" s="14" t="str">
        <f>VLOOKUP($F4422,类型描述及偏移量!$C:$H,5,FALSE)</f>
        <v>No</v>
      </c>
      <c r="Q4422" s="14" t="str">
        <f>VLOOKUP($F4422,类型描述及偏移量!$C:$H,6,FALSE)</f>
        <v>上上限值</v>
      </c>
    </row>
    <row r="4423" hidden="1" spans="1:17">
      <c r="A4423" s="12" t="s">
        <v>128</v>
      </c>
      <c r="B4423" s="12" t="str">
        <f t="shared" si="697"/>
        <v>M2_Current</v>
      </c>
      <c r="C4423" s="12" t="str">
        <f t="shared" si="698"/>
        <v>LoLo</v>
      </c>
      <c r="D4423" s="12" t="str">
        <f t="shared" si="699"/>
        <v>BP_Value_var</v>
      </c>
      <c r="E4423" s="13" t="str">
        <f t="shared" si="700"/>
        <v>CHPF_M2_Current_BP_Value_var</v>
      </c>
      <c r="F4423" s="14" t="str">
        <f t="shared" si="701"/>
        <v>BP_Value_var_LoLo</v>
      </c>
      <c r="G4423" s="10" t="str">
        <f t="shared" si="702"/>
        <v>CHPF_M2_Current_LoLo</v>
      </c>
      <c r="H4423" s="10" t="str">
        <f>VLOOKUP(基本表格!E4423,起始地址定义!A:D,4,FALSE)&amp;" "&amp;Q4423</f>
        <v>2121+P2-M2 1#双螺旋运输机B 反馈电流 下下限值</v>
      </c>
      <c r="I4423" s="10" t="str">
        <f t="shared" si="703"/>
        <v>DB100,REAL576</v>
      </c>
      <c r="J4423" s="13" t="str">
        <f>VLOOKUP(E4423,起始地址定义!A:D,2,FALSE)</f>
        <v>DB100</v>
      </c>
      <c r="K4423" s="12" t="str">
        <f t="shared" si="704"/>
        <v>REAL576</v>
      </c>
      <c r="L4423" s="13">
        <f>VLOOKUP(E4423,起始地址定义!A:D,3,FALSE)</f>
        <v>550</v>
      </c>
      <c r="M4423" s="14">
        <f>VLOOKUP($F4423,类型描述及偏移量!$C:$H,2,FALSE)</f>
        <v>26</v>
      </c>
      <c r="N4423" s="14" t="str">
        <f>VLOOKUP($F4423,类型描述及偏移量!$C:$H,3,FALSE)</f>
        <v>实型</v>
      </c>
      <c r="O4423" s="14" t="str">
        <f>VLOOKUP($F4423,类型描述及偏移量!$C:$H,4,FALSE)</f>
        <v>None</v>
      </c>
      <c r="P4423" s="14" t="str">
        <f>VLOOKUP($F4423,类型描述及偏移量!$C:$H,5,FALSE)</f>
        <v>No</v>
      </c>
      <c r="Q4423" s="14" t="str">
        <f>VLOOKUP($F4423,类型描述及偏移量!$C:$H,6,FALSE)</f>
        <v>下下限值</v>
      </c>
    </row>
    <row r="4424" hidden="1" spans="1:17">
      <c r="A4424" s="12" t="s">
        <v>128</v>
      </c>
      <c r="B4424" s="12" t="str">
        <f t="shared" si="697"/>
        <v>M3_M</v>
      </c>
      <c r="C4424" s="12" t="str">
        <f t="shared" si="698"/>
        <v>Enable</v>
      </c>
      <c r="D4424" s="12" t="str">
        <f t="shared" si="699"/>
        <v>BP_Motor_var</v>
      </c>
      <c r="E4424" s="13" t="str">
        <f t="shared" si="700"/>
        <v>CHPF_M3_M_BP_Motor_var</v>
      </c>
      <c r="F4424" s="14" t="str">
        <f t="shared" si="701"/>
        <v>BP_Motor_var_Enable</v>
      </c>
      <c r="G4424" s="10" t="str">
        <f t="shared" si="702"/>
        <v>CHPF_M3_M_Enable</v>
      </c>
      <c r="H4424" s="10" t="str">
        <f>VLOOKUP(基本表格!E4424,起始地址定义!A:D,4,FALSE)&amp;" "&amp;Q4424</f>
        <v>2122+P2-M3 2#双螺旋运输机A 电机控制 使能</v>
      </c>
      <c r="I4424" s="10" t="str">
        <f t="shared" si="703"/>
        <v>DB100,X600.0</v>
      </c>
      <c r="J4424" s="13" t="str">
        <f>VLOOKUP(E4424,起始地址定义!A:D,2,FALSE)</f>
        <v>DB100</v>
      </c>
      <c r="K4424" s="12" t="str">
        <f t="shared" si="704"/>
        <v>X600.0</v>
      </c>
      <c r="L4424" s="13">
        <f>VLOOKUP(E4424,起始地址定义!A:D,3,FALSE)</f>
        <v>600</v>
      </c>
      <c r="M4424" s="14">
        <f>VLOOKUP($F4424,类型描述及偏移量!$C:$H,2,FALSE)</f>
        <v>0</v>
      </c>
      <c r="N4424" s="14" t="str">
        <f>VLOOKUP($F4424,类型描述及偏移量!$C:$H,3,FALSE)</f>
        <v>离散</v>
      </c>
      <c r="O4424" s="14" t="str">
        <f>VLOOKUP($F4424,类型描述及偏移量!$C:$H,4,FALSE)</f>
        <v>None</v>
      </c>
      <c r="P4424" s="14" t="str">
        <f>VLOOKUP($F4424,类型描述及偏移量!$C:$H,5,FALSE)</f>
        <v>No</v>
      </c>
      <c r="Q4424" s="14" t="str">
        <f>VLOOKUP($F4424,类型描述及偏移量!$C:$H,6,FALSE)</f>
        <v>使能</v>
      </c>
    </row>
    <row r="4425" hidden="1" spans="1:17">
      <c r="A4425" s="12" t="s">
        <v>128</v>
      </c>
      <c r="B4425" s="12" t="str">
        <f t="shared" ref="B4425:B4488" si="705">"M"&amp;RIGHT(LEFT(B4302,FIND("_",B4302,1)-1),LEN(LEFT(B4302,FIND("_",B4302,1)-1))-1)+1&amp;"_"&amp;RIGHT(B4302,LEN(B4302)-FIND("_",B4302,1))</f>
        <v>M3_M</v>
      </c>
      <c r="C4425" s="12" t="str">
        <f t="shared" ref="C4425:C4488" si="706">C4302</f>
        <v>Auto_Status</v>
      </c>
      <c r="D4425" s="12" t="str">
        <f t="shared" ref="D4425:D4488" si="707">D4302</f>
        <v>BP_Motor_var</v>
      </c>
      <c r="E4425" s="13" t="str">
        <f t="shared" ref="E4425:E4488" si="708">A4425&amp;"_"&amp;B4425&amp;"_"&amp;D4425</f>
        <v>CHPF_M3_M_BP_Motor_var</v>
      </c>
      <c r="F4425" s="14" t="str">
        <f t="shared" si="701"/>
        <v>BP_Motor_var_Auto_Status</v>
      </c>
      <c r="G4425" s="10" t="str">
        <f t="shared" si="702"/>
        <v>CHPF_M3_M_Auto_Status</v>
      </c>
      <c r="H4425" s="10" t="str">
        <f>VLOOKUP(基本表格!E4425,起始地址定义!A:D,4,FALSE)&amp;" "&amp;Q4425</f>
        <v>2122+P2-M3 2#双螺旋运输机A 电机控制 手自动状态</v>
      </c>
      <c r="I4425" s="10" t="str">
        <f t="shared" si="703"/>
        <v>DB100,X600.3</v>
      </c>
      <c r="J4425" s="13" t="str">
        <f>VLOOKUP(E4425,起始地址定义!A:D,2,FALSE)</f>
        <v>DB100</v>
      </c>
      <c r="K4425" s="12" t="str">
        <f t="shared" si="704"/>
        <v>X600.3</v>
      </c>
      <c r="L4425" s="13">
        <f>VLOOKUP(E4425,起始地址定义!A:D,3,FALSE)</f>
        <v>600</v>
      </c>
      <c r="M4425" s="14">
        <f>VLOOKUP($F4425,类型描述及偏移量!$C:$H,2,FALSE)</f>
        <v>0.3</v>
      </c>
      <c r="N4425" s="14" t="str">
        <f>VLOOKUP($F4425,类型描述及偏移量!$C:$H,3,FALSE)</f>
        <v>离散</v>
      </c>
      <c r="O4425" s="14" t="str">
        <f>VLOOKUP($F4425,类型描述及偏移量!$C:$H,4,FALSE)</f>
        <v>None</v>
      </c>
      <c r="P4425" s="14" t="str">
        <f>VLOOKUP($F4425,类型描述及偏移量!$C:$H,5,FALSE)</f>
        <v>Yes</v>
      </c>
      <c r="Q4425" s="14" t="str">
        <f>VLOOKUP($F4425,类型描述及偏移量!$C:$H,6,FALSE)</f>
        <v>手自动状态</v>
      </c>
    </row>
    <row r="4426" hidden="1" spans="1:17">
      <c r="A4426" s="12" t="s">
        <v>128</v>
      </c>
      <c r="B4426" s="12" t="str">
        <f t="shared" si="705"/>
        <v>M3_M</v>
      </c>
      <c r="C4426" s="12" t="str">
        <f t="shared" si="706"/>
        <v>Loc_Rem</v>
      </c>
      <c r="D4426" s="12" t="str">
        <f t="shared" si="707"/>
        <v>BP_Motor_var</v>
      </c>
      <c r="E4426" s="13" t="str">
        <f t="shared" si="708"/>
        <v>CHPF_M3_M_BP_Motor_var</v>
      </c>
      <c r="F4426" s="14" t="str">
        <f t="shared" si="701"/>
        <v>BP_Motor_var_Loc_Rem</v>
      </c>
      <c r="G4426" s="10" t="str">
        <f t="shared" si="702"/>
        <v>CHPF_M3_M_Loc_Rem</v>
      </c>
      <c r="H4426" s="10" t="str">
        <f>VLOOKUP(基本表格!E4426,起始地址定义!A:D,4,FALSE)&amp;" "&amp;Q4426</f>
        <v>2122+P2-M3 2#双螺旋运输机A 电机控制 本地/远程(检修/待机）</v>
      </c>
      <c r="I4426" s="10" t="str">
        <f t="shared" si="703"/>
        <v>DB100,X600.4</v>
      </c>
      <c r="J4426" s="13" t="str">
        <f>VLOOKUP(E4426,起始地址定义!A:D,2,FALSE)</f>
        <v>DB100</v>
      </c>
      <c r="K4426" s="12" t="str">
        <f t="shared" si="704"/>
        <v>X600.4</v>
      </c>
      <c r="L4426" s="13">
        <f>VLOOKUP(E4426,起始地址定义!A:D,3,FALSE)</f>
        <v>600</v>
      </c>
      <c r="M4426" s="14">
        <f>VLOOKUP($F4426,类型描述及偏移量!$C:$H,2,FALSE)</f>
        <v>0.4</v>
      </c>
      <c r="N4426" s="14" t="str">
        <f>VLOOKUP($F4426,类型描述及偏移量!$C:$H,3,FALSE)</f>
        <v>离散</v>
      </c>
      <c r="O4426" s="14" t="str">
        <f>VLOOKUP($F4426,类型描述及偏移量!$C:$H,4,FALSE)</f>
        <v>None</v>
      </c>
      <c r="P4426" s="14" t="str">
        <f>VLOOKUP($F4426,类型描述及偏移量!$C:$H,5,FALSE)</f>
        <v>Yes</v>
      </c>
      <c r="Q4426" s="14" t="str">
        <f>VLOOKUP($F4426,类型描述及偏移量!$C:$H,6,FALSE)</f>
        <v>本地/远程(检修/待机）</v>
      </c>
    </row>
    <row r="4427" hidden="1" spans="1:17">
      <c r="A4427" s="12" t="s">
        <v>128</v>
      </c>
      <c r="B4427" s="12" t="str">
        <f t="shared" si="705"/>
        <v>M3_M</v>
      </c>
      <c r="C4427" s="12" t="str">
        <f t="shared" si="706"/>
        <v>ON_HMI</v>
      </c>
      <c r="D4427" s="12" t="str">
        <f t="shared" si="707"/>
        <v>BP_Motor_var</v>
      </c>
      <c r="E4427" s="13" t="str">
        <f t="shared" si="708"/>
        <v>CHPF_M3_M_BP_Motor_var</v>
      </c>
      <c r="F4427" s="14" t="str">
        <f t="shared" si="701"/>
        <v>BP_Motor_var_ON_HMI</v>
      </c>
      <c r="G4427" s="10" t="str">
        <f t="shared" si="702"/>
        <v>CHPF_M3_M_ON_HMI</v>
      </c>
      <c r="H4427" s="10" t="str">
        <f>VLOOKUP(基本表格!E4427,起始地址定义!A:D,4,FALSE)&amp;" "&amp;Q4427</f>
        <v>2122+P2-M3 2#双螺旋运输机A 电机控制 开启_上位机(正转)</v>
      </c>
      <c r="I4427" s="10" t="str">
        <f t="shared" si="703"/>
        <v>DB100,X600.6</v>
      </c>
      <c r="J4427" s="13" t="str">
        <f>VLOOKUP(E4427,起始地址定义!A:D,2,FALSE)</f>
        <v>DB100</v>
      </c>
      <c r="K4427" s="12" t="str">
        <f t="shared" si="704"/>
        <v>X600.6</v>
      </c>
      <c r="L4427" s="13">
        <f>VLOOKUP(E4427,起始地址定义!A:D,3,FALSE)</f>
        <v>600</v>
      </c>
      <c r="M4427" s="14">
        <f>VLOOKUP($F4427,类型描述及偏移量!$C:$H,2,FALSE)</f>
        <v>0.6</v>
      </c>
      <c r="N4427" s="14" t="str">
        <f>VLOOKUP($F4427,类型描述及偏移量!$C:$H,3,FALSE)</f>
        <v>离散</v>
      </c>
      <c r="O4427" s="14" t="str">
        <f>VLOOKUP($F4427,类型描述及偏移量!$C:$H,4,FALSE)</f>
        <v>None</v>
      </c>
      <c r="P4427" s="14" t="str">
        <f>VLOOKUP($F4427,类型描述及偏移量!$C:$H,5,FALSE)</f>
        <v>No</v>
      </c>
      <c r="Q4427" s="14" t="str">
        <f>VLOOKUP($F4427,类型描述及偏移量!$C:$H,6,FALSE)</f>
        <v>开启_上位机(正转)</v>
      </c>
    </row>
    <row r="4428" hidden="1" spans="1:17">
      <c r="A4428" s="12" t="s">
        <v>128</v>
      </c>
      <c r="B4428" s="12" t="str">
        <f t="shared" si="705"/>
        <v>M3_M</v>
      </c>
      <c r="C4428" s="12" t="str">
        <f t="shared" si="706"/>
        <v>OFF_HMI</v>
      </c>
      <c r="D4428" s="12" t="str">
        <f t="shared" si="707"/>
        <v>BP_Motor_var</v>
      </c>
      <c r="E4428" s="13" t="str">
        <f t="shared" si="708"/>
        <v>CHPF_M3_M_BP_Motor_var</v>
      </c>
      <c r="F4428" s="14" t="str">
        <f t="shared" si="701"/>
        <v>BP_Motor_var_OFF_HMI</v>
      </c>
      <c r="G4428" s="10" t="str">
        <f t="shared" si="702"/>
        <v>CHPF_M3_M_OFF_HMI</v>
      </c>
      <c r="H4428" s="10" t="str">
        <f>VLOOKUP(基本表格!E4428,起始地址定义!A:D,4,FALSE)&amp;" "&amp;Q4428</f>
        <v>2122+P2-M3 2#双螺旋运输机A 电机控制 停止_上位机(反转)</v>
      </c>
      <c r="I4428" s="10" t="str">
        <f t="shared" si="703"/>
        <v>DB100,X601.0</v>
      </c>
      <c r="J4428" s="13" t="str">
        <f>VLOOKUP(E4428,起始地址定义!A:D,2,FALSE)</f>
        <v>DB100</v>
      </c>
      <c r="K4428" s="12" t="str">
        <f t="shared" si="704"/>
        <v>X601.0</v>
      </c>
      <c r="L4428" s="13">
        <f>VLOOKUP(E4428,起始地址定义!A:D,3,FALSE)</f>
        <v>600</v>
      </c>
      <c r="M4428" s="14">
        <f>VLOOKUP($F4428,类型描述及偏移量!$C:$H,2,FALSE)</f>
        <v>1</v>
      </c>
      <c r="N4428" s="14" t="str">
        <f>VLOOKUP($F4428,类型描述及偏移量!$C:$H,3,FALSE)</f>
        <v>离散</v>
      </c>
      <c r="O4428" s="14" t="str">
        <f>VLOOKUP($F4428,类型描述及偏移量!$C:$H,4,FALSE)</f>
        <v>None</v>
      </c>
      <c r="P4428" s="14" t="str">
        <f>VLOOKUP($F4428,类型描述及偏移量!$C:$H,5,FALSE)</f>
        <v>No</v>
      </c>
      <c r="Q4428" s="14" t="str">
        <f>VLOOKUP($F4428,类型描述及偏移量!$C:$H,6,FALSE)</f>
        <v>停止_上位机(反转)</v>
      </c>
    </row>
    <row r="4429" hidden="1" spans="1:17">
      <c r="A4429" s="12" t="s">
        <v>128</v>
      </c>
      <c r="B4429" s="12" t="str">
        <f t="shared" si="705"/>
        <v>M3_M</v>
      </c>
      <c r="C4429" s="12" t="str">
        <f t="shared" si="706"/>
        <v>Fan</v>
      </c>
      <c r="D4429" s="12" t="str">
        <f t="shared" si="707"/>
        <v>BP_Motor_var</v>
      </c>
      <c r="E4429" s="13" t="str">
        <f t="shared" si="708"/>
        <v>CHPF_M3_M_BP_Motor_var</v>
      </c>
      <c r="F4429" s="14" t="str">
        <f t="shared" si="701"/>
        <v>BP_Motor_var_Fan</v>
      </c>
      <c r="G4429" s="10" t="str">
        <f t="shared" si="702"/>
        <v>CHPF_M3_M_Fan</v>
      </c>
      <c r="H4429" s="10" t="str">
        <f>VLOOKUP(基本表格!E4429,起始地址定义!A:D,4,FALSE)&amp;" "&amp;Q4429</f>
        <v>2122+P2-M3 2#双螺旋运输机A 电机控制 通风扇</v>
      </c>
      <c r="I4429" s="10" t="str">
        <f t="shared" si="703"/>
        <v>DB100,X601.1</v>
      </c>
      <c r="J4429" s="13" t="str">
        <f>VLOOKUP(E4429,起始地址定义!A:D,2,FALSE)</f>
        <v>DB100</v>
      </c>
      <c r="K4429" s="12" t="str">
        <f t="shared" si="704"/>
        <v>X601.1</v>
      </c>
      <c r="L4429" s="13">
        <f>VLOOKUP(E4429,起始地址定义!A:D,3,FALSE)</f>
        <v>600</v>
      </c>
      <c r="M4429" s="14">
        <f>VLOOKUP($F4429,类型描述及偏移量!$C:$H,2,FALSE)</f>
        <v>1.1</v>
      </c>
      <c r="N4429" s="14" t="str">
        <f>VLOOKUP($F4429,类型描述及偏移量!$C:$H,3,FALSE)</f>
        <v>离散</v>
      </c>
      <c r="O4429" s="14" t="str">
        <f>VLOOKUP($F4429,类型描述及偏移量!$C:$H,4,FALSE)</f>
        <v>None</v>
      </c>
      <c r="P4429" s="14" t="str">
        <f>VLOOKUP($F4429,类型描述及偏移量!$C:$H,5,FALSE)</f>
        <v>Yes</v>
      </c>
      <c r="Q4429" s="14" t="str">
        <f>VLOOKUP($F4429,类型描述及偏移量!$C:$H,6,FALSE)</f>
        <v>通风扇</v>
      </c>
    </row>
    <row r="4430" hidden="1" spans="1:17">
      <c r="A4430" s="12" t="s">
        <v>128</v>
      </c>
      <c r="B4430" s="12" t="str">
        <f t="shared" si="705"/>
        <v>M3_M</v>
      </c>
      <c r="C4430" s="12" t="str">
        <f t="shared" si="706"/>
        <v>Motor</v>
      </c>
      <c r="D4430" s="12" t="str">
        <f t="shared" si="707"/>
        <v>BP_Motor_var</v>
      </c>
      <c r="E4430" s="13" t="str">
        <f t="shared" si="708"/>
        <v>CHPF_M3_M_BP_Motor_var</v>
      </c>
      <c r="F4430" s="14" t="str">
        <f t="shared" si="701"/>
        <v>BP_Motor_var_Motor</v>
      </c>
      <c r="G4430" s="10" t="str">
        <f t="shared" si="702"/>
        <v>CHPF_M3_M_Motor</v>
      </c>
      <c r="H4430" s="10" t="str">
        <f>VLOOKUP(基本表格!E4430,起始地址定义!A:D,4,FALSE)&amp;" "&amp;Q4430</f>
        <v>2122+P2-M3 2#双螺旋运输机A 电机控制 电机(正转）</v>
      </c>
      <c r="I4430" s="10" t="str">
        <f t="shared" si="703"/>
        <v>DB100,X601.2</v>
      </c>
      <c r="J4430" s="13" t="str">
        <f>VLOOKUP(E4430,起始地址定义!A:D,2,FALSE)</f>
        <v>DB100</v>
      </c>
      <c r="K4430" s="12" t="str">
        <f t="shared" si="704"/>
        <v>X601.2</v>
      </c>
      <c r="L4430" s="13">
        <f>VLOOKUP(E4430,起始地址定义!A:D,3,FALSE)</f>
        <v>600</v>
      </c>
      <c r="M4430" s="14">
        <f>VLOOKUP($F4430,类型描述及偏移量!$C:$H,2,FALSE)</f>
        <v>1.2</v>
      </c>
      <c r="N4430" s="14" t="str">
        <f>VLOOKUP($F4430,类型描述及偏移量!$C:$H,3,FALSE)</f>
        <v>离散</v>
      </c>
      <c r="O4430" s="14" t="str">
        <f>VLOOKUP($F4430,类型描述及偏移量!$C:$H,4,FALSE)</f>
        <v>None</v>
      </c>
      <c r="P4430" s="14" t="str">
        <f>VLOOKUP($F4430,类型描述及偏移量!$C:$H,5,FALSE)</f>
        <v>Yes</v>
      </c>
      <c r="Q4430" s="14" t="str">
        <f>VLOOKUP($F4430,类型描述及偏移量!$C:$H,6,FALSE)</f>
        <v>电机(正转）</v>
      </c>
    </row>
    <row r="4431" hidden="1" spans="1:17">
      <c r="A4431" s="12" t="s">
        <v>128</v>
      </c>
      <c r="B4431" s="12" t="str">
        <f t="shared" si="705"/>
        <v>M3_M</v>
      </c>
      <c r="C4431" s="12" t="str">
        <f t="shared" si="706"/>
        <v>OL</v>
      </c>
      <c r="D4431" s="12" t="str">
        <f t="shared" si="707"/>
        <v>BP_Motor_var</v>
      </c>
      <c r="E4431" s="13" t="str">
        <f t="shared" si="708"/>
        <v>CHPF_M3_M_BP_Motor_var</v>
      </c>
      <c r="F4431" s="14" t="str">
        <f t="shared" si="701"/>
        <v>BP_Motor_var_OL</v>
      </c>
      <c r="G4431" s="10" t="str">
        <f t="shared" si="702"/>
        <v>CHPF_M3_M_OL</v>
      </c>
      <c r="H4431" s="10" t="str">
        <f>VLOOKUP(基本表格!E4431,起始地址定义!A:D,4,FALSE)&amp;" "&amp;Q4431</f>
        <v>2122+P2-M3 2#双螺旋运输机A 电机控制 电机过载</v>
      </c>
      <c r="I4431" s="10" t="str">
        <f t="shared" si="703"/>
        <v>DB100,X601.3</v>
      </c>
      <c r="J4431" s="13" t="str">
        <f>VLOOKUP(E4431,起始地址定义!A:D,2,FALSE)</f>
        <v>DB100</v>
      </c>
      <c r="K4431" s="12" t="str">
        <f t="shared" si="704"/>
        <v>X601.3</v>
      </c>
      <c r="L4431" s="13">
        <f>VLOOKUP(E4431,起始地址定义!A:D,3,FALSE)</f>
        <v>600</v>
      </c>
      <c r="M4431" s="14">
        <f>VLOOKUP($F4431,类型描述及偏移量!$C:$H,2,FALSE)</f>
        <v>1.3</v>
      </c>
      <c r="N4431" s="14" t="str">
        <f>VLOOKUP($F4431,类型描述及偏移量!$C:$H,3,FALSE)</f>
        <v>离散</v>
      </c>
      <c r="O4431" s="14" t="str">
        <f>VLOOKUP($F4431,类型描述及偏移量!$C:$H,4,FALSE)</f>
        <v>On</v>
      </c>
      <c r="P4431" s="14" t="str">
        <f>VLOOKUP($F4431,类型描述及偏移量!$C:$H,5,FALSE)</f>
        <v>Yes</v>
      </c>
      <c r="Q4431" s="14" t="str">
        <f>VLOOKUP($F4431,类型描述及偏移量!$C:$H,6,FALSE)</f>
        <v>电机过载</v>
      </c>
    </row>
    <row r="4432" hidden="1" spans="1:17">
      <c r="A4432" s="12" t="s">
        <v>128</v>
      </c>
      <c r="B4432" s="12" t="str">
        <f t="shared" si="705"/>
        <v>M3_M</v>
      </c>
      <c r="C4432" s="12" t="str">
        <f t="shared" si="706"/>
        <v>Fan_OL</v>
      </c>
      <c r="D4432" s="12" t="str">
        <f t="shared" si="707"/>
        <v>BP_Motor_var</v>
      </c>
      <c r="E4432" s="13" t="str">
        <f t="shared" si="708"/>
        <v>CHPF_M3_M_BP_Motor_var</v>
      </c>
      <c r="F4432" s="14" t="str">
        <f t="shared" si="701"/>
        <v>BP_Motor_var_Fan_OL</v>
      </c>
      <c r="G4432" s="10" t="str">
        <f t="shared" si="702"/>
        <v>CHPF_M3_M_Fan_OL</v>
      </c>
      <c r="H4432" s="10" t="str">
        <f>VLOOKUP(基本表格!E4432,起始地址定义!A:D,4,FALSE)&amp;" "&amp;Q4432</f>
        <v>2122+P2-M3 2#双螺旋运输机A 电机控制 风扇过载</v>
      </c>
      <c r="I4432" s="10" t="str">
        <f t="shared" si="703"/>
        <v>DB100,X601.4</v>
      </c>
      <c r="J4432" s="13" t="str">
        <f>VLOOKUP(E4432,起始地址定义!A:D,2,FALSE)</f>
        <v>DB100</v>
      </c>
      <c r="K4432" s="12" t="str">
        <f t="shared" si="704"/>
        <v>X601.4</v>
      </c>
      <c r="L4432" s="13">
        <f>VLOOKUP(E4432,起始地址定义!A:D,3,FALSE)</f>
        <v>600</v>
      </c>
      <c r="M4432" s="14">
        <f>VLOOKUP($F4432,类型描述及偏移量!$C:$H,2,FALSE)</f>
        <v>1.4</v>
      </c>
      <c r="N4432" s="14" t="str">
        <f>VLOOKUP($F4432,类型描述及偏移量!$C:$H,3,FALSE)</f>
        <v>离散</v>
      </c>
      <c r="O4432" s="14" t="str">
        <f>VLOOKUP($F4432,类型描述及偏移量!$C:$H,4,FALSE)</f>
        <v>On</v>
      </c>
      <c r="P4432" s="14" t="str">
        <f>VLOOKUP($F4432,类型描述及偏移量!$C:$H,5,FALSE)</f>
        <v>Yes</v>
      </c>
      <c r="Q4432" s="14" t="str">
        <f>VLOOKUP($F4432,类型描述及偏移量!$C:$H,6,FALSE)</f>
        <v>风扇过载</v>
      </c>
    </row>
    <row r="4433" hidden="1" spans="1:17">
      <c r="A4433" s="12" t="s">
        <v>128</v>
      </c>
      <c r="B4433" s="12" t="str">
        <f t="shared" si="705"/>
        <v>M3_M</v>
      </c>
      <c r="C4433" s="12" t="str">
        <f t="shared" si="706"/>
        <v>RunSig</v>
      </c>
      <c r="D4433" s="12" t="str">
        <f t="shared" si="707"/>
        <v>BP_Motor_var</v>
      </c>
      <c r="E4433" s="13" t="str">
        <f t="shared" si="708"/>
        <v>CHPF_M3_M_BP_Motor_var</v>
      </c>
      <c r="F4433" s="14" t="str">
        <f t="shared" si="701"/>
        <v>BP_Motor_var_RunSig</v>
      </c>
      <c r="G4433" s="10" t="str">
        <f t="shared" si="702"/>
        <v>CHPF_M3_M_RunSig</v>
      </c>
      <c r="H4433" s="10" t="str">
        <f>VLOOKUP(基本表格!E4433,起始地址定义!A:D,4,FALSE)&amp;" "&amp;Q4433</f>
        <v>2122+P2-M3 2#双螺旋运输机A 电机控制 电机运行指示</v>
      </c>
      <c r="I4433" s="10" t="str">
        <f t="shared" si="703"/>
        <v>DB100,X601.5</v>
      </c>
      <c r="J4433" s="13" t="str">
        <f>VLOOKUP(E4433,起始地址定义!A:D,2,FALSE)</f>
        <v>DB100</v>
      </c>
      <c r="K4433" s="12" t="str">
        <f t="shared" si="704"/>
        <v>X601.5</v>
      </c>
      <c r="L4433" s="13">
        <f>VLOOKUP(E4433,起始地址定义!A:D,3,FALSE)</f>
        <v>600</v>
      </c>
      <c r="M4433" s="14">
        <f>VLOOKUP($F4433,类型描述及偏移量!$C:$H,2,FALSE)</f>
        <v>1.5</v>
      </c>
      <c r="N4433" s="14" t="str">
        <f>VLOOKUP($F4433,类型描述及偏移量!$C:$H,3,FALSE)</f>
        <v>离散</v>
      </c>
      <c r="O4433" s="14" t="str">
        <f>VLOOKUP($F4433,类型描述及偏移量!$C:$H,4,FALSE)</f>
        <v>None</v>
      </c>
      <c r="P4433" s="14" t="str">
        <f>VLOOKUP($F4433,类型描述及偏移量!$C:$H,5,FALSE)</f>
        <v>Yes</v>
      </c>
      <c r="Q4433" s="14" t="str">
        <f>VLOOKUP($F4433,类型描述及偏移量!$C:$H,6,FALSE)</f>
        <v>电机运行指示</v>
      </c>
    </row>
    <row r="4434" hidden="1" spans="1:17">
      <c r="A4434" s="12" t="s">
        <v>128</v>
      </c>
      <c r="B4434" s="12" t="str">
        <f t="shared" si="705"/>
        <v>M3_M</v>
      </c>
      <c r="C4434" s="12" t="str">
        <f t="shared" si="706"/>
        <v>Break_ALM</v>
      </c>
      <c r="D4434" s="12" t="str">
        <f t="shared" si="707"/>
        <v>BP_Motor_var</v>
      </c>
      <c r="E4434" s="13" t="str">
        <f t="shared" si="708"/>
        <v>CHPF_M3_M_BP_Motor_var</v>
      </c>
      <c r="F4434" s="14" t="str">
        <f t="shared" si="701"/>
        <v>BP_Motor_var_Break_ALM</v>
      </c>
      <c r="G4434" s="10" t="str">
        <f t="shared" si="702"/>
        <v>CHPF_M3_M_Break_ALM</v>
      </c>
      <c r="H4434" s="10" t="str">
        <f>VLOOKUP(基本表格!E4434,起始地址定义!A:D,4,FALSE)&amp;" "&amp;Q4434</f>
        <v>2122+P2-M3 2#双螺旋运输机A 电机控制 断链报警</v>
      </c>
      <c r="I4434" s="10" t="str">
        <f t="shared" si="703"/>
        <v>DB100,X601.6</v>
      </c>
      <c r="J4434" s="13" t="str">
        <f>VLOOKUP(E4434,起始地址定义!A:D,2,FALSE)</f>
        <v>DB100</v>
      </c>
      <c r="K4434" s="12" t="str">
        <f t="shared" si="704"/>
        <v>X601.6</v>
      </c>
      <c r="L4434" s="13">
        <f>VLOOKUP(E4434,起始地址定义!A:D,3,FALSE)</f>
        <v>600</v>
      </c>
      <c r="M4434" s="14">
        <f>VLOOKUP($F4434,类型描述及偏移量!$C:$H,2,FALSE)</f>
        <v>1.6</v>
      </c>
      <c r="N4434" s="14" t="str">
        <f>VLOOKUP($F4434,类型描述及偏移量!$C:$H,3,FALSE)</f>
        <v>离散</v>
      </c>
      <c r="O4434" s="14" t="str">
        <f>VLOOKUP($F4434,类型描述及偏移量!$C:$H,4,FALSE)</f>
        <v>On</v>
      </c>
      <c r="P4434" s="14" t="str">
        <f>VLOOKUP($F4434,类型描述及偏移量!$C:$H,5,FALSE)</f>
        <v>Yes</v>
      </c>
      <c r="Q4434" s="14" t="str">
        <f>VLOOKUP($F4434,类型描述及偏移量!$C:$H,6,FALSE)</f>
        <v>断链报警</v>
      </c>
    </row>
    <row r="4435" hidden="1" spans="1:17">
      <c r="A4435" s="12" t="s">
        <v>128</v>
      </c>
      <c r="B4435" s="12" t="str">
        <f t="shared" si="705"/>
        <v>M3_M</v>
      </c>
      <c r="C4435" s="12" t="str">
        <f t="shared" si="706"/>
        <v>Break_CHK</v>
      </c>
      <c r="D4435" s="12" t="str">
        <f t="shared" si="707"/>
        <v>BP_Motor_var</v>
      </c>
      <c r="E4435" s="13" t="str">
        <f t="shared" si="708"/>
        <v>CHPF_M3_M_BP_Motor_var</v>
      </c>
      <c r="F4435" s="14" t="str">
        <f t="shared" si="701"/>
        <v>BP_Motor_var_Break_CHK</v>
      </c>
      <c r="G4435" s="10" t="str">
        <f t="shared" si="702"/>
        <v>CHPF_M3_M_Break_CHK</v>
      </c>
      <c r="H4435" s="10" t="str">
        <f>VLOOKUP(基本表格!E4435,起始地址定义!A:D,4,FALSE)&amp;" "&amp;Q4435</f>
        <v>2122+P2-M3 2#双螺旋运输机A 电机控制 断链检测</v>
      </c>
      <c r="I4435" s="10" t="str">
        <f t="shared" si="703"/>
        <v>DB100,X601.7</v>
      </c>
      <c r="J4435" s="13" t="str">
        <f>VLOOKUP(E4435,起始地址定义!A:D,2,FALSE)</f>
        <v>DB100</v>
      </c>
      <c r="K4435" s="12" t="str">
        <f t="shared" si="704"/>
        <v>X601.7</v>
      </c>
      <c r="L4435" s="13">
        <f>VLOOKUP(E4435,起始地址定义!A:D,3,FALSE)</f>
        <v>600</v>
      </c>
      <c r="M4435" s="14">
        <f>VLOOKUP($F4435,类型描述及偏移量!$C:$H,2,FALSE)</f>
        <v>1.7</v>
      </c>
      <c r="N4435" s="14" t="str">
        <f>VLOOKUP($F4435,类型描述及偏移量!$C:$H,3,FALSE)</f>
        <v>离散</v>
      </c>
      <c r="O4435" s="14" t="str">
        <f>VLOOKUP($F4435,类型描述及偏移量!$C:$H,4,FALSE)</f>
        <v>None</v>
      </c>
      <c r="P4435" s="14" t="str">
        <f>VLOOKUP($F4435,类型描述及偏移量!$C:$H,5,FALSE)</f>
        <v>Yes</v>
      </c>
      <c r="Q4435" s="14" t="str">
        <f>VLOOKUP($F4435,类型描述及偏移量!$C:$H,6,FALSE)</f>
        <v>断链检测</v>
      </c>
    </row>
    <row r="4436" hidden="1" spans="1:17">
      <c r="A4436" s="12" t="s">
        <v>128</v>
      </c>
      <c r="B4436" s="12" t="str">
        <f t="shared" si="705"/>
        <v>M3_M</v>
      </c>
      <c r="C4436" s="12" t="str">
        <f t="shared" si="706"/>
        <v>INV_Res_HMI</v>
      </c>
      <c r="D4436" s="12" t="str">
        <f t="shared" si="707"/>
        <v>BP_Motor_var</v>
      </c>
      <c r="E4436" s="13" t="str">
        <f t="shared" si="708"/>
        <v>CHPF_M3_M_BP_Motor_var</v>
      </c>
      <c r="F4436" s="14" t="str">
        <f t="shared" si="701"/>
        <v>BP_Motor_var_INV_Res_HMI</v>
      </c>
      <c r="G4436" s="10" t="str">
        <f t="shared" si="702"/>
        <v>CHPF_M3_M_INV_Res_HMI</v>
      </c>
      <c r="H4436" s="10" t="str">
        <f>VLOOKUP(基本表格!E4436,起始地址定义!A:D,4,FALSE)&amp;" "&amp;Q4436</f>
        <v>2122+P2-M3 2#双螺旋运输机A 电机控制 复位</v>
      </c>
      <c r="I4436" s="10" t="str">
        <f t="shared" si="703"/>
        <v>DB100,X602.0</v>
      </c>
      <c r="J4436" s="13" t="str">
        <f>VLOOKUP(E4436,起始地址定义!A:D,2,FALSE)</f>
        <v>DB100</v>
      </c>
      <c r="K4436" s="12" t="str">
        <f t="shared" si="704"/>
        <v>X602.0</v>
      </c>
      <c r="L4436" s="13">
        <f>VLOOKUP(E4436,起始地址定义!A:D,3,FALSE)</f>
        <v>600</v>
      </c>
      <c r="M4436" s="14">
        <f>VLOOKUP($F4436,类型描述及偏移量!$C:$H,2,FALSE)</f>
        <v>2</v>
      </c>
      <c r="N4436" s="14" t="str">
        <f>VLOOKUP($F4436,类型描述及偏移量!$C:$H,3,FALSE)</f>
        <v>离散</v>
      </c>
      <c r="O4436" s="14" t="str">
        <f>VLOOKUP($F4436,类型描述及偏移量!$C:$H,4,FALSE)</f>
        <v>None</v>
      </c>
      <c r="P4436" s="14" t="str">
        <f>VLOOKUP($F4436,类型描述及偏移量!$C:$H,5,FALSE)</f>
        <v>No</v>
      </c>
      <c r="Q4436" s="14" t="str">
        <f>VLOOKUP($F4436,类型描述及偏移量!$C:$H,6,FALSE)</f>
        <v>复位</v>
      </c>
    </row>
    <row r="4437" hidden="1" spans="1:17">
      <c r="A4437" s="12" t="s">
        <v>128</v>
      </c>
      <c r="B4437" s="12" t="str">
        <f t="shared" si="705"/>
        <v>M3_M</v>
      </c>
      <c r="C4437" s="12" t="str">
        <f t="shared" si="706"/>
        <v>Break_EN</v>
      </c>
      <c r="D4437" s="12" t="str">
        <f t="shared" si="707"/>
        <v>BP_Motor_var</v>
      </c>
      <c r="E4437" s="13" t="str">
        <f t="shared" si="708"/>
        <v>CHPF_M3_M_BP_Motor_var</v>
      </c>
      <c r="F4437" s="14" t="str">
        <f t="shared" si="701"/>
        <v>BP_Motor_var_Break_EN</v>
      </c>
      <c r="G4437" s="10" t="str">
        <f t="shared" si="702"/>
        <v>CHPF_M3_M_Break_EN</v>
      </c>
      <c r="H4437" s="10" t="str">
        <f>VLOOKUP(基本表格!E4437,起始地址定义!A:D,4,FALSE)&amp;" "&amp;Q4437</f>
        <v>2122+P2-M3 2#双螺旋运输机A 电机控制 断链保护使能</v>
      </c>
      <c r="I4437" s="10" t="str">
        <f t="shared" si="703"/>
        <v>DB100,X602.1</v>
      </c>
      <c r="J4437" s="13" t="str">
        <f>VLOOKUP(E4437,起始地址定义!A:D,2,FALSE)</f>
        <v>DB100</v>
      </c>
      <c r="K4437" s="12" t="str">
        <f t="shared" si="704"/>
        <v>X602.1</v>
      </c>
      <c r="L4437" s="13">
        <f>VLOOKUP(E4437,起始地址定义!A:D,3,FALSE)</f>
        <v>600</v>
      </c>
      <c r="M4437" s="14">
        <f>VLOOKUP($F4437,类型描述及偏移量!$C:$H,2,FALSE)</f>
        <v>2.1</v>
      </c>
      <c r="N4437" s="14" t="str">
        <f>VLOOKUP($F4437,类型描述及偏移量!$C:$H,3,FALSE)</f>
        <v>离散</v>
      </c>
      <c r="O4437" s="14" t="str">
        <f>VLOOKUP($F4437,类型描述及偏移量!$C:$H,4,FALSE)</f>
        <v>None</v>
      </c>
      <c r="P4437" s="14" t="str">
        <f>VLOOKUP($F4437,类型描述及偏移量!$C:$H,5,FALSE)</f>
        <v>No</v>
      </c>
      <c r="Q4437" s="14" t="str">
        <f>VLOOKUP($F4437,类型描述及偏移量!$C:$H,6,FALSE)</f>
        <v>断链保护使能</v>
      </c>
    </row>
    <row r="4438" hidden="1" spans="1:17">
      <c r="A4438" s="12" t="s">
        <v>128</v>
      </c>
      <c r="B4438" s="12" t="str">
        <f t="shared" si="705"/>
        <v>M3_M</v>
      </c>
      <c r="C4438" s="12" t="str">
        <f t="shared" si="706"/>
        <v>Break_Stop</v>
      </c>
      <c r="D4438" s="12" t="str">
        <f t="shared" si="707"/>
        <v>BP_Motor_var</v>
      </c>
      <c r="E4438" s="13" t="str">
        <f t="shared" si="708"/>
        <v>CHPF_M3_M_BP_Motor_var</v>
      </c>
      <c r="F4438" s="14" t="str">
        <f t="shared" si="701"/>
        <v>BP_Motor_var_Break_Stop</v>
      </c>
      <c r="G4438" s="10" t="str">
        <f t="shared" si="702"/>
        <v>CHPF_M3_M_Break_Stop</v>
      </c>
      <c r="H4438" s="10" t="str">
        <f>VLOOKUP(基本表格!E4438,起始地址定义!A:D,4,FALSE)&amp;" "&amp;Q4438</f>
        <v>2122+P2-M3 2#双螺旋运输机A 电机控制 断链导致停机</v>
      </c>
      <c r="I4438" s="10" t="str">
        <f t="shared" si="703"/>
        <v>DB100,X602.2</v>
      </c>
      <c r="J4438" s="13" t="str">
        <f>VLOOKUP(E4438,起始地址定义!A:D,2,FALSE)</f>
        <v>DB100</v>
      </c>
      <c r="K4438" s="12" t="str">
        <f t="shared" si="704"/>
        <v>X602.2</v>
      </c>
      <c r="L4438" s="13">
        <f>VLOOKUP(E4438,起始地址定义!A:D,3,FALSE)</f>
        <v>600</v>
      </c>
      <c r="M4438" s="14">
        <f>VLOOKUP($F4438,类型描述及偏移量!$C:$H,2,FALSE)</f>
        <v>2.2</v>
      </c>
      <c r="N4438" s="14" t="str">
        <f>VLOOKUP($F4438,类型描述及偏移量!$C:$H,3,FALSE)</f>
        <v>离散</v>
      </c>
      <c r="O4438" s="14" t="str">
        <f>VLOOKUP($F4438,类型描述及偏移量!$C:$H,4,FALSE)</f>
        <v>On</v>
      </c>
      <c r="P4438" s="14" t="str">
        <f>VLOOKUP($F4438,类型描述及偏移量!$C:$H,5,FALSE)</f>
        <v>Yes</v>
      </c>
      <c r="Q4438" s="14" t="str">
        <f>VLOOKUP($F4438,类型描述及偏移量!$C:$H,6,FALSE)</f>
        <v>断链导致停机</v>
      </c>
    </row>
    <row r="4439" hidden="1" spans="1:17">
      <c r="A4439" s="12" t="s">
        <v>128</v>
      </c>
      <c r="B4439" s="12" t="str">
        <f t="shared" si="705"/>
        <v>M3_M</v>
      </c>
      <c r="C4439" s="12" t="str">
        <f t="shared" si="706"/>
        <v>Motor_Back</v>
      </c>
      <c r="D4439" s="12" t="str">
        <f t="shared" si="707"/>
        <v>BP_Motor_var</v>
      </c>
      <c r="E4439" s="13" t="str">
        <f t="shared" si="708"/>
        <v>CHPF_M3_M_BP_Motor_var</v>
      </c>
      <c r="F4439" s="14" t="str">
        <f t="shared" si="701"/>
        <v>BP_Motor_var_Motor_Back</v>
      </c>
      <c r="G4439" s="10" t="str">
        <f t="shared" si="702"/>
        <v>CHPF_M3_M_Motor_Back</v>
      </c>
      <c r="H4439" s="10" t="str">
        <f>VLOOKUP(基本表格!E4439,起始地址定义!A:D,4,FALSE)&amp;" "&amp;Q4439</f>
        <v>2122+P2-M3 2#双螺旋运输机A 电机控制 电机(反转）</v>
      </c>
      <c r="I4439" s="10" t="str">
        <f t="shared" si="703"/>
        <v>DB100,X602.3</v>
      </c>
      <c r="J4439" s="13" t="str">
        <f>VLOOKUP(E4439,起始地址定义!A:D,2,FALSE)</f>
        <v>DB100</v>
      </c>
      <c r="K4439" s="12" t="str">
        <f t="shared" si="704"/>
        <v>X602.3</v>
      </c>
      <c r="L4439" s="13">
        <f>VLOOKUP(E4439,起始地址定义!A:D,3,FALSE)</f>
        <v>600</v>
      </c>
      <c r="M4439" s="14">
        <f>VLOOKUP($F4439,类型描述及偏移量!$C:$H,2,FALSE)</f>
        <v>2.3</v>
      </c>
      <c r="N4439" s="14" t="str">
        <f>VLOOKUP($F4439,类型描述及偏移量!$C:$H,3,FALSE)</f>
        <v>离散</v>
      </c>
      <c r="O4439" s="14" t="str">
        <f>VLOOKUP($F4439,类型描述及偏移量!$C:$H,4,FALSE)</f>
        <v>None</v>
      </c>
      <c r="P4439" s="14" t="str">
        <f>VLOOKUP($F4439,类型描述及偏移量!$C:$H,5,FALSE)</f>
        <v>Yes</v>
      </c>
      <c r="Q4439" s="14" t="str">
        <f>VLOOKUP($F4439,类型描述及偏移量!$C:$H,6,FALSE)</f>
        <v>电机(反转）</v>
      </c>
    </row>
    <row r="4440" hidden="1" spans="1:17">
      <c r="A4440" s="12" t="s">
        <v>128</v>
      </c>
      <c r="B4440" s="12" t="str">
        <f t="shared" si="705"/>
        <v>M3_M</v>
      </c>
      <c r="C4440" s="12" t="str">
        <f t="shared" si="706"/>
        <v>Loc</v>
      </c>
      <c r="D4440" s="12" t="str">
        <f t="shared" si="707"/>
        <v>BP_Motor_var</v>
      </c>
      <c r="E4440" s="13" t="str">
        <f t="shared" si="708"/>
        <v>CHPF_M3_M_BP_Motor_var</v>
      </c>
      <c r="F4440" s="14" t="str">
        <f t="shared" si="701"/>
        <v>BP_Motor_var_Loc</v>
      </c>
      <c r="G4440" s="10" t="str">
        <f t="shared" si="702"/>
        <v>CHPF_M3_M_Loc</v>
      </c>
      <c r="H4440" s="10" t="str">
        <f>VLOOKUP(基本表格!E4440,起始地址定义!A:D,4,FALSE)&amp;" "&amp;Q4440</f>
        <v>2122+P2-M3 2#双螺旋运输机A 电机控制 本地</v>
      </c>
      <c r="I4440" s="10" t="str">
        <f t="shared" si="703"/>
        <v>DB100,X602.4</v>
      </c>
      <c r="J4440" s="13" t="str">
        <f>VLOOKUP(E4440,起始地址定义!A:D,2,FALSE)</f>
        <v>DB100</v>
      </c>
      <c r="K4440" s="12" t="str">
        <f t="shared" si="704"/>
        <v>X602.4</v>
      </c>
      <c r="L4440" s="13">
        <f>VLOOKUP(E4440,起始地址定义!A:D,3,FALSE)</f>
        <v>600</v>
      </c>
      <c r="M4440" s="14">
        <f>VLOOKUP($F4440,类型描述及偏移量!$C:$H,2,FALSE)</f>
        <v>2.4</v>
      </c>
      <c r="N4440" s="14" t="str">
        <f>VLOOKUP($F4440,类型描述及偏移量!$C:$H,3,FALSE)</f>
        <v>离散</v>
      </c>
      <c r="O4440" s="14" t="str">
        <f>VLOOKUP($F4440,类型描述及偏移量!$C:$H,4,FALSE)</f>
        <v>None</v>
      </c>
      <c r="P4440" s="14" t="str">
        <f>VLOOKUP($F4440,类型描述及偏移量!$C:$H,5,FALSE)</f>
        <v>Yes</v>
      </c>
      <c r="Q4440" s="14" t="str">
        <f>VLOOKUP($F4440,类型描述及偏移量!$C:$H,6,FALSE)</f>
        <v>本地</v>
      </c>
    </row>
    <row r="4441" hidden="1" spans="1:17">
      <c r="A4441" s="12" t="s">
        <v>128</v>
      </c>
      <c r="B4441" s="12" t="str">
        <f t="shared" si="705"/>
        <v>M3_M</v>
      </c>
      <c r="C4441" s="12" t="str">
        <f t="shared" si="706"/>
        <v>Rem</v>
      </c>
      <c r="D4441" s="12" t="str">
        <f t="shared" si="707"/>
        <v>BP_Motor_var</v>
      </c>
      <c r="E4441" s="13" t="str">
        <f t="shared" si="708"/>
        <v>CHPF_M3_M_BP_Motor_var</v>
      </c>
      <c r="F4441" s="14" t="str">
        <f t="shared" si="701"/>
        <v>BP_Motor_var_Rem</v>
      </c>
      <c r="G4441" s="10" t="str">
        <f t="shared" si="702"/>
        <v>CHPF_M3_M_Rem</v>
      </c>
      <c r="H4441" s="10" t="str">
        <f>VLOOKUP(基本表格!E4441,起始地址定义!A:D,4,FALSE)&amp;" "&amp;Q4441</f>
        <v>2122+P2-M3 2#双螺旋运输机A 电机控制 远程</v>
      </c>
      <c r="I4441" s="10" t="str">
        <f t="shared" si="703"/>
        <v>DB100,X602.5</v>
      </c>
      <c r="J4441" s="13" t="str">
        <f>VLOOKUP(E4441,起始地址定义!A:D,2,FALSE)</f>
        <v>DB100</v>
      </c>
      <c r="K4441" s="12" t="str">
        <f t="shared" si="704"/>
        <v>X602.5</v>
      </c>
      <c r="L4441" s="13">
        <f>VLOOKUP(E4441,起始地址定义!A:D,3,FALSE)</f>
        <v>600</v>
      </c>
      <c r="M4441" s="14">
        <f>VLOOKUP($F4441,类型描述及偏移量!$C:$H,2,FALSE)</f>
        <v>2.5</v>
      </c>
      <c r="N4441" s="14" t="str">
        <f>VLOOKUP($F4441,类型描述及偏移量!$C:$H,3,FALSE)</f>
        <v>离散</v>
      </c>
      <c r="O4441" s="14" t="str">
        <f>VLOOKUP($F4441,类型描述及偏移量!$C:$H,4,FALSE)</f>
        <v>None</v>
      </c>
      <c r="P4441" s="14" t="str">
        <f>VLOOKUP($F4441,类型描述及偏移量!$C:$H,5,FALSE)</f>
        <v>Yes</v>
      </c>
      <c r="Q4441" s="14" t="str">
        <f>VLOOKUP($F4441,类型描述及偏移量!$C:$H,6,FALSE)</f>
        <v>远程</v>
      </c>
    </row>
    <row r="4442" hidden="1" spans="1:17">
      <c r="A4442" s="12" t="s">
        <v>128</v>
      </c>
      <c r="B4442" s="12" t="str">
        <f t="shared" si="705"/>
        <v>M3_M</v>
      </c>
      <c r="C4442" s="12" t="str">
        <f t="shared" si="706"/>
        <v>Blocking_ALM</v>
      </c>
      <c r="D4442" s="12" t="str">
        <f t="shared" si="707"/>
        <v>BP_Motor_var</v>
      </c>
      <c r="E4442" s="13" t="str">
        <f t="shared" si="708"/>
        <v>CHPF_M3_M_BP_Motor_var</v>
      </c>
      <c r="F4442" s="14" t="str">
        <f t="shared" si="701"/>
        <v>BP_Motor_var_Blocking_ALM</v>
      </c>
      <c r="G4442" s="10" t="str">
        <f t="shared" si="702"/>
        <v>CHPF_M3_M_Blocking_ALM</v>
      </c>
      <c r="H4442" s="10" t="str">
        <f>VLOOKUP(基本表格!E4442,起始地址定义!A:D,4,FALSE)&amp;" "&amp;Q4442</f>
        <v>2122+P2-M3 2#双螺旋运输机A 电机控制 堵料报警</v>
      </c>
      <c r="I4442" s="10" t="str">
        <f t="shared" si="703"/>
        <v>DB100,X602.6</v>
      </c>
      <c r="J4442" s="13" t="str">
        <f>VLOOKUP(E4442,起始地址定义!A:D,2,FALSE)</f>
        <v>DB100</v>
      </c>
      <c r="K4442" s="12" t="str">
        <f t="shared" si="704"/>
        <v>X602.6</v>
      </c>
      <c r="L4442" s="13">
        <f>VLOOKUP(E4442,起始地址定义!A:D,3,FALSE)</f>
        <v>600</v>
      </c>
      <c r="M4442" s="14">
        <f>VLOOKUP($F4442,类型描述及偏移量!$C:$H,2,FALSE)</f>
        <v>2.6</v>
      </c>
      <c r="N4442" s="14" t="str">
        <f>VLOOKUP($F4442,类型描述及偏移量!$C:$H,3,FALSE)</f>
        <v>离散</v>
      </c>
      <c r="O4442" s="14" t="str">
        <f>VLOOKUP($F4442,类型描述及偏移量!$C:$H,4,FALSE)</f>
        <v>On</v>
      </c>
      <c r="P4442" s="14" t="str">
        <f>VLOOKUP($F4442,类型描述及偏移量!$C:$H,5,FALSE)</f>
        <v>Yes</v>
      </c>
      <c r="Q4442" s="14" t="str">
        <f>VLOOKUP($F4442,类型描述及偏移量!$C:$H,6,FALSE)</f>
        <v>堵料报警</v>
      </c>
    </row>
    <row r="4443" hidden="1" spans="1:17">
      <c r="A4443" s="12" t="s">
        <v>128</v>
      </c>
      <c r="B4443" s="12" t="str">
        <f t="shared" si="705"/>
        <v>M3_M</v>
      </c>
      <c r="C4443" s="12" t="str">
        <f t="shared" si="706"/>
        <v>Blocking_CHK</v>
      </c>
      <c r="D4443" s="12" t="str">
        <f t="shared" si="707"/>
        <v>BP_Motor_var</v>
      </c>
      <c r="E4443" s="13" t="str">
        <f t="shared" si="708"/>
        <v>CHPF_M3_M_BP_Motor_var</v>
      </c>
      <c r="F4443" s="14" t="str">
        <f t="shared" si="701"/>
        <v>BP_Motor_var_Blocking_CHK</v>
      </c>
      <c r="G4443" s="10" t="str">
        <f t="shared" si="702"/>
        <v>CHPF_M3_M_Blocking_CHK</v>
      </c>
      <c r="H4443" s="10" t="str">
        <f>VLOOKUP(基本表格!E4443,起始地址定义!A:D,4,FALSE)&amp;" "&amp;Q4443</f>
        <v>2122+P2-M3 2#双螺旋运输机A 电机控制 堵料检测</v>
      </c>
      <c r="I4443" s="10" t="str">
        <f t="shared" si="703"/>
        <v>DB100,X602.7</v>
      </c>
      <c r="J4443" s="13" t="str">
        <f>VLOOKUP(E4443,起始地址定义!A:D,2,FALSE)</f>
        <v>DB100</v>
      </c>
      <c r="K4443" s="12" t="str">
        <f t="shared" si="704"/>
        <v>X602.7</v>
      </c>
      <c r="L4443" s="13">
        <f>VLOOKUP(E4443,起始地址定义!A:D,3,FALSE)</f>
        <v>600</v>
      </c>
      <c r="M4443" s="14">
        <f>VLOOKUP($F4443,类型描述及偏移量!$C:$H,2,FALSE)</f>
        <v>2.7</v>
      </c>
      <c r="N4443" s="14" t="str">
        <f>VLOOKUP($F4443,类型描述及偏移量!$C:$H,3,FALSE)</f>
        <v>离散</v>
      </c>
      <c r="O4443" s="14" t="str">
        <f>VLOOKUP($F4443,类型描述及偏移量!$C:$H,4,FALSE)</f>
        <v>None</v>
      </c>
      <c r="P4443" s="14" t="str">
        <f>VLOOKUP($F4443,类型描述及偏移量!$C:$H,5,FALSE)</f>
        <v>Yes</v>
      </c>
      <c r="Q4443" s="14" t="str">
        <f>VLOOKUP($F4443,类型描述及偏移量!$C:$H,6,FALSE)</f>
        <v>堵料检测</v>
      </c>
    </row>
    <row r="4444" hidden="1" spans="1:17">
      <c r="A4444" s="12" t="s">
        <v>128</v>
      </c>
      <c r="B4444" s="12" t="str">
        <f t="shared" si="705"/>
        <v>M3_M</v>
      </c>
      <c r="C4444" s="12" t="str">
        <f t="shared" si="706"/>
        <v>Blocking_EN</v>
      </c>
      <c r="D4444" s="12" t="str">
        <f t="shared" si="707"/>
        <v>BP_Motor_var</v>
      </c>
      <c r="E4444" s="13" t="str">
        <f t="shared" si="708"/>
        <v>CHPF_M3_M_BP_Motor_var</v>
      </c>
      <c r="F4444" s="14" t="str">
        <f t="shared" si="701"/>
        <v>BP_Motor_var_Blocking_EN</v>
      </c>
      <c r="G4444" s="10" t="str">
        <f t="shared" si="702"/>
        <v>CHPF_M3_M_Blocking_EN</v>
      </c>
      <c r="H4444" s="10" t="str">
        <f>VLOOKUP(基本表格!E4444,起始地址定义!A:D,4,FALSE)&amp;" "&amp;Q4444</f>
        <v>2122+P2-M3 2#双螺旋运输机A 电机控制 堵料保护使能</v>
      </c>
      <c r="I4444" s="10" t="str">
        <f t="shared" si="703"/>
        <v>DB100,X603.0</v>
      </c>
      <c r="J4444" s="13" t="str">
        <f>VLOOKUP(E4444,起始地址定义!A:D,2,FALSE)</f>
        <v>DB100</v>
      </c>
      <c r="K4444" s="12" t="str">
        <f t="shared" si="704"/>
        <v>X603.0</v>
      </c>
      <c r="L4444" s="13">
        <f>VLOOKUP(E4444,起始地址定义!A:D,3,FALSE)</f>
        <v>600</v>
      </c>
      <c r="M4444" s="14">
        <f>VLOOKUP($F4444,类型描述及偏移量!$C:$H,2,FALSE)</f>
        <v>3</v>
      </c>
      <c r="N4444" s="14" t="str">
        <f>VLOOKUP($F4444,类型描述及偏移量!$C:$H,3,FALSE)</f>
        <v>离散</v>
      </c>
      <c r="O4444" s="14" t="str">
        <f>VLOOKUP($F4444,类型描述及偏移量!$C:$H,4,FALSE)</f>
        <v>None</v>
      </c>
      <c r="P4444" s="14" t="str">
        <f>VLOOKUP($F4444,类型描述及偏移量!$C:$H,5,FALSE)</f>
        <v>No</v>
      </c>
      <c r="Q4444" s="14" t="str">
        <f>VLOOKUP($F4444,类型描述及偏移量!$C:$H,6,FALSE)</f>
        <v>堵料保护使能</v>
      </c>
    </row>
    <row r="4445" hidden="1" spans="1:17">
      <c r="A4445" s="12" t="s">
        <v>128</v>
      </c>
      <c r="B4445" s="12" t="str">
        <f t="shared" si="705"/>
        <v>M3_M</v>
      </c>
      <c r="C4445" s="12" t="str">
        <f t="shared" si="706"/>
        <v>Blocking_Stop</v>
      </c>
      <c r="D4445" s="12" t="str">
        <f t="shared" si="707"/>
        <v>BP_Motor_var</v>
      </c>
      <c r="E4445" s="13" t="str">
        <f t="shared" si="708"/>
        <v>CHPF_M3_M_BP_Motor_var</v>
      </c>
      <c r="F4445" s="14" t="str">
        <f t="shared" si="701"/>
        <v>BP_Motor_var_Blocking_Stop</v>
      </c>
      <c r="G4445" s="10" t="str">
        <f t="shared" si="702"/>
        <v>CHPF_M3_M_Blocking_Stop</v>
      </c>
      <c r="H4445" s="10" t="str">
        <f>VLOOKUP(基本表格!E4445,起始地址定义!A:D,4,FALSE)&amp;" "&amp;Q4445</f>
        <v>2122+P2-M3 2#双螺旋运输机A 电机控制 堵料导致停机</v>
      </c>
      <c r="I4445" s="10" t="str">
        <f t="shared" si="703"/>
        <v>DB100,X603.1</v>
      </c>
      <c r="J4445" s="13" t="str">
        <f>VLOOKUP(E4445,起始地址定义!A:D,2,FALSE)</f>
        <v>DB100</v>
      </c>
      <c r="K4445" s="12" t="str">
        <f t="shared" si="704"/>
        <v>X603.1</v>
      </c>
      <c r="L4445" s="13">
        <f>VLOOKUP(E4445,起始地址定义!A:D,3,FALSE)</f>
        <v>600</v>
      </c>
      <c r="M4445" s="14">
        <f>VLOOKUP($F4445,类型描述及偏移量!$C:$H,2,FALSE)</f>
        <v>3.1</v>
      </c>
      <c r="N4445" s="14" t="str">
        <f>VLOOKUP($F4445,类型描述及偏移量!$C:$H,3,FALSE)</f>
        <v>离散</v>
      </c>
      <c r="O4445" s="14" t="str">
        <f>VLOOKUP($F4445,类型描述及偏移量!$C:$H,4,FALSE)</f>
        <v>On</v>
      </c>
      <c r="P4445" s="14" t="str">
        <f>VLOOKUP($F4445,类型描述及偏移量!$C:$H,5,FALSE)</f>
        <v>Yes</v>
      </c>
      <c r="Q4445" s="14" t="str">
        <f>VLOOKUP($F4445,类型描述及偏移量!$C:$H,6,FALSE)</f>
        <v>堵料导致停机</v>
      </c>
    </row>
    <row r="4446" hidden="1" spans="1:17">
      <c r="A4446" s="12" t="s">
        <v>128</v>
      </c>
      <c r="B4446" s="12" t="str">
        <f t="shared" si="705"/>
        <v>M3_M</v>
      </c>
      <c r="C4446" s="12" t="str">
        <f t="shared" si="706"/>
        <v>BreakTime</v>
      </c>
      <c r="D4446" s="12" t="str">
        <f t="shared" si="707"/>
        <v>BP_Motor_var</v>
      </c>
      <c r="E4446" s="13" t="str">
        <f t="shared" si="708"/>
        <v>CHPF_M3_M_BP_Motor_var</v>
      </c>
      <c r="F4446" s="14" t="str">
        <f t="shared" si="701"/>
        <v>BP_Motor_var_BreakTime</v>
      </c>
      <c r="G4446" s="10" t="str">
        <f t="shared" si="702"/>
        <v>CHPF_M3_M_BreakTime</v>
      </c>
      <c r="H4446" s="10" t="str">
        <f>VLOOKUP(基本表格!E4446,起始地址定义!A:D,4,FALSE)&amp;" "&amp;Q4446</f>
        <v>2122+P2-M3 2#双螺旋运输机A 电机控制 断链超时时间 秒</v>
      </c>
      <c r="I4446" s="10" t="str">
        <f t="shared" si="703"/>
        <v>DB100,INT604</v>
      </c>
      <c r="J4446" s="13" t="str">
        <f>VLOOKUP(E4446,起始地址定义!A:D,2,FALSE)</f>
        <v>DB100</v>
      </c>
      <c r="K4446" s="12" t="str">
        <f t="shared" si="704"/>
        <v>INT604</v>
      </c>
      <c r="L4446" s="13">
        <f>VLOOKUP(E4446,起始地址定义!A:D,3,FALSE)</f>
        <v>600</v>
      </c>
      <c r="M4446" s="14">
        <f>VLOOKUP($F4446,类型描述及偏移量!$C:$H,2,FALSE)</f>
        <v>4</v>
      </c>
      <c r="N4446" s="14" t="str">
        <f>VLOOKUP($F4446,类型描述及偏移量!$C:$H,3,FALSE)</f>
        <v>整型</v>
      </c>
      <c r="O4446" s="14" t="str">
        <f>VLOOKUP($F4446,类型描述及偏移量!$C:$H,4,FALSE)</f>
        <v>None</v>
      </c>
      <c r="P4446" s="14" t="str">
        <f>VLOOKUP($F4446,类型描述及偏移量!$C:$H,5,FALSE)</f>
        <v>No</v>
      </c>
      <c r="Q4446" s="14" t="str">
        <f>VLOOKUP($F4446,类型描述及偏移量!$C:$H,6,FALSE)</f>
        <v>断链超时时间 秒</v>
      </c>
    </row>
    <row r="4447" hidden="1" spans="1:17">
      <c r="A4447" s="12" t="s">
        <v>128</v>
      </c>
      <c r="B4447" s="12" t="str">
        <f t="shared" si="705"/>
        <v>M3_M</v>
      </c>
      <c r="C4447" s="12" t="str">
        <f t="shared" si="706"/>
        <v>BlockingTime</v>
      </c>
      <c r="D4447" s="12" t="str">
        <f t="shared" si="707"/>
        <v>BP_Motor_var</v>
      </c>
      <c r="E4447" s="13" t="str">
        <f t="shared" si="708"/>
        <v>CHPF_M3_M_BP_Motor_var</v>
      </c>
      <c r="F4447" s="14" t="str">
        <f t="shared" si="701"/>
        <v>BP_Motor_var_BlockingTime</v>
      </c>
      <c r="G4447" s="10" t="str">
        <f t="shared" si="702"/>
        <v>CHPF_M3_M_BlockingTime</v>
      </c>
      <c r="H4447" s="10" t="str">
        <f>VLOOKUP(基本表格!E4447,起始地址定义!A:D,4,FALSE)&amp;" "&amp;Q4447</f>
        <v>2122+P2-M3 2#双螺旋运输机A 电机控制 堵料检测时间 秒</v>
      </c>
      <c r="I4447" s="10" t="str">
        <f t="shared" si="703"/>
        <v>DB100,INT606</v>
      </c>
      <c r="J4447" s="13" t="str">
        <f>VLOOKUP(E4447,起始地址定义!A:D,2,FALSE)</f>
        <v>DB100</v>
      </c>
      <c r="K4447" s="12" t="str">
        <f t="shared" si="704"/>
        <v>INT606</v>
      </c>
      <c r="L4447" s="13">
        <f>VLOOKUP(E4447,起始地址定义!A:D,3,FALSE)</f>
        <v>600</v>
      </c>
      <c r="M4447" s="14">
        <f>VLOOKUP($F4447,类型描述及偏移量!$C:$H,2,FALSE)</f>
        <v>6</v>
      </c>
      <c r="N4447" s="14" t="str">
        <f>VLOOKUP($F4447,类型描述及偏移量!$C:$H,3,FALSE)</f>
        <v>整型</v>
      </c>
      <c r="O4447" s="14" t="str">
        <f>VLOOKUP($F4447,类型描述及偏移量!$C:$H,4,FALSE)</f>
        <v>None</v>
      </c>
      <c r="P4447" s="14" t="str">
        <f>VLOOKUP($F4447,类型描述及偏移量!$C:$H,5,FALSE)</f>
        <v>No</v>
      </c>
      <c r="Q4447" s="14" t="str">
        <f>VLOOKUP($F4447,类型描述及偏移量!$C:$H,6,FALSE)</f>
        <v>堵料检测时间 秒</v>
      </c>
    </row>
    <row r="4448" hidden="1" spans="1:17">
      <c r="A4448" s="12" t="s">
        <v>128</v>
      </c>
      <c r="B4448" s="12" t="str">
        <f t="shared" si="705"/>
        <v>M3_M</v>
      </c>
      <c r="C4448" s="12" t="str">
        <f t="shared" si="706"/>
        <v>PullSwitch_CHK</v>
      </c>
      <c r="D4448" s="12" t="str">
        <f t="shared" si="707"/>
        <v>BP_Motor_var</v>
      </c>
      <c r="E4448" s="13" t="str">
        <f t="shared" si="708"/>
        <v>CHPF_M3_M_BP_Motor_var</v>
      </c>
      <c r="F4448" s="14" t="str">
        <f t="shared" si="701"/>
        <v>BP_Motor_var_PullSwitch_CHK</v>
      </c>
      <c r="G4448" s="10" t="str">
        <f t="shared" si="702"/>
        <v>CHPF_M3_M_PullSwitch_CHK</v>
      </c>
      <c r="H4448" s="10" t="str">
        <f>VLOOKUP(基本表格!E4448,起始地址定义!A:D,4,FALSE)&amp;" "&amp;Q4448</f>
        <v>2122+P2-M3 2#双螺旋运输机A 电机控制 拉线开关</v>
      </c>
      <c r="I4448" s="10" t="str">
        <f t="shared" si="703"/>
        <v>DB100,X608.0</v>
      </c>
      <c r="J4448" s="13" t="str">
        <f>VLOOKUP(E4448,起始地址定义!A:D,2,FALSE)</f>
        <v>DB100</v>
      </c>
      <c r="K4448" s="12" t="str">
        <f t="shared" si="704"/>
        <v>X608.0</v>
      </c>
      <c r="L4448" s="13">
        <f>VLOOKUP(E4448,起始地址定义!A:D,3,FALSE)</f>
        <v>600</v>
      </c>
      <c r="M4448" s="14">
        <f>VLOOKUP($F4448,类型描述及偏移量!$C:$H,2,FALSE)</f>
        <v>8</v>
      </c>
      <c r="N4448" s="14" t="str">
        <f>VLOOKUP($F4448,类型描述及偏移量!$C:$H,3,FALSE)</f>
        <v>离散</v>
      </c>
      <c r="O4448" s="14" t="str">
        <f>VLOOKUP($F4448,类型描述及偏移量!$C:$H,4,FALSE)</f>
        <v>On</v>
      </c>
      <c r="P4448" s="14" t="str">
        <f>VLOOKUP($F4448,类型描述及偏移量!$C:$H,5,FALSE)</f>
        <v>Yes</v>
      </c>
      <c r="Q4448" s="14" t="str">
        <f>VLOOKUP($F4448,类型描述及偏移量!$C:$H,6,FALSE)</f>
        <v>拉线开关</v>
      </c>
    </row>
    <row r="4449" hidden="1" spans="1:17">
      <c r="A4449" s="12" t="s">
        <v>128</v>
      </c>
      <c r="B4449" s="12" t="str">
        <f t="shared" si="705"/>
        <v>M3_M</v>
      </c>
      <c r="C4449" s="12" t="str">
        <f t="shared" si="706"/>
        <v>LMD_ALM</v>
      </c>
      <c r="D4449" s="12" t="str">
        <f t="shared" si="707"/>
        <v>BP_Motor_var</v>
      </c>
      <c r="E4449" s="13" t="str">
        <f t="shared" si="708"/>
        <v>CHPF_M3_M_BP_Motor_var</v>
      </c>
      <c r="F4449" s="14" t="str">
        <f t="shared" si="701"/>
        <v>BP_Motor_var_LMD_ALM</v>
      </c>
      <c r="G4449" s="10" t="str">
        <f t="shared" si="702"/>
        <v>CHPF_M3_M_LMD_ALM</v>
      </c>
      <c r="H4449" s="10" t="str">
        <f>VLOOKUP(基本表格!E4449,起始地址定义!A:D,4,FALSE)&amp;" "&amp;Q4449</f>
        <v>2122+P2-M3 2#双螺旋运输机A 电机控制 左跑偏报警</v>
      </c>
      <c r="I4449" s="10" t="str">
        <f t="shared" si="703"/>
        <v>DB100,X608.1</v>
      </c>
      <c r="J4449" s="13" t="str">
        <f>VLOOKUP(E4449,起始地址定义!A:D,2,FALSE)</f>
        <v>DB100</v>
      </c>
      <c r="K4449" s="12" t="str">
        <f t="shared" si="704"/>
        <v>X608.1</v>
      </c>
      <c r="L4449" s="13">
        <f>VLOOKUP(E4449,起始地址定义!A:D,3,FALSE)</f>
        <v>600</v>
      </c>
      <c r="M4449" s="14">
        <f>VLOOKUP($F4449,类型描述及偏移量!$C:$H,2,FALSE)</f>
        <v>8.1</v>
      </c>
      <c r="N4449" s="14" t="str">
        <f>VLOOKUP($F4449,类型描述及偏移量!$C:$H,3,FALSE)</f>
        <v>离散</v>
      </c>
      <c r="O4449" s="14" t="str">
        <f>VLOOKUP($F4449,类型描述及偏移量!$C:$H,4,FALSE)</f>
        <v>On</v>
      </c>
      <c r="P4449" s="14" t="str">
        <f>VLOOKUP($F4449,类型描述及偏移量!$C:$H,5,FALSE)</f>
        <v>Yes</v>
      </c>
      <c r="Q4449" s="14" t="str">
        <f>VLOOKUP($F4449,类型描述及偏移量!$C:$H,6,FALSE)</f>
        <v>左跑偏报警</v>
      </c>
    </row>
    <row r="4450" hidden="1" spans="1:17">
      <c r="A4450" s="12" t="s">
        <v>128</v>
      </c>
      <c r="B4450" s="12" t="str">
        <f t="shared" si="705"/>
        <v>M3_M</v>
      </c>
      <c r="C4450" s="12" t="str">
        <f t="shared" si="706"/>
        <v>LMD_CHK_1</v>
      </c>
      <c r="D4450" s="12" t="str">
        <f t="shared" si="707"/>
        <v>BP_Motor_var</v>
      </c>
      <c r="E4450" s="13" t="str">
        <f t="shared" si="708"/>
        <v>CHPF_M3_M_BP_Motor_var</v>
      </c>
      <c r="F4450" s="14" t="str">
        <f t="shared" si="701"/>
        <v>BP_Motor_var_LMD_CHK_1</v>
      </c>
      <c r="G4450" s="10" t="str">
        <f t="shared" si="702"/>
        <v>CHPF_M3_M_LMD_CHK_1</v>
      </c>
      <c r="H4450" s="10" t="str">
        <f>VLOOKUP(基本表格!E4450,起始地址定义!A:D,4,FALSE)&amp;" "&amp;Q4450</f>
        <v>2122+P2-M3 2#双螺旋运输机A 电机控制 左跑偏1检测</v>
      </c>
      <c r="I4450" s="10" t="str">
        <f t="shared" si="703"/>
        <v>DB100,X608.2</v>
      </c>
      <c r="J4450" s="13" t="str">
        <f>VLOOKUP(E4450,起始地址定义!A:D,2,FALSE)</f>
        <v>DB100</v>
      </c>
      <c r="K4450" s="12" t="str">
        <f t="shared" si="704"/>
        <v>X608.2</v>
      </c>
      <c r="L4450" s="13">
        <f>VLOOKUP(E4450,起始地址定义!A:D,3,FALSE)</f>
        <v>600</v>
      </c>
      <c r="M4450" s="14">
        <f>VLOOKUP($F4450,类型描述及偏移量!$C:$H,2,FALSE)</f>
        <v>8.2</v>
      </c>
      <c r="N4450" s="14" t="str">
        <f>VLOOKUP($F4450,类型描述及偏移量!$C:$H,3,FALSE)</f>
        <v>离散</v>
      </c>
      <c r="O4450" s="14" t="str">
        <f>VLOOKUP($F4450,类型描述及偏移量!$C:$H,4,FALSE)</f>
        <v>None</v>
      </c>
      <c r="P4450" s="14" t="str">
        <f>VLOOKUP($F4450,类型描述及偏移量!$C:$H,5,FALSE)</f>
        <v>Yes</v>
      </c>
      <c r="Q4450" s="14" t="str">
        <f>VLOOKUP($F4450,类型描述及偏移量!$C:$H,6,FALSE)</f>
        <v>左跑偏1检测</v>
      </c>
    </row>
    <row r="4451" hidden="1" spans="1:17">
      <c r="A4451" s="12" t="s">
        <v>128</v>
      </c>
      <c r="B4451" s="12" t="str">
        <f t="shared" si="705"/>
        <v>M3_M</v>
      </c>
      <c r="C4451" s="12" t="str">
        <f t="shared" si="706"/>
        <v>LMD_EN</v>
      </c>
      <c r="D4451" s="12" t="str">
        <f t="shared" si="707"/>
        <v>BP_Motor_var</v>
      </c>
      <c r="E4451" s="13" t="str">
        <f t="shared" si="708"/>
        <v>CHPF_M3_M_BP_Motor_var</v>
      </c>
      <c r="F4451" s="14" t="str">
        <f t="shared" si="701"/>
        <v>BP_Motor_var_LMD_EN</v>
      </c>
      <c r="G4451" s="10" t="str">
        <f t="shared" si="702"/>
        <v>CHPF_M3_M_LMD_EN</v>
      </c>
      <c r="H4451" s="10" t="str">
        <f>VLOOKUP(基本表格!E4451,起始地址定义!A:D,4,FALSE)&amp;" "&amp;Q4451</f>
        <v>2122+P2-M3 2#双螺旋运输机A 电机控制 左跑偏保护使能</v>
      </c>
      <c r="I4451" s="10" t="str">
        <f t="shared" si="703"/>
        <v>DB100,X608.3</v>
      </c>
      <c r="J4451" s="13" t="str">
        <f>VLOOKUP(E4451,起始地址定义!A:D,2,FALSE)</f>
        <v>DB100</v>
      </c>
      <c r="K4451" s="12" t="str">
        <f t="shared" si="704"/>
        <v>X608.3</v>
      </c>
      <c r="L4451" s="13">
        <f>VLOOKUP(E4451,起始地址定义!A:D,3,FALSE)</f>
        <v>600</v>
      </c>
      <c r="M4451" s="14">
        <f>VLOOKUP($F4451,类型描述及偏移量!$C:$H,2,FALSE)</f>
        <v>8.3</v>
      </c>
      <c r="N4451" s="14" t="str">
        <f>VLOOKUP($F4451,类型描述及偏移量!$C:$H,3,FALSE)</f>
        <v>离散</v>
      </c>
      <c r="O4451" s="14" t="str">
        <f>VLOOKUP($F4451,类型描述及偏移量!$C:$H,4,FALSE)</f>
        <v>None</v>
      </c>
      <c r="P4451" s="14" t="str">
        <f>VLOOKUP($F4451,类型描述及偏移量!$C:$H,5,FALSE)</f>
        <v>No</v>
      </c>
      <c r="Q4451" s="14" t="str">
        <f>VLOOKUP($F4451,类型描述及偏移量!$C:$H,6,FALSE)</f>
        <v>左跑偏保护使能</v>
      </c>
    </row>
    <row r="4452" hidden="1" spans="1:17">
      <c r="A4452" s="12" t="s">
        <v>128</v>
      </c>
      <c r="B4452" s="12" t="str">
        <f t="shared" si="705"/>
        <v>M3_M</v>
      </c>
      <c r="C4452" s="12" t="str">
        <f t="shared" si="706"/>
        <v>LMD_Stop</v>
      </c>
      <c r="D4452" s="12" t="str">
        <f t="shared" si="707"/>
        <v>BP_Motor_var</v>
      </c>
      <c r="E4452" s="13" t="str">
        <f t="shared" si="708"/>
        <v>CHPF_M3_M_BP_Motor_var</v>
      </c>
      <c r="F4452" s="14" t="str">
        <f t="shared" si="701"/>
        <v>BP_Motor_var_LMD_Stop</v>
      </c>
      <c r="G4452" s="10" t="str">
        <f t="shared" si="702"/>
        <v>CHPF_M3_M_LMD_Stop</v>
      </c>
      <c r="H4452" s="10" t="str">
        <f>VLOOKUP(基本表格!E4452,起始地址定义!A:D,4,FALSE)&amp;" "&amp;Q4452</f>
        <v>2122+P2-M3 2#双螺旋运输机A 电机控制 左跑偏导致停机</v>
      </c>
      <c r="I4452" s="10" t="str">
        <f t="shared" si="703"/>
        <v>DB100,X608.4</v>
      </c>
      <c r="J4452" s="13" t="str">
        <f>VLOOKUP(E4452,起始地址定义!A:D,2,FALSE)</f>
        <v>DB100</v>
      </c>
      <c r="K4452" s="12" t="str">
        <f t="shared" si="704"/>
        <v>X608.4</v>
      </c>
      <c r="L4452" s="13">
        <f>VLOOKUP(E4452,起始地址定义!A:D,3,FALSE)</f>
        <v>600</v>
      </c>
      <c r="M4452" s="14">
        <f>VLOOKUP($F4452,类型描述及偏移量!$C:$H,2,FALSE)</f>
        <v>8.4</v>
      </c>
      <c r="N4452" s="14" t="str">
        <f>VLOOKUP($F4452,类型描述及偏移量!$C:$H,3,FALSE)</f>
        <v>离散</v>
      </c>
      <c r="O4452" s="14" t="str">
        <f>VLOOKUP($F4452,类型描述及偏移量!$C:$H,4,FALSE)</f>
        <v>On</v>
      </c>
      <c r="P4452" s="14" t="str">
        <f>VLOOKUP($F4452,类型描述及偏移量!$C:$H,5,FALSE)</f>
        <v>Yes</v>
      </c>
      <c r="Q4452" s="14" t="str">
        <f>VLOOKUP($F4452,类型描述及偏移量!$C:$H,6,FALSE)</f>
        <v>左跑偏导致停机</v>
      </c>
    </row>
    <row r="4453" hidden="1" spans="1:17">
      <c r="A4453" s="12" t="s">
        <v>128</v>
      </c>
      <c r="B4453" s="12" t="str">
        <f t="shared" si="705"/>
        <v>M3_M</v>
      </c>
      <c r="C4453" s="12" t="str">
        <f t="shared" si="706"/>
        <v>LMD_Time</v>
      </c>
      <c r="D4453" s="12" t="str">
        <f t="shared" si="707"/>
        <v>BP_Motor_var</v>
      </c>
      <c r="E4453" s="13" t="str">
        <f t="shared" si="708"/>
        <v>CHPF_M3_M_BP_Motor_var</v>
      </c>
      <c r="F4453" s="14" t="str">
        <f t="shared" si="701"/>
        <v>BP_Motor_var_LMD_Time</v>
      </c>
      <c r="G4453" s="10" t="str">
        <f t="shared" si="702"/>
        <v>CHPF_M3_M_LMD_Time</v>
      </c>
      <c r="H4453" s="10" t="str">
        <f>VLOOKUP(基本表格!E4453,起始地址定义!A:D,4,FALSE)&amp;" "&amp;Q4453</f>
        <v>2122+P2-M3 2#双螺旋运输机A 电机控制 左跑偏检测时间</v>
      </c>
      <c r="I4453" s="10" t="str">
        <f t="shared" si="703"/>
        <v>DB100,INT610</v>
      </c>
      <c r="J4453" s="13" t="str">
        <f>VLOOKUP(E4453,起始地址定义!A:D,2,FALSE)</f>
        <v>DB100</v>
      </c>
      <c r="K4453" s="12" t="str">
        <f t="shared" si="704"/>
        <v>INT610</v>
      </c>
      <c r="L4453" s="13">
        <f>VLOOKUP(E4453,起始地址定义!A:D,3,FALSE)</f>
        <v>600</v>
      </c>
      <c r="M4453" s="14">
        <f>VLOOKUP($F4453,类型描述及偏移量!$C:$H,2,FALSE)</f>
        <v>10</v>
      </c>
      <c r="N4453" s="14" t="str">
        <f>VLOOKUP($F4453,类型描述及偏移量!$C:$H,3,FALSE)</f>
        <v>整型</v>
      </c>
      <c r="O4453" s="14" t="str">
        <f>VLOOKUP($F4453,类型描述及偏移量!$C:$H,4,FALSE)</f>
        <v>None</v>
      </c>
      <c r="P4453" s="14" t="str">
        <f>VLOOKUP($F4453,类型描述及偏移量!$C:$H,5,FALSE)</f>
        <v>No</v>
      </c>
      <c r="Q4453" s="14" t="str">
        <f>VLOOKUP($F4453,类型描述及偏移量!$C:$H,6,FALSE)</f>
        <v>左跑偏检测时间</v>
      </c>
    </row>
    <row r="4454" hidden="1" spans="1:17">
      <c r="A4454" s="12" t="s">
        <v>128</v>
      </c>
      <c r="B4454" s="12" t="str">
        <f t="shared" si="705"/>
        <v>M3_M</v>
      </c>
      <c r="C4454" s="12" t="str">
        <f t="shared" si="706"/>
        <v>RMD_ALM</v>
      </c>
      <c r="D4454" s="12" t="str">
        <f t="shared" si="707"/>
        <v>BP_Motor_var</v>
      </c>
      <c r="E4454" s="13" t="str">
        <f t="shared" si="708"/>
        <v>CHPF_M3_M_BP_Motor_var</v>
      </c>
      <c r="F4454" s="14" t="str">
        <f t="shared" si="701"/>
        <v>BP_Motor_var_RMD_ALM</v>
      </c>
      <c r="G4454" s="10" t="str">
        <f t="shared" si="702"/>
        <v>CHPF_M3_M_RMD_ALM</v>
      </c>
      <c r="H4454" s="10" t="str">
        <f>VLOOKUP(基本表格!E4454,起始地址定义!A:D,4,FALSE)&amp;" "&amp;Q4454</f>
        <v>2122+P2-M3 2#双螺旋运输机A 电机控制 右 跑偏报警</v>
      </c>
      <c r="I4454" s="10" t="str">
        <f t="shared" si="703"/>
        <v>DB100,X612.0</v>
      </c>
      <c r="J4454" s="13" t="str">
        <f>VLOOKUP(E4454,起始地址定义!A:D,2,FALSE)</f>
        <v>DB100</v>
      </c>
      <c r="K4454" s="12" t="str">
        <f t="shared" si="704"/>
        <v>X612.0</v>
      </c>
      <c r="L4454" s="13">
        <f>VLOOKUP(E4454,起始地址定义!A:D,3,FALSE)</f>
        <v>600</v>
      </c>
      <c r="M4454" s="14">
        <f>VLOOKUP($F4454,类型描述及偏移量!$C:$H,2,FALSE)</f>
        <v>12</v>
      </c>
      <c r="N4454" s="14" t="str">
        <f>VLOOKUP($F4454,类型描述及偏移量!$C:$H,3,FALSE)</f>
        <v>离散</v>
      </c>
      <c r="O4454" s="14" t="str">
        <f>VLOOKUP($F4454,类型描述及偏移量!$C:$H,4,FALSE)</f>
        <v>On</v>
      </c>
      <c r="P4454" s="14" t="str">
        <f>VLOOKUP($F4454,类型描述及偏移量!$C:$H,5,FALSE)</f>
        <v>Yes</v>
      </c>
      <c r="Q4454" s="14" t="str">
        <f>VLOOKUP($F4454,类型描述及偏移量!$C:$H,6,FALSE)</f>
        <v>右 跑偏报警</v>
      </c>
    </row>
    <row r="4455" hidden="1" spans="1:17">
      <c r="A4455" s="12" t="s">
        <v>128</v>
      </c>
      <c r="B4455" s="12" t="str">
        <f t="shared" si="705"/>
        <v>M3_M</v>
      </c>
      <c r="C4455" s="12" t="str">
        <f t="shared" si="706"/>
        <v>RMD_CHK_1</v>
      </c>
      <c r="D4455" s="12" t="str">
        <f t="shared" si="707"/>
        <v>BP_Motor_var</v>
      </c>
      <c r="E4455" s="13" t="str">
        <f t="shared" si="708"/>
        <v>CHPF_M3_M_BP_Motor_var</v>
      </c>
      <c r="F4455" s="14" t="str">
        <f t="shared" si="701"/>
        <v>BP_Motor_var_RMD_CHK_1</v>
      </c>
      <c r="G4455" s="10" t="str">
        <f t="shared" si="702"/>
        <v>CHPF_M3_M_RMD_CHK_1</v>
      </c>
      <c r="H4455" s="10" t="str">
        <f>VLOOKUP(基本表格!E4455,起始地址定义!A:D,4,FALSE)&amp;" "&amp;Q4455</f>
        <v>2122+P2-M3 2#双螺旋运输机A 电机控制 右跑偏1检测</v>
      </c>
      <c r="I4455" s="10" t="str">
        <f t="shared" si="703"/>
        <v>DB100,X612.1</v>
      </c>
      <c r="J4455" s="13" t="str">
        <f>VLOOKUP(E4455,起始地址定义!A:D,2,FALSE)</f>
        <v>DB100</v>
      </c>
      <c r="K4455" s="12" t="str">
        <f t="shared" si="704"/>
        <v>X612.1</v>
      </c>
      <c r="L4455" s="13">
        <f>VLOOKUP(E4455,起始地址定义!A:D,3,FALSE)</f>
        <v>600</v>
      </c>
      <c r="M4455" s="14">
        <f>VLOOKUP($F4455,类型描述及偏移量!$C:$H,2,FALSE)</f>
        <v>12.1</v>
      </c>
      <c r="N4455" s="14" t="str">
        <f>VLOOKUP($F4455,类型描述及偏移量!$C:$H,3,FALSE)</f>
        <v>离散</v>
      </c>
      <c r="O4455" s="14" t="str">
        <f>VLOOKUP($F4455,类型描述及偏移量!$C:$H,4,FALSE)</f>
        <v>None</v>
      </c>
      <c r="P4455" s="14" t="str">
        <f>VLOOKUP($F4455,类型描述及偏移量!$C:$H,5,FALSE)</f>
        <v>Yes</v>
      </c>
      <c r="Q4455" s="14" t="str">
        <f>VLOOKUP($F4455,类型描述及偏移量!$C:$H,6,FALSE)</f>
        <v>右跑偏1检测</v>
      </c>
    </row>
    <row r="4456" hidden="1" spans="1:17">
      <c r="A4456" s="12" t="s">
        <v>128</v>
      </c>
      <c r="B4456" s="12" t="str">
        <f t="shared" si="705"/>
        <v>M3_M</v>
      </c>
      <c r="C4456" s="12" t="str">
        <f t="shared" si="706"/>
        <v>RMD_EN</v>
      </c>
      <c r="D4456" s="12" t="str">
        <f t="shared" si="707"/>
        <v>BP_Motor_var</v>
      </c>
      <c r="E4456" s="13" t="str">
        <f t="shared" si="708"/>
        <v>CHPF_M3_M_BP_Motor_var</v>
      </c>
      <c r="F4456" s="14" t="str">
        <f t="shared" si="701"/>
        <v>BP_Motor_var_RMD_EN</v>
      </c>
      <c r="G4456" s="10" t="str">
        <f t="shared" si="702"/>
        <v>CHPF_M3_M_RMD_EN</v>
      </c>
      <c r="H4456" s="10" t="str">
        <f>VLOOKUP(基本表格!E4456,起始地址定义!A:D,4,FALSE)&amp;" "&amp;Q4456</f>
        <v>2122+P2-M3 2#双螺旋运输机A 电机控制 右跑偏保护使能</v>
      </c>
      <c r="I4456" s="10" t="str">
        <f t="shared" si="703"/>
        <v>DB100,X612.2</v>
      </c>
      <c r="J4456" s="13" t="str">
        <f>VLOOKUP(E4456,起始地址定义!A:D,2,FALSE)</f>
        <v>DB100</v>
      </c>
      <c r="K4456" s="12" t="str">
        <f t="shared" si="704"/>
        <v>X612.2</v>
      </c>
      <c r="L4456" s="13">
        <f>VLOOKUP(E4456,起始地址定义!A:D,3,FALSE)</f>
        <v>600</v>
      </c>
      <c r="M4456" s="14">
        <f>VLOOKUP($F4456,类型描述及偏移量!$C:$H,2,FALSE)</f>
        <v>12.2</v>
      </c>
      <c r="N4456" s="14" t="str">
        <f>VLOOKUP($F4456,类型描述及偏移量!$C:$H,3,FALSE)</f>
        <v>离散</v>
      </c>
      <c r="O4456" s="14" t="str">
        <f>VLOOKUP($F4456,类型描述及偏移量!$C:$H,4,FALSE)</f>
        <v>None</v>
      </c>
      <c r="P4456" s="14" t="str">
        <f>VLOOKUP($F4456,类型描述及偏移量!$C:$H,5,FALSE)</f>
        <v>No</v>
      </c>
      <c r="Q4456" s="14" t="str">
        <f>VLOOKUP($F4456,类型描述及偏移量!$C:$H,6,FALSE)</f>
        <v>右跑偏保护使能</v>
      </c>
    </row>
    <row r="4457" hidden="1" spans="1:17">
      <c r="A4457" s="12" t="s">
        <v>128</v>
      </c>
      <c r="B4457" s="12" t="str">
        <f t="shared" si="705"/>
        <v>M3_M</v>
      </c>
      <c r="C4457" s="12" t="str">
        <f t="shared" si="706"/>
        <v>RMD_Stop</v>
      </c>
      <c r="D4457" s="12" t="str">
        <f t="shared" si="707"/>
        <v>BP_Motor_var</v>
      </c>
      <c r="E4457" s="13" t="str">
        <f t="shared" si="708"/>
        <v>CHPF_M3_M_BP_Motor_var</v>
      </c>
      <c r="F4457" s="14" t="str">
        <f t="shared" si="701"/>
        <v>BP_Motor_var_RMD_Stop</v>
      </c>
      <c r="G4457" s="10" t="str">
        <f t="shared" si="702"/>
        <v>CHPF_M3_M_RMD_Stop</v>
      </c>
      <c r="H4457" s="10" t="str">
        <f>VLOOKUP(基本表格!E4457,起始地址定义!A:D,4,FALSE)&amp;" "&amp;Q4457</f>
        <v>2122+P2-M3 2#双螺旋运输机A 电机控制 右跑偏导致停机</v>
      </c>
      <c r="I4457" s="10" t="str">
        <f t="shared" si="703"/>
        <v>DB100,X612.3</v>
      </c>
      <c r="J4457" s="13" t="str">
        <f>VLOOKUP(E4457,起始地址定义!A:D,2,FALSE)</f>
        <v>DB100</v>
      </c>
      <c r="K4457" s="12" t="str">
        <f t="shared" si="704"/>
        <v>X612.3</v>
      </c>
      <c r="L4457" s="13">
        <f>VLOOKUP(E4457,起始地址定义!A:D,3,FALSE)</f>
        <v>600</v>
      </c>
      <c r="M4457" s="14">
        <f>VLOOKUP($F4457,类型描述及偏移量!$C:$H,2,FALSE)</f>
        <v>12.3</v>
      </c>
      <c r="N4457" s="14" t="str">
        <f>VLOOKUP($F4457,类型描述及偏移量!$C:$H,3,FALSE)</f>
        <v>离散</v>
      </c>
      <c r="O4457" s="14" t="str">
        <f>VLOOKUP($F4457,类型描述及偏移量!$C:$H,4,FALSE)</f>
        <v>On</v>
      </c>
      <c r="P4457" s="14" t="str">
        <f>VLOOKUP($F4457,类型描述及偏移量!$C:$H,5,FALSE)</f>
        <v>Yes</v>
      </c>
      <c r="Q4457" s="14" t="str">
        <f>VLOOKUP($F4457,类型描述及偏移量!$C:$H,6,FALSE)</f>
        <v>右跑偏导致停机</v>
      </c>
    </row>
    <row r="4458" hidden="1" spans="1:17">
      <c r="A4458" s="12" t="s">
        <v>128</v>
      </c>
      <c r="B4458" s="12" t="str">
        <f t="shared" si="705"/>
        <v>M3_M</v>
      </c>
      <c r="C4458" s="12" t="str">
        <f t="shared" si="706"/>
        <v>RMD_Time</v>
      </c>
      <c r="D4458" s="12" t="str">
        <f t="shared" si="707"/>
        <v>BP_Motor_var</v>
      </c>
      <c r="E4458" s="13" t="str">
        <f t="shared" si="708"/>
        <v>CHPF_M3_M_BP_Motor_var</v>
      </c>
      <c r="F4458" s="14" t="str">
        <f t="shared" si="701"/>
        <v>BP_Motor_var_RMD_Time</v>
      </c>
      <c r="G4458" s="10" t="str">
        <f t="shared" si="702"/>
        <v>CHPF_M3_M_RMD_Time</v>
      </c>
      <c r="H4458" s="10" t="str">
        <f>VLOOKUP(基本表格!E4458,起始地址定义!A:D,4,FALSE)&amp;" "&amp;Q4458</f>
        <v>2122+P2-M3 2#双螺旋运输机A 电机控制 右跑偏检测时间</v>
      </c>
      <c r="I4458" s="10" t="str">
        <f t="shared" si="703"/>
        <v>DB100,INT614</v>
      </c>
      <c r="J4458" s="13" t="str">
        <f>VLOOKUP(E4458,起始地址定义!A:D,2,FALSE)</f>
        <v>DB100</v>
      </c>
      <c r="K4458" s="12" t="str">
        <f t="shared" si="704"/>
        <v>INT614</v>
      </c>
      <c r="L4458" s="13">
        <f>VLOOKUP(E4458,起始地址定义!A:D,3,FALSE)</f>
        <v>600</v>
      </c>
      <c r="M4458" s="14">
        <f>VLOOKUP($F4458,类型描述及偏移量!$C:$H,2,FALSE)</f>
        <v>14</v>
      </c>
      <c r="N4458" s="14" t="str">
        <f>VLOOKUP($F4458,类型描述及偏移量!$C:$H,3,FALSE)</f>
        <v>整型</v>
      </c>
      <c r="O4458" s="14" t="str">
        <f>VLOOKUP($F4458,类型描述及偏移量!$C:$H,4,FALSE)</f>
        <v>None</v>
      </c>
      <c r="P4458" s="14" t="str">
        <f>VLOOKUP($F4458,类型描述及偏移量!$C:$H,5,FALSE)</f>
        <v>No</v>
      </c>
      <c r="Q4458" s="14" t="str">
        <f>VLOOKUP($F4458,类型描述及偏移量!$C:$H,6,FALSE)</f>
        <v>右跑偏检测时间</v>
      </c>
    </row>
    <row r="4459" hidden="1" spans="1:17">
      <c r="A4459" s="12" t="s">
        <v>128</v>
      </c>
      <c r="B4459" s="12" t="str">
        <f t="shared" si="705"/>
        <v>M3_M</v>
      </c>
      <c r="C4459" s="12" t="str">
        <f t="shared" si="706"/>
        <v>Motor_Delta</v>
      </c>
      <c r="D4459" s="12" t="str">
        <f t="shared" si="707"/>
        <v>BP_Motor_var</v>
      </c>
      <c r="E4459" s="13" t="str">
        <f t="shared" si="708"/>
        <v>CHPF_M3_M_BP_Motor_var</v>
      </c>
      <c r="F4459" s="14" t="str">
        <f t="shared" si="701"/>
        <v>BP_Motor_var_Motor_Delta</v>
      </c>
      <c r="G4459" s="10" t="str">
        <f t="shared" si="702"/>
        <v>CHPF_M3_M_Motor_Delta</v>
      </c>
      <c r="H4459" s="10" t="str">
        <f>VLOOKUP(基本表格!E4459,起始地址定义!A:D,4,FALSE)&amp;" "&amp;Q4459</f>
        <v>2122+P2-M3 2#双螺旋运输机A 电机控制 三角型</v>
      </c>
      <c r="I4459" s="10" t="str">
        <f t="shared" si="703"/>
        <v>DB100,X616.0</v>
      </c>
      <c r="J4459" s="13" t="str">
        <f>VLOOKUP(E4459,起始地址定义!A:D,2,FALSE)</f>
        <v>DB100</v>
      </c>
      <c r="K4459" s="12" t="str">
        <f t="shared" si="704"/>
        <v>X616.0</v>
      </c>
      <c r="L4459" s="13">
        <f>VLOOKUP(E4459,起始地址定义!A:D,3,FALSE)</f>
        <v>600</v>
      </c>
      <c r="M4459" s="14">
        <f>VLOOKUP($F4459,类型描述及偏移量!$C:$H,2,FALSE)</f>
        <v>16</v>
      </c>
      <c r="N4459" s="14" t="str">
        <f>VLOOKUP($F4459,类型描述及偏移量!$C:$H,3,FALSE)</f>
        <v>离散</v>
      </c>
      <c r="O4459" s="14" t="str">
        <f>VLOOKUP($F4459,类型描述及偏移量!$C:$H,4,FALSE)</f>
        <v>None</v>
      </c>
      <c r="P4459" s="14" t="str">
        <f>VLOOKUP($F4459,类型描述及偏移量!$C:$H,5,FALSE)</f>
        <v>Yes</v>
      </c>
      <c r="Q4459" s="14" t="str">
        <f>VLOOKUP($F4459,类型描述及偏移量!$C:$H,6,FALSE)</f>
        <v>三角型</v>
      </c>
    </row>
    <row r="4460" hidden="1" spans="1:17">
      <c r="A4460" s="12" t="s">
        <v>128</v>
      </c>
      <c r="B4460" s="12" t="str">
        <f t="shared" si="705"/>
        <v>M3_M</v>
      </c>
      <c r="C4460" s="12" t="str">
        <f t="shared" si="706"/>
        <v>Motor_Wye</v>
      </c>
      <c r="D4460" s="12" t="str">
        <f t="shared" si="707"/>
        <v>BP_Motor_var</v>
      </c>
      <c r="E4460" s="13" t="str">
        <f t="shared" si="708"/>
        <v>CHPF_M3_M_BP_Motor_var</v>
      </c>
      <c r="F4460" s="14" t="str">
        <f t="shared" si="701"/>
        <v>BP_Motor_var_Motor_Wye</v>
      </c>
      <c r="G4460" s="10" t="str">
        <f t="shared" si="702"/>
        <v>CHPF_M3_M_Motor_Wye</v>
      </c>
      <c r="H4460" s="10" t="str">
        <f>VLOOKUP(基本表格!E4460,起始地址定义!A:D,4,FALSE)&amp;" "&amp;Q4460</f>
        <v>2122+P2-M3 2#双螺旋运输机A 电机控制 星型</v>
      </c>
      <c r="I4460" s="10" t="str">
        <f t="shared" si="703"/>
        <v>DB100,X616.1</v>
      </c>
      <c r="J4460" s="13" t="str">
        <f>VLOOKUP(E4460,起始地址定义!A:D,2,FALSE)</f>
        <v>DB100</v>
      </c>
      <c r="K4460" s="12" t="str">
        <f t="shared" si="704"/>
        <v>X616.1</v>
      </c>
      <c r="L4460" s="13">
        <f>VLOOKUP(E4460,起始地址定义!A:D,3,FALSE)</f>
        <v>600</v>
      </c>
      <c r="M4460" s="14">
        <f>VLOOKUP($F4460,类型描述及偏移量!$C:$H,2,FALSE)</f>
        <v>16.1</v>
      </c>
      <c r="N4460" s="14" t="str">
        <f>VLOOKUP($F4460,类型描述及偏移量!$C:$H,3,FALSE)</f>
        <v>离散</v>
      </c>
      <c r="O4460" s="14" t="str">
        <f>VLOOKUP($F4460,类型描述及偏移量!$C:$H,4,FALSE)</f>
        <v>None</v>
      </c>
      <c r="P4460" s="14" t="str">
        <f>VLOOKUP($F4460,类型描述及偏移量!$C:$H,5,FALSE)</f>
        <v>Yes</v>
      </c>
      <c r="Q4460" s="14" t="str">
        <f>VLOOKUP($F4460,类型描述及偏移量!$C:$H,6,FALSE)</f>
        <v>星型</v>
      </c>
    </row>
    <row r="4461" hidden="1" spans="1:17">
      <c r="A4461" s="12" t="s">
        <v>128</v>
      </c>
      <c r="B4461" s="12" t="str">
        <f t="shared" si="705"/>
        <v>M3_M</v>
      </c>
      <c r="C4461" s="12" t="str">
        <f t="shared" si="706"/>
        <v>MSD</v>
      </c>
      <c r="D4461" s="12" t="str">
        <f t="shared" si="707"/>
        <v>BP_Motor_var</v>
      </c>
      <c r="E4461" s="13" t="str">
        <f t="shared" si="708"/>
        <v>CHPF_M3_M_BP_Motor_var</v>
      </c>
      <c r="F4461" s="14" t="str">
        <f t="shared" si="701"/>
        <v>BP_Motor_var_MSD</v>
      </c>
      <c r="G4461" s="10" t="str">
        <f t="shared" si="702"/>
        <v>CHPF_M3_M_MSD</v>
      </c>
      <c r="H4461" s="10" t="str">
        <f>VLOOKUP(基本表格!E4461,起始地址定义!A:D,4,FALSE)&amp;" "&amp;Q4461</f>
        <v>2122+P2-M3 2#双螺旋运输机A 电机控制 维修开关</v>
      </c>
      <c r="I4461" s="10" t="str">
        <f t="shared" si="703"/>
        <v>DB100,X616.2</v>
      </c>
      <c r="J4461" s="13" t="str">
        <f>VLOOKUP(E4461,起始地址定义!A:D,2,FALSE)</f>
        <v>DB100</v>
      </c>
      <c r="K4461" s="12" t="str">
        <f t="shared" si="704"/>
        <v>X616.2</v>
      </c>
      <c r="L4461" s="13">
        <f>VLOOKUP(E4461,起始地址定义!A:D,3,FALSE)</f>
        <v>600</v>
      </c>
      <c r="M4461" s="14">
        <f>VLOOKUP($F4461,类型描述及偏移量!$C:$H,2,FALSE)</f>
        <v>16.2</v>
      </c>
      <c r="N4461" s="14" t="str">
        <f>VLOOKUP($F4461,类型描述及偏移量!$C:$H,3,FALSE)</f>
        <v>离散</v>
      </c>
      <c r="O4461" s="14" t="str">
        <f>VLOOKUP($F4461,类型描述及偏移量!$C:$H,4,FALSE)</f>
        <v>On</v>
      </c>
      <c r="P4461" s="14" t="str">
        <f>VLOOKUP($F4461,类型描述及偏移量!$C:$H,5,FALSE)</f>
        <v>Yes</v>
      </c>
      <c r="Q4461" s="14" t="str">
        <f>VLOOKUP($F4461,类型描述及偏移量!$C:$H,6,FALSE)</f>
        <v>维修开关</v>
      </c>
    </row>
    <row r="4462" hidden="1" spans="1:17">
      <c r="A4462" s="12" t="s">
        <v>128</v>
      </c>
      <c r="B4462" s="12" t="str">
        <f t="shared" si="705"/>
        <v>M3_M</v>
      </c>
      <c r="C4462" s="12" t="str">
        <f t="shared" si="706"/>
        <v>LMD_CHK_2</v>
      </c>
      <c r="D4462" s="12" t="str">
        <f t="shared" si="707"/>
        <v>BP_Motor_var</v>
      </c>
      <c r="E4462" s="13" t="str">
        <f t="shared" si="708"/>
        <v>CHPF_M3_M_BP_Motor_var</v>
      </c>
      <c r="F4462" s="14" t="str">
        <f t="shared" si="701"/>
        <v>BP_Motor_var_LMD_CHK_2</v>
      </c>
      <c r="G4462" s="10" t="str">
        <f t="shared" si="702"/>
        <v>CHPF_M3_M_LMD_CHK_2</v>
      </c>
      <c r="H4462" s="10" t="str">
        <f>VLOOKUP(基本表格!E4462,起始地址定义!A:D,4,FALSE)&amp;" "&amp;Q4462</f>
        <v>2122+P2-M3 2#双螺旋运输机A 电机控制 左跑偏2检测</v>
      </c>
      <c r="I4462" s="10" t="str">
        <f t="shared" si="703"/>
        <v>DB100,X616.3</v>
      </c>
      <c r="J4462" s="13" t="str">
        <f>VLOOKUP(E4462,起始地址定义!A:D,2,FALSE)</f>
        <v>DB100</v>
      </c>
      <c r="K4462" s="12" t="str">
        <f t="shared" si="704"/>
        <v>X616.3</v>
      </c>
      <c r="L4462" s="13">
        <f>VLOOKUP(E4462,起始地址定义!A:D,3,FALSE)</f>
        <v>600</v>
      </c>
      <c r="M4462" s="14">
        <f>VLOOKUP($F4462,类型描述及偏移量!$C:$H,2,FALSE)</f>
        <v>16.3</v>
      </c>
      <c r="N4462" s="14" t="str">
        <f>VLOOKUP($F4462,类型描述及偏移量!$C:$H,3,FALSE)</f>
        <v>离散</v>
      </c>
      <c r="O4462" s="14" t="str">
        <f>VLOOKUP($F4462,类型描述及偏移量!$C:$H,4,FALSE)</f>
        <v>None</v>
      </c>
      <c r="P4462" s="14" t="str">
        <f>VLOOKUP($F4462,类型描述及偏移量!$C:$H,5,FALSE)</f>
        <v>Yes</v>
      </c>
      <c r="Q4462" s="14" t="str">
        <f>VLOOKUP($F4462,类型描述及偏移量!$C:$H,6,FALSE)</f>
        <v>左跑偏2检测</v>
      </c>
    </row>
    <row r="4463" hidden="1" spans="1:17">
      <c r="A4463" s="12" t="s">
        <v>128</v>
      </c>
      <c r="B4463" s="12" t="str">
        <f t="shared" si="705"/>
        <v>M3_M</v>
      </c>
      <c r="C4463" s="12" t="str">
        <f t="shared" si="706"/>
        <v>RMD_CHK_2</v>
      </c>
      <c r="D4463" s="12" t="str">
        <f t="shared" si="707"/>
        <v>BP_Motor_var</v>
      </c>
      <c r="E4463" s="13" t="str">
        <f t="shared" si="708"/>
        <v>CHPF_M3_M_BP_Motor_var</v>
      </c>
      <c r="F4463" s="14" t="str">
        <f t="shared" si="701"/>
        <v>BP_Motor_var_RMD_CHK_2</v>
      </c>
      <c r="G4463" s="10" t="str">
        <f t="shared" si="702"/>
        <v>CHPF_M3_M_RMD_CHK_2</v>
      </c>
      <c r="H4463" s="10" t="str">
        <f>VLOOKUP(基本表格!E4463,起始地址定义!A:D,4,FALSE)&amp;" "&amp;Q4463</f>
        <v>2122+P2-M3 2#双螺旋运输机A 电机控制 右跑偏2检测</v>
      </c>
      <c r="I4463" s="10" t="str">
        <f t="shared" si="703"/>
        <v>DB100,X616.4</v>
      </c>
      <c r="J4463" s="13" t="str">
        <f>VLOOKUP(E4463,起始地址定义!A:D,2,FALSE)</f>
        <v>DB100</v>
      </c>
      <c r="K4463" s="12" t="str">
        <f t="shared" si="704"/>
        <v>X616.4</v>
      </c>
      <c r="L4463" s="13">
        <f>VLOOKUP(E4463,起始地址定义!A:D,3,FALSE)</f>
        <v>600</v>
      </c>
      <c r="M4463" s="14">
        <f>VLOOKUP($F4463,类型描述及偏移量!$C:$H,2,FALSE)</f>
        <v>16.4</v>
      </c>
      <c r="N4463" s="14" t="str">
        <f>VLOOKUP($F4463,类型描述及偏移量!$C:$H,3,FALSE)</f>
        <v>离散</v>
      </c>
      <c r="O4463" s="14" t="str">
        <f>VLOOKUP($F4463,类型描述及偏移量!$C:$H,4,FALSE)</f>
        <v>None</v>
      </c>
      <c r="P4463" s="14" t="str">
        <f>VLOOKUP($F4463,类型描述及偏移量!$C:$H,5,FALSE)</f>
        <v>Yes</v>
      </c>
      <c r="Q4463" s="14" t="str">
        <f>VLOOKUP($F4463,类型描述及偏移量!$C:$H,6,FALSE)</f>
        <v>右跑偏2检测</v>
      </c>
    </row>
    <row r="4464" hidden="1" spans="1:17">
      <c r="A4464" s="12" t="s">
        <v>128</v>
      </c>
      <c r="B4464" s="12" t="str">
        <f t="shared" si="705"/>
        <v>M3_M</v>
      </c>
      <c r="C4464" s="12" t="str">
        <f t="shared" si="706"/>
        <v>InterStarTime</v>
      </c>
      <c r="D4464" s="12" t="str">
        <f t="shared" si="707"/>
        <v>BP_Motor_var</v>
      </c>
      <c r="E4464" s="13" t="str">
        <f t="shared" si="708"/>
        <v>CHPF_M3_M_BP_Motor_var</v>
      </c>
      <c r="F4464" s="14" t="str">
        <f t="shared" si="701"/>
        <v>BP_Motor_var_InterStarTime</v>
      </c>
      <c r="G4464" s="10" t="str">
        <f t="shared" si="702"/>
        <v>CHPF_M3_M_InterStarTime</v>
      </c>
      <c r="H4464" s="10" t="str">
        <f>VLOOKUP(基本表格!E4464,起始地址定义!A:D,4,FALSE)&amp;" "&amp;Q4464</f>
        <v>2122+P2-M3 2#双螺旋运输机A 电机控制 联动启动延时</v>
      </c>
      <c r="I4464" s="10" t="str">
        <f t="shared" si="703"/>
        <v>DB100,INT618</v>
      </c>
      <c r="J4464" s="13" t="str">
        <f>VLOOKUP(E4464,起始地址定义!A:D,2,FALSE)</f>
        <v>DB100</v>
      </c>
      <c r="K4464" s="12" t="str">
        <f t="shared" si="704"/>
        <v>INT618</v>
      </c>
      <c r="L4464" s="13">
        <f>VLOOKUP(E4464,起始地址定义!A:D,3,FALSE)</f>
        <v>600</v>
      </c>
      <c r="M4464" s="14">
        <f>VLOOKUP($F4464,类型描述及偏移量!$C:$H,2,FALSE)</f>
        <v>18</v>
      </c>
      <c r="N4464" s="14" t="str">
        <f>VLOOKUP($F4464,类型描述及偏移量!$C:$H,3,FALSE)</f>
        <v>整型</v>
      </c>
      <c r="O4464" s="14" t="str">
        <f>VLOOKUP($F4464,类型描述及偏移量!$C:$H,4,FALSE)</f>
        <v>None</v>
      </c>
      <c r="P4464" s="14" t="str">
        <f>VLOOKUP($F4464,类型描述及偏移量!$C:$H,5,FALSE)</f>
        <v>No</v>
      </c>
      <c r="Q4464" s="14" t="str">
        <f>VLOOKUP($F4464,类型描述及偏移量!$C:$H,6,FALSE)</f>
        <v>联动启动延时</v>
      </c>
    </row>
    <row r="4465" hidden="1" spans="1:17">
      <c r="A4465" s="12" t="s">
        <v>128</v>
      </c>
      <c r="B4465" s="12" t="str">
        <f t="shared" si="705"/>
        <v>M3_M</v>
      </c>
      <c r="C4465" s="12" t="str">
        <f t="shared" si="706"/>
        <v>Alt_TMR</v>
      </c>
      <c r="D4465" s="12" t="str">
        <f t="shared" si="707"/>
        <v>BP_Motor_var</v>
      </c>
      <c r="E4465" s="13" t="str">
        <f t="shared" si="708"/>
        <v>CHPF_M3_M_BP_Motor_var</v>
      </c>
      <c r="F4465" s="14" t="str">
        <f t="shared" si="701"/>
        <v>BP_Motor_var_Alt_TMR</v>
      </c>
      <c r="G4465" s="10" t="str">
        <f t="shared" si="702"/>
        <v>CHPF_M3_M_Alt_TMR</v>
      </c>
      <c r="H4465" s="10" t="str">
        <f>VLOOKUP(基本表格!E4465,起始地址定义!A:D,4,FALSE)&amp;" "&amp;Q4465</f>
        <v>2122+P2-M3 2#双螺旋运输机A 电机控制 起动转换时间 秒</v>
      </c>
      <c r="I4465" s="10" t="str">
        <f t="shared" si="703"/>
        <v>DB100,INT620</v>
      </c>
      <c r="J4465" s="13" t="str">
        <f>VLOOKUP(E4465,起始地址定义!A:D,2,FALSE)</f>
        <v>DB100</v>
      </c>
      <c r="K4465" s="12" t="str">
        <f t="shared" si="704"/>
        <v>INT620</v>
      </c>
      <c r="L4465" s="13">
        <f>VLOOKUP(E4465,起始地址定义!A:D,3,FALSE)</f>
        <v>600</v>
      </c>
      <c r="M4465" s="14">
        <f>VLOOKUP($F4465,类型描述及偏移量!$C:$H,2,FALSE)</f>
        <v>20</v>
      </c>
      <c r="N4465" s="14" t="str">
        <f>VLOOKUP($F4465,类型描述及偏移量!$C:$H,3,FALSE)</f>
        <v>整型</v>
      </c>
      <c r="O4465" s="14" t="str">
        <f>VLOOKUP($F4465,类型描述及偏移量!$C:$H,4,FALSE)</f>
        <v>None</v>
      </c>
      <c r="P4465" s="14" t="str">
        <f>VLOOKUP($F4465,类型描述及偏移量!$C:$H,5,FALSE)</f>
        <v>No</v>
      </c>
      <c r="Q4465" s="14" t="str">
        <f>VLOOKUP($F4465,类型描述及偏移量!$C:$H,6,FALSE)</f>
        <v>起动转换时间 秒</v>
      </c>
    </row>
    <row r="4466" hidden="1" spans="1:17">
      <c r="A4466" s="12" t="s">
        <v>128</v>
      </c>
      <c r="B4466" s="12" t="str">
        <f t="shared" si="705"/>
        <v>M3_SetFRQ</v>
      </c>
      <c r="C4466" s="12" t="str">
        <f t="shared" si="706"/>
        <v>HiProEN</v>
      </c>
      <c r="D4466" s="12" t="str">
        <f t="shared" si="707"/>
        <v>BP_Value_var</v>
      </c>
      <c r="E4466" s="13" t="str">
        <f t="shared" si="708"/>
        <v>CHPF_M3_SetFRQ_BP_Value_var</v>
      </c>
      <c r="F4466" s="14" t="str">
        <f t="shared" si="701"/>
        <v>BP_Value_var_HiProEN</v>
      </c>
      <c r="G4466" s="10" t="str">
        <f t="shared" si="702"/>
        <v>CHPF_M3_SetFRQ_HiProEN</v>
      </c>
      <c r="H4466" s="10" t="str">
        <f>VLOOKUP(基本表格!E4466,起始地址定义!A:D,4,FALSE)&amp;" "&amp;Q4466</f>
        <v>2122+P2-M3 2#双螺旋运输机A 给定频率 上限保护使能</v>
      </c>
      <c r="I4466" s="10" t="str">
        <f t="shared" si="703"/>
        <v>DB100,X650.3</v>
      </c>
      <c r="J4466" s="13" t="str">
        <f>VLOOKUP(E4466,起始地址定义!A:D,2,FALSE)</f>
        <v>DB100</v>
      </c>
      <c r="K4466" s="12" t="str">
        <f t="shared" si="704"/>
        <v>X650.3</v>
      </c>
      <c r="L4466" s="13">
        <f>VLOOKUP(E4466,起始地址定义!A:D,3,FALSE)</f>
        <v>650</v>
      </c>
      <c r="M4466" s="14">
        <f>VLOOKUP($F4466,类型描述及偏移量!$C:$H,2,FALSE)</f>
        <v>0.299999999999997</v>
      </c>
      <c r="N4466" s="14" t="str">
        <f>VLOOKUP($F4466,类型描述及偏移量!$C:$H,3,FALSE)</f>
        <v>离散</v>
      </c>
      <c r="O4466" s="14" t="str">
        <f>VLOOKUP($F4466,类型描述及偏移量!$C:$H,4,FALSE)</f>
        <v>None</v>
      </c>
      <c r="P4466" s="14" t="str">
        <f>VLOOKUP($F4466,类型描述及偏移量!$C:$H,5,FALSE)</f>
        <v>No</v>
      </c>
      <c r="Q4466" s="14" t="str">
        <f>VLOOKUP($F4466,类型描述及偏移量!$C:$H,6,FALSE)</f>
        <v>上限保护使能</v>
      </c>
    </row>
    <row r="4467" hidden="1" spans="1:17">
      <c r="A4467" s="12" t="s">
        <v>128</v>
      </c>
      <c r="B4467" s="12" t="str">
        <f t="shared" si="705"/>
        <v>M3_SetFRQ</v>
      </c>
      <c r="C4467" s="12" t="str">
        <f t="shared" si="706"/>
        <v>LoProEN</v>
      </c>
      <c r="D4467" s="12" t="str">
        <f t="shared" si="707"/>
        <v>BP_Value_var</v>
      </c>
      <c r="E4467" s="13" t="str">
        <f t="shared" si="708"/>
        <v>CHPF_M3_SetFRQ_BP_Value_var</v>
      </c>
      <c r="F4467" s="14" t="str">
        <f t="shared" si="701"/>
        <v>BP_Value_var_LoProEN</v>
      </c>
      <c r="G4467" s="10" t="str">
        <f t="shared" si="702"/>
        <v>CHPF_M3_SetFRQ_LoProEN</v>
      </c>
      <c r="H4467" s="10" t="str">
        <f>VLOOKUP(基本表格!E4467,起始地址定义!A:D,4,FALSE)&amp;" "&amp;Q4467</f>
        <v>2122+P2-M3 2#双螺旋运输机A 给定频率 下限保护使能</v>
      </c>
      <c r="I4467" s="10" t="str">
        <f t="shared" si="703"/>
        <v>DB100,X650.4</v>
      </c>
      <c r="J4467" s="13" t="str">
        <f>VLOOKUP(E4467,起始地址定义!A:D,2,FALSE)</f>
        <v>DB100</v>
      </c>
      <c r="K4467" s="12" t="str">
        <f t="shared" si="704"/>
        <v>X650.4</v>
      </c>
      <c r="L4467" s="13">
        <f>VLOOKUP(E4467,起始地址定义!A:D,3,FALSE)</f>
        <v>650</v>
      </c>
      <c r="M4467" s="14">
        <f>VLOOKUP($F4467,类型描述及偏移量!$C:$H,2,FALSE)</f>
        <v>0.399999999999999</v>
      </c>
      <c r="N4467" s="14" t="str">
        <f>VLOOKUP($F4467,类型描述及偏移量!$C:$H,3,FALSE)</f>
        <v>离散</v>
      </c>
      <c r="O4467" s="14" t="str">
        <f>VLOOKUP($F4467,类型描述及偏移量!$C:$H,4,FALSE)</f>
        <v>None</v>
      </c>
      <c r="P4467" s="14" t="str">
        <f>VLOOKUP($F4467,类型描述及偏移量!$C:$H,5,FALSE)</f>
        <v>No</v>
      </c>
      <c r="Q4467" s="14" t="str">
        <f>VLOOKUP($F4467,类型描述及偏移量!$C:$H,6,FALSE)</f>
        <v>下限保护使能</v>
      </c>
    </row>
    <row r="4468" hidden="1" spans="1:17">
      <c r="A4468" s="12" t="s">
        <v>128</v>
      </c>
      <c r="B4468" s="12" t="str">
        <f t="shared" si="705"/>
        <v>M3_SetFRQ</v>
      </c>
      <c r="C4468" s="12" t="str">
        <f t="shared" si="706"/>
        <v>HiALM</v>
      </c>
      <c r="D4468" s="12" t="str">
        <f t="shared" si="707"/>
        <v>BP_Value_var</v>
      </c>
      <c r="E4468" s="13" t="str">
        <f t="shared" si="708"/>
        <v>CHPF_M3_SetFRQ_BP_Value_var</v>
      </c>
      <c r="F4468" s="14" t="str">
        <f t="shared" si="701"/>
        <v>BP_Value_var_HiALM</v>
      </c>
      <c r="G4468" s="10" t="str">
        <f t="shared" si="702"/>
        <v>CHPF_M3_SetFRQ_HiALM</v>
      </c>
      <c r="H4468" s="10" t="str">
        <f>VLOOKUP(基本表格!E4468,起始地址定义!A:D,4,FALSE)&amp;" "&amp;Q4468</f>
        <v>2122+P2-M3 2#双螺旋运输机A 给定频率 上限报警</v>
      </c>
      <c r="I4468" s="10" t="str">
        <f t="shared" si="703"/>
        <v>DB100,X650.5</v>
      </c>
      <c r="J4468" s="13" t="str">
        <f>VLOOKUP(E4468,起始地址定义!A:D,2,FALSE)</f>
        <v>DB100</v>
      </c>
      <c r="K4468" s="12" t="str">
        <f t="shared" si="704"/>
        <v>X650.5</v>
      </c>
      <c r="L4468" s="13">
        <f>VLOOKUP(E4468,起始地址定义!A:D,3,FALSE)</f>
        <v>650</v>
      </c>
      <c r="M4468" s="14">
        <f>VLOOKUP($F4468,类型描述及偏移量!$C:$H,2,FALSE)</f>
        <v>0.5</v>
      </c>
      <c r="N4468" s="14" t="str">
        <f>VLOOKUP($F4468,类型描述及偏移量!$C:$H,3,FALSE)</f>
        <v>离散</v>
      </c>
      <c r="O4468" s="14" t="str">
        <f>VLOOKUP($F4468,类型描述及偏移量!$C:$H,4,FALSE)</f>
        <v>None</v>
      </c>
      <c r="P4468" s="14" t="str">
        <f>VLOOKUP($F4468,类型描述及偏移量!$C:$H,5,FALSE)</f>
        <v>Yes</v>
      </c>
      <c r="Q4468" s="14" t="str">
        <f>VLOOKUP($F4468,类型描述及偏移量!$C:$H,6,FALSE)</f>
        <v>上限报警</v>
      </c>
    </row>
    <row r="4469" hidden="1" spans="1:17">
      <c r="A4469" s="12" t="s">
        <v>128</v>
      </c>
      <c r="B4469" s="12" t="str">
        <f t="shared" si="705"/>
        <v>M3_SetFRQ</v>
      </c>
      <c r="C4469" s="12" t="str">
        <f t="shared" si="706"/>
        <v>LoALM</v>
      </c>
      <c r="D4469" s="12" t="str">
        <f t="shared" si="707"/>
        <v>BP_Value_var</v>
      </c>
      <c r="E4469" s="13" t="str">
        <f t="shared" si="708"/>
        <v>CHPF_M3_SetFRQ_BP_Value_var</v>
      </c>
      <c r="F4469" s="14" t="str">
        <f t="shared" si="701"/>
        <v>BP_Value_var_LoALM</v>
      </c>
      <c r="G4469" s="10" t="str">
        <f t="shared" si="702"/>
        <v>CHPF_M3_SetFRQ_LoALM</v>
      </c>
      <c r="H4469" s="10" t="str">
        <f>VLOOKUP(基本表格!E4469,起始地址定义!A:D,4,FALSE)&amp;" "&amp;Q4469</f>
        <v>2122+P2-M3 2#双螺旋运输机A 给定频率 下限报警</v>
      </c>
      <c r="I4469" s="10" t="str">
        <f t="shared" si="703"/>
        <v>DB100,X650.6</v>
      </c>
      <c r="J4469" s="13" t="str">
        <f>VLOOKUP(E4469,起始地址定义!A:D,2,FALSE)</f>
        <v>DB100</v>
      </c>
      <c r="K4469" s="12" t="str">
        <f t="shared" si="704"/>
        <v>X650.6</v>
      </c>
      <c r="L4469" s="13">
        <f>VLOOKUP(E4469,起始地址定义!A:D,3,FALSE)</f>
        <v>650</v>
      </c>
      <c r="M4469" s="14">
        <f>VLOOKUP($F4469,类型描述及偏移量!$C:$H,2,FALSE)</f>
        <v>0.600000000000001</v>
      </c>
      <c r="N4469" s="14" t="str">
        <f>VLOOKUP($F4469,类型描述及偏移量!$C:$H,3,FALSE)</f>
        <v>离散</v>
      </c>
      <c r="O4469" s="14" t="str">
        <f>VLOOKUP($F4469,类型描述及偏移量!$C:$H,4,FALSE)</f>
        <v>None</v>
      </c>
      <c r="P4469" s="14" t="str">
        <f>VLOOKUP($F4469,类型描述及偏移量!$C:$H,5,FALSE)</f>
        <v>Yes</v>
      </c>
      <c r="Q4469" s="14" t="str">
        <f>VLOOKUP($F4469,类型描述及偏移量!$C:$H,6,FALSE)</f>
        <v>下限报警</v>
      </c>
    </row>
    <row r="4470" hidden="1" spans="1:17">
      <c r="A4470" s="12" t="s">
        <v>128</v>
      </c>
      <c r="B4470" s="12" t="str">
        <f t="shared" si="705"/>
        <v>M3_SetFRQ</v>
      </c>
      <c r="C4470" s="12" t="str">
        <f t="shared" si="706"/>
        <v>HiHiALM</v>
      </c>
      <c r="D4470" s="12" t="str">
        <f t="shared" si="707"/>
        <v>BP_Value_var</v>
      </c>
      <c r="E4470" s="13" t="str">
        <f t="shared" si="708"/>
        <v>CHPF_M3_SetFRQ_BP_Value_var</v>
      </c>
      <c r="F4470" s="14" t="str">
        <f t="shared" si="701"/>
        <v>BP_Value_var_HiHiALM</v>
      </c>
      <c r="G4470" s="10" t="str">
        <f t="shared" si="702"/>
        <v>CHPF_M3_SetFRQ_HiHiALM</v>
      </c>
      <c r="H4470" s="10" t="str">
        <f>VLOOKUP(基本表格!E4470,起始地址定义!A:D,4,FALSE)&amp;" "&amp;Q4470</f>
        <v>2122+P2-M3 2#双螺旋运输机A 给定频率 上上限报警</v>
      </c>
      <c r="I4470" s="10" t="str">
        <f t="shared" si="703"/>
        <v>DB100,X650.7</v>
      </c>
      <c r="J4470" s="13" t="str">
        <f>VLOOKUP(E4470,起始地址定义!A:D,2,FALSE)</f>
        <v>DB100</v>
      </c>
      <c r="K4470" s="12" t="str">
        <f t="shared" si="704"/>
        <v>X650.7</v>
      </c>
      <c r="L4470" s="13">
        <f>VLOOKUP(E4470,起始地址定义!A:D,3,FALSE)</f>
        <v>650</v>
      </c>
      <c r="M4470" s="14">
        <f>VLOOKUP($F4470,类型描述及偏移量!$C:$H,2,FALSE)</f>
        <v>0.700000000000003</v>
      </c>
      <c r="N4470" s="14" t="str">
        <f>VLOOKUP($F4470,类型描述及偏移量!$C:$H,3,FALSE)</f>
        <v>离散</v>
      </c>
      <c r="O4470" s="14" t="str">
        <f>VLOOKUP($F4470,类型描述及偏移量!$C:$H,4,FALSE)</f>
        <v>On</v>
      </c>
      <c r="P4470" s="14" t="str">
        <f>VLOOKUP($F4470,类型描述及偏移量!$C:$H,5,FALSE)</f>
        <v>Yes</v>
      </c>
      <c r="Q4470" s="14" t="str">
        <f>VLOOKUP($F4470,类型描述及偏移量!$C:$H,6,FALSE)</f>
        <v>上上限报警</v>
      </c>
    </row>
    <row r="4471" hidden="1" spans="1:17">
      <c r="A4471" s="12" t="s">
        <v>128</v>
      </c>
      <c r="B4471" s="12" t="str">
        <f t="shared" si="705"/>
        <v>M3_SetFRQ</v>
      </c>
      <c r="C4471" s="12" t="str">
        <f t="shared" si="706"/>
        <v>LoLoALM</v>
      </c>
      <c r="D4471" s="12" t="str">
        <f t="shared" si="707"/>
        <v>BP_Value_var</v>
      </c>
      <c r="E4471" s="13" t="str">
        <f t="shared" si="708"/>
        <v>CHPF_M3_SetFRQ_BP_Value_var</v>
      </c>
      <c r="F4471" s="14" t="str">
        <f t="shared" si="701"/>
        <v>BP_Value_var_LoLoALM</v>
      </c>
      <c r="G4471" s="10" t="str">
        <f t="shared" si="702"/>
        <v>CHPF_M3_SetFRQ_LoLoALM</v>
      </c>
      <c r="H4471" s="10" t="str">
        <f>VLOOKUP(基本表格!E4471,起始地址定义!A:D,4,FALSE)&amp;" "&amp;Q4471</f>
        <v>2122+P2-M3 2#双螺旋运输机A 给定频率 下下限报警</v>
      </c>
      <c r="I4471" s="10" t="str">
        <f t="shared" si="703"/>
        <v>DB100,X651.0</v>
      </c>
      <c r="J4471" s="13" t="str">
        <f>VLOOKUP(E4471,起始地址定义!A:D,2,FALSE)</f>
        <v>DB100</v>
      </c>
      <c r="K4471" s="12" t="str">
        <f t="shared" si="704"/>
        <v>X651.0</v>
      </c>
      <c r="L4471" s="13">
        <f>VLOOKUP(E4471,起始地址定义!A:D,3,FALSE)</f>
        <v>650</v>
      </c>
      <c r="M4471" s="14">
        <f>VLOOKUP($F4471,类型描述及偏移量!$C:$H,2,FALSE)</f>
        <v>1</v>
      </c>
      <c r="N4471" s="14" t="str">
        <f>VLOOKUP($F4471,类型描述及偏移量!$C:$H,3,FALSE)</f>
        <v>离散</v>
      </c>
      <c r="O4471" s="14" t="str">
        <f>VLOOKUP($F4471,类型描述及偏移量!$C:$H,4,FALSE)</f>
        <v>On</v>
      </c>
      <c r="P4471" s="14" t="str">
        <f>VLOOKUP($F4471,类型描述及偏移量!$C:$H,5,FALSE)</f>
        <v>Yes</v>
      </c>
      <c r="Q4471" s="14" t="str">
        <f>VLOOKUP($F4471,类型描述及偏移量!$C:$H,6,FALSE)</f>
        <v>下下限报警</v>
      </c>
    </row>
    <row r="4472" hidden="1" spans="1:17">
      <c r="A4472" s="12" t="s">
        <v>128</v>
      </c>
      <c r="B4472" s="12" t="str">
        <f t="shared" si="705"/>
        <v>M3_SetFRQ</v>
      </c>
      <c r="C4472" s="12" t="str">
        <f t="shared" si="706"/>
        <v>LimALM</v>
      </c>
      <c r="D4472" s="12" t="str">
        <f t="shared" si="707"/>
        <v>BP_Value_var</v>
      </c>
      <c r="E4472" s="13" t="str">
        <f t="shared" si="708"/>
        <v>CHPF_M3_SetFRQ_BP_Value_var</v>
      </c>
      <c r="F4472" s="14" t="str">
        <f t="shared" si="701"/>
        <v>BP_Value_var_LimALM</v>
      </c>
      <c r="G4472" s="10" t="str">
        <f t="shared" si="702"/>
        <v>CHPF_M3_SetFRQ_LimALM</v>
      </c>
      <c r="H4472" s="10" t="str">
        <f>VLOOKUP(基本表格!E4472,起始地址定义!A:D,4,FALSE)&amp;" "&amp;Q4472</f>
        <v>2122+P2-M3 2#双螺旋运输机A 给定频率 极限报警</v>
      </c>
      <c r="I4472" s="10" t="str">
        <f t="shared" si="703"/>
        <v>DB100,X651.1</v>
      </c>
      <c r="J4472" s="13" t="str">
        <f>VLOOKUP(E4472,起始地址定义!A:D,2,FALSE)</f>
        <v>DB100</v>
      </c>
      <c r="K4472" s="12" t="str">
        <f t="shared" si="704"/>
        <v>X651.1</v>
      </c>
      <c r="L4472" s="13">
        <f>VLOOKUP(E4472,起始地址定义!A:D,3,FALSE)</f>
        <v>650</v>
      </c>
      <c r="M4472" s="14">
        <f>VLOOKUP($F4472,类型描述及偏移量!$C:$H,2,FALSE)</f>
        <v>1.1</v>
      </c>
      <c r="N4472" s="14" t="str">
        <f>VLOOKUP($F4472,类型描述及偏移量!$C:$H,3,FALSE)</f>
        <v>离散</v>
      </c>
      <c r="O4472" s="14" t="str">
        <f>VLOOKUP($F4472,类型描述及偏移量!$C:$H,4,FALSE)</f>
        <v>On</v>
      </c>
      <c r="P4472" s="14" t="str">
        <f>VLOOKUP($F4472,类型描述及偏移量!$C:$H,5,FALSE)</f>
        <v>Yes</v>
      </c>
      <c r="Q4472" s="14" t="str">
        <f>VLOOKUP($F4472,类型描述及偏移量!$C:$H,6,FALSE)</f>
        <v>极限报警</v>
      </c>
    </row>
    <row r="4473" hidden="1" spans="1:17">
      <c r="A4473" s="12" t="s">
        <v>128</v>
      </c>
      <c r="B4473" s="12" t="str">
        <f t="shared" si="705"/>
        <v>M3_SetFRQ</v>
      </c>
      <c r="C4473" s="12" t="str">
        <f t="shared" si="706"/>
        <v>LostALM</v>
      </c>
      <c r="D4473" s="12" t="str">
        <f t="shared" si="707"/>
        <v>BP_Value_var</v>
      </c>
      <c r="E4473" s="13" t="str">
        <f t="shared" si="708"/>
        <v>CHPF_M3_SetFRQ_BP_Value_var</v>
      </c>
      <c r="F4473" s="14" t="str">
        <f t="shared" si="701"/>
        <v>BP_Value_var_LostALM</v>
      </c>
      <c r="G4473" s="10" t="str">
        <f t="shared" si="702"/>
        <v>CHPF_M3_SetFRQ_LostALM</v>
      </c>
      <c r="H4473" s="10" t="str">
        <f>VLOOKUP(基本表格!E4473,起始地址定义!A:D,4,FALSE)&amp;" "&amp;Q4473</f>
        <v>2122+P2-M3 2#双螺旋运输机A 给定频率 传感器断线报警</v>
      </c>
      <c r="I4473" s="10" t="str">
        <f t="shared" si="703"/>
        <v>DB100,X651.2</v>
      </c>
      <c r="J4473" s="13" t="str">
        <f>VLOOKUP(E4473,起始地址定义!A:D,2,FALSE)</f>
        <v>DB100</v>
      </c>
      <c r="K4473" s="12" t="str">
        <f t="shared" si="704"/>
        <v>X651.2</v>
      </c>
      <c r="L4473" s="13">
        <f>VLOOKUP(E4473,起始地址定义!A:D,3,FALSE)</f>
        <v>650</v>
      </c>
      <c r="M4473" s="14">
        <f>VLOOKUP($F4473,类型描述及偏移量!$C:$H,2,FALSE)</f>
        <v>1.2</v>
      </c>
      <c r="N4473" s="14" t="str">
        <f>VLOOKUP($F4473,类型描述及偏移量!$C:$H,3,FALSE)</f>
        <v>离散</v>
      </c>
      <c r="O4473" s="14" t="str">
        <f>VLOOKUP($F4473,类型描述及偏移量!$C:$H,4,FALSE)</f>
        <v>On</v>
      </c>
      <c r="P4473" s="14" t="str">
        <f>VLOOKUP($F4473,类型描述及偏移量!$C:$H,5,FALSE)</f>
        <v>Yes</v>
      </c>
      <c r="Q4473" s="14" t="str">
        <f>VLOOKUP($F4473,类型描述及偏移量!$C:$H,6,FALSE)</f>
        <v>传感器断线报警</v>
      </c>
    </row>
    <row r="4474" hidden="1" spans="1:17">
      <c r="A4474" s="12" t="s">
        <v>128</v>
      </c>
      <c r="B4474" s="12" t="str">
        <f t="shared" si="705"/>
        <v>M3_SetFRQ</v>
      </c>
      <c r="C4474" s="12" t="str">
        <f t="shared" si="706"/>
        <v>Code</v>
      </c>
      <c r="D4474" s="12" t="str">
        <f t="shared" si="707"/>
        <v>BP_Value_var</v>
      </c>
      <c r="E4474" s="13" t="str">
        <f t="shared" si="708"/>
        <v>CHPF_M3_SetFRQ_BP_Value_var</v>
      </c>
      <c r="F4474" s="14" t="str">
        <f t="shared" si="701"/>
        <v>BP_Value_var_Code</v>
      </c>
      <c r="G4474" s="10" t="str">
        <f t="shared" si="702"/>
        <v>CHPF_M3_SetFRQ_Code</v>
      </c>
      <c r="H4474" s="10" t="str">
        <f>VLOOKUP(基本表格!E4474,起始地址定义!A:D,4,FALSE)&amp;" "&amp;Q4474</f>
        <v>2122+P2-M3 2#双螺旋运输机A 给定频率 实际内码</v>
      </c>
      <c r="I4474" s="10" t="str">
        <f t="shared" si="703"/>
        <v>DB100,INT652</v>
      </c>
      <c r="J4474" s="13" t="str">
        <f>VLOOKUP(E4474,起始地址定义!A:D,2,FALSE)</f>
        <v>DB100</v>
      </c>
      <c r="K4474" s="12" t="str">
        <f t="shared" si="704"/>
        <v>INT652</v>
      </c>
      <c r="L4474" s="13">
        <f>VLOOKUP(E4474,起始地址定义!A:D,3,FALSE)</f>
        <v>650</v>
      </c>
      <c r="M4474" s="14">
        <f>VLOOKUP($F4474,类型描述及偏移量!$C:$H,2,FALSE)</f>
        <v>2</v>
      </c>
      <c r="N4474" s="14" t="str">
        <f>VLOOKUP($F4474,类型描述及偏移量!$C:$H,3,FALSE)</f>
        <v>整型</v>
      </c>
      <c r="O4474" s="14" t="str">
        <f>VLOOKUP($F4474,类型描述及偏移量!$C:$H,4,FALSE)</f>
        <v>None</v>
      </c>
      <c r="P4474" s="14" t="str">
        <f>VLOOKUP($F4474,类型描述及偏移量!$C:$H,5,FALSE)</f>
        <v>Yes</v>
      </c>
      <c r="Q4474" s="14" t="str">
        <f>VLOOKUP($F4474,类型描述及偏移量!$C:$H,6,FALSE)</f>
        <v>实际内码</v>
      </c>
    </row>
    <row r="4475" hidden="1" spans="1:17">
      <c r="A4475" s="12" t="s">
        <v>128</v>
      </c>
      <c r="B4475" s="12" t="str">
        <f t="shared" si="705"/>
        <v>M3_SetFRQ</v>
      </c>
      <c r="C4475" s="12" t="str">
        <f t="shared" si="706"/>
        <v>Value</v>
      </c>
      <c r="D4475" s="12" t="str">
        <f t="shared" si="707"/>
        <v>BP_Value_var</v>
      </c>
      <c r="E4475" s="13" t="str">
        <f t="shared" si="708"/>
        <v>CHPF_M3_SetFRQ_BP_Value_var</v>
      </c>
      <c r="F4475" s="14" t="str">
        <f t="shared" si="701"/>
        <v>BP_Value_var_Value</v>
      </c>
      <c r="G4475" s="10" t="str">
        <f t="shared" si="702"/>
        <v>CHPF_M3_SetFRQ_Value</v>
      </c>
      <c r="H4475" s="10" t="str">
        <f>VLOOKUP(基本表格!E4475,起始地址定义!A:D,4,FALSE)&amp;" "&amp;Q4475</f>
        <v>2122+P2-M3 2#双螺旋运输机A 给定频率 实际值</v>
      </c>
      <c r="I4475" s="10" t="str">
        <f t="shared" si="703"/>
        <v>DB100,REAL656</v>
      </c>
      <c r="J4475" s="13" t="str">
        <f>VLOOKUP(E4475,起始地址定义!A:D,2,FALSE)</f>
        <v>DB100</v>
      </c>
      <c r="K4475" s="12" t="str">
        <f t="shared" si="704"/>
        <v>REAL656</v>
      </c>
      <c r="L4475" s="13">
        <f>VLOOKUP(E4475,起始地址定义!A:D,3,FALSE)</f>
        <v>650</v>
      </c>
      <c r="M4475" s="14">
        <f>VLOOKUP($F4475,类型描述及偏移量!$C:$H,2,FALSE)</f>
        <v>6</v>
      </c>
      <c r="N4475" s="14" t="str">
        <f>VLOOKUP($F4475,类型描述及偏移量!$C:$H,3,FALSE)</f>
        <v>实型</v>
      </c>
      <c r="O4475" s="14" t="str">
        <f>VLOOKUP($F4475,类型描述及偏移量!$C:$H,4,FALSE)</f>
        <v>None</v>
      </c>
      <c r="P4475" s="14" t="str">
        <f>VLOOKUP($F4475,类型描述及偏移量!$C:$H,5,FALSE)</f>
        <v>Yes</v>
      </c>
      <c r="Q4475" s="14" t="str">
        <f>VLOOKUP($F4475,类型描述及偏移量!$C:$H,6,FALSE)</f>
        <v>实际值</v>
      </c>
    </row>
    <row r="4476" hidden="1" spans="1:17">
      <c r="A4476" s="12" t="s">
        <v>128</v>
      </c>
      <c r="B4476" s="12" t="str">
        <f t="shared" si="705"/>
        <v>M3_SetFRQ</v>
      </c>
      <c r="C4476" s="12" t="str">
        <f t="shared" si="706"/>
        <v>Range</v>
      </c>
      <c r="D4476" s="12" t="str">
        <f t="shared" si="707"/>
        <v>BP_Value_var</v>
      </c>
      <c r="E4476" s="13" t="str">
        <f t="shared" si="708"/>
        <v>CHPF_M3_SetFRQ_BP_Value_var</v>
      </c>
      <c r="F4476" s="14" t="str">
        <f t="shared" si="701"/>
        <v>BP_Value_var_Range</v>
      </c>
      <c r="G4476" s="10" t="str">
        <f t="shared" si="702"/>
        <v>CHPF_M3_SetFRQ_Range</v>
      </c>
      <c r="H4476" s="10" t="str">
        <f>VLOOKUP(基本表格!E4476,起始地址定义!A:D,4,FALSE)&amp;" "&amp;Q4476</f>
        <v>2122+P2-M3 2#双螺旋运输机A 给定频率 量程</v>
      </c>
      <c r="I4476" s="10" t="str">
        <f t="shared" si="703"/>
        <v>DB100,REAL660</v>
      </c>
      <c r="J4476" s="13" t="str">
        <f>VLOOKUP(E4476,起始地址定义!A:D,2,FALSE)</f>
        <v>DB100</v>
      </c>
      <c r="K4476" s="12" t="str">
        <f t="shared" si="704"/>
        <v>REAL660</v>
      </c>
      <c r="L4476" s="13">
        <f>VLOOKUP(E4476,起始地址定义!A:D,3,FALSE)</f>
        <v>650</v>
      </c>
      <c r="M4476" s="14">
        <f>VLOOKUP($F4476,类型描述及偏移量!$C:$H,2,FALSE)</f>
        <v>10</v>
      </c>
      <c r="N4476" s="14" t="str">
        <f>VLOOKUP($F4476,类型描述及偏移量!$C:$H,3,FALSE)</f>
        <v>实型</v>
      </c>
      <c r="O4476" s="14" t="str">
        <f>VLOOKUP($F4476,类型描述及偏移量!$C:$H,4,FALSE)</f>
        <v>None</v>
      </c>
      <c r="P4476" s="14" t="str">
        <f>VLOOKUP($F4476,类型描述及偏移量!$C:$H,5,FALSE)</f>
        <v>No</v>
      </c>
      <c r="Q4476" s="14" t="str">
        <f>VLOOKUP($F4476,类型描述及偏移量!$C:$H,6,FALSE)</f>
        <v>量程</v>
      </c>
    </row>
    <row r="4477" hidden="1" spans="1:17">
      <c r="A4477" s="12" t="s">
        <v>128</v>
      </c>
      <c r="B4477" s="12" t="str">
        <f t="shared" si="705"/>
        <v>M3_SetFRQ</v>
      </c>
      <c r="C4477" s="12" t="str">
        <f t="shared" si="706"/>
        <v>Hi</v>
      </c>
      <c r="D4477" s="12" t="str">
        <f t="shared" si="707"/>
        <v>BP_Value_var</v>
      </c>
      <c r="E4477" s="13" t="str">
        <f t="shared" si="708"/>
        <v>CHPF_M3_SetFRQ_BP_Value_var</v>
      </c>
      <c r="F4477" s="14" t="str">
        <f t="shared" ref="F4477:F4540" si="709">D4477&amp;"_"&amp;C4477</f>
        <v>BP_Value_var_Hi</v>
      </c>
      <c r="G4477" s="10" t="str">
        <f t="shared" ref="G4477:G4540" si="710">A4477&amp;"_"&amp;IF(B4477="DB","",B4477&amp;"_")&amp;C4477</f>
        <v>CHPF_M3_SetFRQ_Hi</v>
      </c>
      <c r="H4477" s="10" t="str">
        <f>VLOOKUP(基本表格!E4477,起始地址定义!A:D,4,FALSE)&amp;" "&amp;Q4477</f>
        <v>2122+P2-M3 2#双螺旋运输机A 给定频率 上限值</v>
      </c>
      <c r="I4477" s="10" t="str">
        <f t="shared" ref="I4477:I4540" si="711">J4477&amp;","&amp;K4477</f>
        <v>DB100,REAL664</v>
      </c>
      <c r="J4477" s="13" t="str">
        <f>VLOOKUP(E4477,起始地址定义!A:D,2,FALSE)</f>
        <v>DB100</v>
      </c>
      <c r="K4477" s="12" t="str">
        <f t="shared" ref="K4477:K4540" si="712">IF(N4477="离散","X",IF(N4477="实型","REAL","INT"))&amp;IF(N4477="离散",TEXT(L4477+M4477,"0.0"),L4477+M4477)</f>
        <v>REAL664</v>
      </c>
      <c r="L4477" s="13">
        <f>VLOOKUP(E4477,起始地址定义!A:D,3,FALSE)</f>
        <v>650</v>
      </c>
      <c r="M4477" s="14">
        <f>VLOOKUP($F4477,类型描述及偏移量!$C:$H,2,FALSE)</f>
        <v>14</v>
      </c>
      <c r="N4477" s="14" t="str">
        <f>VLOOKUP($F4477,类型描述及偏移量!$C:$H,3,FALSE)</f>
        <v>实型</v>
      </c>
      <c r="O4477" s="14" t="str">
        <f>VLOOKUP($F4477,类型描述及偏移量!$C:$H,4,FALSE)</f>
        <v>None</v>
      </c>
      <c r="P4477" s="14" t="str">
        <f>VLOOKUP($F4477,类型描述及偏移量!$C:$H,5,FALSE)</f>
        <v>No</v>
      </c>
      <c r="Q4477" s="14" t="str">
        <f>VLOOKUP($F4477,类型描述及偏移量!$C:$H,6,FALSE)</f>
        <v>上限值</v>
      </c>
    </row>
    <row r="4478" hidden="1" spans="1:17">
      <c r="A4478" s="12" t="s">
        <v>128</v>
      </c>
      <c r="B4478" s="12" t="str">
        <f t="shared" si="705"/>
        <v>M3_SetFRQ</v>
      </c>
      <c r="C4478" s="12" t="str">
        <f t="shared" si="706"/>
        <v>Lo</v>
      </c>
      <c r="D4478" s="12" t="str">
        <f t="shared" si="707"/>
        <v>BP_Value_var</v>
      </c>
      <c r="E4478" s="13" t="str">
        <f t="shared" si="708"/>
        <v>CHPF_M3_SetFRQ_BP_Value_var</v>
      </c>
      <c r="F4478" s="14" t="str">
        <f t="shared" si="709"/>
        <v>BP_Value_var_Lo</v>
      </c>
      <c r="G4478" s="10" t="str">
        <f t="shared" si="710"/>
        <v>CHPF_M3_SetFRQ_Lo</v>
      </c>
      <c r="H4478" s="10" t="str">
        <f>VLOOKUP(基本表格!E4478,起始地址定义!A:D,4,FALSE)&amp;" "&amp;Q4478</f>
        <v>2122+P2-M3 2#双螺旋运输机A 给定频率 下限值</v>
      </c>
      <c r="I4478" s="10" t="str">
        <f t="shared" si="711"/>
        <v>DB100,REAL668</v>
      </c>
      <c r="J4478" s="13" t="str">
        <f>VLOOKUP(E4478,起始地址定义!A:D,2,FALSE)</f>
        <v>DB100</v>
      </c>
      <c r="K4478" s="12" t="str">
        <f t="shared" si="712"/>
        <v>REAL668</v>
      </c>
      <c r="L4478" s="13">
        <f>VLOOKUP(E4478,起始地址定义!A:D,3,FALSE)</f>
        <v>650</v>
      </c>
      <c r="M4478" s="14">
        <f>VLOOKUP($F4478,类型描述及偏移量!$C:$H,2,FALSE)</f>
        <v>18</v>
      </c>
      <c r="N4478" s="14" t="str">
        <f>VLOOKUP($F4478,类型描述及偏移量!$C:$H,3,FALSE)</f>
        <v>实型</v>
      </c>
      <c r="O4478" s="14" t="str">
        <f>VLOOKUP($F4478,类型描述及偏移量!$C:$H,4,FALSE)</f>
        <v>None</v>
      </c>
      <c r="P4478" s="14" t="str">
        <f>VLOOKUP($F4478,类型描述及偏移量!$C:$H,5,FALSE)</f>
        <v>No</v>
      </c>
      <c r="Q4478" s="14" t="str">
        <f>VLOOKUP($F4478,类型描述及偏移量!$C:$H,6,FALSE)</f>
        <v>下限值</v>
      </c>
    </row>
    <row r="4479" hidden="1" spans="1:17">
      <c r="A4479" s="12" t="s">
        <v>128</v>
      </c>
      <c r="B4479" s="12" t="str">
        <f t="shared" si="705"/>
        <v>M3_SetFRQ</v>
      </c>
      <c r="C4479" s="12" t="str">
        <f t="shared" si="706"/>
        <v>HiHi</v>
      </c>
      <c r="D4479" s="12" t="str">
        <f t="shared" si="707"/>
        <v>BP_Value_var</v>
      </c>
      <c r="E4479" s="13" t="str">
        <f t="shared" si="708"/>
        <v>CHPF_M3_SetFRQ_BP_Value_var</v>
      </c>
      <c r="F4479" s="14" t="str">
        <f t="shared" si="709"/>
        <v>BP_Value_var_HiHi</v>
      </c>
      <c r="G4479" s="10" t="str">
        <f t="shared" si="710"/>
        <v>CHPF_M3_SetFRQ_HiHi</v>
      </c>
      <c r="H4479" s="10" t="str">
        <f>VLOOKUP(基本表格!E4479,起始地址定义!A:D,4,FALSE)&amp;" "&amp;Q4479</f>
        <v>2122+P2-M3 2#双螺旋运输机A 给定频率 上上限值</v>
      </c>
      <c r="I4479" s="10" t="str">
        <f t="shared" si="711"/>
        <v>DB100,REAL672</v>
      </c>
      <c r="J4479" s="13" t="str">
        <f>VLOOKUP(E4479,起始地址定义!A:D,2,FALSE)</f>
        <v>DB100</v>
      </c>
      <c r="K4479" s="12" t="str">
        <f t="shared" si="712"/>
        <v>REAL672</v>
      </c>
      <c r="L4479" s="13">
        <f>VLOOKUP(E4479,起始地址定义!A:D,3,FALSE)</f>
        <v>650</v>
      </c>
      <c r="M4479" s="14">
        <f>VLOOKUP($F4479,类型描述及偏移量!$C:$H,2,FALSE)</f>
        <v>22</v>
      </c>
      <c r="N4479" s="14" t="str">
        <f>VLOOKUP($F4479,类型描述及偏移量!$C:$H,3,FALSE)</f>
        <v>实型</v>
      </c>
      <c r="O4479" s="14" t="str">
        <f>VLOOKUP($F4479,类型描述及偏移量!$C:$H,4,FALSE)</f>
        <v>None</v>
      </c>
      <c r="P4479" s="14" t="str">
        <f>VLOOKUP($F4479,类型描述及偏移量!$C:$H,5,FALSE)</f>
        <v>No</v>
      </c>
      <c r="Q4479" s="14" t="str">
        <f>VLOOKUP($F4479,类型描述及偏移量!$C:$H,6,FALSE)</f>
        <v>上上限值</v>
      </c>
    </row>
    <row r="4480" hidden="1" spans="1:17">
      <c r="A4480" s="12" t="s">
        <v>128</v>
      </c>
      <c r="B4480" s="12" t="str">
        <f t="shared" si="705"/>
        <v>M3_SetFRQ</v>
      </c>
      <c r="C4480" s="12" t="str">
        <f t="shared" si="706"/>
        <v>LoLo</v>
      </c>
      <c r="D4480" s="12" t="str">
        <f t="shared" si="707"/>
        <v>BP_Value_var</v>
      </c>
      <c r="E4480" s="13" t="str">
        <f t="shared" si="708"/>
        <v>CHPF_M3_SetFRQ_BP_Value_var</v>
      </c>
      <c r="F4480" s="14" t="str">
        <f t="shared" si="709"/>
        <v>BP_Value_var_LoLo</v>
      </c>
      <c r="G4480" s="10" t="str">
        <f t="shared" si="710"/>
        <v>CHPF_M3_SetFRQ_LoLo</v>
      </c>
      <c r="H4480" s="10" t="str">
        <f>VLOOKUP(基本表格!E4480,起始地址定义!A:D,4,FALSE)&amp;" "&amp;Q4480</f>
        <v>2122+P2-M3 2#双螺旋运输机A 给定频率 下下限值</v>
      </c>
      <c r="I4480" s="10" t="str">
        <f t="shared" si="711"/>
        <v>DB100,REAL676</v>
      </c>
      <c r="J4480" s="13" t="str">
        <f>VLOOKUP(E4480,起始地址定义!A:D,2,FALSE)</f>
        <v>DB100</v>
      </c>
      <c r="K4480" s="12" t="str">
        <f t="shared" si="712"/>
        <v>REAL676</v>
      </c>
      <c r="L4480" s="13">
        <f>VLOOKUP(E4480,起始地址定义!A:D,3,FALSE)</f>
        <v>650</v>
      </c>
      <c r="M4480" s="14">
        <f>VLOOKUP($F4480,类型描述及偏移量!$C:$H,2,FALSE)</f>
        <v>26</v>
      </c>
      <c r="N4480" s="14" t="str">
        <f>VLOOKUP($F4480,类型描述及偏移量!$C:$H,3,FALSE)</f>
        <v>实型</v>
      </c>
      <c r="O4480" s="14" t="str">
        <f>VLOOKUP($F4480,类型描述及偏移量!$C:$H,4,FALSE)</f>
        <v>None</v>
      </c>
      <c r="P4480" s="14" t="str">
        <f>VLOOKUP($F4480,类型描述及偏移量!$C:$H,5,FALSE)</f>
        <v>No</v>
      </c>
      <c r="Q4480" s="14" t="str">
        <f>VLOOKUP($F4480,类型描述及偏移量!$C:$H,6,FALSE)</f>
        <v>下下限值</v>
      </c>
    </row>
    <row r="4481" hidden="1" spans="1:17">
      <c r="A4481" s="12" t="s">
        <v>128</v>
      </c>
      <c r="B4481" s="12" t="str">
        <f t="shared" si="705"/>
        <v>M3_ActFRQ</v>
      </c>
      <c r="C4481" s="12" t="str">
        <f t="shared" si="706"/>
        <v>HiProEN</v>
      </c>
      <c r="D4481" s="12" t="str">
        <f t="shared" si="707"/>
        <v>BP_Value_var</v>
      </c>
      <c r="E4481" s="13" t="str">
        <f t="shared" si="708"/>
        <v>CHPF_M3_ActFRQ_BP_Value_var</v>
      </c>
      <c r="F4481" s="14" t="str">
        <f t="shared" si="709"/>
        <v>BP_Value_var_HiProEN</v>
      </c>
      <c r="G4481" s="10" t="str">
        <f t="shared" si="710"/>
        <v>CHPF_M3_ActFRQ_HiProEN</v>
      </c>
      <c r="H4481" s="10" t="str">
        <f>VLOOKUP(基本表格!E4481,起始地址定义!A:D,4,FALSE)&amp;" "&amp;Q4481</f>
        <v>2122+P2-M3 2#双螺旋运输机A 反馈频率 上限保护使能</v>
      </c>
      <c r="I4481" s="10" t="str">
        <f t="shared" si="711"/>
        <v>DB100,X700.3</v>
      </c>
      <c r="J4481" s="13" t="str">
        <f>VLOOKUP(E4481,起始地址定义!A:D,2,FALSE)</f>
        <v>DB100</v>
      </c>
      <c r="K4481" s="12" t="str">
        <f t="shared" si="712"/>
        <v>X700.3</v>
      </c>
      <c r="L4481" s="13">
        <f>VLOOKUP(E4481,起始地址定义!A:D,3,FALSE)</f>
        <v>700</v>
      </c>
      <c r="M4481" s="14">
        <f>VLOOKUP($F4481,类型描述及偏移量!$C:$H,2,FALSE)</f>
        <v>0.299999999999997</v>
      </c>
      <c r="N4481" s="14" t="str">
        <f>VLOOKUP($F4481,类型描述及偏移量!$C:$H,3,FALSE)</f>
        <v>离散</v>
      </c>
      <c r="O4481" s="14" t="str">
        <f>VLOOKUP($F4481,类型描述及偏移量!$C:$H,4,FALSE)</f>
        <v>None</v>
      </c>
      <c r="P4481" s="14" t="str">
        <f>VLOOKUP($F4481,类型描述及偏移量!$C:$H,5,FALSE)</f>
        <v>No</v>
      </c>
      <c r="Q4481" s="14" t="str">
        <f>VLOOKUP($F4481,类型描述及偏移量!$C:$H,6,FALSE)</f>
        <v>上限保护使能</v>
      </c>
    </row>
    <row r="4482" hidden="1" spans="1:17">
      <c r="A4482" s="12" t="s">
        <v>128</v>
      </c>
      <c r="B4482" s="12" t="str">
        <f t="shared" si="705"/>
        <v>M3_ActFRQ</v>
      </c>
      <c r="C4482" s="12" t="str">
        <f t="shared" si="706"/>
        <v>LoProEN</v>
      </c>
      <c r="D4482" s="12" t="str">
        <f t="shared" si="707"/>
        <v>BP_Value_var</v>
      </c>
      <c r="E4482" s="13" t="str">
        <f t="shared" si="708"/>
        <v>CHPF_M3_ActFRQ_BP_Value_var</v>
      </c>
      <c r="F4482" s="14" t="str">
        <f t="shared" si="709"/>
        <v>BP_Value_var_LoProEN</v>
      </c>
      <c r="G4482" s="10" t="str">
        <f t="shared" si="710"/>
        <v>CHPF_M3_ActFRQ_LoProEN</v>
      </c>
      <c r="H4482" s="10" t="str">
        <f>VLOOKUP(基本表格!E4482,起始地址定义!A:D,4,FALSE)&amp;" "&amp;Q4482</f>
        <v>2122+P2-M3 2#双螺旋运输机A 反馈频率 下限保护使能</v>
      </c>
      <c r="I4482" s="10" t="str">
        <f t="shared" si="711"/>
        <v>DB100,X700.4</v>
      </c>
      <c r="J4482" s="13" t="str">
        <f>VLOOKUP(E4482,起始地址定义!A:D,2,FALSE)</f>
        <v>DB100</v>
      </c>
      <c r="K4482" s="12" t="str">
        <f t="shared" si="712"/>
        <v>X700.4</v>
      </c>
      <c r="L4482" s="13">
        <f>VLOOKUP(E4482,起始地址定义!A:D,3,FALSE)</f>
        <v>700</v>
      </c>
      <c r="M4482" s="14">
        <f>VLOOKUP($F4482,类型描述及偏移量!$C:$H,2,FALSE)</f>
        <v>0.399999999999999</v>
      </c>
      <c r="N4482" s="14" t="str">
        <f>VLOOKUP($F4482,类型描述及偏移量!$C:$H,3,FALSE)</f>
        <v>离散</v>
      </c>
      <c r="O4482" s="14" t="str">
        <f>VLOOKUP($F4482,类型描述及偏移量!$C:$H,4,FALSE)</f>
        <v>None</v>
      </c>
      <c r="P4482" s="14" t="str">
        <f>VLOOKUP($F4482,类型描述及偏移量!$C:$H,5,FALSE)</f>
        <v>No</v>
      </c>
      <c r="Q4482" s="14" t="str">
        <f>VLOOKUP($F4482,类型描述及偏移量!$C:$H,6,FALSE)</f>
        <v>下限保护使能</v>
      </c>
    </row>
    <row r="4483" hidden="1" spans="1:17">
      <c r="A4483" s="12" t="s">
        <v>128</v>
      </c>
      <c r="B4483" s="12" t="str">
        <f t="shared" si="705"/>
        <v>M3_ActFRQ</v>
      </c>
      <c r="C4483" s="12" t="str">
        <f t="shared" si="706"/>
        <v>HiALM</v>
      </c>
      <c r="D4483" s="12" t="str">
        <f t="shared" si="707"/>
        <v>BP_Value_var</v>
      </c>
      <c r="E4483" s="13" t="str">
        <f t="shared" si="708"/>
        <v>CHPF_M3_ActFRQ_BP_Value_var</v>
      </c>
      <c r="F4483" s="14" t="str">
        <f t="shared" si="709"/>
        <v>BP_Value_var_HiALM</v>
      </c>
      <c r="G4483" s="10" t="str">
        <f t="shared" si="710"/>
        <v>CHPF_M3_ActFRQ_HiALM</v>
      </c>
      <c r="H4483" s="10" t="str">
        <f>VLOOKUP(基本表格!E4483,起始地址定义!A:D,4,FALSE)&amp;" "&amp;Q4483</f>
        <v>2122+P2-M3 2#双螺旋运输机A 反馈频率 上限报警</v>
      </c>
      <c r="I4483" s="10" t="str">
        <f t="shared" si="711"/>
        <v>DB100,X700.5</v>
      </c>
      <c r="J4483" s="13" t="str">
        <f>VLOOKUP(E4483,起始地址定义!A:D,2,FALSE)</f>
        <v>DB100</v>
      </c>
      <c r="K4483" s="12" t="str">
        <f t="shared" si="712"/>
        <v>X700.5</v>
      </c>
      <c r="L4483" s="13">
        <f>VLOOKUP(E4483,起始地址定义!A:D,3,FALSE)</f>
        <v>700</v>
      </c>
      <c r="M4483" s="14">
        <f>VLOOKUP($F4483,类型描述及偏移量!$C:$H,2,FALSE)</f>
        <v>0.5</v>
      </c>
      <c r="N4483" s="14" t="str">
        <f>VLOOKUP($F4483,类型描述及偏移量!$C:$H,3,FALSE)</f>
        <v>离散</v>
      </c>
      <c r="O4483" s="14" t="str">
        <f>VLOOKUP($F4483,类型描述及偏移量!$C:$H,4,FALSE)</f>
        <v>None</v>
      </c>
      <c r="P4483" s="14" t="str">
        <f>VLOOKUP($F4483,类型描述及偏移量!$C:$H,5,FALSE)</f>
        <v>Yes</v>
      </c>
      <c r="Q4483" s="14" t="str">
        <f>VLOOKUP($F4483,类型描述及偏移量!$C:$H,6,FALSE)</f>
        <v>上限报警</v>
      </c>
    </row>
    <row r="4484" hidden="1" spans="1:17">
      <c r="A4484" s="12" t="s">
        <v>128</v>
      </c>
      <c r="B4484" s="12" t="str">
        <f t="shared" si="705"/>
        <v>M3_ActFRQ</v>
      </c>
      <c r="C4484" s="12" t="str">
        <f t="shared" si="706"/>
        <v>LoALM</v>
      </c>
      <c r="D4484" s="12" t="str">
        <f t="shared" si="707"/>
        <v>BP_Value_var</v>
      </c>
      <c r="E4484" s="13" t="str">
        <f t="shared" si="708"/>
        <v>CHPF_M3_ActFRQ_BP_Value_var</v>
      </c>
      <c r="F4484" s="14" t="str">
        <f t="shared" si="709"/>
        <v>BP_Value_var_LoALM</v>
      </c>
      <c r="G4484" s="10" t="str">
        <f t="shared" si="710"/>
        <v>CHPF_M3_ActFRQ_LoALM</v>
      </c>
      <c r="H4484" s="10" t="str">
        <f>VLOOKUP(基本表格!E4484,起始地址定义!A:D,4,FALSE)&amp;" "&amp;Q4484</f>
        <v>2122+P2-M3 2#双螺旋运输机A 反馈频率 下限报警</v>
      </c>
      <c r="I4484" s="10" t="str">
        <f t="shared" si="711"/>
        <v>DB100,X700.6</v>
      </c>
      <c r="J4484" s="13" t="str">
        <f>VLOOKUP(E4484,起始地址定义!A:D,2,FALSE)</f>
        <v>DB100</v>
      </c>
      <c r="K4484" s="12" t="str">
        <f t="shared" si="712"/>
        <v>X700.6</v>
      </c>
      <c r="L4484" s="13">
        <f>VLOOKUP(E4484,起始地址定义!A:D,3,FALSE)</f>
        <v>700</v>
      </c>
      <c r="M4484" s="14">
        <f>VLOOKUP($F4484,类型描述及偏移量!$C:$H,2,FALSE)</f>
        <v>0.600000000000001</v>
      </c>
      <c r="N4484" s="14" t="str">
        <f>VLOOKUP($F4484,类型描述及偏移量!$C:$H,3,FALSE)</f>
        <v>离散</v>
      </c>
      <c r="O4484" s="14" t="str">
        <f>VLOOKUP($F4484,类型描述及偏移量!$C:$H,4,FALSE)</f>
        <v>None</v>
      </c>
      <c r="P4484" s="14" t="str">
        <f>VLOOKUP($F4484,类型描述及偏移量!$C:$H,5,FALSE)</f>
        <v>Yes</v>
      </c>
      <c r="Q4484" s="14" t="str">
        <f>VLOOKUP($F4484,类型描述及偏移量!$C:$H,6,FALSE)</f>
        <v>下限报警</v>
      </c>
    </row>
    <row r="4485" hidden="1" spans="1:17">
      <c r="A4485" s="12" t="s">
        <v>128</v>
      </c>
      <c r="B4485" s="12" t="str">
        <f t="shared" si="705"/>
        <v>M3_ActFRQ</v>
      </c>
      <c r="C4485" s="12" t="str">
        <f t="shared" si="706"/>
        <v>HiHiALM</v>
      </c>
      <c r="D4485" s="12" t="str">
        <f t="shared" si="707"/>
        <v>BP_Value_var</v>
      </c>
      <c r="E4485" s="13" t="str">
        <f t="shared" si="708"/>
        <v>CHPF_M3_ActFRQ_BP_Value_var</v>
      </c>
      <c r="F4485" s="14" t="str">
        <f t="shared" si="709"/>
        <v>BP_Value_var_HiHiALM</v>
      </c>
      <c r="G4485" s="10" t="str">
        <f t="shared" si="710"/>
        <v>CHPF_M3_ActFRQ_HiHiALM</v>
      </c>
      <c r="H4485" s="10" t="str">
        <f>VLOOKUP(基本表格!E4485,起始地址定义!A:D,4,FALSE)&amp;" "&amp;Q4485</f>
        <v>2122+P2-M3 2#双螺旋运输机A 反馈频率 上上限报警</v>
      </c>
      <c r="I4485" s="10" t="str">
        <f t="shared" si="711"/>
        <v>DB100,X700.7</v>
      </c>
      <c r="J4485" s="13" t="str">
        <f>VLOOKUP(E4485,起始地址定义!A:D,2,FALSE)</f>
        <v>DB100</v>
      </c>
      <c r="K4485" s="12" t="str">
        <f t="shared" si="712"/>
        <v>X700.7</v>
      </c>
      <c r="L4485" s="13">
        <f>VLOOKUP(E4485,起始地址定义!A:D,3,FALSE)</f>
        <v>700</v>
      </c>
      <c r="M4485" s="14">
        <f>VLOOKUP($F4485,类型描述及偏移量!$C:$H,2,FALSE)</f>
        <v>0.700000000000003</v>
      </c>
      <c r="N4485" s="14" t="str">
        <f>VLOOKUP($F4485,类型描述及偏移量!$C:$H,3,FALSE)</f>
        <v>离散</v>
      </c>
      <c r="O4485" s="14" t="str">
        <f>VLOOKUP($F4485,类型描述及偏移量!$C:$H,4,FALSE)</f>
        <v>On</v>
      </c>
      <c r="P4485" s="14" t="str">
        <f>VLOOKUP($F4485,类型描述及偏移量!$C:$H,5,FALSE)</f>
        <v>Yes</v>
      </c>
      <c r="Q4485" s="14" t="str">
        <f>VLOOKUP($F4485,类型描述及偏移量!$C:$H,6,FALSE)</f>
        <v>上上限报警</v>
      </c>
    </row>
    <row r="4486" hidden="1" spans="1:17">
      <c r="A4486" s="12" t="s">
        <v>128</v>
      </c>
      <c r="B4486" s="12" t="str">
        <f t="shared" si="705"/>
        <v>M3_ActFRQ</v>
      </c>
      <c r="C4486" s="12" t="str">
        <f t="shared" si="706"/>
        <v>LoLoALM</v>
      </c>
      <c r="D4486" s="12" t="str">
        <f t="shared" si="707"/>
        <v>BP_Value_var</v>
      </c>
      <c r="E4486" s="13" t="str">
        <f t="shared" si="708"/>
        <v>CHPF_M3_ActFRQ_BP_Value_var</v>
      </c>
      <c r="F4486" s="14" t="str">
        <f t="shared" si="709"/>
        <v>BP_Value_var_LoLoALM</v>
      </c>
      <c r="G4486" s="10" t="str">
        <f t="shared" si="710"/>
        <v>CHPF_M3_ActFRQ_LoLoALM</v>
      </c>
      <c r="H4486" s="10" t="str">
        <f>VLOOKUP(基本表格!E4486,起始地址定义!A:D,4,FALSE)&amp;" "&amp;Q4486</f>
        <v>2122+P2-M3 2#双螺旋运输机A 反馈频率 下下限报警</v>
      </c>
      <c r="I4486" s="10" t="str">
        <f t="shared" si="711"/>
        <v>DB100,X701.0</v>
      </c>
      <c r="J4486" s="13" t="str">
        <f>VLOOKUP(E4486,起始地址定义!A:D,2,FALSE)</f>
        <v>DB100</v>
      </c>
      <c r="K4486" s="12" t="str">
        <f t="shared" si="712"/>
        <v>X701.0</v>
      </c>
      <c r="L4486" s="13">
        <f>VLOOKUP(E4486,起始地址定义!A:D,3,FALSE)</f>
        <v>700</v>
      </c>
      <c r="M4486" s="14">
        <f>VLOOKUP($F4486,类型描述及偏移量!$C:$H,2,FALSE)</f>
        <v>1</v>
      </c>
      <c r="N4486" s="14" t="str">
        <f>VLOOKUP($F4486,类型描述及偏移量!$C:$H,3,FALSE)</f>
        <v>离散</v>
      </c>
      <c r="O4486" s="14" t="str">
        <f>VLOOKUP($F4486,类型描述及偏移量!$C:$H,4,FALSE)</f>
        <v>On</v>
      </c>
      <c r="P4486" s="14" t="str">
        <f>VLOOKUP($F4486,类型描述及偏移量!$C:$H,5,FALSE)</f>
        <v>Yes</v>
      </c>
      <c r="Q4486" s="14" t="str">
        <f>VLOOKUP($F4486,类型描述及偏移量!$C:$H,6,FALSE)</f>
        <v>下下限报警</v>
      </c>
    </row>
    <row r="4487" hidden="1" spans="1:17">
      <c r="A4487" s="12" t="s">
        <v>128</v>
      </c>
      <c r="B4487" s="12" t="str">
        <f t="shared" si="705"/>
        <v>M3_ActFRQ</v>
      </c>
      <c r="C4487" s="12" t="str">
        <f t="shared" si="706"/>
        <v>LimALM</v>
      </c>
      <c r="D4487" s="12" t="str">
        <f t="shared" si="707"/>
        <v>BP_Value_var</v>
      </c>
      <c r="E4487" s="13" t="str">
        <f t="shared" si="708"/>
        <v>CHPF_M3_ActFRQ_BP_Value_var</v>
      </c>
      <c r="F4487" s="14" t="str">
        <f t="shared" si="709"/>
        <v>BP_Value_var_LimALM</v>
      </c>
      <c r="G4487" s="10" t="str">
        <f t="shared" si="710"/>
        <v>CHPF_M3_ActFRQ_LimALM</v>
      </c>
      <c r="H4487" s="10" t="str">
        <f>VLOOKUP(基本表格!E4487,起始地址定义!A:D,4,FALSE)&amp;" "&amp;Q4487</f>
        <v>2122+P2-M3 2#双螺旋运输机A 反馈频率 极限报警</v>
      </c>
      <c r="I4487" s="10" t="str">
        <f t="shared" si="711"/>
        <v>DB100,X701.1</v>
      </c>
      <c r="J4487" s="13" t="str">
        <f>VLOOKUP(E4487,起始地址定义!A:D,2,FALSE)</f>
        <v>DB100</v>
      </c>
      <c r="K4487" s="12" t="str">
        <f t="shared" si="712"/>
        <v>X701.1</v>
      </c>
      <c r="L4487" s="13">
        <f>VLOOKUP(E4487,起始地址定义!A:D,3,FALSE)</f>
        <v>700</v>
      </c>
      <c r="M4487" s="14">
        <f>VLOOKUP($F4487,类型描述及偏移量!$C:$H,2,FALSE)</f>
        <v>1.1</v>
      </c>
      <c r="N4487" s="14" t="str">
        <f>VLOOKUP($F4487,类型描述及偏移量!$C:$H,3,FALSE)</f>
        <v>离散</v>
      </c>
      <c r="O4487" s="14" t="str">
        <f>VLOOKUP($F4487,类型描述及偏移量!$C:$H,4,FALSE)</f>
        <v>On</v>
      </c>
      <c r="P4487" s="14" t="str">
        <f>VLOOKUP($F4487,类型描述及偏移量!$C:$H,5,FALSE)</f>
        <v>Yes</v>
      </c>
      <c r="Q4487" s="14" t="str">
        <f>VLOOKUP($F4487,类型描述及偏移量!$C:$H,6,FALSE)</f>
        <v>极限报警</v>
      </c>
    </row>
    <row r="4488" hidden="1" spans="1:17">
      <c r="A4488" s="12" t="s">
        <v>128</v>
      </c>
      <c r="B4488" s="12" t="str">
        <f t="shared" si="705"/>
        <v>M3_ActFRQ</v>
      </c>
      <c r="C4488" s="12" t="str">
        <f t="shared" si="706"/>
        <v>LostALM</v>
      </c>
      <c r="D4488" s="12" t="str">
        <f t="shared" si="707"/>
        <v>BP_Value_var</v>
      </c>
      <c r="E4488" s="13" t="str">
        <f t="shared" si="708"/>
        <v>CHPF_M3_ActFRQ_BP_Value_var</v>
      </c>
      <c r="F4488" s="14" t="str">
        <f t="shared" si="709"/>
        <v>BP_Value_var_LostALM</v>
      </c>
      <c r="G4488" s="10" t="str">
        <f t="shared" si="710"/>
        <v>CHPF_M3_ActFRQ_LostALM</v>
      </c>
      <c r="H4488" s="10" t="str">
        <f>VLOOKUP(基本表格!E4488,起始地址定义!A:D,4,FALSE)&amp;" "&amp;Q4488</f>
        <v>2122+P2-M3 2#双螺旋运输机A 反馈频率 传感器断线报警</v>
      </c>
      <c r="I4488" s="10" t="str">
        <f t="shared" si="711"/>
        <v>DB100,X701.2</v>
      </c>
      <c r="J4488" s="13" t="str">
        <f>VLOOKUP(E4488,起始地址定义!A:D,2,FALSE)</f>
        <v>DB100</v>
      </c>
      <c r="K4488" s="12" t="str">
        <f t="shared" si="712"/>
        <v>X701.2</v>
      </c>
      <c r="L4488" s="13">
        <f>VLOOKUP(E4488,起始地址定义!A:D,3,FALSE)</f>
        <v>700</v>
      </c>
      <c r="M4488" s="14">
        <f>VLOOKUP($F4488,类型描述及偏移量!$C:$H,2,FALSE)</f>
        <v>1.2</v>
      </c>
      <c r="N4488" s="14" t="str">
        <f>VLOOKUP($F4488,类型描述及偏移量!$C:$H,3,FALSE)</f>
        <v>离散</v>
      </c>
      <c r="O4488" s="14" t="str">
        <f>VLOOKUP($F4488,类型描述及偏移量!$C:$H,4,FALSE)</f>
        <v>On</v>
      </c>
      <c r="P4488" s="14" t="str">
        <f>VLOOKUP($F4488,类型描述及偏移量!$C:$H,5,FALSE)</f>
        <v>Yes</v>
      </c>
      <c r="Q4488" s="14" t="str">
        <f>VLOOKUP($F4488,类型描述及偏移量!$C:$H,6,FALSE)</f>
        <v>传感器断线报警</v>
      </c>
    </row>
    <row r="4489" hidden="1" spans="1:17">
      <c r="A4489" s="12" t="s">
        <v>128</v>
      </c>
      <c r="B4489" s="12" t="str">
        <f t="shared" ref="B4489:B4552" si="713">"M"&amp;RIGHT(LEFT(B4366,FIND("_",B4366,1)-1),LEN(LEFT(B4366,FIND("_",B4366,1)-1))-1)+1&amp;"_"&amp;RIGHT(B4366,LEN(B4366)-FIND("_",B4366,1))</f>
        <v>M3_ActFRQ</v>
      </c>
      <c r="C4489" s="12" t="str">
        <f t="shared" ref="C4489:C4552" si="714">C4366</f>
        <v>Code</v>
      </c>
      <c r="D4489" s="12" t="str">
        <f t="shared" ref="D4489:D4552" si="715">D4366</f>
        <v>BP_Value_var</v>
      </c>
      <c r="E4489" s="13" t="str">
        <f t="shared" ref="E4489:E4552" si="716">A4489&amp;"_"&amp;B4489&amp;"_"&amp;D4489</f>
        <v>CHPF_M3_ActFRQ_BP_Value_var</v>
      </c>
      <c r="F4489" s="14" t="str">
        <f t="shared" si="709"/>
        <v>BP_Value_var_Code</v>
      </c>
      <c r="G4489" s="10" t="str">
        <f t="shared" si="710"/>
        <v>CHPF_M3_ActFRQ_Code</v>
      </c>
      <c r="H4489" s="10" t="str">
        <f>VLOOKUP(基本表格!E4489,起始地址定义!A:D,4,FALSE)&amp;" "&amp;Q4489</f>
        <v>2122+P2-M3 2#双螺旋运输机A 反馈频率 实际内码</v>
      </c>
      <c r="I4489" s="10" t="str">
        <f t="shared" si="711"/>
        <v>DB100,INT702</v>
      </c>
      <c r="J4489" s="13" t="str">
        <f>VLOOKUP(E4489,起始地址定义!A:D,2,FALSE)</f>
        <v>DB100</v>
      </c>
      <c r="K4489" s="12" t="str">
        <f t="shared" si="712"/>
        <v>INT702</v>
      </c>
      <c r="L4489" s="13">
        <f>VLOOKUP(E4489,起始地址定义!A:D,3,FALSE)</f>
        <v>700</v>
      </c>
      <c r="M4489" s="14">
        <f>VLOOKUP($F4489,类型描述及偏移量!$C:$H,2,FALSE)</f>
        <v>2</v>
      </c>
      <c r="N4489" s="14" t="str">
        <f>VLOOKUP($F4489,类型描述及偏移量!$C:$H,3,FALSE)</f>
        <v>整型</v>
      </c>
      <c r="O4489" s="14" t="str">
        <f>VLOOKUP($F4489,类型描述及偏移量!$C:$H,4,FALSE)</f>
        <v>None</v>
      </c>
      <c r="P4489" s="14" t="str">
        <f>VLOOKUP($F4489,类型描述及偏移量!$C:$H,5,FALSE)</f>
        <v>Yes</v>
      </c>
      <c r="Q4489" s="14" t="str">
        <f>VLOOKUP($F4489,类型描述及偏移量!$C:$H,6,FALSE)</f>
        <v>实际内码</v>
      </c>
    </row>
    <row r="4490" hidden="1" spans="1:17">
      <c r="A4490" s="12" t="s">
        <v>128</v>
      </c>
      <c r="B4490" s="12" t="str">
        <f t="shared" si="713"/>
        <v>M3_ActFRQ</v>
      </c>
      <c r="C4490" s="12" t="str">
        <f t="shared" si="714"/>
        <v>Value</v>
      </c>
      <c r="D4490" s="12" t="str">
        <f t="shared" si="715"/>
        <v>BP_Value_var</v>
      </c>
      <c r="E4490" s="13" t="str">
        <f t="shared" si="716"/>
        <v>CHPF_M3_ActFRQ_BP_Value_var</v>
      </c>
      <c r="F4490" s="14" t="str">
        <f t="shared" si="709"/>
        <v>BP_Value_var_Value</v>
      </c>
      <c r="G4490" s="10" t="str">
        <f t="shared" si="710"/>
        <v>CHPF_M3_ActFRQ_Value</v>
      </c>
      <c r="H4490" s="10" t="str">
        <f>VLOOKUP(基本表格!E4490,起始地址定义!A:D,4,FALSE)&amp;" "&amp;Q4490</f>
        <v>2122+P2-M3 2#双螺旋运输机A 反馈频率 实际值</v>
      </c>
      <c r="I4490" s="10" t="str">
        <f t="shared" si="711"/>
        <v>DB100,REAL706</v>
      </c>
      <c r="J4490" s="13" t="str">
        <f>VLOOKUP(E4490,起始地址定义!A:D,2,FALSE)</f>
        <v>DB100</v>
      </c>
      <c r="K4490" s="12" t="str">
        <f t="shared" si="712"/>
        <v>REAL706</v>
      </c>
      <c r="L4490" s="13">
        <f>VLOOKUP(E4490,起始地址定义!A:D,3,FALSE)</f>
        <v>700</v>
      </c>
      <c r="M4490" s="14">
        <f>VLOOKUP($F4490,类型描述及偏移量!$C:$H,2,FALSE)</f>
        <v>6</v>
      </c>
      <c r="N4490" s="14" t="str">
        <f>VLOOKUP($F4490,类型描述及偏移量!$C:$H,3,FALSE)</f>
        <v>实型</v>
      </c>
      <c r="O4490" s="14" t="str">
        <f>VLOOKUP($F4490,类型描述及偏移量!$C:$H,4,FALSE)</f>
        <v>None</v>
      </c>
      <c r="P4490" s="14" t="str">
        <f>VLOOKUP($F4490,类型描述及偏移量!$C:$H,5,FALSE)</f>
        <v>Yes</v>
      </c>
      <c r="Q4490" s="14" t="str">
        <f>VLOOKUP($F4490,类型描述及偏移量!$C:$H,6,FALSE)</f>
        <v>实际值</v>
      </c>
    </row>
    <row r="4491" hidden="1" spans="1:17">
      <c r="A4491" s="12" t="s">
        <v>128</v>
      </c>
      <c r="B4491" s="12" t="str">
        <f t="shared" si="713"/>
        <v>M3_ActFRQ</v>
      </c>
      <c r="C4491" s="12" t="str">
        <f t="shared" si="714"/>
        <v>Range</v>
      </c>
      <c r="D4491" s="12" t="str">
        <f t="shared" si="715"/>
        <v>BP_Value_var</v>
      </c>
      <c r="E4491" s="13" t="str">
        <f t="shared" si="716"/>
        <v>CHPF_M3_ActFRQ_BP_Value_var</v>
      </c>
      <c r="F4491" s="14" t="str">
        <f t="shared" si="709"/>
        <v>BP_Value_var_Range</v>
      </c>
      <c r="G4491" s="10" t="str">
        <f t="shared" si="710"/>
        <v>CHPF_M3_ActFRQ_Range</v>
      </c>
      <c r="H4491" s="10" t="str">
        <f>VLOOKUP(基本表格!E4491,起始地址定义!A:D,4,FALSE)&amp;" "&amp;Q4491</f>
        <v>2122+P2-M3 2#双螺旋运输机A 反馈频率 量程</v>
      </c>
      <c r="I4491" s="10" t="str">
        <f t="shared" si="711"/>
        <v>DB100,REAL710</v>
      </c>
      <c r="J4491" s="13" t="str">
        <f>VLOOKUP(E4491,起始地址定义!A:D,2,FALSE)</f>
        <v>DB100</v>
      </c>
      <c r="K4491" s="12" t="str">
        <f t="shared" si="712"/>
        <v>REAL710</v>
      </c>
      <c r="L4491" s="13">
        <f>VLOOKUP(E4491,起始地址定义!A:D,3,FALSE)</f>
        <v>700</v>
      </c>
      <c r="M4491" s="14">
        <f>VLOOKUP($F4491,类型描述及偏移量!$C:$H,2,FALSE)</f>
        <v>10</v>
      </c>
      <c r="N4491" s="14" t="str">
        <f>VLOOKUP($F4491,类型描述及偏移量!$C:$H,3,FALSE)</f>
        <v>实型</v>
      </c>
      <c r="O4491" s="14" t="str">
        <f>VLOOKUP($F4491,类型描述及偏移量!$C:$H,4,FALSE)</f>
        <v>None</v>
      </c>
      <c r="P4491" s="14" t="str">
        <f>VLOOKUP($F4491,类型描述及偏移量!$C:$H,5,FALSE)</f>
        <v>No</v>
      </c>
      <c r="Q4491" s="14" t="str">
        <f>VLOOKUP($F4491,类型描述及偏移量!$C:$H,6,FALSE)</f>
        <v>量程</v>
      </c>
    </row>
    <row r="4492" hidden="1" spans="1:17">
      <c r="A4492" s="12" t="s">
        <v>128</v>
      </c>
      <c r="B4492" s="12" t="str">
        <f t="shared" si="713"/>
        <v>M3_ActFRQ</v>
      </c>
      <c r="C4492" s="12" t="str">
        <f t="shared" si="714"/>
        <v>Hi</v>
      </c>
      <c r="D4492" s="12" t="str">
        <f t="shared" si="715"/>
        <v>BP_Value_var</v>
      </c>
      <c r="E4492" s="13" t="str">
        <f t="shared" si="716"/>
        <v>CHPF_M3_ActFRQ_BP_Value_var</v>
      </c>
      <c r="F4492" s="14" t="str">
        <f t="shared" si="709"/>
        <v>BP_Value_var_Hi</v>
      </c>
      <c r="G4492" s="10" t="str">
        <f t="shared" si="710"/>
        <v>CHPF_M3_ActFRQ_Hi</v>
      </c>
      <c r="H4492" s="10" t="str">
        <f>VLOOKUP(基本表格!E4492,起始地址定义!A:D,4,FALSE)&amp;" "&amp;Q4492</f>
        <v>2122+P2-M3 2#双螺旋运输机A 反馈频率 上限值</v>
      </c>
      <c r="I4492" s="10" t="str">
        <f t="shared" si="711"/>
        <v>DB100,REAL714</v>
      </c>
      <c r="J4492" s="13" t="str">
        <f>VLOOKUP(E4492,起始地址定义!A:D,2,FALSE)</f>
        <v>DB100</v>
      </c>
      <c r="K4492" s="12" t="str">
        <f t="shared" si="712"/>
        <v>REAL714</v>
      </c>
      <c r="L4492" s="13">
        <f>VLOOKUP(E4492,起始地址定义!A:D,3,FALSE)</f>
        <v>700</v>
      </c>
      <c r="M4492" s="14">
        <f>VLOOKUP($F4492,类型描述及偏移量!$C:$H,2,FALSE)</f>
        <v>14</v>
      </c>
      <c r="N4492" s="14" t="str">
        <f>VLOOKUP($F4492,类型描述及偏移量!$C:$H,3,FALSE)</f>
        <v>实型</v>
      </c>
      <c r="O4492" s="14" t="str">
        <f>VLOOKUP($F4492,类型描述及偏移量!$C:$H,4,FALSE)</f>
        <v>None</v>
      </c>
      <c r="P4492" s="14" t="str">
        <f>VLOOKUP($F4492,类型描述及偏移量!$C:$H,5,FALSE)</f>
        <v>No</v>
      </c>
      <c r="Q4492" s="14" t="str">
        <f>VLOOKUP($F4492,类型描述及偏移量!$C:$H,6,FALSE)</f>
        <v>上限值</v>
      </c>
    </row>
    <row r="4493" hidden="1" spans="1:17">
      <c r="A4493" s="12" t="s">
        <v>128</v>
      </c>
      <c r="B4493" s="12" t="str">
        <f t="shared" si="713"/>
        <v>M3_ActFRQ</v>
      </c>
      <c r="C4493" s="12" t="str">
        <f t="shared" si="714"/>
        <v>Lo</v>
      </c>
      <c r="D4493" s="12" t="str">
        <f t="shared" si="715"/>
        <v>BP_Value_var</v>
      </c>
      <c r="E4493" s="13" t="str">
        <f t="shared" si="716"/>
        <v>CHPF_M3_ActFRQ_BP_Value_var</v>
      </c>
      <c r="F4493" s="14" t="str">
        <f t="shared" si="709"/>
        <v>BP_Value_var_Lo</v>
      </c>
      <c r="G4493" s="10" t="str">
        <f t="shared" si="710"/>
        <v>CHPF_M3_ActFRQ_Lo</v>
      </c>
      <c r="H4493" s="10" t="str">
        <f>VLOOKUP(基本表格!E4493,起始地址定义!A:D,4,FALSE)&amp;" "&amp;Q4493</f>
        <v>2122+P2-M3 2#双螺旋运输机A 反馈频率 下限值</v>
      </c>
      <c r="I4493" s="10" t="str">
        <f t="shared" si="711"/>
        <v>DB100,REAL718</v>
      </c>
      <c r="J4493" s="13" t="str">
        <f>VLOOKUP(E4493,起始地址定义!A:D,2,FALSE)</f>
        <v>DB100</v>
      </c>
      <c r="K4493" s="12" t="str">
        <f t="shared" si="712"/>
        <v>REAL718</v>
      </c>
      <c r="L4493" s="13">
        <f>VLOOKUP(E4493,起始地址定义!A:D,3,FALSE)</f>
        <v>700</v>
      </c>
      <c r="M4493" s="14">
        <f>VLOOKUP($F4493,类型描述及偏移量!$C:$H,2,FALSE)</f>
        <v>18</v>
      </c>
      <c r="N4493" s="14" t="str">
        <f>VLOOKUP($F4493,类型描述及偏移量!$C:$H,3,FALSE)</f>
        <v>实型</v>
      </c>
      <c r="O4493" s="14" t="str">
        <f>VLOOKUP($F4493,类型描述及偏移量!$C:$H,4,FALSE)</f>
        <v>None</v>
      </c>
      <c r="P4493" s="14" t="str">
        <f>VLOOKUP($F4493,类型描述及偏移量!$C:$H,5,FALSE)</f>
        <v>No</v>
      </c>
      <c r="Q4493" s="14" t="str">
        <f>VLOOKUP($F4493,类型描述及偏移量!$C:$H,6,FALSE)</f>
        <v>下限值</v>
      </c>
    </row>
    <row r="4494" hidden="1" spans="1:17">
      <c r="A4494" s="12" t="s">
        <v>128</v>
      </c>
      <c r="B4494" s="12" t="str">
        <f t="shared" si="713"/>
        <v>M3_ActFRQ</v>
      </c>
      <c r="C4494" s="12" t="str">
        <f t="shared" si="714"/>
        <v>HiHi</v>
      </c>
      <c r="D4494" s="12" t="str">
        <f t="shared" si="715"/>
        <v>BP_Value_var</v>
      </c>
      <c r="E4494" s="13" t="str">
        <f t="shared" si="716"/>
        <v>CHPF_M3_ActFRQ_BP_Value_var</v>
      </c>
      <c r="F4494" s="14" t="str">
        <f t="shared" si="709"/>
        <v>BP_Value_var_HiHi</v>
      </c>
      <c r="G4494" s="10" t="str">
        <f t="shared" si="710"/>
        <v>CHPF_M3_ActFRQ_HiHi</v>
      </c>
      <c r="H4494" s="10" t="str">
        <f>VLOOKUP(基本表格!E4494,起始地址定义!A:D,4,FALSE)&amp;" "&amp;Q4494</f>
        <v>2122+P2-M3 2#双螺旋运输机A 反馈频率 上上限值</v>
      </c>
      <c r="I4494" s="10" t="str">
        <f t="shared" si="711"/>
        <v>DB100,REAL722</v>
      </c>
      <c r="J4494" s="13" t="str">
        <f>VLOOKUP(E4494,起始地址定义!A:D,2,FALSE)</f>
        <v>DB100</v>
      </c>
      <c r="K4494" s="12" t="str">
        <f t="shared" si="712"/>
        <v>REAL722</v>
      </c>
      <c r="L4494" s="13">
        <f>VLOOKUP(E4494,起始地址定义!A:D,3,FALSE)</f>
        <v>700</v>
      </c>
      <c r="M4494" s="14">
        <f>VLOOKUP($F4494,类型描述及偏移量!$C:$H,2,FALSE)</f>
        <v>22</v>
      </c>
      <c r="N4494" s="14" t="str">
        <f>VLOOKUP($F4494,类型描述及偏移量!$C:$H,3,FALSE)</f>
        <v>实型</v>
      </c>
      <c r="O4494" s="14" t="str">
        <f>VLOOKUP($F4494,类型描述及偏移量!$C:$H,4,FALSE)</f>
        <v>None</v>
      </c>
      <c r="P4494" s="14" t="str">
        <f>VLOOKUP($F4494,类型描述及偏移量!$C:$H,5,FALSE)</f>
        <v>No</v>
      </c>
      <c r="Q4494" s="14" t="str">
        <f>VLOOKUP($F4494,类型描述及偏移量!$C:$H,6,FALSE)</f>
        <v>上上限值</v>
      </c>
    </row>
    <row r="4495" hidden="1" spans="1:17">
      <c r="A4495" s="12" t="s">
        <v>128</v>
      </c>
      <c r="B4495" s="12" t="str">
        <f t="shared" si="713"/>
        <v>M3_ActFRQ</v>
      </c>
      <c r="C4495" s="12" t="str">
        <f t="shared" si="714"/>
        <v>LoLo</v>
      </c>
      <c r="D4495" s="12" t="str">
        <f t="shared" si="715"/>
        <v>BP_Value_var</v>
      </c>
      <c r="E4495" s="13" t="str">
        <f t="shared" si="716"/>
        <v>CHPF_M3_ActFRQ_BP_Value_var</v>
      </c>
      <c r="F4495" s="14" t="str">
        <f t="shared" si="709"/>
        <v>BP_Value_var_LoLo</v>
      </c>
      <c r="G4495" s="10" t="str">
        <f t="shared" si="710"/>
        <v>CHPF_M3_ActFRQ_LoLo</v>
      </c>
      <c r="H4495" s="10" t="str">
        <f>VLOOKUP(基本表格!E4495,起始地址定义!A:D,4,FALSE)&amp;" "&amp;Q4495</f>
        <v>2122+P2-M3 2#双螺旋运输机A 反馈频率 下下限值</v>
      </c>
      <c r="I4495" s="10" t="str">
        <f t="shared" si="711"/>
        <v>DB100,REAL726</v>
      </c>
      <c r="J4495" s="13" t="str">
        <f>VLOOKUP(E4495,起始地址定义!A:D,2,FALSE)</f>
        <v>DB100</v>
      </c>
      <c r="K4495" s="12" t="str">
        <f t="shared" si="712"/>
        <v>REAL726</v>
      </c>
      <c r="L4495" s="13">
        <f>VLOOKUP(E4495,起始地址定义!A:D,3,FALSE)</f>
        <v>700</v>
      </c>
      <c r="M4495" s="14">
        <f>VLOOKUP($F4495,类型描述及偏移量!$C:$H,2,FALSE)</f>
        <v>26</v>
      </c>
      <c r="N4495" s="14" t="str">
        <f>VLOOKUP($F4495,类型描述及偏移量!$C:$H,3,FALSE)</f>
        <v>实型</v>
      </c>
      <c r="O4495" s="14" t="str">
        <f>VLOOKUP($F4495,类型描述及偏移量!$C:$H,4,FALSE)</f>
        <v>None</v>
      </c>
      <c r="P4495" s="14" t="str">
        <f>VLOOKUP($F4495,类型描述及偏移量!$C:$H,5,FALSE)</f>
        <v>No</v>
      </c>
      <c r="Q4495" s="14" t="str">
        <f>VLOOKUP($F4495,类型描述及偏移量!$C:$H,6,FALSE)</f>
        <v>下下限值</v>
      </c>
    </row>
    <row r="4496" hidden="1" spans="1:17">
      <c r="A4496" s="12" t="s">
        <v>128</v>
      </c>
      <c r="B4496" s="12" t="str">
        <f t="shared" si="713"/>
        <v>M3_Comm</v>
      </c>
      <c r="C4496" s="12" t="str">
        <f t="shared" si="714"/>
        <v>REL</v>
      </c>
      <c r="D4496" s="12" t="str">
        <f t="shared" si="715"/>
        <v>BP_G120_var</v>
      </c>
      <c r="E4496" s="13" t="str">
        <f t="shared" si="716"/>
        <v>CHPF_M3_Comm_BP_G120_var</v>
      </c>
      <c r="F4496" s="14" t="str">
        <f t="shared" si="709"/>
        <v>BP_G120_var_REL</v>
      </c>
      <c r="G4496" s="10" t="str">
        <f t="shared" si="710"/>
        <v>CHPF_M3_Comm_REL</v>
      </c>
      <c r="H4496" s="10" t="str">
        <f>VLOOKUP(基本表格!E4496,起始地址定义!A:D,4,FALSE)&amp;" "&amp;Q4496</f>
        <v>2122+P2-M3 2#双螺旋运输机A 变频器通讯 备妥（不能与正转信号使用同一个）</v>
      </c>
      <c r="I4496" s="10" t="str">
        <f t="shared" si="711"/>
        <v>DB100,X750.0</v>
      </c>
      <c r="J4496" s="13" t="str">
        <f>VLOOKUP(E4496,起始地址定义!A:D,2,FALSE)</f>
        <v>DB100</v>
      </c>
      <c r="K4496" s="12" t="str">
        <f t="shared" si="712"/>
        <v>X750.0</v>
      </c>
      <c r="L4496" s="13">
        <f>VLOOKUP(E4496,起始地址定义!A:D,3,FALSE)</f>
        <v>750</v>
      </c>
      <c r="M4496" s="14">
        <f>VLOOKUP($F4496,类型描述及偏移量!$C:$H,2,FALSE)</f>
        <v>0</v>
      </c>
      <c r="N4496" s="14" t="str">
        <f>VLOOKUP($F4496,类型描述及偏移量!$C:$H,3,FALSE)</f>
        <v>离散</v>
      </c>
      <c r="O4496" s="14" t="str">
        <f>VLOOKUP($F4496,类型描述及偏移量!$C:$H,4,FALSE)</f>
        <v>None</v>
      </c>
      <c r="P4496" s="14" t="str">
        <f>VLOOKUP($F4496,类型描述及偏移量!$C:$H,5,FALSE)</f>
        <v>Yes</v>
      </c>
      <c r="Q4496" s="14" t="str">
        <f>VLOOKUP($F4496,类型描述及偏移量!$C:$H,6,FALSE)</f>
        <v>备妥（不能与正转信号使用同一个）</v>
      </c>
    </row>
    <row r="4497" hidden="1" spans="1:17">
      <c r="A4497" s="12" t="s">
        <v>128</v>
      </c>
      <c r="B4497" s="12" t="str">
        <f t="shared" si="713"/>
        <v>M3_Comm</v>
      </c>
      <c r="C4497" s="12" t="str">
        <f t="shared" si="714"/>
        <v>FWD</v>
      </c>
      <c r="D4497" s="12" t="str">
        <f t="shared" si="715"/>
        <v>BP_G120_var</v>
      </c>
      <c r="E4497" s="13" t="str">
        <f t="shared" si="716"/>
        <v>CHPF_M3_Comm_BP_G120_var</v>
      </c>
      <c r="F4497" s="14" t="str">
        <f t="shared" si="709"/>
        <v>BP_G120_var_FWD</v>
      </c>
      <c r="G4497" s="10" t="str">
        <f t="shared" si="710"/>
        <v>CHPF_M3_Comm_FWD</v>
      </c>
      <c r="H4497" s="10" t="str">
        <f>VLOOKUP(基本表格!E4497,起始地址定义!A:D,4,FALSE)&amp;" "&amp;Q4497</f>
        <v>2122+P2-M3 2#双螺旋运输机A 变频器通讯 正转</v>
      </c>
      <c r="I4497" s="10" t="str">
        <f t="shared" si="711"/>
        <v>DB100,X750.1</v>
      </c>
      <c r="J4497" s="13" t="str">
        <f>VLOOKUP(E4497,起始地址定义!A:D,2,FALSE)</f>
        <v>DB100</v>
      </c>
      <c r="K4497" s="12" t="str">
        <f t="shared" si="712"/>
        <v>X750.1</v>
      </c>
      <c r="L4497" s="13">
        <f>VLOOKUP(E4497,起始地址定义!A:D,3,FALSE)</f>
        <v>750</v>
      </c>
      <c r="M4497" s="14">
        <f>VLOOKUP($F4497,类型描述及偏移量!$C:$H,2,FALSE)</f>
        <v>0.0999999999999943</v>
      </c>
      <c r="N4497" s="14" t="str">
        <f>VLOOKUP($F4497,类型描述及偏移量!$C:$H,3,FALSE)</f>
        <v>离散</v>
      </c>
      <c r="O4497" s="14" t="str">
        <f>VLOOKUP($F4497,类型描述及偏移量!$C:$H,4,FALSE)</f>
        <v>None</v>
      </c>
      <c r="P4497" s="14" t="str">
        <f>VLOOKUP($F4497,类型描述及偏移量!$C:$H,5,FALSE)</f>
        <v>Yes</v>
      </c>
      <c r="Q4497" s="14" t="str">
        <f>VLOOKUP($F4497,类型描述及偏移量!$C:$H,6,FALSE)</f>
        <v>正转</v>
      </c>
    </row>
    <row r="4498" hidden="1" spans="1:17">
      <c r="A4498" s="12" t="s">
        <v>128</v>
      </c>
      <c r="B4498" s="12" t="str">
        <f t="shared" si="713"/>
        <v>M3_Comm</v>
      </c>
      <c r="C4498" s="12" t="str">
        <f t="shared" si="714"/>
        <v>REV</v>
      </c>
      <c r="D4498" s="12" t="str">
        <f t="shared" si="715"/>
        <v>BP_G120_var</v>
      </c>
      <c r="E4498" s="13" t="str">
        <f t="shared" si="716"/>
        <v>CHPF_M3_Comm_BP_G120_var</v>
      </c>
      <c r="F4498" s="14" t="str">
        <f t="shared" si="709"/>
        <v>BP_G120_var_REV</v>
      </c>
      <c r="G4498" s="10" t="str">
        <f t="shared" si="710"/>
        <v>CHPF_M3_Comm_REV</v>
      </c>
      <c r="H4498" s="10" t="str">
        <f>VLOOKUP(基本表格!E4498,起始地址定义!A:D,4,FALSE)&amp;" "&amp;Q4498</f>
        <v>2122+P2-M3 2#双螺旋运输机A 变频器通讯 反转</v>
      </c>
      <c r="I4498" s="10" t="str">
        <f t="shared" si="711"/>
        <v>DB100,X750.2</v>
      </c>
      <c r="J4498" s="13" t="str">
        <f>VLOOKUP(E4498,起始地址定义!A:D,2,FALSE)</f>
        <v>DB100</v>
      </c>
      <c r="K4498" s="12" t="str">
        <f t="shared" si="712"/>
        <v>X750.2</v>
      </c>
      <c r="L4498" s="13">
        <f>VLOOKUP(E4498,起始地址定义!A:D,3,FALSE)</f>
        <v>750</v>
      </c>
      <c r="M4498" s="14">
        <f>VLOOKUP($F4498,类型描述及偏移量!$C:$H,2,FALSE)</f>
        <v>0.199999999999989</v>
      </c>
      <c r="N4498" s="14" t="str">
        <f>VLOOKUP($F4498,类型描述及偏移量!$C:$H,3,FALSE)</f>
        <v>离散</v>
      </c>
      <c r="O4498" s="14" t="str">
        <f>VLOOKUP($F4498,类型描述及偏移量!$C:$H,4,FALSE)</f>
        <v>None</v>
      </c>
      <c r="P4498" s="14" t="str">
        <f>VLOOKUP($F4498,类型描述及偏移量!$C:$H,5,FALSE)</f>
        <v>Yes</v>
      </c>
      <c r="Q4498" s="14" t="str">
        <f>VLOOKUP($F4498,类型描述及偏移量!$C:$H,6,FALSE)</f>
        <v>反转</v>
      </c>
    </row>
    <row r="4499" hidden="1" spans="1:17">
      <c r="A4499" s="12" t="s">
        <v>128</v>
      </c>
      <c r="B4499" s="12" t="str">
        <f t="shared" si="713"/>
        <v>M3_Comm</v>
      </c>
      <c r="C4499" s="12" t="str">
        <f t="shared" si="714"/>
        <v>Reset</v>
      </c>
      <c r="D4499" s="12" t="str">
        <f t="shared" si="715"/>
        <v>BP_G120_var</v>
      </c>
      <c r="E4499" s="13" t="str">
        <f t="shared" si="716"/>
        <v>CHPF_M3_Comm_BP_G120_var</v>
      </c>
      <c r="F4499" s="14" t="str">
        <f t="shared" si="709"/>
        <v>BP_G120_var_Reset</v>
      </c>
      <c r="G4499" s="10" t="str">
        <f t="shared" si="710"/>
        <v>CHPF_M3_Comm_Reset</v>
      </c>
      <c r="H4499" s="10" t="str">
        <f>VLOOKUP(基本表格!E4499,起始地址定义!A:D,4,FALSE)&amp;" "&amp;Q4499</f>
        <v>2122+P2-M3 2#双螺旋运输机A 变频器通讯 故障复位</v>
      </c>
      <c r="I4499" s="10" t="str">
        <f t="shared" si="711"/>
        <v>DB100,X750.3</v>
      </c>
      <c r="J4499" s="13" t="str">
        <f>VLOOKUP(E4499,起始地址定义!A:D,2,FALSE)</f>
        <v>DB100</v>
      </c>
      <c r="K4499" s="12" t="str">
        <f t="shared" si="712"/>
        <v>X750.3</v>
      </c>
      <c r="L4499" s="13">
        <f>VLOOKUP(E4499,起始地址定义!A:D,3,FALSE)</f>
        <v>750</v>
      </c>
      <c r="M4499" s="14">
        <f>VLOOKUP($F4499,类型描述及偏移量!$C:$H,2,FALSE)</f>
        <v>0.300000000000011</v>
      </c>
      <c r="N4499" s="14" t="str">
        <f>VLOOKUP($F4499,类型描述及偏移量!$C:$H,3,FALSE)</f>
        <v>离散</v>
      </c>
      <c r="O4499" s="14" t="str">
        <f>VLOOKUP($F4499,类型描述及偏移量!$C:$H,4,FALSE)</f>
        <v>None</v>
      </c>
      <c r="P4499" s="14" t="str">
        <f>VLOOKUP($F4499,类型描述及偏移量!$C:$H,5,FALSE)</f>
        <v>No</v>
      </c>
      <c r="Q4499" s="14" t="str">
        <f>VLOOKUP($F4499,类型描述及偏移量!$C:$H,6,FALSE)</f>
        <v>故障复位</v>
      </c>
    </row>
    <row r="4500" hidden="1" spans="1:17">
      <c r="A4500" s="12" t="s">
        <v>128</v>
      </c>
      <c r="B4500" s="12" t="str">
        <f t="shared" si="713"/>
        <v>M3_Comm</v>
      </c>
      <c r="C4500" s="12" t="str">
        <f t="shared" si="714"/>
        <v>IRL</v>
      </c>
      <c r="D4500" s="12" t="str">
        <f t="shared" si="715"/>
        <v>BP_G120_var</v>
      </c>
      <c r="E4500" s="13" t="str">
        <f t="shared" si="716"/>
        <v>CHPF_M3_Comm_BP_G120_var</v>
      </c>
      <c r="F4500" s="14" t="str">
        <f t="shared" si="709"/>
        <v>BP_G120_var_IRL</v>
      </c>
      <c r="G4500" s="10" t="str">
        <f t="shared" si="710"/>
        <v>CHPF_M3_Comm_IRL</v>
      </c>
      <c r="H4500" s="10" t="str">
        <f>VLOOKUP(基本表格!E4500,起始地址定义!A:D,4,FALSE)&amp;" "&amp;Q4500</f>
        <v>2122+P2-M3 2#双螺旋运输机A 变频器通讯 备妥反馈</v>
      </c>
      <c r="I4500" s="10" t="str">
        <f t="shared" si="711"/>
        <v>DB100,X750.4</v>
      </c>
      <c r="J4500" s="13" t="str">
        <f>VLOOKUP(E4500,起始地址定义!A:D,2,FALSE)</f>
        <v>DB100</v>
      </c>
      <c r="K4500" s="12" t="str">
        <f t="shared" si="712"/>
        <v>X750.4</v>
      </c>
      <c r="L4500" s="13">
        <f>VLOOKUP(E4500,起始地址定义!A:D,3,FALSE)</f>
        <v>750</v>
      </c>
      <c r="M4500" s="14">
        <f>VLOOKUP($F4500,类型描述及偏移量!$C:$H,2,FALSE)</f>
        <v>0.400000000000006</v>
      </c>
      <c r="N4500" s="14" t="str">
        <f>VLOOKUP($F4500,类型描述及偏移量!$C:$H,3,FALSE)</f>
        <v>离散</v>
      </c>
      <c r="O4500" s="14" t="str">
        <f>VLOOKUP($F4500,类型描述及偏移量!$C:$H,4,FALSE)</f>
        <v>None</v>
      </c>
      <c r="P4500" s="14" t="str">
        <f>VLOOKUP($F4500,类型描述及偏移量!$C:$H,5,FALSE)</f>
        <v>Yes</v>
      </c>
      <c r="Q4500" s="14" t="str">
        <f>VLOOKUP($F4500,类型描述及偏移量!$C:$H,6,FALSE)</f>
        <v>备妥反馈</v>
      </c>
    </row>
    <row r="4501" hidden="1" spans="1:17">
      <c r="A4501" s="12" t="s">
        <v>128</v>
      </c>
      <c r="B4501" s="12" t="str">
        <f t="shared" si="713"/>
        <v>M3_Comm</v>
      </c>
      <c r="C4501" s="12" t="str">
        <f t="shared" si="714"/>
        <v>IFW</v>
      </c>
      <c r="D4501" s="12" t="str">
        <f t="shared" si="715"/>
        <v>BP_G120_var</v>
      </c>
      <c r="E4501" s="13" t="str">
        <f t="shared" si="716"/>
        <v>CHPF_M3_Comm_BP_G120_var</v>
      </c>
      <c r="F4501" s="14" t="str">
        <f t="shared" si="709"/>
        <v>BP_G120_var_IFW</v>
      </c>
      <c r="G4501" s="10" t="str">
        <f t="shared" si="710"/>
        <v>CHPF_M3_Comm_IFW</v>
      </c>
      <c r="H4501" s="10" t="str">
        <f>VLOOKUP(基本表格!E4501,起始地址定义!A:D,4,FALSE)&amp;" "&amp;Q4501</f>
        <v>2122+P2-M3 2#双螺旋运输机A 变频器通讯 正转反馈</v>
      </c>
      <c r="I4501" s="10" t="str">
        <f t="shared" si="711"/>
        <v>DB100,X750.5</v>
      </c>
      <c r="J4501" s="13" t="str">
        <f>VLOOKUP(E4501,起始地址定义!A:D,2,FALSE)</f>
        <v>DB100</v>
      </c>
      <c r="K4501" s="12" t="str">
        <f t="shared" si="712"/>
        <v>X750.5</v>
      </c>
      <c r="L4501" s="13">
        <f>VLOOKUP(E4501,起始地址定义!A:D,3,FALSE)</f>
        <v>750</v>
      </c>
      <c r="M4501" s="14">
        <f>VLOOKUP($F4501,类型描述及偏移量!$C:$H,2,FALSE)</f>
        <v>0.5</v>
      </c>
      <c r="N4501" s="14" t="str">
        <f>VLOOKUP($F4501,类型描述及偏移量!$C:$H,3,FALSE)</f>
        <v>离散</v>
      </c>
      <c r="O4501" s="14" t="str">
        <f>VLOOKUP($F4501,类型描述及偏移量!$C:$H,4,FALSE)</f>
        <v>None</v>
      </c>
      <c r="P4501" s="14" t="str">
        <f>VLOOKUP($F4501,类型描述及偏移量!$C:$H,5,FALSE)</f>
        <v>Yes</v>
      </c>
      <c r="Q4501" s="14" t="str">
        <f>VLOOKUP($F4501,类型描述及偏移量!$C:$H,6,FALSE)</f>
        <v>正转反馈</v>
      </c>
    </row>
    <row r="4502" hidden="1" spans="1:17">
      <c r="A4502" s="12" t="s">
        <v>128</v>
      </c>
      <c r="B4502" s="12" t="str">
        <f t="shared" si="713"/>
        <v>M3_Comm</v>
      </c>
      <c r="C4502" s="12" t="str">
        <f t="shared" si="714"/>
        <v>IRV</v>
      </c>
      <c r="D4502" s="12" t="str">
        <f t="shared" si="715"/>
        <v>BP_G120_var</v>
      </c>
      <c r="E4502" s="13" t="str">
        <f t="shared" si="716"/>
        <v>CHPF_M3_Comm_BP_G120_var</v>
      </c>
      <c r="F4502" s="14" t="str">
        <f t="shared" si="709"/>
        <v>BP_G120_var_IRV</v>
      </c>
      <c r="G4502" s="10" t="str">
        <f t="shared" si="710"/>
        <v>CHPF_M3_Comm_IRV</v>
      </c>
      <c r="H4502" s="10" t="str">
        <f>VLOOKUP(基本表格!E4502,起始地址定义!A:D,4,FALSE)&amp;" "&amp;Q4502</f>
        <v>2122+P2-M3 2#双螺旋运输机A 变频器通讯 反转反馈</v>
      </c>
      <c r="I4502" s="10" t="str">
        <f t="shared" si="711"/>
        <v>DB100,X750.6</v>
      </c>
      <c r="J4502" s="13" t="str">
        <f>VLOOKUP(E4502,起始地址定义!A:D,2,FALSE)</f>
        <v>DB100</v>
      </c>
      <c r="K4502" s="12" t="str">
        <f t="shared" si="712"/>
        <v>X750.6</v>
      </c>
      <c r="L4502" s="13">
        <f>VLOOKUP(E4502,起始地址定义!A:D,3,FALSE)</f>
        <v>750</v>
      </c>
      <c r="M4502" s="14">
        <f>VLOOKUP($F4502,类型描述及偏移量!$C:$H,2,FALSE)</f>
        <v>0.599999999999994</v>
      </c>
      <c r="N4502" s="14" t="str">
        <f>VLOOKUP($F4502,类型描述及偏移量!$C:$H,3,FALSE)</f>
        <v>离散</v>
      </c>
      <c r="O4502" s="14" t="str">
        <f>VLOOKUP($F4502,类型描述及偏移量!$C:$H,4,FALSE)</f>
        <v>None</v>
      </c>
      <c r="P4502" s="14" t="str">
        <f>VLOOKUP($F4502,类型描述及偏移量!$C:$H,5,FALSE)</f>
        <v>Yes</v>
      </c>
      <c r="Q4502" s="14" t="str">
        <f>VLOOKUP($F4502,类型描述及偏移量!$C:$H,6,FALSE)</f>
        <v>反转反馈</v>
      </c>
    </row>
    <row r="4503" hidden="1" spans="1:17">
      <c r="A4503" s="12" t="s">
        <v>128</v>
      </c>
      <c r="B4503" s="12" t="str">
        <f t="shared" si="713"/>
        <v>M3_Comm</v>
      </c>
      <c r="C4503" s="12" t="str">
        <f t="shared" si="714"/>
        <v>ALARM</v>
      </c>
      <c r="D4503" s="12" t="str">
        <f t="shared" si="715"/>
        <v>BP_G120_var</v>
      </c>
      <c r="E4503" s="13" t="str">
        <f t="shared" si="716"/>
        <v>CHPF_M3_Comm_BP_G120_var</v>
      </c>
      <c r="F4503" s="14" t="str">
        <f t="shared" si="709"/>
        <v>BP_G120_var_ALARM</v>
      </c>
      <c r="G4503" s="10" t="str">
        <f t="shared" si="710"/>
        <v>CHPF_M3_Comm_ALARM</v>
      </c>
      <c r="H4503" s="10" t="str">
        <f>VLOOKUP(基本表格!E4503,起始地址定义!A:D,4,FALSE)&amp;" "&amp;Q4503</f>
        <v>2122+P2-M3 2#双螺旋运输机A 变频器通讯 变频器备用</v>
      </c>
      <c r="I4503" s="10" t="str">
        <f t="shared" si="711"/>
        <v>DB100,X750.7</v>
      </c>
      <c r="J4503" s="13" t="str">
        <f>VLOOKUP(E4503,起始地址定义!A:D,2,FALSE)</f>
        <v>DB100</v>
      </c>
      <c r="K4503" s="12" t="str">
        <f t="shared" si="712"/>
        <v>X750.7</v>
      </c>
      <c r="L4503" s="13">
        <f>VLOOKUP(E4503,起始地址定义!A:D,3,FALSE)</f>
        <v>750</v>
      </c>
      <c r="M4503" s="14">
        <f>VLOOKUP($F4503,类型描述及偏移量!$C:$H,2,FALSE)</f>
        <v>0.699999999999989</v>
      </c>
      <c r="N4503" s="14" t="str">
        <f>VLOOKUP($F4503,类型描述及偏移量!$C:$H,3,FALSE)</f>
        <v>离散</v>
      </c>
      <c r="O4503" s="14" t="str">
        <f>VLOOKUP($F4503,类型描述及偏移量!$C:$H,4,FALSE)</f>
        <v>None</v>
      </c>
      <c r="P4503" s="14" t="str">
        <f>VLOOKUP($F4503,类型描述及偏移量!$C:$H,5,FALSE)</f>
        <v>Yes</v>
      </c>
      <c r="Q4503" s="14" t="str">
        <f>VLOOKUP($F4503,类型描述及偏移量!$C:$H,6,FALSE)</f>
        <v>变频器备用</v>
      </c>
    </row>
    <row r="4504" hidden="1" spans="1:17">
      <c r="A4504" s="12" t="s">
        <v>128</v>
      </c>
      <c r="B4504" s="12" t="str">
        <f t="shared" si="713"/>
        <v>M3_Comm</v>
      </c>
      <c r="C4504" s="12" t="str">
        <f t="shared" si="714"/>
        <v>Fault</v>
      </c>
      <c r="D4504" s="12" t="str">
        <f t="shared" si="715"/>
        <v>BP_G120_var</v>
      </c>
      <c r="E4504" s="13" t="str">
        <f t="shared" si="716"/>
        <v>CHPF_M3_Comm_BP_G120_var</v>
      </c>
      <c r="F4504" s="14" t="str">
        <f t="shared" si="709"/>
        <v>BP_G120_var_Fault</v>
      </c>
      <c r="G4504" s="10" t="str">
        <f t="shared" si="710"/>
        <v>CHPF_M3_Comm_Fault</v>
      </c>
      <c r="H4504" s="10" t="str">
        <f>VLOOKUP(基本表格!E4504,起始地址定义!A:D,4,FALSE)&amp;" "&amp;Q4504</f>
        <v>2122+P2-M3 2#双螺旋运输机A 变频器通讯 变频器报警</v>
      </c>
      <c r="I4504" s="10" t="str">
        <f t="shared" si="711"/>
        <v>DB100,X751.0</v>
      </c>
      <c r="J4504" s="13" t="str">
        <f>VLOOKUP(E4504,起始地址定义!A:D,2,FALSE)</f>
        <v>DB100</v>
      </c>
      <c r="K4504" s="12" t="str">
        <f t="shared" si="712"/>
        <v>X751.0</v>
      </c>
      <c r="L4504" s="13">
        <f>VLOOKUP(E4504,起始地址定义!A:D,3,FALSE)</f>
        <v>750</v>
      </c>
      <c r="M4504" s="14">
        <f>VLOOKUP($F4504,类型描述及偏移量!$C:$H,2,FALSE)</f>
        <v>1</v>
      </c>
      <c r="N4504" s="14" t="str">
        <f>VLOOKUP($F4504,类型描述及偏移量!$C:$H,3,FALSE)</f>
        <v>离散</v>
      </c>
      <c r="O4504" s="14" t="str">
        <f>VLOOKUP($F4504,类型描述及偏移量!$C:$H,4,FALSE)</f>
        <v>On</v>
      </c>
      <c r="P4504" s="14" t="str">
        <f>VLOOKUP($F4504,类型描述及偏移量!$C:$H,5,FALSE)</f>
        <v>Yes</v>
      </c>
      <c r="Q4504" s="14" t="str">
        <f>VLOOKUP($F4504,类型描述及偏移量!$C:$H,6,FALSE)</f>
        <v>变频器报警</v>
      </c>
    </row>
    <row r="4505" hidden="1" spans="1:17">
      <c r="A4505" s="12" t="s">
        <v>128</v>
      </c>
      <c r="B4505" s="12" t="str">
        <f t="shared" si="713"/>
        <v>M3_Comm</v>
      </c>
      <c r="C4505" s="12" t="str">
        <f t="shared" si="714"/>
        <v>Warn_Code</v>
      </c>
      <c r="D4505" s="12" t="str">
        <f t="shared" si="715"/>
        <v>BP_G120_var</v>
      </c>
      <c r="E4505" s="13" t="str">
        <f t="shared" si="716"/>
        <v>CHPF_M3_Comm_BP_G120_var</v>
      </c>
      <c r="F4505" s="14" t="str">
        <f t="shared" si="709"/>
        <v>BP_G120_var_Warn_Code</v>
      </c>
      <c r="G4505" s="10" t="str">
        <f t="shared" si="710"/>
        <v>CHPF_M3_Comm_Warn_Code</v>
      </c>
      <c r="H4505" s="10" t="str">
        <f>VLOOKUP(基本表格!E4505,起始地址定义!A:D,4,FALSE)&amp;" "&amp;Q4505</f>
        <v>2122+P2-M3 2#双螺旋运输机A 变频器通讯 警告</v>
      </c>
      <c r="I4505" s="10" t="str">
        <f t="shared" si="711"/>
        <v>DB100,INT752</v>
      </c>
      <c r="J4505" s="13" t="str">
        <f>VLOOKUP(E4505,起始地址定义!A:D,2,FALSE)</f>
        <v>DB100</v>
      </c>
      <c r="K4505" s="12" t="str">
        <f t="shared" si="712"/>
        <v>INT752</v>
      </c>
      <c r="L4505" s="13">
        <f>VLOOKUP(E4505,起始地址定义!A:D,3,FALSE)</f>
        <v>750</v>
      </c>
      <c r="M4505" s="14">
        <f>VLOOKUP($F4505,类型描述及偏移量!$C:$H,2,FALSE)</f>
        <v>2</v>
      </c>
      <c r="N4505" s="14" t="str">
        <f>VLOOKUP($F4505,类型描述及偏移量!$C:$H,3,FALSE)</f>
        <v>整型</v>
      </c>
      <c r="O4505" s="14" t="str">
        <f>VLOOKUP($F4505,类型描述及偏移量!$C:$H,4,FALSE)</f>
        <v>None</v>
      </c>
      <c r="P4505" s="14" t="str">
        <f>VLOOKUP($F4505,类型描述及偏移量!$C:$H,5,FALSE)</f>
        <v>Yes</v>
      </c>
      <c r="Q4505" s="14" t="str">
        <f>VLOOKUP($F4505,类型描述及偏移量!$C:$H,6,FALSE)</f>
        <v>警告</v>
      </c>
    </row>
    <row r="4506" hidden="1" spans="1:17">
      <c r="A4506" s="12" t="s">
        <v>128</v>
      </c>
      <c r="B4506" s="12" t="str">
        <f t="shared" si="713"/>
        <v>M3_Comm</v>
      </c>
      <c r="C4506" s="12" t="str">
        <f t="shared" si="714"/>
        <v>Fault_Code</v>
      </c>
      <c r="D4506" s="12" t="str">
        <f t="shared" si="715"/>
        <v>BP_G120_var</v>
      </c>
      <c r="E4506" s="13" t="str">
        <f t="shared" si="716"/>
        <v>CHPF_M3_Comm_BP_G120_var</v>
      </c>
      <c r="F4506" s="14" t="str">
        <f t="shared" si="709"/>
        <v>BP_G120_var_Fault_Code</v>
      </c>
      <c r="G4506" s="10" t="str">
        <f t="shared" si="710"/>
        <v>CHPF_M3_Comm_Fault_Code</v>
      </c>
      <c r="H4506" s="10" t="str">
        <f>VLOOKUP(基本表格!E4506,起始地址定义!A:D,4,FALSE)&amp;" "&amp;Q4506</f>
        <v>2122+P2-M3 2#双螺旋运输机A 变频器通讯 报警代码</v>
      </c>
      <c r="I4506" s="10" t="str">
        <f t="shared" si="711"/>
        <v>DB100,INT754</v>
      </c>
      <c r="J4506" s="13" t="str">
        <f>VLOOKUP(E4506,起始地址定义!A:D,2,FALSE)</f>
        <v>DB100</v>
      </c>
      <c r="K4506" s="12" t="str">
        <f t="shared" si="712"/>
        <v>INT754</v>
      </c>
      <c r="L4506" s="13">
        <f>VLOOKUP(E4506,起始地址定义!A:D,3,FALSE)</f>
        <v>750</v>
      </c>
      <c r="M4506" s="14">
        <f>VLOOKUP($F4506,类型描述及偏移量!$C:$H,2,FALSE)</f>
        <v>4</v>
      </c>
      <c r="N4506" s="14" t="str">
        <f>VLOOKUP($F4506,类型描述及偏移量!$C:$H,3,FALSE)</f>
        <v>整型</v>
      </c>
      <c r="O4506" s="14" t="str">
        <f>VLOOKUP($F4506,类型描述及偏移量!$C:$H,4,FALSE)</f>
        <v>None</v>
      </c>
      <c r="P4506" s="14" t="str">
        <f>VLOOKUP($F4506,类型描述及偏移量!$C:$H,5,FALSE)</f>
        <v>Yes</v>
      </c>
      <c r="Q4506" s="14" t="str">
        <f>VLOOKUP($F4506,类型描述及偏移量!$C:$H,6,FALSE)</f>
        <v>报警代码</v>
      </c>
    </row>
    <row r="4507" hidden="1" spans="1:17">
      <c r="A4507" s="12" t="s">
        <v>128</v>
      </c>
      <c r="B4507" s="12" t="str">
        <f t="shared" si="713"/>
        <v>M3_Comm</v>
      </c>
      <c r="C4507" s="12" t="str">
        <f t="shared" si="714"/>
        <v>AV_Speed</v>
      </c>
      <c r="D4507" s="12" t="str">
        <f t="shared" si="715"/>
        <v>BP_G120_var</v>
      </c>
      <c r="E4507" s="13" t="str">
        <f t="shared" si="716"/>
        <v>CHPF_M3_Comm_BP_G120_var</v>
      </c>
      <c r="F4507" s="14" t="str">
        <f t="shared" si="709"/>
        <v>BP_G120_var_AV_Speed</v>
      </c>
      <c r="G4507" s="10" t="str">
        <f t="shared" si="710"/>
        <v>CHPF_M3_Comm_AV_Speed</v>
      </c>
      <c r="H4507" s="10" t="str">
        <f>VLOOKUP(基本表格!E4507,起始地址定义!A:D,4,FALSE)&amp;" "&amp;Q4507</f>
        <v>2122+P2-M3 2#双螺旋运输机A 变频器通讯 实际运行反馈速度</v>
      </c>
      <c r="I4507" s="10" t="str">
        <f t="shared" si="711"/>
        <v>DB100,REAL756</v>
      </c>
      <c r="J4507" s="13" t="str">
        <f>VLOOKUP(E4507,起始地址定义!A:D,2,FALSE)</f>
        <v>DB100</v>
      </c>
      <c r="K4507" s="12" t="str">
        <f t="shared" si="712"/>
        <v>REAL756</v>
      </c>
      <c r="L4507" s="13">
        <f>VLOOKUP(E4507,起始地址定义!A:D,3,FALSE)</f>
        <v>750</v>
      </c>
      <c r="M4507" s="14">
        <f>VLOOKUP($F4507,类型描述及偏移量!$C:$H,2,FALSE)</f>
        <v>6</v>
      </c>
      <c r="N4507" s="14" t="str">
        <f>VLOOKUP($F4507,类型描述及偏移量!$C:$H,3,FALSE)</f>
        <v>实型</v>
      </c>
      <c r="O4507" s="14" t="str">
        <f>VLOOKUP($F4507,类型描述及偏移量!$C:$H,4,FALSE)</f>
        <v>None</v>
      </c>
      <c r="P4507" s="14" t="str">
        <f>VLOOKUP($F4507,类型描述及偏移量!$C:$H,5,FALSE)</f>
        <v>Yes</v>
      </c>
      <c r="Q4507" s="14" t="str">
        <f>VLOOKUP($F4507,类型描述及偏移量!$C:$H,6,FALSE)</f>
        <v>实际运行反馈速度</v>
      </c>
    </row>
    <row r="4508" hidden="1" spans="1:17">
      <c r="A4508" s="12" t="s">
        <v>128</v>
      </c>
      <c r="B4508" s="12" t="str">
        <f t="shared" si="713"/>
        <v>M3_Comm</v>
      </c>
      <c r="C4508" s="12" t="str">
        <f t="shared" si="714"/>
        <v>AV_Current</v>
      </c>
      <c r="D4508" s="12" t="str">
        <f t="shared" si="715"/>
        <v>BP_G120_var</v>
      </c>
      <c r="E4508" s="13" t="str">
        <f t="shared" si="716"/>
        <v>CHPF_M3_Comm_BP_G120_var</v>
      </c>
      <c r="F4508" s="14" t="str">
        <f t="shared" si="709"/>
        <v>BP_G120_var_AV_Current</v>
      </c>
      <c r="G4508" s="10" t="str">
        <f t="shared" si="710"/>
        <v>CHPF_M3_Comm_AV_Current</v>
      </c>
      <c r="H4508" s="10" t="str">
        <f>VLOOKUP(基本表格!E4508,起始地址定义!A:D,4,FALSE)&amp;" "&amp;Q4508</f>
        <v>2122+P2-M3 2#双螺旋运输机A 变频器通讯 实际运行反馈电流</v>
      </c>
      <c r="I4508" s="10" t="str">
        <f t="shared" si="711"/>
        <v>DB100,REAL760</v>
      </c>
      <c r="J4508" s="13" t="str">
        <f>VLOOKUP(E4508,起始地址定义!A:D,2,FALSE)</f>
        <v>DB100</v>
      </c>
      <c r="K4508" s="12" t="str">
        <f t="shared" si="712"/>
        <v>REAL760</v>
      </c>
      <c r="L4508" s="13">
        <f>VLOOKUP(E4508,起始地址定义!A:D,3,FALSE)</f>
        <v>750</v>
      </c>
      <c r="M4508" s="14">
        <f>VLOOKUP($F4508,类型描述及偏移量!$C:$H,2,FALSE)</f>
        <v>10</v>
      </c>
      <c r="N4508" s="14" t="str">
        <f>VLOOKUP($F4508,类型描述及偏移量!$C:$H,3,FALSE)</f>
        <v>实型</v>
      </c>
      <c r="O4508" s="14" t="str">
        <f>VLOOKUP($F4508,类型描述及偏移量!$C:$H,4,FALSE)</f>
        <v>None</v>
      </c>
      <c r="P4508" s="14" t="str">
        <f>VLOOKUP($F4508,类型描述及偏移量!$C:$H,5,FALSE)</f>
        <v>Yes</v>
      </c>
      <c r="Q4508" s="14" t="str">
        <f>VLOOKUP($F4508,类型描述及偏移量!$C:$H,6,FALSE)</f>
        <v>实际运行反馈电流</v>
      </c>
    </row>
    <row r="4509" hidden="1" spans="1:17">
      <c r="A4509" s="12" t="s">
        <v>128</v>
      </c>
      <c r="B4509" s="12" t="str">
        <f t="shared" si="713"/>
        <v>M3_Comm</v>
      </c>
      <c r="C4509" s="12" t="str">
        <f t="shared" si="714"/>
        <v>Torque</v>
      </c>
      <c r="D4509" s="12" t="str">
        <f t="shared" si="715"/>
        <v>BP_G120_var</v>
      </c>
      <c r="E4509" s="13" t="str">
        <f t="shared" si="716"/>
        <v>CHPF_M3_Comm_BP_G120_var</v>
      </c>
      <c r="F4509" s="14" t="str">
        <f t="shared" si="709"/>
        <v>BP_G120_var_Torque</v>
      </c>
      <c r="G4509" s="10" t="str">
        <f t="shared" si="710"/>
        <v>CHPF_M3_Comm_Torque</v>
      </c>
      <c r="H4509" s="10" t="str">
        <f>VLOOKUP(基本表格!E4509,起始地址定义!A:D,4,FALSE)&amp;" "&amp;Q4509</f>
        <v>2122+P2-M3 2#双螺旋运输机A 变频器通讯 转矩百分比</v>
      </c>
      <c r="I4509" s="10" t="str">
        <f t="shared" si="711"/>
        <v>DB100,REAL764</v>
      </c>
      <c r="J4509" s="13" t="str">
        <f>VLOOKUP(E4509,起始地址定义!A:D,2,FALSE)</f>
        <v>DB100</v>
      </c>
      <c r="K4509" s="12" t="str">
        <f t="shared" si="712"/>
        <v>REAL764</v>
      </c>
      <c r="L4509" s="13">
        <f>VLOOKUP(E4509,起始地址定义!A:D,3,FALSE)</f>
        <v>750</v>
      </c>
      <c r="M4509" s="14">
        <f>VLOOKUP($F4509,类型描述及偏移量!$C:$H,2,FALSE)</f>
        <v>14</v>
      </c>
      <c r="N4509" s="14" t="str">
        <f>VLOOKUP($F4509,类型描述及偏移量!$C:$H,3,FALSE)</f>
        <v>实型</v>
      </c>
      <c r="O4509" s="14" t="str">
        <f>VLOOKUP($F4509,类型描述及偏移量!$C:$H,4,FALSE)</f>
        <v>None</v>
      </c>
      <c r="P4509" s="14" t="str">
        <f>VLOOKUP($F4509,类型描述及偏移量!$C:$H,5,FALSE)</f>
        <v>Yes</v>
      </c>
      <c r="Q4509" s="14" t="str">
        <f>VLOOKUP($F4509,类型描述及偏移量!$C:$H,6,FALSE)</f>
        <v>转矩百分比</v>
      </c>
    </row>
    <row r="4510" hidden="1" spans="1:17">
      <c r="A4510" s="12" t="s">
        <v>128</v>
      </c>
      <c r="B4510" s="12" t="str">
        <f t="shared" si="713"/>
        <v>M3_Comm</v>
      </c>
      <c r="C4510" s="12" t="str">
        <f t="shared" si="714"/>
        <v>SP_Speed</v>
      </c>
      <c r="D4510" s="12" t="str">
        <f t="shared" si="715"/>
        <v>BP_G120_var</v>
      </c>
      <c r="E4510" s="13" t="str">
        <f t="shared" si="716"/>
        <v>CHPF_M3_Comm_BP_G120_var</v>
      </c>
      <c r="F4510" s="14" t="str">
        <f t="shared" si="709"/>
        <v>BP_G120_var_SP_Speed</v>
      </c>
      <c r="G4510" s="10" t="str">
        <f t="shared" si="710"/>
        <v>CHPF_M3_Comm_SP_Speed</v>
      </c>
      <c r="H4510" s="10" t="str">
        <f>VLOOKUP(基本表格!E4510,起始地址定义!A:D,4,FALSE)&amp;" "&amp;Q4510</f>
        <v>2122+P2-M3 2#双螺旋运输机A 变频器通讯 给定速度</v>
      </c>
      <c r="I4510" s="10" t="str">
        <f t="shared" si="711"/>
        <v>DB100,REAL768</v>
      </c>
      <c r="J4510" s="13" t="str">
        <f>VLOOKUP(E4510,起始地址定义!A:D,2,FALSE)</f>
        <v>DB100</v>
      </c>
      <c r="K4510" s="12" t="str">
        <f t="shared" si="712"/>
        <v>REAL768</v>
      </c>
      <c r="L4510" s="13">
        <f>VLOOKUP(E4510,起始地址定义!A:D,3,FALSE)</f>
        <v>750</v>
      </c>
      <c r="M4510" s="14">
        <f>VLOOKUP($F4510,类型描述及偏移量!$C:$H,2,FALSE)</f>
        <v>18</v>
      </c>
      <c r="N4510" s="14" t="str">
        <f>VLOOKUP($F4510,类型描述及偏移量!$C:$H,3,FALSE)</f>
        <v>实型</v>
      </c>
      <c r="O4510" s="14" t="str">
        <f>VLOOKUP($F4510,类型描述及偏移量!$C:$H,4,FALSE)</f>
        <v>None</v>
      </c>
      <c r="P4510" s="14" t="str">
        <f>VLOOKUP($F4510,类型描述及偏移量!$C:$H,5,FALSE)</f>
        <v>No</v>
      </c>
      <c r="Q4510" s="14" t="str">
        <f>VLOOKUP($F4510,类型描述及偏移量!$C:$H,6,FALSE)</f>
        <v>给定速度</v>
      </c>
    </row>
    <row r="4511" hidden="1" spans="1:17">
      <c r="A4511" s="12" t="s">
        <v>128</v>
      </c>
      <c r="B4511" s="12" t="str">
        <f t="shared" si="713"/>
        <v>M3_Comm</v>
      </c>
      <c r="C4511" s="12" t="str">
        <f t="shared" si="714"/>
        <v>SP_Ramp_UP</v>
      </c>
      <c r="D4511" s="12" t="str">
        <f t="shared" si="715"/>
        <v>BP_G120_var</v>
      </c>
      <c r="E4511" s="13" t="str">
        <f t="shared" si="716"/>
        <v>CHPF_M3_Comm_BP_G120_var</v>
      </c>
      <c r="F4511" s="14" t="str">
        <f t="shared" si="709"/>
        <v>BP_G120_var_SP_Ramp_UP</v>
      </c>
      <c r="G4511" s="10" t="str">
        <f t="shared" si="710"/>
        <v>CHPF_M3_Comm_SP_Ramp_UP</v>
      </c>
      <c r="H4511" s="10" t="str">
        <f>VLOOKUP(基本表格!E4511,起始地址定义!A:D,4,FALSE)&amp;" "&amp;Q4511</f>
        <v>2122+P2-M3 2#双螺旋运输机A 变频器通讯 加速时间</v>
      </c>
      <c r="I4511" s="10" t="str">
        <f t="shared" si="711"/>
        <v>DB100,REAL772</v>
      </c>
      <c r="J4511" s="13" t="str">
        <f>VLOOKUP(E4511,起始地址定义!A:D,2,FALSE)</f>
        <v>DB100</v>
      </c>
      <c r="K4511" s="12" t="str">
        <f t="shared" si="712"/>
        <v>REAL772</v>
      </c>
      <c r="L4511" s="13">
        <f>VLOOKUP(E4511,起始地址定义!A:D,3,FALSE)</f>
        <v>750</v>
      </c>
      <c r="M4511" s="14">
        <f>VLOOKUP($F4511,类型描述及偏移量!$C:$H,2,FALSE)</f>
        <v>22</v>
      </c>
      <c r="N4511" s="14" t="str">
        <f>VLOOKUP($F4511,类型描述及偏移量!$C:$H,3,FALSE)</f>
        <v>实型</v>
      </c>
      <c r="O4511" s="14" t="str">
        <f>VLOOKUP($F4511,类型描述及偏移量!$C:$H,4,FALSE)</f>
        <v>None</v>
      </c>
      <c r="P4511" s="14" t="str">
        <f>VLOOKUP($F4511,类型描述及偏移量!$C:$H,5,FALSE)</f>
        <v>No</v>
      </c>
      <c r="Q4511" s="14" t="str">
        <f>VLOOKUP($F4511,类型描述及偏移量!$C:$H,6,FALSE)</f>
        <v>加速时间</v>
      </c>
    </row>
    <row r="4512" hidden="1" spans="1:17">
      <c r="A4512" s="12" t="s">
        <v>128</v>
      </c>
      <c r="B4512" s="12" t="str">
        <f t="shared" si="713"/>
        <v>M3_Comm</v>
      </c>
      <c r="C4512" s="12" t="str">
        <f t="shared" si="714"/>
        <v>SP_Ramp_Down</v>
      </c>
      <c r="D4512" s="12" t="str">
        <f t="shared" si="715"/>
        <v>BP_G120_var</v>
      </c>
      <c r="E4512" s="13" t="str">
        <f t="shared" si="716"/>
        <v>CHPF_M3_Comm_BP_G120_var</v>
      </c>
      <c r="F4512" s="14" t="str">
        <f t="shared" si="709"/>
        <v>BP_G120_var_SP_Ramp_Down</v>
      </c>
      <c r="G4512" s="10" t="str">
        <f t="shared" si="710"/>
        <v>CHPF_M3_Comm_SP_Ramp_Down</v>
      </c>
      <c r="H4512" s="10" t="str">
        <f>VLOOKUP(基本表格!E4512,起始地址定义!A:D,4,FALSE)&amp;" "&amp;Q4512</f>
        <v>2122+P2-M3 2#双螺旋运输机A 变频器通讯 减速时间</v>
      </c>
      <c r="I4512" s="10" t="str">
        <f t="shared" si="711"/>
        <v>DB100,REAL776</v>
      </c>
      <c r="J4512" s="13" t="str">
        <f>VLOOKUP(E4512,起始地址定义!A:D,2,FALSE)</f>
        <v>DB100</v>
      </c>
      <c r="K4512" s="12" t="str">
        <f t="shared" si="712"/>
        <v>REAL776</v>
      </c>
      <c r="L4512" s="13">
        <f>VLOOKUP(E4512,起始地址定义!A:D,3,FALSE)</f>
        <v>750</v>
      </c>
      <c r="M4512" s="14">
        <f>VLOOKUP($F4512,类型描述及偏移量!$C:$H,2,FALSE)</f>
        <v>26</v>
      </c>
      <c r="N4512" s="14" t="str">
        <f>VLOOKUP($F4512,类型描述及偏移量!$C:$H,3,FALSE)</f>
        <v>实型</v>
      </c>
      <c r="O4512" s="14" t="str">
        <f>VLOOKUP($F4512,类型描述及偏移量!$C:$H,4,FALSE)</f>
        <v>None</v>
      </c>
      <c r="P4512" s="14" t="str">
        <f>VLOOKUP($F4512,类型描述及偏移量!$C:$H,5,FALSE)</f>
        <v>No</v>
      </c>
      <c r="Q4512" s="14" t="str">
        <f>VLOOKUP($F4512,类型描述及偏移量!$C:$H,6,FALSE)</f>
        <v>减速时间</v>
      </c>
    </row>
    <row r="4513" hidden="1" spans="1:17">
      <c r="A4513" s="12" t="s">
        <v>128</v>
      </c>
      <c r="B4513" s="12" t="str">
        <f t="shared" si="713"/>
        <v>M3_Comm</v>
      </c>
      <c r="C4513" s="12" t="str">
        <f t="shared" si="714"/>
        <v>Max_Spd</v>
      </c>
      <c r="D4513" s="12" t="str">
        <f t="shared" si="715"/>
        <v>BP_G120_var</v>
      </c>
      <c r="E4513" s="13" t="str">
        <f t="shared" si="716"/>
        <v>CHPF_M3_Comm_BP_G120_var</v>
      </c>
      <c r="F4513" s="14" t="str">
        <f t="shared" si="709"/>
        <v>BP_G120_var_Max_Spd</v>
      </c>
      <c r="G4513" s="10" t="str">
        <f t="shared" si="710"/>
        <v>CHPF_M3_Comm_Max_Spd</v>
      </c>
      <c r="H4513" s="10" t="str">
        <f>VLOOKUP(基本表格!E4513,起始地址定义!A:D,4,FALSE)&amp;" "&amp;Q4513</f>
        <v>2122+P2-M3 2#双螺旋运输机A 变频器通讯 最大频率</v>
      </c>
      <c r="I4513" s="10" t="str">
        <f t="shared" si="711"/>
        <v>DB100,REAL780</v>
      </c>
      <c r="J4513" s="13" t="str">
        <f>VLOOKUP(E4513,起始地址定义!A:D,2,FALSE)</f>
        <v>DB100</v>
      </c>
      <c r="K4513" s="12" t="str">
        <f t="shared" si="712"/>
        <v>REAL780</v>
      </c>
      <c r="L4513" s="13">
        <f>VLOOKUP(E4513,起始地址定义!A:D,3,FALSE)</f>
        <v>750</v>
      </c>
      <c r="M4513" s="14">
        <f>VLOOKUP($F4513,类型描述及偏移量!$C:$H,2,FALSE)</f>
        <v>30</v>
      </c>
      <c r="N4513" s="14" t="str">
        <f>VLOOKUP($F4513,类型描述及偏移量!$C:$H,3,FALSE)</f>
        <v>实型</v>
      </c>
      <c r="O4513" s="14" t="str">
        <f>VLOOKUP($F4513,类型描述及偏移量!$C:$H,4,FALSE)</f>
        <v>None</v>
      </c>
      <c r="P4513" s="14" t="str">
        <f>VLOOKUP($F4513,类型描述及偏移量!$C:$H,5,FALSE)</f>
        <v>No</v>
      </c>
      <c r="Q4513" s="14" t="str">
        <f>VLOOKUP($F4513,类型描述及偏移量!$C:$H,6,FALSE)</f>
        <v>最大频率</v>
      </c>
    </row>
    <row r="4514" hidden="1" spans="1:17">
      <c r="A4514" s="12" t="s">
        <v>128</v>
      </c>
      <c r="B4514" s="12" t="str">
        <f t="shared" si="713"/>
        <v>M3_Comm</v>
      </c>
      <c r="C4514" s="12" t="str">
        <f t="shared" si="714"/>
        <v>Min_Spd</v>
      </c>
      <c r="D4514" s="12" t="str">
        <f t="shared" si="715"/>
        <v>BP_G120_var</v>
      </c>
      <c r="E4514" s="13" t="str">
        <f t="shared" si="716"/>
        <v>CHPF_M3_Comm_BP_G120_var</v>
      </c>
      <c r="F4514" s="14" t="str">
        <f t="shared" si="709"/>
        <v>BP_G120_var_Min_Spd</v>
      </c>
      <c r="G4514" s="10" t="str">
        <f t="shared" si="710"/>
        <v>CHPF_M3_Comm_Min_Spd</v>
      </c>
      <c r="H4514" s="10" t="str">
        <f>VLOOKUP(基本表格!E4514,起始地址定义!A:D,4,FALSE)&amp;" "&amp;Q4514</f>
        <v>2122+P2-M3 2#双螺旋运输机A 变频器通讯 最小频率</v>
      </c>
      <c r="I4514" s="10" t="str">
        <f t="shared" si="711"/>
        <v>DB100,REAL784</v>
      </c>
      <c r="J4514" s="13" t="str">
        <f>VLOOKUP(E4514,起始地址定义!A:D,2,FALSE)</f>
        <v>DB100</v>
      </c>
      <c r="K4514" s="12" t="str">
        <f t="shared" si="712"/>
        <v>REAL784</v>
      </c>
      <c r="L4514" s="13">
        <f>VLOOKUP(E4514,起始地址定义!A:D,3,FALSE)</f>
        <v>750</v>
      </c>
      <c r="M4514" s="14">
        <f>VLOOKUP($F4514,类型描述及偏移量!$C:$H,2,FALSE)</f>
        <v>34</v>
      </c>
      <c r="N4514" s="14" t="str">
        <f>VLOOKUP($F4514,类型描述及偏移量!$C:$H,3,FALSE)</f>
        <v>实型</v>
      </c>
      <c r="O4514" s="14" t="str">
        <f>VLOOKUP($F4514,类型描述及偏移量!$C:$H,4,FALSE)</f>
        <v>None</v>
      </c>
      <c r="P4514" s="14" t="str">
        <f>VLOOKUP($F4514,类型描述及偏移量!$C:$H,5,FALSE)</f>
        <v>No</v>
      </c>
      <c r="Q4514" s="14" t="str">
        <f>VLOOKUP($F4514,类型描述及偏移量!$C:$H,6,FALSE)</f>
        <v>最小频率</v>
      </c>
    </row>
    <row r="4515" hidden="1" spans="1:17">
      <c r="A4515" s="12" t="s">
        <v>128</v>
      </c>
      <c r="B4515" s="12" t="str">
        <f t="shared" si="713"/>
        <v>M3_Comm</v>
      </c>
      <c r="C4515" s="12" t="str">
        <f t="shared" si="714"/>
        <v>Scaling_Speed</v>
      </c>
      <c r="D4515" s="12" t="str">
        <f t="shared" si="715"/>
        <v>BP_G120_var</v>
      </c>
      <c r="E4515" s="13" t="str">
        <f t="shared" si="716"/>
        <v>CHPF_M3_Comm_BP_G120_var</v>
      </c>
      <c r="F4515" s="14" t="str">
        <f t="shared" si="709"/>
        <v>BP_G120_var_Scaling_Speed</v>
      </c>
      <c r="G4515" s="10" t="str">
        <f t="shared" si="710"/>
        <v>CHPF_M3_Comm_Scaling_Speed</v>
      </c>
      <c r="H4515" s="10" t="str">
        <f>VLOOKUP(基本表格!E4515,起始地址定义!A:D,4,FALSE)&amp;" "&amp;Q4515</f>
        <v>2122+P2-M3 2#双螺旋运输机A 变频器通讯 多级速度</v>
      </c>
      <c r="I4515" s="10" t="str">
        <f t="shared" si="711"/>
        <v>DB100,REAL788</v>
      </c>
      <c r="J4515" s="13" t="str">
        <f>VLOOKUP(E4515,起始地址定义!A:D,2,FALSE)</f>
        <v>DB100</v>
      </c>
      <c r="K4515" s="12" t="str">
        <f t="shared" si="712"/>
        <v>REAL788</v>
      </c>
      <c r="L4515" s="13">
        <f>VLOOKUP(E4515,起始地址定义!A:D,3,FALSE)</f>
        <v>750</v>
      </c>
      <c r="M4515" s="14">
        <f>VLOOKUP($F4515,类型描述及偏移量!$C:$H,2,FALSE)</f>
        <v>38</v>
      </c>
      <c r="N4515" s="14" t="str">
        <f>VLOOKUP($F4515,类型描述及偏移量!$C:$H,3,FALSE)</f>
        <v>实型</v>
      </c>
      <c r="O4515" s="14" t="str">
        <f>VLOOKUP($F4515,类型描述及偏移量!$C:$H,4,FALSE)</f>
        <v>None</v>
      </c>
      <c r="P4515" s="14" t="str">
        <f>VLOOKUP($F4515,类型描述及偏移量!$C:$H,5,FALSE)</f>
        <v>No</v>
      </c>
      <c r="Q4515" s="14" t="str">
        <f>VLOOKUP($F4515,类型描述及偏移量!$C:$H,6,FALSE)</f>
        <v>多级速度</v>
      </c>
    </row>
    <row r="4516" hidden="1" spans="1:17">
      <c r="A4516" s="12" t="s">
        <v>128</v>
      </c>
      <c r="B4516" s="12" t="str">
        <f t="shared" si="713"/>
        <v>M3_Comm</v>
      </c>
      <c r="C4516" s="12" t="str">
        <f t="shared" si="714"/>
        <v>Scaling_Ramp</v>
      </c>
      <c r="D4516" s="12" t="str">
        <f t="shared" si="715"/>
        <v>BP_G120_var</v>
      </c>
      <c r="E4516" s="13" t="str">
        <f t="shared" si="716"/>
        <v>CHPF_M3_Comm_BP_G120_var</v>
      </c>
      <c r="F4516" s="14" t="str">
        <f t="shared" si="709"/>
        <v>BP_G120_var_Scaling_Ramp</v>
      </c>
      <c r="G4516" s="10" t="str">
        <f t="shared" si="710"/>
        <v>CHPF_M3_Comm_Scaling_Ramp</v>
      </c>
      <c r="H4516" s="10" t="str">
        <f>VLOOKUP(基本表格!E4516,起始地址定义!A:D,4,FALSE)&amp;" "&amp;Q4516</f>
        <v>2122+P2-M3 2#双螺旋运输机A 变频器通讯 多级转速</v>
      </c>
      <c r="I4516" s="10" t="str">
        <f t="shared" si="711"/>
        <v>DB100,REAL792</v>
      </c>
      <c r="J4516" s="13" t="str">
        <f>VLOOKUP(E4516,起始地址定义!A:D,2,FALSE)</f>
        <v>DB100</v>
      </c>
      <c r="K4516" s="12" t="str">
        <f t="shared" si="712"/>
        <v>REAL792</v>
      </c>
      <c r="L4516" s="13">
        <f>VLOOKUP(E4516,起始地址定义!A:D,3,FALSE)</f>
        <v>750</v>
      </c>
      <c r="M4516" s="14">
        <f>VLOOKUP($F4516,类型描述及偏移量!$C:$H,2,FALSE)</f>
        <v>42</v>
      </c>
      <c r="N4516" s="14" t="str">
        <f>VLOOKUP($F4516,类型描述及偏移量!$C:$H,3,FALSE)</f>
        <v>实型</v>
      </c>
      <c r="O4516" s="14" t="str">
        <f>VLOOKUP($F4516,类型描述及偏移量!$C:$H,4,FALSE)</f>
        <v>None</v>
      </c>
      <c r="P4516" s="14" t="str">
        <f>VLOOKUP($F4516,类型描述及偏移量!$C:$H,5,FALSE)</f>
        <v>No</v>
      </c>
      <c r="Q4516" s="14" t="str">
        <f>VLOOKUP($F4516,类型描述及偏移量!$C:$H,6,FALSE)</f>
        <v>多级转速</v>
      </c>
    </row>
    <row r="4517" hidden="1" spans="1:17">
      <c r="A4517" s="12" t="s">
        <v>128</v>
      </c>
      <c r="B4517" s="12" t="str">
        <f t="shared" si="713"/>
        <v>M3_ActRPM</v>
      </c>
      <c r="C4517" s="12" t="str">
        <f t="shared" si="714"/>
        <v>HiProEN</v>
      </c>
      <c r="D4517" s="12" t="str">
        <f t="shared" si="715"/>
        <v>BP_Value_var</v>
      </c>
      <c r="E4517" s="13" t="str">
        <f t="shared" si="716"/>
        <v>CHPF_M3_ActRPM_BP_Value_var</v>
      </c>
      <c r="F4517" s="14" t="str">
        <f t="shared" si="709"/>
        <v>BP_Value_var_HiProEN</v>
      </c>
      <c r="G4517" s="10" t="str">
        <f t="shared" si="710"/>
        <v>CHPF_M3_ActRPM_HiProEN</v>
      </c>
      <c r="H4517" s="10" t="str">
        <f>VLOOKUP(基本表格!E4517,起始地址定义!A:D,4,FALSE)&amp;" "&amp;Q4517</f>
        <v>2122+P2-M3 2#双螺旋运输机A 反馈转速 上限保护使能</v>
      </c>
      <c r="I4517" s="10" t="str">
        <f t="shared" si="711"/>
        <v>DB100,X800.3</v>
      </c>
      <c r="J4517" s="13" t="str">
        <f>VLOOKUP(E4517,起始地址定义!A:D,2,FALSE)</f>
        <v>DB100</v>
      </c>
      <c r="K4517" s="12" t="str">
        <f t="shared" si="712"/>
        <v>X800.3</v>
      </c>
      <c r="L4517" s="13">
        <f>VLOOKUP(E4517,起始地址定义!A:D,3,FALSE)</f>
        <v>800</v>
      </c>
      <c r="M4517" s="14">
        <f>VLOOKUP($F4517,类型描述及偏移量!$C:$H,2,FALSE)</f>
        <v>0.299999999999997</v>
      </c>
      <c r="N4517" s="14" t="str">
        <f>VLOOKUP($F4517,类型描述及偏移量!$C:$H,3,FALSE)</f>
        <v>离散</v>
      </c>
      <c r="O4517" s="14" t="str">
        <f>VLOOKUP($F4517,类型描述及偏移量!$C:$H,4,FALSE)</f>
        <v>None</v>
      </c>
      <c r="P4517" s="14" t="str">
        <f>VLOOKUP($F4517,类型描述及偏移量!$C:$H,5,FALSE)</f>
        <v>No</v>
      </c>
      <c r="Q4517" s="14" t="str">
        <f>VLOOKUP($F4517,类型描述及偏移量!$C:$H,6,FALSE)</f>
        <v>上限保护使能</v>
      </c>
    </row>
    <row r="4518" hidden="1" spans="1:17">
      <c r="A4518" s="12" t="s">
        <v>128</v>
      </c>
      <c r="B4518" s="12" t="str">
        <f t="shared" si="713"/>
        <v>M3_ActRPM</v>
      </c>
      <c r="C4518" s="12" t="str">
        <f t="shared" si="714"/>
        <v>LoProEN</v>
      </c>
      <c r="D4518" s="12" t="str">
        <f t="shared" si="715"/>
        <v>BP_Value_var</v>
      </c>
      <c r="E4518" s="13" t="str">
        <f t="shared" si="716"/>
        <v>CHPF_M3_ActRPM_BP_Value_var</v>
      </c>
      <c r="F4518" s="14" t="str">
        <f t="shared" si="709"/>
        <v>BP_Value_var_LoProEN</v>
      </c>
      <c r="G4518" s="10" t="str">
        <f t="shared" si="710"/>
        <v>CHPF_M3_ActRPM_LoProEN</v>
      </c>
      <c r="H4518" s="10" t="str">
        <f>VLOOKUP(基本表格!E4518,起始地址定义!A:D,4,FALSE)&amp;" "&amp;Q4518</f>
        <v>2122+P2-M3 2#双螺旋运输机A 反馈转速 下限保护使能</v>
      </c>
      <c r="I4518" s="10" t="str">
        <f t="shared" si="711"/>
        <v>DB100,X800.4</v>
      </c>
      <c r="J4518" s="13" t="str">
        <f>VLOOKUP(E4518,起始地址定义!A:D,2,FALSE)</f>
        <v>DB100</v>
      </c>
      <c r="K4518" s="12" t="str">
        <f t="shared" si="712"/>
        <v>X800.4</v>
      </c>
      <c r="L4518" s="13">
        <f>VLOOKUP(E4518,起始地址定义!A:D,3,FALSE)</f>
        <v>800</v>
      </c>
      <c r="M4518" s="14">
        <f>VLOOKUP($F4518,类型描述及偏移量!$C:$H,2,FALSE)</f>
        <v>0.399999999999999</v>
      </c>
      <c r="N4518" s="14" t="str">
        <f>VLOOKUP($F4518,类型描述及偏移量!$C:$H,3,FALSE)</f>
        <v>离散</v>
      </c>
      <c r="O4518" s="14" t="str">
        <f>VLOOKUP($F4518,类型描述及偏移量!$C:$H,4,FALSE)</f>
        <v>None</v>
      </c>
      <c r="P4518" s="14" t="str">
        <f>VLOOKUP($F4518,类型描述及偏移量!$C:$H,5,FALSE)</f>
        <v>No</v>
      </c>
      <c r="Q4518" s="14" t="str">
        <f>VLOOKUP($F4518,类型描述及偏移量!$C:$H,6,FALSE)</f>
        <v>下限保护使能</v>
      </c>
    </row>
    <row r="4519" hidden="1" spans="1:17">
      <c r="A4519" s="12" t="s">
        <v>128</v>
      </c>
      <c r="B4519" s="12" t="str">
        <f t="shared" si="713"/>
        <v>M3_ActRPM</v>
      </c>
      <c r="C4519" s="12" t="str">
        <f t="shared" si="714"/>
        <v>HiALM</v>
      </c>
      <c r="D4519" s="12" t="str">
        <f t="shared" si="715"/>
        <v>BP_Value_var</v>
      </c>
      <c r="E4519" s="13" t="str">
        <f t="shared" si="716"/>
        <v>CHPF_M3_ActRPM_BP_Value_var</v>
      </c>
      <c r="F4519" s="14" t="str">
        <f t="shared" si="709"/>
        <v>BP_Value_var_HiALM</v>
      </c>
      <c r="G4519" s="10" t="str">
        <f t="shared" si="710"/>
        <v>CHPF_M3_ActRPM_HiALM</v>
      </c>
      <c r="H4519" s="10" t="str">
        <f>VLOOKUP(基本表格!E4519,起始地址定义!A:D,4,FALSE)&amp;" "&amp;Q4519</f>
        <v>2122+P2-M3 2#双螺旋运输机A 反馈转速 上限报警</v>
      </c>
      <c r="I4519" s="10" t="str">
        <f t="shared" si="711"/>
        <v>DB100,X800.5</v>
      </c>
      <c r="J4519" s="13" t="str">
        <f>VLOOKUP(E4519,起始地址定义!A:D,2,FALSE)</f>
        <v>DB100</v>
      </c>
      <c r="K4519" s="12" t="str">
        <f t="shared" si="712"/>
        <v>X800.5</v>
      </c>
      <c r="L4519" s="13">
        <f>VLOOKUP(E4519,起始地址定义!A:D,3,FALSE)</f>
        <v>800</v>
      </c>
      <c r="M4519" s="14">
        <f>VLOOKUP($F4519,类型描述及偏移量!$C:$H,2,FALSE)</f>
        <v>0.5</v>
      </c>
      <c r="N4519" s="14" t="str">
        <f>VLOOKUP($F4519,类型描述及偏移量!$C:$H,3,FALSE)</f>
        <v>离散</v>
      </c>
      <c r="O4519" s="14" t="str">
        <f>VLOOKUP($F4519,类型描述及偏移量!$C:$H,4,FALSE)</f>
        <v>None</v>
      </c>
      <c r="P4519" s="14" t="str">
        <f>VLOOKUP($F4519,类型描述及偏移量!$C:$H,5,FALSE)</f>
        <v>Yes</v>
      </c>
      <c r="Q4519" s="14" t="str">
        <f>VLOOKUP($F4519,类型描述及偏移量!$C:$H,6,FALSE)</f>
        <v>上限报警</v>
      </c>
    </row>
    <row r="4520" hidden="1" spans="1:17">
      <c r="A4520" s="12" t="s">
        <v>128</v>
      </c>
      <c r="B4520" s="12" t="str">
        <f t="shared" si="713"/>
        <v>M3_ActRPM</v>
      </c>
      <c r="C4520" s="12" t="str">
        <f t="shared" si="714"/>
        <v>LoALM</v>
      </c>
      <c r="D4520" s="12" t="str">
        <f t="shared" si="715"/>
        <v>BP_Value_var</v>
      </c>
      <c r="E4520" s="13" t="str">
        <f t="shared" si="716"/>
        <v>CHPF_M3_ActRPM_BP_Value_var</v>
      </c>
      <c r="F4520" s="14" t="str">
        <f t="shared" si="709"/>
        <v>BP_Value_var_LoALM</v>
      </c>
      <c r="G4520" s="10" t="str">
        <f t="shared" si="710"/>
        <v>CHPF_M3_ActRPM_LoALM</v>
      </c>
      <c r="H4520" s="10" t="str">
        <f>VLOOKUP(基本表格!E4520,起始地址定义!A:D,4,FALSE)&amp;" "&amp;Q4520</f>
        <v>2122+P2-M3 2#双螺旋运输机A 反馈转速 下限报警</v>
      </c>
      <c r="I4520" s="10" t="str">
        <f t="shared" si="711"/>
        <v>DB100,X800.6</v>
      </c>
      <c r="J4520" s="13" t="str">
        <f>VLOOKUP(E4520,起始地址定义!A:D,2,FALSE)</f>
        <v>DB100</v>
      </c>
      <c r="K4520" s="12" t="str">
        <f t="shared" si="712"/>
        <v>X800.6</v>
      </c>
      <c r="L4520" s="13">
        <f>VLOOKUP(E4520,起始地址定义!A:D,3,FALSE)</f>
        <v>800</v>
      </c>
      <c r="M4520" s="14">
        <f>VLOOKUP($F4520,类型描述及偏移量!$C:$H,2,FALSE)</f>
        <v>0.600000000000001</v>
      </c>
      <c r="N4520" s="14" t="str">
        <f>VLOOKUP($F4520,类型描述及偏移量!$C:$H,3,FALSE)</f>
        <v>离散</v>
      </c>
      <c r="O4520" s="14" t="str">
        <f>VLOOKUP($F4520,类型描述及偏移量!$C:$H,4,FALSE)</f>
        <v>None</v>
      </c>
      <c r="P4520" s="14" t="str">
        <f>VLOOKUP($F4520,类型描述及偏移量!$C:$H,5,FALSE)</f>
        <v>Yes</v>
      </c>
      <c r="Q4520" s="14" t="str">
        <f>VLOOKUP($F4520,类型描述及偏移量!$C:$H,6,FALSE)</f>
        <v>下限报警</v>
      </c>
    </row>
    <row r="4521" hidden="1" spans="1:17">
      <c r="A4521" s="12" t="s">
        <v>128</v>
      </c>
      <c r="B4521" s="12" t="str">
        <f t="shared" si="713"/>
        <v>M3_ActRPM</v>
      </c>
      <c r="C4521" s="12" t="str">
        <f t="shared" si="714"/>
        <v>HiHiALM</v>
      </c>
      <c r="D4521" s="12" t="str">
        <f t="shared" si="715"/>
        <v>BP_Value_var</v>
      </c>
      <c r="E4521" s="13" t="str">
        <f t="shared" si="716"/>
        <v>CHPF_M3_ActRPM_BP_Value_var</v>
      </c>
      <c r="F4521" s="14" t="str">
        <f t="shared" si="709"/>
        <v>BP_Value_var_HiHiALM</v>
      </c>
      <c r="G4521" s="10" t="str">
        <f t="shared" si="710"/>
        <v>CHPF_M3_ActRPM_HiHiALM</v>
      </c>
      <c r="H4521" s="10" t="str">
        <f>VLOOKUP(基本表格!E4521,起始地址定义!A:D,4,FALSE)&amp;" "&amp;Q4521</f>
        <v>2122+P2-M3 2#双螺旋运输机A 反馈转速 上上限报警</v>
      </c>
      <c r="I4521" s="10" t="str">
        <f t="shared" si="711"/>
        <v>DB100,X800.7</v>
      </c>
      <c r="J4521" s="13" t="str">
        <f>VLOOKUP(E4521,起始地址定义!A:D,2,FALSE)</f>
        <v>DB100</v>
      </c>
      <c r="K4521" s="12" t="str">
        <f t="shared" si="712"/>
        <v>X800.7</v>
      </c>
      <c r="L4521" s="13">
        <f>VLOOKUP(E4521,起始地址定义!A:D,3,FALSE)</f>
        <v>800</v>
      </c>
      <c r="M4521" s="14">
        <f>VLOOKUP($F4521,类型描述及偏移量!$C:$H,2,FALSE)</f>
        <v>0.700000000000003</v>
      </c>
      <c r="N4521" s="14" t="str">
        <f>VLOOKUP($F4521,类型描述及偏移量!$C:$H,3,FALSE)</f>
        <v>离散</v>
      </c>
      <c r="O4521" s="14" t="str">
        <f>VLOOKUP($F4521,类型描述及偏移量!$C:$H,4,FALSE)</f>
        <v>On</v>
      </c>
      <c r="P4521" s="14" t="str">
        <f>VLOOKUP($F4521,类型描述及偏移量!$C:$H,5,FALSE)</f>
        <v>Yes</v>
      </c>
      <c r="Q4521" s="14" t="str">
        <f>VLOOKUP($F4521,类型描述及偏移量!$C:$H,6,FALSE)</f>
        <v>上上限报警</v>
      </c>
    </row>
    <row r="4522" hidden="1" spans="1:17">
      <c r="A4522" s="12" t="s">
        <v>128</v>
      </c>
      <c r="B4522" s="12" t="str">
        <f t="shared" si="713"/>
        <v>M3_ActRPM</v>
      </c>
      <c r="C4522" s="12" t="str">
        <f t="shared" si="714"/>
        <v>LoLoALM</v>
      </c>
      <c r="D4522" s="12" t="str">
        <f t="shared" si="715"/>
        <v>BP_Value_var</v>
      </c>
      <c r="E4522" s="13" t="str">
        <f t="shared" si="716"/>
        <v>CHPF_M3_ActRPM_BP_Value_var</v>
      </c>
      <c r="F4522" s="14" t="str">
        <f t="shared" si="709"/>
        <v>BP_Value_var_LoLoALM</v>
      </c>
      <c r="G4522" s="10" t="str">
        <f t="shared" si="710"/>
        <v>CHPF_M3_ActRPM_LoLoALM</v>
      </c>
      <c r="H4522" s="10" t="str">
        <f>VLOOKUP(基本表格!E4522,起始地址定义!A:D,4,FALSE)&amp;" "&amp;Q4522</f>
        <v>2122+P2-M3 2#双螺旋运输机A 反馈转速 下下限报警</v>
      </c>
      <c r="I4522" s="10" t="str">
        <f t="shared" si="711"/>
        <v>DB100,X801.0</v>
      </c>
      <c r="J4522" s="13" t="str">
        <f>VLOOKUP(E4522,起始地址定义!A:D,2,FALSE)</f>
        <v>DB100</v>
      </c>
      <c r="K4522" s="12" t="str">
        <f t="shared" si="712"/>
        <v>X801.0</v>
      </c>
      <c r="L4522" s="13">
        <f>VLOOKUP(E4522,起始地址定义!A:D,3,FALSE)</f>
        <v>800</v>
      </c>
      <c r="M4522" s="14">
        <f>VLOOKUP($F4522,类型描述及偏移量!$C:$H,2,FALSE)</f>
        <v>1</v>
      </c>
      <c r="N4522" s="14" t="str">
        <f>VLOOKUP($F4522,类型描述及偏移量!$C:$H,3,FALSE)</f>
        <v>离散</v>
      </c>
      <c r="O4522" s="14" t="str">
        <f>VLOOKUP($F4522,类型描述及偏移量!$C:$H,4,FALSE)</f>
        <v>On</v>
      </c>
      <c r="P4522" s="14" t="str">
        <f>VLOOKUP($F4522,类型描述及偏移量!$C:$H,5,FALSE)</f>
        <v>Yes</v>
      </c>
      <c r="Q4522" s="14" t="str">
        <f>VLOOKUP($F4522,类型描述及偏移量!$C:$H,6,FALSE)</f>
        <v>下下限报警</v>
      </c>
    </row>
    <row r="4523" hidden="1" spans="1:17">
      <c r="A4523" s="12" t="s">
        <v>128</v>
      </c>
      <c r="B4523" s="12" t="str">
        <f t="shared" si="713"/>
        <v>M3_ActRPM</v>
      </c>
      <c r="C4523" s="12" t="str">
        <f t="shared" si="714"/>
        <v>LimALM</v>
      </c>
      <c r="D4523" s="12" t="str">
        <f t="shared" si="715"/>
        <v>BP_Value_var</v>
      </c>
      <c r="E4523" s="13" t="str">
        <f t="shared" si="716"/>
        <v>CHPF_M3_ActRPM_BP_Value_var</v>
      </c>
      <c r="F4523" s="14" t="str">
        <f t="shared" si="709"/>
        <v>BP_Value_var_LimALM</v>
      </c>
      <c r="G4523" s="10" t="str">
        <f t="shared" si="710"/>
        <v>CHPF_M3_ActRPM_LimALM</v>
      </c>
      <c r="H4523" s="10" t="str">
        <f>VLOOKUP(基本表格!E4523,起始地址定义!A:D,4,FALSE)&amp;" "&amp;Q4523</f>
        <v>2122+P2-M3 2#双螺旋运输机A 反馈转速 极限报警</v>
      </c>
      <c r="I4523" s="10" t="str">
        <f t="shared" si="711"/>
        <v>DB100,X801.1</v>
      </c>
      <c r="J4523" s="13" t="str">
        <f>VLOOKUP(E4523,起始地址定义!A:D,2,FALSE)</f>
        <v>DB100</v>
      </c>
      <c r="K4523" s="12" t="str">
        <f t="shared" si="712"/>
        <v>X801.1</v>
      </c>
      <c r="L4523" s="13">
        <f>VLOOKUP(E4523,起始地址定义!A:D,3,FALSE)</f>
        <v>800</v>
      </c>
      <c r="M4523" s="14">
        <f>VLOOKUP($F4523,类型描述及偏移量!$C:$H,2,FALSE)</f>
        <v>1.1</v>
      </c>
      <c r="N4523" s="14" t="str">
        <f>VLOOKUP($F4523,类型描述及偏移量!$C:$H,3,FALSE)</f>
        <v>离散</v>
      </c>
      <c r="O4523" s="14" t="str">
        <f>VLOOKUP($F4523,类型描述及偏移量!$C:$H,4,FALSE)</f>
        <v>On</v>
      </c>
      <c r="P4523" s="14" t="str">
        <f>VLOOKUP($F4523,类型描述及偏移量!$C:$H,5,FALSE)</f>
        <v>Yes</v>
      </c>
      <c r="Q4523" s="14" t="str">
        <f>VLOOKUP($F4523,类型描述及偏移量!$C:$H,6,FALSE)</f>
        <v>极限报警</v>
      </c>
    </row>
    <row r="4524" hidden="1" spans="1:17">
      <c r="A4524" s="12" t="s">
        <v>128</v>
      </c>
      <c r="B4524" s="12" t="str">
        <f t="shared" si="713"/>
        <v>M3_ActRPM</v>
      </c>
      <c r="C4524" s="12" t="str">
        <f t="shared" si="714"/>
        <v>LostALM</v>
      </c>
      <c r="D4524" s="12" t="str">
        <f t="shared" si="715"/>
        <v>BP_Value_var</v>
      </c>
      <c r="E4524" s="13" t="str">
        <f t="shared" si="716"/>
        <v>CHPF_M3_ActRPM_BP_Value_var</v>
      </c>
      <c r="F4524" s="14" t="str">
        <f t="shared" si="709"/>
        <v>BP_Value_var_LostALM</v>
      </c>
      <c r="G4524" s="10" t="str">
        <f t="shared" si="710"/>
        <v>CHPF_M3_ActRPM_LostALM</v>
      </c>
      <c r="H4524" s="10" t="str">
        <f>VLOOKUP(基本表格!E4524,起始地址定义!A:D,4,FALSE)&amp;" "&amp;Q4524</f>
        <v>2122+P2-M3 2#双螺旋运输机A 反馈转速 传感器断线报警</v>
      </c>
      <c r="I4524" s="10" t="str">
        <f t="shared" si="711"/>
        <v>DB100,X801.2</v>
      </c>
      <c r="J4524" s="13" t="str">
        <f>VLOOKUP(E4524,起始地址定义!A:D,2,FALSE)</f>
        <v>DB100</v>
      </c>
      <c r="K4524" s="12" t="str">
        <f t="shared" si="712"/>
        <v>X801.2</v>
      </c>
      <c r="L4524" s="13">
        <f>VLOOKUP(E4524,起始地址定义!A:D,3,FALSE)</f>
        <v>800</v>
      </c>
      <c r="M4524" s="14">
        <f>VLOOKUP($F4524,类型描述及偏移量!$C:$H,2,FALSE)</f>
        <v>1.2</v>
      </c>
      <c r="N4524" s="14" t="str">
        <f>VLOOKUP($F4524,类型描述及偏移量!$C:$H,3,FALSE)</f>
        <v>离散</v>
      </c>
      <c r="O4524" s="14" t="str">
        <f>VLOOKUP($F4524,类型描述及偏移量!$C:$H,4,FALSE)</f>
        <v>On</v>
      </c>
      <c r="P4524" s="14" t="str">
        <f>VLOOKUP($F4524,类型描述及偏移量!$C:$H,5,FALSE)</f>
        <v>Yes</v>
      </c>
      <c r="Q4524" s="14" t="str">
        <f>VLOOKUP($F4524,类型描述及偏移量!$C:$H,6,FALSE)</f>
        <v>传感器断线报警</v>
      </c>
    </row>
    <row r="4525" hidden="1" spans="1:17">
      <c r="A4525" s="12" t="s">
        <v>128</v>
      </c>
      <c r="B4525" s="12" t="str">
        <f t="shared" si="713"/>
        <v>M3_ActRPM</v>
      </c>
      <c r="C4525" s="12" t="str">
        <f t="shared" si="714"/>
        <v>Code</v>
      </c>
      <c r="D4525" s="12" t="str">
        <f t="shared" si="715"/>
        <v>BP_Value_var</v>
      </c>
      <c r="E4525" s="13" t="str">
        <f t="shared" si="716"/>
        <v>CHPF_M3_ActRPM_BP_Value_var</v>
      </c>
      <c r="F4525" s="14" t="str">
        <f t="shared" si="709"/>
        <v>BP_Value_var_Code</v>
      </c>
      <c r="G4525" s="10" t="str">
        <f t="shared" si="710"/>
        <v>CHPF_M3_ActRPM_Code</v>
      </c>
      <c r="H4525" s="10" t="str">
        <f>VLOOKUP(基本表格!E4525,起始地址定义!A:D,4,FALSE)&amp;" "&amp;Q4525</f>
        <v>2122+P2-M3 2#双螺旋运输机A 反馈转速 实际内码</v>
      </c>
      <c r="I4525" s="10" t="str">
        <f t="shared" si="711"/>
        <v>DB100,INT802</v>
      </c>
      <c r="J4525" s="13" t="str">
        <f>VLOOKUP(E4525,起始地址定义!A:D,2,FALSE)</f>
        <v>DB100</v>
      </c>
      <c r="K4525" s="12" t="str">
        <f t="shared" si="712"/>
        <v>INT802</v>
      </c>
      <c r="L4525" s="13">
        <f>VLOOKUP(E4525,起始地址定义!A:D,3,FALSE)</f>
        <v>800</v>
      </c>
      <c r="M4525" s="14">
        <f>VLOOKUP($F4525,类型描述及偏移量!$C:$H,2,FALSE)</f>
        <v>2</v>
      </c>
      <c r="N4525" s="14" t="str">
        <f>VLOOKUP($F4525,类型描述及偏移量!$C:$H,3,FALSE)</f>
        <v>整型</v>
      </c>
      <c r="O4525" s="14" t="str">
        <f>VLOOKUP($F4525,类型描述及偏移量!$C:$H,4,FALSE)</f>
        <v>None</v>
      </c>
      <c r="P4525" s="14" t="str">
        <f>VLOOKUP($F4525,类型描述及偏移量!$C:$H,5,FALSE)</f>
        <v>Yes</v>
      </c>
      <c r="Q4525" s="14" t="str">
        <f>VLOOKUP($F4525,类型描述及偏移量!$C:$H,6,FALSE)</f>
        <v>实际内码</v>
      </c>
    </row>
    <row r="4526" hidden="1" spans="1:17">
      <c r="A4526" s="12" t="s">
        <v>128</v>
      </c>
      <c r="B4526" s="12" t="str">
        <f t="shared" si="713"/>
        <v>M3_ActRPM</v>
      </c>
      <c r="C4526" s="12" t="str">
        <f t="shared" si="714"/>
        <v>Value</v>
      </c>
      <c r="D4526" s="12" t="str">
        <f t="shared" si="715"/>
        <v>BP_Value_var</v>
      </c>
      <c r="E4526" s="13" t="str">
        <f t="shared" si="716"/>
        <v>CHPF_M3_ActRPM_BP_Value_var</v>
      </c>
      <c r="F4526" s="14" t="str">
        <f t="shared" si="709"/>
        <v>BP_Value_var_Value</v>
      </c>
      <c r="G4526" s="10" t="str">
        <f t="shared" si="710"/>
        <v>CHPF_M3_ActRPM_Value</v>
      </c>
      <c r="H4526" s="10" t="str">
        <f>VLOOKUP(基本表格!E4526,起始地址定义!A:D,4,FALSE)&amp;" "&amp;Q4526</f>
        <v>2122+P2-M3 2#双螺旋运输机A 反馈转速 实际值</v>
      </c>
      <c r="I4526" s="10" t="str">
        <f t="shared" si="711"/>
        <v>DB100,REAL806</v>
      </c>
      <c r="J4526" s="13" t="str">
        <f>VLOOKUP(E4526,起始地址定义!A:D,2,FALSE)</f>
        <v>DB100</v>
      </c>
      <c r="K4526" s="12" t="str">
        <f t="shared" si="712"/>
        <v>REAL806</v>
      </c>
      <c r="L4526" s="13">
        <f>VLOOKUP(E4526,起始地址定义!A:D,3,FALSE)</f>
        <v>800</v>
      </c>
      <c r="M4526" s="14">
        <f>VLOOKUP($F4526,类型描述及偏移量!$C:$H,2,FALSE)</f>
        <v>6</v>
      </c>
      <c r="N4526" s="14" t="str">
        <f>VLOOKUP($F4526,类型描述及偏移量!$C:$H,3,FALSE)</f>
        <v>实型</v>
      </c>
      <c r="O4526" s="14" t="str">
        <f>VLOOKUP($F4526,类型描述及偏移量!$C:$H,4,FALSE)</f>
        <v>None</v>
      </c>
      <c r="P4526" s="14" t="str">
        <f>VLOOKUP($F4526,类型描述及偏移量!$C:$H,5,FALSE)</f>
        <v>Yes</v>
      </c>
      <c r="Q4526" s="14" t="str">
        <f>VLOOKUP($F4526,类型描述及偏移量!$C:$H,6,FALSE)</f>
        <v>实际值</v>
      </c>
    </row>
    <row r="4527" hidden="1" spans="1:17">
      <c r="A4527" s="12" t="s">
        <v>128</v>
      </c>
      <c r="B4527" s="12" t="str">
        <f t="shared" si="713"/>
        <v>M3_ActRPM</v>
      </c>
      <c r="C4527" s="12" t="str">
        <f t="shared" si="714"/>
        <v>Range</v>
      </c>
      <c r="D4527" s="12" t="str">
        <f t="shared" si="715"/>
        <v>BP_Value_var</v>
      </c>
      <c r="E4527" s="13" t="str">
        <f t="shared" si="716"/>
        <v>CHPF_M3_ActRPM_BP_Value_var</v>
      </c>
      <c r="F4527" s="14" t="str">
        <f t="shared" si="709"/>
        <v>BP_Value_var_Range</v>
      </c>
      <c r="G4527" s="10" t="str">
        <f t="shared" si="710"/>
        <v>CHPF_M3_ActRPM_Range</v>
      </c>
      <c r="H4527" s="10" t="str">
        <f>VLOOKUP(基本表格!E4527,起始地址定义!A:D,4,FALSE)&amp;" "&amp;Q4527</f>
        <v>2122+P2-M3 2#双螺旋运输机A 反馈转速 量程</v>
      </c>
      <c r="I4527" s="10" t="str">
        <f t="shared" si="711"/>
        <v>DB100,REAL810</v>
      </c>
      <c r="J4527" s="13" t="str">
        <f>VLOOKUP(E4527,起始地址定义!A:D,2,FALSE)</f>
        <v>DB100</v>
      </c>
      <c r="K4527" s="12" t="str">
        <f t="shared" si="712"/>
        <v>REAL810</v>
      </c>
      <c r="L4527" s="13">
        <f>VLOOKUP(E4527,起始地址定义!A:D,3,FALSE)</f>
        <v>800</v>
      </c>
      <c r="M4527" s="14">
        <f>VLOOKUP($F4527,类型描述及偏移量!$C:$H,2,FALSE)</f>
        <v>10</v>
      </c>
      <c r="N4527" s="14" t="str">
        <f>VLOOKUP($F4527,类型描述及偏移量!$C:$H,3,FALSE)</f>
        <v>实型</v>
      </c>
      <c r="O4527" s="14" t="str">
        <f>VLOOKUP($F4527,类型描述及偏移量!$C:$H,4,FALSE)</f>
        <v>None</v>
      </c>
      <c r="P4527" s="14" t="str">
        <f>VLOOKUP($F4527,类型描述及偏移量!$C:$H,5,FALSE)</f>
        <v>No</v>
      </c>
      <c r="Q4527" s="14" t="str">
        <f>VLOOKUP($F4527,类型描述及偏移量!$C:$H,6,FALSE)</f>
        <v>量程</v>
      </c>
    </row>
    <row r="4528" hidden="1" spans="1:17">
      <c r="A4528" s="12" t="s">
        <v>128</v>
      </c>
      <c r="B4528" s="12" t="str">
        <f t="shared" si="713"/>
        <v>M3_ActRPM</v>
      </c>
      <c r="C4528" s="12" t="str">
        <f t="shared" si="714"/>
        <v>Hi</v>
      </c>
      <c r="D4528" s="12" t="str">
        <f t="shared" si="715"/>
        <v>BP_Value_var</v>
      </c>
      <c r="E4528" s="13" t="str">
        <f t="shared" si="716"/>
        <v>CHPF_M3_ActRPM_BP_Value_var</v>
      </c>
      <c r="F4528" s="14" t="str">
        <f t="shared" si="709"/>
        <v>BP_Value_var_Hi</v>
      </c>
      <c r="G4528" s="10" t="str">
        <f t="shared" si="710"/>
        <v>CHPF_M3_ActRPM_Hi</v>
      </c>
      <c r="H4528" s="10" t="str">
        <f>VLOOKUP(基本表格!E4528,起始地址定义!A:D,4,FALSE)&amp;" "&amp;Q4528</f>
        <v>2122+P2-M3 2#双螺旋运输机A 反馈转速 上限值</v>
      </c>
      <c r="I4528" s="10" t="str">
        <f t="shared" si="711"/>
        <v>DB100,REAL814</v>
      </c>
      <c r="J4528" s="13" t="str">
        <f>VLOOKUP(E4528,起始地址定义!A:D,2,FALSE)</f>
        <v>DB100</v>
      </c>
      <c r="K4528" s="12" t="str">
        <f t="shared" si="712"/>
        <v>REAL814</v>
      </c>
      <c r="L4528" s="13">
        <f>VLOOKUP(E4528,起始地址定义!A:D,3,FALSE)</f>
        <v>800</v>
      </c>
      <c r="M4528" s="14">
        <f>VLOOKUP($F4528,类型描述及偏移量!$C:$H,2,FALSE)</f>
        <v>14</v>
      </c>
      <c r="N4528" s="14" t="str">
        <f>VLOOKUP($F4528,类型描述及偏移量!$C:$H,3,FALSE)</f>
        <v>实型</v>
      </c>
      <c r="O4528" s="14" t="str">
        <f>VLOOKUP($F4528,类型描述及偏移量!$C:$H,4,FALSE)</f>
        <v>None</v>
      </c>
      <c r="P4528" s="14" t="str">
        <f>VLOOKUP($F4528,类型描述及偏移量!$C:$H,5,FALSE)</f>
        <v>No</v>
      </c>
      <c r="Q4528" s="14" t="str">
        <f>VLOOKUP($F4528,类型描述及偏移量!$C:$H,6,FALSE)</f>
        <v>上限值</v>
      </c>
    </row>
    <row r="4529" hidden="1" spans="1:17">
      <c r="A4529" s="12" t="s">
        <v>128</v>
      </c>
      <c r="B4529" s="12" t="str">
        <f t="shared" si="713"/>
        <v>M3_ActRPM</v>
      </c>
      <c r="C4529" s="12" t="str">
        <f t="shared" si="714"/>
        <v>Lo</v>
      </c>
      <c r="D4529" s="12" t="str">
        <f t="shared" si="715"/>
        <v>BP_Value_var</v>
      </c>
      <c r="E4529" s="13" t="str">
        <f t="shared" si="716"/>
        <v>CHPF_M3_ActRPM_BP_Value_var</v>
      </c>
      <c r="F4529" s="14" t="str">
        <f t="shared" si="709"/>
        <v>BP_Value_var_Lo</v>
      </c>
      <c r="G4529" s="10" t="str">
        <f t="shared" si="710"/>
        <v>CHPF_M3_ActRPM_Lo</v>
      </c>
      <c r="H4529" s="10" t="str">
        <f>VLOOKUP(基本表格!E4529,起始地址定义!A:D,4,FALSE)&amp;" "&amp;Q4529</f>
        <v>2122+P2-M3 2#双螺旋运输机A 反馈转速 下限值</v>
      </c>
      <c r="I4529" s="10" t="str">
        <f t="shared" si="711"/>
        <v>DB100,REAL818</v>
      </c>
      <c r="J4529" s="13" t="str">
        <f>VLOOKUP(E4529,起始地址定义!A:D,2,FALSE)</f>
        <v>DB100</v>
      </c>
      <c r="K4529" s="12" t="str">
        <f t="shared" si="712"/>
        <v>REAL818</v>
      </c>
      <c r="L4529" s="13">
        <f>VLOOKUP(E4529,起始地址定义!A:D,3,FALSE)</f>
        <v>800</v>
      </c>
      <c r="M4529" s="14">
        <f>VLOOKUP($F4529,类型描述及偏移量!$C:$H,2,FALSE)</f>
        <v>18</v>
      </c>
      <c r="N4529" s="14" t="str">
        <f>VLOOKUP($F4529,类型描述及偏移量!$C:$H,3,FALSE)</f>
        <v>实型</v>
      </c>
      <c r="O4529" s="14" t="str">
        <f>VLOOKUP($F4529,类型描述及偏移量!$C:$H,4,FALSE)</f>
        <v>None</v>
      </c>
      <c r="P4529" s="14" t="str">
        <f>VLOOKUP($F4529,类型描述及偏移量!$C:$H,5,FALSE)</f>
        <v>No</v>
      </c>
      <c r="Q4529" s="14" t="str">
        <f>VLOOKUP($F4529,类型描述及偏移量!$C:$H,6,FALSE)</f>
        <v>下限值</v>
      </c>
    </row>
    <row r="4530" hidden="1" spans="1:17">
      <c r="A4530" s="12" t="s">
        <v>128</v>
      </c>
      <c r="B4530" s="12" t="str">
        <f t="shared" si="713"/>
        <v>M3_ActRPM</v>
      </c>
      <c r="C4530" s="12" t="str">
        <f t="shared" si="714"/>
        <v>HiHi</v>
      </c>
      <c r="D4530" s="12" t="str">
        <f t="shared" si="715"/>
        <v>BP_Value_var</v>
      </c>
      <c r="E4530" s="13" t="str">
        <f t="shared" si="716"/>
        <v>CHPF_M3_ActRPM_BP_Value_var</v>
      </c>
      <c r="F4530" s="14" t="str">
        <f t="shared" si="709"/>
        <v>BP_Value_var_HiHi</v>
      </c>
      <c r="G4530" s="10" t="str">
        <f t="shared" si="710"/>
        <v>CHPF_M3_ActRPM_HiHi</v>
      </c>
      <c r="H4530" s="10" t="str">
        <f>VLOOKUP(基本表格!E4530,起始地址定义!A:D,4,FALSE)&amp;" "&amp;Q4530</f>
        <v>2122+P2-M3 2#双螺旋运输机A 反馈转速 上上限值</v>
      </c>
      <c r="I4530" s="10" t="str">
        <f t="shared" si="711"/>
        <v>DB100,REAL822</v>
      </c>
      <c r="J4530" s="13" t="str">
        <f>VLOOKUP(E4530,起始地址定义!A:D,2,FALSE)</f>
        <v>DB100</v>
      </c>
      <c r="K4530" s="12" t="str">
        <f t="shared" si="712"/>
        <v>REAL822</v>
      </c>
      <c r="L4530" s="13">
        <f>VLOOKUP(E4530,起始地址定义!A:D,3,FALSE)</f>
        <v>800</v>
      </c>
      <c r="M4530" s="14">
        <f>VLOOKUP($F4530,类型描述及偏移量!$C:$H,2,FALSE)</f>
        <v>22</v>
      </c>
      <c r="N4530" s="14" t="str">
        <f>VLOOKUP($F4530,类型描述及偏移量!$C:$H,3,FALSE)</f>
        <v>实型</v>
      </c>
      <c r="O4530" s="14" t="str">
        <f>VLOOKUP($F4530,类型描述及偏移量!$C:$H,4,FALSE)</f>
        <v>None</v>
      </c>
      <c r="P4530" s="14" t="str">
        <f>VLOOKUP($F4530,类型描述及偏移量!$C:$H,5,FALSE)</f>
        <v>No</v>
      </c>
      <c r="Q4530" s="14" t="str">
        <f>VLOOKUP($F4530,类型描述及偏移量!$C:$H,6,FALSE)</f>
        <v>上上限值</v>
      </c>
    </row>
    <row r="4531" hidden="1" spans="1:17">
      <c r="A4531" s="12" t="s">
        <v>128</v>
      </c>
      <c r="B4531" s="12" t="str">
        <f t="shared" si="713"/>
        <v>M3_ActRPM</v>
      </c>
      <c r="C4531" s="12" t="str">
        <f t="shared" si="714"/>
        <v>LoLo</v>
      </c>
      <c r="D4531" s="12" t="str">
        <f t="shared" si="715"/>
        <v>BP_Value_var</v>
      </c>
      <c r="E4531" s="13" t="str">
        <f t="shared" si="716"/>
        <v>CHPF_M3_ActRPM_BP_Value_var</v>
      </c>
      <c r="F4531" s="14" t="str">
        <f t="shared" si="709"/>
        <v>BP_Value_var_LoLo</v>
      </c>
      <c r="G4531" s="10" t="str">
        <f t="shared" si="710"/>
        <v>CHPF_M3_ActRPM_LoLo</v>
      </c>
      <c r="H4531" s="10" t="str">
        <f>VLOOKUP(基本表格!E4531,起始地址定义!A:D,4,FALSE)&amp;" "&amp;Q4531</f>
        <v>2122+P2-M3 2#双螺旋运输机A 反馈转速 下下限值</v>
      </c>
      <c r="I4531" s="10" t="str">
        <f t="shared" si="711"/>
        <v>DB100,REAL826</v>
      </c>
      <c r="J4531" s="13" t="str">
        <f>VLOOKUP(E4531,起始地址定义!A:D,2,FALSE)</f>
        <v>DB100</v>
      </c>
      <c r="K4531" s="12" t="str">
        <f t="shared" si="712"/>
        <v>REAL826</v>
      </c>
      <c r="L4531" s="13">
        <f>VLOOKUP(E4531,起始地址定义!A:D,3,FALSE)</f>
        <v>800</v>
      </c>
      <c r="M4531" s="14">
        <f>VLOOKUP($F4531,类型描述及偏移量!$C:$H,2,FALSE)</f>
        <v>26</v>
      </c>
      <c r="N4531" s="14" t="str">
        <f>VLOOKUP($F4531,类型描述及偏移量!$C:$H,3,FALSE)</f>
        <v>实型</v>
      </c>
      <c r="O4531" s="14" t="str">
        <f>VLOOKUP($F4531,类型描述及偏移量!$C:$H,4,FALSE)</f>
        <v>None</v>
      </c>
      <c r="P4531" s="14" t="str">
        <f>VLOOKUP($F4531,类型描述及偏移量!$C:$H,5,FALSE)</f>
        <v>No</v>
      </c>
      <c r="Q4531" s="14" t="str">
        <f>VLOOKUP($F4531,类型描述及偏移量!$C:$H,6,FALSE)</f>
        <v>下下限值</v>
      </c>
    </row>
    <row r="4532" hidden="1" spans="1:17">
      <c r="A4532" s="12" t="s">
        <v>128</v>
      </c>
      <c r="B4532" s="12" t="str">
        <f t="shared" si="713"/>
        <v>M3_Current</v>
      </c>
      <c r="C4532" s="12" t="str">
        <f t="shared" si="714"/>
        <v>HiProEN</v>
      </c>
      <c r="D4532" s="12" t="str">
        <f t="shared" si="715"/>
        <v>BP_Value_var</v>
      </c>
      <c r="E4532" s="13" t="str">
        <f t="shared" si="716"/>
        <v>CHPF_M3_Current_BP_Value_var</v>
      </c>
      <c r="F4532" s="14" t="str">
        <f t="shared" si="709"/>
        <v>BP_Value_var_HiProEN</v>
      </c>
      <c r="G4532" s="10" t="str">
        <f t="shared" si="710"/>
        <v>CHPF_M3_Current_HiProEN</v>
      </c>
      <c r="H4532" s="10" t="str">
        <f>VLOOKUP(基本表格!E4532,起始地址定义!A:D,4,FALSE)&amp;" "&amp;Q4532</f>
        <v>2122+P2-M3 2#双螺旋运输机A 反馈电流 上限保护使能</v>
      </c>
      <c r="I4532" s="10" t="str">
        <f t="shared" si="711"/>
        <v>DB100,X850.3</v>
      </c>
      <c r="J4532" s="13" t="str">
        <f>VLOOKUP(E4532,起始地址定义!A:D,2,FALSE)</f>
        <v>DB100</v>
      </c>
      <c r="K4532" s="12" t="str">
        <f t="shared" si="712"/>
        <v>X850.3</v>
      </c>
      <c r="L4532" s="13">
        <f>VLOOKUP(E4532,起始地址定义!A:D,3,FALSE)</f>
        <v>850</v>
      </c>
      <c r="M4532" s="14">
        <f>VLOOKUP($F4532,类型描述及偏移量!$C:$H,2,FALSE)</f>
        <v>0.299999999999997</v>
      </c>
      <c r="N4532" s="14" t="str">
        <f>VLOOKUP($F4532,类型描述及偏移量!$C:$H,3,FALSE)</f>
        <v>离散</v>
      </c>
      <c r="O4532" s="14" t="str">
        <f>VLOOKUP($F4532,类型描述及偏移量!$C:$H,4,FALSE)</f>
        <v>None</v>
      </c>
      <c r="P4532" s="14" t="str">
        <f>VLOOKUP($F4532,类型描述及偏移量!$C:$H,5,FALSE)</f>
        <v>No</v>
      </c>
      <c r="Q4532" s="14" t="str">
        <f>VLOOKUP($F4532,类型描述及偏移量!$C:$H,6,FALSE)</f>
        <v>上限保护使能</v>
      </c>
    </row>
    <row r="4533" hidden="1" spans="1:17">
      <c r="A4533" s="12" t="s">
        <v>128</v>
      </c>
      <c r="B4533" s="12" t="str">
        <f t="shared" si="713"/>
        <v>M3_Current</v>
      </c>
      <c r="C4533" s="12" t="str">
        <f t="shared" si="714"/>
        <v>LoProEN</v>
      </c>
      <c r="D4533" s="12" t="str">
        <f t="shared" si="715"/>
        <v>BP_Value_var</v>
      </c>
      <c r="E4533" s="13" t="str">
        <f t="shared" si="716"/>
        <v>CHPF_M3_Current_BP_Value_var</v>
      </c>
      <c r="F4533" s="14" t="str">
        <f t="shared" si="709"/>
        <v>BP_Value_var_LoProEN</v>
      </c>
      <c r="G4533" s="10" t="str">
        <f t="shared" si="710"/>
        <v>CHPF_M3_Current_LoProEN</v>
      </c>
      <c r="H4533" s="10" t="str">
        <f>VLOOKUP(基本表格!E4533,起始地址定义!A:D,4,FALSE)&amp;" "&amp;Q4533</f>
        <v>2122+P2-M3 2#双螺旋运输机A 反馈电流 下限保护使能</v>
      </c>
      <c r="I4533" s="10" t="str">
        <f t="shared" si="711"/>
        <v>DB100,X850.4</v>
      </c>
      <c r="J4533" s="13" t="str">
        <f>VLOOKUP(E4533,起始地址定义!A:D,2,FALSE)</f>
        <v>DB100</v>
      </c>
      <c r="K4533" s="12" t="str">
        <f t="shared" si="712"/>
        <v>X850.4</v>
      </c>
      <c r="L4533" s="13">
        <f>VLOOKUP(E4533,起始地址定义!A:D,3,FALSE)</f>
        <v>850</v>
      </c>
      <c r="M4533" s="14">
        <f>VLOOKUP($F4533,类型描述及偏移量!$C:$H,2,FALSE)</f>
        <v>0.399999999999999</v>
      </c>
      <c r="N4533" s="14" t="str">
        <f>VLOOKUP($F4533,类型描述及偏移量!$C:$H,3,FALSE)</f>
        <v>离散</v>
      </c>
      <c r="O4533" s="14" t="str">
        <f>VLOOKUP($F4533,类型描述及偏移量!$C:$H,4,FALSE)</f>
        <v>None</v>
      </c>
      <c r="P4533" s="14" t="str">
        <f>VLOOKUP($F4533,类型描述及偏移量!$C:$H,5,FALSE)</f>
        <v>No</v>
      </c>
      <c r="Q4533" s="14" t="str">
        <f>VLOOKUP($F4533,类型描述及偏移量!$C:$H,6,FALSE)</f>
        <v>下限保护使能</v>
      </c>
    </row>
    <row r="4534" hidden="1" spans="1:17">
      <c r="A4534" s="12" t="s">
        <v>128</v>
      </c>
      <c r="B4534" s="12" t="str">
        <f t="shared" si="713"/>
        <v>M3_Current</v>
      </c>
      <c r="C4534" s="12" t="str">
        <f t="shared" si="714"/>
        <v>HiALM</v>
      </c>
      <c r="D4534" s="12" t="str">
        <f t="shared" si="715"/>
        <v>BP_Value_var</v>
      </c>
      <c r="E4534" s="13" t="str">
        <f t="shared" si="716"/>
        <v>CHPF_M3_Current_BP_Value_var</v>
      </c>
      <c r="F4534" s="14" t="str">
        <f t="shared" si="709"/>
        <v>BP_Value_var_HiALM</v>
      </c>
      <c r="G4534" s="10" t="str">
        <f t="shared" si="710"/>
        <v>CHPF_M3_Current_HiALM</v>
      </c>
      <c r="H4534" s="10" t="str">
        <f>VLOOKUP(基本表格!E4534,起始地址定义!A:D,4,FALSE)&amp;" "&amp;Q4534</f>
        <v>2122+P2-M3 2#双螺旋运输机A 反馈电流 上限报警</v>
      </c>
      <c r="I4534" s="10" t="str">
        <f t="shared" si="711"/>
        <v>DB100,X850.5</v>
      </c>
      <c r="J4534" s="13" t="str">
        <f>VLOOKUP(E4534,起始地址定义!A:D,2,FALSE)</f>
        <v>DB100</v>
      </c>
      <c r="K4534" s="12" t="str">
        <f t="shared" si="712"/>
        <v>X850.5</v>
      </c>
      <c r="L4534" s="13">
        <f>VLOOKUP(E4534,起始地址定义!A:D,3,FALSE)</f>
        <v>850</v>
      </c>
      <c r="M4534" s="14">
        <f>VLOOKUP($F4534,类型描述及偏移量!$C:$H,2,FALSE)</f>
        <v>0.5</v>
      </c>
      <c r="N4534" s="14" t="str">
        <f>VLOOKUP($F4534,类型描述及偏移量!$C:$H,3,FALSE)</f>
        <v>离散</v>
      </c>
      <c r="O4534" s="14" t="str">
        <f>VLOOKUP($F4534,类型描述及偏移量!$C:$H,4,FALSE)</f>
        <v>None</v>
      </c>
      <c r="P4534" s="14" t="str">
        <f>VLOOKUP($F4534,类型描述及偏移量!$C:$H,5,FALSE)</f>
        <v>Yes</v>
      </c>
      <c r="Q4534" s="14" t="str">
        <f>VLOOKUP($F4534,类型描述及偏移量!$C:$H,6,FALSE)</f>
        <v>上限报警</v>
      </c>
    </row>
    <row r="4535" hidden="1" spans="1:17">
      <c r="A4535" s="12" t="s">
        <v>128</v>
      </c>
      <c r="B4535" s="12" t="str">
        <f t="shared" si="713"/>
        <v>M3_Current</v>
      </c>
      <c r="C4535" s="12" t="str">
        <f t="shared" si="714"/>
        <v>LoALM</v>
      </c>
      <c r="D4535" s="12" t="str">
        <f t="shared" si="715"/>
        <v>BP_Value_var</v>
      </c>
      <c r="E4535" s="13" t="str">
        <f t="shared" si="716"/>
        <v>CHPF_M3_Current_BP_Value_var</v>
      </c>
      <c r="F4535" s="14" t="str">
        <f t="shared" si="709"/>
        <v>BP_Value_var_LoALM</v>
      </c>
      <c r="G4535" s="10" t="str">
        <f t="shared" si="710"/>
        <v>CHPF_M3_Current_LoALM</v>
      </c>
      <c r="H4535" s="10" t="str">
        <f>VLOOKUP(基本表格!E4535,起始地址定义!A:D,4,FALSE)&amp;" "&amp;Q4535</f>
        <v>2122+P2-M3 2#双螺旋运输机A 反馈电流 下限报警</v>
      </c>
      <c r="I4535" s="10" t="str">
        <f t="shared" si="711"/>
        <v>DB100,X850.6</v>
      </c>
      <c r="J4535" s="13" t="str">
        <f>VLOOKUP(E4535,起始地址定义!A:D,2,FALSE)</f>
        <v>DB100</v>
      </c>
      <c r="K4535" s="12" t="str">
        <f t="shared" si="712"/>
        <v>X850.6</v>
      </c>
      <c r="L4535" s="13">
        <f>VLOOKUP(E4535,起始地址定义!A:D,3,FALSE)</f>
        <v>850</v>
      </c>
      <c r="M4535" s="14">
        <f>VLOOKUP($F4535,类型描述及偏移量!$C:$H,2,FALSE)</f>
        <v>0.600000000000001</v>
      </c>
      <c r="N4535" s="14" t="str">
        <f>VLOOKUP($F4535,类型描述及偏移量!$C:$H,3,FALSE)</f>
        <v>离散</v>
      </c>
      <c r="O4535" s="14" t="str">
        <f>VLOOKUP($F4535,类型描述及偏移量!$C:$H,4,FALSE)</f>
        <v>None</v>
      </c>
      <c r="P4535" s="14" t="str">
        <f>VLOOKUP($F4535,类型描述及偏移量!$C:$H,5,FALSE)</f>
        <v>Yes</v>
      </c>
      <c r="Q4535" s="14" t="str">
        <f>VLOOKUP($F4535,类型描述及偏移量!$C:$H,6,FALSE)</f>
        <v>下限报警</v>
      </c>
    </row>
    <row r="4536" hidden="1" spans="1:17">
      <c r="A4536" s="12" t="s">
        <v>128</v>
      </c>
      <c r="B4536" s="12" t="str">
        <f t="shared" si="713"/>
        <v>M3_Current</v>
      </c>
      <c r="C4536" s="12" t="str">
        <f t="shared" si="714"/>
        <v>HiHiALM</v>
      </c>
      <c r="D4536" s="12" t="str">
        <f t="shared" si="715"/>
        <v>BP_Value_var</v>
      </c>
      <c r="E4536" s="13" t="str">
        <f t="shared" si="716"/>
        <v>CHPF_M3_Current_BP_Value_var</v>
      </c>
      <c r="F4536" s="14" t="str">
        <f t="shared" si="709"/>
        <v>BP_Value_var_HiHiALM</v>
      </c>
      <c r="G4536" s="10" t="str">
        <f t="shared" si="710"/>
        <v>CHPF_M3_Current_HiHiALM</v>
      </c>
      <c r="H4536" s="10" t="str">
        <f>VLOOKUP(基本表格!E4536,起始地址定义!A:D,4,FALSE)&amp;" "&amp;Q4536</f>
        <v>2122+P2-M3 2#双螺旋运输机A 反馈电流 上上限报警</v>
      </c>
      <c r="I4536" s="10" t="str">
        <f t="shared" si="711"/>
        <v>DB100,X850.7</v>
      </c>
      <c r="J4536" s="13" t="str">
        <f>VLOOKUP(E4536,起始地址定义!A:D,2,FALSE)</f>
        <v>DB100</v>
      </c>
      <c r="K4536" s="12" t="str">
        <f t="shared" si="712"/>
        <v>X850.7</v>
      </c>
      <c r="L4536" s="13">
        <f>VLOOKUP(E4536,起始地址定义!A:D,3,FALSE)</f>
        <v>850</v>
      </c>
      <c r="M4536" s="14">
        <f>VLOOKUP($F4536,类型描述及偏移量!$C:$H,2,FALSE)</f>
        <v>0.700000000000003</v>
      </c>
      <c r="N4536" s="14" t="str">
        <f>VLOOKUP($F4536,类型描述及偏移量!$C:$H,3,FALSE)</f>
        <v>离散</v>
      </c>
      <c r="O4536" s="14" t="str">
        <f>VLOOKUP($F4536,类型描述及偏移量!$C:$H,4,FALSE)</f>
        <v>On</v>
      </c>
      <c r="P4536" s="14" t="str">
        <f>VLOOKUP($F4536,类型描述及偏移量!$C:$H,5,FALSE)</f>
        <v>Yes</v>
      </c>
      <c r="Q4536" s="14" t="str">
        <f>VLOOKUP($F4536,类型描述及偏移量!$C:$H,6,FALSE)</f>
        <v>上上限报警</v>
      </c>
    </row>
    <row r="4537" hidden="1" spans="1:17">
      <c r="A4537" s="12" t="s">
        <v>128</v>
      </c>
      <c r="B4537" s="12" t="str">
        <f t="shared" si="713"/>
        <v>M3_Current</v>
      </c>
      <c r="C4537" s="12" t="str">
        <f t="shared" si="714"/>
        <v>LoLoALM</v>
      </c>
      <c r="D4537" s="12" t="str">
        <f t="shared" si="715"/>
        <v>BP_Value_var</v>
      </c>
      <c r="E4537" s="13" t="str">
        <f t="shared" si="716"/>
        <v>CHPF_M3_Current_BP_Value_var</v>
      </c>
      <c r="F4537" s="14" t="str">
        <f t="shared" si="709"/>
        <v>BP_Value_var_LoLoALM</v>
      </c>
      <c r="G4537" s="10" t="str">
        <f t="shared" si="710"/>
        <v>CHPF_M3_Current_LoLoALM</v>
      </c>
      <c r="H4537" s="10" t="str">
        <f>VLOOKUP(基本表格!E4537,起始地址定义!A:D,4,FALSE)&amp;" "&amp;Q4537</f>
        <v>2122+P2-M3 2#双螺旋运输机A 反馈电流 下下限报警</v>
      </c>
      <c r="I4537" s="10" t="str">
        <f t="shared" si="711"/>
        <v>DB100,X851.0</v>
      </c>
      <c r="J4537" s="13" t="str">
        <f>VLOOKUP(E4537,起始地址定义!A:D,2,FALSE)</f>
        <v>DB100</v>
      </c>
      <c r="K4537" s="12" t="str">
        <f t="shared" si="712"/>
        <v>X851.0</v>
      </c>
      <c r="L4537" s="13">
        <f>VLOOKUP(E4537,起始地址定义!A:D,3,FALSE)</f>
        <v>850</v>
      </c>
      <c r="M4537" s="14">
        <f>VLOOKUP($F4537,类型描述及偏移量!$C:$H,2,FALSE)</f>
        <v>1</v>
      </c>
      <c r="N4537" s="14" t="str">
        <f>VLOOKUP($F4537,类型描述及偏移量!$C:$H,3,FALSE)</f>
        <v>离散</v>
      </c>
      <c r="O4537" s="14" t="str">
        <f>VLOOKUP($F4537,类型描述及偏移量!$C:$H,4,FALSE)</f>
        <v>On</v>
      </c>
      <c r="P4537" s="14" t="str">
        <f>VLOOKUP($F4537,类型描述及偏移量!$C:$H,5,FALSE)</f>
        <v>Yes</v>
      </c>
      <c r="Q4537" s="14" t="str">
        <f>VLOOKUP($F4537,类型描述及偏移量!$C:$H,6,FALSE)</f>
        <v>下下限报警</v>
      </c>
    </row>
    <row r="4538" hidden="1" spans="1:17">
      <c r="A4538" s="12" t="s">
        <v>128</v>
      </c>
      <c r="B4538" s="12" t="str">
        <f t="shared" si="713"/>
        <v>M3_Current</v>
      </c>
      <c r="C4538" s="12" t="str">
        <f t="shared" si="714"/>
        <v>LimALM</v>
      </c>
      <c r="D4538" s="12" t="str">
        <f t="shared" si="715"/>
        <v>BP_Value_var</v>
      </c>
      <c r="E4538" s="13" t="str">
        <f t="shared" si="716"/>
        <v>CHPF_M3_Current_BP_Value_var</v>
      </c>
      <c r="F4538" s="14" t="str">
        <f t="shared" si="709"/>
        <v>BP_Value_var_LimALM</v>
      </c>
      <c r="G4538" s="10" t="str">
        <f t="shared" si="710"/>
        <v>CHPF_M3_Current_LimALM</v>
      </c>
      <c r="H4538" s="10" t="str">
        <f>VLOOKUP(基本表格!E4538,起始地址定义!A:D,4,FALSE)&amp;" "&amp;Q4538</f>
        <v>2122+P2-M3 2#双螺旋运输机A 反馈电流 极限报警</v>
      </c>
      <c r="I4538" s="10" t="str">
        <f t="shared" si="711"/>
        <v>DB100,X851.1</v>
      </c>
      <c r="J4538" s="13" t="str">
        <f>VLOOKUP(E4538,起始地址定义!A:D,2,FALSE)</f>
        <v>DB100</v>
      </c>
      <c r="K4538" s="12" t="str">
        <f t="shared" si="712"/>
        <v>X851.1</v>
      </c>
      <c r="L4538" s="13">
        <f>VLOOKUP(E4538,起始地址定义!A:D,3,FALSE)</f>
        <v>850</v>
      </c>
      <c r="M4538" s="14">
        <f>VLOOKUP($F4538,类型描述及偏移量!$C:$H,2,FALSE)</f>
        <v>1.1</v>
      </c>
      <c r="N4538" s="14" t="str">
        <f>VLOOKUP($F4538,类型描述及偏移量!$C:$H,3,FALSE)</f>
        <v>离散</v>
      </c>
      <c r="O4538" s="14" t="str">
        <f>VLOOKUP($F4538,类型描述及偏移量!$C:$H,4,FALSE)</f>
        <v>On</v>
      </c>
      <c r="P4538" s="14" t="str">
        <f>VLOOKUP($F4538,类型描述及偏移量!$C:$H,5,FALSE)</f>
        <v>Yes</v>
      </c>
      <c r="Q4538" s="14" t="str">
        <f>VLOOKUP($F4538,类型描述及偏移量!$C:$H,6,FALSE)</f>
        <v>极限报警</v>
      </c>
    </row>
    <row r="4539" hidden="1" spans="1:17">
      <c r="A4539" s="12" t="s">
        <v>128</v>
      </c>
      <c r="B4539" s="12" t="str">
        <f t="shared" si="713"/>
        <v>M3_Current</v>
      </c>
      <c r="C4539" s="12" t="str">
        <f t="shared" si="714"/>
        <v>LostALM</v>
      </c>
      <c r="D4539" s="12" t="str">
        <f t="shared" si="715"/>
        <v>BP_Value_var</v>
      </c>
      <c r="E4539" s="13" t="str">
        <f t="shared" si="716"/>
        <v>CHPF_M3_Current_BP_Value_var</v>
      </c>
      <c r="F4539" s="14" t="str">
        <f t="shared" si="709"/>
        <v>BP_Value_var_LostALM</v>
      </c>
      <c r="G4539" s="10" t="str">
        <f t="shared" si="710"/>
        <v>CHPF_M3_Current_LostALM</v>
      </c>
      <c r="H4539" s="10" t="str">
        <f>VLOOKUP(基本表格!E4539,起始地址定义!A:D,4,FALSE)&amp;" "&amp;Q4539</f>
        <v>2122+P2-M3 2#双螺旋运输机A 反馈电流 传感器断线报警</v>
      </c>
      <c r="I4539" s="10" t="str">
        <f t="shared" si="711"/>
        <v>DB100,X851.2</v>
      </c>
      <c r="J4539" s="13" t="str">
        <f>VLOOKUP(E4539,起始地址定义!A:D,2,FALSE)</f>
        <v>DB100</v>
      </c>
      <c r="K4539" s="12" t="str">
        <f t="shared" si="712"/>
        <v>X851.2</v>
      </c>
      <c r="L4539" s="13">
        <f>VLOOKUP(E4539,起始地址定义!A:D,3,FALSE)</f>
        <v>850</v>
      </c>
      <c r="M4539" s="14">
        <f>VLOOKUP($F4539,类型描述及偏移量!$C:$H,2,FALSE)</f>
        <v>1.2</v>
      </c>
      <c r="N4539" s="14" t="str">
        <f>VLOOKUP($F4539,类型描述及偏移量!$C:$H,3,FALSE)</f>
        <v>离散</v>
      </c>
      <c r="O4539" s="14" t="str">
        <f>VLOOKUP($F4539,类型描述及偏移量!$C:$H,4,FALSE)</f>
        <v>On</v>
      </c>
      <c r="P4539" s="14" t="str">
        <f>VLOOKUP($F4539,类型描述及偏移量!$C:$H,5,FALSE)</f>
        <v>Yes</v>
      </c>
      <c r="Q4539" s="14" t="str">
        <f>VLOOKUP($F4539,类型描述及偏移量!$C:$H,6,FALSE)</f>
        <v>传感器断线报警</v>
      </c>
    </row>
    <row r="4540" hidden="1" spans="1:17">
      <c r="A4540" s="12" t="s">
        <v>128</v>
      </c>
      <c r="B4540" s="12" t="str">
        <f t="shared" si="713"/>
        <v>M3_Current</v>
      </c>
      <c r="C4540" s="12" t="str">
        <f t="shared" si="714"/>
        <v>Code</v>
      </c>
      <c r="D4540" s="12" t="str">
        <f t="shared" si="715"/>
        <v>BP_Value_var</v>
      </c>
      <c r="E4540" s="13" t="str">
        <f t="shared" si="716"/>
        <v>CHPF_M3_Current_BP_Value_var</v>
      </c>
      <c r="F4540" s="14" t="str">
        <f t="shared" si="709"/>
        <v>BP_Value_var_Code</v>
      </c>
      <c r="G4540" s="10" t="str">
        <f t="shared" si="710"/>
        <v>CHPF_M3_Current_Code</v>
      </c>
      <c r="H4540" s="10" t="str">
        <f>VLOOKUP(基本表格!E4540,起始地址定义!A:D,4,FALSE)&amp;" "&amp;Q4540</f>
        <v>2122+P2-M3 2#双螺旋运输机A 反馈电流 实际内码</v>
      </c>
      <c r="I4540" s="10" t="str">
        <f t="shared" si="711"/>
        <v>DB100,INT852</v>
      </c>
      <c r="J4540" s="13" t="str">
        <f>VLOOKUP(E4540,起始地址定义!A:D,2,FALSE)</f>
        <v>DB100</v>
      </c>
      <c r="K4540" s="12" t="str">
        <f t="shared" si="712"/>
        <v>INT852</v>
      </c>
      <c r="L4540" s="13">
        <f>VLOOKUP(E4540,起始地址定义!A:D,3,FALSE)</f>
        <v>850</v>
      </c>
      <c r="M4540" s="14">
        <f>VLOOKUP($F4540,类型描述及偏移量!$C:$H,2,FALSE)</f>
        <v>2</v>
      </c>
      <c r="N4540" s="14" t="str">
        <f>VLOOKUP($F4540,类型描述及偏移量!$C:$H,3,FALSE)</f>
        <v>整型</v>
      </c>
      <c r="O4540" s="14" t="str">
        <f>VLOOKUP($F4540,类型描述及偏移量!$C:$H,4,FALSE)</f>
        <v>None</v>
      </c>
      <c r="P4540" s="14" t="str">
        <f>VLOOKUP($F4540,类型描述及偏移量!$C:$H,5,FALSE)</f>
        <v>Yes</v>
      </c>
      <c r="Q4540" s="14" t="str">
        <f>VLOOKUP($F4540,类型描述及偏移量!$C:$H,6,FALSE)</f>
        <v>实际内码</v>
      </c>
    </row>
    <row r="4541" hidden="1" spans="1:17">
      <c r="A4541" s="12" t="s">
        <v>128</v>
      </c>
      <c r="B4541" s="12" t="str">
        <f t="shared" si="713"/>
        <v>M3_Current</v>
      </c>
      <c r="C4541" s="12" t="str">
        <f t="shared" si="714"/>
        <v>Value</v>
      </c>
      <c r="D4541" s="12" t="str">
        <f t="shared" si="715"/>
        <v>BP_Value_var</v>
      </c>
      <c r="E4541" s="13" t="str">
        <f t="shared" si="716"/>
        <v>CHPF_M3_Current_BP_Value_var</v>
      </c>
      <c r="F4541" s="14" t="str">
        <f t="shared" ref="F4541:F4604" si="717">D4541&amp;"_"&amp;C4541</f>
        <v>BP_Value_var_Value</v>
      </c>
      <c r="G4541" s="10" t="str">
        <f t="shared" ref="G4541:G4604" si="718">A4541&amp;"_"&amp;IF(B4541="DB","",B4541&amp;"_")&amp;C4541</f>
        <v>CHPF_M3_Current_Value</v>
      </c>
      <c r="H4541" s="10" t="str">
        <f>VLOOKUP(基本表格!E4541,起始地址定义!A:D,4,FALSE)&amp;" "&amp;Q4541</f>
        <v>2122+P2-M3 2#双螺旋运输机A 反馈电流 实际值</v>
      </c>
      <c r="I4541" s="10" t="str">
        <f t="shared" ref="I4541:I4604" si="719">J4541&amp;","&amp;K4541</f>
        <v>DB100,REAL856</v>
      </c>
      <c r="J4541" s="13" t="str">
        <f>VLOOKUP(E4541,起始地址定义!A:D,2,FALSE)</f>
        <v>DB100</v>
      </c>
      <c r="K4541" s="12" t="str">
        <f t="shared" ref="K4541:K4604" si="720">IF(N4541="离散","X",IF(N4541="实型","REAL","INT"))&amp;IF(N4541="离散",TEXT(L4541+M4541,"0.0"),L4541+M4541)</f>
        <v>REAL856</v>
      </c>
      <c r="L4541" s="13">
        <f>VLOOKUP(E4541,起始地址定义!A:D,3,FALSE)</f>
        <v>850</v>
      </c>
      <c r="M4541" s="14">
        <f>VLOOKUP($F4541,类型描述及偏移量!$C:$H,2,FALSE)</f>
        <v>6</v>
      </c>
      <c r="N4541" s="14" t="str">
        <f>VLOOKUP($F4541,类型描述及偏移量!$C:$H,3,FALSE)</f>
        <v>实型</v>
      </c>
      <c r="O4541" s="14" t="str">
        <f>VLOOKUP($F4541,类型描述及偏移量!$C:$H,4,FALSE)</f>
        <v>None</v>
      </c>
      <c r="P4541" s="14" t="str">
        <f>VLOOKUP($F4541,类型描述及偏移量!$C:$H,5,FALSE)</f>
        <v>Yes</v>
      </c>
      <c r="Q4541" s="14" t="str">
        <f>VLOOKUP($F4541,类型描述及偏移量!$C:$H,6,FALSE)</f>
        <v>实际值</v>
      </c>
    </row>
    <row r="4542" hidden="1" spans="1:17">
      <c r="A4542" s="12" t="s">
        <v>128</v>
      </c>
      <c r="B4542" s="12" t="str">
        <f t="shared" si="713"/>
        <v>M3_Current</v>
      </c>
      <c r="C4542" s="12" t="str">
        <f t="shared" si="714"/>
        <v>Range</v>
      </c>
      <c r="D4542" s="12" t="str">
        <f t="shared" si="715"/>
        <v>BP_Value_var</v>
      </c>
      <c r="E4542" s="13" t="str">
        <f t="shared" si="716"/>
        <v>CHPF_M3_Current_BP_Value_var</v>
      </c>
      <c r="F4542" s="14" t="str">
        <f t="shared" si="717"/>
        <v>BP_Value_var_Range</v>
      </c>
      <c r="G4542" s="10" t="str">
        <f t="shared" si="718"/>
        <v>CHPF_M3_Current_Range</v>
      </c>
      <c r="H4542" s="10" t="str">
        <f>VLOOKUP(基本表格!E4542,起始地址定义!A:D,4,FALSE)&amp;" "&amp;Q4542</f>
        <v>2122+P2-M3 2#双螺旋运输机A 反馈电流 量程</v>
      </c>
      <c r="I4542" s="10" t="str">
        <f t="shared" si="719"/>
        <v>DB100,REAL860</v>
      </c>
      <c r="J4542" s="13" t="str">
        <f>VLOOKUP(E4542,起始地址定义!A:D,2,FALSE)</f>
        <v>DB100</v>
      </c>
      <c r="K4542" s="12" t="str">
        <f t="shared" si="720"/>
        <v>REAL860</v>
      </c>
      <c r="L4542" s="13">
        <f>VLOOKUP(E4542,起始地址定义!A:D,3,FALSE)</f>
        <v>850</v>
      </c>
      <c r="M4542" s="14">
        <f>VLOOKUP($F4542,类型描述及偏移量!$C:$H,2,FALSE)</f>
        <v>10</v>
      </c>
      <c r="N4542" s="14" t="str">
        <f>VLOOKUP($F4542,类型描述及偏移量!$C:$H,3,FALSE)</f>
        <v>实型</v>
      </c>
      <c r="O4542" s="14" t="str">
        <f>VLOOKUP($F4542,类型描述及偏移量!$C:$H,4,FALSE)</f>
        <v>None</v>
      </c>
      <c r="P4542" s="14" t="str">
        <f>VLOOKUP($F4542,类型描述及偏移量!$C:$H,5,FALSE)</f>
        <v>No</v>
      </c>
      <c r="Q4542" s="14" t="str">
        <f>VLOOKUP($F4542,类型描述及偏移量!$C:$H,6,FALSE)</f>
        <v>量程</v>
      </c>
    </row>
    <row r="4543" hidden="1" spans="1:17">
      <c r="A4543" s="12" t="s">
        <v>128</v>
      </c>
      <c r="B4543" s="12" t="str">
        <f t="shared" si="713"/>
        <v>M3_Current</v>
      </c>
      <c r="C4543" s="12" t="str">
        <f t="shared" si="714"/>
        <v>Hi</v>
      </c>
      <c r="D4543" s="12" t="str">
        <f t="shared" si="715"/>
        <v>BP_Value_var</v>
      </c>
      <c r="E4543" s="13" t="str">
        <f t="shared" si="716"/>
        <v>CHPF_M3_Current_BP_Value_var</v>
      </c>
      <c r="F4543" s="14" t="str">
        <f t="shared" si="717"/>
        <v>BP_Value_var_Hi</v>
      </c>
      <c r="G4543" s="10" t="str">
        <f t="shared" si="718"/>
        <v>CHPF_M3_Current_Hi</v>
      </c>
      <c r="H4543" s="10" t="str">
        <f>VLOOKUP(基本表格!E4543,起始地址定义!A:D,4,FALSE)&amp;" "&amp;Q4543</f>
        <v>2122+P2-M3 2#双螺旋运输机A 反馈电流 上限值</v>
      </c>
      <c r="I4543" s="10" t="str">
        <f t="shared" si="719"/>
        <v>DB100,REAL864</v>
      </c>
      <c r="J4543" s="13" t="str">
        <f>VLOOKUP(E4543,起始地址定义!A:D,2,FALSE)</f>
        <v>DB100</v>
      </c>
      <c r="K4543" s="12" t="str">
        <f t="shared" si="720"/>
        <v>REAL864</v>
      </c>
      <c r="L4543" s="13">
        <f>VLOOKUP(E4543,起始地址定义!A:D,3,FALSE)</f>
        <v>850</v>
      </c>
      <c r="M4543" s="14">
        <f>VLOOKUP($F4543,类型描述及偏移量!$C:$H,2,FALSE)</f>
        <v>14</v>
      </c>
      <c r="N4543" s="14" t="str">
        <f>VLOOKUP($F4543,类型描述及偏移量!$C:$H,3,FALSE)</f>
        <v>实型</v>
      </c>
      <c r="O4543" s="14" t="str">
        <f>VLOOKUP($F4543,类型描述及偏移量!$C:$H,4,FALSE)</f>
        <v>None</v>
      </c>
      <c r="P4543" s="14" t="str">
        <f>VLOOKUP($F4543,类型描述及偏移量!$C:$H,5,FALSE)</f>
        <v>No</v>
      </c>
      <c r="Q4543" s="14" t="str">
        <f>VLOOKUP($F4543,类型描述及偏移量!$C:$H,6,FALSE)</f>
        <v>上限值</v>
      </c>
    </row>
    <row r="4544" hidden="1" spans="1:17">
      <c r="A4544" s="12" t="s">
        <v>128</v>
      </c>
      <c r="B4544" s="12" t="str">
        <f t="shared" si="713"/>
        <v>M3_Current</v>
      </c>
      <c r="C4544" s="12" t="str">
        <f t="shared" si="714"/>
        <v>Lo</v>
      </c>
      <c r="D4544" s="12" t="str">
        <f t="shared" si="715"/>
        <v>BP_Value_var</v>
      </c>
      <c r="E4544" s="13" t="str">
        <f t="shared" si="716"/>
        <v>CHPF_M3_Current_BP_Value_var</v>
      </c>
      <c r="F4544" s="14" t="str">
        <f t="shared" si="717"/>
        <v>BP_Value_var_Lo</v>
      </c>
      <c r="G4544" s="10" t="str">
        <f t="shared" si="718"/>
        <v>CHPF_M3_Current_Lo</v>
      </c>
      <c r="H4544" s="10" t="str">
        <f>VLOOKUP(基本表格!E4544,起始地址定义!A:D,4,FALSE)&amp;" "&amp;Q4544</f>
        <v>2122+P2-M3 2#双螺旋运输机A 反馈电流 下限值</v>
      </c>
      <c r="I4544" s="10" t="str">
        <f t="shared" si="719"/>
        <v>DB100,REAL868</v>
      </c>
      <c r="J4544" s="13" t="str">
        <f>VLOOKUP(E4544,起始地址定义!A:D,2,FALSE)</f>
        <v>DB100</v>
      </c>
      <c r="K4544" s="12" t="str">
        <f t="shared" si="720"/>
        <v>REAL868</v>
      </c>
      <c r="L4544" s="13">
        <f>VLOOKUP(E4544,起始地址定义!A:D,3,FALSE)</f>
        <v>850</v>
      </c>
      <c r="M4544" s="14">
        <f>VLOOKUP($F4544,类型描述及偏移量!$C:$H,2,FALSE)</f>
        <v>18</v>
      </c>
      <c r="N4544" s="14" t="str">
        <f>VLOOKUP($F4544,类型描述及偏移量!$C:$H,3,FALSE)</f>
        <v>实型</v>
      </c>
      <c r="O4544" s="14" t="str">
        <f>VLOOKUP($F4544,类型描述及偏移量!$C:$H,4,FALSE)</f>
        <v>None</v>
      </c>
      <c r="P4544" s="14" t="str">
        <f>VLOOKUP($F4544,类型描述及偏移量!$C:$H,5,FALSE)</f>
        <v>No</v>
      </c>
      <c r="Q4544" s="14" t="str">
        <f>VLOOKUP($F4544,类型描述及偏移量!$C:$H,6,FALSE)</f>
        <v>下限值</v>
      </c>
    </row>
    <row r="4545" hidden="1" spans="1:17">
      <c r="A4545" s="12" t="s">
        <v>128</v>
      </c>
      <c r="B4545" s="12" t="str">
        <f t="shared" si="713"/>
        <v>M3_Current</v>
      </c>
      <c r="C4545" s="12" t="str">
        <f t="shared" si="714"/>
        <v>HiHi</v>
      </c>
      <c r="D4545" s="12" t="str">
        <f t="shared" si="715"/>
        <v>BP_Value_var</v>
      </c>
      <c r="E4545" s="13" t="str">
        <f t="shared" si="716"/>
        <v>CHPF_M3_Current_BP_Value_var</v>
      </c>
      <c r="F4545" s="14" t="str">
        <f t="shared" si="717"/>
        <v>BP_Value_var_HiHi</v>
      </c>
      <c r="G4545" s="10" t="str">
        <f t="shared" si="718"/>
        <v>CHPF_M3_Current_HiHi</v>
      </c>
      <c r="H4545" s="10" t="str">
        <f>VLOOKUP(基本表格!E4545,起始地址定义!A:D,4,FALSE)&amp;" "&amp;Q4545</f>
        <v>2122+P2-M3 2#双螺旋运输机A 反馈电流 上上限值</v>
      </c>
      <c r="I4545" s="10" t="str">
        <f t="shared" si="719"/>
        <v>DB100,REAL872</v>
      </c>
      <c r="J4545" s="13" t="str">
        <f>VLOOKUP(E4545,起始地址定义!A:D,2,FALSE)</f>
        <v>DB100</v>
      </c>
      <c r="K4545" s="12" t="str">
        <f t="shared" si="720"/>
        <v>REAL872</v>
      </c>
      <c r="L4545" s="13">
        <f>VLOOKUP(E4545,起始地址定义!A:D,3,FALSE)</f>
        <v>850</v>
      </c>
      <c r="M4545" s="14">
        <f>VLOOKUP($F4545,类型描述及偏移量!$C:$H,2,FALSE)</f>
        <v>22</v>
      </c>
      <c r="N4545" s="14" t="str">
        <f>VLOOKUP($F4545,类型描述及偏移量!$C:$H,3,FALSE)</f>
        <v>实型</v>
      </c>
      <c r="O4545" s="14" t="str">
        <f>VLOOKUP($F4545,类型描述及偏移量!$C:$H,4,FALSE)</f>
        <v>None</v>
      </c>
      <c r="P4545" s="14" t="str">
        <f>VLOOKUP($F4545,类型描述及偏移量!$C:$H,5,FALSE)</f>
        <v>No</v>
      </c>
      <c r="Q4545" s="14" t="str">
        <f>VLOOKUP($F4545,类型描述及偏移量!$C:$H,6,FALSE)</f>
        <v>上上限值</v>
      </c>
    </row>
    <row r="4546" hidden="1" spans="1:17">
      <c r="A4546" s="12" t="s">
        <v>128</v>
      </c>
      <c r="B4546" s="12" t="str">
        <f t="shared" si="713"/>
        <v>M3_Current</v>
      </c>
      <c r="C4546" s="12" t="str">
        <f t="shared" si="714"/>
        <v>LoLo</v>
      </c>
      <c r="D4546" s="12" t="str">
        <f t="shared" si="715"/>
        <v>BP_Value_var</v>
      </c>
      <c r="E4546" s="13" t="str">
        <f t="shared" si="716"/>
        <v>CHPF_M3_Current_BP_Value_var</v>
      </c>
      <c r="F4546" s="14" t="str">
        <f t="shared" si="717"/>
        <v>BP_Value_var_LoLo</v>
      </c>
      <c r="G4546" s="10" t="str">
        <f t="shared" si="718"/>
        <v>CHPF_M3_Current_LoLo</v>
      </c>
      <c r="H4546" s="10" t="str">
        <f>VLOOKUP(基本表格!E4546,起始地址定义!A:D,4,FALSE)&amp;" "&amp;Q4546</f>
        <v>2122+P2-M3 2#双螺旋运输机A 反馈电流 下下限值</v>
      </c>
      <c r="I4546" s="10" t="str">
        <f t="shared" si="719"/>
        <v>DB100,REAL876</v>
      </c>
      <c r="J4546" s="13" t="str">
        <f>VLOOKUP(E4546,起始地址定义!A:D,2,FALSE)</f>
        <v>DB100</v>
      </c>
      <c r="K4546" s="12" t="str">
        <f t="shared" si="720"/>
        <v>REAL876</v>
      </c>
      <c r="L4546" s="13">
        <f>VLOOKUP(E4546,起始地址定义!A:D,3,FALSE)</f>
        <v>850</v>
      </c>
      <c r="M4546" s="14">
        <f>VLOOKUP($F4546,类型描述及偏移量!$C:$H,2,FALSE)</f>
        <v>26</v>
      </c>
      <c r="N4546" s="14" t="str">
        <f>VLOOKUP($F4546,类型描述及偏移量!$C:$H,3,FALSE)</f>
        <v>实型</v>
      </c>
      <c r="O4546" s="14" t="str">
        <f>VLOOKUP($F4546,类型描述及偏移量!$C:$H,4,FALSE)</f>
        <v>None</v>
      </c>
      <c r="P4546" s="14" t="str">
        <f>VLOOKUP($F4546,类型描述及偏移量!$C:$H,5,FALSE)</f>
        <v>No</v>
      </c>
      <c r="Q4546" s="14" t="str">
        <f>VLOOKUP($F4546,类型描述及偏移量!$C:$H,6,FALSE)</f>
        <v>下下限值</v>
      </c>
    </row>
    <row r="4547" ht="12" hidden="1" customHeight="1" spans="1:17">
      <c r="A4547" s="12" t="s">
        <v>128</v>
      </c>
      <c r="B4547" s="12" t="str">
        <f t="shared" si="713"/>
        <v>M4_M</v>
      </c>
      <c r="C4547" s="12" t="str">
        <f t="shared" si="714"/>
        <v>Enable</v>
      </c>
      <c r="D4547" s="12" t="str">
        <f t="shared" si="715"/>
        <v>BP_Motor_var</v>
      </c>
      <c r="E4547" s="13" t="str">
        <f t="shared" si="716"/>
        <v>CHPF_M4_M_BP_Motor_var</v>
      </c>
      <c r="F4547" s="14" t="str">
        <f t="shared" si="717"/>
        <v>BP_Motor_var_Enable</v>
      </c>
      <c r="G4547" s="10" t="str">
        <f t="shared" si="718"/>
        <v>CHPF_M4_M_Enable</v>
      </c>
      <c r="H4547" s="10" t="str">
        <f>VLOOKUP(基本表格!E4547,起始地址定义!A:D,4,FALSE)&amp;" "&amp;Q4547</f>
        <v>2122+P2-M4 2#双螺旋运输机B 电机控制 使能</v>
      </c>
      <c r="I4547" s="10" t="str">
        <f t="shared" si="719"/>
        <v>DB100,X900.0</v>
      </c>
      <c r="J4547" s="13" t="str">
        <f>VLOOKUP(E4547,起始地址定义!A:D,2,FALSE)</f>
        <v>DB100</v>
      </c>
      <c r="K4547" s="12" t="str">
        <f t="shared" si="720"/>
        <v>X900.0</v>
      </c>
      <c r="L4547" s="13">
        <f>VLOOKUP(E4547,起始地址定义!A:D,3,FALSE)</f>
        <v>900</v>
      </c>
      <c r="M4547" s="14">
        <f>VLOOKUP($F4547,类型描述及偏移量!$C:$H,2,FALSE)</f>
        <v>0</v>
      </c>
      <c r="N4547" s="14" t="str">
        <f>VLOOKUP($F4547,类型描述及偏移量!$C:$H,3,FALSE)</f>
        <v>离散</v>
      </c>
      <c r="O4547" s="14" t="str">
        <f>VLOOKUP($F4547,类型描述及偏移量!$C:$H,4,FALSE)</f>
        <v>None</v>
      </c>
      <c r="P4547" s="14" t="str">
        <f>VLOOKUP($F4547,类型描述及偏移量!$C:$H,5,FALSE)</f>
        <v>No</v>
      </c>
      <c r="Q4547" s="14" t="str">
        <f>VLOOKUP($F4547,类型描述及偏移量!$C:$H,6,FALSE)</f>
        <v>使能</v>
      </c>
    </row>
    <row r="4548" hidden="1" spans="1:17">
      <c r="A4548" s="12" t="s">
        <v>128</v>
      </c>
      <c r="B4548" s="12" t="str">
        <f t="shared" si="713"/>
        <v>M4_M</v>
      </c>
      <c r="C4548" s="12" t="str">
        <f t="shared" si="714"/>
        <v>Auto_Status</v>
      </c>
      <c r="D4548" s="12" t="str">
        <f t="shared" si="715"/>
        <v>BP_Motor_var</v>
      </c>
      <c r="E4548" s="13" t="str">
        <f t="shared" si="716"/>
        <v>CHPF_M4_M_BP_Motor_var</v>
      </c>
      <c r="F4548" s="14" t="str">
        <f t="shared" si="717"/>
        <v>BP_Motor_var_Auto_Status</v>
      </c>
      <c r="G4548" s="10" t="str">
        <f t="shared" si="718"/>
        <v>CHPF_M4_M_Auto_Status</v>
      </c>
      <c r="H4548" s="10" t="str">
        <f>VLOOKUP(基本表格!E4548,起始地址定义!A:D,4,FALSE)&amp;" "&amp;Q4548</f>
        <v>2122+P2-M4 2#双螺旋运输机B 电机控制 手自动状态</v>
      </c>
      <c r="I4548" s="10" t="str">
        <f t="shared" si="719"/>
        <v>DB100,X900.3</v>
      </c>
      <c r="J4548" s="13" t="str">
        <f>VLOOKUP(E4548,起始地址定义!A:D,2,FALSE)</f>
        <v>DB100</v>
      </c>
      <c r="K4548" s="12" t="str">
        <f t="shared" si="720"/>
        <v>X900.3</v>
      </c>
      <c r="L4548" s="13">
        <f>VLOOKUP(E4548,起始地址定义!A:D,3,FALSE)</f>
        <v>900</v>
      </c>
      <c r="M4548" s="14">
        <f>VLOOKUP($F4548,类型描述及偏移量!$C:$H,2,FALSE)</f>
        <v>0.3</v>
      </c>
      <c r="N4548" s="14" t="str">
        <f>VLOOKUP($F4548,类型描述及偏移量!$C:$H,3,FALSE)</f>
        <v>离散</v>
      </c>
      <c r="O4548" s="14" t="str">
        <f>VLOOKUP($F4548,类型描述及偏移量!$C:$H,4,FALSE)</f>
        <v>None</v>
      </c>
      <c r="P4548" s="14" t="str">
        <f>VLOOKUP($F4548,类型描述及偏移量!$C:$H,5,FALSE)</f>
        <v>Yes</v>
      </c>
      <c r="Q4548" s="14" t="str">
        <f>VLOOKUP($F4548,类型描述及偏移量!$C:$H,6,FALSE)</f>
        <v>手自动状态</v>
      </c>
    </row>
    <row r="4549" hidden="1" spans="1:17">
      <c r="A4549" s="12" t="s">
        <v>128</v>
      </c>
      <c r="B4549" s="12" t="str">
        <f t="shared" si="713"/>
        <v>M4_M</v>
      </c>
      <c r="C4549" s="12" t="str">
        <f t="shared" si="714"/>
        <v>Loc_Rem</v>
      </c>
      <c r="D4549" s="12" t="str">
        <f t="shared" si="715"/>
        <v>BP_Motor_var</v>
      </c>
      <c r="E4549" s="13" t="str">
        <f t="shared" si="716"/>
        <v>CHPF_M4_M_BP_Motor_var</v>
      </c>
      <c r="F4549" s="14" t="str">
        <f t="shared" si="717"/>
        <v>BP_Motor_var_Loc_Rem</v>
      </c>
      <c r="G4549" s="10" t="str">
        <f t="shared" si="718"/>
        <v>CHPF_M4_M_Loc_Rem</v>
      </c>
      <c r="H4549" s="10" t="str">
        <f>VLOOKUP(基本表格!E4549,起始地址定义!A:D,4,FALSE)&amp;" "&amp;Q4549</f>
        <v>2122+P2-M4 2#双螺旋运输机B 电机控制 本地/远程(检修/待机）</v>
      </c>
      <c r="I4549" s="10" t="str">
        <f t="shared" si="719"/>
        <v>DB100,X900.4</v>
      </c>
      <c r="J4549" s="13" t="str">
        <f>VLOOKUP(E4549,起始地址定义!A:D,2,FALSE)</f>
        <v>DB100</v>
      </c>
      <c r="K4549" s="12" t="str">
        <f t="shared" si="720"/>
        <v>X900.4</v>
      </c>
      <c r="L4549" s="13">
        <f>VLOOKUP(E4549,起始地址定义!A:D,3,FALSE)</f>
        <v>900</v>
      </c>
      <c r="M4549" s="14">
        <f>VLOOKUP($F4549,类型描述及偏移量!$C:$H,2,FALSE)</f>
        <v>0.4</v>
      </c>
      <c r="N4549" s="14" t="str">
        <f>VLOOKUP($F4549,类型描述及偏移量!$C:$H,3,FALSE)</f>
        <v>离散</v>
      </c>
      <c r="O4549" s="14" t="str">
        <f>VLOOKUP($F4549,类型描述及偏移量!$C:$H,4,FALSE)</f>
        <v>None</v>
      </c>
      <c r="P4549" s="14" t="str">
        <f>VLOOKUP($F4549,类型描述及偏移量!$C:$H,5,FALSE)</f>
        <v>Yes</v>
      </c>
      <c r="Q4549" s="14" t="str">
        <f>VLOOKUP($F4549,类型描述及偏移量!$C:$H,6,FALSE)</f>
        <v>本地/远程(检修/待机）</v>
      </c>
    </row>
    <row r="4550" hidden="1" spans="1:17">
      <c r="A4550" s="12" t="s">
        <v>128</v>
      </c>
      <c r="B4550" s="12" t="str">
        <f t="shared" si="713"/>
        <v>M4_M</v>
      </c>
      <c r="C4550" s="12" t="str">
        <f t="shared" si="714"/>
        <v>ON_HMI</v>
      </c>
      <c r="D4550" s="12" t="str">
        <f t="shared" si="715"/>
        <v>BP_Motor_var</v>
      </c>
      <c r="E4550" s="13" t="str">
        <f t="shared" si="716"/>
        <v>CHPF_M4_M_BP_Motor_var</v>
      </c>
      <c r="F4550" s="14" t="str">
        <f t="shared" si="717"/>
        <v>BP_Motor_var_ON_HMI</v>
      </c>
      <c r="G4550" s="10" t="str">
        <f t="shared" si="718"/>
        <v>CHPF_M4_M_ON_HMI</v>
      </c>
      <c r="H4550" s="10" t="str">
        <f>VLOOKUP(基本表格!E4550,起始地址定义!A:D,4,FALSE)&amp;" "&amp;Q4550</f>
        <v>2122+P2-M4 2#双螺旋运输机B 电机控制 开启_上位机(正转)</v>
      </c>
      <c r="I4550" s="10" t="str">
        <f t="shared" si="719"/>
        <v>DB100,X900.6</v>
      </c>
      <c r="J4550" s="13" t="str">
        <f>VLOOKUP(E4550,起始地址定义!A:D,2,FALSE)</f>
        <v>DB100</v>
      </c>
      <c r="K4550" s="12" t="str">
        <f t="shared" si="720"/>
        <v>X900.6</v>
      </c>
      <c r="L4550" s="13">
        <f>VLOOKUP(E4550,起始地址定义!A:D,3,FALSE)</f>
        <v>900</v>
      </c>
      <c r="M4550" s="14">
        <f>VLOOKUP($F4550,类型描述及偏移量!$C:$H,2,FALSE)</f>
        <v>0.6</v>
      </c>
      <c r="N4550" s="14" t="str">
        <f>VLOOKUP($F4550,类型描述及偏移量!$C:$H,3,FALSE)</f>
        <v>离散</v>
      </c>
      <c r="O4550" s="14" t="str">
        <f>VLOOKUP($F4550,类型描述及偏移量!$C:$H,4,FALSE)</f>
        <v>None</v>
      </c>
      <c r="P4550" s="14" t="str">
        <f>VLOOKUP($F4550,类型描述及偏移量!$C:$H,5,FALSE)</f>
        <v>No</v>
      </c>
      <c r="Q4550" s="14" t="str">
        <f>VLOOKUP($F4550,类型描述及偏移量!$C:$H,6,FALSE)</f>
        <v>开启_上位机(正转)</v>
      </c>
    </row>
    <row r="4551" hidden="1" spans="1:17">
      <c r="A4551" s="12" t="s">
        <v>128</v>
      </c>
      <c r="B4551" s="12" t="str">
        <f t="shared" si="713"/>
        <v>M4_M</v>
      </c>
      <c r="C4551" s="12" t="str">
        <f t="shared" si="714"/>
        <v>OFF_HMI</v>
      </c>
      <c r="D4551" s="12" t="str">
        <f t="shared" si="715"/>
        <v>BP_Motor_var</v>
      </c>
      <c r="E4551" s="13" t="str">
        <f t="shared" si="716"/>
        <v>CHPF_M4_M_BP_Motor_var</v>
      </c>
      <c r="F4551" s="14" t="str">
        <f t="shared" si="717"/>
        <v>BP_Motor_var_OFF_HMI</v>
      </c>
      <c r="G4551" s="10" t="str">
        <f t="shared" si="718"/>
        <v>CHPF_M4_M_OFF_HMI</v>
      </c>
      <c r="H4551" s="10" t="str">
        <f>VLOOKUP(基本表格!E4551,起始地址定义!A:D,4,FALSE)&amp;" "&amp;Q4551</f>
        <v>2122+P2-M4 2#双螺旋运输机B 电机控制 停止_上位机(反转)</v>
      </c>
      <c r="I4551" s="10" t="str">
        <f t="shared" si="719"/>
        <v>DB100,X901.0</v>
      </c>
      <c r="J4551" s="13" t="str">
        <f>VLOOKUP(E4551,起始地址定义!A:D,2,FALSE)</f>
        <v>DB100</v>
      </c>
      <c r="K4551" s="12" t="str">
        <f t="shared" si="720"/>
        <v>X901.0</v>
      </c>
      <c r="L4551" s="13">
        <f>VLOOKUP(E4551,起始地址定义!A:D,3,FALSE)</f>
        <v>900</v>
      </c>
      <c r="M4551" s="14">
        <f>VLOOKUP($F4551,类型描述及偏移量!$C:$H,2,FALSE)</f>
        <v>1</v>
      </c>
      <c r="N4551" s="14" t="str">
        <f>VLOOKUP($F4551,类型描述及偏移量!$C:$H,3,FALSE)</f>
        <v>离散</v>
      </c>
      <c r="O4551" s="14" t="str">
        <f>VLOOKUP($F4551,类型描述及偏移量!$C:$H,4,FALSE)</f>
        <v>None</v>
      </c>
      <c r="P4551" s="14" t="str">
        <f>VLOOKUP($F4551,类型描述及偏移量!$C:$H,5,FALSE)</f>
        <v>No</v>
      </c>
      <c r="Q4551" s="14" t="str">
        <f>VLOOKUP($F4551,类型描述及偏移量!$C:$H,6,FALSE)</f>
        <v>停止_上位机(反转)</v>
      </c>
    </row>
    <row r="4552" hidden="1" spans="1:17">
      <c r="A4552" s="12" t="s">
        <v>128</v>
      </c>
      <c r="B4552" s="12" t="str">
        <f t="shared" si="713"/>
        <v>M4_M</v>
      </c>
      <c r="C4552" s="12" t="str">
        <f t="shared" si="714"/>
        <v>Fan</v>
      </c>
      <c r="D4552" s="12" t="str">
        <f t="shared" si="715"/>
        <v>BP_Motor_var</v>
      </c>
      <c r="E4552" s="13" t="str">
        <f t="shared" si="716"/>
        <v>CHPF_M4_M_BP_Motor_var</v>
      </c>
      <c r="F4552" s="14" t="str">
        <f t="shared" si="717"/>
        <v>BP_Motor_var_Fan</v>
      </c>
      <c r="G4552" s="10" t="str">
        <f t="shared" si="718"/>
        <v>CHPF_M4_M_Fan</v>
      </c>
      <c r="H4552" s="10" t="str">
        <f>VLOOKUP(基本表格!E4552,起始地址定义!A:D,4,FALSE)&amp;" "&amp;Q4552</f>
        <v>2122+P2-M4 2#双螺旋运输机B 电机控制 通风扇</v>
      </c>
      <c r="I4552" s="10" t="str">
        <f t="shared" si="719"/>
        <v>DB100,X901.1</v>
      </c>
      <c r="J4552" s="13" t="str">
        <f>VLOOKUP(E4552,起始地址定义!A:D,2,FALSE)</f>
        <v>DB100</v>
      </c>
      <c r="K4552" s="12" t="str">
        <f t="shared" si="720"/>
        <v>X901.1</v>
      </c>
      <c r="L4552" s="13">
        <f>VLOOKUP(E4552,起始地址定义!A:D,3,FALSE)</f>
        <v>900</v>
      </c>
      <c r="M4552" s="14">
        <f>VLOOKUP($F4552,类型描述及偏移量!$C:$H,2,FALSE)</f>
        <v>1.1</v>
      </c>
      <c r="N4552" s="14" t="str">
        <f>VLOOKUP($F4552,类型描述及偏移量!$C:$H,3,FALSE)</f>
        <v>离散</v>
      </c>
      <c r="O4552" s="14" t="str">
        <f>VLOOKUP($F4552,类型描述及偏移量!$C:$H,4,FALSE)</f>
        <v>None</v>
      </c>
      <c r="P4552" s="14" t="str">
        <f>VLOOKUP($F4552,类型描述及偏移量!$C:$H,5,FALSE)</f>
        <v>Yes</v>
      </c>
      <c r="Q4552" s="14" t="str">
        <f>VLOOKUP($F4552,类型描述及偏移量!$C:$H,6,FALSE)</f>
        <v>通风扇</v>
      </c>
    </row>
    <row r="4553" hidden="1" spans="1:17">
      <c r="A4553" s="12" t="s">
        <v>128</v>
      </c>
      <c r="B4553" s="12" t="str">
        <f t="shared" ref="B4553:B4616" si="721">"M"&amp;RIGHT(LEFT(B4430,FIND("_",B4430,1)-1),LEN(LEFT(B4430,FIND("_",B4430,1)-1))-1)+1&amp;"_"&amp;RIGHT(B4430,LEN(B4430)-FIND("_",B4430,1))</f>
        <v>M4_M</v>
      </c>
      <c r="C4553" s="12" t="str">
        <f t="shared" ref="C4553:C4616" si="722">C4430</f>
        <v>Motor</v>
      </c>
      <c r="D4553" s="12" t="str">
        <f t="shared" ref="D4553:D4616" si="723">D4430</f>
        <v>BP_Motor_var</v>
      </c>
      <c r="E4553" s="13" t="str">
        <f t="shared" ref="E4553:E4616" si="724">A4553&amp;"_"&amp;B4553&amp;"_"&amp;D4553</f>
        <v>CHPF_M4_M_BP_Motor_var</v>
      </c>
      <c r="F4553" s="14" t="str">
        <f t="shared" si="717"/>
        <v>BP_Motor_var_Motor</v>
      </c>
      <c r="G4553" s="10" t="str">
        <f t="shared" si="718"/>
        <v>CHPF_M4_M_Motor</v>
      </c>
      <c r="H4553" s="10" t="str">
        <f>VLOOKUP(基本表格!E4553,起始地址定义!A:D,4,FALSE)&amp;" "&amp;Q4553</f>
        <v>2122+P2-M4 2#双螺旋运输机B 电机控制 电机(正转）</v>
      </c>
      <c r="I4553" s="10" t="str">
        <f t="shared" si="719"/>
        <v>DB100,X901.2</v>
      </c>
      <c r="J4553" s="13" t="str">
        <f>VLOOKUP(E4553,起始地址定义!A:D,2,FALSE)</f>
        <v>DB100</v>
      </c>
      <c r="K4553" s="12" t="str">
        <f t="shared" si="720"/>
        <v>X901.2</v>
      </c>
      <c r="L4553" s="13">
        <f>VLOOKUP(E4553,起始地址定义!A:D,3,FALSE)</f>
        <v>900</v>
      </c>
      <c r="M4553" s="14">
        <f>VLOOKUP($F4553,类型描述及偏移量!$C:$H,2,FALSE)</f>
        <v>1.2</v>
      </c>
      <c r="N4553" s="14" t="str">
        <f>VLOOKUP($F4553,类型描述及偏移量!$C:$H,3,FALSE)</f>
        <v>离散</v>
      </c>
      <c r="O4553" s="14" t="str">
        <f>VLOOKUP($F4553,类型描述及偏移量!$C:$H,4,FALSE)</f>
        <v>None</v>
      </c>
      <c r="P4553" s="14" t="str">
        <f>VLOOKUP($F4553,类型描述及偏移量!$C:$H,5,FALSE)</f>
        <v>Yes</v>
      </c>
      <c r="Q4553" s="14" t="str">
        <f>VLOOKUP($F4553,类型描述及偏移量!$C:$H,6,FALSE)</f>
        <v>电机(正转）</v>
      </c>
    </row>
    <row r="4554" hidden="1" spans="1:17">
      <c r="A4554" s="12" t="s">
        <v>128</v>
      </c>
      <c r="B4554" s="12" t="str">
        <f t="shared" si="721"/>
        <v>M4_M</v>
      </c>
      <c r="C4554" s="12" t="str">
        <f t="shared" si="722"/>
        <v>OL</v>
      </c>
      <c r="D4554" s="12" t="str">
        <f t="shared" si="723"/>
        <v>BP_Motor_var</v>
      </c>
      <c r="E4554" s="13" t="str">
        <f t="shared" si="724"/>
        <v>CHPF_M4_M_BP_Motor_var</v>
      </c>
      <c r="F4554" s="14" t="str">
        <f t="shared" si="717"/>
        <v>BP_Motor_var_OL</v>
      </c>
      <c r="G4554" s="10" t="str">
        <f t="shared" si="718"/>
        <v>CHPF_M4_M_OL</v>
      </c>
      <c r="H4554" s="10" t="str">
        <f>VLOOKUP(基本表格!E4554,起始地址定义!A:D,4,FALSE)&amp;" "&amp;Q4554</f>
        <v>2122+P2-M4 2#双螺旋运输机B 电机控制 电机过载</v>
      </c>
      <c r="I4554" s="10" t="str">
        <f t="shared" si="719"/>
        <v>DB100,X901.3</v>
      </c>
      <c r="J4554" s="13" t="str">
        <f>VLOOKUP(E4554,起始地址定义!A:D,2,FALSE)</f>
        <v>DB100</v>
      </c>
      <c r="K4554" s="12" t="str">
        <f t="shared" si="720"/>
        <v>X901.3</v>
      </c>
      <c r="L4554" s="13">
        <f>VLOOKUP(E4554,起始地址定义!A:D,3,FALSE)</f>
        <v>900</v>
      </c>
      <c r="M4554" s="14">
        <f>VLOOKUP($F4554,类型描述及偏移量!$C:$H,2,FALSE)</f>
        <v>1.3</v>
      </c>
      <c r="N4554" s="14" t="str">
        <f>VLOOKUP($F4554,类型描述及偏移量!$C:$H,3,FALSE)</f>
        <v>离散</v>
      </c>
      <c r="O4554" s="14" t="str">
        <f>VLOOKUP($F4554,类型描述及偏移量!$C:$H,4,FALSE)</f>
        <v>On</v>
      </c>
      <c r="P4554" s="14" t="str">
        <f>VLOOKUP($F4554,类型描述及偏移量!$C:$H,5,FALSE)</f>
        <v>Yes</v>
      </c>
      <c r="Q4554" s="14" t="str">
        <f>VLOOKUP($F4554,类型描述及偏移量!$C:$H,6,FALSE)</f>
        <v>电机过载</v>
      </c>
    </row>
    <row r="4555" hidden="1" spans="1:17">
      <c r="A4555" s="12" t="s">
        <v>128</v>
      </c>
      <c r="B4555" s="12" t="str">
        <f t="shared" si="721"/>
        <v>M4_M</v>
      </c>
      <c r="C4555" s="12" t="str">
        <f t="shared" si="722"/>
        <v>Fan_OL</v>
      </c>
      <c r="D4555" s="12" t="str">
        <f t="shared" si="723"/>
        <v>BP_Motor_var</v>
      </c>
      <c r="E4555" s="13" t="str">
        <f t="shared" si="724"/>
        <v>CHPF_M4_M_BP_Motor_var</v>
      </c>
      <c r="F4555" s="14" t="str">
        <f t="shared" si="717"/>
        <v>BP_Motor_var_Fan_OL</v>
      </c>
      <c r="G4555" s="10" t="str">
        <f t="shared" si="718"/>
        <v>CHPF_M4_M_Fan_OL</v>
      </c>
      <c r="H4555" s="10" t="str">
        <f>VLOOKUP(基本表格!E4555,起始地址定义!A:D,4,FALSE)&amp;" "&amp;Q4555</f>
        <v>2122+P2-M4 2#双螺旋运输机B 电机控制 风扇过载</v>
      </c>
      <c r="I4555" s="10" t="str">
        <f t="shared" si="719"/>
        <v>DB100,X901.4</v>
      </c>
      <c r="J4555" s="13" t="str">
        <f>VLOOKUP(E4555,起始地址定义!A:D,2,FALSE)</f>
        <v>DB100</v>
      </c>
      <c r="K4555" s="12" t="str">
        <f t="shared" si="720"/>
        <v>X901.4</v>
      </c>
      <c r="L4555" s="13">
        <f>VLOOKUP(E4555,起始地址定义!A:D,3,FALSE)</f>
        <v>900</v>
      </c>
      <c r="M4555" s="14">
        <f>VLOOKUP($F4555,类型描述及偏移量!$C:$H,2,FALSE)</f>
        <v>1.4</v>
      </c>
      <c r="N4555" s="14" t="str">
        <f>VLOOKUP($F4555,类型描述及偏移量!$C:$H,3,FALSE)</f>
        <v>离散</v>
      </c>
      <c r="O4555" s="14" t="str">
        <f>VLOOKUP($F4555,类型描述及偏移量!$C:$H,4,FALSE)</f>
        <v>On</v>
      </c>
      <c r="P4555" s="14" t="str">
        <f>VLOOKUP($F4555,类型描述及偏移量!$C:$H,5,FALSE)</f>
        <v>Yes</v>
      </c>
      <c r="Q4555" s="14" t="str">
        <f>VLOOKUP($F4555,类型描述及偏移量!$C:$H,6,FALSE)</f>
        <v>风扇过载</v>
      </c>
    </row>
    <row r="4556" hidden="1" spans="1:17">
      <c r="A4556" s="12" t="s">
        <v>128</v>
      </c>
      <c r="B4556" s="12" t="str">
        <f t="shared" si="721"/>
        <v>M4_M</v>
      </c>
      <c r="C4556" s="12" t="str">
        <f t="shared" si="722"/>
        <v>RunSig</v>
      </c>
      <c r="D4556" s="12" t="str">
        <f t="shared" si="723"/>
        <v>BP_Motor_var</v>
      </c>
      <c r="E4556" s="13" t="str">
        <f t="shared" si="724"/>
        <v>CHPF_M4_M_BP_Motor_var</v>
      </c>
      <c r="F4556" s="14" t="str">
        <f t="shared" si="717"/>
        <v>BP_Motor_var_RunSig</v>
      </c>
      <c r="G4556" s="10" t="str">
        <f t="shared" si="718"/>
        <v>CHPF_M4_M_RunSig</v>
      </c>
      <c r="H4556" s="10" t="str">
        <f>VLOOKUP(基本表格!E4556,起始地址定义!A:D,4,FALSE)&amp;" "&amp;Q4556</f>
        <v>2122+P2-M4 2#双螺旋运输机B 电机控制 电机运行指示</v>
      </c>
      <c r="I4556" s="10" t="str">
        <f t="shared" si="719"/>
        <v>DB100,X901.5</v>
      </c>
      <c r="J4556" s="13" t="str">
        <f>VLOOKUP(E4556,起始地址定义!A:D,2,FALSE)</f>
        <v>DB100</v>
      </c>
      <c r="K4556" s="12" t="str">
        <f t="shared" si="720"/>
        <v>X901.5</v>
      </c>
      <c r="L4556" s="13">
        <f>VLOOKUP(E4556,起始地址定义!A:D,3,FALSE)</f>
        <v>900</v>
      </c>
      <c r="M4556" s="14">
        <f>VLOOKUP($F4556,类型描述及偏移量!$C:$H,2,FALSE)</f>
        <v>1.5</v>
      </c>
      <c r="N4556" s="14" t="str">
        <f>VLOOKUP($F4556,类型描述及偏移量!$C:$H,3,FALSE)</f>
        <v>离散</v>
      </c>
      <c r="O4556" s="14" t="str">
        <f>VLOOKUP($F4556,类型描述及偏移量!$C:$H,4,FALSE)</f>
        <v>None</v>
      </c>
      <c r="P4556" s="14" t="str">
        <f>VLOOKUP($F4556,类型描述及偏移量!$C:$H,5,FALSE)</f>
        <v>Yes</v>
      </c>
      <c r="Q4556" s="14" t="str">
        <f>VLOOKUP($F4556,类型描述及偏移量!$C:$H,6,FALSE)</f>
        <v>电机运行指示</v>
      </c>
    </row>
    <row r="4557" hidden="1" spans="1:17">
      <c r="A4557" s="12" t="s">
        <v>128</v>
      </c>
      <c r="B4557" s="12" t="str">
        <f t="shared" si="721"/>
        <v>M4_M</v>
      </c>
      <c r="C4557" s="12" t="str">
        <f t="shared" si="722"/>
        <v>Break_ALM</v>
      </c>
      <c r="D4557" s="12" t="str">
        <f t="shared" si="723"/>
        <v>BP_Motor_var</v>
      </c>
      <c r="E4557" s="13" t="str">
        <f t="shared" si="724"/>
        <v>CHPF_M4_M_BP_Motor_var</v>
      </c>
      <c r="F4557" s="14" t="str">
        <f t="shared" si="717"/>
        <v>BP_Motor_var_Break_ALM</v>
      </c>
      <c r="G4557" s="10" t="str">
        <f t="shared" si="718"/>
        <v>CHPF_M4_M_Break_ALM</v>
      </c>
      <c r="H4557" s="10" t="str">
        <f>VLOOKUP(基本表格!E4557,起始地址定义!A:D,4,FALSE)&amp;" "&amp;Q4557</f>
        <v>2122+P2-M4 2#双螺旋运输机B 电机控制 断链报警</v>
      </c>
      <c r="I4557" s="10" t="str">
        <f t="shared" si="719"/>
        <v>DB100,X901.6</v>
      </c>
      <c r="J4557" s="13" t="str">
        <f>VLOOKUP(E4557,起始地址定义!A:D,2,FALSE)</f>
        <v>DB100</v>
      </c>
      <c r="K4557" s="12" t="str">
        <f t="shared" si="720"/>
        <v>X901.6</v>
      </c>
      <c r="L4557" s="13">
        <f>VLOOKUP(E4557,起始地址定义!A:D,3,FALSE)</f>
        <v>900</v>
      </c>
      <c r="M4557" s="14">
        <f>VLOOKUP($F4557,类型描述及偏移量!$C:$H,2,FALSE)</f>
        <v>1.6</v>
      </c>
      <c r="N4557" s="14" t="str">
        <f>VLOOKUP($F4557,类型描述及偏移量!$C:$H,3,FALSE)</f>
        <v>离散</v>
      </c>
      <c r="O4557" s="14" t="str">
        <f>VLOOKUP($F4557,类型描述及偏移量!$C:$H,4,FALSE)</f>
        <v>On</v>
      </c>
      <c r="P4557" s="14" t="str">
        <f>VLOOKUP($F4557,类型描述及偏移量!$C:$H,5,FALSE)</f>
        <v>Yes</v>
      </c>
      <c r="Q4557" s="14" t="str">
        <f>VLOOKUP($F4557,类型描述及偏移量!$C:$H,6,FALSE)</f>
        <v>断链报警</v>
      </c>
    </row>
    <row r="4558" hidden="1" spans="1:17">
      <c r="A4558" s="12" t="s">
        <v>128</v>
      </c>
      <c r="B4558" s="12" t="str">
        <f t="shared" si="721"/>
        <v>M4_M</v>
      </c>
      <c r="C4558" s="12" t="str">
        <f t="shared" si="722"/>
        <v>Break_CHK</v>
      </c>
      <c r="D4558" s="12" t="str">
        <f t="shared" si="723"/>
        <v>BP_Motor_var</v>
      </c>
      <c r="E4558" s="13" t="str">
        <f t="shared" si="724"/>
        <v>CHPF_M4_M_BP_Motor_var</v>
      </c>
      <c r="F4558" s="14" t="str">
        <f t="shared" si="717"/>
        <v>BP_Motor_var_Break_CHK</v>
      </c>
      <c r="G4558" s="10" t="str">
        <f t="shared" si="718"/>
        <v>CHPF_M4_M_Break_CHK</v>
      </c>
      <c r="H4558" s="10" t="str">
        <f>VLOOKUP(基本表格!E4558,起始地址定义!A:D,4,FALSE)&amp;" "&amp;Q4558</f>
        <v>2122+P2-M4 2#双螺旋运输机B 电机控制 断链检测</v>
      </c>
      <c r="I4558" s="10" t="str">
        <f t="shared" si="719"/>
        <v>DB100,X901.7</v>
      </c>
      <c r="J4558" s="13" t="str">
        <f>VLOOKUP(E4558,起始地址定义!A:D,2,FALSE)</f>
        <v>DB100</v>
      </c>
      <c r="K4558" s="12" t="str">
        <f t="shared" si="720"/>
        <v>X901.7</v>
      </c>
      <c r="L4558" s="13">
        <f>VLOOKUP(E4558,起始地址定义!A:D,3,FALSE)</f>
        <v>900</v>
      </c>
      <c r="M4558" s="14">
        <f>VLOOKUP($F4558,类型描述及偏移量!$C:$H,2,FALSE)</f>
        <v>1.7</v>
      </c>
      <c r="N4558" s="14" t="str">
        <f>VLOOKUP($F4558,类型描述及偏移量!$C:$H,3,FALSE)</f>
        <v>离散</v>
      </c>
      <c r="O4558" s="14" t="str">
        <f>VLOOKUP($F4558,类型描述及偏移量!$C:$H,4,FALSE)</f>
        <v>None</v>
      </c>
      <c r="P4558" s="14" t="str">
        <f>VLOOKUP($F4558,类型描述及偏移量!$C:$H,5,FALSE)</f>
        <v>Yes</v>
      </c>
      <c r="Q4558" s="14" t="str">
        <f>VLOOKUP($F4558,类型描述及偏移量!$C:$H,6,FALSE)</f>
        <v>断链检测</v>
      </c>
    </row>
    <row r="4559" hidden="1" spans="1:17">
      <c r="A4559" s="12" t="s">
        <v>128</v>
      </c>
      <c r="B4559" s="12" t="str">
        <f t="shared" si="721"/>
        <v>M4_M</v>
      </c>
      <c r="C4559" s="12" t="str">
        <f t="shared" si="722"/>
        <v>INV_Res_HMI</v>
      </c>
      <c r="D4559" s="12" t="str">
        <f t="shared" si="723"/>
        <v>BP_Motor_var</v>
      </c>
      <c r="E4559" s="13" t="str">
        <f t="shared" si="724"/>
        <v>CHPF_M4_M_BP_Motor_var</v>
      </c>
      <c r="F4559" s="14" t="str">
        <f t="shared" si="717"/>
        <v>BP_Motor_var_INV_Res_HMI</v>
      </c>
      <c r="G4559" s="10" t="str">
        <f t="shared" si="718"/>
        <v>CHPF_M4_M_INV_Res_HMI</v>
      </c>
      <c r="H4559" s="10" t="str">
        <f>VLOOKUP(基本表格!E4559,起始地址定义!A:D,4,FALSE)&amp;" "&amp;Q4559</f>
        <v>2122+P2-M4 2#双螺旋运输机B 电机控制 复位</v>
      </c>
      <c r="I4559" s="10" t="str">
        <f t="shared" si="719"/>
        <v>DB100,X902.0</v>
      </c>
      <c r="J4559" s="13" t="str">
        <f>VLOOKUP(E4559,起始地址定义!A:D,2,FALSE)</f>
        <v>DB100</v>
      </c>
      <c r="K4559" s="12" t="str">
        <f t="shared" si="720"/>
        <v>X902.0</v>
      </c>
      <c r="L4559" s="13">
        <f>VLOOKUP(E4559,起始地址定义!A:D,3,FALSE)</f>
        <v>900</v>
      </c>
      <c r="M4559" s="14">
        <f>VLOOKUP($F4559,类型描述及偏移量!$C:$H,2,FALSE)</f>
        <v>2</v>
      </c>
      <c r="N4559" s="14" t="str">
        <f>VLOOKUP($F4559,类型描述及偏移量!$C:$H,3,FALSE)</f>
        <v>离散</v>
      </c>
      <c r="O4559" s="14" t="str">
        <f>VLOOKUP($F4559,类型描述及偏移量!$C:$H,4,FALSE)</f>
        <v>None</v>
      </c>
      <c r="P4559" s="14" t="str">
        <f>VLOOKUP($F4559,类型描述及偏移量!$C:$H,5,FALSE)</f>
        <v>No</v>
      </c>
      <c r="Q4559" s="14" t="str">
        <f>VLOOKUP($F4559,类型描述及偏移量!$C:$H,6,FALSE)</f>
        <v>复位</v>
      </c>
    </row>
    <row r="4560" hidden="1" spans="1:17">
      <c r="A4560" s="12" t="s">
        <v>128</v>
      </c>
      <c r="B4560" s="12" t="str">
        <f t="shared" si="721"/>
        <v>M4_M</v>
      </c>
      <c r="C4560" s="12" t="str">
        <f t="shared" si="722"/>
        <v>Break_EN</v>
      </c>
      <c r="D4560" s="12" t="str">
        <f t="shared" si="723"/>
        <v>BP_Motor_var</v>
      </c>
      <c r="E4560" s="13" t="str">
        <f t="shared" si="724"/>
        <v>CHPF_M4_M_BP_Motor_var</v>
      </c>
      <c r="F4560" s="14" t="str">
        <f t="shared" si="717"/>
        <v>BP_Motor_var_Break_EN</v>
      </c>
      <c r="G4560" s="10" t="str">
        <f t="shared" si="718"/>
        <v>CHPF_M4_M_Break_EN</v>
      </c>
      <c r="H4560" s="10" t="str">
        <f>VLOOKUP(基本表格!E4560,起始地址定义!A:D,4,FALSE)&amp;" "&amp;Q4560</f>
        <v>2122+P2-M4 2#双螺旋运输机B 电机控制 断链保护使能</v>
      </c>
      <c r="I4560" s="10" t="str">
        <f t="shared" si="719"/>
        <v>DB100,X902.1</v>
      </c>
      <c r="J4560" s="13" t="str">
        <f>VLOOKUP(E4560,起始地址定义!A:D,2,FALSE)</f>
        <v>DB100</v>
      </c>
      <c r="K4560" s="12" t="str">
        <f t="shared" si="720"/>
        <v>X902.1</v>
      </c>
      <c r="L4560" s="13">
        <f>VLOOKUP(E4560,起始地址定义!A:D,3,FALSE)</f>
        <v>900</v>
      </c>
      <c r="M4560" s="14">
        <f>VLOOKUP($F4560,类型描述及偏移量!$C:$H,2,FALSE)</f>
        <v>2.1</v>
      </c>
      <c r="N4560" s="14" t="str">
        <f>VLOOKUP($F4560,类型描述及偏移量!$C:$H,3,FALSE)</f>
        <v>离散</v>
      </c>
      <c r="O4560" s="14" t="str">
        <f>VLOOKUP($F4560,类型描述及偏移量!$C:$H,4,FALSE)</f>
        <v>None</v>
      </c>
      <c r="P4560" s="14" t="str">
        <f>VLOOKUP($F4560,类型描述及偏移量!$C:$H,5,FALSE)</f>
        <v>No</v>
      </c>
      <c r="Q4560" s="14" t="str">
        <f>VLOOKUP($F4560,类型描述及偏移量!$C:$H,6,FALSE)</f>
        <v>断链保护使能</v>
      </c>
    </row>
    <row r="4561" hidden="1" spans="1:17">
      <c r="A4561" s="12" t="s">
        <v>128</v>
      </c>
      <c r="B4561" s="12" t="str">
        <f t="shared" si="721"/>
        <v>M4_M</v>
      </c>
      <c r="C4561" s="12" t="str">
        <f t="shared" si="722"/>
        <v>Break_Stop</v>
      </c>
      <c r="D4561" s="12" t="str">
        <f t="shared" si="723"/>
        <v>BP_Motor_var</v>
      </c>
      <c r="E4561" s="13" t="str">
        <f t="shared" si="724"/>
        <v>CHPF_M4_M_BP_Motor_var</v>
      </c>
      <c r="F4561" s="14" t="str">
        <f t="shared" si="717"/>
        <v>BP_Motor_var_Break_Stop</v>
      </c>
      <c r="G4561" s="10" t="str">
        <f t="shared" si="718"/>
        <v>CHPF_M4_M_Break_Stop</v>
      </c>
      <c r="H4561" s="10" t="str">
        <f>VLOOKUP(基本表格!E4561,起始地址定义!A:D,4,FALSE)&amp;" "&amp;Q4561</f>
        <v>2122+P2-M4 2#双螺旋运输机B 电机控制 断链导致停机</v>
      </c>
      <c r="I4561" s="10" t="str">
        <f t="shared" si="719"/>
        <v>DB100,X902.2</v>
      </c>
      <c r="J4561" s="13" t="str">
        <f>VLOOKUP(E4561,起始地址定义!A:D,2,FALSE)</f>
        <v>DB100</v>
      </c>
      <c r="K4561" s="12" t="str">
        <f t="shared" si="720"/>
        <v>X902.2</v>
      </c>
      <c r="L4561" s="13">
        <f>VLOOKUP(E4561,起始地址定义!A:D,3,FALSE)</f>
        <v>900</v>
      </c>
      <c r="M4561" s="14">
        <f>VLOOKUP($F4561,类型描述及偏移量!$C:$H,2,FALSE)</f>
        <v>2.2</v>
      </c>
      <c r="N4561" s="14" t="str">
        <f>VLOOKUP($F4561,类型描述及偏移量!$C:$H,3,FALSE)</f>
        <v>离散</v>
      </c>
      <c r="O4561" s="14" t="str">
        <f>VLOOKUP($F4561,类型描述及偏移量!$C:$H,4,FALSE)</f>
        <v>On</v>
      </c>
      <c r="P4561" s="14" t="str">
        <f>VLOOKUP($F4561,类型描述及偏移量!$C:$H,5,FALSE)</f>
        <v>Yes</v>
      </c>
      <c r="Q4561" s="14" t="str">
        <f>VLOOKUP($F4561,类型描述及偏移量!$C:$H,6,FALSE)</f>
        <v>断链导致停机</v>
      </c>
    </row>
    <row r="4562" hidden="1" spans="1:17">
      <c r="A4562" s="12" t="s">
        <v>128</v>
      </c>
      <c r="B4562" s="12" t="str">
        <f t="shared" si="721"/>
        <v>M4_M</v>
      </c>
      <c r="C4562" s="12" t="str">
        <f t="shared" si="722"/>
        <v>Motor_Back</v>
      </c>
      <c r="D4562" s="12" t="str">
        <f t="shared" si="723"/>
        <v>BP_Motor_var</v>
      </c>
      <c r="E4562" s="13" t="str">
        <f t="shared" si="724"/>
        <v>CHPF_M4_M_BP_Motor_var</v>
      </c>
      <c r="F4562" s="14" t="str">
        <f t="shared" si="717"/>
        <v>BP_Motor_var_Motor_Back</v>
      </c>
      <c r="G4562" s="10" t="str">
        <f t="shared" si="718"/>
        <v>CHPF_M4_M_Motor_Back</v>
      </c>
      <c r="H4562" s="10" t="str">
        <f>VLOOKUP(基本表格!E4562,起始地址定义!A:D,4,FALSE)&amp;" "&amp;Q4562</f>
        <v>2122+P2-M4 2#双螺旋运输机B 电机控制 电机(反转）</v>
      </c>
      <c r="I4562" s="10" t="str">
        <f t="shared" si="719"/>
        <v>DB100,X902.3</v>
      </c>
      <c r="J4562" s="13" t="str">
        <f>VLOOKUP(E4562,起始地址定义!A:D,2,FALSE)</f>
        <v>DB100</v>
      </c>
      <c r="K4562" s="12" t="str">
        <f t="shared" si="720"/>
        <v>X902.3</v>
      </c>
      <c r="L4562" s="13">
        <f>VLOOKUP(E4562,起始地址定义!A:D,3,FALSE)</f>
        <v>900</v>
      </c>
      <c r="M4562" s="14">
        <f>VLOOKUP($F4562,类型描述及偏移量!$C:$H,2,FALSE)</f>
        <v>2.3</v>
      </c>
      <c r="N4562" s="14" t="str">
        <f>VLOOKUP($F4562,类型描述及偏移量!$C:$H,3,FALSE)</f>
        <v>离散</v>
      </c>
      <c r="O4562" s="14" t="str">
        <f>VLOOKUP($F4562,类型描述及偏移量!$C:$H,4,FALSE)</f>
        <v>None</v>
      </c>
      <c r="P4562" s="14" t="str">
        <f>VLOOKUP($F4562,类型描述及偏移量!$C:$H,5,FALSE)</f>
        <v>Yes</v>
      </c>
      <c r="Q4562" s="14" t="str">
        <f>VLOOKUP($F4562,类型描述及偏移量!$C:$H,6,FALSE)</f>
        <v>电机(反转）</v>
      </c>
    </row>
    <row r="4563" hidden="1" spans="1:17">
      <c r="A4563" s="12" t="s">
        <v>128</v>
      </c>
      <c r="B4563" s="12" t="str">
        <f t="shared" si="721"/>
        <v>M4_M</v>
      </c>
      <c r="C4563" s="12" t="str">
        <f t="shared" si="722"/>
        <v>Loc</v>
      </c>
      <c r="D4563" s="12" t="str">
        <f t="shared" si="723"/>
        <v>BP_Motor_var</v>
      </c>
      <c r="E4563" s="13" t="str">
        <f t="shared" si="724"/>
        <v>CHPF_M4_M_BP_Motor_var</v>
      </c>
      <c r="F4563" s="14" t="str">
        <f t="shared" si="717"/>
        <v>BP_Motor_var_Loc</v>
      </c>
      <c r="G4563" s="10" t="str">
        <f t="shared" si="718"/>
        <v>CHPF_M4_M_Loc</v>
      </c>
      <c r="H4563" s="10" t="str">
        <f>VLOOKUP(基本表格!E4563,起始地址定义!A:D,4,FALSE)&amp;" "&amp;Q4563</f>
        <v>2122+P2-M4 2#双螺旋运输机B 电机控制 本地</v>
      </c>
      <c r="I4563" s="10" t="str">
        <f t="shared" si="719"/>
        <v>DB100,X902.4</v>
      </c>
      <c r="J4563" s="13" t="str">
        <f>VLOOKUP(E4563,起始地址定义!A:D,2,FALSE)</f>
        <v>DB100</v>
      </c>
      <c r="K4563" s="12" t="str">
        <f t="shared" si="720"/>
        <v>X902.4</v>
      </c>
      <c r="L4563" s="13">
        <f>VLOOKUP(E4563,起始地址定义!A:D,3,FALSE)</f>
        <v>900</v>
      </c>
      <c r="M4563" s="14">
        <f>VLOOKUP($F4563,类型描述及偏移量!$C:$H,2,FALSE)</f>
        <v>2.4</v>
      </c>
      <c r="N4563" s="14" t="str">
        <f>VLOOKUP($F4563,类型描述及偏移量!$C:$H,3,FALSE)</f>
        <v>离散</v>
      </c>
      <c r="O4563" s="14" t="str">
        <f>VLOOKUP($F4563,类型描述及偏移量!$C:$H,4,FALSE)</f>
        <v>None</v>
      </c>
      <c r="P4563" s="14" t="str">
        <f>VLOOKUP($F4563,类型描述及偏移量!$C:$H,5,FALSE)</f>
        <v>Yes</v>
      </c>
      <c r="Q4563" s="14" t="str">
        <f>VLOOKUP($F4563,类型描述及偏移量!$C:$H,6,FALSE)</f>
        <v>本地</v>
      </c>
    </row>
    <row r="4564" hidden="1" spans="1:17">
      <c r="A4564" s="12" t="s">
        <v>128</v>
      </c>
      <c r="B4564" s="12" t="str">
        <f t="shared" si="721"/>
        <v>M4_M</v>
      </c>
      <c r="C4564" s="12" t="str">
        <f t="shared" si="722"/>
        <v>Rem</v>
      </c>
      <c r="D4564" s="12" t="str">
        <f t="shared" si="723"/>
        <v>BP_Motor_var</v>
      </c>
      <c r="E4564" s="13" t="str">
        <f t="shared" si="724"/>
        <v>CHPF_M4_M_BP_Motor_var</v>
      </c>
      <c r="F4564" s="14" t="str">
        <f t="shared" si="717"/>
        <v>BP_Motor_var_Rem</v>
      </c>
      <c r="G4564" s="10" t="str">
        <f t="shared" si="718"/>
        <v>CHPF_M4_M_Rem</v>
      </c>
      <c r="H4564" s="10" t="str">
        <f>VLOOKUP(基本表格!E4564,起始地址定义!A:D,4,FALSE)&amp;" "&amp;Q4564</f>
        <v>2122+P2-M4 2#双螺旋运输机B 电机控制 远程</v>
      </c>
      <c r="I4564" s="10" t="str">
        <f t="shared" si="719"/>
        <v>DB100,X902.5</v>
      </c>
      <c r="J4564" s="13" t="str">
        <f>VLOOKUP(E4564,起始地址定义!A:D,2,FALSE)</f>
        <v>DB100</v>
      </c>
      <c r="K4564" s="12" t="str">
        <f t="shared" si="720"/>
        <v>X902.5</v>
      </c>
      <c r="L4564" s="13">
        <f>VLOOKUP(E4564,起始地址定义!A:D,3,FALSE)</f>
        <v>900</v>
      </c>
      <c r="M4564" s="14">
        <f>VLOOKUP($F4564,类型描述及偏移量!$C:$H,2,FALSE)</f>
        <v>2.5</v>
      </c>
      <c r="N4564" s="14" t="str">
        <f>VLOOKUP($F4564,类型描述及偏移量!$C:$H,3,FALSE)</f>
        <v>离散</v>
      </c>
      <c r="O4564" s="14" t="str">
        <f>VLOOKUP($F4564,类型描述及偏移量!$C:$H,4,FALSE)</f>
        <v>None</v>
      </c>
      <c r="P4564" s="14" t="str">
        <f>VLOOKUP($F4564,类型描述及偏移量!$C:$H,5,FALSE)</f>
        <v>Yes</v>
      </c>
      <c r="Q4564" s="14" t="str">
        <f>VLOOKUP($F4564,类型描述及偏移量!$C:$H,6,FALSE)</f>
        <v>远程</v>
      </c>
    </row>
    <row r="4565" hidden="1" spans="1:17">
      <c r="A4565" s="12" t="s">
        <v>128</v>
      </c>
      <c r="B4565" s="12" t="str">
        <f t="shared" si="721"/>
        <v>M4_M</v>
      </c>
      <c r="C4565" s="12" t="str">
        <f t="shared" si="722"/>
        <v>Blocking_ALM</v>
      </c>
      <c r="D4565" s="12" t="str">
        <f t="shared" si="723"/>
        <v>BP_Motor_var</v>
      </c>
      <c r="E4565" s="13" t="str">
        <f t="shared" si="724"/>
        <v>CHPF_M4_M_BP_Motor_var</v>
      </c>
      <c r="F4565" s="14" t="str">
        <f t="shared" si="717"/>
        <v>BP_Motor_var_Blocking_ALM</v>
      </c>
      <c r="G4565" s="10" t="str">
        <f t="shared" si="718"/>
        <v>CHPF_M4_M_Blocking_ALM</v>
      </c>
      <c r="H4565" s="10" t="str">
        <f>VLOOKUP(基本表格!E4565,起始地址定义!A:D,4,FALSE)&amp;" "&amp;Q4565</f>
        <v>2122+P2-M4 2#双螺旋运输机B 电机控制 堵料报警</v>
      </c>
      <c r="I4565" s="10" t="str">
        <f t="shared" si="719"/>
        <v>DB100,X902.6</v>
      </c>
      <c r="J4565" s="13" t="str">
        <f>VLOOKUP(E4565,起始地址定义!A:D,2,FALSE)</f>
        <v>DB100</v>
      </c>
      <c r="K4565" s="12" t="str">
        <f t="shared" si="720"/>
        <v>X902.6</v>
      </c>
      <c r="L4565" s="13">
        <f>VLOOKUP(E4565,起始地址定义!A:D,3,FALSE)</f>
        <v>900</v>
      </c>
      <c r="M4565" s="14">
        <f>VLOOKUP($F4565,类型描述及偏移量!$C:$H,2,FALSE)</f>
        <v>2.6</v>
      </c>
      <c r="N4565" s="14" t="str">
        <f>VLOOKUP($F4565,类型描述及偏移量!$C:$H,3,FALSE)</f>
        <v>离散</v>
      </c>
      <c r="O4565" s="14" t="str">
        <f>VLOOKUP($F4565,类型描述及偏移量!$C:$H,4,FALSE)</f>
        <v>On</v>
      </c>
      <c r="P4565" s="14" t="str">
        <f>VLOOKUP($F4565,类型描述及偏移量!$C:$H,5,FALSE)</f>
        <v>Yes</v>
      </c>
      <c r="Q4565" s="14" t="str">
        <f>VLOOKUP($F4565,类型描述及偏移量!$C:$H,6,FALSE)</f>
        <v>堵料报警</v>
      </c>
    </row>
    <row r="4566" hidden="1" spans="1:17">
      <c r="A4566" s="12" t="s">
        <v>128</v>
      </c>
      <c r="B4566" s="12" t="str">
        <f t="shared" si="721"/>
        <v>M4_M</v>
      </c>
      <c r="C4566" s="12" t="str">
        <f t="shared" si="722"/>
        <v>Blocking_CHK</v>
      </c>
      <c r="D4566" s="12" t="str">
        <f t="shared" si="723"/>
        <v>BP_Motor_var</v>
      </c>
      <c r="E4566" s="13" t="str">
        <f t="shared" si="724"/>
        <v>CHPF_M4_M_BP_Motor_var</v>
      </c>
      <c r="F4566" s="14" t="str">
        <f t="shared" si="717"/>
        <v>BP_Motor_var_Blocking_CHK</v>
      </c>
      <c r="G4566" s="10" t="str">
        <f t="shared" si="718"/>
        <v>CHPF_M4_M_Blocking_CHK</v>
      </c>
      <c r="H4566" s="10" t="str">
        <f>VLOOKUP(基本表格!E4566,起始地址定义!A:D,4,FALSE)&amp;" "&amp;Q4566</f>
        <v>2122+P2-M4 2#双螺旋运输机B 电机控制 堵料检测</v>
      </c>
      <c r="I4566" s="10" t="str">
        <f t="shared" si="719"/>
        <v>DB100,X902.7</v>
      </c>
      <c r="J4566" s="13" t="str">
        <f>VLOOKUP(E4566,起始地址定义!A:D,2,FALSE)</f>
        <v>DB100</v>
      </c>
      <c r="K4566" s="12" t="str">
        <f t="shared" si="720"/>
        <v>X902.7</v>
      </c>
      <c r="L4566" s="13">
        <f>VLOOKUP(E4566,起始地址定义!A:D,3,FALSE)</f>
        <v>900</v>
      </c>
      <c r="M4566" s="14">
        <f>VLOOKUP($F4566,类型描述及偏移量!$C:$H,2,FALSE)</f>
        <v>2.7</v>
      </c>
      <c r="N4566" s="14" t="str">
        <f>VLOOKUP($F4566,类型描述及偏移量!$C:$H,3,FALSE)</f>
        <v>离散</v>
      </c>
      <c r="O4566" s="14" t="str">
        <f>VLOOKUP($F4566,类型描述及偏移量!$C:$H,4,FALSE)</f>
        <v>None</v>
      </c>
      <c r="P4566" s="14" t="str">
        <f>VLOOKUP($F4566,类型描述及偏移量!$C:$H,5,FALSE)</f>
        <v>Yes</v>
      </c>
      <c r="Q4566" s="14" t="str">
        <f>VLOOKUP($F4566,类型描述及偏移量!$C:$H,6,FALSE)</f>
        <v>堵料检测</v>
      </c>
    </row>
    <row r="4567" hidden="1" spans="1:17">
      <c r="A4567" s="12" t="s">
        <v>128</v>
      </c>
      <c r="B4567" s="12" t="str">
        <f t="shared" si="721"/>
        <v>M4_M</v>
      </c>
      <c r="C4567" s="12" t="str">
        <f t="shared" si="722"/>
        <v>Blocking_EN</v>
      </c>
      <c r="D4567" s="12" t="str">
        <f t="shared" si="723"/>
        <v>BP_Motor_var</v>
      </c>
      <c r="E4567" s="13" t="str">
        <f t="shared" si="724"/>
        <v>CHPF_M4_M_BP_Motor_var</v>
      </c>
      <c r="F4567" s="14" t="str">
        <f t="shared" si="717"/>
        <v>BP_Motor_var_Blocking_EN</v>
      </c>
      <c r="G4567" s="10" t="str">
        <f t="shared" si="718"/>
        <v>CHPF_M4_M_Blocking_EN</v>
      </c>
      <c r="H4567" s="10" t="str">
        <f>VLOOKUP(基本表格!E4567,起始地址定义!A:D,4,FALSE)&amp;" "&amp;Q4567</f>
        <v>2122+P2-M4 2#双螺旋运输机B 电机控制 堵料保护使能</v>
      </c>
      <c r="I4567" s="10" t="str">
        <f t="shared" si="719"/>
        <v>DB100,X903.0</v>
      </c>
      <c r="J4567" s="13" t="str">
        <f>VLOOKUP(E4567,起始地址定义!A:D,2,FALSE)</f>
        <v>DB100</v>
      </c>
      <c r="K4567" s="12" t="str">
        <f t="shared" si="720"/>
        <v>X903.0</v>
      </c>
      <c r="L4567" s="13">
        <f>VLOOKUP(E4567,起始地址定义!A:D,3,FALSE)</f>
        <v>900</v>
      </c>
      <c r="M4567" s="14">
        <f>VLOOKUP($F4567,类型描述及偏移量!$C:$H,2,FALSE)</f>
        <v>3</v>
      </c>
      <c r="N4567" s="14" t="str">
        <f>VLOOKUP($F4567,类型描述及偏移量!$C:$H,3,FALSE)</f>
        <v>离散</v>
      </c>
      <c r="O4567" s="14" t="str">
        <f>VLOOKUP($F4567,类型描述及偏移量!$C:$H,4,FALSE)</f>
        <v>None</v>
      </c>
      <c r="P4567" s="14" t="str">
        <f>VLOOKUP($F4567,类型描述及偏移量!$C:$H,5,FALSE)</f>
        <v>No</v>
      </c>
      <c r="Q4567" s="14" t="str">
        <f>VLOOKUP($F4567,类型描述及偏移量!$C:$H,6,FALSE)</f>
        <v>堵料保护使能</v>
      </c>
    </row>
    <row r="4568" hidden="1" spans="1:17">
      <c r="A4568" s="12" t="s">
        <v>128</v>
      </c>
      <c r="B4568" s="12" t="str">
        <f t="shared" si="721"/>
        <v>M4_M</v>
      </c>
      <c r="C4568" s="12" t="str">
        <f t="shared" si="722"/>
        <v>Blocking_Stop</v>
      </c>
      <c r="D4568" s="12" t="str">
        <f t="shared" si="723"/>
        <v>BP_Motor_var</v>
      </c>
      <c r="E4568" s="13" t="str">
        <f t="shared" si="724"/>
        <v>CHPF_M4_M_BP_Motor_var</v>
      </c>
      <c r="F4568" s="14" t="str">
        <f t="shared" si="717"/>
        <v>BP_Motor_var_Blocking_Stop</v>
      </c>
      <c r="G4568" s="10" t="str">
        <f t="shared" si="718"/>
        <v>CHPF_M4_M_Blocking_Stop</v>
      </c>
      <c r="H4568" s="10" t="str">
        <f>VLOOKUP(基本表格!E4568,起始地址定义!A:D,4,FALSE)&amp;" "&amp;Q4568</f>
        <v>2122+P2-M4 2#双螺旋运输机B 电机控制 堵料导致停机</v>
      </c>
      <c r="I4568" s="10" t="str">
        <f t="shared" si="719"/>
        <v>DB100,X903.1</v>
      </c>
      <c r="J4568" s="13" t="str">
        <f>VLOOKUP(E4568,起始地址定义!A:D,2,FALSE)</f>
        <v>DB100</v>
      </c>
      <c r="K4568" s="12" t="str">
        <f t="shared" si="720"/>
        <v>X903.1</v>
      </c>
      <c r="L4568" s="13">
        <f>VLOOKUP(E4568,起始地址定义!A:D,3,FALSE)</f>
        <v>900</v>
      </c>
      <c r="M4568" s="14">
        <f>VLOOKUP($F4568,类型描述及偏移量!$C:$H,2,FALSE)</f>
        <v>3.1</v>
      </c>
      <c r="N4568" s="14" t="str">
        <f>VLOOKUP($F4568,类型描述及偏移量!$C:$H,3,FALSE)</f>
        <v>离散</v>
      </c>
      <c r="O4568" s="14" t="str">
        <f>VLOOKUP($F4568,类型描述及偏移量!$C:$H,4,FALSE)</f>
        <v>On</v>
      </c>
      <c r="P4568" s="14" t="str">
        <f>VLOOKUP($F4568,类型描述及偏移量!$C:$H,5,FALSE)</f>
        <v>Yes</v>
      </c>
      <c r="Q4568" s="14" t="str">
        <f>VLOOKUP($F4568,类型描述及偏移量!$C:$H,6,FALSE)</f>
        <v>堵料导致停机</v>
      </c>
    </row>
    <row r="4569" hidden="1" spans="1:17">
      <c r="A4569" s="12" t="s">
        <v>128</v>
      </c>
      <c r="B4569" s="12" t="str">
        <f t="shared" si="721"/>
        <v>M4_M</v>
      </c>
      <c r="C4569" s="12" t="str">
        <f t="shared" si="722"/>
        <v>BreakTime</v>
      </c>
      <c r="D4569" s="12" t="str">
        <f t="shared" si="723"/>
        <v>BP_Motor_var</v>
      </c>
      <c r="E4569" s="13" t="str">
        <f t="shared" si="724"/>
        <v>CHPF_M4_M_BP_Motor_var</v>
      </c>
      <c r="F4569" s="14" t="str">
        <f t="shared" si="717"/>
        <v>BP_Motor_var_BreakTime</v>
      </c>
      <c r="G4569" s="10" t="str">
        <f t="shared" si="718"/>
        <v>CHPF_M4_M_BreakTime</v>
      </c>
      <c r="H4569" s="10" t="str">
        <f>VLOOKUP(基本表格!E4569,起始地址定义!A:D,4,FALSE)&amp;" "&amp;Q4569</f>
        <v>2122+P2-M4 2#双螺旋运输机B 电机控制 断链超时时间 秒</v>
      </c>
      <c r="I4569" s="10" t="str">
        <f t="shared" si="719"/>
        <v>DB100,INT904</v>
      </c>
      <c r="J4569" s="13" t="str">
        <f>VLOOKUP(E4569,起始地址定义!A:D,2,FALSE)</f>
        <v>DB100</v>
      </c>
      <c r="K4569" s="12" t="str">
        <f t="shared" si="720"/>
        <v>INT904</v>
      </c>
      <c r="L4569" s="13">
        <f>VLOOKUP(E4569,起始地址定义!A:D,3,FALSE)</f>
        <v>900</v>
      </c>
      <c r="M4569" s="14">
        <f>VLOOKUP($F4569,类型描述及偏移量!$C:$H,2,FALSE)</f>
        <v>4</v>
      </c>
      <c r="N4569" s="14" t="str">
        <f>VLOOKUP($F4569,类型描述及偏移量!$C:$H,3,FALSE)</f>
        <v>整型</v>
      </c>
      <c r="O4569" s="14" t="str">
        <f>VLOOKUP($F4569,类型描述及偏移量!$C:$H,4,FALSE)</f>
        <v>None</v>
      </c>
      <c r="P4569" s="14" t="str">
        <f>VLOOKUP($F4569,类型描述及偏移量!$C:$H,5,FALSE)</f>
        <v>No</v>
      </c>
      <c r="Q4569" s="14" t="str">
        <f>VLOOKUP($F4569,类型描述及偏移量!$C:$H,6,FALSE)</f>
        <v>断链超时时间 秒</v>
      </c>
    </row>
    <row r="4570" hidden="1" spans="1:17">
      <c r="A4570" s="12" t="s">
        <v>128</v>
      </c>
      <c r="B4570" s="12" t="str">
        <f t="shared" si="721"/>
        <v>M4_M</v>
      </c>
      <c r="C4570" s="12" t="str">
        <f t="shared" si="722"/>
        <v>BlockingTime</v>
      </c>
      <c r="D4570" s="12" t="str">
        <f t="shared" si="723"/>
        <v>BP_Motor_var</v>
      </c>
      <c r="E4570" s="13" t="str">
        <f t="shared" si="724"/>
        <v>CHPF_M4_M_BP_Motor_var</v>
      </c>
      <c r="F4570" s="14" t="str">
        <f t="shared" si="717"/>
        <v>BP_Motor_var_BlockingTime</v>
      </c>
      <c r="G4570" s="10" t="str">
        <f t="shared" si="718"/>
        <v>CHPF_M4_M_BlockingTime</v>
      </c>
      <c r="H4570" s="10" t="str">
        <f>VLOOKUP(基本表格!E4570,起始地址定义!A:D,4,FALSE)&amp;" "&amp;Q4570</f>
        <v>2122+P2-M4 2#双螺旋运输机B 电机控制 堵料检测时间 秒</v>
      </c>
      <c r="I4570" s="10" t="str">
        <f t="shared" si="719"/>
        <v>DB100,INT906</v>
      </c>
      <c r="J4570" s="13" t="str">
        <f>VLOOKUP(E4570,起始地址定义!A:D,2,FALSE)</f>
        <v>DB100</v>
      </c>
      <c r="K4570" s="12" t="str">
        <f t="shared" si="720"/>
        <v>INT906</v>
      </c>
      <c r="L4570" s="13">
        <f>VLOOKUP(E4570,起始地址定义!A:D,3,FALSE)</f>
        <v>900</v>
      </c>
      <c r="M4570" s="14">
        <f>VLOOKUP($F4570,类型描述及偏移量!$C:$H,2,FALSE)</f>
        <v>6</v>
      </c>
      <c r="N4570" s="14" t="str">
        <f>VLOOKUP($F4570,类型描述及偏移量!$C:$H,3,FALSE)</f>
        <v>整型</v>
      </c>
      <c r="O4570" s="14" t="str">
        <f>VLOOKUP($F4570,类型描述及偏移量!$C:$H,4,FALSE)</f>
        <v>None</v>
      </c>
      <c r="P4570" s="14" t="str">
        <f>VLOOKUP($F4570,类型描述及偏移量!$C:$H,5,FALSE)</f>
        <v>No</v>
      </c>
      <c r="Q4570" s="14" t="str">
        <f>VLOOKUP($F4570,类型描述及偏移量!$C:$H,6,FALSE)</f>
        <v>堵料检测时间 秒</v>
      </c>
    </row>
    <row r="4571" hidden="1" spans="1:17">
      <c r="A4571" s="12" t="s">
        <v>128</v>
      </c>
      <c r="B4571" s="12" t="str">
        <f t="shared" si="721"/>
        <v>M4_M</v>
      </c>
      <c r="C4571" s="12" t="str">
        <f t="shared" si="722"/>
        <v>PullSwitch_CHK</v>
      </c>
      <c r="D4571" s="12" t="str">
        <f t="shared" si="723"/>
        <v>BP_Motor_var</v>
      </c>
      <c r="E4571" s="13" t="str">
        <f t="shared" si="724"/>
        <v>CHPF_M4_M_BP_Motor_var</v>
      </c>
      <c r="F4571" s="14" t="str">
        <f t="shared" si="717"/>
        <v>BP_Motor_var_PullSwitch_CHK</v>
      </c>
      <c r="G4571" s="10" t="str">
        <f t="shared" si="718"/>
        <v>CHPF_M4_M_PullSwitch_CHK</v>
      </c>
      <c r="H4571" s="10" t="str">
        <f>VLOOKUP(基本表格!E4571,起始地址定义!A:D,4,FALSE)&amp;" "&amp;Q4571</f>
        <v>2122+P2-M4 2#双螺旋运输机B 电机控制 拉线开关</v>
      </c>
      <c r="I4571" s="10" t="str">
        <f t="shared" si="719"/>
        <v>DB100,X908.0</v>
      </c>
      <c r="J4571" s="13" t="str">
        <f>VLOOKUP(E4571,起始地址定义!A:D,2,FALSE)</f>
        <v>DB100</v>
      </c>
      <c r="K4571" s="12" t="str">
        <f t="shared" si="720"/>
        <v>X908.0</v>
      </c>
      <c r="L4571" s="13">
        <f>VLOOKUP(E4571,起始地址定义!A:D,3,FALSE)</f>
        <v>900</v>
      </c>
      <c r="M4571" s="14">
        <f>VLOOKUP($F4571,类型描述及偏移量!$C:$H,2,FALSE)</f>
        <v>8</v>
      </c>
      <c r="N4571" s="14" t="str">
        <f>VLOOKUP($F4571,类型描述及偏移量!$C:$H,3,FALSE)</f>
        <v>离散</v>
      </c>
      <c r="O4571" s="14" t="str">
        <f>VLOOKUP($F4571,类型描述及偏移量!$C:$H,4,FALSE)</f>
        <v>On</v>
      </c>
      <c r="P4571" s="14" t="str">
        <f>VLOOKUP($F4571,类型描述及偏移量!$C:$H,5,FALSE)</f>
        <v>Yes</v>
      </c>
      <c r="Q4571" s="14" t="str">
        <f>VLOOKUP($F4571,类型描述及偏移量!$C:$H,6,FALSE)</f>
        <v>拉线开关</v>
      </c>
    </row>
    <row r="4572" hidden="1" spans="1:17">
      <c r="A4572" s="12" t="s">
        <v>128</v>
      </c>
      <c r="B4572" s="12" t="str">
        <f t="shared" si="721"/>
        <v>M4_M</v>
      </c>
      <c r="C4572" s="12" t="str">
        <f t="shared" si="722"/>
        <v>LMD_ALM</v>
      </c>
      <c r="D4572" s="12" t="str">
        <f t="shared" si="723"/>
        <v>BP_Motor_var</v>
      </c>
      <c r="E4572" s="13" t="str">
        <f t="shared" si="724"/>
        <v>CHPF_M4_M_BP_Motor_var</v>
      </c>
      <c r="F4572" s="14" t="str">
        <f t="shared" si="717"/>
        <v>BP_Motor_var_LMD_ALM</v>
      </c>
      <c r="G4572" s="10" t="str">
        <f t="shared" si="718"/>
        <v>CHPF_M4_M_LMD_ALM</v>
      </c>
      <c r="H4572" s="10" t="str">
        <f>VLOOKUP(基本表格!E4572,起始地址定义!A:D,4,FALSE)&amp;" "&amp;Q4572</f>
        <v>2122+P2-M4 2#双螺旋运输机B 电机控制 左跑偏报警</v>
      </c>
      <c r="I4572" s="10" t="str">
        <f t="shared" si="719"/>
        <v>DB100,X908.1</v>
      </c>
      <c r="J4572" s="13" t="str">
        <f>VLOOKUP(E4572,起始地址定义!A:D,2,FALSE)</f>
        <v>DB100</v>
      </c>
      <c r="K4572" s="12" t="str">
        <f t="shared" si="720"/>
        <v>X908.1</v>
      </c>
      <c r="L4572" s="13">
        <f>VLOOKUP(E4572,起始地址定义!A:D,3,FALSE)</f>
        <v>900</v>
      </c>
      <c r="M4572" s="14">
        <f>VLOOKUP($F4572,类型描述及偏移量!$C:$H,2,FALSE)</f>
        <v>8.1</v>
      </c>
      <c r="N4572" s="14" t="str">
        <f>VLOOKUP($F4572,类型描述及偏移量!$C:$H,3,FALSE)</f>
        <v>离散</v>
      </c>
      <c r="O4572" s="14" t="str">
        <f>VLOOKUP($F4572,类型描述及偏移量!$C:$H,4,FALSE)</f>
        <v>On</v>
      </c>
      <c r="P4572" s="14" t="str">
        <f>VLOOKUP($F4572,类型描述及偏移量!$C:$H,5,FALSE)</f>
        <v>Yes</v>
      </c>
      <c r="Q4572" s="14" t="str">
        <f>VLOOKUP($F4572,类型描述及偏移量!$C:$H,6,FALSE)</f>
        <v>左跑偏报警</v>
      </c>
    </row>
    <row r="4573" hidden="1" spans="1:17">
      <c r="A4573" s="12" t="s">
        <v>128</v>
      </c>
      <c r="B4573" s="12" t="str">
        <f t="shared" si="721"/>
        <v>M4_M</v>
      </c>
      <c r="C4573" s="12" t="str">
        <f t="shared" si="722"/>
        <v>LMD_CHK_1</v>
      </c>
      <c r="D4573" s="12" t="str">
        <f t="shared" si="723"/>
        <v>BP_Motor_var</v>
      </c>
      <c r="E4573" s="13" t="str">
        <f t="shared" si="724"/>
        <v>CHPF_M4_M_BP_Motor_var</v>
      </c>
      <c r="F4573" s="14" t="str">
        <f t="shared" si="717"/>
        <v>BP_Motor_var_LMD_CHK_1</v>
      </c>
      <c r="G4573" s="10" t="str">
        <f t="shared" si="718"/>
        <v>CHPF_M4_M_LMD_CHK_1</v>
      </c>
      <c r="H4573" s="10" t="str">
        <f>VLOOKUP(基本表格!E4573,起始地址定义!A:D,4,FALSE)&amp;" "&amp;Q4573</f>
        <v>2122+P2-M4 2#双螺旋运输机B 电机控制 左跑偏1检测</v>
      </c>
      <c r="I4573" s="10" t="str">
        <f t="shared" si="719"/>
        <v>DB100,X908.2</v>
      </c>
      <c r="J4573" s="13" t="str">
        <f>VLOOKUP(E4573,起始地址定义!A:D,2,FALSE)</f>
        <v>DB100</v>
      </c>
      <c r="K4573" s="12" t="str">
        <f t="shared" si="720"/>
        <v>X908.2</v>
      </c>
      <c r="L4573" s="13">
        <f>VLOOKUP(E4573,起始地址定义!A:D,3,FALSE)</f>
        <v>900</v>
      </c>
      <c r="M4573" s="14">
        <f>VLOOKUP($F4573,类型描述及偏移量!$C:$H,2,FALSE)</f>
        <v>8.2</v>
      </c>
      <c r="N4573" s="14" t="str">
        <f>VLOOKUP($F4573,类型描述及偏移量!$C:$H,3,FALSE)</f>
        <v>离散</v>
      </c>
      <c r="O4573" s="14" t="str">
        <f>VLOOKUP($F4573,类型描述及偏移量!$C:$H,4,FALSE)</f>
        <v>None</v>
      </c>
      <c r="P4573" s="14" t="str">
        <f>VLOOKUP($F4573,类型描述及偏移量!$C:$H,5,FALSE)</f>
        <v>Yes</v>
      </c>
      <c r="Q4573" s="14" t="str">
        <f>VLOOKUP($F4573,类型描述及偏移量!$C:$H,6,FALSE)</f>
        <v>左跑偏1检测</v>
      </c>
    </row>
    <row r="4574" hidden="1" spans="1:17">
      <c r="A4574" s="12" t="s">
        <v>128</v>
      </c>
      <c r="B4574" s="12" t="str">
        <f t="shared" si="721"/>
        <v>M4_M</v>
      </c>
      <c r="C4574" s="12" t="str">
        <f t="shared" si="722"/>
        <v>LMD_EN</v>
      </c>
      <c r="D4574" s="12" t="str">
        <f t="shared" si="723"/>
        <v>BP_Motor_var</v>
      </c>
      <c r="E4574" s="13" t="str">
        <f t="shared" si="724"/>
        <v>CHPF_M4_M_BP_Motor_var</v>
      </c>
      <c r="F4574" s="14" t="str">
        <f t="shared" si="717"/>
        <v>BP_Motor_var_LMD_EN</v>
      </c>
      <c r="G4574" s="10" t="str">
        <f t="shared" si="718"/>
        <v>CHPF_M4_M_LMD_EN</v>
      </c>
      <c r="H4574" s="10" t="str">
        <f>VLOOKUP(基本表格!E4574,起始地址定义!A:D,4,FALSE)&amp;" "&amp;Q4574</f>
        <v>2122+P2-M4 2#双螺旋运输机B 电机控制 左跑偏保护使能</v>
      </c>
      <c r="I4574" s="10" t="str">
        <f t="shared" si="719"/>
        <v>DB100,X908.3</v>
      </c>
      <c r="J4574" s="13" t="str">
        <f>VLOOKUP(E4574,起始地址定义!A:D,2,FALSE)</f>
        <v>DB100</v>
      </c>
      <c r="K4574" s="12" t="str">
        <f t="shared" si="720"/>
        <v>X908.3</v>
      </c>
      <c r="L4574" s="13">
        <f>VLOOKUP(E4574,起始地址定义!A:D,3,FALSE)</f>
        <v>900</v>
      </c>
      <c r="M4574" s="14">
        <f>VLOOKUP($F4574,类型描述及偏移量!$C:$H,2,FALSE)</f>
        <v>8.3</v>
      </c>
      <c r="N4574" s="14" t="str">
        <f>VLOOKUP($F4574,类型描述及偏移量!$C:$H,3,FALSE)</f>
        <v>离散</v>
      </c>
      <c r="O4574" s="14" t="str">
        <f>VLOOKUP($F4574,类型描述及偏移量!$C:$H,4,FALSE)</f>
        <v>None</v>
      </c>
      <c r="P4574" s="14" t="str">
        <f>VLOOKUP($F4574,类型描述及偏移量!$C:$H,5,FALSE)</f>
        <v>No</v>
      </c>
      <c r="Q4574" s="14" t="str">
        <f>VLOOKUP($F4574,类型描述及偏移量!$C:$H,6,FALSE)</f>
        <v>左跑偏保护使能</v>
      </c>
    </row>
    <row r="4575" hidden="1" spans="1:17">
      <c r="A4575" s="12" t="s">
        <v>128</v>
      </c>
      <c r="B4575" s="12" t="str">
        <f t="shared" si="721"/>
        <v>M4_M</v>
      </c>
      <c r="C4575" s="12" t="str">
        <f t="shared" si="722"/>
        <v>LMD_Stop</v>
      </c>
      <c r="D4575" s="12" t="str">
        <f t="shared" si="723"/>
        <v>BP_Motor_var</v>
      </c>
      <c r="E4575" s="13" t="str">
        <f t="shared" si="724"/>
        <v>CHPF_M4_M_BP_Motor_var</v>
      </c>
      <c r="F4575" s="14" t="str">
        <f t="shared" si="717"/>
        <v>BP_Motor_var_LMD_Stop</v>
      </c>
      <c r="G4575" s="10" t="str">
        <f t="shared" si="718"/>
        <v>CHPF_M4_M_LMD_Stop</v>
      </c>
      <c r="H4575" s="10" t="str">
        <f>VLOOKUP(基本表格!E4575,起始地址定义!A:D,4,FALSE)&amp;" "&amp;Q4575</f>
        <v>2122+P2-M4 2#双螺旋运输机B 电机控制 左跑偏导致停机</v>
      </c>
      <c r="I4575" s="10" t="str">
        <f t="shared" si="719"/>
        <v>DB100,X908.4</v>
      </c>
      <c r="J4575" s="13" t="str">
        <f>VLOOKUP(E4575,起始地址定义!A:D,2,FALSE)</f>
        <v>DB100</v>
      </c>
      <c r="K4575" s="12" t="str">
        <f t="shared" si="720"/>
        <v>X908.4</v>
      </c>
      <c r="L4575" s="13">
        <f>VLOOKUP(E4575,起始地址定义!A:D,3,FALSE)</f>
        <v>900</v>
      </c>
      <c r="M4575" s="14">
        <f>VLOOKUP($F4575,类型描述及偏移量!$C:$H,2,FALSE)</f>
        <v>8.4</v>
      </c>
      <c r="N4575" s="14" t="str">
        <f>VLOOKUP($F4575,类型描述及偏移量!$C:$H,3,FALSE)</f>
        <v>离散</v>
      </c>
      <c r="O4575" s="14" t="str">
        <f>VLOOKUP($F4575,类型描述及偏移量!$C:$H,4,FALSE)</f>
        <v>On</v>
      </c>
      <c r="P4575" s="14" t="str">
        <f>VLOOKUP($F4575,类型描述及偏移量!$C:$H,5,FALSE)</f>
        <v>Yes</v>
      </c>
      <c r="Q4575" s="14" t="str">
        <f>VLOOKUP($F4575,类型描述及偏移量!$C:$H,6,FALSE)</f>
        <v>左跑偏导致停机</v>
      </c>
    </row>
    <row r="4576" hidden="1" spans="1:17">
      <c r="A4576" s="12" t="s">
        <v>128</v>
      </c>
      <c r="B4576" s="12" t="str">
        <f t="shared" si="721"/>
        <v>M4_M</v>
      </c>
      <c r="C4576" s="12" t="str">
        <f t="shared" si="722"/>
        <v>LMD_Time</v>
      </c>
      <c r="D4576" s="12" t="str">
        <f t="shared" si="723"/>
        <v>BP_Motor_var</v>
      </c>
      <c r="E4576" s="13" t="str">
        <f t="shared" si="724"/>
        <v>CHPF_M4_M_BP_Motor_var</v>
      </c>
      <c r="F4576" s="14" t="str">
        <f t="shared" si="717"/>
        <v>BP_Motor_var_LMD_Time</v>
      </c>
      <c r="G4576" s="10" t="str">
        <f t="shared" si="718"/>
        <v>CHPF_M4_M_LMD_Time</v>
      </c>
      <c r="H4576" s="10" t="str">
        <f>VLOOKUP(基本表格!E4576,起始地址定义!A:D,4,FALSE)&amp;" "&amp;Q4576</f>
        <v>2122+P2-M4 2#双螺旋运输机B 电机控制 左跑偏检测时间</v>
      </c>
      <c r="I4576" s="10" t="str">
        <f t="shared" si="719"/>
        <v>DB100,INT910</v>
      </c>
      <c r="J4576" s="13" t="str">
        <f>VLOOKUP(E4576,起始地址定义!A:D,2,FALSE)</f>
        <v>DB100</v>
      </c>
      <c r="K4576" s="12" t="str">
        <f t="shared" si="720"/>
        <v>INT910</v>
      </c>
      <c r="L4576" s="13">
        <f>VLOOKUP(E4576,起始地址定义!A:D,3,FALSE)</f>
        <v>900</v>
      </c>
      <c r="M4576" s="14">
        <f>VLOOKUP($F4576,类型描述及偏移量!$C:$H,2,FALSE)</f>
        <v>10</v>
      </c>
      <c r="N4576" s="14" t="str">
        <f>VLOOKUP($F4576,类型描述及偏移量!$C:$H,3,FALSE)</f>
        <v>整型</v>
      </c>
      <c r="O4576" s="14" t="str">
        <f>VLOOKUP($F4576,类型描述及偏移量!$C:$H,4,FALSE)</f>
        <v>None</v>
      </c>
      <c r="P4576" s="14" t="str">
        <f>VLOOKUP($F4576,类型描述及偏移量!$C:$H,5,FALSE)</f>
        <v>No</v>
      </c>
      <c r="Q4576" s="14" t="str">
        <f>VLOOKUP($F4576,类型描述及偏移量!$C:$H,6,FALSE)</f>
        <v>左跑偏检测时间</v>
      </c>
    </row>
    <row r="4577" hidden="1" spans="1:17">
      <c r="A4577" s="12" t="s">
        <v>128</v>
      </c>
      <c r="B4577" s="12" t="str">
        <f t="shared" si="721"/>
        <v>M4_M</v>
      </c>
      <c r="C4577" s="12" t="str">
        <f t="shared" si="722"/>
        <v>RMD_ALM</v>
      </c>
      <c r="D4577" s="12" t="str">
        <f t="shared" si="723"/>
        <v>BP_Motor_var</v>
      </c>
      <c r="E4577" s="13" t="str">
        <f t="shared" si="724"/>
        <v>CHPF_M4_M_BP_Motor_var</v>
      </c>
      <c r="F4577" s="14" t="str">
        <f t="shared" si="717"/>
        <v>BP_Motor_var_RMD_ALM</v>
      </c>
      <c r="G4577" s="10" t="str">
        <f t="shared" si="718"/>
        <v>CHPF_M4_M_RMD_ALM</v>
      </c>
      <c r="H4577" s="10" t="str">
        <f>VLOOKUP(基本表格!E4577,起始地址定义!A:D,4,FALSE)&amp;" "&amp;Q4577</f>
        <v>2122+P2-M4 2#双螺旋运输机B 电机控制 右 跑偏报警</v>
      </c>
      <c r="I4577" s="10" t="str">
        <f t="shared" si="719"/>
        <v>DB100,X912.0</v>
      </c>
      <c r="J4577" s="13" t="str">
        <f>VLOOKUP(E4577,起始地址定义!A:D,2,FALSE)</f>
        <v>DB100</v>
      </c>
      <c r="K4577" s="12" t="str">
        <f t="shared" si="720"/>
        <v>X912.0</v>
      </c>
      <c r="L4577" s="13">
        <f>VLOOKUP(E4577,起始地址定义!A:D,3,FALSE)</f>
        <v>900</v>
      </c>
      <c r="M4577" s="14">
        <f>VLOOKUP($F4577,类型描述及偏移量!$C:$H,2,FALSE)</f>
        <v>12</v>
      </c>
      <c r="N4577" s="14" t="str">
        <f>VLOOKUP($F4577,类型描述及偏移量!$C:$H,3,FALSE)</f>
        <v>离散</v>
      </c>
      <c r="O4577" s="14" t="str">
        <f>VLOOKUP($F4577,类型描述及偏移量!$C:$H,4,FALSE)</f>
        <v>On</v>
      </c>
      <c r="P4577" s="14" t="str">
        <f>VLOOKUP($F4577,类型描述及偏移量!$C:$H,5,FALSE)</f>
        <v>Yes</v>
      </c>
      <c r="Q4577" s="14" t="str">
        <f>VLOOKUP($F4577,类型描述及偏移量!$C:$H,6,FALSE)</f>
        <v>右 跑偏报警</v>
      </c>
    </row>
    <row r="4578" hidden="1" spans="1:17">
      <c r="A4578" s="12" t="s">
        <v>128</v>
      </c>
      <c r="B4578" s="12" t="str">
        <f t="shared" si="721"/>
        <v>M4_M</v>
      </c>
      <c r="C4578" s="12" t="str">
        <f t="shared" si="722"/>
        <v>RMD_CHK_1</v>
      </c>
      <c r="D4578" s="12" t="str">
        <f t="shared" si="723"/>
        <v>BP_Motor_var</v>
      </c>
      <c r="E4578" s="13" t="str">
        <f t="shared" si="724"/>
        <v>CHPF_M4_M_BP_Motor_var</v>
      </c>
      <c r="F4578" s="14" t="str">
        <f t="shared" si="717"/>
        <v>BP_Motor_var_RMD_CHK_1</v>
      </c>
      <c r="G4578" s="10" t="str">
        <f t="shared" si="718"/>
        <v>CHPF_M4_M_RMD_CHK_1</v>
      </c>
      <c r="H4578" s="10" t="str">
        <f>VLOOKUP(基本表格!E4578,起始地址定义!A:D,4,FALSE)&amp;" "&amp;Q4578</f>
        <v>2122+P2-M4 2#双螺旋运输机B 电机控制 右跑偏1检测</v>
      </c>
      <c r="I4578" s="10" t="str">
        <f t="shared" si="719"/>
        <v>DB100,X912.1</v>
      </c>
      <c r="J4578" s="13" t="str">
        <f>VLOOKUP(E4578,起始地址定义!A:D,2,FALSE)</f>
        <v>DB100</v>
      </c>
      <c r="K4578" s="12" t="str">
        <f t="shared" si="720"/>
        <v>X912.1</v>
      </c>
      <c r="L4578" s="13">
        <f>VLOOKUP(E4578,起始地址定义!A:D,3,FALSE)</f>
        <v>900</v>
      </c>
      <c r="M4578" s="14">
        <f>VLOOKUP($F4578,类型描述及偏移量!$C:$H,2,FALSE)</f>
        <v>12.1</v>
      </c>
      <c r="N4578" s="14" t="str">
        <f>VLOOKUP($F4578,类型描述及偏移量!$C:$H,3,FALSE)</f>
        <v>离散</v>
      </c>
      <c r="O4578" s="14" t="str">
        <f>VLOOKUP($F4578,类型描述及偏移量!$C:$H,4,FALSE)</f>
        <v>None</v>
      </c>
      <c r="P4578" s="14" t="str">
        <f>VLOOKUP($F4578,类型描述及偏移量!$C:$H,5,FALSE)</f>
        <v>Yes</v>
      </c>
      <c r="Q4578" s="14" t="str">
        <f>VLOOKUP($F4578,类型描述及偏移量!$C:$H,6,FALSE)</f>
        <v>右跑偏1检测</v>
      </c>
    </row>
    <row r="4579" hidden="1" spans="1:17">
      <c r="A4579" s="12" t="s">
        <v>128</v>
      </c>
      <c r="B4579" s="12" t="str">
        <f t="shared" si="721"/>
        <v>M4_M</v>
      </c>
      <c r="C4579" s="12" t="str">
        <f t="shared" si="722"/>
        <v>RMD_EN</v>
      </c>
      <c r="D4579" s="12" t="str">
        <f t="shared" si="723"/>
        <v>BP_Motor_var</v>
      </c>
      <c r="E4579" s="13" t="str">
        <f t="shared" si="724"/>
        <v>CHPF_M4_M_BP_Motor_var</v>
      </c>
      <c r="F4579" s="14" t="str">
        <f t="shared" si="717"/>
        <v>BP_Motor_var_RMD_EN</v>
      </c>
      <c r="G4579" s="10" t="str">
        <f t="shared" si="718"/>
        <v>CHPF_M4_M_RMD_EN</v>
      </c>
      <c r="H4579" s="10" t="str">
        <f>VLOOKUP(基本表格!E4579,起始地址定义!A:D,4,FALSE)&amp;" "&amp;Q4579</f>
        <v>2122+P2-M4 2#双螺旋运输机B 电机控制 右跑偏保护使能</v>
      </c>
      <c r="I4579" s="10" t="str">
        <f t="shared" si="719"/>
        <v>DB100,X912.2</v>
      </c>
      <c r="J4579" s="13" t="str">
        <f>VLOOKUP(E4579,起始地址定义!A:D,2,FALSE)</f>
        <v>DB100</v>
      </c>
      <c r="K4579" s="12" t="str">
        <f t="shared" si="720"/>
        <v>X912.2</v>
      </c>
      <c r="L4579" s="13">
        <f>VLOOKUP(E4579,起始地址定义!A:D,3,FALSE)</f>
        <v>900</v>
      </c>
      <c r="M4579" s="14">
        <f>VLOOKUP($F4579,类型描述及偏移量!$C:$H,2,FALSE)</f>
        <v>12.2</v>
      </c>
      <c r="N4579" s="14" t="str">
        <f>VLOOKUP($F4579,类型描述及偏移量!$C:$H,3,FALSE)</f>
        <v>离散</v>
      </c>
      <c r="O4579" s="14" t="str">
        <f>VLOOKUP($F4579,类型描述及偏移量!$C:$H,4,FALSE)</f>
        <v>None</v>
      </c>
      <c r="P4579" s="14" t="str">
        <f>VLOOKUP($F4579,类型描述及偏移量!$C:$H,5,FALSE)</f>
        <v>No</v>
      </c>
      <c r="Q4579" s="14" t="str">
        <f>VLOOKUP($F4579,类型描述及偏移量!$C:$H,6,FALSE)</f>
        <v>右跑偏保护使能</v>
      </c>
    </row>
    <row r="4580" hidden="1" spans="1:17">
      <c r="A4580" s="12" t="s">
        <v>128</v>
      </c>
      <c r="B4580" s="12" t="str">
        <f t="shared" si="721"/>
        <v>M4_M</v>
      </c>
      <c r="C4580" s="12" t="str">
        <f t="shared" si="722"/>
        <v>RMD_Stop</v>
      </c>
      <c r="D4580" s="12" t="str">
        <f t="shared" si="723"/>
        <v>BP_Motor_var</v>
      </c>
      <c r="E4580" s="13" t="str">
        <f t="shared" si="724"/>
        <v>CHPF_M4_M_BP_Motor_var</v>
      </c>
      <c r="F4580" s="14" t="str">
        <f t="shared" si="717"/>
        <v>BP_Motor_var_RMD_Stop</v>
      </c>
      <c r="G4580" s="10" t="str">
        <f t="shared" si="718"/>
        <v>CHPF_M4_M_RMD_Stop</v>
      </c>
      <c r="H4580" s="10" t="str">
        <f>VLOOKUP(基本表格!E4580,起始地址定义!A:D,4,FALSE)&amp;" "&amp;Q4580</f>
        <v>2122+P2-M4 2#双螺旋运输机B 电机控制 右跑偏导致停机</v>
      </c>
      <c r="I4580" s="10" t="str">
        <f t="shared" si="719"/>
        <v>DB100,X912.3</v>
      </c>
      <c r="J4580" s="13" t="str">
        <f>VLOOKUP(E4580,起始地址定义!A:D,2,FALSE)</f>
        <v>DB100</v>
      </c>
      <c r="K4580" s="12" t="str">
        <f t="shared" si="720"/>
        <v>X912.3</v>
      </c>
      <c r="L4580" s="13">
        <f>VLOOKUP(E4580,起始地址定义!A:D,3,FALSE)</f>
        <v>900</v>
      </c>
      <c r="M4580" s="14">
        <f>VLOOKUP($F4580,类型描述及偏移量!$C:$H,2,FALSE)</f>
        <v>12.3</v>
      </c>
      <c r="N4580" s="14" t="str">
        <f>VLOOKUP($F4580,类型描述及偏移量!$C:$H,3,FALSE)</f>
        <v>离散</v>
      </c>
      <c r="O4580" s="14" t="str">
        <f>VLOOKUP($F4580,类型描述及偏移量!$C:$H,4,FALSE)</f>
        <v>On</v>
      </c>
      <c r="P4580" s="14" t="str">
        <f>VLOOKUP($F4580,类型描述及偏移量!$C:$H,5,FALSE)</f>
        <v>Yes</v>
      </c>
      <c r="Q4580" s="14" t="str">
        <f>VLOOKUP($F4580,类型描述及偏移量!$C:$H,6,FALSE)</f>
        <v>右跑偏导致停机</v>
      </c>
    </row>
    <row r="4581" hidden="1" spans="1:17">
      <c r="A4581" s="12" t="s">
        <v>128</v>
      </c>
      <c r="B4581" s="12" t="str">
        <f t="shared" si="721"/>
        <v>M4_M</v>
      </c>
      <c r="C4581" s="12" t="str">
        <f t="shared" si="722"/>
        <v>RMD_Time</v>
      </c>
      <c r="D4581" s="12" t="str">
        <f t="shared" si="723"/>
        <v>BP_Motor_var</v>
      </c>
      <c r="E4581" s="13" t="str">
        <f t="shared" si="724"/>
        <v>CHPF_M4_M_BP_Motor_var</v>
      </c>
      <c r="F4581" s="14" t="str">
        <f t="shared" si="717"/>
        <v>BP_Motor_var_RMD_Time</v>
      </c>
      <c r="G4581" s="10" t="str">
        <f t="shared" si="718"/>
        <v>CHPF_M4_M_RMD_Time</v>
      </c>
      <c r="H4581" s="10" t="str">
        <f>VLOOKUP(基本表格!E4581,起始地址定义!A:D,4,FALSE)&amp;" "&amp;Q4581</f>
        <v>2122+P2-M4 2#双螺旋运输机B 电机控制 右跑偏检测时间</v>
      </c>
      <c r="I4581" s="10" t="str">
        <f t="shared" si="719"/>
        <v>DB100,INT914</v>
      </c>
      <c r="J4581" s="13" t="str">
        <f>VLOOKUP(E4581,起始地址定义!A:D,2,FALSE)</f>
        <v>DB100</v>
      </c>
      <c r="K4581" s="12" t="str">
        <f t="shared" si="720"/>
        <v>INT914</v>
      </c>
      <c r="L4581" s="13">
        <f>VLOOKUP(E4581,起始地址定义!A:D,3,FALSE)</f>
        <v>900</v>
      </c>
      <c r="M4581" s="14">
        <f>VLOOKUP($F4581,类型描述及偏移量!$C:$H,2,FALSE)</f>
        <v>14</v>
      </c>
      <c r="N4581" s="14" t="str">
        <f>VLOOKUP($F4581,类型描述及偏移量!$C:$H,3,FALSE)</f>
        <v>整型</v>
      </c>
      <c r="O4581" s="14" t="str">
        <f>VLOOKUP($F4581,类型描述及偏移量!$C:$H,4,FALSE)</f>
        <v>None</v>
      </c>
      <c r="P4581" s="14" t="str">
        <f>VLOOKUP($F4581,类型描述及偏移量!$C:$H,5,FALSE)</f>
        <v>No</v>
      </c>
      <c r="Q4581" s="14" t="str">
        <f>VLOOKUP($F4581,类型描述及偏移量!$C:$H,6,FALSE)</f>
        <v>右跑偏检测时间</v>
      </c>
    </row>
    <row r="4582" hidden="1" spans="1:17">
      <c r="A4582" s="12" t="s">
        <v>128</v>
      </c>
      <c r="B4582" s="12" t="str">
        <f t="shared" si="721"/>
        <v>M4_M</v>
      </c>
      <c r="C4582" s="12" t="str">
        <f t="shared" si="722"/>
        <v>Motor_Delta</v>
      </c>
      <c r="D4582" s="12" t="str">
        <f t="shared" si="723"/>
        <v>BP_Motor_var</v>
      </c>
      <c r="E4582" s="13" t="str">
        <f t="shared" si="724"/>
        <v>CHPF_M4_M_BP_Motor_var</v>
      </c>
      <c r="F4582" s="14" t="str">
        <f t="shared" si="717"/>
        <v>BP_Motor_var_Motor_Delta</v>
      </c>
      <c r="G4582" s="10" t="str">
        <f t="shared" si="718"/>
        <v>CHPF_M4_M_Motor_Delta</v>
      </c>
      <c r="H4582" s="10" t="str">
        <f>VLOOKUP(基本表格!E4582,起始地址定义!A:D,4,FALSE)&amp;" "&amp;Q4582</f>
        <v>2122+P2-M4 2#双螺旋运输机B 电机控制 三角型</v>
      </c>
      <c r="I4582" s="10" t="str">
        <f t="shared" si="719"/>
        <v>DB100,X916.0</v>
      </c>
      <c r="J4582" s="13" t="str">
        <f>VLOOKUP(E4582,起始地址定义!A:D,2,FALSE)</f>
        <v>DB100</v>
      </c>
      <c r="K4582" s="12" t="str">
        <f t="shared" si="720"/>
        <v>X916.0</v>
      </c>
      <c r="L4582" s="13">
        <f>VLOOKUP(E4582,起始地址定义!A:D,3,FALSE)</f>
        <v>900</v>
      </c>
      <c r="M4582" s="14">
        <f>VLOOKUP($F4582,类型描述及偏移量!$C:$H,2,FALSE)</f>
        <v>16</v>
      </c>
      <c r="N4582" s="14" t="str">
        <f>VLOOKUP($F4582,类型描述及偏移量!$C:$H,3,FALSE)</f>
        <v>离散</v>
      </c>
      <c r="O4582" s="14" t="str">
        <f>VLOOKUP($F4582,类型描述及偏移量!$C:$H,4,FALSE)</f>
        <v>None</v>
      </c>
      <c r="P4582" s="14" t="str">
        <f>VLOOKUP($F4582,类型描述及偏移量!$C:$H,5,FALSE)</f>
        <v>Yes</v>
      </c>
      <c r="Q4582" s="14" t="str">
        <f>VLOOKUP($F4582,类型描述及偏移量!$C:$H,6,FALSE)</f>
        <v>三角型</v>
      </c>
    </row>
    <row r="4583" hidden="1" spans="1:17">
      <c r="A4583" s="12" t="s">
        <v>128</v>
      </c>
      <c r="B4583" s="12" t="str">
        <f t="shared" si="721"/>
        <v>M4_M</v>
      </c>
      <c r="C4583" s="12" t="str">
        <f t="shared" si="722"/>
        <v>Motor_Wye</v>
      </c>
      <c r="D4583" s="12" t="str">
        <f t="shared" si="723"/>
        <v>BP_Motor_var</v>
      </c>
      <c r="E4583" s="13" t="str">
        <f t="shared" si="724"/>
        <v>CHPF_M4_M_BP_Motor_var</v>
      </c>
      <c r="F4583" s="14" t="str">
        <f t="shared" si="717"/>
        <v>BP_Motor_var_Motor_Wye</v>
      </c>
      <c r="G4583" s="10" t="str">
        <f t="shared" si="718"/>
        <v>CHPF_M4_M_Motor_Wye</v>
      </c>
      <c r="H4583" s="10" t="str">
        <f>VLOOKUP(基本表格!E4583,起始地址定义!A:D,4,FALSE)&amp;" "&amp;Q4583</f>
        <v>2122+P2-M4 2#双螺旋运输机B 电机控制 星型</v>
      </c>
      <c r="I4583" s="10" t="str">
        <f t="shared" si="719"/>
        <v>DB100,X916.1</v>
      </c>
      <c r="J4583" s="13" t="str">
        <f>VLOOKUP(E4583,起始地址定义!A:D,2,FALSE)</f>
        <v>DB100</v>
      </c>
      <c r="K4583" s="12" t="str">
        <f t="shared" si="720"/>
        <v>X916.1</v>
      </c>
      <c r="L4583" s="13">
        <f>VLOOKUP(E4583,起始地址定义!A:D,3,FALSE)</f>
        <v>900</v>
      </c>
      <c r="M4583" s="14">
        <f>VLOOKUP($F4583,类型描述及偏移量!$C:$H,2,FALSE)</f>
        <v>16.1</v>
      </c>
      <c r="N4583" s="14" t="str">
        <f>VLOOKUP($F4583,类型描述及偏移量!$C:$H,3,FALSE)</f>
        <v>离散</v>
      </c>
      <c r="O4583" s="14" t="str">
        <f>VLOOKUP($F4583,类型描述及偏移量!$C:$H,4,FALSE)</f>
        <v>None</v>
      </c>
      <c r="P4583" s="14" t="str">
        <f>VLOOKUP($F4583,类型描述及偏移量!$C:$H,5,FALSE)</f>
        <v>Yes</v>
      </c>
      <c r="Q4583" s="14" t="str">
        <f>VLOOKUP($F4583,类型描述及偏移量!$C:$H,6,FALSE)</f>
        <v>星型</v>
      </c>
    </row>
    <row r="4584" hidden="1" spans="1:17">
      <c r="A4584" s="12" t="s">
        <v>128</v>
      </c>
      <c r="B4584" s="12" t="str">
        <f t="shared" si="721"/>
        <v>M4_M</v>
      </c>
      <c r="C4584" s="12" t="str">
        <f t="shared" si="722"/>
        <v>MSD</v>
      </c>
      <c r="D4584" s="12" t="str">
        <f t="shared" si="723"/>
        <v>BP_Motor_var</v>
      </c>
      <c r="E4584" s="13" t="str">
        <f t="shared" si="724"/>
        <v>CHPF_M4_M_BP_Motor_var</v>
      </c>
      <c r="F4584" s="14" t="str">
        <f t="shared" si="717"/>
        <v>BP_Motor_var_MSD</v>
      </c>
      <c r="G4584" s="10" t="str">
        <f t="shared" si="718"/>
        <v>CHPF_M4_M_MSD</v>
      </c>
      <c r="H4584" s="10" t="str">
        <f>VLOOKUP(基本表格!E4584,起始地址定义!A:D,4,FALSE)&amp;" "&amp;Q4584</f>
        <v>2122+P2-M4 2#双螺旋运输机B 电机控制 维修开关</v>
      </c>
      <c r="I4584" s="10" t="str">
        <f t="shared" si="719"/>
        <v>DB100,X916.2</v>
      </c>
      <c r="J4584" s="13" t="str">
        <f>VLOOKUP(E4584,起始地址定义!A:D,2,FALSE)</f>
        <v>DB100</v>
      </c>
      <c r="K4584" s="12" t="str">
        <f t="shared" si="720"/>
        <v>X916.2</v>
      </c>
      <c r="L4584" s="13">
        <f>VLOOKUP(E4584,起始地址定义!A:D,3,FALSE)</f>
        <v>900</v>
      </c>
      <c r="M4584" s="14">
        <f>VLOOKUP($F4584,类型描述及偏移量!$C:$H,2,FALSE)</f>
        <v>16.2</v>
      </c>
      <c r="N4584" s="14" t="str">
        <f>VLOOKUP($F4584,类型描述及偏移量!$C:$H,3,FALSE)</f>
        <v>离散</v>
      </c>
      <c r="O4584" s="14" t="str">
        <f>VLOOKUP($F4584,类型描述及偏移量!$C:$H,4,FALSE)</f>
        <v>On</v>
      </c>
      <c r="P4584" s="14" t="str">
        <f>VLOOKUP($F4584,类型描述及偏移量!$C:$H,5,FALSE)</f>
        <v>Yes</v>
      </c>
      <c r="Q4584" s="14" t="str">
        <f>VLOOKUP($F4584,类型描述及偏移量!$C:$H,6,FALSE)</f>
        <v>维修开关</v>
      </c>
    </row>
    <row r="4585" hidden="1" spans="1:17">
      <c r="A4585" s="12" t="s">
        <v>128</v>
      </c>
      <c r="B4585" s="12" t="str">
        <f t="shared" si="721"/>
        <v>M4_M</v>
      </c>
      <c r="C4585" s="12" t="str">
        <f t="shared" si="722"/>
        <v>LMD_CHK_2</v>
      </c>
      <c r="D4585" s="12" t="str">
        <f t="shared" si="723"/>
        <v>BP_Motor_var</v>
      </c>
      <c r="E4585" s="13" t="str">
        <f t="shared" si="724"/>
        <v>CHPF_M4_M_BP_Motor_var</v>
      </c>
      <c r="F4585" s="14" t="str">
        <f t="shared" si="717"/>
        <v>BP_Motor_var_LMD_CHK_2</v>
      </c>
      <c r="G4585" s="10" t="str">
        <f t="shared" si="718"/>
        <v>CHPF_M4_M_LMD_CHK_2</v>
      </c>
      <c r="H4585" s="10" t="str">
        <f>VLOOKUP(基本表格!E4585,起始地址定义!A:D,4,FALSE)&amp;" "&amp;Q4585</f>
        <v>2122+P2-M4 2#双螺旋运输机B 电机控制 左跑偏2检测</v>
      </c>
      <c r="I4585" s="10" t="str">
        <f t="shared" si="719"/>
        <v>DB100,X916.3</v>
      </c>
      <c r="J4585" s="13" t="str">
        <f>VLOOKUP(E4585,起始地址定义!A:D,2,FALSE)</f>
        <v>DB100</v>
      </c>
      <c r="K4585" s="12" t="str">
        <f t="shared" si="720"/>
        <v>X916.3</v>
      </c>
      <c r="L4585" s="13">
        <f>VLOOKUP(E4585,起始地址定义!A:D,3,FALSE)</f>
        <v>900</v>
      </c>
      <c r="M4585" s="14">
        <f>VLOOKUP($F4585,类型描述及偏移量!$C:$H,2,FALSE)</f>
        <v>16.3</v>
      </c>
      <c r="N4585" s="14" t="str">
        <f>VLOOKUP($F4585,类型描述及偏移量!$C:$H,3,FALSE)</f>
        <v>离散</v>
      </c>
      <c r="O4585" s="14" t="str">
        <f>VLOOKUP($F4585,类型描述及偏移量!$C:$H,4,FALSE)</f>
        <v>None</v>
      </c>
      <c r="P4585" s="14" t="str">
        <f>VLOOKUP($F4585,类型描述及偏移量!$C:$H,5,FALSE)</f>
        <v>Yes</v>
      </c>
      <c r="Q4585" s="14" t="str">
        <f>VLOOKUP($F4585,类型描述及偏移量!$C:$H,6,FALSE)</f>
        <v>左跑偏2检测</v>
      </c>
    </row>
    <row r="4586" hidden="1" spans="1:17">
      <c r="A4586" s="12" t="s">
        <v>128</v>
      </c>
      <c r="B4586" s="12" t="str">
        <f t="shared" si="721"/>
        <v>M4_M</v>
      </c>
      <c r="C4586" s="12" t="str">
        <f t="shared" si="722"/>
        <v>RMD_CHK_2</v>
      </c>
      <c r="D4586" s="12" t="str">
        <f t="shared" si="723"/>
        <v>BP_Motor_var</v>
      </c>
      <c r="E4586" s="13" t="str">
        <f t="shared" si="724"/>
        <v>CHPF_M4_M_BP_Motor_var</v>
      </c>
      <c r="F4586" s="14" t="str">
        <f t="shared" si="717"/>
        <v>BP_Motor_var_RMD_CHK_2</v>
      </c>
      <c r="G4586" s="10" t="str">
        <f t="shared" si="718"/>
        <v>CHPF_M4_M_RMD_CHK_2</v>
      </c>
      <c r="H4586" s="10" t="str">
        <f>VLOOKUP(基本表格!E4586,起始地址定义!A:D,4,FALSE)&amp;" "&amp;Q4586</f>
        <v>2122+P2-M4 2#双螺旋运输机B 电机控制 右跑偏2检测</v>
      </c>
      <c r="I4586" s="10" t="str">
        <f t="shared" si="719"/>
        <v>DB100,X916.4</v>
      </c>
      <c r="J4586" s="13" t="str">
        <f>VLOOKUP(E4586,起始地址定义!A:D,2,FALSE)</f>
        <v>DB100</v>
      </c>
      <c r="K4586" s="12" t="str">
        <f t="shared" si="720"/>
        <v>X916.4</v>
      </c>
      <c r="L4586" s="13">
        <f>VLOOKUP(E4586,起始地址定义!A:D,3,FALSE)</f>
        <v>900</v>
      </c>
      <c r="M4586" s="14">
        <f>VLOOKUP($F4586,类型描述及偏移量!$C:$H,2,FALSE)</f>
        <v>16.4</v>
      </c>
      <c r="N4586" s="14" t="str">
        <f>VLOOKUP($F4586,类型描述及偏移量!$C:$H,3,FALSE)</f>
        <v>离散</v>
      </c>
      <c r="O4586" s="14" t="str">
        <f>VLOOKUP($F4586,类型描述及偏移量!$C:$H,4,FALSE)</f>
        <v>None</v>
      </c>
      <c r="P4586" s="14" t="str">
        <f>VLOOKUP($F4586,类型描述及偏移量!$C:$H,5,FALSE)</f>
        <v>Yes</v>
      </c>
      <c r="Q4586" s="14" t="str">
        <f>VLOOKUP($F4586,类型描述及偏移量!$C:$H,6,FALSE)</f>
        <v>右跑偏2检测</v>
      </c>
    </row>
    <row r="4587" hidden="1" spans="1:17">
      <c r="A4587" s="12" t="s">
        <v>128</v>
      </c>
      <c r="B4587" s="12" t="str">
        <f t="shared" si="721"/>
        <v>M4_M</v>
      </c>
      <c r="C4587" s="12" t="str">
        <f t="shared" si="722"/>
        <v>InterStarTime</v>
      </c>
      <c r="D4587" s="12" t="str">
        <f t="shared" si="723"/>
        <v>BP_Motor_var</v>
      </c>
      <c r="E4587" s="13" t="str">
        <f t="shared" si="724"/>
        <v>CHPF_M4_M_BP_Motor_var</v>
      </c>
      <c r="F4587" s="14" t="str">
        <f t="shared" si="717"/>
        <v>BP_Motor_var_InterStarTime</v>
      </c>
      <c r="G4587" s="10" t="str">
        <f t="shared" si="718"/>
        <v>CHPF_M4_M_InterStarTime</v>
      </c>
      <c r="H4587" s="10" t="str">
        <f>VLOOKUP(基本表格!E4587,起始地址定义!A:D,4,FALSE)&amp;" "&amp;Q4587</f>
        <v>2122+P2-M4 2#双螺旋运输机B 电机控制 联动启动延时</v>
      </c>
      <c r="I4587" s="10" t="str">
        <f t="shared" si="719"/>
        <v>DB100,INT918</v>
      </c>
      <c r="J4587" s="13" t="str">
        <f>VLOOKUP(E4587,起始地址定义!A:D,2,FALSE)</f>
        <v>DB100</v>
      </c>
      <c r="K4587" s="12" t="str">
        <f t="shared" si="720"/>
        <v>INT918</v>
      </c>
      <c r="L4587" s="13">
        <f>VLOOKUP(E4587,起始地址定义!A:D,3,FALSE)</f>
        <v>900</v>
      </c>
      <c r="M4587" s="14">
        <f>VLOOKUP($F4587,类型描述及偏移量!$C:$H,2,FALSE)</f>
        <v>18</v>
      </c>
      <c r="N4587" s="14" t="str">
        <f>VLOOKUP($F4587,类型描述及偏移量!$C:$H,3,FALSE)</f>
        <v>整型</v>
      </c>
      <c r="O4587" s="14" t="str">
        <f>VLOOKUP($F4587,类型描述及偏移量!$C:$H,4,FALSE)</f>
        <v>None</v>
      </c>
      <c r="P4587" s="14" t="str">
        <f>VLOOKUP($F4587,类型描述及偏移量!$C:$H,5,FALSE)</f>
        <v>No</v>
      </c>
      <c r="Q4587" s="14" t="str">
        <f>VLOOKUP($F4587,类型描述及偏移量!$C:$H,6,FALSE)</f>
        <v>联动启动延时</v>
      </c>
    </row>
    <row r="4588" hidden="1" spans="1:17">
      <c r="A4588" s="12" t="s">
        <v>128</v>
      </c>
      <c r="B4588" s="12" t="str">
        <f t="shared" si="721"/>
        <v>M4_M</v>
      </c>
      <c r="C4588" s="12" t="str">
        <f t="shared" si="722"/>
        <v>Alt_TMR</v>
      </c>
      <c r="D4588" s="12" t="str">
        <f t="shared" si="723"/>
        <v>BP_Motor_var</v>
      </c>
      <c r="E4588" s="13" t="str">
        <f t="shared" si="724"/>
        <v>CHPF_M4_M_BP_Motor_var</v>
      </c>
      <c r="F4588" s="14" t="str">
        <f t="shared" si="717"/>
        <v>BP_Motor_var_Alt_TMR</v>
      </c>
      <c r="G4588" s="10" t="str">
        <f t="shared" si="718"/>
        <v>CHPF_M4_M_Alt_TMR</v>
      </c>
      <c r="H4588" s="10" t="str">
        <f>VLOOKUP(基本表格!E4588,起始地址定义!A:D,4,FALSE)&amp;" "&amp;Q4588</f>
        <v>2122+P2-M4 2#双螺旋运输机B 电机控制 起动转换时间 秒</v>
      </c>
      <c r="I4588" s="10" t="str">
        <f t="shared" si="719"/>
        <v>DB100,INT920</v>
      </c>
      <c r="J4588" s="13" t="str">
        <f>VLOOKUP(E4588,起始地址定义!A:D,2,FALSE)</f>
        <v>DB100</v>
      </c>
      <c r="K4588" s="12" t="str">
        <f t="shared" si="720"/>
        <v>INT920</v>
      </c>
      <c r="L4588" s="13">
        <f>VLOOKUP(E4588,起始地址定义!A:D,3,FALSE)</f>
        <v>900</v>
      </c>
      <c r="M4588" s="14">
        <f>VLOOKUP($F4588,类型描述及偏移量!$C:$H,2,FALSE)</f>
        <v>20</v>
      </c>
      <c r="N4588" s="14" t="str">
        <f>VLOOKUP($F4588,类型描述及偏移量!$C:$H,3,FALSE)</f>
        <v>整型</v>
      </c>
      <c r="O4588" s="14" t="str">
        <f>VLOOKUP($F4588,类型描述及偏移量!$C:$H,4,FALSE)</f>
        <v>None</v>
      </c>
      <c r="P4588" s="14" t="str">
        <f>VLOOKUP($F4588,类型描述及偏移量!$C:$H,5,FALSE)</f>
        <v>No</v>
      </c>
      <c r="Q4588" s="14" t="str">
        <f>VLOOKUP($F4588,类型描述及偏移量!$C:$H,6,FALSE)</f>
        <v>起动转换时间 秒</v>
      </c>
    </row>
    <row r="4589" hidden="1" spans="1:17">
      <c r="A4589" s="12" t="s">
        <v>128</v>
      </c>
      <c r="B4589" s="12" t="str">
        <f t="shared" si="721"/>
        <v>M4_SetFRQ</v>
      </c>
      <c r="C4589" s="12" t="str">
        <f t="shared" si="722"/>
        <v>HiProEN</v>
      </c>
      <c r="D4589" s="12" t="str">
        <f t="shared" si="723"/>
        <v>BP_Value_var</v>
      </c>
      <c r="E4589" s="13" t="str">
        <f t="shared" si="724"/>
        <v>CHPF_M4_SetFRQ_BP_Value_var</v>
      </c>
      <c r="F4589" s="14" t="str">
        <f t="shared" si="717"/>
        <v>BP_Value_var_HiProEN</v>
      </c>
      <c r="G4589" s="10" t="str">
        <f t="shared" si="718"/>
        <v>CHPF_M4_SetFRQ_HiProEN</v>
      </c>
      <c r="H4589" s="10" t="str">
        <f>VLOOKUP(基本表格!E4589,起始地址定义!A:D,4,FALSE)&amp;" "&amp;Q4589</f>
        <v>2122+P2-M4 2#双螺旋运输机B 给定频率 上限保护使能</v>
      </c>
      <c r="I4589" s="10" t="str">
        <f t="shared" si="719"/>
        <v>DB100,X950.3</v>
      </c>
      <c r="J4589" s="13" t="str">
        <f>VLOOKUP(E4589,起始地址定义!A:D,2,FALSE)</f>
        <v>DB100</v>
      </c>
      <c r="K4589" s="12" t="str">
        <f t="shared" si="720"/>
        <v>X950.3</v>
      </c>
      <c r="L4589" s="13">
        <f>VLOOKUP(E4589,起始地址定义!A:D,3,FALSE)</f>
        <v>950</v>
      </c>
      <c r="M4589" s="14">
        <f>VLOOKUP($F4589,类型描述及偏移量!$C:$H,2,FALSE)</f>
        <v>0.299999999999997</v>
      </c>
      <c r="N4589" s="14" t="str">
        <f>VLOOKUP($F4589,类型描述及偏移量!$C:$H,3,FALSE)</f>
        <v>离散</v>
      </c>
      <c r="O4589" s="14" t="str">
        <f>VLOOKUP($F4589,类型描述及偏移量!$C:$H,4,FALSE)</f>
        <v>None</v>
      </c>
      <c r="P4589" s="14" t="str">
        <f>VLOOKUP($F4589,类型描述及偏移量!$C:$H,5,FALSE)</f>
        <v>No</v>
      </c>
      <c r="Q4589" s="14" t="str">
        <f>VLOOKUP($F4589,类型描述及偏移量!$C:$H,6,FALSE)</f>
        <v>上限保护使能</v>
      </c>
    </row>
    <row r="4590" hidden="1" spans="1:17">
      <c r="A4590" s="12" t="s">
        <v>128</v>
      </c>
      <c r="B4590" s="12" t="str">
        <f t="shared" si="721"/>
        <v>M4_SetFRQ</v>
      </c>
      <c r="C4590" s="12" t="str">
        <f t="shared" si="722"/>
        <v>LoProEN</v>
      </c>
      <c r="D4590" s="12" t="str">
        <f t="shared" si="723"/>
        <v>BP_Value_var</v>
      </c>
      <c r="E4590" s="13" t="str">
        <f t="shared" si="724"/>
        <v>CHPF_M4_SetFRQ_BP_Value_var</v>
      </c>
      <c r="F4590" s="14" t="str">
        <f t="shared" si="717"/>
        <v>BP_Value_var_LoProEN</v>
      </c>
      <c r="G4590" s="10" t="str">
        <f t="shared" si="718"/>
        <v>CHPF_M4_SetFRQ_LoProEN</v>
      </c>
      <c r="H4590" s="10" t="str">
        <f>VLOOKUP(基本表格!E4590,起始地址定义!A:D,4,FALSE)&amp;" "&amp;Q4590</f>
        <v>2122+P2-M4 2#双螺旋运输机B 给定频率 下限保护使能</v>
      </c>
      <c r="I4590" s="10" t="str">
        <f t="shared" si="719"/>
        <v>DB100,X950.4</v>
      </c>
      <c r="J4590" s="13" t="str">
        <f>VLOOKUP(E4590,起始地址定义!A:D,2,FALSE)</f>
        <v>DB100</v>
      </c>
      <c r="K4590" s="12" t="str">
        <f t="shared" si="720"/>
        <v>X950.4</v>
      </c>
      <c r="L4590" s="13">
        <f>VLOOKUP(E4590,起始地址定义!A:D,3,FALSE)</f>
        <v>950</v>
      </c>
      <c r="M4590" s="14">
        <f>VLOOKUP($F4590,类型描述及偏移量!$C:$H,2,FALSE)</f>
        <v>0.399999999999999</v>
      </c>
      <c r="N4590" s="14" t="str">
        <f>VLOOKUP($F4590,类型描述及偏移量!$C:$H,3,FALSE)</f>
        <v>离散</v>
      </c>
      <c r="O4590" s="14" t="str">
        <f>VLOOKUP($F4590,类型描述及偏移量!$C:$H,4,FALSE)</f>
        <v>None</v>
      </c>
      <c r="P4590" s="14" t="str">
        <f>VLOOKUP($F4590,类型描述及偏移量!$C:$H,5,FALSE)</f>
        <v>No</v>
      </c>
      <c r="Q4590" s="14" t="str">
        <f>VLOOKUP($F4590,类型描述及偏移量!$C:$H,6,FALSE)</f>
        <v>下限保护使能</v>
      </c>
    </row>
    <row r="4591" hidden="1" spans="1:17">
      <c r="A4591" s="12" t="s">
        <v>128</v>
      </c>
      <c r="B4591" s="12" t="str">
        <f t="shared" si="721"/>
        <v>M4_SetFRQ</v>
      </c>
      <c r="C4591" s="12" t="str">
        <f t="shared" si="722"/>
        <v>HiALM</v>
      </c>
      <c r="D4591" s="12" t="str">
        <f t="shared" si="723"/>
        <v>BP_Value_var</v>
      </c>
      <c r="E4591" s="13" t="str">
        <f t="shared" si="724"/>
        <v>CHPF_M4_SetFRQ_BP_Value_var</v>
      </c>
      <c r="F4591" s="14" t="str">
        <f t="shared" si="717"/>
        <v>BP_Value_var_HiALM</v>
      </c>
      <c r="G4591" s="10" t="str">
        <f t="shared" si="718"/>
        <v>CHPF_M4_SetFRQ_HiALM</v>
      </c>
      <c r="H4591" s="10" t="str">
        <f>VLOOKUP(基本表格!E4591,起始地址定义!A:D,4,FALSE)&amp;" "&amp;Q4591</f>
        <v>2122+P2-M4 2#双螺旋运输机B 给定频率 上限报警</v>
      </c>
      <c r="I4591" s="10" t="str">
        <f t="shared" si="719"/>
        <v>DB100,X950.5</v>
      </c>
      <c r="J4591" s="13" t="str">
        <f>VLOOKUP(E4591,起始地址定义!A:D,2,FALSE)</f>
        <v>DB100</v>
      </c>
      <c r="K4591" s="12" t="str">
        <f t="shared" si="720"/>
        <v>X950.5</v>
      </c>
      <c r="L4591" s="13">
        <f>VLOOKUP(E4591,起始地址定义!A:D,3,FALSE)</f>
        <v>950</v>
      </c>
      <c r="M4591" s="14">
        <f>VLOOKUP($F4591,类型描述及偏移量!$C:$H,2,FALSE)</f>
        <v>0.5</v>
      </c>
      <c r="N4591" s="14" t="str">
        <f>VLOOKUP($F4591,类型描述及偏移量!$C:$H,3,FALSE)</f>
        <v>离散</v>
      </c>
      <c r="O4591" s="14" t="str">
        <f>VLOOKUP($F4591,类型描述及偏移量!$C:$H,4,FALSE)</f>
        <v>None</v>
      </c>
      <c r="P4591" s="14" t="str">
        <f>VLOOKUP($F4591,类型描述及偏移量!$C:$H,5,FALSE)</f>
        <v>Yes</v>
      </c>
      <c r="Q4591" s="14" t="str">
        <f>VLOOKUP($F4591,类型描述及偏移量!$C:$H,6,FALSE)</f>
        <v>上限报警</v>
      </c>
    </row>
    <row r="4592" hidden="1" spans="1:17">
      <c r="A4592" s="12" t="s">
        <v>128</v>
      </c>
      <c r="B4592" s="12" t="str">
        <f t="shared" si="721"/>
        <v>M4_SetFRQ</v>
      </c>
      <c r="C4592" s="12" t="str">
        <f t="shared" si="722"/>
        <v>LoALM</v>
      </c>
      <c r="D4592" s="12" t="str">
        <f t="shared" si="723"/>
        <v>BP_Value_var</v>
      </c>
      <c r="E4592" s="13" t="str">
        <f t="shared" si="724"/>
        <v>CHPF_M4_SetFRQ_BP_Value_var</v>
      </c>
      <c r="F4592" s="14" t="str">
        <f t="shared" si="717"/>
        <v>BP_Value_var_LoALM</v>
      </c>
      <c r="G4592" s="10" t="str">
        <f t="shared" si="718"/>
        <v>CHPF_M4_SetFRQ_LoALM</v>
      </c>
      <c r="H4592" s="10" t="str">
        <f>VLOOKUP(基本表格!E4592,起始地址定义!A:D,4,FALSE)&amp;" "&amp;Q4592</f>
        <v>2122+P2-M4 2#双螺旋运输机B 给定频率 下限报警</v>
      </c>
      <c r="I4592" s="10" t="str">
        <f t="shared" si="719"/>
        <v>DB100,X950.6</v>
      </c>
      <c r="J4592" s="13" t="str">
        <f>VLOOKUP(E4592,起始地址定义!A:D,2,FALSE)</f>
        <v>DB100</v>
      </c>
      <c r="K4592" s="12" t="str">
        <f t="shared" si="720"/>
        <v>X950.6</v>
      </c>
      <c r="L4592" s="13">
        <f>VLOOKUP(E4592,起始地址定义!A:D,3,FALSE)</f>
        <v>950</v>
      </c>
      <c r="M4592" s="14">
        <f>VLOOKUP($F4592,类型描述及偏移量!$C:$H,2,FALSE)</f>
        <v>0.600000000000001</v>
      </c>
      <c r="N4592" s="14" t="str">
        <f>VLOOKUP($F4592,类型描述及偏移量!$C:$H,3,FALSE)</f>
        <v>离散</v>
      </c>
      <c r="O4592" s="14" t="str">
        <f>VLOOKUP($F4592,类型描述及偏移量!$C:$H,4,FALSE)</f>
        <v>None</v>
      </c>
      <c r="P4592" s="14" t="str">
        <f>VLOOKUP($F4592,类型描述及偏移量!$C:$H,5,FALSE)</f>
        <v>Yes</v>
      </c>
      <c r="Q4592" s="14" t="str">
        <f>VLOOKUP($F4592,类型描述及偏移量!$C:$H,6,FALSE)</f>
        <v>下限报警</v>
      </c>
    </row>
    <row r="4593" hidden="1" spans="1:17">
      <c r="A4593" s="12" t="s">
        <v>128</v>
      </c>
      <c r="B4593" s="12" t="str">
        <f t="shared" si="721"/>
        <v>M4_SetFRQ</v>
      </c>
      <c r="C4593" s="12" t="str">
        <f t="shared" si="722"/>
        <v>HiHiALM</v>
      </c>
      <c r="D4593" s="12" t="str">
        <f t="shared" si="723"/>
        <v>BP_Value_var</v>
      </c>
      <c r="E4593" s="13" t="str">
        <f t="shared" si="724"/>
        <v>CHPF_M4_SetFRQ_BP_Value_var</v>
      </c>
      <c r="F4593" s="14" t="str">
        <f t="shared" si="717"/>
        <v>BP_Value_var_HiHiALM</v>
      </c>
      <c r="G4593" s="10" t="str">
        <f t="shared" si="718"/>
        <v>CHPF_M4_SetFRQ_HiHiALM</v>
      </c>
      <c r="H4593" s="10" t="str">
        <f>VLOOKUP(基本表格!E4593,起始地址定义!A:D,4,FALSE)&amp;" "&amp;Q4593</f>
        <v>2122+P2-M4 2#双螺旋运输机B 给定频率 上上限报警</v>
      </c>
      <c r="I4593" s="10" t="str">
        <f t="shared" si="719"/>
        <v>DB100,X950.7</v>
      </c>
      <c r="J4593" s="13" t="str">
        <f>VLOOKUP(E4593,起始地址定义!A:D,2,FALSE)</f>
        <v>DB100</v>
      </c>
      <c r="K4593" s="12" t="str">
        <f t="shared" si="720"/>
        <v>X950.7</v>
      </c>
      <c r="L4593" s="13">
        <f>VLOOKUP(E4593,起始地址定义!A:D,3,FALSE)</f>
        <v>950</v>
      </c>
      <c r="M4593" s="14">
        <f>VLOOKUP($F4593,类型描述及偏移量!$C:$H,2,FALSE)</f>
        <v>0.700000000000003</v>
      </c>
      <c r="N4593" s="14" t="str">
        <f>VLOOKUP($F4593,类型描述及偏移量!$C:$H,3,FALSE)</f>
        <v>离散</v>
      </c>
      <c r="O4593" s="14" t="str">
        <f>VLOOKUP($F4593,类型描述及偏移量!$C:$H,4,FALSE)</f>
        <v>On</v>
      </c>
      <c r="P4593" s="14" t="str">
        <f>VLOOKUP($F4593,类型描述及偏移量!$C:$H,5,FALSE)</f>
        <v>Yes</v>
      </c>
      <c r="Q4593" s="14" t="str">
        <f>VLOOKUP($F4593,类型描述及偏移量!$C:$H,6,FALSE)</f>
        <v>上上限报警</v>
      </c>
    </row>
    <row r="4594" hidden="1" spans="1:17">
      <c r="A4594" s="12" t="s">
        <v>128</v>
      </c>
      <c r="B4594" s="12" t="str">
        <f t="shared" si="721"/>
        <v>M4_SetFRQ</v>
      </c>
      <c r="C4594" s="12" t="str">
        <f t="shared" si="722"/>
        <v>LoLoALM</v>
      </c>
      <c r="D4594" s="12" t="str">
        <f t="shared" si="723"/>
        <v>BP_Value_var</v>
      </c>
      <c r="E4594" s="13" t="str">
        <f t="shared" si="724"/>
        <v>CHPF_M4_SetFRQ_BP_Value_var</v>
      </c>
      <c r="F4594" s="14" t="str">
        <f t="shared" si="717"/>
        <v>BP_Value_var_LoLoALM</v>
      </c>
      <c r="G4594" s="10" t="str">
        <f t="shared" si="718"/>
        <v>CHPF_M4_SetFRQ_LoLoALM</v>
      </c>
      <c r="H4594" s="10" t="str">
        <f>VLOOKUP(基本表格!E4594,起始地址定义!A:D,4,FALSE)&amp;" "&amp;Q4594</f>
        <v>2122+P2-M4 2#双螺旋运输机B 给定频率 下下限报警</v>
      </c>
      <c r="I4594" s="10" t="str">
        <f t="shared" si="719"/>
        <v>DB100,X951.0</v>
      </c>
      <c r="J4594" s="13" t="str">
        <f>VLOOKUP(E4594,起始地址定义!A:D,2,FALSE)</f>
        <v>DB100</v>
      </c>
      <c r="K4594" s="12" t="str">
        <f t="shared" si="720"/>
        <v>X951.0</v>
      </c>
      <c r="L4594" s="13">
        <f>VLOOKUP(E4594,起始地址定义!A:D,3,FALSE)</f>
        <v>950</v>
      </c>
      <c r="M4594" s="14">
        <f>VLOOKUP($F4594,类型描述及偏移量!$C:$H,2,FALSE)</f>
        <v>1</v>
      </c>
      <c r="N4594" s="14" t="str">
        <f>VLOOKUP($F4594,类型描述及偏移量!$C:$H,3,FALSE)</f>
        <v>离散</v>
      </c>
      <c r="O4594" s="14" t="str">
        <f>VLOOKUP($F4594,类型描述及偏移量!$C:$H,4,FALSE)</f>
        <v>On</v>
      </c>
      <c r="P4594" s="14" t="str">
        <f>VLOOKUP($F4594,类型描述及偏移量!$C:$H,5,FALSE)</f>
        <v>Yes</v>
      </c>
      <c r="Q4594" s="14" t="str">
        <f>VLOOKUP($F4594,类型描述及偏移量!$C:$H,6,FALSE)</f>
        <v>下下限报警</v>
      </c>
    </row>
    <row r="4595" hidden="1" spans="1:17">
      <c r="A4595" s="12" t="s">
        <v>128</v>
      </c>
      <c r="B4595" s="12" t="str">
        <f t="shared" si="721"/>
        <v>M4_SetFRQ</v>
      </c>
      <c r="C4595" s="12" t="str">
        <f t="shared" si="722"/>
        <v>LimALM</v>
      </c>
      <c r="D4595" s="12" t="str">
        <f t="shared" si="723"/>
        <v>BP_Value_var</v>
      </c>
      <c r="E4595" s="13" t="str">
        <f t="shared" si="724"/>
        <v>CHPF_M4_SetFRQ_BP_Value_var</v>
      </c>
      <c r="F4595" s="14" t="str">
        <f t="shared" si="717"/>
        <v>BP_Value_var_LimALM</v>
      </c>
      <c r="G4595" s="10" t="str">
        <f t="shared" si="718"/>
        <v>CHPF_M4_SetFRQ_LimALM</v>
      </c>
      <c r="H4595" s="10" t="str">
        <f>VLOOKUP(基本表格!E4595,起始地址定义!A:D,4,FALSE)&amp;" "&amp;Q4595</f>
        <v>2122+P2-M4 2#双螺旋运输机B 给定频率 极限报警</v>
      </c>
      <c r="I4595" s="10" t="str">
        <f t="shared" si="719"/>
        <v>DB100,X951.1</v>
      </c>
      <c r="J4595" s="13" t="str">
        <f>VLOOKUP(E4595,起始地址定义!A:D,2,FALSE)</f>
        <v>DB100</v>
      </c>
      <c r="K4595" s="12" t="str">
        <f t="shared" si="720"/>
        <v>X951.1</v>
      </c>
      <c r="L4595" s="13">
        <f>VLOOKUP(E4595,起始地址定义!A:D,3,FALSE)</f>
        <v>950</v>
      </c>
      <c r="M4595" s="14">
        <f>VLOOKUP($F4595,类型描述及偏移量!$C:$H,2,FALSE)</f>
        <v>1.1</v>
      </c>
      <c r="N4595" s="14" t="str">
        <f>VLOOKUP($F4595,类型描述及偏移量!$C:$H,3,FALSE)</f>
        <v>离散</v>
      </c>
      <c r="O4595" s="14" t="str">
        <f>VLOOKUP($F4595,类型描述及偏移量!$C:$H,4,FALSE)</f>
        <v>On</v>
      </c>
      <c r="P4595" s="14" t="str">
        <f>VLOOKUP($F4595,类型描述及偏移量!$C:$H,5,FALSE)</f>
        <v>Yes</v>
      </c>
      <c r="Q4595" s="14" t="str">
        <f>VLOOKUP($F4595,类型描述及偏移量!$C:$H,6,FALSE)</f>
        <v>极限报警</v>
      </c>
    </row>
    <row r="4596" hidden="1" spans="1:17">
      <c r="A4596" s="12" t="s">
        <v>128</v>
      </c>
      <c r="B4596" s="12" t="str">
        <f t="shared" si="721"/>
        <v>M4_SetFRQ</v>
      </c>
      <c r="C4596" s="12" t="str">
        <f t="shared" si="722"/>
        <v>LostALM</v>
      </c>
      <c r="D4596" s="12" t="str">
        <f t="shared" si="723"/>
        <v>BP_Value_var</v>
      </c>
      <c r="E4596" s="13" t="str">
        <f t="shared" si="724"/>
        <v>CHPF_M4_SetFRQ_BP_Value_var</v>
      </c>
      <c r="F4596" s="14" t="str">
        <f t="shared" si="717"/>
        <v>BP_Value_var_LostALM</v>
      </c>
      <c r="G4596" s="10" t="str">
        <f t="shared" si="718"/>
        <v>CHPF_M4_SetFRQ_LostALM</v>
      </c>
      <c r="H4596" s="10" t="str">
        <f>VLOOKUP(基本表格!E4596,起始地址定义!A:D,4,FALSE)&amp;" "&amp;Q4596</f>
        <v>2122+P2-M4 2#双螺旋运输机B 给定频率 传感器断线报警</v>
      </c>
      <c r="I4596" s="10" t="str">
        <f t="shared" si="719"/>
        <v>DB100,X951.2</v>
      </c>
      <c r="J4596" s="13" t="str">
        <f>VLOOKUP(E4596,起始地址定义!A:D,2,FALSE)</f>
        <v>DB100</v>
      </c>
      <c r="K4596" s="12" t="str">
        <f t="shared" si="720"/>
        <v>X951.2</v>
      </c>
      <c r="L4596" s="13">
        <f>VLOOKUP(E4596,起始地址定义!A:D,3,FALSE)</f>
        <v>950</v>
      </c>
      <c r="M4596" s="14">
        <f>VLOOKUP($F4596,类型描述及偏移量!$C:$H,2,FALSE)</f>
        <v>1.2</v>
      </c>
      <c r="N4596" s="14" t="str">
        <f>VLOOKUP($F4596,类型描述及偏移量!$C:$H,3,FALSE)</f>
        <v>离散</v>
      </c>
      <c r="O4596" s="14" t="str">
        <f>VLOOKUP($F4596,类型描述及偏移量!$C:$H,4,FALSE)</f>
        <v>On</v>
      </c>
      <c r="P4596" s="14" t="str">
        <f>VLOOKUP($F4596,类型描述及偏移量!$C:$H,5,FALSE)</f>
        <v>Yes</v>
      </c>
      <c r="Q4596" s="14" t="str">
        <f>VLOOKUP($F4596,类型描述及偏移量!$C:$H,6,FALSE)</f>
        <v>传感器断线报警</v>
      </c>
    </row>
    <row r="4597" hidden="1" spans="1:17">
      <c r="A4597" s="12" t="s">
        <v>128</v>
      </c>
      <c r="B4597" s="12" t="str">
        <f t="shared" si="721"/>
        <v>M4_SetFRQ</v>
      </c>
      <c r="C4597" s="12" t="str">
        <f t="shared" si="722"/>
        <v>Code</v>
      </c>
      <c r="D4597" s="12" t="str">
        <f t="shared" si="723"/>
        <v>BP_Value_var</v>
      </c>
      <c r="E4597" s="13" t="str">
        <f t="shared" si="724"/>
        <v>CHPF_M4_SetFRQ_BP_Value_var</v>
      </c>
      <c r="F4597" s="14" t="str">
        <f t="shared" si="717"/>
        <v>BP_Value_var_Code</v>
      </c>
      <c r="G4597" s="10" t="str">
        <f t="shared" si="718"/>
        <v>CHPF_M4_SetFRQ_Code</v>
      </c>
      <c r="H4597" s="10" t="str">
        <f>VLOOKUP(基本表格!E4597,起始地址定义!A:D,4,FALSE)&amp;" "&amp;Q4597</f>
        <v>2122+P2-M4 2#双螺旋运输机B 给定频率 实际内码</v>
      </c>
      <c r="I4597" s="10" t="str">
        <f t="shared" si="719"/>
        <v>DB100,INT952</v>
      </c>
      <c r="J4597" s="13" t="str">
        <f>VLOOKUP(E4597,起始地址定义!A:D,2,FALSE)</f>
        <v>DB100</v>
      </c>
      <c r="K4597" s="12" t="str">
        <f t="shared" si="720"/>
        <v>INT952</v>
      </c>
      <c r="L4597" s="13">
        <f>VLOOKUP(E4597,起始地址定义!A:D,3,FALSE)</f>
        <v>950</v>
      </c>
      <c r="M4597" s="14">
        <f>VLOOKUP($F4597,类型描述及偏移量!$C:$H,2,FALSE)</f>
        <v>2</v>
      </c>
      <c r="N4597" s="14" t="str">
        <f>VLOOKUP($F4597,类型描述及偏移量!$C:$H,3,FALSE)</f>
        <v>整型</v>
      </c>
      <c r="O4597" s="14" t="str">
        <f>VLOOKUP($F4597,类型描述及偏移量!$C:$H,4,FALSE)</f>
        <v>None</v>
      </c>
      <c r="P4597" s="14" t="str">
        <f>VLOOKUP($F4597,类型描述及偏移量!$C:$H,5,FALSE)</f>
        <v>Yes</v>
      </c>
      <c r="Q4597" s="14" t="str">
        <f>VLOOKUP($F4597,类型描述及偏移量!$C:$H,6,FALSE)</f>
        <v>实际内码</v>
      </c>
    </row>
    <row r="4598" hidden="1" spans="1:17">
      <c r="A4598" s="12" t="s">
        <v>128</v>
      </c>
      <c r="B4598" s="12" t="str">
        <f t="shared" si="721"/>
        <v>M4_SetFRQ</v>
      </c>
      <c r="C4598" s="12" t="str">
        <f t="shared" si="722"/>
        <v>Value</v>
      </c>
      <c r="D4598" s="12" t="str">
        <f t="shared" si="723"/>
        <v>BP_Value_var</v>
      </c>
      <c r="E4598" s="13" t="str">
        <f t="shared" si="724"/>
        <v>CHPF_M4_SetFRQ_BP_Value_var</v>
      </c>
      <c r="F4598" s="14" t="str">
        <f t="shared" si="717"/>
        <v>BP_Value_var_Value</v>
      </c>
      <c r="G4598" s="10" t="str">
        <f t="shared" si="718"/>
        <v>CHPF_M4_SetFRQ_Value</v>
      </c>
      <c r="H4598" s="10" t="str">
        <f>VLOOKUP(基本表格!E4598,起始地址定义!A:D,4,FALSE)&amp;" "&amp;Q4598</f>
        <v>2122+P2-M4 2#双螺旋运输机B 给定频率 实际值</v>
      </c>
      <c r="I4598" s="10" t="str">
        <f t="shared" si="719"/>
        <v>DB100,REAL956</v>
      </c>
      <c r="J4598" s="13" t="str">
        <f>VLOOKUP(E4598,起始地址定义!A:D,2,FALSE)</f>
        <v>DB100</v>
      </c>
      <c r="K4598" s="12" t="str">
        <f t="shared" si="720"/>
        <v>REAL956</v>
      </c>
      <c r="L4598" s="13">
        <f>VLOOKUP(E4598,起始地址定义!A:D,3,FALSE)</f>
        <v>950</v>
      </c>
      <c r="M4598" s="14">
        <f>VLOOKUP($F4598,类型描述及偏移量!$C:$H,2,FALSE)</f>
        <v>6</v>
      </c>
      <c r="N4598" s="14" t="str">
        <f>VLOOKUP($F4598,类型描述及偏移量!$C:$H,3,FALSE)</f>
        <v>实型</v>
      </c>
      <c r="O4598" s="14" t="str">
        <f>VLOOKUP($F4598,类型描述及偏移量!$C:$H,4,FALSE)</f>
        <v>None</v>
      </c>
      <c r="P4598" s="14" t="str">
        <f>VLOOKUP($F4598,类型描述及偏移量!$C:$H,5,FALSE)</f>
        <v>Yes</v>
      </c>
      <c r="Q4598" s="14" t="str">
        <f>VLOOKUP($F4598,类型描述及偏移量!$C:$H,6,FALSE)</f>
        <v>实际值</v>
      </c>
    </row>
    <row r="4599" hidden="1" spans="1:17">
      <c r="A4599" s="12" t="s">
        <v>128</v>
      </c>
      <c r="B4599" s="12" t="str">
        <f t="shared" si="721"/>
        <v>M4_SetFRQ</v>
      </c>
      <c r="C4599" s="12" t="str">
        <f t="shared" si="722"/>
        <v>Range</v>
      </c>
      <c r="D4599" s="12" t="str">
        <f t="shared" si="723"/>
        <v>BP_Value_var</v>
      </c>
      <c r="E4599" s="13" t="str">
        <f t="shared" si="724"/>
        <v>CHPF_M4_SetFRQ_BP_Value_var</v>
      </c>
      <c r="F4599" s="14" t="str">
        <f t="shared" si="717"/>
        <v>BP_Value_var_Range</v>
      </c>
      <c r="G4599" s="10" t="str">
        <f t="shared" si="718"/>
        <v>CHPF_M4_SetFRQ_Range</v>
      </c>
      <c r="H4599" s="10" t="str">
        <f>VLOOKUP(基本表格!E4599,起始地址定义!A:D,4,FALSE)&amp;" "&amp;Q4599</f>
        <v>2122+P2-M4 2#双螺旋运输机B 给定频率 量程</v>
      </c>
      <c r="I4599" s="10" t="str">
        <f t="shared" si="719"/>
        <v>DB100,REAL960</v>
      </c>
      <c r="J4599" s="13" t="str">
        <f>VLOOKUP(E4599,起始地址定义!A:D,2,FALSE)</f>
        <v>DB100</v>
      </c>
      <c r="K4599" s="12" t="str">
        <f t="shared" si="720"/>
        <v>REAL960</v>
      </c>
      <c r="L4599" s="13">
        <f>VLOOKUP(E4599,起始地址定义!A:D,3,FALSE)</f>
        <v>950</v>
      </c>
      <c r="M4599" s="14">
        <f>VLOOKUP($F4599,类型描述及偏移量!$C:$H,2,FALSE)</f>
        <v>10</v>
      </c>
      <c r="N4599" s="14" t="str">
        <f>VLOOKUP($F4599,类型描述及偏移量!$C:$H,3,FALSE)</f>
        <v>实型</v>
      </c>
      <c r="O4599" s="14" t="str">
        <f>VLOOKUP($F4599,类型描述及偏移量!$C:$H,4,FALSE)</f>
        <v>None</v>
      </c>
      <c r="P4599" s="14" t="str">
        <f>VLOOKUP($F4599,类型描述及偏移量!$C:$H,5,FALSE)</f>
        <v>No</v>
      </c>
      <c r="Q4599" s="14" t="str">
        <f>VLOOKUP($F4599,类型描述及偏移量!$C:$H,6,FALSE)</f>
        <v>量程</v>
      </c>
    </row>
    <row r="4600" hidden="1" spans="1:17">
      <c r="A4600" s="12" t="s">
        <v>128</v>
      </c>
      <c r="B4600" s="12" t="str">
        <f t="shared" si="721"/>
        <v>M4_SetFRQ</v>
      </c>
      <c r="C4600" s="12" t="str">
        <f t="shared" si="722"/>
        <v>Hi</v>
      </c>
      <c r="D4600" s="12" t="str">
        <f t="shared" si="723"/>
        <v>BP_Value_var</v>
      </c>
      <c r="E4600" s="13" t="str">
        <f t="shared" si="724"/>
        <v>CHPF_M4_SetFRQ_BP_Value_var</v>
      </c>
      <c r="F4600" s="14" t="str">
        <f t="shared" si="717"/>
        <v>BP_Value_var_Hi</v>
      </c>
      <c r="G4600" s="10" t="str">
        <f t="shared" si="718"/>
        <v>CHPF_M4_SetFRQ_Hi</v>
      </c>
      <c r="H4600" s="10" t="str">
        <f>VLOOKUP(基本表格!E4600,起始地址定义!A:D,4,FALSE)&amp;" "&amp;Q4600</f>
        <v>2122+P2-M4 2#双螺旋运输机B 给定频率 上限值</v>
      </c>
      <c r="I4600" s="10" t="str">
        <f t="shared" si="719"/>
        <v>DB100,REAL964</v>
      </c>
      <c r="J4600" s="13" t="str">
        <f>VLOOKUP(E4600,起始地址定义!A:D,2,FALSE)</f>
        <v>DB100</v>
      </c>
      <c r="K4600" s="12" t="str">
        <f t="shared" si="720"/>
        <v>REAL964</v>
      </c>
      <c r="L4600" s="13">
        <f>VLOOKUP(E4600,起始地址定义!A:D,3,FALSE)</f>
        <v>950</v>
      </c>
      <c r="M4600" s="14">
        <f>VLOOKUP($F4600,类型描述及偏移量!$C:$H,2,FALSE)</f>
        <v>14</v>
      </c>
      <c r="N4600" s="14" t="str">
        <f>VLOOKUP($F4600,类型描述及偏移量!$C:$H,3,FALSE)</f>
        <v>实型</v>
      </c>
      <c r="O4600" s="14" t="str">
        <f>VLOOKUP($F4600,类型描述及偏移量!$C:$H,4,FALSE)</f>
        <v>None</v>
      </c>
      <c r="P4600" s="14" t="str">
        <f>VLOOKUP($F4600,类型描述及偏移量!$C:$H,5,FALSE)</f>
        <v>No</v>
      </c>
      <c r="Q4600" s="14" t="str">
        <f>VLOOKUP($F4600,类型描述及偏移量!$C:$H,6,FALSE)</f>
        <v>上限值</v>
      </c>
    </row>
    <row r="4601" hidden="1" spans="1:17">
      <c r="A4601" s="12" t="s">
        <v>128</v>
      </c>
      <c r="B4601" s="12" t="str">
        <f t="shared" si="721"/>
        <v>M4_SetFRQ</v>
      </c>
      <c r="C4601" s="12" t="str">
        <f t="shared" si="722"/>
        <v>Lo</v>
      </c>
      <c r="D4601" s="12" t="str">
        <f t="shared" si="723"/>
        <v>BP_Value_var</v>
      </c>
      <c r="E4601" s="13" t="str">
        <f t="shared" si="724"/>
        <v>CHPF_M4_SetFRQ_BP_Value_var</v>
      </c>
      <c r="F4601" s="14" t="str">
        <f t="shared" si="717"/>
        <v>BP_Value_var_Lo</v>
      </c>
      <c r="G4601" s="10" t="str">
        <f t="shared" si="718"/>
        <v>CHPF_M4_SetFRQ_Lo</v>
      </c>
      <c r="H4601" s="10" t="str">
        <f>VLOOKUP(基本表格!E4601,起始地址定义!A:D,4,FALSE)&amp;" "&amp;Q4601</f>
        <v>2122+P2-M4 2#双螺旋运输机B 给定频率 下限值</v>
      </c>
      <c r="I4601" s="10" t="str">
        <f t="shared" si="719"/>
        <v>DB100,REAL968</v>
      </c>
      <c r="J4601" s="13" t="str">
        <f>VLOOKUP(E4601,起始地址定义!A:D,2,FALSE)</f>
        <v>DB100</v>
      </c>
      <c r="K4601" s="12" t="str">
        <f t="shared" si="720"/>
        <v>REAL968</v>
      </c>
      <c r="L4601" s="13">
        <f>VLOOKUP(E4601,起始地址定义!A:D,3,FALSE)</f>
        <v>950</v>
      </c>
      <c r="M4601" s="14">
        <f>VLOOKUP($F4601,类型描述及偏移量!$C:$H,2,FALSE)</f>
        <v>18</v>
      </c>
      <c r="N4601" s="14" t="str">
        <f>VLOOKUP($F4601,类型描述及偏移量!$C:$H,3,FALSE)</f>
        <v>实型</v>
      </c>
      <c r="O4601" s="14" t="str">
        <f>VLOOKUP($F4601,类型描述及偏移量!$C:$H,4,FALSE)</f>
        <v>None</v>
      </c>
      <c r="P4601" s="14" t="str">
        <f>VLOOKUP($F4601,类型描述及偏移量!$C:$H,5,FALSE)</f>
        <v>No</v>
      </c>
      <c r="Q4601" s="14" t="str">
        <f>VLOOKUP($F4601,类型描述及偏移量!$C:$H,6,FALSE)</f>
        <v>下限值</v>
      </c>
    </row>
    <row r="4602" hidden="1" spans="1:17">
      <c r="A4602" s="12" t="s">
        <v>128</v>
      </c>
      <c r="B4602" s="12" t="str">
        <f t="shared" si="721"/>
        <v>M4_SetFRQ</v>
      </c>
      <c r="C4602" s="12" t="str">
        <f t="shared" si="722"/>
        <v>HiHi</v>
      </c>
      <c r="D4602" s="12" t="str">
        <f t="shared" si="723"/>
        <v>BP_Value_var</v>
      </c>
      <c r="E4602" s="13" t="str">
        <f t="shared" si="724"/>
        <v>CHPF_M4_SetFRQ_BP_Value_var</v>
      </c>
      <c r="F4602" s="14" t="str">
        <f t="shared" si="717"/>
        <v>BP_Value_var_HiHi</v>
      </c>
      <c r="G4602" s="10" t="str">
        <f t="shared" si="718"/>
        <v>CHPF_M4_SetFRQ_HiHi</v>
      </c>
      <c r="H4602" s="10" t="str">
        <f>VLOOKUP(基本表格!E4602,起始地址定义!A:D,4,FALSE)&amp;" "&amp;Q4602</f>
        <v>2122+P2-M4 2#双螺旋运输机B 给定频率 上上限值</v>
      </c>
      <c r="I4602" s="10" t="str">
        <f t="shared" si="719"/>
        <v>DB100,REAL972</v>
      </c>
      <c r="J4602" s="13" t="str">
        <f>VLOOKUP(E4602,起始地址定义!A:D,2,FALSE)</f>
        <v>DB100</v>
      </c>
      <c r="K4602" s="12" t="str">
        <f t="shared" si="720"/>
        <v>REAL972</v>
      </c>
      <c r="L4602" s="13">
        <f>VLOOKUP(E4602,起始地址定义!A:D,3,FALSE)</f>
        <v>950</v>
      </c>
      <c r="M4602" s="14">
        <f>VLOOKUP($F4602,类型描述及偏移量!$C:$H,2,FALSE)</f>
        <v>22</v>
      </c>
      <c r="N4602" s="14" t="str">
        <f>VLOOKUP($F4602,类型描述及偏移量!$C:$H,3,FALSE)</f>
        <v>实型</v>
      </c>
      <c r="O4602" s="14" t="str">
        <f>VLOOKUP($F4602,类型描述及偏移量!$C:$H,4,FALSE)</f>
        <v>None</v>
      </c>
      <c r="P4602" s="14" t="str">
        <f>VLOOKUP($F4602,类型描述及偏移量!$C:$H,5,FALSE)</f>
        <v>No</v>
      </c>
      <c r="Q4602" s="14" t="str">
        <f>VLOOKUP($F4602,类型描述及偏移量!$C:$H,6,FALSE)</f>
        <v>上上限值</v>
      </c>
    </row>
    <row r="4603" hidden="1" spans="1:17">
      <c r="A4603" s="12" t="s">
        <v>128</v>
      </c>
      <c r="B4603" s="12" t="str">
        <f t="shared" si="721"/>
        <v>M4_SetFRQ</v>
      </c>
      <c r="C4603" s="12" t="str">
        <f t="shared" si="722"/>
        <v>LoLo</v>
      </c>
      <c r="D4603" s="12" t="str">
        <f t="shared" si="723"/>
        <v>BP_Value_var</v>
      </c>
      <c r="E4603" s="13" t="str">
        <f t="shared" si="724"/>
        <v>CHPF_M4_SetFRQ_BP_Value_var</v>
      </c>
      <c r="F4603" s="14" t="str">
        <f t="shared" si="717"/>
        <v>BP_Value_var_LoLo</v>
      </c>
      <c r="G4603" s="10" t="str">
        <f t="shared" si="718"/>
        <v>CHPF_M4_SetFRQ_LoLo</v>
      </c>
      <c r="H4603" s="10" t="str">
        <f>VLOOKUP(基本表格!E4603,起始地址定义!A:D,4,FALSE)&amp;" "&amp;Q4603</f>
        <v>2122+P2-M4 2#双螺旋运输机B 给定频率 下下限值</v>
      </c>
      <c r="I4603" s="10" t="str">
        <f t="shared" si="719"/>
        <v>DB100,REAL976</v>
      </c>
      <c r="J4603" s="13" t="str">
        <f>VLOOKUP(E4603,起始地址定义!A:D,2,FALSE)</f>
        <v>DB100</v>
      </c>
      <c r="K4603" s="12" t="str">
        <f t="shared" si="720"/>
        <v>REAL976</v>
      </c>
      <c r="L4603" s="13">
        <f>VLOOKUP(E4603,起始地址定义!A:D,3,FALSE)</f>
        <v>950</v>
      </c>
      <c r="M4603" s="14">
        <f>VLOOKUP($F4603,类型描述及偏移量!$C:$H,2,FALSE)</f>
        <v>26</v>
      </c>
      <c r="N4603" s="14" t="str">
        <f>VLOOKUP($F4603,类型描述及偏移量!$C:$H,3,FALSE)</f>
        <v>实型</v>
      </c>
      <c r="O4603" s="14" t="str">
        <f>VLOOKUP($F4603,类型描述及偏移量!$C:$H,4,FALSE)</f>
        <v>None</v>
      </c>
      <c r="P4603" s="14" t="str">
        <f>VLOOKUP($F4603,类型描述及偏移量!$C:$H,5,FALSE)</f>
        <v>No</v>
      </c>
      <c r="Q4603" s="14" t="str">
        <f>VLOOKUP($F4603,类型描述及偏移量!$C:$H,6,FALSE)</f>
        <v>下下限值</v>
      </c>
    </row>
    <row r="4604" hidden="1" spans="1:17">
      <c r="A4604" s="12" t="s">
        <v>128</v>
      </c>
      <c r="B4604" s="12" t="str">
        <f t="shared" si="721"/>
        <v>M4_ActFRQ</v>
      </c>
      <c r="C4604" s="12" t="str">
        <f t="shared" si="722"/>
        <v>HiProEN</v>
      </c>
      <c r="D4604" s="12" t="str">
        <f t="shared" si="723"/>
        <v>BP_Value_var</v>
      </c>
      <c r="E4604" s="13" t="str">
        <f t="shared" si="724"/>
        <v>CHPF_M4_ActFRQ_BP_Value_var</v>
      </c>
      <c r="F4604" s="14" t="str">
        <f t="shared" si="717"/>
        <v>BP_Value_var_HiProEN</v>
      </c>
      <c r="G4604" s="10" t="str">
        <f t="shared" si="718"/>
        <v>CHPF_M4_ActFRQ_HiProEN</v>
      </c>
      <c r="H4604" s="10" t="str">
        <f>VLOOKUP(基本表格!E4604,起始地址定义!A:D,4,FALSE)&amp;" "&amp;Q4604</f>
        <v>2122+P2-M4 2#双螺旋运输机B 反馈频率 上限保护使能</v>
      </c>
      <c r="I4604" s="10" t="str">
        <f t="shared" si="719"/>
        <v>DB100,X1000.3</v>
      </c>
      <c r="J4604" s="13" t="str">
        <f>VLOOKUP(E4604,起始地址定义!A:D,2,FALSE)</f>
        <v>DB100</v>
      </c>
      <c r="K4604" s="12" t="str">
        <f t="shared" si="720"/>
        <v>X1000.3</v>
      </c>
      <c r="L4604" s="13">
        <f>VLOOKUP(E4604,起始地址定义!A:D,3,FALSE)</f>
        <v>1000</v>
      </c>
      <c r="M4604" s="14">
        <f>VLOOKUP($F4604,类型描述及偏移量!$C:$H,2,FALSE)</f>
        <v>0.299999999999997</v>
      </c>
      <c r="N4604" s="14" t="str">
        <f>VLOOKUP($F4604,类型描述及偏移量!$C:$H,3,FALSE)</f>
        <v>离散</v>
      </c>
      <c r="O4604" s="14" t="str">
        <f>VLOOKUP($F4604,类型描述及偏移量!$C:$H,4,FALSE)</f>
        <v>None</v>
      </c>
      <c r="P4604" s="14" t="str">
        <f>VLOOKUP($F4604,类型描述及偏移量!$C:$H,5,FALSE)</f>
        <v>No</v>
      </c>
      <c r="Q4604" s="14" t="str">
        <f>VLOOKUP($F4604,类型描述及偏移量!$C:$H,6,FALSE)</f>
        <v>上限保护使能</v>
      </c>
    </row>
    <row r="4605" hidden="1" spans="1:17">
      <c r="A4605" s="12" t="s">
        <v>128</v>
      </c>
      <c r="B4605" s="12" t="str">
        <f t="shared" si="721"/>
        <v>M4_ActFRQ</v>
      </c>
      <c r="C4605" s="12" t="str">
        <f t="shared" si="722"/>
        <v>LoProEN</v>
      </c>
      <c r="D4605" s="12" t="str">
        <f t="shared" si="723"/>
        <v>BP_Value_var</v>
      </c>
      <c r="E4605" s="13" t="str">
        <f t="shared" si="724"/>
        <v>CHPF_M4_ActFRQ_BP_Value_var</v>
      </c>
      <c r="F4605" s="14" t="str">
        <f t="shared" ref="F4605:F4668" si="725">D4605&amp;"_"&amp;C4605</f>
        <v>BP_Value_var_LoProEN</v>
      </c>
      <c r="G4605" s="10" t="str">
        <f t="shared" ref="G4605:G4668" si="726">A4605&amp;"_"&amp;IF(B4605="DB","",B4605&amp;"_")&amp;C4605</f>
        <v>CHPF_M4_ActFRQ_LoProEN</v>
      </c>
      <c r="H4605" s="10" t="str">
        <f>VLOOKUP(基本表格!E4605,起始地址定义!A:D,4,FALSE)&amp;" "&amp;Q4605</f>
        <v>2122+P2-M4 2#双螺旋运输机B 反馈频率 下限保护使能</v>
      </c>
      <c r="I4605" s="10" t="str">
        <f t="shared" ref="I4605:I4668" si="727">J4605&amp;","&amp;K4605</f>
        <v>DB100,X1000.4</v>
      </c>
      <c r="J4605" s="13" t="str">
        <f>VLOOKUP(E4605,起始地址定义!A:D,2,FALSE)</f>
        <v>DB100</v>
      </c>
      <c r="K4605" s="12" t="str">
        <f t="shared" ref="K4605:K4668" si="728">IF(N4605="离散","X",IF(N4605="实型","REAL","INT"))&amp;IF(N4605="离散",TEXT(L4605+M4605,"0.0"),L4605+M4605)</f>
        <v>X1000.4</v>
      </c>
      <c r="L4605" s="13">
        <f>VLOOKUP(E4605,起始地址定义!A:D,3,FALSE)</f>
        <v>1000</v>
      </c>
      <c r="M4605" s="14">
        <f>VLOOKUP($F4605,类型描述及偏移量!$C:$H,2,FALSE)</f>
        <v>0.399999999999999</v>
      </c>
      <c r="N4605" s="14" t="str">
        <f>VLOOKUP($F4605,类型描述及偏移量!$C:$H,3,FALSE)</f>
        <v>离散</v>
      </c>
      <c r="O4605" s="14" t="str">
        <f>VLOOKUP($F4605,类型描述及偏移量!$C:$H,4,FALSE)</f>
        <v>None</v>
      </c>
      <c r="P4605" s="14" t="str">
        <f>VLOOKUP($F4605,类型描述及偏移量!$C:$H,5,FALSE)</f>
        <v>No</v>
      </c>
      <c r="Q4605" s="14" t="str">
        <f>VLOOKUP($F4605,类型描述及偏移量!$C:$H,6,FALSE)</f>
        <v>下限保护使能</v>
      </c>
    </row>
    <row r="4606" hidden="1" spans="1:17">
      <c r="A4606" s="12" t="s">
        <v>128</v>
      </c>
      <c r="B4606" s="12" t="str">
        <f t="shared" si="721"/>
        <v>M4_ActFRQ</v>
      </c>
      <c r="C4606" s="12" t="str">
        <f t="shared" si="722"/>
        <v>HiALM</v>
      </c>
      <c r="D4606" s="12" t="str">
        <f t="shared" si="723"/>
        <v>BP_Value_var</v>
      </c>
      <c r="E4606" s="13" t="str">
        <f t="shared" si="724"/>
        <v>CHPF_M4_ActFRQ_BP_Value_var</v>
      </c>
      <c r="F4606" s="14" t="str">
        <f t="shared" si="725"/>
        <v>BP_Value_var_HiALM</v>
      </c>
      <c r="G4606" s="10" t="str">
        <f t="shared" si="726"/>
        <v>CHPF_M4_ActFRQ_HiALM</v>
      </c>
      <c r="H4606" s="10" t="str">
        <f>VLOOKUP(基本表格!E4606,起始地址定义!A:D,4,FALSE)&amp;" "&amp;Q4606</f>
        <v>2122+P2-M4 2#双螺旋运输机B 反馈频率 上限报警</v>
      </c>
      <c r="I4606" s="10" t="str">
        <f t="shared" si="727"/>
        <v>DB100,X1000.5</v>
      </c>
      <c r="J4606" s="13" t="str">
        <f>VLOOKUP(E4606,起始地址定义!A:D,2,FALSE)</f>
        <v>DB100</v>
      </c>
      <c r="K4606" s="12" t="str">
        <f t="shared" si="728"/>
        <v>X1000.5</v>
      </c>
      <c r="L4606" s="13">
        <f>VLOOKUP(E4606,起始地址定义!A:D,3,FALSE)</f>
        <v>1000</v>
      </c>
      <c r="M4606" s="14">
        <f>VLOOKUP($F4606,类型描述及偏移量!$C:$H,2,FALSE)</f>
        <v>0.5</v>
      </c>
      <c r="N4606" s="14" t="str">
        <f>VLOOKUP($F4606,类型描述及偏移量!$C:$H,3,FALSE)</f>
        <v>离散</v>
      </c>
      <c r="O4606" s="14" t="str">
        <f>VLOOKUP($F4606,类型描述及偏移量!$C:$H,4,FALSE)</f>
        <v>None</v>
      </c>
      <c r="P4606" s="14" t="str">
        <f>VLOOKUP($F4606,类型描述及偏移量!$C:$H,5,FALSE)</f>
        <v>Yes</v>
      </c>
      <c r="Q4606" s="14" t="str">
        <f>VLOOKUP($F4606,类型描述及偏移量!$C:$H,6,FALSE)</f>
        <v>上限报警</v>
      </c>
    </row>
    <row r="4607" hidden="1" spans="1:17">
      <c r="A4607" s="12" t="s">
        <v>128</v>
      </c>
      <c r="B4607" s="12" t="str">
        <f t="shared" si="721"/>
        <v>M4_ActFRQ</v>
      </c>
      <c r="C4607" s="12" t="str">
        <f t="shared" si="722"/>
        <v>LoALM</v>
      </c>
      <c r="D4607" s="12" t="str">
        <f t="shared" si="723"/>
        <v>BP_Value_var</v>
      </c>
      <c r="E4607" s="13" t="str">
        <f t="shared" si="724"/>
        <v>CHPF_M4_ActFRQ_BP_Value_var</v>
      </c>
      <c r="F4607" s="14" t="str">
        <f t="shared" si="725"/>
        <v>BP_Value_var_LoALM</v>
      </c>
      <c r="G4607" s="10" t="str">
        <f t="shared" si="726"/>
        <v>CHPF_M4_ActFRQ_LoALM</v>
      </c>
      <c r="H4607" s="10" t="str">
        <f>VLOOKUP(基本表格!E4607,起始地址定义!A:D,4,FALSE)&amp;" "&amp;Q4607</f>
        <v>2122+P2-M4 2#双螺旋运输机B 反馈频率 下限报警</v>
      </c>
      <c r="I4607" s="10" t="str">
        <f t="shared" si="727"/>
        <v>DB100,X1000.6</v>
      </c>
      <c r="J4607" s="13" t="str">
        <f>VLOOKUP(E4607,起始地址定义!A:D,2,FALSE)</f>
        <v>DB100</v>
      </c>
      <c r="K4607" s="12" t="str">
        <f t="shared" si="728"/>
        <v>X1000.6</v>
      </c>
      <c r="L4607" s="13">
        <f>VLOOKUP(E4607,起始地址定义!A:D,3,FALSE)</f>
        <v>1000</v>
      </c>
      <c r="M4607" s="14">
        <f>VLOOKUP($F4607,类型描述及偏移量!$C:$H,2,FALSE)</f>
        <v>0.600000000000001</v>
      </c>
      <c r="N4607" s="14" t="str">
        <f>VLOOKUP($F4607,类型描述及偏移量!$C:$H,3,FALSE)</f>
        <v>离散</v>
      </c>
      <c r="O4607" s="14" t="str">
        <f>VLOOKUP($F4607,类型描述及偏移量!$C:$H,4,FALSE)</f>
        <v>None</v>
      </c>
      <c r="P4607" s="14" t="str">
        <f>VLOOKUP($F4607,类型描述及偏移量!$C:$H,5,FALSE)</f>
        <v>Yes</v>
      </c>
      <c r="Q4607" s="14" t="str">
        <f>VLOOKUP($F4607,类型描述及偏移量!$C:$H,6,FALSE)</f>
        <v>下限报警</v>
      </c>
    </row>
    <row r="4608" hidden="1" spans="1:17">
      <c r="A4608" s="12" t="s">
        <v>128</v>
      </c>
      <c r="B4608" s="12" t="str">
        <f t="shared" si="721"/>
        <v>M4_ActFRQ</v>
      </c>
      <c r="C4608" s="12" t="str">
        <f t="shared" si="722"/>
        <v>HiHiALM</v>
      </c>
      <c r="D4608" s="12" t="str">
        <f t="shared" si="723"/>
        <v>BP_Value_var</v>
      </c>
      <c r="E4608" s="13" t="str">
        <f t="shared" si="724"/>
        <v>CHPF_M4_ActFRQ_BP_Value_var</v>
      </c>
      <c r="F4608" s="14" t="str">
        <f t="shared" si="725"/>
        <v>BP_Value_var_HiHiALM</v>
      </c>
      <c r="G4608" s="10" t="str">
        <f t="shared" si="726"/>
        <v>CHPF_M4_ActFRQ_HiHiALM</v>
      </c>
      <c r="H4608" s="10" t="str">
        <f>VLOOKUP(基本表格!E4608,起始地址定义!A:D,4,FALSE)&amp;" "&amp;Q4608</f>
        <v>2122+P2-M4 2#双螺旋运输机B 反馈频率 上上限报警</v>
      </c>
      <c r="I4608" s="10" t="str">
        <f t="shared" si="727"/>
        <v>DB100,X1000.7</v>
      </c>
      <c r="J4608" s="13" t="str">
        <f>VLOOKUP(E4608,起始地址定义!A:D,2,FALSE)</f>
        <v>DB100</v>
      </c>
      <c r="K4608" s="12" t="str">
        <f t="shared" si="728"/>
        <v>X1000.7</v>
      </c>
      <c r="L4608" s="13">
        <f>VLOOKUP(E4608,起始地址定义!A:D,3,FALSE)</f>
        <v>1000</v>
      </c>
      <c r="M4608" s="14">
        <f>VLOOKUP($F4608,类型描述及偏移量!$C:$H,2,FALSE)</f>
        <v>0.700000000000003</v>
      </c>
      <c r="N4608" s="14" t="str">
        <f>VLOOKUP($F4608,类型描述及偏移量!$C:$H,3,FALSE)</f>
        <v>离散</v>
      </c>
      <c r="O4608" s="14" t="str">
        <f>VLOOKUP($F4608,类型描述及偏移量!$C:$H,4,FALSE)</f>
        <v>On</v>
      </c>
      <c r="P4608" s="14" t="str">
        <f>VLOOKUP($F4608,类型描述及偏移量!$C:$H,5,FALSE)</f>
        <v>Yes</v>
      </c>
      <c r="Q4608" s="14" t="str">
        <f>VLOOKUP($F4608,类型描述及偏移量!$C:$H,6,FALSE)</f>
        <v>上上限报警</v>
      </c>
    </row>
    <row r="4609" hidden="1" spans="1:17">
      <c r="A4609" s="12" t="s">
        <v>128</v>
      </c>
      <c r="B4609" s="12" t="str">
        <f t="shared" si="721"/>
        <v>M4_ActFRQ</v>
      </c>
      <c r="C4609" s="12" t="str">
        <f t="shared" si="722"/>
        <v>LoLoALM</v>
      </c>
      <c r="D4609" s="12" t="str">
        <f t="shared" si="723"/>
        <v>BP_Value_var</v>
      </c>
      <c r="E4609" s="13" t="str">
        <f t="shared" si="724"/>
        <v>CHPF_M4_ActFRQ_BP_Value_var</v>
      </c>
      <c r="F4609" s="14" t="str">
        <f t="shared" si="725"/>
        <v>BP_Value_var_LoLoALM</v>
      </c>
      <c r="G4609" s="10" t="str">
        <f t="shared" si="726"/>
        <v>CHPF_M4_ActFRQ_LoLoALM</v>
      </c>
      <c r="H4609" s="10" t="str">
        <f>VLOOKUP(基本表格!E4609,起始地址定义!A:D,4,FALSE)&amp;" "&amp;Q4609</f>
        <v>2122+P2-M4 2#双螺旋运输机B 反馈频率 下下限报警</v>
      </c>
      <c r="I4609" s="10" t="str">
        <f t="shared" si="727"/>
        <v>DB100,X1001.0</v>
      </c>
      <c r="J4609" s="13" t="str">
        <f>VLOOKUP(E4609,起始地址定义!A:D,2,FALSE)</f>
        <v>DB100</v>
      </c>
      <c r="K4609" s="12" t="str">
        <f t="shared" si="728"/>
        <v>X1001.0</v>
      </c>
      <c r="L4609" s="13">
        <f>VLOOKUP(E4609,起始地址定义!A:D,3,FALSE)</f>
        <v>1000</v>
      </c>
      <c r="M4609" s="14">
        <f>VLOOKUP($F4609,类型描述及偏移量!$C:$H,2,FALSE)</f>
        <v>1</v>
      </c>
      <c r="N4609" s="14" t="str">
        <f>VLOOKUP($F4609,类型描述及偏移量!$C:$H,3,FALSE)</f>
        <v>离散</v>
      </c>
      <c r="O4609" s="14" t="str">
        <f>VLOOKUP($F4609,类型描述及偏移量!$C:$H,4,FALSE)</f>
        <v>On</v>
      </c>
      <c r="P4609" s="14" t="str">
        <f>VLOOKUP($F4609,类型描述及偏移量!$C:$H,5,FALSE)</f>
        <v>Yes</v>
      </c>
      <c r="Q4609" s="14" t="str">
        <f>VLOOKUP($F4609,类型描述及偏移量!$C:$H,6,FALSE)</f>
        <v>下下限报警</v>
      </c>
    </row>
    <row r="4610" hidden="1" spans="1:17">
      <c r="A4610" s="12" t="s">
        <v>128</v>
      </c>
      <c r="B4610" s="12" t="str">
        <f t="shared" si="721"/>
        <v>M4_ActFRQ</v>
      </c>
      <c r="C4610" s="12" t="str">
        <f t="shared" si="722"/>
        <v>LimALM</v>
      </c>
      <c r="D4610" s="12" t="str">
        <f t="shared" si="723"/>
        <v>BP_Value_var</v>
      </c>
      <c r="E4610" s="13" t="str">
        <f t="shared" si="724"/>
        <v>CHPF_M4_ActFRQ_BP_Value_var</v>
      </c>
      <c r="F4610" s="14" t="str">
        <f t="shared" si="725"/>
        <v>BP_Value_var_LimALM</v>
      </c>
      <c r="G4610" s="10" t="str">
        <f t="shared" si="726"/>
        <v>CHPF_M4_ActFRQ_LimALM</v>
      </c>
      <c r="H4610" s="10" t="str">
        <f>VLOOKUP(基本表格!E4610,起始地址定义!A:D,4,FALSE)&amp;" "&amp;Q4610</f>
        <v>2122+P2-M4 2#双螺旋运输机B 反馈频率 极限报警</v>
      </c>
      <c r="I4610" s="10" t="str">
        <f t="shared" si="727"/>
        <v>DB100,X1001.1</v>
      </c>
      <c r="J4610" s="13" t="str">
        <f>VLOOKUP(E4610,起始地址定义!A:D,2,FALSE)</f>
        <v>DB100</v>
      </c>
      <c r="K4610" s="12" t="str">
        <f t="shared" si="728"/>
        <v>X1001.1</v>
      </c>
      <c r="L4610" s="13">
        <f>VLOOKUP(E4610,起始地址定义!A:D,3,FALSE)</f>
        <v>1000</v>
      </c>
      <c r="M4610" s="14">
        <f>VLOOKUP($F4610,类型描述及偏移量!$C:$H,2,FALSE)</f>
        <v>1.1</v>
      </c>
      <c r="N4610" s="14" t="str">
        <f>VLOOKUP($F4610,类型描述及偏移量!$C:$H,3,FALSE)</f>
        <v>离散</v>
      </c>
      <c r="O4610" s="14" t="str">
        <f>VLOOKUP($F4610,类型描述及偏移量!$C:$H,4,FALSE)</f>
        <v>On</v>
      </c>
      <c r="P4610" s="14" t="str">
        <f>VLOOKUP($F4610,类型描述及偏移量!$C:$H,5,FALSE)</f>
        <v>Yes</v>
      </c>
      <c r="Q4610" s="14" t="str">
        <f>VLOOKUP($F4610,类型描述及偏移量!$C:$H,6,FALSE)</f>
        <v>极限报警</v>
      </c>
    </row>
    <row r="4611" hidden="1" spans="1:17">
      <c r="A4611" s="12" t="s">
        <v>128</v>
      </c>
      <c r="B4611" s="12" t="str">
        <f t="shared" si="721"/>
        <v>M4_ActFRQ</v>
      </c>
      <c r="C4611" s="12" t="str">
        <f t="shared" si="722"/>
        <v>LostALM</v>
      </c>
      <c r="D4611" s="12" t="str">
        <f t="shared" si="723"/>
        <v>BP_Value_var</v>
      </c>
      <c r="E4611" s="13" t="str">
        <f t="shared" si="724"/>
        <v>CHPF_M4_ActFRQ_BP_Value_var</v>
      </c>
      <c r="F4611" s="14" t="str">
        <f t="shared" si="725"/>
        <v>BP_Value_var_LostALM</v>
      </c>
      <c r="G4611" s="10" t="str">
        <f t="shared" si="726"/>
        <v>CHPF_M4_ActFRQ_LostALM</v>
      </c>
      <c r="H4611" s="10" t="str">
        <f>VLOOKUP(基本表格!E4611,起始地址定义!A:D,4,FALSE)&amp;" "&amp;Q4611</f>
        <v>2122+P2-M4 2#双螺旋运输机B 反馈频率 传感器断线报警</v>
      </c>
      <c r="I4611" s="10" t="str">
        <f t="shared" si="727"/>
        <v>DB100,X1001.2</v>
      </c>
      <c r="J4611" s="13" t="str">
        <f>VLOOKUP(E4611,起始地址定义!A:D,2,FALSE)</f>
        <v>DB100</v>
      </c>
      <c r="K4611" s="12" t="str">
        <f t="shared" si="728"/>
        <v>X1001.2</v>
      </c>
      <c r="L4611" s="13">
        <f>VLOOKUP(E4611,起始地址定义!A:D,3,FALSE)</f>
        <v>1000</v>
      </c>
      <c r="M4611" s="14">
        <f>VLOOKUP($F4611,类型描述及偏移量!$C:$H,2,FALSE)</f>
        <v>1.2</v>
      </c>
      <c r="N4611" s="14" t="str">
        <f>VLOOKUP($F4611,类型描述及偏移量!$C:$H,3,FALSE)</f>
        <v>离散</v>
      </c>
      <c r="O4611" s="14" t="str">
        <f>VLOOKUP($F4611,类型描述及偏移量!$C:$H,4,FALSE)</f>
        <v>On</v>
      </c>
      <c r="P4611" s="14" t="str">
        <f>VLOOKUP($F4611,类型描述及偏移量!$C:$H,5,FALSE)</f>
        <v>Yes</v>
      </c>
      <c r="Q4611" s="14" t="str">
        <f>VLOOKUP($F4611,类型描述及偏移量!$C:$H,6,FALSE)</f>
        <v>传感器断线报警</v>
      </c>
    </row>
    <row r="4612" hidden="1" spans="1:17">
      <c r="A4612" s="12" t="s">
        <v>128</v>
      </c>
      <c r="B4612" s="12" t="str">
        <f t="shared" si="721"/>
        <v>M4_ActFRQ</v>
      </c>
      <c r="C4612" s="12" t="str">
        <f t="shared" si="722"/>
        <v>Code</v>
      </c>
      <c r="D4612" s="12" t="str">
        <f t="shared" si="723"/>
        <v>BP_Value_var</v>
      </c>
      <c r="E4612" s="13" t="str">
        <f t="shared" si="724"/>
        <v>CHPF_M4_ActFRQ_BP_Value_var</v>
      </c>
      <c r="F4612" s="14" t="str">
        <f t="shared" si="725"/>
        <v>BP_Value_var_Code</v>
      </c>
      <c r="G4612" s="10" t="str">
        <f t="shared" si="726"/>
        <v>CHPF_M4_ActFRQ_Code</v>
      </c>
      <c r="H4612" s="10" t="str">
        <f>VLOOKUP(基本表格!E4612,起始地址定义!A:D,4,FALSE)&amp;" "&amp;Q4612</f>
        <v>2122+P2-M4 2#双螺旋运输机B 反馈频率 实际内码</v>
      </c>
      <c r="I4612" s="10" t="str">
        <f t="shared" si="727"/>
        <v>DB100,INT1002</v>
      </c>
      <c r="J4612" s="13" t="str">
        <f>VLOOKUP(E4612,起始地址定义!A:D,2,FALSE)</f>
        <v>DB100</v>
      </c>
      <c r="K4612" s="12" t="str">
        <f t="shared" si="728"/>
        <v>INT1002</v>
      </c>
      <c r="L4612" s="13">
        <f>VLOOKUP(E4612,起始地址定义!A:D,3,FALSE)</f>
        <v>1000</v>
      </c>
      <c r="M4612" s="14">
        <f>VLOOKUP($F4612,类型描述及偏移量!$C:$H,2,FALSE)</f>
        <v>2</v>
      </c>
      <c r="N4612" s="14" t="str">
        <f>VLOOKUP($F4612,类型描述及偏移量!$C:$H,3,FALSE)</f>
        <v>整型</v>
      </c>
      <c r="O4612" s="14" t="str">
        <f>VLOOKUP($F4612,类型描述及偏移量!$C:$H,4,FALSE)</f>
        <v>None</v>
      </c>
      <c r="P4612" s="14" t="str">
        <f>VLOOKUP($F4612,类型描述及偏移量!$C:$H,5,FALSE)</f>
        <v>Yes</v>
      </c>
      <c r="Q4612" s="14" t="str">
        <f>VLOOKUP($F4612,类型描述及偏移量!$C:$H,6,FALSE)</f>
        <v>实际内码</v>
      </c>
    </row>
    <row r="4613" hidden="1" spans="1:17">
      <c r="A4613" s="12" t="s">
        <v>128</v>
      </c>
      <c r="B4613" s="12" t="str">
        <f t="shared" si="721"/>
        <v>M4_ActFRQ</v>
      </c>
      <c r="C4613" s="12" t="str">
        <f t="shared" si="722"/>
        <v>Value</v>
      </c>
      <c r="D4613" s="12" t="str">
        <f t="shared" si="723"/>
        <v>BP_Value_var</v>
      </c>
      <c r="E4613" s="13" t="str">
        <f t="shared" si="724"/>
        <v>CHPF_M4_ActFRQ_BP_Value_var</v>
      </c>
      <c r="F4613" s="14" t="str">
        <f t="shared" si="725"/>
        <v>BP_Value_var_Value</v>
      </c>
      <c r="G4613" s="10" t="str">
        <f t="shared" si="726"/>
        <v>CHPF_M4_ActFRQ_Value</v>
      </c>
      <c r="H4613" s="10" t="str">
        <f>VLOOKUP(基本表格!E4613,起始地址定义!A:D,4,FALSE)&amp;" "&amp;Q4613</f>
        <v>2122+P2-M4 2#双螺旋运输机B 反馈频率 实际值</v>
      </c>
      <c r="I4613" s="10" t="str">
        <f t="shared" si="727"/>
        <v>DB100,REAL1006</v>
      </c>
      <c r="J4613" s="13" t="str">
        <f>VLOOKUP(E4613,起始地址定义!A:D,2,FALSE)</f>
        <v>DB100</v>
      </c>
      <c r="K4613" s="12" t="str">
        <f t="shared" si="728"/>
        <v>REAL1006</v>
      </c>
      <c r="L4613" s="13">
        <f>VLOOKUP(E4613,起始地址定义!A:D,3,FALSE)</f>
        <v>1000</v>
      </c>
      <c r="M4613" s="14">
        <f>VLOOKUP($F4613,类型描述及偏移量!$C:$H,2,FALSE)</f>
        <v>6</v>
      </c>
      <c r="N4613" s="14" t="str">
        <f>VLOOKUP($F4613,类型描述及偏移量!$C:$H,3,FALSE)</f>
        <v>实型</v>
      </c>
      <c r="O4613" s="14" t="str">
        <f>VLOOKUP($F4613,类型描述及偏移量!$C:$H,4,FALSE)</f>
        <v>None</v>
      </c>
      <c r="P4613" s="14" t="str">
        <f>VLOOKUP($F4613,类型描述及偏移量!$C:$H,5,FALSE)</f>
        <v>Yes</v>
      </c>
      <c r="Q4613" s="14" t="str">
        <f>VLOOKUP($F4613,类型描述及偏移量!$C:$H,6,FALSE)</f>
        <v>实际值</v>
      </c>
    </row>
    <row r="4614" hidden="1" spans="1:17">
      <c r="A4614" s="12" t="s">
        <v>128</v>
      </c>
      <c r="B4614" s="12" t="str">
        <f t="shared" si="721"/>
        <v>M4_ActFRQ</v>
      </c>
      <c r="C4614" s="12" t="str">
        <f t="shared" si="722"/>
        <v>Range</v>
      </c>
      <c r="D4614" s="12" t="str">
        <f t="shared" si="723"/>
        <v>BP_Value_var</v>
      </c>
      <c r="E4614" s="13" t="str">
        <f t="shared" si="724"/>
        <v>CHPF_M4_ActFRQ_BP_Value_var</v>
      </c>
      <c r="F4614" s="14" t="str">
        <f t="shared" si="725"/>
        <v>BP_Value_var_Range</v>
      </c>
      <c r="G4614" s="10" t="str">
        <f t="shared" si="726"/>
        <v>CHPF_M4_ActFRQ_Range</v>
      </c>
      <c r="H4614" s="10" t="str">
        <f>VLOOKUP(基本表格!E4614,起始地址定义!A:D,4,FALSE)&amp;" "&amp;Q4614</f>
        <v>2122+P2-M4 2#双螺旋运输机B 反馈频率 量程</v>
      </c>
      <c r="I4614" s="10" t="str">
        <f t="shared" si="727"/>
        <v>DB100,REAL1010</v>
      </c>
      <c r="J4614" s="13" t="str">
        <f>VLOOKUP(E4614,起始地址定义!A:D,2,FALSE)</f>
        <v>DB100</v>
      </c>
      <c r="K4614" s="12" t="str">
        <f t="shared" si="728"/>
        <v>REAL1010</v>
      </c>
      <c r="L4614" s="13">
        <f>VLOOKUP(E4614,起始地址定义!A:D,3,FALSE)</f>
        <v>1000</v>
      </c>
      <c r="M4614" s="14">
        <f>VLOOKUP($F4614,类型描述及偏移量!$C:$H,2,FALSE)</f>
        <v>10</v>
      </c>
      <c r="N4614" s="14" t="str">
        <f>VLOOKUP($F4614,类型描述及偏移量!$C:$H,3,FALSE)</f>
        <v>实型</v>
      </c>
      <c r="O4614" s="14" t="str">
        <f>VLOOKUP($F4614,类型描述及偏移量!$C:$H,4,FALSE)</f>
        <v>None</v>
      </c>
      <c r="P4614" s="14" t="str">
        <f>VLOOKUP($F4614,类型描述及偏移量!$C:$H,5,FALSE)</f>
        <v>No</v>
      </c>
      <c r="Q4614" s="14" t="str">
        <f>VLOOKUP($F4614,类型描述及偏移量!$C:$H,6,FALSE)</f>
        <v>量程</v>
      </c>
    </row>
    <row r="4615" hidden="1" spans="1:17">
      <c r="A4615" s="12" t="s">
        <v>128</v>
      </c>
      <c r="B4615" s="12" t="str">
        <f t="shared" si="721"/>
        <v>M4_ActFRQ</v>
      </c>
      <c r="C4615" s="12" t="str">
        <f t="shared" si="722"/>
        <v>Hi</v>
      </c>
      <c r="D4615" s="12" t="str">
        <f t="shared" si="723"/>
        <v>BP_Value_var</v>
      </c>
      <c r="E4615" s="13" t="str">
        <f t="shared" si="724"/>
        <v>CHPF_M4_ActFRQ_BP_Value_var</v>
      </c>
      <c r="F4615" s="14" t="str">
        <f t="shared" si="725"/>
        <v>BP_Value_var_Hi</v>
      </c>
      <c r="G4615" s="10" t="str">
        <f t="shared" si="726"/>
        <v>CHPF_M4_ActFRQ_Hi</v>
      </c>
      <c r="H4615" s="10" t="str">
        <f>VLOOKUP(基本表格!E4615,起始地址定义!A:D,4,FALSE)&amp;" "&amp;Q4615</f>
        <v>2122+P2-M4 2#双螺旋运输机B 反馈频率 上限值</v>
      </c>
      <c r="I4615" s="10" t="str">
        <f t="shared" si="727"/>
        <v>DB100,REAL1014</v>
      </c>
      <c r="J4615" s="13" t="str">
        <f>VLOOKUP(E4615,起始地址定义!A:D,2,FALSE)</f>
        <v>DB100</v>
      </c>
      <c r="K4615" s="12" t="str">
        <f t="shared" si="728"/>
        <v>REAL1014</v>
      </c>
      <c r="L4615" s="13">
        <f>VLOOKUP(E4615,起始地址定义!A:D,3,FALSE)</f>
        <v>1000</v>
      </c>
      <c r="M4615" s="14">
        <f>VLOOKUP($F4615,类型描述及偏移量!$C:$H,2,FALSE)</f>
        <v>14</v>
      </c>
      <c r="N4615" s="14" t="str">
        <f>VLOOKUP($F4615,类型描述及偏移量!$C:$H,3,FALSE)</f>
        <v>实型</v>
      </c>
      <c r="O4615" s="14" t="str">
        <f>VLOOKUP($F4615,类型描述及偏移量!$C:$H,4,FALSE)</f>
        <v>None</v>
      </c>
      <c r="P4615" s="14" t="str">
        <f>VLOOKUP($F4615,类型描述及偏移量!$C:$H,5,FALSE)</f>
        <v>No</v>
      </c>
      <c r="Q4615" s="14" t="str">
        <f>VLOOKUP($F4615,类型描述及偏移量!$C:$H,6,FALSE)</f>
        <v>上限值</v>
      </c>
    </row>
    <row r="4616" hidden="1" spans="1:17">
      <c r="A4616" s="12" t="s">
        <v>128</v>
      </c>
      <c r="B4616" s="12" t="str">
        <f t="shared" si="721"/>
        <v>M4_ActFRQ</v>
      </c>
      <c r="C4616" s="12" t="str">
        <f t="shared" si="722"/>
        <v>Lo</v>
      </c>
      <c r="D4616" s="12" t="str">
        <f t="shared" si="723"/>
        <v>BP_Value_var</v>
      </c>
      <c r="E4616" s="13" t="str">
        <f t="shared" si="724"/>
        <v>CHPF_M4_ActFRQ_BP_Value_var</v>
      </c>
      <c r="F4616" s="14" t="str">
        <f t="shared" si="725"/>
        <v>BP_Value_var_Lo</v>
      </c>
      <c r="G4616" s="10" t="str">
        <f t="shared" si="726"/>
        <v>CHPF_M4_ActFRQ_Lo</v>
      </c>
      <c r="H4616" s="10" t="str">
        <f>VLOOKUP(基本表格!E4616,起始地址定义!A:D,4,FALSE)&amp;" "&amp;Q4616</f>
        <v>2122+P2-M4 2#双螺旋运输机B 反馈频率 下限值</v>
      </c>
      <c r="I4616" s="10" t="str">
        <f t="shared" si="727"/>
        <v>DB100,REAL1018</v>
      </c>
      <c r="J4616" s="13" t="str">
        <f>VLOOKUP(E4616,起始地址定义!A:D,2,FALSE)</f>
        <v>DB100</v>
      </c>
      <c r="K4616" s="12" t="str">
        <f t="shared" si="728"/>
        <v>REAL1018</v>
      </c>
      <c r="L4616" s="13">
        <f>VLOOKUP(E4616,起始地址定义!A:D,3,FALSE)</f>
        <v>1000</v>
      </c>
      <c r="M4616" s="14">
        <f>VLOOKUP($F4616,类型描述及偏移量!$C:$H,2,FALSE)</f>
        <v>18</v>
      </c>
      <c r="N4616" s="14" t="str">
        <f>VLOOKUP($F4616,类型描述及偏移量!$C:$H,3,FALSE)</f>
        <v>实型</v>
      </c>
      <c r="O4616" s="14" t="str">
        <f>VLOOKUP($F4616,类型描述及偏移量!$C:$H,4,FALSE)</f>
        <v>None</v>
      </c>
      <c r="P4616" s="14" t="str">
        <f>VLOOKUP($F4616,类型描述及偏移量!$C:$H,5,FALSE)</f>
        <v>No</v>
      </c>
      <c r="Q4616" s="14" t="str">
        <f>VLOOKUP($F4616,类型描述及偏移量!$C:$H,6,FALSE)</f>
        <v>下限值</v>
      </c>
    </row>
    <row r="4617" hidden="1" spans="1:17">
      <c r="A4617" s="12" t="s">
        <v>128</v>
      </c>
      <c r="B4617" s="12" t="str">
        <f t="shared" ref="B4617:B4680" si="729">"M"&amp;RIGHT(LEFT(B4494,FIND("_",B4494,1)-1),LEN(LEFT(B4494,FIND("_",B4494,1)-1))-1)+1&amp;"_"&amp;RIGHT(B4494,LEN(B4494)-FIND("_",B4494,1))</f>
        <v>M4_ActFRQ</v>
      </c>
      <c r="C4617" s="12" t="str">
        <f t="shared" ref="C4617:C4680" si="730">C4494</f>
        <v>HiHi</v>
      </c>
      <c r="D4617" s="12" t="str">
        <f t="shared" ref="D4617:D4680" si="731">D4494</f>
        <v>BP_Value_var</v>
      </c>
      <c r="E4617" s="13" t="str">
        <f t="shared" ref="E4617:E4680" si="732">A4617&amp;"_"&amp;B4617&amp;"_"&amp;D4617</f>
        <v>CHPF_M4_ActFRQ_BP_Value_var</v>
      </c>
      <c r="F4617" s="14" t="str">
        <f t="shared" si="725"/>
        <v>BP_Value_var_HiHi</v>
      </c>
      <c r="G4617" s="10" t="str">
        <f t="shared" si="726"/>
        <v>CHPF_M4_ActFRQ_HiHi</v>
      </c>
      <c r="H4617" s="10" t="str">
        <f>VLOOKUP(基本表格!E4617,起始地址定义!A:D,4,FALSE)&amp;" "&amp;Q4617</f>
        <v>2122+P2-M4 2#双螺旋运输机B 反馈频率 上上限值</v>
      </c>
      <c r="I4617" s="10" t="str">
        <f t="shared" si="727"/>
        <v>DB100,REAL1022</v>
      </c>
      <c r="J4617" s="13" t="str">
        <f>VLOOKUP(E4617,起始地址定义!A:D,2,FALSE)</f>
        <v>DB100</v>
      </c>
      <c r="K4617" s="12" t="str">
        <f t="shared" si="728"/>
        <v>REAL1022</v>
      </c>
      <c r="L4617" s="13">
        <f>VLOOKUP(E4617,起始地址定义!A:D,3,FALSE)</f>
        <v>1000</v>
      </c>
      <c r="M4617" s="14">
        <f>VLOOKUP($F4617,类型描述及偏移量!$C:$H,2,FALSE)</f>
        <v>22</v>
      </c>
      <c r="N4617" s="14" t="str">
        <f>VLOOKUP($F4617,类型描述及偏移量!$C:$H,3,FALSE)</f>
        <v>实型</v>
      </c>
      <c r="O4617" s="14" t="str">
        <f>VLOOKUP($F4617,类型描述及偏移量!$C:$H,4,FALSE)</f>
        <v>None</v>
      </c>
      <c r="P4617" s="14" t="str">
        <f>VLOOKUP($F4617,类型描述及偏移量!$C:$H,5,FALSE)</f>
        <v>No</v>
      </c>
      <c r="Q4617" s="14" t="str">
        <f>VLOOKUP($F4617,类型描述及偏移量!$C:$H,6,FALSE)</f>
        <v>上上限值</v>
      </c>
    </row>
    <row r="4618" hidden="1" spans="1:17">
      <c r="A4618" s="12" t="s">
        <v>128</v>
      </c>
      <c r="B4618" s="12" t="str">
        <f t="shared" si="729"/>
        <v>M4_ActFRQ</v>
      </c>
      <c r="C4618" s="12" t="str">
        <f t="shared" si="730"/>
        <v>LoLo</v>
      </c>
      <c r="D4618" s="12" t="str">
        <f t="shared" si="731"/>
        <v>BP_Value_var</v>
      </c>
      <c r="E4618" s="13" t="str">
        <f t="shared" si="732"/>
        <v>CHPF_M4_ActFRQ_BP_Value_var</v>
      </c>
      <c r="F4618" s="14" t="str">
        <f t="shared" si="725"/>
        <v>BP_Value_var_LoLo</v>
      </c>
      <c r="G4618" s="10" t="str">
        <f t="shared" si="726"/>
        <v>CHPF_M4_ActFRQ_LoLo</v>
      </c>
      <c r="H4618" s="10" t="str">
        <f>VLOOKUP(基本表格!E4618,起始地址定义!A:D,4,FALSE)&amp;" "&amp;Q4618</f>
        <v>2122+P2-M4 2#双螺旋运输机B 反馈频率 下下限值</v>
      </c>
      <c r="I4618" s="10" t="str">
        <f t="shared" si="727"/>
        <v>DB100,REAL1026</v>
      </c>
      <c r="J4618" s="13" t="str">
        <f>VLOOKUP(E4618,起始地址定义!A:D,2,FALSE)</f>
        <v>DB100</v>
      </c>
      <c r="K4618" s="12" t="str">
        <f t="shared" si="728"/>
        <v>REAL1026</v>
      </c>
      <c r="L4618" s="13">
        <f>VLOOKUP(E4618,起始地址定义!A:D,3,FALSE)</f>
        <v>1000</v>
      </c>
      <c r="M4618" s="14">
        <f>VLOOKUP($F4618,类型描述及偏移量!$C:$H,2,FALSE)</f>
        <v>26</v>
      </c>
      <c r="N4618" s="14" t="str">
        <f>VLOOKUP($F4618,类型描述及偏移量!$C:$H,3,FALSE)</f>
        <v>实型</v>
      </c>
      <c r="O4618" s="14" t="str">
        <f>VLOOKUP($F4618,类型描述及偏移量!$C:$H,4,FALSE)</f>
        <v>None</v>
      </c>
      <c r="P4618" s="14" t="str">
        <f>VLOOKUP($F4618,类型描述及偏移量!$C:$H,5,FALSE)</f>
        <v>No</v>
      </c>
      <c r="Q4618" s="14" t="str">
        <f>VLOOKUP($F4618,类型描述及偏移量!$C:$H,6,FALSE)</f>
        <v>下下限值</v>
      </c>
    </row>
    <row r="4619" hidden="1" spans="1:17">
      <c r="A4619" s="12" t="s">
        <v>128</v>
      </c>
      <c r="B4619" s="12" t="str">
        <f t="shared" si="729"/>
        <v>M4_Comm</v>
      </c>
      <c r="C4619" s="12" t="str">
        <f t="shared" si="730"/>
        <v>REL</v>
      </c>
      <c r="D4619" s="12" t="str">
        <f t="shared" si="731"/>
        <v>BP_G120_var</v>
      </c>
      <c r="E4619" s="13" t="str">
        <f t="shared" si="732"/>
        <v>CHPF_M4_Comm_BP_G120_var</v>
      </c>
      <c r="F4619" s="14" t="str">
        <f t="shared" si="725"/>
        <v>BP_G120_var_REL</v>
      </c>
      <c r="G4619" s="10" t="str">
        <f t="shared" si="726"/>
        <v>CHPF_M4_Comm_REL</v>
      </c>
      <c r="H4619" s="10" t="str">
        <f>VLOOKUP(基本表格!E4619,起始地址定义!A:D,4,FALSE)&amp;" "&amp;Q4619</f>
        <v>2122+P2-M4 2#双螺旋运输机B 变频器通讯 备妥（不能与正转信号使用同一个）</v>
      </c>
      <c r="I4619" s="10" t="str">
        <f t="shared" si="727"/>
        <v>DB100,X1050.0</v>
      </c>
      <c r="J4619" s="13" t="str">
        <f>VLOOKUP(E4619,起始地址定义!A:D,2,FALSE)</f>
        <v>DB100</v>
      </c>
      <c r="K4619" s="12" t="str">
        <f t="shared" si="728"/>
        <v>X1050.0</v>
      </c>
      <c r="L4619" s="13">
        <f>VLOOKUP(E4619,起始地址定义!A:D,3,FALSE)</f>
        <v>1050</v>
      </c>
      <c r="M4619" s="14">
        <f>VLOOKUP($F4619,类型描述及偏移量!$C:$H,2,FALSE)</f>
        <v>0</v>
      </c>
      <c r="N4619" s="14" t="str">
        <f>VLOOKUP($F4619,类型描述及偏移量!$C:$H,3,FALSE)</f>
        <v>离散</v>
      </c>
      <c r="O4619" s="14" t="str">
        <f>VLOOKUP($F4619,类型描述及偏移量!$C:$H,4,FALSE)</f>
        <v>None</v>
      </c>
      <c r="P4619" s="14" t="str">
        <f>VLOOKUP($F4619,类型描述及偏移量!$C:$H,5,FALSE)</f>
        <v>Yes</v>
      </c>
      <c r="Q4619" s="14" t="str">
        <f>VLOOKUP($F4619,类型描述及偏移量!$C:$H,6,FALSE)</f>
        <v>备妥（不能与正转信号使用同一个）</v>
      </c>
    </row>
    <row r="4620" hidden="1" spans="1:17">
      <c r="A4620" s="12" t="s">
        <v>128</v>
      </c>
      <c r="B4620" s="12" t="str">
        <f t="shared" si="729"/>
        <v>M4_Comm</v>
      </c>
      <c r="C4620" s="12" t="str">
        <f t="shared" si="730"/>
        <v>FWD</v>
      </c>
      <c r="D4620" s="12" t="str">
        <f t="shared" si="731"/>
        <v>BP_G120_var</v>
      </c>
      <c r="E4620" s="13" t="str">
        <f t="shared" si="732"/>
        <v>CHPF_M4_Comm_BP_G120_var</v>
      </c>
      <c r="F4620" s="14" t="str">
        <f t="shared" si="725"/>
        <v>BP_G120_var_FWD</v>
      </c>
      <c r="G4620" s="10" t="str">
        <f t="shared" si="726"/>
        <v>CHPF_M4_Comm_FWD</v>
      </c>
      <c r="H4620" s="10" t="str">
        <f>VLOOKUP(基本表格!E4620,起始地址定义!A:D,4,FALSE)&amp;" "&amp;Q4620</f>
        <v>2122+P2-M4 2#双螺旋运输机B 变频器通讯 正转</v>
      </c>
      <c r="I4620" s="10" t="str">
        <f t="shared" si="727"/>
        <v>DB100,X1050.1</v>
      </c>
      <c r="J4620" s="13" t="str">
        <f>VLOOKUP(E4620,起始地址定义!A:D,2,FALSE)</f>
        <v>DB100</v>
      </c>
      <c r="K4620" s="12" t="str">
        <f t="shared" si="728"/>
        <v>X1050.1</v>
      </c>
      <c r="L4620" s="13">
        <f>VLOOKUP(E4620,起始地址定义!A:D,3,FALSE)</f>
        <v>1050</v>
      </c>
      <c r="M4620" s="14">
        <f>VLOOKUP($F4620,类型描述及偏移量!$C:$H,2,FALSE)</f>
        <v>0.0999999999999943</v>
      </c>
      <c r="N4620" s="14" t="str">
        <f>VLOOKUP($F4620,类型描述及偏移量!$C:$H,3,FALSE)</f>
        <v>离散</v>
      </c>
      <c r="O4620" s="14" t="str">
        <f>VLOOKUP($F4620,类型描述及偏移量!$C:$H,4,FALSE)</f>
        <v>None</v>
      </c>
      <c r="P4620" s="14" t="str">
        <f>VLOOKUP($F4620,类型描述及偏移量!$C:$H,5,FALSE)</f>
        <v>Yes</v>
      </c>
      <c r="Q4620" s="14" t="str">
        <f>VLOOKUP($F4620,类型描述及偏移量!$C:$H,6,FALSE)</f>
        <v>正转</v>
      </c>
    </row>
    <row r="4621" hidden="1" spans="1:17">
      <c r="A4621" s="12" t="s">
        <v>128</v>
      </c>
      <c r="B4621" s="12" t="str">
        <f t="shared" si="729"/>
        <v>M4_Comm</v>
      </c>
      <c r="C4621" s="12" t="str">
        <f t="shared" si="730"/>
        <v>REV</v>
      </c>
      <c r="D4621" s="12" t="str">
        <f t="shared" si="731"/>
        <v>BP_G120_var</v>
      </c>
      <c r="E4621" s="13" t="str">
        <f t="shared" si="732"/>
        <v>CHPF_M4_Comm_BP_G120_var</v>
      </c>
      <c r="F4621" s="14" t="str">
        <f t="shared" si="725"/>
        <v>BP_G120_var_REV</v>
      </c>
      <c r="G4621" s="10" t="str">
        <f t="shared" si="726"/>
        <v>CHPF_M4_Comm_REV</v>
      </c>
      <c r="H4621" s="10" t="str">
        <f>VLOOKUP(基本表格!E4621,起始地址定义!A:D,4,FALSE)&amp;" "&amp;Q4621</f>
        <v>2122+P2-M4 2#双螺旋运输机B 变频器通讯 反转</v>
      </c>
      <c r="I4621" s="10" t="str">
        <f t="shared" si="727"/>
        <v>DB100,X1050.2</v>
      </c>
      <c r="J4621" s="13" t="str">
        <f>VLOOKUP(E4621,起始地址定义!A:D,2,FALSE)</f>
        <v>DB100</v>
      </c>
      <c r="K4621" s="12" t="str">
        <f t="shared" si="728"/>
        <v>X1050.2</v>
      </c>
      <c r="L4621" s="13">
        <f>VLOOKUP(E4621,起始地址定义!A:D,3,FALSE)</f>
        <v>1050</v>
      </c>
      <c r="M4621" s="14">
        <f>VLOOKUP($F4621,类型描述及偏移量!$C:$H,2,FALSE)</f>
        <v>0.199999999999989</v>
      </c>
      <c r="N4621" s="14" t="str">
        <f>VLOOKUP($F4621,类型描述及偏移量!$C:$H,3,FALSE)</f>
        <v>离散</v>
      </c>
      <c r="O4621" s="14" t="str">
        <f>VLOOKUP($F4621,类型描述及偏移量!$C:$H,4,FALSE)</f>
        <v>None</v>
      </c>
      <c r="P4621" s="14" t="str">
        <f>VLOOKUP($F4621,类型描述及偏移量!$C:$H,5,FALSE)</f>
        <v>Yes</v>
      </c>
      <c r="Q4621" s="14" t="str">
        <f>VLOOKUP($F4621,类型描述及偏移量!$C:$H,6,FALSE)</f>
        <v>反转</v>
      </c>
    </row>
    <row r="4622" hidden="1" spans="1:17">
      <c r="A4622" s="12" t="s">
        <v>128</v>
      </c>
      <c r="B4622" s="12" t="str">
        <f t="shared" si="729"/>
        <v>M4_Comm</v>
      </c>
      <c r="C4622" s="12" t="str">
        <f t="shared" si="730"/>
        <v>Reset</v>
      </c>
      <c r="D4622" s="12" t="str">
        <f t="shared" si="731"/>
        <v>BP_G120_var</v>
      </c>
      <c r="E4622" s="13" t="str">
        <f t="shared" si="732"/>
        <v>CHPF_M4_Comm_BP_G120_var</v>
      </c>
      <c r="F4622" s="14" t="str">
        <f t="shared" si="725"/>
        <v>BP_G120_var_Reset</v>
      </c>
      <c r="G4622" s="10" t="str">
        <f t="shared" si="726"/>
        <v>CHPF_M4_Comm_Reset</v>
      </c>
      <c r="H4622" s="10" t="str">
        <f>VLOOKUP(基本表格!E4622,起始地址定义!A:D,4,FALSE)&amp;" "&amp;Q4622</f>
        <v>2122+P2-M4 2#双螺旋运输机B 变频器通讯 故障复位</v>
      </c>
      <c r="I4622" s="10" t="str">
        <f t="shared" si="727"/>
        <v>DB100,X1050.3</v>
      </c>
      <c r="J4622" s="13" t="str">
        <f>VLOOKUP(E4622,起始地址定义!A:D,2,FALSE)</f>
        <v>DB100</v>
      </c>
      <c r="K4622" s="12" t="str">
        <f t="shared" si="728"/>
        <v>X1050.3</v>
      </c>
      <c r="L4622" s="13">
        <f>VLOOKUP(E4622,起始地址定义!A:D,3,FALSE)</f>
        <v>1050</v>
      </c>
      <c r="M4622" s="14">
        <f>VLOOKUP($F4622,类型描述及偏移量!$C:$H,2,FALSE)</f>
        <v>0.300000000000011</v>
      </c>
      <c r="N4622" s="14" t="str">
        <f>VLOOKUP($F4622,类型描述及偏移量!$C:$H,3,FALSE)</f>
        <v>离散</v>
      </c>
      <c r="O4622" s="14" t="str">
        <f>VLOOKUP($F4622,类型描述及偏移量!$C:$H,4,FALSE)</f>
        <v>None</v>
      </c>
      <c r="P4622" s="14" t="str">
        <f>VLOOKUP($F4622,类型描述及偏移量!$C:$H,5,FALSE)</f>
        <v>No</v>
      </c>
      <c r="Q4622" s="14" t="str">
        <f>VLOOKUP($F4622,类型描述及偏移量!$C:$H,6,FALSE)</f>
        <v>故障复位</v>
      </c>
    </row>
    <row r="4623" hidden="1" spans="1:17">
      <c r="A4623" s="12" t="s">
        <v>128</v>
      </c>
      <c r="B4623" s="12" t="str">
        <f t="shared" si="729"/>
        <v>M4_Comm</v>
      </c>
      <c r="C4623" s="12" t="str">
        <f t="shared" si="730"/>
        <v>IRL</v>
      </c>
      <c r="D4623" s="12" t="str">
        <f t="shared" si="731"/>
        <v>BP_G120_var</v>
      </c>
      <c r="E4623" s="13" t="str">
        <f t="shared" si="732"/>
        <v>CHPF_M4_Comm_BP_G120_var</v>
      </c>
      <c r="F4623" s="14" t="str">
        <f t="shared" si="725"/>
        <v>BP_G120_var_IRL</v>
      </c>
      <c r="G4623" s="10" t="str">
        <f t="shared" si="726"/>
        <v>CHPF_M4_Comm_IRL</v>
      </c>
      <c r="H4623" s="10" t="str">
        <f>VLOOKUP(基本表格!E4623,起始地址定义!A:D,4,FALSE)&amp;" "&amp;Q4623</f>
        <v>2122+P2-M4 2#双螺旋运输机B 变频器通讯 备妥反馈</v>
      </c>
      <c r="I4623" s="10" t="str">
        <f t="shared" si="727"/>
        <v>DB100,X1050.4</v>
      </c>
      <c r="J4623" s="13" t="str">
        <f>VLOOKUP(E4623,起始地址定义!A:D,2,FALSE)</f>
        <v>DB100</v>
      </c>
      <c r="K4623" s="12" t="str">
        <f t="shared" si="728"/>
        <v>X1050.4</v>
      </c>
      <c r="L4623" s="13">
        <f>VLOOKUP(E4623,起始地址定义!A:D,3,FALSE)</f>
        <v>1050</v>
      </c>
      <c r="M4623" s="14">
        <f>VLOOKUP($F4623,类型描述及偏移量!$C:$H,2,FALSE)</f>
        <v>0.400000000000006</v>
      </c>
      <c r="N4623" s="14" t="str">
        <f>VLOOKUP($F4623,类型描述及偏移量!$C:$H,3,FALSE)</f>
        <v>离散</v>
      </c>
      <c r="O4623" s="14" t="str">
        <f>VLOOKUP($F4623,类型描述及偏移量!$C:$H,4,FALSE)</f>
        <v>None</v>
      </c>
      <c r="P4623" s="14" t="str">
        <f>VLOOKUP($F4623,类型描述及偏移量!$C:$H,5,FALSE)</f>
        <v>Yes</v>
      </c>
      <c r="Q4623" s="14" t="str">
        <f>VLOOKUP($F4623,类型描述及偏移量!$C:$H,6,FALSE)</f>
        <v>备妥反馈</v>
      </c>
    </row>
    <row r="4624" hidden="1" spans="1:17">
      <c r="A4624" s="12" t="s">
        <v>128</v>
      </c>
      <c r="B4624" s="12" t="str">
        <f t="shared" si="729"/>
        <v>M4_Comm</v>
      </c>
      <c r="C4624" s="12" t="str">
        <f t="shared" si="730"/>
        <v>IFW</v>
      </c>
      <c r="D4624" s="12" t="str">
        <f t="shared" si="731"/>
        <v>BP_G120_var</v>
      </c>
      <c r="E4624" s="13" t="str">
        <f t="shared" si="732"/>
        <v>CHPF_M4_Comm_BP_G120_var</v>
      </c>
      <c r="F4624" s="14" t="str">
        <f t="shared" si="725"/>
        <v>BP_G120_var_IFW</v>
      </c>
      <c r="G4624" s="10" t="str">
        <f t="shared" si="726"/>
        <v>CHPF_M4_Comm_IFW</v>
      </c>
      <c r="H4624" s="10" t="str">
        <f>VLOOKUP(基本表格!E4624,起始地址定义!A:D,4,FALSE)&amp;" "&amp;Q4624</f>
        <v>2122+P2-M4 2#双螺旋运输机B 变频器通讯 正转反馈</v>
      </c>
      <c r="I4624" s="10" t="str">
        <f t="shared" si="727"/>
        <v>DB100,X1050.5</v>
      </c>
      <c r="J4624" s="13" t="str">
        <f>VLOOKUP(E4624,起始地址定义!A:D,2,FALSE)</f>
        <v>DB100</v>
      </c>
      <c r="K4624" s="12" t="str">
        <f t="shared" si="728"/>
        <v>X1050.5</v>
      </c>
      <c r="L4624" s="13">
        <f>VLOOKUP(E4624,起始地址定义!A:D,3,FALSE)</f>
        <v>1050</v>
      </c>
      <c r="M4624" s="14">
        <f>VLOOKUP($F4624,类型描述及偏移量!$C:$H,2,FALSE)</f>
        <v>0.5</v>
      </c>
      <c r="N4624" s="14" t="str">
        <f>VLOOKUP($F4624,类型描述及偏移量!$C:$H,3,FALSE)</f>
        <v>离散</v>
      </c>
      <c r="O4624" s="14" t="str">
        <f>VLOOKUP($F4624,类型描述及偏移量!$C:$H,4,FALSE)</f>
        <v>None</v>
      </c>
      <c r="P4624" s="14" t="str">
        <f>VLOOKUP($F4624,类型描述及偏移量!$C:$H,5,FALSE)</f>
        <v>Yes</v>
      </c>
      <c r="Q4624" s="14" t="str">
        <f>VLOOKUP($F4624,类型描述及偏移量!$C:$H,6,FALSE)</f>
        <v>正转反馈</v>
      </c>
    </row>
    <row r="4625" hidden="1" spans="1:17">
      <c r="A4625" s="12" t="s">
        <v>128</v>
      </c>
      <c r="B4625" s="12" t="str">
        <f t="shared" si="729"/>
        <v>M4_Comm</v>
      </c>
      <c r="C4625" s="12" t="str">
        <f t="shared" si="730"/>
        <v>IRV</v>
      </c>
      <c r="D4625" s="12" t="str">
        <f t="shared" si="731"/>
        <v>BP_G120_var</v>
      </c>
      <c r="E4625" s="13" t="str">
        <f t="shared" si="732"/>
        <v>CHPF_M4_Comm_BP_G120_var</v>
      </c>
      <c r="F4625" s="14" t="str">
        <f t="shared" si="725"/>
        <v>BP_G120_var_IRV</v>
      </c>
      <c r="G4625" s="10" t="str">
        <f t="shared" si="726"/>
        <v>CHPF_M4_Comm_IRV</v>
      </c>
      <c r="H4625" s="10" t="str">
        <f>VLOOKUP(基本表格!E4625,起始地址定义!A:D,4,FALSE)&amp;" "&amp;Q4625</f>
        <v>2122+P2-M4 2#双螺旋运输机B 变频器通讯 反转反馈</v>
      </c>
      <c r="I4625" s="10" t="str">
        <f t="shared" si="727"/>
        <v>DB100,X1050.6</v>
      </c>
      <c r="J4625" s="13" t="str">
        <f>VLOOKUP(E4625,起始地址定义!A:D,2,FALSE)</f>
        <v>DB100</v>
      </c>
      <c r="K4625" s="12" t="str">
        <f t="shared" si="728"/>
        <v>X1050.6</v>
      </c>
      <c r="L4625" s="13">
        <f>VLOOKUP(E4625,起始地址定义!A:D,3,FALSE)</f>
        <v>1050</v>
      </c>
      <c r="M4625" s="14">
        <f>VLOOKUP($F4625,类型描述及偏移量!$C:$H,2,FALSE)</f>
        <v>0.599999999999994</v>
      </c>
      <c r="N4625" s="14" t="str">
        <f>VLOOKUP($F4625,类型描述及偏移量!$C:$H,3,FALSE)</f>
        <v>离散</v>
      </c>
      <c r="O4625" s="14" t="str">
        <f>VLOOKUP($F4625,类型描述及偏移量!$C:$H,4,FALSE)</f>
        <v>None</v>
      </c>
      <c r="P4625" s="14" t="str">
        <f>VLOOKUP($F4625,类型描述及偏移量!$C:$H,5,FALSE)</f>
        <v>Yes</v>
      </c>
      <c r="Q4625" s="14" t="str">
        <f>VLOOKUP($F4625,类型描述及偏移量!$C:$H,6,FALSE)</f>
        <v>反转反馈</v>
      </c>
    </row>
    <row r="4626" hidden="1" spans="1:17">
      <c r="A4626" s="12" t="s">
        <v>128</v>
      </c>
      <c r="B4626" s="12" t="str">
        <f t="shared" si="729"/>
        <v>M4_Comm</v>
      </c>
      <c r="C4626" s="12" t="str">
        <f t="shared" si="730"/>
        <v>ALARM</v>
      </c>
      <c r="D4626" s="12" t="str">
        <f t="shared" si="731"/>
        <v>BP_G120_var</v>
      </c>
      <c r="E4626" s="13" t="str">
        <f t="shared" si="732"/>
        <v>CHPF_M4_Comm_BP_G120_var</v>
      </c>
      <c r="F4626" s="14" t="str">
        <f t="shared" si="725"/>
        <v>BP_G120_var_ALARM</v>
      </c>
      <c r="G4626" s="10" t="str">
        <f t="shared" si="726"/>
        <v>CHPF_M4_Comm_ALARM</v>
      </c>
      <c r="H4626" s="10" t="str">
        <f>VLOOKUP(基本表格!E4626,起始地址定义!A:D,4,FALSE)&amp;" "&amp;Q4626</f>
        <v>2122+P2-M4 2#双螺旋运输机B 变频器通讯 变频器备用</v>
      </c>
      <c r="I4626" s="10" t="str">
        <f t="shared" si="727"/>
        <v>DB100,X1050.7</v>
      </c>
      <c r="J4626" s="13" t="str">
        <f>VLOOKUP(E4626,起始地址定义!A:D,2,FALSE)</f>
        <v>DB100</v>
      </c>
      <c r="K4626" s="12" t="str">
        <f t="shared" si="728"/>
        <v>X1050.7</v>
      </c>
      <c r="L4626" s="13">
        <f>VLOOKUP(E4626,起始地址定义!A:D,3,FALSE)</f>
        <v>1050</v>
      </c>
      <c r="M4626" s="14">
        <f>VLOOKUP($F4626,类型描述及偏移量!$C:$H,2,FALSE)</f>
        <v>0.699999999999989</v>
      </c>
      <c r="N4626" s="14" t="str">
        <f>VLOOKUP($F4626,类型描述及偏移量!$C:$H,3,FALSE)</f>
        <v>离散</v>
      </c>
      <c r="O4626" s="14" t="str">
        <f>VLOOKUP($F4626,类型描述及偏移量!$C:$H,4,FALSE)</f>
        <v>None</v>
      </c>
      <c r="P4626" s="14" t="str">
        <f>VLOOKUP($F4626,类型描述及偏移量!$C:$H,5,FALSE)</f>
        <v>Yes</v>
      </c>
      <c r="Q4626" s="14" t="str">
        <f>VLOOKUP($F4626,类型描述及偏移量!$C:$H,6,FALSE)</f>
        <v>变频器备用</v>
      </c>
    </row>
    <row r="4627" hidden="1" spans="1:17">
      <c r="A4627" s="12" t="s">
        <v>128</v>
      </c>
      <c r="B4627" s="12" t="str">
        <f t="shared" si="729"/>
        <v>M4_Comm</v>
      </c>
      <c r="C4627" s="12" t="str">
        <f t="shared" si="730"/>
        <v>Fault</v>
      </c>
      <c r="D4627" s="12" t="str">
        <f t="shared" si="731"/>
        <v>BP_G120_var</v>
      </c>
      <c r="E4627" s="13" t="str">
        <f t="shared" si="732"/>
        <v>CHPF_M4_Comm_BP_G120_var</v>
      </c>
      <c r="F4627" s="14" t="str">
        <f t="shared" si="725"/>
        <v>BP_G120_var_Fault</v>
      </c>
      <c r="G4627" s="10" t="str">
        <f t="shared" si="726"/>
        <v>CHPF_M4_Comm_Fault</v>
      </c>
      <c r="H4627" s="10" t="str">
        <f>VLOOKUP(基本表格!E4627,起始地址定义!A:D,4,FALSE)&amp;" "&amp;Q4627</f>
        <v>2122+P2-M4 2#双螺旋运输机B 变频器通讯 变频器报警</v>
      </c>
      <c r="I4627" s="10" t="str">
        <f t="shared" si="727"/>
        <v>DB100,X1051.0</v>
      </c>
      <c r="J4627" s="13" t="str">
        <f>VLOOKUP(E4627,起始地址定义!A:D,2,FALSE)</f>
        <v>DB100</v>
      </c>
      <c r="K4627" s="12" t="str">
        <f t="shared" si="728"/>
        <v>X1051.0</v>
      </c>
      <c r="L4627" s="13">
        <f>VLOOKUP(E4627,起始地址定义!A:D,3,FALSE)</f>
        <v>1050</v>
      </c>
      <c r="M4627" s="14">
        <f>VLOOKUP($F4627,类型描述及偏移量!$C:$H,2,FALSE)</f>
        <v>1</v>
      </c>
      <c r="N4627" s="14" t="str">
        <f>VLOOKUP($F4627,类型描述及偏移量!$C:$H,3,FALSE)</f>
        <v>离散</v>
      </c>
      <c r="O4627" s="14" t="str">
        <f>VLOOKUP($F4627,类型描述及偏移量!$C:$H,4,FALSE)</f>
        <v>On</v>
      </c>
      <c r="P4627" s="14" t="str">
        <f>VLOOKUP($F4627,类型描述及偏移量!$C:$H,5,FALSE)</f>
        <v>Yes</v>
      </c>
      <c r="Q4627" s="14" t="str">
        <f>VLOOKUP($F4627,类型描述及偏移量!$C:$H,6,FALSE)</f>
        <v>变频器报警</v>
      </c>
    </row>
    <row r="4628" hidden="1" spans="1:17">
      <c r="A4628" s="12" t="s">
        <v>128</v>
      </c>
      <c r="B4628" s="12" t="str">
        <f t="shared" si="729"/>
        <v>M4_Comm</v>
      </c>
      <c r="C4628" s="12" t="str">
        <f t="shared" si="730"/>
        <v>Warn_Code</v>
      </c>
      <c r="D4628" s="12" t="str">
        <f t="shared" si="731"/>
        <v>BP_G120_var</v>
      </c>
      <c r="E4628" s="13" t="str">
        <f t="shared" si="732"/>
        <v>CHPF_M4_Comm_BP_G120_var</v>
      </c>
      <c r="F4628" s="14" t="str">
        <f t="shared" si="725"/>
        <v>BP_G120_var_Warn_Code</v>
      </c>
      <c r="G4628" s="10" t="str">
        <f t="shared" si="726"/>
        <v>CHPF_M4_Comm_Warn_Code</v>
      </c>
      <c r="H4628" s="10" t="str">
        <f>VLOOKUP(基本表格!E4628,起始地址定义!A:D,4,FALSE)&amp;" "&amp;Q4628</f>
        <v>2122+P2-M4 2#双螺旋运输机B 变频器通讯 警告</v>
      </c>
      <c r="I4628" s="10" t="str">
        <f t="shared" si="727"/>
        <v>DB100,INT1052</v>
      </c>
      <c r="J4628" s="13" t="str">
        <f>VLOOKUP(E4628,起始地址定义!A:D,2,FALSE)</f>
        <v>DB100</v>
      </c>
      <c r="K4628" s="12" t="str">
        <f t="shared" si="728"/>
        <v>INT1052</v>
      </c>
      <c r="L4628" s="13">
        <f>VLOOKUP(E4628,起始地址定义!A:D,3,FALSE)</f>
        <v>1050</v>
      </c>
      <c r="M4628" s="14">
        <f>VLOOKUP($F4628,类型描述及偏移量!$C:$H,2,FALSE)</f>
        <v>2</v>
      </c>
      <c r="N4628" s="14" t="str">
        <f>VLOOKUP($F4628,类型描述及偏移量!$C:$H,3,FALSE)</f>
        <v>整型</v>
      </c>
      <c r="O4628" s="14" t="str">
        <f>VLOOKUP($F4628,类型描述及偏移量!$C:$H,4,FALSE)</f>
        <v>None</v>
      </c>
      <c r="P4628" s="14" t="str">
        <f>VLOOKUP($F4628,类型描述及偏移量!$C:$H,5,FALSE)</f>
        <v>Yes</v>
      </c>
      <c r="Q4628" s="14" t="str">
        <f>VLOOKUP($F4628,类型描述及偏移量!$C:$H,6,FALSE)</f>
        <v>警告</v>
      </c>
    </row>
    <row r="4629" hidden="1" spans="1:17">
      <c r="A4629" s="12" t="s">
        <v>128</v>
      </c>
      <c r="B4629" s="12" t="str">
        <f t="shared" si="729"/>
        <v>M4_Comm</v>
      </c>
      <c r="C4629" s="12" t="str">
        <f t="shared" si="730"/>
        <v>Fault_Code</v>
      </c>
      <c r="D4629" s="12" t="str">
        <f t="shared" si="731"/>
        <v>BP_G120_var</v>
      </c>
      <c r="E4629" s="13" t="str">
        <f t="shared" si="732"/>
        <v>CHPF_M4_Comm_BP_G120_var</v>
      </c>
      <c r="F4629" s="14" t="str">
        <f t="shared" si="725"/>
        <v>BP_G120_var_Fault_Code</v>
      </c>
      <c r="G4629" s="10" t="str">
        <f t="shared" si="726"/>
        <v>CHPF_M4_Comm_Fault_Code</v>
      </c>
      <c r="H4629" s="10" t="str">
        <f>VLOOKUP(基本表格!E4629,起始地址定义!A:D,4,FALSE)&amp;" "&amp;Q4629</f>
        <v>2122+P2-M4 2#双螺旋运输机B 变频器通讯 报警代码</v>
      </c>
      <c r="I4629" s="10" t="str">
        <f t="shared" si="727"/>
        <v>DB100,INT1054</v>
      </c>
      <c r="J4629" s="13" t="str">
        <f>VLOOKUP(E4629,起始地址定义!A:D,2,FALSE)</f>
        <v>DB100</v>
      </c>
      <c r="K4629" s="12" t="str">
        <f t="shared" si="728"/>
        <v>INT1054</v>
      </c>
      <c r="L4629" s="13">
        <f>VLOOKUP(E4629,起始地址定义!A:D,3,FALSE)</f>
        <v>1050</v>
      </c>
      <c r="M4629" s="14">
        <f>VLOOKUP($F4629,类型描述及偏移量!$C:$H,2,FALSE)</f>
        <v>4</v>
      </c>
      <c r="N4629" s="14" t="str">
        <f>VLOOKUP($F4629,类型描述及偏移量!$C:$H,3,FALSE)</f>
        <v>整型</v>
      </c>
      <c r="O4629" s="14" t="str">
        <f>VLOOKUP($F4629,类型描述及偏移量!$C:$H,4,FALSE)</f>
        <v>None</v>
      </c>
      <c r="P4629" s="14" t="str">
        <f>VLOOKUP($F4629,类型描述及偏移量!$C:$H,5,FALSE)</f>
        <v>Yes</v>
      </c>
      <c r="Q4629" s="14" t="str">
        <f>VLOOKUP($F4629,类型描述及偏移量!$C:$H,6,FALSE)</f>
        <v>报警代码</v>
      </c>
    </row>
    <row r="4630" hidden="1" spans="1:17">
      <c r="A4630" s="12" t="s">
        <v>128</v>
      </c>
      <c r="B4630" s="12" t="str">
        <f t="shared" si="729"/>
        <v>M4_Comm</v>
      </c>
      <c r="C4630" s="12" t="str">
        <f t="shared" si="730"/>
        <v>AV_Speed</v>
      </c>
      <c r="D4630" s="12" t="str">
        <f t="shared" si="731"/>
        <v>BP_G120_var</v>
      </c>
      <c r="E4630" s="13" t="str">
        <f t="shared" si="732"/>
        <v>CHPF_M4_Comm_BP_G120_var</v>
      </c>
      <c r="F4630" s="14" t="str">
        <f t="shared" si="725"/>
        <v>BP_G120_var_AV_Speed</v>
      </c>
      <c r="G4630" s="10" t="str">
        <f t="shared" si="726"/>
        <v>CHPF_M4_Comm_AV_Speed</v>
      </c>
      <c r="H4630" s="10" t="str">
        <f>VLOOKUP(基本表格!E4630,起始地址定义!A:D,4,FALSE)&amp;" "&amp;Q4630</f>
        <v>2122+P2-M4 2#双螺旋运输机B 变频器通讯 实际运行反馈速度</v>
      </c>
      <c r="I4630" s="10" t="str">
        <f t="shared" si="727"/>
        <v>DB100,REAL1056</v>
      </c>
      <c r="J4630" s="13" t="str">
        <f>VLOOKUP(E4630,起始地址定义!A:D,2,FALSE)</f>
        <v>DB100</v>
      </c>
      <c r="K4630" s="12" t="str">
        <f t="shared" si="728"/>
        <v>REAL1056</v>
      </c>
      <c r="L4630" s="13">
        <f>VLOOKUP(E4630,起始地址定义!A:D,3,FALSE)</f>
        <v>1050</v>
      </c>
      <c r="M4630" s="14">
        <f>VLOOKUP($F4630,类型描述及偏移量!$C:$H,2,FALSE)</f>
        <v>6</v>
      </c>
      <c r="N4630" s="14" t="str">
        <f>VLOOKUP($F4630,类型描述及偏移量!$C:$H,3,FALSE)</f>
        <v>实型</v>
      </c>
      <c r="O4630" s="14" t="str">
        <f>VLOOKUP($F4630,类型描述及偏移量!$C:$H,4,FALSE)</f>
        <v>None</v>
      </c>
      <c r="P4630" s="14" t="str">
        <f>VLOOKUP($F4630,类型描述及偏移量!$C:$H,5,FALSE)</f>
        <v>Yes</v>
      </c>
      <c r="Q4630" s="14" t="str">
        <f>VLOOKUP($F4630,类型描述及偏移量!$C:$H,6,FALSE)</f>
        <v>实际运行反馈速度</v>
      </c>
    </row>
    <row r="4631" hidden="1" spans="1:17">
      <c r="A4631" s="12" t="s">
        <v>128</v>
      </c>
      <c r="B4631" s="12" t="str">
        <f t="shared" si="729"/>
        <v>M4_Comm</v>
      </c>
      <c r="C4631" s="12" t="str">
        <f t="shared" si="730"/>
        <v>AV_Current</v>
      </c>
      <c r="D4631" s="12" t="str">
        <f t="shared" si="731"/>
        <v>BP_G120_var</v>
      </c>
      <c r="E4631" s="13" t="str">
        <f t="shared" si="732"/>
        <v>CHPF_M4_Comm_BP_G120_var</v>
      </c>
      <c r="F4631" s="14" t="str">
        <f t="shared" si="725"/>
        <v>BP_G120_var_AV_Current</v>
      </c>
      <c r="G4631" s="10" t="str">
        <f t="shared" si="726"/>
        <v>CHPF_M4_Comm_AV_Current</v>
      </c>
      <c r="H4631" s="10" t="str">
        <f>VLOOKUP(基本表格!E4631,起始地址定义!A:D,4,FALSE)&amp;" "&amp;Q4631</f>
        <v>2122+P2-M4 2#双螺旋运输机B 变频器通讯 实际运行反馈电流</v>
      </c>
      <c r="I4631" s="10" t="str">
        <f t="shared" si="727"/>
        <v>DB100,REAL1060</v>
      </c>
      <c r="J4631" s="13" t="str">
        <f>VLOOKUP(E4631,起始地址定义!A:D,2,FALSE)</f>
        <v>DB100</v>
      </c>
      <c r="K4631" s="12" t="str">
        <f t="shared" si="728"/>
        <v>REAL1060</v>
      </c>
      <c r="L4631" s="13">
        <f>VLOOKUP(E4631,起始地址定义!A:D,3,FALSE)</f>
        <v>1050</v>
      </c>
      <c r="M4631" s="14">
        <f>VLOOKUP($F4631,类型描述及偏移量!$C:$H,2,FALSE)</f>
        <v>10</v>
      </c>
      <c r="N4631" s="14" t="str">
        <f>VLOOKUP($F4631,类型描述及偏移量!$C:$H,3,FALSE)</f>
        <v>实型</v>
      </c>
      <c r="O4631" s="14" t="str">
        <f>VLOOKUP($F4631,类型描述及偏移量!$C:$H,4,FALSE)</f>
        <v>None</v>
      </c>
      <c r="P4631" s="14" t="str">
        <f>VLOOKUP($F4631,类型描述及偏移量!$C:$H,5,FALSE)</f>
        <v>Yes</v>
      </c>
      <c r="Q4631" s="14" t="str">
        <f>VLOOKUP($F4631,类型描述及偏移量!$C:$H,6,FALSE)</f>
        <v>实际运行反馈电流</v>
      </c>
    </row>
    <row r="4632" hidden="1" spans="1:17">
      <c r="A4632" s="12" t="s">
        <v>128</v>
      </c>
      <c r="B4632" s="12" t="str">
        <f t="shared" si="729"/>
        <v>M4_Comm</v>
      </c>
      <c r="C4632" s="12" t="str">
        <f t="shared" si="730"/>
        <v>Torque</v>
      </c>
      <c r="D4632" s="12" t="str">
        <f t="shared" si="731"/>
        <v>BP_G120_var</v>
      </c>
      <c r="E4632" s="13" t="str">
        <f t="shared" si="732"/>
        <v>CHPF_M4_Comm_BP_G120_var</v>
      </c>
      <c r="F4632" s="14" t="str">
        <f t="shared" si="725"/>
        <v>BP_G120_var_Torque</v>
      </c>
      <c r="G4632" s="10" t="str">
        <f t="shared" si="726"/>
        <v>CHPF_M4_Comm_Torque</v>
      </c>
      <c r="H4632" s="10" t="str">
        <f>VLOOKUP(基本表格!E4632,起始地址定义!A:D,4,FALSE)&amp;" "&amp;Q4632</f>
        <v>2122+P2-M4 2#双螺旋运输机B 变频器通讯 转矩百分比</v>
      </c>
      <c r="I4632" s="10" t="str">
        <f t="shared" si="727"/>
        <v>DB100,REAL1064</v>
      </c>
      <c r="J4632" s="13" t="str">
        <f>VLOOKUP(E4632,起始地址定义!A:D,2,FALSE)</f>
        <v>DB100</v>
      </c>
      <c r="K4632" s="12" t="str">
        <f t="shared" si="728"/>
        <v>REAL1064</v>
      </c>
      <c r="L4632" s="13">
        <f>VLOOKUP(E4632,起始地址定义!A:D,3,FALSE)</f>
        <v>1050</v>
      </c>
      <c r="M4632" s="14">
        <f>VLOOKUP($F4632,类型描述及偏移量!$C:$H,2,FALSE)</f>
        <v>14</v>
      </c>
      <c r="N4632" s="14" t="str">
        <f>VLOOKUP($F4632,类型描述及偏移量!$C:$H,3,FALSE)</f>
        <v>实型</v>
      </c>
      <c r="O4632" s="14" t="str">
        <f>VLOOKUP($F4632,类型描述及偏移量!$C:$H,4,FALSE)</f>
        <v>None</v>
      </c>
      <c r="P4632" s="14" t="str">
        <f>VLOOKUP($F4632,类型描述及偏移量!$C:$H,5,FALSE)</f>
        <v>Yes</v>
      </c>
      <c r="Q4632" s="14" t="str">
        <f>VLOOKUP($F4632,类型描述及偏移量!$C:$H,6,FALSE)</f>
        <v>转矩百分比</v>
      </c>
    </row>
    <row r="4633" hidden="1" spans="1:17">
      <c r="A4633" s="12" t="s">
        <v>128</v>
      </c>
      <c r="B4633" s="12" t="str">
        <f t="shared" si="729"/>
        <v>M4_Comm</v>
      </c>
      <c r="C4633" s="12" t="str">
        <f t="shared" si="730"/>
        <v>SP_Speed</v>
      </c>
      <c r="D4633" s="12" t="str">
        <f t="shared" si="731"/>
        <v>BP_G120_var</v>
      </c>
      <c r="E4633" s="13" t="str">
        <f t="shared" si="732"/>
        <v>CHPF_M4_Comm_BP_G120_var</v>
      </c>
      <c r="F4633" s="14" t="str">
        <f t="shared" si="725"/>
        <v>BP_G120_var_SP_Speed</v>
      </c>
      <c r="G4633" s="10" t="str">
        <f t="shared" si="726"/>
        <v>CHPF_M4_Comm_SP_Speed</v>
      </c>
      <c r="H4633" s="10" t="str">
        <f>VLOOKUP(基本表格!E4633,起始地址定义!A:D,4,FALSE)&amp;" "&amp;Q4633</f>
        <v>2122+P2-M4 2#双螺旋运输机B 变频器通讯 给定速度</v>
      </c>
      <c r="I4633" s="10" t="str">
        <f t="shared" si="727"/>
        <v>DB100,REAL1068</v>
      </c>
      <c r="J4633" s="13" t="str">
        <f>VLOOKUP(E4633,起始地址定义!A:D,2,FALSE)</f>
        <v>DB100</v>
      </c>
      <c r="K4633" s="12" t="str">
        <f t="shared" si="728"/>
        <v>REAL1068</v>
      </c>
      <c r="L4633" s="13">
        <f>VLOOKUP(E4633,起始地址定义!A:D,3,FALSE)</f>
        <v>1050</v>
      </c>
      <c r="M4633" s="14">
        <f>VLOOKUP($F4633,类型描述及偏移量!$C:$H,2,FALSE)</f>
        <v>18</v>
      </c>
      <c r="N4633" s="14" t="str">
        <f>VLOOKUP($F4633,类型描述及偏移量!$C:$H,3,FALSE)</f>
        <v>实型</v>
      </c>
      <c r="O4633" s="14" t="str">
        <f>VLOOKUP($F4633,类型描述及偏移量!$C:$H,4,FALSE)</f>
        <v>None</v>
      </c>
      <c r="P4633" s="14" t="str">
        <f>VLOOKUP($F4633,类型描述及偏移量!$C:$H,5,FALSE)</f>
        <v>No</v>
      </c>
      <c r="Q4633" s="14" t="str">
        <f>VLOOKUP($F4633,类型描述及偏移量!$C:$H,6,FALSE)</f>
        <v>给定速度</v>
      </c>
    </row>
    <row r="4634" hidden="1" spans="1:17">
      <c r="A4634" s="12" t="s">
        <v>128</v>
      </c>
      <c r="B4634" s="12" t="str">
        <f t="shared" si="729"/>
        <v>M4_Comm</v>
      </c>
      <c r="C4634" s="12" t="str">
        <f t="shared" si="730"/>
        <v>SP_Ramp_UP</v>
      </c>
      <c r="D4634" s="12" t="str">
        <f t="shared" si="731"/>
        <v>BP_G120_var</v>
      </c>
      <c r="E4634" s="13" t="str">
        <f t="shared" si="732"/>
        <v>CHPF_M4_Comm_BP_G120_var</v>
      </c>
      <c r="F4634" s="14" t="str">
        <f t="shared" si="725"/>
        <v>BP_G120_var_SP_Ramp_UP</v>
      </c>
      <c r="G4634" s="10" t="str">
        <f t="shared" si="726"/>
        <v>CHPF_M4_Comm_SP_Ramp_UP</v>
      </c>
      <c r="H4634" s="10" t="str">
        <f>VLOOKUP(基本表格!E4634,起始地址定义!A:D,4,FALSE)&amp;" "&amp;Q4634</f>
        <v>2122+P2-M4 2#双螺旋运输机B 变频器通讯 加速时间</v>
      </c>
      <c r="I4634" s="10" t="str">
        <f t="shared" si="727"/>
        <v>DB100,REAL1072</v>
      </c>
      <c r="J4634" s="13" t="str">
        <f>VLOOKUP(E4634,起始地址定义!A:D,2,FALSE)</f>
        <v>DB100</v>
      </c>
      <c r="K4634" s="12" t="str">
        <f t="shared" si="728"/>
        <v>REAL1072</v>
      </c>
      <c r="L4634" s="13">
        <f>VLOOKUP(E4634,起始地址定义!A:D,3,FALSE)</f>
        <v>1050</v>
      </c>
      <c r="M4634" s="14">
        <f>VLOOKUP($F4634,类型描述及偏移量!$C:$H,2,FALSE)</f>
        <v>22</v>
      </c>
      <c r="N4634" s="14" t="str">
        <f>VLOOKUP($F4634,类型描述及偏移量!$C:$H,3,FALSE)</f>
        <v>实型</v>
      </c>
      <c r="O4634" s="14" t="str">
        <f>VLOOKUP($F4634,类型描述及偏移量!$C:$H,4,FALSE)</f>
        <v>None</v>
      </c>
      <c r="P4634" s="14" t="str">
        <f>VLOOKUP($F4634,类型描述及偏移量!$C:$H,5,FALSE)</f>
        <v>No</v>
      </c>
      <c r="Q4634" s="14" t="str">
        <f>VLOOKUP($F4634,类型描述及偏移量!$C:$H,6,FALSE)</f>
        <v>加速时间</v>
      </c>
    </row>
    <row r="4635" hidden="1" spans="1:17">
      <c r="A4635" s="12" t="s">
        <v>128</v>
      </c>
      <c r="B4635" s="12" t="str">
        <f t="shared" si="729"/>
        <v>M4_Comm</v>
      </c>
      <c r="C4635" s="12" t="str">
        <f t="shared" si="730"/>
        <v>SP_Ramp_Down</v>
      </c>
      <c r="D4635" s="12" t="str">
        <f t="shared" si="731"/>
        <v>BP_G120_var</v>
      </c>
      <c r="E4635" s="13" t="str">
        <f t="shared" si="732"/>
        <v>CHPF_M4_Comm_BP_G120_var</v>
      </c>
      <c r="F4635" s="14" t="str">
        <f t="shared" si="725"/>
        <v>BP_G120_var_SP_Ramp_Down</v>
      </c>
      <c r="G4635" s="10" t="str">
        <f t="shared" si="726"/>
        <v>CHPF_M4_Comm_SP_Ramp_Down</v>
      </c>
      <c r="H4635" s="10" t="str">
        <f>VLOOKUP(基本表格!E4635,起始地址定义!A:D,4,FALSE)&amp;" "&amp;Q4635</f>
        <v>2122+P2-M4 2#双螺旋运输机B 变频器通讯 减速时间</v>
      </c>
      <c r="I4635" s="10" t="str">
        <f t="shared" si="727"/>
        <v>DB100,REAL1076</v>
      </c>
      <c r="J4635" s="13" t="str">
        <f>VLOOKUP(E4635,起始地址定义!A:D,2,FALSE)</f>
        <v>DB100</v>
      </c>
      <c r="K4635" s="12" t="str">
        <f t="shared" si="728"/>
        <v>REAL1076</v>
      </c>
      <c r="L4635" s="13">
        <f>VLOOKUP(E4635,起始地址定义!A:D,3,FALSE)</f>
        <v>1050</v>
      </c>
      <c r="M4635" s="14">
        <f>VLOOKUP($F4635,类型描述及偏移量!$C:$H,2,FALSE)</f>
        <v>26</v>
      </c>
      <c r="N4635" s="14" t="str">
        <f>VLOOKUP($F4635,类型描述及偏移量!$C:$H,3,FALSE)</f>
        <v>实型</v>
      </c>
      <c r="O4635" s="14" t="str">
        <f>VLOOKUP($F4635,类型描述及偏移量!$C:$H,4,FALSE)</f>
        <v>None</v>
      </c>
      <c r="P4635" s="14" t="str">
        <f>VLOOKUP($F4635,类型描述及偏移量!$C:$H,5,FALSE)</f>
        <v>No</v>
      </c>
      <c r="Q4635" s="14" t="str">
        <f>VLOOKUP($F4635,类型描述及偏移量!$C:$H,6,FALSE)</f>
        <v>减速时间</v>
      </c>
    </row>
    <row r="4636" hidden="1" spans="1:17">
      <c r="A4636" s="12" t="s">
        <v>128</v>
      </c>
      <c r="B4636" s="12" t="str">
        <f t="shared" si="729"/>
        <v>M4_Comm</v>
      </c>
      <c r="C4636" s="12" t="str">
        <f t="shared" si="730"/>
        <v>Max_Spd</v>
      </c>
      <c r="D4636" s="12" t="str">
        <f t="shared" si="731"/>
        <v>BP_G120_var</v>
      </c>
      <c r="E4636" s="13" t="str">
        <f t="shared" si="732"/>
        <v>CHPF_M4_Comm_BP_G120_var</v>
      </c>
      <c r="F4636" s="14" t="str">
        <f t="shared" si="725"/>
        <v>BP_G120_var_Max_Spd</v>
      </c>
      <c r="G4636" s="10" t="str">
        <f t="shared" si="726"/>
        <v>CHPF_M4_Comm_Max_Spd</v>
      </c>
      <c r="H4636" s="10" t="str">
        <f>VLOOKUP(基本表格!E4636,起始地址定义!A:D,4,FALSE)&amp;" "&amp;Q4636</f>
        <v>2122+P2-M4 2#双螺旋运输机B 变频器通讯 最大频率</v>
      </c>
      <c r="I4636" s="10" t="str">
        <f t="shared" si="727"/>
        <v>DB100,REAL1080</v>
      </c>
      <c r="J4636" s="13" t="str">
        <f>VLOOKUP(E4636,起始地址定义!A:D,2,FALSE)</f>
        <v>DB100</v>
      </c>
      <c r="K4636" s="12" t="str">
        <f t="shared" si="728"/>
        <v>REAL1080</v>
      </c>
      <c r="L4636" s="13">
        <f>VLOOKUP(E4636,起始地址定义!A:D,3,FALSE)</f>
        <v>1050</v>
      </c>
      <c r="M4636" s="14">
        <f>VLOOKUP($F4636,类型描述及偏移量!$C:$H,2,FALSE)</f>
        <v>30</v>
      </c>
      <c r="N4636" s="14" t="str">
        <f>VLOOKUP($F4636,类型描述及偏移量!$C:$H,3,FALSE)</f>
        <v>实型</v>
      </c>
      <c r="O4636" s="14" t="str">
        <f>VLOOKUP($F4636,类型描述及偏移量!$C:$H,4,FALSE)</f>
        <v>None</v>
      </c>
      <c r="P4636" s="14" t="str">
        <f>VLOOKUP($F4636,类型描述及偏移量!$C:$H,5,FALSE)</f>
        <v>No</v>
      </c>
      <c r="Q4636" s="14" t="str">
        <f>VLOOKUP($F4636,类型描述及偏移量!$C:$H,6,FALSE)</f>
        <v>最大频率</v>
      </c>
    </row>
    <row r="4637" hidden="1" spans="1:17">
      <c r="A4637" s="12" t="s">
        <v>128</v>
      </c>
      <c r="B4637" s="12" t="str">
        <f t="shared" si="729"/>
        <v>M4_Comm</v>
      </c>
      <c r="C4637" s="12" t="str">
        <f t="shared" si="730"/>
        <v>Min_Spd</v>
      </c>
      <c r="D4637" s="12" t="str">
        <f t="shared" si="731"/>
        <v>BP_G120_var</v>
      </c>
      <c r="E4637" s="13" t="str">
        <f t="shared" si="732"/>
        <v>CHPF_M4_Comm_BP_G120_var</v>
      </c>
      <c r="F4637" s="14" t="str">
        <f t="shared" si="725"/>
        <v>BP_G120_var_Min_Spd</v>
      </c>
      <c r="G4637" s="10" t="str">
        <f t="shared" si="726"/>
        <v>CHPF_M4_Comm_Min_Spd</v>
      </c>
      <c r="H4637" s="10" t="str">
        <f>VLOOKUP(基本表格!E4637,起始地址定义!A:D,4,FALSE)&amp;" "&amp;Q4637</f>
        <v>2122+P2-M4 2#双螺旋运输机B 变频器通讯 最小频率</v>
      </c>
      <c r="I4637" s="10" t="str">
        <f t="shared" si="727"/>
        <v>DB100,REAL1084</v>
      </c>
      <c r="J4637" s="13" t="str">
        <f>VLOOKUP(E4637,起始地址定义!A:D,2,FALSE)</f>
        <v>DB100</v>
      </c>
      <c r="K4637" s="12" t="str">
        <f t="shared" si="728"/>
        <v>REAL1084</v>
      </c>
      <c r="L4637" s="13">
        <f>VLOOKUP(E4637,起始地址定义!A:D,3,FALSE)</f>
        <v>1050</v>
      </c>
      <c r="M4637" s="14">
        <f>VLOOKUP($F4637,类型描述及偏移量!$C:$H,2,FALSE)</f>
        <v>34</v>
      </c>
      <c r="N4637" s="14" t="str">
        <f>VLOOKUP($F4637,类型描述及偏移量!$C:$H,3,FALSE)</f>
        <v>实型</v>
      </c>
      <c r="O4637" s="14" t="str">
        <f>VLOOKUP($F4637,类型描述及偏移量!$C:$H,4,FALSE)</f>
        <v>None</v>
      </c>
      <c r="P4637" s="14" t="str">
        <f>VLOOKUP($F4637,类型描述及偏移量!$C:$H,5,FALSE)</f>
        <v>No</v>
      </c>
      <c r="Q4637" s="14" t="str">
        <f>VLOOKUP($F4637,类型描述及偏移量!$C:$H,6,FALSE)</f>
        <v>最小频率</v>
      </c>
    </row>
    <row r="4638" hidden="1" spans="1:17">
      <c r="A4638" s="12" t="s">
        <v>128</v>
      </c>
      <c r="B4638" s="12" t="str">
        <f t="shared" si="729"/>
        <v>M4_Comm</v>
      </c>
      <c r="C4638" s="12" t="str">
        <f t="shared" si="730"/>
        <v>Scaling_Speed</v>
      </c>
      <c r="D4638" s="12" t="str">
        <f t="shared" si="731"/>
        <v>BP_G120_var</v>
      </c>
      <c r="E4638" s="13" t="str">
        <f t="shared" si="732"/>
        <v>CHPF_M4_Comm_BP_G120_var</v>
      </c>
      <c r="F4638" s="14" t="str">
        <f t="shared" si="725"/>
        <v>BP_G120_var_Scaling_Speed</v>
      </c>
      <c r="G4638" s="10" t="str">
        <f t="shared" si="726"/>
        <v>CHPF_M4_Comm_Scaling_Speed</v>
      </c>
      <c r="H4638" s="10" t="str">
        <f>VLOOKUP(基本表格!E4638,起始地址定义!A:D,4,FALSE)&amp;" "&amp;Q4638</f>
        <v>2122+P2-M4 2#双螺旋运输机B 变频器通讯 多级速度</v>
      </c>
      <c r="I4638" s="10" t="str">
        <f t="shared" si="727"/>
        <v>DB100,REAL1088</v>
      </c>
      <c r="J4638" s="13" t="str">
        <f>VLOOKUP(E4638,起始地址定义!A:D,2,FALSE)</f>
        <v>DB100</v>
      </c>
      <c r="K4638" s="12" t="str">
        <f t="shared" si="728"/>
        <v>REAL1088</v>
      </c>
      <c r="L4638" s="13">
        <f>VLOOKUP(E4638,起始地址定义!A:D,3,FALSE)</f>
        <v>1050</v>
      </c>
      <c r="M4638" s="14">
        <f>VLOOKUP($F4638,类型描述及偏移量!$C:$H,2,FALSE)</f>
        <v>38</v>
      </c>
      <c r="N4638" s="14" t="str">
        <f>VLOOKUP($F4638,类型描述及偏移量!$C:$H,3,FALSE)</f>
        <v>实型</v>
      </c>
      <c r="O4638" s="14" t="str">
        <f>VLOOKUP($F4638,类型描述及偏移量!$C:$H,4,FALSE)</f>
        <v>None</v>
      </c>
      <c r="P4638" s="14" t="str">
        <f>VLOOKUP($F4638,类型描述及偏移量!$C:$H,5,FALSE)</f>
        <v>No</v>
      </c>
      <c r="Q4638" s="14" t="str">
        <f>VLOOKUP($F4638,类型描述及偏移量!$C:$H,6,FALSE)</f>
        <v>多级速度</v>
      </c>
    </row>
    <row r="4639" hidden="1" spans="1:17">
      <c r="A4639" s="12" t="s">
        <v>128</v>
      </c>
      <c r="B4639" s="12" t="str">
        <f t="shared" si="729"/>
        <v>M4_Comm</v>
      </c>
      <c r="C4639" s="12" t="str">
        <f t="shared" si="730"/>
        <v>Scaling_Ramp</v>
      </c>
      <c r="D4639" s="12" t="str">
        <f t="shared" si="731"/>
        <v>BP_G120_var</v>
      </c>
      <c r="E4639" s="13" t="str">
        <f t="shared" si="732"/>
        <v>CHPF_M4_Comm_BP_G120_var</v>
      </c>
      <c r="F4639" s="14" t="str">
        <f t="shared" si="725"/>
        <v>BP_G120_var_Scaling_Ramp</v>
      </c>
      <c r="G4639" s="10" t="str">
        <f t="shared" si="726"/>
        <v>CHPF_M4_Comm_Scaling_Ramp</v>
      </c>
      <c r="H4639" s="10" t="str">
        <f>VLOOKUP(基本表格!E4639,起始地址定义!A:D,4,FALSE)&amp;" "&amp;Q4639</f>
        <v>2122+P2-M4 2#双螺旋运输机B 变频器通讯 多级转速</v>
      </c>
      <c r="I4639" s="10" t="str">
        <f t="shared" si="727"/>
        <v>DB100,REAL1092</v>
      </c>
      <c r="J4639" s="13" t="str">
        <f>VLOOKUP(E4639,起始地址定义!A:D,2,FALSE)</f>
        <v>DB100</v>
      </c>
      <c r="K4639" s="12" t="str">
        <f t="shared" si="728"/>
        <v>REAL1092</v>
      </c>
      <c r="L4639" s="13">
        <f>VLOOKUP(E4639,起始地址定义!A:D,3,FALSE)</f>
        <v>1050</v>
      </c>
      <c r="M4639" s="14">
        <f>VLOOKUP($F4639,类型描述及偏移量!$C:$H,2,FALSE)</f>
        <v>42</v>
      </c>
      <c r="N4639" s="14" t="str">
        <f>VLOOKUP($F4639,类型描述及偏移量!$C:$H,3,FALSE)</f>
        <v>实型</v>
      </c>
      <c r="O4639" s="14" t="str">
        <f>VLOOKUP($F4639,类型描述及偏移量!$C:$H,4,FALSE)</f>
        <v>None</v>
      </c>
      <c r="P4639" s="14" t="str">
        <f>VLOOKUP($F4639,类型描述及偏移量!$C:$H,5,FALSE)</f>
        <v>No</v>
      </c>
      <c r="Q4639" s="14" t="str">
        <f>VLOOKUP($F4639,类型描述及偏移量!$C:$H,6,FALSE)</f>
        <v>多级转速</v>
      </c>
    </row>
    <row r="4640" hidden="1" spans="1:17">
      <c r="A4640" s="12" t="s">
        <v>128</v>
      </c>
      <c r="B4640" s="12" t="str">
        <f t="shared" si="729"/>
        <v>M4_ActRPM</v>
      </c>
      <c r="C4640" s="12" t="str">
        <f t="shared" si="730"/>
        <v>HiProEN</v>
      </c>
      <c r="D4640" s="12" t="str">
        <f t="shared" si="731"/>
        <v>BP_Value_var</v>
      </c>
      <c r="E4640" s="13" t="str">
        <f t="shared" si="732"/>
        <v>CHPF_M4_ActRPM_BP_Value_var</v>
      </c>
      <c r="F4640" s="14" t="str">
        <f t="shared" si="725"/>
        <v>BP_Value_var_HiProEN</v>
      </c>
      <c r="G4640" s="10" t="str">
        <f t="shared" si="726"/>
        <v>CHPF_M4_ActRPM_HiProEN</v>
      </c>
      <c r="H4640" s="10" t="str">
        <f>VLOOKUP(基本表格!E4640,起始地址定义!A:D,4,FALSE)&amp;" "&amp;Q4640</f>
        <v>2122+P2-M4 2#双螺旋运输机B 反馈转速 上限保护使能</v>
      </c>
      <c r="I4640" s="10" t="str">
        <f t="shared" si="727"/>
        <v>DB100,X1100.3</v>
      </c>
      <c r="J4640" s="13" t="str">
        <f>VLOOKUP(E4640,起始地址定义!A:D,2,FALSE)</f>
        <v>DB100</v>
      </c>
      <c r="K4640" s="12" t="str">
        <f t="shared" si="728"/>
        <v>X1100.3</v>
      </c>
      <c r="L4640" s="13">
        <f>VLOOKUP(E4640,起始地址定义!A:D,3,FALSE)</f>
        <v>1100</v>
      </c>
      <c r="M4640" s="14">
        <f>VLOOKUP($F4640,类型描述及偏移量!$C:$H,2,FALSE)</f>
        <v>0.299999999999997</v>
      </c>
      <c r="N4640" s="14" t="str">
        <f>VLOOKUP($F4640,类型描述及偏移量!$C:$H,3,FALSE)</f>
        <v>离散</v>
      </c>
      <c r="O4640" s="14" t="str">
        <f>VLOOKUP($F4640,类型描述及偏移量!$C:$H,4,FALSE)</f>
        <v>None</v>
      </c>
      <c r="P4640" s="14" t="str">
        <f>VLOOKUP($F4640,类型描述及偏移量!$C:$H,5,FALSE)</f>
        <v>No</v>
      </c>
      <c r="Q4640" s="14" t="str">
        <f>VLOOKUP($F4640,类型描述及偏移量!$C:$H,6,FALSE)</f>
        <v>上限保护使能</v>
      </c>
    </row>
    <row r="4641" hidden="1" spans="1:17">
      <c r="A4641" s="12" t="s">
        <v>128</v>
      </c>
      <c r="B4641" s="12" t="str">
        <f t="shared" si="729"/>
        <v>M4_ActRPM</v>
      </c>
      <c r="C4641" s="12" t="str">
        <f t="shared" si="730"/>
        <v>LoProEN</v>
      </c>
      <c r="D4641" s="12" t="str">
        <f t="shared" si="731"/>
        <v>BP_Value_var</v>
      </c>
      <c r="E4641" s="13" t="str">
        <f t="shared" si="732"/>
        <v>CHPF_M4_ActRPM_BP_Value_var</v>
      </c>
      <c r="F4641" s="14" t="str">
        <f t="shared" si="725"/>
        <v>BP_Value_var_LoProEN</v>
      </c>
      <c r="G4641" s="10" t="str">
        <f t="shared" si="726"/>
        <v>CHPF_M4_ActRPM_LoProEN</v>
      </c>
      <c r="H4641" s="10" t="str">
        <f>VLOOKUP(基本表格!E4641,起始地址定义!A:D,4,FALSE)&amp;" "&amp;Q4641</f>
        <v>2122+P2-M4 2#双螺旋运输机B 反馈转速 下限保护使能</v>
      </c>
      <c r="I4641" s="10" t="str">
        <f t="shared" si="727"/>
        <v>DB100,X1100.4</v>
      </c>
      <c r="J4641" s="13" t="str">
        <f>VLOOKUP(E4641,起始地址定义!A:D,2,FALSE)</f>
        <v>DB100</v>
      </c>
      <c r="K4641" s="12" t="str">
        <f t="shared" si="728"/>
        <v>X1100.4</v>
      </c>
      <c r="L4641" s="13">
        <f>VLOOKUP(E4641,起始地址定义!A:D,3,FALSE)</f>
        <v>1100</v>
      </c>
      <c r="M4641" s="14">
        <f>VLOOKUP($F4641,类型描述及偏移量!$C:$H,2,FALSE)</f>
        <v>0.399999999999999</v>
      </c>
      <c r="N4641" s="14" t="str">
        <f>VLOOKUP($F4641,类型描述及偏移量!$C:$H,3,FALSE)</f>
        <v>离散</v>
      </c>
      <c r="O4641" s="14" t="str">
        <f>VLOOKUP($F4641,类型描述及偏移量!$C:$H,4,FALSE)</f>
        <v>None</v>
      </c>
      <c r="P4641" s="14" t="str">
        <f>VLOOKUP($F4641,类型描述及偏移量!$C:$H,5,FALSE)</f>
        <v>No</v>
      </c>
      <c r="Q4641" s="14" t="str">
        <f>VLOOKUP($F4641,类型描述及偏移量!$C:$H,6,FALSE)</f>
        <v>下限保护使能</v>
      </c>
    </row>
    <row r="4642" hidden="1" spans="1:17">
      <c r="A4642" s="12" t="s">
        <v>128</v>
      </c>
      <c r="B4642" s="12" t="str">
        <f t="shared" si="729"/>
        <v>M4_ActRPM</v>
      </c>
      <c r="C4642" s="12" t="str">
        <f t="shared" si="730"/>
        <v>HiALM</v>
      </c>
      <c r="D4642" s="12" t="str">
        <f t="shared" si="731"/>
        <v>BP_Value_var</v>
      </c>
      <c r="E4642" s="13" t="str">
        <f t="shared" si="732"/>
        <v>CHPF_M4_ActRPM_BP_Value_var</v>
      </c>
      <c r="F4642" s="14" t="str">
        <f t="shared" si="725"/>
        <v>BP_Value_var_HiALM</v>
      </c>
      <c r="G4642" s="10" t="str">
        <f t="shared" si="726"/>
        <v>CHPF_M4_ActRPM_HiALM</v>
      </c>
      <c r="H4642" s="10" t="str">
        <f>VLOOKUP(基本表格!E4642,起始地址定义!A:D,4,FALSE)&amp;" "&amp;Q4642</f>
        <v>2122+P2-M4 2#双螺旋运输机B 反馈转速 上限报警</v>
      </c>
      <c r="I4642" s="10" t="str">
        <f t="shared" si="727"/>
        <v>DB100,X1100.5</v>
      </c>
      <c r="J4642" s="13" t="str">
        <f>VLOOKUP(E4642,起始地址定义!A:D,2,FALSE)</f>
        <v>DB100</v>
      </c>
      <c r="K4642" s="12" t="str">
        <f t="shared" si="728"/>
        <v>X1100.5</v>
      </c>
      <c r="L4642" s="13">
        <f>VLOOKUP(E4642,起始地址定义!A:D,3,FALSE)</f>
        <v>1100</v>
      </c>
      <c r="M4642" s="14">
        <f>VLOOKUP($F4642,类型描述及偏移量!$C:$H,2,FALSE)</f>
        <v>0.5</v>
      </c>
      <c r="N4642" s="14" t="str">
        <f>VLOOKUP($F4642,类型描述及偏移量!$C:$H,3,FALSE)</f>
        <v>离散</v>
      </c>
      <c r="O4642" s="14" t="str">
        <f>VLOOKUP($F4642,类型描述及偏移量!$C:$H,4,FALSE)</f>
        <v>None</v>
      </c>
      <c r="P4642" s="14" t="str">
        <f>VLOOKUP($F4642,类型描述及偏移量!$C:$H,5,FALSE)</f>
        <v>Yes</v>
      </c>
      <c r="Q4642" s="14" t="str">
        <f>VLOOKUP($F4642,类型描述及偏移量!$C:$H,6,FALSE)</f>
        <v>上限报警</v>
      </c>
    </row>
    <row r="4643" hidden="1" spans="1:17">
      <c r="A4643" s="12" t="s">
        <v>128</v>
      </c>
      <c r="B4643" s="12" t="str">
        <f t="shared" si="729"/>
        <v>M4_ActRPM</v>
      </c>
      <c r="C4643" s="12" t="str">
        <f t="shared" si="730"/>
        <v>LoALM</v>
      </c>
      <c r="D4643" s="12" t="str">
        <f t="shared" si="731"/>
        <v>BP_Value_var</v>
      </c>
      <c r="E4643" s="13" t="str">
        <f t="shared" si="732"/>
        <v>CHPF_M4_ActRPM_BP_Value_var</v>
      </c>
      <c r="F4643" s="14" t="str">
        <f t="shared" si="725"/>
        <v>BP_Value_var_LoALM</v>
      </c>
      <c r="G4643" s="10" t="str">
        <f t="shared" si="726"/>
        <v>CHPF_M4_ActRPM_LoALM</v>
      </c>
      <c r="H4643" s="10" t="str">
        <f>VLOOKUP(基本表格!E4643,起始地址定义!A:D,4,FALSE)&amp;" "&amp;Q4643</f>
        <v>2122+P2-M4 2#双螺旋运输机B 反馈转速 下限报警</v>
      </c>
      <c r="I4643" s="10" t="str">
        <f t="shared" si="727"/>
        <v>DB100,X1100.6</v>
      </c>
      <c r="J4643" s="13" t="str">
        <f>VLOOKUP(E4643,起始地址定义!A:D,2,FALSE)</f>
        <v>DB100</v>
      </c>
      <c r="K4643" s="12" t="str">
        <f t="shared" si="728"/>
        <v>X1100.6</v>
      </c>
      <c r="L4643" s="13">
        <f>VLOOKUP(E4643,起始地址定义!A:D,3,FALSE)</f>
        <v>1100</v>
      </c>
      <c r="M4643" s="14">
        <f>VLOOKUP($F4643,类型描述及偏移量!$C:$H,2,FALSE)</f>
        <v>0.600000000000001</v>
      </c>
      <c r="N4643" s="14" t="str">
        <f>VLOOKUP($F4643,类型描述及偏移量!$C:$H,3,FALSE)</f>
        <v>离散</v>
      </c>
      <c r="O4643" s="14" t="str">
        <f>VLOOKUP($F4643,类型描述及偏移量!$C:$H,4,FALSE)</f>
        <v>None</v>
      </c>
      <c r="P4643" s="14" t="str">
        <f>VLOOKUP($F4643,类型描述及偏移量!$C:$H,5,FALSE)</f>
        <v>Yes</v>
      </c>
      <c r="Q4643" s="14" t="str">
        <f>VLOOKUP($F4643,类型描述及偏移量!$C:$H,6,FALSE)</f>
        <v>下限报警</v>
      </c>
    </row>
    <row r="4644" hidden="1" spans="1:17">
      <c r="A4644" s="12" t="s">
        <v>128</v>
      </c>
      <c r="B4644" s="12" t="str">
        <f t="shared" si="729"/>
        <v>M4_ActRPM</v>
      </c>
      <c r="C4644" s="12" t="str">
        <f t="shared" si="730"/>
        <v>HiHiALM</v>
      </c>
      <c r="D4644" s="12" t="str">
        <f t="shared" si="731"/>
        <v>BP_Value_var</v>
      </c>
      <c r="E4644" s="13" t="str">
        <f t="shared" si="732"/>
        <v>CHPF_M4_ActRPM_BP_Value_var</v>
      </c>
      <c r="F4644" s="14" t="str">
        <f t="shared" si="725"/>
        <v>BP_Value_var_HiHiALM</v>
      </c>
      <c r="G4644" s="10" t="str">
        <f t="shared" si="726"/>
        <v>CHPF_M4_ActRPM_HiHiALM</v>
      </c>
      <c r="H4644" s="10" t="str">
        <f>VLOOKUP(基本表格!E4644,起始地址定义!A:D,4,FALSE)&amp;" "&amp;Q4644</f>
        <v>2122+P2-M4 2#双螺旋运输机B 反馈转速 上上限报警</v>
      </c>
      <c r="I4644" s="10" t="str">
        <f t="shared" si="727"/>
        <v>DB100,X1100.7</v>
      </c>
      <c r="J4644" s="13" t="str">
        <f>VLOOKUP(E4644,起始地址定义!A:D,2,FALSE)</f>
        <v>DB100</v>
      </c>
      <c r="K4644" s="12" t="str">
        <f t="shared" si="728"/>
        <v>X1100.7</v>
      </c>
      <c r="L4644" s="13">
        <f>VLOOKUP(E4644,起始地址定义!A:D,3,FALSE)</f>
        <v>1100</v>
      </c>
      <c r="M4644" s="14">
        <f>VLOOKUP($F4644,类型描述及偏移量!$C:$H,2,FALSE)</f>
        <v>0.700000000000003</v>
      </c>
      <c r="N4644" s="14" t="str">
        <f>VLOOKUP($F4644,类型描述及偏移量!$C:$H,3,FALSE)</f>
        <v>离散</v>
      </c>
      <c r="O4644" s="14" t="str">
        <f>VLOOKUP($F4644,类型描述及偏移量!$C:$H,4,FALSE)</f>
        <v>On</v>
      </c>
      <c r="P4644" s="14" t="str">
        <f>VLOOKUP($F4644,类型描述及偏移量!$C:$H,5,FALSE)</f>
        <v>Yes</v>
      </c>
      <c r="Q4644" s="14" t="str">
        <f>VLOOKUP($F4644,类型描述及偏移量!$C:$H,6,FALSE)</f>
        <v>上上限报警</v>
      </c>
    </row>
    <row r="4645" hidden="1" spans="1:17">
      <c r="A4645" s="12" t="s">
        <v>128</v>
      </c>
      <c r="B4645" s="12" t="str">
        <f t="shared" si="729"/>
        <v>M4_ActRPM</v>
      </c>
      <c r="C4645" s="12" t="str">
        <f t="shared" si="730"/>
        <v>LoLoALM</v>
      </c>
      <c r="D4645" s="12" t="str">
        <f t="shared" si="731"/>
        <v>BP_Value_var</v>
      </c>
      <c r="E4645" s="13" t="str">
        <f t="shared" si="732"/>
        <v>CHPF_M4_ActRPM_BP_Value_var</v>
      </c>
      <c r="F4645" s="14" t="str">
        <f t="shared" si="725"/>
        <v>BP_Value_var_LoLoALM</v>
      </c>
      <c r="G4645" s="10" t="str">
        <f t="shared" si="726"/>
        <v>CHPF_M4_ActRPM_LoLoALM</v>
      </c>
      <c r="H4645" s="10" t="str">
        <f>VLOOKUP(基本表格!E4645,起始地址定义!A:D,4,FALSE)&amp;" "&amp;Q4645</f>
        <v>2122+P2-M4 2#双螺旋运输机B 反馈转速 下下限报警</v>
      </c>
      <c r="I4645" s="10" t="str">
        <f t="shared" si="727"/>
        <v>DB100,X1101.0</v>
      </c>
      <c r="J4645" s="13" t="str">
        <f>VLOOKUP(E4645,起始地址定义!A:D,2,FALSE)</f>
        <v>DB100</v>
      </c>
      <c r="K4645" s="12" t="str">
        <f t="shared" si="728"/>
        <v>X1101.0</v>
      </c>
      <c r="L4645" s="13">
        <f>VLOOKUP(E4645,起始地址定义!A:D,3,FALSE)</f>
        <v>1100</v>
      </c>
      <c r="M4645" s="14">
        <f>VLOOKUP($F4645,类型描述及偏移量!$C:$H,2,FALSE)</f>
        <v>1</v>
      </c>
      <c r="N4645" s="14" t="str">
        <f>VLOOKUP($F4645,类型描述及偏移量!$C:$H,3,FALSE)</f>
        <v>离散</v>
      </c>
      <c r="O4645" s="14" t="str">
        <f>VLOOKUP($F4645,类型描述及偏移量!$C:$H,4,FALSE)</f>
        <v>On</v>
      </c>
      <c r="P4645" s="14" t="str">
        <f>VLOOKUP($F4645,类型描述及偏移量!$C:$H,5,FALSE)</f>
        <v>Yes</v>
      </c>
      <c r="Q4645" s="14" t="str">
        <f>VLOOKUP($F4645,类型描述及偏移量!$C:$H,6,FALSE)</f>
        <v>下下限报警</v>
      </c>
    </row>
    <row r="4646" hidden="1" spans="1:17">
      <c r="A4646" s="12" t="s">
        <v>128</v>
      </c>
      <c r="B4646" s="12" t="str">
        <f t="shared" si="729"/>
        <v>M4_ActRPM</v>
      </c>
      <c r="C4646" s="12" t="str">
        <f t="shared" si="730"/>
        <v>LimALM</v>
      </c>
      <c r="D4646" s="12" t="str">
        <f t="shared" si="731"/>
        <v>BP_Value_var</v>
      </c>
      <c r="E4646" s="13" t="str">
        <f t="shared" si="732"/>
        <v>CHPF_M4_ActRPM_BP_Value_var</v>
      </c>
      <c r="F4646" s="14" t="str">
        <f t="shared" si="725"/>
        <v>BP_Value_var_LimALM</v>
      </c>
      <c r="G4646" s="10" t="str">
        <f t="shared" si="726"/>
        <v>CHPF_M4_ActRPM_LimALM</v>
      </c>
      <c r="H4646" s="10" t="str">
        <f>VLOOKUP(基本表格!E4646,起始地址定义!A:D,4,FALSE)&amp;" "&amp;Q4646</f>
        <v>2122+P2-M4 2#双螺旋运输机B 反馈转速 极限报警</v>
      </c>
      <c r="I4646" s="10" t="str">
        <f t="shared" si="727"/>
        <v>DB100,X1101.1</v>
      </c>
      <c r="J4646" s="13" t="str">
        <f>VLOOKUP(E4646,起始地址定义!A:D,2,FALSE)</f>
        <v>DB100</v>
      </c>
      <c r="K4646" s="12" t="str">
        <f t="shared" si="728"/>
        <v>X1101.1</v>
      </c>
      <c r="L4646" s="13">
        <f>VLOOKUP(E4646,起始地址定义!A:D,3,FALSE)</f>
        <v>1100</v>
      </c>
      <c r="M4646" s="14">
        <f>VLOOKUP($F4646,类型描述及偏移量!$C:$H,2,FALSE)</f>
        <v>1.1</v>
      </c>
      <c r="N4646" s="14" t="str">
        <f>VLOOKUP($F4646,类型描述及偏移量!$C:$H,3,FALSE)</f>
        <v>离散</v>
      </c>
      <c r="O4646" s="14" t="str">
        <f>VLOOKUP($F4646,类型描述及偏移量!$C:$H,4,FALSE)</f>
        <v>On</v>
      </c>
      <c r="P4646" s="14" t="str">
        <f>VLOOKUP($F4646,类型描述及偏移量!$C:$H,5,FALSE)</f>
        <v>Yes</v>
      </c>
      <c r="Q4646" s="14" t="str">
        <f>VLOOKUP($F4646,类型描述及偏移量!$C:$H,6,FALSE)</f>
        <v>极限报警</v>
      </c>
    </row>
    <row r="4647" hidden="1" spans="1:17">
      <c r="A4647" s="12" t="s">
        <v>128</v>
      </c>
      <c r="B4647" s="12" t="str">
        <f t="shared" si="729"/>
        <v>M4_ActRPM</v>
      </c>
      <c r="C4647" s="12" t="str">
        <f t="shared" si="730"/>
        <v>LostALM</v>
      </c>
      <c r="D4647" s="12" t="str">
        <f t="shared" si="731"/>
        <v>BP_Value_var</v>
      </c>
      <c r="E4647" s="13" t="str">
        <f t="shared" si="732"/>
        <v>CHPF_M4_ActRPM_BP_Value_var</v>
      </c>
      <c r="F4647" s="14" t="str">
        <f t="shared" si="725"/>
        <v>BP_Value_var_LostALM</v>
      </c>
      <c r="G4647" s="10" t="str">
        <f t="shared" si="726"/>
        <v>CHPF_M4_ActRPM_LostALM</v>
      </c>
      <c r="H4647" s="10" t="str">
        <f>VLOOKUP(基本表格!E4647,起始地址定义!A:D,4,FALSE)&amp;" "&amp;Q4647</f>
        <v>2122+P2-M4 2#双螺旋运输机B 反馈转速 传感器断线报警</v>
      </c>
      <c r="I4647" s="10" t="str">
        <f t="shared" si="727"/>
        <v>DB100,X1101.2</v>
      </c>
      <c r="J4647" s="13" t="str">
        <f>VLOOKUP(E4647,起始地址定义!A:D,2,FALSE)</f>
        <v>DB100</v>
      </c>
      <c r="K4647" s="12" t="str">
        <f t="shared" si="728"/>
        <v>X1101.2</v>
      </c>
      <c r="L4647" s="13">
        <f>VLOOKUP(E4647,起始地址定义!A:D,3,FALSE)</f>
        <v>1100</v>
      </c>
      <c r="M4647" s="14">
        <f>VLOOKUP($F4647,类型描述及偏移量!$C:$H,2,FALSE)</f>
        <v>1.2</v>
      </c>
      <c r="N4647" s="14" t="str">
        <f>VLOOKUP($F4647,类型描述及偏移量!$C:$H,3,FALSE)</f>
        <v>离散</v>
      </c>
      <c r="O4647" s="14" t="str">
        <f>VLOOKUP($F4647,类型描述及偏移量!$C:$H,4,FALSE)</f>
        <v>On</v>
      </c>
      <c r="P4647" s="14" t="str">
        <f>VLOOKUP($F4647,类型描述及偏移量!$C:$H,5,FALSE)</f>
        <v>Yes</v>
      </c>
      <c r="Q4647" s="14" t="str">
        <f>VLOOKUP($F4647,类型描述及偏移量!$C:$H,6,FALSE)</f>
        <v>传感器断线报警</v>
      </c>
    </row>
    <row r="4648" hidden="1" spans="1:17">
      <c r="A4648" s="12" t="s">
        <v>128</v>
      </c>
      <c r="B4648" s="12" t="str">
        <f t="shared" si="729"/>
        <v>M4_ActRPM</v>
      </c>
      <c r="C4648" s="12" t="str">
        <f t="shared" si="730"/>
        <v>Code</v>
      </c>
      <c r="D4648" s="12" t="str">
        <f t="shared" si="731"/>
        <v>BP_Value_var</v>
      </c>
      <c r="E4648" s="13" t="str">
        <f t="shared" si="732"/>
        <v>CHPF_M4_ActRPM_BP_Value_var</v>
      </c>
      <c r="F4648" s="14" t="str">
        <f t="shared" si="725"/>
        <v>BP_Value_var_Code</v>
      </c>
      <c r="G4648" s="10" t="str">
        <f t="shared" si="726"/>
        <v>CHPF_M4_ActRPM_Code</v>
      </c>
      <c r="H4648" s="10" t="str">
        <f>VLOOKUP(基本表格!E4648,起始地址定义!A:D,4,FALSE)&amp;" "&amp;Q4648</f>
        <v>2122+P2-M4 2#双螺旋运输机B 反馈转速 实际内码</v>
      </c>
      <c r="I4648" s="10" t="str">
        <f t="shared" si="727"/>
        <v>DB100,INT1102</v>
      </c>
      <c r="J4648" s="13" t="str">
        <f>VLOOKUP(E4648,起始地址定义!A:D,2,FALSE)</f>
        <v>DB100</v>
      </c>
      <c r="K4648" s="12" t="str">
        <f t="shared" si="728"/>
        <v>INT1102</v>
      </c>
      <c r="L4648" s="13">
        <f>VLOOKUP(E4648,起始地址定义!A:D,3,FALSE)</f>
        <v>1100</v>
      </c>
      <c r="M4648" s="14">
        <f>VLOOKUP($F4648,类型描述及偏移量!$C:$H,2,FALSE)</f>
        <v>2</v>
      </c>
      <c r="N4648" s="14" t="str">
        <f>VLOOKUP($F4648,类型描述及偏移量!$C:$H,3,FALSE)</f>
        <v>整型</v>
      </c>
      <c r="O4648" s="14" t="str">
        <f>VLOOKUP($F4648,类型描述及偏移量!$C:$H,4,FALSE)</f>
        <v>None</v>
      </c>
      <c r="P4648" s="14" t="str">
        <f>VLOOKUP($F4648,类型描述及偏移量!$C:$H,5,FALSE)</f>
        <v>Yes</v>
      </c>
      <c r="Q4648" s="14" t="str">
        <f>VLOOKUP($F4648,类型描述及偏移量!$C:$H,6,FALSE)</f>
        <v>实际内码</v>
      </c>
    </row>
    <row r="4649" hidden="1" spans="1:17">
      <c r="A4649" s="12" t="s">
        <v>128</v>
      </c>
      <c r="B4649" s="12" t="str">
        <f t="shared" si="729"/>
        <v>M4_ActRPM</v>
      </c>
      <c r="C4649" s="12" t="str">
        <f t="shared" si="730"/>
        <v>Value</v>
      </c>
      <c r="D4649" s="12" t="str">
        <f t="shared" si="731"/>
        <v>BP_Value_var</v>
      </c>
      <c r="E4649" s="13" t="str">
        <f t="shared" si="732"/>
        <v>CHPF_M4_ActRPM_BP_Value_var</v>
      </c>
      <c r="F4649" s="14" t="str">
        <f t="shared" si="725"/>
        <v>BP_Value_var_Value</v>
      </c>
      <c r="G4649" s="10" t="str">
        <f t="shared" si="726"/>
        <v>CHPF_M4_ActRPM_Value</v>
      </c>
      <c r="H4649" s="10" t="str">
        <f>VLOOKUP(基本表格!E4649,起始地址定义!A:D,4,FALSE)&amp;" "&amp;Q4649</f>
        <v>2122+P2-M4 2#双螺旋运输机B 反馈转速 实际值</v>
      </c>
      <c r="I4649" s="10" t="str">
        <f t="shared" si="727"/>
        <v>DB100,REAL1106</v>
      </c>
      <c r="J4649" s="13" t="str">
        <f>VLOOKUP(E4649,起始地址定义!A:D,2,FALSE)</f>
        <v>DB100</v>
      </c>
      <c r="K4649" s="12" t="str">
        <f t="shared" si="728"/>
        <v>REAL1106</v>
      </c>
      <c r="L4649" s="13">
        <f>VLOOKUP(E4649,起始地址定义!A:D,3,FALSE)</f>
        <v>1100</v>
      </c>
      <c r="M4649" s="14">
        <f>VLOOKUP($F4649,类型描述及偏移量!$C:$H,2,FALSE)</f>
        <v>6</v>
      </c>
      <c r="N4649" s="14" t="str">
        <f>VLOOKUP($F4649,类型描述及偏移量!$C:$H,3,FALSE)</f>
        <v>实型</v>
      </c>
      <c r="O4649" s="14" t="str">
        <f>VLOOKUP($F4649,类型描述及偏移量!$C:$H,4,FALSE)</f>
        <v>None</v>
      </c>
      <c r="P4649" s="14" t="str">
        <f>VLOOKUP($F4649,类型描述及偏移量!$C:$H,5,FALSE)</f>
        <v>Yes</v>
      </c>
      <c r="Q4649" s="14" t="str">
        <f>VLOOKUP($F4649,类型描述及偏移量!$C:$H,6,FALSE)</f>
        <v>实际值</v>
      </c>
    </row>
    <row r="4650" hidden="1" spans="1:17">
      <c r="A4650" s="12" t="s">
        <v>128</v>
      </c>
      <c r="B4650" s="12" t="str">
        <f t="shared" si="729"/>
        <v>M4_ActRPM</v>
      </c>
      <c r="C4650" s="12" t="str">
        <f t="shared" si="730"/>
        <v>Range</v>
      </c>
      <c r="D4650" s="12" t="str">
        <f t="shared" si="731"/>
        <v>BP_Value_var</v>
      </c>
      <c r="E4650" s="13" t="str">
        <f t="shared" si="732"/>
        <v>CHPF_M4_ActRPM_BP_Value_var</v>
      </c>
      <c r="F4650" s="14" t="str">
        <f t="shared" si="725"/>
        <v>BP_Value_var_Range</v>
      </c>
      <c r="G4650" s="10" t="str">
        <f t="shared" si="726"/>
        <v>CHPF_M4_ActRPM_Range</v>
      </c>
      <c r="H4650" s="10" t="str">
        <f>VLOOKUP(基本表格!E4650,起始地址定义!A:D,4,FALSE)&amp;" "&amp;Q4650</f>
        <v>2122+P2-M4 2#双螺旋运输机B 反馈转速 量程</v>
      </c>
      <c r="I4650" s="10" t="str">
        <f t="shared" si="727"/>
        <v>DB100,REAL1110</v>
      </c>
      <c r="J4650" s="13" t="str">
        <f>VLOOKUP(E4650,起始地址定义!A:D,2,FALSE)</f>
        <v>DB100</v>
      </c>
      <c r="K4650" s="12" t="str">
        <f t="shared" si="728"/>
        <v>REAL1110</v>
      </c>
      <c r="L4650" s="13">
        <f>VLOOKUP(E4650,起始地址定义!A:D,3,FALSE)</f>
        <v>1100</v>
      </c>
      <c r="M4650" s="14">
        <f>VLOOKUP($F4650,类型描述及偏移量!$C:$H,2,FALSE)</f>
        <v>10</v>
      </c>
      <c r="N4650" s="14" t="str">
        <f>VLOOKUP($F4650,类型描述及偏移量!$C:$H,3,FALSE)</f>
        <v>实型</v>
      </c>
      <c r="O4650" s="14" t="str">
        <f>VLOOKUP($F4650,类型描述及偏移量!$C:$H,4,FALSE)</f>
        <v>None</v>
      </c>
      <c r="P4650" s="14" t="str">
        <f>VLOOKUP($F4650,类型描述及偏移量!$C:$H,5,FALSE)</f>
        <v>No</v>
      </c>
      <c r="Q4650" s="14" t="str">
        <f>VLOOKUP($F4650,类型描述及偏移量!$C:$H,6,FALSE)</f>
        <v>量程</v>
      </c>
    </row>
    <row r="4651" hidden="1" spans="1:17">
      <c r="A4651" s="12" t="s">
        <v>128</v>
      </c>
      <c r="B4651" s="12" t="str">
        <f t="shared" si="729"/>
        <v>M4_ActRPM</v>
      </c>
      <c r="C4651" s="12" t="str">
        <f t="shared" si="730"/>
        <v>Hi</v>
      </c>
      <c r="D4651" s="12" t="str">
        <f t="shared" si="731"/>
        <v>BP_Value_var</v>
      </c>
      <c r="E4651" s="13" t="str">
        <f t="shared" si="732"/>
        <v>CHPF_M4_ActRPM_BP_Value_var</v>
      </c>
      <c r="F4651" s="14" t="str">
        <f t="shared" si="725"/>
        <v>BP_Value_var_Hi</v>
      </c>
      <c r="G4651" s="10" t="str">
        <f t="shared" si="726"/>
        <v>CHPF_M4_ActRPM_Hi</v>
      </c>
      <c r="H4651" s="10" t="str">
        <f>VLOOKUP(基本表格!E4651,起始地址定义!A:D,4,FALSE)&amp;" "&amp;Q4651</f>
        <v>2122+P2-M4 2#双螺旋运输机B 反馈转速 上限值</v>
      </c>
      <c r="I4651" s="10" t="str">
        <f t="shared" si="727"/>
        <v>DB100,REAL1114</v>
      </c>
      <c r="J4651" s="13" t="str">
        <f>VLOOKUP(E4651,起始地址定义!A:D,2,FALSE)</f>
        <v>DB100</v>
      </c>
      <c r="K4651" s="12" t="str">
        <f t="shared" si="728"/>
        <v>REAL1114</v>
      </c>
      <c r="L4651" s="13">
        <f>VLOOKUP(E4651,起始地址定义!A:D,3,FALSE)</f>
        <v>1100</v>
      </c>
      <c r="M4651" s="14">
        <f>VLOOKUP($F4651,类型描述及偏移量!$C:$H,2,FALSE)</f>
        <v>14</v>
      </c>
      <c r="N4651" s="14" t="str">
        <f>VLOOKUP($F4651,类型描述及偏移量!$C:$H,3,FALSE)</f>
        <v>实型</v>
      </c>
      <c r="O4651" s="14" t="str">
        <f>VLOOKUP($F4651,类型描述及偏移量!$C:$H,4,FALSE)</f>
        <v>None</v>
      </c>
      <c r="P4651" s="14" t="str">
        <f>VLOOKUP($F4651,类型描述及偏移量!$C:$H,5,FALSE)</f>
        <v>No</v>
      </c>
      <c r="Q4651" s="14" t="str">
        <f>VLOOKUP($F4651,类型描述及偏移量!$C:$H,6,FALSE)</f>
        <v>上限值</v>
      </c>
    </row>
    <row r="4652" hidden="1" spans="1:17">
      <c r="A4652" s="12" t="s">
        <v>128</v>
      </c>
      <c r="B4652" s="12" t="str">
        <f t="shared" si="729"/>
        <v>M4_ActRPM</v>
      </c>
      <c r="C4652" s="12" t="str">
        <f t="shared" si="730"/>
        <v>Lo</v>
      </c>
      <c r="D4652" s="12" t="str">
        <f t="shared" si="731"/>
        <v>BP_Value_var</v>
      </c>
      <c r="E4652" s="13" t="str">
        <f t="shared" si="732"/>
        <v>CHPF_M4_ActRPM_BP_Value_var</v>
      </c>
      <c r="F4652" s="14" t="str">
        <f t="shared" si="725"/>
        <v>BP_Value_var_Lo</v>
      </c>
      <c r="G4652" s="10" t="str">
        <f t="shared" si="726"/>
        <v>CHPF_M4_ActRPM_Lo</v>
      </c>
      <c r="H4652" s="10" t="str">
        <f>VLOOKUP(基本表格!E4652,起始地址定义!A:D,4,FALSE)&amp;" "&amp;Q4652</f>
        <v>2122+P2-M4 2#双螺旋运输机B 反馈转速 下限值</v>
      </c>
      <c r="I4652" s="10" t="str">
        <f t="shared" si="727"/>
        <v>DB100,REAL1118</v>
      </c>
      <c r="J4652" s="13" t="str">
        <f>VLOOKUP(E4652,起始地址定义!A:D,2,FALSE)</f>
        <v>DB100</v>
      </c>
      <c r="K4652" s="12" t="str">
        <f t="shared" si="728"/>
        <v>REAL1118</v>
      </c>
      <c r="L4652" s="13">
        <f>VLOOKUP(E4652,起始地址定义!A:D,3,FALSE)</f>
        <v>1100</v>
      </c>
      <c r="M4652" s="14">
        <f>VLOOKUP($F4652,类型描述及偏移量!$C:$H,2,FALSE)</f>
        <v>18</v>
      </c>
      <c r="N4652" s="14" t="str">
        <f>VLOOKUP($F4652,类型描述及偏移量!$C:$H,3,FALSE)</f>
        <v>实型</v>
      </c>
      <c r="O4652" s="14" t="str">
        <f>VLOOKUP($F4652,类型描述及偏移量!$C:$H,4,FALSE)</f>
        <v>None</v>
      </c>
      <c r="P4652" s="14" t="str">
        <f>VLOOKUP($F4652,类型描述及偏移量!$C:$H,5,FALSE)</f>
        <v>No</v>
      </c>
      <c r="Q4652" s="14" t="str">
        <f>VLOOKUP($F4652,类型描述及偏移量!$C:$H,6,FALSE)</f>
        <v>下限值</v>
      </c>
    </row>
    <row r="4653" hidden="1" spans="1:17">
      <c r="A4653" s="12" t="s">
        <v>128</v>
      </c>
      <c r="B4653" s="12" t="str">
        <f t="shared" si="729"/>
        <v>M4_ActRPM</v>
      </c>
      <c r="C4653" s="12" t="str">
        <f t="shared" si="730"/>
        <v>HiHi</v>
      </c>
      <c r="D4653" s="12" t="str">
        <f t="shared" si="731"/>
        <v>BP_Value_var</v>
      </c>
      <c r="E4653" s="13" t="str">
        <f t="shared" si="732"/>
        <v>CHPF_M4_ActRPM_BP_Value_var</v>
      </c>
      <c r="F4653" s="14" t="str">
        <f t="shared" si="725"/>
        <v>BP_Value_var_HiHi</v>
      </c>
      <c r="G4653" s="10" t="str">
        <f t="shared" si="726"/>
        <v>CHPF_M4_ActRPM_HiHi</v>
      </c>
      <c r="H4653" s="10" t="str">
        <f>VLOOKUP(基本表格!E4653,起始地址定义!A:D,4,FALSE)&amp;" "&amp;Q4653</f>
        <v>2122+P2-M4 2#双螺旋运输机B 反馈转速 上上限值</v>
      </c>
      <c r="I4653" s="10" t="str">
        <f t="shared" si="727"/>
        <v>DB100,REAL1122</v>
      </c>
      <c r="J4653" s="13" t="str">
        <f>VLOOKUP(E4653,起始地址定义!A:D,2,FALSE)</f>
        <v>DB100</v>
      </c>
      <c r="K4653" s="12" t="str">
        <f t="shared" si="728"/>
        <v>REAL1122</v>
      </c>
      <c r="L4653" s="13">
        <f>VLOOKUP(E4653,起始地址定义!A:D,3,FALSE)</f>
        <v>1100</v>
      </c>
      <c r="M4653" s="14">
        <f>VLOOKUP($F4653,类型描述及偏移量!$C:$H,2,FALSE)</f>
        <v>22</v>
      </c>
      <c r="N4653" s="14" t="str">
        <f>VLOOKUP($F4653,类型描述及偏移量!$C:$H,3,FALSE)</f>
        <v>实型</v>
      </c>
      <c r="O4653" s="14" t="str">
        <f>VLOOKUP($F4653,类型描述及偏移量!$C:$H,4,FALSE)</f>
        <v>None</v>
      </c>
      <c r="P4653" s="14" t="str">
        <f>VLOOKUP($F4653,类型描述及偏移量!$C:$H,5,FALSE)</f>
        <v>No</v>
      </c>
      <c r="Q4653" s="14" t="str">
        <f>VLOOKUP($F4653,类型描述及偏移量!$C:$H,6,FALSE)</f>
        <v>上上限值</v>
      </c>
    </row>
    <row r="4654" hidden="1" spans="1:17">
      <c r="A4654" s="12" t="s">
        <v>128</v>
      </c>
      <c r="B4654" s="12" t="str">
        <f t="shared" si="729"/>
        <v>M4_ActRPM</v>
      </c>
      <c r="C4654" s="12" t="str">
        <f t="shared" si="730"/>
        <v>LoLo</v>
      </c>
      <c r="D4654" s="12" t="str">
        <f t="shared" si="731"/>
        <v>BP_Value_var</v>
      </c>
      <c r="E4654" s="13" t="str">
        <f t="shared" si="732"/>
        <v>CHPF_M4_ActRPM_BP_Value_var</v>
      </c>
      <c r="F4654" s="14" t="str">
        <f t="shared" si="725"/>
        <v>BP_Value_var_LoLo</v>
      </c>
      <c r="G4654" s="10" t="str">
        <f t="shared" si="726"/>
        <v>CHPF_M4_ActRPM_LoLo</v>
      </c>
      <c r="H4654" s="10" t="str">
        <f>VLOOKUP(基本表格!E4654,起始地址定义!A:D,4,FALSE)&amp;" "&amp;Q4654</f>
        <v>2122+P2-M4 2#双螺旋运输机B 反馈转速 下下限值</v>
      </c>
      <c r="I4654" s="10" t="str">
        <f t="shared" si="727"/>
        <v>DB100,REAL1126</v>
      </c>
      <c r="J4654" s="13" t="str">
        <f>VLOOKUP(E4654,起始地址定义!A:D,2,FALSE)</f>
        <v>DB100</v>
      </c>
      <c r="K4654" s="12" t="str">
        <f t="shared" si="728"/>
        <v>REAL1126</v>
      </c>
      <c r="L4654" s="13">
        <f>VLOOKUP(E4654,起始地址定义!A:D,3,FALSE)</f>
        <v>1100</v>
      </c>
      <c r="M4654" s="14">
        <f>VLOOKUP($F4654,类型描述及偏移量!$C:$H,2,FALSE)</f>
        <v>26</v>
      </c>
      <c r="N4654" s="14" t="str">
        <f>VLOOKUP($F4654,类型描述及偏移量!$C:$H,3,FALSE)</f>
        <v>实型</v>
      </c>
      <c r="O4654" s="14" t="str">
        <f>VLOOKUP($F4654,类型描述及偏移量!$C:$H,4,FALSE)</f>
        <v>None</v>
      </c>
      <c r="P4654" s="14" t="str">
        <f>VLOOKUP($F4654,类型描述及偏移量!$C:$H,5,FALSE)</f>
        <v>No</v>
      </c>
      <c r="Q4654" s="14" t="str">
        <f>VLOOKUP($F4654,类型描述及偏移量!$C:$H,6,FALSE)</f>
        <v>下下限值</v>
      </c>
    </row>
    <row r="4655" hidden="1" spans="1:17">
      <c r="A4655" s="12" t="s">
        <v>128</v>
      </c>
      <c r="B4655" s="12" t="str">
        <f t="shared" si="729"/>
        <v>M4_Current</v>
      </c>
      <c r="C4655" s="12" t="str">
        <f t="shared" si="730"/>
        <v>HiProEN</v>
      </c>
      <c r="D4655" s="12" t="str">
        <f t="shared" si="731"/>
        <v>BP_Value_var</v>
      </c>
      <c r="E4655" s="13" t="str">
        <f t="shared" si="732"/>
        <v>CHPF_M4_Current_BP_Value_var</v>
      </c>
      <c r="F4655" s="14" t="str">
        <f t="shared" si="725"/>
        <v>BP_Value_var_HiProEN</v>
      </c>
      <c r="G4655" s="10" t="str">
        <f t="shared" si="726"/>
        <v>CHPF_M4_Current_HiProEN</v>
      </c>
      <c r="H4655" s="10" t="str">
        <f>VLOOKUP(基本表格!E4655,起始地址定义!A:D,4,FALSE)&amp;" "&amp;Q4655</f>
        <v>2122+P2-M4 2#双螺旋运输机B 反馈电流 上限保护使能</v>
      </c>
      <c r="I4655" s="10" t="str">
        <f t="shared" si="727"/>
        <v>DB100,X1150.3</v>
      </c>
      <c r="J4655" s="13" t="str">
        <f>VLOOKUP(E4655,起始地址定义!A:D,2,FALSE)</f>
        <v>DB100</v>
      </c>
      <c r="K4655" s="12" t="str">
        <f t="shared" si="728"/>
        <v>X1150.3</v>
      </c>
      <c r="L4655" s="13">
        <f>VLOOKUP(E4655,起始地址定义!A:D,3,FALSE)</f>
        <v>1150</v>
      </c>
      <c r="M4655" s="14">
        <f>VLOOKUP($F4655,类型描述及偏移量!$C:$H,2,FALSE)</f>
        <v>0.299999999999997</v>
      </c>
      <c r="N4655" s="14" t="str">
        <f>VLOOKUP($F4655,类型描述及偏移量!$C:$H,3,FALSE)</f>
        <v>离散</v>
      </c>
      <c r="O4655" s="14" t="str">
        <f>VLOOKUP($F4655,类型描述及偏移量!$C:$H,4,FALSE)</f>
        <v>None</v>
      </c>
      <c r="P4655" s="14" t="str">
        <f>VLOOKUP($F4655,类型描述及偏移量!$C:$H,5,FALSE)</f>
        <v>No</v>
      </c>
      <c r="Q4655" s="14" t="str">
        <f>VLOOKUP($F4655,类型描述及偏移量!$C:$H,6,FALSE)</f>
        <v>上限保护使能</v>
      </c>
    </row>
    <row r="4656" hidden="1" spans="1:17">
      <c r="A4656" s="12" t="s">
        <v>128</v>
      </c>
      <c r="B4656" s="12" t="str">
        <f t="shared" si="729"/>
        <v>M4_Current</v>
      </c>
      <c r="C4656" s="12" t="str">
        <f t="shared" si="730"/>
        <v>LoProEN</v>
      </c>
      <c r="D4656" s="12" t="str">
        <f t="shared" si="731"/>
        <v>BP_Value_var</v>
      </c>
      <c r="E4656" s="13" t="str">
        <f t="shared" si="732"/>
        <v>CHPF_M4_Current_BP_Value_var</v>
      </c>
      <c r="F4656" s="14" t="str">
        <f t="shared" si="725"/>
        <v>BP_Value_var_LoProEN</v>
      </c>
      <c r="G4656" s="10" t="str">
        <f t="shared" si="726"/>
        <v>CHPF_M4_Current_LoProEN</v>
      </c>
      <c r="H4656" s="10" t="str">
        <f>VLOOKUP(基本表格!E4656,起始地址定义!A:D,4,FALSE)&amp;" "&amp;Q4656</f>
        <v>2122+P2-M4 2#双螺旋运输机B 反馈电流 下限保护使能</v>
      </c>
      <c r="I4656" s="10" t="str">
        <f t="shared" si="727"/>
        <v>DB100,X1150.4</v>
      </c>
      <c r="J4656" s="13" t="str">
        <f>VLOOKUP(E4656,起始地址定义!A:D,2,FALSE)</f>
        <v>DB100</v>
      </c>
      <c r="K4656" s="12" t="str">
        <f t="shared" si="728"/>
        <v>X1150.4</v>
      </c>
      <c r="L4656" s="13">
        <f>VLOOKUP(E4656,起始地址定义!A:D,3,FALSE)</f>
        <v>1150</v>
      </c>
      <c r="M4656" s="14">
        <f>VLOOKUP($F4656,类型描述及偏移量!$C:$H,2,FALSE)</f>
        <v>0.399999999999999</v>
      </c>
      <c r="N4656" s="14" t="str">
        <f>VLOOKUP($F4656,类型描述及偏移量!$C:$H,3,FALSE)</f>
        <v>离散</v>
      </c>
      <c r="O4656" s="14" t="str">
        <f>VLOOKUP($F4656,类型描述及偏移量!$C:$H,4,FALSE)</f>
        <v>None</v>
      </c>
      <c r="P4656" s="14" t="str">
        <f>VLOOKUP($F4656,类型描述及偏移量!$C:$H,5,FALSE)</f>
        <v>No</v>
      </c>
      <c r="Q4656" s="14" t="str">
        <f>VLOOKUP($F4656,类型描述及偏移量!$C:$H,6,FALSE)</f>
        <v>下限保护使能</v>
      </c>
    </row>
    <row r="4657" hidden="1" spans="1:17">
      <c r="A4657" s="12" t="s">
        <v>128</v>
      </c>
      <c r="B4657" s="12" t="str">
        <f t="shared" si="729"/>
        <v>M4_Current</v>
      </c>
      <c r="C4657" s="12" t="str">
        <f t="shared" si="730"/>
        <v>HiALM</v>
      </c>
      <c r="D4657" s="12" t="str">
        <f t="shared" si="731"/>
        <v>BP_Value_var</v>
      </c>
      <c r="E4657" s="13" t="str">
        <f t="shared" si="732"/>
        <v>CHPF_M4_Current_BP_Value_var</v>
      </c>
      <c r="F4657" s="14" t="str">
        <f t="shared" si="725"/>
        <v>BP_Value_var_HiALM</v>
      </c>
      <c r="G4657" s="10" t="str">
        <f t="shared" si="726"/>
        <v>CHPF_M4_Current_HiALM</v>
      </c>
      <c r="H4657" s="10" t="str">
        <f>VLOOKUP(基本表格!E4657,起始地址定义!A:D,4,FALSE)&amp;" "&amp;Q4657</f>
        <v>2122+P2-M4 2#双螺旋运输机B 反馈电流 上限报警</v>
      </c>
      <c r="I4657" s="10" t="str">
        <f t="shared" si="727"/>
        <v>DB100,X1150.5</v>
      </c>
      <c r="J4657" s="13" t="str">
        <f>VLOOKUP(E4657,起始地址定义!A:D,2,FALSE)</f>
        <v>DB100</v>
      </c>
      <c r="K4657" s="12" t="str">
        <f t="shared" si="728"/>
        <v>X1150.5</v>
      </c>
      <c r="L4657" s="13">
        <f>VLOOKUP(E4657,起始地址定义!A:D,3,FALSE)</f>
        <v>1150</v>
      </c>
      <c r="M4657" s="14">
        <f>VLOOKUP($F4657,类型描述及偏移量!$C:$H,2,FALSE)</f>
        <v>0.5</v>
      </c>
      <c r="N4657" s="14" t="str">
        <f>VLOOKUP($F4657,类型描述及偏移量!$C:$H,3,FALSE)</f>
        <v>离散</v>
      </c>
      <c r="O4657" s="14" t="str">
        <f>VLOOKUP($F4657,类型描述及偏移量!$C:$H,4,FALSE)</f>
        <v>None</v>
      </c>
      <c r="P4657" s="14" t="str">
        <f>VLOOKUP($F4657,类型描述及偏移量!$C:$H,5,FALSE)</f>
        <v>Yes</v>
      </c>
      <c r="Q4657" s="14" t="str">
        <f>VLOOKUP($F4657,类型描述及偏移量!$C:$H,6,FALSE)</f>
        <v>上限报警</v>
      </c>
    </row>
    <row r="4658" hidden="1" spans="1:17">
      <c r="A4658" s="12" t="s">
        <v>128</v>
      </c>
      <c r="B4658" s="12" t="str">
        <f t="shared" si="729"/>
        <v>M4_Current</v>
      </c>
      <c r="C4658" s="12" t="str">
        <f t="shared" si="730"/>
        <v>LoALM</v>
      </c>
      <c r="D4658" s="12" t="str">
        <f t="shared" si="731"/>
        <v>BP_Value_var</v>
      </c>
      <c r="E4658" s="13" t="str">
        <f t="shared" si="732"/>
        <v>CHPF_M4_Current_BP_Value_var</v>
      </c>
      <c r="F4658" s="14" t="str">
        <f t="shared" si="725"/>
        <v>BP_Value_var_LoALM</v>
      </c>
      <c r="G4658" s="10" t="str">
        <f t="shared" si="726"/>
        <v>CHPF_M4_Current_LoALM</v>
      </c>
      <c r="H4658" s="10" t="str">
        <f>VLOOKUP(基本表格!E4658,起始地址定义!A:D,4,FALSE)&amp;" "&amp;Q4658</f>
        <v>2122+P2-M4 2#双螺旋运输机B 反馈电流 下限报警</v>
      </c>
      <c r="I4658" s="10" t="str">
        <f t="shared" si="727"/>
        <v>DB100,X1150.6</v>
      </c>
      <c r="J4658" s="13" t="str">
        <f>VLOOKUP(E4658,起始地址定义!A:D,2,FALSE)</f>
        <v>DB100</v>
      </c>
      <c r="K4658" s="12" t="str">
        <f t="shared" si="728"/>
        <v>X1150.6</v>
      </c>
      <c r="L4658" s="13">
        <f>VLOOKUP(E4658,起始地址定义!A:D,3,FALSE)</f>
        <v>1150</v>
      </c>
      <c r="M4658" s="14">
        <f>VLOOKUP($F4658,类型描述及偏移量!$C:$H,2,FALSE)</f>
        <v>0.600000000000001</v>
      </c>
      <c r="N4658" s="14" t="str">
        <f>VLOOKUP($F4658,类型描述及偏移量!$C:$H,3,FALSE)</f>
        <v>离散</v>
      </c>
      <c r="O4658" s="14" t="str">
        <f>VLOOKUP($F4658,类型描述及偏移量!$C:$H,4,FALSE)</f>
        <v>None</v>
      </c>
      <c r="P4658" s="14" t="str">
        <f>VLOOKUP($F4658,类型描述及偏移量!$C:$H,5,FALSE)</f>
        <v>Yes</v>
      </c>
      <c r="Q4658" s="14" t="str">
        <f>VLOOKUP($F4658,类型描述及偏移量!$C:$H,6,FALSE)</f>
        <v>下限报警</v>
      </c>
    </row>
    <row r="4659" hidden="1" spans="1:17">
      <c r="A4659" s="12" t="s">
        <v>128</v>
      </c>
      <c r="B4659" s="12" t="str">
        <f t="shared" si="729"/>
        <v>M4_Current</v>
      </c>
      <c r="C4659" s="12" t="str">
        <f t="shared" si="730"/>
        <v>HiHiALM</v>
      </c>
      <c r="D4659" s="12" t="str">
        <f t="shared" si="731"/>
        <v>BP_Value_var</v>
      </c>
      <c r="E4659" s="13" t="str">
        <f t="shared" si="732"/>
        <v>CHPF_M4_Current_BP_Value_var</v>
      </c>
      <c r="F4659" s="14" t="str">
        <f t="shared" si="725"/>
        <v>BP_Value_var_HiHiALM</v>
      </c>
      <c r="G4659" s="10" t="str">
        <f t="shared" si="726"/>
        <v>CHPF_M4_Current_HiHiALM</v>
      </c>
      <c r="H4659" s="10" t="str">
        <f>VLOOKUP(基本表格!E4659,起始地址定义!A:D,4,FALSE)&amp;" "&amp;Q4659</f>
        <v>2122+P2-M4 2#双螺旋运输机B 反馈电流 上上限报警</v>
      </c>
      <c r="I4659" s="10" t="str">
        <f t="shared" si="727"/>
        <v>DB100,X1150.7</v>
      </c>
      <c r="J4659" s="13" t="str">
        <f>VLOOKUP(E4659,起始地址定义!A:D,2,FALSE)</f>
        <v>DB100</v>
      </c>
      <c r="K4659" s="12" t="str">
        <f t="shared" si="728"/>
        <v>X1150.7</v>
      </c>
      <c r="L4659" s="13">
        <f>VLOOKUP(E4659,起始地址定义!A:D,3,FALSE)</f>
        <v>1150</v>
      </c>
      <c r="M4659" s="14">
        <f>VLOOKUP($F4659,类型描述及偏移量!$C:$H,2,FALSE)</f>
        <v>0.700000000000003</v>
      </c>
      <c r="N4659" s="14" t="str">
        <f>VLOOKUP($F4659,类型描述及偏移量!$C:$H,3,FALSE)</f>
        <v>离散</v>
      </c>
      <c r="O4659" s="14" t="str">
        <f>VLOOKUP($F4659,类型描述及偏移量!$C:$H,4,FALSE)</f>
        <v>On</v>
      </c>
      <c r="P4659" s="14" t="str">
        <f>VLOOKUP($F4659,类型描述及偏移量!$C:$H,5,FALSE)</f>
        <v>Yes</v>
      </c>
      <c r="Q4659" s="14" t="str">
        <f>VLOOKUP($F4659,类型描述及偏移量!$C:$H,6,FALSE)</f>
        <v>上上限报警</v>
      </c>
    </row>
    <row r="4660" hidden="1" spans="1:17">
      <c r="A4660" s="12" t="s">
        <v>128</v>
      </c>
      <c r="B4660" s="12" t="str">
        <f t="shared" si="729"/>
        <v>M4_Current</v>
      </c>
      <c r="C4660" s="12" t="str">
        <f t="shared" si="730"/>
        <v>LoLoALM</v>
      </c>
      <c r="D4660" s="12" t="str">
        <f t="shared" si="731"/>
        <v>BP_Value_var</v>
      </c>
      <c r="E4660" s="13" t="str">
        <f t="shared" si="732"/>
        <v>CHPF_M4_Current_BP_Value_var</v>
      </c>
      <c r="F4660" s="14" t="str">
        <f t="shared" si="725"/>
        <v>BP_Value_var_LoLoALM</v>
      </c>
      <c r="G4660" s="10" t="str">
        <f t="shared" si="726"/>
        <v>CHPF_M4_Current_LoLoALM</v>
      </c>
      <c r="H4660" s="10" t="str">
        <f>VLOOKUP(基本表格!E4660,起始地址定义!A:D,4,FALSE)&amp;" "&amp;Q4660</f>
        <v>2122+P2-M4 2#双螺旋运输机B 反馈电流 下下限报警</v>
      </c>
      <c r="I4660" s="10" t="str">
        <f t="shared" si="727"/>
        <v>DB100,X1151.0</v>
      </c>
      <c r="J4660" s="13" t="str">
        <f>VLOOKUP(E4660,起始地址定义!A:D,2,FALSE)</f>
        <v>DB100</v>
      </c>
      <c r="K4660" s="12" t="str">
        <f t="shared" si="728"/>
        <v>X1151.0</v>
      </c>
      <c r="L4660" s="13">
        <f>VLOOKUP(E4660,起始地址定义!A:D,3,FALSE)</f>
        <v>1150</v>
      </c>
      <c r="M4660" s="14">
        <f>VLOOKUP($F4660,类型描述及偏移量!$C:$H,2,FALSE)</f>
        <v>1</v>
      </c>
      <c r="N4660" s="14" t="str">
        <f>VLOOKUP($F4660,类型描述及偏移量!$C:$H,3,FALSE)</f>
        <v>离散</v>
      </c>
      <c r="O4660" s="14" t="str">
        <f>VLOOKUP($F4660,类型描述及偏移量!$C:$H,4,FALSE)</f>
        <v>On</v>
      </c>
      <c r="P4660" s="14" t="str">
        <f>VLOOKUP($F4660,类型描述及偏移量!$C:$H,5,FALSE)</f>
        <v>Yes</v>
      </c>
      <c r="Q4660" s="14" t="str">
        <f>VLOOKUP($F4660,类型描述及偏移量!$C:$H,6,FALSE)</f>
        <v>下下限报警</v>
      </c>
    </row>
    <row r="4661" hidden="1" spans="1:17">
      <c r="A4661" s="12" t="s">
        <v>128</v>
      </c>
      <c r="B4661" s="12" t="str">
        <f t="shared" si="729"/>
        <v>M4_Current</v>
      </c>
      <c r="C4661" s="12" t="str">
        <f t="shared" si="730"/>
        <v>LimALM</v>
      </c>
      <c r="D4661" s="12" t="str">
        <f t="shared" si="731"/>
        <v>BP_Value_var</v>
      </c>
      <c r="E4661" s="13" t="str">
        <f t="shared" si="732"/>
        <v>CHPF_M4_Current_BP_Value_var</v>
      </c>
      <c r="F4661" s="14" t="str">
        <f t="shared" si="725"/>
        <v>BP_Value_var_LimALM</v>
      </c>
      <c r="G4661" s="10" t="str">
        <f t="shared" si="726"/>
        <v>CHPF_M4_Current_LimALM</v>
      </c>
      <c r="H4661" s="10" t="str">
        <f>VLOOKUP(基本表格!E4661,起始地址定义!A:D,4,FALSE)&amp;" "&amp;Q4661</f>
        <v>2122+P2-M4 2#双螺旋运输机B 反馈电流 极限报警</v>
      </c>
      <c r="I4661" s="10" t="str">
        <f t="shared" si="727"/>
        <v>DB100,X1151.1</v>
      </c>
      <c r="J4661" s="13" t="str">
        <f>VLOOKUP(E4661,起始地址定义!A:D,2,FALSE)</f>
        <v>DB100</v>
      </c>
      <c r="K4661" s="12" t="str">
        <f t="shared" si="728"/>
        <v>X1151.1</v>
      </c>
      <c r="L4661" s="13">
        <f>VLOOKUP(E4661,起始地址定义!A:D,3,FALSE)</f>
        <v>1150</v>
      </c>
      <c r="M4661" s="14">
        <f>VLOOKUP($F4661,类型描述及偏移量!$C:$H,2,FALSE)</f>
        <v>1.1</v>
      </c>
      <c r="N4661" s="14" t="str">
        <f>VLOOKUP($F4661,类型描述及偏移量!$C:$H,3,FALSE)</f>
        <v>离散</v>
      </c>
      <c r="O4661" s="14" t="str">
        <f>VLOOKUP($F4661,类型描述及偏移量!$C:$H,4,FALSE)</f>
        <v>On</v>
      </c>
      <c r="P4661" s="14" t="str">
        <f>VLOOKUP($F4661,类型描述及偏移量!$C:$H,5,FALSE)</f>
        <v>Yes</v>
      </c>
      <c r="Q4661" s="14" t="str">
        <f>VLOOKUP($F4661,类型描述及偏移量!$C:$H,6,FALSE)</f>
        <v>极限报警</v>
      </c>
    </row>
    <row r="4662" hidden="1" spans="1:17">
      <c r="A4662" s="12" t="s">
        <v>128</v>
      </c>
      <c r="B4662" s="12" t="str">
        <f t="shared" si="729"/>
        <v>M4_Current</v>
      </c>
      <c r="C4662" s="12" t="str">
        <f t="shared" si="730"/>
        <v>LostALM</v>
      </c>
      <c r="D4662" s="12" t="str">
        <f t="shared" si="731"/>
        <v>BP_Value_var</v>
      </c>
      <c r="E4662" s="13" t="str">
        <f t="shared" si="732"/>
        <v>CHPF_M4_Current_BP_Value_var</v>
      </c>
      <c r="F4662" s="14" t="str">
        <f t="shared" si="725"/>
        <v>BP_Value_var_LostALM</v>
      </c>
      <c r="G4662" s="10" t="str">
        <f t="shared" si="726"/>
        <v>CHPF_M4_Current_LostALM</v>
      </c>
      <c r="H4662" s="10" t="str">
        <f>VLOOKUP(基本表格!E4662,起始地址定义!A:D,4,FALSE)&amp;" "&amp;Q4662</f>
        <v>2122+P2-M4 2#双螺旋运输机B 反馈电流 传感器断线报警</v>
      </c>
      <c r="I4662" s="10" t="str">
        <f t="shared" si="727"/>
        <v>DB100,X1151.2</v>
      </c>
      <c r="J4662" s="13" t="str">
        <f>VLOOKUP(E4662,起始地址定义!A:D,2,FALSE)</f>
        <v>DB100</v>
      </c>
      <c r="K4662" s="12" t="str">
        <f t="shared" si="728"/>
        <v>X1151.2</v>
      </c>
      <c r="L4662" s="13">
        <f>VLOOKUP(E4662,起始地址定义!A:D,3,FALSE)</f>
        <v>1150</v>
      </c>
      <c r="M4662" s="14">
        <f>VLOOKUP($F4662,类型描述及偏移量!$C:$H,2,FALSE)</f>
        <v>1.2</v>
      </c>
      <c r="N4662" s="14" t="str">
        <f>VLOOKUP($F4662,类型描述及偏移量!$C:$H,3,FALSE)</f>
        <v>离散</v>
      </c>
      <c r="O4662" s="14" t="str">
        <f>VLOOKUP($F4662,类型描述及偏移量!$C:$H,4,FALSE)</f>
        <v>On</v>
      </c>
      <c r="P4662" s="14" t="str">
        <f>VLOOKUP($F4662,类型描述及偏移量!$C:$H,5,FALSE)</f>
        <v>Yes</v>
      </c>
      <c r="Q4662" s="14" t="str">
        <f>VLOOKUP($F4662,类型描述及偏移量!$C:$H,6,FALSE)</f>
        <v>传感器断线报警</v>
      </c>
    </row>
    <row r="4663" hidden="1" spans="1:17">
      <c r="A4663" s="12" t="s">
        <v>128</v>
      </c>
      <c r="B4663" s="12" t="str">
        <f t="shared" si="729"/>
        <v>M4_Current</v>
      </c>
      <c r="C4663" s="12" t="str">
        <f t="shared" si="730"/>
        <v>Code</v>
      </c>
      <c r="D4663" s="12" t="str">
        <f t="shared" si="731"/>
        <v>BP_Value_var</v>
      </c>
      <c r="E4663" s="13" t="str">
        <f t="shared" si="732"/>
        <v>CHPF_M4_Current_BP_Value_var</v>
      </c>
      <c r="F4663" s="14" t="str">
        <f t="shared" si="725"/>
        <v>BP_Value_var_Code</v>
      </c>
      <c r="G4663" s="10" t="str">
        <f t="shared" si="726"/>
        <v>CHPF_M4_Current_Code</v>
      </c>
      <c r="H4663" s="10" t="str">
        <f>VLOOKUP(基本表格!E4663,起始地址定义!A:D,4,FALSE)&amp;" "&amp;Q4663</f>
        <v>2122+P2-M4 2#双螺旋运输机B 反馈电流 实际内码</v>
      </c>
      <c r="I4663" s="10" t="str">
        <f t="shared" si="727"/>
        <v>DB100,INT1152</v>
      </c>
      <c r="J4663" s="13" t="str">
        <f>VLOOKUP(E4663,起始地址定义!A:D,2,FALSE)</f>
        <v>DB100</v>
      </c>
      <c r="K4663" s="12" t="str">
        <f t="shared" si="728"/>
        <v>INT1152</v>
      </c>
      <c r="L4663" s="13">
        <f>VLOOKUP(E4663,起始地址定义!A:D,3,FALSE)</f>
        <v>1150</v>
      </c>
      <c r="M4663" s="14">
        <f>VLOOKUP($F4663,类型描述及偏移量!$C:$H,2,FALSE)</f>
        <v>2</v>
      </c>
      <c r="N4663" s="14" t="str">
        <f>VLOOKUP($F4663,类型描述及偏移量!$C:$H,3,FALSE)</f>
        <v>整型</v>
      </c>
      <c r="O4663" s="14" t="str">
        <f>VLOOKUP($F4663,类型描述及偏移量!$C:$H,4,FALSE)</f>
        <v>None</v>
      </c>
      <c r="P4663" s="14" t="str">
        <f>VLOOKUP($F4663,类型描述及偏移量!$C:$H,5,FALSE)</f>
        <v>Yes</v>
      </c>
      <c r="Q4663" s="14" t="str">
        <f>VLOOKUP($F4663,类型描述及偏移量!$C:$H,6,FALSE)</f>
        <v>实际内码</v>
      </c>
    </row>
    <row r="4664" hidden="1" spans="1:17">
      <c r="A4664" s="12" t="s">
        <v>128</v>
      </c>
      <c r="B4664" s="12" t="str">
        <f t="shared" si="729"/>
        <v>M4_Current</v>
      </c>
      <c r="C4664" s="12" t="str">
        <f t="shared" si="730"/>
        <v>Value</v>
      </c>
      <c r="D4664" s="12" t="str">
        <f t="shared" si="731"/>
        <v>BP_Value_var</v>
      </c>
      <c r="E4664" s="13" t="str">
        <f t="shared" si="732"/>
        <v>CHPF_M4_Current_BP_Value_var</v>
      </c>
      <c r="F4664" s="14" t="str">
        <f t="shared" si="725"/>
        <v>BP_Value_var_Value</v>
      </c>
      <c r="G4664" s="10" t="str">
        <f t="shared" si="726"/>
        <v>CHPF_M4_Current_Value</v>
      </c>
      <c r="H4664" s="10" t="str">
        <f>VLOOKUP(基本表格!E4664,起始地址定义!A:D,4,FALSE)&amp;" "&amp;Q4664</f>
        <v>2122+P2-M4 2#双螺旋运输机B 反馈电流 实际值</v>
      </c>
      <c r="I4664" s="10" t="str">
        <f t="shared" si="727"/>
        <v>DB100,REAL1156</v>
      </c>
      <c r="J4664" s="13" t="str">
        <f>VLOOKUP(E4664,起始地址定义!A:D,2,FALSE)</f>
        <v>DB100</v>
      </c>
      <c r="K4664" s="12" t="str">
        <f t="shared" si="728"/>
        <v>REAL1156</v>
      </c>
      <c r="L4664" s="13">
        <f>VLOOKUP(E4664,起始地址定义!A:D,3,FALSE)</f>
        <v>1150</v>
      </c>
      <c r="M4664" s="14">
        <f>VLOOKUP($F4664,类型描述及偏移量!$C:$H,2,FALSE)</f>
        <v>6</v>
      </c>
      <c r="N4664" s="14" t="str">
        <f>VLOOKUP($F4664,类型描述及偏移量!$C:$H,3,FALSE)</f>
        <v>实型</v>
      </c>
      <c r="O4664" s="14" t="str">
        <f>VLOOKUP($F4664,类型描述及偏移量!$C:$H,4,FALSE)</f>
        <v>None</v>
      </c>
      <c r="P4664" s="14" t="str">
        <f>VLOOKUP($F4664,类型描述及偏移量!$C:$H,5,FALSE)</f>
        <v>Yes</v>
      </c>
      <c r="Q4664" s="14" t="str">
        <f>VLOOKUP($F4664,类型描述及偏移量!$C:$H,6,FALSE)</f>
        <v>实际值</v>
      </c>
    </row>
    <row r="4665" hidden="1" spans="1:17">
      <c r="A4665" s="12" t="s">
        <v>128</v>
      </c>
      <c r="B4665" s="12" t="str">
        <f t="shared" si="729"/>
        <v>M4_Current</v>
      </c>
      <c r="C4665" s="12" t="str">
        <f t="shared" si="730"/>
        <v>Range</v>
      </c>
      <c r="D4665" s="12" t="str">
        <f t="shared" si="731"/>
        <v>BP_Value_var</v>
      </c>
      <c r="E4665" s="13" t="str">
        <f t="shared" si="732"/>
        <v>CHPF_M4_Current_BP_Value_var</v>
      </c>
      <c r="F4665" s="14" t="str">
        <f t="shared" si="725"/>
        <v>BP_Value_var_Range</v>
      </c>
      <c r="G4665" s="10" t="str">
        <f t="shared" si="726"/>
        <v>CHPF_M4_Current_Range</v>
      </c>
      <c r="H4665" s="10" t="str">
        <f>VLOOKUP(基本表格!E4665,起始地址定义!A:D,4,FALSE)&amp;" "&amp;Q4665</f>
        <v>2122+P2-M4 2#双螺旋运输机B 反馈电流 量程</v>
      </c>
      <c r="I4665" s="10" t="str">
        <f t="shared" si="727"/>
        <v>DB100,REAL1160</v>
      </c>
      <c r="J4665" s="13" t="str">
        <f>VLOOKUP(E4665,起始地址定义!A:D,2,FALSE)</f>
        <v>DB100</v>
      </c>
      <c r="K4665" s="12" t="str">
        <f t="shared" si="728"/>
        <v>REAL1160</v>
      </c>
      <c r="L4665" s="13">
        <f>VLOOKUP(E4665,起始地址定义!A:D,3,FALSE)</f>
        <v>1150</v>
      </c>
      <c r="M4665" s="14">
        <f>VLOOKUP($F4665,类型描述及偏移量!$C:$H,2,FALSE)</f>
        <v>10</v>
      </c>
      <c r="N4665" s="14" t="str">
        <f>VLOOKUP($F4665,类型描述及偏移量!$C:$H,3,FALSE)</f>
        <v>实型</v>
      </c>
      <c r="O4665" s="14" t="str">
        <f>VLOOKUP($F4665,类型描述及偏移量!$C:$H,4,FALSE)</f>
        <v>None</v>
      </c>
      <c r="P4665" s="14" t="str">
        <f>VLOOKUP($F4665,类型描述及偏移量!$C:$H,5,FALSE)</f>
        <v>No</v>
      </c>
      <c r="Q4665" s="14" t="str">
        <f>VLOOKUP($F4665,类型描述及偏移量!$C:$H,6,FALSE)</f>
        <v>量程</v>
      </c>
    </row>
    <row r="4666" hidden="1" spans="1:17">
      <c r="A4666" s="12" t="s">
        <v>128</v>
      </c>
      <c r="B4666" s="12" t="str">
        <f t="shared" si="729"/>
        <v>M4_Current</v>
      </c>
      <c r="C4666" s="12" t="str">
        <f t="shared" si="730"/>
        <v>Hi</v>
      </c>
      <c r="D4666" s="12" t="str">
        <f t="shared" si="731"/>
        <v>BP_Value_var</v>
      </c>
      <c r="E4666" s="13" t="str">
        <f t="shared" si="732"/>
        <v>CHPF_M4_Current_BP_Value_var</v>
      </c>
      <c r="F4666" s="14" t="str">
        <f t="shared" si="725"/>
        <v>BP_Value_var_Hi</v>
      </c>
      <c r="G4666" s="10" t="str">
        <f t="shared" si="726"/>
        <v>CHPF_M4_Current_Hi</v>
      </c>
      <c r="H4666" s="10" t="str">
        <f>VLOOKUP(基本表格!E4666,起始地址定义!A:D,4,FALSE)&amp;" "&amp;Q4666</f>
        <v>2122+P2-M4 2#双螺旋运输机B 反馈电流 上限值</v>
      </c>
      <c r="I4666" s="10" t="str">
        <f t="shared" si="727"/>
        <v>DB100,REAL1164</v>
      </c>
      <c r="J4666" s="13" t="str">
        <f>VLOOKUP(E4666,起始地址定义!A:D,2,FALSE)</f>
        <v>DB100</v>
      </c>
      <c r="K4666" s="12" t="str">
        <f t="shared" si="728"/>
        <v>REAL1164</v>
      </c>
      <c r="L4666" s="13">
        <f>VLOOKUP(E4666,起始地址定义!A:D,3,FALSE)</f>
        <v>1150</v>
      </c>
      <c r="M4666" s="14">
        <f>VLOOKUP($F4666,类型描述及偏移量!$C:$H,2,FALSE)</f>
        <v>14</v>
      </c>
      <c r="N4666" s="14" t="str">
        <f>VLOOKUP($F4666,类型描述及偏移量!$C:$H,3,FALSE)</f>
        <v>实型</v>
      </c>
      <c r="O4666" s="14" t="str">
        <f>VLOOKUP($F4666,类型描述及偏移量!$C:$H,4,FALSE)</f>
        <v>None</v>
      </c>
      <c r="P4666" s="14" t="str">
        <f>VLOOKUP($F4666,类型描述及偏移量!$C:$H,5,FALSE)</f>
        <v>No</v>
      </c>
      <c r="Q4666" s="14" t="str">
        <f>VLOOKUP($F4666,类型描述及偏移量!$C:$H,6,FALSE)</f>
        <v>上限值</v>
      </c>
    </row>
    <row r="4667" hidden="1" spans="1:17">
      <c r="A4667" s="12" t="s">
        <v>128</v>
      </c>
      <c r="B4667" s="12" t="str">
        <f t="shared" si="729"/>
        <v>M4_Current</v>
      </c>
      <c r="C4667" s="12" t="str">
        <f t="shared" si="730"/>
        <v>Lo</v>
      </c>
      <c r="D4667" s="12" t="str">
        <f t="shared" si="731"/>
        <v>BP_Value_var</v>
      </c>
      <c r="E4667" s="13" t="str">
        <f t="shared" si="732"/>
        <v>CHPF_M4_Current_BP_Value_var</v>
      </c>
      <c r="F4667" s="14" t="str">
        <f t="shared" si="725"/>
        <v>BP_Value_var_Lo</v>
      </c>
      <c r="G4667" s="10" t="str">
        <f t="shared" si="726"/>
        <v>CHPF_M4_Current_Lo</v>
      </c>
      <c r="H4667" s="10" t="str">
        <f>VLOOKUP(基本表格!E4667,起始地址定义!A:D,4,FALSE)&amp;" "&amp;Q4667</f>
        <v>2122+P2-M4 2#双螺旋运输机B 反馈电流 下限值</v>
      </c>
      <c r="I4667" s="10" t="str">
        <f t="shared" si="727"/>
        <v>DB100,REAL1168</v>
      </c>
      <c r="J4667" s="13" t="str">
        <f>VLOOKUP(E4667,起始地址定义!A:D,2,FALSE)</f>
        <v>DB100</v>
      </c>
      <c r="K4667" s="12" t="str">
        <f t="shared" si="728"/>
        <v>REAL1168</v>
      </c>
      <c r="L4667" s="13">
        <f>VLOOKUP(E4667,起始地址定义!A:D,3,FALSE)</f>
        <v>1150</v>
      </c>
      <c r="M4667" s="14">
        <f>VLOOKUP($F4667,类型描述及偏移量!$C:$H,2,FALSE)</f>
        <v>18</v>
      </c>
      <c r="N4667" s="14" t="str">
        <f>VLOOKUP($F4667,类型描述及偏移量!$C:$H,3,FALSE)</f>
        <v>实型</v>
      </c>
      <c r="O4667" s="14" t="str">
        <f>VLOOKUP($F4667,类型描述及偏移量!$C:$H,4,FALSE)</f>
        <v>None</v>
      </c>
      <c r="P4667" s="14" t="str">
        <f>VLOOKUP($F4667,类型描述及偏移量!$C:$H,5,FALSE)</f>
        <v>No</v>
      </c>
      <c r="Q4667" s="14" t="str">
        <f>VLOOKUP($F4667,类型描述及偏移量!$C:$H,6,FALSE)</f>
        <v>下限值</v>
      </c>
    </row>
    <row r="4668" hidden="1" spans="1:17">
      <c r="A4668" s="12" t="s">
        <v>128</v>
      </c>
      <c r="B4668" s="12" t="str">
        <f t="shared" si="729"/>
        <v>M4_Current</v>
      </c>
      <c r="C4668" s="12" t="str">
        <f t="shared" si="730"/>
        <v>HiHi</v>
      </c>
      <c r="D4668" s="12" t="str">
        <f t="shared" si="731"/>
        <v>BP_Value_var</v>
      </c>
      <c r="E4668" s="13" t="str">
        <f t="shared" si="732"/>
        <v>CHPF_M4_Current_BP_Value_var</v>
      </c>
      <c r="F4668" s="14" t="str">
        <f t="shared" si="725"/>
        <v>BP_Value_var_HiHi</v>
      </c>
      <c r="G4668" s="10" t="str">
        <f t="shared" si="726"/>
        <v>CHPF_M4_Current_HiHi</v>
      </c>
      <c r="H4668" s="10" t="str">
        <f>VLOOKUP(基本表格!E4668,起始地址定义!A:D,4,FALSE)&amp;" "&amp;Q4668</f>
        <v>2122+P2-M4 2#双螺旋运输机B 反馈电流 上上限值</v>
      </c>
      <c r="I4668" s="10" t="str">
        <f t="shared" si="727"/>
        <v>DB100,REAL1172</v>
      </c>
      <c r="J4668" s="13" t="str">
        <f>VLOOKUP(E4668,起始地址定义!A:D,2,FALSE)</f>
        <v>DB100</v>
      </c>
      <c r="K4668" s="12" t="str">
        <f t="shared" si="728"/>
        <v>REAL1172</v>
      </c>
      <c r="L4668" s="13">
        <f>VLOOKUP(E4668,起始地址定义!A:D,3,FALSE)</f>
        <v>1150</v>
      </c>
      <c r="M4668" s="14">
        <f>VLOOKUP($F4668,类型描述及偏移量!$C:$H,2,FALSE)</f>
        <v>22</v>
      </c>
      <c r="N4668" s="14" t="str">
        <f>VLOOKUP($F4668,类型描述及偏移量!$C:$H,3,FALSE)</f>
        <v>实型</v>
      </c>
      <c r="O4668" s="14" t="str">
        <f>VLOOKUP($F4668,类型描述及偏移量!$C:$H,4,FALSE)</f>
        <v>None</v>
      </c>
      <c r="P4668" s="14" t="str">
        <f>VLOOKUP($F4668,类型描述及偏移量!$C:$H,5,FALSE)</f>
        <v>No</v>
      </c>
      <c r="Q4668" s="14" t="str">
        <f>VLOOKUP($F4668,类型描述及偏移量!$C:$H,6,FALSE)</f>
        <v>上上限值</v>
      </c>
    </row>
    <row r="4669" hidden="1" spans="1:17">
      <c r="A4669" s="12" t="s">
        <v>128</v>
      </c>
      <c r="B4669" s="12" t="str">
        <f t="shared" si="729"/>
        <v>M4_Current</v>
      </c>
      <c r="C4669" s="12" t="str">
        <f t="shared" si="730"/>
        <v>LoLo</v>
      </c>
      <c r="D4669" s="12" t="str">
        <f t="shared" si="731"/>
        <v>BP_Value_var</v>
      </c>
      <c r="E4669" s="13" t="str">
        <f t="shared" si="732"/>
        <v>CHPF_M4_Current_BP_Value_var</v>
      </c>
      <c r="F4669" s="14" t="str">
        <f t="shared" ref="F4669:F4732" si="733">D4669&amp;"_"&amp;C4669</f>
        <v>BP_Value_var_LoLo</v>
      </c>
      <c r="G4669" s="10" t="str">
        <f t="shared" ref="G4669:G4732" si="734">A4669&amp;"_"&amp;IF(B4669="DB","",B4669&amp;"_")&amp;C4669</f>
        <v>CHPF_M4_Current_LoLo</v>
      </c>
      <c r="H4669" s="10" t="str">
        <f>VLOOKUP(基本表格!E4669,起始地址定义!A:D,4,FALSE)&amp;" "&amp;Q4669</f>
        <v>2122+P2-M4 2#双螺旋运输机B 反馈电流 下下限值</v>
      </c>
      <c r="I4669" s="10" t="str">
        <f t="shared" ref="I4669:I4732" si="735">J4669&amp;","&amp;K4669</f>
        <v>DB100,REAL1176</v>
      </c>
      <c r="J4669" s="13" t="str">
        <f>VLOOKUP(E4669,起始地址定义!A:D,2,FALSE)</f>
        <v>DB100</v>
      </c>
      <c r="K4669" s="12" t="str">
        <f t="shared" ref="K4669:K4732" si="736">IF(N4669="离散","X",IF(N4669="实型","REAL","INT"))&amp;IF(N4669="离散",TEXT(L4669+M4669,"0.0"),L4669+M4669)</f>
        <v>REAL1176</v>
      </c>
      <c r="L4669" s="13">
        <f>VLOOKUP(E4669,起始地址定义!A:D,3,FALSE)</f>
        <v>1150</v>
      </c>
      <c r="M4669" s="14">
        <f>VLOOKUP($F4669,类型描述及偏移量!$C:$H,2,FALSE)</f>
        <v>26</v>
      </c>
      <c r="N4669" s="14" t="str">
        <f>VLOOKUP($F4669,类型描述及偏移量!$C:$H,3,FALSE)</f>
        <v>实型</v>
      </c>
      <c r="O4669" s="14" t="str">
        <f>VLOOKUP($F4669,类型描述及偏移量!$C:$H,4,FALSE)</f>
        <v>None</v>
      </c>
      <c r="P4669" s="14" t="str">
        <f>VLOOKUP($F4669,类型描述及偏移量!$C:$H,5,FALSE)</f>
        <v>No</v>
      </c>
      <c r="Q4669" s="14" t="str">
        <f>VLOOKUP($F4669,类型描述及偏移量!$C:$H,6,FALSE)</f>
        <v>下下限值</v>
      </c>
    </row>
    <row r="4670" hidden="1" spans="1:17">
      <c r="A4670" s="12" t="s">
        <v>128</v>
      </c>
      <c r="B4670" s="12" t="str">
        <f t="shared" si="729"/>
        <v>M5_M</v>
      </c>
      <c r="C4670" s="12" t="str">
        <f t="shared" si="730"/>
        <v>Enable</v>
      </c>
      <c r="D4670" s="12" t="str">
        <f t="shared" si="731"/>
        <v>BP_Motor_var</v>
      </c>
      <c r="E4670" s="13" t="str">
        <f t="shared" si="732"/>
        <v>CHPF_M5_M_BP_Motor_var</v>
      </c>
      <c r="F4670" s="14" t="str">
        <f t="shared" si="733"/>
        <v>BP_Motor_var_Enable</v>
      </c>
      <c r="G4670" s="10" t="str">
        <f t="shared" si="734"/>
        <v>CHPF_M5_M_Enable</v>
      </c>
      <c r="H4670" s="10" t="str">
        <f>VLOOKUP(基本表格!E4670,起始地址定义!A:D,4,FALSE)&amp;" "&amp;Q4670</f>
        <v>2123+P2-M5 3#双螺旋运输机A 电机控制 使能</v>
      </c>
      <c r="I4670" s="10" t="str">
        <f t="shared" si="735"/>
        <v>DB100,X1200.0</v>
      </c>
      <c r="J4670" s="13" t="str">
        <f>VLOOKUP(E4670,起始地址定义!A:D,2,FALSE)</f>
        <v>DB100</v>
      </c>
      <c r="K4670" s="12" t="str">
        <f t="shared" si="736"/>
        <v>X1200.0</v>
      </c>
      <c r="L4670" s="13">
        <f>VLOOKUP(E4670,起始地址定义!A:D,3,FALSE)</f>
        <v>1200</v>
      </c>
      <c r="M4670" s="14">
        <f>VLOOKUP($F4670,类型描述及偏移量!$C:$H,2,FALSE)</f>
        <v>0</v>
      </c>
      <c r="N4670" s="14" t="str">
        <f>VLOOKUP($F4670,类型描述及偏移量!$C:$H,3,FALSE)</f>
        <v>离散</v>
      </c>
      <c r="O4670" s="14" t="str">
        <f>VLOOKUP($F4670,类型描述及偏移量!$C:$H,4,FALSE)</f>
        <v>None</v>
      </c>
      <c r="P4670" s="14" t="str">
        <f>VLOOKUP($F4670,类型描述及偏移量!$C:$H,5,FALSE)</f>
        <v>No</v>
      </c>
      <c r="Q4670" s="14" t="str">
        <f>VLOOKUP($F4670,类型描述及偏移量!$C:$H,6,FALSE)</f>
        <v>使能</v>
      </c>
    </row>
    <row r="4671" hidden="1" spans="1:17">
      <c r="A4671" s="12" t="s">
        <v>128</v>
      </c>
      <c r="B4671" s="12" t="str">
        <f t="shared" si="729"/>
        <v>M5_M</v>
      </c>
      <c r="C4671" s="12" t="str">
        <f t="shared" si="730"/>
        <v>Auto_Status</v>
      </c>
      <c r="D4671" s="12" t="str">
        <f t="shared" si="731"/>
        <v>BP_Motor_var</v>
      </c>
      <c r="E4671" s="13" t="str">
        <f t="shared" si="732"/>
        <v>CHPF_M5_M_BP_Motor_var</v>
      </c>
      <c r="F4671" s="14" t="str">
        <f t="shared" si="733"/>
        <v>BP_Motor_var_Auto_Status</v>
      </c>
      <c r="G4671" s="10" t="str">
        <f t="shared" si="734"/>
        <v>CHPF_M5_M_Auto_Status</v>
      </c>
      <c r="H4671" s="10" t="str">
        <f>VLOOKUP(基本表格!E4671,起始地址定义!A:D,4,FALSE)&amp;" "&amp;Q4671</f>
        <v>2123+P2-M5 3#双螺旋运输机A 电机控制 手自动状态</v>
      </c>
      <c r="I4671" s="10" t="str">
        <f t="shared" si="735"/>
        <v>DB100,X1200.3</v>
      </c>
      <c r="J4671" s="13" t="str">
        <f>VLOOKUP(E4671,起始地址定义!A:D,2,FALSE)</f>
        <v>DB100</v>
      </c>
      <c r="K4671" s="12" t="str">
        <f t="shared" si="736"/>
        <v>X1200.3</v>
      </c>
      <c r="L4671" s="13">
        <f>VLOOKUP(E4671,起始地址定义!A:D,3,FALSE)</f>
        <v>1200</v>
      </c>
      <c r="M4671" s="14">
        <f>VLOOKUP($F4671,类型描述及偏移量!$C:$H,2,FALSE)</f>
        <v>0.3</v>
      </c>
      <c r="N4671" s="14" t="str">
        <f>VLOOKUP($F4671,类型描述及偏移量!$C:$H,3,FALSE)</f>
        <v>离散</v>
      </c>
      <c r="O4671" s="14" t="str">
        <f>VLOOKUP($F4671,类型描述及偏移量!$C:$H,4,FALSE)</f>
        <v>None</v>
      </c>
      <c r="P4671" s="14" t="str">
        <f>VLOOKUP($F4671,类型描述及偏移量!$C:$H,5,FALSE)</f>
        <v>Yes</v>
      </c>
      <c r="Q4671" s="14" t="str">
        <f>VLOOKUP($F4671,类型描述及偏移量!$C:$H,6,FALSE)</f>
        <v>手自动状态</v>
      </c>
    </row>
    <row r="4672" hidden="1" spans="1:17">
      <c r="A4672" s="12" t="s">
        <v>128</v>
      </c>
      <c r="B4672" s="12" t="str">
        <f t="shared" si="729"/>
        <v>M5_M</v>
      </c>
      <c r="C4672" s="12" t="str">
        <f t="shared" si="730"/>
        <v>Loc_Rem</v>
      </c>
      <c r="D4672" s="12" t="str">
        <f t="shared" si="731"/>
        <v>BP_Motor_var</v>
      </c>
      <c r="E4672" s="13" t="str">
        <f t="shared" si="732"/>
        <v>CHPF_M5_M_BP_Motor_var</v>
      </c>
      <c r="F4672" s="14" t="str">
        <f t="shared" si="733"/>
        <v>BP_Motor_var_Loc_Rem</v>
      </c>
      <c r="G4672" s="10" t="str">
        <f t="shared" si="734"/>
        <v>CHPF_M5_M_Loc_Rem</v>
      </c>
      <c r="H4672" s="10" t="str">
        <f>VLOOKUP(基本表格!E4672,起始地址定义!A:D,4,FALSE)&amp;" "&amp;Q4672</f>
        <v>2123+P2-M5 3#双螺旋运输机A 电机控制 本地/远程(检修/待机）</v>
      </c>
      <c r="I4672" s="10" t="str">
        <f t="shared" si="735"/>
        <v>DB100,X1200.4</v>
      </c>
      <c r="J4672" s="13" t="str">
        <f>VLOOKUP(E4672,起始地址定义!A:D,2,FALSE)</f>
        <v>DB100</v>
      </c>
      <c r="K4672" s="12" t="str">
        <f t="shared" si="736"/>
        <v>X1200.4</v>
      </c>
      <c r="L4672" s="13">
        <f>VLOOKUP(E4672,起始地址定义!A:D,3,FALSE)</f>
        <v>1200</v>
      </c>
      <c r="M4672" s="14">
        <f>VLOOKUP($F4672,类型描述及偏移量!$C:$H,2,FALSE)</f>
        <v>0.4</v>
      </c>
      <c r="N4672" s="14" t="str">
        <f>VLOOKUP($F4672,类型描述及偏移量!$C:$H,3,FALSE)</f>
        <v>离散</v>
      </c>
      <c r="O4672" s="14" t="str">
        <f>VLOOKUP($F4672,类型描述及偏移量!$C:$H,4,FALSE)</f>
        <v>None</v>
      </c>
      <c r="P4672" s="14" t="str">
        <f>VLOOKUP($F4672,类型描述及偏移量!$C:$H,5,FALSE)</f>
        <v>Yes</v>
      </c>
      <c r="Q4672" s="14" t="str">
        <f>VLOOKUP($F4672,类型描述及偏移量!$C:$H,6,FALSE)</f>
        <v>本地/远程(检修/待机）</v>
      </c>
    </row>
    <row r="4673" hidden="1" spans="1:17">
      <c r="A4673" s="12" t="s">
        <v>128</v>
      </c>
      <c r="B4673" s="12" t="str">
        <f t="shared" si="729"/>
        <v>M5_M</v>
      </c>
      <c r="C4673" s="12" t="str">
        <f t="shared" si="730"/>
        <v>ON_HMI</v>
      </c>
      <c r="D4673" s="12" t="str">
        <f t="shared" si="731"/>
        <v>BP_Motor_var</v>
      </c>
      <c r="E4673" s="13" t="str">
        <f t="shared" si="732"/>
        <v>CHPF_M5_M_BP_Motor_var</v>
      </c>
      <c r="F4673" s="14" t="str">
        <f t="shared" si="733"/>
        <v>BP_Motor_var_ON_HMI</v>
      </c>
      <c r="G4673" s="10" t="str">
        <f t="shared" si="734"/>
        <v>CHPF_M5_M_ON_HMI</v>
      </c>
      <c r="H4673" s="10" t="str">
        <f>VLOOKUP(基本表格!E4673,起始地址定义!A:D,4,FALSE)&amp;" "&amp;Q4673</f>
        <v>2123+P2-M5 3#双螺旋运输机A 电机控制 开启_上位机(正转)</v>
      </c>
      <c r="I4673" s="10" t="str">
        <f t="shared" si="735"/>
        <v>DB100,X1200.6</v>
      </c>
      <c r="J4673" s="13" t="str">
        <f>VLOOKUP(E4673,起始地址定义!A:D,2,FALSE)</f>
        <v>DB100</v>
      </c>
      <c r="K4673" s="12" t="str">
        <f t="shared" si="736"/>
        <v>X1200.6</v>
      </c>
      <c r="L4673" s="13">
        <f>VLOOKUP(E4673,起始地址定义!A:D,3,FALSE)</f>
        <v>1200</v>
      </c>
      <c r="M4673" s="14">
        <f>VLOOKUP($F4673,类型描述及偏移量!$C:$H,2,FALSE)</f>
        <v>0.6</v>
      </c>
      <c r="N4673" s="14" t="str">
        <f>VLOOKUP($F4673,类型描述及偏移量!$C:$H,3,FALSE)</f>
        <v>离散</v>
      </c>
      <c r="O4673" s="14" t="str">
        <f>VLOOKUP($F4673,类型描述及偏移量!$C:$H,4,FALSE)</f>
        <v>None</v>
      </c>
      <c r="P4673" s="14" t="str">
        <f>VLOOKUP($F4673,类型描述及偏移量!$C:$H,5,FALSE)</f>
        <v>No</v>
      </c>
      <c r="Q4673" s="14" t="str">
        <f>VLOOKUP($F4673,类型描述及偏移量!$C:$H,6,FALSE)</f>
        <v>开启_上位机(正转)</v>
      </c>
    </row>
    <row r="4674" hidden="1" spans="1:17">
      <c r="A4674" s="12" t="s">
        <v>128</v>
      </c>
      <c r="B4674" s="12" t="str">
        <f t="shared" si="729"/>
        <v>M5_M</v>
      </c>
      <c r="C4674" s="12" t="str">
        <f t="shared" si="730"/>
        <v>OFF_HMI</v>
      </c>
      <c r="D4674" s="12" t="str">
        <f t="shared" si="731"/>
        <v>BP_Motor_var</v>
      </c>
      <c r="E4674" s="13" t="str">
        <f t="shared" si="732"/>
        <v>CHPF_M5_M_BP_Motor_var</v>
      </c>
      <c r="F4674" s="14" t="str">
        <f t="shared" si="733"/>
        <v>BP_Motor_var_OFF_HMI</v>
      </c>
      <c r="G4674" s="10" t="str">
        <f t="shared" si="734"/>
        <v>CHPF_M5_M_OFF_HMI</v>
      </c>
      <c r="H4674" s="10" t="str">
        <f>VLOOKUP(基本表格!E4674,起始地址定义!A:D,4,FALSE)&amp;" "&amp;Q4674</f>
        <v>2123+P2-M5 3#双螺旋运输机A 电机控制 停止_上位机(反转)</v>
      </c>
      <c r="I4674" s="10" t="str">
        <f t="shared" si="735"/>
        <v>DB100,X1201.0</v>
      </c>
      <c r="J4674" s="13" t="str">
        <f>VLOOKUP(E4674,起始地址定义!A:D,2,FALSE)</f>
        <v>DB100</v>
      </c>
      <c r="K4674" s="12" t="str">
        <f t="shared" si="736"/>
        <v>X1201.0</v>
      </c>
      <c r="L4674" s="13">
        <f>VLOOKUP(E4674,起始地址定义!A:D,3,FALSE)</f>
        <v>1200</v>
      </c>
      <c r="M4674" s="14">
        <f>VLOOKUP($F4674,类型描述及偏移量!$C:$H,2,FALSE)</f>
        <v>1</v>
      </c>
      <c r="N4674" s="14" t="str">
        <f>VLOOKUP($F4674,类型描述及偏移量!$C:$H,3,FALSE)</f>
        <v>离散</v>
      </c>
      <c r="O4674" s="14" t="str">
        <f>VLOOKUP($F4674,类型描述及偏移量!$C:$H,4,FALSE)</f>
        <v>None</v>
      </c>
      <c r="P4674" s="14" t="str">
        <f>VLOOKUP($F4674,类型描述及偏移量!$C:$H,5,FALSE)</f>
        <v>No</v>
      </c>
      <c r="Q4674" s="14" t="str">
        <f>VLOOKUP($F4674,类型描述及偏移量!$C:$H,6,FALSE)</f>
        <v>停止_上位机(反转)</v>
      </c>
    </row>
    <row r="4675" hidden="1" spans="1:17">
      <c r="A4675" s="12" t="s">
        <v>128</v>
      </c>
      <c r="B4675" s="12" t="str">
        <f t="shared" si="729"/>
        <v>M5_M</v>
      </c>
      <c r="C4675" s="12" t="str">
        <f t="shared" si="730"/>
        <v>Fan</v>
      </c>
      <c r="D4675" s="12" t="str">
        <f t="shared" si="731"/>
        <v>BP_Motor_var</v>
      </c>
      <c r="E4675" s="13" t="str">
        <f t="shared" si="732"/>
        <v>CHPF_M5_M_BP_Motor_var</v>
      </c>
      <c r="F4675" s="14" t="str">
        <f t="shared" si="733"/>
        <v>BP_Motor_var_Fan</v>
      </c>
      <c r="G4675" s="10" t="str">
        <f t="shared" si="734"/>
        <v>CHPF_M5_M_Fan</v>
      </c>
      <c r="H4675" s="10" t="str">
        <f>VLOOKUP(基本表格!E4675,起始地址定义!A:D,4,FALSE)&amp;" "&amp;Q4675</f>
        <v>2123+P2-M5 3#双螺旋运输机A 电机控制 通风扇</v>
      </c>
      <c r="I4675" s="10" t="str">
        <f t="shared" si="735"/>
        <v>DB100,X1201.1</v>
      </c>
      <c r="J4675" s="13" t="str">
        <f>VLOOKUP(E4675,起始地址定义!A:D,2,FALSE)</f>
        <v>DB100</v>
      </c>
      <c r="K4675" s="12" t="str">
        <f t="shared" si="736"/>
        <v>X1201.1</v>
      </c>
      <c r="L4675" s="13">
        <f>VLOOKUP(E4675,起始地址定义!A:D,3,FALSE)</f>
        <v>1200</v>
      </c>
      <c r="M4675" s="14">
        <f>VLOOKUP($F4675,类型描述及偏移量!$C:$H,2,FALSE)</f>
        <v>1.1</v>
      </c>
      <c r="N4675" s="14" t="str">
        <f>VLOOKUP($F4675,类型描述及偏移量!$C:$H,3,FALSE)</f>
        <v>离散</v>
      </c>
      <c r="O4675" s="14" t="str">
        <f>VLOOKUP($F4675,类型描述及偏移量!$C:$H,4,FALSE)</f>
        <v>None</v>
      </c>
      <c r="P4675" s="14" t="str">
        <f>VLOOKUP($F4675,类型描述及偏移量!$C:$H,5,FALSE)</f>
        <v>Yes</v>
      </c>
      <c r="Q4675" s="14" t="str">
        <f>VLOOKUP($F4675,类型描述及偏移量!$C:$H,6,FALSE)</f>
        <v>通风扇</v>
      </c>
    </row>
    <row r="4676" hidden="1" spans="1:17">
      <c r="A4676" s="12" t="s">
        <v>128</v>
      </c>
      <c r="B4676" s="12" t="str">
        <f t="shared" si="729"/>
        <v>M5_M</v>
      </c>
      <c r="C4676" s="12" t="str">
        <f t="shared" si="730"/>
        <v>Motor</v>
      </c>
      <c r="D4676" s="12" t="str">
        <f t="shared" si="731"/>
        <v>BP_Motor_var</v>
      </c>
      <c r="E4676" s="13" t="str">
        <f t="shared" si="732"/>
        <v>CHPF_M5_M_BP_Motor_var</v>
      </c>
      <c r="F4676" s="14" t="str">
        <f t="shared" si="733"/>
        <v>BP_Motor_var_Motor</v>
      </c>
      <c r="G4676" s="10" t="str">
        <f t="shared" si="734"/>
        <v>CHPF_M5_M_Motor</v>
      </c>
      <c r="H4676" s="10" t="str">
        <f>VLOOKUP(基本表格!E4676,起始地址定义!A:D,4,FALSE)&amp;" "&amp;Q4676</f>
        <v>2123+P2-M5 3#双螺旋运输机A 电机控制 电机(正转）</v>
      </c>
      <c r="I4676" s="10" t="str">
        <f t="shared" si="735"/>
        <v>DB100,X1201.2</v>
      </c>
      <c r="J4676" s="13" t="str">
        <f>VLOOKUP(E4676,起始地址定义!A:D,2,FALSE)</f>
        <v>DB100</v>
      </c>
      <c r="K4676" s="12" t="str">
        <f t="shared" si="736"/>
        <v>X1201.2</v>
      </c>
      <c r="L4676" s="13">
        <f>VLOOKUP(E4676,起始地址定义!A:D,3,FALSE)</f>
        <v>1200</v>
      </c>
      <c r="M4676" s="14">
        <f>VLOOKUP($F4676,类型描述及偏移量!$C:$H,2,FALSE)</f>
        <v>1.2</v>
      </c>
      <c r="N4676" s="14" t="str">
        <f>VLOOKUP($F4676,类型描述及偏移量!$C:$H,3,FALSE)</f>
        <v>离散</v>
      </c>
      <c r="O4676" s="14" t="str">
        <f>VLOOKUP($F4676,类型描述及偏移量!$C:$H,4,FALSE)</f>
        <v>None</v>
      </c>
      <c r="P4676" s="14" t="str">
        <f>VLOOKUP($F4676,类型描述及偏移量!$C:$H,5,FALSE)</f>
        <v>Yes</v>
      </c>
      <c r="Q4676" s="14" t="str">
        <f>VLOOKUP($F4676,类型描述及偏移量!$C:$H,6,FALSE)</f>
        <v>电机(正转）</v>
      </c>
    </row>
    <row r="4677" hidden="1" spans="1:17">
      <c r="A4677" s="12" t="s">
        <v>128</v>
      </c>
      <c r="B4677" s="12" t="str">
        <f t="shared" si="729"/>
        <v>M5_M</v>
      </c>
      <c r="C4677" s="12" t="str">
        <f t="shared" si="730"/>
        <v>OL</v>
      </c>
      <c r="D4677" s="12" t="str">
        <f t="shared" si="731"/>
        <v>BP_Motor_var</v>
      </c>
      <c r="E4677" s="13" t="str">
        <f t="shared" si="732"/>
        <v>CHPF_M5_M_BP_Motor_var</v>
      </c>
      <c r="F4677" s="14" t="str">
        <f t="shared" si="733"/>
        <v>BP_Motor_var_OL</v>
      </c>
      <c r="G4677" s="10" t="str">
        <f t="shared" si="734"/>
        <v>CHPF_M5_M_OL</v>
      </c>
      <c r="H4677" s="10" t="str">
        <f>VLOOKUP(基本表格!E4677,起始地址定义!A:D,4,FALSE)&amp;" "&amp;Q4677</f>
        <v>2123+P2-M5 3#双螺旋运输机A 电机控制 电机过载</v>
      </c>
      <c r="I4677" s="10" t="str">
        <f t="shared" si="735"/>
        <v>DB100,X1201.3</v>
      </c>
      <c r="J4677" s="13" t="str">
        <f>VLOOKUP(E4677,起始地址定义!A:D,2,FALSE)</f>
        <v>DB100</v>
      </c>
      <c r="K4677" s="12" t="str">
        <f t="shared" si="736"/>
        <v>X1201.3</v>
      </c>
      <c r="L4677" s="13">
        <f>VLOOKUP(E4677,起始地址定义!A:D,3,FALSE)</f>
        <v>1200</v>
      </c>
      <c r="M4677" s="14">
        <f>VLOOKUP($F4677,类型描述及偏移量!$C:$H,2,FALSE)</f>
        <v>1.3</v>
      </c>
      <c r="N4677" s="14" t="str">
        <f>VLOOKUP($F4677,类型描述及偏移量!$C:$H,3,FALSE)</f>
        <v>离散</v>
      </c>
      <c r="O4677" s="14" t="str">
        <f>VLOOKUP($F4677,类型描述及偏移量!$C:$H,4,FALSE)</f>
        <v>On</v>
      </c>
      <c r="P4677" s="14" t="str">
        <f>VLOOKUP($F4677,类型描述及偏移量!$C:$H,5,FALSE)</f>
        <v>Yes</v>
      </c>
      <c r="Q4677" s="14" t="str">
        <f>VLOOKUP($F4677,类型描述及偏移量!$C:$H,6,FALSE)</f>
        <v>电机过载</v>
      </c>
    </row>
    <row r="4678" hidden="1" spans="1:17">
      <c r="A4678" s="12" t="s">
        <v>128</v>
      </c>
      <c r="B4678" s="12" t="str">
        <f t="shared" si="729"/>
        <v>M5_M</v>
      </c>
      <c r="C4678" s="12" t="str">
        <f t="shared" si="730"/>
        <v>Fan_OL</v>
      </c>
      <c r="D4678" s="12" t="str">
        <f t="shared" si="731"/>
        <v>BP_Motor_var</v>
      </c>
      <c r="E4678" s="13" t="str">
        <f t="shared" si="732"/>
        <v>CHPF_M5_M_BP_Motor_var</v>
      </c>
      <c r="F4678" s="14" t="str">
        <f t="shared" si="733"/>
        <v>BP_Motor_var_Fan_OL</v>
      </c>
      <c r="G4678" s="10" t="str">
        <f t="shared" si="734"/>
        <v>CHPF_M5_M_Fan_OL</v>
      </c>
      <c r="H4678" s="10" t="str">
        <f>VLOOKUP(基本表格!E4678,起始地址定义!A:D,4,FALSE)&amp;" "&amp;Q4678</f>
        <v>2123+P2-M5 3#双螺旋运输机A 电机控制 风扇过载</v>
      </c>
      <c r="I4678" s="10" t="str">
        <f t="shared" si="735"/>
        <v>DB100,X1201.4</v>
      </c>
      <c r="J4678" s="13" t="str">
        <f>VLOOKUP(E4678,起始地址定义!A:D,2,FALSE)</f>
        <v>DB100</v>
      </c>
      <c r="K4678" s="12" t="str">
        <f t="shared" si="736"/>
        <v>X1201.4</v>
      </c>
      <c r="L4678" s="13">
        <f>VLOOKUP(E4678,起始地址定义!A:D,3,FALSE)</f>
        <v>1200</v>
      </c>
      <c r="M4678" s="14">
        <f>VLOOKUP($F4678,类型描述及偏移量!$C:$H,2,FALSE)</f>
        <v>1.4</v>
      </c>
      <c r="N4678" s="14" t="str">
        <f>VLOOKUP($F4678,类型描述及偏移量!$C:$H,3,FALSE)</f>
        <v>离散</v>
      </c>
      <c r="O4678" s="14" t="str">
        <f>VLOOKUP($F4678,类型描述及偏移量!$C:$H,4,FALSE)</f>
        <v>On</v>
      </c>
      <c r="P4678" s="14" t="str">
        <f>VLOOKUP($F4678,类型描述及偏移量!$C:$H,5,FALSE)</f>
        <v>Yes</v>
      </c>
      <c r="Q4678" s="14" t="str">
        <f>VLOOKUP($F4678,类型描述及偏移量!$C:$H,6,FALSE)</f>
        <v>风扇过载</v>
      </c>
    </row>
    <row r="4679" hidden="1" spans="1:17">
      <c r="A4679" s="12" t="s">
        <v>128</v>
      </c>
      <c r="B4679" s="12" t="str">
        <f t="shared" si="729"/>
        <v>M5_M</v>
      </c>
      <c r="C4679" s="12" t="str">
        <f t="shared" si="730"/>
        <v>RunSig</v>
      </c>
      <c r="D4679" s="12" t="str">
        <f t="shared" si="731"/>
        <v>BP_Motor_var</v>
      </c>
      <c r="E4679" s="13" t="str">
        <f t="shared" si="732"/>
        <v>CHPF_M5_M_BP_Motor_var</v>
      </c>
      <c r="F4679" s="14" t="str">
        <f t="shared" si="733"/>
        <v>BP_Motor_var_RunSig</v>
      </c>
      <c r="G4679" s="10" t="str">
        <f t="shared" si="734"/>
        <v>CHPF_M5_M_RunSig</v>
      </c>
      <c r="H4679" s="10" t="str">
        <f>VLOOKUP(基本表格!E4679,起始地址定义!A:D,4,FALSE)&amp;" "&amp;Q4679</f>
        <v>2123+P2-M5 3#双螺旋运输机A 电机控制 电机运行指示</v>
      </c>
      <c r="I4679" s="10" t="str">
        <f t="shared" si="735"/>
        <v>DB100,X1201.5</v>
      </c>
      <c r="J4679" s="13" t="str">
        <f>VLOOKUP(E4679,起始地址定义!A:D,2,FALSE)</f>
        <v>DB100</v>
      </c>
      <c r="K4679" s="12" t="str">
        <f t="shared" si="736"/>
        <v>X1201.5</v>
      </c>
      <c r="L4679" s="13">
        <f>VLOOKUP(E4679,起始地址定义!A:D,3,FALSE)</f>
        <v>1200</v>
      </c>
      <c r="M4679" s="14">
        <f>VLOOKUP($F4679,类型描述及偏移量!$C:$H,2,FALSE)</f>
        <v>1.5</v>
      </c>
      <c r="N4679" s="14" t="str">
        <f>VLOOKUP($F4679,类型描述及偏移量!$C:$H,3,FALSE)</f>
        <v>离散</v>
      </c>
      <c r="O4679" s="14" t="str">
        <f>VLOOKUP($F4679,类型描述及偏移量!$C:$H,4,FALSE)</f>
        <v>None</v>
      </c>
      <c r="P4679" s="14" t="str">
        <f>VLOOKUP($F4679,类型描述及偏移量!$C:$H,5,FALSE)</f>
        <v>Yes</v>
      </c>
      <c r="Q4679" s="14" t="str">
        <f>VLOOKUP($F4679,类型描述及偏移量!$C:$H,6,FALSE)</f>
        <v>电机运行指示</v>
      </c>
    </row>
    <row r="4680" hidden="1" spans="1:17">
      <c r="A4680" s="12" t="s">
        <v>128</v>
      </c>
      <c r="B4680" s="12" t="str">
        <f t="shared" si="729"/>
        <v>M5_M</v>
      </c>
      <c r="C4680" s="12" t="str">
        <f t="shared" si="730"/>
        <v>Break_ALM</v>
      </c>
      <c r="D4680" s="12" t="str">
        <f t="shared" si="731"/>
        <v>BP_Motor_var</v>
      </c>
      <c r="E4680" s="13" t="str">
        <f t="shared" si="732"/>
        <v>CHPF_M5_M_BP_Motor_var</v>
      </c>
      <c r="F4680" s="14" t="str">
        <f t="shared" si="733"/>
        <v>BP_Motor_var_Break_ALM</v>
      </c>
      <c r="G4680" s="10" t="str">
        <f t="shared" si="734"/>
        <v>CHPF_M5_M_Break_ALM</v>
      </c>
      <c r="H4680" s="10" t="str">
        <f>VLOOKUP(基本表格!E4680,起始地址定义!A:D,4,FALSE)&amp;" "&amp;Q4680</f>
        <v>2123+P2-M5 3#双螺旋运输机A 电机控制 断链报警</v>
      </c>
      <c r="I4680" s="10" t="str">
        <f t="shared" si="735"/>
        <v>DB100,X1201.6</v>
      </c>
      <c r="J4680" s="13" t="str">
        <f>VLOOKUP(E4680,起始地址定义!A:D,2,FALSE)</f>
        <v>DB100</v>
      </c>
      <c r="K4680" s="12" t="str">
        <f t="shared" si="736"/>
        <v>X1201.6</v>
      </c>
      <c r="L4680" s="13">
        <f>VLOOKUP(E4680,起始地址定义!A:D,3,FALSE)</f>
        <v>1200</v>
      </c>
      <c r="M4680" s="14">
        <f>VLOOKUP($F4680,类型描述及偏移量!$C:$H,2,FALSE)</f>
        <v>1.6</v>
      </c>
      <c r="N4680" s="14" t="str">
        <f>VLOOKUP($F4680,类型描述及偏移量!$C:$H,3,FALSE)</f>
        <v>离散</v>
      </c>
      <c r="O4680" s="14" t="str">
        <f>VLOOKUP($F4680,类型描述及偏移量!$C:$H,4,FALSE)</f>
        <v>On</v>
      </c>
      <c r="P4680" s="14" t="str">
        <f>VLOOKUP($F4680,类型描述及偏移量!$C:$H,5,FALSE)</f>
        <v>Yes</v>
      </c>
      <c r="Q4680" s="14" t="str">
        <f>VLOOKUP($F4680,类型描述及偏移量!$C:$H,6,FALSE)</f>
        <v>断链报警</v>
      </c>
    </row>
    <row r="4681" hidden="1" spans="1:17">
      <c r="A4681" s="12" t="s">
        <v>128</v>
      </c>
      <c r="B4681" s="12" t="str">
        <f t="shared" ref="B4681:B4744" si="737">"M"&amp;RIGHT(LEFT(B4558,FIND("_",B4558,1)-1),LEN(LEFT(B4558,FIND("_",B4558,1)-1))-1)+1&amp;"_"&amp;RIGHT(B4558,LEN(B4558)-FIND("_",B4558,1))</f>
        <v>M5_M</v>
      </c>
      <c r="C4681" s="12" t="str">
        <f t="shared" ref="C4681:C4744" si="738">C4558</f>
        <v>Break_CHK</v>
      </c>
      <c r="D4681" s="12" t="str">
        <f t="shared" ref="D4681:D4744" si="739">D4558</f>
        <v>BP_Motor_var</v>
      </c>
      <c r="E4681" s="13" t="str">
        <f t="shared" ref="E4681:E4744" si="740">A4681&amp;"_"&amp;B4681&amp;"_"&amp;D4681</f>
        <v>CHPF_M5_M_BP_Motor_var</v>
      </c>
      <c r="F4681" s="14" t="str">
        <f t="shared" si="733"/>
        <v>BP_Motor_var_Break_CHK</v>
      </c>
      <c r="G4681" s="10" t="str">
        <f t="shared" si="734"/>
        <v>CHPF_M5_M_Break_CHK</v>
      </c>
      <c r="H4681" s="10" t="str">
        <f>VLOOKUP(基本表格!E4681,起始地址定义!A:D,4,FALSE)&amp;" "&amp;Q4681</f>
        <v>2123+P2-M5 3#双螺旋运输机A 电机控制 断链检测</v>
      </c>
      <c r="I4681" s="10" t="str">
        <f t="shared" si="735"/>
        <v>DB100,X1201.7</v>
      </c>
      <c r="J4681" s="13" t="str">
        <f>VLOOKUP(E4681,起始地址定义!A:D,2,FALSE)</f>
        <v>DB100</v>
      </c>
      <c r="K4681" s="12" t="str">
        <f t="shared" si="736"/>
        <v>X1201.7</v>
      </c>
      <c r="L4681" s="13">
        <f>VLOOKUP(E4681,起始地址定义!A:D,3,FALSE)</f>
        <v>1200</v>
      </c>
      <c r="M4681" s="14">
        <f>VLOOKUP($F4681,类型描述及偏移量!$C:$H,2,FALSE)</f>
        <v>1.7</v>
      </c>
      <c r="N4681" s="14" t="str">
        <f>VLOOKUP($F4681,类型描述及偏移量!$C:$H,3,FALSE)</f>
        <v>离散</v>
      </c>
      <c r="O4681" s="14" t="str">
        <f>VLOOKUP($F4681,类型描述及偏移量!$C:$H,4,FALSE)</f>
        <v>None</v>
      </c>
      <c r="P4681" s="14" t="str">
        <f>VLOOKUP($F4681,类型描述及偏移量!$C:$H,5,FALSE)</f>
        <v>Yes</v>
      </c>
      <c r="Q4681" s="14" t="str">
        <f>VLOOKUP($F4681,类型描述及偏移量!$C:$H,6,FALSE)</f>
        <v>断链检测</v>
      </c>
    </row>
    <row r="4682" hidden="1" spans="1:17">
      <c r="A4682" s="12" t="s">
        <v>128</v>
      </c>
      <c r="B4682" s="12" t="str">
        <f t="shared" si="737"/>
        <v>M5_M</v>
      </c>
      <c r="C4682" s="12" t="str">
        <f t="shared" si="738"/>
        <v>INV_Res_HMI</v>
      </c>
      <c r="D4682" s="12" t="str">
        <f t="shared" si="739"/>
        <v>BP_Motor_var</v>
      </c>
      <c r="E4682" s="13" t="str">
        <f t="shared" si="740"/>
        <v>CHPF_M5_M_BP_Motor_var</v>
      </c>
      <c r="F4682" s="14" t="str">
        <f t="shared" si="733"/>
        <v>BP_Motor_var_INV_Res_HMI</v>
      </c>
      <c r="G4682" s="10" t="str">
        <f t="shared" si="734"/>
        <v>CHPF_M5_M_INV_Res_HMI</v>
      </c>
      <c r="H4682" s="10" t="str">
        <f>VLOOKUP(基本表格!E4682,起始地址定义!A:D,4,FALSE)&amp;" "&amp;Q4682</f>
        <v>2123+P2-M5 3#双螺旋运输机A 电机控制 复位</v>
      </c>
      <c r="I4682" s="10" t="str">
        <f t="shared" si="735"/>
        <v>DB100,X1202.0</v>
      </c>
      <c r="J4682" s="13" t="str">
        <f>VLOOKUP(E4682,起始地址定义!A:D,2,FALSE)</f>
        <v>DB100</v>
      </c>
      <c r="K4682" s="12" t="str">
        <f t="shared" si="736"/>
        <v>X1202.0</v>
      </c>
      <c r="L4682" s="13">
        <f>VLOOKUP(E4682,起始地址定义!A:D,3,FALSE)</f>
        <v>1200</v>
      </c>
      <c r="M4682" s="14">
        <f>VLOOKUP($F4682,类型描述及偏移量!$C:$H,2,FALSE)</f>
        <v>2</v>
      </c>
      <c r="N4682" s="14" t="str">
        <f>VLOOKUP($F4682,类型描述及偏移量!$C:$H,3,FALSE)</f>
        <v>离散</v>
      </c>
      <c r="O4682" s="14" t="str">
        <f>VLOOKUP($F4682,类型描述及偏移量!$C:$H,4,FALSE)</f>
        <v>None</v>
      </c>
      <c r="P4682" s="14" t="str">
        <f>VLOOKUP($F4682,类型描述及偏移量!$C:$H,5,FALSE)</f>
        <v>No</v>
      </c>
      <c r="Q4682" s="14" t="str">
        <f>VLOOKUP($F4682,类型描述及偏移量!$C:$H,6,FALSE)</f>
        <v>复位</v>
      </c>
    </row>
    <row r="4683" hidden="1" spans="1:17">
      <c r="A4683" s="12" t="s">
        <v>128</v>
      </c>
      <c r="B4683" s="12" t="str">
        <f t="shared" si="737"/>
        <v>M5_M</v>
      </c>
      <c r="C4683" s="12" t="str">
        <f t="shared" si="738"/>
        <v>Break_EN</v>
      </c>
      <c r="D4683" s="12" t="str">
        <f t="shared" si="739"/>
        <v>BP_Motor_var</v>
      </c>
      <c r="E4683" s="13" t="str">
        <f t="shared" si="740"/>
        <v>CHPF_M5_M_BP_Motor_var</v>
      </c>
      <c r="F4683" s="14" t="str">
        <f t="shared" si="733"/>
        <v>BP_Motor_var_Break_EN</v>
      </c>
      <c r="G4683" s="10" t="str">
        <f t="shared" si="734"/>
        <v>CHPF_M5_M_Break_EN</v>
      </c>
      <c r="H4683" s="10" t="str">
        <f>VLOOKUP(基本表格!E4683,起始地址定义!A:D,4,FALSE)&amp;" "&amp;Q4683</f>
        <v>2123+P2-M5 3#双螺旋运输机A 电机控制 断链保护使能</v>
      </c>
      <c r="I4683" s="10" t="str">
        <f t="shared" si="735"/>
        <v>DB100,X1202.1</v>
      </c>
      <c r="J4683" s="13" t="str">
        <f>VLOOKUP(E4683,起始地址定义!A:D,2,FALSE)</f>
        <v>DB100</v>
      </c>
      <c r="K4683" s="12" t="str">
        <f t="shared" si="736"/>
        <v>X1202.1</v>
      </c>
      <c r="L4683" s="13">
        <f>VLOOKUP(E4683,起始地址定义!A:D,3,FALSE)</f>
        <v>1200</v>
      </c>
      <c r="M4683" s="14">
        <f>VLOOKUP($F4683,类型描述及偏移量!$C:$H,2,FALSE)</f>
        <v>2.1</v>
      </c>
      <c r="N4683" s="14" t="str">
        <f>VLOOKUP($F4683,类型描述及偏移量!$C:$H,3,FALSE)</f>
        <v>离散</v>
      </c>
      <c r="O4683" s="14" t="str">
        <f>VLOOKUP($F4683,类型描述及偏移量!$C:$H,4,FALSE)</f>
        <v>None</v>
      </c>
      <c r="P4683" s="14" t="str">
        <f>VLOOKUP($F4683,类型描述及偏移量!$C:$H,5,FALSE)</f>
        <v>No</v>
      </c>
      <c r="Q4683" s="14" t="str">
        <f>VLOOKUP($F4683,类型描述及偏移量!$C:$H,6,FALSE)</f>
        <v>断链保护使能</v>
      </c>
    </row>
    <row r="4684" hidden="1" spans="1:17">
      <c r="A4684" s="12" t="s">
        <v>128</v>
      </c>
      <c r="B4684" s="12" t="str">
        <f t="shared" si="737"/>
        <v>M5_M</v>
      </c>
      <c r="C4684" s="12" t="str">
        <f t="shared" si="738"/>
        <v>Break_Stop</v>
      </c>
      <c r="D4684" s="12" t="str">
        <f t="shared" si="739"/>
        <v>BP_Motor_var</v>
      </c>
      <c r="E4684" s="13" t="str">
        <f t="shared" si="740"/>
        <v>CHPF_M5_M_BP_Motor_var</v>
      </c>
      <c r="F4684" s="14" t="str">
        <f t="shared" si="733"/>
        <v>BP_Motor_var_Break_Stop</v>
      </c>
      <c r="G4684" s="10" t="str">
        <f t="shared" si="734"/>
        <v>CHPF_M5_M_Break_Stop</v>
      </c>
      <c r="H4684" s="10" t="str">
        <f>VLOOKUP(基本表格!E4684,起始地址定义!A:D,4,FALSE)&amp;" "&amp;Q4684</f>
        <v>2123+P2-M5 3#双螺旋运输机A 电机控制 断链导致停机</v>
      </c>
      <c r="I4684" s="10" t="str">
        <f t="shared" si="735"/>
        <v>DB100,X1202.2</v>
      </c>
      <c r="J4684" s="13" t="str">
        <f>VLOOKUP(E4684,起始地址定义!A:D,2,FALSE)</f>
        <v>DB100</v>
      </c>
      <c r="K4684" s="12" t="str">
        <f t="shared" si="736"/>
        <v>X1202.2</v>
      </c>
      <c r="L4684" s="13">
        <f>VLOOKUP(E4684,起始地址定义!A:D,3,FALSE)</f>
        <v>1200</v>
      </c>
      <c r="M4684" s="14">
        <f>VLOOKUP($F4684,类型描述及偏移量!$C:$H,2,FALSE)</f>
        <v>2.2</v>
      </c>
      <c r="N4684" s="14" t="str">
        <f>VLOOKUP($F4684,类型描述及偏移量!$C:$H,3,FALSE)</f>
        <v>离散</v>
      </c>
      <c r="O4684" s="14" t="str">
        <f>VLOOKUP($F4684,类型描述及偏移量!$C:$H,4,FALSE)</f>
        <v>On</v>
      </c>
      <c r="P4684" s="14" t="str">
        <f>VLOOKUP($F4684,类型描述及偏移量!$C:$H,5,FALSE)</f>
        <v>Yes</v>
      </c>
      <c r="Q4684" s="14" t="str">
        <f>VLOOKUP($F4684,类型描述及偏移量!$C:$H,6,FALSE)</f>
        <v>断链导致停机</v>
      </c>
    </row>
    <row r="4685" hidden="1" spans="1:17">
      <c r="A4685" s="12" t="s">
        <v>128</v>
      </c>
      <c r="B4685" s="12" t="str">
        <f t="shared" si="737"/>
        <v>M5_M</v>
      </c>
      <c r="C4685" s="12" t="str">
        <f t="shared" si="738"/>
        <v>Motor_Back</v>
      </c>
      <c r="D4685" s="12" t="str">
        <f t="shared" si="739"/>
        <v>BP_Motor_var</v>
      </c>
      <c r="E4685" s="13" t="str">
        <f t="shared" si="740"/>
        <v>CHPF_M5_M_BP_Motor_var</v>
      </c>
      <c r="F4685" s="14" t="str">
        <f t="shared" si="733"/>
        <v>BP_Motor_var_Motor_Back</v>
      </c>
      <c r="G4685" s="10" t="str">
        <f t="shared" si="734"/>
        <v>CHPF_M5_M_Motor_Back</v>
      </c>
      <c r="H4685" s="10" t="str">
        <f>VLOOKUP(基本表格!E4685,起始地址定义!A:D,4,FALSE)&amp;" "&amp;Q4685</f>
        <v>2123+P2-M5 3#双螺旋运输机A 电机控制 电机(反转）</v>
      </c>
      <c r="I4685" s="10" t="str">
        <f t="shared" si="735"/>
        <v>DB100,X1202.3</v>
      </c>
      <c r="J4685" s="13" t="str">
        <f>VLOOKUP(E4685,起始地址定义!A:D,2,FALSE)</f>
        <v>DB100</v>
      </c>
      <c r="K4685" s="12" t="str">
        <f t="shared" si="736"/>
        <v>X1202.3</v>
      </c>
      <c r="L4685" s="13">
        <f>VLOOKUP(E4685,起始地址定义!A:D,3,FALSE)</f>
        <v>1200</v>
      </c>
      <c r="M4685" s="14">
        <f>VLOOKUP($F4685,类型描述及偏移量!$C:$H,2,FALSE)</f>
        <v>2.3</v>
      </c>
      <c r="N4685" s="14" t="str">
        <f>VLOOKUP($F4685,类型描述及偏移量!$C:$H,3,FALSE)</f>
        <v>离散</v>
      </c>
      <c r="O4685" s="14" t="str">
        <f>VLOOKUP($F4685,类型描述及偏移量!$C:$H,4,FALSE)</f>
        <v>None</v>
      </c>
      <c r="P4685" s="14" t="str">
        <f>VLOOKUP($F4685,类型描述及偏移量!$C:$H,5,FALSE)</f>
        <v>Yes</v>
      </c>
      <c r="Q4685" s="14" t="str">
        <f>VLOOKUP($F4685,类型描述及偏移量!$C:$H,6,FALSE)</f>
        <v>电机(反转）</v>
      </c>
    </row>
    <row r="4686" hidden="1" spans="1:17">
      <c r="A4686" s="12" t="s">
        <v>128</v>
      </c>
      <c r="B4686" s="12" t="str">
        <f t="shared" si="737"/>
        <v>M5_M</v>
      </c>
      <c r="C4686" s="12" t="str">
        <f t="shared" si="738"/>
        <v>Loc</v>
      </c>
      <c r="D4686" s="12" t="str">
        <f t="shared" si="739"/>
        <v>BP_Motor_var</v>
      </c>
      <c r="E4686" s="13" t="str">
        <f t="shared" si="740"/>
        <v>CHPF_M5_M_BP_Motor_var</v>
      </c>
      <c r="F4686" s="14" t="str">
        <f t="shared" si="733"/>
        <v>BP_Motor_var_Loc</v>
      </c>
      <c r="G4686" s="10" t="str">
        <f t="shared" si="734"/>
        <v>CHPF_M5_M_Loc</v>
      </c>
      <c r="H4686" s="10" t="str">
        <f>VLOOKUP(基本表格!E4686,起始地址定义!A:D,4,FALSE)&amp;" "&amp;Q4686</f>
        <v>2123+P2-M5 3#双螺旋运输机A 电机控制 本地</v>
      </c>
      <c r="I4686" s="10" t="str">
        <f t="shared" si="735"/>
        <v>DB100,X1202.4</v>
      </c>
      <c r="J4686" s="13" t="str">
        <f>VLOOKUP(E4686,起始地址定义!A:D,2,FALSE)</f>
        <v>DB100</v>
      </c>
      <c r="K4686" s="12" t="str">
        <f t="shared" si="736"/>
        <v>X1202.4</v>
      </c>
      <c r="L4686" s="13">
        <f>VLOOKUP(E4686,起始地址定义!A:D,3,FALSE)</f>
        <v>1200</v>
      </c>
      <c r="M4686" s="14">
        <f>VLOOKUP($F4686,类型描述及偏移量!$C:$H,2,FALSE)</f>
        <v>2.4</v>
      </c>
      <c r="N4686" s="14" t="str">
        <f>VLOOKUP($F4686,类型描述及偏移量!$C:$H,3,FALSE)</f>
        <v>离散</v>
      </c>
      <c r="O4686" s="14" t="str">
        <f>VLOOKUP($F4686,类型描述及偏移量!$C:$H,4,FALSE)</f>
        <v>None</v>
      </c>
      <c r="P4686" s="14" t="str">
        <f>VLOOKUP($F4686,类型描述及偏移量!$C:$H,5,FALSE)</f>
        <v>Yes</v>
      </c>
      <c r="Q4686" s="14" t="str">
        <f>VLOOKUP($F4686,类型描述及偏移量!$C:$H,6,FALSE)</f>
        <v>本地</v>
      </c>
    </row>
    <row r="4687" hidden="1" spans="1:17">
      <c r="A4687" s="12" t="s">
        <v>128</v>
      </c>
      <c r="B4687" s="12" t="str">
        <f t="shared" si="737"/>
        <v>M5_M</v>
      </c>
      <c r="C4687" s="12" t="str">
        <f t="shared" si="738"/>
        <v>Rem</v>
      </c>
      <c r="D4687" s="12" t="str">
        <f t="shared" si="739"/>
        <v>BP_Motor_var</v>
      </c>
      <c r="E4687" s="13" t="str">
        <f t="shared" si="740"/>
        <v>CHPF_M5_M_BP_Motor_var</v>
      </c>
      <c r="F4687" s="14" t="str">
        <f t="shared" si="733"/>
        <v>BP_Motor_var_Rem</v>
      </c>
      <c r="G4687" s="10" t="str">
        <f t="shared" si="734"/>
        <v>CHPF_M5_M_Rem</v>
      </c>
      <c r="H4687" s="10" t="str">
        <f>VLOOKUP(基本表格!E4687,起始地址定义!A:D,4,FALSE)&amp;" "&amp;Q4687</f>
        <v>2123+P2-M5 3#双螺旋运输机A 电机控制 远程</v>
      </c>
      <c r="I4687" s="10" t="str">
        <f t="shared" si="735"/>
        <v>DB100,X1202.5</v>
      </c>
      <c r="J4687" s="13" t="str">
        <f>VLOOKUP(E4687,起始地址定义!A:D,2,FALSE)</f>
        <v>DB100</v>
      </c>
      <c r="K4687" s="12" t="str">
        <f t="shared" si="736"/>
        <v>X1202.5</v>
      </c>
      <c r="L4687" s="13">
        <f>VLOOKUP(E4687,起始地址定义!A:D,3,FALSE)</f>
        <v>1200</v>
      </c>
      <c r="M4687" s="14">
        <f>VLOOKUP($F4687,类型描述及偏移量!$C:$H,2,FALSE)</f>
        <v>2.5</v>
      </c>
      <c r="N4687" s="14" t="str">
        <f>VLOOKUP($F4687,类型描述及偏移量!$C:$H,3,FALSE)</f>
        <v>离散</v>
      </c>
      <c r="O4687" s="14" t="str">
        <f>VLOOKUP($F4687,类型描述及偏移量!$C:$H,4,FALSE)</f>
        <v>None</v>
      </c>
      <c r="P4687" s="14" t="str">
        <f>VLOOKUP($F4687,类型描述及偏移量!$C:$H,5,FALSE)</f>
        <v>Yes</v>
      </c>
      <c r="Q4687" s="14" t="str">
        <f>VLOOKUP($F4687,类型描述及偏移量!$C:$H,6,FALSE)</f>
        <v>远程</v>
      </c>
    </row>
    <row r="4688" hidden="1" spans="1:17">
      <c r="A4688" s="12" t="s">
        <v>128</v>
      </c>
      <c r="B4688" s="12" t="str">
        <f t="shared" si="737"/>
        <v>M5_M</v>
      </c>
      <c r="C4688" s="12" t="str">
        <f t="shared" si="738"/>
        <v>Blocking_ALM</v>
      </c>
      <c r="D4688" s="12" t="str">
        <f t="shared" si="739"/>
        <v>BP_Motor_var</v>
      </c>
      <c r="E4688" s="13" t="str">
        <f t="shared" si="740"/>
        <v>CHPF_M5_M_BP_Motor_var</v>
      </c>
      <c r="F4688" s="14" t="str">
        <f t="shared" si="733"/>
        <v>BP_Motor_var_Blocking_ALM</v>
      </c>
      <c r="G4688" s="10" t="str">
        <f t="shared" si="734"/>
        <v>CHPF_M5_M_Blocking_ALM</v>
      </c>
      <c r="H4688" s="10" t="str">
        <f>VLOOKUP(基本表格!E4688,起始地址定义!A:D,4,FALSE)&amp;" "&amp;Q4688</f>
        <v>2123+P2-M5 3#双螺旋运输机A 电机控制 堵料报警</v>
      </c>
      <c r="I4688" s="10" t="str">
        <f t="shared" si="735"/>
        <v>DB100,X1202.6</v>
      </c>
      <c r="J4688" s="13" t="str">
        <f>VLOOKUP(E4688,起始地址定义!A:D,2,FALSE)</f>
        <v>DB100</v>
      </c>
      <c r="K4688" s="12" t="str">
        <f t="shared" si="736"/>
        <v>X1202.6</v>
      </c>
      <c r="L4688" s="13">
        <f>VLOOKUP(E4688,起始地址定义!A:D,3,FALSE)</f>
        <v>1200</v>
      </c>
      <c r="M4688" s="14">
        <f>VLOOKUP($F4688,类型描述及偏移量!$C:$H,2,FALSE)</f>
        <v>2.6</v>
      </c>
      <c r="N4688" s="14" t="str">
        <f>VLOOKUP($F4688,类型描述及偏移量!$C:$H,3,FALSE)</f>
        <v>离散</v>
      </c>
      <c r="O4688" s="14" t="str">
        <f>VLOOKUP($F4688,类型描述及偏移量!$C:$H,4,FALSE)</f>
        <v>On</v>
      </c>
      <c r="P4688" s="14" t="str">
        <f>VLOOKUP($F4688,类型描述及偏移量!$C:$H,5,FALSE)</f>
        <v>Yes</v>
      </c>
      <c r="Q4688" s="14" t="str">
        <f>VLOOKUP($F4688,类型描述及偏移量!$C:$H,6,FALSE)</f>
        <v>堵料报警</v>
      </c>
    </row>
    <row r="4689" hidden="1" spans="1:17">
      <c r="A4689" s="12" t="s">
        <v>128</v>
      </c>
      <c r="B4689" s="12" t="str">
        <f t="shared" si="737"/>
        <v>M5_M</v>
      </c>
      <c r="C4689" s="12" t="str">
        <f t="shared" si="738"/>
        <v>Blocking_CHK</v>
      </c>
      <c r="D4689" s="12" t="str">
        <f t="shared" si="739"/>
        <v>BP_Motor_var</v>
      </c>
      <c r="E4689" s="13" t="str">
        <f t="shared" si="740"/>
        <v>CHPF_M5_M_BP_Motor_var</v>
      </c>
      <c r="F4689" s="14" t="str">
        <f t="shared" si="733"/>
        <v>BP_Motor_var_Blocking_CHK</v>
      </c>
      <c r="G4689" s="10" t="str">
        <f t="shared" si="734"/>
        <v>CHPF_M5_M_Blocking_CHK</v>
      </c>
      <c r="H4689" s="10" t="str">
        <f>VLOOKUP(基本表格!E4689,起始地址定义!A:D,4,FALSE)&amp;" "&amp;Q4689</f>
        <v>2123+P2-M5 3#双螺旋运输机A 电机控制 堵料检测</v>
      </c>
      <c r="I4689" s="10" t="str">
        <f t="shared" si="735"/>
        <v>DB100,X1202.7</v>
      </c>
      <c r="J4689" s="13" t="str">
        <f>VLOOKUP(E4689,起始地址定义!A:D,2,FALSE)</f>
        <v>DB100</v>
      </c>
      <c r="K4689" s="12" t="str">
        <f t="shared" si="736"/>
        <v>X1202.7</v>
      </c>
      <c r="L4689" s="13">
        <f>VLOOKUP(E4689,起始地址定义!A:D,3,FALSE)</f>
        <v>1200</v>
      </c>
      <c r="M4689" s="14">
        <f>VLOOKUP($F4689,类型描述及偏移量!$C:$H,2,FALSE)</f>
        <v>2.7</v>
      </c>
      <c r="N4689" s="14" t="str">
        <f>VLOOKUP($F4689,类型描述及偏移量!$C:$H,3,FALSE)</f>
        <v>离散</v>
      </c>
      <c r="O4689" s="14" t="str">
        <f>VLOOKUP($F4689,类型描述及偏移量!$C:$H,4,FALSE)</f>
        <v>None</v>
      </c>
      <c r="P4689" s="14" t="str">
        <f>VLOOKUP($F4689,类型描述及偏移量!$C:$H,5,FALSE)</f>
        <v>Yes</v>
      </c>
      <c r="Q4689" s="14" t="str">
        <f>VLOOKUP($F4689,类型描述及偏移量!$C:$H,6,FALSE)</f>
        <v>堵料检测</v>
      </c>
    </row>
    <row r="4690" hidden="1" spans="1:17">
      <c r="A4690" s="12" t="s">
        <v>128</v>
      </c>
      <c r="B4690" s="12" t="str">
        <f t="shared" si="737"/>
        <v>M5_M</v>
      </c>
      <c r="C4690" s="12" t="str">
        <f t="shared" si="738"/>
        <v>Blocking_EN</v>
      </c>
      <c r="D4690" s="12" t="str">
        <f t="shared" si="739"/>
        <v>BP_Motor_var</v>
      </c>
      <c r="E4690" s="13" t="str">
        <f t="shared" si="740"/>
        <v>CHPF_M5_M_BP_Motor_var</v>
      </c>
      <c r="F4690" s="14" t="str">
        <f t="shared" si="733"/>
        <v>BP_Motor_var_Blocking_EN</v>
      </c>
      <c r="G4690" s="10" t="str">
        <f t="shared" si="734"/>
        <v>CHPF_M5_M_Blocking_EN</v>
      </c>
      <c r="H4690" s="10" t="str">
        <f>VLOOKUP(基本表格!E4690,起始地址定义!A:D,4,FALSE)&amp;" "&amp;Q4690</f>
        <v>2123+P2-M5 3#双螺旋运输机A 电机控制 堵料保护使能</v>
      </c>
      <c r="I4690" s="10" t="str">
        <f t="shared" si="735"/>
        <v>DB100,X1203.0</v>
      </c>
      <c r="J4690" s="13" t="str">
        <f>VLOOKUP(E4690,起始地址定义!A:D,2,FALSE)</f>
        <v>DB100</v>
      </c>
      <c r="K4690" s="12" t="str">
        <f t="shared" si="736"/>
        <v>X1203.0</v>
      </c>
      <c r="L4690" s="13">
        <f>VLOOKUP(E4690,起始地址定义!A:D,3,FALSE)</f>
        <v>1200</v>
      </c>
      <c r="M4690" s="14">
        <f>VLOOKUP($F4690,类型描述及偏移量!$C:$H,2,FALSE)</f>
        <v>3</v>
      </c>
      <c r="N4690" s="14" t="str">
        <f>VLOOKUP($F4690,类型描述及偏移量!$C:$H,3,FALSE)</f>
        <v>离散</v>
      </c>
      <c r="O4690" s="14" t="str">
        <f>VLOOKUP($F4690,类型描述及偏移量!$C:$H,4,FALSE)</f>
        <v>None</v>
      </c>
      <c r="P4690" s="14" t="str">
        <f>VLOOKUP($F4690,类型描述及偏移量!$C:$H,5,FALSE)</f>
        <v>No</v>
      </c>
      <c r="Q4690" s="14" t="str">
        <f>VLOOKUP($F4690,类型描述及偏移量!$C:$H,6,FALSE)</f>
        <v>堵料保护使能</v>
      </c>
    </row>
    <row r="4691" hidden="1" spans="1:17">
      <c r="A4691" s="12" t="s">
        <v>128</v>
      </c>
      <c r="B4691" s="12" t="str">
        <f t="shared" si="737"/>
        <v>M5_M</v>
      </c>
      <c r="C4691" s="12" t="str">
        <f t="shared" si="738"/>
        <v>Blocking_Stop</v>
      </c>
      <c r="D4691" s="12" t="str">
        <f t="shared" si="739"/>
        <v>BP_Motor_var</v>
      </c>
      <c r="E4691" s="13" t="str">
        <f t="shared" si="740"/>
        <v>CHPF_M5_M_BP_Motor_var</v>
      </c>
      <c r="F4691" s="14" t="str">
        <f t="shared" si="733"/>
        <v>BP_Motor_var_Blocking_Stop</v>
      </c>
      <c r="G4691" s="10" t="str">
        <f t="shared" si="734"/>
        <v>CHPF_M5_M_Blocking_Stop</v>
      </c>
      <c r="H4691" s="10" t="str">
        <f>VLOOKUP(基本表格!E4691,起始地址定义!A:D,4,FALSE)&amp;" "&amp;Q4691</f>
        <v>2123+P2-M5 3#双螺旋运输机A 电机控制 堵料导致停机</v>
      </c>
      <c r="I4691" s="10" t="str">
        <f t="shared" si="735"/>
        <v>DB100,X1203.1</v>
      </c>
      <c r="J4691" s="13" t="str">
        <f>VLOOKUP(E4691,起始地址定义!A:D,2,FALSE)</f>
        <v>DB100</v>
      </c>
      <c r="K4691" s="12" t="str">
        <f t="shared" si="736"/>
        <v>X1203.1</v>
      </c>
      <c r="L4691" s="13">
        <f>VLOOKUP(E4691,起始地址定义!A:D,3,FALSE)</f>
        <v>1200</v>
      </c>
      <c r="M4691" s="14">
        <f>VLOOKUP($F4691,类型描述及偏移量!$C:$H,2,FALSE)</f>
        <v>3.1</v>
      </c>
      <c r="N4691" s="14" t="str">
        <f>VLOOKUP($F4691,类型描述及偏移量!$C:$H,3,FALSE)</f>
        <v>离散</v>
      </c>
      <c r="O4691" s="14" t="str">
        <f>VLOOKUP($F4691,类型描述及偏移量!$C:$H,4,FALSE)</f>
        <v>On</v>
      </c>
      <c r="P4691" s="14" t="str">
        <f>VLOOKUP($F4691,类型描述及偏移量!$C:$H,5,FALSE)</f>
        <v>Yes</v>
      </c>
      <c r="Q4691" s="14" t="str">
        <f>VLOOKUP($F4691,类型描述及偏移量!$C:$H,6,FALSE)</f>
        <v>堵料导致停机</v>
      </c>
    </row>
    <row r="4692" hidden="1" spans="1:17">
      <c r="A4692" s="12" t="s">
        <v>128</v>
      </c>
      <c r="B4692" s="12" t="str">
        <f t="shared" si="737"/>
        <v>M5_M</v>
      </c>
      <c r="C4692" s="12" t="str">
        <f t="shared" si="738"/>
        <v>BreakTime</v>
      </c>
      <c r="D4692" s="12" t="str">
        <f t="shared" si="739"/>
        <v>BP_Motor_var</v>
      </c>
      <c r="E4692" s="13" t="str">
        <f t="shared" si="740"/>
        <v>CHPF_M5_M_BP_Motor_var</v>
      </c>
      <c r="F4692" s="14" t="str">
        <f t="shared" si="733"/>
        <v>BP_Motor_var_BreakTime</v>
      </c>
      <c r="G4692" s="10" t="str">
        <f t="shared" si="734"/>
        <v>CHPF_M5_M_BreakTime</v>
      </c>
      <c r="H4692" s="10" t="str">
        <f>VLOOKUP(基本表格!E4692,起始地址定义!A:D,4,FALSE)&amp;" "&amp;Q4692</f>
        <v>2123+P2-M5 3#双螺旋运输机A 电机控制 断链超时时间 秒</v>
      </c>
      <c r="I4692" s="10" t="str">
        <f t="shared" si="735"/>
        <v>DB100,INT1204</v>
      </c>
      <c r="J4692" s="13" t="str">
        <f>VLOOKUP(E4692,起始地址定义!A:D,2,FALSE)</f>
        <v>DB100</v>
      </c>
      <c r="K4692" s="12" t="str">
        <f t="shared" si="736"/>
        <v>INT1204</v>
      </c>
      <c r="L4692" s="13">
        <f>VLOOKUP(E4692,起始地址定义!A:D,3,FALSE)</f>
        <v>1200</v>
      </c>
      <c r="M4692" s="14">
        <f>VLOOKUP($F4692,类型描述及偏移量!$C:$H,2,FALSE)</f>
        <v>4</v>
      </c>
      <c r="N4692" s="14" t="str">
        <f>VLOOKUP($F4692,类型描述及偏移量!$C:$H,3,FALSE)</f>
        <v>整型</v>
      </c>
      <c r="O4692" s="14" t="str">
        <f>VLOOKUP($F4692,类型描述及偏移量!$C:$H,4,FALSE)</f>
        <v>None</v>
      </c>
      <c r="P4692" s="14" t="str">
        <f>VLOOKUP($F4692,类型描述及偏移量!$C:$H,5,FALSE)</f>
        <v>No</v>
      </c>
      <c r="Q4692" s="14" t="str">
        <f>VLOOKUP($F4692,类型描述及偏移量!$C:$H,6,FALSE)</f>
        <v>断链超时时间 秒</v>
      </c>
    </row>
    <row r="4693" hidden="1" spans="1:17">
      <c r="A4693" s="12" t="s">
        <v>128</v>
      </c>
      <c r="B4693" s="12" t="str">
        <f t="shared" si="737"/>
        <v>M5_M</v>
      </c>
      <c r="C4693" s="12" t="str">
        <f t="shared" si="738"/>
        <v>BlockingTime</v>
      </c>
      <c r="D4693" s="12" t="str">
        <f t="shared" si="739"/>
        <v>BP_Motor_var</v>
      </c>
      <c r="E4693" s="13" t="str">
        <f t="shared" si="740"/>
        <v>CHPF_M5_M_BP_Motor_var</v>
      </c>
      <c r="F4693" s="14" t="str">
        <f t="shared" si="733"/>
        <v>BP_Motor_var_BlockingTime</v>
      </c>
      <c r="G4693" s="10" t="str">
        <f t="shared" si="734"/>
        <v>CHPF_M5_M_BlockingTime</v>
      </c>
      <c r="H4693" s="10" t="str">
        <f>VLOOKUP(基本表格!E4693,起始地址定义!A:D,4,FALSE)&amp;" "&amp;Q4693</f>
        <v>2123+P2-M5 3#双螺旋运输机A 电机控制 堵料检测时间 秒</v>
      </c>
      <c r="I4693" s="10" t="str">
        <f t="shared" si="735"/>
        <v>DB100,INT1206</v>
      </c>
      <c r="J4693" s="13" t="str">
        <f>VLOOKUP(E4693,起始地址定义!A:D,2,FALSE)</f>
        <v>DB100</v>
      </c>
      <c r="K4693" s="12" t="str">
        <f t="shared" si="736"/>
        <v>INT1206</v>
      </c>
      <c r="L4693" s="13">
        <f>VLOOKUP(E4693,起始地址定义!A:D,3,FALSE)</f>
        <v>1200</v>
      </c>
      <c r="M4693" s="14">
        <f>VLOOKUP($F4693,类型描述及偏移量!$C:$H,2,FALSE)</f>
        <v>6</v>
      </c>
      <c r="N4693" s="14" t="str">
        <f>VLOOKUP($F4693,类型描述及偏移量!$C:$H,3,FALSE)</f>
        <v>整型</v>
      </c>
      <c r="O4693" s="14" t="str">
        <f>VLOOKUP($F4693,类型描述及偏移量!$C:$H,4,FALSE)</f>
        <v>None</v>
      </c>
      <c r="P4693" s="14" t="str">
        <f>VLOOKUP($F4693,类型描述及偏移量!$C:$H,5,FALSE)</f>
        <v>No</v>
      </c>
      <c r="Q4693" s="14" t="str">
        <f>VLOOKUP($F4693,类型描述及偏移量!$C:$H,6,FALSE)</f>
        <v>堵料检测时间 秒</v>
      </c>
    </row>
    <row r="4694" hidden="1" spans="1:17">
      <c r="A4694" s="12" t="s">
        <v>128</v>
      </c>
      <c r="B4694" s="12" t="str">
        <f t="shared" si="737"/>
        <v>M5_M</v>
      </c>
      <c r="C4694" s="12" t="str">
        <f t="shared" si="738"/>
        <v>PullSwitch_CHK</v>
      </c>
      <c r="D4694" s="12" t="str">
        <f t="shared" si="739"/>
        <v>BP_Motor_var</v>
      </c>
      <c r="E4694" s="13" t="str">
        <f t="shared" si="740"/>
        <v>CHPF_M5_M_BP_Motor_var</v>
      </c>
      <c r="F4694" s="14" t="str">
        <f t="shared" si="733"/>
        <v>BP_Motor_var_PullSwitch_CHK</v>
      </c>
      <c r="G4694" s="10" t="str">
        <f t="shared" si="734"/>
        <v>CHPF_M5_M_PullSwitch_CHK</v>
      </c>
      <c r="H4694" s="10" t="str">
        <f>VLOOKUP(基本表格!E4694,起始地址定义!A:D,4,FALSE)&amp;" "&amp;Q4694</f>
        <v>2123+P2-M5 3#双螺旋运输机A 电机控制 拉线开关</v>
      </c>
      <c r="I4694" s="10" t="str">
        <f t="shared" si="735"/>
        <v>DB100,X1208.0</v>
      </c>
      <c r="J4694" s="13" t="str">
        <f>VLOOKUP(E4694,起始地址定义!A:D,2,FALSE)</f>
        <v>DB100</v>
      </c>
      <c r="K4694" s="12" t="str">
        <f t="shared" si="736"/>
        <v>X1208.0</v>
      </c>
      <c r="L4694" s="13">
        <f>VLOOKUP(E4694,起始地址定义!A:D,3,FALSE)</f>
        <v>1200</v>
      </c>
      <c r="M4694" s="14">
        <f>VLOOKUP($F4694,类型描述及偏移量!$C:$H,2,FALSE)</f>
        <v>8</v>
      </c>
      <c r="N4694" s="14" t="str">
        <f>VLOOKUP($F4694,类型描述及偏移量!$C:$H,3,FALSE)</f>
        <v>离散</v>
      </c>
      <c r="O4694" s="14" t="str">
        <f>VLOOKUP($F4694,类型描述及偏移量!$C:$H,4,FALSE)</f>
        <v>On</v>
      </c>
      <c r="P4694" s="14" t="str">
        <f>VLOOKUP($F4694,类型描述及偏移量!$C:$H,5,FALSE)</f>
        <v>Yes</v>
      </c>
      <c r="Q4694" s="14" t="str">
        <f>VLOOKUP($F4694,类型描述及偏移量!$C:$H,6,FALSE)</f>
        <v>拉线开关</v>
      </c>
    </row>
    <row r="4695" hidden="1" spans="1:17">
      <c r="A4695" s="12" t="s">
        <v>128</v>
      </c>
      <c r="B4695" s="12" t="str">
        <f t="shared" si="737"/>
        <v>M5_M</v>
      </c>
      <c r="C4695" s="12" t="str">
        <f t="shared" si="738"/>
        <v>LMD_ALM</v>
      </c>
      <c r="D4695" s="12" t="str">
        <f t="shared" si="739"/>
        <v>BP_Motor_var</v>
      </c>
      <c r="E4695" s="13" t="str">
        <f t="shared" si="740"/>
        <v>CHPF_M5_M_BP_Motor_var</v>
      </c>
      <c r="F4695" s="14" t="str">
        <f t="shared" si="733"/>
        <v>BP_Motor_var_LMD_ALM</v>
      </c>
      <c r="G4695" s="10" t="str">
        <f t="shared" si="734"/>
        <v>CHPF_M5_M_LMD_ALM</v>
      </c>
      <c r="H4695" s="10" t="str">
        <f>VLOOKUP(基本表格!E4695,起始地址定义!A:D,4,FALSE)&amp;" "&amp;Q4695</f>
        <v>2123+P2-M5 3#双螺旋运输机A 电机控制 左跑偏报警</v>
      </c>
      <c r="I4695" s="10" t="str">
        <f t="shared" si="735"/>
        <v>DB100,X1208.1</v>
      </c>
      <c r="J4695" s="13" t="str">
        <f>VLOOKUP(E4695,起始地址定义!A:D,2,FALSE)</f>
        <v>DB100</v>
      </c>
      <c r="K4695" s="12" t="str">
        <f t="shared" si="736"/>
        <v>X1208.1</v>
      </c>
      <c r="L4695" s="13">
        <f>VLOOKUP(E4695,起始地址定义!A:D,3,FALSE)</f>
        <v>1200</v>
      </c>
      <c r="M4695" s="14">
        <f>VLOOKUP($F4695,类型描述及偏移量!$C:$H,2,FALSE)</f>
        <v>8.1</v>
      </c>
      <c r="N4695" s="14" t="str">
        <f>VLOOKUP($F4695,类型描述及偏移量!$C:$H,3,FALSE)</f>
        <v>离散</v>
      </c>
      <c r="O4695" s="14" t="str">
        <f>VLOOKUP($F4695,类型描述及偏移量!$C:$H,4,FALSE)</f>
        <v>On</v>
      </c>
      <c r="P4695" s="14" t="str">
        <f>VLOOKUP($F4695,类型描述及偏移量!$C:$H,5,FALSE)</f>
        <v>Yes</v>
      </c>
      <c r="Q4695" s="14" t="str">
        <f>VLOOKUP($F4695,类型描述及偏移量!$C:$H,6,FALSE)</f>
        <v>左跑偏报警</v>
      </c>
    </row>
    <row r="4696" hidden="1" spans="1:17">
      <c r="A4696" s="12" t="s">
        <v>128</v>
      </c>
      <c r="B4696" s="12" t="str">
        <f t="shared" si="737"/>
        <v>M5_M</v>
      </c>
      <c r="C4696" s="12" t="str">
        <f t="shared" si="738"/>
        <v>LMD_CHK_1</v>
      </c>
      <c r="D4696" s="12" t="str">
        <f t="shared" si="739"/>
        <v>BP_Motor_var</v>
      </c>
      <c r="E4696" s="13" t="str">
        <f t="shared" si="740"/>
        <v>CHPF_M5_M_BP_Motor_var</v>
      </c>
      <c r="F4696" s="14" t="str">
        <f t="shared" si="733"/>
        <v>BP_Motor_var_LMD_CHK_1</v>
      </c>
      <c r="G4696" s="10" t="str">
        <f t="shared" si="734"/>
        <v>CHPF_M5_M_LMD_CHK_1</v>
      </c>
      <c r="H4696" s="10" t="str">
        <f>VLOOKUP(基本表格!E4696,起始地址定义!A:D,4,FALSE)&amp;" "&amp;Q4696</f>
        <v>2123+P2-M5 3#双螺旋运输机A 电机控制 左跑偏1检测</v>
      </c>
      <c r="I4696" s="10" t="str">
        <f t="shared" si="735"/>
        <v>DB100,X1208.2</v>
      </c>
      <c r="J4696" s="13" t="str">
        <f>VLOOKUP(E4696,起始地址定义!A:D,2,FALSE)</f>
        <v>DB100</v>
      </c>
      <c r="K4696" s="12" t="str">
        <f t="shared" si="736"/>
        <v>X1208.2</v>
      </c>
      <c r="L4696" s="13">
        <f>VLOOKUP(E4696,起始地址定义!A:D,3,FALSE)</f>
        <v>1200</v>
      </c>
      <c r="M4696" s="14">
        <f>VLOOKUP($F4696,类型描述及偏移量!$C:$H,2,FALSE)</f>
        <v>8.2</v>
      </c>
      <c r="N4696" s="14" t="str">
        <f>VLOOKUP($F4696,类型描述及偏移量!$C:$H,3,FALSE)</f>
        <v>离散</v>
      </c>
      <c r="O4696" s="14" t="str">
        <f>VLOOKUP($F4696,类型描述及偏移量!$C:$H,4,FALSE)</f>
        <v>None</v>
      </c>
      <c r="P4696" s="14" t="str">
        <f>VLOOKUP($F4696,类型描述及偏移量!$C:$H,5,FALSE)</f>
        <v>Yes</v>
      </c>
      <c r="Q4696" s="14" t="str">
        <f>VLOOKUP($F4696,类型描述及偏移量!$C:$H,6,FALSE)</f>
        <v>左跑偏1检测</v>
      </c>
    </row>
    <row r="4697" hidden="1" spans="1:17">
      <c r="A4697" s="12" t="s">
        <v>128</v>
      </c>
      <c r="B4697" s="12" t="str">
        <f t="shared" si="737"/>
        <v>M5_M</v>
      </c>
      <c r="C4697" s="12" t="str">
        <f t="shared" si="738"/>
        <v>LMD_EN</v>
      </c>
      <c r="D4697" s="12" t="str">
        <f t="shared" si="739"/>
        <v>BP_Motor_var</v>
      </c>
      <c r="E4697" s="13" t="str">
        <f t="shared" si="740"/>
        <v>CHPF_M5_M_BP_Motor_var</v>
      </c>
      <c r="F4697" s="14" t="str">
        <f t="shared" si="733"/>
        <v>BP_Motor_var_LMD_EN</v>
      </c>
      <c r="G4697" s="10" t="str">
        <f t="shared" si="734"/>
        <v>CHPF_M5_M_LMD_EN</v>
      </c>
      <c r="H4697" s="10" t="str">
        <f>VLOOKUP(基本表格!E4697,起始地址定义!A:D,4,FALSE)&amp;" "&amp;Q4697</f>
        <v>2123+P2-M5 3#双螺旋运输机A 电机控制 左跑偏保护使能</v>
      </c>
      <c r="I4697" s="10" t="str">
        <f t="shared" si="735"/>
        <v>DB100,X1208.3</v>
      </c>
      <c r="J4697" s="13" t="str">
        <f>VLOOKUP(E4697,起始地址定义!A:D,2,FALSE)</f>
        <v>DB100</v>
      </c>
      <c r="K4697" s="12" t="str">
        <f t="shared" si="736"/>
        <v>X1208.3</v>
      </c>
      <c r="L4697" s="13">
        <f>VLOOKUP(E4697,起始地址定义!A:D,3,FALSE)</f>
        <v>1200</v>
      </c>
      <c r="M4697" s="14">
        <f>VLOOKUP($F4697,类型描述及偏移量!$C:$H,2,FALSE)</f>
        <v>8.3</v>
      </c>
      <c r="N4697" s="14" t="str">
        <f>VLOOKUP($F4697,类型描述及偏移量!$C:$H,3,FALSE)</f>
        <v>离散</v>
      </c>
      <c r="O4697" s="14" t="str">
        <f>VLOOKUP($F4697,类型描述及偏移量!$C:$H,4,FALSE)</f>
        <v>None</v>
      </c>
      <c r="P4697" s="14" t="str">
        <f>VLOOKUP($F4697,类型描述及偏移量!$C:$H,5,FALSE)</f>
        <v>No</v>
      </c>
      <c r="Q4697" s="14" t="str">
        <f>VLOOKUP($F4697,类型描述及偏移量!$C:$H,6,FALSE)</f>
        <v>左跑偏保护使能</v>
      </c>
    </row>
    <row r="4698" hidden="1" spans="1:17">
      <c r="A4698" s="12" t="s">
        <v>128</v>
      </c>
      <c r="B4698" s="12" t="str">
        <f t="shared" si="737"/>
        <v>M5_M</v>
      </c>
      <c r="C4698" s="12" t="str">
        <f t="shared" si="738"/>
        <v>LMD_Stop</v>
      </c>
      <c r="D4698" s="12" t="str">
        <f t="shared" si="739"/>
        <v>BP_Motor_var</v>
      </c>
      <c r="E4698" s="13" t="str">
        <f t="shared" si="740"/>
        <v>CHPF_M5_M_BP_Motor_var</v>
      </c>
      <c r="F4698" s="14" t="str">
        <f t="shared" si="733"/>
        <v>BP_Motor_var_LMD_Stop</v>
      </c>
      <c r="G4698" s="10" t="str">
        <f t="shared" si="734"/>
        <v>CHPF_M5_M_LMD_Stop</v>
      </c>
      <c r="H4698" s="10" t="str">
        <f>VLOOKUP(基本表格!E4698,起始地址定义!A:D,4,FALSE)&amp;" "&amp;Q4698</f>
        <v>2123+P2-M5 3#双螺旋运输机A 电机控制 左跑偏导致停机</v>
      </c>
      <c r="I4698" s="10" t="str">
        <f t="shared" si="735"/>
        <v>DB100,X1208.4</v>
      </c>
      <c r="J4698" s="13" t="str">
        <f>VLOOKUP(E4698,起始地址定义!A:D,2,FALSE)</f>
        <v>DB100</v>
      </c>
      <c r="K4698" s="12" t="str">
        <f t="shared" si="736"/>
        <v>X1208.4</v>
      </c>
      <c r="L4698" s="13">
        <f>VLOOKUP(E4698,起始地址定义!A:D,3,FALSE)</f>
        <v>1200</v>
      </c>
      <c r="M4698" s="14">
        <f>VLOOKUP($F4698,类型描述及偏移量!$C:$H,2,FALSE)</f>
        <v>8.4</v>
      </c>
      <c r="N4698" s="14" t="str">
        <f>VLOOKUP($F4698,类型描述及偏移量!$C:$H,3,FALSE)</f>
        <v>离散</v>
      </c>
      <c r="O4698" s="14" t="str">
        <f>VLOOKUP($F4698,类型描述及偏移量!$C:$H,4,FALSE)</f>
        <v>On</v>
      </c>
      <c r="P4698" s="14" t="str">
        <f>VLOOKUP($F4698,类型描述及偏移量!$C:$H,5,FALSE)</f>
        <v>Yes</v>
      </c>
      <c r="Q4698" s="14" t="str">
        <f>VLOOKUP($F4698,类型描述及偏移量!$C:$H,6,FALSE)</f>
        <v>左跑偏导致停机</v>
      </c>
    </row>
    <row r="4699" hidden="1" spans="1:17">
      <c r="A4699" s="12" t="s">
        <v>128</v>
      </c>
      <c r="B4699" s="12" t="str">
        <f t="shared" si="737"/>
        <v>M5_M</v>
      </c>
      <c r="C4699" s="12" t="str">
        <f t="shared" si="738"/>
        <v>LMD_Time</v>
      </c>
      <c r="D4699" s="12" t="str">
        <f t="shared" si="739"/>
        <v>BP_Motor_var</v>
      </c>
      <c r="E4699" s="13" t="str">
        <f t="shared" si="740"/>
        <v>CHPF_M5_M_BP_Motor_var</v>
      </c>
      <c r="F4699" s="14" t="str">
        <f t="shared" si="733"/>
        <v>BP_Motor_var_LMD_Time</v>
      </c>
      <c r="G4699" s="10" t="str">
        <f t="shared" si="734"/>
        <v>CHPF_M5_M_LMD_Time</v>
      </c>
      <c r="H4699" s="10" t="str">
        <f>VLOOKUP(基本表格!E4699,起始地址定义!A:D,4,FALSE)&amp;" "&amp;Q4699</f>
        <v>2123+P2-M5 3#双螺旋运输机A 电机控制 左跑偏检测时间</v>
      </c>
      <c r="I4699" s="10" t="str">
        <f t="shared" si="735"/>
        <v>DB100,INT1210</v>
      </c>
      <c r="J4699" s="13" t="str">
        <f>VLOOKUP(E4699,起始地址定义!A:D,2,FALSE)</f>
        <v>DB100</v>
      </c>
      <c r="K4699" s="12" t="str">
        <f t="shared" si="736"/>
        <v>INT1210</v>
      </c>
      <c r="L4699" s="13">
        <f>VLOOKUP(E4699,起始地址定义!A:D,3,FALSE)</f>
        <v>1200</v>
      </c>
      <c r="M4699" s="14">
        <f>VLOOKUP($F4699,类型描述及偏移量!$C:$H,2,FALSE)</f>
        <v>10</v>
      </c>
      <c r="N4699" s="14" t="str">
        <f>VLOOKUP($F4699,类型描述及偏移量!$C:$H,3,FALSE)</f>
        <v>整型</v>
      </c>
      <c r="O4699" s="14" t="str">
        <f>VLOOKUP($F4699,类型描述及偏移量!$C:$H,4,FALSE)</f>
        <v>None</v>
      </c>
      <c r="P4699" s="14" t="str">
        <f>VLOOKUP($F4699,类型描述及偏移量!$C:$H,5,FALSE)</f>
        <v>No</v>
      </c>
      <c r="Q4699" s="14" t="str">
        <f>VLOOKUP($F4699,类型描述及偏移量!$C:$H,6,FALSE)</f>
        <v>左跑偏检测时间</v>
      </c>
    </row>
    <row r="4700" hidden="1" spans="1:17">
      <c r="A4700" s="12" t="s">
        <v>128</v>
      </c>
      <c r="B4700" s="12" t="str">
        <f t="shared" si="737"/>
        <v>M5_M</v>
      </c>
      <c r="C4700" s="12" t="str">
        <f t="shared" si="738"/>
        <v>RMD_ALM</v>
      </c>
      <c r="D4700" s="12" t="str">
        <f t="shared" si="739"/>
        <v>BP_Motor_var</v>
      </c>
      <c r="E4700" s="13" t="str">
        <f t="shared" si="740"/>
        <v>CHPF_M5_M_BP_Motor_var</v>
      </c>
      <c r="F4700" s="14" t="str">
        <f t="shared" si="733"/>
        <v>BP_Motor_var_RMD_ALM</v>
      </c>
      <c r="G4700" s="10" t="str">
        <f t="shared" si="734"/>
        <v>CHPF_M5_M_RMD_ALM</v>
      </c>
      <c r="H4700" s="10" t="str">
        <f>VLOOKUP(基本表格!E4700,起始地址定义!A:D,4,FALSE)&amp;" "&amp;Q4700</f>
        <v>2123+P2-M5 3#双螺旋运输机A 电机控制 右 跑偏报警</v>
      </c>
      <c r="I4700" s="10" t="str">
        <f t="shared" si="735"/>
        <v>DB100,X1212.0</v>
      </c>
      <c r="J4700" s="13" t="str">
        <f>VLOOKUP(E4700,起始地址定义!A:D,2,FALSE)</f>
        <v>DB100</v>
      </c>
      <c r="K4700" s="12" t="str">
        <f t="shared" si="736"/>
        <v>X1212.0</v>
      </c>
      <c r="L4700" s="13">
        <f>VLOOKUP(E4700,起始地址定义!A:D,3,FALSE)</f>
        <v>1200</v>
      </c>
      <c r="M4700" s="14">
        <f>VLOOKUP($F4700,类型描述及偏移量!$C:$H,2,FALSE)</f>
        <v>12</v>
      </c>
      <c r="N4700" s="14" t="str">
        <f>VLOOKUP($F4700,类型描述及偏移量!$C:$H,3,FALSE)</f>
        <v>离散</v>
      </c>
      <c r="O4700" s="14" t="str">
        <f>VLOOKUP($F4700,类型描述及偏移量!$C:$H,4,FALSE)</f>
        <v>On</v>
      </c>
      <c r="P4700" s="14" t="str">
        <f>VLOOKUP($F4700,类型描述及偏移量!$C:$H,5,FALSE)</f>
        <v>Yes</v>
      </c>
      <c r="Q4700" s="14" t="str">
        <f>VLOOKUP($F4700,类型描述及偏移量!$C:$H,6,FALSE)</f>
        <v>右 跑偏报警</v>
      </c>
    </row>
    <row r="4701" hidden="1" spans="1:17">
      <c r="A4701" s="12" t="s">
        <v>128</v>
      </c>
      <c r="B4701" s="12" t="str">
        <f t="shared" si="737"/>
        <v>M5_M</v>
      </c>
      <c r="C4701" s="12" t="str">
        <f t="shared" si="738"/>
        <v>RMD_CHK_1</v>
      </c>
      <c r="D4701" s="12" t="str">
        <f t="shared" si="739"/>
        <v>BP_Motor_var</v>
      </c>
      <c r="E4701" s="13" t="str">
        <f t="shared" si="740"/>
        <v>CHPF_M5_M_BP_Motor_var</v>
      </c>
      <c r="F4701" s="14" t="str">
        <f t="shared" si="733"/>
        <v>BP_Motor_var_RMD_CHK_1</v>
      </c>
      <c r="G4701" s="10" t="str">
        <f t="shared" si="734"/>
        <v>CHPF_M5_M_RMD_CHK_1</v>
      </c>
      <c r="H4701" s="10" t="str">
        <f>VLOOKUP(基本表格!E4701,起始地址定义!A:D,4,FALSE)&amp;" "&amp;Q4701</f>
        <v>2123+P2-M5 3#双螺旋运输机A 电机控制 右跑偏1检测</v>
      </c>
      <c r="I4701" s="10" t="str">
        <f t="shared" si="735"/>
        <v>DB100,X1212.1</v>
      </c>
      <c r="J4701" s="13" t="str">
        <f>VLOOKUP(E4701,起始地址定义!A:D,2,FALSE)</f>
        <v>DB100</v>
      </c>
      <c r="K4701" s="12" t="str">
        <f t="shared" si="736"/>
        <v>X1212.1</v>
      </c>
      <c r="L4701" s="13">
        <f>VLOOKUP(E4701,起始地址定义!A:D,3,FALSE)</f>
        <v>1200</v>
      </c>
      <c r="M4701" s="14">
        <f>VLOOKUP($F4701,类型描述及偏移量!$C:$H,2,FALSE)</f>
        <v>12.1</v>
      </c>
      <c r="N4701" s="14" t="str">
        <f>VLOOKUP($F4701,类型描述及偏移量!$C:$H,3,FALSE)</f>
        <v>离散</v>
      </c>
      <c r="O4701" s="14" t="str">
        <f>VLOOKUP($F4701,类型描述及偏移量!$C:$H,4,FALSE)</f>
        <v>None</v>
      </c>
      <c r="P4701" s="14" t="str">
        <f>VLOOKUP($F4701,类型描述及偏移量!$C:$H,5,FALSE)</f>
        <v>Yes</v>
      </c>
      <c r="Q4701" s="14" t="str">
        <f>VLOOKUP($F4701,类型描述及偏移量!$C:$H,6,FALSE)</f>
        <v>右跑偏1检测</v>
      </c>
    </row>
    <row r="4702" hidden="1" spans="1:17">
      <c r="A4702" s="12" t="s">
        <v>128</v>
      </c>
      <c r="B4702" s="12" t="str">
        <f t="shared" si="737"/>
        <v>M5_M</v>
      </c>
      <c r="C4702" s="12" t="str">
        <f t="shared" si="738"/>
        <v>RMD_EN</v>
      </c>
      <c r="D4702" s="12" t="str">
        <f t="shared" si="739"/>
        <v>BP_Motor_var</v>
      </c>
      <c r="E4702" s="13" t="str">
        <f t="shared" si="740"/>
        <v>CHPF_M5_M_BP_Motor_var</v>
      </c>
      <c r="F4702" s="14" t="str">
        <f t="shared" si="733"/>
        <v>BP_Motor_var_RMD_EN</v>
      </c>
      <c r="G4702" s="10" t="str">
        <f t="shared" si="734"/>
        <v>CHPF_M5_M_RMD_EN</v>
      </c>
      <c r="H4702" s="10" t="str">
        <f>VLOOKUP(基本表格!E4702,起始地址定义!A:D,4,FALSE)&amp;" "&amp;Q4702</f>
        <v>2123+P2-M5 3#双螺旋运输机A 电机控制 右跑偏保护使能</v>
      </c>
      <c r="I4702" s="10" t="str">
        <f t="shared" si="735"/>
        <v>DB100,X1212.2</v>
      </c>
      <c r="J4702" s="13" t="str">
        <f>VLOOKUP(E4702,起始地址定义!A:D,2,FALSE)</f>
        <v>DB100</v>
      </c>
      <c r="K4702" s="12" t="str">
        <f t="shared" si="736"/>
        <v>X1212.2</v>
      </c>
      <c r="L4702" s="13">
        <f>VLOOKUP(E4702,起始地址定义!A:D,3,FALSE)</f>
        <v>1200</v>
      </c>
      <c r="M4702" s="14">
        <f>VLOOKUP($F4702,类型描述及偏移量!$C:$H,2,FALSE)</f>
        <v>12.2</v>
      </c>
      <c r="N4702" s="14" t="str">
        <f>VLOOKUP($F4702,类型描述及偏移量!$C:$H,3,FALSE)</f>
        <v>离散</v>
      </c>
      <c r="O4702" s="14" t="str">
        <f>VLOOKUP($F4702,类型描述及偏移量!$C:$H,4,FALSE)</f>
        <v>None</v>
      </c>
      <c r="P4702" s="14" t="str">
        <f>VLOOKUP($F4702,类型描述及偏移量!$C:$H,5,FALSE)</f>
        <v>No</v>
      </c>
      <c r="Q4702" s="14" t="str">
        <f>VLOOKUP($F4702,类型描述及偏移量!$C:$H,6,FALSE)</f>
        <v>右跑偏保护使能</v>
      </c>
    </row>
    <row r="4703" hidden="1" spans="1:17">
      <c r="A4703" s="12" t="s">
        <v>128</v>
      </c>
      <c r="B4703" s="12" t="str">
        <f t="shared" si="737"/>
        <v>M5_M</v>
      </c>
      <c r="C4703" s="12" t="str">
        <f t="shared" si="738"/>
        <v>RMD_Stop</v>
      </c>
      <c r="D4703" s="12" t="str">
        <f t="shared" si="739"/>
        <v>BP_Motor_var</v>
      </c>
      <c r="E4703" s="13" t="str">
        <f t="shared" si="740"/>
        <v>CHPF_M5_M_BP_Motor_var</v>
      </c>
      <c r="F4703" s="14" t="str">
        <f t="shared" si="733"/>
        <v>BP_Motor_var_RMD_Stop</v>
      </c>
      <c r="G4703" s="10" t="str">
        <f t="shared" si="734"/>
        <v>CHPF_M5_M_RMD_Stop</v>
      </c>
      <c r="H4703" s="10" t="str">
        <f>VLOOKUP(基本表格!E4703,起始地址定义!A:D,4,FALSE)&amp;" "&amp;Q4703</f>
        <v>2123+P2-M5 3#双螺旋运输机A 电机控制 右跑偏导致停机</v>
      </c>
      <c r="I4703" s="10" t="str">
        <f t="shared" si="735"/>
        <v>DB100,X1212.3</v>
      </c>
      <c r="J4703" s="13" t="str">
        <f>VLOOKUP(E4703,起始地址定义!A:D,2,FALSE)</f>
        <v>DB100</v>
      </c>
      <c r="K4703" s="12" t="str">
        <f t="shared" si="736"/>
        <v>X1212.3</v>
      </c>
      <c r="L4703" s="13">
        <f>VLOOKUP(E4703,起始地址定义!A:D,3,FALSE)</f>
        <v>1200</v>
      </c>
      <c r="M4703" s="14">
        <f>VLOOKUP($F4703,类型描述及偏移量!$C:$H,2,FALSE)</f>
        <v>12.3</v>
      </c>
      <c r="N4703" s="14" t="str">
        <f>VLOOKUP($F4703,类型描述及偏移量!$C:$H,3,FALSE)</f>
        <v>离散</v>
      </c>
      <c r="O4703" s="14" t="str">
        <f>VLOOKUP($F4703,类型描述及偏移量!$C:$H,4,FALSE)</f>
        <v>On</v>
      </c>
      <c r="P4703" s="14" t="str">
        <f>VLOOKUP($F4703,类型描述及偏移量!$C:$H,5,FALSE)</f>
        <v>Yes</v>
      </c>
      <c r="Q4703" s="14" t="str">
        <f>VLOOKUP($F4703,类型描述及偏移量!$C:$H,6,FALSE)</f>
        <v>右跑偏导致停机</v>
      </c>
    </row>
    <row r="4704" hidden="1" spans="1:17">
      <c r="A4704" s="12" t="s">
        <v>128</v>
      </c>
      <c r="B4704" s="12" t="str">
        <f t="shared" si="737"/>
        <v>M5_M</v>
      </c>
      <c r="C4704" s="12" t="str">
        <f t="shared" si="738"/>
        <v>RMD_Time</v>
      </c>
      <c r="D4704" s="12" t="str">
        <f t="shared" si="739"/>
        <v>BP_Motor_var</v>
      </c>
      <c r="E4704" s="13" t="str">
        <f t="shared" si="740"/>
        <v>CHPF_M5_M_BP_Motor_var</v>
      </c>
      <c r="F4704" s="14" t="str">
        <f t="shared" si="733"/>
        <v>BP_Motor_var_RMD_Time</v>
      </c>
      <c r="G4704" s="10" t="str">
        <f t="shared" si="734"/>
        <v>CHPF_M5_M_RMD_Time</v>
      </c>
      <c r="H4704" s="10" t="str">
        <f>VLOOKUP(基本表格!E4704,起始地址定义!A:D,4,FALSE)&amp;" "&amp;Q4704</f>
        <v>2123+P2-M5 3#双螺旋运输机A 电机控制 右跑偏检测时间</v>
      </c>
      <c r="I4704" s="10" t="str">
        <f t="shared" si="735"/>
        <v>DB100,INT1214</v>
      </c>
      <c r="J4704" s="13" t="str">
        <f>VLOOKUP(E4704,起始地址定义!A:D,2,FALSE)</f>
        <v>DB100</v>
      </c>
      <c r="K4704" s="12" t="str">
        <f t="shared" si="736"/>
        <v>INT1214</v>
      </c>
      <c r="L4704" s="13">
        <f>VLOOKUP(E4704,起始地址定义!A:D,3,FALSE)</f>
        <v>1200</v>
      </c>
      <c r="M4704" s="14">
        <f>VLOOKUP($F4704,类型描述及偏移量!$C:$H,2,FALSE)</f>
        <v>14</v>
      </c>
      <c r="N4704" s="14" t="str">
        <f>VLOOKUP($F4704,类型描述及偏移量!$C:$H,3,FALSE)</f>
        <v>整型</v>
      </c>
      <c r="O4704" s="14" t="str">
        <f>VLOOKUP($F4704,类型描述及偏移量!$C:$H,4,FALSE)</f>
        <v>None</v>
      </c>
      <c r="P4704" s="14" t="str">
        <f>VLOOKUP($F4704,类型描述及偏移量!$C:$H,5,FALSE)</f>
        <v>No</v>
      </c>
      <c r="Q4704" s="14" t="str">
        <f>VLOOKUP($F4704,类型描述及偏移量!$C:$H,6,FALSE)</f>
        <v>右跑偏检测时间</v>
      </c>
    </row>
    <row r="4705" hidden="1" spans="1:17">
      <c r="A4705" s="12" t="s">
        <v>128</v>
      </c>
      <c r="B4705" s="12" t="str">
        <f t="shared" si="737"/>
        <v>M5_M</v>
      </c>
      <c r="C4705" s="12" t="str">
        <f t="shared" si="738"/>
        <v>Motor_Delta</v>
      </c>
      <c r="D4705" s="12" t="str">
        <f t="shared" si="739"/>
        <v>BP_Motor_var</v>
      </c>
      <c r="E4705" s="13" t="str">
        <f t="shared" si="740"/>
        <v>CHPF_M5_M_BP_Motor_var</v>
      </c>
      <c r="F4705" s="14" t="str">
        <f t="shared" si="733"/>
        <v>BP_Motor_var_Motor_Delta</v>
      </c>
      <c r="G4705" s="10" t="str">
        <f t="shared" si="734"/>
        <v>CHPF_M5_M_Motor_Delta</v>
      </c>
      <c r="H4705" s="10" t="str">
        <f>VLOOKUP(基本表格!E4705,起始地址定义!A:D,4,FALSE)&amp;" "&amp;Q4705</f>
        <v>2123+P2-M5 3#双螺旋运输机A 电机控制 三角型</v>
      </c>
      <c r="I4705" s="10" t="str">
        <f t="shared" si="735"/>
        <v>DB100,X1216.0</v>
      </c>
      <c r="J4705" s="13" t="str">
        <f>VLOOKUP(E4705,起始地址定义!A:D,2,FALSE)</f>
        <v>DB100</v>
      </c>
      <c r="K4705" s="12" t="str">
        <f t="shared" si="736"/>
        <v>X1216.0</v>
      </c>
      <c r="L4705" s="13">
        <f>VLOOKUP(E4705,起始地址定义!A:D,3,FALSE)</f>
        <v>1200</v>
      </c>
      <c r="M4705" s="14">
        <f>VLOOKUP($F4705,类型描述及偏移量!$C:$H,2,FALSE)</f>
        <v>16</v>
      </c>
      <c r="N4705" s="14" t="str">
        <f>VLOOKUP($F4705,类型描述及偏移量!$C:$H,3,FALSE)</f>
        <v>离散</v>
      </c>
      <c r="O4705" s="14" t="str">
        <f>VLOOKUP($F4705,类型描述及偏移量!$C:$H,4,FALSE)</f>
        <v>None</v>
      </c>
      <c r="P4705" s="14" t="str">
        <f>VLOOKUP($F4705,类型描述及偏移量!$C:$H,5,FALSE)</f>
        <v>Yes</v>
      </c>
      <c r="Q4705" s="14" t="str">
        <f>VLOOKUP($F4705,类型描述及偏移量!$C:$H,6,FALSE)</f>
        <v>三角型</v>
      </c>
    </row>
    <row r="4706" hidden="1" spans="1:17">
      <c r="A4706" s="12" t="s">
        <v>128</v>
      </c>
      <c r="B4706" s="12" t="str">
        <f t="shared" si="737"/>
        <v>M5_M</v>
      </c>
      <c r="C4706" s="12" t="str">
        <f t="shared" si="738"/>
        <v>Motor_Wye</v>
      </c>
      <c r="D4706" s="12" t="str">
        <f t="shared" si="739"/>
        <v>BP_Motor_var</v>
      </c>
      <c r="E4706" s="13" t="str">
        <f t="shared" si="740"/>
        <v>CHPF_M5_M_BP_Motor_var</v>
      </c>
      <c r="F4706" s="14" t="str">
        <f t="shared" si="733"/>
        <v>BP_Motor_var_Motor_Wye</v>
      </c>
      <c r="G4706" s="10" t="str">
        <f t="shared" si="734"/>
        <v>CHPF_M5_M_Motor_Wye</v>
      </c>
      <c r="H4706" s="10" t="str">
        <f>VLOOKUP(基本表格!E4706,起始地址定义!A:D,4,FALSE)&amp;" "&amp;Q4706</f>
        <v>2123+P2-M5 3#双螺旋运输机A 电机控制 星型</v>
      </c>
      <c r="I4706" s="10" t="str">
        <f t="shared" si="735"/>
        <v>DB100,X1216.1</v>
      </c>
      <c r="J4706" s="13" t="str">
        <f>VLOOKUP(E4706,起始地址定义!A:D,2,FALSE)</f>
        <v>DB100</v>
      </c>
      <c r="K4706" s="12" t="str">
        <f t="shared" si="736"/>
        <v>X1216.1</v>
      </c>
      <c r="L4706" s="13">
        <f>VLOOKUP(E4706,起始地址定义!A:D,3,FALSE)</f>
        <v>1200</v>
      </c>
      <c r="M4706" s="14">
        <f>VLOOKUP($F4706,类型描述及偏移量!$C:$H,2,FALSE)</f>
        <v>16.1</v>
      </c>
      <c r="N4706" s="14" t="str">
        <f>VLOOKUP($F4706,类型描述及偏移量!$C:$H,3,FALSE)</f>
        <v>离散</v>
      </c>
      <c r="O4706" s="14" t="str">
        <f>VLOOKUP($F4706,类型描述及偏移量!$C:$H,4,FALSE)</f>
        <v>None</v>
      </c>
      <c r="P4706" s="14" t="str">
        <f>VLOOKUP($F4706,类型描述及偏移量!$C:$H,5,FALSE)</f>
        <v>Yes</v>
      </c>
      <c r="Q4706" s="14" t="str">
        <f>VLOOKUP($F4706,类型描述及偏移量!$C:$H,6,FALSE)</f>
        <v>星型</v>
      </c>
    </row>
    <row r="4707" hidden="1" spans="1:17">
      <c r="A4707" s="12" t="s">
        <v>128</v>
      </c>
      <c r="B4707" s="12" t="str">
        <f t="shared" si="737"/>
        <v>M5_M</v>
      </c>
      <c r="C4707" s="12" t="str">
        <f t="shared" si="738"/>
        <v>MSD</v>
      </c>
      <c r="D4707" s="12" t="str">
        <f t="shared" si="739"/>
        <v>BP_Motor_var</v>
      </c>
      <c r="E4707" s="13" t="str">
        <f t="shared" si="740"/>
        <v>CHPF_M5_M_BP_Motor_var</v>
      </c>
      <c r="F4707" s="14" t="str">
        <f t="shared" si="733"/>
        <v>BP_Motor_var_MSD</v>
      </c>
      <c r="G4707" s="10" t="str">
        <f t="shared" si="734"/>
        <v>CHPF_M5_M_MSD</v>
      </c>
      <c r="H4707" s="10" t="str">
        <f>VLOOKUP(基本表格!E4707,起始地址定义!A:D,4,FALSE)&amp;" "&amp;Q4707</f>
        <v>2123+P2-M5 3#双螺旋运输机A 电机控制 维修开关</v>
      </c>
      <c r="I4707" s="10" t="str">
        <f t="shared" si="735"/>
        <v>DB100,X1216.2</v>
      </c>
      <c r="J4707" s="13" t="str">
        <f>VLOOKUP(E4707,起始地址定义!A:D,2,FALSE)</f>
        <v>DB100</v>
      </c>
      <c r="K4707" s="12" t="str">
        <f t="shared" si="736"/>
        <v>X1216.2</v>
      </c>
      <c r="L4707" s="13">
        <f>VLOOKUP(E4707,起始地址定义!A:D,3,FALSE)</f>
        <v>1200</v>
      </c>
      <c r="M4707" s="14">
        <f>VLOOKUP($F4707,类型描述及偏移量!$C:$H,2,FALSE)</f>
        <v>16.2</v>
      </c>
      <c r="N4707" s="14" t="str">
        <f>VLOOKUP($F4707,类型描述及偏移量!$C:$H,3,FALSE)</f>
        <v>离散</v>
      </c>
      <c r="O4707" s="14" t="str">
        <f>VLOOKUP($F4707,类型描述及偏移量!$C:$H,4,FALSE)</f>
        <v>On</v>
      </c>
      <c r="P4707" s="14" t="str">
        <f>VLOOKUP($F4707,类型描述及偏移量!$C:$H,5,FALSE)</f>
        <v>Yes</v>
      </c>
      <c r="Q4707" s="14" t="str">
        <f>VLOOKUP($F4707,类型描述及偏移量!$C:$H,6,FALSE)</f>
        <v>维修开关</v>
      </c>
    </row>
    <row r="4708" hidden="1" spans="1:17">
      <c r="A4708" s="12" t="s">
        <v>128</v>
      </c>
      <c r="B4708" s="12" t="str">
        <f t="shared" si="737"/>
        <v>M5_M</v>
      </c>
      <c r="C4708" s="12" t="str">
        <f t="shared" si="738"/>
        <v>LMD_CHK_2</v>
      </c>
      <c r="D4708" s="12" t="str">
        <f t="shared" si="739"/>
        <v>BP_Motor_var</v>
      </c>
      <c r="E4708" s="13" t="str">
        <f t="shared" si="740"/>
        <v>CHPF_M5_M_BP_Motor_var</v>
      </c>
      <c r="F4708" s="14" t="str">
        <f t="shared" si="733"/>
        <v>BP_Motor_var_LMD_CHK_2</v>
      </c>
      <c r="G4708" s="10" t="str">
        <f t="shared" si="734"/>
        <v>CHPF_M5_M_LMD_CHK_2</v>
      </c>
      <c r="H4708" s="10" t="str">
        <f>VLOOKUP(基本表格!E4708,起始地址定义!A:D,4,FALSE)&amp;" "&amp;Q4708</f>
        <v>2123+P2-M5 3#双螺旋运输机A 电机控制 左跑偏2检测</v>
      </c>
      <c r="I4708" s="10" t="str">
        <f t="shared" si="735"/>
        <v>DB100,X1216.3</v>
      </c>
      <c r="J4708" s="13" t="str">
        <f>VLOOKUP(E4708,起始地址定义!A:D,2,FALSE)</f>
        <v>DB100</v>
      </c>
      <c r="K4708" s="12" t="str">
        <f t="shared" si="736"/>
        <v>X1216.3</v>
      </c>
      <c r="L4708" s="13">
        <f>VLOOKUP(E4708,起始地址定义!A:D,3,FALSE)</f>
        <v>1200</v>
      </c>
      <c r="M4708" s="14">
        <f>VLOOKUP($F4708,类型描述及偏移量!$C:$H,2,FALSE)</f>
        <v>16.3</v>
      </c>
      <c r="N4708" s="14" t="str">
        <f>VLOOKUP($F4708,类型描述及偏移量!$C:$H,3,FALSE)</f>
        <v>离散</v>
      </c>
      <c r="O4708" s="14" t="str">
        <f>VLOOKUP($F4708,类型描述及偏移量!$C:$H,4,FALSE)</f>
        <v>None</v>
      </c>
      <c r="P4708" s="14" t="str">
        <f>VLOOKUP($F4708,类型描述及偏移量!$C:$H,5,FALSE)</f>
        <v>Yes</v>
      </c>
      <c r="Q4708" s="14" t="str">
        <f>VLOOKUP($F4708,类型描述及偏移量!$C:$H,6,FALSE)</f>
        <v>左跑偏2检测</v>
      </c>
    </row>
    <row r="4709" hidden="1" spans="1:17">
      <c r="A4709" s="12" t="s">
        <v>128</v>
      </c>
      <c r="B4709" s="12" t="str">
        <f t="shared" si="737"/>
        <v>M5_M</v>
      </c>
      <c r="C4709" s="12" t="str">
        <f t="shared" si="738"/>
        <v>RMD_CHK_2</v>
      </c>
      <c r="D4709" s="12" t="str">
        <f t="shared" si="739"/>
        <v>BP_Motor_var</v>
      </c>
      <c r="E4709" s="13" t="str">
        <f t="shared" si="740"/>
        <v>CHPF_M5_M_BP_Motor_var</v>
      </c>
      <c r="F4709" s="14" t="str">
        <f t="shared" si="733"/>
        <v>BP_Motor_var_RMD_CHK_2</v>
      </c>
      <c r="G4709" s="10" t="str">
        <f t="shared" si="734"/>
        <v>CHPF_M5_M_RMD_CHK_2</v>
      </c>
      <c r="H4709" s="10" t="str">
        <f>VLOOKUP(基本表格!E4709,起始地址定义!A:D,4,FALSE)&amp;" "&amp;Q4709</f>
        <v>2123+P2-M5 3#双螺旋运输机A 电机控制 右跑偏2检测</v>
      </c>
      <c r="I4709" s="10" t="str">
        <f t="shared" si="735"/>
        <v>DB100,X1216.4</v>
      </c>
      <c r="J4709" s="13" t="str">
        <f>VLOOKUP(E4709,起始地址定义!A:D,2,FALSE)</f>
        <v>DB100</v>
      </c>
      <c r="K4709" s="12" t="str">
        <f t="shared" si="736"/>
        <v>X1216.4</v>
      </c>
      <c r="L4709" s="13">
        <f>VLOOKUP(E4709,起始地址定义!A:D,3,FALSE)</f>
        <v>1200</v>
      </c>
      <c r="M4709" s="14">
        <f>VLOOKUP($F4709,类型描述及偏移量!$C:$H,2,FALSE)</f>
        <v>16.4</v>
      </c>
      <c r="N4709" s="14" t="str">
        <f>VLOOKUP($F4709,类型描述及偏移量!$C:$H,3,FALSE)</f>
        <v>离散</v>
      </c>
      <c r="O4709" s="14" t="str">
        <f>VLOOKUP($F4709,类型描述及偏移量!$C:$H,4,FALSE)</f>
        <v>None</v>
      </c>
      <c r="P4709" s="14" t="str">
        <f>VLOOKUP($F4709,类型描述及偏移量!$C:$H,5,FALSE)</f>
        <v>Yes</v>
      </c>
      <c r="Q4709" s="14" t="str">
        <f>VLOOKUP($F4709,类型描述及偏移量!$C:$H,6,FALSE)</f>
        <v>右跑偏2检测</v>
      </c>
    </row>
    <row r="4710" hidden="1" spans="1:17">
      <c r="A4710" s="12" t="s">
        <v>128</v>
      </c>
      <c r="B4710" s="12" t="str">
        <f t="shared" si="737"/>
        <v>M5_M</v>
      </c>
      <c r="C4710" s="12" t="str">
        <f t="shared" si="738"/>
        <v>InterStarTime</v>
      </c>
      <c r="D4710" s="12" t="str">
        <f t="shared" si="739"/>
        <v>BP_Motor_var</v>
      </c>
      <c r="E4710" s="13" t="str">
        <f t="shared" si="740"/>
        <v>CHPF_M5_M_BP_Motor_var</v>
      </c>
      <c r="F4710" s="14" t="str">
        <f t="shared" si="733"/>
        <v>BP_Motor_var_InterStarTime</v>
      </c>
      <c r="G4710" s="10" t="str">
        <f t="shared" si="734"/>
        <v>CHPF_M5_M_InterStarTime</v>
      </c>
      <c r="H4710" s="10" t="str">
        <f>VLOOKUP(基本表格!E4710,起始地址定义!A:D,4,FALSE)&amp;" "&amp;Q4710</f>
        <v>2123+P2-M5 3#双螺旋运输机A 电机控制 联动启动延时</v>
      </c>
      <c r="I4710" s="10" t="str">
        <f t="shared" si="735"/>
        <v>DB100,INT1218</v>
      </c>
      <c r="J4710" s="13" t="str">
        <f>VLOOKUP(E4710,起始地址定义!A:D,2,FALSE)</f>
        <v>DB100</v>
      </c>
      <c r="K4710" s="12" t="str">
        <f t="shared" si="736"/>
        <v>INT1218</v>
      </c>
      <c r="L4710" s="13">
        <f>VLOOKUP(E4710,起始地址定义!A:D,3,FALSE)</f>
        <v>1200</v>
      </c>
      <c r="M4710" s="14">
        <f>VLOOKUP($F4710,类型描述及偏移量!$C:$H,2,FALSE)</f>
        <v>18</v>
      </c>
      <c r="N4710" s="14" t="str">
        <f>VLOOKUP($F4710,类型描述及偏移量!$C:$H,3,FALSE)</f>
        <v>整型</v>
      </c>
      <c r="O4710" s="14" t="str">
        <f>VLOOKUP($F4710,类型描述及偏移量!$C:$H,4,FALSE)</f>
        <v>None</v>
      </c>
      <c r="P4710" s="14" t="str">
        <f>VLOOKUP($F4710,类型描述及偏移量!$C:$H,5,FALSE)</f>
        <v>No</v>
      </c>
      <c r="Q4710" s="14" t="str">
        <f>VLOOKUP($F4710,类型描述及偏移量!$C:$H,6,FALSE)</f>
        <v>联动启动延时</v>
      </c>
    </row>
    <row r="4711" hidden="1" spans="1:17">
      <c r="A4711" s="12" t="s">
        <v>128</v>
      </c>
      <c r="B4711" s="12" t="str">
        <f t="shared" si="737"/>
        <v>M5_M</v>
      </c>
      <c r="C4711" s="12" t="str">
        <f t="shared" si="738"/>
        <v>Alt_TMR</v>
      </c>
      <c r="D4711" s="12" t="str">
        <f t="shared" si="739"/>
        <v>BP_Motor_var</v>
      </c>
      <c r="E4711" s="13" t="str">
        <f t="shared" si="740"/>
        <v>CHPF_M5_M_BP_Motor_var</v>
      </c>
      <c r="F4711" s="14" t="str">
        <f t="shared" si="733"/>
        <v>BP_Motor_var_Alt_TMR</v>
      </c>
      <c r="G4711" s="10" t="str">
        <f t="shared" si="734"/>
        <v>CHPF_M5_M_Alt_TMR</v>
      </c>
      <c r="H4711" s="10" t="str">
        <f>VLOOKUP(基本表格!E4711,起始地址定义!A:D,4,FALSE)&amp;" "&amp;Q4711</f>
        <v>2123+P2-M5 3#双螺旋运输机A 电机控制 起动转换时间 秒</v>
      </c>
      <c r="I4711" s="10" t="str">
        <f t="shared" si="735"/>
        <v>DB100,INT1220</v>
      </c>
      <c r="J4711" s="13" t="str">
        <f>VLOOKUP(E4711,起始地址定义!A:D,2,FALSE)</f>
        <v>DB100</v>
      </c>
      <c r="K4711" s="12" t="str">
        <f t="shared" si="736"/>
        <v>INT1220</v>
      </c>
      <c r="L4711" s="13">
        <f>VLOOKUP(E4711,起始地址定义!A:D,3,FALSE)</f>
        <v>1200</v>
      </c>
      <c r="M4711" s="14">
        <f>VLOOKUP($F4711,类型描述及偏移量!$C:$H,2,FALSE)</f>
        <v>20</v>
      </c>
      <c r="N4711" s="14" t="str">
        <f>VLOOKUP($F4711,类型描述及偏移量!$C:$H,3,FALSE)</f>
        <v>整型</v>
      </c>
      <c r="O4711" s="14" t="str">
        <f>VLOOKUP($F4711,类型描述及偏移量!$C:$H,4,FALSE)</f>
        <v>None</v>
      </c>
      <c r="P4711" s="14" t="str">
        <f>VLOOKUP($F4711,类型描述及偏移量!$C:$H,5,FALSE)</f>
        <v>No</v>
      </c>
      <c r="Q4711" s="14" t="str">
        <f>VLOOKUP($F4711,类型描述及偏移量!$C:$H,6,FALSE)</f>
        <v>起动转换时间 秒</v>
      </c>
    </row>
    <row r="4712" hidden="1" spans="1:17">
      <c r="A4712" s="12" t="s">
        <v>128</v>
      </c>
      <c r="B4712" s="12" t="str">
        <f t="shared" si="737"/>
        <v>M5_SetFRQ</v>
      </c>
      <c r="C4712" s="12" t="str">
        <f t="shared" si="738"/>
        <v>HiProEN</v>
      </c>
      <c r="D4712" s="12" t="str">
        <f t="shared" si="739"/>
        <v>BP_Value_var</v>
      </c>
      <c r="E4712" s="13" t="str">
        <f t="shared" si="740"/>
        <v>CHPF_M5_SetFRQ_BP_Value_var</v>
      </c>
      <c r="F4712" s="14" t="str">
        <f t="shared" si="733"/>
        <v>BP_Value_var_HiProEN</v>
      </c>
      <c r="G4712" s="10" t="str">
        <f t="shared" si="734"/>
        <v>CHPF_M5_SetFRQ_HiProEN</v>
      </c>
      <c r="H4712" s="10" t="str">
        <f>VLOOKUP(基本表格!E4712,起始地址定义!A:D,4,FALSE)&amp;" "&amp;Q4712</f>
        <v>2123+P2-M5 3#双螺旋运输机A 给定频率 上限保护使能</v>
      </c>
      <c r="I4712" s="10" t="str">
        <f t="shared" si="735"/>
        <v>DB100,X1250.3</v>
      </c>
      <c r="J4712" s="13" t="str">
        <f>VLOOKUP(E4712,起始地址定义!A:D,2,FALSE)</f>
        <v>DB100</v>
      </c>
      <c r="K4712" s="12" t="str">
        <f t="shared" si="736"/>
        <v>X1250.3</v>
      </c>
      <c r="L4712" s="13">
        <f>VLOOKUP(E4712,起始地址定义!A:D,3,FALSE)</f>
        <v>1250</v>
      </c>
      <c r="M4712" s="14">
        <f>VLOOKUP($F4712,类型描述及偏移量!$C:$H,2,FALSE)</f>
        <v>0.299999999999997</v>
      </c>
      <c r="N4712" s="14" t="str">
        <f>VLOOKUP($F4712,类型描述及偏移量!$C:$H,3,FALSE)</f>
        <v>离散</v>
      </c>
      <c r="O4712" s="14" t="str">
        <f>VLOOKUP($F4712,类型描述及偏移量!$C:$H,4,FALSE)</f>
        <v>None</v>
      </c>
      <c r="P4712" s="14" t="str">
        <f>VLOOKUP($F4712,类型描述及偏移量!$C:$H,5,FALSE)</f>
        <v>No</v>
      </c>
      <c r="Q4712" s="14" t="str">
        <f>VLOOKUP($F4712,类型描述及偏移量!$C:$H,6,FALSE)</f>
        <v>上限保护使能</v>
      </c>
    </row>
    <row r="4713" hidden="1" spans="1:17">
      <c r="A4713" s="12" t="s">
        <v>128</v>
      </c>
      <c r="B4713" s="12" t="str">
        <f t="shared" si="737"/>
        <v>M5_SetFRQ</v>
      </c>
      <c r="C4713" s="12" t="str">
        <f t="shared" si="738"/>
        <v>LoProEN</v>
      </c>
      <c r="D4713" s="12" t="str">
        <f t="shared" si="739"/>
        <v>BP_Value_var</v>
      </c>
      <c r="E4713" s="13" t="str">
        <f t="shared" si="740"/>
        <v>CHPF_M5_SetFRQ_BP_Value_var</v>
      </c>
      <c r="F4713" s="14" t="str">
        <f t="shared" si="733"/>
        <v>BP_Value_var_LoProEN</v>
      </c>
      <c r="G4713" s="10" t="str">
        <f t="shared" si="734"/>
        <v>CHPF_M5_SetFRQ_LoProEN</v>
      </c>
      <c r="H4713" s="10" t="str">
        <f>VLOOKUP(基本表格!E4713,起始地址定义!A:D,4,FALSE)&amp;" "&amp;Q4713</f>
        <v>2123+P2-M5 3#双螺旋运输机A 给定频率 下限保护使能</v>
      </c>
      <c r="I4713" s="10" t="str">
        <f t="shared" si="735"/>
        <v>DB100,X1250.4</v>
      </c>
      <c r="J4713" s="13" t="str">
        <f>VLOOKUP(E4713,起始地址定义!A:D,2,FALSE)</f>
        <v>DB100</v>
      </c>
      <c r="K4713" s="12" t="str">
        <f t="shared" si="736"/>
        <v>X1250.4</v>
      </c>
      <c r="L4713" s="13">
        <f>VLOOKUP(E4713,起始地址定义!A:D,3,FALSE)</f>
        <v>1250</v>
      </c>
      <c r="M4713" s="14">
        <f>VLOOKUP($F4713,类型描述及偏移量!$C:$H,2,FALSE)</f>
        <v>0.399999999999999</v>
      </c>
      <c r="N4713" s="14" t="str">
        <f>VLOOKUP($F4713,类型描述及偏移量!$C:$H,3,FALSE)</f>
        <v>离散</v>
      </c>
      <c r="O4713" s="14" t="str">
        <f>VLOOKUP($F4713,类型描述及偏移量!$C:$H,4,FALSE)</f>
        <v>None</v>
      </c>
      <c r="P4713" s="14" t="str">
        <f>VLOOKUP($F4713,类型描述及偏移量!$C:$H,5,FALSE)</f>
        <v>No</v>
      </c>
      <c r="Q4713" s="14" t="str">
        <f>VLOOKUP($F4713,类型描述及偏移量!$C:$H,6,FALSE)</f>
        <v>下限保护使能</v>
      </c>
    </row>
    <row r="4714" hidden="1" spans="1:17">
      <c r="A4714" s="12" t="s">
        <v>128</v>
      </c>
      <c r="B4714" s="12" t="str">
        <f t="shared" si="737"/>
        <v>M5_SetFRQ</v>
      </c>
      <c r="C4714" s="12" t="str">
        <f t="shared" si="738"/>
        <v>HiALM</v>
      </c>
      <c r="D4714" s="12" t="str">
        <f t="shared" si="739"/>
        <v>BP_Value_var</v>
      </c>
      <c r="E4714" s="13" t="str">
        <f t="shared" si="740"/>
        <v>CHPF_M5_SetFRQ_BP_Value_var</v>
      </c>
      <c r="F4714" s="14" t="str">
        <f t="shared" si="733"/>
        <v>BP_Value_var_HiALM</v>
      </c>
      <c r="G4714" s="10" t="str">
        <f t="shared" si="734"/>
        <v>CHPF_M5_SetFRQ_HiALM</v>
      </c>
      <c r="H4714" s="10" t="str">
        <f>VLOOKUP(基本表格!E4714,起始地址定义!A:D,4,FALSE)&amp;" "&amp;Q4714</f>
        <v>2123+P2-M5 3#双螺旋运输机A 给定频率 上限报警</v>
      </c>
      <c r="I4714" s="10" t="str">
        <f t="shared" si="735"/>
        <v>DB100,X1250.5</v>
      </c>
      <c r="J4714" s="13" t="str">
        <f>VLOOKUP(E4714,起始地址定义!A:D,2,FALSE)</f>
        <v>DB100</v>
      </c>
      <c r="K4714" s="12" t="str">
        <f t="shared" si="736"/>
        <v>X1250.5</v>
      </c>
      <c r="L4714" s="13">
        <f>VLOOKUP(E4714,起始地址定义!A:D,3,FALSE)</f>
        <v>1250</v>
      </c>
      <c r="M4714" s="14">
        <f>VLOOKUP($F4714,类型描述及偏移量!$C:$H,2,FALSE)</f>
        <v>0.5</v>
      </c>
      <c r="N4714" s="14" t="str">
        <f>VLOOKUP($F4714,类型描述及偏移量!$C:$H,3,FALSE)</f>
        <v>离散</v>
      </c>
      <c r="O4714" s="14" t="str">
        <f>VLOOKUP($F4714,类型描述及偏移量!$C:$H,4,FALSE)</f>
        <v>None</v>
      </c>
      <c r="P4714" s="14" t="str">
        <f>VLOOKUP($F4714,类型描述及偏移量!$C:$H,5,FALSE)</f>
        <v>Yes</v>
      </c>
      <c r="Q4714" s="14" t="str">
        <f>VLOOKUP($F4714,类型描述及偏移量!$C:$H,6,FALSE)</f>
        <v>上限报警</v>
      </c>
    </row>
    <row r="4715" hidden="1" spans="1:17">
      <c r="A4715" s="12" t="s">
        <v>128</v>
      </c>
      <c r="B4715" s="12" t="str">
        <f t="shared" si="737"/>
        <v>M5_SetFRQ</v>
      </c>
      <c r="C4715" s="12" t="str">
        <f t="shared" si="738"/>
        <v>LoALM</v>
      </c>
      <c r="D4715" s="12" t="str">
        <f t="shared" si="739"/>
        <v>BP_Value_var</v>
      </c>
      <c r="E4715" s="13" t="str">
        <f t="shared" si="740"/>
        <v>CHPF_M5_SetFRQ_BP_Value_var</v>
      </c>
      <c r="F4715" s="14" t="str">
        <f t="shared" si="733"/>
        <v>BP_Value_var_LoALM</v>
      </c>
      <c r="G4715" s="10" t="str">
        <f t="shared" si="734"/>
        <v>CHPF_M5_SetFRQ_LoALM</v>
      </c>
      <c r="H4715" s="10" t="str">
        <f>VLOOKUP(基本表格!E4715,起始地址定义!A:D,4,FALSE)&amp;" "&amp;Q4715</f>
        <v>2123+P2-M5 3#双螺旋运输机A 给定频率 下限报警</v>
      </c>
      <c r="I4715" s="10" t="str">
        <f t="shared" si="735"/>
        <v>DB100,X1250.6</v>
      </c>
      <c r="J4715" s="13" t="str">
        <f>VLOOKUP(E4715,起始地址定义!A:D,2,FALSE)</f>
        <v>DB100</v>
      </c>
      <c r="K4715" s="12" t="str">
        <f t="shared" si="736"/>
        <v>X1250.6</v>
      </c>
      <c r="L4715" s="13">
        <f>VLOOKUP(E4715,起始地址定义!A:D,3,FALSE)</f>
        <v>1250</v>
      </c>
      <c r="M4715" s="14">
        <f>VLOOKUP($F4715,类型描述及偏移量!$C:$H,2,FALSE)</f>
        <v>0.600000000000001</v>
      </c>
      <c r="N4715" s="14" t="str">
        <f>VLOOKUP($F4715,类型描述及偏移量!$C:$H,3,FALSE)</f>
        <v>离散</v>
      </c>
      <c r="O4715" s="14" t="str">
        <f>VLOOKUP($F4715,类型描述及偏移量!$C:$H,4,FALSE)</f>
        <v>None</v>
      </c>
      <c r="P4715" s="14" t="str">
        <f>VLOOKUP($F4715,类型描述及偏移量!$C:$H,5,FALSE)</f>
        <v>Yes</v>
      </c>
      <c r="Q4715" s="14" t="str">
        <f>VLOOKUP($F4715,类型描述及偏移量!$C:$H,6,FALSE)</f>
        <v>下限报警</v>
      </c>
    </row>
    <row r="4716" hidden="1" spans="1:17">
      <c r="A4716" s="12" t="s">
        <v>128</v>
      </c>
      <c r="B4716" s="12" t="str">
        <f t="shared" si="737"/>
        <v>M5_SetFRQ</v>
      </c>
      <c r="C4716" s="12" t="str">
        <f t="shared" si="738"/>
        <v>HiHiALM</v>
      </c>
      <c r="D4716" s="12" t="str">
        <f t="shared" si="739"/>
        <v>BP_Value_var</v>
      </c>
      <c r="E4716" s="13" t="str">
        <f t="shared" si="740"/>
        <v>CHPF_M5_SetFRQ_BP_Value_var</v>
      </c>
      <c r="F4716" s="14" t="str">
        <f t="shared" si="733"/>
        <v>BP_Value_var_HiHiALM</v>
      </c>
      <c r="G4716" s="10" t="str">
        <f t="shared" si="734"/>
        <v>CHPF_M5_SetFRQ_HiHiALM</v>
      </c>
      <c r="H4716" s="10" t="str">
        <f>VLOOKUP(基本表格!E4716,起始地址定义!A:D,4,FALSE)&amp;" "&amp;Q4716</f>
        <v>2123+P2-M5 3#双螺旋运输机A 给定频率 上上限报警</v>
      </c>
      <c r="I4716" s="10" t="str">
        <f t="shared" si="735"/>
        <v>DB100,X1250.7</v>
      </c>
      <c r="J4716" s="13" t="str">
        <f>VLOOKUP(E4716,起始地址定义!A:D,2,FALSE)</f>
        <v>DB100</v>
      </c>
      <c r="K4716" s="12" t="str">
        <f t="shared" si="736"/>
        <v>X1250.7</v>
      </c>
      <c r="L4716" s="13">
        <f>VLOOKUP(E4716,起始地址定义!A:D,3,FALSE)</f>
        <v>1250</v>
      </c>
      <c r="M4716" s="14">
        <f>VLOOKUP($F4716,类型描述及偏移量!$C:$H,2,FALSE)</f>
        <v>0.700000000000003</v>
      </c>
      <c r="N4716" s="14" t="str">
        <f>VLOOKUP($F4716,类型描述及偏移量!$C:$H,3,FALSE)</f>
        <v>离散</v>
      </c>
      <c r="O4716" s="14" t="str">
        <f>VLOOKUP($F4716,类型描述及偏移量!$C:$H,4,FALSE)</f>
        <v>On</v>
      </c>
      <c r="P4716" s="14" t="str">
        <f>VLOOKUP($F4716,类型描述及偏移量!$C:$H,5,FALSE)</f>
        <v>Yes</v>
      </c>
      <c r="Q4716" s="14" t="str">
        <f>VLOOKUP($F4716,类型描述及偏移量!$C:$H,6,FALSE)</f>
        <v>上上限报警</v>
      </c>
    </row>
    <row r="4717" hidden="1" spans="1:17">
      <c r="A4717" s="12" t="s">
        <v>128</v>
      </c>
      <c r="B4717" s="12" t="str">
        <f t="shared" si="737"/>
        <v>M5_SetFRQ</v>
      </c>
      <c r="C4717" s="12" t="str">
        <f t="shared" si="738"/>
        <v>LoLoALM</v>
      </c>
      <c r="D4717" s="12" t="str">
        <f t="shared" si="739"/>
        <v>BP_Value_var</v>
      </c>
      <c r="E4717" s="13" t="str">
        <f t="shared" si="740"/>
        <v>CHPF_M5_SetFRQ_BP_Value_var</v>
      </c>
      <c r="F4717" s="14" t="str">
        <f t="shared" si="733"/>
        <v>BP_Value_var_LoLoALM</v>
      </c>
      <c r="G4717" s="10" t="str">
        <f t="shared" si="734"/>
        <v>CHPF_M5_SetFRQ_LoLoALM</v>
      </c>
      <c r="H4717" s="10" t="str">
        <f>VLOOKUP(基本表格!E4717,起始地址定义!A:D,4,FALSE)&amp;" "&amp;Q4717</f>
        <v>2123+P2-M5 3#双螺旋运输机A 给定频率 下下限报警</v>
      </c>
      <c r="I4717" s="10" t="str">
        <f t="shared" si="735"/>
        <v>DB100,X1251.0</v>
      </c>
      <c r="J4717" s="13" t="str">
        <f>VLOOKUP(E4717,起始地址定义!A:D,2,FALSE)</f>
        <v>DB100</v>
      </c>
      <c r="K4717" s="12" t="str">
        <f t="shared" si="736"/>
        <v>X1251.0</v>
      </c>
      <c r="L4717" s="13">
        <f>VLOOKUP(E4717,起始地址定义!A:D,3,FALSE)</f>
        <v>1250</v>
      </c>
      <c r="M4717" s="14">
        <f>VLOOKUP($F4717,类型描述及偏移量!$C:$H,2,FALSE)</f>
        <v>1</v>
      </c>
      <c r="N4717" s="14" t="str">
        <f>VLOOKUP($F4717,类型描述及偏移量!$C:$H,3,FALSE)</f>
        <v>离散</v>
      </c>
      <c r="O4717" s="14" t="str">
        <f>VLOOKUP($F4717,类型描述及偏移量!$C:$H,4,FALSE)</f>
        <v>On</v>
      </c>
      <c r="P4717" s="14" t="str">
        <f>VLOOKUP($F4717,类型描述及偏移量!$C:$H,5,FALSE)</f>
        <v>Yes</v>
      </c>
      <c r="Q4717" s="14" t="str">
        <f>VLOOKUP($F4717,类型描述及偏移量!$C:$H,6,FALSE)</f>
        <v>下下限报警</v>
      </c>
    </row>
    <row r="4718" hidden="1" spans="1:17">
      <c r="A4718" s="12" t="s">
        <v>128</v>
      </c>
      <c r="B4718" s="12" t="str">
        <f t="shared" si="737"/>
        <v>M5_SetFRQ</v>
      </c>
      <c r="C4718" s="12" t="str">
        <f t="shared" si="738"/>
        <v>LimALM</v>
      </c>
      <c r="D4718" s="12" t="str">
        <f t="shared" si="739"/>
        <v>BP_Value_var</v>
      </c>
      <c r="E4718" s="13" t="str">
        <f t="shared" si="740"/>
        <v>CHPF_M5_SetFRQ_BP_Value_var</v>
      </c>
      <c r="F4718" s="14" t="str">
        <f t="shared" si="733"/>
        <v>BP_Value_var_LimALM</v>
      </c>
      <c r="G4718" s="10" t="str">
        <f t="shared" si="734"/>
        <v>CHPF_M5_SetFRQ_LimALM</v>
      </c>
      <c r="H4718" s="10" t="str">
        <f>VLOOKUP(基本表格!E4718,起始地址定义!A:D,4,FALSE)&amp;" "&amp;Q4718</f>
        <v>2123+P2-M5 3#双螺旋运输机A 给定频率 极限报警</v>
      </c>
      <c r="I4718" s="10" t="str">
        <f t="shared" si="735"/>
        <v>DB100,X1251.1</v>
      </c>
      <c r="J4718" s="13" t="str">
        <f>VLOOKUP(E4718,起始地址定义!A:D,2,FALSE)</f>
        <v>DB100</v>
      </c>
      <c r="K4718" s="12" t="str">
        <f t="shared" si="736"/>
        <v>X1251.1</v>
      </c>
      <c r="L4718" s="13">
        <f>VLOOKUP(E4718,起始地址定义!A:D,3,FALSE)</f>
        <v>1250</v>
      </c>
      <c r="M4718" s="14">
        <f>VLOOKUP($F4718,类型描述及偏移量!$C:$H,2,FALSE)</f>
        <v>1.1</v>
      </c>
      <c r="N4718" s="14" t="str">
        <f>VLOOKUP($F4718,类型描述及偏移量!$C:$H,3,FALSE)</f>
        <v>离散</v>
      </c>
      <c r="O4718" s="14" t="str">
        <f>VLOOKUP($F4718,类型描述及偏移量!$C:$H,4,FALSE)</f>
        <v>On</v>
      </c>
      <c r="P4718" s="14" t="str">
        <f>VLOOKUP($F4718,类型描述及偏移量!$C:$H,5,FALSE)</f>
        <v>Yes</v>
      </c>
      <c r="Q4718" s="14" t="str">
        <f>VLOOKUP($F4718,类型描述及偏移量!$C:$H,6,FALSE)</f>
        <v>极限报警</v>
      </c>
    </row>
    <row r="4719" hidden="1" spans="1:17">
      <c r="A4719" s="12" t="s">
        <v>128</v>
      </c>
      <c r="B4719" s="12" t="str">
        <f t="shared" si="737"/>
        <v>M5_SetFRQ</v>
      </c>
      <c r="C4719" s="12" t="str">
        <f t="shared" si="738"/>
        <v>LostALM</v>
      </c>
      <c r="D4719" s="12" t="str">
        <f t="shared" si="739"/>
        <v>BP_Value_var</v>
      </c>
      <c r="E4719" s="13" t="str">
        <f t="shared" si="740"/>
        <v>CHPF_M5_SetFRQ_BP_Value_var</v>
      </c>
      <c r="F4719" s="14" t="str">
        <f t="shared" si="733"/>
        <v>BP_Value_var_LostALM</v>
      </c>
      <c r="G4719" s="10" t="str">
        <f t="shared" si="734"/>
        <v>CHPF_M5_SetFRQ_LostALM</v>
      </c>
      <c r="H4719" s="10" t="str">
        <f>VLOOKUP(基本表格!E4719,起始地址定义!A:D,4,FALSE)&amp;" "&amp;Q4719</f>
        <v>2123+P2-M5 3#双螺旋运输机A 给定频率 传感器断线报警</v>
      </c>
      <c r="I4719" s="10" t="str">
        <f t="shared" si="735"/>
        <v>DB100,X1251.2</v>
      </c>
      <c r="J4719" s="13" t="str">
        <f>VLOOKUP(E4719,起始地址定义!A:D,2,FALSE)</f>
        <v>DB100</v>
      </c>
      <c r="K4719" s="12" t="str">
        <f t="shared" si="736"/>
        <v>X1251.2</v>
      </c>
      <c r="L4719" s="13">
        <f>VLOOKUP(E4719,起始地址定义!A:D,3,FALSE)</f>
        <v>1250</v>
      </c>
      <c r="M4719" s="14">
        <f>VLOOKUP($F4719,类型描述及偏移量!$C:$H,2,FALSE)</f>
        <v>1.2</v>
      </c>
      <c r="N4719" s="14" t="str">
        <f>VLOOKUP($F4719,类型描述及偏移量!$C:$H,3,FALSE)</f>
        <v>离散</v>
      </c>
      <c r="O4719" s="14" t="str">
        <f>VLOOKUP($F4719,类型描述及偏移量!$C:$H,4,FALSE)</f>
        <v>On</v>
      </c>
      <c r="P4719" s="14" t="str">
        <f>VLOOKUP($F4719,类型描述及偏移量!$C:$H,5,FALSE)</f>
        <v>Yes</v>
      </c>
      <c r="Q4719" s="14" t="str">
        <f>VLOOKUP($F4719,类型描述及偏移量!$C:$H,6,FALSE)</f>
        <v>传感器断线报警</v>
      </c>
    </row>
    <row r="4720" hidden="1" spans="1:17">
      <c r="A4720" s="12" t="s">
        <v>128</v>
      </c>
      <c r="B4720" s="12" t="str">
        <f t="shared" si="737"/>
        <v>M5_SetFRQ</v>
      </c>
      <c r="C4720" s="12" t="str">
        <f t="shared" si="738"/>
        <v>Code</v>
      </c>
      <c r="D4720" s="12" t="str">
        <f t="shared" si="739"/>
        <v>BP_Value_var</v>
      </c>
      <c r="E4720" s="13" t="str">
        <f t="shared" si="740"/>
        <v>CHPF_M5_SetFRQ_BP_Value_var</v>
      </c>
      <c r="F4720" s="14" t="str">
        <f t="shared" si="733"/>
        <v>BP_Value_var_Code</v>
      </c>
      <c r="G4720" s="10" t="str">
        <f t="shared" si="734"/>
        <v>CHPF_M5_SetFRQ_Code</v>
      </c>
      <c r="H4720" s="10" t="str">
        <f>VLOOKUP(基本表格!E4720,起始地址定义!A:D,4,FALSE)&amp;" "&amp;Q4720</f>
        <v>2123+P2-M5 3#双螺旋运输机A 给定频率 实际内码</v>
      </c>
      <c r="I4720" s="10" t="str">
        <f t="shared" si="735"/>
        <v>DB100,INT1252</v>
      </c>
      <c r="J4720" s="13" t="str">
        <f>VLOOKUP(E4720,起始地址定义!A:D,2,FALSE)</f>
        <v>DB100</v>
      </c>
      <c r="K4720" s="12" t="str">
        <f t="shared" si="736"/>
        <v>INT1252</v>
      </c>
      <c r="L4720" s="13">
        <f>VLOOKUP(E4720,起始地址定义!A:D,3,FALSE)</f>
        <v>1250</v>
      </c>
      <c r="M4720" s="14">
        <f>VLOOKUP($F4720,类型描述及偏移量!$C:$H,2,FALSE)</f>
        <v>2</v>
      </c>
      <c r="N4720" s="14" t="str">
        <f>VLOOKUP($F4720,类型描述及偏移量!$C:$H,3,FALSE)</f>
        <v>整型</v>
      </c>
      <c r="O4720" s="14" t="str">
        <f>VLOOKUP($F4720,类型描述及偏移量!$C:$H,4,FALSE)</f>
        <v>None</v>
      </c>
      <c r="P4720" s="14" t="str">
        <f>VLOOKUP($F4720,类型描述及偏移量!$C:$H,5,FALSE)</f>
        <v>Yes</v>
      </c>
      <c r="Q4720" s="14" t="str">
        <f>VLOOKUP($F4720,类型描述及偏移量!$C:$H,6,FALSE)</f>
        <v>实际内码</v>
      </c>
    </row>
    <row r="4721" hidden="1" spans="1:17">
      <c r="A4721" s="12" t="s">
        <v>128</v>
      </c>
      <c r="B4721" s="12" t="str">
        <f t="shared" si="737"/>
        <v>M5_SetFRQ</v>
      </c>
      <c r="C4721" s="12" t="str">
        <f t="shared" si="738"/>
        <v>Value</v>
      </c>
      <c r="D4721" s="12" t="str">
        <f t="shared" si="739"/>
        <v>BP_Value_var</v>
      </c>
      <c r="E4721" s="13" t="str">
        <f t="shared" si="740"/>
        <v>CHPF_M5_SetFRQ_BP_Value_var</v>
      </c>
      <c r="F4721" s="14" t="str">
        <f t="shared" si="733"/>
        <v>BP_Value_var_Value</v>
      </c>
      <c r="G4721" s="10" t="str">
        <f t="shared" si="734"/>
        <v>CHPF_M5_SetFRQ_Value</v>
      </c>
      <c r="H4721" s="10" t="str">
        <f>VLOOKUP(基本表格!E4721,起始地址定义!A:D,4,FALSE)&amp;" "&amp;Q4721</f>
        <v>2123+P2-M5 3#双螺旋运输机A 给定频率 实际值</v>
      </c>
      <c r="I4721" s="10" t="str">
        <f t="shared" si="735"/>
        <v>DB100,REAL1256</v>
      </c>
      <c r="J4721" s="13" t="str">
        <f>VLOOKUP(E4721,起始地址定义!A:D,2,FALSE)</f>
        <v>DB100</v>
      </c>
      <c r="K4721" s="12" t="str">
        <f t="shared" si="736"/>
        <v>REAL1256</v>
      </c>
      <c r="L4721" s="13">
        <f>VLOOKUP(E4721,起始地址定义!A:D,3,FALSE)</f>
        <v>1250</v>
      </c>
      <c r="M4721" s="14">
        <f>VLOOKUP($F4721,类型描述及偏移量!$C:$H,2,FALSE)</f>
        <v>6</v>
      </c>
      <c r="N4721" s="14" t="str">
        <f>VLOOKUP($F4721,类型描述及偏移量!$C:$H,3,FALSE)</f>
        <v>实型</v>
      </c>
      <c r="O4721" s="14" t="str">
        <f>VLOOKUP($F4721,类型描述及偏移量!$C:$H,4,FALSE)</f>
        <v>None</v>
      </c>
      <c r="P4721" s="14" t="str">
        <f>VLOOKUP($F4721,类型描述及偏移量!$C:$H,5,FALSE)</f>
        <v>Yes</v>
      </c>
      <c r="Q4721" s="14" t="str">
        <f>VLOOKUP($F4721,类型描述及偏移量!$C:$H,6,FALSE)</f>
        <v>实际值</v>
      </c>
    </row>
    <row r="4722" hidden="1" spans="1:17">
      <c r="A4722" s="12" t="s">
        <v>128</v>
      </c>
      <c r="B4722" s="12" t="str">
        <f t="shared" si="737"/>
        <v>M5_SetFRQ</v>
      </c>
      <c r="C4722" s="12" t="str">
        <f t="shared" si="738"/>
        <v>Range</v>
      </c>
      <c r="D4722" s="12" t="str">
        <f t="shared" si="739"/>
        <v>BP_Value_var</v>
      </c>
      <c r="E4722" s="13" t="str">
        <f t="shared" si="740"/>
        <v>CHPF_M5_SetFRQ_BP_Value_var</v>
      </c>
      <c r="F4722" s="14" t="str">
        <f t="shared" si="733"/>
        <v>BP_Value_var_Range</v>
      </c>
      <c r="G4722" s="10" t="str">
        <f t="shared" si="734"/>
        <v>CHPF_M5_SetFRQ_Range</v>
      </c>
      <c r="H4722" s="10" t="str">
        <f>VLOOKUP(基本表格!E4722,起始地址定义!A:D,4,FALSE)&amp;" "&amp;Q4722</f>
        <v>2123+P2-M5 3#双螺旋运输机A 给定频率 量程</v>
      </c>
      <c r="I4722" s="10" t="str">
        <f t="shared" si="735"/>
        <v>DB100,REAL1260</v>
      </c>
      <c r="J4722" s="13" t="str">
        <f>VLOOKUP(E4722,起始地址定义!A:D,2,FALSE)</f>
        <v>DB100</v>
      </c>
      <c r="K4722" s="12" t="str">
        <f t="shared" si="736"/>
        <v>REAL1260</v>
      </c>
      <c r="L4722" s="13">
        <f>VLOOKUP(E4722,起始地址定义!A:D,3,FALSE)</f>
        <v>1250</v>
      </c>
      <c r="M4722" s="14">
        <f>VLOOKUP($F4722,类型描述及偏移量!$C:$H,2,FALSE)</f>
        <v>10</v>
      </c>
      <c r="N4722" s="14" t="str">
        <f>VLOOKUP($F4722,类型描述及偏移量!$C:$H,3,FALSE)</f>
        <v>实型</v>
      </c>
      <c r="O4722" s="14" t="str">
        <f>VLOOKUP($F4722,类型描述及偏移量!$C:$H,4,FALSE)</f>
        <v>None</v>
      </c>
      <c r="P4722" s="14" t="str">
        <f>VLOOKUP($F4722,类型描述及偏移量!$C:$H,5,FALSE)</f>
        <v>No</v>
      </c>
      <c r="Q4722" s="14" t="str">
        <f>VLOOKUP($F4722,类型描述及偏移量!$C:$H,6,FALSE)</f>
        <v>量程</v>
      </c>
    </row>
    <row r="4723" hidden="1" spans="1:17">
      <c r="A4723" s="12" t="s">
        <v>128</v>
      </c>
      <c r="B4723" s="12" t="str">
        <f t="shared" si="737"/>
        <v>M5_SetFRQ</v>
      </c>
      <c r="C4723" s="12" t="str">
        <f t="shared" si="738"/>
        <v>Hi</v>
      </c>
      <c r="D4723" s="12" t="str">
        <f t="shared" si="739"/>
        <v>BP_Value_var</v>
      </c>
      <c r="E4723" s="13" t="str">
        <f t="shared" si="740"/>
        <v>CHPF_M5_SetFRQ_BP_Value_var</v>
      </c>
      <c r="F4723" s="14" t="str">
        <f t="shared" si="733"/>
        <v>BP_Value_var_Hi</v>
      </c>
      <c r="G4723" s="10" t="str">
        <f t="shared" si="734"/>
        <v>CHPF_M5_SetFRQ_Hi</v>
      </c>
      <c r="H4723" s="10" t="str">
        <f>VLOOKUP(基本表格!E4723,起始地址定义!A:D,4,FALSE)&amp;" "&amp;Q4723</f>
        <v>2123+P2-M5 3#双螺旋运输机A 给定频率 上限值</v>
      </c>
      <c r="I4723" s="10" t="str">
        <f t="shared" si="735"/>
        <v>DB100,REAL1264</v>
      </c>
      <c r="J4723" s="13" t="str">
        <f>VLOOKUP(E4723,起始地址定义!A:D,2,FALSE)</f>
        <v>DB100</v>
      </c>
      <c r="K4723" s="12" t="str">
        <f t="shared" si="736"/>
        <v>REAL1264</v>
      </c>
      <c r="L4723" s="13">
        <f>VLOOKUP(E4723,起始地址定义!A:D,3,FALSE)</f>
        <v>1250</v>
      </c>
      <c r="M4723" s="14">
        <f>VLOOKUP($F4723,类型描述及偏移量!$C:$H,2,FALSE)</f>
        <v>14</v>
      </c>
      <c r="N4723" s="14" t="str">
        <f>VLOOKUP($F4723,类型描述及偏移量!$C:$H,3,FALSE)</f>
        <v>实型</v>
      </c>
      <c r="O4723" s="14" t="str">
        <f>VLOOKUP($F4723,类型描述及偏移量!$C:$H,4,FALSE)</f>
        <v>None</v>
      </c>
      <c r="P4723" s="14" t="str">
        <f>VLOOKUP($F4723,类型描述及偏移量!$C:$H,5,FALSE)</f>
        <v>No</v>
      </c>
      <c r="Q4723" s="14" t="str">
        <f>VLOOKUP($F4723,类型描述及偏移量!$C:$H,6,FALSE)</f>
        <v>上限值</v>
      </c>
    </row>
    <row r="4724" hidden="1" spans="1:17">
      <c r="A4724" s="12" t="s">
        <v>128</v>
      </c>
      <c r="B4724" s="12" t="str">
        <f t="shared" si="737"/>
        <v>M5_SetFRQ</v>
      </c>
      <c r="C4724" s="12" t="str">
        <f t="shared" si="738"/>
        <v>Lo</v>
      </c>
      <c r="D4724" s="12" t="str">
        <f t="shared" si="739"/>
        <v>BP_Value_var</v>
      </c>
      <c r="E4724" s="13" t="str">
        <f t="shared" si="740"/>
        <v>CHPF_M5_SetFRQ_BP_Value_var</v>
      </c>
      <c r="F4724" s="14" t="str">
        <f t="shared" si="733"/>
        <v>BP_Value_var_Lo</v>
      </c>
      <c r="G4724" s="10" t="str">
        <f t="shared" si="734"/>
        <v>CHPF_M5_SetFRQ_Lo</v>
      </c>
      <c r="H4724" s="10" t="str">
        <f>VLOOKUP(基本表格!E4724,起始地址定义!A:D,4,FALSE)&amp;" "&amp;Q4724</f>
        <v>2123+P2-M5 3#双螺旋运输机A 给定频率 下限值</v>
      </c>
      <c r="I4724" s="10" t="str">
        <f t="shared" si="735"/>
        <v>DB100,REAL1268</v>
      </c>
      <c r="J4724" s="13" t="str">
        <f>VLOOKUP(E4724,起始地址定义!A:D,2,FALSE)</f>
        <v>DB100</v>
      </c>
      <c r="K4724" s="12" t="str">
        <f t="shared" si="736"/>
        <v>REAL1268</v>
      </c>
      <c r="L4724" s="13">
        <f>VLOOKUP(E4724,起始地址定义!A:D,3,FALSE)</f>
        <v>1250</v>
      </c>
      <c r="M4724" s="14">
        <f>VLOOKUP($F4724,类型描述及偏移量!$C:$H,2,FALSE)</f>
        <v>18</v>
      </c>
      <c r="N4724" s="14" t="str">
        <f>VLOOKUP($F4724,类型描述及偏移量!$C:$H,3,FALSE)</f>
        <v>实型</v>
      </c>
      <c r="O4724" s="14" t="str">
        <f>VLOOKUP($F4724,类型描述及偏移量!$C:$H,4,FALSE)</f>
        <v>None</v>
      </c>
      <c r="P4724" s="14" t="str">
        <f>VLOOKUP($F4724,类型描述及偏移量!$C:$H,5,FALSE)</f>
        <v>No</v>
      </c>
      <c r="Q4724" s="14" t="str">
        <f>VLOOKUP($F4724,类型描述及偏移量!$C:$H,6,FALSE)</f>
        <v>下限值</v>
      </c>
    </row>
    <row r="4725" hidden="1" spans="1:17">
      <c r="A4725" s="12" t="s">
        <v>128</v>
      </c>
      <c r="B4725" s="12" t="str">
        <f t="shared" si="737"/>
        <v>M5_SetFRQ</v>
      </c>
      <c r="C4725" s="12" t="str">
        <f t="shared" si="738"/>
        <v>HiHi</v>
      </c>
      <c r="D4725" s="12" t="str">
        <f t="shared" si="739"/>
        <v>BP_Value_var</v>
      </c>
      <c r="E4725" s="13" t="str">
        <f t="shared" si="740"/>
        <v>CHPF_M5_SetFRQ_BP_Value_var</v>
      </c>
      <c r="F4725" s="14" t="str">
        <f t="shared" si="733"/>
        <v>BP_Value_var_HiHi</v>
      </c>
      <c r="G4725" s="10" t="str">
        <f t="shared" si="734"/>
        <v>CHPF_M5_SetFRQ_HiHi</v>
      </c>
      <c r="H4725" s="10" t="str">
        <f>VLOOKUP(基本表格!E4725,起始地址定义!A:D,4,FALSE)&amp;" "&amp;Q4725</f>
        <v>2123+P2-M5 3#双螺旋运输机A 给定频率 上上限值</v>
      </c>
      <c r="I4725" s="10" t="str">
        <f t="shared" si="735"/>
        <v>DB100,REAL1272</v>
      </c>
      <c r="J4725" s="13" t="str">
        <f>VLOOKUP(E4725,起始地址定义!A:D,2,FALSE)</f>
        <v>DB100</v>
      </c>
      <c r="K4725" s="12" t="str">
        <f t="shared" si="736"/>
        <v>REAL1272</v>
      </c>
      <c r="L4725" s="13">
        <f>VLOOKUP(E4725,起始地址定义!A:D,3,FALSE)</f>
        <v>1250</v>
      </c>
      <c r="M4725" s="14">
        <f>VLOOKUP($F4725,类型描述及偏移量!$C:$H,2,FALSE)</f>
        <v>22</v>
      </c>
      <c r="N4725" s="14" t="str">
        <f>VLOOKUP($F4725,类型描述及偏移量!$C:$H,3,FALSE)</f>
        <v>实型</v>
      </c>
      <c r="O4725" s="14" t="str">
        <f>VLOOKUP($F4725,类型描述及偏移量!$C:$H,4,FALSE)</f>
        <v>None</v>
      </c>
      <c r="P4725" s="14" t="str">
        <f>VLOOKUP($F4725,类型描述及偏移量!$C:$H,5,FALSE)</f>
        <v>No</v>
      </c>
      <c r="Q4725" s="14" t="str">
        <f>VLOOKUP($F4725,类型描述及偏移量!$C:$H,6,FALSE)</f>
        <v>上上限值</v>
      </c>
    </row>
    <row r="4726" hidden="1" spans="1:17">
      <c r="A4726" s="12" t="s">
        <v>128</v>
      </c>
      <c r="B4726" s="12" t="str">
        <f t="shared" si="737"/>
        <v>M5_SetFRQ</v>
      </c>
      <c r="C4726" s="12" t="str">
        <f t="shared" si="738"/>
        <v>LoLo</v>
      </c>
      <c r="D4726" s="12" t="str">
        <f t="shared" si="739"/>
        <v>BP_Value_var</v>
      </c>
      <c r="E4726" s="13" t="str">
        <f t="shared" si="740"/>
        <v>CHPF_M5_SetFRQ_BP_Value_var</v>
      </c>
      <c r="F4726" s="14" t="str">
        <f t="shared" si="733"/>
        <v>BP_Value_var_LoLo</v>
      </c>
      <c r="G4726" s="10" t="str">
        <f t="shared" si="734"/>
        <v>CHPF_M5_SetFRQ_LoLo</v>
      </c>
      <c r="H4726" s="10" t="str">
        <f>VLOOKUP(基本表格!E4726,起始地址定义!A:D,4,FALSE)&amp;" "&amp;Q4726</f>
        <v>2123+P2-M5 3#双螺旋运输机A 给定频率 下下限值</v>
      </c>
      <c r="I4726" s="10" t="str">
        <f t="shared" si="735"/>
        <v>DB100,REAL1276</v>
      </c>
      <c r="J4726" s="13" t="str">
        <f>VLOOKUP(E4726,起始地址定义!A:D,2,FALSE)</f>
        <v>DB100</v>
      </c>
      <c r="K4726" s="12" t="str">
        <f t="shared" si="736"/>
        <v>REAL1276</v>
      </c>
      <c r="L4726" s="13">
        <f>VLOOKUP(E4726,起始地址定义!A:D,3,FALSE)</f>
        <v>1250</v>
      </c>
      <c r="M4726" s="14">
        <f>VLOOKUP($F4726,类型描述及偏移量!$C:$H,2,FALSE)</f>
        <v>26</v>
      </c>
      <c r="N4726" s="14" t="str">
        <f>VLOOKUP($F4726,类型描述及偏移量!$C:$H,3,FALSE)</f>
        <v>实型</v>
      </c>
      <c r="O4726" s="14" t="str">
        <f>VLOOKUP($F4726,类型描述及偏移量!$C:$H,4,FALSE)</f>
        <v>None</v>
      </c>
      <c r="P4726" s="14" t="str">
        <f>VLOOKUP($F4726,类型描述及偏移量!$C:$H,5,FALSE)</f>
        <v>No</v>
      </c>
      <c r="Q4726" s="14" t="str">
        <f>VLOOKUP($F4726,类型描述及偏移量!$C:$H,6,FALSE)</f>
        <v>下下限值</v>
      </c>
    </row>
    <row r="4727" hidden="1" spans="1:17">
      <c r="A4727" s="12" t="s">
        <v>128</v>
      </c>
      <c r="B4727" s="12" t="str">
        <f t="shared" si="737"/>
        <v>M5_ActFRQ</v>
      </c>
      <c r="C4727" s="12" t="str">
        <f t="shared" si="738"/>
        <v>HiProEN</v>
      </c>
      <c r="D4727" s="12" t="str">
        <f t="shared" si="739"/>
        <v>BP_Value_var</v>
      </c>
      <c r="E4727" s="13" t="str">
        <f t="shared" si="740"/>
        <v>CHPF_M5_ActFRQ_BP_Value_var</v>
      </c>
      <c r="F4727" s="14" t="str">
        <f t="shared" si="733"/>
        <v>BP_Value_var_HiProEN</v>
      </c>
      <c r="G4727" s="10" t="str">
        <f t="shared" si="734"/>
        <v>CHPF_M5_ActFRQ_HiProEN</v>
      </c>
      <c r="H4727" s="10" t="str">
        <f>VLOOKUP(基本表格!E4727,起始地址定义!A:D,4,FALSE)&amp;" "&amp;Q4727</f>
        <v>2123+P2-M5 3#双螺旋运输机A 反馈频率 上限保护使能</v>
      </c>
      <c r="I4727" s="10" t="str">
        <f t="shared" si="735"/>
        <v>DB100,X1300.3</v>
      </c>
      <c r="J4727" s="13" t="str">
        <f>VLOOKUP(E4727,起始地址定义!A:D,2,FALSE)</f>
        <v>DB100</v>
      </c>
      <c r="K4727" s="12" t="str">
        <f t="shared" si="736"/>
        <v>X1300.3</v>
      </c>
      <c r="L4727" s="13">
        <f>VLOOKUP(E4727,起始地址定义!A:D,3,FALSE)</f>
        <v>1300</v>
      </c>
      <c r="M4727" s="14">
        <f>VLOOKUP($F4727,类型描述及偏移量!$C:$H,2,FALSE)</f>
        <v>0.299999999999997</v>
      </c>
      <c r="N4727" s="14" t="str">
        <f>VLOOKUP($F4727,类型描述及偏移量!$C:$H,3,FALSE)</f>
        <v>离散</v>
      </c>
      <c r="O4727" s="14" t="str">
        <f>VLOOKUP($F4727,类型描述及偏移量!$C:$H,4,FALSE)</f>
        <v>None</v>
      </c>
      <c r="P4727" s="14" t="str">
        <f>VLOOKUP($F4727,类型描述及偏移量!$C:$H,5,FALSE)</f>
        <v>No</v>
      </c>
      <c r="Q4727" s="14" t="str">
        <f>VLOOKUP($F4727,类型描述及偏移量!$C:$H,6,FALSE)</f>
        <v>上限保护使能</v>
      </c>
    </row>
    <row r="4728" hidden="1" spans="1:17">
      <c r="A4728" s="12" t="s">
        <v>128</v>
      </c>
      <c r="B4728" s="12" t="str">
        <f t="shared" si="737"/>
        <v>M5_ActFRQ</v>
      </c>
      <c r="C4728" s="12" t="str">
        <f t="shared" si="738"/>
        <v>LoProEN</v>
      </c>
      <c r="D4728" s="12" t="str">
        <f t="shared" si="739"/>
        <v>BP_Value_var</v>
      </c>
      <c r="E4728" s="13" t="str">
        <f t="shared" si="740"/>
        <v>CHPF_M5_ActFRQ_BP_Value_var</v>
      </c>
      <c r="F4728" s="14" t="str">
        <f t="shared" si="733"/>
        <v>BP_Value_var_LoProEN</v>
      </c>
      <c r="G4728" s="10" t="str">
        <f t="shared" si="734"/>
        <v>CHPF_M5_ActFRQ_LoProEN</v>
      </c>
      <c r="H4728" s="10" t="str">
        <f>VLOOKUP(基本表格!E4728,起始地址定义!A:D,4,FALSE)&amp;" "&amp;Q4728</f>
        <v>2123+P2-M5 3#双螺旋运输机A 反馈频率 下限保护使能</v>
      </c>
      <c r="I4728" s="10" t="str">
        <f t="shared" si="735"/>
        <v>DB100,X1300.4</v>
      </c>
      <c r="J4728" s="13" t="str">
        <f>VLOOKUP(E4728,起始地址定义!A:D,2,FALSE)</f>
        <v>DB100</v>
      </c>
      <c r="K4728" s="12" t="str">
        <f t="shared" si="736"/>
        <v>X1300.4</v>
      </c>
      <c r="L4728" s="13">
        <f>VLOOKUP(E4728,起始地址定义!A:D,3,FALSE)</f>
        <v>1300</v>
      </c>
      <c r="M4728" s="14">
        <f>VLOOKUP($F4728,类型描述及偏移量!$C:$H,2,FALSE)</f>
        <v>0.399999999999999</v>
      </c>
      <c r="N4728" s="14" t="str">
        <f>VLOOKUP($F4728,类型描述及偏移量!$C:$H,3,FALSE)</f>
        <v>离散</v>
      </c>
      <c r="O4728" s="14" t="str">
        <f>VLOOKUP($F4728,类型描述及偏移量!$C:$H,4,FALSE)</f>
        <v>None</v>
      </c>
      <c r="P4728" s="14" t="str">
        <f>VLOOKUP($F4728,类型描述及偏移量!$C:$H,5,FALSE)</f>
        <v>No</v>
      </c>
      <c r="Q4728" s="14" t="str">
        <f>VLOOKUP($F4728,类型描述及偏移量!$C:$H,6,FALSE)</f>
        <v>下限保护使能</v>
      </c>
    </row>
    <row r="4729" hidden="1" spans="1:17">
      <c r="A4729" s="12" t="s">
        <v>128</v>
      </c>
      <c r="B4729" s="12" t="str">
        <f t="shared" si="737"/>
        <v>M5_ActFRQ</v>
      </c>
      <c r="C4729" s="12" t="str">
        <f t="shared" si="738"/>
        <v>HiALM</v>
      </c>
      <c r="D4729" s="12" t="str">
        <f t="shared" si="739"/>
        <v>BP_Value_var</v>
      </c>
      <c r="E4729" s="13" t="str">
        <f t="shared" si="740"/>
        <v>CHPF_M5_ActFRQ_BP_Value_var</v>
      </c>
      <c r="F4729" s="14" t="str">
        <f t="shared" si="733"/>
        <v>BP_Value_var_HiALM</v>
      </c>
      <c r="G4729" s="10" t="str">
        <f t="shared" si="734"/>
        <v>CHPF_M5_ActFRQ_HiALM</v>
      </c>
      <c r="H4729" s="10" t="str">
        <f>VLOOKUP(基本表格!E4729,起始地址定义!A:D,4,FALSE)&amp;" "&amp;Q4729</f>
        <v>2123+P2-M5 3#双螺旋运输机A 反馈频率 上限报警</v>
      </c>
      <c r="I4729" s="10" t="str">
        <f t="shared" si="735"/>
        <v>DB100,X1300.5</v>
      </c>
      <c r="J4729" s="13" t="str">
        <f>VLOOKUP(E4729,起始地址定义!A:D,2,FALSE)</f>
        <v>DB100</v>
      </c>
      <c r="K4729" s="12" t="str">
        <f t="shared" si="736"/>
        <v>X1300.5</v>
      </c>
      <c r="L4729" s="13">
        <f>VLOOKUP(E4729,起始地址定义!A:D,3,FALSE)</f>
        <v>1300</v>
      </c>
      <c r="M4729" s="14">
        <f>VLOOKUP($F4729,类型描述及偏移量!$C:$H,2,FALSE)</f>
        <v>0.5</v>
      </c>
      <c r="N4729" s="14" t="str">
        <f>VLOOKUP($F4729,类型描述及偏移量!$C:$H,3,FALSE)</f>
        <v>离散</v>
      </c>
      <c r="O4729" s="14" t="str">
        <f>VLOOKUP($F4729,类型描述及偏移量!$C:$H,4,FALSE)</f>
        <v>None</v>
      </c>
      <c r="P4729" s="14" t="str">
        <f>VLOOKUP($F4729,类型描述及偏移量!$C:$H,5,FALSE)</f>
        <v>Yes</v>
      </c>
      <c r="Q4729" s="14" t="str">
        <f>VLOOKUP($F4729,类型描述及偏移量!$C:$H,6,FALSE)</f>
        <v>上限报警</v>
      </c>
    </row>
    <row r="4730" hidden="1" spans="1:17">
      <c r="A4730" s="12" t="s">
        <v>128</v>
      </c>
      <c r="B4730" s="12" t="str">
        <f t="shared" si="737"/>
        <v>M5_ActFRQ</v>
      </c>
      <c r="C4730" s="12" t="str">
        <f t="shared" si="738"/>
        <v>LoALM</v>
      </c>
      <c r="D4730" s="12" t="str">
        <f t="shared" si="739"/>
        <v>BP_Value_var</v>
      </c>
      <c r="E4730" s="13" t="str">
        <f t="shared" si="740"/>
        <v>CHPF_M5_ActFRQ_BP_Value_var</v>
      </c>
      <c r="F4730" s="14" t="str">
        <f t="shared" si="733"/>
        <v>BP_Value_var_LoALM</v>
      </c>
      <c r="G4730" s="10" t="str">
        <f t="shared" si="734"/>
        <v>CHPF_M5_ActFRQ_LoALM</v>
      </c>
      <c r="H4730" s="10" t="str">
        <f>VLOOKUP(基本表格!E4730,起始地址定义!A:D,4,FALSE)&amp;" "&amp;Q4730</f>
        <v>2123+P2-M5 3#双螺旋运输机A 反馈频率 下限报警</v>
      </c>
      <c r="I4730" s="10" t="str">
        <f t="shared" si="735"/>
        <v>DB100,X1300.6</v>
      </c>
      <c r="J4730" s="13" t="str">
        <f>VLOOKUP(E4730,起始地址定义!A:D,2,FALSE)</f>
        <v>DB100</v>
      </c>
      <c r="K4730" s="12" t="str">
        <f t="shared" si="736"/>
        <v>X1300.6</v>
      </c>
      <c r="L4730" s="13">
        <f>VLOOKUP(E4730,起始地址定义!A:D,3,FALSE)</f>
        <v>1300</v>
      </c>
      <c r="M4730" s="14">
        <f>VLOOKUP($F4730,类型描述及偏移量!$C:$H,2,FALSE)</f>
        <v>0.600000000000001</v>
      </c>
      <c r="N4730" s="14" t="str">
        <f>VLOOKUP($F4730,类型描述及偏移量!$C:$H,3,FALSE)</f>
        <v>离散</v>
      </c>
      <c r="O4730" s="14" t="str">
        <f>VLOOKUP($F4730,类型描述及偏移量!$C:$H,4,FALSE)</f>
        <v>None</v>
      </c>
      <c r="P4730" s="14" t="str">
        <f>VLOOKUP($F4730,类型描述及偏移量!$C:$H,5,FALSE)</f>
        <v>Yes</v>
      </c>
      <c r="Q4730" s="14" t="str">
        <f>VLOOKUP($F4730,类型描述及偏移量!$C:$H,6,FALSE)</f>
        <v>下限报警</v>
      </c>
    </row>
    <row r="4731" hidden="1" spans="1:17">
      <c r="A4731" s="12" t="s">
        <v>128</v>
      </c>
      <c r="B4731" s="12" t="str">
        <f t="shared" si="737"/>
        <v>M5_ActFRQ</v>
      </c>
      <c r="C4731" s="12" t="str">
        <f t="shared" si="738"/>
        <v>HiHiALM</v>
      </c>
      <c r="D4731" s="12" t="str">
        <f t="shared" si="739"/>
        <v>BP_Value_var</v>
      </c>
      <c r="E4731" s="13" t="str">
        <f t="shared" si="740"/>
        <v>CHPF_M5_ActFRQ_BP_Value_var</v>
      </c>
      <c r="F4731" s="14" t="str">
        <f t="shared" si="733"/>
        <v>BP_Value_var_HiHiALM</v>
      </c>
      <c r="G4731" s="10" t="str">
        <f t="shared" si="734"/>
        <v>CHPF_M5_ActFRQ_HiHiALM</v>
      </c>
      <c r="H4731" s="10" t="str">
        <f>VLOOKUP(基本表格!E4731,起始地址定义!A:D,4,FALSE)&amp;" "&amp;Q4731</f>
        <v>2123+P2-M5 3#双螺旋运输机A 反馈频率 上上限报警</v>
      </c>
      <c r="I4731" s="10" t="str">
        <f t="shared" si="735"/>
        <v>DB100,X1300.7</v>
      </c>
      <c r="J4731" s="13" t="str">
        <f>VLOOKUP(E4731,起始地址定义!A:D,2,FALSE)</f>
        <v>DB100</v>
      </c>
      <c r="K4731" s="12" t="str">
        <f t="shared" si="736"/>
        <v>X1300.7</v>
      </c>
      <c r="L4731" s="13">
        <f>VLOOKUP(E4731,起始地址定义!A:D,3,FALSE)</f>
        <v>1300</v>
      </c>
      <c r="M4731" s="14">
        <f>VLOOKUP($F4731,类型描述及偏移量!$C:$H,2,FALSE)</f>
        <v>0.700000000000003</v>
      </c>
      <c r="N4731" s="14" t="str">
        <f>VLOOKUP($F4731,类型描述及偏移量!$C:$H,3,FALSE)</f>
        <v>离散</v>
      </c>
      <c r="O4731" s="14" t="str">
        <f>VLOOKUP($F4731,类型描述及偏移量!$C:$H,4,FALSE)</f>
        <v>On</v>
      </c>
      <c r="P4731" s="14" t="str">
        <f>VLOOKUP($F4731,类型描述及偏移量!$C:$H,5,FALSE)</f>
        <v>Yes</v>
      </c>
      <c r="Q4731" s="14" t="str">
        <f>VLOOKUP($F4731,类型描述及偏移量!$C:$H,6,FALSE)</f>
        <v>上上限报警</v>
      </c>
    </row>
    <row r="4732" hidden="1" spans="1:17">
      <c r="A4732" s="12" t="s">
        <v>128</v>
      </c>
      <c r="B4732" s="12" t="str">
        <f t="shared" si="737"/>
        <v>M5_ActFRQ</v>
      </c>
      <c r="C4732" s="12" t="str">
        <f t="shared" si="738"/>
        <v>LoLoALM</v>
      </c>
      <c r="D4732" s="12" t="str">
        <f t="shared" si="739"/>
        <v>BP_Value_var</v>
      </c>
      <c r="E4732" s="13" t="str">
        <f t="shared" si="740"/>
        <v>CHPF_M5_ActFRQ_BP_Value_var</v>
      </c>
      <c r="F4732" s="14" t="str">
        <f t="shared" si="733"/>
        <v>BP_Value_var_LoLoALM</v>
      </c>
      <c r="G4732" s="10" t="str">
        <f t="shared" si="734"/>
        <v>CHPF_M5_ActFRQ_LoLoALM</v>
      </c>
      <c r="H4732" s="10" t="str">
        <f>VLOOKUP(基本表格!E4732,起始地址定义!A:D,4,FALSE)&amp;" "&amp;Q4732</f>
        <v>2123+P2-M5 3#双螺旋运输机A 反馈频率 下下限报警</v>
      </c>
      <c r="I4732" s="10" t="str">
        <f t="shared" si="735"/>
        <v>DB100,X1301.0</v>
      </c>
      <c r="J4732" s="13" t="str">
        <f>VLOOKUP(E4732,起始地址定义!A:D,2,FALSE)</f>
        <v>DB100</v>
      </c>
      <c r="K4732" s="12" t="str">
        <f t="shared" si="736"/>
        <v>X1301.0</v>
      </c>
      <c r="L4732" s="13">
        <f>VLOOKUP(E4732,起始地址定义!A:D,3,FALSE)</f>
        <v>1300</v>
      </c>
      <c r="M4732" s="14">
        <f>VLOOKUP($F4732,类型描述及偏移量!$C:$H,2,FALSE)</f>
        <v>1</v>
      </c>
      <c r="N4732" s="14" t="str">
        <f>VLOOKUP($F4732,类型描述及偏移量!$C:$H,3,FALSE)</f>
        <v>离散</v>
      </c>
      <c r="O4732" s="14" t="str">
        <f>VLOOKUP($F4732,类型描述及偏移量!$C:$H,4,FALSE)</f>
        <v>On</v>
      </c>
      <c r="P4732" s="14" t="str">
        <f>VLOOKUP($F4732,类型描述及偏移量!$C:$H,5,FALSE)</f>
        <v>Yes</v>
      </c>
      <c r="Q4732" s="14" t="str">
        <f>VLOOKUP($F4732,类型描述及偏移量!$C:$H,6,FALSE)</f>
        <v>下下限报警</v>
      </c>
    </row>
    <row r="4733" hidden="1" spans="1:17">
      <c r="A4733" s="12" t="s">
        <v>128</v>
      </c>
      <c r="B4733" s="12" t="str">
        <f t="shared" si="737"/>
        <v>M5_ActFRQ</v>
      </c>
      <c r="C4733" s="12" t="str">
        <f t="shared" si="738"/>
        <v>LimALM</v>
      </c>
      <c r="D4733" s="12" t="str">
        <f t="shared" si="739"/>
        <v>BP_Value_var</v>
      </c>
      <c r="E4733" s="13" t="str">
        <f t="shared" si="740"/>
        <v>CHPF_M5_ActFRQ_BP_Value_var</v>
      </c>
      <c r="F4733" s="14" t="str">
        <f t="shared" ref="F4733:F4796" si="741">D4733&amp;"_"&amp;C4733</f>
        <v>BP_Value_var_LimALM</v>
      </c>
      <c r="G4733" s="10" t="str">
        <f t="shared" ref="G4733:G4796" si="742">A4733&amp;"_"&amp;IF(B4733="DB","",B4733&amp;"_")&amp;C4733</f>
        <v>CHPF_M5_ActFRQ_LimALM</v>
      </c>
      <c r="H4733" s="10" t="str">
        <f>VLOOKUP(基本表格!E4733,起始地址定义!A:D,4,FALSE)&amp;" "&amp;Q4733</f>
        <v>2123+P2-M5 3#双螺旋运输机A 反馈频率 极限报警</v>
      </c>
      <c r="I4733" s="10" t="str">
        <f t="shared" ref="I4733:I4796" si="743">J4733&amp;","&amp;K4733</f>
        <v>DB100,X1301.1</v>
      </c>
      <c r="J4733" s="13" t="str">
        <f>VLOOKUP(E4733,起始地址定义!A:D,2,FALSE)</f>
        <v>DB100</v>
      </c>
      <c r="K4733" s="12" t="str">
        <f t="shared" ref="K4733:K4796" si="744">IF(N4733="离散","X",IF(N4733="实型","REAL","INT"))&amp;IF(N4733="离散",TEXT(L4733+M4733,"0.0"),L4733+M4733)</f>
        <v>X1301.1</v>
      </c>
      <c r="L4733" s="13">
        <f>VLOOKUP(E4733,起始地址定义!A:D,3,FALSE)</f>
        <v>1300</v>
      </c>
      <c r="M4733" s="14">
        <f>VLOOKUP($F4733,类型描述及偏移量!$C:$H,2,FALSE)</f>
        <v>1.1</v>
      </c>
      <c r="N4733" s="14" t="str">
        <f>VLOOKUP($F4733,类型描述及偏移量!$C:$H,3,FALSE)</f>
        <v>离散</v>
      </c>
      <c r="O4733" s="14" t="str">
        <f>VLOOKUP($F4733,类型描述及偏移量!$C:$H,4,FALSE)</f>
        <v>On</v>
      </c>
      <c r="P4733" s="14" t="str">
        <f>VLOOKUP($F4733,类型描述及偏移量!$C:$H,5,FALSE)</f>
        <v>Yes</v>
      </c>
      <c r="Q4733" s="14" t="str">
        <f>VLOOKUP($F4733,类型描述及偏移量!$C:$H,6,FALSE)</f>
        <v>极限报警</v>
      </c>
    </row>
    <row r="4734" hidden="1" spans="1:17">
      <c r="A4734" s="12" t="s">
        <v>128</v>
      </c>
      <c r="B4734" s="12" t="str">
        <f t="shared" si="737"/>
        <v>M5_ActFRQ</v>
      </c>
      <c r="C4734" s="12" t="str">
        <f t="shared" si="738"/>
        <v>LostALM</v>
      </c>
      <c r="D4734" s="12" t="str">
        <f t="shared" si="739"/>
        <v>BP_Value_var</v>
      </c>
      <c r="E4734" s="13" t="str">
        <f t="shared" si="740"/>
        <v>CHPF_M5_ActFRQ_BP_Value_var</v>
      </c>
      <c r="F4734" s="14" t="str">
        <f t="shared" si="741"/>
        <v>BP_Value_var_LostALM</v>
      </c>
      <c r="G4734" s="10" t="str">
        <f t="shared" si="742"/>
        <v>CHPF_M5_ActFRQ_LostALM</v>
      </c>
      <c r="H4734" s="10" t="str">
        <f>VLOOKUP(基本表格!E4734,起始地址定义!A:D,4,FALSE)&amp;" "&amp;Q4734</f>
        <v>2123+P2-M5 3#双螺旋运输机A 反馈频率 传感器断线报警</v>
      </c>
      <c r="I4734" s="10" t="str">
        <f t="shared" si="743"/>
        <v>DB100,X1301.2</v>
      </c>
      <c r="J4734" s="13" t="str">
        <f>VLOOKUP(E4734,起始地址定义!A:D,2,FALSE)</f>
        <v>DB100</v>
      </c>
      <c r="K4734" s="12" t="str">
        <f t="shared" si="744"/>
        <v>X1301.2</v>
      </c>
      <c r="L4734" s="13">
        <f>VLOOKUP(E4734,起始地址定义!A:D,3,FALSE)</f>
        <v>1300</v>
      </c>
      <c r="M4734" s="14">
        <f>VLOOKUP($F4734,类型描述及偏移量!$C:$H,2,FALSE)</f>
        <v>1.2</v>
      </c>
      <c r="N4734" s="14" t="str">
        <f>VLOOKUP($F4734,类型描述及偏移量!$C:$H,3,FALSE)</f>
        <v>离散</v>
      </c>
      <c r="O4734" s="14" t="str">
        <f>VLOOKUP($F4734,类型描述及偏移量!$C:$H,4,FALSE)</f>
        <v>On</v>
      </c>
      <c r="P4734" s="14" t="str">
        <f>VLOOKUP($F4734,类型描述及偏移量!$C:$H,5,FALSE)</f>
        <v>Yes</v>
      </c>
      <c r="Q4734" s="14" t="str">
        <f>VLOOKUP($F4734,类型描述及偏移量!$C:$H,6,FALSE)</f>
        <v>传感器断线报警</v>
      </c>
    </row>
    <row r="4735" hidden="1" spans="1:17">
      <c r="A4735" s="12" t="s">
        <v>128</v>
      </c>
      <c r="B4735" s="12" t="str">
        <f t="shared" si="737"/>
        <v>M5_ActFRQ</v>
      </c>
      <c r="C4735" s="12" t="str">
        <f t="shared" si="738"/>
        <v>Code</v>
      </c>
      <c r="D4735" s="12" t="str">
        <f t="shared" si="739"/>
        <v>BP_Value_var</v>
      </c>
      <c r="E4735" s="13" t="str">
        <f t="shared" si="740"/>
        <v>CHPF_M5_ActFRQ_BP_Value_var</v>
      </c>
      <c r="F4735" s="14" t="str">
        <f t="shared" si="741"/>
        <v>BP_Value_var_Code</v>
      </c>
      <c r="G4735" s="10" t="str">
        <f t="shared" si="742"/>
        <v>CHPF_M5_ActFRQ_Code</v>
      </c>
      <c r="H4735" s="10" t="str">
        <f>VLOOKUP(基本表格!E4735,起始地址定义!A:D,4,FALSE)&amp;" "&amp;Q4735</f>
        <v>2123+P2-M5 3#双螺旋运输机A 反馈频率 实际内码</v>
      </c>
      <c r="I4735" s="10" t="str">
        <f t="shared" si="743"/>
        <v>DB100,INT1302</v>
      </c>
      <c r="J4735" s="13" t="str">
        <f>VLOOKUP(E4735,起始地址定义!A:D,2,FALSE)</f>
        <v>DB100</v>
      </c>
      <c r="K4735" s="12" t="str">
        <f t="shared" si="744"/>
        <v>INT1302</v>
      </c>
      <c r="L4735" s="13">
        <f>VLOOKUP(E4735,起始地址定义!A:D,3,FALSE)</f>
        <v>1300</v>
      </c>
      <c r="M4735" s="14">
        <f>VLOOKUP($F4735,类型描述及偏移量!$C:$H,2,FALSE)</f>
        <v>2</v>
      </c>
      <c r="N4735" s="14" t="str">
        <f>VLOOKUP($F4735,类型描述及偏移量!$C:$H,3,FALSE)</f>
        <v>整型</v>
      </c>
      <c r="O4735" s="14" t="str">
        <f>VLOOKUP($F4735,类型描述及偏移量!$C:$H,4,FALSE)</f>
        <v>None</v>
      </c>
      <c r="P4735" s="14" t="str">
        <f>VLOOKUP($F4735,类型描述及偏移量!$C:$H,5,FALSE)</f>
        <v>Yes</v>
      </c>
      <c r="Q4735" s="14" t="str">
        <f>VLOOKUP($F4735,类型描述及偏移量!$C:$H,6,FALSE)</f>
        <v>实际内码</v>
      </c>
    </row>
    <row r="4736" hidden="1" spans="1:17">
      <c r="A4736" s="12" t="s">
        <v>128</v>
      </c>
      <c r="B4736" s="12" t="str">
        <f t="shared" si="737"/>
        <v>M5_ActFRQ</v>
      </c>
      <c r="C4736" s="12" t="str">
        <f t="shared" si="738"/>
        <v>Value</v>
      </c>
      <c r="D4736" s="12" t="str">
        <f t="shared" si="739"/>
        <v>BP_Value_var</v>
      </c>
      <c r="E4736" s="13" t="str">
        <f t="shared" si="740"/>
        <v>CHPF_M5_ActFRQ_BP_Value_var</v>
      </c>
      <c r="F4736" s="14" t="str">
        <f t="shared" si="741"/>
        <v>BP_Value_var_Value</v>
      </c>
      <c r="G4736" s="10" t="str">
        <f t="shared" si="742"/>
        <v>CHPF_M5_ActFRQ_Value</v>
      </c>
      <c r="H4736" s="10" t="str">
        <f>VLOOKUP(基本表格!E4736,起始地址定义!A:D,4,FALSE)&amp;" "&amp;Q4736</f>
        <v>2123+P2-M5 3#双螺旋运输机A 反馈频率 实际值</v>
      </c>
      <c r="I4736" s="10" t="str">
        <f t="shared" si="743"/>
        <v>DB100,REAL1306</v>
      </c>
      <c r="J4736" s="13" t="str">
        <f>VLOOKUP(E4736,起始地址定义!A:D,2,FALSE)</f>
        <v>DB100</v>
      </c>
      <c r="K4736" s="12" t="str">
        <f t="shared" si="744"/>
        <v>REAL1306</v>
      </c>
      <c r="L4736" s="13">
        <f>VLOOKUP(E4736,起始地址定义!A:D,3,FALSE)</f>
        <v>1300</v>
      </c>
      <c r="M4736" s="14">
        <f>VLOOKUP($F4736,类型描述及偏移量!$C:$H,2,FALSE)</f>
        <v>6</v>
      </c>
      <c r="N4736" s="14" t="str">
        <f>VLOOKUP($F4736,类型描述及偏移量!$C:$H,3,FALSE)</f>
        <v>实型</v>
      </c>
      <c r="O4736" s="14" t="str">
        <f>VLOOKUP($F4736,类型描述及偏移量!$C:$H,4,FALSE)</f>
        <v>None</v>
      </c>
      <c r="P4736" s="14" t="str">
        <f>VLOOKUP($F4736,类型描述及偏移量!$C:$H,5,FALSE)</f>
        <v>Yes</v>
      </c>
      <c r="Q4736" s="14" t="str">
        <f>VLOOKUP($F4736,类型描述及偏移量!$C:$H,6,FALSE)</f>
        <v>实际值</v>
      </c>
    </row>
    <row r="4737" hidden="1" spans="1:17">
      <c r="A4737" s="12" t="s">
        <v>128</v>
      </c>
      <c r="B4737" s="12" t="str">
        <f t="shared" si="737"/>
        <v>M5_ActFRQ</v>
      </c>
      <c r="C4737" s="12" t="str">
        <f t="shared" si="738"/>
        <v>Range</v>
      </c>
      <c r="D4737" s="12" t="str">
        <f t="shared" si="739"/>
        <v>BP_Value_var</v>
      </c>
      <c r="E4737" s="13" t="str">
        <f t="shared" si="740"/>
        <v>CHPF_M5_ActFRQ_BP_Value_var</v>
      </c>
      <c r="F4737" s="14" t="str">
        <f t="shared" si="741"/>
        <v>BP_Value_var_Range</v>
      </c>
      <c r="G4737" s="10" t="str">
        <f t="shared" si="742"/>
        <v>CHPF_M5_ActFRQ_Range</v>
      </c>
      <c r="H4737" s="10" t="str">
        <f>VLOOKUP(基本表格!E4737,起始地址定义!A:D,4,FALSE)&amp;" "&amp;Q4737</f>
        <v>2123+P2-M5 3#双螺旋运输机A 反馈频率 量程</v>
      </c>
      <c r="I4737" s="10" t="str">
        <f t="shared" si="743"/>
        <v>DB100,REAL1310</v>
      </c>
      <c r="J4737" s="13" t="str">
        <f>VLOOKUP(E4737,起始地址定义!A:D,2,FALSE)</f>
        <v>DB100</v>
      </c>
      <c r="K4737" s="12" t="str">
        <f t="shared" si="744"/>
        <v>REAL1310</v>
      </c>
      <c r="L4737" s="13">
        <f>VLOOKUP(E4737,起始地址定义!A:D,3,FALSE)</f>
        <v>1300</v>
      </c>
      <c r="M4737" s="14">
        <f>VLOOKUP($F4737,类型描述及偏移量!$C:$H,2,FALSE)</f>
        <v>10</v>
      </c>
      <c r="N4737" s="14" t="str">
        <f>VLOOKUP($F4737,类型描述及偏移量!$C:$H,3,FALSE)</f>
        <v>实型</v>
      </c>
      <c r="O4737" s="14" t="str">
        <f>VLOOKUP($F4737,类型描述及偏移量!$C:$H,4,FALSE)</f>
        <v>None</v>
      </c>
      <c r="P4737" s="14" t="str">
        <f>VLOOKUP($F4737,类型描述及偏移量!$C:$H,5,FALSE)</f>
        <v>No</v>
      </c>
      <c r="Q4737" s="14" t="str">
        <f>VLOOKUP($F4737,类型描述及偏移量!$C:$H,6,FALSE)</f>
        <v>量程</v>
      </c>
    </row>
    <row r="4738" hidden="1" spans="1:17">
      <c r="A4738" s="12" t="s">
        <v>128</v>
      </c>
      <c r="B4738" s="12" t="str">
        <f t="shared" si="737"/>
        <v>M5_ActFRQ</v>
      </c>
      <c r="C4738" s="12" t="str">
        <f t="shared" si="738"/>
        <v>Hi</v>
      </c>
      <c r="D4738" s="12" t="str">
        <f t="shared" si="739"/>
        <v>BP_Value_var</v>
      </c>
      <c r="E4738" s="13" t="str">
        <f t="shared" si="740"/>
        <v>CHPF_M5_ActFRQ_BP_Value_var</v>
      </c>
      <c r="F4738" s="14" t="str">
        <f t="shared" si="741"/>
        <v>BP_Value_var_Hi</v>
      </c>
      <c r="G4738" s="10" t="str">
        <f t="shared" si="742"/>
        <v>CHPF_M5_ActFRQ_Hi</v>
      </c>
      <c r="H4738" s="10" t="str">
        <f>VLOOKUP(基本表格!E4738,起始地址定义!A:D,4,FALSE)&amp;" "&amp;Q4738</f>
        <v>2123+P2-M5 3#双螺旋运输机A 反馈频率 上限值</v>
      </c>
      <c r="I4738" s="10" t="str">
        <f t="shared" si="743"/>
        <v>DB100,REAL1314</v>
      </c>
      <c r="J4738" s="13" t="str">
        <f>VLOOKUP(E4738,起始地址定义!A:D,2,FALSE)</f>
        <v>DB100</v>
      </c>
      <c r="K4738" s="12" t="str">
        <f t="shared" si="744"/>
        <v>REAL1314</v>
      </c>
      <c r="L4738" s="13">
        <f>VLOOKUP(E4738,起始地址定义!A:D,3,FALSE)</f>
        <v>1300</v>
      </c>
      <c r="M4738" s="14">
        <f>VLOOKUP($F4738,类型描述及偏移量!$C:$H,2,FALSE)</f>
        <v>14</v>
      </c>
      <c r="N4738" s="14" t="str">
        <f>VLOOKUP($F4738,类型描述及偏移量!$C:$H,3,FALSE)</f>
        <v>实型</v>
      </c>
      <c r="O4738" s="14" t="str">
        <f>VLOOKUP($F4738,类型描述及偏移量!$C:$H,4,FALSE)</f>
        <v>None</v>
      </c>
      <c r="P4738" s="14" t="str">
        <f>VLOOKUP($F4738,类型描述及偏移量!$C:$H,5,FALSE)</f>
        <v>No</v>
      </c>
      <c r="Q4738" s="14" t="str">
        <f>VLOOKUP($F4738,类型描述及偏移量!$C:$H,6,FALSE)</f>
        <v>上限值</v>
      </c>
    </row>
    <row r="4739" hidden="1" spans="1:17">
      <c r="A4739" s="12" t="s">
        <v>128</v>
      </c>
      <c r="B4739" s="12" t="str">
        <f t="shared" si="737"/>
        <v>M5_ActFRQ</v>
      </c>
      <c r="C4739" s="12" t="str">
        <f t="shared" si="738"/>
        <v>Lo</v>
      </c>
      <c r="D4739" s="12" t="str">
        <f t="shared" si="739"/>
        <v>BP_Value_var</v>
      </c>
      <c r="E4739" s="13" t="str">
        <f t="shared" si="740"/>
        <v>CHPF_M5_ActFRQ_BP_Value_var</v>
      </c>
      <c r="F4739" s="14" t="str">
        <f t="shared" si="741"/>
        <v>BP_Value_var_Lo</v>
      </c>
      <c r="G4739" s="10" t="str">
        <f t="shared" si="742"/>
        <v>CHPF_M5_ActFRQ_Lo</v>
      </c>
      <c r="H4739" s="10" t="str">
        <f>VLOOKUP(基本表格!E4739,起始地址定义!A:D,4,FALSE)&amp;" "&amp;Q4739</f>
        <v>2123+P2-M5 3#双螺旋运输机A 反馈频率 下限值</v>
      </c>
      <c r="I4739" s="10" t="str">
        <f t="shared" si="743"/>
        <v>DB100,REAL1318</v>
      </c>
      <c r="J4739" s="13" t="str">
        <f>VLOOKUP(E4739,起始地址定义!A:D,2,FALSE)</f>
        <v>DB100</v>
      </c>
      <c r="K4739" s="12" t="str">
        <f t="shared" si="744"/>
        <v>REAL1318</v>
      </c>
      <c r="L4739" s="13">
        <f>VLOOKUP(E4739,起始地址定义!A:D,3,FALSE)</f>
        <v>1300</v>
      </c>
      <c r="M4739" s="14">
        <f>VLOOKUP($F4739,类型描述及偏移量!$C:$H,2,FALSE)</f>
        <v>18</v>
      </c>
      <c r="N4739" s="14" t="str">
        <f>VLOOKUP($F4739,类型描述及偏移量!$C:$H,3,FALSE)</f>
        <v>实型</v>
      </c>
      <c r="O4739" s="14" t="str">
        <f>VLOOKUP($F4739,类型描述及偏移量!$C:$H,4,FALSE)</f>
        <v>None</v>
      </c>
      <c r="P4739" s="14" t="str">
        <f>VLOOKUP($F4739,类型描述及偏移量!$C:$H,5,FALSE)</f>
        <v>No</v>
      </c>
      <c r="Q4739" s="14" t="str">
        <f>VLOOKUP($F4739,类型描述及偏移量!$C:$H,6,FALSE)</f>
        <v>下限值</v>
      </c>
    </row>
    <row r="4740" hidden="1" spans="1:17">
      <c r="A4740" s="12" t="s">
        <v>128</v>
      </c>
      <c r="B4740" s="12" t="str">
        <f t="shared" si="737"/>
        <v>M5_ActFRQ</v>
      </c>
      <c r="C4740" s="12" t="str">
        <f t="shared" si="738"/>
        <v>HiHi</v>
      </c>
      <c r="D4740" s="12" t="str">
        <f t="shared" si="739"/>
        <v>BP_Value_var</v>
      </c>
      <c r="E4740" s="13" t="str">
        <f t="shared" si="740"/>
        <v>CHPF_M5_ActFRQ_BP_Value_var</v>
      </c>
      <c r="F4740" s="14" t="str">
        <f t="shared" si="741"/>
        <v>BP_Value_var_HiHi</v>
      </c>
      <c r="G4740" s="10" t="str">
        <f t="shared" si="742"/>
        <v>CHPF_M5_ActFRQ_HiHi</v>
      </c>
      <c r="H4740" s="10" t="str">
        <f>VLOOKUP(基本表格!E4740,起始地址定义!A:D,4,FALSE)&amp;" "&amp;Q4740</f>
        <v>2123+P2-M5 3#双螺旋运输机A 反馈频率 上上限值</v>
      </c>
      <c r="I4740" s="10" t="str">
        <f t="shared" si="743"/>
        <v>DB100,REAL1322</v>
      </c>
      <c r="J4740" s="13" t="str">
        <f>VLOOKUP(E4740,起始地址定义!A:D,2,FALSE)</f>
        <v>DB100</v>
      </c>
      <c r="K4740" s="12" t="str">
        <f t="shared" si="744"/>
        <v>REAL1322</v>
      </c>
      <c r="L4740" s="13">
        <f>VLOOKUP(E4740,起始地址定义!A:D,3,FALSE)</f>
        <v>1300</v>
      </c>
      <c r="M4740" s="14">
        <f>VLOOKUP($F4740,类型描述及偏移量!$C:$H,2,FALSE)</f>
        <v>22</v>
      </c>
      <c r="N4740" s="14" t="str">
        <f>VLOOKUP($F4740,类型描述及偏移量!$C:$H,3,FALSE)</f>
        <v>实型</v>
      </c>
      <c r="O4740" s="14" t="str">
        <f>VLOOKUP($F4740,类型描述及偏移量!$C:$H,4,FALSE)</f>
        <v>None</v>
      </c>
      <c r="P4740" s="14" t="str">
        <f>VLOOKUP($F4740,类型描述及偏移量!$C:$H,5,FALSE)</f>
        <v>No</v>
      </c>
      <c r="Q4740" s="14" t="str">
        <f>VLOOKUP($F4740,类型描述及偏移量!$C:$H,6,FALSE)</f>
        <v>上上限值</v>
      </c>
    </row>
    <row r="4741" hidden="1" spans="1:17">
      <c r="A4741" s="12" t="s">
        <v>128</v>
      </c>
      <c r="B4741" s="12" t="str">
        <f t="shared" si="737"/>
        <v>M5_ActFRQ</v>
      </c>
      <c r="C4741" s="12" t="str">
        <f t="shared" si="738"/>
        <v>LoLo</v>
      </c>
      <c r="D4741" s="12" t="str">
        <f t="shared" si="739"/>
        <v>BP_Value_var</v>
      </c>
      <c r="E4741" s="13" t="str">
        <f t="shared" si="740"/>
        <v>CHPF_M5_ActFRQ_BP_Value_var</v>
      </c>
      <c r="F4741" s="14" t="str">
        <f t="shared" si="741"/>
        <v>BP_Value_var_LoLo</v>
      </c>
      <c r="G4741" s="10" t="str">
        <f t="shared" si="742"/>
        <v>CHPF_M5_ActFRQ_LoLo</v>
      </c>
      <c r="H4741" s="10" t="str">
        <f>VLOOKUP(基本表格!E4741,起始地址定义!A:D,4,FALSE)&amp;" "&amp;Q4741</f>
        <v>2123+P2-M5 3#双螺旋运输机A 反馈频率 下下限值</v>
      </c>
      <c r="I4741" s="10" t="str">
        <f t="shared" si="743"/>
        <v>DB100,REAL1326</v>
      </c>
      <c r="J4741" s="13" t="str">
        <f>VLOOKUP(E4741,起始地址定义!A:D,2,FALSE)</f>
        <v>DB100</v>
      </c>
      <c r="K4741" s="12" t="str">
        <f t="shared" si="744"/>
        <v>REAL1326</v>
      </c>
      <c r="L4741" s="13">
        <f>VLOOKUP(E4741,起始地址定义!A:D,3,FALSE)</f>
        <v>1300</v>
      </c>
      <c r="M4741" s="14">
        <f>VLOOKUP($F4741,类型描述及偏移量!$C:$H,2,FALSE)</f>
        <v>26</v>
      </c>
      <c r="N4741" s="14" t="str">
        <f>VLOOKUP($F4741,类型描述及偏移量!$C:$H,3,FALSE)</f>
        <v>实型</v>
      </c>
      <c r="O4741" s="14" t="str">
        <f>VLOOKUP($F4741,类型描述及偏移量!$C:$H,4,FALSE)</f>
        <v>None</v>
      </c>
      <c r="P4741" s="14" t="str">
        <f>VLOOKUP($F4741,类型描述及偏移量!$C:$H,5,FALSE)</f>
        <v>No</v>
      </c>
      <c r="Q4741" s="14" t="str">
        <f>VLOOKUP($F4741,类型描述及偏移量!$C:$H,6,FALSE)</f>
        <v>下下限值</v>
      </c>
    </row>
    <row r="4742" hidden="1" spans="1:17">
      <c r="A4742" s="12" t="s">
        <v>128</v>
      </c>
      <c r="B4742" s="12" t="str">
        <f t="shared" si="737"/>
        <v>M5_Comm</v>
      </c>
      <c r="C4742" s="12" t="str">
        <f t="shared" si="738"/>
        <v>REL</v>
      </c>
      <c r="D4742" s="12" t="str">
        <f t="shared" si="739"/>
        <v>BP_G120_var</v>
      </c>
      <c r="E4742" s="13" t="str">
        <f t="shared" si="740"/>
        <v>CHPF_M5_Comm_BP_G120_var</v>
      </c>
      <c r="F4742" s="14" t="str">
        <f t="shared" si="741"/>
        <v>BP_G120_var_REL</v>
      </c>
      <c r="G4742" s="10" t="str">
        <f t="shared" si="742"/>
        <v>CHPF_M5_Comm_REL</v>
      </c>
      <c r="H4742" s="10" t="str">
        <f>VLOOKUP(基本表格!E4742,起始地址定义!A:D,4,FALSE)&amp;" "&amp;Q4742</f>
        <v>2123+P2-M5 3#双螺旋运输机A 变频器通讯 备妥（不能与正转信号使用同一个）</v>
      </c>
      <c r="I4742" s="10" t="str">
        <f t="shared" si="743"/>
        <v>DB100,X1350.0</v>
      </c>
      <c r="J4742" s="13" t="str">
        <f>VLOOKUP(E4742,起始地址定义!A:D,2,FALSE)</f>
        <v>DB100</v>
      </c>
      <c r="K4742" s="12" t="str">
        <f t="shared" si="744"/>
        <v>X1350.0</v>
      </c>
      <c r="L4742" s="13">
        <f>VLOOKUP(E4742,起始地址定义!A:D,3,FALSE)</f>
        <v>1350</v>
      </c>
      <c r="M4742" s="14">
        <f>VLOOKUP($F4742,类型描述及偏移量!$C:$H,2,FALSE)</f>
        <v>0</v>
      </c>
      <c r="N4742" s="14" t="str">
        <f>VLOOKUP($F4742,类型描述及偏移量!$C:$H,3,FALSE)</f>
        <v>离散</v>
      </c>
      <c r="O4742" s="14" t="str">
        <f>VLOOKUP($F4742,类型描述及偏移量!$C:$H,4,FALSE)</f>
        <v>None</v>
      </c>
      <c r="P4742" s="14" t="str">
        <f>VLOOKUP($F4742,类型描述及偏移量!$C:$H,5,FALSE)</f>
        <v>Yes</v>
      </c>
      <c r="Q4742" s="14" t="str">
        <f>VLOOKUP($F4742,类型描述及偏移量!$C:$H,6,FALSE)</f>
        <v>备妥（不能与正转信号使用同一个）</v>
      </c>
    </row>
    <row r="4743" hidden="1" spans="1:17">
      <c r="A4743" s="12" t="s">
        <v>128</v>
      </c>
      <c r="B4743" s="12" t="str">
        <f t="shared" si="737"/>
        <v>M5_Comm</v>
      </c>
      <c r="C4743" s="12" t="str">
        <f t="shared" si="738"/>
        <v>FWD</v>
      </c>
      <c r="D4743" s="12" t="str">
        <f t="shared" si="739"/>
        <v>BP_G120_var</v>
      </c>
      <c r="E4743" s="13" t="str">
        <f t="shared" si="740"/>
        <v>CHPF_M5_Comm_BP_G120_var</v>
      </c>
      <c r="F4743" s="14" t="str">
        <f t="shared" si="741"/>
        <v>BP_G120_var_FWD</v>
      </c>
      <c r="G4743" s="10" t="str">
        <f t="shared" si="742"/>
        <v>CHPF_M5_Comm_FWD</v>
      </c>
      <c r="H4743" s="10" t="str">
        <f>VLOOKUP(基本表格!E4743,起始地址定义!A:D,4,FALSE)&amp;" "&amp;Q4743</f>
        <v>2123+P2-M5 3#双螺旋运输机A 变频器通讯 正转</v>
      </c>
      <c r="I4743" s="10" t="str">
        <f t="shared" si="743"/>
        <v>DB100,X1350.1</v>
      </c>
      <c r="J4743" s="13" t="str">
        <f>VLOOKUP(E4743,起始地址定义!A:D,2,FALSE)</f>
        <v>DB100</v>
      </c>
      <c r="K4743" s="12" t="str">
        <f t="shared" si="744"/>
        <v>X1350.1</v>
      </c>
      <c r="L4743" s="13">
        <f>VLOOKUP(E4743,起始地址定义!A:D,3,FALSE)</f>
        <v>1350</v>
      </c>
      <c r="M4743" s="14">
        <f>VLOOKUP($F4743,类型描述及偏移量!$C:$H,2,FALSE)</f>
        <v>0.0999999999999943</v>
      </c>
      <c r="N4743" s="14" t="str">
        <f>VLOOKUP($F4743,类型描述及偏移量!$C:$H,3,FALSE)</f>
        <v>离散</v>
      </c>
      <c r="O4743" s="14" t="str">
        <f>VLOOKUP($F4743,类型描述及偏移量!$C:$H,4,FALSE)</f>
        <v>None</v>
      </c>
      <c r="P4743" s="14" t="str">
        <f>VLOOKUP($F4743,类型描述及偏移量!$C:$H,5,FALSE)</f>
        <v>Yes</v>
      </c>
      <c r="Q4743" s="14" t="str">
        <f>VLOOKUP($F4743,类型描述及偏移量!$C:$H,6,FALSE)</f>
        <v>正转</v>
      </c>
    </row>
    <row r="4744" hidden="1" spans="1:17">
      <c r="A4744" s="12" t="s">
        <v>128</v>
      </c>
      <c r="B4744" s="12" t="str">
        <f t="shared" si="737"/>
        <v>M5_Comm</v>
      </c>
      <c r="C4744" s="12" t="str">
        <f t="shared" si="738"/>
        <v>REV</v>
      </c>
      <c r="D4744" s="12" t="str">
        <f t="shared" si="739"/>
        <v>BP_G120_var</v>
      </c>
      <c r="E4744" s="13" t="str">
        <f t="shared" si="740"/>
        <v>CHPF_M5_Comm_BP_G120_var</v>
      </c>
      <c r="F4744" s="14" t="str">
        <f t="shared" si="741"/>
        <v>BP_G120_var_REV</v>
      </c>
      <c r="G4744" s="10" t="str">
        <f t="shared" si="742"/>
        <v>CHPF_M5_Comm_REV</v>
      </c>
      <c r="H4744" s="10" t="str">
        <f>VLOOKUP(基本表格!E4744,起始地址定义!A:D,4,FALSE)&amp;" "&amp;Q4744</f>
        <v>2123+P2-M5 3#双螺旋运输机A 变频器通讯 反转</v>
      </c>
      <c r="I4744" s="10" t="str">
        <f t="shared" si="743"/>
        <v>DB100,X1350.2</v>
      </c>
      <c r="J4744" s="13" t="str">
        <f>VLOOKUP(E4744,起始地址定义!A:D,2,FALSE)</f>
        <v>DB100</v>
      </c>
      <c r="K4744" s="12" t="str">
        <f t="shared" si="744"/>
        <v>X1350.2</v>
      </c>
      <c r="L4744" s="13">
        <f>VLOOKUP(E4744,起始地址定义!A:D,3,FALSE)</f>
        <v>1350</v>
      </c>
      <c r="M4744" s="14">
        <f>VLOOKUP($F4744,类型描述及偏移量!$C:$H,2,FALSE)</f>
        <v>0.199999999999989</v>
      </c>
      <c r="N4744" s="14" t="str">
        <f>VLOOKUP($F4744,类型描述及偏移量!$C:$H,3,FALSE)</f>
        <v>离散</v>
      </c>
      <c r="O4744" s="14" t="str">
        <f>VLOOKUP($F4744,类型描述及偏移量!$C:$H,4,FALSE)</f>
        <v>None</v>
      </c>
      <c r="P4744" s="14" t="str">
        <f>VLOOKUP($F4744,类型描述及偏移量!$C:$H,5,FALSE)</f>
        <v>Yes</v>
      </c>
      <c r="Q4744" s="14" t="str">
        <f>VLOOKUP($F4744,类型描述及偏移量!$C:$H,6,FALSE)</f>
        <v>反转</v>
      </c>
    </row>
    <row r="4745" hidden="1" spans="1:17">
      <c r="A4745" s="12" t="s">
        <v>128</v>
      </c>
      <c r="B4745" s="12" t="str">
        <f t="shared" ref="B4745:B4808" si="745">"M"&amp;RIGHT(LEFT(B4622,FIND("_",B4622,1)-1),LEN(LEFT(B4622,FIND("_",B4622,1)-1))-1)+1&amp;"_"&amp;RIGHT(B4622,LEN(B4622)-FIND("_",B4622,1))</f>
        <v>M5_Comm</v>
      </c>
      <c r="C4745" s="12" t="str">
        <f t="shared" ref="C4745:C4808" si="746">C4622</f>
        <v>Reset</v>
      </c>
      <c r="D4745" s="12" t="str">
        <f t="shared" ref="D4745:D4808" si="747">D4622</f>
        <v>BP_G120_var</v>
      </c>
      <c r="E4745" s="13" t="str">
        <f t="shared" ref="E4745:E4808" si="748">A4745&amp;"_"&amp;B4745&amp;"_"&amp;D4745</f>
        <v>CHPF_M5_Comm_BP_G120_var</v>
      </c>
      <c r="F4745" s="14" t="str">
        <f t="shared" si="741"/>
        <v>BP_G120_var_Reset</v>
      </c>
      <c r="G4745" s="10" t="str">
        <f t="shared" si="742"/>
        <v>CHPF_M5_Comm_Reset</v>
      </c>
      <c r="H4745" s="10" t="str">
        <f>VLOOKUP(基本表格!E4745,起始地址定义!A:D,4,FALSE)&amp;" "&amp;Q4745</f>
        <v>2123+P2-M5 3#双螺旋运输机A 变频器通讯 故障复位</v>
      </c>
      <c r="I4745" s="10" t="str">
        <f t="shared" si="743"/>
        <v>DB100,X1350.3</v>
      </c>
      <c r="J4745" s="13" t="str">
        <f>VLOOKUP(E4745,起始地址定义!A:D,2,FALSE)</f>
        <v>DB100</v>
      </c>
      <c r="K4745" s="12" t="str">
        <f t="shared" si="744"/>
        <v>X1350.3</v>
      </c>
      <c r="L4745" s="13">
        <f>VLOOKUP(E4745,起始地址定义!A:D,3,FALSE)</f>
        <v>1350</v>
      </c>
      <c r="M4745" s="14">
        <f>VLOOKUP($F4745,类型描述及偏移量!$C:$H,2,FALSE)</f>
        <v>0.300000000000011</v>
      </c>
      <c r="N4745" s="14" t="str">
        <f>VLOOKUP($F4745,类型描述及偏移量!$C:$H,3,FALSE)</f>
        <v>离散</v>
      </c>
      <c r="O4745" s="14" t="str">
        <f>VLOOKUP($F4745,类型描述及偏移量!$C:$H,4,FALSE)</f>
        <v>None</v>
      </c>
      <c r="P4745" s="14" t="str">
        <f>VLOOKUP($F4745,类型描述及偏移量!$C:$H,5,FALSE)</f>
        <v>No</v>
      </c>
      <c r="Q4745" s="14" t="str">
        <f>VLOOKUP($F4745,类型描述及偏移量!$C:$H,6,FALSE)</f>
        <v>故障复位</v>
      </c>
    </row>
    <row r="4746" hidden="1" spans="1:17">
      <c r="A4746" s="12" t="s">
        <v>128</v>
      </c>
      <c r="B4746" s="12" t="str">
        <f t="shared" si="745"/>
        <v>M5_Comm</v>
      </c>
      <c r="C4746" s="12" t="str">
        <f t="shared" si="746"/>
        <v>IRL</v>
      </c>
      <c r="D4746" s="12" t="str">
        <f t="shared" si="747"/>
        <v>BP_G120_var</v>
      </c>
      <c r="E4746" s="13" t="str">
        <f t="shared" si="748"/>
        <v>CHPF_M5_Comm_BP_G120_var</v>
      </c>
      <c r="F4746" s="14" t="str">
        <f t="shared" si="741"/>
        <v>BP_G120_var_IRL</v>
      </c>
      <c r="G4746" s="10" t="str">
        <f t="shared" si="742"/>
        <v>CHPF_M5_Comm_IRL</v>
      </c>
      <c r="H4746" s="10" t="str">
        <f>VLOOKUP(基本表格!E4746,起始地址定义!A:D,4,FALSE)&amp;" "&amp;Q4746</f>
        <v>2123+P2-M5 3#双螺旋运输机A 变频器通讯 备妥反馈</v>
      </c>
      <c r="I4746" s="10" t="str">
        <f t="shared" si="743"/>
        <v>DB100,X1350.4</v>
      </c>
      <c r="J4746" s="13" t="str">
        <f>VLOOKUP(E4746,起始地址定义!A:D,2,FALSE)</f>
        <v>DB100</v>
      </c>
      <c r="K4746" s="12" t="str">
        <f t="shared" si="744"/>
        <v>X1350.4</v>
      </c>
      <c r="L4746" s="13">
        <f>VLOOKUP(E4746,起始地址定义!A:D,3,FALSE)</f>
        <v>1350</v>
      </c>
      <c r="M4746" s="14">
        <f>VLOOKUP($F4746,类型描述及偏移量!$C:$H,2,FALSE)</f>
        <v>0.400000000000006</v>
      </c>
      <c r="N4746" s="14" t="str">
        <f>VLOOKUP($F4746,类型描述及偏移量!$C:$H,3,FALSE)</f>
        <v>离散</v>
      </c>
      <c r="O4746" s="14" t="str">
        <f>VLOOKUP($F4746,类型描述及偏移量!$C:$H,4,FALSE)</f>
        <v>None</v>
      </c>
      <c r="P4746" s="14" t="str">
        <f>VLOOKUP($F4746,类型描述及偏移量!$C:$H,5,FALSE)</f>
        <v>Yes</v>
      </c>
      <c r="Q4746" s="14" t="str">
        <f>VLOOKUP($F4746,类型描述及偏移量!$C:$H,6,FALSE)</f>
        <v>备妥反馈</v>
      </c>
    </row>
    <row r="4747" hidden="1" spans="1:17">
      <c r="A4747" s="12" t="s">
        <v>128</v>
      </c>
      <c r="B4747" s="12" t="str">
        <f t="shared" si="745"/>
        <v>M5_Comm</v>
      </c>
      <c r="C4747" s="12" t="str">
        <f t="shared" si="746"/>
        <v>IFW</v>
      </c>
      <c r="D4747" s="12" t="str">
        <f t="shared" si="747"/>
        <v>BP_G120_var</v>
      </c>
      <c r="E4747" s="13" t="str">
        <f t="shared" si="748"/>
        <v>CHPF_M5_Comm_BP_G120_var</v>
      </c>
      <c r="F4747" s="14" t="str">
        <f t="shared" si="741"/>
        <v>BP_G120_var_IFW</v>
      </c>
      <c r="G4747" s="10" t="str">
        <f t="shared" si="742"/>
        <v>CHPF_M5_Comm_IFW</v>
      </c>
      <c r="H4747" s="10" t="str">
        <f>VLOOKUP(基本表格!E4747,起始地址定义!A:D,4,FALSE)&amp;" "&amp;Q4747</f>
        <v>2123+P2-M5 3#双螺旋运输机A 变频器通讯 正转反馈</v>
      </c>
      <c r="I4747" s="10" t="str">
        <f t="shared" si="743"/>
        <v>DB100,X1350.5</v>
      </c>
      <c r="J4747" s="13" t="str">
        <f>VLOOKUP(E4747,起始地址定义!A:D,2,FALSE)</f>
        <v>DB100</v>
      </c>
      <c r="K4747" s="12" t="str">
        <f t="shared" si="744"/>
        <v>X1350.5</v>
      </c>
      <c r="L4747" s="13">
        <f>VLOOKUP(E4747,起始地址定义!A:D,3,FALSE)</f>
        <v>1350</v>
      </c>
      <c r="M4747" s="14">
        <f>VLOOKUP($F4747,类型描述及偏移量!$C:$H,2,FALSE)</f>
        <v>0.5</v>
      </c>
      <c r="N4747" s="14" t="str">
        <f>VLOOKUP($F4747,类型描述及偏移量!$C:$H,3,FALSE)</f>
        <v>离散</v>
      </c>
      <c r="O4747" s="14" t="str">
        <f>VLOOKUP($F4747,类型描述及偏移量!$C:$H,4,FALSE)</f>
        <v>None</v>
      </c>
      <c r="P4747" s="14" t="str">
        <f>VLOOKUP($F4747,类型描述及偏移量!$C:$H,5,FALSE)</f>
        <v>Yes</v>
      </c>
      <c r="Q4747" s="14" t="str">
        <f>VLOOKUP($F4747,类型描述及偏移量!$C:$H,6,FALSE)</f>
        <v>正转反馈</v>
      </c>
    </row>
    <row r="4748" hidden="1" spans="1:17">
      <c r="A4748" s="12" t="s">
        <v>128</v>
      </c>
      <c r="B4748" s="12" t="str">
        <f t="shared" si="745"/>
        <v>M5_Comm</v>
      </c>
      <c r="C4748" s="12" t="str">
        <f t="shared" si="746"/>
        <v>IRV</v>
      </c>
      <c r="D4748" s="12" t="str">
        <f t="shared" si="747"/>
        <v>BP_G120_var</v>
      </c>
      <c r="E4748" s="13" t="str">
        <f t="shared" si="748"/>
        <v>CHPF_M5_Comm_BP_G120_var</v>
      </c>
      <c r="F4748" s="14" t="str">
        <f t="shared" si="741"/>
        <v>BP_G120_var_IRV</v>
      </c>
      <c r="G4748" s="10" t="str">
        <f t="shared" si="742"/>
        <v>CHPF_M5_Comm_IRV</v>
      </c>
      <c r="H4748" s="10" t="str">
        <f>VLOOKUP(基本表格!E4748,起始地址定义!A:D,4,FALSE)&amp;" "&amp;Q4748</f>
        <v>2123+P2-M5 3#双螺旋运输机A 变频器通讯 反转反馈</v>
      </c>
      <c r="I4748" s="10" t="str">
        <f t="shared" si="743"/>
        <v>DB100,X1350.6</v>
      </c>
      <c r="J4748" s="13" t="str">
        <f>VLOOKUP(E4748,起始地址定义!A:D,2,FALSE)</f>
        <v>DB100</v>
      </c>
      <c r="K4748" s="12" t="str">
        <f t="shared" si="744"/>
        <v>X1350.6</v>
      </c>
      <c r="L4748" s="13">
        <f>VLOOKUP(E4748,起始地址定义!A:D,3,FALSE)</f>
        <v>1350</v>
      </c>
      <c r="M4748" s="14">
        <f>VLOOKUP($F4748,类型描述及偏移量!$C:$H,2,FALSE)</f>
        <v>0.599999999999994</v>
      </c>
      <c r="N4748" s="14" t="str">
        <f>VLOOKUP($F4748,类型描述及偏移量!$C:$H,3,FALSE)</f>
        <v>离散</v>
      </c>
      <c r="O4748" s="14" t="str">
        <f>VLOOKUP($F4748,类型描述及偏移量!$C:$H,4,FALSE)</f>
        <v>None</v>
      </c>
      <c r="P4748" s="14" t="str">
        <f>VLOOKUP($F4748,类型描述及偏移量!$C:$H,5,FALSE)</f>
        <v>Yes</v>
      </c>
      <c r="Q4748" s="14" t="str">
        <f>VLOOKUP($F4748,类型描述及偏移量!$C:$H,6,FALSE)</f>
        <v>反转反馈</v>
      </c>
    </row>
    <row r="4749" hidden="1" spans="1:17">
      <c r="A4749" s="12" t="s">
        <v>128</v>
      </c>
      <c r="B4749" s="12" t="str">
        <f t="shared" si="745"/>
        <v>M5_Comm</v>
      </c>
      <c r="C4749" s="12" t="str">
        <f t="shared" si="746"/>
        <v>ALARM</v>
      </c>
      <c r="D4749" s="12" t="str">
        <f t="shared" si="747"/>
        <v>BP_G120_var</v>
      </c>
      <c r="E4749" s="13" t="str">
        <f t="shared" si="748"/>
        <v>CHPF_M5_Comm_BP_G120_var</v>
      </c>
      <c r="F4749" s="14" t="str">
        <f t="shared" si="741"/>
        <v>BP_G120_var_ALARM</v>
      </c>
      <c r="G4749" s="10" t="str">
        <f t="shared" si="742"/>
        <v>CHPF_M5_Comm_ALARM</v>
      </c>
      <c r="H4749" s="10" t="str">
        <f>VLOOKUP(基本表格!E4749,起始地址定义!A:D,4,FALSE)&amp;" "&amp;Q4749</f>
        <v>2123+P2-M5 3#双螺旋运输机A 变频器通讯 变频器备用</v>
      </c>
      <c r="I4749" s="10" t="str">
        <f t="shared" si="743"/>
        <v>DB100,X1350.7</v>
      </c>
      <c r="J4749" s="13" t="str">
        <f>VLOOKUP(E4749,起始地址定义!A:D,2,FALSE)</f>
        <v>DB100</v>
      </c>
      <c r="K4749" s="12" t="str">
        <f t="shared" si="744"/>
        <v>X1350.7</v>
      </c>
      <c r="L4749" s="13">
        <f>VLOOKUP(E4749,起始地址定义!A:D,3,FALSE)</f>
        <v>1350</v>
      </c>
      <c r="M4749" s="14">
        <f>VLOOKUP($F4749,类型描述及偏移量!$C:$H,2,FALSE)</f>
        <v>0.699999999999989</v>
      </c>
      <c r="N4749" s="14" t="str">
        <f>VLOOKUP($F4749,类型描述及偏移量!$C:$H,3,FALSE)</f>
        <v>离散</v>
      </c>
      <c r="O4749" s="14" t="str">
        <f>VLOOKUP($F4749,类型描述及偏移量!$C:$H,4,FALSE)</f>
        <v>None</v>
      </c>
      <c r="P4749" s="14" t="str">
        <f>VLOOKUP($F4749,类型描述及偏移量!$C:$H,5,FALSE)</f>
        <v>Yes</v>
      </c>
      <c r="Q4749" s="14" t="str">
        <f>VLOOKUP($F4749,类型描述及偏移量!$C:$H,6,FALSE)</f>
        <v>变频器备用</v>
      </c>
    </row>
    <row r="4750" hidden="1" spans="1:17">
      <c r="A4750" s="12" t="s">
        <v>128</v>
      </c>
      <c r="B4750" s="12" t="str">
        <f t="shared" si="745"/>
        <v>M5_Comm</v>
      </c>
      <c r="C4750" s="12" t="str">
        <f t="shared" si="746"/>
        <v>Fault</v>
      </c>
      <c r="D4750" s="12" t="str">
        <f t="shared" si="747"/>
        <v>BP_G120_var</v>
      </c>
      <c r="E4750" s="13" t="str">
        <f t="shared" si="748"/>
        <v>CHPF_M5_Comm_BP_G120_var</v>
      </c>
      <c r="F4750" s="14" t="str">
        <f t="shared" si="741"/>
        <v>BP_G120_var_Fault</v>
      </c>
      <c r="G4750" s="10" t="str">
        <f t="shared" si="742"/>
        <v>CHPF_M5_Comm_Fault</v>
      </c>
      <c r="H4750" s="10" t="str">
        <f>VLOOKUP(基本表格!E4750,起始地址定义!A:D,4,FALSE)&amp;" "&amp;Q4750</f>
        <v>2123+P2-M5 3#双螺旋运输机A 变频器通讯 变频器报警</v>
      </c>
      <c r="I4750" s="10" t="str">
        <f t="shared" si="743"/>
        <v>DB100,X1351.0</v>
      </c>
      <c r="J4750" s="13" t="str">
        <f>VLOOKUP(E4750,起始地址定义!A:D,2,FALSE)</f>
        <v>DB100</v>
      </c>
      <c r="K4750" s="12" t="str">
        <f t="shared" si="744"/>
        <v>X1351.0</v>
      </c>
      <c r="L4750" s="13">
        <f>VLOOKUP(E4750,起始地址定义!A:D,3,FALSE)</f>
        <v>1350</v>
      </c>
      <c r="M4750" s="14">
        <f>VLOOKUP($F4750,类型描述及偏移量!$C:$H,2,FALSE)</f>
        <v>1</v>
      </c>
      <c r="N4750" s="14" t="str">
        <f>VLOOKUP($F4750,类型描述及偏移量!$C:$H,3,FALSE)</f>
        <v>离散</v>
      </c>
      <c r="O4750" s="14" t="str">
        <f>VLOOKUP($F4750,类型描述及偏移量!$C:$H,4,FALSE)</f>
        <v>On</v>
      </c>
      <c r="P4750" s="14" t="str">
        <f>VLOOKUP($F4750,类型描述及偏移量!$C:$H,5,FALSE)</f>
        <v>Yes</v>
      </c>
      <c r="Q4750" s="14" t="str">
        <f>VLOOKUP($F4750,类型描述及偏移量!$C:$H,6,FALSE)</f>
        <v>变频器报警</v>
      </c>
    </row>
    <row r="4751" hidden="1" spans="1:17">
      <c r="A4751" s="12" t="s">
        <v>128</v>
      </c>
      <c r="B4751" s="12" t="str">
        <f t="shared" si="745"/>
        <v>M5_Comm</v>
      </c>
      <c r="C4751" s="12" t="str">
        <f t="shared" si="746"/>
        <v>Warn_Code</v>
      </c>
      <c r="D4751" s="12" t="str">
        <f t="shared" si="747"/>
        <v>BP_G120_var</v>
      </c>
      <c r="E4751" s="13" t="str">
        <f t="shared" si="748"/>
        <v>CHPF_M5_Comm_BP_G120_var</v>
      </c>
      <c r="F4751" s="14" t="str">
        <f t="shared" si="741"/>
        <v>BP_G120_var_Warn_Code</v>
      </c>
      <c r="G4751" s="10" t="str">
        <f t="shared" si="742"/>
        <v>CHPF_M5_Comm_Warn_Code</v>
      </c>
      <c r="H4751" s="10" t="str">
        <f>VLOOKUP(基本表格!E4751,起始地址定义!A:D,4,FALSE)&amp;" "&amp;Q4751</f>
        <v>2123+P2-M5 3#双螺旋运输机A 变频器通讯 警告</v>
      </c>
      <c r="I4751" s="10" t="str">
        <f t="shared" si="743"/>
        <v>DB100,INT1352</v>
      </c>
      <c r="J4751" s="13" t="str">
        <f>VLOOKUP(E4751,起始地址定义!A:D,2,FALSE)</f>
        <v>DB100</v>
      </c>
      <c r="K4751" s="12" t="str">
        <f t="shared" si="744"/>
        <v>INT1352</v>
      </c>
      <c r="L4751" s="13">
        <f>VLOOKUP(E4751,起始地址定义!A:D,3,FALSE)</f>
        <v>1350</v>
      </c>
      <c r="M4751" s="14">
        <f>VLOOKUP($F4751,类型描述及偏移量!$C:$H,2,FALSE)</f>
        <v>2</v>
      </c>
      <c r="N4751" s="14" t="str">
        <f>VLOOKUP($F4751,类型描述及偏移量!$C:$H,3,FALSE)</f>
        <v>整型</v>
      </c>
      <c r="O4751" s="14" t="str">
        <f>VLOOKUP($F4751,类型描述及偏移量!$C:$H,4,FALSE)</f>
        <v>None</v>
      </c>
      <c r="P4751" s="14" t="str">
        <f>VLOOKUP($F4751,类型描述及偏移量!$C:$H,5,FALSE)</f>
        <v>Yes</v>
      </c>
      <c r="Q4751" s="14" t="str">
        <f>VLOOKUP($F4751,类型描述及偏移量!$C:$H,6,FALSE)</f>
        <v>警告</v>
      </c>
    </row>
    <row r="4752" hidden="1" spans="1:17">
      <c r="A4752" s="12" t="s">
        <v>128</v>
      </c>
      <c r="B4752" s="12" t="str">
        <f t="shared" si="745"/>
        <v>M5_Comm</v>
      </c>
      <c r="C4752" s="12" t="str">
        <f t="shared" si="746"/>
        <v>Fault_Code</v>
      </c>
      <c r="D4752" s="12" t="str">
        <f t="shared" si="747"/>
        <v>BP_G120_var</v>
      </c>
      <c r="E4752" s="13" t="str">
        <f t="shared" si="748"/>
        <v>CHPF_M5_Comm_BP_G120_var</v>
      </c>
      <c r="F4752" s="14" t="str">
        <f t="shared" si="741"/>
        <v>BP_G120_var_Fault_Code</v>
      </c>
      <c r="G4752" s="10" t="str">
        <f t="shared" si="742"/>
        <v>CHPF_M5_Comm_Fault_Code</v>
      </c>
      <c r="H4752" s="10" t="str">
        <f>VLOOKUP(基本表格!E4752,起始地址定义!A:D,4,FALSE)&amp;" "&amp;Q4752</f>
        <v>2123+P2-M5 3#双螺旋运输机A 变频器通讯 报警代码</v>
      </c>
      <c r="I4752" s="10" t="str">
        <f t="shared" si="743"/>
        <v>DB100,INT1354</v>
      </c>
      <c r="J4752" s="13" t="str">
        <f>VLOOKUP(E4752,起始地址定义!A:D,2,FALSE)</f>
        <v>DB100</v>
      </c>
      <c r="K4752" s="12" t="str">
        <f t="shared" si="744"/>
        <v>INT1354</v>
      </c>
      <c r="L4752" s="13">
        <f>VLOOKUP(E4752,起始地址定义!A:D,3,FALSE)</f>
        <v>1350</v>
      </c>
      <c r="M4752" s="14">
        <f>VLOOKUP($F4752,类型描述及偏移量!$C:$H,2,FALSE)</f>
        <v>4</v>
      </c>
      <c r="N4752" s="14" t="str">
        <f>VLOOKUP($F4752,类型描述及偏移量!$C:$H,3,FALSE)</f>
        <v>整型</v>
      </c>
      <c r="O4752" s="14" t="str">
        <f>VLOOKUP($F4752,类型描述及偏移量!$C:$H,4,FALSE)</f>
        <v>None</v>
      </c>
      <c r="P4752" s="14" t="str">
        <f>VLOOKUP($F4752,类型描述及偏移量!$C:$H,5,FALSE)</f>
        <v>Yes</v>
      </c>
      <c r="Q4752" s="14" t="str">
        <f>VLOOKUP($F4752,类型描述及偏移量!$C:$H,6,FALSE)</f>
        <v>报警代码</v>
      </c>
    </row>
    <row r="4753" hidden="1" spans="1:17">
      <c r="A4753" s="12" t="s">
        <v>128</v>
      </c>
      <c r="B4753" s="12" t="str">
        <f t="shared" si="745"/>
        <v>M5_Comm</v>
      </c>
      <c r="C4753" s="12" t="str">
        <f t="shared" si="746"/>
        <v>AV_Speed</v>
      </c>
      <c r="D4753" s="12" t="str">
        <f t="shared" si="747"/>
        <v>BP_G120_var</v>
      </c>
      <c r="E4753" s="13" t="str">
        <f t="shared" si="748"/>
        <v>CHPF_M5_Comm_BP_G120_var</v>
      </c>
      <c r="F4753" s="14" t="str">
        <f t="shared" si="741"/>
        <v>BP_G120_var_AV_Speed</v>
      </c>
      <c r="G4753" s="10" t="str">
        <f t="shared" si="742"/>
        <v>CHPF_M5_Comm_AV_Speed</v>
      </c>
      <c r="H4753" s="10" t="str">
        <f>VLOOKUP(基本表格!E4753,起始地址定义!A:D,4,FALSE)&amp;" "&amp;Q4753</f>
        <v>2123+P2-M5 3#双螺旋运输机A 变频器通讯 实际运行反馈速度</v>
      </c>
      <c r="I4753" s="10" t="str">
        <f t="shared" si="743"/>
        <v>DB100,REAL1356</v>
      </c>
      <c r="J4753" s="13" t="str">
        <f>VLOOKUP(E4753,起始地址定义!A:D,2,FALSE)</f>
        <v>DB100</v>
      </c>
      <c r="K4753" s="12" t="str">
        <f t="shared" si="744"/>
        <v>REAL1356</v>
      </c>
      <c r="L4753" s="13">
        <f>VLOOKUP(E4753,起始地址定义!A:D,3,FALSE)</f>
        <v>1350</v>
      </c>
      <c r="M4753" s="14">
        <f>VLOOKUP($F4753,类型描述及偏移量!$C:$H,2,FALSE)</f>
        <v>6</v>
      </c>
      <c r="N4753" s="14" t="str">
        <f>VLOOKUP($F4753,类型描述及偏移量!$C:$H,3,FALSE)</f>
        <v>实型</v>
      </c>
      <c r="O4753" s="14" t="str">
        <f>VLOOKUP($F4753,类型描述及偏移量!$C:$H,4,FALSE)</f>
        <v>None</v>
      </c>
      <c r="P4753" s="14" t="str">
        <f>VLOOKUP($F4753,类型描述及偏移量!$C:$H,5,FALSE)</f>
        <v>Yes</v>
      </c>
      <c r="Q4753" s="14" t="str">
        <f>VLOOKUP($F4753,类型描述及偏移量!$C:$H,6,FALSE)</f>
        <v>实际运行反馈速度</v>
      </c>
    </row>
    <row r="4754" hidden="1" spans="1:17">
      <c r="A4754" s="12" t="s">
        <v>128</v>
      </c>
      <c r="B4754" s="12" t="str">
        <f t="shared" si="745"/>
        <v>M5_Comm</v>
      </c>
      <c r="C4754" s="12" t="str">
        <f t="shared" si="746"/>
        <v>AV_Current</v>
      </c>
      <c r="D4754" s="12" t="str">
        <f t="shared" si="747"/>
        <v>BP_G120_var</v>
      </c>
      <c r="E4754" s="13" t="str">
        <f t="shared" si="748"/>
        <v>CHPF_M5_Comm_BP_G120_var</v>
      </c>
      <c r="F4754" s="14" t="str">
        <f t="shared" si="741"/>
        <v>BP_G120_var_AV_Current</v>
      </c>
      <c r="G4754" s="10" t="str">
        <f t="shared" si="742"/>
        <v>CHPF_M5_Comm_AV_Current</v>
      </c>
      <c r="H4754" s="10" t="str">
        <f>VLOOKUP(基本表格!E4754,起始地址定义!A:D,4,FALSE)&amp;" "&amp;Q4754</f>
        <v>2123+P2-M5 3#双螺旋运输机A 变频器通讯 实际运行反馈电流</v>
      </c>
      <c r="I4754" s="10" t="str">
        <f t="shared" si="743"/>
        <v>DB100,REAL1360</v>
      </c>
      <c r="J4754" s="13" t="str">
        <f>VLOOKUP(E4754,起始地址定义!A:D,2,FALSE)</f>
        <v>DB100</v>
      </c>
      <c r="K4754" s="12" t="str">
        <f t="shared" si="744"/>
        <v>REAL1360</v>
      </c>
      <c r="L4754" s="13">
        <f>VLOOKUP(E4754,起始地址定义!A:D,3,FALSE)</f>
        <v>1350</v>
      </c>
      <c r="M4754" s="14">
        <f>VLOOKUP($F4754,类型描述及偏移量!$C:$H,2,FALSE)</f>
        <v>10</v>
      </c>
      <c r="N4754" s="14" t="str">
        <f>VLOOKUP($F4754,类型描述及偏移量!$C:$H,3,FALSE)</f>
        <v>实型</v>
      </c>
      <c r="O4754" s="14" t="str">
        <f>VLOOKUP($F4754,类型描述及偏移量!$C:$H,4,FALSE)</f>
        <v>None</v>
      </c>
      <c r="P4754" s="14" t="str">
        <f>VLOOKUP($F4754,类型描述及偏移量!$C:$H,5,FALSE)</f>
        <v>Yes</v>
      </c>
      <c r="Q4754" s="14" t="str">
        <f>VLOOKUP($F4754,类型描述及偏移量!$C:$H,6,FALSE)</f>
        <v>实际运行反馈电流</v>
      </c>
    </row>
    <row r="4755" hidden="1" spans="1:17">
      <c r="A4755" s="12" t="s">
        <v>128</v>
      </c>
      <c r="B4755" s="12" t="str">
        <f t="shared" si="745"/>
        <v>M5_Comm</v>
      </c>
      <c r="C4755" s="12" t="str">
        <f t="shared" si="746"/>
        <v>Torque</v>
      </c>
      <c r="D4755" s="12" t="str">
        <f t="shared" si="747"/>
        <v>BP_G120_var</v>
      </c>
      <c r="E4755" s="13" t="str">
        <f t="shared" si="748"/>
        <v>CHPF_M5_Comm_BP_G120_var</v>
      </c>
      <c r="F4755" s="14" t="str">
        <f t="shared" si="741"/>
        <v>BP_G120_var_Torque</v>
      </c>
      <c r="G4755" s="10" t="str">
        <f t="shared" si="742"/>
        <v>CHPF_M5_Comm_Torque</v>
      </c>
      <c r="H4755" s="10" t="str">
        <f>VLOOKUP(基本表格!E4755,起始地址定义!A:D,4,FALSE)&amp;" "&amp;Q4755</f>
        <v>2123+P2-M5 3#双螺旋运输机A 变频器通讯 转矩百分比</v>
      </c>
      <c r="I4755" s="10" t="str">
        <f t="shared" si="743"/>
        <v>DB100,REAL1364</v>
      </c>
      <c r="J4755" s="13" t="str">
        <f>VLOOKUP(E4755,起始地址定义!A:D,2,FALSE)</f>
        <v>DB100</v>
      </c>
      <c r="K4755" s="12" t="str">
        <f t="shared" si="744"/>
        <v>REAL1364</v>
      </c>
      <c r="L4755" s="13">
        <f>VLOOKUP(E4755,起始地址定义!A:D,3,FALSE)</f>
        <v>1350</v>
      </c>
      <c r="M4755" s="14">
        <f>VLOOKUP($F4755,类型描述及偏移量!$C:$H,2,FALSE)</f>
        <v>14</v>
      </c>
      <c r="N4755" s="14" t="str">
        <f>VLOOKUP($F4755,类型描述及偏移量!$C:$H,3,FALSE)</f>
        <v>实型</v>
      </c>
      <c r="O4755" s="14" t="str">
        <f>VLOOKUP($F4755,类型描述及偏移量!$C:$H,4,FALSE)</f>
        <v>None</v>
      </c>
      <c r="P4755" s="14" t="str">
        <f>VLOOKUP($F4755,类型描述及偏移量!$C:$H,5,FALSE)</f>
        <v>Yes</v>
      </c>
      <c r="Q4755" s="14" t="str">
        <f>VLOOKUP($F4755,类型描述及偏移量!$C:$H,6,FALSE)</f>
        <v>转矩百分比</v>
      </c>
    </row>
    <row r="4756" hidden="1" spans="1:17">
      <c r="A4756" s="12" t="s">
        <v>128</v>
      </c>
      <c r="B4756" s="12" t="str">
        <f t="shared" si="745"/>
        <v>M5_Comm</v>
      </c>
      <c r="C4756" s="12" t="str">
        <f t="shared" si="746"/>
        <v>SP_Speed</v>
      </c>
      <c r="D4756" s="12" t="str">
        <f t="shared" si="747"/>
        <v>BP_G120_var</v>
      </c>
      <c r="E4756" s="13" t="str">
        <f t="shared" si="748"/>
        <v>CHPF_M5_Comm_BP_G120_var</v>
      </c>
      <c r="F4756" s="14" t="str">
        <f t="shared" si="741"/>
        <v>BP_G120_var_SP_Speed</v>
      </c>
      <c r="G4756" s="10" t="str">
        <f t="shared" si="742"/>
        <v>CHPF_M5_Comm_SP_Speed</v>
      </c>
      <c r="H4756" s="10" t="str">
        <f>VLOOKUP(基本表格!E4756,起始地址定义!A:D,4,FALSE)&amp;" "&amp;Q4756</f>
        <v>2123+P2-M5 3#双螺旋运输机A 变频器通讯 给定速度</v>
      </c>
      <c r="I4756" s="10" t="str">
        <f t="shared" si="743"/>
        <v>DB100,REAL1368</v>
      </c>
      <c r="J4756" s="13" t="str">
        <f>VLOOKUP(E4756,起始地址定义!A:D,2,FALSE)</f>
        <v>DB100</v>
      </c>
      <c r="K4756" s="12" t="str">
        <f t="shared" si="744"/>
        <v>REAL1368</v>
      </c>
      <c r="L4756" s="13">
        <f>VLOOKUP(E4756,起始地址定义!A:D,3,FALSE)</f>
        <v>1350</v>
      </c>
      <c r="M4756" s="14">
        <f>VLOOKUP($F4756,类型描述及偏移量!$C:$H,2,FALSE)</f>
        <v>18</v>
      </c>
      <c r="N4756" s="14" t="str">
        <f>VLOOKUP($F4756,类型描述及偏移量!$C:$H,3,FALSE)</f>
        <v>实型</v>
      </c>
      <c r="O4756" s="14" t="str">
        <f>VLOOKUP($F4756,类型描述及偏移量!$C:$H,4,FALSE)</f>
        <v>None</v>
      </c>
      <c r="P4756" s="14" t="str">
        <f>VLOOKUP($F4756,类型描述及偏移量!$C:$H,5,FALSE)</f>
        <v>No</v>
      </c>
      <c r="Q4756" s="14" t="str">
        <f>VLOOKUP($F4756,类型描述及偏移量!$C:$H,6,FALSE)</f>
        <v>给定速度</v>
      </c>
    </row>
    <row r="4757" hidden="1" spans="1:17">
      <c r="A4757" s="12" t="s">
        <v>128</v>
      </c>
      <c r="B4757" s="12" t="str">
        <f t="shared" si="745"/>
        <v>M5_Comm</v>
      </c>
      <c r="C4757" s="12" t="str">
        <f t="shared" si="746"/>
        <v>SP_Ramp_UP</v>
      </c>
      <c r="D4757" s="12" t="str">
        <f t="shared" si="747"/>
        <v>BP_G120_var</v>
      </c>
      <c r="E4757" s="13" t="str">
        <f t="shared" si="748"/>
        <v>CHPF_M5_Comm_BP_G120_var</v>
      </c>
      <c r="F4757" s="14" t="str">
        <f t="shared" si="741"/>
        <v>BP_G120_var_SP_Ramp_UP</v>
      </c>
      <c r="G4757" s="10" t="str">
        <f t="shared" si="742"/>
        <v>CHPF_M5_Comm_SP_Ramp_UP</v>
      </c>
      <c r="H4757" s="10" t="str">
        <f>VLOOKUP(基本表格!E4757,起始地址定义!A:D,4,FALSE)&amp;" "&amp;Q4757</f>
        <v>2123+P2-M5 3#双螺旋运输机A 变频器通讯 加速时间</v>
      </c>
      <c r="I4757" s="10" t="str">
        <f t="shared" si="743"/>
        <v>DB100,REAL1372</v>
      </c>
      <c r="J4757" s="13" t="str">
        <f>VLOOKUP(E4757,起始地址定义!A:D,2,FALSE)</f>
        <v>DB100</v>
      </c>
      <c r="K4757" s="12" t="str">
        <f t="shared" si="744"/>
        <v>REAL1372</v>
      </c>
      <c r="L4757" s="13">
        <f>VLOOKUP(E4757,起始地址定义!A:D,3,FALSE)</f>
        <v>1350</v>
      </c>
      <c r="M4757" s="14">
        <f>VLOOKUP($F4757,类型描述及偏移量!$C:$H,2,FALSE)</f>
        <v>22</v>
      </c>
      <c r="N4757" s="14" t="str">
        <f>VLOOKUP($F4757,类型描述及偏移量!$C:$H,3,FALSE)</f>
        <v>实型</v>
      </c>
      <c r="O4757" s="14" t="str">
        <f>VLOOKUP($F4757,类型描述及偏移量!$C:$H,4,FALSE)</f>
        <v>None</v>
      </c>
      <c r="P4757" s="14" t="str">
        <f>VLOOKUP($F4757,类型描述及偏移量!$C:$H,5,FALSE)</f>
        <v>No</v>
      </c>
      <c r="Q4757" s="14" t="str">
        <f>VLOOKUP($F4757,类型描述及偏移量!$C:$H,6,FALSE)</f>
        <v>加速时间</v>
      </c>
    </row>
    <row r="4758" hidden="1" spans="1:17">
      <c r="A4758" s="12" t="s">
        <v>128</v>
      </c>
      <c r="B4758" s="12" t="str">
        <f t="shared" si="745"/>
        <v>M5_Comm</v>
      </c>
      <c r="C4758" s="12" t="str">
        <f t="shared" si="746"/>
        <v>SP_Ramp_Down</v>
      </c>
      <c r="D4758" s="12" t="str">
        <f t="shared" si="747"/>
        <v>BP_G120_var</v>
      </c>
      <c r="E4758" s="13" t="str">
        <f t="shared" si="748"/>
        <v>CHPF_M5_Comm_BP_G120_var</v>
      </c>
      <c r="F4758" s="14" t="str">
        <f t="shared" si="741"/>
        <v>BP_G120_var_SP_Ramp_Down</v>
      </c>
      <c r="G4758" s="10" t="str">
        <f t="shared" si="742"/>
        <v>CHPF_M5_Comm_SP_Ramp_Down</v>
      </c>
      <c r="H4758" s="10" t="str">
        <f>VLOOKUP(基本表格!E4758,起始地址定义!A:D,4,FALSE)&amp;" "&amp;Q4758</f>
        <v>2123+P2-M5 3#双螺旋运输机A 变频器通讯 减速时间</v>
      </c>
      <c r="I4758" s="10" t="str">
        <f t="shared" si="743"/>
        <v>DB100,REAL1376</v>
      </c>
      <c r="J4758" s="13" t="str">
        <f>VLOOKUP(E4758,起始地址定义!A:D,2,FALSE)</f>
        <v>DB100</v>
      </c>
      <c r="K4758" s="12" t="str">
        <f t="shared" si="744"/>
        <v>REAL1376</v>
      </c>
      <c r="L4758" s="13">
        <f>VLOOKUP(E4758,起始地址定义!A:D,3,FALSE)</f>
        <v>1350</v>
      </c>
      <c r="M4758" s="14">
        <f>VLOOKUP($F4758,类型描述及偏移量!$C:$H,2,FALSE)</f>
        <v>26</v>
      </c>
      <c r="N4758" s="14" t="str">
        <f>VLOOKUP($F4758,类型描述及偏移量!$C:$H,3,FALSE)</f>
        <v>实型</v>
      </c>
      <c r="O4758" s="14" t="str">
        <f>VLOOKUP($F4758,类型描述及偏移量!$C:$H,4,FALSE)</f>
        <v>None</v>
      </c>
      <c r="P4758" s="14" t="str">
        <f>VLOOKUP($F4758,类型描述及偏移量!$C:$H,5,FALSE)</f>
        <v>No</v>
      </c>
      <c r="Q4758" s="14" t="str">
        <f>VLOOKUP($F4758,类型描述及偏移量!$C:$H,6,FALSE)</f>
        <v>减速时间</v>
      </c>
    </row>
    <row r="4759" hidden="1" spans="1:17">
      <c r="A4759" s="12" t="s">
        <v>128</v>
      </c>
      <c r="B4759" s="12" t="str">
        <f t="shared" si="745"/>
        <v>M5_Comm</v>
      </c>
      <c r="C4759" s="12" t="str">
        <f t="shared" si="746"/>
        <v>Max_Spd</v>
      </c>
      <c r="D4759" s="12" t="str">
        <f t="shared" si="747"/>
        <v>BP_G120_var</v>
      </c>
      <c r="E4759" s="13" t="str">
        <f t="shared" si="748"/>
        <v>CHPF_M5_Comm_BP_G120_var</v>
      </c>
      <c r="F4759" s="14" t="str">
        <f t="shared" si="741"/>
        <v>BP_G120_var_Max_Spd</v>
      </c>
      <c r="G4759" s="10" t="str">
        <f t="shared" si="742"/>
        <v>CHPF_M5_Comm_Max_Spd</v>
      </c>
      <c r="H4759" s="10" t="str">
        <f>VLOOKUP(基本表格!E4759,起始地址定义!A:D,4,FALSE)&amp;" "&amp;Q4759</f>
        <v>2123+P2-M5 3#双螺旋运输机A 变频器通讯 最大频率</v>
      </c>
      <c r="I4759" s="10" t="str">
        <f t="shared" si="743"/>
        <v>DB100,REAL1380</v>
      </c>
      <c r="J4759" s="13" t="str">
        <f>VLOOKUP(E4759,起始地址定义!A:D,2,FALSE)</f>
        <v>DB100</v>
      </c>
      <c r="K4759" s="12" t="str">
        <f t="shared" si="744"/>
        <v>REAL1380</v>
      </c>
      <c r="L4759" s="13">
        <f>VLOOKUP(E4759,起始地址定义!A:D,3,FALSE)</f>
        <v>1350</v>
      </c>
      <c r="M4759" s="14">
        <f>VLOOKUP($F4759,类型描述及偏移量!$C:$H,2,FALSE)</f>
        <v>30</v>
      </c>
      <c r="N4759" s="14" t="str">
        <f>VLOOKUP($F4759,类型描述及偏移量!$C:$H,3,FALSE)</f>
        <v>实型</v>
      </c>
      <c r="O4759" s="14" t="str">
        <f>VLOOKUP($F4759,类型描述及偏移量!$C:$H,4,FALSE)</f>
        <v>None</v>
      </c>
      <c r="P4759" s="14" t="str">
        <f>VLOOKUP($F4759,类型描述及偏移量!$C:$H,5,FALSE)</f>
        <v>No</v>
      </c>
      <c r="Q4759" s="14" t="str">
        <f>VLOOKUP($F4759,类型描述及偏移量!$C:$H,6,FALSE)</f>
        <v>最大频率</v>
      </c>
    </row>
    <row r="4760" hidden="1" spans="1:17">
      <c r="A4760" s="12" t="s">
        <v>128</v>
      </c>
      <c r="B4760" s="12" t="str">
        <f t="shared" si="745"/>
        <v>M5_Comm</v>
      </c>
      <c r="C4760" s="12" t="str">
        <f t="shared" si="746"/>
        <v>Min_Spd</v>
      </c>
      <c r="D4760" s="12" t="str">
        <f t="shared" si="747"/>
        <v>BP_G120_var</v>
      </c>
      <c r="E4760" s="13" t="str">
        <f t="shared" si="748"/>
        <v>CHPF_M5_Comm_BP_G120_var</v>
      </c>
      <c r="F4760" s="14" t="str">
        <f t="shared" si="741"/>
        <v>BP_G120_var_Min_Spd</v>
      </c>
      <c r="G4760" s="10" t="str">
        <f t="shared" si="742"/>
        <v>CHPF_M5_Comm_Min_Spd</v>
      </c>
      <c r="H4760" s="10" t="str">
        <f>VLOOKUP(基本表格!E4760,起始地址定义!A:D,4,FALSE)&amp;" "&amp;Q4760</f>
        <v>2123+P2-M5 3#双螺旋运输机A 变频器通讯 最小频率</v>
      </c>
      <c r="I4760" s="10" t="str">
        <f t="shared" si="743"/>
        <v>DB100,REAL1384</v>
      </c>
      <c r="J4760" s="13" t="str">
        <f>VLOOKUP(E4760,起始地址定义!A:D,2,FALSE)</f>
        <v>DB100</v>
      </c>
      <c r="K4760" s="12" t="str">
        <f t="shared" si="744"/>
        <v>REAL1384</v>
      </c>
      <c r="L4760" s="13">
        <f>VLOOKUP(E4760,起始地址定义!A:D,3,FALSE)</f>
        <v>1350</v>
      </c>
      <c r="M4760" s="14">
        <f>VLOOKUP($F4760,类型描述及偏移量!$C:$H,2,FALSE)</f>
        <v>34</v>
      </c>
      <c r="N4760" s="14" t="str">
        <f>VLOOKUP($F4760,类型描述及偏移量!$C:$H,3,FALSE)</f>
        <v>实型</v>
      </c>
      <c r="O4760" s="14" t="str">
        <f>VLOOKUP($F4760,类型描述及偏移量!$C:$H,4,FALSE)</f>
        <v>None</v>
      </c>
      <c r="P4760" s="14" t="str">
        <f>VLOOKUP($F4760,类型描述及偏移量!$C:$H,5,FALSE)</f>
        <v>No</v>
      </c>
      <c r="Q4760" s="14" t="str">
        <f>VLOOKUP($F4760,类型描述及偏移量!$C:$H,6,FALSE)</f>
        <v>最小频率</v>
      </c>
    </row>
    <row r="4761" hidden="1" spans="1:17">
      <c r="A4761" s="12" t="s">
        <v>128</v>
      </c>
      <c r="B4761" s="12" t="str">
        <f t="shared" si="745"/>
        <v>M5_Comm</v>
      </c>
      <c r="C4761" s="12" t="str">
        <f t="shared" si="746"/>
        <v>Scaling_Speed</v>
      </c>
      <c r="D4761" s="12" t="str">
        <f t="shared" si="747"/>
        <v>BP_G120_var</v>
      </c>
      <c r="E4761" s="13" t="str">
        <f t="shared" si="748"/>
        <v>CHPF_M5_Comm_BP_G120_var</v>
      </c>
      <c r="F4761" s="14" t="str">
        <f t="shared" si="741"/>
        <v>BP_G120_var_Scaling_Speed</v>
      </c>
      <c r="G4761" s="10" t="str">
        <f t="shared" si="742"/>
        <v>CHPF_M5_Comm_Scaling_Speed</v>
      </c>
      <c r="H4761" s="10" t="str">
        <f>VLOOKUP(基本表格!E4761,起始地址定义!A:D,4,FALSE)&amp;" "&amp;Q4761</f>
        <v>2123+P2-M5 3#双螺旋运输机A 变频器通讯 多级速度</v>
      </c>
      <c r="I4761" s="10" t="str">
        <f t="shared" si="743"/>
        <v>DB100,REAL1388</v>
      </c>
      <c r="J4761" s="13" t="str">
        <f>VLOOKUP(E4761,起始地址定义!A:D,2,FALSE)</f>
        <v>DB100</v>
      </c>
      <c r="K4761" s="12" t="str">
        <f t="shared" si="744"/>
        <v>REAL1388</v>
      </c>
      <c r="L4761" s="13">
        <f>VLOOKUP(E4761,起始地址定义!A:D,3,FALSE)</f>
        <v>1350</v>
      </c>
      <c r="M4761" s="14">
        <f>VLOOKUP($F4761,类型描述及偏移量!$C:$H,2,FALSE)</f>
        <v>38</v>
      </c>
      <c r="N4761" s="14" t="str">
        <f>VLOOKUP($F4761,类型描述及偏移量!$C:$H,3,FALSE)</f>
        <v>实型</v>
      </c>
      <c r="O4761" s="14" t="str">
        <f>VLOOKUP($F4761,类型描述及偏移量!$C:$H,4,FALSE)</f>
        <v>None</v>
      </c>
      <c r="P4761" s="14" t="str">
        <f>VLOOKUP($F4761,类型描述及偏移量!$C:$H,5,FALSE)</f>
        <v>No</v>
      </c>
      <c r="Q4761" s="14" t="str">
        <f>VLOOKUP($F4761,类型描述及偏移量!$C:$H,6,FALSE)</f>
        <v>多级速度</v>
      </c>
    </row>
    <row r="4762" hidden="1" spans="1:17">
      <c r="A4762" s="12" t="s">
        <v>128</v>
      </c>
      <c r="B4762" s="12" t="str">
        <f t="shared" si="745"/>
        <v>M5_Comm</v>
      </c>
      <c r="C4762" s="12" t="str">
        <f t="shared" si="746"/>
        <v>Scaling_Ramp</v>
      </c>
      <c r="D4762" s="12" t="str">
        <f t="shared" si="747"/>
        <v>BP_G120_var</v>
      </c>
      <c r="E4762" s="13" t="str">
        <f t="shared" si="748"/>
        <v>CHPF_M5_Comm_BP_G120_var</v>
      </c>
      <c r="F4762" s="14" t="str">
        <f t="shared" si="741"/>
        <v>BP_G120_var_Scaling_Ramp</v>
      </c>
      <c r="G4762" s="10" t="str">
        <f t="shared" si="742"/>
        <v>CHPF_M5_Comm_Scaling_Ramp</v>
      </c>
      <c r="H4762" s="10" t="str">
        <f>VLOOKUP(基本表格!E4762,起始地址定义!A:D,4,FALSE)&amp;" "&amp;Q4762</f>
        <v>2123+P2-M5 3#双螺旋运输机A 变频器通讯 多级转速</v>
      </c>
      <c r="I4762" s="10" t="str">
        <f t="shared" si="743"/>
        <v>DB100,REAL1392</v>
      </c>
      <c r="J4762" s="13" t="str">
        <f>VLOOKUP(E4762,起始地址定义!A:D,2,FALSE)</f>
        <v>DB100</v>
      </c>
      <c r="K4762" s="12" t="str">
        <f t="shared" si="744"/>
        <v>REAL1392</v>
      </c>
      <c r="L4762" s="13">
        <f>VLOOKUP(E4762,起始地址定义!A:D,3,FALSE)</f>
        <v>1350</v>
      </c>
      <c r="M4762" s="14">
        <f>VLOOKUP($F4762,类型描述及偏移量!$C:$H,2,FALSE)</f>
        <v>42</v>
      </c>
      <c r="N4762" s="14" t="str">
        <f>VLOOKUP($F4762,类型描述及偏移量!$C:$H,3,FALSE)</f>
        <v>实型</v>
      </c>
      <c r="O4762" s="14" t="str">
        <f>VLOOKUP($F4762,类型描述及偏移量!$C:$H,4,FALSE)</f>
        <v>None</v>
      </c>
      <c r="P4762" s="14" t="str">
        <f>VLOOKUP($F4762,类型描述及偏移量!$C:$H,5,FALSE)</f>
        <v>No</v>
      </c>
      <c r="Q4762" s="14" t="str">
        <f>VLOOKUP($F4762,类型描述及偏移量!$C:$H,6,FALSE)</f>
        <v>多级转速</v>
      </c>
    </row>
    <row r="4763" hidden="1" spans="1:17">
      <c r="A4763" s="12" t="s">
        <v>128</v>
      </c>
      <c r="B4763" s="12" t="str">
        <f t="shared" si="745"/>
        <v>M5_ActRPM</v>
      </c>
      <c r="C4763" s="12" t="str">
        <f t="shared" si="746"/>
        <v>HiProEN</v>
      </c>
      <c r="D4763" s="12" t="str">
        <f t="shared" si="747"/>
        <v>BP_Value_var</v>
      </c>
      <c r="E4763" s="13" t="str">
        <f t="shared" si="748"/>
        <v>CHPF_M5_ActRPM_BP_Value_var</v>
      </c>
      <c r="F4763" s="14" t="str">
        <f t="shared" si="741"/>
        <v>BP_Value_var_HiProEN</v>
      </c>
      <c r="G4763" s="10" t="str">
        <f t="shared" si="742"/>
        <v>CHPF_M5_ActRPM_HiProEN</v>
      </c>
      <c r="H4763" s="10" t="str">
        <f>VLOOKUP(基本表格!E4763,起始地址定义!A:D,4,FALSE)&amp;" "&amp;Q4763</f>
        <v>2123+P2-M5 3#双螺旋运输机A 反馈转速 上限保护使能</v>
      </c>
      <c r="I4763" s="10" t="str">
        <f t="shared" si="743"/>
        <v>DB100,X1400.3</v>
      </c>
      <c r="J4763" s="13" t="str">
        <f>VLOOKUP(E4763,起始地址定义!A:D,2,FALSE)</f>
        <v>DB100</v>
      </c>
      <c r="K4763" s="12" t="str">
        <f t="shared" si="744"/>
        <v>X1400.3</v>
      </c>
      <c r="L4763" s="13">
        <f>VLOOKUP(E4763,起始地址定义!A:D,3,FALSE)</f>
        <v>1400</v>
      </c>
      <c r="M4763" s="14">
        <f>VLOOKUP($F4763,类型描述及偏移量!$C:$H,2,FALSE)</f>
        <v>0.299999999999997</v>
      </c>
      <c r="N4763" s="14" t="str">
        <f>VLOOKUP($F4763,类型描述及偏移量!$C:$H,3,FALSE)</f>
        <v>离散</v>
      </c>
      <c r="O4763" s="14" t="str">
        <f>VLOOKUP($F4763,类型描述及偏移量!$C:$H,4,FALSE)</f>
        <v>None</v>
      </c>
      <c r="P4763" s="14" t="str">
        <f>VLOOKUP($F4763,类型描述及偏移量!$C:$H,5,FALSE)</f>
        <v>No</v>
      </c>
      <c r="Q4763" s="14" t="str">
        <f>VLOOKUP($F4763,类型描述及偏移量!$C:$H,6,FALSE)</f>
        <v>上限保护使能</v>
      </c>
    </row>
    <row r="4764" hidden="1" spans="1:17">
      <c r="A4764" s="12" t="s">
        <v>128</v>
      </c>
      <c r="B4764" s="12" t="str">
        <f t="shared" si="745"/>
        <v>M5_ActRPM</v>
      </c>
      <c r="C4764" s="12" t="str">
        <f t="shared" si="746"/>
        <v>LoProEN</v>
      </c>
      <c r="D4764" s="12" t="str">
        <f t="shared" si="747"/>
        <v>BP_Value_var</v>
      </c>
      <c r="E4764" s="13" t="str">
        <f t="shared" si="748"/>
        <v>CHPF_M5_ActRPM_BP_Value_var</v>
      </c>
      <c r="F4764" s="14" t="str">
        <f t="shared" si="741"/>
        <v>BP_Value_var_LoProEN</v>
      </c>
      <c r="G4764" s="10" t="str">
        <f t="shared" si="742"/>
        <v>CHPF_M5_ActRPM_LoProEN</v>
      </c>
      <c r="H4764" s="10" t="str">
        <f>VLOOKUP(基本表格!E4764,起始地址定义!A:D,4,FALSE)&amp;" "&amp;Q4764</f>
        <v>2123+P2-M5 3#双螺旋运输机A 反馈转速 下限保护使能</v>
      </c>
      <c r="I4764" s="10" t="str">
        <f t="shared" si="743"/>
        <v>DB100,X1400.4</v>
      </c>
      <c r="J4764" s="13" t="str">
        <f>VLOOKUP(E4764,起始地址定义!A:D,2,FALSE)</f>
        <v>DB100</v>
      </c>
      <c r="K4764" s="12" t="str">
        <f t="shared" si="744"/>
        <v>X1400.4</v>
      </c>
      <c r="L4764" s="13">
        <f>VLOOKUP(E4764,起始地址定义!A:D,3,FALSE)</f>
        <v>1400</v>
      </c>
      <c r="M4764" s="14">
        <f>VLOOKUP($F4764,类型描述及偏移量!$C:$H,2,FALSE)</f>
        <v>0.399999999999999</v>
      </c>
      <c r="N4764" s="14" t="str">
        <f>VLOOKUP($F4764,类型描述及偏移量!$C:$H,3,FALSE)</f>
        <v>离散</v>
      </c>
      <c r="O4764" s="14" t="str">
        <f>VLOOKUP($F4764,类型描述及偏移量!$C:$H,4,FALSE)</f>
        <v>None</v>
      </c>
      <c r="P4764" s="14" t="str">
        <f>VLOOKUP($F4764,类型描述及偏移量!$C:$H,5,FALSE)</f>
        <v>No</v>
      </c>
      <c r="Q4764" s="14" t="str">
        <f>VLOOKUP($F4764,类型描述及偏移量!$C:$H,6,FALSE)</f>
        <v>下限保护使能</v>
      </c>
    </row>
    <row r="4765" hidden="1" spans="1:17">
      <c r="A4765" s="12" t="s">
        <v>128</v>
      </c>
      <c r="B4765" s="12" t="str">
        <f t="shared" si="745"/>
        <v>M5_ActRPM</v>
      </c>
      <c r="C4765" s="12" t="str">
        <f t="shared" si="746"/>
        <v>HiALM</v>
      </c>
      <c r="D4765" s="12" t="str">
        <f t="shared" si="747"/>
        <v>BP_Value_var</v>
      </c>
      <c r="E4765" s="13" t="str">
        <f t="shared" si="748"/>
        <v>CHPF_M5_ActRPM_BP_Value_var</v>
      </c>
      <c r="F4765" s="14" t="str">
        <f t="shared" si="741"/>
        <v>BP_Value_var_HiALM</v>
      </c>
      <c r="G4765" s="10" t="str">
        <f t="shared" si="742"/>
        <v>CHPF_M5_ActRPM_HiALM</v>
      </c>
      <c r="H4765" s="10" t="str">
        <f>VLOOKUP(基本表格!E4765,起始地址定义!A:D,4,FALSE)&amp;" "&amp;Q4765</f>
        <v>2123+P2-M5 3#双螺旋运输机A 反馈转速 上限报警</v>
      </c>
      <c r="I4765" s="10" t="str">
        <f t="shared" si="743"/>
        <v>DB100,X1400.5</v>
      </c>
      <c r="J4765" s="13" t="str">
        <f>VLOOKUP(E4765,起始地址定义!A:D,2,FALSE)</f>
        <v>DB100</v>
      </c>
      <c r="K4765" s="12" t="str">
        <f t="shared" si="744"/>
        <v>X1400.5</v>
      </c>
      <c r="L4765" s="13">
        <f>VLOOKUP(E4765,起始地址定义!A:D,3,FALSE)</f>
        <v>1400</v>
      </c>
      <c r="M4765" s="14">
        <f>VLOOKUP($F4765,类型描述及偏移量!$C:$H,2,FALSE)</f>
        <v>0.5</v>
      </c>
      <c r="N4765" s="14" t="str">
        <f>VLOOKUP($F4765,类型描述及偏移量!$C:$H,3,FALSE)</f>
        <v>离散</v>
      </c>
      <c r="O4765" s="14" t="str">
        <f>VLOOKUP($F4765,类型描述及偏移量!$C:$H,4,FALSE)</f>
        <v>None</v>
      </c>
      <c r="P4765" s="14" t="str">
        <f>VLOOKUP($F4765,类型描述及偏移量!$C:$H,5,FALSE)</f>
        <v>Yes</v>
      </c>
      <c r="Q4765" s="14" t="str">
        <f>VLOOKUP($F4765,类型描述及偏移量!$C:$H,6,FALSE)</f>
        <v>上限报警</v>
      </c>
    </row>
    <row r="4766" hidden="1" spans="1:17">
      <c r="A4766" s="12" t="s">
        <v>128</v>
      </c>
      <c r="B4766" s="12" t="str">
        <f t="shared" si="745"/>
        <v>M5_ActRPM</v>
      </c>
      <c r="C4766" s="12" t="str">
        <f t="shared" si="746"/>
        <v>LoALM</v>
      </c>
      <c r="D4766" s="12" t="str">
        <f t="shared" si="747"/>
        <v>BP_Value_var</v>
      </c>
      <c r="E4766" s="13" t="str">
        <f t="shared" si="748"/>
        <v>CHPF_M5_ActRPM_BP_Value_var</v>
      </c>
      <c r="F4766" s="14" t="str">
        <f t="shared" si="741"/>
        <v>BP_Value_var_LoALM</v>
      </c>
      <c r="G4766" s="10" t="str">
        <f t="shared" si="742"/>
        <v>CHPF_M5_ActRPM_LoALM</v>
      </c>
      <c r="H4766" s="10" t="str">
        <f>VLOOKUP(基本表格!E4766,起始地址定义!A:D,4,FALSE)&amp;" "&amp;Q4766</f>
        <v>2123+P2-M5 3#双螺旋运输机A 反馈转速 下限报警</v>
      </c>
      <c r="I4766" s="10" t="str">
        <f t="shared" si="743"/>
        <v>DB100,X1400.6</v>
      </c>
      <c r="J4766" s="13" t="str">
        <f>VLOOKUP(E4766,起始地址定义!A:D,2,FALSE)</f>
        <v>DB100</v>
      </c>
      <c r="K4766" s="12" t="str">
        <f t="shared" si="744"/>
        <v>X1400.6</v>
      </c>
      <c r="L4766" s="13">
        <f>VLOOKUP(E4766,起始地址定义!A:D,3,FALSE)</f>
        <v>1400</v>
      </c>
      <c r="M4766" s="14">
        <f>VLOOKUP($F4766,类型描述及偏移量!$C:$H,2,FALSE)</f>
        <v>0.600000000000001</v>
      </c>
      <c r="N4766" s="14" t="str">
        <f>VLOOKUP($F4766,类型描述及偏移量!$C:$H,3,FALSE)</f>
        <v>离散</v>
      </c>
      <c r="O4766" s="14" t="str">
        <f>VLOOKUP($F4766,类型描述及偏移量!$C:$H,4,FALSE)</f>
        <v>None</v>
      </c>
      <c r="P4766" s="14" t="str">
        <f>VLOOKUP($F4766,类型描述及偏移量!$C:$H,5,FALSE)</f>
        <v>Yes</v>
      </c>
      <c r="Q4766" s="14" t="str">
        <f>VLOOKUP($F4766,类型描述及偏移量!$C:$H,6,FALSE)</f>
        <v>下限报警</v>
      </c>
    </row>
    <row r="4767" hidden="1" spans="1:17">
      <c r="A4767" s="12" t="s">
        <v>128</v>
      </c>
      <c r="B4767" s="12" t="str">
        <f t="shared" si="745"/>
        <v>M5_ActRPM</v>
      </c>
      <c r="C4767" s="12" t="str">
        <f t="shared" si="746"/>
        <v>HiHiALM</v>
      </c>
      <c r="D4767" s="12" t="str">
        <f t="shared" si="747"/>
        <v>BP_Value_var</v>
      </c>
      <c r="E4767" s="13" t="str">
        <f t="shared" si="748"/>
        <v>CHPF_M5_ActRPM_BP_Value_var</v>
      </c>
      <c r="F4767" s="14" t="str">
        <f t="shared" si="741"/>
        <v>BP_Value_var_HiHiALM</v>
      </c>
      <c r="G4767" s="10" t="str">
        <f t="shared" si="742"/>
        <v>CHPF_M5_ActRPM_HiHiALM</v>
      </c>
      <c r="H4767" s="10" t="str">
        <f>VLOOKUP(基本表格!E4767,起始地址定义!A:D,4,FALSE)&amp;" "&amp;Q4767</f>
        <v>2123+P2-M5 3#双螺旋运输机A 反馈转速 上上限报警</v>
      </c>
      <c r="I4767" s="10" t="str">
        <f t="shared" si="743"/>
        <v>DB100,X1400.7</v>
      </c>
      <c r="J4767" s="13" t="str">
        <f>VLOOKUP(E4767,起始地址定义!A:D,2,FALSE)</f>
        <v>DB100</v>
      </c>
      <c r="K4767" s="12" t="str">
        <f t="shared" si="744"/>
        <v>X1400.7</v>
      </c>
      <c r="L4767" s="13">
        <f>VLOOKUP(E4767,起始地址定义!A:D,3,FALSE)</f>
        <v>1400</v>
      </c>
      <c r="M4767" s="14">
        <f>VLOOKUP($F4767,类型描述及偏移量!$C:$H,2,FALSE)</f>
        <v>0.700000000000003</v>
      </c>
      <c r="N4767" s="14" t="str">
        <f>VLOOKUP($F4767,类型描述及偏移量!$C:$H,3,FALSE)</f>
        <v>离散</v>
      </c>
      <c r="O4767" s="14" t="str">
        <f>VLOOKUP($F4767,类型描述及偏移量!$C:$H,4,FALSE)</f>
        <v>On</v>
      </c>
      <c r="P4767" s="14" t="str">
        <f>VLOOKUP($F4767,类型描述及偏移量!$C:$H,5,FALSE)</f>
        <v>Yes</v>
      </c>
      <c r="Q4767" s="14" t="str">
        <f>VLOOKUP($F4767,类型描述及偏移量!$C:$H,6,FALSE)</f>
        <v>上上限报警</v>
      </c>
    </row>
    <row r="4768" hidden="1" spans="1:17">
      <c r="A4768" s="12" t="s">
        <v>128</v>
      </c>
      <c r="B4768" s="12" t="str">
        <f t="shared" si="745"/>
        <v>M5_ActRPM</v>
      </c>
      <c r="C4768" s="12" t="str">
        <f t="shared" si="746"/>
        <v>LoLoALM</v>
      </c>
      <c r="D4768" s="12" t="str">
        <f t="shared" si="747"/>
        <v>BP_Value_var</v>
      </c>
      <c r="E4768" s="13" t="str">
        <f t="shared" si="748"/>
        <v>CHPF_M5_ActRPM_BP_Value_var</v>
      </c>
      <c r="F4768" s="14" t="str">
        <f t="shared" si="741"/>
        <v>BP_Value_var_LoLoALM</v>
      </c>
      <c r="G4768" s="10" t="str">
        <f t="shared" si="742"/>
        <v>CHPF_M5_ActRPM_LoLoALM</v>
      </c>
      <c r="H4768" s="10" t="str">
        <f>VLOOKUP(基本表格!E4768,起始地址定义!A:D,4,FALSE)&amp;" "&amp;Q4768</f>
        <v>2123+P2-M5 3#双螺旋运输机A 反馈转速 下下限报警</v>
      </c>
      <c r="I4768" s="10" t="str">
        <f t="shared" si="743"/>
        <v>DB100,X1401.0</v>
      </c>
      <c r="J4768" s="13" t="str">
        <f>VLOOKUP(E4768,起始地址定义!A:D,2,FALSE)</f>
        <v>DB100</v>
      </c>
      <c r="K4768" s="12" t="str">
        <f t="shared" si="744"/>
        <v>X1401.0</v>
      </c>
      <c r="L4768" s="13">
        <f>VLOOKUP(E4768,起始地址定义!A:D,3,FALSE)</f>
        <v>1400</v>
      </c>
      <c r="M4768" s="14">
        <f>VLOOKUP($F4768,类型描述及偏移量!$C:$H,2,FALSE)</f>
        <v>1</v>
      </c>
      <c r="N4768" s="14" t="str">
        <f>VLOOKUP($F4768,类型描述及偏移量!$C:$H,3,FALSE)</f>
        <v>离散</v>
      </c>
      <c r="O4768" s="14" t="str">
        <f>VLOOKUP($F4768,类型描述及偏移量!$C:$H,4,FALSE)</f>
        <v>On</v>
      </c>
      <c r="P4768" s="14" t="str">
        <f>VLOOKUP($F4768,类型描述及偏移量!$C:$H,5,FALSE)</f>
        <v>Yes</v>
      </c>
      <c r="Q4768" s="14" t="str">
        <f>VLOOKUP($F4768,类型描述及偏移量!$C:$H,6,FALSE)</f>
        <v>下下限报警</v>
      </c>
    </row>
    <row r="4769" hidden="1" spans="1:17">
      <c r="A4769" s="12" t="s">
        <v>128</v>
      </c>
      <c r="B4769" s="12" t="str">
        <f t="shared" si="745"/>
        <v>M5_ActRPM</v>
      </c>
      <c r="C4769" s="12" t="str">
        <f t="shared" si="746"/>
        <v>LimALM</v>
      </c>
      <c r="D4769" s="12" t="str">
        <f t="shared" si="747"/>
        <v>BP_Value_var</v>
      </c>
      <c r="E4769" s="13" t="str">
        <f t="shared" si="748"/>
        <v>CHPF_M5_ActRPM_BP_Value_var</v>
      </c>
      <c r="F4769" s="14" t="str">
        <f t="shared" si="741"/>
        <v>BP_Value_var_LimALM</v>
      </c>
      <c r="G4769" s="10" t="str">
        <f t="shared" si="742"/>
        <v>CHPF_M5_ActRPM_LimALM</v>
      </c>
      <c r="H4769" s="10" t="str">
        <f>VLOOKUP(基本表格!E4769,起始地址定义!A:D,4,FALSE)&amp;" "&amp;Q4769</f>
        <v>2123+P2-M5 3#双螺旋运输机A 反馈转速 极限报警</v>
      </c>
      <c r="I4769" s="10" t="str">
        <f t="shared" si="743"/>
        <v>DB100,X1401.1</v>
      </c>
      <c r="J4769" s="13" t="str">
        <f>VLOOKUP(E4769,起始地址定义!A:D,2,FALSE)</f>
        <v>DB100</v>
      </c>
      <c r="K4769" s="12" t="str">
        <f t="shared" si="744"/>
        <v>X1401.1</v>
      </c>
      <c r="L4769" s="13">
        <f>VLOOKUP(E4769,起始地址定义!A:D,3,FALSE)</f>
        <v>1400</v>
      </c>
      <c r="M4769" s="14">
        <f>VLOOKUP($F4769,类型描述及偏移量!$C:$H,2,FALSE)</f>
        <v>1.1</v>
      </c>
      <c r="N4769" s="14" t="str">
        <f>VLOOKUP($F4769,类型描述及偏移量!$C:$H,3,FALSE)</f>
        <v>离散</v>
      </c>
      <c r="O4769" s="14" t="str">
        <f>VLOOKUP($F4769,类型描述及偏移量!$C:$H,4,FALSE)</f>
        <v>On</v>
      </c>
      <c r="P4769" s="14" t="str">
        <f>VLOOKUP($F4769,类型描述及偏移量!$C:$H,5,FALSE)</f>
        <v>Yes</v>
      </c>
      <c r="Q4769" s="14" t="str">
        <f>VLOOKUP($F4769,类型描述及偏移量!$C:$H,6,FALSE)</f>
        <v>极限报警</v>
      </c>
    </row>
    <row r="4770" hidden="1" spans="1:17">
      <c r="A4770" s="12" t="s">
        <v>128</v>
      </c>
      <c r="B4770" s="12" t="str">
        <f t="shared" si="745"/>
        <v>M5_ActRPM</v>
      </c>
      <c r="C4770" s="12" t="str">
        <f t="shared" si="746"/>
        <v>LostALM</v>
      </c>
      <c r="D4770" s="12" t="str">
        <f t="shared" si="747"/>
        <v>BP_Value_var</v>
      </c>
      <c r="E4770" s="13" t="str">
        <f t="shared" si="748"/>
        <v>CHPF_M5_ActRPM_BP_Value_var</v>
      </c>
      <c r="F4770" s="14" t="str">
        <f t="shared" si="741"/>
        <v>BP_Value_var_LostALM</v>
      </c>
      <c r="G4770" s="10" t="str">
        <f t="shared" si="742"/>
        <v>CHPF_M5_ActRPM_LostALM</v>
      </c>
      <c r="H4770" s="10" t="str">
        <f>VLOOKUP(基本表格!E4770,起始地址定义!A:D,4,FALSE)&amp;" "&amp;Q4770</f>
        <v>2123+P2-M5 3#双螺旋运输机A 反馈转速 传感器断线报警</v>
      </c>
      <c r="I4770" s="10" t="str">
        <f t="shared" si="743"/>
        <v>DB100,X1401.2</v>
      </c>
      <c r="J4770" s="13" t="str">
        <f>VLOOKUP(E4770,起始地址定义!A:D,2,FALSE)</f>
        <v>DB100</v>
      </c>
      <c r="K4770" s="12" t="str">
        <f t="shared" si="744"/>
        <v>X1401.2</v>
      </c>
      <c r="L4770" s="13">
        <f>VLOOKUP(E4770,起始地址定义!A:D,3,FALSE)</f>
        <v>1400</v>
      </c>
      <c r="M4770" s="14">
        <f>VLOOKUP($F4770,类型描述及偏移量!$C:$H,2,FALSE)</f>
        <v>1.2</v>
      </c>
      <c r="N4770" s="14" t="str">
        <f>VLOOKUP($F4770,类型描述及偏移量!$C:$H,3,FALSE)</f>
        <v>离散</v>
      </c>
      <c r="O4770" s="14" t="str">
        <f>VLOOKUP($F4770,类型描述及偏移量!$C:$H,4,FALSE)</f>
        <v>On</v>
      </c>
      <c r="P4770" s="14" t="str">
        <f>VLOOKUP($F4770,类型描述及偏移量!$C:$H,5,FALSE)</f>
        <v>Yes</v>
      </c>
      <c r="Q4770" s="14" t="str">
        <f>VLOOKUP($F4770,类型描述及偏移量!$C:$H,6,FALSE)</f>
        <v>传感器断线报警</v>
      </c>
    </row>
    <row r="4771" hidden="1" spans="1:17">
      <c r="A4771" s="12" t="s">
        <v>128</v>
      </c>
      <c r="B4771" s="12" t="str">
        <f t="shared" si="745"/>
        <v>M5_ActRPM</v>
      </c>
      <c r="C4771" s="12" t="str">
        <f t="shared" si="746"/>
        <v>Code</v>
      </c>
      <c r="D4771" s="12" t="str">
        <f t="shared" si="747"/>
        <v>BP_Value_var</v>
      </c>
      <c r="E4771" s="13" t="str">
        <f t="shared" si="748"/>
        <v>CHPF_M5_ActRPM_BP_Value_var</v>
      </c>
      <c r="F4771" s="14" t="str">
        <f t="shared" si="741"/>
        <v>BP_Value_var_Code</v>
      </c>
      <c r="G4771" s="10" t="str">
        <f t="shared" si="742"/>
        <v>CHPF_M5_ActRPM_Code</v>
      </c>
      <c r="H4771" s="10" t="str">
        <f>VLOOKUP(基本表格!E4771,起始地址定义!A:D,4,FALSE)&amp;" "&amp;Q4771</f>
        <v>2123+P2-M5 3#双螺旋运输机A 反馈转速 实际内码</v>
      </c>
      <c r="I4771" s="10" t="str">
        <f t="shared" si="743"/>
        <v>DB100,INT1402</v>
      </c>
      <c r="J4771" s="13" t="str">
        <f>VLOOKUP(E4771,起始地址定义!A:D,2,FALSE)</f>
        <v>DB100</v>
      </c>
      <c r="K4771" s="12" t="str">
        <f t="shared" si="744"/>
        <v>INT1402</v>
      </c>
      <c r="L4771" s="13">
        <f>VLOOKUP(E4771,起始地址定义!A:D,3,FALSE)</f>
        <v>1400</v>
      </c>
      <c r="M4771" s="14">
        <f>VLOOKUP($F4771,类型描述及偏移量!$C:$H,2,FALSE)</f>
        <v>2</v>
      </c>
      <c r="N4771" s="14" t="str">
        <f>VLOOKUP($F4771,类型描述及偏移量!$C:$H,3,FALSE)</f>
        <v>整型</v>
      </c>
      <c r="O4771" s="14" t="str">
        <f>VLOOKUP($F4771,类型描述及偏移量!$C:$H,4,FALSE)</f>
        <v>None</v>
      </c>
      <c r="P4771" s="14" t="str">
        <f>VLOOKUP($F4771,类型描述及偏移量!$C:$H,5,FALSE)</f>
        <v>Yes</v>
      </c>
      <c r="Q4771" s="14" t="str">
        <f>VLOOKUP($F4771,类型描述及偏移量!$C:$H,6,FALSE)</f>
        <v>实际内码</v>
      </c>
    </row>
    <row r="4772" hidden="1" spans="1:17">
      <c r="A4772" s="12" t="s">
        <v>128</v>
      </c>
      <c r="B4772" s="12" t="str">
        <f t="shared" si="745"/>
        <v>M5_ActRPM</v>
      </c>
      <c r="C4772" s="12" t="str">
        <f t="shared" si="746"/>
        <v>Value</v>
      </c>
      <c r="D4772" s="12" t="str">
        <f t="shared" si="747"/>
        <v>BP_Value_var</v>
      </c>
      <c r="E4772" s="13" t="str">
        <f t="shared" si="748"/>
        <v>CHPF_M5_ActRPM_BP_Value_var</v>
      </c>
      <c r="F4772" s="14" t="str">
        <f t="shared" si="741"/>
        <v>BP_Value_var_Value</v>
      </c>
      <c r="G4772" s="10" t="str">
        <f t="shared" si="742"/>
        <v>CHPF_M5_ActRPM_Value</v>
      </c>
      <c r="H4772" s="10" t="str">
        <f>VLOOKUP(基本表格!E4772,起始地址定义!A:D,4,FALSE)&amp;" "&amp;Q4772</f>
        <v>2123+P2-M5 3#双螺旋运输机A 反馈转速 实际值</v>
      </c>
      <c r="I4772" s="10" t="str">
        <f t="shared" si="743"/>
        <v>DB100,REAL1406</v>
      </c>
      <c r="J4772" s="13" t="str">
        <f>VLOOKUP(E4772,起始地址定义!A:D,2,FALSE)</f>
        <v>DB100</v>
      </c>
      <c r="K4772" s="12" t="str">
        <f t="shared" si="744"/>
        <v>REAL1406</v>
      </c>
      <c r="L4772" s="13">
        <f>VLOOKUP(E4772,起始地址定义!A:D,3,FALSE)</f>
        <v>1400</v>
      </c>
      <c r="M4772" s="14">
        <f>VLOOKUP($F4772,类型描述及偏移量!$C:$H,2,FALSE)</f>
        <v>6</v>
      </c>
      <c r="N4772" s="14" t="str">
        <f>VLOOKUP($F4772,类型描述及偏移量!$C:$H,3,FALSE)</f>
        <v>实型</v>
      </c>
      <c r="O4772" s="14" t="str">
        <f>VLOOKUP($F4772,类型描述及偏移量!$C:$H,4,FALSE)</f>
        <v>None</v>
      </c>
      <c r="P4772" s="14" t="str">
        <f>VLOOKUP($F4772,类型描述及偏移量!$C:$H,5,FALSE)</f>
        <v>Yes</v>
      </c>
      <c r="Q4772" s="14" t="str">
        <f>VLOOKUP($F4772,类型描述及偏移量!$C:$H,6,FALSE)</f>
        <v>实际值</v>
      </c>
    </row>
    <row r="4773" hidden="1" spans="1:17">
      <c r="A4773" s="12" t="s">
        <v>128</v>
      </c>
      <c r="B4773" s="12" t="str">
        <f t="shared" si="745"/>
        <v>M5_ActRPM</v>
      </c>
      <c r="C4773" s="12" t="str">
        <f t="shared" si="746"/>
        <v>Range</v>
      </c>
      <c r="D4773" s="12" t="str">
        <f t="shared" si="747"/>
        <v>BP_Value_var</v>
      </c>
      <c r="E4773" s="13" t="str">
        <f t="shared" si="748"/>
        <v>CHPF_M5_ActRPM_BP_Value_var</v>
      </c>
      <c r="F4773" s="14" t="str">
        <f t="shared" si="741"/>
        <v>BP_Value_var_Range</v>
      </c>
      <c r="G4773" s="10" t="str">
        <f t="shared" si="742"/>
        <v>CHPF_M5_ActRPM_Range</v>
      </c>
      <c r="H4773" s="10" t="str">
        <f>VLOOKUP(基本表格!E4773,起始地址定义!A:D,4,FALSE)&amp;" "&amp;Q4773</f>
        <v>2123+P2-M5 3#双螺旋运输机A 反馈转速 量程</v>
      </c>
      <c r="I4773" s="10" t="str">
        <f t="shared" si="743"/>
        <v>DB100,REAL1410</v>
      </c>
      <c r="J4773" s="13" t="str">
        <f>VLOOKUP(E4773,起始地址定义!A:D,2,FALSE)</f>
        <v>DB100</v>
      </c>
      <c r="K4773" s="12" t="str">
        <f t="shared" si="744"/>
        <v>REAL1410</v>
      </c>
      <c r="L4773" s="13">
        <f>VLOOKUP(E4773,起始地址定义!A:D,3,FALSE)</f>
        <v>1400</v>
      </c>
      <c r="M4773" s="14">
        <f>VLOOKUP($F4773,类型描述及偏移量!$C:$H,2,FALSE)</f>
        <v>10</v>
      </c>
      <c r="N4773" s="14" t="str">
        <f>VLOOKUP($F4773,类型描述及偏移量!$C:$H,3,FALSE)</f>
        <v>实型</v>
      </c>
      <c r="O4773" s="14" t="str">
        <f>VLOOKUP($F4773,类型描述及偏移量!$C:$H,4,FALSE)</f>
        <v>None</v>
      </c>
      <c r="P4773" s="14" t="str">
        <f>VLOOKUP($F4773,类型描述及偏移量!$C:$H,5,FALSE)</f>
        <v>No</v>
      </c>
      <c r="Q4773" s="14" t="str">
        <f>VLOOKUP($F4773,类型描述及偏移量!$C:$H,6,FALSE)</f>
        <v>量程</v>
      </c>
    </row>
    <row r="4774" hidden="1" spans="1:17">
      <c r="A4774" s="12" t="s">
        <v>128</v>
      </c>
      <c r="B4774" s="12" t="str">
        <f t="shared" si="745"/>
        <v>M5_ActRPM</v>
      </c>
      <c r="C4774" s="12" t="str">
        <f t="shared" si="746"/>
        <v>Hi</v>
      </c>
      <c r="D4774" s="12" t="str">
        <f t="shared" si="747"/>
        <v>BP_Value_var</v>
      </c>
      <c r="E4774" s="13" t="str">
        <f t="shared" si="748"/>
        <v>CHPF_M5_ActRPM_BP_Value_var</v>
      </c>
      <c r="F4774" s="14" t="str">
        <f t="shared" si="741"/>
        <v>BP_Value_var_Hi</v>
      </c>
      <c r="G4774" s="10" t="str">
        <f t="shared" si="742"/>
        <v>CHPF_M5_ActRPM_Hi</v>
      </c>
      <c r="H4774" s="10" t="str">
        <f>VLOOKUP(基本表格!E4774,起始地址定义!A:D,4,FALSE)&amp;" "&amp;Q4774</f>
        <v>2123+P2-M5 3#双螺旋运输机A 反馈转速 上限值</v>
      </c>
      <c r="I4774" s="10" t="str">
        <f t="shared" si="743"/>
        <v>DB100,REAL1414</v>
      </c>
      <c r="J4774" s="13" t="str">
        <f>VLOOKUP(E4774,起始地址定义!A:D,2,FALSE)</f>
        <v>DB100</v>
      </c>
      <c r="K4774" s="12" t="str">
        <f t="shared" si="744"/>
        <v>REAL1414</v>
      </c>
      <c r="L4774" s="13">
        <f>VLOOKUP(E4774,起始地址定义!A:D,3,FALSE)</f>
        <v>1400</v>
      </c>
      <c r="M4774" s="14">
        <f>VLOOKUP($F4774,类型描述及偏移量!$C:$H,2,FALSE)</f>
        <v>14</v>
      </c>
      <c r="N4774" s="14" t="str">
        <f>VLOOKUP($F4774,类型描述及偏移量!$C:$H,3,FALSE)</f>
        <v>实型</v>
      </c>
      <c r="O4774" s="14" t="str">
        <f>VLOOKUP($F4774,类型描述及偏移量!$C:$H,4,FALSE)</f>
        <v>None</v>
      </c>
      <c r="P4774" s="14" t="str">
        <f>VLOOKUP($F4774,类型描述及偏移量!$C:$H,5,FALSE)</f>
        <v>No</v>
      </c>
      <c r="Q4774" s="14" t="str">
        <f>VLOOKUP($F4774,类型描述及偏移量!$C:$H,6,FALSE)</f>
        <v>上限值</v>
      </c>
    </row>
    <row r="4775" hidden="1" spans="1:17">
      <c r="A4775" s="12" t="s">
        <v>128</v>
      </c>
      <c r="B4775" s="12" t="str">
        <f t="shared" si="745"/>
        <v>M5_ActRPM</v>
      </c>
      <c r="C4775" s="12" t="str">
        <f t="shared" si="746"/>
        <v>Lo</v>
      </c>
      <c r="D4775" s="12" t="str">
        <f t="shared" si="747"/>
        <v>BP_Value_var</v>
      </c>
      <c r="E4775" s="13" t="str">
        <f t="shared" si="748"/>
        <v>CHPF_M5_ActRPM_BP_Value_var</v>
      </c>
      <c r="F4775" s="14" t="str">
        <f t="shared" si="741"/>
        <v>BP_Value_var_Lo</v>
      </c>
      <c r="G4775" s="10" t="str">
        <f t="shared" si="742"/>
        <v>CHPF_M5_ActRPM_Lo</v>
      </c>
      <c r="H4775" s="10" t="str">
        <f>VLOOKUP(基本表格!E4775,起始地址定义!A:D,4,FALSE)&amp;" "&amp;Q4775</f>
        <v>2123+P2-M5 3#双螺旋运输机A 反馈转速 下限值</v>
      </c>
      <c r="I4775" s="10" t="str">
        <f t="shared" si="743"/>
        <v>DB100,REAL1418</v>
      </c>
      <c r="J4775" s="13" t="str">
        <f>VLOOKUP(E4775,起始地址定义!A:D,2,FALSE)</f>
        <v>DB100</v>
      </c>
      <c r="K4775" s="12" t="str">
        <f t="shared" si="744"/>
        <v>REAL1418</v>
      </c>
      <c r="L4775" s="13">
        <f>VLOOKUP(E4775,起始地址定义!A:D,3,FALSE)</f>
        <v>1400</v>
      </c>
      <c r="M4775" s="14">
        <f>VLOOKUP($F4775,类型描述及偏移量!$C:$H,2,FALSE)</f>
        <v>18</v>
      </c>
      <c r="N4775" s="14" t="str">
        <f>VLOOKUP($F4775,类型描述及偏移量!$C:$H,3,FALSE)</f>
        <v>实型</v>
      </c>
      <c r="O4775" s="14" t="str">
        <f>VLOOKUP($F4775,类型描述及偏移量!$C:$H,4,FALSE)</f>
        <v>None</v>
      </c>
      <c r="P4775" s="14" t="str">
        <f>VLOOKUP($F4775,类型描述及偏移量!$C:$H,5,FALSE)</f>
        <v>No</v>
      </c>
      <c r="Q4775" s="14" t="str">
        <f>VLOOKUP($F4775,类型描述及偏移量!$C:$H,6,FALSE)</f>
        <v>下限值</v>
      </c>
    </row>
    <row r="4776" hidden="1" spans="1:17">
      <c r="A4776" s="12" t="s">
        <v>128</v>
      </c>
      <c r="B4776" s="12" t="str">
        <f t="shared" si="745"/>
        <v>M5_ActRPM</v>
      </c>
      <c r="C4776" s="12" t="str">
        <f t="shared" si="746"/>
        <v>HiHi</v>
      </c>
      <c r="D4776" s="12" t="str">
        <f t="shared" si="747"/>
        <v>BP_Value_var</v>
      </c>
      <c r="E4776" s="13" t="str">
        <f t="shared" si="748"/>
        <v>CHPF_M5_ActRPM_BP_Value_var</v>
      </c>
      <c r="F4776" s="14" t="str">
        <f t="shared" si="741"/>
        <v>BP_Value_var_HiHi</v>
      </c>
      <c r="G4776" s="10" t="str">
        <f t="shared" si="742"/>
        <v>CHPF_M5_ActRPM_HiHi</v>
      </c>
      <c r="H4776" s="10" t="str">
        <f>VLOOKUP(基本表格!E4776,起始地址定义!A:D,4,FALSE)&amp;" "&amp;Q4776</f>
        <v>2123+P2-M5 3#双螺旋运输机A 反馈转速 上上限值</v>
      </c>
      <c r="I4776" s="10" t="str">
        <f t="shared" si="743"/>
        <v>DB100,REAL1422</v>
      </c>
      <c r="J4776" s="13" t="str">
        <f>VLOOKUP(E4776,起始地址定义!A:D,2,FALSE)</f>
        <v>DB100</v>
      </c>
      <c r="K4776" s="12" t="str">
        <f t="shared" si="744"/>
        <v>REAL1422</v>
      </c>
      <c r="L4776" s="13">
        <f>VLOOKUP(E4776,起始地址定义!A:D,3,FALSE)</f>
        <v>1400</v>
      </c>
      <c r="M4776" s="14">
        <f>VLOOKUP($F4776,类型描述及偏移量!$C:$H,2,FALSE)</f>
        <v>22</v>
      </c>
      <c r="N4776" s="14" t="str">
        <f>VLOOKUP($F4776,类型描述及偏移量!$C:$H,3,FALSE)</f>
        <v>实型</v>
      </c>
      <c r="O4776" s="14" t="str">
        <f>VLOOKUP($F4776,类型描述及偏移量!$C:$H,4,FALSE)</f>
        <v>None</v>
      </c>
      <c r="P4776" s="14" t="str">
        <f>VLOOKUP($F4776,类型描述及偏移量!$C:$H,5,FALSE)</f>
        <v>No</v>
      </c>
      <c r="Q4776" s="14" t="str">
        <f>VLOOKUP($F4776,类型描述及偏移量!$C:$H,6,FALSE)</f>
        <v>上上限值</v>
      </c>
    </row>
    <row r="4777" hidden="1" spans="1:17">
      <c r="A4777" s="12" t="s">
        <v>128</v>
      </c>
      <c r="B4777" s="12" t="str">
        <f t="shared" si="745"/>
        <v>M5_ActRPM</v>
      </c>
      <c r="C4777" s="12" t="str">
        <f t="shared" si="746"/>
        <v>LoLo</v>
      </c>
      <c r="D4777" s="12" t="str">
        <f t="shared" si="747"/>
        <v>BP_Value_var</v>
      </c>
      <c r="E4777" s="13" t="str">
        <f t="shared" si="748"/>
        <v>CHPF_M5_ActRPM_BP_Value_var</v>
      </c>
      <c r="F4777" s="14" t="str">
        <f t="shared" si="741"/>
        <v>BP_Value_var_LoLo</v>
      </c>
      <c r="G4777" s="10" t="str">
        <f t="shared" si="742"/>
        <v>CHPF_M5_ActRPM_LoLo</v>
      </c>
      <c r="H4777" s="10" t="str">
        <f>VLOOKUP(基本表格!E4777,起始地址定义!A:D,4,FALSE)&amp;" "&amp;Q4777</f>
        <v>2123+P2-M5 3#双螺旋运输机A 反馈转速 下下限值</v>
      </c>
      <c r="I4777" s="10" t="str">
        <f t="shared" si="743"/>
        <v>DB100,REAL1426</v>
      </c>
      <c r="J4777" s="13" t="str">
        <f>VLOOKUP(E4777,起始地址定义!A:D,2,FALSE)</f>
        <v>DB100</v>
      </c>
      <c r="K4777" s="12" t="str">
        <f t="shared" si="744"/>
        <v>REAL1426</v>
      </c>
      <c r="L4777" s="13">
        <f>VLOOKUP(E4777,起始地址定义!A:D,3,FALSE)</f>
        <v>1400</v>
      </c>
      <c r="M4777" s="14">
        <f>VLOOKUP($F4777,类型描述及偏移量!$C:$H,2,FALSE)</f>
        <v>26</v>
      </c>
      <c r="N4777" s="14" t="str">
        <f>VLOOKUP($F4777,类型描述及偏移量!$C:$H,3,FALSE)</f>
        <v>实型</v>
      </c>
      <c r="O4777" s="14" t="str">
        <f>VLOOKUP($F4777,类型描述及偏移量!$C:$H,4,FALSE)</f>
        <v>None</v>
      </c>
      <c r="P4777" s="14" t="str">
        <f>VLOOKUP($F4777,类型描述及偏移量!$C:$H,5,FALSE)</f>
        <v>No</v>
      </c>
      <c r="Q4777" s="14" t="str">
        <f>VLOOKUP($F4777,类型描述及偏移量!$C:$H,6,FALSE)</f>
        <v>下下限值</v>
      </c>
    </row>
    <row r="4778" hidden="1" spans="1:17">
      <c r="A4778" s="12" t="s">
        <v>128</v>
      </c>
      <c r="B4778" s="12" t="str">
        <f t="shared" si="745"/>
        <v>M5_Current</v>
      </c>
      <c r="C4778" s="12" t="str">
        <f t="shared" si="746"/>
        <v>HiProEN</v>
      </c>
      <c r="D4778" s="12" t="str">
        <f t="shared" si="747"/>
        <v>BP_Value_var</v>
      </c>
      <c r="E4778" s="13" t="str">
        <f t="shared" si="748"/>
        <v>CHPF_M5_Current_BP_Value_var</v>
      </c>
      <c r="F4778" s="14" t="str">
        <f t="shared" si="741"/>
        <v>BP_Value_var_HiProEN</v>
      </c>
      <c r="G4778" s="10" t="str">
        <f t="shared" si="742"/>
        <v>CHPF_M5_Current_HiProEN</v>
      </c>
      <c r="H4778" s="10" t="str">
        <f>VLOOKUP(基本表格!E4778,起始地址定义!A:D,4,FALSE)&amp;" "&amp;Q4778</f>
        <v>2123+P2-M5 3#双螺旋运输机A 反馈电流 上限保护使能</v>
      </c>
      <c r="I4778" s="10" t="str">
        <f t="shared" si="743"/>
        <v>DB100,X1450.3</v>
      </c>
      <c r="J4778" s="13" t="str">
        <f>VLOOKUP(E4778,起始地址定义!A:D,2,FALSE)</f>
        <v>DB100</v>
      </c>
      <c r="K4778" s="12" t="str">
        <f t="shared" si="744"/>
        <v>X1450.3</v>
      </c>
      <c r="L4778" s="13">
        <f>VLOOKUP(E4778,起始地址定义!A:D,3,FALSE)</f>
        <v>1450</v>
      </c>
      <c r="M4778" s="14">
        <f>VLOOKUP($F4778,类型描述及偏移量!$C:$H,2,FALSE)</f>
        <v>0.299999999999997</v>
      </c>
      <c r="N4778" s="14" t="str">
        <f>VLOOKUP($F4778,类型描述及偏移量!$C:$H,3,FALSE)</f>
        <v>离散</v>
      </c>
      <c r="O4778" s="14" t="str">
        <f>VLOOKUP($F4778,类型描述及偏移量!$C:$H,4,FALSE)</f>
        <v>None</v>
      </c>
      <c r="P4778" s="14" t="str">
        <f>VLOOKUP($F4778,类型描述及偏移量!$C:$H,5,FALSE)</f>
        <v>No</v>
      </c>
      <c r="Q4778" s="14" t="str">
        <f>VLOOKUP($F4778,类型描述及偏移量!$C:$H,6,FALSE)</f>
        <v>上限保护使能</v>
      </c>
    </row>
    <row r="4779" hidden="1" spans="1:17">
      <c r="A4779" s="12" t="s">
        <v>128</v>
      </c>
      <c r="B4779" s="12" t="str">
        <f t="shared" si="745"/>
        <v>M5_Current</v>
      </c>
      <c r="C4779" s="12" t="str">
        <f t="shared" si="746"/>
        <v>LoProEN</v>
      </c>
      <c r="D4779" s="12" t="str">
        <f t="shared" si="747"/>
        <v>BP_Value_var</v>
      </c>
      <c r="E4779" s="13" t="str">
        <f t="shared" si="748"/>
        <v>CHPF_M5_Current_BP_Value_var</v>
      </c>
      <c r="F4779" s="14" t="str">
        <f t="shared" si="741"/>
        <v>BP_Value_var_LoProEN</v>
      </c>
      <c r="G4779" s="10" t="str">
        <f t="shared" si="742"/>
        <v>CHPF_M5_Current_LoProEN</v>
      </c>
      <c r="H4779" s="10" t="str">
        <f>VLOOKUP(基本表格!E4779,起始地址定义!A:D,4,FALSE)&amp;" "&amp;Q4779</f>
        <v>2123+P2-M5 3#双螺旋运输机A 反馈电流 下限保护使能</v>
      </c>
      <c r="I4779" s="10" t="str">
        <f t="shared" si="743"/>
        <v>DB100,X1450.4</v>
      </c>
      <c r="J4779" s="13" t="str">
        <f>VLOOKUP(E4779,起始地址定义!A:D,2,FALSE)</f>
        <v>DB100</v>
      </c>
      <c r="K4779" s="12" t="str">
        <f t="shared" si="744"/>
        <v>X1450.4</v>
      </c>
      <c r="L4779" s="13">
        <f>VLOOKUP(E4779,起始地址定义!A:D,3,FALSE)</f>
        <v>1450</v>
      </c>
      <c r="M4779" s="14">
        <f>VLOOKUP($F4779,类型描述及偏移量!$C:$H,2,FALSE)</f>
        <v>0.399999999999999</v>
      </c>
      <c r="N4779" s="14" t="str">
        <f>VLOOKUP($F4779,类型描述及偏移量!$C:$H,3,FALSE)</f>
        <v>离散</v>
      </c>
      <c r="O4779" s="14" t="str">
        <f>VLOOKUP($F4779,类型描述及偏移量!$C:$H,4,FALSE)</f>
        <v>None</v>
      </c>
      <c r="P4779" s="14" t="str">
        <f>VLOOKUP($F4779,类型描述及偏移量!$C:$H,5,FALSE)</f>
        <v>No</v>
      </c>
      <c r="Q4779" s="14" t="str">
        <f>VLOOKUP($F4779,类型描述及偏移量!$C:$H,6,FALSE)</f>
        <v>下限保护使能</v>
      </c>
    </row>
    <row r="4780" hidden="1" spans="1:17">
      <c r="A4780" s="12" t="s">
        <v>128</v>
      </c>
      <c r="B4780" s="12" t="str">
        <f t="shared" si="745"/>
        <v>M5_Current</v>
      </c>
      <c r="C4780" s="12" t="str">
        <f t="shared" si="746"/>
        <v>HiALM</v>
      </c>
      <c r="D4780" s="12" t="str">
        <f t="shared" si="747"/>
        <v>BP_Value_var</v>
      </c>
      <c r="E4780" s="13" t="str">
        <f t="shared" si="748"/>
        <v>CHPF_M5_Current_BP_Value_var</v>
      </c>
      <c r="F4780" s="14" t="str">
        <f t="shared" si="741"/>
        <v>BP_Value_var_HiALM</v>
      </c>
      <c r="G4780" s="10" t="str">
        <f t="shared" si="742"/>
        <v>CHPF_M5_Current_HiALM</v>
      </c>
      <c r="H4780" s="10" t="str">
        <f>VLOOKUP(基本表格!E4780,起始地址定义!A:D,4,FALSE)&amp;" "&amp;Q4780</f>
        <v>2123+P2-M5 3#双螺旋运输机A 反馈电流 上限报警</v>
      </c>
      <c r="I4780" s="10" t="str">
        <f t="shared" si="743"/>
        <v>DB100,X1450.5</v>
      </c>
      <c r="J4780" s="13" t="str">
        <f>VLOOKUP(E4780,起始地址定义!A:D,2,FALSE)</f>
        <v>DB100</v>
      </c>
      <c r="K4780" s="12" t="str">
        <f t="shared" si="744"/>
        <v>X1450.5</v>
      </c>
      <c r="L4780" s="13">
        <f>VLOOKUP(E4780,起始地址定义!A:D,3,FALSE)</f>
        <v>1450</v>
      </c>
      <c r="M4780" s="14">
        <f>VLOOKUP($F4780,类型描述及偏移量!$C:$H,2,FALSE)</f>
        <v>0.5</v>
      </c>
      <c r="N4780" s="14" t="str">
        <f>VLOOKUP($F4780,类型描述及偏移量!$C:$H,3,FALSE)</f>
        <v>离散</v>
      </c>
      <c r="O4780" s="14" t="str">
        <f>VLOOKUP($F4780,类型描述及偏移量!$C:$H,4,FALSE)</f>
        <v>None</v>
      </c>
      <c r="P4780" s="14" t="str">
        <f>VLOOKUP($F4780,类型描述及偏移量!$C:$H,5,FALSE)</f>
        <v>Yes</v>
      </c>
      <c r="Q4780" s="14" t="str">
        <f>VLOOKUP($F4780,类型描述及偏移量!$C:$H,6,FALSE)</f>
        <v>上限报警</v>
      </c>
    </row>
    <row r="4781" hidden="1" spans="1:17">
      <c r="A4781" s="12" t="s">
        <v>128</v>
      </c>
      <c r="B4781" s="12" t="str">
        <f t="shared" si="745"/>
        <v>M5_Current</v>
      </c>
      <c r="C4781" s="12" t="str">
        <f t="shared" si="746"/>
        <v>LoALM</v>
      </c>
      <c r="D4781" s="12" t="str">
        <f t="shared" si="747"/>
        <v>BP_Value_var</v>
      </c>
      <c r="E4781" s="13" t="str">
        <f t="shared" si="748"/>
        <v>CHPF_M5_Current_BP_Value_var</v>
      </c>
      <c r="F4781" s="14" t="str">
        <f t="shared" si="741"/>
        <v>BP_Value_var_LoALM</v>
      </c>
      <c r="G4781" s="10" t="str">
        <f t="shared" si="742"/>
        <v>CHPF_M5_Current_LoALM</v>
      </c>
      <c r="H4781" s="10" t="str">
        <f>VLOOKUP(基本表格!E4781,起始地址定义!A:D,4,FALSE)&amp;" "&amp;Q4781</f>
        <v>2123+P2-M5 3#双螺旋运输机A 反馈电流 下限报警</v>
      </c>
      <c r="I4781" s="10" t="str">
        <f t="shared" si="743"/>
        <v>DB100,X1450.6</v>
      </c>
      <c r="J4781" s="13" t="str">
        <f>VLOOKUP(E4781,起始地址定义!A:D,2,FALSE)</f>
        <v>DB100</v>
      </c>
      <c r="K4781" s="12" t="str">
        <f t="shared" si="744"/>
        <v>X1450.6</v>
      </c>
      <c r="L4781" s="13">
        <f>VLOOKUP(E4781,起始地址定义!A:D,3,FALSE)</f>
        <v>1450</v>
      </c>
      <c r="M4781" s="14">
        <f>VLOOKUP($F4781,类型描述及偏移量!$C:$H,2,FALSE)</f>
        <v>0.600000000000001</v>
      </c>
      <c r="N4781" s="14" t="str">
        <f>VLOOKUP($F4781,类型描述及偏移量!$C:$H,3,FALSE)</f>
        <v>离散</v>
      </c>
      <c r="O4781" s="14" t="str">
        <f>VLOOKUP($F4781,类型描述及偏移量!$C:$H,4,FALSE)</f>
        <v>None</v>
      </c>
      <c r="P4781" s="14" t="str">
        <f>VLOOKUP($F4781,类型描述及偏移量!$C:$H,5,FALSE)</f>
        <v>Yes</v>
      </c>
      <c r="Q4781" s="14" t="str">
        <f>VLOOKUP($F4781,类型描述及偏移量!$C:$H,6,FALSE)</f>
        <v>下限报警</v>
      </c>
    </row>
    <row r="4782" hidden="1" spans="1:17">
      <c r="A4782" s="12" t="s">
        <v>128</v>
      </c>
      <c r="B4782" s="12" t="str">
        <f t="shared" si="745"/>
        <v>M5_Current</v>
      </c>
      <c r="C4782" s="12" t="str">
        <f t="shared" si="746"/>
        <v>HiHiALM</v>
      </c>
      <c r="D4782" s="12" t="str">
        <f t="shared" si="747"/>
        <v>BP_Value_var</v>
      </c>
      <c r="E4782" s="13" t="str">
        <f t="shared" si="748"/>
        <v>CHPF_M5_Current_BP_Value_var</v>
      </c>
      <c r="F4782" s="14" t="str">
        <f t="shared" si="741"/>
        <v>BP_Value_var_HiHiALM</v>
      </c>
      <c r="G4782" s="10" t="str">
        <f t="shared" si="742"/>
        <v>CHPF_M5_Current_HiHiALM</v>
      </c>
      <c r="H4782" s="10" t="str">
        <f>VLOOKUP(基本表格!E4782,起始地址定义!A:D,4,FALSE)&amp;" "&amp;Q4782</f>
        <v>2123+P2-M5 3#双螺旋运输机A 反馈电流 上上限报警</v>
      </c>
      <c r="I4782" s="10" t="str">
        <f t="shared" si="743"/>
        <v>DB100,X1450.7</v>
      </c>
      <c r="J4782" s="13" t="str">
        <f>VLOOKUP(E4782,起始地址定义!A:D,2,FALSE)</f>
        <v>DB100</v>
      </c>
      <c r="K4782" s="12" t="str">
        <f t="shared" si="744"/>
        <v>X1450.7</v>
      </c>
      <c r="L4782" s="13">
        <f>VLOOKUP(E4782,起始地址定义!A:D,3,FALSE)</f>
        <v>1450</v>
      </c>
      <c r="M4782" s="14">
        <f>VLOOKUP($F4782,类型描述及偏移量!$C:$H,2,FALSE)</f>
        <v>0.700000000000003</v>
      </c>
      <c r="N4782" s="14" t="str">
        <f>VLOOKUP($F4782,类型描述及偏移量!$C:$H,3,FALSE)</f>
        <v>离散</v>
      </c>
      <c r="O4782" s="14" t="str">
        <f>VLOOKUP($F4782,类型描述及偏移量!$C:$H,4,FALSE)</f>
        <v>On</v>
      </c>
      <c r="P4782" s="14" t="str">
        <f>VLOOKUP($F4782,类型描述及偏移量!$C:$H,5,FALSE)</f>
        <v>Yes</v>
      </c>
      <c r="Q4782" s="14" t="str">
        <f>VLOOKUP($F4782,类型描述及偏移量!$C:$H,6,FALSE)</f>
        <v>上上限报警</v>
      </c>
    </row>
    <row r="4783" hidden="1" spans="1:17">
      <c r="A4783" s="12" t="s">
        <v>128</v>
      </c>
      <c r="B4783" s="12" t="str">
        <f t="shared" si="745"/>
        <v>M5_Current</v>
      </c>
      <c r="C4783" s="12" t="str">
        <f t="shared" si="746"/>
        <v>LoLoALM</v>
      </c>
      <c r="D4783" s="12" t="str">
        <f t="shared" si="747"/>
        <v>BP_Value_var</v>
      </c>
      <c r="E4783" s="13" t="str">
        <f t="shared" si="748"/>
        <v>CHPF_M5_Current_BP_Value_var</v>
      </c>
      <c r="F4783" s="14" t="str">
        <f t="shared" si="741"/>
        <v>BP_Value_var_LoLoALM</v>
      </c>
      <c r="G4783" s="10" t="str">
        <f t="shared" si="742"/>
        <v>CHPF_M5_Current_LoLoALM</v>
      </c>
      <c r="H4783" s="10" t="str">
        <f>VLOOKUP(基本表格!E4783,起始地址定义!A:D,4,FALSE)&amp;" "&amp;Q4783</f>
        <v>2123+P2-M5 3#双螺旋运输机A 反馈电流 下下限报警</v>
      </c>
      <c r="I4783" s="10" t="str">
        <f t="shared" si="743"/>
        <v>DB100,X1451.0</v>
      </c>
      <c r="J4783" s="13" t="str">
        <f>VLOOKUP(E4783,起始地址定义!A:D,2,FALSE)</f>
        <v>DB100</v>
      </c>
      <c r="K4783" s="12" t="str">
        <f t="shared" si="744"/>
        <v>X1451.0</v>
      </c>
      <c r="L4783" s="13">
        <f>VLOOKUP(E4783,起始地址定义!A:D,3,FALSE)</f>
        <v>1450</v>
      </c>
      <c r="M4783" s="14">
        <f>VLOOKUP($F4783,类型描述及偏移量!$C:$H,2,FALSE)</f>
        <v>1</v>
      </c>
      <c r="N4783" s="14" t="str">
        <f>VLOOKUP($F4783,类型描述及偏移量!$C:$H,3,FALSE)</f>
        <v>离散</v>
      </c>
      <c r="O4783" s="14" t="str">
        <f>VLOOKUP($F4783,类型描述及偏移量!$C:$H,4,FALSE)</f>
        <v>On</v>
      </c>
      <c r="P4783" s="14" t="str">
        <f>VLOOKUP($F4783,类型描述及偏移量!$C:$H,5,FALSE)</f>
        <v>Yes</v>
      </c>
      <c r="Q4783" s="14" t="str">
        <f>VLOOKUP($F4783,类型描述及偏移量!$C:$H,6,FALSE)</f>
        <v>下下限报警</v>
      </c>
    </row>
    <row r="4784" hidden="1" spans="1:17">
      <c r="A4784" s="12" t="s">
        <v>128</v>
      </c>
      <c r="B4784" s="12" t="str">
        <f t="shared" si="745"/>
        <v>M5_Current</v>
      </c>
      <c r="C4784" s="12" t="str">
        <f t="shared" si="746"/>
        <v>LimALM</v>
      </c>
      <c r="D4784" s="12" t="str">
        <f t="shared" si="747"/>
        <v>BP_Value_var</v>
      </c>
      <c r="E4784" s="13" t="str">
        <f t="shared" si="748"/>
        <v>CHPF_M5_Current_BP_Value_var</v>
      </c>
      <c r="F4784" s="14" t="str">
        <f t="shared" si="741"/>
        <v>BP_Value_var_LimALM</v>
      </c>
      <c r="G4784" s="10" t="str">
        <f t="shared" si="742"/>
        <v>CHPF_M5_Current_LimALM</v>
      </c>
      <c r="H4784" s="10" t="str">
        <f>VLOOKUP(基本表格!E4784,起始地址定义!A:D,4,FALSE)&amp;" "&amp;Q4784</f>
        <v>2123+P2-M5 3#双螺旋运输机A 反馈电流 极限报警</v>
      </c>
      <c r="I4784" s="10" t="str">
        <f t="shared" si="743"/>
        <v>DB100,X1451.1</v>
      </c>
      <c r="J4784" s="13" t="str">
        <f>VLOOKUP(E4784,起始地址定义!A:D,2,FALSE)</f>
        <v>DB100</v>
      </c>
      <c r="K4784" s="12" t="str">
        <f t="shared" si="744"/>
        <v>X1451.1</v>
      </c>
      <c r="L4784" s="13">
        <f>VLOOKUP(E4784,起始地址定义!A:D,3,FALSE)</f>
        <v>1450</v>
      </c>
      <c r="M4784" s="14">
        <f>VLOOKUP($F4784,类型描述及偏移量!$C:$H,2,FALSE)</f>
        <v>1.1</v>
      </c>
      <c r="N4784" s="14" t="str">
        <f>VLOOKUP($F4784,类型描述及偏移量!$C:$H,3,FALSE)</f>
        <v>离散</v>
      </c>
      <c r="O4784" s="14" t="str">
        <f>VLOOKUP($F4784,类型描述及偏移量!$C:$H,4,FALSE)</f>
        <v>On</v>
      </c>
      <c r="P4784" s="14" t="str">
        <f>VLOOKUP($F4784,类型描述及偏移量!$C:$H,5,FALSE)</f>
        <v>Yes</v>
      </c>
      <c r="Q4784" s="14" t="str">
        <f>VLOOKUP($F4784,类型描述及偏移量!$C:$H,6,FALSE)</f>
        <v>极限报警</v>
      </c>
    </row>
    <row r="4785" hidden="1" spans="1:17">
      <c r="A4785" s="12" t="s">
        <v>128</v>
      </c>
      <c r="B4785" s="12" t="str">
        <f t="shared" si="745"/>
        <v>M5_Current</v>
      </c>
      <c r="C4785" s="12" t="str">
        <f t="shared" si="746"/>
        <v>LostALM</v>
      </c>
      <c r="D4785" s="12" t="str">
        <f t="shared" si="747"/>
        <v>BP_Value_var</v>
      </c>
      <c r="E4785" s="13" t="str">
        <f t="shared" si="748"/>
        <v>CHPF_M5_Current_BP_Value_var</v>
      </c>
      <c r="F4785" s="14" t="str">
        <f t="shared" si="741"/>
        <v>BP_Value_var_LostALM</v>
      </c>
      <c r="G4785" s="10" t="str">
        <f t="shared" si="742"/>
        <v>CHPF_M5_Current_LostALM</v>
      </c>
      <c r="H4785" s="10" t="str">
        <f>VLOOKUP(基本表格!E4785,起始地址定义!A:D,4,FALSE)&amp;" "&amp;Q4785</f>
        <v>2123+P2-M5 3#双螺旋运输机A 反馈电流 传感器断线报警</v>
      </c>
      <c r="I4785" s="10" t="str">
        <f t="shared" si="743"/>
        <v>DB100,X1451.2</v>
      </c>
      <c r="J4785" s="13" t="str">
        <f>VLOOKUP(E4785,起始地址定义!A:D,2,FALSE)</f>
        <v>DB100</v>
      </c>
      <c r="K4785" s="12" t="str">
        <f t="shared" si="744"/>
        <v>X1451.2</v>
      </c>
      <c r="L4785" s="13">
        <f>VLOOKUP(E4785,起始地址定义!A:D,3,FALSE)</f>
        <v>1450</v>
      </c>
      <c r="M4785" s="14">
        <f>VLOOKUP($F4785,类型描述及偏移量!$C:$H,2,FALSE)</f>
        <v>1.2</v>
      </c>
      <c r="N4785" s="14" t="str">
        <f>VLOOKUP($F4785,类型描述及偏移量!$C:$H,3,FALSE)</f>
        <v>离散</v>
      </c>
      <c r="O4785" s="14" t="str">
        <f>VLOOKUP($F4785,类型描述及偏移量!$C:$H,4,FALSE)</f>
        <v>On</v>
      </c>
      <c r="P4785" s="14" t="str">
        <f>VLOOKUP($F4785,类型描述及偏移量!$C:$H,5,FALSE)</f>
        <v>Yes</v>
      </c>
      <c r="Q4785" s="14" t="str">
        <f>VLOOKUP($F4785,类型描述及偏移量!$C:$H,6,FALSE)</f>
        <v>传感器断线报警</v>
      </c>
    </row>
    <row r="4786" hidden="1" spans="1:17">
      <c r="A4786" s="12" t="s">
        <v>128</v>
      </c>
      <c r="B4786" s="12" t="str">
        <f t="shared" si="745"/>
        <v>M5_Current</v>
      </c>
      <c r="C4786" s="12" t="str">
        <f t="shared" si="746"/>
        <v>Code</v>
      </c>
      <c r="D4786" s="12" t="str">
        <f t="shared" si="747"/>
        <v>BP_Value_var</v>
      </c>
      <c r="E4786" s="13" t="str">
        <f t="shared" si="748"/>
        <v>CHPF_M5_Current_BP_Value_var</v>
      </c>
      <c r="F4786" s="14" t="str">
        <f t="shared" si="741"/>
        <v>BP_Value_var_Code</v>
      </c>
      <c r="G4786" s="10" t="str">
        <f t="shared" si="742"/>
        <v>CHPF_M5_Current_Code</v>
      </c>
      <c r="H4786" s="10" t="str">
        <f>VLOOKUP(基本表格!E4786,起始地址定义!A:D,4,FALSE)&amp;" "&amp;Q4786</f>
        <v>2123+P2-M5 3#双螺旋运输机A 反馈电流 实际内码</v>
      </c>
      <c r="I4786" s="10" t="str">
        <f t="shared" si="743"/>
        <v>DB100,INT1452</v>
      </c>
      <c r="J4786" s="13" t="str">
        <f>VLOOKUP(E4786,起始地址定义!A:D,2,FALSE)</f>
        <v>DB100</v>
      </c>
      <c r="K4786" s="12" t="str">
        <f t="shared" si="744"/>
        <v>INT1452</v>
      </c>
      <c r="L4786" s="13">
        <f>VLOOKUP(E4786,起始地址定义!A:D,3,FALSE)</f>
        <v>1450</v>
      </c>
      <c r="M4786" s="14">
        <f>VLOOKUP($F4786,类型描述及偏移量!$C:$H,2,FALSE)</f>
        <v>2</v>
      </c>
      <c r="N4786" s="14" t="str">
        <f>VLOOKUP($F4786,类型描述及偏移量!$C:$H,3,FALSE)</f>
        <v>整型</v>
      </c>
      <c r="O4786" s="14" t="str">
        <f>VLOOKUP($F4786,类型描述及偏移量!$C:$H,4,FALSE)</f>
        <v>None</v>
      </c>
      <c r="P4786" s="14" t="str">
        <f>VLOOKUP($F4786,类型描述及偏移量!$C:$H,5,FALSE)</f>
        <v>Yes</v>
      </c>
      <c r="Q4786" s="14" t="str">
        <f>VLOOKUP($F4786,类型描述及偏移量!$C:$H,6,FALSE)</f>
        <v>实际内码</v>
      </c>
    </row>
    <row r="4787" hidden="1" spans="1:17">
      <c r="A4787" s="12" t="s">
        <v>128</v>
      </c>
      <c r="B4787" s="12" t="str">
        <f t="shared" si="745"/>
        <v>M5_Current</v>
      </c>
      <c r="C4787" s="12" t="str">
        <f t="shared" si="746"/>
        <v>Value</v>
      </c>
      <c r="D4787" s="12" t="str">
        <f t="shared" si="747"/>
        <v>BP_Value_var</v>
      </c>
      <c r="E4787" s="13" t="str">
        <f t="shared" si="748"/>
        <v>CHPF_M5_Current_BP_Value_var</v>
      </c>
      <c r="F4787" s="14" t="str">
        <f t="shared" si="741"/>
        <v>BP_Value_var_Value</v>
      </c>
      <c r="G4787" s="10" t="str">
        <f t="shared" si="742"/>
        <v>CHPF_M5_Current_Value</v>
      </c>
      <c r="H4787" s="10" t="str">
        <f>VLOOKUP(基本表格!E4787,起始地址定义!A:D,4,FALSE)&amp;" "&amp;Q4787</f>
        <v>2123+P2-M5 3#双螺旋运输机A 反馈电流 实际值</v>
      </c>
      <c r="I4787" s="10" t="str">
        <f t="shared" si="743"/>
        <v>DB100,REAL1456</v>
      </c>
      <c r="J4787" s="13" t="str">
        <f>VLOOKUP(E4787,起始地址定义!A:D,2,FALSE)</f>
        <v>DB100</v>
      </c>
      <c r="K4787" s="12" t="str">
        <f t="shared" si="744"/>
        <v>REAL1456</v>
      </c>
      <c r="L4787" s="13">
        <f>VLOOKUP(E4787,起始地址定义!A:D,3,FALSE)</f>
        <v>1450</v>
      </c>
      <c r="M4787" s="14">
        <f>VLOOKUP($F4787,类型描述及偏移量!$C:$H,2,FALSE)</f>
        <v>6</v>
      </c>
      <c r="N4787" s="14" t="str">
        <f>VLOOKUP($F4787,类型描述及偏移量!$C:$H,3,FALSE)</f>
        <v>实型</v>
      </c>
      <c r="O4787" s="14" t="str">
        <f>VLOOKUP($F4787,类型描述及偏移量!$C:$H,4,FALSE)</f>
        <v>None</v>
      </c>
      <c r="P4787" s="14" t="str">
        <f>VLOOKUP($F4787,类型描述及偏移量!$C:$H,5,FALSE)</f>
        <v>Yes</v>
      </c>
      <c r="Q4787" s="14" t="str">
        <f>VLOOKUP($F4787,类型描述及偏移量!$C:$H,6,FALSE)</f>
        <v>实际值</v>
      </c>
    </row>
    <row r="4788" hidden="1" spans="1:17">
      <c r="A4788" s="12" t="s">
        <v>128</v>
      </c>
      <c r="B4788" s="12" t="str">
        <f t="shared" si="745"/>
        <v>M5_Current</v>
      </c>
      <c r="C4788" s="12" t="str">
        <f t="shared" si="746"/>
        <v>Range</v>
      </c>
      <c r="D4788" s="12" t="str">
        <f t="shared" si="747"/>
        <v>BP_Value_var</v>
      </c>
      <c r="E4788" s="13" t="str">
        <f t="shared" si="748"/>
        <v>CHPF_M5_Current_BP_Value_var</v>
      </c>
      <c r="F4788" s="14" t="str">
        <f t="shared" si="741"/>
        <v>BP_Value_var_Range</v>
      </c>
      <c r="G4788" s="10" t="str">
        <f t="shared" si="742"/>
        <v>CHPF_M5_Current_Range</v>
      </c>
      <c r="H4788" s="10" t="str">
        <f>VLOOKUP(基本表格!E4788,起始地址定义!A:D,4,FALSE)&amp;" "&amp;Q4788</f>
        <v>2123+P2-M5 3#双螺旋运输机A 反馈电流 量程</v>
      </c>
      <c r="I4788" s="10" t="str">
        <f t="shared" si="743"/>
        <v>DB100,REAL1460</v>
      </c>
      <c r="J4788" s="13" t="str">
        <f>VLOOKUP(E4788,起始地址定义!A:D,2,FALSE)</f>
        <v>DB100</v>
      </c>
      <c r="K4788" s="12" t="str">
        <f t="shared" si="744"/>
        <v>REAL1460</v>
      </c>
      <c r="L4788" s="13">
        <f>VLOOKUP(E4788,起始地址定义!A:D,3,FALSE)</f>
        <v>1450</v>
      </c>
      <c r="M4788" s="14">
        <f>VLOOKUP($F4788,类型描述及偏移量!$C:$H,2,FALSE)</f>
        <v>10</v>
      </c>
      <c r="N4788" s="14" t="str">
        <f>VLOOKUP($F4788,类型描述及偏移量!$C:$H,3,FALSE)</f>
        <v>实型</v>
      </c>
      <c r="O4788" s="14" t="str">
        <f>VLOOKUP($F4788,类型描述及偏移量!$C:$H,4,FALSE)</f>
        <v>None</v>
      </c>
      <c r="P4788" s="14" t="str">
        <f>VLOOKUP($F4788,类型描述及偏移量!$C:$H,5,FALSE)</f>
        <v>No</v>
      </c>
      <c r="Q4788" s="14" t="str">
        <f>VLOOKUP($F4788,类型描述及偏移量!$C:$H,6,FALSE)</f>
        <v>量程</v>
      </c>
    </row>
    <row r="4789" hidden="1" spans="1:17">
      <c r="A4789" s="12" t="s">
        <v>128</v>
      </c>
      <c r="B4789" s="12" t="str">
        <f t="shared" si="745"/>
        <v>M5_Current</v>
      </c>
      <c r="C4789" s="12" t="str">
        <f t="shared" si="746"/>
        <v>Hi</v>
      </c>
      <c r="D4789" s="12" t="str">
        <f t="shared" si="747"/>
        <v>BP_Value_var</v>
      </c>
      <c r="E4789" s="13" t="str">
        <f t="shared" si="748"/>
        <v>CHPF_M5_Current_BP_Value_var</v>
      </c>
      <c r="F4789" s="14" t="str">
        <f t="shared" si="741"/>
        <v>BP_Value_var_Hi</v>
      </c>
      <c r="G4789" s="10" t="str">
        <f t="shared" si="742"/>
        <v>CHPF_M5_Current_Hi</v>
      </c>
      <c r="H4789" s="10" t="str">
        <f>VLOOKUP(基本表格!E4789,起始地址定义!A:D,4,FALSE)&amp;" "&amp;Q4789</f>
        <v>2123+P2-M5 3#双螺旋运输机A 反馈电流 上限值</v>
      </c>
      <c r="I4789" s="10" t="str">
        <f t="shared" si="743"/>
        <v>DB100,REAL1464</v>
      </c>
      <c r="J4789" s="13" t="str">
        <f>VLOOKUP(E4789,起始地址定义!A:D,2,FALSE)</f>
        <v>DB100</v>
      </c>
      <c r="K4789" s="12" t="str">
        <f t="shared" si="744"/>
        <v>REAL1464</v>
      </c>
      <c r="L4789" s="13">
        <f>VLOOKUP(E4789,起始地址定义!A:D,3,FALSE)</f>
        <v>1450</v>
      </c>
      <c r="M4789" s="14">
        <f>VLOOKUP($F4789,类型描述及偏移量!$C:$H,2,FALSE)</f>
        <v>14</v>
      </c>
      <c r="N4789" s="14" t="str">
        <f>VLOOKUP($F4789,类型描述及偏移量!$C:$H,3,FALSE)</f>
        <v>实型</v>
      </c>
      <c r="O4789" s="14" t="str">
        <f>VLOOKUP($F4789,类型描述及偏移量!$C:$H,4,FALSE)</f>
        <v>None</v>
      </c>
      <c r="P4789" s="14" t="str">
        <f>VLOOKUP($F4789,类型描述及偏移量!$C:$H,5,FALSE)</f>
        <v>No</v>
      </c>
      <c r="Q4789" s="14" t="str">
        <f>VLOOKUP($F4789,类型描述及偏移量!$C:$H,6,FALSE)</f>
        <v>上限值</v>
      </c>
    </row>
    <row r="4790" hidden="1" spans="1:17">
      <c r="A4790" s="12" t="s">
        <v>128</v>
      </c>
      <c r="B4790" s="12" t="str">
        <f t="shared" si="745"/>
        <v>M5_Current</v>
      </c>
      <c r="C4790" s="12" t="str">
        <f t="shared" si="746"/>
        <v>Lo</v>
      </c>
      <c r="D4790" s="12" t="str">
        <f t="shared" si="747"/>
        <v>BP_Value_var</v>
      </c>
      <c r="E4790" s="13" t="str">
        <f t="shared" si="748"/>
        <v>CHPF_M5_Current_BP_Value_var</v>
      </c>
      <c r="F4790" s="14" t="str">
        <f t="shared" si="741"/>
        <v>BP_Value_var_Lo</v>
      </c>
      <c r="G4790" s="10" t="str">
        <f t="shared" si="742"/>
        <v>CHPF_M5_Current_Lo</v>
      </c>
      <c r="H4790" s="10" t="str">
        <f>VLOOKUP(基本表格!E4790,起始地址定义!A:D,4,FALSE)&amp;" "&amp;Q4790</f>
        <v>2123+P2-M5 3#双螺旋运输机A 反馈电流 下限值</v>
      </c>
      <c r="I4790" s="10" t="str">
        <f t="shared" si="743"/>
        <v>DB100,REAL1468</v>
      </c>
      <c r="J4790" s="13" t="str">
        <f>VLOOKUP(E4790,起始地址定义!A:D,2,FALSE)</f>
        <v>DB100</v>
      </c>
      <c r="K4790" s="12" t="str">
        <f t="shared" si="744"/>
        <v>REAL1468</v>
      </c>
      <c r="L4790" s="13">
        <f>VLOOKUP(E4790,起始地址定义!A:D,3,FALSE)</f>
        <v>1450</v>
      </c>
      <c r="M4790" s="14">
        <f>VLOOKUP($F4790,类型描述及偏移量!$C:$H,2,FALSE)</f>
        <v>18</v>
      </c>
      <c r="N4790" s="14" t="str">
        <f>VLOOKUP($F4790,类型描述及偏移量!$C:$H,3,FALSE)</f>
        <v>实型</v>
      </c>
      <c r="O4790" s="14" t="str">
        <f>VLOOKUP($F4790,类型描述及偏移量!$C:$H,4,FALSE)</f>
        <v>None</v>
      </c>
      <c r="P4790" s="14" t="str">
        <f>VLOOKUP($F4790,类型描述及偏移量!$C:$H,5,FALSE)</f>
        <v>No</v>
      </c>
      <c r="Q4790" s="14" t="str">
        <f>VLOOKUP($F4790,类型描述及偏移量!$C:$H,6,FALSE)</f>
        <v>下限值</v>
      </c>
    </row>
    <row r="4791" hidden="1" spans="1:17">
      <c r="A4791" s="12" t="s">
        <v>128</v>
      </c>
      <c r="B4791" s="12" t="str">
        <f t="shared" si="745"/>
        <v>M5_Current</v>
      </c>
      <c r="C4791" s="12" t="str">
        <f t="shared" si="746"/>
        <v>HiHi</v>
      </c>
      <c r="D4791" s="12" t="str">
        <f t="shared" si="747"/>
        <v>BP_Value_var</v>
      </c>
      <c r="E4791" s="13" t="str">
        <f t="shared" si="748"/>
        <v>CHPF_M5_Current_BP_Value_var</v>
      </c>
      <c r="F4791" s="14" t="str">
        <f t="shared" si="741"/>
        <v>BP_Value_var_HiHi</v>
      </c>
      <c r="G4791" s="10" t="str">
        <f t="shared" si="742"/>
        <v>CHPF_M5_Current_HiHi</v>
      </c>
      <c r="H4791" s="10" t="str">
        <f>VLOOKUP(基本表格!E4791,起始地址定义!A:D,4,FALSE)&amp;" "&amp;Q4791</f>
        <v>2123+P2-M5 3#双螺旋运输机A 反馈电流 上上限值</v>
      </c>
      <c r="I4791" s="10" t="str">
        <f t="shared" si="743"/>
        <v>DB100,REAL1472</v>
      </c>
      <c r="J4791" s="13" t="str">
        <f>VLOOKUP(E4791,起始地址定义!A:D,2,FALSE)</f>
        <v>DB100</v>
      </c>
      <c r="K4791" s="12" t="str">
        <f t="shared" si="744"/>
        <v>REAL1472</v>
      </c>
      <c r="L4791" s="13">
        <f>VLOOKUP(E4791,起始地址定义!A:D,3,FALSE)</f>
        <v>1450</v>
      </c>
      <c r="M4791" s="14">
        <f>VLOOKUP($F4791,类型描述及偏移量!$C:$H,2,FALSE)</f>
        <v>22</v>
      </c>
      <c r="N4791" s="14" t="str">
        <f>VLOOKUP($F4791,类型描述及偏移量!$C:$H,3,FALSE)</f>
        <v>实型</v>
      </c>
      <c r="O4791" s="14" t="str">
        <f>VLOOKUP($F4791,类型描述及偏移量!$C:$H,4,FALSE)</f>
        <v>None</v>
      </c>
      <c r="P4791" s="14" t="str">
        <f>VLOOKUP($F4791,类型描述及偏移量!$C:$H,5,FALSE)</f>
        <v>No</v>
      </c>
      <c r="Q4791" s="14" t="str">
        <f>VLOOKUP($F4791,类型描述及偏移量!$C:$H,6,FALSE)</f>
        <v>上上限值</v>
      </c>
    </row>
    <row r="4792" hidden="1" spans="1:17">
      <c r="A4792" s="12" t="s">
        <v>128</v>
      </c>
      <c r="B4792" s="12" t="str">
        <f t="shared" si="745"/>
        <v>M5_Current</v>
      </c>
      <c r="C4792" s="12" t="str">
        <f t="shared" si="746"/>
        <v>LoLo</v>
      </c>
      <c r="D4792" s="12" t="str">
        <f t="shared" si="747"/>
        <v>BP_Value_var</v>
      </c>
      <c r="E4792" s="13" t="str">
        <f t="shared" si="748"/>
        <v>CHPF_M5_Current_BP_Value_var</v>
      </c>
      <c r="F4792" s="14" t="str">
        <f t="shared" si="741"/>
        <v>BP_Value_var_LoLo</v>
      </c>
      <c r="G4792" s="10" t="str">
        <f t="shared" si="742"/>
        <v>CHPF_M5_Current_LoLo</v>
      </c>
      <c r="H4792" s="10" t="str">
        <f>VLOOKUP(基本表格!E4792,起始地址定义!A:D,4,FALSE)&amp;" "&amp;Q4792</f>
        <v>2123+P2-M5 3#双螺旋运输机A 反馈电流 下下限值</v>
      </c>
      <c r="I4792" s="10" t="str">
        <f t="shared" si="743"/>
        <v>DB100,REAL1476</v>
      </c>
      <c r="J4792" s="13" t="str">
        <f>VLOOKUP(E4792,起始地址定义!A:D,2,FALSE)</f>
        <v>DB100</v>
      </c>
      <c r="K4792" s="12" t="str">
        <f t="shared" si="744"/>
        <v>REAL1476</v>
      </c>
      <c r="L4792" s="13">
        <f>VLOOKUP(E4792,起始地址定义!A:D,3,FALSE)</f>
        <v>1450</v>
      </c>
      <c r="M4792" s="14">
        <f>VLOOKUP($F4792,类型描述及偏移量!$C:$H,2,FALSE)</f>
        <v>26</v>
      </c>
      <c r="N4792" s="14" t="str">
        <f>VLOOKUP($F4792,类型描述及偏移量!$C:$H,3,FALSE)</f>
        <v>实型</v>
      </c>
      <c r="O4792" s="14" t="str">
        <f>VLOOKUP($F4792,类型描述及偏移量!$C:$H,4,FALSE)</f>
        <v>None</v>
      </c>
      <c r="P4792" s="14" t="str">
        <f>VLOOKUP($F4792,类型描述及偏移量!$C:$H,5,FALSE)</f>
        <v>No</v>
      </c>
      <c r="Q4792" s="14" t="str">
        <f>VLOOKUP($F4792,类型描述及偏移量!$C:$H,6,FALSE)</f>
        <v>下下限值</v>
      </c>
    </row>
    <row r="4793" hidden="1" spans="1:17">
      <c r="A4793" s="12" t="s">
        <v>128</v>
      </c>
      <c r="B4793" s="12" t="str">
        <f t="shared" si="745"/>
        <v>M6_M</v>
      </c>
      <c r="C4793" s="12" t="str">
        <f t="shared" si="746"/>
        <v>Enable</v>
      </c>
      <c r="D4793" s="12" t="str">
        <f t="shared" si="747"/>
        <v>BP_Motor_var</v>
      </c>
      <c r="E4793" s="13" t="str">
        <f t="shared" si="748"/>
        <v>CHPF_M6_M_BP_Motor_var</v>
      </c>
      <c r="F4793" s="14" t="str">
        <f t="shared" si="741"/>
        <v>BP_Motor_var_Enable</v>
      </c>
      <c r="G4793" s="10" t="str">
        <f t="shared" si="742"/>
        <v>CHPF_M6_M_Enable</v>
      </c>
      <c r="H4793" s="10" t="str">
        <f>VLOOKUP(基本表格!E4793,起始地址定义!A:D,4,FALSE)&amp;" "&amp;Q4793</f>
        <v>2123+P2-M6 3#双螺旋运输机B 电机控制 使能</v>
      </c>
      <c r="I4793" s="10" t="str">
        <f t="shared" si="743"/>
        <v>DB100,X1500.0</v>
      </c>
      <c r="J4793" s="13" t="str">
        <f>VLOOKUP(E4793,起始地址定义!A:D,2,FALSE)</f>
        <v>DB100</v>
      </c>
      <c r="K4793" s="12" t="str">
        <f t="shared" si="744"/>
        <v>X1500.0</v>
      </c>
      <c r="L4793" s="13">
        <f>VLOOKUP(E4793,起始地址定义!A:D,3,FALSE)</f>
        <v>1500</v>
      </c>
      <c r="M4793" s="14">
        <f>VLOOKUP($F4793,类型描述及偏移量!$C:$H,2,FALSE)</f>
        <v>0</v>
      </c>
      <c r="N4793" s="14" t="str">
        <f>VLOOKUP($F4793,类型描述及偏移量!$C:$H,3,FALSE)</f>
        <v>离散</v>
      </c>
      <c r="O4793" s="14" t="str">
        <f>VLOOKUP($F4793,类型描述及偏移量!$C:$H,4,FALSE)</f>
        <v>None</v>
      </c>
      <c r="P4793" s="14" t="str">
        <f>VLOOKUP($F4793,类型描述及偏移量!$C:$H,5,FALSE)</f>
        <v>No</v>
      </c>
      <c r="Q4793" s="14" t="str">
        <f>VLOOKUP($F4793,类型描述及偏移量!$C:$H,6,FALSE)</f>
        <v>使能</v>
      </c>
    </row>
    <row r="4794" hidden="1" spans="1:17">
      <c r="A4794" s="12" t="s">
        <v>128</v>
      </c>
      <c r="B4794" s="12" t="str">
        <f t="shared" si="745"/>
        <v>M6_M</v>
      </c>
      <c r="C4794" s="12" t="str">
        <f t="shared" si="746"/>
        <v>Auto_Status</v>
      </c>
      <c r="D4794" s="12" t="str">
        <f t="shared" si="747"/>
        <v>BP_Motor_var</v>
      </c>
      <c r="E4794" s="13" t="str">
        <f t="shared" si="748"/>
        <v>CHPF_M6_M_BP_Motor_var</v>
      </c>
      <c r="F4794" s="14" t="str">
        <f t="shared" si="741"/>
        <v>BP_Motor_var_Auto_Status</v>
      </c>
      <c r="G4794" s="10" t="str">
        <f t="shared" si="742"/>
        <v>CHPF_M6_M_Auto_Status</v>
      </c>
      <c r="H4794" s="10" t="str">
        <f>VLOOKUP(基本表格!E4794,起始地址定义!A:D,4,FALSE)&amp;" "&amp;Q4794</f>
        <v>2123+P2-M6 3#双螺旋运输机B 电机控制 手自动状态</v>
      </c>
      <c r="I4794" s="10" t="str">
        <f t="shared" si="743"/>
        <v>DB100,X1500.3</v>
      </c>
      <c r="J4794" s="13" t="str">
        <f>VLOOKUP(E4794,起始地址定义!A:D,2,FALSE)</f>
        <v>DB100</v>
      </c>
      <c r="K4794" s="12" t="str">
        <f t="shared" si="744"/>
        <v>X1500.3</v>
      </c>
      <c r="L4794" s="13">
        <f>VLOOKUP(E4794,起始地址定义!A:D,3,FALSE)</f>
        <v>1500</v>
      </c>
      <c r="M4794" s="14">
        <f>VLOOKUP($F4794,类型描述及偏移量!$C:$H,2,FALSE)</f>
        <v>0.3</v>
      </c>
      <c r="N4794" s="14" t="str">
        <f>VLOOKUP($F4794,类型描述及偏移量!$C:$H,3,FALSE)</f>
        <v>离散</v>
      </c>
      <c r="O4794" s="14" t="str">
        <f>VLOOKUP($F4794,类型描述及偏移量!$C:$H,4,FALSE)</f>
        <v>None</v>
      </c>
      <c r="P4794" s="14" t="str">
        <f>VLOOKUP($F4794,类型描述及偏移量!$C:$H,5,FALSE)</f>
        <v>Yes</v>
      </c>
      <c r="Q4794" s="14" t="str">
        <f>VLOOKUP($F4794,类型描述及偏移量!$C:$H,6,FALSE)</f>
        <v>手自动状态</v>
      </c>
    </row>
    <row r="4795" hidden="1" spans="1:17">
      <c r="A4795" s="12" t="s">
        <v>128</v>
      </c>
      <c r="B4795" s="12" t="str">
        <f t="shared" si="745"/>
        <v>M6_M</v>
      </c>
      <c r="C4795" s="12" t="str">
        <f t="shared" si="746"/>
        <v>Loc_Rem</v>
      </c>
      <c r="D4795" s="12" t="str">
        <f t="shared" si="747"/>
        <v>BP_Motor_var</v>
      </c>
      <c r="E4795" s="13" t="str">
        <f t="shared" si="748"/>
        <v>CHPF_M6_M_BP_Motor_var</v>
      </c>
      <c r="F4795" s="14" t="str">
        <f t="shared" si="741"/>
        <v>BP_Motor_var_Loc_Rem</v>
      </c>
      <c r="G4795" s="10" t="str">
        <f t="shared" si="742"/>
        <v>CHPF_M6_M_Loc_Rem</v>
      </c>
      <c r="H4795" s="10" t="str">
        <f>VLOOKUP(基本表格!E4795,起始地址定义!A:D,4,FALSE)&amp;" "&amp;Q4795</f>
        <v>2123+P2-M6 3#双螺旋运输机B 电机控制 本地/远程(检修/待机）</v>
      </c>
      <c r="I4795" s="10" t="str">
        <f t="shared" si="743"/>
        <v>DB100,X1500.4</v>
      </c>
      <c r="J4795" s="13" t="str">
        <f>VLOOKUP(E4795,起始地址定义!A:D,2,FALSE)</f>
        <v>DB100</v>
      </c>
      <c r="K4795" s="12" t="str">
        <f t="shared" si="744"/>
        <v>X1500.4</v>
      </c>
      <c r="L4795" s="13">
        <f>VLOOKUP(E4795,起始地址定义!A:D,3,FALSE)</f>
        <v>1500</v>
      </c>
      <c r="M4795" s="14">
        <f>VLOOKUP($F4795,类型描述及偏移量!$C:$H,2,FALSE)</f>
        <v>0.4</v>
      </c>
      <c r="N4795" s="14" t="str">
        <f>VLOOKUP($F4795,类型描述及偏移量!$C:$H,3,FALSE)</f>
        <v>离散</v>
      </c>
      <c r="O4795" s="14" t="str">
        <f>VLOOKUP($F4795,类型描述及偏移量!$C:$H,4,FALSE)</f>
        <v>None</v>
      </c>
      <c r="P4795" s="14" t="str">
        <f>VLOOKUP($F4795,类型描述及偏移量!$C:$H,5,FALSE)</f>
        <v>Yes</v>
      </c>
      <c r="Q4795" s="14" t="str">
        <f>VLOOKUP($F4795,类型描述及偏移量!$C:$H,6,FALSE)</f>
        <v>本地/远程(检修/待机）</v>
      </c>
    </row>
    <row r="4796" hidden="1" spans="1:17">
      <c r="A4796" s="12" t="s">
        <v>128</v>
      </c>
      <c r="B4796" s="12" t="str">
        <f t="shared" si="745"/>
        <v>M6_M</v>
      </c>
      <c r="C4796" s="12" t="str">
        <f t="shared" si="746"/>
        <v>ON_HMI</v>
      </c>
      <c r="D4796" s="12" t="str">
        <f t="shared" si="747"/>
        <v>BP_Motor_var</v>
      </c>
      <c r="E4796" s="13" t="str">
        <f t="shared" si="748"/>
        <v>CHPF_M6_M_BP_Motor_var</v>
      </c>
      <c r="F4796" s="14" t="str">
        <f t="shared" si="741"/>
        <v>BP_Motor_var_ON_HMI</v>
      </c>
      <c r="G4796" s="10" t="str">
        <f t="shared" si="742"/>
        <v>CHPF_M6_M_ON_HMI</v>
      </c>
      <c r="H4796" s="10" t="str">
        <f>VLOOKUP(基本表格!E4796,起始地址定义!A:D,4,FALSE)&amp;" "&amp;Q4796</f>
        <v>2123+P2-M6 3#双螺旋运输机B 电机控制 开启_上位机(正转)</v>
      </c>
      <c r="I4796" s="10" t="str">
        <f t="shared" si="743"/>
        <v>DB100,X1500.6</v>
      </c>
      <c r="J4796" s="13" t="str">
        <f>VLOOKUP(E4796,起始地址定义!A:D,2,FALSE)</f>
        <v>DB100</v>
      </c>
      <c r="K4796" s="12" t="str">
        <f t="shared" si="744"/>
        <v>X1500.6</v>
      </c>
      <c r="L4796" s="13">
        <f>VLOOKUP(E4796,起始地址定义!A:D,3,FALSE)</f>
        <v>1500</v>
      </c>
      <c r="M4796" s="14">
        <f>VLOOKUP($F4796,类型描述及偏移量!$C:$H,2,FALSE)</f>
        <v>0.6</v>
      </c>
      <c r="N4796" s="14" t="str">
        <f>VLOOKUP($F4796,类型描述及偏移量!$C:$H,3,FALSE)</f>
        <v>离散</v>
      </c>
      <c r="O4796" s="14" t="str">
        <f>VLOOKUP($F4796,类型描述及偏移量!$C:$H,4,FALSE)</f>
        <v>None</v>
      </c>
      <c r="P4796" s="14" t="str">
        <f>VLOOKUP($F4796,类型描述及偏移量!$C:$H,5,FALSE)</f>
        <v>No</v>
      </c>
      <c r="Q4796" s="14" t="str">
        <f>VLOOKUP($F4796,类型描述及偏移量!$C:$H,6,FALSE)</f>
        <v>开启_上位机(正转)</v>
      </c>
    </row>
    <row r="4797" hidden="1" spans="1:17">
      <c r="A4797" s="12" t="s">
        <v>128</v>
      </c>
      <c r="B4797" s="12" t="str">
        <f t="shared" si="745"/>
        <v>M6_M</v>
      </c>
      <c r="C4797" s="12" t="str">
        <f t="shared" si="746"/>
        <v>OFF_HMI</v>
      </c>
      <c r="D4797" s="12" t="str">
        <f t="shared" si="747"/>
        <v>BP_Motor_var</v>
      </c>
      <c r="E4797" s="13" t="str">
        <f t="shared" si="748"/>
        <v>CHPF_M6_M_BP_Motor_var</v>
      </c>
      <c r="F4797" s="14" t="str">
        <f t="shared" ref="F4797:F4860" si="749">D4797&amp;"_"&amp;C4797</f>
        <v>BP_Motor_var_OFF_HMI</v>
      </c>
      <c r="G4797" s="10" t="str">
        <f t="shared" ref="G4797:G4860" si="750">A4797&amp;"_"&amp;IF(B4797="DB","",B4797&amp;"_")&amp;C4797</f>
        <v>CHPF_M6_M_OFF_HMI</v>
      </c>
      <c r="H4797" s="10" t="str">
        <f>VLOOKUP(基本表格!E4797,起始地址定义!A:D,4,FALSE)&amp;" "&amp;Q4797</f>
        <v>2123+P2-M6 3#双螺旋运输机B 电机控制 停止_上位机(反转)</v>
      </c>
      <c r="I4797" s="10" t="str">
        <f t="shared" ref="I4797:I4860" si="751">J4797&amp;","&amp;K4797</f>
        <v>DB100,X1501.0</v>
      </c>
      <c r="J4797" s="13" t="str">
        <f>VLOOKUP(E4797,起始地址定义!A:D,2,FALSE)</f>
        <v>DB100</v>
      </c>
      <c r="K4797" s="12" t="str">
        <f t="shared" ref="K4797:K4860" si="752">IF(N4797="离散","X",IF(N4797="实型","REAL","INT"))&amp;IF(N4797="离散",TEXT(L4797+M4797,"0.0"),L4797+M4797)</f>
        <v>X1501.0</v>
      </c>
      <c r="L4797" s="13">
        <f>VLOOKUP(E4797,起始地址定义!A:D,3,FALSE)</f>
        <v>1500</v>
      </c>
      <c r="M4797" s="14">
        <f>VLOOKUP($F4797,类型描述及偏移量!$C:$H,2,FALSE)</f>
        <v>1</v>
      </c>
      <c r="N4797" s="14" t="str">
        <f>VLOOKUP($F4797,类型描述及偏移量!$C:$H,3,FALSE)</f>
        <v>离散</v>
      </c>
      <c r="O4797" s="14" t="str">
        <f>VLOOKUP($F4797,类型描述及偏移量!$C:$H,4,FALSE)</f>
        <v>None</v>
      </c>
      <c r="P4797" s="14" t="str">
        <f>VLOOKUP($F4797,类型描述及偏移量!$C:$H,5,FALSE)</f>
        <v>No</v>
      </c>
      <c r="Q4797" s="14" t="str">
        <f>VLOOKUP($F4797,类型描述及偏移量!$C:$H,6,FALSE)</f>
        <v>停止_上位机(反转)</v>
      </c>
    </row>
    <row r="4798" hidden="1" spans="1:17">
      <c r="A4798" s="12" t="s">
        <v>128</v>
      </c>
      <c r="B4798" s="12" t="str">
        <f t="shared" si="745"/>
        <v>M6_M</v>
      </c>
      <c r="C4798" s="12" t="str">
        <f t="shared" si="746"/>
        <v>Fan</v>
      </c>
      <c r="D4798" s="12" t="str">
        <f t="shared" si="747"/>
        <v>BP_Motor_var</v>
      </c>
      <c r="E4798" s="13" t="str">
        <f t="shared" si="748"/>
        <v>CHPF_M6_M_BP_Motor_var</v>
      </c>
      <c r="F4798" s="14" t="str">
        <f t="shared" si="749"/>
        <v>BP_Motor_var_Fan</v>
      </c>
      <c r="G4798" s="10" t="str">
        <f t="shared" si="750"/>
        <v>CHPF_M6_M_Fan</v>
      </c>
      <c r="H4798" s="10" t="str">
        <f>VLOOKUP(基本表格!E4798,起始地址定义!A:D,4,FALSE)&amp;" "&amp;Q4798</f>
        <v>2123+P2-M6 3#双螺旋运输机B 电机控制 通风扇</v>
      </c>
      <c r="I4798" s="10" t="str">
        <f t="shared" si="751"/>
        <v>DB100,X1501.1</v>
      </c>
      <c r="J4798" s="13" t="str">
        <f>VLOOKUP(E4798,起始地址定义!A:D,2,FALSE)</f>
        <v>DB100</v>
      </c>
      <c r="K4798" s="12" t="str">
        <f t="shared" si="752"/>
        <v>X1501.1</v>
      </c>
      <c r="L4798" s="13">
        <f>VLOOKUP(E4798,起始地址定义!A:D,3,FALSE)</f>
        <v>1500</v>
      </c>
      <c r="M4798" s="14">
        <f>VLOOKUP($F4798,类型描述及偏移量!$C:$H,2,FALSE)</f>
        <v>1.1</v>
      </c>
      <c r="N4798" s="14" t="str">
        <f>VLOOKUP($F4798,类型描述及偏移量!$C:$H,3,FALSE)</f>
        <v>离散</v>
      </c>
      <c r="O4798" s="14" t="str">
        <f>VLOOKUP($F4798,类型描述及偏移量!$C:$H,4,FALSE)</f>
        <v>None</v>
      </c>
      <c r="P4798" s="14" t="str">
        <f>VLOOKUP($F4798,类型描述及偏移量!$C:$H,5,FALSE)</f>
        <v>Yes</v>
      </c>
      <c r="Q4798" s="14" t="str">
        <f>VLOOKUP($F4798,类型描述及偏移量!$C:$H,6,FALSE)</f>
        <v>通风扇</v>
      </c>
    </row>
    <row r="4799" hidden="1" spans="1:17">
      <c r="A4799" s="12" t="s">
        <v>128</v>
      </c>
      <c r="B4799" s="12" t="str">
        <f t="shared" si="745"/>
        <v>M6_M</v>
      </c>
      <c r="C4799" s="12" t="str">
        <f t="shared" si="746"/>
        <v>Motor</v>
      </c>
      <c r="D4799" s="12" t="str">
        <f t="shared" si="747"/>
        <v>BP_Motor_var</v>
      </c>
      <c r="E4799" s="13" t="str">
        <f t="shared" si="748"/>
        <v>CHPF_M6_M_BP_Motor_var</v>
      </c>
      <c r="F4799" s="14" t="str">
        <f t="shared" si="749"/>
        <v>BP_Motor_var_Motor</v>
      </c>
      <c r="G4799" s="10" t="str">
        <f t="shared" si="750"/>
        <v>CHPF_M6_M_Motor</v>
      </c>
      <c r="H4799" s="10" t="str">
        <f>VLOOKUP(基本表格!E4799,起始地址定义!A:D,4,FALSE)&amp;" "&amp;Q4799</f>
        <v>2123+P2-M6 3#双螺旋运输机B 电机控制 电机(正转）</v>
      </c>
      <c r="I4799" s="10" t="str">
        <f t="shared" si="751"/>
        <v>DB100,X1501.2</v>
      </c>
      <c r="J4799" s="13" t="str">
        <f>VLOOKUP(E4799,起始地址定义!A:D,2,FALSE)</f>
        <v>DB100</v>
      </c>
      <c r="K4799" s="12" t="str">
        <f t="shared" si="752"/>
        <v>X1501.2</v>
      </c>
      <c r="L4799" s="13">
        <f>VLOOKUP(E4799,起始地址定义!A:D,3,FALSE)</f>
        <v>1500</v>
      </c>
      <c r="M4799" s="14">
        <f>VLOOKUP($F4799,类型描述及偏移量!$C:$H,2,FALSE)</f>
        <v>1.2</v>
      </c>
      <c r="N4799" s="14" t="str">
        <f>VLOOKUP($F4799,类型描述及偏移量!$C:$H,3,FALSE)</f>
        <v>离散</v>
      </c>
      <c r="O4799" s="14" t="str">
        <f>VLOOKUP($F4799,类型描述及偏移量!$C:$H,4,FALSE)</f>
        <v>None</v>
      </c>
      <c r="P4799" s="14" t="str">
        <f>VLOOKUP($F4799,类型描述及偏移量!$C:$H,5,FALSE)</f>
        <v>Yes</v>
      </c>
      <c r="Q4799" s="14" t="str">
        <f>VLOOKUP($F4799,类型描述及偏移量!$C:$H,6,FALSE)</f>
        <v>电机(正转）</v>
      </c>
    </row>
    <row r="4800" hidden="1" spans="1:17">
      <c r="A4800" s="12" t="s">
        <v>128</v>
      </c>
      <c r="B4800" s="12" t="str">
        <f t="shared" si="745"/>
        <v>M6_M</v>
      </c>
      <c r="C4800" s="12" t="str">
        <f t="shared" si="746"/>
        <v>OL</v>
      </c>
      <c r="D4800" s="12" t="str">
        <f t="shared" si="747"/>
        <v>BP_Motor_var</v>
      </c>
      <c r="E4800" s="13" t="str">
        <f t="shared" si="748"/>
        <v>CHPF_M6_M_BP_Motor_var</v>
      </c>
      <c r="F4800" s="14" t="str">
        <f t="shared" si="749"/>
        <v>BP_Motor_var_OL</v>
      </c>
      <c r="G4800" s="10" t="str">
        <f t="shared" si="750"/>
        <v>CHPF_M6_M_OL</v>
      </c>
      <c r="H4800" s="10" t="str">
        <f>VLOOKUP(基本表格!E4800,起始地址定义!A:D,4,FALSE)&amp;" "&amp;Q4800</f>
        <v>2123+P2-M6 3#双螺旋运输机B 电机控制 电机过载</v>
      </c>
      <c r="I4800" s="10" t="str">
        <f t="shared" si="751"/>
        <v>DB100,X1501.3</v>
      </c>
      <c r="J4800" s="13" t="str">
        <f>VLOOKUP(E4800,起始地址定义!A:D,2,FALSE)</f>
        <v>DB100</v>
      </c>
      <c r="K4800" s="12" t="str">
        <f t="shared" si="752"/>
        <v>X1501.3</v>
      </c>
      <c r="L4800" s="13">
        <f>VLOOKUP(E4800,起始地址定义!A:D,3,FALSE)</f>
        <v>1500</v>
      </c>
      <c r="M4800" s="14">
        <f>VLOOKUP($F4800,类型描述及偏移量!$C:$H,2,FALSE)</f>
        <v>1.3</v>
      </c>
      <c r="N4800" s="14" t="str">
        <f>VLOOKUP($F4800,类型描述及偏移量!$C:$H,3,FALSE)</f>
        <v>离散</v>
      </c>
      <c r="O4800" s="14" t="str">
        <f>VLOOKUP($F4800,类型描述及偏移量!$C:$H,4,FALSE)</f>
        <v>On</v>
      </c>
      <c r="P4800" s="14" t="str">
        <f>VLOOKUP($F4800,类型描述及偏移量!$C:$H,5,FALSE)</f>
        <v>Yes</v>
      </c>
      <c r="Q4800" s="14" t="str">
        <f>VLOOKUP($F4800,类型描述及偏移量!$C:$H,6,FALSE)</f>
        <v>电机过载</v>
      </c>
    </row>
    <row r="4801" hidden="1" spans="1:17">
      <c r="A4801" s="12" t="s">
        <v>128</v>
      </c>
      <c r="B4801" s="12" t="str">
        <f t="shared" si="745"/>
        <v>M6_M</v>
      </c>
      <c r="C4801" s="12" t="str">
        <f t="shared" si="746"/>
        <v>Fan_OL</v>
      </c>
      <c r="D4801" s="12" t="str">
        <f t="shared" si="747"/>
        <v>BP_Motor_var</v>
      </c>
      <c r="E4801" s="13" t="str">
        <f t="shared" si="748"/>
        <v>CHPF_M6_M_BP_Motor_var</v>
      </c>
      <c r="F4801" s="14" t="str">
        <f t="shared" si="749"/>
        <v>BP_Motor_var_Fan_OL</v>
      </c>
      <c r="G4801" s="10" t="str">
        <f t="shared" si="750"/>
        <v>CHPF_M6_M_Fan_OL</v>
      </c>
      <c r="H4801" s="10" t="str">
        <f>VLOOKUP(基本表格!E4801,起始地址定义!A:D,4,FALSE)&amp;" "&amp;Q4801</f>
        <v>2123+P2-M6 3#双螺旋运输机B 电机控制 风扇过载</v>
      </c>
      <c r="I4801" s="10" t="str">
        <f t="shared" si="751"/>
        <v>DB100,X1501.4</v>
      </c>
      <c r="J4801" s="13" t="str">
        <f>VLOOKUP(E4801,起始地址定义!A:D,2,FALSE)</f>
        <v>DB100</v>
      </c>
      <c r="K4801" s="12" t="str">
        <f t="shared" si="752"/>
        <v>X1501.4</v>
      </c>
      <c r="L4801" s="13">
        <f>VLOOKUP(E4801,起始地址定义!A:D,3,FALSE)</f>
        <v>1500</v>
      </c>
      <c r="M4801" s="14">
        <f>VLOOKUP($F4801,类型描述及偏移量!$C:$H,2,FALSE)</f>
        <v>1.4</v>
      </c>
      <c r="N4801" s="14" t="str">
        <f>VLOOKUP($F4801,类型描述及偏移量!$C:$H,3,FALSE)</f>
        <v>离散</v>
      </c>
      <c r="O4801" s="14" t="str">
        <f>VLOOKUP($F4801,类型描述及偏移量!$C:$H,4,FALSE)</f>
        <v>On</v>
      </c>
      <c r="P4801" s="14" t="str">
        <f>VLOOKUP($F4801,类型描述及偏移量!$C:$H,5,FALSE)</f>
        <v>Yes</v>
      </c>
      <c r="Q4801" s="14" t="str">
        <f>VLOOKUP($F4801,类型描述及偏移量!$C:$H,6,FALSE)</f>
        <v>风扇过载</v>
      </c>
    </row>
    <row r="4802" hidden="1" spans="1:17">
      <c r="A4802" s="12" t="s">
        <v>128</v>
      </c>
      <c r="B4802" s="12" t="str">
        <f t="shared" si="745"/>
        <v>M6_M</v>
      </c>
      <c r="C4802" s="12" t="str">
        <f t="shared" si="746"/>
        <v>RunSig</v>
      </c>
      <c r="D4802" s="12" t="str">
        <f t="shared" si="747"/>
        <v>BP_Motor_var</v>
      </c>
      <c r="E4802" s="13" t="str">
        <f t="shared" si="748"/>
        <v>CHPF_M6_M_BP_Motor_var</v>
      </c>
      <c r="F4802" s="14" t="str">
        <f t="shared" si="749"/>
        <v>BP_Motor_var_RunSig</v>
      </c>
      <c r="G4802" s="10" t="str">
        <f t="shared" si="750"/>
        <v>CHPF_M6_M_RunSig</v>
      </c>
      <c r="H4802" s="10" t="str">
        <f>VLOOKUP(基本表格!E4802,起始地址定义!A:D,4,FALSE)&amp;" "&amp;Q4802</f>
        <v>2123+P2-M6 3#双螺旋运输机B 电机控制 电机运行指示</v>
      </c>
      <c r="I4802" s="10" t="str">
        <f t="shared" si="751"/>
        <v>DB100,X1501.5</v>
      </c>
      <c r="J4802" s="13" t="str">
        <f>VLOOKUP(E4802,起始地址定义!A:D,2,FALSE)</f>
        <v>DB100</v>
      </c>
      <c r="K4802" s="12" t="str">
        <f t="shared" si="752"/>
        <v>X1501.5</v>
      </c>
      <c r="L4802" s="13">
        <f>VLOOKUP(E4802,起始地址定义!A:D,3,FALSE)</f>
        <v>1500</v>
      </c>
      <c r="M4802" s="14">
        <f>VLOOKUP($F4802,类型描述及偏移量!$C:$H,2,FALSE)</f>
        <v>1.5</v>
      </c>
      <c r="N4802" s="14" t="str">
        <f>VLOOKUP($F4802,类型描述及偏移量!$C:$H,3,FALSE)</f>
        <v>离散</v>
      </c>
      <c r="O4802" s="14" t="str">
        <f>VLOOKUP($F4802,类型描述及偏移量!$C:$H,4,FALSE)</f>
        <v>None</v>
      </c>
      <c r="P4802" s="14" t="str">
        <f>VLOOKUP($F4802,类型描述及偏移量!$C:$H,5,FALSE)</f>
        <v>Yes</v>
      </c>
      <c r="Q4802" s="14" t="str">
        <f>VLOOKUP($F4802,类型描述及偏移量!$C:$H,6,FALSE)</f>
        <v>电机运行指示</v>
      </c>
    </row>
    <row r="4803" hidden="1" spans="1:17">
      <c r="A4803" s="12" t="s">
        <v>128</v>
      </c>
      <c r="B4803" s="12" t="str">
        <f t="shared" si="745"/>
        <v>M6_M</v>
      </c>
      <c r="C4803" s="12" t="str">
        <f t="shared" si="746"/>
        <v>Break_ALM</v>
      </c>
      <c r="D4803" s="12" t="str">
        <f t="shared" si="747"/>
        <v>BP_Motor_var</v>
      </c>
      <c r="E4803" s="13" t="str">
        <f t="shared" si="748"/>
        <v>CHPF_M6_M_BP_Motor_var</v>
      </c>
      <c r="F4803" s="14" t="str">
        <f t="shared" si="749"/>
        <v>BP_Motor_var_Break_ALM</v>
      </c>
      <c r="G4803" s="10" t="str">
        <f t="shared" si="750"/>
        <v>CHPF_M6_M_Break_ALM</v>
      </c>
      <c r="H4803" s="10" t="str">
        <f>VLOOKUP(基本表格!E4803,起始地址定义!A:D,4,FALSE)&amp;" "&amp;Q4803</f>
        <v>2123+P2-M6 3#双螺旋运输机B 电机控制 断链报警</v>
      </c>
      <c r="I4803" s="10" t="str">
        <f t="shared" si="751"/>
        <v>DB100,X1501.6</v>
      </c>
      <c r="J4803" s="13" t="str">
        <f>VLOOKUP(E4803,起始地址定义!A:D,2,FALSE)</f>
        <v>DB100</v>
      </c>
      <c r="K4803" s="12" t="str">
        <f t="shared" si="752"/>
        <v>X1501.6</v>
      </c>
      <c r="L4803" s="13">
        <f>VLOOKUP(E4803,起始地址定义!A:D,3,FALSE)</f>
        <v>1500</v>
      </c>
      <c r="M4803" s="14">
        <f>VLOOKUP($F4803,类型描述及偏移量!$C:$H,2,FALSE)</f>
        <v>1.6</v>
      </c>
      <c r="N4803" s="14" t="str">
        <f>VLOOKUP($F4803,类型描述及偏移量!$C:$H,3,FALSE)</f>
        <v>离散</v>
      </c>
      <c r="O4803" s="14" t="str">
        <f>VLOOKUP($F4803,类型描述及偏移量!$C:$H,4,FALSE)</f>
        <v>On</v>
      </c>
      <c r="P4803" s="14" t="str">
        <f>VLOOKUP($F4803,类型描述及偏移量!$C:$H,5,FALSE)</f>
        <v>Yes</v>
      </c>
      <c r="Q4803" s="14" t="str">
        <f>VLOOKUP($F4803,类型描述及偏移量!$C:$H,6,FALSE)</f>
        <v>断链报警</v>
      </c>
    </row>
    <row r="4804" hidden="1" spans="1:17">
      <c r="A4804" s="12" t="s">
        <v>128</v>
      </c>
      <c r="B4804" s="12" t="str">
        <f t="shared" si="745"/>
        <v>M6_M</v>
      </c>
      <c r="C4804" s="12" t="str">
        <f t="shared" si="746"/>
        <v>Break_CHK</v>
      </c>
      <c r="D4804" s="12" t="str">
        <f t="shared" si="747"/>
        <v>BP_Motor_var</v>
      </c>
      <c r="E4804" s="13" t="str">
        <f t="shared" si="748"/>
        <v>CHPF_M6_M_BP_Motor_var</v>
      </c>
      <c r="F4804" s="14" t="str">
        <f t="shared" si="749"/>
        <v>BP_Motor_var_Break_CHK</v>
      </c>
      <c r="G4804" s="10" t="str">
        <f t="shared" si="750"/>
        <v>CHPF_M6_M_Break_CHK</v>
      </c>
      <c r="H4804" s="10" t="str">
        <f>VLOOKUP(基本表格!E4804,起始地址定义!A:D,4,FALSE)&amp;" "&amp;Q4804</f>
        <v>2123+P2-M6 3#双螺旋运输机B 电机控制 断链检测</v>
      </c>
      <c r="I4804" s="10" t="str">
        <f t="shared" si="751"/>
        <v>DB100,X1501.7</v>
      </c>
      <c r="J4804" s="13" t="str">
        <f>VLOOKUP(E4804,起始地址定义!A:D,2,FALSE)</f>
        <v>DB100</v>
      </c>
      <c r="K4804" s="12" t="str">
        <f t="shared" si="752"/>
        <v>X1501.7</v>
      </c>
      <c r="L4804" s="13">
        <f>VLOOKUP(E4804,起始地址定义!A:D,3,FALSE)</f>
        <v>1500</v>
      </c>
      <c r="M4804" s="14">
        <f>VLOOKUP($F4804,类型描述及偏移量!$C:$H,2,FALSE)</f>
        <v>1.7</v>
      </c>
      <c r="N4804" s="14" t="str">
        <f>VLOOKUP($F4804,类型描述及偏移量!$C:$H,3,FALSE)</f>
        <v>离散</v>
      </c>
      <c r="O4804" s="14" t="str">
        <f>VLOOKUP($F4804,类型描述及偏移量!$C:$H,4,FALSE)</f>
        <v>None</v>
      </c>
      <c r="P4804" s="14" t="str">
        <f>VLOOKUP($F4804,类型描述及偏移量!$C:$H,5,FALSE)</f>
        <v>Yes</v>
      </c>
      <c r="Q4804" s="14" t="str">
        <f>VLOOKUP($F4804,类型描述及偏移量!$C:$H,6,FALSE)</f>
        <v>断链检测</v>
      </c>
    </row>
    <row r="4805" hidden="1" spans="1:17">
      <c r="A4805" s="12" t="s">
        <v>128</v>
      </c>
      <c r="B4805" s="12" t="str">
        <f t="shared" si="745"/>
        <v>M6_M</v>
      </c>
      <c r="C4805" s="12" t="str">
        <f t="shared" si="746"/>
        <v>INV_Res_HMI</v>
      </c>
      <c r="D4805" s="12" t="str">
        <f t="shared" si="747"/>
        <v>BP_Motor_var</v>
      </c>
      <c r="E4805" s="13" t="str">
        <f t="shared" si="748"/>
        <v>CHPF_M6_M_BP_Motor_var</v>
      </c>
      <c r="F4805" s="14" t="str">
        <f t="shared" si="749"/>
        <v>BP_Motor_var_INV_Res_HMI</v>
      </c>
      <c r="G4805" s="10" t="str">
        <f t="shared" si="750"/>
        <v>CHPF_M6_M_INV_Res_HMI</v>
      </c>
      <c r="H4805" s="10" t="str">
        <f>VLOOKUP(基本表格!E4805,起始地址定义!A:D,4,FALSE)&amp;" "&amp;Q4805</f>
        <v>2123+P2-M6 3#双螺旋运输机B 电机控制 复位</v>
      </c>
      <c r="I4805" s="10" t="str">
        <f t="shared" si="751"/>
        <v>DB100,X1502.0</v>
      </c>
      <c r="J4805" s="13" t="str">
        <f>VLOOKUP(E4805,起始地址定义!A:D,2,FALSE)</f>
        <v>DB100</v>
      </c>
      <c r="K4805" s="12" t="str">
        <f t="shared" si="752"/>
        <v>X1502.0</v>
      </c>
      <c r="L4805" s="13">
        <f>VLOOKUP(E4805,起始地址定义!A:D,3,FALSE)</f>
        <v>1500</v>
      </c>
      <c r="M4805" s="14">
        <f>VLOOKUP($F4805,类型描述及偏移量!$C:$H,2,FALSE)</f>
        <v>2</v>
      </c>
      <c r="N4805" s="14" t="str">
        <f>VLOOKUP($F4805,类型描述及偏移量!$C:$H,3,FALSE)</f>
        <v>离散</v>
      </c>
      <c r="O4805" s="14" t="str">
        <f>VLOOKUP($F4805,类型描述及偏移量!$C:$H,4,FALSE)</f>
        <v>None</v>
      </c>
      <c r="P4805" s="14" t="str">
        <f>VLOOKUP($F4805,类型描述及偏移量!$C:$H,5,FALSE)</f>
        <v>No</v>
      </c>
      <c r="Q4805" s="14" t="str">
        <f>VLOOKUP($F4805,类型描述及偏移量!$C:$H,6,FALSE)</f>
        <v>复位</v>
      </c>
    </row>
    <row r="4806" hidden="1" spans="1:17">
      <c r="A4806" s="12" t="s">
        <v>128</v>
      </c>
      <c r="B4806" s="12" t="str">
        <f t="shared" si="745"/>
        <v>M6_M</v>
      </c>
      <c r="C4806" s="12" t="str">
        <f t="shared" si="746"/>
        <v>Break_EN</v>
      </c>
      <c r="D4806" s="12" t="str">
        <f t="shared" si="747"/>
        <v>BP_Motor_var</v>
      </c>
      <c r="E4806" s="13" t="str">
        <f t="shared" si="748"/>
        <v>CHPF_M6_M_BP_Motor_var</v>
      </c>
      <c r="F4806" s="14" t="str">
        <f t="shared" si="749"/>
        <v>BP_Motor_var_Break_EN</v>
      </c>
      <c r="G4806" s="10" t="str">
        <f t="shared" si="750"/>
        <v>CHPF_M6_M_Break_EN</v>
      </c>
      <c r="H4806" s="10" t="str">
        <f>VLOOKUP(基本表格!E4806,起始地址定义!A:D,4,FALSE)&amp;" "&amp;Q4806</f>
        <v>2123+P2-M6 3#双螺旋运输机B 电机控制 断链保护使能</v>
      </c>
      <c r="I4806" s="10" t="str">
        <f t="shared" si="751"/>
        <v>DB100,X1502.1</v>
      </c>
      <c r="J4806" s="13" t="str">
        <f>VLOOKUP(E4806,起始地址定义!A:D,2,FALSE)</f>
        <v>DB100</v>
      </c>
      <c r="K4806" s="12" t="str">
        <f t="shared" si="752"/>
        <v>X1502.1</v>
      </c>
      <c r="L4806" s="13">
        <f>VLOOKUP(E4806,起始地址定义!A:D,3,FALSE)</f>
        <v>1500</v>
      </c>
      <c r="M4806" s="14">
        <f>VLOOKUP($F4806,类型描述及偏移量!$C:$H,2,FALSE)</f>
        <v>2.1</v>
      </c>
      <c r="N4806" s="14" t="str">
        <f>VLOOKUP($F4806,类型描述及偏移量!$C:$H,3,FALSE)</f>
        <v>离散</v>
      </c>
      <c r="O4806" s="14" t="str">
        <f>VLOOKUP($F4806,类型描述及偏移量!$C:$H,4,FALSE)</f>
        <v>None</v>
      </c>
      <c r="P4806" s="14" t="str">
        <f>VLOOKUP($F4806,类型描述及偏移量!$C:$H,5,FALSE)</f>
        <v>No</v>
      </c>
      <c r="Q4806" s="14" t="str">
        <f>VLOOKUP($F4806,类型描述及偏移量!$C:$H,6,FALSE)</f>
        <v>断链保护使能</v>
      </c>
    </row>
    <row r="4807" hidden="1" spans="1:17">
      <c r="A4807" s="12" t="s">
        <v>128</v>
      </c>
      <c r="B4807" s="12" t="str">
        <f t="shared" si="745"/>
        <v>M6_M</v>
      </c>
      <c r="C4807" s="12" t="str">
        <f t="shared" si="746"/>
        <v>Break_Stop</v>
      </c>
      <c r="D4807" s="12" t="str">
        <f t="shared" si="747"/>
        <v>BP_Motor_var</v>
      </c>
      <c r="E4807" s="13" t="str">
        <f t="shared" si="748"/>
        <v>CHPF_M6_M_BP_Motor_var</v>
      </c>
      <c r="F4807" s="14" t="str">
        <f t="shared" si="749"/>
        <v>BP_Motor_var_Break_Stop</v>
      </c>
      <c r="G4807" s="10" t="str">
        <f t="shared" si="750"/>
        <v>CHPF_M6_M_Break_Stop</v>
      </c>
      <c r="H4807" s="10" t="str">
        <f>VLOOKUP(基本表格!E4807,起始地址定义!A:D,4,FALSE)&amp;" "&amp;Q4807</f>
        <v>2123+P2-M6 3#双螺旋运输机B 电机控制 断链导致停机</v>
      </c>
      <c r="I4807" s="10" t="str">
        <f t="shared" si="751"/>
        <v>DB100,X1502.2</v>
      </c>
      <c r="J4807" s="13" t="str">
        <f>VLOOKUP(E4807,起始地址定义!A:D,2,FALSE)</f>
        <v>DB100</v>
      </c>
      <c r="K4807" s="12" t="str">
        <f t="shared" si="752"/>
        <v>X1502.2</v>
      </c>
      <c r="L4807" s="13">
        <f>VLOOKUP(E4807,起始地址定义!A:D,3,FALSE)</f>
        <v>1500</v>
      </c>
      <c r="M4807" s="14">
        <f>VLOOKUP($F4807,类型描述及偏移量!$C:$H,2,FALSE)</f>
        <v>2.2</v>
      </c>
      <c r="N4807" s="14" t="str">
        <f>VLOOKUP($F4807,类型描述及偏移量!$C:$H,3,FALSE)</f>
        <v>离散</v>
      </c>
      <c r="O4807" s="14" t="str">
        <f>VLOOKUP($F4807,类型描述及偏移量!$C:$H,4,FALSE)</f>
        <v>On</v>
      </c>
      <c r="P4807" s="14" t="str">
        <f>VLOOKUP($F4807,类型描述及偏移量!$C:$H,5,FALSE)</f>
        <v>Yes</v>
      </c>
      <c r="Q4807" s="14" t="str">
        <f>VLOOKUP($F4807,类型描述及偏移量!$C:$H,6,FALSE)</f>
        <v>断链导致停机</v>
      </c>
    </row>
    <row r="4808" hidden="1" spans="1:17">
      <c r="A4808" s="12" t="s">
        <v>128</v>
      </c>
      <c r="B4808" s="12" t="str">
        <f t="shared" si="745"/>
        <v>M6_M</v>
      </c>
      <c r="C4808" s="12" t="str">
        <f t="shared" si="746"/>
        <v>Motor_Back</v>
      </c>
      <c r="D4808" s="12" t="str">
        <f t="shared" si="747"/>
        <v>BP_Motor_var</v>
      </c>
      <c r="E4808" s="13" t="str">
        <f t="shared" si="748"/>
        <v>CHPF_M6_M_BP_Motor_var</v>
      </c>
      <c r="F4808" s="14" t="str">
        <f t="shared" si="749"/>
        <v>BP_Motor_var_Motor_Back</v>
      </c>
      <c r="G4808" s="10" t="str">
        <f t="shared" si="750"/>
        <v>CHPF_M6_M_Motor_Back</v>
      </c>
      <c r="H4808" s="10" t="str">
        <f>VLOOKUP(基本表格!E4808,起始地址定义!A:D,4,FALSE)&amp;" "&amp;Q4808</f>
        <v>2123+P2-M6 3#双螺旋运输机B 电机控制 电机(反转）</v>
      </c>
      <c r="I4808" s="10" t="str">
        <f t="shared" si="751"/>
        <v>DB100,X1502.3</v>
      </c>
      <c r="J4808" s="13" t="str">
        <f>VLOOKUP(E4808,起始地址定义!A:D,2,FALSE)</f>
        <v>DB100</v>
      </c>
      <c r="K4808" s="12" t="str">
        <f t="shared" si="752"/>
        <v>X1502.3</v>
      </c>
      <c r="L4808" s="13">
        <f>VLOOKUP(E4808,起始地址定义!A:D,3,FALSE)</f>
        <v>1500</v>
      </c>
      <c r="M4808" s="14">
        <f>VLOOKUP($F4808,类型描述及偏移量!$C:$H,2,FALSE)</f>
        <v>2.3</v>
      </c>
      <c r="N4808" s="14" t="str">
        <f>VLOOKUP($F4808,类型描述及偏移量!$C:$H,3,FALSE)</f>
        <v>离散</v>
      </c>
      <c r="O4808" s="14" t="str">
        <f>VLOOKUP($F4808,类型描述及偏移量!$C:$H,4,FALSE)</f>
        <v>None</v>
      </c>
      <c r="P4808" s="14" t="str">
        <f>VLOOKUP($F4808,类型描述及偏移量!$C:$H,5,FALSE)</f>
        <v>Yes</v>
      </c>
      <c r="Q4808" s="14" t="str">
        <f>VLOOKUP($F4808,类型描述及偏移量!$C:$H,6,FALSE)</f>
        <v>电机(反转）</v>
      </c>
    </row>
    <row r="4809" hidden="1" spans="1:17">
      <c r="A4809" s="12" t="s">
        <v>128</v>
      </c>
      <c r="B4809" s="12" t="str">
        <f t="shared" ref="B4809:B4872" si="753">"M"&amp;RIGHT(LEFT(B4686,FIND("_",B4686,1)-1),LEN(LEFT(B4686,FIND("_",B4686,1)-1))-1)+1&amp;"_"&amp;RIGHT(B4686,LEN(B4686)-FIND("_",B4686,1))</f>
        <v>M6_M</v>
      </c>
      <c r="C4809" s="12" t="str">
        <f t="shared" ref="C4809:C4872" si="754">C4686</f>
        <v>Loc</v>
      </c>
      <c r="D4809" s="12" t="str">
        <f t="shared" ref="D4809:D4872" si="755">D4686</f>
        <v>BP_Motor_var</v>
      </c>
      <c r="E4809" s="13" t="str">
        <f t="shared" ref="E4809:E4872" si="756">A4809&amp;"_"&amp;B4809&amp;"_"&amp;D4809</f>
        <v>CHPF_M6_M_BP_Motor_var</v>
      </c>
      <c r="F4809" s="14" t="str">
        <f t="shared" si="749"/>
        <v>BP_Motor_var_Loc</v>
      </c>
      <c r="G4809" s="10" t="str">
        <f t="shared" si="750"/>
        <v>CHPF_M6_M_Loc</v>
      </c>
      <c r="H4809" s="10" t="str">
        <f>VLOOKUP(基本表格!E4809,起始地址定义!A:D,4,FALSE)&amp;" "&amp;Q4809</f>
        <v>2123+P2-M6 3#双螺旋运输机B 电机控制 本地</v>
      </c>
      <c r="I4809" s="10" t="str">
        <f t="shared" si="751"/>
        <v>DB100,X1502.4</v>
      </c>
      <c r="J4809" s="13" t="str">
        <f>VLOOKUP(E4809,起始地址定义!A:D,2,FALSE)</f>
        <v>DB100</v>
      </c>
      <c r="K4809" s="12" t="str">
        <f t="shared" si="752"/>
        <v>X1502.4</v>
      </c>
      <c r="L4809" s="13">
        <f>VLOOKUP(E4809,起始地址定义!A:D,3,FALSE)</f>
        <v>1500</v>
      </c>
      <c r="M4809" s="14">
        <f>VLOOKUP($F4809,类型描述及偏移量!$C:$H,2,FALSE)</f>
        <v>2.4</v>
      </c>
      <c r="N4809" s="14" t="str">
        <f>VLOOKUP($F4809,类型描述及偏移量!$C:$H,3,FALSE)</f>
        <v>离散</v>
      </c>
      <c r="O4809" s="14" t="str">
        <f>VLOOKUP($F4809,类型描述及偏移量!$C:$H,4,FALSE)</f>
        <v>None</v>
      </c>
      <c r="P4809" s="14" t="str">
        <f>VLOOKUP($F4809,类型描述及偏移量!$C:$H,5,FALSE)</f>
        <v>Yes</v>
      </c>
      <c r="Q4809" s="14" t="str">
        <f>VLOOKUP($F4809,类型描述及偏移量!$C:$H,6,FALSE)</f>
        <v>本地</v>
      </c>
    </row>
    <row r="4810" hidden="1" spans="1:17">
      <c r="A4810" s="12" t="s">
        <v>128</v>
      </c>
      <c r="B4810" s="12" t="str">
        <f t="shared" si="753"/>
        <v>M6_M</v>
      </c>
      <c r="C4810" s="12" t="str">
        <f t="shared" si="754"/>
        <v>Rem</v>
      </c>
      <c r="D4810" s="12" t="str">
        <f t="shared" si="755"/>
        <v>BP_Motor_var</v>
      </c>
      <c r="E4810" s="13" t="str">
        <f t="shared" si="756"/>
        <v>CHPF_M6_M_BP_Motor_var</v>
      </c>
      <c r="F4810" s="14" t="str">
        <f t="shared" si="749"/>
        <v>BP_Motor_var_Rem</v>
      </c>
      <c r="G4810" s="10" t="str">
        <f t="shared" si="750"/>
        <v>CHPF_M6_M_Rem</v>
      </c>
      <c r="H4810" s="10" t="str">
        <f>VLOOKUP(基本表格!E4810,起始地址定义!A:D,4,FALSE)&amp;" "&amp;Q4810</f>
        <v>2123+P2-M6 3#双螺旋运输机B 电机控制 远程</v>
      </c>
      <c r="I4810" s="10" t="str">
        <f t="shared" si="751"/>
        <v>DB100,X1502.5</v>
      </c>
      <c r="J4810" s="13" t="str">
        <f>VLOOKUP(E4810,起始地址定义!A:D,2,FALSE)</f>
        <v>DB100</v>
      </c>
      <c r="K4810" s="12" t="str">
        <f t="shared" si="752"/>
        <v>X1502.5</v>
      </c>
      <c r="L4810" s="13">
        <f>VLOOKUP(E4810,起始地址定义!A:D,3,FALSE)</f>
        <v>1500</v>
      </c>
      <c r="M4810" s="14">
        <f>VLOOKUP($F4810,类型描述及偏移量!$C:$H,2,FALSE)</f>
        <v>2.5</v>
      </c>
      <c r="N4810" s="14" t="str">
        <f>VLOOKUP($F4810,类型描述及偏移量!$C:$H,3,FALSE)</f>
        <v>离散</v>
      </c>
      <c r="O4810" s="14" t="str">
        <f>VLOOKUP($F4810,类型描述及偏移量!$C:$H,4,FALSE)</f>
        <v>None</v>
      </c>
      <c r="P4810" s="14" t="str">
        <f>VLOOKUP($F4810,类型描述及偏移量!$C:$H,5,FALSE)</f>
        <v>Yes</v>
      </c>
      <c r="Q4810" s="14" t="str">
        <f>VLOOKUP($F4810,类型描述及偏移量!$C:$H,6,FALSE)</f>
        <v>远程</v>
      </c>
    </row>
    <row r="4811" hidden="1" spans="1:17">
      <c r="A4811" s="12" t="s">
        <v>128</v>
      </c>
      <c r="B4811" s="12" t="str">
        <f t="shared" si="753"/>
        <v>M6_M</v>
      </c>
      <c r="C4811" s="12" t="str">
        <f t="shared" si="754"/>
        <v>Blocking_ALM</v>
      </c>
      <c r="D4811" s="12" t="str">
        <f t="shared" si="755"/>
        <v>BP_Motor_var</v>
      </c>
      <c r="E4811" s="13" t="str">
        <f t="shared" si="756"/>
        <v>CHPF_M6_M_BP_Motor_var</v>
      </c>
      <c r="F4811" s="14" t="str">
        <f t="shared" si="749"/>
        <v>BP_Motor_var_Blocking_ALM</v>
      </c>
      <c r="G4811" s="10" t="str">
        <f t="shared" si="750"/>
        <v>CHPF_M6_M_Blocking_ALM</v>
      </c>
      <c r="H4811" s="10" t="str">
        <f>VLOOKUP(基本表格!E4811,起始地址定义!A:D,4,FALSE)&amp;" "&amp;Q4811</f>
        <v>2123+P2-M6 3#双螺旋运输机B 电机控制 堵料报警</v>
      </c>
      <c r="I4811" s="10" t="str">
        <f t="shared" si="751"/>
        <v>DB100,X1502.6</v>
      </c>
      <c r="J4811" s="13" t="str">
        <f>VLOOKUP(E4811,起始地址定义!A:D,2,FALSE)</f>
        <v>DB100</v>
      </c>
      <c r="K4811" s="12" t="str">
        <f t="shared" si="752"/>
        <v>X1502.6</v>
      </c>
      <c r="L4811" s="13">
        <f>VLOOKUP(E4811,起始地址定义!A:D,3,FALSE)</f>
        <v>1500</v>
      </c>
      <c r="M4811" s="14">
        <f>VLOOKUP($F4811,类型描述及偏移量!$C:$H,2,FALSE)</f>
        <v>2.6</v>
      </c>
      <c r="N4811" s="14" t="str">
        <f>VLOOKUP($F4811,类型描述及偏移量!$C:$H,3,FALSE)</f>
        <v>离散</v>
      </c>
      <c r="O4811" s="14" t="str">
        <f>VLOOKUP($F4811,类型描述及偏移量!$C:$H,4,FALSE)</f>
        <v>On</v>
      </c>
      <c r="P4811" s="14" t="str">
        <f>VLOOKUP($F4811,类型描述及偏移量!$C:$H,5,FALSE)</f>
        <v>Yes</v>
      </c>
      <c r="Q4811" s="14" t="str">
        <f>VLOOKUP($F4811,类型描述及偏移量!$C:$H,6,FALSE)</f>
        <v>堵料报警</v>
      </c>
    </row>
    <row r="4812" hidden="1" spans="1:17">
      <c r="A4812" s="12" t="s">
        <v>128</v>
      </c>
      <c r="B4812" s="12" t="str">
        <f t="shared" si="753"/>
        <v>M6_M</v>
      </c>
      <c r="C4812" s="12" t="str">
        <f t="shared" si="754"/>
        <v>Blocking_CHK</v>
      </c>
      <c r="D4812" s="12" t="str">
        <f t="shared" si="755"/>
        <v>BP_Motor_var</v>
      </c>
      <c r="E4812" s="13" t="str">
        <f t="shared" si="756"/>
        <v>CHPF_M6_M_BP_Motor_var</v>
      </c>
      <c r="F4812" s="14" t="str">
        <f t="shared" si="749"/>
        <v>BP_Motor_var_Blocking_CHK</v>
      </c>
      <c r="G4812" s="10" t="str">
        <f t="shared" si="750"/>
        <v>CHPF_M6_M_Blocking_CHK</v>
      </c>
      <c r="H4812" s="10" t="str">
        <f>VLOOKUP(基本表格!E4812,起始地址定义!A:D,4,FALSE)&amp;" "&amp;Q4812</f>
        <v>2123+P2-M6 3#双螺旋运输机B 电机控制 堵料检测</v>
      </c>
      <c r="I4812" s="10" t="str">
        <f t="shared" si="751"/>
        <v>DB100,X1502.7</v>
      </c>
      <c r="J4812" s="13" t="str">
        <f>VLOOKUP(E4812,起始地址定义!A:D,2,FALSE)</f>
        <v>DB100</v>
      </c>
      <c r="K4812" s="12" t="str">
        <f t="shared" si="752"/>
        <v>X1502.7</v>
      </c>
      <c r="L4812" s="13">
        <f>VLOOKUP(E4812,起始地址定义!A:D,3,FALSE)</f>
        <v>1500</v>
      </c>
      <c r="M4812" s="14">
        <f>VLOOKUP($F4812,类型描述及偏移量!$C:$H,2,FALSE)</f>
        <v>2.7</v>
      </c>
      <c r="N4812" s="14" t="str">
        <f>VLOOKUP($F4812,类型描述及偏移量!$C:$H,3,FALSE)</f>
        <v>离散</v>
      </c>
      <c r="O4812" s="14" t="str">
        <f>VLOOKUP($F4812,类型描述及偏移量!$C:$H,4,FALSE)</f>
        <v>None</v>
      </c>
      <c r="P4812" s="14" t="str">
        <f>VLOOKUP($F4812,类型描述及偏移量!$C:$H,5,FALSE)</f>
        <v>Yes</v>
      </c>
      <c r="Q4812" s="14" t="str">
        <f>VLOOKUP($F4812,类型描述及偏移量!$C:$H,6,FALSE)</f>
        <v>堵料检测</v>
      </c>
    </row>
    <row r="4813" hidden="1" spans="1:17">
      <c r="A4813" s="12" t="s">
        <v>128</v>
      </c>
      <c r="B4813" s="12" t="str">
        <f t="shared" si="753"/>
        <v>M6_M</v>
      </c>
      <c r="C4813" s="12" t="str">
        <f t="shared" si="754"/>
        <v>Blocking_EN</v>
      </c>
      <c r="D4813" s="12" t="str">
        <f t="shared" si="755"/>
        <v>BP_Motor_var</v>
      </c>
      <c r="E4813" s="13" t="str">
        <f t="shared" si="756"/>
        <v>CHPF_M6_M_BP_Motor_var</v>
      </c>
      <c r="F4813" s="14" t="str">
        <f t="shared" si="749"/>
        <v>BP_Motor_var_Blocking_EN</v>
      </c>
      <c r="G4813" s="10" t="str">
        <f t="shared" si="750"/>
        <v>CHPF_M6_M_Blocking_EN</v>
      </c>
      <c r="H4813" s="10" t="str">
        <f>VLOOKUP(基本表格!E4813,起始地址定义!A:D,4,FALSE)&amp;" "&amp;Q4813</f>
        <v>2123+P2-M6 3#双螺旋运输机B 电机控制 堵料保护使能</v>
      </c>
      <c r="I4813" s="10" t="str">
        <f t="shared" si="751"/>
        <v>DB100,X1503.0</v>
      </c>
      <c r="J4813" s="13" t="str">
        <f>VLOOKUP(E4813,起始地址定义!A:D,2,FALSE)</f>
        <v>DB100</v>
      </c>
      <c r="K4813" s="12" t="str">
        <f t="shared" si="752"/>
        <v>X1503.0</v>
      </c>
      <c r="L4813" s="13">
        <f>VLOOKUP(E4813,起始地址定义!A:D,3,FALSE)</f>
        <v>1500</v>
      </c>
      <c r="M4813" s="14">
        <f>VLOOKUP($F4813,类型描述及偏移量!$C:$H,2,FALSE)</f>
        <v>3</v>
      </c>
      <c r="N4813" s="14" t="str">
        <f>VLOOKUP($F4813,类型描述及偏移量!$C:$H,3,FALSE)</f>
        <v>离散</v>
      </c>
      <c r="O4813" s="14" t="str">
        <f>VLOOKUP($F4813,类型描述及偏移量!$C:$H,4,FALSE)</f>
        <v>None</v>
      </c>
      <c r="P4813" s="14" t="str">
        <f>VLOOKUP($F4813,类型描述及偏移量!$C:$H,5,FALSE)</f>
        <v>No</v>
      </c>
      <c r="Q4813" s="14" t="str">
        <f>VLOOKUP($F4813,类型描述及偏移量!$C:$H,6,FALSE)</f>
        <v>堵料保护使能</v>
      </c>
    </row>
    <row r="4814" hidden="1" spans="1:17">
      <c r="A4814" s="12" t="s">
        <v>128</v>
      </c>
      <c r="B4814" s="12" t="str">
        <f t="shared" si="753"/>
        <v>M6_M</v>
      </c>
      <c r="C4814" s="12" t="str">
        <f t="shared" si="754"/>
        <v>Blocking_Stop</v>
      </c>
      <c r="D4814" s="12" t="str">
        <f t="shared" si="755"/>
        <v>BP_Motor_var</v>
      </c>
      <c r="E4814" s="13" t="str">
        <f t="shared" si="756"/>
        <v>CHPF_M6_M_BP_Motor_var</v>
      </c>
      <c r="F4814" s="14" t="str">
        <f t="shared" si="749"/>
        <v>BP_Motor_var_Blocking_Stop</v>
      </c>
      <c r="G4814" s="10" t="str">
        <f t="shared" si="750"/>
        <v>CHPF_M6_M_Blocking_Stop</v>
      </c>
      <c r="H4814" s="10" t="str">
        <f>VLOOKUP(基本表格!E4814,起始地址定义!A:D,4,FALSE)&amp;" "&amp;Q4814</f>
        <v>2123+P2-M6 3#双螺旋运输机B 电机控制 堵料导致停机</v>
      </c>
      <c r="I4814" s="10" t="str">
        <f t="shared" si="751"/>
        <v>DB100,X1503.1</v>
      </c>
      <c r="J4814" s="13" t="str">
        <f>VLOOKUP(E4814,起始地址定义!A:D,2,FALSE)</f>
        <v>DB100</v>
      </c>
      <c r="K4814" s="12" t="str">
        <f t="shared" si="752"/>
        <v>X1503.1</v>
      </c>
      <c r="L4814" s="13">
        <f>VLOOKUP(E4814,起始地址定义!A:D,3,FALSE)</f>
        <v>1500</v>
      </c>
      <c r="M4814" s="14">
        <f>VLOOKUP($F4814,类型描述及偏移量!$C:$H,2,FALSE)</f>
        <v>3.1</v>
      </c>
      <c r="N4814" s="14" t="str">
        <f>VLOOKUP($F4814,类型描述及偏移量!$C:$H,3,FALSE)</f>
        <v>离散</v>
      </c>
      <c r="O4814" s="14" t="str">
        <f>VLOOKUP($F4814,类型描述及偏移量!$C:$H,4,FALSE)</f>
        <v>On</v>
      </c>
      <c r="P4814" s="14" t="str">
        <f>VLOOKUP($F4814,类型描述及偏移量!$C:$H,5,FALSE)</f>
        <v>Yes</v>
      </c>
      <c r="Q4814" s="14" t="str">
        <f>VLOOKUP($F4814,类型描述及偏移量!$C:$H,6,FALSE)</f>
        <v>堵料导致停机</v>
      </c>
    </row>
    <row r="4815" hidden="1" spans="1:17">
      <c r="A4815" s="12" t="s">
        <v>128</v>
      </c>
      <c r="B4815" s="12" t="str">
        <f t="shared" si="753"/>
        <v>M6_M</v>
      </c>
      <c r="C4815" s="12" t="str">
        <f t="shared" si="754"/>
        <v>BreakTime</v>
      </c>
      <c r="D4815" s="12" t="str">
        <f t="shared" si="755"/>
        <v>BP_Motor_var</v>
      </c>
      <c r="E4815" s="13" t="str">
        <f t="shared" si="756"/>
        <v>CHPF_M6_M_BP_Motor_var</v>
      </c>
      <c r="F4815" s="14" t="str">
        <f t="shared" si="749"/>
        <v>BP_Motor_var_BreakTime</v>
      </c>
      <c r="G4815" s="10" t="str">
        <f t="shared" si="750"/>
        <v>CHPF_M6_M_BreakTime</v>
      </c>
      <c r="H4815" s="10" t="str">
        <f>VLOOKUP(基本表格!E4815,起始地址定义!A:D,4,FALSE)&amp;" "&amp;Q4815</f>
        <v>2123+P2-M6 3#双螺旋运输机B 电机控制 断链超时时间 秒</v>
      </c>
      <c r="I4815" s="10" t="str">
        <f t="shared" si="751"/>
        <v>DB100,INT1504</v>
      </c>
      <c r="J4815" s="13" t="str">
        <f>VLOOKUP(E4815,起始地址定义!A:D,2,FALSE)</f>
        <v>DB100</v>
      </c>
      <c r="K4815" s="12" t="str">
        <f t="shared" si="752"/>
        <v>INT1504</v>
      </c>
      <c r="L4815" s="13">
        <f>VLOOKUP(E4815,起始地址定义!A:D,3,FALSE)</f>
        <v>1500</v>
      </c>
      <c r="M4815" s="14">
        <f>VLOOKUP($F4815,类型描述及偏移量!$C:$H,2,FALSE)</f>
        <v>4</v>
      </c>
      <c r="N4815" s="14" t="str">
        <f>VLOOKUP($F4815,类型描述及偏移量!$C:$H,3,FALSE)</f>
        <v>整型</v>
      </c>
      <c r="O4815" s="14" t="str">
        <f>VLOOKUP($F4815,类型描述及偏移量!$C:$H,4,FALSE)</f>
        <v>None</v>
      </c>
      <c r="P4815" s="14" t="str">
        <f>VLOOKUP($F4815,类型描述及偏移量!$C:$H,5,FALSE)</f>
        <v>No</v>
      </c>
      <c r="Q4815" s="14" t="str">
        <f>VLOOKUP($F4815,类型描述及偏移量!$C:$H,6,FALSE)</f>
        <v>断链超时时间 秒</v>
      </c>
    </row>
    <row r="4816" hidden="1" spans="1:17">
      <c r="A4816" s="12" t="s">
        <v>128</v>
      </c>
      <c r="B4816" s="12" t="str">
        <f t="shared" si="753"/>
        <v>M6_M</v>
      </c>
      <c r="C4816" s="12" t="str">
        <f t="shared" si="754"/>
        <v>BlockingTime</v>
      </c>
      <c r="D4816" s="12" t="str">
        <f t="shared" si="755"/>
        <v>BP_Motor_var</v>
      </c>
      <c r="E4816" s="13" t="str">
        <f t="shared" si="756"/>
        <v>CHPF_M6_M_BP_Motor_var</v>
      </c>
      <c r="F4816" s="14" t="str">
        <f t="shared" si="749"/>
        <v>BP_Motor_var_BlockingTime</v>
      </c>
      <c r="G4816" s="10" t="str">
        <f t="shared" si="750"/>
        <v>CHPF_M6_M_BlockingTime</v>
      </c>
      <c r="H4816" s="10" t="str">
        <f>VLOOKUP(基本表格!E4816,起始地址定义!A:D,4,FALSE)&amp;" "&amp;Q4816</f>
        <v>2123+P2-M6 3#双螺旋运输机B 电机控制 堵料检测时间 秒</v>
      </c>
      <c r="I4816" s="10" t="str">
        <f t="shared" si="751"/>
        <v>DB100,INT1506</v>
      </c>
      <c r="J4816" s="13" t="str">
        <f>VLOOKUP(E4816,起始地址定义!A:D,2,FALSE)</f>
        <v>DB100</v>
      </c>
      <c r="K4816" s="12" t="str">
        <f t="shared" si="752"/>
        <v>INT1506</v>
      </c>
      <c r="L4816" s="13">
        <f>VLOOKUP(E4816,起始地址定义!A:D,3,FALSE)</f>
        <v>1500</v>
      </c>
      <c r="M4816" s="14">
        <f>VLOOKUP($F4816,类型描述及偏移量!$C:$H,2,FALSE)</f>
        <v>6</v>
      </c>
      <c r="N4816" s="14" t="str">
        <f>VLOOKUP($F4816,类型描述及偏移量!$C:$H,3,FALSE)</f>
        <v>整型</v>
      </c>
      <c r="O4816" s="14" t="str">
        <f>VLOOKUP($F4816,类型描述及偏移量!$C:$H,4,FALSE)</f>
        <v>None</v>
      </c>
      <c r="P4816" s="14" t="str">
        <f>VLOOKUP($F4816,类型描述及偏移量!$C:$H,5,FALSE)</f>
        <v>No</v>
      </c>
      <c r="Q4816" s="14" t="str">
        <f>VLOOKUP($F4816,类型描述及偏移量!$C:$H,6,FALSE)</f>
        <v>堵料检测时间 秒</v>
      </c>
    </row>
    <row r="4817" hidden="1" spans="1:17">
      <c r="A4817" s="12" t="s">
        <v>128</v>
      </c>
      <c r="B4817" s="12" t="str">
        <f t="shared" si="753"/>
        <v>M6_M</v>
      </c>
      <c r="C4817" s="12" t="str">
        <f t="shared" si="754"/>
        <v>PullSwitch_CHK</v>
      </c>
      <c r="D4817" s="12" t="str">
        <f t="shared" si="755"/>
        <v>BP_Motor_var</v>
      </c>
      <c r="E4817" s="13" t="str">
        <f t="shared" si="756"/>
        <v>CHPF_M6_M_BP_Motor_var</v>
      </c>
      <c r="F4817" s="14" t="str">
        <f t="shared" si="749"/>
        <v>BP_Motor_var_PullSwitch_CHK</v>
      </c>
      <c r="G4817" s="10" t="str">
        <f t="shared" si="750"/>
        <v>CHPF_M6_M_PullSwitch_CHK</v>
      </c>
      <c r="H4817" s="10" t="str">
        <f>VLOOKUP(基本表格!E4817,起始地址定义!A:D,4,FALSE)&amp;" "&amp;Q4817</f>
        <v>2123+P2-M6 3#双螺旋运输机B 电机控制 拉线开关</v>
      </c>
      <c r="I4817" s="10" t="str">
        <f t="shared" si="751"/>
        <v>DB100,X1508.0</v>
      </c>
      <c r="J4817" s="13" t="str">
        <f>VLOOKUP(E4817,起始地址定义!A:D,2,FALSE)</f>
        <v>DB100</v>
      </c>
      <c r="K4817" s="12" t="str">
        <f t="shared" si="752"/>
        <v>X1508.0</v>
      </c>
      <c r="L4817" s="13">
        <f>VLOOKUP(E4817,起始地址定义!A:D,3,FALSE)</f>
        <v>1500</v>
      </c>
      <c r="M4817" s="14">
        <f>VLOOKUP($F4817,类型描述及偏移量!$C:$H,2,FALSE)</f>
        <v>8</v>
      </c>
      <c r="N4817" s="14" t="str">
        <f>VLOOKUP($F4817,类型描述及偏移量!$C:$H,3,FALSE)</f>
        <v>离散</v>
      </c>
      <c r="O4817" s="14" t="str">
        <f>VLOOKUP($F4817,类型描述及偏移量!$C:$H,4,FALSE)</f>
        <v>On</v>
      </c>
      <c r="P4817" s="14" t="str">
        <f>VLOOKUP($F4817,类型描述及偏移量!$C:$H,5,FALSE)</f>
        <v>Yes</v>
      </c>
      <c r="Q4817" s="14" t="str">
        <f>VLOOKUP($F4817,类型描述及偏移量!$C:$H,6,FALSE)</f>
        <v>拉线开关</v>
      </c>
    </row>
    <row r="4818" hidden="1" spans="1:17">
      <c r="A4818" s="12" t="s">
        <v>128</v>
      </c>
      <c r="B4818" s="12" t="str">
        <f t="shared" si="753"/>
        <v>M6_M</v>
      </c>
      <c r="C4818" s="12" t="str">
        <f t="shared" si="754"/>
        <v>LMD_ALM</v>
      </c>
      <c r="D4818" s="12" t="str">
        <f t="shared" si="755"/>
        <v>BP_Motor_var</v>
      </c>
      <c r="E4818" s="13" t="str">
        <f t="shared" si="756"/>
        <v>CHPF_M6_M_BP_Motor_var</v>
      </c>
      <c r="F4818" s="14" t="str">
        <f t="shared" si="749"/>
        <v>BP_Motor_var_LMD_ALM</v>
      </c>
      <c r="G4818" s="10" t="str">
        <f t="shared" si="750"/>
        <v>CHPF_M6_M_LMD_ALM</v>
      </c>
      <c r="H4818" s="10" t="str">
        <f>VLOOKUP(基本表格!E4818,起始地址定义!A:D,4,FALSE)&amp;" "&amp;Q4818</f>
        <v>2123+P2-M6 3#双螺旋运输机B 电机控制 左跑偏报警</v>
      </c>
      <c r="I4818" s="10" t="str">
        <f t="shared" si="751"/>
        <v>DB100,X1508.1</v>
      </c>
      <c r="J4818" s="13" t="str">
        <f>VLOOKUP(E4818,起始地址定义!A:D,2,FALSE)</f>
        <v>DB100</v>
      </c>
      <c r="K4818" s="12" t="str">
        <f t="shared" si="752"/>
        <v>X1508.1</v>
      </c>
      <c r="L4818" s="13">
        <f>VLOOKUP(E4818,起始地址定义!A:D,3,FALSE)</f>
        <v>1500</v>
      </c>
      <c r="M4818" s="14">
        <f>VLOOKUP($F4818,类型描述及偏移量!$C:$H,2,FALSE)</f>
        <v>8.1</v>
      </c>
      <c r="N4818" s="14" t="str">
        <f>VLOOKUP($F4818,类型描述及偏移量!$C:$H,3,FALSE)</f>
        <v>离散</v>
      </c>
      <c r="O4818" s="14" t="str">
        <f>VLOOKUP($F4818,类型描述及偏移量!$C:$H,4,FALSE)</f>
        <v>On</v>
      </c>
      <c r="P4818" s="14" t="str">
        <f>VLOOKUP($F4818,类型描述及偏移量!$C:$H,5,FALSE)</f>
        <v>Yes</v>
      </c>
      <c r="Q4818" s="14" t="str">
        <f>VLOOKUP($F4818,类型描述及偏移量!$C:$H,6,FALSE)</f>
        <v>左跑偏报警</v>
      </c>
    </row>
    <row r="4819" hidden="1" spans="1:17">
      <c r="A4819" s="12" t="s">
        <v>128</v>
      </c>
      <c r="B4819" s="12" t="str">
        <f t="shared" si="753"/>
        <v>M6_M</v>
      </c>
      <c r="C4819" s="12" t="str">
        <f t="shared" si="754"/>
        <v>LMD_CHK_1</v>
      </c>
      <c r="D4819" s="12" t="str">
        <f t="shared" si="755"/>
        <v>BP_Motor_var</v>
      </c>
      <c r="E4819" s="13" t="str">
        <f t="shared" si="756"/>
        <v>CHPF_M6_M_BP_Motor_var</v>
      </c>
      <c r="F4819" s="14" t="str">
        <f t="shared" si="749"/>
        <v>BP_Motor_var_LMD_CHK_1</v>
      </c>
      <c r="G4819" s="10" t="str">
        <f t="shared" si="750"/>
        <v>CHPF_M6_M_LMD_CHK_1</v>
      </c>
      <c r="H4819" s="10" t="str">
        <f>VLOOKUP(基本表格!E4819,起始地址定义!A:D,4,FALSE)&amp;" "&amp;Q4819</f>
        <v>2123+P2-M6 3#双螺旋运输机B 电机控制 左跑偏1检测</v>
      </c>
      <c r="I4819" s="10" t="str">
        <f t="shared" si="751"/>
        <v>DB100,X1508.2</v>
      </c>
      <c r="J4819" s="13" t="str">
        <f>VLOOKUP(E4819,起始地址定义!A:D,2,FALSE)</f>
        <v>DB100</v>
      </c>
      <c r="K4819" s="12" t="str">
        <f t="shared" si="752"/>
        <v>X1508.2</v>
      </c>
      <c r="L4819" s="13">
        <f>VLOOKUP(E4819,起始地址定义!A:D,3,FALSE)</f>
        <v>1500</v>
      </c>
      <c r="M4819" s="14">
        <f>VLOOKUP($F4819,类型描述及偏移量!$C:$H,2,FALSE)</f>
        <v>8.2</v>
      </c>
      <c r="N4819" s="14" t="str">
        <f>VLOOKUP($F4819,类型描述及偏移量!$C:$H,3,FALSE)</f>
        <v>离散</v>
      </c>
      <c r="O4819" s="14" t="str">
        <f>VLOOKUP($F4819,类型描述及偏移量!$C:$H,4,FALSE)</f>
        <v>None</v>
      </c>
      <c r="P4819" s="14" t="str">
        <f>VLOOKUP($F4819,类型描述及偏移量!$C:$H,5,FALSE)</f>
        <v>Yes</v>
      </c>
      <c r="Q4819" s="14" t="str">
        <f>VLOOKUP($F4819,类型描述及偏移量!$C:$H,6,FALSE)</f>
        <v>左跑偏1检测</v>
      </c>
    </row>
    <row r="4820" hidden="1" spans="1:17">
      <c r="A4820" s="12" t="s">
        <v>128</v>
      </c>
      <c r="B4820" s="12" t="str">
        <f t="shared" si="753"/>
        <v>M6_M</v>
      </c>
      <c r="C4820" s="12" t="str">
        <f t="shared" si="754"/>
        <v>LMD_EN</v>
      </c>
      <c r="D4820" s="12" t="str">
        <f t="shared" si="755"/>
        <v>BP_Motor_var</v>
      </c>
      <c r="E4820" s="13" t="str">
        <f t="shared" si="756"/>
        <v>CHPF_M6_M_BP_Motor_var</v>
      </c>
      <c r="F4820" s="14" t="str">
        <f t="shared" si="749"/>
        <v>BP_Motor_var_LMD_EN</v>
      </c>
      <c r="G4820" s="10" t="str">
        <f t="shared" si="750"/>
        <v>CHPF_M6_M_LMD_EN</v>
      </c>
      <c r="H4820" s="10" t="str">
        <f>VLOOKUP(基本表格!E4820,起始地址定义!A:D,4,FALSE)&amp;" "&amp;Q4820</f>
        <v>2123+P2-M6 3#双螺旋运输机B 电机控制 左跑偏保护使能</v>
      </c>
      <c r="I4820" s="10" t="str">
        <f t="shared" si="751"/>
        <v>DB100,X1508.3</v>
      </c>
      <c r="J4820" s="13" t="str">
        <f>VLOOKUP(E4820,起始地址定义!A:D,2,FALSE)</f>
        <v>DB100</v>
      </c>
      <c r="K4820" s="12" t="str">
        <f t="shared" si="752"/>
        <v>X1508.3</v>
      </c>
      <c r="L4820" s="13">
        <f>VLOOKUP(E4820,起始地址定义!A:D,3,FALSE)</f>
        <v>1500</v>
      </c>
      <c r="M4820" s="14">
        <f>VLOOKUP($F4820,类型描述及偏移量!$C:$H,2,FALSE)</f>
        <v>8.3</v>
      </c>
      <c r="N4820" s="14" t="str">
        <f>VLOOKUP($F4820,类型描述及偏移量!$C:$H,3,FALSE)</f>
        <v>离散</v>
      </c>
      <c r="O4820" s="14" t="str">
        <f>VLOOKUP($F4820,类型描述及偏移量!$C:$H,4,FALSE)</f>
        <v>None</v>
      </c>
      <c r="P4820" s="14" t="str">
        <f>VLOOKUP($F4820,类型描述及偏移量!$C:$H,5,FALSE)</f>
        <v>No</v>
      </c>
      <c r="Q4820" s="14" t="str">
        <f>VLOOKUP($F4820,类型描述及偏移量!$C:$H,6,FALSE)</f>
        <v>左跑偏保护使能</v>
      </c>
    </row>
    <row r="4821" hidden="1" spans="1:17">
      <c r="A4821" s="12" t="s">
        <v>128</v>
      </c>
      <c r="B4821" s="12" t="str">
        <f t="shared" si="753"/>
        <v>M6_M</v>
      </c>
      <c r="C4821" s="12" t="str">
        <f t="shared" si="754"/>
        <v>LMD_Stop</v>
      </c>
      <c r="D4821" s="12" t="str">
        <f t="shared" si="755"/>
        <v>BP_Motor_var</v>
      </c>
      <c r="E4821" s="13" t="str">
        <f t="shared" si="756"/>
        <v>CHPF_M6_M_BP_Motor_var</v>
      </c>
      <c r="F4821" s="14" t="str">
        <f t="shared" si="749"/>
        <v>BP_Motor_var_LMD_Stop</v>
      </c>
      <c r="G4821" s="10" t="str">
        <f t="shared" si="750"/>
        <v>CHPF_M6_M_LMD_Stop</v>
      </c>
      <c r="H4821" s="10" t="str">
        <f>VLOOKUP(基本表格!E4821,起始地址定义!A:D,4,FALSE)&amp;" "&amp;Q4821</f>
        <v>2123+P2-M6 3#双螺旋运输机B 电机控制 左跑偏导致停机</v>
      </c>
      <c r="I4821" s="10" t="str">
        <f t="shared" si="751"/>
        <v>DB100,X1508.4</v>
      </c>
      <c r="J4821" s="13" t="str">
        <f>VLOOKUP(E4821,起始地址定义!A:D,2,FALSE)</f>
        <v>DB100</v>
      </c>
      <c r="K4821" s="12" t="str">
        <f t="shared" si="752"/>
        <v>X1508.4</v>
      </c>
      <c r="L4821" s="13">
        <f>VLOOKUP(E4821,起始地址定义!A:D,3,FALSE)</f>
        <v>1500</v>
      </c>
      <c r="M4821" s="14">
        <f>VLOOKUP($F4821,类型描述及偏移量!$C:$H,2,FALSE)</f>
        <v>8.4</v>
      </c>
      <c r="N4821" s="14" t="str">
        <f>VLOOKUP($F4821,类型描述及偏移量!$C:$H,3,FALSE)</f>
        <v>离散</v>
      </c>
      <c r="O4821" s="14" t="str">
        <f>VLOOKUP($F4821,类型描述及偏移量!$C:$H,4,FALSE)</f>
        <v>On</v>
      </c>
      <c r="P4821" s="14" t="str">
        <f>VLOOKUP($F4821,类型描述及偏移量!$C:$H,5,FALSE)</f>
        <v>Yes</v>
      </c>
      <c r="Q4821" s="14" t="str">
        <f>VLOOKUP($F4821,类型描述及偏移量!$C:$H,6,FALSE)</f>
        <v>左跑偏导致停机</v>
      </c>
    </row>
    <row r="4822" hidden="1" spans="1:17">
      <c r="A4822" s="12" t="s">
        <v>128</v>
      </c>
      <c r="B4822" s="12" t="str">
        <f t="shared" si="753"/>
        <v>M6_M</v>
      </c>
      <c r="C4822" s="12" t="str">
        <f t="shared" si="754"/>
        <v>LMD_Time</v>
      </c>
      <c r="D4822" s="12" t="str">
        <f t="shared" si="755"/>
        <v>BP_Motor_var</v>
      </c>
      <c r="E4822" s="13" t="str">
        <f t="shared" si="756"/>
        <v>CHPF_M6_M_BP_Motor_var</v>
      </c>
      <c r="F4822" s="14" t="str">
        <f t="shared" si="749"/>
        <v>BP_Motor_var_LMD_Time</v>
      </c>
      <c r="G4822" s="10" t="str">
        <f t="shared" si="750"/>
        <v>CHPF_M6_M_LMD_Time</v>
      </c>
      <c r="H4822" s="10" t="str">
        <f>VLOOKUP(基本表格!E4822,起始地址定义!A:D,4,FALSE)&amp;" "&amp;Q4822</f>
        <v>2123+P2-M6 3#双螺旋运输机B 电机控制 左跑偏检测时间</v>
      </c>
      <c r="I4822" s="10" t="str">
        <f t="shared" si="751"/>
        <v>DB100,INT1510</v>
      </c>
      <c r="J4822" s="13" t="str">
        <f>VLOOKUP(E4822,起始地址定义!A:D,2,FALSE)</f>
        <v>DB100</v>
      </c>
      <c r="K4822" s="12" t="str">
        <f t="shared" si="752"/>
        <v>INT1510</v>
      </c>
      <c r="L4822" s="13">
        <f>VLOOKUP(E4822,起始地址定义!A:D,3,FALSE)</f>
        <v>1500</v>
      </c>
      <c r="M4822" s="14">
        <f>VLOOKUP($F4822,类型描述及偏移量!$C:$H,2,FALSE)</f>
        <v>10</v>
      </c>
      <c r="N4822" s="14" t="str">
        <f>VLOOKUP($F4822,类型描述及偏移量!$C:$H,3,FALSE)</f>
        <v>整型</v>
      </c>
      <c r="O4822" s="14" t="str">
        <f>VLOOKUP($F4822,类型描述及偏移量!$C:$H,4,FALSE)</f>
        <v>None</v>
      </c>
      <c r="P4822" s="14" t="str">
        <f>VLOOKUP($F4822,类型描述及偏移量!$C:$H,5,FALSE)</f>
        <v>No</v>
      </c>
      <c r="Q4822" s="14" t="str">
        <f>VLOOKUP($F4822,类型描述及偏移量!$C:$H,6,FALSE)</f>
        <v>左跑偏检测时间</v>
      </c>
    </row>
    <row r="4823" hidden="1" spans="1:17">
      <c r="A4823" s="12" t="s">
        <v>128</v>
      </c>
      <c r="B4823" s="12" t="str">
        <f t="shared" si="753"/>
        <v>M6_M</v>
      </c>
      <c r="C4823" s="12" t="str">
        <f t="shared" si="754"/>
        <v>RMD_ALM</v>
      </c>
      <c r="D4823" s="12" t="str">
        <f t="shared" si="755"/>
        <v>BP_Motor_var</v>
      </c>
      <c r="E4823" s="13" t="str">
        <f t="shared" si="756"/>
        <v>CHPF_M6_M_BP_Motor_var</v>
      </c>
      <c r="F4823" s="14" t="str">
        <f t="shared" si="749"/>
        <v>BP_Motor_var_RMD_ALM</v>
      </c>
      <c r="G4823" s="10" t="str">
        <f t="shared" si="750"/>
        <v>CHPF_M6_M_RMD_ALM</v>
      </c>
      <c r="H4823" s="10" t="str">
        <f>VLOOKUP(基本表格!E4823,起始地址定义!A:D,4,FALSE)&amp;" "&amp;Q4823</f>
        <v>2123+P2-M6 3#双螺旋运输机B 电机控制 右 跑偏报警</v>
      </c>
      <c r="I4823" s="10" t="str">
        <f t="shared" si="751"/>
        <v>DB100,X1512.0</v>
      </c>
      <c r="J4823" s="13" t="str">
        <f>VLOOKUP(E4823,起始地址定义!A:D,2,FALSE)</f>
        <v>DB100</v>
      </c>
      <c r="K4823" s="12" t="str">
        <f t="shared" si="752"/>
        <v>X1512.0</v>
      </c>
      <c r="L4823" s="13">
        <f>VLOOKUP(E4823,起始地址定义!A:D,3,FALSE)</f>
        <v>1500</v>
      </c>
      <c r="M4823" s="14">
        <f>VLOOKUP($F4823,类型描述及偏移量!$C:$H,2,FALSE)</f>
        <v>12</v>
      </c>
      <c r="N4823" s="14" t="str">
        <f>VLOOKUP($F4823,类型描述及偏移量!$C:$H,3,FALSE)</f>
        <v>离散</v>
      </c>
      <c r="O4823" s="14" t="str">
        <f>VLOOKUP($F4823,类型描述及偏移量!$C:$H,4,FALSE)</f>
        <v>On</v>
      </c>
      <c r="P4823" s="14" t="str">
        <f>VLOOKUP($F4823,类型描述及偏移量!$C:$H,5,FALSE)</f>
        <v>Yes</v>
      </c>
      <c r="Q4823" s="14" t="str">
        <f>VLOOKUP($F4823,类型描述及偏移量!$C:$H,6,FALSE)</f>
        <v>右 跑偏报警</v>
      </c>
    </row>
    <row r="4824" hidden="1" spans="1:17">
      <c r="A4824" s="12" t="s">
        <v>128</v>
      </c>
      <c r="B4824" s="12" t="str">
        <f t="shared" si="753"/>
        <v>M6_M</v>
      </c>
      <c r="C4824" s="12" t="str">
        <f t="shared" si="754"/>
        <v>RMD_CHK_1</v>
      </c>
      <c r="D4824" s="12" t="str">
        <f t="shared" si="755"/>
        <v>BP_Motor_var</v>
      </c>
      <c r="E4824" s="13" t="str">
        <f t="shared" si="756"/>
        <v>CHPF_M6_M_BP_Motor_var</v>
      </c>
      <c r="F4824" s="14" t="str">
        <f t="shared" si="749"/>
        <v>BP_Motor_var_RMD_CHK_1</v>
      </c>
      <c r="G4824" s="10" t="str">
        <f t="shared" si="750"/>
        <v>CHPF_M6_M_RMD_CHK_1</v>
      </c>
      <c r="H4824" s="10" t="str">
        <f>VLOOKUP(基本表格!E4824,起始地址定义!A:D,4,FALSE)&amp;" "&amp;Q4824</f>
        <v>2123+P2-M6 3#双螺旋运输机B 电机控制 右跑偏1检测</v>
      </c>
      <c r="I4824" s="10" t="str">
        <f t="shared" si="751"/>
        <v>DB100,X1512.1</v>
      </c>
      <c r="J4824" s="13" t="str">
        <f>VLOOKUP(E4824,起始地址定义!A:D,2,FALSE)</f>
        <v>DB100</v>
      </c>
      <c r="K4824" s="12" t="str">
        <f t="shared" si="752"/>
        <v>X1512.1</v>
      </c>
      <c r="L4824" s="13">
        <f>VLOOKUP(E4824,起始地址定义!A:D,3,FALSE)</f>
        <v>1500</v>
      </c>
      <c r="M4824" s="14">
        <f>VLOOKUP($F4824,类型描述及偏移量!$C:$H,2,FALSE)</f>
        <v>12.1</v>
      </c>
      <c r="N4824" s="14" t="str">
        <f>VLOOKUP($F4824,类型描述及偏移量!$C:$H,3,FALSE)</f>
        <v>离散</v>
      </c>
      <c r="O4824" s="14" t="str">
        <f>VLOOKUP($F4824,类型描述及偏移量!$C:$H,4,FALSE)</f>
        <v>None</v>
      </c>
      <c r="P4824" s="14" t="str">
        <f>VLOOKUP($F4824,类型描述及偏移量!$C:$H,5,FALSE)</f>
        <v>Yes</v>
      </c>
      <c r="Q4824" s="14" t="str">
        <f>VLOOKUP($F4824,类型描述及偏移量!$C:$H,6,FALSE)</f>
        <v>右跑偏1检测</v>
      </c>
    </row>
    <row r="4825" hidden="1" spans="1:17">
      <c r="A4825" s="12" t="s">
        <v>128</v>
      </c>
      <c r="B4825" s="12" t="str">
        <f t="shared" si="753"/>
        <v>M6_M</v>
      </c>
      <c r="C4825" s="12" t="str">
        <f t="shared" si="754"/>
        <v>RMD_EN</v>
      </c>
      <c r="D4825" s="12" t="str">
        <f t="shared" si="755"/>
        <v>BP_Motor_var</v>
      </c>
      <c r="E4825" s="13" t="str">
        <f t="shared" si="756"/>
        <v>CHPF_M6_M_BP_Motor_var</v>
      </c>
      <c r="F4825" s="14" t="str">
        <f t="shared" si="749"/>
        <v>BP_Motor_var_RMD_EN</v>
      </c>
      <c r="G4825" s="10" t="str">
        <f t="shared" si="750"/>
        <v>CHPF_M6_M_RMD_EN</v>
      </c>
      <c r="H4825" s="10" t="str">
        <f>VLOOKUP(基本表格!E4825,起始地址定义!A:D,4,FALSE)&amp;" "&amp;Q4825</f>
        <v>2123+P2-M6 3#双螺旋运输机B 电机控制 右跑偏保护使能</v>
      </c>
      <c r="I4825" s="10" t="str">
        <f t="shared" si="751"/>
        <v>DB100,X1512.2</v>
      </c>
      <c r="J4825" s="13" t="str">
        <f>VLOOKUP(E4825,起始地址定义!A:D,2,FALSE)</f>
        <v>DB100</v>
      </c>
      <c r="K4825" s="12" t="str">
        <f t="shared" si="752"/>
        <v>X1512.2</v>
      </c>
      <c r="L4825" s="13">
        <f>VLOOKUP(E4825,起始地址定义!A:D,3,FALSE)</f>
        <v>1500</v>
      </c>
      <c r="M4825" s="14">
        <f>VLOOKUP($F4825,类型描述及偏移量!$C:$H,2,FALSE)</f>
        <v>12.2</v>
      </c>
      <c r="N4825" s="14" t="str">
        <f>VLOOKUP($F4825,类型描述及偏移量!$C:$H,3,FALSE)</f>
        <v>离散</v>
      </c>
      <c r="O4825" s="14" t="str">
        <f>VLOOKUP($F4825,类型描述及偏移量!$C:$H,4,FALSE)</f>
        <v>None</v>
      </c>
      <c r="P4825" s="14" t="str">
        <f>VLOOKUP($F4825,类型描述及偏移量!$C:$H,5,FALSE)</f>
        <v>No</v>
      </c>
      <c r="Q4825" s="14" t="str">
        <f>VLOOKUP($F4825,类型描述及偏移量!$C:$H,6,FALSE)</f>
        <v>右跑偏保护使能</v>
      </c>
    </row>
    <row r="4826" hidden="1" spans="1:17">
      <c r="A4826" s="12" t="s">
        <v>128</v>
      </c>
      <c r="B4826" s="12" t="str">
        <f t="shared" si="753"/>
        <v>M6_M</v>
      </c>
      <c r="C4826" s="12" t="str">
        <f t="shared" si="754"/>
        <v>RMD_Stop</v>
      </c>
      <c r="D4826" s="12" t="str">
        <f t="shared" si="755"/>
        <v>BP_Motor_var</v>
      </c>
      <c r="E4826" s="13" t="str">
        <f t="shared" si="756"/>
        <v>CHPF_M6_M_BP_Motor_var</v>
      </c>
      <c r="F4826" s="14" t="str">
        <f t="shared" si="749"/>
        <v>BP_Motor_var_RMD_Stop</v>
      </c>
      <c r="G4826" s="10" t="str">
        <f t="shared" si="750"/>
        <v>CHPF_M6_M_RMD_Stop</v>
      </c>
      <c r="H4826" s="10" t="str">
        <f>VLOOKUP(基本表格!E4826,起始地址定义!A:D,4,FALSE)&amp;" "&amp;Q4826</f>
        <v>2123+P2-M6 3#双螺旋运输机B 电机控制 右跑偏导致停机</v>
      </c>
      <c r="I4826" s="10" t="str">
        <f t="shared" si="751"/>
        <v>DB100,X1512.3</v>
      </c>
      <c r="J4826" s="13" t="str">
        <f>VLOOKUP(E4826,起始地址定义!A:D,2,FALSE)</f>
        <v>DB100</v>
      </c>
      <c r="K4826" s="12" t="str">
        <f t="shared" si="752"/>
        <v>X1512.3</v>
      </c>
      <c r="L4826" s="13">
        <f>VLOOKUP(E4826,起始地址定义!A:D,3,FALSE)</f>
        <v>1500</v>
      </c>
      <c r="M4826" s="14">
        <f>VLOOKUP($F4826,类型描述及偏移量!$C:$H,2,FALSE)</f>
        <v>12.3</v>
      </c>
      <c r="N4826" s="14" t="str">
        <f>VLOOKUP($F4826,类型描述及偏移量!$C:$H,3,FALSE)</f>
        <v>离散</v>
      </c>
      <c r="O4826" s="14" t="str">
        <f>VLOOKUP($F4826,类型描述及偏移量!$C:$H,4,FALSE)</f>
        <v>On</v>
      </c>
      <c r="P4826" s="14" t="str">
        <f>VLOOKUP($F4826,类型描述及偏移量!$C:$H,5,FALSE)</f>
        <v>Yes</v>
      </c>
      <c r="Q4826" s="14" t="str">
        <f>VLOOKUP($F4826,类型描述及偏移量!$C:$H,6,FALSE)</f>
        <v>右跑偏导致停机</v>
      </c>
    </row>
    <row r="4827" hidden="1" spans="1:17">
      <c r="A4827" s="12" t="s">
        <v>128</v>
      </c>
      <c r="B4827" s="12" t="str">
        <f t="shared" si="753"/>
        <v>M6_M</v>
      </c>
      <c r="C4827" s="12" t="str">
        <f t="shared" si="754"/>
        <v>RMD_Time</v>
      </c>
      <c r="D4827" s="12" t="str">
        <f t="shared" si="755"/>
        <v>BP_Motor_var</v>
      </c>
      <c r="E4827" s="13" t="str">
        <f t="shared" si="756"/>
        <v>CHPF_M6_M_BP_Motor_var</v>
      </c>
      <c r="F4827" s="14" t="str">
        <f t="shared" si="749"/>
        <v>BP_Motor_var_RMD_Time</v>
      </c>
      <c r="G4827" s="10" t="str">
        <f t="shared" si="750"/>
        <v>CHPF_M6_M_RMD_Time</v>
      </c>
      <c r="H4827" s="10" t="str">
        <f>VLOOKUP(基本表格!E4827,起始地址定义!A:D,4,FALSE)&amp;" "&amp;Q4827</f>
        <v>2123+P2-M6 3#双螺旋运输机B 电机控制 右跑偏检测时间</v>
      </c>
      <c r="I4827" s="10" t="str">
        <f t="shared" si="751"/>
        <v>DB100,INT1514</v>
      </c>
      <c r="J4827" s="13" t="str">
        <f>VLOOKUP(E4827,起始地址定义!A:D,2,FALSE)</f>
        <v>DB100</v>
      </c>
      <c r="K4827" s="12" t="str">
        <f t="shared" si="752"/>
        <v>INT1514</v>
      </c>
      <c r="L4827" s="13">
        <f>VLOOKUP(E4827,起始地址定义!A:D,3,FALSE)</f>
        <v>1500</v>
      </c>
      <c r="M4827" s="14">
        <f>VLOOKUP($F4827,类型描述及偏移量!$C:$H,2,FALSE)</f>
        <v>14</v>
      </c>
      <c r="N4827" s="14" t="str">
        <f>VLOOKUP($F4827,类型描述及偏移量!$C:$H,3,FALSE)</f>
        <v>整型</v>
      </c>
      <c r="O4827" s="14" t="str">
        <f>VLOOKUP($F4827,类型描述及偏移量!$C:$H,4,FALSE)</f>
        <v>None</v>
      </c>
      <c r="P4827" s="14" t="str">
        <f>VLOOKUP($F4827,类型描述及偏移量!$C:$H,5,FALSE)</f>
        <v>No</v>
      </c>
      <c r="Q4827" s="14" t="str">
        <f>VLOOKUP($F4827,类型描述及偏移量!$C:$H,6,FALSE)</f>
        <v>右跑偏检测时间</v>
      </c>
    </row>
    <row r="4828" hidden="1" spans="1:17">
      <c r="A4828" s="12" t="s">
        <v>128</v>
      </c>
      <c r="B4828" s="12" t="str">
        <f t="shared" si="753"/>
        <v>M6_M</v>
      </c>
      <c r="C4828" s="12" t="str">
        <f t="shared" si="754"/>
        <v>Motor_Delta</v>
      </c>
      <c r="D4828" s="12" t="str">
        <f t="shared" si="755"/>
        <v>BP_Motor_var</v>
      </c>
      <c r="E4828" s="13" t="str">
        <f t="shared" si="756"/>
        <v>CHPF_M6_M_BP_Motor_var</v>
      </c>
      <c r="F4828" s="14" t="str">
        <f t="shared" si="749"/>
        <v>BP_Motor_var_Motor_Delta</v>
      </c>
      <c r="G4828" s="10" t="str">
        <f t="shared" si="750"/>
        <v>CHPF_M6_M_Motor_Delta</v>
      </c>
      <c r="H4828" s="10" t="str">
        <f>VLOOKUP(基本表格!E4828,起始地址定义!A:D,4,FALSE)&amp;" "&amp;Q4828</f>
        <v>2123+P2-M6 3#双螺旋运输机B 电机控制 三角型</v>
      </c>
      <c r="I4828" s="10" t="str">
        <f t="shared" si="751"/>
        <v>DB100,X1516.0</v>
      </c>
      <c r="J4828" s="13" t="str">
        <f>VLOOKUP(E4828,起始地址定义!A:D,2,FALSE)</f>
        <v>DB100</v>
      </c>
      <c r="K4828" s="12" t="str">
        <f t="shared" si="752"/>
        <v>X1516.0</v>
      </c>
      <c r="L4828" s="13">
        <f>VLOOKUP(E4828,起始地址定义!A:D,3,FALSE)</f>
        <v>1500</v>
      </c>
      <c r="M4828" s="14">
        <f>VLOOKUP($F4828,类型描述及偏移量!$C:$H,2,FALSE)</f>
        <v>16</v>
      </c>
      <c r="N4828" s="14" t="str">
        <f>VLOOKUP($F4828,类型描述及偏移量!$C:$H,3,FALSE)</f>
        <v>离散</v>
      </c>
      <c r="O4828" s="14" t="str">
        <f>VLOOKUP($F4828,类型描述及偏移量!$C:$H,4,FALSE)</f>
        <v>None</v>
      </c>
      <c r="P4828" s="14" t="str">
        <f>VLOOKUP($F4828,类型描述及偏移量!$C:$H,5,FALSE)</f>
        <v>Yes</v>
      </c>
      <c r="Q4828" s="14" t="str">
        <f>VLOOKUP($F4828,类型描述及偏移量!$C:$H,6,FALSE)</f>
        <v>三角型</v>
      </c>
    </row>
    <row r="4829" hidden="1" spans="1:17">
      <c r="A4829" s="12" t="s">
        <v>128</v>
      </c>
      <c r="B4829" s="12" t="str">
        <f t="shared" si="753"/>
        <v>M6_M</v>
      </c>
      <c r="C4829" s="12" t="str">
        <f t="shared" si="754"/>
        <v>Motor_Wye</v>
      </c>
      <c r="D4829" s="12" t="str">
        <f t="shared" si="755"/>
        <v>BP_Motor_var</v>
      </c>
      <c r="E4829" s="13" t="str">
        <f t="shared" si="756"/>
        <v>CHPF_M6_M_BP_Motor_var</v>
      </c>
      <c r="F4829" s="14" t="str">
        <f t="shared" si="749"/>
        <v>BP_Motor_var_Motor_Wye</v>
      </c>
      <c r="G4829" s="10" t="str">
        <f t="shared" si="750"/>
        <v>CHPF_M6_M_Motor_Wye</v>
      </c>
      <c r="H4829" s="10" t="str">
        <f>VLOOKUP(基本表格!E4829,起始地址定义!A:D,4,FALSE)&amp;" "&amp;Q4829</f>
        <v>2123+P2-M6 3#双螺旋运输机B 电机控制 星型</v>
      </c>
      <c r="I4829" s="10" t="str">
        <f t="shared" si="751"/>
        <v>DB100,X1516.1</v>
      </c>
      <c r="J4829" s="13" t="str">
        <f>VLOOKUP(E4829,起始地址定义!A:D,2,FALSE)</f>
        <v>DB100</v>
      </c>
      <c r="K4829" s="12" t="str">
        <f t="shared" si="752"/>
        <v>X1516.1</v>
      </c>
      <c r="L4829" s="13">
        <f>VLOOKUP(E4829,起始地址定义!A:D,3,FALSE)</f>
        <v>1500</v>
      </c>
      <c r="M4829" s="14">
        <f>VLOOKUP($F4829,类型描述及偏移量!$C:$H,2,FALSE)</f>
        <v>16.1</v>
      </c>
      <c r="N4829" s="14" t="str">
        <f>VLOOKUP($F4829,类型描述及偏移量!$C:$H,3,FALSE)</f>
        <v>离散</v>
      </c>
      <c r="O4829" s="14" t="str">
        <f>VLOOKUP($F4829,类型描述及偏移量!$C:$H,4,FALSE)</f>
        <v>None</v>
      </c>
      <c r="P4829" s="14" t="str">
        <f>VLOOKUP($F4829,类型描述及偏移量!$C:$H,5,FALSE)</f>
        <v>Yes</v>
      </c>
      <c r="Q4829" s="14" t="str">
        <f>VLOOKUP($F4829,类型描述及偏移量!$C:$H,6,FALSE)</f>
        <v>星型</v>
      </c>
    </row>
    <row r="4830" hidden="1" spans="1:17">
      <c r="A4830" s="12" t="s">
        <v>128</v>
      </c>
      <c r="B4830" s="12" t="str">
        <f t="shared" si="753"/>
        <v>M6_M</v>
      </c>
      <c r="C4830" s="12" t="str">
        <f t="shared" si="754"/>
        <v>MSD</v>
      </c>
      <c r="D4830" s="12" t="str">
        <f t="shared" si="755"/>
        <v>BP_Motor_var</v>
      </c>
      <c r="E4830" s="13" t="str">
        <f t="shared" si="756"/>
        <v>CHPF_M6_M_BP_Motor_var</v>
      </c>
      <c r="F4830" s="14" t="str">
        <f t="shared" si="749"/>
        <v>BP_Motor_var_MSD</v>
      </c>
      <c r="G4830" s="10" t="str">
        <f t="shared" si="750"/>
        <v>CHPF_M6_M_MSD</v>
      </c>
      <c r="H4830" s="10" t="str">
        <f>VLOOKUP(基本表格!E4830,起始地址定义!A:D,4,FALSE)&amp;" "&amp;Q4830</f>
        <v>2123+P2-M6 3#双螺旋运输机B 电机控制 维修开关</v>
      </c>
      <c r="I4830" s="10" t="str">
        <f t="shared" si="751"/>
        <v>DB100,X1516.2</v>
      </c>
      <c r="J4830" s="13" t="str">
        <f>VLOOKUP(E4830,起始地址定义!A:D,2,FALSE)</f>
        <v>DB100</v>
      </c>
      <c r="K4830" s="12" t="str">
        <f t="shared" si="752"/>
        <v>X1516.2</v>
      </c>
      <c r="L4830" s="13">
        <f>VLOOKUP(E4830,起始地址定义!A:D,3,FALSE)</f>
        <v>1500</v>
      </c>
      <c r="M4830" s="14">
        <f>VLOOKUP($F4830,类型描述及偏移量!$C:$H,2,FALSE)</f>
        <v>16.2</v>
      </c>
      <c r="N4830" s="14" t="str">
        <f>VLOOKUP($F4830,类型描述及偏移量!$C:$H,3,FALSE)</f>
        <v>离散</v>
      </c>
      <c r="O4830" s="14" t="str">
        <f>VLOOKUP($F4830,类型描述及偏移量!$C:$H,4,FALSE)</f>
        <v>On</v>
      </c>
      <c r="P4830" s="14" t="str">
        <f>VLOOKUP($F4830,类型描述及偏移量!$C:$H,5,FALSE)</f>
        <v>Yes</v>
      </c>
      <c r="Q4830" s="14" t="str">
        <f>VLOOKUP($F4830,类型描述及偏移量!$C:$H,6,FALSE)</f>
        <v>维修开关</v>
      </c>
    </row>
    <row r="4831" hidden="1" spans="1:17">
      <c r="A4831" s="12" t="s">
        <v>128</v>
      </c>
      <c r="B4831" s="12" t="str">
        <f t="shared" si="753"/>
        <v>M6_M</v>
      </c>
      <c r="C4831" s="12" t="str">
        <f t="shared" si="754"/>
        <v>LMD_CHK_2</v>
      </c>
      <c r="D4831" s="12" t="str">
        <f t="shared" si="755"/>
        <v>BP_Motor_var</v>
      </c>
      <c r="E4831" s="13" t="str">
        <f t="shared" si="756"/>
        <v>CHPF_M6_M_BP_Motor_var</v>
      </c>
      <c r="F4831" s="14" t="str">
        <f t="shared" si="749"/>
        <v>BP_Motor_var_LMD_CHK_2</v>
      </c>
      <c r="G4831" s="10" t="str">
        <f t="shared" si="750"/>
        <v>CHPF_M6_M_LMD_CHK_2</v>
      </c>
      <c r="H4831" s="10" t="str">
        <f>VLOOKUP(基本表格!E4831,起始地址定义!A:D,4,FALSE)&amp;" "&amp;Q4831</f>
        <v>2123+P2-M6 3#双螺旋运输机B 电机控制 左跑偏2检测</v>
      </c>
      <c r="I4831" s="10" t="str">
        <f t="shared" si="751"/>
        <v>DB100,X1516.3</v>
      </c>
      <c r="J4831" s="13" t="str">
        <f>VLOOKUP(E4831,起始地址定义!A:D,2,FALSE)</f>
        <v>DB100</v>
      </c>
      <c r="K4831" s="12" t="str">
        <f t="shared" si="752"/>
        <v>X1516.3</v>
      </c>
      <c r="L4831" s="13">
        <f>VLOOKUP(E4831,起始地址定义!A:D,3,FALSE)</f>
        <v>1500</v>
      </c>
      <c r="M4831" s="14">
        <f>VLOOKUP($F4831,类型描述及偏移量!$C:$H,2,FALSE)</f>
        <v>16.3</v>
      </c>
      <c r="N4831" s="14" t="str">
        <f>VLOOKUP($F4831,类型描述及偏移量!$C:$H,3,FALSE)</f>
        <v>离散</v>
      </c>
      <c r="O4831" s="14" t="str">
        <f>VLOOKUP($F4831,类型描述及偏移量!$C:$H,4,FALSE)</f>
        <v>None</v>
      </c>
      <c r="P4831" s="14" t="str">
        <f>VLOOKUP($F4831,类型描述及偏移量!$C:$H,5,FALSE)</f>
        <v>Yes</v>
      </c>
      <c r="Q4831" s="14" t="str">
        <f>VLOOKUP($F4831,类型描述及偏移量!$C:$H,6,FALSE)</f>
        <v>左跑偏2检测</v>
      </c>
    </row>
    <row r="4832" hidden="1" spans="1:17">
      <c r="A4832" s="12" t="s">
        <v>128</v>
      </c>
      <c r="B4832" s="12" t="str">
        <f t="shared" si="753"/>
        <v>M6_M</v>
      </c>
      <c r="C4832" s="12" t="str">
        <f t="shared" si="754"/>
        <v>RMD_CHK_2</v>
      </c>
      <c r="D4832" s="12" t="str">
        <f t="shared" si="755"/>
        <v>BP_Motor_var</v>
      </c>
      <c r="E4832" s="13" t="str">
        <f t="shared" si="756"/>
        <v>CHPF_M6_M_BP_Motor_var</v>
      </c>
      <c r="F4832" s="14" t="str">
        <f t="shared" si="749"/>
        <v>BP_Motor_var_RMD_CHK_2</v>
      </c>
      <c r="G4832" s="10" t="str">
        <f t="shared" si="750"/>
        <v>CHPF_M6_M_RMD_CHK_2</v>
      </c>
      <c r="H4832" s="10" t="str">
        <f>VLOOKUP(基本表格!E4832,起始地址定义!A:D,4,FALSE)&amp;" "&amp;Q4832</f>
        <v>2123+P2-M6 3#双螺旋运输机B 电机控制 右跑偏2检测</v>
      </c>
      <c r="I4832" s="10" t="str">
        <f t="shared" si="751"/>
        <v>DB100,X1516.4</v>
      </c>
      <c r="J4832" s="13" t="str">
        <f>VLOOKUP(E4832,起始地址定义!A:D,2,FALSE)</f>
        <v>DB100</v>
      </c>
      <c r="K4832" s="12" t="str">
        <f t="shared" si="752"/>
        <v>X1516.4</v>
      </c>
      <c r="L4832" s="13">
        <f>VLOOKUP(E4832,起始地址定义!A:D,3,FALSE)</f>
        <v>1500</v>
      </c>
      <c r="M4832" s="14">
        <f>VLOOKUP($F4832,类型描述及偏移量!$C:$H,2,FALSE)</f>
        <v>16.4</v>
      </c>
      <c r="N4832" s="14" t="str">
        <f>VLOOKUP($F4832,类型描述及偏移量!$C:$H,3,FALSE)</f>
        <v>离散</v>
      </c>
      <c r="O4832" s="14" t="str">
        <f>VLOOKUP($F4832,类型描述及偏移量!$C:$H,4,FALSE)</f>
        <v>None</v>
      </c>
      <c r="P4832" s="14" t="str">
        <f>VLOOKUP($F4832,类型描述及偏移量!$C:$H,5,FALSE)</f>
        <v>Yes</v>
      </c>
      <c r="Q4832" s="14" t="str">
        <f>VLOOKUP($F4832,类型描述及偏移量!$C:$H,6,FALSE)</f>
        <v>右跑偏2检测</v>
      </c>
    </row>
    <row r="4833" hidden="1" spans="1:17">
      <c r="A4833" s="12" t="s">
        <v>128</v>
      </c>
      <c r="B4833" s="12" t="str">
        <f t="shared" si="753"/>
        <v>M6_M</v>
      </c>
      <c r="C4833" s="12" t="str">
        <f t="shared" si="754"/>
        <v>InterStarTime</v>
      </c>
      <c r="D4833" s="12" t="str">
        <f t="shared" si="755"/>
        <v>BP_Motor_var</v>
      </c>
      <c r="E4833" s="13" t="str">
        <f t="shared" si="756"/>
        <v>CHPF_M6_M_BP_Motor_var</v>
      </c>
      <c r="F4833" s="14" t="str">
        <f t="shared" si="749"/>
        <v>BP_Motor_var_InterStarTime</v>
      </c>
      <c r="G4833" s="10" t="str">
        <f t="shared" si="750"/>
        <v>CHPF_M6_M_InterStarTime</v>
      </c>
      <c r="H4833" s="10" t="str">
        <f>VLOOKUP(基本表格!E4833,起始地址定义!A:D,4,FALSE)&amp;" "&amp;Q4833</f>
        <v>2123+P2-M6 3#双螺旋运输机B 电机控制 联动启动延时</v>
      </c>
      <c r="I4833" s="10" t="str">
        <f t="shared" si="751"/>
        <v>DB100,INT1518</v>
      </c>
      <c r="J4833" s="13" t="str">
        <f>VLOOKUP(E4833,起始地址定义!A:D,2,FALSE)</f>
        <v>DB100</v>
      </c>
      <c r="K4833" s="12" t="str">
        <f t="shared" si="752"/>
        <v>INT1518</v>
      </c>
      <c r="L4833" s="13">
        <f>VLOOKUP(E4833,起始地址定义!A:D,3,FALSE)</f>
        <v>1500</v>
      </c>
      <c r="M4833" s="14">
        <f>VLOOKUP($F4833,类型描述及偏移量!$C:$H,2,FALSE)</f>
        <v>18</v>
      </c>
      <c r="N4833" s="14" t="str">
        <f>VLOOKUP($F4833,类型描述及偏移量!$C:$H,3,FALSE)</f>
        <v>整型</v>
      </c>
      <c r="O4833" s="14" t="str">
        <f>VLOOKUP($F4833,类型描述及偏移量!$C:$H,4,FALSE)</f>
        <v>None</v>
      </c>
      <c r="P4833" s="14" t="str">
        <f>VLOOKUP($F4833,类型描述及偏移量!$C:$H,5,FALSE)</f>
        <v>No</v>
      </c>
      <c r="Q4833" s="14" t="str">
        <f>VLOOKUP($F4833,类型描述及偏移量!$C:$H,6,FALSE)</f>
        <v>联动启动延时</v>
      </c>
    </row>
    <row r="4834" hidden="1" spans="1:17">
      <c r="A4834" s="12" t="s">
        <v>128</v>
      </c>
      <c r="B4834" s="12" t="str">
        <f t="shared" si="753"/>
        <v>M6_M</v>
      </c>
      <c r="C4834" s="12" t="str">
        <f t="shared" si="754"/>
        <v>Alt_TMR</v>
      </c>
      <c r="D4834" s="12" t="str">
        <f t="shared" si="755"/>
        <v>BP_Motor_var</v>
      </c>
      <c r="E4834" s="13" t="str">
        <f t="shared" si="756"/>
        <v>CHPF_M6_M_BP_Motor_var</v>
      </c>
      <c r="F4834" s="14" t="str">
        <f t="shared" si="749"/>
        <v>BP_Motor_var_Alt_TMR</v>
      </c>
      <c r="G4834" s="10" t="str">
        <f t="shared" si="750"/>
        <v>CHPF_M6_M_Alt_TMR</v>
      </c>
      <c r="H4834" s="10" t="str">
        <f>VLOOKUP(基本表格!E4834,起始地址定义!A:D,4,FALSE)&amp;" "&amp;Q4834</f>
        <v>2123+P2-M6 3#双螺旋运输机B 电机控制 起动转换时间 秒</v>
      </c>
      <c r="I4834" s="10" t="str">
        <f t="shared" si="751"/>
        <v>DB100,INT1520</v>
      </c>
      <c r="J4834" s="13" t="str">
        <f>VLOOKUP(E4834,起始地址定义!A:D,2,FALSE)</f>
        <v>DB100</v>
      </c>
      <c r="K4834" s="12" t="str">
        <f t="shared" si="752"/>
        <v>INT1520</v>
      </c>
      <c r="L4834" s="13">
        <f>VLOOKUP(E4834,起始地址定义!A:D,3,FALSE)</f>
        <v>1500</v>
      </c>
      <c r="M4834" s="14">
        <f>VLOOKUP($F4834,类型描述及偏移量!$C:$H,2,FALSE)</f>
        <v>20</v>
      </c>
      <c r="N4834" s="14" t="str">
        <f>VLOOKUP($F4834,类型描述及偏移量!$C:$H,3,FALSE)</f>
        <v>整型</v>
      </c>
      <c r="O4834" s="14" t="str">
        <f>VLOOKUP($F4834,类型描述及偏移量!$C:$H,4,FALSE)</f>
        <v>None</v>
      </c>
      <c r="P4834" s="14" t="str">
        <f>VLOOKUP($F4834,类型描述及偏移量!$C:$H,5,FALSE)</f>
        <v>No</v>
      </c>
      <c r="Q4834" s="14" t="str">
        <f>VLOOKUP($F4834,类型描述及偏移量!$C:$H,6,FALSE)</f>
        <v>起动转换时间 秒</v>
      </c>
    </row>
    <row r="4835" hidden="1" spans="1:17">
      <c r="A4835" s="12" t="s">
        <v>128</v>
      </c>
      <c r="B4835" s="12" t="str">
        <f t="shared" si="753"/>
        <v>M6_SetFRQ</v>
      </c>
      <c r="C4835" s="12" t="str">
        <f t="shared" si="754"/>
        <v>HiProEN</v>
      </c>
      <c r="D4835" s="12" t="str">
        <f t="shared" si="755"/>
        <v>BP_Value_var</v>
      </c>
      <c r="E4835" s="13" t="str">
        <f t="shared" si="756"/>
        <v>CHPF_M6_SetFRQ_BP_Value_var</v>
      </c>
      <c r="F4835" s="14" t="str">
        <f t="shared" si="749"/>
        <v>BP_Value_var_HiProEN</v>
      </c>
      <c r="G4835" s="10" t="str">
        <f t="shared" si="750"/>
        <v>CHPF_M6_SetFRQ_HiProEN</v>
      </c>
      <c r="H4835" s="10" t="str">
        <f>VLOOKUP(基本表格!E4835,起始地址定义!A:D,4,FALSE)&amp;" "&amp;Q4835</f>
        <v>2123+P2-M6 3#双螺旋运输机B 给定频率 上限保护使能</v>
      </c>
      <c r="I4835" s="10" t="str">
        <f t="shared" si="751"/>
        <v>DB100,X1550.3</v>
      </c>
      <c r="J4835" s="13" t="str">
        <f>VLOOKUP(E4835,起始地址定义!A:D,2,FALSE)</f>
        <v>DB100</v>
      </c>
      <c r="K4835" s="12" t="str">
        <f t="shared" si="752"/>
        <v>X1550.3</v>
      </c>
      <c r="L4835" s="13">
        <f>VLOOKUP(E4835,起始地址定义!A:D,3,FALSE)</f>
        <v>1550</v>
      </c>
      <c r="M4835" s="14">
        <f>VLOOKUP($F4835,类型描述及偏移量!$C:$H,2,FALSE)</f>
        <v>0.299999999999997</v>
      </c>
      <c r="N4835" s="14" t="str">
        <f>VLOOKUP($F4835,类型描述及偏移量!$C:$H,3,FALSE)</f>
        <v>离散</v>
      </c>
      <c r="O4835" s="14" t="str">
        <f>VLOOKUP($F4835,类型描述及偏移量!$C:$H,4,FALSE)</f>
        <v>None</v>
      </c>
      <c r="P4835" s="14" t="str">
        <f>VLOOKUP($F4835,类型描述及偏移量!$C:$H,5,FALSE)</f>
        <v>No</v>
      </c>
      <c r="Q4835" s="14" t="str">
        <f>VLOOKUP($F4835,类型描述及偏移量!$C:$H,6,FALSE)</f>
        <v>上限保护使能</v>
      </c>
    </row>
    <row r="4836" hidden="1" spans="1:17">
      <c r="A4836" s="12" t="s">
        <v>128</v>
      </c>
      <c r="B4836" s="12" t="str">
        <f t="shared" si="753"/>
        <v>M6_SetFRQ</v>
      </c>
      <c r="C4836" s="12" t="str">
        <f t="shared" si="754"/>
        <v>LoProEN</v>
      </c>
      <c r="D4836" s="12" t="str">
        <f t="shared" si="755"/>
        <v>BP_Value_var</v>
      </c>
      <c r="E4836" s="13" t="str">
        <f t="shared" si="756"/>
        <v>CHPF_M6_SetFRQ_BP_Value_var</v>
      </c>
      <c r="F4836" s="14" t="str">
        <f t="shared" si="749"/>
        <v>BP_Value_var_LoProEN</v>
      </c>
      <c r="G4836" s="10" t="str">
        <f t="shared" si="750"/>
        <v>CHPF_M6_SetFRQ_LoProEN</v>
      </c>
      <c r="H4836" s="10" t="str">
        <f>VLOOKUP(基本表格!E4836,起始地址定义!A:D,4,FALSE)&amp;" "&amp;Q4836</f>
        <v>2123+P2-M6 3#双螺旋运输机B 给定频率 下限保护使能</v>
      </c>
      <c r="I4836" s="10" t="str">
        <f t="shared" si="751"/>
        <v>DB100,X1550.4</v>
      </c>
      <c r="J4836" s="13" t="str">
        <f>VLOOKUP(E4836,起始地址定义!A:D,2,FALSE)</f>
        <v>DB100</v>
      </c>
      <c r="K4836" s="12" t="str">
        <f t="shared" si="752"/>
        <v>X1550.4</v>
      </c>
      <c r="L4836" s="13">
        <f>VLOOKUP(E4836,起始地址定义!A:D,3,FALSE)</f>
        <v>1550</v>
      </c>
      <c r="M4836" s="14">
        <f>VLOOKUP($F4836,类型描述及偏移量!$C:$H,2,FALSE)</f>
        <v>0.399999999999999</v>
      </c>
      <c r="N4836" s="14" t="str">
        <f>VLOOKUP($F4836,类型描述及偏移量!$C:$H,3,FALSE)</f>
        <v>离散</v>
      </c>
      <c r="O4836" s="14" t="str">
        <f>VLOOKUP($F4836,类型描述及偏移量!$C:$H,4,FALSE)</f>
        <v>None</v>
      </c>
      <c r="P4836" s="14" t="str">
        <f>VLOOKUP($F4836,类型描述及偏移量!$C:$H,5,FALSE)</f>
        <v>No</v>
      </c>
      <c r="Q4836" s="14" t="str">
        <f>VLOOKUP($F4836,类型描述及偏移量!$C:$H,6,FALSE)</f>
        <v>下限保护使能</v>
      </c>
    </row>
    <row r="4837" hidden="1" spans="1:17">
      <c r="A4837" s="12" t="s">
        <v>128</v>
      </c>
      <c r="B4837" s="12" t="str">
        <f t="shared" si="753"/>
        <v>M6_SetFRQ</v>
      </c>
      <c r="C4837" s="12" t="str">
        <f t="shared" si="754"/>
        <v>HiALM</v>
      </c>
      <c r="D4837" s="12" t="str">
        <f t="shared" si="755"/>
        <v>BP_Value_var</v>
      </c>
      <c r="E4837" s="13" t="str">
        <f t="shared" si="756"/>
        <v>CHPF_M6_SetFRQ_BP_Value_var</v>
      </c>
      <c r="F4837" s="14" t="str">
        <f t="shared" si="749"/>
        <v>BP_Value_var_HiALM</v>
      </c>
      <c r="G4837" s="10" t="str">
        <f t="shared" si="750"/>
        <v>CHPF_M6_SetFRQ_HiALM</v>
      </c>
      <c r="H4837" s="10" t="str">
        <f>VLOOKUP(基本表格!E4837,起始地址定义!A:D,4,FALSE)&amp;" "&amp;Q4837</f>
        <v>2123+P2-M6 3#双螺旋运输机B 给定频率 上限报警</v>
      </c>
      <c r="I4837" s="10" t="str">
        <f t="shared" si="751"/>
        <v>DB100,X1550.5</v>
      </c>
      <c r="J4837" s="13" t="str">
        <f>VLOOKUP(E4837,起始地址定义!A:D,2,FALSE)</f>
        <v>DB100</v>
      </c>
      <c r="K4837" s="12" t="str">
        <f t="shared" si="752"/>
        <v>X1550.5</v>
      </c>
      <c r="L4837" s="13">
        <f>VLOOKUP(E4837,起始地址定义!A:D,3,FALSE)</f>
        <v>1550</v>
      </c>
      <c r="M4837" s="14">
        <f>VLOOKUP($F4837,类型描述及偏移量!$C:$H,2,FALSE)</f>
        <v>0.5</v>
      </c>
      <c r="N4837" s="14" t="str">
        <f>VLOOKUP($F4837,类型描述及偏移量!$C:$H,3,FALSE)</f>
        <v>离散</v>
      </c>
      <c r="O4837" s="14" t="str">
        <f>VLOOKUP($F4837,类型描述及偏移量!$C:$H,4,FALSE)</f>
        <v>None</v>
      </c>
      <c r="P4837" s="14" t="str">
        <f>VLOOKUP($F4837,类型描述及偏移量!$C:$H,5,FALSE)</f>
        <v>Yes</v>
      </c>
      <c r="Q4837" s="14" t="str">
        <f>VLOOKUP($F4837,类型描述及偏移量!$C:$H,6,FALSE)</f>
        <v>上限报警</v>
      </c>
    </row>
    <row r="4838" hidden="1" spans="1:17">
      <c r="A4838" s="12" t="s">
        <v>128</v>
      </c>
      <c r="B4838" s="12" t="str">
        <f t="shared" si="753"/>
        <v>M6_SetFRQ</v>
      </c>
      <c r="C4838" s="12" t="str">
        <f t="shared" si="754"/>
        <v>LoALM</v>
      </c>
      <c r="D4838" s="12" t="str">
        <f t="shared" si="755"/>
        <v>BP_Value_var</v>
      </c>
      <c r="E4838" s="13" t="str">
        <f t="shared" si="756"/>
        <v>CHPF_M6_SetFRQ_BP_Value_var</v>
      </c>
      <c r="F4838" s="14" t="str">
        <f t="shared" si="749"/>
        <v>BP_Value_var_LoALM</v>
      </c>
      <c r="G4838" s="10" t="str">
        <f t="shared" si="750"/>
        <v>CHPF_M6_SetFRQ_LoALM</v>
      </c>
      <c r="H4838" s="10" t="str">
        <f>VLOOKUP(基本表格!E4838,起始地址定义!A:D,4,FALSE)&amp;" "&amp;Q4838</f>
        <v>2123+P2-M6 3#双螺旋运输机B 给定频率 下限报警</v>
      </c>
      <c r="I4838" s="10" t="str">
        <f t="shared" si="751"/>
        <v>DB100,X1550.6</v>
      </c>
      <c r="J4838" s="13" t="str">
        <f>VLOOKUP(E4838,起始地址定义!A:D,2,FALSE)</f>
        <v>DB100</v>
      </c>
      <c r="K4838" s="12" t="str">
        <f t="shared" si="752"/>
        <v>X1550.6</v>
      </c>
      <c r="L4838" s="13">
        <f>VLOOKUP(E4838,起始地址定义!A:D,3,FALSE)</f>
        <v>1550</v>
      </c>
      <c r="M4838" s="14">
        <f>VLOOKUP($F4838,类型描述及偏移量!$C:$H,2,FALSE)</f>
        <v>0.600000000000001</v>
      </c>
      <c r="N4838" s="14" t="str">
        <f>VLOOKUP($F4838,类型描述及偏移量!$C:$H,3,FALSE)</f>
        <v>离散</v>
      </c>
      <c r="O4838" s="14" t="str">
        <f>VLOOKUP($F4838,类型描述及偏移量!$C:$H,4,FALSE)</f>
        <v>None</v>
      </c>
      <c r="P4838" s="14" t="str">
        <f>VLOOKUP($F4838,类型描述及偏移量!$C:$H,5,FALSE)</f>
        <v>Yes</v>
      </c>
      <c r="Q4838" s="14" t="str">
        <f>VLOOKUP($F4838,类型描述及偏移量!$C:$H,6,FALSE)</f>
        <v>下限报警</v>
      </c>
    </row>
    <row r="4839" hidden="1" spans="1:17">
      <c r="A4839" s="12" t="s">
        <v>128</v>
      </c>
      <c r="B4839" s="12" t="str">
        <f t="shared" si="753"/>
        <v>M6_SetFRQ</v>
      </c>
      <c r="C4839" s="12" t="str">
        <f t="shared" si="754"/>
        <v>HiHiALM</v>
      </c>
      <c r="D4839" s="12" t="str">
        <f t="shared" si="755"/>
        <v>BP_Value_var</v>
      </c>
      <c r="E4839" s="13" t="str">
        <f t="shared" si="756"/>
        <v>CHPF_M6_SetFRQ_BP_Value_var</v>
      </c>
      <c r="F4839" s="14" t="str">
        <f t="shared" si="749"/>
        <v>BP_Value_var_HiHiALM</v>
      </c>
      <c r="G4839" s="10" t="str">
        <f t="shared" si="750"/>
        <v>CHPF_M6_SetFRQ_HiHiALM</v>
      </c>
      <c r="H4839" s="10" t="str">
        <f>VLOOKUP(基本表格!E4839,起始地址定义!A:D,4,FALSE)&amp;" "&amp;Q4839</f>
        <v>2123+P2-M6 3#双螺旋运输机B 给定频率 上上限报警</v>
      </c>
      <c r="I4839" s="10" t="str">
        <f t="shared" si="751"/>
        <v>DB100,X1550.7</v>
      </c>
      <c r="J4839" s="13" t="str">
        <f>VLOOKUP(E4839,起始地址定义!A:D,2,FALSE)</f>
        <v>DB100</v>
      </c>
      <c r="K4839" s="12" t="str">
        <f t="shared" si="752"/>
        <v>X1550.7</v>
      </c>
      <c r="L4839" s="13">
        <f>VLOOKUP(E4839,起始地址定义!A:D,3,FALSE)</f>
        <v>1550</v>
      </c>
      <c r="M4839" s="14">
        <f>VLOOKUP($F4839,类型描述及偏移量!$C:$H,2,FALSE)</f>
        <v>0.700000000000003</v>
      </c>
      <c r="N4839" s="14" t="str">
        <f>VLOOKUP($F4839,类型描述及偏移量!$C:$H,3,FALSE)</f>
        <v>离散</v>
      </c>
      <c r="O4839" s="14" t="str">
        <f>VLOOKUP($F4839,类型描述及偏移量!$C:$H,4,FALSE)</f>
        <v>On</v>
      </c>
      <c r="P4839" s="14" t="str">
        <f>VLOOKUP($F4839,类型描述及偏移量!$C:$H,5,FALSE)</f>
        <v>Yes</v>
      </c>
      <c r="Q4839" s="14" t="str">
        <f>VLOOKUP($F4839,类型描述及偏移量!$C:$H,6,FALSE)</f>
        <v>上上限报警</v>
      </c>
    </row>
    <row r="4840" hidden="1" spans="1:17">
      <c r="A4840" s="12" t="s">
        <v>128</v>
      </c>
      <c r="B4840" s="12" t="str">
        <f t="shared" si="753"/>
        <v>M6_SetFRQ</v>
      </c>
      <c r="C4840" s="12" t="str">
        <f t="shared" si="754"/>
        <v>LoLoALM</v>
      </c>
      <c r="D4840" s="12" t="str">
        <f t="shared" si="755"/>
        <v>BP_Value_var</v>
      </c>
      <c r="E4840" s="13" t="str">
        <f t="shared" si="756"/>
        <v>CHPF_M6_SetFRQ_BP_Value_var</v>
      </c>
      <c r="F4840" s="14" t="str">
        <f t="shared" si="749"/>
        <v>BP_Value_var_LoLoALM</v>
      </c>
      <c r="G4840" s="10" t="str">
        <f t="shared" si="750"/>
        <v>CHPF_M6_SetFRQ_LoLoALM</v>
      </c>
      <c r="H4840" s="10" t="str">
        <f>VLOOKUP(基本表格!E4840,起始地址定义!A:D,4,FALSE)&amp;" "&amp;Q4840</f>
        <v>2123+P2-M6 3#双螺旋运输机B 给定频率 下下限报警</v>
      </c>
      <c r="I4840" s="10" t="str">
        <f t="shared" si="751"/>
        <v>DB100,X1551.0</v>
      </c>
      <c r="J4840" s="13" t="str">
        <f>VLOOKUP(E4840,起始地址定义!A:D,2,FALSE)</f>
        <v>DB100</v>
      </c>
      <c r="K4840" s="12" t="str">
        <f t="shared" si="752"/>
        <v>X1551.0</v>
      </c>
      <c r="L4840" s="13">
        <f>VLOOKUP(E4840,起始地址定义!A:D,3,FALSE)</f>
        <v>1550</v>
      </c>
      <c r="M4840" s="14">
        <f>VLOOKUP($F4840,类型描述及偏移量!$C:$H,2,FALSE)</f>
        <v>1</v>
      </c>
      <c r="N4840" s="14" t="str">
        <f>VLOOKUP($F4840,类型描述及偏移量!$C:$H,3,FALSE)</f>
        <v>离散</v>
      </c>
      <c r="O4840" s="14" t="str">
        <f>VLOOKUP($F4840,类型描述及偏移量!$C:$H,4,FALSE)</f>
        <v>On</v>
      </c>
      <c r="P4840" s="14" t="str">
        <f>VLOOKUP($F4840,类型描述及偏移量!$C:$H,5,FALSE)</f>
        <v>Yes</v>
      </c>
      <c r="Q4840" s="14" t="str">
        <f>VLOOKUP($F4840,类型描述及偏移量!$C:$H,6,FALSE)</f>
        <v>下下限报警</v>
      </c>
    </row>
    <row r="4841" hidden="1" spans="1:17">
      <c r="A4841" s="12" t="s">
        <v>128</v>
      </c>
      <c r="B4841" s="12" t="str">
        <f t="shared" si="753"/>
        <v>M6_SetFRQ</v>
      </c>
      <c r="C4841" s="12" t="str">
        <f t="shared" si="754"/>
        <v>LimALM</v>
      </c>
      <c r="D4841" s="12" t="str">
        <f t="shared" si="755"/>
        <v>BP_Value_var</v>
      </c>
      <c r="E4841" s="13" t="str">
        <f t="shared" si="756"/>
        <v>CHPF_M6_SetFRQ_BP_Value_var</v>
      </c>
      <c r="F4841" s="14" t="str">
        <f t="shared" si="749"/>
        <v>BP_Value_var_LimALM</v>
      </c>
      <c r="G4841" s="10" t="str">
        <f t="shared" si="750"/>
        <v>CHPF_M6_SetFRQ_LimALM</v>
      </c>
      <c r="H4841" s="10" t="str">
        <f>VLOOKUP(基本表格!E4841,起始地址定义!A:D,4,FALSE)&amp;" "&amp;Q4841</f>
        <v>2123+P2-M6 3#双螺旋运输机B 给定频率 极限报警</v>
      </c>
      <c r="I4841" s="10" t="str">
        <f t="shared" si="751"/>
        <v>DB100,X1551.1</v>
      </c>
      <c r="J4841" s="13" t="str">
        <f>VLOOKUP(E4841,起始地址定义!A:D,2,FALSE)</f>
        <v>DB100</v>
      </c>
      <c r="K4841" s="12" t="str">
        <f t="shared" si="752"/>
        <v>X1551.1</v>
      </c>
      <c r="L4841" s="13">
        <f>VLOOKUP(E4841,起始地址定义!A:D,3,FALSE)</f>
        <v>1550</v>
      </c>
      <c r="M4841" s="14">
        <f>VLOOKUP($F4841,类型描述及偏移量!$C:$H,2,FALSE)</f>
        <v>1.1</v>
      </c>
      <c r="N4841" s="14" t="str">
        <f>VLOOKUP($F4841,类型描述及偏移量!$C:$H,3,FALSE)</f>
        <v>离散</v>
      </c>
      <c r="O4841" s="14" t="str">
        <f>VLOOKUP($F4841,类型描述及偏移量!$C:$H,4,FALSE)</f>
        <v>On</v>
      </c>
      <c r="P4841" s="14" t="str">
        <f>VLOOKUP($F4841,类型描述及偏移量!$C:$H,5,FALSE)</f>
        <v>Yes</v>
      </c>
      <c r="Q4841" s="14" t="str">
        <f>VLOOKUP($F4841,类型描述及偏移量!$C:$H,6,FALSE)</f>
        <v>极限报警</v>
      </c>
    </row>
    <row r="4842" hidden="1" spans="1:17">
      <c r="A4842" s="12" t="s">
        <v>128</v>
      </c>
      <c r="B4842" s="12" t="str">
        <f t="shared" si="753"/>
        <v>M6_SetFRQ</v>
      </c>
      <c r="C4842" s="12" t="str">
        <f t="shared" si="754"/>
        <v>LostALM</v>
      </c>
      <c r="D4842" s="12" t="str">
        <f t="shared" si="755"/>
        <v>BP_Value_var</v>
      </c>
      <c r="E4842" s="13" t="str">
        <f t="shared" si="756"/>
        <v>CHPF_M6_SetFRQ_BP_Value_var</v>
      </c>
      <c r="F4842" s="14" t="str">
        <f t="shared" si="749"/>
        <v>BP_Value_var_LostALM</v>
      </c>
      <c r="G4842" s="10" t="str">
        <f t="shared" si="750"/>
        <v>CHPF_M6_SetFRQ_LostALM</v>
      </c>
      <c r="H4842" s="10" t="str">
        <f>VLOOKUP(基本表格!E4842,起始地址定义!A:D,4,FALSE)&amp;" "&amp;Q4842</f>
        <v>2123+P2-M6 3#双螺旋运输机B 给定频率 传感器断线报警</v>
      </c>
      <c r="I4842" s="10" t="str">
        <f t="shared" si="751"/>
        <v>DB100,X1551.2</v>
      </c>
      <c r="J4842" s="13" t="str">
        <f>VLOOKUP(E4842,起始地址定义!A:D,2,FALSE)</f>
        <v>DB100</v>
      </c>
      <c r="K4842" s="12" t="str">
        <f t="shared" si="752"/>
        <v>X1551.2</v>
      </c>
      <c r="L4842" s="13">
        <f>VLOOKUP(E4842,起始地址定义!A:D,3,FALSE)</f>
        <v>1550</v>
      </c>
      <c r="M4842" s="14">
        <f>VLOOKUP($F4842,类型描述及偏移量!$C:$H,2,FALSE)</f>
        <v>1.2</v>
      </c>
      <c r="N4842" s="14" t="str">
        <f>VLOOKUP($F4842,类型描述及偏移量!$C:$H,3,FALSE)</f>
        <v>离散</v>
      </c>
      <c r="O4842" s="14" t="str">
        <f>VLOOKUP($F4842,类型描述及偏移量!$C:$H,4,FALSE)</f>
        <v>On</v>
      </c>
      <c r="P4842" s="14" t="str">
        <f>VLOOKUP($F4842,类型描述及偏移量!$C:$H,5,FALSE)</f>
        <v>Yes</v>
      </c>
      <c r="Q4842" s="14" t="str">
        <f>VLOOKUP($F4842,类型描述及偏移量!$C:$H,6,FALSE)</f>
        <v>传感器断线报警</v>
      </c>
    </row>
    <row r="4843" hidden="1" spans="1:17">
      <c r="A4843" s="12" t="s">
        <v>128</v>
      </c>
      <c r="B4843" s="12" t="str">
        <f t="shared" si="753"/>
        <v>M6_SetFRQ</v>
      </c>
      <c r="C4843" s="12" t="str">
        <f t="shared" si="754"/>
        <v>Code</v>
      </c>
      <c r="D4843" s="12" t="str">
        <f t="shared" si="755"/>
        <v>BP_Value_var</v>
      </c>
      <c r="E4843" s="13" t="str">
        <f t="shared" si="756"/>
        <v>CHPF_M6_SetFRQ_BP_Value_var</v>
      </c>
      <c r="F4843" s="14" t="str">
        <f t="shared" si="749"/>
        <v>BP_Value_var_Code</v>
      </c>
      <c r="G4843" s="10" t="str">
        <f t="shared" si="750"/>
        <v>CHPF_M6_SetFRQ_Code</v>
      </c>
      <c r="H4843" s="10" t="str">
        <f>VLOOKUP(基本表格!E4843,起始地址定义!A:D,4,FALSE)&amp;" "&amp;Q4843</f>
        <v>2123+P2-M6 3#双螺旋运输机B 给定频率 实际内码</v>
      </c>
      <c r="I4843" s="10" t="str">
        <f t="shared" si="751"/>
        <v>DB100,INT1552</v>
      </c>
      <c r="J4843" s="13" t="str">
        <f>VLOOKUP(E4843,起始地址定义!A:D,2,FALSE)</f>
        <v>DB100</v>
      </c>
      <c r="K4843" s="12" t="str">
        <f t="shared" si="752"/>
        <v>INT1552</v>
      </c>
      <c r="L4843" s="13">
        <f>VLOOKUP(E4843,起始地址定义!A:D,3,FALSE)</f>
        <v>1550</v>
      </c>
      <c r="M4843" s="14">
        <f>VLOOKUP($F4843,类型描述及偏移量!$C:$H,2,FALSE)</f>
        <v>2</v>
      </c>
      <c r="N4843" s="14" t="str">
        <f>VLOOKUP($F4843,类型描述及偏移量!$C:$H,3,FALSE)</f>
        <v>整型</v>
      </c>
      <c r="O4843" s="14" t="str">
        <f>VLOOKUP($F4843,类型描述及偏移量!$C:$H,4,FALSE)</f>
        <v>None</v>
      </c>
      <c r="P4843" s="14" t="str">
        <f>VLOOKUP($F4843,类型描述及偏移量!$C:$H,5,FALSE)</f>
        <v>Yes</v>
      </c>
      <c r="Q4843" s="14" t="str">
        <f>VLOOKUP($F4843,类型描述及偏移量!$C:$H,6,FALSE)</f>
        <v>实际内码</v>
      </c>
    </row>
    <row r="4844" hidden="1" spans="1:17">
      <c r="A4844" s="12" t="s">
        <v>128</v>
      </c>
      <c r="B4844" s="12" t="str">
        <f t="shared" si="753"/>
        <v>M6_SetFRQ</v>
      </c>
      <c r="C4844" s="12" t="str">
        <f t="shared" si="754"/>
        <v>Value</v>
      </c>
      <c r="D4844" s="12" t="str">
        <f t="shared" si="755"/>
        <v>BP_Value_var</v>
      </c>
      <c r="E4844" s="13" t="str">
        <f t="shared" si="756"/>
        <v>CHPF_M6_SetFRQ_BP_Value_var</v>
      </c>
      <c r="F4844" s="14" t="str">
        <f t="shared" si="749"/>
        <v>BP_Value_var_Value</v>
      </c>
      <c r="G4844" s="10" t="str">
        <f t="shared" si="750"/>
        <v>CHPF_M6_SetFRQ_Value</v>
      </c>
      <c r="H4844" s="10" t="str">
        <f>VLOOKUP(基本表格!E4844,起始地址定义!A:D,4,FALSE)&amp;" "&amp;Q4844</f>
        <v>2123+P2-M6 3#双螺旋运输机B 给定频率 实际值</v>
      </c>
      <c r="I4844" s="10" t="str">
        <f t="shared" si="751"/>
        <v>DB100,REAL1556</v>
      </c>
      <c r="J4844" s="13" t="str">
        <f>VLOOKUP(E4844,起始地址定义!A:D,2,FALSE)</f>
        <v>DB100</v>
      </c>
      <c r="K4844" s="12" t="str">
        <f t="shared" si="752"/>
        <v>REAL1556</v>
      </c>
      <c r="L4844" s="13">
        <f>VLOOKUP(E4844,起始地址定义!A:D,3,FALSE)</f>
        <v>1550</v>
      </c>
      <c r="M4844" s="14">
        <f>VLOOKUP($F4844,类型描述及偏移量!$C:$H,2,FALSE)</f>
        <v>6</v>
      </c>
      <c r="N4844" s="14" t="str">
        <f>VLOOKUP($F4844,类型描述及偏移量!$C:$H,3,FALSE)</f>
        <v>实型</v>
      </c>
      <c r="O4844" s="14" t="str">
        <f>VLOOKUP($F4844,类型描述及偏移量!$C:$H,4,FALSE)</f>
        <v>None</v>
      </c>
      <c r="P4844" s="14" t="str">
        <f>VLOOKUP($F4844,类型描述及偏移量!$C:$H,5,FALSE)</f>
        <v>Yes</v>
      </c>
      <c r="Q4844" s="14" t="str">
        <f>VLOOKUP($F4844,类型描述及偏移量!$C:$H,6,FALSE)</f>
        <v>实际值</v>
      </c>
    </row>
    <row r="4845" hidden="1" spans="1:17">
      <c r="A4845" s="12" t="s">
        <v>128</v>
      </c>
      <c r="B4845" s="12" t="str">
        <f t="shared" si="753"/>
        <v>M6_SetFRQ</v>
      </c>
      <c r="C4845" s="12" t="str">
        <f t="shared" si="754"/>
        <v>Range</v>
      </c>
      <c r="D4845" s="12" t="str">
        <f t="shared" si="755"/>
        <v>BP_Value_var</v>
      </c>
      <c r="E4845" s="13" t="str">
        <f t="shared" si="756"/>
        <v>CHPF_M6_SetFRQ_BP_Value_var</v>
      </c>
      <c r="F4845" s="14" t="str">
        <f t="shared" si="749"/>
        <v>BP_Value_var_Range</v>
      </c>
      <c r="G4845" s="10" t="str">
        <f t="shared" si="750"/>
        <v>CHPF_M6_SetFRQ_Range</v>
      </c>
      <c r="H4845" s="10" t="str">
        <f>VLOOKUP(基本表格!E4845,起始地址定义!A:D,4,FALSE)&amp;" "&amp;Q4845</f>
        <v>2123+P2-M6 3#双螺旋运输机B 给定频率 量程</v>
      </c>
      <c r="I4845" s="10" t="str">
        <f t="shared" si="751"/>
        <v>DB100,REAL1560</v>
      </c>
      <c r="J4845" s="13" t="str">
        <f>VLOOKUP(E4845,起始地址定义!A:D,2,FALSE)</f>
        <v>DB100</v>
      </c>
      <c r="K4845" s="12" t="str">
        <f t="shared" si="752"/>
        <v>REAL1560</v>
      </c>
      <c r="L4845" s="13">
        <f>VLOOKUP(E4845,起始地址定义!A:D,3,FALSE)</f>
        <v>1550</v>
      </c>
      <c r="M4845" s="14">
        <f>VLOOKUP($F4845,类型描述及偏移量!$C:$H,2,FALSE)</f>
        <v>10</v>
      </c>
      <c r="N4845" s="14" t="str">
        <f>VLOOKUP($F4845,类型描述及偏移量!$C:$H,3,FALSE)</f>
        <v>实型</v>
      </c>
      <c r="O4845" s="14" t="str">
        <f>VLOOKUP($F4845,类型描述及偏移量!$C:$H,4,FALSE)</f>
        <v>None</v>
      </c>
      <c r="P4845" s="14" t="str">
        <f>VLOOKUP($F4845,类型描述及偏移量!$C:$H,5,FALSE)</f>
        <v>No</v>
      </c>
      <c r="Q4845" s="14" t="str">
        <f>VLOOKUP($F4845,类型描述及偏移量!$C:$H,6,FALSE)</f>
        <v>量程</v>
      </c>
    </row>
    <row r="4846" hidden="1" spans="1:17">
      <c r="A4846" s="12" t="s">
        <v>128</v>
      </c>
      <c r="B4846" s="12" t="str">
        <f t="shared" si="753"/>
        <v>M6_SetFRQ</v>
      </c>
      <c r="C4846" s="12" t="str">
        <f t="shared" si="754"/>
        <v>Hi</v>
      </c>
      <c r="D4846" s="12" t="str">
        <f t="shared" si="755"/>
        <v>BP_Value_var</v>
      </c>
      <c r="E4846" s="13" t="str">
        <f t="shared" si="756"/>
        <v>CHPF_M6_SetFRQ_BP_Value_var</v>
      </c>
      <c r="F4846" s="14" t="str">
        <f t="shared" si="749"/>
        <v>BP_Value_var_Hi</v>
      </c>
      <c r="G4846" s="10" t="str">
        <f t="shared" si="750"/>
        <v>CHPF_M6_SetFRQ_Hi</v>
      </c>
      <c r="H4846" s="10" t="str">
        <f>VLOOKUP(基本表格!E4846,起始地址定义!A:D,4,FALSE)&amp;" "&amp;Q4846</f>
        <v>2123+P2-M6 3#双螺旋运输机B 给定频率 上限值</v>
      </c>
      <c r="I4846" s="10" t="str">
        <f t="shared" si="751"/>
        <v>DB100,REAL1564</v>
      </c>
      <c r="J4846" s="13" t="str">
        <f>VLOOKUP(E4846,起始地址定义!A:D,2,FALSE)</f>
        <v>DB100</v>
      </c>
      <c r="K4846" s="12" t="str">
        <f t="shared" si="752"/>
        <v>REAL1564</v>
      </c>
      <c r="L4846" s="13">
        <f>VLOOKUP(E4846,起始地址定义!A:D,3,FALSE)</f>
        <v>1550</v>
      </c>
      <c r="M4846" s="14">
        <f>VLOOKUP($F4846,类型描述及偏移量!$C:$H,2,FALSE)</f>
        <v>14</v>
      </c>
      <c r="N4846" s="14" t="str">
        <f>VLOOKUP($F4846,类型描述及偏移量!$C:$H,3,FALSE)</f>
        <v>实型</v>
      </c>
      <c r="O4846" s="14" t="str">
        <f>VLOOKUP($F4846,类型描述及偏移量!$C:$H,4,FALSE)</f>
        <v>None</v>
      </c>
      <c r="P4846" s="14" t="str">
        <f>VLOOKUP($F4846,类型描述及偏移量!$C:$H,5,FALSE)</f>
        <v>No</v>
      </c>
      <c r="Q4846" s="14" t="str">
        <f>VLOOKUP($F4846,类型描述及偏移量!$C:$H,6,FALSE)</f>
        <v>上限值</v>
      </c>
    </row>
    <row r="4847" hidden="1" spans="1:17">
      <c r="A4847" s="12" t="s">
        <v>128</v>
      </c>
      <c r="B4847" s="12" t="str">
        <f t="shared" si="753"/>
        <v>M6_SetFRQ</v>
      </c>
      <c r="C4847" s="12" t="str">
        <f t="shared" si="754"/>
        <v>Lo</v>
      </c>
      <c r="D4847" s="12" t="str">
        <f t="shared" si="755"/>
        <v>BP_Value_var</v>
      </c>
      <c r="E4847" s="13" t="str">
        <f t="shared" si="756"/>
        <v>CHPF_M6_SetFRQ_BP_Value_var</v>
      </c>
      <c r="F4847" s="14" t="str">
        <f t="shared" si="749"/>
        <v>BP_Value_var_Lo</v>
      </c>
      <c r="G4847" s="10" t="str">
        <f t="shared" si="750"/>
        <v>CHPF_M6_SetFRQ_Lo</v>
      </c>
      <c r="H4847" s="10" t="str">
        <f>VLOOKUP(基本表格!E4847,起始地址定义!A:D,4,FALSE)&amp;" "&amp;Q4847</f>
        <v>2123+P2-M6 3#双螺旋运输机B 给定频率 下限值</v>
      </c>
      <c r="I4847" s="10" t="str">
        <f t="shared" si="751"/>
        <v>DB100,REAL1568</v>
      </c>
      <c r="J4847" s="13" t="str">
        <f>VLOOKUP(E4847,起始地址定义!A:D,2,FALSE)</f>
        <v>DB100</v>
      </c>
      <c r="K4847" s="12" t="str">
        <f t="shared" si="752"/>
        <v>REAL1568</v>
      </c>
      <c r="L4847" s="13">
        <f>VLOOKUP(E4847,起始地址定义!A:D,3,FALSE)</f>
        <v>1550</v>
      </c>
      <c r="M4847" s="14">
        <f>VLOOKUP($F4847,类型描述及偏移量!$C:$H,2,FALSE)</f>
        <v>18</v>
      </c>
      <c r="N4847" s="14" t="str">
        <f>VLOOKUP($F4847,类型描述及偏移量!$C:$H,3,FALSE)</f>
        <v>实型</v>
      </c>
      <c r="O4847" s="14" t="str">
        <f>VLOOKUP($F4847,类型描述及偏移量!$C:$H,4,FALSE)</f>
        <v>None</v>
      </c>
      <c r="P4847" s="14" t="str">
        <f>VLOOKUP($F4847,类型描述及偏移量!$C:$H,5,FALSE)</f>
        <v>No</v>
      </c>
      <c r="Q4847" s="14" t="str">
        <f>VLOOKUP($F4847,类型描述及偏移量!$C:$H,6,FALSE)</f>
        <v>下限值</v>
      </c>
    </row>
    <row r="4848" hidden="1" spans="1:17">
      <c r="A4848" s="12" t="s">
        <v>128</v>
      </c>
      <c r="B4848" s="12" t="str">
        <f t="shared" si="753"/>
        <v>M6_SetFRQ</v>
      </c>
      <c r="C4848" s="12" t="str">
        <f t="shared" si="754"/>
        <v>HiHi</v>
      </c>
      <c r="D4848" s="12" t="str">
        <f t="shared" si="755"/>
        <v>BP_Value_var</v>
      </c>
      <c r="E4848" s="13" t="str">
        <f t="shared" si="756"/>
        <v>CHPF_M6_SetFRQ_BP_Value_var</v>
      </c>
      <c r="F4848" s="14" t="str">
        <f t="shared" si="749"/>
        <v>BP_Value_var_HiHi</v>
      </c>
      <c r="G4848" s="10" t="str">
        <f t="shared" si="750"/>
        <v>CHPF_M6_SetFRQ_HiHi</v>
      </c>
      <c r="H4848" s="10" t="str">
        <f>VLOOKUP(基本表格!E4848,起始地址定义!A:D,4,FALSE)&amp;" "&amp;Q4848</f>
        <v>2123+P2-M6 3#双螺旋运输机B 给定频率 上上限值</v>
      </c>
      <c r="I4848" s="10" t="str">
        <f t="shared" si="751"/>
        <v>DB100,REAL1572</v>
      </c>
      <c r="J4848" s="13" t="str">
        <f>VLOOKUP(E4848,起始地址定义!A:D,2,FALSE)</f>
        <v>DB100</v>
      </c>
      <c r="K4848" s="12" t="str">
        <f t="shared" si="752"/>
        <v>REAL1572</v>
      </c>
      <c r="L4848" s="13">
        <f>VLOOKUP(E4848,起始地址定义!A:D,3,FALSE)</f>
        <v>1550</v>
      </c>
      <c r="M4848" s="14">
        <f>VLOOKUP($F4848,类型描述及偏移量!$C:$H,2,FALSE)</f>
        <v>22</v>
      </c>
      <c r="N4848" s="14" t="str">
        <f>VLOOKUP($F4848,类型描述及偏移量!$C:$H,3,FALSE)</f>
        <v>实型</v>
      </c>
      <c r="O4848" s="14" t="str">
        <f>VLOOKUP($F4848,类型描述及偏移量!$C:$H,4,FALSE)</f>
        <v>None</v>
      </c>
      <c r="P4848" s="14" t="str">
        <f>VLOOKUP($F4848,类型描述及偏移量!$C:$H,5,FALSE)</f>
        <v>No</v>
      </c>
      <c r="Q4848" s="14" t="str">
        <f>VLOOKUP($F4848,类型描述及偏移量!$C:$H,6,FALSE)</f>
        <v>上上限值</v>
      </c>
    </row>
    <row r="4849" hidden="1" spans="1:17">
      <c r="A4849" s="12" t="s">
        <v>128</v>
      </c>
      <c r="B4849" s="12" t="str">
        <f t="shared" si="753"/>
        <v>M6_SetFRQ</v>
      </c>
      <c r="C4849" s="12" t="str">
        <f t="shared" si="754"/>
        <v>LoLo</v>
      </c>
      <c r="D4849" s="12" t="str">
        <f t="shared" si="755"/>
        <v>BP_Value_var</v>
      </c>
      <c r="E4849" s="13" t="str">
        <f t="shared" si="756"/>
        <v>CHPF_M6_SetFRQ_BP_Value_var</v>
      </c>
      <c r="F4849" s="14" t="str">
        <f t="shared" si="749"/>
        <v>BP_Value_var_LoLo</v>
      </c>
      <c r="G4849" s="10" t="str">
        <f t="shared" si="750"/>
        <v>CHPF_M6_SetFRQ_LoLo</v>
      </c>
      <c r="H4849" s="10" t="str">
        <f>VLOOKUP(基本表格!E4849,起始地址定义!A:D,4,FALSE)&amp;" "&amp;Q4849</f>
        <v>2123+P2-M6 3#双螺旋运输机B 给定频率 下下限值</v>
      </c>
      <c r="I4849" s="10" t="str">
        <f t="shared" si="751"/>
        <v>DB100,REAL1576</v>
      </c>
      <c r="J4849" s="13" t="str">
        <f>VLOOKUP(E4849,起始地址定义!A:D,2,FALSE)</f>
        <v>DB100</v>
      </c>
      <c r="K4849" s="12" t="str">
        <f t="shared" si="752"/>
        <v>REAL1576</v>
      </c>
      <c r="L4849" s="13">
        <f>VLOOKUP(E4849,起始地址定义!A:D,3,FALSE)</f>
        <v>1550</v>
      </c>
      <c r="M4849" s="14">
        <f>VLOOKUP($F4849,类型描述及偏移量!$C:$H,2,FALSE)</f>
        <v>26</v>
      </c>
      <c r="N4849" s="14" t="str">
        <f>VLOOKUP($F4849,类型描述及偏移量!$C:$H,3,FALSE)</f>
        <v>实型</v>
      </c>
      <c r="O4849" s="14" t="str">
        <f>VLOOKUP($F4849,类型描述及偏移量!$C:$H,4,FALSE)</f>
        <v>None</v>
      </c>
      <c r="P4849" s="14" t="str">
        <f>VLOOKUP($F4849,类型描述及偏移量!$C:$H,5,FALSE)</f>
        <v>No</v>
      </c>
      <c r="Q4849" s="14" t="str">
        <f>VLOOKUP($F4849,类型描述及偏移量!$C:$H,6,FALSE)</f>
        <v>下下限值</v>
      </c>
    </row>
    <row r="4850" hidden="1" spans="1:17">
      <c r="A4850" s="12" t="s">
        <v>128</v>
      </c>
      <c r="B4850" s="12" t="str">
        <f t="shared" si="753"/>
        <v>M6_ActFRQ</v>
      </c>
      <c r="C4850" s="12" t="str">
        <f t="shared" si="754"/>
        <v>HiProEN</v>
      </c>
      <c r="D4850" s="12" t="str">
        <f t="shared" si="755"/>
        <v>BP_Value_var</v>
      </c>
      <c r="E4850" s="13" t="str">
        <f t="shared" si="756"/>
        <v>CHPF_M6_ActFRQ_BP_Value_var</v>
      </c>
      <c r="F4850" s="14" t="str">
        <f t="shared" si="749"/>
        <v>BP_Value_var_HiProEN</v>
      </c>
      <c r="G4850" s="10" t="str">
        <f t="shared" si="750"/>
        <v>CHPF_M6_ActFRQ_HiProEN</v>
      </c>
      <c r="H4850" s="10" t="str">
        <f>VLOOKUP(基本表格!E4850,起始地址定义!A:D,4,FALSE)&amp;" "&amp;Q4850</f>
        <v>2123+P2-M6 3#双螺旋运输机B 反馈频率 上限保护使能</v>
      </c>
      <c r="I4850" s="10" t="str">
        <f t="shared" si="751"/>
        <v>DB100,X1600.3</v>
      </c>
      <c r="J4850" s="13" t="str">
        <f>VLOOKUP(E4850,起始地址定义!A:D,2,FALSE)</f>
        <v>DB100</v>
      </c>
      <c r="K4850" s="12" t="str">
        <f t="shared" si="752"/>
        <v>X1600.3</v>
      </c>
      <c r="L4850" s="13">
        <f>VLOOKUP(E4850,起始地址定义!A:D,3,FALSE)</f>
        <v>1600</v>
      </c>
      <c r="M4850" s="14">
        <f>VLOOKUP($F4850,类型描述及偏移量!$C:$H,2,FALSE)</f>
        <v>0.299999999999997</v>
      </c>
      <c r="N4850" s="14" t="str">
        <f>VLOOKUP($F4850,类型描述及偏移量!$C:$H,3,FALSE)</f>
        <v>离散</v>
      </c>
      <c r="O4850" s="14" t="str">
        <f>VLOOKUP($F4850,类型描述及偏移量!$C:$H,4,FALSE)</f>
        <v>None</v>
      </c>
      <c r="P4850" s="14" t="str">
        <f>VLOOKUP($F4850,类型描述及偏移量!$C:$H,5,FALSE)</f>
        <v>No</v>
      </c>
      <c r="Q4850" s="14" t="str">
        <f>VLOOKUP($F4850,类型描述及偏移量!$C:$H,6,FALSE)</f>
        <v>上限保护使能</v>
      </c>
    </row>
    <row r="4851" hidden="1" spans="1:17">
      <c r="A4851" s="12" t="s">
        <v>128</v>
      </c>
      <c r="B4851" s="12" t="str">
        <f t="shared" si="753"/>
        <v>M6_ActFRQ</v>
      </c>
      <c r="C4851" s="12" t="str">
        <f t="shared" si="754"/>
        <v>LoProEN</v>
      </c>
      <c r="D4851" s="12" t="str">
        <f t="shared" si="755"/>
        <v>BP_Value_var</v>
      </c>
      <c r="E4851" s="13" t="str">
        <f t="shared" si="756"/>
        <v>CHPF_M6_ActFRQ_BP_Value_var</v>
      </c>
      <c r="F4851" s="14" t="str">
        <f t="shared" si="749"/>
        <v>BP_Value_var_LoProEN</v>
      </c>
      <c r="G4851" s="10" t="str">
        <f t="shared" si="750"/>
        <v>CHPF_M6_ActFRQ_LoProEN</v>
      </c>
      <c r="H4851" s="10" t="str">
        <f>VLOOKUP(基本表格!E4851,起始地址定义!A:D,4,FALSE)&amp;" "&amp;Q4851</f>
        <v>2123+P2-M6 3#双螺旋运输机B 反馈频率 下限保护使能</v>
      </c>
      <c r="I4851" s="10" t="str">
        <f t="shared" si="751"/>
        <v>DB100,X1600.4</v>
      </c>
      <c r="J4851" s="13" t="str">
        <f>VLOOKUP(E4851,起始地址定义!A:D,2,FALSE)</f>
        <v>DB100</v>
      </c>
      <c r="K4851" s="12" t="str">
        <f t="shared" si="752"/>
        <v>X1600.4</v>
      </c>
      <c r="L4851" s="13">
        <f>VLOOKUP(E4851,起始地址定义!A:D,3,FALSE)</f>
        <v>1600</v>
      </c>
      <c r="M4851" s="14">
        <f>VLOOKUP($F4851,类型描述及偏移量!$C:$H,2,FALSE)</f>
        <v>0.399999999999999</v>
      </c>
      <c r="N4851" s="14" t="str">
        <f>VLOOKUP($F4851,类型描述及偏移量!$C:$H,3,FALSE)</f>
        <v>离散</v>
      </c>
      <c r="O4851" s="14" t="str">
        <f>VLOOKUP($F4851,类型描述及偏移量!$C:$H,4,FALSE)</f>
        <v>None</v>
      </c>
      <c r="P4851" s="14" t="str">
        <f>VLOOKUP($F4851,类型描述及偏移量!$C:$H,5,FALSE)</f>
        <v>No</v>
      </c>
      <c r="Q4851" s="14" t="str">
        <f>VLOOKUP($F4851,类型描述及偏移量!$C:$H,6,FALSE)</f>
        <v>下限保护使能</v>
      </c>
    </row>
    <row r="4852" hidden="1" spans="1:17">
      <c r="A4852" s="12" t="s">
        <v>128</v>
      </c>
      <c r="B4852" s="12" t="str">
        <f t="shared" si="753"/>
        <v>M6_ActFRQ</v>
      </c>
      <c r="C4852" s="12" t="str">
        <f t="shared" si="754"/>
        <v>HiALM</v>
      </c>
      <c r="D4852" s="12" t="str">
        <f t="shared" si="755"/>
        <v>BP_Value_var</v>
      </c>
      <c r="E4852" s="13" t="str">
        <f t="shared" si="756"/>
        <v>CHPF_M6_ActFRQ_BP_Value_var</v>
      </c>
      <c r="F4852" s="14" t="str">
        <f t="shared" si="749"/>
        <v>BP_Value_var_HiALM</v>
      </c>
      <c r="G4852" s="10" t="str">
        <f t="shared" si="750"/>
        <v>CHPF_M6_ActFRQ_HiALM</v>
      </c>
      <c r="H4852" s="10" t="str">
        <f>VLOOKUP(基本表格!E4852,起始地址定义!A:D,4,FALSE)&amp;" "&amp;Q4852</f>
        <v>2123+P2-M6 3#双螺旋运输机B 反馈频率 上限报警</v>
      </c>
      <c r="I4852" s="10" t="str">
        <f t="shared" si="751"/>
        <v>DB100,X1600.5</v>
      </c>
      <c r="J4852" s="13" t="str">
        <f>VLOOKUP(E4852,起始地址定义!A:D,2,FALSE)</f>
        <v>DB100</v>
      </c>
      <c r="K4852" s="12" t="str">
        <f t="shared" si="752"/>
        <v>X1600.5</v>
      </c>
      <c r="L4852" s="13">
        <f>VLOOKUP(E4852,起始地址定义!A:D,3,FALSE)</f>
        <v>1600</v>
      </c>
      <c r="M4852" s="14">
        <f>VLOOKUP($F4852,类型描述及偏移量!$C:$H,2,FALSE)</f>
        <v>0.5</v>
      </c>
      <c r="N4852" s="14" t="str">
        <f>VLOOKUP($F4852,类型描述及偏移量!$C:$H,3,FALSE)</f>
        <v>离散</v>
      </c>
      <c r="O4852" s="14" t="str">
        <f>VLOOKUP($F4852,类型描述及偏移量!$C:$H,4,FALSE)</f>
        <v>None</v>
      </c>
      <c r="P4852" s="14" t="str">
        <f>VLOOKUP($F4852,类型描述及偏移量!$C:$H,5,FALSE)</f>
        <v>Yes</v>
      </c>
      <c r="Q4852" s="14" t="str">
        <f>VLOOKUP($F4852,类型描述及偏移量!$C:$H,6,FALSE)</f>
        <v>上限报警</v>
      </c>
    </row>
    <row r="4853" hidden="1" spans="1:17">
      <c r="A4853" s="12" t="s">
        <v>128</v>
      </c>
      <c r="B4853" s="12" t="str">
        <f t="shared" si="753"/>
        <v>M6_ActFRQ</v>
      </c>
      <c r="C4853" s="12" t="str">
        <f t="shared" si="754"/>
        <v>LoALM</v>
      </c>
      <c r="D4853" s="12" t="str">
        <f t="shared" si="755"/>
        <v>BP_Value_var</v>
      </c>
      <c r="E4853" s="13" t="str">
        <f t="shared" si="756"/>
        <v>CHPF_M6_ActFRQ_BP_Value_var</v>
      </c>
      <c r="F4853" s="14" t="str">
        <f t="shared" si="749"/>
        <v>BP_Value_var_LoALM</v>
      </c>
      <c r="G4853" s="10" t="str">
        <f t="shared" si="750"/>
        <v>CHPF_M6_ActFRQ_LoALM</v>
      </c>
      <c r="H4853" s="10" t="str">
        <f>VLOOKUP(基本表格!E4853,起始地址定义!A:D,4,FALSE)&amp;" "&amp;Q4853</f>
        <v>2123+P2-M6 3#双螺旋运输机B 反馈频率 下限报警</v>
      </c>
      <c r="I4853" s="10" t="str">
        <f t="shared" si="751"/>
        <v>DB100,X1600.6</v>
      </c>
      <c r="J4853" s="13" t="str">
        <f>VLOOKUP(E4853,起始地址定义!A:D,2,FALSE)</f>
        <v>DB100</v>
      </c>
      <c r="K4853" s="12" t="str">
        <f t="shared" si="752"/>
        <v>X1600.6</v>
      </c>
      <c r="L4853" s="13">
        <f>VLOOKUP(E4853,起始地址定义!A:D,3,FALSE)</f>
        <v>1600</v>
      </c>
      <c r="M4853" s="14">
        <f>VLOOKUP($F4853,类型描述及偏移量!$C:$H,2,FALSE)</f>
        <v>0.600000000000001</v>
      </c>
      <c r="N4853" s="14" t="str">
        <f>VLOOKUP($F4853,类型描述及偏移量!$C:$H,3,FALSE)</f>
        <v>离散</v>
      </c>
      <c r="O4853" s="14" t="str">
        <f>VLOOKUP($F4853,类型描述及偏移量!$C:$H,4,FALSE)</f>
        <v>None</v>
      </c>
      <c r="P4853" s="14" t="str">
        <f>VLOOKUP($F4853,类型描述及偏移量!$C:$H,5,FALSE)</f>
        <v>Yes</v>
      </c>
      <c r="Q4853" s="14" t="str">
        <f>VLOOKUP($F4853,类型描述及偏移量!$C:$H,6,FALSE)</f>
        <v>下限报警</v>
      </c>
    </row>
    <row r="4854" hidden="1" spans="1:17">
      <c r="A4854" s="12" t="s">
        <v>128</v>
      </c>
      <c r="B4854" s="12" t="str">
        <f t="shared" si="753"/>
        <v>M6_ActFRQ</v>
      </c>
      <c r="C4854" s="12" t="str">
        <f t="shared" si="754"/>
        <v>HiHiALM</v>
      </c>
      <c r="D4854" s="12" t="str">
        <f t="shared" si="755"/>
        <v>BP_Value_var</v>
      </c>
      <c r="E4854" s="13" t="str">
        <f t="shared" si="756"/>
        <v>CHPF_M6_ActFRQ_BP_Value_var</v>
      </c>
      <c r="F4854" s="14" t="str">
        <f t="shared" si="749"/>
        <v>BP_Value_var_HiHiALM</v>
      </c>
      <c r="G4854" s="10" t="str">
        <f t="shared" si="750"/>
        <v>CHPF_M6_ActFRQ_HiHiALM</v>
      </c>
      <c r="H4854" s="10" t="str">
        <f>VLOOKUP(基本表格!E4854,起始地址定义!A:D,4,FALSE)&amp;" "&amp;Q4854</f>
        <v>2123+P2-M6 3#双螺旋运输机B 反馈频率 上上限报警</v>
      </c>
      <c r="I4854" s="10" t="str">
        <f t="shared" si="751"/>
        <v>DB100,X1600.7</v>
      </c>
      <c r="J4854" s="13" t="str">
        <f>VLOOKUP(E4854,起始地址定义!A:D,2,FALSE)</f>
        <v>DB100</v>
      </c>
      <c r="K4854" s="12" t="str">
        <f t="shared" si="752"/>
        <v>X1600.7</v>
      </c>
      <c r="L4854" s="13">
        <f>VLOOKUP(E4854,起始地址定义!A:D,3,FALSE)</f>
        <v>1600</v>
      </c>
      <c r="M4854" s="14">
        <f>VLOOKUP($F4854,类型描述及偏移量!$C:$H,2,FALSE)</f>
        <v>0.700000000000003</v>
      </c>
      <c r="N4854" s="14" t="str">
        <f>VLOOKUP($F4854,类型描述及偏移量!$C:$H,3,FALSE)</f>
        <v>离散</v>
      </c>
      <c r="O4854" s="14" t="str">
        <f>VLOOKUP($F4854,类型描述及偏移量!$C:$H,4,FALSE)</f>
        <v>On</v>
      </c>
      <c r="P4854" s="14" t="str">
        <f>VLOOKUP($F4854,类型描述及偏移量!$C:$H,5,FALSE)</f>
        <v>Yes</v>
      </c>
      <c r="Q4854" s="14" t="str">
        <f>VLOOKUP($F4854,类型描述及偏移量!$C:$H,6,FALSE)</f>
        <v>上上限报警</v>
      </c>
    </row>
    <row r="4855" hidden="1" spans="1:17">
      <c r="A4855" s="12" t="s">
        <v>128</v>
      </c>
      <c r="B4855" s="12" t="str">
        <f t="shared" si="753"/>
        <v>M6_ActFRQ</v>
      </c>
      <c r="C4855" s="12" t="str">
        <f t="shared" si="754"/>
        <v>LoLoALM</v>
      </c>
      <c r="D4855" s="12" t="str">
        <f t="shared" si="755"/>
        <v>BP_Value_var</v>
      </c>
      <c r="E4855" s="13" t="str">
        <f t="shared" si="756"/>
        <v>CHPF_M6_ActFRQ_BP_Value_var</v>
      </c>
      <c r="F4855" s="14" t="str">
        <f t="shared" si="749"/>
        <v>BP_Value_var_LoLoALM</v>
      </c>
      <c r="G4855" s="10" t="str">
        <f t="shared" si="750"/>
        <v>CHPF_M6_ActFRQ_LoLoALM</v>
      </c>
      <c r="H4855" s="10" t="str">
        <f>VLOOKUP(基本表格!E4855,起始地址定义!A:D,4,FALSE)&amp;" "&amp;Q4855</f>
        <v>2123+P2-M6 3#双螺旋运输机B 反馈频率 下下限报警</v>
      </c>
      <c r="I4855" s="10" t="str">
        <f t="shared" si="751"/>
        <v>DB100,X1601.0</v>
      </c>
      <c r="J4855" s="13" t="str">
        <f>VLOOKUP(E4855,起始地址定义!A:D,2,FALSE)</f>
        <v>DB100</v>
      </c>
      <c r="K4855" s="12" t="str">
        <f t="shared" si="752"/>
        <v>X1601.0</v>
      </c>
      <c r="L4855" s="13">
        <f>VLOOKUP(E4855,起始地址定义!A:D,3,FALSE)</f>
        <v>1600</v>
      </c>
      <c r="M4855" s="14">
        <f>VLOOKUP($F4855,类型描述及偏移量!$C:$H,2,FALSE)</f>
        <v>1</v>
      </c>
      <c r="N4855" s="14" t="str">
        <f>VLOOKUP($F4855,类型描述及偏移量!$C:$H,3,FALSE)</f>
        <v>离散</v>
      </c>
      <c r="O4855" s="14" t="str">
        <f>VLOOKUP($F4855,类型描述及偏移量!$C:$H,4,FALSE)</f>
        <v>On</v>
      </c>
      <c r="P4855" s="14" t="str">
        <f>VLOOKUP($F4855,类型描述及偏移量!$C:$H,5,FALSE)</f>
        <v>Yes</v>
      </c>
      <c r="Q4855" s="14" t="str">
        <f>VLOOKUP($F4855,类型描述及偏移量!$C:$H,6,FALSE)</f>
        <v>下下限报警</v>
      </c>
    </row>
    <row r="4856" hidden="1" spans="1:17">
      <c r="A4856" s="12" t="s">
        <v>128</v>
      </c>
      <c r="B4856" s="12" t="str">
        <f t="shared" si="753"/>
        <v>M6_ActFRQ</v>
      </c>
      <c r="C4856" s="12" t="str">
        <f t="shared" si="754"/>
        <v>LimALM</v>
      </c>
      <c r="D4856" s="12" t="str">
        <f t="shared" si="755"/>
        <v>BP_Value_var</v>
      </c>
      <c r="E4856" s="13" t="str">
        <f t="shared" si="756"/>
        <v>CHPF_M6_ActFRQ_BP_Value_var</v>
      </c>
      <c r="F4856" s="14" t="str">
        <f t="shared" si="749"/>
        <v>BP_Value_var_LimALM</v>
      </c>
      <c r="G4856" s="10" t="str">
        <f t="shared" si="750"/>
        <v>CHPF_M6_ActFRQ_LimALM</v>
      </c>
      <c r="H4856" s="10" t="str">
        <f>VLOOKUP(基本表格!E4856,起始地址定义!A:D,4,FALSE)&amp;" "&amp;Q4856</f>
        <v>2123+P2-M6 3#双螺旋运输机B 反馈频率 极限报警</v>
      </c>
      <c r="I4856" s="10" t="str">
        <f t="shared" si="751"/>
        <v>DB100,X1601.1</v>
      </c>
      <c r="J4856" s="13" t="str">
        <f>VLOOKUP(E4856,起始地址定义!A:D,2,FALSE)</f>
        <v>DB100</v>
      </c>
      <c r="K4856" s="12" t="str">
        <f t="shared" si="752"/>
        <v>X1601.1</v>
      </c>
      <c r="L4856" s="13">
        <f>VLOOKUP(E4856,起始地址定义!A:D,3,FALSE)</f>
        <v>1600</v>
      </c>
      <c r="M4856" s="14">
        <f>VLOOKUP($F4856,类型描述及偏移量!$C:$H,2,FALSE)</f>
        <v>1.1</v>
      </c>
      <c r="N4856" s="14" t="str">
        <f>VLOOKUP($F4856,类型描述及偏移量!$C:$H,3,FALSE)</f>
        <v>离散</v>
      </c>
      <c r="O4856" s="14" t="str">
        <f>VLOOKUP($F4856,类型描述及偏移量!$C:$H,4,FALSE)</f>
        <v>On</v>
      </c>
      <c r="P4856" s="14" t="str">
        <f>VLOOKUP($F4856,类型描述及偏移量!$C:$H,5,FALSE)</f>
        <v>Yes</v>
      </c>
      <c r="Q4856" s="14" t="str">
        <f>VLOOKUP($F4856,类型描述及偏移量!$C:$H,6,FALSE)</f>
        <v>极限报警</v>
      </c>
    </row>
    <row r="4857" hidden="1" spans="1:17">
      <c r="A4857" s="12" t="s">
        <v>128</v>
      </c>
      <c r="B4857" s="12" t="str">
        <f t="shared" si="753"/>
        <v>M6_ActFRQ</v>
      </c>
      <c r="C4857" s="12" t="str">
        <f t="shared" si="754"/>
        <v>LostALM</v>
      </c>
      <c r="D4857" s="12" t="str">
        <f t="shared" si="755"/>
        <v>BP_Value_var</v>
      </c>
      <c r="E4857" s="13" t="str">
        <f t="shared" si="756"/>
        <v>CHPF_M6_ActFRQ_BP_Value_var</v>
      </c>
      <c r="F4857" s="14" t="str">
        <f t="shared" si="749"/>
        <v>BP_Value_var_LostALM</v>
      </c>
      <c r="G4857" s="10" t="str">
        <f t="shared" si="750"/>
        <v>CHPF_M6_ActFRQ_LostALM</v>
      </c>
      <c r="H4857" s="10" t="str">
        <f>VLOOKUP(基本表格!E4857,起始地址定义!A:D,4,FALSE)&amp;" "&amp;Q4857</f>
        <v>2123+P2-M6 3#双螺旋运输机B 反馈频率 传感器断线报警</v>
      </c>
      <c r="I4857" s="10" t="str">
        <f t="shared" si="751"/>
        <v>DB100,X1601.2</v>
      </c>
      <c r="J4857" s="13" t="str">
        <f>VLOOKUP(E4857,起始地址定义!A:D,2,FALSE)</f>
        <v>DB100</v>
      </c>
      <c r="K4857" s="12" t="str">
        <f t="shared" si="752"/>
        <v>X1601.2</v>
      </c>
      <c r="L4857" s="13">
        <f>VLOOKUP(E4857,起始地址定义!A:D,3,FALSE)</f>
        <v>1600</v>
      </c>
      <c r="M4857" s="14">
        <f>VLOOKUP($F4857,类型描述及偏移量!$C:$H,2,FALSE)</f>
        <v>1.2</v>
      </c>
      <c r="N4857" s="14" t="str">
        <f>VLOOKUP($F4857,类型描述及偏移量!$C:$H,3,FALSE)</f>
        <v>离散</v>
      </c>
      <c r="O4857" s="14" t="str">
        <f>VLOOKUP($F4857,类型描述及偏移量!$C:$H,4,FALSE)</f>
        <v>On</v>
      </c>
      <c r="P4857" s="14" t="str">
        <f>VLOOKUP($F4857,类型描述及偏移量!$C:$H,5,FALSE)</f>
        <v>Yes</v>
      </c>
      <c r="Q4857" s="14" t="str">
        <f>VLOOKUP($F4857,类型描述及偏移量!$C:$H,6,FALSE)</f>
        <v>传感器断线报警</v>
      </c>
    </row>
    <row r="4858" hidden="1" spans="1:17">
      <c r="A4858" s="12" t="s">
        <v>128</v>
      </c>
      <c r="B4858" s="12" t="str">
        <f t="shared" si="753"/>
        <v>M6_ActFRQ</v>
      </c>
      <c r="C4858" s="12" t="str">
        <f t="shared" si="754"/>
        <v>Code</v>
      </c>
      <c r="D4858" s="12" t="str">
        <f t="shared" si="755"/>
        <v>BP_Value_var</v>
      </c>
      <c r="E4858" s="13" t="str">
        <f t="shared" si="756"/>
        <v>CHPF_M6_ActFRQ_BP_Value_var</v>
      </c>
      <c r="F4858" s="14" t="str">
        <f t="shared" si="749"/>
        <v>BP_Value_var_Code</v>
      </c>
      <c r="G4858" s="10" t="str">
        <f t="shared" si="750"/>
        <v>CHPF_M6_ActFRQ_Code</v>
      </c>
      <c r="H4858" s="10" t="str">
        <f>VLOOKUP(基本表格!E4858,起始地址定义!A:D,4,FALSE)&amp;" "&amp;Q4858</f>
        <v>2123+P2-M6 3#双螺旋运输机B 反馈频率 实际内码</v>
      </c>
      <c r="I4858" s="10" t="str">
        <f t="shared" si="751"/>
        <v>DB100,INT1602</v>
      </c>
      <c r="J4858" s="13" t="str">
        <f>VLOOKUP(E4858,起始地址定义!A:D,2,FALSE)</f>
        <v>DB100</v>
      </c>
      <c r="K4858" s="12" t="str">
        <f t="shared" si="752"/>
        <v>INT1602</v>
      </c>
      <c r="L4858" s="13">
        <f>VLOOKUP(E4858,起始地址定义!A:D,3,FALSE)</f>
        <v>1600</v>
      </c>
      <c r="M4858" s="14">
        <f>VLOOKUP($F4858,类型描述及偏移量!$C:$H,2,FALSE)</f>
        <v>2</v>
      </c>
      <c r="N4858" s="14" t="str">
        <f>VLOOKUP($F4858,类型描述及偏移量!$C:$H,3,FALSE)</f>
        <v>整型</v>
      </c>
      <c r="O4858" s="14" t="str">
        <f>VLOOKUP($F4858,类型描述及偏移量!$C:$H,4,FALSE)</f>
        <v>None</v>
      </c>
      <c r="P4858" s="14" t="str">
        <f>VLOOKUP($F4858,类型描述及偏移量!$C:$H,5,FALSE)</f>
        <v>Yes</v>
      </c>
      <c r="Q4858" s="14" t="str">
        <f>VLOOKUP($F4858,类型描述及偏移量!$C:$H,6,FALSE)</f>
        <v>实际内码</v>
      </c>
    </row>
    <row r="4859" hidden="1" spans="1:17">
      <c r="A4859" s="12" t="s">
        <v>128</v>
      </c>
      <c r="B4859" s="12" t="str">
        <f t="shared" si="753"/>
        <v>M6_ActFRQ</v>
      </c>
      <c r="C4859" s="12" t="str">
        <f t="shared" si="754"/>
        <v>Value</v>
      </c>
      <c r="D4859" s="12" t="str">
        <f t="shared" si="755"/>
        <v>BP_Value_var</v>
      </c>
      <c r="E4859" s="13" t="str">
        <f t="shared" si="756"/>
        <v>CHPF_M6_ActFRQ_BP_Value_var</v>
      </c>
      <c r="F4859" s="14" t="str">
        <f t="shared" si="749"/>
        <v>BP_Value_var_Value</v>
      </c>
      <c r="G4859" s="10" t="str">
        <f t="shared" si="750"/>
        <v>CHPF_M6_ActFRQ_Value</v>
      </c>
      <c r="H4859" s="10" t="str">
        <f>VLOOKUP(基本表格!E4859,起始地址定义!A:D,4,FALSE)&amp;" "&amp;Q4859</f>
        <v>2123+P2-M6 3#双螺旋运输机B 反馈频率 实际值</v>
      </c>
      <c r="I4859" s="10" t="str">
        <f t="shared" si="751"/>
        <v>DB100,REAL1606</v>
      </c>
      <c r="J4859" s="13" t="str">
        <f>VLOOKUP(E4859,起始地址定义!A:D,2,FALSE)</f>
        <v>DB100</v>
      </c>
      <c r="K4859" s="12" t="str">
        <f t="shared" si="752"/>
        <v>REAL1606</v>
      </c>
      <c r="L4859" s="13">
        <f>VLOOKUP(E4859,起始地址定义!A:D,3,FALSE)</f>
        <v>1600</v>
      </c>
      <c r="M4859" s="14">
        <f>VLOOKUP($F4859,类型描述及偏移量!$C:$H,2,FALSE)</f>
        <v>6</v>
      </c>
      <c r="N4859" s="14" t="str">
        <f>VLOOKUP($F4859,类型描述及偏移量!$C:$H,3,FALSE)</f>
        <v>实型</v>
      </c>
      <c r="O4859" s="14" t="str">
        <f>VLOOKUP($F4859,类型描述及偏移量!$C:$H,4,FALSE)</f>
        <v>None</v>
      </c>
      <c r="P4859" s="14" t="str">
        <f>VLOOKUP($F4859,类型描述及偏移量!$C:$H,5,FALSE)</f>
        <v>Yes</v>
      </c>
      <c r="Q4859" s="14" t="str">
        <f>VLOOKUP($F4859,类型描述及偏移量!$C:$H,6,FALSE)</f>
        <v>实际值</v>
      </c>
    </row>
    <row r="4860" hidden="1" spans="1:17">
      <c r="A4860" s="12" t="s">
        <v>128</v>
      </c>
      <c r="B4860" s="12" t="str">
        <f t="shared" si="753"/>
        <v>M6_ActFRQ</v>
      </c>
      <c r="C4860" s="12" t="str">
        <f t="shared" si="754"/>
        <v>Range</v>
      </c>
      <c r="D4860" s="12" t="str">
        <f t="shared" si="755"/>
        <v>BP_Value_var</v>
      </c>
      <c r="E4860" s="13" t="str">
        <f t="shared" si="756"/>
        <v>CHPF_M6_ActFRQ_BP_Value_var</v>
      </c>
      <c r="F4860" s="14" t="str">
        <f t="shared" si="749"/>
        <v>BP_Value_var_Range</v>
      </c>
      <c r="G4860" s="10" t="str">
        <f t="shared" si="750"/>
        <v>CHPF_M6_ActFRQ_Range</v>
      </c>
      <c r="H4860" s="10" t="str">
        <f>VLOOKUP(基本表格!E4860,起始地址定义!A:D,4,FALSE)&amp;" "&amp;Q4860</f>
        <v>2123+P2-M6 3#双螺旋运输机B 反馈频率 量程</v>
      </c>
      <c r="I4860" s="10" t="str">
        <f t="shared" si="751"/>
        <v>DB100,REAL1610</v>
      </c>
      <c r="J4860" s="13" t="str">
        <f>VLOOKUP(E4860,起始地址定义!A:D,2,FALSE)</f>
        <v>DB100</v>
      </c>
      <c r="K4860" s="12" t="str">
        <f t="shared" si="752"/>
        <v>REAL1610</v>
      </c>
      <c r="L4860" s="13">
        <f>VLOOKUP(E4860,起始地址定义!A:D,3,FALSE)</f>
        <v>1600</v>
      </c>
      <c r="M4860" s="14">
        <f>VLOOKUP($F4860,类型描述及偏移量!$C:$H,2,FALSE)</f>
        <v>10</v>
      </c>
      <c r="N4860" s="14" t="str">
        <f>VLOOKUP($F4860,类型描述及偏移量!$C:$H,3,FALSE)</f>
        <v>实型</v>
      </c>
      <c r="O4860" s="14" t="str">
        <f>VLOOKUP($F4860,类型描述及偏移量!$C:$H,4,FALSE)</f>
        <v>None</v>
      </c>
      <c r="P4860" s="14" t="str">
        <f>VLOOKUP($F4860,类型描述及偏移量!$C:$H,5,FALSE)</f>
        <v>No</v>
      </c>
      <c r="Q4860" s="14" t="str">
        <f>VLOOKUP($F4860,类型描述及偏移量!$C:$H,6,FALSE)</f>
        <v>量程</v>
      </c>
    </row>
    <row r="4861" hidden="1" spans="1:17">
      <c r="A4861" s="12" t="s">
        <v>128</v>
      </c>
      <c r="B4861" s="12" t="str">
        <f t="shared" si="753"/>
        <v>M6_ActFRQ</v>
      </c>
      <c r="C4861" s="12" t="str">
        <f t="shared" si="754"/>
        <v>Hi</v>
      </c>
      <c r="D4861" s="12" t="str">
        <f t="shared" si="755"/>
        <v>BP_Value_var</v>
      </c>
      <c r="E4861" s="13" t="str">
        <f t="shared" si="756"/>
        <v>CHPF_M6_ActFRQ_BP_Value_var</v>
      </c>
      <c r="F4861" s="14" t="str">
        <f t="shared" ref="F4861:F4924" si="757">D4861&amp;"_"&amp;C4861</f>
        <v>BP_Value_var_Hi</v>
      </c>
      <c r="G4861" s="10" t="str">
        <f t="shared" ref="G4861:G4924" si="758">A4861&amp;"_"&amp;IF(B4861="DB","",B4861&amp;"_")&amp;C4861</f>
        <v>CHPF_M6_ActFRQ_Hi</v>
      </c>
      <c r="H4861" s="10" t="str">
        <f>VLOOKUP(基本表格!E4861,起始地址定义!A:D,4,FALSE)&amp;" "&amp;Q4861</f>
        <v>2123+P2-M6 3#双螺旋运输机B 反馈频率 上限值</v>
      </c>
      <c r="I4861" s="10" t="str">
        <f t="shared" ref="I4861:I4924" si="759">J4861&amp;","&amp;K4861</f>
        <v>DB100,REAL1614</v>
      </c>
      <c r="J4861" s="13" t="str">
        <f>VLOOKUP(E4861,起始地址定义!A:D,2,FALSE)</f>
        <v>DB100</v>
      </c>
      <c r="K4861" s="12" t="str">
        <f t="shared" ref="K4861:K4924" si="760">IF(N4861="离散","X",IF(N4861="实型","REAL","INT"))&amp;IF(N4861="离散",TEXT(L4861+M4861,"0.0"),L4861+M4861)</f>
        <v>REAL1614</v>
      </c>
      <c r="L4861" s="13">
        <f>VLOOKUP(E4861,起始地址定义!A:D,3,FALSE)</f>
        <v>1600</v>
      </c>
      <c r="M4861" s="14">
        <f>VLOOKUP($F4861,类型描述及偏移量!$C:$H,2,FALSE)</f>
        <v>14</v>
      </c>
      <c r="N4861" s="14" t="str">
        <f>VLOOKUP($F4861,类型描述及偏移量!$C:$H,3,FALSE)</f>
        <v>实型</v>
      </c>
      <c r="O4861" s="14" t="str">
        <f>VLOOKUP($F4861,类型描述及偏移量!$C:$H,4,FALSE)</f>
        <v>None</v>
      </c>
      <c r="P4861" s="14" t="str">
        <f>VLOOKUP($F4861,类型描述及偏移量!$C:$H,5,FALSE)</f>
        <v>No</v>
      </c>
      <c r="Q4861" s="14" t="str">
        <f>VLOOKUP($F4861,类型描述及偏移量!$C:$H,6,FALSE)</f>
        <v>上限值</v>
      </c>
    </row>
    <row r="4862" hidden="1" spans="1:17">
      <c r="A4862" s="12" t="s">
        <v>128</v>
      </c>
      <c r="B4862" s="12" t="str">
        <f t="shared" si="753"/>
        <v>M6_ActFRQ</v>
      </c>
      <c r="C4862" s="12" t="str">
        <f t="shared" si="754"/>
        <v>Lo</v>
      </c>
      <c r="D4862" s="12" t="str">
        <f t="shared" si="755"/>
        <v>BP_Value_var</v>
      </c>
      <c r="E4862" s="13" t="str">
        <f t="shared" si="756"/>
        <v>CHPF_M6_ActFRQ_BP_Value_var</v>
      </c>
      <c r="F4862" s="14" t="str">
        <f t="shared" si="757"/>
        <v>BP_Value_var_Lo</v>
      </c>
      <c r="G4862" s="10" t="str">
        <f t="shared" si="758"/>
        <v>CHPF_M6_ActFRQ_Lo</v>
      </c>
      <c r="H4862" s="10" t="str">
        <f>VLOOKUP(基本表格!E4862,起始地址定义!A:D,4,FALSE)&amp;" "&amp;Q4862</f>
        <v>2123+P2-M6 3#双螺旋运输机B 反馈频率 下限值</v>
      </c>
      <c r="I4862" s="10" t="str">
        <f t="shared" si="759"/>
        <v>DB100,REAL1618</v>
      </c>
      <c r="J4862" s="13" t="str">
        <f>VLOOKUP(E4862,起始地址定义!A:D,2,FALSE)</f>
        <v>DB100</v>
      </c>
      <c r="K4862" s="12" t="str">
        <f t="shared" si="760"/>
        <v>REAL1618</v>
      </c>
      <c r="L4862" s="13">
        <f>VLOOKUP(E4862,起始地址定义!A:D,3,FALSE)</f>
        <v>1600</v>
      </c>
      <c r="M4862" s="14">
        <f>VLOOKUP($F4862,类型描述及偏移量!$C:$H,2,FALSE)</f>
        <v>18</v>
      </c>
      <c r="N4862" s="14" t="str">
        <f>VLOOKUP($F4862,类型描述及偏移量!$C:$H,3,FALSE)</f>
        <v>实型</v>
      </c>
      <c r="O4862" s="14" t="str">
        <f>VLOOKUP($F4862,类型描述及偏移量!$C:$H,4,FALSE)</f>
        <v>None</v>
      </c>
      <c r="P4862" s="14" t="str">
        <f>VLOOKUP($F4862,类型描述及偏移量!$C:$H,5,FALSE)</f>
        <v>No</v>
      </c>
      <c r="Q4862" s="14" t="str">
        <f>VLOOKUP($F4862,类型描述及偏移量!$C:$H,6,FALSE)</f>
        <v>下限值</v>
      </c>
    </row>
    <row r="4863" hidden="1" spans="1:17">
      <c r="A4863" s="12" t="s">
        <v>128</v>
      </c>
      <c r="B4863" s="12" t="str">
        <f t="shared" si="753"/>
        <v>M6_ActFRQ</v>
      </c>
      <c r="C4863" s="12" t="str">
        <f t="shared" si="754"/>
        <v>HiHi</v>
      </c>
      <c r="D4863" s="12" t="str">
        <f t="shared" si="755"/>
        <v>BP_Value_var</v>
      </c>
      <c r="E4863" s="13" t="str">
        <f t="shared" si="756"/>
        <v>CHPF_M6_ActFRQ_BP_Value_var</v>
      </c>
      <c r="F4863" s="14" t="str">
        <f t="shared" si="757"/>
        <v>BP_Value_var_HiHi</v>
      </c>
      <c r="G4863" s="10" t="str">
        <f t="shared" si="758"/>
        <v>CHPF_M6_ActFRQ_HiHi</v>
      </c>
      <c r="H4863" s="10" t="str">
        <f>VLOOKUP(基本表格!E4863,起始地址定义!A:D,4,FALSE)&amp;" "&amp;Q4863</f>
        <v>2123+P2-M6 3#双螺旋运输机B 反馈频率 上上限值</v>
      </c>
      <c r="I4863" s="10" t="str">
        <f t="shared" si="759"/>
        <v>DB100,REAL1622</v>
      </c>
      <c r="J4863" s="13" t="str">
        <f>VLOOKUP(E4863,起始地址定义!A:D,2,FALSE)</f>
        <v>DB100</v>
      </c>
      <c r="K4863" s="12" t="str">
        <f t="shared" si="760"/>
        <v>REAL1622</v>
      </c>
      <c r="L4863" s="13">
        <f>VLOOKUP(E4863,起始地址定义!A:D,3,FALSE)</f>
        <v>1600</v>
      </c>
      <c r="M4863" s="14">
        <f>VLOOKUP($F4863,类型描述及偏移量!$C:$H,2,FALSE)</f>
        <v>22</v>
      </c>
      <c r="N4863" s="14" t="str">
        <f>VLOOKUP($F4863,类型描述及偏移量!$C:$H,3,FALSE)</f>
        <v>实型</v>
      </c>
      <c r="O4863" s="14" t="str">
        <f>VLOOKUP($F4863,类型描述及偏移量!$C:$H,4,FALSE)</f>
        <v>None</v>
      </c>
      <c r="P4863" s="14" t="str">
        <f>VLOOKUP($F4863,类型描述及偏移量!$C:$H,5,FALSE)</f>
        <v>No</v>
      </c>
      <c r="Q4863" s="14" t="str">
        <f>VLOOKUP($F4863,类型描述及偏移量!$C:$H,6,FALSE)</f>
        <v>上上限值</v>
      </c>
    </row>
    <row r="4864" hidden="1" spans="1:17">
      <c r="A4864" s="12" t="s">
        <v>128</v>
      </c>
      <c r="B4864" s="12" t="str">
        <f t="shared" si="753"/>
        <v>M6_ActFRQ</v>
      </c>
      <c r="C4864" s="12" t="str">
        <f t="shared" si="754"/>
        <v>LoLo</v>
      </c>
      <c r="D4864" s="12" t="str">
        <f t="shared" si="755"/>
        <v>BP_Value_var</v>
      </c>
      <c r="E4864" s="13" t="str">
        <f t="shared" si="756"/>
        <v>CHPF_M6_ActFRQ_BP_Value_var</v>
      </c>
      <c r="F4864" s="14" t="str">
        <f t="shared" si="757"/>
        <v>BP_Value_var_LoLo</v>
      </c>
      <c r="G4864" s="10" t="str">
        <f t="shared" si="758"/>
        <v>CHPF_M6_ActFRQ_LoLo</v>
      </c>
      <c r="H4864" s="10" t="str">
        <f>VLOOKUP(基本表格!E4864,起始地址定义!A:D,4,FALSE)&amp;" "&amp;Q4864</f>
        <v>2123+P2-M6 3#双螺旋运输机B 反馈频率 下下限值</v>
      </c>
      <c r="I4864" s="10" t="str">
        <f t="shared" si="759"/>
        <v>DB100,REAL1626</v>
      </c>
      <c r="J4864" s="13" t="str">
        <f>VLOOKUP(E4864,起始地址定义!A:D,2,FALSE)</f>
        <v>DB100</v>
      </c>
      <c r="K4864" s="12" t="str">
        <f t="shared" si="760"/>
        <v>REAL1626</v>
      </c>
      <c r="L4864" s="13">
        <f>VLOOKUP(E4864,起始地址定义!A:D,3,FALSE)</f>
        <v>1600</v>
      </c>
      <c r="M4864" s="14">
        <f>VLOOKUP($F4864,类型描述及偏移量!$C:$H,2,FALSE)</f>
        <v>26</v>
      </c>
      <c r="N4864" s="14" t="str">
        <f>VLOOKUP($F4864,类型描述及偏移量!$C:$H,3,FALSE)</f>
        <v>实型</v>
      </c>
      <c r="O4864" s="14" t="str">
        <f>VLOOKUP($F4864,类型描述及偏移量!$C:$H,4,FALSE)</f>
        <v>None</v>
      </c>
      <c r="P4864" s="14" t="str">
        <f>VLOOKUP($F4864,类型描述及偏移量!$C:$H,5,FALSE)</f>
        <v>No</v>
      </c>
      <c r="Q4864" s="14" t="str">
        <f>VLOOKUP($F4864,类型描述及偏移量!$C:$H,6,FALSE)</f>
        <v>下下限值</v>
      </c>
    </row>
    <row r="4865" hidden="1" spans="1:17">
      <c r="A4865" s="12" t="s">
        <v>128</v>
      </c>
      <c r="B4865" s="12" t="str">
        <f t="shared" si="753"/>
        <v>M6_Comm</v>
      </c>
      <c r="C4865" s="12" t="str">
        <f t="shared" si="754"/>
        <v>REL</v>
      </c>
      <c r="D4865" s="12" t="str">
        <f t="shared" si="755"/>
        <v>BP_G120_var</v>
      </c>
      <c r="E4865" s="13" t="str">
        <f t="shared" si="756"/>
        <v>CHPF_M6_Comm_BP_G120_var</v>
      </c>
      <c r="F4865" s="14" t="str">
        <f t="shared" si="757"/>
        <v>BP_G120_var_REL</v>
      </c>
      <c r="G4865" s="10" t="str">
        <f t="shared" si="758"/>
        <v>CHPF_M6_Comm_REL</v>
      </c>
      <c r="H4865" s="10" t="str">
        <f>VLOOKUP(基本表格!E4865,起始地址定义!A:D,4,FALSE)&amp;" "&amp;Q4865</f>
        <v>2123+P2-M6 3#双螺旋运输机B 变频器通讯 备妥（不能与正转信号使用同一个）</v>
      </c>
      <c r="I4865" s="10" t="str">
        <f t="shared" si="759"/>
        <v>DB100,X1650.0</v>
      </c>
      <c r="J4865" s="13" t="str">
        <f>VLOOKUP(E4865,起始地址定义!A:D,2,FALSE)</f>
        <v>DB100</v>
      </c>
      <c r="K4865" s="12" t="str">
        <f t="shared" si="760"/>
        <v>X1650.0</v>
      </c>
      <c r="L4865" s="13">
        <f>VLOOKUP(E4865,起始地址定义!A:D,3,FALSE)</f>
        <v>1650</v>
      </c>
      <c r="M4865" s="14">
        <f>VLOOKUP($F4865,类型描述及偏移量!$C:$H,2,FALSE)</f>
        <v>0</v>
      </c>
      <c r="N4865" s="14" t="str">
        <f>VLOOKUP($F4865,类型描述及偏移量!$C:$H,3,FALSE)</f>
        <v>离散</v>
      </c>
      <c r="O4865" s="14" t="str">
        <f>VLOOKUP($F4865,类型描述及偏移量!$C:$H,4,FALSE)</f>
        <v>None</v>
      </c>
      <c r="P4865" s="14" t="str">
        <f>VLOOKUP($F4865,类型描述及偏移量!$C:$H,5,FALSE)</f>
        <v>Yes</v>
      </c>
      <c r="Q4865" s="14" t="str">
        <f>VLOOKUP($F4865,类型描述及偏移量!$C:$H,6,FALSE)</f>
        <v>备妥（不能与正转信号使用同一个）</v>
      </c>
    </row>
    <row r="4866" hidden="1" spans="1:17">
      <c r="A4866" s="12" t="s">
        <v>128</v>
      </c>
      <c r="B4866" s="12" t="str">
        <f t="shared" si="753"/>
        <v>M6_Comm</v>
      </c>
      <c r="C4866" s="12" t="str">
        <f t="shared" si="754"/>
        <v>FWD</v>
      </c>
      <c r="D4866" s="12" t="str">
        <f t="shared" si="755"/>
        <v>BP_G120_var</v>
      </c>
      <c r="E4866" s="13" t="str">
        <f t="shared" si="756"/>
        <v>CHPF_M6_Comm_BP_G120_var</v>
      </c>
      <c r="F4866" s="14" t="str">
        <f t="shared" si="757"/>
        <v>BP_G120_var_FWD</v>
      </c>
      <c r="G4866" s="10" t="str">
        <f t="shared" si="758"/>
        <v>CHPF_M6_Comm_FWD</v>
      </c>
      <c r="H4866" s="10" t="str">
        <f>VLOOKUP(基本表格!E4866,起始地址定义!A:D,4,FALSE)&amp;" "&amp;Q4866</f>
        <v>2123+P2-M6 3#双螺旋运输机B 变频器通讯 正转</v>
      </c>
      <c r="I4866" s="10" t="str">
        <f t="shared" si="759"/>
        <v>DB100,X1650.1</v>
      </c>
      <c r="J4866" s="13" t="str">
        <f>VLOOKUP(E4866,起始地址定义!A:D,2,FALSE)</f>
        <v>DB100</v>
      </c>
      <c r="K4866" s="12" t="str">
        <f t="shared" si="760"/>
        <v>X1650.1</v>
      </c>
      <c r="L4866" s="13">
        <f>VLOOKUP(E4866,起始地址定义!A:D,3,FALSE)</f>
        <v>1650</v>
      </c>
      <c r="M4866" s="14">
        <f>VLOOKUP($F4866,类型描述及偏移量!$C:$H,2,FALSE)</f>
        <v>0.0999999999999943</v>
      </c>
      <c r="N4866" s="14" t="str">
        <f>VLOOKUP($F4866,类型描述及偏移量!$C:$H,3,FALSE)</f>
        <v>离散</v>
      </c>
      <c r="O4866" s="14" t="str">
        <f>VLOOKUP($F4866,类型描述及偏移量!$C:$H,4,FALSE)</f>
        <v>None</v>
      </c>
      <c r="P4866" s="14" t="str">
        <f>VLOOKUP($F4866,类型描述及偏移量!$C:$H,5,FALSE)</f>
        <v>Yes</v>
      </c>
      <c r="Q4866" s="14" t="str">
        <f>VLOOKUP($F4866,类型描述及偏移量!$C:$H,6,FALSE)</f>
        <v>正转</v>
      </c>
    </row>
    <row r="4867" hidden="1" spans="1:17">
      <c r="A4867" s="12" t="s">
        <v>128</v>
      </c>
      <c r="B4867" s="12" t="str">
        <f t="shared" si="753"/>
        <v>M6_Comm</v>
      </c>
      <c r="C4867" s="12" t="str">
        <f t="shared" si="754"/>
        <v>REV</v>
      </c>
      <c r="D4867" s="12" t="str">
        <f t="shared" si="755"/>
        <v>BP_G120_var</v>
      </c>
      <c r="E4867" s="13" t="str">
        <f t="shared" si="756"/>
        <v>CHPF_M6_Comm_BP_G120_var</v>
      </c>
      <c r="F4867" s="14" t="str">
        <f t="shared" si="757"/>
        <v>BP_G120_var_REV</v>
      </c>
      <c r="G4867" s="10" t="str">
        <f t="shared" si="758"/>
        <v>CHPF_M6_Comm_REV</v>
      </c>
      <c r="H4867" s="10" t="str">
        <f>VLOOKUP(基本表格!E4867,起始地址定义!A:D,4,FALSE)&amp;" "&amp;Q4867</f>
        <v>2123+P2-M6 3#双螺旋运输机B 变频器通讯 反转</v>
      </c>
      <c r="I4867" s="10" t="str">
        <f t="shared" si="759"/>
        <v>DB100,X1650.2</v>
      </c>
      <c r="J4867" s="13" t="str">
        <f>VLOOKUP(E4867,起始地址定义!A:D,2,FALSE)</f>
        <v>DB100</v>
      </c>
      <c r="K4867" s="12" t="str">
        <f t="shared" si="760"/>
        <v>X1650.2</v>
      </c>
      <c r="L4867" s="13">
        <f>VLOOKUP(E4867,起始地址定义!A:D,3,FALSE)</f>
        <v>1650</v>
      </c>
      <c r="M4867" s="14">
        <f>VLOOKUP($F4867,类型描述及偏移量!$C:$H,2,FALSE)</f>
        <v>0.199999999999989</v>
      </c>
      <c r="N4867" s="14" t="str">
        <f>VLOOKUP($F4867,类型描述及偏移量!$C:$H,3,FALSE)</f>
        <v>离散</v>
      </c>
      <c r="O4867" s="14" t="str">
        <f>VLOOKUP($F4867,类型描述及偏移量!$C:$H,4,FALSE)</f>
        <v>None</v>
      </c>
      <c r="P4867" s="14" t="str">
        <f>VLOOKUP($F4867,类型描述及偏移量!$C:$H,5,FALSE)</f>
        <v>Yes</v>
      </c>
      <c r="Q4867" s="14" t="str">
        <f>VLOOKUP($F4867,类型描述及偏移量!$C:$H,6,FALSE)</f>
        <v>反转</v>
      </c>
    </row>
    <row r="4868" hidden="1" spans="1:17">
      <c r="A4868" s="12" t="s">
        <v>128</v>
      </c>
      <c r="B4868" s="12" t="str">
        <f t="shared" si="753"/>
        <v>M6_Comm</v>
      </c>
      <c r="C4868" s="12" t="str">
        <f t="shared" si="754"/>
        <v>Reset</v>
      </c>
      <c r="D4868" s="12" t="str">
        <f t="shared" si="755"/>
        <v>BP_G120_var</v>
      </c>
      <c r="E4868" s="13" t="str">
        <f t="shared" si="756"/>
        <v>CHPF_M6_Comm_BP_G120_var</v>
      </c>
      <c r="F4868" s="14" t="str">
        <f t="shared" si="757"/>
        <v>BP_G120_var_Reset</v>
      </c>
      <c r="G4868" s="10" t="str">
        <f t="shared" si="758"/>
        <v>CHPF_M6_Comm_Reset</v>
      </c>
      <c r="H4868" s="10" t="str">
        <f>VLOOKUP(基本表格!E4868,起始地址定义!A:D,4,FALSE)&amp;" "&amp;Q4868</f>
        <v>2123+P2-M6 3#双螺旋运输机B 变频器通讯 故障复位</v>
      </c>
      <c r="I4868" s="10" t="str">
        <f t="shared" si="759"/>
        <v>DB100,X1650.3</v>
      </c>
      <c r="J4868" s="13" t="str">
        <f>VLOOKUP(E4868,起始地址定义!A:D,2,FALSE)</f>
        <v>DB100</v>
      </c>
      <c r="K4868" s="12" t="str">
        <f t="shared" si="760"/>
        <v>X1650.3</v>
      </c>
      <c r="L4868" s="13">
        <f>VLOOKUP(E4868,起始地址定义!A:D,3,FALSE)</f>
        <v>1650</v>
      </c>
      <c r="M4868" s="14">
        <f>VLOOKUP($F4868,类型描述及偏移量!$C:$H,2,FALSE)</f>
        <v>0.300000000000011</v>
      </c>
      <c r="N4868" s="14" t="str">
        <f>VLOOKUP($F4868,类型描述及偏移量!$C:$H,3,FALSE)</f>
        <v>离散</v>
      </c>
      <c r="O4868" s="14" t="str">
        <f>VLOOKUP($F4868,类型描述及偏移量!$C:$H,4,FALSE)</f>
        <v>None</v>
      </c>
      <c r="P4868" s="14" t="str">
        <f>VLOOKUP($F4868,类型描述及偏移量!$C:$H,5,FALSE)</f>
        <v>No</v>
      </c>
      <c r="Q4868" s="14" t="str">
        <f>VLOOKUP($F4868,类型描述及偏移量!$C:$H,6,FALSE)</f>
        <v>故障复位</v>
      </c>
    </row>
    <row r="4869" hidden="1" spans="1:17">
      <c r="A4869" s="12" t="s">
        <v>128</v>
      </c>
      <c r="B4869" s="12" t="str">
        <f t="shared" si="753"/>
        <v>M6_Comm</v>
      </c>
      <c r="C4869" s="12" t="str">
        <f t="shared" si="754"/>
        <v>IRL</v>
      </c>
      <c r="D4869" s="12" t="str">
        <f t="shared" si="755"/>
        <v>BP_G120_var</v>
      </c>
      <c r="E4869" s="13" t="str">
        <f t="shared" si="756"/>
        <v>CHPF_M6_Comm_BP_G120_var</v>
      </c>
      <c r="F4869" s="14" t="str">
        <f t="shared" si="757"/>
        <v>BP_G120_var_IRL</v>
      </c>
      <c r="G4869" s="10" t="str">
        <f t="shared" si="758"/>
        <v>CHPF_M6_Comm_IRL</v>
      </c>
      <c r="H4869" s="10" t="str">
        <f>VLOOKUP(基本表格!E4869,起始地址定义!A:D,4,FALSE)&amp;" "&amp;Q4869</f>
        <v>2123+P2-M6 3#双螺旋运输机B 变频器通讯 备妥反馈</v>
      </c>
      <c r="I4869" s="10" t="str">
        <f t="shared" si="759"/>
        <v>DB100,X1650.4</v>
      </c>
      <c r="J4869" s="13" t="str">
        <f>VLOOKUP(E4869,起始地址定义!A:D,2,FALSE)</f>
        <v>DB100</v>
      </c>
      <c r="K4869" s="12" t="str">
        <f t="shared" si="760"/>
        <v>X1650.4</v>
      </c>
      <c r="L4869" s="13">
        <f>VLOOKUP(E4869,起始地址定义!A:D,3,FALSE)</f>
        <v>1650</v>
      </c>
      <c r="M4869" s="14">
        <f>VLOOKUP($F4869,类型描述及偏移量!$C:$H,2,FALSE)</f>
        <v>0.400000000000006</v>
      </c>
      <c r="N4869" s="14" t="str">
        <f>VLOOKUP($F4869,类型描述及偏移量!$C:$H,3,FALSE)</f>
        <v>离散</v>
      </c>
      <c r="O4869" s="14" t="str">
        <f>VLOOKUP($F4869,类型描述及偏移量!$C:$H,4,FALSE)</f>
        <v>None</v>
      </c>
      <c r="P4869" s="14" t="str">
        <f>VLOOKUP($F4869,类型描述及偏移量!$C:$H,5,FALSE)</f>
        <v>Yes</v>
      </c>
      <c r="Q4869" s="14" t="str">
        <f>VLOOKUP($F4869,类型描述及偏移量!$C:$H,6,FALSE)</f>
        <v>备妥反馈</v>
      </c>
    </row>
    <row r="4870" hidden="1" spans="1:17">
      <c r="A4870" s="12" t="s">
        <v>128</v>
      </c>
      <c r="B4870" s="12" t="str">
        <f t="shared" si="753"/>
        <v>M6_Comm</v>
      </c>
      <c r="C4870" s="12" t="str">
        <f t="shared" si="754"/>
        <v>IFW</v>
      </c>
      <c r="D4870" s="12" t="str">
        <f t="shared" si="755"/>
        <v>BP_G120_var</v>
      </c>
      <c r="E4870" s="13" t="str">
        <f t="shared" si="756"/>
        <v>CHPF_M6_Comm_BP_G120_var</v>
      </c>
      <c r="F4870" s="14" t="str">
        <f t="shared" si="757"/>
        <v>BP_G120_var_IFW</v>
      </c>
      <c r="G4870" s="10" t="str">
        <f t="shared" si="758"/>
        <v>CHPF_M6_Comm_IFW</v>
      </c>
      <c r="H4870" s="10" t="str">
        <f>VLOOKUP(基本表格!E4870,起始地址定义!A:D,4,FALSE)&amp;" "&amp;Q4870</f>
        <v>2123+P2-M6 3#双螺旋运输机B 变频器通讯 正转反馈</v>
      </c>
      <c r="I4870" s="10" t="str">
        <f t="shared" si="759"/>
        <v>DB100,X1650.5</v>
      </c>
      <c r="J4870" s="13" t="str">
        <f>VLOOKUP(E4870,起始地址定义!A:D,2,FALSE)</f>
        <v>DB100</v>
      </c>
      <c r="K4870" s="12" t="str">
        <f t="shared" si="760"/>
        <v>X1650.5</v>
      </c>
      <c r="L4870" s="13">
        <f>VLOOKUP(E4870,起始地址定义!A:D,3,FALSE)</f>
        <v>1650</v>
      </c>
      <c r="M4870" s="14">
        <f>VLOOKUP($F4870,类型描述及偏移量!$C:$H,2,FALSE)</f>
        <v>0.5</v>
      </c>
      <c r="N4870" s="14" t="str">
        <f>VLOOKUP($F4870,类型描述及偏移量!$C:$H,3,FALSE)</f>
        <v>离散</v>
      </c>
      <c r="O4870" s="14" t="str">
        <f>VLOOKUP($F4870,类型描述及偏移量!$C:$H,4,FALSE)</f>
        <v>None</v>
      </c>
      <c r="P4870" s="14" t="str">
        <f>VLOOKUP($F4870,类型描述及偏移量!$C:$H,5,FALSE)</f>
        <v>Yes</v>
      </c>
      <c r="Q4870" s="14" t="str">
        <f>VLOOKUP($F4870,类型描述及偏移量!$C:$H,6,FALSE)</f>
        <v>正转反馈</v>
      </c>
    </row>
    <row r="4871" hidden="1" spans="1:17">
      <c r="A4871" s="12" t="s">
        <v>128</v>
      </c>
      <c r="B4871" s="12" t="str">
        <f t="shared" si="753"/>
        <v>M6_Comm</v>
      </c>
      <c r="C4871" s="12" t="str">
        <f t="shared" si="754"/>
        <v>IRV</v>
      </c>
      <c r="D4871" s="12" t="str">
        <f t="shared" si="755"/>
        <v>BP_G120_var</v>
      </c>
      <c r="E4871" s="13" t="str">
        <f t="shared" si="756"/>
        <v>CHPF_M6_Comm_BP_G120_var</v>
      </c>
      <c r="F4871" s="14" t="str">
        <f t="shared" si="757"/>
        <v>BP_G120_var_IRV</v>
      </c>
      <c r="G4871" s="10" t="str">
        <f t="shared" si="758"/>
        <v>CHPF_M6_Comm_IRV</v>
      </c>
      <c r="H4871" s="10" t="str">
        <f>VLOOKUP(基本表格!E4871,起始地址定义!A:D,4,FALSE)&amp;" "&amp;Q4871</f>
        <v>2123+P2-M6 3#双螺旋运输机B 变频器通讯 反转反馈</v>
      </c>
      <c r="I4871" s="10" t="str">
        <f t="shared" si="759"/>
        <v>DB100,X1650.6</v>
      </c>
      <c r="J4871" s="13" t="str">
        <f>VLOOKUP(E4871,起始地址定义!A:D,2,FALSE)</f>
        <v>DB100</v>
      </c>
      <c r="K4871" s="12" t="str">
        <f t="shared" si="760"/>
        <v>X1650.6</v>
      </c>
      <c r="L4871" s="13">
        <f>VLOOKUP(E4871,起始地址定义!A:D,3,FALSE)</f>
        <v>1650</v>
      </c>
      <c r="M4871" s="14">
        <f>VLOOKUP($F4871,类型描述及偏移量!$C:$H,2,FALSE)</f>
        <v>0.599999999999994</v>
      </c>
      <c r="N4871" s="14" t="str">
        <f>VLOOKUP($F4871,类型描述及偏移量!$C:$H,3,FALSE)</f>
        <v>离散</v>
      </c>
      <c r="O4871" s="14" t="str">
        <f>VLOOKUP($F4871,类型描述及偏移量!$C:$H,4,FALSE)</f>
        <v>None</v>
      </c>
      <c r="P4871" s="14" t="str">
        <f>VLOOKUP($F4871,类型描述及偏移量!$C:$H,5,FALSE)</f>
        <v>Yes</v>
      </c>
      <c r="Q4871" s="14" t="str">
        <f>VLOOKUP($F4871,类型描述及偏移量!$C:$H,6,FALSE)</f>
        <v>反转反馈</v>
      </c>
    </row>
    <row r="4872" hidden="1" spans="1:17">
      <c r="A4872" s="12" t="s">
        <v>128</v>
      </c>
      <c r="B4872" s="12" t="str">
        <f t="shared" si="753"/>
        <v>M6_Comm</v>
      </c>
      <c r="C4872" s="12" t="str">
        <f t="shared" si="754"/>
        <v>ALARM</v>
      </c>
      <c r="D4872" s="12" t="str">
        <f t="shared" si="755"/>
        <v>BP_G120_var</v>
      </c>
      <c r="E4872" s="13" t="str">
        <f t="shared" si="756"/>
        <v>CHPF_M6_Comm_BP_G120_var</v>
      </c>
      <c r="F4872" s="14" t="str">
        <f t="shared" si="757"/>
        <v>BP_G120_var_ALARM</v>
      </c>
      <c r="G4872" s="10" t="str">
        <f t="shared" si="758"/>
        <v>CHPF_M6_Comm_ALARM</v>
      </c>
      <c r="H4872" s="10" t="str">
        <f>VLOOKUP(基本表格!E4872,起始地址定义!A:D,4,FALSE)&amp;" "&amp;Q4872</f>
        <v>2123+P2-M6 3#双螺旋运输机B 变频器通讯 变频器备用</v>
      </c>
      <c r="I4872" s="10" t="str">
        <f t="shared" si="759"/>
        <v>DB100,X1650.7</v>
      </c>
      <c r="J4872" s="13" t="str">
        <f>VLOOKUP(E4872,起始地址定义!A:D,2,FALSE)</f>
        <v>DB100</v>
      </c>
      <c r="K4872" s="12" t="str">
        <f t="shared" si="760"/>
        <v>X1650.7</v>
      </c>
      <c r="L4872" s="13">
        <f>VLOOKUP(E4872,起始地址定义!A:D,3,FALSE)</f>
        <v>1650</v>
      </c>
      <c r="M4872" s="14">
        <f>VLOOKUP($F4872,类型描述及偏移量!$C:$H,2,FALSE)</f>
        <v>0.699999999999989</v>
      </c>
      <c r="N4872" s="14" t="str">
        <f>VLOOKUP($F4872,类型描述及偏移量!$C:$H,3,FALSE)</f>
        <v>离散</v>
      </c>
      <c r="O4872" s="14" t="str">
        <f>VLOOKUP($F4872,类型描述及偏移量!$C:$H,4,FALSE)</f>
        <v>None</v>
      </c>
      <c r="P4872" s="14" t="str">
        <f>VLOOKUP($F4872,类型描述及偏移量!$C:$H,5,FALSE)</f>
        <v>Yes</v>
      </c>
      <c r="Q4872" s="14" t="str">
        <f>VLOOKUP($F4872,类型描述及偏移量!$C:$H,6,FALSE)</f>
        <v>变频器备用</v>
      </c>
    </row>
    <row r="4873" hidden="1" spans="1:17">
      <c r="A4873" s="12" t="s">
        <v>128</v>
      </c>
      <c r="B4873" s="12" t="str">
        <f t="shared" ref="B4873:B4936" si="761">"M"&amp;RIGHT(LEFT(B4750,FIND("_",B4750,1)-1),LEN(LEFT(B4750,FIND("_",B4750,1)-1))-1)+1&amp;"_"&amp;RIGHT(B4750,LEN(B4750)-FIND("_",B4750,1))</f>
        <v>M6_Comm</v>
      </c>
      <c r="C4873" s="12" t="str">
        <f t="shared" ref="C4873:C4936" si="762">C4750</f>
        <v>Fault</v>
      </c>
      <c r="D4873" s="12" t="str">
        <f t="shared" ref="D4873:D4936" si="763">D4750</f>
        <v>BP_G120_var</v>
      </c>
      <c r="E4873" s="13" t="str">
        <f t="shared" ref="E4873:E4936" si="764">A4873&amp;"_"&amp;B4873&amp;"_"&amp;D4873</f>
        <v>CHPF_M6_Comm_BP_G120_var</v>
      </c>
      <c r="F4873" s="14" t="str">
        <f t="shared" si="757"/>
        <v>BP_G120_var_Fault</v>
      </c>
      <c r="G4873" s="10" t="str">
        <f t="shared" si="758"/>
        <v>CHPF_M6_Comm_Fault</v>
      </c>
      <c r="H4873" s="10" t="str">
        <f>VLOOKUP(基本表格!E4873,起始地址定义!A:D,4,FALSE)&amp;" "&amp;Q4873</f>
        <v>2123+P2-M6 3#双螺旋运输机B 变频器通讯 变频器报警</v>
      </c>
      <c r="I4873" s="10" t="str">
        <f t="shared" si="759"/>
        <v>DB100,X1651.0</v>
      </c>
      <c r="J4873" s="13" t="str">
        <f>VLOOKUP(E4873,起始地址定义!A:D,2,FALSE)</f>
        <v>DB100</v>
      </c>
      <c r="K4873" s="12" t="str">
        <f t="shared" si="760"/>
        <v>X1651.0</v>
      </c>
      <c r="L4873" s="13">
        <f>VLOOKUP(E4873,起始地址定义!A:D,3,FALSE)</f>
        <v>1650</v>
      </c>
      <c r="M4873" s="14">
        <f>VLOOKUP($F4873,类型描述及偏移量!$C:$H,2,FALSE)</f>
        <v>1</v>
      </c>
      <c r="N4873" s="14" t="str">
        <f>VLOOKUP($F4873,类型描述及偏移量!$C:$H,3,FALSE)</f>
        <v>离散</v>
      </c>
      <c r="O4873" s="14" t="str">
        <f>VLOOKUP($F4873,类型描述及偏移量!$C:$H,4,FALSE)</f>
        <v>On</v>
      </c>
      <c r="P4873" s="14" t="str">
        <f>VLOOKUP($F4873,类型描述及偏移量!$C:$H,5,FALSE)</f>
        <v>Yes</v>
      </c>
      <c r="Q4873" s="14" t="str">
        <f>VLOOKUP($F4873,类型描述及偏移量!$C:$H,6,FALSE)</f>
        <v>变频器报警</v>
      </c>
    </row>
    <row r="4874" hidden="1" spans="1:17">
      <c r="A4874" s="12" t="s">
        <v>128</v>
      </c>
      <c r="B4874" s="12" t="str">
        <f t="shared" si="761"/>
        <v>M6_Comm</v>
      </c>
      <c r="C4874" s="12" t="str">
        <f t="shared" si="762"/>
        <v>Warn_Code</v>
      </c>
      <c r="D4874" s="12" t="str">
        <f t="shared" si="763"/>
        <v>BP_G120_var</v>
      </c>
      <c r="E4874" s="13" t="str">
        <f t="shared" si="764"/>
        <v>CHPF_M6_Comm_BP_G120_var</v>
      </c>
      <c r="F4874" s="14" t="str">
        <f t="shared" si="757"/>
        <v>BP_G120_var_Warn_Code</v>
      </c>
      <c r="G4874" s="10" t="str">
        <f t="shared" si="758"/>
        <v>CHPF_M6_Comm_Warn_Code</v>
      </c>
      <c r="H4874" s="10" t="str">
        <f>VLOOKUP(基本表格!E4874,起始地址定义!A:D,4,FALSE)&amp;" "&amp;Q4874</f>
        <v>2123+P2-M6 3#双螺旋运输机B 变频器通讯 警告</v>
      </c>
      <c r="I4874" s="10" t="str">
        <f t="shared" si="759"/>
        <v>DB100,INT1652</v>
      </c>
      <c r="J4874" s="13" t="str">
        <f>VLOOKUP(E4874,起始地址定义!A:D,2,FALSE)</f>
        <v>DB100</v>
      </c>
      <c r="K4874" s="12" t="str">
        <f t="shared" si="760"/>
        <v>INT1652</v>
      </c>
      <c r="L4874" s="13">
        <f>VLOOKUP(E4874,起始地址定义!A:D,3,FALSE)</f>
        <v>1650</v>
      </c>
      <c r="M4874" s="14">
        <f>VLOOKUP($F4874,类型描述及偏移量!$C:$H,2,FALSE)</f>
        <v>2</v>
      </c>
      <c r="N4874" s="14" t="str">
        <f>VLOOKUP($F4874,类型描述及偏移量!$C:$H,3,FALSE)</f>
        <v>整型</v>
      </c>
      <c r="O4874" s="14" t="str">
        <f>VLOOKUP($F4874,类型描述及偏移量!$C:$H,4,FALSE)</f>
        <v>None</v>
      </c>
      <c r="P4874" s="14" t="str">
        <f>VLOOKUP($F4874,类型描述及偏移量!$C:$H,5,FALSE)</f>
        <v>Yes</v>
      </c>
      <c r="Q4874" s="14" t="str">
        <f>VLOOKUP($F4874,类型描述及偏移量!$C:$H,6,FALSE)</f>
        <v>警告</v>
      </c>
    </row>
    <row r="4875" hidden="1" spans="1:17">
      <c r="A4875" s="12" t="s">
        <v>128</v>
      </c>
      <c r="B4875" s="12" t="str">
        <f t="shared" si="761"/>
        <v>M6_Comm</v>
      </c>
      <c r="C4875" s="12" t="str">
        <f t="shared" si="762"/>
        <v>Fault_Code</v>
      </c>
      <c r="D4875" s="12" t="str">
        <f t="shared" si="763"/>
        <v>BP_G120_var</v>
      </c>
      <c r="E4875" s="13" t="str">
        <f t="shared" si="764"/>
        <v>CHPF_M6_Comm_BP_G120_var</v>
      </c>
      <c r="F4875" s="14" t="str">
        <f t="shared" si="757"/>
        <v>BP_G120_var_Fault_Code</v>
      </c>
      <c r="G4875" s="10" t="str">
        <f t="shared" si="758"/>
        <v>CHPF_M6_Comm_Fault_Code</v>
      </c>
      <c r="H4875" s="10" t="str">
        <f>VLOOKUP(基本表格!E4875,起始地址定义!A:D,4,FALSE)&amp;" "&amp;Q4875</f>
        <v>2123+P2-M6 3#双螺旋运输机B 变频器通讯 报警代码</v>
      </c>
      <c r="I4875" s="10" t="str">
        <f t="shared" si="759"/>
        <v>DB100,INT1654</v>
      </c>
      <c r="J4875" s="13" t="str">
        <f>VLOOKUP(E4875,起始地址定义!A:D,2,FALSE)</f>
        <v>DB100</v>
      </c>
      <c r="K4875" s="12" t="str">
        <f t="shared" si="760"/>
        <v>INT1654</v>
      </c>
      <c r="L4875" s="13">
        <f>VLOOKUP(E4875,起始地址定义!A:D,3,FALSE)</f>
        <v>1650</v>
      </c>
      <c r="M4875" s="14">
        <f>VLOOKUP($F4875,类型描述及偏移量!$C:$H,2,FALSE)</f>
        <v>4</v>
      </c>
      <c r="N4875" s="14" t="str">
        <f>VLOOKUP($F4875,类型描述及偏移量!$C:$H,3,FALSE)</f>
        <v>整型</v>
      </c>
      <c r="O4875" s="14" t="str">
        <f>VLOOKUP($F4875,类型描述及偏移量!$C:$H,4,FALSE)</f>
        <v>None</v>
      </c>
      <c r="P4875" s="14" t="str">
        <f>VLOOKUP($F4875,类型描述及偏移量!$C:$H,5,FALSE)</f>
        <v>Yes</v>
      </c>
      <c r="Q4875" s="14" t="str">
        <f>VLOOKUP($F4875,类型描述及偏移量!$C:$H,6,FALSE)</f>
        <v>报警代码</v>
      </c>
    </row>
    <row r="4876" hidden="1" spans="1:17">
      <c r="A4876" s="12" t="s">
        <v>128</v>
      </c>
      <c r="B4876" s="12" t="str">
        <f t="shared" si="761"/>
        <v>M6_Comm</v>
      </c>
      <c r="C4876" s="12" t="str">
        <f t="shared" si="762"/>
        <v>AV_Speed</v>
      </c>
      <c r="D4876" s="12" t="str">
        <f t="shared" si="763"/>
        <v>BP_G120_var</v>
      </c>
      <c r="E4876" s="13" t="str">
        <f t="shared" si="764"/>
        <v>CHPF_M6_Comm_BP_G120_var</v>
      </c>
      <c r="F4876" s="14" t="str">
        <f t="shared" si="757"/>
        <v>BP_G120_var_AV_Speed</v>
      </c>
      <c r="G4876" s="10" t="str">
        <f t="shared" si="758"/>
        <v>CHPF_M6_Comm_AV_Speed</v>
      </c>
      <c r="H4876" s="10" t="str">
        <f>VLOOKUP(基本表格!E4876,起始地址定义!A:D,4,FALSE)&amp;" "&amp;Q4876</f>
        <v>2123+P2-M6 3#双螺旋运输机B 变频器通讯 实际运行反馈速度</v>
      </c>
      <c r="I4876" s="10" t="str">
        <f t="shared" si="759"/>
        <v>DB100,REAL1656</v>
      </c>
      <c r="J4876" s="13" t="str">
        <f>VLOOKUP(E4876,起始地址定义!A:D,2,FALSE)</f>
        <v>DB100</v>
      </c>
      <c r="K4876" s="12" t="str">
        <f t="shared" si="760"/>
        <v>REAL1656</v>
      </c>
      <c r="L4876" s="13">
        <f>VLOOKUP(E4876,起始地址定义!A:D,3,FALSE)</f>
        <v>1650</v>
      </c>
      <c r="M4876" s="14">
        <f>VLOOKUP($F4876,类型描述及偏移量!$C:$H,2,FALSE)</f>
        <v>6</v>
      </c>
      <c r="N4876" s="14" t="str">
        <f>VLOOKUP($F4876,类型描述及偏移量!$C:$H,3,FALSE)</f>
        <v>实型</v>
      </c>
      <c r="O4876" s="14" t="str">
        <f>VLOOKUP($F4876,类型描述及偏移量!$C:$H,4,FALSE)</f>
        <v>None</v>
      </c>
      <c r="P4876" s="14" t="str">
        <f>VLOOKUP($F4876,类型描述及偏移量!$C:$H,5,FALSE)</f>
        <v>Yes</v>
      </c>
      <c r="Q4876" s="14" t="str">
        <f>VLOOKUP($F4876,类型描述及偏移量!$C:$H,6,FALSE)</f>
        <v>实际运行反馈速度</v>
      </c>
    </row>
    <row r="4877" hidden="1" spans="1:17">
      <c r="A4877" s="12" t="s">
        <v>128</v>
      </c>
      <c r="B4877" s="12" t="str">
        <f t="shared" si="761"/>
        <v>M6_Comm</v>
      </c>
      <c r="C4877" s="12" t="str">
        <f t="shared" si="762"/>
        <v>AV_Current</v>
      </c>
      <c r="D4877" s="12" t="str">
        <f t="shared" si="763"/>
        <v>BP_G120_var</v>
      </c>
      <c r="E4877" s="13" t="str">
        <f t="shared" si="764"/>
        <v>CHPF_M6_Comm_BP_G120_var</v>
      </c>
      <c r="F4877" s="14" t="str">
        <f t="shared" si="757"/>
        <v>BP_G120_var_AV_Current</v>
      </c>
      <c r="G4877" s="10" t="str">
        <f t="shared" si="758"/>
        <v>CHPF_M6_Comm_AV_Current</v>
      </c>
      <c r="H4877" s="10" t="str">
        <f>VLOOKUP(基本表格!E4877,起始地址定义!A:D,4,FALSE)&amp;" "&amp;Q4877</f>
        <v>2123+P2-M6 3#双螺旋运输机B 变频器通讯 实际运行反馈电流</v>
      </c>
      <c r="I4877" s="10" t="str">
        <f t="shared" si="759"/>
        <v>DB100,REAL1660</v>
      </c>
      <c r="J4877" s="13" t="str">
        <f>VLOOKUP(E4877,起始地址定义!A:D,2,FALSE)</f>
        <v>DB100</v>
      </c>
      <c r="K4877" s="12" t="str">
        <f t="shared" si="760"/>
        <v>REAL1660</v>
      </c>
      <c r="L4877" s="13">
        <f>VLOOKUP(E4877,起始地址定义!A:D,3,FALSE)</f>
        <v>1650</v>
      </c>
      <c r="M4877" s="14">
        <f>VLOOKUP($F4877,类型描述及偏移量!$C:$H,2,FALSE)</f>
        <v>10</v>
      </c>
      <c r="N4877" s="14" t="str">
        <f>VLOOKUP($F4877,类型描述及偏移量!$C:$H,3,FALSE)</f>
        <v>实型</v>
      </c>
      <c r="O4877" s="14" t="str">
        <f>VLOOKUP($F4877,类型描述及偏移量!$C:$H,4,FALSE)</f>
        <v>None</v>
      </c>
      <c r="P4877" s="14" t="str">
        <f>VLOOKUP($F4877,类型描述及偏移量!$C:$H,5,FALSE)</f>
        <v>Yes</v>
      </c>
      <c r="Q4877" s="14" t="str">
        <f>VLOOKUP($F4877,类型描述及偏移量!$C:$H,6,FALSE)</f>
        <v>实际运行反馈电流</v>
      </c>
    </row>
    <row r="4878" hidden="1" spans="1:17">
      <c r="A4878" s="12" t="s">
        <v>128</v>
      </c>
      <c r="B4878" s="12" t="str">
        <f t="shared" si="761"/>
        <v>M6_Comm</v>
      </c>
      <c r="C4878" s="12" t="str">
        <f t="shared" si="762"/>
        <v>Torque</v>
      </c>
      <c r="D4878" s="12" t="str">
        <f t="shared" si="763"/>
        <v>BP_G120_var</v>
      </c>
      <c r="E4878" s="13" t="str">
        <f t="shared" si="764"/>
        <v>CHPF_M6_Comm_BP_G120_var</v>
      </c>
      <c r="F4878" s="14" t="str">
        <f t="shared" si="757"/>
        <v>BP_G120_var_Torque</v>
      </c>
      <c r="G4878" s="10" t="str">
        <f t="shared" si="758"/>
        <v>CHPF_M6_Comm_Torque</v>
      </c>
      <c r="H4878" s="10" t="str">
        <f>VLOOKUP(基本表格!E4878,起始地址定义!A:D,4,FALSE)&amp;" "&amp;Q4878</f>
        <v>2123+P2-M6 3#双螺旋运输机B 变频器通讯 转矩百分比</v>
      </c>
      <c r="I4878" s="10" t="str">
        <f t="shared" si="759"/>
        <v>DB100,REAL1664</v>
      </c>
      <c r="J4878" s="13" t="str">
        <f>VLOOKUP(E4878,起始地址定义!A:D,2,FALSE)</f>
        <v>DB100</v>
      </c>
      <c r="K4878" s="12" t="str">
        <f t="shared" si="760"/>
        <v>REAL1664</v>
      </c>
      <c r="L4878" s="13">
        <f>VLOOKUP(E4878,起始地址定义!A:D,3,FALSE)</f>
        <v>1650</v>
      </c>
      <c r="M4878" s="14">
        <f>VLOOKUP($F4878,类型描述及偏移量!$C:$H,2,FALSE)</f>
        <v>14</v>
      </c>
      <c r="N4878" s="14" t="str">
        <f>VLOOKUP($F4878,类型描述及偏移量!$C:$H,3,FALSE)</f>
        <v>实型</v>
      </c>
      <c r="O4878" s="14" t="str">
        <f>VLOOKUP($F4878,类型描述及偏移量!$C:$H,4,FALSE)</f>
        <v>None</v>
      </c>
      <c r="P4878" s="14" t="str">
        <f>VLOOKUP($F4878,类型描述及偏移量!$C:$H,5,FALSE)</f>
        <v>Yes</v>
      </c>
      <c r="Q4878" s="14" t="str">
        <f>VLOOKUP($F4878,类型描述及偏移量!$C:$H,6,FALSE)</f>
        <v>转矩百分比</v>
      </c>
    </row>
    <row r="4879" hidden="1" spans="1:17">
      <c r="A4879" s="12" t="s">
        <v>128</v>
      </c>
      <c r="B4879" s="12" t="str">
        <f t="shared" si="761"/>
        <v>M6_Comm</v>
      </c>
      <c r="C4879" s="12" t="str">
        <f t="shared" si="762"/>
        <v>SP_Speed</v>
      </c>
      <c r="D4879" s="12" t="str">
        <f t="shared" si="763"/>
        <v>BP_G120_var</v>
      </c>
      <c r="E4879" s="13" t="str">
        <f t="shared" si="764"/>
        <v>CHPF_M6_Comm_BP_G120_var</v>
      </c>
      <c r="F4879" s="14" t="str">
        <f t="shared" si="757"/>
        <v>BP_G120_var_SP_Speed</v>
      </c>
      <c r="G4879" s="10" t="str">
        <f t="shared" si="758"/>
        <v>CHPF_M6_Comm_SP_Speed</v>
      </c>
      <c r="H4879" s="10" t="str">
        <f>VLOOKUP(基本表格!E4879,起始地址定义!A:D,4,FALSE)&amp;" "&amp;Q4879</f>
        <v>2123+P2-M6 3#双螺旋运输机B 变频器通讯 给定速度</v>
      </c>
      <c r="I4879" s="10" t="str">
        <f t="shared" si="759"/>
        <v>DB100,REAL1668</v>
      </c>
      <c r="J4879" s="13" t="str">
        <f>VLOOKUP(E4879,起始地址定义!A:D,2,FALSE)</f>
        <v>DB100</v>
      </c>
      <c r="K4879" s="12" t="str">
        <f t="shared" si="760"/>
        <v>REAL1668</v>
      </c>
      <c r="L4879" s="13">
        <f>VLOOKUP(E4879,起始地址定义!A:D,3,FALSE)</f>
        <v>1650</v>
      </c>
      <c r="M4879" s="14">
        <f>VLOOKUP($F4879,类型描述及偏移量!$C:$H,2,FALSE)</f>
        <v>18</v>
      </c>
      <c r="N4879" s="14" t="str">
        <f>VLOOKUP($F4879,类型描述及偏移量!$C:$H,3,FALSE)</f>
        <v>实型</v>
      </c>
      <c r="O4879" s="14" t="str">
        <f>VLOOKUP($F4879,类型描述及偏移量!$C:$H,4,FALSE)</f>
        <v>None</v>
      </c>
      <c r="P4879" s="14" t="str">
        <f>VLOOKUP($F4879,类型描述及偏移量!$C:$H,5,FALSE)</f>
        <v>No</v>
      </c>
      <c r="Q4879" s="14" t="str">
        <f>VLOOKUP($F4879,类型描述及偏移量!$C:$H,6,FALSE)</f>
        <v>给定速度</v>
      </c>
    </row>
    <row r="4880" hidden="1" spans="1:17">
      <c r="A4880" s="12" t="s">
        <v>128</v>
      </c>
      <c r="B4880" s="12" t="str">
        <f t="shared" si="761"/>
        <v>M6_Comm</v>
      </c>
      <c r="C4880" s="12" t="str">
        <f t="shared" si="762"/>
        <v>SP_Ramp_UP</v>
      </c>
      <c r="D4880" s="12" t="str">
        <f t="shared" si="763"/>
        <v>BP_G120_var</v>
      </c>
      <c r="E4880" s="13" t="str">
        <f t="shared" si="764"/>
        <v>CHPF_M6_Comm_BP_G120_var</v>
      </c>
      <c r="F4880" s="14" t="str">
        <f t="shared" si="757"/>
        <v>BP_G120_var_SP_Ramp_UP</v>
      </c>
      <c r="G4880" s="10" t="str">
        <f t="shared" si="758"/>
        <v>CHPF_M6_Comm_SP_Ramp_UP</v>
      </c>
      <c r="H4880" s="10" t="str">
        <f>VLOOKUP(基本表格!E4880,起始地址定义!A:D,4,FALSE)&amp;" "&amp;Q4880</f>
        <v>2123+P2-M6 3#双螺旋运输机B 变频器通讯 加速时间</v>
      </c>
      <c r="I4880" s="10" t="str">
        <f t="shared" si="759"/>
        <v>DB100,REAL1672</v>
      </c>
      <c r="J4880" s="13" t="str">
        <f>VLOOKUP(E4880,起始地址定义!A:D,2,FALSE)</f>
        <v>DB100</v>
      </c>
      <c r="K4880" s="12" t="str">
        <f t="shared" si="760"/>
        <v>REAL1672</v>
      </c>
      <c r="L4880" s="13">
        <f>VLOOKUP(E4880,起始地址定义!A:D,3,FALSE)</f>
        <v>1650</v>
      </c>
      <c r="M4880" s="14">
        <f>VLOOKUP($F4880,类型描述及偏移量!$C:$H,2,FALSE)</f>
        <v>22</v>
      </c>
      <c r="N4880" s="14" t="str">
        <f>VLOOKUP($F4880,类型描述及偏移量!$C:$H,3,FALSE)</f>
        <v>实型</v>
      </c>
      <c r="O4880" s="14" t="str">
        <f>VLOOKUP($F4880,类型描述及偏移量!$C:$H,4,FALSE)</f>
        <v>None</v>
      </c>
      <c r="P4880" s="14" t="str">
        <f>VLOOKUP($F4880,类型描述及偏移量!$C:$H,5,FALSE)</f>
        <v>No</v>
      </c>
      <c r="Q4880" s="14" t="str">
        <f>VLOOKUP($F4880,类型描述及偏移量!$C:$H,6,FALSE)</f>
        <v>加速时间</v>
      </c>
    </row>
    <row r="4881" hidden="1" spans="1:17">
      <c r="A4881" s="12" t="s">
        <v>128</v>
      </c>
      <c r="B4881" s="12" t="str">
        <f t="shared" si="761"/>
        <v>M6_Comm</v>
      </c>
      <c r="C4881" s="12" t="str">
        <f t="shared" si="762"/>
        <v>SP_Ramp_Down</v>
      </c>
      <c r="D4881" s="12" t="str">
        <f t="shared" si="763"/>
        <v>BP_G120_var</v>
      </c>
      <c r="E4881" s="13" t="str">
        <f t="shared" si="764"/>
        <v>CHPF_M6_Comm_BP_G120_var</v>
      </c>
      <c r="F4881" s="14" t="str">
        <f t="shared" si="757"/>
        <v>BP_G120_var_SP_Ramp_Down</v>
      </c>
      <c r="G4881" s="10" t="str">
        <f t="shared" si="758"/>
        <v>CHPF_M6_Comm_SP_Ramp_Down</v>
      </c>
      <c r="H4881" s="10" t="str">
        <f>VLOOKUP(基本表格!E4881,起始地址定义!A:D,4,FALSE)&amp;" "&amp;Q4881</f>
        <v>2123+P2-M6 3#双螺旋运输机B 变频器通讯 减速时间</v>
      </c>
      <c r="I4881" s="10" t="str">
        <f t="shared" si="759"/>
        <v>DB100,REAL1676</v>
      </c>
      <c r="J4881" s="13" t="str">
        <f>VLOOKUP(E4881,起始地址定义!A:D,2,FALSE)</f>
        <v>DB100</v>
      </c>
      <c r="K4881" s="12" t="str">
        <f t="shared" si="760"/>
        <v>REAL1676</v>
      </c>
      <c r="L4881" s="13">
        <f>VLOOKUP(E4881,起始地址定义!A:D,3,FALSE)</f>
        <v>1650</v>
      </c>
      <c r="M4881" s="14">
        <f>VLOOKUP($F4881,类型描述及偏移量!$C:$H,2,FALSE)</f>
        <v>26</v>
      </c>
      <c r="N4881" s="14" t="str">
        <f>VLOOKUP($F4881,类型描述及偏移量!$C:$H,3,FALSE)</f>
        <v>实型</v>
      </c>
      <c r="O4881" s="14" t="str">
        <f>VLOOKUP($F4881,类型描述及偏移量!$C:$H,4,FALSE)</f>
        <v>None</v>
      </c>
      <c r="P4881" s="14" t="str">
        <f>VLOOKUP($F4881,类型描述及偏移量!$C:$H,5,FALSE)</f>
        <v>No</v>
      </c>
      <c r="Q4881" s="14" t="str">
        <f>VLOOKUP($F4881,类型描述及偏移量!$C:$H,6,FALSE)</f>
        <v>减速时间</v>
      </c>
    </row>
    <row r="4882" hidden="1" spans="1:17">
      <c r="A4882" s="12" t="s">
        <v>128</v>
      </c>
      <c r="B4882" s="12" t="str">
        <f t="shared" si="761"/>
        <v>M6_Comm</v>
      </c>
      <c r="C4882" s="12" t="str">
        <f t="shared" si="762"/>
        <v>Max_Spd</v>
      </c>
      <c r="D4882" s="12" t="str">
        <f t="shared" si="763"/>
        <v>BP_G120_var</v>
      </c>
      <c r="E4882" s="13" t="str">
        <f t="shared" si="764"/>
        <v>CHPF_M6_Comm_BP_G120_var</v>
      </c>
      <c r="F4882" s="14" t="str">
        <f t="shared" si="757"/>
        <v>BP_G120_var_Max_Spd</v>
      </c>
      <c r="G4882" s="10" t="str">
        <f t="shared" si="758"/>
        <v>CHPF_M6_Comm_Max_Spd</v>
      </c>
      <c r="H4882" s="10" t="str">
        <f>VLOOKUP(基本表格!E4882,起始地址定义!A:D,4,FALSE)&amp;" "&amp;Q4882</f>
        <v>2123+P2-M6 3#双螺旋运输机B 变频器通讯 最大频率</v>
      </c>
      <c r="I4882" s="10" t="str">
        <f t="shared" si="759"/>
        <v>DB100,REAL1680</v>
      </c>
      <c r="J4882" s="13" t="str">
        <f>VLOOKUP(E4882,起始地址定义!A:D,2,FALSE)</f>
        <v>DB100</v>
      </c>
      <c r="K4882" s="12" t="str">
        <f t="shared" si="760"/>
        <v>REAL1680</v>
      </c>
      <c r="L4882" s="13">
        <f>VLOOKUP(E4882,起始地址定义!A:D,3,FALSE)</f>
        <v>1650</v>
      </c>
      <c r="M4882" s="14">
        <f>VLOOKUP($F4882,类型描述及偏移量!$C:$H,2,FALSE)</f>
        <v>30</v>
      </c>
      <c r="N4882" s="14" t="str">
        <f>VLOOKUP($F4882,类型描述及偏移量!$C:$H,3,FALSE)</f>
        <v>实型</v>
      </c>
      <c r="O4882" s="14" t="str">
        <f>VLOOKUP($F4882,类型描述及偏移量!$C:$H,4,FALSE)</f>
        <v>None</v>
      </c>
      <c r="P4882" s="14" t="str">
        <f>VLOOKUP($F4882,类型描述及偏移量!$C:$H,5,FALSE)</f>
        <v>No</v>
      </c>
      <c r="Q4882" s="14" t="str">
        <f>VLOOKUP($F4882,类型描述及偏移量!$C:$H,6,FALSE)</f>
        <v>最大频率</v>
      </c>
    </row>
    <row r="4883" hidden="1" spans="1:17">
      <c r="A4883" s="12" t="s">
        <v>128</v>
      </c>
      <c r="B4883" s="12" t="str">
        <f t="shared" si="761"/>
        <v>M6_Comm</v>
      </c>
      <c r="C4883" s="12" t="str">
        <f t="shared" si="762"/>
        <v>Min_Spd</v>
      </c>
      <c r="D4883" s="12" t="str">
        <f t="shared" si="763"/>
        <v>BP_G120_var</v>
      </c>
      <c r="E4883" s="13" t="str">
        <f t="shared" si="764"/>
        <v>CHPF_M6_Comm_BP_G120_var</v>
      </c>
      <c r="F4883" s="14" t="str">
        <f t="shared" si="757"/>
        <v>BP_G120_var_Min_Spd</v>
      </c>
      <c r="G4883" s="10" t="str">
        <f t="shared" si="758"/>
        <v>CHPF_M6_Comm_Min_Spd</v>
      </c>
      <c r="H4883" s="10" t="str">
        <f>VLOOKUP(基本表格!E4883,起始地址定义!A:D,4,FALSE)&amp;" "&amp;Q4883</f>
        <v>2123+P2-M6 3#双螺旋运输机B 变频器通讯 最小频率</v>
      </c>
      <c r="I4883" s="10" t="str">
        <f t="shared" si="759"/>
        <v>DB100,REAL1684</v>
      </c>
      <c r="J4883" s="13" t="str">
        <f>VLOOKUP(E4883,起始地址定义!A:D,2,FALSE)</f>
        <v>DB100</v>
      </c>
      <c r="K4883" s="12" t="str">
        <f t="shared" si="760"/>
        <v>REAL1684</v>
      </c>
      <c r="L4883" s="13">
        <f>VLOOKUP(E4883,起始地址定义!A:D,3,FALSE)</f>
        <v>1650</v>
      </c>
      <c r="M4883" s="14">
        <f>VLOOKUP($F4883,类型描述及偏移量!$C:$H,2,FALSE)</f>
        <v>34</v>
      </c>
      <c r="N4883" s="14" t="str">
        <f>VLOOKUP($F4883,类型描述及偏移量!$C:$H,3,FALSE)</f>
        <v>实型</v>
      </c>
      <c r="O4883" s="14" t="str">
        <f>VLOOKUP($F4883,类型描述及偏移量!$C:$H,4,FALSE)</f>
        <v>None</v>
      </c>
      <c r="P4883" s="14" t="str">
        <f>VLOOKUP($F4883,类型描述及偏移量!$C:$H,5,FALSE)</f>
        <v>No</v>
      </c>
      <c r="Q4883" s="14" t="str">
        <f>VLOOKUP($F4883,类型描述及偏移量!$C:$H,6,FALSE)</f>
        <v>最小频率</v>
      </c>
    </row>
    <row r="4884" hidden="1" spans="1:17">
      <c r="A4884" s="12" t="s">
        <v>128</v>
      </c>
      <c r="B4884" s="12" t="str">
        <f t="shared" si="761"/>
        <v>M6_Comm</v>
      </c>
      <c r="C4884" s="12" t="str">
        <f t="shared" si="762"/>
        <v>Scaling_Speed</v>
      </c>
      <c r="D4884" s="12" t="str">
        <f t="shared" si="763"/>
        <v>BP_G120_var</v>
      </c>
      <c r="E4884" s="13" t="str">
        <f t="shared" si="764"/>
        <v>CHPF_M6_Comm_BP_G120_var</v>
      </c>
      <c r="F4884" s="14" t="str">
        <f t="shared" si="757"/>
        <v>BP_G120_var_Scaling_Speed</v>
      </c>
      <c r="G4884" s="10" t="str">
        <f t="shared" si="758"/>
        <v>CHPF_M6_Comm_Scaling_Speed</v>
      </c>
      <c r="H4884" s="10" t="str">
        <f>VLOOKUP(基本表格!E4884,起始地址定义!A:D,4,FALSE)&amp;" "&amp;Q4884</f>
        <v>2123+P2-M6 3#双螺旋运输机B 变频器通讯 多级速度</v>
      </c>
      <c r="I4884" s="10" t="str">
        <f t="shared" si="759"/>
        <v>DB100,REAL1688</v>
      </c>
      <c r="J4884" s="13" t="str">
        <f>VLOOKUP(E4884,起始地址定义!A:D,2,FALSE)</f>
        <v>DB100</v>
      </c>
      <c r="K4884" s="12" t="str">
        <f t="shared" si="760"/>
        <v>REAL1688</v>
      </c>
      <c r="L4884" s="13">
        <f>VLOOKUP(E4884,起始地址定义!A:D,3,FALSE)</f>
        <v>1650</v>
      </c>
      <c r="M4884" s="14">
        <f>VLOOKUP($F4884,类型描述及偏移量!$C:$H,2,FALSE)</f>
        <v>38</v>
      </c>
      <c r="N4884" s="14" t="str">
        <f>VLOOKUP($F4884,类型描述及偏移量!$C:$H,3,FALSE)</f>
        <v>实型</v>
      </c>
      <c r="O4884" s="14" t="str">
        <f>VLOOKUP($F4884,类型描述及偏移量!$C:$H,4,FALSE)</f>
        <v>None</v>
      </c>
      <c r="P4884" s="14" t="str">
        <f>VLOOKUP($F4884,类型描述及偏移量!$C:$H,5,FALSE)</f>
        <v>No</v>
      </c>
      <c r="Q4884" s="14" t="str">
        <f>VLOOKUP($F4884,类型描述及偏移量!$C:$H,6,FALSE)</f>
        <v>多级速度</v>
      </c>
    </row>
    <row r="4885" hidden="1" spans="1:17">
      <c r="A4885" s="12" t="s">
        <v>128</v>
      </c>
      <c r="B4885" s="12" t="str">
        <f t="shared" si="761"/>
        <v>M6_Comm</v>
      </c>
      <c r="C4885" s="12" t="str">
        <f t="shared" si="762"/>
        <v>Scaling_Ramp</v>
      </c>
      <c r="D4885" s="12" t="str">
        <f t="shared" si="763"/>
        <v>BP_G120_var</v>
      </c>
      <c r="E4885" s="13" t="str">
        <f t="shared" si="764"/>
        <v>CHPF_M6_Comm_BP_G120_var</v>
      </c>
      <c r="F4885" s="14" t="str">
        <f t="shared" si="757"/>
        <v>BP_G120_var_Scaling_Ramp</v>
      </c>
      <c r="G4885" s="10" t="str">
        <f t="shared" si="758"/>
        <v>CHPF_M6_Comm_Scaling_Ramp</v>
      </c>
      <c r="H4885" s="10" t="str">
        <f>VLOOKUP(基本表格!E4885,起始地址定义!A:D,4,FALSE)&amp;" "&amp;Q4885</f>
        <v>2123+P2-M6 3#双螺旋运输机B 变频器通讯 多级转速</v>
      </c>
      <c r="I4885" s="10" t="str">
        <f t="shared" si="759"/>
        <v>DB100,REAL1692</v>
      </c>
      <c r="J4885" s="13" t="str">
        <f>VLOOKUP(E4885,起始地址定义!A:D,2,FALSE)</f>
        <v>DB100</v>
      </c>
      <c r="K4885" s="12" t="str">
        <f t="shared" si="760"/>
        <v>REAL1692</v>
      </c>
      <c r="L4885" s="13">
        <f>VLOOKUP(E4885,起始地址定义!A:D,3,FALSE)</f>
        <v>1650</v>
      </c>
      <c r="M4885" s="14">
        <f>VLOOKUP($F4885,类型描述及偏移量!$C:$H,2,FALSE)</f>
        <v>42</v>
      </c>
      <c r="N4885" s="14" t="str">
        <f>VLOOKUP($F4885,类型描述及偏移量!$C:$H,3,FALSE)</f>
        <v>实型</v>
      </c>
      <c r="O4885" s="14" t="str">
        <f>VLOOKUP($F4885,类型描述及偏移量!$C:$H,4,FALSE)</f>
        <v>None</v>
      </c>
      <c r="P4885" s="14" t="str">
        <f>VLOOKUP($F4885,类型描述及偏移量!$C:$H,5,FALSE)</f>
        <v>No</v>
      </c>
      <c r="Q4885" s="14" t="str">
        <f>VLOOKUP($F4885,类型描述及偏移量!$C:$H,6,FALSE)</f>
        <v>多级转速</v>
      </c>
    </row>
    <row r="4886" hidden="1" spans="1:17">
      <c r="A4886" s="12" t="s">
        <v>128</v>
      </c>
      <c r="B4886" s="12" t="str">
        <f t="shared" si="761"/>
        <v>M6_ActRPM</v>
      </c>
      <c r="C4886" s="12" t="str">
        <f t="shared" si="762"/>
        <v>HiProEN</v>
      </c>
      <c r="D4886" s="12" t="str">
        <f t="shared" si="763"/>
        <v>BP_Value_var</v>
      </c>
      <c r="E4886" s="13" t="str">
        <f t="shared" si="764"/>
        <v>CHPF_M6_ActRPM_BP_Value_var</v>
      </c>
      <c r="F4886" s="14" t="str">
        <f t="shared" si="757"/>
        <v>BP_Value_var_HiProEN</v>
      </c>
      <c r="G4886" s="10" t="str">
        <f t="shared" si="758"/>
        <v>CHPF_M6_ActRPM_HiProEN</v>
      </c>
      <c r="H4886" s="10" t="str">
        <f>VLOOKUP(基本表格!E4886,起始地址定义!A:D,4,FALSE)&amp;" "&amp;Q4886</f>
        <v>2123+P2-M6 3#双螺旋运输机B 反馈转速 上限保护使能</v>
      </c>
      <c r="I4886" s="10" t="str">
        <f t="shared" si="759"/>
        <v>DB100,X1700.3</v>
      </c>
      <c r="J4886" s="13" t="str">
        <f>VLOOKUP(E4886,起始地址定义!A:D,2,FALSE)</f>
        <v>DB100</v>
      </c>
      <c r="K4886" s="12" t="str">
        <f t="shared" si="760"/>
        <v>X1700.3</v>
      </c>
      <c r="L4886" s="13">
        <f>VLOOKUP(E4886,起始地址定义!A:D,3,FALSE)</f>
        <v>1700</v>
      </c>
      <c r="M4886" s="14">
        <f>VLOOKUP($F4886,类型描述及偏移量!$C:$H,2,FALSE)</f>
        <v>0.299999999999997</v>
      </c>
      <c r="N4886" s="14" t="str">
        <f>VLOOKUP($F4886,类型描述及偏移量!$C:$H,3,FALSE)</f>
        <v>离散</v>
      </c>
      <c r="O4886" s="14" t="str">
        <f>VLOOKUP($F4886,类型描述及偏移量!$C:$H,4,FALSE)</f>
        <v>None</v>
      </c>
      <c r="P4886" s="14" t="str">
        <f>VLOOKUP($F4886,类型描述及偏移量!$C:$H,5,FALSE)</f>
        <v>No</v>
      </c>
      <c r="Q4886" s="14" t="str">
        <f>VLOOKUP($F4886,类型描述及偏移量!$C:$H,6,FALSE)</f>
        <v>上限保护使能</v>
      </c>
    </row>
    <row r="4887" hidden="1" spans="1:17">
      <c r="A4887" s="12" t="s">
        <v>128</v>
      </c>
      <c r="B4887" s="12" t="str">
        <f t="shared" si="761"/>
        <v>M6_ActRPM</v>
      </c>
      <c r="C4887" s="12" t="str">
        <f t="shared" si="762"/>
        <v>LoProEN</v>
      </c>
      <c r="D4887" s="12" t="str">
        <f t="shared" si="763"/>
        <v>BP_Value_var</v>
      </c>
      <c r="E4887" s="13" t="str">
        <f t="shared" si="764"/>
        <v>CHPF_M6_ActRPM_BP_Value_var</v>
      </c>
      <c r="F4887" s="14" t="str">
        <f t="shared" si="757"/>
        <v>BP_Value_var_LoProEN</v>
      </c>
      <c r="G4887" s="10" t="str">
        <f t="shared" si="758"/>
        <v>CHPF_M6_ActRPM_LoProEN</v>
      </c>
      <c r="H4887" s="10" t="str">
        <f>VLOOKUP(基本表格!E4887,起始地址定义!A:D,4,FALSE)&amp;" "&amp;Q4887</f>
        <v>2123+P2-M6 3#双螺旋运输机B 反馈转速 下限保护使能</v>
      </c>
      <c r="I4887" s="10" t="str">
        <f t="shared" si="759"/>
        <v>DB100,X1700.4</v>
      </c>
      <c r="J4887" s="13" t="str">
        <f>VLOOKUP(E4887,起始地址定义!A:D,2,FALSE)</f>
        <v>DB100</v>
      </c>
      <c r="K4887" s="12" t="str">
        <f t="shared" si="760"/>
        <v>X1700.4</v>
      </c>
      <c r="L4887" s="13">
        <f>VLOOKUP(E4887,起始地址定义!A:D,3,FALSE)</f>
        <v>1700</v>
      </c>
      <c r="M4887" s="14">
        <f>VLOOKUP($F4887,类型描述及偏移量!$C:$H,2,FALSE)</f>
        <v>0.399999999999999</v>
      </c>
      <c r="N4887" s="14" t="str">
        <f>VLOOKUP($F4887,类型描述及偏移量!$C:$H,3,FALSE)</f>
        <v>离散</v>
      </c>
      <c r="O4887" s="14" t="str">
        <f>VLOOKUP($F4887,类型描述及偏移量!$C:$H,4,FALSE)</f>
        <v>None</v>
      </c>
      <c r="P4887" s="14" t="str">
        <f>VLOOKUP($F4887,类型描述及偏移量!$C:$H,5,FALSE)</f>
        <v>No</v>
      </c>
      <c r="Q4887" s="14" t="str">
        <f>VLOOKUP($F4887,类型描述及偏移量!$C:$H,6,FALSE)</f>
        <v>下限保护使能</v>
      </c>
    </row>
    <row r="4888" hidden="1" spans="1:17">
      <c r="A4888" s="12" t="s">
        <v>128</v>
      </c>
      <c r="B4888" s="12" t="str">
        <f t="shared" si="761"/>
        <v>M6_ActRPM</v>
      </c>
      <c r="C4888" s="12" t="str">
        <f t="shared" si="762"/>
        <v>HiALM</v>
      </c>
      <c r="D4888" s="12" t="str">
        <f t="shared" si="763"/>
        <v>BP_Value_var</v>
      </c>
      <c r="E4888" s="13" t="str">
        <f t="shared" si="764"/>
        <v>CHPF_M6_ActRPM_BP_Value_var</v>
      </c>
      <c r="F4888" s="14" t="str">
        <f t="shared" si="757"/>
        <v>BP_Value_var_HiALM</v>
      </c>
      <c r="G4888" s="10" t="str">
        <f t="shared" si="758"/>
        <v>CHPF_M6_ActRPM_HiALM</v>
      </c>
      <c r="H4888" s="10" t="str">
        <f>VLOOKUP(基本表格!E4888,起始地址定义!A:D,4,FALSE)&amp;" "&amp;Q4888</f>
        <v>2123+P2-M6 3#双螺旋运输机B 反馈转速 上限报警</v>
      </c>
      <c r="I4888" s="10" t="str">
        <f t="shared" si="759"/>
        <v>DB100,X1700.5</v>
      </c>
      <c r="J4888" s="13" t="str">
        <f>VLOOKUP(E4888,起始地址定义!A:D,2,FALSE)</f>
        <v>DB100</v>
      </c>
      <c r="K4888" s="12" t="str">
        <f t="shared" si="760"/>
        <v>X1700.5</v>
      </c>
      <c r="L4888" s="13">
        <f>VLOOKUP(E4888,起始地址定义!A:D,3,FALSE)</f>
        <v>1700</v>
      </c>
      <c r="M4888" s="14">
        <f>VLOOKUP($F4888,类型描述及偏移量!$C:$H,2,FALSE)</f>
        <v>0.5</v>
      </c>
      <c r="N4888" s="14" t="str">
        <f>VLOOKUP($F4888,类型描述及偏移量!$C:$H,3,FALSE)</f>
        <v>离散</v>
      </c>
      <c r="O4888" s="14" t="str">
        <f>VLOOKUP($F4888,类型描述及偏移量!$C:$H,4,FALSE)</f>
        <v>None</v>
      </c>
      <c r="P4888" s="14" t="str">
        <f>VLOOKUP($F4888,类型描述及偏移量!$C:$H,5,FALSE)</f>
        <v>Yes</v>
      </c>
      <c r="Q4888" s="14" t="str">
        <f>VLOOKUP($F4888,类型描述及偏移量!$C:$H,6,FALSE)</f>
        <v>上限报警</v>
      </c>
    </row>
    <row r="4889" hidden="1" spans="1:17">
      <c r="A4889" s="12" t="s">
        <v>128</v>
      </c>
      <c r="B4889" s="12" t="str">
        <f t="shared" si="761"/>
        <v>M6_ActRPM</v>
      </c>
      <c r="C4889" s="12" t="str">
        <f t="shared" si="762"/>
        <v>LoALM</v>
      </c>
      <c r="D4889" s="12" t="str">
        <f t="shared" si="763"/>
        <v>BP_Value_var</v>
      </c>
      <c r="E4889" s="13" t="str">
        <f t="shared" si="764"/>
        <v>CHPF_M6_ActRPM_BP_Value_var</v>
      </c>
      <c r="F4889" s="14" t="str">
        <f t="shared" si="757"/>
        <v>BP_Value_var_LoALM</v>
      </c>
      <c r="G4889" s="10" t="str">
        <f t="shared" si="758"/>
        <v>CHPF_M6_ActRPM_LoALM</v>
      </c>
      <c r="H4889" s="10" t="str">
        <f>VLOOKUP(基本表格!E4889,起始地址定义!A:D,4,FALSE)&amp;" "&amp;Q4889</f>
        <v>2123+P2-M6 3#双螺旋运输机B 反馈转速 下限报警</v>
      </c>
      <c r="I4889" s="10" t="str">
        <f t="shared" si="759"/>
        <v>DB100,X1700.6</v>
      </c>
      <c r="J4889" s="13" t="str">
        <f>VLOOKUP(E4889,起始地址定义!A:D,2,FALSE)</f>
        <v>DB100</v>
      </c>
      <c r="K4889" s="12" t="str">
        <f t="shared" si="760"/>
        <v>X1700.6</v>
      </c>
      <c r="L4889" s="13">
        <f>VLOOKUP(E4889,起始地址定义!A:D,3,FALSE)</f>
        <v>1700</v>
      </c>
      <c r="M4889" s="14">
        <f>VLOOKUP($F4889,类型描述及偏移量!$C:$H,2,FALSE)</f>
        <v>0.600000000000001</v>
      </c>
      <c r="N4889" s="14" t="str">
        <f>VLOOKUP($F4889,类型描述及偏移量!$C:$H,3,FALSE)</f>
        <v>离散</v>
      </c>
      <c r="O4889" s="14" t="str">
        <f>VLOOKUP($F4889,类型描述及偏移量!$C:$H,4,FALSE)</f>
        <v>None</v>
      </c>
      <c r="P4889" s="14" t="str">
        <f>VLOOKUP($F4889,类型描述及偏移量!$C:$H,5,FALSE)</f>
        <v>Yes</v>
      </c>
      <c r="Q4889" s="14" t="str">
        <f>VLOOKUP($F4889,类型描述及偏移量!$C:$H,6,FALSE)</f>
        <v>下限报警</v>
      </c>
    </row>
    <row r="4890" hidden="1" spans="1:17">
      <c r="A4890" s="12" t="s">
        <v>128</v>
      </c>
      <c r="B4890" s="12" t="str">
        <f t="shared" si="761"/>
        <v>M6_ActRPM</v>
      </c>
      <c r="C4890" s="12" t="str">
        <f t="shared" si="762"/>
        <v>HiHiALM</v>
      </c>
      <c r="D4890" s="12" t="str">
        <f t="shared" si="763"/>
        <v>BP_Value_var</v>
      </c>
      <c r="E4890" s="13" t="str">
        <f t="shared" si="764"/>
        <v>CHPF_M6_ActRPM_BP_Value_var</v>
      </c>
      <c r="F4890" s="14" t="str">
        <f t="shared" si="757"/>
        <v>BP_Value_var_HiHiALM</v>
      </c>
      <c r="G4890" s="10" t="str">
        <f t="shared" si="758"/>
        <v>CHPF_M6_ActRPM_HiHiALM</v>
      </c>
      <c r="H4890" s="10" t="str">
        <f>VLOOKUP(基本表格!E4890,起始地址定义!A:D,4,FALSE)&amp;" "&amp;Q4890</f>
        <v>2123+P2-M6 3#双螺旋运输机B 反馈转速 上上限报警</v>
      </c>
      <c r="I4890" s="10" t="str">
        <f t="shared" si="759"/>
        <v>DB100,X1700.7</v>
      </c>
      <c r="J4890" s="13" t="str">
        <f>VLOOKUP(E4890,起始地址定义!A:D,2,FALSE)</f>
        <v>DB100</v>
      </c>
      <c r="K4890" s="12" t="str">
        <f t="shared" si="760"/>
        <v>X1700.7</v>
      </c>
      <c r="L4890" s="13">
        <f>VLOOKUP(E4890,起始地址定义!A:D,3,FALSE)</f>
        <v>1700</v>
      </c>
      <c r="M4890" s="14">
        <f>VLOOKUP($F4890,类型描述及偏移量!$C:$H,2,FALSE)</f>
        <v>0.700000000000003</v>
      </c>
      <c r="N4890" s="14" t="str">
        <f>VLOOKUP($F4890,类型描述及偏移量!$C:$H,3,FALSE)</f>
        <v>离散</v>
      </c>
      <c r="O4890" s="14" t="str">
        <f>VLOOKUP($F4890,类型描述及偏移量!$C:$H,4,FALSE)</f>
        <v>On</v>
      </c>
      <c r="P4890" s="14" t="str">
        <f>VLOOKUP($F4890,类型描述及偏移量!$C:$H,5,FALSE)</f>
        <v>Yes</v>
      </c>
      <c r="Q4890" s="14" t="str">
        <f>VLOOKUP($F4890,类型描述及偏移量!$C:$H,6,FALSE)</f>
        <v>上上限报警</v>
      </c>
    </row>
    <row r="4891" hidden="1" spans="1:17">
      <c r="A4891" s="12" t="s">
        <v>128</v>
      </c>
      <c r="B4891" s="12" t="str">
        <f t="shared" si="761"/>
        <v>M6_ActRPM</v>
      </c>
      <c r="C4891" s="12" t="str">
        <f t="shared" si="762"/>
        <v>LoLoALM</v>
      </c>
      <c r="D4891" s="12" t="str">
        <f t="shared" si="763"/>
        <v>BP_Value_var</v>
      </c>
      <c r="E4891" s="13" t="str">
        <f t="shared" si="764"/>
        <v>CHPF_M6_ActRPM_BP_Value_var</v>
      </c>
      <c r="F4891" s="14" t="str">
        <f t="shared" si="757"/>
        <v>BP_Value_var_LoLoALM</v>
      </c>
      <c r="G4891" s="10" t="str">
        <f t="shared" si="758"/>
        <v>CHPF_M6_ActRPM_LoLoALM</v>
      </c>
      <c r="H4891" s="10" t="str">
        <f>VLOOKUP(基本表格!E4891,起始地址定义!A:D,4,FALSE)&amp;" "&amp;Q4891</f>
        <v>2123+P2-M6 3#双螺旋运输机B 反馈转速 下下限报警</v>
      </c>
      <c r="I4891" s="10" t="str">
        <f t="shared" si="759"/>
        <v>DB100,X1701.0</v>
      </c>
      <c r="J4891" s="13" t="str">
        <f>VLOOKUP(E4891,起始地址定义!A:D,2,FALSE)</f>
        <v>DB100</v>
      </c>
      <c r="K4891" s="12" t="str">
        <f t="shared" si="760"/>
        <v>X1701.0</v>
      </c>
      <c r="L4891" s="13">
        <f>VLOOKUP(E4891,起始地址定义!A:D,3,FALSE)</f>
        <v>1700</v>
      </c>
      <c r="M4891" s="14">
        <f>VLOOKUP($F4891,类型描述及偏移量!$C:$H,2,FALSE)</f>
        <v>1</v>
      </c>
      <c r="N4891" s="14" t="str">
        <f>VLOOKUP($F4891,类型描述及偏移量!$C:$H,3,FALSE)</f>
        <v>离散</v>
      </c>
      <c r="O4891" s="14" t="str">
        <f>VLOOKUP($F4891,类型描述及偏移量!$C:$H,4,FALSE)</f>
        <v>On</v>
      </c>
      <c r="P4891" s="14" t="str">
        <f>VLOOKUP($F4891,类型描述及偏移量!$C:$H,5,FALSE)</f>
        <v>Yes</v>
      </c>
      <c r="Q4891" s="14" t="str">
        <f>VLOOKUP($F4891,类型描述及偏移量!$C:$H,6,FALSE)</f>
        <v>下下限报警</v>
      </c>
    </row>
    <row r="4892" hidden="1" spans="1:17">
      <c r="A4892" s="12" t="s">
        <v>128</v>
      </c>
      <c r="B4892" s="12" t="str">
        <f t="shared" si="761"/>
        <v>M6_ActRPM</v>
      </c>
      <c r="C4892" s="12" t="str">
        <f t="shared" si="762"/>
        <v>LimALM</v>
      </c>
      <c r="D4892" s="12" t="str">
        <f t="shared" si="763"/>
        <v>BP_Value_var</v>
      </c>
      <c r="E4892" s="13" t="str">
        <f t="shared" si="764"/>
        <v>CHPF_M6_ActRPM_BP_Value_var</v>
      </c>
      <c r="F4892" s="14" t="str">
        <f t="shared" si="757"/>
        <v>BP_Value_var_LimALM</v>
      </c>
      <c r="G4892" s="10" t="str">
        <f t="shared" si="758"/>
        <v>CHPF_M6_ActRPM_LimALM</v>
      </c>
      <c r="H4892" s="10" t="str">
        <f>VLOOKUP(基本表格!E4892,起始地址定义!A:D,4,FALSE)&amp;" "&amp;Q4892</f>
        <v>2123+P2-M6 3#双螺旋运输机B 反馈转速 极限报警</v>
      </c>
      <c r="I4892" s="10" t="str">
        <f t="shared" si="759"/>
        <v>DB100,X1701.1</v>
      </c>
      <c r="J4892" s="13" t="str">
        <f>VLOOKUP(E4892,起始地址定义!A:D,2,FALSE)</f>
        <v>DB100</v>
      </c>
      <c r="K4892" s="12" t="str">
        <f t="shared" si="760"/>
        <v>X1701.1</v>
      </c>
      <c r="L4892" s="13">
        <f>VLOOKUP(E4892,起始地址定义!A:D,3,FALSE)</f>
        <v>1700</v>
      </c>
      <c r="M4892" s="14">
        <f>VLOOKUP($F4892,类型描述及偏移量!$C:$H,2,FALSE)</f>
        <v>1.1</v>
      </c>
      <c r="N4892" s="14" t="str">
        <f>VLOOKUP($F4892,类型描述及偏移量!$C:$H,3,FALSE)</f>
        <v>离散</v>
      </c>
      <c r="O4892" s="14" t="str">
        <f>VLOOKUP($F4892,类型描述及偏移量!$C:$H,4,FALSE)</f>
        <v>On</v>
      </c>
      <c r="P4892" s="14" t="str">
        <f>VLOOKUP($F4892,类型描述及偏移量!$C:$H,5,FALSE)</f>
        <v>Yes</v>
      </c>
      <c r="Q4892" s="14" t="str">
        <f>VLOOKUP($F4892,类型描述及偏移量!$C:$H,6,FALSE)</f>
        <v>极限报警</v>
      </c>
    </row>
    <row r="4893" hidden="1" spans="1:17">
      <c r="A4893" s="12" t="s">
        <v>128</v>
      </c>
      <c r="B4893" s="12" t="str">
        <f t="shared" si="761"/>
        <v>M6_ActRPM</v>
      </c>
      <c r="C4893" s="12" t="str">
        <f t="shared" si="762"/>
        <v>LostALM</v>
      </c>
      <c r="D4893" s="12" t="str">
        <f t="shared" si="763"/>
        <v>BP_Value_var</v>
      </c>
      <c r="E4893" s="13" t="str">
        <f t="shared" si="764"/>
        <v>CHPF_M6_ActRPM_BP_Value_var</v>
      </c>
      <c r="F4893" s="14" t="str">
        <f t="shared" si="757"/>
        <v>BP_Value_var_LostALM</v>
      </c>
      <c r="G4893" s="10" t="str">
        <f t="shared" si="758"/>
        <v>CHPF_M6_ActRPM_LostALM</v>
      </c>
      <c r="H4893" s="10" t="str">
        <f>VLOOKUP(基本表格!E4893,起始地址定义!A:D,4,FALSE)&amp;" "&amp;Q4893</f>
        <v>2123+P2-M6 3#双螺旋运输机B 反馈转速 传感器断线报警</v>
      </c>
      <c r="I4893" s="10" t="str">
        <f t="shared" si="759"/>
        <v>DB100,X1701.2</v>
      </c>
      <c r="J4893" s="13" t="str">
        <f>VLOOKUP(E4893,起始地址定义!A:D,2,FALSE)</f>
        <v>DB100</v>
      </c>
      <c r="K4893" s="12" t="str">
        <f t="shared" si="760"/>
        <v>X1701.2</v>
      </c>
      <c r="L4893" s="13">
        <f>VLOOKUP(E4893,起始地址定义!A:D,3,FALSE)</f>
        <v>1700</v>
      </c>
      <c r="M4893" s="14">
        <f>VLOOKUP($F4893,类型描述及偏移量!$C:$H,2,FALSE)</f>
        <v>1.2</v>
      </c>
      <c r="N4893" s="14" t="str">
        <f>VLOOKUP($F4893,类型描述及偏移量!$C:$H,3,FALSE)</f>
        <v>离散</v>
      </c>
      <c r="O4893" s="14" t="str">
        <f>VLOOKUP($F4893,类型描述及偏移量!$C:$H,4,FALSE)</f>
        <v>On</v>
      </c>
      <c r="P4893" s="14" t="str">
        <f>VLOOKUP($F4893,类型描述及偏移量!$C:$H,5,FALSE)</f>
        <v>Yes</v>
      </c>
      <c r="Q4893" s="14" t="str">
        <f>VLOOKUP($F4893,类型描述及偏移量!$C:$H,6,FALSE)</f>
        <v>传感器断线报警</v>
      </c>
    </row>
    <row r="4894" hidden="1" spans="1:17">
      <c r="A4894" s="12" t="s">
        <v>128</v>
      </c>
      <c r="B4894" s="12" t="str">
        <f t="shared" si="761"/>
        <v>M6_ActRPM</v>
      </c>
      <c r="C4894" s="12" t="str">
        <f t="shared" si="762"/>
        <v>Code</v>
      </c>
      <c r="D4894" s="12" t="str">
        <f t="shared" si="763"/>
        <v>BP_Value_var</v>
      </c>
      <c r="E4894" s="13" t="str">
        <f t="shared" si="764"/>
        <v>CHPF_M6_ActRPM_BP_Value_var</v>
      </c>
      <c r="F4894" s="14" t="str">
        <f t="shared" si="757"/>
        <v>BP_Value_var_Code</v>
      </c>
      <c r="G4894" s="10" t="str">
        <f t="shared" si="758"/>
        <v>CHPF_M6_ActRPM_Code</v>
      </c>
      <c r="H4894" s="10" t="str">
        <f>VLOOKUP(基本表格!E4894,起始地址定义!A:D,4,FALSE)&amp;" "&amp;Q4894</f>
        <v>2123+P2-M6 3#双螺旋运输机B 反馈转速 实际内码</v>
      </c>
      <c r="I4894" s="10" t="str">
        <f t="shared" si="759"/>
        <v>DB100,INT1702</v>
      </c>
      <c r="J4894" s="13" t="str">
        <f>VLOOKUP(E4894,起始地址定义!A:D,2,FALSE)</f>
        <v>DB100</v>
      </c>
      <c r="K4894" s="12" t="str">
        <f t="shared" si="760"/>
        <v>INT1702</v>
      </c>
      <c r="L4894" s="13">
        <f>VLOOKUP(E4894,起始地址定义!A:D,3,FALSE)</f>
        <v>1700</v>
      </c>
      <c r="M4894" s="14">
        <f>VLOOKUP($F4894,类型描述及偏移量!$C:$H,2,FALSE)</f>
        <v>2</v>
      </c>
      <c r="N4894" s="14" t="str">
        <f>VLOOKUP($F4894,类型描述及偏移量!$C:$H,3,FALSE)</f>
        <v>整型</v>
      </c>
      <c r="O4894" s="14" t="str">
        <f>VLOOKUP($F4894,类型描述及偏移量!$C:$H,4,FALSE)</f>
        <v>None</v>
      </c>
      <c r="P4894" s="14" t="str">
        <f>VLOOKUP($F4894,类型描述及偏移量!$C:$H,5,FALSE)</f>
        <v>Yes</v>
      </c>
      <c r="Q4894" s="14" t="str">
        <f>VLOOKUP($F4894,类型描述及偏移量!$C:$H,6,FALSE)</f>
        <v>实际内码</v>
      </c>
    </row>
    <row r="4895" hidden="1" spans="1:17">
      <c r="A4895" s="12" t="s">
        <v>128</v>
      </c>
      <c r="B4895" s="12" t="str">
        <f t="shared" si="761"/>
        <v>M6_ActRPM</v>
      </c>
      <c r="C4895" s="12" t="str">
        <f t="shared" si="762"/>
        <v>Value</v>
      </c>
      <c r="D4895" s="12" t="str">
        <f t="shared" si="763"/>
        <v>BP_Value_var</v>
      </c>
      <c r="E4895" s="13" t="str">
        <f t="shared" si="764"/>
        <v>CHPF_M6_ActRPM_BP_Value_var</v>
      </c>
      <c r="F4895" s="14" t="str">
        <f t="shared" si="757"/>
        <v>BP_Value_var_Value</v>
      </c>
      <c r="G4895" s="10" t="str">
        <f t="shared" si="758"/>
        <v>CHPF_M6_ActRPM_Value</v>
      </c>
      <c r="H4895" s="10" t="str">
        <f>VLOOKUP(基本表格!E4895,起始地址定义!A:D,4,FALSE)&amp;" "&amp;Q4895</f>
        <v>2123+P2-M6 3#双螺旋运输机B 反馈转速 实际值</v>
      </c>
      <c r="I4895" s="10" t="str">
        <f t="shared" si="759"/>
        <v>DB100,REAL1706</v>
      </c>
      <c r="J4895" s="13" t="str">
        <f>VLOOKUP(E4895,起始地址定义!A:D,2,FALSE)</f>
        <v>DB100</v>
      </c>
      <c r="K4895" s="12" t="str">
        <f t="shared" si="760"/>
        <v>REAL1706</v>
      </c>
      <c r="L4895" s="13">
        <f>VLOOKUP(E4895,起始地址定义!A:D,3,FALSE)</f>
        <v>1700</v>
      </c>
      <c r="M4895" s="14">
        <f>VLOOKUP($F4895,类型描述及偏移量!$C:$H,2,FALSE)</f>
        <v>6</v>
      </c>
      <c r="N4895" s="14" t="str">
        <f>VLOOKUP($F4895,类型描述及偏移量!$C:$H,3,FALSE)</f>
        <v>实型</v>
      </c>
      <c r="O4895" s="14" t="str">
        <f>VLOOKUP($F4895,类型描述及偏移量!$C:$H,4,FALSE)</f>
        <v>None</v>
      </c>
      <c r="P4895" s="14" t="str">
        <f>VLOOKUP($F4895,类型描述及偏移量!$C:$H,5,FALSE)</f>
        <v>Yes</v>
      </c>
      <c r="Q4895" s="14" t="str">
        <f>VLOOKUP($F4895,类型描述及偏移量!$C:$H,6,FALSE)</f>
        <v>实际值</v>
      </c>
    </row>
    <row r="4896" hidden="1" spans="1:17">
      <c r="A4896" s="12" t="s">
        <v>128</v>
      </c>
      <c r="B4896" s="12" t="str">
        <f t="shared" si="761"/>
        <v>M6_ActRPM</v>
      </c>
      <c r="C4896" s="12" t="str">
        <f t="shared" si="762"/>
        <v>Range</v>
      </c>
      <c r="D4896" s="12" t="str">
        <f t="shared" si="763"/>
        <v>BP_Value_var</v>
      </c>
      <c r="E4896" s="13" t="str">
        <f t="shared" si="764"/>
        <v>CHPF_M6_ActRPM_BP_Value_var</v>
      </c>
      <c r="F4896" s="14" t="str">
        <f t="shared" si="757"/>
        <v>BP_Value_var_Range</v>
      </c>
      <c r="G4896" s="10" t="str">
        <f t="shared" si="758"/>
        <v>CHPF_M6_ActRPM_Range</v>
      </c>
      <c r="H4896" s="10" t="str">
        <f>VLOOKUP(基本表格!E4896,起始地址定义!A:D,4,FALSE)&amp;" "&amp;Q4896</f>
        <v>2123+P2-M6 3#双螺旋运输机B 反馈转速 量程</v>
      </c>
      <c r="I4896" s="10" t="str">
        <f t="shared" si="759"/>
        <v>DB100,REAL1710</v>
      </c>
      <c r="J4896" s="13" t="str">
        <f>VLOOKUP(E4896,起始地址定义!A:D,2,FALSE)</f>
        <v>DB100</v>
      </c>
      <c r="K4896" s="12" t="str">
        <f t="shared" si="760"/>
        <v>REAL1710</v>
      </c>
      <c r="L4896" s="13">
        <f>VLOOKUP(E4896,起始地址定义!A:D,3,FALSE)</f>
        <v>1700</v>
      </c>
      <c r="M4896" s="14">
        <f>VLOOKUP($F4896,类型描述及偏移量!$C:$H,2,FALSE)</f>
        <v>10</v>
      </c>
      <c r="N4896" s="14" t="str">
        <f>VLOOKUP($F4896,类型描述及偏移量!$C:$H,3,FALSE)</f>
        <v>实型</v>
      </c>
      <c r="O4896" s="14" t="str">
        <f>VLOOKUP($F4896,类型描述及偏移量!$C:$H,4,FALSE)</f>
        <v>None</v>
      </c>
      <c r="P4896" s="14" t="str">
        <f>VLOOKUP($F4896,类型描述及偏移量!$C:$H,5,FALSE)</f>
        <v>No</v>
      </c>
      <c r="Q4896" s="14" t="str">
        <f>VLOOKUP($F4896,类型描述及偏移量!$C:$H,6,FALSE)</f>
        <v>量程</v>
      </c>
    </row>
    <row r="4897" hidden="1" spans="1:17">
      <c r="A4897" s="12" t="s">
        <v>128</v>
      </c>
      <c r="B4897" s="12" t="str">
        <f t="shared" si="761"/>
        <v>M6_ActRPM</v>
      </c>
      <c r="C4897" s="12" t="str">
        <f t="shared" si="762"/>
        <v>Hi</v>
      </c>
      <c r="D4897" s="12" t="str">
        <f t="shared" si="763"/>
        <v>BP_Value_var</v>
      </c>
      <c r="E4897" s="13" t="str">
        <f t="shared" si="764"/>
        <v>CHPF_M6_ActRPM_BP_Value_var</v>
      </c>
      <c r="F4897" s="14" t="str">
        <f t="shared" si="757"/>
        <v>BP_Value_var_Hi</v>
      </c>
      <c r="G4897" s="10" t="str">
        <f t="shared" si="758"/>
        <v>CHPF_M6_ActRPM_Hi</v>
      </c>
      <c r="H4897" s="10" t="str">
        <f>VLOOKUP(基本表格!E4897,起始地址定义!A:D,4,FALSE)&amp;" "&amp;Q4897</f>
        <v>2123+P2-M6 3#双螺旋运输机B 反馈转速 上限值</v>
      </c>
      <c r="I4897" s="10" t="str">
        <f t="shared" si="759"/>
        <v>DB100,REAL1714</v>
      </c>
      <c r="J4897" s="13" t="str">
        <f>VLOOKUP(E4897,起始地址定义!A:D,2,FALSE)</f>
        <v>DB100</v>
      </c>
      <c r="K4897" s="12" t="str">
        <f t="shared" si="760"/>
        <v>REAL1714</v>
      </c>
      <c r="L4897" s="13">
        <f>VLOOKUP(E4897,起始地址定义!A:D,3,FALSE)</f>
        <v>1700</v>
      </c>
      <c r="M4897" s="14">
        <f>VLOOKUP($F4897,类型描述及偏移量!$C:$H,2,FALSE)</f>
        <v>14</v>
      </c>
      <c r="N4897" s="14" t="str">
        <f>VLOOKUP($F4897,类型描述及偏移量!$C:$H,3,FALSE)</f>
        <v>实型</v>
      </c>
      <c r="O4897" s="14" t="str">
        <f>VLOOKUP($F4897,类型描述及偏移量!$C:$H,4,FALSE)</f>
        <v>None</v>
      </c>
      <c r="P4897" s="14" t="str">
        <f>VLOOKUP($F4897,类型描述及偏移量!$C:$H,5,FALSE)</f>
        <v>No</v>
      </c>
      <c r="Q4897" s="14" t="str">
        <f>VLOOKUP($F4897,类型描述及偏移量!$C:$H,6,FALSE)</f>
        <v>上限值</v>
      </c>
    </row>
    <row r="4898" hidden="1" spans="1:17">
      <c r="A4898" s="12" t="s">
        <v>128</v>
      </c>
      <c r="B4898" s="12" t="str">
        <f t="shared" si="761"/>
        <v>M6_ActRPM</v>
      </c>
      <c r="C4898" s="12" t="str">
        <f t="shared" si="762"/>
        <v>Lo</v>
      </c>
      <c r="D4898" s="12" t="str">
        <f t="shared" si="763"/>
        <v>BP_Value_var</v>
      </c>
      <c r="E4898" s="13" t="str">
        <f t="shared" si="764"/>
        <v>CHPF_M6_ActRPM_BP_Value_var</v>
      </c>
      <c r="F4898" s="14" t="str">
        <f t="shared" si="757"/>
        <v>BP_Value_var_Lo</v>
      </c>
      <c r="G4898" s="10" t="str">
        <f t="shared" si="758"/>
        <v>CHPF_M6_ActRPM_Lo</v>
      </c>
      <c r="H4898" s="10" t="str">
        <f>VLOOKUP(基本表格!E4898,起始地址定义!A:D,4,FALSE)&amp;" "&amp;Q4898</f>
        <v>2123+P2-M6 3#双螺旋运输机B 反馈转速 下限值</v>
      </c>
      <c r="I4898" s="10" t="str">
        <f t="shared" si="759"/>
        <v>DB100,REAL1718</v>
      </c>
      <c r="J4898" s="13" t="str">
        <f>VLOOKUP(E4898,起始地址定义!A:D,2,FALSE)</f>
        <v>DB100</v>
      </c>
      <c r="K4898" s="12" t="str">
        <f t="shared" si="760"/>
        <v>REAL1718</v>
      </c>
      <c r="L4898" s="13">
        <f>VLOOKUP(E4898,起始地址定义!A:D,3,FALSE)</f>
        <v>1700</v>
      </c>
      <c r="M4898" s="14">
        <f>VLOOKUP($F4898,类型描述及偏移量!$C:$H,2,FALSE)</f>
        <v>18</v>
      </c>
      <c r="N4898" s="14" t="str">
        <f>VLOOKUP($F4898,类型描述及偏移量!$C:$H,3,FALSE)</f>
        <v>实型</v>
      </c>
      <c r="O4898" s="14" t="str">
        <f>VLOOKUP($F4898,类型描述及偏移量!$C:$H,4,FALSE)</f>
        <v>None</v>
      </c>
      <c r="P4898" s="14" t="str">
        <f>VLOOKUP($F4898,类型描述及偏移量!$C:$H,5,FALSE)</f>
        <v>No</v>
      </c>
      <c r="Q4898" s="14" t="str">
        <f>VLOOKUP($F4898,类型描述及偏移量!$C:$H,6,FALSE)</f>
        <v>下限值</v>
      </c>
    </row>
    <row r="4899" hidden="1" spans="1:17">
      <c r="A4899" s="12" t="s">
        <v>128</v>
      </c>
      <c r="B4899" s="12" t="str">
        <f t="shared" si="761"/>
        <v>M6_ActRPM</v>
      </c>
      <c r="C4899" s="12" t="str">
        <f t="shared" si="762"/>
        <v>HiHi</v>
      </c>
      <c r="D4899" s="12" t="str">
        <f t="shared" si="763"/>
        <v>BP_Value_var</v>
      </c>
      <c r="E4899" s="13" t="str">
        <f t="shared" si="764"/>
        <v>CHPF_M6_ActRPM_BP_Value_var</v>
      </c>
      <c r="F4899" s="14" t="str">
        <f t="shared" si="757"/>
        <v>BP_Value_var_HiHi</v>
      </c>
      <c r="G4899" s="10" t="str">
        <f t="shared" si="758"/>
        <v>CHPF_M6_ActRPM_HiHi</v>
      </c>
      <c r="H4899" s="10" t="str">
        <f>VLOOKUP(基本表格!E4899,起始地址定义!A:D,4,FALSE)&amp;" "&amp;Q4899</f>
        <v>2123+P2-M6 3#双螺旋运输机B 反馈转速 上上限值</v>
      </c>
      <c r="I4899" s="10" t="str">
        <f t="shared" si="759"/>
        <v>DB100,REAL1722</v>
      </c>
      <c r="J4899" s="13" t="str">
        <f>VLOOKUP(E4899,起始地址定义!A:D,2,FALSE)</f>
        <v>DB100</v>
      </c>
      <c r="K4899" s="12" t="str">
        <f t="shared" si="760"/>
        <v>REAL1722</v>
      </c>
      <c r="L4899" s="13">
        <f>VLOOKUP(E4899,起始地址定义!A:D,3,FALSE)</f>
        <v>1700</v>
      </c>
      <c r="M4899" s="14">
        <f>VLOOKUP($F4899,类型描述及偏移量!$C:$H,2,FALSE)</f>
        <v>22</v>
      </c>
      <c r="N4899" s="14" t="str">
        <f>VLOOKUP($F4899,类型描述及偏移量!$C:$H,3,FALSE)</f>
        <v>实型</v>
      </c>
      <c r="O4899" s="14" t="str">
        <f>VLOOKUP($F4899,类型描述及偏移量!$C:$H,4,FALSE)</f>
        <v>None</v>
      </c>
      <c r="P4899" s="14" t="str">
        <f>VLOOKUP($F4899,类型描述及偏移量!$C:$H,5,FALSE)</f>
        <v>No</v>
      </c>
      <c r="Q4899" s="14" t="str">
        <f>VLOOKUP($F4899,类型描述及偏移量!$C:$H,6,FALSE)</f>
        <v>上上限值</v>
      </c>
    </row>
    <row r="4900" hidden="1" spans="1:17">
      <c r="A4900" s="12" t="s">
        <v>128</v>
      </c>
      <c r="B4900" s="12" t="str">
        <f t="shared" si="761"/>
        <v>M6_ActRPM</v>
      </c>
      <c r="C4900" s="12" t="str">
        <f t="shared" si="762"/>
        <v>LoLo</v>
      </c>
      <c r="D4900" s="12" t="str">
        <f t="shared" si="763"/>
        <v>BP_Value_var</v>
      </c>
      <c r="E4900" s="13" t="str">
        <f t="shared" si="764"/>
        <v>CHPF_M6_ActRPM_BP_Value_var</v>
      </c>
      <c r="F4900" s="14" t="str">
        <f t="shared" si="757"/>
        <v>BP_Value_var_LoLo</v>
      </c>
      <c r="G4900" s="10" t="str">
        <f t="shared" si="758"/>
        <v>CHPF_M6_ActRPM_LoLo</v>
      </c>
      <c r="H4900" s="10" t="str">
        <f>VLOOKUP(基本表格!E4900,起始地址定义!A:D,4,FALSE)&amp;" "&amp;Q4900</f>
        <v>2123+P2-M6 3#双螺旋运输机B 反馈转速 下下限值</v>
      </c>
      <c r="I4900" s="10" t="str">
        <f t="shared" si="759"/>
        <v>DB100,REAL1726</v>
      </c>
      <c r="J4900" s="13" t="str">
        <f>VLOOKUP(E4900,起始地址定义!A:D,2,FALSE)</f>
        <v>DB100</v>
      </c>
      <c r="K4900" s="12" t="str">
        <f t="shared" si="760"/>
        <v>REAL1726</v>
      </c>
      <c r="L4900" s="13">
        <f>VLOOKUP(E4900,起始地址定义!A:D,3,FALSE)</f>
        <v>1700</v>
      </c>
      <c r="M4900" s="14">
        <f>VLOOKUP($F4900,类型描述及偏移量!$C:$H,2,FALSE)</f>
        <v>26</v>
      </c>
      <c r="N4900" s="14" t="str">
        <f>VLOOKUP($F4900,类型描述及偏移量!$C:$H,3,FALSE)</f>
        <v>实型</v>
      </c>
      <c r="O4900" s="14" t="str">
        <f>VLOOKUP($F4900,类型描述及偏移量!$C:$H,4,FALSE)</f>
        <v>None</v>
      </c>
      <c r="P4900" s="14" t="str">
        <f>VLOOKUP($F4900,类型描述及偏移量!$C:$H,5,FALSE)</f>
        <v>No</v>
      </c>
      <c r="Q4900" s="14" t="str">
        <f>VLOOKUP($F4900,类型描述及偏移量!$C:$H,6,FALSE)</f>
        <v>下下限值</v>
      </c>
    </row>
    <row r="4901" hidden="1" spans="1:17">
      <c r="A4901" s="12" t="s">
        <v>128</v>
      </c>
      <c r="B4901" s="12" t="str">
        <f t="shared" si="761"/>
        <v>M6_Current</v>
      </c>
      <c r="C4901" s="12" t="str">
        <f t="shared" si="762"/>
        <v>HiProEN</v>
      </c>
      <c r="D4901" s="12" t="str">
        <f t="shared" si="763"/>
        <v>BP_Value_var</v>
      </c>
      <c r="E4901" s="13" t="str">
        <f t="shared" si="764"/>
        <v>CHPF_M6_Current_BP_Value_var</v>
      </c>
      <c r="F4901" s="14" t="str">
        <f t="shared" si="757"/>
        <v>BP_Value_var_HiProEN</v>
      </c>
      <c r="G4901" s="10" t="str">
        <f t="shared" si="758"/>
        <v>CHPF_M6_Current_HiProEN</v>
      </c>
      <c r="H4901" s="10" t="str">
        <f>VLOOKUP(基本表格!E4901,起始地址定义!A:D,4,FALSE)&amp;" "&amp;Q4901</f>
        <v>2123+P2-M6 3#双螺旋运输机B 反馈电流 上限保护使能</v>
      </c>
      <c r="I4901" s="10" t="str">
        <f t="shared" si="759"/>
        <v>DB100,X1750.3</v>
      </c>
      <c r="J4901" s="13" t="str">
        <f>VLOOKUP(E4901,起始地址定义!A:D,2,FALSE)</f>
        <v>DB100</v>
      </c>
      <c r="K4901" s="12" t="str">
        <f t="shared" si="760"/>
        <v>X1750.3</v>
      </c>
      <c r="L4901" s="13">
        <f>VLOOKUP(E4901,起始地址定义!A:D,3,FALSE)</f>
        <v>1750</v>
      </c>
      <c r="M4901" s="14">
        <f>VLOOKUP($F4901,类型描述及偏移量!$C:$H,2,FALSE)</f>
        <v>0.299999999999997</v>
      </c>
      <c r="N4901" s="14" t="str">
        <f>VLOOKUP($F4901,类型描述及偏移量!$C:$H,3,FALSE)</f>
        <v>离散</v>
      </c>
      <c r="O4901" s="14" t="str">
        <f>VLOOKUP($F4901,类型描述及偏移量!$C:$H,4,FALSE)</f>
        <v>None</v>
      </c>
      <c r="P4901" s="14" t="str">
        <f>VLOOKUP($F4901,类型描述及偏移量!$C:$H,5,FALSE)</f>
        <v>No</v>
      </c>
      <c r="Q4901" s="14" t="str">
        <f>VLOOKUP($F4901,类型描述及偏移量!$C:$H,6,FALSE)</f>
        <v>上限保护使能</v>
      </c>
    </row>
    <row r="4902" hidden="1" spans="1:17">
      <c r="A4902" s="12" t="s">
        <v>128</v>
      </c>
      <c r="B4902" s="12" t="str">
        <f t="shared" si="761"/>
        <v>M6_Current</v>
      </c>
      <c r="C4902" s="12" t="str">
        <f t="shared" si="762"/>
        <v>LoProEN</v>
      </c>
      <c r="D4902" s="12" t="str">
        <f t="shared" si="763"/>
        <v>BP_Value_var</v>
      </c>
      <c r="E4902" s="13" t="str">
        <f t="shared" si="764"/>
        <v>CHPF_M6_Current_BP_Value_var</v>
      </c>
      <c r="F4902" s="14" t="str">
        <f t="shared" si="757"/>
        <v>BP_Value_var_LoProEN</v>
      </c>
      <c r="G4902" s="10" t="str">
        <f t="shared" si="758"/>
        <v>CHPF_M6_Current_LoProEN</v>
      </c>
      <c r="H4902" s="10" t="str">
        <f>VLOOKUP(基本表格!E4902,起始地址定义!A:D,4,FALSE)&amp;" "&amp;Q4902</f>
        <v>2123+P2-M6 3#双螺旋运输机B 反馈电流 下限保护使能</v>
      </c>
      <c r="I4902" s="10" t="str">
        <f t="shared" si="759"/>
        <v>DB100,X1750.4</v>
      </c>
      <c r="J4902" s="13" t="str">
        <f>VLOOKUP(E4902,起始地址定义!A:D,2,FALSE)</f>
        <v>DB100</v>
      </c>
      <c r="K4902" s="12" t="str">
        <f t="shared" si="760"/>
        <v>X1750.4</v>
      </c>
      <c r="L4902" s="13">
        <f>VLOOKUP(E4902,起始地址定义!A:D,3,FALSE)</f>
        <v>1750</v>
      </c>
      <c r="M4902" s="14">
        <f>VLOOKUP($F4902,类型描述及偏移量!$C:$H,2,FALSE)</f>
        <v>0.399999999999999</v>
      </c>
      <c r="N4902" s="14" t="str">
        <f>VLOOKUP($F4902,类型描述及偏移量!$C:$H,3,FALSE)</f>
        <v>离散</v>
      </c>
      <c r="O4902" s="14" t="str">
        <f>VLOOKUP($F4902,类型描述及偏移量!$C:$H,4,FALSE)</f>
        <v>None</v>
      </c>
      <c r="P4902" s="14" t="str">
        <f>VLOOKUP($F4902,类型描述及偏移量!$C:$H,5,FALSE)</f>
        <v>No</v>
      </c>
      <c r="Q4902" s="14" t="str">
        <f>VLOOKUP($F4902,类型描述及偏移量!$C:$H,6,FALSE)</f>
        <v>下限保护使能</v>
      </c>
    </row>
    <row r="4903" hidden="1" spans="1:17">
      <c r="A4903" s="12" t="s">
        <v>128</v>
      </c>
      <c r="B4903" s="12" t="str">
        <f t="shared" si="761"/>
        <v>M6_Current</v>
      </c>
      <c r="C4903" s="12" t="str">
        <f t="shared" si="762"/>
        <v>HiALM</v>
      </c>
      <c r="D4903" s="12" t="str">
        <f t="shared" si="763"/>
        <v>BP_Value_var</v>
      </c>
      <c r="E4903" s="13" t="str">
        <f t="shared" si="764"/>
        <v>CHPF_M6_Current_BP_Value_var</v>
      </c>
      <c r="F4903" s="14" t="str">
        <f t="shared" si="757"/>
        <v>BP_Value_var_HiALM</v>
      </c>
      <c r="G4903" s="10" t="str">
        <f t="shared" si="758"/>
        <v>CHPF_M6_Current_HiALM</v>
      </c>
      <c r="H4903" s="10" t="str">
        <f>VLOOKUP(基本表格!E4903,起始地址定义!A:D,4,FALSE)&amp;" "&amp;Q4903</f>
        <v>2123+P2-M6 3#双螺旋运输机B 反馈电流 上限报警</v>
      </c>
      <c r="I4903" s="10" t="str">
        <f t="shared" si="759"/>
        <v>DB100,X1750.5</v>
      </c>
      <c r="J4903" s="13" t="str">
        <f>VLOOKUP(E4903,起始地址定义!A:D,2,FALSE)</f>
        <v>DB100</v>
      </c>
      <c r="K4903" s="12" t="str">
        <f t="shared" si="760"/>
        <v>X1750.5</v>
      </c>
      <c r="L4903" s="13">
        <f>VLOOKUP(E4903,起始地址定义!A:D,3,FALSE)</f>
        <v>1750</v>
      </c>
      <c r="M4903" s="14">
        <f>VLOOKUP($F4903,类型描述及偏移量!$C:$H,2,FALSE)</f>
        <v>0.5</v>
      </c>
      <c r="N4903" s="14" t="str">
        <f>VLOOKUP($F4903,类型描述及偏移量!$C:$H,3,FALSE)</f>
        <v>离散</v>
      </c>
      <c r="O4903" s="14" t="str">
        <f>VLOOKUP($F4903,类型描述及偏移量!$C:$H,4,FALSE)</f>
        <v>None</v>
      </c>
      <c r="P4903" s="14" t="str">
        <f>VLOOKUP($F4903,类型描述及偏移量!$C:$H,5,FALSE)</f>
        <v>Yes</v>
      </c>
      <c r="Q4903" s="14" t="str">
        <f>VLOOKUP($F4903,类型描述及偏移量!$C:$H,6,FALSE)</f>
        <v>上限报警</v>
      </c>
    </row>
    <row r="4904" hidden="1" spans="1:17">
      <c r="A4904" s="12" t="s">
        <v>128</v>
      </c>
      <c r="B4904" s="12" t="str">
        <f t="shared" si="761"/>
        <v>M6_Current</v>
      </c>
      <c r="C4904" s="12" t="str">
        <f t="shared" si="762"/>
        <v>LoALM</v>
      </c>
      <c r="D4904" s="12" t="str">
        <f t="shared" si="763"/>
        <v>BP_Value_var</v>
      </c>
      <c r="E4904" s="13" t="str">
        <f t="shared" si="764"/>
        <v>CHPF_M6_Current_BP_Value_var</v>
      </c>
      <c r="F4904" s="14" t="str">
        <f t="shared" si="757"/>
        <v>BP_Value_var_LoALM</v>
      </c>
      <c r="G4904" s="10" t="str">
        <f t="shared" si="758"/>
        <v>CHPF_M6_Current_LoALM</v>
      </c>
      <c r="H4904" s="10" t="str">
        <f>VLOOKUP(基本表格!E4904,起始地址定义!A:D,4,FALSE)&amp;" "&amp;Q4904</f>
        <v>2123+P2-M6 3#双螺旋运输机B 反馈电流 下限报警</v>
      </c>
      <c r="I4904" s="10" t="str">
        <f t="shared" si="759"/>
        <v>DB100,X1750.6</v>
      </c>
      <c r="J4904" s="13" t="str">
        <f>VLOOKUP(E4904,起始地址定义!A:D,2,FALSE)</f>
        <v>DB100</v>
      </c>
      <c r="K4904" s="12" t="str">
        <f t="shared" si="760"/>
        <v>X1750.6</v>
      </c>
      <c r="L4904" s="13">
        <f>VLOOKUP(E4904,起始地址定义!A:D,3,FALSE)</f>
        <v>1750</v>
      </c>
      <c r="M4904" s="14">
        <f>VLOOKUP($F4904,类型描述及偏移量!$C:$H,2,FALSE)</f>
        <v>0.600000000000001</v>
      </c>
      <c r="N4904" s="14" t="str">
        <f>VLOOKUP($F4904,类型描述及偏移量!$C:$H,3,FALSE)</f>
        <v>离散</v>
      </c>
      <c r="O4904" s="14" t="str">
        <f>VLOOKUP($F4904,类型描述及偏移量!$C:$H,4,FALSE)</f>
        <v>None</v>
      </c>
      <c r="P4904" s="14" t="str">
        <f>VLOOKUP($F4904,类型描述及偏移量!$C:$H,5,FALSE)</f>
        <v>Yes</v>
      </c>
      <c r="Q4904" s="14" t="str">
        <f>VLOOKUP($F4904,类型描述及偏移量!$C:$H,6,FALSE)</f>
        <v>下限报警</v>
      </c>
    </row>
    <row r="4905" hidden="1" spans="1:17">
      <c r="A4905" s="12" t="s">
        <v>128</v>
      </c>
      <c r="B4905" s="12" t="str">
        <f t="shared" si="761"/>
        <v>M6_Current</v>
      </c>
      <c r="C4905" s="12" t="str">
        <f t="shared" si="762"/>
        <v>HiHiALM</v>
      </c>
      <c r="D4905" s="12" t="str">
        <f t="shared" si="763"/>
        <v>BP_Value_var</v>
      </c>
      <c r="E4905" s="13" t="str">
        <f t="shared" si="764"/>
        <v>CHPF_M6_Current_BP_Value_var</v>
      </c>
      <c r="F4905" s="14" t="str">
        <f t="shared" si="757"/>
        <v>BP_Value_var_HiHiALM</v>
      </c>
      <c r="G4905" s="10" t="str">
        <f t="shared" si="758"/>
        <v>CHPF_M6_Current_HiHiALM</v>
      </c>
      <c r="H4905" s="10" t="str">
        <f>VLOOKUP(基本表格!E4905,起始地址定义!A:D,4,FALSE)&amp;" "&amp;Q4905</f>
        <v>2123+P2-M6 3#双螺旋运输机B 反馈电流 上上限报警</v>
      </c>
      <c r="I4905" s="10" t="str">
        <f t="shared" si="759"/>
        <v>DB100,X1750.7</v>
      </c>
      <c r="J4905" s="13" t="str">
        <f>VLOOKUP(E4905,起始地址定义!A:D,2,FALSE)</f>
        <v>DB100</v>
      </c>
      <c r="K4905" s="12" t="str">
        <f t="shared" si="760"/>
        <v>X1750.7</v>
      </c>
      <c r="L4905" s="13">
        <f>VLOOKUP(E4905,起始地址定义!A:D,3,FALSE)</f>
        <v>1750</v>
      </c>
      <c r="M4905" s="14">
        <f>VLOOKUP($F4905,类型描述及偏移量!$C:$H,2,FALSE)</f>
        <v>0.700000000000003</v>
      </c>
      <c r="N4905" s="14" t="str">
        <f>VLOOKUP($F4905,类型描述及偏移量!$C:$H,3,FALSE)</f>
        <v>离散</v>
      </c>
      <c r="O4905" s="14" t="str">
        <f>VLOOKUP($F4905,类型描述及偏移量!$C:$H,4,FALSE)</f>
        <v>On</v>
      </c>
      <c r="P4905" s="14" t="str">
        <f>VLOOKUP($F4905,类型描述及偏移量!$C:$H,5,FALSE)</f>
        <v>Yes</v>
      </c>
      <c r="Q4905" s="14" t="str">
        <f>VLOOKUP($F4905,类型描述及偏移量!$C:$H,6,FALSE)</f>
        <v>上上限报警</v>
      </c>
    </row>
    <row r="4906" hidden="1" spans="1:17">
      <c r="A4906" s="12" t="s">
        <v>128</v>
      </c>
      <c r="B4906" s="12" t="str">
        <f t="shared" si="761"/>
        <v>M6_Current</v>
      </c>
      <c r="C4906" s="12" t="str">
        <f t="shared" si="762"/>
        <v>LoLoALM</v>
      </c>
      <c r="D4906" s="12" t="str">
        <f t="shared" si="763"/>
        <v>BP_Value_var</v>
      </c>
      <c r="E4906" s="13" t="str">
        <f t="shared" si="764"/>
        <v>CHPF_M6_Current_BP_Value_var</v>
      </c>
      <c r="F4906" s="14" t="str">
        <f t="shared" si="757"/>
        <v>BP_Value_var_LoLoALM</v>
      </c>
      <c r="G4906" s="10" t="str">
        <f t="shared" si="758"/>
        <v>CHPF_M6_Current_LoLoALM</v>
      </c>
      <c r="H4906" s="10" t="str">
        <f>VLOOKUP(基本表格!E4906,起始地址定义!A:D,4,FALSE)&amp;" "&amp;Q4906</f>
        <v>2123+P2-M6 3#双螺旋运输机B 反馈电流 下下限报警</v>
      </c>
      <c r="I4906" s="10" t="str">
        <f t="shared" si="759"/>
        <v>DB100,X1751.0</v>
      </c>
      <c r="J4906" s="13" t="str">
        <f>VLOOKUP(E4906,起始地址定义!A:D,2,FALSE)</f>
        <v>DB100</v>
      </c>
      <c r="K4906" s="12" t="str">
        <f t="shared" si="760"/>
        <v>X1751.0</v>
      </c>
      <c r="L4906" s="13">
        <f>VLOOKUP(E4906,起始地址定义!A:D,3,FALSE)</f>
        <v>1750</v>
      </c>
      <c r="M4906" s="14">
        <f>VLOOKUP($F4906,类型描述及偏移量!$C:$H,2,FALSE)</f>
        <v>1</v>
      </c>
      <c r="N4906" s="14" t="str">
        <f>VLOOKUP($F4906,类型描述及偏移量!$C:$H,3,FALSE)</f>
        <v>离散</v>
      </c>
      <c r="O4906" s="14" t="str">
        <f>VLOOKUP($F4906,类型描述及偏移量!$C:$H,4,FALSE)</f>
        <v>On</v>
      </c>
      <c r="P4906" s="14" t="str">
        <f>VLOOKUP($F4906,类型描述及偏移量!$C:$H,5,FALSE)</f>
        <v>Yes</v>
      </c>
      <c r="Q4906" s="14" t="str">
        <f>VLOOKUP($F4906,类型描述及偏移量!$C:$H,6,FALSE)</f>
        <v>下下限报警</v>
      </c>
    </row>
    <row r="4907" hidden="1" spans="1:17">
      <c r="A4907" s="12" t="s">
        <v>128</v>
      </c>
      <c r="B4907" s="12" t="str">
        <f t="shared" si="761"/>
        <v>M6_Current</v>
      </c>
      <c r="C4907" s="12" t="str">
        <f t="shared" si="762"/>
        <v>LimALM</v>
      </c>
      <c r="D4907" s="12" t="str">
        <f t="shared" si="763"/>
        <v>BP_Value_var</v>
      </c>
      <c r="E4907" s="13" t="str">
        <f t="shared" si="764"/>
        <v>CHPF_M6_Current_BP_Value_var</v>
      </c>
      <c r="F4907" s="14" t="str">
        <f t="shared" si="757"/>
        <v>BP_Value_var_LimALM</v>
      </c>
      <c r="G4907" s="10" t="str">
        <f t="shared" si="758"/>
        <v>CHPF_M6_Current_LimALM</v>
      </c>
      <c r="H4907" s="10" t="str">
        <f>VLOOKUP(基本表格!E4907,起始地址定义!A:D,4,FALSE)&amp;" "&amp;Q4907</f>
        <v>2123+P2-M6 3#双螺旋运输机B 反馈电流 极限报警</v>
      </c>
      <c r="I4907" s="10" t="str">
        <f t="shared" si="759"/>
        <v>DB100,X1751.1</v>
      </c>
      <c r="J4907" s="13" t="str">
        <f>VLOOKUP(E4907,起始地址定义!A:D,2,FALSE)</f>
        <v>DB100</v>
      </c>
      <c r="K4907" s="12" t="str">
        <f t="shared" si="760"/>
        <v>X1751.1</v>
      </c>
      <c r="L4907" s="13">
        <f>VLOOKUP(E4907,起始地址定义!A:D,3,FALSE)</f>
        <v>1750</v>
      </c>
      <c r="M4907" s="14">
        <f>VLOOKUP($F4907,类型描述及偏移量!$C:$H,2,FALSE)</f>
        <v>1.1</v>
      </c>
      <c r="N4907" s="14" t="str">
        <f>VLOOKUP($F4907,类型描述及偏移量!$C:$H,3,FALSE)</f>
        <v>离散</v>
      </c>
      <c r="O4907" s="14" t="str">
        <f>VLOOKUP($F4907,类型描述及偏移量!$C:$H,4,FALSE)</f>
        <v>On</v>
      </c>
      <c r="P4907" s="14" t="str">
        <f>VLOOKUP($F4907,类型描述及偏移量!$C:$H,5,FALSE)</f>
        <v>Yes</v>
      </c>
      <c r="Q4907" s="14" t="str">
        <f>VLOOKUP($F4907,类型描述及偏移量!$C:$H,6,FALSE)</f>
        <v>极限报警</v>
      </c>
    </row>
    <row r="4908" hidden="1" spans="1:17">
      <c r="A4908" s="12" t="s">
        <v>128</v>
      </c>
      <c r="B4908" s="12" t="str">
        <f t="shared" si="761"/>
        <v>M6_Current</v>
      </c>
      <c r="C4908" s="12" t="str">
        <f t="shared" si="762"/>
        <v>LostALM</v>
      </c>
      <c r="D4908" s="12" t="str">
        <f t="shared" si="763"/>
        <v>BP_Value_var</v>
      </c>
      <c r="E4908" s="13" t="str">
        <f t="shared" si="764"/>
        <v>CHPF_M6_Current_BP_Value_var</v>
      </c>
      <c r="F4908" s="14" t="str">
        <f t="shared" si="757"/>
        <v>BP_Value_var_LostALM</v>
      </c>
      <c r="G4908" s="10" t="str">
        <f t="shared" si="758"/>
        <v>CHPF_M6_Current_LostALM</v>
      </c>
      <c r="H4908" s="10" t="str">
        <f>VLOOKUP(基本表格!E4908,起始地址定义!A:D,4,FALSE)&amp;" "&amp;Q4908</f>
        <v>2123+P2-M6 3#双螺旋运输机B 反馈电流 传感器断线报警</v>
      </c>
      <c r="I4908" s="10" t="str">
        <f t="shared" si="759"/>
        <v>DB100,X1751.2</v>
      </c>
      <c r="J4908" s="13" t="str">
        <f>VLOOKUP(E4908,起始地址定义!A:D,2,FALSE)</f>
        <v>DB100</v>
      </c>
      <c r="K4908" s="12" t="str">
        <f t="shared" si="760"/>
        <v>X1751.2</v>
      </c>
      <c r="L4908" s="13">
        <f>VLOOKUP(E4908,起始地址定义!A:D,3,FALSE)</f>
        <v>1750</v>
      </c>
      <c r="M4908" s="14">
        <f>VLOOKUP($F4908,类型描述及偏移量!$C:$H,2,FALSE)</f>
        <v>1.2</v>
      </c>
      <c r="N4908" s="14" t="str">
        <f>VLOOKUP($F4908,类型描述及偏移量!$C:$H,3,FALSE)</f>
        <v>离散</v>
      </c>
      <c r="O4908" s="14" t="str">
        <f>VLOOKUP($F4908,类型描述及偏移量!$C:$H,4,FALSE)</f>
        <v>On</v>
      </c>
      <c r="P4908" s="14" t="str">
        <f>VLOOKUP($F4908,类型描述及偏移量!$C:$H,5,FALSE)</f>
        <v>Yes</v>
      </c>
      <c r="Q4908" s="14" t="str">
        <f>VLOOKUP($F4908,类型描述及偏移量!$C:$H,6,FALSE)</f>
        <v>传感器断线报警</v>
      </c>
    </row>
    <row r="4909" hidden="1" spans="1:17">
      <c r="A4909" s="12" t="s">
        <v>128</v>
      </c>
      <c r="B4909" s="12" t="str">
        <f t="shared" si="761"/>
        <v>M6_Current</v>
      </c>
      <c r="C4909" s="12" t="str">
        <f t="shared" si="762"/>
        <v>Code</v>
      </c>
      <c r="D4909" s="12" t="str">
        <f t="shared" si="763"/>
        <v>BP_Value_var</v>
      </c>
      <c r="E4909" s="13" t="str">
        <f t="shared" si="764"/>
        <v>CHPF_M6_Current_BP_Value_var</v>
      </c>
      <c r="F4909" s="14" t="str">
        <f t="shared" si="757"/>
        <v>BP_Value_var_Code</v>
      </c>
      <c r="G4909" s="10" t="str">
        <f t="shared" si="758"/>
        <v>CHPF_M6_Current_Code</v>
      </c>
      <c r="H4909" s="10" t="str">
        <f>VLOOKUP(基本表格!E4909,起始地址定义!A:D,4,FALSE)&amp;" "&amp;Q4909</f>
        <v>2123+P2-M6 3#双螺旋运输机B 反馈电流 实际内码</v>
      </c>
      <c r="I4909" s="10" t="str">
        <f t="shared" si="759"/>
        <v>DB100,INT1752</v>
      </c>
      <c r="J4909" s="13" t="str">
        <f>VLOOKUP(E4909,起始地址定义!A:D,2,FALSE)</f>
        <v>DB100</v>
      </c>
      <c r="K4909" s="12" t="str">
        <f t="shared" si="760"/>
        <v>INT1752</v>
      </c>
      <c r="L4909" s="13">
        <f>VLOOKUP(E4909,起始地址定义!A:D,3,FALSE)</f>
        <v>1750</v>
      </c>
      <c r="M4909" s="14">
        <f>VLOOKUP($F4909,类型描述及偏移量!$C:$H,2,FALSE)</f>
        <v>2</v>
      </c>
      <c r="N4909" s="14" t="str">
        <f>VLOOKUP($F4909,类型描述及偏移量!$C:$H,3,FALSE)</f>
        <v>整型</v>
      </c>
      <c r="O4909" s="14" t="str">
        <f>VLOOKUP($F4909,类型描述及偏移量!$C:$H,4,FALSE)</f>
        <v>None</v>
      </c>
      <c r="P4909" s="14" t="str">
        <f>VLOOKUP($F4909,类型描述及偏移量!$C:$H,5,FALSE)</f>
        <v>Yes</v>
      </c>
      <c r="Q4909" s="14" t="str">
        <f>VLOOKUP($F4909,类型描述及偏移量!$C:$H,6,FALSE)</f>
        <v>实际内码</v>
      </c>
    </row>
    <row r="4910" hidden="1" spans="1:17">
      <c r="A4910" s="12" t="s">
        <v>128</v>
      </c>
      <c r="B4910" s="12" t="str">
        <f t="shared" si="761"/>
        <v>M6_Current</v>
      </c>
      <c r="C4910" s="12" t="str">
        <f t="shared" si="762"/>
        <v>Value</v>
      </c>
      <c r="D4910" s="12" t="str">
        <f t="shared" si="763"/>
        <v>BP_Value_var</v>
      </c>
      <c r="E4910" s="13" t="str">
        <f t="shared" si="764"/>
        <v>CHPF_M6_Current_BP_Value_var</v>
      </c>
      <c r="F4910" s="14" t="str">
        <f t="shared" si="757"/>
        <v>BP_Value_var_Value</v>
      </c>
      <c r="G4910" s="10" t="str">
        <f t="shared" si="758"/>
        <v>CHPF_M6_Current_Value</v>
      </c>
      <c r="H4910" s="10" t="str">
        <f>VLOOKUP(基本表格!E4910,起始地址定义!A:D,4,FALSE)&amp;" "&amp;Q4910</f>
        <v>2123+P2-M6 3#双螺旋运输机B 反馈电流 实际值</v>
      </c>
      <c r="I4910" s="10" t="str">
        <f t="shared" si="759"/>
        <v>DB100,REAL1756</v>
      </c>
      <c r="J4910" s="13" t="str">
        <f>VLOOKUP(E4910,起始地址定义!A:D,2,FALSE)</f>
        <v>DB100</v>
      </c>
      <c r="K4910" s="12" t="str">
        <f t="shared" si="760"/>
        <v>REAL1756</v>
      </c>
      <c r="L4910" s="13">
        <f>VLOOKUP(E4910,起始地址定义!A:D,3,FALSE)</f>
        <v>1750</v>
      </c>
      <c r="M4910" s="14">
        <f>VLOOKUP($F4910,类型描述及偏移量!$C:$H,2,FALSE)</f>
        <v>6</v>
      </c>
      <c r="N4910" s="14" t="str">
        <f>VLOOKUP($F4910,类型描述及偏移量!$C:$H,3,FALSE)</f>
        <v>实型</v>
      </c>
      <c r="O4910" s="14" t="str">
        <f>VLOOKUP($F4910,类型描述及偏移量!$C:$H,4,FALSE)</f>
        <v>None</v>
      </c>
      <c r="P4910" s="14" t="str">
        <f>VLOOKUP($F4910,类型描述及偏移量!$C:$H,5,FALSE)</f>
        <v>Yes</v>
      </c>
      <c r="Q4910" s="14" t="str">
        <f>VLOOKUP($F4910,类型描述及偏移量!$C:$H,6,FALSE)</f>
        <v>实际值</v>
      </c>
    </row>
    <row r="4911" hidden="1" spans="1:17">
      <c r="A4911" s="12" t="s">
        <v>128</v>
      </c>
      <c r="B4911" s="12" t="str">
        <f t="shared" si="761"/>
        <v>M6_Current</v>
      </c>
      <c r="C4911" s="12" t="str">
        <f t="shared" si="762"/>
        <v>Range</v>
      </c>
      <c r="D4911" s="12" t="str">
        <f t="shared" si="763"/>
        <v>BP_Value_var</v>
      </c>
      <c r="E4911" s="13" t="str">
        <f t="shared" si="764"/>
        <v>CHPF_M6_Current_BP_Value_var</v>
      </c>
      <c r="F4911" s="14" t="str">
        <f t="shared" si="757"/>
        <v>BP_Value_var_Range</v>
      </c>
      <c r="G4911" s="10" t="str">
        <f t="shared" si="758"/>
        <v>CHPF_M6_Current_Range</v>
      </c>
      <c r="H4911" s="10" t="str">
        <f>VLOOKUP(基本表格!E4911,起始地址定义!A:D,4,FALSE)&amp;" "&amp;Q4911</f>
        <v>2123+P2-M6 3#双螺旋运输机B 反馈电流 量程</v>
      </c>
      <c r="I4911" s="10" t="str">
        <f t="shared" si="759"/>
        <v>DB100,REAL1760</v>
      </c>
      <c r="J4911" s="13" t="str">
        <f>VLOOKUP(E4911,起始地址定义!A:D,2,FALSE)</f>
        <v>DB100</v>
      </c>
      <c r="K4911" s="12" t="str">
        <f t="shared" si="760"/>
        <v>REAL1760</v>
      </c>
      <c r="L4911" s="13">
        <f>VLOOKUP(E4911,起始地址定义!A:D,3,FALSE)</f>
        <v>1750</v>
      </c>
      <c r="M4911" s="14">
        <f>VLOOKUP($F4911,类型描述及偏移量!$C:$H,2,FALSE)</f>
        <v>10</v>
      </c>
      <c r="N4911" s="14" t="str">
        <f>VLOOKUP($F4911,类型描述及偏移量!$C:$H,3,FALSE)</f>
        <v>实型</v>
      </c>
      <c r="O4911" s="14" t="str">
        <f>VLOOKUP($F4911,类型描述及偏移量!$C:$H,4,FALSE)</f>
        <v>None</v>
      </c>
      <c r="P4911" s="14" t="str">
        <f>VLOOKUP($F4911,类型描述及偏移量!$C:$H,5,FALSE)</f>
        <v>No</v>
      </c>
      <c r="Q4911" s="14" t="str">
        <f>VLOOKUP($F4911,类型描述及偏移量!$C:$H,6,FALSE)</f>
        <v>量程</v>
      </c>
    </row>
    <row r="4912" hidden="1" spans="1:17">
      <c r="A4912" s="12" t="s">
        <v>128</v>
      </c>
      <c r="B4912" s="12" t="str">
        <f t="shared" si="761"/>
        <v>M6_Current</v>
      </c>
      <c r="C4912" s="12" t="str">
        <f t="shared" si="762"/>
        <v>Hi</v>
      </c>
      <c r="D4912" s="12" t="str">
        <f t="shared" si="763"/>
        <v>BP_Value_var</v>
      </c>
      <c r="E4912" s="13" t="str">
        <f t="shared" si="764"/>
        <v>CHPF_M6_Current_BP_Value_var</v>
      </c>
      <c r="F4912" s="14" t="str">
        <f t="shared" si="757"/>
        <v>BP_Value_var_Hi</v>
      </c>
      <c r="G4912" s="10" t="str">
        <f t="shared" si="758"/>
        <v>CHPF_M6_Current_Hi</v>
      </c>
      <c r="H4912" s="10" t="str">
        <f>VLOOKUP(基本表格!E4912,起始地址定义!A:D,4,FALSE)&amp;" "&amp;Q4912</f>
        <v>2123+P2-M6 3#双螺旋运输机B 反馈电流 上限值</v>
      </c>
      <c r="I4912" s="10" t="str">
        <f t="shared" si="759"/>
        <v>DB100,REAL1764</v>
      </c>
      <c r="J4912" s="13" t="str">
        <f>VLOOKUP(E4912,起始地址定义!A:D,2,FALSE)</f>
        <v>DB100</v>
      </c>
      <c r="K4912" s="12" t="str">
        <f t="shared" si="760"/>
        <v>REAL1764</v>
      </c>
      <c r="L4912" s="13">
        <f>VLOOKUP(E4912,起始地址定义!A:D,3,FALSE)</f>
        <v>1750</v>
      </c>
      <c r="M4912" s="14">
        <f>VLOOKUP($F4912,类型描述及偏移量!$C:$H,2,FALSE)</f>
        <v>14</v>
      </c>
      <c r="N4912" s="14" t="str">
        <f>VLOOKUP($F4912,类型描述及偏移量!$C:$H,3,FALSE)</f>
        <v>实型</v>
      </c>
      <c r="O4912" s="14" t="str">
        <f>VLOOKUP($F4912,类型描述及偏移量!$C:$H,4,FALSE)</f>
        <v>None</v>
      </c>
      <c r="P4912" s="14" t="str">
        <f>VLOOKUP($F4912,类型描述及偏移量!$C:$H,5,FALSE)</f>
        <v>No</v>
      </c>
      <c r="Q4912" s="14" t="str">
        <f>VLOOKUP($F4912,类型描述及偏移量!$C:$H,6,FALSE)</f>
        <v>上限值</v>
      </c>
    </row>
    <row r="4913" hidden="1" spans="1:17">
      <c r="A4913" s="12" t="s">
        <v>128</v>
      </c>
      <c r="B4913" s="12" t="str">
        <f t="shared" si="761"/>
        <v>M6_Current</v>
      </c>
      <c r="C4913" s="12" t="str">
        <f t="shared" si="762"/>
        <v>Lo</v>
      </c>
      <c r="D4913" s="12" t="str">
        <f t="shared" si="763"/>
        <v>BP_Value_var</v>
      </c>
      <c r="E4913" s="13" t="str">
        <f t="shared" si="764"/>
        <v>CHPF_M6_Current_BP_Value_var</v>
      </c>
      <c r="F4913" s="14" t="str">
        <f t="shared" si="757"/>
        <v>BP_Value_var_Lo</v>
      </c>
      <c r="G4913" s="10" t="str">
        <f t="shared" si="758"/>
        <v>CHPF_M6_Current_Lo</v>
      </c>
      <c r="H4913" s="10" t="str">
        <f>VLOOKUP(基本表格!E4913,起始地址定义!A:D,4,FALSE)&amp;" "&amp;Q4913</f>
        <v>2123+P2-M6 3#双螺旋运输机B 反馈电流 下限值</v>
      </c>
      <c r="I4913" s="10" t="str">
        <f t="shared" si="759"/>
        <v>DB100,REAL1768</v>
      </c>
      <c r="J4913" s="13" t="str">
        <f>VLOOKUP(E4913,起始地址定义!A:D,2,FALSE)</f>
        <v>DB100</v>
      </c>
      <c r="K4913" s="12" t="str">
        <f t="shared" si="760"/>
        <v>REAL1768</v>
      </c>
      <c r="L4913" s="13">
        <f>VLOOKUP(E4913,起始地址定义!A:D,3,FALSE)</f>
        <v>1750</v>
      </c>
      <c r="M4913" s="14">
        <f>VLOOKUP($F4913,类型描述及偏移量!$C:$H,2,FALSE)</f>
        <v>18</v>
      </c>
      <c r="N4913" s="14" t="str">
        <f>VLOOKUP($F4913,类型描述及偏移量!$C:$H,3,FALSE)</f>
        <v>实型</v>
      </c>
      <c r="O4913" s="14" t="str">
        <f>VLOOKUP($F4913,类型描述及偏移量!$C:$H,4,FALSE)</f>
        <v>None</v>
      </c>
      <c r="P4913" s="14" t="str">
        <f>VLOOKUP($F4913,类型描述及偏移量!$C:$H,5,FALSE)</f>
        <v>No</v>
      </c>
      <c r="Q4913" s="14" t="str">
        <f>VLOOKUP($F4913,类型描述及偏移量!$C:$H,6,FALSE)</f>
        <v>下限值</v>
      </c>
    </row>
    <row r="4914" hidden="1" spans="1:17">
      <c r="A4914" s="12" t="s">
        <v>128</v>
      </c>
      <c r="B4914" s="12" t="str">
        <f t="shared" si="761"/>
        <v>M6_Current</v>
      </c>
      <c r="C4914" s="12" t="str">
        <f t="shared" si="762"/>
        <v>HiHi</v>
      </c>
      <c r="D4914" s="12" t="str">
        <f t="shared" si="763"/>
        <v>BP_Value_var</v>
      </c>
      <c r="E4914" s="13" t="str">
        <f t="shared" si="764"/>
        <v>CHPF_M6_Current_BP_Value_var</v>
      </c>
      <c r="F4914" s="14" t="str">
        <f t="shared" si="757"/>
        <v>BP_Value_var_HiHi</v>
      </c>
      <c r="G4914" s="10" t="str">
        <f t="shared" si="758"/>
        <v>CHPF_M6_Current_HiHi</v>
      </c>
      <c r="H4914" s="10" t="str">
        <f>VLOOKUP(基本表格!E4914,起始地址定义!A:D,4,FALSE)&amp;" "&amp;Q4914</f>
        <v>2123+P2-M6 3#双螺旋运输机B 反馈电流 上上限值</v>
      </c>
      <c r="I4914" s="10" t="str">
        <f t="shared" si="759"/>
        <v>DB100,REAL1772</v>
      </c>
      <c r="J4914" s="13" t="str">
        <f>VLOOKUP(E4914,起始地址定义!A:D,2,FALSE)</f>
        <v>DB100</v>
      </c>
      <c r="K4914" s="12" t="str">
        <f t="shared" si="760"/>
        <v>REAL1772</v>
      </c>
      <c r="L4914" s="13">
        <f>VLOOKUP(E4914,起始地址定义!A:D,3,FALSE)</f>
        <v>1750</v>
      </c>
      <c r="M4914" s="14">
        <f>VLOOKUP($F4914,类型描述及偏移量!$C:$H,2,FALSE)</f>
        <v>22</v>
      </c>
      <c r="N4914" s="14" t="str">
        <f>VLOOKUP($F4914,类型描述及偏移量!$C:$H,3,FALSE)</f>
        <v>实型</v>
      </c>
      <c r="O4914" s="14" t="str">
        <f>VLOOKUP($F4914,类型描述及偏移量!$C:$H,4,FALSE)</f>
        <v>None</v>
      </c>
      <c r="P4914" s="14" t="str">
        <f>VLOOKUP($F4914,类型描述及偏移量!$C:$H,5,FALSE)</f>
        <v>No</v>
      </c>
      <c r="Q4914" s="14" t="str">
        <f>VLOOKUP($F4914,类型描述及偏移量!$C:$H,6,FALSE)</f>
        <v>上上限值</v>
      </c>
    </row>
    <row r="4915" hidden="1" spans="1:17">
      <c r="A4915" s="12" t="s">
        <v>128</v>
      </c>
      <c r="B4915" s="12" t="str">
        <f t="shared" si="761"/>
        <v>M6_Current</v>
      </c>
      <c r="C4915" s="12" t="str">
        <f t="shared" si="762"/>
        <v>LoLo</v>
      </c>
      <c r="D4915" s="12" t="str">
        <f t="shared" si="763"/>
        <v>BP_Value_var</v>
      </c>
      <c r="E4915" s="13" t="str">
        <f t="shared" si="764"/>
        <v>CHPF_M6_Current_BP_Value_var</v>
      </c>
      <c r="F4915" s="14" t="str">
        <f t="shared" si="757"/>
        <v>BP_Value_var_LoLo</v>
      </c>
      <c r="G4915" s="10" t="str">
        <f t="shared" si="758"/>
        <v>CHPF_M6_Current_LoLo</v>
      </c>
      <c r="H4915" s="10" t="str">
        <f>VLOOKUP(基本表格!E4915,起始地址定义!A:D,4,FALSE)&amp;" "&amp;Q4915</f>
        <v>2123+P2-M6 3#双螺旋运输机B 反馈电流 下下限值</v>
      </c>
      <c r="I4915" s="10" t="str">
        <f t="shared" si="759"/>
        <v>DB100,REAL1776</v>
      </c>
      <c r="J4915" s="13" t="str">
        <f>VLOOKUP(E4915,起始地址定义!A:D,2,FALSE)</f>
        <v>DB100</v>
      </c>
      <c r="K4915" s="12" t="str">
        <f t="shared" si="760"/>
        <v>REAL1776</v>
      </c>
      <c r="L4915" s="13">
        <f>VLOOKUP(E4915,起始地址定义!A:D,3,FALSE)</f>
        <v>1750</v>
      </c>
      <c r="M4915" s="14">
        <f>VLOOKUP($F4915,类型描述及偏移量!$C:$H,2,FALSE)</f>
        <v>26</v>
      </c>
      <c r="N4915" s="14" t="str">
        <f>VLOOKUP($F4915,类型描述及偏移量!$C:$H,3,FALSE)</f>
        <v>实型</v>
      </c>
      <c r="O4915" s="14" t="str">
        <f>VLOOKUP($F4915,类型描述及偏移量!$C:$H,4,FALSE)</f>
        <v>None</v>
      </c>
      <c r="P4915" s="14" t="str">
        <f>VLOOKUP($F4915,类型描述及偏移量!$C:$H,5,FALSE)</f>
        <v>No</v>
      </c>
      <c r="Q4915" s="14" t="str">
        <f>VLOOKUP($F4915,类型描述及偏移量!$C:$H,6,FALSE)</f>
        <v>下下限值</v>
      </c>
    </row>
    <row r="4916" hidden="1" spans="1:17">
      <c r="A4916" s="12" t="s">
        <v>128</v>
      </c>
      <c r="B4916" s="12" t="str">
        <f t="shared" si="761"/>
        <v>M7_M</v>
      </c>
      <c r="C4916" s="12" t="str">
        <f t="shared" si="762"/>
        <v>Enable</v>
      </c>
      <c r="D4916" s="12" t="str">
        <f t="shared" si="763"/>
        <v>BP_Motor_var</v>
      </c>
      <c r="E4916" s="13" t="str">
        <f t="shared" si="764"/>
        <v>CHPF_M7_M_BP_Motor_var</v>
      </c>
      <c r="F4916" s="14" t="str">
        <f t="shared" si="757"/>
        <v>BP_Motor_var_Enable</v>
      </c>
      <c r="G4916" s="10" t="str">
        <f t="shared" si="758"/>
        <v>CHPF_M7_M_Enable</v>
      </c>
      <c r="H4916" s="10" t="str">
        <f>VLOOKUP(基本表格!E4916,起始地址定义!A:D,4,FALSE)&amp;" "&amp;Q4916</f>
        <v>2124+P3-M1 4#双螺旋运输机A 电机控制 使能</v>
      </c>
      <c r="I4916" s="10" t="str">
        <f t="shared" si="759"/>
        <v>DB100,X1800.0</v>
      </c>
      <c r="J4916" s="13" t="str">
        <f>VLOOKUP(E4916,起始地址定义!A:D,2,FALSE)</f>
        <v>DB100</v>
      </c>
      <c r="K4916" s="12" t="str">
        <f t="shared" si="760"/>
        <v>X1800.0</v>
      </c>
      <c r="L4916" s="13">
        <f>VLOOKUP(E4916,起始地址定义!A:D,3,FALSE)</f>
        <v>1800</v>
      </c>
      <c r="M4916" s="14">
        <f>VLOOKUP($F4916,类型描述及偏移量!$C:$H,2,FALSE)</f>
        <v>0</v>
      </c>
      <c r="N4916" s="14" t="str">
        <f>VLOOKUP($F4916,类型描述及偏移量!$C:$H,3,FALSE)</f>
        <v>离散</v>
      </c>
      <c r="O4916" s="14" t="str">
        <f>VLOOKUP($F4916,类型描述及偏移量!$C:$H,4,FALSE)</f>
        <v>None</v>
      </c>
      <c r="P4916" s="14" t="str">
        <f>VLOOKUP($F4916,类型描述及偏移量!$C:$H,5,FALSE)</f>
        <v>No</v>
      </c>
      <c r="Q4916" s="14" t="str">
        <f>VLOOKUP($F4916,类型描述及偏移量!$C:$H,6,FALSE)</f>
        <v>使能</v>
      </c>
    </row>
    <row r="4917" hidden="1" spans="1:17">
      <c r="A4917" s="12" t="s">
        <v>128</v>
      </c>
      <c r="B4917" s="12" t="str">
        <f t="shared" si="761"/>
        <v>M7_M</v>
      </c>
      <c r="C4917" s="12" t="str">
        <f t="shared" si="762"/>
        <v>Auto_Status</v>
      </c>
      <c r="D4917" s="12" t="str">
        <f t="shared" si="763"/>
        <v>BP_Motor_var</v>
      </c>
      <c r="E4917" s="13" t="str">
        <f t="shared" si="764"/>
        <v>CHPF_M7_M_BP_Motor_var</v>
      </c>
      <c r="F4917" s="14" t="str">
        <f t="shared" si="757"/>
        <v>BP_Motor_var_Auto_Status</v>
      </c>
      <c r="G4917" s="10" t="str">
        <f t="shared" si="758"/>
        <v>CHPF_M7_M_Auto_Status</v>
      </c>
      <c r="H4917" s="10" t="str">
        <f>VLOOKUP(基本表格!E4917,起始地址定义!A:D,4,FALSE)&amp;" "&amp;Q4917</f>
        <v>2124+P3-M1 4#双螺旋运输机A 电机控制 手自动状态</v>
      </c>
      <c r="I4917" s="10" t="str">
        <f t="shared" si="759"/>
        <v>DB100,X1800.3</v>
      </c>
      <c r="J4917" s="13" t="str">
        <f>VLOOKUP(E4917,起始地址定义!A:D,2,FALSE)</f>
        <v>DB100</v>
      </c>
      <c r="K4917" s="12" t="str">
        <f t="shared" si="760"/>
        <v>X1800.3</v>
      </c>
      <c r="L4917" s="13">
        <f>VLOOKUP(E4917,起始地址定义!A:D,3,FALSE)</f>
        <v>1800</v>
      </c>
      <c r="M4917" s="14">
        <f>VLOOKUP($F4917,类型描述及偏移量!$C:$H,2,FALSE)</f>
        <v>0.3</v>
      </c>
      <c r="N4917" s="14" t="str">
        <f>VLOOKUP($F4917,类型描述及偏移量!$C:$H,3,FALSE)</f>
        <v>离散</v>
      </c>
      <c r="O4917" s="14" t="str">
        <f>VLOOKUP($F4917,类型描述及偏移量!$C:$H,4,FALSE)</f>
        <v>None</v>
      </c>
      <c r="P4917" s="14" t="str">
        <f>VLOOKUP($F4917,类型描述及偏移量!$C:$H,5,FALSE)</f>
        <v>Yes</v>
      </c>
      <c r="Q4917" s="14" t="str">
        <f>VLOOKUP($F4917,类型描述及偏移量!$C:$H,6,FALSE)</f>
        <v>手自动状态</v>
      </c>
    </row>
    <row r="4918" hidden="1" spans="1:17">
      <c r="A4918" s="12" t="s">
        <v>128</v>
      </c>
      <c r="B4918" s="12" t="str">
        <f t="shared" si="761"/>
        <v>M7_M</v>
      </c>
      <c r="C4918" s="12" t="str">
        <f t="shared" si="762"/>
        <v>Loc_Rem</v>
      </c>
      <c r="D4918" s="12" t="str">
        <f t="shared" si="763"/>
        <v>BP_Motor_var</v>
      </c>
      <c r="E4918" s="13" t="str">
        <f t="shared" si="764"/>
        <v>CHPF_M7_M_BP_Motor_var</v>
      </c>
      <c r="F4918" s="14" t="str">
        <f t="shared" si="757"/>
        <v>BP_Motor_var_Loc_Rem</v>
      </c>
      <c r="G4918" s="10" t="str">
        <f t="shared" si="758"/>
        <v>CHPF_M7_M_Loc_Rem</v>
      </c>
      <c r="H4918" s="10" t="str">
        <f>VLOOKUP(基本表格!E4918,起始地址定义!A:D,4,FALSE)&amp;" "&amp;Q4918</f>
        <v>2124+P3-M1 4#双螺旋运输机A 电机控制 本地/远程(检修/待机）</v>
      </c>
      <c r="I4918" s="10" t="str">
        <f t="shared" si="759"/>
        <v>DB100,X1800.4</v>
      </c>
      <c r="J4918" s="13" t="str">
        <f>VLOOKUP(E4918,起始地址定义!A:D,2,FALSE)</f>
        <v>DB100</v>
      </c>
      <c r="K4918" s="12" t="str">
        <f t="shared" si="760"/>
        <v>X1800.4</v>
      </c>
      <c r="L4918" s="13">
        <f>VLOOKUP(E4918,起始地址定义!A:D,3,FALSE)</f>
        <v>1800</v>
      </c>
      <c r="M4918" s="14">
        <f>VLOOKUP($F4918,类型描述及偏移量!$C:$H,2,FALSE)</f>
        <v>0.4</v>
      </c>
      <c r="N4918" s="14" t="str">
        <f>VLOOKUP($F4918,类型描述及偏移量!$C:$H,3,FALSE)</f>
        <v>离散</v>
      </c>
      <c r="O4918" s="14" t="str">
        <f>VLOOKUP($F4918,类型描述及偏移量!$C:$H,4,FALSE)</f>
        <v>None</v>
      </c>
      <c r="P4918" s="14" t="str">
        <f>VLOOKUP($F4918,类型描述及偏移量!$C:$H,5,FALSE)</f>
        <v>Yes</v>
      </c>
      <c r="Q4918" s="14" t="str">
        <f>VLOOKUP($F4918,类型描述及偏移量!$C:$H,6,FALSE)</f>
        <v>本地/远程(检修/待机）</v>
      </c>
    </row>
    <row r="4919" hidden="1" spans="1:17">
      <c r="A4919" s="12" t="s">
        <v>128</v>
      </c>
      <c r="B4919" s="12" t="str">
        <f t="shared" si="761"/>
        <v>M7_M</v>
      </c>
      <c r="C4919" s="12" t="str">
        <f t="shared" si="762"/>
        <v>ON_HMI</v>
      </c>
      <c r="D4919" s="12" t="str">
        <f t="shared" si="763"/>
        <v>BP_Motor_var</v>
      </c>
      <c r="E4919" s="13" t="str">
        <f t="shared" si="764"/>
        <v>CHPF_M7_M_BP_Motor_var</v>
      </c>
      <c r="F4919" s="14" t="str">
        <f t="shared" si="757"/>
        <v>BP_Motor_var_ON_HMI</v>
      </c>
      <c r="G4919" s="10" t="str">
        <f t="shared" si="758"/>
        <v>CHPF_M7_M_ON_HMI</v>
      </c>
      <c r="H4919" s="10" t="str">
        <f>VLOOKUP(基本表格!E4919,起始地址定义!A:D,4,FALSE)&amp;" "&amp;Q4919</f>
        <v>2124+P3-M1 4#双螺旋运输机A 电机控制 开启_上位机(正转)</v>
      </c>
      <c r="I4919" s="10" t="str">
        <f t="shared" si="759"/>
        <v>DB100,X1800.6</v>
      </c>
      <c r="J4919" s="13" t="str">
        <f>VLOOKUP(E4919,起始地址定义!A:D,2,FALSE)</f>
        <v>DB100</v>
      </c>
      <c r="K4919" s="12" t="str">
        <f t="shared" si="760"/>
        <v>X1800.6</v>
      </c>
      <c r="L4919" s="13">
        <f>VLOOKUP(E4919,起始地址定义!A:D,3,FALSE)</f>
        <v>1800</v>
      </c>
      <c r="M4919" s="14">
        <f>VLOOKUP($F4919,类型描述及偏移量!$C:$H,2,FALSE)</f>
        <v>0.6</v>
      </c>
      <c r="N4919" s="14" t="str">
        <f>VLOOKUP($F4919,类型描述及偏移量!$C:$H,3,FALSE)</f>
        <v>离散</v>
      </c>
      <c r="O4919" s="14" t="str">
        <f>VLOOKUP($F4919,类型描述及偏移量!$C:$H,4,FALSE)</f>
        <v>None</v>
      </c>
      <c r="P4919" s="14" t="str">
        <f>VLOOKUP($F4919,类型描述及偏移量!$C:$H,5,FALSE)</f>
        <v>No</v>
      </c>
      <c r="Q4919" s="14" t="str">
        <f>VLOOKUP($F4919,类型描述及偏移量!$C:$H,6,FALSE)</f>
        <v>开启_上位机(正转)</v>
      </c>
    </row>
    <row r="4920" hidden="1" spans="1:17">
      <c r="A4920" s="12" t="s">
        <v>128</v>
      </c>
      <c r="B4920" s="12" t="str">
        <f t="shared" si="761"/>
        <v>M7_M</v>
      </c>
      <c r="C4920" s="12" t="str">
        <f t="shared" si="762"/>
        <v>OFF_HMI</v>
      </c>
      <c r="D4920" s="12" t="str">
        <f t="shared" si="763"/>
        <v>BP_Motor_var</v>
      </c>
      <c r="E4920" s="13" t="str">
        <f t="shared" si="764"/>
        <v>CHPF_M7_M_BP_Motor_var</v>
      </c>
      <c r="F4920" s="14" t="str">
        <f t="shared" si="757"/>
        <v>BP_Motor_var_OFF_HMI</v>
      </c>
      <c r="G4920" s="10" t="str">
        <f t="shared" si="758"/>
        <v>CHPF_M7_M_OFF_HMI</v>
      </c>
      <c r="H4920" s="10" t="str">
        <f>VLOOKUP(基本表格!E4920,起始地址定义!A:D,4,FALSE)&amp;" "&amp;Q4920</f>
        <v>2124+P3-M1 4#双螺旋运输机A 电机控制 停止_上位机(反转)</v>
      </c>
      <c r="I4920" s="10" t="str">
        <f t="shared" si="759"/>
        <v>DB100,X1801.0</v>
      </c>
      <c r="J4920" s="13" t="str">
        <f>VLOOKUP(E4920,起始地址定义!A:D,2,FALSE)</f>
        <v>DB100</v>
      </c>
      <c r="K4920" s="12" t="str">
        <f t="shared" si="760"/>
        <v>X1801.0</v>
      </c>
      <c r="L4920" s="13">
        <f>VLOOKUP(E4920,起始地址定义!A:D,3,FALSE)</f>
        <v>1800</v>
      </c>
      <c r="M4920" s="14">
        <f>VLOOKUP($F4920,类型描述及偏移量!$C:$H,2,FALSE)</f>
        <v>1</v>
      </c>
      <c r="N4920" s="14" t="str">
        <f>VLOOKUP($F4920,类型描述及偏移量!$C:$H,3,FALSE)</f>
        <v>离散</v>
      </c>
      <c r="O4920" s="14" t="str">
        <f>VLOOKUP($F4920,类型描述及偏移量!$C:$H,4,FALSE)</f>
        <v>None</v>
      </c>
      <c r="P4920" s="14" t="str">
        <f>VLOOKUP($F4920,类型描述及偏移量!$C:$H,5,FALSE)</f>
        <v>No</v>
      </c>
      <c r="Q4920" s="14" t="str">
        <f>VLOOKUP($F4920,类型描述及偏移量!$C:$H,6,FALSE)</f>
        <v>停止_上位机(反转)</v>
      </c>
    </row>
    <row r="4921" hidden="1" spans="1:17">
      <c r="A4921" s="12" t="s">
        <v>128</v>
      </c>
      <c r="B4921" s="12" t="str">
        <f t="shared" si="761"/>
        <v>M7_M</v>
      </c>
      <c r="C4921" s="12" t="str">
        <f t="shared" si="762"/>
        <v>Fan</v>
      </c>
      <c r="D4921" s="12" t="str">
        <f t="shared" si="763"/>
        <v>BP_Motor_var</v>
      </c>
      <c r="E4921" s="13" t="str">
        <f t="shared" si="764"/>
        <v>CHPF_M7_M_BP_Motor_var</v>
      </c>
      <c r="F4921" s="14" t="str">
        <f t="shared" si="757"/>
        <v>BP_Motor_var_Fan</v>
      </c>
      <c r="G4921" s="10" t="str">
        <f t="shared" si="758"/>
        <v>CHPF_M7_M_Fan</v>
      </c>
      <c r="H4921" s="10" t="str">
        <f>VLOOKUP(基本表格!E4921,起始地址定义!A:D,4,FALSE)&amp;" "&amp;Q4921</f>
        <v>2124+P3-M1 4#双螺旋运输机A 电机控制 通风扇</v>
      </c>
      <c r="I4921" s="10" t="str">
        <f t="shared" si="759"/>
        <v>DB100,X1801.1</v>
      </c>
      <c r="J4921" s="13" t="str">
        <f>VLOOKUP(E4921,起始地址定义!A:D,2,FALSE)</f>
        <v>DB100</v>
      </c>
      <c r="K4921" s="12" t="str">
        <f t="shared" si="760"/>
        <v>X1801.1</v>
      </c>
      <c r="L4921" s="13">
        <f>VLOOKUP(E4921,起始地址定义!A:D,3,FALSE)</f>
        <v>1800</v>
      </c>
      <c r="M4921" s="14">
        <f>VLOOKUP($F4921,类型描述及偏移量!$C:$H,2,FALSE)</f>
        <v>1.1</v>
      </c>
      <c r="N4921" s="14" t="str">
        <f>VLOOKUP($F4921,类型描述及偏移量!$C:$H,3,FALSE)</f>
        <v>离散</v>
      </c>
      <c r="O4921" s="14" t="str">
        <f>VLOOKUP($F4921,类型描述及偏移量!$C:$H,4,FALSE)</f>
        <v>None</v>
      </c>
      <c r="P4921" s="14" t="str">
        <f>VLOOKUP($F4921,类型描述及偏移量!$C:$H,5,FALSE)</f>
        <v>Yes</v>
      </c>
      <c r="Q4921" s="14" t="str">
        <f>VLOOKUP($F4921,类型描述及偏移量!$C:$H,6,FALSE)</f>
        <v>通风扇</v>
      </c>
    </row>
    <row r="4922" hidden="1" spans="1:17">
      <c r="A4922" s="12" t="s">
        <v>128</v>
      </c>
      <c r="B4922" s="12" t="str">
        <f t="shared" si="761"/>
        <v>M7_M</v>
      </c>
      <c r="C4922" s="12" t="str">
        <f t="shared" si="762"/>
        <v>Motor</v>
      </c>
      <c r="D4922" s="12" t="str">
        <f t="shared" si="763"/>
        <v>BP_Motor_var</v>
      </c>
      <c r="E4922" s="13" t="str">
        <f t="shared" si="764"/>
        <v>CHPF_M7_M_BP_Motor_var</v>
      </c>
      <c r="F4922" s="14" t="str">
        <f t="shared" si="757"/>
        <v>BP_Motor_var_Motor</v>
      </c>
      <c r="G4922" s="10" t="str">
        <f t="shared" si="758"/>
        <v>CHPF_M7_M_Motor</v>
      </c>
      <c r="H4922" s="10" t="str">
        <f>VLOOKUP(基本表格!E4922,起始地址定义!A:D,4,FALSE)&amp;" "&amp;Q4922</f>
        <v>2124+P3-M1 4#双螺旋运输机A 电机控制 电机(正转）</v>
      </c>
      <c r="I4922" s="10" t="str">
        <f t="shared" si="759"/>
        <v>DB100,X1801.2</v>
      </c>
      <c r="J4922" s="13" t="str">
        <f>VLOOKUP(E4922,起始地址定义!A:D,2,FALSE)</f>
        <v>DB100</v>
      </c>
      <c r="K4922" s="12" t="str">
        <f t="shared" si="760"/>
        <v>X1801.2</v>
      </c>
      <c r="L4922" s="13">
        <f>VLOOKUP(E4922,起始地址定义!A:D,3,FALSE)</f>
        <v>1800</v>
      </c>
      <c r="M4922" s="14">
        <f>VLOOKUP($F4922,类型描述及偏移量!$C:$H,2,FALSE)</f>
        <v>1.2</v>
      </c>
      <c r="N4922" s="14" t="str">
        <f>VLOOKUP($F4922,类型描述及偏移量!$C:$H,3,FALSE)</f>
        <v>离散</v>
      </c>
      <c r="O4922" s="14" t="str">
        <f>VLOOKUP($F4922,类型描述及偏移量!$C:$H,4,FALSE)</f>
        <v>None</v>
      </c>
      <c r="P4922" s="14" t="str">
        <f>VLOOKUP($F4922,类型描述及偏移量!$C:$H,5,FALSE)</f>
        <v>Yes</v>
      </c>
      <c r="Q4922" s="14" t="str">
        <f>VLOOKUP($F4922,类型描述及偏移量!$C:$H,6,FALSE)</f>
        <v>电机(正转）</v>
      </c>
    </row>
    <row r="4923" hidden="1" spans="1:17">
      <c r="A4923" s="12" t="s">
        <v>128</v>
      </c>
      <c r="B4923" s="12" t="str">
        <f t="shared" si="761"/>
        <v>M7_M</v>
      </c>
      <c r="C4923" s="12" t="str">
        <f t="shared" si="762"/>
        <v>OL</v>
      </c>
      <c r="D4923" s="12" t="str">
        <f t="shared" si="763"/>
        <v>BP_Motor_var</v>
      </c>
      <c r="E4923" s="13" t="str">
        <f t="shared" si="764"/>
        <v>CHPF_M7_M_BP_Motor_var</v>
      </c>
      <c r="F4923" s="14" t="str">
        <f t="shared" si="757"/>
        <v>BP_Motor_var_OL</v>
      </c>
      <c r="G4923" s="10" t="str">
        <f t="shared" si="758"/>
        <v>CHPF_M7_M_OL</v>
      </c>
      <c r="H4923" s="10" t="str">
        <f>VLOOKUP(基本表格!E4923,起始地址定义!A:D,4,FALSE)&amp;" "&amp;Q4923</f>
        <v>2124+P3-M1 4#双螺旋运输机A 电机控制 电机过载</v>
      </c>
      <c r="I4923" s="10" t="str">
        <f t="shared" si="759"/>
        <v>DB100,X1801.3</v>
      </c>
      <c r="J4923" s="13" t="str">
        <f>VLOOKUP(E4923,起始地址定义!A:D,2,FALSE)</f>
        <v>DB100</v>
      </c>
      <c r="K4923" s="12" t="str">
        <f t="shared" si="760"/>
        <v>X1801.3</v>
      </c>
      <c r="L4923" s="13">
        <f>VLOOKUP(E4923,起始地址定义!A:D,3,FALSE)</f>
        <v>1800</v>
      </c>
      <c r="M4923" s="14">
        <f>VLOOKUP($F4923,类型描述及偏移量!$C:$H,2,FALSE)</f>
        <v>1.3</v>
      </c>
      <c r="N4923" s="14" t="str">
        <f>VLOOKUP($F4923,类型描述及偏移量!$C:$H,3,FALSE)</f>
        <v>离散</v>
      </c>
      <c r="O4923" s="14" t="str">
        <f>VLOOKUP($F4923,类型描述及偏移量!$C:$H,4,FALSE)</f>
        <v>On</v>
      </c>
      <c r="P4923" s="14" t="str">
        <f>VLOOKUP($F4923,类型描述及偏移量!$C:$H,5,FALSE)</f>
        <v>Yes</v>
      </c>
      <c r="Q4923" s="14" t="str">
        <f>VLOOKUP($F4923,类型描述及偏移量!$C:$H,6,FALSE)</f>
        <v>电机过载</v>
      </c>
    </row>
    <row r="4924" hidden="1" spans="1:17">
      <c r="A4924" s="12" t="s">
        <v>128</v>
      </c>
      <c r="B4924" s="12" t="str">
        <f t="shared" si="761"/>
        <v>M7_M</v>
      </c>
      <c r="C4924" s="12" t="str">
        <f t="shared" si="762"/>
        <v>Fan_OL</v>
      </c>
      <c r="D4924" s="12" t="str">
        <f t="shared" si="763"/>
        <v>BP_Motor_var</v>
      </c>
      <c r="E4924" s="13" t="str">
        <f t="shared" si="764"/>
        <v>CHPF_M7_M_BP_Motor_var</v>
      </c>
      <c r="F4924" s="14" t="str">
        <f t="shared" si="757"/>
        <v>BP_Motor_var_Fan_OL</v>
      </c>
      <c r="G4924" s="10" t="str">
        <f t="shared" si="758"/>
        <v>CHPF_M7_M_Fan_OL</v>
      </c>
      <c r="H4924" s="10" t="str">
        <f>VLOOKUP(基本表格!E4924,起始地址定义!A:D,4,FALSE)&amp;" "&amp;Q4924</f>
        <v>2124+P3-M1 4#双螺旋运输机A 电机控制 风扇过载</v>
      </c>
      <c r="I4924" s="10" t="str">
        <f t="shared" si="759"/>
        <v>DB100,X1801.4</v>
      </c>
      <c r="J4924" s="13" t="str">
        <f>VLOOKUP(E4924,起始地址定义!A:D,2,FALSE)</f>
        <v>DB100</v>
      </c>
      <c r="K4924" s="12" t="str">
        <f t="shared" si="760"/>
        <v>X1801.4</v>
      </c>
      <c r="L4924" s="13">
        <f>VLOOKUP(E4924,起始地址定义!A:D,3,FALSE)</f>
        <v>1800</v>
      </c>
      <c r="M4924" s="14">
        <f>VLOOKUP($F4924,类型描述及偏移量!$C:$H,2,FALSE)</f>
        <v>1.4</v>
      </c>
      <c r="N4924" s="14" t="str">
        <f>VLOOKUP($F4924,类型描述及偏移量!$C:$H,3,FALSE)</f>
        <v>离散</v>
      </c>
      <c r="O4924" s="14" t="str">
        <f>VLOOKUP($F4924,类型描述及偏移量!$C:$H,4,FALSE)</f>
        <v>On</v>
      </c>
      <c r="P4924" s="14" t="str">
        <f>VLOOKUP($F4924,类型描述及偏移量!$C:$H,5,FALSE)</f>
        <v>Yes</v>
      </c>
      <c r="Q4924" s="14" t="str">
        <f>VLOOKUP($F4924,类型描述及偏移量!$C:$H,6,FALSE)</f>
        <v>风扇过载</v>
      </c>
    </row>
    <row r="4925" hidden="1" spans="1:17">
      <c r="A4925" s="12" t="s">
        <v>128</v>
      </c>
      <c r="B4925" s="12" t="str">
        <f t="shared" si="761"/>
        <v>M7_M</v>
      </c>
      <c r="C4925" s="12" t="str">
        <f t="shared" si="762"/>
        <v>RunSig</v>
      </c>
      <c r="D4925" s="12" t="str">
        <f t="shared" si="763"/>
        <v>BP_Motor_var</v>
      </c>
      <c r="E4925" s="13" t="str">
        <f t="shared" si="764"/>
        <v>CHPF_M7_M_BP_Motor_var</v>
      </c>
      <c r="F4925" s="14" t="str">
        <f t="shared" ref="F4925:F4960" si="765">D4925&amp;"_"&amp;C4925</f>
        <v>BP_Motor_var_RunSig</v>
      </c>
      <c r="G4925" s="10" t="str">
        <f t="shared" ref="G4925:G4960" si="766">A4925&amp;"_"&amp;IF(B4925="DB","",B4925&amp;"_")&amp;C4925</f>
        <v>CHPF_M7_M_RunSig</v>
      </c>
      <c r="H4925" s="10" t="str">
        <f>VLOOKUP(基本表格!E4925,起始地址定义!A:D,4,FALSE)&amp;" "&amp;Q4925</f>
        <v>2124+P3-M1 4#双螺旋运输机A 电机控制 电机运行指示</v>
      </c>
      <c r="I4925" s="10" t="str">
        <f t="shared" ref="I4925:I4960" si="767">J4925&amp;","&amp;K4925</f>
        <v>DB100,X1801.5</v>
      </c>
      <c r="J4925" s="13" t="str">
        <f>VLOOKUP(E4925,起始地址定义!A:D,2,FALSE)</f>
        <v>DB100</v>
      </c>
      <c r="K4925" s="12" t="str">
        <f t="shared" ref="K4925:K4960" si="768">IF(N4925="离散","X",IF(N4925="实型","REAL","INT"))&amp;IF(N4925="离散",TEXT(L4925+M4925,"0.0"),L4925+M4925)</f>
        <v>X1801.5</v>
      </c>
      <c r="L4925" s="13">
        <f>VLOOKUP(E4925,起始地址定义!A:D,3,FALSE)</f>
        <v>1800</v>
      </c>
      <c r="M4925" s="14">
        <f>VLOOKUP($F4925,类型描述及偏移量!$C:$H,2,FALSE)</f>
        <v>1.5</v>
      </c>
      <c r="N4925" s="14" t="str">
        <f>VLOOKUP($F4925,类型描述及偏移量!$C:$H,3,FALSE)</f>
        <v>离散</v>
      </c>
      <c r="O4925" s="14" t="str">
        <f>VLOOKUP($F4925,类型描述及偏移量!$C:$H,4,FALSE)</f>
        <v>None</v>
      </c>
      <c r="P4925" s="14" t="str">
        <f>VLOOKUP($F4925,类型描述及偏移量!$C:$H,5,FALSE)</f>
        <v>Yes</v>
      </c>
      <c r="Q4925" s="14" t="str">
        <f>VLOOKUP($F4925,类型描述及偏移量!$C:$H,6,FALSE)</f>
        <v>电机运行指示</v>
      </c>
    </row>
    <row r="4926" hidden="1" spans="1:17">
      <c r="A4926" s="12" t="s">
        <v>128</v>
      </c>
      <c r="B4926" s="12" t="str">
        <f t="shared" si="761"/>
        <v>M7_M</v>
      </c>
      <c r="C4926" s="12" t="str">
        <f t="shared" si="762"/>
        <v>Break_ALM</v>
      </c>
      <c r="D4926" s="12" t="str">
        <f t="shared" si="763"/>
        <v>BP_Motor_var</v>
      </c>
      <c r="E4926" s="13" t="str">
        <f t="shared" si="764"/>
        <v>CHPF_M7_M_BP_Motor_var</v>
      </c>
      <c r="F4926" s="14" t="str">
        <f t="shared" si="765"/>
        <v>BP_Motor_var_Break_ALM</v>
      </c>
      <c r="G4926" s="10" t="str">
        <f t="shared" si="766"/>
        <v>CHPF_M7_M_Break_ALM</v>
      </c>
      <c r="H4926" s="10" t="str">
        <f>VLOOKUP(基本表格!E4926,起始地址定义!A:D,4,FALSE)&amp;" "&amp;Q4926</f>
        <v>2124+P3-M1 4#双螺旋运输机A 电机控制 断链报警</v>
      </c>
      <c r="I4926" s="10" t="str">
        <f t="shared" si="767"/>
        <v>DB100,X1801.6</v>
      </c>
      <c r="J4926" s="13" t="str">
        <f>VLOOKUP(E4926,起始地址定义!A:D,2,FALSE)</f>
        <v>DB100</v>
      </c>
      <c r="K4926" s="12" t="str">
        <f t="shared" si="768"/>
        <v>X1801.6</v>
      </c>
      <c r="L4926" s="13">
        <f>VLOOKUP(E4926,起始地址定义!A:D,3,FALSE)</f>
        <v>1800</v>
      </c>
      <c r="M4926" s="14">
        <f>VLOOKUP($F4926,类型描述及偏移量!$C:$H,2,FALSE)</f>
        <v>1.6</v>
      </c>
      <c r="N4926" s="14" t="str">
        <f>VLOOKUP($F4926,类型描述及偏移量!$C:$H,3,FALSE)</f>
        <v>离散</v>
      </c>
      <c r="O4926" s="14" t="str">
        <f>VLOOKUP($F4926,类型描述及偏移量!$C:$H,4,FALSE)</f>
        <v>On</v>
      </c>
      <c r="P4926" s="14" t="str">
        <f>VLOOKUP($F4926,类型描述及偏移量!$C:$H,5,FALSE)</f>
        <v>Yes</v>
      </c>
      <c r="Q4926" s="14" t="str">
        <f>VLOOKUP($F4926,类型描述及偏移量!$C:$H,6,FALSE)</f>
        <v>断链报警</v>
      </c>
    </row>
    <row r="4927" hidden="1" spans="1:17">
      <c r="A4927" s="12" t="s">
        <v>128</v>
      </c>
      <c r="B4927" s="12" t="str">
        <f t="shared" si="761"/>
        <v>M7_M</v>
      </c>
      <c r="C4927" s="12" t="str">
        <f t="shared" si="762"/>
        <v>Break_CHK</v>
      </c>
      <c r="D4927" s="12" t="str">
        <f t="shared" si="763"/>
        <v>BP_Motor_var</v>
      </c>
      <c r="E4927" s="13" t="str">
        <f t="shared" si="764"/>
        <v>CHPF_M7_M_BP_Motor_var</v>
      </c>
      <c r="F4927" s="14" t="str">
        <f t="shared" si="765"/>
        <v>BP_Motor_var_Break_CHK</v>
      </c>
      <c r="G4927" s="10" t="str">
        <f t="shared" si="766"/>
        <v>CHPF_M7_M_Break_CHK</v>
      </c>
      <c r="H4927" s="10" t="str">
        <f>VLOOKUP(基本表格!E4927,起始地址定义!A:D,4,FALSE)&amp;" "&amp;Q4927</f>
        <v>2124+P3-M1 4#双螺旋运输机A 电机控制 断链检测</v>
      </c>
      <c r="I4927" s="10" t="str">
        <f t="shared" si="767"/>
        <v>DB100,X1801.7</v>
      </c>
      <c r="J4927" s="13" t="str">
        <f>VLOOKUP(E4927,起始地址定义!A:D,2,FALSE)</f>
        <v>DB100</v>
      </c>
      <c r="K4927" s="12" t="str">
        <f t="shared" si="768"/>
        <v>X1801.7</v>
      </c>
      <c r="L4927" s="13">
        <f>VLOOKUP(E4927,起始地址定义!A:D,3,FALSE)</f>
        <v>1800</v>
      </c>
      <c r="M4927" s="14">
        <f>VLOOKUP($F4927,类型描述及偏移量!$C:$H,2,FALSE)</f>
        <v>1.7</v>
      </c>
      <c r="N4927" s="14" t="str">
        <f>VLOOKUP($F4927,类型描述及偏移量!$C:$H,3,FALSE)</f>
        <v>离散</v>
      </c>
      <c r="O4927" s="14" t="str">
        <f>VLOOKUP($F4927,类型描述及偏移量!$C:$H,4,FALSE)</f>
        <v>None</v>
      </c>
      <c r="P4927" s="14" t="str">
        <f>VLOOKUP($F4927,类型描述及偏移量!$C:$H,5,FALSE)</f>
        <v>Yes</v>
      </c>
      <c r="Q4927" s="14" t="str">
        <f>VLOOKUP($F4927,类型描述及偏移量!$C:$H,6,FALSE)</f>
        <v>断链检测</v>
      </c>
    </row>
    <row r="4928" hidden="1" spans="1:17">
      <c r="A4928" s="12" t="s">
        <v>128</v>
      </c>
      <c r="B4928" s="12" t="str">
        <f t="shared" si="761"/>
        <v>M7_M</v>
      </c>
      <c r="C4928" s="12" t="str">
        <f t="shared" si="762"/>
        <v>INV_Res_HMI</v>
      </c>
      <c r="D4928" s="12" t="str">
        <f t="shared" si="763"/>
        <v>BP_Motor_var</v>
      </c>
      <c r="E4928" s="13" t="str">
        <f t="shared" si="764"/>
        <v>CHPF_M7_M_BP_Motor_var</v>
      </c>
      <c r="F4928" s="14" t="str">
        <f t="shared" si="765"/>
        <v>BP_Motor_var_INV_Res_HMI</v>
      </c>
      <c r="G4928" s="10" t="str">
        <f t="shared" si="766"/>
        <v>CHPF_M7_M_INV_Res_HMI</v>
      </c>
      <c r="H4928" s="10" t="str">
        <f>VLOOKUP(基本表格!E4928,起始地址定义!A:D,4,FALSE)&amp;" "&amp;Q4928</f>
        <v>2124+P3-M1 4#双螺旋运输机A 电机控制 复位</v>
      </c>
      <c r="I4928" s="10" t="str">
        <f t="shared" si="767"/>
        <v>DB100,X1802.0</v>
      </c>
      <c r="J4928" s="13" t="str">
        <f>VLOOKUP(E4928,起始地址定义!A:D,2,FALSE)</f>
        <v>DB100</v>
      </c>
      <c r="K4928" s="12" t="str">
        <f t="shared" si="768"/>
        <v>X1802.0</v>
      </c>
      <c r="L4928" s="13">
        <f>VLOOKUP(E4928,起始地址定义!A:D,3,FALSE)</f>
        <v>1800</v>
      </c>
      <c r="M4928" s="14">
        <f>VLOOKUP($F4928,类型描述及偏移量!$C:$H,2,FALSE)</f>
        <v>2</v>
      </c>
      <c r="N4928" s="14" t="str">
        <f>VLOOKUP($F4928,类型描述及偏移量!$C:$H,3,FALSE)</f>
        <v>离散</v>
      </c>
      <c r="O4928" s="14" t="str">
        <f>VLOOKUP($F4928,类型描述及偏移量!$C:$H,4,FALSE)</f>
        <v>None</v>
      </c>
      <c r="P4928" s="14" t="str">
        <f>VLOOKUP($F4928,类型描述及偏移量!$C:$H,5,FALSE)</f>
        <v>No</v>
      </c>
      <c r="Q4928" s="14" t="str">
        <f>VLOOKUP($F4928,类型描述及偏移量!$C:$H,6,FALSE)</f>
        <v>复位</v>
      </c>
    </row>
    <row r="4929" hidden="1" spans="1:17">
      <c r="A4929" s="12" t="s">
        <v>128</v>
      </c>
      <c r="B4929" s="12" t="str">
        <f t="shared" si="761"/>
        <v>M7_M</v>
      </c>
      <c r="C4929" s="12" t="str">
        <f t="shared" si="762"/>
        <v>Break_EN</v>
      </c>
      <c r="D4929" s="12" t="str">
        <f t="shared" si="763"/>
        <v>BP_Motor_var</v>
      </c>
      <c r="E4929" s="13" t="str">
        <f t="shared" si="764"/>
        <v>CHPF_M7_M_BP_Motor_var</v>
      </c>
      <c r="F4929" s="14" t="str">
        <f t="shared" si="765"/>
        <v>BP_Motor_var_Break_EN</v>
      </c>
      <c r="G4929" s="10" t="str">
        <f t="shared" si="766"/>
        <v>CHPF_M7_M_Break_EN</v>
      </c>
      <c r="H4929" s="10" t="str">
        <f>VLOOKUP(基本表格!E4929,起始地址定义!A:D,4,FALSE)&amp;" "&amp;Q4929</f>
        <v>2124+P3-M1 4#双螺旋运输机A 电机控制 断链保护使能</v>
      </c>
      <c r="I4929" s="10" t="str">
        <f t="shared" si="767"/>
        <v>DB100,X1802.1</v>
      </c>
      <c r="J4929" s="13" t="str">
        <f>VLOOKUP(E4929,起始地址定义!A:D,2,FALSE)</f>
        <v>DB100</v>
      </c>
      <c r="K4929" s="12" t="str">
        <f t="shared" si="768"/>
        <v>X1802.1</v>
      </c>
      <c r="L4929" s="13">
        <f>VLOOKUP(E4929,起始地址定义!A:D,3,FALSE)</f>
        <v>1800</v>
      </c>
      <c r="M4929" s="14">
        <f>VLOOKUP($F4929,类型描述及偏移量!$C:$H,2,FALSE)</f>
        <v>2.1</v>
      </c>
      <c r="N4929" s="14" t="str">
        <f>VLOOKUP($F4929,类型描述及偏移量!$C:$H,3,FALSE)</f>
        <v>离散</v>
      </c>
      <c r="O4929" s="14" t="str">
        <f>VLOOKUP($F4929,类型描述及偏移量!$C:$H,4,FALSE)</f>
        <v>None</v>
      </c>
      <c r="P4929" s="14" t="str">
        <f>VLOOKUP($F4929,类型描述及偏移量!$C:$H,5,FALSE)</f>
        <v>No</v>
      </c>
      <c r="Q4929" s="14" t="str">
        <f>VLOOKUP($F4929,类型描述及偏移量!$C:$H,6,FALSE)</f>
        <v>断链保护使能</v>
      </c>
    </row>
    <row r="4930" hidden="1" spans="1:17">
      <c r="A4930" s="12" t="s">
        <v>128</v>
      </c>
      <c r="B4930" s="12" t="str">
        <f t="shared" si="761"/>
        <v>M7_M</v>
      </c>
      <c r="C4930" s="12" t="str">
        <f t="shared" si="762"/>
        <v>Break_Stop</v>
      </c>
      <c r="D4930" s="12" t="str">
        <f t="shared" si="763"/>
        <v>BP_Motor_var</v>
      </c>
      <c r="E4930" s="13" t="str">
        <f t="shared" si="764"/>
        <v>CHPF_M7_M_BP_Motor_var</v>
      </c>
      <c r="F4930" s="14" t="str">
        <f t="shared" si="765"/>
        <v>BP_Motor_var_Break_Stop</v>
      </c>
      <c r="G4930" s="10" t="str">
        <f t="shared" si="766"/>
        <v>CHPF_M7_M_Break_Stop</v>
      </c>
      <c r="H4930" s="10" t="str">
        <f>VLOOKUP(基本表格!E4930,起始地址定义!A:D,4,FALSE)&amp;" "&amp;Q4930</f>
        <v>2124+P3-M1 4#双螺旋运输机A 电机控制 断链导致停机</v>
      </c>
      <c r="I4930" s="10" t="str">
        <f t="shared" si="767"/>
        <v>DB100,X1802.2</v>
      </c>
      <c r="J4930" s="13" t="str">
        <f>VLOOKUP(E4930,起始地址定义!A:D,2,FALSE)</f>
        <v>DB100</v>
      </c>
      <c r="K4930" s="12" t="str">
        <f t="shared" si="768"/>
        <v>X1802.2</v>
      </c>
      <c r="L4930" s="13">
        <f>VLOOKUP(E4930,起始地址定义!A:D,3,FALSE)</f>
        <v>1800</v>
      </c>
      <c r="M4930" s="14">
        <f>VLOOKUP($F4930,类型描述及偏移量!$C:$H,2,FALSE)</f>
        <v>2.2</v>
      </c>
      <c r="N4930" s="14" t="str">
        <f>VLOOKUP($F4930,类型描述及偏移量!$C:$H,3,FALSE)</f>
        <v>离散</v>
      </c>
      <c r="O4930" s="14" t="str">
        <f>VLOOKUP($F4930,类型描述及偏移量!$C:$H,4,FALSE)</f>
        <v>On</v>
      </c>
      <c r="P4930" s="14" t="str">
        <f>VLOOKUP($F4930,类型描述及偏移量!$C:$H,5,FALSE)</f>
        <v>Yes</v>
      </c>
      <c r="Q4930" s="14" t="str">
        <f>VLOOKUP($F4930,类型描述及偏移量!$C:$H,6,FALSE)</f>
        <v>断链导致停机</v>
      </c>
    </row>
    <row r="4931" hidden="1" spans="1:17">
      <c r="A4931" s="12" t="s">
        <v>128</v>
      </c>
      <c r="B4931" s="12" t="str">
        <f t="shared" si="761"/>
        <v>M7_M</v>
      </c>
      <c r="C4931" s="12" t="str">
        <f t="shared" si="762"/>
        <v>Motor_Back</v>
      </c>
      <c r="D4931" s="12" t="str">
        <f t="shared" si="763"/>
        <v>BP_Motor_var</v>
      </c>
      <c r="E4931" s="13" t="str">
        <f t="shared" si="764"/>
        <v>CHPF_M7_M_BP_Motor_var</v>
      </c>
      <c r="F4931" s="14" t="str">
        <f t="shared" si="765"/>
        <v>BP_Motor_var_Motor_Back</v>
      </c>
      <c r="G4931" s="10" t="str">
        <f t="shared" si="766"/>
        <v>CHPF_M7_M_Motor_Back</v>
      </c>
      <c r="H4931" s="10" t="str">
        <f>VLOOKUP(基本表格!E4931,起始地址定义!A:D,4,FALSE)&amp;" "&amp;Q4931</f>
        <v>2124+P3-M1 4#双螺旋运输机A 电机控制 电机(反转）</v>
      </c>
      <c r="I4931" s="10" t="str">
        <f t="shared" si="767"/>
        <v>DB100,X1802.3</v>
      </c>
      <c r="J4931" s="13" t="str">
        <f>VLOOKUP(E4931,起始地址定义!A:D,2,FALSE)</f>
        <v>DB100</v>
      </c>
      <c r="K4931" s="12" t="str">
        <f t="shared" si="768"/>
        <v>X1802.3</v>
      </c>
      <c r="L4931" s="13">
        <f>VLOOKUP(E4931,起始地址定义!A:D,3,FALSE)</f>
        <v>1800</v>
      </c>
      <c r="M4931" s="14">
        <f>VLOOKUP($F4931,类型描述及偏移量!$C:$H,2,FALSE)</f>
        <v>2.3</v>
      </c>
      <c r="N4931" s="14" t="str">
        <f>VLOOKUP($F4931,类型描述及偏移量!$C:$H,3,FALSE)</f>
        <v>离散</v>
      </c>
      <c r="O4931" s="14" t="str">
        <f>VLOOKUP($F4931,类型描述及偏移量!$C:$H,4,FALSE)</f>
        <v>None</v>
      </c>
      <c r="P4931" s="14" t="str">
        <f>VLOOKUP($F4931,类型描述及偏移量!$C:$H,5,FALSE)</f>
        <v>Yes</v>
      </c>
      <c r="Q4931" s="14" t="str">
        <f>VLOOKUP($F4931,类型描述及偏移量!$C:$H,6,FALSE)</f>
        <v>电机(反转）</v>
      </c>
    </row>
    <row r="4932" hidden="1" spans="1:17">
      <c r="A4932" s="12" t="s">
        <v>128</v>
      </c>
      <c r="B4932" s="12" t="str">
        <f t="shared" si="761"/>
        <v>M7_M</v>
      </c>
      <c r="C4932" s="12" t="str">
        <f t="shared" si="762"/>
        <v>Loc</v>
      </c>
      <c r="D4932" s="12" t="str">
        <f t="shared" si="763"/>
        <v>BP_Motor_var</v>
      </c>
      <c r="E4932" s="13" t="str">
        <f t="shared" si="764"/>
        <v>CHPF_M7_M_BP_Motor_var</v>
      </c>
      <c r="F4932" s="14" t="str">
        <f t="shared" si="765"/>
        <v>BP_Motor_var_Loc</v>
      </c>
      <c r="G4932" s="10" t="str">
        <f t="shared" si="766"/>
        <v>CHPF_M7_M_Loc</v>
      </c>
      <c r="H4932" s="10" t="str">
        <f>VLOOKUP(基本表格!E4932,起始地址定义!A:D,4,FALSE)&amp;" "&amp;Q4932</f>
        <v>2124+P3-M1 4#双螺旋运输机A 电机控制 本地</v>
      </c>
      <c r="I4932" s="10" t="str">
        <f t="shared" si="767"/>
        <v>DB100,X1802.4</v>
      </c>
      <c r="J4932" s="13" t="str">
        <f>VLOOKUP(E4932,起始地址定义!A:D,2,FALSE)</f>
        <v>DB100</v>
      </c>
      <c r="K4932" s="12" t="str">
        <f t="shared" si="768"/>
        <v>X1802.4</v>
      </c>
      <c r="L4932" s="13">
        <f>VLOOKUP(E4932,起始地址定义!A:D,3,FALSE)</f>
        <v>1800</v>
      </c>
      <c r="M4932" s="14">
        <f>VLOOKUP($F4932,类型描述及偏移量!$C:$H,2,FALSE)</f>
        <v>2.4</v>
      </c>
      <c r="N4932" s="14" t="str">
        <f>VLOOKUP($F4932,类型描述及偏移量!$C:$H,3,FALSE)</f>
        <v>离散</v>
      </c>
      <c r="O4932" s="14" t="str">
        <f>VLOOKUP($F4932,类型描述及偏移量!$C:$H,4,FALSE)</f>
        <v>None</v>
      </c>
      <c r="P4932" s="14" t="str">
        <f>VLOOKUP($F4932,类型描述及偏移量!$C:$H,5,FALSE)</f>
        <v>Yes</v>
      </c>
      <c r="Q4932" s="14" t="str">
        <f>VLOOKUP($F4932,类型描述及偏移量!$C:$H,6,FALSE)</f>
        <v>本地</v>
      </c>
    </row>
    <row r="4933" hidden="1" spans="1:17">
      <c r="A4933" s="12" t="s">
        <v>128</v>
      </c>
      <c r="B4933" s="12" t="str">
        <f t="shared" si="761"/>
        <v>M7_M</v>
      </c>
      <c r="C4933" s="12" t="str">
        <f t="shared" si="762"/>
        <v>Rem</v>
      </c>
      <c r="D4933" s="12" t="str">
        <f t="shared" si="763"/>
        <v>BP_Motor_var</v>
      </c>
      <c r="E4933" s="13" t="str">
        <f t="shared" si="764"/>
        <v>CHPF_M7_M_BP_Motor_var</v>
      </c>
      <c r="F4933" s="14" t="str">
        <f t="shared" si="765"/>
        <v>BP_Motor_var_Rem</v>
      </c>
      <c r="G4933" s="10" t="str">
        <f t="shared" si="766"/>
        <v>CHPF_M7_M_Rem</v>
      </c>
      <c r="H4933" s="10" t="str">
        <f>VLOOKUP(基本表格!E4933,起始地址定义!A:D,4,FALSE)&amp;" "&amp;Q4933</f>
        <v>2124+P3-M1 4#双螺旋运输机A 电机控制 远程</v>
      </c>
      <c r="I4933" s="10" t="str">
        <f t="shared" si="767"/>
        <v>DB100,X1802.5</v>
      </c>
      <c r="J4933" s="13" t="str">
        <f>VLOOKUP(E4933,起始地址定义!A:D,2,FALSE)</f>
        <v>DB100</v>
      </c>
      <c r="K4933" s="12" t="str">
        <f t="shared" si="768"/>
        <v>X1802.5</v>
      </c>
      <c r="L4933" s="13">
        <f>VLOOKUP(E4933,起始地址定义!A:D,3,FALSE)</f>
        <v>1800</v>
      </c>
      <c r="M4933" s="14">
        <f>VLOOKUP($F4933,类型描述及偏移量!$C:$H,2,FALSE)</f>
        <v>2.5</v>
      </c>
      <c r="N4933" s="14" t="str">
        <f>VLOOKUP($F4933,类型描述及偏移量!$C:$H,3,FALSE)</f>
        <v>离散</v>
      </c>
      <c r="O4933" s="14" t="str">
        <f>VLOOKUP($F4933,类型描述及偏移量!$C:$H,4,FALSE)</f>
        <v>None</v>
      </c>
      <c r="P4933" s="14" t="str">
        <f>VLOOKUP($F4933,类型描述及偏移量!$C:$H,5,FALSE)</f>
        <v>Yes</v>
      </c>
      <c r="Q4933" s="14" t="str">
        <f>VLOOKUP($F4933,类型描述及偏移量!$C:$H,6,FALSE)</f>
        <v>远程</v>
      </c>
    </row>
    <row r="4934" hidden="1" spans="1:17">
      <c r="A4934" s="12" t="s">
        <v>128</v>
      </c>
      <c r="B4934" s="12" t="str">
        <f t="shared" si="761"/>
        <v>M7_M</v>
      </c>
      <c r="C4934" s="12" t="str">
        <f t="shared" si="762"/>
        <v>Blocking_ALM</v>
      </c>
      <c r="D4934" s="12" t="str">
        <f t="shared" si="763"/>
        <v>BP_Motor_var</v>
      </c>
      <c r="E4934" s="13" t="str">
        <f t="shared" si="764"/>
        <v>CHPF_M7_M_BP_Motor_var</v>
      </c>
      <c r="F4934" s="14" t="str">
        <f t="shared" si="765"/>
        <v>BP_Motor_var_Blocking_ALM</v>
      </c>
      <c r="G4934" s="10" t="str">
        <f t="shared" si="766"/>
        <v>CHPF_M7_M_Blocking_ALM</v>
      </c>
      <c r="H4934" s="10" t="str">
        <f>VLOOKUP(基本表格!E4934,起始地址定义!A:D,4,FALSE)&amp;" "&amp;Q4934</f>
        <v>2124+P3-M1 4#双螺旋运输机A 电机控制 堵料报警</v>
      </c>
      <c r="I4934" s="10" t="str">
        <f t="shared" si="767"/>
        <v>DB100,X1802.6</v>
      </c>
      <c r="J4934" s="13" t="str">
        <f>VLOOKUP(E4934,起始地址定义!A:D,2,FALSE)</f>
        <v>DB100</v>
      </c>
      <c r="K4934" s="12" t="str">
        <f t="shared" si="768"/>
        <v>X1802.6</v>
      </c>
      <c r="L4934" s="13">
        <f>VLOOKUP(E4934,起始地址定义!A:D,3,FALSE)</f>
        <v>1800</v>
      </c>
      <c r="M4934" s="14">
        <f>VLOOKUP($F4934,类型描述及偏移量!$C:$H,2,FALSE)</f>
        <v>2.6</v>
      </c>
      <c r="N4934" s="14" t="str">
        <f>VLOOKUP($F4934,类型描述及偏移量!$C:$H,3,FALSE)</f>
        <v>离散</v>
      </c>
      <c r="O4934" s="14" t="str">
        <f>VLOOKUP($F4934,类型描述及偏移量!$C:$H,4,FALSE)</f>
        <v>On</v>
      </c>
      <c r="P4934" s="14" t="str">
        <f>VLOOKUP($F4934,类型描述及偏移量!$C:$H,5,FALSE)</f>
        <v>Yes</v>
      </c>
      <c r="Q4934" s="14" t="str">
        <f>VLOOKUP($F4934,类型描述及偏移量!$C:$H,6,FALSE)</f>
        <v>堵料报警</v>
      </c>
    </row>
    <row r="4935" hidden="1" spans="1:17">
      <c r="A4935" s="12" t="s">
        <v>128</v>
      </c>
      <c r="B4935" s="12" t="str">
        <f t="shared" si="761"/>
        <v>M7_M</v>
      </c>
      <c r="C4935" s="12" t="str">
        <f t="shared" si="762"/>
        <v>Blocking_CHK</v>
      </c>
      <c r="D4935" s="12" t="str">
        <f t="shared" si="763"/>
        <v>BP_Motor_var</v>
      </c>
      <c r="E4935" s="13" t="str">
        <f t="shared" si="764"/>
        <v>CHPF_M7_M_BP_Motor_var</v>
      </c>
      <c r="F4935" s="14" t="str">
        <f t="shared" si="765"/>
        <v>BP_Motor_var_Blocking_CHK</v>
      </c>
      <c r="G4935" s="10" t="str">
        <f t="shared" si="766"/>
        <v>CHPF_M7_M_Blocking_CHK</v>
      </c>
      <c r="H4935" s="10" t="str">
        <f>VLOOKUP(基本表格!E4935,起始地址定义!A:D,4,FALSE)&amp;" "&amp;Q4935</f>
        <v>2124+P3-M1 4#双螺旋运输机A 电机控制 堵料检测</v>
      </c>
      <c r="I4935" s="10" t="str">
        <f t="shared" si="767"/>
        <v>DB100,X1802.7</v>
      </c>
      <c r="J4935" s="13" t="str">
        <f>VLOOKUP(E4935,起始地址定义!A:D,2,FALSE)</f>
        <v>DB100</v>
      </c>
      <c r="K4935" s="12" t="str">
        <f t="shared" si="768"/>
        <v>X1802.7</v>
      </c>
      <c r="L4935" s="13">
        <f>VLOOKUP(E4935,起始地址定义!A:D,3,FALSE)</f>
        <v>1800</v>
      </c>
      <c r="M4935" s="14">
        <f>VLOOKUP($F4935,类型描述及偏移量!$C:$H,2,FALSE)</f>
        <v>2.7</v>
      </c>
      <c r="N4935" s="14" t="str">
        <f>VLOOKUP($F4935,类型描述及偏移量!$C:$H,3,FALSE)</f>
        <v>离散</v>
      </c>
      <c r="O4935" s="14" t="str">
        <f>VLOOKUP($F4935,类型描述及偏移量!$C:$H,4,FALSE)</f>
        <v>None</v>
      </c>
      <c r="P4935" s="14" t="str">
        <f>VLOOKUP($F4935,类型描述及偏移量!$C:$H,5,FALSE)</f>
        <v>Yes</v>
      </c>
      <c r="Q4935" s="14" t="str">
        <f>VLOOKUP($F4935,类型描述及偏移量!$C:$H,6,FALSE)</f>
        <v>堵料检测</v>
      </c>
    </row>
    <row r="4936" hidden="1" spans="1:17">
      <c r="A4936" s="12" t="s">
        <v>128</v>
      </c>
      <c r="B4936" s="12" t="str">
        <f t="shared" si="761"/>
        <v>M7_M</v>
      </c>
      <c r="C4936" s="12" t="str">
        <f t="shared" si="762"/>
        <v>Blocking_EN</v>
      </c>
      <c r="D4936" s="12" t="str">
        <f t="shared" si="763"/>
        <v>BP_Motor_var</v>
      </c>
      <c r="E4936" s="13" t="str">
        <f t="shared" si="764"/>
        <v>CHPF_M7_M_BP_Motor_var</v>
      </c>
      <c r="F4936" s="14" t="str">
        <f t="shared" si="765"/>
        <v>BP_Motor_var_Blocking_EN</v>
      </c>
      <c r="G4936" s="10" t="str">
        <f t="shared" si="766"/>
        <v>CHPF_M7_M_Blocking_EN</v>
      </c>
      <c r="H4936" s="10" t="str">
        <f>VLOOKUP(基本表格!E4936,起始地址定义!A:D,4,FALSE)&amp;" "&amp;Q4936</f>
        <v>2124+P3-M1 4#双螺旋运输机A 电机控制 堵料保护使能</v>
      </c>
      <c r="I4936" s="10" t="str">
        <f t="shared" si="767"/>
        <v>DB100,X1803.0</v>
      </c>
      <c r="J4936" s="13" t="str">
        <f>VLOOKUP(E4936,起始地址定义!A:D,2,FALSE)</f>
        <v>DB100</v>
      </c>
      <c r="K4936" s="12" t="str">
        <f t="shared" si="768"/>
        <v>X1803.0</v>
      </c>
      <c r="L4936" s="13">
        <f>VLOOKUP(E4936,起始地址定义!A:D,3,FALSE)</f>
        <v>1800</v>
      </c>
      <c r="M4936" s="14">
        <f>VLOOKUP($F4936,类型描述及偏移量!$C:$H,2,FALSE)</f>
        <v>3</v>
      </c>
      <c r="N4936" s="14" t="str">
        <f>VLOOKUP($F4936,类型描述及偏移量!$C:$H,3,FALSE)</f>
        <v>离散</v>
      </c>
      <c r="O4936" s="14" t="str">
        <f>VLOOKUP($F4936,类型描述及偏移量!$C:$H,4,FALSE)</f>
        <v>None</v>
      </c>
      <c r="P4936" s="14" t="str">
        <f>VLOOKUP($F4936,类型描述及偏移量!$C:$H,5,FALSE)</f>
        <v>No</v>
      </c>
      <c r="Q4936" s="14" t="str">
        <f>VLOOKUP($F4936,类型描述及偏移量!$C:$H,6,FALSE)</f>
        <v>堵料保护使能</v>
      </c>
    </row>
    <row r="4937" hidden="1" spans="1:17">
      <c r="A4937" s="12" t="s">
        <v>128</v>
      </c>
      <c r="B4937" s="12" t="str">
        <f t="shared" ref="B4937:B5000" si="769">"M"&amp;RIGHT(LEFT(B4814,FIND("_",B4814,1)-1),LEN(LEFT(B4814,FIND("_",B4814,1)-1))-1)+1&amp;"_"&amp;RIGHT(B4814,LEN(B4814)-FIND("_",B4814,1))</f>
        <v>M7_M</v>
      </c>
      <c r="C4937" s="12" t="str">
        <f t="shared" ref="C4937:C5000" si="770">C4814</f>
        <v>Blocking_Stop</v>
      </c>
      <c r="D4937" s="12" t="str">
        <f t="shared" ref="D4937:D5000" si="771">D4814</f>
        <v>BP_Motor_var</v>
      </c>
      <c r="E4937" s="13" t="str">
        <f t="shared" ref="E4937:E5000" si="772">A4937&amp;"_"&amp;B4937&amp;"_"&amp;D4937</f>
        <v>CHPF_M7_M_BP_Motor_var</v>
      </c>
      <c r="F4937" s="14" t="str">
        <f t="shared" si="765"/>
        <v>BP_Motor_var_Blocking_Stop</v>
      </c>
      <c r="G4937" s="10" t="str">
        <f t="shared" si="766"/>
        <v>CHPF_M7_M_Blocking_Stop</v>
      </c>
      <c r="H4937" s="10" t="str">
        <f>VLOOKUP(基本表格!E4937,起始地址定义!A:D,4,FALSE)&amp;" "&amp;Q4937</f>
        <v>2124+P3-M1 4#双螺旋运输机A 电机控制 堵料导致停机</v>
      </c>
      <c r="I4937" s="10" t="str">
        <f t="shared" si="767"/>
        <v>DB100,X1803.1</v>
      </c>
      <c r="J4937" s="13" t="str">
        <f>VLOOKUP(E4937,起始地址定义!A:D,2,FALSE)</f>
        <v>DB100</v>
      </c>
      <c r="K4937" s="12" t="str">
        <f t="shared" si="768"/>
        <v>X1803.1</v>
      </c>
      <c r="L4937" s="13">
        <f>VLOOKUP(E4937,起始地址定义!A:D,3,FALSE)</f>
        <v>1800</v>
      </c>
      <c r="M4937" s="14">
        <f>VLOOKUP($F4937,类型描述及偏移量!$C:$H,2,FALSE)</f>
        <v>3.1</v>
      </c>
      <c r="N4937" s="14" t="str">
        <f>VLOOKUP($F4937,类型描述及偏移量!$C:$H,3,FALSE)</f>
        <v>离散</v>
      </c>
      <c r="O4937" s="14" t="str">
        <f>VLOOKUP($F4937,类型描述及偏移量!$C:$H,4,FALSE)</f>
        <v>On</v>
      </c>
      <c r="P4937" s="14" t="str">
        <f>VLOOKUP($F4937,类型描述及偏移量!$C:$H,5,FALSE)</f>
        <v>Yes</v>
      </c>
      <c r="Q4937" s="14" t="str">
        <f>VLOOKUP($F4937,类型描述及偏移量!$C:$H,6,FALSE)</f>
        <v>堵料导致停机</v>
      </c>
    </row>
    <row r="4938" hidden="1" spans="1:17">
      <c r="A4938" s="12" t="s">
        <v>128</v>
      </c>
      <c r="B4938" s="12" t="str">
        <f t="shared" si="769"/>
        <v>M7_M</v>
      </c>
      <c r="C4938" s="12" t="str">
        <f t="shared" si="770"/>
        <v>BreakTime</v>
      </c>
      <c r="D4938" s="12" t="str">
        <f t="shared" si="771"/>
        <v>BP_Motor_var</v>
      </c>
      <c r="E4938" s="13" t="str">
        <f t="shared" si="772"/>
        <v>CHPF_M7_M_BP_Motor_var</v>
      </c>
      <c r="F4938" s="14" t="str">
        <f t="shared" si="765"/>
        <v>BP_Motor_var_BreakTime</v>
      </c>
      <c r="G4938" s="10" t="str">
        <f t="shared" si="766"/>
        <v>CHPF_M7_M_BreakTime</v>
      </c>
      <c r="H4938" s="10" t="str">
        <f>VLOOKUP(基本表格!E4938,起始地址定义!A:D,4,FALSE)&amp;" "&amp;Q4938</f>
        <v>2124+P3-M1 4#双螺旋运输机A 电机控制 断链超时时间 秒</v>
      </c>
      <c r="I4938" s="10" t="str">
        <f t="shared" si="767"/>
        <v>DB100,INT1804</v>
      </c>
      <c r="J4938" s="13" t="str">
        <f>VLOOKUP(E4938,起始地址定义!A:D,2,FALSE)</f>
        <v>DB100</v>
      </c>
      <c r="K4938" s="12" t="str">
        <f t="shared" si="768"/>
        <v>INT1804</v>
      </c>
      <c r="L4938" s="13">
        <f>VLOOKUP(E4938,起始地址定义!A:D,3,FALSE)</f>
        <v>1800</v>
      </c>
      <c r="M4938" s="14">
        <f>VLOOKUP($F4938,类型描述及偏移量!$C:$H,2,FALSE)</f>
        <v>4</v>
      </c>
      <c r="N4938" s="14" t="str">
        <f>VLOOKUP($F4938,类型描述及偏移量!$C:$H,3,FALSE)</f>
        <v>整型</v>
      </c>
      <c r="O4938" s="14" t="str">
        <f>VLOOKUP($F4938,类型描述及偏移量!$C:$H,4,FALSE)</f>
        <v>None</v>
      </c>
      <c r="P4938" s="14" t="str">
        <f>VLOOKUP($F4938,类型描述及偏移量!$C:$H,5,FALSE)</f>
        <v>No</v>
      </c>
      <c r="Q4938" s="14" t="str">
        <f>VLOOKUP($F4938,类型描述及偏移量!$C:$H,6,FALSE)</f>
        <v>断链超时时间 秒</v>
      </c>
    </row>
    <row r="4939" hidden="1" spans="1:17">
      <c r="A4939" s="12" t="s">
        <v>128</v>
      </c>
      <c r="B4939" s="12" t="str">
        <f t="shared" si="769"/>
        <v>M7_M</v>
      </c>
      <c r="C4939" s="12" t="str">
        <f t="shared" si="770"/>
        <v>BlockingTime</v>
      </c>
      <c r="D4939" s="12" t="str">
        <f t="shared" si="771"/>
        <v>BP_Motor_var</v>
      </c>
      <c r="E4939" s="13" t="str">
        <f t="shared" si="772"/>
        <v>CHPF_M7_M_BP_Motor_var</v>
      </c>
      <c r="F4939" s="14" t="str">
        <f t="shared" si="765"/>
        <v>BP_Motor_var_BlockingTime</v>
      </c>
      <c r="G4939" s="10" t="str">
        <f t="shared" si="766"/>
        <v>CHPF_M7_M_BlockingTime</v>
      </c>
      <c r="H4939" s="10" t="str">
        <f>VLOOKUP(基本表格!E4939,起始地址定义!A:D,4,FALSE)&amp;" "&amp;Q4939</f>
        <v>2124+P3-M1 4#双螺旋运输机A 电机控制 堵料检测时间 秒</v>
      </c>
      <c r="I4939" s="10" t="str">
        <f t="shared" si="767"/>
        <v>DB100,INT1806</v>
      </c>
      <c r="J4939" s="13" t="str">
        <f>VLOOKUP(E4939,起始地址定义!A:D,2,FALSE)</f>
        <v>DB100</v>
      </c>
      <c r="K4939" s="12" t="str">
        <f t="shared" si="768"/>
        <v>INT1806</v>
      </c>
      <c r="L4939" s="13">
        <f>VLOOKUP(E4939,起始地址定义!A:D,3,FALSE)</f>
        <v>1800</v>
      </c>
      <c r="M4939" s="14">
        <f>VLOOKUP($F4939,类型描述及偏移量!$C:$H,2,FALSE)</f>
        <v>6</v>
      </c>
      <c r="N4939" s="14" t="str">
        <f>VLOOKUP($F4939,类型描述及偏移量!$C:$H,3,FALSE)</f>
        <v>整型</v>
      </c>
      <c r="O4939" s="14" t="str">
        <f>VLOOKUP($F4939,类型描述及偏移量!$C:$H,4,FALSE)</f>
        <v>None</v>
      </c>
      <c r="P4939" s="14" t="str">
        <f>VLOOKUP($F4939,类型描述及偏移量!$C:$H,5,FALSE)</f>
        <v>No</v>
      </c>
      <c r="Q4939" s="14" t="str">
        <f>VLOOKUP($F4939,类型描述及偏移量!$C:$H,6,FALSE)</f>
        <v>堵料检测时间 秒</v>
      </c>
    </row>
    <row r="4940" hidden="1" spans="1:17">
      <c r="A4940" s="12" t="s">
        <v>128</v>
      </c>
      <c r="B4940" s="12" t="str">
        <f t="shared" si="769"/>
        <v>M7_M</v>
      </c>
      <c r="C4940" s="12" t="str">
        <f t="shared" si="770"/>
        <v>PullSwitch_CHK</v>
      </c>
      <c r="D4940" s="12" t="str">
        <f t="shared" si="771"/>
        <v>BP_Motor_var</v>
      </c>
      <c r="E4940" s="13" t="str">
        <f t="shared" si="772"/>
        <v>CHPF_M7_M_BP_Motor_var</v>
      </c>
      <c r="F4940" s="14" t="str">
        <f t="shared" si="765"/>
        <v>BP_Motor_var_PullSwitch_CHK</v>
      </c>
      <c r="G4940" s="10" t="str">
        <f t="shared" si="766"/>
        <v>CHPF_M7_M_PullSwitch_CHK</v>
      </c>
      <c r="H4940" s="10" t="str">
        <f>VLOOKUP(基本表格!E4940,起始地址定义!A:D,4,FALSE)&amp;" "&amp;Q4940</f>
        <v>2124+P3-M1 4#双螺旋运输机A 电机控制 拉线开关</v>
      </c>
      <c r="I4940" s="10" t="str">
        <f t="shared" si="767"/>
        <v>DB100,X1808.0</v>
      </c>
      <c r="J4940" s="13" t="str">
        <f>VLOOKUP(E4940,起始地址定义!A:D,2,FALSE)</f>
        <v>DB100</v>
      </c>
      <c r="K4940" s="12" t="str">
        <f t="shared" si="768"/>
        <v>X1808.0</v>
      </c>
      <c r="L4940" s="13">
        <f>VLOOKUP(E4940,起始地址定义!A:D,3,FALSE)</f>
        <v>1800</v>
      </c>
      <c r="M4940" s="14">
        <f>VLOOKUP($F4940,类型描述及偏移量!$C:$H,2,FALSE)</f>
        <v>8</v>
      </c>
      <c r="N4940" s="14" t="str">
        <f>VLOOKUP($F4940,类型描述及偏移量!$C:$H,3,FALSE)</f>
        <v>离散</v>
      </c>
      <c r="O4940" s="14" t="str">
        <f>VLOOKUP($F4940,类型描述及偏移量!$C:$H,4,FALSE)</f>
        <v>On</v>
      </c>
      <c r="P4940" s="14" t="str">
        <f>VLOOKUP($F4940,类型描述及偏移量!$C:$H,5,FALSE)</f>
        <v>Yes</v>
      </c>
      <c r="Q4940" s="14" t="str">
        <f>VLOOKUP($F4940,类型描述及偏移量!$C:$H,6,FALSE)</f>
        <v>拉线开关</v>
      </c>
    </row>
    <row r="4941" hidden="1" spans="1:17">
      <c r="A4941" s="12" t="s">
        <v>128</v>
      </c>
      <c r="B4941" s="12" t="str">
        <f t="shared" si="769"/>
        <v>M7_M</v>
      </c>
      <c r="C4941" s="12" t="str">
        <f t="shared" si="770"/>
        <v>LMD_ALM</v>
      </c>
      <c r="D4941" s="12" t="str">
        <f t="shared" si="771"/>
        <v>BP_Motor_var</v>
      </c>
      <c r="E4941" s="13" t="str">
        <f t="shared" si="772"/>
        <v>CHPF_M7_M_BP_Motor_var</v>
      </c>
      <c r="F4941" s="14" t="str">
        <f t="shared" si="765"/>
        <v>BP_Motor_var_LMD_ALM</v>
      </c>
      <c r="G4941" s="10" t="str">
        <f t="shared" si="766"/>
        <v>CHPF_M7_M_LMD_ALM</v>
      </c>
      <c r="H4941" s="10" t="str">
        <f>VLOOKUP(基本表格!E4941,起始地址定义!A:D,4,FALSE)&amp;" "&amp;Q4941</f>
        <v>2124+P3-M1 4#双螺旋运输机A 电机控制 左跑偏报警</v>
      </c>
      <c r="I4941" s="10" t="str">
        <f t="shared" si="767"/>
        <v>DB100,X1808.1</v>
      </c>
      <c r="J4941" s="13" t="str">
        <f>VLOOKUP(E4941,起始地址定义!A:D,2,FALSE)</f>
        <v>DB100</v>
      </c>
      <c r="K4941" s="12" t="str">
        <f t="shared" si="768"/>
        <v>X1808.1</v>
      </c>
      <c r="L4941" s="13">
        <f>VLOOKUP(E4941,起始地址定义!A:D,3,FALSE)</f>
        <v>1800</v>
      </c>
      <c r="M4941" s="14">
        <f>VLOOKUP($F4941,类型描述及偏移量!$C:$H,2,FALSE)</f>
        <v>8.1</v>
      </c>
      <c r="N4941" s="14" t="str">
        <f>VLOOKUP($F4941,类型描述及偏移量!$C:$H,3,FALSE)</f>
        <v>离散</v>
      </c>
      <c r="O4941" s="14" t="str">
        <f>VLOOKUP($F4941,类型描述及偏移量!$C:$H,4,FALSE)</f>
        <v>On</v>
      </c>
      <c r="P4941" s="14" t="str">
        <f>VLOOKUP($F4941,类型描述及偏移量!$C:$H,5,FALSE)</f>
        <v>Yes</v>
      </c>
      <c r="Q4941" s="14" t="str">
        <f>VLOOKUP($F4941,类型描述及偏移量!$C:$H,6,FALSE)</f>
        <v>左跑偏报警</v>
      </c>
    </row>
    <row r="4942" hidden="1" spans="1:17">
      <c r="A4942" s="12" t="s">
        <v>128</v>
      </c>
      <c r="B4942" s="12" t="str">
        <f t="shared" si="769"/>
        <v>M7_M</v>
      </c>
      <c r="C4942" s="12" t="str">
        <f t="shared" si="770"/>
        <v>LMD_CHK_1</v>
      </c>
      <c r="D4942" s="12" t="str">
        <f t="shared" si="771"/>
        <v>BP_Motor_var</v>
      </c>
      <c r="E4942" s="13" t="str">
        <f t="shared" si="772"/>
        <v>CHPF_M7_M_BP_Motor_var</v>
      </c>
      <c r="F4942" s="14" t="str">
        <f t="shared" si="765"/>
        <v>BP_Motor_var_LMD_CHK_1</v>
      </c>
      <c r="G4942" s="10" t="str">
        <f t="shared" si="766"/>
        <v>CHPF_M7_M_LMD_CHK_1</v>
      </c>
      <c r="H4942" s="10" t="str">
        <f>VLOOKUP(基本表格!E4942,起始地址定义!A:D,4,FALSE)&amp;" "&amp;Q4942</f>
        <v>2124+P3-M1 4#双螺旋运输机A 电机控制 左跑偏1检测</v>
      </c>
      <c r="I4942" s="10" t="str">
        <f t="shared" si="767"/>
        <v>DB100,X1808.2</v>
      </c>
      <c r="J4942" s="13" t="str">
        <f>VLOOKUP(E4942,起始地址定义!A:D,2,FALSE)</f>
        <v>DB100</v>
      </c>
      <c r="K4942" s="12" t="str">
        <f t="shared" si="768"/>
        <v>X1808.2</v>
      </c>
      <c r="L4942" s="13">
        <f>VLOOKUP(E4942,起始地址定义!A:D,3,FALSE)</f>
        <v>1800</v>
      </c>
      <c r="M4942" s="14">
        <f>VLOOKUP($F4942,类型描述及偏移量!$C:$H,2,FALSE)</f>
        <v>8.2</v>
      </c>
      <c r="N4942" s="14" t="str">
        <f>VLOOKUP($F4942,类型描述及偏移量!$C:$H,3,FALSE)</f>
        <v>离散</v>
      </c>
      <c r="O4942" s="14" t="str">
        <f>VLOOKUP($F4942,类型描述及偏移量!$C:$H,4,FALSE)</f>
        <v>None</v>
      </c>
      <c r="P4942" s="14" t="str">
        <f>VLOOKUP($F4942,类型描述及偏移量!$C:$H,5,FALSE)</f>
        <v>Yes</v>
      </c>
      <c r="Q4942" s="14" t="str">
        <f>VLOOKUP($F4942,类型描述及偏移量!$C:$H,6,FALSE)</f>
        <v>左跑偏1检测</v>
      </c>
    </row>
    <row r="4943" hidden="1" spans="1:17">
      <c r="A4943" s="12" t="s">
        <v>128</v>
      </c>
      <c r="B4943" s="12" t="str">
        <f t="shared" si="769"/>
        <v>M7_M</v>
      </c>
      <c r="C4943" s="12" t="str">
        <f t="shared" si="770"/>
        <v>LMD_EN</v>
      </c>
      <c r="D4943" s="12" t="str">
        <f t="shared" si="771"/>
        <v>BP_Motor_var</v>
      </c>
      <c r="E4943" s="13" t="str">
        <f t="shared" si="772"/>
        <v>CHPF_M7_M_BP_Motor_var</v>
      </c>
      <c r="F4943" s="14" t="str">
        <f t="shared" si="765"/>
        <v>BP_Motor_var_LMD_EN</v>
      </c>
      <c r="G4943" s="10" t="str">
        <f t="shared" si="766"/>
        <v>CHPF_M7_M_LMD_EN</v>
      </c>
      <c r="H4943" s="10" t="str">
        <f>VLOOKUP(基本表格!E4943,起始地址定义!A:D,4,FALSE)&amp;" "&amp;Q4943</f>
        <v>2124+P3-M1 4#双螺旋运输机A 电机控制 左跑偏保护使能</v>
      </c>
      <c r="I4943" s="10" t="str">
        <f t="shared" si="767"/>
        <v>DB100,X1808.3</v>
      </c>
      <c r="J4943" s="13" t="str">
        <f>VLOOKUP(E4943,起始地址定义!A:D,2,FALSE)</f>
        <v>DB100</v>
      </c>
      <c r="K4943" s="12" t="str">
        <f t="shared" si="768"/>
        <v>X1808.3</v>
      </c>
      <c r="L4943" s="13">
        <f>VLOOKUP(E4943,起始地址定义!A:D,3,FALSE)</f>
        <v>1800</v>
      </c>
      <c r="M4943" s="14">
        <f>VLOOKUP($F4943,类型描述及偏移量!$C:$H,2,FALSE)</f>
        <v>8.3</v>
      </c>
      <c r="N4943" s="14" t="str">
        <f>VLOOKUP($F4943,类型描述及偏移量!$C:$H,3,FALSE)</f>
        <v>离散</v>
      </c>
      <c r="O4943" s="14" t="str">
        <f>VLOOKUP($F4943,类型描述及偏移量!$C:$H,4,FALSE)</f>
        <v>None</v>
      </c>
      <c r="P4943" s="14" t="str">
        <f>VLOOKUP($F4943,类型描述及偏移量!$C:$H,5,FALSE)</f>
        <v>No</v>
      </c>
      <c r="Q4943" s="14" t="str">
        <f>VLOOKUP($F4943,类型描述及偏移量!$C:$H,6,FALSE)</f>
        <v>左跑偏保护使能</v>
      </c>
    </row>
    <row r="4944" hidden="1" spans="1:17">
      <c r="A4944" s="12" t="s">
        <v>128</v>
      </c>
      <c r="B4944" s="12" t="str">
        <f t="shared" si="769"/>
        <v>M7_M</v>
      </c>
      <c r="C4944" s="12" t="str">
        <f t="shared" si="770"/>
        <v>LMD_Stop</v>
      </c>
      <c r="D4944" s="12" t="str">
        <f t="shared" si="771"/>
        <v>BP_Motor_var</v>
      </c>
      <c r="E4944" s="13" t="str">
        <f t="shared" si="772"/>
        <v>CHPF_M7_M_BP_Motor_var</v>
      </c>
      <c r="F4944" s="14" t="str">
        <f t="shared" si="765"/>
        <v>BP_Motor_var_LMD_Stop</v>
      </c>
      <c r="G4944" s="10" t="str">
        <f t="shared" si="766"/>
        <v>CHPF_M7_M_LMD_Stop</v>
      </c>
      <c r="H4944" s="10" t="str">
        <f>VLOOKUP(基本表格!E4944,起始地址定义!A:D,4,FALSE)&amp;" "&amp;Q4944</f>
        <v>2124+P3-M1 4#双螺旋运输机A 电机控制 左跑偏导致停机</v>
      </c>
      <c r="I4944" s="10" t="str">
        <f t="shared" si="767"/>
        <v>DB100,X1808.4</v>
      </c>
      <c r="J4944" s="13" t="str">
        <f>VLOOKUP(E4944,起始地址定义!A:D,2,FALSE)</f>
        <v>DB100</v>
      </c>
      <c r="K4944" s="12" t="str">
        <f t="shared" si="768"/>
        <v>X1808.4</v>
      </c>
      <c r="L4944" s="13">
        <f>VLOOKUP(E4944,起始地址定义!A:D,3,FALSE)</f>
        <v>1800</v>
      </c>
      <c r="M4944" s="14">
        <f>VLOOKUP($F4944,类型描述及偏移量!$C:$H,2,FALSE)</f>
        <v>8.4</v>
      </c>
      <c r="N4944" s="14" t="str">
        <f>VLOOKUP($F4944,类型描述及偏移量!$C:$H,3,FALSE)</f>
        <v>离散</v>
      </c>
      <c r="O4944" s="14" t="str">
        <f>VLOOKUP($F4944,类型描述及偏移量!$C:$H,4,FALSE)</f>
        <v>On</v>
      </c>
      <c r="P4944" s="14" t="str">
        <f>VLOOKUP($F4944,类型描述及偏移量!$C:$H,5,FALSE)</f>
        <v>Yes</v>
      </c>
      <c r="Q4944" s="14" t="str">
        <f>VLOOKUP($F4944,类型描述及偏移量!$C:$H,6,FALSE)</f>
        <v>左跑偏导致停机</v>
      </c>
    </row>
    <row r="4945" hidden="1" spans="1:17">
      <c r="A4945" s="12" t="s">
        <v>128</v>
      </c>
      <c r="B4945" s="12" t="str">
        <f t="shared" si="769"/>
        <v>M7_M</v>
      </c>
      <c r="C4945" s="12" t="str">
        <f t="shared" si="770"/>
        <v>LMD_Time</v>
      </c>
      <c r="D4945" s="12" t="str">
        <f t="shared" si="771"/>
        <v>BP_Motor_var</v>
      </c>
      <c r="E4945" s="13" t="str">
        <f t="shared" si="772"/>
        <v>CHPF_M7_M_BP_Motor_var</v>
      </c>
      <c r="F4945" s="14" t="str">
        <f t="shared" si="765"/>
        <v>BP_Motor_var_LMD_Time</v>
      </c>
      <c r="G4945" s="10" t="str">
        <f t="shared" si="766"/>
        <v>CHPF_M7_M_LMD_Time</v>
      </c>
      <c r="H4945" s="10" t="str">
        <f>VLOOKUP(基本表格!E4945,起始地址定义!A:D,4,FALSE)&amp;" "&amp;Q4945</f>
        <v>2124+P3-M1 4#双螺旋运输机A 电机控制 左跑偏检测时间</v>
      </c>
      <c r="I4945" s="10" t="str">
        <f t="shared" si="767"/>
        <v>DB100,INT1810</v>
      </c>
      <c r="J4945" s="13" t="str">
        <f>VLOOKUP(E4945,起始地址定义!A:D,2,FALSE)</f>
        <v>DB100</v>
      </c>
      <c r="K4945" s="12" t="str">
        <f t="shared" si="768"/>
        <v>INT1810</v>
      </c>
      <c r="L4945" s="13">
        <f>VLOOKUP(E4945,起始地址定义!A:D,3,FALSE)</f>
        <v>1800</v>
      </c>
      <c r="M4945" s="14">
        <f>VLOOKUP($F4945,类型描述及偏移量!$C:$H,2,FALSE)</f>
        <v>10</v>
      </c>
      <c r="N4945" s="14" t="str">
        <f>VLOOKUP($F4945,类型描述及偏移量!$C:$H,3,FALSE)</f>
        <v>整型</v>
      </c>
      <c r="O4945" s="14" t="str">
        <f>VLOOKUP($F4945,类型描述及偏移量!$C:$H,4,FALSE)</f>
        <v>None</v>
      </c>
      <c r="P4945" s="14" t="str">
        <f>VLOOKUP($F4945,类型描述及偏移量!$C:$H,5,FALSE)</f>
        <v>No</v>
      </c>
      <c r="Q4945" s="14" t="str">
        <f>VLOOKUP($F4945,类型描述及偏移量!$C:$H,6,FALSE)</f>
        <v>左跑偏检测时间</v>
      </c>
    </row>
    <row r="4946" hidden="1" spans="1:17">
      <c r="A4946" s="12" t="s">
        <v>128</v>
      </c>
      <c r="B4946" s="12" t="str">
        <f t="shared" si="769"/>
        <v>M7_M</v>
      </c>
      <c r="C4946" s="12" t="str">
        <f t="shared" si="770"/>
        <v>RMD_ALM</v>
      </c>
      <c r="D4946" s="12" t="str">
        <f t="shared" si="771"/>
        <v>BP_Motor_var</v>
      </c>
      <c r="E4946" s="13" t="str">
        <f t="shared" si="772"/>
        <v>CHPF_M7_M_BP_Motor_var</v>
      </c>
      <c r="F4946" s="14" t="str">
        <f t="shared" si="765"/>
        <v>BP_Motor_var_RMD_ALM</v>
      </c>
      <c r="G4946" s="10" t="str">
        <f t="shared" si="766"/>
        <v>CHPF_M7_M_RMD_ALM</v>
      </c>
      <c r="H4946" s="10" t="str">
        <f>VLOOKUP(基本表格!E4946,起始地址定义!A:D,4,FALSE)&amp;" "&amp;Q4946</f>
        <v>2124+P3-M1 4#双螺旋运输机A 电机控制 右 跑偏报警</v>
      </c>
      <c r="I4946" s="10" t="str">
        <f t="shared" si="767"/>
        <v>DB100,X1812.0</v>
      </c>
      <c r="J4946" s="13" t="str">
        <f>VLOOKUP(E4946,起始地址定义!A:D,2,FALSE)</f>
        <v>DB100</v>
      </c>
      <c r="K4946" s="12" t="str">
        <f t="shared" si="768"/>
        <v>X1812.0</v>
      </c>
      <c r="L4946" s="13">
        <f>VLOOKUP(E4946,起始地址定义!A:D,3,FALSE)</f>
        <v>1800</v>
      </c>
      <c r="M4946" s="14">
        <f>VLOOKUP($F4946,类型描述及偏移量!$C:$H,2,FALSE)</f>
        <v>12</v>
      </c>
      <c r="N4946" s="14" t="str">
        <f>VLOOKUP($F4946,类型描述及偏移量!$C:$H,3,FALSE)</f>
        <v>离散</v>
      </c>
      <c r="O4946" s="14" t="str">
        <f>VLOOKUP($F4946,类型描述及偏移量!$C:$H,4,FALSE)</f>
        <v>On</v>
      </c>
      <c r="P4946" s="14" t="str">
        <f>VLOOKUP($F4946,类型描述及偏移量!$C:$H,5,FALSE)</f>
        <v>Yes</v>
      </c>
      <c r="Q4946" s="14" t="str">
        <f>VLOOKUP($F4946,类型描述及偏移量!$C:$H,6,FALSE)</f>
        <v>右 跑偏报警</v>
      </c>
    </row>
    <row r="4947" hidden="1" spans="1:17">
      <c r="A4947" s="12" t="s">
        <v>128</v>
      </c>
      <c r="B4947" s="12" t="str">
        <f t="shared" si="769"/>
        <v>M7_M</v>
      </c>
      <c r="C4947" s="12" t="str">
        <f t="shared" si="770"/>
        <v>RMD_CHK_1</v>
      </c>
      <c r="D4947" s="12" t="str">
        <f t="shared" si="771"/>
        <v>BP_Motor_var</v>
      </c>
      <c r="E4947" s="13" t="str">
        <f t="shared" si="772"/>
        <v>CHPF_M7_M_BP_Motor_var</v>
      </c>
      <c r="F4947" s="14" t="str">
        <f t="shared" si="765"/>
        <v>BP_Motor_var_RMD_CHK_1</v>
      </c>
      <c r="G4947" s="10" t="str">
        <f t="shared" si="766"/>
        <v>CHPF_M7_M_RMD_CHK_1</v>
      </c>
      <c r="H4947" s="10" t="str">
        <f>VLOOKUP(基本表格!E4947,起始地址定义!A:D,4,FALSE)&amp;" "&amp;Q4947</f>
        <v>2124+P3-M1 4#双螺旋运输机A 电机控制 右跑偏1检测</v>
      </c>
      <c r="I4947" s="10" t="str">
        <f t="shared" si="767"/>
        <v>DB100,X1812.1</v>
      </c>
      <c r="J4947" s="13" t="str">
        <f>VLOOKUP(E4947,起始地址定义!A:D,2,FALSE)</f>
        <v>DB100</v>
      </c>
      <c r="K4947" s="12" t="str">
        <f t="shared" si="768"/>
        <v>X1812.1</v>
      </c>
      <c r="L4947" s="13">
        <f>VLOOKUP(E4947,起始地址定义!A:D,3,FALSE)</f>
        <v>1800</v>
      </c>
      <c r="M4947" s="14">
        <f>VLOOKUP($F4947,类型描述及偏移量!$C:$H,2,FALSE)</f>
        <v>12.1</v>
      </c>
      <c r="N4947" s="14" t="str">
        <f>VLOOKUP($F4947,类型描述及偏移量!$C:$H,3,FALSE)</f>
        <v>离散</v>
      </c>
      <c r="O4947" s="14" t="str">
        <f>VLOOKUP($F4947,类型描述及偏移量!$C:$H,4,FALSE)</f>
        <v>None</v>
      </c>
      <c r="P4947" s="14" t="str">
        <f>VLOOKUP($F4947,类型描述及偏移量!$C:$H,5,FALSE)</f>
        <v>Yes</v>
      </c>
      <c r="Q4947" s="14" t="str">
        <f>VLOOKUP($F4947,类型描述及偏移量!$C:$H,6,FALSE)</f>
        <v>右跑偏1检测</v>
      </c>
    </row>
    <row r="4948" hidden="1" spans="1:17">
      <c r="A4948" s="12" t="s">
        <v>128</v>
      </c>
      <c r="B4948" s="12" t="str">
        <f t="shared" si="769"/>
        <v>M7_M</v>
      </c>
      <c r="C4948" s="12" t="str">
        <f t="shared" si="770"/>
        <v>RMD_EN</v>
      </c>
      <c r="D4948" s="12" t="str">
        <f t="shared" si="771"/>
        <v>BP_Motor_var</v>
      </c>
      <c r="E4948" s="13" t="str">
        <f t="shared" si="772"/>
        <v>CHPF_M7_M_BP_Motor_var</v>
      </c>
      <c r="F4948" s="14" t="str">
        <f t="shared" si="765"/>
        <v>BP_Motor_var_RMD_EN</v>
      </c>
      <c r="G4948" s="10" t="str">
        <f t="shared" si="766"/>
        <v>CHPF_M7_M_RMD_EN</v>
      </c>
      <c r="H4948" s="10" t="str">
        <f>VLOOKUP(基本表格!E4948,起始地址定义!A:D,4,FALSE)&amp;" "&amp;Q4948</f>
        <v>2124+P3-M1 4#双螺旋运输机A 电机控制 右跑偏保护使能</v>
      </c>
      <c r="I4948" s="10" t="str">
        <f t="shared" si="767"/>
        <v>DB100,X1812.2</v>
      </c>
      <c r="J4948" s="13" t="str">
        <f>VLOOKUP(E4948,起始地址定义!A:D,2,FALSE)</f>
        <v>DB100</v>
      </c>
      <c r="K4948" s="12" t="str">
        <f t="shared" si="768"/>
        <v>X1812.2</v>
      </c>
      <c r="L4948" s="13">
        <f>VLOOKUP(E4948,起始地址定义!A:D,3,FALSE)</f>
        <v>1800</v>
      </c>
      <c r="M4948" s="14">
        <f>VLOOKUP($F4948,类型描述及偏移量!$C:$H,2,FALSE)</f>
        <v>12.2</v>
      </c>
      <c r="N4948" s="14" t="str">
        <f>VLOOKUP($F4948,类型描述及偏移量!$C:$H,3,FALSE)</f>
        <v>离散</v>
      </c>
      <c r="O4948" s="14" t="str">
        <f>VLOOKUP($F4948,类型描述及偏移量!$C:$H,4,FALSE)</f>
        <v>None</v>
      </c>
      <c r="P4948" s="14" t="str">
        <f>VLOOKUP($F4948,类型描述及偏移量!$C:$H,5,FALSE)</f>
        <v>No</v>
      </c>
      <c r="Q4948" s="14" t="str">
        <f>VLOOKUP($F4948,类型描述及偏移量!$C:$H,6,FALSE)</f>
        <v>右跑偏保护使能</v>
      </c>
    </row>
    <row r="4949" hidden="1" spans="1:17">
      <c r="A4949" s="12" t="s">
        <v>128</v>
      </c>
      <c r="B4949" s="12" t="str">
        <f t="shared" si="769"/>
        <v>M7_M</v>
      </c>
      <c r="C4949" s="12" t="str">
        <f t="shared" si="770"/>
        <v>RMD_Stop</v>
      </c>
      <c r="D4949" s="12" t="str">
        <f t="shared" si="771"/>
        <v>BP_Motor_var</v>
      </c>
      <c r="E4949" s="13" t="str">
        <f t="shared" si="772"/>
        <v>CHPF_M7_M_BP_Motor_var</v>
      </c>
      <c r="F4949" s="14" t="str">
        <f t="shared" si="765"/>
        <v>BP_Motor_var_RMD_Stop</v>
      </c>
      <c r="G4949" s="10" t="str">
        <f t="shared" si="766"/>
        <v>CHPF_M7_M_RMD_Stop</v>
      </c>
      <c r="H4949" s="10" t="str">
        <f>VLOOKUP(基本表格!E4949,起始地址定义!A:D,4,FALSE)&amp;" "&amp;Q4949</f>
        <v>2124+P3-M1 4#双螺旋运输机A 电机控制 右跑偏导致停机</v>
      </c>
      <c r="I4949" s="10" t="str">
        <f t="shared" si="767"/>
        <v>DB100,X1812.3</v>
      </c>
      <c r="J4949" s="13" t="str">
        <f>VLOOKUP(E4949,起始地址定义!A:D,2,FALSE)</f>
        <v>DB100</v>
      </c>
      <c r="K4949" s="12" t="str">
        <f t="shared" si="768"/>
        <v>X1812.3</v>
      </c>
      <c r="L4949" s="13">
        <f>VLOOKUP(E4949,起始地址定义!A:D,3,FALSE)</f>
        <v>1800</v>
      </c>
      <c r="M4949" s="14">
        <f>VLOOKUP($F4949,类型描述及偏移量!$C:$H,2,FALSE)</f>
        <v>12.3</v>
      </c>
      <c r="N4949" s="14" t="str">
        <f>VLOOKUP($F4949,类型描述及偏移量!$C:$H,3,FALSE)</f>
        <v>离散</v>
      </c>
      <c r="O4949" s="14" t="str">
        <f>VLOOKUP($F4949,类型描述及偏移量!$C:$H,4,FALSE)</f>
        <v>On</v>
      </c>
      <c r="P4949" s="14" t="str">
        <f>VLOOKUP($F4949,类型描述及偏移量!$C:$H,5,FALSE)</f>
        <v>Yes</v>
      </c>
      <c r="Q4949" s="14" t="str">
        <f>VLOOKUP($F4949,类型描述及偏移量!$C:$H,6,FALSE)</f>
        <v>右跑偏导致停机</v>
      </c>
    </row>
    <row r="4950" hidden="1" spans="1:17">
      <c r="A4950" s="12" t="s">
        <v>128</v>
      </c>
      <c r="B4950" s="12" t="str">
        <f t="shared" si="769"/>
        <v>M7_M</v>
      </c>
      <c r="C4950" s="12" t="str">
        <f t="shared" si="770"/>
        <v>RMD_Time</v>
      </c>
      <c r="D4950" s="12" t="str">
        <f t="shared" si="771"/>
        <v>BP_Motor_var</v>
      </c>
      <c r="E4950" s="13" t="str">
        <f t="shared" si="772"/>
        <v>CHPF_M7_M_BP_Motor_var</v>
      </c>
      <c r="F4950" s="14" t="str">
        <f t="shared" si="765"/>
        <v>BP_Motor_var_RMD_Time</v>
      </c>
      <c r="G4950" s="10" t="str">
        <f t="shared" si="766"/>
        <v>CHPF_M7_M_RMD_Time</v>
      </c>
      <c r="H4950" s="10" t="str">
        <f>VLOOKUP(基本表格!E4950,起始地址定义!A:D,4,FALSE)&amp;" "&amp;Q4950</f>
        <v>2124+P3-M1 4#双螺旋运输机A 电机控制 右跑偏检测时间</v>
      </c>
      <c r="I4950" s="10" t="str">
        <f t="shared" si="767"/>
        <v>DB100,INT1814</v>
      </c>
      <c r="J4950" s="13" t="str">
        <f>VLOOKUP(E4950,起始地址定义!A:D,2,FALSE)</f>
        <v>DB100</v>
      </c>
      <c r="K4950" s="12" t="str">
        <f t="shared" si="768"/>
        <v>INT1814</v>
      </c>
      <c r="L4950" s="13">
        <f>VLOOKUP(E4950,起始地址定义!A:D,3,FALSE)</f>
        <v>1800</v>
      </c>
      <c r="M4950" s="14">
        <f>VLOOKUP($F4950,类型描述及偏移量!$C:$H,2,FALSE)</f>
        <v>14</v>
      </c>
      <c r="N4950" s="14" t="str">
        <f>VLOOKUP($F4950,类型描述及偏移量!$C:$H,3,FALSE)</f>
        <v>整型</v>
      </c>
      <c r="O4950" s="14" t="str">
        <f>VLOOKUP($F4950,类型描述及偏移量!$C:$H,4,FALSE)</f>
        <v>None</v>
      </c>
      <c r="P4950" s="14" t="str">
        <f>VLOOKUP($F4950,类型描述及偏移量!$C:$H,5,FALSE)</f>
        <v>No</v>
      </c>
      <c r="Q4950" s="14" t="str">
        <f>VLOOKUP($F4950,类型描述及偏移量!$C:$H,6,FALSE)</f>
        <v>右跑偏检测时间</v>
      </c>
    </row>
    <row r="4951" hidden="1" spans="1:17">
      <c r="A4951" s="12" t="s">
        <v>128</v>
      </c>
      <c r="B4951" s="12" t="str">
        <f t="shared" si="769"/>
        <v>M7_M</v>
      </c>
      <c r="C4951" s="12" t="str">
        <f t="shared" si="770"/>
        <v>Motor_Delta</v>
      </c>
      <c r="D4951" s="12" t="str">
        <f t="shared" si="771"/>
        <v>BP_Motor_var</v>
      </c>
      <c r="E4951" s="13" t="str">
        <f t="shared" si="772"/>
        <v>CHPF_M7_M_BP_Motor_var</v>
      </c>
      <c r="F4951" s="14" t="str">
        <f t="shared" si="765"/>
        <v>BP_Motor_var_Motor_Delta</v>
      </c>
      <c r="G4951" s="10" t="str">
        <f t="shared" si="766"/>
        <v>CHPF_M7_M_Motor_Delta</v>
      </c>
      <c r="H4951" s="10" t="str">
        <f>VLOOKUP(基本表格!E4951,起始地址定义!A:D,4,FALSE)&amp;" "&amp;Q4951</f>
        <v>2124+P3-M1 4#双螺旋运输机A 电机控制 三角型</v>
      </c>
      <c r="I4951" s="10" t="str">
        <f t="shared" si="767"/>
        <v>DB100,X1816.0</v>
      </c>
      <c r="J4951" s="13" t="str">
        <f>VLOOKUP(E4951,起始地址定义!A:D,2,FALSE)</f>
        <v>DB100</v>
      </c>
      <c r="K4951" s="12" t="str">
        <f t="shared" si="768"/>
        <v>X1816.0</v>
      </c>
      <c r="L4951" s="13">
        <f>VLOOKUP(E4951,起始地址定义!A:D,3,FALSE)</f>
        <v>1800</v>
      </c>
      <c r="M4951" s="14">
        <f>VLOOKUP($F4951,类型描述及偏移量!$C:$H,2,FALSE)</f>
        <v>16</v>
      </c>
      <c r="N4951" s="14" t="str">
        <f>VLOOKUP($F4951,类型描述及偏移量!$C:$H,3,FALSE)</f>
        <v>离散</v>
      </c>
      <c r="O4951" s="14" t="str">
        <f>VLOOKUP($F4951,类型描述及偏移量!$C:$H,4,FALSE)</f>
        <v>None</v>
      </c>
      <c r="P4951" s="14" t="str">
        <f>VLOOKUP($F4951,类型描述及偏移量!$C:$H,5,FALSE)</f>
        <v>Yes</v>
      </c>
      <c r="Q4951" s="14" t="str">
        <f>VLOOKUP($F4951,类型描述及偏移量!$C:$H,6,FALSE)</f>
        <v>三角型</v>
      </c>
    </row>
    <row r="4952" hidden="1" spans="1:17">
      <c r="A4952" s="12" t="s">
        <v>128</v>
      </c>
      <c r="B4952" s="12" t="str">
        <f t="shared" si="769"/>
        <v>M7_M</v>
      </c>
      <c r="C4952" s="12" t="str">
        <f t="shared" si="770"/>
        <v>Motor_Wye</v>
      </c>
      <c r="D4952" s="12" t="str">
        <f t="shared" si="771"/>
        <v>BP_Motor_var</v>
      </c>
      <c r="E4952" s="13" t="str">
        <f t="shared" si="772"/>
        <v>CHPF_M7_M_BP_Motor_var</v>
      </c>
      <c r="F4952" s="14" t="str">
        <f t="shared" si="765"/>
        <v>BP_Motor_var_Motor_Wye</v>
      </c>
      <c r="G4952" s="10" t="str">
        <f t="shared" si="766"/>
        <v>CHPF_M7_M_Motor_Wye</v>
      </c>
      <c r="H4952" s="10" t="str">
        <f>VLOOKUP(基本表格!E4952,起始地址定义!A:D,4,FALSE)&amp;" "&amp;Q4952</f>
        <v>2124+P3-M1 4#双螺旋运输机A 电机控制 星型</v>
      </c>
      <c r="I4952" s="10" t="str">
        <f t="shared" si="767"/>
        <v>DB100,X1816.1</v>
      </c>
      <c r="J4952" s="13" t="str">
        <f>VLOOKUP(E4952,起始地址定义!A:D,2,FALSE)</f>
        <v>DB100</v>
      </c>
      <c r="K4952" s="12" t="str">
        <f t="shared" si="768"/>
        <v>X1816.1</v>
      </c>
      <c r="L4952" s="13">
        <f>VLOOKUP(E4952,起始地址定义!A:D,3,FALSE)</f>
        <v>1800</v>
      </c>
      <c r="M4952" s="14">
        <f>VLOOKUP($F4952,类型描述及偏移量!$C:$H,2,FALSE)</f>
        <v>16.1</v>
      </c>
      <c r="N4952" s="14" t="str">
        <f>VLOOKUP($F4952,类型描述及偏移量!$C:$H,3,FALSE)</f>
        <v>离散</v>
      </c>
      <c r="O4952" s="14" t="str">
        <f>VLOOKUP($F4952,类型描述及偏移量!$C:$H,4,FALSE)</f>
        <v>None</v>
      </c>
      <c r="P4952" s="14" t="str">
        <f>VLOOKUP($F4952,类型描述及偏移量!$C:$H,5,FALSE)</f>
        <v>Yes</v>
      </c>
      <c r="Q4952" s="14" t="str">
        <f>VLOOKUP($F4952,类型描述及偏移量!$C:$H,6,FALSE)</f>
        <v>星型</v>
      </c>
    </row>
    <row r="4953" hidden="1" spans="1:17">
      <c r="A4953" s="12" t="s">
        <v>128</v>
      </c>
      <c r="B4953" s="12" t="str">
        <f t="shared" si="769"/>
        <v>M7_M</v>
      </c>
      <c r="C4953" s="12" t="str">
        <f t="shared" si="770"/>
        <v>MSD</v>
      </c>
      <c r="D4953" s="12" t="str">
        <f t="shared" si="771"/>
        <v>BP_Motor_var</v>
      </c>
      <c r="E4953" s="13" t="str">
        <f t="shared" si="772"/>
        <v>CHPF_M7_M_BP_Motor_var</v>
      </c>
      <c r="F4953" s="14" t="str">
        <f t="shared" si="765"/>
        <v>BP_Motor_var_MSD</v>
      </c>
      <c r="G4953" s="10" t="str">
        <f t="shared" si="766"/>
        <v>CHPF_M7_M_MSD</v>
      </c>
      <c r="H4953" s="10" t="str">
        <f>VLOOKUP(基本表格!E4953,起始地址定义!A:D,4,FALSE)&amp;" "&amp;Q4953</f>
        <v>2124+P3-M1 4#双螺旋运输机A 电机控制 维修开关</v>
      </c>
      <c r="I4953" s="10" t="str">
        <f t="shared" si="767"/>
        <v>DB100,X1816.2</v>
      </c>
      <c r="J4953" s="13" t="str">
        <f>VLOOKUP(E4953,起始地址定义!A:D,2,FALSE)</f>
        <v>DB100</v>
      </c>
      <c r="K4953" s="12" t="str">
        <f t="shared" si="768"/>
        <v>X1816.2</v>
      </c>
      <c r="L4953" s="13">
        <f>VLOOKUP(E4953,起始地址定义!A:D,3,FALSE)</f>
        <v>1800</v>
      </c>
      <c r="M4953" s="14">
        <f>VLOOKUP($F4953,类型描述及偏移量!$C:$H,2,FALSE)</f>
        <v>16.2</v>
      </c>
      <c r="N4953" s="14" t="str">
        <f>VLOOKUP($F4953,类型描述及偏移量!$C:$H,3,FALSE)</f>
        <v>离散</v>
      </c>
      <c r="O4953" s="14" t="str">
        <f>VLOOKUP($F4953,类型描述及偏移量!$C:$H,4,FALSE)</f>
        <v>On</v>
      </c>
      <c r="P4953" s="14" t="str">
        <f>VLOOKUP($F4953,类型描述及偏移量!$C:$H,5,FALSE)</f>
        <v>Yes</v>
      </c>
      <c r="Q4953" s="14" t="str">
        <f>VLOOKUP($F4953,类型描述及偏移量!$C:$H,6,FALSE)</f>
        <v>维修开关</v>
      </c>
    </row>
    <row r="4954" hidden="1" spans="1:17">
      <c r="A4954" s="12" t="s">
        <v>128</v>
      </c>
      <c r="B4954" s="12" t="str">
        <f t="shared" si="769"/>
        <v>M7_M</v>
      </c>
      <c r="C4954" s="12" t="str">
        <f t="shared" si="770"/>
        <v>LMD_CHK_2</v>
      </c>
      <c r="D4954" s="12" t="str">
        <f t="shared" si="771"/>
        <v>BP_Motor_var</v>
      </c>
      <c r="E4954" s="13" t="str">
        <f t="shared" si="772"/>
        <v>CHPF_M7_M_BP_Motor_var</v>
      </c>
      <c r="F4954" s="14" t="str">
        <f t="shared" si="765"/>
        <v>BP_Motor_var_LMD_CHK_2</v>
      </c>
      <c r="G4954" s="10" t="str">
        <f t="shared" si="766"/>
        <v>CHPF_M7_M_LMD_CHK_2</v>
      </c>
      <c r="H4954" s="10" t="str">
        <f>VLOOKUP(基本表格!E4954,起始地址定义!A:D,4,FALSE)&amp;" "&amp;Q4954</f>
        <v>2124+P3-M1 4#双螺旋运输机A 电机控制 左跑偏2检测</v>
      </c>
      <c r="I4954" s="10" t="str">
        <f t="shared" si="767"/>
        <v>DB100,X1816.3</v>
      </c>
      <c r="J4954" s="13" t="str">
        <f>VLOOKUP(E4954,起始地址定义!A:D,2,FALSE)</f>
        <v>DB100</v>
      </c>
      <c r="K4954" s="12" t="str">
        <f t="shared" si="768"/>
        <v>X1816.3</v>
      </c>
      <c r="L4954" s="13">
        <f>VLOOKUP(E4954,起始地址定义!A:D,3,FALSE)</f>
        <v>1800</v>
      </c>
      <c r="M4954" s="14">
        <f>VLOOKUP($F4954,类型描述及偏移量!$C:$H,2,FALSE)</f>
        <v>16.3</v>
      </c>
      <c r="N4954" s="14" t="str">
        <f>VLOOKUP($F4954,类型描述及偏移量!$C:$H,3,FALSE)</f>
        <v>离散</v>
      </c>
      <c r="O4954" s="14" t="str">
        <f>VLOOKUP($F4954,类型描述及偏移量!$C:$H,4,FALSE)</f>
        <v>None</v>
      </c>
      <c r="P4954" s="14" t="str">
        <f>VLOOKUP($F4954,类型描述及偏移量!$C:$H,5,FALSE)</f>
        <v>Yes</v>
      </c>
      <c r="Q4954" s="14" t="str">
        <f>VLOOKUP($F4954,类型描述及偏移量!$C:$H,6,FALSE)</f>
        <v>左跑偏2检测</v>
      </c>
    </row>
    <row r="4955" hidden="1" spans="1:17">
      <c r="A4955" s="12" t="s">
        <v>128</v>
      </c>
      <c r="B4955" s="12" t="str">
        <f t="shared" si="769"/>
        <v>M7_M</v>
      </c>
      <c r="C4955" s="12" t="str">
        <f t="shared" si="770"/>
        <v>RMD_CHK_2</v>
      </c>
      <c r="D4955" s="12" t="str">
        <f t="shared" si="771"/>
        <v>BP_Motor_var</v>
      </c>
      <c r="E4955" s="13" t="str">
        <f t="shared" si="772"/>
        <v>CHPF_M7_M_BP_Motor_var</v>
      </c>
      <c r="F4955" s="14" t="str">
        <f t="shared" si="765"/>
        <v>BP_Motor_var_RMD_CHK_2</v>
      </c>
      <c r="G4955" s="10" t="str">
        <f t="shared" si="766"/>
        <v>CHPF_M7_M_RMD_CHK_2</v>
      </c>
      <c r="H4955" s="10" t="str">
        <f>VLOOKUP(基本表格!E4955,起始地址定义!A:D,4,FALSE)&amp;" "&amp;Q4955</f>
        <v>2124+P3-M1 4#双螺旋运输机A 电机控制 右跑偏2检测</v>
      </c>
      <c r="I4955" s="10" t="str">
        <f t="shared" si="767"/>
        <v>DB100,X1816.4</v>
      </c>
      <c r="J4955" s="13" t="str">
        <f>VLOOKUP(E4955,起始地址定义!A:D,2,FALSE)</f>
        <v>DB100</v>
      </c>
      <c r="K4955" s="12" t="str">
        <f t="shared" si="768"/>
        <v>X1816.4</v>
      </c>
      <c r="L4955" s="13">
        <f>VLOOKUP(E4955,起始地址定义!A:D,3,FALSE)</f>
        <v>1800</v>
      </c>
      <c r="M4955" s="14">
        <f>VLOOKUP($F4955,类型描述及偏移量!$C:$H,2,FALSE)</f>
        <v>16.4</v>
      </c>
      <c r="N4955" s="14" t="str">
        <f>VLOOKUP($F4955,类型描述及偏移量!$C:$H,3,FALSE)</f>
        <v>离散</v>
      </c>
      <c r="O4955" s="14" t="str">
        <f>VLOOKUP($F4955,类型描述及偏移量!$C:$H,4,FALSE)</f>
        <v>None</v>
      </c>
      <c r="P4955" s="14" t="str">
        <f>VLOOKUP($F4955,类型描述及偏移量!$C:$H,5,FALSE)</f>
        <v>Yes</v>
      </c>
      <c r="Q4955" s="14" t="str">
        <f>VLOOKUP($F4955,类型描述及偏移量!$C:$H,6,FALSE)</f>
        <v>右跑偏2检测</v>
      </c>
    </row>
    <row r="4956" hidden="1" spans="1:17">
      <c r="A4956" s="12" t="s">
        <v>128</v>
      </c>
      <c r="B4956" s="12" t="str">
        <f t="shared" si="769"/>
        <v>M7_M</v>
      </c>
      <c r="C4956" s="12" t="str">
        <f t="shared" si="770"/>
        <v>InterStarTime</v>
      </c>
      <c r="D4956" s="12" t="str">
        <f t="shared" si="771"/>
        <v>BP_Motor_var</v>
      </c>
      <c r="E4956" s="13" t="str">
        <f t="shared" si="772"/>
        <v>CHPF_M7_M_BP_Motor_var</v>
      </c>
      <c r="F4956" s="14" t="str">
        <f t="shared" si="765"/>
        <v>BP_Motor_var_InterStarTime</v>
      </c>
      <c r="G4956" s="10" t="str">
        <f t="shared" si="766"/>
        <v>CHPF_M7_M_InterStarTime</v>
      </c>
      <c r="H4956" s="10" t="str">
        <f>VLOOKUP(基本表格!E4956,起始地址定义!A:D,4,FALSE)&amp;" "&amp;Q4956</f>
        <v>2124+P3-M1 4#双螺旋运输机A 电机控制 联动启动延时</v>
      </c>
      <c r="I4956" s="10" t="str">
        <f t="shared" si="767"/>
        <v>DB100,INT1818</v>
      </c>
      <c r="J4956" s="13" t="str">
        <f>VLOOKUP(E4956,起始地址定义!A:D,2,FALSE)</f>
        <v>DB100</v>
      </c>
      <c r="K4956" s="12" t="str">
        <f t="shared" si="768"/>
        <v>INT1818</v>
      </c>
      <c r="L4956" s="13">
        <f>VLOOKUP(E4956,起始地址定义!A:D,3,FALSE)</f>
        <v>1800</v>
      </c>
      <c r="M4956" s="14">
        <f>VLOOKUP($F4956,类型描述及偏移量!$C:$H,2,FALSE)</f>
        <v>18</v>
      </c>
      <c r="N4956" s="14" t="str">
        <f>VLOOKUP($F4956,类型描述及偏移量!$C:$H,3,FALSE)</f>
        <v>整型</v>
      </c>
      <c r="O4956" s="14" t="str">
        <f>VLOOKUP($F4956,类型描述及偏移量!$C:$H,4,FALSE)</f>
        <v>None</v>
      </c>
      <c r="P4956" s="14" t="str">
        <f>VLOOKUP($F4956,类型描述及偏移量!$C:$H,5,FALSE)</f>
        <v>No</v>
      </c>
      <c r="Q4956" s="14" t="str">
        <f>VLOOKUP($F4956,类型描述及偏移量!$C:$H,6,FALSE)</f>
        <v>联动启动延时</v>
      </c>
    </row>
    <row r="4957" hidden="1" spans="1:17">
      <c r="A4957" s="12" t="s">
        <v>128</v>
      </c>
      <c r="B4957" s="12" t="str">
        <f t="shared" si="769"/>
        <v>M7_M</v>
      </c>
      <c r="C4957" s="12" t="str">
        <f t="shared" si="770"/>
        <v>Alt_TMR</v>
      </c>
      <c r="D4957" s="12" t="str">
        <f t="shared" si="771"/>
        <v>BP_Motor_var</v>
      </c>
      <c r="E4957" s="13" t="str">
        <f t="shared" si="772"/>
        <v>CHPF_M7_M_BP_Motor_var</v>
      </c>
      <c r="F4957" s="14" t="str">
        <f t="shared" si="765"/>
        <v>BP_Motor_var_Alt_TMR</v>
      </c>
      <c r="G4957" s="10" t="str">
        <f t="shared" si="766"/>
        <v>CHPF_M7_M_Alt_TMR</v>
      </c>
      <c r="H4957" s="10" t="str">
        <f>VLOOKUP(基本表格!E4957,起始地址定义!A:D,4,FALSE)&amp;" "&amp;Q4957</f>
        <v>2124+P3-M1 4#双螺旋运输机A 电机控制 起动转换时间 秒</v>
      </c>
      <c r="I4957" s="10" t="str">
        <f t="shared" si="767"/>
        <v>DB100,INT1820</v>
      </c>
      <c r="J4957" s="13" t="str">
        <f>VLOOKUP(E4957,起始地址定义!A:D,2,FALSE)</f>
        <v>DB100</v>
      </c>
      <c r="K4957" s="12" t="str">
        <f t="shared" si="768"/>
        <v>INT1820</v>
      </c>
      <c r="L4957" s="13">
        <f>VLOOKUP(E4957,起始地址定义!A:D,3,FALSE)</f>
        <v>1800</v>
      </c>
      <c r="M4957" s="14">
        <f>VLOOKUP($F4957,类型描述及偏移量!$C:$H,2,FALSE)</f>
        <v>20</v>
      </c>
      <c r="N4957" s="14" t="str">
        <f>VLOOKUP($F4957,类型描述及偏移量!$C:$H,3,FALSE)</f>
        <v>整型</v>
      </c>
      <c r="O4957" s="14" t="str">
        <f>VLOOKUP($F4957,类型描述及偏移量!$C:$H,4,FALSE)</f>
        <v>None</v>
      </c>
      <c r="P4957" s="14" t="str">
        <f>VLOOKUP($F4957,类型描述及偏移量!$C:$H,5,FALSE)</f>
        <v>No</v>
      </c>
      <c r="Q4957" s="14" t="str">
        <f>VLOOKUP($F4957,类型描述及偏移量!$C:$H,6,FALSE)</f>
        <v>起动转换时间 秒</v>
      </c>
    </row>
    <row r="4958" hidden="1" spans="1:17">
      <c r="A4958" s="12" t="s">
        <v>128</v>
      </c>
      <c r="B4958" s="12" t="str">
        <f t="shared" si="769"/>
        <v>M7_SetFRQ</v>
      </c>
      <c r="C4958" s="12" t="str">
        <f t="shared" si="770"/>
        <v>HiProEN</v>
      </c>
      <c r="D4958" s="12" t="str">
        <f t="shared" si="771"/>
        <v>BP_Value_var</v>
      </c>
      <c r="E4958" s="13" t="str">
        <f t="shared" si="772"/>
        <v>CHPF_M7_SetFRQ_BP_Value_var</v>
      </c>
      <c r="F4958" s="14" t="str">
        <f t="shared" si="765"/>
        <v>BP_Value_var_HiProEN</v>
      </c>
      <c r="G4958" s="10" t="str">
        <f t="shared" si="766"/>
        <v>CHPF_M7_SetFRQ_HiProEN</v>
      </c>
      <c r="H4958" s="10" t="str">
        <f>VLOOKUP(基本表格!E4958,起始地址定义!A:D,4,FALSE)&amp;" "&amp;Q4958</f>
        <v>2124+P3-M1 4#双螺旋运输机A 给定频率 上限保护使能</v>
      </c>
      <c r="I4958" s="10" t="str">
        <f t="shared" si="767"/>
        <v>DB100,X1850.3</v>
      </c>
      <c r="J4958" s="13" t="str">
        <f>VLOOKUP(E4958,起始地址定义!A:D,2,FALSE)</f>
        <v>DB100</v>
      </c>
      <c r="K4958" s="12" t="str">
        <f t="shared" si="768"/>
        <v>X1850.3</v>
      </c>
      <c r="L4958" s="13">
        <f>VLOOKUP(E4958,起始地址定义!A:D,3,FALSE)</f>
        <v>1850</v>
      </c>
      <c r="M4958" s="14">
        <f>VLOOKUP($F4958,类型描述及偏移量!$C:$H,2,FALSE)</f>
        <v>0.299999999999997</v>
      </c>
      <c r="N4958" s="14" t="str">
        <f>VLOOKUP($F4958,类型描述及偏移量!$C:$H,3,FALSE)</f>
        <v>离散</v>
      </c>
      <c r="O4958" s="14" t="str">
        <f>VLOOKUP($F4958,类型描述及偏移量!$C:$H,4,FALSE)</f>
        <v>None</v>
      </c>
      <c r="P4958" s="14" t="str">
        <f>VLOOKUP($F4958,类型描述及偏移量!$C:$H,5,FALSE)</f>
        <v>No</v>
      </c>
      <c r="Q4958" s="14" t="str">
        <f>VLOOKUP($F4958,类型描述及偏移量!$C:$H,6,FALSE)</f>
        <v>上限保护使能</v>
      </c>
    </row>
    <row r="4959" hidden="1" spans="1:17">
      <c r="A4959" s="12" t="s">
        <v>128</v>
      </c>
      <c r="B4959" s="12" t="str">
        <f t="shared" si="769"/>
        <v>M7_SetFRQ</v>
      </c>
      <c r="C4959" s="12" t="str">
        <f t="shared" si="770"/>
        <v>LoProEN</v>
      </c>
      <c r="D4959" s="12" t="str">
        <f t="shared" si="771"/>
        <v>BP_Value_var</v>
      </c>
      <c r="E4959" s="13" t="str">
        <f t="shared" si="772"/>
        <v>CHPF_M7_SetFRQ_BP_Value_var</v>
      </c>
      <c r="F4959" s="14" t="str">
        <f t="shared" si="765"/>
        <v>BP_Value_var_LoProEN</v>
      </c>
      <c r="G4959" s="10" t="str">
        <f t="shared" si="766"/>
        <v>CHPF_M7_SetFRQ_LoProEN</v>
      </c>
      <c r="H4959" s="10" t="str">
        <f>VLOOKUP(基本表格!E4959,起始地址定义!A:D,4,FALSE)&amp;" "&amp;Q4959</f>
        <v>2124+P3-M1 4#双螺旋运输机A 给定频率 下限保护使能</v>
      </c>
      <c r="I4959" s="10" t="str">
        <f t="shared" si="767"/>
        <v>DB100,X1850.4</v>
      </c>
      <c r="J4959" s="13" t="str">
        <f>VLOOKUP(E4959,起始地址定义!A:D,2,FALSE)</f>
        <v>DB100</v>
      </c>
      <c r="K4959" s="12" t="str">
        <f t="shared" si="768"/>
        <v>X1850.4</v>
      </c>
      <c r="L4959" s="13">
        <f>VLOOKUP(E4959,起始地址定义!A:D,3,FALSE)</f>
        <v>1850</v>
      </c>
      <c r="M4959" s="14">
        <f>VLOOKUP($F4959,类型描述及偏移量!$C:$H,2,FALSE)</f>
        <v>0.399999999999999</v>
      </c>
      <c r="N4959" s="14" t="str">
        <f>VLOOKUP($F4959,类型描述及偏移量!$C:$H,3,FALSE)</f>
        <v>离散</v>
      </c>
      <c r="O4959" s="14" t="str">
        <f>VLOOKUP($F4959,类型描述及偏移量!$C:$H,4,FALSE)</f>
        <v>None</v>
      </c>
      <c r="P4959" s="14" t="str">
        <f>VLOOKUP($F4959,类型描述及偏移量!$C:$H,5,FALSE)</f>
        <v>No</v>
      </c>
      <c r="Q4959" s="14" t="str">
        <f>VLOOKUP($F4959,类型描述及偏移量!$C:$H,6,FALSE)</f>
        <v>下限保护使能</v>
      </c>
    </row>
    <row r="4960" hidden="1" spans="1:17">
      <c r="A4960" s="12" t="s">
        <v>128</v>
      </c>
      <c r="B4960" s="12" t="str">
        <f t="shared" si="769"/>
        <v>M7_SetFRQ</v>
      </c>
      <c r="C4960" s="12" t="str">
        <f t="shared" si="770"/>
        <v>HiALM</v>
      </c>
      <c r="D4960" s="12" t="str">
        <f t="shared" si="771"/>
        <v>BP_Value_var</v>
      </c>
      <c r="E4960" s="13" t="str">
        <f t="shared" si="772"/>
        <v>CHPF_M7_SetFRQ_BP_Value_var</v>
      </c>
      <c r="F4960" s="14" t="str">
        <f t="shared" si="765"/>
        <v>BP_Value_var_HiALM</v>
      </c>
      <c r="G4960" s="10" t="str">
        <f t="shared" si="766"/>
        <v>CHPF_M7_SetFRQ_HiALM</v>
      </c>
      <c r="H4960" s="10" t="str">
        <f>VLOOKUP(基本表格!E4960,起始地址定义!A:D,4,FALSE)&amp;" "&amp;Q4960</f>
        <v>2124+P3-M1 4#双螺旋运输机A 给定频率 上限报警</v>
      </c>
      <c r="I4960" s="10" t="str">
        <f t="shared" si="767"/>
        <v>DB100,X1850.5</v>
      </c>
      <c r="J4960" s="13" t="str">
        <f>VLOOKUP(E4960,起始地址定义!A:D,2,FALSE)</f>
        <v>DB100</v>
      </c>
      <c r="K4960" s="12" t="str">
        <f t="shared" si="768"/>
        <v>X1850.5</v>
      </c>
      <c r="L4960" s="13">
        <f>VLOOKUP(E4960,起始地址定义!A:D,3,FALSE)</f>
        <v>1850</v>
      </c>
      <c r="M4960" s="14">
        <f>VLOOKUP($F4960,类型描述及偏移量!$C:$H,2,FALSE)</f>
        <v>0.5</v>
      </c>
      <c r="N4960" s="14" t="str">
        <f>VLOOKUP($F4960,类型描述及偏移量!$C:$H,3,FALSE)</f>
        <v>离散</v>
      </c>
      <c r="O4960" s="14" t="str">
        <f>VLOOKUP($F4960,类型描述及偏移量!$C:$H,4,FALSE)</f>
        <v>None</v>
      </c>
      <c r="P4960" s="14" t="str">
        <f>VLOOKUP($F4960,类型描述及偏移量!$C:$H,5,FALSE)</f>
        <v>Yes</v>
      </c>
      <c r="Q4960" s="14" t="str">
        <f>VLOOKUP($F4960,类型描述及偏移量!$C:$H,6,FALSE)</f>
        <v>上限报警</v>
      </c>
    </row>
    <row r="4961" hidden="1" spans="1:17">
      <c r="A4961" s="12" t="s">
        <v>128</v>
      </c>
      <c r="B4961" s="12" t="str">
        <f t="shared" si="769"/>
        <v>M7_SetFRQ</v>
      </c>
      <c r="C4961" s="12" t="str">
        <f t="shared" si="770"/>
        <v>LoALM</v>
      </c>
      <c r="D4961" s="12" t="str">
        <f t="shared" si="771"/>
        <v>BP_Value_var</v>
      </c>
      <c r="E4961" s="13" t="str">
        <f t="shared" si="772"/>
        <v>CHPF_M7_SetFRQ_BP_Value_var</v>
      </c>
      <c r="F4961" s="14" t="str">
        <f t="shared" ref="F4961:F5008" si="773">D4961&amp;"_"&amp;C4961</f>
        <v>BP_Value_var_LoALM</v>
      </c>
      <c r="G4961" s="10" t="str">
        <f t="shared" ref="G4961:G5008" si="774">A4961&amp;"_"&amp;IF(B4961="DB","",B4961&amp;"_")&amp;C4961</f>
        <v>CHPF_M7_SetFRQ_LoALM</v>
      </c>
      <c r="H4961" s="10" t="str">
        <f>VLOOKUP(基本表格!E4961,起始地址定义!A:D,4,FALSE)&amp;" "&amp;Q4961</f>
        <v>2124+P3-M1 4#双螺旋运输机A 给定频率 下限报警</v>
      </c>
      <c r="I4961" s="10" t="str">
        <f t="shared" ref="I4961:I5008" si="775">J4961&amp;","&amp;K4961</f>
        <v>DB100,X1850.6</v>
      </c>
      <c r="J4961" s="13" t="str">
        <f>VLOOKUP(E4961,起始地址定义!A:D,2,FALSE)</f>
        <v>DB100</v>
      </c>
      <c r="K4961" s="12" t="str">
        <f t="shared" ref="K4961:K5008" si="776">IF(N4961="离散","X",IF(N4961="实型","REAL","INT"))&amp;IF(N4961="离散",TEXT(L4961+M4961,"0.0"),L4961+M4961)</f>
        <v>X1850.6</v>
      </c>
      <c r="L4961" s="13">
        <f>VLOOKUP(E4961,起始地址定义!A:D,3,FALSE)</f>
        <v>1850</v>
      </c>
      <c r="M4961" s="14">
        <f>VLOOKUP($F4961,类型描述及偏移量!$C:$H,2,FALSE)</f>
        <v>0.600000000000001</v>
      </c>
      <c r="N4961" s="14" t="str">
        <f>VLOOKUP($F4961,类型描述及偏移量!$C:$H,3,FALSE)</f>
        <v>离散</v>
      </c>
      <c r="O4961" s="14" t="str">
        <f>VLOOKUP($F4961,类型描述及偏移量!$C:$H,4,FALSE)</f>
        <v>None</v>
      </c>
      <c r="P4961" s="14" t="str">
        <f>VLOOKUP($F4961,类型描述及偏移量!$C:$H,5,FALSE)</f>
        <v>Yes</v>
      </c>
      <c r="Q4961" s="14" t="str">
        <f>VLOOKUP($F4961,类型描述及偏移量!$C:$H,6,FALSE)</f>
        <v>下限报警</v>
      </c>
    </row>
    <row r="4962" hidden="1" spans="1:17">
      <c r="A4962" s="12" t="s">
        <v>128</v>
      </c>
      <c r="B4962" s="12" t="str">
        <f t="shared" si="769"/>
        <v>M7_SetFRQ</v>
      </c>
      <c r="C4962" s="12" t="str">
        <f t="shared" si="770"/>
        <v>HiHiALM</v>
      </c>
      <c r="D4962" s="12" t="str">
        <f t="shared" si="771"/>
        <v>BP_Value_var</v>
      </c>
      <c r="E4962" s="13" t="str">
        <f t="shared" si="772"/>
        <v>CHPF_M7_SetFRQ_BP_Value_var</v>
      </c>
      <c r="F4962" s="14" t="str">
        <f t="shared" si="773"/>
        <v>BP_Value_var_HiHiALM</v>
      </c>
      <c r="G4962" s="10" t="str">
        <f t="shared" si="774"/>
        <v>CHPF_M7_SetFRQ_HiHiALM</v>
      </c>
      <c r="H4962" s="10" t="str">
        <f>VLOOKUP(基本表格!E4962,起始地址定义!A:D,4,FALSE)&amp;" "&amp;Q4962</f>
        <v>2124+P3-M1 4#双螺旋运输机A 给定频率 上上限报警</v>
      </c>
      <c r="I4962" s="10" t="str">
        <f t="shared" si="775"/>
        <v>DB100,X1850.7</v>
      </c>
      <c r="J4962" s="13" t="str">
        <f>VLOOKUP(E4962,起始地址定义!A:D,2,FALSE)</f>
        <v>DB100</v>
      </c>
      <c r="K4962" s="12" t="str">
        <f t="shared" si="776"/>
        <v>X1850.7</v>
      </c>
      <c r="L4962" s="13">
        <f>VLOOKUP(E4962,起始地址定义!A:D,3,FALSE)</f>
        <v>1850</v>
      </c>
      <c r="M4962" s="14">
        <f>VLOOKUP($F4962,类型描述及偏移量!$C:$H,2,FALSE)</f>
        <v>0.700000000000003</v>
      </c>
      <c r="N4962" s="14" t="str">
        <f>VLOOKUP($F4962,类型描述及偏移量!$C:$H,3,FALSE)</f>
        <v>离散</v>
      </c>
      <c r="O4962" s="14" t="str">
        <f>VLOOKUP($F4962,类型描述及偏移量!$C:$H,4,FALSE)</f>
        <v>On</v>
      </c>
      <c r="P4962" s="14" t="str">
        <f>VLOOKUP($F4962,类型描述及偏移量!$C:$H,5,FALSE)</f>
        <v>Yes</v>
      </c>
      <c r="Q4962" s="14" t="str">
        <f>VLOOKUP($F4962,类型描述及偏移量!$C:$H,6,FALSE)</f>
        <v>上上限报警</v>
      </c>
    </row>
    <row r="4963" hidden="1" spans="1:17">
      <c r="A4963" s="12" t="s">
        <v>128</v>
      </c>
      <c r="B4963" s="12" t="str">
        <f t="shared" si="769"/>
        <v>M7_SetFRQ</v>
      </c>
      <c r="C4963" s="12" t="str">
        <f t="shared" si="770"/>
        <v>LoLoALM</v>
      </c>
      <c r="D4963" s="12" t="str">
        <f t="shared" si="771"/>
        <v>BP_Value_var</v>
      </c>
      <c r="E4963" s="13" t="str">
        <f t="shared" si="772"/>
        <v>CHPF_M7_SetFRQ_BP_Value_var</v>
      </c>
      <c r="F4963" s="14" t="str">
        <f t="shared" si="773"/>
        <v>BP_Value_var_LoLoALM</v>
      </c>
      <c r="G4963" s="10" t="str">
        <f t="shared" si="774"/>
        <v>CHPF_M7_SetFRQ_LoLoALM</v>
      </c>
      <c r="H4963" s="10" t="str">
        <f>VLOOKUP(基本表格!E4963,起始地址定义!A:D,4,FALSE)&amp;" "&amp;Q4963</f>
        <v>2124+P3-M1 4#双螺旋运输机A 给定频率 下下限报警</v>
      </c>
      <c r="I4963" s="10" t="str">
        <f t="shared" si="775"/>
        <v>DB100,X1851.0</v>
      </c>
      <c r="J4963" s="13" t="str">
        <f>VLOOKUP(E4963,起始地址定义!A:D,2,FALSE)</f>
        <v>DB100</v>
      </c>
      <c r="K4963" s="12" t="str">
        <f t="shared" si="776"/>
        <v>X1851.0</v>
      </c>
      <c r="L4963" s="13">
        <f>VLOOKUP(E4963,起始地址定义!A:D,3,FALSE)</f>
        <v>1850</v>
      </c>
      <c r="M4963" s="14">
        <f>VLOOKUP($F4963,类型描述及偏移量!$C:$H,2,FALSE)</f>
        <v>1</v>
      </c>
      <c r="N4963" s="14" t="str">
        <f>VLOOKUP($F4963,类型描述及偏移量!$C:$H,3,FALSE)</f>
        <v>离散</v>
      </c>
      <c r="O4963" s="14" t="str">
        <f>VLOOKUP($F4963,类型描述及偏移量!$C:$H,4,FALSE)</f>
        <v>On</v>
      </c>
      <c r="P4963" s="14" t="str">
        <f>VLOOKUP($F4963,类型描述及偏移量!$C:$H,5,FALSE)</f>
        <v>Yes</v>
      </c>
      <c r="Q4963" s="14" t="str">
        <f>VLOOKUP($F4963,类型描述及偏移量!$C:$H,6,FALSE)</f>
        <v>下下限报警</v>
      </c>
    </row>
    <row r="4964" hidden="1" spans="1:17">
      <c r="A4964" s="12" t="s">
        <v>128</v>
      </c>
      <c r="B4964" s="12" t="str">
        <f t="shared" si="769"/>
        <v>M7_SetFRQ</v>
      </c>
      <c r="C4964" s="12" t="str">
        <f t="shared" si="770"/>
        <v>LimALM</v>
      </c>
      <c r="D4964" s="12" t="str">
        <f t="shared" si="771"/>
        <v>BP_Value_var</v>
      </c>
      <c r="E4964" s="13" t="str">
        <f t="shared" si="772"/>
        <v>CHPF_M7_SetFRQ_BP_Value_var</v>
      </c>
      <c r="F4964" s="14" t="str">
        <f t="shared" si="773"/>
        <v>BP_Value_var_LimALM</v>
      </c>
      <c r="G4964" s="10" t="str">
        <f t="shared" si="774"/>
        <v>CHPF_M7_SetFRQ_LimALM</v>
      </c>
      <c r="H4964" s="10" t="str">
        <f>VLOOKUP(基本表格!E4964,起始地址定义!A:D,4,FALSE)&amp;" "&amp;Q4964</f>
        <v>2124+P3-M1 4#双螺旋运输机A 给定频率 极限报警</v>
      </c>
      <c r="I4964" s="10" t="str">
        <f t="shared" si="775"/>
        <v>DB100,X1851.1</v>
      </c>
      <c r="J4964" s="13" t="str">
        <f>VLOOKUP(E4964,起始地址定义!A:D,2,FALSE)</f>
        <v>DB100</v>
      </c>
      <c r="K4964" s="12" t="str">
        <f t="shared" si="776"/>
        <v>X1851.1</v>
      </c>
      <c r="L4964" s="13">
        <f>VLOOKUP(E4964,起始地址定义!A:D,3,FALSE)</f>
        <v>1850</v>
      </c>
      <c r="M4964" s="14">
        <f>VLOOKUP($F4964,类型描述及偏移量!$C:$H,2,FALSE)</f>
        <v>1.1</v>
      </c>
      <c r="N4964" s="14" t="str">
        <f>VLOOKUP($F4964,类型描述及偏移量!$C:$H,3,FALSE)</f>
        <v>离散</v>
      </c>
      <c r="O4964" s="14" t="str">
        <f>VLOOKUP($F4964,类型描述及偏移量!$C:$H,4,FALSE)</f>
        <v>On</v>
      </c>
      <c r="P4964" s="14" t="str">
        <f>VLOOKUP($F4964,类型描述及偏移量!$C:$H,5,FALSE)</f>
        <v>Yes</v>
      </c>
      <c r="Q4964" s="14" t="str">
        <f>VLOOKUP($F4964,类型描述及偏移量!$C:$H,6,FALSE)</f>
        <v>极限报警</v>
      </c>
    </row>
    <row r="4965" hidden="1" spans="1:17">
      <c r="A4965" s="12" t="s">
        <v>128</v>
      </c>
      <c r="B4965" s="12" t="str">
        <f t="shared" si="769"/>
        <v>M7_SetFRQ</v>
      </c>
      <c r="C4965" s="12" t="str">
        <f t="shared" si="770"/>
        <v>LostALM</v>
      </c>
      <c r="D4965" s="12" t="str">
        <f t="shared" si="771"/>
        <v>BP_Value_var</v>
      </c>
      <c r="E4965" s="13" t="str">
        <f t="shared" si="772"/>
        <v>CHPF_M7_SetFRQ_BP_Value_var</v>
      </c>
      <c r="F4965" s="14" t="str">
        <f t="shared" si="773"/>
        <v>BP_Value_var_LostALM</v>
      </c>
      <c r="G4965" s="10" t="str">
        <f t="shared" si="774"/>
        <v>CHPF_M7_SetFRQ_LostALM</v>
      </c>
      <c r="H4965" s="10" t="str">
        <f>VLOOKUP(基本表格!E4965,起始地址定义!A:D,4,FALSE)&amp;" "&amp;Q4965</f>
        <v>2124+P3-M1 4#双螺旋运输机A 给定频率 传感器断线报警</v>
      </c>
      <c r="I4965" s="10" t="str">
        <f t="shared" si="775"/>
        <v>DB100,X1851.2</v>
      </c>
      <c r="J4965" s="13" t="str">
        <f>VLOOKUP(E4965,起始地址定义!A:D,2,FALSE)</f>
        <v>DB100</v>
      </c>
      <c r="K4965" s="12" t="str">
        <f t="shared" si="776"/>
        <v>X1851.2</v>
      </c>
      <c r="L4965" s="13">
        <f>VLOOKUP(E4965,起始地址定义!A:D,3,FALSE)</f>
        <v>1850</v>
      </c>
      <c r="M4965" s="14">
        <f>VLOOKUP($F4965,类型描述及偏移量!$C:$H,2,FALSE)</f>
        <v>1.2</v>
      </c>
      <c r="N4965" s="14" t="str">
        <f>VLOOKUP($F4965,类型描述及偏移量!$C:$H,3,FALSE)</f>
        <v>离散</v>
      </c>
      <c r="O4965" s="14" t="str">
        <f>VLOOKUP($F4965,类型描述及偏移量!$C:$H,4,FALSE)</f>
        <v>On</v>
      </c>
      <c r="P4965" s="14" t="str">
        <f>VLOOKUP($F4965,类型描述及偏移量!$C:$H,5,FALSE)</f>
        <v>Yes</v>
      </c>
      <c r="Q4965" s="14" t="str">
        <f>VLOOKUP($F4965,类型描述及偏移量!$C:$H,6,FALSE)</f>
        <v>传感器断线报警</v>
      </c>
    </row>
    <row r="4966" hidden="1" spans="1:17">
      <c r="A4966" s="12" t="s">
        <v>128</v>
      </c>
      <c r="B4966" s="12" t="str">
        <f t="shared" si="769"/>
        <v>M7_SetFRQ</v>
      </c>
      <c r="C4966" s="12" t="str">
        <f t="shared" si="770"/>
        <v>Code</v>
      </c>
      <c r="D4966" s="12" t="str">
        <f t="shared" si="771"/>
        <v>BP_Value_var</v>
      </c>
      <c r="E4966" s="13" t="str">
        <f t="shared" si="772"/>
        <v>CHPF_M7_SetFRQ_BP_Value_var</v>
      </c>
      <c r="F4966" s="14" t="str">
        <f t="shared" si="773"/>
        <v>BP_Value_var_Code</v>
      </c>
      <c r="G4966" s="10" t="str">
        <f t="shared" si="774"/>
        <v>CHPF_M7_SetFRQ_Code</v>
      </c>
      <c r="H4966" s="10" t="str">
        <f>VLOOKUP(基本表格!E4966,起始地址定义!A:D,4,FALSE)&amp;" "&amp;Q4966</f>
        <v>2124+P3-M1 4#双螺旋运输机A 给定频率 实际内码</v>
      </c>
      <c r="I4966" s="10" t="str">
        <f t="shared" si="775"/>
        <v>DB100,INT1852</v>
      </c>
      <c r="J4966" s="13" t="str">
        <f>VLOOKUP(E4966,起始地址定义!A:D,2,FALSE)</f>
        <v>DB100</v>
      </c>
      <c r="K4966" s="12" t="str">
        <f t="shared" si="776"/>
        <v>INT1852</v>
      </c>
      <c r="L4966" s="13">
        <f>VLOOKUP(E4966,起始地址定义!A:D,3,FALSE)</f>
        <v>1850</v>
      </c>
      <c r="M4966" s="14">
        <f>VLOOKUP($F4966,类型描述及偏移量!$C:$H,2,FALSE)</f>
        <v>2</v>
      </c>
      <c r="N4966" s="14" t="str">
        <f>VLOOKUP($F4966,类型描述及偏移量!$C:$H,3,FALSE)</f>
        <v>整型</v>
      </c>
      <c r="O4966" s="14" t="str">
        <f>VLOOKUP($F4966,类型描述及偏移量!$C:$H,4,FALSE)</f>
        <v>None</v>
      </c>
      <c r="P4966" s="14" t="str">
        <f>VLOOKUP($F4966,类型描述及偏移量!$C:$H,5,FALSE)</f>
        <v>Yes</v>
      </c>
      <c r="Q4966" s="14" t="str">
        <f>VLOOKUP($F4966,类型描述及偏移量!$C:$H,6,FALSE)</f>
        <v>实际内码</v>
      </c>
    </row>
    <row r="4967" hidden="1" spans="1:17">
      <c r="A4967" s="12" t="s">
        <v>128</v>
      </c>
      <c r="B4967" s="12" t="str">
        <f t="shared" si="769"/>
        <v>M7_SetFRQ</v>
      </c>
      <c r="C4967" s="12" t="str">
        <f t="shared" si="770"/>
        <v>Value</v>
      </c>
      <c r="D4967" s="12" t="str">
        <f t="shared" si="771"/>
        <v>BP_Value_var</v>
      </c>
      <c r="E4967" s="13" t="str">
        <f t="shared" si="772"/>
        <v>CHPF_M7_SetFRQ_BP_Value_var</v>
      </c>
      <c r="F4967" s="14" t="str">
        <f t="shared" si="773"/>
        <v>BP_Value_var_Value</v>
      </c>
      <c r="G4967" s="10" t="str">
        <f t="shared" si="774"/>
        <v>CHPF_M7_SetFRQ_Value</v>
      </c>
      <c r="H4967" s="10" t="str">
        <f>VLOOKUP(基本表格!E4967,起始地址定义!A:D,4,FALSE)&amp;" "&amp;Q4967</f>
        <v>2124+P3-M1 4#双螺旋运输机A 给定频率 实际值</v>
      </c>
      <c r="I4967" s="10" t="str">
        <f t="shared" si="775"/>
        <v>DB100,REAL1856</v>
      </c>
      <c r="J4967" s="13" t="str">
        <f>VLOOKUP(E4967,起始地址定义!A:D,2,FALSE)</f>
        <v>DB100</v>
      </c>
      <c r="K4967" s="12" t="str">
        <f t="shared" si="776"/>
        <v>REAL1856</v>
      </c>
      <c r="L4967" s="13">
        <f>VLOOKUP(E4967,起始地址定义!A:D,3,FALSE)</f>
        <v>1850</v>
      </c>
      <c r="M4967" s="14">
        <f>VLOOKUP($F4967,类型描述及偏移量!$C:$H,2,FALSE)</f>
        <v>6</v>
      </c>
      <c r="N4967" s="14" t="str">
        <f>VLOOKUP($F4967,类型描述及偏移量!$C:$H,3,FALSE)</f>
        <v>实型</v>
      </c>
      <c r="O4967" s="14" t="str">
        <f>VLOOKUP($F4967,类型描述及偏移量!$C:$H,4,FALSE)</f>
        <v>None</v>
      </c>
      <c r="P4967" s="14" t="str">
        <f>VLOOKUP($F4967,类型描述及偏移量!$C:$H,5,FALSE)</f>
        <v>Yes</v>
      </c>
      <c r="Q4967" s="14" t="str">
        <f>VLOOKUP($F4967,类型描述及偏移量!$C:$H,6,FALSE)</f>
        <v>实际值</v>
      </c>
    </row>
    <row r="4968" hidden="1" spans="1:17">
      <c r="A4968" s="12" t="s">
        <v>128</v>
      </c>
      <c r="B4968" s="12" t="str">
        <f t="shared" si="769"/>
        <v>M7_SetFRQ</v>
      </c>
      <c r="C4968" s="12" t="str">
        <f t="shared" si="770"/>
        <v>Range</v>
      </c>
      <c r="D4968" s="12" t="str">
        <f t="shared" si="771"/>
        <v>BP_Value_var</v>
      </c>
      <c r="E4968" s="13" t="str">
        <f t="shared" si="772"/>
        <v>CHPF_M7_SetFRQ_BP_Value_var</v>
      </c>
      <c r="F4968" s="14" t="str">
        <f t="shared" si="773"/>
        <v>BP_Value_var_Range</v>
      </c>
      <c r="G4968" s="10" t="str">
        <f t="shared" si="774"/>
        <v>CHPF_M7_SetFRQ_Range</v>
      </c>
      <c r="H4968" s="10" t="str">
        <f>VLOOKUP(基本表格!E4968,起始地址定义!A:D,4,FALSE)&amp;" "&amp;Q4968</f>
        <v>2124+P3-M1 4#双螺旋运输机A 给定频率 量程</v>
      </c>
      <c r="I4968" s="10" t="str">
        <f t="shared" si="775"/>
        <v>DB100,REAL1860</v>
      </c>
      <c r="J4968" s="13" t="str">
        <f>VLOOKUP(E4968,起始地址定义!A:D,2,FALSE)</f>
        <v>DB100</v>
      </c>
      <c r="K4968" s="12" t="str">
        <f t="shared" si="776"/>
        <v>REAL1860</v>
      </c>
      <c r="L4968" s="13">
        <f>VLOOKUP(E4968,起始地址定义!A:D,3,FALSE)</f>
        <v>1850</v>
      </c>
      <c r="M4968" s="14">
        <f>VLOOKUP($F4968,类型描述及偏移量!$C:$H,2,FALSE)</f>
        <v>10</v>
      </c>
      <c r="N4968" s="14" t="str">
        <f>VLOOKUP($F4968,类型描述及偏移量!$C:$H,3,FALSE)</f>
        <v>实型</v>
      </c>
      <c r="O4968" s="14" t="str">
        <f>VLOOKUP($F4968,类型描述及偏移量!$C:$H,4,FALSE)</f>
        <v>None</v>
      </c>
      <c r="P4968" s="14" t="str">
        <f>VLOOKUP($F4968,类型描述及偏移量!$C:$H,5,FALSE)</f>
        <v>No</v>
      </c>
      <c r="Q4968" s="14" t="str">
        <f>VLOOKUP($F4968,类型描述及偏移量!$C:$H,6,FALSE)</f>
        <v>量程</v>
      </c>
    </row>
    <row r="4969" hidden="1" spans="1:17">
      <c r="A4969" s="12" t="s">
        <v>128</v>
      </c>
      <c r="B4969" s="12" t="str">
        <f t="shared" si="769"/>
        <v>M7_SetFRQ</v>
      </c>
      <c r="C4969" s="12" t="str">
        <f t="shared" si="770"/>
        <v>Hi</v>
      </c>
      <c r="D4969" s="12" t="str">
        <f t="shared" si="771"/>
        <v>BP_Value_var</v>
      </c>
      <c r="E4969" s="13" t="str">
        <f t="shared" si="772"/>
        <v>CHPF_M7_SetFRQ_BP_Value_var</v>
      </c>
      <c r="F4969" s="14" t="str">
        <f t="shared" si="773"/>
        <v>BP_Value_var_Hi</v>
      </c>
      <c r="G4969" s="10" t="str">
        <f t="shared" si="774"/>
        <v>CHPF_M7_SetFRQ_Hi</v>
      </c>
      <c r="H4969" s="10" t="str">
        <f>VLOOKUP(基本表格!E4969,起始地址定义!A:D,4,FALSE)&amp;" "&amp;Q4969</f>
        <v>2124+P3-M1 4#双螺旋运输机A 给定频率 上限值</v>
      </c>
      <c r="I4969" s="10" t="str">
        <f t="shared" si="775"/>
        <v>DB100,REAL1864</v>
      </c>
      <c r="J4969" s="13" t="str">
        <f>VLOOKUP(E4969,起始地址定义!A:D,2,FALSE)</f>
        <v>DB100</v>
      </c>
      <c r="K4969" s="12" t="str">
        <f t="shared" si="776"/>
        <v>REAL1864</v>
      </c>
      <c r="L4969" s="13">
        <f>VLOOKUP(E4969,起始地址定义!A:D,3,FALSE)</f>
        <v>1850</v>
      </c>
      <c r="M4969" s="14">
        <f>VLOOKUP($F4969,类型描述及偏移量!$C:$H,2,FALSE)</f>
        <v>14</v>
      </c>
      <c r="N4969" s="14" t="str">
        <f>VLOOKUP($F4969,类型描述及偏移量!$C:$H,3,FALSE)</f>
        <v>实型</v>
      </c>
      <c r="O4969" s="14" t="str">
        <f>VLOOKUP($F4969,类型描述及偏移量!$C:$H,4,FALSE)</f>
        <v>None</v>
      </c>
      <c r="P4969" s="14" t="str">
        <f>VLOOKUP($F4969,类型描述及偏移量!$C:$H,5,FALSE)</f>
        <v>No</v>
      </c>
      <c r="Q4969" s="14" t="str">
        <f>VLOOKUP($F4969,类型描述及偏移量!$C:$H,6,FALSE)</f>
        <v>上限值</v>
      </c>
    </row>
    <row r="4970" hidden="1" spans="1:17">
      <c r="A4970" s="12" t="s">
        <v>128</v>
      </c>
      <c r="B4970" s="12" t="str">
        <f t="shared" si="769"/>
        <v>M7_SetFRQ</v>
      </c>
      <c r="C4970" s="12" t="str">
        <f t="shared" si="770"/>
        <v>Lo</v>
      </c>
      <c r="D4970" s="12" t="str">
        <f t="shared" si="771"/>
        <v>BP_Value_var</v>
      </c>
      <c r="E4970" s="13" t="str">
        <f t="shared" si="772"/>
        <v>CHPF_M7_SetFRQ_BP_Value_var</v>
      </c>
      <c r="F4970" s="14" t="str">
        <f t="shared" si="773"/>
        <v>BP_Value_var_Lo</v>
      </c>
      <c r="G4970" s="10" t="str">
        <f t="shared" si="774"/>
        <v>CHPF_M7_SetFRQ_Lo</v>
      </c>
      <c r="H4970" s="10" t="str">
        <f>VLOOKUP(基本表格!E4970,起始地址定义!A:D,4,FALSE)&amp;" "&amp;Q4970</f>
        <v>2124+P3-M1 4#双螺旋运输机A 给定频率 下限值</v>
      </c>
      <c r="I4970" s="10" t="str">
        <f t="shared" si="775"/>
        <v>DB100,REAL1868</v>
      </c>
      <c r="J4970" s="13" t="str">
        <f>VLOOKUP(E4970,起始地址定义!A:D,2,FALSE)</f>
        <v>DB100</v>
      </c>
      <c r="K4970" s="12" t="str">
        <f t="shared" si="776"/>
        <v>REAL1868</v>
      </c>
      <c r="L4970" s="13">
        <f>VLOOKUP(E4970,起始地址定义!A:D,3,FALSE)</f>
        <v>1850</v>
      </c>
      <c r="M4970" s="14">
        <f>VLOOKUP($F4970,类型描述及偏移量!$C:$H,2,FALSE)</f>
        <v>18</v>
      </c>
      <c r="N4970" s="14" t="str">
        <f>VLOOKUP($F4970,类型描述及偏移量!$C:$H,3,FALSE)</f>
        <v>实型</v>
      </c>
      <c r="O4970" s="14" t="str">
        <f>VLOOKUP($F4970,类型描述及偏移量!$C:$H,4,FALSE)</f>
        <v>None</v>
      </c>
      <c r="P4970" s="14" t="str">
        <f>VLOOKUP($F4970,类型描述及偏移量!$C:$H,5,FALSE)</f>
        <v>No</v>
      </c>
      <c r="Q4970" s="14" t="str">
        <f>VLOOKUP($F4970,类型描述及偏移量!$C:$H,6,FALSE)</f>
        <v>下限值</v>
      </c>
    </row>
    <row r="4971" hidden="1" spans="1:17">
      <c r="A4971" s="12" t="s">
        <v>128</v>
      </c>
      <c r="B4971" s="12" t="str">
        <f t="shared" si="769"/>
        <v>M7_SetFRQ</v>
      </c>
      <c r="C4971" s="12" t="str">
        <f t="shared" si="770"/>
        <v>HiHi</v>
      </c>
      <c r="D4971" s="12" t="str">
        <f t="shared" si="771"/>
        <v>BP_Value_var</v>
      </c>
      <c r="E4971" s="13" t="str">
        <f t="shared" si="772"/>
        <v>CHPF_M7_SetFRQ_BP_Value_var</v>
      </c>
      <c r="F4971" s="14" t="str">
        <f t="shared" si="773"/>
        <v>BP_Value_var_HiHi</v>
      </c>
      <c r="G4971" s="10" t="str">
        <f t="shared" si="774"/>
        <v>CHPF_M7_SetFRQ_HiHi</v>
      </c>
      <c r="H4971" s="10" t="str">
        <f>VLOOKUP(基本表格!E4971,起始地址定义!A:D,4,FALSE)&amp;" "&amp;Q4971</f>
        <v>2124+P3-M1 4#双螺旋运输机A 给定频率 上上限值</v>
      </c>
      <c r="I4971" s="10" t="str">
        <f t="shared" si="775"/>
        <v>DB100,REAL1872</v>
      </c>
      <c r="J4971" s="13" t="str">
        <f>VLOOKUP(E4971,起始地址定义!A:D,2,FALSE)</f>
        <v>DB100</v>
      </c>
      <c r="K4971" s="12" t="str">
        <f t="shared" si="776"/>
        <v>REAL1872</v>
      </c>
      <c r="L4971" s="13">
        <f>VLOOKUP(E4971,起始地址定义!A:D,3,FALSE)</f>
        <v>1850</v>
      </c>
      <c r="M4971" s="14">
        <f>VLOOKUP($F4971,类型描述及偏移量!$C:$H,2,FALSE)</f>
        <v>22</v>
      </c>
      <c r="N4971" s="14" t="str">
        <f>VLOOKUP($F4971,类型描述及偏移量!$C:$H,3,FALSE)</f>
        <v>实型</v>
      </c>
      <c r="O4971" s="14" t="str">
        <f>VLOOKUP($F4971,类型描述及偏移量!$C:$H,4,FALSE)</f>
        <v>None</v>
      </c>
      <c r="P4971" s="14" t="str">
        <f>VLOOKUP($F4971,类型描述及偏移量!$C:$H,5,FALSE)</f>
        <v>No</v>
      </c>
      <c r="Q4971" s="14" t="str">
        <f>VLOOKUP($F4971,类型描述及偏移量!$C:$H,6,FALSE)</f>
        <v>上上限值</v>
      </c>
    </row>
    <row r="4972" hidden="1" spans="1:17">
      <c r="A4972" s="12" t="s">
        <v>128</v>
      </c>
      <c r="B4972" s="12" t="str">
        <f t="shared" si="769"/>
        <v>M7_SetFRQ</v>
      </c>
      <c r="C4972" s="12" t="str">
        <f t="shared" si="770"/>
        <v>LoLo</v>
      </c>
      <c r="D4972" s="12" t="str">
        <f t="shared" si="771"/>
        <v>BP_Value_var</v>
      </c>
      <c r="E4972" s="13" t="str">
        <f t="shared" si="772"/>
        <v>CHPF_M7_SetFRQ_BP_Value_var</v>
      </c>
      <c r="F4972" s="14" t="str">
        <f t="shared" si="773"/>
        <v>BP_Value_var_LoLo</v>
      </c>
      <c r="G4972" s="10" t="str">
        <f t="shared" si="774"/>
        <v>CHPF_M7_SetFRQ_LoLo</v>
      </c>
      <c r="H4972" s="10" t="str">
        <f>VLOOKUP(基本表格!E4972,起始地址定义!A:D,4,FALSE)&amp;" "&amp;Q4972</f>
        <v>2124+P3-M1 4#双螺旋运输机A 给定频率 下下限值</v>
      </c>
      <c r="I4972" s="10" t="str">
        <f t="shared" si="775"/>
        <v>DB100,REAL1876</v>
      </c>
      <c r="J4972" s="13" t="str">
        <f>VLOOKUP(E4972,起始地址定义!A:D,2,FALSE)</f>
        <v>DB100</v>
      </c>
      <c r="K4972" s="12" t="str">
        <f t="shared" si="776"/>
        <v>REAL1876</v>
      </c>
      <c r="L4972" s="13">
        <f>VLOOKUP(E4972,起始地址定义!A:D,3,FALSE)</f>
        <v>1850</v>
      </c>
      <c r="M4972" s="14">
        <f>VLOOKUP($F4972,类型描述及偏移量!$C:$H,2,FALSE)</f>
        <v>26</v>
      </c>
      <c r="N4972" s="14" t="str">
        <f>VLOOKUP($F4972,类型描述及偏移量!$C:$H,3,FALSE)</f>
        <v>实型</v>
      </c>
      <c r="O4972" s="14" t="str">
        <f>VLOOKUP($F4972,类型描述及偏移量!$C:$H,4,FALSE)</f>
        <v>None</v>
      </c>
      <c r="P4972" s="14" t="str">
        <f>VLOOKUP($F4972,类型描述及偏移量!$C:$H,5,FALSE)</f>
        <v>No</v>
      </c>
      <c r="Q4972" s="14" t="str">
        <f>VLOOKUP($F4972,类型描述及偏移量!$C:$H,6,FALSE)</f>
        <v>下下限值</v>
      </c>
    </row>
    <row r="4973" hidden="1" spans="1:17">
      <c r="A4973" s="12" t="s">
        <v>128</v>
      </c>
      <c r="B4973" s="12" t="str">
        <f t="shared" si="769"/>
        <v>M7_ActFRQ</v>
      </c>
      <c r="C4973" s="12" t="str">
        <f t="shared" si="770"/>
        <v>HiProEN</v>
      </c>
      <c r="D4973" s="12" t="str">
        <f t="shared" si="771"/>
        <v>BP_Value_var</v>
      </c>
      <c r="E4973" s="13" t="str">
        <f t="shared" si="772"/>
        <v>CHPF_M7_ActFRQ_BP_Value_var</v>
      </c>
      <c r="F4973" s="14" t="str">
        <f t="shared" si="773"/>
        <v>BP_Value_var_HiProEN</v>
      </c>
      <c r="G4973" s="10" t="str">
        <f t="shared" si="774"/>
        <v>CHPF_M7_ActFRQ_HiProEN</v>
      </c>
      <c r="H4973" s="10" t="str">
        <f>VLOOKUP(基本表格!E4973,起始地址定义!A:D,4,FALSE)&amp;" "&amp;Q4973</f>
        <v>2124+P3-M1 4#双螺旋运输机A 反馈频率 上限保护使能</v>
      </c>
      <c r="I4973" s="10" t="str">
        <f t="shared" si="775"/>
        <v>DB100,X1900.3</v>
      </c>
      <c r="J4973" s="13" t="str">
        <f>VLOOKUP(E4973,起始地址定义!A:D,2,FALSE)</f>
        <v>DB100</v>
      </c>
      <c r="K4973" s="12" t="str">
        <f t="shared" si="776"/>
        <v>X1900.3</v>
      </c>
      <c r="L4973" s="13">
        <f>VLOOKUP(E4973,起始地址定义!A:D,3,FALSE)</f>
        <v>1900</v>
      </c>
      <c r="M4973" s="14">
        <f>VLOOKUP($F4973,类型描述及偏移量!$C:$H,2,FALSE)</f>
        <v>0.299999999999997</v>
      </c>
      <c r="N4973" s="14" t="str">
        <f>VLOOKUP($F4973,类型描述及偏移量!$C:$H,3,FALSE)</f>
        <v>离散</v>
      </c>
      <c r="O4973" s="14" t="str">
        <f>VLOOKUP($F4973,类型描述及偏移量!$C:$H,4,FALSE)</f>
        <v>None</v>
      </c>
      <c r="P4973" s="14" t="str">
        <f>VLOOKUP($F4973,类型描述及偏移量!$C:$H,5,FALSE)</f>
        <v>No</v>
      </c>
      <c r="Q4973" s="14" t="str">
        <f>VLOOKUP($F4973,类型描述及偏移量!$C:$H,6,FALSE)</f>
        <v>上限保护使能</v>
      </c>
    </row>
    <row r="4974" hidden="1" spans="1:17">
      <c r="A4974" s="12" t="s">
        <v>128</v>
      </c>
      <c r="B4974" s="12" t="str">
        <f t="shared" si="769"/>
        <v>M7_ActFRQ</v>
      </c>
      <c r="C4974" s="12" t="str">
        <f t="shared" si="770"/>
        <v>LoProEN</v>
      </c>
      <c r="D4974" s="12" t="str">
        <f t="shared" si="771"/>
        <v>BP_Value_var</v>
      </c>
      <c r="E4974" s="13" t="str">
        <f t="shared" si="772"/>
        <v>CHPF_M7_ActFRQ_BP_Value_var</v>
      </c>
      <c r="F4974" s="14" t="str">
        <f t="shared" si="773"/>
        <v>BP_Value_var_LoProEN</v>
      </c>
      <c r="G4974" s="10" t="str">
        <f t="shared" si="774"/>
        <v>CHPF_M7_ActFRQ_LoProEN</v>
      </c>
      <c r="H4974" s="10" t="str">
        <f>VLOOKUP(基本表格!E4974,起始地址定义!A:D,4,FALSE)&amp;" "&amp;Q4974</f>
        <v>2124+P3-M1 4#双螺旋运输机A 反馈频率 下限保护使能</v>
      </c>
      <c r="I4974" s="10" t="str">
        <f t="shared" si="775"/>
        <v>DB100,X1900.4</v>
      </c>
      <c r="J4974" s="13" t="str">
        <f>VLOOKUP(E4974,起始地址定义!A:D,2,FALSE)</f>
        <v>DB100</v>
      </c>
      <c r="K4974" s="12" t="str">
        <f t="shared" si="776"/>
        <v>X1900.4</v>
      </c>
      <c r="L4974" s="13">
        <f>VLOOKUP(E4974,起始地址定义!A:D,3,FALSE)</f>
        <v>1900</v>
      </c>
      <c r="M4974" s="14">
        <f>VLOOKUP($F4974,类型描述及偏移量!$C:$H,2,FALSE)</f>
        <v>0.399999999999999</v>
      </c>
      <c r="N4974" s="14" t="str">
        <f>VLOOKUP($F4974,类型描述及偏移量!$C:$H,3,FALSE)</f>
        <v>离散</v>
      </c>
      <c r="O4974" s="14" t="str">
        <f>VLOOKUP($F4974,类型描述及偏移量!$C:$H,4,FALSE)</f>
        <v>None</v>
      </c>
      <c r="P4974" s="14" t="str">
        <f>VLOOKUP($F4974,类型描述及偏移量!$C:$H,5,FALSE)</f>
        <v>No</v>
      </c>
      <c r="Q4974" s="14" t="str">
        <f>VLOOKUP($F4974,类型描述及偏移量!$C:$H,6,FALSE)</f>
        <v>下限保护使能</v>
      </c>
    </row>
    <row r="4975" hidden="1" spans="1:17">
      <c r="A4975" s="12" t="s">
        <v>128</v>
      </c>
      <c r="B4975" s="12" t="str">
        <f t="shared" si="769"/>
        <v>M7_ActFRQ</v>
      </c>
      <c r="C4975" s="12" t="str">
        <f t="shared" si="770"/>
        <v>HiALM</v>
      </c>
      <c r="D4975" s="12" t="str">
        <f t="shared" si="771"/>
        <v>BP_Value_var</v>
      </c>
      <c r="E4975" s="13" t="str">
        <f t="shared" si="772"/>
        <v>CHPF_M7_ActFRQ_BP_Value_var</v>
      </c>
      <c r="F4975" s="14" t="str">
        <f t="shared" si="773"/>
        <v>BP_Value_var_HiALM</v>
      </c>
      <c r="G4975" s="10" t="str">
        <f t="shared" si="774"/>
        <v>CHPF_M7_ActFRQ_HiALM</v>
      </c>
      <c r="H4975" s="10" t="str">
        <f>VLOOKUP(基本表格!E4975,起始地址定义!A:D,4,FALSE)&amp;" "&amp;Q4975</f>
        <v>2124+P3-M1 4#双螺旋运输机A 反馈频率 上限报警</v>
      </c>
      <c r="I4975" s="10" t="str">
        <f t="shared" si="775"/>
        <v>DB100,X1900.5</v>
      </c>
      <c r="J4975" s="13" t="str">
        <f>VLOOKUP(E4975,起始地址定义!A:D,2,FALSE)</f>
        <v>DB100</v>
      </c>
      <c r="K4975" s="12" t="str">
        <f t="shared" si="776"/>
        <v>X1900.5</v>
      </c>
      <c r="L4975" s="13">
        <f>VLOOKUP(E4975,起始地址定义!A:D,3,FALSE)</f>
        <v>1900</v>
      </c>
      <c r="M4975" s="14">
        <f>VLOOKUP($F4975,类型描述及偏移量!$C:$H,2,FALSE)</f>
        <v>0.5</v>
      </c>
      <c r="N4975" s="14" t="str">
        <f>VLOOKUP($F4975,类型描述及偏移量!$C:$H,3,FALSE)</f>
        <v>离散</v>
      </c>
      <c r="O4975" s="14" t="str">
        <f>VLOOKUP($F4975,类型描述及偏移量!$C:$H,4,FALSE)</f>
        <v>None</v>
      </c>
      <c r="P4975" s="14" t="str">
        <f>VLOOKUP($F4975,类型描述及偏移量!$C:$H,5,FALSE)</f>
        <v>Yes</v>
      </c>
      <c r="Q4975" s="14" t="str">
        <f>VLOOKUP($F4975,类型描述及偏移量!$C:$H,6,FALSE)</f>
        <v>上限报警</v>
      </c>
    </row>
    <row r="4976" hidden="1" spans="1:17">
      <c r="A4976" s="12" t="s">
        <v>128</v>
      </c>
      <c r="B4976" s="12" t="str">
        <f t="shared" si="769"/>
        <v>M7_ActFRQ</v>
      </c>
      <c r="C4976" s="12" t="str">
        <f t="shared" si="770"/>
        <v>LoALM</v>
      </c>
      <c r="D4976" s="12" t="str">
        <f t="shared" si="771"/>
        <v>BP_Value_var</v>
      </c>
      <c r="E4976" s="13" t="str">
        <f t="shared" si="772"/>
        <v>CHPF_M7_ActFRQ_BP_Value_var</v>
      </c>
      <c r="F4976" s="14" t="str">
        <f t="shared" si="773"/>
        <v>BP_Value_var_LoALM</v>
      </c>
      <c r="G4976" s="10" t="str">
        <f t="shared" si="774"/>
        <v>CHPF_M7_ActFRQ_LoALM</v>
      </c>
      <c r="H4976" s="10" t="str">
        <f>VLOOKUP(基本表格!E4976,起始地址定义!A:D,4,FALSE)&amp;" "&amp;Q4976</f>
        <v>2124+P3-M1 4#双螺旋运输机A 反馈频率 下限报警</v>
      </c>
      <c r="I4976" s="10" t="str">
        <f t="shared" si="775"/>
        <v>DB100,X1900.6</v>
      </c>
      <c r="J4976" s="13" t="str">
        <f>VLOOKUP(E4976,起始地址定义!A:D,2,FALSE)</f>
        <v>DB100</v>
      </c>
      <c r="K4976" s="12" t="str">
        <f t="shared" si="776"/>
        <v>X1900.6</v>
      </c>
      <c r="L4976" s="13">
        <f>VLOOKUP(E4976,起始地址定义!A:D,3,FALSE)</f>
        <v>1900</v>
      </c>
      <c r="M4976" s="14">
        <f>VLOOKUP($F4976,类型描述及偏移量!$C:$H,2,FALSE)</f>
        <v>0.600000000000001</v>
      </c>
      <c r="N4976" s="14" t="str">
        <f>VLOOKUP($F4976,类型描述及偏移量!$C:$H,3,FALSE)</f>
        <v>离散</v>
      </c>
      <c r="O4976" s="14" t="str">
        <f>VLOOKUP($F4976,类型描述及偏移量!$C:$H,4,FALSE)</f>
        <v>None</v>
      </c>
      <c r="P4976" s="14" t="str">
        <f>VLOOKUP($F4976,类型描述及偏移量!$C:$H,5,FALSE)</f>
        <v>Yes</v>
      </c>
      <c r="Q4976" s="14" t="str">
        <f>VLOOKUP($F4976,类型描述及偏移量!$C:$H,6,FALSE)</f>
        <v>下限报警</v>
      </c>
    </row>
    <row r="4977" hidden="1" spans="1:17">
      <c r="A4977" s="12" t="s">
        <v>128</v>
      </c>
      <c r="B4977" s="12" t="str">
        <f t="shared" si="769"/>
        <v>M7_ActFRQ</v>
      </c>
      <c r="C4977" s="12" t="str">
        <f t="shared" si="770"/>
        <v>HiHiALM</v>
      </c>
      <c r="D4977" s="12" t="str">
        <f t="shared" si="771"/>
        <v>BP_Value_var</v>
      </c>
      <c r="E4977" s="13" t="str">
        <f t="shared" si="772"/>
        <v>CHPF_M7_ActFRQ_BP_Value_var</v>
      </c>
      <c r="F4977" s="14" t="str">
        <f t="shared" si="773"/>
        <v>BP_Value_var_HiHiALM</v>
      </c>
      <c r="G4977" s="10" t="str">
        <f t="shared" si="774"/>
        <v>CHPF_M7_ActFRQ_HiHiALM</v>
      </c>
      <c r="H4977" s="10" t="str">
        <f>VLOOKUP(基本表格!E4977,起始地址定义!A:D,4,FALSE)&amp;" "&amp;Q4977</f>
        <v>2124+P3-M1 4#双螺旋运输机A 反馈频率 上上限报警</v>
      </c>
      <c r="I4977" s="10" t="str">
        <f t="shared" si="775"/>
        <v>DB100,X1900.7</v>
      </c>
      <c r="J4977" s="13" t="str">
        <f>VLOOKUP(E4977,起始地址定义!A:D,2,FALSE)</f>
        <v>DB100</v>
      </c>
      <c r="K4977" s="12" t="str">
        <f t="shared" si="776"/>
        <v>X1900.7</v>
      </c>
      <c r="L4977" s="13">
        <f>VLOOKUP(E4977,起始地址定义!A:D,3,FALSE)</f>
        <v>1900</v>
      </c>
      <c r="M4977" s="14">
        <f>VLOOKUP($F4977,类型描述及偏移量!$C:$H,2,FALSE)</f>
        <v>0.700000000000003</v>
      </c>
      <c r="N4977" s="14" t="str">
        <f>VLOOKUP($F4977,类型描述及偏移量!$C:$H,3,FALSE)</f>
        <v>离散</v>
      </c>
      <c r="O4977" s="14" t="str">
        <f>VLOOKUP($F4977,类型描述及偏移量!$C:$H,4,FALSE)</f>
        <v>On</v>
      </c>
      <c r="P4977" s="14" t="str">
        <f>VLOOKUP($F4977,类型描述及偏移量!$C:$H,5,FALSE)</f>
        <v>Yes</v>
      </c>
      <c r="Q4977" s="14" t="str">
        <f>VLOOKUP($F4977,类型描述及偏移量!$C:$H,6,FALSE)</f>
        <v>上上限报警</v>
      </c>
    </row>
    <row r="4978" hidden="1" spans="1:17">
      <c r="A4978" s="12" t="s">
        <v>128</v>
      </c>
      <c r="B4978" s="12" t="str">
        <f t="shared" si="769"/>
        <v>M7_ActFRQ</v>
      </c>
      <c r="C4978" s="12" t="str">
        <f t="shared" si="770"/>
        <v>LoLoALM</v>
      </c>
      <c r="D4978" s="12" t="str">
        <f t="shared" si="771"/>
        <v>BP_Value_var</v>
      </c>
      <c r="E4978" s="13" t="str">
        <f t="shared" si="772"/>
        <v>CHPF_M7_ActFRQ_BP_Value_var</v>
      </c>
      <c r="F4978" s="14" t="str">
        <f t="shared" si="773"/>
        <v>BP_Value_var_LoLoALM</v>
      </c>
      <c r="G4978" s="10" t="str">
        <f t="shared" si="774"/>
        <v>CHPF_M7_ActFRQ_LoLoALM</v>
      </c>
      <c r="H4978" s="10" t="str">
        <f>VLOOKUP(基本表格!E4978,起始地址定义!A:D,4,FALSE)&amp;" "&amp;Q4978</f>
        <v>2124+P3-M1 4#双螺旋运输机A 反馈频率 下下限报警</v>
      </c>
      <c r="I4978" s="10" t="str">
        <f t="shared" si="775"/>
        <v>DB100,X1901.0</v>
      </c>
      <c r="J4978" s="13" t="str">
        <f>VLOOKUP(E4978,起始地址定义!A:D,2,FALSE)</f>
        <v>DB100</v>
      </c>
      <c r="K4978" s="12" t="str">
        <f t="shared" si="776"/>
        <v>X1901.0</v>
      </c>
      <c r="L4978" s="13">
        <f>VLOOKUP(E4978,起始地址定义!A:D,3,FALSE)</f>
        <v>1900</v>
      </c>
      <c r="M4978" s="14">
        <f>VLOOKUP($F4978,类型描述及偏移量!$C:$H,2,FALSE)</f>
        <v>1</v>
      </c>
      <c r="N4978" s="14" t="str">
        <f>VLOOKUP($F4978,类型描述及偏移量!$C:$H,3,FALSE)</f>
        <v>离散</v>
      </c>
      <c r="O4978" s="14" t="str">
        <f>VLOOKUP($F4978,类型描述及偏移量!$C:$H,4,FALSE)</f>
        <v>On</v>
      </c>
      <c r="P4978" s="14" t="str">
        <f>VLOOKUP($F4978,类型描述及偏移量!$C:$H,5,FALSE)</f>
        <v>Yes</v>
      </c>
      <c r="Q4978" s="14" t="str">
        <f>VLOOKUP($F4978,类型描述及偏移量!$C:$H,6,FALSE)</f>
        <v>下下限报警</v>
      </c>
    </row>
    <row r="4979" hidden="1" spans="1:17">
      <c r="A4979" s="12" t="s">
        <v>128</v>
      </c>
      <c r="B4979" s="12" t="str">
        <f t="shared" si="769"/>
        <v>M7_ActFRQ</v>
      </c>
      <c r="C4979" s="12" t="str">
        <f t="shared" si="770"/>
        <v>LimALM</v>
      </c>
      <c r="D4979" s="12" t="str">
        <f t="shared" si="771"/>
        <v>BP_Value_var</v>
      </c>
      <c r="E4979" s="13" t="str">
        <f t="shared" si="772"/>
        <v>CHPF_M7_ActFRQ_BP_Value_var</v>
      </c>
      <c r="F4979" s="14" t="str">
        <f t="shared" si="773"/>
        <v>BP_Value_var_LimALM</v>
      </c>
      <c r="G4979" s="10" t="str">
        <f t="shared" si="774"/>
        <v>CHPF_M7_ActFRQ_LimALM</v>
      </c>
      <c r="H4979" s="10" t="str">
        <f>VLOOKUP(基本表格!E4979,起始地址定义!A:D,4,FALSE)&amp;" "&amp;Q4979</f>
        <v>2124+P3-M1 4#双螺旋运输机A 反馈频率 极限报警</v>
      </c>
      <c r="I4979" s="10" t="str">
        <f t="shared" si="775"/>
        <v>DB100,X1901.1</v>
      </c>
      <c r="J4979" s="13" t="str">
        <f>VLOOKUP(E4979,起始地址定义!A:D,2,FALSE)</f>
        <v>DB100</v>
      </c>
      <c r="K4979" s="12" t="str">
        <f t="shared" si="776"/>
        <v>X1901.1</v>
      </c>
      <c r="L4979" s="13">
        <f>VLOOKUP(E4979,起始地址定义!A:D,3,FALSE)</f>
        <v>1900</v>
      </c>
      <c r="M4979" s="14">
        <f>VLOOKUP($F4979,类型描述及偏移量!$C:$H,2,FALSE)</f>
        <v>1.1</v>
      </c>
      <c r="N4979" s="14" t="str">
        <f>VLOOKUP($F4979,类型描述及偏移量!$C:$H,3,FALSE)</f>
        <v>离散</v>
      </c>
      <c r="O4979" s="14" t="str">
        <f>VLOOKUP($F4979,类型描述及偏移量!$C:$H,4,FALSE)</f>
        <v>On</v>
      </c>
      <c r="P4979" s="14" t="str">
        <f>VLOOKUP($F4979,类型描述及偏移量!$C:$H,5,FALSE)</f>
        <v>Yes</v>
      </c>
      <c r="Q4979" s="14" t="str">
        <f>VLOOKUP($F4979,类型描述及偏移量!$C:$H,6,FALSE)</f>
        <v>极限报警</v>
      </c>
    </row>
    <row r="4980" hidden="1" spans="1:17">
      <c r="A4980" s="12" t="s">
        <v>128</v>
      </c>
      <c r="B4980" s="12" t="str">
        <f t="shared" si="769"/>
        <v>M7_ActFRQ</v>
      </c>
      <c r="C4980" s="12" t="str">
        <f t="shared" si="770"/>
        <v>LostALM</v>
      </c>
      <c r="D4980" s="12" t="str">
        <f t="shared" si="771"/>
        <v>BP_Value_var</v>
      </c>
      <c r="E4980" s="13" t="str">
        <f t="shared" si="772"/>
        <v>CHPF_M7_ActFRQ_BP_Value_var</v>
      </c>
      <c r="F4980" s="14" t="str">
        <f t="shared" si="773"/>
        <v>BP_Value_var_LostALM</v>
      </c>
      <c r="G4980" s="10" t="str">
        <f t="shared" si="774"/>
        <v>CHPF_M7_ActFRQ_LostALM</v>
      </c>
      <c r="H4980" s="10" t="str">
        <f>VLOOKUP(基本表格!E4980,起始地址定义!A:D,4,FALSE)&amp;" "&amp;Q4980</f>
        <v>2124+P3-M1 4#双螺旋运输机A 反馈频率 传感器断线报警</v>
      </c>
      <c r="I4980" s="10" t="str">
        <f t="shared" si="775"/>
        <v>DB100,X1901.2</v>
      </c>
      <c r="J4980" s="13" t="str">
        <f>VLOOKUP(E4980,起始地址定义!A:D,2,FALSE)</f>
        <v>DB100</v>
      </c>
      <c r="K4980" s="12" t="str">
        <f t="shared" si="776"/>
        <v>X1901.2</v>
      </c>
      <c r="L4980" s="13">
        <f>VLOOKUP(E4980,起始地址定义!A:D,3,FALSE)</f>
        <v>1900</v>
      </c>
      <c r="M4980" s="14">
        <f>VLOOKUP($F4980,类型描述及偏移量!$C:$H,2,FALSE)</f>
        <v>1.2</v>
      </c>
      <c r="N4980" s="14" t="str">
        <f>VLOOKUP($F4980,类型描述及偏移量!$C:$H,3,FALSE)</f>
        <v>离散</v>
      </c>
      <c r="O4980" s="14" t="str">
        <f>VLOOKUP($F4980,类型描述及偏移量!$C:$H,4,FALSE)</f>
        <v>On</v>
      </c>
      <c r="P4980" s="14" t="str">
        <f>VLOOKUP($F4980,类型描述及偏移量!$C:$H,5,FALSE)</f>
        <v>Yes</v>
      </c>
      <c r="Q4980" s="14" t="str">
        <f>VLOOKUP($F4980,类型描述及偏移量!$C:$H,6,FALSE)</f>
        <v>传感器断线报警</v>
      </c>
    </row>
    <row r="4981" hidden="1" spans="1:17">
      <c r="A4981" s="12" t="s">
        <v>128</v>
      </c>
      <c r="B4981" s="12" t="str">
        <f t="shared" si="769"/>
        <v>M7_ActFRQ</v>
      </c>
      <c r="C4981" s="12" t="str">
        <f t="shared" si="770"/>
        <v>Code</v>
      </c>
      <c r="D4981" s="12" t="str">
        <f t="shared" si="771"/>
        <v>BP_Value_var</v>
      </c>
      <c r="E4981" s="13" t="str">
        <f t="shared" si="772"/>
        <v>CHPF_M7_ActFRQ_BP_Value_var</v>
      </c>
      <c r="F4981" s="14" t="str">
        <f t="shared" si="773"/>
        <v>BP_Value_var_Code</v>
      </c>
      <c r="G4981" s="10" t="str">
        <f t="shared" si="774"/>
        <v>CHPF_M7_ActFRQ_Code</v>
      </c>
      <c r="H4981" s="10" t="str">
        <f>VLOOKUP(基本表格!E4981,起始地址定义!A:D,4,FALSE)&amp;" "&amp;Q4981</f>
        <v>2124+P3-M1 4#双螺旋运输机A 反馈频率 实际内码</v>
      </c>
      <c r="I4981" s="10" t="str">
        <f t="shared" si="775"/>
        <v>DB100,INT1902</v>
      </c>
      <c r="J4981" s="13" t="str">
        <f>VLOOKUP(E4981,起始地址定义!A:D,2,FALSE)</f>
        <v>DB100</v>
      </c>
      <c r="K4981" s="12" t="str">
        <f t="shared" si="776"/>
        <v>INT1902</v>
      </c>
      <c r="L4981" s="13">
        <f>VLOOKUP(E4981,起始地址定义!A:D,3,FALSE)</f>
        <v>1900</v>
      </c>
      <c r="M4981" s="14">
        <f>VLOOKUP($F4981,类型描述及偏移量!$C:$H,2,FALSE)</f>
        <v>2</v>
      </c>
      <c r="N4981" s="14" t="str">
        <f>VLOOKUP($F4981,类型描述及偏移量!$C:$H,3,FALSE)</f>
        <v>整型</v>
      </c>
      <c r="O4981" s="14" t="str">
        <f>VLOOKUP($F4981,类型描述及偏移量!$C:$H,4,FALSE)</f>
        <v>None</v>
      </c>
      <c r="P4981" s="14" t="str">
        <f>VLOOKUP($F4981,类型描述及偏移量!$C:$H,5,FALSE)</f>
        <v>Yes</v>
      </c>
      <c r="Q4981" s="14" t="str">
        <f>VLOOKUP($F4981,类型描述及偏移量!$C:$H,6,FALSE)</f>
        <v>实际内码</v>
      </c>
    </row>
    <row r="4982" hidden="1" spans="1:17">
      <c r="A4982" s="12" t="s">
        <v>128</v>
      </c>
      <c r="B4982" s="12" t="str">
        <f t="shared" si="769"/>
        <v>M7_ActFRQ</v>
      </c>
      <c r="C4982" s="12" t="str">
        <f t="shared" si="770"/>
        <v>Value</v>
      </c>
      <c r="D4982" s="12" t="str">
        <f t="shared" si="771"/>
        <v>BP_Value_var</v>
      </c>
      <c r="E4982" s="13" t="str">
        <f t="shared" si="772"/>
        <v>CHPF_M7_ActFRQ_BP_Value_var</v>
      </c>
      <c r="F4982" s="14" t="str">
        <f t="shared" si="773"/>
        <v>BP_Value_var_Value</v>
      </c>
      <c r="G4982" s="10" t="str">
        <f t="shared" si="774"/>
        <v>CHPF_M7_ActFRQ_Value</v>
      </c>
      <c r="H4982" s="10" t="str">
        <f>VLOOKUP(基本表格!E4982,起始地址定义!A:D,4,FALSE)&amp;" "&amp;Q4982</f>
        <v>2124+P3-M1 4#双螺旋运输机A 反馈频率 实际值</v>
      </c>
      <c r="I4982" s="10" t="str">
        <f t="shared" si="775"/>
        <v>DB100,REAL1906</v>
      </c>
      <c r="J4982" s="13" t="str">
        <f>VLOOKUP(E4982,起始地址定义!A:D,2,FALSE)</f>
        <v>DB100</v>
      </c>
      <c r="K4982" s="12" t="str">
        <f t="shared" si="776"/>
        <v>REAL1906</v>
      </c>
      <c r="L4982" s="13">
        <f>VLOOKUP(E4982,起始地址定义!A:D,3,FALSE)</f>
        <v>1900</v>
      </c>
      <c r="M4982" s="14">
        <f>VLOOKUP($F4982,类型描述及偏移量!$C:$H,2,FALSE)</f>
        <v>6</v>
      </c>
      <c r="N4982" s="14" t="str">
        <f>VLOOKUP($F4982,类型描述及偏移量!$C:$H,3,FALSE)</f>
        <v>实型</v>
      </c>
      <c r="O4982" s="14" t="str">
        <f>VLOOKUP($F4982,类型描述及偏移量!$C:$H,4,FALSE)</f>
        <v>None</v>
      </c>
      <c r="P4982" s="14" t="str">
        <f>VLOOKUP($F4982,类型描述及偏移量!$C:$H,5,FALSE)</f>
        <v>Yes</v>
      </c>
      <c r="Q4982" s="14" t="str">
        <f>VLOOKUP($F4982,类型描述及偏移量!$C:$H,6,FALSE)</f>
        <v>实际值</v>
      </c>
    </row>
    <row r="4983" hidden="1" spans="1:17">
      <c r="A4983" s="12" t="s">
        <v>128</v>
      </c>
      <c r="B4983" s="12" t="str">
        <f t="shared" si="769"/>
        <v>M7_ActFRQ</v>
      </c>
      <c r="C4983" s="12" t="str">
        <f t="shared" si="770"/>
        <v>Range</v>
      </c>
      <c r="D4983" s="12" t="str">
        <f t="shared" si="771"/>
        <v>BP_Value_var</v>
      </c>
      <c r="E4983" s="13" t="str">
        <f t="shared" si="772"/>
        <v>CHPF_M7_ActFRQ_BP_Value_var</v>
      </c>
      <c r="F4983" s="14" t="str">
        <f t="shared" si="773"/>
        <v>BP_Value_var_Range</v>
      </c>
      <c r="G4983" s="10" t="str">
        <f t="shared" si="774"/>
        <v>CHPF_M7_ActFRQ_Range</v>
      </c>
      <c r="H4983" s="10" t="str">
        <f>VLOOKUP(基本表格!E4983,起始地址定义!A:D,4,FALSE)&amp;" "&amp;Q4983</f>
        <v>2124+P3-M1 4#双螺旋运输机A 反馈频率 量程</v>
      </c>
      <c r="I4983" s="10" t="str">
        <f t="shared" si="775"/>
        <v>DB100,REAL1910</v>
      </c>
      <c r="J4983" s="13" t="str">
        <f>VLOOKUP(E4983,起始地址定义!A:D,2,FALSE)</f>
        <v>DB100</v>
      </c>
      <c r="K4983" s="12" t="str">
        <f t="shared" si="776"/>
        <v>REAL1910</v>
      </c>
      <c r="L4983" s="13">
        <f>VLOOKUP(E4983,起始地址定义!A:D,3,FALSE)</f>
        <v>1900</v>
      </c>
      <c r="M4983" s="14">
        <f>VLOOKUP($F4983,类型描述及偏移量!$C:$H,2,FALSE)</f>
        <v>10</v>
      </c>
      <c r="N4983" s="14" t="str">
        <f>VLOOKUP($F4983,类型描述及偏移量!$C:$H,3,FALSE)</f>
        <v>实型</v>
      </c>
      <c r="O4983" s="14" t="str">
        <f>VLOOKUP($F4983,类型描述及偏移量!$C:$H,4,FALSE)</f>
        <v>None</v>
      </c>
      <c r="P4983" s="14" t="str">
        <f>VLOOKUP($F4983,类型描述及偏移量!$C:$H,5,FALSE)</f>
        <v>No</v>
      </c>
      <c r="Q4983" s="14" t="str">
        <f>VLOOKUP($F4983,类型描述及偏移量!$C:$H,6,FALSE)</f>
        <v>量程</v>
      </c>
    </row>
    <row r="4984" hidden="1" spans="1:17">
      <c r="A4984" s="12" t="s">
        <v>128</v>
      </c>
      <c r="B4984" s="12" t="str">
        <f t="shared" si="769"/>
        <v>M7_ActFRQ</v>
      </c>
      <c r="C4984" s="12" t="str">
        <f t="shared" si="770"/>
        <v>Hi</v>
      </c>
      <c r="D4984" s="12" t="str">
        <f t="shared" si="771"/>
        <v>BP_Value_var</v>
      </c>
      <c r="E4984" s="13" t="str">
        <f t="shared" si="772"/>
        <v>CHPF_M7_ActFRQ_BP_Value_var</v>
      </c>
      <c r="F4984" s="14" t="str">
        <f t="shared" si="773"/>
        <v>BP_Value_var_Hi</v>
      </c>
      <c r="G4984" s="10" t="str">
        <f t="shared" si="774"/>
        <v>CHPF_M7_ActFRQ_Hi</v>
      </c>
      <c r="H4984" s="10" t="str">
        <f>VLOOKUP(基本表格!E4984,起始地址定义!A:D,4,FALSE)&amp;" "&amp;Q4984</f>
        <v>2124+P3-M1 4#双螺旋运输机A 反馈频率 上限值</v>
      </c>
      <c r="I4984" s="10" t="str">
        <f t="shared" si="775"/>
        <v>DB100,REAL1914</v>
      </c>
      <c r="J4984" s="13" t="str">
        <f>VLOOKUP(E4984,起始地址定义!A:D,2,FALSE)</f>
        <v>DB100</v>
      </c>
      <c r="K4984" s="12" t="str">
        <f t="shared" si="776"/>
        <v>REAL1914</v>
      </c>
      <c r="L4984" s="13">
        <f>VLOOKUP(E4984,起始地址定义!A:D,3,FALSE)</f>
        <v>1900</v>
      </c>
      <c r="M4984" s="14">
        <f>VLOOKUP($F4984,类型描述及偏移量!$C:$H,2,FALSE)</f>
        <v>14</v>
      </c>
      <c r="N4984" s="14" t="str">
        <f>VLOOKUP($F4984,类型描述及偏移量!$C:$H,3,FALSE)</f>
        <v>实型</v>
      </c>
      <c r="O4984" s="14" t="str">
        <f>VLOOKUP($F4984,类型描述及偏移量!$C:$H,4,FALSE)</f>
        <v>None</v>
      </c>
      <c r="P4984" s="14" t="str">
        <f>VLOOKUP($F4984,类型描述及偏移量!$C:$H,5,FALSE)</f>
        <v>No</v>
      </c>
      <c r="Q4984" s="14" t="str">
        <f>VLOOKUP($F4984,类型描述及偏移量!$C:$H,6,FALSE)</f>
        <v>上限值</v>
      </c>
    </row>
    <row r="4985" hidden="1" spans="1:17">
      <c r="A4985" s="12" t="s">
        <v>128</v>
      </c>
      <c r="B4985" s="12" t="str">
        <f t="shared" si="769"/>
        <v>M7_ActFRQ</v>
      </c>
      <c r="C4985" s="12" t="str">
        <f t="shared" si="770"/>
        <v>Lo</v>
      </c>
      <c r="D4985" s="12" t="str">
        <f t="shared" si="771"/>
        <v>BP_Value_var</v>
      </c>
      <c r="E4985" s="13" t="str">
        <f t="shared" si="772"/>
        <v>CHPF_M7_ActFRQ_BP_Value_var</v>
      </c>
      <c r="F4985" s="14" t="str">
        <f t="shared" si="773"/>
        <v>BP_Value_var_Lo</v>
      </c>
      <c r="G4985" s="10" t="str">
        <f t="shared" si="774"/>
        <v>CHPF_M7_ActFRQ_Lo</v>
      </c>
      <c r="H4985" s="10" t="str">
        <f>VLOOKUP(基本表格!E4985,起始地址定义!A:D,4,FALSE)&amp;" "&amp;Q4985</f>
        <v>2124+P3-M1 4#双螺旋运输机A 反馈频率 下限值</v>
      </c>
      <c r="I4985" s="10" t="str">
        <f t="shared" si="775"/>
        <v>DB100,REAL1918</v>
      </c>
      <c r="J4985" s="13" t="str">
        <f>VLOOKUP(E4985,起始地址定义!A:D,2,FALSE)</f>
        <v>DB100</v>
      </c>
      <c r="K4985" s="12" t="str">
        <f t="shared" si="776"/>
        <v>REAL1918</v>
      </c>
      <c r="L4985" s="13">
        <f>VLOOKUP(E4985,起始地址定义!A:D,3,FALSE)</f>
        <v>1900</v>
      </c>
      <c r="M4985" s="14">
        <f>VLOOKUP($F4985,类型描述及偏移量!$C:$H,2,FALSE)</f>
        <v>18</v>
      </c>
      <c r="N4985" s="14" t="str">
        <f>VLOOKUP($F4985,类型描述及偏移量!$C:$H,3,FALSE)</f>
        <v>实型</v>
      </c>
      <c r="O4985" s="14" t="str">
        <f>VLOOKUP($F4985,类型描述及偏移量!$C:$H,4,FALSE)</f>
        <v>None</v>
      </c>
      <c r="P4985" s="14" t="str">
        <f>VLOOKUP($F4985,类型描述及偏移量!$C:$H,5,FALSE)</f>
        <v>No</v>
      </c>
      <c r="Q4985" s="14" t="str">
        <f>VLOOKUP($F4985,类型描述及偏移量!$C:$H,6,FALSE)</f>
        <v>下限值</v>
      </c>
    </row>
    <row r="4986" hidden="1" spans="1:17">
      <c r="A4986" s="12" t="s">
        <v>128</v>
      </c>
      <c r="B4986" s="12" t="str">
        <f t="shared" si="769"/>
        <v>M7_ActFRQ</v>
      </c>
      <c r="C4986" s="12" t="str">
        <f t="shared" si="770"/>
        <v>HiHi</v>
      </c>
      <c r="D4986" s="12" t="str">
        <f t="shared" si="771"/>
        <v>BP_Value_var</v>
      </c>
      <c r="E4986" s="13" t="str">
        <f t="shared" si="772"/>
        <v>CHPF_M7_ActFRQ_BP_Value_var</v>
      </c>
      <c r="F4986" s="14" t="str">
        <f t="shared" si="773"/>
        <v>BP_Value_var_HiHi</v>
      </c>
      <c r="G4986" s="10" t="str">
        <f t="shared" si="774"/>
        <v>CHPF_M7_ActFRQ_HiHi</v>
      </c>
      <c r="H4986" s="10" t="str">
        <f>VLOOKUP(基本表格!E4986,起始地址定义!A:D,4,FALSE)&amp;" "&amp;Q4986</f>
        <v>2124+P3-M1 4#双螺旋运输机A 反馈频率 上上限值</v>
      </c>
      <c r="I4986" s="10" t="str">
        <f t="shared" si="775"/>
        <v>DB100,REAL1922</v>
      </c>
      <c r="J4986" s="13" t="str">
        <f>VLOOKUP(E4986,起始地址定义!A:D,2,FALSE)</f>
        <v>DB100</v>
      </c>
      <c r="K4986" s="12" t="str">
        <f t="shared" si="776"/>
        <v>REAL1922</v>
      </c>
      <c r="L4986" s="13">
        <f>VLOOKUP(E4986,起始地址定义!A:D,3,FALSE)</f>
        <v>1900</v>
      </c>
      <c r="M4986" s="14">
        <f>VLOOKUP($F4986,类型描述及偏移量!$C:$H,2,FALSE)</f>
        <v>22</v>
      </c>
      <c r="N4986" s="14" t="str">
        <f>VLOOKUP($F4986,类型描述及偏移量!$C:$H,3,FALSE)</f>
        <v>实型</v>
      </c>
      <c r="O4986" s="14" t="str">
        <f>VLOOKUP($F4986,类型描述及偏移量!$C:$H,4,FALSE)</f>
        <v>None</v>
      </c>
      <c r="P4986" s="14" t="str">
        <f>VLOOKUP($F4986,类型描述及偏移量!$C:$H,5,FALSE)</f>
        <v>No</v>
      </c>
      <c r="Q4986" s="14" t="str">
        <f>VLOOKUP($F4986,类型描述及偏移量!$C:$H,6,FALSE)</f>
        <v>上上限值</v>
      </c>
    </row>
    <row r="4987" hidden="1" spans="1:17">
      <c r="A4987" s="12" t="s">
        <v>128</v>
      </c>
      <c r="B4987" s="12" t="str">
        <f t="shared" si="769"/>
        <v>M7_ActFRQ</v>
      </c>
      <c r="C4987" s="12" t="str">
        <f t="shared" si="770"/>
        <v>LoLo</v>
      </c>
      <c r="D4987" s="12" t="str">
        <f t="shared" si="771"/>
        <v>BP_Value_var</v>
      </c>
      <c r="E4987" s="13" t="str">
        <f t="shared" si="772"/>
        <v>CHPF_M7_ActFRQ_BP_Value_var</v>
      </c>
      <c r="F4987" s="14" t="str">
        <f t="shared" si="773"/>
        <v>BP_Value_var_LoLo</v>
      </c>
      <c r="G4987" s="10" t="str">
        <f t="shared" si="774"/>
        <v>CHPF_M7_ActFRQ_LoLo</v>
      </c>
      <c r="H4987" s="10" t="str">
        <f>VLOOKUP(基本表格!E4987,起始地址定义!A:D,4,FALSE)&amp;" "&amp;Q4987</f>
        <v>2124+P3-M1 4#双螺旋运输机A 反馈频率 下下限值</v>
      </c>
      <c r="I4987" s="10" t="str">
        <f t="shared" si="775"/>
        <v>DB100,REAL1926</v>
      </c>
      <c r="J4987" s="13" t="str">
        <f>VLOOKUP(E4987,起始地址定义!A:D,2,FALSE)</f>
        <v>DB100</v>
      </c>
      <c r="K4987" s="12" t="str">
        <f t="shared" si="776"/>
        <v>REAL1926</v>
      </c>
      <c r="L4987" s="13">
        <f>VLOOKUP(E4987,起始地址定义!A:D,3,FALSE)</f>
        <v>1900</v>
      </c>
      <c r="M4987" s="14">
        <f>VLOOKUP($F4987,类型描述及偏移量!$C:$H,2,FALSE)</f>
        <v>26</v>
      </c>
      <c r="N4987" s="14" t="str">
        <f>VLOOKUP($F4987,类型描述及偏移量!$C:$H,3,FALSE)</f>
        <v>实型</v>
      </c>
      <c r="O4987" s="14" t="str">
        <f>VLOOKUP($F4987,类型描述及偏移量!$C:$H,4,FALSE)</f>
        <v>None</v>
      </c>
      <c r="P4987" s="14" t="str">
        <f>VLOOKUP($F4987,类型描述及偏移量!$C:$H,5,FALSE)</f>
        <v>No</v>
      </c>
      <c r="Q4987" s="14" t="str">
        <f>VLOOKUP($F4987,类型描述及偏移量!$C:$H,6,FALSE)</f>
        <v>下下限值</v>
      </c>
    </row>
    <row r="4988" hidden="1" spans="1:17">
      <c r="A4988" s="12" t="s">
        <v>128</v>
      </c>
      <c r="B4988" s="12" t="str">
        <f t="shared" si="769"/>
        <v>M7_Comm</v>
      </c>
      <c r="C4988" s="12" t="str">
        <f t="shared" si="770"/>
        <v>REL</v>
      </c>
      <c r="D4988" s="12" t="str">
        <f t="shared" si="771"/>
        <v>BP_G120_var</v>
      </c>
      <c r="E4988" s="13" t="str">
        <f t="shared" si="772"/>
        <v>CHPF_M7_Comm_BP_G120_var</v>
      </c>
      <c r="F4988" s="14" t="str">
        <f t="shared" si="773"/>
        <v>BP_G120_var_REL</v>
      </c>
      <c r="G4988" s="10" t="str">
        <f t="shared" si="774"/>
        <v>CHPF_M7_Comm_REL</v>
      </c>
      <c r="H4988" s="10" t="str">
        <f>VLOOKUP(基本表格!E4988,起始地址定义!A:D,4,FALSE)&amp;" "&amp;Q4988</f>
        <v>2124+P3-M1 4#双螺旋运输机A 变频器通讯 备妥（不能与正转信号使用同一个）</v>
      </c>
      <c r="I4988" s="10" t="str">
        <f t="shared" si="775"/>
        <v>DB100,X1950.0</v>
      </c>
      <c r="J4988" s="13" t="str">
        <f>VLOOKUP(E4988,起始地址定义!A:D,2,FALSE)</f>
        <v>DB100</v>
      </c>
      <c r="K4988" s="12" t="str">
        <f t="shared" si="776"/>
        <v>X1950.0</v>
      </c>
      <c r="L4988" s="13">
        <f>VLOOKUP(E4988,起始地址定义!A:D,3,FALSE)</f>
        <v>1950</v>
      </c>
      <c r="M4988" s="14">
        <f>VLOOKUP($F4988,类型描述及偏移量!$C:$H,2,FALSE)</f>
        <v>0</v>
      </c>
      <c r="N4988" s="14" t="str">
        <f>VLOOKUP($F4988,类型描述及偏移量!$C:$H,3,FALSE)</f>
        <v>离散</v>
      </c>
      <c r="O4988" s="14" t="str">
        <f>VLOOKUP($F4988,类型描述及偏移量!$C:$H,4,FALSE)</f>
        <v>None</v>
      </c>
      <c r="P4988" s="14" t="str">
        <f>VLOOKUP($F4988,类型描述及偏移量!$C:$H,5,FALSE)</f>
        <v>Yes</v>
      </c>
      <c r="Q4988" s="14" t="str">
        <f>VLOOKUP($F4988,类型描述及偏移量!$C:$H,6,FALSE)</f>
        <v>备妥（不能与正转信号使用同一个）</v>
      </c>
    </row>
    <row r="4989" hidden="1" spans="1:17">
      <c r="A4989" s="12" t="s">
        <v>128</v>
      </c>
      <c r="B4989" s="12" t="str">
        <f t="shared" si="769"/>
        <v>M7_Comm</v>
      </c>
      <c r="C4989" s="12" t="str">
        <f t="shared" si="770"/>
        <v>FWD</v>
      </c>
      <c r="D4989" s="12" t="str">
        <f t="shared" si="771"/>
        <v>BP_G120_var</v>
      </c>
      <c r="E4989" s="13" t="str">
        <f t="shared" si="772"/>
        <v>CHPF_M7_Comm_BP_G120_var</v>
      </c>
      <c r="F4989" s="14" t="str">
        <f t="shared" si="773"/>
        <v>BP_G120_var_FWD</v>
      </c>
      <c r="G4989" s="10" t="str">
        <f t="shared" si="774"/>
        <v>CHPF_M7_Comm_FWD</v>
      </c>
      <c r="H4989" s="10" t="str">
        <f>VLOOKUP(基本表格!E4989,起始地址定义!A:D,4,FALSE)&amp;" "&amp;Q4989</f>
        <v>2124+P3-M1 4#双螺旋运输机A 变频器通讯 正转</v>
      </c>
      <c r="I4989" s="10" t="str">
        <f t="shared" si="775"/>
        <v>DB100,X1950.1</v>
      </c>
      <c r="J4989" s="13" t="str">
        <f>VLOOKUP(E4989,起始地址定义!A:D,2,FALSE)</f>
        <v>DB100</v>
      </c>
      <c r="K4989" s="12" t="str">
        <f t="shared" si="776"/>
        <v>X1950.1</v>
      </c>
      <c r="L4989" s="13">
        <f>VLOOKUP(E4989,起始地址定义!A:D,3,FALSE)</f>
        <v>1950</v>
      </c>
      <c r="M4989" s="14">
        <f>VLOOKUP($F4989,类型描述及偏移量!$C:$H,2,FALSE)</f>
        <v>0.0999999999999943</v>
      </c>
      <c r="N4989" s="14" t="str">
        <f>VLOOKUP($F4989,类型描述及偏移量!$C:$H,3,FALSE)</f>
        <v>离散</v>
      </c>
      <c r="O4989" s="14" t="str">
        <f>VLOOKUP($F4989,类型描述及偏移量!$C:$H,4,FALSE)</f>
        <v>None</v>
      </c>
      <c r="P4989" s="14" t="str">
        <f>VLOOKUP($F4989,类型描述及偏移量!$C:$H,5,FALSE)</f>
        <v>Yes</v>
      </c>
      <c r="Q4989" s="14" t="str">
        <f>VLOOKUP($F4989,类型描述及偏移量!$C:$H,6,FALSE)</f>
        <v>正转</v>
      </c>
    </row>
    <row r="4990" hidden="1" spans="1:17">
      <c r="A4990" s="12" t="s">
        <v>128</v>
      </c>
      <c r="B4990" s="12" t="str">
        <f t="shared" si="769"/>
        <v>M7_Comm</v>
      </c>
      <c r="C4990" s="12" t="str">
        <f t="shared" si="770"/>
        <v>REV</v>
      </c>
      <c r="D4990" s="12" t="str">
        <f t="shared" si="771"/>
        <v>BP_G120_var</v>
      </c>
      <c r="E4990" s="13" t="str">
        <f t="shared" si="772"/>
        <v>CHPF_M7_Comm_BP_G120_var</v>
      </c>
      <c r="F4990" s="14" t="str">
        <f t="shared" si="773"/>
        <v>BP_G120_var_REV</v>
      </c>
      <c r="G4990" s="10" t="str">
        <f t="shared" si="774"/>
        <v>CHPF_M7_Comm_REV</v>
      </c>
      <c r="H4990" s="10" t="str">
        <f>VLOOKUP(基本表格!E4990,起始地址定义!A:D,4,FALSE)&amp;" "&amp;Q4990</f>
        <v>2124+P3-M1 4#双螺旋运输机A 变频器通讯 反转</v>
      </c>
      <c r="I4990" s="10" t="str">
        <f t="shared" si="775"/>
        <v>DB100,X1950.2</v>
      </c>
      <c r="J4990" s="13" t="str">
        <f>VLOOKUP(E4990,起始地址定义!A:D,2,FALSE)</f>
        <v>DB100</v>
      </c>
      <c r="K4990" s="12" t="str">
        <f t="shared" si="776"/>
        <v>X1950.2</v>
      </c>
      <c r="L4990" s="13">
        <f>VLOOKUP(E4990,起始地址定义!A:D,3,FALSE)</f>
        <v>1950</v>
      </c>
      <c r="M4990" s="14">
        <f>VLOOKUP($F4990,类型描述及偏移量!$C:$H,2,FALSE)</f>
        <v>0.199999999999989</v>
      </c>
      <c r="N4990" s="14" t="str">
        <f>VLOOKUP($F4990,类型描述及偏移量!$C:$H,3,FALSE)</f>
        <v>离散</v>
      </c>
      <c r="O4990" s="14" t="str">
        <f>VLOOKUP($F4990,类型描述及偏移量!$C:$H,4,FALSE)</f>
        <v>None</v>
      </c>
      <c r="P4990" s="14" t="str">
        <f>VLOOKUP($F4990,类型描述及偏移量!$C:$H,5,FALSE)</f>
        <v>Yes</v>
      </c>
      <c r="Q4990" s="14" t="str">
        <f>VLOOKUP($F4990,类型描述及偏移量!$C:$H,6,FALSE)</f>
        <v>反转</v>
      </c>
    </row>
    <row r="4991" hidden="1" spans="1:17">
      <c r="A4991" s="12" t="s">
        <v>128</v>
      </c>
      <c r="B4991" s="12" t="str">
        <f t="shared" si="769"/>
        <v>M7_Comm</v>
      </c>
      <c r="C4991" s="12" t="str">
        <f t="shared" si="770"/>
        <v>Reset</v>
      </c>
      <c r="D4991" s="12" t="str">
        <f t="shared" si="771"/>
        <v>BP_G120_var</v>
      </c>
      <c r="E4991" s="13" t="str">
        <f t="shared" si="772"/>
        <v>CHPF_M7_Comm_BP_G120_var</v>
      </c>
      <c r="F4991" s="14" t="str">
        <f t="shared" si="773"/>
        <v>BP_G120_var_Reset</v>
      </c>
      <c r="G4991" s="10" t="str">
        <f t="shared" si="774"/>
        <v>CHPF_M7_Comm_Reset</v>
      </c>
      <c r="H4991" s="10" t="str">
        <f>VLOOKUP(基本表格!E4991,起始地址定义!A:D,4,FALSE)&amp;" "&amp;Q4991</f>
        <v>2124+P3-M1 4#双螺旋运输机A 变频器通讯 故障复位</v>
      </c>
      <c r="I4991" s="10" t="str">
        <f t="shared" si="775"/>
        <v>DB100,X1950.3</v>
      </c>
      <c r="J4991" s="13" t="str">
        <f>VLOOKUP(E4991,起始地址定义!A:D,2,FALSE)</f>
        <v>DB100</v>
      </c>
      <c r="K4991" s="12" t="str">
        <f t="shared" si="776"/>
        <v>X1950.3</v>
      </c>
      <c r="L4991" s="13">
        <f>VLOOKUP(E4991,起始地址定义!A:D,3,FALSE)</f>
        <v>1950</v>
      </c>
      <c r="M4991" s="14">
        <f>VLOOKUP($F4991,类型描述及偏移量!$C:$H,2,FALSE)</f>
        <v>0.300000000000011</v>
      </c>
      <c r="N4991" s="14" t="str">
        <f>VLOOKUP($F4991,类型描述及偏移量!$C:$H,3,FALSE)</f>
        <v>离散</v>
      </c>
      <c r="O4991" s="14" t="str">
        <f>VLOOKUP($F4991,类型描述及偏移量!$C:$H,4,FALSE)</f>
        <v>None</v>
      </c>
      <c r="P4991" s="14" t="str">
        <f>VLOOKUP($F4991,类型描述及偏移量!$C:$H,5,FALSE)</f>
        <v>No</v>
      </c>
      <c r="Q4991" s="14" t="str">
        <f>VLOOKUP($F4991,类型描述及偏移量!$C:$H,6,FALSE)</f>
        <v>故障复位</v>
      </c>
    </row>
    <row r="4992" hidden="1" spans="1:17">
      <c r="A4992" s="12" t="s">
        <v>128</v>
      </c>
      <c r="B4992" s="12" t="str">
        <f t="shared" si="769"/>
        <v>M7_Comm</v>
      </c>
      <c r="C4992" s="12" t="str">
        <f t="shared" si="770"/>
        <v>IRL</v>
      </c>
      <c r="D4992" s="12" t="str">
        <f t="shared" si="771"/>
        <v>BP_G120_var</v>
      </c>
      <c r="E4992" s="13" t="str">
        <f t="shared" si="772"/>
        <v>CHPF_M7_Comm_BP_G120_var</v>
      </c>
      <c r="F4992" s="14" t="str">
        <f t="shared" si="773"/>
        <v>BP_G120_var_IRL</v>
      </c>
      <c r="G4992" s="10" t="str">
        <f t="shared" si="774"/>
        <v>CHPF_M7_Comm_IRL</v>
      </c>
      <c r="H4992" s="10" t="str">
        <f>VLOOKUP(基本表格!E4992,起始地址定义!A:D,4,FALSE)&amp;" "&amp;Q4992</f>
        <v>2124+P3-M1 4#双螺旋运输机A 变频器通讯 备妥反馈</v>
      </c>
      <c r="I4992" s="10" t="str">
        <f t="shared" si="775"/>
        <v>DB100,X1950.4</v>
      </c>
      <c r="J4992" s="13" t="str">
        <f>VLOOKUP(E4992,起始地址定义!A:D,2,FALSE)</f>
        <v>DB100</v>
      </c>
      <c r="K4992" s="12" t="str">
        <f t="shared" si="776"/>
        <v>X1950.4</v>
      </c>
      <c r="L4992" s="13">
        <f>VLOOKUP(E4992,起始地址定义!A:D,3,FALSE)</f>
        <v>1950</v>
      </c>
      <c r="M4992" s="14">
        <f>VLOOKUP($F4992,类型描述及偏移量!$C:$H,2,FALSE)</f>
        <v>0.400000000000006</v>
      </c>
      <c r="N4992" s="14" t="str">
        <f>VLOOKUP($F4992,类型描述及偏移量!$C:$H,3,FALSE)</f>
        <v>离散</v>
      </c>
      <c r="O4992" s="14" t="str">
        <f>VLOOKUP($F4992,类型描述及偏移量!$C:$H,4,FALSE)</f>
        <v>None</v>
      </c>
      <c r="P4992" s="14" t="str">
        <f>VLOOKUP($F4992,类型描述及偏移量!$C:$H,5,FALSE)</f>
        <v>Yes</v>
      </c>
      <c r="Q4992" s="14" t="str">
        <f>VLOOKUP($F4992,类型描述及偏移量!$C:$H,6,FALSE)</f>
        <v>备妥反馈</v>
      </c>
    </row>
    <row r="4993" hidden="1" spans="1:17">
      <c r="A4993" s="12" t="s">
        <v>128</v>
      </c>
      <c r="B4993" s="12" t="str">
        <f t="shared" si="769"/>
        <v>M7_Comm</v>
      </c>
      <c r="C4993" s="12" t="str">
        <f t="shared" si="770"/>
        <v>IFW</v>
      </c>
      <c r="D4993" s="12" t="str">
        <f t="shared" si="771"/>
        <v>BP_G120_var</v>
      </c>
      <c r="E4993" s="13" t="str">
        <f t="shared" si="772"/>
        <v>CHPF_M7_Comm_BP_G120_var</v>
      </c>
      <c r="F4993" s="14" t="str">
        <f t="shared" si="773"/>
        <v>BP_G120_var_IFW</v>
      </c>
      <c r="G4993" s="10" t="str">
        <f t="shared" si="774"/>
        <v>CHPF_M7_Comm_IFW</v>
      </c>
      <c r="H4993" s="10" t="str">
        <f>VLOOKUP(基本表格!E4993,起始地址定义!A:D,4,FALSE)&amp;" "&amp;Q4993</f>
        <v>2124+P3-M1 4#双螺旋运输机A 变频器通讯 正转反馈</v>
      </c>
      <c r="I4993" s="10" t="str">
        <f t="shared" si="775"/>
        <v>DB100,X1950.5</v>
      </c>
      <c r="J4993" s="13" t="str">
        <f>VLOOKUP(E4993,起始地址定义!A:D,2,FALSE)</f>
        <v>DB100</v>
      </c>
      <c r="K4993" s="12" t="str">
        <f t="shared" si="776"/>
        <v>X1950.5</v>
      </c>
      <c r="L4993" s="13">
        <f>VLOOKUP(E4993,起始地址定义!A:D,3,FALSE)</f>
        <v>1950</v>
      </c>
      <c r="M4993" s="14">
        <f>VLOOKUP($F4993,类型描述及偏移量!$C:$H,2,FALSE)</f>
        <v>0.5</v>
      </c>
      <c r="N4993" s="14" t="str">
        <f>VLOOKUP($F4993,类型描述及偏移量!$C:$H,3,FALSE)</f>
        <v>离散</v>
      </c>
      <c r="O4993" s="14" t="str">
        <f>VLOOKUP($F4993,类型描述及偏移量!$C:$H,4,FALSE)</f>
        <v>None</v>
      </c>
      <c r="P4993" s="14" t="str">
        <f>VLOOKUP($F4993,类型描述及偏移量!$C:$H,5,FALSE)</f>
        <v>Yes</v>
      </c>
      <c r="Q4993" s="14" t="str">
        <f>VLOOKUP($F4993,类型描述及偏移量!$C:$H,6,FALSE)</f>
        <v>正转反馈</v>
      </c>
    </row>
    <row r="4994" hidden="1" spans="1:17">
      <c r="A4994" s="12" t="s">
        <v>128</v>
      </c>
      <c r="B4994" s="12" t="str">
        <f t="shared" si="769"/>
        <v>M7_Comm</v>
      </c>
      <c r="C4994" s="12" t="str">
        <f t="shared" si="770"/>
        <v>IRV</v>
      </c>
      <c r="D4994" s="12" t="str">
        <f t="shared" si="771"/>
        <v>BP_G120_var</v>
      </c>
      <c r="E4994" s="13" t="str">
        <f t="shared" si="772"/>
        <v>CHPF_M7_Comm_BP_G120_var</v>
      </c>
      <c r="F4994" s="14" t="str">
        <f t="shared" si="773"/>
        <v>BP_G120_var_IRV</v>
      </c>
      <c r="G4994" s="10" t="str">
        <f t="shared" si="774"/>
        <v>CHPF_M7_Comm_IRV</v>
      </c>
      <c r="H4994" s="10" t="str">
        <f>VLOOKUP(基本表格!E4994,起始地址定义!A:D,4,FALSE)&amp;" "&amp;Q4994</f>
        <v>2124+P3-M1 4#双螺旋运输机A 变频器通讯 反转反馈</v>
      </c>
      <c r="I4994" s="10" t="str">
        <f t="shared" si="775"/>
        <v>DB100,X1950.6</v>
      </c>
      <c r="J4994" s="13" t="str">
        <f>VLOOKUP(E4994,起始地址定义!A:D,2,FALSE)</f>
        <v>DB100</v>
      </c>
      <c r="K4994" s="12" t="str">
        <f t="shared" si="776"/>
        <v>X1950.6</v>
      </c>
      <c r="L4994" s="13">
        <f>VLOOKUP(E4994,起始地址定义!A:D,3,FALSE)</f>
        <v>1950</v>
      </c>
      <c r="M4994" s="14">
        <f>VLOOKUP($F4994,类型描述及偏移量!$C:$H,2,FALSE)</f>
        <v>0.599999999999994</v>
      </c>
      <c r="N4994" s="14" t="str">
        <f>VLOOKUP($F4994,类型描述及偏移量!$C:$H,3,FALSE)</f>
        <v>离散</v>
      </c>
      <c r="O4994" s="14" t="str">
        <f>VLOOKUP($F4994,类型描述及偏移量!$C:$H,4,FALSE)</f>
        <v>None</v>
      </c>
      <c r="P4994" s="14" t="str">
        <f>VLOOKUP($F4994,类型描述及偏移量!$C:$H,5,FALSE)</f>
        <v>Yes</v>
      </c>
      <c r="Q4994" s="14" t="str">
        <f>VLOOKUP($F4994,类型描述及偏移量!$C:$H,6,FALSE)</f>
        <v>反转反馈</v>
      </c>
    </row>
    <row r="4995" hidden="1" spans="1:17">
      <c r="A4995" s="12" t="s">
        <v>128</v>
      </c>
      <c r="B4995" s="12" t="str">
        <f t="shared" si="769"/>
        <v>M7_Comm</v>
      </c>
      <c r="C4995" s="12" t="str">
        <f t="shared" si="770"/>
        <v>ALARM</v>
      </c>
      <c r="D4995" s="12" t="str">
        <f t="shared" si="771"/>
        <v>BP_G120_var</v>
      </c>
      <c r="E4995" s="13" t="str">
        <f t="shared" si="772"/>
        <v>CHPF_M7_Comm_BP_G120_var</v>
      </c>
      <c r="F4995" s="14" t="str">
        <f t="shared" si="773"/>
        <v>BP_G120_var_ALARM</v>
      </c>
      <c r="G4995" s="10" t="str">
        <f t="shared" si="774"/>
        <v>CHPF_M7_Comm_ALARM</v>
      </c>
      <c r="H4995" s="10" t="str">
        <f>VLOOKUP(基本表格!E4995,起始地址定义!A:D,4,FALSE)&amp;" "&amp;Q4995</f>
        <v>2124+P3-M1 4#双螺旋运输机A 变频器通讯 变频器备用</v>
      </c>
      <c r="I4995" s="10" t="str">
        <f t="shared" si="775"/>
        <v>DB100,X1950.7</v>
      </c>
      <c r="J4995" s="13" t="str">
        <f>VLOOKUP(E4995,起始地址定义!A:D,2,FALSE)</f>
        <v>DB100</v>
      </c>
      <c r="K4995" s="12" t="str">
        <f t="shared" si="776"/>
        <v>X1950.7</v>
      </c>
      <c r="L4995" s="13">
        <f>VLOOKUP(E4995,起始地址定义!A:D,3,FALSE)</f>
        <v>1950</v>
      </c>
      <c r="M4995" s="14">
        <f>VLOOKUP($F4995,类型描述及偏移量!$C:$H,2,FALSE)</f>
        <v>0.699999999999989</v>
      </c>
      <c r="N4995" s="14" t="str">
        <f>VLOOKUP($F4995,类型描述及偏移量!$C:$H,3,FALSE)</f>
        <v>离散</v>
      </c>
      <c r="O4995" s="14" t="str">
        <f>VLOOKUP($F4995,类型描述及偏移量!$C:$H,4,FALSE)</f>
        <v>None</v>
      </c>
      <c r="P4995" s="14" t="str">
        <f>VLOOKUP($F4995,类型描述及偏移量!$C:$H,5,FALSE)</f>
        <v>Yes</v>
      </c>
      <c r="Q4995" s="14" t="str">
        <f>VLOOKUP($F4995,类型描述及偏移量!$C:$H,6,FALSE)</f>
        <v>变频器备用</v>
      </c>
    </row>
    <row r="4996" hidden="1" spans="1:17">
      <c r="A4996" s="12" t="s">
        <v>128</v>
      </c>
      <c r="B4996" s="12" t="str">
        <f t="shared" si="769"/>
        <v>M7_Comm</v>
      </c>
      <c r="C4996" s="12" t="str">
        <f t="shared" si="770"/>
        <v>Fault</v>
      </c>
      <c r="D4996" s="12" t="str">
        <f t="shared" si="771"/>
        <v>BP_G120_var</v>
      </c>
      <c r="E4996" s="13" t="str">
        <f t="shared" si="772"/>
        <v>CHPF_M7_Comm_BP_G120_var</v>
      </c>
      <c r="F4996" s="14" t="str">
        <f t="shared" si="773"/>
        <v>BP_G120_var_Fault</v>
      </c>
      <c r="G4996" s="10" t="str">
        <f t="shared" si="774"/>
        <v>CHPF_M7_Comm_Fault</v>
      </c>
      <c r="H4996" s="10" t="str">
        <f>VLOOKUP(基本表格!E4996,起始地址定义!A:D,4,FALSE)&amp;" "&amp;Q4996</f>
        <v>2124+P3-M1 4#双螺旋运输机A 变频器通讯 变频器报警</v>
      </c>
      <c r="I4996" s="10" t="str">
        <f t="shared" si="775"/>
        <v>DB100,X1951.0</v>
      </c>
      <c r="J4996" s="13" t="str">
        <f>VLOOKUP(E4996,起始地址定义!A:D,2,FALSE)</f>
        <v>DB100</v>
      </c>
      <c r="K4996" s="12" t="str">
        <f t="shared" si="776"/>
        <v>X1951.0</v>
      </c>
      <c r="L4996" s="13">
        <f>VLOOKUP(E4996,起始地址定义!A:D,3,FALSE)</f>
        <v>1950</v>
      </c>
      <c r="M4996" s="14">
        <f>VLOOKUP($F4996,类型描述及偏移量!$C:$H,2,FALSE)</f>
        <v>1</v>
      </c>
      <c r="N4996" s="14" t="str">
        <f>VLOOKUP($F4996,类型描述及偏移量!$C:$H,3,FALSE)</f>
        <v>离散</v>
      </c>
      <c r="O4996" s="14" t="str">
        <f>VLOOKUP($F4996,类型描述及偏移量!$C:$H,4,FALSE)</f>
        <v>On</v>
      </c>
      <c r="P4996" s="14" t="str">
        <f>VLOOKUP($F4996,类型描述及偏移量!$C:$H,5,FALSE)</f>
        <v>Yes</v>
      </c>
      <c r="Q4996" s="14" t="str">
        <f>VLOOKUP($F4996,类型描述及偏移量!$C:$H,6,FALSE)</f>
        <v>变频器报警</v>
      </c>
    </row>
    <row r="4997" hidden="1" spans="1:17">
      <c r="A4997" s="12" t="s">
        <v>128</v>
      </c>
      <c r="B4997" s="12" t="str">
        <f t="shared" si="769"/>
        <v>M7_Comm</v>
      </c>
      <c r="C4997" s="12" t="str">
        <f t="shared" si="770"/>
        <v>Warn_Code</v>
      </c>
      <c r="D4997" s="12" t="str">
        <f t="shared" si="771"/>
        <v>BP_G120_var</v>
      </c>
      <c r="E4997" s="13" t="str">
        <f t="shared" si="772"/>
        <v>CHPF_M7_Comm_BP_G120_var</v>
      </c>
      <c r="F4997" s="14" t="str">
        <f t="shared" si="773"/>
        <v>BP_G120_var_Warn_Code</v>
      </c>
      <c r="G4997" s="10" t="str">
        <f t="shared" si="774"/>
        <v>CHPF_M7_Comm_Warn_Code</v>
      </c>
      <c r="H4997" s="10" t="str">
        <f>VLOOKUP(基本表格!E4997,起始地址定义!A:D,4,FALSE)&amp;" "&amp;Q4997</f>
        <v>2124+P3-M1 4#双螺旋运输机A 变频器通讯 警告</v>
      </c>
      <c r="I4997" s="10" t="str">
        <f t="shared" si="775"/>
        <v>DB100,INT1952</v>
      </c>
      <c r="J4997" s="13" t="str">
        <f>VLOOKUP(E4997,起始地址定义!A:D,2,FALSE)</f>
        <v>DB100</v>
      </c>
      <c r="K4997" s="12" t="str">
        <f t="shared" si="776"/>
        <v>INT1952</v>
      </c>
      <c r="L4997" s="13">
        <f>VLOOKUP(E4997,起始地址定义!A:D,3,FALSE)</f>
        <v>1950</v>
      </c>
      <c r="M4997" s="14">
        <f>VLOOKUP($F4997,类型描述及偏移量!$C:$H,2,FALSE)</f>
        <v>2</v>
      </c>
      <c r="N4997" s="14" t="str">
        <f>VLOOKUP($F4997,类型描述及偏移量!$C:$H,3,FALSE)</f>
        <v>整型</v>
      </c>
      <c r="O4997" s="14" t="str">
        <f>VLOOKUP($F4997,类型描述及偏移量!$C:$H,4,FALSE)</f>
        <v>None</v>
      </c>
      <c r="P4997" s="14" t="str">
        <f>VLOOKUP($F4997,类型描述及偏移量!$C:$H,5,FALSE)</f>
        <v>Yes</v>
      </c>
      <c r="Q4997" s="14" t="str">
        <f>VLOOKUP($F4997,类型描述及偏移量!$C:$H,6,FALSE)</f>
        <v>警告</v>
      </c>
    </row>
    <row r="4998" hidden="1" spans="1:17">
      <c r="A4998" s="12" t="s">
        <v>128</v>
      </c>
      <c r="B4998" s="12" t="str">
        <f t="shared" si="769"/>
        <v>M7_Comm</v>
      </c>
      <c r="C4998" s="12" t="str">
        <f t="shared" si="770"/>
        <v>Fault_Code</v>
      </c>
      <c r="D4998" s="12" t="str">
        <f t="shared" si="771"/>
        <v>BP_G120_var</v>
      </c>
      <c r="E4998" s="13" t="str">
        <f t="shared" si="772"/>
        <v>CHPF_M7_Comm_BP_G120_var</v>
      </c>
      <c r="F4998" s="14" t="str">
        <f t="shared" si="773"/>
        <v>BP_G120_var_Fault_Code</v>
      </c>
      <c r="G4998" s="10" t="str">
        <f t="shared" si="774"/>
        <v>CHPF_M7_Comm_Fault_Code</v>
      </c>
      <c r="H4998" s="10" t="str">
        <f>VLOOKUP(基本表格!E4998,起始地址定义!A:D,4,FALSE)&amp;" "&amp;Q4998</f>
        <v>2124+P3-M1 4#双螺旋运输机A 变频器通讯 报警代码</v>
      </c>
      <c r="I4998" s="10" t="str">
        <f t="shared" si="775"/>
        <v>DB100,INT1954</v>
      </c>
      <c r="J4998" s="13" t="str">
        <f>VLOOKUP(E4998,起始地址定义!A:D,2,FALSE)</f>
        <v>DB100</v>
      </c>
      <c r="K4998" s="12" t="str">
        <f t="shared" si="776"/>
        <v>INT1954</v>
      </c>
      <c r="L4998" s="13">
        <f>VLOOKUP(E4998,起始地址定义!A:D,3,FALSE)</f>
        <v>1950</v>
      </c>
      <c r="M4998" s="14">
        <f>VLOOKUP($F4998,类型描述及偏移量!$C:$H,2,FALSE)</f>
        <v>4</v>
      </c>
      <c r="N4998" s="14" t="str">
        <f>VLOOKUP($F4998,类型描述及偏移量!$C:$H,3,FALSE)</f>
        <v>整型</v>
      </c>
      <c r="O4998" s="14" t="str">
        <f>VLOOKUP($F4998,类型描述及偏移量!$C:$H,4,FALSE)</f>
        <v>None</v>
      </c>
      <c r="P4998" s="14" t="str">
        <f>VLOOKUP($F4998,类型描述及偏移量!$C:$H,5,FALSE)</f>
        <v>Yes</v>
      </c>
      <c r="Q4998" s="14" t="str">
        <f>VLOOKUP($F4998,类型描述及偏移量!$C:$H,6,FALSE)</f>
        <v>报警代码</v>
      </c>
    </row>
    <row r="4999" hidden="1" spans="1:17">
      <c r="A4999" s="12" t="s">
        <v>128</v>
      </c>
      <c r="B4999" s="12" t="str">
        <f t="shared" si="769"/>
        <v>M7_Comm</v>
      </c>
      <c r="C4999" s="12" t="str">
        <f t="shared" si="770"/>
        <v>AV_Speed</v>
      </c>
      <c r="D4999" s="12" t="str">
        <f t="shared" si="771"/>
        <v>BP_G120_var</v>
      </c>
      <c r="E4999" s="13" t="str">
        <f t="shared" si="772"/>
        <v>CHPF_M7_Comm_BP_G120_var</v>
      </c>
      <c r="F4999" s="14" t="str">
        <f t="shared" si="773"/>
        <v>BP_G120_var_AV_Speed</v>
      </c>
      <c r="G4999" s="10" t="str">
        <f t="shared" si="774"/>
        <v>CHPF_M7_Comm_AV_Speed</v>
      </c>
      <c r="H4999" s="10" t="str">
        <f>VLOOKUP(基本表格!E4999,起始地址定义!A:D,4,FALSE)&amp;" "&amp;Q4999</f>
        <v>2124+P3-M1 4#双螺旋运输机A 变频器通讯 实际运行反馈速度</v>
      </c>
      <c r="I4999" s="10" t="str">
        <f t="shared" si="775"/>
        <v>DB100,REAL1956</v>
      </c>
      <c r="J4999" s="13" t="str">
        <f>VLOOKUP(E4999,起始地址定义!A:D,2,FALSE)</f>
        <v>DB100</v>
      </c>
      <c r="K4999" s="12" t="str">
        <f t="shared" si="776"/>
        <v>REAL1956</v>
      </c>
      <c r="L4999" s="13">
        <f>VLOOKUP(E4999,起始地址定义!A:D,3,FALSE)</f>
        <v>1950</v>
      </c>
      <c r="M4999" s="14">
        <f>VLOOKUP($F4999,类型描述及偏移量!$C:$H,2,FALSE)</f>
        <v>6</v>
      </c>
      <c r="N4999" s="14" t="str">
        <f>VLOOKUP($F4999,类型描述及偏移量!$C:$H,3,FALSE)</f>
        <v>实型</v>
      </c>
      <c r="O4999" s="14" t="str">
        <f>VLOOKUP($F4999,类型描述及偏移量!$C:$H,4,FALSE)</f>
        <v>None</v>
      </c>
      <c r="P4999" s="14" t="str">
        <f>VLOOKUP($F4999,类型描述及偏移量!$C:$H,5,FALSE)</f>
        <v>Yes</v>
      </c>
      <c r="Q4999" s="14" t="str">
        <f>VLOOKUP($F4999,类型描述及偏移量!$C:$H,6,FALSE)</f>
        <v>实际运行反馈速度</v>
      </c>
    </row>
    <row r="5000" hidden="1" spans="1:17">
      <c r="A5000" s="12" t="s">
        <v>128</v>
      </c>
      <c r="B5000" s="12" t="str">
        <f t="shared" si="769"/>
        <v>M7_Comm</v>
      </c>
      <c r="C5000" s="12" t="str">
        <f t="shared" si="770"/>
        <v>AV_Current</v>
      </c>
      <c r="D5000" s="12" t="str">
        <f t="shared" si="771"/>
        <v>BP_G120_var</v>
      </c>
      <c r="E5000" s="13" t="str">
        <f t="shared" si="772"/>
        <v>CHPF_M7_Comm_BP_G120_var</v>
      </c>
      <c r="F5000" s="14" t="str">
        <f t="shared" si="773"/>
        <v>BP_G120_var_AV_Current</v>
      </c>
      <c r="G5000" s="10" t="str">
        <f t="shared" si="774"/>
        <v>CHPF_M7_Comm_AV_Current</v>
      </c>
      <c r="H5000" s="10" t="str">
        <f>VLOOKUP(基本表格!E5000,起始地址定义!A:D,4,FALSE)&amp;" "&amp;Q5000</f>
        <v>2124+P3-M1 4#双螺旋运输机A 变频器通讯 实际运行反馈电流</v>
      </c>
      <c r="I5000" s="10" t="str">
        <f t="shared" si="775"/>
        <v>DB100,REAL1960</v>
      </c>
      <c r="J5000" s="13" t="str">
        <f>VLOOKUP(E5000,起始地址定义!A:D,2,FALSE)</f>
        <v>DB100</v>
      </c>
      <c r="K5000" s="12" t="str">
        <f t="shared" si="776"/>
        <v>REAL1960</v>
      </c>
      <c r="L5000" s="13">
        <f>VLOOKUP(E5000,起始地址定义!A:D,3,FALSE)</f>
        <v>1950</v>
      </c>
      <c r="M5000" s="14">
        <f>VLOOKUP($F5000,类型描述及偏移量!$C:$H,2,FALSE)</f>
        <v>10</v>
      </c>
      <c r="N5000" s="14" t="str">
        <f>VLOOKUP($F5000,类型描述及偏移量!$C:$H,3,FALSE)</f>
        <v>实型</v>
      </c>
      <c r="O5000" s="14" t="str">
        <f>VLOOKUP($F5000,类型描述及偏移量!$C:$H,4,FALSE)</f>
        <v>None</v>
      </c>
      <c r="P5000" s="14" t="str">
        <f>VLOOKUP($F5000,类型描述及偏移量!$C:$H,5,FALSE)</f>
        <v>Yes</v>
      </c>
      <c r="Q5000" s="14" t="str">
        <f>VLOOKUP($F5000,类型描述及偏移量!$C:$H,6,FALSE)</f>
        <v>实际运行反馈电流</v>
      </c>
    </row>
    <row r="5001" hidden="1" spans="1:17">
      <c r="A5001" s="12" t="s">
        <v>128</v>
      </c>
      <c r="B5001" s="12" t="str">
        <f t="shared" ref="B5001:B5008" si="777">"M"&amp;RIGHT(LEFT(B4878,FIND("_",B4878,1)-1),LEN(LEFT(B4878,FIND("_",B4878,1)-1))-1)+1&amp;"_"&amp;RIGHT(B4878,LEN(B4878)-FIND("_",B4878,1))</f>
        <v>M7_Comm</v>
      </c>
      <c r="C5001" s="12" t="str">
        <f t="shared" ref="C5001:C5008" si="778">C4878</f>
        <v>Torque</v>
      </c>
      <c r="D5001" s="12" t="str">
        <f t="shared" ref="D5001:D5008" si="779">D4878</f>
        <v>BP_G120_var</v>
      </c>
      <c r="E5001" s="13" t="str">
        <f t="shared" ref="E5001:E5008" si="780">A5001&amp;"_"&amp;B5001&amp;"_"&amp;D5001</f>
        <v>CHPF_M7_Comm_BP_G120_var</v>
      </c>
      <c r="F5001" s="14" t="str">
        <f t="shared" si="773"/>
        <v>BP_G120_var_Torque</v>
      </c>
      <c r="G5001" s="10" t="str">
        <f t="shared" si="774"/>
        <v>CHPF_M7_Comm_Torque</v>
      </c>
      <c r="H5001" s="10" t="str">
        <f>VLOOKUP(基本表格!E5001,起始地址定义!A:D,4,FALSE)&amp;" "&amp;Q5001</f>
        <v>2124+P3-M1 4#双螺旋运输机A 变频器通讯 转矩百分比</v>
      </c>
      <c r="I5001" s="10" t="str">
        <f t="shared" si="775"/>
        <v>DB100,REAL1964</v>
      </c>
      <c r="J5001" s="13" t="str">
        <f>VLOOKUP(E5001,起始地址定义!A:D,2,FALSE)</f>
        <v>DB100</v>
      </c>
      <c r="K5001" s="12" t="str">
        <f t="shared" si="776"/>
        <v>REAL1964</v>
      </c>
      <c r="L5001" s="13">
        <f>VLOOKUP(E5001,起始地址定义!A:D,3,FALSE)</f>
        <v>1950</v>
      </c>
      <c r="M5001" s="14">
        <f>VLOOKUP($F5001,类型描述及偏移量!$C:$H,2,FALSE)</f>
        <v>14</v>
      </c>
      <c r="N5001" s="14" t="str">
        <f>VLOOKUP($F5001,类型描述及偏移量!$C:$H,3,FALSE)</f>
        <v>实型</v>
      </c>
      <c r="O5001" s="14" t="str">
        <f>VLOOKUP($F5001,类型描述及偏移量!$C:$H,4,FALSE)</f>
        <v>None</v>
      </c>
      <c r="P5001" s="14" t="str">
        <f>VLOOKUP($F5001,类型描述及偏移量!$C:$H,5,FALSE)</f>
        <v>Yes</v>
      </c>
      <c r="Q5001" s="14" t="str">
        <f>VLOOKUP($F5001,类型描述及偏移量!$C:$H,6,FALSE)</f>
        <v>转矩百分比</v>
      </c>
    </row>
    <row r="5002" hidden="1" spans="1:17">
      <c r="A5002" s="12" t="s">
        <v>128</v>
      </c>
      <c r="B5002" s="12" t="str">
        <f t="shared" si="777"/>
        <v>M7_Comm</v>
      </c>
      <c r="C5002" s="12" t="str">
        <f t="shared" si="778"/>
        <v>SP_Speed</v>
      </c>
      <c r="D5002" s="12" t="str">
        <f t="shared" si="779"/>
        <v>BP_G120_var</v>
      </c>
      <c r="E5002" s="13" t="str">
        <f t="shared" si="780"/>
        <v>CHPF_M7_Comm_BP_G120_var</v>
      </c>
      <c r="F5002" s="14" t="str">
        <f t="shared" si="773"/>
        <v>BP_G120_var_SP_Speed</v>
      </c>
      <c r="G5002" s="10" t="str">
        <f t="shared" si="774"/>
        <v>CHPF_M7_Comm_SP_Speed</v>
      </c>
      <c r="H5002" s="10" t="str">
        <f>VLOOKUP(基本表格!E5002,起始地址定义!A:D,4,FALSE)&amp;" "&amp;Q5002</f>
        <v>2124+P3-M1 4#双螺旋运输机A 变频器通讯 给定速度</v>
      </c>
      <c r="I5002" s="10" t="str">
        <f t="shared" si="775"/>
        <v>DB100,REAL1968</v>
      </c>
      <c r="J5002" s="13" t="str">
        <f>VLOOKUP(E5002,起始地址定义!A:D,2,FALSE)</f>
        <v>DB100</v>
      </c>
      <c r="K5002" s="12" t="str">
        <f t="shared" si="776"/>
        <v>REAL1968</v>
      </c>
      <c r="L5002" s="13">
        <f>VLOOKUP(E5002,起始地址定义!A:D,3,FALSE)</f>
        <v>1950</v>
      </c>
      <c r="M5002" s="14">
        <f>VLOOKUP($F5002,类型描述及偏移量!$C:$H,2,FALSE)</f>
        <v>18</v>
      </c>
      <c r="N5002" s="14" t="str">
        <f>VLOOKUP($F5002,类型描述及偏移量!$C:$H,3,FALSE)</f>
        <v>实型</v>
      </c>
      <c r="O5002" s="14" t="str">
        <f>VLOOKUP($F5002,类型描述及偏移量!$C:$H,4,FALSE)</f>
        <v>None</v>
      </c>
      <c r="P5002" s="14" t="str">
        <f>VLOOKUP($F5002,类型描述及偏移量!$C:$H,5,FALSE)</f>
        <v>No</v>
      </c>
      <c r="Q5002" s="14" t="str">
        <f>VLOOKUP($F5002,类型描述及偏移量!$C:$H,6,FALSE)</f>
        <v>给定速度</v>
      </c>
    </row>
    <row r="5003" hidden="1" spans="1:17">
      <c r="A5003" s="12" t="s">
        <v>128</v>
      </c>
      <c r="B5003" s="12" t="str">
        <f t="shared" si="777"/>
        <v>M7_Comm</v>
      </c>
      <c r="C5003" s="12" t="str">
        <f t="shared" si="778"/>
        <v>SP_Ramp_UP</v>
      </c>
      <c r="D5003" s="12" t="str">
        <f t="shared" si="779"/>
        <v>BP_G120_var</v>
      </c>
      <c r="E5003" s="13" t="str">
        <f t="shared" si="780"/>
        <v>CHPF_M7_Comm_BP_G120_var</v>
      </c>
      <c r="F5003" s="14" t="str">
        <f t="shared" si="773"/>
        <v>BP_G120_var_SP_Ramp_UP</v>
      </c>
      <c r="G5003" s="10" t="str">
        <f t="shared" si="774"/>
        <v>CHPF_M7_Comm_SP_Ramp_UP</v>
      </c>
      <c r="H5003" s="10" t="str">
        <f>VLOOKUP(基本表格!E5003,起始地址定义!A:D,4,FALSE)&amp;" "&amp;Q5003</f>
        <v>2124+P3-M1 4#双螺旋运输机A 变频器通讯 加速时间</v>
      </c>
      <c r="I5003" s="10" t="str">
        <f t="shared" si="775"/>
        <v>DB100,REAL1972</v>
      </c>
      <c r="J5003" s="13" t="str">
        <f>VLOOKUP(E5003,起始地址定义!A:D,2,FALSE)</f>
        <v>DB100</v>
      </c>
      <c r="K5003" s="12" t="str">
        <f t="shared" si="776"/>
        <v>REAL1972</v>
      </c>
      <c r="L5003" s="13">
        <f>VLOOKUP(E5003,起始地址定义!A:D,3,FALSE)</f>
        <v>1950</v>
      </c>
      <c r="M5003" s="14">
        <f>VLOOKUP($F5003,类型描述及偏移量!$C:$H,2,FALSE)</f>
        <v>22</v>
      </c>
      <c r="N5003" s="14" t="str">
        <f>VLOOKUP($F5003,类型描述及偏移量!$C:$H,3,FALSE)</f>
        <v>实型</v>
      </c>
      <c r="O5003" s="14" t="str">
        <f>VLOOKUP($F5003,类型描述及偏移量!$C:$H,4,FALSE)</f>
        <v>None</v>
      </c>
      <c r="P5003" s="14" t="str">
        <f>VLOOKUP($F5003,类型描述及偏移量!$C:$H,5,FALSE)</f>
        <v>No</v>
      </c>
      <c r="Q5003" s="14" t="str">
        <f>VLOOKUP($F5003,类型描述及偏移量!$C:$H,6,FALSE)</f>
        <v>加速时间</v>
      </c>
    </row>
    <row r="5004" hidden="1" spans="1:17">
      <c r="A5004" s="12" t="s">
        <v>128</v>
      </c>
      <c r="B5004" s="12" t="str">
        <f t="shared" si="777"/>
        <v>M7_Comm</v>
      </c>
      <c r="C5004" s="12" t="str">
        <f t="shared" si="778"/>
        <v>SP_Ramp_Down</v>
      </c>
      <c r="D5004" s="12" t="str">
        <f t="shared" si="779"/>
        <v>BP_G120_var</v>
      </c>
      <c r="E5004" s="13" t="str">
        <f t="shared" si="780"/>
        <v>CHPF_M7_Comm_BP_G120_var</v>
      </c>
      <c r="F5004" s="14" t="str">
        <f t="shared" si="773"/>
        <v>BP_G120_var_SP_Ramp_Down</v>
      </c>
      <c r="G5004" s="10" t="str">
        <f t="shared" si="774"/>
        <v>CHPF_M7_Comm_SP_Ramp_Down</v>
      </c>
      <c r="H5004" s="10" t="str">
        <f>VLOOKUP(基本表格!E5004,起始地址定义!A:D,4,FALSE)&amp;" "&amp;Q5004</f>
        <v>2124+P3-M1 4#双螺旋运输机A 变频器通讯 减速时间</v>
      </c>
      <c r="I5004" s="10" t="str">
        <f t="shared" si="775"/>
        <v>DB100,REAL1976</v>
      </c>
      <c r="J5004" s="13" t="str">
        <f>VLOOKUP(E5004,起始地址定义!A:D,2,FALSE)</f>
        <v>DB100</v>
      </c>
      <c r="K5004" s="12" t="str">
        <f t="shared" si="776"/>
        <v>REAL1976</v>
      </c>
      <c r="L5004" s="13">
        <f>VLOOKUP(E5004,起始地址定义!A:D,3,FALSE)</f>
        <v>1950</v>
      </c>
      <c r="M5004" s="14">
        <f>VLOOKUP($F5004,类型描述及偏移量!$C:$H,2,FALSE)</f>
        <v>26</v>
      </c>
      <c r="N5004" s="14" t="str">
        <f>VLOOKUP($F5004,类型描述及偏移量!$C:$H,3,FALSE)</f>
        <v>实型</v>
      </c>
      <c r="O5004" s="14" t="str">
        <f>VLOOKUP($F5004,类型描述及偏移量!$C:$H,4,FALSE)</f>
        <v>None</v>
      </c>
      <c r="P5004" s="14" t="str">
        <f>VLOOKUP($F5004,类型描述及偏移量!$C:$H,5,FALSE)</f>
        <v>No</v>
      </c>
      <c r="Q5004" s="14" t="str">
        <f>VLOOKUP($F5004,类型描述及偏移量!$C:$H,6,FALSE)</f>
        <v>减速时间</v>
      </c>
    </row>
    <row r="5005" hidden="1" spans="1:17">
      <c r="A5005" s="12" t="s">
        <v>128</v>
      </c>
      <c r="B5005" s="12" t="str">
        <f t="shared" si="777"/>
        <v>M7_Comm</v>
      </c>
      <c r="C5005" s="12" t="str">
        <f t="shared" si="778"/>
        <v>Max_Spd</v>
      </c>
      <c r="D5005" s="12" t="str">
        <f t="shared" si="779"/>
        <v>BP_G120_var</v>
      </c>
      <c r="E5005" s="13" t="str">
        <f t="shared" si="780"/>
        <v>CHPF_M7_Comm_BP_G120_var</v>
      </c>
      <c r="F5005" s="14" t="str">
        <f t="shared" si="773"/>
        <v>BP_G120_var_Max_Spd</v>
      </c>
      <c r="G5005" s="10" t="str">
        <f t="shared" si="774"/>
        <v>CHPF_M7_Comm_Max_Spd</v>
      </c>
      <c r="H5005" s="10" t="str">
        <f>VLOOKUP(基本表格!E5005,起始地址定义!A:D,4,FALSE)&amp;" "&amp;Q5005</f>
        <v>2124+P3-M1 4#双螺旋运输机A 变频器通讯 最大频率</v>
      </c>
      <c r="I5005" s="10" t="str">
        <f t="shared" si="775"/>
        <v>DB100,REAL1980</v>
      </c>
      <c r="J5005" s="13" t="str">
        <f>VLOOKUP(E5005,起始地址定义!A:D,2,FALSE)</f>
        <v>DB100</v>
      </c>
      <c r="K5005" s="12" t="str">
        <f t="shared" si="776"/>
        <v>REAL1980</v>
      </c>
      <c r="L5005" s="13">
        <f>VLOOKUP(E5005,起始地址定义!A:D,3,FALSE)</f>
        <v>1950</v>
      </c>
      <c r="M5005" s="14">
        <f>VLOOKUP($F5005,类型描述及偏移量!$C:$H,2,FALSE)</f>
        <v>30</v>
      </c>
      <c r="N5005" s="14" t="str">
        <f>VLOOKUP($F5005,类型描述及偏移量!$C:$H,3,FALSE)</f>
        <v>实型</v>
      </c>
      <c r="O5005" s="14" t="str">
        <f>VLOOKUP($F5005,类型描述及偏移量!$C:$H,4,FALSE)</f>
        <v>None</v>
      </c>
      <c r="P5005" s="14" t="str">
        <f>VLOOKUP($F5005,类型描述及偏移量!$C:$H,5,FALSE)</f>
        <v>No</v>
      </c>
      <c r="Q5005" s="14" t="str">
        <f>VLOOKUP($F5005,类型描述及偏移量!$C:$H,6,FALSE)</f>
        <v>最大频率</v>
      </c>
    </row>
    <row r="5006" hidden="1" spans="1:17">
      <c r="A5006" s="12" t="s">
        <v>128</v>
      </c>
      <c r="B5006" s="12" t="str">
        <f t="shared" si="777"/>
        <v>M7_Comm</v>
      </c>
      <c r="C5006" s="12" t="str">
        <f t="shared" si="778"/>
        <v>Min_Spd</v>
      </c>
      <c r="D5006" s="12" t="str">
        <f t="shared" si="779"/>
        <v>BP_G120_var</v>
      </c>
      <c r="E5006" s="13" t="str">
        <f t="shared" si="780"/>
        <v>CHPF_M7_Comm_BP_G120_var</v>
      </c>
      <c r="F5006" s="14" t="str">
        <f t="shared" si="773"/>
        <v>BP_G120_var_Min_Spd</v>
      </c>
      <c r="G5006" s="10" t="str">
        <f t="shared" si="774"/>
        <v>CHPF_M7_Comm_Min_Spd</v>
      </c>
      <c r="H5006" s="10" t="str">
        <f>VLOOKUP(基本表格!E5006,起始地址定义!A:D,4,FALSE)&amp;" "&amp;Q5006</f>
        <v>2124+P3-M1 4#双螺旋运输机A 变频器通讯 最小频率</v>
      </c>
      <c r="I5006" s="10" t="str">
        <f t="shared" si="775"/>
        <v>DB100,REAL1984</v>
      </c>
      <c r="J5006" s="13" t="str">
        <f>VLOOKUP(E5006,起始地址定义!A:D,2,FALSE)</f>
        <v>DB100</v>
      </c>
      <c r="K5006" s="12" t="str">
        <f t="shared" si="776"/>
        <v>REAL1984</v>
      </c>
      <c r="L5006" s="13">
        <f>VLOOKUP(E5006,起始地址定义!A:D,3,FALSE)</f>
        <v>1950</v>
      </c>
      <c r="M5006" s="14">
        <f>VLOOKUP($F5006,类型描述及偏移量!$C:$H,2,FALSE)</f>
        <v>34</v>
      </c>
      <c r="N5006" s="14" t="str">
        <f>VLOOKUP($F5006,类型描述及偏移量!$C:$H,3,FALSE)</f>
        <v>实型</v>
      </c>
      <c r="O5006" s="14" t="str">
        <f>VLOOKUP($F5006,类型描述及偏移量!$C:$H,4,FALSE)</f>
        <v>None</v>
      </c>
      <c r="P5006" s="14" t="str">
        <f>VLOOKUP($F5006,类型描述及偏移量!$C:$H,5,FALSE)</f>
        <v>No</v>
      </c>
      <c r="Q5006" s="14" t="str">
        <f>VLOOKUP($F5006,类型描述及偏移量!$C:$H,6,FALSE)</f>
        <v>最小频率</v>
      </c>
    </row>
    <row r="5007" hidden="1" spans="1:17">
      <c r="A5007" s="12" t="s">
        <v>128</v>
      </c>
      <c r="B5007" s="12" t="str">
        <f t="shared" si="777"/>
        <v>M7_Comm</v>
      </c>
      <c r="C5007" s="12" t="str">
        <f t="shared" si="778"/>
        <v>Scaling_Speed</v>
      </c>
      <c r="D5007" s="12" t="str">
        <f t="shared" si="779"/>
        <v>BP_G120_var</v>
      </c>
      <c r="E5007" s="13" t="str">
        <f t="shared" si="780"/>
        <v>CHPF_M7_Comm_BP_G120_var</v>
      </c>
      <c r="F5007" s="14" t="str">
        <f t="shared" si="773"/>
        <v>BP_G120_var_Scaling_Speed</v>
      </c>
      <c r="G5007" s="10" t="str">
        <f t="shared" si="774"/>
        <v>CHPF_M7_Comm_Scaling_Speed</v>
      </c>
      <c r="H5007" s="10" t="str">
        <f>VLOOKUP(基本表格!E5007,起始地址定义!A:D,4,FALSE)&amp;" "&amp;Q5007</f>
        <v>2124+P3-M1 4#双螺旋运输机A 变频器通讯 多级速度</v>
      </c>
      <c r="I5007" s="10" t="str">
        <f t="shared" si="775"/>
        <v>DB100,REAL1988</v>
      </c>
      <c r="J5007" s="13" t="str">
        <f>VLOOKUP(E5007,起始地址定义!A:D,2,FALSE)</f>
        <v>DB100</v>
      </c>
      <c r="K5007" s="12" t="str">
        <f t="shared" si="776"/>
        <v>REAL1988</v>
      </c>
      <c r="L5007" s="13">
        <f>VLOOKUP(E5007,起始地址定义!A:D,3,FALSE)</f>
        <v>1950</v>
      </c>
      <c r="M5007" s="14">
        <f>VLOOKUP($F5007,类型描述及偏移量!$C:$H,2,FALSE)</f>
        <v>38</v>
      </c>
      <c r="N5007" s="14" t="str">
        <f>VLOOKUP($F5007,类型描述及偏移量!$C:$H,3,FALSE)</f>
        <v>实型</v>
      </c>
      <c r="O5007" s="14" t="str">
        <f>VLOOKUP($F5007,类型描述及偏移量!$C:$H,4,FALSE)</f>
        <v>None</v>
      </c>
      <c r="P5007" s="14" t="str">
        <f>VLOOKUP($F5007,类型描述及偏移量!$C:$H,5,FALSE)</f>
        <v>No</v>
      </c>
      <c r="Q5007" s="14" t="str">
        <f>VLOOKUP($F5007,类型描述及偏移量!$C:$H,6,FALSE)</f>
        <v>多级速度</v>
      </c>
    </row>
    <row r="5008" hidden="1" spans="1:17">
      <c r="A5008" s="12" t="s">
        <v>128</v>
      </c>
      <c r="B5008" s="12" t="str">
        <f t="shared" si="777"/>
        <v>M7_Comm</v>
      </c>
      <c r="C5008" s="12" t="str">
        <f t="shared" si="778"/>
        <v>Scaling_Ramp</v>
      </c>
      <c r="D5008" s="12" t="str">
        <f t="shared" si="779"/>
        <v>BP_G120_var</v>
      </c>
      <c r="E5008" s="13" t="str">
        <f t="shared" si="780"/>
        <v>CHPF_M7_Comm_BP_G120_var</v>
      </c>
      <c r="F5008" s="14" t="str">
        <f t="shared" si="773"/>
        <v>BP_G120_var_Scaling_Ramp</v>
      </c>
      <c r="G5008" s="10" t="str">
        <f t="shared" si="774"/>
        <v>CHPF_M7_Comm_Scaling_Ramp</v>
      </c>
      <c r="H5008" s="10" t="str">
        <f>VLOOKUP(基本表格!E5008,起始地址定义!A:D,4,FALSE)&amp;" "&amp;Q5008</f>
        <v>2124+P3-M1 4#双螺旋运输机A 变频器通讯 多级转速</v>
      </c>
      <c r="I5008" s="10" t="str">
        <f t="shared" si="775"/>
        <v>DB100,REAL1992</v>
      </c>
      <c r="J5008" s="13" t="str">
        <f>VLOOKUP(E5008,起始地址定义!A:D,2,FALSE)</f>
        <v>DB100</v>
      </c>
      <c r="K5008" s="12" t="str">
        <f t="shared" si="776"/>
        <v>REAL1992</v>
      </c>
      <c r="L5008" s="13">
        <f>VLOOKUP(E5008,起始地址定义!A:D,3,FALSE)</f>
        <v>1950</v>
      </c>
      <c r="M5008" s="14">
        <f>VLOOKUP($F5008,类型描述及偏移量!$C:$H,2,FALSE)</f>
        <v>42</v>
      </c>
      <c r="N5008" s="14" t="str">
        <f>VLOOKUP($F5008,类型描述及偏移量!$C:$H,3,FALSE)</f>
        <v>实型</v>
      </c>
      <c r="O5008" s="14" t="str">
        <f>VLOOKUP($F5008,类型描述及偏移量!$C:$H,4,FALSE)</f>
        <v>None</v>
      </c>
      <c r="P5008" s="14" t="str">
        <f>VLOOKUP($F5008,类型描述及偏移量!$C:$H,5,FALSE)</f>
        <v>No</v>
      </c>
      <c r="Q5008" s="14" t="str">
        <f>VLOOKUP($F5008,类型描述及偏移量!$C:$H,6,FALSE)</f>
        <v>多级转速</v>
      </c>
    </row>
    <row r="5009" hidden="1" spans="1:17">
      <c r="A5009" s="12" t="s">
        <v>128</v>
      </c>
      <c r="B5009" s="12" t="str">
        <f t="shared" ref="B5009:B5040" si="781">"M"&amp;RIGHT(LEFT(B4886,FIND("_",B4886,1)-1),LEN(LEFT(B4886,FIND("_",B4886,1)-1))-1)+1&amp;"_"&amp;RIGHT(B4886,LEN(B4886)-FIND("_",B4886,1))</f>
        <v>M7_ActRPM</v>
      </c>
      <c r="C5009" s="12" t="str">
        <f t="shared" ref="C5009:C5040" si="782">C4886</f>
        <v>HiProEN</v>
      </c>
      <c r="D5009" s="12" t="str">
        <f t="shared" ref="D5009:D5040" si="783">D4886</f>
        <v>BP_Value_var</v>
      </c>
      <c r="E5009" s="13" t="str">
        <f t="shared" ref="E5009:E5040" si="784">A5009&amp;"_"&amp;B5009&amp;"_"&amp;D5009</f>
        <v>CHPF_M7_ActRPM_BP_Value_var</v>
      </c>
      <c r="F5009" s="14" t="str">
        <f t="shared" ref="F5009:F5040" si="785">D5009&amp;"_"&amp;C5009</f>
        <v>BP_Value_var_HiProEN</v>
      </c>
      <c r="G5009" s="10" t="str">
        <f t="shared" ref="G5009:G5040" si="786">A5009&amp;"_"&amp;IF(B5009="DB","",B5009&amp;"_")&amp;C5009</f>
        <v>CHPF_M7_ActRPM_HiProEN</v>
      </c>
      <c r="H5009" s="10" t="str">
        <f>VLOOKUP(基本表格!E5009,起始地址定义!A:D,4,FALSE)&amp;" "&amp;Q5009</f>
        <v>2124+P3-M1 4#双螺旋运输机A 反馈转速 上限保护使能</v>
      </c>
      <c r="I5009" s="10" t="str">
        <f t="shared" ref="I5009:I5040" si="787">J5009&amp;","&amp;K5009</f>
        <v>DB100,X2000.3</v>
      </c>
      <c r="J5009" s="13" t="str">
        <f>VLOOKUP(E5009,起始地址定义!A:D,2,FALSE)</f>
        <v>DB100</v>
      </c>
      <c r="K5009" s="12" t="str">
        <f t="shared" ref="K5009:K5040" si="788">IF(N5009="离散","X",IF(N5009="实型","REAL","INT"))&amp;IF(N5009="离散",TEXT(L5009+M5009,"0.0"),L5009+M5009)</f>
        <v>X2000.3</v>
      </c>
      <c r="L5009" s="13">
        <f>VLOOKUP(E5009,起始地址定义!A:D,3,FALSE)</f>
        <v>2000</v>
      </c>
      <c r="M5009" s="14">
        <f>VLOOKUP($F5009,类型描述及偏移量!$C:$H,2,FALSE)</f>
        <v>0.299999999999997</v>
      </c>
      <c r="N5009" s="14" t="str">
        <f>VLOOKUP($F5009,类型描述及偏移量!$C:$H,3,FALSE)</f>
        <v>离散</v>
      </c>
      <c r="O5009" s="14" t="str">
        <f>VLOOKUP($F5009,类型描述及偏移量!$C:$H,4,FALSE)</f>
        <v>None</v>
      </c>
      <c r="P5009" s="14" t="str">
        <f>VLOOKUP($F5009,类型描述及偏移量!$C:$H,5,FALSE)</f>
        <v>No</v>
      </c>
      <c r="Q5009" s="14" t="str">
        <f>VLOOKUP($F5009,类型描述及偏移量!$C:$H,6,FALSE)</f>
        <v>上限保护使能</v>
      </c>
    </row>
    <row r="5010" hidden="1" spans="1:17">
      <c r="A5010" s="12" t="s">
        <v>128</v>
      </c>
      <c r="B5010" s="12" t="str">
        <f t="shared" si="781"/>
        <v>M7_ActRPM</v>
      </c>
      <c r="C5010" s="12" t="str">
        <f t="shared" si="782"/>
        <v>LoProEN</v>
      </c>
      <c r="D5010" s="12" t="str">
        <f t="shared" si="783"/>
        <v>BP_Value_var</v>
      </c>
      <c r="E5010" s="13" t="str">
        <f t="shared" si="784"/>
        <v>CHPF_M7_ActRPM_BP_Value_var</v>
      </c>
      <c r="F5010" s="14" t="str">
        <f t="shared" si="785"/>
        <v>BP_Value_var_LoProEN</v>
      </c>
      <c r="G5010" s="10" t="str">
        <f t="shared" si="786"/>
        <v>CHPF_M7_ActRPM_LoProEN</v>
      </c>
      <c r="H5010" s="10" t="str">
        <f>VLOOKUP(基本表格!E5010,起始地址定义!A:D,4,FALSE)&amp;" "&amp;Q5010</f>
        <v>2124+P3-M1 4#双螺旋运输机A 反馈转速 下限保护使能</v>
      </c>
      <c r="I5010" s="10" t="str">
        <f t="shared" si="787"/>
        <v>DB100,X2000.4</v>
      </c>
      <c r="J5010" s="13" t="str">
        <f>VLOOKUP(E5010,起始地址定义!A:D,2,FALSE)</f>
        <v>DB100</v>
      </c>
      <c r="K5010" s="12" t="str">
        <f t="shared" si="788"/>
        <v>X2000.4</v>
      </c>
      <c r="L5010" s="13">
        <f>VLOOKUP(E5010,起始地址定义!A:D,3,FALSE)</f>
        <v>2000</v>
      </c>
      <c r="M5010" s="14">
        <f>VLOOKUP($F5010,类型描述及偏移量!$C:$H,2,FALSE)</f>
        <v>0.399999999999999</v>
      </c>
      <c r="N5010" s="14" t="str">
        <f>VLOOKUP($F5010,类型描述及偏移量!$C:$H,3,FALSE)</f>
        <v>离散</v>
      </c>
      <c r="O5010" s="14" t="str">
        <f>VLOOKUP($F5010,类型描述及偏移量!$C:$H,4,FALSE)</f>
        <v>None</v>
      </c>
      <c r="P5010" s="14" t="str">
        <f>VLOOKUP($F5010,类型描述及偏移量!$C:$H,5,FALSE)</f>
        <v>No</v>
      </c>
      <c r="Q5010" s="14" t="str">
        <f>VLOOKUP($F5010,类型描述及偏移量!$C:$H,6,FALSE)</f>
        <v>下限保护使能</v>
      </c>
    </row>
    <row r="5011" hidden="1" spans="1:17">
      <c r="A5011" s="12" t="s">
        <v>128</v>
      </c>
      <c r="B5011" s="12" t="str">
        <f t="shared" si="781"/>
        <v>M7_ActRPM</v>
      </c>
      <c r="C5011" s="12" t="str">
        <f t="shared" si="782"/>
        <v>HiALM</v>
      </c>
      <c r="D5011" s="12" t="str">
        <f t="shared" si="783"/>
        <v>BP_Value_var</v>
      </c>
      <c r="E5011" s="13" t="str">
        <f t="shared" si="784"/>
        <v>CHPF_M7_ActRPM_BP_Value_var</v>
      </c>
      <c r="F5011" s="14" t="str">
        <f t="shared" si="785"/>
        <v>BP_Value_var_HiALM</v>
      </c>
      <c r="G5011" s="10" t="str">
        <f t="shared" si="786"/>
        <v>CHPF_M7_ActRPM_HiALM</v>
      </c>
      <c r="H5011" s="10" t="str">
        <f>VLOOKUP(基本表格!E5011,起始地址定义!A:D,4,FALSE)&amp;" "&amp;Q5011</f>
        <v>2124+P3-M1 4#双螺旋运输机A 反馈转速 上限报警</v>
      </c>
      <c r="I5011" s="10" t="str">
        <f t="shared" si="787"/>
        <v>DB100,X2000.5</v>
      </c>
      <c r="J5011" s="13" t="str">
        <f>VLOOKUP(E5011,起始地址定义!A:D,2,FALSE)</f>
        <v>DB100</v>
      </c>
      <c r="K5011" s="12" t="str">
        <f t="shared" si="788"/>
        <v>X2000.5</v>
      </c>
      <c r="L5011" s="13">
        <f>VLOOKUP(E5011,起始地址定义!A:D,3,FALSE)</f>
        <v>2000</v>
      </c>
      <c r="M5011" s="14">
        <f>VLOOKUP($F5011,类型描述及偏移量!$C:$H,2,FALSE)</f>
        <v>0.5</v>
      </c>
      <c r="N5011" s="14" t="str">
        <f>VLOOKUP($F5011,类型描述及偏移量!$C:$H,3,FALSE)</f>
        <v>离散</v>
      </c>
      <c r="O5011" s="14" t="str">
        <f>VLOOKUP($F5011,类型描述及偏移量!$C:$H,4,FALSE)</f>
        <v>None</v>
      </c>
      <c r="P5011" s="14" t="str">
        <f>VLOOKUP($F5011,类型描述及偏移量!$C:$H,5,FALSE)</f>
        <v>Yes</v>
      </c>
      <c r="Q5011" s="14" t="str">
        <f>VLOOKUP($F5011,类型描述及偏移量!$C:$H,6,FALSE)</f>
        <v>上限报警</v>
      </c>
    </row>
    <row r="5012" hidden="1" spans="1:17">
      <c r="A5012" s="12" t="s">
        <v>128</v>
      </c>
      <c r="B5012" s="12" t="str">
        <f t="shared" si="781"/>
        <v>M7_ActRPM</v>
      </c>
      <c r="C5012" s="12" t="str">
        <f t="shared" si="782"/>
        <v>LoALM</v>
      </c>
      <c r="D5012" s="12" t="str">
        <f t="shared" si="783"/>
        <v>BP_Value_var</v>
      </c>
      <c r="E5012" s="13" t="str">
        <f t="shared" si="784"/>
        <v>CHPF_M7_ActRPM_BP_Value_var</v>
      </c>
      <c r="F5012" s="14" t="str">
        <f t="shared" si="785"/>
        <v>BP_Value_var_LoALM</v>
      </c>
      <c r="G5012" s="10" t="str">
        <f t="shared" si="786"/>
        <v>CHPF_M7_ActRPM_LoALM</v>
      </c>
      <c r="H5012" s="10" t="str">
        <f>VLOOKUP(基本表格!E5012,起始地址定义!A:D,4,FALSE)&amp;" "&amp;Q5012</f>
        <v>2124+P3-M1 4#双螺旋运输机A 反馈转速 下限报警</v>
      </c>
      <c r="I5012" s="10" t="str">
        <f t="shared" si="787"/>
        <v>DB100,X2000.6</v>
      </c>
      <c r="J5012" s="13" t="str">
        <f>VLOOKUP(E5012,起始地址定义!A:D,2,FALSE)</f>
        <v>DB100</v>
      </c>
      <c r="K5012" s="12" t="str">
        <f t="shared" si="788"/>
        <v>X2000.6</v>
      </c>
      <c r="L5012" s="13">
        <f>VLOOKUP(E5012,起始地址定义!A:D,3,FALSE)</f>
        <v>2000</v>
      </c>
      <c r="M5012" s="14">
        <f>VLOOKUP($F5012,类型描述及偏移量!$C:$H,2,FALSE)</f>
        <v>0.600000000000001</v>
      </c>
      <c r="N5012" s="14" t="str">
        <f>VLOOKUP($F5012,类型描述及偏移量!$C:$H,3,FALSE)</f>
        <v>离散</v>
      </c>
      <c r="O5012" s="14" t="str">
        <f>VLOOKUP($F5012,类型描述及偏移量!$C:$H,4,FALSE)</f>
        <v>None</v>
      </c>
      <c r="P5012" s="14" t="str">
        <f>VLOOKUP($F5012,类型描述及偏移量!$C:$H,5,FALSE)</f>
        <v>Yes</v>
      </c>
      <c r="Q5012" s="14" t="str">
        <f>VLOOKUP($F5012,类型描述及偏移量!$C:$H,6,FALSE)</f>
        <v>下限报警</v>
      </c>
    </row>
    <row r="5013" hidden="1" spans="1:17">
      <c r="A5013" s="12" t="s">
        <v>128</v>
      </c>
      <c r="B5013" s="12" t="str">
        <f t="shared" si="781"/>
        <v>M7_ActRPM</v>
      </c>
      <c r="C5013" s="12" t="str">
        <f t="shared" si="782"/>
        <v>HiHiALM</v>
      </c>
      <c r="D5013" s="12" t="str">
        <f t="shared" si="783"/>
        <v>BP_Value_var</v>
      </c>
      <c r="E5013" s="13" t="str">
        <f t="shared" si="784"/>
        <v>CHPF_M7_ActRPM_BP_Value_var</v>
      </c>
      <c r="F5013" s="14" t="str">
        <f t="shared" si="785"/>
        <v>BP_Value_var_HiHiALM</v>
      </c>
      <c r="G5013" s="10" t="str">
        <f t="shared" si="786"/>
        <v>CHPF_M7_ActRPM_HiHiALM</v>
      </c>
      <c r="H5013" s="10" t="str">
        <f>VLOOKUP(基本表格!E5013,起始地址定义!A:D,4,FALSE)&amp;" "&amp;Q5013</f>
        <v>2124+P3-M1 4#双螺旋运输机A 反馈转速 上上限报警</v>
      </c>
      <c r="I5013" s="10" t="str">
        <f t="shared" si="787"/>
        <v>DB100,X2000.7</v>
      </c>
      <c r="J5013" s="13" t="str">
        <f>VLOOKUP(E5013,起始地址定义!A:D,2,FALSE)</f>
        <v>DB100</v>
      </c>
      <c r="K5013" s="12" t="str">
        <f t="shared" si="788"/>
        <v>X2000.7</v>
      </c>
      <c r="L5013" s="13">
        <f>VLOOKUP(E5013,起始地址定义!A:D,3,FALSE)</f>
        <v>2000</v>
      </c>
      <c r="M5013" s="14">
        <f>VLOOKUP($F5013,类型描述及偏移量!$C:$H,2,FALSE)</f>
        <v>0.700000000000003</v>
      </c>
      <c r="N5013" s="14" t="str">
        <f>VLOOKUP($F5013,类型描述及偏移量!$C:$H,3,FALSE)</f>
        <v>离散</v>
      </c>
      <c r="O5013" s="14" t="str">
        <f>VLOOKUP($F5013,类型描述及偏移量!$C:$H,4,FALSE)</f>
        <v>On</v>
      </c>
      <c r="P5013" s="14" t="str">
        <f>VLOOKUP($F5013,类型描述及偏移量!$C:$H,5,FALSE)</f>
        <v>Yes</v>
      </c>
      <c r="Q5013" s="14" t="str">
        <f>VLOOKUP($F5013,类型描述及偏移量!$C:$H,6,FALSE)</f>
        <v>上上限报警</v>
      </c>
    </row>
    <row r="5014" hidden="1" spans="1:17">
      <c r="A5014" s="12" t="s">
        <v>128</v>
      </c>
      <c r="B5014" s="12" t="str">
        <f t="shared" si="781"/>
        <v>M7_ActRPM</v>
      </c>
      <c r="C5014" s="12" t="str">
        <f t="shared" si="782"/>
        <v>LoLoALM</v>
      </c>
      <c r="D5014" s="12" t="str">
        <f t="shared" si="783"/>
        <v>BP_Value_var</v>
      </c>
      <c r="E5014" s="13" t="str">
        <f t="shared" si="784"/>
        <v>CHPF_M7_ActRPM_BP_Value_var</v>
      </c>
      <c r="F5014" s="14" t="str">
        <f t="shared" si="785"/>
        <v>BP_Value_var_LoLoALM</v>
      </c>
      <c r="G5014" s="10" t="str">
        <f t="shared" si="786"/>
        <v>CHPF_M7_ActRPM_LoLoALM</v>
      </c>
      <c r="H5014" s="10" t="str">
        <f>VLOOKUP(基本表格!E5014,起始地址定义!A:D,4,FALSE)&amp;" "&amp;Q5014</f>
        <v>2124+P3-M1 4#双螺旋运输机A 反馈转速 下下限报警</v>
      </c>
      <c r="I5014" s="10" t="str">
        <f t="shared" si="787"/>
        <v>DB100,X2001.0</v>
      </c>
      <c r="J5014" s="13" t="str">
        <f>VLOOKUP(E5014,起始地址定义!A:D,2,FALSE)</f>
        <v>DB100</v>
      </c>
      <c r="K5014" s="12" t="str">
        <f t="shared" si="788"/>
        <v>X2001.0</v>
      </c>
      <c r="L5014" s="13">
        <f>VLOOKUP(E5014,起始地址定义!A:D,3,FALSE)</f>
        <v>2000</v>
      </c>
      <c r="M5014" s="14">
        <f>VLOOKUP($F5014,类型描述及偏移量!$C:$H,2,FALSE)</f>
        <v>1</v>
      </c>
      <c r="N5014" s="14" t="str">
        <f>VLOOKUP($F5014,类型描述及偏移量!$C:$H,3,FALSE)</f>
        <v>离散</v>
      </c>
      <c r="O5014" s="14" t="str">
        <f>VLOOKUP($F5014,类型描述及偏移量!$C:$H,4,FALSE)</f>
        <v>On</v>
      </c>
      <c r="P5014" s="14" t="str">
        <f>VLOOKUP($F5014,类型描述及偏移量!$C:$H,5,FALSE)</f>
        <v>Yes</v>
      </c>
      <c r="Q5014" s="14" t="str">
        <f>VLOOKUP($F5014,类型描述及偏移量!$C:$H,6,FALSE)</f>
        <v>下下限报警</v>
      </c>
    </row>
    <row r="5015" hidden="1" spans="1:17">
      <c r="A5015" s="12" t="s">
        <v>128</v>
      </c>
      <c r="B5015" s="12" t="str">
        <f t="shared" si="781"/>
        <v>M7_ActRPM</v>
      </c>
      <c r="C5015" s="12" t="str">
        <f t="shared" si="782"/>
        <v>LimALM</v>
      </c>
      <c r="D5015" s="12" t="str">
        <f t="shared" si="783"/>
        <v>BP_Value_var</v>
      </c>
      <c r="E5015" s="13" t="str">
        <f t="shared" si="784"/>
        <v>CHPF_M7_ActRPM_BP_Value_var</v>
      </c>
      <c r="F5015" s="14" t="str">
        <f t="shared" si="785"/>
        <v>BP_Value_var_LimALM</v>
      </c>
      <c r="G5015" s="10" t="str">
        <f t="shared" si="786"/>
        <v>CHPF_M7_ActRPM_LimALM</v>
      </c>
      <c r="H5015" s="10" t="str">
        <f>VLOOKUP(基本表格!E5015,起始地址定义!A:D,4,FALSE)&amp;" "&amp;Q5015</f>
        <v>2124+P3-M1 4#双螺旋运输机A 反馈转速 极限报警</v>
      </c>
      <c r="I5015" s="10" t="str">
        <f t="shared" si="787"/>
        <v>DB100,X2001.1</v>
      </c>
      <c r="J5015" s="13" t="str">
        <f>VLOOKUP(E5015,起始地址定义!A:D,2,FALSE)</f>
        <v>DB100</v>
      </c>
      <c r="K5015" s="12" t="str">
        <f t="shared" si="788"/>
        <v>X2001.1</v>
      </c>
      <c r="L5015" s="13">
        <f>VLOOKUP(E5015,起始地址定义!A:D,3,FALSE)</f>
        <v>2000</v>
      </c>
      <c r="M5015" s="14">
        <f>VLOOKUP($F5015,类型描述及偏移量!$C:$H,2,FALSE)</f>
        <v>1.1</v>
      </c>
      <c r="N5015" s="14" t="str">
        <f>VLOOKUP($F5015,类型描述及偏移量!$C:$H,3,FALSE)</f>
        <v>离散</v>
      </c>
      <c r="O5015" s="14" t="str">
        <f>VLOOKUP($F5015,类型描述及偏移量!$C:$H,4,FALSE)</f>
        <v>On</v>
      </c>
      <c r="P5015" s="14" t="str">
        <f>VLOOKUP($F5015,类型描述及偏移量!$C:$H,5,FALSE)</f>
        <v>Yes</v>
      </c>
      <c r="Q5015" s="14" t="str">
        <f>VLOOKUP($F5015,类型描述及偏移量!$C:$H,6,FALSE)</f>
        <v>极限报警</v>
      </c>
    </row>
    <row r="5016" hidden="1" spans="1:17">
      <c r="A5016" s="12" t="s">
        <v>128</v>
      </c>
      <c r="B5016" s="12" t="str">
        <f t="shared" si="781"/>
        <v>M7_ActRPM</v>
      </c>
      <c r="C5016" s="12" t="str">
        <f t="shared" si="782"/>
        <v>LostALM</v>
      </c>
      <c r="D5016" s="12" t="str">
        <f t="shared" si="783"/>
        <v>BP_Value_var</v>
      </c>
      <c r="E5016" s="13" t="str">
        <f t="shared" si="784"/>
        <v>CHPF_M7_ActRPM_BP_Value_var</v>
      </c>
      <c r="F5016" s="14" t="str">
        <f t="shared" si="785"/>
        <v>BP_Value_var_LostALM</v>
      </c>
      <c r="G5016" s="10" t="str">
        <f t="shared" si="786"/>
        <v>CHPF_M7_ActRPM_LostALM</v>
      </c>
      <c r="H5016" s="10" t="str">
        <f>VLOOKUP(基本表格!E5016,起始地址定义!A:D,4,FALSE)&amp;" "&amp;Q5016</f>
        <v>2124+P3-M1 4#双螺旋运输机A 反馈转速 传感器断线报警</v>
      </c>
      <c r="I5016" s="10" t="str">
        <f t="shared" si="787"/>
        <v>DB100,X2001.2</v>
      </c>
      <c r="J5016" s="13" t="str">
        <f>VLOOKUP(E5016,起始地址定义!A:D,2,FALSE)</f>
        <v>DB100</v>
      </c>
      <c r="K5016" s="12" t="str">
        <f t="shared" si="788"/>
        <v>X2001.2</v>
      </c>
      <c r="L5016" s="13">
        <f>VLOOKUP(E5016,起始地址定义!A:D,3,FALSE)</f>
        <v>2000</v>
      </c>
      <c r="M5016" s="14">
        <f>VLOOKUP($F5016,类型描述及偏移量!$C:$H,2,FALSE)</f>
        <v>1.2</v>
      </c>
      <c r="N5016" s="14" t="str">
        <f>VLOOKUP($F5016,类型描述及偏移量!$C:$H,3,FALSE)</f>
        <v>离散</v>
      </c>
      <c r="O5016" s="14" t="str">
        <f>VLOOKUP($F5016,类型描述及偏移量!$C:$H,4,FALSE)</f>
        <v>On</v>
      </c>
      <c r="P5016" s="14" t="str">
        <f>VLOOKUP($F5016,类型描述及偏移量!$C:$H,5,FALSE)</f>
        <v>Yes</v>
      </c>
      <c r="Q5016" s="14" t="str">
        <f>VLOOKUP($F5016,类型描述及偏移量!$C:$H,6,FALSE)</f>
        <v>传感器断线报警</v>
      </c>
    </row>
    <row r="5017" hidden="1" spans="1:17">
      <c r="A5017" s="12" t="s">
        <v>128</v>
      </c>
      <c r="B5017" s="12" t="str">
        <f t="shared" si="781"/>
        <v>M7_ActRPM</v>
      </c>
      <c r="C5017" s="12" t="str">
        <f t="shared" si="782"/>
        <v>Code</v>
      </c>
      <c r="D5017" s="12" t="str">
        <f t="shared" si="783"/>
        <v>BP_Value_var</v>
      </c>
      <c r="E5017" s="13" t="str">
        <f t="shared" si="784"/>
        <v>CHPF_M7_ActRPM_BP_Value_var</v>
      </c>
      <c r="F5017" s="14" t="str">
        <f t="shared" si="785"/>
        <v>BP_Value_var_Code</v>
      </c>
      <c r="G5017" s="10" t="str">
        <f t="shared" si="786"/>
        <v>CHPF_M7_ActRPM_Code</v>
      </c>
      <c r="H5017" s="10" t="str">
        <f>VLOOKUP(基本表格!E5017,起始地址定义!A:D,4,FALSE)&amp;" "&amp;Q5017</f>
        <v>2124+P3-M1 4#双螺旋运输机A 反馈转速 实际内码</v>
      </c>
      <c r="I5017" s="10" t="str">
        <f t="shared" si="787"/>
        <v>DB100,INT2002</v>
      </c>
      <c r="J5017" s="13" t="str">
        <f>VLOOKUP(E5017,起始地址定义!A:D,2,FALSE)</f>
        <v>DB100</v>
      </c>
      <c r="K5017" s="12" t="str">
        <f t="shared" si="788"/>
        <v>INT2002</v>
      </c>
      <c r="L5017" s="13">
        <f>VLOOKUP(E5017,起始地址定义!A:D,3,FALSE)</f>
        <v>2000</v>
      </c>
      <c r="M5017" s="14">
        <f>VLOOKUP($F5017,类型描述及偏移量!$C:$H,2,FALSE)</f>
        <v>2</v>
      </c>
      <c r="N5017" s="14" t="str">
        <f>VLOOKUP($F5017,类型描述及偏移量!$C:$H,3,FALSE)</f>
        <v>整型</v>
      </c>
      <c r="O5017" s="14" t="str">
        <f>VLOOKUP($F5017,类型描述及偏移量!$C:$H,4,FALSE)</f>
        <v>None</v>
      </c>
      <c r="P5017" s="14" t="str">
        <f>VLOOKUP($F5017,类型描述及偏移量!$C:$H,5,FALSE)</f>
        <v>Yes</v>
      </c>
      <c r="Q5017" s="14" t="str">
        <f>VLOOKUP($F5017,类型描述及偏移量!$C:$H,6,FALSE)</f>
        <v>实际内码</v>
      </c>
    </row>
    <row r="5018" hidden="1" spans="1:17">
      <c r="A5018" s="12" t="s">
        <v>128</v>
      </c>
      <c r="B5018" s="12" t="str">
        <f t="shared" si="781"/>
        <v>M7_ActRPM</v>
      </c>
      <c r="C5018" s="12" t="str">
        <f t="shared" si="782"/>
        <v>Value</v>
      </c>
      <c r="D5018" s="12" t="str">
        <f t="shared" si="783"/>
        <v>BP_Value_var</v>
      </c>
      <c r="E5018" s="13" t="str">
        <f t="shared" si="784"/>
        <v>CHPF_M7_ActRPM_BP_Value_var</v>
      </c>
      <c r="F5018" s="14" t="str">
        <f t="shared" si="785"/>
        <v>BP_Value_var_Value</v>
      </c>
      <c r="G5018" s="10" t="str">
        <f t="shared" si="786"/>
        <v>CHPF_M7_ActRPM_Value</v>
      </c>
      <c r="H5018" s="10" t="str">
        <f>VLOOKUP(基本表格!E5018,起始地址定义!A:D,4,FALSE)&amp;" "&amp;Q5018</f>
        <v>2124+P3-M1 4#双螺旋运输机A 反馈转速 实际值</v>
      </c>
      <c r="I5018" s="10" t="str">
        <f t="shared" si="787"/>
        <v>DB100,REAL2006</v>
      </c>
      <c r="J5018" s="13" t="str">
        <f>VLOOKUP(E5018,起始地址定义!A:D,2,FALSE)</f>
        <v>DB100</v>
      </c>
      <c r="K5018" s="12" t="str">
        <f t="shared" si="788"/>
        <v>REAL2006</v>
      </c>
      <c r="L5018" s="13">
        <f>VLOOKUP(E5018,起始地址定义!A:D,3,FALSE)</f>
        <v>2000</v>
      </c>
      <c r="M5018" s="14">
        <f>VLOOKUP($F5018,类型描述及偏移量!$C:$H,2,FALSE)</f>
        <v>6</v>
      </c>
      <c r="N5018" s="14" t="str">
        <f>VLOOKUP($F5018,类型描述及偏移量!$C:$H,3,FALSE)</f>
        <v>实型</v>
      </c>
      <c r="O5018" s="14" t="str">
        <f>VLOOKUP($F5018,类型描述及偏移量!$C:$H,4,FALSE)</f>
        <v>None</v>
      </c>
      <c r="P5018" s="14" t="str">
        <f>VLOOKUP($F5018,类型描述及偏移量!$C:$H,5,FALSE)</f>
        <v>Yes</v>
      </c>
      <c r="Q5018" s="14" t="str">
        <f>VLOOKUP($F5018,类型描述及偏移量!$C:$H,6,FALSE)</f>
        <v>实际值</v>
      </c>
    </row>
    <row r="5019" hidden="1" spans="1:17">
      <c r="A5019" s="12" t="s">
        <v>128</v>
      </c>
      <c r="B5019" s="12" t="str">
        <f t="shared" si="781"/>
        <v>M7_ActRPM</v>
      </c>
      <c r="C5019" s="12" t="str">
        <f t="shared" si="782"/>
        <v>Range</v>
      </c>
      <c r="D5019" s="12" t="str">
        <f t="shared" si="783"/>
        <v>BP_Value_var</v>
      </c>
      <c r="E5019" s="13" t="str">
        <f t="shared" si="784"/>
        <v>CHPF_M7_ActRPM_BP_Value_var</v>
      </c>
      <c r="F5019" s="14" t="str">
        <f t="shared" si="785"/>
        <v>BP_Value_var_Range</v>
      </c>
      <c r="G5019" s="10" t="str">
        <f t="shared" si="786"/>
        <v>CHPF_M7_ActRPM_Range</v>
      </c>
      <c r="H5019" s="10" t="str">
        <f>VLOOKUP(基本表格!E5019,起始地址定义!A:D,4,FALSE)&amp;" "&amp;Q5019</f>
        <v>2124+P3-M1 4#双螺旋运输机A 反馈转速 量程</v>
      </c>
      <c r="I5019" s="10" t="str">
        <f t="shared" si="787"/>
        <v>DB100,REAL2010</v>
      </c>
      <c r="J5019" s="13" t="str">
        <f>VLOOKUP(E5019,起始地址定义!A:D,2,FALSE)</f>
        <v>DB100</v>
      </c>
      <c r="K5019" s="12" t="str">
        <f t="shared" si="788"/>
        <v>REAL2010</v>
      </c>
      <c r="L5019" s="13">
        <f>VLOOKUP(E5019,起始地址定义!A:D,3,FALSE)</f>
        <v>2000</v>
      </c>
      <c r="M5019" s="14">
        <f>VLOOKUP($F5019,类型描述及偏移量!$C:$H,2,FALSE)</f>
        <v>10</v>
      </c>
      <c r="N5019" s="14" t="str">
        <f>VLOOKUP($F5019,类型描述及偏移量!$C:$H,3,FALSE)</f>
        <v>实型</v>
      </c>
      <c r="O5019" s="14" t="str">
        <f>VLOOKUP($F5019,类型描述及偏移量!$C:$H,4,FALSE)</f>
        <v>None</v>
      </c>
      <c r="P5019" s="14" t="str">
        <f>VLOOKUP($F5019,类型描述及偏移量!$C:$H,5,FALSE)</f>
        <v>No</v>
      </c>
      <c r="Q5019" s="14" t="str">
        <f>VLOOKUP($F5019,类型描述及偏移量!$C:$H,6,FALSE)</f>
        <v>量程</v>
      </c>
    </row>
    <row r="5020" hidden="1" spans="1:17">
      <c r="A5020" s="12" t="s">
        <v>128</v>
      </c>
      <c r="B5020" s="12" t="str">
        <f t="shared" si="781"/>
        <v>M7_ActRPM</v>
      </c>
      <c r="C5020" s="12" t="str">
        <f t="shared" si="782"/>
        <v>Hi</v>
      </c>
      <c r="D5020" s="12" t="str">
        <f t="shared" si="783"/>
        <v>BP_Value_var</v>
      </c>
      <c r="E5020" s="13" t="str">
        <f t="shared" si="784"/>
        <v>CHPF_M7_ActRPM_BP_Value_var</v>
      </c>
      <c r="F5020" s="14" t="str">
        <f t="shared" si="785"/>
        <v>BP_Value_var_Hi</v>
      </c>
      <c r="G5020" s="10" t="str">
        <f t="shared" si="786"/>
        <v>CHPF_M7_ActRPM_Hi</v>
      </c>
      <c r="H5020" s="10" t="str">
        <f>VLOOKUP(基本表格!E5020,起始地址定义!A:D,4,FALSE)&amp;" "&amp;Q5020</f>
        <v>2124+P3-M1 4#双螺旋运输机A 反馈转速 上限值</v>
      </c>
      <c r="I5020" s="10" t="str">
        <f t="shared" si="787"/>
        <v>DB100,REAL2014</v>
      </c>
      <c r="J5020" s="13" t="str">
        <f>VLOOKUP(E5020,起始地址定义!A:D,2,FALSE)</f>
        <v>DB100</v>
      </c>
      <c r="K5020" s="12" t="str">
        <f t="shared" si="788"/>
        <v>REAL2014</v>
      </c>
      <c r="L5020" s="13">
        <f>VLOOKUP(E5020,起始地址定义!A:D,3,FALSE)</f>
        <v>2000</v>
      </c>
      <c r="M5020" s="14">
        <f>VLOOKUP($F5020,类型描述及偏移量!$C:$H,2,FALSE)</f>
        <v>14</v>
      </c>
      <c r="N5020" s="14" t="str">
        <f>VLOOKUP($F5020,类型描述及偏移量!$C:$H,3,FALSE)</f>
        <v>实型</v>
      </c>
      <c r="O5020" s="14" t="str">
        <f>VLOOKUP($F5020,类型描述及偏移量!$C:$H,4,FALSE)</f>
        <v>None</v>
      </c>
      <c r="P5020" s="14" t="str">
        <f>VLOOKUP($F5020,类型描述及偏移量!$C:$H,5,FALSE)</f>
        <v>No</v>
      </c>
      <c r="Q5020" s="14" t="str">
        <f>VLOOKUP($F5020,类型描述及偏移量!$C:$H,6,FALSE)</f>
        <v>上限值</v>
      </c>
    </row>
    <row r="5021" hidden="1" spans="1:17">
      <c r="A5021" s="12" t="s">
        <v>128</v>
      </c>
      <c r="B5021" s="12" t="str">
        <f t="shared" si="781"/>
        <v>M7_ActRPM</v>
      </c>
      <c r="C5021" s="12" t="str">
        <f t="shared" si="782"/>
        <v>Lo</v>
      </c>
      <c r="D5021" s="12" t="str">
        <f t="shared" si="783"/>
        <v>BP_Value_var</v>
      </c>
      <c r="E5021" s="13" t="str">
        <f t="shared" si="784"/>
        <v>CHPF_M7_ActRPM_BP_Value_var</v>
      </c>
      <c r="F5021" s="14" t="str">
        <f t="shared" si="785"/>
        <v>BP_Value_var_Lo</v>
      </c>
      <c r="G5021" s="10" t="str">
        <f t="shared" si="786"/>
        <v>CHPF_M7_ActRPM_Lo</v>
      </c>
      <c r="H5021" s="10" t="str">
        <f>VLOOKUP(基本表格!E5021,起始地址定义!A:D,4,FALSE)&amp;" "&amp;Q5021</f>
        <v>2124+P3-M1 4#双螺旋运输机A 反馈转速 下限值</v>
      </c>
      <c r="I5021" s="10" t="str">
        <f t="shared" si="787"/>
        <v>DB100,REAL2018</v>
      </c>
      <c r="J5021" s="13" t="str">
        <f>VLOOKUP(E5021,起始地址定义!A:D,2,FALSE)</f>
        <v>DB100</v>
      </c>
      <c r="K5021" s="12" t="str">
        <f t="shared" si="788"/>
        <v>REAL2018</v>
      </c>
      <c r="L5021" s="13">
        <f>VLOOKUP(E5021,起始地址定义!A:D,3,FALSE)</f>
        <v>2000</v>
      </c>
      <c r="M5021" s="14">
        <f>VLOOKUP($F5021,类型描述及偏移量!$C:$H,2,FALSE)</f>
        <v>18</v>
      </c>
      <c r="N5021" s="14" t="str">
        <f>VLOOKUP($F5021,类型描述及偏移量!$C:$H,3,FALSE)</f>
        <v>实型</v>
      </c>
      <c r="O5021" s="14" t="str">
        <f>VLOOKUP($F5021,类型描述及偏移量!$C:$H,4,FALSE)</f>
        <v>None</v>
      </c>
      <c r="P5021" s="14" t="str">
        <f>VLOOKUP($F5021,类型描述及偏移量!$C:$H,5,FALSE)</f>
        <v>No</v>
      </c>
      <c r="Q5021" s="14" t="str">
        <f>VLOOKUP($F5021,类型描述及偏移量!$C:$H,6,FALSE)</f>
        <v>下限值</v>
      </c>
    </row>
    <row r="5022" hidden="1" spans="1:17">
      <c r="A5022" s="12" t="s">
        <v>128</v>
      </c>
      <c r="B5022" s="12" t="str">
        <f t="shared" si="781"/>
        <v>M7_ActRPM</v>
      </c>
      <c r="C5022" s="12" t="str">
        <f t="shared" si="782"/>
        <v>HiHi</v>
      </c>
      <c r="D5022" s="12" t="str">
        <f t="shared" si="783"/>
        <v>BP_Value_var</v>
      </c>
      <c r="E5022" s="13" t="str">
        <f t="shared" si="784"/>
        <v>CHPF_M7_ActRPM_BP_Value_var</v>
      </c>
      <c r="F5022" s="14" t="str">
        <f t="shared" si="785"/>
        <v>BP_Value_var_HiHi</v>
      </c>
      <c r="G5022" s="10" t="str">
        <f t="shared" si="786"/>
        <v>CHPF_M7_ActRPM_HiHi</v>
      </c>
      <c r="H5022" s="10" t="str">
        <f>VLOOKUP(基本表格!E5022,起始地址定义!A:D,4,FALSE)&amp;" "&amp;Q5022</f>
        <v>2124+P3-M1 4#双螺旋运输机A 反馈转速 上上限值</v>
      </c>
      <c r="I5022" s="10" t="str">
        <f t="shared" si="787"/>
        <v>DB100,REAL2022</v>
      </c>
      <c r="J5022" s="13" t="str">
        <f>VLOOKUP(E5022,起始地址定义!A:D,2,FALSE)</f>
        <v>DB100</v>
      </c>
      <c r="K5022" s="12" t="str">
        <f t="shared" si="788"/>
        <v>REAL2022</v>
      </c>
      <c r="L5022" s="13">
        <f>VLOOKUP(E5022,起始地址定义!A:D,3,FALSE)</f>
        <v>2000</v>
      </c>
      <c r="M5022" s="14">
        <f>VLOOKUP($F5022,类型描述及偏移量!$C:$H,2,FALSE)</f>
        <v>22</v>
      </c>
      <c r="N5022" s="14" t="str">
        <f>VLOOKUP($F5022,类型描述及偏移量!$C:$H,3,FALSE)</f>
        <v>实型</v>
      </c>
      <c r="O5022" s="14" t="str">
        <f>VLOOKUP($F5022,类型描述及偏移量!$C:$H,4,FALSE)</f>
        <v>None</v>
      </c>
      <c r="P5022" s="14" t="str">
        <f>VLOOKUP($F5022,类型描述及偏移量!$C:$H,5,FALSE)</f>
        <v>No</v>
      </c>
      <c r="Q5022" s="14" t="str">
        <f>VLOOKUP($F5022,类型描述及偏移量!$C:$H,6,FALSE)</f>
        <v>上上限值</v>
      </c>
    </row>
    <row r="5023" hidden="1" spans="1:17">
      <c r="A5023" s="12" t="s">
        <v>128</v>
      </c>
      <c r="B5023" s="12" t="str">
        <f t="shared" si="781"/>
        <v>M7_ActRPM</v>
      </c>
      <c r="C5023" s="12" t="str">
        <f t="shared" si="782"/>
        <v>LoLo</v>
      </c>
      <c r="D5023" s="12" t="str">
        <f t="shared" si="783"/>
        <v>BP_Value_var</v>
      </c>
      <c r="E5023" s="13" t="str">
        <f t="shared" si="784"/>
        <v>CHPF_M7_ActRPM_BP_Value_var</v>
      </c>
      <c r="F5023" s="14" t="str">
        <f t="shared" si="785"/>
        <v>BP_Value_var_LoLo</v>
      </c>
      <c r="G5023" s="10" t="str">
        <f t="shared" si="786"/>
        <v>CHPF_M7_ActRPM_LoLo</v>
      </c>
      <c r="H5023" s="10" t="str">
        <f>VLOOKUP(基本表格!E5023,起始地址定义!A:D,4,FALSE)&amp;" "&amp;Q5023</f>
        <v>2124+P3-M1 4#双螺旋运输机A 反馈转速 下下限值</v>
      </c>
      <c r="I5023" s="10" t="str">
        <f t="shared" si="787"/>
        <v>DB100,REAL2026</v>
      </c>
      <c r="J5023" s="13" t="str">
        <f>VLOOKUP(E5023,起始地址定义!A:D,2,FALSE)</f>
        <v>DB100</v>
      </c>
      <c r="K5023" s="12" t="str">
        <f t="shared" si="788"/>
        <v>REAL2026</v>
      </c>
      <c r="L5023" s="13">
        <f>VLOOKUP(E5023,起始地址定义!A:D,3,FALSE)</f>
        <v>2000</v>
      </c>
      <c r="M5023" s="14">
        <f>VLOOKUP($F5023,类型描述及偏移量!$C:$H,2,FALSE)</f>
        <v>26</v>
      </c>
      <c r="N5023" s="14" t="str">
        <f>VLOOKUP($F5023,类型描述及偏移量!$C:$H,3,FALSE)</f>
        <v>实型</v>
      </c>
      <c r="O5023" s="14" t="str">
        <f>VLOOKUP($F5023,类型描述及偏移量!$C:$H,4,FALSE)</f>
        <v>None</v>
      </c>
      <c r="P5023" s="14" t="str">
        <f>VLOOKUP($F5023,类型描述及偏移量!$C:$H,5,FALSE)</f>
        <v>No</v>
      </c>
      <c r="Q5023" s="14" t="str">
        <f>VLOOKUP($F5023,类型描述及偏移量!$C:$H,6,FALSE)</f>
        <v>下下限值</v>
      </c>
    </row>
    <row r="5024" hidden="1" spans="1:17">
      <c r="A5024" s="12" t="s">
        <v>128</v>
      </c>
      <c r="B5024" s="12" t="str">
        <f t="shared" si="781"/>
        <v>M7_Current</v>
      </c>
      <c r="C5024" s="12" t="str">
        <f t="shared" si="782"/>
        <v>HiProEN</v>
      </c>
      <c r="D5024" s="12" t="str">
        <f t="shared" si="783"/>
        <v>BP_Value_var</v>
      </c>
      <c r="E5024" s="13" t="str">
        <f t="shared" si="784"/>
        <v>CHPF_M7_Current_BP_Value_var</v>
      </c>
      <c r="F5024" s="14" t="str">
        <f t="shared" si="785"/>
        <v>BP_Value_var_HiProEN</v>
      </c>
      <c r="G5024" s="10" t="str">
        <f t="shared" si="786"/>
        <v>CHPF_M7_Current_HiProEN</v>
      </c>
      <c r="H5024" s="10" t="str">
        <f>VLOOKUP(基本表格!E5024,起始地址定义!A:D,4,FALSE)&amp;" "&amp;Q5024</f>
        <v>2124+P3-M1 4#双螺旋运输机A 反馈电流 上限保护使能</v>
      </c>
      <c r="I5024" s="10" t="str">
        <f t="shared" si="787"/>
        <v>DB100,X2050.3</v>
      </c>
      <c r="J5024" s="13" t="str">
        <f>VLOOKUP(E5024,起始地址定义!A:D,2,FALSE)</f>
        <v>DB100</v>
      </c>
      <c r="K5024" s="12" t="str">
        <f t="shared" si="788"/>
        <v>X2050.3</v>
      </c>
      <c r="L5024" s="13">
        <f>VLOOKUP(E5024,起始地址定义!A:D,3,FALSE)</f>
        <v>2050</v>
      </c>
      <c r="M5024" s="14">
        <f>VLOOKUP($F5024,类型描述及偏移量!$C:$H,2,FALSE)</f>
        <v>0.299999999999997</v>
      </c>
      <c r="N5024" s="14" t="str">
        <f>VLOOKUP($F5024,类型描述及偏移量!$C:$H,3,FALSE)</f>
        <v>离散</v>
      </c>
      <c r="O5024" s="14" t="str">
        <f>VLOOKUP($F5024,类型描述及偏移量!$C:$H,4,FALSE)</f>
        <v>None</v>
      </c>
      <c r="P5024" s="14" t="str">
        <f>VLOOKUP($F5024,类型描述及偏移量!$C:$H,5,FALSE)</f>
        <v>No</v>
      </c>
      <c r="Q5024" s="14" t="str">
        <f>VLOOKUP($F5024,类型描述及偏移量!$C:$H,6,FALSE)</f>
        <v>上限保护使能</v>
      </c>
    </row>
    <row r="5025" hidden="1" spans="1:17">
      <c r="A5025" s="12" t="s">
        <v>128</v>
      </c>
      <c r="B5025" s="12" t="str">
        <f t="shared" si="781"/>
        <v>M7_Current</v>
      </c>
      <c r="C5025" s="12" t="str">
        <f t="shared" si="782"/>
        <v>LoProEN</v>
      </c>
      <c r="D5025" s="12" t="str">
        <f t="shared" si="783"/>
        <v>BP_Value_var</v>
      </c>
      <c r="E5025" s="13" t="str">
        <f t="shared" si="784"/>
        <v>CHPF_M7_Current_BP_Value_var</v>
      </c>
      <c r="F5025" s="14" t="str">
        <f t="shared" si="785"/>
        <v>BP_Value_var_LoProEN</v>
      </c>
      <c r="G5025" s="10" t="str">
        <f t="shared" si="786"/>
        <v>CHPF_M7_Current_LoProEN</v>
      </c>
      <c r="H5025" s="10" t="str">
        <f>VLOOKUP(基本表格!E5025,起始地址定义!A:D,4,FALSE)&amp;" "&amp;Q5025</f>
        <v>2124+P3-M1 4#双螺旋运输机A 反馈电流 下限保护使能</v>
      </c>
      <c r="I5025" s="10" t="str">
        <f t="shared" si="787"/>
        <v>DB100,X2050.4</v>
      </c>
      <c r="J5025" s="13" t="str">
        <f>VLOOKUP(E5025,起始地址定义!A:D,2,FALSE)</f>
        <v>DB100</v>
      </c>
      <c r="K5025" s="12" t="str">
        <f t="shared" si="788"/>
        <v>X2050.4</v>
      </c>
      <c r="L5025" s="13">
        <f>VLOOKUP(E5025,起始地址定义!A:D,3,FALSE)</f>
        <v>2050</v>
      </c>
      <c r="M5025" s="14">
        <f>VLOOKUP($F5025,类型描述及偏移量!$C:$H,2,FALSE)</f>
        <v>0.399999999999999</v>
      </c>
      <c r="N5025" s="14" t="str">
        <f>VLOOKUP($F5025,类型描述及偏移量!$C:$H,3,FALSE)</f>
        <v>离散</v>
      </c>
      <c r="O5025" s="14" t="str">
        <f>VLOOKUP($F5025,类型描述及偏移量!$C:$H,4,FALSE)</f>
        <v>None</v>
      </c>
      <c r="P5025" s="14" t="str">
        <f>VLOOKUP($F5025,类型描述及偏移量!$C:$H,5,FALSE)</f>
        <v>No</v>
      </c>
      <c r="Q5025" s="14" t="str">
        <f>VLOOKUP($F5025,类型描述及偏移量!$C:$H,6,FALSE)</f>
        <v>下限保护使能</v>
      </c>
    </row>
    <row r="5026" hidden="1" spans="1:17">
      <c r="A5026" s="12" t="s">
        <v>128</v>
      </c>
      <c r="B5026" s="12" t="str">
        <f t="shared" si="781"/>
        <v>M7_Current</v>
      </c>
      <c r="C5026" s="12" t="str">
        <f t="shared" si="782"/>
        <v>HiALM</v>
      </c>
      <c r="D5026" s="12" t="str">
        <f t="shared" si="783"/>
        <v>BP_Value_var</v>
      </c>
      <c r="E5026" s="13" t="str">
        <f t="shared" si="784"/>
        <v>CHPF_M7_Current_BP_Value_var</v>
      </c>
      <c r="F5026" s="14" t="str">
        <f t="shared" si="785"/>
        <v>BP_Value_var_HiALM</v>
      </c>
      <c r="G5026" s="10" t="str">
        <f t="shared" si="786"/>
        <v>CHPF_M7_Current_HiALM</v>
      </c>
      <c r="H5026" s="10" t="str">
        <f>VLOOKUP(基本表格!E5026,起始地址定义!A:D,4,FALSE)&amp;" "&amp;Q5026</f>
        <v>2124+P3-M1 4#双螺旋运输机A 反馈电流 上限报警</v>
      </c>
      <c r="I5026" s="10" t="str">
        <f t="shared" si="787"/>
        <v>DB100,X2050.5</v>
      </c>
      <c r="J5026" s="13" t="str">
        <f>VLOOKUP(E5026,起始地址定义!A:D,2,FALSE)</f>
        <v>DB100</v>
      </c>
      <c r="K5026" s="12" t="str">
        <f t="shared" si="788"/>
        <v>X2050.5</v>
      </c>
      <c r="L5026" s="13">
        <f>VLOOKUP(E5026,起始地址定义!A:D,3,FALSE)</f>
        <v>2050</v>
      </c>
      <c r="M5026" s="14">
        <f>VLOOKUP($F5026,类型描述及偏移量!$C:$H,2,FALSE)</f>
        <v>0.5</v>
      </c>
      <c r="N5026" s="14" t="str">
        <f>VLOOKUP($F5026,类型描述及偏移量!$C:$H,3,FALSE)</f>
        <v>离散</v>
      </c>
      <c r="O5026" s="14" t="str">
        <f>VLOOKUP($F5026,类型描述及偏移量!$C:$H,4,FALSE)</f>
        <v>None</v>
      </c>
      <c r="P5026" s="14" t="str">
        <f>VLOOKUP($F5026,类型描述及偏移量!$C:$H,5,FALSE)</f>
        <v>Yes</v>
      </c>
      <c r="Q5026" s="14" t="str">
        <f>VLOOKUP($F5026,类型描述及偏移量!$C:$H,6,FALSE)</f>
        <v>上限报警</v>
      </c>
    </row>
    <row r="5027" hidden="1" spans="1:17">
      <c r="A5027" s="12" t="s">
        <v>128</v>
      </c>
      <c r="B5027" s="12" t="str">
        <f t="shared" si="781"/>
        <v>M7_Current</v>
      </c>
      <c r="C5027" s="12" t="str">
        <f t="shared" si="782"/>
        <v>LoALM</v>
      </c>
      <c r="D5027" s="12" t="str">
        <f t="shared" si="783"/>
        <v>BP_Value_var</v>
      </c>
      <c r="E5027" s="13" t="str">
        <f t="shared" si="784"/>
        <v>CHPF_M7_Current_BP_Value_var</v>
      </c>
      <c r="F5027" s="14" t="str">
        <f t="shared" si="785"/>
        <v>BP_Value_var_LoALM</v>
      </c>
      <c r="G5027" s="10" t="str">
        <f t="shared" si="786"/>
        <v>CHPF_M7_Current_LoALM</v>
      </c>
      <c r="H5027" s="10" t="str">
        <f>VLOOKUP(基本表格!E5027,起始地址定义!A:D,4,FALSE)&amp;" "&amp;Q5027</f>
        <v>2124+P3-M1 4#双螺旋运输机A 反馈电流 下限报警</v>
      </c>
      <c r="I5027" s="10" t="str">
        <f t="shared" si="787"/>
        <v>DB100,X2050.6</v>
      </c>
      <c r="J5027" s="13" t="str">
        <f>VLOOKUP(E5027,起始地址定义!A:D,2,FALSE)</f>
        <v>DB100</v>
      </c>
      <c r="K5027" s="12" t="str">
        <f t="shared" si="788"/>
        <v>X2050.6</v>
      </c>
      <c r="L5027" s="13">
        <f>VLOOKUP(E5027,起始地址定义!A:D,3,FALSE)</f>
        <v>2050</v>
      </c>
      <c r="M5027" s="14">
        <f>VLOOKUP($F5027,类型描述及偏移量!$C:$H,2,FALSE)</f>
        <v>0.600000000000001</v>
      </c>
      <c r="N5027" s="14" t="str">
        <f>VLOOKUP($F5027,类型描述及偏移量!$C:$H,3,FALSE)</f>
        <v>离散</v>
      </c>
      <c r="O5027" s="14" t="str">
        <f>VLOOKUP($F5027,类型描述及偏移量!$C:$H,4,FALSE)</f>
        <v>None</v>
      </c>
      <c r="P5027" s="14" t="str">
        <f>VLOOKUP($F5027,类型描述及偏移量!$C:$H,5,FALSE)</f>
        <v>Yes</v>
      </c>
      <c r="Q5027" s="14" t="str">
        <f>VLOOKUP($F5027,类型描述及偏移量!$C:$H,6,FALSE)</f>
        <v>下限报警</v>
      </c>
    </row>
    <row r="5028" hidden="1" spans="1:17">
      <c r="A5028" s="12" t="s">
        <v>128</v>
      </c>
      <c r="B5028" s="12" t="str">
        <f t="shared" si="781"/>
        <v>M7_Current</v>
      </c>
      <c r="C5028" s="12" t="str">
        <f t="shared" si="782"/>
        <v>HiHiALM</v>
      </c>
      <c r="D5028" s="12" t="str">
        <f t="shared" si="783"/>
        <v>BP_Value_var</v>
      </c>
      <c r="E5028" s="13" t="str">
        <f t="shared" si="784"/>
        <v>CHPF_M7_Current_BP_Value_var</v>
      </c>
      <c r="F5028" s="14" t="str">
        <f t="shared" si="785"/>
        <v>BP_Value_var_HiHiALM</v>
      </c>
      <c r="G5028" s="10" t="str">
        <f t="shared" si="786"/>
        <v>CHPF_M7_Current_HiHiALM</v>
      </c>
      <c r="H5028" s="10" t="str">
        <f>VLOOKUP(基本表格!E5028,起始地址定义!A:D,4,FALSE)&amp;" "&amp;Q5028</f>
        <v>2124+P3-M1 4#双螺旋运输机A 反馈电流 上上限报警</v>
      </c>
      <c r="I5028" s="10" t="str">
        <f t="shared" si="787"/>
        <v>DB100,X2050.7</v>
      </c>
      <c r="J5028" s="13" t="str">
        <f>VLOOKUP(E5028,起始地址定义!A:D,2,FALSE)</f>
        <v>DB100</v>
      </c>
      <c r="K5028" s="12" t="str">
        <f t="shared" si="788"/>
        <v>X2050.7</v>
      </c>
      <c r="L5028" s="13">
        <f>VLOOKUP(E5028,起始地址定义!A:D,3,FALSE)</f>
        <v>2050</v>
      </c>
      <c r="M5028" s="14">
        <f>VLOOKUP($F5028,类型描述及偏移量!$C:$H,2,FALSE)</f>
        <v>0.700000000000003</v>
      </c>
      <c r="N5028" s="14" t="str">
        <f>VLOOKUP($F5028,类型描述及偏移量!$C:$H,3,FALSE)</f>
        <v>离散</v>
      </c>
      <c r="O5028" s="14" t="str">
        <f>VLOOKUP($F5028,类型描述及偏移量!$C:$H,4,FALSE)</f>
        <v>On</v>
      </c>
      <c r="P5028" s="14" t="str">
        <f>VLOOKUP($F5028,类型描述及偏移量!$C:$H,5,FALSE)</f>
        <v>Yes</v>
      </c>
      <c r="Q5028" s="14" t="str">
        <f>VLOOKUP($F5028,类型描述及偏移量!$C:$H,6,FALSE)</f>
        <v>上上限报警</v>
      </c>
    </row>
    <row r="5029" hidden="1" spans="1:17">
      <c r="A5029" s="12" t="s">
        <v>128</v>
      </c>
      <c r="B5029" s="12" t="str">
        <f t="shared" si="781"/>
        <v>M7_Current</v>
      </c>
      <c r="C5029" s="12" t="str">
        <f t="shared" si="782"/>
        <v>LoLoALM</v>
      </c>
      <c r="D5029" s="12" t="str">
        <f t="shared" si="783"/>
        <v>BP_Value_var</v>
      </c>
      <c r="E5029" s="13" t="str">
        <f t="shared" si="784"/>
        <v>CHPF_M7_Current_BP_Value_var</v>
      </c>
      <c r="F5029" s="14" t="str">
        <f t="shared" si="785"/>
        <v>BP_Value_var_LoLoALM</v>
      </c>
      <c r="G5029" s="10" t="str">
        <f t="shared" si="786"/>
        <v>CHPF_M7_Current_LoLoALM</v>
      </c>
      <c r="H5029" s="10" t="str">
        <f>VLOOKUP(基本表格!E5029,起始地址定义!A:D,4,FALSE)&amp;" "&amp;Q5029</f>
        <v>2124+P3-M1 4#双螺旋运输机A 反馈电流 下下限报警</v>
      </c>
      <c r="I5029" s="10" t="str">
        <f t="shared" si="787"/>
        <v>DB100,X2051.0</v>
      </c>
      <c r="J5029" s="13" t="str">
        <f>VLOOKUP(E5029,起始地址定义!A:D,2,FALSE)</f>
        <v>DB100</v>
      </c>
      <c r="K5029" s="12" t="str">
        <f t="shared" si="788"/>
        <v>X2051.0</v>
      </c>
      <c r="L5029" s="13">
        <f>VLOOKUP(E5029,起始地址定义!A:D,3,FALSE)</f>
        <v>2050</v>
      </c>
      <c r="M5029" s="14">
        <f>VLOOKUP($F5029,类型描述及偏移量!$C:$H,2,FALSE)</f>
        <v>1</v>
      </c>
      <c r="N5029" s="14" t="str">
        <f>VLOOKUP($F5029,类型描述及偏移量!$C:$H,3,FALSE)</f>
        <v>离散</v>
      </c>
      <c r="O5029" s="14" t="str">
        <f>VLOOKUP($F5029,类型描述及偏移量!$C:$H,4,FALSE)</f>
        <v>On</v>
      </c>
      <c r="P5029" s="14" t="str">
        <f>VLOOKUP($F5029,类型描述及偏移量!$C:$H,5,FALSE)</f>
        <v>Yes</v>
      </c>
      <c r="Q5029" s="14" t="str">
        <f>VLOOKUP($F5029,类型描述及偏移量!$C:$H,6,FALSE)</f>
        <v>下下限报警</v>
      </c>
    </row>
    <row r="5030" hidden="1" spans="1:17">
      <c r="A5030" s="12" t="s">
        <v>128</v>
      </c>
      <c r="B5030" s="12" t="str">
        <f t="shared" si="781"/>
        <v>M7_Current</v>
      </c>
      <c r="C5030" s="12" t="str">
        <f t="shared" si="782"/>
        <v>LimALM</v>
      </c>
      <c r="D5030" s="12" t="str">
        <f t="shared" si="783"/>
        <v>BP_Value_var</v>
      </c>
      <c r="E5030" s="13" t="str">
        <f t="shared" si="784"/>
        <v>CHPF_M7_Current_BP_Value_var</v>
      </c>
      <c r="F5030" s="14" t="str">
        <f t="shared" si="785"/>
        <v>BP_Value_var_LimALM</v>
      </c>
      <c r="G5030" s="10" t="str">
        <f t="shared" si="786"/>
        <v>CHPF_M7_Current_LimALM</v>
      </c>
      <c r="H5030" s="10" t="str">
        <f>VLOOKUP(基本表格!E5030,起始地址定义!A:D,4,FALSE)&amp;" "&amp;Q5030</f>
        <v>2124+P3-M1 4#双螺旋运输机A 反馈电流 极限报警</v>
      </c>
      <c r="I5030" s="10" t="str">
        <f t="shared" si="787"/>
        <v>DB100,X2051.1</v>
      </c>
      <c r="J5030" s="13" t="str">
        <f>VLOOKUP(E5030,起始地址定义!A:D,2,FALSE)</f>
        <v>DB100</v>
      </c>
      <c r="K5030" s="12" t="str">
        <f t="shared" si="788"/>
        <v>X2051.1</v>
      </c>
      <c r="L5030" s="13">
        <f>VLOOKUP(E5030,起始地址定义!A:D,3,FALSE)</f>
        <v>2050</v>
      </c>
      <c r="M5030" s="14">
        <f>VLOOKUP($F5030,类型描述及偏移量!$C:$H,2,FALSE)</f>
        <v>1.1</v>
      </c>
      <c r="N5030" s="14" t="str">
        <f>VLOOKUP($F5030,类型描述及偏移量!$C:$H,3,FALSE)</f>
        <v>离散</v>
      </c>
      <c r="O5030" s="14" t="str">
        <f>VLOOKUP($F5030,类型描述及偏移量!$C:$H,4,FALSE)</f>
        <v>On</v>
      </c>
      <c r="P5030" s="14" t="str">
        <f>VLOOKUP($F5030,类型描述及偏移量!$C:$H,5,FALSE)</f>
        <v>Yes</v>
      </c>
      <c r="Q5030" s="14" t="str">
        <f>VLOOKUP($F5030,类型描述及偏移量!$C:$H,6,FALSE)</f>
        <v>极限报警</v>
      </c>
    </row>
    <row r="5031" hidden="1" spans="1:17">
      <c r="A5031" s="12" t="s">
        <v>128</v>
      </c>
      <c r="B5031" s="12" t="str">
        <f t="shared" si="781"/>
        <v>M7_Current</v>
      </c>
      <c r="C5031" s="12" t="str">
        <f t="shared" si="782"/>
        <v>LostALM</v>
      </c>
      <c r="D5031" s="12" t="str">
        <f t="shared" si="783"/>
        <v>BP_Value_var</v>
      </c>
      <c r="E5031" s="13" t="str">
        <f t="shared" si="784"/>
        <v>CHPF_M7_Current_BP_Value_var</v>
      </c>
      <c r="F5031" s="14" t="str">
        <f t="shared" si="785"/>
        <v>BP_Value_var_LostALM</v>
      </c>
      <c r="G5031" s="10" t="str">
        <f t="shared" si="786"/>
        <v>CHPF_M7_Current_LostALM</v>
      </c>
      <c r="H5031" s="10" t="str">
        <f>VLOOKUP(基本表格!E5031,起始地址定义!A:D,4,FALSE)&amp;" "&amp;Q5031</f>
        <v>2124+P3-M1 4#双螺旋运输机A 反馈电流 传感器断线报警</v>
      </c>
      <c r="I5031" s="10" t="str">
        <f t="shared" si="787"/>
        <v>DB100,X2051.2</v>
      </c>
      <c r="J5031" s="13" t="str">
        <f>VLOOKUP(E5031,起始地址定义!A:D,2,FALSE)</f>
        <v>DB100</v>
      </c>
      <c r="K5031" s="12" t="str">
        <f t="shared" si="788"/>
        <v>X2051.2</v>
      </c>
      <c r="L5031" s="13">
        <f>VLOOKUP(E5031,起始地址定义!A:D,3,FALSE)</f>
        <v>2050</v>
      </c>
      <c r="M5031" s="14">
        <f>VLOOKUP($F5031,类型描述及偏移量!$C:$H,2,FALSE)</f>
        <v>1.2</v>
      </c>
      <c r="N5031" s="14" t="str">
        <f>VLOOKUP($F5031,类型描述及偏移量!$C:$H,3,FALSE)</f>
        <v>离散</v>
      </c>
      <c r="O5031" s="14" t="str">
        <f>VLOOKUP($F5031,类型描述及偏移量!$C:$H,4,FALSE)</f>
        <v>On</v>
      </c>
      <c r="P5031" s="14" t="str">
        <f>VLOOKUP($F5031,类型描述及偏移量!$C:$H,5,FALSE)</f>
        <v>Yes</v>
      </c>
      <c r="Q5031" s="14" t="str">
        <f>VLOOKUP($F5031,类型描述及偏移量!$C:$H,6,FALSE)</f>
        <v>传感器断线报警</v>
      </c>
    </row>
    <row r="5032" hidden="1" spans="1:17">
      <c r="A5032" s="12" t="s">
        <v>128</v>
      </c>
      <c r="B5032" s="12" t="str">
        <f t="shared" si="781"/>
        <v>M7_Current</v>
      </c>
      <c r="C5032" s="12" t="str">
        <f t="shared" si="782"/>
        <v>Code</v>
      </c>
      <c r="D5032" s="12" t="str">
        <f t="shared" si="783"/>
        <v>BP_Value_var</v>
      </c>
      <c r="E5032" s="13" t="str">
        <f t="shared" si="784"/>
        <v>CHPF_M7_Current_BP_Value_var</v>
      </c>
      <c r="F5032" s="14" t="str">
        <f t="shared" si="785"/>
        <v>BP_Value_var_Code</v>
      </c>
      <c r="G5032" s="10" t="str">
        <f t="shared" si="786"/>
        <v>CHPF_M7_Current_Code</v>
      </c>
      <c r="H5032" s="10" t="str">
        <f>VLOOKUP(基本表格!E5032,起始地址定义!A:D,4,FALSE)&amp;" "&amp;Q5032</f>
        <v>2124+P3-M1 4#双螺旋运输机A 反馈电流 实际内码</v>
      </c>
      <c r="I5032" s="10" t="str">
        <f t="shared" si="787"/>
        <v>DB100,INT2052</v>
      </c>
      <c r="J5032" s="13" t="str">
        <f>VLOOKUP(E5032,起始地址定义!A:D,2,FALSE)</f>
        <v>DB100</v>
      </c>
      <c r="K5032" s="12" t="str">
        <f t="shared" si="788"/>
        <v>INT2052</v>
      </c>
      <c r="L5032" s="13">
        <f>VLOOKUP(E5032,起始地址定义!A:D,3,FALSE)</f>
        <v>2050</v>
      </c>
      <c r="M5032" s="14">
        <f>VLOOKUP($F5032,类型描述及偏移量!$C:$H,2,FALSE)</f>
        <v>2</v>
      </c>
      <c r="N5032" s="14" t="str">
        <f>VLOOKUP($F5032,类型描述及偏移量!$C:$H,3,FALSE)</f>
        <v>整型</v>
      </c>
      <c r="O5032" s="14" t="str">
        <f>VLOOKUP($F5032,类型描述及偏移量!$C:$H,4,FALSE)</f>
        <v>None</v>
      </c>
      <c r="P5032" s="14" t="str">
        <f>VLOOKUP($F5032,类型描述及偏移量!$C:$H,5,FALSE)</f>
        <v>Yes</v>
      </c>
      <c r="Q5032" s="14" t="str">
        <f>VLOOKUP($F5032,类型描述及偏移量!$C:$H,6,FALSE)</f>
        <v>实际内码</v>
      </c>
    </row>
    <row r="5033" hidden="1" spans="1:17">
      <c r="A5033" s="12" t="s">
        <v>128</v>
      </c>
      <c r="B5033" s="12" t="str">
        <f t="shared" si="781"/>
        <v>M7_Current</v>
      </c>
      <c r="C5033" s="12" t="str">
        <f t="shared" si="782"/>
        <v>Value</v>
      </c>
      <c r="D5033" s="12" t="str">
        <f t="shared" si="783"/>
        <v>BP_Value_var</v>
      </c>
      <c r="E5033" s="13" t="str">
        <f t="shared" si="784"/>
        <v>CHPF_M7_Current_BP_Value_var</v>
      </c>
      <c r="F5033" s="14" t="str">
        <f t="shared" si="785"/>
        <v>BP_Value_var_Value</v>
      </c>
      <c r="G5033" s="10" t="str">
        <f t="shared" si="786"/>
        <v>CHPF_M7_Current_Value</v>
      </c>
      <c r="H5033" s="10" t="str">
        <f>VLOOKUP(基本表格!E5033,起始地址定义!A:D,4,FALSE)&amp;" "&amp;Q5033</f>
        <v>2124+P3-M1 4#双螺旋运输机A 反馈电流 实际值</v>
      </c>
      <c r="I5033" s="10" t="str">
        <f t="shared" si="787"/>
        <v>DB100,REAL2056</v>
      </c>
      <c r="J5033" s="13" t="str">
        <f>VLOOKUP(E5033,起始地址定义!A:D,2,FALSE)</f>
        <v>DB100</v>
      </c>
      <c r="K5033" s="12" t="str">
        <f t="shared" si="788"/>
        <v>REAL2056</v>
      </c>
      <c r="L5033" s="13">
        <f>VLOOKUP(E5033,起始地址定义!A:D,3,FALSE)</f>
        <v>2050</v>
      </c>
      <c r="M5033" s="14">
        <f>VLOOKUP($F5033,类型描述及偏移量!$C:$H,2,FALSE)</f>
        <v>6</v>
      </c>
      <c r="N5033" s="14" t="str">
        <f>VLOOKUP($F5033,类型描述及偏移量!$C:$H,3,FALSE)</f>
        <v>实型</v>
      </c>
      <c r="O5033" s="14" t="str">
        <f>VLOOKUP($F5033,类型描述及偏移量!$C:$H,4,FALSE)</f>
        <v>None</v>
      </c>
      <c r="P5033" s="14" t="str">
        <f>VLOOKUP($F5033,类型描述及偏移量!$C:$H,5,FALSE)</f>
        <v>Yes</v>
      </c>
      <c r="Q5033" s="14" t="str">
        <f>VLOOKUP($F5033,类型描述及偏移量!$C:$H,6,FALSE)</f>
        <v>实际值</v>
      </c>
    </row>
    <row r="5034" hidden="1" spans="1:17">
      <c r="A5034" s="12" t="s">
        <v>128</v>
      </c>
      <c r="B5034" s="12" t="str">
        <f t="shared" si="781"/>
        <v>M7_Current</v>
      </c>
      <c r="C5034" s="12" t="str">
        <f t="shared" si="782"/>
        <v>Range</v>
      </c>
      <c r="D5034" s="12" t="str">
        <f t="shared" si="783"/>
        <v>BP_Value_var</v>
      </c>
      <c r="E5034" s="13" t="str">
        <f t="shared" si="784"/>
        <v>CHPF_M7_Current_BP_Value_var</v>
      </c>
      <c r="F5034" s="14" t="str">
        <f t="shared" si="785"/>
        <v>BP_Value_var_Range</v>
      </c>
      <c r="G5034" s="10" t="str">
        <f t="shared" si="786"/>
        <v>CHPF_M7_Current_Range</v>
      </c>
      <c r="H5034" s="10" t="str">
        <f>VLOOKUP(基本表格!E5034,起始地址定义!A:D,4,FALSE)&amp;" "&amp;Q5034</f>
        <v>2124+P3-M1 4#双螺旋运输机A 反馈电流 量程</v>
      </c>
      <c r="I5034" s="10" t="str">
        <f t="shared" si="787"/>
        <v>DB100,REAL2060</v>
      </c>
      <c r="J5034" s="13" t="str">
        <f>VLOOKUP(E5034,起始地址定义!A:D,2,FALSE)</f>
        <v>DB100</v>
      </c>
      <c r="K5034" s="12" t="str">
        <f t="shared" si="788"/>
        <v>REAL2060</v>
      </c>
      <c r="L5034" s="13">
        <f>VLOOKUP(E5034,起始地址定义!A:D,3,FALSE)</f>
        <v>2050</v>
      </c>
      <c r="M5034" s="14">
        <f>VLOOKUP($F5034,类型描述及偏移量!$C:$H,2,FALSE)</f>
        <v>10</v>
      </c>
      <c r="N5034" s="14" t="str">
        <f>VLOOKUP($F5034,类型描述及偏移量!$C:$H,3,FALSE)</f>
        <v>实型</v>
      </c>
      <c r="O5034" s="14" t="str">
        <f>VLOOKUP($F5034,类型描述及偏移量!$C:$H,4,FALSE)</f>
        <v>None</v>
      </c>
      <c r="P5034" s="14" t="str">
        <f>VLOOKUP($F5034,类型描述及偏移量!$C:$H,5,FALSE)</f>
        <v>No</v>
      </c>
      <c r="Q5034" s="14" t="str">
        <f>VLOOKUP($F5034,类型描述及偏移量!$C:$H,6,FALSE)</f>
        <v>量程</v>
      </c>
    </row>
    <row r="5035" hidden="1" spans="1:17">
      <c r="A5035" s="12" t="s">
        <v>128</v>
      </c>
      <c r="B5035" s="12" t="str">
        <f t="shared" si="781"/>
        <v>M7_Current</v>
      </c>
      <c r="C5035" s="12" t="str">
        <f t="shared" si="782"/>
        <v>Hi</v>
      </c>
      <c r="D5035" s="12" t="str">
        <f t="shared" si="783"/>
        <v>BP_Value_var</v>
      </c>
      <c r="E5035" s="13" t="str">
        <f t="shared" si="784"/>
        <v>CHPF_M7_Current_BP_Value_var</v>
      </c>
      <c r="F5035" s="14" t="str">
        <f t="shared" si="785"/>
        <v>BP_Value_var_Hi</v>
      </c>
      <c r="G5035" s="10" t="str">
        <f t="shared" si="786"/>
        <v>CHPF_M7_Current_Hi</v>
      </c>
      <c r="H5035" s="10" t="str">
        <f>VLOOKUP(基本表格!E5035,起始地址定义!A:D,4,FALSE)&amp;" "&amp;Q5035</f>
        <v>2124+P3-M1 4#双螺旋运输机A 反馈电流 上限值</v>
      </c>
      <c r="I5035" s="10" t="str">
        <f t="shared" si="787"/>
        <v>DB100,REAL2064</v>
      </c>
      <c r="J5035" s="13" t="str">
        <f>VLOOKUP(E5035,起始地址定义!A:D,2,FALSE)</f>
        <v>DB100</v>
      </c>
      <c r="K5035" s="12" t="str">
        <f t="shared" si="788"/>
        <v>REAL2064</v>
      </c>
      <c r="L5035" s="13">
        <f>VLOOKUP(E5035,起始地址定义!A:D,3,FALSE)</f>
        <v>2050</v>
      </c>
      <c r="M5035" s="14">
        <f>VLOOKUP($F5035,类型描述及偏移量!$C:$H,2,FALSE)</f>
        <v>14</v>
      </c>
      <c r="N5035" s="14" t="str">
        <f>VLOOKUP($F5035,类型描述及偏移量!$C:$H,3,FALSE)</f>
        <v>实型</v>
      </c>
      <c r="O5035" s="14" t="str">
        <f>VLOOKUP($F5035,类型描述及偏移量!$C:$H,4,FALSE)</f>
        <v>None</v>
      </c>
      <c r="P5035" s="14" t="str">
        <f>VLOOKUP($F5035,类型描述及偏移量!$C:$H,5,FALSE)</f>
        <v>No</v>
      </c>
      <c r="Q5035" s="14" t="str">
        <f>VLOOKUP($F5035,类型描述及偏移量!$C:$H,6,FALSE)</f>
        <v>上限值</v>
      </c>
    </row>
    <row r="5036" hidden="1" spans="1:17">
      <c r="A5036" s="12" t="s">
        <v>128</v>
      </c>
      <c r="B5036" s="12" t="str">
        <f t="shared" si="781"/>
        <v>M7_Current</v>
      </c>
      <c r="C5036" s="12" t="str">
        <f t="shared" si="782"/>
        <v>Lo</v>
      </c>
      <c r="D5036" s="12" t="str">
        <f t="shared" si="783"/>
        <v>BP_Value_var</v>
      </c>
      <c r="E5036" s="13" t="str">
        <f t="shared" si="784"/>
        <v>CHPF_M7_Current_BP_Value_var</v>
      </c>
      <c r="F5036" s="14" t="str">
        <f t="shared" si="785"/>
        <v>BP_Value_var_Lo</v>
      </c>
      <c r="G5036" s="10" t="str">
        <f t="shared" si="786"/>
        <v>CHPF_M7_Current_Lo</v>
      </c>
      <c r="H5036" s="10" t="str">
        <f>VLOOKUP(基本表格!E5036,起始地址定义!A:D,4,FALSE)&amp;" "&amp;Q5036</f>
        <v>2124+P3-M1 4#双螺旋运输机A 反馈电流 下限值</v>
      </c>
      <c r="I5036" s="10" t="str">
        <f t="shared" si="787"/>
        <v>DB100,REAL2068</v>
      </c>
      <c r="J5036" s="13" t="str">
        <f>VLOOKUP(E5036,起始地址定义!A:D,2,FALSE)</f>
        <v>DB100</v>
      </c>
      <c r="K5036" s="12" t="str">
        <f t="shared" si="788"/>
        <v>REAL2068</v>
      </c>
      <c r="L5036" s="13">
        <f>VLOOKUP(E5036,起始地址定义!A:D,3,FALSE)</f>
        <v>2050</v>
      </c>
      <c r="M5036" s="14">
        <f>VLOOKUP($F5036,类型描述及偏移量!$C:$H,2,FALSE)</f>
        <v>18</v>
      </c>
      <c r="N5036" s="14" t="str">
        <f>VLOOKUP($F5036,类型描述及偏移量!$C:$H,3,FALSE)</f>
        <v>实型</v>
      </c>
      <c r="O5036" s="14" t="str">
        <f>VLOOKUP($F5036,类型描述及偏移量!$C:$H,4,FALSE)</f>
        <v>None</v>
      </c>
      <c r="P5036" s="14" t="str">
        <f>VLOOKUP($F5036,类型描述及偏移量!$C:$H,5,FALSE)</f>
        <v>No</v>
      </c>
      <c r="Q5036" s="14" t="str">
        <f>VLOOKUP($F5036,类型描述及偏移量!$C:$H,6,FALSE)</f>
        <v>下限值</v>
      </c>
    </row>
    <row r="5037" hidden="1" spans="1:17">
      <c r="A5037" s="12" t="s">
        <v>128</v>
      </c>
      <c r="B5037" s="12" t="str">
        <f t="shared" si="781"/>
        <v>M7_Current</v>
      </c>
      <c r="C5037" s="12" t="str">
        <f t="shared" si="782"/>
        <v>HiHi</v>
      </c>
      <c r="D5037" s="12" t="str">
        <f t="shared" si="783"/>
        <v>BP_Value_var</v>
      </c>
      <c r="E5037" s="13" t="str">
        <f t="shared" si="784"/>
        <v>CHPF_M7_Current_BP_Value_var</v>
      </c>
      <c r="F5037" s="14" t="str">
        <f t="shared" si="785"/>
        <v>BP_Value_var_HiHi</v>
      </c>
      <c r="G5037" s="10" t="str">
        <f t="shared" si="786"/>
        <v>CHPF_M7_Current_HiHi</v>
      </c>
      <c r="H5037" s="10" t="str">
        <f>VLOOKUP(基本表格!E5037,起始地址定义!A:D,4,FALSE)&amp;" "&amp;Q5037</f>
        <v>2124+P3-M1 4#双螺旋运输机A 反馈电流 上上限值</v>
      </c>
      <c r="I5037" s="10" t="str">
        <f t="shared" si="787"/>
        <v>DB100,REAL2072</v>
      </c>
      <c r="J5037" s="13" t="str">
        <f>VLOOKUP(E5037,起始地址定义!A:D,2,FALSE)</f>
        <v>DB100</v>
      </c>
      <c r="K5037" s="12" t="str">
        <f t="shared" si="788"/>
        <v>REAL2072</v>
      </c>
      <c r="L5037" s="13">
        <f>VLOOKUP(E5037,起始地址定义!A:D,3,FALSE)</f>
        <v>2050</v>
      </c>
      <c r="M5037" s="14">
        <f>VLOOKUP($F5037,类型描述及偏移量!$C:$H,2,FALSE)</f>
        <v>22</v>
      </c>
      <c r="N5037" s="14" t="str">
        <f>VLOOKUP($F5037,类型描述及偏移量!$C:$H,3,FALSE)</f>
        <v>实型</v>
      </c>
      <c r="O5037" s="14" t="str">
        <f>VLOOKUP($F5037,类型描述及偏移量!$C:$H,4,FALSE)</f>
        <v>None</v>
      </c>
      <c r="P5037" s="14" t="str">
        <f>VLOOKUP($F5037,类型描述及偏移量!$C:$H,5,FALSE)</f>
        <v>No</v>
      </c>
      <c r="Q5037" s="14" t="str">
        <f>VLOOKUP($F5037,类型描述及偏移量!$C:$H,6,FALSE)</f>
        <v>上上限值</v>
      </c>
    </row>
    <row r="5038" hidden="1" spans="1:17">
      <c r="A5038" s="12" t="s">
        <v>128</v>
      </c>
      <c r="B5038" s="12" t="str">
        <f t="shared" si="781"/>
        <v>M7_Current</v>
      </c>
      <c r="C5038" s="12" t="str">
        <f t="shared" si="782"/>
        <v>LoLo</v>
      </c>
      <c r="D5038" s="12" t="str">
        <f t="shared" si="783"/>
        <v>BP_Value_var</v>
      </c>
      <c r="E5038" s="13" t="str">
        <f t="shared" si="784"/>
        <v>CHPF_M7_Current_BP_Value_var</v>
      </c>
      <c r="F5038" s="14" t="str">
        <f t="shared" si="785"/>
        <v>BP_Value_var_LoLo</v>
      </c>
      <c r="G5038" s="10" t="str">
        <f t="shared" si="786"/>
        <v>CHPF_M7_Current_LoLo</v>
      </c>
      <c r="H5038" s="10" t="str">
        <f>VLOOKUP(基本表格!E5038,起始地址定义!A:D,4,FALSE)&amp;" "&amp;Q5038</f>
        <v>2124+P3-M1 4#双螺旋运输机A 反馈电流 下下限值</v>
      </c>
      <c r="I5038" s="10" t="str">
        <f t="shared" si="787"/>
        <v>DB100,REAL2076</v>
      </c>
      <c r="J5038" s="13" t="str">
        <f>VLOOKUP(E5038,起始地址定义!A:D,2,FALSE)</f>
        <v>DB100</v>
      </c>
      <c r="K5038" s="12" t="str">
        <f t="shared" si="788"/>
        <v>REAL2076</v>
      </c>
      <c r="L5038" s="13">
        <f>VLOOKUP(E5038,起始地址定义!A:D,3,FALSE)</f>
        <v>2050</v>
      </c>
      <c r="M5038" s="14">
        <f>VLOOKUP($F5038,类型描述及偏移量!$C:$H,2,FALSE)</f>
        <v>26</v>
      </c>
      <c r="N5038" s="14" t="str">
        <f>VLOOKUP($F5038,类型描述及偏移量!$C:$H,3,FALSE)</f>
        <v>实型</v>
      </c>
      <c r="O5038" s="14" t="str">
        <f>VLOOKUP($F5038,类型描述及偏移量!$C:$H,4,FALSE)</f>
        <v>None</v>
      </c>
      <c r="P5038" s="14" t="str">
        <f>VLOOKUP($F5038,类型描述及偏移量!$C:$H,5,FALSE)</f>
        <v>No</v>
      </c>
      <c r="Q5038" s="14" t="str">
        <f>VLOOKUP($F5038,类型描述及偏移量!$C:$H,6,FALSE)</f>
        <v>下下限值</v>
      </c>
    </row>
    <row r="5039" hidden="1" spans="1:17">
      <c r="A5039" s="12" t="s">
        <v>128</v>
      </c>
      <c r="B5039" s="12" t="str">
        <f t="shared" si="781"/>
        <v>M8_M</v>
      </c>
      <c r="C5039" s="12" t="str">
        <f t="shared" si="782"/>
        <v>Enable</v>
      </c>
      <c r="D5039" s="12" t="str">
        <f t="shared" si="783"/>
        <v>BP_Motor_var</v>
      </c>
      <c r="E5039" s="13" t="str">
        <f t="shared" si="784"/>
        <v>CHPF_M8_M_BP_Motor_var</v>
      </c>
      <c r="F5039" s="14" t="str">
        <f t="shared" si="785"/>
        <v>BP_Motor_var_Enable</v>
      </c>
      <c r="G5039" s="10" t="str">
        <f t="shared" si="786"/>
        <v>CHPF_M8_M_Enable</v>
      </c>
      <c r="H5039" s="10" t="str">
        <f>VLOOKUP(基本表格!E5039,起始地址定义!A:D,4,FALSE)&amp;" "&amp;Q5039</f>
        <v>2124+P3-M2 4#双螺旋运输机B 电机控制 使能</v>
      </c>
      <c r="I5039" s="10" t="str">
        <f t="shared" si="787"/>
        <v>DB100,X2100.0</v>
      </c>
      <c r="J5039" s="13" t="str">
        <f>VLOOKUP(E5039,起始地址定义!A:D,2,FALSE)</f>
        <v>DB100</v>
      </c>
      <c r="K5039" s="12" t="str">
        <f t="shared" si="788"/>
        <v>X2100.0</v>
      </c>
      <c r="L5039" s="13">
        <f>VLOOKUP(E5039,起始地址定义!A:D,3,FALSE)</f>
        <v>2100</v>
      </c>
      <c r="M5039" s="14">
        <f>VLOOKUP($F5039,类型描述及偏移量!$C:$H,2,FALSE)</f>
        <v>0</v>
      </c>
      <c r="N5039" s="14" t="str">
        <f>VLOOKUP($F5039,类型描述及偏移量!$C:$H,3,FALSE)</f>
        <v>离散</v>
      </c>
      <c r="O5039" s="14" t="str">
        <f>VLOOKUP($F5039,类型描述及偏移量!$C:$H,4,FALSE)</f>
        <v>None</v>
      </c>
      <c r="P5039" s="14" t="str">
        <f>VLOOKUP($F5039,类型描述及偏移量!$C:$H,5,FALSE)</f>
        <v>No</v>
      </c>
      <c r="Q5039" s="14" t="str">
        <f>VLOOKUP($F5039,类型描述及偏移量!$C:$H,6,FALSE)</f>
        <v>使能</v>
      </c>
    </row>
    <row r="5040" hidden="1" spans="1:17">
      <c r="A5040" s="12" t="s">
        <v>128</v>
      </c>
      <c r="B5040" s="12" t="str">
        <f t="shared" si="781"/>
        <v>M8_M</v>
      </c>
      <c r="C5040" s="12" t="str">
        <f t="shared" si="782"/>
        <v>Auto_Status</v>
      </c>
      <c r="D5040" s="12" t="str">
        <f t="shared" si="783"/>
        <v>BP_Motor_var</v>
      </c>
      <c r="E5040" s="13" t="str">
        <f t="shared" si="784"/>
        <v>CHPF_M8_M_BP_Motor_var</v>
      </c>
      <c r="F5040" s="14" t="str">
        <f t="shared" si="785"/>
        <v>BP_Motor_var_Auto_Status</v>
      </c>
      <c r="G5040" s="10" t="str">
        <f t="shared" si="786"/>
        <v>CHPF_M8_M_Auto_Status</v>
      </c>
      <c r="H5040" s="10" t="str">
        <f>VLOOKUP(基本表格!E5040,起始地址定义!A:D,4,FALSE)&amp;" "&amp;Q5040</f>
        <v>2124+P3-M2 4#双螺旋运输机B 电机控制 手自动状态</v>
      </c>
      <c r="I5040" s="10" t="str">
        <f t="shared" si="787"/>
        <v>DB100,X2100.3</v>
      </c>
      <c r="J5040" s="13" t="str">
        <f>VLOOKUP(E5040,起始地址定义!A:D,2,FALSE)</f>
        <v>DB100</v>
      </c>
      <c r="K5040" s="12" t="str">
        <f t="shared" si="788"/>
        <v>X2100.3</v>
      </c>
      <c r="L5040" s="13">
        <f>VLOOKUP(E5040,起始地址定义!A:D,3,FALSE)</f>
        <v>2100</v>
      </c>
      <c r="M5040" s="14">
        <f>VLOOKUP($F5040,类型描述及偏移量!$C:$H,2,FALSE)</f>
        <v>0.3</v>
      </c>
      <c r="N5040" s="14" t="str">
        <f>VLOOKUP($F5040,类型描述及偏移量!$C:$H,3,FALSE)</f>
        <v>离散</v>
      </c>
      <c r="O5040" s="14" t="str">
        <f>VLOOKUP($F5040,类型描述及偏移量!$C:$H,4,FALSE)</f>
        <v>None</v>
      </c>
      <c r="P5040" s="14" t="str">
        <f>VLOOKUP($F5040,类型描述及偏移量!$C:$H,5,FALSE)</f>
        <v>Yes</v>
      </c>
      <c r="Q5040" s="14" t="str">
        <f>VLOOKUP($F5040,类型描述及偏移量!$C:$H,6,FALSE)</f>
        <v>手自动状态</v>
      </c>
    </row>
    <row r="5041" hidden="1" spans="1:17">
      <c r="A5041" s="12" t="s">
        <v>128</v>
      </c>
      <c r="B5041" s="12" t="str">
        <f t="shared" ref="B5041:B5072" si="789">"M"&amp;RIGHT(LEFT(B4918,FIND("_",B4918,1)-1),LEN(LEFT(B4918,FIND("_",B4918,1)-1))-1)+1&amp;"_"&amp;RIGHT(B4918,LEN(B4918)-FIND("_",B4918,1))</f>
        <v>M8_M</v>
      </c>
      <c r="C5041" s="12" t="str">
        <f t="shared" ref="C5041:C5072" si="790">C4918</f>
        <v>Loc_Rem</v>
      </c>
      <c r="D5041" s="12" t="str">
        <f t="shared" ref="D5041:D5072" si="791">D4918</f>
        <v>BP_Motor_var</v>
      </c>
      <c r="E5041" s="13" t="str">
        <f t="shared" ref="E5041:E5072" si="792">A5041&amp;"_"&amp;B5041&amp;"_"&amp;D5041</f>
        <v>CHPF_M8_M_BP_Motor_var</v>
      </c>
      <c r="F5041" s="14" t="str">
        <f t="shared" ref="F5041:F5072" si="793">D5041&amp;"_"&amp;C5041</f>
        <v>BP_Motor_var_Loc_Rem</v>
      </c>
      <c r="G5041" s="10" t="str">
        <f t="shared" ref="G5041:G5072" si="794">A5041&amp;"_"&amp;IF(B5041="DB","",B5041&amp;"_")&amp;C5041</f>
        <v>CHPF_M8_M_Loc_Rem</v>
      </c>
      <c r="H5041" s="10" t="str">
        <f>VLOOKUP(基本表格!E5041,起始地址定义!A:D,4,FALSE)&amp;" "&amp;Q5041</f>
        <v>2124+P3-M2 4#双螺旋运输机B 电机控制 本地/远程(检修/待机）</v>
      </c>
      <c r="I5041" s="10" t="str">
        <f t="shared" ref="I5041:I5072" si="795">J5041&amp;","&amp;K5041</f>
        <v>DB100,X2100.4</v>
      </c>
      <c r="J5041" s="13" t="str">
        <f>VLOOKUP(E5041,起始地址定义!A:D,2,FALSE)</f>
        <v>DB100</v>
      </c>
      <c r="K5041" s="12" t="str">
        <f t="shared" ref="K5041:K5072" si="796">IF(N5041="离散","X",IF(N5041="实型","REAL","INT"))&amp;IF(N5041="离散",TEXT(L5041+M5041,"0.0"),L5041+M5041)</f>
        <v>X2100.4</v>
      </c>
      <c r="L5041" s="13">
        <f>VLOOKUP(E5041,起始地址定义!A:D,3,FALSE)</f>
        <v>2100</v>
      </c>
      <c r="M5041" s="14">
        <f>VLOOKUP($F5041,类型描述及偏移量!$C:$H,2,FALSE)</f>
        <v>0.4</v>
      </c>
      <c r="N5041" s="14" t="str">
        <f>VLOOKUP($F5041,类型描述及偏移量!$C:$H,3,FALSE)</f>
        <v>离散</v>
      </c>
      <c r="O5041" s="14" t="str">
        <f>VLOOKUP($F5041,类型描述及偏移量!$C:$H,4,FALSE)</f>
        <v>None</v>
      </c>
      <c r="P5041" s="14" t="str">
        <f>VLOOKUP($F5041,类型描述及偏移量!$C:$H,5,FALSE)</f>
        <v>Yes</v>
      </c>
      <c r="Q5041" s="14" t="str">
        <f>VLOOKUP($F5041,类型描述及偏移量!$C:$H,6,FALSE)</f>
        <v>本地/远程(检修/待机）</v>
      </c>
    </row>
    <row r="5042" hidden="1" spans="1:17">
      <c r="A5042" s="12" t="s">
        <v>128</v>
      </c>
      <c r="B5042" s="12" t="str">
        <f t="shared" si="789"/>
        <v>M8_M</v>
      </c>
      <c r="C5042" s="12" t="str">
        <f t="shared" si="790"/>
        <v>ON_HMI</v>
      </c>
      <c r="D5042" s="12" t="str">
        <f t="shared" si="791"/>
        <v>BP_Motor_var</v>
      </c>
      <c r="E5042" s="13" t="str">
        <f t="shared" si="792"/>
        <v>CHPF_M8_M_BP_Motor_var</v>
      </c>
      <c r="F5042" s="14" t="str">
        <f t="shared" si="793"/>
        <v>BP_Motor_var_ON_HMI</v>
      </c>
      <c r="G5042" s="10" t="str">
        <f t="shared" si="794"/>
        <v>CHPF_M8_M_ON_HMI</v>
      </c>
      <c r="H5042" s="10" t="str">
        <f>VLOOKUP(基本表格!E5042,起始地址定义!A:D,4,FALSE)&amp;" "&amp;Q5042</f>
        <v>2124+P3-M2 4#双螺旋运输机B 电机控制 开启_上位机(正转)</v>
      </c>
      <c r="I5042" s="10" t="str">
        <f t="shared" si="795"/>
        <v>DB100,X2100.6</v>
      </c>
      <c r="J5042" s="13" t="str">
        <f>VLOOKUP(E5042,起始地址定义!A:D,2,FALSE)</f>
        <v>DB100</v>
      </c>
      <c r="K5042" s="12" t="str">
        <f t="shared" si="796"/>
        <v>X2100.6</v>
      </c>
      <c r="L5042" s="13">
        <f>VLOOKUP(E5042,起始地址定义!A:D,3,FALSE)</f>
        <v>2100</v>
      </c>
      <c r="M5042" s="14">
        <f>VLOOKUP($F5042,类型描述及偏移量!$C:$H,2,FALSE)</f>
        <v>0.6</v>
      </c>
      <c r="N5042" s="14" t="str">
        <f>VLOOKUP($F5042,类型描述及偏移量!$C:$H,3,FALSE)</f>
        <v>离散</v>
      </c>
      <c r="O5042" s="14" t="str">
        <f>VLOOKUP($F5042,类型描述及偏移量!$C:$H,4,FALSE)</f>
        <v>None</v>
      </c>
      <c r="P5042" s="14" t="str">
        <f>VLOOKUP($F5042,类型描述及偏移量!$C:$H,5,FALSE)</f>
        <v>No</v>
      </c>
      <c r="Q5042" s="14" t="str">
        <f>VLOOKUP($F5042,类型描述及偏移量!$C:$H,6,FALSE)</f>
        <v>开启_上位机(正转)</v>
      </c>
    </row>
    <row r="5043" hidden="1" spans="1:17">
      <c r="A5043" s="12" t="s">
        <v>128</v>
      </c>
      <c r="B5043" s="12" t="str">
        <f t="shared" si="789"/>
        <v>M8_M</v>
      </c>
      <c r="C5043" s="12" t="str">
        <f t="shared" si="790"/>
        <v>OFF_HMI</v>
      </c>
      <c r="D5043" s="12" t="str">
        <f t="shared" si="791"/>
        <v>BP_Motor_var</v>
      </c>
      <c r="E5043" s="13" t="str">
        <f t="shared" si="792"/>
        <v>CHPF_M8_M_BP_Motor_var</v>
      </c>
      <c r="F5043" s="14" t="str">
        <f t="shared" si="793"/>
        <v>BP_Motor_var_OFF_HMI</v>
      </c>
      <c r="G5043" s="10" t="str">
        <f t="shared" si="794"/>
        <v>CHPF_M8_M_OFF_HMI</v>
      </c>
      <c r="H5043" s="10" t="str">
        <f>VLOOKUP(基本表格!E5043,起始地址定义!A:D,4,FALSE)&amp;" "&amp;Q5043</f>
        <v>2124+P3-M2 4#双螺旋运输机B 电机控制 停止_上位机(反转)</v>
      </c>
      <c r="I5043" s="10" t="str">
        <f t="shared" si="795"/>
        <v>DB100,X2101.0</v>
      </c>
      <c r="J5043" s="13" t="str">
        <f>VLOOKUP(E5043,起始地址定义!A:D,2,FALSE)</f>
        <v>DB100</v>
      </c>
      <c r="K5043" s="12" t="str">
        <f t="shared" si="796"/>
        <v>X2101.0</v>
      </c>
      <c r="L5043" s="13">
        <f>VLOOKUP(E5043,起始地址定义!A:D,3,FALSE)</f>
        <v>2100</v>
      </c>
      <c r="M5043" s="14">
        <f>VLOOKUP($F5043,类型描述及偏移量!$C:$H,2,FALSE)</f>
        <v>1</v>
      </c>
      <c r="N5043" s="14" t="str">
        <f>VLOOKUP($F5043,类型描述及偏移量!$C:$H,3,FALSE)</f>
        <v>离散</v>
      </c>
      <c r="O5043" s="14" t="str">
        <f>VLOOKUP($F5043,类型描述及偏移量!$C:$H,4,FALSE)</f>
        <v>None</v>
      </c>
      <c r="P5043" s="14" t="str">
        <f>VLOOKUP($F5043,类型描述及偏移量!$C:$H,5,FALSE)</f>
        <v>No</v>
      </c>
      <c r="Q5043" s="14" t="str">
        <f>VLOOKUP($F5043,类型描述及偏移量!$C:$H,6,FALSE)</f>
        <v>停止_上位机(反转)</v>
      </c>
    </row>
    <row r="5044" hidden="1" spans="1:17">
      <c r="A5044" s="12" t="s">
        <v>128</v>
      </c>
      <c r="B5044" s="12" t="str">
        <f t="shared" si="789"/>
        <v>M8_M</v>
      </c>
      <c r="C5044" s="12" t="str">
        <f t="shared" si="790"/>
        <v>Fan</v>
      </c>
      <c r="D5044" s="12" t="str">
        <f t="shared" si="791"/>
        <v>BP_Motor_var</v>
      </c>
      <c r="E5044" s="13" t="str">
        <f t="shared" si="792"/>
        <v>CHPF_M8_M_BP_Motor_var</v>
      </c>
      <c r="F5044" s="14" t="str">
        <f t="shared" si="793"/>
        <v>BP_Motor_var_Fan</v>
      </c>
      <c r="G5044" s="10" t="str">
        <f t="shared" si="794"/>
        <v>CHPF_M8_M_Fan</v>
      </c>
      <c r="H5044" s="10" t="str">
        <f>VLOOKUP(基本表格!E5044,起始地址定义!A:D,4,FALSE)&amp;" "&amp;Q5044</f>
        <v>2124+P3-M2 4#双螺旋运输机B 电机控制 通风扇</v>
      </c>
      <c r="I5044" s="10" t="str">
        <f t="shared" si="795"/>
        <v>DB100,X2101.1</v>
      </c>
      <c r="J5044" s="13" t="str">
        <f>VLOOKUP(E5044,起始地址定义!A:D,2,FALSE)</f>
        <v>DB100</v>
      </c>
      <c r="K5044" s="12" t="str">
        <f t="shared" si="796"/>
        <v>X2101.1</v>
      </c>
      <c r="L5044" s="13">
        <f>VLOOKUP(E5044,起始地址定义!A:D,3,FALSE)</f>
        <v>2100</v>
      </c>
      <c r="M5044" s="14">
        <f>VLOOKUP($F5044,类型描述及偏移量!$C:$H,2,FALSE)</f>
        <v>1.1</v>
      </c>
      <c r="N5044" s="14" t="str">
        <f>VLOOKUP($F5044,类型描述及偏移量!$C:$H,3,FALSE)</f>
        <v>离散</v>
      </c>
      <c r="O5044" s="14" t="str">
        <f>VLOOKUP($F5044,类型描述及偏移量!$C:$H,4,FALSE)</f>
        <v>None</v>
      </c>
      <c r="P5044" s="14" t="str">
        <f>VLOOKUP($F5044,类型描述及偏移量!$C:$H,5,FALSE)</f>
        <v>Yes</v>
      </c>
      <c r="Q5044" s="14" t="str">
        <f>VLOOKUP($F5044,类型描述及偏移量!$C:$H,6,FALSE)</f>
        <v>通风扇</v>
      </c>
    </row>
    <row r="5045" hidden="1" spans="1:17">
      <c r="A5045" s="12" t="s">
        <v>128</v>
      </c>
      <c r="B5045" s="12" t="str">
        <f t="shared" si="789"/>
        <v>M8_M</v>
      </c>
      <c r="C5045" s="12" t="str">
        <f t="shared" si="790"/>
        <v>Motor</v>
      </c>
      <c r="D5045" s="12" t="str">
        <f t="shared" si="791"/>
        <v>BP_Motor_var</v>
      </c>
      <c r="E5045" s="13" t="str">
        <f t="shared" si="792"/>
        <v>CHPF_M8_M_BP_Motor_var</v>
      </c>
      <c r="F5045" s="14" t="str">
        <f t="shared" si="793"/>
        <v>BP_Motor_var_Motor</v>
      </c>
      <c r="G5045" s="10" t="str">
        <f t="shared" si="794"/>
        <v>CHPF_M8_M_Motor</v>
      </c>
      <c r="H5045" s="10" t="str">
        <f>VLOOKUP(基本表格!E5045,起始地址定义!A:D,4,FALSE)&amp;" "&amp;Q5045</f>
        <v>2124+P3-M2 4#双螺旋运输机B 电机控制 电机(正转）</v>
      </c>
      <c r="I5045" s="10" t="str">
        <f t="shared" si="795"/>
        <v>DB100,X2101.2</v>
      </c>
      <c r="J5045" s="13" t="str">
        <f>VLOOKUP(E5045,起始地址定义!A:D,2,FALSE)</f>
        <v>DB100</v>
      </c>
      <c r="K5045" s="12" t="str">
        <f t="shared" si="796"/>
        <v>X2101.2</v>
      </c>
      <c r="L5045" s="13">
        <f>VLOOKUP(E5045,起始地址定义!A:D,3,FALSE)</f>
        <v>2100</v>
      </c>
      <c r="M5045" s="14">
        <f>VLOOKUP($F5045,类型描述及偏移量!$C:$H,2,FALSE)</f>
        <v>1.2</v>
      </c>
      <c r="N5045" s="14" t="str">
        <f>VLOOKUP($F5045,类型描述及偏移量!$C:$H,3,FALSE)</f>
        <v>离散</v>
      </c>
      <c r="O5045" s="14" t="str">
        <f>VLOOKUP($F5045,类型描述及偏移量!$C:$H,4,FALSE)</f>
        <v>None</v>
      </c>
      <c r="P5045" s="14" t="str">
        <f>VLOOKUP($F5045,类型描述及偏移量!$C:$H,5,FALSE)</f>
        <v>Yes</v>
      </c>
      <c r="Q5045" s="14" t="str">
        <f>VLOOKUP($F5045,类型描述及偏移量!$C:$H,6,FALSE)</f>
        <v>电机(正转）</v>
      </c>
    </row>
    <row r="5046" hidden="1" spans="1:17">
      <c r="A5046" s="12" t="s">
        <v>128</v>
      </c>
      <c r="B5046" s="12" t="str">
        <f t="shared" si="789"/>
        <v>M8_M</v>
      </c>
      <c r="C5046" s="12" t="str">
        <f t="shared" si="790"/>
        <v>OL</v>
      </c>
      <c r="D5046" s="12" t="str">
        <f t="shared" si="791"/>
        <v>BP_Motor_var</v>
      </c>
      <c r="E5046" s="13" t="str">
        <f t="shared" si="792"/>
        <v>CHPF_M8_M_BP_Motor_var</v>
      </c>
      <c r="F5046" s="14" t="str">
        <f t="shared" si="793"/>
        <v>BP_Motor_var_OL</v>
      </c>
      <c r="G5046" s="10" t="str">
        <f t="shared" si="794"/>
        <v>CHPF_M8_M_OL</v>
      </c>
      <c r="H5046" s="10" t="str">
        <f>VLOOKUP(基本表格!E5046,起始地址定义!A:D,4,FALSE)&amp;" "&amp;Q5046</f>
        <v>2124+P3-M2 4#双螺旋运输机B 电机控制 电机过载</v>
      </c>
      <c r="I5046" s="10" t="str">
        <f t="shared" si="795"/>
        <v>DB100,X2101.3</v>
      </c>
      <c r="J5046" s="13" t="str">
        <f>VLOOKUP(E5046,起始地址定义!A:D,2,FALSE)</f>
        <v>DB100</v>
      </c>
      <c r="K5046" s="12" t="str">
        <f t="shared" si="796"/>
        <v>X2101.3</v>
      </c>
      <c r="L5046" s="13">
        <f>VLOOKUP(E5046,起始地址定义!A:D,3,FALSE)</f>
        <v>2100</v>
      </c>
      <c r="M5046" s="14">
        <f>VLOOKUP($F5046,类型描述及偏移量!$C:$H,2,FALSE)</f>
        <v>1.3</v>
      </c>
      <c r="N5046" s="14" t="str">
        <f>VLOOKUP($F5046,类型描述及偏移量!$C:$H,3,FALSE)</f>
        <v>离散</v>
      </c>
      <c r="O5046" s="14" t="str">
        <f>VLOOKUP($F5046,类型描述及偏移量!$C:$H,4,FALSE)</f>
        <v>On</v>
      </c>
      <c r="P5046" s="14" t="str">
        <f>VLOOKUP($F5046,类型描述及偏移量!$C:$H,5,FALSE)</f>
        <v>Yes</v>
      </c>
      <c r="Q5046" s="14" t="str">
        <f>VLOOKUP($F5046,类型描述及偏移量!$C:$H,6,FALSE)</f>
        <v>电机过载</v>
      </c>
    </row>
    <row r="5047" hidden="1" spans="1:17">
      <c r="A5047" s="12" t="s">
        <v>128</v>
      </c>
      <c r="B5047" s="12" t="str">
        <f t="shared" si="789"/>
        <v>M8_M</v>
      </c>
      <c r="C5047" s="12" t="str">
        <f t="shared" si="790"/>
        <v>Fan_OL</v>
      </c>
      <c r="D5047" s="12" t="str">
        <f t="shared" si="791"/>
        <v>BP_Motor_var</v>
      </c>
      <c r="E5047" s="13" t="str">
        <f t="shared" si="792"/>
        <v>CHPF_M8_M_BP_Motor_var</v>
      </c>
      <c r="F5047" s="14" t="str">
        <f t="shared" si="793"/>
        <v>BP_Motor_var_Fan_OL</v>
      </c>
      <c r="G5047" s="10" t="str">
        <f t="shared" si="794"/>
        <v>CHPF_M8_M_Fan_OL</v>
      </c>
      <c r="H5047" s="10" t="str">
        <f>VLOOKUP(基本表格!E5047,起始地址定义!A:D,4,FALSE)&amp;" "&amp;Q5047</f>
        <v>2124+P3-M2 4#双螺旋运输机B 电机控制 风扇过载</v>
      </c>
      <c r="I5047" s="10" t="str">
        <f t="shared" si="795"/>
        <v>DB100,X2101.4</v>
      </c>
      <c r="J5047" s="13" t="str">
        <f>VLOOKUP(E5047,起始地址定义!A:D,2,FALSE)</f>
        <v>DB100</v>
      </c>
      <c r="K5047" s="12" t="str">
        <f t="shared" si="796"/>
        <v>X2101.4</v>
      </c>
      <c r="L5047" s="13">
        <f>VLOOKUP(E5047,起始地址定义!A:D,3,FALSE)</f>
        <v>2100</v>
      </c>
      <c r="M5047" s="14">
        <f>VLOOKUP($F5047,类型描述及偏移量!$C:$H,2,FALSE)</f>
        <v>1.4</v>
      </c>
      <c r="N5047" s="14" t="str">
        <f>VLOOKUP($F5047,类型描述及偏移量!$C:$H,3,FALSE)</f>
        <v>离散</v>
      </c>
      <c r="O5047" s="14" t="str">
        <f>VLOOKUP($F5047,类型描述及偏移量!$C:$H,4,FALSE)</f>
        <v>On</v>
      </c>
      <c r="P5047" s="14" t="str">
        <f>VLOOKUP($F5047,类型描述及偏移量!$C:$H,5,FALSE)</f>
        <v>Yes</v>
      </c>
      <c r="Q5047" s="14" t="str">
        <f>VLOOKUP($F5047,类型描述及偏移量!$C:$H,6,FALSE)</f>
        <v>风扇过载</v>
      </c>
    </row>
    <row r="5048" hidden="1" spans="1:17">
      <c r="A5048" s="12" t="s">
        <v>128</v>
      </c>
      <c r="B5048" s="12" t="str">
        <f t="shared" si="789"/>
        <v>M8_M</v>
      </c>
      <c r="C5048" s="12" t="str">
        <f t="shared" si="790"/>
        <v>RunSig</v>
      </c>
      <c r="D5048" s="12" t="str">
        <f t="shared" si="791"/>
        <v>BP_Motor_var</v>
      </c>
      <c r="E5048" s="13" t="str">
        <f t="shared" si="792"/>
        <v>CHPF_M8_M_BP_Motor_var</v>
      </c>
      <c r="F5048" s="14" t="str">
        <f t="shared" si="793"/>
        <v>BP_Motor_var_RunSig</v>
      </c>
      <c r="G5048" s="10" t="str">
        <f t="shared" si="794"/>
        <v>CHPF_M8_M_RunSig</v>
      </c>
      <c r="H5048" s="10" t="str">
        <f>VLOOKUP(基本表格!E5048,起始地址定义!A:D,4,FALSE)&amp;" "&amp;Q5048</f>
        <v>2124+P3-M2 4#双螺旋运输机B 电机控制 电机运行指示</v>
      </c>
      <c r="I5048" s="10" t="str">
        <f t="shared" si="795"/>
        <v>DB100,X2101.5</v>
      </c>
      <c r="J5048" s="13" t="str">
        <f>VLOOKUP(E5048,起始地址定义!A:D,2,FALSE)</f>
        <v>DB100</v>
      </c>
      <c r="K5048" s="12" t="str">
        <f t="shared" si="796"/>
        <v>X2101.5</v>
      </c>
      <c r="L5048" s="13">
        <f>VLOOKUP(E5048,起始地址定义!A:D,3,FALSE)</f>
        <v>2100</v>
      </c>
      <c r="M5048" s="14">
        <f>VLOOKUP($F5048,类型描述及偏移量!$C:$H,2,FALSE)</f>
        <v>1.5</v>
      </c>
      <c r="N5048" s="14" t="str">
        <f>VLOOKUP($F5048,类型描述及偏移量!$C:$H,3,FALSE)</f>
        <v>离散</v>
      </c>
      <c r="O5048" s="14" t="str">
        <f>VLOOKUP($F5048,类型描述及偏移量!$C:$H,4,FALSE)</f>
        <v>None</v>
      </c>
      <c r="P5048" s="14" t="str">
        <f>VLOOKUP($F5048,类型描述及偏移量!$C:$H,5,FALSE)</f>
        <v>Yes</v>
      </c>
      <c r="Q5048" s="14" t="str">
        <f>VLOOKUP($F5048,类型描述及偏移量!$C:$H,6,FALSE)</f>
        <v>电机运行指示</v>
      </c>
    </row>
    <row r="5049" hidden="1" spans="1:17">
      <c r="A5049" s="12" t="s">
        <v>128</v>
      </c>
      <c r="B5049" s="12" t="str">
        <f t="shared" si="789"/>
        <v>M8_M</v>
      </c>
      <c r="C5049" s="12" t="str">
        <f t="shared" si="790"/>
        <v>Break_ALM</v>
      </c>
      <c r="D5049" s="12" t="str">
        <f t="shared" si="791"/>
        <v>BP_Motor_var</v>
      </c>
      <c r="E5049" s="13" t="str">
        <f t="shared" si="792"/>
        <v>CHPF_M8_M_BP_Motor_var</v>
      </c>
      <c r="F5049" s="14" t="str">
        <f t="shared" si="793"/>
        <v>BP_Motor_var_Break_ALM</v>
      </c>
      <c r="G5049" s="10" t="str">
        <f t="shared" si="794"/>
        <v>CHPF_M8_M_Break_ALM</v>
      </c>
      <c r="H5049" s="10" t="str">
        <f>VLOOKUP(基本表格!E5049,起始地址定义!A:D,4,FALSE)&amp;" "&amp;Q5049</f>
        <v>2124+P3-M2 4#双螺旋运输机B 电机控制 断链报警</v>
      </c>
      <c r="I5049" s="10" t="str">
        <f t="shared" si="795"/>
        <v>DB100,X2101.6</v>
      </c>
      <c r="J5049" s="13" t="str">
        <f>VLOOKUP(E5049,起始地址定义!A:D,2,FALSE)</f>
        <v>DB100</v>
      </c>
      <c r="K5049" s="12" t="str">
        <f t="shared" si="796"/>
        <v>X2101.6</v>
      </c>
      <c r="L5049" s="13">
        <f>VLOOKUP(E5049,起始地址定义!A:D,3,FALSE)</f>
        <v>2100</v>
      </c>
      <c r="M5049" s="14">
        <f>VLOOKUP($F5049,类型描述及偏移量!$C:$H,2,FALSE)</f>
        <v>1.6</v>
      </c>
      <c r="N5049" s="14" t="str">
        <f>VLOOKUP($F5049,类型描述及偏移量!$C:$H,3,FALSE)</f>
        <v>离散</v>
      </c>
      <c r="O5049" s="14" t="str">
        <f>VLOOKUP($F5049,类型描述及偏移量!$C:$H,4,FALSE)</f>
        <v>On</v>
      </c>
      <c r="P5049" s="14" t="str">
        <f>VLOOKUP($F5049,类型描述及偏移量!$C:$H,5,FALSE)</f>
        <v>Yes</v>
      </c>
      <c r="Q5049" s="14" t="str">
        <f>VLOOKUP($F5049,类型描述及偏移量!$C:$H,6,FALSE)</f>
        <v>断链报警</v>
      </c>
    </row>
    <row r="5050" hidden="1" spans="1:17">
      <c r="A5050" s="12" t="s">
        <v>128</v>
      </c>
      <c r="B5050" s="12" t="str">
        <f t="shared" si="789"/>
        <v>M8_M</v>
      </c>
      <c r="C5050" s="12" t="str">
        <f t="shared" si="790"/>
        <v>Break_CHK</v>
      </c>
      <c r="D5050" s="12" t="str">
        <f t="shared" si="791"/>
        <v>BP_Motor_var</v>
      </c>
      <c r="E5050" s="13" t="str">
        <f t="shared" si="792"/>
        <v>CHPF_M8_M_BP_Motor_var</v>
      </c>
      <c r="F5050" s="14" t="str">
        <f t="shared" si="793"/>
        <v>BP_Motor_var_Break_CHK</v>
      </c>
      <c r="G5050" s="10" t="str">
        <f t="shared" si="794"/>
        <v>CHPF_M8_M_Break_CHK</v>
      </c>
      <c r="H5050" s="10" t="str">
        <f>VLOOKUP(基本表格!E5050,起始地址定义!A:D,4,FALSE)&amp;" "&amp;Q5050</f>
        <v>2124+P3-M2 4#双螺旋运输机B 电机控制 断链检测</v>
      </c>
      <c r="I5050" s="10" t="str">
        <f t="shared" si="795"/>
        <v>DB100,X2101.7</v>
      </c>
      <c r="J5050" s="13" t="str">
        <f>VLOOKUP(E5050,起始地址定义!A:D,2,FALSE)</f>
        <v>DB100</v>
      </c>
      <c r="K5050" s="12" t="str">
        <f t="shared" si="796"/>
        <v>X2101.7</v>
      </c>
      <c r="L5050" s="13">
        <f>VLOOKUP(E5050,起始地址定义!A:D,3,FALSE)</f>
        <v>2100</v>
      </c>
      <c r="M5050" s="14">
        <f>VLOOKUP($F5050,类型描述及偏移量!$C:$H,2,FALSE)</f>
        <v>1.7</v>
      </c>
      <c r="N5050" s="14" t="str">
        <f>VLOOKUP($F5050,类型描述及偏移量!$C:$H,3,FALSE)</f>
        <v>离散</v>
      </c>
      <c r="O5050" s="14" t="str">
        <f>VLOOKUP($F5050,类型描述及偏移量!$C:$H,4,FALSE)</f>
        <v>None</v>
      </c>
      <c r="P5050" s="14" t="str">
        <f>VLOOKUP($F5050,类型描述及偏移量!$C:$H,5,FALSE)</f>
        <v>Yes</v>
      </c>
      <c r="Q5050" s="14" t="str">
        <f>VLOOKUP($F5050,类型描述及偏移量!$C:$H,6,FALSE)</f>
        <v>断链检测</v>
      </c>
    </row>
    <row r="5051" hidden="1" spans="1:17">
      <c r="A5051" s="12" t="s">
        <v>128</v>
      </c>
      <c r="B5051" s="12" t="str">
        <f t="shared" si="789"/>
        <v>M8_M</v>
      </c>
      <c r="C5051" s="12" t="str">
        <f t="shared" si="790"/>
        <v>INV_Res_HMI</v>
      </c>
      <c r="D5051" s="12" t="str">
        <f t="shared" si="791"/>
        <v>BP_Motor_var</v>
      </c>
      <c r="E5051" s="13" t="str">
        <f t="shared" si="792"/>
        <v>CHPF_M8_M_BP_Motor_var</v>
      </c>
      <c r="F5051" s="14" t="str">
        <f t="shared" si="793"/>
        <v>BP_Motor_var_INV_Res_HMI</v>
      </c>
      <c r="G5051" s="10" t="str">
        <f t="shared" si="794"/>
        <v>CHPF_M8_M_INV_Res_HMI</v>
      </c>
      <c r="H5051" s="10" t="str">
        <f>VLOOKUP(基本表格!E5051,起始地址定义!A:D,4,FALSE)&amp;" "&amp;Q5051</f>
        <v>2124+P3-M2 4#双螺旋运输机B 电机控制 复位</v>
      </c>
      <c r="I5051" s="10" t="str">
        <f t="shared" si="795"/>
        <v>DB100,X2102.0</v>
      </c>
      <c r="J5051" s="13" t="str">
        <f>VLOOKUP(E5051,起始地址定义!A:D,2,FALSE)</f>
        <v>DB100</v>
      </c>
      <c r="K5051" s="12" t="str">
        <f t="shared" si="796"/>
        <v>X2102.0</v>
      </c>
      <c r="L5051" s="13">
        <f>VLOOKUP(E5051,起始地址定义!A:D,3,FALSE)</f>
        <v>2100</v>
      </c>
      <c r="M5051" s="14">
        <f>VLOOKUP($F5051,类型描述及偏移量!$C:$H,2,FALSE)</f>
        <v>2</v>
      </c>
      <c r="N5051" s="14" t="str">
        <f>VLOOKUP($F5051,类型描述及偏移量!$C:$H,3,FALSE)</f>
        <v>离散</v>
      </c>
      <c r="O5051" s="14" t="str">
        <f>VLOOKUP($F5051,类型描述及偏移量!$C:$H,4,FALSE)</f>
        <v>None</v>
      </c>
      <c r="P5051" s="14" t="str">
        <f>VLOOKUP($F5051,类型描述及偏移量!$C:$H,5,FALSE)</f>
        <v>No</v>
      </c>
      <c r="Q5051" s="14" t="str">
        <f>VLOOKUP($F5051,类型描述及偏移量!$C:$H,6,FALSE)</f>
        <v>复位</v>
      </c>
    </row>
    <row r="5052" hidden="1" spans="1:17">
      <c r="A5052" s="12" t="s">
        <v>128</v>
      </c>
      <c r="B5052" s="12" t="str">
        <f t="shared" si="789"/>
        <v>M8_M</v>
      </c>
      <c r="C5052" s="12" t="str">
        <f t="shared" si="790"/>
        <v>Break_EN</v>
      </c>
      <c r="D5052" s="12" t="str">
        <f t="shared" si="791"/>
        <v>BP_Motor_var</v>
      </c>
      <c r="E5052" s="13" t="str">
        <f t="shared" si="792"/>
        <v>CHPF_M8_M_BP_Motor_var</v>
      </c>
      <c r="F5052" s="14" t="str">
        <f t="shared" si="793"/>
        <v>BP_Motor_var_Break_EN</v>
      </c>
      <c r="G5052" s="10" t="str">
        <f t="shared" si="794"/>
        <v>CHPF_M8_M_Break_EN</v>
      </c>
      <c r="H5052" s="10" t="str">
        <f>VLOOKUP(基本表格!E5052,起始地址定义!A:D,4,FALSE)&amp;" "&amp;Q5052</f>
        <v>2124+P3-M2 4#双螺旋运输机B 电机控制 断链保护使能</v>
      </c>
      <c r="I5052" s="10" t="str">
        <f t="shared" si="795"/>
        <v>DB100,X2102.1</v>
      </c>
      <c r="J5052" s="13" t="str">
        <f>VLOOKUP(E5052,起始地址定义!A:D,2,FALSE)</f>
        <v>DB100</v>
      </c>
      <c r="K5052" s="12" t="str">
        <f t="shared" si="796"/>
        <v>X2102.1</v>
      </c>
      <c r="L5052" s="13">
        <f>VLOOKUP(E5052,起始地址定义!A:D,3,FALSE)</f>
        <v>2100</v>
      </c>
      <c r="M5052" s="14">
        <f>VLOOKUP($F5052,类型描述及偏移量!$C:$H,2,FALSE)</f>
        <v>2.1</v>
      </c>
      <c r="N5052" s="14" t="str">
        <f>VLOOKUP($F5052,类型描述及偏移量!$C:$H,3,FALSE)</f>
        <v>离散</v>
      </c>
      <c r="O5052" s="14" t="str">
        <f>VLOOKUP($F5052,类型描述及偏移量!$C:$H,4,FALSE)</f>
        <v>None</v>
      </c>
      <c r="P5052" s="14" t="str">
        <f>VLOOKUP($F5052,类型描述及偏移量!$C:$H,5,FALSE)</f>
        <v>No</v>
      </c>
      <c r="Q5052" s="14" t="str">
        <f>VLOOKUP($F5052,类型描述及偏移量!$C:$H,6,FALSE)</f>
        <v>断链保护使能</v>
      </c>
    </row>
    <row r="5053" hidden="1" spans="1:17">
      <c r="A5053" s="12" t="s">
        <v>128</v>
      </c>
      <c r="B5053" s="12" t="str">
        <f t="shared" si="789"/>
        <v>M8_M</v>
      </c>
      <c r="C5053" s="12" t="str">
        <f t="shared" si="790"/>
        <v>Break_Stop</v>
      </c>
      <c r="D5053" s="12" t="str">
        <f t="shared" si="791"/>
        <v>BP_Motor_var</v>
      </c>
      <c r="E5053" s="13" t="str">
        <f t="shared" si="792"/>
        <v>CHPF_M8_M_BP_Motor_var</v>
      </c>
      <c r="F5053" s="14" t="str">
        <f t="shared" si="793"/>
        <v>BP_Motor_var_Break_Stop</v>
      </c>
      <c r="G5053" s="10" t="str">
        <f t="shared" si="794"/>
        <v>CHPF_M8_M_Break_Stop</v>
      </c>
      <c r="H5053" s="10" t="str">
        <f>VLOOKUP(基本表格!E5053,起始地址定义!A:D,4,FALSE)&amp;" "&amp;Q5053</f>
        <v>2124+P3-M2 4#双螺旋运输机B 电机控制 断链导致停机</v>
      </c>
      <c r="I5053" s="10" t="str">
        <f t="shared" si="795"/>
        <v>DB100,X2102.2</v>
      </c>
      <c r="J5053" s="13" t="str">
        <f>VLOOKUP(E5053,起始地址定义!A:D,2,FALSE)</f>
        <v>DB100</v>
      </c>
      <c r="K5053" s="12" t="str">
        <f t="shared" si="796"/>
        <v>X2102.2</v>
      </c>
      <c r="L5053" s="13">
        <f>VLOOKUP(E5053,起始地址定义!A:D,3,FALSE)</f>
        <v>2100</v>
      </c>
      <c r="M5053" s="14">
        <f>VLOOKUP($F5053,类型描述及偏移量!$C:$H,2,FALSE)</f>
        <v>2.2</v>
      </c>
      <c r="N5053" s="14" t="str">
        <f>VLOOKUP($F5053,类型描述及偏移量!$C:$H,3,FALSE)</f>
        <v>离散</v>
      </c>
      <c r="O5053" s="14" t="str">
        <f>VLOOKUP($F5053,类型描述及偏移量!$C:$H,4,FALSE)</f>
        <v>On</v>
      </c>
      <c r="P5053" s="14" t="str">
        <f>VLOOKUP($F5053,类型描述及偏移量!$C:$H,5,FALSE)</f>
        <v>Yes</v>
      </c>
      <c r="Q5053" s="14" t="str">
        <f>VLOOKUP($F5053,类型描述及偏移量!$C:$H,6,FALSE)</f>
        <v>断链导致停机</v>
      </c>
    </row>
    <row r="5054" hidden="1" spans="1:17">
      <c r="A5054" s="12" t="s">
        <v>128</v>
      </c>
      <c r="B5054" s="12" t="str">
        <f t="shared" si="789"/>
        <v>M8_M</v>
      </c>
      <c r="C5054" s="12" t="str">
        <f t="shared" si="790"/>
        <v>Motor_Back</v>
      </c>
      <c r="D5054" s="12" t="str">
        <f t="shared" si="791"/>
        <v>BP_Motor_var</v>
      </c>
      <c r="E5054" s="13" t="str">
        <f t="shared" si="792"/>
        <v>CHPF_M8_M_BP_Motor_var</v>
      </c>
      <c r="F5054" s="14" t="str">
        <f t="shared" si="793"/>
        <v>BP_Motor_var_Motor_Back</v>
      </c>
      <c r="G5054" s="10" t="str">
        <f t="shared" si="794"/>
        <v>CHPF_M8_M_Motor_Back</v>
      </c>
      <c r="H5054" s="10" t="str">
        <f>VLOOKUP(基本表格!E5054,起始地址定义!A:D,4,FALSE)&amp;" "&amp;Q5054</f>
        <v>2124+P3-M2 4#双螺旋运输机B 电机控制 电机(反转）</v>
      </c>
      <c r="I5054" s="10" t="str">
        <f t="shared" si="795"/>
        <v>DB100,X2102.3</v>
      </c>
      <c r="J5054" s="13" t="str">
        <f>VLOOKUP(E5054,起始地址定义!A:D,2,FALSE)</f>
        <v>DB100</v>
      </c>
      <c r="K5054" s="12" t="str">
        <f t="shared" si="796"/>
        <v>X2102.3</v>
      </c>
      <c r="L5054" s="13">
        <f>VLOOKUP(E5054,起始地址定义!A:D,3,FALSE)</f>
        <v>2100</v>
      </c>
      <c r="M5054" s="14">
        <f>VLOOKUP($F5054,类型描述及偏移量!$C:$H,2,FALSE)</f>
        <v>2.3</v>
      </c>
      <c r="N5054" s="14" t="str">
        <f>VLOOKUP($F5054,类型描述及偏移量!$C:$H,3,FALSE)</f>
        <v>离散</v>
      </c>
      <c r="O5054" s="14" t="str">
        <f>VLOOKUP($F5054,类型描述及偏移量!$C:$H,4,FALSE)</f>
        <v>None</v>
      </c>
      <c r="P5054" s="14" t="str">
        <f>VLOOKUP($F5054,类型描述及偏移量!$C:$H,5,FALSE)</f>
        <v>Yes</v>
      </c>
      <c r="Q5054" s="14" t="str">
        <f>VLOOKUP($F5054,类型描述及偏移量!$C:$H,6,FALSE)</f>
        <v>电机(反转）</v>
      </c>
    </row>
    <row r="5055" hidden="1" spans="1:17">
      <c r="A5055" s="12" t="s">
        <v>128</v>
      </c>
      <c r="B5055" s="12" t="str">
        <f t="shared" si="789"/>
        <v>M8_M</v>
      </c>
      <c r="C5055" s="12" t="str">
        <f t="shared" si="790"/>
        <v>Loc</v>
      </c>
      <c r="D5055" s="12" t="str">
        <f t="shared" si="791"/>
        <v>BP_Motor_var</v>
      </c>
      <c r="E5055" s="13" t="str">
        <f t="shared" si="792"/>
        <v>CHPF_M8_M_BP_Motor_var</v>
      </c>
      <c r="F5055" s="14" t="str">
        <f t="shared" si="793"/>
        <v>BP_Motor_var_Loc</v>
      </c>
      <c r="G5055" s="10" t="str">
        <f t="shared" si="794"/>
        <v>CHPF_M8_M_Loc</v>
      </c>
      <c r="H5055" s="10" t="str">
        <f>VLOOKUP(基本表格!E5055,起始地址定义!A:D,4,FALSE)&amp;" "&amp;Q5055</f>
        <v>2124+P3-M2 4#双螺旋运输机B 电机控制 本地</v>
      </c>
      <c r="I5055" s="10" t="str">
        <f t="shared" si="795"/>
        <v>DB100,X2102.4</v>
      </c>
      <c r="J5055" s="13" t="str">
        <f>VLOOKUP(E5055,起始地址定义!A:D,2,FALSE)</f>
        <v>DB100</v>
      </c>
      <c r="K5055" s="12" t="str">
        <f t="shared" si="796"/>
        <v>X2102.4</v>
      </c>
      <c r="L5055" s="13">
        <f>VLOOKUP(E5055,起始地址定义!A:D,3,FALSE)</f>
        <v>2100</v>
      </c>
      <c r="M5055" s="14">
        <f>VLOOKUP($F5055,类型描述及偏移量!$C:$H,2,FALSE)</f>
        <v>2.4</v>
      </c>
      <c r="N5055" s="14" t="str">
        <f>VLOOKUP($F5055,类型描述及偏移量!$C:$H,3,FALSE)</f>
        <v>离散</v>
      </c>
      <c r="O5055" s="14" t="str">
        <f>VLOOKUP($F5055,类型描述及偏移量!$C:$H,4,FALSE)</f>
        <v>None</v>
      </c>
      <c r="P5055" s="14" t="str">
        <f>VLOOKUP($F5055,类型描述及偏移量!$C:$H,5,FALSE)</f>
        <v>Yes</v>
      </c>
      <c r="Q5055" s="14" t="str">
        <f>VLOOKUP($F5055,类型描述及偏移量!$C:$H,6,FALSE)</f>
        <v>本地</v>
      </c>
    </row>
    <row r="5056" hidden="1" spans="1:17">
      <c r="A5056" s="12" t="s">
        <v>128</v>
      </c>
      <c r="B5056" s="12" t="str">
        <f t="shared" si="789"/>
        <v>M8_M</v>
      </c>
      <c r="C5056" s="12" t="str">
        <f t="shared" si="790"/>
        <v>Rem</v>
      </c>
      <c r="D5056" s="12" t="str">
        <f t="shared" si="791"/>
        <v>BP_Motor_var</v>
      </c>
      <c r="E5056" s="13" t="str">
        <f t="shared" si="792"/>
        <v>CHPF_M8_M_BP_Motor_var</v>
      </c>
      <c r="F5056" s="14" t="str">
        <f t="shared" si="793"/>
        <v>BP_Motor_var_Rem</v>
      </c>
      <c r="G5056" s="10" t="str">
        <f t="shared" si="794"/>
        <v>CHPF_M8_M_Rem</v>
      </c>
      <c r="H5056" s="10" t="str">
        <f>VLOOKUP(基本表格!E5056,起始地址定义!A:D,4,FALSE)&amp;" "&amp;Q5056</f>
        <v>2124+P3-M2 4#双螺旋运输机B 电机控制 远程</v>
      </c>
      <c r="I5056" s="10" t="str">
        <f t="shared" si="795"/>
        <v>DB100,X2102.5</v>
      </c>
      <c r="J5056" s="13" t="str">
        <f>VLOOKUP(E5056,起始地址定义!A:D,2,FALSE)</f>
        <v>DB100</v>
      </c>
      <c r="K5056" s="12" t="str">
        <f t="shared" si="796"/>
        <v>X2102.5</v>
      </c>
      <c r="L5056" s="13">
        <f>VLOOKUP(E5056,起始地址定义!A:D,3,FALSE)</f>
        <v>2100</v>
      </c>
      <c r="M5056" s="14">
        <f>VLOOKUP($F5056,类型描述及偏移量!$C:$H,2,FALSE)</f>
        <v>2.5</v>
      </c>
      <c r="N5056" s="14" t="str">
        <f>VLOOKUP($F5056,类型描述及偏移量!$C:$H,3,FALSE)</f>
        <v>离散</v>
      </c>
      <c r="O5056" s="14" t="str">
        <f>VLOOKUP($F5056,类型描述及偏移量!$C:$H,4,FALSE)</f>
        <v>None</v>
      </c>
      <c r="P5056" s="14" t="str">
        <f>VLOOKUP($F5056,类型描述及偏移量!$C:$H,5,FALSE)</f>
        <v>Yes</v>
      </c>
      <c r="Q5056" s="14" t="str">
        <f>VLOOKUP($F5056,类型描述及偏移量!$C:$H,6,FALSE)</f>
        <v>远程</v>
      </c>
    </row>
    <row r="5057" hidden="1" spans="1:17">
      <c r="A5057" s="12" t="s">
        <v>128</v>
      </c>
      <c r="B5057" s="12" t="str">
        <f t="shared" si="789"/>
        <v>M8_M</v>
      </c>
      <c r="C5057" s="12" t="str">
        <f t="shared" si="790"/>
        <v>Blocking_ALM</v>
      </c>
      <c r="D5057" s="12" t="str">
        <f t="shared" si="791"/>
        <v>BP_Motor_var</v>
      </c>
      <c r="E5057" s="13" t="str">
        <f t="shared" si="792"/>
        <v>CHPF_M8_M_BP_Motor_var</v>
      </c>
      <c r="F5057" s="14" t="str">
        <f t="shared" si="793"/>
        <v>BP_Motor_var_Blocking_ALM</v>
      </c>
      <c r="G5057" s="10" t="str">
        <f t="shared" si="794"/>
        <v>CHPF_M8_M_Blocking_ALM</v>
      </c>
      <c r="H5057" s="10" t="str">
        <f>VLOOKUP(基本表格!E5057,起始地址定义!A:D,4,FALSE)&amp;" "&amp;Q5057</f>
        <v>2124+P3-M2 4#双螺旋运输机B 电机控制 堵料报警</v>
      </c>
      <c r="I5057" s="10" t="str">
        <f t="shared" si="795"/>
        <v>DB100,X2102.6</v>
      </c>
      <c r="J5057" s="13" t="str">
        <f>VLOOKUP(E5057,起始地址定义!A:D,2,FALSE)</f>
        <v>DB100</v>
      </c>
      <c r="K5057" s="12" t="str">
        <f t="shared" si="796"/>
        <v>X2102.6</v>
      </c>
      <c r="L5057" s="13">
        <f>VLOOKUP(E5057,起始地址定义!A:D,3,FALSE)</f>
        <v>2100</v>
      </c>
      <c r="M5057" s="14">
        <f>VLOOKUP($F5057,类型描述及偏移量!$C:$H,2,FALSE)</f>
        <v>2.6</v>
      </c>
      <c r="N5057" s="14" t="str">
        <f>VLOOKUP($F5057,类型描述及偏移量!$C:$H,3,FALSE)</f>
        <v>离散</v>
      </c>
      <c r="O5057" s="14" t="str">
        <f>VLOOKUP($F5057,类型描述及偏移量!$C:$H,4,FALSE)</f>
        <v>On</v>
      </c>
      <c r="P5057" s="14" t="str">
        <f>VLOOKUP($F5057,类型描述及偏移量!$C:$H,5,FALSE)</f>
        <v>Yes</v>
      </c>
      <c r="Q5057" s="14" t="str">
        <f>VLOOKUP($F5057,类型描述及偏移量!$C:$H,6,FALSE)</f>
        <v>堵料报警</v>
      </c>
    </row>
    <row r="5058" hidden="1" spans="1:17">
      <c r="A5058" s="12" t="s">
        <v>128</v>
      </c>
      <c r="B5058" s="12" t="str">
        <f t="shared" si="789"/>
        <v>M8_M</v>
      </c>
      <c r="C5058" s="12" t="str">
        <f t="shared" si="790"/>
        <v>Blocking_CHK</v>
      </c>
      <c r="D5058" s="12" t="str">
        <f t="shared" si="791"/>
        <v>BP_Motor_var</v>
      </c>
      <c r="E5058" s="13" t="str">
        <f t="shared" si="792"/>
        <v>CHPF_M8_M_BP_Motor_var</v>
      </c>
      <c r="F5058" s="14" t="str">
        <f t="shared" si="793"/>
        <v>BP_Motor_var_Blocking_CHK</v>
      </c>
      <c r="G5058" s="10" t="str">
        <f t="shared" si="794"/>
        <v>CHPF_M8_M_Blocking_CHK</v>
      </c>
      <c r="H5058" s="10" t="str">
        <f>VLOOKUP(基本表格!E5058,起始地址定义!A:D,4,FALSE)&amp;" "&amp;Q5058</f>
        <v>2124+P3-M2 4#双螺旋运输机B 电机控制 堵料检测</v>
      </c>
      <c r="I5058" s="10" t="str">
        <f t="shared" si="795"/>
        <v>DB100,X2102.7</v>
      </c>
      <c r="J5058" s="13" t="str">
        <f>VLOOKUP(E5058,起始地址定义!A:D,2,FALSE)</f>
        <v>DB100</v>
      </c>
      <c r="K5058" s="12" t="str">
        <f t="shared" si="796"/>
        <v>X2102.7</v>
      </c>
      <c r="L5058" s="13">
        <f>VLOOKUP(E5058,起始地址定义!A:D,3,FALSE)</f>
        <v>2100</v>
      </c>
      <c r="M5058" s="14">
        <f>VLOOKUP($F5058,类型描述及偏移量!$C:$H,2,FALSE)</f>
        <v>2.7</v>
      </c>
      <c r="N5058" s="14" t="str">
        <f>VLOOKUP($F5058,类型描述及偏移量!$C:$H,3,FALSE)</f>
        <v>离散</v>
      </c>
      <c r="O5058" s="14" t="str">
        <f>VLOOKUP($F5058,类型描述及偏移量!$C:$H,4,FALSE)</f>
        <v>None</v>
      </c>
      <c r="P5058" s="14" t="str">
        <f>VLOOKUP($F5058,类型描述及偏移量!$C:$H,5,FALSE)</f>
        <v>Yes</v>
      </c>
      <c r="Q5058" s="14" t="str">
        <f>VLOOKUP($F5058,类型描述及偏移量!$C:$H,6,FALSE)</f>
        <v>堵料检测</v>
      </c>
    </row>
    <row r="5059" hidden="1" spans="1:17">
      <c r="A5059" s="12" t="s">
        <v>128</v>
      </c>
      <c r="B5059" s="12" t="str">
        <f t="shared" si="789"/>
        <v>M8_M</v>
      </c>
      <c r="C5059" s="12" t="str">
        <f t="shared" si="790"/>
        <v>Blocking_EN</v>
      </c>
      <c r="D5059" s="12" t="str">
        <f t="shared" si="791"/>
        <v>BP_Motor_var</v>
      </c>
      <c r="E5059" s="13" t="str">
        <f t="shared" si="792"/>
        <v>CHPF_M8_M_BP_Motor_var</v>
      </c>
      <c r="F5059" s="14" t="str">
        <f t="shared" si="793"/>
        <v>BP_Motor_var_Blocking_EN</v>
      </c>
      <c r="G5059" s="10" t="str">
        <f t="shared" si="794"/>
        <v>CHPF_M8_M_Blocking_EN</v>
      </c>
      <c r="H5059" s="10" t="str">
        <f>VLOOKUP(基本表格!E5059,起始地址定义!A:D,4,FALSE)&amp;" "&amp;Q5059</f>
        <v>2124+P3-M2 4#双螺旋运输机B 电机控制 堵料保护使能</v>
      </c>
      <c r="I5059" s="10" t="str">
        <f t="shared" si="795"/>
        <v>DB100,X2103.0</v>
      </c>
      <c r="J5059" s="13" t="str">
        <f>VLOOKUP(E5059,起始地址定义!A:D,2,FALSE)</f>
        <v>DB100</v>
      </c>
      <c r="K5059" s="12" t="str">
        <f t="shared" si="796"/>
        <v>X2103.0</v>
      </c>
      <c r="L5059" s="13">
        <f>VLOOKUP(E5059,起始地址定义!A:D,3,FALSE)</f>
        <v>2100</v>
      </c>
      <c r="M5059" s="14">
        <f>VLOOKUP($F5059,类型描述及偏移量!$C:$H,2,FALSE)</f>
        <v>3</v>
      </c>
      <c r="N5059" s="14" t="str">
        <f>VLOOKUP($F5059,类型描述及偏移量!$C:$H,3,FALSE)</f>
        <v>离散</v>
      </c>
      <c r="O5059" s="14" t="str">
        <f>VLOOKUP($F5059,类型描述及偏移量!$C:$H,4,FALSE)</f>
        <v>None</v>
      </c>
      <c r="P5059" s="14" t="str">
        <f>VLOOKUP($F5059,类型描述及偏移量!$C:$H,5,FALSE)</f>
        <v>No</v>
      </c>
      <c r="Q5059" s="14" t="str">
        <f>VLOOKUP($F5059,类型描述及偏移量!$C:$H,6,FALSE)</f>
        <v>堵料保护使能</v>
      </c>
    </row>
    <row r="5060" hidden="1" spans="1:17">
      <c r="A5060" s="12" t="s">
        <v>128</v>
      </c>
      <c r="B5060" s="12" t="str">
        <f t="shared" si="789"/>
        <v>M8_M</v>
      </c>
      <c r="C5060" s="12" t="str">
        <f t="shared" si="790"/>
        <v>Blocking_Stop</v>
      </c>
      <c r="D5060" s="12" t="str">
        <f t="shared" si="791"/>
        <v>BP_Motor_var</v>
      </c>
      <c r="E5060" s="13" t="str">
        <f t="shared" si="792"/>
        <v>CHPF_M8_M_BP_Motor_var</v>
      </c>
      <c r="F5060" s="14" t="str">
        <f t="shared" si="793"/>
        <v>BP_Motor_var_Blocking_Stop</v>
      </c>
      <c r="G5060" s="10" t="str">
        <f t="shared" si="794"/>
        <v>CHPF_M8_M_Blocking_Stop</v>
      </c>
      <c r="H5060" s="10" t="str">
        <f>VLOOKUP(基本表格!E5060,起始地址定义!A:D,4,FALSE)&amp;" "&amp;Q5060</f>
        <v>2124+P3-M2 4#双螺旋运输机B 电机控制 堵料导致停机</v>
      </c>
      <c r="I5060" s="10" t="str">
        <f t="shared" si="795"/>
        <v>DB100,X2103.1</v>
      </c>
      <c r="J5060" s="13" t="str">
        <f>VLOOKUP(E5060,起始地址定义!A:D,2,FALSE)</f>
        <v>DB100</v>
      </c>
      <c r="K5060" s="12" t="str">
        <f t="shared" si="796"/>
        <v>X2103.1</v>
      </c>
      <c r="L5060" s="13">
        <f>VLOOKUP(E5060,起始地址定义!A:D,3,FALSE)</f>
        <v>2100</v>
      </c>
      <c r="M5060" s="14">
        <f>VLOOKUP($F5060,类型描述及偏移量!$C:$H,2,FALSE)</f>
        <v>3.1</v>
      </c>
      <c r="N5060" s="14" t="str">
        <f>VLOOKUP($F5060,类型描述及偏移量!$C:$H,3,FALSE)</f>
        <v>离散</v>
      </c>
      <c r="O5060" s="14" t="str">
        <f>VLOOKUP($F5060,类型描述及偏移量!$C:$H,4,FALSE)</f>
        <v>On</v>
      </c>
      <c r="P5060" s="14" t="str">
        <f>VLOOKUP($F5060,类型描述及偏移量!$C:$H,5,FALSE)</f>
        <v>Yes</v>
      </c>
      <c r="Q5060" s="14" t="str">
        <f>VLOOKUP($F5060,类型描述及偏移量!$C:$H,6,FALSE)</f>
        <v>堵料导致停机</v>
      </c>
    </row>
    <row r="5061" hidden="1" spans="1:17">
      <c r="A5061" s="12" t="s">
        <v>128</v>
      </c>
      <c r="B5061" s="12" t="str">
        <f t="shared" si="789"/>
        <v>M8_M</v>
      </c>
      <c r="C5061" s="12" t="str">
        <f t="shared" si="790"/>
        <v>BreakTime</v>
      </c>
      <c r="D5061" s="12" t="str">
        <f t="shared" si="791"/>
        <v>BP_Motor_var</v>
      </c>
      <c r="E5061" s="13" t="str">
        <f t="shared" si="792"/>
        <v>CHPF_M8_M_BP_Motor_var</v>
      </c>
      <c r="F5061" s="14" t="str">
        <f t="shared" si="793"/>
        <v>BP_Motor_var_BreakTime</v>
      </c>
      <c r="G5061" s="10" t="str">
        <f t="shared" si="794"/>
        <v>CHPF_M8_M_BreakTime</v>
      </c>
      <c r="H5061" s="10" t="str">
        <f>VLOOKUP(基本表格!E5061,起始地址定义!A:D,4,FALSE)&amp;" "&amp;Q5061</f>
        <v>2124+P3-M2 4#双螺旋运输机B 电机控制 断链超时时间 秒</v>
      </c>
      <c r="I5061" s="10" t="str">
        <f t="shared" si="795"/>
        <v>DB100,INT2104</v>
      </c>
      <c r="J5061" s="13" t="str">
        <f>VLOOKUP(E5061,起始地址定义!A:D,2,FALSE)</f>
        <v>DB100</v>
      </c>
      <c r="K5061" s="12" t="str">
        <f t="shared" si="796"/>
        <v>INT2104</v>
      </c>
      <c r="L5061" s="13">
        <f>VLOOKUP(E5061,起始地址定义!A:D,3,FALSE)</f>
        <v>2100</v>
      </c>
      <c r="M5061" s="14">
        <f>VLOOKUP($F5061,类型描述及偏移量!$C:$H,2,FALSE)</f>
        <v>4</v>
      </c>
      <c r="N5061" s="14" t="str">
        <f>VLOOKUP($F5061,类型描述及偏移量!$C:$H,3,FALSE)</f>
        <v>整型</v>
      </c>
      <c r="O5061" s="14" t="str">
        <f>VLOOKUP($F5061,类型描述及偏移量!$C:$H,4,FALSE)</f>
        <v>None</v>
      </c>
      <c r="P5061" s="14" t="str">
        <f>VLOOKUP($F5061,类型描述及偏移量!$C:$H,5,FALSE)</f>
        <v>No</v>
      </c>
      <c r="Q5061" s="14" t="str">
        <f>VLOOKUP($F5061,类型描述及偏移量!$C:$H,6,FALSE)</f>
        <v>断链超时时间 秒</v>
      </c>
    </row>
    <row r="5062" hidden="1" spans="1:17">
      <c r="A5062" s="12" t="s">
        <v>128</v>
      </c>
      <c r="B5062" s="12" t="str">
        <f t="shared" si="789"/>
        <v>M8_M</v>
      </c>
      <c r="C5062" s="12" t="str">
        <f t="shared" si="790"/>
        <v>BlockingTime</v>
      </c>
      <c r="D5062" s="12" t="str">
        <f t="shared" si="791"/>
        <v>BP_Motor_var</v>
      </c>
      <c r="E5062" s="13" t="str">
        <f t="shared" si="792"/>
        <v>CHPF_M8_M_BP_Motor_var</v>
      </c>
      <c r="F5062" s="14" t="str">
        <f t="shared" si="793"/>
        <v>BP_Motor_var_BlockingTime</v>
      </c>
      <c r="G5062" s="10" t="str">
        <f t="shared" si="794"/>
        <v>CHPF_M8_M_BlockingTime</v>
      </c>
      <c r="H5062" s="10" t="str">
        <f>VLOOKUP(基本表格!E5062,起始地址定义!A:D,4,FALSE)&amp;" "&amp;Q5062</f>
        <v>2124+P3-M2 4#双螺旋运输机B 电机控制 堵料检测时间 秒</v>
      </c>
      <c r="I5062" s="10" t="str">
        <f t="shared" si="795"/>
        <v>DB100,INT2106</v>
      </c>
      <c r="J5062" s="13" t="str">
        <f>VLOOKUP(E5062,起始地址定义!A:D,2,FALSE)</f>
        <v>DB100</v>
      </c>
      <c r="K5062" s="12" t="str">
        <f t="shared" si="796"/>
        <v>INT2106</v>
      </c>
      <c r="L5062" s="13">
        <f>VLOOKUP(E5062,起始地址定义!A:D,3,FALSE)</f>
        <v>2100</v>
      </c>
      <c r="M5062" s="14">
        <f>VLOOKUP($F5062,类型描述及偏移量!$C:$H,2,FALSE)</f>
        <v>6</v>
      </c>
      <c r="N5062" s="14" t="str">
        <f>VLOOKUP($F5062,类型描述及偏移量!$C:$H,3,FALSE)</f>
        <v>整型</v>
      </c>
      <c r="O5062" s="14" t="str">
        <f>VLOOKUP($F5062,类型描述及偏移量!$C:$H,4,FALSE)</f>
        <v>None</v>
      </c>
      <c r="P5062" s="14" t="str">
        <f>VLOOKUP($F5062,类型描述及偏移量!$C:$H,5,FALSE)</f>
        <v>No</v>
      </c>
      <c r="Q5062" s="14" t="str">
        <f>VLOOKUP($F5062,类型描述及偏移量!$C:$H,6,FALSE)</f>
        <v>堵料检测时间 秒</v>
      </c>
    </row>
    <row r="5063" hidden="1" spans="1:17">
      <c r="A5063" s="12" t="s">
        <v>128</v>
      </c>
      <c r="B5063" s="12" t="str">
        <f t="shared" si="789"/>
        <v>M8_M</v>
      </c>
      <c r="C5063" s="12" t="str">
        <f t="shared" si="790"/>
        <v>PullSwitch_CHK</v>
      </c>
      <c r="D5063" s="12" t="str">
        <f t="shared" si="791"/>
        <v>BP_Motor_var</v>
      </c>
      <c r="E5063" s="13" t="str">
        <f t="shared" si="792"/>
        <v>CHPF_M8_M_BP_Motor_var</v>
      </c>
      <c r="F5063" s="14" t="str">
        <f t="shared" si="793"/>
        <v>BP_Motor_var_PullSwitch_CHK</v>
      </c>
      <c r="G5063" s="10" t="str">
        <f t="shared" si="794"/>
        <v>CHPF_M8_M_PullSwitch_CHK</v>
      </c>
      <c r="H5063" s="10" t="str">
        <f>VLOOKUP(基本表格!E5063,起始地址定义!A:D,4,FALSE)&amp;" "&amp;Q5063</f>
        <v>2124+P3-M2 4#双螺旋运输机B 电机控制 拉线开关</v>
      </c>
      <c r="I5063" s="10" t="str">
        <f t="shared" si="795"/>
        <v>DB100,X2108.0</v>
      </c>
      <c r="J5063" s="13" t="str">
        <f>VLOOKUP(E5063,起始地址定义!A:D,2,FALSE)</f>
        <v>DB100</v>
      </c>
      <c r="K5063" s="12" t="str">
        <f t="shared" si="796"/>
        <v>X2108.0</v>
      </c>
      <c r="L5063" s="13">
        <f>VLOOKUP(E5063,起始地址定义!A:D,3,FALSE)</f>
        <v>2100</v>
      </c>
      <c r="M5063" s="14">
        <f>VLOOKUP($F5063,类型描述及偏移量!$C:$H,2,FALSE)</f>
        <v>8</v>
      </c>
      <c r="N5063" s="14" t="str">
        <f>VLOOKUP($F5063,类型描述及偏移量!$C:$H,3,FALSE)</f>
        <v>离散</v>
      </c>
      <c r="O5063" s="14" t="str">
        <f>VLOOKUP($F5063,类型描述及偏移量!$C:$H,4,FALSE)</f>
        <v>On</v>
      </c>
      <c r="P5063" s="14" t="str">
        <f>VLOOKUP($F5063,类型描述及偏移量!$C:$H,5,FALSE)</f>
        <v>Yes</v>
      </c>
      <c r="Q5063" s="14" t="str">
        <f>VLOOKUP($F5063,类型描述及偏移量!$C:$H,6,FALSE)</f>
        <v>拉线开关</v>
      </c>
    </row>
    <row r="5064" hidden="1" spans="1:17">
      <c r="A5064" s="12" t="s">
        <v>128</v>
      </c>
      <c r="B5064" s="12" t="str">
        <f t="shared" si="789"/>
        <v>M8_M</v>
      </c>
      <c r="C5064" s="12" t="str">
        <f t="shared" si="790"/>
        <v>LMD_ALM</v>
      </c>
      <c r="D5064" s="12" t="str">
        <f t="shared" si="791"/>
        <v>BP_Motor_var</v>
      </c>
      <c r="E5064" s="13" t="str">
        <f t="shared" si="792"/>
        <v>CHPF_M8_M_BP_Motor_var</v>
      </c>
      <c r="F5064" s="14" t="str">
        <f t="shared" si="793"/>
        <v>BP_Motor_var_LMD_ALM</v>
      </c>
      <c r="G5064" s="10" t="str">
        <f t="shared" si="794"/>
        <v>CHPF_M8_M_LMD_ALM</v>
      </c>
      <c r="H5064" s="10" t="str">
        <f>VLOOKUP(基本表格!E5064,起始地址定义!A:D,4,FALSE)&amp;" "&amp;Q5064</f>
        <v>2124+P3-M2 4#双螺旋运输机B 电机控制 左跑偏报警</v>
      </c>
      <c r="I5064" s="10" t="str">
        <f t="shared" si="795"/>
        <v>DB100,X2108.1</v>
      </c>
      <c r="J5064" s="13" t="str">
        <f>VLOOKUP(E5064,起始地址定义!A:D,2,FALSE)</f>
        <v>DB100</v>
      </c>
      <c r="K5064" s="12" t="str">
        <f t="shared" si="796"/>
        <v>X2108.1</v>
      </c>
      <c r="L5064" s="13">
        <f>VLOOKUP(E5064,起始地址定义!A:D,3,FALSE)</f>
        <v>2100</v>
      </c>
      <c r="M5064" s="14">
        <f>VLOOKUP($F5064,类型描述及偏移量!$C:$H,2,FALSE)</f>
        <v>8.1</v>
      </c>
      <c r="N5064" s="14" t="str">
        <f>VLOOKUP($F5064,类型描述及偏移量!$C:$H,3,FALSE)</f>
        <v>离散</v>
      </c>
      <c r="O5064" s="14" t="str">
        <f>VLOOKUP($F5064,类型描述及偏移量!$C:$H,4,FALSE)</f>
        <v>On</v>
      </c>
      <c r="P5064" s="14" t="str">
        <f>VLOOKUP($F5064,类型描述及偏移量!$C:$H,5,FALSE)</f>
        <v>Yes</v>
      </c>
      <c r="Q5064" s="14" t="str">
        <f>VLOOKUP($F5064,类型描述及偏移量!$C:$H,6,FALSE)</f>
        <v>左跑偏报警</v>
      </c>
    </row>
    <row r="5065" hidden="1" spans="1:17">
      <c r="A5065" s="12" t="s">
        <v>128</v>
      </c>
      <c r="B5065" s="12" t="str">
        <f t="shared" si="789"/>
        <v>M8_M</v>
      </c>
      <c r="C5065" s="12" t="str">
        <f t="shared" si="790"/>
        <v>LMD_CHK_1</v>
      </c>
      <c r="D5065" s="12" t="str">
        <f t="shared" si="791"/>
        <v>BP_Motor_var</v>
      </c>
      <c r="E5065" s="13" t="str">
        <f t="shared" si="792"/>
        <v>CHPF_M8_M_BP_Motor_var</v>
      </c>
      <c r="F5065" s="14" t="str">
        <f t="shared" si="793"/>
        <v>BP_Motor_var_LMD_CHK_1</v>
      </c>
      <c r="G5065" s="10" t="str">
        <f t="shared" si="794"/>
        <v>CHPF_M8_M_LMD_CHK_1</v>
      </c>
      <c r="H5065" s="10" t="str">
        <f>VLOOKUP(基本表格!E5065,起始地址定义!A:D,4,FALSE)&amp;" "&amp;Q5065</f>
        <v>2124+P3-M2 4#双螺旋运输机B 电机控制 左跑偏1检测</v>
      </c>
      <c r="I5065" s="10" t="str">
        <f t="shared" si="795"/>
        <v>DB100,X2108.2</v>
      </c>
      <c r="J5065" s="13" t="str">
        <f>VLOOKUP(E5065,起始地址定义!A:D,2,FALSE)</f>
        <v>DB100</v>
      </c>
      <c r="K5065" s="12" t="str">
        <f t="shared" si="796"/>
        <v>X2108.2</v>
      </c>
      <c r="L5065" s="13">
        <f>VLOOKUP(E5065,起始地址定义!A:D,3,FALSE)</f>
        <v>2100</v>
      </c>
      <c r="M5065" s="14">
        <f>VLOOKUP($F5065,类型描述及偏移量!$C:$H,2,FALSE)</f>
        <v>8.2</v>
      </c>
      <c r="N5065" s="14" t="str">
        <f>VLOOKUP($F5065,类型描述及偏移量!$C:$H,3,FALSE)</f>
        <v>离散</v>
      </c>
      <c r="O5065" s="14" t="str">
        <f>VLOOKUP($F5065,类型描述及偏移量!$C:$H,4,FALSE)</f>
        <v>None</v>
      </c>
      <c r="P5065" s="14" t="str">
        <f>VLOOKUP($F5065,类型描述及偏移量!$C:$H,5,FALSE)</f>
        <v>Yes</v>
      </c>
      <c r="Q5065" s="14" t="str">
        <f>VLOOKUP($F5065,类型描述及偏移量!$C:$H,6,FALSE)</f>
        <v>左跑偏1检测</v>
      </c>
    </row>
    <row r="5066" hidden="1" spans="1:17">
      <c r="A5066" s="12" t="s">
        <v>128</v>
      </c>
      <c r="B5066" s="12" t="str">
        <f t="shared" si="789"/>
        <v>M8_M</v>
      </c>
      <c r="C5066" s="12" t="str">
        <f t="shared" si="790"/>
        <v>LMD_EN</v>
      </c>
      <c r="D5066" s="12" t="str">
        <f t="shared" si="791"/>
        <v>BP_Motor_var</v>
      </c>
      <c r="E5066" s="13" t="str">
        <f t="shared" si="792"/>
        <v>CHPF_M8_M_BP_Motor_var</v>
      </c>
      <c r="F5066" s="14" t="str">
        <f t="shared" si="793"/>
        <v>BP_Motor_var_LMD_EN</v>
      </c>
      <c r="G5066" s="10" t="str">
        <f t="shared" si="794"/>
        <v>CHPF_M8_M_LMD_EN</v>
      </c>
      <c r="H5066" s="10" t="str">
        <f>VLOOKUP(基本表格!E5066,起始地址定义!A:D,4,FALSE)&amp;" "&amp;Q5066</f>
        <v>2124+P3-M2 4#双螺旋运输机B 电机控制 左跑偏保护使能</v>
      </c>
      <c r="I5066" s="10" t="str">
        <f t="shared" si="795"/>
        <v>DB100,X2108.3</v>
      </c>
      <c r="J5066" s="13" t="str">
        <f>VLOOKUP(E5066,起始地址定义!A:D,2,FALSE)</f>
        <v>DB100</v>
      </c>
      <c r="K5066" s="12" t="str">
        <f t="shared" si="796"/>
        <v>X2108.3</v>
      </c>
      <c r="L5066" s="13">
        <f>VLOOKUP(E5066,起始地址定义!A:D,3,FALSE)</f>
        <v>2100</v>
      </c>
      <c r="M5066" s="14">
        <f>VLOOKUP($F5066,类型描述及偏移量!$C:$H,2,FALSE)</f>
        <v>8.3</v>
      </c>
      <c r="N5066" s="14" t="str">
        <f>VLOOKUP($F5066,类型描述及偏移量!$C:$H,3,FALSE)</f>
        <v>离散</v>
      </c>
      <c r="O5066" s="14" t="str">
        <f>VLOOKUP($F5066,类型描述及偏移量!$C:$H,4,FALSE)</f>
        <v>None</v>
      </c>
      <c r="P5066" s="14" t="str">
        <f>VLOOKUP($F5066,类型描述及偏移量!$C:$H,5,FALSE)</f>
        <v>No</v>
      </c>
      <c r="Q5066" s="14" t="str">
        <f>VLOOKUP($F5066,类型描述及偏移量!$C:$H,6,FALSE)</f>
        <v>左跑偏保护使能</v>
      </c>
    </row>
    <row r="5067" hidden="1" spans="1:17">
      <c r="A5067" s="12" t="s">
        <v>128</v>
      </c>
      <c r="B5067" s="12" t="str">
        <f t="shared" si="789"/>
        <v>M8_M</v>
      </c>
      <c r="C5067" s="12" t="str">
        <f t="shared" si="790"/>
        <v>LMD_Stop</v>
      </c>
      <c r="D5067" s="12" t="str">
        <f t="shared" si="791"/>
        <v>BP_Motor_var</v>
      </c>
      <c r="E5067" s="13" t="str">
        <f t="shared" si="792"/>
        <v>CHPF_M8_M_BP_Motor_var</v>
      </c>
      <c r="F5067" s="14" t="str">
        <f t="shared" si="793"/>
        <v>BP_Motor_var_LMD_Stop</v>
      </c>
      <c r="G5067" s="10" t="str">
        <f t="shared" si="794"/>
        <v>CHPF_M8_M_LMD_Stop</v>
      </c>
      <c r="H5067" s="10" t="str">
        <f>VLOOKUP(基本表格!E5067,起始地址定义!A:D,4,FALSE)&amp;" "&amp;Q5067</f>
        <v>2124+P3-M2 4#双螺旋运输机B 电机控制 左跑偏导致停机</v>
      </c>
      <c r="I5067" s="10" t="str">
        <f t="shared" si="795"/>
        <v>DB100,X2108.4</v>
      </c>
      <c r="J5067" s="13" t="str">
        <f>VLOOKUP(E5067,起始地址定义!A:D,2,FALSE)</f>
        <v>DB100</v>
      </c>
      <c r="K5067" s="12" t="str">
        <f t="shared" si="796"/>
        <v>X2108.4</v>
      </c>
      <c r="L5067" s="13">
        <f>VLOOKUP(E5067,起始地址定义!A:D,3,FALSE)</f>
        <v>2100</v>
      </c>
      <c r="M5067" s="14">
        <f>VLOOKUP($F5067,类型描述及偏移量!$C:$H,2,FALSE)</f>
        <v>8.4</v>
      </c>
      <c r="N5067" s="14" t="str">
        <f>VLOOKUP($F5067,类型描述及偏移量!$C:$H,3,FALSE)</f>
        <v>离散</v>
      </c>
      <c r="O5067" s="14" t="str">
        <f>VLOOKUP($F5067,类型描述及偏移量!$C:$H,4,FALSE)</f>
        <v>On</v>
      </c>
      <c r="P5067" s="14" t="str">
        <f>VLOOKUP($F5067,类型描述及偏移量!$C:$H,5,FALSE)</f>
        <v>Yes</v>
      </c>
      <c r="Q5067" s="14" t="str">
        <f>VLOOKUP($F5067,类型描述及偏移量!$C:$H,6,FALSE)</f>
        <v>左跑偏导致停机</v>
      </c>
    </row>
    <row r="5068" hidden="1" spans="1:17">
      <c r="A5068" s="12" t="s">
        <v>128</v>
      </c>
      <c r="B5068" s="12" t="str">
        <f t="shared" si="789"/>
        <v>M8_M</v>
      </c>
      <c r="C5068" s="12" t="str">
        <f t="shared" si="790"/>
        <v>LMD_Time</v>
      </c>
      <c r="D5068" s="12" t="str">
        <f t="shared" si="791"/>
        <v>BP_Motor_var</v>
      </c>
      <c r="E5068" s="13" t="str">
        <f t="shared" si="792"/>
        <v>CHPF_M8_M_BP_Motor_var</v>
      </c>
      <c r="F5068" s="14" t="str">
        <f t="shared" si="793"/>
        <v>BP_Motor_var_LMD_Time</v>
      </c>
      <c r="G5068" s="10" t="str">
        <f t="shared" si="794"/>
        <v>CHPF_M8_M_LMD_Time</v>
      </c>
      <c r="H5068" s="10" t="str">
        <f>VLOOKUP(基本表格!E5068,起始地址定义!A:D,4,FALSE)&amp;" "&amp;Q5068</f>
        <v>2124+P3-M2 4#双螺旋运输机B 电机控制 左跑偏检测时间</v>
      </c>
      <c r="I5068" s="10" t="str">
        <f t="shared" si="795"/>
        <v>DB100,INT2110</v>
      </c>
      <c r="J5068" s="13" t="str">
        <f>VLOOKUP(E5068,起始地址定义!A:D,2,FALSE)</f>
        <v>DB100</v>
      </c>
      <c r="K5068" s="12" t="str">
        <f t="shared" si="796"/>
        <v>INT2110</v>
      </c>
      <c r="L5068" s="13">
        <f>VLOOKUP(E5068,起始地址定义!A:D,3,FALSE)</f>
        <v>2100</v>
      </c>
      <c r="M5068" s="14">
        <f>VLOOKUP($F5068,类型描述及偏移量!$C:$H,2,FALSE)</f>
        <v>10</v>
      </c>
      <c r="N5068" s="14" t="str">
        <f>VLOOKUP($F5068,类型描述及偏移量!$C:$H,3,FALSE)</f>
        <v>整型</v>
      </c>
      <c r="O5068" s="14" t="str">
        <f>VLOOKUP($F5068,类型描述及偏移量!$C:$H,4,FALSE)</f>
        <v>None</v>
      </c>
      <c r="P5068" s="14" t="str">
        <f>VLOOKUP($F5068,类型描述及偏移量!$C:$H,5,FALSE)</f>
        <v>No</v>
      </c>
      <c r="Q5068" s="14" t="str">
        <f>VLOOKUP($F5068,类型描述及偏移量!$C:$H,6,FALSE)</f>
        <v>左跑偏检测时间</v>
      </c>
    </row>
    <row r="5069" hidden="1" spans="1:17">
      <c r="A5069" s="12" t="s">
        <v>128</v>
      </c>
      <c r="B5069" s="12" t="str">
        <f t="shared" si="789"/>
        <v>M8_M</v>
      </c>
      <c r="C5069" s="12" t="str">
        <f t="shared" si="790"/>
        <v>RMD_ALM</v>
      </c>
      <c r="D5069" s="12" t="str">
        <f t="shared" si="791"/>
        <v>BP_Motor_var</v>
      </c>
      <c r="E5069" s="13" t="str">
        <f t="shared" si="792"/>
        <v>CHPF_M8_M_BP_Motor_var</v>
      </c>
      <c r="F5069" s="14" t="str">
        <f t="shared" si="793"/>
        <v>BP_Motor_var_RMD_ALM</v>
      </c>
      <c r="G5069" s="10" t="str">
        <f t="shared" si="794"/>
        <v>CHPF_M8_M_RMD_ALM</v>
      </c>
      <c r="H5069" s="10" t="str">
        <f>VLOOKUP(基本表格!E5069,起始地址定义!A:D,4,FALSE)&amp;" "&amp;Q5069</f>
        <v>2124+P3-M2 4#双螺旋运输机B 电机控制 右 跑偏报警</v>
      </c>
      <c r="I5069" s="10" t="str">
        <f t="shared" si="795"/>
        <v>DB100,X2112.0</v>
      </c>
      <c r="J5069" s="13" t="str">
        <f>VLOOKUP(E5069,起始地址定义!A:D,2,FALSE)</f>
        <v>DB100</v>
      </c>
      <c r="K5069" s="12" t="str">
        <f t="shared" si="796"/>
        <v>X2112.0</v>
      </c>
      <c r="L5069" s="13">
        <f>VLOOKUP(E5069,起始地址定义!A:D,3,FALSE)</f>
        <v>2100</v>
      </c>
      <c r="M5069" s="14">
        <f>VLOOKUP($F5069,类型描述及偏移量!$C:$H,2,FALSE)</f>
        <v>12</v>
      </c>
      <c r="N5069" s="14" t="str">
        <f>VLOOKUP($F5069,类型描述及偏移量!$C:$H,3,FALSE)</f>
        <v>离散</v>
      </c>
      <c r="O5069" s="14" t="str">
        <f>VLOOKUP($F5069,类型描述及偏移量!$C:$H,4,FALSE)</f>
        <v>On</v>
      </c>
      <c r="P5069" s="14" t="str">
        <f>VLOOKUP($F5069,类型描述及偏移量!$C:$H,5,FALSE)</f>
        <v>Yes</v>
      </c>
      <c r="Q5069" s="14" t="str">
        <f>VLOOKUP($F5069,类型描述及偏移量!$C:$H,6,FALSE)</f>
        <v>右 跑偏报警</v>
      </c>
    </row>
    <row r="5070" hidden="1" spans="1:17">
      <c r="A5070" s="12" t="s">
        <v>128</v>
      </c>
      <c r="B5070" s="12" t="str">
        <f t="shared" si="789"/>
        <v>M8_M</v>
      </c>
      <c r="C5070" s="12" t="str">
        <f t="shared" si="790"/>
        <v>RMD_CHK_1</v>
      </c>
      <c r="D5070" s="12" t="str">
        <f t="shared" si="791"/>
        <v>BP_Motor_var</v>
      </c>
      <c r="E5070" s="13" t="str">
        <f t="shared" si="792"/>
        <v>CHPF_M8_M_BP_Motor_var</v>
      </c>
      <c r="F5070" s="14" t="str">
        <f t="shared" si="793"/>
        <v>BP_Motor_var_RMD_CHK_1</v>
      </c>
      <c r="G5070" s="10" t="str">
        <f t="shared" si="794"/>
        <v>CHPF_M8_M_RMD_CHK_1</v>
      </c>
      <c r="H5070" s="10" t="str">
        <f>VLOOKUP(基本表格!E5070,起始地址定义!A:D,4,FALSE)&amp;" "&amp;Q5070</f>
        <v>2124+P3-M2 4#双螺旋运输机B 电机控制 右跑偏1检测</v>
      </c>
      <c r="I5070" s="10" t="str">
        <f t="shared" si="795"/>
        <v>DB100,X2112.1</v>
      </c>
      <c r="J5070" s="13" t="str">
        <f>VLOOKUP(E5070,起始地址定义!A:D,2,FALSE)</f>
        <v>DB100</v>
      </c>
      <c r="K5070" s="12" t="str">
        <f t="shared" si="796"/>
        <v>X2112.1</v>
      </c>
      <c r="L5070" s="13">
        <f>VLOOKUP(E5070,起始地址定义!A:D,3,FALSE)</f>
        <v>2100</v>
      </c>
      <c r="M5070" s="14">
        <f>VLOOKUP($F5070,类型描述及偏移量!$C:$H,2,FALSE)</f>
        <v>12.1</v>
      </c>
      <c r="N5070" s="14" t="str">
        <f>VLOOKUP($F5070,类型描述及偏移量!$C:$H,3,FALSE)</f>
        <v>离散</v>
      </c>
      <c r="O5070" s="14" t="str">
        <f>VLOOKUP($F5070,类型描述及偏移量!$C:$H,4,FALSE)</f>
        <v>None</v>
      </c>
      <c r="P5070" s="14" t="str">
        <f>VLOOKUP($F5070,类型描述及偏移量!$C:$H,5,FALSE)</f>
        <v>Yes</v>
      </c>
      <c r="Q5070" s="14" t="str">
        <f>VLOOKUP($F5070,类型描述及偏移量!$C:$H,6,FALSE)</f>
        <v>右跑偏1检测</v>
      </c>
    </row>
    <row r="5071" hidden="1" spans="1:17">
      <c r="A5071" s="12" t="s">
        <v>128</v>
      </c>
      <c r="B5071" s="12" t="str">
        <f t="shared" si="789"/>
        <v>M8_M</v>
      </c>
      <c r="C5071" s="12" t="str">
        <f t="shared" si="790"/>
        <v>RMD_EN</v>
      </c>
      <c r="D5071" s="12" t="str">
        <f t="shared" si="791"/>
        <v>BP_Motor_var</v>
      </c>
      <c r="E5071" s="13" t="str">
        <f t="shared" si="792"/>
        <v>CHPF_M8_M_BP_Motor_var</v>
      </c>
      <c r="F5071" s="14" t="str">
        <f t="shared" si="793"/>
        <v>BP_Motor_var_RMD_EN</v>
      </c>
      <c r="G5071" s="10" t="str">
        <f t="shared" si="794"/>
        <v>CHPF_M8_M_RMD_EN</v>
      </c>
      <c r="H5071" s="10" t="str">
        <f>VLOOKUP(基本表格!E5071,起始地址定义!A:D,4,FALSE)&amp;" "&amp;Q5071</f>
        <v>2124+P3-M2 4#双螺旋运输机B 电机控制 右跑偏保护使能</v>
      </c>
      <c r="I5071" s="10" t="str">
        <f t="shared" si="795"/>
        <v>DB100,X2112.2</v>
      </c>
      <c r="J5071" s="13" t="str">
        <f>VLOOKUP(E5071,起始地址定义!A:D,2,FALSE)</f>
        <v>DB100</v>
      </c>
      <c r="K5071" s="12" t="str">
        <f t="shared" si="796"/>
        <v>X2112.2</v>
      </c>
      <c r="L5071" s="13">
        <f>VLOOKUP(E5071,起始地址定义!A:D,3,FALSE)</f>
        <v>2100</v>
      </c>
      <c r="M5071" s="14">
        <f>VLOOKUP($F5071,类型描述及偏移量!$C:$H,2,FALSE)</f>
        <v>12.2</v>
      </c>
      <c r="N5071" s="14" t="str">
        <f>VLOOKUP($F5071,类型描述及偏移量!$C:$H,3,FALSE)</f>
        <v>离散</v>
      </c>
      <c r="O5071" s="14" t="str">
        <f>VLOOKUP($F5071,类型描述及偏移量!$C:$H,4,FALSE)</f>
        <v>None</v>
      </c>
      <c r="P5071" s="14" t="str">
        <f>VLOOKUP($F5071,类型描述及偏移量!$C:$H,5,FALSE)</f>
        <v>No</v>
      </c>
      <c r="Q5071" s="14" t="str">
        <f>VLOOKUP($F5071,类型描述及偏移量!$C:$H,6,FALSE)</f>
        <v>右跑偏保护使能</v>
      </c>
    </row>
    <row r="5072" hidden="1" spans="1:17">
      <c r="A5072" s="12" t="s">
        <v>128</v>
      </c>
      <c r="B5072" s="12" t="str">
        <f t="shared" si="789"/>
        <v>M8_M</v>
      </c>
      <c r="C5072" s="12" t="str">
        <f t="shared" si="790"/>
        <v>RMD_Stop</v>
      </c>
      <c r="D5072" s="12" t="str">
        <f t="shared" si="791"/>
        <v>BP_Motor_var</v>
      </c>
      <c r="E5072" s="13" t="str">
        <f t="shared" si="792"/>
        <v>CHPF_M8_M_BP_Motor_var</v>
      </c>
      <c r="F5072" s="14" t="str">
        <f t="shared" si="793"/>
        <v>BP_Motor_var_RMD_Stop</v>
      </c>
      <c r="G5072" s="10" t="str">
        <f t="shared" si="794"/>
        <v>CHPF_M8_M_RMD_Stop</v>
      </c>
      <c r="H5072" s="10" t="str">
        <f>VLOOKUP(基本表格!E5072,起始地址定义!A:D,4,FALSE)&amp;" "&amp;Q5072</f>
        <v>2124+P3-M2 4#双螺旋运输机B 电机控制 右跑偏导致停机</v>
      </c>
      <c r="I5072" s="10" t="str">
        <f t="shared" si="795"/>
        <v>DB100,X2112.3</v>
      </c>
      <c r="J5072" s="13" t="str">
        <f>VLOOKUP(E5072,起始地址定义!A:D,2,FALSE)</f>
        <v>DB100</v>
      </c>
      <c r="K5072" s="12" t="str">
        <f t="shared" si="796"/>
        <v>X2112.3</v>
      </c>
      <c r="L5072" s="13">
        <f>VLOOKUP(E5072,起始地址定义!A:D,3,FALSE)</f>
        <v>2100</v>
      </c>
      <c r="M5072" s="14">
        <f>VLOOKUP($F5072,类型描述及偏移量!$C:$H,2,FALSE)</f>
        <v>12.3</v>
      </c>
      <c r="N5072" s="14" t="str">
        <f>VLOOKUP($F5072,类型描述及偏移量!$C:$H,3,FALSE)</f>
        <v>离散</v>
      </c>
      <c r="O5072" s="14" t="str">
        <f>VLOOKUP($F5072,类型描述及偏移量!$C:$H,4,FALSE)</f>
        <v>On</v>
      </c>
      <c r="P5072" s="14" t="str">
        <f>VLOOKUP($F5072,类型描述及偏移量!$C:$H,5,FALSE)</f>
        <v>Yes</v>
      </c>
      <c r="Q5072" s="14" t="str">
        <f>VLOOKUP($F5072,类型描述及偏移量!$C:$H,6,FALSE)</f>
        <v>右跑偏导致停机</v>
      </c>
    </row>
    <row r="5073" hidden="1" spans="1:17">
      <c r="A5073" s="12" t="s">
        <v>128</v>
      </c>
      <c r="B5073" s="12" t="str">
        <f t="shared" ref="B5073:B5089" si="797">"M"&amp;RIGHT(LEFT(B4950,FIND("_",B4950,1)-1),LEN(LEFT(B4950,FIND("_",B4950,1)-1))-1)+1&amp;"_"&amp;RIGHT(B4950,LEN(B4950)-FIND("_",B4950,1))</f>
        <v>M8_M</v>
      </c>
      <c r="C5073" s="12" t="str">
        <f t="shared" ref="C5073:C5089" si="798">C4950</f>
        <v>RMD_Time</v>
      </c>
      <c r="D5073" s="12" t="str">
        <f t="shared" ref="D5073:D5089" si="799">D4950</f>
        <v>BP_Motor_var</v>
      </c>
      <c r="E5073" s="13" t="str">
        <f t="shared" ref="E5073:E5089" si="800">A5073&amp;"_"&amp;B5073&amp;"_"&amp;D5073</f>
        <v>CHPF_M8_M_BP_Motor_var</v>
      </c>
      <c r="F5073" s="14" t="str">
        <f t="shared" ref="F5073:F5089" si="801">D5073&amp;"_"&amp;C5073</f>
        <v>BP_Motor_var_RMD_Time</v>
      </c>
      <c r="G5073" s="10" t="str">
        <f t="shared" ref="G5073:G5089" si="802">A5073&amp;"_"&amp;IF(B5073="DB","",B5073&amp;"_")&amp;C5073</f>
        <v>CHPF_M8_M_RMD_Time</v>
      </c>
      <c r="H5073" s="10" t="str">
        <f>VLOOKUP(基本表格!E5073,起始地址定义!A:D,4,FALSE)&amp;" "&amp;Q5073</f>
        <v>2124+P3-M2 4#双螺旋运输机B 电机控制 右跑偏检测时间</v>
      </c>
      <c r="I5073" s="10" t="str">
        <f t="shared" ref="I5073:I5089" si="803">J5073&amp;","&amp;K5073</f>
        <v>DB100,INT2114</v>
      </c>
      <c r="J5073" s="13" t="str">
        <f>VLOOKUP(E5073,起始地址定义!A:D,2,FALSE)</f>
        <v>DB100</v>
      </c>
      <c r="K5073" s="12" t="str">
        <f t="shared" ref="K5073:K5089" si="804">IF(N5073="离散","X",IF(N5073="实型","REAL","INT"))&amp;IF(N5073="离散",TEXT(L5073+M5073,"0.0"),L5073+M5073)</f>
        <v>INT2114</v>
      </c>
      <c r="L5073" s="13">
        <f>VLOOKUP(E5073,起始地址定义!A:D,3,FALSE)</f>
        <v>2100</v>
      </c>
      <c r="M5073" s="14">
        <f>VLOOKUP($F5073,类型描述及偏移量!$C:$H,2,FALSE)</f>
        <v>14</v>
      </c>
      <c r="N5073" s="14" t="str">
        <f>VLOOKUP($F5073,类型描述及偏移量!$C:$H,3,FALSE)</f>
        <v>整型</v>
      </c>
      <c r="O5073" s="14" t="str">
        <f>VLOOKUP($F5073,类型描述及偏移量!$C:$H,4,FALSE)</f>
        <v>None</v>
      </c>
      <c r="P5073" s="14" t="str">
        <f>VLOOKUP($F5073,类型描述及偏移量!$C:$H,5,FALSE)</f>
        <v>No</v>
      </c>
      <c r="Q5073" s="14" t="str">
        <f>VLOOKUP($F5073,类型描述及偏移量!$C:$H,6,FALSE)</f>
        <v>右跑偏检测时间</v>
      </c>
    </row>
    <row r="5074" hidden="1" spans="1:17">
      <c r="A5074" s="12" t="s">
        <v>128</v>
      </c>
      <c r="B5074" s="12" t="str">
        <f t="shared" si="797"/>
        <v>M8_M</v>
      </c>
      <c r="C5074" s="12" t="str">
        <f t="shared" si="798"/>
        <v>Motor_Delta</v>
      </c>
      <c r="D5074" s="12" t="str">
        <f t="shared" si="799"/>
        <v>BP_Motor_var</v>
      </c>
      <c r="E5074" s="13" t="str">
        <f t="shared" si="800"/>
        <v>CHPF_M8_M_BP_Motor_var</v>
      </c>
      <c r="F5074" s="14" t="str">
        <f t="shared" si="801"/>
        <v>BP_Motor_var_Motor_Delta</v>
      </c>
      <c r="G5074" s="10" t="str">
        <f t="shared" si="802"/>
        <v>CHPF_M8_M_Motor_Delta</v>
      </c>
      <c r="H5074" s="10" t="str">
        <f>VLOOKUP(基本表格!E5074,起始地址定义!A:D,4,FALSE)&amp;" "&amp;Q5074</f>
        <v>2124+P3-M2 4#双螺旋运输机B 电机控制 三角型</v>
      </c>
      <c r="I5074" s="10" t="str">
        <f t="shared" si="803"/>
        <v>DB100,X2116.0</v>
      </c>
      <c r="J5074" s="13" t="str">
        <f>VLOOKUP(E5074,起始地址定义!A:D,2,FALSE)</f>
        <v>DB100</v>
      </c>
      <c r="K5074" s="12" t="str">
        <f t="shared" si="804"/>
        <v>X2116.0</v>
      </c>
      <c r="L5074" s="13">
        <f>VLOOKUP(E5074,起始地址定义!A:D,3,FALSE)</f>
        <v>2100</v>
      </c>
      <c r="M5074" s="14">
        <f>VLOOKUP($F5074,类型描述及偏移量!$C:$H,2,FALSE)</f>
        <v>16</v>
      </c>
      <c r="N5074" s="14" t="str">
        <f>VLOOKUP($F5074,类型描述及偏移量!$C:$H,3,FALSE)</f>
        <v>离散</v>
      </c>
      <c r="O5074" s="14" t="str">
        <f>VLOOKUP($F5074,类型描述及偏移量!$C:$H,4,FALSE)</f>
        <v>None</v>
      </c>
      <c r="P5074" s="14" t="str">
        <f>VLOOKUP($F5074,类型描述及偏移量!$C:$H,5,FALSE)</f>
        <v>Yes</v>
      </c>
      <c r="Q5074" s="14" t="str">
        <f>VLOOKUP($F5074,类型描述及偏移量!$C:$H,6,FALSE)</f>
        <v>三角型</v>
      </c>
    </row>
    <row r="5075" hidden="1" spans="1:17">
      <c r="A5075" s="12" t="s">
        <v>128</v>
      </c>
      <c r="B5075" s="12" t="str">
        <f t="shared" si="797"/>
        <v>M8_M</v>
      </c>
      <c r="C5075" s="12" t="str">
        <f t="shared" si="798"/>
        <v>Motor_Wye</v>
      </c>
      <c r="D5075" s="12" t="str">
        <f t="shared" si="799"/>
        <v>BP_Motor_var</v>
      </c>
      <c r="E5075" s="13" t="str">
        <f t="shared" si="800"/>
        <v>CHPF_M8_M_BP_Motor_var</v>
      </c>
      <c r="F5075" s="14" t="str">
        <f t="shared" si="801"/>
        <v>BP_Motor_var_Motor_Wye</v>
      </c>
      <c r="G5075" s="10" t="str">
        <f t="shared" si="802"/>
        <v>CHPF_M8_M_Motor_Wye</v>
      </c>
      <c r="H5075" s="10" t="str">
        <f>VLOOKUP(基本表格!E5075,起始地址定义!A:D,4,FALSE)&amp;" "&amp;Q5075</f>
        <v>2124+P3-M2 4#双螺旋运输机B 电机控制 星型</v>
      </c>
      <c r="I5075" s="10" t="str">
        <f t="shared" si="803"/>
        <v>DB100,X2116.1</v>
      </c>
      <c r="J5075" s="13" t="str">
        <f>VLOOKUP(E5075,起始地址定义!A:D,2,FALSE)</f>
        <v>DB100</v>
      </c>
      <c r="K5075" s="12" t="str">
        <f t="shared" si="804"/>
        <v>X2116.1</v>
      </c>
      <c r="L5075" s="13">
        <f>VLOOKUP(E5075,起始地址定义!A:D,3,FALSE)</f>
        <v>2100</v>
      </c>
      <c r="M5075" s="14">
        <f>VLOOKUP($F5075,类型描述及偏移量!$C:$H,2,FALSE)</f>
        <v>16.1</v>
      </c>
      <c r="N5075" s="14" t="str">
        <f>VLOOKUP($F5075,类型描述及偏移量!$C:$H,3,FALSE)</f>
        <v>离散</v>
      </c>
      <c r="O5075" s="14" t="str">
        <f>VLOOKUP($F5075,类型描述及偏移量!$C:$H,4,FALSE)</f>
        <v>None</v>
      </c>
      <c r="P5075" s="14" t="str">
        <f>VLOOKUP($F5075,类型描述及偏移量!$C:$H,5,FALSE)</f>
        <v>Yes</v>
      </c>
      <c r="Q5075" s="14" t="str">
        <f>VLOOKUP($F5075,类型描述及偏移量!$C:$H,6,FALSE)</f>
        <v>星型</v>
      </c>
    </row>
    <row r="5076" hidden="1" spans="1:17">
      <c r="A5076" s="12" t="s">
        <v>128</v>
      </c>
      <c r="B5076" s="12" t="str">
        <f t="shared" si="797"/>
        <v>M8_M</v>
      </c>
      <c r="C5076" s="12" t="str">
        <f t="shared" si="798"/>
        <v>MSD</v>
      </c>
      <c r="D5076" s="12" t="str">
        <f t="shared" si="799"/>
        <v>BP_Motor_var</v>
      </c>
      <c r="E5076" s="13" t="str">
        <f t="shared" si="800"/>
        <v>CHPF_M8_M_BP_Motor_var</v>
      </c>
      <c r="F5076" s="14" t="str">
        <f t="shared" si="801"/>
        <v>BP_Motor_var_MSD</v>
      </c>
      <c r="G5076" s="10" t="str">
        <f t="shared" si="802"/>
        <v>CHPF_M8_M_MSD</v>
      </c>
      <c r="H5076" s="10" t="str">
        <f>VLOOKUP(基本表格!E5076,起始地址定义!A:D,4,FALSE)&amp;" "&amp;Q5076</f>
        <v>2124+P3-M2 4#双螺旋运输机B 电机控制 维修开关</v>
      </c>
      <c r="I5076" s="10" t="str">
        <f t="shared" si="803"/>
        <v>DB100,X2116.2</v>
      </c>
      <c r="J5076" s="13" t="str">
        <f>VLOOKUP(E5076,起始地址定义!A:D,2,FALSE)</f>
        <v>DB100</v>
      </c>
      <c r="K5076" s="12" t="str">
        <f t="shared" si="804"/>
        <v>X2116.2</v>
      </c>
      <c r="L5076" s="13">
        <f>VLOOKUP(E5076,起始地址定义!A:D,3,FALSE)</f>
        <v>2100</v>
      </c>
      <c r="M5076" s="14">
        <f>VLOOKUP($F5076,类型描述及偏移量!$C:$H,2,FALSE)</f>
        <v>16.2</v>
      </c>
      <c r="N5076" s="14" t="str">
        <f>VLOOKUP($F5076,类型描述及偏移量!$C:$H,3,FALSE)</f>
        <v>离散</v>
      </c>
      <c r="O5076" s="14" t="str">
        <f>VLOOKUP($F5076,类型描述及偏移量!$C:$H,4,FALSE)</f>
        <v>On</v>
      </c>
      <c r="P5076" s="14" t="str">
        <f>VLOOKUP($F5076,类型描述及偏移量!$C:$H,5,FALSE)</f>
        <v>Yes</v>
      </c>
      <c r="Q5076" s="14" t="str">
        <f>VLOOKUP($F5076,类型描述及偏移量!$C:$H,6,FALSE)</f>
        <v>维修开关</v>
      </c>
    </row>
    <row r="5077" hidden="1" spans="1:17">
      <c r="A5077" s="12" t="s">
        <v>128</v>
      </c>
      <c r="B5077" s="12" t="str">
        <f t="shared" si="797"/>
        <v>M8_M</v>
      </c>
      <c r="C5077" s="12" t="str">
        <f t="shared" si="798"/>
        <v>LMD_CHK_2</v>
      </c>
      <c r="D5077" s="12" t="str">
        <f t="shared" si="799"/>
        <v>BP_Motor_var</v>
      </c>
      <c r="E5077" s="13" t="str">
        <f t="shared" si="800"/>
        <v>CHPF_M8_M_BP_Motor_var</v>
      </c>
      <c r="F5077" s="14" t="str">
        <f t="shared" si="801"/>
        <v>BP_Motor_var_LMD_CHK_2</v>
      </c>
      <c r="G5077" s="10" t="str">
        <f t="shared" si="802"/>
        <v>CHPF_M8_M_LMD_CHK_2</v>
      </c>
      <c r="H5077" s="10" t="str">
        <f>VLOOKUP(基本表格!E5077,起始地址定义!A:D,4,FALSE)&amp;" "&amp;Q5077</f>
        <v>2124+P3-M2 4#双螺旋运输机B 电机控制 左跑偏2检测</v>
      </c>
      <c r="I5077" s="10" t="str">
        <f t="shared" si="803"/>
        <v>DB100,X2116.3</v>
      </c>
      <c r="J5077" s="13" t="str">
        <f>VLOOKUP(E5077,起始地址定义!A:D,2,FALSE)</f>
        <v>DB100</v>
      </c>
      <c r="K5077" s="12" t="str">
        <f t="shared" si="804"/>
        <v>X2116.3</v>
      </c>
      <c r="L5077" s="13">
        <f>VLOOKUP(E5077,起始地址定义!A:D,3,FALSE)</f>
        <v>2100</v>
      </c>
      <c r="M5077" s="14">
        <f>VLOOKUP($F5077,类型描述及偏移量!$C:$H,2,FALSE)</f>
        <v>16.3</v>
      </c>
      <c r="N5077" s="14" t="str">
        <f>VLOOKUP($F5077,类型描述及偏移量!$C:$H,3,FALSE)</f>
        <v>离散</v>
      </c>
      <c r="O5077" s="14" t="str">
        <f>VLOOKUP($F5077,类型描述及偏移量!$C:$H,4,FALSE)</f>
        <v>None</v>
      </c>
      <c r="P5077" s="14" t="str">
        <f>VLOOKUP($F5077,类型描述及偏移量!$C:$H,5,FALSE)</f>
        <v>Yes</v>
      </c>
      <c r="Q5077" s="14" t="str">
        <f>VLOOKUP($F5077,类型描述及偏移量!$C:$H,6,FALSE)</f>
        <v>左跑偏2检测</v>
      </c>
    </row>
    <row r="5078" hidden="1" spans="1:17">
      <c r="A5078" s="12" t="s">
        <v>128</v>
      </c>
      <c r="B5078" s="12" t="str">
        <f t="shared" si="797"/>
        <v>M8_M</v>
      </c>
      <c r="C5078" s="12" t="str">
        <f t="shared" si="798"/>
        <v>RMD_CHK_2</v>
      </c>
      <c r="D5078" s="12" t="str">
        <f t="shared" si="799"/>
        <v>BP_Motor_var</v>
      </c>
      <c r="E5078" s="13" t="str">
        <f t="shared" si="800"/>
        <v>CHPF_M8_M_BP_Motor_var</v>
      </c>
      <c r="F5078" s="14" t="str">
        <f t="shared" si="801"/>
        <v>BP_Motor_var_RMD_CHK_2</v>
      </c>
      <c r="G5078" s="10" t="str">
        <f t="shared" si="802"/>
        <v>CHPF_M8_M_RMD_CHK_2</v>
      </c>
      <c r="H5078" s="10" t="str">
        <f>VLOOKUP(基本表格!E5078,起始地址定义!A:D,4,FALSE)&amp;" "&amp;Q5078</f>
        <v>2124+P3-M2 4#双螺旋运输机B 电机控制 右跑偏2检测</v>
      </c>
      <c r="I5078" s="10" t="str">
        <f t="shared" si="803"/>
        <v>DB100,X2116.4</v>
      </c>
      <c r="J5078" s="13" t="str">
        <f>VLOOKUP(E5078,起始地址定义!A:D,2,FALSE)</f>
        <v>DB100</v>
      </c>
      <c r="K5078" s="12" t="str">
        <f t="shared" si="804"/>
        <v>X2116.4</v>
      </c>
      <c r="L5078" s="13">
        <f>VLOOKUP(E5078,起始地址定义!A:D,3,FALSE)</f>
        <v>2100</v>
      </c>
      <c r="M5078" s="14">
        <f>VLOOKUP($F5078,类型描述及偏移量!$C:$H,2,FALSE)</f>
        <v>16.4</v>
      </c>
      <c r="N5078" s="14" t="str">
        <f>VLOOKUP($F5078,类型描述及偏移量!$C:$H,3,FALSE)</f>
        <v>离散</v>
      </c>
      <c r="O5078" s="14" t="str">
        <f>VLOOKUP($F5078,类型描述及偏移量!$C:$H,4,FALSE)</f>
        <v>None</v>
      </c>
      <c r="P5078" s="14" t="str">
        <f>VLOOKUP($F5078,类型描述及偏移量!$C:$H,5,FALSE)</f>
        <v>Yes</v>
      </c>
      <c r="Q5078" s="14" t="str">
        <f>VLOOKUP($F5078,类型描述及偏移量!$C:$H,6,FALSE)</f>
        <v>右跑偏2检测</v>
      </c>
    </row>
    <row r="5079" hidden="1" spans="1:17">
      <c r="A5079" s="12" t="s">
        <v>128</v>
      </c>
      <c r="B5079" s="12" t="str">
        <f t="shared" si="797"/>
        <v>M8_M</v>
      </c>
      <c r="C5079" s="12" t="str">
        <f t="shared" si="798"/>
        <v>InterStarTime</v>
      </c>
      <c r="D5079" s="12" t="str">
        <f t="shared" si="799"/>
        <v>BP_Motor_var</v>
      </c>
      <c r="E5079" s="13" t="str">
        <f t="shared" si="800"/>
        <v>CHPF_M8_M_BP_Motor_var</v>
      </c>
      <c r="F5079" s="14" t="str">
        <f t="shared" si="801"/>
        <v>BP_Motor_var_InterStarTime</v>
      </c>
      <c r="G5079" s="10" t="str">
        <f t="shared" si="802"/>
        <v>CHPF_M8_M_InterStarTime</v>
      </c>
      <c r="H5079" s="10" t="str">
        <f>VLOOKUP(基本表格!E5079,起始地址定义!A:D,4,FALSE)&amp;" "&amp;Q5079</f>
        <v>2124+P3-M2 4#双螺旋运输机B 电机控制 联动启动延时</v>
      </c>
      <c r="I5079" s="10" t="str">
        <f t="shared" si="803"/>
        <v>DB100,INT2118</v>
      </c>
      <c r="J5079" s="13" t="str">
        <f>VLOOKUP(E5079,起始地址定义!A:D,2,FALSE)</f>
        <v>DB100</v>
      </c>
      <c r="K5079" s="12" t="str">
        <f t="shared" si="804"/>
        <v>INT2118</v>
      </c>
      <c r="L5079" s="13">
        <f>VLOOKUP(E5079,起始地址定义!A:D,3,FALSE)</f>
        <v>2100</v>
      </c>
      <c r="M5079" s="14">
        <f>VLOOKUP($F5079,类型描述及偏移量!$C:$H,2,FALSE)</f>
        <v>18</v>
      </c>
      <c r="N5079" s="14" t="str">
        <f>VLOOKUP($F5079,类型描述及偏移量!$C:$H,3,FALSE)</f>
        <v>整型</v>
      </c>
      <c r="O5079" s="14" t="str">
        <f>VLOOKUP($F5079,类型描述及偏移量!$C:$H,4,FALSE)</f>
        <v>None</v>
      </c>
      <c r="P5079" s="14" t="str">
        <f>VLOOKUP($F5079,类型描述及偏移量!$C:$H,5,FALSE)</f>
        <v>No</v>
      </c>
      <c r="Q5079" s="14" t="str">
        <f>VLOOKUP($F5079,类型描述及偏移量!$C:$H,6,FALSE)</f>
        <v>联动启动延时</v>
      </c>
    </row>
    <row r="5080" hidden="1" spans="1:17">
      <c r="A5080" s="12" t="s">
        <v>128</v>
      </c>
      <c r="B5080" s="12" t="str">
        <f t="shared" si="797"/>
        <v>M8_M</v>
      </c>
      <c r="C5080" s="12" t="str">
        <f t="shared" si="798"/>
        <v>Alt_TMR</v>
      </c>
      <c r="D5080" s="12" t="str">
        <f t="shared" si="799"/>
        <v>BP_Motor_var</v>
      </c>
      <c r="E5080" s="13" t="str">
        <f t="shared" si="800"/>
        <v>CHPF_M8_M_BP_Motor_var</v>
      </c>
      <c r="F5080" s="14" t="str">
        <f t="shared" si="801"/>
        <v>BP_Motor_var_Alt_TMR</v>
      </c>
      <c r="G5080" s="10" t="str">
        <f t="shared" si="802"/>
        <v>CHPF_M8_M_Alt_TMR</v>
      </c>
      <c r="H5080" s="10" t="str">
        <f>VLOOKUP(基本表格!E5080,起始地址定义!A:D,4,FALSE)&amp;" "&amp;Q5080</f>
        <v>2124+P3-M2 4#双螺旋运输机B 电机控制 起动转换时间 秒</v>
      </c>
      <c r="I5080" s="10" t="str">
        <f t="shared" si="803"/>
        <v>DB100,INT2120</v>
      </c>
      <c r="J5080" s="13" t="str">
        <f>VLOOKUP(E5080,起始地址定义!A:D,2,FALSE)</f>
        <v>DB100</v>
      </c>
      <c r="K5080" s="12" t="str">
        <f t="shared" si="804"/>
        <v>INT2120</v>
      </c>
      <c r="L5080" s="13">
        <f>VLOOKUP(E5080,起始地址定义!A:D,3,FALSE)</f>
        <v>2100</v>
      </c>
      <c r="M5080" s="14">
        <f>VLOOKUP($F5080,类型描述及偏移量!$C:$H,2,FALSE)</f>
        <v>20</v>
      </c>
      <c r="N5080" s="14" t="str">
        <f>VLOOKUP($F5080,类型描述及偏移量!$C:$H,3,FALSE)</f>
        <v>整型</v>
      </c>
      <c r="O5080" s="14" t="str">
        <f>VLOOKUP($F5080,类型描述及偏移量!$C:$H,4,FALSE)</f>
        <v>None</v>
      </c>
      <c r="P5080" s="14" t="str">
        <f>VLOOKUP($F5080,类型描述及偏移量!$C:$H,5,FALSE)</f>
        <v>No</v>
      </c>
      <c r="Q5080" s="14" t="str">
        <f>VLOOKUP($F5080,类型描述及偏移量!$C:$H,6,FALSE)</f>
        <v>起动转换时间 秒</v>
      </c>
    </row>
    <row r="5081" hidden="1" spans="1:17">
      <c r="A5081" s="12" t="s">
        <v>128</v>
      </c>
      <c r="B5081" s="12" t="str">
        <f t="shared" si="797"/>
        <v>M8_SetFRQ</v>
      </c>
      <c r="C5081" s="12" t="str">
        <f t="shared" si="798"/>
        <v>HiProEN</v>
      </c>
      <c r="D5081" s="12" t="str">
        <f t="shared" si="799"/>
        <v>BP_Value_var</v>
      </c>
      <c r="E5081" s="13" t="str">
        <f t="shared" si="800"/>
        <v>CHPF_M8_SetFRQ_BP_Value_var</v>
      </c>
      <c r="F5081" s="14" t="str">
        <f t="shared" si="801"/>
        <v>BP_Value_var_HiProEN</v>
      </c>
      <c r="G5081" s="10" t="str">
        <f t="shared" si="802"/>
        <v>CHPF_M8_SetFRQ_HiProEN</v>
      </c>
      <c r="H5081" s="10" t="str">
        <f>VLOOKUP(基本表格!E5081,起始地址定义!A:D,4,FALSE)&amp;" "&amp;Q5081</f>
        <v>2124+P3-M2 4#双螺旋运输机B 给定频率 上限保护使能</v>
      </c>
      <c r="I5081" s="10" t="str">
        <f t="shared" si="803"/>
        <v>DB100,X2150.3</v>
      </c>
      <c r="J5081" s="13" t="str">
        <f>VLOOKUP(E5081,起始地址定义!A:D,2,FALSE)</f>
        <v>DB100</v>
      </c>
      <c r="K5081" s="12" t="str">
        <f t="shared" si="804"/>
        <v>X2150.3</v>
      </c>
      <c r="L5081" s="13">
        <f>VLOOKUP(E5081,起始地址定义!A:D,3,FALSE)</f>
        <v>2150</v>
      </c>
      <c r="M5081" s="14">
        <f>VLOOKUP($F5081,类型描述及偏移量!$C:$H,2,FALSE)</f>
        <v>0.299999999999997</v>
      </c>
      <c r="N5081" s="14" t="str">
        <f>VLOOKUP($F5081,类型描述及偏移量!$C:$H,3,FALSE)</f>
        <v>离散</v>
      </c>
      <c r="O5081" s="14" t="str">
        <f>VLOOKUP($F5081,类型描述及偏移量!$C:$H,4,FALSE)</f>
        <v>None</v>
      </c>
      <c r="P5081" s="14" t="str">
        <f>VLOOKUP($F5081,类型描述及偏移量!$C:$H,5,FALSE)</f>
        <v>No</v>
      </c>
      <c r="Q5081" s="14" t="str">
        <f>VLOOKUP($F5081,类型描述及偏移量!$C:$H,6,FALSE)</f>
        <v>上限保护使能</v>
      </c>
    </row>
    <row r="5082" hidden="1" spans="1:17">
      <c r="A5082" s="12" t="s">
        <v>128</v>
      </c>
      <c r="B5082" s="12" t="str">
        <f t="shared" si="797"/>
        <v>M8_SetFRQ</v>
      </c>
      <c r="C5082" s="12" t="str">
        <f t="shared" si="798"/>
        <v>LoProEN</v>
      </c>
      <c r="D5082" s="12" t="str">
        <f t="shared" si="799"/>
        <v>BP_Value_var</v>
      </c>
      <c r="E5082" s="13" t="str">
        <f t="shared" si="800"/>
        <v>CHPF_M8_SetFRQ_BP_Value_var</v>
      </c>
      <c r="F5082" s="14" t="str">
        <f t="shared" si="801"/>
        <v>BP_Value_var_LoProEN</v>
      </c>
      <c r="G5082" s="10" t="str">
        <f t="shared" si="802"/>
        <v>CHPF_M8_SetFRQ_LoProEN</v>
      </c>
      <c r="H5082" s="10" t="str">
        <f>VLOOKUP(基本表格!E5082,起始地址定义!A:D,4,FALSE)&amp;" "&amp;Q5082</f>
        <v>2124+P3-M2 4#双螺旋运输机B 给定频率 下限保护使能</v>
      </c>
      <c r="I5082" s="10" t="str">
        <f t="shared" si="803"/>
        <v>DB100,X2150.4</v>
      </c>
      <c r="J5082" s="13" t="str">
        <f>VLOOKUP(E5082,起始地址定义!A:D,2,FALSE)</f>
        <v>DB100</v>
      </c>
      <c r="K5082" s="12" t="str">
        <f t="shared" si="804"/>
        <v>X2150.4</v>
      </c>
      <c r="L5082" s="13">
        <f>VLOOKUP(E5082,起始地址定义!A:D,3,FALSE)</f>
        <v>2150</v>
      </c>
      <c r="M5082" s="14">
        <f>VLOOKUP($F5082,类型描述及偏移量!$C:$H,2,FALSE)</f>
        <v>0.399999999999999</v>
      </c>
      <c r="N5082" s="14" t="str">
        <f>VLOOKUP($F5082,类型描述及偏移量!$C:$H,3,FALSE)</f>
        <v>离散</v>
      </c>
      <c r="O5082" s="14" t="str">
        <f>VLOOKUP($F5082,类型描述及偏移量!$C:$H,4,FALSE)</f>
        <v>None</v>
      </c>
      <c r="P5082" s="14" t="str">
        <f>VLOOKUP($F5082,类型描述及偏移量!$C:$H,5,FALSE)</f>
        <v>No</v>
      </c>
      <c r="Q5082" s="14" t="str">
        <f>VLOOKUP($F5082,类型描述及偏移量!$C:$H,6,FALSE)</f>
        <v>下限保护使能</v>
      </c>
    </row>
    <row r="5083" hidden="1" spans="1:17">
      <c r="A5083" s="12" t="s">
        <v>128</v>
      </c>
      <c r="B5083" s="12" t="str">
        <f t="shared" si="797"/>
        <v>M8_SetFRQ</v>
      </c>
      <c r="C5083" s="12" t="str">
        <f t="shared" si="798"/>
        <v>HiALM</v>
      </c>
      <c r="D5083" s="12" t="str">
        <f t="shared" si="799"/>
        <v>BP_Value_var</v>
      </c>
      <c r="E5083" s="13" t="str">
        <f t="shared" si="800"/>
        <v>CHPF_M8_SetFRQ_BP_Value_var</v>
      </c>
      <c r="F5083" s="14" t="str">
        <f t="shared" si="801"/>
        <v>BP_Value_var_HiALM</v>
      </c>
      <c r="G5083" s="10" t="str">
        <f t="shared" si="802"/>
        <v>CHPF_M8_SetFRQ_HiALM</v>
      </c>
      <c r="H5083" s="10" t="str">
        <f>VLOOKUP(基本表格!E5083,起始地址定义!A:D,4,FALSE)&amp;" "&amp;Q5083</f>
        <v>2124+P3-M2 4#双螺旋运输机B 给定频率 上限报警</v>
      </c>
      <c r="I5083" s="10" t="str">
        <f t="shared" si="803"/>
        <v>DB100,X2150.5</v>
      </c>
      <c r="J5083" s="13" t="str">
        <f>VLOOKUP(E5083,起始地址定义!A:D,2,FALSE)</f>
        <v>DB100</v>
      </c>
      <c r="K5083" s="12" t="str">
        <f t="shared" si="804"/>
        <v>X2150.5</v>
      </c>
      <c r="L5083" s="13">
        <f>VLOOKUP(E5083,起始地址定义!A:D,3,FALSE)</f>
        <v>2150</v>
      </c>
      <c r="M5083" s="14">
        <f>VLOOKUP($F5083,类型描述及偏移量!$C:$H,2,FALSE)</f>
        <v>0.5</v>
      </c>
      <c r="N5083" s="14" t="str">
        <f>VLOOKUP($F5083,类型描述及偏移量!$C:$H,3,FALSE)</f>
        <v>离散</v>
      </c>
      <c r="O5083" s="14" t="str">
        <f>VLOOKUP($F5083,类型描述及偏移量!$C:$H,4,FALSE)</f>
        <v>None</v>
      </c>
      <c r="P5083" s="14" t="str">
        <f>VLOOKUP($F5083,类型描述及偏移量!$C:$H,5,FALSE)</f>
        <v>Yes</v>
      </c>
      <c r="Q5083" s="14" t="str">
        <f>VLOOKUP($F5083,类型描述及偏移量!$C:$H,6,FALSE)</f>
        <v>上限报警</v>
      </c>
    </row>
    <row r="5084" hidden="1" spans="1:17">
      <c r="A5084" s="12" t="s">
        <v>128</v>
      </c>
      <c r="B5084" s="12" t="str">
        <f t="shared" si="797"/>
        <v>M8_SetFRQ</v>
      </c>
      <c r="C5084" s="12" t="str">
        <f t="shared" si="798"/>
        <v>LoALM</v>
      </c>
      <c r="D5084" s="12" t="str">
        <f t="shared" si="799"/>
        <v>BP_Value_var</v>
      </c>
      <c r="E5084" s="13" t="str">
        <f t="shared" si="800"/>
        <v>CHPF_M8_SetFRQ_BP_Value_var</v>
      </c>
      <c r="F5084" s="14" t="str">
        <f t="shared" si="801"/>
        <v>BP_Value_var_LoALM</v>
      </c>
      <c r="G5084" s="10" t="str">
        <f t="shared" si="802"/>
        <v>CHPF_M8_SetFRQ_LoALM</v>
      </c>
      <c r="H5084" s="10" t="str">
        <f>VLOOKUP(基本表格!E5084,起始地址定义!A:D,4,FALSE)&amp;" "&amp;Q5084</f>
        <v>2124+P3-M2 4#双螺旋运输机B 给定频率 下限报警</v>
      </c>
      <c r="I5084" s="10" t="str">
        <f t="shared" si="803"/>
        <v>DB100,X2150.6</v>
      </c>
      <c r="J5084" s="13" t="str">
        <f>VLOOKUP(E5084,起始地址定义!A:D,2,FALSE)</f>
        <v>DB100</v>
      </c>
      <c r="K5084" s="12" t="str">
        <f t="shared" si="804"/>
        <v>X2150.6</v>
      </c>
      <c r="L5084" s="13">
        <f>VLOOKUP(E5084,起始地址定义!A:D,3,FALSE)</f>
        <v>2150</v>
      </c>
      <c r="M5084" s="14">
        <f>VLOOKUP($F5084,类型描述及偏移量!$C:$H,2,FALSE)</f>
        <v>0.600000000000001</v>
      </c>
      <c r="N5084" s="14" t="str">
        <f>VLOOKUP($F5084,类型描述及偏移量!$C:$H,3,FALSE)</f>
        <v>离散</v>
      </c>
      <c r="O5084" s="14" t="str">
        <f>VLOOKUP($F5084,类型描述及偏移量!$C:$H,4,FALSE)</f>
        <v>None</v>
      </c>
      <c r="P5084" s="14" t="str">
        <f>VLOOKUP($F5084,类型描述及偏移量!$C:$H,5,FALSE)</f>
        <v>Yes</v>
      </c>
      <c r="Q5084" s="14" t="str">
        <f>VLOOKUP($F5084,类型描述及偏移量!$C:$H,6,FALSE)</f>
        <v>下限报警</v>
      </c>
    </row>
    <row r="5085" hidden="1" spans="1:17">
      <c r="A5085" s="12" t="s">
        <v>128</v>
      </c>
      <c r="B5085" s="12" t="str">
        <f t="shared" si="797"/>
        <v>M8_SetFRQ</v>
      </c>
      <c r="C5085" s="12" t="str">
        <f t="shared" si="798"/>
        <v>HiHiALM</v>
      </c>
      <c r="D5085" s="12" t="str">
        <f t="shared" si="799"/>
        <v>BP_Value_var</v>
      </c>
      <c r="E5085" s="13" t="str">
        <f t="shared" si="800"/>
        <v>CHPF_M8_SetFRQ_BP_Value_var</v>
      </c>
      <c r="F5085" s="14" t="str">
        <f t="shared" si="801"/>
        <v>BP_Value_var_HiHiALM</v>
      </c>
      <c r="G5085" s="10" t="str">
        <f t="shared" si="802"/>
        <v>CHPF_M8_SetFRQ_HiHiALM</v>
      </c>
      <c r="H5085" s="10" t="str">
        <f>VLOOKUP(基本表格!E5085,起始地址定义!A:D,4,FALSE)&amp;" "&amp;Q5085</f>
        <v>2124+P3-M2 4#双螺旋运输机B 给定频率 上上限报警</v>
      </c>
      <c r="I5085" s="10" t="str">
        <f t="shared" si="803"/>
        <v>DB100,X2150.7</v>
      </c>
      <c r="J5085" s="13" t="str">
        <f>VLOOKUP(E5085,起始地址定义!A:D,2,FALSE)</f>
        <v>DB100</v>
      </c>
      <c r="K5085" s="12" t="str">
        <f t="shared" si="804"/>
        <v>X2150.7</v>
      </c>
      <c r="L5085" s="13">
        <f>VLOOKUP(E5085,起始地址定义!A:D,3,FALSE)</f>
        <v>2150</v>
      </c>
      <c r="M5085" s="14">
        <f>VLOOKUP($F5085,类型描述及偏移量!$C:$H,2,FALSE)</f>
        <v>0.700000000000003</v>
      </c>
      <c r="N5085" s="14" t="str">
        <f>VLOOKUP($F5085,类型描述及偏移量!$C:$H,3,FALSE)</f>
        <v>离散</v>
      </c>
      <c r="O5085" s="14" t="str">
        <f>VLOOKUP($F5085,类型描述及偏移量!$C:$H,4,FALSE)</f>
        <v>On</v>
      </c>
      <c r="P5085" s="14" t="str">
        <f>VLOOKUP($F5085,类型描述及偏移量!$C:$H,5,FALSE)</f>
        <v>Yes</v>
      </c>
      <c r="Q5085" s="14" t="str">
        <f>VLOOKUP($F5085,类型描述及偏移量!$C:$H,6,FALSE)</f>
        <v>上上限报警</v>
      </c>
    </row>
    <row r="5086" hidden="1" spans="1:17">
      <c r="A5086" s="12" t="s">
        <v>128</v>
      </c>
      <c r="B5086" s="12" t="str">
        <f t="shared" si="797"/>
        <v>M8_SetFRQ</v>
      </c>
      <c r="C5086" s="12" t="str">
        <f t="shared" si="798"/>
        <v>LoLoALM</v>
      </c>
      <c r="D5086" s="12" t="str">
        <f t="shared" si="799"/>
        <v>BP_Value_var</v>
      </c>
      <c r="E5086" s="13" t="str">
        <f t="shared" si="800"/>
        <v>CHPF_M8_SetFRQ_BP_Value_var</v>
      </c>
      <c r="F5086" s="14" t="str">
        <f t="shared" si="801"/>
        <v>BP_Value_var_LoLoALM</v>
      </c>
      <c r="G5086" s="10" t="str">
        <f t="shared" si="802"/>
        <v>CHPF_M8_SetFRQ_LoLoALM</v>
      </c>
      <c r="H5086" s="10" t="str">
        <f>VLOOKUP(基本表格!E5086,起始地址定义!A:D,4,FALSE)&amp;" "&amp;Q5086</f>
        <v>2124+P3-M2 4#双螺旋运输机B 给定频率 下下限报警</v>
      </c>
      <c r="I5086" s="10" t="str">
        <f t="shared" si="803"/>
        <v>DB100,X2151.0</v>
      </c>
      <c r="J5086" s="13" t="str">
        <f>VLOOKUP(E5086,起始地址定义!A:D,2,FALSE)</f>
        <v>DB100</v>
      </c>
      <c r="K5086" s="12" t="str">
        <f t="shared" si="804"/>
        <v>X2151.0</v>
      </c>
      <c r="L5086" s="13">
        <f>VLOOKUP(E5086,起始地址定义!A:D,3,FALSE)</f>
        <v>2150</v>
      </c>
      <c r="M5086" s="14">
        <f>VLOOKUP($F5086,类型描述及偏移量!$C:$H,2,FALSE)</f>
        <v>1</v>
      </c>
      <c r="N5086" s="14" t="str">
        <f>VLOOKUP($F5086,类型描述及偏移量!$C:$H,3,FALSE)</f>
        <v>离散</v>
      </c>
      <c r="O5086" s="14" t="str">
        <f>VLOOKUP($F5086,类型描述及偏移量!$C:$H,4,FALSE)</f>
        <v>On</v>
      </c>
      <c r="P5086" s="14" t="str">
        <f>VLOOKUP($F5086,类型描述及偏移量!$C:$H,5,FALSE)</f>
        <v>Yes</v>
      </c>
      <c r="Q5086" s="14" t="str">
        <f>VLOOKUP($F5086,类型描述及偏移量!$C:$H,6,FALSE)</f>
        <v>下下限报警</v>
      </c>
    </row>
    <row r="5087" hidden="1" spans="1:17">
      <c r="A5087" s="12" t="s">
        <v>128</v>
      </c>
      <c r="B5087" s="12" t="str">
        <f t="shared" si="797"/>
        <v>M8_SetFRQ</v>
      </c>
      <c r="C5087" s="12" t="str">
        <f t="shared" si="798"/>
        <v>LimALM</v>
      </c>
      <c r="D5087" s="12" t="str">
        <f t="shared" si="799"/>
        <v>BP_Value_var</v>
      </c>
      <c r="E5087" s="13" t="str">
        <f t="shared" si="800"/>
        <v>CHPF_M8_SetFRQ_BP_Value_var</v>
      </c>
      <c r="F5087" s="14" t="str">
        <f t="shared" si="801"/>
        <v>BP_Value_var_LimALM</v>
      </c>
      <c r="G5087" s="10" t="str">
        <f t="shared" si="802"/>
        <v>CHPF_M8_SetFRQ_LimALM</v>
      </c>
      <c r="H5087" s="10" t="str">
        <f>VLOOKUP(基本表格!E5087,起始地址定义!A:D,4,FALSE)&amp;" "&amp;Q5087</f>
        <v>2124+P3-M2 4#双螺旋运输机B 给定频率 极限报警</v>
      </c>
      <c r="I5087" s="10" t="str">
        <f t="shared" si="803"/>
        <v>DB100,X2151.1</v>
      </c>
      <c r="J5087" s="13" t="str">
        <f>VLOOKUP(E5087,起始地址定义!A:D,2,FALSE)</f>
        <v>DB100</v>
      </c>
      <c r="K5087" s="12" t="str">
        <f t="shared" si="804"/>
        <v>X2151.1</v>
      </c>
      <c r="L5087" s="13">
        <f>VLOOKUP(E5087,起始地址定义!A:D,3,FALSE)</f>
        <v>2150</v>
      </c>
      <c r="M5087" s="14">
        <f>VLOOKUP($F5087,类型描述及偏移量!$C:$H,2,FALSE)</f>
        <v>1.1</v>
      </c>
      <c r="N5087" s="14" t="str">
        <f>VLOOKUP($F5087,类型描述及偏移量!$C:$H,3,FALSE)</f>
        <v>离散</v>
      </c>
      <c r="O5087" s="14" t="str">
        <f>VLOOKUP($F5087,类型描述及偏移量!$C:$H,4,FALSE)</f>
        <v>On</v>
      </c>
      <c r="P5087" s="14" t="str">
        <f>VLOOKUP($F5087,类型描述及偏移量!$C:$H,5,FALSE)</f>
        <v>Yes</v>
      </c>
      <c r="Q5087" s="14" t="str">
        <f>VLOOKUP($F5087,类型描述及偏移量!$C:$H,6,FALSE)</f>
        <v>极限报警</v>
      </c>
    </row>
    <row r="5088" hidden="1" spans="1:17">
      <c r="A5088" s="12" t="s">
        <v>128</v>
      </c>
      <c r="B5088" s="12" t="str">
        <f t="shared" si="797"/>
        <v>M8_SetFRQ</v>
      </c>
      <c r="C5088" s="12" t="str">
        <f t="shared" si="798"/>
        <v>LostALM</v>
      </c>
      <c r="D5088" s="12" t="str">
        <f t="shared" si="799"/>
        <v>BP_Value_var</v>
      </c>
      <c r="E5088" s="13" t="str">
        <f t="shared" si="800"/>
        <v>CHPF_M8_SetFRQ_BP_Value_var</v>
      </c>
      <c r="F5088" s="14" t="str">
        <f t="shared" si="801"/>
        <v>BP_Value_var_LostALM</v>
      </c>
      <c r="G5088" s="10" t="str">
        <f t="shared" si="802"/>
        <v>CHPF_M8_SetFRQ_LostALM</v>
      </c>
      <c r="H5088" s="10" t="str">
        <f>VLOOKUP(基本表格!E5088,起始地址定义!A:D,4,FALSE)&amp;" "&amp;Q5088</f>
        <v>2124+P3-M2 4#双螺旋运输机B 给定频率 传感器断线报警</v>
      </c>
      <c r="I5088" s="10" t="str">
        <f t="shared" si="803"/>
        <v>DB100,X2151.2</v>
      </c>
      <c r="J5088" s="13" t="str">
        <f>VLOOKUP(E5088,起始地址定义!A:D,2,FALSE)</f>
        <v>DB100</v>
      </c>
      <c r="K5088" s="12" t="str">
        <f t="shared" si="804"/>
        <v>X2151.2</v>
      </c>
      <c r="L5088" s="13">
        <f>VLOOKUP(E5088,起始地址定义!A:D,3,FALSE)</f>
        <v>2150</v>
      </c>
      <c r="M5088" s="14">
        <f>VLOOKUP($F5088,类型描述及偏移量!$C:$H,2,FALSE)</f>
        <v>1.2</v>
      </c>
      <c r="N5088" s="14" t="str">
        <f>VLOOKUP($F5088,类型描述及偏移量!$C:$H,3,FALSE)</f>
        <v>离散</v>
      </c>
      <c r="O5088" s="14" t="str">
        <f>VLOOKUP($F5088,类型描述及偏移量!$C:$H,4,FALSE)</f>
        <v>On</v>
      </c>
      <c r="P5088" s="14" t="str">
        <f>VLOOKUP($F5088,类型描述及偏移量!$C:$H,5,FALSE)</f>
        <v>Yes</v>
      </c>
      <c r="Q5088" s="14" t="str">
        <f>VLOOKUP($F5088,类型描述及偏移量!$C:$H,6,FALSE)</f>
        <v>传感器断线报警</v>
      </c>
    </row>
    <row r="5089" hidden="1" spans="1:17">
      <c r="A5089" s="12" t="s">
        <v>128</v>
      </c>
      <c r="B5089" s="12" t="str">
        <f t="shared" si="797"/>
        <v>M8_SetFRQ</v>
      </c>
      <c r="C5089" s="12" t="str">
        <f t="shared" si="798"/>
        <v>Code</v>
      </c>
      <c r="D5089" s="12" t="str">
        <f t="shared" si="799"/>
        <v>BP_Value_var</v>
      </c>
      <c r="E5089" s="13" t="str">
        <f t="shared" si="800"/>
        <v>CHPF_M8_SetFRQ_BP_Value_var</v>
      </c>
      <c r="F5089" s="14" t="str">
        <f t="shared" si="801"/>
        <v>BP_Value_var_Code</v>
      </c>
      <c r="G5089" s="10" t="str">
        <f t="shared" si="802"/>
        <v>CHPF_M8_SetFRQ_Code</v>
      </c>
      <c r="H5089" s="10" t="str">
        <f>VLOOKUP(基本表格!E5089,起始地址定义!A:D,4,FALSE)&amp;" "&amp;Q5089</f>
        <v>2124+P3-M2 4#双螺旋运输机B 给定频率 实际内码</v>
      </c>
      <c r="I5089" s="10" t="str">
        <f t="shared" si="803"/>
        <v>DB100,INT2152</v>
      </c>
      <c r="J5089" s="13" t="str">
        <f>VLOOKUP(E5089,起始地址定义!A:D,2,FALSE)</f>
        <v>DB100</v>
      </c>
      <c r="K5089" s="12" t="str">
        <f t="shared" si="804"/>
        <v>INT2152</v>
      </c>
      <c r="L5089" s="13">
        <f>VLOOKUP(E5089,起始地址定义!A:D,3,FALSE)</f>
        <v>2150</v>
      </c>
      <c r="M5089" s="14">
        <f>VLOOKUP($F5089,类型描述及偏移量!$C:$H,2,FALSE)</f>
        <v>2</v>
      </c>
      <c r="N5089" s="14" t="str">
        <f>VLOOKUP($F5089,类型描述及偏移量!$C:$H,3,FALSE)</f>
        <v>整型</v>
      </c>
      <c r="O5089" s="14" t="str">
        <f>VLOOKUP($F5089,类型描述及偏移量!$C:$H,4,FALSE)</f>
        <v>None</v>
      </c>
      <c r="P5089" s="14" t="str">
        <f>VLOOKUP($F5089,类型描述及偏移量!$C:$H,5,FALSE)</f>
        <v>Yes</v>
      </c>
      <c r="Q5089" s="14" t="str">
        <f>VLOOKUP($F5089,类型描述及偏移量!$C:$H,6,FALSE)</f>
        <v>实际内码</v>
      </c>
    </row>
    <row r="5090" hidden="1" spans="1:17">
      <c r="A5090" s="12" t="s">
        <v>128</v>
      </c>
      <c r="B5090" s="12" t="str">
        <f t="shared" ref="B5090:B5121" si="805">"M"&amp;RIGHT(LEFT(B4967,FIND("_",B4967,1)-1),LEN(LEFT(B4967,FIND("_",B4967,1)-1))-1)+1&amp;"_"&amp;RIGHT(B4967,LEN(B4967)-FIND("_",B4967,1))</f>
        <v>M8_SetFRQ</v>
      </c>
      <c r="C5090" s="12" t="str">
        <f t="shared" ref="C5090:C5121" si="806">C4967</f>
        <v>Value</v>
      </c>
      <c r="D5090" s="12" t="str">
        <f t="shared" ref="D5090:D5121" si="807">D4967</f>
        <v>BP_Value_var</v>
      </c>
      <c r="E5090" s="13" t="str">
        <f t="shared" ref="E5090:E5121" si="808">A5090&amp;"_"&amp;B5090&amp;"_"&amp;D5090</f>
        <v>CHPF_M8_SetFRQ_BP_Value_var</v>
      </c>
      <c r="F5090" s="14" t="str">
        <f t="shared" ref="F5090:F5121" si="809">D5090&amp;"_"&amp;C5090</f>
        <v>BP_Value_var_Value</v>
      </c>
      <c r="G5090" s="10" t="str">
        <f t="shared" ref="G5090:G5121" si="810">A5090&amp;"_"&amp;IF(B5090="DB","",B5090&amp;"_")&amp;C5090</f>
        <v>CHPF_M8_SetFRQ_Value</v>
      </c>
      <c r="H5090" s="10" t="str">
        <f>VLOOKUP(基本表格!E5090,起始地址定义!A:D,4,FALSE)&amp;" "&amp;Q5090</f>
        <v>2124+P3-M2 4#双螺旋运输机B 给定频率 实际值</v>
      </c>
      <c r="I5090" s="10" t="str">
        <f t="shared" ref="I5090:I5121" si="811">J5090&amp;","&amp;K5090</f>
        <v>DB100,REAL2156</v>
      </c>
      <c r="J5090" s="13" t="str">
        <f>VLOOKUP(E5090,起始地址定义!A:D,2,FALSE)</f>
        <v>DB100</v>
      </c>
      <c r="K5090" s="12" t="str">
        <f t="shared" ref="K5090:K5121" si="812">IF(N5090="离散","X",IF(N5090="实型","REAL","INT"))&amp;IF(N5090="离散",TEXT(L5090+M5090,"0.0"),L5090+M5090)</f>
        <v>REAL2156</v>
      </c>
      <c r="L5090" s="13">
        <f>VLOOKUP(E5090,起始地址定义!A:D,3,FALSE)</f>
        <v>2150</v>
      </c>
      <c r="M5090" s="14">
        <f>VLOOKUP($F5090,类型描述及偏移量!$C:$H,2,FALSE)</f>
        <v>6</v>
      </c>
      <c r="N5090" s="14" t="str">
        <f>VLOOKUP($F5090,类型描述及偏移量!$C:$H,3,FALSE)</f>
        <v>实型</v>
      </c>
      <c r="O5090" s="14" t="str">
        <f>VLOOKUP($F5090,类型描述及偏移量!$C:$H,4,FALSE)</f>
        <v>None</v>
      </c>
      <c r="P5090" s="14" t="str">
        <f>VLOOKUP($F5090,类型描述及偏移量!$C:$H,5,FALSE)</f>
        <v>Yes</v>
      </c>
      <c r="Q5090" s="14" t="str">
        <f>VLOOKUP($F5090,类型描述及偏移量!$C:$H,6,FALSE)</f>
        <v>实际值</v>
      </c>
    </row>
    <row r="5091" hidden="1" spans="1:17">
      <c r="A5091" s="12" t="s">
        <v>128</v>
      </c>
      <c r="B5091" s="12" t="str">
        <f t="shared" si="805"/>
        <v>M8_SetFRQ</v>
      </c>
      <c r="C5091" s="12" t="str">
        <f t="shared" si="806"/>
        <v>Range</v>
      </c>
      <c r="D5091" s="12" t="str">
        <f t="shared" si="807"/>
        <v>BP_Value_var</v>
      </c>
      <c r="E5091" s="13" t="str">
        <f t="shared" si="808"/>
        <v>CHPF_M8_SetFRQ_BP_Value_var</v>
      </c>
      <c r="F5091" s="14" t="str">
        <f t="shared" si="809"/>
        <v>BP_Value_var_Range</v>
      </c>
      <c r="G5091" s="10" t="str">
        <f t="shared" si="810"/>
        <v>CHPF_M8_SetFRQ_Range</v>
      </c>
      <c r="H5091" s="10" t="str">
        <f>VLOOKUP(基本表格!E5091,起始地址定义!A:D,4,FALSE)&amp;" "&amp;Q5091</f>
        <v>2124+P3-M2 4#双螺旋运输机B 给定频率 量程</v>
      </c>
      <c r="I5091" s="10" t="str">
        <f t="shared" si="811"/>
        <v>DB100,REAL2160</v>
      </c>
      <c r="J5091" s="13" t="str">
        <f>VLOOKUP(E5091,起始地址定义!A:D,2,FALSE)</f>
        <v>DB100</v>
      </c>
      <c r="K5091" s="12" t="str">
        <f t="shared" si="812"/>
        <v>REAL2160</v>
      </c>
      <c r="L5091" s="13">
        <f>VLOOKUP(E5091,起始地址定义!A:D,3,FALSE)</f>
        <v>2150</v>
      </c>
      <c r="M5091" s="14">
        <f>VLOOKUP($F5091,类型描述及偏移量!$C:$H,2,FALSE)</f>
        <v>10</v>
      </c>
      <c r="N5091" s="14" t="str">
        <f>VLOOKUP($F5091,类型描述及偏移量!$C:$H,3,FALSE)</f>
        <v>实型</v>
      </c>
      <c r="O5091" s="14" t="str">
        <f>VLOOKUP($F5091,类型描述及偏移量!$C:$H,4,FALSE)</f>
        <v>None</v>
      </c>
      <c r="P5091" s="14" t="str">
        <f>VLOOKUP($F5091,类型描述及偏移量!$C:$H,5,FALSE)</f>
        <v>No</v>
      </c>
      <c r="Q5091" s="14" t="str">
        <f>VLOOKUP($F5091,类型描述及偏移量!$C:$H,6,FALSE)</f>
        <v>量程</v>
      </c>
    </row>
    <row r="5092" hidden="1" spans="1:17">
      <c r="A5092" s="12" t="s">
        <v>128</v>
      </c>
      <c r="B5092" s="12" t="str">
        <f t="shared" si="805"/>
        <v>M8_SetFRQ</v>
      </c>
      <c r="C5092" s="12" t="str">
        <f t="shared" si="806"/>
        <v>Hi</v>
      </c>
      <c r="D5092" s="12" t="str">
        <f t="shared" si="807"/>
        <v>BP_Value_var</v>
      </c>
      <c r="E5092" s="13" t="str">
        <f t="shared" si="808"/>
        <v>CHPF_M8_SetFRQ_BP_Value_var</v>
      </c>
      <c r="F5092" s="14" t="str">
        <f t="shared" si="809"/>
        <v>BP_Value_var_Hi</v>
      </c>
      <c r="G5092" s="10" t="str">
        <f t="shared" si="810"/>
        <v>CHPF_M8_SetFRQ_Hi</v>
      </c>
      <c r="H5092" s="10" t="str">
        <f>VLOOKUP(基本表格!E5092,起始地址定义!A:D,4,FALSE)&amp;" "&amp;Q5092</f>
        <v>2124+P3-M2 4#双螺旋运输机B 给定频率 上限值</v>
      </c>
      <c r="I5092" s="10" t="str">
        <f t="shared" si="811"/>
        <v>DB100,REAL2164</v>
      </c>
      <c r="J5092" s="13" t="str">
        <f>VLOOKUP(E5092,起始地址定义!A:D,2,FALSE)</f>
        <v>DB100</v>
      </c>
      <c r="K5092" s="12" t="str">
        <f t="shared" si="812"/>
        <v>REAL2164</v>
      </c>
      <c r="L5092" s="13">
        <f>VLOOKUP(E5092,起始地址定义!A:D,3,FALSE)</f>
        <v>2150</v>
      </c>
      <c r="M5092" s="14">
        <f>VLOOKUP($F5092,类型描述及偏移量!$C:$H,2,FALSE)</f>
        <v>14</v>
      </c>
      <c r="N5092" s="14" t="str">
        <f>VLOOKUP($F5092,类型描述及偏移量!$C:$H,3,FALSE)</f>
        <v>实型</v>
      </c>
      <c r="O5092" s="14" t="str">
        <f>VLOOKUP($F5092,类型描述及偏移量!$C:$H,4,FALSE)</f>
        <v>None</v>
      </c>
      <c r="P5092" s="14" t="str">
        <f>VLOOKUP($F5092,类型描述及偏移量!$C:$H,5,FALSE)</f>
        <v>No</v>
      </c>
      <c r="Q5092" s="14" t="str">
        <f>VLOOKUP($F5092,类型描述及偏移量!$C:$H,6,FALSE)</f>
        <v>上限值</v>
      </c>
    </row>
    <row r="5093" hidden="1" spans="1:17">
      <c r="A5093" s="12" t="s">
        <v>128</v>
      </c>
      <c r="B5093" s="12" t="str">
        <f t="shared" si="805"/>
        <v>M8_SetFRQ</v>
      </c>
      <c r="C5093" s="12" t="str">
        <f t="shared" si="806"/>
        <v>Lo</v>
      </c>
      <c r="D5093" s="12" t="str">
        <f t="shared" si="807"/>
        <v>BP_Value_var</v>
      </c>
      <c r="E5093" s="13" t="str">
        <f t="shared" si="808"/>
        <v>CHPF_M8_SetFRQ_BP_Value_var</v>
      </c>
      <c r="F5093" s="14" t="str">
        <f t="shared" si="809"/>
        <v>BP_Value_var_Lo</v>
      </c>
      <c r="G5093" s="10" t="str">
        <f t="shared" si="810"/>
        <v>CHPF_M8_SetFRQ_Lo</v>
      </c>
      <c r="H5093" s="10" t="str">
        <f>VLOOKUP(基本表格!E5093,起始地址定义!A:D,4,FALSE)&amp;" "&amp;Q5093</f>
        <v>2124+P3-M2 4#双螺旋运输机B 给定频率 下限值</v>
      </c>
      <c r="I5093" s="10" t="str">
        <f t="shared" si="811"/>
        <v>DB100,REAL2168</v>
      </c>
      <c r="J5093" s="13" t="str">
        <f>VLOOKUP(E5093,起始地址定义!A:D,2,FALSE)</f>
        <v>DB100</v>
      </c>
      <c r="K5093" s="12" t="str">
        <f t="shared" si="812"/>
        <v>REAL2168</v>
      </c>
      <c r="L5093" s="13">
        <f>VLOOKUP(E5093,起始地址定义!A:D,3,FALSE)</f>
        <v>2150</v>
      </c>
      <c r="M5093" s="14">
        <f>VLOOKUP($F5093,类型描述及偏移量!$C:$H,2,FALSE)</f>
        <v>18</v>
      </c>
      <c r="N5093" s="14" t="str">
        <f>VLOOKUP($F5093,类型描述及偏移量!$C:$H,3,FALSE)</f>
        <v>实型</v>
      </c>
      <c r="O5093" s="14" t="str">
        <f>VLOOKUP($F5093,类型描述及偏移量!$C:$H,4,FALSE)</f>
        <v>None</v>
      </c>
      <c r="P5093" s="14" t="str">
        <f>VLOOKUP($F5093,类型描述及偏移量!$C:$H,5,FALSE)</f>
        <v>No</v>
      </c>
      <c r="Q5093" s="14" t="str">
        <f>VLOOKUP($F5093,类型描述及偏移量!$C:$H,6,FALSE)</f>
        <v>下限值</v>
      </c>
    </row>
    <row r="5094" hidden="1" spans="1:17">
      <c r="A5094" s="12" t="s">
        <v>128</v>
      </c>
      <c r="B5094" s="12" t="str">
        <f t="shared" si="805"/>
        <v>M8_SetFRQ</v>
      </c>
      <c r="C5094" s="12" t="str">
        <f t="shared" si="806"/>
        <v>HiHi</v>
      </c>
      <c r="D5094" s="12" t="str">
        <f t="shared" si="807"/>
        <v>BP_Value_var</v>
      </c>
      <c r="E5094" s="13" t="str">
        <f t="shared" si="808"/>
        <v>CHPF_M8_SetFRQ_BP_Value_var</v>
      </c>
      <c r="F5094" s="14" t="str">
        <f t="shared" si="809"/>
        <v>BP_Value_var_HiHi</v>
      </c>
      <c r="G5094" s="10" t="str">
        <f t="shared" si="810"/>
        <v>CHPF_M8_SetFRQ_HiHi</v>
      </c>
      <c r="H5094" s="10" t="str">
        <f>VLOOKUP(基本表格!E5094,起始地址定义!A:D,4,FALSE)&amp;" "&amp;Q5094</f>
        <v>2124+P3-M2 4#双螺旋运输机B 给定频率 上上限值</v>
      </c>
      <c r="I5094" s="10" t="str">
        <f t="shared" si="811"/>
        <v>DB100,REAL2172</v>
      </c>
      <c r="J5094" s="13" t="str">
        <f>VLOOKUP(E5094,起始地址定义!A:D,2,FALSE)</f>
        <v>DB100</v>
      </c>
      <c r="K5094" s="12" t="str">
        <f t="shared" si="812"/>
        <v>REAL2172</v>
      </c>
      <c r="L5094" s="13">
        <f>VLOOKUP(E5094,起始地址定义!A:D,3,FALSE)</f>
        <v>2150</v>
      </c>
      <c r="M5094" s="14">
        <f>VLOOKUP($F5094,类型描述及偏移量!$C:$H,2,FALSE)</f>
        <v>22</v>
      </c>
      <c r="N5094" s="14" t="str">
        <f>VLOOKUP($F5094,类型描述及偏移量!$C:$H,3,FALSE)</f>
        <v>实型</v>
      </c>
      <c r="O5094" s="14" t="str">
        <f>VLOOKUP($F5094,类型描述及偏移量!$C:$H,4,FALSE)</f>
        <v>None</v>
      </c>
      <c r="P5094" s="14" t="str">
        <f>VLOOKUP($F5094,类型描述及偏移量!$C:$H,5,FALSE)</f>
        <v>No</v>
      </c>
      <c r="Q5094" s="14" t="str">
        <f>VLOOKUP($F5094,类型描述及偏移量!$C:$H,6,FALSE)</f>
        <v>上上限值</v>
      </c>
    </row>
    <row r="5095" hidden="1" spans="1:17">
      <c r="A5095" s="12" t="s">
        <v>128</v>
      </c>
      <c r="B5095" s="12" t="str">
        <f t="shared" si="805"/>
        <v>M8_SetFRQ</v>
      </c>
      <c r="C5095" s="12" t="str">
        <f t="shared" si="806"/>
        <v>LoLo</v>
      </c>
      <c r="D5095" s="12" t="str">
        <f t="shared" si="807"/>
        <v>BP_Value_var</v>
      </c>
      <c r="E5095" s="13" t="str">
        <f t="shared" si="808"/>
        <v>CHPF_M8_SetFRQ_BP_Value_var</v>
      </c>
      <c r="F5095" s="14" t="str">
        <f t="shared" si="809"/>
        <v>BP_Value_var_LoLo</v>
      </c>
      <c r="G5095" s="10" t="str">
        <f t="shared" si="810"/>
        <v>CHPF_M8_SetFRQ_LoLo</v>
      </c>
      <c r="H5095" s="10" t="str">
        <f>VLOOKUP(基本表格!E5095,起始地址定义!A:D,4,FALSE)&amp;" "&amp;Q5095</f>
        <v>2124+P3-M2 4#双螺旋运输机B 给定频率 下下限值</v>
      </c>
      <c r="I5095" s="10" t="str">
        <f t="shared" si="811"/>
        <v>DB100,REAL2176</v>
      </c>
      <c r="J5095" s="13" t="str">
        <f>VLOOKUP(E5095,起始地址定义!A:D,2,FALSE)</f>
        <v>DB100</v>
      </c>
      <c r="K5095" s="12" t="str">
        <f t="shared" si="812"/>
        <v>REAL2176</v>
      </c>
      <c r="L5095" s="13">
        <f>VLOOKUP(E5095,起始地址定义!A:D,3,FALSE)</f>
        <v>2150</v>
      </c>
      <c r="M5095" s="14">
        <f>VLOOKUP($F5095,类型描述及偏移量!$C:$H,2,FALSE)</f>
        <v>26</v>
      </c>
      <c r="N5095" s="14" t="str">
        <f>VLOOKUP($F5095,类型描述及偏移量!$C:$H,3,FALSE)</f>
        <v>实型</v>
      </c>
      <c r="O5095" s="14" t="str">
        <f>VLOOKUP($F5095,类型描述及偏移量!$C:$H,4,FALSE)</f>
        <v>None</v>
      </c>
      <c r="P5095" s="14" t="str">
        <f>VLOOKUP($F5095,类型描述及偏移量!$C:$H,5,FALSE)</f>
        <v>No</v>
      </c>
      <c r="Q5095" s="14" t="str">
        <f>VLOOKUP($F5095,类型描述及偏移量!$C:$H,6,FALSE)</f>
        <v>下下限值</v>
      </c>
    </row>
    <row r="5096" hidden="1" spans="1:17">
      <c r="A5096" s="12" t="s">
        <v>128</v>
      </c>
      <c r="B5096" s="12" t="str">
        <f t="shared" si="805"/>
        <v>M8_ActFRQ</v>
      </c>
      <c r="C5096" s="12" t="str">
        <f t="shared" si="806"/>
        <v>HiProEN</v>
      </c>
      <c r="D5096" s="12" t="str">
        <f t="shared" si="807"/>
        <v>BP_Value_var</v>
      </c>
      <c r="E5096" s="13" t="str">
        <f t="shared" si="808"/>
        <v>CHPF_M8_ActFRQ_BP_Value_var</v>
      </c>
      <c r="F5096" s="14" t="str">
        <f t="shared" si="809"/>
        <v>BP_Value_var_HiProEN</v>
      </c>
      <c r="G5096" s="10" t="str">
        <f t="shared" si="810"/>
        <v>CHPF_M8_ActFRQ_HiProEN</v>
      </c>
      <c r="H5096" s="10" t="str">
        <f>VLOOKUP(基本表格!E5096,起始地址定义!A:D,4,FALSE)&amp;" "&amp;Q5096</f>
        <v>2124+P3-M2 4#双螺旋运输机B 反馈频率 上限保护使能</v>
      </c>
      <c r="I5096" s="10" t="str">
        <f t="shared" si="811"/>
        <v>DB100,X2200.3</v>
      </c>
      <c r="J5096" s="13" t="str">
        <f>VLOOKUP(E5096,起始地址定义!A:D,2,FALSE)</f>
        <v>DB100</v>
      </c>
      <c r="K5096" s="12" t="str">
        <f t="shared" si="812"/>
        <v>X2200.3</v>
      </c>
      <c r="L5096" s="13">
        <f>VLOOKUP(E5096,起始地址定义!A:D,3,FALSE)</f>
        <v>2200</v>
      </c>
      <c r="M5096" s="14">
        <f>VLOOKUP($F5096,类型描述及偏移量!$C:$H,2,FALSE)</f>
        <v>0.299999999999997</v>
      </c>
      <c r="N5096" s="14" t="str">
        <f>VLOOKUP($F5096,类型描述及偏移量!$C:$H,3,FALSE)</f>
        <v>离散</v>
      </c>
      <c r="O5096" s="14" t="str">
        <f>VLOOKUP($F5096,类型描述及偏移量!$C:$H,4,FALSE)</f>
        <v>None</v>
      </c>
      <c r="P5096" s="14" t="str">
        <f>VLOOKUP($F5096,类型描述及偏移量!$C:$H,5,FALSE)</f>
        <v>No</v>
      </c>
      <c r="Q5096" s="14" t="str">
        <f>VLOOKUP($F5096,类型描述及偏移量!$C:$H,6,FALSE)</f>
        <v>上限保护使能</v>
      </c>
    </row>
    <row r="5097" hidden="1" spans="1:17">
      <c r="A5097" s="12" t="s">
        <v>128</v>
      </c>
      <c r="B5097" s="12" t="str">
        <f t="shared" si="805"/>
        <v>M8_ActFRQ</v>
      </c>
      <c r="C5097" s="12" t="str">
        <f t="shared" si="806"/>
        <v>LoProEN</v>
      </c>
      <c r="D5097" s="12" t="str">
        <f t="shared" si="807"/>
        <v>BP_Value_var</v>
      </c>
      <c r="E5097" s="13" t="str">
        <f t="shared" si="808"/>
        <v>CHPF_M8_ActFRQ_BP_Value_var</v>
      </c>
      <c r="F5097" s="14" t="str">
        <f t="shared" si="809"/>
        <v>BP_Value_var_LoProEN</v>
      </c>
      <c r="G5097" s="10" t="str">
        <f t="shared" si="810"/>
        <v>CHPF_M8_ActFRQ_LoProEN</v>
      </c>
      <c r="H5097" s="10" t="str">
        <f>VLOOKUP(基本表格!E5097,起始地址定义!A:D,4,FALSE)&amp;" "&amp;Q5097</f>
        <v>2124+P3-M2 4#双螺旋运输机B 反馈频率 下限保护使能</v>
      </c>
      <c r="I5097" s="10" t="str">
        <f t="shared" si="811"/>
        <v>DB100,X2200.4</v>
      </c>
      <c r="J5097" s="13" t="str">
        <f>VLOOKUP(E5097,起始地址定义!A:D,2,FALSE)</f>
        <v>DB100</v>
      </c>
      <c r="K5097" s="12" t="str">
        <f t="shared" si="812"/>
        <v>X2200.4</v>
      </c>
      <c r="L5097" s="13">
        <f>VLOOKUP(E5097,起始地址定义!A:D,3,FALSE)</f>
        <v>2200</v>
      </c>
      <c r="M5097" s="14">
        <f>VLOOKUP($F5097,类型描述及偏移量!$C:$H,2,FALSE)</f>
        <v>0.399999999999999</v>
      </c>
      <c r="N5097" s="14" t="str">
        <f>VLOOKUP($F5097,类型描述及偏移量!$C:$H,3,FALSE)</f>
        <v>离散</v>
      </c>
      <c r="O5097" s="14" t="str">
        <f>VLOOKUP($F5097,类型描述及偏移量!$C:$H,4,FALSE)</f>
        <v>None</v>
      </c>
      <c r="P5097" s="14" t="str">
        <f>VLOOKUP($F5097,类型描述及偏移量!$C:$H,5,FALSE)</f>
        <v>No</v>
      </c>
      <c r="Q5097" s="14" t="str">
        <f>VLOOKUP($F5097,类型描述及偏移量!$C:$H,6,FALSE)</f>
        <v>下限保护使能</v>
      </c>
    </row>
    <row r="5098" hidden="1" spans="1:17">
      <c r="A5098" s="12" t="s">
        <v>128</v>
      </c>
      <c r="B5098" s="12" t="str">
        <f t="shared" si="805"/>
        <v>M8_ActFRQ</v>
      </c>
      <c r="C5098" s="12" t="str">
        <f t="shared" si="806"/>
        <v>HiALM</v>
      </c>
      <c r="D5098" s="12" t="str">
        <f t="shared" si="807"/>
        <v>BP_Value_var</v>
      </c>
      <c r="E5098" s="13" t="str">
        <f t="shared" si="808"/>
        <v>CHPF_M8_ActFRQ_BP_Value_var</v>
      </c>
      <c r="F5098" s="14" t="str">
        <f t="shared" si="809"/>
        <v>BP_Value_var_HiALM</v>
      </c>
      <c r="G5098" s="10" t="str">
        <f t="shared" si="810"/>
        <v>CHPF_M8_ActFRQ_HiALM</v>
      </c>
      <c r="H5098" s="10" t="str">
        <f>VLOOKUP(基本表格!E5098,起始地址定义!A:D,4,FALSE)&amp;" "&amp;Q5098</f>
        <v>2124+P3-M2 4#双螺旋运输机B 反馈频率 上限报警</v>
      </c>
      <c r="I5098" s="10" t="str">
        <f t="shared" si="811"/>
        <v>DB100,X2200.5</v>
      </c>
      <c r="J5098" s="13" t="str">
        <f>VLOOKUP(E5098,起始地址定义!A:D,2,FALSE)</f>
        <v>DB100</v>
      </c>
      <c r="K5098" s="12" t="str">
        <f t="shared" si="812"/>
        <v>X2200.5</v>
      </c>
      <c r="L5098" s="13">
        <f>VLOOKUP(E5098,起始地址定义!A:D,3,FALSE)</f>
        <v>2200</v>
      </c>
      <c r="M5098" s="14">
        <f>VLOOKUP($F5098,类型描述及偏移量!$C:$H,2,FALSE)</f>
        <v>0.5</v>
      </c>
      <c r="N5098" s="14" t="str">
        <f>VLOOKUP($F5098,类型描述及偏移量!$C:$H,3,FALSE)</f>
        <v>离散</v>
      </c>
      <c r="O5098" s="14" t="str">
        <f>VLOOKUP($F5098,类型描述及偏移量!$C:$H,4,FALSE)</f>
        <v>None</v>
      </c>
      <c r="P5098" s="14" t="str">
        <f>VLOOKUP($F5098,类型描述及偏移量!$C:$H,5,FALSE)</f>
        <v>Yes</v>
      </c>
      <c r="Q5098" s="14" t="str">
        <f>VLOOKUP($F5098,类型描述及偏移量!$C:$H,6,FALSE)</f>
        <v>上限报警</v>
      </c>
    </row>
    <row r="5099" hidden="1" spans="1:17">
      <c r="A5099" s="12" t="s">
        <v>128</v>
      </c>
      <c r="B5099" s="12" t="str">
        <f t="shared" si="805"/>
        <v>M8_ActFRQ</v>
      </c>
      <c r="C5099" s="12" t="str">
        <f t="shared" si="806"/>
        <v>LoALM</v>
      </c>
      <c r="D5099" s="12" t="str">
        <f t="shared" si="807"/>
        <v>BP_Value_var</v>
      </c>
      <c r="E5099" s="13" t="str">
        <f t="shared" si="808"/>
        <v>CHPF_M8_ActFRQ_BP_Value_var</v>
      </c>
      <c r="F5099" s="14" t="str">
        <f t="shared" si="809"/>
        <v>BP_Value_var_LoALM</v>
      </c>
      <c r="G5099" s="10" t="str">
        <f t="shared" si="810"/>
        <v>CHPF_M8_ActFRQ_LoALM</v>
      </c>
      <c r="H5099" s="10" t="str">
        <f>VLOOKUP(基本表格!E5099,起始地址定义!A:D,4,FALSE)&amp;" "&amp;Q5099</f>
        <v>2124+P3-M2 4#双螺旋运输机B 反馈频率 下限报警</v>
      </c>
      <c r="I5099" s="10" t="str">
        <f t="shared" si="811"/>
        <v>DB100,X2200.6</v>
      </c>
      <c r="J5099" s="13" t="str">
        <f>VLOOKUP(E5099,起始地址定义!A:D,2,FALSE)</f>
        <v>DB100</v>
      </c>
      <c r="K5099" s="12" t="str">
        <f t="shared" si="812"/>
        <v>X2200.6</v>
      </c>
      <c r="L5099" s="13">
        <f>VLOOKUP(E5099,起始地址定义!A:D,3,FALSE)</f>
        <v>2200</v>
      </c>
      <c r="M5099" s="14">
        <f>VLOOKUP($F5099,类型描述及偏移量!$C:$H,2,FALSE)</f>
        <v>0.600000000000001</v>
      </c>
      <c r="N5099" s="14" t="str">
        <f>VLOOKUP($F5099,类型描述及偏移量!$C:$H,3,FALSE)</f>
        <v>离散</v>
      </c>
      <c r="O5099" s="14" t="str">
        <f>VLOOKUP($F5099,类型描述及偏移量!$C:$H,4,FALSE)</f>
        <v>None</v>
      </c>
      <c r="P5099" s="14" t="str">
        <f>VLOOKUP($F5099,类型描述及偏移量!$C:$H,5,FALSE)</f>
        <v>Yes</v>
      </c>
      <c r="Q5099" s="14" t="str">
        <f>VLOOKUP($F5099,类型描述及偏移量!$C:$H,6,FALSE)</f>
        <v>下限报警</v>
      </c>
    </row>
    <row r="5100" hidden="1" spans="1:17">
      <c r="A5100" s="12" t="s">
        <v>128</v>
      </c>
      <c r="B5100" s="12" t="str">
        <f t="shared" si="805"/>
        <v>M8_ActFRQ</v>
      </c>
      <c r="C5100" s="12" t="str">
        <f t="shared" si="806"/>
        <v>HiHiALM</v>
      </c>
      <c r="D5100" s="12" t="str">
        <f t="shared" si="807"/>
        <v>BP_Value_var</v>
      </c>
      <c r="E5100" s="13" t="str">
        <f t="shared" si="808"/>
        <v>CHPF_M8_ActFRQ_BP_Value_var</v>
      </c>
      <c r="F5100" s="14" t="str">
        <f t="shared" si="809"/>
        <v>BP_Value_var_HiHiALM</v>
      </c>
      <c r="G5100" s="10" t="str">
        <f t="shared" si="810"/>
        <v>CHPF_M8_ActFRQ_HiHiALM</v>
      </c>
      <c r="H5100" s="10" t="str">
        <f>VLOOKUP(基本表格!E5100,起始地址定义!A:D,4,FALSE)&amp;" "&amp;Q5100</f>
        <v>2124+P3-M2 4#双螺旋运输机B 反馈频率 上上限报警</v>
      </c>
      <c r="I5100" s="10" t="str">
        <f t="shared" si="811"/>
        <v>DB100,X2200.7</v>
      </c>
      <c r="J5100" s="13" t="str">
        <f>VLOOKUP(E5100,起始地址定义!A:D,2,FALSE)</f>
        <v>DB100</v>
      </c>
      <c r="K5100" s="12" t="str">
        <f t="shared" si="812"/>
        <v>X2200.7</v>
      </c>
      <c r="L5100" s="13">
        <f>VLOOKUP(E5100,起始地址定义!A:D,3,FALSE)</f>
        <v>2200</v>
      </c>
      <c r="M5100" s="14">
        <f>VLOOKUP($F5100,类型描述及偏移量!$C:$H,2,FALSE)</f>
        <v>0.700000000000003</v>
      </c>
      <c r="N5100" s="14" t="str">
        <f>VLOOKUP($F5100,类型描述及偏移量!$C:$H,3,FALSE)</f>
        <v>离散</v>
      </c>
      <c r="O5100" s="14" t="str">
        <f>VLOOKUP($F5100,类型描述及偏移量!$C:$H,4,FALSE)</f>
        <v>On</v>
      </c>
      <c r="P5100" s="14" t="str">
        <f>VLOOKUP($F5100,类型描述及偏移量!$C:$H,5,FALSE)</f>
        <v>Yes</v>
      </c>
      <c r="Q5100" s="14" t="str">
        <f>VLOOKUP($F5100,类型描述及偏移量!$C:$H,6,FALSE)</f>
        <v>上上限报警</v>
      </c>
    </row>
    <row r="5101" hidden="1" spans="1:17">
      <c r="A5101" s="12" t="s">
        <v>128</v>
      </c>
      <c r="B5101" s="12" t="str">
        <f t="shared" si="805"/>
        <v>M8_ActFRQ</v>
      </c>
      <c r="C5101" s="12" t="str">
        <f t="shared" si="806"/>
        <v>LoLoALM</v>
      </c>
      <c r="D5101" s="12" t="str">
        <f t="shared" si="807"/>
        <v>BP_Value_var</v>
      </c>
      <c r="E5101" s="13" t="str">
        <f t="shared" si="808"/>
        <v>CHPF_M8_ActFRQ_BP_Value_var</v>
      </c>
      <c r="F5101" s="14" t="str">
        <f t="shared" si="809"/>
        <v>BP_Value_var_LoLoALM</v>
      </c>
      <c r="G5101" s="10" t="str">
        <f t="shared" si="810"/>
        <v>CHPF_M8_ActFRQ_LoLoALM</v>
      </c>
      <c r="H5101" s="10" t="str">
        <f>VLOOKUP(基本表格!E5101,起始地址定义!A:D,4,FALSE)&amp;" "&amp;Q5101</f>
        <v>2124+P3-M2 4#双螺旋运输机B 反馈频率 下下限报警</v>
      </c>
      <c r="I5101" s="10" t="str">
        <f t="shared" si="811"/>
        <v>DB100,X2201.0</v>
      </c>
      <c r="J5101" s="13" t="str">
        <f>VLOOKUP(E5101,起始地址定义!A:D,2,FALSE)</f>
        <v>DB100</v>
      </c>
      <c r="K5101" s="12" t="str">
        <f t="shared" si="812"/>
        <v>X2201.0</v>
      </c>
      <c r="L5101" s="13">
        <f>VLOOKUP(E5101,起始地址定义!A:D,3,FALSE)</f>
        <v>2200</v>
      </c>
      <c r="M5101" s="14">
        <f>VLOOKUP($F5101,类型描述及偏移量!$C:$H,2,FALSE)</f>
        <v>1</v>
      </c>
      <c r="N5101" s="14" t="str">
        <f>VLOOKUP($F5101,类型描述及偏移量!$C:$H,3,FALSE)</f>
        <v>离散</v>
      </c>
      <c r="O5101" s="14" t="str">
        <f>VLOOKUP($F5101,类型描述及偏移量!$C:$H,4,FALSE)</f>
        <v>On</v>
      </c>
      <c r="P5101" s="14" t="str">
        <f>VLOOKUP($F5101,类型描述及偏移量!$C:$H,5,FALSE)</f>
        <v>Yes</v>
      </c>
      <c r="Q5101" s="14" t="str">
        <f>VLOOKUP($F5101,类型描述及偏移量!$C:$H,6,FALSE)</f>
        <v>下下限报警</v>
      </c>
    </row>
    <row r="5102" hidden="1" spans="1:17">
      <c r="A5102" s="12" t="s">
        <v>128</v>
      </c>
      <c r="B5102" s="12" t="str">
        <f t="shared" si="805"/>
        <v>M8_ActFRQ</v>
      </c>
      <c r="C5102" s="12" t="str">
        <f t="shared" si="806"/>
        <v>LimALM</v>
      </c>
      <c r="D5102" s="12" t="str">
        <f t="shared" si="807"/>
        <v>BP_Value_var</v>
      </c>
      <c r="E5102" s="13" t="str">
        <f t="shared" si="808"/>
        <v>CHPF_M8_ActFRQ_BP_Value_var</v>
      </c>
      <c r="F5102" s="14" t="str">
        <f t="shared" si="809"/>
        <v>BP_Value_var_LimALM</v>
      </c>
      <c r="G5102" s="10" t="str">
        <f t="shared" si="810"/>
        <v>CHPF_M8_ActFRQ_LimALM</v>
      </c>
      <c r="H5102" s="10" t="str">
        <f>VLOOKUP(基本表格!E5102,起始地址定义!A:D,4,FALSE)&amp;" "&amp;Q5102</f>
        <v>2124+P3-M2 4#双螺旋运输机B 反馈频率 极限报警</v>
      </c>
      <c r="I5102" s="10" t="str">
        <f t="shared" si="811"/>
        <v>DB100,X2201.1</v>
      </c>
      <c r="J5102" s="13" t="str">
        <f>VLOOKUP(E5102,起始地址定义!A:D,2,FALSE)</f>
        <v>DB100</v>
      </c>
      <c r="K5102" s="12" t="str">
        <f t="shared" si="812"/>
        <v>X2201.1</v>
      </c>
      <c r="L5102" s="13">
        <f>VLOOKUP(E5102,起始地址定义!A:D,3,FALSE)</f>
        <v>2200</v>
      </c>
      <c r="M5102" s="14">
        <f>VLOOKUP($F5102,类型描述及偏移量!$C:$H,2,FALSE)</f>
        <v>1.1</v>
      </c>
      <c r="N5102" s="14" t="str">
        <f>VLOOKUP($F5102,类型描述及偏移量!$C:$H,3,FALSE)</f>
        <v>离散</v>
      </c>
      <c r="O5102" s="14" t="str">
        <f>VLOOKUP($F5102,类型描述及偏移量!$C:$H,4,FALSE)</f>
        <v>On</v>
      </c>
      <c r="P5102" s="14" t="str">
        <f>VLOOKUP($F5102,类型描述及偏移量!$C:$H,5,FALSE)</f>
        <v>Yes</v>
      </c>
      <c r="Q5102" s="14" t="str">
        <f>VLOOKUP($F5102,类型描述及偏移量!$C:$H,6,FALSE)</f>
        <v>极限报警</v>
      </c>
    </row>
    <row r="5103" hidden="1" spans="1:17">
      <c r="A5103" s="12" t="s">
        <v>128</v>
      </c>
      <c r="B5103" s="12" t="str">
        <f t="shared" si="805"/>
        <v>M8_ActFRQ</v>
      </c>
      <c r="C5103" s="12" t="str">
        <f t="shared" si="806"/>
        <v>LostALM</v>
      </c>
      <c r="D5103" s="12" t="str">
        <f t="shared" si="807"/>
        <v>BP_Value_var</v>
      </c>
      <c r="E5103" s="13" t="str">
        <f t="shared" si="808"/>
        <v>CHPF_M8_ActFRQ_BP_Value_var</v>
      </c>
      <c r="F5103" s="14" t="str">
        <f t="shared" si="809"/>
        <v>BP_Value_var_LostALM</v>
      </c>
      <c r="G5103" s="10" t="str">
        <f t="shared" si="810"/>
        <v>CHPF_M8_ActFRQ_LostALM</v>
      </c>
      <c r="H5103" s="10" t="str">
        <f>VLOOKUP(基本表格!E5103,起始地址定义!A:D,4,FALSE)&amp;" "&amp;Q5103</f>
        <v>2124+P3-M2 4#双螺旋运输机B 反馈频率 传感器断线报警</v>
      </c>
      <c r="I5103" s="10" t="str">
        <f t="shared" si="811"/>
        <v>DB100,X2201.2</v>
      </c>
      <c r="J5103" s="13" t="str">
        <f>VLOOKUP(E5103,起始地址定义!A:D,2,FALSE)</f>
        <v>DB100</v>
      </c>
      <c r="K5103" s="12" t="str">
        <f t="shared" si="812"/>
        <v>X2201.2</v>
      </c>
      <c r="L5103" s="13">
        <f>VLOOKUP(E5103,起始地址定义!A:D,3,FALSE)</f>
        <v>2200</v>
      </c>
      <c r="M5103" s="14">
        <f>VLOOKUP($F5103,类型描述及偏移量!$C:$H,2,FALSE)</f>
        <v>1.2</v>
      </c>
      <c r="N5103" s="14" t="str">
        <f>VLOOKUP($F5103,类型描述及偏移量!$C:$H,3,FALSE)</f>
        <v>离散</v>
      </c>
      <c r="O5103" s="14" t="str">
        <f>VLOOKUP($F5103,类型描述及偏移量!$C:$H,4,FALSE)</f>
        <v>On</v>
      </c>
      <c r="P5103" s="14" t="str">
        <f>VLOOKUP($F5103,类型描述及偏移量!$C:$H,5,FALSE)</f>
        <v>Yes</v>
      </c>
      <c r="Q5103" s="14" t="str">
        <f>VLOOKUP($F5103,类型描述及偏移量!$C:$H,6,FALSE)</f>
        <v>传感器断线报警</v>
      </c>
    </row>
    <row r="5104" hidden="1" spans="1:17">
      <c r="A5104" s="12" t="s">
        <v>128</v>
      </c>
      <c r="B5104" s="12" t="str">
        <f t="shared" si="805"/>
        <v>M8_ActFRQ</v>
      </c>
      <c r="C5104" s="12" t="str">
        <f t="shared" si="806"/>
        <v>Code</v>
      </c>
      <c r="D5104" s="12" t="str">
        <f t="shared" si="807"/>
        <v>BP_Value_var</v>
      </c>
      <c r="E5104" s="13" t="str">
        <f t="shared" si="808"/>
        <v>CHPF_M8_ActFRQ_BP_Value_var</v>
      </c>
      <c r="F5104" s="14" t="str">
        <f t="shared" si="809"/>
        <v>BP_Value_var_Code</v>
      </c>
      <c r="G5104" s="10" t="str">
        <f t="shared" si="810"/>
        <v>CHPF_M8_ActFRQ_Code</v>
      </c>
      <c r="H5104" s="10" t="str">
        <f>VLOOKUP(基本表格!E5104,起始地址定义!A:D,4,FALSE)&amp;" "&amp;Q5104</f>
        <v>2124+P3-M2 4#双螺旋运输机B 反馈频率 实际内码</v>
      </c>
      <c r="I5104" s="10" t="str">
        <f t="shared" si="811"/>
        <v>DB100,INT2202</v>
      </c>
      <c r="J5104" s="13" t="str">
        <f>VLOOKUP(E5104,起始地址定义!A:D,2,FALSE)</f>
        <v>DB100</v>
      </c>
      <c r="K5104" s="12" t="str">
        <f t="shared" si="812"/>
        <v>INT2202</v>
      </c>
      <c r="L5104" s="13">
        <f>VLOOKUP(E5104,起始地址定义!A:D,3,FALSE)</f>
        <v>2200</v>
      </c>
      <c r="M5104" s="14">
        <f>VLOOKUP($F5104,类型描述及偏移量!$C:$H,2,FALSE)</f>
        <v>2</v>
      </c>
      <c r="N5104" s="14" t="str">
        <f>VLOOKUP($F5104,类型描述及偏移量!$C:$H,3,FALSE)</f>
        <v>整型</v>
      </c>
      <c r="O5104" s="14" t="str">
        <f>VLOOKUP($F5104,类型描述及偏移量!$C:$H,4,FALSE)</f>
        <v>None</v>
      </c>
      <c r="P5104" s="14" t="str">
        <f>VLOOKUP($F5104,类型描述及偏移量!$C:$H,5,FALSE)</f>
        <v>Yes</v>
      </c>
      <c r="Q5104" s="14" t="str">
        <f>VLOOKUP($F5104,类型描述及偏移量!$C:$H,6,FALSE)</f>
        <v>实际内码</v>
      </c>
    </row>
    <row r="5105" hidden="1" spans="1:17">
      <c r="A5105" s="12" t="s">
        <v>128</v>
      </c>
      <c r="B5105" s="12" t="str">
        <f t="shared" si="805"/>
        <v>M8_ActFRQ</v>
      </c>
      <c r="C5105" s="12" t="str">
        <f t="shared" si="806"/>
        <v>Value</v>
      </c>
      <c r="D5105" s="12" t="str">
        <f t="shared" si="807"/>
        <v>BP_Value_var</v>
      </c>
      <c r="E5105" s="13" t="str">
        <f t="shared" si="808"/>
        <v>CHPF_M8_ActFRQ_BP_Value_var</v>
      </c>
      <c r="F5105" s="14" t="str">
        <f t="shared" si="809"/>
        <v>BP_Value_var_Value</v>
      </c>
      <c r="G5105" s="10" t="str">
        <f t="shared" si="810"/>
        <v>CHPF_M8_ActFRQ_Value</v>
      </c>
      <c r="H5105" s="10" t="str">
        <f>VLOOKUP(基本表格!E5105,起始地址定义!A:D,4,FALSE)&amp;" "&amp;Q5105</f>
        <v>2124+P3-M2 4#双螺旋运输机B 反馈频率 实际值</v>
      </c>
      <c r="I5105" s="10" t="str">
        <f t="shared" si="811"/>
        <v>DB100,REAL2206</v>
      </c>
      <c r="J5105" s="13" t="str">
        <f>VLOOKUP(E5105,起始地址定义!A:D,2,FALSE)</f>
        <v>DB100</v>
      </c>
      <c r="K5105" s="12" t="str">
        <f t="shared" si="812"/>
        <v>REAL2206</v>
      </c>
      <c r="L5105" s="13">
        <f>VLOOKUP(E5105,起始地址定义!A:D,3,FALSE)</f>
        <v>2200</v>
      </c>
      <c r="M5105" s="14">
        <f>VLOOKUP($F5105,类型描述及偏移量!$C:$H,2,FALSE)</f>
        <v>6</v>
      </c>
      <c r="N5105" s="14" t="str">
        <f>VLOOKUP($F5105,类型描述及偏移量!$C:$H,3,FALSE)</f>
        <v>实型</v>
      </c>
      <c r="O5105" s="14" t="str">
        <f>VLOOKUP($F5105,类型描述及偏移量!$C:$H,4,FALSE)</f>
        <v>None</v>
      </c>
      <c r="P5105" s="14" t="str">
        <f>VLOOKUP($F5105,类型描述及偏移量!$C:$H,5,FALSE)</f>
        <v>Yes</v>
      </c>
      <c r="Q5105" s="14" t="str">
        <f>VLOOKUP($F5105,类型描述及偏移量!$C:$H,6,FALSE)</f>
        <v>实际值</v>
      </c>
    </row>
    <row r="5106" hidden="1" spans="1:17">
      <c r="A5106" s="12" t="s">
        <v>128</v>
      </c>
      <c r="B5106" s="12" t="str">
        <f t="shared" si="805"/>
        <v>M8_ActFRQ</v>
      </c>
      <c r="C5106" s="12" t="str">
        <f t="shared" si="806"/>
        <v>Range</v>
      </c>
      <c r="D5106" s="12" t="str">
        <f t="shared" si="807"/>
        <v>BP_Value_var</v>
      </c>
      <c r="E5106" s="13" t="str">
        <f t="shared" si="808"/>
        <v>CHPF_M8_ActFRQ_BP_Value_var</v>
      </c>
      <c r="F5106" s="14" t="str">
        <f t="shared" si="809"/>
        <v>BP_Value_var_Range</v>
      </c>
      <c r="G5106" s="10" t="str">
        <f t="shared" si="810"/>
        <v>CHPF_M8_ActFRQ_Range</v>
      </c>
      <c r="H5106" s="10" t="str">
        <f>VLOOKUP(基本表格!E5106,起始地址定义!A:D,4,FALSE)&amp;" "&amp;Q5106</f>
        <v>2124+P3-M2 4#双螺旋运输机B 反馈频率 量程</v>
      </c>
      <c r="I5106" s="10" t="str">
        <f t="shared" si="811"/>
        <v>DB100,REAL2210</v>
      </c>
      <c r="J5106" s="13" t="str">
        <f>VLOOKUP(E5106,起始地址定义!A:D,2,FALSE)</f>
        <v>DB100</v>
      </c>
      <c r="K5106" s="12" t="str">
        <f t="shared" si="812"/>
        <v>REAL2210</v>
      </c>
      <c r="L5106" s="13">
        <f>VLOOKUP(E5106,起始地址定义!A:D,3,FALSE)</f>
        <v>2200</v>
      </c>
      <c r="M5106" s="14">
        <f>VLOOKUP($F5106,类型描述及偏移量!$C:$H,2,FALSE)</f>
        <v>10</v>
      </c>
      <c r="N5106" s="14" t="str">
        <f>VLOOKUP($F5106,类型描述及偏移量!$C:$H,3,FALSE)</f>
        <v>实型</v>
      </c>
      <c r="O5106" s="14" t="str">
        <f>VLOOKUP($F5106,类型描述及偏移量!$C:$H,4,FALSE)</f>
        <v>None</v>
      </c>
      <c r="P5106" s="14" t="str">
        <f>VLOOKUP($F5106,类型描述及偏移量!$C:$H,5,FALSE)</f>
        <v>No</v>
      </c>
      <c r="Q5106" s="14" t="str">
        <f>VLOOKUP($F5106,类型描述及偏移量!$C:$H,6,FALSE)</f>
        <v>量程</v>
      </c>
    </row>
    <row r="5107" hidden="1" spans="1:17">
      <c r="A5107" s="12" t="s">
        <v>128</v>
      </c>
      <c r="B5107" s="12" t="str">
        <f t="shared" si="805"/>
        <v>M8_ActFRQ</v>
      </c>
      <c r="C5107" s="12" t="str">
        <f t="shared" si="806"/>
        <v>Hi</v>
      </c>
      <c r="D5107" s="12" t="str">
        <f t="shared" si="807"/>
        <v>BP_Value_var</v>
      </c>
      <c r="E5107" s="13" t="str">
        <f t="shared" si="808"/>
        <v>CHPF_M8_ActFRQ_BP_Value_var</v>
      </c>
      <c r="F5107" s="14" t="str">
        <f t="shared" si="809"/>
        <v>BP_Value_var_Hi</v>
      </c>
      <c r="G5107" s="10" t="str">
        <f t="shared" si="810"/>
        <v>CHPF_M8_ActFRQ_Hi</v>
      </c>
      <c r="H5107" s="10" t="str">
        <f>VLOOKUP(基本表格!E5107,起始地址定义!A:D,4,FALSE)&amp;" "&amp;Q5107</f>
        <v>2124+P3-M2 4#双螺旋运输机B 反馈频率 上限值</v>
      </c>
      <c r="I5107" s="10" t="str">
        <f t="shared" si="811"/>
        <v>DB100,REAL2214</v>
      </c>
      <c r="J5107" s="13" t="str">
        <f>VLOOKUP(E5107,起始地址定义!A:D,2,FALSE)</f>
        <v>DB100</v>
      </c>
      <c r="K5107" s="12" t="str">
        <f t="shared" si="812"/>
        <v>REAL2214</v>
      </c>
      <c r="L5107" s="13">
        <f>VLOOKUP(E5107,起始地址定义!A:D,3,FALSE)</f>
        <v>2200</v>
      </c>
      <c r="M5107" s="14">
        <f>VLOOKUP($F5107,类型描述及偏移量!$C:$H,2,FALSE)</f>
        <v>14</v>
      </c>
      <c r="N5107" s="14" t="str">
        <f>VLOOKUP($F5107,类型描述及偏移量!$C:$H,3,FALSE)</f>
        <v>实型</v>
      </c>
      <c r="O5107" s="14" t="str">
        <f>VLOOKUP($F5107,类型描述及偏移量!$C:$H,4,FALSE)</f>
        <v>None</v>
      </c>
      <c r="P5107" s="14" t="str">
        <f>VLOOKUP($F5107,类型描述及偏移量!$C:$H,5,FALSE)</f>
        <v>No</v>
      </c>
      <c r="Q5107" s="14" t="str">
        <f>VLOOKUP($F5107,类型描述及偏移量!$C:$H,6,FALSE)</f>
        <v>上限值</v>
      </c>
    </row>
    <row r="5108" hidden="1" spans="1:17">
      <c r="A5108" s="12" t="s">
        <v>128</v>
      </c>
      <c r="B5108" s="12" t="str">
        <f t="shared" si="805"/>
        <v>M8_ActFRQ</v>
      </c>
      <c r="C5108" s="12" t="str">
        <f t="shared" si="806"/>
        <v>Lo</v>
      </c>
      <c r="D5108" s="12" t="str">
        <f t="shared" si="807"/>
        <v>BP_Value_var</v>
      </c>
      <c r="E5108" s="13" t="str">
        <f t="shared" si="808"/>
        <v>CHPF_M8_ActFRQ_BP_Value_var</v>
      </c>
      <c r="F5108" s="14" t="str">
        <f t="shared" si="809"/>
        <v>BP_Value_var_Lo</v>
      </c>
      <c r="G5108" s="10" t="str">
        <f t="shared" si="810"/>
        <v>CHPF_M8_ActFRQ_Lo</v>
      </c>
      <c r="H5108" s="10" t="str">
        <f>VLOOKUP(基本表格!E5108,起始地址定义!A:D,4,FALSE)&amp;" "&amp;Q5108</f>
        <v>2124+P3-M2 4#双螺旋运输机B 反馈频率 下限值</v>
      </c>
      <c r="I5108" s="10" t="str">
        <f t="shared" si="811"/>
        <v>DB100,REAL2218</v>
      </c>
      <c r="J5108" s="13" t="str">
        <f>VLOOKUP(E5108,起始地址定义!A:D,2,FALSE)</f>
        <v>DB100</v>
      </c>
      <c r="K5108" s="12" t="str">
        <f t="shared" si="812"/>
        <v>REAL2218</v>
      </c>
      <c r="L5108" s="13">
        <f>VLOOKUP(E5108,起始地址定义!A:D,3,FALSE)</f>
        <v>2200</v>
      </c>
      <c r="M5108" s="14">
        <f>VLOOKUP($F5108,类型描述及偏移量!$C:$H,2,FALSE)</f>
        <v>18</v>
      </c>
      <c r="N5108" s="14" t="str">
        <f>VLOOKUP($F5108,类型描述及偏移量!$C:$H,3,FALSE)</f>
        <v>实型</v>
      </c>
      <c r="O5108" s="14" t="str">
        <f>VLOOKUP($F5108,类型描述及偏移量!$C:$H,4,FALSE)</f>
        <v>None</v>
      </c>
      <c r="P5108" s="14" t="str">
        <f>VLOOKUP($F5108,类型描述及偏移量!$C:$H,5,FALSE)</f>
        <v>No</v>
      </c>
      <c r="Q5108" s="14" t="str">
        <f>VLOOKUP($F5108,类型描述及偏移量!$C:$H,6,FALSE)</f>
        <v>下限值</v>
      </c>
    </row>
    <row r="5109" hidden="1" spans="1:17">
      <c r="A5109" s="12" t="s">
        <v>128</v>
      </c>
      <c r="B5109" s="12" t="str">
        <f t="shared" si="805"/>
        <v>M8_ActFRQ</v>
      </c>
      <c r="C5109" s="12" t="str">
        <f t="shared" si="806"/>
        <v>HiHi</v>
      </c>
      <c r="D5109" s="12" t="str">
        <f t="shared" si="807"/>
        <v>BP_Value_var</v>
      </c>
      <c r="E5109" s="13" t="str">
        <f t="shared" si="808"/>
        <v>CHPF_M8_ActFRQ_BP_Value_var</v>
      </c>
      <c r="F5109" s="14" t="str">
        <f t="shared" si="809"/>
        <v>BP_Value_var_HiHi</v>
      </c>
      <c r="G5109" s="10" t="str">
        <f t="shared" si="810"/>
        <v>CHPF_M8_ActFRQ_HiHi</v>
      </c>
      <c r="H5109" s="10" t="str">
        <f>VLOOKUP(基本表格!E5109,起始地址定义!A:D,4,FALSE)&amp;" "&amp;Q5109</f>
        <v>2124+P3-M2 4#双螺旋运输机B 反馈频率 上上限值</v>
      </c>
      <c r="I5109" s="10" t="str">
        <f t="shared" si="811"/>
        <v>DB100,REAL2222</v>
      </c>
      <c r="J5109" s="13" t="str">
        <f>VLOOKUP(E5109,起始地址定义!A:D,2,FALSE)</f>
        <v>DB100</v>
      </c>
      <c r="K5109" s="12" t="str">
        <f t="shared" si="812"/>
        <v>REAL2222</v>
      </c>
      <c r="L5109" s="13">
        <f>VLOOKUP(E5109,起始地址定义!A:D,3,FALSE)</f>
        <v>2200</v>
      </c>
      <c r="M5109" s="14">
        <f>VLOOKUP($F5109,类型描述及偏移量!$C:$H,2,FALSE)</f>
        <v>22</v>
      </c>
      <c r="N5109" s="14" t="str">
        <f>VLOOKUP($F5109,类型描述及偏移量!$C:$H,3,FALSE)</f>
        <v>实型</v>
      </c>
      <c r="O5109" s="14" t="str">
        <f>VLOOKUP($F5109,类型描述及偏移量!$C:$H,4,FALSE)</f>
        <v>None</v>
      </c>
      <c r="P5109" s="14" t="str">
        <f>VLOOKUP($F5109,类型描述及偏移量!$C:$H,5,FALSE)</f>
        <v>No</v>
      </c>
      <c r="Q5109" s="14" t="str">
        <f>VLOOKUP($F5109,类型描述及偏移量!$C:$H,6,FALSE)</f>
        <v>上上限值</v>
      </c>
    </row>
    <row r="5110" hidden="1" spans="1:17">
      <c r="A5110" s="12" t="s">
        <v>128</v>
      </c>
      <c r="B5110" s="12" t="str">
        <f t="shared" si="805"/>
        <v>M8_ActFRQ</v>
      </c>
      <c r="C5110" s="12" t="str">
        <f t="shared" si="806"/>
        <v>LoLo</v>
      </c>
      <c r="D5110" s="12" t="str">
        <f t="shared" si="807"/>
        <v>BP_Value_var</v>
      </c>
      <c r="E5110" s="13" t="str">
        <f t="shared" si="808"/>
        <v>CHPF_M8_ActFRQ_BP_Value_var</v>
      </c>
      <c r="F5110" s="14" t="str">
        <f t="shared" si="809"/>
        <v>BP_Value_var_LoLo</v>
      </c>
      <c r="G5110" s="10" t="str">
        <f t="shared" si="810"/>
        <v>CHPF_M8_ActFRQ_LoLo</v>
      </c>
      <c r="H5110" s="10" t="str">
        <f>VLOOKUP(基本表格!E5110,起始地址定义!A:D,4,FALSE)&amp;" "&amp;Q5110</f>
        <v>2124+P3-M2 4#双螺旋运输机B 反馈频率 下下限值</v>
      </c>
      <c r="I5110" s="10" t="str">
        <f t="shared" si="811"/>
        <v>DB100,REAL2226</v>
      </c>
      <c r="J5110" s="13" t="str">
        <f>VLOOKUP(E5110,起始地址定义!A:D,2,FALSE)</f>
        <v>DB100</v>
      </c>
      <c r="K5110" s="12" t="str">
        <f t="shared" si="812"/>
        <v>REAL2226</v>
      </c>
      <c r="L5110" s="13">
        <f>VLOOKUP(E5110,起始地址定义!A:D,3,FALSE)</f>
        <v>2200</v>
      </c>
      <c r="M5110" s="14">
        <f>VLOOKUP($F5110,类型描述及偏移量!$C:$H,2,FALSE)</f>
        <v>26</v>
      </c>
      <c r="N5110" s="14" t="str">
        <f>VLOOKUP($F5110,类型描述及偏移量!$C:$H,3,FALSE)</f>
        <v>实型</v>
      </c>
      <c r="O5110" s="14" t="str">
        <f>VLOOKUP($F5110,类型描述及偏移量!$C:$H,4,FALSE)</f>
        <v>None</v>
      </c>
      <c r="P5110" s="14" t="str">
        <f>VLOOKUP($F5110,类型描述及偏移量!$C:$H,5,FALSE)</f>
        <v>No</v>
      </c>
      <c r="Q5110" s="14" t="str">
        <f>VLOOKUP($F5110,类型描述及偏移量!$C:$H,6,FALSE)</f>
        <v>下下限值</v>
      </c>
    </row>
    <row r="5111" hidden="1" spans="1:17">
      <c r="A5111" s="12" t="s">
        <v>128</v>
      </c>
      <c r="B5111" s="12" t="str">
        <f t="shared" si="805"/>
        <v>M8_Comm</v>
      </c>
      <c r="C5111" s="12" t="str">
        <f t="shared" si="806"/>
        <v>REL</v>
      </c>
      <c r="D5111" s="12" t="str">
        <f t="shared" si="807"/>
        <v>BP_G120_var</v>
      </c>
      <c r="E5111" s="13" t="str">
        <f t="shared" si="808"/>
        <v>CHPF_M8_Comm_BP_G120_var</v>
      </c>
      <c r="F5111" s="14" t="str">
        <f t="shared" si="809"/>
        <v>BP_G120_var_REL</v>
      </c>
      <c r="G5111" s="10" t="str">
        <f t="shared" si="810"/>
        <v>CHPF_M8_Comm_REL</v>
      </c>
      <c r="H5111" s="10" t="str">
        <f>VLOOKUP(基本表格!E5111,起始地址定义!A:D,4,FALSE)&amp;" "&amp;Q5111</f>
        <v>2124+P3-M2 4#双螺旋运输机B 变频器通讯 备妥（不能与正转信号使用同一个）</v>
      </c>
      <c r="I5111" s="10" t="str">
        <f t="shared" si="811"/>
        <v>DB100,X2250.0</v>
      </c>
      <c r="J5111" s="13" t="str">
        <f>VLOOKUP(E5111,起始地址定义!A:D,2,FALSE)</f>
        <v>DB100</v>
      </c>
      <c r="K5111" s="12" t="str">
        <f t="shared" si="812"/>
        <v>X2250.0</v>
      </c>
      <c r="L5111" s="13">
        <f>VLOOKUP(E5111,起始地址定义!A:D,3,FALSE)</f>
        <v>2250</v>
      </c>
      <c r="M5111" s="14">
        <f>VLOOKUP($F5111,类型描述及偏移量!$C:$H,2,FALSE)</f>
        <v>0</v>
      </c>
      <c r="N5111" s="14" t="str">
        <f>VLOOKUP($F5111,类型描述及偏移量!$C:$H,3,FALSE)</f>
        <v>离散</v>
      </c>
      <c r="O5111" s="14" t="str">
        <f>VLOOKUP($F5111,类型描述及偏移量!$C:$H,4,FALSE)</f>
        <v>None</v>
      </c>
      <c r="P5111" s="14" t="str">
        <f>VLOOKUP($F5111,类型描述及偏移量!$C:$H,5,FALSE)</f>
        <v>Yes</v>
      </c>
      <c r="Q5111" s="14" t="str">
        <f>VLOOKUP($F5111,类型描述及偏移量!$C:$H,6,FALSE)</f>
        <v>备妥（不能与正转信号使用同一个）</v>
      </c>
    </row>
    <row r="5112" hidden="1" spans="1:17">
      <c r="A5112" s="12" t="s">
        <v>128</v>
      </c>
      <c r="B5112" s="12" t="str">
        <f t="shared" si="805"/>
        <v>M8_Comm</v>
      </c>
      <c r="C5112" s="12" t="str">
        <f t="shared" si="806"/>
        <v>FWD</v>
      </c>
      <c r="D5112" s="12" t="str">
        <f t="shared" si="807"/>
        <v>BP_G120_var</v>
      </c>
      <c r="E5112" s="13" t="str">
        <f t="shared" si="808"/>
        <v>CHPF_M8_Comm_BP_G120_var</v>
      </c>
      <c r="F5112" s="14" t="str">
        <f t="shared" si="809"/>
        <v>BP_G120_var_FWD</v>
      </c>
      <c r="G5112" s="10" t="str">
        <f t="shared" si="810"/>
        <v>CHPF_M8_Comm_FWD</v>
      </c>
      <c r="H5112" s="10" t="str">
        <f>VLOOKUP(基本表格!E5112,起始地址定义!A:D,4,FALSE)&amp;" "&amp;Q5112</f>
        <v>2124+P3-M2 4#双螺旋运输机B 变频器通讯 正转</v>
      </c>
      <c r="I5112" s="10" t="str">
        <f t="shared" si="811"/>
        <v>DB100,X2250.1</v>
      </c>
      <c r="J5112" s="13" t="str">
        <f>VLOOKUP(E5112,起始地址定义!A:D,2,FALSE)</f>
        <v>DB100</v>
      </c>
      <c r="K5112" s="12" t="str">
        <f t="shared" si="812"/>
        <v>X2250.1</v>
      </c>
      <c r="L5112" s="13">
        <f>VLOOKUP(E5112,起始地址定义!A:D,3,FALSE)</f>
        <v>2250</v>
      </c>
      <c r="M5112" s="14">
        <f>VLOOKUP($F5112,类型描述及偏移量!$C:$H,2,FALSE)</f>
        <v>0.0999999999999943</v>
      </c>
      <c r="N5112" s="14" t="str">
        <f>VLOOKUP($F5112,类型描述及偏移量!$C:$H,3,FALSE)</f>
        <v>离散</v>
      </c>
      <c r="O5112" s="14" t="str">
        <f>VLOOKUP($F5112,类型描述及偏移量!$C:$H,4,FALSE)</f>
        <v>None</v>
      </c>
      <c r="P5112" s="14" t="str">
        <f>VLOOKUP($F5112,类型描述及偏移量!$C:$H,5,FALSE)</f>
        <v>Yes</v>
      </c>
      <c r="Q5112" s="14" t="str">
        <f>VLOOKUP($F5112,类型描述及偏移量!$C:$H,6,FALSE)</f>
        <v>正转</v>
      </c>
    </row>
    <row r="5113" hidden="1" spans="1:17">
      <c r="A5113" s="12" t="s">
        <v>128</v>
      </c>
      <c r="B5113" s="12" t="str">
        <f t="shared" si="805"/>
        <v>M8_Comm</v>
      </c>
      <c r="C5113" s="12" t="str">
        <f t="shared" si="806"/>
        <v>REV</v>
      </c>
      <c r="D5113" s="12" t="str">
        <f t="shared" si="807"/>
        <v>BP_G120_var</v>
      </c>
      <c r="E5113" s="13" t="str">
        <f t="shared" si="808"/>
        <v>CHPF_M8_Comm_BP_G120_var</v>
      </c>
      <c r="F5113" s="14" t="str">
        <f t="shared" si="809"/>
        <v>BP_G120_var_REV</v>
      </c>
      <c r="G5113" s="10" t="str">
        <f t="shared" si="810"/>
        <v>CHPF_M8_Comm_REV</v>
      </c>
      <c r="H5113" s="10" t="str">
        <f>VLOOKUP(基本表格!E5113,起始地址定义!A:D,4,FALSE)&amp;" "&amp;Q5113</f>
        <v>2124+P3-M2 4#双螺旋运输机B 变频器通讯 反转</v>
      </c>
      <c r="I5113" s="10" t="str">
        <f t="shared" si="811"/>
        <v>DB100,X2250.2</v>
      </c>
      <c r="J5113" s="13" t="str">
        <f>VLOOKUP(E5113,起始地址定义!A:D,2,FALSE)</f>
        <v>DB100</v>
      </c>
      <c r="K5113" s="12" t="str">
        <f t="shared" si="812"/>
        <v>X2250.2</v>
      </c>
      <c r="L5113" s="13">
        <f>VLOOKUP(E5113,起始地址定义!A:D,3,FALSE)</f>
        <v>2250</v>
      </c>
      <c r="M5113" s="14">
        <f>VLOOKUP($F5113,类型描述及偏移量!$C:$H,2,FALSE)</f>
        <v>0.199999999999989</v>
      </c>
      <c r="N5113" s="14" t="str">
        <f>VLOOKUP($F5113,类型描述及偏移量!$C:$H,3,FALSE)</f>
        <v>离散</v>
      </c>
      <c r="O5113" s="14" t="str">
        <f>VLOOKUP($F5113,类型描述及偏移量!$C:$H,4,FALSE)</f>
        <v>None</v>
      </c>
      <c r="P5113" s="14" t="str">
        <f>VLOOKUP($F5113,类型描述及偏移量!$C:$H,5,FALSE)</f>
        <v>Yes</v>
      </c>
      <c r="Q5113" s="14" t="str">
        <f>VLOOKUP($F5113,类型描述及偏移量!$C:$H,6,FALSE)</f>
        <v>反转</v>
      </c>
    </row>
    <row r="5114" hidden="1" spans="1:17">
      <c r="A5114" s="12" t="s">
        <v>128</v>
      </c>
      <c r="B5114" s="12" t="str">
        <f t="shared" si="805"/>
        <v>M8_Comm</v>
      </c>
      <c r="C5114" s="12" t="str">
        <f t="shared" si="806"/>
        <v>Reset</v>
      </c>
      <c r="D5114" s="12" t="str">
        <f t="shared" si="807"/>
        <v>BP_G120_var</v>
      </c>
      <c r="E5114" s="13" t="str">
        <f t="shared" si="808"/>
        <v>CHPF_M8_Comm_BP_G120_var</v>
      </c>
      <c r="F5114" s="14" t="str">
        <f t="shared" si="809"/>
        <v>BP_G120_var_Reset</v>
      </c>
      <c r="G5114" s="10" t="str">
        <f t="shared" si="810"/>
        <v>CHPF_M8_Comm_Reset</v>
      </c>
      <c r="H5114" s="10" t="str">
        <f>VLOOKUP(基本表格!E5114,起始地址定义!A:D,4,FALSE)&amp;" "&amp;Q5114</f>
        <v>2124+P3-M2 4#双螺旋运输机B 变频器通讯 故障复位</v>
      </c>
      <c r="I5114" s="10" t="str">
        <f t="shared" si="811"/>
        <v>DB100,X2250.3</v>
      </c>
      <c r="J5114" s="13" t="str">
        <f>VLOOKUP(E5114,起始地址定义!A:D,2,FALSE)</f>
        <v>DB100</v>
      </c>
      <c r="K5114" s="12" t="str">
        <f t="shared" si="812"/>
        <v>X2250.3</v>
      </c>
      <c r="L5114" s="13">
        <f>VLOOKUP(E5114,起始地址定义!A:D,3,FALSE)</f>
        <v>2250</v>
      </c>
      <c r="M5114" s="14">
        <f>VLOOKUP($F5114,类型描述及偏移量!$C:$H,2,FALSE)</f>
        <v>0.300000000000011</v>
      </c>
      <c r="N5114" s="14" t="str">
        <f>VLOOKUP($F5114,类型描述及偏移量!$C:$H,3,FALSE)</f>
        <v>离散</v>
      </c>
      <c r="O5114" s="14" t="str">
        <f>VLOOKUP($F5114,类型描述及偏移量!$C:$H,4,FALSE)</f>
        <v>None</v>
      </c>
      <c r="P5114" s="14" t="str">
        <f>VLOOKUP($F5114,类型描述及偏移量!$C:$H,5,FALSE)</f>
        <v>No</v>
      </c>
      <c r="Q5114" s="14" t="str">
        <f>VLOOKUP($F5114,类型描述及偏移量!$C:$H,6,FALSE)</f>
        <v>故障复位</v>
      </c>
    </row>
    <row r="5115" hidden="1" spans="1:17">
      <c r="A5115" s="12" t="s">
        <v>128</v>
      </c>
      <c r="B5115" s="12" t="str">
        <f t="shared" si="805"/>
        <v>M8_Comm</v>
      </c>
      <c r="C5115" s="12" t="str">
        <f t="shared" si="806"/>
        <v>IRL</v>
      </c>
      <c r="D5115" s="12" t="str">
        <f t="shared" si="807"/>
        <v>BP_G120_var</v>
      </c>
      <c r="E5115" s="13" t="str">
        <f t="shared" si="808"/>
        <v>CHPF_M8_Comm_BP_G120_var</v>
      </c>
      <c r="F5115" s="14" t="str">
        <f t="shared" si="809"/>
        <v>BP_G120_var_IRL</v>
      </c>
      <c r="G5115" s="10" t="str">
        <f t="shared" si="810"/>
        <v>CHPF_M8_Comm_IRL</v>
      </c>
      <c r="H5115" s="10" t="str">
        <f>VLOOKUP(基本表格!E5115,起始地址定义!A:D,4,FALSE)&amp;" "&amp;Q5115</f>
        <v>2124+P3-M2 4#双螺旋运输机B 变频器通讯 备妥反馈</v>
      </c>
      <c r="I5115" s="10" t="str">
        <f t="shared" si="811"/>
        <v>DB100,X2250.4</v>
      </c>
      <c r="J5115" s="13" t="str">
        <f>VLOOKUP(E5115,起始地址定义!A:D,2,FALSE)</f>
        <v>DB100</v>
      </c>
      <c r="K5115" s="12" t="str">
        <f t="shared" si="812"/>
        <v>X2250.4</v>
      </c>
      <c r="L5115" s="13">
        <f>VLOOKUP(E5115,起始地址定义!A:D,3,FALSE)</f>
        <v>2250</v>
      </c>
      <c r="M5115" s="14">
        <f>VLOOKUP($F5115,类型描述及偏移量!$C:$H,2,FALSE)</f>
        <v>0.400000000000006</v>
      </c>
      <c r="N5115" s="14" t="str">
        <f>VLOOKUP($F5115,类型描述及偏移量!$C:$H,3,FALSE)</f>
        <v>离散</v>
      </c>
      <c r="O5115" s="14" t="str">
        <f>VLOOKUP($F5115,类型描述及偏移量!$C:$H,4,FALSE)</f>
        <v>None</v>
      </c>
      <c r="P5115" s="14" t="str">
        <f>VLOOKUP($F5115,类型描述及偏移量!$C:$H,5,FALSE)</f>
        <v>Yes</v>
      </c>
      <c r="Q5115" s="14" t="str">
        <f>VLOOKUP($F5115,类型描述及偏移量!$C:$H,6,FALSE)</f>
        <v>备妥反馈</v>
      </c>
    </row>
    <row r="5116" hidden="1" spans="1:17">
      <c r="A5116" s="12" t="s">
        <v>128</v>
      </c>
      <c r="B5116" s="12" t="str">
        <f t="shared" si="805"/>
        <v>M8_Comm</v>
      </c>
      <c r="C5116" s="12" t="str">
        <f t="shared" si="806"/>
        <v>IFW</v>
      </c>
      <c r="D5116" s="12" t="str">
        <f t="shared" si="807"/>
        <v>BP_G120_var</v>
      </c>
      <c r="E5116" s="13" t="str">
        <f t="shared" si="808"/>
        <v>CHPF_M8_Comm_BP_G120_var</v>
      </c>
      <c r="F5116" s="14" t="str">
        <f t="shared" si="809"/>
        <v>BP_G120_var_IFW</v>
      </c>
      <c r="G5116" s="10" t="str">
        <f t="shared" si="810"/>
        <v>CHPF_M8_Comm_IFW</v>
      </c>
      <c r="H5116" s="10" t="str">
        <f>VLOOKUP(基本表格!E5116,起始地址定义!A:D,4,FALSE)&amp;" "&amp;Q5116</f>
        <v>2124+P3-M2 4#双螺旋运输机B 变频器通讯 正转反馈</v>
      </c>
      <c r="I5116" s="10" t="str">
        <f t="shared" si="811"/>
        <v>DB100,X2250.5</v>
      </c>
      <c r="J5116" s="13" t="str">
        <f>VLOOKUP(E5116,起始地址定义!A:D,2,FALSE)</f>
        <v>DB100</v>
      </c>
      <c r="K5116" s="12" t="str">
        <f t="shared" si="812"/>
        <v>X2250.5</v>
      </c>
      <c r="L5116" s="13">
        <f>VLOOKUP(E5116,起始地址定义!A:D,3,FALSE)</f>
        <v>2250</v>
      </c>
      <c r="M5116" s="14">
        <f>VLOOKUP($F5116,类型描述及偏移量!$C:$H,2,FALSE)</f>
        <v>0.5</v>
      </c>
      <c r="N5116" s="14" t="str">
        <f>VLOOKUP($F5116,类型描述及偏移量!$C:$H,3,FALSE)</f>
        <v>离散</v>
      </c>
      <c r="O5116" s="14" t="str">
        <f>VLOOKUP($F5116,类型描述及偏移量!$C:$H,4,FALSE)</f>
        <v>None</v>
      </c>
      <c r="P5116" s="14" t="str">
        <f>VLOOKUP($F5116,类型描述及偏移量!$C:$H,5,FALSE)</f>
        <v>Yes</v>
      </c>
      <c r="Q5116" s="14" t="str">
        <f>VLOOKUP($F5116,类型描述及偏移量!$C:$H,6,FALSE)</f>
        <v>正转反馈</v>
      </c>
    </row>
    <row r="5117" hidden="1" spans="1:17">
      <c r="A5117" s="12" t="s">
        <v>128</v>
      </c>
      <c r="B5117" s="12" t="str">
        <f t="shared" si="805"/>
        <v>M8_Comm</v>
      </c>
      <c r="C5117" s="12" t="str">
        <f t="shared" si="806"/>
        <v>IRV</v>
      </c>
      <c r="D5117" s="12" t="str">
        <f t="shared" si="807"/>
        <v>BP_G120_var</v>
      </c>
      <c r="E5117" s="13" t="str">
        <f t="shared" si="808"/>
        <v>CHPF_M8_Comm_BP_G120_var</v>
      </c>
      <c r="F5117" s="14" t="str">
        <f t="shared" si="809"/>
        <v>BP_G120_var_IRV</v>
      </c>
      <c r="G5117" s="10" t="str">
        <f t="shared" si="810"/>
        <v>CHPF_M8_Comm_IRV</v>
      </c>
      <c r="H5117" s="10" t="str">
        <f>VLOOKUP(基本表格!E5117,起始地址定义!A:D,4,FALSE)&amp;" "&amp;Q5117</f>
        <v>2124+P3-M2 4#双螺旋运输机B 变频器通讯 反转反馈</v>
      </c>
      <c r="I5117" s="10" t="str">
        <f t="shared" si="811"/>
        <v>DB100,X2250.6</v>
      </c>
      <c r="J5117" s="13" t="str">
        <f>VLOOKUP(E5117,起始地址定义!A:D,2,FALSE)</f>
        <v>DB100</v>
      </c>
      <c r="K5117" s="12" t="str">
        <f t="shared" si="812"/>
        <v>X2250.6</v>
      </c>
      <c r="L5117" s="13">
        <f>VLOOKUP(E5117,起始地址定义!A:D,3,FALSE)</f>
        <v>2250</v>
      </c>
      <c r="M5117" s="14">
        <f>VLOOKUP($F5117,类型描述及偏移量!$C:$H,2,FALSE)</f>
        <v>0.599999999999994</v>
      </c>
      <c r="N5117" s="14" t="str">
        <f>VLOOKUP($F5117,类型描述及偏移量!$C:$H,3,FALSE)</f>
        <v>离散</v>
      </c>
      <c r="O5117" s="14" t="str">
        <f>VLOOKUP($F5117,类型描述及偏移量!$C:$H,4,FALSE)</f>
        <v>None</v>
      </c>
      <c r="P5117" s="14" t="str">
        <f>VLOOKUP($F5117,类型描述及偏移量!$C:$H,5,FALSE)</f>
        <v>Yes</v>
      </c>
      <c r="Q5117" s="14" t="str">
        <f>VLOOKUP($F5117,类型描述及偏移量!$C:$H,6,FALSE)</f>
        <v>反转反馈</v>
      </c>
    </row>
    <row r="5118" hidden="1" spans="1:17">
      <c r="A5118" s="12" t="s">
        <v>128</v>
      </c>
      <c r="B5118" s="12" t="str">
        <f t="shared" si="805"/>
        <v>M8_Comm</v>
      </c>
      <c r="C5118" s="12" t="str">
        <f t="shared" si="806"/>
        <v>ALARM</v>
      </c>
      <c r="D5118" s="12" t="str">
        <f t="shared" si="807"/>
        <v>BP_G120_var</v>
      </c>
      <c r="E5118" s="13" t="str">
        <f t="shared" si="808"/>
        <v>CHPF_M8_Comm_BP_G120_var</v>
      </c>
      <c r="F5118" s="14" t="str">
        <f t="shared" si="809"/>
        <v>BP_G120_var_ALARM</v>
      </c>
      <c r="G5118" s="10" t="str">
        <f t="shared" si="810"/>
        <v>CHPF_M8_Comm_ALARM</v>
      </c>
      <c r="H5118" s="10" t="str">
        <f>VLOOKUP(基本表格!E5118,起始地址定义!A:D,4,FALSE)&amp;" "&amp;Q5118</f>
        <v>2124+P3-M2 4#双螺旋运输机B 变频器通讯 变频器备用</v>
      </c>
      <c r="I5118" s="10" t="str">
        <f t="shared" si="811"/>
        <v>DB100,X2250.7</v>
      </c>
      <c r="J5118" s="13" t="str">
        <f>VLOOKUP(E5118,起始地址定义!A:D,2,FALSE)</f>
        <v>DB100</v>
      </c>
      <c r="K5118" s="12" t="str">
        <f t="shared" si="812"/>
        <v>X2250.7</v>
      </c>
      <c r="L5118" s="13">
        <f>VLOOKUP(E5118,起始地址定义!A:D,3,FALSE)</f>
        <v>2250</v>
      </c>
      <c r="M5118" s="14">
        <f>VLOOKUP($F5118,类型描述及偏移量!$C:$H,2,FALSE)</f>
        <v>0.699999999999989</v>
      </c>
      <c r="N5118" s="14" t="str">
        <f>VLOOKUP($F5118,类型描述及偏移量!$C:$H,3,FALSE)</f>
        <v>离散</v>
      </c>
      <c r="O5118" s="14" t="str">
        <f>VLOOKUP($F5118,类型描述及偏移量!$C:$H,4,FALSE)</f>
        <v>None</v>
      </c>
      <c r="P5118" s="14" t="str">
        <f>VLOOKUP($F5118,类型描述及偏移量!$C:$H,5,FALSE)</f>
        <v>Yes</v>
      </c>
      <c r="Q5118" s="14" t="str">
        <f>VLOOKUP($F5118,类型描述及偏移量!$C:$H,6,FALSE)</f>
        <v>变频器备用</v>
      </c>
    </row>
    <row r="5119" hidden="1" spans="1:17">
      <c r="A5119" s="12" t="s">
        <v>128</v>
      </c>
      <c r="B5119" s="12" t="str">
        <f t="shared" si="805"/>
        <v>M8_Comm</v>
      </c>
      <c r="C5119" s="12" t="str">
        <f t="shared" si="806"/>
        <v>Fault</v>
      </c>
      <c r="D5119" s="12" t="str">
        <f t="shared" si="807"/>
        <v>BP_G120_var</v>
      </c>
      <c r="E5119" s="13" t="str">
        <f t="shared" si="808"/>
        <v>CHPF_M8_Comm_BP_G120_var</v>
      </c>
      <c r="F5119" s="14" t="str">
        <f t="shared" si="809"/>
        <v>BP_G120_var_Fault</v>
      </c>
      <c r="G5119" s="10" t="str">
        <f t="shared" si="810"/>
        <v>CHPF_M8_Comm_Fault</v>
      </c>
      <c r="H5119" s="10" t="str">
        <f>VLOOKUP(基本表格!E5119,起始地址定义!A:D,4,FALSE)&amp;" "&amp;Q5119</f>
        <v>2124+P3-M2 4#双螺旋运输机B 变频器通讯 变频器报警</v>
      </c>
      <c r="I5119" s="10" t="str">
        <f t="shared" si="811"/>
        <v>DB100,X2251.0</v>
      </c>
      <c r="J5119" s="13" t="str">
        <f>VLOOKUP(E5119,起始地址定义!A:D,2,FALSE)</f>
        <v>DB100</v>
      </c>
      <c r="K5119" s="12" t="str">
        <f t="shared" si="812"/>
        <v>X2251.0</v>
      </c>
      <c r="L5119" s="13">
        <f>VLOOKUP(E5119,起始地址定义!A:D,3,FALSE)</f>
        <v>2250</v>
      </c>
      <c r="M5119" s="14">
        <f>VLOOKUP($F5119,类型描述及偏移量!$C:$H,2,FALSE)</f>
        <v>1</v>
      </c>
      <c r="N5119" s="14" t="str">
        <f>VLOOKUP($F5119,类型描述及偏移量!$C:$H,3,FALSE)</f>
        <v>离散</v>
      </c>
      <c r="O5119" s="14" t="str">
        <f>VLOOKUP($F5119,类型描述及偏移量!$C:$H,4,FALSE)</f>
        <v>On</v>
      </c>
      <c r="P5119" s="14" t="str">
        <f>VLOOKUP($F5119,类型描述及偏移量!$C:$H,5,FALSE)</f>
        <v>Yes</v>
      </c>
      <c r="Q5119" s="14" t="str">
        <f>VLOOKUP($F5119,类型描述及偏移量!$C:$H,6,FALSE)</f>
        <v>变频器报警</v>
      </c>
    </row>
    <row r="5120" hidden="1" spans="1:17">
      <c r="A5120" s="12" t="s">
        <v>128</v>
      </c>
      <c r="B5120" s="12" t="str">
        <f t="shared" si="805"/>
        <v>M8_Comm</v>
      </c>
      <c r="C5120" s="12" t="str">
        <f t="shared" si="806"/>
        <v>Warn_Code</v>
      </c>
      <c r="D5120" s="12" t="str">
        <f t="shared" si="807"/>
        <v>BP_G120_var</v>
      </c>
      <c r="E5120" s="13" t="str">
        <f t="shared" si="808"/>
        <v>CHPF_M8_Comm_BP_G120_var</v>
      </c>
      <c r="F5120" s="14" t="str">
        <f t="shared" si="809"/>
        <v>BP_G120_var_Warn_Code</v>
      </c>
      <c r="G5120" s="10" t="str">
        <f t="shared" si="810"/>
        <v>CHPF_M8_Comm_Warn_Code</v>
      </c>
      <c r="H5120" s="10" t="str">
        <f>VLOOKUP(基本表格!E5120,起始地址定义!A:D,4,FALSE)&amp;" "&amp;Q5120</f>
        <v>2124+P3-M2 4#双螺旋运输机B 变频器通讯 警告</v>
      </c>
      <c r="I5120" s="10" t="str">
        <f t="shared" si="811"/>
        <v>DB100,INT2252</v>
      </c>
      <c r="J5120" s="13" t="str">
        <f>VLOOKUP(E5120,起始地址定义!A:D,2,FALSE)</f>
        <v>DB100</v>
      </c>
      <c r="K5120" s="12" t="str">
        <f t="shared" si="812"/>
        <v>INT2252</v>
      </c>
      <c r="L5120" s="13">
        <f>VLOOKUP(E5120,起始地址定义!A:D,3,FALSE)</f>
        <v>2250</v>
      </c>
      <c r="M5120" s="14">
        <f>VLOOKUP($F5120,类型描述及偏移量!$C:$H,2,FALSE)</f>
        <v>2</v>
      </c>
      <c r="N5120" s="14" t="str">
        <f>VLOOKUP($F5120,类型描述及偏移量!$C:$H,3,FALSE)</f>
        <v>整型</v>
      </c>
      <c r="O5120" s="14" t="str">
        <f>VLOOKUP($F5120,类型描述及偏移量!$C:$H,4,FALSE)</f>
        <v>None</v>
      </c>
      <c r="P5120" s="14" t="str">
        <f>VLOOKUP($F5120,类型描述及偏移量!$C:$H,5,FALSE)</f>
        <v>Yes</v>
      </c>
      <c r="Q5120" s="14" t="str">
        <f>VLOOKUP($F5120,类型描述及偏移量!$C:$H,6,FALSE)</f>
        <v>警告</v>
      </c>
    </row>
    <row r="5121" hidden="1" spans="1:17">
      <c r="A5121" s="12" t="s">
        <v>128</v>
      </c>
      <c r="B5121" s="12" t="str">
        <f t="shared" si="805"/>
        <v>M8_Comm</v>
      </c>
      <c r="C5121" s="12" t="str">
        <f t="shared" si="806"/>
        <v>Fault_Code</v>
      </c>
      <c r="D5121" s="12" t="str">
        <f t="shared" si="807"/>
        <v>BP_G120_var</v>
      </c>
      <c r="E5121" s="13" t="str">
        <f t="shared" si="808"/>
        <v>CHPF_M8_Comm_BP_G120_var</v>
      </c>
      <c r="F5121" s="14" t="str">
        <f t="shared" si="809"/>
        <v>BP_G120_var_Fault_Code</v>
      </c>
      <c r="G5121" s="10" t="str">
        <f t="shared" si="810"/>
        <v>CHPF_M8_Comm_Fault_Code</v>
      </c>
      <c r="H5121" s="10" t="str">
        <f>VLOOKUP(基本表格!E5121,起始地址定义!A:D,4,FALSE)&amp;" "&amp;Q5121</f>
        <v>2124+P3-M2 4#双螺旋运输机B 变频器通讯 报警代码</v>
      </c>
      <c r="I5121" s="10" t="str">
        <f t="shared" si="811"/>
        <v>DB100,INT2254</v>
      </c>
      <c r="J5121" s="13" t="str">
        <f>VLOOKUP(E5121,起始地址定义!A:D,2,FALSE)</f>
        <v>DB100</v>
      </c>
      <c r="K5121" s="12" t="str">
        <f t="shared" si="812"/>
        <v>INT2254</v>
      </c>
      <c r="L5121" s="13">
        <f>VLOOKUP(E5121,起始地址定义!A:D,3,FALSE)</f>
        <v>2250</v>
      </c>
      <c r="M5121" s="14">
        <f>VLOOKUP($F5121,类型描述及偏移量!$C:$H,2,FALSE)</f>
        <v>4</v>
      </c>
      <c r="N5121" s="14" t="str">
        <f>VLOOKUP($F5121,类型描述及偏移量!$C:$H,3,FALSE)</f>
        <v>整型</v>
      </c>
      <c r="O5121" s="14" t="str">
        <f>VLOOKUP($F5121,类型描述及偏移量!$C:$H,4,FALSE)</f>
        <v>None</v>
      </c>
      <c r="P5121" s="14" t="str">
        <f>VLOOKUP($F5121,类型描述及偏移量!$C:$H,5,FALSE)</f>
        <v>Yes</v>
      </c>
      <c r="Q5121" s="14" t="str">
        <f>VLOOKUP($F5121,类型描述及偏移量!$C:$H,6,FALSE)</f>
        <v>报警代码</v>
      </c>
    </row>
    <row r="5122" hidden="1" spans="1:17">
      <c r="A5122" s="12" t="s">
        <v>128</v>
      </c>
      <c r="B5122" s="12" t="str">
        <f t="shared" ref="B5122:B5168" si="813">"M"&amp;RIGHT(LEFT(B4999,FIND("_",B4999,1)-1),LEN(LEFT(B4999,FIND("_",B4999,1)-1))-1)+1&amp;"_"&amp;RIGHT(B4999,LEN(B4999)-FIND("_",B4999,1))</f>
        <v>M8_Comm</v>
      </c>
      <c r="C5122" s="12" t="str">
        <f t="shared" ref="C5122:C5168" si="814">C4999</f>
        <v>AV_Speed</v>
      </c>
      <c r="D5122" s="12" t="str">
        <f t="shared" ref="D5122:D5168" si="815">D4999</f>
        <v>BP_G120_var</v>
      </c>
      <c r="E5122" s="13" t="str">
        <f t="shared" ref="E5122:E5168" si="816">A5122&amp;"_"&amp;B5122&amp;"_"&amp;D5122</f>
        <v>CHPF_M8_Comm_BP_G120_var</v>
      </c>
      <c r="F5122" s="14" t="str">
        <f t="shared" ref="F5122:F5168" si="817">D5122&amp;"_"&amp;C5122</f>
        <v>BP_G120_var_AV_Speed</v>
      </c>
      <c r="G5122" s="10" t="str">
        <f t="shared" ref="G5122:G5168" si="818">A5122&amp;"_"&amp;IF(B5122="DB","",B5122&amp;"_")&amp;C5122</f>
        <v>CHPF_M8_Comm_AV_Speed</v>
      </c>
      <c r="H5122" s="10" t="str">
        <f>VLOOKUP(基本表格!E5122,起始地址定义!A:D,4,FALSE)&amp;" "&amp;Q5122</f>
        <v>2124+P3-M2 4#双螺旋运输机B 变频器通讯 实际运行反馈速度</v>
      </c>
      <c r="I5122" s="10" t="str">
        <f t="shared" ref="I5122:I5168" si="819">J5122&amp;","&amp;K5122</f>
        <v>DB100,REAL2256</v>
      </c>
      <c r="J5122" s="13" t="str">
        <f>VLOOKUP(E5122,起始地址定义!A:D,2,FALSE)</f>
        <v>DB100</v>
      </c>
      <c r="K5122" s="12" t="str">
        <f t="shared" ref="K5122:K5168" si="820">IF(N5122="离散","X",IF(N5122="实型","REAL","INT"))&amp;IF(N5122="离散",TEXT(L5122+M5122,"0.0"),L5122+M5122)</f>
        <v>REAL2256</v>
      </c>
      <c r="L5122" s="13">
        <f>VLOOKUP(E5122,起始地址定义!A:D,3,FALSE)</f>
        <v>2250</v>
      </c>
      <c r="M5122" s="14">
        <f>VLOOKUP($F5122,类型描述及偏移量!$C:$H,2,FALSE)</f>
        <v>6</v>
      </c>
      <c r="N5122" s="14" t="str">
        <f>VLOOKUP($F5122,类型描述及偏移量!$C:$H,3,FALSE)</f>
        <v>实型</v>
      </c>
      <c r="O5122" s="14" t="str">
        <f>VLOOKUP($F5122,类型描述及偏移量!$C:$H,4,FALSE)</f>
        <v>None</v>
      </c>
      <c r="P5122" s="14" t="str">
        <f>VLOOKUP($F5122,类型描述及偏移量!$C:$H,5,FALSE)</f>
        <v>Yes</v>
      </c>
      <c r="Q5122" s="14" t="str">
        <f>VLOOKUP($F5122,类型描述及偏移量!$C:$H,6,FALSE)</f>
        <v>实际运行反馈速度</v>
      </c>
    </row>
    <row r="5123" hidden="1" spans="1:17">
      <c r="A5123" s="12" t="s">
        <v>128</v>
      </c>
      <c r="B5123" s="12" t="str">
        <f t="shared" si="813"/>
        <v>M8_Comm</v>
      </c>
      <c r="C5123" s="12" t="str">
        <f t="shared" si="814"/>
        <v>AV_Current</v>
      </c>
      <c r="D5123" s="12" t="str">
        <f t="shared" si="815"/>
        <v>BP_G120_var</v>
      </c>
      <c r="E5123" s="13" t="str">
        <f t="shared" si="816"/>
        <v>CHPF_M8_Comm_BP_G120_var</v>
      </c>
      <c r="F5123" s="14" t="str">
        <f t="shared" si="817"/>
        <v>BP_G120_var_AV_Current</v>
      </c>
      <c r="G5123" s="10" t="str">
        <f t="shared" si="818"/>
        <v>CHPF_M8_Comm_AV_Current</v>
      </c>
      <c r="H5123" s="10" t="str">
        <f>VLOOKUP(基本表格!E5123,起始地址定义!A:D,4,FALSE)&amp;" "&amp;Q5123</f>
        <v>2124+P3-M2 4#双螺旋运输机B 变频器通讯 实际运行反馈电流</v>
      </c>
      <c r="I5123" s="10" t="str">
        <f t="shared" si="819"/>
        <v>DB100,REAL2260</v>
      </c>
      <c r="J5123" s="13" t="str">
        <f>VLOOKUP(E5123,起始地址定义!A:D,2,FALSE)</f>
        <v>DB100</v>
      </c>
      <c r="K5123" s="12" t="str">
        <f t="shared" si="820"/>
        <v>REAL2260</v>
      </c>
      <c r="L5123" s="13">
        <f>VLOOKUP(E5123,起始地址定义!A:D,3,FALSE)</f>
        <v>2250</v>
      </c>
      <c r="M5123" s="14">
        <f>VLOOKUP($F5123,类型描述及偏移量!$C:$H,2,FALSE)</f>
        <v>10</v>
      </c>
      <c r="N5123" s="14" t="str">
        <f>VLOOKUP($F5123,类型描述及偏移量!$C:$H,3,FALSE)</f>
        <v>实型</v>
      </c>
      <c r="O5123" s="14" t="str">
        <f>VLOOKUP($F5123,类型描述及偏移量!$C:$H,4,FALSE)</f>
        <v>None</v>
      </c>
      <c r="P5123" s="14" t="str">
        <f>VLOOKUP($F5123,类型描述及偏移量!$C:$H,5,FALSE)</f>
        <v>Yes</v>
      </c>
      <c r="Q5123" s="14" t="str">
        <f>VLOOKUP($F5123,类型描述及偏移量!$C:$H,6,FALSE)</f>
        <v>实际运行反馈电流</v>
      </c>
    </row>
    <row r="5124" hidden="1" spans="1:17">
      <c r="A5124" s="12" t="s">
        <v>128</v>
      </c>
      <c r="B5124" s="12" t="str">
        <f t="shared" si="813"/>
        <v>M8_Comm</v>
      </c>
      <c r="C5124" s="12" t="str">
        <f t="shared" si="814"/>
        <v>Torque</v>
      </c>
      <c r="D5124" s="12" t="str">
        <f t="shared" si="815"/>
        <v>BP_G120_var</v>
      </c>
      <c r="E5124" s="13" t="str">
        <f t="shared" si="816"/>
        <v>CHPF_M8_Comm_BP_G120_var</v>
      </c>
      <c r="F5124" s="14" t="str">
        <f t="shared" si="817"/>
        <v>BP_G120_var_Torque</v>
      </c>
      <c r="G5124" s="10" t="str">
        <f t="shared" si="818"/>
        <v>CHPF_M8_Comm_Torque</v>
      </c>
      <c r="H5124" s="10" t="str">
        <f>VLOOKUP(基本表格!E5124,起始地址定义!A:D,4,FALSE)&amp;" "&amp;Q5124</f>
        <v>2124+P3-M2 4#双螺旋运输机B 变频器通讯 转矩百分比</v>
      </c>
      <c r="I5124" s="10" t="str">
        <f t="shared" si="819"/>
        <v>DB100,REAL2264</v>
      </c>
      <c r="J5124" s="13" t="str">
        <f>VLOOKUP(E5124,起始地址定义!A:D,2,FALSE)</f>
        <v>DB100</v>
      </c>
      <c r="K5124" s="12" t="str">
        <f t="shared" si="820"/>
        <v>REAL2264</v>
      </c>
      <c r="L5124" s="13">
        <f>VLOOKUP(E5124,起始地址定义!A:D,3,FALSE)</f>
        <v>2250</v>
      </c>
      <c r="M5124" s="14">
        <f>VLOOKUP($F5124,类型描述及偏移量!$C:$H,2,FALSE)</f>
        <v>14</v>
      </c>
      <c r="N5124" s="14" t="str">
        <f>VLOOKUP($F5124,类型描述及偏移量!$C:$H,3,FALSE)</f>
        <v>实型</v>
      </c>
      <c r="O5124" s="14" t="str">
        <f>VLOOKUP($F5124,类型描述及偏移量!$C:$H,4,FALSE)</f>
        <v>None</v>
      </c>
      <c r="P5124" s="14" t="str">
        <f>VLOOKUP($F5124,类型描述及偏移量!$C:$H,5,FALSE)</f>
        <v>Yes</v>
      </c>
      <c r="Q5124" s="14" t="str">
        <f>VLOOKUP($F5124,类型描述及偏移量!$C:$H,6,FALSE)</f>
        <v>转矩百分比</v>
      </c>
    </row>
    <row r="5125" hidden="1" spans="1:17">
      <c r="A5125" s="12" t="s">
        <v>128</v>
      </c>
      <c r="B5125" s="12" t="str">
        <f t="shared" si="813"/>
        <v>M8_Comm</v>
      </c>
      <c r="C5125" s="12" t="str">
        <f t="shared" si="814"/>
        <v>SP_Speed</v>
      </c>
      <c r="D5125" s="12" t="str">
        <f t="shared" si="815"/>
        <v>BP_G120_var</v>
      </c>
      <c r="E5125" s="13" t="str">
        <f t="shared" si="816"/>
        <v>CHPF_M8_Comm_BP_G120_var</v>
      </c>
      <c r="F5125" s="14" t="str">
        <f t="shared" si="817"/>
        <v>BP_G120_var_SP_Speed</v>
      </c>
      <c r="G5125" s="10" t="str">
        <f t="shared" si="818"/>
        <v>CHPF_M8_Comm_SP_Speed</v>
      </c>
      <c r="H5125" s="10" t="str">
        <f>VLOOKUP(基本表格!E5125,起始地址定义!A:D,4,FALSE)&amp;" "&amp;Q5125</f>
        <v>2124+P3-M2 4#双螺旋运输机B 变频器通讯 给定速度</v>
      </c>
      <c r="I5125" s="10" t="str">
        <f t="shared" si="819"/>
        <v>DB100,REAL2268</v>
      </c>
      <c r="J5125" s="13" t="str">
        <f>VLOOKUP(E5125,起始地址定义!A:D,2,FALSE)</f>
        <v>DB100</v>
      </c>
      <c r="K5125" s="12" t="str">
        <f t="shared" si="820"/>
        <v>REAL2268</v>
      </c>
      <c r="L5125" s="13">
        <f>VLOOKUP(E5125,起始地址定义!A:D,3,FALSE)</f>
        <v>2250</v>
      </c>
      <c r="M5125" s="14">
        <f>VLOOKUP($F5125,类型描述及偏移量!$C:$H,2,FALSE)</f>
        <v>18</v>
      </c>
      <c r="N5125" s="14" t="str">
        <f>VLOOKUP($F5125,类型描述及偏移量!$C:$H,3,FALSE)</f>
        <v>实型</v>
      </c>
      <c r="O5125" s="14" t="str">
        <f>VLOOKUP($F5125,类型描述及偏移量!$C:$H,4,FALSE)</f>
        <v>None</v>
      </c>
      <c r="P5125" s="14" t="str">
        <f>VLOOKUP($F5125,类型描述及偏移量!$C:$H,5,FALSE)</f>
        <v>No</v>
      </c>
      <c r="Q5125" s="14" t="str">
        <f>VLOOKUP($F5125,类型描述及偏移量!$C:$H,6,FALSE)</f>
        <v>给定速度</v>
      </c>
    </row>
    <row r="5126" hidden="1" spans="1:17">
      <c r="A5126" s="12" t="s">
        <v>128</v>
      </c>
      <c r="B5126" s="12" t="str">
        <f t="shared" si="813"/>
        <v>M8_Comm</v>
      </c>
      <c r="C5126" s="12" t="str">
        <f t="shared" si="814"/>
        <v>SP_Ramp_UP</v>
      </c>
      <c r="D5126" s="12" t="str">
        <f t="shared" si="815"/>
        <v>BP_G120_var</v>
      </c>
      <c r="E5126" s="13" t="str">
        <f t="shared" si="816"/>
        <v>CHPF_M8_Comm_BP_G120_var</v>
      </c>
      <c r="F5126" s="14" t="str">
        <f t="shared" si="817"/>
        <v>BP_G120_var_SP_Ramp_UP</v>
      </c>
      <c r="G5126" s="10" t="str">
        <f t="shared" si="818"/>
        <v>CHPF_M8_Comm_SP_Ramp_UP</v>
      </c>
      <c r="H5126" s="10" t="str">
        <f>VLOOKUP(基本表格!E5126,起始地址定义!A:D,4,FALSE)&amp;" "&amp;Q5126</f>
        <v>2124+P3-M2 4#双螺旋运输机B 变频器通讯 加速时间</v>
      </c>
      <c r="I5126" s="10" t="str">
        <f t="shared" si="819"/>
        <v>DB100,REAL2272</v>
      </c>
      <c r="J5126" s="13" t="str">
        <f>VLOOKUP(E5126,起始地址定义!A:D,2,FALSE)</f>
        <v>DB100</v>
      </c>
      <c r="K5126" s="12" t="str">
        <f t="shared" si="820"/>
        <v>REAL2272</v>
      </c>
      <c r="L5126" s="13">
        <f>VLOOKUP(E5126,起始地址定义!A:D,3,FALSE)</f>
        <v>2250</v>
      </c>
      <c r="M5126" s="14">
        <f>VLOOKUP($F5126,类型描述及偏移量!$C:$H,2,FALSE)</f>
        <v>22</v>
      </c>
      <c r="N5126" s="14" t="str">
        <f>VLOOKUP($F5126,类型描述及偏移量!$C:$H,3,FALSE)</f>
        <v>实型</v>
      </c>
      <c r="O5126" s="14" t="str">
        <f>VLOOKUP($F5126,类型描述及偏移量!$C:$H,4,FALSE)</f>
        <v>None</v>
      </c>
      <c r="P5126" s="14" t="str">
        <f>VLOOKUP($F5126,类型描述及偏移量!$C:$H,5,FALSE)</f>
        <v>No</v>
      </c>
      <c r="Q5126" s="14" t="str">
        <f>VLOOKUP($F5126,类型描述及偏移量!$C:$H,6,FALSE)</f>
        <v>加速时间</v>
      </c>
    </row>
    <row r="5127" hidden="1" spans="1:17">
      <c r="A5127" s="12" t="s">
        <v>128</v>
      </c>
      <c r="B5127" s="12" t="str">
        <f t="shared" si="813"/>
        <v>M8_Comm</v>
      </c>
      <c r="C5127" s="12" t="str">
        <f t="shared" si="814"/>
        <v>SP_Ramp_Down</v>
      </c>
      <c r="D5127" s="12" t="str">
        <f t="shared" si="815"/>
        <v>BP_G120_var</v>
      </c>
      <c r="E5127" s="13" t="str">
        <f t="shared" si="816"/>
        <v>CHPF_M8_Comm_BP_G120_var</v>
      </c>
      <c r="F5127" s="14" t="str">
        <f t="shared" si="817"/>
        <v>BP_G120_var_SP_Ramp_Down</v>
      </c>
      <c r="G5127" s="10" t="str">
        <f t="shared" si="818"/>
        <v>CHPF_M8_Comm_SP_Ramp_Down</v>
      </c>
      <c r="H5127" s="10" t="str">
        <f>VLOOKUP(基本表格!E5127,起始地址定义!A:D,4,FALSE)&amp;" "&amp;Q5127</f>
        <v>2124+P3-M2 4#双螺旋运输机B 变频器通讯 减速时间</v>
      </c>
      <c r="I5127" s="10" t="str">
        <f t="shared" si="819"/>
        <v>DB100,REAL2276</v>
      </c>
      <c r="J5127" s="13" t="str">
        <f>VLOOKUP(E5127,起始地址定义!A:D,2,FALSE)</f>
        <v>DB100</v>
      </c>
      <c r="K5127" s="12" t="str">
        <f t="shared" si="820"/>
        <v>REAL2276</v>
      </c>
      <c r="L5127" s="13">
        <f>VLOOKUP(E5127,起始地址定义!A:D,3,FALSE)</f>
        <v>2250</v>
      </c>
      <c r="M5127" s="14">
        <f>VLOOKUP($F5127,类型描述及偏移量!$C:$H,2,FALSE)</f>
        <v>26</v>
      </c>
      <c r="N5127" s="14" t="str">
        <f>VLOOKUP($F5127,类型描述及偏移量!$C:$H,3,FALSE)</f>
        <v>实型</v>
      </c>
      <c r="O5127" s="14" t="str">
        <f>VLOOKUP($F5127,类型描述及偏移量!$C:$H,4,FALSE)</f>
        <v>None</v>
      </c>
      <c r="P5127" s="14" t="str">
        <f>VLOOKUP($F5127,类型描述及偏移量!$C:$H,5,FALSE)</f>
        <v>No</v>
      </c>
      <c r="Q5127" s="14" t="str">
        <f>VLOOKUP($F5127,类型描述及偏移量!$C:$H,6,FALSE)</f>
        <v>减速时间</v>
      </c>
    </row>
    <row r="5128" hidden="1" spans="1:17">
      <c r="A5128" s="12" t="s">
        <v>128</v>
      </c>
      <c r="B5128" s="12" t="str">
        <f t="shared" si="813"/>
        <v>M8_Comm</v>
      </c>
      <c r="C5128" s="12" t="str">
        <f t="shared" si="814"/>
        <v>Max_Spd</v>
      </c>
      <c r="D5128" s="12" t="str">
        <f t="shared" si="815"/>
        <v>BP_G120_var</v>
      </c>
      <c r="E5128" s="13" t="str">
        <f t="shared" si="816"/>
        <v>CHPF_M8_Comm_BP_G120_var</v>
      </c>
      <c r="F5128" s="14" t="str">
        <f t="shared" si="817"/>
        <v>BP_G120_var_Max_Spd</v>
      </c>
      <c r="G5128" s="10" t="str">
        <f t="shared" si="818"/>
        <v>CHPF_M8_Comm_Max_Spd</v>
      </c>
      <c r="H5128" s="10" t="str">
        <f>VLOOKUP(基本表格!E5128,起始地址定义!A:D,4,FALSE)&amp;" "&amp;Q5128</f>
        <v>2124+P3-M2 4#双螺旋运输机B 变频器通讯 最大频率</v>
      </c>
      <c r="I5128" s="10" t="str">
        <f t="shared" si="819"/>
        <v>DB100,REAL2280</v>
      </c>
      <c r="J5128" s="13" t="str">
        <f>VLOOKUP(E5128,起始地址定义!A:D,2,FALSE)</f>
        <v>DB100</v>
      </c>
      <c r="K5128" s="12" t="str">
        <f t="shared" si="820"/>
        <v>REAL2280</v>
      </c>
      <c r="L5128" s="13">
        <f>VLOOKUP(E5128,起始地址定义!A:D,3,FALSE)</f>
        <v>2250</v>
      </c>
      <c r="M5128" s="14">
        <f>VLOOKUP($F5128,类型描述及偏移量!$C:$H,2,FALSE)</f>
        <v>30</v>
      </c>
      <c r="N5128" s="14" t="str">
        <f>VLOOKUP($F5128,类型描述及偏移量!$C:$H,3,FALSE)</f>
        <v>实型</v>
      </c>
      <c r="O5128" s="14" t="str">
        <f>VLOOKUP($F5128,类型描述及偏移量!$C:$H,4,FALSE)</f>
        <v>None</v>
      </c>
      <c r="P5128" s="14" t="str">
        <f>VLOOKUP($F5128,类型描述及偏移量!$C:$H,5,FALSE)</f>
        <v>No</v>
      </c>
      <c r="Q5128" s="14" t="str">
        <f>VLOOKUP($F5128,类型描述及偏移量!$C:$H,6,FALSE)</f>
        <v>最大频率</v>
      </c>
    </row>
    <row r="5129" hidden="1" spans="1:17">
      <c r="A5129" s="12" t="s">
        <v>128</v>
      </c>
      <c r="B5129" s="12" t="str">
        <f t="shared" si="813"/>
        <v>M8_Comm</v>
      </c>
      <c r="C5129" s="12" t="str">
        <f t="shared" si="814"/>
        <v>Min_Spd</v>
      </c>
      <c r="D5129" s="12" t="str">
        <f t="shared" si="815"/>
        <v>BP_G120_var</v>
      </c>
      <c r="E5129" s="13" t="str">
        <f t="shared" si="816"/>
        <v>CHPF_M8_Comm_BP_G120_var</v>
      </c>
      <c r="F5129" s="14" t="str">
        <f t="shared" si="817"/>
        <v>BP_G120_var_Min_Spd</v>
      </c>
      <c r="G5129" s="10" t="str">
        <f t="shared" si="818"/>
        <v>CHPF_M8_Comm_Min_Spd</v>
      </c>
      <c r="H5129" s="10" t="str">
        <f>VLOOKUP(基本表格!E5129,起始地址定义!A:D,4,FALSE)&amp;" "&amp;Q5129</f>
        <v>2124+P3-M2 4#双螺旋运输机B 变频器通讯 最小频率</v>
      </c>
      <c r="I5129" s="10" t="str">
        <f t="shared" si="819"/>
        <v>DB100,REAL2284</v>
      </c>
      <c r="J5129" s="13" t="str">
        <f>VLOOKUP(E5129,起始地址定义!A:D,2,FALSE)</f>
        <v>DB100</v>
      </c>
      <c r="K5129" s="12" t="str">
        <f t="shared" si="820"/>
        <v>REAL2284</v>
      </c>
      <c r="L5129" s="13">
        <f>VLOOKUP(E5129,起始地址定义!A:D,3,FALSE)</f>
        <v>2250</v>
      </c>
      <c r="M5129" s="14">
        <f>VLOOKUP($F5129,类型描述及偏移量!$C:$H,2,FALSE)</f>
        <v>34</v>
      </c>
      <c r="N5129" s="14" t="str">
        <f>VLOOKUP($F5129,类型描述及偏移量!$C:$H,3,FALSE)</f>
        <v>实型</v>
      </c>
      <c r="O5129" s="14" t="str">
        <f>VLOOKUP($F5129,类型描述及偏移量!$C:$H,4,FALSE)</f>
        <v>None</v>
      </c>
      <c r="P5129" s="14" t="str">
        <f>VLOOKUP($F5129,类型描述及偏移量!$C:$H,5,FALSE)</f>
        <v>No</v>
      </c>
      <c r="Q5129" s="14" t="str">
        <f>VLOOKUP($F5129,类型描述及偏移量!$C:$H,6,FALSE)</f>
        <v>最小频率</v>
      </c>
    </row>
    <row r="5130" hidden="1" spans="1:17">
      <c r="A5130" s="12" t="s">
        <v>128</v>
      </c>
      <c r="B5130" s="12" t="str">
        <f t="shared" si="813"/>
        <v>M8_Comm</v>
      </c>
      <c r="C5130" s="12" t="str">
        <f t="shared" si="814"/>
        <v>Scaling_Speed</v>
      </c>
      <c r="D5130" s="12" t="str">
        <f t="shared" si="815"/>
        <v>BP_G120_var</v>
      </c>
      <c r="E5130" s="13" t="str">
        <f t="shared" si="816"/>
        <v>CHPF_M8_Comm_BP_G120_var</v>
      </c>
      <c r="F5130" s="14" t="str">
        <f t="shared" si="817"/>
        <v>BP_G120_var_Scaling_Speed</v>
      </c>
      <c r="G5130" s="10" t="str">
        <f t="shared" si="818"/>
        <v>CHPF_M8_Comm_Scaling_Speed</v>
      </c>
      <c r="H5130" s="10" t="str">
        <f>VLOOKUP(基本表格!E5130,起始地址定义!A:D,4,FALSE)&amp;" "&amp;Q5130</f>
        <v>2124+P3-M2 4#双螺旋运输机B 变频器通讯 多级速度</v>
      </c>
      <c r="I5130" s="10" t="str">
        <f t="shared" si="819"/>
        <v>DB100,REAL2288</v>
      </c>
      <c r="J5130" s="13" t="str">
        <f>VLOOKUP(E5130,起始地址定义!A:D,2,FALSE)</f>
        <v>DB100</v>
      </c>
      <c r="K5130" s="12" t="str">
        <f t="shared" si="820"/>
        <v>REAL2288</v>
      </c>
      <c r="L5130" s="13">
        <f>VLOOKUP(E5130,起始地址定义!A:D,3,FALSE)</f>
        <v>2250</v>
      </c>
      <c r="M5130" s="14">
        <f>VLOOKUP($F5130,类型描述及偏移量!$C:$H,2,FALSE)</f>
        <v>38</v>
      </c>
      <c r="N5130" s="14" t="str">
        <f>VLOOKUP($F5130,类型描述及偏移量!$C:$H,3,FALSE)</f>
        <v>实型</v>
      </c>
      <c r="O5130" s="14" t="str">
        <f>VLOOKUP($F5130,类型描述及偏移量!$C:$H,4,FALSE)</f>
        <v>None</v>
      </c>
      <c r="P5130" s="14" t="str">
        <f>VLOOKUP($F5130,类型描述及偏移量!$C:$H,5,FALSE)</f>
        <v>No</v>
      </c>
      <c r="Q5130" s="14" t="str">
        <f>VLOOKUP($F5130,类型描述及偏移量!$C:$H,6,FALSE)</f>
        <v>多级速度</v>
      </c>
    </row>
    <row r="5131" hidden="1" spans="1:17">
      <c r="A5131" s="12" t="s">
        <v>128</v>
      </c>
      <c r="B5131" s="12" t="str">
        <f t="shared" si="813"/>
        <v>M8_Comm</v>
      </c>
      <c r="C5131" s="12" t="str">
        <f t="shared" si="814"/>
        <v>Scaling_Ramp</v>
      </c>
      <c r="D5131" s="12" t="str">
        <f t="shared" si="815"/>
        <v>BP_G120_var</v>
      </c>
      <c r="E5131" s="13" t="str">
        <f t="shared" si="816"/>
        <v>CHPF_M8_Comm_BP_G120_var</v>
      </c>
      <c r="F5131" s="14" t="str">
        <f t="shared" si="817"/>
        <v>BP_G120_var_Scaling_Ramp</v>
      </c>
      <c r="G5131" s="10" t="str">
        <f t="shared" si="818"/>
        <v>CHPF_M8_Comm_Scaling_Ramp</v>
      </c>
      <c r="H5131" s="10" t="str">
        <f>VLOOKUP(基本表格!E5131,起始地址定义!A:D,4,FALSE)&amp;" "&amp;Q5131</f>
        <v>2124+P3-M2 4#双螺旋运输机B 变频器通讯 多级转速</v>
      </c>
      <c r="I5131" s="10" t="str">
        <f t="shared" si="819"/>
        <v>DB100,REAL2292</v>
      </c>
      <c r="J5131" s="13" t="str">
        <f>VLOOKUP(E5131,起始地址定义!A:D,2,FALSE)</f>
        <v>DB100</v>
      </c>
      <c r="K5131" s="12" t="str">
        <f t="shared" si="820"/>
        <v>REAL2292</v>
      </c>
      <c r="L5131" s="13">
        <f>VLOOKUP(E5131,起始地址定义!A:D,3,FALSE)</f>
        <v>2250</v>
      </c>
      <c r="M5131" s="14">
        <f>VLOOKUP($F5131,类型描述及偏移量!$C:$H,2,FALSE)</f>
        <v>42</v>
      </c>
      <c r="N5131" s="14" t="str">
        <f>VLOOKUP($F5131,类型描述及偏移量!$C:$H,3,FALSE)</f>
        <v>实型</v>
      </c>
      <c r="O5131" s="14" t="str">
        <f>VLOOKUP($F5131,类型描述及偏移量!$C:$H,4,FALSE)</f>
        <v>None</v>
      </c>
      <c r="P5131" s="14" t="str">
        <f>VLOOKUP($F5131,类型描述及偏移量!$C:$H,5,FALSE)</f>
        <v>No</v>
      </c>
      <c r="Q5131" s="14" t="str">
        <f>VLOOKUP($F5131,类型描述及偏移量!$C:$H,6,FALSE)</f>
        <v>多级转速</v>
      </c>
    </row>
    <row r="5132" hidden="1" spans="1:17">
      <c r="A5132" s="12" t="s">
        <v>128</v>
      </c>
      <c r="B5132" s="12" t="str">
        <f t="shared" si="813"/>
        <v>M8_ActRPM</v>
      </c>
      <c r="C5132" s="12" t="str">
        <f t="shared" si="814"/>
        <v>HiProEN</v>
      </c>
      <c r="D5132" s="12" t="str">
        <f t="shared" si="815"/>
        <v>BP_Value_var</v>
      </c>
      <c r="E5132" s="13" t="str">
        <f t="shared" si="816"/>
        <v>CHPF_M8_ActRPM_BP_Value_var</v>
      </c>
      <c r="F5132" s="14" t="str">
        <f t="shared" si="817"/>
        <v>BP_Value_var_HiProEN</v>
      </c>
      <c r="G5132" s="10" t="str">
        <f t="shared" si="818"/>
        <v>CHPF_M8_ActRPM_HiProEN</v>
      </c>
      <c r="H5132" s="10" t="str">
        <f>VLOOKUP(基本表格!E5132,起始地址定义!A:D,4,FALSE)&amp;" "&amp;Q5132</f>
        <v>2124+P3-M2 4#双螺旋运输机B 反馈转速 上限保护使能</v>
      </c>
      <c r="I5132" s="10" t="str">
        <f t="shared" si="819"/>
        <v>DB100,X2300.3</v>
      </c>
      <c r="J5132" s="13" t="str">
        <f>VLOOKUP(E5132,起始地址定义!A:D,2,FALSE)</f>
        <v>DB100</v>
      </c>
      <c r="K5132" s="12" t="str">
        <f t="shared" si="820"/>
        <v>X2300.3</v>
      </c>
      <c r="L5132" s="13">
        <f>VLOOKUP(E5132,起始地址定义!A:D,3,FALSE)</f>
        <v>2300</v>
      </c>
      <c r="M5132" s="14">
        <f>VLOOKUP($F5132,类型描述及偏移量!$C:$H,2,FALSE)</f>
        <v>0.299999999999997</v>
      </c>
      <c r="N5132" s="14" t="str">
        <f>VLOOKUP($F5132,类型描述及偏移量!$C:$H,3,FALSE)</f>
        <v>离散</v>
      </c>
      <c r="O5132" s="14" t="str">
        <f>VLOOKUP($F5132,类型描述及偏移量!$C:$H,4,FALSE)</f>
        <v>None</v>
      </c>
      <c r="P5132" s="14" t="str">
        <f>VLOOKUP($F5132,类型描述及偏移量!$C:$H,5,FALSE)</f>
        <v>No</v>
      </c>
      <c r="Q5132" s="14" t="str">
        <f>VLOOKUP($F5132,类型描述及偏移量!$C:$H,6,FALSE)</f>
        <v>上限保护使能</v>
      </c>
    </row>
    <row r="5133" hidden="1" spans="1:17">
      <c r="A5133" s="12" t="s">
        <v>128</v>
      </c>
      <c r="B5133" s="12" t="str">
        <f t="shared" si="813"/>
        <v>M8_ActRPM</v>
      </c>
      <c r="C5133" s="12" t="str">
        <f t="shared" si="814"/>
        <v>LoProEN</v>
      </c>
      <c r="D5133" s="12" t="str">
        <f t="shared" si="815"/>
        <v>BP_Value_var</v>
      </c>
      <c r="E5133" s="13" t="str">
        <f t="shared" si="816"/>
        <v>CHPF_M8_ActRPM_BP_Value_var</v>
      </c>
      <c r="F5133" s="14" t="str">
        <f t="shared" si="817"/>
        <v>BP_Value_var_LoProEN</v>
      </c>
      <c r="G5133" s="10" t="str">
        <f t="shared" si="818"/>
        <v>CHPF_M8_ActRPM_LoProEN</v>
      </c>
      <c r="H5133" s="10" t="str">
        <f>VLOOKUP(基本表格!E5133,起始地址定义!A:D,4,FALSE)&amp;" "&amp;Q5133</f>
        <v>2124+P3-M2 4#双螺旋运输机B 反馈转速 下限保护使能</v>
      </c>
      <c r="I5133" s="10" t="str">
        <f t="shared" si="819"/>
        <v>DB100,X2300.4</v>
      </c>
      <c r="J5133" s="13" t="str">
        <f>VLOOKUP(E5133,起始地址定义!A:D,2,FALSE)</f>
        <v>DB100</v>
      </c>
      <c r="K5133" s="12" t="str">
        <f t="shared" si="820"/>
        <v>X2300.4</v>
      </c>
      <c r="L5133" s="13">
        <f>VLOOKUP(E5133,起始地址定义!A:D,3,FALSE)</f>
        <v>2300</v>
      </c>
      <c r="M5133" s="14">
        <f>VLOOKUP($F5133,类型描述及偏移量!$C:$H,2,FALSE)</f>
        <v>0.399999999999999</v>
      </c>
      <c r="N5133" s="14" t="str">
        <f>VLOOKUP($F5133,类型描述及偏移量!$C:$H,3,FALSE)</f>
        <v>离散</v>
      </c>
      <c r="O5133" s="14" t="str">
        <f>VLOOKUP($F5133,类型描述及偏移量!$C:$H,4,FALSE)</f>
        <v>None</v>
      </c>
      <c r="P5133" s="14" t="str">
        <f>VLOOKUP($F5133,类型描述及偏移量!$C:$H,5,FALSE)</f>
        <v>No</v>
      </c>
      <c r="Q5133" s="14" t="str">
        <f>VLOOKUP($F5133,类型描述及偏移量!$C:$H,6,FALSE)</f>
        <v>下限保护使能</v>
      </c>
    </row>
    <row r="5134" hidden="1" spans="1:17">
      <c r="A5134" s="12" t="s">
        <v>128</v>
      </c>
      <c r="B5134" s="12" t="str">
        <f t="shared" si="813"/>
        <v>M8_ActRPM</v>
      </c>
      <c r="C5134" s="12" t="str">
        <f t="shared" si="814"/>
        <v>HiALM</v>
      </c>
      <c r="D5134" s="12" t="str">
        <f t="shared" si="815"/>
        <v>BP_Value_var</v>
      </c>
      <c r="E5134" s="13" t="str">
        <f t="shared" si="816"/>
        <v>CHPF_M8_ActRPM_BP_Value_var</v>
      </c>
      <c r="F5134" s="14" t="str">
        <f t="shared" si="817"/>
        <v>BP_Value_var_HiALM</v>
      </c>
      <c r="G5134" s="10" t="str">
        <f t="shared" si="818"/>
        <v>CHPF_M8_ActRPM_HiALM</v>
      </c>
      <c r="H5134" s="10" t="str">
        <f>VLOOKUP(基本表格!E5134,起始地址定义!A:D,4,FALSE)&amp;" "&amp;Q5134</f>
        <v>2124+P3-M2 4#双螺旋运输机B 反馈转速 上限报警</v>
      </c>
      <c r="I5134" s="10" t="str">
        <f t="shared" si="819"/>
        <v>DB100,X2300.5</v>
      </c>
      <c r="J5134" s="13" t="str">
        <f>VLOOKUP(E5134,起始地址定义!A:D,2,FALSE)</f>
        <v>DB100</v>
      </c>
      <c r="K5134" s="12" t="str">
        <f t="shared" si="820"/>
        <v>X2300.5</v>
      </c>
      <c r="L5134" s="13">
        <f>VLOOKUP(E5134,起始地址定义!A:D,3,FALSE)</f>
        <v>2300</v>
      </c>
      <c r="M5134" s="14">
        <f>VLOOKUP($F5134,类型描述及偏移量!$C:$H,2,FALSE)</f>
        <v>0.5</v>
      </c>
      <c r="N5134" s="14" t="str">
        <f>VLOOKUP($F5134,类型描述及偏移量!$C:$H,3,FALSE)</f>
        <v>离散</v>
      </c>
      <c r="O5134" s="14" t="str">
        <f>VLOOKUP($F5134,类型描述及偏移量!$C:$H,4,FALSE)</f>
        <v>None</v>
      </c>
      <c r="P5134" s="14" t="str">
        <f>VLOOKUP($F5134,类型描述及偏移量!$C:$H,5,FALSE)</f>
        <v>Yes</v>
      </c>
      <c r="Q5134" s="14" t="str">
        <f>VLOOKUP($F5134,类型描述及偏移量!$C:$H,6,FALSE)</f>
        <v>上限报警</v>
      </c>
    </row>
    <row r="5135" hidden="1" spans="1:17">
      <c r="A5135" s="12" t="s">
        <v>128</v>
      </c>
      <c r="B5135" s="12" t="str">
        <f t="shared" si="813"/>
        <v>M8_ActRPM</v>
      </c>
      <c r="C5135" s="12" t="str">
        <f t="shared" si="814"/>
        <v>LoALM</v>
      </c>
      <c r="D5135" s="12" t="str">
        <f t="shared" si="815"/>
        <v>BP_Value_var</v>
      </c>
      <c r="E5135" s="13" t="str">
        <f t="shared" si="816"/>
        <v>CHPF_M8_ActRPM_BP_Value_var</v>
      </c>
      <c r="F5135" s="14" t="str">
        <f t="shared" si="817"/>
        <v>BP_Value_var_LoALM</v>
      </c>
      <c r="G5135" s="10" t="str">
        <f t="shared" si="818"/>
        <v>CHPF_M8_ActRPM_LoALM</v>
      </c>
      <c r="H5135" s="10" t="str">
        <f>VLOOKUP(基本表格!E5135,起始地址定义!A:D,4,FALSE)&amp;" "&amp;Q5135</f>
        <v>2124+P3-M2 4#双螺旋运输机B 反馈转速 下限报警</v>
      </c>
      <c r="I5135" s="10" t="str">
        <f t="shared" si="819"/>
        <v>DB100,X2300.6</v>
      </c>
      <c r="J5135" s="13" t="str">
        <f>VLOOKUP(E5135,起始地址定义!A:D,2,FALSE)</f>
        <v>DB100</v>
      </c>
      <c r="K5135" s="12" t="str">
        <f t="shared" si="820"/>
        <v>X2300.6</v>
      </c>
      <c r="L5135" s="13">
        <f>VLOOKUP(E5135,起始地址定义!A:D,3,FALSE)</f>
        <v>2300</v>
      </c>
      <c r="M5135" s="14">
        <f>VLOOKUP($F5135,类型描述及偏移量!$C:$H,2,FALSE)</f>
        <v>0.600000000000001</v>
      </c>
      <c r="N5135" s="14" t="str">
        <f>VLOOKUP($F5135,类型描述及偏移量!$C:$H,3,FALSE)</f>
        <v>离散</v>
      </c>
      <c r="O5135" s="14" t="str">
        <f>VLOOKUP($F5135,类型描述及偏移量!$C:$H,4,FALSE)</f>
        <v>None</v>
      </c>
      <c r="P5135" s="14" t="str">
        <f>VLOOKUP($F5135,类型描述及偏移量!$C:$H,5,FALSE)</f>
        <v>Yes</v>
      </c>
      <c r="Q5135" s="14" t="str">
        <f>VLOOKUP($F5135,类型描述及偏移量!$C:$H,6,FALSE)</f>
        <v>下限报警</v>
      </c>
    </row>
    <row r="5136" hidden="1" spans="1:17">
      <c r="A5136" s="12" t="s">
        <v>128</v>
      </c>
      <c r="B5136" s="12" t="str">
        <f t="shared" si="813"/>
        <v>M8_ActRPM</v>
      </c>
      <c r="C5136" s="12" t="str">
        <f t="shared" si="814"/>
        <v>HiHiALM</v>
      </c>
      <c r="D5136" s="12" t="str">
        <f t="shared" si="815"/>
        <v>BP_Value_var</v>
      </c>
      <c r="E5136" s="13" t="str">
        <f t="shared" si="816"/>
        <v>CHPF_M8_ActRPM_BP_Value_var</v>
      </c>
      <c r="F5136" s="14" t="str">
        <f t="shared" si="817"/>
        <v>BP_Value_var_HiHiALM</v>
      </c>
      <c r="G5136" s="10" t="str">
        <f t="shared" si="818"/>
        <v>CHPF_M8_ActRPM_HiHiALM</v>
      </c>
      <c r="H5136" s="10" t="str">
        <f>VLOOKUP(基本表格!E5136,起始地址定义!A:D,4,FALSE)&amp;" "&amp;Q5136</f>
        <v>2124+P3-M2 4#双螺旋运输机B 反馈转速 上上限报警</v>
      </c>
      <c r="I5136" s="10" t="str">
        <f t="shared" si="819"/>
        <v>DB100,X2300.7</v>
      </c>
      <c r="J5136" s="13" t="str">
        <f>VLOOKUP(E5136,起始地址定义!A:D,2,FALSE)</f>
        <v>DB100</v>
      </c>
      <c r="K5136" s="12" t="str">
        <f t="shared" si="820"/>
        <v>X2300.7</v>
      </c>
      <c r="L5136" s="13">
        <f>VLOOKUP(E5136,起始地址定义!A:D,3,FALSE)</f>
        <v>2300</v>
      </c>
      <c r="M5136" s="14">
        <f>VLOOKUP($F5136,类型描述及偏移量!$C:$H,2,FALSE)</f>
        <v>0.700000000000003</v>
      </c>
      <c r="N5136" s="14" t="str">
        <f>VLOOKUP($F5136,类型描述及偏移量!$C:$H,3,FALSE)</f>
        <v>离散</v>
      </c>
      <c r="O5136" s="14" t="str">
        <f>VLOOKUP($F5136,类型描述及偏移量!$C:$H,4,FALSE)</f>
        <v>On</v>
      </c>
      <c r="P5136" s="14" t="str">
        <f>VLOOKUP($F5136,类型描述及偏移量!$C:$H,5,FALSE)</f>
        <v>Yes</v>
      </c>
      <c r="Q5136" s="14" t="str">
        <f>VLOOKUP($F5136,类型描述及偏移量!$C:$H,6,FALSE)</f>
        <v>上上限报警</v>
      </c>
    </row>
    <row r="5137" hidden="1" spans="1:17">
      <c r="A5137" s="12" t="s">
        <v>128</v>
      </c>
      <c r="B5137" s="12" t="str">
        <f t="shared" si="813"/>
        <v>M8_ActRPM</v>
      </c>
      <c r="C5137" s="12" t="str">
        <f t="shared" si="814"/>
        <v>LoLoALM</v>
      </c>
      <c r="D5137" s="12" t="str">
        <f t="shared" si="815"/>
        <v>BP_Value_var</v>
      </c>
      <c r="E5137" s="13" t="str">
        <f t="shared" si="816"/>
        <v>CHPF_M8_ActRPM_BP_Value_var</v>
      </c>
      <c r="F5137" s="14" t="str">
        <f t="shared" si="817"/>
        <v>BP_Value_var_LoLoALM</v>
      </c>
      <c r="G5137" s="10" t="str">
        <f t="shared" si="818"/>
        <v>CHPF_M8_ActRPM_LoLoALM</v>
      </c>
      <c r="H5137" s="10" t="str">
        <f>VLOOKUP(基本表格!E5137,起始地址定义!A:D,4,FALSE)&amp;" "&amp;Q5137</f>
        <v>2124+P3-M2 4#双螺旋运输机B 反馈转速 下下限报警</v>
      </c>
      <c r="I5137" s="10" t="str">
        <f t="shared" si="819"/>
        <v>DB100,X2301.0</v>
      </c>
      <c r="J5137" s="13" t="str">
        <f>VLOOKUP(E5137,起始地址定义!A:D,2,FALSE)</f>
        <v>DB100</v>
      </c>
      <c r="K5137" s="12" t="str">
        <f t="shared" si="820"/>
        <v>X2301.0</v>
      </c>
      <c r="L5137" s="13">
        <f>VLOOKUP(E5137,起始地址定义!A:D,3,FALSE)</f>
        <v>2300</v>
      </c>
      <c r="M5137" s="14">
        <f>VLOOKUP($F5137,类型描述及偏移量!$C:$H,2,FALSE)</f>
        <v>1</v>
      </c>
      <c r="N5137" s="14" t="str">
        <f>VLOOKUP($F5137,类型描述及偏移量!$C:$H,3,FALSE)</f>
        <v>离散</v>
      </c>
      <c r="O5137" s="14" t="str">
        <f>VLOOKUP($F5137,类型描述及偏移量!$C:$H,4,FALSE)</f>
        <v>On</v>
      </c>
      <c r="P5137" s="14" t="str">
        <f>VLOOKUP($F5137,类型描述及偏移量!$C:$H,5,FALSE)</f>
        <v>Yes</v>
      </c>
      <c r="Q5137" s="14" t="str">
        <f>VLOOKUP($F5137,类型描述及偏移量!$C:$H,6,FALSE)</f>
        <v>下下限报警</v>
      </c>
    </row>
    <row r="5138" hidden="1" spans="1:17">
      <c r="A5138" s="12" t="s">
        <v>128</v>
      </c>
      <c r="B5138" s="12" t="str">
        <f t="shared" si="813"/>
        <v>M8_ActRPM</v>
      </c>
      <c r="C5138" s="12" t="str">
        <f t="shared" si="814"/>
        <v>LimALM</v>
      </c>
      <c r="D5138" s="12" t="str">
        <f t="shared" si="815"/>
        <v>BP_Value_var</v>
      </c>
      <c r="E5138" s="13" t="str">
        <f t="shared" si="816"/>
        <v>CHPF_M8_ActRPM_BP_Value_var</v>
      </c>
      <c r="F5138" s="14" t="str">
        <f t="shared" si="817"/>
        <v>BP_Value_var_LimALM</v>
      </c>
      <c r="G5138" s="10" t="str">
        <f t="shared" si="818"/>
        <v>CHPF_M8_ActRPM_LimALM</v>
      </c>
      <c r="H5138" s="10" t="str">
        <f>VLOOKUP(基本表格!E5138,起始地址定义!A:D,4,FALSE)&amp;" "&amp;Q5138</f>
        <v>2124+P3-M2 4#双螺旋运输机B 反馈转速 极限报警</v>
      </c>
      <c r="I5138" s="10" t="str">
        <f t="shared" si="819"/>
        <v>DB100,X2301.1</v>
      </c>
      <c r="J5138" s="13" t="str">
        <f>VLOOKUP(E5138,起始地址定义!A:D,2,FALSE)</f>
        <v>DB100</v>
      </c>
      <c r="K5138" s="12" t="str">
        <f t="shared" si="820"/>
        <v>X2301.1</v>
      </c>
      <c r="L5138" s="13">
        <f>VLOOKUP(E5138,起始地址定义!A:D,3,FALSE)</f>
        <v>2300</v>
      </c>
      <c r="M5138" s="14">
        <f>VLOOKUP($F5138,类型描述及偏移量!$C:$H,2,FALSE)</f>
        <v>1.1</v>
      </c>
      <c r="N5138" s="14" t="str">
        <f>VLOOKUP($F5138,类型描述及偏移量!$C:$H,3,FALSE)</f>
        <v>离散</v>
      </c>
      <c r="O5138" s="14" t="str">
        <f>VLOOKUP($F5138,类型描述及偏移量!$C:$H,4,FALSE)</f>
        <v>On</v>
      </c>
      <c r="P5138" s="14" t="str">
        <f>VLOOKUP($F5138,类型描述及偏移量!$C:$H,5,FALSE)</f>
        <v>Yes</v>
      </c>
      <c r="Q5138" s="14" t="str">
        <f>VLOOKUP($F5138,类型描述及偏移量!$C:$H,6,FALSE)</f>
        <v>极限报警</v>
      </c>
    </row>
    <row r="5139" hidden="1" spans="1:17">
      <c r="A5139" s="12" t="s">
        <v>128</v>
      </c>
      <c r="B5139" s="12" t="str">
        <f t="shared" si="813"/>
        <v>M8_ActRPM</v>
      </c>
      <c r="C5139" s="12" t="str">
        <f t="shared" si="814"/>
        <v>LostALM</v>
      </c>
      <c r="D5139" s="12" t="str">
        <f t="shared" si="815"/>
        <v>BP_Value_var</v>
      </c>
      <c r="E5139" s="13" t="str">
        <f t="shared" si="816"/>
        <v>CHPF_M8_ActRPM_BP_Value_var</v>
      </c>
      <c r="F5139" s="14" t="str">
        <f t="shared" si="817"/>
        <v>BP_Value_var_LostALM</v>
      </c>
      <c r="G5139" s="10" t="str">
        <f t="shared" si="818"/>
        <v>CHPF_M8_ActRPM_LostALM</v>
      </c>
      <c r="H5139" s="10" t="str">
        <f>VLOOKUP(基本表格!E5139,起始地址定义!A:D,4,FALSE)&amp;" "&amp;Q5139</f>
        <v>2124+P3-M2 4#双螺旋运输机B 反馈转速 传感器断线报警</v>
      </c>
      <c r="I5139" s="10" t="str">
        <f t="shared" si="819"/>
        <v>DB100,X2301.2</v>
      </c>
      <c r="J5139" s="13" t="str">
        <f>VLOOKUP(E5139,起始地址定义!A:D,2,FALSE)</f>
        <v>DB100</v>
      </c>
      <c r="K5139" s="12" t="str">
        <f t="shared" si="820"/>
        <v>X2301.2</v>
      </c>
      <c r="L5139" s="13">
        <f>VLOOKUP(E5139,起始地址定义!A:D,3,FALSE)</f>
        <v>2300</v>
      </c>
      <c r="M5139" s="14">
        <f>VLOOKUP($F5139,类型描述及偏移量!$C:$H,2,FALSE)</f>
        <v>1.2</v>
      </c>
      <c r="N5139" s="14" t="str">
        <f>VLOOKUP($F5139,类型描述及偏移量!$C:$H,3,FALSE)</f>
        <v>离散</v>
      </c>
      <c r="O5139" s="14" t="str">
        <f>VLOOKUP($F5139,类型描述及偏移量!$C:$H,4,FALSE)</f>
        <v>On</v>
      </c>
      <c r="P5139" s="14" t="str">
        <f>VLOOKUP($F5139,类型描述及偏移量!$C:$H,5,FALSE)</f>
        <v>Yes</v>
      </c>
      <c r="Q5139" s="14" t="str">
        <f>VLOOKUP($F5139,类型描述及偏移量!$C:$H,6,FALSE)</f>
        <v>传感器断线报警</v>
      </c>
    </row>
    <row r="5140" hidden="1" spans="1:17">
      <c r="A5140" s="12" t="s">
        <v>128</v>
      </c>
      <c r="B5140" s="12" t="str">
        <f t="shared" si="813"/>
        <v>M8_ActRPM</v>
      </c>
      <c r="C5140" s="12" t="str">
        <f t="shared" si="814"/>
        <v>Code</v>
      </c>
      <c r="D5140" s="12" t="str">
        <f t="shared" si="815"/>
        <v>BP_Value_var</v>
      </c>
      <c r="E5140" s="13" t="str">
        <f t="shared" si="816"/>
        <v>CHPF_M8_ActRPM_BP_Value_var</v>
      </c>
      <c r="F5140" s="14" t="str">
        <f t="shared" si="817"/>
        <v>BP_Value_var_Code</v>
      </c>
      <c r="G5140" s="10" t="str">
        <f t="shared" si="818"/>
        <v>CHPF_M8_ActRPM_Code</v>
      </c>
      <c r="H5140" s="10" t="str">
        <f>VLOOKUP(基本表格!E5140,起始地址定义!A:D,4,FALSE)&amp;" "&amp;Q5140</f>
        <v>2124+P3-M2 4#双螺旋运输机B 反馈转速 实际内码</v>
      </c>
      <c r="I5140" s="10" t="str">
        <f t="shared" si="819"/>
        <v>DB100,INT2302</v>
      </c>
      <c r="J5140" s="13" t="str">
        <f>VLOOKUP(E5140,起始地址定义!A:D,2,FALSE)</f>
        <v>DB100</v>
      </c>
      <c r="K5140" s="12" t="str">
        <f t="shared" si="820"/>
        <v>INT2302</v>
      </c>
      <c r="L5140" s="13">
        <f>VLOOKUP(E5140,起始地址定义!A:D,3,FALSE)</f>
        <v>2300</v>
      </c>
      <c r="M5140" s="14">
        <f>VLOOKUP($F5140,类型描述及偏移量!$C:$H,2,FALSE)</f>
        <v>2</v>
      </c>
      <c r="N5140" s="14" t="str">
        <f>VLOOKUP($F5140,类型描述及偏移量!$C:$H,3,FALSE)</f>
        <v>整型</v>
      </c>
      <c r="O5140" s="14" t="str">
        <f>VLOOKUP($F5140,类型描述及偏移量!$C:$H,4,FALSE)</f>
        <v>None</v>
      </c>
      <c r="P5140" s="14" t="str">
        <f>VLOOKUP($F5140,类型描述及偏移量!$C:$H,5,FALSE)</f>
        <v>Yes</v>
      </c>
      <c r="Q5140" s="14" t="str">
        <f>VLOOKUP($F5140,类型描述及偏移量!$C:$H,6,FALSE)</f>
        <v>实际内码</v>
      </c>
    </row>
    <row r="5141" hidden="1" spans="1:17">
      <c r="A5141" s="12" t="s">
        <v>128</v>
      </c>
      <c r="B5141" s="12" t="str">
        <f t="shared" si="813"/>
        <v>M8_ActRPM</v>
      </c>
      <c r="C5141" s="12" t="str">
        <f t="shared" si="814"/>
        <v>Value</v>
      </c>
      <c r="D5141" s="12" t="str">
        <f t="shared" si="815"/>
        <v>BP_Value_var</v>
      </c>
      <c r="E5141" s="13" t="str">
        <f t="shared" si="816"/>
        <v>CHPF_M8_ActRPM_BP_Value_var</v>
      </c>
      <c r="F5141" s="14" t="str">
        <f t="shared" si="817"/>
        <v>BP_Value_var_Value</v>
      </c>
      <c r="G5141" s="10" t="str">
        <f t="shared" si="818"/>
        <v>CHPF_M8_ActRPM_Value</v>
      </c>
      <c r="H5141" s="10" t="str">
        <f>VLOOKUP(基本表格!E5141,起始地址定义!A:D,4,FALSE)&amp;" "&amp;Q5141</f>
        <v>2124+P3-M2 4#双螺旋运输机B 反馈转速 实际值</v>
      </c>
      <c r="I5141" s="10" t="str">
        <f t="shared" si="819"/>
        <v>DB100,REAL2306</v>
      </c>
      <c r="J5141" s="13" t="str">
        <f>VLOOKUP(E5141,起始地址定义!A:D,2,FALSE)</f>
        <v>DB100</v>
      </c>
      <c r="K5141" s="12" t="str">
        <f t="shared" si="820"/>
        <v>REAL2306</v>
      </c>
      <c r="L5141" s="13">
        <f>VLOOKUP(E5141,起始地址定义!A:D,3,FALSE)</f>
        <v>2300</v>
      </c>
      <c r="M5141" s="14">
        <f>VLOOKUP($F5141,类型描述及偏移量!$C:$H,2,FALSE)</f>
        <v>6</v>
      </c>
      <c r="N5141" s="14" t="str">
        <f>VLOOKUP($F5141,类型描述及偏移量!$C:$H,3,FALSE)</f>
        <v>实型</v>
      </c>
      <c r="O5141" s="14" t="str">
        <f>VLOOKUP($F5141,类型描述及偏移量!$C:$H,4,FALSE)</f>
        <v>None</v>
      </c>
      <c r="P5141" s="14" t="str">
        <f>VLOOKUP($F5141,类型描述及偏移量!$C:$H,5,FALSE)</f>
        <v>Yes</v>
      </c>
      <c r="Q5141" s="14" t="str">
        <f>VLOOKUP($F5141,类型描述及偏移量!$C:$H,6,FALSE)</f>
        <v>实际值</v>
      </c>
    </row>
    <row r="5142" hidden="1" spans="1:17">
      <c r="A5142" s="12" t="s">
        <v>128</v>
      </c>
      <c r="B5142" s="12" t="str">
        <f t="shared" si="813"/>
        <v>M8_ActRPM</v>
      </c>
      <c r="C5142" s="12" t="str">
        <f t="shared" si="814"/>
        <v>Range</v>
      </c>
      <c r="D5142" s="12" t="str">
        <f t="shared" si="815"/>
        <v>BP_Value_var</v>
      </c>
      <c r="E5142" s="13" t="str">
        <f t="shared" si="816"/>
        <v>CHPF_M8_ActRPM_BP_Value_var</v>
      </c>
      <c r="F5142" s="14" t="str">
        <f t="shared" si="817"/>
        <v>BP_Value_var_Range</v>
      </c>
      <c r="G5142" s="10" t="str">
        <f t="shared" si="818"/>
        <v>CHPF_M8_ActRPM_Range</v>
      </c>
      <c r="H5142" s="10" t="str">
        <f>VLOOKUP(基本表格!E5142,起始地址定义!A:D,4,FALSE)&amp;" "&amp;Q5142</f>
        <v>2124+P3-M2 4#双螺旋运输机B 反馈转速 量程</v>
      </c>
      <c r="I5142" s="10" t="str">
        <f t="shared" si="819"/>
        <v>DB100,REAL2310</v>
      </c>
      <c r="J5142" s="13" t="str">
        <f>VLOOKUP(E5142,起始地址定义!A:D,2,FALSE)</f>
        <v>DB100</v>
      </c>
      <c r="K5142" s="12" t="str">
        <f t="shared" si="820"/>
        <v>REAL2310</v>
      </c>
      <c r="L5142" s="13">
        <f>VLOOKUP(E5142,起始地址定义!A:D,3,FALSE)</f>
        <v>2300</v>
      </c>
      <c r="M5142" s="14">
        <f>VLOOKUP($F5142,类型描述及偏移量!$C:$H,2,FALSE)</f>
        <v>10</v>
      </c>
      <c r="N5142" s="14" t="str">
        <f>VLOOKUP($F5142,类型描述及偏移量!$C:$H,3,FALSE)</f>
        <v>实型</v>
      </c>
      <c r="O5142" s="14" t="str">
        <f>VLOOKUP($F5142,类型描述及偏移量!$C:$H,4,FALSE)</f>
        <v>None</v>
      </c>
      <c r="P5142" s="14" t="str">
        <f>VLOOKUP($F5142,类型描述及偏移量!$C:$H,5,FALSE)</f>
        <v>No</v>
      </c>
      <c r="Q5142" s="14" t="str">
        <f>VLOOKUP($F5142,类型描述及偏移量!$C:$H,6,FALSE)</f>
        <v>量程</v>
      </c>
    </row>
    <row r="5143" hidden="1" spans="1:17">
      <c r="A5143" s="12" t="s">
        <v>128</v>
      </c>
      <c r="B5143" s="12" t="str">
        <f t="shared" si="813"/>
        <v>M8_ActRPM</v>
      </c>
      <c r="C5143" s="12" t="str">
        <f t="shared" si="814"/>
        <v>Hi</v>
      </c>
      <c r="D5143" s="12" t="str">
        <f t="shared" si="815"/>
        <v>BP_Value_var</v>
      </c>
      <c r="E5143" s="13" t="str">
        <f t="shared" si="816"/>
        <v>CHPF_M8_ActRPM_BP_Value_var</v>
      </c>
      <c r="F5143" s="14" t="str">
        <f t="shared" si="817"/>
        <v>BP_Value_var_Hi</v>
      </c>
      <c r="G5143" s="10" t="str">
        <f t="shared" si="818"/>
        <v>CHPF_M8_ActRPM_Hi</v>
      </c>
      <c r="H5143" s="10" t="str">
        <f>VLOOKUP(基本表格!E5143,起始地址定义!A:D,4,FALSE)&amp;" "&amp;Q5143</f>
        <v>2124+P3-M2 4#双螺旋运输机B 反馈转速 上限值</v>
      </c>
      <c r="I5143" s="10" t="str">
        <f t="shared" si="819"/>
        <v>DB100,REAL2314</v>
      </c>
      <c r="J5143" s="13" t="str">
        <f>VLOOKUP(E5143,起始地址定义!A:D,2,FALSE)</f>
        <v>DB100</v>
      </c>
      <c r="K5143" s="12" t="str">
        <f t="shared" si="820"/>
        <v>REAL2314</v>
      </c>
      <c r="L5143" s="13">
        <f>VLOOKUP(E5143,起始地址定义!A:D,3,FALSE)</f>
        <v>2300</v>
      </c>
      <c r="M5143" s="14">
        <f>VLOOKUP($F5143,类型描述及偏移量!$C:$H,2,FALSE)</f>
        <v>14</v>
      </c>
      <c r="N5143" s="14" t="str">
        <f>VLOOKUP($F5143,类型描述及偏移量!$C:$H,3,FALSE)</f>
        <v>实型</v>
      </c>
      <c r="O5143" s="14" t="str">
        <f>VLOOKUP($F5143,类型描述及偏移量!$C:$H,4,FALSE)</f>
        <v>None</v>
      </c>
      <c r="P5143" s="14" t="str">
        <f>VLOOKUP($F5143,类型描述及偏移量!$C:$H,5,FALSE)</f>
        <v>No</v>
      </c>
      <c r="Q5143" s="14" t="str">
        <f>VLOOKUP($F5143,类型描述及偏移量!$C:$H,6,FALSE)</f>
        <v>上限值</v>
      </c>
    </row>
    <row r="5144" hidden="1" spans="1:17">
      <c r="A5144" s="12" t="s">
        <v>128</v>
      </c>
      <c r="B5144" s="12" t="str">
        <f t="shared" si="813"/>
        <v>M8_ActRPM</v>
      </c>
      <c r="C5144" s="12" t="str">
        <f t="shared" si="814"/>
        <v>Lo</v>
      </c>
      <c r="D5144" s="12" t="str">
        <f t="shared" si="815"/>
        <v>BP_Value_var</v>
      </c>
      <c r="E5144" s="13" t="str">
        <f t="shared" si="816"/>
        <v>CHPF_M8_ActRPM_BP_Value_var</v>
      </c>
      <c r="F5144" s="14" t="str">
        <f t="shared" si="817"/>
        <v>BP_Value_var_Lo</v>
      </c>
      <c r="G5144" s="10" t="str">
        <f t="shared" si="818"/>
        <v>CHPF_M8_ActRPM_Lo</v>
      </c>
      <c r="H5144" s="10" t="str">
        <f>VLOOKUP(基本表格!E5144,起始地址定义!A:D,4,FALSE)&amp;" "&amp;Q5144</f>
        <v>2124+P3-M2 4#双螺旋运输机B 反馈转速 下限值</v>
      </c>
      <c r="I5144" s="10" t="str">
        <f t="shared" si="819"/>
        <v>DB100,REAL2318</v>
      </c>
      <c r="J5144" s="13" t="str">
        <f>VLOOKUP(E5144,起始地址定义!A:D,2,FALSE)</f>
        <v>DB100</v>
      </c>
      <c r="K5144" s="12" t="str">
        <f t="shared" si="820"/>
        <v>REAL2318</v>
      </c>
      <c r="L5144" s="13">
        <f>VLOOKUP(E5144,起始地址定义!A:D,3,FALSE)</f>
        <v>2300</v>
      </c>
      <c r="M5144" s="14">
        <f>VLOOKUP($F5144,类型描述及偏移量!$C:$H,2,FALSE)</f>
        <v>18</v>
      </c>
      <c r="N5144" s="14" t="str">
        <f>VLOOKUP($F5144,类型描述及偏移量!$C:$H,3,FALSE)</f>
        <v>实型</v>
      </c>
      <c r="O5144" s="14" t="str">
        <f>VLOOKUP($F5144,类型描述及偏移量!$C:$H,4,FALSE)</f>
        <v>None</v>
      </c>
      <c r="P5144" s="14" t="str">
        <f>VLOOKUP($F5144,类型描述及偏移量!$C:$H,5,FALSE)</f>
        <v>No</v>
      </c>
      <c r="Q5144" s="14" t="str">
        <f>VLOOKUP($F5144,类型描述及偏移量!$C:$H,6,FALSE)</f>
        <v>下限值</v>
      </c>
    </row>
    <row r="5145" hidden="1" spans="1:17">
      <c r="A5145" s="12" t="s">
        <v>128</v>
      </c>
      <c r="B5145" s="12" t="str">
        <f t="shared" si="813"/>
        <v>M8_ActRPM</v>
      </c>
      <c r="C5145" s="12" t="str">
        <f t="shared" si="814"/>
        <v>HiHi</v>
      </c>
      <c r="D5145" s="12" t="str">
        <f t="shared" si="815"/>
        <v>BP_Value_var</v>
      </c>
      <c r="E5145" s="13" t="str">
        <f t="shared" si="816"/>
        <v>CHPF_M8_ActRPM_BP_Value_var</v>
      </c>
      <c r="F5145" s="14" t="str">
        <f t="shared" si="817"/>
        <v>BP_Value_var_HiHi</v>
      </c>
      <c r="G5145" s="10" t="str">
        <f t="shared" si="818"/>
        <v>CHPF_M8_ActRPM_HiHi</v>
      </c>
      <c r="H5145" s="10" t="str">
        <f>VLOOKUP(基本表格!E5145,起始地址定义!A:D,4,FALSE)&amp;" "&amp;Q5145</f>
        <v>2124+P3-M2 4#双螺旋运输机B 反馈转速 上上限值</v>
      </c>
      <c r="I5145" s="10" t="str">
        <f t="shared" si="819"/>
        <v>DB100,REAL2322</v>
      </c>
      <c r="J5145" s="13" t="str">
        <f>VLOOKUP(E5145,起始地址定义!A:D,2,FALSE)</f>
        <v>DB100</v>
      </c>
      <c r="K5145" s="12" t="str">
        <f t="shared" si="820"/>
        <v>REAL2322</v>
      </c>
      <c r="L5145" s="13">
        <f>VLOOKUP(E5145,起始地址定义!A:D,3,FALSE)</f>
        <v>2300</v>
      </c>
      <c r="M5145" s="14">
        <f>VLOOKUP($F5145,类型描述及偏移量!$C:$H,2,FALSE)</f>
        <v>22</v>
      </c>
      <c r="N5145" s="14" t="str">
        <f>VLOOKUP($F5145,类型描述及偏移量!$C:$H,3,FALSE)</f>
        <v>实型</v>
      </c>
      <c r="O5145" s="14" t="str">
        <f>VLOOKUP($F5145,类型描述及偏移量!$C:$H,4,FALSE)</f>
        <v>None</v>
      </c>
      <c r="P5145" s="14" t="str">
        <f>VLOOKUP($F5145,类型描述及偏移量!$C:$H,5,FALSE)</f>
        <v>No</v>
      </c>
      <c r="Q5145" s="14" t="str">
        <f>VLOOKUP($F5145,类型描述及偏移量!$C:$H,6,FALSE)</f>
        <v>上上限值</v>
      </c>
    </row>
    <row r="5146" hidden="1" spans="1:17">
      <c r="A5146" s="12" t="s">
        <v>128</v>
      </c>
      <c r="B5146" s="12" t="str">
        <f t="shared" si="813"/>
        <v>M8_ActRPM</v>
      </c>
      <c r="C5146" s="12" t="str">
        <f t="shared" si="814"/>
        <v>LoLo</v>
      </c>
      <c r="D5146" s="12" t="str">
        <f t="shared" si="815"/>
        <v>BP_Value_var</v>
      </c>
      <c r="E5146" s="13" t="str">
        <f t="shared" si="816"/>
        <v>CHPF_M8_ActRPM_BP_Value_var</v>
      </c>
      <c r="F5146" s="14" t="str">
        <f t="shared" si="817"/>
        <v>BP_Value_var_LoLo</v>
      </c>
      <c r="G5146" s="10" t="str">
        <f t="shared" si="818"/>
        <v>CHPF_M8_ActRPM_LoLo</v>
      </c>
      <c r="H5146" s="10" t="str">
        <f>VLOOKUP(基本表格!E5146,起始地址定义!A:D,4,FALSE)&amp;" "&amp;Q5146</f>
        <v>2124+P3-M2 4#双螺旋运输机B 反馈转速 下下限值</v>
      </c>
      <c r="I5146" s="10" t="str">
        <f t="shared" si="819"/>
        <v>DB100,REAL2326</v>
      </c>
      <c r="J5146" s="13" t="str">
        <f>VLOOKUP(E5146,起始地址定义!A:D,2,FALSE)</f>
        <v>DB100</v>
      </c>
      <c r="K5146" s="12" t="str">
        <f t="shared" si="820"/>
        <v>REAL2326</v>
      </c>
      <c r="L5146" s="13">
        <f>VLOOKUP(E5146,起始地址定义!A:D,3,FALSE)</f>
        <v>2300</v>
      </c>
      <c r="M5146" s="14">
        <f>VLOOKUP($F5146,类型描述及偏移量!$C:$H,2,FALSE)</f>
        <v>26</v>
      </c>
      <c r="N5146" s="14" t="str">
        <f>VLOOKUP($F5146,类型描述及偏移量!$C:$H,3,FALSE)</f>
        <v>实型</v>
      </c>
      <c r="O5146" s="14" t="str">
        <f>VLOOKUP($F5146,类型描述及偏移量!$C:$H,4,FALSE)</f>
        <v>None</v>
      </c>
      <c r="P5146" s="14" t="str">
        <f>VLOOKUP($F5146,类型描述及偏移量!$C:$H,5,FALSE)</f>
        <v>No</v>
      </c>
      <c r="Q5146" s="14" t="str">
        <f>VLOOKUP($F5146,类型描述及偏移量!$C:$H,6,FALSE)</f>
        <v>下下限值</v>
      </c>
    </row>
    <row r="5147" hidden="1" spans="1:17">
      <c r="A5147" s="12" t="s">
        <v>128</v>
      </c>
      <c r="B5147" s="12" t="str">
        <f t="shared" si="813"/>
        <v>M8_Current</v>
      </c>
      <c r="C5147" s="12" t="str">
        <f t="shared" si="814"/>
        <v>HiProEN</v>
      </c>
      <c r="D5147" s="12" t="str">
        <f t="shared" si="815"/>
        <v>BP_Value_var</v>
      </c>
      <c r="E5147" s="13" t="str">
        <f t="shared" si="816"/>
        <v>CHPF_M8_Current_BP_Value_var</v>
      </c>
      <c r="F5147" s="14" t="str">
        <f t="shared" si="817"/>
        <v>BP_Value_var_HiProEN</v>
      </c>
      <c r="G5147" s="10" t="str">
        <f t="shared" si="818"/>
        <v>CHPF_M8_Current_HiProEN</v>
      </c>
      <c r="H5147" s="10" t="str">
        <f>VLOOKUP(基本表格!E5147,起始地址定义!A:D,4,FALSE)&amp;" "&amp;Q5147</f>
        <v>2124+P3-M2 4#双螺旋运输机B 反馈电流 上限保护使能</v>
      </c>
      <c r="I5147" s="10" t="str">
        <f t="shared" si="819"/>
        <v>DB100,X2350.3</v>
      </c>
      <c r="J5147" s="13" t="str">
        <f>VLOOKUP(E5147,起始地址定义!A:D,2,FALSE)</f>
        <v>DB100</v>
      </c>
      <c r="K5147" s="12" t="str">
        <f t="shared" si="820"/>
        <v>X2350.3</v>
      </c>
      <c r="L5147" s="13">
        <f>VLOOKUP(E5147,起始地址定义!A:D,3,FALSE)</f>
        <v>2350</v>
      </c>
      <c r="M5147" s="14">
        <f>VLOOKUP($F5147,类型描述及偏移量!$C:$H,2,FALSE)</f>
        <v>0.299999999999997</v>
      </c>
      <c r="N5147" s="14" t="str">
        <f>VLOOKUP($F5147,类型描述及偏移量!$C:$H,3,FALSE)</f>
        <v>离散</v>
      </c>
      <c r="O5147" s="14" t="str">
        <f>VLOOKUP($F5147,类型描述及偏移量!$C:$H,4,FALSE)</f>
        <v>None</v>
      </c>
      <c r="P5147" s="14" t="str">
        <f>VLOOKUP($F5147,类型描述及偏移量!$C:$H,5,FALSE)</f>
        <v>No</v>
      </c>
      <c r="Q5147" s="14" t="str">
        <f>VLOOKUP($F5147,类型描述及偏移量!$C:$H,6,FALSE)</f>
        <v>上限保护使能</v>
      </c>
    </row>
    <row r="5148" hidden="1" spans="1:17">
      <c r="A5148" s="12" t="s">
        <v>128</v>
      </c>
      <c r="B5148" s="12" t="str">
        <f t="shared" si="813"/>
        <v>M8_Current</v>
      </c>
      <c r="C5148" s="12" t="str">
        <f t="shared" si="814"/>
        <v>LoProEN</v>
      </c>
      <c r="D5148" s="12" t="str">
        <f t="shared" si="815"/>
        <v>BP_Value_var</v>
      </c>
      <c r="E5148" s="13" t="str">
        <f t="shared" si="816"/>
        <v>CHPF_M8_Current_BP_Value_var</v>
      </c>
      <c r="F5148" s="14" t="str">
        <f t="shared" si="817"/>
        <v>BP_Value_var_LoProEN</v>
      </c>
      <c r="G5148" s="10" t="str">
        <f t="shared" si="818"/>
        <v>CHPF_M8_Current_LoProEN</v>
      </c>
      <c r="H5148" s="10" t="str">
        <f>VLOOKUP(基本表格!E5148,起始地址定义!A:D,4,FALSE)&amp;" "&amp;Q5148</f>
        <v>2124+P3-M2 4#双螺旋运输机B 反馈电流 下限保护使能</v>
      </c>
      <c r="I5148" s="10" t="str">
        <f t="shared" si="819"/>
        <v>DB100,X2350.4</v>
      </c>
      <c r="J5148" s="13" t="str">
        <f>VLOOKUP(E5148,起始地址定义!A:D,2,FALSE)</f>
        <v>DB100</v>
      </c>
      <c r="K5148" s="12" t="str">
        <f t="shared" si="820"/>
        <v>X2350.4</v>
      </c>
      <c r="L5148" s="13">
        <f>VLOOKUP(E5148,起始地址定义!A:D,3,FALSE)</f>
        <v>2350</v>
      </c>
      <c r="M5148" s="14">
        <f>VLOOKUP($F5148,类型描述及偏移量!$C:$H,2,FALSE)</f>
        <v>0.399999999999999</v>
      </c>
      <c r="N5148" s="14" t="str">
        <f>VLOOKUP($F5148,类型描述及偏移量!$C:$H,3,FALSE)</f>
        <v>离散</v>
      </c>
      <c r="O5148" s="14" t="str">
        <f>VLOOKUP($F5148,类型描述及偏移量!$C:$H,4,FALSE)</f>
        <v>None</v>
      </c>
      <c r="P5148" s="14" t="str">
        <f>VLOOKUP($F5148,类型描述及偏移量!$C:$H,5,FALSE)</f>
        <v>No</v>
      </c>
      <c r="Q5148" s="14" t="str">
        <f>VLOOKUP($F5148,类型描述及偏移量!$C:$H,6,FALSE)</f>
        <v>下限保护使能</v>
      </c>
    </row>
    <row r="5149" hidden="1" spans="1:17">
      <c r="A5149" s="12" t="s">
        <v>128</v>
      </c>
      <c r="B5149" s="12" t="str">
        <f t="shared" si="813"/>
        <v>M8_Current</v>
      </c>
      <c r="C5149" s="12" t="str">
        <f t="shared" si="814"/>
        <v>HiALM</v>
      </c>
      <c r="D5149" s="12" t="str">
        <f t="shared" si="815"/>
        <v>BP_Value_var</v>
      </c>
      <c r="E5149" s="13" t="str">
        <f t="shared" si="816"/>
        <v>CHPF_M8_Current_BP_Value_var</v>
      </c>
      <c r="F5149" s="14" t="str">
        <f t="shared" si="817"/>
        <v>BP_Value_var_HiALM</v>
      </c>
      <c r="G5149" s="10" t="str">
        <f t="shared" si="818"/>
        <v>CHPF_M8_Current_HiALM</v>
      </c>
      <c r="H5149" s="10" t="str">
        <f>VLOOKUP(基本表格!E5149,起始地址定义!A:D,4,FALSE)&amp;" "&amp;Q5149</f>
        <v>2124+P3-M2 4#双螺旋运输机B 反馈电流 上限报警</v>
      </c>
      <c r="I5149" s="10" t="str">
        <f t="shared" si="819"/>
        <v>DB100,X2350.5</v>
      </c>
      <c r="J5149" s="13" t="str">
        <f>VLOOKUP(E5149,起始地址定义!A:D,2,FALSE)</f>
        <v>DB100</v>
      </c>
      <c r="K5149" s="12" t="str">
        <f t="shared" si="820"/>
        <v>X2350.5</v>
      </c>
      <c r="L5149" s="13">
        <f>VLOOKUP(E5149,起始地址定义!A:D,3,FALSE)</f>
        <v>2350</v>
      </c>
      <c r="M5149" s="14">
        <f>VLOOKUP($F5149,类型描述及偏移量!$C:$H,2,FALSE)</f>
        <v>0.5</v>
      </c>
      <c r="N5149" s="14" t="str">
        <f>VLOOKUP($F5149,类型描述及偏移量!$C:$H,3,FALSE)</f>
        <v>离散</v>
      </c>
      <c r="O5149" s="14" t="str">
        <f>VLOOKUP($F5149,类型描述及偏移量!$C:$H,4,FALSE)</f>
        <v>None</v>
      </c>
      <c r="P5149" s="14" t="str">
        <f>VLOOKUP($F5149,类型描述及偏移量!$C:$H,5,FALSE)</f>
        <v>Yes</v>
      </c>
      <c r="Q5149" s="14" t="str">
        <f>VLOOKUP($F5149,类型描述及偏移量!$C:$H,6,FALSE)</f>
        <v>上限报警</v>
      </c>
    </row>
    <row r="5150" hidden="1" spans="1:17">
      <c r="A5150" s="12" t="s">
        <v>128</v>
      </c>
      <c r="B5150" s="12" t="str">
        <f t="shared" si="813"/>
        <v>M8_Current</v>
      </c>
      <c r="C5150" s="12" t="str">
        <f t="shared" si="814"/>
        <v>LoALM</v>
      </c>
      <c r="D5150" s="12" t="str">
        <f t="shared" si="815"/>
        <v>BP_Value_var</v>
      </c>
      <c r="E5150" s="13" t="str">
        <f t="shared" si="816"/>
        <v>CHPF_M8_Current_BP_Value_var</v>
      </c>
      <c r="F5150" s="14" t="str">
        <f t="shared" si="817"/>
        <v>BP_Value_var_LoALM</v>
      </c>
      <c r="G5150" s="10" t="str">
        <f t="shared" si="818"/>
        <v>CHPF_M8_Current_LoALM</v>
      </c>
      <c r="H5150" s="10" t="str">
        <f>VLOOKUP(基本表格!E5150,起始地址定义!A:D,4,FALSE)&amp;" "&amp;Q5150</f>
        <v>2124+P3-M2 4#双螺旋运输机B 反馈电流 下限报警</v>
      </c>
      <c r="I5150" s="10" t="str">
        <f t="shared" si="819"/>
        <v>DB100,X2350.6</v>
      </c>
      <c r="J5150" s="13" t="str">
        <f>VLOOKUP(E5150,起始地址定义!A:D,2,FALSE)</f>
        <v>DB100</v>
      </c>
      <c r="K5150" s="12" t="str">
        <f t="shared" si="820"/>
        <v>X2350.6</v>
      </c>
      <c r="L5150" s="13">
        <f>VLOOKUP(E5150,起始地址定义!A:D,3,FALSE)</f>
        <v>2350</v>
      </c>
      <c r="M5150" s="14">
        <f>VLOOKUP($F5150,类型描述及偏移量!$C:$H,2,FALSE)</f>
        <v>0.600000000000001</v>
      </c>
      <c r="N5150" s="14" t="str">
        <f>VLOOKUP($F5150,类型描述及偏移量!$C:$H,3,FALSE)</f>
        <v>离散</v>
      </c>
      <c r="O5150" s="14" t="str">
        <f>VLOOKUP($F5150,类型描述及偏移量!$C:$H,4,FALSE)</f>
        <v>None</v>
      </c>
      <c r="P5150" s="14" t="str">
        <f>VLOOKUP($F5150,类型描述及偏移量!$C:$H,5,FALSE)</f>
        <v>Yes</v>
      </c>
      <c r="Q5150" s="14" t="str">
        <f>VLOOKUP($F5150,类型描述及偏移量!$C:$H,6,FALSE)</f>
        <v>下限报警</v>
      </c>
    </row>
    <row r="5151" hidden="1" spans="1:17">
      <c r="A5151" s="12" t="s">
        <v>128</v>
      </c>
      <c r="B5151" s="12" t="str">
        <f t="shared" si="813"/>
        <v>M8_Current</v>
      </c>
      <c r="C5151" s="12" t="str">
        <f t="shared" si="814"/>
        <v>HiHiALM</v>
      </c>
      <c r="D5151" s="12" t="str">
        <f t="shared" si="815"/>
        <v>BP_Value_var</v>
      </c>
      <c r="E5151" s="13" t="str">
        <f t="shared" si="816"/>
        <v>CHPF_M8_Current_BP_Value_var</v>
      </c>
      <c r="F5151" s="14" t="str">
        <f t="shared" si="817"/>
        <v>BP_Value_var_HiHiALM</v>
      </c>
      <c r="G5151" s="10" t="str">
        <f t="shared" si="818"/>
        <v>CHPF_M8_Current_HiHiALM</v>
      </c>
      <c r="H5151" s="10" t="str">
        <f>VLOOKUP(基本表格!E5151,起始地址定义!A:D,4,FALSE)&amp;" "&amp;Q5151</f>
        <v>2124+P3-M2 4#双螺旋运输机B 反馈电流 上上限报警</v>
      </c>
      <c r="I5151" s="10" t="str">
        <f t="shared" si="819"/>
        <v>DB100,X2350.7</v>
      </c>
      <c r="J5151" s="13" t="str">
        <f>VLOOKUP(E5151,起始地址定义!A:D,2,FALSE)</f>
        <v>DB100</v>
      </c>
      <c r="K5151" s="12" t="str">
        <f t="shared" si="820"/>
        <v>X2350.7</v>
      </c>
      <c r="L5151" s="13">
        <f>VLOOKUP(E5151,起始地址定义!A:D,3,FALSE)</f>
        <v>2350</v>
      </c>
      <c r="M5151" s="14">
        <f>VLOOKUP($F5151,类型描述及偏移量!$C:$H,2,FALSE)</f>
        <v>0.700000000000003</v>
      </c>
      <c r="N5151" s="14" t="str">
        <f>VLOOKUP($F5151,类型描述及偏移量!$C:$H,3,FALSE)</f>
        <v>离散</v>
      </c>
      <c r="O5151" s="14" t="str">
        <f>VLOOKUP($F5151,类型描述及偏移量!$C:$H,4,FALSE)</f>
        <v>On</v>
      </c>
      <c r="P5151" s="14" t="str">
        <f>VLOOKUP($F5151,类型描述及偏移量!$C:$H,5,FALSE)</f>
        <v>Yes</v>
      </c>
      <c r="Q5151" s="14" t="str">
        <f>VLOOKUP($F5151,类型描述及偏移量!$C:$H,6,FALSE)</f>
        <v>上上限报警</v>
      </c>
    </row>
    <row r="5152" hidden="1" spans="1:17">
      <c r="A5152" s="12" t="s">
        <v>128</v>
      </c>
      <c r="B5152" s="12" t="str">
        <f t="shared" si="813"/>
        <v>M8_Current</v>
      </c>
      <c r="C5152" s="12" t="str">
        <f t="shared" si="814"/>
        <v>LoLoALM</v>
      </c>
      <c r="D5152" s="12" t="str">
        <f t="shared" si="815"/>
        <v>BP_Value_var</v>
      </c>
      <c r="E5152" s="13" t="str">
        <f t="shared" si="816"/>
        <v>CHPF_M8_Current_BP_Value_var</v>
      </c>
      <c r="F5152" s="14" t="str">
        <f t="shared" si="817"/>
        <v>BP_Value_var_LoLoALM</v>
      </c>
      <c r="G5152" s="10" t="str">
        <f t="shared" si="818"/>
        <v>CHPF_M8_Current_LoLoALM</v>
      </c>
      <c r="H5152" s="10" t="str">
        <f>VLOOKUP(基本表格!E5152,起始地址定义!A:D,4,FALSE)&amp;" "&amp;Q5152</f>
        <v>2124+P3-M2 4#双螺旋运输机B 反馈电流 下下限报警</v>
      </c>
      <c r="I5152" s="10" t="str">
        <f t="shared" si="819"/>
        <v>DB100,X2351.0</v>
      </c>
      <c r="J5152" s="13" t="str">
        <f>VLOOKUP(E5152,起始地址定义!A:D,2,FALSE)</f>
        <v>DB100</v>
      </c>
      <c r="K5152" s="12" t="str">
        <f t="shared" si="820"/>
        <v>X2351.0</v>
      </c>
      <c r="L5152" s="13">
        <f>VLOOKUP(E5152,起始地址定义!A:D,3,FALSE)</f>
        <v>2350</v>
      </c>
      <c r="M5152" s="14">
        <f>VLOOKUP($F5152,类型描述及偏移量!$C:$H,2,FALSE)</f>
        <v>1</v>
      </c>
      <c r="N5152" s="14" t="str">
        <f>VLOOKUP($F5152,类型描述及偏移量!$C:$H,3,FALSE)</f>
        <v>离散</v>
      </c>
      <c r="O5152" s="14" t="str">
        <f>VLOOKUP($F5152,类型描述及偏移量!$C:$H,4,FALSE)</f>
        <v>On</v>
      </c>
      <c r="P5152" s="14" t="str">
        <f>VLOOKUP($F5152,类型描述及偏移量!$C:$H,5,FALSE)</f>
        <v>Yes</v>
      </c>
      <c r="Q5152" s="14" t="str">
        <f>VLOOKUP($F5152,类型描述及偏移量!$C:$H,6,FALSE)</f>
        <v>下下限报警</v>
      </c>
    </row>
    <row r="5153" hidden="1" spans="1:17">
      <c r="A5153" s="12" t="s">
        <v>128</v>
      </c>
      <c r="B5153" s="12" t="str">
        <f t="shared" si="813"/>
        <v>M8_Current</v>
      </c>
      <c r="C5153" s="12" t="str">
        <f t="shared" si="814"/>
        <v>LimALM</v>
      </c>
      <c r="D5153" s="12" t="str">
        <f t="shared" si="815"/>
        <v>BP_Value_var</v>
      </c>
      <c r="E5153" s="13" t="str">
        <f t="shared" si="816"/>
        <v>CHPF_M8_Current_BP_Value_var</v>
      </c>
      <c r="F5153" s="14" t="str">
        <f t="shared" si="817"/>
        <v>BP_Value_var_LimALM</v>
      </c>
      <c r="G5153" s="10" t="str">
        <f t="shared" si="818"/>
        <v>CHPF_M8_Current_LimALM</v>
      </c>
      <c r="H5153" s="10" t="str">
        <f>VLOOKUP(基本表格!E5153,起始地址定义!A:D,4,FALSE)&amp;" "&amp;Q5153</f>
        <v>2124+P3-M2 4#双螺旋运输机B 反馈电流 极限报警</v>
      </c>
      <c r="I5153" s="10" t="str">
        <f t="shared" si="819"/>
        <v>DB100,X2351.1</v>
      </c>
      <c r="J5153" s="13" t="str">
        <f>VLOOKUP(E5153,起始地址定义!A:D,2,FALSE)</f>
        <v>DB100</v>
      </c>
      <c r="K5153" s="12" t="str">
        <f t="shared" si="820"/>
        <v>X2351.1</v>
      </c>
      <c r="L5153" s="13">
        <f>VLOOKUP(E5153,起始地址定义!A:D,3,FALSE)</f>
        <v>2350</v>
      </c>
      <c r="M5153" s="14">
        <f>VLOOKUP($F5153,类型描述及偏移量!$C:$H,2,FALSE)</f>
        <v>1.1</v>
      </c>
      <c r="N5153" s="14" t="str">
        <f>VLOOKUP($F5153,类型描述及偏移量!$C:$H,3,FALSE)</f>
        <v>离散</v>
      </c>
      <c r="O5153" s="14" t="str">
        <f>VLOOKUP($F5153,类型描述及偏移量!$C:$H,4,FALSE)</f>
        <v>On</v>
      </c>
      <c r="P5153" s="14" t="str">
        <f>VLOOKUP($F5153,类型描述及偏移量!$C:$H,5,FALSE)</f>
        <v>Yes</v>
      </c>
      <c r="Q5153" s="14" t="str">
        <f>VLOOKUP($F5153,类型描述及偏移量!$C:$H,6,FALSE)</f>
        <v>极限报警</v>
      </c>
    </row>
    <row r="5154" hidden="1" spans="1:17">
      <c r="A5154" s="12" t="s">
        <v>128</v>
      </c>
      <c r="B5154" s="12" t="str">
        <f t="shared" si="813"/>
        <v>M8_Current</v>
      </c>
      <c r="C5154" s="12" t="str">
        <f t="shared" si="814"/>
        <v>LostALM</v>
      </c>
      <c r="D5154" s="12" t="str">
        <f t="shared" si="815"/>
        <v>BP_Value_var</v>
      </c>
      <c r="E5154" s="13" t="str">
        <f t="shared" si="816"/>
        <v>CHPF_M8_Current_BP_Value_var</v>
      </c>
      <c r="F5154" s="14" t="str">
        <f t="shared" si="817"/>
        <v>BP_Value_var_LostALM</v>
      </c>
      <c r="G5154" s="10" t="str">
        <f t="shared" si="818"/>
        <v>CHPF_M8_Current_LostALM</v>
      </c>
      <c r="H5154" s="10" t="str">
        <f>VLOOKUP(基本表格!E5154,起始地址定义!A:D,4,FALSE)&amp;" "&amp;Q5154</f>
        <v>2124+P3-M2 4#双螺旋运输机B 反馈电流 传感器断线报警</v>
      </c>
      <c r="I5154" s="10" t="str">
        <f t="shared" si="819"/>
        <v>DB100,X2351.2</v>
      </c>
      <c r="J5154" s="13" t="str">
        <f>VLOOKUP(E5154,起始地址定义!A:D,2,FALSE)</f>
        <v>DB100</v>
      </c>
      <c r="K5154" s="12" t="str">
        <f t="shared" si="820"/>
        <v>X2351.2</v>
      </c>
      <c r="L5154" s="13">
        <f>VLOOKUP(E5154,起始地址定义!A:D,3,FALSE)</f>
        <v>2350</v>
      </c>
      <c r="M5154" s="14">
        <f>VLOOKUP($F5154,类型描述及偏移量!$C:$H,2,FALSE)</f>
        <v>1.2</v>
      </c>
      <c r="N5154" s="14" t="str">
        <f>VLOOKUP($F5154,类型描述及偏移量!$C:$H,3,FALSE)</f>
        <v>离散</v>
      </c>
      <c r="O5154" s="14" t="str">
        <f>VLOOKUP($F5154,类型描述及偏移量!$C:$H,4,FALSE)</f>
        <v>On</v>
      </c>
      <c r="P5154" s="14" t="str">
        <f>VLOOKUP($F5154,类型描述及偏移量!$C:$H,5,FALSE)</f>
        <v>Yes</v>
      </c>
      <c r="Q5154" s="14" t="str">
        <f>VLOOKUP($F5154,类型描述及偏移量!$C:$H,6,FALSE)</f>
        <v>传感器断线报警</v>
      </c>
    </row>
    <row r="5155" hidden="1" spans="1:17">
      <c r="A5155" s="12" t="s">
        <v>128</v>
      </c>
      <c r="B5155" s="12" t="str">
        <f t="shared" si="813"/>
        <v>M8_Current</v>
      </c>
      <c r="C5155" s="12" t="str">
        <f t="shared" si="814"/>
        <v>Code</v>
      </c>
      <c r="D5155" s="12" t="str">
        <f t="shared" si="815"/>
        <v>BP_Value_var</v>
      </c>
      <c r="E5155" s="13" t="str">
        <f t="shared" si="816"/>
        <v>CHPF_M8_Current_BP_Value_var</v>
      </c>
      <c r="F5155" s="14" t="str">
        <f t="shared" si="817"/>
        <v>BP_Value_var_Code</v>
      </c>
      <c r="G5155" s="10" t="str">
        <f t="shared" si="818"/>
        <v>CHPF_M8_Current_Code</v>
      </c>
      <c r="H5155" s="10" t="str">
        <f>VLOOKUP(基本表格!E5155,起始地址定义!A:D,4,FALSE)&amp;" "&amp;Q5155</f>
        <v>2124+P3-M2 4#双螺旋运输机B 反馈电流 实际内码</v>
      </c>
      <c r="I5155" s="10" t="str">
        <f t="shared" si="819"/>
        <v>DB100,INT2352</v>
      </c>
      <c r="J5155" s="13" t="str">
        <f>VLOOKUP(E5155,起始地址定义!A:D,2,FALSE)</f>
        <v>DB100</v>
      </c>
      <c r="K5155" s="12" t="str">
        <f t="shared" si="820"/>
        <v>INT2352</v>
      </c>
      <c r="L5155" s="13">
        <f>VLOOKUP(E5155,起始地址定义!A:D,3,FALSE)</f>
        <v>2350</v>
      </c>
      <c r="M5155" s="14">
        <f>VLOOKUP($F5155,类型描述及偏移量!$C:$H,2,FALSE)</f>
        <v>2</v>
      </c>
      <c r="N5155" s="14" t="str">
        <f>VLOOKUP($F5155,类型描述及偏移量!$C:$H,3,FALSE)</f>
        <v>整型</v>
      </c>
      <c r="O5155" s="14" t="str">
        <f>VLOOKUP($F5155,类型描述及偏移量!$C:$H,4,FALSE)</f>
        <v>None</v>
      </c>
      <c r="P5155" s="14" t="str">
        <f>VLOOKUP($F5155,类型描述及偏移量!$C:$H,5,FALSE)</f>
        <v>Yes</v>
      </c>
      <c r="Q5155" s="14" t="str">
        <f>VLOOKUP($F5155,类型描述及偏移量!$C:$H,6,FALSE)</f>
        <v>实际内码</v>
      </c>
    </row>
    <row r="5156" hidden="1" spans="1:17">
      <c r="A5156" s="12" t="s">
        <v>128</v>
      </c>
      <c r="B5156" s="12" t="str">
        <f t="shared" si="813"/>
        <v>M8_Current</v>
      </c>
      <c r="C5156" s="12" t="str">
        <f t="shared" si="814"/>
        <v>Value</v>
      </c>
      <c r="D5156" s="12" t="str">
        <f t="shared" si="815"/>
        <v>BP_Value_var</v>
      </c>
      <c r="E5156" s="13" t="str">
        <f t="shared" si="816"/>
        <v>CHPF_M8_Current_BP_Value_var</v>
      </c>
      <c r="F5156" s="14" t="str">
        <f t="shared" si="817"/>
        <v>BP_Value_var_Value</v>
      </c>
      <c r="G5156" s="10" t="str">
        <f t="shared" si="818"/>
        <v>CHPF_M8_Current_Value</v>
      </c>
      <c r="H5156" s="10" t="str">
        <f>VLOOKUP(基本表格!E5156,起始地址定义!A:D,4,FALSE)&amp;" "&amp;Q5156</f>
        <v>2124+P3-M2 4#双螺旋运输机B 反馈电流 实际值</v>
      </c>
      <c r="I5156" s="10" t="str">
        <f t="shared" si="819"/>
        <v>DB100,REAL2356</v>
      </c>
      <c r="J5156" s="13" t="str">
        <f>VLOOKUP(E5156,起始地址定义!A:D,2,FALSE)</f>
        <v>DB100</v>
      </c>
      <c r="K5156" s="12" t="str">
        <f t="shared" si="820"/>
        <v>REAL2356</v>
      </c>
      <c r="L5156" s="13">
        <f>VLOOKUP(E5156,起始地址定义!A:D,3,FALSE)</f>
        <v>2350</v>
      </c>
      <c r="M5156" s="14">
        <f>VLOOKUP($F5156,类型描述及偏移量!$C:$H,2,FALSE)</f>
        <v>6</v>
      </c>
      <c r="N5156" s="14" t="str">
        <f>VLOOKUP($F5156,类型描述及偏移量!$C:$H,3,FALSE)</f>
        <v>实型</v>
      </c>
      <c r="O5156" s="14" t="str">
        <f>VLOOKUP($F5156,类型描述及偏移量!$C:$H,4,FALSE)</f>
        <v>None</v>
      </c>
      <c r="P5156" s="14" t="str">
        <f>VLOOKUP($F5156,类型描述及偏移量!$C:$H,5,FALSE)</f>
        <v>Yes</v>
      </c>
      <c r="Q5156" s="14" t="str">
        <f>VLOOKUP($F5156,类型描述及偏移量!$C:$H,6,FALSE)</f>
        <v>实际值</v>
      </c>
    </row>
    <row r="5157" hidden="1" spans="1:17">
      <c r="A5157" s="12" t="s">
        <v>128</v>
      </c>
      <c r="B5157" s="12" t="str">
        <f t="shared" si="813"/>
        <v>M8_Current</v>
      </c>
      <c r="C5157" s="12" t="str">
        <f t="shared" si="814"/>
        <v>Range</v>
      </c>
      <c r="D5157" s="12" t="str">
        <f t="shared" si="815"/>
        <v>BP_Value_var</v>
      </c>
      <c r="E5157" s="13" t="str">
        <f t="shared" si="816"/>
        <v>CHPF_M8_Current_BP_Value_var</v>
      </c>
      <c r="F5157" s="14" t="str">
        <f t="shared" si="817"/>
        <v>BP_Value_var_Range</v>
      </c>
      <c r="G5157" s="10" t="str">
        <f t="shared" si="818"/>
        <v>CHPF_M8_Current_Range</v>
      </c>
      <c r="H5157" s="10" t="str">
        <f>VLOOKUP(基本表格!E5157,起始地址定义!A:D,4,FALSE)&amp;" "&amp;Q5157</f>
        <v>2124+P3-M2 4#双螺旋运输机B 反馈电流 量程</v>
      </c>
      <c r="I5157" s="10" t="str">
        <f t="shared" si="819"/>
        <v>DB100,REAL2360</v>
      </c>
      <c r="J5157" s="13" t="str">
        <f>VLOOKUP(E5157,起始地址定义!A:D,2,FALSE)</f>
        <v>DB100</v>
      </c>
      <c r="K5157" s="12" t="str">
        <f t="shared" si="820"/>
        <v>REAL2360</v>
      </c>
      <c r="L5157" s="13">
        <f>VLOOKUP(E5157,起始地址定义!A:D,3,FALSE)</f>
        <v>2350</v>
      </c>
      <c r="M5157" s="14">
        <f>VLOOKUP($F5157,类型描述及偏移量!$C:$H,2,FALSE)</f>
        <v>10</v>
      </c>
      <c r="N5157" s="14" t="str">
        <f>VLOOKUP($F5157,类型描述及偏移量!$C:$H,3,FALSE)</f>
        <v>实型</v>
      </c>
      <c r="O5157" s="14" t="str">
        <f>VLOOKUP($F5157,类型描述及偏移量!$C:$H,4,FALSE)</f>
        <v>None</v>
      </c>
      <c r="P5157" s="14" t="str">
        <f>VLOOKUP($F5157,类型描述及偏移量!$C:$H,5,FALSE)</f>
        <v>No</v>
      </c>
      <c r="Q5157" s="14" t="str">
        <f>VLOOKUP($F5157,类型描述及偏移量!$C:$H,6,FALSE)</f>
        <v>量程</v>
      </c>
    </row>
    <row r="5158" hidden="1" spans="1:17">
      <c r="A5158" s="12" t="s">
        <v>128</v>
      </c>
      <c r="B5158" s="12" t="str">
        <f t="shared" si="813"/>
        <v>M8_Current</v>
      </c>
      <c r="C5158" s="12" t="str">
        <f t="shared" si="814"/>
        <v>Hi</v>
      </c>
      <c r="D5158" s="12" t="str">
        <f t="shared" si="815"/>
        <v>BP_Value_var</v>
      </c>
      <c r="E5158" s="13" t="str">
        <f t="shared" si="816"/>
        <v>CHPF_M8_Current_BP_Value_var</v>
      </c>
      <c r="F5158" s="14" t="str">
        <f t="shared" si="817"/>
        <v>BP_Value_var_Hi</v>
      </c>
      <c r="G5158" s="10" t="str">
        <f t="shared" si="818"/>
        <v>CHPF_M8_Current_Hi</v>
      </c>
      <c r="H5158" s="10" t="str">
        <f>VLOOKUP(基本表格!E5158,起始地址定义!A:D,4,FALSE)&amp;" "&amp;Q5158</f>
        <v>2124+P3-M2 4#双螺旋运输机B 反馈电流 上限值</v>
      </c>
      <c r="I5158" s="10" t="str">
        <f t="shared" si="819"/>
        <v>DB100,REAL2364</v>
      </c>
      <c r="J5158" s="13" t="str">
        <f>VLOOKUP(E5158,起始地址定义!A:D,2,FALSE)</f>
        <v>DB100</v>
      </c>
      <c r="K5158" s="12" t="str">
        <f t="shared" si="820"/>
        <v>REAL2364</v>
      </c>
      <c r="L5158" s="13">
        <f>VLOOKUP(E5158,起始地址定义!A:D,3,FALSE)</f>
        <v>2350</v>
      </c>
      <c r="M5158" s="14">
        <f>VLOOKUP($F5158,类型描述及偏移量!$C:$H,2,FALSE)</f>
        <v>14</v>
      </c>
      <c r="N5158" s="14" t="str">
        <f>VLOOKUP($F5158,类型描述及偏移量!$C:$H,3,FALSE)</f>
        <v>实型</v>
      </c>
      <c r="O5158" s="14" t="str">
        <f>VLOOKUP($F5158,类型描述及偏移量!$C:$H,4,FALSE)</f>
        <v>None</v>
      </c>
      <c r="P5158" s="14" t="str">
        <f>VLOOKUP($F5158,类型描述及偏移量!$C:$H,5,FALSE)</f>
        <v>No</v>
      </c>
      <c r="Q5158" s="14" t="str">
        <f>VLOOKUP($F5158,类型描述及偏移量!$C:$H,6,FALSE)</f>
        <v>上限值</v>
      </c>
    </row>
    <row r="5159" hidden="1" spans="1:17">
      <c r="A5159" s="12" t="s">
        <v>128</v>
      </c>
      <c r="B5159" s="12" t="str">
        <f t="shared" si="813"/>
        <v>M8_Current</v>
      </c>
      <c r="C5159" s="12" t="str">
        <f t="shared" si="814"/>
        <v>Lo</v>
      </c>
      <c r="D5159" s="12" t="str">
        <f t="shared" si="815"/>
        <v>BP_Value_var</v>
      </c>
      <c r="E5159" s="13" t="str">
        <f t="shared" si="816"/>
        <v>CHPF_M8_Current_BP_Value_var</v>
      </c>
      <c r="F5159" s="14" t="str">
        <f t="shared" si="817"/>
        <v>BP_Value_var_Lo</v>
      </c>
      <c r="G5159" s="10" t="str">
        <f t="shared" si="818"/>
        <v>CHPF_M8_Current_Lo</v>
      </c>
      <c r="H5159" s="10" t="str">
        <f>VLOOKUP(基本表格!E5159,起始地址定义!A:D,4,FALSE)&amp;" "&amp;Q5159</f>
        <v>2124+P3-M2 4#双螺旋运输机B 反馈电流 下限值</v>
      </c>
      <c r="I5159" s="10" t="str">
        <f t="shared" si="819"/>
        <v>DB100,REAL2368</v>
      </c>
      <c r="J5159" s="13" t="str">
        <f>VLOOKUP(E5159,起始地址定义!A:D,2,FALSE)</f>
        <v>DB100</v>
      </c>
      <c r="K5159" s="12" t="str">
        <f t="shared" si="820"/>
        <v>REAL2368</v>
      </c>
      <c r="L5159" s="13">
        <f>VLOOKUP(E5159,起始地址定义!A:D,3,FALSE)</f>
        <v>2350</v>
      </c>
      <c r="M5159" s="14">
        <f>VLOOKUP($F5159,类型描述及偏移量!$C:$H,2,FALSE)</f>
        <v>18</v>
      </c>
      <c r="N5159" s="14" t="str">
        <f>VLOOKUP($F5159,类型描述及偏移量!$C:$H,3,FALSE)</f>
        <v>实型</v>
      </c>
      <c r="O5159" s="14" t="str">
        <f>VLOOKUP($F5159,类型描述及偏移量!$C:$H,4,FALSE)</f>
        <v>None</v>
      </c>
      <c r="P5159" s="14" t="str">
        <f>VLOOKUP($F5159,类型描述及偏移量!$C:$H,5,FALSE)</f>
        <v>No</v>
      </c>
      <c r="Q5159" s="14" t="str">
        <f>VLOOKUP($F5159,类型描述及偏移量!$C:$H,6,FALSE)</f>
        <v>下限值</v>
      </c>
    </row>
    <row r="5160" hidden="1" spans="1:17">
      <c r="A5160" s="12" t="s">
        <v>128</v>
      </c>
      <c r="B5160" s="12" t="str">
        <f t="shared" si="813"/>
        <v>M8_Current</v>
      </c>
      <c r="C5160" s="12" t="str">
        <f t="shared" si="814"/>
        <v>HiHi</v>
      </c>
      <c r="D5160" s="12" t="str">
        <f t="shared" si="815"/>
        <v>BP_Value_var</v>
      </c>
      <c r="E5160" s="13" t="str">
        <f t="shared" si="816"/>
        <v>CHPF_M8_Current_BP_Value_var</v>
      </c>
      <c r="F5160" s="14" t="str">
        <f t="shared" si="817"/>
        <v>BP_Value_var_HiHi</v>
      </c>
      <c r="G5160" s="10" t="str">
        <f t="shared" si="818"/>
        <v>CHPF_M8_Current_HiHi</v>
      </c>
      <c r="H5160" s="10" t="str">
        <f>VLOOKUP(基本表格!E5160,起始地址定义!A:D,4,FALSE)&amp;" "&amp;Q5160</f>
        <v>2124+P3-M2 4#双螺旋运输机B 反馈电流 上上限值</v>
      </c>
      <c r="I5160" s="10" t="str">
        <f t="shared" si="819"/>
        <v>DB100,REAL2372</v>
      </c>
      <c r="J5160" s="13" t="str">
        <f>VLOOKUP(E5160,起始地址定义!A:D,2,FALSE)</f>
        <v>DB100</v>
      </c>
      <c r="K5160" s="12" t="str">
        <f t="shared" si="820"/>
        <v>REAL2372</v>
      </c>
      <c r="L5160" s="13">
        <f>VLOOKUP(E5160,起始地址定义!A:D,3,FALSE)</f>
        <v>2350</v>
      </c>
      <c r="M5160" s="14">
        <f>VLOOKUP($F5160,类型描述及偏移量!$C:$H,2,FALSE)</f>
        <v>22</v>
      </c>
      <c r="N5160" s="14" t="str">
        <f>VLOOKUP($F5160,类型描述及偏移量!$C:$H,3,FALSE)</f>
        <v>实型</v>
      </c>
      <c r="O5160" s="14" t="str">
        <f>VLOOKUP($F5160,类型描述及偏移量!$C:$H,4,FALSE)</f>
        <v>None</v>
      </c>
      <c r="P5160" s="14" t="str">
        <f>VLOOKUP($F5160,类型描述及偏移量!$C:$H,5,FALSE)</f>
        <v>No</v>
      </c>
      <c r="Q5160" s="14" t="str">
        <f>VLOOKUP($F5160,类型描述及偏移量!$C:$H,6,FALSE)</f>
        <v>上上限值</v>
      </c>
    </row>
    <row r="5161" hidden="1" spans="1:17">
      <c r="A5161" s="12" t="s">
        <v>128</v>
      </c>
      <c r="B5161" s="12" t="str">
        <f t="shared" si="813"/>
        <v>M8_Current</v>
      </c>
      <c r="C5161" s="12" t="str">
        <f t="shared" si="814"/>
        <v>LoLo</v>
      </c>
      <c r="D5161" s="12" t="str">
        <f t="shared" si="815"/>
        <v>BP_Value_var</v>
      </c>
      <c r="E5161" s="13" t="str">
        <f t="shared" si="816"/>
        <v>CHPF_M8_Current_BP_Value_var</v>
      </c>
      <c r="F5161" s="14" t="str">
        <f t="shared" si="817"/>
        <v>BP_Value_var_LoLo</v>
      </c>
      <c r="G5161" s="10" t="str">
        <f t="shared" si="818"/>
        <v>CHPF_M8_Current_LoLo</v>
      </c>
      <c r="H5161" s="10" t="str">
        <f>VLOOKUP(基本表格!E5161,起始地址定义!A:D,4,FALSE)&amp;" "&amp;Q5161</f>
        <v>2124+P3-M2 4#双螺旋运输机B 反馈电流 下下限值</v>
      </c>
      <c r="I5161" s="10" t="str">
        <f t="shared" si="819"/>
        <v>DB100,REAL2376</v>
      </c>
      <c r="J5161" s="13" t="str">
        <f>VLOOKUP(E5161,起始地址定义!A:D,2,FALSE)</f>
        <v>DB100</v>
      </c>
      <c r="K5161" s="12" t="str">
        <f t="shared" si="820"/>
        <v>REAL2376</v>
      </c>
      <c r="L5161" s="13">
        <f>VLOOKUP(E5161,起始地址定义!A:D,3,FALSE)</f>
        <v>2350</v>
      </c>
      <c r="M5161" s="14">
        <f>VLOOKUP($F5161,类型描述及偏移量!$C:$H,2,FALSE)</f>
        <v>26</v>
      </c>
      <c r="N5161" s="14" t="str">
        <f>VLOOKUP($F5161,类型描述及偏移量!$C:$H,3,FALSE)</f>
        <v>实型</v>
      </c>
      <c r="O5161" s="14" t="str">
        <f>VLOOKUP($F5161,类型描述及偏移量!$C:$H,4,FALSE)</f>
        <v>None</v>
      </c>
      <c r="P5161" s="14" t="str">
        <f>VLOOKUP($F5161,类型描述及偏移量!$C:$H,5,FALSE)</f>
        <v>No</v>
      </c>
      <c r="Q5161" s="14" t="str">
        <f>VLOOKUP($F5161,类型描述及偏移量!$C:$H,6,FALSE)</f>
        <v>下下限值</v>
      </c>
    </row>
    <row r="5162" hidden="1" spans="1:17">
      <c r="A5162" s="12" t="s">
        <v>128</v>
      </c>
      <c r="B5162" s="12" t="str">
        <f t="shared" si="813"/>
        <v>M9_M</v>
      </c>
      <c r="C5162" s="12" t="str">
        <f t="shared" si="814"/>
        <v>Enable</v>
      </c>
      <c r="D5162" s="12" t="str">
        <f t="shared" si="815"/>
        <v>BP_Motor_var</v>
      </c>
      <c r="E5162" s="13" t="str">
        <f t="shared" si="816"/>
        <v>CHPF_M9_M_BP_Motor_var</v>
      </c>
      <c r="F5162" s="14" t="str">
        <f t="shared" si="817"/>
        <v>BP_Motor_var_Enable</v>
      </c>
      <c r="G5162" s="10" t="str">
        <f t="shared" si="818"/>
        <v>CHPF_M9_M_Enable</v>
      </c>
      <c r="H5162" s="10" t="str">
        <f>VLOOKUP(基本表格!E5162,起始地址定义!A:D,4,FALSE)&amp;" "&amp;Q5162</f>
        <v>2125+P3-M3 5#双螺旋运输机A 电机控制 使能</v>
      </c>
      <c r="I5162" s="10" t="str">
        <f t="shared" si="819"/>
        <v>DB100,X2400.0</v>
      </c>
      <c r="J5162" s="13" t="str">
        <f>VLOOKUP(E5162,起始地址定义!A:D,2,FALSE)</f>
        <v>DB100</v>
      </c>
      <c r="K5162" s="12" t="str">
        <f t="shared" si="820"/>
        <v>X2400.0</v>
      </c>
      <c r="L5162" s="13">
        <f>VLOOKUP(E5162,起始地址定义!A:D,3,FALSE)</f>
        <v>2400</v>
      </c>
      <c r="M5162" s="14">
        <f>VLOOKUP($F5162,类型描述及偏移量!$C:$H,2,FALSE)</f>
        <v>0</v>
      </c>
      <c r="N5162" s="14" t="str">
        <f>VLOOKUP($F5162,类型描述及偏移量!$C:$H,3,FALSE)</f>
        <v>离散</v>
      </c>
      <c r="O5162" s="14" t="str">
        <f>VLOOKUP($F5162,类型描述及偏移量!$C:$H,4,FALSE)</f>
        <v>None</v>
      </c>
      <c r="P5162" s="14" t="str">
        <f>VLOOKUP($F5162,类型描述及偏移量!$C:$H,5,FALSE)</f>
        <v>No</v>
      </c>
      <c r="Q5162" s="14" t="str">
        <f>VLOOKUP($F5162,类型描述及偏移量!$C:$H,6,FALSE)</f>
        <v>使能</v>
      </c>
    </row>
    <row r="5163" hidden="1" spans="1:17">
      <c r="A5163" s="12" t="s">
        <v>128</v>
      </c>
      <c r="B5163" s="12" t="str">
        <f t="shared" si="813"/>
        <v>M9_M</v>
      </c>
      <c r="C5163" s="12" t="str">
        <f t="shared" si="814"/>
        <v>Auto_Status</v>
      </c>
      <c r="D5163" s="12" t="str">
        <f t="shared" si="815"/>
        <v>BP_Motor_var</v>
      </c>
      <c r="E5163" s="13" t="str">
        <f t="shared" si="816"/>
        <v>CHPF_M9_M_BP_Motor_var</v>
      </c>
      <c r="F5163" s="14" t="str">
        <f t="shared" si="817"/>
        <v>BP_Motor_var_Auto_Status</v>
      </c>
      <c r="G5163" s="10" t="str">
        <f t="shared" si="818"/>
        <v>CHPF_M9_M_Auto_Status</v>
      </c>
      <c r="H5163" s="10" t="str">
        <f>VLOOKUP(基本表格!E5163,起始地址定义!A:D,4,FALSE)&amp;" "&amp;Q5163</f>
        <v>2125+P3-M3 5#双螺旋运输机A 电机控制 手自动状态</v>
      </c>
      <c r="I5163" s="10" t="str">
        <f t="shared" si="819"/>
        <v>DB100,X2400.3</v>
      </c>
      <c r="J5163" s="13" t="str">
        <f>VLOOKUP(E5163,起始地址定义!A:D,2,FALSE)</f>
        <v>DB100</v>
      </c>
      <c r="K5163" s="12" t="str">
        <f t="shared" si="820"/>
        <v>X2400.3</v>
      </c>
      <c r="L5163" s="13">
        <f>VLOOKUP(E5163,起始地址定义!A:D,3,FALSE)</f>
        <v>2400</v>
      </c>
      <c r="M5163" s="14">
        <f>VLOOKUP($F5163,类型描述及偏移量!$C:$H,2,FALSE)</f>
        <v>0.3</v>
      </c>
      <c r="N5163" s="14" t="str">
        <f>VLOOKUP($F5163,类型描述及偏移量!$C:$H,3,FALSE)</f>
        <v>离散</v>
      </c>
      <c r="O5163" s="14" t="str">
        <f>VLOOKUP($F5163,类型描述及偏移量!$C:$H,4,FALSE)</f>
        <v>None</v>
      </c>
      <c r="P5163" s="14" t="str">
        <f>VLOOKUP($F5163,类型描述及偏移量!$C:$H,5,FALSE)</f>
        <v>Yes</v>
      </c>
      <c r="Q5163" s="14" t="str">
        <f>VLOOKUP($F5163,类型描述及偏移量!$C:$H,6,FALSE)</f>
        <v>手自动状态</v>
      </c>
    </row>
    <row r="5164" hidden="1" spans="1:17">
      <c r="A5164" s="12" t="s">
        <v>128</v>
      </c>
      <c r="B5164" s="12" t="str">
        <f t="shared" si="813"/>
        <v>M9_M</v>
      </c>
      <c r="C5164" s="12" t="str">
        <f t="shared" si="814"/>
        <v>Loc_Rem</v>
      </c>
      <c r="D5164" s="12" t="str">
        <f t="shared" si="815"/>
        <v>BP_Motor_var</v>
      </c>
      <c r="E5164" s="13" t="str">
        <f t="shared" si="816"/>
        <v>CHPF_M9_M_BP_Motor_var</v>
      </c>
      <c r="F5164" s="14" t="str">
        <f t="shared" si="817"/>
        <v>BP_Motor_var_Loc_Rem</v>
      </c>
      <c r="G5164" s="10" t="str">
        <f t="shared" si="818"/>
        <v>CHPF_M9_M_Loc_Rem</v>
      </c>
      <c r="H5164" s="10" t="str">
        <f>VLOOKUP(基本表格!E5164,起始地址定义!A:D,4,FALSE)&amp;" "&amp;Q5164</f>
        <v>2125+P3-M3 5#双螺旋运输机A 电机控制 本地/远程(检修/待机）</v>
      </c>
      <c r="I5164" s="10" t="str">
        <f t="shared" si="819"/>
        <v>DB100,X2400.4</v>
      </c>
      <c r="J5164" s="13" t="str">
        <f>VLOOKUP(E5164,起始地址定义!A:D,2,FALSE)</f>
        <v>DB100</v>
      </c>
      <c r="K5164" s="12" t="str">
        <f t="shared" si="820"/>
        <v>X2400.4</v>
      </c>
      <c r="L5164" s="13">
        <f>VLOOKUP(E5164,起始地址定义!A:D,3,FALSE)</f>
        <v>2400</v>
      </c>
      <c r="M5164" s="14">
        <f>VLOOKUP($F5164,类型描述及偏移量!$C:$H,2,FALSE)</f>
        <v>0.4</v>
      </c>
      <c r="N5164" s="14" t="str">
        <f>VLOOKUP($F5164,类型描述及偏移量!$C:$H,3,FALSE)</f>
        <v>离散</v>
      </c>
      <c r="O5164" s="14" t="str">
        <f>VLOOKUP($F5164,类型描述及偏移量!$C:$H,4,FALSE)</f>
        <v>None</v>
      </c>
      <c r="P5164" s="14" t="str">
        <f>VLOOKUP($F5164,类型描述及偏移量!$C:$H,5,FALSE)</f>
        <v>Yes</v>
      </c>
      <c r="Q5164" s="14" t="str">
        <f>VLOOKUP($F5164,类型描述及偏移量!$C:$H,6,FALSE)</f>
        <v>本地/远程(检修/待机）</v>
      </c>
    </row>
    <row r="5165" hidden="1" spans="1:17">
      <c r="A5165" s="12" t="s">
        <v>128</v>
      </c>
      <c r="B5165" s="12" t="str">
        <f t="shared" si="813"/>
        <v>M9_M</v>
      </c>
      <c r="C5165" s="12" t="str">
        <f t="shared" si="814"/>
        <v>ON_HMI</v>
      </c>
      <c r="D5165" s="12" t="str">
        <f t="shared" si="815"/>
        <v>BP_Motor_var</v>
      </c>
      <c r="E5165" s="13" t="str">
        <f t="shared" si="816"/>
        <v>CHPF_M9_M_BP_Motor_var</v>
      </c>
      <c r="F5165" s="14" t="str">
        <f t="shared" si="817"/>
        <v>BP_Motor_var_ON_HMI</v>
      </c>
      <c r="G5165" s="10" t="str">
        <f t="shared" si="818"/>
        <v>CHPF_M9_M_ON_HMI</v>
      </c>
      <c r="H5165" s="10" t="str">
        <f>VLOOKUP(基本表格!E5165,起始地址定义!A:D,4,FALSE)&amp;" "&amp;Q5165</f>
        <v>2125+P3-M3 5#双螺旋运输机A 电机控制 开启_上位机(正转)</v>
      </c>
      <c r="I5165" s="10" t="str">
        <f t="shared" si="819"/>
        <v>DB100,X2400.6</v>
      </c>
      <c r="J5165" s="13" t="str">
        <f>VLOOKUP(E5165,起始地址定义!A:D,2,FALSE)</f>
        <v>DB100</v>
      </c>
      <c r="K5165" s="12" t="str">
        <f t="shared" si="820"/>
        <v>X2400.6</v>
      </c>
      <c r="L5165" s="13">
        <f>VLOOKUP(E5165,起始地址定义!A:D,3,FALSE)</f>
        <v>2400</v>
      </c>
      <c r="M5165" s="14">
        <f>VLOOKUP($F5165,类型描述及偏移量!$C:$H,2,FALSE)</f>
        <v>0.6</v>
      </c>
      <c r="N5165" s="14" t="str">
        <f>VLOOKUP($F5165,类型描述及偏移量!$C:$H,3,FALSE)</f>
        <v>离散</v>
      </c>
      <c r="O5165" s="14" t="str">
        <f>VLOOKUP($F5165,类型描述及偏移量!$C:$H,4,FALSE)</f>
        <v>None</v>
      </c>
      <c r="P5165" s="14" t="str">
        <f>VLOOKUP($F5165,类型描述及偏移量!$C:$H,5,FALSE)</f>
        <v>No</v>
      </c>
      <c r="Q5165" s="14" t="str">
        <f>VLOOKUP($F5165,类型描述及偏移量!$C:$H,6,FALSE)</f>
        <v>开启_上位机(正转)</v>
      </c>
    </row>
    <row r="5166" hidden="1" spans="1:17">
      <c r="A5166" s="12" t="s">
        <v>128</v>
      </c>
      <c r="B5166" s="12" t="str">
        <f t="shared" si="813"/>
        <v>M9_M</v>
      </c>
      <c r="C5166" s="12" t="str">
        <f t="shared" si="814"/>
        <v>OFF_HMI</v>
      </c>
      <c r="D5166" s="12" t="str">
        <f t="shared" si="815"/>
        <v>BP_Motor_var</v>
      </c>
      <c r="E5166" s="13" t="str">
        <f t="shared" si="816"/>
        <v>CHPF_M9_M_BP_Motor_var</v>
      </c>
      <c r="F5166" s="14" t="str">
        <f t="shared" si="817"/>
        <v>BP_Motor_var_OFF_HMI</v>
      </c>
      <c r="G5166" s="10" t="str">
        <f t="shared" si="818"/>
        <v>CHPF_M9_M_OFF_HMI</v>
      </c>
      <c r="H5166" s="10" t="str">
        <f>VLOOKUP(基本表格!E5166,起始地址定义!A:D,4,FALSE)&amp;" "&amp;Q5166</f>
        <v>2125+P3-M3 5#双螺旋运输机A 电机控制 停止_上位机(反转)</v>
      </c>
      <c r="I5166" s="10" t="str">
        <f t="shared" si="819"/>
        <v>DB100,X2401.0</v>
      </c>
      <c r="J5166" s="13" t="str">
        <f>VLOOKUP(E5166,起始地址定义!A:D,2,FALSE)</f>
        <v>DB100</v>
      </c>
      <c r="K5166" s="12" t="str">
        <f t="shared" si="820"/>
        <v>X2401.0</v>
      </c>
      <c r="L5166" s="13">
        <f>VLOOKUP(E5166,起始地址定义!A:D,3,FALSE)</f>
        <v>2400</v>
      </c>
      <c r="M5166" s="14">
        <f>VLOOKUP($F5166,类型描述及偏移量!$C:$H,2,FALSE)</f>
        <v>1</v>
      </c>
      <c r="N5166" s="14" t="str">
        <f>VLOOKUP($F5166,类型描述及偏移量!$C:$H,3,FALSE)</f>
        <v>离散</v>
      </c>
      <c r="O5166" s="14" t="str">
        <f>VLOOKUP($F5166,类型描述及偏移量!$C:$H,4,FALSE)</f>
        <v>None</v>
      </c>
      <c r="P5166" s="14" t="str">
        <f>VLOOKUP($F5166,类型描述及偏移量!$C:$H,5,FALSE)</f>
        <v>No</v>
      </c>
      <c r="Q5166" s="14" t="str">
        <f>VLOOKUP($F5166,类型描述及偏移量!$C:$H,6,FALSE)</f>
        <v>停止_上位机(反转)</v>
      </c>
    </row>
    <row r="5167" hidden="1" spans="1:17">
      <c r="A5167" s="12" t="s">
        <v>128</v>
      </c>
      <c r="B5167" s="12" t="str">
        <f t="shared" si="813"/>
        <v>M9_M</v>
      </c>
      <c r="C5167" s="12" t="str">
        <f t="shared" si="814"/>
        <v>Fan</v>
      </c>
      <c r="D5167" s="12" t="str">
        <f t="shared" si="815"/>
        <v>BP_Motor_var</v>
      </c>
      <c r="E5167" s="13" t="str">
        <f t="shared" si="816"/>
        <v>CHPF_M9_M_BP_Motor_var</v>
      </c>
      <c r="F5167" s="14" t="str">
        <f t="shared" si="817"/>
        <v>BP_Motor_var_Fan</v>
      </c>
      <c r="G5167" s="10" t="str">
        <f t="shared" si="818"/>
        <v>CHPF_M9_M_Fan</v>
      </c>
      <c r="H5167" s="10" t="str">
        <f>VLOOKUP(基本表格!E5167,起始地址定义!A:D,4,FALSE)&amp;" "&amp;Q5167</f>
        <v>2125+P3-M3 5#双螺旋运输机A 电机控制 通风扇</v>
      </c>
      <c r="I5167" s="10" t="str">
        <f t="shared" si="819"/>
        <v>DB100,X2401.1</v>
      </c>
      <c r="J5167" s="13" t="str">
        <f>VLOOKUP(E5167,起始地址定义!A:D,2,FALSE)</f>
        <v>DB100</v>
      </c>
      <c r="K5167" s="12" t="str">
        <f t="shared" si="820"/>
        <v>X2401.1</v>
      </c>
      <c r="L5167" s="13">
        <f>VLOOKUP(E5167,起始地址定义!A:D,3,FALSE)</f>
        <v>2400</v>
      </c>
      <c r="M5167" s="14">
        <f>VLOOKUP($F5167,类型描述及偏移量!$C:$H,2,FALSE)</f>
        <v>1.1</v>
      </c>
      <c r="N5167" s="14" t="str">
        <f>VLOOKUP($F5167,类型描述及偏移量!$C:$H,3,FALSE)</f>
        <v>离散</v>
      </c>
      <c r="O5167" s="14" t="str">
        <f>VLOOKUP($F5167,类型描述及偏移量!$C:$H,4,FALSE)</f>
        <v>None</v>
      </c>
      <c r="P5167" s="14" t="str">
        <f>VLOOKUP($F5167,类型描述及偏移量!$C:$H,5,FALSE)</f>
        <v>Yes</v>
      </c>
      <c r="Q5167" s="14" t="str">
        <f>VLOOKUP($F5167,类型描述及偏移量!$C:$H,6,FALSE)</f>
        <v>通风扇</v>
      </c>
    </row>
    <row r="5168" hidden="1" spans="1:17">
      <c r="A5168" s="12" t="s">
        <v>128</v>
      </c>
      <c r="B5168" s="12" t="str">
        <f t="shared" si="813"/>
        <v>M9_M</v>
      </c>
      <c r="C5168" s="12" t="str">
        <f t="shared" si="814"/>
        <v>Motor</v>
      </c>
      <c r="D5168" s="12" t="str">
        <f t="shared" si="815"/>
        <v>BP_Motor_var</v>
      </c>
      <c r="E5168" s="13" t="str">
        <f t="shared" si="816"/>
        <v>CHPF_M9_M_BP_Motor_var</v>
      </c>
      <c r="F5168" s="14" t="str">
        <f t="shared" si="817"/>
        <v>BP_Motor_var_Motor</v>
      </c>
      <c r="G5168" s="10" t="str">
        <f t="shared" si="818"/>
        <v>CHPF_M9_M_Motor</v>
      </c>
      <c r="H5168" s="10" t="str">
        <f>VLOOKUP(基本表格!E5168,起始地址定义!A:D,4,FALSE)&amp;" "&amp;Q5168</f>
        <v>2125+P3-M3 5#双螺旋运输机A 电机控制 电机(正转）</v>
      </c>
      <c r="I5168" s="10" t="str">
        <f t="shared" si="819"/>
        <v>DB100,X2401.2</v>
      </c>
      <c r="J5168" s="13" t="str">
        <f>VLOOKUP(E5168,起始地址定义!A:D,2,FALSE)</f>
        <v>DB100</v>
      </c>
      <c r="K5168" s="12" t="str">
        <f t="shared" si="820"/>
        <v>X2401.2</v>
      </c>
      <c r="L5168" s="13">
        <f>VLOOKUP(E5168,起始地址定义!A:D,3,FALSE)</f>
        <v>2400</v>
      </c>
      <c r="M5168" s="14">
        <f>VLOOKUP($F5168,类型描述及偏移量!$C:$H,2,FALSE)</f>
        <v>1.2</v>
      </c>
      <c r="N5168" s="14" t="str">
        <f>VLOOKUP($F5168,类型描述及偏移量!$C:$H,3,FALSE)</f>
        <v>离散</v>
      </c>
      <c r="O5168" s="14" t="str">
        <f>VLOOKUP($F5168,类型描述及偏移量!$C:$H,4,FALSE)</f>
        <v>None</v>
      </c>
      <c r="P5168" s="14" t="str">
        <f>VLOOKUP($F5168,类型描述及偏移量!$C:$H,5,FALSE)</f>
        <v>Yes</v>
      </c>
      <c r="Q5168" s="14" t="str">
        <f>VLOOKUP($F5168,类型描述及偏移量!$C:$H,6,FALSE)</f>
        <v>电机(正转）</v>
      </c>
    </row>
    <row r="5169" hidden="1" spans="1:17">
      <c r="A5169" s="12" t="s">
        <v>128</v>
      </c>
      <c r="B5169" s="12" t="str">
        <f t="shared" ref="B5169:B5232" si="821">"M"&amp;RIGHT(LEFT(B5046,FIND("_",B5046,1)-1),LEN(LEFT(B5046,FIND("_",B5046,1)-1))-1)+1&amp;"_"&amp;RIGHT(B5046,LEN(B5046)-FIND("_",B5046,1))</f>
        <v>M9_M</v>
      </c>
      <c r="C5169" s="12" t="str">
        <f t="shared" ref="C5169:C5232" si="822">C5046</f>
        <v>OL</v>
      </c>
      <c r="D5169" s="12" t="str">
        <f t="shared" ref="D5169:D5232" si="823">D5046</f>
        <v>BP_Motor_var</v>
      </c>
      <c r="E5169" s="13" t="str">
        <f t="shared" ref="E5169:E5232" si="824">A5169&amp;"_"&amp;B5169&amp;"_"&amp;D5169</f>
        <v>CHPF_M9_M_BP_Motor_var</v>
      </c>
      <c r="F5169" s="14" t="str">
        <f t="shared" ref="F5169:F5232" si="825">D5169&amp;"_"&amp;C5169</f>
        <v>BP_Motor_var_OL</v>
      </c>
      <c r="G5169" s="10" t="str">
        <f t="shared" ref="G5169:G5232" si="826">A5169&amp;"_"&amp;IF(B5169="DB","",B5169&amp;"_")&amp;C5169</f>
        <v>CHPF_M9_M_OL</v>
      </c>
      <c r="H5169" s="10" t="str">
        <f>VLOOKUP(基本表格!E5169,起始地址定义!A:D,4,FALSE)&amp;" "&amp;Q5169</f>
        <v>2125+P3-M3 5#双螺旋运输机A 电机控制 电机过载</v>
      </c>
      <c r="I5169" s="10" t="str">
        <f t="shared" ref="I5169:I5232" si="827">J5169&amp;","&amp;K5169</f>
        <v>DB100,X2401.3</v>
      </c>
      <c r="J5169" s="13" t="str">
        <f>VLOOKUP(E5169,起始地址定义!A:D,2,FALSE)</f>
        <v>DB100</v>
      </c>
      <c r="K5169" s="12" t="str">
        <f t="shared" ref="K5169:K5232" si="828">IF(N5169="离散","X",IF(N5169="实型","REAL","INT"))&amp;IF(N5169="离散",TEXT(L5169+M5169,"0.0"),L5169+M5169)</f>
        <v>X2401.3</v>
      </c>
      <c r="L5169" s="13">
        <f>VLOOKUP(E5169,起始地址定义!A:D,3,FALSE)</f>
        <v>2400</v>
      </c>
      <c r="M5169" s="14">
        <f>VLOOKUP($F5169,类型描述及偏移量!$C:$H,2,FALSE)</f>
        <v>1.3</v>
      </c>
      <c r="N5169" s="14" t="str">
        <f>VLOOKUP($F5169,类型描述及偏移量!$C:$H,3,FALSE)</f>
        <v>离散</v>
      </c>
      <c r="O5169" s="14" t="str">
        <f>VLOOKUP($F5169,类型描述及偏移量!$C:$H,4,FALSE)</f>
        <v>On</v>
      </c>
      <c r="P5169" s="14" t="str">
        <f>VLOOKUP($F5169,类型描述及偏移量!$C:$H,5,FALSE)</f>
        <v>Yes</v>
      </c>
      <c r="Q5169" s="14" t="str">
        <f>VLOOKUP($F5169,类型描述及偏移量!$C:$H,6,FALSE)</f>
        <v>电机过载</v>
      </c>
    </row>
    <row r="5170" hidden="1" spans="1:17">
      <c r="A5170" s="12" t="s">
        <v>128</v>
      </c>
      <c r="B5170" s="12" t="str">
        <f t="shared" si="821"/>
        <v>M9_M</v>
      </c>
      <c r="C5170" s="12" t="str">
        <f t="shared" si="822"/>
        <v>Fan_OL</v>
      </c>
      <c r="D5170" s="12" t="str">
        <f t="shared" si="823"/>
        <v>BP_Motor_var</v>
      </c>
      <c r="E5170" s="13" t="str">
        <f t="shared" si="824"/>
        <v>CHPF_M9_M_BP_Motor_var</v>
      </c>
      <c r="F5170" s="14" t="str">
        <f t="shared" si="825"/>
        <v>BP_Motor_var_Fan_OL</v>
      </c>
      <c r="G5170" s="10" t="str">
        <f t="shared" si="826"/>
        <v>CHPF_M9_M_Fan_OL</v>
      </c>
      <c r="H5170" s="10" t="str">
        <f>VLOOKUP(基本表格!E5170,起始地址定义!A:D,4,FALSE)&amp;" "&amp;Q5170</f>
        <v>2125+P3-M3 5#双螺旋运输机A 电机控制 风扇过载</v>
      </c>
      <c r="I5170" s="10" t="str">
        <f t="shared" si="827"/>
        <v>DB100,X2401.4</v>
      </c>
      <c r="J5170" s="13" t="str">
        <f>VLOOKUP(E5170,起始地址定义!A:D,2,FALSE)</f>
        <v>DB100</v>
      </c>
      <c r="K5170" s="12" t="str">
        <f t="shared" si="828"/>
        <v>X2401.4</v>
      </c>
      <c r="L5170" s="13">
        <f>VLOOKUP(E5170,起始地址定义!A:D,3,FALSE)</f>
        <v>2400</v>
      </c>
      <c r="M5170" s="14">
        <f>VLOOKUP($F5170,类型描述及偏移量!$C:$H,2,FALSE)</f>
        <v>1.4</v>
      </c>
      <c r="N5170" s="14" t="str">
        <f>VLOOKUP($F5170,类型描述及偏移量!$C:$H,3,FALSE)</f>
        <v>离散</v>
      </c>
      <c r="O5170" s="14" t="str">
        <f>VLOOKUP($F5170,类型描述及偏移量!$C:$H,4,FALSE)</f>
        <v>On</v>
      </c>
      <c r="P5170" s="14" t="str">
        <f>VLOOKUP($F5170,类型描述及偏移量!$C:$H,5,FALSE)</f>
        <v>Yes</v>
      </c>
      <c r="Q5170" s="14" t="str">
        <f>VLOOKUP($F5170,类型描述及偏移量!$C:$H,6,FALSE)</f>
        <v>风扇过载</v>
      </c>
    </row>
    <row r="5171" hidden="1" spans="1:17">
      <c r="A5171" s="12" t="s">
        <v>128</v>
      </c>
      <c r="B5171" s="12" t="str">
        <f t="shared" si="821"/>
        <v>M9_M</v>
      </c>
      <c r="C5171" s="12" t="str">
        <f t="shared" si="822"/>
        <v>RunSig</v>
      </c>
      <c r="D5171" s="12" t="str">
        <f t="shared" si="823"/>
        <v>BP_Motor_var</v>
      </c>
      <c r="E5171" s="13" t="str">
        <f t="shared" si="824"/>
        <v>CHPF_M9_M_BP_Motor_var</v>
      </c>
      <c r="F5171" s="14" t="str">
        <f t="shared" si="825"/>
        <v>BP_Motor_var_RunSig</v>
      </c>
      <c r="G5171" s="10" t="str">
        <f t="shared" si="826"/>
        <v>CHPF_M9_M_RunSig</v>
      </c>
      <c r="H5171" s="10" t="str">
        <f>VLOOKUP(基本表格!E5171,起始地址定义!A:D,4,FALSE)&amp;" "&amp;Q5171</f>
        <v>2125+P3-M3 5#双螺旋运输机A 电机控制 电机运行指示</v>
      </c>
      <c r="I5171" s="10" t="str">
        <f t="shared" si="827"/>
        <v>DB100,X2401.5</v>
      </c>
      <c r="J5171" s="13" t="str">
        <f>VLOOKUP(E5171,起始地址定义!A:D,2,FALSE)</f>
        <v>DB100</v>
      </c>
      <c r="K5171" s="12" t="str">
        <f t="shared" si="828"/>
        <v>X2401.5</v>
      </c>
      <c r="L5171" s="13">
        <f>VLOOKUP(E5171,起始地址定义!A:D,3,FALSE)</f>
        <v>2400</v>
      </c>
      <c r="M5171" s="14">
        <f>VLOOKUP($F5171,类型描述及偏移量!$C:$H,2,FALSE)</f>
        <v>1.5</v>
      </c>
      <c r="N5171" s="14" t="str">
        <f>VLOOKUP($F5171,类型描述及偏移量!$C:$H,3,FALSE)</f>
        <v>离散</v>
      </c>
      <c r="O5171" s="14" t="str">
        <f>VLOOKUP($F5171,类型描述及偏移量!$C:$H,4,FALSE)</f>
        <v>None</v>
      </c>
      <c r="P5171" s="14" t="str">
        <f>VLOOKUP($F5171,类型描述及偏移量!$C:$H,5,FALSE)</f>
        <v>Yes</v>
      </c>
      <c r="Q5171" s="14" t="str">
        <f>VLOOKUP($F5171,类型描述及偏移量!$C:$H,6,FALSE)</f>
        <v>电机运行指示</v>
      </c>
    </row>
    <row r="5172" hidden="1" spans="1:17">
      <c r="A5172" s="12" t="s">
        <v>128</v>
      </c>
      <c r="B5172" s="12" t="str">
        <f t="shared" si="821"/>
        <v>M9_M</v>
      </c>
      <c r="C5172" s="12" t="str">
        <f t="shared" si="822"/>
        <v>Break_ALM</v>
      </c>
      <c r="D5172" s="12" t="str">
        <f t="shared" si="823"/>
        <v>BP_Motor_var</v>
      </c>
      <c r="E5172" s="13" t="str">
        <f t="shared" si="824"/>
        <v>CHPF_M9_M_BP_Motor_var</v>
      </c>
      <c r="F5172" s="14" t="str">
        <f t="shared" si="825"/>
        <v>BP_Motor_var_Break_ALM</v>
      </c>
      <c r="G5172" s="10" t="str">
        <f t="shared" si="826"/>
        <v>CHPF_M9_M_Break_ALM</v>
      </c>
      <c r="H5172" s="10" t="str">
        <f>VLOOKUP(基本表格!E5172,起始地址定义!A:D,4,FALSE)&amp;" "&amp;Q5172</f>
        <v>2125+P3-M3 5#双螺旋运输机A 电机控制 断链报警</v>
      </c>
      <c r="I5172" s="10" t="str">
        <f t="shared" si="827"/>
        <v>DB100,X2401.6</v>
      </c>
      <c r="J5172" s="13" t="str">
        <f>VLOOKUP(E5172,起始地址定义!A:D,2,FALSE)</f>
        <v>DB100</v>
      </c>
      <c r="K5172" s="12" t="str">
        <f t="shared" si="828"/>
        <v>X2401.6</v>
      </c>
      <c r="L5172" s="13">
        <f>VLOOKUP(E5172,起始地址定义!A:D,3,FALSE)</f>
        <v>2400</v>
      </c>
      <c r="M5172" s="14">
        <f>VLOOKUP($F5172,类型描述及偏移量!$C:$H,2,FALSE)</f>
        <v>1.6</v>
      </c>
      <c r="N5172" s="14" t="str">
        <f>VLOOKUP($F5172,类型描述及偏移量!$C:$H,3,FALSE)</f>
        <v>离散</v>
      </c>
      <c r="O5172" s="14" t="str">
        <f>VLOOKUP($F5172,类型描述及偏移量!$C:$H,4,FALSE)</f>
        <v>On</v>
      </c>
      <c r="P5172" s="14" t="str">
        <f>VLOOKUP($F5172,类型描述及偏移量!$C:$H,5,FALSE)</f>
        <v>Yes</v>
      </c>
      <c r="Q5172" s="14" t="str">
        <f>VLOOKUP($F5172,类型描述及偏移量!$C:$H,6,FALSE)</f>
        <v>断链报警</v>
      </c>
    </row>
    <row r="5173" hidden="1" spans="1:17">
      <c r="A5173" s="12" t="s">
        <v>128</v>
      </c>
      <c r="B5173" s="12" t="str">
        <f t="shared" si="821"/>
        <v>M9_M</v>
      </c>
      <c r="C5173" s="12" t="str">
        <f t="shared" si="822"/>
        <v>Break_CHK</v>
      </c>
      <c r="D5173" s="12" t="str">
        <f t="shared" si="823"/>
        <v>BP_Motor_var</v>
      </c>
      <c r="E5173" s="13" t="str">
        <f t="shared" si="824"/>
        <v>CHPF_M9_M_BP_Motor_var</v>
      </c>
      <c r="F5173" s="14" t="str">
        <f t="shared" si="825"/>
        <v>BP_Motor_var_Break_CHK</v>
      </c>
      <c r="G5173" s="10" t="str">
        <f t="shared" si="826"/>
        <v>CHPF_M9_M_Break_CHK</v>
      </c>
      <c r="H5173" s="10" t="str">
        <f>VLOOKUP(基本表格!E5173,起始地址定义!A:D,4,FALSE)&amp;" "&amp;Q5173</f>
        <v>2125+P3-M3 5#双螺旋运输机A 电机控制 断链检测</v>
      </c>
      <c r="I5173" s="10" t="str">
        <f t="shared" si="827"/>
        <v>DB100,X2401.7</v>
      </c>
      <c r="J5173" s="13" t="str">
        <f>VLOOKUP(E5173,起始地址定义!A:D,2,FALSE)</f>
        <v>DB100</v>
      </c>
      <c r="K5173" s="12" t="str">
        <f t="shared" si="828"/>
        <v>X2401.7</v>
      </c>
      <c r="L5173" s="13">
        <f>VLOOKUP(E5173,起始地址定义!A:D,3,FALSE)</f>
        <v>2400</v>
      </c>
      <c r="M5173" s="14">
        <f>VLOOKUP($F5173,类型描述及偏移量!$C:$H,2,FALSE)</f>
        <v>1.7</v>
      </c>
      <c r="N5173" s="14" t="str">
        <f>VLOOKUP($F5173,类型描述及偏移量!$C:$H,3,FALSE)</f>
        <v>离散</v>
      </c>
      <c r="O5173" s="14" t="str">
        <f>VLOOKUP($F5173,类型描述及偏移量!$C:$H,4,FALSE)</f>
        <v>None</v>
      </c>
      <c r="P5173" s="14" t="str">
        <f>VLOOKUP($F5173,类型描述及偏移量!$C:$H,5,FALSE)</f>
        <v>Yes</v>
      </c>
      <c r="Q5173" s="14" t="str">
        <f>VLOOKUP($F5173,类型描述及偏移量!$C:$H,6,FALSE)</f>
        <v>断链检测</v>
      </c>
    </row>
    <row r="5174" hidden="1" spans="1:17">
      <c r="A5174" s="12" t="s">
        <v>128</v>
      </c>
      <c r="B5174" s="12" t="str">
        <f t="shared" si="821"/>
        <v>M9_M</v>
      </c>
      <c r="C5174" s="12" t="str">
        <f t="shared" si="822"/>
        <v>INV_Res_HMI</v>
      </c>
      <c r="D5174" s="12" t="str">
        <f t="shared" si="823"/>
        <v>BP_Motor_var</v>
      </c>
      <c r="E5174" s="13" t="str">
        <f t="shared" si="824"/>
        <v>CHPF_M9_M_BP_Motor_var</v>
      </c>
      <c r="F5174" s="14" t="str">
        <f t="shared" si="825"/>
        <v>BP_Motor_var_INV_Res_HMI</v>
      </c>
      <c r="G5174" s="10" t="str">
        <f t="shared" si="826"/>
        <v>CHPF_M9_M_INV_Res_HMI</v>
      </c>
      <c r="H5174" s="10" t="str">
        <f>VLOOKUP(基本表格!E5174,起始地址定义!A:D,4,FALSE)&amp;" "&amp;Q5174</f>
        <v>2125+P3-M3 5#双螺旋运输机A 电机控制 复位</v>
      </c>
      <c r="I5174" s="10" t="str">
        <f t="shared" si="827"/>
        <v>DB100,X2402.0</v>
      </c>
      <c r="J5174" s="13" t="str">
        <f>VLOOKUP(E5174,起始地址定义!A:D,2,FALSE)</f>
        <v>DB100</v>
      </c>
      <c r="K5174" s="12" t="str">
        <f t="shared" si="828"/>
        <v>X2402.0</v>
      </c>
      <c r="L5174" s="13">
        <f>VLOOKUP(E5174,起始地址定义!A:D,3,FALSE)</f>
        <v>2400</v>
      </c>
      <c r="M5174" s="14">
        <f>VLOOKUP($F5174,类型描述及偏移量!$C:$H,2,FALSE)</f>
        <v>2</v>
      </c>
      <c r="N5174" s="14" t="str">
        <f>VLOOKUP($F5174,类型描述及偏移量!$C:$H,3,FALSE)</f>
        <v>离散</v>
      </c>
      <c r="O5174" s="14" t="str">
        <f>VLOOKUP($F5174,类型描述及偏移量!$C:$H,4,FALSE)</f>
        <v>None</v>
      </c>
      <c r="P5174" s="14" t="str">
        <f>VLOOKUP($F5174,类型描述及偏移量!$C:$H,5,FALSE)</f>
        <v>No</v>
      </c>
      <c r="Q5174" s="14" t="str">
        <f>VLOOKUP($F5174,类型描述及偏移量!$C:$H,6,FALSE)</f>
        <v>复位</v>
      </c>
    </row>
    <row r="5175" hidden="1" spans="1:17">
      <c r="A5175" s="12" t="s">
        <v>128</v>
      </c>
      <c r="B5175" s="12" t="str">
        <f t="shared" si="821"/>
        <v>M9_M</v>
      </c>
      <c r="C5175" s="12" t="str">
        <f t="shared" si="822"/>
        <v>Break_EN</v>
      </c>
      <c r="D5175" s="12" t="str">
        <f t="shared" si="823"/>
        <v>BP_Motor_var</v>
      </c>
      <c r="E5175" s="13" t="str">
        <f t="shared" si="824"/>
        <v>CHPF_M9_M_BP_Motor_var</v>
      </c>
      <c r="F5175" s="14" t="str">
        <f t="shared" si="825"/>
        <v>BP_Motor_var_Break_EN</v>
      </c>
      <c r="G5175" s="10" t="str">
        <f t="shared" si="826"/>
        <v>CHPF_M9_M_Break_EN</v>
      </c>
      <c r="H5175" s="10" t="str">
        <f>VLOOKUP(基本表格!E5175,起始地址定义!A:D,4,FALSE)&amp;" "&amp;Q5175</f>
        <v>2125+P3-M3 5#双螺旋运输机A 电机控制 断链保护使能</v>
      </c>
      <c r="I5175" s="10" t="str">
        <f t="shared" si="827"/>
        <v>DB100,X2402.1</v>
      </c>
      <c r="J5175" s="13" t="str">
        <f>VLOOKUP(E5175,起始地址定义!A:D,2,FALSE)</f>
        <v>DB100</v>
      </c>
      <c r="K5175" s="12" t="str">
        <f t="shared" si="828"/>
        <v>X2402.1</v>
      </c>
      <c r="L5175" s="13">
        <f>VLOOKUP(E5175,起始地址定义!A:D,3,FALSE)</f>
        <v>2400</v>
      </c>
      <c r="M5175" s="14">
        <f>VLOOKUP($F5175,类型描述及偏移量!$C:$H,2,FALSE)</f>
        <v>2.1</v>
      </c>
      <c r="N5175" s="14" t="str">
        <f>VLOOKUP($F5175,类型描述及偏移量!$C:$H,3,FALSE)</f>
        <v>离散</v>
      </c>
      <c r="O5175" s="14" t="str">
        <f>VLOOKUP($F5175,类型描述及偏移量!$C:$H,4,FALSE)</f>
        <v>None</v>
      </c>
      <c r="P5175" s="14" t="str">
        <f>VLOOKUP($F5175,类型描述及偏移量!$C:$H,5,FALSE)</f>
        <v>No</v>
      </c>
      <c r="Q5175" s="14" t="str">
        <f>VLOOKUP($F5175,类型描述及偏移量!$C:$H,6,FALSE)</f>
        <v>断链保护使能</v>
      </c>
    </row>
    <row r="5176" hidden="1" spans="1:17">
      <c r="A5176" s="12" t="s">
        <v>128</v>
      </c>
      <c r="B5176" s="12" t="str">
        <f t="shared" si="821"/>
        <v>M9_M</v>
      </c>
      <c r="C5176" s="12" t="str">
        <f t="shared" si="822"/>
        <v>Break_Stop</v>
      </c>
      <c r="D5176" s="12" t="str">
        <f t="shared" si="823"/>
        <v>BP_Motor_var</v>
      </c>
      <c r="E5176" s="13" t="str">
        <f t="shared" si="824"/>
        <v>CHPF_M9_M_BP_Motor_var</v>
      </c>
      <c r="F5176" s="14" t="str">
        <f t="shared" si="825"/>
        <v>BP_Motor_var_Break_Stop</v>
      </c>
      <c r="G5176" s="10" t="str">
        <f t="shared" si="826"/>
        <v>CHPF_M9_M_Break_Stop</v>
      </c>
      <c r="H5176" s="10" t="str">
        <f>VLOOKUP(基本表格!E5176,起始地址定义!A:D,4,FALSE)&amp;" "&amp;Q5176</f>
        <v>2125+P3-M3 5#双螺旋运输机A 电机控制 断链导致停机</v>
      </c>
      <c r="I5176" s="10" t="str">
        <f t="shared" si="827"/>
        <v>DB100,X2402.2</v>
      </c>
      <c r="J5176" s="13" t="str">
        <f>VLOOKUP(E5176,起始地址定义!A:D,2,FALSE)</f>
        <v>DB100</v>
      </c>
      <c r="K5176" s="12" t="str">
        <f t="shared" si="828"/>
        <v>X2402.2</v>
      </c>
      <c r="L5176" s="13">
        <f>VLOOKUP(E5176,起始地址定义!A:D,3,FALSE)</f>
        <v>2400</v>
      </c>
      <c r="M5176" s="14">
        <f>VLOOKUP($F5176,类型描述及偏移量!$C:$H,2,FALSE)</f>
        <v>2.2</v>
      </c>
      <c r="N5176" s="14" t="str">
        <f>VLOOKUP($F5176,类型描述及偏移量!$C:$H,3,FALSE)</f>
        <v>离散</v>
      </c>
      <c r="O5176" s="14" t="str">
        <f>VLOOKUP($F5176,类型描述及偏移量!$C:$H,4,FALSE)</f>
        <v>On</v>
      </c>
      <c r="P5176" s="14" t="str">
        <f>VLOOKUP($F5176,类型描述及偏移量!$C:$H,5,FALSE)</f>
        <v>Yes</v>
      </c>
      <c r="Q5176" s="14" t="str">
        <f>VLOOKUP($F5176,类型描述及偏移量!$C:$H,6,FALSE)</f>
        <v>断链导致停机</v>
      </c>
    </row>
    <row r="5177" hidden="1" spans="1:17">
      <c r="A5177" s="12" t="s">
        <v>128</v>
      </c>
      <c r="B5177" s="12" t="str">
        <f t="shared" si="821"/>
        <v>M9_M</v>
      </c>
      <c r="C5177" s="12" t="str">
        <f t="shared" si="822"/>
        <v>Motor_Back</v>
      </c>
      <c r="D5177" s="12" t="str">
        <f t="shared" si="823"/>
        <v>BP_Motor_var</v>
      </c>
      <c r="E5177" s="13" t="str">
        <f t="shared" si="824"/>
        <v>CHPF_M9_M_BP_Motor_var</v>
      </c>
      <c r="F5177" s="14" t="str">
        <f t="shared" si="825"/>
        <v>BP_Motor_var_Motor_Back</v>
      </c>
      <c r="G5177" s="10" t="str">
        <f t="shared" si="826"/>
        <v>CHPF_M9_M_Motor_Back</v>
      </c>
      <c r="H5177" s="10" t="str">
        <f>VLOOKUP(基本表格!E5177,起始地址定义!A:D,4,FALSE)&amp;" "&amp;Q5177</f>
        <v>2125+P3-M3 5#双螺旋运输机A 电机控制 电机(反转）</v>
      </c>
      <c r="I5177" s="10" t="str">
        <f t="shared" si="827"/>
        <v>DB100,X2402.3</v>
      </c>
      <c r="J5177" s="13" t="str">
        <f>VLOOKUP(E5177,起始地址定义!A:D,2,FALSE)</f>
        <v>DB100</v>
      </c>
      <c r="K5177" s="12" t="str">
        <f t="shared" si="828"/>
        <v>X2402.3</v>
      </c>
      <c r="L5177" s="13">
        <f>VLOOKUP(E5177,起始地址定义!A:D,3,FALSE)</f>
        <v>2400</v>
      </c>
      <c r="M5177" s="14">
        <f>VLOOKUP($F5177,类型描述及偏移量!$C:$H,2,FALSE)</f>
        <v>2.3</v>
      </c>
      <c r="N5177" s="14" t="str">
        <f>VLOOKUP($F5177,类型描述及偏移量!$C:$H,3,FALSE)</f>
        <v>离散</v>
      </c>
      <c r="O5177" s="14" t="str">
        <f>VLOOKUP($F5177,类型描述及偏移量!$C:$H,4,FALSE)</f>
        <v>None</v>
      </c>
      <c r="P5177" s="14" t="str">
        <f>VLOOKUP($F5177,类型描述及偏移量!$C:$H,5,FALSE)</f>
        <v>Yes</v>
      </c>
      <c r="Q5177" s="14" t="str">
        <f>VLOOKUP($F5177,类型描述及偏移量!$C:$H,6,FALSE)</f>
        <v>电机(反转）</v>
      </c>
    </row>
    <row r="5178" hidden="1" spans="1:17">
      <c r="A5178" s="12" t="s">
        <v>128</v>
      </c>
      <c r="B5178" s="12" t="str">
        <f t="shared" si="821"/>
        <v>M9_M</v>
      </c>
      <c r="C5178" s="12" t="str">
        <f t="shared" si="822"/>
        <v>Loc</v>
      </c>
      <c r="D5178" s="12" t="str">
        <f t="shared" si="823"/>
        <v>BP_Motor_var</v>
      </c>
      <c r="E5178" s="13" t="str">
        <f t="shared" si="824"/>
        <v>CHPF_M9_M_BP_Motor_var</v>
      </c>
      <c r="F5178" s="14" t="str">
        <f t="shared" si="825"/>
        <v>BP_Motor_var_Loc</v>
      </c>
      <c r="G5178" s="10" t="str">
        <f t="shared" si="826"/>
        <v>CHPF_M9_M_Loc</v>
      </c>
      <c r="H5178" s="10" t="str">
        <f>VLOOKUP(基本表格!E5178,起始地址定义!A:D,4,FALSE)&amp;" "&amp;Q5178</f>
        <v>2125+P3-M3 5#双螺旋运输机A 电机控制 本地</v>
      </c>
      <c r="I5178" s="10" t="str">
        <f t="shared" si="827"/>
        <v>DB100,X2402.4</v>
      </c>
      <c r="J5178" s="13" t="str">
        <f>VLOOKUP(E5178,起始地址定义!A:D,2,FALSE)</f>
        <v>DB100</v>
      </c>
      <c r="K5178" s="12" t="str">
        <f t="shared" si="828"/>
        <v>X2402.4</v>
      </c>
      <c r="L5178" s="13">
        <f>VLOOKUP(E5178,起始地址定义!A:D,3,FALSE)</f>
        <v>2400</v>
      </c>
      <c r="M5178" s="14">
        <f>VLOOKUP($F5178,类型描述及偏移量!$C:$H,2,FALSE)</f>
        <v>2.4</v>
      </c>
      <c r="N5178" s="14" t="str">
        <f>VLOOKUP($F5178,类型描述及偏移量!$C:$H,3,FALSE)</f>
        <v>离散</v>
      </c>
      <c r="O5178" s="14" t="str">
        <f>VLOOKUP($F5178,类型描述及偏移量!$C:$H,4,FALSE)</f>
        <v>None</v>
      </c>
      <c r="P5178" s="14" t="str">
        <f>VLOOKUP($F5178,类型描述及偏移量!$C:$H,5,FALSE)</f>
        <v>Yes</v>
      </c>
      <c r="Q5178" s="14" t="str">
        <f>VLOOKUP($F5178,类型描述及偏移量!$C:$H,6,FALSE)</f>
        <v>本地</v>
      </c>
    </row>
    <row r="5179" hidden="1" spans="1:17">
      <c r="A5179" s="12" t="s">
        <v>128</v>
      </c>
      <c r="B5179" s="12" t="str">
        <f t="shared" si="821"/>
        <v>M9_M</v>
      </c>
      <c r="C5179" s="12" t="str">
        <f t="shared" si="822"/>
        <v>Rem</v>
      </c>
      <c r="D5179" s="12" t="str">
        <f t="shared" si="823"/>
        <v>BP_Motor_var</v>
      </c>
      <c r="E5179" s="13" t="str">
        <f t="shared" si="824"/>
        <v>CHPF_M9_M_BP_Motor_var</v>
      </c>
      <c r="F5179" s="14" t="str">
        <f t="shared" si="825"/>
        <v>BP_Motor_var_Rem</v>
      </c>
      <c r="G5179" s="10" t="str">
        <f t="shared" si="826"/>
        <v>CHPF_M9_M_Rem</v>
      </c>
      <c r="H5179" s="10" t="str">
        <f>VLOOKUP(基本表格!E5179,起始地址定义!A:D,4,FALSE)&amp;" "&amp;Q5179</f>
        <v>2125+P3-M3 5#双螺旋运输机A 电机控制 远程</v>
      </c>
      <c r="I5179" s="10" t="str">
        <f t="shared" si="827"/>
        <v>DB100,X2402.5</v>
      </c>
      <c r="J5179" s="13" t="str">
        <f>VLOOKUP(E5179,起始地址定义!A:D,2,FALSE)</f>
        <v>DB100</v>
      </c>
      <c r="K5179" s="12" t="str">
        <f t="shared" si="828"/>
        <v>X2402.5</v>
      </c>
      <c r="L5179" s="13">
        <f>VLOOKUP(E5179,起始地址定义!A:D,3,FALSE)</f>
        <v>2400</v>
      </c>
      <c r="M5179" s="14">
        <f>VLOOKUP($F5179,类型描述及偏移量!$C:$H,2,FALSE)</f>
        <v>2.5</v>
      </c>
      <c r="N5179" s="14" t="str">
        <f>VLOOKUP($F5179,类型描述及偏移量!$C:$H,3,FALSE)</f>
        <v>离散</v>
      </c>
      <c r="O5179" s="14" t="str">
        <f>VLOOKUP($F5179,类型描述及偏移量!$C:$H,4,FALSE)</f>
        <v>None</v>
      </c>
      <c r="P5179" s="14" t="str">
        <f>VLOOKUP($F5179,类型描述及偏移量!$C:$H,5,FALSE)</f>
        <v>Yes</v>
      </c>
      <c r="Q5179" s="14" t="str">
        <f>VLOOKUP($F5179,类型描述及偏移量!$C:$H,6,FALSE)</f>
        <v>远程</v>
      </c>
    </row>
    <row r="5180" hidden="1" spans="1:17">
      <c r="A5180" s="12" t="s">
        <v>128</v>
      </c>
      <c r="B5180" s="12" t="str">
        <f t="shared" si="821"/>
        <v>M9_M</v>
      </c>
      <c r="C5180" s="12" t="str">
        <f t="shared" si="822"/>
        <v>Blocking_ALM</v>
      </c>
      <c r="D5180" s="12" t="str">
        <f t="shared" si="823"/>
        <v>BP_Motor_var</v>
      </c>
      <c r="E5180" s="13" t="str">
        <f t="shared" si="824"/>
        <v>CHPF_M9_M_BP_Motor_var</v>
      </c>
      <c r="F5180" s="14" t="str">
        <f t="shared" si="825"/>
        <v>BP_Motor_var_Blocking_ALM</v>
      </c>
      <c r="G5180" s="10" t="str">
        <f t="shared" si="826"/>
        <v>CHPF_M9_M_Blocking_ALM</v>
      </c>
      <c r="H5180" s="10" t="str">
        <f>VLOOKUP(基本表格!E5180,起始地址定义!A:D,4,FALSE)&amp;" "&amp;Q5180</f>
        <v>2125+P3-M3 5#双螺旋运输机A 电机控制 堵料报警</v>
      </c>
      <c r="I5180" s="10" t="str">
        <f t="shared" si="827"/>
        <v>DB100,X2402.6</v>
      </c>
      <c r="J5180" s="13" t="str">
        <f>VLOOKUP(E5180,起始地址定义!A:D,2,FALSE)</f>
        <v>DB100</v>
      </c>
      <c r="K5180" s="12" t="str">
        <f t="shared" si="828"/>
        <v>X2402.6</v>
      </c>
      <c r="L5180" s="13">
        <f>VLOOKUP(E5180,起始地址定义!A:D,3,FALSE)</f>
        <v>2400</v>
      </c>
      <c r="M5180" s="14">
        <f>VLOOKUP($F5180,类型描述及偏移量!$C:$H,2,FALSE)</f>
        <v>2.6</v>
      </c>
      <c r="N5180" s="14" t="str">
        <f>VLOOKUP($F5180,类型描述及偏移量!$C:$H,3,FALSE)</f>
        <v>离散</v>
      </c>
      <c r="O5180" s="14" t="str">
        <f>VLOOKUP($F5180,类型描述及偏移量!$C:$H,4,FALSE)</f>
        <v>On</v>
      </c>
      <c r="P5180" s="14" t="str">
        <f>VLOOKUP($F5180,类型描述及偏移量!$C:$H,5,FALSE)</f>
        <v>Yes</v>
      </c>
      <c r="Q5180" s="14" t="str">
        <f>VLOOKUP($F5180,类型描述及偏移量!$C:$H,6,FALSE)</f>
        <v>堵料报警</v>
      </c>
    </row>
    <row r="5181" hidden="1" spans="1:17">
      <c r="A5181" s="12" t="s">
        <v>128</v>
      </c>
      <c r="B5181" s="12" t="str">
        <f t="shared" si="821"/>
        <v>M9_M</v>
      </c>
      <c r="C5181" s="12" t="str">
        <f t="shared" si="822"/>
        <v>Blocking_CHK</v>
      </c>
      <c r="D5181" s="12" t="str">
        <f t="shared" si="823"/>
        <v>BP_Motor_var</v>
      </c>
      <c r="E5181" s="13" t="str">
        <f t="shared" si="824"/>
        <v>CHPF_M9_M_BP_Motor_var</v>
      </c>
      <c r="F5181" s="14" t="str">
        <f t="shared" si="825"/>
        <v>BP_Motor_var_Blocking_CHK</v>
      </c>
      <c r="G5181" s="10" t="str">
        <f t="shared" si="826"/>
        <v>CHPF_M9_M_Blocking_CHK</v>
      </c>
      <c r="H5181" s="10" t="str">
        <f>VLOOKUP(基本表格!E5181,起始地址定义!A:D,4,FALSE)&amp;" "&amp;Q5181</f>
        <v>2125+P3-M3 5#双螺旋运输机A 电机控制 堵料检测</v>
      </c>
      <c r="I5181" s="10" t="str">
        <f t="shared" si="827"/>
        <v>DB100,X2402.7</v>
      </c>
      <c r="J5181" s="13" t="str">
        <f>VLOOKUP(E5181,起始地址定义!A:D,2,FALSE)</f>
        <v>DB100</v>
      </c>
      <c r="K5181" s="12" t="str">
        <f t="shared" si="828"/>
        <v>X2402.7</v>
      </c>
      <c r="L5181" s="13">
        <f>VLOOKUP(E5181,起始地址定义!A:D,3,FALSE)</f>
        <v>2400</v>
      </c>
      <c r="M5181" s="14">
        <f>VLOOKUP($F5181,类型描述及偏移量!$C:$H,2,FALSE)</f>
        <v>2.7</v>
      </c>
      <c r="N5181" s="14" t="str">
        <f>VLOOKUP($F5181,类型描述及偏移量!$C:$H,3,FALSE)</f>
        <v>离散</v>
      </c>
      <c r="O5181" s="14" t="str">
        <f>VLOOKUP($F5181,类型描述及偏移量!$C:$H,4,FALSE)</f>
        <v>None</v>
      </c>
      <c r="P5181" s="14" t="str">
        <f>VLOOKUP($F5181,类型描述及偏移量!$C:$H,5,FALSE)</f>
        <v>Yes</v>
      </c>
      <c r="Q5181" s="14" t="str">
        <f>VLOOKUP($F5181,类型描述及偏移量!$C:$H,6,FALSE)</f>
        <v>堵料检测</v>
      </c>
    </row>
    <row r="5182" hidden="1" spans="1:17">
      <c r="A5182" s="12" t="s">
        <v>128</v>
      </c>
      <c r="B5182" s="12" t="str">
        <f t="shared" si="821"/>
        <v>M9_M</v>
      </c>
      <c r="C5182" s="12" t="str">
        <f t="shared" si="822"/>
        <v>Blocking_EN</v>
      </c>
      <c r="D5182" s="12" t="str">
        <f t="shared" si="823"/>
        <v>BP_Motor_var</v>
      </c>
      <c r="E5182" s="13" t="str">
        <f t="shared" si="824"/>
        <v>CHPF_M9_M_BP_Motor_var</v>
      </c>
      <c r="F5182" s="14" t="str">
        <f t="shared" si="825"/>
        <v>BP_Motor_var_Blocking_EN</v>
      </c>
      <c r="G5182" s="10" t="str">
        <f t="shared" si="826"/>
        <v>CHPF_M9_M_Blocking_EN</v>
      </c>
      <c r="H5182" s="10" t="str">
        <f>VLOOKUP(基本表格!E5182,起始地址定义!A:D,4,FALSE)&amp;" "&amp;Q5182</f>
        <v>2125+P3-M3 5#双螺旋运输机A 电机控制 堵料保护使能</v>
      </c>
      <c r="I5182" s="10" t="str">
        <f t="shared" si="827"/>
        <v>DB100,X2403.0</v>
      </c>
      <c r="J5182" s="13" t="str">
        <f>VLOOKUP(E5182,起始地址定义!A:D,2,FALSE)</f>
        <v>DB100</v>
      </c>
      <c r="K5182" s="12" t="str">
        <f t="shared" si="828"/>
        <v>X2403.0</v>
      </c>
      <c r="L5182" s="13">
        <f>VLOOKUP(E5182,起始地址定义!A:D,3,FALSE)</f>
        <v>2400</v>
      </c>
      <c r="M5182" s="14">
        <f>VLOOKUP($F5182,类型描述及偏移量!$C:$H,2,FALSE)</f>
        <v>3</v>
      </c>
      <c r="N5182" s="14" t="str">
        <f>VLOOKUP($F5182,类型描述及偏移量!$C:$H,3,FALSE)</f>
        <v>离散</v>
      </c>
      <c r="O5182" s="14" t="str">
        <f>VLOOKUP($F5182,类型描述及偏移量!$C:$H,4,FALSE)</f>
        <v>None</v>
      </c>
      <c r="P5182" s="14" t="str">
        <f>VLOOKUP($F5182,类型描述及偏移量!$C:$H,5,FALSE)</f>
        <v>No</v>
      </c>
      <c r="Q5182" s="14" t="str">
        <f>VLOOKUP($F5182,类型描述及偏移量!$C:$H,6,FALSE)</f>
        <v>堵料保护使能</v>
      </c>
    </row>
    <row r="5183" hidden="1" spans="1:17">
      <c r="A5183" s="12" t="s">
        <v>128</v>
      </c>
      <c r="B5183" s="12" t="str">
        <f t="shared" si="821"/>
        <v>M9_M</v>
      </c>
      <c r="C5183" s="12" t="str">
        <f t="shared" si="822"/>
        <v>Blocking_Stop</v>
      </c>
      <c r="D5183" s="12" t="str">
        <f t="shared" si="823"/>
        <v>BP_Motor_var</v>
      </c>
      <c r="E5183" s="13" t="str">
        <f t="shared" si="824"/>
        <v>CHPF_M9_M_BP_Motor_var</v>
      </c>
      <c r="F5183" s="14" t="str">
        <f t="shared" si="825"/>
        <v>BP_Motor_var_Blocking_Stop</v>
      </c>
      <c r="G5183" s="10" t="str">
        <f t="shared" si="826"/>
        <v>CHPF_M9_M_Blocking_Stop</v>
      </c>
      <c r="H5183" s="10" t="str">
        <f>VLOOKUP(基本表格!E5183,起始地址定义!A:D,4,FALSE)&amp;" "&amp;Q5183</f>
        <v>2125+P3-M3 5#双螺旋运输机A 电机控制 堵料导致停机</v>
      </c>
      <c r="I5183" s="10" t="str">
        <f t="shared" si="827"/>
        <v>DB100,X2403.1</v>
      </c>
      <c r="J5183" s="13" t="str">
        <f>VLOOKUP(E5183,起始地址定义!A:D,2,FALSE)</f>
        <v>DB100</v>
      </c>
      <c r="K5183" s="12" t="str">
        <f t="shared" si="828"/>
        <v>X2403.1</v>
      </c>
      <c r="L5183" s="13">
        <f>VLOOKUP(E5183,起始地址定义!A:D,3,FALSE)</f>
        <v>2400</v>
      </c>
      <c r="M5183" s="14">
        <f>VLOOKUP($F5183,类型描述及偏移量!$C:$H,2,FALSE)</f>
        <v>3.1</v>
      </c>
      <c r="N5183" s="14" t="str">
        <f>VLOOKUP($F5183,类型描述及偏移量!$C:$H,3,FALSE)</f>
        <v>离散</v>
      </c>
      <c r="O5183" s="14" t="str">
        <f>VLOOKUP($F5183,类型描述及偏移量!$C:$H,4,FALSE)</f>
        <v>On</v>
      </c>
      <c r="P5183" s="14" t="str">
        <f>VLOOKUP($F5183,类型描述及偏移量!$C:$H,5,FALSE)</f>
        <v>Yes</v>
      </c>
      <c r="Q5183" s="14" t="str">
        <f>VLOOKUP($F5183,类型描述及偏移量!$C:$H,6,FALSE)</f>
        <v>堵料导致停机</v>
      </c>
    </row>
    <row r="5184" hidden="1" spans="1:17">
      <c r="A5184" s="12" t="s">
        <v>128</v>
      </c>
      <c r="B5184" s="12" t="str">
        <f t="shared" si="821"/>
        <v>M9_M</v>
      </c>
      <c r="C5184" s="12" t="str">
        <f t="shared" si="822"/>
        <v>BreakTime</v>
      </c>
      <c r="D5184" s="12" t="str">
        <f t="shared" si="823"/>
        <v>BP_Motor_var</v>
      </c>
      <c r="E5184" s="13" t="str">
        <f t="shared" si="824"/>
        <v>CHPF_M9_M_BP_Motor_var</v>
      </c>
      <c r="F5184" s="14" t="str">
        <f t="shared" si="825"/>
        <v>BP_Motor_var_BreakTime</v>
      </c>
      <c r="G5184" s="10" t="str">
        <f t="shared" si="826"/>
        <v>CHPF_M9_M_BreakTime</v>
      </c>
      <c r="H5184" s="10" t="str">
        <f>VLOOKUP(基本表格!E5184,起始地址定义!A:D,4,FALSE)&amp;" "&amp;Q5184</f>
        <v>2125+P3-M3 5#双螺旋运输机A 电机控制 断链超时时间 秒</v>
      </c>
      <c r="I5184" s="10" t="str">
        <f t="shared" si="827"/>
        <v>DB100,INT2404</v>
      </c>
      <c r="J5184" s="13" t="str">
        <f>VLOOKUP(E5184,起始地址定义!A:D,2,FALSE)</f>
        <v>DB100</v>
      </c>
      <c r="K5184" s="12" t="str">
        <f t="shared" si="828"/>
        <v>INT2404</v>
      </c>
      <c r="L5184" s="13">
        <f>VLOOKUP(E5184,起始地址定义!A:D,3,FALSE)</f>
        <v>2400</v>
      </c>
      <c r="M5184" s="14">
        <f>VLOOKUP($F5184,类型描述及偏移量!$C:$H,2,FALSE)</f>
        <v>4</v>
      </c>
      <c r="N5184" s="14" t="str">
        <f>VLOOKUP($F5184,类型描述及偏移量!$C:$H,3,FALSE)</f>
        <v>整型</v>
      </c>
      <c r="O5184" s="14" t="str">
        <f>VLOOKUP($F5184,类型描述及偏移量!$C:$H,4,FALSE)</f>
        <v>None</v>
      </c>
      <c r="P5184" s="14" t="str">
        <f>VLOOKUP($F5184,类型描述及偏移量!$C:$H,5,FALSE)</f>
        <v>No</v>
      </c>
      <c r="Q5184" s="14" t="str">
        <f>VLOOKUP($F5184,类型描述及偏移量!$C:$H,6,FALSE)</f>
        <v>断链超时时间 秒</v>
      </c>
    </row>
    <row r="5185" hidden="1" spans="1:17">
      <c r="A5185" s="12" t="s">
        <v>128</v>
      </c>
      <c r="B5185" s="12" t="str">
        <f t="shared" si="821"/>
        <v>M9_M</v>
      </c>
      <c r="C5185" s="12" t="str">
        <f t="shared" si="822"/>
        <v>BlockingTime</v>
      </c>
      <c r="D5185" s="12" t="str">
        <f t="shared" si="823"/>
        <v>BP_Motor_var</v>
      </c>
      <c r="E5185" s="13" t="str">
        <f t="shared" si="824"/>
        <v>CHPF_M9_M_BP_Motor_var</v>
      </c>
      <c r="F5185" s="14" t="str">
        <f t="shared" si="825"/>
        <v>BP_Motor_var_BlockingTime</v>
      </c>
      <c r="G5185" s="10" t="str">
        <f t="shared" si="826"/>
        <v>CHPF_M9_M_BlockingTime</v>
      </c>
      <c r="H5185" s="10" t="str">
        <f>VLOOKUP(基本表格!E5185,起始地址定义!A:D,4,FALSE)&amp;" "&amp;Q5185</f>
        <v>2125+P3-M3 5#双螺旋运输机A 电机控制 堵料检测时间 秒</v>
      </c>
      <c r="I5185" s="10" t="str">
        <f t="shared" si="827"/>
        <v>DB100,INT2406</v>
      </c>
      <c r="J5185" s="13" t="str">
        <f>VLOOKUP(E5185,起始地址定义!A:D,2,FALSE)</f>
        <v>DB100</v>
      </c>
      <c r="K5185" s="12" t="str">
        <f t="shared" si="828"/>
        <v>INT2406</v>
      </c>
      <c r="L5185" s="13">
        <f>VLOOKUP(E5185,起始地址定义!A:D,3,FALSE)</f>
        <v>2400</v>
      </c>
      <c r="M5185" s="14">
        <f>VLOOKUP($F5185,类型描述及偏移量!$C:$H,2,FALSE)</f>
        <v>6</v>
      </c>
      <c r="N5185" s="14" t="str">
        <f>VLOOKUP($F5185,类型描述及偏移量!$C:$H,3,FALSE)</f>
        <v>整型</v>
      </c>
      <c r="O5185" s="14" t="str">
        <f>VLOOKUP($F5185,类型描述及偏移量!$C:$H,4,FALSE)</f>
        <v>None</v>
      </c>
      <c r="P5185" s="14" t="str">
        <f>VLOOKUP($F5185,类型描述及偏移量!$C:$H,5,FALSE)</f>
        <v>No</v>
      </c>
      <c r="Q5185" s="14" t="str">
        <f>VLOOKUP($F5185,类型描述及偏移量!$C:$H,6,FALSE)</f>
        <v>堵料检测时间 秒</v>
      </c>
    </row>
    <row r="5186" hidden="1" spans="1:17">
      <c r="A5186" s="12" t="s">
        <v>128</v>
      </c>
      <c r="B5186" s="12" t="str">
        <f t="shared" si="821"/>
        <v>M9_M</v>
      </c>
      <c r="C5186" s="12" t="str">
        <f t="shared" si="822"/>
        <v>PullSwitch_CHK</v>
      </c>
      <c r="D5186" s="12" t="str">
        <f t="shared" si="823"/>
        <v>BP_Motor_var</v>
      </c>
      <c r="E5186" s="13" t="str">
        <f t="shared" si="824"/>
        <v>CHPF_M9_M_BP_Motor_var</v>
      </c>
      <c r="F5186" s="14" t="str">
        <f t="shared" si="825"/>
        <v>BP_Motor_var_PullSwitch_CHK</v>
      </c>
      <c r="G5186" s="10" t="str">
        <f t="shared" si="826"/>
        <v>CHPF_M9_M_PullSwitch_CHK</v>
      </c>
      <c r="H5186" s="10" t="str">
        <f>VLOOKUP(基本表格!E5186,起始地址定义!A:D,4,FALSE)&amp;" "&amp;Q5186</f>
        <v>2125+P3-M3 5#双螺旋运输机A 电机控制 拉线开关</v>
      </c>
      <c r="I5186" s="10" t="str">
        <f t="shared" si="827"/>
        <v>DB100,X2408.0</v>
      </c>
      <c r="J5186" s="13" t="str">
        <f>VLOOKUP(E5186,起始地址定义!A:D,2,FALSE)</f>
        <v>DB100</v>
      </c>
      <c r="K5186" s="12" t="str">
        <f t="shared" si="828"/>
        <v>X2408.0</v>
      </c>
      <c r="L5186" s="13">
        <f>VLOOKUP(E5186,起始地址定义!A:D,3,FALSE)</f>
        <v>2400</v>
      </c>
      <c r="M5186" s="14">
        <f>VLOOKUP($F5186,类型描述及偏移量!$C:$H,2,FALSE)</f>
        <v>8</v>
      </c>
      <c r="N5186" s="14" t="str">
        <f>VLOOKUP($F5186,类型描述及偏移量!$C:$H,3,FALSE)</f>
        <v>离散</v>
      </c>
      <c r="O5186" s="14" t="str">
        <f>VLOOKUP($F5186,类型描述及偏移量!$C:$H,4,FALSE)</f>
        <v>On</v>
      </c>
      <c r="P5186" s="14" t="str">
        <f>VLOOKUP($F5186,类型描述及偏移量!$C:$H,5,FALSE)</f>
        <v>Yes</v>
      </c>
      <c r="Q5186" s="14" t="str">
        <f>VLOOKUP($F5186,类型描述及偏移量!$C:$H,6,FALSE)</f>
        <v>拉线开关</v>
      </c>
    </row>
    <row r="5187" hidden="1" spans="1:17">
      <c r="A5187" s="12" t="s">
        <v>128</v>
      </c>
      <c r="B5187" s="12" t="str">
        <f t="shared" si="821"/>
        <v>M9_M</v>
      </c>
      <c r="C5187" s="12" t="str">
        <f t="shared" si="822"/>
        <v>LMD_ALM</v>
      </c>
      <c r="D5187" s="12" t="str">
        <f t="shared" si="823"/>
        <v>BP_Motor_var</v>
      </c>
      <c r="E5187" s="13" t="str">
        <f t="shared" si="824"/>
        <v>CHPF_M9_M_BP_Motor_var</v>
      </c>
      <c r="F5187" s="14" t="str">
        <f t="shared" si="825"/>
        <v>BP_Motor_var_LMD_ALM</v>
      </c>
      <c r="G5187" s="10" t="str">
        <f t="shared" si="826"/>
        <v>CHPF_M9_M_LMD_ALM</v>
      </c>
      <c r="H5187" s="10" t="str">
        <f>VLOOKUP(基本表格!E5187,起始地址定义!A:D,4,FALSE)&amp;" "&amp;Q5187</f>
        <v>2125+P3-M3 5#双螺旋运输机A 电机控制 左跑偏报警</v>
      </c>
      <c r="I5187" s="10" t="str">
        <f t="shared" si="827"/>
        <v>DB100,X2408.1</v>
      </c>
      <c r="J5187" s="13" t="str">
        <f>VLOOKUP(E5187,起始地址定义!A:D,2,FALSE)</f>
        <v>DB100</v>
      </c>
      <c r="K5187" s="12" t="str">
        <f t="shared" si="828"/>
        <v>X2408.1</v>
      </c>
      <c r="L5187" s="13">
        <f>VLOOKUP(E5187,起始地址定义!A:D,3,FALSE)</f>
        <v>2400</v>
      </c>
      <c r="M5187" s="14">
        <f>VLOOKUP($F5187,类型描述及偏移量!$C:$H,2,FALSE)</f>
        <v>8.1</v>
      </c>
      <c r="N5187" s="14" t="str">
        <f>VLOOKUP($F5187,类型描述及偏移量!$C:$H,3,FALSE)</f>
        <v>离散</v>
      </c>
      <c r="O5187" s="14" t="str">
        <f>VLOOKUP($F5187,类型描述及偏移量!$C:$H,4,FALSE)</f>
        <v>On</v>
      </c>
      <c r="P5187" s="14" t="str">
        <f>VLOOKUP($F5187,类型描述及偏移量!$C:$H,5,FALSE)</f>
        <v>Yes</v>
      </c>
      <c r="Q5187" s="14" t="str">
        <f>VLOOKUP($F5187,类型描述及偏移量!$C:$H,6,FALSE)</f>
        <v>左跑偏报警</v>
      </c>
    </row>
    <row r="5188" hidden="1" spans="1:17">
      <c r="A5188" s="12" t="s">
        <v>128</v>
      </c>
      <c r="B5188" s="12" t="str">
        <f t="shared" si="821"/>
        <v>M9_M</v>
      </c>
      <c r="C5188" s="12" t="str">
        <f t="shared" si="822"/>
        <v>LMD_CHK_1</v>
      </c>
      <c r="D5188" s="12" t="str">
        <f t="shared" si="823"/>
        <v>BP_Motor_var</v>
      </c>
      <c r="E5188" s="13" t="str">
        <f t="shared" si="824"/>
        <v>CHPF_M9_M_BP_Motor_var</v>
      </c>
      <c r="F5188" s="14" t="str">
        <f t="shared" si="825"/>
        <v>BP_Motor_var_LMD_CHK_1</v>
      </c>
      <c r="G5188" s="10" t="str">
        <f t="shared" si="826"/>
        <v>CHPF_M9_M_LMD_CHK_1</v>
      </c>
      <c r="H5188" s="10" t="str">
        <f>VLOOKUP(基本表格!E5188,起始地址定义!A:D,4,FALSE)&amp;" "&amp;Q5188</f>
        <v>2125+P3-M3 5#双螺旋运输机A 电机控制 左跑偏1检测</v>
      </c>
      <c r="I5188" s="10" t="str">
        <f t="shared" si="827"/>
        <v>DB100,X2408.2</v>
      </c>
      <c r="J5188" s="13" t="str">
        <f>VLOOKUP(E5188,起始地址定义!A:D,2,FALSE)</f>
        <v>DB100</v>
      </c>
      <c r="K5188" s="12" t="str">
        <f t="shared" si="828"/>
        <v>X2408.2</v>
      </c>
      <c r="L5188" s="13">
        <f>VLOOKUP(E5188,起始地址定义!A:D,3,FALSE)</f>
        <v>2400</v>
      </c>
      <c r="M5188" s="14">
        <f>VLOOKUP($F5188,类型描述及偏移量!$C:$H,2,FALSE)</f>
        <v>8.2</v>
      </c>
      <c r="N5188" s="14" t="str">
        <f>VLOOKUP($F5188,类型描述及偏移量!$C:$H,3,FALSE)</f>
        <v>离散</v>
      </c>
      <c r="O5188" s="14" t="str">
        <f>VLOOKUP($F5188,类型描述及偏移量!$C:$H,4,FALSE)</f>
        <v>None</v>
      </c>
      <c r="P5188" s="14" t="str">
        <f>VLOOKUP($F5188,类型描述及偏移量!$C:$H,5,FALSE)</f>
        <v>Yes</v>
      </c>
      <c r="Q5188" s="14" t="str">
        <f>VLOOKUP($F5188,类型描述及偏移量!$C:$H,6,FALSE)</f>
        <v>左跑偏1检测</v>
      </c>
    </row>
    <row r="5189" hidden="1" spans="1:17">
      <c r="A5189" s="12" t="s">
        <v>128</v>
      </c>
      <c r="B5189" s="12" t="str">
        <f t="shared" si="821"/>
        <v>M9_M</v>
      </c>
      <c r="C5189" s="12" t="str">
        <f t="shared" si="822"/>
        <v>LMD_EN</v>
      </c>
      <c r="D5189" s="12" t="str">
        <f t="shared" si="823"/>
        <v>BP_Motor_var</v>
      </c>
      <c r="E5189" s="13" t="str">
        <f t="shared" si="824"/>
        <v>CHPF_M9_M_BP_Motor_var</v>
      </c>
      <c r="F5189" s="14" t="str">
        <f t="shared" si="825"/>
        <v>BP_Motor_var_LMD_EN</v>
      </c>
      <c r="G5189" s="10" t="str">
        <f t="shared" si="826"/>
        <v>CHPF_M9_M_LMD_EN</v>
      </c>
      <c r="H5189" s="10" t="str">
        <f>VLOOKUP(基本表格!E5189,起始地址定义!A:D,4,FALSE)&amp;" "&amp;Q5189</f>
        <v>2125+P3-M3 5#双螺旋运输机A 电机控制 左跑偏保护使能</v>
      </c>
      <c r="I5189" s="10" t="str">
        <f t="shared" si="827"/>
        <v>DB100,X2408.3</v>
      </c>
      <c r="J5189" s="13" t="str">
        <f>VLOOKUP(E5189,起始地址定义!A:D,2,FALSE)</f>
        <v>DB100</v>
      </c>
      <c r="K5189" s="12" t="str">
        <f t="shared" si="828"/>
        <v>X2408.3</v>
      </c>
      <c r="L5189" s="13">
        <f>VLOOKUP(E5189,起始地址定义!A:D,3,FALSE)</f>
        <v>2400</v>
      </c>
      <c r="M5189" s="14">
        <f>VLOOKUP($F5189,类型描述及偏移量!$C:$H,2,FALSE)</f>
        <v>8.3</v>
      </c>
      <c r="N5189" s="14" t="str">
        <f>VLOOKUP($F5189,类型描述及偏移量!$C:$H,3,FALSE)</f>
        <v>离散</v>
      </c>
      <c r="O5189" s="14" t="str">
        <f>VLOOKUP($F5189,类型描述及偏移量!$C:$H,4,FALSE)</f>
        <v>None</v>
      </c>
      <c r="P5189" s="14" t="str">
        <f>VLOOKUP($F5189,类型描述及偏移量!$C:$H,5,FALSE)</f>
        <v>No</v>
      </c>
      <c r="Q5189" s="14" t="str">
        <f>VLOOKUP($F5189,类型描述及偏移量!$C:$H,6,FALSE)</f>
        <v>左跑偏保护使能</v>
      </c>
    </row>
    <row r="5190" hidden="1" spans="1:17">
      <c r="A5190" s="12" t="s">
        <v>128</v>
      </c>
      <c r="B5190" s="12" t="str">
        <f t="shared" si="821"/>
        <v>M9_M</v>
      </c>
      <c r="C5190" s="12" t="str">
        <f t="shared" si="822"/>
        <v>LMD_Stop</v>
      </c>
      <c r="D5190" s="12" t="str">
        <f t="shared" si="823"/>
        <v>BP_Motor_var</v>
      </c>
      <c r="E5190" s="13" t="str">
        <f t="shared" si="824"/>
        <v>CHPF_M9_M_BP_Motor_var</v>
      </c>
      <c r="F5190" s="14" t="str">
        <f t="shared" si="825"/>
        <v>BP_Motor_var_LMD_Stop</v>
      </c>
      <c r="G5190" s="10" t="str">
        <f t="shared" si="826"/>
        <v>CHPF_M9_M_LMD_Stop</v>
      </c>
      <c r="H5190" s="10" t="str">
        <f>VLOOKUP(基本表格!E5190,起始地址定义!A:D,4,FALSE)&amp;" "&amp;Q5190</f>
        <v>2125+P3-M3 5#双螺旋运输机A 电机控制 左跑偏导致停机</v>
      </c>
      <c r="I5190" s="10" t="str">
        <f t="shared" si="827"/>
        <v>DB100,X2408.4</v>
      </c>
      <c r="J5190" s="13" t="str">
        <f>VLOOKUP(E5190,起始地址定义!A:D,2,FALSE)</f>
        <v>DB100</v>
      </c>
      <c r="K5190" s="12" t="str">
        <f t="shared" si="828"/>
        <v>X2408.4</v>
      </c>
      <c r="L5190" s="13">
        <f>VLOOKUP(E5190,起始地址定义!A:D,3,FALSE)</f>
        <v>2400</v>
      </c>
      <c r="M5190" s="14">
        <f>VLOOKUP($F5190,类型描述及偏移量!$C:$H,2,FALSE)</f>
        <v>8.4</v>
      </c>
      <c r="N5190" s="14" t="str">
        <f>VLOOKUP($F5190,类型描述及偏移量!$C:$H,3,FALSE)</f>
        <v>离散</v>
      </c>
      <c r="O5190" s="14" t="str">
        <f>VLOOKUP($F5190,类型描述及偏移量!$C:$H,4,FALSE)</f>
        <v>On</v>
      </c>
      <c r="P5190" s="14" t="str">
        <f>VLOOKUP($F5190,类型描述及偏移量!$C:$H,5,FALSE)</f>
        <v>Yes</v>
      </c>
      <c r="Q5190" s="14" t="str">
        <f>VLOOKUP($F5190,类型描述及偏移量!$C:$H,6,FALSE)</f>
        <v>左跑偏导致停机</v>
      </c>
    </row>
    <row r="5191" hidden="1" spans="1:17">
      <c r="A5191" s="12" t="s">
        <v>128</v>
      </c>
      <c r="B5191" s="12" t="str">
        <f t="shared" si="821"/>
        <v>M9_M</v>
      </c>
      <c r="C5191" s="12" t="str">
        <f t="shared" si="822"/>
        <v>LMD_Time</v>
      </c>
      <c r="D5191" s="12" t="str">
        <f t="shared" si="823"/>
        <v>BP_Motor_var</v>
      </c>
      <c r="E5191" s="13" t="str">
        <f t="shared" si="824"/>
        <v>CHPF_M9_M_BP_Motor_var</v>
      </c>
      <c r="F5191" s="14" t="str">
        <f t="shared" si="825"/>
        <v>BP_Motor_var_LMD_Time</v>
      </c>
      <c r="G5191" s="10" t="str">
        <f t="shared" si="826"/>
        <v>CHPF_M9_M_LMD_Time</v>
      </c>
      <c r="H5191" s="10" t="str">
        <f>VLOOKUP(基本表格!E5191,起始地址定义!A:D,4,FALSE)&amp;" "&amp;Q5191</f>
        <v>2125+P3-M3 5#双螺旋运输机A 电机控制 左跑偏检测时间</v>
      </c>
      <c r="I5191" s="10" t="str">
        <f t="shared" si="827"/>
        <v>DB100,INT2410</v>
      </c>
      <c r="J5191" s="13" t="str">
        <f>VLOOKUP(E5191,起始地址定义!A:D,2,FALSE)</f>
        <v>DB100</v>
      </c>
      <c r="K5191" s="12" t="str">
        <f t="shared" si="828"/>
        <v>INT2410</v>
      </c>
      <c r="L5191" s="13">
        <f>VLOOKUP(E5191,起始地址定义!A:D,3,FALSE)</f>
        <v>2400</v>
      </c>
      <c r="M5191" s="14">
        <f>VLOOKUP($F5191,类型描述及偏移量!$C:$H,2,FALSE)</f>
        <v>10</v>
      </c>
      <c r="N5191" s="14" t="str">
        <f>VLOOKUP($F5191,类型描述及偏移量!$C:$H,3,FALSE)</f>
        <v>整型</v>
      </c>
      <c r="O5191" s="14" t="str">
        <f>VLOOKUP($F5191,类型描述及偏移量!$C:$H,4,FALSE)</f>
        <v>None</v>
      </c>
      <c r="P5191" s="14" t="str">
        <f>VLOOKUP($F5191,类型描述及偏移量!$C:$H,5,FALSE)</f>
        <v>No</v>
      </c>
      <c r="Q5191" s="14" t="str">
        <f>VLOOKUP($F5191,类型描述及偏移量!$C:$H,6,FALSE)</f>
        <v>左跑偏检测时间</v>
      </c>
    </row>
    <row r="5192" hidden="1" spans="1:17">
      <c r="A5192" s="12" t="s">
        <v>128</v>
      </c>
      <c r="B5192" s="12" t="str">
        <f t="shared" si="821"/>
        <v>M9_M</v>
      </c>
      <c r="C5192" s="12" t="str">
        <f t="shared" si="822"/>
        <v>RMD_ALM</v>
      </c>
      <c r="D5192" s="12" t="str">
        <f t="shared" si="823"/>
        <v>BP_Motor_var</v>
      </c>
      <c r="E5192" s="13" t="str">
        <f t="shared" si="824"/>
        <v>CHPF_M9_M_BP_Motor_var</v>
      </c>
      <c r="F5192" s="14" t="str">
        <f t="shared" si="825"/>
        <v>BP_Motor_var_RMD_ALM</v>
      </c>
      <c r="G5192" s="10" t="str">
        <f t="shared" si="826"/>
        <v>CHPF_M9_M_RMD_ALM</v>
      </c>
      <c r="H5192" s="10" t="str">
        <f>VLOOKUP(基本表格!E5192,起始地址定义!A:D,4,FALSE)&amp;" "&amp;Q5192</f>
        <v>2125+P3-M3 5#双螺旋运输机A 电机控制 右 跑偏报警</v>
      </c>
      <c r="I5192" s="10" t="str">
        <f t="shared" si="827"/>
        <v>DB100,X2412.0</v>
      </c>
      <c r="J5192" s="13" t="str">
        <f>VLOOKUP(E5192,起始地址定义!A:D,2,FALSE)</f>
        <v>DB100</v>
      </c>
      <c r="K5192" s="12" t="str">
        <f t="shared" si="828"/>
        <v>X2412.0</v>
      </c>
      <c r="L5192" s="13">
        <f>VLOOKUP(E5192,起始地址定义!A:D,3,FALSE)</f>
        <v>2400</v>
      </c>
      <c r="M5192" s="14">
        <f>VLOOKUP($F5192,类型描述及偏移量!$C:$H,2,FALSE)</f>
        <v>12</v>
      </c>
      <c r="N5192" s="14" t="str">
        <f>VLOOKUP($F5192,类型描述及偏移量!$C:$H,3,FALSE)</f>
        <v>离散</v>
      </c>
      <c r="O5192" s="14" t="str">
        <f>VLOOKUP($F5192,类型描述及偏移量!$C:$H,4,FALSE)</f>
        <v>On</v>
      </c>
      <c r="P5192" s="14" t="str">
        <f>VLOOKUP($F5192,类型描述及偏移量!$C:$H,5,FALSE)</f>
        <v>Yes</v>
      </c>
      <c r="Q5192" s="14" t="str">
        <f>VLOOKUP($F5192,类型描述及偏移量!$C:$H,6,FALSE)</f>
        <v>右 跑偏报警</v>
      </c>
    </row>
    <row r="5193" hidden="1" spans="1:17">
      <c r="A5193" s="12" t="s">
        <v>128</v>
      </c>
      <c r="B5193" s="12" t="str">
        <f t="shared" si="821"/>
        <v>M9_M</v>
      </c>
      <c r="C5193" s="12" t="str">
        <f t="shared" si="822"/>
        <v>RMD_CHK_1</v>
      </c>
      <c r="D5193" s="12" t="str">
        <f t="shared" si="823"/>
        <v>BP_Motor_var</v>
      </c>
      <c r="E5193" s="13" t="str">
        <f t="shared" si="824"/>
        <v>CHPF_M9_M_BP_Motor_var</v>
      </c>
      <c r="F5193" s="14" t="str">
        <f t="shared" si="825"/>
        <v>BP_Motor_var_RMD_CHK_1</v>
      </c>
      <c r="G5193" s="10" t="str">
        <f t="shared" si="826"/>
        <v>CHPF_M9_M_RMD_CHK_1</v>
      </c>
      <c r="H5193" s="10" t="str">
        <f>VLOOKUP(基本表格!E5193,起始地址定义!A:D,4,FALSE)&amp;" "&amp;Q5193</f>
        <v>2125+P3-M3 5#双螺旋运输机A 电机控制 右跑偏1检测</v>
      </c>
      <c r="I5193" s="10" t="str">
        <f t="shared" si="827"/>
        <v>DB100,X2412.1</v>
      </c>
      <c r="J5193" s="13" t="str">
        <f>VLOOKUP(E5193,起始地址定义!A:D,2,FALSE)</f>
        <v>DB100</v>
      </c>
      <c r="K5193" s="12" t="str">
        <f t="shared" si="828"/>
        <v>X2412.1</v>
      </c>
      <c r="L5193" s="13">
        <f>VLOOKUP(E5193,起始地址定义!A:D,3,FALSE)</f>
        <v>2400</v>
      </c>
      <c r="M5193" s="14">
        <f>VLOOKUP($F5193,类型描述及偏移量!$C:$H,2,FALSE)</f>
        <v>12.1</v>
      </c>
      <c r="N5193" s="14" t="str">
        <f>VLOOKUP($F5193,类型描述及偏移量!$C:$H,3,FALSE)</f>
        <v>离散</v>
      </c>
      <c r="O5193" s="14" t="str">
        <f>VLOOKUP($F5193,类型描述及偏移量!$C:$H,4,FALSE)</f>
        <v>None</v>
      </c>
      <c r="P5193" s="14" t="str">
        <f>VLOOKUP($F5193,类型描述及偏移量!$C:$H,5,FALSE)</f>
        <v>Yes</v>
      </c>
      <c r="Q5193" s="14" t="str">
        <f>VLOOKUP($F5193,类型描述及偏移量!$C:$H,6,FALSE)</f>
        <v>右跑偏1检测</v>
      </c>
    </row>
    <row r="5194" hidden="1" spans="1:17">
      <c r="A5194" s="12" t="s">
        <v>128</v>
      </c>
      <c r="B5194" s="12" t="str">
        <f t="shared" si="821"/>
        <v>M9_M</v>
      </c>
      <c r="C5194" s="12" t="str">
        <f t="shared" si="822"/>
        <v>RMD_EN</v>
      </c>
      <c r="D5194" s="12" t="str">
        <f t="shared" si="823"/>
        <v>BP_Motor_var</v>
      </c>
      <c r="E5194" s="13" t="str">
        <f t="shared" si="824"/>
        <v>CHPF_M9_M_BP_Motor_var</v>
      </c>
      <c r="F5194" s="14" t="str">
        <f t="shared" si="825"/>
        <v>BP_Motor_var_RMD_EN</v>
      </c>
      <c r="G5194" s="10" t="str">
        <f t="shared" si="826"/>
        <v>CHPF_M9_M_RMD_EN</v>
      </c>
      <c r="H5194" s="10" t="str">
        <f>VLOOKUP(基本表格!E5194,起始地址定义!A:D,4,FALSE)&amp;" "&amp;Q5194</f>
        <v>2125+P3-M3 5#双螺旋运输机A 电机控制 右跑偏保护使能</v>
      </c>
      <c r="I5194" s="10" t="str">
        <f t="shared" si="827"/>
        <v>DB100,X2412.2</v>
      </c>
      <c r="J5194" s="13" t="str">
        <f>VLOOKUP(E5194,起始地址定义!A:D,2,FALSE)</f>
        <v>DB100</v>
      </c>
      <c r="K5194" s="12" t="str">
        <f t="shared" si="828"/>
        <v>X2412.2</v>
      </c>
      <c r="L5194" s="13">
        <f>VLOOKUP(E5194,起始地址定义!A:D,3,FALSE)</f>
        <v>2400</v>
      </c>
      <c r="M5194" s="14">
        <f>VLOOKUP($F5194,类型描述及偏移量!$C:$H,2,FALSE)</f>
        <v>12.2</v>
      </c>
      <c r="N5194" s="14" t="str">
        <f>VLOOKUP($F5194,类型描述及偏移量!$C:$H,3,FALSE)</f>
        <v>离散</v>
      </c>
      <c r="O5194" s="14" t="str">
        <f>VLOOKUP($F5194,类型描述及偏移量!$C:$H,4,FALSE)</f>
        <v>None</v>
      </c>
      <c r="P5194" s="14" t="str">
        <f>VLOOKUP($F5194,类型描述及偏移量!$C:$H,5,FALSE)</f>
        <v>No</v>
      </c>
      <c r="Q5194" s="14" t="str">
        <f>VLOOKUP($F5194,类型描述及偏移量!$C:$H,6,FALSE)</f>
        <v>右跑偏保护使能</v>
      </c>
    </row>
    <row r="5195" hidden="1" spans="1:17">
      <c r="A5195" s="12" t="s">
        <v>128</v>
      </c>
      <c r="B5195" s="12" t="str">
        <f t="shared" si="821"/>
        <v>M9_M</v>
      </c>
      <c r="C5195" s="12" t="str">
        <f t="shared" si="822"/>
        <v>RMD_Stop</v>
      </c>
      <c r="D5195" s="12" t="str">
        <f t="shared" si="823"/>
        <v>BP_Motor_var</v>
      </c>
      <c r="E5195" s="13" t="str">
        <f t="shared" si="824"/>
        <v>CHPF_M9_M_BP_Motor_var</v>
      </c>
      <c r="F5195" s="14" t="str">
        <f t="shared" si="825"/>
        <v>BP_Motor_var_RMD_Stop</v>
      </c>
      <c r="G5195" s="10" t="str">
        <f t="shared" si="826"/>
        <v>CHPF_M9_M_RMD_Stop</v>
      </c>
      <c r="H5195" s="10" t="str">
        <f>VLOOKUP(基本表格!E5195,起始地址定义!A:D,4,FALSE)&amp;" "&amp;Q5195</f>
        <v>2125+P3-M3 5#双螺旋运输机A 电机控制 右跑偏导致停机</v>
      </c>
      <c r="I5195" s="10" t="str">
        <f t="shared" si="827"/>
        <v>DB100,X2412.3</v>
      </c>
      <c r="J5195" s="13" t="str">
        <f>VLOOKUP(E5195,起始地址定义!A:D,2,FALSE)</f>
        <v>DB100</v>
      </c>
      <c r="K5195" s="12" t="str">
        <f t="shared" si="828"/>
        <v>X2412.3</v>
      </c>
      <c r="L5195" s="13">
        <f>VLOOKUP(E5195,起始地址定义!A:D,3,FALSE)</f>
        <v>2400</v>
      </c>
      <c r="M5195" s="14">
        <f>VLOOKUP($F5195,类型描述及偏移量!$C:$H,2,FALSE)</f>
        <v>12.3</v>
      </c>
      <c r="N5195" s="14" t="str">
        <f>VLOOKUP($F5195,类型描述及偏移量!$C:$H,3,FALSE)</f>
        <v>离散</v>
      </c>
      <c r="O5195" s="14" t="str">
        <f>VLOOKUP($F5195,类型描述及偏移量!$C:$H,4,FALSE)</f>
        <v>On</v>
      </c>
      <c r="P5195" s="14" t="str">
        <f>VLOOKUP($F5195,类型描述及偏移量!$C:$H,5,FALSE)</f>
        <v>Yes</v>
      </c>
      <c r="Q5195" s="14" t="str">
        <f>VLOOKUP($F5195,类型描述及偏移量!$C:$H,6,FALSE)</f>
        <v>右跑偏导致停机</v>
      </c>
    </row>
    <row r="5196" hidden="1" spans="1:17">
      <c r="A5196" s="12" t="s">
        <v>128</v>
      </c>
      <c r="B5196" s="12" t="str">
        <f t="shared" si="821"/>
        <v>M9_M</v>
      </c>
      <c r="C5196" s="12" t="str">
        <f t="shared" si="822"/>
        <v>RMD_Time</v>
      </c>
      <c r="D5196" s="12" t="str">
        <f t="shared" si="823"/>
        <v>BP_Motor_var</v>
      </c>
      <c r="E5196" s="13" t="str">
        <f t="shared" si="824"/>
        <v>CHPF_M9_M_BP_Motor_var</v>
      </c>
      <c r="F5196" s="14" t="str">
        <f t="shared" si="825"/>
        <v>BP_Motor_var_RMD_Time</v>
      </c>
      <c r="G5196" s="10" t="str">
        <f t="shared" si="826"/>
        <v>CHPF_M9_M_RMD_Time</v>
      </c>
      <c r="H5196" s="10" t="str">
        <f>VLOOKUP(基本表格!E5196,起始地址定义!A:D,4,FALSE)&amp;" "&amp;Q5196</f>
        <v>2125+P3-M3 5#双螺旋运输机A 电机控制 右跑偏检测时间</v>
      </c>
      <c r="I5196" s="10" t="str">
        <f t="shared" si="827"/>
        <v>DB100,INT2414</v>
      </c>
      <c r="J5196" s="13" t="str">
        <f>VLOOKUP(E5196,起始地址定义!A:D,2,FALSE)</f>
        <v>DB100</v>
      </c>
      <c r="K5196" s="12" t="str">
        <f t="shared" si="828"/>
        <v>INT2414</v>
      </c>
      <c r="L5196" s="13">
        <f>VLOOKUP(E5196,起始地址定义!A:D,3,FALSE)</f>
        <v>2400</v>
      </c>
      <c r="M5196" s="14">
        <f>VLOOKUP($F5196,类型描述及偏移量!$C:$H,2,FALSE)</f>
        <v>14</v>
      </c>
      <c r="N5196" s="14" t="str">
        <f>VLOOKUP($F5196,类型描述及偏移量!$C:$H,3,FALSE)</f>
        <v>整型</v>
      </c>
      <c r="O5196" s="14" t="str">
        <f>VLOOKUP($F5196,类型描述及偏移量!$C:$H,4,FALSE)</f>
        <v>None</v>
      </c>
      <c r="P5196" s="14" t="str">
        <f>VLOOKUP($F5196,类型描述及偏移量!$C:$H,5,FALSE)</f>
        <v>No</v>
      </c>
      <c r="Q5196" s="14" t="str">
        <f>VLOOKUP($F5196,类型描述及偏移量!$C:$H,6,FALSE)</f>
        <v>右跑偏检测时间</v>
      </c>
    </row>
    <row r="5197" hidden="1" spans="1:17">
      <c r="A5197" s="12" t="s">
        <v>128</v>
      </c>
      <c r="B5197" s="12" t="str">
        <f t="shared" si="821"/>
        <v>M9_M</v>
      </c>
      <c r="C5197" s="12" t="str">
        <f t="shared" si="822"/>
        <v>Motor_Delta</v>
      </c>
      <c r="D5197" s="12" t="str">
        <f t="shared" si="823"/>
        <v>BP_Motor_var</v>
      </c>
      <c r="E5197" s="13" t="str">
        <f t="shared" si="824"/>
        <v>CHPF_M9_M_BP_Motor_var</v>
      </c>
      <c r="F5197" s="14" t="str">
        <f t="shared" si="825"/>
        <v>BP_Motor_var_Motor_Delta</v>
      </c>
      <c r="G5197" s="10" t="str">
        <f t="shared" si="826"/>
        <v>CHPF_M9_M_Motor_Delta</v>
      </c>
      <c r="H5197" s="10" t="str">
        <f>VLOOKUP(基本表格!E5197,起始地址定义!A:D,4,FALSE)&amp;" "&amp;Q5197</f>
        <v>2125+P3-M3 5#双螺旋运输机A 电机控制 三角型</v>
      </c>
      <c r="I5197" s="10" t="str">
        <f t="shared" si="827"/>
        <v>DB100,X2416.0</v>
      </c>
      <c r="J5197" s="13" t="str">
        <f>VLOOKUP(E5197,起始地址定义!A:D,2,FALSE)</f>
        <v>DB100</v>
      </c>
      <c r="K5197" s="12" t="str">
        <f t="shared" si="828"/>
        <v>X2416.0</v>
      </c>
      <c r="L5197" s="13">
        <f>VLOOKUP(E5197,起始地址定义!A:D,3,FALSE)</f>
        <v>2400</v>
      </c>
      <c r="M5197" s="14">
        <f>VLOOKUP($F5197,类型描述及偏移量!$C:$H,2,FALSE)</f>
        <v>16</v>
      </c>
      <c r="N5197" s="14" t="str">
        <f>VLOOKUP($F5197,类型描述及偏移量!$C:$H,3,FALSE)</f>
        <v>离散</v>
      </c>
      <c r="O5197" s="14" t="str">
        <f>VLOOKUP($F5197,类型描述及偏移量!$C:$H,4,FALSE)</f>
        <v>None</v>
      </c>
      <c r="P5197" s="14" t="str">
        <f>VLOOKUP($F5197,类型描述及偏移量!$C:$H,5,FALSE)</f>
        <v>Yes</v>
      </c>
      <c r="Q5197" s="14" t="str">
        <f>VLOOKUP($F5197,类型描述及偏移量!$C:$H,6,FALSE)</f>
        <v>三角型</v>
      </c>
    </row>
    <row r="5198" hidden="1" spans="1:17">
      <c r="A5198" s="12" t="s">
        <v>128</v>
      </c>
      <c r="B5198" s="12" t="str">
        <f t="shared" si="821"/>
        <v>M9_M</v>
      </c>
      <c r="C5198" s="12" t="str">
        <f t="shared" si="822"/>
        <v>Motor_Wye</v>
      </c>
      <c r="D5198" s="12" t="str">
        <f t="shared" si="823"/>
        <v>BP_Motor_var</v>
      </c>
      <c r="E5198" s="13" t="str">
        <f t="shared" si="824"/>
        <v>CHPF_M9_M_BP_Motor_var</v>
      </c>
      <c r="F5198" s="14" t="str">
        <f t="shared" si="825"/>
        <v>BP_Motor_var_Motor_Wye</v>
      </c>
      <c r="G5198" s="10" t="str">
        <f t="shared" si="826"/>
        <v>CHPF_M9_M_Motor_Wye</v>
      </c>
      <c r="H5198" s="10" t="str">
        <f>VLOOKUP(基本表格!E5198,起始地址定义!A:D,4,FALSE)&amp;" "&amp;Q5198</f>
        <v>2125+P3-M3 5#双螺旋运输机A 电机控制 星型</v>
      </c>
      <c r="I5198" s="10" t="str">
        <f t="shared" si="827"/>
        <v>DB100,X2416.1</v>
      </c>
      <c r="J5198" s="13" t="str">
        <f>VLOOKUP(E5198,起始地址定义!A:D,2,FALSE)</f>
        <v>DB100</v>
      </c>
      <c r="K5198" s="12" t="str">
        <f t="shared" si="828"/>
        <v>X2416.1</v>
      </c>
      <c r="L5198" s="13">
        <f>VLOOKUP(E5198,起始地址定义!A:D,3,FALSE)</f>
        <v>2400</v>
      </c>
      <c r="M5198" s="14">
        <f>VLOOKUP($F5198,类型描述及偏移量!$C:$H,2,FALSE)</f>
        <v>16.1</v>
      </c>
      <c r="N5198" s="14" t="str">
        <f>VLOOKUP($F5198,类型描述及偏移量!$C:$H,3,FALSE)</f>
        <v>离散</v>
      </c>
      <c r="O5198" s="14" t="str">
        <f>VLOOKUP($F5198,类型描述及偏移量!$C:$H,4,FALSE)</f>
        <v>None</v>
      </c>
      <c r="P5198" s="14" t="str">
        <f>VLOOKUP($F5198,类型描述及偏移量!$C:$H,5,FALSE)</f>
        <v>Yes</v>
      </c>
      <c r="Q5198" s="14" t="str">
        <f>VLOOKUP($F5198,类型描述及偏移量!$C:$H,6,FALSE)</f>
        <v>星型</v>
      </c>
    </row>
    <row r="5199" hidden="1" spans="1:17">
      <c r="A5199" s="12" t="s">
        <v>128</v>
      </c>
      <c r="B5199" s="12" t="str">
        <f t="shared" si="821"/>
        <v>M9_M</v>
      </c>
      <c r="C5199" s="12" t="str">
        <f t="shared" si="822"/>
        <v>MSD</v>
      </c>
      <c r="D5199" s="12" t="str">
        <f t="shared" si="823"/>
        <v>BP_Motor_var</v>
      </c>
      <c r="E5199" s="13" t="str">
        <f t="shared" si="824"/>
        <v>CHPF_M9_M_BP_Motor_var</v>
      </c>
      <c r="F5199" s="14" t="str">
        <f t="shared" si="825"/>
        <v>BP_Motor_var_MSD</v>
      </c>
      <c r="G5199" s="10" t="str">
        <f t="shared" si="826"/>
        <v>CHPF_M9_M_MSD</v>
      </c>
      <c r="H5199" s="10" t="str">
        <f>VLOOKUP(基本表格!E5199,起始地址定义!A:D,4,FALSE)&amp;" "&amp;Q5199</f>
        <v>2125+P3-M3 5#双螺旋运输机A 电机控制 维修开关</v>
      </c>
      <c r="I5199" s="10" t="str">
        <f t="shared" si="827"/>
        <v>DB100,X2416.2</v>
      </c>
      <c r="J5199" s="13" t="str">
        <f>VLOOKUP(E5199,起始地址定义!A:D,2,FALSE)</f>
        <v>DB100</v>
      </c>
      <c r="K5199" s="12" t="str">
        <f t="shared" si="828"/>
        <v>X2416.2</v>
      </c>
      <c r="L5199" s="13">
        <f>VLOOKUP(E5199,起始地址定义!A:D,3,FALSE)</f>
        <v>2400</v>
      </c>
      <c r="M5199" s="14">
        <f>VLOOKUP($F5199,类型描述及偏移量!$C:$H,2,FALSE)</f>
        <v>16.2</v>
      </c>
      <c r="N5199" s="14" t="str">
        <f>VLOOKUP($F5199,类型描述及偏移量!$C:$H,3,FALSE)</f>
        <v>离散</v>
      </c>
      <c r="O5199" s="14" t="str">
        <f>VLOOKUP($F5199,类型描述及偏移量!$C:$H,4,FALSE)</f>
        <v>On</v>
      </c>
      <c r="P5199" s="14" t="str">
        <f>VLOOKUP($F5199,类型描述及偏移量!$C:$H,5,FALSE)</f>
        <v>Yes</v>
      </c>
      <c r="Q5199" s="14" t="str">
        <f>VLOOKUP($F5199,类型描述及偏移量!$C:$H,6,FALSE)</f>
        <v>维修开关</v>
      </c>
    </row>
    <row r="5200" hidden="1" spans="1:17">
      <c r="A5200" s="12" t="s">
        <v>128</v>
      </c>
      <c r="B5200" s="12" t="str">
        <f t="shared" si="821"/>
        <v>M9_M</v>
      </c>
      <c r="C5200" s="12" t="str">
        <f t="shared" si="822"/>
        <v>LMD_CHK_2</v>
      </c>
      <c r="D5200" s="12" t="str">
        <f t="shared" si="823"/>
        <v>BP_Motor_var</v>
      </c>
      <c r="E5200" s="13" t="str">
        <f t="shared" si="824"/>
        <v>CHPF_M9_M_BP_Motor_var</v>
      </c>
      <c r="F5200" s="14" t="str">
        <f t="shared" si="825"/>
        <v>BP_Motor_var_LMD_CHK_2</v>
      </c>
      <c r="G5200" s="10" t="str">
        <f t="shared" si="826"/>
        <v>CHPF_M9_M_LMD_CHK_2</v>
      </c>
      <c r="H5200" s="10" t="str">
        <f>VLOOKUP(基本表格!E5200,起始地址定义!A:D,4,FALSE)&amp;" "&amp;Q5200</f>
        <v>2125+P3-M3 5#双螺旋运输机A 电机控制 左跑偏2检测</v>
      </c>
      <c r="I5200" s="10" t="str">
        <f t="shared" si="827"/>
        <v>DB100,X2416.3</v>
      </c>
      <c r="J5200" s="13" t="str">
        <f>VLOOKUP(E5200,起始地址定义!A:D,2,FALSE)</f>
        <v>DB100</v>
      </c>
      <c r="K5200" s="12" t="str">
        <f t="shared" si="828"/>
        <v>X2416.3</v>
      </c>
      <c r="L5200" s="13">
        <f>VLOOKUP(E5200,起始地址定义!A:D,3,FALSE)</f>
        <v>2400</v>
      </c>
      <c r="M5200" s="14">
        <f>VLOOKUP($F5200,类型描述及偏移量!$C:$H,2,FALSE)</f>
        <v>16.3</v>
      </c>
      <c r="N5200" s="14" t="str">
        <f>VLOOKUP($F5200,类型描述及偏移量!$C:$H,3,FALSE)</f>
        <v>离散</v>
      </c>
      <c r="O5200" s="14" t="str">
        <f>VLOOKUP($F5200,类型描述及偏移量!$C:$H,4,FALSE)</f>
        <v>None</v>
      </c>
      <c r="P5200" s="14" t="str">
        <f>VLOOKUP($F5200,类型描述及偏移量!$C:$H,5,FALSE)</f>
        <v>Yes</v>
      </c>
      <c r="Q5200" s="14" t="str">
        <f>VLOOKUP($F5200,类型描述及偏移量!$C:$H,6,FALSE)</f>
        <v>左跑偏2检测</v>
      </c>
    </row>
    <row r="5201" hidden="1" spans="1:17">
      <c r="A5201" s="12" t="s">
        <v>128</v>
      </c>
      <c r="B5201" s="12" t="str">
        <f t="shared" si="821"/>
        <v>M9_M</v>
      </c>
      <c r="C5201" s="12" t="str">
        <f t="shared" si="822"/>
        <v>RMD_CHK_2</v>
      </c>
      <c r="D5201" s="12" t="str">
        <f t="shared" si="823"/>
        <v>BP_Motor_var</v>
      </c>
      <c r="E5201" s="13" t="str">
        <f t="shared" si="824"/>
        <v>CHPF_M9_M_BP_Motor_var</v>
      </c>
      <c r="F5201" s="14" t="str">
        <f t="shared" si="825"/>
        <v>BP_Motor_var_RMD_CHK_2</v>
      </c>
      <c r="G5201" s="10" t="str">
        <f t="shared" si="826"/>
        <v>CHPF_M9_M_RMD_CHK_2</v>
      </c>
      <c r="H5201" s="10" t="str">
        <f>VLOOKUP(基本表格!E5201,起始地址定义!A:D,4,FALSE)&amp;" "&amp;Q5201</f>
        <v>2125+P3-M3 5#双螺旋运输机A 电机控制 右跑偏2检测</v>
      </c>
      <c r="I5201" s="10" t="str">
        <f t="shared" si="827"/>
        <v>DB100,X2416.4</v>
      </c>
      <c r="J5201" s="13" t="str">
        <f>VLOOKUP(E5201,起始地址定义!A:D,2,FALSE)</f>
        <v>DB100</v>
      </c>
      <c r="K5201" s="12" t="str">
        <f t="shared" si="828"/>
        <v>X2416.4</v>
      </c>
      <c r="L5201" s="13">
        <f>VLOOKUP(E5201,起始地址定义!A:D,3,FALSE)</f>
        <v>2400</v>
      </c>
      <c r="M5201" s="14">
        <f>VLOOKUP($F5201,类型描述及偏移量!$C:$H,2,FALSE)</f>
        <v>16.4</v>
      </c>
      <c r="N5201" s="14" t="str">
        <f>VLOOKUP($F5201,类型描述及偏移量!$C:$H,3,FALSE)</f>
        <v>离散</v>
      </c>
      <c r="O5201" s="14" t="str">
        <f>VLOOKUP($F5201,类型描述及偏移量!$C:$H,4,FALSE)</f>
        <v>None</v>
      </c>
      <c r="P5201" s="14" t="str">
        <f>VLOOKUP($F5201,类型描述及偏移量!$C:$H,5,FALSE)</f>
        <v>Yes</v>
      </c>
      <c r="Q5201" s="14" t="str">
        <f>VLOOKUP($F5201,类型描述及偏移量!$C:$H,6,FALSE)</f>
        <v>右跑偏2检测</v>
      </c>
    </row>
    <row r="5202" hidden="1" spans="1:17">
      <c r="A5202" s="12" t="s">
        <v>128</v>
      </c>
      <c r="B5202" s="12" t="str">
        <f t="shared" si="821"/>
        <v>M9_M</v>
      </c>
      <c r="C5202" s="12" t="str">
        <f t="shared" si="822"/>
        <v>InterStarTime</v>
      </c>
      <c r="D5202" s="12" t="str">
        <f t="shared" si="823"/>
        <v>BP_Motor_var</v>
      </c>
      <c r="E5202" s="13" t="str">
        <f t="shared" si="824"/>
        <v>CHPF_M9_M_BP_Motor_var</v>
      </c>
      <c r="F5202" s="14" t="str">
        <f t="shared" si="825"/>
        <v>BP_Motor_var_InterStarTime</v>
      </c>
      <c r="G5202" s="10" t="str">
        <f t="shared" si="826"/>
        <v>CHPF_M9_M_InterStarTime</v>
      </c>
      <c r="H5202" s="10" t="str">
        <f>VLOOKUP(基本表格!E5202,起始地址定义!A:D,4,FALSE)&amp;" "&amp;Q5202</f>
        <v>2125+P3-M3 5#双螺旋运输机A 电机控制 联动启动延时</v>
      </c>
      <c r="I5202" s="10" t="str">
        <f t="shared" si="827"/>
        <v>DB100,INT2418</v>
      </c>
      <c r="J5202" s="13" t="str">
        <f>VLOOKUP(E5202,起始地址定义!A:D,2,FALSE)</f>
        <v>DB100</v>
      </c>
      <c r="K5202" s="12" t="str">
        <f t="shared" si="828"/>
        <v>INT2418</v>
      </c>
      <c r="L5202" s="13">
        <f>VLOOKUP(E5202,起始地址定义!A:D,3,FALSE)</f>
        <v>2400</v>
      </c>
      <c r="M5202" s="14">
        <f>VLOOKUP($F5202,类型描述及偏移量!$C:$H,2,FALSE)</f>
        <v>18</v>
      </c>
      <c r="N5202" s="14" t="str">
        <f>VLOOKUP($F5202,类型描述及偏移量!$C:$H,3,FALSE)</f>
        <v>整型</v>
      </c>
      <c r="O5202" s="14" t="str">
        <f>VLOOKUP($F5202,类型描述及偏移量!$C:$H,4,FALSE)</f>
        <v>None</v>
      </c>
      <c r="P5202" s="14" t="str">
        <f>VLOOKUP($F5202,类型描述及偏移量!$C:$H,5,FALSE)</f>
        <v>No</v>
      </c>
      <c r="Q5202" s="14" t="str">
        <f>VLOOKUP($F5202,类型描述及偏移量!$C:$H,6,FALSE)</f>
        <v>联动启动延时</v>
      </c>
    </row>
    <row r="5203" hidden="1" spans="1:17">
      <c r="A5203" s="12" t="s">
        <v>128</v>
      </c>
      <c r="B5203" s="12" t="str">
        <f t="shared" si="821"/>
        <v>M9_M</v>
      </c>
      <c r="C5203" s="12" t="str">
        <f t="shared" si="822"/>
        <v>Alt_TMR</v>
      </c>
      <c r="D5203" s="12" t="str">
        <f t="shared" si="823"/>
        <v>BP_Motor_var</v>
      </c>
      <c r="E5203" s="13" t="str">
        <f t="shared" si="824"/>
        <v>CHPF_M9_M_BP_Motor_var</v>
      </c>
      <c r="F5203" s="14" t="str">
        <f t="shared" si="825"/>
        <v>BP_Motor_var_Alt_TMR</v>
      </c>
      <c r="G5203" s="10" t="str">
        <f t="shared" si="826"/>
        <v>CHPF_M9_M_Alt_TMR</v>
      </c>
      <c r="H5203" s="10" t="str">
        <f>VLOOKUP(基本表格!E5203,起始地址定义!A:D,4,FALSE)&amp;" "&amp;Q5203</f>
        <v>2125+P3-M3 5#双螺旋运输机A 电机控制 起动转换时间 秒</v>
      </c>
      <c r="I5203" s="10" t="str">
        <f t="shared" si="827"/>
        <v>DB100,INT2420</v>
      </c>
      <c r="J5203" s="13" t="str">
        <f>VLOOKUP(E5203,起始地址定义!A:D,2,FALSE)</f>
        <v>DB100</v>
      </c>
      <c r="K5203" s="12" t="str">
        <f t="shared" si="828"/>
        <v>INT2420</v>
      </c>
      <c r="L5203" s="13">
        <f>VLOOKUP(E5203,起始地址定义!A:D,3,FALSE)</f>
        <v>2400</v>
      </c>
      <c r="M5203" s="14">
        <f>VLOOKUP($F5203,类型描述及偏移量!$C:$H,2,FALSE)</f>
        <v>20</v>
      </c>
      <c r="N5203" s="14" t="str">
        <f>VLOOKUP($F5203,类型描述及偏移量!$C:$H,3,FALSE)</f>
        <v>整型</v>
      </c>
      <c r="O5203" s="14" t="str">
        <f>VLOOKUP($F5203,类型描述及偏移量!$C:$H,4,FALSE)</f>
        <v>None</v>
      </c>
      <c r="P5203" s="14" t="str">
        <f>VLOOKUP($F5203,类型描述及偏移量!$C:$H,5,FALSE)</f>
        <v>No</v>
      </c>
      <c r="Q5203" s="14" t="str">
        <f>VLOOKUP($F5203,类型描述及偏移量!$C:$H,6,FALSE)</f>
        <v>起动转换时间 秒</v>
      </c>
    </row>
    <row r="5204" hidden="1" spans="1:17">
      <c r="A5204" s="12" t="s">
        <v>128</v>
      </c>
      <c r="B5204" s="12" t="str">
        <f t="shared" si="821"/>
        <v>M9_SetFRQ</v>
      </c>
      <c r="C5204" s="12" t="str">
        <f t="shared" si="822"/>
        <v>HiProEN</v>
      </c>
      <c r="D5204" s="12" t="str">
        <f t="shared" si="823"/>
        <v>BP_Value_var</v>
      </c>
      <c r="E5204" s="13" t="str">
        <f t="shared" si="824"/>
        <v>CHPF_M9_SetFRQ_BP_Value_var</v>
      </c>
      <c r="F5204" s="14" t="str">
        <f t="shared" si="825"/>
        <v>BP_Value_var_HiProEN</v>
      </c>
      <c r="G5204" s="10" t="str">
        <f t="shared" si="826"/>
        <v>CHPF_M9_SetFRQ_HiProEN</v>
      </c>
      <c r="H5204" s="10" t="str">
        <f>VLOOKUP(基本表格!E5204,起始地址定义!A:D,4,FALSE)&amp;" "&amp;Q5204</f>
        <v>2125+P3-M3 5#双螺旋运输机A 给定频率 上限保护使能</v>
      </c>
      <c r="I5204" s="10" t="str">
        <f t="shared" si="827"/>
        <v>DB100,X2450.3</v>
      </c>
      <c r="J5204" s="13" t="str">
        <f>VLOOKUP(E5204,起始地址定义!A:D,2,FALSE)</f>
        <v>DB100</v>
      </c>
      <c r="K5204" s="12" t="str">
        <f t="shared" si="828"/>
        <v>X2450.3</v>
      </c>
      <c r="L5204" s="13">
        <f>VLOOKUP(E5204,起始地址定义!A:D,3,FALSE)</f>
        <v>2450</v>
      </c>
      <c r="M5204" s="14">
        <f>VLOOKUP($F5204,类型描述及偏移量!$C:$H,2,FALSE)</f>
        <v>0.299999999999997</v>
      </c>
      <c r="N5204" s="14" t="str">
        <f>VLOOKUP($F5204,类型描述及偏移量!$C:$H,3,FALSE)</f>
        <v>离散</v>
      </c>
      <c r="O5204" s="14" t="str">
        <f>VLOOKUP($F5204,类型描述及偏移量!$C:$H,4,FALSE)</f>
        <v>None</v>
      </c>
      <c r="P5204" s="14" t="str">
        <f>VLOOKUP($F5204,类型描述及偏移量!$C:$H,5,FALSE)</f>
        <v>No</v>
      </c>
      <c r="Q5204" s="14" t="str">
        <f>VLOOKUP($F5204,类型描述及偏移量!$C:$H,6,FALSE)</f>
        <v>上限保护使能</v>
      </c>
    </row>
    <row r="5205" hidden="1" spans="1:17">
      <c r="A5205" s="12" t="s">
        <v>128</v>
      </c>
      <c r="B5205" s="12" t="str">
        <f t="shared" si="821"/>
        <v>M9_SetFRQ</v>
      </c>
      <c r="C5205" s="12" t="str">
        <f t="shared" si="822"/>
        <v>LoProEN</v>
      </c>
      <c r="D5205" s="12" t="str">
        <f t="shared" si="823"/>
        <v>BP_Value_var</v>
      </c>
      <c r="E5205" s="13" t="str">
        <f t="shared" si="824"/>
        <v>CHPF_M9_SetFRQ_BP_Value_var</v>
      </c>
      <c r="F5205" s="14" t="str">
        <f t="shared" si="825"/>
        <v>BP_Value_var_LoProEN</v>
      </c>
      <c r="G5205" s="10" t="str">
        <f t="shared" si="826"/>
        <v>CHPF_M9_SetFRQ_LoProEN</v>
      </c>
      <c r="H5205" s="10" t="str">
        <f>VLOOKUP(基本表格!E5205,起始地址定义!A:D,4,FALSE)&amp;" "&amp;Q5205</f>
        <v>2125+P3-M3 5#双螺旋运输机A 给定频率 下限保护使能</v>
      </c>
      <c r="I5205" s="10" t="str">
        <f t="shared" si="827"/>
        <v>DB100,X2450.4</v>
      </c>
      <c r="J5205" s="13" t="str">
        <f>VLOOKUP(E5205,起始地址定义!A:D,2,FALSE)</f>
        <v>DB100</v>
      </c>
      <c r="K5205" s="12" t="str">
        <f t="shared" si="828"/>
        <v>X2450.4</v>
      </c>
      <c r="L5205" s="13">
        <f>VLOOKUP(E5205,起始地址定义!A:D,3,FALSE)</f>
        <v>2450</v>
      </c>
      <c r="M5205" s="14">
        <f>VLOOKUP($F5205,类型描述及偏移量!$C:$H,2,FALSE)</f>
        <v>0.399999999999999</v>
      </c>
      <c r="N5205" s="14" t="str">
        <f>VLOOKUP($F5205,类型描述及偏移量!$C:$H,3,FALSE)</f>
        <v>离散</v>
      </c>
      <c r="O5205" s="14" t="str">
        <f>VLOOKUP($F5205,类型描述及偏移量!$C:$H,4,FALSE)</f>
        <v>None</v>
      </c>
      <c r="P5205" s="14" t="str">
        <f>VLOOKUP($F5205,类型描述及偏移量!$C:$H,5,FALSE)</f>
        <v>No</v>
      </c>
      <c r="Q5205" s="14" t="str">
        <f>VLOOKUP($F5205,类型描述及偏移量!$C:$H,6,FALSE)</f>
        <v>下限保护使能</v>
      </c>
    </row>
    <row r="5206" hidden="1" spans="1:17">
      <c r="A5206" s="12" t="s">
        <v>128</v>
      </c>
      <c r="B5206" s="12" t="str">
        <f t="shared" si="821"/>
        <v>M9_SetFRQ</v>
      </c>
      <c r="C5206" s="12" t="str">
        <f t="shared" si="822"/>
        <v>HiALM</v>
      </c>
      <c r="D5206" s="12" t="str">
        <f t="shared" si="823"/>
        <v>BP_Value_var</v>
      </c>
      <c r="E5206" s="13" t="str">
        <f t="shared" si="824"/>
        <v>CHPF_M9_SetFRQ_BP_Value_var</v>
      </c>
      <c r="F5206" s="14" t="str">
        <f t="shared" si="825"/>
        <v>BP_Value_var_HiALM</v>
      </c>
      <c r="G5206" s="10" t="str">
        <f t="shared" si="826"/>
        <v>CHPF_M9_SetFRQ_HiALM</v>
      </c>
      <c r="H5206" s="10" t="str">
        <f>VLOOKUP(基本表格!E5206,起始地址定义!A:D,4,FALSE)&amp;" "&amp;Q5206</f>
        <v>2125+P3-M3 5#双螺旋运输机A 给定频率 上限报警</v>
      </c>
      <c r="I5206" s="10" t="str">
        <f t="shared" si="827"/>
        <v>DB100,X2450.5</v>
      </c>
      <c r="J5206" s="13" t="str">
        <f>VLOOKUP(E5206,起始地址定义!A:D,2,FALSE)</f>
        <v>DB100</v>
      </c>
      <c r="K5206" s="12" t="str">
        <f t="shared" si="828"/>
        <v>X2450.5</v>
      </c>
      <c r="L5206" s="13">
        <f>VLOOKUP(E5206,起始地址定义!A:D,3,FALSE)</f>
        <v>2450</v>
      </c>
      <c r="M5206" s="14">
        <f>VLOOKUP($F5206,类型描述及偏移量!$C:$H,2,FALSE)</f>
        <v>0.5</v>
      </c>
      <c r="N5206" s="14" t="str">
        <f>VLOOKUP($F5206,类型描述及偏移量!$C:$H,3,FALSE)</f>
        <v>离散</v>
      </c>
      <c r="O5206" s="14" t="str">
        <f>VLOOKUP($F5206,类型描述及偏移量!$C:$H,4,FALSE)</f>
        <v>None</v>
      </c>
      <c r="P5206" s="14" t="str">
        <f>VLOOKUP($F5206,类型描述及偏移量!$C:$H,5,FALSE)</f>
        <v>Yes</v>
      </c>
      <c r="Q5206" s="14" t="str">
        <f>VLOOKUP($F5206,类型描述及偏移量!$C:$H,6,FALSE)</f>
        <v>上限报警</v>
      </c>
    </row>
    <row r="5207" hidden="1" spans="1:17">
      <c r="A5207" s="12" t="s">
        <v>128</v>
      </c>
      <c r="B5207" s="12" t="str">
        <f t="shared" si="821"/>
        <v>M9_SetFRQ</v>
      </c>
      <c r="C5207" s="12" t="str">
        <f t="shared" si="822"/>
        <v>LoALM</v>
      </c>
      <c r="D5207" s="12" t="str">
        <f t="shared" si="823"/>
        <v>BP_Value_var</v>
      </c>
      <c r="E5207" s="13" t="str">
        <f t="shared" si="824"/>
        <v>CHPF_M9_SetFRQ_BP_Value_var</v>
      </c>
      <c r="F5207" s="14" t="str">
        <f t="shared" si="825"/>
        <v>BP_Value_var_LoALM</v>
      </c>
      <c r="G5207" s="10" t="str">
        <f t="shared" si="826"/>
        <v>CHPF_M9_SetFRQ_LoALM</v>
      </c>
      <c r="H5207" s="10" t="str">
        <f>VLOOKUP(基本表格!E5207,起始地址定义!A:D,4,FALSE)&amp;" "&amp;Q5207</f>
        <v>2125+P3-M3 5#双螺旋运输机A 给定频率 下限报警</v>
      </c>
      <c r="I5207" s="10" t="str">
        <f t="shared" si="827"/>
        <v>DB100,X2450.6</v>
      </c>
      <c r="J5207" s="13" t="str">
        <f>VLOOKUP(E5207,起始地址定义!A:D,2,FALSE)</f>
        <v>DB100</v>
      </c>
      <c r="K5207" s="12" t="str">
        <f t="shared" si="828"/>
        <v>X2450.6</v>
      </c>
      <c r="L5207" s="13">
        <f>VLOOKUP(E5207,起始地址定义!A:D,3,FALSE)</f>
        <v>2450</v>
      </c>
      <c r="M5207" s="14">
        <f>VLOOKUP($F5207,类型描述及偏移量!$C:$H,2,FALSE)</f>
        <v>0.600000000000001</v>
      </c>
      <c r="N5207" s="14" t="str">
        <f>VLOOKUP($F5207,类型描述及偏移量!$C:$H,3,FALSE)</f>
        <v>离散</v>
      </c>
      <c r="O5207" s="14" t="str">
        <f>VLOOKUP($F5207,类型描述及偏移量!$C:$H,4,FALSE)</f>
        <v>None</v>
      </c>
      <c r="P5207" s="14" t="str">
        <f>VLOOKUP($F5207,类型描述及偏移量!$C:$H,5,FALSE)</f>
        <v>Yes</v>
      </c>
      <c r="Q5207" s="14" t="str">
        <f>VLOOKUP($F5207,类型描述及偏移量!$C:$H,6,FALSE)</f>
        <v>下限报警</v>
      </c>
    </row>
    <row r="5208" hidden="1" spans="1:17">
      <c r="A5208" s="12" t="s">
        <v>128</v>
      </c>
      <c r="B5208" s="12" t="str">
        <f t="shared" si="821"/>
        <v>M9_SetFRQ</v>
      </c>
      <c r="C5208" s="12" t="str">
        <f t="shared" si="822"/>
        <v>HiHiALM</v>
      </c>
      <c r="D5208" s="12" t="str">
        <f t="shared" si="823"/>
        <v>BP_Value_var</v>
      </c>
      <c r="E5208" s="13" t="str">
        <f t="shared" si="824"/>
        <v>CHPF_M9_SetFRQ_BP_Value_var</v>
      </c>
      <c r="F5208" s="14" t="str">
        <f t="shared" si="825"/>
        <v>BP_Value_var_HiHiALM</v>
      </c>
      <c r="G5208" s="10" t="str">
        <f t="shared" si="826"/>
        <v>CHPF_M9_SetFRQ_HiHiALM</v>
      </c>
      <c r="H5208" s="10" t="str">
        <f>VLOOKUP(基本表格!E5208,起始地址定义!A:D,4,FALSE)&amp;" "&amp;Q5208</f>
        <v>2125+P3-M3 5#双螺旋运输机A 给定频率 上上限报警</v>
      </c>
      <c r="I5208" s="10" t="str">
        <f t="shared" si="827"/>
        <v>DB100,X2450.7</v>
      </c>
      <c r="J5208" s="13" t="str">
        <f>VLOOKUP(E5208,起始地址定义!A:D,2,FALSE)</f>
        <v>DB100</v>
      </c>
      <c r="K5208" s="12" t="str">
        <f t="shared" si="828"/>
        <v>X2450.7</v>
      </c>
      <c r="L5208" s="13">
        <f>VLOOKUP(E5208,起始地址定义!A:D,3,FALSE)</f>
        <v>2450</v>
      </c>
      <c r="M5208" s="14">
        <f>VLOOKUP($F5208,类型描述及偏移量!$C:$H,2,FALSE)</f>
        <v>0.700000000000003</v>
      </c>
      <c r="N5208" s="14" t="str">
        <f>VLOOKUP($F5208,类型描述及偏移量!$C:$H,3,FALSE)</f>
        <v>离散</v>
      </c>
      <c r="O5208" s="14" t="str">
        <f>VLOOKUP($F5208,类型描述及偏移量!$C:$H,4,FALSE)</f>
        <v>On</v>
      </c>
      <c r="P5208" s="14" t="str">
        <f>VLOOKUP($F5208,类型描述及偏移量!$C:$H,5,FALSE)</f>
        <v>Yes</v>
      </c>
      <c r="Q5208" s="14" t="str">
        <f>VLOOKUP($F5208,类型描述及偏移量!$C:$H,6,FALSE)</f>
        <v>上上限报警</v>
      </c>
    </row>
    <row r="5209" hidden="1" spans="1:17">
      <c r="A5209" s="12" t="s">
        <v>128</v>
      </c>
      <c r="B5209" s="12" t="str">
        <f t="shared" si="821"/>
        <v>M9_SetFRQ</v>
      </c>
      <c r="C5209" s="12" t="str">
        <f t="shared" si="822"/>
        <v>LoLoALM</v>
      </c>
      <c r="D5209" s="12" t="str">
        <f t="shared" si="823"/>
        <v>BP_Value_var</v>
      </c>
      <c r="E5209" s="13" t="str">
        <f t="shared" si="824"/>
        <v>CHPF_M9_SetFRQ_BP_Value_var</v>
      </c>
      <c r="F5209" s="14" t="str">
        <f t="shared" si="825"/>
        <v>BP_Value_var_LoLoALM</v>
      </c>
      <c r="G5209" s="10" t="str">
        <f t="shared" si="826"/>
        <v>CHPF_M9_SetFRQ_LoLoALM</v>
      </c>
      <c r="H5209" s="10" t="str">
        <f>VLOOKUP(基本表格!E5209,起始地址定义!A:D,4,FALSE)&amp;" "&amp;Q5209</f>
        <v>2125+P3-M3 5#双螺旋运输机A 给定频率 下下限报警</v>
      </c>
      <c r="I5209" s="10" t="str">
        <f t="shared" si="827"/>
        <v>DB100,X2451.0</v>
      </c>
      <c r="J5209" s="13" t="str">
        <f>VLOOKUP(E5209,起始地址定义!A:D,2,FALSE)</f>
        <v>DB100</v>
      </c>
      <c r="K5209" s="12" t="str">
        <f t="shared" si="828"/>
        <v>X2451.0</v>
      </c>
      <c r="L5209" s="13">
        <f>VLOOKUP(E5209,起始地址定义!A:D,3,FALSE)</f>
        <v>2450</v>
      </c>
      <c r="M5209" s="14">
        <f>VLOOKUP($F5209,类型描述及偏移量!$C:$H,2,FALSE)</f>
        <v>1</v>
      </c>
      <c r="N5209" s="14" t="str">
        <f>VLOOKUP($F5209,类型描述及偏移量!$C:$H,3,FALSE)</f>
        <v>离散</v>
      </c>
      <c r="O5209" s="14" t="str">
        <f>VLOOKUP($F5209,类型描述及偏移量!$C:$H,4,FALSE)</f>
        <v>On</v>
      </c>
      <c r="P5209" s="14" t="str">
        <f>VLOOKUP($F5209,类型描述及偏移量!$C:$H,5,FALSE)</f>
        <v>Yes</v>
      </c>
      <c r="Q5209" s="14" t="str">
        <f>VLOOKUP($F5209,类型描述及偏移量!$C:$H,6,FALSE)</f>
        <v>下下限报警</v>
      </c>
    </row>
    <row r="5210" hidden="1" spans="1:17">
      <c r="A5210" s="12" t="s">
        <v>128</v>
      </c>
      <c r="B5210" s="12" t="str">
        <f t="shared" si="821"/>
        <v>M9_SetFRQ</v>
      </c>
      <c r="C5210" s="12" t="str">
        <f t="shared" si="822"/>
        <v>LimALM</v>
      </c>
      <c r="D5210" s="12" t="str">
        <f t="shared" si="823"/>
        <v>BP_Value_var</v>
      </c>
      <c r="E5210" s="13" t="str">
        <f t="shared" si="824"/>
        <v>CHPF_M9_SetFRQ_BP_Value_var</v>
      </c>
      <c r="F5210" s="14" t="str">
        <f t="shared" si="825"/>
        <v>BP_Value_var_LimALM</v>
      </c>
      <c r="G5210" s="10" t="str">
        <f t="shared" si="826"/>
        <v>CHPF_M9_SetFRQ_LimALM</v>
      </c>
      <c r="H5210" s="10" t="str">
        <f>VLOOKUP(基本表格!E5210,起始地址定义!A:D,4,FALSE)&amp;" "&amp;Q5210</f>
        <v>2125+P3-M3 5#双螺旋运输机A 给定频率 极限报警</v>
      </c>
      <c r="I5210" s="10" t="str">
        <f t="shared" si="827"/>
        <v>DB100,X2451.1</v>
      </c>
      <c r="J5210" s="13" t="str">
        <f>VLOOKUP(E5210,起始地址定义!A:D,2,FALSE)</f>
        <v>DB100</v>
      </c>
      <c r="K5210" s="12" t="str">
        <f t="shared" si="828"/>
        <v>X2451.1</v>
      </c>
      <c r="L5210" s="13">
        <f>VLOOKUP(E5210,起始地址定义!A:D,3,FALSE)</f>
        <v>2450</v>
      </c>
      <c r="M5210" s="14">
        <f>VLOOKUP($F5210,类型描述及偏移量!$C:$H,2,FALSE)</f>
        <v>1.1</v>
      </c>
      <c r="N5210" s="14" t="str">
        <f>VLOOKUP($F5210,类型描述及偏移量!$C:$H,3,FALSE)</f>
        <v>离散</v>
      </c>
      <c r="O5210" s="14" t="str">
        <f>VLOOKUP($F5210,类型描述及偏移量!$C:$H,4,FALSE)</f>
        <v>On</v>
      </c>
      <c r="P5210" s="14" t="str">
        <f>VLOOKUP($F5210,类型描述及偏移量!$C:$H,5,FALSE)</f>
        <v>Yes</v>
      </c>
      <c r="Q5210" s="14" t="str">
        <f>VLOOKUP($F5210,类型描述及偏移量!$C:$H,6,FALSE)</f>
        <v>极限报警</v>
      </c>
    </row>
    <row r="5211" hidden="1" spans="1:17">
      <c r="A5211" s="12" t="s">
        <v>128</v>
      </c>
      <c r="B5211" s="12" t="str">
        <f t="shared" si="821"/>
        <v>M9_SetFRQ</v>
      </c>
      <c r="C5211" s="12" t="str">
        <f t="shared" si="822"/>
        <v>LostALM</v>
      </c>
      <c r="D5211" s="12" t="str">
        <f t="shared" si="823"/>
        <v>BP_Value_var</v>
      </c>
      <c r="E5211" s="13" t="str">
        <f t="shared" si="824"/>
        <v>CHPF_M9_SetFRQ_BP_Value_var</v>
      </c>
      <c r="F5211" s="14" t="str">
        <f t="shared" si="825"/>
        <v>BP_Value_var_LostALM</v>
      </c>
      <c r="G5211" s="10" t="str">
        <f t="shared" si="826"/>
        <v>CHPF_M9_SetFRQ_LostALM</v>
      </c>
      <c r="H5211" s="10" t="str">
        <f>VLOOKUP(基本表格!E5211,起始地址定义!A:D,4,FALSE)&amp;" "&amp;Q5211</f>
        <v>2125+P3-M3 5#双螺旋运输机A 给定频率 传感器断线报警</v>
      </c>
      <c r="I5211" s="10" t="str">
        <f t="shared" si="827"/>
        <v>DB100,X2451.2</v>
      </c>
      <c r="J5211" s="13" t="str">
        <f>VLOOKUP(E5211,起始地址定义!A:D,2,FALSE)</f>
        <v>DB100</v>
      </c>
      <c r="K5211" s="12" t="str">
        <f t="shared" si="828"/>
        <v>X2451.2</v>
      </c>
      <c r="L5211" s="13">
        <f>VLOOKUP(E5211,起始地址定义!A:D,3,FALSE)</f>
        <v>2450</v>
      </c>
      <c r="M5211" s="14">
        <f>VLOOKUP($F5211,类型描述及偏移量!$C:$H,2,FALSE)</f>
        <v>1.2</v>
      </c>
      <c r="N5211" s="14" t="str">
        <f>VLOOKUP($F5211,类型描述及偏移量!$C:$H,3,FALSE)</f>
        <v>离散</v>
      </c>
      <c r="O5211" s="14" t="str">
        <f>VLOOKUP($F5211,类型描述及偏移量!$C:$H,4,FALSE)</f>
        <v>On</v>
      </c>
      <c r="P5211" s="14" t="str">
        <f>VLOOKUP($F5211,类型描述及偏移量!$C:$H,5,FALSE)</f>
        <v>Yes</v>
      </c>
      <c r="Q5211" s="14" t="str">
        <f>VLOOKUP($F5211,类型描述及偏移量!$C:$H,6,FALSE)</f>
        <v>传感器断线报警</v>
      </c>
    </row>
    <row r="5212" hidden="1" spans="1:17">
      <c r="A5212" s="12" t="s">
        <v>128</v>
      </c>
      <c r="B5212" s="12" t="str">
        <f t="shared" si="821"/>
        <v>M9_SetFRQ</v>
      </c>
      <c r="C5212" s="12" t="str">
        <f t="shared" si="822"/>
        <v>Code</v>
      </c>
      <c r="D5212" s="12" t="str">
        <f t="shared" si="823"/>
        <v>BP_Value_var</v>
      </c>
      <c r="E5212" s="13" t="str">
        <f t="shared" si="824"/>
        <v>CHPF_M9_SetFRQ_BP_Value_var</v>
      </c>
      <c r="F5212" s="14" t="str">
        <f t="shared" si="825"/>
        <v>BP_Value_var_Code</v>
      </c>
      <c r="G5212" s="10" t="str">
        <f t="shared" si="826"/>
        <v>CHPF_M9_SetFRQ_Code</v>
      </c>
      <c r="H5212" s="10" t="str">
        <f>VLOOKUP(基本表格!E5212,起始地址定义!A:D,4,FALSE)&amp;" "&amp;Q5212</f>
        <v>2125+P3-M3 5#双螺旋运输机A 给定频率 实际内码</v>
      </c>
      <c r="I5212" s="10" t="str">
        <f t="shared" si="827"/>
        <v>DB100,INT2452</v>
      </c>
      <c r="J5212" s="13" t="str">
        <f>VLOOKUP(E5212,起始地址定义!A:D,2,FALSE)</f>
        <v>DB100</v>
      </c>
      <c r="K5212" s="12" t="str">
        <f t="shared" si="828"/>
        <v>INT2452</v>
      </c>
      <c r="L5212" s="13">
        <f>VLOOKUP(E5212,起始地址定义!A:D,3,FALSE)</f>
        <v>2450</v>
      </c>
      <c r="M5212" s="14">
        <f>VLOOKUP($F5212,类型描述及偏移量!$C:$H,2,FALSE)</f>
        <v>2</v>
      </c>
      <c r="N5212" s="14" t="str">
        <f>VLOOKUP($F5212,类型描述及偏移量!$C:$H,3,FALSE)</f>
        <v>整型</v>
      </c>
      <c r="O5212" s="14" t="str">
        <f>VLOOKUP($F5212,类型描述及偏移量!$C:$H,4,FALSE)</f>
        <v>None</v>
      </c>
      <c r="P5212" s="14" t="str">
        <f>VLOOKUP($F5212,类型描述及偏移量!$C:$H,5,FALSE)</f>
        <v>Yes</v>
      </c>
      <c r="Q5212" s="14" t="str">
        <f>VLOOKUP($F5212,类型描述及偏移量!$C:$H,6,FALSE)</f>
        <v>实际内码</v>
      </c>
    </row>
    <row r="5213" hidden="1" spans="1:17">
      <c r="A5213" s="12" t="s">
        <v>128</v>
      </c>
      <c r="B5213" s="12" t="str">
        <f t="shared" si="821"/>
        <v>M9_SetFRQ</v>
      </c>
      <c r="C5213" s="12" t="str">
        <f t="shared" si="822"/>
        <v>Value</v>
      </c>
      <c r="D5213" s="12" t="str">
        <f t="shared" si="823"/>
        <v>BP_Value_var</v>
      </c>
      <c r="E5213" s="13" t="str">
        <f t="shared" si="824"/>
        <v>CHPF_M9_SetFRQ_BP_Value_var</v>
      </c>
      <c r="F5213" s="14" t="str">
        <f t="shared" si="825"/>
        <v>BP_Value_var_Value</v>
      </c>
      <c r="G5213" s="10" t="str">
        <f t="shared" si="826"/>
        <v>CHPF_M9_SetFRQ_Value</v>
      </c>
      <c r="H5213" s="10" t="str">
        <f>VLOOKUP(基本表格!E5213,起始地址定义!A:D,4,FALSE)&amp;" "&amp;Q5213</f>
        <v>2125+P3-M3 5#双螺旋运输机A 给定频率 实际值</v>
      </c>
      <c r="I5213" s="10" t="str">
        <f t="shared" si="827"/>
        <v>DB100,REAL2456</v>
      </c>
      <c r="J5213" s="13" t="str">
        <f>VLOOKUP(E5213,起始地址定义!A:D,2,FALSE)</f>
        <v>DB100</v>
      </c>
      <c r="K5213" s="12" t="str">
        <f t="shared" si="828"/>
        <v>REAL2456</v>
      </c>
      <c r="L5213" s="13">
        <f>VLOOKUP(E5213,起始地址定义!A:D,3,FALSE)</f>
        <v>2450</v>
      </c>
      <c r="M5213" s="14">
        <f>VLOOKUP($F5213,类型描述及偏移量!$C:$H,2,FALSE)</f>
        <v>6</v>
      </c>
      <c r="N5213" s="14" t="str">
        <f>VLOOKUP($F5213,类型描述及偏移量!$C:$H,3,FALSE)</f>
        <v>实型</v>
      </c>
      <c r="O5213" s="14" t="str">
        <f>VLOOKUP($F5213,类型描述及偏移量!$C:$H,4,FALSE)</f>
        <v>None</v>
      </c>
      <c r="P5213" s="14" t="str">
        <f>VLOOKUP($F5213,类型描述及偏移量!$C:$H,5,FALSE)</f>
        <v>Yes</v>
      </c>
      <c r="Q5213" s="14" t="str">
        <f>VLOOKUP($F5213,类型描述及偏移量!$C:$H,6,FALSE)</f>
        <v>实际值</v>
      </c>
    </row>
    <row r="5214" hidden="1" spans="1:17">
      <c r="A5214" s="12" t="s">
        <v>128</v>
      </c>
      <c r="B5214" s="12" t="str">
        <f t="shared" si="821"/>
        <v>M9_SetFRQ</v>
      </c>
      <c r="C5214" s="12" t="str">
        <f t="shared" si="822"/>
        <v>Range</v>
      </c>
      <c r="D5214" s="12" t="str">
        <f t="shared" si="823"/>
        <v>BP_Value_var</v>
      </c>
      <c r="E5214" s="13" t="str">
        <f t="shared" si="824"/>
        <v>CHPF_M9_SetFRQ_BP_Value_var</v>
      </c>
      <c r="F5214" s="14" t="str">
        <f t="shared" si="825"/>
        <v>BP_Value_var_Range</v>
      </c>
      <c r="G5214" s="10" t="str">
        <f t="shared" si="826"/>
        <v>CHPF_M9_SetFRQ_Range</v>
      </c>
      <c r="H5214" s="10" t="str">
        <f>VLOOKUP(基本表格!E5214,起始地址定义!A:D,4,FALSE)&amp;" "&amp;Q5214</f>
        <v>2125+P3-M3 5#双螺旋运输机A 给定频率 量程</v>
      </c>
      <c r="I5214" s="10" t="str">
        <f t="shared" si="827"/>
        <v>DB100,REAL2460</v>
      </c>
      <c r="J5214" s="13" t="str">
        <f>VLOOKUP(E5214,起始地址定义!A:D,2,FALSE)</f>
        <v>DB100</v>
      </c>
      <c r="K5214" s="12" t="str">
        <f t="shared" si="828"/>
        <v>REAL2460</v>
      </c>
      <c r="L5214" s="13">
        <f>VLOOKUP(E5214,起始地址定义!A:D,3,FALSE)</f>
        <v>2450</v>
      </c>
      <c r="M5214" s="14">
        <f>VLOOKUP($F5214,类型描述及偏移量!$C:$H,2,FALSE)</f>
        <v>10</v>
      </c>
      <c r="N5214" s="14" t="str">
        <f>VLOOKUP($F5214,类型描述及偏移量!$C:$H,3,FALSE)</f>
        <v>实型</v>
      </c>
      <c r="O5214" s="14" t="str">
        <f>VLOOKUP($F5214,类型描述及偏移量!$C:$H,4,FALSE)</f>
        <v>None</v>
      </c>
      <c r="P5214" s="14" t="str">
        <f>VLOOKUP($F5214,类型描述及偏移量!$C:$H,5,FALSE)</f>
        <v>No</v>
      </c>
      <c r="Q5214" s="14" t="str">
        <f>VLOOKUP($F5214,类型描述及偏移量!$C:$H,6,FALSE)</f>
        <v>量程</v>
      </c>
    </row>
    <row r="5215" hidden="1" spans="1:17">
      <c r="A5215" s="12" t="s">
        <v>128</v>
      </c>
      <c r="B5215" s="12" t="str">
        <f t="shared" si="821"/>
        <v>M9_SetFRQ</v>
      </c>
      <c r="C5215" s="12" t="str">
        <f t="shared" si="822"/>
        <v>Hi</v>
      </c>
      <c r="D5215" s="12" t="str">
        <f t="shared" si="823"/>
        <v>BP_Value_var</v>
      </c>
      <c r="E5215" s="13" t="str">
        <f t="shared" si="824"/>
        <v>CHPF_M9_SetFRQ_BP_Value_var</v>
      </c>
      <c r="F5215" s="14" t="str">
        <f t="shared" si="825"/>
        <v>BP_Value_var_Hi</v>
      </c>
      <c r="G5215" s="10" t="str">
        <f t="shared" si="826"/>
        <v>CHPF_M9_SetFRQ_Hi</v>
      </c>
      <c r="H5215" s="10" t="str">
        <f>VLOOKUP(基本表格!E5215,起始地址定义!A:D,4,FALSE)&amp;" "&amp;Q5215</f>
        <v>2125+P3-M3 5#双螺旋运输机A 给定频率 上限值</v>
      </c>
      <c r="I5215" s="10" t="str">
        <f t="shared" si="827"/>
        <v>DB100,REAL2464</v>
      </c>
      <c r="J5215" s="13" t="str">
        <f>VLOOKUP(E5215,起始地址定义!A:D,2,FALSE)</f>
        <v>DB100</v>
      </c>
      <c r="K5215" s="12" t="str">
        <f t="shared" si="828"/>
        <v>REAL2464</v>
      </c>
      <c r="L5215" s="13">
        <f>VLOOKUP(E5215,起始地址定义!A:D,3,FALSE)</f>
        <v>2450</v>
      </c>
      <c r="M5215" s="14">
        <f>VLOOKUP($F5215,类型描述及偏移量!$C:$H,2,FALSE)</f>
        <v>14</v>
      </c>
      <c r="N5215" s="14" t="str">
        <f>VLOOKUP($F5215,类型描述及偏移量!$C:$H,3,FALSE)</f>
        <v>实型</v>
      </c>
      <c r="O5215" s="14" t="str">
        <f>VLOOKUP($F5215,类型描述及偏移量!$C:$H,4,FALSE)</f>
        <v>None</v>
      </c>
      <c r="P5215" s="14" t="str">
        <f>VLOOKUP($F5215,类型描述及偏移量!$C:$H,5,FALSE)</f>
        <v>No</v>
      </c>
      <c r="Q5215" s="14" t="str">
        <f>VLOOKUP($F5215,类型描述及偏移量!$C:$H,6,FALSE)</f>
        <v>上限值</v>
      </c>
    </row>
    <row r="5216" hidden="1" spans="1:17">
      <c r="A5216" s="12" t="s">
        <v>128</v>
      </c>
      <c r="B5216" s="12" t="str">
        <f t="shared" si="821"/>
        <v>M9_SetFRQ</v>
      </c>
      <c r="C5216" s="12" t="str">
        <f t="shared" si="822"/>
        <v>Lo</v>
      </c>
      <c r="D5216" s="12" t="str">
        <f t="shared" si="823"/>
        <v>BP_Value_var</v>
      </c>
      <c r="E5216" s="13" t="str">
        <f t="shared" si="824"/>
        <v>CHPF_M9_SetFRQ_BP_Value_var</v>
      </c>
      <c r="F5216" s="14" t="str">
        <f t="shared" si="825"/>
        <v>BP_Value_var_Lo</v>
      </c>
      <c r="G5216" s="10" t="str">
        <f t="shared" si="826"/>
        <v>CHPF_M9_SetFRQ_Lo</v>
      </c>
      <c r="H5216" s="10" t="str">
        <f>VLOOKUP(基本表格!E5216,起始地址定义!A:D,4,FALSE)&amp;" "&amp;Q5216</f>
        <v>2125+P3-M3 5#双螺旋运输机A 给定频率 下限值</v>
      </c>
      <c r="I5216" s="10" t="str">
        <f t="shared" si="827"/>
        <v>DB100,REAL2468</v>
      </c>
      <c r="J5216" s="13" t="str">
        <f>VLOOKUP(E5216,起始地址定义!A:D,2,FALSE)</f>
        <v>DB100</v>
      </c>
      <c r="K5216" s="12" t="str">
        <f t="shared" si="828"/>
        <v>REAL2468</v>
      </c>
      <c r="L5216" s="13">
        <f>VLOOKUP(E5216,起始地址定义!A:D,3,FALSE)</f>
        <v>2450</v>
      </c>
      <c r="M5216" s="14">
        <f>VLOOKUP($F5216,类型描述及偏移量!$C:$H,2,FALSE)</f>
        <v>18</v>
      </c>
      <c r="N5216" s="14" t="str">
        <f>VLOOKUP($F5216,类型描述及偏移量!$C:$H,3,FALSE)</f>
        <v>实型</v>
      </c>
      <c r="O5216" s="14" t="str">
        <f>VLOOKUP($F5216,类型描述及偏移量!$C:$H,4,FALSE)</f>
        <v>None</v>
      </c>
      <c r="P5216" s="14" t="str">
        <f>VLOOKUP($F5216,类型描述及偏移量!$C:$H,5,FALSE)</f>
        <v>No</v>
      </c>
      <c r="Q5216" s="14" t="str">
        <f>VLOOKUP($F5216,类型描述及偏移量!$C:$H,6,FALSE)</f>
        <v>下限值</v>
      </c>
    </row>
    <row r="5217" hidden="1" spans="1:17">
      <c r="A5217" s="12" t="s">
        <v>128</v>
      </c>
      <c r="B5217" s="12" t="str">
        <f t="shared" si="821"/>
        <v>M9_SetFRQ</v>
      </c>
      <c r="C5217" s="12" t="str">
        <f t="shared" si="822"/>
        <v>HiHi</v>
      </c>
      <c r="D5217" s="12" t="str">
        <f t="shared" si="823"/>
        <v>BP_Value_var</v>
      </c>
      <c r="E5217" s="13" t="str">
        <f t="shared" si="824"/>
        <v>CHPF_M9_SetFRQ_BP_Value_var</v>
      </c>
      <c r="F5217" s="14" t="str">
        <f t="shared" si="825"/>
        <v>BP_Value_var_HiHi</v>
      </c>
      <c r="G5217" s="10" t="str">
        <f t="shared" si="826"/>
        <v>CHPF_M9_SetFRQ_HiHi</v>
      </c>
      <c r="H5217" s="10" t="str">
        <f>VLOOKUP(基本表格!E5217,起始地址定义!A:D,4,FALSE)&amp;" "&amp;Q5217</f>
        <v>2125+P3-M3 5#双螺旋运输机A 给定频率 上上限值</v>
      </c>
      <c r="I5217" s="10" t="str">
        <f t="shared" si="827"/>
        <v>DB100,REAL2472</v>
      </c>
      <c r="J5217" s="13" t="str">
        <f>VLOOKUP(E5217,起始地址定义!A:D,2,FALSE)</f>
        <v>DB100</v>
      </c>
      <c r="K5217" s="12" t="str">
        <f t="shared" si="828"/>
        <v>REAL2472</v>
      </c>
      <c r="L5217" s="13">
        <f>VLOOKUP(E5217,起始地址定义!A:D,3,FALSE)</f>
        <v>2450</v>
      </c>
      <c r="M5217" s="14">
        <f>VLOOKUP($F5217,类型描述及偏移量!$C:$H,2,FALSE)</f>
        <v>22</v>
      </c>
      <c r="N5217" s="14" t="str">
        <f>VLOOKUP($F5217,类型描述及偏移量!$C:$H,3,FALSE)</f>
        <v>实型</v>
      </c>
      <c r="O5217" s="14" t="str">
        <f>VLOOKUP($F5217,类型描述及偏移量!$C:$H,4,FALSE)</f>
        <v>None</v>
      </c>
      <c r="P5217" s="14" t="str">
        <f>VLOOKUP($F5217,类型描述及偏移量!$C:$H,5,FALSE)</f>
        <v>No</v>
      </c>
      <c r="Q5217" s="14" t="str">
        <f>VLOOKUP($F5217,类型描述及偏移量!$C:$H,6,FALSE)</f>
        <v>上上限值</v>
      </c>
    </row>
    <row r="5218" hidden="1" spans="1:17">
      <c r="A5218" s="12" t="s">
        <v>128</v>
      </c>
      <c r="B5218" s="12" t="str">
        <f t="shared" si="821"/>
        <v>M9_SetFRQ</v>
      </c>
      <c r="C5218" s="12" t="str">
        <f t="shared" si="822"/>
        <v>LoLo</v>
      </c>
      <c r="D5218" s="12" t="str">
        <f t="shared" si="823"/>
        <v>BP_Value_var</v>
      </c>
      <c r="E5218" s="13" t="str">
        <f t="shared" si="824"/>
        <v>CHPF_M9_SetFRQ_BP_Value_var</v>
      </c>
      <c r="F5218" s="14" t="str">
        <f t="shared" si="825"/>
        <v>BP_Value_var_LoLo</v>
      </c>
      <c r="G5218" s="10" t="str">
        <f t="shared" si="826"/>
        <v>CHPF_M9_SetFRQ_LoLo</v>
      </c>
      <c r="H5218" s="10" t="str">
        <f>VLOOKUP(基本表格!E5218,起始地址定义!A:D,4,FALSE)&amp;" "&amp;Q5218</f>
        <v>2125+P3-M3 5#双螺旋运输机A 给定频率 下下限值</v>
      </c>
      <c r="I5218" s="10" t="str">
        <f t="shared" si="827"/>
        <v>DB100,REAL2476</v>
      </c>
      <c r="J5218" s="13" t="str">
        <f>VLOOKUP(E5218,起始地址定义!A:D,2,FALSE)</f>
        <v>DB100</v>
      </c>
      <c r="K5218" s="12" t="str">
        <f t="shared" si="828"/>
        <v>REAL2476</v>
      </c>
      <c r="L5218" s="13">
        <f>VLOOKUP(E5218,起始地址定义!A:D,3,FALSE)</f>
        <v>2450</v>
      </c>
      <c r="M5218" s="14">
        <f>VLOOKUP($F5218,类型描述及偏移量!$C:$H,2,FALSE)</f>
        <v>26</v>
      </c>
      <c r="N5218" s="14" t="str">
        <f>VLOOKUP($F5218,类型描述及偏移量!$C:$H,3,FALSE)</f>
        <v>实型</v>
      </c>
      <c r="O5218" s="14" t="str">
        <f>VLOOKUP($F5218,类型描述及偏移量!$C:$H,4,FALSE)</f>
        <v>None</v>
      </c>
      <c r="P5218" s="14" t="str">
        <f>VLOOKUP($F5218,类型描述及偏移量!$C:$H,5,FALSE)</f>
        <v>No</v>
      </c>
      <c r="Q5218" s="14" t="str">
        <f>VLOOKUP($F5218,类型描述及偏移量!$C:$H,6,FALSE)</f>
        <v>下下限值</v>
      </c>
    </row>
    <row r="5219" hidden="1" spans="1:17">
      <c r="A5219" s="12" t="s">
        <v>128</v>
      </c>
      <c r="B5219" s="12" t="str">
        <f t="shared" si="821"/>
        <v>M9_ActFRQ</v>
      </c>
      <c r="C5219" s="12" t="str">
        <f t="shared" si="822"/>
        <v>HiProEN</v>
      </c>
      <c r="D5219" s="12" t="str">
        <f t="shared" si="823"/>
        <v>BP_Value_var</v>
      </c>
      <c r="E5219" s="13" t="str">
        <f t="shared" si="824"/>
        <v>CHPF_M9_ActFRQ_BP_Value_var</v>
      </c>
      <c r="F5219" s="14" t="str">
        <f t="shared" si="825"/>
        <v>BP_Value_var_HiProEN</v>
      </c>
      <c r="G5219" s="10" t="str">
        <f t="shared" si="826"/>
        <v>CHPF_M9_ActFRQ_HiProEN</v>
      </c>
      <c r="H5219" s="10" t="str">
        <f>VLOOKUP(基本表格!E5219,起始地址定义!A:D,4,FALSE)&amp;" "&amp;Q5219</f>
        <v>2125+P3-M3 5#双螺旋运输机A 反馈频率 上限保护使能</v>
      </c>
      <c r="I5219" s="10" t="str">
        <f t="shared" si="827"/>
        <v>DB100,X2500.3</v>
      </c>
      <c r="J5219" s="13" t="str">
        <f>VLOOKUP(E5219,起始地址定义!A:D,2,FALSE)</f>
        <v>DB100</v>
      </c>
      <c r="K5219" s="12" t="str">
        <f t="shared" si="828"/>
        <v>X2500.3</v>
      </c>
      <c r="L5219" s="13">
        <f>VLOOKUP(E5219,起始地址定义!A:D,3,FALSE)</f>
        <v>2500</v>
      </c>
      <c r="M5219" s="14">
        <f>VLOOKUP($F5219,类型描述及偏移量!$C:$H,2,FALSE)</f>
        <v>0.299999999999997</v>
      </c>
      <c r="N5219" s="14" t="str">
        <f>VLOOKUP($F5219,类型描述及偏移量!$C:$H,3,FALSE)</f>
        <v>离散</v>
      </c>
      <c r="O5219" s="14" t="str">
        <f>VLOOKUP($F5219,类型描述及偏移量!$C:$H,4,FALSE)</f>
        <v>None</v>
      </c>
      <c r="P5219" s="14" t="str">
        <f>VLOOKUP($F5219,类型描述及偏移量!$C:$H,5,FALSE)</f>
        <v>No</v>
      </c>
      <c r="Q5219" s="14" t="str">
        <f>VLOOKUP($F5219,类型描述及偏移量!$C:$H,6,FALSE)</f>
        <v>上限保护使能</v>
      </c>
    </row>
    <row r="5220" hidden="1" spans="1:17">
      <c r="A5220" s="12" t="s">
        <v>128</v>
      </c>
      <c r="B5220" s="12" t="str">
        <f t="shared" si="821"/>
        <v>M9_ActFRQ</v>
      </c>
      <c r="C5220" s="12" t="str">
        <f t="shared" si="822"/>
        <v>LoProEN</v>
      </c>
      <c r="D5220" s="12" t="str">
        <f t="shared" si="823"/>
        <v>BP_Value_var</v>
      </c>
      <c r="E5220" s="13" t="str">
        <f t="shared" si="824"/>
        <v>CHPF_M9_ActFRQ_BP_Value_var</v>
      </c>
      <c r="F5220" s="14" t="str">
        <f t="shared" si="825"/>
        <v>BP_Value_var_LoProEN</v>
      </c>
      <c r="G5220" s="10" t="str">
        <f t="shared" si="826"/>
        <v>CHPF_M9_ActFRQ_LoProEN</v>
      </c>
      <c r="H5220" s="10" t="str">
        <f>VLOOKUP(基本表格!E5220,起始地址定义!A:D,4,FALSE)&amp;" "&amp;Q5220</f>
        <v>2125+P3-M3 5#双螺旋运输机A 反馈频率 下限保护使能</v>
      </c>
      <c r="I5220" s="10" t="str">
        <f t="shared" si="827"/>
        <v>DB100,X2500.4</v>
      </c>
      <c r="J5220" s="13" t="str">
        <f>VLOOKUP(E5220,起始地址定义!A:D,2,FALSE)</f>
        <v>DB100</v>
      </c>
      <c r="K5220" s="12" t="str">
        <f t="shared" si="828"/>
        <v>X2500.4</v>
      </c>
      <c r="L5220" s="13">
        <f>VLOOKUP(E5220,起始地址定义!A:D,3,FALSE)</f>
        <v>2500</v>
      </c>
      <c r="M5220" s="14">
        <f>VLOOKUP($F5220,类型描述及偏移量!$C:$H,2,FALSE)</f>
        <v>0.399999999999999</v>
      </c>
      <c r="N5220" s="14" t="str">
        <f>VLOOKUP($F5220,类型描述及偏移量!$C:$H,3,FALSE)</f>
        <v>离散</v>
      </c>
      <c r="O5220" s="14" t="str">
        <f>VLOOKUP($F5220,类型描述及偏移量!$C:$H,4,FALSE)</f>
        <v>None</v>
      </c>
      <c r="P5220" s="14" t="str">
        <f>VLOOKUP($F5220,类型描述及偏移量!$C:$H,5,FALSE)</f>
        <v>No</v>
      </c>
      <c r="Q5220" s="14" t="str">
        <f>VLOOKUP($F5220,类型描述及偏移量!$C:$H,6,FALSE)</f>
        <v>下限保护使能</v>
      </c>
    </row>
    <row r="5221" hidden="1" spans="1:17">
      <c r="A5221" s="12" t="s">
        <v>128</v>
      </c>
      <c r="B5221" s="12" t="str">
        <f t="shared" si="821"/>
        <v>M9_ActFRQ</v>
      </c>
      <c r="C5221" s="12" t="str">
        <f t="shared" si="822"/>
        <v>HiALM</v>
      </c>
      <c r="D5221" s="12" t="str">
        <f t="shared" si="823"/>
        <v>BP_Value_var</v>
      </c>
      <c r="E5221" s="13" t="str">
        <f t="shared" si="824"/>
        <v>CHPF_M9_ActFRQ_BP_Value_var</v>
      </c>
      <c r="F5221" s="14" t="str">
        <f t="shared" si="825"/>
        <v>BP_Value_var_HiALM</v>
      </c>
      <c r="G5221" s="10" t="str">
        <f t="shared" si="826"/>
        <v>CHPF_M9_ActFRQ_HiALM</v>
      </c>
      <c r="H5221" s="10" t="str">
        <f>VLOOKUP(基本表格!E5221,起始地址定义!A:D,4,FALSE)&amp;" "&amp;Q5221</f>
        <v>2125+P3-M3 5#双螺旋运输机A 反馈频率 上限报警</v>
      </c>
      <c r="I5221" s="10" t="str">
        <f t="shared" si="827"/>
        <v>DB100,X2500.5</v>
      </c>
      <c r="J5221" s="13" t="str">
        <f>VLOOKUP(E5221,起始地址定义!A:D,2,FALSE)</f>
        <v>DB100</v>
      </c>
      <c r="K5221" s="12" t="str">
        <f t="shared" si="828"/>
        <v>X2500.5</v>
      </c>
      <c r="L5221" s="13">
        <f>VLOOKUP(E5221,起始地址定义!A:D,3,FALSE)</f>
        <v>2500</v>
      </c>
      <c r="M5221" s="14">
        <f>VLOOKUP($F5221,类型描述及偏移量!$C:$H,2,FALSE)</f>
        <v>0.5</v>
      </c>
      <c r="N5221" s="14" t="str">
        <f>VLOOKUP($F5221,类型描述及偏移量!$C:$H,3,FALSE)</f>
        <v>离散</v>
      </c>
      <c r="O5221" s="14" t="str">
        <f>VLOOKUP($F5221,类型描述及偏移量!$C:$H,4,FALSE)</f>
        <v>None</v>
      </c>
      <c r="P5221" s="14" t="str">
        <f>VLOOKUP($F5221,类型描述及偏移量!$C:$H,5,FALSE)</f>
        <v>Yes</v>
      </c>
      <c r="Q5221" s="14" t="str">
        <f>VLOOKUP($F5221,类型描述及偏移量!$C:$H,6,FALSE)</f>
        <v>上限报警</v>
      </c>
    </row>
    <row r="5222" hidden="1" spans="1:17">
      <c r="A5222" s="12" t="s">
        <v>128</v>
      </c>
      <c r="B5222" s="12" t="str">
        <f t="shared" si="821"/>
        <v>M9_ActFRQ</v>
      </c>
      <c r="C5222" s="12" t="str">
        <f t="shared" si="822"/>
        <v>LoALM</v>
      </c>
      <c r="D5222" s="12" t="str">
        <f t="shared" si="823"/>
        <v>BP_Value_var</v>
      </c>
      <c r="E5222" s="13" t="str">
        <f t="shared" si="824"/>
        <v>CHPF_M9_ActFRQ_BP_Value_var</v>
      </c>
      <c r="F5222" s="14" t="str">
        <f t="shared" si="825"/>
        <v>BP_Value_var_LoALM</v>
      </c>
      <c r="G5222" s="10" t="str">
        <f t="shared" si="826"/>
        <v>CHPF_M9_ActFRQ_LoALM</v>
      </c>
      <c r="H5222" s="10" t="str">
        <f>VLOOKUP(基本表格!E5222,起始地址定义!A:D,4,FALSE)&amp;" "&amp;Q5222</f>
        <v>2125+P3-M3 5#双螺旋运输机A 反馈频率 下限报警</v>
      </c>
      <c r="I5222" s="10" t="str">
        <f t="shared" si="827"/>
        <v>DB100,X2500.6</v>
      </c>
      <c r="J5222" s="13" t="str">
        <f>VLOOKUP(E5222,起始地址定义!A:D,2,FALSE)</f>
        <v>DB100</v>
      </c>
      <c r="K5222" s="12" t="str">
        <f t="shared" si="828"/>
        <v>X2500.6</v>
      </c>
      <c r="L5222" s="13">
        <f>VLOOKUP(E5222,起始地址定义!A:D,3,FALSE)</f>
        <v>2500</v>
      </c>
      <c r="M5222" s="14">
        <f>VLOOKUP($F5222,类型描述及偏移量!$C:$H,2,FALSE)</f>
        <v>0.600000000000001</v>
      </c>
      <c r="N5222" s="14" t="str">
        <f>VLOOKUP($F5222,类型描述及偏移量!$C:$H,3,FALSE)</f>
        <v>离散</v>
      </c>
      <c r="O5222" s="14" t="str">
        <f>VLOOKUP($F5222,类型描述及偏移量!$C:$H,4,FALSE)</f>
        <v>None</v>
      </c>
      <c r="P5222" s="14" t="str">
        <f>VLOOKUP($F5222,类型描述及偏移量!$C:$H,5,FALSE)</f>
        <v>Yes</v>
      </c>
      <c r="Q5222" s="14" t="str">
        <f>VLOOKUP($F5222,类型描述及偏移量!$C:$H,6,FALSE)</f>
        <v>下限报警</v>
      </c>
    </row>
    <row r="5223" hidden="1" spans="1:17">
      <c r="A5223" s="12" t="s">
        <v>128</v>
      </c>
      <c r="B5223" s="12" t="str">
        <f t="shared" si="821"/>
        <v>M9_ActFRQ</v>
      </c>
      <c r="C5223" s="12" t="str">
        <f t="shared" si="822"/>
        <v>HiHiALM</v>
      </c>
      <c r="D5223" s="12" t="str">
        <f t="shared" si="823"/>
        <v>BP_Value_var</v>
      </c>
      <c r="E5223" s="13" t="str">
        <f t="shared" si="824"/>
        <v>CHPF_M9_ActFRQ_BP_Value_var</v>
      </c>
      <c r="F5223" s="14" t="str">
        <f t="shared" si="825"/>
        <v>BP_Value_var_HiHiALM</v>
      </c>
      <c r="G5223" s="10" t="str">
        <f t="shared" si="826"/>
        <v>CHPF_M9_ActFRQ_HiHiALM</v>
      </c>
      <c r="H5223" s="10" t="str">
        <f>VLOOKUP(基本表格!E5223,起始地址定义!A:D,4,FALSE)&amp;" "&amp;Q5223</f>
        <v>2125+P3-M3 5#双螺旋运输机A 反馈频率 上上限报警</v>
      </c>
      <c r="I5223" s="10" t="str">
        <f t="shared" si="827"/>
        <v>DB100,X2500.7</v>
      </c>
      <c r="J5223" s="13" t="str">
        <f>VLOOKUP(E5223,起始地址定义!A:D,2,FALSE)</f>
        <v>DB100</v>
      </c>
      <c r="K5223" s="12" t="str">
        <f t="shared" si="828"/>
        <v>X2500.7</v>
      </c>
      <c r="L5223" s="13">
        <f>VLOOKUP(E5223,起始地址定义!A:D,3,FALSE)</f>
        <v>2500</v>
      </c>
      <c r="M5223" s="14">
        <f>VLOOKUP($F5223,类型描述及偏移量!$C:$H,2,FALSE)</f>
        <v>0.700000000000003</v>
      </c>
      <c r="N5223" s="14" t="str">
        <f>VLOOKUP($F5223,类型描述及偏移量!$C:$H,3,FALSE)</f>
        <v>离散</v>
      </c>
      <c r="O5223" s="14" t="str">
        <f>VLOOKUP($F5223,类型描述及偏移量!$C:$H,4,FALSE)</f>
        <v>On</v>
      </c>
      <c r="P5223" s="14" t="str">
        <f>VLOOKUP($F5223,类型描述及偏移量!$C:$H,5,FALSE)</f>
        <v>Yes</v>
      </c>
      <c r="Q5223" s="14" t="str">
        <f>VLOOKUP($F5223,类型描述及偏移量!$C:$H,6,FALSE)</f>
        <v>上上限报警</v>
      </c>
    </row>
    <row r="5224" hidden="1" spans="1:17">
      <c r="A5224" s="12" t="s">
        <v>128</v>
      </c>
      <c r="B5224" s="12" t="str">
        <f t="shared" si="821"/>
        <v>M9_ActFRQ</v>
      </c>
      <c r="C5224" s="12" t="str">
        <f t="shared" si="822"/>
        <v>LoLoALM</v>
      </c>
      <c r="D5224" s="12" t="str">
        <f t="shared" si="823"/>
        <v>BP_Value_var</v>
      </c>
      <c r="E5224" s="13" t="str">
        <f t="shared" si="824"/>
        <v>CHPF_M9_ActFRQ_BP_Value_var</v>
      </c>
      <c r="F5224" s="14" t="str">
        <f t="shared" si="825"/>
        <v>BP_Value_var_LoLoALM</v>
      </c>
      <c r="G5224" s="10" t="str">
        <f t="shared" si="826"/>
        <v>CHPF_M9_ActFRQ_LoLoALM</v>
      </c>
      <c r="H5224" s="10" t="str">
        <f>VLOOKUP(基本表格!E5224,起始地址定义!A:D,4,FALSE)&amp;" "&amp;Q5224</f>
        <v>2125+P3-M3 5#双螺旋运输机A 反馈频率 下下限报警</v>
      </c>
      <c r="I5224" s="10" t="str">
        <f t="shared" si="827"/>
        <v>DB100,X2501.0</v>
      </c>
      <c r="J5224" s="13" t="str">
        <f>VLOOKUP(E5224,起始地址定义!A:D,2,FALSE)</f>
        <v>DB100</v>
      </c>
      <c r="K5224" s="12" t="str">
        <f t="shared" si="828"/>
        <v>X2501.0</v>
      </c>
      <c r="L5224" s="13">
        <f>VLOOKUP(E5224,起始地址定义!A:D,3,FALSE)</f>
        <v>2500</v>
      </c>
      <c r="M5224" s="14">
        <f>VLOOKUP($F5224,类型描述及偏移量!$C:$H,2,FALSE)</f>
        <v>1</v>
      </c>
      <c r="N5224" s="14" t="str">
        <f>VLOOKUP($F5224,类型描述及偏移量!$C:$H,3,FALSE)</f>
        <v>离散</v>
      </c>
      <c r="O5224" s="14" t="str">
        <f>VLOOKUP($F5224,类型描述及偏移量!$C:$H,4,FALSE)</f>
        <v>On</v>
      </c>
      <c r="P5224" s="14" t="str">
        <f>VLOOKUP($F5224,类型描述及偏移量!$C:$H,5,FALSE)</f>
        <v>Yes</v>
      </c>
      <c r="Q5224" s="14" t="str">
        <f>VLOOKUP($F5224,类型描述及偏移量!$C:$H,6,FALSE)</f>
        <v>下下限报警</v>
      </c>
    </row>
    <row r="5225" hidden="1" spans="1:17">
      <c r="A5225" s="12" t="s">
        <v>128</v>
      </c>
      <c r="B5225" s="12" t="str">
        <f t="shared" si="821"/>
        <v>M9_ActFRQ</v>
      </c>
      <c r="C5225" s="12" t="str">
        <f t="shared" si="822"/>
        <v>LimALM</v>
      </c>
      <c r="D5225" s="12" t="str">
        <f t="shared" si="823"/>
        <v>BP_Value_var</v>
      </c>
      <c r="E5225" s="13" t="str">
        <f t="shared" si="824"/>
        <v>CHPF_M9_ActFRQ_BP_Value_var</v>
      </c>
      <c r="F5225" s="14" t="str">
        <f t="shared" si="825"/>
        <v>BP_Value_var_LimALM</v>
      </c>
      <c r="G5225" s="10" t="str">
        <f t="shared" si="826"/>
        <v>CHPF_M9_ActFRQ_LimALM</v>
      </c>
      <c r="H5225" s="10" t="str">
        <f>VLOOKUP(基本表格!E5225,起始地址定义!A:D,4,FALSE)&amp;" "&amp;Q5225</f>
        <v>2125+P3-M3 5#双螺旋运输机A 反馈频率 极限报警</v>
      </c>
      <c r="I5225" s="10" t="str">
        <f t="shared" si="827"/>
        <v>DB100,X2501.1</v>
      </c>
      <c r="J5225" s="13" t="str">
        <f>VLOOKUP(E5225,起始地址定义!A:D,2,FALSE)</f>
        <v>DB100</v>
      </c>
      <c r="K5225" s="12" t="str">
        <f t="shared" si="828"/>
        <v>X2501.1</v>
      </c>
      <c r="L5225" s="13">
        <f>VLOOKUP(E5225,起始地址定义!A:D,3,FALSE)</f>
        <v>2500</v>
      </c>
      <c r="M5225" s="14">
        <f>VLOOKUP($F5225,类型描述及偏移量!$C:$H,2,FALSE)</f>
        <v>1.1</v>
      </c>
      <c r="N5225" s="14" t="str">
        <f>VLOOKUP($F5225,类型描述及偏移量!$C:$H,3,FALSE)</f>
        <v>离散</v>
      </c>
      <c r="O5225" s="14" t="str">
        <f>VLOOKUP($F5225,类型描述及偏移量!$C:$H,4,FALSE)</f>
        <v>On</v>
      </c>
      <c r="P5225" s="14" t="str">
        <f>VLOOKUP($F5225,类型描述及偏移量!$C:$H,5,FALSE)</f>
        <v>Yes</v>
      </c>
      <c r="Q5225" s="14" t="str">
        <f>VLOOKUP($F5225,类型描述及偏移量!$C:$H,6,FALSE)</f>
        <v>极限报警</v>
      </c>
    </row>
    <row r="5226" hidden="1" spans="1:17">
      <c r="A5226" s="12" t="s">
        <v>128</v>
      </c>
      <c r="B5226" s="12" t="str">
        <f t="shared" si="821"/>
        <v>M9_ActFRQ</v>
      </c>
      <c r="C5226" s="12" t="str">
        <f t="shared" si="822"/>
        <v>LostALM</v>
      </c>
      <c r="D5226" s="12" t="str">
        <f t="shared" si="823"/>
        <v>BP_Value_var</v>
      </c>
      <c r="E5226" s="13" t="str">
        <f t="shared" si="824"/>
        <v>CHPF_M9_ActFRQ_BP_Value_var</v>
      </c>
      <c r="F5226" s="14" t="str">
        <f t="shared" si="825"/>
        <v>BP_Value_var_LostALM</v>
      </c>
      <c r="G5226" s="10" t="str">
        <f t="shared" si="826"/>
        <v>CHPF_M9_ActFRQ_LostALM</v>
      </c>
      <c r="H5226" s="10" t="str">
        <f>VLOOKUP(基本表格!E5226,起始地址定义!A:D,4,FALSE)&amp;" "&amp;Q5226</f>
        <v>2125+P3-M3 5#双螺旋运输机A 反馈频率 传感器断线报警</v>
      </c>
      <c r="I5226" s="10" t="str">
        <f t="shared" si="827"/>
        <v>DB100,X2501.2</v>
      </c>
      <c r="J5226" s="13" t="str">
        <f>VLOOKUP(E5226,起始地址定义!A:D,2,FALSE)</f>
        <v>DB100</v>
      </c>
      <c r="K5226" s="12" t="str">
        <f t="shared" si="828"/>
        <v>X2501.2</v>
      </c>
      <c r="L5226" s="13">
        <f>VLOOKUP(E5226,起始地址定义!A:D,3,FALSE)</f>
        <v>2500</v>
      </c>
      <c r="M5226" s="14">
        <f>VLOOKUP($F5226,类型描述及偏移量!$C:$H,2,FALSE)</f>
        <v>1.2</v>
      </c>
      <c r="N5226" s="14" t="str">
        <f>VLOOKUP($F5226,类型描述及偏移量!$C:$H,3,FALSE)</f>
        <v>离散</v>
      </c>
      <c r="O5226" s="14" t="str">
        <f>VLOOKUP($F5226,类型描述及偏移量!$C:$H,4,FALSE)</f>
        <v>On</v>
      </c>
      <c r="P5226" s="14" t="str">
        <f>VLOOKUP($F5226,类型描述及偏移量!$C:$H,5,FALSE)</f>
        <v>Yes</v>
      </c>
      <c r="Q5226" s="14" t="str">
        <f>VLOOKUP($F5226,类型描述及偏移量!$C:$H,6,FALSE)</f>
        <v>传感器断线报警</v>
      </c>
    </row>
    <row r="5227" hidden="1" spans="1:17">
      <c r="A5227" s="12" t="s">
        <v>128</v>
      </c>
      <c r="B5227" s="12" t="str">
        <f t="shared" si="821"/>
        <v>M9_ActFRQ</v>
      </c>
      <c r="C5227" s="12" t="str">
        <f t="shared" si="822"/>
        <v>Code</v>
      </c>
      <c r="D5227" s="12" t="str">
        <f t="shared" si="823"/>
        <v>BP_Value_var</v>
      </c>
      <c r="E5227" s="13" t="str">
        <f t="shared" si="824"/>
        <v>CHPF_M9_ActFRQ_BP_Value_var</v>
      </c>
      <c r="F5227" s="14" t="str">
        <f t="shared" si="825"/>
        <v>BP_Value_var_Code</v>
      </c>
      <c r="G5227" s="10" t="str">
        <f t="shared" si="826"/>
        <v>CHPF_M9_ActFRQ_Code</v>
      </c>
      <c r="H5227" s="10" t="str">
        <f>VLOOKUP(基本表格!E5227,起始地址定义!A:D,4,FALSE)&amp;" "&amp;Q5227</f>
        <v>2125+P3-M3 5#双螺旋运输机A 反馈频率 实际内码</v>
      </c>
      <c r="I5227" s="10" t="str">
        <f t="shared" si="827"/>
        <v>DB100,INT2502</v>
      </c>
      <c r="J5227" s="13" t="str">
        <f>VLOOKUP(E5227,起始地址定义!A:D,2,FALSE)</f>
        <v>DB100</v>
      </c>
      <c r="K5227" s="12" t="str">
        <f t="shared" si="828"/>
        <v>INT2502</v>
      </c>
      <c r="L5227" s="13">
        <f>VLOOKUP(E5227,起始地址定义!A:D,3,FALSE)</f>
        <v>2500</v>
      </c>
      <c r="M5227" s="14">
        <f>VLOOKUP($F5227,类型描述及偏移量!$C:$H,2,FALSE)</f>
        <v>2</v>
      </c>
      <c r="N5227" s="14" t="str">
        <f>VLOOKUP($F5227,类型描述及偏移量!$C:$H,3,FALSE)</f>
        <v>整型</v>
      </c>
      <c r="O5227" s="14" t="str">
        <f>VLOOKUP($F5227,类型描述及偏移量!$C:$H,4,FALSE)</f>
        <v>None</v>
      </c>
      <c r="P5227" s="14" t="str">
        <f>VLOOKUP($F5227,类型描述及偏移量!$C:$H,5,FALSE)</f>
        <v>Yes</v>
      </c>
      <c r="Q5227" s="14" t="str">
        <f>VLOOKUP($F5227,类型描述及偏移量!$C:$H,6,FALSE)</f>
        <v>实际内码</v>
      </c>
    </row>
    <row r="5228" hidden="1" spans="1:17">
      <c r="A5228" s="12" t="s">
        <v>128</v>
      </c>
      <c r="B5228" s="12" t="str">
        <f t="shared" si="821"/>
        <v>M9_ActFRQ</v>
      </c>
      <c r="C5228" s="12" t="str">
        <f t="shared" si="822"/>
        <v>Value</v>
      </c>
      <c r="D5228" s="12" t="str">
        <f t="shared" si="823"/>
        <v>BP_Value_var</v>
      </c>
      <c r="E5228" s="13" t="str">
        <f t="shared" si="824"/>
        <v>CHPF_M9_ActFRQ_BP_Value_var</v>
      </c>
      <c r="F5228" s="14" t="str">
        <f t="shared" si="825"/>
        <v>BP_Value_var_Value</v>
      </c>
      <c r="G5228" s="10" t="str">
        <f t="shared" si="826"/>
        <v>CHPF_M9_ActFRQ_Value</v>
      </c>
      <c r="H5228" s="10" t="str">
        <f>VLOOKUP(基本表格!E5228,起始地址定义!A:D,4,FALSE)&amp;" "&amp;Q5228</f>
        <v>2125+P3-M3 5#双螺旋运输机A 反馈频率 实际值</v>
      </c>
      <c r="I5228" s="10" t="str">
        <f t="shared" si="827"/>
        <v>DB100,REAL2506</v>
      </c>
      <c r="J5228" s="13" t="str">
        <f>VLOOKUP(E5228,起始地址定义!A:D,2,FALSE)</f>
        <v>DB100</v>
      </c>
      <c r="K5228" s="12" t="str">
        <f t="shared" si="828"/>
        <v>REAL2506</v>
      </c>
      <c r="L5228" s="13">
        <f>VLOOKUP(E5228,起始地址定义!A:D,3,FALSE)</f>
        <v>2500</v>
      </c>
      <c r="M5228" s="14">
        <f>VLOOKUP($F5228,类型描述及偏移量!$C:$H,2,FALSE)</f>
        <v>6</v>
      </c>
      <c r="N5228" s="14" t="str">
        <f>VLOOKUP($F5228,类型描述及偏移量!$C:$H,3,FALSE)</f>
        <v>实型</v>
      </c>
      <c r="O5228" s="14" t="str">
        <f>VLOOKUP($F5228,类型描述及偏移量!$C:$H,4,FALSE)</f>
        <v>None</v>
      </c>
      <c r="P5228" s="14" t="str">
        <f>VLOOKUP($F5228,类型描述及偏移量!$C:$H,5,FALSE)</f>
        <v>Yes</v>
      </c>
      <c r="Q5228" s="14" t="str">
        <f>VLOOKUP($F5228,类型描述及偏移量!$C:$H,6,FALSE)</f>
        <v>实际值</v>
      </c>
    </row>
    <row r="5229" hidden="1" spans="1:17">
      <c r="A5229" s="12" t="s">
        <v>128</v>
      </c>
      <c r="B5229" s="12" t="str">
        <f t="shared" si="821"/>
        <v>M9_ActFRQ</v>
      </c>
      <c r="C5229" s="12" t="str">
        <f t="shared" si="822"/>
        <v>Range</v>
      </c>
      <c r="D5229" s="12" t="str">
        <f t="shared" si="823"/>
        <v>BP_Value_var</v>
      </c>
      <c r="E5229" s="13" t="str">
        <f t="shared" si="824"/>
        <v>CHPF_M9_ActFRQ_BP_Value_var</v>
      </c>
      <c r="F5229" s="14" t="str">
        <f t="shared" si="825"/>
        <v>BP_Value_var_Range</v>
      </c>
      <c r="G5229" s="10" t="str">
        <f t="shared" si="826"/>
        <v>CHPF_M9_ActFRQ_Range</v>
      </c>
      <c r="H5229" s="10" t="str">
        <f>VLOOKUP(基本表格!E5229,起始地址定义!A:D,4,FALSE)&amp;" "&amp;Q5229</f>
        <v>2125+P3-M3 5#双螺旋运输机A 反馈频率 量程</v>
      </c>
      <c r="I5229" s="10" t="str">
        <f t="shared" si="827"/>
        <v>DB100,REAL2510</v>
      </c>
      <c r="J5229" s="13" t="str">
        <f>VLOOKUP(E5229,起始地址定义!A:D,2,FALSE)</f>
        <v>DB100</v>
      </c>
      <c r="K5229" s="12" t="str">
        <f t="shared" si="828"/>
        <v>REAL2510</v>
      </c>
      <c r="L5229" s="13">
        <f>VLOOKUP(E5229,起始地址定义!A:D,3,FALSE)</f>
        <v>2500</v>
      </c>
      <c r="M5229" s="14">
        <f>VLOOKUP($F5229,类型描述及偏移量!$C:$H,2,FALSE)</f>
        <v>10</v>
      </c>
      <c r="N5229" s="14" t="str">
        <f>VLOOKUP($F5229,类型描述及偏移量!$C:$H,3,FALSE)</f>
        <v>实型</v>
      </c>
      <c r="O5229" s="14" t="str">
        <f>VLOOKUP($F5229,类型描述及偏移量!$C:$H,4,FALSE)</f>
        <v>None</v>
      </c>
      <c r="P5229" s="14" t="str">
        <f>VLOOKUP($F5229,类型描述及偏移量!$C:$H,5,FALSE)</f>
        <v>No</v>
      </c>
      <c r="Q5229" s="14" t="str">
        <f>VLOOKUP($F5229,类型描述及偏移量!$C:$H,6,FALSE)</f>
        <v>量程</v>
      </c>
    </row>
    <row r="5230" hidden="1" spans="1:17">
      <c r="A5230" s="12" t="s">
        <v>128</v>
      </c>
      <c r="B5230" s="12" t="str">
        <f t="shared" si="821"/>
        <v>M9_ActFRQ</v>
      </c>
      <c r="C5230" s="12" t="str">
        <f t="shared" si="822"/>
        <v>Hi</v>
      </c>
      <c r="D5230" s="12" t="str">
        <f t="shared" si="823"/>
        <v>BP_Value_var</v>
      </c>
      <c r="E5230" s="13" t="str">
        <f t="shared" si="824"/>
        <v>CHPF_M9_ActFRQ_BP_Value_var</v>
      </c>
      <c r="F5230" s="14" t="str">
        <f t="shared" si="825"/>
        <v>BP_Value_var_Hi</v>
      </c>
      <c r="G5230" s="10" t="str">
        <f t="shared" si="826"/>
        <v>CHPF_M9_ActFRQ_Hi</v>
      </c>
      <c r="H5230" s="10" t="str">
        <f>VLOOKUP(基本表格!E5230,起始地址定义!A:D,4,FALSE)&amp;" "&amp;Q5230</f>
        <v>2125+P3-M3 5#双螺旋运输机A 反馈频率 上限值</v>
      </c>
      <c r="I5230" s="10" t="str">
        <f t="shared" si="827"/>
        <v>DB100,REAL2514</v>
      </c>
      <c r="J5230" s="13" t="str">
        <f>VLOOKUP(E5230,起始地址定义!A:D,2,FALSE)</f>
        <v>DB100</v>
      </c>
      <c r="K5230" s="12" t="str">
        <f t="shared" si="828"/>
        <v>REAL2514</v>
      </c>
      <c r="L5230" s="13">
        <f>VLOOKUP(E5230,起始地址定义!A:D,3,FALSE)</f>
        <v>2500</v>
      </c>
      <c r="M5230" s="14">
        <f>VLOOKUP($F5230,类型描述及偏移量!$C:$H,2,FALSE)</f>
        <v>14</v>
      </c>
      <c r="N5230" s="14" t="str">
        <f>VLOOKUP($F5230,类型描述及偏移量!$C:$H,3,FALSE)</f>
        <v>实型</v>
      </c>
      <c r="O5230" s="14" t="str">
        <f>VLOOKUP($F5230,类型描述及偏移量!$C:$H,4,FALSE)</f>
        <v>None</v>
      </c>
      <c r="P5230" s="14" t="str">
        <f>VLOOKUP($F5230,类型描述及偏移量!$C:$H,5,FALSE)</f>
        <v>No</v>
      </c>
      <c r="Q5230" s="14" t="str">
        <f>VLOOKUP($F5230,类型描述及偏移量!$C:$H,6,FALSE)</f>
        <v>上限值</v>
      </c>
    </row>
    <row r="5231" hidden="1" spans="1:17">
      <c r="A5231" s="12" t="s">
        <v>128</v>
      </c>
      <c r="B5231" s="12" t="str">
        <f t="shared" si="821"/>
        <v>M9_ActFRQ</v>
      </c>
      <c r="C5231" s="12" t="str">
        <f t="shared" si="822"/>
        <v>Lo</v>
      </c>
      <c r="D5231" s="12" t="str">
        <f t="shared" si="823"/>
        <v>BP_Value_var</v>
      </c>
      <c r="E5231" s="13" t="str">
        <f t="shared" si="824"/>
        <v>CHPF_M9_ActFRQ_BP_Value_var</v>
      </c>
      <c r="F5231" s="14" t="str">
        <f t="shared" si="825"/>
        <v>BP_Value_var_Lo</v>
      </c>
      <c r="G5231" s="10" t="str">
        <f t="shared" si="826"/>
        <v>CHPF_M9_ActFRQ_Lo</v>
      </c>
      <c r="H5231" s="10" t="str">
        <f>VLOOKUP(基本表格!E5231,起始地址定义!A:D,4,FALSE)&amp;" "&amp;Q5231</f>
        <v>2125+P3-M3 5#双螺旋运输机A 反馈频率 下限值</v>
      </c>
      <c r="I5231" s="10" t="str">
        <f t="shared" si="827"/>
        <v>DB100,REAL2518</v>
      </c>
      <c r="J5231" s="13" t="str">
        <f>VLOOKUP(E5231,起始地址定义!A:D,2,FALSE)</f>
        <v>DB100</v>
      </c>
      <c r="K5231" s="12" t="str">
        <f t="shared" si="828"/>
        <v>REAL2518</v>
      </c>
      <c r="L5231" s="13">
        <f>VLOOKUP(E5231,起始地址定义!A:D,3,FALSE)</f>
        <v>2500</v>
      </c>
      <c r="M5231" s="14">
        <f>VLOOKUP($F5231,类型描述及偏移量!$C:$H,2,FALSE)</f>
        <v>18</v>
      </c>
      <c r="N5231" s="14" t="str">
        <f>VLOOKUP($F5231,类型描述及偏移量!$C:$H,3,FALSE)</f>
        <v>实型</v>
      </c>
      <c r="O5231" s="14" t="str">
        <f>VLOOKUP($F5231,类型描述及偏移量!$C:$H,4,FALSE)</f>
        <v>None</v>
      </c>
      <c r="P5231" s="14" t="str">
        <f>VLOOKUP($F5231,类型描述及偏移量!$C:$H,5,FALSE)</f>
        <v>No</v>
      </c>
      <c r="Q5231" s="14" t="str">
        <f>VLOOKUP($F5231,类型描述及偏移量!$C:$H,6,FALSE)</f>
        <v>下限值</v>
      </c>
    </row>
    <row r="5232" hidden="1" spans="1:17">
      <c r="A5232" s="12" t="s">
        <v>128</v>
      </c>
      <c r="B5232" s="12" t="str">
        <f t="shared" si="821"/>
        <v>M9_ActFRQ</v>
      </c>
      <c r="C5232" s="12" t="str">
        <f t="shared" si="822"/>
        <v>HiHi</v>
      </c>
      <c r="D5232" s="12" t="str">
        <f t="shared" si="823"/>
        <v>BP_Value_var</v>
      </c>
      <c r="E5232" s="13" t="str">
        <f t="shared" si="824"/>
        <v>CHPF_M9_ActFRQ_BP_Value_var</v>
      </c>
      <c r="F5232" s="14" t="str">
        <f t="shared" si="825"/>
        <v>BP_Value_var_HiHi</v>
      </c>
      <c r="G5232" s="10" t="str">
        <f t="shared" si="826"/>
        <v>CHPF_M9_ActFRQ_HiHi</v>
      </c>
      <c r="H5232" s="10" t="str">
        <f>VLOOKUP(基本表格!E5232,起始地址定义!A:D,4,FALSE)&amp;" "&amp;Q5232</f>
        <v>2125+P3-M3 5#双螺旋运输机A 反馈频率 上上限值</v>
      </c>
      <c r="I5232" s="10" t="str">
        <f t="shared" si="827"/>
        <v>DB100,REAL2522</v>
      </c>
      <c r="J5232" s="13" t="str">
        <f>VLOOKUP(E5232,起始地址定义!A:D,2,FALSE)</f>
        <v>DB100</v>
      </c>
      <c r="K5232" s="12" t="str">
        <f t="shared" si="828"/>
        <v>REAL2522</v>
      </c>
      <c r="L5232" s="13">
        <f>VLOOKUP(E5232,起始地址定义!A:D,3,FALSE)</f>
        <v>2500</v>
      </c>
      <c r="M5232" s="14">
        <f>VLOOKUP($F5232,类型描述及偏移量!$C:$H,2,FALSE)</f>
        <v>22</v>
      </c>
      <c r="N5232" s="14" t="str">
        <f>VLOOKUP($F5232,类型描述及偏移量!$C:$H,3,FALSE)</f>
        <v>实型</v>
      </c>
      <c r="O5232" s="14" t="str">
        <f>VLOOKUP($F5232,类型描述及偏移量!$C:$H,4,FALSE)</f>
        <v>None</v>
      </c>
      <c r="P5232" s="14" t="str">
        <f>VLOOKUP($F5232,类型描述及偏移量!$C:$H,5,FALSE)</f>
        <v>No</v>
      </c>
      <c r="Q5232" s="14" t="str">
        <f>VLOOKUP($F5232,类型描述及偏移量!$C:$H,6,FALSE)</f>
        <v>上上限值</v>
      </c>
    </row>
    <row r="5233" hidden="1" spans="1:17">
      <c r="A5233" s="12" t="s">
        <v>128</v>
      </c>
      <c r="B5233" s="12" t="str">
        <f t="shared" ref="B5233:B5296" si="829">"M"&amp;RIGHT(LEFT(B5110,FIND("_",B5110,1)-1),LEN(LEFT(B5110,FIND("_",B5110,1)-1))-1)+1&amp;"_"&amp;RIGHT(B5110,LEN(B5110)-FIND("_",B5110,1))</f>
        <v>M9_ActFRQ</v>
      </c>
      <c r="C5233" s="12" t="str">
        <f t="shared" ref="C5233:C5296" si="830">C5110</f>
        <v>LoLo</v>
      </c>
      <c r="D5233" s="12" t="str">
        <f t="shared" ref="D5233:D5296" si="831">D5110</f>
        <v>BP_Value_var</v>
      </c>
      <c r="E5233" s="13" t="str">
        <f t="shared" ref="E5233:E5296" si="832">A5233&amp;"_"&amp;B5233&amp;"_"&amp;D5233</f>
        <v>CHPF_M9_ActFRQ_BP_Value_var</v>
      </c>
      <c r="F5233" s="14" t="str">
        <f t="shared" ref="F5233:F5296" si="833">D5233&amp;"_"&amp;C5233</f>
        <v>BP_Value_var_LoLo</v>
      </c>
      <c r="G5233" s="10" t="str">
        <f t="shared" ref="G5233:G5296" si="834">A5233&amp;"_"&amp;IF(B5233="DB","",B5233&amp;"_")&amp;C5233</f>
        <v>CHPF_M9_ActFRQ_LoLo</v>
      </c>
      <c r="H5233" s="10" t="str">
        <f>VLOOKUP(基本表格!E5233,起始地址定义!A:D,4,FALSE)&amp;" "&amp;Q5233</f>
        <v>2125+P3-M3 5#双螺旋运输机A 反馈频率 下下限值</v>
      </c>
      <c r="I5233" s="10" t="str">
        <f t="shared" ref="I5233:I5296" si="835">J5233&amp;","&amp;K5233</f>
        <v>DB100,REAL2526</v>
      </c>
      <c r="J5233" s="13" t="str">
        <f>VLOOKUP(E5233,起始地址定义!A:D,2,FALSE)</f>
        <v>DB100</v>
      </c>
      <c r="K5233" s="12" t="str">
        <f t="shared" ref="K5233:K5296" si="836">IF(N5233="离散","X",IF(N5233="实型","REAL","INT"))&amp;IF(N5233="离散",TEXT(L5233+M5233,"0.0"),L5233+M5233)</f>
        <v>REAL2526</v>
      </c>
      <c r="L5233" s="13">
        <f>VLOOKUP(E5233,起始地址定义!A:D,3,FALSE)</f>
        <v>2500</v>
      </c>
      <c r="M5233" s="14">
        <f>VLOOKUP($F5233,类型描述及偏移量!$C:$H,2,FALSE)</f>
        <v>26</v>
      </c>
      <c r="N5233" s="14" t="str">
        <f>VLOOKUP($F5233,类型描述及偏移量!$C:$H,3,FALSE)</f>
        <v>实型</v>
      </c>
      <c r="O5233" s="14" t="str">
        <f>VLOOKUP($F5233,类型描述及偏移量!$C:$H,4,FALSE)</f>
        <v>None</v>
      </c>
      <c r="P5233" s="14" t="str">
        <f>VLOOKUP($F5233,类型描述及偏移量!$C:$H,5,FALSE)</f>
        <v>No</v>
      </c>
      <c r="Q5233" s="14" t="str">
        <f>VLOOKUP($F5233,类型描述及偏移量!$C:$H,6,FALSE)</f>
        <v>下下限值</v>
      </c>
    </row>
    <row r="5234" hidden="1" spans="1:17">
      <c r="A5234" s="12" t="s">
        <v>128</v>
      </c>
      <c r="B5234" s="12" t="str">
        <f t="shared" si="829"/>
        <v>M9_Comm</v>
      </c>
      <c r="C5234" s="12" t="str">
        <f t="shared" si="830"/>
        <v>REL</v>
      </c>
      <c r="D5234" s="12" t="str">
        <f t="shared" si="831"/>
        <v>BP_G120_var</v>
      </c>
      <c r="E5234" s="13" t="str">
        <f t="shared" si="832"/>
        <v>CHPF_M9_Comm_BP_G120_var</v>
      </c>
      <c r="F5234" s="14" t="str">
        <f t="shared" si="833"/>
        <v>BP_G120_var_REL</v>
      </c>
      <c r="G5234" s="10" t="str">
        <f t="shared" si="834"/>
        <v>CHPF_M9_Comm_REL</v>
      </c>
      <c r="H5234" s="10" t="str">
        <f>VLOOKUP(基本表格!E5234,起始地址定义!A:D,4,FALSE)&amp;" "&amp;Q5234</f>
        <v>2125+P3-M3 5#双螺旋运输机A 变频器通讯 备妥（不能与正转信号使用同一个）</v>
      </c>
      <c r="I5234" s="10" t="str">
        <f t="shared" si="835"/>
        <v>DB100,X2550.0</v>
      </c>
      <c r="J5234" s="13" t="str">
        <f>VLOOKUP(E5234,起始地址定义!A:D,2,FALSE)</f>
        <v>DB100</v>
      </c>
      <c r="K5234" s="12" t="str">
        <f t="shared" si="836"/>
        <v>X2550.0</v>
      </c>
      <c r="L5234" s="13">
        <f>VLOOKUP(E5234,起始地址定义!A:D,3,FALSE)</f>
        <v>2550</v>
      </c>
      <c r="M5234" s="14">
        <f>VLOOKUP($F5234,类型描述及偏移量!$C:$H,2,FALSE)</f>
        <v>0</v>
      </c>
      <c r="N5234" s="14" t="str">
        <f>VLOOKUP($F5234,类型描述及偏移量!$C:$H,3,FALSE)</f>
        <v>离散</v>
      </c>
      <c r="O5234" s="14" t="str">
        <f>VLOOKUP($F5234,类型描述及偏移量!$C:$H,4,FALSE)</f>
        <v>None</v>
      </c>
      <c r="P5234" s="14" t="str">
        <f>VLOOKUP($F5234,类型描述及偏移量!$C:$H,5,FALSE)</f>
        <v>Yes</v>
      </c>
      <c r="Q5234" s="14" t="str">
        <f>VLOOKUP($F5234,类型描述及偏移量!$C:$H,6,FALSE)</f>
        <v>备妥（不能与正转信号使用同一个）</v>
      </c>
    </row>
    <row r="5235" hidden="1" spans="1:17">
      <c r="A5235" s="12" t="s">
        <v>128</v>
      </c>
      <c r="B5235" s="12" t="str">
        <f t="shared" si="829"/>
        <v>M9_Comm</v>
      </c>
      <c r="C5235" s="12" t="str">
        <f t="shared" si="830"/>
        <v>FWD</v>
      </c>
      <c r="D5235" s="12" t="str">
        <f t="shared" si="831"/>
        <v>BP_G120_var</v>
      </c>
      <c r="E5235" s="13" t="str">
        <f t="shared" si="832"/>
        <v>CHPF_M9_Comm_BP_G120_var</v>
      </c>
      <c r="F5235" s="14" t="str">
        <f t="shared" si="833"/>
        <v>BP_G120_var_FWD</v>
      </c>
      <c r="G5235" s="10" t="str">
        <f t="shared" si="834"/>
        <v>CHPF_M9_Comm_FWD</v>
      </c>
      <c r="H5235" s="10" t="str">
        <f>VLOOKUP(基本表格!E5235,起始地址定义!A:D,4,FALSE)&amp;" "&amp;Q5235</f>
        <v>2125+P3-M3 5#双螺旋运输机A 变频器通讯 正转</v>
      </c>
      <c r="I5235" s="10" t="str">
        <f t="shared" si="835"/>
        <v>DB100,X2550.1</v>
      </c>
      <c r="J5235" s="13" t="str">
        <f>VLOOKUP(E5235,起始地址定义!A:D,2,FALSE)</f>
        <v>DB100</v>
      </c>
      <c r="K5235" s="12" t="str">
        <f t="shared" si="836"/>
        <v>X2550.1</v>
      </c>
      <c r="L5235" s="13">
        <f>VLOOKUP(E5235,起始地址定义!A:D,3,FALSE)</f>
        <v>2550</v>
      </c>
      <c r="M5235" s="14">
        <f>VLOOKUP($F5235,类型描述及偏移量!$C:$H,2,FALSE)</f>
        <v>0.0999999999999943</v>
      </c>
      <c r="N5235" s="14" t="str">
        <f>VLOOKUP($F5235,类型描述及偏移量!$C:$H,3,FALSE)</f>
        <v>离散</v>
      </c>
      <c r="O5235" s="14" t="str">
        <f>VLOOKUP($F5235,类型描述及偏移量!$C:$H,4,FALSE)</f>
        <v>None</v>
      </c>
      <c r="P5235" s="14" t="str">
        <f>VLOOKUP($F5235,类型描述及偏移量!$C:$H,5,FALSE)</f>
        <v>Yes</v>
      </c>
      <c r="Q5235" s="14" t="str">
        <f>VLOOKUP($F5235,类型描述及偏移量!$C:$H,6,FALSE)</f>
        <v>正转</v>
      </c>
    </row>
    <row r="5236" hidden="1" spans="1:17">
      <c r="A5236" s="12" t="s">
        <v>128</v>
      </c>
      <c r="B5236" s="12" t="str">
        <f t="shared" si="829"/>
        <v>M9_Comm</v>
      </c>
      <c r="C5236" s="12" t="str">
        <f t="shared" si="830"/>
        <v>REV</v>
      </c>
      <c r="D5236" s="12" t="str">
        <f t="shared" si="831"/>
        <v>BP_G120_var</v>
      </c>
      <c r="E5236" s="13" t="str">
        <f t="shared" si="832"/>
        <v>CHPF_M9_Comm_BP_G120_var</v>
      </c>
      <c r="F5236" s="14" t="str">
        <f t="shared" si="833"/>
        <v>BP_G120_var_REV</v>
      </c>
      <c r="G5236" s="10" t="str">
        <f t="shared" si="834"/>
        <v>CHPF_M9_Comm_REV</v>
      </c>
      <c r="H5236" s="10" t="str">
        <f>VLOOKUP(基本表格!E5236,起始地址定义!A:D,4,FALSE)&amp;" "&amp;Q5236</f>
        <v>2125+P3-M3 5#双螺旋运输机A 变频器通讯 反转</v>
      </c>
      <c r="I5236" s="10" t="str">
        <f t="shared" si="835"/>
        <v>DB100,X2550.2</v>
      </c>
      <c r="J5236" s="13" t="str">
        <f>VLOOKUP(E5236,起始地址定义!A:D,2,FALSE)</f>
        <v>DB100</v>
      </c>
      <c r="K5236" s="12" t="str">
        <f t="shared" si="836"/>
        <v>X2550.2</v>
      </c>
      <c r="L5236" s="13">
        <f>VLOOKUP(E5236,起始地址定义!A:D,3,FALSE)</f>
        <v>2550</v>
      </c>
      <c r="M5236" s="14">
        <f>VLOOKUP($F5236,类型描述及偏移量!$C:$H,2,FALSE)</f>
        <v>0.199999999999989</v>
      </c>
      <c r="N5236" s="14" t="str">
        <f>VLOOKUP($F5236,类型描述及偏移量!$C:$H,3,FALSE)</f>
        <v>离散</v>
      </c>
      <c r="O5236" s="14" t="str">
        <f>VLOOKUP($F5236,类型描述及偏移量!$C:$H,4,FALSE)</f>
        <v>None</v>
      </c>
      <c r="P5236" s="14" t="str">
        <f>VLOOKUP($F5236,类型描述及偏移量!$C:$H,5,FALSE)</f>
        <v>Yes</v>
      </c>
      <c r="Q5236" s="14" t="str">
        <f>VLOOKUP($F5236,类型描述及偏移量!$C:$H,6,FALSE)</f>
        <v>反转</v>
      </c>
    </row>
    <row r="5237" hidden="1" spans="1:17">
      <c r="A5237" s="12" t="s">
        <v>128</v>
      </c>
      <c r="B5237" s="12" t="str">
        <f t="shared" si="829"/>
        <v>M9_Comm</v>
      </c>
      <c r="C5237" s="12" t="str">
        <f t="shared" si="830"/>
        <v>Reset</v>
      </c>
      <c r="D5237" s="12" t="str">
        <f t="shared" si="831"/>
        <v>BP_G120_var</v>
      </c>
      <c r="E5237" s="13" t="str">
        <f t="shared" si="832"/>
        <v>CHPF_M9_Comm_BP_G120_var</v>
      </c>
      <c r="F5237" s="14" t="str">
        <f t="shared" si="833"/>
        <v>BP_G120_var_Reset</v>
      </c>
      <c r="G5237" s="10" t="str">
        <f t="shared" si="834"/>
        <v>CHPF_M9_Comm_Reset</v>
      </c>
      <c r="H5237" s="10" t="str">
        <f>VLOOKUP(基本表格!E5237,起始地址定义!A:D,4,FALSE)&amp;" "&amp;Q5237</f>
        <v>2125+P3-M3 5#双螺旋运输机A 变频器通讯 故障复位</v>
      </c>
      <c r="I5237" s="10" t="str">
        <f t="shared" si="835"/>
        <v>DB100,X2550.3</v>
      </c>
      <c r="J5237" s="13" t="str">
        <f>VLOOKUP(E5237,起始地址定义!A:D,2,FALSE)</f>
        <v>DB100</v>
      </c>
      <c r="K5237" s="12" t="str">
        <f t="shared" si="836"/>
        <v>X2550.3</v>
      </c>
      <c r="L5237" s="13">
        <f>VLOOKUP(E5237,起始地址定义!A:D,3,FALSE)</f>
        <v>2550</v>
      </c>
      <c r="M5237" s="14">
        <f>VLOOKUP($F5237,类型描述及偏移量!$C:$H,2,FALSE)</f>
        <v>0.300000000000011</v>
      </c>
      <c r="N5237" s="14" t="str">
        <f>VLOOKUP($F5237,类型描述及偏移量!$C:$H,3,FALSE)</f>
        <v>离散</v>
      </c>
      <c r="O5237" s="14" t="str">
        <f>VLOOKUP($F5237,类型描述及偏移量!$C:$H,4,FALSE)</f>
        <v>None</v>
      </c>
      <c r="P5237" s="14" t="str">
        <f>VLOOKUP($F5237,类型描述及偏移量!$C:$H,5,FALSE)</f>
        <v>No</v>
      </c>
      <c r="Q5237" s="14" t="str">
        <f>VLOOKUP($F5237,类型描述及偏移量!$C:$H,6,FALSE)</f>
        <v>故障复位</v>
      </c>
    </row>
    <row r="5238" hidden="1" spans="1:17">
      <c r="A5238" s="12" t="s">
        <v>128</v>
      </c>
      <c r="B5238" s="12" t="str">
        <f t="shared" si="829"/>
        <v>M9_Comm</v>
      </c>
      <c r="C5238" s="12" t="str">
        <f t="shared" si="830"/>
        <v>IRL</v>
      </c>
      <c r="D5238" s="12" t="str">
        <f t="shared" si="831"/>
        <v>BP_G120_var</v>
      </c>
      <c r="E5238" s="13" t="str">
        <f t="shared" si="832"/>
        <v>CHPF_M9_Comm_BP_G120_var</v>
      </c>
      <c r="F5238" s="14" t="str">
        <f t="shared" si="833"/>
        <v>BP_G120_var_IRL</v>
      </c>
      <c r="G5238" s="10" t="str">
        <f t="shared" si="834"/>
        <v>CHPF_M9_Comm_IRL</v>
      </c>
      <c r="H5238" s="10" t="str">
        <f>VLOOKUP(基本表格!E5238,起始地址定义!A:D,4,FALSE)&amp;" "&amp;Q5238</f>
        <v>2125+P3-M3 5#双螺旋运输机A 变频器通讯 备妥反馈</v>
      </c>
      <c r="I5238" s="10" t="str">
        <f t="shared" si="835"/>
        <v>DB100,X2550.4</v>
      </c>
      <c r="J5238" s="13" t="str">
        <f>VLOOKUP(E5238,起始地址定义!A:D,2,FALSE)</f>
        <v>DB100</v>
      </c>
      <c r="K5238" s="12" t="str">
        <f t="shared" si="836"/>
        <v>X2550.4</v>
      </c>
      <c r="L5238" s="13">
        <f>VLOOKUP(E5238,起始地址定义!A:D,3,FALSE)</f>
        <v>2550</v>
      </c>
      <c r="M5238" s="14">
        <f>VLOOKUP($F5238,类型描述及偏移量!$C:$H,2,FALSE)</f>
        <v>0.400000000000006</v>
      </c>
      <c r="N5238" s="14" t="str">
        <f>VLOOKUP($F5238,类型描述及偏移量!$C:$H,3,FALSE)</f>
        <v>离散</v>
      </c>
      <c r="O5238" s="14" t="str">
        <f>VLOOKUP($F5238,类型描述及偏移量!$C:$H,4,FALSE)</f>
        <v>None</v>
      </c>
      <c r="P5238" s="14" t="str">
        <f>VLOOKUP($F5238,类型描述及偏移量!$C:$H,5,FALSE)</f>
        <v>Yes</v>
      </c>
      <c r="Q5238" s="14" t="str">
        <f>VLOOKUP($F5238,类型描述及偏移量!$C:$H,6,FALSE)</f>
        <v>备妥反馈</v>
      </c>
    </row>
    <row r="5239" hidden="1" spans="1:17">
      <c r="A5239" s="12" t="s">
        <v>128</v>
      </c>
      <c r="B5239" s="12" t="str">
        <f t="shared" si="829"/>
        <v>M9_Comm</v>
      </c>
      <c r="C5239" s="12" t="str">
        <f t="shared" si="830"/>
        <v>IFW</v>
      </c>
      <c r="D5239" s="12" t="str">
        <f t="shared" si="831"/>
        <v>BP_G120_var</v>
      </c>
      <c r="E5239" s="13" t="str">
        <f t="shared" si="832"/>
        <v>CHPF_M9_Comm_BP_G120_var</v>
      </c>
      <c r="F5239" s="14" t="str">
        <f t="shared" si="833"/>
        <v>BP_G120_var_IFW</v>
      </c>
      <c r="G5239" s="10" t="str">
        <f t="shared" si="834"/>
        <v>CHPF_M9_Comm_IFW</v>
      </c>
      <c r="H5239" s="10" t="str">
        <f>VLOOKUP(基本表格!E5239,起始地址定义!A:D,4,FALSE)&amp;" "&amp;Q5239</f>
        <v>2125+P3-M3 5#双螺旋运输机A 变频器通讯 正转反馈</v>
      </c>
      <c r="I5239" s="10" t="str">
        <f t="shared" si="835"/>
        <v>DB100,X2550.5</v>
      </c>
      <c r="J5239" s="13" t="str">
        <f>VLOOKUP(E5239,起始地址定义!A:D,2,FALSE)</f>
        <v>DB100</v>
      </c>
      <c r="K5239" s="12" t="str">
        <f t="shared" si="836"/>
        <v>X2550.5</v>
      </c>
      <c r="L5239" s="13">
        <f>VLOOKUP(E5239,起始地址定义!A:D,3,FALSE)</f>
        <v>2550</v>
      </c>
      <c r="M5239" s="14">
        <f>VLOOKUP($F5239,类型描述及偏移量!$C:$H,2,FALSE)</f>
        <v>0.5</v>
      </c>
      <c r="N5239" s="14" t="str">
        <f>VLOOKUP($F5239,类型描述及偏移量!$C:$H,3,FALSE)</f>
        <v>离散</v>
      </c>
      <c r="O5239" s="14" t="str">
        <f>VLOOKUP($F5239,类型描述及偏移量!$C:$H,4,FALSE)</f>
        <v>None</v>
      </c>
      <c r="P5239" s="14" t="str">
        <f>VLOOKUP($F5239,类型描述及偏移量!$C:$H,5,FALSE)</f>
        <v>Yes</v>
      </c>
      <c r="Q5239" s="14" t="str">
        <f>VLOOKUP($F5239,类型描述及偏移量!$C:$H,6,FALSE)</f>
        <v>正转反馈</v>
      </c>
    </row>
    <row r="5240" hidden="1" spans="1:17">
      <c r="A5240" s="12" t="s">
        <v>128</v>
      </c>
      <c r="B5240" s="12" t="str">
        <f t="shared" si="829"/>
        <v>M9_Comm</v>
      </c>
      <c r="C5240" s="12" t="str">
        <f t="shared" si="830"/>
        <v>IRV</v>
      </c>
      <c r="D5240" s="12" t="str">
        <f t="shared" si="831"/>
        <v>BP_G120_var</v>
      </c>
      <c r="E5240" s="13" t="str">
        <f t="shared" si="832"/>
        <v>CHPF_M9_Comm_BP_G120_var</v>
      </c>
      <c r="F5240" s="14" t="str">
        <f t="shared" si="833"/>
        <v>BP_G120_var_IRV</v>
      </c>
      <c r="G5240" s="10" t="str">
        <f t="shared" si="834"/>
        <v>CHPF_M9_Comm_IRV</v>
      </c>
      <c r="H5240" s="10" t="str">
        <f>VLOOKUP(基本表格!E5240,起始地址定义!A:D,4,FALSE)&amp;" "&amp;Q5240</f>
        <v>2125+P3-M3 5#双螺旋运输机A 变频器通讯 反转反馈</v>
      </c>
      <c r="I5240" s="10" t="str">
        <f t="shared" si="835"/>
        <v>DB100,X2550.6</v>
      </c>
      <c r="J5240" s="13" t="str">
        <f>VLOOKUP(E5240,起始地址定义!A:D,2,FALSE)</f>
        <v>DB100</v>
      </c>
      <c r="K5240" s="12" t="str">
        <f t="shared" si="836"/>
        <v>X2550.6</v>
      </c>
      <c r="L5240" s="13">
        <f>VLOOKUP(E5240,起始地址定义!A:D,3,FALSE)</f>
        <v>2550</v>
      </c>
      <c r="M5240" s="14">
        <f>VLOOKUP($F5240,类型描述及偏移量!$C:$H,2,FALSE)</f>
        <v>0.599999999999994</v>
      </c>
      <c r="N5240" s="14" t="str">
        <f>VLOOKUP($F5240,类型描述及偏移量!$C:$H,3,FALSE)</f>
        <v>离散</v>
      </c>
      <c r="O5240" s="14" t="str">
        <f>VLOOKUP($F5240,类型描述及偏移量!$C:$H,4,FALSE)</f>
        <v>None</v>
      </c>
      <c r="P5240" s="14" t="str">
        <f>VLOOKUP($F5240,类型描述及偏移量!$C:$H,5,FALSE)</f>
        <v>Yes</v>
      </c>
      <c r="Q5240" s="14" t="str">
        <f>VLOOKUP($F5240,类型描述及偏移量!$C:$H,6,FALSE)</f>
        <v>反转反馈</v>
      </c>
    </row>
    <row r="5241" hidden="1" spans="1:17">
      <c r="A5241" s="12" t="s">
        <v>128</v>
      </c>
      <c r="B5241" s="12" t="str">
        <f t="shared" si="829"/>
        <v>M9_Comm</v>
      </c>
      <c r="C5241" s="12" t="str">
        <f t="shared" si="830"/>
        <v>ALARM</v>
      </c>
      <c r="D5241" s="12" t="str">
        <f t="shared" si="831"/>
        <v>BP_G120_var</v>
      </c>
      <c r="E5241" s="13" t="str">
        <f t="shared" si="832"/>
        <v>CHPF_M9_Comm_BP_G120_var</v>
      </c>
      <c r="F5241" s="14" t="str">
        <f t="shared" si="833"/>
        <v>BP_G120_var_ALARM</v>
      </c>
      <c r="G5241" s="10" t="str">
        <f t="shared" si="834"/>
        <v>CHPF_M9_Comm_ALARM</v>
      </c>
      <c r="H5241" s="10" t="str">
        <f>VLOOKUP(基本表格!E5241,起始地址定义!A:D,4,FALSE)&amp;" "&amp;Q5241</f>
        <v>2125+P3-M3 5#双螺旋运输机A 变频器通讯 变频器备用</v>
      </c>
      <c r="I5241" s="10" t="str">
        <f t="shared" si="835"/>
        <v>DB100,X2550.7</v>
      </c>
      <c r="J5241" s="13" t="str">
        <f>VLOOKUP(E5241,起始地址定义!A:D,2,FALSE)</f>
        <v>DB100</v>
      </c>
      <c r="K5241" s="12" t="str">
        <f t="shared" si="836"/>
        <v>X2550.7</v>
      </c>
      <c r="L5241" s="13">
        <f>VLOOKUP(E5241,起始地址定义!A:D,3,FALSE)</f>
        <v>2550</v>
      </c>
      <c r="M5241" s="14">
        <f>VLOOKUP($F5241,类型描述及偏移量!$C:$H,2,FALSE)</f>
        <v>0.699999999999989</v>
      </c>
      <c r="N5241" s="14" t="str">
        <f>VLOOKUP($F5241,类型描述及偏移量!$C:$H,3,FALSE)</f>
        <v>离散</v>
      </c>
      <c r="O5241" s="14" t="str">
        <f>VLOOKUP($F5241,类型描述及偏移量!$C:$H,4,FALSE)</f>
        <v>None</v>
      </c>
      <c r="P5241" s="14" t="str">
        <f>VLOOKUP($F5241,类型描述及偏移量!$C:$H,5,FALSE)</f>
        <v>Yes</v>
      </c>
      <c r="Q5241" s="14" t="str">
        <f>VLOOKUP($F5241,类型描述及偏移量!$C:$H,6,FALSE)</f>
        <v>变频器备用</v>
      </c>
    </row>
    <row r="5242" hidden="1" spans="1:17">
      <c r="A5242" s="12" t="s">
        <v>128</v>
      </c>
      <c r="B5242" s="12" t="str">
        <f t="shared" si="829"/>
        <v>M9_Comm</v>
      </c>
      <c r="C5242" s="12" t="str">
        <f t="shared" si="830"/>
        <v>Fault</v>
      </c>
      <c r="D5242" s="12" t="str">
        <f t="shared" si="831"/>
        <v>BP_G120_var</v>
      </c>
      <c r="E5242" s="13" t="str">
        <f t="shared" si="832"/>
        <v>CHPF_M9_Comm_BP_G120_var</v>
      </c>
      <c r="F5242" s="14" t="str">
        <f t="shared" si="833"/>
        <v>BP_G120_var_Fault</v>
      </c>
      <c r="G5242" s="10" t="str">
        <f t="shared" si="834"/>
        <v>CHPF_M9_Comm_Fault</v>
      </c>
      <c r="H5242" s="10" t="str">
        <f>VLOOKUP(基本表格!E5242,起始地址定义!A:D,4,FALSE)&amp;" "&amp;Q5242</f>
        <v>2125+P3-M3 5#双螺旋运输机A 变频器通讯 变频器报警</v>
      </c>
      <c r="I5242" s="10" t="str">
        <f t="shared" si="835"/>
        <v>DB100,X2551.0</v>
      </c>
      <c r="J5242" s="13" t="str">
        <f>VLOOKUP(E5242,起始地址定义!A:D,2,FALSE)</f>
        <v>DB100</v>
      </c>
      <c r="K5242" s="12" t="str">
        <f t="shared" si="836"/>
        <v>X2551.0</v>
      </c>
      <c r="L5242" s="13">
        <f>VLOOKUP(E5242,起始地址定义!A:D,3,FALSE)</f>
        <v>2550</v>
      </c>
      <c r="M5242" s="14">
        <f>VLOOKUP($F5242,类型描述及偏移量!$C:$H,2,FALSE)</f>
        <v>1</v>
      </c>
      <c r="N5242" s="14" t="str">
        <f>VLOOKUP($F5242,类型描述及偏移量!$C:$H,3,FALSE)</f>
        <v>离散</v>
      </c>
      <c r="O5242" s="14" t="str">
        <f>VLOOKUP($F5242,类型描述及偏移量!$C:$H,4,FALSE)</f>
        <v>On</v>
      </c>
      <c r="P5242" s="14" t="str">
        <f>VLOOKUP($F5242,类型描述及偏移量!$C:$H,5,FALSE)</f>
        <v>Yes</v>
      </c>
      <c r="Q5242" s="14" t="str">
        <f>VLOOKUP($F5242,类型描述及偏移量!$C:$H,6,FALSE)</f>
        <v>变频器报警</v>
      </c>
    </row>
    <row r="5243" hidden="1" spans="1:17">
      <c r="A5243" s="12" t="s">
        <v>128</v>
      </c>
      <c r="B5243" s="12" t="str">
        <f t="shared" si="829"/>
        <v>M9_Comm</v>
      </c>
      <c r="C5243" s="12" t="str">
        <f t="shared" si="830"/>
        <v>Warn_Code</v>
      </c>
      <c r="D5243" s="12" t="str">
        <f t="shared" si="831"/>
        <v>BP_G120_var</v>
      </c>
      <c r="E5243" s="13" t="str">
        <f t="shared" si="832"/>
        <v>CHPF_M9_Comm_BP_G120_var</v>
      </c>
      <c r="F5243" s="14" t="str">
        <f t="shared" si="833"/>
        <v>BP_G120_var_Warn_Code</v>
      </c>
      <c r="G5243" s="10" t="str">
        <f t="shared" si="834"/>
        <v>CHPF_M9_Comm_Warn_Code</v>
      </c>
      <c r="H5243" s="10" t="str">
        <f>VLOOKUP(基本表格!E5243,起始地址定义!A:D,4,FALSE)&amp;" "&amp;Q5243</f>
        <v>2125+P3-M3 5#双螺旋运输机A 变频器通讯 警告</v>
      </c>
      <c r="I5243" s="10" t="str">
        <f t="shared" si="835"/>
        <v>DB100,INT2552</v>
      </c>
      <c r="J5243" s="13" t="str">
        <f>VLOOKUP(E5243,起始地址定义!A:D,2,FALSE)</f>
        <v>DB100</v>
      </c>
      <c r="K5243" s="12" t="str">
        <f t="shared" si="836"/>
        <v>INT2552</v>
      </c>
      <c r="L5243" s="13">
        <f>VLOOKUP(E5243,起始地址定义!A:D,3,FALSE)</f>
        <v>2550</v>
      </c>
      <c r="M5243" s="14">
        <f>VLOOKUP($F5243,类型描述及偏移量!$C:$H,2,FALSE)</f>
        <v>2</v>
      </c>
      <c r="N5243" s="14" t="str">
        <f>VLOOKUP($F5243,类型描述及偏移量!$C:$H,3,FALSE)</f>
        <v>整型</v>
      </c>
      <c r="O5243" s="14" t="str">
        <f>VLOOKUP($F5243,类型描述及偏移量!$C:$H,4,FALSE)</f>
        <v>None</v>
      </c>
      <c r="P5243" s="14" t="str">
        <f>VLOOKUP($F5243,类型描述及偏移量!$C:$H,5,FALSE)</f>
        <v>Yes</v>
      </c>
      <c r="Q5243" s="14" t="str">
        <f>VLOOKUP($F5243,类型描述及偏移量!$C:$H,6,FALSE)</f>
        <v>警告</v>
      </c>
    </row>
    <row r="5244" hidden="1" spans="1:17">
      <c r="A5244" s="12" t="s">
        <v>128</v>
      </c>
      <c r="B5244" s="12" t="str">
        <f t="shared" si="829"/>
        <v>M9_Comm</v>
      </c>
      <c r="C5244" s="12" t="str">
        <f t="shared" si="830"/>
        <v>Fault_Code</v>
      </c>
      <c r="D5244" s="12" t="str">
        <f t="shared" si="831"/>
        <v>BP_G120_var</v>
      </c>
      <c r="E5244" s="13" t="str">
        <f t="shared" si="832"/>
        <v>CHPF_M9_Comm_BP_G120_var</v>
      </c>
      <c r="F5244" s="14" t="str">
        <f t="shared" si="833"/>
        <v>BP_G120_var_Fault_Code</v>
      </c>
      <c r="G5244" s="10" t="str">
        <f t="shared" si="834"/>
        <v>CHPF_M9_Comm_Fault_Code</v>
      </c>
      <c r="H5244" s="10" t="str">
        <f>VLOOKUP(基本表格!E5244,起始地址定义!A:D,4,FALSE)&amp;" "&amp;Q5244</f>
        <v>2125+P3-M3 5#双螺旋运输机A 变频器通讯 报警代码</v>
      </c>
      <c r="I5244" s="10" t="str">
        <f t="shared" si="835"/>
        <v>DB100,INT2554</v>
      </c>
      <c r="J5244" s="13" t="str">
        <f>VLOOKUP(E5244,起始地址定义!A:D,2,FALSE)</f>
        <v>DB100</v>
      </c>
      <c r="K5244" s="12" t="str">
        <f t="shared" si="836"/>
        <v>INT2554</v>
      </c>
      <c r="L5244" s="13">
        <f>VLOOKUP(E5244,起始地址定义!A:D,3,FALSE)</f>
        <v>2550</v>
      </c>
      <c r="M5244" s="14">
        <f>VLOOKUP($F5244,类型描述及偏移量!$C:$H,2,FALSE)</f>
        <v>4</v>
      </c>
      <c r="N5244" s="14" t="str">
        <f>VLOOKUP($F5244,类型描述及偏移量!$C:$H,3,FALSE)</f>
        <v>整型</v>
      </c>
      <c r="O5244" s="14" t="str">
        <f>VLOOKUP($F5244,类型描述及偏移量!$C:$H,4,FALSE)</f>
        <v>None</v>
      </c>
      <c r="P5244" s="14" t="str">
        <f>VLOOKUP($F5244,类型描述及偏移量!$C:$H,5,FALSE)</f>
        <v>Yes</v>
      </c>
      <c r="Q5244" s="14" t="str">
        <f>VLOOKUP($F5244,类型描述及偏移量!$C:$H,6,FALSE)</f>
        <v>报警代码</v>
      </c>
    </row>
    <row r="5245" hidden="1" spans="1:17">
      <c r="A5245" s="12" t="s">
        <v>128</v>
      </c>
      <c r="B5245" s="12" t="str">
        <f t="shared" si="829"/>
        <v>M9_Comm</v>
      </c>
      <c r="C5245" s="12" t="str">
        <f t="shared" si="830"/>
        <v>AV_Speed</v>
      </c>
      <c r="D5245" s="12" t="str">
        <f t="shared" si="831"/>
        <v>BP_G120_var</v>
      </c>
      <c r="E5245" s="13" t="str">
        <f t="shared" si="832"/>
        <v>CHPF_M9_Comm_BP_G120_var</v>
      </c>
      <c r="F5245" s="14" t="str">
        <f t="shared" si="833"/>
        <v>BP_G120_var_AV_Speed</v>
      </c>
      <c r="G5245" s="10" t="str">
        <f t="shared" si="834"/>
        <v>CHPF_M9_Comm_AV_Speed</v>
      </c>
      <c r="H5245" s="10" t="str">
        <f>VLOOKUP(基本表格!E5245,起始地址定义!A:D,4,FALSE)&amp;" "&amp;Q5245</f>
        <v>2125+P3-M3 5#双螺旋运输机A 变频器通讯 实际运行反馈速度</v>
      </c>
      <c r="I5245" s="10" t="str">
        <f t="shared" si="835"/>
        <v>DB100,REAL2556</v>
      </c>
      <c r="J5245" s="13" t="str">
        <f>VLOOKUP(E5245,起始地址定义!A:D,2,FALSE)</f>
        <v>DB100</v>
      </c>
      <c r="K5245" s="12" t="str">
        <f t="shared" si="836"/>
        <v>REAL2556</v>
      </c>
      <c r="L5245" s="13">
        <f>VLOOKUP(E5245,起始地址定义!A:D,3,FALSE)</f>
        <v>2550</v>
      </c>
      <c r="M5245" s="14">
        <f>VLOOKUP($F5245,类型描述及偏移量!$C:$H,2,FALSE)</f>
        <v>6</v>
      </c>
      <c r="N5245" s="14" t="str">
        <f>VLOOKUP($F5245,类型描述及偏移量!$C:$H,3,FALSE)</f>
        <v>实型</v>
      </c>
      <c r="O5245" s="14" t="str">
        <f>VLOOKUP($F5245,类型描述及偏移量!$C:$H,4,FALSE)</f>
        <v>None</v>
      </c>
      <c r="P5245" s="14" t="str">
        <f>VLOOKUP($F5245,类型描述及偏移量!$C:$H,5,FALSE)</f>
        <v>Yes</v>
      </c>
      <c r="Q5245" s="14" t="str">
        <f>VLOOKUP($F5245,类型描述及偏移量!$C:$H,6,FALSE)</f>
        <v>实际运行反馈速度</v>
      </c>
    </row>
    <row r="5246" hidden="1" spans="1:17">
      <c r="A5246" s="12" t="s">
        <v>128</v>
      </c>
      <c r="B5246" s="12" t="str">
        <f t="shared" si="829"/>
        <v>M9_Comm</v>
      </c>
      <c r="C5246" s="12" t="str">
        <f t="shared" si="830"/>
        <v>AV_Current</v>
      </c>
      <c r="D5246" s="12" t="str">
        <f t="shared" si="831"/>
        <v>BP_G120_var</v>
      </c>
      <c r="E5246" s="13" t="str">
        <f t="shared" si="832"/>
        <v>CHPF_M9_Comm_BP_G120_var</v>
      </c>
      <c r="F5246" s="14" t="str">
        <f t="shared" si="833"/>
        <v>BP_G120_var_AV_Current</v>
      </c>
      <c r="G5246" s="10" t="str">
        <f t="shared" si="834"/>
        <v>CHPF_M9_Comm_AV_Current</v>
      </c>
      <c r="H5246" s="10" t="str">
        <f>VLOOKUP(基本表格!E5246,起始地址定义!A:D,4,FALSE)&amp;" "&amp;Q5246</f>
        <v>2125+P3-M3 5#双螺旋运输机A 变频器通讯 实际运行反馈电流</v>
      </c>
      <c r="I5246" s="10" t="str">
        <f t="shared" si="835"/>
        <v>DB100,REAL2560</v>
      </c>
      <c r="J5246" s="13" t="str">
        <f>VLOOKUP(E5246,起始地址定义!A:D,2,FALSE)</f>
        <v>DB100</v>
      </c>
      <c r="K5246" s="12" t="str">
        <f t="shared" si="836"/>
        <v>REAL2560</v>
      </c>
      <c r="L5246" s="13">
        <f>VLOOKUP(E5246,起始地址定义!A:D,3,FALSE)</f>
        <v>2550</v>
      </c>
      <c r="M5246" s="14">
        <f>VLOOKUP($F5246,类型描述及偏移量!$C:$H,2,FALSE)</f>
        <v>10</v>
      </c>
      <c r="N5246" s="14" t="str">
        <f>VLOOKUP($F5246,类型描述及偏移量!$C:$H,3,FALSE)</f>
        <v>实型</v>
      </c>
      <c r="O5246" s="14" t="str">
        <f>VLOOKUP($F5246,类型描述及偏移量!$C:$H,4,FALSE)</f>
        <v>None</v>
      </c>
      <c r="P5246" s="14" t="str">
        <f>VLOOKUP($F5246,类型描述及偏移量!$C:$H,5,FALSE)</f>
        <v>Yes</v>
      </c>
      <c r="Q5246" s="14" t="str">
        <f>VLOOKUP($F5246,类型描述及偏移量!$C:$H,6,FALSE)</f>
        <v>实际运行反馈电流</v>
      </c>
    </row>
    <row r="5247" hidden="1" spans="1:17">
      <c r="A5247" s="12" t="s">
        <v>128</v>
      </c>
      <c r="B5247" s="12" t="str">
        <f t="shared" si="829"/>
        <v>M9_Comm</v>
      </c>
      <c r="C5247" s="12" t="str">
        <f t="shared" si="830"/>
        <v>Torque</v>
      </c>
      <c r="D5247" s="12" t="str">
        <f t="shared" si="831"/>
        <v>BP_G120_var</v>
      </c>
      <c r="E5247" s="13" t="str">
        <f t="shared" si="832"/>
        <v>CHPF_M9_Comm_BP_G120_var</v>
      </c>
      <c r="F5247" s="14" t="str">
        <f t="shared" si="833"/>
        <v>BP_G120_var_Torque</v>
      </c>
      <c r="G5247" s="10" t="str">
        <f t="shared" si="834"/>
        <v>CHPF_M9_Comm_Torque</v>
      </c>
      <c r="H5247" s="10" t="str">
        <f>VLOOKUP(基本表格!E5247,起始地址定义!A:D,4,FALSE)&amp;" "&amp;Q5247</f>
        <v>2125+P3-M3 5#双螺旋运输机A 变频器通讯 转矩百分比</v>
      </c>
      <c r="I5247" s="10" t="str">
        <f t="shared" si="835"/>
        <v>DB100,REAL2564</v>
      </c>
      <c r="J5247" s="13" t="str">
        <f>VLOOKUP(E5247,起始地址定义!A:D,2,FALSE)</f>
        <v>DB100</v>
      </c>
      <c r="K5247" s="12" t="str">
        <f t="shared" si="836"/>
        <v>REAL2564</v>
      </c>
      <c r="L5247" s="13">
        <f>VLOOKUP(E5247,起始地址定义!A:D,3,FALSE)</f>
        <v>2550</v>
      </c>
      <c r="M5247" s="14">
        <f>VLOOKUP($F5247,类型描述及偏移量!$C:$H,2,FALSE)</f>
        <v>14</v>
      </c>
      <c r="N5247" s="14" t="str">
        <f>VLOOKUP($F5247,类型描述及偏移量!$C:$H,3,FALSE)</f>
        <v>实型</v>
      </c>
      <c r="O5247" s="14" t="str">
        <f>VLOOKUP($F5247,类型描述及偏移量!$C:$H,4,FALSE)</f>
        <v>None</v>
      </c>
      <c r="P5247" s="14" t="str">
        <f>VLOOKUP($F5247,类型描述及偏移量!$C:$H,5,FALSE)</f>
        <v>Yes</v>
      </c>
      <c r="Q5247" s="14" t="str">
        <f>VLOOKUP($F5247,类型描述及偏移量!$C:$H,6,FALSE)</f>
        <v>转矩百分比</v>
      </c>
    </row>
    <row r="5248" hidden="1" spans="1:17">
      <c r="A5248" s="12" t="s">
        <v>128</v>
      </c>
      <c r="B5248" s="12" t="str">
        <f t="shared" si="829"/>
        <v>M9_Comm</v>
      </c>
      <c r="C5248" s="12" t="str">
        <f t="shared" si="830"/>
        <v>SP_Speed</v>
      </c>
      <c r="D5248" s="12" t="str">
        <f t="shared" si="831"/>
        <v>BP_G120_var</v>
      </c>
      <c r="E5248" s="13" t="str">
        <f t="shared" si="832"/>
        <v>CHPF_M9_Comm_BP_G120_var</v>
      </c>
      <c r="F5248" s="14" t="str">
        <f t="shared" si="833"/>
        <v>BP_G120_var_SP_Speed</v>
      </c>
      <c r="G5248" s="10" t="str">
        <f t="shared" si="834"/>
        <v>CHPF_M9_Comm_SP_Speed</v>
      </c>
      <c r="H5248" s="10" t="str">
        <f>VLOOKUP(基本表格!E5248,起始地址定义!A:D,4,FALSE)&amp;" "&amp;Q5248</f>
        <v>2125+P3-M3 5#双螺旋运输机A 变频器通讯 给定速度</v>
      </c>
      <c r="I5248" s="10" t="str">
        <f t="shared" si="835"/>
        <v>DB100,REAL2568</v>
      </c>
      <c r="J5248" s="13" t="str">
        <f>VLOOKUP(E5248,起始地址定义!A:D,2,FALSE)</f>
        <v>DB100</v>
      </c>
      <c r="K5248" s="12" t="str">
        <f t="shared" si="836"/>
        <v>REAL2568</v>
      </c>
      <c r="L5248" s="13">
        <f>VLOOKUP(E5248,起始地址定义!A:D,3,FALSE)</f>
        <v>2550</v>
      </c>
      <c r="M5248" s="14">
        <f>VLOOKUP($F5248,类型描述及偏移量!$C:$H,2,FALSE)</f>
        <v>18</v>
      </c>
      <c r="N5248" s="14" t="str">
        <f>VLOOKUP($F5248,类型描述及偏移量!$C:$H,3,FALSE)</f>
        <v>实型</v>
      </c>
      <c r="O5248" s="14" t="str">
        <f>VLOOKUP($F5248,类型描述及偏移量!$C:$H,4,FALSE)</f>
        <v>None</v>
      </c>
      <c r="P5248" s="14" t="str">
        <f>VLOOKUP($F5248,类型描述及偏移量!$C:$H,5,FALSE)</f>
        <v>No</v>
      </c>
      <c r="Q5248" s="14" t="str">
        <f>VLOOKUP($F5248,类型描述及偏移量!$C:$H,6,FALSE)</f>
        <v>给定速度</v>
      </c>
    </row>
    <row r="5249" hidden="1" spans="1:17">
      <c r="A5249" s="12" t="s">
        <v>128</v>
      </c>
      <c r="B5249" s="12" t="str">
        <f t="shared" si="829"/>
        <v>M9_Comm</v>
      </c>
      <c r="C5249" s="12" t="str">
        <f t="shared" si="830"/>
        <v>SP_Ramp_UP</v>
      </c>
      <c r="D5249" s="12" t="str">
        <f t="shared" si="831"/>
        <v>BP_G120_var</v>
      </c>
      <c r="E5249" s="13" t="str">
        <f t="shared" si="832"/>
        <v>CHPF_M9_Comm_BP_G120_var</v>
      </c>
      <c r="F5249" s="14" t="str">
        <f t="shared" si="833"/>
        <v>BP_G120_var_SP_Ramp_UP</v>
      </c>
      <c r="G5249" s="10" t="str">
        <f t="shared" si="834"/>
        <v>CHPF_M9_Comm_SP_Ramp_UP</v>
      </c>
      <c r="H5249" s="10" t="str">
        <f>VLOOKUP(基本表格!E5249,起始地址定义!A:D,4,FALSE)&amp;" "&amp;Q5249</f>
        <v>2125+P3-M3 5#双螺旋运输机A 变频器通讯 加速时间</v>
      </c>
      <c r="I5249" s="10" t="str">
        <f t="shared" si="835"/>
        <v>DB100,REAL2572</v>
      </c>
      <c r="J5249" s="13" t="str">
        <f>VLOOKUP(E5249,起始地址定义!A:D,2,FALSE)</f>
        <v>DB100</v>
      </c>
      <c r="K5249" s="12" t="str">
        <f t="shared" si="836"/>
        <v>REAL2572</v>
      </c>
      <c r="L5249" s="13">
        <f>VLOOKUP(E5249,起始地址定义!A:D,3,FALSE)</f>
        <v>2550</v>
      </c>
      <c r="M5249" s="14">
        <f>VLOOKUP($F5249,类型描述及偏移量!$C:$H,2,FALSE)</f>
        <v>22</v>
      </c>
      <c r="N5249" s="14" t="str">
        <f>VLOOKUP($F5249,类型描述及偏移量!$C:$H,3,FALSE)</f>
        <v>实型</v>
      </c>
      <c r="O5249" s="14" t="str">
        <f>VLOOKUP($F5249,类型描述及偏移量!$C:$H,4,FALSE)</f>
        <v>None</v>
      </c>
      <c r="P5249" s="14" t="str">
        <f>VLOOKUP($F5249,类型描述及偏移量!$C:$H,5,FALSE)</f>
        <v>No</v>
      </c>
      <c r="Q5249" s="14" t="str">
        <f>VLOOKUP($F5249,类型描述及偏移量!$C:$H,6,FALSE)</f>
        <v>加速时间</v>
      </c>
    </row>
    <row r="5250" hidden="1" spans="1:17">
      <c r="A5250" s="12" t="s">
        <v>128</v>
      </c>
      <c r="B5250" s="12" t="str">
        <f t="shared" si="829"/>
        <v>M9_Comm</v>
      </c>
      <c r="C5250" s="12" t="str">
        <f t="shared" si="830"/>
        <v>SP_Ramp_Down</v>
      </c>
      <c r="D5250" s="12" t="str">
        <f t="shared" si="831"/>
        <v>BP_G120_var</v>
      </c>
      <c r="E5250" s="13" t="str">
        <f t="shared" si="832"/>
        <v>CHPF_M9_Comm_BP_G120_var</v>
      </c>
      <c r="F5250" s="14" t="str">
        <f t="shared" si="833"/>
        <v>BP_G120_var_SP_Ramp_Down</v>
      </c>
      <c r="G5250" s="10" t="str">
        <f t="shared" si="834"/>
        <v>CHPF_M9_Comm_SP_Ramp_Down</v>
      </c>
      <c r="H5250" s="10" t="str">
        <f>VLOOKUP(基本表格!E5250,起始地址定义!A:D,4,FALSE)&amp;" "&amp;Q5250</f>
        <v>2125+P3-M3 5#双螺旋运输机A 变频器通讯 减速时间</v>
      </c>
      <c r="I5250" s="10" t="str">
        <f t="shared" si="835"/>
        <v>DB100,REAL2576</v>
      </c>
      <c r="J5250" s="13" t="str">
        <f>VLOOKUP(E5250,起始地址定义!A:D,2,FALSE)</f>
        <v>DB100</v>
      </c>
      <c r="K5250" s="12" t="str">
        <f t="shared" si="836"/>
        <v>REAL2576</v>
      </c>
      <c r="L5250" s="13">
        <f>VLOOKUP(E5250,起始地址定义!A:D,3,FALSE)</f>
        <v>2550</v>
      </c>
      <c r="M5250" s="14">
        <f>VLOOKUP($F5250,类型描述及偏移量!$C:$H,2,FALSE)</f>
        <v>26</v>
      </c>
      <c r="N5250" s="14" t="str">
        <f>VLOOKUP($F5250,类型描述及偏移量!$C:$H,3,FALSE)</f>
        <v>实型</v>
      </c>
      <c r="O5250" s="14" t="str">
        <f>VLOOKUP($F5250,类型描述及偏移量!$C:$H,4,FALSE)</f>
        <v>None</v>
      </c>
      <c r="P5250" s="14" t="str">
        <f>VLOOKUP($F5250,类型描述及偏移量!$C:$H,5,FALSE)</f>
        <v>No</v>
      </c>
      <c r="Q5250" s="14" t="str">
        <f>VLOOKUP($F5250,类型描述及偏移量!$C:$H,6,FALSE)</f>
        <v>减速时间</v>
      </c>
    </row>
    <row r="5251" hidden="1" spans="1:17">
      <c r="A5251" s="12" t="s">
        <v>128</v>
      </c>
      <c r="B5251" s="12" t="str">
        <f t="shared" si="829"/>
        <v>M9_Comm</v>
      </c>
      <c r="C5251" s="12" t="str">
        <f t="shared" si="830"/>
        <v>Max_Spd</v>
      </c>
      <c r="D5251" s="12" t="str">
        <f t="shared" si="831"/>
        <v>BP_G120_var</v>
      </c>
      <c r="E5251" s="13" t="str">
        <f t="shared" si="832"/>
        <v>CHPF_M9_Comm_BP_G120_var</v>
      </c>
      <c r="F5251" s="14" t="str">
        <f t="shared" si="833"/>
        <v>BP_G120_var_Max_Spd</v>
      </c>
      <c r="G5251" s="10" t="str">
        <f t="shared" si="834"/>
        <v>CHPF_M9_Comm_Max_Spd</v>
      </c>
      <c r="H5251" s="10" t="str">
        <f>VLOOKUP(基本表格!E5251,起始地址定义!A:D,4,FALSE)&amp;" "&amp;Q5251</f>
        <v>2125+P3-M3 5#双螺旋运输机A 变频器通讯 最大频率</v>
      </c>
      <c r="I5251" s="10" t="str">
        <f t="shared" si="835"/>
        <v>DB100,REAL2580</v>
      </c>
      <c r="J5251" s="13" t="str">
        <f>VLOOKUP(E5251,起始地址定义!A:D,2,FALSE)</f>
        <v>DB100</v>
      </c>
      <c r="K5251" s="12" t="str">
        <f t="shared" si="836"/>
        <v>REAL2580</v>
      </c>
      <c r="L5251" s="13">
        <f>VLOOKUP(E5251,起始地址定义!A:D,3,FALSE)</f>
        <v>2550</v>
      </c>
      <c r="M5251" s="14">
        <f>VLOOKUP($F5251,类型描述及偏移量!$C:$H,2,FALSE)</f>
        <v>30</v>
      </c>
      <c r="N5251" s="14" t="str">
        <f>VLOOKUP($F5251,类型描述及偏移量!$C:$H,3,FALSE)</f>
        <v>实型</v>
      </c>
      <c r="O5251" s="14" t="str">
        <f>VLOOKUP($F5251,类型描述及偏移量!$C:$H,4,FALSE)</f>
        <v>None</v>
      </c>
      <c r="P5251" s="14" t="str">
        <f>VLOOKUP($F5251,类型描述及偏移量!$C:$H,5,FALSE)</f>
        <v>No</v>
      </c>
      <c r="Q5251" s="14" t="str">
        <f>VLOOKUP($F5251,类型描述及偏移量!$C:$H,6,FALSE)</f>
        <v>最大频率</v>
      </c>
    </row>
    <row r="5252" hidden="1" spans="1:17">
      <c r="A5252" s="12" t="s">
        <v>128</v>
      </c>
      <c r="B5252" s="12" t="str">
        <f t="shared" si="829"/>
        <v>M9_Comm</v>
      </c>
      <c r="C5252" s="12" t="str">
        <f t="shared" si="830"/>
        <v>Min_Spd</v>
      </c>
      <c r="D5252" s="12" t="str">
        <f t="shared" si="831"/>
        <v>BP_G120_var</v>
      </c>
      <c r="E5252" s="13" t="str">
        <f t="shared" si="832"/>
        <v>CHPF_M9_Comm_BP_G120_var</v>
      </c>
      <c r="F5252" s="14" t="str">
        <f t="shared" si="833"/>
        <v>BP_G120_var_Min_Spd</v>
      </c>
      <c r="G5252" s="10" t="str">
        <f t="shared" si="834"/>
        <v>CHPF_M9_Comm_Min_Spd</v>
      </c>
      <c r="H5252" s="10" t="str">
        <f>VLOOKUP(基本表格!E5252,起始地址定义!A:D,4,FALSE)&amp;" "&amp;Q5252</f>
        <v>2125+P3-M3 5#双螺旋运输机A 变频器通讯 最小频率</v>
      </c>
      <c r="I5252" s="10" t="str">
        <f t="shared" si="835"/>
        <v>DB100,REAL2584</v>
      </c>
      <c r="J5252" s="13" t="str">
        <f>VLOOKUP(E5252,起始地址定义!A:D,2,FALSE)</f>
        <v>DB100</v>
      </c>
      <c r="K5252" s="12" t="str">
        <f t="shared" si="836"/>
        <v>REAL2584</v>
      </c>
      <c r="L5252" s="13">
        <f>VLOOKUP(E5252,起始地址定义!A:D,3,FALSE)</f>
        <v>2550</v>
      </c>
      <c r="M5252" s="14">
        <f>VLOOKUP($F5252,类型描述及偏移量!$C:$H,2,FALSE)</f>
        <v>34</v>
      </c>
      <c r="N5252" s="14" t="str">
        <f>VLOOKUP($F5252,类型描述及偏移量!$C:$H,3,FALSE)</f>
        <v>实型</v>
      </c>
      <c r="O5252" s="14" t="str">
        <f>VLOOKUP($F5252,类型描述及偏移量!$C:$H,4,FALSE)</f>
        <v>None</v>
      </c>
      <c r="P5252" s="14" t="str">
        <f>VLOOKUP($F5252,类型描述及偏移量!$C:$H,5,FALSE)</f>
        <v>No</v>
      </c>
      <c r="Q5252" s="14" t="str">
        <f>VLOOKUP($F5252,类型描述及偏移量!$C:$H,6,FALSE)</f>
        <v>最小频率</v>
      </c>
    </row>
    <row r="5253" hidden="1" spans="1:17">
      <c r="A5253" s="12" t="s">
        <v>128</v>
      </c>
      <c r="B5253" s="12" t="str">
        <f t="shared" si="829"/>
        <v>M9_Comm</v>
      </c>
      <c r="C5253" s="12" t="str">
        <f t="shared" si="830"/>
        <v>Scaling_Speed</v>
      </c>
      <c r="D5253" s="12" t="str">
        <f t="shared" si="831"/>
        <v>BP_G120_var</v>
      </c>
      <c r="E5253" s="13" t="str">
        <f t="shared" si="832"/>
        <v>CHPF_M9_Comm_BP_G120_var</v>
      </c>
      <c r="F5253" s="14" t="str">
        <f t="shared" si="833"/>
        <v>BP_G120_var_Scaling_Speed</v>
      </c>
      <c r="G5253" s="10" t="str">
        <f t="shared" si="834"/>
        <v>CHPF_M9_Comm_Scaling_Speed</v>
      </c>
      <c r="H5253" s="10" t="str">
        <f>VLOOKUP(基本表格!E5253,起始地址定义!A:D,4,FALSE)&amp;" "&amp;Q5253</f>
        <v>2125+P3-M3 5#双螺旋运输机A 变频器通讯 多级速度</v>
      </c>
      <c r="I5253" s="10" t="str">
        <f t="shared" si="835"/>
        <v>DB100,REAL2588</v>
      </c>
      <c r="J5253" s="13" t="str">
        <f>VLOOKUP(E5253,起始地址定义!A:D,2,FALSE)</f>
        <v>DB100</v>
      </c>
      <c r="K5253" s="12" t="str">
        <f t="shared" si="836"/>
        <v>REAL2588</v>
      </c>
      <c r="L5253" s="13">
        <f>VLOOKUP(E5253,起始地址定义!A:D,3,FALSE)</f>
        <v>2550</v>
      </c>
      <c r="M5253" s="14">
        <f>VLOOKUP($F5253,类型描述及偏移量!$C:$H,2,FALSE)</f>
        <v>38</v>
      </c>
      <c r="N5253" s="14" t="str">
        <f>VLOOKUP($F5253,类型描述及偏移量!$C:$H,3,FALSE)</f>
        <v>实型</v>
      </c>
      <c r="O5253" s="14" t="str">
        <f>VLOOKUP($F5253,类型描述及偏移量!$C:$H,4,FALSE)</f>
        <v>None</v>
      </c>
      <c r="P5253" s="14" t="str">
        <f>VLOOKUP($F5253,类型描述及偏移量!$C:$H,5,FALSE)</f>
        <v>No</v>
      </c>
      <c r="Q5253" s="14" t="str">
        <f>VLOOKUP($F5253,类型描述及偏移量!$C:$H,6,FALSE)</f>
        <v>多级速度</v>
      </c>
    </row>
    <row r="5254" hidden="1" spans="1:17">
      <c r="A5254" s="12" t="s">
        <v>128</v>
      </c>
      <c r="B5254" s="12" t="str">
        <f t="shared" si="829"/>
        <v>M9_Comm</v>
      </c>
      <c r="C5254" s="12" t="str">
        <f t="shared" si="830"/>
        <v>Scaling_Ramp</v>
      </c>
      <c r="D5254" s="12" t="str">
        <f t="shared" si="831"/>
        <v>BP_G120_var</v>
      </c>
      <c r="E5254" s="13" t="str">
        <f t="shared" si="832"/>
        <v>CHPF_M9_Comm_BP_G120_var</v>
      </c>
      <c r="F5254" s="14" t="str">
        <f t="shared" si="833"/>
        <v>BP_G120_var_Scaling_Ramp</v>
      </c>
      <c r="G5254" s="10" t="str">
        <f t="shared" si="834"/>
        <v>CHPF_M9_Comm_Scaling_Ramp</v>
      </c>
      <c r="H5254" s="10" t="str">
        <f>VLOOKUP(基本表格!E5254,起始地址定义!A:D,4,FALSE)&amp;" "&amp;Q5254</f>
        <v>2125+P3-M3 5#双螺旋运输机A 变频器通讯 多级转速</v>
      </c>
      <c r="I5254" s="10" t="str">
        <f t="shared" si="835"/>
        <v>DB100,REAL2592</v>
      </c>
      <c r="J5254" s="13" t="str">
        <f>VLOOKUP(E5254,起始地址定义!A:D,2,FALSE)</f>
        <v>DB100</v>
      </c>
      <c r="K5254" s="12" t="str">
        <f t="shared" si="836"/>
        <v>REAL2592</v>
      </c>
      <c r="L5254" s="13">
        <f>VLOOKUP(E5254,起始地址定义!A:D,3,FALSE)</f>
        <v>2550</v>
      </c>
      <c r="M5254" s="14">
        <f>VLOOKUP($F5254,类型描述及偏移量!$C:$H,2,FALSE)</f>
        <v>42</v>
      </c>
      <c r="N5254" s="14" t="str">
        <f>VLOOKUP($F5254,类型描述及偏移量!$C:$H,3,FALSE)</f>
        <v>实型</v>
      </c>
      <c r="O5254" s="14" t="str">
        <f>VLOOKUP($F5254,类型描述及偏移量!$C:$H,4,FALSE)</f>
        <v>None</v>
      </c>
      <c r="P5254" s="14" t="str">
        <f>VLOOKUP($F5254,类型描述及偏移量!$C:$H,5,FALSE)</f>
        <v>No</v>
      </c>
      <c r="Q5254" s="14" t="str">
        <f>VLOOKUP($F5254,类型描述及偏移量!$C:$H,6,FALSE)</f>
        <v>多级转速</v>
      </c>
    </row>
    <row r="5255" hidden="1" spans="1:17">
      <c r="A5255" s="12" t="s">
        <v>128</v>
      </c>
      <c r="B5255" s="12" t="str">
        <f t="shared" si="829"/>
        <v>M9_ActRPM</v>
      </c>
      <c r="C5255" s="12" t="str">
        <f t="shared" si="830"/>
        <v>HiProEN</v>
      </c>
      <c r="D5255" s="12" t="str">
        <f t="shared" si="831"/>
        <v>BP_Value_var</v>
      </c>
      <c r="E5255" s="13" t="str">
        <f t="shared" si="832"/>
        <v>CHPF_M9_ActRPM_BP_Value_var</v>
      </c>
      <c r="F5255" s="14" t="str">
        <f t="shared" si="833"/>
        <v>BP_Value_var_HiProEN</v>
      </c>
      <c r="G5255" s="10" t="str">
        <f t="shared" si="834"/>
        <v>CHPF_M9_ActRPM_HiProEN</v>
      </c>
      <c r="H5255" s="10" t="str">
        <f>VLOOKUP(基本表格!E5255,起始地址定义!A:D,4,FALSE)&amp;" "&amp;Q5255</f>
        <v>2125+P3-M3 5#双螺旋运输机A 反馈转速 上限保护使能</v>
      </c>
      <c r="I5255" s="10" t="str">
        <f t="shared" si="835"/>
        <v>DB100,X2600.3</v>
      </c>
      <c r="J5255" s="13" t="str">
        <f>VLOOKUP(E5255,起始地址定义!A:D,2,FALSE)</f>
        <v>DB100</v>
      </c>
      <c r="K5255" s="12" t="str">
        <f t="shared" si="836"/>
        <v>X2600.3</v>
      </c>
      <c r="L5255" s="13">
        <f>VLOOKUP(E5255,起始地址定义!A:D,3,FALSE)</f>
        <v>2600</v>
      </c>
      <c r="M5255" s="14">
        <f>VLOOKUP($F5255,类型描述及偏移量!$C:$H,2,FALSE)</f>
        <v>0.299999999999997</v>
      </c>
      <c r="N5255" s="14" t="str">
        <f>VLOOKUP($F5255,类型描述及偏移量!$C:$H,3,FALSE)</f>
        <v>离散</v>
      </c>
      <c r="O5255" s="14" t="str">
        <f>VLOOKUP($F5255,类型描述及偏移量!$C:$H,4,FALSE)</f>
        <v>None</v>
      </c>
      <c r="P5255" s="14" t="str">
        <f>VLOOKUP($F5255,类型描述及偏移量!$C:$H,5,FALSE)</f>
        <v>No</v>
      </c>
      <c r="Q5255" s="14" t="str">
        <f>VLOOKUP($F5255,类型描述及偏移量!$C:$H,6,FALSE)</f>
        <v>上限保护使能</v>
      </c>
    </row>
    <row r="5256" hidden="1" spans="1:17">
      <c r="A5256" s="12" t="s">
        <v>128</v>
      </c>
      <c r="B5256" s="12" t="str">
        <f t="shared" si="829"/>
        <v>M9_ActRPM</v>
      </c>
      <c r="C5256" s="12" t="str">
        <f t="shared" si="830"/>
        <v>LoProEN</v>
      </c>
      <c r="D5256" s="12" t="str">
        <f t="shared" si="831"/>
        <v>BP_Value_var</v>
      </c>
      <c r="E5256" s="13" t="str">
        <f t="shared" si="832"/>
        <v>CHPF_M9_ActRPM_BP_Value_var</v>
      </c>
      <c r="F5256" s="14" t="str">
        <f t="shared" si="833"/>
        <v>BP_Value_var_LoProEN</v>
      </c>
      <c r="G5256" s="10" t="str">
        <f t="shared" si="834"/>
        <v>CHPF_M9_ActRPM_LoProEN</v>
      </c>
      <c r="H5256" s="10" t="str">
        <f>VLOOKUP(基本表格!E5256,起始地址定义!A:D,4,FALSE)&amp;" "&amp;Q5256</f>
        <v>2125+P3-M3 5#双螺旋运输机A 反馈转速 下限保护使能</v>
      </c>
      <c r="I5256" s="10" t="str">
        <f t="shared" si="835"/>
        <v>DB100,X2600.4</v>
      </c>
      <c r="J5256" s="13" t="str">
        <f>VLOOKUP(E5256,起始地址定义!A:D,2,FALSE)</f>
        <v>DB100</v>
      </c>
      <c r="K5256" s="12" t="str">
        <f t="shared" si="836"/>
        <v>X2600.4</v>
      </c>
      <c r="L5256" s="13">
        <f>VLOOKUP(E5256,起始地址定义!A:D,3,FALSE)</f>
        <v>2600</v>
      </c>
      <c r="M5256" s="14">
        <f>VLOOKUP($F5256,类型描述及偏移量!$C:$H,2,FALSE)</f>
        <v>0.399999999999999</v>
      </c>
      <c r="N5256" s="14" t="str">
        <f>VLOOKUP($F5256,类型描述及偏移量!$C:$H,3,FALSE)</f>
        <v>离散</v>
      </c>
      <c r="O5256" s="14" t="str">
        <f>VLOOKUP($F5256,类型描述及偏移量!$C:$H,4,FALSE)</f>
        <v>None</v>
      </c>
      <c r="P5256" s="14" t="str">
        <f>VLOOKUP($F5256,类型描述及偏移量!$C:$H,5,FALSE)</f>
        <v>No</v>
      </c>
      <c r="Q5256" s="14" t="str">
        <f>VLOOKUP($F5256,类型描述及偏移量!$C:$H,6,FALSE)</f>
        <v>下限保护使能</v>
      </c>
    </row>
    <row r="5257" hidden="1" spans="1:17">
      <c r="A5257" s="12" t="s">
        <v>128</v>
      </c>
      <c r="B5257" s="12" t="str">
        <f t="shared" si="829"/>
        <v>M9_ActRPM</v>
      </c>
      <c r="C5257" s="12" t="str">
        <f t="shared" si="830"/>
        <v>HiALM</v>
      </c>
      <c r="D5257" s="12" t="str">
        <f t="shared" si="831"/>
        <v>BP_Value_var</v>
      </c>
      <c r="E5257" s="13" t="str">
        <f t="shared" si="832"/>
        <v>CHPF_M9_ActRPM_BP_Value_var</v>
      </c>
      <c r="F5257" s="14" t="str">
        <f t="shared" si="833"/>
        <v>BP_Value_var_HiALM</v>
      </c>
      <c r="G5257" s="10" t="str">
        <f t="shared" si="834"/>
        <v>CHPF_M9_ActRPM_HiALM</v>
      </c>
      <c r="H5257" s="10" t="str">
        <f>VLOOKUP(基本表格!E5257,起始地址定义!A:D,4,FALSE)&amp;" "&amp;Q5257</f>
        <v>2125+P3-M3 5#双螺旋运输机A 反馈转速 上限报警</v>
      </c>
      <c r="I5257" s="10" t="str">
        <f t="shared" si="835"/>
        <v>DB100,X2600.5</v>
      </c>
      <c r="J5257" s="13" t="str">
        <f>VLOOKUP(E5257,起始地址定义!A:D,2,FALSE)</f>
        <v>DB100</v>
      </c>
      <c r="K5257" s="12" t="str">
        <f t="shared" si="836"/>
        <v>X2600.5</v>
      </c>
      <c r="L5257" s="13">
        <f>VLOOKUP(E5257,起始地址定义!A:D,3,FALSE)</f>
        <v>2600</v>
      </c>
      <c r="M5257" s="14">
        <f>VLOOKUP($F5257,类型描述及偏移量!$C:$H,2,FALSE)</f>
        <v>0.5</v>
      </c>
      <c r="N5257" s="14" t="str">
        <f>VLOOKUP($F5257,类型描述及偏移量!$C:$H,3,FALSE)</f>
        <v>离散</v>
      </c>
      <c r="O5257" s="14" t="str">
        <f>VLOOKUP($F5257,类型描述及偏移量!$C:$H,4,FALSE)</f>
        <v>None</v>
      </c>
      <c r="P5257" s="14" t="str">
        <f>VLOOKUP($F5257,类型描述及偏移量!$C:$H,5,FALSE)</f>
        <v>Yes</v>
      </c>
      <c r="Q5257" s="14" t="str">
        <f>VLOOKUP($F5257,类型描述及偏移量!$C:$H,6,FALSE)</f>
        <v>上限报警</v>
      </c>
    </row>
    <row r="5258" hidden="1" spans="1:17">
      <c r="A5258" s="12" t="s">
        <v>128</v>
      </c>
      <c r="B5258" s="12" t="str">
        <f t="shared" si="829"/>
        <v>M9_ActRPM</v>
      </c>
      <c r="C5258" s="12" t="str">
        <f t="shared" si="830"/>
        <v>LoALM</v>
      </c>
      <c r="D5258" s="12" t="str">
        <f t="shared" si="831"/>
        <v>BP_Value_var</v>
      </c>
      <c r="E5258" s="13" t="str">
        <f t="shared" si="832"/>
        <v>CHPF_M9_ActRPM_BP_Value_var</v>
      </c>
      <c r="F5258" s="14" t="str">
        <f t="shared" si="833"/>
        <v>BP_Value_var_LoALM</v>
      </c>
      <c r="G5258" s="10" t="str">
        <f t="shared" si="834"/>
        <v>CHPF_M9_ActRPM_LoALM</v>
      </c>
      <c r="H5258" s="10" t="str">
        <f>VLOOKUP(基本表格!E5258,起始地址定义!A:D,4,FALSE)&amp;" "&amp;Q5258</f>
        <v>2125+P3-M3 5#双螺旋运输机A 反馈转速 下限报警</v>
      </c>
      <c r="I5258" s="10" t="str">
        <f t="shared" si="835"/>
        <v>DB100,X2600.6</v>
      </c>
      <c r="J5258" s="13" t="str">
        <f>VLOOKUP(E5258,起始地址定义!A:D,2,FALSE)</f>
        <v>DB100</v>
      </c>
      <c r="K5258" s="12" t="str">
        <f t="shared" si="836"/>
        <v>X2600.6</v>
      </c>
      <c r="L5258" s="13">
        <f>VLOOKUP(E5258,起始地址定义!A:D,3,FALSE)</f>
        <v>2600</v>
      </c>
      <c r="M5258" s="14">
        <f>VLOOKUP($F5258,类型描述及偏移量!$C:$H,2,FALSE)</f>
        <v>0.600000000000001</v>
      </c>
      <c r="N5258" s="14" t="str">
        <f>VLOOKUP($F5258,类型描述及偏移量!$C:$H,3,FALSE)</f>
        <v>离散</v>
      </c>
      <c r="O5258" s="14" t="str">
        <f>VLOOKUP($F5258,类型描述及偏移量!$C:$H,4,FALSE)</f>
        <v>None</v>
      </c>
      <c r="P5258" s="14" t="str">
        <f>VLOOKUP($F5258,类型描述及偏移量!$C:$H,5,FALSE)</f>
        <v>Yes</v>
      </c>
      <c r="Q5258" s="14" t="str">
        <f>VLOOKUP($F5258,类型描述及偏移量!$C:$H,6,FALSE)</f>
        <v>下限报警</v>
      </c>
    </row>
    <row r="5259" hidden="1" spans="1:17">
      <c r="A5259" s="12" t="s">
        <v>128</v>
      </c>
      <c r="B5259" s="12" t="str">
        <f t="shared" si="829"/>
        <v>M9_ActRPM</v>
      </c>
      <c r="C5259" s="12" t="str">
        <f t="shared" si="830"/>
        <v>HiHiALM</v>
      </c>
      <c r="D5259" s="12" t="str">
        <f t="shared" si="831"/>
        <v>BP_Value_var</v>
      </c>
      <c r="E5259" s="13" t="str">
        <f t="shared" si="832"/>
        <v>CHPF_M9_ActRPM_BP_Value_var</v>
      </c>
      <c r="F5259" s="14" t="str">
        <f t="shared" si="833"/>
        <v>BP_Value_var_HiHiALM</v>
      </c>
      <c r="G5259" s="10" t="str">
        <f t="shared" si="834"/>
        <v>CHPF_M9_ActRPM_HiHiALM</v>
      </c>
      <c r="H5259" s="10" t="str">
        <f>VLOOKUP(基本表格!E5259,起始地址定义!A:D,4,FALSE)&amp;" "&amp;Q5259</f>
        <v>2125+P3-M3 5#双螺旋运输机A 反馈转速 上上限报警</v>
      </c>
      <c r="I5259" s="10" t="str">
        <f t="shared" si="835"/>
        <v>DB100,X2600.7</v>
      </c>
      <c r="J5259" s="13" t="str">
        <f>VLOOKUP(E5259,起始地址定义!A:D,2,FALSE)</f>
        <v>DB100</v>
      </c>
      <c r="K5259" s="12" t="str">
        <f t="shared" si="836"/>
        <v>X2600.7</v>
      </c>
      <c r="L5259" s="13">
        <f>VLOOKUP(E5259,起始地址定义!A:D,3,FALSE)</f>
        <v>2600</v>
      </c>
      <c r="M5259" s="14">
        <f>VLOOKUP($F5259,类型描述及偏移量!$C:$H,2,FALSE)</f>
        <v>0.700000000000003</v>
      </c>
      <c r="N5259" s="14" t="str">
        <f>VLOOKUP($F5259,类型描述及偏移量!$C:$H,3,FALSE)</f>
        <v>离散</v>
      </c>
      <c r="O5259" s="14" t="str">
        <f>VLOOKUP($F5259,类型描述及偏移量!$C:$H,4,FALSE)</f>
        <v>On</v>
      </c>
      <c r="P5259" s="14" t="str">
        <f>VLOOKUP($F5259,类型描述及偏移量!$C:$H,5,FALSE)</f>
        <v>Yes</v>
      </c>
      <c r="Q5259" s="14" t="str">
        <f>VLOOKUP($F5259,类型描述及偏移量!$C:$H,6,FALSE)</f>
        <v>上上限报警</v>
      </c>
    </row>
    <row r="5260" hidden="1" spans="1:17">
      <c r="A5260" s="12" t="s">
        <v>128</v>
      </c>
      <c r="B5260" s="12" t="str">
        <f t="shared" si="829"/>
        <v>M9_ActRPM</v>
      </c>
      <c r="C5260" s="12" t="str">
        <f t="shared" si="830"/>
        <v>LoLoALM</v>
      </c>
      <c r="D5260" s="12" t="str">
        <f t="shared" si="831"/>
        <v>BP_Value_var</v>
      </c>
      <c r="E5260" s="13" t="str">
        <f t="shared" si="832"/>
        <v>CHPF_M9_ActRPM_BP_Value_var</v>
      </c>
      <c r="F5260" s="14" t="str">
        <f t="shared" si="833"/>
        <v>BP_Value_var_LoLoALM</v>
      </c>
      <c r="G5260" s="10" t="str">
        <f t="shared" si="834"/>
        <v>CHPF_M9_ActRPM_LoLoALM</v>
      </c>
      <c r="H5260" s="10" t="str">
        <f>VLOOKUP(基本表格!E5260,起始地址定义!A:D,4,FALSE)&amp;" "&amp;Q5260</f>
        <v>2125+P3-M3 5#双螺旋运输机A 反馈转速 下下限报警</v>
      </c>
      <c r="I5260" s="10" t="str">
        <f t="shared" si="835"/>
        <v>DB100,X2601.0</v>
      </c>
      <c r="J5260" s="13" t="str">
        <f>VLOOKUP(E5260,起始地址定义!A:D,2,FALSE)</f>
        <v>DB100</v>
      </c>
      <c r="K5260" s="12" t="str">
        <f t="shared" si="836"/>
        <v>X2601.0</v>
      </c>
      <c r="L5260" s="13">
        <f>VLOOKUP(E5260,起始地址定义!A:D,3,FALSE)</f>
        <v>2600</v>
      </c>
      <c r="M5260" s="14">
        <f>VLOOKUP($F5260,类型描述及偏移量!$C:$H,2,FALSE)</f>
        <v>1</v>
      </c>
      <c r="N5260" s="14" t="str">
        <f>VLOOKUP($F5260,类型描述及偏移量!$C:$H,3,FALSE)</f>
        <v>离散</v>
      </c>
      <c r="O5260" s="14" t="str">
        <f>VLOOKUP($F5260,类型描述及偏移量!$C:$H,4,FALSE)</f>
        <v>On</v>
      </c>
      <c r="P5260" s="14" t="str">
        <f>VLOOKUP($F5260,类型描述及偏移量!$C:$H,5,FALSE)</f>
        <v>Yes</v>
      </c>
      <c r="Q5260" s="14" t="str">
        <f>VLOOKUP($F5260,类型描述及偏移量!$C:$H,6,FALSE)</f>
        <v>下下限报警</v>
      </c>
    </row>
    <row r="5261" hidden="1" spans="1:17">
      <c r="A5261" s="12" t="s">
        <v>128</v>
      </c>
      <c r="B5261" s="12" t="str">
        <f t="shared" si="829"/>
        <v>M9_ActRPM</v>
      </c>
      <c r="C5261" s="12" t="str">
        <f t="shared" si="830"/>
        <v>LimALM</v>
      </c>
      <c r="D5261" s="12" t="str">
        <f t="shared" si="831"/>
        <v>BP_Value_var</v>
      </c>
      <c r="E5261" s="13" t="str">
        <f t="shared" si="832"/>
        <v>CHPF_M9_ActRPM_BP_Value_var</v>
      </c>
      <c r="F5261" s="14" t="str">
        <f t="shared" si="833"/>
        <v>BP_Value_var_LimALM</v>
      </c>
      <c r="G5261" s="10" t="str">
        <f t="shared" si="834"/>
        <v>CHPF_M9_ActRPM_LimALM</v>
      </c>
      <c r="H5261" s="10" t="str">
        <f>VLOOKUP(基本表格!E5261,起始地址定义!A:D,4,FALSE)&amp;" "&amp;Q5261</f>
        <v>2125+P3-M3 5#双螺旋运输机A 反馈转速 极限报警</v>
      </c>
      <c r="I5261" s="10" t="str">
        <f t="shared" si="835"/>
        <v>DB100,X2601.1</v>
      </c>
      <c r="J5261" s="13" t="str">
        <f>VLOOKUP(E5261,起始地址定义!A:D,2,FALSE)</f>
        <v>DB100</v>
      </c>
      <c r="K5261" s="12" t="str">
        <f t="shared" si="836"/>
        <v>X2601.1</v>
      </c>
      <c r="L5261" s="13">
        <f>VLOOKUP(E5261,起始地址定义!A:D,3,FALSE)</f>
        <v>2600</v>
      </c>
      <c r="M5261" s="14">
        <f>VLOOKUP($F5261,类型描述及偏移量!$C:$H,2,FALSE)</f>
        <v>1.1</v>
      </c>
      <c r="N5261" s="14" t="str">
        <f>VLOOKUP($F5261,类型描述及偏移量!$C:$H,3,FALSE)</f>
        <v>离散</v>
      </c>
      <c r="O5261" s="14" t="str">
        <f>VLOOKUP($F5261,类型描述及偏移量!$C:$H,4,FALSE)</f>
        <v>On</v>
      </c>
      <c r="P5261" s="14" t="str">
        <f>VLOOKUP($F5261,类型描述及偏移量!$C:$H,5,FALSE)</f>
        <v>Yes</v>
      </c>
      <c r="Q5261" s="14" t="str">
        <f>VLOOKUP($F5261,类型描述及偏移量!$C:$H,6,FALSE)</f>
        <v>极限报警</v>
      </c>
    </row>
    <row r="5262" hidden="1" spans="1:17">
      <c r="A5262" s="12" t="s">
        <v>128</v>
      </c>
      <c r="B5262" s="12" t="str">
        <f t="shared" si="829"/>
        <v>M9_ActRPM</v>
      </c>
      <c r="C5262" s="12" t="str">
        <f t="shared" si="830"/>
        <v>LostALM</v>
      </c>
      <c r="D5262" s="12" t="str">
        <f t="shared" si="831"/>
        <v>BP_Value_var</v>
      </c>
      <c r="E5262" s="13" t="str">
        <f t="shared" si="832"/>
        <v>CHPF_M9_ActRPM_BP_Value_var</v>
      </c>
      <c r="F5262" s="14" t="str">
        <f t="shared" si="833"/>
        <v>BP_Value_var_LostALM</v>
      </c>
      <c r="G5262" s="10" t="str">
        <f t="shared" si="834"/>
        <v>CHPF_M9_ActRPM_LostALM</v>
      </c>
      <c r="H5262" s="10" t="str">
        <f>VLOOKUP(基本表格!E5262,起始地址定义!A:D,4,FALSE)&amp;" "&amp;Q5262</f>
        <v>2125+P3-M3 5#双螺旋运输机A 反馈转速 传感器断线报警</v>
      </c>
      <c r="I5262" s="10" t="str">
        <f t="shared" si="835"/>
        <v>DB100,X2601.2</v>
      </c>
      <c r="J5262" s="13" t="str">
        <f>VLOOKUP(E5262,起始地址定义!A:D,2,FALSE)</f>
        <v>DB100</v>
      </c>
      <c r="K5262" s="12" t="str">
        <f t="shared" si="836"/>
        <v>X2601.2</v>
      </c>
      <c r="L5262" s="13">
        <f>VLOOKUP(E5262,起始地址定义!A:D,3,FALSE)</f>
        <v>2600</v>
      </c>
      <c r="M5262" s="14">
        <f>VLOOKUP($F5262,类型描述及偏移量!$C:$H,2,FALSE)</f>
        <v>1.2</v>
      </c>
      <c r="N5262" s="14" t="str">
        <f>VLOOKUP($F5262,类型描述及偏移量!$C:$H,3,FALSE)</f>
        <v>离散</v>
      </c>
      <c r="O5262" s="14" t="str">
        <f>VLOOKUP($F5262,类型描述及偏移量!$C:$H,4,FALSE)</f>
        <v>On</v>
      </c>
      <c r="P5262" s="14" t="str">
        <f>VLOOKUP($F5262,类型描述及偏移量!$C:$H,5,FALSE)</f>
        <v>Yes</v>
      </c>
      <c r="Q5262" s="14" t="str">
        <f>VLOOKUP($F5262,类型描述及偏移量!$C:$H,6,FALSE)</f>
        <v>传感器断线报警</v>
      </c>
    </row>
    <row r="5263" hidden="1" spans="1:17">
      <c r="A5263" s="12" t="s">
        <v>128</v>
      </c>
      <c r="B5263" s="12" t="str">
        <f t="shared" si="829"/>
        <v>M9_ActRPM</v>
      </c>
      <c r="C5263" s="12" t="str">
        <f t="shared" si="830"/>
        <v>Code</v>
      </c>
      <c r="D5263" s="12" t="str">
        <f t="shared" si="831"/>
        <v>BP_Value_var</v>
      </c>
      <c r="E5263" s="13" t="str">
        <f t="shared" si="832"/>
        <v>CHPF_M9_ActRPM_BP_Value_var</v>
      </c>
      <c r="F5263" s="14" t="str">
        <f t="shared" si="833"/>
        <v>BP_Value_var_Code</v>
      </c>
      <c r="G5263" s="10" t="str">
        <f t="shared" si="834"/>
        <v>CHPF_M9_ActRPM_Code</v>
      </c>
      <c r="H5263" s="10" t="str">
        <f>VLOOKUP(基本表格!E5263,起始地址定义!A:D,4,FALSE)&amp;" "&amp;Q5263</f>
        <v>2125+P3-M3 5#双螺旋运输机A 反馈转速 实际内码</v>
      </c>
      <c r="I5263" s="10" t="str">
        <f t="shared" si="835"/>
        <v>DB100,INT2602</v>
      </c>
      <c r="J5263" s="13" t="str">
        <f>VLOOKUP(E5263,起始地址定义!A:D,2,FALSE)</f>
        <v>DB100</v>
      </c>
      <c r="K5263" s="12" t="str">
        <f t="shared" si="836"/>
        <v>INT2602</v>
      </c>
      <c r="L5263" s="13">
        <f>VLOOKUP(E5263,起始地址定义!A:D,3,FALSE)</f>
        <v>2600</v>
      </c>
      <c r="M5263" s="14">
        <f>VLOOKUP($F5263,类型描述及偏移量!$C:$H,2,FALSE)</f>
        <v>2</v>
      </c>
      <c r="N5263" s="14" t="str">
        <f>VLOOKUP($F5263,类型描述及偏移量!$C:$H,3,FALSE)</f>
        <v>整型</v>
      </c>
      <c r="O5263" s="14" t="str">
        <f>VLOOKUP($F5263,类型描述及偏移量!$C:$H,4,FALSE)</f>
        <v>None</v>
      </c>
      <c r="P5263" s="14" t="str">
        <f>VLOOKUP($F5263,类型描述及偏移量!$C:$H,5,FALSE)</f>
        <v>Yes</v>
      </c>
      <c r="Q5263" s="14" t="str">
        <f>VLOOKUP($F5263,类型描述及偏移量!$C:$H,6,FALSE)</f>
        <v>实际内码</v>
      </c>
    </row>
    <row r="5264" hidden="1" spans="1:17">
      <c r="A5264" s="12" t="s">
        <v>128</v>
      </c>
      <c r="B5264" s="12" t="str">
        <f t="shared" si="829"/>
        <v>M9_ActRPM</v>
      </c>
      <c r="C5264" s="12" t="str">
        <f t="shared" si="830"/>
        <v>Value</v>
      </c>
      <c r="D5264" s="12" t="str">
        <f t="shared" si="831"/>
        <v>BP_Value_var</v>
      </c>
      <c r="E5264" s="13" t="str">
        <f t="shared" si="832"/>
        <v>CHPF_M9_ActRPM_BP_Value_var</v>
      </c>
      <c r="F5264" s="14" t="str">
        <f t="shared" si="833"/>
        <v>BP_Value_var_Value</v>
      </c>
      <c r="G5264" s="10" t="str">
        <f t="shared" si="834"/>
        <v>CHPF_M9_ActRPM_Value</v>
      </c>
      <c r="H5264" s="10" t="str">
        <f>VLOOKUP(基本表格!E5264,起始地址定义!A:D,4,FALSE)&amp;" "&amp;Q5264</f>
        <v>2125+P3-M3 5#双螺旋运输机A 反馈转速 实际值</v>
      </c>
      <c r="I5264" s="10" t="str">
        <f t="shared" si="835"/>
        <v>DB100,REAL2606</v>
      </c>
      <c r="J5264" s="13" t="str">
        <f>VLOOKUP(E5264,起始地址定义!A:D,2,FALSE)</f>
        <v>DB100</v>
      </c>
      <c r="K5264" s="12" t="str">
        <f t="shared" si="836"/>
        <v>REAL2606</v>
      </c>
      <c r="L5264" s="13">
        <f>VLOOKUP(E5264,起始地址定义!A:D,3,FALSE)</f>
        <v>2600</v>
      </c>
      <c r="M5264" s="14">
        <f>VLOOKUP($F5264,类型描述及偏移量!$C:$H,2,FALSE)</f>
        <v>6</v>
      </c>
      <c r="N5264" s="14" t="str">
        <f>VLOOKUP($F5264,类型描述及偏移量!$C:$H,3,FALSE)</f>
        <v>实型</v>
      </c>
      <c r="O5264" s="14" t="str">
        <f>VLOOKUP($F5264,类型描述及偏移量!$C:$H,4,FALSE)</f>
        <v>None</v>
      </c>
      <c r="P5264" s="14" t="str">
        <f>VLOOKUP($F5264,类型描述及偏移量!$C:$H,5,FALSE)</f>
        <v>Yes</v>
      </c>
      <c r="Q5264" s="14" t="str">
        <f>VLOOKUP($F5264,类型描述及偏移量!$C:$H,6,FALSE)</f>
        <v>实际值</v>
      </c>
    </row>
    <row r="5265" hidden="1" spans="1:17">
      <c r="A5265" s="12" t="s">
        <v>128</v>
      </c>
      <c r="B5265" s="12" t="str">
        <f t="shared" si="829"/>
        <v>M9_ActRPM</v>
      </c>
      <c r="C5265" s="12" t="str">
        <f t="shared" si="830"/>
        <v>Range</v>
      </c>
      <c r="D5265" s="12" t="str">
        <f t="shared" si="831"/>
        <v>BP_Value_var</v>
      </c>
      <c r="E5265" s="13" t="str">
        <f t="shared" si="832"/>
        <v>CHPF_M9_ActRPM_BP_Value_var</v>
      </c>
      <c r="F5265" s="14" t="str">
        <f t="shared" si="833"/>
        <v>BP_Value_var_Range</v>
      </c>
      <c r="G5265" s="10" t="str">
        <f t="shared" si="834"/>
        <v>CHPF_M9_ActRPM_Range</v>
      </c>
      <c r="H5265" s="10" t="str">
        <f>VLOOKUP(基本表格!E5265,起始地址定义!A:D,4,FALSE)&amp;" "&amp;Q5265</f>
        <v>2125+P3-M3 5#双螺旋运输机A 反馈转速 量程</v>
      </c>
      <c r="I5265" s="10" t="str">
        <f t="shared" si="835"/>
        <v>DB100,REAL2610</v>
      </c>
      <c r="J5265" s="13" t="str">
        <f>VLOOKUP(E5265,起始地址定义!A:D,2,FALSE)</f>
        <v>DB100</v>
      </c>
      <c r="K5265" s="12" t="str">
        <f t="shared" si="836"/>
        <v>REAL2610</v>
      </c>
      <c r="L5265" s="13">
        <f>VLOOKUP(E5265,起始地址定义!A:D,3,FALSE)</f>
        <v>2600</v>
      </c>
      <c r="M5265" s="14">
        <f>VLOOKUP($F5265,类型描述及偏移量!$C:$H,2,FALSE)</f>
        <v>10</v>
      </c>
      <c r="N5265" s="14" t="str">
        <f>VLOOKUP($F5265,类型描述及偏移量!$C:$H,3,FALSE)</f>
        <v>实型</v>
      </c>
      <c r="O5265" s="14" t="str">
        <f>VLOOKUP($F5265,类型描述及偏移量!$C:$H,4,FALSE)</f>
        <v>None</v>
      </c>
      <c r="P5265" s="14" t="str">
        <f>VLOOKUP($F5265,类型描述及偏移量!$C:$H,5,FALSE)</f>
        <v>No</v>
      </c>
      <c r="Q5265" s="14" t="str">
        <f>VLOOKUP($F5265,类型描述及偏移量!$C:$H,6,FALSE)</f>
        <v>量程</v>
      </c>
    </row>
    <row r="5266" hidden="1" spans="1:17">
      <c r="A5266" s="12" t="s">
        <v>128</v>
      </c>
      <c r="B5266" s="12" t="str">
        <f t="shared" si="829"/>
        <v>M9_ActRPM</v>
      </c>
      <c r="C5266" s="12" t="str">
        <f t="shared" si="830"/>
        <v>Hi</v>
      </c>
      <c r="D5266" s="12" t="str">
        <f t="shared" si="831"/>
        <v>BP_Value_var</v>
      </c>
      <c r="E5266" s="13" t="str">
        <f t="shared" si="832"/>
        <v>CHPF_M9_ActRPM_BP_Value_var</v>
      </c>
      <c r="F5266" s="14" t="str">
        <f t="shared" si="833"/>
        <v>BP_Value_var_Hi</v>
      </c>
      <c r="G5266" s="10" t="str">
        <f t="shared" si="834"/>
        <v>CHPF_M9_ActRPM_Hi</v>
      </c>
      <c r="H5266" s="10" t="str">
        <f>VLOOKUP(基本表格!E5266,起始地址定义!A:D,4,FALSE)&amp;" "&amp;Q5266</f>
        <v>2125+P3-M3 5#双螺旋运输机A 反馈转速 上限值</v>
      </c>
      <c r="I5266" s="10" t="str">
        <f t="shared" si="835"/>
        <v>DB100,REAL2614</v>
      </c>
      <c r="J5266" s="13" t="str">
        <f>VLOOKUP(E5266,起始地址定义!A:D,2,FALSE)</f>
        <v>DB100</v>
      </c>
      <c r="K5266" s="12" t="str">
        <f t="shared" si="836"/>
        <v>REAL2614</v>
      </c>
      <c r="L5266" s="13">
        <f>VLOOKUP(E5266,起始地址定义!A:D,3,FALSE)</f>
        <v>2600</v>
      </c>
      <c r="M5266" s="14">
        <f>VLOOKUP($F5266,类型描述及偏移量!$C:$H,2,FALSE)</f>
        <v>14</v>
      </c>
      <c r="N5266" s="14" t="str">
        <f>VLOOKUP($F5266,类型描述及偏移量!$C:$H,3,FALSE)</f>
        <v>实型</v>
      </c>
      <c r="O5266" s="14" t="str">
        <f>VLOOKUP($F5266,类型描述及偏移量!$C:$H,4,FALSE)</f>
        <v>None</v>
      </c>
      <c r="P5266" s="14" t="str">
        <f>VLOOKUP($F5266,类型描述及偏移量!$C:$H,5,FALSE)</f>
        <v>No</v>
      </c>
      <c r="Q5266" s="14" t="str">
        <f>VLOOKUP($F5266,类型描述及偏移量!$C:$H,6,FALSE)</f>
        <v>上限值</v>
      </c>
    </row>
    <row r="5267" hidden="1" spans="1:17">
      <c r="A5267" s="12" t="s">
        <v>128</v>
      </c>
      <c r="B5267" s="12" t="str">
        <f t="shared" si="829"/>
        <v>M9_ActRPM</v>
      </c>
      <c r="C5267" s="12" t="str">
        <f t="shared" si="830"/>
        <v>Lo</v>
      </c>
      <c r="D5267" s="12" t="str">
        <f t="shared" si="831"/>
        <v>BP_Value_var</v>
      </c>
      <c r="E5267" s="13" t="str">
        <f t="shared" si="832"/>
        <v>CHPF_M9_ActRPM_BP_Value_var</v>
      </c>
      <c r="F5267" s="14" t="str">
        <f t="shared" si="833"/>
        <v>BP_Value_var_Lo</v>
      </c>
      <c r="G5267" s="10" t="str">
        <f t="shared" si="834"/>
        <v>CHPF_M9_ActRPM_Lo</v>
      </c>
      <c r="H5267" s="10" t="str">
        <f>VLOOKUP(基本表格!E5267,起始地址定义!A:D,4,FALSE)&amp;" "&amp;Q5267</f>
        <v>2125+P3-M3 5#双螺旋运输机A 反馈转速 下限值</v>
      </c>
      <c r="I5267" s="10" t="str">
        <f t="shared" si="835"/>
        <v>DB100,REAL2618</v>
      </c>
      <c r="J5267" s="13" t="str">
        <f>VLOOKUP(E5267,起始地址定义!A:D,2,FALSE)</f>
        <v>DB100</v>
      </c>
      <c r="K5267" s="12" t="str">
        <f t="shared" si="836"/>
        <v>REAL2618</v>
      </c>
      <c r="L5267" s="13">
        <f>VLOOKUP(E5267,起始地址定义!A:D,3,FALSE)</f>
        <v>2600</v>
      </c>
      <c r="M5267" s="14">
        <f>VLOOKUP($F5267,类型描述及偏移量!$C:$H,2,FALSE)</f>
        <v>18</v>
      </c>
      <c r="N5267" s="14" t="str">
        <f>VLOOKUP($F5267,类型描述及偏移量!$C:$H,3,FALSE)</f>
        <v>实型</v>
      </c>
      <c r="O5267" s="14" t="str">
        <f>VLOOKUP($F5267,类型描述及偏移量!$C:$H,4,FALSE)</f>
        <v>None</v>
      </c>
      <c r="P5267" s="14" t="str">
        <f>VLOOKUP($F5267,类型描述及偏移量!$C:$H,5,FALSE)</f>
        <v>No</v>
      </c>
      <c r="Q5267" s="14" t="str">
        <f>VLOOKUP($F5267,类型描述及偏移量!$C:$H,6,FALSE)</f>
        <v>下限值</v>
      </c>
    </row>
    <row r="5268" hidden="1" spans="1:17">
      <c r="A5268" s="12" t="s">
        <v>128</v>
      </c>
      <c r="B5268" s="12" t="str">
        <f t="shared" si="829"/>
        <v>M9_ActRPM</v>
      </c>
      <c r="C5268" s="12" t="str">
        <f t="shared" si="830"/>
        <v>HiHi</v>
      </c>
      <c r="D5268" s="12" t="str">
        <f t="shared" si="831"/>
        <v>BP_Value_var</v>
      </c>
      <c r="E5268" s="13" t="str">
        <f t="shared" si="832"/>
        <v>CHPF_M9_ActRPM_BP_Value_var</v>
      </c>
      <c r="F5268" s="14" t="str">
        <f t="shared" si="833"/>
        <v>BP_Value_var_HiHi</v>
      </c>
      <c r="G5268" s="10" t="str">
        <f t="shared" si="834"/>
        <v>CHPF_M9_ActRPM_HiHi</v>
      </c>
      <c r="H5268" s="10" t="str">
        <f>VLOOKUP(基本表格!E5268,起始地址定义!A:D,4,FALSE)&amp;" "&amp;Q5268</f>
        <v>2125+P3-M3 5#双螺旋运输机A 反馈转速 上上限值</v>
      </c>
      <c r="I5268" s="10" t="str">
        <f t="shared" si="835"/>
        <v>DB100,REAL2622</v>
      </c>
      <c r="J5268" s="13" t="str">
        <f>VLOOKUP(E5268,起始地址定义!A:D,2,FALSE)</f>
        <v>DB100</v>
      </c>
      <c r="K5268" s="12" t="str">
        <f t="shared" si="836"/>
        <v>REAL2622</v>
      </c>
      <c r="L5268" s="13">
        <f>VLOOKUP(E5268,起始地址定义!A:D,3,FALSE)</f>
        <v>2600</v>
      </c>
      <c r="M5268" s="14">
        <f>VLOOKUP($F5268,类型描述及偏移量!$C:$H,2,FALSE)</f>
        <v>22</v>
      </c>
      <c r="N5268" s="14" t="str">
        <f>VLOOKUP($F5268,类型描述及偏移量!$C:$H,3,FALSE)</f>
        <v>实型</v>
      </c>
      <c r="O5268" s="14" t="str">
        <f>VLOOKUP($F5268,类型描述及偏移量!$C:$H,4,FALSE)</f>
        <v>None</v>
      </c>
      <c r="P5268" s="14" t="str">
        <f>VLOOKUP($F5268,类型描述及偏移量!$C:$H,5,FALSE)</f>
        <v>No</v>
      </c>
      <c r="Q5268" s="14" t="str">
        <f>VLOOKUP($F5268,类型描述及偏移量!$C:$H,6,FALSE)</f>
        <v>上上限值</v>
      </c>
    </row>
    <row r="5269" hidden="1" spans="1:17">
      <c r="A5269" s="12" t="s">
        <v>128</v>
      </c>
      <c r="B5269" s="12" t="str">
        <f t="shared" si="829"/>
        <v>M9_ActRPM</v>
      </c>
      <c r="C5269" s="12" t="str">
        <f t="shared" si="830"/>
        <v>LoLo</v>
      </c>
      <c r="D5269" s="12" t="str">
        <f t="shared" si="831"/>
        <v>BP_Value_var</v>
      </c>
      <c r="E5269" s="13" t="str">
        <f t="shared" si="832"/>
        <v>CHPF_M9_ActRPM_BP_Value_var</v>
      </c>
      <c r="F5269" s="14" t="str">
        <f t="shared" si="833"/>
        <v>BP_Value_var_LoLo</v>
      </c>
      <c r="G5269" s="10" t="str">
        <f t="shared" si="834"/>
        <v>CHPF_M9_ActRPM_LoLo</v>
      </c>
      <c r="H5269" s="10" t="str">
        <f>VLOOKUP(基本表格!E5269,起始地址定义!A:D,4,FALSE)&amp;" "&amp;Q5269</f>
        <v>2125+P3-M3 5#双螺旋运输机A 反馈转速 下下限值</v>
      </c>
      <c r="I5269" s="10" t="str">
        <f t="shared" si="835"/>
        <v>DB100,REAL2626</v>
      </c>
      <c r="J5269" s="13" t="str">
        <f>VLOOKUP(E5269,起始地址定义!A:D,2,FALSE)</f>
        <v>DB100</v>
      </c>
      <c r="K5269" s="12" t="str">
        <f t="shared" si="836"/>
        <v>REAL2626</v>
      </c>
      <c r="L5269" s="13">
        <f>VLOOKUP(E5269,起始地址定义!A:D,3,FALSE)</f>
        <v>2600</v>
      </c>
      <c r="M5269" s="14">
        <f>VLOOKUP($F5269,类型描述及偏移量!$C:$H,2,FALSE)</f>
        <v>26</v>
      </c>
      <c r="N5269" s="14" t="str">
        <f>VLOOKUP($F5269,类型描述及偏移量!$C:$H,3,FALSE)</f>
        <v>实型</v>
      </c>
      <c r="O5269" s="14" t="str">
        <f>VLOOKUP($F5269,类型描述及偏移量!$C:$H,4,FALSE)</f>
        <v>None</v>
      </c>
      <c r="P5269" s="14" t="str">
        <f>VLOOKUP($F5269,类型描述及偏移量!$C:$H,5,FALSE)</f>
        <v>No</v>
      </c>
      <c r="Q5269" s="14" t="str">
        <f>VLOOKUP($F5269,类型描述及偏移量!$C:$H,6,FALSE)</f>
        <v>下下限值</v>
      </c>
    </row>
    <row r="5270" hidden="1" spans="1:17">
      <c r="A5270" s="12" t="s">
        <v>128</v>
      </c>
      <c r="B5270" s="12" t="str">
        <f t="shared" si="829"/>
        <v>M9_Current</v>
      </c>
      <c r="C5270" s="12" t="str">
        <f t="shared" si="830"/>
        <v>HiProEN</v>
      </c>
      <c r="D5270" s="12" t="str">
        <f t="shared" si="831"/>
        <v>BP_Value_var</v>
      </c>
      <c r="E5270" s="13" t="str">
        <f t="shared" si="832"/>
        <v>CHPF_M9_Current_BP_Value_var</v>
      </c>
      <c r="F5270" s="14" t="str">
        <f t="shared" si="833"/>
        <v>BP_Value_var_HiProEN</v>
      </c>
      <c r="G5270" s="10" t="str">
        <f t="shared" si="834"/>
        <v>CHPF_M9_Current_HiProEN</v>
      </c>
      <c r="H5270" s="10" t="str">
        <f>VLOOKUP(基本表格!E5270,起始地址定义!A:D,4,FALSE)&amp;" "&amp;Q5270</f>
        <v>2125+P3-M3 5#双螺旋运输机A 反馈电流 上限保护使能</v>
      </c>
      <c r="I5270" s="10" t="str">
        <f t="shared" si="835"/>
        <v>DB100,X2650.3</v>
      </c>
      <c r="J5270" s="13" t="str">
        <f>VLOOKUP(E5270,起始地址定义!A:D,2,FALSE)</f>
        <v>DB100</v>
      </c>
      <c r="K5270" s="12" t="str">
        <f t="shared" si="836"/>
        <v>X2650.3</v>
      </c>
      <c r="L5270" s="13">
        <f>VLOOKUP(E5270,起始地址定义!A:D,3,FALSE)</f>
        <v>2650</v>
      </c>
      <c r="M5270" s="14">
        <f>VLOOKUP($F5270,类型描述及偏移量!$C:$H,2,FALSE)</f>
        <v>0.299999999999997</v>
      </c>
      <c r="N5270" s="14" t="str">
        <f>VLOOKUP($F5270,类型描述及偏移量!$C:$H,3,FALSE)</f>
        <v>离散</v>
      </c>
      <c r="O5270" s="14" t="str">
        <f>VLOOKUP($F5270,类型描述及偏移量!$C:$H,4,FALSE)</f>
        <v>None</v>
      </c>
      <c r="P5270" s="14" t="str">
        <f>VLOOKUP($F5270,类型描述及偏移量!$C:$H,5,FALSE)</f>
        <v>No</v>
      </c>
      <c r="Q5270" s="14" t="str">
        <f>VLOOKUP($F5270,类型描述及偏移量!$C:$H,6,FALSE)</f>
        <v>上限保护使能</v>
      </c>
    </row>
    <row r="5271" hidden="1" spans="1:17">
      <c r="A5271" s="12" t="s">
        <v>128</v>
      </c>
      <c r="B5271" s="12" t="str">
        <f t="shared" si="829"/>
        <v>M9_Current</v>
      </c>
      <c r="C5271" s="12" t="str">
        <f t="shared" si="830"/>
        <v>LoProEN</v>
      </c>
      <c r="D5271" s="12" t="str">
        <f t="shared" si="831"/>
        <v>BP_Value_var</v>
      </c>
      <c r="E5271" s="13" t="str">
        <f t="shared" si="832"/>
        <v>CHPF_M9_Current_BP_Value_var</v>
      </c>
      <c r="F5271" s="14" t="str">
        <f t="shared" si="833"/>
        <v>BP_Value_var_LoProEN</v>
      </c>
      <c r="G5271" s="10" t="str">
        <f t="shared" si="834"/>
        <v>CHPF_M9_Current_LoProEN</v>
      </c>
      <c r="H5271" s="10" t="str">
        <f>VLOOKUP(基本表格!E5271,起始地址定义!A:D,4,FALSE)&amp;" "&amp;Q5271</f>
        <v>2125+P3-M3 5#双螺旋运输机A 反馈电流 下限保护使能</v>
      </c>
      <c r="I5271" s="10" t="str">
        <f t="shared" si="835"/>
        <v>DB100,X2650.4</v>
      </c>
      <c r="J5271" s="13" t="str">
        <f>VLOOKUP(E5271,起始地址定义!A:D,2,FALSE)</f>
        <v>DB100</v>
      </c>
      <c r="K5271" s="12" t="str">
        <f t="shared" si="836"/>
        <v>X2650.4</v>
      </c>
      <c r="L5271" s="13">
        <f>VLOOKUP(E5271,起始地址定义!A:D,3,FALSE)</f>
        <v>2650</v>
      </c>
      <c r="M5271" s="14">
        <f>VLOOKUP($F5271,类型描述及偏移量!$C:$H,2,FALSE)</f>
        <v>0.399999999999999</v>
      </c>
      <c r="N5271" s="14" t="str">
        <f>VLOOKUP($F5271,类型描述及偏移量!$C:$H,3,FALSE)</f>
        <v>离散</v>
      </c>
      <c r="O5271" s="14" t="str">
        <f>VLOOKUP($F5271,类型描述及偏移量!$C:$H,4,FALSE)</f>
        <v>None</v>
      </c>
      <c r="P5271" s="14" t="str">
        <f>VLOOKUP($F5271,类型描述及偏移量!$C:$H,5,FALSE)</f>
        <v>No</v>
      </c>
      <c r="Q5271" s="14" t="str">
        <f>VLOOKUP($F5271,类型描述及偏移量!$C:$H,6,FALSE)</f>
        <v>下限保护使能</v>
      </c>
    </row>
    <row r="5272" hidden="1" spans="1:17">
      <c r="A5272" s="12" t="s">
        <v>128</v>
      </c>
      <c r="B5272" s="12" t="str">
        <f t="shared" si="829"/>
        <v>M9_Current</v>
      </c>
      <c r="C5272" s="12" t="str">
        <f t="shared" si="830"/>
        <v>HiALM</v>
      </c>
      <c r="D5272" s="12" t="str">
        <f t="shared" si="831"/>
        <v>BP_Value_var</v>
      </c>
      <c r="E5272" s="13" t="str">
        <f t="shared" si="832"/>
        <v>CHPF_M9_Current_BP_Value_var</v>
      </c>
      <c r="F5272" s="14" t="str">
        <f t="shared" si="833"/>
        <v>BP_Value_var_HiALM</v>
      </c>
      <c r="G5272" s="10" t="str">
        <f t="shared" si="834"/>
        <v>CHPF_M9_Current_HiALM</v>
      </c>
      <c r="H5272" s="10" t="str">
        <f>VLOOKUP(基本表格!E5272,起始地址定义!A:D,4,FALSE)&amp;" "&amp;Q5272</f>
        <v>2125+P3-M3 5#双螺旋运输机A 反馈电流 上限报警</v>
      </c>
      <c r="I5272" s="10" t="str">
        <f t="shared" si="835"/>
        <v>DB100,X2650.5</v>
      </c>
      <c r="J5272" s="13" t="str">
        <f>VLOOKUP(E5272,起始地址定义!A:D,2,FALSE)</f>
        <v>DB100</v>
      </c>
      <c r="K5272" s="12" t="str">
        <f t="shared" si="836"/>
        <v>X2650.5</v>
      </c>
      <c r="L5272" s="13">
        <f>VLOOKUP(E5272,起始地址定义!A:D,3,FALSE)</f>
        <v>2650</v>
      </c>
      <c r="M5272" s="14">
        <f>VLOOKUP($F5272,类型描述及偏移量!$C:$H,2,FALSE)</f>
        <v>0.5</v>
      </c>
      <c r="N5272" s="14" t="str">
        <f>VLOOKUP($F5272,类型描述及偏移量!$C:$H,3,FALSE)</f>
        <v>离散</v>
      </c>
      <c r="O5272" s="14" t="str">
        <f>VLOOKUP($F5272,类型描述及偏移量!$C:$H,4,FALSE)</f>
        <v>None</v>
      </c>
      <c r="P5272" s="14" t="str">
        <f>VLOOKUP($F5272,类型描述及偏移量!$C:$H,5,FALSE)</f>
        <v>Yes</v>
      </c>
      <c r="Q5272" s="14" t="str">
        <f>VLOOKUP($F5272,类型描述及偏移量!$C:$H,6,FALSE)</f>
        <v>上限报警</v>
      </c>
    </row>
    <row r="5273" hidden="1" spans="1:17">
      <c r="A5273" s="12" t="s">
        <v>128</v>
      </c>
      <c r="B5273" s="12" t="str">
        <f t="shared" si="829"/>
        <v>M9_Current</v>
      </c>
      <c r="C5273" s="12" t="str">
        <f t="shared" si="830"/>
        <v>LoALM</v>
      </c>
      <c r="D5273" s="12" t="str">
        <f t="shared" si="831"/>
        <v>BP_Value_var</v>
      </c>
      <c r="E5273" s="13" t="str">
        <f t="shared" si="832"/>
        <v>CHPF_M9_Current_BP_Value_var</v>
      </c>
      <c r="F5273" s="14" t="str">
        <f t="shared" si="833"/>
        <v>BP_Value_var_LoALM</v>
      </c>
      <c r="G5273" s="10" t="str">
        <f t="shared" si="834"/>
        <v>CHPF_M9_Current_LoALM</v>
      </c>
      <c r="H5273" s="10" t="str">
        <f>VLOOKUP(基本表格!E5273,起始地址定义!A:D,4,FALSE)&amp;" "&amp;Q5273</f>
        <v>2125+P3-M3 5#双螺旋运输机A 反馈电流 下限报警</v>
      </c>
      <c r="I5273" s="10" t="str">
        <f t="shared" si="835"/>
        <v>DB100,X2650.6</v>
      </c>
      <c r="J5273" s="13" t="str">
        <f>VLOOKUP(E5273,起始地址定义!A:D,2,FALSE)</f>
        <v>DB100</v>
      </c>
      <c r="K5273" s="12" t="str">
        <f t="shared" si="836"/>
        <v>X2650.6</v>
      </c>
      <c r="L5273" s="13">
        <f>VLOOKUP(E5273,起始地址定义!A:D,3,FALSE)</f>
        <v>2650</v>
      </c>
      <c r="M5273" s="14">
        <f>VLOOKUP($F5273,类型描述及偏移量!$C:$H,2,FALSE)</f>
        <v>0.600000000000001</v>
      </c>
      <c r="N5273" s="14" t="str">
        <f>VLOOKUP($F5273,类型描述及偏移量!$C:$H,3,FALSE)</f>
        <v>离散</v>
      </c>
      <c r="O5273" s="14" t="str">
        <f>VLOOKUP($F5273,类型描述及偏移量!$C:$H,4,FALSE)</f>
        <v>None</v>
      </c>
      <c r="P5273" s="14" t="str">
        <f>VLOOKUP($F5273,类型描述及偏移量!$C:$H,5,FALSE)</f>
        <v>Yes</v>
      </c>
      <c r="Q5273" s="14" t="str">
        <f>VLOOKUP($F5273,类型描述及偏移量!$C:$H,6,FALSE)</f>
        <v>下限报警</v>
      </c>
    </row>
    <row r="5274" hidden="1" spans="1:17">
      <c r="A5274" s="12" t="s">
        <v>128</v>
      </c>
      <c r="B5274" s="12" t="str">
        <f t="shared" si="829"/>
        <v>M9_Current</v>
      </c>
      <c r="C5274" s="12" t="str">
        <f t="shared" si="830"/>
        <v>HiHiALM</v>
      </c>
      <c r="D5274" s="12" t="str">
        <f t="shared" si="831"/>
        <v>BP_Value_var</v>
      </c>
      <c r="E5274" s="13" t="str">
        <f t="shared" si="832"/>
        <v>CHPF_M9_Current_BP_Value_var</v>
      </c>
      <c r="F5274" s="14" t="str">
        <f t="shared" si="833"/>
        <v>BP_Value_var_HiHiALM</v>
      </c>
      <c r="G5274" s="10" t="str">
        <f t="shared" si="834"/>
        <v>CHPF_M9_Current_HiHiALM</v>
      </c>
      <c r="H5274" s="10" t="str">
        <f>VLOOKUP(基本表格!E5274,起始地址定义!A:D,4,FALSE)&amp;" "&amp;Q5274</f>
        <v>2125+P3-M3 5#双螺旋运输机A 反馈电流 上上限报警</v>
      </c>
      <c r="I5274" s="10" t="str">
        <f t="shared" si="835"/>
        <v>DB100,X2650.7</v>
      </c>
      <c r="J5274" s="13" t="str">
        <f>VLOOKUP(E5274,起始地址定义!A:D,2,FALSE)</f>
        <v>DB100</v>
      </c>
      <c r="K5274" s="12" t="str">
        <f t="shared" si="836"/>
        <v>X2650.7</v>
      </c>
      <c r="L5274" s="13">
        <f>VLOOKUP(E5274,起始地址定义!A:D,3,FALSE)</f>
        <v>2650</v>
      </c>
      <c r="M5274" s="14">
        <f>VLOOKUP($F5274,类型描述及偏移量!$C:$H,2,FALSE)</f>
        <v>0.700000000000003</v>
      </c>
      <c r="N5274" s="14" t="str">
        <f>VLOOKUP($F5274,类型描述及偏移量!$C:$H,3,FALSE)</f>
        <v>离散</v>
      </c>
      <c r="O5274" s="14" t="str">
        <f>VLOOKUP($F5274,类型描述及偏移量!$C:$H,4,FALSE)</f>
        <v>On</v>
      </c>
      <c r="P5274" s="14" t="str">
        <f>VLOOKUP($F5274,类型描述及偏移量!$C:$H,5,FALSE)</f>
        <v>Yes</v>
      </c>
      <c r="Q5274" s="14" t="str">
        <f>VLOOKUP($F5274,类型描述及偏移量!$C:$H,6,FALSE)</f>
        <v>上上限报警</v>
      </c>
    </row>
    <row r="5275" hidden="1" spans="1:17">
      <c r="A5275" s="12" t="s">
        <v>128</v>
      </c>
      <c r="B5275" s="12" t="str">
        <f t="shared" si="829"/>
        <v>M9_Current</v>
      </c>
      <c r="C5275" s="12" t="str">
        <f t="shared" si="830"/>
        <v>LoLoALM</v>
      </c>
      <c r="D5275" s="12" t="str">
        <f t="shared" si="831"/>
        <v>BP_Value_var</v>
      </c>
      <c r="E5275" s="13" t="str">
        <f t="shared" si="832"/>
        <v>CHPF_M9_Current_BP_Value_var</v>
      </c>
      <c r="F5275" s="14" t="str">
        <f t="shared" si="833"/>
        <v>BP_Value_var_LoLoALM</v>
      </c>
      <c r="G5275" s="10" t="str">
        <f t="shared" si="834"/>
        <v>CHPF_M9_Current_LoLoALM</v>
      </c>
      <c r="H5275" s="10" t="str">
        <f>VLOOKUP(基本表格!E5275,起始地址定义!A:D,4,FALSE)&amp;" "&amp;Q5275</f>
        <v>2125+P3-M3 5#双螺旋运输机A 反馈电流 下下限报警</v>
      </c>
      <c r="I5275" s="10" t="str">
        <f t="shared" si="835"/>
        <v>DB100,X2651.0</v>
      </c>
      <c r="J5275" s="13" t="str">
        <f>VLOOKUP(E5275,起始地址定义!A:D,2,FALSE)</f>
        <v>DB100</v>
      </c>
      <c r="K5275" s="12" t="str">
        <f t="shared" si="836"/>
        <v>X2651.0</v>
      </c>
      <c r="L5275" s="13">
        <f>VLOOKUP(E5275,起始地址定义!A:D,3,FALSE)</f>
        <v>2650</v>
      </c>
      <c r="M5275" s="14">
        <f>VLOOKUP($F5275,类型描述及偏移量!$C:$H,2,FALSE)</f>
        <v>1</v>
      </c>
      <c r="N5275" s="14" t="str">
        <f>VLOOKUP($F5275,类型描述及偏移量!$C:$H,3,FALSE)</f>
        <v>离散</v>
      </c>
      <c r="O5275" s="14" t="str">
        <f>VLOOKUP($F5275,类型描述及偏移量!$C:$H,4,FALSE)</f>
        <v>On</v>
      </c>
      <c r="P5275" s="14" t="str">
        <f>VLOOKUP($F5275,类型描述及偏移量!$C:$H,5,FALSE)</f>
        <v>Yes</v>
      </c>
      <c r="Q5275" s="14" t="str">
        <f>VLOOKUP($F5275,类型描述及偏移量!$C:$H,6,FALSE)</f>
        <v>下下限报警</v>
      </c>
    </row>
    <row r="5276" hidden="1" spans="1:17">
      <c r="A5276" s="12" t="s">
        <v>128</v>
      </c>
      <c r="B5276" s="12" t="str">
        <f t="shared" si="829"/>
        <v>M9_Current</v>
      </c>
      <c r="C5276" s="12" t="str">
        <f t="shared" si="830"/>
        <v>LimALM</v>
      </c>
      <c r="D5276" s="12" t="str">
        <f t="shared" si="831"/>
        <v>BP_Value_var</v>
      </c>
      <c r="E5276" s="13" t="str">
        <f t="shared" si="832"/>
        <v>CHPF_M9_Current_BP_Value_var</v>
      </c>
      <c r="F5276" s="14" t="str">
        <f t="shared" si="833"/>
        <v>BP_Value_var_LimALM</v>
      </c>
      <c r="G5276" s="10" t="str">
        <f t="shared" si="834"/>
        <v>CHPF_M9_Current_LimALM</v>
      </c>
      <c r="H5276" s="10" t="str">
        <f>VLOOKUP(基本表格!E5276,起始地址定义!A:D,4,FALSE)&amp;" "&amp;Q5276</f>
        <v>2125+P3-M3 5#双螺旋运输机A 反馈电流 极限报警</v>
      </c>
      <c r="I5276" s="10" t="str">
        <f t="shared" si="835"/>
        <v>DB100,X2651.1</v>
      </c>
      <c r="J5276" s="13" t="str">
        <f>VLOOKUP(E5276,起始地址定义!A:D,2,FALSE)</f>
        <v>DB100</v>
      </c>
      <c r="K5276" s="12" t="str">
        <f t="shared" si="836"/>
        <v>X2651.1</v>
      </c>
      <c r="L5276" s="13">
        <f>VLOOKUP(E5276,起始地址定义!A:D,3,FALSE)</f>
        <v>2650</v>
      </c>
      <c r="M5276" s="14">
        <f>VLOOKUP($F5276,类型描述及偏移量!$C:$H,2,FALSE)</f>
        <v>1.1</v>
      </c>
      <c r="N5276" s="14" t="str">
        <f>VLOOKUP($F5276,类型描述及偏移量!$C:$H,3,FALSE)</f>
        <v>离散</v>
      </c>
      <c r="O5276" s="14" t="str">
        <f>VLOOKUP($F5276,类型描述及偏移量!$C:$H,4,FALSE)</f>
        <v>On</v>
      </c>
      <c r="P5276" s="14" t="str">
        <f>VLOOKUP($F5276,类型描述及偏移量!$C:$H,5,FALSE)</f>
        <v>Yes</v>
      </c>
      <c r="Q5276" s="14" t="str">
        <f>VLOOKUP($F5276,类型描述及偏移量!$C:$H,6,FALSE)</f>
        <v>极限报警</v>
      </c>
    </row>
    <row r="5277" hidden="1" spans="1:17">
      <c r="A5277" s="12" t="s">
        <v>128</v>
      </c>
      <c r="B5277" s="12" t="str">
        <f t="shared" si="829"/>
        <v>M9_Current</v>
      </c>
      <c r="C5277" s="12" t="str">
        <f t="shared" si="830"/>
        <v>LostALM</v>
      </c>
      <c r="D5277" s="12" t="str">
        <f t="shared" si="831"/>
        <v>BP_Value_var</v>
      </c>
      <c r="E5277" s="13" t="str">
        <f t="shared" si="832"/>
        <v>CHPF_M9_Current_BP_Value_var</v>
      </c>
      <c r="F5277" s="14" t="str">
        <f t="shared" si="833"/>
        <v>BP_Value_var_LostALM</v>
      </c>
      <c r="G5277" s="10" t="str">
        <f t="shared" si="834"/>
        <v>CHPF_M9_Current_LostALM</v>
      </c>
      <c r="H5277" s="10" t="str">
        <f>VLOOKUP(基本表格!E5277,起始地址定义!A:D,4,FALSE)&amp;" "&amp;Q5277</f>
        <v>2125+P3-M3 5#双螺旋运输机A 反馈电流 传感器断线报警</v>
      </c>
      <c r="I5277" s="10" t="str">
        <f t="shared" si="835"/>
        <v>DB100,X2651.2</v>
      </c>
      <c r="J5277" s="13" t="str">
        <f>VLOOKUP(E5277,起始地址定义!A:D,2,FALSE)</f>
        <v>DB100</v>
      </c>
      <c r="K5277" s="12" t="str">
        <f t="shared" si="836"/>
        <v>X2651.2</v>
      </c>
      <c r="L5277" s="13">
        <f>VLOOKUP(E5277,起始地址定义!A:D,3,FALSE)</f>
        <v>2650</v>
      </c>
      <c r="M5277" s="14">
        <f>VLOOKUP($F5277,类型描述及偏移量!$C:$H,2,FALSE)</f>
        <v>1.2</v>
      </c>
      <c r="N5277" s="14" t="str">
        <f>VLOOKUP($F5277,类型描述及偏移量!$C:$H,3,FALSE)</f>
        <v>离散</v>
      </c>
      <c r="O5277" s="14" t="str">
        <f>VLOOKUP($F5277,类型描述及偏移量!$C:$H,4,FALSE)</f>
        <v>On</v>
      </c>
      <c r="P5277" s="14" t="str">
        <f>VLOOKUP($F5277,类型描述及偏移量!$C:$H,5,FALSE)</f>
        <v>Yes</v>
      </c>
      <c r="Q5277" s="14" t="str">
        <f>VLOOKUP($F5277,类型描述及偏移量!$C:$H,6,FALSE)</f>
        <v>传感器断线报警</v>
      </c>
    </row>
    <row r="5278" hidden="1" spans="1:17">
      <c r="A5278" s="12" t="s">
        <v>128</v>
      </c>
      <c r="B5278" s="12" t="str">
        <f t="shared" si="829"/>
        <v>M9_Current</v>
      </c>
      <c r="C5278" s="12" t="str">
        <f t="shared" si="830"/>
        <v>Code</v>
      </c>
      <c r="D5278" s="12" t="str">
        <f t="shared" si="831"/>
        <v>BP_Value_var</v>
      </c>
      <c r="E5278" s="13" t="str">
        <f t="shared" si="832"/>
        <v>CHPF_M9_Current_BP_Value_var</v>
      </c>
      <c r="F5278" s="14" t="str">
        <f t="shared" si="833"/>
        <v>BP_Value_var_Code</v>
      </c>
      <c r="G5278" s="10" t="str">
        <f t="shared" si="834"/>
        <v>CHPF_M9_Current_Code</v>
      </c>
      <c r="H5278" s="10" t="str">
        <f>VLOOKUP(基本表格!E5278,起始地址定义!A:D,4,FALSE)&amp;" "&amp;Q5278</f>
        <v>2125+P3-M3 5#双螺旋运输机A 反馈电流 实际内码</v>
      </c>
      <c r="I5278" s="10" t="str">
        <f t="shared" si="835"/>
        <v>DB100,INT2652</v>
      </c>
      <c r="J5278" s="13" t="str">
        <f>VLOOKUP(E5278,起始地址定义!A:D,2,FALSE)</f>
        <v>DB100</v>
      </c>
      <c r="K5278" s="12" t="str">
        <f t="shared" si="836"/>
        <v>INT2652</v>
      </c>
      <c r="L5278" s="13">
        <f>VLOOKUP(E5278,起始地址定义!A:D,3,FALSE)</f>
        <v>2650</v>
      </c>
      <c r="M5278" s="14">
        <f>VLOOKUP($F5278,类型描述及偏移量!$C:$H,2,FALSE)</f>
        <v>2</v>
      </c>
      <c r="N5278" s="14" t="str">
        <f>VLOOKUP($F5278,类型描述及偏移量!$C:$H,3,FALSE)</f>
        <v>整型</v>
      </c>
      <c r="O5278" s="14" t="str">
        <f>VLOOKUP($F5278,类型描述及偏移量!$C:$H,4,FALSE)</f>
        <v>None</v>
      </c>
      <c r="P5278" s="14" t="str">
        <f>VLOOKUP($F5278,类型描述及偏移量!$C:$H,5,FALSE)</f>
        <v>Yes</v>
      </c>
      <c r="Q5278" s="14" t="str">
        <f>VLOOKUP($F5278,类型描述及偏移量!$C:$H,6,FALSE)</f>
        <v>实际内码</v>
      </c>
    </row>
    <row r="5279" hidden="1" spans="1:17">
      <c r="A5279" s="12" t="s">
        <v>128</v>
      </c>
      <c r="B5279" s="12" t="str">
        <f t="shared" si="829"/>
        <v>M9_Current</v>
      </c>
      <c r="C5279" s="12" t="str">
        <f t="shared" si="830"/>
        <v>Value</v>
      </c>
      <c r="D5279" s="12" t="str">
        <f t="shared" si="831"/>
        <v>BP_Value_var</v>
      </c>
      <c r="E5279" s="13" t="str">
        <f t="shared" si="832"/>
        <v>CHPF_M9_Current_BP_Value_var</v>
      </c>
      <c r="F5279" s="14" t="str">
        <f t="shared" si="833"/>
        <v>BP_Value_var_Value</v>
      </c>
      <c r="G5279" s="10" t="str">
        <f t="shared" si="834"/>
        <v>CHPF_M9_Current_Value</v>
      </c>
      <c r="H5279" s="10" t="str">
        <f>VLOOKUP(基本表格!E5279,起始地址定义!A:D,4,FALSE)&amp;" "&amp;Q5279</f>
        <v>2125+P3-M3 5#双螺旋运输机A 反馈电流 实际值</v>
      </c>
      <c r="I5279" s="10" t="str">
        <f t="shared" si="835"/>
        <v>DB100,REAL2656</v>
      </c>
      <c r="J5279" s="13" t="str">
        <f>VLOOKUP(E5279,起始地址定义!A:D,2,FALSE)</f>
        <v>DB100</v>
      </c>
      <c r="K5279" s="12" t="str">
        <f t="shared" si="836"/>
        <v>REAL2656</v>
      </c>
      <c r="L5279" s="13">
        <f>VLOOKUP(E5279,起始地址定义!A:D,3,FALSE)</f>
        <v>2650</v>
      </c>
      <c r="M5279" s="14">
        <f>VLOOKUP($F5279,类型描述及偏移量!$C:$H,2,FALSE)</f>
        <v>6</v>
      </c>
      <c r="N5279" s="14" t="str">
        <f>VLOOKUP($F5279,类型描述及偏移量!$C:$H,3,FALSE)</f>
        <v>实型</v>
      </c>
      <c r="O5279" s="14" t="str">
        <f>VLOOKUP($F5279,类型描述及偏移量!$C:$H,4,FALSE)</f>
        <v>None</v>
      </c>
      <c r="P5279" s="14" t="str">
        <f>VLOOKUP($F5279,类型描述及偏移量!$C:$H,5,FALSE)</f>
        <v>Yes</v>
      </c>
      <c r="Q5279" s="14" t="str">
        <f>VLOOKUP($F5279,类型描述及偏移量!$C:$H,6,FALSE)</f>
        <v>实际值</v>
      </c>
    </row>
    <row r="5280" hidden="1" spans="1:17">
      <c r="A5280" s="12" t="s">
        <v>128</v>
      </c>
      <c r="B5280" s="12" t="str">
        <f t="shared" si="829"/>
        <v>M9_Current</v>
      </c>
      <c r="C5280" s="12" t="str">
        <f t="shared" si="830"/>
        <v>Range</v>
      </c>
      <c r="D5280" s="12" t="str">
        <f t="shared" si="831"/>
        <v>BP_Value_var</v>
      </c>
      <c r="E5280" s="13" t="str">
        <f t="shared" si="832"/>
        <v>CHPF_M9_Current_BP_Value_var</v>
      </c>
      <c r="F5280" s="14" t="str">
        <f t="shared" si="833"/>
        <v>BP_Value_var_Range</v>
      </c>
      <c r="G5280" s="10" t="str">
        <f t="shared" si="834"/>
        <v>CHPF_M9_Current_Range</v>
      </c>
      <c r="H5280" s="10" t="str">
        <f>VLOOKUP(基本表格!E5280,起始地址定义!A:D,4,FALSE)&amp;" "&amp;Q5280</f>
        <v>2125+P3-M3 5#双螺旋运输机A 反馈电流 量程</v>
      </c>
      <c r="I5280" s="10" t="str">
        <f t="shared" si="835"/>
        <v>DB100,REAL2660</v>
      </c>
      <c r="J5280" s="13" t="str">
        <f>VLOOKUP(E5280,起始地址定义!A:D,2,FALSE)</f>
        <v>DB100</v>
      </c>
      <c r="K5280" s="12" t="str">
        <f t="shared" si="836"/>
        <v>REAL2660</v>
      </c>
      <c r="L5280" s="13">
        <f>VLOOKUP(E5280,起始地址定义!A:D,3,FALSE)</f>
        <v>2650</v>
      </c>
      <c r="M5280" s="14">
        <f>VLOOKUP($F5280,类型描述及偏移量!$C:$H,2,FALSE)</f>
        <v>10</v>
      </c>
      <c r="N5280" s="14" t="str">
        <f>VLOOKUP($F5280,类型描述及偏移量!$C:$H,3,FALSE)</f>
        <v>实型</v>
      </c>
      <c r="O5280" s="14" t="str">
        <f>VLOOKUP($F5280,类型描述及偏移量!$C:$H,4,FALSE)</f>
        <v>None</v>
      </c>
      <c r="P5280" s="14" t="str">
        <f>VLOOKUP($F5280,类型描述及偏移量!$C:$H,5,FALSE)</f>
        <v>No</v>
      </c>
      <c r="Q5280" s="14" t="str">
        <f>VLOOKUP($F5280,类型描述及偏移量!$C:$H,6,FALSE)</f>
        <v>量程</v>
      </c>
    </row>
    <row r="5281" hidden="1" spans="1:17">
      <c r="A5281" s="12" t="s">
        <v>128</v>
      </c>
      <c r="B5281" s="12" t="str">
        <f t="shared" si="829"/>
        <v>M9_Current</v>
      </c>
      <c r="C5281" s="12" t="str">
        <f t="shared" si="830"/>
        <v>Hi</v>
      </c>
      <c r="D5281" s="12" t="str">
        <f t="shared" si="831"/>
        <v>BP_Value_var</v>
      </c>
      <c r="E5281" s="13" t="str">
        <f t="shared" si="832"/>
        <v>CHPF_M9_Current_BP_Value_var</v>
      </c>
      <c r="F5281" s="14" t="str">
        <f t="shared" si="833"/>
        <v>BP_Value_var_Hi</v>
      </c>
      <c r="G5281" s="10" t="str">
        <f t="shared" si="834"/>
        <v>CHPF_M9_Current_Hi</v>
      </c>
      <c r="H5281" s="10" t="str">
        <f>VLOOKUP(基本表格!E5281,起始地址定义!A:D,4,FALSE)&amp;" "&amp;Q5281</f>
        <v>2125+P3-M3 5#双螺旋运输机A 反馈电流 上限值</v>
      </c>
      <c r="I5281" s="10" t="str">
        <f t="shared" si="835"/>
        <v>DB100,REAL2664</v>
      </c>
      <c r="J5281" s="13" t="str">
        <f>VLOOKUP(E5281,起始地址定义!A:D,2,FALSE)</f>
        <v>DB100</v>
      </c>
      <c r="K5281" s="12" t="str">
        <f t="shared" si="836"/>
        <v>REAL2664</v>
      </c>
      <c r="L5281" s="13">
        <f>VLOOKUP(E5281,起始地址定义!A:D,3,FALSE)</f>
        <v>2650</v>
      </c>
      <c r="M5281" s="14">
        <f>VLOOKUP($F5281,类型描述及偏移量!$C:$H,2,FALSE)</f>
        <v>14</v>
      </c>
      <c r="N5281" s="14" t="str">
        <f>VLOOKUP($F5281,类型描述及偏移量!$C:$H,3,FALSE)</f>
        <v>实型</v>
      </c>
      <c r="O5281" s="14" t="str">
        <f>VLOOKUP($F5281,类型描述及偏移量!$C:$H,4,FALSE)</f>
        <v>None</v>
      </c>
      <c r="P5281" s="14" t="str">
        <f>VLOOKUP($F5281,类型描述及偏移量!$C:$H,5,FALSE)</f>
        <v>No</v>
      </c>
      <c r="Q5281" s="14" t="str">
        <f>VLOOKUP($F5281,类型描述及偏移量!$C:$H,6,FALSE)</f>
        <v>上限值</v>
      </c>
    </row>
    <row r="5282" hidden="1" spans="1:17">
      <c r="A5282" s="12" t="s">
        <v>128</v>
      </c>
      <c r="B5282" s="12" t="str">
        <f t="shared" si="829"/>
        <v>M9_Current</v>
      </c>
      <c r="C5282" s="12" t="str">
        <f t="shared" si="830"/>
        <v>Lo</v>
      </c>
      <c r="D5282" s="12" t="str">
        <f t="shared" si="831"/>
        <v>BP_Value_var</v>
      </c>
      <c r="E5282" s="13" t="str">
        <f t="shared" si="832"/>
        <v>CHPF_M9_Current_BP_Value_var</v>
      </c>
      <c r="F5282" s="14" t="str">
        <f t="shared" si="833"/>
        <v>BP_Value_var_Lo</v>
      </c>
      <c r="G5282" s="10" t="str">
        <f t="shared" si="834"/>
        <v>CHPF_M9_Current_Lo</v>
      </c>
      <c r="H5282" s="10" t="str">
        <f>VLOOKUP(基本表格!E5282,起始地址定义!A:D,4,FALSE)&amp;" "&amp;Q5282</f>
        <v>2125+P3-M3 5#双螺旋运输机A 反馈电流 下限值</v>
      </c>
      <c r="I5282" s="10" t="str">
        <f t="shared" si="835"/>
        <v>DB100,REAL2668</v>
      </c>
      <c r="J5282" s="13" t="str">
        <f>VLOOKUP(E5282,起始地址定义!A:D,2,FALSE)</f>
        <v>DB100</v>
      </c>
      <c r="K5282" s="12" t="str">
        <f t="shared" si="836"/>
        <v>REAL2668</v>
      </c>
      <c r="L5282" s="13">
        <f>VLOOKUP(E5282,起始地址定义!A:D,3,FALSE)</f>
        <v>2650</v>
      </c>
      <c r="M5282" s="14">
        <f>VLOOKUP($F5282,类型描述及偏移量!$C:$H,2,FALSE)</f>
        <v>18</v>
      </c>
      <c r="N5282" s="14" t="str">
        <f>VLOOKUP($F5282,类型描述及偏移量!$C:$H,3,FALSE)</f>
        <v>实型</v>
      </c>
      <c r="O5282" s="14" t="str">
        <f>VLOOKUP($F5282,类型描述及偏移量!$C:$H,4,FALSE)</f>
        <v>None</v>
      </c>
      <c r="P5282" s="14" t="str">
        <f>VLOOKUP($F5282,类型描述及偏移量!$C:$H,5,FALSE)</f>
        <v>No</v>
      </c>
      <c r="Q5282" s="14" t="str">
        <f>VLOOKUP($F5282,类型描述及偏移量!$C:$H,6,FALSE)</f>
        <v>下限值</v>
      </c>
    </row>
    <row r="5283" hidden="1" spans="1:17">
      <c r="A5283" s="12" t="s">
        <v>128</v>
      </c>
      <c r="B5283" s="12" t="str">
        <f t="shared" si="829"/>
        <v>M9_Current</v>
      </c>
      <c r="C5283" s="12" t="str">
        <f t="shared" si="830"/>
        <v>HiHi</v>
      </c>
      <c r="D5283" s="12" t="str">
        <f t="shared" si="831"/>
        <v>BP_Value_var</v>
      </c>
      <c r="E5283" s="13" t="str">
        <f t="shared" si="832"/>
        <v>CHPF_M9_Current_BP_Value_var</v>
      </c>
      <c r="F5283" s="14" t="str">
        <f t="shared" si="833"/>
        <v>BP_Value_var_HiHi</v>
      </c>
      <c r="G5283" s="10" t="str">
        <f t="shared" si="834"/>
        <v>CHPF_M9_Current_HiHi</v>
      </c>
      <c r="H5283" s="10" t="str">
        <f>VLOOKUP(基本表格!E5283,起始地址定义!A:D,4,FALSE)&amp;" "&amp;Q5283</f>
        <v>2125+P3-M3 5#双螺旋运输机A 反馈电流 上上限值</v>
      </c>
      <c r="I5283" s="10" t="str">
        <f t="shared" si="835"/>
        <v>DB100,REAL2672</v>
      </c>
      <c r="J5283" s="13" t="str">
        <f>VLOOKUP(E5283,起始地址定义!A:D,2,FALSE)</f>
        <v>DB100</v>
      </c>
      <c r="K5283" s="12" t="str">
        <f t="shared" si="836"/>
        <v>REAL2672</v>
      </c>
      <c r="L5283" s="13">
        <f>VLOOKUP(E5283,起始地址定义!A:D,3,FALSE)</f>
        <v>2650</v>
      </c>
      <c r="M5283" s="14">
        <f>VLOOKUP($F5283,类型描述及偏移量!$C:$H,2,FALSE)</f>
        <v>22</v>
      </c>
      <c r="N5283" s="14" t="str">
        <f>VLOOKUP($F5283,类型描述及偏移量!$C:$H,3,FALSE)</f>
        <v>实型</v>
      </c>
      <c r="O5283" s="14" t="str">
        <f>VLOOKUP($F5283,类型描述及偏移量!$C:$H,4,FALSE)</f>
        <v>None</v>
      </c>
      <c r="P5283" s="14" t="str">
        <f>VLOOKUP($F5283,类型描述及偏移量!$C:$H,5,FALSE)</f>
        <v>No</v>
      </c>
      <c r="Q5283" s="14" t="str">
        <f>VLOOKUP($F5283,类型描述及偏移量!$C:$H,6,FALSE)</f>
        <v>上上限值</v>
      </c>
    </row>
    <row r="5284" hidden="1" spans="1:17">
      <c r="A5284" s="12" t="s">
        <v>128</v>
      </c>
      <c r="B5284" s="12" t="str">
        <f t="shared" si="829"/>
        <v>M9_Current</v>
      </c>
      <c r="C5284" s="12" t="str">
        <f t="shared" si="830"/>
        <v>LoLo</v>
      </c>
      <c r="D5284" s="12" t="str">
        <f t="shared" si="831"/>
        <v>BP_Value_var</v>
      </c>
      <c r="E5284" s="13" t="str">
        <f t="shared" si="832"/>
        <v>CHPF_M9_Current_BP_Value_var</v>
      </c>
      <c r="F5284" s="14" t="str">
        <f t="shared" si="833"/>
        <v>BP_Value_var_LoLo</v>
      </c>
      <c r="G5284" s="10" t="str">
        <f t="shared" si="834"/>
        <v>CHPF_M9_Current_LoLo</v>
      </c>
      <c r="H5284" s="10" t="str">
        <f>VLOOKUP(基本表格!E5284,起始地址定义!A:D,4,FALSE)&amp;" "&amp;Q5284</f>
        <v>2125+P3-M3 5#双螺旋运输机A 反馈电流 下下限值</v>
      </c>
      <c r="I5284" s="10" t="str">
        <f t="shared" si="835"/>
        <v>DB100,REAL2676</v>
      </c>
      <c r="J5284" s="13" t="str">
        <f>VLOOKUP(E5284,起始地址定义!A:D,2,FALSE)</f>
        <v>DB100</v>
      </c>
      <c r="K5284" s="12" t="str">
        <f t="shared" si="836"/>
        <v>REAL2676</v>
      </c>
      <c r="L5284" s="13">
        <f>VLOOKUP(E5284,起始地址定义!A:D,3,FALSE)</f>
        <v>2650</v>
      </c>
      <c r="M5284" s="14">
        <f>VLOOKUP($F5284,类型描述及偏移量!$C:$H,2,FALSE)</f>
        <v>26</v>
      </c>
      <c r="N5284" s="14" t="str">
        <f>VLOOKUP($F5284,类型描述及偏移量!$C:$H,3,FALSE)</f>
        <v>实型</v>
      </c>
      <c r="O5284" s="14" t="str">
        <f>VLOOKUP($F5284,类型描述及偏移量!$C:$H,4,FALSE)</f>
        <v>None</v>
      </c>
      <c r="P5284" s="14" t="str">
        <f>VLOOKUP($F5284,类型描述及偏移量!$C:$H,5,FALSE)</f>
        <v>No</v>
      </c>
      <c r="Q5284" s="14" t="str">
        <f>VLOOKUP($F5284,类型描述及偏移量!$C:$H,6,FALSE)</f>
        <v>下下限值</v>
      </c>
    </row>
    <row r="5285" hidden="1" spans="1:17">
      <c r="A5285" s="12" t="s">
        <v>128</v>
      </c>
      <c r="B5285" s="12" t="str">
        <f t="shared" si="829"/>
        <v>M10_M</v>
      </c>
      <c r="C5285" s="12" t="str">
        <f t="shared" si="830"/>
        <v>Enable</v>
      </c>
      <c r="D5285" s="12" t="str">
        <f t="shared" si="831"/>
        <v>BP_Motor_var</v>
      </c>
      <c r="E5285" s="13" t="str">
        <f t="shared" si="832"/>
        <v>CHPF_M10_M_BP_Motor_var</v>
      </c>
      <c r="F5285" s="14" t="str">
        <f t="shared" si="833"/>
        <v>BP_Motor_var_Enable</v>
      </c>
      <c r="G5285" s="10" t="str">
        <f t="shared" si="834"/>
        <v>CHPF_M10_M_Enable</v>
      </c>
      <c r="H5285" s="10" t="str">
        <f>VLOOKUP(基本表格!E5285,起始地址定义!A:D,4,FALSE)&amp;" "&amp;Q5285</f>
        <v>2125+P3-M4 5#双螺旋运输机B 电机控制 使能</v>
      </c>
      <c r="I5285" s="10" t="str">
        <f t="shared" si="835"/>
        <v>DB100,X2700.0</v>
      </c>
      <c r="J5285" s="13" t="str">
        <f>VLOOKUP(E5285,起始地址定义!A:D,2,FALSE)</f>
        <v>DB100</v>
      </c>
      <c r="K5285" s="12" t="str">
        <f t="shared" si="836"/>
        <v>X2700.0</v>
      </c>
      <c r="L5285" s="13">
        <f>VLOOKUP(E5285,起始地址定义!A:D,3,FALSE)</f>
        <v>2700</v>
      </c>
      <c r="M5285" s="14">
        <f>VLOOKUP($F5285,类型描述及偏移量!$C:$H,2,FALSE)</f>
        <v>0</v>
      </c>
      <c r="N5285" s="14" t="str">
        <f>VLOOKUP($F5285,类型描述及偏移量!$C:$H,3,FALSE)</f>
        <v>离散</v>
      </c>
      <c r="O5285" s="14" t="str">
        <f>VLOOKUP($F5285,类型描述及偏移量!$C:$H,4,FALSE)</f>
        <v>None</v>
      </c>
      <c r="P5285" s="14" t="str">
        <f>VLOOKUP($F5285,类型描述及偏移量!$C:$H,5,FALSE)</f>
        <v>No</v>
      </c>
      <c r="Q5285" s="14" t="str">
        <f>VLOOKUP($F5285,类型描述及偏移量!$C:$H,6,FALSE)</f>
        <v>使能</v>
      </c>
    </row>
    <row r="5286" hidden="1" spans="1:17">
      <c r="A5286" s="12" t="s">
        <v>128</v>
      </c>
      <c r="B5286" s="12" t="str">
        <f t="shared" si="829"/>
        <v>M10_M</v>
      </c>
      <c r="C5286" s="12" t="str">
        <f t="shared" si="830"/>
        <v>Auto_Status</v>
      </c>
      <c r="D5286" s="12" t="str">
        <f t="shared" si="831"/>
        <v>BP_Motor_var</v>
      </c>
      <c r="E5286" s="13" t="str">
        <f t="shared" si="832"/>
        <v>CHPF_M10_M_BP_Motor_var</v>
      </c>
      <c r="F5286" s="14" t="str">
        <f t="shared" si="833"/>
        <v>BP_Motor_var_Auto_Status</v>
      </c>
      <c r="G5286" s="10" t="str">
        <f t="shared" si="834"/>
        <v>CHPF_M10_M_Auto_Status</v>
      </c>
      <c r="H5286" s="10" t="str">
        <f>VLOOKUP(基本表格!E5286,起始地址定义!A:D,4,FALSE)&amp;" "&amp;Q5286</f>
        <v>2125+P3-M4 5#双螺旋运输机B 电机控制 手自动状态</v>
      </c>
      <c r="I5286" s="10" t="str">
        <f t="shared" si="835"/>
        <v>DB100,X2700.3</v>
      </c>
      <c r="J5286" s="13" t="str">
        <f>VLOOKUP(E5286,起始地址定义!A:D,2,FALSE)</f>
        <v>DB100</v>
      </c>
      <c r="K5286" s="12" t="str">
        <f t="shared" si="836"/>
        <v>X2700.3</v>
      </c>
      <c r="L5286" s="13">
        <f>VLOOKUP(E5286,起始地址定义!A:D,3,FALSE)</f>
        <v>2700</v>
      </c>
      <c r="M5286" s="14">
        <f>VLOOKUP($F5286,类型描述及偏移量!$C:$H,2,FALSE)</f>
        <v>0.3</v>
      </c>
      <c r="N5286" s="14" t="str">
        <f>VLOOKUP($F5286,类型描述及偏移量!$C:$H,3,FALSE)</f>
        <v>离散</v>
      </c>
      <c r="O5286" s="14" t="str">
        <f>VLOOKUP($F5286,类型描述及偏移量!$C:$H,4,FALSE)</f>
        <v>None</v>
      </c>
      <c r="P5286" s="14" t="str">
        <f>VLOOKUP($F5286,类型描述及偏移量!$C:$H,5,FALSE)</f>
        <v>Yes</v>
      </c>
      <c r="Q5286" s="14" t="str">
        <f>VLOOKUP($F5286,类型描述及偏移量!$C:$H,6,FALSE)</f>
        <v>手自动状态</v>
      </c>
    </row>
    <row r="5287" hidden="1" spans="1:17">
      <c r="A5287" s="12" t="s">
        <v>128</v>
      </c>
      <c r="B5287" s="12" t="str">
        <f t="shared" si="829"/>
        <v>M10_M</v>
      </c>
      <c r="C5287" s="12" t="str">
        <f t="shared" si="830"/>
        <v>Loc_Rem</v>
      </c>
      <c r="D5287" s="12" t="str">
        <f t="shared" si="831"/>
        <v>BP_Motor_var</v>
      </c>
      <c r="E5287" s="13" t="str">
        <f t="shared" si="832"/>
        <v>CHPF_M10_M_BP_Motor_var</v>
      </c>
      <c r="F5287" s="14" t="str">
        <f t="shared" si="833"/>
        <v>BP_Motor_var_Loc_Rem</v>
      </c>
      <c r="G5287" s="10" t="str">
        <f t="shared" si="834"/>
        <v>CHPF_M10_M_Loc_Rem</v>
      </c>
      <c r="H5287" s="10" t="str">
        <f>VLOOKUP(基本表格!E5287,起始地址定义!A:D,4,FALSE)&amp;" "&amp;Q5287</f>
        <v>2125+P3-M4 5#双螺旋运输机B 电机控制 本地/远程(检修/待机）</v>
      </c>
      <c r="I5287" s="10" t="str">
        <f t="shared" si="835"/>
        <v>DB100,X2700.4</v>
      </c>
      <c r="J5287" s="13" t="str">
        <f>VLOOKUP(E5287,起始地址定义!A:D,2,FALSE)</f>
        <v>DB100</v>
      </c>
      <c r="K5287" s="12" t="str">
        <f t="shared" si="836"/>
        <v>X2700.4</v>
      </c>
      <c r="L5287" s="13">
        <f>VLOOKUP(E5287,起始地址定义!A:D,3,FALSE)</f>
        <v>2700</v>
      </c>
      <c r="M5287" s="14">
        <f>VLOOKUP($F5287,类型描述及偏移量!$C:$H,2,FALSE)</f>
        <v>0.4</v>
      </c>
      <c r="N5287" s="14" t="str">
        <f>VLOOKUP($F5287,类型描述及偏移量!$C:$H,3,FALSE)</f>
        <v>离散</v>
      </c>
      <c r="O5287" s="14" t="str">
        <f>VLOOKUP($F5287,类型描述及偏移量!$C:$H,4,FALSE)</f>
        <v>None</v>
      </c>
      <c r="P5287" s="14" t="str">
        <f>VLOOKUP($F5287,类型描述及偏移量!$C:$H,5,FALSE)</f>
        <v>Yes</v>
      </c>
      <c r="Q5287" s="14" t="str">
        <f>VLOOKUP($F5287,类型描述及偏移量!$C:$H,6,FALSE)</f>
        <v>本地/远程(检修/待机）</v>
      </c>
    </row>
    <row r="5288" hidden="1" spans="1:17">
      <c r="A5288" s="12" t="s">
        <v>128</v>
      </c>
      <c r="B5288" s="12" t="str">
        <f t="shared" si="829"/>
        <v>M10_M</v>
      </c>
      <c r="C5288" s="12" t="str">
        <f t="shared" si="830"/>
        <v>ON_HMI</v>
      </c>
      <c r="D5288" s="12" t="str">
        <f t="shared" si="831"/>
        <v>BP_Motor_var</v>
      </c>
      <c r="E5288" s="13" t="str">
        <f t="shared" si="832"/>
        <v>CHPF_M10_M_BP_Motor_var</v>
      </c>
      <c r="F5288" s="14" t="str">
        <f t="shared" si="833"/>
        <v>BP_Motor_var_ON_HMI</v>
      </c>
      <c r="G5288" s="10" t="str">
        <f t="shared" si="834"/>
        <v>CHPF_M10_M_ON_HMI</v>
      </c>
      <c r="H5288" s="10" t="str">
        <f>VLOOKUP(基本表格!E5288,起始地址定义!A:D,4,FALSE)&amp;" "&amp;Q5288</f>
        <v>2125+P3-M4 5#双螺旋运输机B 电机控制 开启_上位机(正转)</v>
      </c>
      <c r="I5288" s="10" t="str">
        <f t="shared" si="835"/>
        <v>DB100,X2700.6</v>
      </c>
      <c r="J5288" s="13" t="str">
        <f>VLOOKUP(E5288,起始地址定义!A:D,2,FALSE)</f>
        <v>DB100</v>
      </c>
      <c r="K5288" s="12" t="str">
        <f t="shared" si="836"/>
        <v>X2700.6</v>
      </c>
      <c r="L5288" s="13">
        <f>VLOOKUP(E5288,起始地址定义!A:D,3,FALSE)</f>
        <v>2700</v>
      </c>
      <c r="M5288" s="14">
        <f>VLOOKUP($F5288,类型描述及偏移量!$C:$H,2,FALSE)</f>
        <v>0.6</v>
      </c>
      <c r="N5288" s="14" t="str">
        <f>VLOOKUP($F5288,类型描述及偏移量!$C:$H,3,FALSE)</f>
        <v>离散</v>
      </c>
      <c r="O5288" s="14" t="str">
        <f>VLOOKUP($F5288,类型描述及偏移量!$C:$H,4,FALSE)</f>
        <v>None</v>
      </c>
      <c r="P5288" s="14" t="str">
        <f>VLOOKUP($F5288,类型描述及偏移量!$C:$H,5,FALSE)</f>
        <v>No</v>
      </c>
      <c r="Q5288" s="14" t="str">
        <f>VLOOKUP($F5288,类型描述及偏移量!$C:$H,6,FALSE)</f>
        <v>开启_上位机(正转)</v>
      </c>
    </row>
    <row r="5289" hidden="1" spans="1:17">
      <c r="A5289" s="12" t="s">
        <v>128</v>
      </c>
      <c r="B5289" s="12" t="str">
        <f t="shared" si="829"/>
        <v>M10_M</v>
      </c>
      <c r="C5289" s="12" t="str">
        <f t="shared" si="830"/>
        <v>OFF_HMI</v>
      </c>
      <c r="D5289" s="12" t="str">
        <f t="shared" si="831"/>
        <v>BP_Motor_var</v>
      </c>
      <c r="E5289" s="13" t="str">
        <f t="shared" si="832"/>
        <v>CHPF_M10_M_BP_Motor_var</v>
      </c>
      <c r="F5289" s="14" t="str">
        <f t="shared" si="833"/>
        <v>BP_Motor_var_OFF_HMI</v>
      </c>
      <c r="G5289" s="10" t="str">
        <f t="shared" si="834"/>
        <v>CHPF_M10_M_OFF_HMI</v>
      </c>
      <c r="H5289" s="10" t="str">
        <f>VLOOKUP(基本表格!E5289,起始地址定义!A:D,4,FALSE)&amp;" "&amp;Q5289</f>
        <v>2125+P3-M4 5#双螺旋运输机B 电机控制 停止_上位机(反转)</v>
      </c>
      <c r="I5289" s="10" t="str">
        <f t="shared" si="835"/>
        <v>DB100,X2701.0</v>
      </c>
      <c r="J5289" s="13" t="str">
        <f>VLOOKUP(E5289,起始地址定义!A:D,2,FALSE)</f>
        <v>DB100</v>
      </c>
      <c r="K5289" s="12" t="str">
        <f t="shared" si="836"/>
        <v>X2701.0</v>
      </c>
      <c r="L5289" s="13">
        <f>VLOOKUP(E5289,起始地址定义!A:D,3,FALSE)</f>
        <v>2700</v>
      </c>
      <c r="M5289" s="14">
        <f>VLOOKUP($F5289,类型描述及偏移量!$C:$H,2,FALSE)</f>
        <v>1</v>
      </c>
      <c r="N5289" s="14" t="str">
        <f>VLOOKUP($F5289,类型描述及偏移量!$C:$H,3,FALSE)</f>
        <v>离散</v>
      </c>
      <c r="O5289" s="14" t="str">
        <f>VLOOKUP($F5289,类型描述及偏移量!$C:$H,4,FALSE)</f>
        <v>None</v>
      </c>
      <c r="P5289" s="14" t="str">
        <f>VLOOKUP($F5289,类型描述及偏移量!$C:$H,5,FALSE)</f>
        <v>No</v>
      </c>
      <c r="Q5289" s="14" t="str">
        <f>VLOOKUP($F5289,类型描述及偏移量!$C:$H,6,FALSE)</f>
        <v>停止_上位机(反转)</v>
      </c>
    </row>
    <row r="5290" hidden="1" spans="1:17">
      <c r="A5290" s="12" t="s">
        <v>128</v>
      </c>
      <c r="B5290" s="12" t="str">
        <f t="shared" si="829"/>
        <v>M10_M</v>
      </c>
      <c r="C5290" s="12" t="str">
        <f t="shared" si="830"/>
        <v>Fan</v>
      </c>
      <c r="D5290" s="12" t="str">
        <f t="shared" si="831"/>
        <v>BP_Motor_var</v>
      </c>
      <c r="E5290" s="13" t="str">
        <f t="shared" si="832"/>
        <v>CHPF_M10_M_BP_Motor_var</v>
      </c>
      <c r="F5290" s="14" t="str">
        <f t="shared" si="833"/>
        <v>BP_Motor_var_Fan</v>
      </c>
      <c r="G5290" s="10" t="str">
        <f t="shared" si="834"/>
        <v>CHPF_M10_M_Fan</v>
      </c>
      <c r="H5290" s="10" t="str">
        <f>VLOOKUP(基本表格!E5290,起始地址定义!A:D,4,FALSE)&amp;" "&amp;Q5290</f>
        <v>2125+P3-M4 5#双螺旋运输机B 电机控制 通风扇</v>
      </c>
      <c r="I5290" s="10" t="str">
        <f t="shared" si="835"/>
        <v>DB100,X2701.1</v>
      </c>
      <c r="J5290" s="13" t="str">
        <f>VLOOKUP(E5290,起始地址定义!A:D,2,FALSE)</f>
        <v>DB100</v>
      </c>
      <c r="K5290" s="12" t="str">
        <f t="shared" si="836"/>
        <v>X2701.1</v>
      </c>
      <c r="L5290" s="13">
        <f>VLOOKUP(E5290,起始地址定义!A:D,3,FALSE)</f>
        <v>2700</v>
      </c>
      <c r="M5290" s="14">
        <f>VLOOKUP($F5290,类型描述及偏移量!$C:$H,2,FALSE)</f>
        <v>1.1</v>
      </c>
      <c r="N5290" s="14" t="str">
        <f>VLOOKUP($F5290,类型描述及偏移量!$C:$H,3,FALSE)</f>
        <v>离散</v>
      </c>
      <c r="O5290" s="14" t="str">
        <f>VLOOKUP($F5290,类型描述及偏移量!$C:$H,4,FALSE)</f>
        <v>None</v>
      </c>
      <c r="P5290" s="14" t="str">
        <f>VLOOKUP($F5290,类型描述及偏移量!$C:$H,5,FALSE)</f>
        <v>Yes</v>
      </c>
      <c r="Q5290" s="14" t="str">
        <f>VLOOKUP($F5290,类型描述及偏移量!$C:$H,6,FALSE)</f>
        <v>通风扇</v>
      </c>
    </row>
    <row r="5291" hidden="1" spans="1:17">
      <c r="A5291" s="12" t="s">
        <v>128</v>
      </c>
      <c r="B5291" s="12" t="str">
        <f t="shared" si="829"/>
        <v>M10_M</v>
      </c>
      <c r="C5291" s="12" t="str">
        <f t="shared" si="830"/>
        <v>Motor</v>
      </c>
      <c r="D5291" s="12" t="str">
        <f t="shared" si="831"/>
        <v>BP_Motor_var</v>
      </c>
      <c r="E5291" s="13" t="str">
        <f t="shared" si="832"/>
        <v>CHPF_M10_M_BP_Motor_var</v>
      </c>
      <c r="F5291" s="14" t="str">
        <f t="shared" si="833"/>
        <v>BP_Motor_var_Motor</v>
      </c>
      <c r="G5291" s="10" t="str">
        <f t="shared" si="834"/>
        <v>CHPF_M10_M_Motor</v>
      </c>
      <c r="H5291" s="10" t="str">
        <f>VLOOKUP(基本表格!E5291,起始地址定义!A:D,4,FALSE)&amp;" "&amp;Q5291</f>
        <v>2125+P3-M4 5#双螺旋运输机B 电机控制 电机(正转）</v>
      </c>
      <c r="I5291" s="10" t="str">
        <f t="shared" si="835"/>
        <v>DB100,X2701.2</v>
      </c>
      <c r="J5291" s="13" t="str">
        <f>VLOOKUP(E5291,起始地址定义!A:D,2,FALSE)</f>
        <v>DB100</v>
      </c>
      <c r="K5291" s="12" t="str">
        <f t="shared" si="836"/>
        <v>X2701.2</v>
      </c>
      <c r="L5291" s="13">
        <f>VLOOKUP(E5291,起始地址定义!A:D,3,FALSE)</f>
        <v>2700</v>
      </c>
      <c r="M5291" s="14">
        <f>VLOOKUP($F5291,类型描述及偏移量!$C:$H,2,FALSE)</f>
        <v>1.2</v>
      </c>
      <c r="N5291" s="14" t="str">
        <f>VLOOKUP($F5291,类型描述及偏移量!$C:$H,3,FALSE)</f>
        <v>离散</v>
      </c>
      <c r="O5291" s="14" t="str">
        <f>VLOOKUP($F5291,类型描述及偏移量!$C:$H,4,FALSE)</f>
        <v>None</v>
      </c>
      <c r="P5291" s="14" t="str">
        <f>VLOOKUP($F5291,类型描述及偏移量!$C:$H,5,FALSE)</f>
        <v>Yes</v>
      </c>
      <c r="Q5291" s="14" t="str">
        <f>VLOOKUP($F5291,类型描述及偏移量!$C:$H,6,FALSE)</f>
        <v>电机(正转）</v>
      </c>
    </row>
    <row r="5292" hidden="1" spans="1:17">
      <c r="A5292" s="12" t="s">
        <v>128</v>
      </c>
      <c r="B5292" s="12" t="str">
        <f t="shared" si="829"/>
        <v>M10_M</v>
      </c>
      <c r="C5292" s="12" t="str">
        <f t="shared" si="830"/>
        <v>OL</v>
      </c>
      <c r="D5292" s="12" t="str">
        <f t="shared" si="831"/>
        <v>BP_Motor_var</v>
      </c>
      <c r="E5292" s="13" t="str">
        <f t="shared" si="832"/>
        <v>CHPF_M10_M_BP_Motor_var</v>
      </c>
      <c r="F5292" s="14" t="str">
        <f t="shared" si="833"/>
        <v>BP_Motor_var_OL</v>
      </c>
      <c r="G5292" s="10" t="str">
        <f t="shared" si="834"/>
        <v>CHPF_M10_M_OL</v>
      </c>
      <c r="H5292" s="10" t="str">
        <f>VLOOKUP(基本表格!E5292,起始地址定义!A:D,4,FALSE)&amp;" "&amp;Q5292</f>
        <v>2125+P3-M4 5#双螺旋运输机B 电机控制 电机过载</v>
      </c>
      <c r="I5292" s="10" t="str">
        <f t="shared" si="835"/>
        <v>DB100,X2701.3</v>
      </c>
      <c r="J5292" s="13" t="str">
        <f>VLOOKUP(E5292,起始地址定义!A:D,2,FALSE)</f>
        <v>DB100</v>
      </c>
      <c r="K5292" s="12" t="str">
        <f t="shared" si="836"/>
        <v>X2701.3</v>
      </c>
      <c r="L5292" s="13">
        <f>VLOOKUP(E5292,起始地址定义!A:D,3,FALSE)</f>
        <v>2700</v>
      </c>
      <c r="M5292" s="14">
        <f>VLOOKUP($F5292,类型描述及偏移量!$C:$H,2,FALSE)</f>
        <v>1.3</v>
      </c>
      <c r="N5292" s="14" t="str">
        <f>VLOOKUP($F5292,类型描述及偏移量!$C:$H,3,FALSE)</f>
        <v>离散</v>
      </c>
      <c r="O5292" s="14" t="str">
        <f>VLOOKUP($F5292,类型描述及偏移量!$C:$H,4,FALSE)</f>
        <v>On</v>
      </c>
      <c r="P5292" s="14" t="str">
        <f>VLOOKUP($F5292,类型描述及偏移量!$C:$H,5,FALSE)</f>
        <v>Yes</v>
      </c>
      <c r="Q5292" s="14" t="str">
        <f>VLOOKUP($F5292,类型描述及偏移量!$C:$H,6,FALSE)</f>
        <v>电机过载</v>
      </c>
    </row>
    <row r="5293" hidden="1" spans="1:17">
      <c r="A5293" s="12" t="s">
        <v>128</v>
      </c>
      <c r="B5293" s="12" t="str">
        <f t="shared" si="829"/>
        <v>M10_M</v>
      </c>
      <c r="C5293" s="12" t="str">
        <f t="shared" si="830"/>
        <v>Fan_OL</v>
      </c>
      <c r="D5293" s="12" t="str">
        <f t="shared" si="831"/>
        <v>BP_Motor_var</v>
      </c>
      <c r="E5293" s="13" t="str">
        <f t="shared" si="832"/>
        <v>CHPF_M10_M_BP_Motor_var</v>
      </c>
      <c r="F5293" s="14" t="str">
        <f t="shared" si="833"/>
        <v>BP_Motor_var_Fan_OL</v>
      </c>
      <c r="G5293" s="10" t="str">
        <f t="shared" si="834"/>
        <v>CHPF_M10_M_Fan_OL</v>
      </c>
      <c r="H5293" s="10" t="str">
        <f>VLOOKUP(基本表格!E5293,起始地址定义!A:D,4,FALSE)&amp;" "&amp;Q5293</f>
        <v>2125+P3-M4 5#双螺旋运输机B 电机控制 风扇过载</v>
      </c>
      <c r="I5293" s="10" t="str">
        <f t="shared" si="835"/>
        <v>DB100,X2701.4</v>
      </c>
      <c r="J5293" s="13" t="str">
        <f>VLOOKUP(E5293,起始地址定义!A:D,2,FALSE)</f>
        <v>DB100</v>
      </c>
      <c r="K5293" s="12" t="str">
        <f t="shared" si="836"/>
        <v>X2701.4</v>
      </c>
      <c r="L5293" s="13">
        <f>VLOOKUP(E5293,起始地址定义!A:D,3,FALSE)</f>
        <v>2700</v>
      </c>
      <c r="M5293" s="14">
        <f>VLOOKUP($F5293,类型描述及偏移量!$C:$H,2,FALSE)</f>
        <v>1.4</v>
      </c>
      <c r="N5293" s="14" t="str">
        <f>VLOOKUP($F5293,类型描述及偏移量!$C:$H,3,FALSE)</f>
        <v>离散</v>
      </c>
      <c r="O5293" s="14" t="str">
        <f>VLOOKUP($F5293,类型描述及偏移量!$C:$H,4,FALSE)</f>
        <v>On</v>
      </c>
      <c r="P5293" s="14" t="str">
        <f>VLOOKUP($F5293,类型描述及偏移量!$C:$H,5,FALSE)</f>
        <v>Yes</v>
      </c>
      <c r="Q5293" s="14" t="str">
        <f>VLOOKUP($F5293,类型描述及偏移量!$C:$H,6,FALSE)</f>
        <v>风扇过载</v>
      </c>
    </row>
    <row r="5294" hidden="1" spans="1:17">
      <c r="A5294" s="12" t="s">
        <v>128</v>
      </c>
      <c r="B5294" s="12" t="str">
        <f t="shared" si="829"/>
        <v>M10_M</v>
      </c>
      <c r="C5294" s="12" t="str">
        <f t="shared" si="830"/>
        <v>RunSig</v>
      </c>
      <c r="D5294" s="12" t="str">
        <f t="shared" si="831"/>
        <v>BP_Motor_var</v>
      </c>
      <c r="E5294" s="13" t="str">
        <f t="shared" si="832"/>
        <v>CHPF_M10_M_BP_Motor_var</v>
      </c>
      <c r="F5294" s="14" t="str">
        <f t="shared" si="833"/>
        <v>BP_Motor_var_RunSig</v>
      </c>
      <c r="G5294" s="10" t="str">
        <f t="shared" si="834"/>
        <v>CHPF_M10_M_RunSig</v>
      </c>
      <c r="H5294" s="10" t="str">
        <f>VLOOKUP(基本表格!E5294,起始地址定义!A:D,4,FALSE)&amp;" "&amp;Q5294</f>
        <v>2125+P3-M4 5#双螺旋运输机B 电机控制 电机运行指示</v>
      </c>
      <c r="I5294" s="10" t="str">
        <f t="shared" si="835"/>
        <v>DB100,X2701.5</v>
      </c>
      <c r="J5294" s="13" t="str">
        <f>VLOOKUP(E5294,起始地址定义!A:D,2,FALSE)</f>
        <v>DB100</v>
      </c>
      <c r="K5294" s="12" t="str">
        <f t="shared" si="836"/>
        <v>X2701.5</v>
      </c>
      <c r="L5294" s="13">
        <f>VLOOKUP(E5294,起始地址定义!A:D,3,FALSE)</f>
        <v>2700</v>
      </c>
      <c r="M5294" s="14">
        <f>VLOOKUP($F5294,类型描述及偏移量!$C:$H,2,FALSE)</f>
        <v>1.5</v>
      </c>
      <c r="N5294" s="14" t="str">
        <f>VLOOKUP($F5294,类型描述及偏移量!$C:$H,3,FALSE)</f>
        <v>离散</v>
      </c>
      <c r="O5294" s="14" t="str">
        <f>VLOOKUP($F5294,类型描述及偏移量!$C:$H,4,FALSE)</f>
        <v>None</v>
      </c>
      <c r="P5294" s="14" t="str">
        <f>VLOOKUP($F5294,类型描述及偏移量!$C:$H,5,FALSE)</f>
        <v>Yes</v>
      </c>
      <c r="Q5294" s="14" t="str">
        <f>VLOOKUP($F5294,类型描述及偏移量!$C:$H,6,FALSE)</f>
        <v>电机运行指示</v>
      </c>
    </row>
    <row r="5295" hidden="1" spans="1:17">
      <c r="A5295" s="12" t="s">
        <v>128</v>
      </c>
      <c r="B5295" s="12" t="str">
        <f t="shared" si="829"/>
        <v>M10_M</v>
      </c>
      <c r="C5295" s="12" t="str">
        <f t="shared" si="830"/>
        <v>Break_ALM</v>
      </c>
      <c r="D5295" s="12" t="str">
        <f t="shared" si="831"/>
        <v>BP_Motor_var</v>
      </c>
      <c r="E5295" s="13" t="str">
        <f t="shared" si="832"/>
        <v>CHPF_M10_M_BP_Motor_var</v>
      </c>
      <c r="F5295" s="14" t="str">
        <f t="shared" si="833"/>
        <v>BP_Motor_var_Break_ALM</v>
      </c>
      <c r="G5295" s="10" t="str">
        <f t="shared" si="834"/>
        <v>CHPF_M10_M_Break_ALM</v>
      </c>
      <c r="H5295" s="10" t="str">
        <f>VLOOKUP(基本表格!E5295,起始地址定义!A:D,4,FALSE)&amp;" "&amp;Q5295</f>
        <v>2125+P3-M4 5#双螺旋运输机B 电机控制 断链报警</v>
      </c>
      <c r="I5295" s="10" t="str">
        <f t="shared" si="835"/>
        <v>DB100,X2701.6</v>
      </c>
      <c r="J5295" s="13" t="str">
        <f>VLOOKUP(E5295,起始地址定义!A:D,2,FALSE)</f>
        <v>DB100</v>
      </c>
      <c r="K5295" s="12" t="str">
        <f t="shared" si="836"/>
        <v>X2701.6</v>
      </c>
      <c r="L5295" s="13">
        <f>VLOOKUP(E5295,起始地址定义!A:D,3,FALSE)</f>
        <v>2700</v>
      </c>
      <c r="M5295" s="14">
        <f>VLOOKUP($F5295,类型描述及偏移量!$C:$H,2,FALSE)</f>
        <v>1.6</v>
      </c>
      <c r="N5295" s="14" t="str">
        <f>VLOOKUP($F5295,类型描述及偏移量!$C:$H,3,FALSE)</f>
        <v>离散</v>
      </c>
      <c r="O5295" s="14" t="str">
        <f>VLOOKUP($F5295,类型描述及偏移量!$C:$H,4,FALSE)</f>
        <v>On</v>
      </c>
      <c r="P5295" s="14" t="str">
        <f>VLOOKUP($F5295,类型描述及偏移量!$C:$H,5,FALSE)</f>
        <v>Yes</v>
      </c>
      <c r="Q5295" s="14" t="str">
        <f>VLOOKUP($F5295,类型描述及偏移量!$C:$H,6,FALSE)</f>
        <v>断链报警</v>
      </c>
    </row>
    <row r="5296" hidden="1" spans="1:17">
      <c r="A5296" s="12" t="s">
        <v>128</v>
      </c>
      <c r="B5296" s="12" t="str">
        <f t="shared" si="829"/>
        <v>M10_M</v>
      </c>
      <c r="C5296" s="12" t="str">
        <f t="shared" si="830"/>
        <v>Break_CHK</v>
      </c>
      <c r="D5296" s="12" t="str">
        <f t="shared" si="831"/>
        <v>BP_Motor_var</v>
      </c>
      <c r="E5296" s="13" t="str">
        <f t="shared" si="832"/>
        <v>CHPF_M10_M_BP_Motor_var</v>
      </c>
      <c r="F5296" s="14" t="str">
        <f t="shared" si="833"/>
        <v>BP_Motor_var_Break_CHK</v>
      </c>
      <c r="G5296" s="10" t="str">
        <f t="shared" si="834"/>
        <v>CHPF_M10_M_Break_CHK</v>
      </c>
      <c r="H5296" s="10" t="str">
        <f>VLOOKUP(基本表格!E5296,起始地址定义!A:D,4,FALSE)&amp;" "&amp;Q5296</f>
        <v>2125+P3-M4 5#双螺旋运输机B 电机控制 断链检测</v>
      </c>
      <c r="I5296" s="10" t="str">
        <f t="shared" si="835"/>
        <v>DB100,X2701.7</v>
      </c>
      <c r="J5296" s="13" t="str">
        <f>VLOOKUP(E5296,起始地址定义!A:D,2,FALSE)</f>
        <v>DB100</v>
      </c>
      <c r="K5296" s="12" t="str">
        <f t="shared" si="836"/>
        <v>X2701.7</v>
      </c>
      <c r="L5296" s="13">
        <f>VLOOKUP(E5296,起始地址定义!A:D,3,FALSE)</f>
        <v>2700</v>
      </c>
      <c r="M5296" s="14">
        <f>VLOOKUP($F5296,类型描述及偏移量!$C:$H,2,FALSE)</f>
        <v>1.7</v>
      </c>
      <c r="N5296" s="14" t="str">
        <f>VLOOKUP($F5296,类型描述及偏移量!$C:$H,3,FALSE)</f>
        <v>离散</v>
      </c>
      <c r="O5296" s="14" t="str">
        <f>VLOOKUP($F5296,类型描述及偏移量!$C:$H,4,FALSE)</f>
        <v>None</v>
      </c>
      <c r="P5296" s="14" t="str">
        <f>VLOOKUP($F5296,类型描述及偏移量!$C:$H,5,FALSE)</f>
        <v>Yes</v>
      </c>
      <c r="Q5296" s="14" t="str">
        <f>VLOOKUP($F5296,类型描述及偏移量!$C:$H,6,FALSE)</f>
        <v>断链检测</v>
      </c>
    </row>
    <row r="5297" hidden="1" spans="1:17">
      <c r="A5297" s="12" t="s">
        <v>128</v>
      </c>
      <c r="B5297" s="12" t="str">
        <f t="shared" ref="B5297:B5360" si="837">"M"&amp;RIGHT(LEFT(B5174,FIND("_",B5174,1)-1),LEN(LEFT(B5174,FIND("_",B5174,1)-1))-1)+1&amp;"_"&amp;RIGHT(B5174,LEN(B5174)-FIND("_",B5174,1))</f>
        <v>M10_M</v>
      </c>
      <c r="C5297" s="12" t="str">
        <f t="shared" ref="C5297:C5360" si="838">C5174</f>
        <v>INV_Res_HMI</v>
      </c>
      <c r="D5297" s="12" t="str">
        <f t="shared" ref="D5297:D5360" si="839">D5174</f>
        <v>BP_Motor_var</v>
      </c>
      <c r="E5297" s="13" t="str">
        <f t="shared" ref="E5297:E5360" si="840">A5297&amp;"_"&amp;B5297&amp;"_"&amp;D5297</f>
        <v>CHPF_M10_M_BP_Motor_var</v>
      </c>
      <c r="F5297" s="14" t="str">
        <f t="shared" ref="F5297:F5360" si="841">D5297&amp;"_"&amp;C5297</f>
        <v>BP_Motor_var_INV_Res_HMI</v>
      </c>
      <c r="G5297" s="10" t="str">
        <f t="shared" ref="G5297:G5360" si="842">A5297&amp;"_"&amp;IF(B5297="DB","",B5297&amp;"_")&amp;C5297</f>
        <v>CHPF_M10_M_INV_Res_HMI</v>
      </c>
      <c r="H5297" s="10" t="str">
        <f>VLOOKUP(基本表格!E5297,起始地址定义!A:D,4,FALSE)&amp;" "&amp;Q5297</f>
        <v>2125+P3-M4 5#双螺旋运输机B 电机控制 复位</v>
      </c>
      <c r="I5297" s="10" t="str">
        <f t="shared" ref="I5297:I5360" si="843">J5297&amp;","&amp;K5297</f>
        <v>DB100,X2702.0</v>
      </c>
      <c r="J5297" s="13" t="str">
        <f>VLOOKUP(E5297,起始地址定义!A:D,2,FALSE)</f>
        <v>DB100</v>
      </c>
      <c r="K5297" s="12" t="str">
        <f t="shared" ref="K5297:K5360" si="844">IF(N5297="离散","X",IF(N5297="实型","REAL","INT"))&amp;IF(N5297="离散",TEXT(L5297+M5297,"0.0"),L5297+M5297)</f>
        <v>X2702.0</v>
      </c>
      <c r="L5297" s="13">
        <f>VLOOKUP(E5297,起始地址定义!A:D,3,FALSE)</f>
        <v>2700</v>
      </c>
      <c r="M5297" s="14">
        <f>VLOOKUP($F5297,类型描述及偏移量!$C:$H,2,FALSE)</f>
        <v>2</v>
      </c>
      <c r="N5297" s="14" t="str">
        <f>VLOOKUP($F5297,类型描述及偏移量!$C:$H,3,FALSE)</f>
        <v>离散</v>
      </c>
      <c r="O5297" s="14" t="str">
        <f>VLOOKUP($F5297,类型描述及偏移量!$C:$H,4,FALSE)</f>
        <v>None</v>
      </c>
      <c r="P5297" s="14" t="str">
        <f>VLOOKUP($F5297,类型描述及偏移量!$C:$H,5,FALSE)</f>
        <v>No</v>
      </c>
      <c r="Q5297" s="14" t="str">
        <f>VLOOKUP($F5297,类型描述及偏移量!$C:$H,6,FALSE)</f>
        <v>复位</v>
      </c>
    </row>
    <row r="5298" hidden="1" spans="1:17">
      <c r="A5298" s="12" t="s">
        <v>128</v>
      </c>
      <c r="B5298" s="12" t="str">
        <f t="shared" si="837"/>
        <v>M10_M</v>
      </c>
      <c r="C5298" s="12" t="str">
        <f t="shared" si="838"/>
        <v>Break_EN</v>
      </c>
      <c r="D5298" s="12" t="str">
        <f t="shared" si="839"/>
        <v>BP_Motor_var</v>
      </c>
      <c r="E5298" s="13" t="str">
        <f t="shared" si="840"/>
        <v>CHPF_M10_M_BP_Motor_var</v>
      </c>
      <c r="F5298" s="14" t="str">
        <f t="shared" si="841"/>
        <v>BP_Motor_var_Break_EN</v>
      </c>
      <c r="G5298" s="10" t="str">
        <f t="shared" si="842"/>
        <v>CHPF_M10_M_Break_EN</v>
      </c>
      <c r="H5298" s="10" t="str">
        <f>VLOOKUP(基本表格!E5298,起始地址定义!A:D,4,FALSE)&amp;" "&amp;Q5298</f>
        <v>2125+P3-M4 5#双螺旋运输机B 电机控制 断链保护使能</v>
      </c>
      <c r="I5298" s="10" t="str">
        <f t="shared" si="843"/>
        <v>DB100,X2702.1</v>
      </c>
      <c r="J5298" s="13" t="str">
        <f>VLOOKUP(E5298,起始地址定义!A:D,2,FALSE)</f>
        <v>DB100</v>
      </c>
      <c r="K5298" s="12" t="str">
        <f t="shared" si="844"/>
        <v>X2702.1</v>
      </c>
      <c r="L5298" s="13">
        <f>VLOOKUP(E5298,起始地址定义!A:D,3,FALSE)</f>
        <v>2700</v>
      </c>
      <c r="M5298" s="14">
        <f>VLOOKUP($F5298,类型描述及偏移量!$C:$H,2,FALSE)</f>
        <v>2.1</v>
      </c>
      <c r="N5298" s="14" t="str">
        <f>VLOOKUP($F5298,类型描述及偏移量!$C:$H,3,FALSE)</f>
        <v>离散</v>
      </c>
      <c r="O5298" s="14" t="str">
        <f>VLOOKUP($F5298,类型描述及偏移量!$C:$H,4,FALSE)</f>
        <v>None</v>
      </c>
      <c r="P5298" s="14" t="str">
        <f>VLOOKUP($F5298,类型描述及偏移量!$C:$H,5,FALSE)</f>
        <v>No</v>
      </c>
      <c r="Q5298" s="14" t="str">
        <f>VLOOKUP($F5298,类型描述及偏移量!$C:$H,6,FALSE)</f>
        <v>断链保护使能</v>
      </c>
    </row>
    <row r="5299" hidden="1" spans="1:17">
      <c r="A5299" s="12" t="s">
        <v>128</v>
      </c>
      <c r="B5299" s="12" t="str">
        <f t="shared" si="837"/>
        <v>M10_M</v>
      </c>
      <c r="C5299" s="12" t="str">
        <f t="shared" si="838"/>
        <v>Break_Stop</v>
      </c>
      <c r="D5299" s="12" t="str">
        <f t="shared" si="839"/>
        <v>BP_Motor_var</v>
      </c>
      <c r="E5299" s="13" t="str">
        <f t="shared" si="840"/>
        <v>CHPF_M10_M_BP_Motor_var</v>
      </c>
      <c r="F5299" s="14" t="str">
        <f t="shared" si="841"/>
        <v>BP_Motor_var_Break_Stop</v>
      </c>
      <c r="G5299" s="10" t="str">
        <f t="shared" si="842"/>
        <v>CHPF_M10_M_Break_Stop</v>
      </c>
      <c r="H5299" s="10" t="str">
        <f>VLOOKUP(基本表格!E5299,起始地址定义!A:D,4,FALSE)&amp;" "&amp;Q5299</f>
        <v>2125+P3-M4 5#双螺旋运输机B 电机控制 断链导致停机</v>
      </c>
      <c r="I5299" s="10" t="str">
        <f t="shared" si="843"/>
        <v>DB100,X2702.2</v>
      </c>
      <c r="J5299" s="13" t="str">
        <f>VLOOKUP(E5299,起始地址定义!A:D,2,FALSE)</f>
        <v>DB100</v>
      </c>
      <c r="K5299" s="12" t="str">
        <f t="shared" si="844"/>
        <v>X2702.2</v>
      </c>
      <c r="L5299" s="13">
        <f>VLOOKUP(E5299,起始地址定义!A:D,3,FALSE)</f>
        <v>2700</v>
      </c>
      <c r="M5299" s="14">
        <f>VLOOKUP($F5299,类型描述及偏移量!$C:$H,2,FALSE)</f>
        <v>2.2</v>
      </c>
      <c r="N5299" s="14" t="str">
        <f>VLOOKUP($F5299,类型描述及偏移量!$C:$H,3,FALSE)</f>
        <v>离散</v>
      </c>
      <c r="O5299" s="14" t="str">
        <f>VLOOKUP($F5299,类型描述及偏移量!$C:$H,4,FALSE)</f>
        <v>On</v>
      </c>
      <c r="P5299" s="14" t="str">
        <f>VLOOKUP($F5299,类型描述及偏移量!$C:$H,5,FALSE)</f>
        <v>Yes</v>
      </c>
      <c r="Q5299" s="14" t="str">
        <f>VLOOKUP($F5299,类型描述及偏移量!$C:$H,6,FALSE)</f>
        <v>断链导致停机</v>
      </c>
    </row>
    <row r="5300" hidden="1" spans="1:17">
      <c r="A5300" s="12" t="s">
        <v>128</v>
      </c>
      <c r="B5300" s="12" t="str">
        <f t="shared" si="837"/>
        <v>M10_M</v>
      </c>
      <c r="C5300" s="12" t="str">
        <f t="shared" si="838"/>
        <v>Motor_Back</v>
      </c>
      <c r="D5300" s="12" t="str">
        <f t="shared" si="839"/>
        <v>BP_Motor_var</v>
      </c>
      <c r="E5300" s="13" t="str">
        <f t="shared" si="840"/>
        <v>CHPF_M10_M_BP_Motor_var</v>
      </c>
      <c r="F5300" s="14" t="str">
        <f t="shared" si="841"/>
        <v>BP_Motor_var_Motor_Back</v>
      </c>
      <c r="G5300" s="10" t="str">
        <f t="shared" si="842"/>
        <v>CHPF_M10_M_Motor_Back</v>
      </c>
      <c r="H5300" s="10" t="str">
        <f>VLOOKUP(基本表格!E5300,起始地址定义!A:D,4,FALSE)&amp;" "&amp;Q5300</f>
        <v>2125+P3-M4 5#双螺旋运输机B 电机控制 电机(反转）</v>
      </c>
      <c r="I5300" s="10" t="str">
        <f t="shared" si="843"/>
        <v>DB100,X2702.3</v>
      </c>
      <c r="J5300" s="13" t="str">
        <f>VLOOKUP(E5300,起始地址定义!A:D,2,FALSE)</f>
        <v>DB100</v>
      </c>
      <c r="K5300" s="12" t="str">
        <f t="shared" si="844"/>
        <v>X2702.3</v>
      </c>
      <c r="L5300" s="13">
        <f>VLOOKUP(E5300,起始地址定义!A:D,3,FALSE)</f>
        <v>2700</v>
      </c>
      <c r="M5300" s="14">
        <f>VLOOKUP($F5300,类型描述及偏移量!$C:$H,2,FALSE)</f>
        <v>2.3</v>
      </c>
      <c r="N5300" s="14" t="str">
        <f>VLOOKUP($F5300,类型描述及偏移量!$C:$H,3,FALSE)</f>
        <v>离散</v>
      </c>
      <c r="O5300" s="14" t="str">
        <f>VLOOKUP($F5300,类型描述及偏移量!$C:$H,4,FALSE)</f>
        <v>None</v>
      </c>
      <c r="P5300" s="14" t="str">
        <f>VLOOKUP($F5300,类型描述及偏移量!$C:$H,5,FALSE)</f>
        <v>Yes</v>
      </c>
      <c r="Q5300" s="14" t="str">
        <f>VLOOKUP($F5300,类型描述及偏移量!$C:$H,6,FALSE)</f>
        <v>电机(反转）</v>
      </c>
    </row>
    <row r="5301" hidden="1" spans="1:17">
      <c r="A5301" s="12" t="s">
        <v>128</v>
      </c>
      <c r="B5301" s="12" t="str">
        <f t="shared" si="837"/>
        <v>M10_M</v>
      </c>
      <c r="C5301" s="12" t="str">
        <f t="shared" si="838"/>
        <v>Loc</v>
      </c>
      <c r="D5301" s="12" t="str">
        <f t="shared" si="839"/>
        <v>BP_Motor_var</v>
      </c>
      <c r="E5301" s="13" t="str">
        <f t="shared" si="840"/>
        <v>CHPF_M10_M_BP_Motor_var</v>
      </c>
      <c r="F5301" s="14" t="str">
        <f t="shared" si="841"/>
        <v>BP_Motor_var_Loc</v>
      </c>
      <c r="G5301" s="10" t="str">
        <f t="shared" si="842"/>
        <v>CHPF_M10_M_Loc</v>
      </c>
      <c r="H5301" s="10" t="str">
        <f>VLOOKUP(基本表格!E5301,起始地址定义!A:D,4,FALSE)&amp;" "&amp;Q5301</f>
        <v>2125+P3-M4 5#双螺旋运输机B 电机控制 本地</v>
      </c>
      <c r="I5301" s="10" t="str">
        <f t="shared" si="843"/>
        <v>DB100,X2702.4</v>
      </c>
      <c r="J5301" s="13" t="str">
        <f>VLOOKUP(E5301,起始地址定义!A:D,2,FALSE)</f>
        <v>DB100</v>
      </c>
      <c r="K5301" s="12" t="str">
        <f t="shared" si="844"/>
        <v>X2702.4</v>
      </c>
      <c r="L5301" s="13">
        <f>VLOOKUP(E5301,起始地址定义!A:D,3,FALSE)</f>
        <v>2700</v>
      </c>
      <c r="M5301" s="14">
        <f>VLOOKUP($F5301,类型描述及偏移量!$C:$H,2,FALSE)</f>
        <v>2.4</v>
      </c>
      <c r="N5301" s="14" t="str">
        <f>VLOOKUP($F5301,类型描述及偏移量!$C:$H,3,FALSE)</f>
        <v>离散</v>
      </c>
      <c r="O5301" s="14" t="str">
        <f>VLOOKUP($F5301,类型描述及偏移量!$C:$H,4,FALSE)</f>
        <v>None</v>
      </c>
      <c r="P5301" s="14" t="str">
        <f>VLOOKUP($F5301,类型描述及偏移量!$C:$H,5,FALSE)</f>
        <v>Yes</v>
      </c>
      <c r="Q5301" s="14" t="str">
        <f>VLOOKUP($F5301,类型描述及偏移量!$C:$H,6,FALSE)</f>
        <v>本地</v>
      </c>
    </row>
    <row r="5302" hidden="1" spans="1:17">
      <c r="A5302" s="12" t="s">
        <v>128</v>
      </c>
      <c r="B5302" s="12" t="str">
        <f t="shared" si="837"/>
        <v>M10_M</v>
      </c>
      <c r="C5302" s="12" t="str">
        <f t="shared" si="838"/>
        <v>Rem</v>
      </c>
      <c r="D5302" s="12" t="str">
        <f t="shared" si="839"/>
        <v>BP_Motor_var</v>
      </c>
      <c r="E5302" s="13" t="str">
        <f t="shared" si="840"/>
        <v>CHPF_M10_M_BP_Motor_var</v>
      </c>
      <c r="F5302" s="14" t="str">
        <f t="shared" si="841"/>
        <v>BP_Motor_var_Rem</v>
      </c>
      <c r="G5302" s="10" t="str">
        <f t="shared" si="842"/>
        <v>CHPF_M10_M_Rem</v>
      </c>
      <c r="H5302" s="10" t="str">
        <f>VLOOKUP(基本表格!E5302,起始地址定义!A:D,4,FALSE)&amp;" "&amp;Q5302</f>
        <v>2125+P3-M4 5#双螺旋运输机B 电机控制 远程</v>
      </c>
      <c r="I5302" s="10" t="str">
        <f t="shared" si="843"/>
        <v>DB100,X2702.5</v>
      </c>
      <c r="J5302" s="13" t="str">
        <f>VLOOKUP(E5302,起始地址定义!A:D,2,FALSE)</f>
        <v>DB100</v>
      </c>
      <c r="K5302" s="12" t="str">
        <f t="shared" si="844"/>
        <v>X2702.5</v>
      </c>
      <c r="L5302" s="13">
        <f>VLOOKUP(E5302,起始地址定义!A:D,3,FALSE)</f>
        <v>2700</v>
      </c>
      <c r="M5302" s="14">
        <f>VLOOKUP($F5302,类型描述及偏移量!$C:$H,2,FALSE)</f>
        <v>2.5</v>
      </c>
      <c r="N5302" s="14" t="str">
        <f>VLOOKUP($F5302,类型描述及偏移量!$C:$H,3,FALSE)</f>
        <v>离散</v>
      </c>
      <c r="O5302" s="14" t="str">
        <f>VLOOKUP($F5302,类型描述及偏移量!$C:$H,4,FALSE)</f>
        <v>None</v>
      </c>
      <c r="P5302" s="14" t="str">
        <f>VLOOKUP($F5302,类型描述及偏移量!$C:$H,5,FALSE)</f>
        <v>Yes</v>
      </c>
      <c r="Q5302" s="14" t="str">
        <f>VLOOKUP($F5302,类型描述及偏移量!$C:$H,6,FALSE)</f>
        <v>远程</v>
      </c>
    </row>
    <row r="5303" hidden="1" spans="1:17">
      <c r="A5303" s="12" t="s">
        <v>128</v>
      </c>
      <c r="B5303" s="12" t="str">
        <f t="shared" si="837"/>
        <v>M10_M</v>
      </c>
      <c r="C5303" s="12" t="str">
        <f t="shared" si="838"/>
        <v>Blocking_ALM</v>
      </c>
      <c r="D5303" s="12" t="str">
        <f t="shared" si="839"/>
        <v>BP_Motor_var</v>
      </c>
      <c r="E5303" s="13" t="str">
        <f t="shared" si="840"/>
        <v>CHPF_M10_M_BP_Motor_var</v>
      </c>
      <c r="F5303" s="14" t="str">
        <f t="shared" si="841"/>
        <v>BP_Motor_var_Blocking_ALM</v>
      </c>
      <c r="G5303" s="10" t="str">
        <f t="shared" si="842"/>
        <v>CHPF_M10_M_Blocking_ALM</v>
      </c>
      <c r="H5303" s="10" t="str">
        <f>VLOOKUP(基本表格!E5303,起始地址定义!A:D,4,FALSE)&amp;" "&amp;Q5303</f>
        <v>2125+P3-M4 5#双螺旋运输机B 电机控制 堵料报警</v>
      </c>
      <c r="I5303" s="10" t="str">
        <f t="shared" si="843"/>
        <v>DB100,X2702.6</v>
      </c>
      <c r="J5303" s="13" t="str">
        <f>VLOOKUP(E5303,起始地址定义!A:D,2,FALSE)</f>
        <v>DB100</v>
      </c>
      <c r="K5303" s="12" t="str">
        <f t="shared" si="844"/>
        <v>X2702.6</v>
      </c>
      <c r="L5303" s="13">
        <f>VLOOKUP(E5303,起始地址定义!A:D,3,FALSE)</f>
        <v>2700</v>
      </c>
      <c r="M5303" s="14">
        <f>VLOOKUP($F5303,类型描述及偏移量!$C:$H,2,FALSE)</f>
        <v>2.6</v>
      </c>
      <c r="N5303" s="14" t="str">
        <f>VLOOKUP($F5303,类型描述及偏移量!$C:$H,3,FALSE)</f>
        <v>离散</v>
      </c>
      <c r="O5303" s="14" t="str">
        <f>VLOOKUP($F5303,类型描述及偏移量!$C:$H,4,FALSE)</f>
        <v>On</v>
      </c>
      <c r="P5303" s="14" t="str">
        <f>VLOOKUP($F5303,类型描述及偏移量!$C:$H,5,FALSE)</f>
        <v>Yes</v>
      </c>
      <c r="Q5303" s="14" t="str">
        <f>VLOOKUP($F5303,类型描述及偏移量!$C:$H,6,FALSE)</f>
        <v>堵料报警</v>
      </c>
    </row>
    <row r="5304" hidden="1" spans="1:17">
      <c r="A5304" s="12" t="s">
        <v>128</v>
      </c>
      <c r="B5304" s="12" t="str">
        <f t="shared" si="837"/>
        <v>M10_M</v>
      </c>
      <c r="C5304" s="12" t="str">
        <f t="shared" si="838"/>
        <v>Blocking_CHK</v>
      </c>
      <c r="D5304" s="12" t="str">
        <f t="shared" si="839"/>
        <v>BP_Motor_var</v>
      </c>
      <c r="E5304" s="13" t="str">
        <f t="shared" si="840"/>
        <v>CHPF_M10_M_BP_Motor_var</v>
      </c>
      <c r="F5304" s="14" t="str">
        <f t="shared" si="841"/>
        <v>BP_Motor_var_Blocking_CHK</v>
      </c>
      <c r="G5304" s="10" t="str">
        <f t="shared" si="842"/>
        <v>CHPF_M10_M_Blocking_CHK</v>
      </c>
      <c r="H5304" s="10" t="str">
        <f>VLOOKUP(基本表格!E5304,起始地址定义!A:D,4,FALSE)&amp;" "&amp;Q5304</f>
        <v>2125+P3-M4 5#双螺旋运输机B 电机控制 堵料检测</v>
      </c>
      <c r="I5304" s="10" t="str">
        <f t="shared" si="843"/>
        <v>DB100,X2702.7</v>
      </c>
      <c r="J5304" s="13" t="str">
        <f>VLOOKUP(E5304,起始地址定义!A:D,2,FALSE)</f>
        <v>DB100</v>
      </c>
      <c r="K5304" s="12" t="str">
        <f t="shared" si="844"/>
        <v>X2702.7</v>
      </c>
      <c r="L5304" s="13">
        <f>VLOOKUP(E5304,起始地址定义!A:D,3,FALSE)</f>
        <v>2700</v>
      </c>
      <c r="M5304" s="14">
        <f>VLOOKUP($F5304,类型描述及偏移量!$C:$H,2,FALSE)</f>
        <v>2.7</v>
      </c>
      <c r="N5304" s="14" t="str">
        <f>VLOOKUP($F5304,类型描述及偏移量!$C:$H,3,FALSE)</f>
        <v>离散</v>
      </c>
      <c r="O5304" s="14" t="str">
        <f>VLOOKUP($F5304,类型描述及偏移量!$C:$H,4,FALSE)</f>
        <v>None</v>
      </c>
      <c r="P5304" s="14" t="str">
        <f>VLOOKUP($F5304,类型描述及偏移量!$C:$H,5,FALSE)</f>
        <v>Yes</v>
      </c>
      <c r="Q5304" s="14" t="str">
        <f>VLOOKUP($F5304,类型描述及偏移量!$C:$H,6,FALSE)</f>
        <v>堵料检测</v>
      </c>
    </row>
    <row r="5305" hidden="1" spans="1:17">
      <c r="A5305" s="12" t="s">
        <v>128</v>
      </c>
      <c r="B5305" s="12" t="str">
        <f t="shared" si="837"/>
        <v>M10_M</v>
      </c>
      <c r="C5305" s="12" t="str">
        <f t="shared" si="838"/>
        <v>Blocking_EN</v>
      </c>
      <c r="D5305" s="12" t="str">
        <f t="shared" si="839"/>
        <v>BP_Motor_var</v>
      </c>
      <c r="E5305" s="13" t="str">
        <f t="shared" si="840"/>
        <v>CHPF_M10_M_BP_Motor_var</v>
      </c>
      <c r="F5305" s="14" t="str">
        <f t="shared" si="841"/>
        <v>BP_Motor_var_Blocking_EN</v>
      </c>
      <c r="G5305" s="10" t="str">
        <f t="shared" si="842"/>
        <v>CHPF_M10_M_Blocking_EN</v>
      </c>
      <c r="H5305" s="10" t="str">
        <f>VLOOKUP(基本表格!E5305,起始地址定义!A:D,4,FALSE)&amp;" "&amp;Q5305</f>
        <v>2125+P3-M4 5#双螺旋运输机B 电机控制 堵料保护使能</v>
      </c>
      <c r="I5305" s="10" t="str">
        <f t="shared" si="843"/>
        <v>DB100,X2703.0</v>
      </c>
      <c r="J5305" s="13" t="str">
        <f>VLOOKUP(E5305,起始地址定义!A:D,2,FALSE)</f>
        <v>DB100</v>
      </c>
      <c r="K5305" s="12" t="str">
        <f t="shared" si="844"/>
        <v>X2703.0</v>
      </c>
      <c r="L5305" s="13">
        <f>VLOOKUP(E5305,起始地址定义!A:D,3,FALSE)</f>
        <v>2700</v>
      </c>
      <c r="M5305" s="14">
        <f>VLOOKUP($F5305,类型描述及偏移量!$C:$H,2,FALSE)</f>
        <v>3</v>
      </c>
      <c r="N5305" s="14" t="str">
        <f>VLOOKUP($F5305,类型描述及偏移量!$C:$H,3,FALSE)</f>
        <v>离散</v>
      </c>
      <c r="O5305" s="14" t="str">
        <f>VLOOKUP($F5305,类型描述及偏移量!$C:$H,4,FALSE)</f>
        <v>None</v>
      </c>
      <c r="P5305" s="14" t="str">
        <f>VLOOKUP($F5305,类型描述及偏移量!$C:$H,5,FALSE)</f>
        <v>No</v>
      </c>
      <c r="Q5305" s="14" t="str">
        <f>VLOOKUP($F5305,类型描述及偏移量!$C:$H,6,FALSE)</f>
        <v>堵料保护使能</v>
      </c>
    </row>
    <row r="5306" hidden="1" spans="1:17">
      <c r="A5306" s="12" t="s">
        <v>128</v>
      </c>
      <c r="B5306" s="12" t="str">
        <f t="shared" si="837"/>
        <v>M10_M</v>
      </c>
      <c r="C5306" s="12" t="str">
        <f t="shared" si="838"/>
        <v>Blocking_Stop</v>
      </c>
      <c r="D5306" s="12" t="str">
        <f t="shared" si="839"/>
        <v>BP_Motor_var</v>
      </c>
      <c r="E5306" s="13" t="str">
        <f t="shared" si="840"/>
        <v>CHPF_M10_M_BP_Motor_var</v>
      </c>
      <c r="F5306" s="14" t="str">
        <f t="shared" si="841"/>
        <v>BP_Motor_var_Blocking_Stop</v>
      </c>
      <c r="G5306" s="10" t="str">
        <f t="shared" si="842"/>
        <v>CHPF_M10_M_Blocking_Stop</v>
      </c>
      <c r="H5306" s="10" t="str">
        <f>VLOOKUP(基本表格!E5306,起始地址定义!A:D,4,FALSE)&amp;" "&amp;Q5306</f>
        <v>2125+P3-M4 5#双螺旋运输机B 电机控制 堵料导致停机</v>
      </c>
      <c r="I5306" s="10" t="str">
        <f t="shared" si="843"/>
        <v>DB100,X2703.1</v>
      </c>
      <c r="J5306" s="13" t="str">
        <f>VLOOKUP(E5306,起始地址定义!A:D,2,FALSE)</f>
        <v>DB100</v>
      </c>
      <c r="K5306" s="12" t="str">
        <f t="shared" si="844"/>
        <v>X2703.1</v>
      </c>
      <c r="L5306" s="13">
        <f>VLOOKUP(E5306,起始地址定义!A:D,3,FALSE)</f>
        <v>2700</v>
      </c>
      <c r="M5306" s="14">
        <f>VLOOKUP($F5306,类型描述及偏移量!$C:$H,2,FALSE)</f>
        <v>3.1</v>
      </c>
      <c r="N5306" s="14" t="str">
        <f>VLOOKUP($F5306,类型描述及偏移量!$C:$H,3,FALSE)</f>
        <v>离散</v>
      </c>
      <c r="O5306" s="14" t="str">
        <f>VLOOKUP($F5306,类型描述及偏移量!$C:$H,4,FALSE)</f>
        <v>On</v>
      </c>
      <c r="P5306" s="14" t="str">
        <f>VLOOKUP($F5306,类型描述及偏移量!$C:$H,5,FALSE)</f>
        <v>Yes</v>
      </c>
      <c r="Q5306" s="14" t="str">
        <f>VLOOKUP($F5306,类型描述及偏移量!$C:$H,6,FALSE)</f>
        <v>堵料导致停机</v>
      </c>
    </row>
    <row r="5307" hidden="1" spans="1:17">
      <c r="A5307" s="12" t="s">
        <v>128</v>
      </c>
      <c r="B5307" s="12" t="str">
        <f t="shared" si="837"/>
        <v>M10_M</v>
      </c>
      <c r="C5307" s="12" t="str">
        <f t="shared" si="838"/>
        <v>BreakTime</v>
      </c>
      <c r="D5307" s="12" t="str">
        <f t="shared" si="839"/>
        <v>BP_Motor_var</v>
      </c>
      <c r="E5307" s="13" t="str">
        <f t="shared" si="840"/>
        <v>CHPF_M10_M_BP_Motor_var</v>
      </c>
      <c r="F5307" s="14" t="str">
        <f t="shared" si="841"/>
        <v>BP_Motor_var_BreakTime</v>
      </c>
      <c r="G5307" s="10" t="str">
        <f t="shared" si="842"/>
        <v>CHPF_M10_M_BreakTime</v>
      </c>
      <c r="H5307" s="10" t="str">
        <f>VLOOKUP(基本表格!E5307,起始地址定义!A:D,4,FALSE)&amp;" "&amp;Q5307</f>
        <v>2125+P3-M4 5#双螺旋运输机B 电机控制 断链超时时间 秒</v>
      </c>
      <c r="I5307" s="10" t="str">
        <f t="shared" si="843"/>
        <v>DB100,INT2704</v>
      </c>
      <c r="J5307" s="13" t="str">
        <f>VLOOKUP(E5307,起始地址定义!A:D,2,FALSE)</f>
        <v>DB100</v>
      </c>
      <c r="K5307" s="12" t="str">
        <f t="shared" si="844"/>
        <v>INT2704</v>
      </c>
      <c r="L5307" s="13">
        <f>VLOOKUP(E5307,起始地址定义!A:D,3,FALSE)</f>
        <v>2700</v>
      </c>
      <c r="M5307" s="14">
        <f>VLOOKUP($F5307,类型描述及偏移量!$C:$H,2,FALSE)</f>
        <v>4</v>
      </c>
      <c r="N5307" s="14" t="str">
        <f>VLOOKUP($F5307,类型描述及偏移量!$C:$H,3,FALSE)</f>
        <v>整型</v>
      </c>
      <c r="O5307" s="14" t="str">
        <f>VLOOKUP($F5307,类型描述及偏移量!$C:$H,4,FALSE)</f>
        <v>None</v>
      </c>
      <c r="P5307" s="14" t="str">
        <f>VLOOKUP($F5307,类型描述及偏移量!$C:$H,5,FALSE)</f>
        <v>No</v>
      </c>
      <c r="Q5307" s="14" t="str">
        <f>VLOOKUP($F5307,类型描述及偏移量!$C:$H,6,FALSE)</f>
        <v>断链超时时间 秒</v>
      </c>
    </row>
    <row r="5308" hidden="1" spans="1:17">
      <c r="A5308" s="12" t="s">
        <v>128</v>
      </c>
      <c r="B5308" s="12" t="str">
        <f t="shared" si="837"/>
        <v>M10_M</v>
      </c>
      <c r="C5308" s="12" t="str">
        <f t="shared" si="838"/>
        <v>BlockingTime</v>
      </c>
      <c r="D5308" s="12" t="str">
        <f t="shared" si="839"/>
        <v>BP_Motor_var</v>
      </c>
      <c r="E5308" s="13" t="str">
        <f t="shared" si="840"/>
        <v>CHPF_M10_M_BP_Motor_var</v>
      </c>
      <c r="F5308" s="14" t="str">
        <f t="shared" si="841"/>
        <v>BP_Motor_var_BlockingTime</v>
      </c>
      <c r="G5308" s="10" t="str">
        <f t="shared" si="842"/>
        <v>CHPF_M10_M_BlockingTime</v>
      </c>
      <c r="H5308" s="10" t="str">
        <f>VLOOKUP(基本表格!E5308,起始地址定义!A:D,4,FALSE)&amp;" "&amp;Q5308</f>
        <v>2125+P3-M4 5#双螺旋运输机B 电机控制 堵料检测时间 秒</v>
      </c>
      <c r="I5308" s="10" t="str">
        <f t="shared" si="843"/>
        <v>DB100,INT2706</v>
      </c>
      <c r="J5308" s="13" t="str">
        <f>VLOOKUP(E5308,起始地址定义!A:D,2,FALSE)</f>
        <v>DB100</v>
      </c>
      <c r="K5308" s="12" t="str">
        <f t="shared" si="844"/>
        <v>INT2706</v>
      </c>
      <c r="L5308" s="13">
        <f>VLOOKUP(E5308,起始地址定义!A:D,3,FALSE)</f>
        <v>2700</v>
      </c>
      <c r="M5308" s="14">
        <f>VLOOKUP($F5308,类型描述及偏移量!$C:$H,2,FALSE)</f>
        <v>6</v>
      </c>
      <c r="N5308" s="14" t="str">
        <f>VLOOKUP($F5308,类型描述及偏移量!$C:$H,3,FALSE)</f>
        <v>整型</v>
      </c>
      <c r="O5308" s="14" t="str">
        <f>VLOOKUP($F5308,类型描述及偏移量!$C:$H,4,FALSE)</f>
        <v>None</v>
      </c>
      <c r="P5308" s="14" t="str">
        <f>VLOOKUP($F5308,类型描述及偏移量!$C:$H,5,FALSE)</f>
        <v>No</v>
      </c>
      <c r="Q5308" s="14" t="str">
        <f>VLOOKUP($F5308,类型描述及偏移量!$C:$H,6,FALSE)</f>
        <v>堵料检测时间 秒</v>
      </c>
    </row>
    <row r="5309" hidden="1" spans="1:17">
      <c r="A5309" s="12" t="s">
        <v>128</v>
      </c>
      <c r="B5309" s="12" t="str">
        <f t="shared" si="837"/>
        <v>M10_M</v>
      </c>
      <c r="C5309" s="12" t="str">
        <f t="shared" si="838"/>
        <v>PullSwitch_CHK</v>
      </c>
      <c r="D5309" s="12" t="str">
        <f t="shared" si="839"/>
        <v>BP_Motor_var</v>
      </c>
      <c r="E5309" s="13" t="str">
        <f t="shared" si="840"/>
        <v>CHPF_M10_M_BP_Motor_var</v>
      </c>
      <c r="F5309" s="14" t="str">
        <f t="shared" si="841"/>
        <v>BP_Motor_var_PullSwitch_CHK</v>
      </c>
      <c r="G5309" s="10" t="str">
        <f t="shared" si="842"/>
        <v>CHPF_M10_M_PullSwitch_CHK</v>
      </c>
      <c r="H5309" s="10" t="str">
        <f>VLOOKUP(基本表格!E5309,起始地址定义!A:D,4,FALSE)&amp;" "&amp;Q5309</f>
        <v>2125+P3-M4 5#双螺旋运输机B 电机控制 拉线开关</v>
      </c>
      <c r="I5309" s="10" t="str">
        <f t="shared" si="843"/>
        <v>DB100,X2708.0</v>
      </c>
      <c r="J5309" s="13" t="str">
        <f>VLOOKUP(E5309,起始地址定义!A:D,2,FALSE)</f>
        <v>DB100</v>
      </c>
      <c r="K5309" s="12" t="str">
        <f t="shared" si="844"/>
        <v>X2708.0</v>
      </c>
      <c r="L5309" s="13">
        <f>VLOOKUP(E5309,起始地址定义!A:D,3,FALSE)</f>
        <v>2700</v>
      </c>
      <c r="M5309" s="14">
        <f>VLOOKUP($F5309,类型描述及偏移量!$C:$H,2,FALSE)</f>
        <v>8</v>
      </c>
      <c r="N5309" s="14" t="str">
        <f>VLOOKUP($F5309,类型描述及偏移量!$C:$H,3,FALSE)</f>
        <v>离散</v>
      </c>
      <c r="O5309" s="14" t="str">
        <f>VLOOKUP($F5309,类型描述及偏移量!$C:$H,4,FALSE)</f>
        <v>On</v>
      </c>
      <c r="P5309" s="14" t="str">
        <f>VLOOKUP($F5309,类型描述及偏移量!$C:$H,5,FALSE)</f>
        <v>Yes</v>
      </c>
      <c r="Q5309" s="14" t="str">
        <f>VLOOKUP($F5309,类型描述及偏移量!$C:$H,6,FALSE)</f>
        <v>拉线开关</v>
      </c>
    </row>
    <row r="5310" hidden="1" spans="1:17">
      <c r="A5310" s="12" t="s">
        <v>128</v>
      </c>
      <c r="B5310" s="12" t="str">
        <f t="shared" si="837"/>
        <v>M10_M</v>
      </c>
      <c r="C5310" s="12" t="str">
        <f t="shared" si="838"/>
        <v>LMD_ALM</v>
      </c>
      <c r="D5310" s="12" t="str">
        <f t="shared" si="839"/>
        <v>BP_Motor_var</v>
      </c>
      <c r="E5310" s="13" t="str">
        <f t="shared" si="840"/>
        <v>CHPF_M10_M_BP_Motor_var</v>
      </c>
      <c r="F5310" s="14" t="str">
        <f t="shared" si="841"/>
        <v>BP_Motor_var_LMD_ALM</v>
      </c>
      <c r="G5310" s="10" t="str">
        <f t="shared" si="842"/>
        <v>CHPF_M10_M_LMD_ALM</v>
      </c>
      <c r="H5310" s="10" t="str">
        <f>VLOOKUP(基本表格!E5310,起始地址定义!A:D,4,FALSE)&amp;" "&amp;Q5310</f>
        <v>2125+P3-M4 5#双螺旋运输机B 电机控制 左跑偏报警</v>
      </c>
      <c r="I5310" s="10" t="str">
        <f t="shared" si="843"/>
        <v>DB100,X2708.1</v>
      </c>
      <c r="J5310" s="13" t="str">
        <f>VLOOKUP(E5310,起始地址定义!A:D,2,FALSE)</f>
        <v>DB100</v>
      </c>
      <c r="K5310" s="12" t="str">
        <f t="shared" si="844"/>
        <v>X2708.1</v>
      </c>
      <c r="L5310" s="13">
        <f>VLOOKUP(E5310,起始地址定义!A:D,3,FALSE)</f>
        <v>2700</v>
      </c>
      <c r="M5310" s="14">
        <f>VLOOKUP($F5310,类型描述及偏移量!$C:$H,2,FALSE)</f>
        <v>8.1</v>
      </c>
      <c r="N5310" s="14" t="str">
        <f>VLOOKUP($F5310,类型描述及偏移量!$C:$H,3,FALSE)</f>
        <v>离散</v>
      </c>
      <c r="O5310" s="14" t="str">
        <f>VLOOKUP($F5310,类型描述及偏移量!$C:$H,4,FALSE)</f>
        <v>On</v>
      </c>
      <c r="P5310" s="14" t="str">
        <f>VLOOKUP($F5310,类型描述及偏移量!$C:$H,5,FALSE)</f>
        <v>Yes</v>
      </c>
      <c r="Q5310" s="14" t="str">
        <f>VLOOKUP($F5310,类型描述及偏移量!$C:$H,6,FALSE)</f>
        <v>左跑偏报警</v>
      </c>
    </row>
    <row r="5311" hidden="1" spans="1:17">
      <c r="A5311" s="12" t="s">
        <v>128</v>
      </c>
      <c r="B5311" s="12" t="str">
        <f t="shared" si="837"/>
        <v>M10_M</v>
      </c>
      <c r="C5311" s="12" t="str">
        <f t="shared" si="838"/>
        <v>LMD_CHK_1</v>
      </c>
      <c r="D5311" s="12" t="str">
        <f t="shared" si="839"/>
        <v>BP_Motor_var</v>
      </c>
      <c r="E5311" s="13" t="str">
        <f t="shared" si="840"/>
        <v>CHPF_M10_M_BP_Motor_var</v>
      </c>
      <c r="F5311" s="14" t="str">
        <f t="shared" si="841"/>
        <v>BP_Motor_var_LMD_CHK_1</v>
      </c>
      <c r="G5311" s="10" t="str">
        <f t="shared" si="842"/>
        <v>CHPF_M10_M_LMD_CHK_1</v>
      </c>
      <c r="H5311" s="10" t="str">
        <f>VLOOKUP(基本表格!E5311,起始地址定义!A:D,4,FALSE)&amp;" "&amp;Q5311</f>
        <v>2125+P3-M4 5#双螺旋运输机B 电机控制 左跑偏1检测</v>
      </c>
      <c r="I5311" s="10" t="str">
        <f t="shared" si="843"/>
        <v>DB100,X2708.2</v>
      </c>
      <c r="J5311" s="13" t="str">
        <f>VLOOKUP(E5311,起始地址定义!A:D,2,FALSE)</f>
        <v>DB100</v>
      </c>
      <c r="K5311" s="12" t="str">
        <f t="shared" si="844"/>
        <v>X2708.2</v>
      </c>
      <c r="L5311" s="13">
        <f>VLOOKUP(E5311,起始地址定义!A:D,3,FALSE)</f>
        <v>2700</v>
      </c>
      <c r="M5311" s="14">
        <f>VLOOKUP($F5311,类型描述及偏移量!$C:$H,2,FALSE)</f>
        <v>8.2</v>
      </c>
      <c r="N5311" s="14" t="str">
        <f>VLOOKUP($F5311,类型描述及偏移量!$C:$H,3,FALSE)</f>
        <v>离散</v>
      </c>
      <c r="O5311" s="14" t="str">
        <f>VLOOKUP($F5311,类型描述及偏移量!$C:$H,4,FALSE)</f>
        <v>None</v>
      </c>
      <c r="P5311" s="14" t="str">
        <f>VLOOKUP($F5311,类型描述及偏移量!$C:$H,5,FALSE)</f>
        <v>Yes</v>
      </c>
      <c r="Q5311" s="14" t="str">
        <f>VLOOKUP($F5311,类型描述及偏移量!$C:$H,6,FALSE)</f>
        <v>左跑偏1检测</v>
      </c>
    </row>
    <row r="5312" hidden="1" spans="1:17">
      <c r="A5312" s="12" t="s">
        <v>128</v>
      </c>
      <c r="B5312" s="12" t="str">
        <f t="shared" si="837"/>
        <v>M10_M</v>
      </c>
      <c r="C5312" s="12" t="str">
        <f t="shared" si="838"/>
        <v>LMD_EN</v>
      </c>
      <c r="D5312" s="12" t="str">
        <f t="shared" si="839"/>
        <v>BP_Motor_var</v>
      </c>
      <c r="E5312" s="13" t="str">
        <f t="shared" si="840"/>
        <v>CHPF_M10_M_BP_Motor_var</v>
      </c>
      <c r="F5312" s="14" t="str">
        <f t="shared" si="841"/>
        <v>BP_Motor_var_LMD_EN</v>
      </c>
      <c r="G5312" s="10" t="str">
        <f t="shared" si="842"/>
        <v>CHPF_M10_M_LMD_EN</v>
      </c>
      <c r="H5312" s="10" t="str">
        <f>VLOOKUP(基本表格!E5312,起始地址定义!A:D,4,FALSE)&amp;" "&amp;Q5312</f>
        <v>2125+P3-M4 5#双螺旋运输机B 电机控制 左跑偏保护使能</v>
      </c>
      <c r="I5312" s="10" t="str">
        <f t="shared" si="843"/>
        <v>DB100,X2708.3</v>
      </c>
      <c r="J5312" s="13" t="str">
        <f>VLOOKUP(E5312,起始地址定义!A:D,2,FALSE)</f>
        <v>DB100</v>
      </c>
      <c r="K5312" s="12" t="str">
        <f t="shared" si="844"/>
        <v>X2708.3</v>
      </c>
      <c r="L5312" s="13">
        <f>VLOOKUP(E5312,起始地址定义!A:D,3,FALSE)</f>
        <v>2700</v>
      </c>
      <c r="M5312" s="14">
        <f>VLOOKUP($F5312,类型描述及偏移量!$C:$H,2,FALSE)</f>
        <v>8.3</v>
      </c>
      <c r="N5312" s="14" t="str">
        <f>VLOOKUP($F5312,类型描述及偏移量!$C:$H,3,FALSE)</f>
        <v>离散</v>
      </c>
      <c r="O5312" s="14" t="str">
        <f>VLOOKUP($F5312,类型描述及偏移量!$C:$H,4,FALSE)</f>
        <v>None</v>
      </c>
      <c r="P5312" s="14" t="str">
        <f>VLOOKUP($F5312,类型描述及偏移量!$C:$H,5,FALSE)</f>
        <v>No</v>
      </c>
      <c r="Q5312" s="14" t="str">
        <f>VLOOKUP($F5312,类型描述及偏移量!$C:$H,6,FALSE)</f>
        <v>左跑偏保护使能</v>
      </c>
    </row>
    <row r="5313" hidden="1" spans="1:17">
      <c r="A5313" s="12" t="s">
        <v>128</v>
      </c>
      <c r="B5313" s="12" t="str">
        <f t="shared" si="837"/>
        <v>M10_M</v>
      </c>
      <c r="C5313" s="12" t="str">
        <f t="shared" si="838"/>
        <v>LMD_Stop</v>
      </c>
      <c r="D5313" s="12" t="str">
        <f t="shared" si="839"/>
        <v>BP_Motor_var</v>
      </c>
      <c r="E5313" s="13" t="str">
        <f t="shared" si="840"/>
        <v>CHPF_M10_M_BP_Motor_var</v>
      </c>
      <c r="F5313" s="14" t="str">
        <f t="shared" si="841"/>
        <v>BP_Motor_var_LMD_Stop</v>
      </c>
      <c r="G5313" s="10" t="str">
        <f t="shared" si="842"/>
        <v>CHPF_M10_M_LMD_Stop</v>
      </c>
      <c r="H5313" s="10" t="str">
        <f>VLOOKUP(基本表格!E5313,起始地址定义!A:D,4,FALSE)&amp;" "&amp;Q5313</f>
        <v>2125+P3-M4 5#双螺旋运输机B 电机控制 左跑偏导致停机</v>
      </c>
      <c r="I5313" s="10" t="str">
        <f t="shared" si="843"/>
        <v>DB100,X2708.4</v>
      </c>
      <c r="J5313" s="13" t="str">
        <f>VLOOKUP(E5313,起始地址定义!A:D,2,FALSE)</f>
        <v>DB100</v>
      </c>
      <c r="K5313" s="12" t="str">
        <f t="shared" si="844"/>
        <v>X2708.4</v>
      </c>
      <c r="L5313" s="13">
        <f>VLOOKUP(E5313,起始地址定义!A:D,3,FALSE)</f>
        <v>2700</v>
      </c>
      <c r="M5313" s="14">
        <f>VLOOKUP($F5313,类型描述及偏移量!$C:$H,2,FALSE)</f>
        <v>8.4</v>
      </c>
      <c r="N5313" s="14" t="str">
        <f>VLOOKUP($F5313,类型描述及偏移量!$C:$H,3,FALSE)</f>
        <v>离散</v>
      </c>
      <c r="O5313" s="14" t="str">
        <f>VLOOKUP($F5313,类型描述及偏移量!$C:$H,4,FALSE)</f>
        <v>On</v>
      </c>
      <c r="P5313" s="14" t="str">
        <f>VLOOKUP($F5313,类型描述及偏移量!$C:$H,5,FALSE)</f>
        <v>Yes</v>
      </c>
      <c r="Q5313" s="14" t="str">
        <f>VLOOKUP($F5313,类型描述及偏移量!$C:$H,6,FALSE)</f>
        <v>左跑偏导致停机</v>
      </c>
    </row>
    <row r="5314" hidden="1" spans="1:17">
      <c r="A5314" s="12" t="s">
        <v>128</v>
      </c>
      <c r="B5314" s="12" t="str">
        <f t="shared" si="837"/>
        <v>M10_M</v>
      </c>
      <c r="C5314" s="12" t="str">
        <f t="shared" si="838"/>
        <v>LMD_Time</v>
      </c>
      <c r="D5314" s="12" t="str">
        <f t="shared" si="839"/>
        <v>BP_Motor_var</v>
      </c>
      <c r="E5314" s="13" t="str">
        <f t="shared" si="840"/>
        <v>CHPF_M10_M_BP_Motor_var</v>
      </c>
      <c r="F5314" s="14" t="str">
        <f t="shared" si="841"/>
        <v>BP_Motor_var_LMD_Time</v>
      </c>
      <c r="G5314" s="10" t="str">
        <f t="shared" si="842"/>
        <v>CHPF_M10_M_LMD_Time</v>
      </c>
      <c r="H5314" s="10" t="str">
        <f>VLOOKUP(基本表格!E5314,起始地址定义!A:D,4,FALSE)&amp;" "&amp;Q5314</f>
        <v>2125+P3-M4 5#双螺旋运输机B 电机控制 左跑偏检测时间</v>
      </c>
      <c r="I5314" s="10" t="str">
        <f t="shared" si="843"/>
        <v>DB100,INT2710</v>
      </c>
      <c r="J5314" s="13" t="str">
        <f>VLOOKUP(E5314,起始地址定义!A:D,2,FALSE)</f>
        <v>DB100</v>
      </c>
      <c r="K5314" s="12" t="str">
        <f t="shared" si="844"/>
        <v>INT2710</v>
      </c>
      <c r="L5314" s="13">
        <f>VLOOKUP(E5314,起始地址定义!A:D,3,FALSE)</f>
        <v>2700</v>
      </c>
      <c r="M5314" s="14">
        <f>VLOOKUP($F5314,类型描述及偏移量!$C:$H,2,FALSE)</f>
        <v>10</v>
      </c>
      <c r="N5314" s="14" t="str">
        <f>VLOOKUP($F5314,类型描述及偏移量!$C:$H,3,FALSE)</f>
        <v>整型</v>
      </c>
      <c r="O5314" s="14" t="str">
        <f>VLOOKUP($F5314,类型描述及偏移量!$C:$H,4,FALSE)</f>
        <v>None</v>
      </c>
      <c r="P5314" s="14" t="str">
        <f>VLOOKUP($F5314,类型描述及偏移量!$C:$H,5,FALSE)</f>
        <v>No</v>
      </c>
      <c r="Q5314" s="14" t="str">
        <f>VLOOKUP($F5314,类型描述及偏移量!$C:$H,6,FALSE)</f>
        <v>左跑偏检测时间</v>
      </c>
    </row>
    <row r="5315" hidden="1" spans="1:17">
      <c r="A5315" s="12" t="s">
        <v>128</v>
      </c>
      <c r="B5315" s="12" t="str">
        <f t="shared" si="837"/>
        <v>M10_M</v>
      </c>
      <c r="C5315" s="12" t="str">
        <f t="shared" si="838"/>
        <v>RMD_ALM</v>
      </c>
      <c r="D5315" s="12" t="str">
        <f t="shared" si="839"/>
        <v>BP_Motor_var</v>
      </c>
      <c r="E5315" s="13" t="str">
        <f t="shared" si="840"/>
        <v>CHPF_M10_M_BP_Motor_var</v>
      </c>
      <c r="F5315" s="14" t="str">
        <f t="shared" si="841"/>
        <v>BP_Motor_var_RMD_ALM</v>
      </c>
      <c r="G5315" s="10" t="str">
        <f t="shared" si="842"/>
        <v>CHPF_M10_M_RMD_ALM</v>
      </c>
      <c r="H5315" s="10" t="str">
        <f>VLOOKUP(基本表格!E5315,起始地址定义!A:D,4,FALSE)&amp;" "&amp;Q5315</f>
        <v>2125+P3-M4 5#双螺旋运输机B 电机控制 右 跑偏报警</v>
      </c>
      <c r="I5315" s="10" t="str">
        <f t="shared" si="843"/>
        <v>DB100,X2712.0</v>
      </c>
      <c r="J5315" s="13" t="str">
        <f>VLOOKUP(E5315,起始地址定义!A:D,2,FALSE)</f>
        <v>DB100</v>
      </c>
      <c r="K5315" s="12" t="str">
        <f t="shared" si="844"/>
        <v>X2712.0</v>
      </c>
      <c r="L5315" s="13">
        <f>VLOOKUP(E5315,起始地址定义!A:D,3,FALSE)</f>
        <v>2700</v>
      </c>
      <c r="M5315" s="14">
        <f>VLOOKUP($F5315,类型描述及偏移量!$C:$H,2,FALSE)</f>
        <v>12</v>
      </c>
      <c r="N5315" s="14" t="str">
        <f>VLOOKUP($F5315,类型描述及偏移量!$C:$H,3,FALSE)</f>
        <v>离散</v>
      </c>
      <c r="O5315" s="14" t="str">
        <f>VLOOKUP($F5315,类型描述及偏移量!$C:$H,4,FALSE)</f>
        <v>On</v>
      </c>
      <c r="P5315" s="14" t="str">
        <f>VLOOKUP($F5315,类型描述及偏移量!$C:$H,5,FALSE)</f>
        <v>Yes</v>
      </c>
      <c r="Q5315" s="14" t="str">
        <f>VLOOKUP($F5315,类型描述及偏移量!$C:$H,6,FALSE)</f>
        <v>右 跑偏报警</v>
      </c>
    </row>
    <row r="5316" hidden="1" spans="1:17">
      <c r="A5316" s="12" t="s">
        <v>128</v>
      </c>
      <c r="B5316" s="12" t="str">
        <f t="shared" si="837"/>
        <v>M10_M</v>
      </c>
      <c r="C5316" s="12" t="str">
        <f t="shared" si="838"/>
        <v>RMD_CHK_1</v>
      </c>
      <c r="D5316" s="12" t="str">
        <f t="shared" si="839"/>
        <v>BP_Motor_var</v>
      </c>
      <c r="E5316" s="13" t="str">
        <f t="shared" si="840"/>
        <v>CHPF_M10_M_BP_Motor_var</v>
      </c>
      <c r="F5316" s="14" t="str">
        <f t="shared" si="841"/>
        <v>BP_Motor_var_RMD_CHK_1</v>
      </c>
      <c r="G5316" s="10" t="str">
        <f t="shared" si="842"/>
        <v>CHPF_M10_M_RMD_CHK_1</v>
      </c>
      <c r="H5316" s="10" t="str">
        <f>VLOOKUP(基本表格!E5316,起始地址定义!A:D,4,FALSE)&amp;" "&amp;Q5316</f>
        <v>2125+P3-M4 5#双螺旋运输机B 电机控制 右跑偏1检测</v>
      </c>
      <c r="I5316" s="10" t="str">
        <f t="shared" si="843"/>
        <v>DB100,X2712.1</v>
      </c>
      <c r="J5316" s="13" t="str">
        <f>VLOOKUP(E5316,起始地址定义!A:D,2,FALSE)</f>
        <v>DB100</v>
      </c>
      <c r="K5316" s="12" t="str">
        <f t="shared" si="844"/>
        <v>X2712.1</v>
      </c>
      <c r="L5316" s="13">
        <f>VLOOKUP(E5316,起始地址定义!A:D,3,FALSE)</f>
        <v>2700</v>
      </c>
      <c r="M5316" s="14">
        <f>VLOOKUP($F5316,类型描述及偏移量!$C:$H,2,FALSE)</f>
        <v>12.1</v>
      </c>
      <c r="N5316" s="14" t="str">
        <f>VLOOKUP($F5316,类型描述及偏移量!$C:$H,3,FALSE)</f>
        <v>离散</v>
      </c>
      <c r="O5316" s="14" t="str">
        <f>VLOOKUP($F5316,类型描述及偏移量!$C:$H,4,FALSE)</f>
        <v>None</v>
      </c>
      <c r="P5316" s="14" t="str">
        <f>VLOOKUP($F5316,类型描述及偏移量!$C:$H,5,FALSE)</f>
        <v>Yes</v>
      </c>
      <c r="Q5316" s="14" t="str">
        <f>VLOOKUP($F5316,类型描述及偏移量!$C:$H,6,FALSE)</f>
        <v>右跑偏1检测</v>
      </c>
    </row>
    <row r="5317" hidden="1" spans="1:17">
      <c r="A5317" s="12" t="s">
        <v>128</v>
      </c>
      <c r="B5317" s="12" t="str">
        <f t="shared" si="837"/>
        <v>M10_M</v>
      </c>
      <c r="C5317" s="12" t="str">
        <f t="shared" si="838"/>
        <v>RMD_EN</v>
      </c>
      <c r="D5317" s="12" t="str">
        <f t="shared" si="839"/>
        <v>BP_Motor_var</v>
      </c>
      <c r="E5317" s="13" t="str">
        <f t="shared" si="840"/>
        <v>CHPF_M10_M_BP_Motor_var</v>
      </c>
      <c r="F5317" s="14" t="str">
        <f t="shared" si="841"/>
        <v>BP_Motor_var_RMD_EN</v>
      </c>
      <c r="G5317" s="10" t="str">
        <f t="shared" si="842"/>
        <v>CHPF_M10_M_RMD_EN</v>
      </c>
      <c r="H5317" s="10" t="str">
        <f>VLOOKUP(基本表格!E5317,起始地址定义!A:D,4,FALSE)&amp;" "&amp;Q5317</f>
        <v>2125+P3-M4 5#双螺旋运输机B 电机控制 右跑偏保护使能</v>
      </c>
      <c r="I5317" s="10" t="str">
        <f t="shared" si="843"/>
        <v>DB100,X2712.2</v>
      </c>
      <c r="J5317" s="13" t="str">
        <f>VLOOKUP(E5317,起始地址定义!A:D,2,FALSE)</f>
        <v>DB100</v>
      </c>
      <c r="K5317" s="12" t="str">
        <f t="shared" si="844"/>
        <v>X2712.2</v>
      </c>
      <c r="L5317" s="13">
        <f>VLOOKUP(E5317,起始地址定义!A:D,3,FALSE)</f>
        <v>2700</v>
      </c>
      <c r="M5317" s="14">
        <f>VLOOKUP($F5317,类型描述及偏移量!$C:$H,2,FALSE)</f>
        <v>12.2</v>
      </c>
      <c r="N5317" s="14" t="str">
        <f>VLOOKUP($F5317,类型描述及偏移量!$C:$H,3,FALSE)</f>
        <v>离散</v>
      </c>
      <c r="O5317" s="14" t="str">
        <f>VLOOKUP($F5317,类型描述及偏移量!$C:$H,4,FALSE)</f>
        <v>None</v>
      </c>
      <c r="P5317" s="14" t="str">
        <f>VLOOKUP($F5317,类型描述及偏移量!$C:$H,5,FALSE)</f>
        <v>No</v>
      </c>
      <c r="Q5317" s="14" t="str">
        <f>VLOOKUP($F5317,类型描述及偏移量!$C:$H,6,FALSE)</f>
        <v>右跑偏保护使能</v>
      </c>
    </row>
    <row r="5318" hidden="1" spans="1:17">
      <c r="A5318" s="12" t="s">
        <v>128</v>
      </c>
      <c r="B5318" s="12" t="str">
        <f t="shared" si="837"/>
        <v>M10_M</v>
      </c>
      <c r="C5318" s="12" t="str">
        <f t="shared" si="838"/>
        <v>RMD_Stop</v>
      </c>
      <c r="D5318" s="12" t="str">
        <f t="shared" si="839"/>
        <v>BP_Motor_var</v>
      </c>
      <c r="E5318" s="13" t="str">
        <f t="shared" si="840"/>
        <v>CHPF_M10_M_BP_Motor_var</v>
      </c>
      <c r="F5318" s="14" t="str">
        <f t="shared" si="841"/>
        <v>BP_Motor_var_RMD_Stop</v>
      </c>
      <c r="G5318" s="10" t="str">
        <f t="shared" si="842"/>
        <v>CHPF_M10_M_RMD_Stop</v>
      </c>
      <c r="H5318" s="10" t="str">
        <f>VLOOKUP(基本表格!E5318,起始地址定义!A:D,4,FALSE)&amp;" "&amp;Q5318</f>
        <v>2125+P3-M4 5#双螺旋运输机B 电机控制 右跑偏导致停机</v>
      </c>
      <c r="I5318" s="10" t="str">
        <f t="shared" si="843"/>
        <v>DB100,X2712.3</v>
      </c>
      <c r="J5318" s="13" t="str">
        <f>VLOOKUP(E5318,起始地址定义!A:D,2,FALSE)</f>
        <v>DB100</v>
      </c>
      <c r="K5318" s="12" t="str">
        <f t="shared" si="844"/>
        <v>X2712.3</v>
      </c>
      <c r="L5318" s="13">
        <f>VLOOKUP(E5318,起始地址定义!A:D,3,FALSE)</f>
        <v>2700</v>
      </c>
      <c r="M5318" s="14">
        <f>VLOOKUP($F5318,类型描述及偏移量!$C:$H,2,FALSE)</f>
        <v>12.3</v>
      </c>
      <c r="N5318" s="14" t="str">
        <f>VLOOKUP($F5318,类型描述及偏移量!$C:$H,3,FALSE)</f>
        <v>离散</v>
      </c>
      <c r="O5318" s="14" t="str">
        <f>VLOOKUP($F5318,类型描述及偏移量!$C:$H,4,FALSE)</f>
        <v>On</v>
      </c>
      <c r="P5318" s="14" t="str">
        <f>VLOOKUP($F5318,类型描述及偏移量!$C:$H,5,FALSE)</f>
        <v>Yes</v>
      </c>
      <c r="Q5318" s="14" t="str">
        <f>VLOOKUP($F5318,类型描述及偏移量!$C:$H,6,FALSE)</f>
        <v>右跑偏导致停机</v>
      </c>
    </row>
    <row r="5319" hidden="1" spans="1:17">
      <c r="A5319" s="12" t="s">
        <v>128</v>
      </c>
      <c r="B5319" s="12" t="str">
        <f t="shared" si="837"/>
        <v>M10_M</v>
      </c>
      <c r="C5319" s="12" t="str">
        <f t="shared" si="838"/>
        <v>RMD_Time</v>
      </c>
      <c r="D5319" s="12" t="str">
        <f t="shared" si="839"/>
        <v>BP_Motor_var</v>
      </c>
      <c r="E5319" s="13" t="str">
        <f t="shared" si="840"/>
        <v>CHPF_M10_M_BP_Motor_var</v>
      </c>
      <c r="F5319" s="14" t="str">
        <f t="shared" si="841"/>
        <v>BP_Motor_var_RMD_Time</v>
      </c>
      <c r="G5319" s="10" t="str">
        <f t="shared" si="842"/>
        <v>CHPF_M10_M_RMD_Time</v>
      </c>
      <c r="H5319" s="10" t="str">
        <f>VLOOKUP(基本表格!E5319,起始地址定义!A:D,4,FALSE)&amp;" "&amp;Q5319</f>
        <v>2125+P3-M4 5#双螺旋运输机B 电机控制 右跑偏检测时间</v>
      </c>
      <c r="I5319" s="10" t="str">
        <f t="shared" si="843"/>
        <v>DB100,INT2714</v>
      </c>
      <c r="J5319" s="13" t="str">
        <f>VLOOKUP(E5319,起始地址定义!A:D,2,FALSE)</f>
        <v>DB100</v>
      </c>
      <c r="K5319" s="12" t="str">
        <f t="shared" si="844"/>
        <v>INT2714</v>
      </c>
      <c r="L5319" s="13">
        <f>VLOOKUP(E5319,起始地址定义!A:D,3,FALSE)</f>
        <v>2700</v>
      </c>
      <c r="M5319" s="14">
        <f>VLOOKUP($F5319,类型描述及偏移量!$C:$H,2,FALSE)</f>
        <v>14</v>
      </c>
      <c r="N5319" s="14" t="str">
        <f>VLOOKUP($F5319,类型描述及偏移量!$C:$H,3,FALSE)</f>
        <v>整型</v>
      </c>
      <c r="O5319" s="14" t="str">
        <f>VLOOKUP($F5319,类型描述及偏移量!$C:$H,4,FALSE)</f>
        <v>None</v>
      </c>
      <c r="P5319" s="14" t="str">
        <f>VLOOKUP($F5319,类型描述及偏移量!$C:$H,5,FALSE)</f>
        <v>No</v>
      </c>
      <c r="Q5319" s="14" t="str">
        <f>VLOOKUP($F5319,类型描述及偏移量!$C:$H,6,FALSE)</f>
        <v>右跑偏检测时间</v>
      </c>
    </row>
    <row r="5320" hidden="1" spans="1:17">
      <c r="A5320" s="12" t="s">
        <v>128</v>
      </c>
      <c r="B5320" s="12" t="str">
        <f t="shared" si="837"/>
        <v>M10_M</v>
      </c>
      <c r="C5320" s="12" t="str">
        <f t="shared" si="838"/>
        <v>Motor_Delta</v>
      </c>
      <c r="D5320" s="12" t="str">
        <f t="shared" si="839"/>
        <v>BP_Motor_var</v>
      </c>
      <c r="E5320" s="13" t="str">
        <f t="shared" si="840"/>
        <v>CHPF_M10_M_BP_Motor_var</v>
      </c>
      <c r="F5320" s="14" t="str">
        <f t="shared" si="841"/>
        <v>BP_Motor_var_Motor_Delta</v>
      </c>
      <c r="G5320" s="10" t="str">
        <f t="shared" si="842"/>
        <v>CHPF_M10_M_Motor_Delta</v>
      </c>
      <c r="H5320" s="10" t="str">
        <f>VLOOKUP(基本表格!E5320,起始地址定义!A:D,4,FALSE)&amp;" "&amp;Q5320</f>
        <v>2125+P3-M4 5#双螺旋运输机B 电机控制 三角型</v>
      </c>
      <c r="I5320" s="10" t="str">
        <f t="shared" si="843"/>
        <v>DB100,X2716.0</v>
      </c>
      <c r="J5320" s="13" t="str">
        <f>VLOOKUP(E5320,起始地址定义!A:D,2,FALSE)</f>
        <v>DB100</v>
      </c>
      <c r="K5320" s="12" t="str">
        <f t="shared" si="844"/>
        <v>X2716.0</v>
      </c>
      <c r="L5320" s="13">
        <f>VLOOKUP(E5320,起始地址定义!A:D,3,FALSE)</f>
        <v>2700</v>
      </c>
      <c r="M5320" s="14">
        <f>VLOOKUP($F5320,类型描述及偏移量!$C:$H,2,FALSE)</f>
        <v>16</v>
      </c>
      <c r="N5320" s="14" t="str">
        <f>VLOOKUP($F5320,类型描述及偏移量!$C:$H,3,FALSE)</f>
        <v>离散</v>
      </c>
      <c r="O5320" s="14" t="str">
        <f>VLOOKUP($F5320,类型描述及偏移量!$C:$H,4,FALSE)</f>
        <v>None</v>
      </c>
      <c r="P5320" s="14" t="str">
        <f>VLOOKUP($F5320,类型描述及偏移量!$C:$H,5,FALSE)</f>
        <v>Yes</v>
      </c>
      <c r="Q5320" s="14" t="str">
        <f>VLOOKUP($F5320,类型描述及偏移量!$C:$H,6,FALSE)</f>
        <v>三角型</v>
      </c>
    </row>
    <row r="5321" hidden="1" spans="1:17">
      <c r="A5321" s="12" t="s">
        <v>128</v>
      </c>
      <c r="B5321" s="12" t="str">
        <f t="shared" si="837"/>
        <v>M10_M</v>
      </c>
      <c r="C5321" s="12" t="str">
        <f t="shared" si="838"/>
        <v>Motor_Wye</v>
      </c>
      <c r="D5321" s="12" t="str">
        <f t="shared" si="839"/>
        <v>BP_Motor_var</v>
      </c>
      <c r="E5321" s="13" t="str">
        <f t="shared" si="840"/>
        <v>CHPF_M10_M_BP_Motor_var</v>
      </c>
      <c r="F5321" s="14" t="str">
        <f t="shared" si="841"/>
        <v>BP_Motor_var_Motor_Wye</v>
      </c>
      <c r="G5321" s="10" t="str">
        <f t="shared" si="842"/>
        <v>CHPF_M10_M_Motor_Wye</v>
      </c>
      <c r="H5321" s="10" t="str">
        <f>VLOOKUP(基本表格!E5321,起始地址定义!A:D,4,FALSE)&amp;" "&amp;Q5321</f>
        <v>2125+P3-M4 5#双螺旋运输机B 电机控制 星型</v>
      </c>
      <c r="I5321" s="10" t="str">
        <f t="shared" si="843"/>
        <v>DB100,X2716.1</v>
      </c>
      <c r="J5321" s="13" t="str">
        <f>VLOOKUP(E5321,起始地址定义!A:D,2,FALSE)</f>
        <v>DB100</v>
      </c>
      <c r="K5321" s="12" t="str">
        <f t="shared" si="844"/>
        <v>X2716.1</v>
      </c>
      <c r="L5321" s="13">
        <f>VLOOKUP(E5321,起始地址定义!A:D,3,FALSE)</f>
        <v>2700</v>
      </c>
      <c r="M5321" s="14">
        <f>VLOOKUP($F5321,类型描述及偏移量!$C:$H,2,FALSE)</f>
        <v>16.1</v>
      </c>
      <c r="N5321" s="14" t="str">
        <f>VLOOKUP($F5321,类型描述及偏移量!$C:$H,3,FALSE)</f>
        <v>离散</v>
      </c>
      <c r="O5321" s="14" t="str">
        <f>VLOOKUP($F5321,类型描述及偏移量!$C:$H,4,FALSE)</f>
        <v>None</v>
      </c>
      <c r="P5321" s="14" t="str">
        <f>VLOOKUP($F5321,类型描述及偏移量!$C:$H,5,FALSE)</f>
        <v>Yes</v>
      </c>
      <c r="Q5321" s="14" t="str">
        <f>VLOOKUP($F5321,类型描述及偏移量!$C:$H,6,FALSE)</f>
        <v>星型</v>
      </c>
    </row>
    <row r="5322" hidden="1" spans="1:17">
      <c r="A5322" s="12" t="s">
        <v>128</v>
      </c>
      <c r="B5322" s="12" t="str">
        <f t="shared" si="837"/>
        <v>M10_M</v>
      </c>
      <c r="C5322" s="12" t="str">
        <f t="shared" si="838"/>
        <v>MSD</v>
      </c>
      <c r="D5322" s="12" t="str">
        <f t="shared" si="839"/>
        <v>BP_Motor_var</v>
      </c>
      <c r="E5322" s="13" t="str">
        <f t="shared" si="840"/>
        <v>CHPF_M10_M_BP_Motor_var</v>
      </c>
      <c r="F5322" s="14" t="str">
        <f t="shared" si="841"/>
        <v>BP_Motor_var_MSD</v>
      </c>
      <c r="G5322" s="10" t="str">
        <f t="shared" si="842"/>
        <v>CHPF_M10_M_MSD</v>
      </c>
      <c r="H5322" s="10" t="str">
        <f>VLOOKUP(基本表格!E5322,起始地址定义!A:D,4,FALSE)&amp;" "&amp;Q5322</f>
        <v>2125+P3-M4 5#双螺旋运输机B 电机控制 维修开关</v>
      </c>
      <c r="I5322" s="10" t="str">
        <f t="shared" si="843"/>
        <v>DB100,X2716.2</v>
      </c>
      <c r="J5322" s="13" t="str">
        <f>VLOOKUP(E5322,起始地址定义!A:D,2,FALSE)</f>
        <v>DB100</v>
      </c>
      <c r="K5322" s="12" t="str">
        <f t="shared" si="844"/>
        <v>X2716.2</v>
      </c>
      <c r="L5322" s="13">
        <f>VLOOKUP(E5322,起始地址定义!A:D,3,FALSE)</f>
        <v>2700</v>
      </c>
      <c r="M5322" s="14">
        <f>VLOOKUP($F5322,类型描述及偏移量!$C:$H,2,FALSE)</f>
        <v>16.2</v>
      </c>
      <c r="N5322" s="14" t="str">
        <f>VLOOKUP($F5322,类型描述及偏移量!$C:$H,3,FALSE)</f>
        <v>离散</v>
      </c>
      <c r="O5322" s="14" t="str">
        <f>VLOOKUP($F5322,类型描述及偏移量!$C:$H,4,FALSE)</f>
        <v>On</v>
      </c>
      <c r="P5322" s="14" t="str">
        <f>VLOOKUP($F5322,类型描述及偏移量!$C:$H,5,FALSE)</f>
        <v>Yes</v>
      </c>
      <c r="Q5322" s="14" t="str">
        <f>VLOOKUP($F5322,类型描述及偏移量!$C:$H,6,FALSE)</f>
        <v>维修开关</v>
      </c>
    </row>
    <row r="5323" hidden="1" spans="1:17">
      <c r="A5323" s="12" t="s">
        <v>128</v>
      </c>
      <c r="B5323" s="12" t="str">
        <f t="shared" si="837"/>
        <v>M10_M</v>
      </c>
      <c r="C5323" s="12" t="str">
        <f t="shared" si="838"/>
        <v>LMD_CHK_2</v>
      </c>
      <c r="D5323" s="12" t="str">
        <f t="shared" si="839"/>
        <v>BP_Motor_var</v>
      </c>
      <c r="E5323" s="13" t="str">
        <f t="shared" si="840"/>
        <v>CHPF_M10_M_BP_Motor_var</v>
      </c>
      <c r="F5323" s="14" t="str">
        <f t="shared" si="841"/>
        <v>BP_Motor_var_LMD_CHK_2</v>
      </c>
      <c r="G5323" s="10" t="str">
        <f t="shared" si="842"/>
        <v>CHPF_M10_M_LMD_CHK_2</v>
      </c>
      <c r="H5323" s="10" t="str">
        <f>VLOOKUP(基本表格!E5323,起始地址定义!A:D,4,FALSE)&amp;" "&amp;Q5323</f>
        <v>2125+P3-M4 5#双螺旋运输机B 电机控制 左跑偏2检测</v>
      </c>
      <c r="I5323" s="10" t="str">
        <f t="shared" si="843"/>
        <v>DB100,X2716.3</v>
      </c>
      <c r="J5323" s="13" t="str">
        <f>VLOOKUP(E5323,起始地址定义!A:D,2,FALSE)</f>
        <v>DB100</v>
      </c>
      <c r="K5323" s="12" t="str">
        <f t="shared" si="844"/>
        <v>X2716.3</v>
      </c>
      <c r="L5323" s="13">
        <f>VLOOKUP(E5323,起始地址定义!A:D,3,FALSE)</f>
        <v>2700</v>
      </c>
      <c r="M5323" s="14">
        <f>VLOOKUP($F5323,类型描述及偏移量!$C:$H,2,FALSE)</f>
        <v>16.3</v>
      </c>
      <c r="N5323" s="14" t="str">
        <f>VLOOKUP($F5323,类型描述及偏移量!$C:$H,3,FALSE)</f>
        <v>离散</v>
      </c>
      <c r="O5323" s="14" t="str">
        <f>VLOOKUP($F5323,类型描述及偏移量!$C:$H,4,FALSE)</f>
        <v>None</v>
      </c>
      <c r="P5323" s="14" t="str">
        <f>VLOOKUP($F5323,类型描述及偏移量!$C:$H,5,FALSE)</f>
        <v>Yes</v>
      </c>
      <c r="Q5323" s="14" t="str">
        <f>VLOOKUP($F5323,类型描述及偏移量!$C:$H,6,FALSE)</f>
        <v>左跑偏2检测</v>
      </c>
    </row>
    <row r="5324" hidden="1" spans="1:17">
      <c r="A5324" s="12" t="s">
        <v>128</v>
      </c>
      <c r="B5324" s="12" t="str">
        <f t="shared" si="837"/>
        <v>M10_M</v>
      </c>
      <c r="C5324" s="12" t="str">
        <f t="shared" si="838"/>
        <v>RMD_CHK_2</v>
      </c>
      <c r="D5324" s="12" t="str">
        <f t="shared" si="839"/>
        <v>BP_Motor_var</v>
      </c>
      <c r="E5324" s="13" t="str">
        <f t="shared" si="840"/>
        <v>CHPF_M10_M_BP_Motor_var</v>
      </c>
      <c r="F5324" s="14" t="str">
        <f t="shared" si="841"/>
        <v>BP_Motor_var_RMD_CHK_2</v>
      </c>
      <c r="G5324" s="10" t="str">
        <f t="shared" si="842"/>
        <v>CHPF_M10_M_RMD_CHK_2</v>
      </c>
      <c r="H5324" s="10" t="str">
        <f>VLOOKUP(基本表格!E5324,起始地址定义!A:D,4,FALSE)&amp;" "&amp;Q5324</f>
        <v>2125+P3-M4 5#双螺旋运输机B 电机控制 右跑偏2检测</v>
      </c>
      <c r="I5324" s="10" t="str">
        <f t="shared" si="843"/>
        <v>DB100,X2716.4</v>
      </c>
      <c r="J5324" s="13" t="str">
        <f>VLOOKUP(E5324,起始地址定义!A:D,2,FALSE)</f>
        <v>DB100</v>
      </c>
      <c r="K5324" s="12" t="str">
        <f t="shared" si="844"/>
        <v>X2716.4</v>
      </c>
      <c r="L5324" s="13">
        <f>VLOOKUP(E5324,起始地址定义!A:D,3,FALSE)</f>
        <v>2700</v>
      </c>
      <c r="M5324" s="14">
        <f>VLOOKUP($F5324,类型描述及偏移量!$C:$H,2,FALSE)</f>
        <v>16.4</v>
      </c>
      <c r="N5324" s="14" t="str">
        <f>VLOOKUP($F5324,类型描述及偏移量!$C:$H,3,FALSE)</f>
        <v>离散</v>
      </c>
      <c r="O5324" s="14" t="str">
        <f>VLOOKUP($F5324,类型描述及偏移量!$C:$H,4,FALSE)</f>
        <v>None</v>
      </c>
      <c r="P5324" s="14" t="str">
        <f>VLOOKUP($F5324,类型描述及偏移量!$C:$H,5,FALSE)</f>
        <v>Yes</v>
      </c>
      <c r="Q5324" s="14" t="str">
        <f>VLOOKUP($F5324,类型描述及偏移量!$C:$H,6,FALSE)</f>
        <v>右跑偏2检测</v>
      </c>
    </row>
    <row r="5325" hidden="1" spans="1:17">
      <c r="A5325" s="12" t="s">
        <v>128</v>
      </c>
      <c r="B5325" s="12" t="str">
        <f t="shared" si="837"/>
        <v>M10_M</v>
      </c>
      <c r="C5325" s="12" t="str">
        <f t="shared" si="838"/>
        <v>InterStarTime</v>
      </c>
      <c r="D5325" s="12" t="str">
        <f t="shared" si="839"/>
        <v>BP_Motor_var</v>
      </c>
      <c r="E5325" s="13" t="str">
        <f t="shared" si="840"/>
        <v>CHPF_M10_M_BP_Motor_var</v>
      </c>
      <c r="F5325" s="14" t="str">
        <f t="shared" si="841"/>
        <v>BP_Motor_var_InterStarTime</v>
      </c>
      <c r="G5325" s="10" t="str">
        <f t="shared" si="842"/>
        <v>CHPF_M10_M_InterStarTime</v>
      </c>
      <c r="H5325" s="10" t="str">
        <f>VLOOKUP(基本表格!E5325,起始地址定义!A:D,4,FALSE)&amp;" "&amp;Q5325</f>
        <v>2125+P3-M4 5#双螺旋运输机B 电机控制 联动启动延时</v>
      </c>
      <c r="I5325" s="10" t="str">
        <f t="shared" si="843"/>
        <v>DB100,INT2718</v>
      </c>
      <c r="J5325" s="13" t="str">
        <f>VLOOKUP(E5325,起始地址定义!A:D,2,FALSE)</f>
        <v>DB100</v>
      </c>
      <c r="K5325" s="12" t="str">
        <f t="shared" si="844"/>
        <v>INT2718</v>
      </c>
      <c r="L5325" s="13">
        <f>VLOOKUP(E5325,起始地址定义!A:D,3,FALSE)</f>
        <v>2700</v>
      </c>
      <c r="M5325" s="14">
        <f>VLOOKUP($F5325,类型描述及偏移量!$C:$H,2,FALSE)</f>
        <v>18</v>
      </c>
      <c r="N5325" s="14" t="str">
        <f>VLOOKUP($F5325,类型描述及偏移量!$C:$H,3,FALSE)</f>
        <v>整型</v>
      </c>
      <c r="O5325" s="14" t="str">
        <f>VLOOKUP($F5325,类型描述及偏移量!$C:$H,4,FALSE)</f>
        <v>None</v>
      </c>
      <c r="P5325" s="14" t="str">
        <f>VLOOKUP($F5325,类型描述及偏移量!$C:$H,5,FALSE)</f>
        <v>No</v>
      </c>
      <c r="Q5325" s="14" t="str">
        <f>VLOOKUP($F5325,类型描述及偏移量!$C:$H,6,FALSE)</f>
        <v>联动启动延时</v>
      </c>
    </row>
    <row r="5326" hidden="1" spans="1:17">
      <c r="A5326" s="12" t="s">
        <v>128</v>
      </c>
      <c r="B5326" s="12" t="str">
        <f t="shared" si="837"/>
        <v>M10_M</v>
      </c>
      <c r="C5326" s="12" t="str">
        <f t="shared" si="838"/>
        <v>Alt_TMR</v>
      </c>
      <c r="D5326" s="12" t="str">
        <f t="shared" si="839"/>
        <v>BP_Motor_var</v>
      </c>
      <c r="E5326" s="13" t="str">
        <f t="shared" si="840"/>
        <v>CHPF_M10_M_BP_Motor_var</v>
      </c>
      <c r="F5326" s="14" t="str">
        <f t="shared" si="841"/>
        <v>BP_Motor_var_Alt_TMR</v>
      </c>
      <c r="G5326" s="10" t="str">
        <f t="shared" si="842"/>
        <v>CHPF_M10_M_Alt_TMR</v>
      </c>
      <c r="H5326" s="10" t="str">
        <f>VLOOKUP(基本表格!E5326,起始地址定义!A:D,4,FALSE)&amp;" "&amp;Q5326</f>
        <v>2125+P3-M4 5#双螺旋运输机B 电机控制 起动转换时间 秒</v>
      </c>
      <c r="I5326" s="10" t="str">
        <f t="shared" si="843"/>
        <v>DB100,INT2720</v>
      </c>
      <c r="J5326" s="13" t="str">
        <f>VLOOKUP(E5326,起始地址定义!A:D,2,FALSE)</f>
        <v>DB100</v>
      </c>
      <c r="K5326" s="12" t="str">
        <f t="shared" si="844"/>
        <v>INT2720</v>
      </c>
      <c r="L5326" s="13">
        <f>VLOOKUP(E5326,起始地址定义!A:D,3,FALSE)</f>
        <v>2700</v>
      </c>
      <c r="M5326" s="14">
        <f>VLOOKUP($F5326,类型描述及偏移量!$C:$H,2,FALSE)</f>
        <v>20</v>
      </c>
      <c r="N5326" s="14" t="str">
        <f>VLOOKUP($F5326,类型描述及偏移量!$C:$H,3,FALSE)</f>
        <v>整型</v>
      </c>
      <c r="O5326" s="14" t="str">
        <f>VLOOKUP($F5326,类型描述及偏移量!$C:$H,4,FALSE)</f>
        <v>None</v>
      </c>
      <c r="P5326" s="14" t="str">
        <f>VLOOKUP($F5326,类型描述及偏移量!$C:$H,5,FALSE)</f>
        <v>No</v>
      </c>
      <c r="Q5326" s="14" t="str">
        <f>VLOOKUP($F5326,类型描述及偏移量!$C:$H,6,FALSE)</f>
        <v>起动转换时间 秒</v>
      </c>
    </row>
    <row r="5327" hidden="1" spans="1:17">
      <c r="A5327" s="12" t="s">
        <v>128</v>
      </c>
      <c r="B5327" s="12" t="str">
        <f t="shared" si="837"/>
        <v>M10_SetFRQ</v>
      </c>
      <c r="C5327" s="12" t="str">
        <f t="shared" si="838"/>
        <v>HiProEN</v>
      </c>
      <c r="D5327" s="12" t="str">
        <f t="shared" si="839"/>
        <v>BP_Value_var</v>
      </c>
      <c r="E5327" s="13" t="str">
        <f t="shared" si="840"/>
        <v>CHPF_M10_SetFRQ_BP_Value_var</v>
      </c>
      <c r="F5327" s="14" t="str">
        <f t="shared" si="841"/>
        <v>BP_Value_var_HiProEN</v>
      </c>
      <c r="G5327" s="10" t="str">
        <f t="shared" si="842"/>
        <v>CHPF_M10_SetFRQ_HiProEN</v>
      </c>
      <c r="H5327" s="10" t="str">
        <f>VLOOKUP(基本表格!E5327,起始地址定义!A:D,4,FALSE)&amp;" "&amp;Q5327</f>
        <v>2125+P3-M4 5#双螺旋运输机B 给定频率 上限保护使能</v>
      </c>
      <c r="I5327" s="10" t="str">
        <f t="shared" si="843"/>
        <v>DB100,X2750.3</v>
      </c>
      <c r="J5327" s="13" t="str">
        <f>VLOOKUP(E5327,起始地址定义!A:D,2,FALSE)</f>
        <v>DB100</v>
      </c>
      <c r="K5327" s="12" t="str">
        <f t="shared" si="844"/>
        <v>X2750.3</v>
      </c>
      <c r="L5327" s="13">
        <f>VLOOKUP(E5327,起始地址定义!A:D,3,FALSE)</f>
        <v>2750</v>
      </c>
      <c r="M5327" s="14">
        <f>VLOOKUP($F5327,类型描述及偏移量!$C:$H,2,FALSE)</f>
        <v>0.299999999999997</v>
      </c>
      <c r="N5327" s="14" t="str">
        <f>VLOOKUP($F5327,类型描述及偏移量!$C:$H,3,FALSE)</f>
        <v>离散</v>
      </c>
      <c r="O5327" s="14" t="str">
        <f>VLOOKUP($F5327,类型描述及偏移量!$C:$H,4,FALSE)</f>
        <v>None</v>
      </c>
      <c r="P5327" s="14" t="str">
        <f>VLOOKUP($F5327,类型描述及偏移量!$C:$H,5,FALSE)</f>
        <v>No</v>
      </c>
      <c r="Q5327" s="14" t="str">
        <f>VLOOKUP($F5327,类型描述及偏移量!$C:$H,6,FALSE)</f>
        <v>上限保护使能</v>
      </c>
    </row>
    <row r="5328" hidden="1" spans="1:17">
      <c r="A5328" s="12" t="s">
        <v>128</v>
      </c>
      <c r="B5328" s="12" t="str">
        <f t="shared" si="837"/>
        <v>M10_SetFRQ</v>
      </c>
      <c r="C5328" s="12" t="str">
        <f t="shared" si="838"/>
        <v>LoProEN</v>
      </c>
      <c r="D5328" s="12" t="str">
        <f t="shared" si="839"/>
        <v>BP_Value_var</v>
      </c>
      <c r="E5328" s="13" t="str">
        <f t="shared" si="840"/>
        <v>CHPF_M10_SetFRQ_BP_Value_var</v>
      </c>
      <c r="F5328" s="14" t="str">
        <f t="shared" si="841"/>
        <v>BP_Value_var_LoProEN</v>
      </c>
      <c r="G5328" s="10" t="str">
        <f t="shared" si="842"/>
        <v>CHPF_M10_SetFRQ_LoProEN</v>
      </c>
      <c r="H5328" s="10" t="str">
        <f>VLOOKUP(基本表格!E5328,起始地址定义!A:D,4,FALSE)&amp;" "&amp;Q5328</f>
        <v>2125+P3-M4 5#双螺旋运输机B 给定频率 下限保护使能</v>
      </c>
      <c r="I5328" s="10" t="str">
        <f t="shared" si="843"/>
        <v>DB100,X2750.4</v>
      </c>
      <c r="J5328" s="13" t="str">
        <f>VLOOKUP(E5328,起始地址定义!A:D,2,FALSE)</f>
        <v>DB100</v>
      </c>
      <c r="K5328" s="12" t="str">
        <f t="shared" si="844"/>
        <v>X2750.4</v>
      </c>
      <c r="L5328" s="13">
        <f>VLOOKUP(E5328,起始地址定义!A:D,3,FALSE)</f>
        <v>2750</v>
      </c>
      <c r="M5328" s="14">
        <f>VLOOKUP($F5328,类型描述及偏移量!$C:$H,2,FALSE)</f>
        <v>0.399999999999999</v>
      </c>
      <c r="N5328" s="14" t="str">
        <f>VLOOKUP($F5328,类型描述及偏移量!$C:$H,3,FALSE)</f>
        <v>离散</v>
      </c>
      <c r="O5328" s="14" t="str">
        <f>VLOOKUP($F5328,类型描述及偏移量!$C:$H,4,FALSE)</f>
        <v>None</v>
      </c>
      <c r="P5328" s="14" t="str">
        <f>VLOOKUP($F5328,类型描述及偏移量!$C:$H,5,FALSE)</f>
        <v>No</v>
      </c>
      <c r="Q5328" s="14" t="str">
        <f>VLOOKUP($F5328,类型描述及偏移量!$C:$H,6,FALSE)</f>
        <v>下限保护使能</v>
      </c>
    </row>
    <row r="5329" hidden="1" spans="1:17">
      <c r="A5329" s="12" t="s">
        <v>128</v>
      </c>
      <c r="B5329" s="12" t="str">
        <f t="shared" si="837"/>
        <v>M10_SetFRQ</v>
      </c>
      <c r="C5329" s="12" t="str">
        <f t="shared" si="838"/>
        <v>HiALM</v>
      </c>
      <c r="D5329" s="12" t="str">
        <f t="shared" si="839"/>
        <v>BP_Value_var</v>
      </c>
      <c r="E5329" s="13" t="str">
        <f t="shared" si="840"/>
        <v>CHPF_M10_SetFRQ_BP_Value_var</v>
      </c>
      <c r="F5329" s="14" t="str">
        <f t="shared" si="841"/>
        <v>BP_Value_var_HiALM</v>
      </c>
      <c r="G5329" s="10" t="str">
        <f t="shared" si="842"/>
        <v>CHPF_M10_SetFRQ_HiALM</v>
      </c>
      <c r="H5329" s="10" t="str">
        <f>VLOOKUP(基本表格!E5329,起始地址定义!A:D,4,FALSE)&amp;" "&amp;Q5329</f>
        <v>2125+P3-M4 5#双螺旋运输机B 给定频率 上限报警</v>
      </c>
      <c r="I5329" s="10" t="str">
        <f t="shared" si="843"/>
        <v>DB100,X2750.5</v>
      </c>
      <c r="J5329" s="13" t="str">
        <f>VLOOKUP(E5329,起始地址定义!A:D,2,FALSE)</f>
        <v>DB100</v>
      </c>
      <c r="K5329" s="12" t="str">
        <f t="shared" si="844"/>
        <v>X2750.5</v>
      </c>
      <c r="L5329" s="13">
        <f>VLOOKUP(E5329,起始地址定义!A:D,3,FALSE)</f>
        <v>2750</v>
      </c>
      <c r="M5329" s="14">
        <f>VLOOKUP($F5329,类型描述及偏移量!$C:$H,2,FALSE)</f>
        <v>0.5</v>
      </c>
      <c r="N5329" s="14" t="str">
        <f>VLOOKUP($F5329,类型描述及偏移量!$C:$H,3,FALSE)</f>
        <v>离散</v>
      </c>
      <c r="O5329" s="14" t="str">
        <f>VLOOKUP($F5329,类型描述及偏移量!$C:$H,4,FALSE)</f>
        <v>None</v>
      </c>
      <c r="P5329" s="14" t="str">
        <f>VLOOKUP($F5329,类型描述及偏移量!$C:$H,5,FALSE)</f>
        <v>Yes</v>
      </c>
      <c r="Q5329" s="14" t="str">
        <f>VLOOKUP($F5329,类型描述及偏移量!$C:$H,6,FALSE)</f>
        <v>上限报警</v>
      </c>
    </row>
    <row r="5330" hidden="1" spans="1:17">
      <c r="A5330" s="12" t="s">
        <v>128</v>
      </c>
      <c r="B5330" s="12" t="str">
        <f t="shared" si="837"/>
        <v>M10_SetFRQ</v>
      </c>
      <c r="C5330" s="12" t="str">
        <f t="shared" si="838"/>
        <v>LoALM</v>
      </c>
      <c r="D5330" s="12" t="str">
        <f t="shared" si="839"/>
        <v>BP_Value_var</v>
      </c>
      <c r="E5330" s="13" t="str">
        <f t="shared" si="840"/>
        <v>CHPF_M10_SetFRQ_BP_Value_var</v>
      </c>
      <c r="F5330" s="14" t="str">
        <f t="shared" si="841"/>
        <v>BP_Value_var_LoALM</v>
      </c>
      <c r="G5330" s="10" t="str">
        <f t="shared" si="842"/>
        <v>CHPF_M10_SetFRQ_LoALM</v>
      </c>
      <c r="H5330" s="10" t="str">
        <f>VLOOKUP(基本表格!E5330,起始地址定义!A:D,4,FALSE)&amp;" "&amp;Q5330</f>
        <v>2125+P3-M4 5#双螺旋运输机B 给定频率 下限报警</v>
      </c>
      <c r="I5330" s="10" t="str">
        <f t="shared" si="843"/>
        <v>DB100,X2750.6</v>
      </c>
      <c r="J5330" s="13" t="str">
        <f>VLOOKUP(E5330,起始地址定义!A:D,2,FALSE)</f>
        <v>DB100</v>
      </c>
      <c r="K5330" s="12" t="str">
        <f t="shared" si="844"/>
        <v>X2750.6</v>
      </c>
      <c r="L5330" s="13">
        <f>VLOOKUP(E5330,起始地址定义!A:D,3,FALSE)</f>
        <v>2750</v>
      </c>
      <c r="M5330" s="14">
        <f>VLOOKUP($F5330,类型描述及偏移量!$C:$H,2,FALSE)</f>
        <v>0.600000000000001</v>
      </c>
      <c r="N5330" s="14" t="str">
        <f>VLOOKUP($F5330,类型描述及偏移量!$C:$H,3,FALSE)</f>
        <v>离散</v>
      </c>
      <c r="O5330" s="14" t="str">
        <f>VLOOKUP($F5330,类型描述及偏移量!$C:$H,4,FALSE)</f>
        <v>None</v>
      </c>
      <c r="P5330" s="14" t="str">
        <f>VLOOKUP($F5330,类型描述及偏移量!$C:$H,5,FALSE)</f>
        <v>Yes</v>
      </c>
      <c r="Q5330" s="14" t="str">
        <f>VLOOKUP($F5330,类型描述及偏移量!$C:$H,6,FALSE)</f>
        <v>下限报警</v>
      </c>
    </row>
    <row r="5331" hidden="1" spans="1:17">
      <c r="A5331" s="12" t="s">
        <v>128</v>
      </c>
      <c r="B5331" s="12" t="str">
        <f t="shared" si="837"/>
        <v>M10_SetFRQ</v>
      </c>
      <c r="C5331" s="12" t="str">
        <f t="shared" si="838"/>
        <v>HiHiALM</v>
      </c>
      <c r="D5331" s="12" t="str">
        <f t="shared" si="839"/>
        <v>BP_Value_var</v>
      </c>
      <c r="E5331" s="13" t="str">
        <f t="shared" si="840"/>
        <v>CHPF_M10_SetFRQ_BP_Value_var</v>
      </c>
      <c r="F5331" s="14" t="str">
        <f t="shared" si="841"/>
        <v>BP_Value_var_HiHiALM</v>
      </c>
      <c r="G5331" s="10" t="str">
        <f t="shared" si="842"/>
        <v>CHPF_M10_SetFRQ_HiHiALM</v>
      </c>
      <c r="H5331" s="10" t="str">
        <f>VLOOKUP(基本表格!E5331,起始地址定义!A:D,4,FALSE)&amp;" "&amp;Q5331</f>
        <v>2125+P3-M4 5#双螺旋运输机B 给定频率 上上限报警</v>
      </c>
      <c r="I5331" s="10" t="str">
        <f t="shared" si="843"/>
        <v>DB100,X2750.7</v>
      </c>
      <c r="J5331" s="13" t="str">
        <f>VLOOKUP(E5331,起始地址定义!A:D,2,FALSE)</f>
        <v>DB100</v>
      </c>
      <c r="K5331" s="12" t="str">
        <f t="shared" si="844"/>
        <v>X2750.7</v>
      </c>
      <c r="L5331" s="13">
        <f>VLOOKUP(E5331,起始地址定义!A:D,3,FALSE)</f>
        <v>2750</v>
      </c>
      <c r="M5331" s="14">
        <f>VLOOKUP($F5331,类型描述及偏移量!$C:$H,2,FALSE)</f>
        <v>0.700000000000003</v>
      </c>
      <c r="N5331" s="14" t="str">
        <f>VLOOKUP($F5331,类型描述及偏移量!$C:$H,3,FALSE)</f>
        <v>离散</v>
      </c>
      <c r="O5331" s="14" t="str">
        <f>VLOOKUP($F5331,类型描述及偏移量!$C:$H,4,FALSE)</f>
        <v>On</v>
      </c>
      <c r="P5331" s="14" t="str">
        <f>VLOOKUP($F5331,类型描述及偏移量!$C:$H,5,FALSE)</f>
        <v>Yes</v>
      </c>
      <c r="Q5331" s="14" t="str">
        <f>VLOOKUP($F5331,类型描述及偏移量!$C:$H,6,FALSE)</f>
        <v>上上限报警</v>
      </c>
    </row>
    <row r="5332" hidden="1" spans="1:17">
      <c r="A5332" s="12" t="s">
        <v>128</v>
      </c>
      <c r="B5332" s="12" t="str">
        <f t="shared" si="837"/>
        <v>M10_SetFRQ</v>
      </c>
      <c r="C5332" s="12" t="str">
        <f t="shared" si="838"/>
        <v>LoLoALM</v>
      </c>
      <c r="D5332" s="12" t="str">
        <f t="shared" si="839"/>
        <v>BP_Value_var</v>
      </c>
      <c r="E5332" s="13" t="str">
        <f t="shared" si="840"/>
        <v>CHPF_M10_SetFRQ_BP_Value_var</v>
      </c>
      <c r="F5332" s="14" t="str">
        <f t="shared" si="841"/>
        <v>BP_Value_var_LoLoALM</v>
      </c>
      <c r="G5332" s="10" t="str">
        <f t="shared" si="842"/>
        <v>CHPF_M10_SetFRQ_LoLoALM</v>
      </c>
      <c r="H5332" s="10" t="str">
        <f>VLOOKUP(基本表格!E5332,起始地址定义!A:D,4,FALSE)&amp;" "&amp;Q5332</f>
        <v>2125+P3-M4 5#双螺旋运输机B 给定频率 下下限报警</v>
      </c>
      <c r="I5332" s="10" t="str">
        <f t="shared" si="843"/>
        <v>DB100,X2751.0</v>
      </c>
      <c r="J5332" s="13" t="str">
        <f>VLOOKUP(E5332,起始地址定义!A:D,2,FALSE)</f>
        <v>DB100</v>
      </c>
      <c r="K5332" s="12" t="str">
        <f t="shared" si="844"/>
        <v>X2751.0</v>
      </c>
      <c r="L5332" s="13">
        <f>VLOOKUP(E5332,起始地址定义!A:D,3,FALSE)</f>
        <v>2750</v>
      </c>
      <c r="M5332" s="14">
        <f>VLOOKUP($F5332,类型描述及偏移量!$C:$H,2,FALSE)</f>
        <v>1</v>
      </c>
      <c r="N5332" s="14" t="str">
        <f>VLOOKUP($F5332,类型描述及偏移量!$C:$H,3,FALSE)</f>
        <v>离散</v>
      </c>
      <c r="O5332" s="14" t="str">
        <f>VLOOKUP($F5332,类型描述及偏移量!$C:$H,4,FALSE)</f>
        <v>On</v>
      </c>
      <c r="P5332" s="14" t="str">
        <f>VLOOKUP($F5332,类型描述及偏移量!$C:$H,5,FALSE)</f>
        <v>Yes</v>
      </c>
      <c r="Q5332" s="14" t="str">
        <f>VLOOKUP($F5332,类型描述及偏移量!$C:$H,6,FALSE)</f>
        <v>下下限报警</v>
      </c>
    </row>
    <row r="5333" hidden="1" spans="1:17">
      <c r="A5333" s="12" t="s">
        <v>128</v>
      </c>
      <c r="B5333" s="12" t="str">
        <f t="shared" si="837"/>
        <v>M10_SetFRQ</v>
      </c>
      <c r="C5333" s="12" t="str">
        <f t="shared" si="838"/>
        <v>LimALM</v>
      </c>
      <c r="D5333" s="12" t="str">
        <f t="shared" si="839"/>
        <v>BP_Value_var</v>
      </c>
      <c r="E5333" s="13" t="str">
        <f t="shared" si="840"/>
        <v>CHPF_M10_SetFRQ_BP_Value_var</v>
      </c>
      <c r="F5333" s="14" t="str">
        <f t="shared" si="841"/>
        <v>BP_Value_var_LimALM</v>
      </c>
      <c r="G5333" s="10" t="str">
        <f t="shared" si="842"/>
        <v>CHPF_M10_SetFRQ_LimALM</v>
      </c>
      <c r="H5333" s="10" t="str">
        <f>VLOOKUP(基本表格!E5333,起始地址定义!A:D,4,FALSE)&amp;" "&amp;Q5333</f>
        <v>2125+P3-M4 5#双螺旋运输机B 给定频率 极限报警</v>
      </c>
      <c r="I5333" s="10" t="str">
        <f t="shared" si="843"/>
        <v>DB100,X2751.1</v>
      </c>
      <c r="J5333" s="13" t="str">
        <f>VLOOKUP(E5333,起始地址定义!A:D,2,FALSE)</f>
        <v>DB100</v>
      </c>
      <c r="K5333" s="12" t="str">
        <f t="shared" si="844"/>
        <v>X2751.1</v>
      </c>
      <c r="L5333" s="13">
        <f>VLOOKUP(E5333,起始地址定义!A:D,3,FALSE)</f>
        <v>2750</v>
      </c>
      <c r="M5333" s="14">
        <f>VLOOKUP($F5333,类型描述及偏移量!$C:$H,2,FALSE)</f>
        <v>1.1</v>
      </c>
      <c r="N5333" s="14" t="str">
        <f>VLOOKUP($F5333,类型描述及偏移量!$C:$H,3,FALSE)</f>
        <v>离散</v>
      </c>
      <c r="O5333" s="14" t="str">
        <f>VLOOKUP($F5333,类型描述及偏移量!$C:$H,4,FALSE)</f>
        <v>On</v>
      </c>
      <c r="P5333" s="14" t="str">
        <f>VLOOKUP($F5333,类型描述及偏移量!$C:$H,5,FALSE)</f>
        <v>Yes</v>
      </c>
      <c r="Q5333" s="14" t="str">
        <f>VLOOKUP($F5333,类型描述及偏移量!$C:$H,6,FALSE)</f>
        <v>极限报警</v>
      </c>
    </row>
    <row r="5334" hidden="1" spans="1:17">
      <c r="A5334" s="12" t="s">
        <v>128</v>
      </c>
      <c r="B5334" s="12" t="str">
        <f t="shared" si="837"/>
        <v>M10_SetFRQ</v>
      </c>
      <c r="C5334" s="12" t="str">
        <f t="shared" si="838"/>
        <v>LostALM</v>
      </c>
      <c r="D5334" s="12" t="str">
        <f t="shared" si="839"/>
        <v>BP_Value_var</v>
      </c>
      <c r="E5334" s="13" t="str">
        <f t="shared" si="840"/>
        <v>CHPF_M10_SetFRQ_BP_Value_var</v>
      </c>
      <c r="F5334" s="14" t="str">
        <f t="shared" si="841"/>
        <v>BP_Value_var_LostALM</v>
      </c>
      <c r="G5334" s="10" t="str">
        <f t="shared" si="842"/>
        <v>CHPF_M10_SetFRQ_LostALM</v>
      </c>
      <c r="H5334" s="10" t="str">
        <f>VLOOKUP(基本表格!E5334,起始地址定义!A:D,4,FALSE)&amp;" "&amp;Q5334</f>
        <v>2125+P3-M4 5#双螺旋运输机B 给定频率 传感器断线报警</v>
      </c>
      <c r="I5334" s="10" t="str">
        <f t="shared" si="843"/>
        <v>DB100,X2751.2</v>
      </c>
      <c r="J5334" s="13" t="str">
        <f>VLOOKUP(E5334,起始地址定义!A:D,2,FALSE)</f>
        <v>DB100</v>
      </c>
      <c r="K5334" s="12" t="str">
        <f t="shared" si="844"/>
        <v>X2751.2</v>
      </c>
      <c r="L5334" s="13">
        <f>VLOOKUP(E5334,起始地址定义!A:D,3,FALSE)</f>
        <v>2750</v>
      </c>
      <c r="M5334" s="14">
        <f>VLOOKUP($F5334,类型描述及偏移量!$C:$H,2,FALSE)</f>
        <v>1.2</v>
      </c>
      <c r="N5334" s="14" t="str">
        <f>VLOOKUP($F5334,类型描述及偏移量!$C:$H,3,FALSE)</f>
        <v>离散</v>
      </c>
      <c r="O5334" s="14" t="str">
        <f>VLOOKUP($F5334,类型描述及偏移量!$C:$H,4,FALSE)</f>
        <v>On</v>
      </c>
      <c r="P5334" s="14" t="str">
        <f>VLOOKUP($F5334,类型描述及偏移量!$C:$H,5,FALSE)</f>
        <v>Yes</v>
      </c>
      <c r="Q5334" s="14" t="str">
        <f>VLOOKUP($F5334,类型描述及偏移量!$C:$H,6,FALSE)</f>
        <v>传感器断线报警</v>
      </c>
    </row>
    <row r="5335" hidden="1" spans="1:17">
      <c r="A5335" s="12" t="s">
        <v>128</v>
      </c>
      <c r="B5335" s="12" t="str">
        <f t="shared" si="837"/>
        <v>M10_SetFRQ</v>
      </c>
      <c r="C5335" s="12" t="str">
        <f t="shared" si="838"/>
        <v>Code</v>
      </c>
      <c r="D5335" s="12" t="str">
        <f t="shared" si="839"/>
        <v>BP_Value_var</v>
      </c>
      <c r="E5335" s="13" t="str">
        <f t="shared" si="840"/>
        <v>CHPF_M10_SetFRQ_BP_Value_var</v>
      </c>
      <c r="F5335" s="14" t="str">
        <f t="shared" si="841"/>
        <v>BP_Value_var_Code</v>
      </c>
      <c r="G5335" s="10" t="str">
        <f t="shared" si="842"/>
        <v>CHPF_M10_SetFRQ_Code</v>
      </c>
      <c r="H5335" s="10" t="str">
        <f>VLOOKUP(基本表格!E5335,起始地址定义!A:D,4,FALSE)&amp;" "&amp;Q5335</f>
        <v>2125+P3-M4 5#双螺旋运输机B 给定频率 实际内码</v>
      </c>
      <c r="I5335" s="10" t="str">
        <f t="shared" si="843"/>
        <v>DB100,INT2752</v>
      </c>
      <c r="J5335" s="13" t="str">
        <f>VLOOKUP(E5335,起始地址定义!A:D,2,FALSE)</f>
        <v>DB100</v>
      </c>
      <c r="K5335" s="12" t="str">
        <f t="shared" si="844"/>
        <v>INT2752</v>
      </c>
      <c r="L5335" s="13">
        <f>VLOOKUP(E5335,起始地址定义!A:D,3,FALSE)</f>
        <v>2750</v>
      </c>
      <c r="M5335" s="14">
        <f>VLOOKUP($F5335,类型描述及偏移量!$C:$H,2,FALSE)</f>
        <v>2</v>
      </c>
      <c r="N5335" s="14" t="str">
        <f>VLOOKUP($F5335,类型描述及偏移量!$C:$H,3,FALSE)</f>
        <v>整型</v>
      </c>
      <c r="O5335" s="14" t="str">
        <f>VLOOKUP($F5335,类型描述及偏移量!$C:$H,4,FALSE)</f>
        <v>None</v>
      </c>
      <c r="P5335" s="14" t="str">
        <f>VLOOKUP($F5335,类型描述及偏移量!$C:$H,5,FALSE)</f>
        <v>Yes</v>
      </c>
      <c r="Q5335" s="14" t="str">
        <f>VLOOKUP($F5335,类型描述及偏移量!$C:$H,6,FALSE)</f>
        <v>实际内码</v>
      </c>
    </row>
    <row r="5336" hidden="1" spans="1:17">
      <c r="A5336" s="12" t="s">
        <v>128</v>
      </c>
      <c r="B5336" s="12" t="str">
        <f t="shared" si="837"/>
        <v>M10_SetFRQ</v>
      </c>
      <c r="C5336" s="12" t="str">
        <f t="shared" si="838"/>
        <v>Value</v>
      </c>
      <c r="D5336" s="12" t="str">
        <f t="shared" si="839"/>
        <v>BP_Value_var</v>
      </c>
      <c r="E5336" s="13" t="str">
        <f t="shared" si="840"/>
        <v>CHPF_M10_SetFRQ_BP_Value_var</v>
      </c>
      <c r="F5336" s="14" t="str">
        <f t="shared" si="841"/>
        <v>BP_Value_var_Value</v>
      </c>
      <c r="G5336" s="10" t="str">
        <f t="shared" si="842"/>
        <v>CHPF_M10_SetFRQ_Value</v>
      </c>
      <c r="H5336" s="10" t="str">
        <f>VLOOKUP(基本表格!E5336,起始地址定义!A:D,4,FALSE)&amp;" "&amp;Q5336</f>
        <v>2125+P3-M4 5#双螺旋运输机B 给定频率 实际值</v>
      </c>
      <c r="I5336" s="10" t="str">
        <f t="shared" si="843"/>
        <v>DB100,REAL2756</v>
      </c>
      <c r="J5336" s="13" t="str">
        <f>VLOOKUP(E5336,起始地址定义!A:D,2,FALSE)</f>
        <v>DB100</v>
      </c>
      <c r="K5336" s="12" t="str">
        <f t="shared" si="844"/>
        <v>REAL2756</v>
      </c>
      <c r="L5336" s="13">
        <f>VLOOKUP(E5336,起始地址定义!A:D,3,FALSE)</f>
        <v>2750</v>
      </c>
      <c r="M5336" s="14">
        <f>VLOOKUP($F5336,类型描述及偏移量!$C:$H,2,FALSE)</f>
        <v>6</v>
      </c>
      <c r="N5336" s="14" t="str">
        <f>VLOOKUP($F5336,类型描述及偏移量!$C:$H,3,FALSE)</f>
        <v>实型</v>
      </c>
      <c r="O5336" s="14" t="str">
        <f>VLOOKUP($F5336,类型描述及偏移量!$C:$H,4,FALSE)</f>
        <v>None</v>
      </c>
      <c r="P5336" s="14" t="str">
        <f>VLOOKUP($F5336,类型描述及偏移量!$C:$H,5,FALSE)</f>
        <v>Yes</v>
      </c>
      <c r="Q5336" s="14" t="str">
        <f>VLOOKUP($F5336,类型描述及偏移量!$C:$H,6,FALSE)</f>
        <v>实际值</v>
      </c>
    </row>
    <row r="5337" hidden="1" spans="1:17">
      <c r="A5337" s="12" t="s">
        <v>128</v>
      </c>
      <c r="B5337" s="12" t="str">
        <f t="shared" si="837"/>
        <v>M10_SetFRQ</v>
      </c>
      <c r="C5337" s="12" t="str">
        <f t="shared" si="838"/>
        <v>Range</v>
      </c>
      <c r="D5337" s="12" t="str">
        <f t="shared" si="839"/>
        <v>BP_Value_var</v>
      </c>
      <c r="E5337" s="13" t="str">
        <f t="shared" si="840"/>
        <v>CHPF_M10_SetFRQ_BP_Value_var</v>
      </c>
      <c r="F5337" s="14" t="str">
        <f t="shared" si="841"/>
        <v>BP_Value_var_Range</v>
      </c>
      <c r="G5337" s="10" t="str">
        <f t="shared" si="842"/>
        <v>CHPF_M10_SetFRQ_Range</v>
      </c>
      <c r="H5337" s="10" t="str">
        <f>VLOOKUP(基本表格!E5337,起始地址定义!A:D,4,FALSE)&amp;" "&amp;Q5337</f>
        <v>2125+P3-M4 5#双螺旋运输机B 给定频率 量程</v>
      </c>
      <c r="I5337" s="10" t="str">
        <f t="shared" si="843"/>
        <v>DB100,REAL2760</v>
      </c>
      <c r="J5337" s="13" t="str">
        <f>VLOOKUP(E5337,起始地址定义!A:D,2,FALSE)</f>
        <v>DB100</v>
      </c>
      <c r="K5337" s="12" t="str">
        <f t="shared" si="844"/>
        <v>REAL2760</v>
      </c>
      <c r="L5337" s="13">
        <f>VLOOKUP(E5337,起始地址定义!A:D,3,FALSE)</f>
        <v>2750</v>
      </c>
      <c r="M5337" s="14">
        <f>VLOOKUP($F5337,类型描述及偏移量!$C:$H,2,FALSE)</f>
        <v>10</v>
      </c>
      <c r="N5337" s="14" t="str">
        <f>VLOOKUP($F5337,类型描述及偏移量!$C:$H,3,FALSE)</f>
        <v>实型</v>
      </c>
      <c r="O5337" s="14" t="str">
        <f>VLOOKUP($F5337,类型描述及偏移量!$C:$H,4,FALSE)</f>
        <v>None</v>
      </c>
      <c r="P5337" s="14" t="str">
        <f>VLOOKUP($F5337,类型描述及偏移量!$C:$H,5,FALSE)</f>
        <v>No</v>
      </c>
      <c r="Q5337" s="14" t="str">
        <f>VLOOKUP($F5337,类型描述及偏移量!$C:$H,6,FALSE)</f>
        <v>量程</v>
      </c>
    </row>
    <row r="5338" hidden="1" spans="1:17">
      <c r="A5338" s="12" t="s">
        <v>128</v>
      </c>
      <c r="B5338" s="12" t="str">
        <f t="shared" si="837"/>
        <v>M10_SetFRQ</v>
      </c>
      <c r="C5338" s="12" t="str">
        <f t="shared" si="838"/>
        <v>Hi</v>
      </c>
      <c r="D5338" s="12" t="str">
        <f t="shared" si="839"/>
        <v>BP_Value_var</v>
      </c>
      <c r="E5338" s="13" t="str">
        <f t="shared" si="840"/>
        <v>CHPF_M10_SetFRQ_BP_Value_var</v>
      </c>
      <c r="F5338" s="14" t="str">
        <f t="shared" si="841"/>
        <v>BP_Value_var_Hi</v>
      </c>
      <c r="G5338" s="10" t="str">
        <f t="shared" si="842"/>
        <v>CHPF_M10_SetFRQ_Hi</v>
      </c>
      <c r="H5338" s="10" t="str">
        <f>VLOOKUP(基本表格!E5338,起始地址定义!A:D,4,FALSE)&amp;" "&amp;Q5338</f>
        <v>2125+P3-M4 5#双螺旋运输机B 给定频率 上限值</v>
      </c>
      <c r="I5338" s="10" t="str">
        <f t="shared" si="843"/>
        <v>DB100,REAL2764</v>
      </c>
      <c r="J5338" s="13" t="str">
        <f>VLOOKUP(E5338,起始地址定义!A:D,2,FALSE)</f>
        <v>DB100</v>
      </c>
      <c r="K5338" s="12" t="str">
        <f t="shared" si="844"/>
        <v>REAL2764</v>
      </c>
      <c r="L5338" s="13">
        <f>VLOOKUP(E5338,起始地址定义!A:D,3,FALSE)</f>
        <v>2750</v>
      </c>
      <c r="M5338" s="14">
        <f>VLOOKUP($F5338,类型描述及偏移量!$C:$H,2,FALSE)</f>
        <v>14</v>
      </c>
      <c r="N5338" s="14" t="str">
        <f>VLOOKUP($F5338,类型描述及偏移量!$C:$H,3,FALSE)</f>
        <v>实型</v>
      </c>
      <c r="O5338" s="14" t="str">
        <f>VLOOKUP($F5338,类型描述及偏移量!$C:$H,4,FALSE)</f>
        <v>None</v>
      </c>
      <c r="P5338" s="14" t="str">
        <f>VLOOKUP($F5338,类型描述及偏移量!$C:$H,5,FALSE)</f>
        <v>No</v>
      </c>
      <c r="Q5338" s="14" t="str">
        <f>VLOOKUP($F5338,类型描述及偏移量!$C:$H,6,FALSE)</f>
        <v>上限值</v>
      </c>
    </row>
    <row r="5339" hidden="1" spans="1:17">
      <c r="A5339" s="12" t="s">
        <v>128</v>
      </c>
      <c r="B5339" s="12" t="str">
        <f t="shared" si="837"/>
        <v>M10_SetFRQ</v>
      </c>
      <c r="C5339" s="12" t="str">
        <f t="shared" si="838"/>
        <v>Lo</v>
      </c>
      <c r="D5339" s="12" t="str">
        <f t="shared" si="839"/>
        <v>BP_Value_var</v>
      </c>
      <c r="E5339" s="13" t="str">
        <f t="shared" si="840"/>
        <v>CHPF_M10_SetFRQ_BP_Value_var</v>
      </c>
      <c r="F5339" s="14" t="str">
        <f t="shared" si="841"/>
        <v>BP_Value_var_Lo</v>
      </c>
      <c r="G5339" s="10" t="str">
        <f t="shared" si="842"/>
        <v>CHPF_M10_SetFRQ_Lo</v>
      </c>
      <c r="H5339" s="10" t="str">
        <f>VLOOKUP(基本表格!E5339,起始地址定义!A:D,4,FALSE)&amp;" "&amp;Q5339</f>
        <v>2125+P3-M4 5#双螺旋运输机B 给定频率 下限值</v>
      </c>
      <c r="I5339" s="10" t="str">
        <f t="shared" si="843"/>
        <v>DB100,REAL2768</v>
      </c>
      <c r="J5339" s="13" t="str">
        <f>VLOOKUP(E5339,起始地址定义!A:D,2,FALSE)</f>
        <v>DB100</v>
      </c>
      <c r="K5339" s="12" t="str">
        <f t="shared" si="844"/>
        <v>REAL2768</v>
      </c>
      <c r="L5339" s="13">
        <f>VLOOKUP(E5339,起始地址定义!A:D,3,FALSE)</f>
        <v>2750</v>
      </c>
      <c r="M5339" s="14">
        <f>VLOOKUP($F5339,类型描述及偏移量!$C:$H,2,FALSE)</f>
        <v>18</v>
      </c>
      <c r="N5339" s="14" t="str">
        <f>VLOOKUP($F5339,类型描述及偏移量!$C:$H,3,FALSE)</f>
        <v>实型</v>
      </c>
      <c r="O5339" s="14" t="str">
        <f>VLOOKUP($F5339,类型描述及偏移量!$C:$H,4,FALSE)</f>
        <v>None</v>
      </c>
      <c r="P5339" s="14" t="str">
        <f>VLOOKUP($F5339,类型描述及偏移量!$C:$H,5,FALSE)</f>
        <v>No</v>
      </c>
      <c r="Q5339" s="14" t="str">
        <f>VLOOKUP($F5339,类型描述及偏移量!$C:$H,6,FALSE)</f>
        <v>下限值</v>
      </c>
    </row>
    <row r="5340" hidden="1" spans="1:17">
      <c r="A5340" s="12" t="s">
        <v>128</v>
      </c>
      <c r="B5340" s="12" t="str">
        <f t="shared" si="837"/>
        <v>M10_SetFRQ</v>
      </c>
      <c r="C5340" s="12" t="str">
        <f t="shared" si="838"/>
        <v>HiHi</v>
      </c>
      <c r="D5340" s="12" t="str">
        <f t="shared" si="839"/>
        <v>BP_Value_var</v>
      </c>
      <c r="E5340" s="13" t="str">
        <f t="shared" si="840"/>
        <v>CHPF_M10_SetFRQ_BP_Value_var</v>
      </c>
      <c r="F5340" s="14" t="str">
        <f t="shared" si="841"/>
        <v>BP_Value_var_HiHi</v>
      </c>
      <c r="G5340" s="10" t="str">
        <f t="shared" si="842"/>
        <v>CHPF_M10_SetFRQ_HiHi</v>
      </c>
      <c r="H5340" s="10" t="str">
        <f>VLOOKUP(基本表格!E5340,起始地址定义!A:D,4,FALSE)&amp;" "&amp;Q5340</f>
        <v>2125+P3-M4 5#双螺旋运输机B 给定频率 上上限值</v>
      </c>
      <c r="I5340" s="10" t="str">
        <f t="shared" si="843"/>
        <v>DB100,REAL2772</v>
      </c>
      <c r="J5340" s="13" t="str">
        <f>VLOOKUP(E5340,起始地址定义!A:D,2,FALSE)</f>
        <v>DB100</v>
      </c>
      <c r="K5340" s="12" t="str">
        <f t="shared" si="844"/>
        <v>REAL2772</v>
      </c>
      <c r="L5340" s="13">
        <f>VLOOKUP(E5340,起始地址定义!A:D,3,FALSE)</f>
        <v>2750</v>
      </c>
      <c r="M5340" s="14">
        <f>VLOOKUP($F5340,类型描述及偏移量!$C:$H,2,FALSE)</f>
        <v>22</v>
      </c>
      <c r="N5340" s="14" t="str">
        <f>VLOOKUP($F5340,类型描述及偏移量!$C:$H,3,FALSE)</f>
        <v>实型</v>
      </c>
      <c r="O5340" s="14" t="str">
        <f>VLOOKUP($F5340,类型描述及偏移量!$C:$H,4,FALSE)</f>
        <v>None</v>
      </c>
      <c r="P5340" s="14" t="str">
        <f>VLOOKUP($F5340,类型描述及偏移量!$C:$H,5,FALSE)</f>
        <v>No</v>
      </c>
      <c r="Q5340" s="14" t="str">
        <f>VLOOKUP($F5340,类型描述及偏移量!$C:$H,6,FALSE)</f>
        <v>上上限值</v>
      </c>
    </row>
    <row r="5341" hidden="1" spans="1:17">
      <c r="A5341" s="12" t="s">
        <v>128</v>
      </c>
      <c r="B5341" s="12" t="str">
        <f t="shared" si="837"/>
        <v>M10_SetFRQ</v>
      </c>
      <c r="C5341" s="12" t="str">
        <f t="shared" si="838"/>
        <v>LoLo</v>
      </c>
      <c r="D5341" s="12" t="str">
        <f t="shared" si="839"/>
        <v>BP_Value_var</v>
      </c>
      <c r="E5341" s="13" t="str">
        <f t="shared" si="840"/>
        <v>CHPF_M10_SetFRQ_BP_Value_var</v>
      </c>
      <c r="F5341" s="14" t="str">
        <f t="shared" si="841"/>
        <v>BP_Value_var_LoLo</v>
      </c>
      <c r="G5341" s="10" t="str">
        <f t="shared" si="842"/>
        <v>CHPF_M10_SetFRQ_LoLo</v>
      </c>
      <c r="H5341" s="10" t="str">
        <f>VLOOKUP(基本表格!E5341,起始地址定义!A:D,4,FALSE)&amp;" "&amp;Q5341</f>
        <v>2125+P3-M4 5#双螺旋运输机B 给定频率 下下限值</v>
      </c>
      <c r="I5341" s="10" t="str">
        <f t="shared" si="843"/>
        <v>DB100,REAL2776</v>
      </c>
      <c r="J5341" s="13" t="str">
        <f>VLOOKUP(E5341,起始地址定义!A:D,2,FALSE)</f>
        <v>DB100</v>
      </c>
      <c r="K5341" s="12" t="str">
        <f t="shared" si="844"/>
        <v>REAL2776</v>
      </c>
      <c r="L5341" s="13">
        <f>VLOOKUP(E5341,起始地址定义!A:D,3,FALSE)</f>
        <v>2750</v>
      </c>
      <c r="M5341" s="14">
        <f>VLOOKUP($F5341,类型描述及偏移量!$C:$H,2,FALSE)</f>
        <v>26</v>
      </c>
      <c r="N5341" s="14" t="str">
        <f>VLOOKUP($F5341,类型描述及偏移量!$C:$H,3,FALSE)</f>
        <v>实型</v>
      </c>
      <c r="O5341" s="14" t="str">
        <f>VLOOKUP($F5341,类型描述及偏移量!$C:$H,4,FALSE)</f>
        <v>None</v>
      </c>
      <c r="P5341" s="14" t="str">
        <f>VLOOKUP($F5341,类型描述及偏移量!$C:$H,5,FALSE)</f>
        <v>No</v>
      </c>
      <c r="Q5341" s="14" t="str">
        <f>VLOOKUP($F5341,类型描述及偏移量!$C:$H,6,FALSE)</f>
        <v>下下限值</v>
      </c>
    </row>
    <row r="5342" hidden="1" spans="1:17">
      <c r="A5342" s="12" t="s">
        <v>128</v>
      </c>
      <c r="B5342" s="12" t="str">
        <f t="shared" si="837"/>
        <v>M10_ActFRQ</v>
      </c>
      <c r="C5342" s="12" t="str">
        <f t="shared" si="838"/>
        <v>HiProEN</v>
      </c>
      <c r="D5342" s="12" t="str">
        <f t="shared" si="839"/>
        <v>BP_Value_var</v>
      </c>
      <c r="E5342" s="13" t="str">
        <f t="shared" si="840"/>
        <v>CHPF_M10_ActFRQ_BP_Value_var</v>
      </c>
      <c r="F5342" s="14" t="str">
        <f t="shared" si="841"/>
        <v>BP_Value_var_HiProEN</v>
      </c>
      <c r="G5342" s="10" t="str">
        <f t="shared" si="842"/>
        <v>CHPF_M10_ActFRQ_HiProEN</v>
      </c>
      <c r="H5342" s="10" t="str">
        <f>VLOOKUP(基本表格!E5342,起始地址定义!A:D,4,FALSE)&amp;" "&amp;Q5342</f>
        <v>2125+P3-M4 5#双螺旋运输机B 反馈频率 上限保护使能</v>
      </c>
      <c r="I5342" s="10" t="str">
        <f t="shared" si="843"/>
        <v>DB100,X2800.3</v>
      </c>
      <c r="J5342" s="13" t="str">
        <f>VLOOKUP(E5342,起始地址定义!A:D,2,FALSE)</f>
        <v>DB100</v>
      </c>
      <c r="K5342" s="12" t="str">
        <f t="shared" si="844"/>
        <v>X2800.3</v>
      </c>
      <c r="L5342" s="13">
        <f>VLOOKUP(E5342,起始地址定义!A:D,3,FALSE)</f>
        <v>2800</v>
      </c>
      <c r="M5342" s="14">
        <f>VLOOKUP($F5342,类型描述及偏移量!$C:$H,2,FALSE)</f>
        <v>0.299999999999997</v>
      </c>
      <c r="N5342" s="14" t="str">
        <f>VLOOKUP($F5342,类型描述及偏移量!$C:$H,3,FALSE)</f>
        <v>离散</v>
      </c>
      <c r="O5342" s="14" t="str">
        <f>VLOOKUP($F5342,类型描述及偏移量!$C:$H,4,FALSE)</f>
        <v>None</v>
      </c>
      <c r="P5342" s="14" t="str">
        <f>VLOOKUP($F5342,类型描述及偏移量!$C:$H,5,FALSE)</f>
        <v>No</v>
      </c>
      <c r="Q5342" s="14" t="str">
        <f>VLOOKUP($F5342,类型描述及偏移量!$C:$H,6,FALSE)</f>
        <v>上限保护使能</v>
      </c>
    </row>
    <row r="5343" hidden="1" spans="1:17">
      <c r="A5343" s="12" t="s">
        <v>128</v>
      </c>
      <c r="B5343" s="12" t="str">
        <f t="shared" si="837"/>
        <v>M10_ActFRQ</v>
      </c>
      <c r="C5343" s="12" t="str">
        <f t="shared" si="838"/>
        <v>LoProEN</v>
      </c>
      <c r="D5343" s="12" t="str">
        <f t="shared" si="839"/>
        <v>BP_Value_var</v>
      </c>
      <c r="E5343" s="13" t="str">
        <f t="shared" si="840"/>
        <v>CHPF_M10_ActFRQ_BP_Value_var</v>
      </c>
      <c r="F5343" s="14" t="str">
        <f t="shared" si="841"/>
        <v>BP_Value_var_LoProEN</v>
      </c>
      <c r="G5343" s="10" t="str">
        <f t="shared" si="842"/>
        <v>CHPF_M10_ActFRQ_LoProEN</v>
      </c>
      <c r="H5343" s="10" t="str">
        <f>VLOOKUP(基本表格!E5343,起始地址定义!A:D,4,FALSE)&amp;" "&amp;Q5343</f>
        <v>2125+P3-M4 5#双螺旋运输机B 反馈频率 下限保护使能</v>
      </c>
      <c r="I5343" s="10" t="str">
        <f t="shared" si="843"/>
        <v>DB100,X2800.4</v>
      </c>
      <c r="J5343" s="13" t="str">
        <f>VLOOKUP(E5343,起始地址定义!A:D,2,FALSE)</f>
        <v>DB100</v>
      </c>
      <c r="K5343" s="12" t="str">
        <f t="shared" si="844"/>
        <v>X2800.4</v>
      </c>
      <c r="L5343" s="13">
        <f>VLOOKUP(E5343,起始地址定义!A:D,3,FALSE)</f>
        <v>2800</v>
      </c>
      <c r="M5343" s="14">
        <f>VLOOKUP($F5343,类型描述及偏移量!$C:$H,2,FALSE)</f>
        <v>0.399999999999999</v>
      </c>
      <c r="N5343" s="14" t="str">
        <f>VLOOKUP($F5343,类型描述及偏移量!$C:$H,3,FALSE)</f>
        <v>离散</v>
      </c>
      <c r="O5343" s="14" t="str">
        <f>VLOOKUP($F5343,类型描述及偏移量!$C:$H,4,FALSE)</f>
        <v>None</v>
      </c>
      <c r="P5343" s="14" t="str">
        <f>VLOOKUP($F5343,类型描述及偏移量!$C:$H,5,FALSE)</f>
        <v>No</v>
      </c>
      <c r="Q5343" s="14" t="str">
        <f>VLOOKUP($F5343,类型描述及偏移量!$C:$H,6,FALSE)</f>
        <v>下限保护使能</v>
      </c>
    </row>
    <row r="5344" hidden="1" spans="1:17">
      <c r="A5344" s="12" t="s">
        <v>128</v>
      </c>
      <c r="B5344" s="12" t="str">
        <f t="shared" si="837"/>
        <v>M10_ActFRQ</v>
      </c>
      <c r="C5344" s="12" t="str">
        <f t="shared" si="838"/>
        <v>HiALM</v>
      </c>
      <c r="D5344" s="12" t="str">
        <f t="shared" si="839"/>
        <v>BP_Value_var</v>
      </c>
      <c r="E5344" s="13" t="str">
        <f t="shared" si="840"/>
        <v>CHPF_M10_ActFRQ_BP_Value_var</v>
      </c>
      <c r="F5344" s="14" t="str">
        <f t="shared" si="841"/>
        <v>BP_Value_var_HiALM</v>
      </c>
      <c r="G5344" s="10" t="str">
        <f t="shared" si="842"/>
        <v>CHPF_M10_ActFRQ_HiALM</v>
      </c>
      <c r="H5344" s="10" t="str">
        <f>VLOOKUP(基本表格!E5344,起始地址定义!A:D,4,FALSE)&amp;" "&amp;Q5344</f>
        <v>2125+P3-M4 5#双螺旋运输机B 反馈频率 上限报警</v>
      </c>
      <c r="I5344" s="10" t="str">
        <f t="shared" si="843"/>
        <v>DB100,X2800.5</v>
      </c>
      <c r="J5344" s="13" t="str">
        <f>VLOOKUP(E5344,起始地址定义!A:D,2,FALSE)</f>
        <v>DB100</v>
      </c>
      <c r="K5344" s="12" t="str">
        <f t="shared" si="844"/>
        <v>X2800.5</v>
      </c>
      <c r="L5344" s="13">
        <f>VLOOKUP(E5344,起始地址定义!A:D,3,FALSE)</f>
        <v>2800</v>
      </c>
      <c r="M5344" s="14">
        <f>VLOOKUP($F5344,类型描述及偏移量!$C:$H,2,FALSE)</f>
        <v>0.5</v>
      </c>
      <c r="N5344" s="14" t="str">
        <f>VLOOKUP($F5344,类型描述及偏移量!$C:$H,3,FALSE)</f>
        <v>离散</v>
      </c>
      <c r="O5344" s="14" t="str">
        <f>VLOOKUP($F5344,类型描述及偏移量!$C:$H,4,FALSE)</f>
        <v>None</v>
      </c>
      <c r="P5344" s="14" t="str">
        <f>VLOOKUP($F5344,类型描述及偏移量!$C:$H,5,FALSE)</f>
        <v>Yes</v>
      </c>
      <c r="Q5344" s="14" t="str">
        <f>VLOOKUP($F5344,类型描述及偏移量!$C:$H,6,FALSE)</f>
        <v>上限报警</v>
      </c>
    </row>
    <row r="5345" hidden="1" spans="1:17">
      <c r="A5345" s="12" t="s">
        <v>128</v>
      </c>
      <c r="B5345" s="12" t="str">
        <f t="shared" si="837"/>
        <v>M10_ActFRQ</v>
      </c>
      <c r="C5345" s="12" t="str">
        <f t="shared" si="838"/>
        <v>LoALM</v>
      </c>
      <c r="D5345" s="12" t="str">
        <f t="shared" si="839"/>
        <v>BP_Value_var</v>
      </c>
      <c r="E5345" s="13" t="str">
        <f t="shared" si="840"/>
        <v>CHPF_M10_ActFRQ_BP_Value_var</v>
      </c>
      <c r="F5345" s="14" t="str">
        <f t="shared" si="841"/>
        <v>BP_Value_var_LoALM</v>
      </c>
      <c r="G5345" s="10" t="str">
        <f t="shared" si="842"/>
        <v>CHPF_M10_ActFRQ_LoALM</v>
      </c>
      <c r="H5345" s="10" t="str">
        <f>VLOOKUP(基本表格!E5345,起始地址定义!A:D,4,FALSE)&amp;" "&amp;Q5345</f>
        <v>2125+P3-M4 5#双螺旋运输机B 反馈频率 下限报警</v>
      </c>
      <c r="I5345" s="10" t="str">
        <f t="shared" si="843"/>
        <v>DB100,X2800.6</v>
      </c>
      <c r="J5345" s="13" t="str">
        <f>VLOOKUP(E5345,起始地址定义!A:D,2,FALSE)</f>
        <v>DB100</v>
      </c>
      <c r="K5345" s="12" t="str">
        <f t="shared" si="844"/>
        <v>X2800.6</v>
      </c>
      <c r="L5345" s="13">
        <f>VLOOKUP(E5345,起始地址定义!A:D,3,FALSE)</f>
        <v>2800</v>
      </c>
      <c r="M5345" s="14">
        <f>VLOOKUP($F5345,类型描述及偏移量!$C:$H,2,FALSE)</f>
        <v>0.600000000000001</v>
      </c>
      <c r="N5345" s="14" t="str">
        <f>VLOOKUP($F5345,类型描述及偏移量!$C:$H,3,FALSE)</f>
        <v>离散</v>
      </c>
      <c r="O5345" s="14" t="str">
        <f>VLOOKUP($F5345,类型描述及偏移量!$C:$H,4,FALSE)</f>
        <v>None</v>
      </c>
      <c r="P5345" s="14" t="str">
        <f>VLOOKUP($F5345,类型描述及偏移量!$C:$H,5,FALSE)</f>
        <v>Yes</v>
      </c>
      <c r="Q5345" s="14" t="str">
        <f>VLOOKUP($F5345,类型描述及偏移量!$C:$H,6,FALSE)</f>
        <v>下限报警</v>
      </c>
    </row>
    <row r="5346" hidden="1" spans="1:17">
      <c r="A5346" s="12" t="s">
        <v>128</v>
      </c>
      <c r="B5346" s="12" t="str">
        <f t="shared" si="837"/>
        <v>M10_ActFRQ</v>
      </c>
      <c r="C5346" s="12" t="str">
        <f t="shared" si="838"/>
        <v>HiHiALM</v>
      </c>
      <c r="D5346" s="12" t="str">
        <f t="shared" si="839"/>
        <v>BP_Value_var</v>
      </c>
      <c r="E5346" s="13" t="str">
        <f t="shared" si="840"/>
        <v>CHPF_M10_ActFRQ_BP_Value_var</v>
      </c>
      <c r="F5346" s="14" t="str">
        <f t="shared" si="841"/>
        <v>BP_Value_var_HiHiALM</v>
      </c>
      <c r="G5346" s="10" t="str">
        <f t="shared" si="842"/>
        <v>CHPF_M10_ActFRQ_HiHiALM</v>
      </c>
      <c r="H5346" s="10" t="str">
        <f>VLOOKUP(基本表格!E5346,起始地址定义!A:D,4,FALSE)&amp;" "&amp;Q5346</f>
        <v>2125+P3-M4 5#双螺旋运输机B 反馈频率 上上限报警</v>
      </c>
      <c r="I5346" s="10" t="str">
        <f t="shared" si="843"/>
        <v>DB100,X2800.7</v>
      </c>
      <c r="J5346" s="13" t="str">
        <f>VLOOKUP(E5346,起始地址定义!A:D,2,FALSE)</f>
        <v>DB100</v>
      </c>
      <c r="K5346" s="12" t="str">
        <f t="shared" si="844"/>
        <v>X2800.7</v>
      </c>
      <c r="L5346" s="13">
        <f>VLOOKUP(E5346,起始地址定义!A:D,3,FALSE)</f>
        <v>2800</v>
      </c>
      <c r="M5346" s="14">
        <f>VLOOKUP($F5346,类型描述及偏移量!$C:$H,2,FALSE)</f>
        <v>0.700000000000003</v>
      </c>
      <c r="N5346" s="14" t="str">
        <f>VLOOKUP($F5346,类型描述及偏移量!$C:$H,3,FALSE)</f>
        <v>离散</v>
      </c>
      <c r="O5346" s="14" t="str">
        <f>VLOOKUP($F5346,类型描述及偏移量!$C:$H,4,FALSE)</f>
        <v>On</v>
      </c>
      <c r="P5346" s="14" t="str">
        <f>VLOOKUP($F5346,类型描述及偏移量!$C:$H,5,FALSE)</f>
        <v>Yes</v>
      </c>
      <c r="Q5346" s="14" t="str">
        <f>VLOOKUP($F5346,类型描述及偏移量!$C:$H,6,FALSE)</f>
        <v>上上限报警</v>
      </c>
    </row>
    <row r="5347" hidden="1" spans="1:17">
      <c r="A5347" s="12" t="s">
        <v>128</v>
      </c>
      <c r="B5347" s="12" t="str">
        <f t="shared" si="837"/>
        <v>M10_ActFRQ</v>
      </c>
      <c r="C5347" s="12" t="str">
        <f t="shared" si="838"/>
        <v>LoLoALM</v>
      </c>
      <c r="D5347" s="12" t="str">
        <f t="shared" si="839"/>
        <v>BP_Value_var</v>
      </c>
      <c r="E5347" s="13" t="str">
        <f t="shared" si="840"/>
        <v>CHPF_M10_ActFRQ_BP_Value_var</v>
      </c>
      <c r="F5347" s="14" t="str">
        <f t="shared" si="841"/>
        <v>BP_Value_var_LoLoALM</v>
      </c>
      <c r="G5347" s="10" t="str">
        <f t="shared" si="842"/>
        <v>CHPF_M10_ActFRQ_LoLoALM</v>
      </c>
      <c r="H5347" s="10" t="str">
        <f>VLOOKUP(基本表格!E5347,起始地址定义!A:D,4,FALSE)&amp;" "&amp;Q5347</f>
        <v>2125+P3-M4 5#双螺旋运输机B 反馈频率 下下限报警</v>
      </c>
      <c r="I5347" s="10" t="str">
        <f t="shared" si="843"/>
        <v>DB100,X2801.0</v>
      </c>
      <c r="J5347" s="13" t="str">
        <f>VLOOKUP(E5347,起始地址定义!A:D,2,FALSE)</f>
        <v>DB100</v>
      </c>
      <c r="K5347" s="12" t="str">
        <f t="shared" si="844"/>
        <v>X2801.0</v>
      </c>
      <c r="L5347" s="13">
        <f>VLOOKUP(E5347,起始地址定义!A:D,3,FALSE)</f>
        <v>2800</v>
      </c>
      <c r="M5347" s="14">
        <f>VLOOKUP($F5347,类型描述及偏移量!$C:$H,2,FALSE)</f>
        <v>1</v>
      </c>
      <c r="N5347" s="14" t="str">
        <f>VLOOKUP($F5347,类型描述及偏移量!$C:$H,3,FALSE)</f>
        <v>离散</v>
      </c>
      <c r="O5347" s="14" t="str">
        <f>VLOOKUP($F5347,类型描述及偏移量!$C:$H,4,FALSE)</f>
        <v>On</v>
      </c>
      <c r="P5347" s="14" t="str">
        <f>VLOOKUP($F5347,类型描述及偏移量!$C:$H,5,FALSE)</f>
        <v>Yes</v>
      </c>
      <c r="Q5347" s="14" t="str">
        <f>VLOOKUP($F5347,类型描述及偏移量!$C:$H,6,FALSE)</f>
        <v>下下限报警</v>
      </c>
    </row>
    <row r="5348" hidden="1" spans="1:17">
      <c r="A5348" s="12" t="s">
        <v>128</v>
      </c>
      <c r="B5348" s="12" t="str">
        <f t="shared" si="837"/>
        <v>M10_ActFRQ</v>
      </c>
      <c r="C5348" s="12" t="str">
        <f t="shared" si="838"/>
        <v>LimALM</v>
      </c>
      <c r="D5348" s="12" t="str">
        <f t="shared" si="839"/>
        <v>BP_Value_var</v>
      </c>
      <c r="E5348" s="13" t="str">
        <f t="shared" si="840"/>
        <v>CHPF_M10_ActFRQ_BP_Value_var</v>
      </c>
      <c r="F5348" s="14" t="str">
        <f t="shared" si="841"/>
        <v>BP_Value_var_LimALM</v>
      </c>
      <c r="G5348" s="10" t="str">
        <f t="shared" si="842"/>
        <v>CHPF_M10_ActFRQ_LimALM</v>
      </c>
      <c r="H5348" s="10" t="str">
        <f>VLOOKUP(基本表格!E5348,起始地址定义!A:D,4,FALSE)&amp;" "&amp;Q5348</f>
        <v>2125+P3-M4 5#双螺旋运输机B 反馈频率 极限报警</v>
      </c>
      <c r="I5348" s="10" t="str">
        <f t="shared" si="843"/>
        <v>DB100,X2801.1</v>
      </c>
      <c r="J5348" s="13" t="str">
        <f>VLOOKUP(E5348,起始地址定义!A:D,2,FALSE)</f>
        <v>DB100</v>
      </c>
      <c r="K5348" s="12" t="str">
        <f t="shared" si="844"/>
        <v>X2801.1</v>
      </c>
      <c r="L5348" s="13">
        <f>VLOOKUP(E5348,起始地址定义!A:D,3,FALSE)</f>
        <v>2800</v>
      </c>
      <c r="M5348" s="14">
        <f>VLOOKUP($F5348,类型描述及偏移量!$C:$H,2,FALSE)</f>
        <v>1.1</v>
      </c>
      <c r="N5348" s="14" t="str">
        <f>VLOOKUP($F5348,类型描述及偏移量!$C:$H,3,FALSE)</f>
        <v>离散</v>
      </c>
      <c r="O5348" s="14" t="str">
        <f>VLOOKUP($F5348,类型描述及偏移量!$C:$H,4,FALSE)</f>
        <v>On</v>
      </c>
      <c r="P5348" s="14" t="str">
        <f>VLOOKUP($F5348,类型描述及偏移量!$C:$H,5,FALSE)</f>
        <v>Yes</v>
      </c>
      <c r="Q5348" s="14" t="str">
        <f>VLOOKUP($F5348,类型描述及偏移量!$C:$H,6,FALSE)</f>
        <v>极限报警</v>
      </c>
    </row>
    <row r="5349" hidden="1" spans="1:17">
      <c r="A5349" s="12" t="s">
        <v>128</v>
      </c>
      <c r="B5349" s="12" t="str">
        <f t="shared" si="837"/>
        <v>M10_ActFRQ</v>
      </c>
      <c r="C5349" s="12" t="str">
        <f t="shared" si="838"/>
        <v>LostALM</v>
      </c>
      <c r="D5349" s="12" t="str">
        <f t="shared" si="839"/>
        <v>BP_Value_var</v>
      </c>
      <c r="E5349" s="13" t="str">
        <f t="shared" si="840"/>
        <v>CHPF_M10_ActFRQ_BP_Value_var</v>
      </c>
      <c r="F5349" s="14" t="str">
        <f t="shared" si="841"/>
        <v>BP_Value_var_LostALM</v>
      </c>
      <c r="G5349" s="10" t="str">
        <f t="shared" si="842"/>
        <v>CHPF_M10_ActFRQ_LostALM</v>
      </c>
      <c r="H5349" s="10" t="str">
        <f>VLOOKUP(基本表格!E5349,起始地址定义!A:D,4,FALSE)&amp;" "&amp;Q5349</f>
        <v>2125+P3-M4 5#双螺旋运输机B 反馈频率 传感器断线报警</v>
      </c>
      <c r="I5349" s="10" t="str">
        <f t="shared" si="843"/>
        <v>DB100,X2801.2</v>
      </c>
      <c r="J5349" s="13" t="str">
        <f>VLOOKUP(E5349,起始地址定义!A:D,2,FALSE)</f>
        <v>DB100</v>
      </c>
      <c r="K5349" s="12" t="str">
        <f t="shared" si="844"/>
        <v>X2801.2</v>
      </c>
      <c r="L5349" s="13">
        <f>VLOOKUP(E5349,起始地址定义!A:D,3,FALSE)</f>
        <v>2800</v>
      </c>
      <c r="M5349" s="14">
        <f>VLOOKUP($F5349,类型描述及偏移量!$C:$H,2,FALSE)</f>
        <v>1.2</v>
      </c>
      <c r="N5349" s="14" t="str">
        <f>VLOOKUP($F5349,类型描述及偏移量!$C:$H,3,FALSE)</f>
        <v>离散</v>
      </c>
      <c r="O5349" s="14" t="str">
        <f>VLOOKUP($F5349,类型描述及偏移量!$C:$H,4,FALSE)</f>
        <v>On</v>
      </c>
      <c r="P5349" s="14" t="str">
        <f>VLOOKUP($F5349,类型描述及偏移量!$C:$H,5,FALSE)</f>
        <v>Yes</v>
      </c>
      <c r="Q5349" s="14" t="str">
        <f>VLOOKUP($F5349,类型描述及偏移量!$C:$H,6,FALSE)</f>
        <v>传感器断线报警</v>
      </c>
    </row>
    <row r="5350" hidden="1" spans="1:17">
      <c r="A5350" s="12" t="s">
        <v>128</v>
      </c>
      <c r="B5350" s="12" t="str">
        <f t="shared" si="837"/>
        <v>M10_ActFRQ</v>
      </c>
      <c r="C5350" s="12" t="str">
        <f t="shared" si="838"/>
        <v>Code</v>
      </c>
      <c r="D5350" s="12" t="str">
        <f t="shared" si="839"/>
        <v>BP_Value_var</v>
      </c>
      <c r="E5350" s="13" t="str">
        <f t="shared" si="840"/>
        <v>CHPF_M10_ActFRQ_BP_Value_var</v>
      </c>
      <c r="F5350" s="14" t="str">
        <f t="shared" si="841"/>
        <v>BP_Value_var_Code</v>
      </c>
      <c r="G5350" s="10" t="str">
        <f t="shared" si="842"/>
        <v>CHPF_M10_ActFRQ_Code</v>
      </c>
      <c r="H5350" s="10" t="str">
        <f>VLOOKUP(基本表格!E5350,起始地址定义!A:D,4,FALSE)&amp;" "&amp;Q5350</f>
        <v>2125+P3-M4 5#双螺旋运输机B 反馈频率 实际内码</v>
      </c>
      <c r="I5350" s="10" t="str">
        <f t="shared" si="843"/>
        <v>DB100,INT2802</v>
      </c>
      <c r="J5350" s="13" t="str">
        <f>VLOOKUP(E5350,起始地址定义!A:D,2,FALSE)</f>
        <v>DB100</v>
      </c>
      <c r="K5350" s="12" t="str">
        <f t="shared" si="844"/>
        <v>INT2802</v>
      </c>
      <c r="L5350" s="13">
        <f>VLOOKUP(E5350,起始地址定义!A:D,3,FALSE)</f>
        <v>2800</v>
      </c>
      <c r="M5350" s="14">
        <f>VLOOKUP($F5350,类型描述及偏移量!$C:$H,2,FALSE)</f>
        <v>2</v>
      </c>
      <c r="N5350" s="14" t="str">
        <f>VLOOKUP($F5350,类型描述及偏移量!$C:$H,3,FALSE)</f>
        <v>整型</v>
      </c>
      <c r="O5350" s="14" t="str">
        <f>VLOOKUP($F5350,类型描述及偏移量!$C:$H,4,FALSE)</f>
        <v>None</v>
      </c>
      <c r="P5350" s="14" t="str">
        <f>VLOOKUP($F5350,类型描述及偏移量!$C:$H,5,FALSE)</f>
        <v>Yes</v>
      </c>
      <c r="Q5350" s="14" t="str">
        <f>VLOOKUP($F5350,类型描述及偏移量!$C:$H,6,FALSE)</f>
        <v>实际内码</v>
      </c>
    </row>
    <row r="5351" hidden="1" spans="1:17">
      <c r="A5351" s="12" t="s">
        <v>128</v>
      </c>
      <c r="B5351" s="12" t="str">
        <f t="shared" si="837"/>
        <v>M10_ActFRQ</v>
      </c>
      <c r="C5351" s="12" t="str">
        <f t="shared" si="838"/>
        <v>Value</v>
      </c>
      <c r="D5351" s="12" t="str">
        <f t="shared" si="839"/>
        <v>BP_Value_var</v>
      </c>
      <c r="E5351" s="13" t="str">
        <f t="shared" si="840"/>
        <v>CHPF_M10_ActFRQ_BP_Value_var</v>
      </c>
      <c r="F5351" s="14" t="str">
        <f t="shared" si="841"/>
        <v>BP_Value_var_Value</v>
      </c>
      <c r="G5351" s="10" t="str">
        <f t="shared" si="842"/>
        <v>CHPF_M10_ActFRQ_Value</v>
      </c>
      <c r="H5351" s="10" t="str">
        <f>VLOOKUP(基本表格!E5351,起始地址定义!A:D,4,FALSE)&amp;" "&amp;Q5351</f>
        <v>2125+P3-M4 5#双螺旋运输机B 反馈频率 实际值</v>
      </c>
      <c r="I5351" s="10" t="str">
        <f t="shared" si="843"/>
        <v>DB100,REAL2806</v>
      </c>
      <c r="J5351" s="13" t="str">
        <f>VLOOKUP(E5351,起始地址定义!A:D,2,FALSE)</f>
        <v>DB100</v>
      </c>
      <c r="K5351" s="12" t="str">
        <f t="shared" si="844"/>
        <v>REAL2806</v>
      </c>
      <c r="L5351" s="13">
        <f>VLOOKUP(E5351,起始地址定义!A:D,3,FALSE)</f>
        <v>2800</v>
      </c>
      <c r="M5351" s="14">
        <f>VLOOKUP($F5351,类型描述及偏移量!$C:$H,2,FALSE)</f>
        <v>6</v>
      </c>
      <c r="N5351" s="14" t="str">
        <f>VLOOKUP($F5351,类型描述及偏移量!$C:$H,3,FALSE)</f>
        <v>实型</v>
      </c>
      <c r="O5351" s="14" t="str">
        <f>VLOOKUP($F5351,类型描述及偏移量!$C:$H,4,FALSE)</f>
        <v>None</v>
      </c>
      <c r="P5351" s="14" t="str">
        <f>VLOOKUP($F5351,类型描述及偏移量!$C:$H,5,FALSE)</f>
        <v>Yes</v>
      </c>
      <c r="Q5351" s="14" t="str">
        <f>VLOOKUP($F5351,类型描述及偏移量!$C:$H,6,FALSE)</f>
        <v>实际值</v>
      </c>
    </row>
    <row r="5352" hidden="1" spans="1:17">
      <c r="A5352" s="12" t="s">
        <v>128</v>
      </c>
      <c r="B5352" s="12" t="str">
        <f t="shared" si="837"/>
        <v>M10_ActFRQ</v>
      </c>
      <c r="C5352" s="12" t="str">
        <f t="shared" si="838"/>
        <v>Range</v>
      </c>
      <c r="D5352" s="12" t="str">
        <f t="shared" si="839"/>
        <v>BP_Value_var</v>
      </c>
      <c r="E5352" s="13" t="str">
        <f t="shared" si="840"/>
        <v>CHPF_M10_ActFRQ_BP_Value_var</v>
      </c>
      <c r="F5352" s="14" t="str">
        <f t="shared" si="841"/>
        <v>BP_Value_var_Range</v>
      </c>
      <c r="G5352" s="10" t="str">
        <f t="shared" si="842"/>
        <v>CHPF_M10_ActFRQ_Range</v>
      </c>
      <c r="H5352" s="10" t="str">
        <f>VLOOKUP(基本表格!E5352,起始地址定义!A:D,4,FALSE)&amp;" "&amp;Q5352</f>
        <v>2125+P3-M4 5#双螺旋运输机B 反馈频率 量程</v>
      </c>
      <c r="I5352" s="10" t="str">
        <f t="shared" si="843"/>
        <v>DB100,REAL2810</v>
      </c>
      <c r="J5352" s="13" t="str">
        <f>VLOOKUP(E5352,起始地址定义!A:D,2,FALSE)</f>
        <v>DB100</v>
      </c>
      <c r="K5352" s="12" t="str">
        <f t="shared" si="844"/>
        <v>REAL2810</v>
      </c>
      <c r="L5352" s="13">
        <f>VLOOKUP(E5352,起始地址定义!A:D,3,FALSE)</f>
        <v>2800</v>
      </c>
      <c r="M5352" s="14">
        <f>VLOOKUP($F5352,类型描述及偏移量!$C:$H,2,FALSE)</f>
        <v>10</v>
      </c>
      <c r="N5352" s="14" t="str">
        <f>VLOOKUP($F5352,类型描述及偏移量!$C:$H,3,FALSE)</f>
        <v>实型</v>
      </c>
      <c r="O5352" s="14" t="str">
        <f>VLOOKUP($F5352,类型描述及偏移量!$C:$H,4,FALSE)</f>
        <v>None</v>
      </c>
      <c r="P5352" s="14" t="str">
        <f>VLOOKUP($F5352,类型描述及偏移量!$C:$H,5,FALSE)</f>
        <v>No</v>
      </c>
      <c r="Q5352" s="14" t="str">
        <f>VLOOKUP($F5352,类型描述及偏移量!$C:$H,6,FALSE)</f>
        <v>量程</v>
      </c>
    </row>
    <row r="5353" hidden="1" spans="1:17">
      <c r="A5353" s="12" t="s">
        <v>128</v>
      </c>
      <c r="B5353" s="12" t="str">
        <f t="shared" si="837"/>
        <v>M10_ActFRQ</v>
      </c>
      <c r="C5353" s="12" t="str">
        <f t="shared" si="838"/>
        <v>Hi</v>
      </c>
      <c r="D5353" s="12" t="str">
        <f t="shared" si="839"/>
        <v>BP_Value_var</v>
      </c>
      <c r="E5353" s="13" t="str">
        <f t="shared" si="840"/>
        <v>CHPF_M10_ActFRQ_BP_Value_var</v>
      </c>
      <c r="F5353" s="14" t="str">
        <f t="shared" si="841"/>
        <v>BP_Value_var_Hi</v>
      </c>
      <c r="G5353" s="10" t="str">
        <f t="shared" si="842"/>
        <v>CHPF_M10_ActFRQ_Hi</v>
      </c>
      <c r="H5353" s="10" t="str">
        <f>VLOOKUP(基本表格!E5353,起始地址定义!A:D,4,FALSE)&amp;" "&amp;Q5353</f>
        <v>2125+P3-M4 5#双螺旋运输机B 反馈频率 上限值</v>
      </c>
      <c r="I5353" s="10" t="str">
        <f t="shared" si="843"/>
        <v>DB100,REAL2814</v>
      </c>
      <c r="J5353" s="13" t="str">
        <f>VLOOKUP(E5353,起始地址定义!A:D,2,FALSE)</f>
        <v>DB100</v>
      </c>
      <c r="K5353" s="12" t="str">
        <f t="shared" si="844"/>
        <v>REAL2814</v>
      </c>
      <c r="L5353" s="13">
        <f>VLOOKUP(E5353,起始地址定义!A:D,3,FALSE)</f>
        <v>2800</v>
      </c>
      <c r="M5353" s="14">
        <f>VLOOKUP($F5353,类型描述及偏移量!$C:$H,2,FALSE)</f>
        <v>14</v>
      </c>
      <c r="N5353" s="14" t="str">
        <f>VLOOKUP($F5353,类型描述及偏移量!$C:$H,3,FALSE)</f>
        <v>实型</v>
      </c>
      <c r="O5353" s="14" t="str">
        <f>VLOOKUP($F5353,类型描述及偏移量!$C:$H,4,FALSE)</f>
        <v>None</v>
      </c>
      <c r="P5353" s="14" t="str">
        <f>VLOOKUP($F5353,类型描述及偏移量!$C:$H,5,FALSE)</f>
        <v>No</v>
      </c>
      <c r="Q5353" s="14" t="str">
        <f>VLOOKUP($F5353,类型描述及偏移量!$C:$H,6,FALSE)</f>
        <v>上限值</v>
      </c>
    </row>
    <row r="5354" hidden="1" spans="1:17">
      <c r="A5354" s="12" t="s">
        <v>128</v>
      </c>
      <c r="B5354" s="12" t="str">
        <f t="shared" si="837"/>
        <v>M10_ActFRQ</v>
      </c>
      <c r="C5354" s="12" t="str">
        <f t="shared" si="838"/>
        <v>Lo</v>
      </c>
      <c r="D5354" s="12" t="str">
        <f t="shared" si="839"/>
        <v>BP_Value_var</v>
      </c>
      <c r="E5354" s="13" t="str">
        <f t="shared" si="840"/>
        <v>CHPF_M10_ActFRQ_BP_Value_var</v>
      </c>
      <c r="F5354" s="14" t="str">
        <f t="shared" si="841"/>
        <v>BP_Value_var_Lo</v>
      </c>
      <c r="G5354" s="10" t="str">
        <f t="shared" si="842"/>
        <v>CHPF_M10_ActFRQ_Lo</v>
      </c>
      <c r="H5354" s="10" t="str">
        <f>VLOOKUP(基本表格!E5354,起始地址定义!A:D,4,FALSE)&amp;" "&amp;Q5354</f>
        <v>2125+P3-M4 5#双螺旋运输机B 反馈频率 下限值</v>
      </c>
      <c r="I5354" s="10" t="str">
        <f t="shared" si="843"/>
        <v>DB100,REAL2818</v>
      </c>
      <c r="J5354" s="13" t="str">
        <f>VLOOKUP(E5354,起始地址定义!A:D,2,FALSE)</f>
        <v>DB100</v>
      </c>
      <c r="K5354" s="12" t="str">
        <f t="shared" si="844"/>
        <v>REAL2818</v>
      </c>
      <c r="L5354" s="13">
        <f>VLOOKUP(E5354,起始地址定义!A:D,3,FALSE)</f>
        <v>2800</v>
      </c>
      <c r="M5354" s="14">
        <f>VLOOKUP($F5354,类型描述及偏移量!$C:$H,2,FALSE)</f>
        <v>18</v>
      </c>
      <c r="N5354" s="14" t="str">
        <f>VLOOKUP($F5354,类型描述及偏移量!$C:$H,3,FALSE)</f>
        <v>实型</v>
      </c>
      <c r="O5354" s="14" t="str">
        <f>VLOOKUP($F5354,类型描述及偏移量!$C:$H,4,FALSE)</f>
        <v>None</v>
      </c>
      <c r="P5354" s="14" t="str">
        <f>VLOOKUP($F5354,类型描述及偏移量!$C:$H,5,FALSE)</f>
        <v>No</v>
      </c>
      <c r="Q5354" s="14" t="str">
        <f>VLOOKUP($F5354,类型描述及偏移量!$C:$H,6,FALSE)</f>
        <v>下限值</v>
      </c>
    </row>
    <row r="5355" hidden="1" spans="1:17">
      <c r="A5355" s="12" t="s">
        <v>128</v>
      </c>
      <c r="B5355" s="12" t="str">
        <f t="shared" si="837"/>
        <v>M10_ActFRQ</v>
      </c>
      <c r="C5355" s="12" t="str">
        <f t="shared" si="838"/>
        <v>HiHi</v>
      </c>
      <c r="D5355" s="12" t="str">
        <f t="shared" si="839"/>
        <v>BP_Value_var</v>
      </c>
      <c r="E5355" s="13" t="str">
        <f t="shared" si="840"/>
        <v>CHPF_M10_ActFRQ_BP_Value_var</v>
      </c>
      <c r="F5355" s="14" t="str">
        <f t="shared" si="841"/>
        <v>BP_Value_var_HiHi</v>
      </c>
      <c r="G5355" s="10" t="str">
        <f t="shared" si="842"/>
        <v>CHPF_M10_ActFRQ_HiHi</v>
      </c>
      <c r="H5355" s="10" t="str">
        <f>VLOOKUP(基本表格!E5355,起始地址定义!A:D,4,FALSE)&amp;" "&amp;Q5355</f>
        <v>2125+P3-M4 5#双螺旋运输机B 反馈频率 上上限值</v>
      </c>
      <c r="I5355" s="10" t="str">
        <f t="shared" si="843"/>
        <v>DB100,REAL2822</v>
      </c>
      <c r="J5355" s="13" t="str">
        <f>VLOOKUP(E5355,起始地址定义!A:D,2,FALSE)</f>
        <v>DB100</v>
      </c>
      <c r="K5355" s="12" t="str">
        <f t="shared" si="844"/>
        <v>REAL2822</v>
      </c>
      <c r="L5355" s="13">
        <f>VLOOKUP(E5355,起始地址定义!A:D,3,FALSE)</f>
        <v>2800</v>
      </c>
      <c r="M5355" s="14">
        <f>VLOOKUP($F5355,类型描述及偏移量!$C:$H,2,FALSE)</f>
        <v>22</v>
      </c>
      <c r="N5355" s="14" t="str">
        <f>VLOOKUP($F5355,类型描述及偏移量!$C:$H,3,FALSE)</f>
        <v>实型</v>
      </c>
      <c r="O5355" s="14" t="str">
        <f>VLOOKUP($F5355,类型描述及偏移量!$C:$H,4,FALSE)</f>
        <v>None</v>
      </c>
      <c r="P5355" s="14" t="str">
        <f>VLOOKUP($F5355,类型描述及偏移量!$C:$H,5,FALSE)</f>
        <v>No</v>
      </c>
      <c r="Q5355" s="14" t="str">
        <f>VLOOKUP($F5355,类型描述及偏移量!$C:$H,6,FALSE)</f>
        <v>上上限值</v>
      </c>
    </row>
    <row r="5356" hidden="1" spans="1:17">
      <c r="A5356" s="12" t="s">
        <v>128</v>
      </c>
      <c r="B5356" s="12" t="str">
        <f t="shared" si="837"/>
        <v>M10_ActFRQ</v>
      </c>
      <c r="C5356" s="12" t="str">
        <f t="shared" si="838"/>
        <v>LoLo</v>
      </c>
      <c r="D5356" s="12" t="str">
        <f t="shared" si="839"/>
        <v>BP_Value_var</v>
      </c>
      <c r="E5356" s="13" t="str">
        <f t="shared" si="840"/>
        <v>CHPF_M10_ActFRQ_BP_Value_var</v>
      </c>
      <c r="F5356" s="14" t="str">
        <f t="shared" si="841"/>
        <v>BP_Value_var_LoLo</v>
      </c>
      <c r="G5356" s="10" t="str">
        <f t="shared" si="842"/>
        <v>CHPF_M10_ActFRQ_LoLo</v>
      </c>
      <c r="H5356" s="10" t="str">
        <f>VLOOKUP(基本表格!E5356,起始地址定义!A:D,4,FALSE)&amp;" "&amp;Q5356</f>
        <v>2125+P3-M4 5#双螺旋运输机B 反馈频率 下下限值</v>
      </c>
      <c r="I5356" s="10" t="str">
        <f t="shared" si="843"/>
        <v>DB100,REAL2826</v>
      </c>
      <c r="J5356" s="13" t="str">
        <f>VLOOKUP(E5356,起始地址定义!A:D,2,FALSE)</f>
        <v>DB100</v>
      </c>
      <c r="K5356" s="12" t="str">
        <f t="shared" si="844"/>
        <v>REAL2826</v>
      </c>
      <c r="L5356" s="13">
        <f>VLOOKUP(E5356,起始地址定义!A:D,3,FALSE)</f>
        <v>2800</v>
      </c>
      <c r="M5356" s="14">
        <f>VLOOKUP($F5356,类型描述及偏移量!$C:$H,2,FALSE)</f>
        <v>26</v>
      </c>
      <c r="N5356" s="14" t="str">
        <f>VLOOKUP($F5356,类型描述及偏移量!$C:$H,3,FALSE)</f>
        <v>实型</v>
      </c>
      <c r="O5356" s="14" t="str">
        <f>VLOOKUP($F5356,类型描述及偏移量!$C:$H,4,FALSE)</f>
        <v>None</v>
      </c>
      <c r="P5356" s="14" t="str">
        <f>VLOOKUP($F5356,类型描述及偏移量!$C:$H,5,FALSE)</f>
        <v>No</v>
      </c>
      <c r="Q5356" s="14" t="str">
        <f>VLOOKUP($F5356,类型描述及偏移量!$C:$H,6,FALSE)</f>
        <v>下下限值</v>
      </c>
    </row>
    <row r="5357" hidden="1" spans="1:17">
      <c r="A5357" s="12" t="s">
        <v>128</v>
      </c>
      <c r="B5357" s="12" t="str">
        <f t="shared" si="837"/>
        <v>M10_Comm</v>
      </c>
      <c r="C5357" s="12" t="str">
        <f t="shared" si="838"/>
        <v>REL</v>
      </c>
      <c r="D5357" s="12" t="str">
        <f t="shared" si="839"/>
        <v>BP_G120_var</v>
      </c>
      <c r="E5357" s="13" t="str">
        <f t="shared" si="840"/>
        <v>CHPF_M10_Comm_BP_G120_var</v>
      </c>
      <c r="F5357" s="14" t="str">
        <f t="shared" si="841"/>
        <v>BP_G120_var_REL</v>
      </c>
      <c r="G5357" s="10" t="str">
        <f t="shared" si="842"/>
        <v>CHPF_M10_Comm_REL</v>
      </c>
      <c r="H5357" s="10" t="str">
        <f>VLOOKUP(基本表格!E5357,起始地址定义!A:D,4,FALSE)&amp;" "&amp;Q5357</f>
        <v>2125+P3-M4 5#双螺旋运输机B 变频器通讯 备妥（不能与正转信号使用同一个）</v>
      </c>
      <c r="I5357" s="10" t="str">
        <f t="shared" si="843"/>
        <v>DB100,X2850.0</v>
      </c>
      <c r="J5357" s="13" t="str">
        <f>VLOOKUP(E5357,起始地址定义!A:D,2,FALSE)</f>
        <v>DB100</v>
      </c>
      <c r="K5357" s="12" t="str">
        <f t="shared" si="844"/>
        <v>X2850.0</v>
      </c>
      <c r="L5357" s="13">
        <f>VLOOKUP(E5357,起始地址定义!A:D,3,FALSE)</f>
        <v>2850</v>
      </c>
      <c r="M5357" s="14">
        <f>VLOOKUP($F5357,类型描述及偏移量!$C:$H,2,FALSE)</f>
        <v>0</v>
      </c>
      <c r="N5357" s="14" t="str">
        <f>VLOOKUP($F5357,类型描述及偏移量!$C:$H,3,FALSE)</f>
        <v>离散</v>
      </c>
      <c r="O5357" s="14" t="str">
        <f>VLOOKUP($F5357,类型描述及偏移量!$C:$H,4,FALSE)</f>
        <v>None</v>
      </c>
      <c r="P5357" s="14" t="str">
        <f>VLOOKUP($F5357,类型描述及偏移量!$C:$H,5,FALSE)</f>
        <v>Yes</v>
      </c>
      <c r="Q5357" s="14" t="str">
        <f>VLOOKUP($F5357,类型描述及偏移量!$C:$H,6,FALSE)</f>
        <v>备妥（不能与正转信号使用同一个）</v>
      </c>
    </row>
    <row r="5358" hidden="1" spans="1:17">
      <c r="A5358" s="12" t="s">
        <v>128</v>
      </c>
      <c r="B5358" s="12" t="str">
        <f t="shared" si="837"/>
        <v>M10_Comm</v>
      </c>
      <c r="C5358" s="12" t="str">
        <f t="shared" si="838"/>
        <v>FWD</v>
      </c>
      <c r="D5358" s="12" t="str">
        <f t="shared" si="839"/>
        <v>BP_G120_var</v>
      </c>
      <c r="E5358" s="13" t="str">
        <f t="shared" si="840"/>
        <v>CHPF_M10_Comm_BP_G120_var</v>
      </c>
      <c r="F5358" s="14" t="str">
        <f t="shared" si="841"/>
        <v>BP_G120_var_FWD</v>
      </c>
      <c r="G5358" s="10" t="str">
        <f t="shared" si="842"/>
        <v>CHPF_M10_Comm_FWD</v>
      </c>
      <c r="H5358" s="10" t="str">
        <f>VLOOKUP(基本表格!E5358,起始地址定义!A:D,4,FALSE)&amp;" "&amp;Q5358</f>
        <v>2125+P3-M4 5#双螺旋运输机B 变频器通讯 正转</v>
      </c>
      <c r="I5358" s="10" t="str">
        <f t="shared" si="843"/>
        <v>DB100,X2850.1</v>
      </c>
      <c r="J5358" s="13" t="str">
        <f>VLOOKUP(E5358,起始地址定义!A:D,2,FALSE)</f>
        <v>DB100</v>
      </c>
      <c r="K5358" s="12" t="str">
        <f t="shared" si="844"/>
        <v>X2850.1</v>
      </c>
      <c r="L5358" s="13">
        <f>VLOOKUP(E5358,起始地址定义!A:D,3,FALSE)</f>
        <v>2850</v>
      </c>
      <c r="M5358" s="14">
        <f>VLOOKUP($F5358,类型描述及偏移量!$C:$H,2,FALSE)</f>
        <v>0.0999999999999943</v>
      </c>
      <c r="N5358" s="14" t="str">
        <f>VLOOKUP($F5358,类型描述及偏移量!$C:$H,3,FALSE)</f>
        <v>离散</v>
      </c>
      <c r="O5358" s="14" t="str">
        <f>VLOOKUP($F5358,类型描述及偏移量!$C:$H,4,FALSE)</f>
        <v>None</v>
      </c>
      <c r="P5358" s="14" t="str">
        <f>VLOOKUP($F5358,类型描述及偏移量!$C:$H,5,FALSE)</f>
        <v>Yes</v>
      </c>
      <c r="Q5358" s="14" t="str">
        <f>VLOOKUP($F5358,类型描述及偏移量!$C:$H,6,FALSE)</f>
        <v>正转</v>
      </c>
    </row>
    <row r="5359" hidden="1" spans="1:17">
      <c r="A5359" s="12" t="s">
        <v>128</v>
      </c>
      <c r="B5359" s="12" t="str">
        <f t="shared" si="837"/>
        <v>M10_Comm</v>
      </c>
      <c r="C5359" s="12" t="str">
        <f t="shared" si="838"/>
        <v>REV</v>
      </c>
      <c r="D5359" s="12" t="str">
        <f t="shared" si="839"/>
        <v>BP_G120_var</v>
      </c>
      <c r="E5359" s="13" t="str">
        <f t="shared" si="840"/>
        <v>CHPF_M10_Comm_BP_G120_var</v>
      </c>
      <c r="F5359" s="14" t="str">
        <f t="shared" si="841"/>
        <v>BP_G120_var_REV</v>
      </c>
      <c r="G5359" s="10" t="str">
        <f t="shared" si="842"/>
        <v>CHPF_M10_Comm_REV</v>
      </c>
      <c r="H5359" s="10" t="str">
        <f>VLOOKUP(基本表格!E5359,起始地址定义!A:D,4,FALSE)&amp;" "&amp;Q5359</f>
        <v>2125+P3-M4 5#双螺旋运输机B 变频器通讯 反转</v>
      </c>
      <c r="I5359" s="10" t="str">
        <f t="shared" si="843"/>
        <v>DB100,X2850.2</v>
      </c>
      <c r="J5359" s="13" t="str">
        <f>VLOOKUP(E5359,起始地址定义!A:D,2,FALSE)</f>
        <v>DB100</v>
      </c>
      <c r="K5359" s="12" t="str">
        <f t="shared" si="844"/>
        <v>X2850.2</v>
      </c>
      <c r="L5359" s="13">
        <f>VLOOKUP(E5359,起始地址定义!A:D,3,FALSE)</f>
        <v>2850</v>
      </c>
      <c r="M5359" s="14">
        <f>VLOOKUP($F5359,类型描述及偏移量!$C:$H,2,FALSE)</f>
        <v>0.199999999999989</v>
      </c>
      <c r="N5359" s="14" t="str">
        <f>VLOOKUP($F5359,类型描述及偏移量!$C:$H,3,FALSE)</f>
        <v>离散</v>
      </c>
      <c r="O5359" s="14" t="str">
        <f>VLOOKUP($F5359,类型描述及偏移量!$C:$H,4,FALSE)</f>
        <v>None</v>
      </c>
      <c r="P5359" s="14" t="str">
        <f>VLOOKUP($F5359,类型描述及偏移量!$C:$H,5,FALSE)</f>
        <v>Yes</v>
      </c>
      <c r="Q5359" s="14" t="str">
        <f>VLOOKUP($F5359,类型描述及偏移量!$C:$H,6,FALSE)</f>
        <v>反转</v>
      </c>
    </row>
    <row r="5360" hidden="1" spans="1:17">
      <c r="A5360" s="12" t="s">
        <v>128</v>
      </c>
      <c r="B5360" s="12" t="str">
        <f t="shared" si="837"/>
        <v>M10_Comm</v>
      </c>
      <c r="C5360" s="12" t="str">
        <f t="shared" si="838"/>
        <v>Reset</v>
      </c>
      <c r="D5360" s="12" t="str">
        <f t="shared" si="839"/>
        <v>BP_G120_var</v>
      </c>
      <c r="E5360" s="13" t="str">
        <f t="shared" si="840"/>
        <v>CHPF_M10_Comm_BP_G120_var</v>
      </c>
      <c r="F5360" s="14" t="str">
        <f t="shared" si="841"/>
        <v>BP_G120_var_Reset</v>
      </c>
      <c r="G5360" s="10" t="str">
        <f t="shared" si="842"/>
        <v>CHPF_M10_Comm_Reset</v>
      </c>
      <c r="H5360" s="10" t="str">
        <f>VLOOKUP(基本表格!E5360,起始地址定义!A:D,4,FALSE)&amp;" "&amp;Q5360</f>
        <v>2125+P3-M4 5#双螺旋运输机B 变频器通讯 故障复位</v>
      </c>
      <c r="I5360" s="10" t="str">
        <f t="shared" si="843"/>
        <v>DB100,X2850.3</v>
      </c>
      <c r="J5360" s="13" t="str">
        <f>VLOOKUP(E5360,起始地址定义!A:D,2,FALSE)</f>
        <v>DB100</v>
      </c>
      <c r="K5360" s="12" t="str">
        <f t="shared" si="844"/>
        <v>X2850.3</v>
      </c>
      <c r="L5360" s="13">
        <f>VLOOKUP(E5360,起始地址定义!A:D,3,FALSE)</f>
        <v>2850</v>
      </c>
      <c r="M5360" s="14">
        <f>VLOOKUP($F5360,类型描述及偏移量!$C:$H,2,FALSE)</f>
        <v>0.300000000000011</v>
      </c>
      <c r="N5360" s="14" t="str">
        <f>VLOOKUP($F5360,类型描述及偏移量!$C:$H,3,FALSE)</f>
        <v>离散</v>
      </c>
      <c r="O5360" s="14" t="str">
        <f>VLOOKUP($F5360,类型描述及偏移量!$C:$H,4,FALSE)</f>
        <v>None</v>
      </c>
      <c r="P5360" s="14" t="str">
        <f>VLOOKUP($F5360,类型描述及偏移量!$C:$H,5,FALSE)</f>
        <v>No</v>
      </c>
      <c r="Q5360" s="14" t="str">
        <f>VLOOKUP($F5360,类型描述及偏移量!$C:$H,6,FALSE)</f>
        <v>故障复位</v>
      </c>
    </row>
    <row r="5361" hidden="1" spans="1:17">
      <c r="A5361" s="12" t="s">
        <v>128</v>
      </c>
      <c r="B5361" s="12" t="str">
        <f t="shared" ref="B5361:B5424" si="845">"M"&amp;RIGHT(LEFT(B5238,FIND("_",B5238,1)-1),LEN(LEFT(B5238,FIND("_",B5238,1)-1))-1)+1&amp;"_"&amp;RIGHT(B5238,LEN(B5238)-FIND("_",B5238,1))</f>
        <v>M10_Comm</v>
      </c>
      <c r="C5361" s="12" t="str">
        <f t="shared" ref="C5361:C5424" si="846">C5238</f>
        <v>IRL</v>
      </c>
      <c r="D5361" s="12" t="str">
        <f t="shared" ref="D5361:D5424" si="847">D5238</f>
        <v>BP_G120_var</v>
      </c>
      <c r="E5361" s="13" t="str">
        <f t="shared" ref="E5361:E5424" si="848">A5361&amp;"_"&amp;B5361&amp;"_"&amp;D5361</f>
        <v>CHPF_M10_Comm_BP_G120_var</v>
      </c>
      <c r="F5361" s="14" t="str">
        <f t="shared" ref="F5361:F5424" si="849">D5361&amp;"_"&amp;C5361</f>
        <v>BP_G120_var_IRL</v>
      </c>
      <c r="G5361" s="10" t="str">
        <f t="shared" ref="G5361:G5424" si="850">A5361&amp;"_"&amp;IF(B5361="DB","",B5361&amp;"_")&amp;C5361</f>
        <v>CHPF_M10_Comm_IRL</v>
      </c>
      <c r="H5361" s="10" t="str">
        <f>VLOOKUP(基本表格!E5361,起始地址定义!A:D,4,FALSE)&amp;" "&amp;Q5361</f>
        <v>2125+P3-M4 5#双螺旋运输机B 变频器通讯 备妥反馈</v>
      </c>
      <c r="I5361" s="10" t="str">
        <f t="shared" ref="I5361:I5424" si="851">J5361&amp;","&amp;K5361</f>
        <v>DB100,X2850.4</v>
      </c>
      <c r="J5361" s="13" t="str">
        <f>VLOOKUP(E5361,起始地址定义!A:D,2,FALSE)</f>
        <v>DB100</v>
      </c>
      <c r="K5361" s="12" t="str">
        <f t="shared" ref="K5361:K5424" si="852">IF(N5361="离散","X",IF(N5361="实型","REAL","INT"))&amp;IF(N5361="离散",TEXT(L5361+M5361,"0.0"),L5361+M5361)</f>
        <v>X2850.4</v>
      </c>
      <c r="L5361" s="13">
        <f>VLOOKUP(E5361,起始地址定义!A:D,3,FALSE)</f>
        <v>2850</v>
      </c>
      <c r="M5361" s="14">
        <f>VLOOKUP($F5361,类型描述及偏移量!$C:$H,2,FALSE)</f>
        <v>0.400000000000006</v>
      </c>
      <c r="N5361" s="14" t="str">
        <f>VLOOKUP($F5361,类型描述及偏移量!$C:$H,3,FALSE)</f>
        <v>离散</v>
      </c>
      <c r="O5361" s="14" t="str">
        <f>VLOOKUP($F5361,类型描述及偏移量!$C:$H,4,FALSE)</f>
        <v>None</v>
      </c>
      <c r="P5361" s="14" t="str">
        <f>VLOOKUP($F5361,类型描述及偏移量!$C:$H,5,FALSE)</f>
        <v>Yes</v>
      </c>
      <c r="Q5361" s="14" t="str">
        <f>VLOOKUP($F5361,类型描述及偏移量!$C:$H,6,FALSE)</f>
        <v>备妥反馈</v>
      </c>
    </row>
    <row r="5362" hidden="1" spans="1:17">
      <c r="A5362" s="12" t="s">
        <v>128</v>
      </c>
      <c r="B5362" s="12" t="str">
        <f t="shared" si="845"/>
        <v>M10_Comm</v>
      </c>
      <c r="C5362" s="12" t="str">
        <f t="shared" si="846"/>
        <v>IFW</v>
      </c>
      <c r="D5362" s="12" t="str">
        <f t="shared" si="847"/>
        <v>BP_G120_var</v>
      </c>
      <c r="E5362" s="13" t="str">
        <f t="shared" si="848"/>
        <v>CHPF_M10_Comm_BP_G120_var</v>
      </c>
      <c r="F5362" s="14" t="str">
        <f t="shared" si="849"/>
        <v>BP_G120_var_IFW</v>
      </c>
      <c r="G5362" s="10" t="str">
        <f t="shared" si="850"/>
        <v>CHPF_M10_Comm_IFW</v>
      </c>
      <c r="H5362" s="10" t="str">
        <f>VLOOKUP(基本表格!E5362,起始地址定义!A:D,4,FALSE)&amp;" "&amp;Q5362</f>
        <v>2125+P3-M4 5#双螺旋运输机B 变频器通讯 正转反馈</v>
      </c>
      <c r="I5362" s="10" t="str">
        <f t="shared" si="851"/>
        <v>DB100,X2850.5</v>
      </c>
      <c r="J5362" s="13" t="str">
        <f>VLOOKUP(E5362,起始地址定义!A:D,2,FALSE)</f>
        <v>DB100</v>
      </c>
      <c r="K5362" s="12" t="str">
        <f t="shared" si="852"/>
        <v>X2850.5</v>
      </c>
      <c r="L5362" s="13">
        <f>VLOOKUP(E5362,起始地址定义!A:D,3,FALSE)</f>
        <v>2850</v>
      </c>
      <c r="M5362" s="14">
        <f>VLOOKUP($F5362,类型描述及偏移量!$C:$H,2,FALSE)</f>
        <v>0.5</v>
      </c>
      <c r="N5362" s="14" t="str">
        <f>VLOOKUP($F5362,类型描述及偏移量!$C:$H,3,FALSE)</f>
        <v>离散</v>
      </c>
      <c r="O5362" s="14" t="str">
        <f>VLOOKUP($F5362,类型描述及偏移量!$C:$H,4,FALSE)</f>
        <v>None</v>
      </c>
      <c r="P5362" s="14" t="str">
        <f>VLOOKUP($F5362,类型描述及偏移量!$C:$H,5,FALSE)</f>
        <v>Yes</v>
      </c>
      <c r="Q5362" s="14" t="str">
        <f>VLOOKUP($F5362,类型描述及偏移量!$C:$H,6,FALSE)</f>
        <v>正转反馈</v>
      </c>
    </row>
    <row r="5363" hidden="1" spans="1:17">
      <c r="A5363" s="12" t="s">
        <v>128</v>
      </c>
      <c r="B5363" s="12" t="str">
        <f t="shared" si="845"/>
        <v>M10_Comm</v>
      </c>
      <c r="C5363" s="12" t="str">
        <f t="shared" si="846"/>
        <v>IRV</v>
      </c>
      <c r="D5363" s="12" t="str">
        <f t="shared" si="847"/>
        <v>BP_G120_var</v>
      </c>
      <c r="E5363" s="13" t="str">
        <f t="shared" si="848"/>
        <v>CHPF_M10_Comm_BP_G120_var</v>
      </c>
      <c r="F5363" s="14" t="str">
        <f t="shared" si="849"/>
        <v>BP_G120_var_IRV</v>
      </c>
      <c r="G5363" s="10" t="str">
        <f t="shared" si="850"/>
        <v>CHPF_M10_Comm_IRV</v>
      </c>
      <c r="H5363" s="10" t="str">
        <f>VLOOKUP(基本表格!E5363,起始地址定义!A:D,4,FALSE)&amp;" "&amp;Q5363</f>
        <v>2125+P3-M4 5#双螺旋运输机B 变频器通讯 反转反馈</v>
      </c>
      <c r="I5363" s="10" t="str">
        <f t="shared" si="851"/>
        <v>DB100,X2850.6</v>
      </c>
      <c r="J5363" s="13" t="str">
        <f>VLOOKUP(E5363,起始地址定义!A:D,2,FALSE)</f>
        <v>DB100</v>
      </c>
      <c r="K5363" s="12" t="str">
        <f t="shared" si="852"/>
        <v>X2850.6</v>
      </c>
      <c r="L5363" s="13">
        <f>VLOOKUP(E5363,起始地址定义!A:D,3,FALSE)</f>
        <v>2850</v>
      </c>
      <c r="M5363" s="14">
        <f>VLOOKUP($F5363,类型描述及偏移量!$C:$H,2,FALSE)</f>
        <v>0.599999999999994</v>
      </c>
      <c r="N5363" s="14" t="str">
        <f>VLOOKUP($F5363,类型描述及偏移量!$C:$H,3,FALSE)</f>
        <v>离散</v>
      </c>
      <c r="O5363" s="14" t="str">
        <f>VLOOKUP($F5363,类型描述及偏移量!$C:$H,4,FALSE)</f>
        <v>None</v>
      </c>
      <c r="P5363" s="14" t="str">
        <f>VLOOKUP($F5363,类型描述及偏移量!$C:$H,5,FALSE)</f>
        <v>Yes</v>
      </c>
      <c r="Q5363" s="14" t="str">
        <f>VLOOKUP($F5363,类型描述及偏移量!$C:$H,6,FALSE)</f>
        <v>反转反馈</v>
      </c>
    </row>
    <row r="5364" hidden="1" spans="1:17">
      <c r="A5364" s="12" t="s">
        <v>128</v>
      </c>
      <c r="B5364" s="12" t="str">
        <f t="shared" si="845"/>
        <v>M10_Comm</v>
      </c>
      <c r="C5364" s="12" t="str">
        <f t="shared" si="846"/>
        <v>ALARM</v>
      </c>
      <c r="D5364" s="12" t="str">
        <f t="shared" si="847"/>
        <v>BP_G120_var</v>
      </c>
      <c r="E5364" s="13" t="str">
        <f t="shared" si="848"/>
        <v>CHPF_M10_Comm_BP_G120_var</v>
      </c>
      <c r="F5364" s="14" t="str">
        <f t="shared" si="849"/>
        <v>BP_G120_var_ALARM</v>
      </c>
      <c r="G5364" s="10" t="str">
        <f t="shared" si="850"/>
        <v>CHPF_M10_Comm_ALARM</v>
      </c>
      <c r="H5364" s="10" t="str">
        <f>VLOOKUP(基本表格!E5364,起始地址定义!A:D,4,FALSE)&amp;" "&amp;Q5364</f>
        <v>2125+P3-M4 5#双螺旋运输机B 变频器通讯 变频器备用</v>
      </c>
      <c r="I5364" s="10" t="str">
        <f t="shared" si="851"/>
        <v>DB100,X2850.7</v>
      </c>
      <c r="J5364" s="13" t="str">
        <f>VLOOKUP(E5364,起始地址定义!A:D,2,FALSE)</f>
        <v>DB100</v>
      </c>
      <c r="K5364" s="12" t="str">
        <f t="shared" si="852"/>
        <v>X2850.7</v>
      </c>
      <c r="L5364" s="13">
        <f>VLOOKUP(E5364,起始地址定义!A:D,3,FALSE)</f>
        <v>2850</v>
      </c>
      <c r="M5364" s="14">
        <f>VLOOKUP($F5364,类型描述及偏移量!$C:$H,2,FALSE)</f>
        <v>0.699999999999989</v>
      </c>
      <c r="N5364" s="14" t="str">
        <f>VLOOKUP($F5364,类型描述及偏移量!$C:$H,3,FALSE)</f>
        <v>离散</v>
      </c>
      <c r="O5364" s="14" t="str">
        <f>VLOOKUP($F5364,类型描述及偏移量!$C:$H,4,FALSE)</f>
        <v>None</v>
      </c>
      <c r="P5364" s="14" t="str">
        <f>VLOOKUP($F5364,类型描述及偏移量!$C:$H,5,FALSE)</f>
        <v>Yes</v>
      </c>
      <c r="Q5364" s="14" t="str">
        <f>VLOOKUP($F5364,类型描述及偏移量!$C:$H,6,FALSE)</f>
        <v>变频器备用</v>
      </c>
    </row>
    <row r="5365" hidden="1" spans="1:17">
      <c r="A5365" s="12" t="s">
        <v>128</v>
      </c>
      <c r="B5365" s="12" t="str">
        <f t="shared" si="845"/>
        <v>M10_Comm</v>
      </c>
      <c r="C5365" s="12" t="str">
        <f t="shared" si="846"/>
        <v>Fault</v>
      </c>
      <c r="D5365" s="12" t="str">
        <f t="shared" si="847"/>
        <v>BP_G120_var</v>
      </c>
      <c r="E5365" s="13" t="str">
        <f t="shared" si="848"/>
        <v>CHPF_M10_Comm_BP_G120_var</v>
      </c>
      <c r="F5365" s="14" t="str">
        <f t="shared" si="849"/>
        <v>BP_G120_var_Fault</v>
      </c>
      <c r="G5365" s="10" t="str">
        <f t="shared" si="850"/>
        <v>CHPF_M10_Comm_Fault</v>
      </c>
      <c r="H5365" s="10" t="str">
        <f>VLOOKUP(基本表格!E5365,起始地址定义!A:D,4,FALSE)&amp;" "&amp;Q5365</f>
        <v>2125+P3-M4 5#双螺旋运输机B 变频器通讯 变频器报警</v>
      </c>
      <c r="I5365" s="10" t="str">
        <f t="shared" si="851"/>
        <v>DB100,X2851.0</v>
      </c>
      <c r="J5365" s="13" t="str">
        <f>VLOOKUP(E5365,起始地址定义!A:D,2,FALSE)</f>
        <v>DB100</v>
      </c>
      <c r="K5365" s="12" t="str">
        <f t="shared" si="852"/>
        <v>X2851.0</v>
      </c>
      <c r="L5365" s="13">
        <f>VLOOKUP(E5365,起始地址定义!A:D,3,FALSE)</f>
        <v>2850</v>
      </c>
      <c r="M5365" s="14">
        <f>VLOOKUP($F5365,类型描述及偏移量!$C:$H,2,FALSE)</f>
        <v>1</v>
      </c>
      <c r="N5365" s="14" t="str">
        <f>VLOOKUP($F5365,类型描述及偏移量!$C:$H,3,FALSE)</f>
        <v>离散</v>
      </c>
      <c r="O5365" s="14" t="str">
        <f>VLOOKUP($F5365,类型描述及偏移量!$C:$H,4,FALSE)</f>
        <v>On</v>
      </c>
      <c r="P5365" s="14" t="str">
        <f>VLOOKUP($F5365,类型描述及偏移量!$C:$H,5,FALSE)</f>
        <v>Yes</v>
      </c>
      <c r="Q5365" s="14" t="str">
        <f>VLOOKUP($F5365,类型描述及偏移量!$C:$H,6,FALSE)</f>
        <v>变频器报警</v>
      </c>
    </row>
    <row r="5366" hidden="1" spans="1:17">
      <c r="A5366" s="12" t="s">
        <v>128</v>
      </c>
      <c r="B5366" s="12" t="str">
        <f t="shared" si="845"/>
        <v>M10_Comm</v>
      </c>
      <c r="C5366" s="12" t="str">
        <f t="shared" si="846"/>
        <v>Warn_Code</v>
      </c>
      <c r="D5366" s="12" t="str">
        <f t="shared" si="847"/>
        <v>BP_G120_var</v>
      </c>
      <c r="E5366" s="13" t="str">
        <f t="shared" si="848"/>
        <v>CHPF_M10_Comm_BP_G120_var</v>
      </c>
      <c r="F5366" s="14" t="str">
        <f t="shared" si="849"/>
        <v>BP_G120_var_Warn_Code</v>
      </c>
      <c r="G5366" s="10" t="str">
        <f t="shared" si="850"/>
        <v>CHPF_M10_Comm_Warn_Code</v>
      </c>
      <c r="H5366" s="10" t="str">
        <f>VLOOKUP(基本表格!E5366,起始地址定义!A:D,4,FALSE)&amp;" "&amp;Q5366</f>
        <v>2125+P3-M4 5#双螺旋运输机B 变频器通讯 警告</v>
      </c>
      <c r="I5366" s="10" t="str">
        <f t="shared" si="851"/>
        <v>DB100,INT2852</v>
      </c>
      <c r="J5366" s="13" t="str">
        <f>VLOOKUP(E5366,起始地址定义!A:D,2,FALSE)</f>
        <v>DB100</v>
      </c>
      <c r="K5366" s="12" t="str">
        <f t="shared" si="852"/>
        <v>INT2852</v>
      </c>
      <c r="L5366" s="13">
        <f>VLOOKUP(E5366,起始地址定义!A:D,3,FALSE)</f>
        <v>2850</v>
      </c>
      <c r="M5366" s="14">
        <f>VLOOKUP($F5366,类型描述及偏移量!$C:$H,2,FALSE)</f>
        <v>2</v>
      </c>
      <c r="N5366" s="14" t="str">
        <f>VLOOKUP($F5366,类型描述及偏移量!$C:$H,3,FALSE)</f>
        <v>整型</v>
      </c>
      <c r="O5366" s="14" t="str">
        <f>VLOOKUP($F5366,类型描述及偏移量!$C:$H,4,FALSE)</f>
        <v>None</v>
      </c>
      <c r="P5366" s="14" t="str">
        <f>VLOOKUP($F5366,类型描述及偏移量!$C:$H,5,FALSE)</f>
        <v>Yes</v>
      </c>
      <c r="Q5366" s="14" t="str">
        <f>VLOOKUP($F5366,类型描述及偏移量!$C:$H,6,FALSE)</f>
        <v>警告</v>
      </c>
    </row>
    <row r="5367" hidden="1" spans="1:17">
      <c r="A5367" s="12" t="s">
        <v>128</v>
      </c>
      <c r="B5367" s="12" t="str">
        <f t="shared" si="845"/>
        <v>M10_Comm</v>
      </c>
      <c r="C5367" s="12" t="str">
        <f t="shared" si="846"/>
        <v>Fault_Code</v>
      </c>
      <c r="D5367" s="12" t="str">
        <f t="shared" si="847"/>
        <v>BP_G120_var</v>
      </c>
      <c r="E5367" s="13" t="str">
        <f t="shared" si="848"/>
        <v>CHPF_M10_Comm_BP_G120_var</v>
      </c>
      <c r="F5367" s="14" t="str">
        <f t="shared" si="849"/>
        <v>BP_G120_var_Fault_Code</v>
      </c>
      <c r="G5367" s="10" t="str">
        <f t="shared" si="850"/>
        <v>CHPF_M10_Comm_Fault_Code</v>
      </c>
      <c r="H5367" s="10" t="str">
        <f>VLOOKUP(基本表格!E5367,起始地址定义!A:D,4,FALSE)&amp;" "&amp;Q5367</f>
        <v>2125+P3-M4 5#双螺旋运输机B 变频器通讯 报警代码</v>
      </c>
      <c r="I5367" s="10" t="str">
        <f t="shared" si="851"/>
        <v>DB100,INT2854</v>
      </c>
      <c r="J5367" s="13" t="str">
        <f>VLOOKUP(E5367,起始地址定义!A:D,2,FALSE)</f>
        <v>DB100</v>
      </c>
      <c r="K5367" s="12" t="str">
        <f t="shared" si="852"/>
        <v>INT2854</v>
      </c>
      <c r="L5367" s="13">
        <f>VLOOKUP(E5367,起始地址定义!A:D,3,FALSE)</f>
        <v>2850</v>
      </c>
      <c r="M5367" s="14">
        <f>VLOOKUP($F5367,类型描述及偏移量!$C:$H,2,FALSE)</f>
        <v>4</v>
      </c>
      <c r="N5367" s="14" t="str">
        <f>VLOOKUP($F5367,类型描述及偏移量!$C:$H,3,FALSE)</f>
        <v>整型</v>
      </c>
      <c r="O5367" s="14" t="str">
        <f>VLOOKUP($F5367,类型描述及偏移量!$C:$H,4,FALSE)</f>
        <v>None</v>
      </c>
      <c r="P5367" s="14" t="str">
        <f>VLOOKUP($F5367,类型描述及偏移量!$C:$H,5,FALSE)</f>
        <v>Yes</v>
      </c>
      <c r="Q5367" s="14" t="str">
        <f>VLOOKUP($F5367,类型描述及偏移量!$C:$H,6,FALSE)</f>
        <v>报警代码</v>
      </c>
    </row>
    <row r="5368" hidden="1" spans="1:17">
      <c r="A5368" s="12" t="s">
        <v>128</v>
      </c>
      <c r="B5368" s="12" t="str">
        <f t="shared" si="845"/>
        <v>M10_Comm</v>
      </c>
      <c r="C5368" s="12" t="str">
        <f t="shared" si="846"/>
        <v>AV_Speed</v>
      </c>
      <c r="D5368" s="12" t="str">
        <f t="shared" si="847"/>
        <v>BP_G120_var</v>
      </c>
      <c r="E5368" s="13" t="str">
        <f t="shared" si="848"/>
        <v>CHPF_M10_Comm_BP_G120_var</v>
      </c>
      <c r="F5368" s="14" t="str">
        <f t="shared" si="849"/>
        <v>BP_G120_var_AV_Speed</v>
      </c>
      <c r="G5368" s="10" t="str">
        <f t="shared" si="850"/>
        <v>CHPF_M10_Comm_AV_Speed</v>
      </c>
      <c r="H5368" s="10" t="str">
        <f>VLOOKUP(基本表格!E5368,起始地址定义!A:D,4,FALSE)&amp;" "&amp;Q5368</f>
        <v>2125+P3-M4 5#双螺旋运输机B 变频器通讯 实际运行反馈速度</v>
      </c>
      <c r="I5368" s="10" t="str">
        <f t="shared" si="851"/>
        <v>DB100,REAL2856</v>
      </c>
      <c r="J5368" s="13" t="str">
        <f>VLOOKUP(E5368,起始地址定义!A:D,2,FALSE)</f>
        <v>DB100</v>
      </c>
      <c r="K5368" s="12" t="str">
        <f t="shared" si="852"/>
        <v>REAL2856</v>
      </c>
      <c r="L5368" s="13">
        <f>VLOOKUP(E5368,起始地址定义!A:D,3,FALSE)</f>
        <v>2850</v>
      </c>
      <c r="M5368" s="14">
        <f>VLOOKUP($F5368,类型描述及偏移量!$C:$H,2,FALSE)</f>
        <v>6</v>
      </c>
      <c r="N5368" s="14" t="str">
        <f>VLOOKUP($F5368,类型描述及偏移量!$C:$H,3,FALSE)</f>
        <v>实型</v>
      </c>
      <c r="O5368" s="14" t="str">
        <f>VLOOKUP($F5368,类型描述及偏移量!$C:$H,4,FALSE)</f>
        <v>None</v>
      </c>
      <c r="P5368" s="14" t="str">
        <f>VLOOKUP($F5368,类型描述及偏移量!$C:$H,5,FALSE)</f>
        <v>Yes</v>
      </c>
      <c r="Q5368" s="14" t="str">
        <f>VLOOKUP($F5368,类型描述及偏移量!$C:$H,6,FALSE)</f>
        <v>实际运行反馈速度</v>
      </c>
    </row>
    <row r="5369" hidden="1" spans="1:17">
      <c r="A5369" s="12" t="s">
        <v>128</v>
      </c>
      <c r="B5369" s="12" t="str">
        <f t="shared" si="845"/>
        <v>M10_Comm</v>
      </c>
      <c r="C5369" s="12" t="str">
        <f t="shared" si="846"/>
        <v>AV_Current</v>
      </c>
      <c r="D5369" s="12" t="str">
        <f t="shared" si="847"/>
        <v>BP_G120_var</v>
      </c>
      <c r="E5369" s="13" t="str">
        <f t="shared" si="848"/>
        <v>CHPF_M10_Comm_BP_G120_var</v>
      </c>
      <c r="F5369" s="14" t="str">
        <f t="shared" si="849"/>
        <v>BP_G120_var_AV_Current</v>
      </c>
      <c r="G5369" s="10" t="str">
        <f t="shared" si="850"/>
        <v>CHPF_M10_Comm_AV_Current</v>
      </c>
      <c r="H5369" s="10" t="str">
        <f>VLOOKUP(基本表格!E5369,起始地址定义!A:D,4,FALSE)&amp;" "&amp;Q5369</f>
        <v>2125+P3-M4 5#双螺旋运输机B 变频器通讯 实际运行反馈电流</v>
      </c>
      <c r="I5369" s="10" t="str">
        <f t="shared" si="851"/>
        <v>DB100,REAL2860</v>
      </c>
      <c r="J5369" s="13" t="str">
        <f>VLOOKUP(E5369,起始地址定义!A:D,2,FALSE)</f>
        <v>DB100</v>
      </c>
      <c r="K5369" s="12" t="str">
        <f t="shared" si="852"/>
        <v>REAL2860</v>
      </c>
      <c r="L5369" s="13">
        <f>VLOOKUP(E5369,起始地址定义!A:D,3,FALSE)</f>
        <v>2850</v>
      </c>
      <c r="M5369" s="14">
        <f>VLOOKUP($F5369,类型描述及偏移量!$C:$H,2,FALSE)</f>
        <v>10</v>
      </c>
      <c r="N5369" s="14" t="str">
        <f>VLOOKUP($F5369,类型描述及偏移量!$C:$H,3,FALSE)</f>
        <v>实型</v>
      </c>
      <c r="O5369" s="14" t="str">
        <f>VLOOKUP($F5369,类型描述及偏移量!$C:$H,4,FALSE)</f>
        <v>None</v>
      </c>
      <c r="P5369" s="14" t="str">
        <f>VLOOKUP($F5369,类型描述及偏移量!$C:$H,5,FALSE)</f>
        <v>Yes</v>
      </c>
      <c r="Q5369" s="14" t="str">
        <f>VLOOKUP($F5369,类型描述及偏移量!$C:$H,6,FALSE)</f>
        <v>实际运行反馈电流</v>
      </c>
    </row>
    <row r="5370" hidden="1" spans="1:17">
      <c r="A5370" s="12" t="s">
        <v>128</v>
      </c>
      <c r="B5370" s="12" t="str">
        <f t="shared" si="845"/>
        <v>M10_Comm</v>
      </c>
      <c r="C5370" s="12" t="str">
        <f t="shared" si="846"/>
        <v>Torque</v>
      </c>
      <c r="D5370" s="12" t="str">
        <f t="shared" si="847"/>
        <v>BP_G120_var</v>
      </c>
      <c r="E5370" s="13" t="str">
        <f t="shared" si="848"/>
        <v>CHPF_M10_Comm_BP_G120_var</v>
      </c>
      <c r="F5370" s="14" t="str">
        <f t="shared" si="849"/>
        <v>BP_G120_var_Torque</v>
      </c>
      <c r="G5370" s="10" t="str">
        <f t="shared" si="850"/>
        <v>CHPF_M10_Comm_Torque</v>
      </c>
      <c r="H5370" s="10" t="str">
        <f>VLOOKUP(基本表格!E5370,起始地址定义!A:D,4,FALSE)&amp;" "&amp;Q5370</f>
        <v>2125+P3-M4 5#双螺旋运输机B 变频器通讯 转矩百分比</v>
      </c>
      <c r="I5370" s="10" t="str">
        <f t="shared" si="851"/>
        <v>DB100,REAL2864</v>
      </c>
      <c r="J5370" s="13" t="str">
        <f>VLOOKUP(E5370,起始地址定义!A:D,2,FALSE)</f>
        <v>DB100</v>
      </c>
      <c r="K5370" s="12" t="str">
        <f t="shared" si="852"/>
        <v>REAL2864</v>
      </c>
      <c r="L5370" s="13">
        <f>VLOOKUP(E5370,起始地址定义!A:D,3,FALSE)</f>
        <v>2850</v>
      </c>
      <c r="M5370" s="14">
        <f>VLOOKUP($F5370,类型描述及偏移量!$C:$H,2,FALSE)</f>
        <v>14</v>
      </c>
      <c r="N5370" s="14" t="str">
        <f>VLOOKUP($F5370,类型描述及偏移量!$C:$H,3,FALSE)</f>
        <v>实型</v>
      </c>
      <c r="O5370" s="14" t="str">
        <f>VLOOKUP($F5370,类型描述及偏移量!$C:$H,4,FALSE)</f>
        <v>None</v>
      </c>
      <c r="P5370" s="14" t="str">
        <f>VLOOKUP($F5370,类型描述及偏移量!$C:$H,5,FALSE)</f>
        <v>Yes</v>
      </c>
      <c r="Q5370" s="14" t="str">
        <f>VLOOKUP($F5370,类型描述及偏移量!$C:$H,6,FALSE)</f>
        <v>转矩百分比</v>
      </c>
    </row>
    <row r="5371" hidden="1" spans="1:17">
      <c r="A5371" s="12" t="s">
        <v>128</v>
      </c>
      <c r="B5371" s="12" t="str">
        <f t="shared" si="845"/>
        <v>M10_Comm</v>
      </c>
      <c r="C5371" s="12" t="str">
        <f t="shared" si="846"/>
        <v>SP_Speed</v>
      </c>
      <c r="D5371" s="12" t="str">
        <f t="shared" si="847"/>
        <v>BP_G120_var</v>
      </c>
      <c r="E5371" s="13" t="str">
        <f t="shared" si="848"/>
        <v>CHPF_M10_Comm_BP_G120_var</v>
      </c>
      <c r="F5371" s="14" t="str">
        <f t="shared" si="849"/>
        <v>BP_G120_var_SP_Speed</v>
      </c>
      <c r="G5371" s="10" t="str">
        <f t="shared" si="850"/>
        <v>CHPF_M10_Comm_SP_Speed</v>
      </c>
      <c r="H5371" s="10" t="str">
        <f>VLOOKUP(基本表格!E5371,起始地址定义!A:D,4,FALSE)&amp;" "&amp;Q5371</f>
        <v>2125+P3-M4 5#双螺旋运输机B 变频器通讯 给定速度</v>
      </c>
      <c r="I5371" s="10" t="str">
        <f t="shared" si="851"/>
        <v>DB100,REAL2868</v>
      </c>
      <c r="J5371" s="13" t="str">
        <f>VLOOKUP(E5371,起始地址定义!A:D,2,FALSE)</f>
        <v>DB100</v>
      </c>
      <c r="K5371" s="12" t="str">
        <f t="shared" si="852"/>
        <v>REAL2868</v>
      </c>
      <c r="L5371" s="13">
        <f>VLOOKUP(E5371,起始地址定义!A:D,3,FALSE)</f>
        <v>2850</v>
      </c>
      <c r="M5371" s="14">
        <f>VLOOKUP($F5371,类型描述及偏移量!$C:$H,2,FALSE)</f>
        <v>18</v>
      </c>
      <c r="N5371" s="14" t="str">
        <f>VLOOKUP($F5371,类型描述及偏移量!$C:$H,3,FALSE)</f>
        <v>实型</v>
      </c>
      <c r="O5371" s="14" t="str">
        <f>VLOOKUP($F5371,类型描述及偏移量!$C:$H,4,FALSE)</f>
        <v>None</v>
      </c>
      <c r="P5371" s="14" t="str">
        <f>VLOOKUP($F5371,类型描述及偏移量!$C:$H,5,FALSE)</f>
        <v>No</v>
      </c>
      <c r="Q5371" s="14" t="str">
        <f>VLOOKUP($F5371,类型描述及偏移量!$C:$H,6,FALSE)</f>
        <v>给定速度</v>
      </c>
    </row>
    <row r="5372" hidden="1" spans="1:17">
      <c r="A5372" s="12" t="s">
        <v>128</v>
      </c>
      <c r="B5372" s="12" t="str">
        <f t="shared" si="845"/>
        <v>M10_Comm</v>
      </c>
      <c r="C5372" s="12" t="str">
        <f t="shared" si="846"/>
        <v>SP_Ramp_UP</v>
      </c>
      <c r="D5372" s="12" t="str">
        <f t="shared" si="847"/>
        <v>BP_G120_var</v>
      </c>
      <c r="E5372" s="13" t="str">
        <f t="shared" si="848"/>
        <v>CHPF_M10_Comm_BP_G120_var</v>
      </c>
      <c r="F5372" s="14" t="str">
        <f t="shared" si="849"/>
        <v>BP_G120_var_SP_Ramp_UP</v>
      </c>
      <c r="G5372" s="10" t="str">
        <f t="shared" si="850"/>
        <v>CHPF_M10_Comm_SP_Ramp_UP</v>
      </c>
      <c r="H5372" s="10" t="str">
        <f>VLOOKUP(基本表格!E5372,起始地址定义!A:D,4,FALSE)&amp;" "&amp;Q5372</f>
        <v>2125+P3-M4 5#双螺旋运输机B 变频器通讯 加速时间</v>
      </c>
      <c r="I5372" s="10" t="str">
        <f t="shared" si="851"/>
        <v>DB100,REAL2872</v>
      </c>
      <c r="J5372" s="13" t="str">
        <f>VLOOKUP(E5372,起始地址定义!A:D,2,FALSE)</f>
        <v>DB100</v>
      </c>
      <c r="K5372" s="12" t="str">
        <f t="shared" si="852"/>
        <v>REAL2872</v>
      </c>
      <c r="L5372" s="13">
        <f>VLOOKUP(E5372,起始地址定义!A:D,3,FALSE)</f>
        <v>2850</v>
      </c>
      <c r="M5372" s="14">
        <f>VLOOKUP($F5372,类型描述及偏移量!$C:$H,2,FALSE)</f>
        <v>22</v>
      </c>
      <c r="N5372" s="14" t="str">
        <f>VLOOKUP($F5372,类型描述及偏移量!$C:$H,3,FALSE)</f>
        <v>实型</v>
      </c>
      <c r="O5372" s="14" t="str">
        <f>VLOOKUP($F5372,类型描述及偏移量!$C:$H,4,FALSE)</f>
        <v>None</v>
      </c>
      <c r="P5372" s="14" t="str">
        <f>VLOOKUP($F5372,类型描述及偏移量!$C:$H,5,FALSE)</f>
        <v>No</v>
      </c>
      <c r="Q5372" s="14" t="str">
        <f>VLOOKUP($F5372,类型描述及偏移量!$C:$H,6,FALSE)</f>
        <v>加速时间</v>
      </c>
    </row>
    <row r="5373" hidden="1" spans="1:17">
      <c r="A5373" s="12" t="s">
        <v>128</v>
      </c>
      <c r="B5373" s="12" t="str">
        <f t="shared" si="845"/>
        <v>M10_Comm</v>
      </c>
      <c r="C5373" s="12" t="str">
        <f t="shared" si="846"/>
        <v>SP_Ramp_Down</v>
      </c>
      <c r="D5373" s="12" t="str">
        <f t="shared" si="847"/>
        <v>BP_G120_var</v>
      </c>
      <c r="E5373" s="13" t="str">
        <f t="shared" si="848"/>
        <v>CHPF_M10_Comm_BP_G120_var</v>
      </c>
      <c r="F5373" s="14" t="str">
        <f t="shared" si="849"/>
        <v>BP_G120_var_SP_Ramp_Down</v>
      </c>
      <c r="G5373" s="10" t="str">
        <f t="shared" si="850"/>
        <v>CHPF_M10_Comm_SP_Ramp_Down</v>
      </c>
      <c r="H5373" s="10" t="str">
        <f>VLOOKUP(基本表格!E5373,起始地址定义!A:D,4,FALSE)&amp;" "&amp;Q5373</f>
        <v>2125+P3-M4 5#双螺旋运输机B 变频器通讯 减速时间</v>
      </c>
      <c r="I5373" s="10" t="str">
        <f t="shared" si="851"/>
        <v>DB100,REAL2876</v>
      </c>
      <c r="J5373" s="13" t="str">
        <f>VLOOKUP(E5373,起始地址定义!A:D,2,FALSE)</f>
        <v>DB100</v>
      </c>
      <c r="K5373" s="12" t="str">
        <f t="shared" si="852"/>
        <v>REAL2876</v>
      </c>
      <c r="L5373" s="13">
        <f>VLOOKUP(E5373,起始地址定义!A:D,3,FALSE)</f>
        <v>2850</v>
      </c>
      <c r="M5373" s="14">
        <f>VLOOKUP($F5373,类型描述及偏移量!$C:$H,2,FALSE)</f>
        <v>26</v>
      </c>
      <c r="N5373" s="14" t="str">
        <f>VLOOKUP($F5373,类型描述及偏移量!$C:$H,3,FALSE)</f>
        <v>实型</v>
      </c>
      <c r="O5373" s="14" t="str">
        <f>VLOOKUP($F5373,类型描述及偏移量!$C:$H,4,FALSE)</f>
        <v>None</v>
      </c>
      <c r="P5373" s="14" t="str">
        <f>VLOOKUP($F5373,类型描述及偏移量!$C:$H,5,FALSE)</f>
        <v>No</v>
      </c>
      <c r="Q5373" s="14" t="str">
        <f>VLOOKUP($F5373,类型描述及偏移量!$C:$H,6,FALSE)</f>
        <v>减速时间</v>
      </c>
    </row>
    <row r="5374" hidden="1" spans="1:17">
      <c r="A5374" s="12" t="s">
        <v>128</v>
      </c>
      <c r="B5374" s="12" t="str">
        <f t="shared" si="845"/>
        <v>M10_Comm</v>
      </c>
      <c r="C5374" s="12" t="str">
        <f t="shared" si="846"/>
        <v>Max_Spd</v>
      </c>
      <c r="D5374" s="12" t="str">
        <f t="shared" si="847"/>
        <v>BP_G120_var</v>
      </c>
      <c r="E5374" s="13" t="str">
        <f t="shared" si="848"/>
        <v>CHPF_M10_Comm_BP_G120_var</v>
      </c>
      <c r="F5374" s="14" t="str">
        <f t="shared" si="849"/>
        <v>BP_G120_var_Max_Spd</v>
      </c>
      <c r="G5374" s="10" t="str">
        <f t="shared" si="850"/>
        <v>CHPF_M10_Comm_Max_Spd</v>
      </c>
      <c r="H5374" s="10" t="str">
        <f>VLOOKUP(基本表格!E5374,起始地址定义!A:D,4,FALSE)&amp;" "&amp;Q5374</f>
        <v>2125+P3-M4 5#双螺旋运输机B 变频器通讯 最大频率</v>
      </c>
      <c r="I5374" s="10" t="str">
        <f t="shared" si="851"/>
        <v>DB100,REAL2880</v>
      </c>
      <c r="J5374" s="13" t="str">
        <f>VLOOKUP(E5374,起始地址定义!A:D,2,FALSE)</f>
        <v>DB100</v>
      </c>
      <c r="K5374" s="12" t="str">
        <f t="shared" si="852"/>
        <v>REAL2880</v>
      </c>
      <c r="L5374" s="13">
        <f>VLOOKUP(E5374,起始地址定义!A:D,3,FALSE)</f>
        <v>2850</v>
      </c>
      <c r="M5374" s="14">
        <f>VLOOKUP($F5374,类型描述及偏移量!$C:$H,2,FALSE)</f>
        <v>30</v>
      </c>
      <c r="N5374" s="14" t="str">
        <f>VLOOKUP($F5374,类型描述及偏移量!$C:$H,3,FALSE)</f>
        <v>实型</v>
      </c>
      <c r="O5374" s="14" t="str">
        <f>VLOOKUP($F5374,类型描述及偏移量!$C:$H,4,FALSE)</f>
        <v>None</v>
      </c>
      <c r="P5374" s="14" t="str">
        <f>VLOOKUP($F5374,类型描述及偏移量!$C:$H,5,FALSE)</f>
        <v>No</v>
      </c>
      <c r="Q5374" s="14" t="str">
        <f>VLOOKUP($F5374,类型描述及偏移量!$C:$H,6,FALSE)</f>
        <v>最大频率</v>
      </c>
    </row>
    <row r="5375" hidden="1" spans="1:17">
      <c r="A5375" s="12" t="s">
        <v>128</v>
      </c>
      <c r="B5375" s="12" t="str">
        <f t="shared" si="845"/>
        <v>M10_Comm</v>
      </c>
      <c r="C5375" s="12" t="str">
        <f t="shared" si="846"/>
        <v>Min_Spd</v>
      </c>
      <c r="D5375" s="12" t="str">
        <f t="shared" si="847"/>
        <v>BP_G120_var</v>
      </c>
      <c r="E5375" s="13" t="str">
        <f t="shared" si="848"/>
        <v>CHPF_M10_Comm_BP_G120_var</v>
      </c>
      <c r="F5375" s="14" t="str">
        <f t="shared" si="849"/>
        <v>BP_G120_var_Min_Spd</v>
      </c>
      <c r="G5375" s="10" t="str">
        <f t="shared" si="850"/>
        <v>CHPF_M10_Comm_Min_Spd</v>
      </c>
      <c r="H5375" s="10" t="str">
        <f>VLOOKUP(基本表格!E5375,起始地址定义!A:D,4,FALSE)&amp;" "&amp;Q5375</f>
        <v>2125+P3-M4 5#双螺旋运输机B 变频器通讯 最小频率</v>
      </c>
      <c r="I5375" s="10" t="str">
        <f t="shared" si="851"/>
        <v>DB100,REAL2884</v>
      </c>
      <c r="J5375" s="13" t="str">
        <f>VLOOKUP(E5375,起始地址定义!A:D,2,FALSE)</f>
        <v>DB100</v>
      </c>
      <c r="K5375" s="12" t="str">
        <f t="shared" si="852"/>
        <v>REAL2884</v>
      </c>
      <c r="L5375" s="13">
        <f>VLOOKUP(E5375,起始地址定义!A:D,3,FALSE)</f>
        <v>2850</v>
      </c>
      <c r="M5375" s="14">
        <f>VLOOKUP($F5375,类型描述及偏移量!$C:$H,2,FALSE)</f>
        <v>34</v>
      </c>
      <c r="N5375" s="14" t="str">
        <f>VLOOKUP($F5375,类型描述及偏移量!$C:$H,3,FALSE)</f>
        <v>实型</v>
      </c>
      <c r="O5375" s="14" t="str">
        <f>VLOOKUP($F5375,类型描述及偏移量!$C:$H,4,FALSE)</f>
        <v>None</v>
      </c>
      <c r="P5375" s="14" t="str">
        <f>VLOOKUP($F5375,类型描述及偏移量!$C:$H,5,FALSE)</f>
        <v>No</v>
      </c>
      <c r="Q5375" s="14" t="str">
        <f>VLOOKUP($F5375,类型描述及偏移量!$C:$H,6,FALSE)</f>
        <v>最小频率</v>
      </c>
    </row>
    <row r="5376" hidden="1" spans="1:17">
      <c r="A5376" s="12" t="s">
        <v>128</v>
      </c>
      <c r="B5376" s="12" t="str">
        <f t="shared" si="845"/>
        <v>M10_Comm</v>
      </c>
      <c r="C5376" s="12" t="str">
        <f t="shared" si="846"/>
        <v>Scaling_Speed</v>
      </c>
      <c r="D5376" s="12" t="str">
        <f t="shared" si="847"/>
        <v>BP_G120_var</v>
      </c>
      <c r="E5376" s="13" t="str">
        <f t="shared" si="848"/>
        <v>CHPF_M10_Comm_BP_G120_var</v>
      </c>
      <c r="F5376" s="14" t="str">
        <f t="shared" si="849"/>
        <v>BP_G120_var_Scaling_Speed</v>
      </c>
      <c r="G5376" s="10" t="str">
        <f t="shared" si="850"/>
        <v>CHPF_M10_Comm_Scaling_Speed</v>
      </c>
      <c r="H5376" s="10" t="str">
        <f>VLOOKUP(基本表格!E5376,起始地址定义!A:D,4,FALSE)&amp;" "&amp;Q5376</f>
        <v>2125+P3-M4 5#双螺旋运输机B 变频器通讯 多级速度</v>
      </c>
      <c r="I5376" s="10" t="str">
        <f t="shared" si="851"/>
        <v>DB100,REAL2888</v>
      </c>
      <c r="J5376" s="13" t="str">
        <f>VLOOKUP(E5376,起始地址定义!A:D,2,FALSE)</f>
        <v>DB100</v>
      </c>
      <c r="K5376" s="12" t="str">
        <f t="shared" si="852"/>
        <v>REAL2888</v>
      </c>
      <c r="L5376" s="13">
        <f>VLOOKUP(E5376,起始地址定义!A:D,3,FALSE)</f>
        <v>2850</v>
      </c>
      <c r="M5376" s="14">
        <f>VLOOKUP($F5376,类型描述及偏移量!$C:$H,2,FALSE)</f>
        <v>38</v>
      </c>
      <c r="N5376" s="14" t="str">
        <f>VLOOKUP($F5376,类型描述及偏移量!$C:$H,3,FALSE)</f>
        <v>实型</v>
      </c>
      <c r="O5376" s="14" t="str">
        <f>VLOOKUP($F5376,类型描述及偏移量!$C:$H,4,FALSE)</f>
        <v>None</v>
      </c>
      <c r="P5376" s="14" t="str">
        <f>VLOOKUP($F5376,类型描述及偏移量!$C:$H,5,FALSE)</f>
        <v>No</v>
      </c>
      <c r="Q5376" s="14" t="str">
        <f>VLOOKUP($F5376,类型描述及偏移量!$C:$H,6,FALSE)</f>
        <v>多级速度</v>
      </c>
    </row>
    <row r="5377" hidden="1" spans="1:17">
      <c r="A5377" s="12" t="s">
        <v>128</v>
      </c>
      <c r="B5377" s="12" t="str">
        <f t="shared" si="845"/>
        <v>M10_Comm</v>
      </c>
      <c r="C5377" s="12" t="str">
        <f t="shared" si="846"/>
        <v>Scaling_Ramp</v>
      </c>
      <c r="D5377" s="12" t="str">
        <f t="shared" si="847"/>
        <v>BP_G120_var</v>
      </c>
      <c r="E5377" s="13" t="str">
        <f t="shared" si="848"/>
        <v>CHPF_M10_Comm_BP_G120_var</v>
      </c>
      <c r="F5377" s="14" t="str">
        <f t="shared" si="849"/>
        <v>BP_G120_var_Scaling_Ramp</v>
      </c>
      <c r="G5377" s="10" t="str">
        <f t="shared" si="850"/>
        <v>CHPF_M10_Comm_Scaling_Ramp</v>
      </c>
      <c r="H5377" s="10" t="str">
        <f>VLOOKUP(基本表格!E5377,起始地址定义!A:D,4,FALSE)&amp;" "&amp;Q5377</f>
        <v>2125+P3-M4 5#双螺旋运输机B 变频器通讯 多级转速</v>
      </c>
      <c r="I5377" s="10" t="str">
        <f t="shared" si="851"/>
        <v>DB100,REAL2892</v>
      </c>
      <c r="J5377" s="13" t="str">
        <f>VLOOKUP(E5377,起始地址定义!A:D,2,FALSE)</f>
        <v>DB100</v>
      </c>
      <c r="K5377" s="12" t="str">
        <f t="shared" si="852"/>
        <v>REAL2892</v>
      </c>
      <c r="L5377" s="13">
        <f>VLOOKUP(E5377,起始地址定义!A:D,3,FALSE)</f>
        <v>2850</v>
      </c>
      <c r="M5377" s="14">
        <f>VLOOKUP($F5377,类型描述及偏移量!$C:$H,2,FALSE)</f>
        <v>42</v>
      </c>
      <c r="N5377" s="14" t="str">
        <f>VLOOKUP($F5377,类型描述及偏移量!$C:$H,3,FALSE)</f>
        <v>实型</v>
      </c>
      <c r="O5377" s="14" t="str">
        <f>VLOOKUP($F5377,类型描述及偏移量!$C:$H,4,FALSE)</f>
        <v>None</v>
      </c>
      <c r="P5377" s="14" t="str">
        <f>VLOOKUP($F5377,类型描述及偏移量!$C:$H,5,FALSE)</f>
        <v>No</v>
      </c>
      <c r="Q5377" s="14" t="str">
        <f>VLOOKUP($F5377,类型描述及偏移量!$C:$H,6,FALSE)</f>
        <v>多级转速</v>
      </c>
    </row>
    <row r="5378" hidden="1" spans="1:17">
      <c r="A5378" s="12" t="s">
        <v>128</v>
      </c>
      <c r="B5378" s="12" t="str">
        <f t="shared" si="845"/>
        <v>M10_ActRPM</v>
      </c>
      <c r="C5378" s="12" t="str">
        <f t="shared" si="846"/>
        <v>HiProEN</v>
      </c>
      <c r="D5378" s="12" t="str">
        <f t="shared" si="847"/>
        <v>BP_Value_var</v>
      </c>
      <c r="E5378" s="13" t="str">
        <f t="shared" si="848"/>
        <v>CHPF_M10_ActRPM_BP_Value_var</v>
      </c>
      <c r="F5378" s="14" t="str">
        <f t="shared" si="849"/>
        <v>BP_Value_var_HiProEN</v>
      </c>
      <c r="G5378" s="10" t="str">
        <f t="shared" si="850"/>
        <v>CHPF_M10_ActRPM_HiProEN</v>
      </c>
      <c r="H5378" s="10" t="str">
        <f>VLOOKUP(基本表格!E5378,起始地址定义!A:D,4,FALSE)&amp;" "&amp;Q5378</f>
        <v>2125+P3-M4 5#双螺旋运输机B 反馈转速 上限保护使能</v>
      </c>
      <c r="I5378" s="10" t="str">
        <f t="shared" si="851"/>
        <v>DB100,X2900.3</v>
      </c>
      <c r="J5378" s="13" t="str">
        <f>VLOOKUP(E5378,起始地址定义!A:D,2,FALSE)</f>
        <v>DB100</v>
      </c>
      <c r="K5378" s="12" t="str">
        <f t="shared" si="852"/>
        <v>X2900.3</v>
      </c>
      <c r="L5378" s="13">
        <f>VLOOKUP(E5378,起始地址定义!A:D,3,FALSE)</f>
        <v>2900</v>
      </c>
      <c r="M5378" s="14">
        <f>VLOOKUP($F5378,类型描述及偏移量!$C:$H,2,FALSE)</f>
        <v>0.299999999999997</v>
      </c>
      <c r="N5378" s="14" t="str">
        <f>VLOOKUP($F5378,类型描述及偏移量!$C:$H,3,FALSE)</f>
        <v>离散</v>
      </c>
      <c r="O5378" s="14" t="str">
        <f>VLOOKUP($F5378,类型描述及偏移量!$C:$H,4,FALSE)</f>
        <v>None</v>
      </c>
      <c r="P5378" s="14" t="str">
        <f>VLOOKUP($F5378,类型描述及偏移量!$C:$H,5,FALSE)</f>
        <v>No</v>
      </c>
      <c r="Q5378" s="14" t="str">
        <f>VLOOKUP($F5378,类型描述及偏移量!$C:$H,6,FALSE)</f>
        <v>上限保护使能</v>
      </c>
    </row>
    <row r="5379" hidden="1" spans="1:17">
      <c r="A5379" s="12" t="s">
        <v>128</v>
      </c>
      <c r="B5379" s="12" t="str">
        <f t="shared" si="845"/>
        <v>M10_ActRPM</v>
      </c>
      <c r="C5379" s="12" t="str">
        <f t="shared" si="846"/>
        <v>LoProEN</v>
      </c>
      <c r="D5379" s="12" t="str">
        <f t="shared" si="847"/>
        <v>BP_Value_var</v>
      </c>
      <c r="E5379" s="13" t="str">
        <f t="shared" si="848"/>
        <v>CHPF_M10_ActRPM_BP_Value_var</v>
      </c>
      <c r="F5379" s="14" t="str">
        <f t="shared" si="849"/>
        <v>BP_Value_var_LoProEN</v>
      </c>
      <c r="G5379" s="10" t="str">
        <f t="shared" si="850"/>
        <v>CHPF_M10_ActRPM_LoProEN</v>
      </c>
      <c r="H5379" s="10" t="str">
        <f>VLOOKUP(基本表格!E5379,起始地址定义!A:D,4,FALSE)&amp;" "&amp;Q5379</f>
        <v>2125+P3-M4 5#双螺旋运输机B 反馈转速 下限保护使能</v>
      </c>
      <c r="I5379" s="10" t="str">
        <f t="shared" si="851"/>
        <v>DB100,X2900.4</v>
      </c>
      <c r="J5379" s="13" t="str">
        <f>VLOOKUP(E5379,起始地址定义!A:D,2,FALSE)</f>
        <v>DB100</v>
      </c>
      <c r="K5379" s="12" t="str">
        <f t="shared" si="852"/>
        <v>X2900.4</v>
      </c>
      <c r="L5379" s="13">
        <f>VLOOKUP(E5379,起始地址定义!A:D,3,FALSE)</f>
        <v>2900</v>
      </c>
      <c r="M5379" s="14">
        <f>VLOOKUP($F5379,类型描述及偏移量!$C:$H,2,FALSE)</f>
        <v>0.399999999999999</v>
      </c>
      <c r="N5379" s="14" t="str">
        <f>VLOOKUP($F5379,类型描述及偏移量!$C:$H,3,FALSE)</f>
        <v>离散</v>
      </c>
      <c r="O5379" s="14" t="str">
        <f>VLOOKUP($F5379,类型描述及偏移量!$C:$H,4,FALSE)</f>
        <v>None</v>
      </c>
      <c r="P5379" s="14" t="str">
        <f>VLOOKUP($F5379,类型描述及偏移量!$C:$H,5,FALSE)</f>
        <v>No</v>
      </c>
      <c r="Q5379" s="14" t="str">
        <f>VLOOKUP($F5379,类型描述及偏移量!$C:$H,6,FALSE)</f>
        <v>下限保护使能</v>
      </c>
    </row>
    <row r="5380" hidden="1" spans="1:17">
      <c r="A5380" s="12" t="s">
        <v>128</v>
      </c>
      <c r="B5380" s="12" t="str">
        <f t="shared" si="845"/>
        <v>M10_ActRPM</v>
      </c>
      <c r="C5380" s="12" t="str">
        <f t="shared" si="846"/>
        <v>HiALM</v>
      </c>
      <c r="D5380" s="12" t="str">
        <f t="shared" si="847"/>
        <v>BP_Value_var</v>
      </c>
      <c r="E5380" s="13" t="str">
        <f t="shared" si="848"/>
        <v>CHPF_M10_ActRPM_BP_Value_var</v>
      </c>
      <c r="F5380" s="14" t="str">
        <f t="shared" si="849"/>
        <v>BP_Value_var_HiALM</v>
      </c>
      <c r="G5380" s="10" t="str">
        <f t="shared" si="850"/>
        <v>CHPF_M10_ActRPM_HiALM</v>
      </c>
      <c r="H5380" s="10" t="str">
        <f>VLOOKUP(基本表格!E5380,起始地址定义!A:D,4,FALSE)&amp;" "&amp;Q5380</f>
        <v>2125+P3-M4 5#双螺旋运输机B 反馈转速 上限报警</v>
      </c>
      <c r="I5380" s="10" t="str">
        <f t="shared" si="851"/>
        <v>DB100,X2900.5</v>
      </c>
      <c r="J5380" s="13" t="str">
        <f>VLOOKUP(E5380,起始地址定义!A:D,2,FALSE)</f>
        <v>DB100</v>
      </c>
      <c r="K5380" s="12" t="str">
        <f t="shared" si="852"/>
        <v>X2900.5</v>
      </c>
      <c r="L5380" s="13">
        <f>VLOOKUP(E5380,起始地址定义!A:D,3,FALSE)</f>
        <v>2900</v>
      </c>
      <c r="M5380" s="14">
        <f>VLOOKUP($F5380,类型描述及偏移量!$C:$H,2,FALSE)</f>
        <v>0.5</v>
      </c>
      <c r="N5380" s="14" t="str">
        <f>VLOOKUP($F5380,类型描述及偏移量!$C:$H,3,FALSE)</f>
        <v>离散</v>
      </c>
      <c r="O5380" s="14" t="str">
        <f>VLOOKUP($F5380,类型描述及偏移量!$C:$H,4,FALSE)</f>
        <v>None</v>
      </c>
      <c r="P5380" s="14" t="str">
        <f>VLOOKUP($F5380,类型描述及偏移量!$C:$H,5,FALSE)</f>
        <v>Yes</v>
      </c>
      <c r="Q5380" s="14" t="str">
        <f>VLOOKUP($F5380,类型描述及偏移量!$C:$H,6,FALSE)</f>
        <v>上限报警</v>
      </c>
    </row>
    <row r="5381" hidden="1" spans="1:17">
      <c r="A5381" s="12" t="s">
        <v>128</v>
      </c>
      <c r="B5381" s="12" t="str">
        <f t="shared" si="845"/>
        <v>M10_ActRPM</v>
      </c>
      <c r="C5381" s="12" t="str">
        <f t="shared" si="846"/>
        <v>LoALM</v>
      </c>
      <c r="D5381" s="12" t="str">
        <f t="shared" si="847"/>
        <v>BP_Value_var</v>
      </c>
      <c r="E5381" s="13" t="str">
        <f t="shared" si="848"/>
        <v>CHPF_M10_ActRPM_BP_Value_var</v>
      </c>
      <c r="F5381" s="14" t="str">
        <f t="shared" si="849"/>
        <v>BP_Value_var_LoALM</v>
      </c>
      <c r="G5381" s="10" t="str">
        <f t="shared" si="850"/>
        <v>CHPF_M10_ActRPM_LoALM</v>
      </c>
      <c r="H5381" s="10" t="str">
        <f>VLOOKUP(基本表格!E5381,起始地址定义!A:D,4,FALSE)&amp;" "&amp;Q5381</f>
        <v>2125+P3-M4 5#双螺旋运输机B 反馈转速 下限报警</v>
      </c>
      <c r="I5381" s="10" t="str">
        <f t="shared" si="851"/>
        <v>DB100,X2900.6</v>
      </c>
      <c r="J5381" s="13" t="str">
        <f>VLOOKUP(E5381,起始地址定义!A:D,2,FALSE)</f>
        <v>DB100</v>
      </c>
      <c r="K5381" s="12" t="str">
        <f t="shared" si="852"/>
        <v>X2900.6</v>
      </c>
      <c r="L5381" s="13">
        <f>VLOOKUP(E5381,起始地址定义!A:D,3,FALSE)</f>
        <v>2900</v>
      </c>
      <c r="M5381" s="14">
        <f>VLOOKUP($F5381,类型描述及偏移量!$C:$H,2,FALSE)</f>
        <v>0.600000000000001</v>
      </c>
      <c r="N5381" s="14" t="str">
        <f>VLOOKUP($F5381,类型描述及偏移量!$C:$H,3,FALSE)</f>
        <v>离散</v>
      </c>
      <c r="O5381" s="14" t="str">
        <f>VLOOKUP($F5381,类型描述及偏移量!$C:$H,4,FALSE)</f>
        <v>None</v>
      </c>
      <c r="P5381" s="14" t="str">
        <f>VLOOKUP($F5381,类型描述及偏移量!$C:$H,5,FALSE)</f>
        <v>Yes</v>
      </c>
      <c r="Q5381" s="14" t="str">
        <f>VLOOKUP($F5381,类型描述及偏移量!$C:$H,6,FALSE)</f>
        <v>下限报警</v>
      </c>
    </row>
    <row r="5382" hidden="1" spans="1:17">
      <c r="A5382" s="12" t="s">
        <v>128</v>
      </c>
      <c r="B5382" s="12" t="str">
        <f t="shared" si="845"/>
        <v>M10_ActRPM</v>
      </c>
      <c r="C5382" s="12" t="str">
        <f t="shared" si="846"/>
        <v>HiHiALM</v>
      </c>
      <c r="D5382" s="12" t="str">
        <f t="shared" si="847"/>
        <v>BP_Value_var</v>
      </c>
      <c r="E5382" s="13" t="str">
        <f t="shared" si="848"/>
        <v>CHPF_M10_ActRPM_BP_Value_var</v>
      </c>
      <c r="F5382" s="14" t="str">
        <f t="shared" si="849"/>
        <v>BP_Value_var_HiHiALM</v>
      </c>
      <c r="G5382" s="10" t="str">
        <f t="shared" si="850"/>
        <v>CHPF_M10_ActRPM_HiHiALM</v>
      </c>
      <c r="H5382" s="10" t="str">
        <f>VLOOKUP(基本表格!E5382,起始地址定义!A:D,4,FALSE)&amp;" "&amp;Q5382</f>
        <v>2125+P3-M4 5#双螺旋运输机B 反馈转速 上上限报警</v>
      </c>
      <c r="I5382" s="10" t="str">
        <f t="shared" si="851"/>
        <v>DB100,X2900.7</v>
      </c>
      <c r="J5382" s="13" t="str">
        <f>VLOOKUP(E5382,起始地址定义!A:D,2,FALSE)</f>
        <v>DB100</v>
      </c>
      <c r="K5382" s="12" t="str">
        <f t="shared" si="852"/>
        <v>X2900.7</v>
      </c>
      <c r="L5382" s="13">
        <f>VLOOKUP(E5382,起始地址定义!A:D,3,FALSE)</f>
        <v>2900</v>
      </c>
      <c r="M5382" s="14">
        <f>VLOOKUP($F5382,类型描述及偏移量!$C:$H,2,FALSE)</f>
        <v>0.700000000000003</v>
      </c>
      <c r="N5382" s="14" t="str">
        <f>VLOOKUP($F5382,类型描述及偏移量!$C:$H,3,FALSE)</f>
        <v>离散</v>
      </c>
      <c r="O5382" s="14" t="str">
        <f>VLOOKUP($F5382,类型描述及偏移量!$C:$H,4,FALSE)</f>
        <v>On</v>
      </c>
      <c r="P5382" s="14" t="str">
        <f>VLOOKUP($F5382,类型描述及偏移量!$C:$H,5,FALSE)</f>
        <v>Yes</v>
      </c>
      <c r="Q5382" s="14" t="str">
        <f>VLOOKUP($F5382,类型描述及偏移量!$C:$H,6,FALSE)</f>
        <v>上上限报警</v>
      </c>
    </row>
    <row r="5383" hidden="1" spans="1:17">
      <c r="A5383" s="12" t="s">
        <v>128</v>
      </c>
      <c r="B5383" s="12" t="str">
        <f t="shared" si="845"/>
        <v>M10_ActRPM</v>
      </c>
      <c r="C5383" s="12" t="str">
        <f t="shared" si="846"/>
        <v>LoLoALM</v>
      </c>
      <c r="D5383" s="12" t="str">
        <f t="shared" si="847"/>
        <v>BP_Value_var</v>
      </c>
      <c r="E5383" s="13" t="str">
        <f t="shared" si="848"/>
        <v>CHPF_M10_ActRPM_BP_Value_var</v>
      </c>
      <c r="F5383" s="14" t="str">
        <f t="shared" si="849"/>
        <v>BP_Value_var_LoLoALM</v>
      </c>
      <c r="G5383" s="10" t="str">
        <f t="shared" si="850"/>
        <v>CHPF_M10_ActRPM_LoLoALM</v>
      </c>
      <c r="H5383" s="10" t="str">
        <f>VLOOKUP(基本表格!E5383,起始地址定义!A:D,4,FALSE)&amp;" "&amp;Q5383</f>
        <v>2125+P3-M4 5#双螺旋运输机B 反馈转速 下下限报警</v>
      </c>
      <c r="I5383" s="10" t="str">
        <f t="shared" si="851"/>
        <v>DB100,X2901.0</v>
      </c>
      <c r="J5383" s="13" t="str">
        <f>VLOOKUP(E5383,起始地址定义!A:D,2,FALSE)</f>
        <v>DB100</v>
      </c>
      <c r="K5383" s="12" t="str">
        <f t="shared" si="852"/>
        <v>X2901.0</v>
      </c>
      <c r="L5383" s="13">
        <f>VLOOKUP(E5383,起始地址定义!A:D,3,FALSE)</f>
        <v>2900</v>
      </c>
      <c r="M5383" s="14">
        <f>VLOOKUP($F5383,类型描述及偏移量!$C:$H,2,FALSE)</f>
        <v>1</v>
      </c>
      <c r="N5383" s="14" t="str">
        <f>VLOOKUP($F5383,类型描述及偏移量!$C:$H,3,FALSE)</f>
        <v>离散</v>
      </c>
      <c r="O5383" s="14" t="str">
        <f>VLOOKUP($F5383,类型描述及偏移量!$C:$H,4,FALSE)</f>
        <v>On</v>
      </c>
      <c r="P5383" s="14" t="str">
        <f>VLOOKUP($F5383,类型描述及偏移量!$C:$H,5,FALSE)</f>
        <v>Yes</v>
      </c>
      <c r="Q5383" s="14" t="str">
        <f>VLOOKUP($F5383,类型描述及偏移量!$C:$H,6,FALSE)</f>
        <v>下下限报警</v>
      </c>
    </row>
    <row r="5384" hidden="1" spans="1:17">
      <c r="A5384" s="12" t="s">
        <v>128</v>
      </c>
      <c r="B5384" s="12" t="str">
        <f t="shared" si="845"/>
        <v>M10_ActRPM</v>
      </c>
      <c r="C5384" s="12" t="str">
        <f t="shared" si="846"/>
        <v>LimALM</v>
      </c>
      <c r="D5384" s="12" t="str">
        <f t="shared" si="847"/>
        <v>BP_Value_var</v>
      </c>
      <c r="E5384" s="13" t="str">
        <f t="shared" si="848"/>
        <v>CHPF_M10_ActRPM_BP_Value_var</v>
      </c>
      <c r="F5384" s="14" t="str">
        <f t="shared" si="849"/>
        <v>BP_Value_var_LimALM</v>
      </c>
      <c r="G5384" s="10" t="str">
        <f t="shared" si="850"/>
        <v>CHPF_M10_ActRPM_LimALM</v>
      </c>
      <c r="H5384" s="10" t="str">
        <f>VLOOKUP(基本表格!E5384,起始地址定义!A:D,4,FALSE)&amp;" "&amp;Q5384</f>
        <v>2125+P3-M4 5#双螺旋运输机B 反馈转速 极限报警</v>
      </c>
      <c r="I5384" s="10" t="str">
        <f t="shared" si="851"/>
        <v>DB100,X2901.1</v>
      </c>
      <c r="J5384" s="13" t="str">
        <f>VLOOKUP(E5384,起始地址定义!A:D,2,FALSE)</f>
        <v>DB100</v>
      </c>
      <c r="K5384" s="12" t="str">
        <f t="shared" si="852"/>
        <v>X2901.1</v>
      </c>
      <c r="L5384" s="13">
        <f>VLOOKUP(E5384,起始地址定义!A:D,3,FALSE)</f>
        <v>2900</v>
      </c>
      <c r="M5384" s="14">
        <f>VLOOKUP($F5384,类型描述及偏移量!$C:$H,2,FALSE)</f>
        <v>1.1</v>
      </c>
      <c r="N5384" s="14" t="str">
        <f>VLOOKUP($F5384,类型描述及偏移量!$C:$H,3,FALSE)</f>
        <v>离散</v>
      </c>
      <c r="O5384" s="14" t="str">
        <f>VLOOKUP($F5384,类型描述及偏移量!$C:$H,4,FALSE)</f>
        <v>On</v>
      </c>
      <c r="P5384" s="14" t="str">
        <f>VLOOKUP($F5384,类型描述及偏移量!$C:$H,5,FALSE)</f>
        <v>Yes</v>
      </c>
      <c r="Q5384" s="14" t="str">
        <f>VLOOKUP($F5384,类型描述及偏移量!$C:$H,6,FALSE)</f>
        <v>极限报警</v>
      </c>
    </row>
    <row r="5385" hidden="1" spans="1:17">
      <c r="A5385" s="12" t="s">
        <v>128</v>
      </c>
      <c r="B5385" s="12" t="str">
        <f t="shared" si="845"/>
        <v>M10_ActRPM</v>
      </c>
      <c r="C5385" s="12" t="str">
        <f t="shared" si="846"/>
        <v>LostALM</v>
      </c>
      <c r="D5385" s="12" t="str">
        <f t="shared" si="847"/>
        <v>BP_Value_var</v>
      </c>
      <c r="E5385" s="13" t="str">
        <f t="shared" si="848"/>
        <v>CHPF_M10_ActRPM_BP_Value_var</v>
      </c>
      <c r="F5385" s="14" t="str">
        <f t="shared" si="849"/>
        <v>BP_Value_var_LostALM</v>
      </c>
      <c r="G5385" s="10" t="str">
        <f t="shared" si="850"/>
        <v>CHPF_M10_ActRPM_LostALM</v>
      </c>
      <c r="H5385" s="10" t="str">
        <f>VLOOKUP(基本表格!E5385,起始地址定义!A:D,4,FALSE)&amp;" "&amp;Q5385</f>
        <v>2125+P3-M4 5#双螺旋运输机B 反馈转速 传感器断线报警</v>
      </c>
      <c r="I5385" s="10" t="str">
        <f t="shared" si="851"/>
        <v>DB100,X2901.2</v>
      </c>
      <c r="J5385" s="13" t="str">
        <f>VLOOKUP(E5385,起始地址定义!A:D,2,FALSE)</f>
        <v>DB100</v>
      </c>
      <c r="K5385" s="12" t="str">
        <f t="shared" si="852"/>
        <v>X2901.2</v>
      </c>
      <c r="L5385" s="13">
        <f>VLOOKUP(E5385,起始地址定义!A:D,3,FALSE)</f>
        <v>2900</v>
      </c>
      <c r="M5385" s="14">
        <f>VLOOKUP($F5385,类型描述及偏移量!$C:$H,2,FALSE)</f>
        <v>1.2</v>
      </c>
      <c r="N5385" s="14" t="str">
        <f>VLOOKUP($F5385,类型描述及偏移量!$C:$H,3,FALSE)</f>
        <v>离散</v>
      </c>
      <c r="O5385" s="14" t="str">
        <f>VLOOKUP($F5385,类型描述及偏移量!$C:$H,4,FALSE)</f>
        <v>On</v>
      </c>
      <c r="P5385" s="14" t="str">
        <f>VLOOKUP($F5385,类型描述及偏移量!$C:$H,5,FALSE)</f>
        <v>Yes</v>
      </c>
      <c r="Q5385" s="14" t="str">
        <f>VLOOKUP($F5385,类型描述及偏移量!$C:$H,6,FALSE)</f>
        <v>传感器断线报警</v>
      </c>
    </row>
    <row r="5386" hidden="1" spans="1:17">
      <c r="A5386" s="12" t="s">
        <v>128</v>
      </c>
      <c r="B5386" s="12" t="str">
        <f t="shared" si="845"/>
        <v>M10_ActRPM</v>
      </c>
      <c r="C5386" s="12" t="str">
        <f t="shared" si="846"/>
        <v>Code</v>
      </c>
      <c r="D5386" s="12" t="str">
        <f t="shared" si="847"/>
        <v>BP_Value_var</v>
      </c>
      <c r="E5386" s="13" t="str">
        <f t="shared" si="848"/>
        <v>CHPF_M10_ActRPM_BP_Value_var</v>
      </c>
      <c r="F5386" s="14" t="str">
        <f t="shared" si="849"/>
        <v>BP_Value_var_Code</v>
      </c>
      <c r="G5386" s="10" t="str">
        <f t="shared" si="850"/>
        <v>CHPF_M10_ActRPM_Code</v>
      </c>
      <c r="H5386" s="10" t="str">
        <f>VLOOKUP(基本表格!E5386,起始地址定义!A:D,4,FALSE)&amp;" "&amp;Q5386</f>
        <v>2125+P3-M4 5#双螺旋运输机B 反馈转速 实际内码</v>
      </c>
      <c r="I5386" s="10" t="str">
        <f t="shared" si="851"/>
        <v>DB100,INT2902</v>
      </c>
      <c r="J5386" s="13" t="str">
        <f>VLOOKUP(E5386,起始地址定义!A:D,2,FALSE)</f>
        <v>DB100</v>
      </c>
      <c r="K5386" s="12" t="str">
        <f t="shared" si="852"/>
        <v>INT2902</v>
      </c>
      <c r="L5386" s="13">
        <f>VLOOKUP(E5386,起始地址定义!A:D,3,FALSE)</f>
        <v>2900</v>
      </c>
      <c r="M5386" s="14">
        <f>VLOOKUP($F5386,类型描述及偏移量!$C:$H,2,FALSE)</f>
        <v>2</v>
      </c>
      <c r="N5386" s="14" t="str">
        <f>VLOOKUP($F5386,类型描述及偏移量!$C:$H,3,FALSE)</f>
        <v>整型</v>
      </c>
      <c r="O5386" s="14" t="str">
        <f>VLOOKUP($F5386,类型描述及偏移量!$C:$H,4,FALSE)</f>
        <v>None</v>
      </c>
      <c r="P5386" s="14" t="str">
        <f>VLOOKUP($F5386,类型描述及偏移量!$C:$H,5,FALSE)</f>
        <v>Yes</v>
      </c>
      <c r="Q5386" s="14" t="str">
        <f>VLOOKUP($F5386,类型描述及偏移量!$C:$H,6,FALSE)</f>
        <v>实际内码</v>
      </c>
    </row>
    <row r="5387" hidden="1" spans="1:17">
      <c r="A5387" s="12" t="s">
        <v>128</v>
      </c>
      <c r="B5387" s="12" t="str">
        <f t="shared" si="845"/>
        <v>M10_ActRPM</v>
      </c>
      <c r="C5387" s="12" t="str">
        <f t="shared" si="846"/>
        <v>Value</v>
      </c>
      <c r="D5387" s="12" t="str">
        <f t="shared" si="847"/>
        <v>BP_Value_var</v>
      </c>
      <c r="E5387" s="13" t="str">
        <f t="shared" si="848"/>
        <v>CHPF_M10_ActRPM_BP_Value_var</v>
      </c>
      <c r="F5387" s="14" t="str">
        <f t="shared" si="849"/>
        <v>BP_Value_var_Value</v>
      </c>
      <c r="G5387" s="10" t="str">
        <f t="shared" si="850"/>
        <v>CHPF_M10_ActRPM_Value</v>
      </c>
      <c r="H5387" s="10" t="str">
        <f>VLOOKUP(基本表格!E5387,起始地址定义!A:D,4,FALSE)&amp;" "&amp;Q5387</f>
        <v>2125+P3-M4 5#双螺旋运输机B 反馈转速 实际值</v>
      </c>
      <c r="I5387" s="10" t="str">
        <f t="shared" si="851"/>
        <v>DB100,REAL2906</v>
      </c>
      <c r="J5387" s="13" t="str">
        <f>VLOOKUP(E5387,起始地址定义!A:D,2,FALSE)</f>
        <v>DB100</v>
      </c>
      <c r="K5387" s="12" t="str">
        <f t="shared" si="852"/>
        <v>REAL2906</v>
      </c>
      <c r="L5387" s="13">
        <f>VLOOKUP(E5387,起始地址定义!A:D,3,FALSE)</f>
        <v>2900</v>
      </c>
      <c r="M5387" s="14">
        <f>VLOOKUP($F5387,类型描述及偏移量!$C:$H,2,FALSE)</f>
        <v>6</v>
      </c>
      <c r="N5387" s="14" t="str">
        <f>VLOOKUP($F5387,类型描述及偏移量!$C:$H,3,FALSE)</f>
        <v>实型</v>
      </c>
      <c r="O5387" s="14" t="str">
        <f>VLOOKUP($F5387,类型描述及偏移量!$C:$H,4,FALSE)</f>
        <v>None</v>
      </c>
      <c r="P5387" s="14" t="str">
        <f>VLOOKUP($F5387,类型描述及偏移量!$C:$H,5,FALSE)</f>
        <v>Yes</v>
      </c>
      <c r="Q5387" s="14" t="str">
        <f>VLOOKUP($F5387,类型描述及偏移量!$C:$H,6,FALSE)</f>
        <v>实际值</v>
      </c>
    </row>
    <row r="5388" hidden="1" spans="1:17">
      <c r="A5388" s="12" t="s">
        <v>128</v>
      </c>
      <c r="B5388" s="12" t="str">
        <f t="shared" si="845"/>
        <v>M10_ActRPM</v>
      </c>
      <c r="C5388" s="12" t="str">
        <f t="shared" si="846"/>
        <v>Range</v>
      </c>
      <c r="D5388" s="12" t="str">
        <f t="shared" si="847"/>
        <v>BP_Value_var</v>
      </c>
      <c r="E5388" s="13" t="str">
        <f t="shared" si="848"/>
        <v>CHPF_M10_ActRPM_BP_Value_var</v>
      </c>
      <c r="F5388" s="14" t="str">
        <f t="shared" si="849"/>
        <v>BP_Value_var_Range</v>
      </c>
      <c r="G5388" s="10" t="str">
        <f t="shared" si="850"/>
        <v>CHPF_M10_ActRPM_Range</v>
      </c>
      <c r="H5388" s="10" t="str">
        <f>VLOOKUP(基本表格!E5388,起始地址定义!A:D,4,FALSE)&amp;" "&amp;Q5388</f>
        <v>2125+P3-M4 5#双螺旋运输机B 反馈转速 量程</v>
      </c>
      <c r="I5388" s="10" t="str">
        <f t="shared" si="851"/>
        <v>DB100,REAL2910</v>
      </c>
      <c r="J5388" s="13" t="str">
        <f>VLOOKUP(E5388,起始地址定义!A:D,2,FALSE)</f>
        <v>DB100</v>
      </c>
      <c r="K5388" s="12" t="str">
        <f t="shared" si="852"/>
        <v>REAL2910</v>
      </c>
      <c r="L5388" s="13">
        <f>VLOOKUP(E5388,起始地址定义!A:D,3,FALSE)</f>
        <v>2900</v>
      </c>
      <c r="M5388" s="14">
        <f>VLOOKUP($F5388,类型描述及偏移量!$C:$H,2,FALSE)</f>
        <v>10</v>
      </c>
      <c r="N5388" s="14" t="str">
        <f>VLOOKUP($F5388,类型描述及偏移量!$C:$H,3,FALSE)</f>
        <v>实型</v>
      </c>
      <c r="O5388" s="14" t="str">
        <f>VLOOKUP($F5388,类型描述及偏移量!$C:$H,4,FALSE)</f>
        <v>None</v>
      </c>
      <c r="P5388" s="14" t="str">
        <f>VLOOKUP($F5388,类型描述及偏移量!$C:$H,5,FALSE)</f>
        <v>No</v>
      </c>
      <c r="Q5388" s="14" t="str">
        <f>VLOOKUP($F5388,类型描述及偏移量!$C:$H,6,FALSE)</f>
        <v>量程</v>
      </c>
    </row>
    <row r="5389" hidden="1" spans="1:17">
      <c r="A5389" s="12" t="s">
        <v>128</v>
      </c>
      <c r="B5389" s="12" t="str">
        <f t="shared" si="845"/>
        <v>M10_ActRPM</v>
      </c>
      <c r="C5389" s="12" t="str">
        <f t="shared" si="846"/>
        <v>Hi</v>
      </c>
      <c r="D5389" s="12" t="str">
        <f t="shared" si="847"/>
        <v>BP_Value_var</v>
      </c>
      <c r="E5389" s="13" t="str">
        <f t="shared" si="848"/>
        <v>CHPF_M10_ActRPM_BP_Value_var</v>
      </c>
      <c r="F5389" s="14" t="str">
        <f t="shared" si="849"/>
        <v>BP_Value_var_Hi</v>
      </c>
      <c r="G5389" s="10" t="str">
        <f t="shared" si="850"/>
        <v>CHPF_M10_ActRPM_Hi</v>
      </c>
      <c r="H5389" s="10" t="str">
        <f>VLOOKUP(基本表格!E5389,起始地址定义!A:D,4,FALSE)&amp;" "&amp;Q5389</f>
        <v>2125+P3-M4 5#双螺旋运输机B 反馈转速 上限值</v>
      </c>
      <c r="I5389" s="10" t="str">
        <f t="shared" si="851"/>
        <v>DB100,REAL2914</v>
      </c>
      <c r="J5389" s="13" t="str">
        <f>VLOOKUP(E5389,起始地址定义!A:D,2,FALSE)</f>
        <v>DB100</v>
      </c>
      <c r="K5389" s="12" t="str">
        <f t="shared" si="852"/>
        <v>REAL2914</v>
      </c>
      <c r="L5389" s="13">
        <f>VLOOKUP(E5389,起始地址定义!A:D,3,FALSE)</f>
        <v>2900</v>
      </c>
      <c r="M5389" s="14">
        <f>VLOOKUP($F5389,类型描述及偏移量!$C:$H,2,FALSE)</f>
        <v>14</v>
      </c>
      <c r="N5389" s="14" t="str">
        <f>VLOOKUP($F5389,类型描述及偏移量!$C:$H,3,FALSE)</f>
        <v>实型</v>
      </c>
      <c r="O5389" s="14" t="str">
        <f>VLOOKUP($F5389,类型描述及偏移量!$C:$H,4,FALSE)</f>
        <v>None</v>
      </c>
      <c r="P5389" s="14" t="str">
        <f>VLOOKUP($F5389,类型描述及偏移量!$C:$H,5,FALSE)</f>
        <v>No</v>
      </c>
      <c r="Q5389" s="14" t="str">
        <f>VLOOKUP($F5389,类型描述及偏移量!$C:$H,6,FALSE)</f>
        <v>上限值</v>
      </c>
    </row>
    <row r="5390" hidden="1" spans="1:17">
      <c r="A5390" s="12" t="s">
        <v>128</v>
      </c>
      <c r="B5390" s="12" t="str">
        <f t="shared" si="845"/>
        <v>M10_ActRPM</v>
      </c>
      <c r="C5390" s="12" t="str">
        <f t="shared" si="846"/>
        <v>Lo</v>
      </c>
      <c r="D5390" s="12" t="str">
        <f t="shared" si="847"/>
        <v>BP_Value_var</v>
      </c>
      <c r="E5390" s="13" t="str">
        <f t="shared" si="848"/>
        <v>CHPF_M10_ActRPM_BP_Value_var</v>
      </c>
      <c r="F5390" s="14" t="str">
        <f t="shared" si="849"/>
        <v>BP_Value_var_Lo</v>
      </c>
      <c r="G5390" s="10" t="str">
        <f t="shared" si="850"/>
        <v>CHPF_M10_ActRPM_Lo</v>
      </c>
      <c r="H5390" s="10" t="str">
        <f>VLOOKUP(基本表格!E5390,起始地址定义!A:D,4,FALSE)&amp;" "&amp;Q5390</f>
        <v>2125+P3-M4 5#双螺旋运输机B 反馈转速 下限值</v>
      </c>
      <c r="I5390" s="10" t="str">
        <f t="shared" si="851"/>
        <v>DB100,REAL2918</v>
      </c>
      <c r="J5390" s="13" t="str">
        <f>VLOOKUP(E5390,起始地址定义!A:D,2,FALSE)</f>
        <v>DB100</v>
      </c>
      <c r="K5390" s="12" t="str">
        <f t="shared" si="852"/>
        <v>REAL2918</v>
      </c>
      <c r="L5390" s="13">
        <f>VLOOKUP(E5390,起始地址定义!A:D,3,FALSE)</f>
        <v>2900</v>
      </c>
      <c r="M5390" s="14">
        <f>VLOOKUP($F5390,类型描述及偏移量!$C:$H,2,FALSE)</f>
        <v>18</v>
      </c>
      <c r="N5390" s="14" t="str">
        <f>VLOOKUP($F5390,类型描述及偏移量!$C:$H,3,FALSE)</f>
        <v>实型</v>
      </c>
      <c r="O5390" s="14" t="str">
        <f>VLOOKUP($F5390,类型描述及偏移量!$C:$H,4,FALSE)</f>
        <v>None</v>
      </c>
      <c r="P5390" s="14" t="str">
        <f>VLOOKUP($F5390,类型描述及偏移量!$C:$H,5,FALSE)</f>
        <v>No</v>
      </c>
      <c r="Q5390" s="14" t="str">
        <f>VLOOKUP($F5390,类型描述及偏移量!$C:$H,6,FALSE)</f>
        <v>下限值</v>
      </c>
    </row>
    <row r="5391" hidden="1" spans="1:17">
      <c r="A5391" s="12" t="s">
        <v>128</v>
      </c>
      <c r="B5391" s="12" t="str">
        <f t="shared" si="845"/>
        <v>M10_ActRPM</v>
      </c>
      <c r="C5391" s="12" t="str">
        <f t="shared" si="846"/>
        <v>HiHi</v>
      </c>
      <c r="D5391" s="12" t="str">
        <f t="shared" si="847"/>
        <v>BP_Value_var</v>
      </c>
      <c r="E5391" s="13" t="str">
        <f t="shared" si="848"/>
        <v>CHPF_M10_ActRPM_BP_Value_var</v>
      </c>
      <c r="F5391" s="14" t="str">
        <f t="shared" si="849"/>
        <v>BP_Value_var_HiHi</v>
      </c>
      <c r="G5391" s="10" t="str">
        <f t="shared" si="850"/>
        <v>CHPF_M10_ActRPM_HiHi</v>
      </c>
      <c r="H5391" s="10" t="str">
        <f>VLOOKUP(基本表格!E5391,起始地址定义!A:D,4,FALSE)&amp;" "&amp;Q5391</f>
        <v>2125+P3-M4 5#双螺旋运输机B 反馈转速 上上限值</v>
      </c>
      <c r="I5391" s="10" t="str">
        <f t="shared" si="851"/>
        <v>DB100,REAL2922</v>
      </c>
      <c r="J5391" s="13" t="str">
        <f>VLOOKUP(E5391,起始地址定义!A:D,2,FALSE)</f>
        <v>DB100</v>
      </c>
      <c r="K5391" s="12" t="str">
        <f t="shared" si="852"/>
        <v>REAL2922</v>
      </c>
      <c r="L5391" s="13">
        <f>VLOOKUP(E5391,起始地址定义!A:D,3,FALSE)</f>
        <v>2900</v>
      </c>
      <c r="M5391" s="14">
        <f>VLOOKUP($F5391,类型描述及偏移量!$C:$H,2,FALSE)</f>
        <v>22</v>
      </c>
      <c r="N5391" s="14" t="str">
        <f>VLOOKUP($F5391,类型描述及偏移量!$C:$H,3,FALSE)</f>
        <v>实型</v>
      </c>
      <c r="O5391" s="14" t="str">
        <f>VLOOKUP($F5391,类型描述及偏移量!$C:$H,4,FALSE)</f>
        <v>None</v>
      </c>
      <c r="P5391" s="14" t="str">
        <f>VLOOKUP($F5391,类型描述及偏移量!$C:$H,5,FALSE)</f>
        <v>No</v>
      </c>
      <c r="Q5391" s="14" t="str">
        <f>VLOOKUP($F5391,类型描述及偏移量!$C:$H,6,FALSE)</f>
        <v>上上限值</v>
      </c>
    </row>
    <row r="5392" hidden="1" spans="1:17">
      <c r="A5392" s="12" t="s">
        <v>128</v>
      </c>
      <c r="B5392" s="12" t="str">
        <f t="shared" si="845"/>
        <v>M10_ActRPM</v>
      </c>
      <c r="C5392" s="12" t="str">
        <f t="shared" si="846"/>
        <v>LoLo</v>
      </c>
      <c r="D5392" s="12" t="str">
        <f t="shared" si="847"/>
        <v>BP_Value_var</v>
      </c>
      <c r="E5392" s="13" t="str">
        <f t="shared" si="848"/>
        <v>CHPF_M10_ActRPM_BP_Value_var</v>
      </c>
      <c r="F5392" s="14" t="str">
        <f t="shared" si="849"/>
        <v>BP_Value_var_LoLo</v>
      </c>
      <c r="G5392" s="10" t="str">
        <f t="shared" si="850"/>
        <v>CHPF_M10_ActRPM_LoLo</v>
      </c>
      <c r="H5392" s="10" t="str">
        <f>VLOOKUP(基本表格!E5392,起始地址定义!A:D,4,FALSE)&amp;" "&amp;Q5392</f>
        <v>2125+P3-M4 5#双螺旋运输机B 反馈转速 下下限值</v>
      </c>
      <c r="I5392" s="10" t="str">
        <f t="shared" si="851"/>
        <v>DB100,REAL2926</v>
      </c>
      <c r="J5392" s="13" t="str">
        <f>VLOOKUP(E5392,起始地址定义!A:D,2,FALSE)</f>
        <v>DB100</v>
      </c>
      <c r="K5392" s="12" t="str">
        <f t="shared" si="852"/>
        <v>REAL2926</v>
      </c>
      <c r="L5392" s="13">
        <f>VLOOKUP(E5392,起始地址定义!A:D,3,FALSE)</f>
        <v>2900</v>
      </c>
      <c r="M5392" s="14">
        <f>VLOOKUP($F5392,类型描述及偏移量!$C:$H,2,FALSE)</f>
        <v>26</v>
      </c>
      <c r="N5392" s="14" t="str">
        <f>VLOOKUP($F5392,类型描述及偏移量!$C:$H,3,FALSE)</f>
        <v>实型</v>
      </c>
      <c r="O5392" s="14" t="str">
        <f>VLOOKUP($F5392,类型描述及偏移量!$C:$H,4,FALSE)</f>
        <v>None</v>
      </c>
      <c r="P5392" s="14" t="str">
        <f>VLOOKUP($F5392,类型描述及偏移量!$C:$H,5,FALSE)</f>
        <v>No</v>
      </c>
      <c r="Q5392" s="14" t="str">
        <f>VLOOKUP($F5392,类型描述及偏移量!$C:$H,6,FALSE)</f>
        <v>下下限值</v>
      </c>
    </row>
    <row r="5393" hidden="1" spans="1:17">
      <c r="A5393" s="12" t="s">
        <v>128</v>
      </c>
      <c r="B5393" s="12" t="str">
        <f t="shared" si="845"/>
        <v>M10_Current</v>
      </c>
      <c r="C5393" s="12" t="str">
        <f t="shared" si="846"/>
        <v>HiProEN</v>
      </c>
      <c r="D5393" s="12" t="str">
        <f t="shared" si="847"/>
        <v>BP_Value_var</v>
      </c>
      <c r="E5393" s="13" t="str">
        <f t="shared" si="848"/>
        <v>CHPF_M10_Current_BP_Value_var</v>
      </c>
      <c r="F5393" s="14" t="str">
        <f t="shared" si="849"/>
        <v>BP_Value_var_HiProEN</v>
      </c>
      <c r="G5393" s="10" t="str">
        <f t="shared" si="850"/>
        <v>CHPF_M10_Current_HiProEN</v>
      </c>
      <c r="H5393" s="10" t="str">
        <f>VLOOKUP(基本表格!E5393,起始地址定义!A:D,4,FALSE)&amp;" "&amp;Q5393</f>
        <v>2125+P3-M4 5#双螺旋运输机B 反馈电流 上限保护使能</v>
      </c>
      <c r="I5393" s="10" t="str">
        <f t="shared" si="851"/>
        <v>DB100,X2950.3</v>
      </c>
      <c r="J5393" s="13" t="str">
        <f>VLOOKUP(E5393,起始地址定义!A:D,2,FALSE)</f>
        <v>DB100</v>
      </c>
      <c r="K5393" s="12" t="str">
        <f t="shared" si="852"/>
        <v>X2950.3</v>
      </c>
      <c r="L5393" s="13">
        <f>VLOOKUP(E5393,起始地址定义!A:D,3,FALSE)</f>
        <v>2950</v>
      </c>
      <c r="M5393" s="14">
        <f>VLOOKUP($F5393,类型描述及偏移量!$C:$H,2,FALSE)</f>
        <v>0.299999999999997</v>
      </c>
      <c r="N5393" s="14" t="str">
        <f>VLOOKUP($F5393,类型描述及偏移量!$C:$H,3,FALSE)</f>
        <v>离散</v>
      </c>
      <c r="O5393" s="14" t="str">
        <f>VLOOKUP($F5393,类型描述及偏移量!$C:$H,4,FALSE)</f>
        <v>None</v>
      </c>
      <c r="P5393" s="14" t="str">
        <f>VLOOKUP($F5393,类型描述及偏移量!$C:$H,5,FALSE)</f>
        <v>No</v>
      </c>
      <c r="Q5393" s="14" t="str">
        <f>VLOOKUP($F5393,类型描述及偏移量!$C:$H,6,FALSE)</f>
        <v>上限保护使能</v>
      </c>
    </row>
    <row r="5394" hidden="1" spans="1:17">
      <c r="A5394" s="12" t="s">
        <v>128</v>
      </c>
      <c r="B5394" s="12" t="str">
        <f t="shared" si="845"/>
        <v>M10_Current</v>
      </c>
      <c r="C5394" s="12" t="str">
        <f t="shared" si="846"/>
        <v>LoProEN</v>
      </c>
      <c r="D5394" s="12" t="str">
        <f t="shared" si="847"/>
        <v>BP_Value_var</v>
      </c>
      <c r="E5394" s="13" t="str">
        <f t="shared" si="848"/>
        <v>CHPF_M10_Current_BP_Value_var</v>
      </c>
      <c r="F5394" s="14" t="str">
        <f t="shared" si="849"/>
        <v>BP_Value_var_LoProEN</v>
      </c>
      <c r="G5394" s="10" t="str">
        <f t="shared" si="850"/>
        <v>CHPF_M10_Current_LoProEN</v>
      </c>
      <c r="H5394" s="10" t="str">
        <f>VLOOKUP(基本表格!E5394,起始地址定义!A:D,4,FALSE)&amp;" "&amp;Q5394</f>
        <v>2125+P3-M4 5#双螺旋运输机B 反馈电流 下限保护使能</v>
      </c>
      <c r="I5394" s="10" t="str">
        <f t="shared" si="851"/>
        <v>DB100,X2950.4</v>
      </c>
      <c r="J5394" s="13" t="str">
        <f>VLOOKUP(E5394,起始地址定义!A:D,2,FALSE)</f>
        <v>DB100</v>
      </c>
      <c r="K5394" s="12" t="str">
        <f t="shared" si="852"/>
        <v>X2950.4</v>
      </c>
      <c r="L5394" s="13">
        <f>VLOOKUP(E5394,起始地址定义!A:D,3,FALSE)</f>
        <v>2950</v>
      </c>
      <c r="M5394" s="14">
        <f>VLOOKUP($F5394,类型描述及偏移量!$C:$H,2,FALSE)</f>
        <v>0.399999999999999</v>
      </c>
      <c r="N5394" s="14" t="str">
        <f>VLOOKUP($F5394,类型描述及偏移量!$C:$H,3,FALSE)</f>
        <v>离散</v>
      </c>
      <c r="O5394" s="14" t="str">
        <f>VLOOKUP($F5394,类型描述及偏移量!$C:$H,4,FALSE)</f>
        <v>None</v>
      </c>
      <c r="P5394" s="14" t="str">
        <f>VLOOKUP($F5394,类型描述及偏移量!$C:$H,5,FALSE)</f>
        <v>No</v>
      </c>
      <c r="Q5394" s="14" t="str">
        <f>VLOOKUP($F5394,类型描述及偏移量!$C:$H,6,FALSE)</f>
        <v>下限保护使能</v>
      </c>
    </row>
    <row r="5395" hidden="1" spans="1:17">
      <c r="A5395" s="12" t="s">
        <v>128</v>
      </c>
      <c r="B5395" s="12" t="str">
        <f t="shared" si="845"/>
        <v>M10_Current</v>
      </c>
      <c r="C5395" s="12" t="str">
        <f t="shared" si="846"/>
        <v>HiALM</v>
      </c>
      <c r="D5395" s="12" t="str">
        <f t="shared" si="847"/>
        <v>BP_Value_var</v>
      </c>
      <c r="E5395" s="13" t="str">
        <f t="shared" si="848"/>
        <v>CHPF_M10_Current_BP_Value_var</v>
      </c>
      <c r="F5395" s="14" t="str">
        <f t="shared" si="849"/>
        <v>BP_Value_var_HiALM</v>
      </c>
      <c r="G5395" s="10" t="str">
        <f t="shared" si="850"/>
        <v>CHPF_M10_Current_HiALM</v>
      </c>
      <c r="H5395" s="10" t="str">
        <f>VLOOKUP(基本表格!E5395,起始地址定义!A:D,4,FALSE)&amp;" "&amp;Q5395</f>
        <v>2125+P3-M4 5#双螺旋运输机B 反馈电流 上限报警</v>
      </c>
      <c r="I5395" s="10" t="str">
        <f t="shared" si="851"/>
        <v>DB100,X2950.5</v>
      </c>
      <c r="J5395" s="13" t="str">
        <f>VLOOKUP(E5395,起始地址定义!A:D,2,FALSE)</f>
        <v>DB100</v>
      </c>
      <c r="K5395" s="12" t="str">
        <f t="shared" si="852"/>
        <v>X2950.5</v>
      </c>
      <c r="L5395" s="13">
        <f>VLOOKUP(E5395,起始地址定义!A:D,3,FALSE)</f>
        <v>2950</v>
      </c>
      <c r="M5395" s="14">
        <f>VLOOKUP($F5395,类型描述及偏移量!$C:$H,2,FALSE)</f>
        <v>0.5</v>
      </c>
      <c r="N5395" s="14" t="str">
        <f>VLOOKUP($F5395,类型描述及偏移量!$C:$H,3,FALSE)</f>
        <v>离散</v>
      </c>
      <c r="O5395" s="14" t="str">
        <f>VLOOKUP($F5395,类型描述及偏移量!$C:$H,4,FALSE)</f>
        <v>None</v>
      </c>
      <c r="P5395" s="14" t="str">
        <f>VLOOKUP($F5395,类型描述及偏移量!$C:$H,5,FALSE)</f>
        <v>Yes</v>
      </c>
      <c r="Q5395" s="14" t="str">
        <f>VLOOKUP($F5395,类型描述及偏移量!$C:$H,6,FALSE)</f>
        <v>上限报警</v>
      </c>
    </row>
    <row r="5396" hidden="1" spans="1:17">
      <c r="A5396" s="12" t="s">
        <v>128</v>
      </c>
      <c r="B5396" s="12" t="str">
        <f t="shared" si="845"/>
        <v>M10_Current</v>
      </c>
      <c r="C5396" s="12" t="str">
        <f t="shared" si="846"/>
        <v>LoALM</v>
      </c>
      <c r="D5396" s="12" t="str">
        <f t="shared" si="847"/>
        <v>BP_Value_var</v>
      </c>
      <c r="E5396" s="13" t="str">
        <f t="shared" si="848"/>
        <v>CHPF_M10_Current_BP_Value_var</v>
      </c>
      <c r="F5396" s="14" t="str">
        <f t="shared" si="849"/>
        <v>BP_Value_var_LoALM</v>
      </c>
      <c r="G5396" s="10" t="str">
        <f t="shared" si="850"/>
        <v>CHPF_M10_Current_LoALM</v>
      </c>
      <c r="H5396" s="10" t="str">
        <f>VLOOKUP(基本表格!E5396,起始地址定义!A:D,4,FALSE)&amp;" "&amp;Q5396</f>
        <v>2125+P3-M4 5#双螺旋运输机B 反馈电流 下限报警</v>
      </c>
      <c r="I5396" s="10" t="str">
        <f t="shared" si="851"/>
        <v>DB100,X2950.6</v>
      </c>
      <c r="J5396" s="13" t="str">
        <f>VLOOKUP(E5396,起始地址定义!A:D,2,FALSE)</f>
        <v>DB100</v>
      </c>
      <c r="K5396" s="12" t="str">
        <f t="shared" si="852"/>
        <v>X2950.6</v>
      </c>
      <c r="L5396" s="13">
        <f>VLOOKUP(E5396,起始地址定义!A:D,3,FALSE)</f>
        <v>2950</v>
      </c>
      <c r="M5396" s="14">
        <f>VLOOKUP($F5396,类型描述及偏移量!$C:$H,2,FALSE)</f>
        <v>0.600000000000001</v>
      </c>
      <c r="N5396" s="14" t="str">
        <f>VLOOKUP($F5396,类型描述及偏移量!$C:$H,3,FALSE)</f>
        <v>离散</v>
      </c>
      <c r="O5396" s="14" t="str">
        <f>VLOOKUP($F5396,类型描述及偏移量!$C:$H,4,FALSE)</f>
        <v>None</v>
      </c>
      <c r="P5396" s="14" t="str">
        <f>VLOOKUP($F5396,类型描述及偏移量!$C:$H,5,FALSE)</f>
        <v>Yes</v>
      </c>
      <c r="Q5396" s="14" t="str">
        <f>VLOOKUP($F5396,类型描述及偏移量!$C:$H,6,FALSE)</f>
        <v>下限报警</v>
      </c>
    </row>
    <row r="5397" hidden="1" spans="1:17">
      <c r="A5397" s="12" t="s">
        <v>128</v>
      </c>
      <c r="B5397" s="12" t="str">
        <f t="shared" si="845"/>
        <v>M10_Current</v>
      </c>
      <c r="C5397" s="12" t="str">
        <f t="shared" si="846"/>
        <v>HiHiALM</v>
      </c>
      <c r="D5397" s="12" t="str">
        <f t="shared" si="847"/>
        <v>BP_Value_var</v>
      </c>
      <c r="E5397" s="13" t="str">
        <f t="shared" si="848"/>
        <v>CHPF_M10_Current_BP_Value_var</v>
      </c>
      <c r="F5397" s="14" t="str">
        <f t="shared" si="849"/>
        <v>BP_Value_var_HiHiALM</v>
      </c>
      <c r="G5397" s="10" t="str">
        <f t="shared" si="850"/>
        <v>CHPF_M10_Current_HiHiALM</v>
      </c>
      <c r="H5397" s="10" t="str">
        <f>VLOOKUP(基本表格!E5397,起始地址定义!A:D,4,FALSE)&amp;" "&amp;Q5397</f>
        <v>2125+P3-M4 5#双螺旋运输机B 反馈电流 上上限报警</v>
      </c>
      <c r="I5397" s="10" t="str">
        <f t="shared" si="851"/>
        <v>DB100,X2950.7</v>
      </c>
      <c r="J5397" s="13" t="str">
        <f>VLOOKUP(E5397,起始地址定义!A:D,2,FALSE)</f>
        <v>DB100</v>
      </c>
      <c r="K5397" s="12" t="str">
        <f t="shared" si="852"/>
        <v>X2950.7</v>
      </c>
      <c r="L5397" s="13">
        <f>VLOOKUP(E5397,起始地址定义!A:D,3,FALSE)</f>
        <v>2950</v>
      </c>
      <c r="M5397" s="14">
        <f>VLOOKUP($F5397,类型描述及偏移量!$C:$H,2,FALSE)</f>
        <v>0.700000000000003</v>
      </c>
      <c r="N5397" s="14" t="str">
        <f>VLOOKUP($F5397,类型描述及偏移量!$C:$H,3,FALSE)</f>
        <v>离散</v>
      </c>
      <c r="O5397" s="14" t="str">
        <f>VLOOKUP($F5397,类型描述及偏移量!$C:$H,4,FALSE)</f>
        <v>On</v>
      </c>
      <c r="P5397" s="14" t="str">
        <f>VLOOKUP($F5397,类型描述及偏移量!$C:$H,5,FALSE)</f>
        <v>Yes</v>
      </c>
      <c r="Q5397" s="14" t="str">
        <f>VLOOKUP($F5397,类型描述及偏移量!$C:$H,6,FALSE)</f>
        <v>上上限报警</v>
      </c>
    </row>
    <row r="5398" hidden="1" spans="1:17">
      <c r="A5398" s="12" t="s">
        <v>128</v>
      </c>
      <c r="B5398" s="12" t="str">
        <f t="shared" si="845"/>
        <v>M10_Current</v>
      </c>
      <c r="C5398" s="12" t="str">
        <f t="shared" si="846"/>
        <v>LoLoALM</v>
      </c>
      <c r="D5398" s="12" t="str">
        <f t="shared" si="847"/>
        <v>BP_Value_var</v>
      </c>
      <c r="E5398" s="13" t="str">
        <f t="shared" si="848"/>
        <v>CHPF_M10_Current_BP_Value_var</v>
      </c>
      <c r="F5398" s="14" t="str">
        <f t="shared" si="849"/>
        <v>BP_Value_var_LoLoALM</v>
      </c>
      <c r="G5398" s="10" t="str">
        <f t="shared" si="850"/>
        <v>CHPF_M10_Current_LoLoALM</v>
      </c>
      <c r="H5398" s="10" t="str">
        <f>VLOOKUP(基本表格!E5398,起始地址定义!A:D,4,FALSE)&amp;" "&amp;Q5398</f>
        <v>2125+P3-M4 5#双螺旋运输机B 反馈电流 下下限报警</v>
      </c>
      <c r="I5398" s="10" t="str">
        <f t="shared" si="851"/>
        <v>DB100,X2951.0</v>
      </c>
      <c r="J5398" s="13" t="str">
        <f>VLOOKUP(E5398,起始地址定义!A:D,2,FALSE)</f>
        <v>DB100</v>
      </c>
      <c r="K5398" s="12" t="str">
        <f t="shared" si="852"/>
        <v>X2951.0</v>
      </c>
      <c r="L5398" s="13">
        <f>VLOOKUP(E5398,起始地址定义!A:D,3,FALSE)</f>
        <v>2950</v>
      </c>
      <c r="M5398" s="14">
        <f>VLOOKUP($F5398,类型描述及偏移量!$C:$H,2,FALSE)</f>
        <v>1</v>
      </c>
      <c r="N5398" s="14" t="str">
        <f>VLOOKUP($F5398,类型描述及偏移量!$C:$H,3,FALSE)</f>
        <v>离散</v>
      </c>
      <c r="O5398" s="14" t="str">
        <f>VLOOKUP($F5398,类型描述及偏移量!$C:$H,4,FALSE)</f>
        <v>On</v>
      </c>
      <c r="P5398" s="14" t="str">
        <f>VLOOKUP($F5398,类型描述及偏移量!$C:$H,5,FALSE)</f>
        <v>Yes</v>
      </c>
      <c r="Q5398" s="14" t="str">
        <f>VLOOKUP($F5398,类型描述及偏移量!$C:$H,6,FALSE)</f>
        <v>下下限报警</v>
      </c>
    </row>
    <row r="5399" hidden="1" spans="1:17">
      <c r="A5399" s="12" t="s">
        <v>128</v>
      </c>
      <c r="B5399" s="12" t="str">
        <f t="shared" si="845"/>
        <v>M10_Current</v>
      </c>
      <c r="C5399" s="12" t="str">
        <f t="shared" si="846"/>
        <v>LimALM</v>
      </c>
      <c r="D5399" s="12" t="str">
        <f t="shared" si="847"/>
        <v>BP_Value_var</v>
      </c>
      <c r="E5399" s="13" t="str">
        <f t="shared" si="848"/>
        <v>CHPF_M10_Current_BP_Value_var</v>
      </c>
      <c r="F5399" s="14" t="str">
        <f t="shared" si="849"/>
        <v>BP_Value_var_LimALM</v>
      </c>
      <c r="G5399" s="10" t="str">
        <f t="shared" si="850"/>
        <v>CHPF_M10_Current_LimALM</v>
      </c>
      <c r="H5399" s="10" t="str">
        <f>VLOOKUP(基本表格!E5399,起始地址定义!A:D,4,FALSE)&amp;" "&amp;Q5399</f>
        <v>2125+P3-M4 5#双螺旋运输机B 反馈电流 极限报警</v>
      </c>
      <c r="I5399" s="10" t="str">
        <f t="shared" si="851"/>
        <v>DB100,X2951.1</v>
      </c>
      <c r="J5399" s="13" t="str">
        <f>VLOOKUP(E5399,起始地址定义!A:D,2,FALSE)</f>
        <v>DB100</v>
      </c>
      <c r="K5399" s="12" t="str">
        <f t="shared" si="852"/>
        <v>X2951.1</v>
      </c>
      <c r="L5399" s="13">
        <f>VLOOKUP(E5399,起始地址定义!A:D,3,FALSE)</f>
        <v>2950</v>
      </c>
      <c r="M5399" s="14">
        <f>VLOOKUP($F5399,类型描述及偏移量!$C:$H,2,FALSE)</f>
        <v>1.1</v>
      </c>
      <c r="N5399" s="14" t="str">
        <f>VLOOKUP($F5399,类型描述及偏移量!$C:$H,3,FALSE)</f>
        <v>离散</v>
      </c>
      <c r="O5399" s="14" t="str">
        <f>VLOOKUP($F5399,类型描述及偏移量!$C:$H,4,FALSE)</f>
        <v>On</v>
      </c>
      <c r="P5399" s="14" t="str">
        <f>VLOOKUP($F5399,类型描述及偏移量!$C:$H,5,FALSE)</f>
        <v>Yes</v>
      </c>
      <c r="Q5399" s="14" t="str">
        <f>VLOOKUP($F5399,类型描述及偏移量!$C:$H,6,FALSE)</f>
        <v>极限报警</v>
      </c>
    </row>
    <row r="5400" hidden="1" spans="1:17">
      <c r="A5400" s="12" t="s">
        <v>128</v>
      </c>
      <c r="B5400" s="12" t="str">
        <f t="shared" si="845"/>
        <v>M10_Current</v>
      </c>
      <c r="C5400" s="12" t="str">
        <f t="shared" si="846"/>
        <v>LostALM</v>
      </c>
      <c r="D5400" s="12" t="str">
        <f t="shared" si="847"/>
        <v>BP_Value_var</v>
      </c>
      <c r="E5400" s="13" t="str">
        <f t="shared" si="848"/>
        <v>CHPF_M10_Current_BP_Value_var</v>
      </c>
      <c r="F5400" s="14" t="str">
        <f t="shared" si="849"/>
        <v>BP_Value_var_LostALM</v>
      </c>
      <c r="G5400" s="10" t="str">
        <f t="shared" si="850"/>
        <v>CHPF_M10_Current_LostALM</v>
      </c>
      <c r="H5400" s="10" t="str">
        <f>VLOOKUP(基本表格!E5400,起始地址定义!A:D,4,FALSE)&amp;" "&amp;Q5400</f>
        <v>2125+P3-M4 5#双螺旋运输机B 反馈电流 传感器断线报警</v>
      </c>
      <c r="I5400" s="10" t="str">
        <f t="shared" si="851"/>
        <v>DB100,X2951.2</v>
      </c>
      <c r="J5400" s="13" t="str">
        <f>VLOOKUP(E5400,起始地址定义!A:D,2,FALSE)</f>
        <v>DB100</v>
      </c>
      <c r="K5400" s="12" t="str">
        <f t="shared" si="852"/>
        <v>X2951.2</v>
      </c>
      <c r="L5400" s="13">
        <f>VLOOKUP(E5400,起始地址定义!A:D,3,FALSE)</f>
        <v>2950</v>
      </c>
      <c r="M5400" s="14">
        <f>VLOOKUP($F5400,类型描述及偏移量!$C:$H,2,FALSE)</f>
        <v>1.2</v>
      </c>
      <c r="N5400" s="14" t="str">
        <f>VLOOKUP($F5400,类型描述及偏移量!$C:$H,3,FALSE)</f>
        <v>离散</v>
      </c>
      <c r="O5400" s="14" t="str">
        <f>VLOOKUP($F5400,类型描述及偏移量!$C:$H,4,FALSE)</f>
        <v>On</v>
      </c>
      <c r="P5400" s="14" t="str">
        <f>VLOOKUP($F5400,类型描述及偏移量!$C:$H,5,FALSE)</f>
        <v>Yes</v>
      </c>
      <c r="Q5400" s="14" t="str">
        <f>VLOOKUP($F5400,类型描述及偏移量!$C:$H,6,FALSE)</f>
        <v>传感器断线报警</v>
      </c>
    </row>
    <row r="5401" hidden="1" spans="1:17">
      <c r="A5401" s="12" t="s">
        <v>128</v>
      </c>
      <c r="B5401" s="12" t="str">
        <f t="shared" si="845"/>
        <v>M10_Current</v>
      </c>
      <c r="C5401" s="12" t="str">
        <f t="shared" si="846"/>
        <v>Code</v>
      </c>
      <c r="D5401" s="12" t="str">
        <f t="shared" si="847"/>
        <v>BP_Value_var</v>
      </c>
      <c r="E5401" s="13" t="str">
        <f t="shared" si="848"/>
        <v>CHPF_M10_Current_BP_Value_var</v>
      </c>
      <c r="F5401" s="14" t="str">
        <f t="shared" si="849"/>
        <v>BP_Value_var_Code</v>
      </c>
      <c r="G5401" s="10" t="str">
        <f t="shared" si="850"/>
        <v>CHPF_M10_Current_Code</v>
      </c>
      <c r="H5401" s="10" t="str">
        <f>VLOOKUP(基本表格!E5401,起始地址定义!A:D,4,FALSE)&amp;" "&amp;Q5401</f>
        <v>2125+P3-M4 5#双螺旋运输机B 反馈电流 实际内码</v>
      </c>
      <c r="I5401" s="10" t="str">
        <f t="shared" si="851"/>
        <v>DB100,INT2952</v>
      </c>
      <c r="J5401" s="13" t="str">
        <f>VLOOKUP(E5401,起始地址定义!A:D,2,FALSE)</f>
        <v>DB100</v>
      </c>
      <c r="K5401" s="12" t="str">
        <f t="shared" si="852"/>
        <v>INT2952</v>
      </c>
      <c r="L5401" s="13">
        <f>VLOOKUP(E5401,起始地址定义!A:D,3,FALSE)</f>
        <v>2950</v>
      </c>
      <c r="M5401" s="14">
        <f>VLOOKUP($F5401,类型描述及偏移量!$C:$H,2,FALSE)</f>
        <v>2</v>
      </c>
      <c r="N5401" s="14" t="str">
        <f>VLOOKUP($F5401,类型描述及偏移量!$C:$H,3,FALSE)</f>
        <v>整型</v>
      </c>
      <c r="O5401" s="14" t="str">
        <f>VLOOKUP($F5401,类型描述及偏移量!$C:$H,4,FALSE)</f>
        <v>None</v>
      </c>
      <c r="P5401" s="14" t="str">
        <f>VLOOKUP($F5401,类型描述及偏移量!$C:$H,5,FALSE)</f>
        <v>Yes</v>
      </c>
      <c r="Q5401" s="14" t="str">
        <f>VLOOKUP($F5401,类型描述及偏移量!$C:$H,6,FALSE)</f>
        <v>实际内码</v>
      </c>
    </row>
    <row r="5402" hidden="1" spans="1:17">
      <c r="A5402" s="12" t="s">
        <v>128</v>
      </c>
      <c r="B5402" s="12" t="str">
        <f t="shared" si="845"/>
        <v>M10_Current</v>
      </c>
      <c r="C5402" s="12" t="str">
        <f t="shared" si="846"/>
        <v>Value</v>
      </c>
      <c r="D5402" s="12" t="str">
        <f t="shared" si="847"/>
        <v>BP_Value_var</v>
      </c>
      <c r="E5402" s="13" t="str">
        <f t="shared" si="848"/>
        <v>CHPF_M10_Current_BP_Value_var</v>
      </c>
      <c r="F5402" s="14" t="str">
        <f t="shared" si="849"/>
        <v>BP_Value_var_Value</v>
      </c>
      <c r="G5402" s="10" t="str">
        <f t="shared" si="850"/>
        <v>CHPF_M10_Current_Value</v>
      </c>
      <c r="H5402" s="10" t="str">
        <f>VLOOKUP(基本表格!E5402,起始地址定义!A:D,4,FALSE)&amp;" "&amp;Q5402</f>
        <v>2125+P3-M4 5#双螺旋运输机B 反馈电流 实际值</v>
      </c>
      <c r="I5402" s="10" t="str">
        <f t="shared" si="851"/>
        <v>DB100,REAL2956</v>
      </c>
      <c r="J5402" s="13" t="str">
        <f>VLOOKUP(E5402,起始地址定义!A:D,2,FALSE)</f>
        <v>DB100</v>
      </c>
      <c r="K5402" s="12" t="str">
        <f t="shared" si="852"/>
        <v>REAL2956</v>
      </c>
      <c r="L5402" s="13">
        <f>VLOOKUP(E5402,起始地址定义!A:D,3,FALSE)</f>
        <v>2950</v>
      </c>
      <c r="M5402" s="14">
        <f>VLOOKUP($F5402,类型描述及偏移量!$C:$H,2,FALSE)</f>
        <v>6</v>
      </c>
      <c r="N5402" s="14" t="str">
        <f>VLOOKUP($F5402,类型描述及偏移量!$C:$H,3,FALSE)</f>
        <v>实型</v>
      </c>
      <c r="O5402" s="14" t="str">
        <f>VLOOKUP($F5402,类型描述及偏移量!$C:$H,4,FALSE)</f>
        <v>None</v>
      </c>
      <c r="P5402" s="14" t="str">
        <f>VLOOKUP($F5402,类型描述及偏移量!$C:$H,5,FALSE)</f>
        <v>Yes</v>
      </c>
      <c r="Q5402" s="14" t="str">
        <f>VLOOKUP($F5402,类型描述及偏移量!$C:$H,6,FALSE)</f>
        <v>实际值</v>
      </c>
    </row>
    <row r="5403" hidden="1" spans="1:17">
      <c r="A5403" s="12" t="s">
        <v>128</v>
      </c>
      <c r="B5403" s="12" t="str">
        <f t="shared" si="845"/>
        <v>M10_Current</v>
      </c>
      <c r="C5403" s="12" t="str">
        <f t="shared" si="846"/>
        <v>Range</v>
      </c>
      <c r="D5403" s="12" t="str">
        <f t="shared" si="847"/>
        <v>BP_Value_var</v>
      </c>
      <c r="E5403" s="13" t="str">
        <f t="shared" si="848"/>
        <v>CHPF_M10_Current_BP_Value_var</v>
      </c>
      <c r="F5403" s="14" t="str">
        <f t="shared" si="849"/>
        <v>BP_Value_var_Range</v>
      </c>
      <c r="G5403" s="10" t="str">
        <f t="shared" si="850"/>
        <v>CHPF_M10_Current_Range</v>
      </c>
      <c r="H5403" s="10" t="str">
        <f>VLOOKUP(基本表格!E5403,起始地址定义!A:D,4,FALSE)&amp;" "&amp;Q5403</f>
        <v>2125+P3-M4 5#双螺旋运输机B 反馈电流 量程</v>
      </c>
      <c r="I5403" s="10" t="str">
        <f t="shared" si="851"/>
        <v>DB100,REAL2960</v>
      </c>
      <c r="J5403" s="13" t="str">
        <f>VLOOKUP(E5403,起始地址定义!A:D,2,FALSE)</f>
        <v>DB100</v>
      </c>
      <c r="K5403" s="12" t="str">
        <f t="shared" si="852"/>
        <v>REAL2960</v>
      </c>
      <c r="L5403" s="13">
        <f>VLOOKUP(E5403,起始地址定义!A:D,3,FALSE)</f>
        <v>2950</v>
      </c>
      <c r="M5403" s="14">
        <f>VLOOKUP($F5403,类型描述及偏移量!$C:$H,2,FALSE)</f>
        <v>10</v>
      </c>
      <c r="N5403" s="14" t="str">
        <f>VLOOKUP($F5403,类型描述及偏移量!$C:$H,3,FALSE)</f>
        <v>实型</v>
      </c>
      <c r="O5403" s="14" t="str">
        <f>VLOOKUP($F5403,类型描述及偏移量!$C:$H,4,FALSE)</f>
        <v>None</v>
      </c>
      <c r="P5403" s="14" t="str">
        <f>VLOOKUP($F5403,类型描述及偏移量!$C:$H,5,FALSE)</f>
        <v>No</v>
      </c>
      <c r="Q5403" s="14" t="str">
        <f>VLOOKUP($F5403,类型描述及偏移量!$C:$H,6,FALSE)</f>
        <v>量程</v>
      </c>
    </row>
    <row r="5404" hidden="1" spans="1:17">
      <c r="A5404" s="12" t="s">
        <v>128</v>
      </c>
      <c r="B5404" s="12" t="str">
        <f t="shared" si="845"/>
        <v>M10_Current</v>
      </c>
      <c r="C5404" s="12" t="str">
        <f t="shared" si="846"/>
        <v>Hi</v>
      </c>
      <c r="D5404" s="12" t="str">
        <f t="shared" si="847"/>
        <v>BP_Value_var</v>
      </c>
      <c r="E5404" s="13" t="str">
        <f t="shared" si="848"/>
        <v>CHPF_M10_Current_BP_Value_var</v>
      </c>
      <c r="F5404" s="14" t="str">
        <f t="shared" si="849"/>
        <v>BP_Value_var_Hi</v>
      </c>
      <c r="G5404" s="10" t="str">
        <f t="shared" si="850"/>
        <v>CHPF_M10_Current_Hi</v>
      </c>
      <c r="H5404" s="10" t="str">
        <f>VLOOKUP(基本表格!E5404,起始地址定义!A:D,4,FALSE)&amp;" "&amp;Q5404</f>
        <v>2125+P3-M4 5#双螺旋运输机B 反馈电流 上限值</v>
      </c>
      <c r="I5404" s="10" t="str">
        <f t="shared" si="851"/>
        <v>DB100,REAL2964</v>
      </c>
      <c r="J5404" s="13" t="str">
        <f>VLOOKUP(E5404,起始地址定义!A:D,2,FALSE)</f>
        <v>DB100</v>
      </c>
      <c r="K5404" s="12" t="str">
        <f t="shared" si="852"/>
        <v>REAL2964</v>
      </c>
      <c r="L5404" s="13">
        <f>VLOOKUP(E5404,起始地址定义!A:D,3,FALSE)</f>
        <v>2950</v>
      </c>
      <c r="M5404" s="14">
        <f>VLOOKUP($F5404,类型描述及偏移量!$C:$H,2,FALSE)</f>
        <v>14</v>
      </c>
      <c r="N5404" s="14" t="str">
        <f>VLOOKUP($F5404,类型描述及偏移量!$C:$H,3,FALSE)</f>
        <v>实型</v>
      </c>
      <c r="O5404" s="14" t="str">
        <f>VLOOKUP($F5404,类型描述及偏移量!$C:$H,4,FALSE)</f>
        <v>None</v>
      </c>
      <c r="P5404" s="14" t="str">
        <f>VLOOKUP($F5404,类型描述及偏移量!$C:$H,5,FALSE)</f>
        <v>No</v>
      </c>
      <c r="Q5404" s="14" t="str">
        <f>VLOOKUP($F5404,类型描述及偏移量!$C:$H,6,FALSE)</f>
        <v>上限值</v>
      </c>
    </row>
    <row r="5405" hidden="1" spans="1:17">
      <c r="A5405" s="12" t="s">
        <v>128</v>
      </c>
      <c r="B5405" s="12" t="str">
        <f t="shared" si="845"/>
        <v>M10_Current</v>
      </c>
      <c r="C5405" s="12" t="str">
        <f t="shared" si="846"/>
        <v>Lo</v>
      </c>
      <c r="D5405" s="12" t="str">
        <f t="shared" si="847"/>
        <v>BP_Value_var</v>
      </c>
      <c r="E5405" s="13" t="str">
        <f t="shared" si="848"/>
        <v>CHPF_M10_Current_BP_Value_var</v>
      </c>
      <c r="F5405" s="14" t="str">
        <f t="shared" si="849"/>
        <v>BP_Value_var_Lo</v>
      </c>
      <c r="G5405" s="10" t="str">
        <f t="shared" si="850"/>
        <v>CHPF_M10_Current_Lo</v>
      </c>
      <c r="H5405" s="10" t="str">
        <f>VLOOKUP(基本表格!E5405,起始地址定义!A:D,4,FALSE)&amp;" "&amp;Q5405</f>
        <v>2125+P3-M4 5#双螺旋运输机B 反馈电流 下限值</v>
      </c>
      <c r="I5405" s="10" t="str">
        <f t="shared" si="851"/>
        <v>DB100,REAL2968</v>
      </c>
      <c r="J5405" s="13" t="str">
        <f>VLOOKUP(E5405,起始地址定义!A:D,2,FALSE)</f>
        <v>DB100</v>
      </c>
      <c r="K5405" s="12" t="str">
        <f t="shared" si="852"/>
        <v>REAL2968</v>
      </c>
      <c r="L5405" s="13">
        <f>VLOOKUP(E5405,起始地址定义!A:D,3,FALSE)</f>
        <v>2950</v>
      </c>
      <c r="M5405" s="14">
        <f>VLOOKUP($F5405,类型描述及偏移量!$C:$H,2,FALSE)</f>
        <v>18</v>
      </c>
      <c r="N5405" s="14" t="str">
        <f>VLOOKUP($F5405,类型描述及偏移量!$C:$H,3,FALSE)</f>
        <v>实型</v>
      </c>
      <c r="O5405" s="14" t="str">
        <f>VLOOKUP($F5405,类型描述及偏移量!$C:$H,4,FALSE)</f>
        <v>None</v>
      </c>
      <c r="P5405" s="14" t="str">
        <f>VLOOKUP($F5405,类型描述及偏移量!$C:$H,5,FALSE)</f>
        <v>No</v>
      </c>
      <c r="Q5405" s="14" t="str">
        <f>VLOOKUP($F5405,类型描述及偏移量!$C:$H,6,FALSE)</f>
        <v>下限值</v>
      </c>
    </row>
    <row r="5406" hidden="1" spans="1:17">
      <c r="A5406" s="12" t="s">
        <v>128</v>
      </c>
      <c r="B5406" s="12" t="str">
        <f t="shared" si="845"/>
        <v>M10_Current</v>
      </c>
      <c r="C5406" s="12" t="str">
        <f t="shared" si="846"/>
        <v>HiHi</v>
      </c>
      <c r="D5406" s="12" t="str">
        <f t="shared" si="847"/>
        <v>BP_Value_var</v>
      </c>
      <c r="E5406" s="13" t="str">
        <f t="shared" si="848"/>
        <v>CHPF_M10_Current_BP_Value_var</v>
      </c>
      <c r="F5406" s="14" t="str">
        <f t="shared" si="849"/>
        <v>BP_Value_var_HiHi</v>
      </c>
      <c r="G5406" s="10" t="str">
        <f t="shared" si="850"/>
        <v>CHPF_M10_Current_HiHi</v>
      </c>
      <c r="H5406" s="10" t="str">
        <f>VLOOKUP(基本表格!E5406,起始地址定义!A:D,4,FALSE)&amp;" "&amp;Q5406</f>
        <v>2125+P3-M4 5#双螺旋运输机B 反馈电流 上上限值</v>
      </c>
      <c r="I5406" s="10" t="str">
        <f t="shared" si="851"/>
        <v>DB100,REAL2972</v>
      </c>
      <c r="J5406" s="13" t="str">
        <f>VLOOKUP(E5406,起始地址定义!A:D,2,FALSE)</f>
        <v>DB100</v>
      </c>
      <c r="K5406" s="12" t="str">
        <f t="shared" si="852"/>
        <v>REAL2972</v>
      </c>
      <c r="L5406" s="13">
        <f>VLOOKUP(E5406,起始地址定义!A:D,3,FALSE)</f>
        <v>2950</v>
      </c>
      <c r="M5406" s="14">
        <f>VLOOKUP($F5406,类型描述及偏移量!$C:$H,2,FALSE)</f>
        <v>22</v>
      </c>
      <c r="N5406" s="14" t="str">
        <f>VLOOKUP($F5406,类型描述及偏移量!$C:$H,3,FALSE)</f>
        <v>实型</v>
      </c>
      <c r="O5406" s="14" t="str">
        <f>VLOOKUP($F5406,类型描述及偏移量!$C:$H,4,FALSE)</f>
        <v>None</v>
      </c>
      <c r="P5406" s="14" t="str">
        <f>VLOOKUP($F5406,类型描述及偏移量!$C:$H,5,FALSE)</f>
        <v>No</v>
      </c>
      <c r="Q5406" s="14" t="str">
        <f>VLOOKUP($F5406,类型描述及偏移量!$C:$H,6,FALSE)</f>
        <v>上上限值</v>
      </c>
    </row>
    <row r="5407" hidden="1" spans="1:17">
      <c r="A5407" s="12" t="s">
        <v>128</v>
      </c>
      <c r="B5407" s="12" t="str">
        <f t="shared" si="845"/>
        <v>M10_Current</v>
      </c>
      <c r="C5407" s="12" t="str">
        <f t="shared" si="846"/>
        <v>LoLo</v>
      </c>
      <c r="D5407" s="12" t="str">
        <f t="shared" si="847"/>
        <v>BP_Value_var</v>
      </c>
      <c r="E5407" s="13" t="str">
        <f t="shared" si="848"/>
        <v>CHPF_M10_Current_BP_Value_var</v>
      </c>
      <c r="F5407" s="14" t="str">
        <f t="shared" si="849"/>
        <v>BP_Value_var_LoLo</v>
      </c>
      <c r="G5407" s="10" t="str">
        <f t="shared" si="850"/>
        <v>CHPF_M10_Current_LoLo</v>
      </c>
      <c r="H5407" s="10" t="str">
        <f>VLOOKUP(基本表格!E5407,起始地址定义!A:D,4,FALSE)&amp;" "&amp;Q5407</f>
        <v>2125+P3-M4 5#双螺旋运输机B 反馈电流 下下限值</v>
      </c>
      <c r="I5407" s="10" t="str">
        <f t="shared" si="851"/>
        <v>DB100,REAL2976</v>
      </c>
      <c r="J5407" s="13" t="str">
        <f>VLOOKUP(E5407,起始地址定义!A:D,2,FALSE)</f>
        <v>DB100</v>
      </c>
      <c r="K5407" s="12" t="str">
        <f t="shared" si="852"/>
        <v>REAL2976</v>
      </c>
      <c r="L5407" s="13">
        <f>VLOOKUP(E5407,起始地址定义!A:D,3,FALSE)</f>
        <v>2950</v>
      </c>
      <c r="M5407" s="14">
        <f>VLOOKUP($F5407,类型描述及偏移量!$C:$H,2,FALSE)</f>
        <v>26</v>
      </c>
      <c r="N5407" s="14" t="str">
        <f>VLOOKUP($F5407,类型描述及偏移量!$C:$H,3,FALSE)</f>
        <v>实型</v>
      </c>
      <c r="O5407" s="14" t="str">
        <f>VLOOKUP($F5407,类型描述及偏移量!$C:$H,4,FALSE)</f>
        <v>None</v>
      </c>
      <c r="P5407" s="14" t="str">
        <f>VLOOKUP($F5407,类型描述及偏移量!$C:$H,5,FALSE)</f>
        <v>No</v>
      </c>
      <c r="Q5407" s="14" t="str">
        <f>VLOOKUP($F5407,类型描述及偏移量!$C:$H,6,FALSE)</f>
        <v>下下限值</v>
      </c>
    </row>
    <row r="5408" hidden="1" spans="1:17">
      <c r="A5408" s="12" t="s">
        <v>128</v>
      </c>
      <c r="B5408" s="12" t="str">
        <f t="shared" si="845"/>
        <v>M11_M</v>
      </c>
      <c r="C5408" s="12" t="str">
        <f t="shared" si="846"/>
        <v>Enable</v>
      </c>
      <c r="D5408" s="12" t="str">
        <f t="shared" si="847"/>
        <v>BP_Motor_var</v>
      </c>
      <c r="E5408" s="13" t="str">
        <f t="shared" si="848"/>
        <v>CHPF_M11_M_BP_Motor_var</v>
      </c>
      <c r="F5408" s="14" t="str">
        <f t="shared" si="849"/>
        <v>BP_Motor_var_Enable</v>
      </c>
      <c r="G5408" s="10" t="str">
        <f t="shared" si="850"/>
        <v>CHPF_M11_M_Enable</v>
      </c>
      <c r="H5408" s="10" t="str">
        <f>VLOOKUP(基本表格!E5408,起始地址定义!A:D,4,FALSE)&amp;" "&amp;Q5408</f>
        <v>2131+P3-M5 木片出料皮带运输机 电机控制 使能</v>
      </c>
      <c r="I5408" s="10" t="str">
        <f t="shared" si="851"/>
        <v>DB100,X3000.0</v>
      </c>
      <c r="J5408" s="13" t="str">
        <f>VLOOKUP(E5408,起始地址定义!A:D,2,FALSE)</f>
        <v>DB100</v>
      </c>
      <c r="K5408" s="12" t="str">
        <f t="shared" si="852"/>
        <v>X3000.0</v>
      </c>
      <c r="L5408" s="13">
        <f>VLOOKUP(E5408,起始地址定义!A:D,3,FALSE)</f>
        <v>3000</v>
      </c>
      <c r="M5408" s="14">
        <f>VLOOKUP($F5408,类型描述及偏移量!$C:$H,2,FALSE)</f>
        <v>0</v>
      </c>
      <c r="N5408" s="14" t="str">
        <f>VLOOKUP($F5408,类型描述及偏移量!$C:$H,3,FALSE)</f>
        <v>离散</v>
      </c>
      <c r="O5408" s="14" t="str">
        <f>VLOOKUP($F5408,类型描述及偏移量!$C:$H,4,FALSE)</f>
        <v>None</v>
      </c>
      <c r="P5408" s="14" t="str">
        <f>VLOOKUP($F5408,类型描述及偏移量!$C:$H,5,FALSE)</f>
        <v>No</v>
      </c>
      <c r="Q5408" s="14" t="str">
        <f>VLOOKUP($F5408,类型描述及偏移量!$C:$H,6,FALSE)</f>
        <v>使能</v>
      </c>
    </row>
    <row r="5409" hidden="1" spans="1:17">
      <c r="A5409" s="12" t="s">
        <v>128</v>
      </c>
      <c r="B5409" s="12" t="str">
        <f t="shared" si="845"/>
        <v>M11_M</v>
      </c>
      <c r="C5409" s="12" t="str">
        <f t="shared" si="846"/>
        <v>Auto_Status</v>
      </c>
      <c r="D5409" s="12" t="str">
        <f t="shared" si="847"/>
        <v>BP_Motor_var</v>
      </c>
      <c r="E5409" s="13" t="str">
        <f t="shared" si="848"/>
        <v>CHPF_M11_M_BP_Motor_var</v>
      </c>
      <c r="F5409" s="14" t="str">
        <f t="shared" si="849"/>
        <v>BP_Motor_var_Auto_Status</v>
      </c>
      <c r="G5409" s="10" t="str">
        <f t="shared" si="850"/>
        <v>CHPF_M11_M_Auto_Status</v>
      </c>
      <c r="H5409" s="10" t="str">
        <f>VLOOKUP(基本表格!E5409,起始地址定义!A:D,4,FALSE)&amp;" "&amp;Q5409</f>
        <v>2131+P3-M5 木片出料皮带运输机 电机控制 手自动状态</v>
      </c>
      <c r="I5409" s="10" t="str">
        <f t="shared" si="851"/>
        <v>DB100,X3000.3</v>
      </c>
      <c r="J5409" s="13" t="str">
        <f>VLOOKUP(E5409,起始地址定义!A:D,2,FALSE)</f>
        <v>DB100</v>
      </c>
      <c r="K5409" s="12" t="str">
        <f t="shared" si="852"/>
        <v>X3000.3</v>
      </c>
      <c r="L5409" s="13">
        <f>VLOOKUP(E5409,起始地址定义!A:D,3,FALSE)</f>
        <v>3000</v>
      </c>
      <c r="M5409" s="14">
        <f>VLOOKUP($F5409,类型描述及偏移量!$C:$H,2,FALSE)</f>
        <v>0.3</v>
      </c>
      <c r="N5409" s="14" t="str">
        <f>VLOOKUP($F5409,类型描述及偏移量!$C:$H,3,FALSE)</f>
        <v>离散</v>
      </c>
      <c r="O5409" s="14" t="str">
        <f>VLOOKUP($F5409,类型描述及偏移量!$C:$H,4,FALSE)</f>
        <v>None</v>
      </c>
      <c r="P5409" s="14" t="str">
        <f>VLOOKUP($F5409,类型描述及偏移量!$C:$H,5,FALSE)</f>
        <v>Yes</v>
      </c>
      <c r="Q5409" s="14" t="str">
        <f>VLOOKUP($F5409,类型描述及偏移量!$C:$H,6,FALSE)</f>
        <v>手自动状态</v>
      </c>
    </row>
    <row r="5410" hidden="1" spans="1:17">
      <c r="A5410" s="12" t="s">
        <v>128</v>
      </c>
      <c r="B5410" s="12" t="str">
        <f t="shared" si="845"/>
        <v>M11_M</v>
      </c>
      <c r="C5410" s="12" t="str">
        <f t="shared" si="846"/>
        <v>Loc_Rem</v>
      </c>
      <c r="D5410" s="12" t="str">
        <f t="shared" si="847"/>
        <v>BP_Motor_var</v>
      </c>
      <c r="E5410" s="13" t="str">
        <f t="shared" si="848"/>
        <v>CHPF_M11_M_BP_Motor_var</v>
      </c>
      <c r="F5410" s="14" t="str">
        <f t="shared" si="849"/>
        <v>BP_Motor_var_Loc_Rem</v>
      </c>
      <c r="G5410" s="10" t="str">
        <f t="shared" si="850"/>
        <v>CHPF_M11_M_Loc_Rem</v>
      </c>
      <c r="H5410" s="10" t="str">
        <f>VLOOKUP(基本表格!E5410,起始地址定义!A:D,4,FALSE)&amp;" "&amp;Q5410</f>
        <v>2131+P3-M5 木片出料皮带运输机 电机控制 本地/远程(检修/待机）</v>
      </c>
      <c r="I5410" s="10" t="str">
        <f t="shared" si="851"/>
        <v>DB100,X3000.4</v>
      </c>
      <c r="J5410" s="13" t="str">
        <f>VLOOKUP(E5410,起始地址定义!A:D,2,FALSE)</f>
        <v>DB100</v>
      </c>
      <c r="K5410" s="12" t="str">
        <f t="shared" si="852"/>
        <v>X3000.4</v>
      </c>
      <c r="L5410" s="13">
        <f>VLOOKUP(E5410,起始地址定义!A:D,3,FALSE)</f>
        <v>3000</v>
      </c>
      <c r="M5410" s="14">
        <f>VLOOKUP($F5410,类型描述及偏移量!$C:$H,2,FALSE)</f>
        <v>0.4</v>
      </c>
      <c r="N5410" s="14" t="str">
        <f>VLOOKUP($F5410,类型描述及偏移量!$C:$H,3,FALSE)</f>
        <v>离散</v>
      </c>
      <c r="O5410" s="14" t="str">
        <f>VLOOKUP($F5410,类型描述及偏移量!$C:$H,4,FALSE)</f>
        <v>None</v>
      </c>
      <c r="P5410" s="14" t="str">
        <f>VLOOKUP($F5410,类型描述及偏移量!$C:$H,5,FALSE)</f>
        <v>Yes</v>
      </c>
      <c r="Q5410" s="14" t="str">
        <f>VLOOKUP($F5410,类型描述及偏移量!$C:$H,6,FALSE)</f>
        <v>本地/远程(检修/待机）</v>
      </c>
    </row>
    <row r="5411" hidden="1" spans="1:17">
      <c r="A5411" s="12" t="s">
        <v>128</v>
      </c>
      <c r="B5411" s="12" t="str">
        <f t="shared" si="845"/>
        <v>M11_M</v>
      </c>
      <c r="C5411" s="12" t="str">
        <f t="shared" si="846"/>
        <v>ON_HMI</v>
      </c>
      <c r="D5411" s="12" t="str">
        <f t="shared" si="847"/>
        <v>BP_Motor_var</v>
      </c>
      <c r="E5411" s="13" t="str">
        <f t="shared" si="848"/>
        <v>CHPF_M11_M_BP_Motor_var</v>
      </c>
      <c r="F5411" s="14" t="str">
        <f t="shared" si="849"/>
        <v>BP_Motor_var_ON_HMI</v>
      </c>
      <c r="G5411" s="10" t="str">
        <f t="shared" si="850"/>
        <v>CHPF_M11_M_ON_HMI</v>
      </c>
      <c r="H5411" s="10" t="str">
        <f>VLOOKUP(基本表格!E5411,起始地址定义!A:D,4,FALSE)&amp;" "&amp;Q5411</f>
        <v>2131+P3-M5 木片出料皮带运输机 电机控制 开启_上位机(正转)</v>
      </c>
      <c r="I5411" s="10" t="str">
        <f t="shared" si="851"/>
        <v>DB100,X3000.6</v>
      </c>
      <c r="J5411" s="13" t="str">
        <f>VLOOKUP(E5411,起始地址定义!A:D,2,FALSE)</f>
        <v>DB100</v>
      </c>
      <c r="K5411" s="12" t="str">
        <f t="shared" si="852"/>
        <v>X3000.6</v>
      </c>
      <c r="L5411" s="13">
        <f>VLOOKUP(E5411,起始地址定义!A:D,3,FALSE)</f>
        <v>3000</v>
      </c>
      <c r="M5411" s="14">
        <f>VLOOKUP($F5411,类型描述及偏移量!$C:$H,2,FALSE)</f>
        <v>0.6</v>
      </c>
      <c r="N5411" s="14" t="str">
        <f>VLOOKUP($F5411,类型描述及偏移量!$C:$H,3,FALSE)</f>
        <v>离散</v>
      </c>
      <c r="O5411" s="14" t="str">
        <f>VLOOKUP($F5411,类型描述及偏移量!$C:$H,4,FALSE)</f>
        <v>None</v>
      </c>
      <c r="P5411" s="14" t="str">
        <f>VLOOKUP($F5411,类型描述及偏移量!$C:$H,5,FALSE)</f>
        <v>No</v>
      </c>
      <c r="Q5411" s="14" t="str">
        <f>VLOOKUP($F5411,类型描述及偏移量!$C:$H,6,FALSE)</f>
        <v>开启_上位机(正转)</v>
      </c>
    </row>
    <row r="5412" hidden="1" spans="1:17">
      <c r="A5412" s="12" t="s">
        <v>128</v>
      </c>
      <c r="B5412" s="12" t="str">
        <f t="shared" si="845"/>
        <v>M11_M</v>
      </c>
      <c r="C5412" s="12" t="str">
        <f t="shared" si="846"/>
        <v>OFF_HMI</v>
      </c>
      <c r="D5412" s="12" t="str">
        <f t="shared" si="847"/>
        <v>BP_Motor_var</v>
      </c>
      <c r="E5412" s="13" t="str">
        <f t="shared" si="848"/>
        <v>CHPF_M11_M_BP_Motor_var</v>
      </c>
      <c r="F5412" s="14" t="str">
        <f t="shared" si="849"/>
        <v>BP_Motor_var_OFF_HMI</v>
      </c>
      <c r="G5412" s="10" t="str">
        <f t="shared" si="850"/>
        <v>CHPF_M11_M_OFF_HMI</v>
      </c>
      <c r="H5412" s="10" t="str">
        <f>VLOOKUP(基本表格!E5412,起始地址定义!A:D,4,FALSE)&amp;" "&amp;Q5412</f>
        <v>2131+P3-M5 木片出料皮带运输机 电机控制 停止_上位机(反转)</v>
      </c>
      <c r="I5412" s="10" t="str">
        <f t="shared" si="851"/>
        <v>DB100,X3001.0</v>
      </c>
      <c r="J5412" s="13" t="str">
        <f>VLOOKUP(E5412,起始地址定义!A:D,2,FALSE)</f>
        <v>DB100</v>
      </c>
      <c r="K5412" s="12" t="str">
        <f t="shared" si="852"/>
        <v>X3001.0</v>
      </c>
      <c r="L5412" s="13">
        <f>VLOOKUP(E5412,起始地址定义!A:D,3,FALSE)</f>
        <v>3000</v>
      </c>
      <c r="M5412" s="14">
        <f>VLOOKUP($F5412,类型描述及偏移量!$C:$H,2,FALSE)</f>
        <v>1</v>
      </c>
      <c r="N5412" s="14" t="str">
        <f>VLOOKUP($F5412,类型描述及偏移量!$C:$H,3,FALSE)</f>
        <v>离散</v>
      </c>
      <c r="O5412" s="14" t="str">
        <f>VLOOKUP($F5412,类型描述及偏移量!$C:$H,4,FALSE)</f>
        <v>None</v>
      </c>
      <c r="P5412" s="14" t="str">
        <f>VLOOKUP($F5412,类型描述及偏移量!$C:$H,5,FALSE)</f>
        <v>No</v>
      </c>
      <c r="Q5412" s="14" t="str">
        <f>VLOOKUP($F5412,类型描述及偏移量!$C:$H,6,FALSE)</f>
        <v>停止_上位机(反转)</v>
      </c>
    </row>
    <row r="5413" hidden="1" spans="1:17">
      <c r="A5413" s="12" t="s">
        <v>128</v>
      </c>
      <c r="B5413" s="12" t="str">
        <f t="shared" si="845"/>
        <v>M11_M</v>
      </c>
      <c r="C5413" s="12" t="str">
        <f t="shared" si="846"/>
        <v>Fan</v>
      </c>
      <c r="D5413" s="12" t="str">
        <f t="shared" si="847"/>
        <v>BP_Motor_var</v>
      </c>
      <c r="E5413" s="13" t="str">
        <f t="shared" si="848"/>
        <v>CHPF_M11_M_BP_Motor_var</v>
      </c>
      <c r="F5413" s="14" t="str">
        <f t="shared" si="849"/>
        <v>BP_Motor_var_Fan</v>
      </c>
      <c r="G5413" s="10" t="str">
        <f t="shared" si="850"/>
        <v>CHPF_M11_M_Fan</v>
      </c>
      <c r="H5413" s="10" t="str">
        <f>VLOOKUP(基本表格!E5413,起始地址定义!A:D,4,FALSE)&amp;" "&amp;Q5413</f>
        <v>2131+P3-M5 木片出料皮带运输机 电机控制 通风扇</v>
      </c>
      <c r="I5413" s="10" t="str">
        <f t="shared" si="851"/>
        <v>DB100,X3001.1</v>
      </c>
      <c r="J5413" s="13" t="str">
        <f>VLOOKUP(E5413,起始地址定义!A:D,2,FALSE)</f>
        <v>DB100</v>
      </c>
      <c r="K5413" s="12" t="str">
        <f t="shared" si="852"/>
        <v>X3001.1</v>
      </c>
      <c r="L5413" s="13">
        <f>VLOOKUP(E5413,起始地址定义!A:D,3,FALSE)</f>
        <v>3000</v>
      </c>
      <c r="M5413" s="14">
        <f>VLOOKUP($F5413,类型描述及偏移量!$C:$H,2,FALSE)</f>
        <v>1.1</v>
      </c>
      <c r="N5413" s="14" t="str">
        <f>VLOOKUP($F5413,类型描述及偏移量!$C:$H,3,FALSE)</f>
        <v>离散</v>
      </c>
      <c r="O5413" s="14" t="str">
        <f>VLOOKUP($F5413,类型描述及偏移量!$C:$H,4,FALSE)</f>
        <v>None</v>
      </c>
      <c r="P5413" s="14" t="str">
        <f>VLOOKUP($F5413,类型描述及偏移量!$C:$H,5,FALSE)</f>
        <v>Yes</v>
      </c>
      <c r="Q5413" s="14" t="str">
        <f>VLOOKUP($F5413,类型描述及偏移量!$C:$H,6,FALSE)</f>
        <v>通风扇</v>
      </c>
    </row>
    <row r="5414" hidden="1" spans="1:17">
      <c r="A5414" s="12" t="s">
        <v>128</v>
      </c>
      <c r="B5414" s="12" t="str">
        <f t="shared" si="845"/>
        <v>M11_M</v>
      </c>
      <c r="C5414" s="12" t="str">
        <f t="shared" si="846"/>
        <v>Motor</v>
      </c>
      <c r="D5414" s="12" t="str">
        <f t="shared" si="847"/>
        <v>BP_Motor_var</v>
      </c>
      <c r="E5414" s="13" t="str">
        <f t="shared" si="848"/>
        <v>CHPF_M11_M_BP_Motor_var</v>
      </c>
      <c r="F5414" s="14" t="str">
        <f t="shared" si="849"/>
        <v>BP_Motor_var_Motor</v>
      </c>
      <c r="G5414" s="10" t="str">
        <f t="shared" si="850"/>
        <v>CHPF_M11_M_Motor</v>
      </c>
      <c r="H5414" s="10" t="str">
        <f>VLOOKUP(基本表格!E5414,起始地址定义!A:D,4,FALSE)&amp;" "&amp;Q5414</f>
        <v>2131+P3-M5 木片出料皮带运输机 电机控制 电机(正转）</v>
      </c>
      <c r="I5414" s="10" t="str">
        <f t="shared" si="851"/>
        <v>DB100,X3001.2</v>
      </c>
      <c r="J5414" s="13" t="str">
        <f>VLOOKUP(E5414,起始地址定义!A:D,2,FALSE)</f>
        <v>DB100</v>
      </c>
      <c r="K5414" s="12" t="str">
        <f t="shared" si="852"/>
        <v>X3001.2</v>
      </c>
      <c r="L5414" s="13">
        <f>VLOOKUP(E5414,起始地址定义!A:D,3,FALSE)</f>
        <v>3000</v>
      </c>
      <c r="M5414" s="14">
        <f>VLOOKUP($F5414,类型描述及偏移量!$C:$H,2,FALSE)</f>
        <v>1.2</v>
      </c>
      <c r="N5414" s="14" t="str">
        <f>VLOOKUP($F5414,类型描述及偏移量!$C:$H,3,FALSE)</f>
        <v>离散</v>
      </c>
      <c r="O5414" s="14" t="str">
        <f>VLOOKUP($F5414,类型描述及偏移量!$C:$H,4,FALSE)</f>
        <v>None</v>
      </c>
      <c r="P5414" s="14" t="str">
        <f>VLOOKUP($F5414,类型描述及偏移量!$C:$H,5,FALSE)</f>
        <v>Yes</v>
      </c>
      <c r="Q5414" s="14" t="str">
        <f>VLOOKUP($F5414,类型描述及偏移量!$C:$H,6,FALSE)</f>
        <v>电机(正转）</v>
      </c>
    </row>
    <row r="5415" hidden="1" spans="1:17">
      <c r="A5415" s="12" t="s">
        <v>128</v>
      </c>
      <c r="B5415" s="12" t="str">
        <f t="shared" si="845"/>
        <v>M11_M</v>
      </c>
      <c r="C5415" s="12" t="str">
        <f t="shared" si="846"/>
        <v>OL</v>
      </c>
      <c r="D5415" s="12" t="str">
        <f t="shared" si="847"/>
        <v>BP_Motor_var</v>
      </c>
      <c r="E5415" s="13" t="str">
        <f t="shared" si="848"/>
        <v>CHPF_M11_M_BP_Motor_var</v>
      </c>
      <c r="F5415" s="14" t="str">
        <f t="shared" si="849"/>
        <v>BP_Motor_var_OL</v>
      </c>
      <c r="G5415" s="10" t="str">
        <f t="shared" si="850"/>
        <v>CHPF_M11_M_OL</v>
      </c>
      <c r="H5415" s="10" t="str">
        <f>VLOOKUP(基本表格!E5415,起始地址定义!A:D,4,FALSE)&amp;" "&amp;Q5415</f>
        <v>2131+P3-M5 木片出料皮带运输机 电机控制 电机过载</v>
      </c>
      <c r="I5415" s="10" t="str">
        <f t="shared" si="851"/>
        <v>DB100,X3001.3</v>
      </c>
      <c r="J5415" s="13" t="str">
        <f>VLOOKUP(E5415,起始地址定义!A:D,2,FALSE)</f>
        <v>DB100</v>
      </c>
      <c r="K5415" s="12" t="str">
        <f t="shared" si="852"/>
        <v>X3001.3</v>
      </c>
      <c r="L5415" s="13">
        <f>VLOOKUP(E5415,起始地址定义!A:D,3,FALSE)</f>
        <v>3000</v>
      </c>
      <c r="M5415" s="14">
        <f>VLOOKUP($F5415,类型描述及偏移量!$C:$H,2,FALSE)</f>
        <v>1.3</v>
      </c>
      <c r="N5415" s="14" t="str">
        <f>VLOOKUP($F5415,类型描述及偏移量!$C:$H,3,FALSE)</f>
        <v>离散</v>
      </c>
      <c r="O5415" s="14" t="str">
        <f>VLOOKUP($F5415,类型描述及偏移量!$C:$H,4,FALSE)</f>
        <v>On</v>
      </c>
      <c r="P5415" s="14" t="str">
        <f>VLOOKUP($F5415,类型描述及偏移量!$C:$H,5,FALSE)</f>
        <v>Yes</v>
      </c>
      <c r="Q5415" s="14" t="str">
        <f>VLOOKUP($F5415,类型描述及偏移量!$C:$H,6,FALSE)</f>
        <v>电机过载</v>
      </c>
    </row>
    <row r="5416" hidden="1" spans="1:17">
      <c r="A5416" s="12" t="s">
        <v>128</v>
      </c>
      <c r="B5416" s="12" t="str">
        <f t="shared" si="845"/>
        <v>M11_M</v>
      </c>
      <c r="C5416" s="12" t="str">
        <f t="shared" si="846"/>
        <v>Fan_OL</v>
      </c>
      <c r="D5416" s="12" t="str">
        <f t="shared" si="847"/>
        <v>BP_Motor_var</v>
      </c>
      <c r="E5416" s="13" t="str">
        <f t="shared" si="848"/>
        <v>CHPF_M11_M_BP_Motor_var</v>
      </c>
      <c r="F5416" s="14" t="str">
        <f t="shared" si="849"/>
        <v>BP_Motor_var_Fan_OL</v>
      </c>
      <c r="G5416" s="10" t="str">
        <f t="shared" si="850"/>
        <v>CHPF_M11_M_Fan_OL</v>
      </c>
      <c r="H5416" s="10" t="str">
        <f>VLOOKUP(基本表格!E5416,起始地址定义!A:D,4,FALSE)&amp;" "&amp;Q5416</f>
        <v>2131+P3-M5 木片出料皮带运输机 电机控制 风扇过载</v>
      </c>
      <c r="I5416" s="10" t="str">
        <f t="shared" si="851"/>
        <v>DB100,X3001.4</v>
      </c>
      <c r="J5416" s="13" t="str">
        <f>VLOOKUP(E5416,起始地址定义!A:D,2,FALSE)</f>
        <v>DB100</v>
      </c>
      <c r="K5416" s="12" t="str">
        <f t="shared" si="852"/>
        <v>X3001.4</v>
      </c>
      <c r="L5416" s="13">
        <f>VLOOKUP(E5416,起始地址定义!A:D,3,FALSE)</f>
        <v>3000</v>
      </c>
      <c r="M5416" s="14">
        <f>VLOOKUP($F5416,类型描述及偏移量!$C:$H,2,FALSE)</f>
        <v>1.4</v>
      </c>
      <c r="N5416" s="14" t="str">
        <f>VLOOKUP($F5416,类型描述及偏移量!$C:$H,3,FALSE)</f>
        <v>离散</v>
      </c>
      <c r="O5416" s="14" t="str">
        <f>VLOOKUP($F5416,类型描述及偏移量!$C:$H,4,FALSE)</f>
        <v>On</v>
      </c>
      <c r="P5416" s="14" t="str">
        <f>VLOOKUP($F5416,类型描述及偏移量!$C:$H,5,FALSE)</f>
        <v>Yes</v>
      </c>
      <c r="Q5416" s="14" t="str">
        <f>VLOOKUP($F5416,类型描述及偏移量!$C:$H,6,FALSE)</f>
        <v>风扇过载</v>
      </c>
    </row>
    <row r="5417" hidden="1" spans="1:17">
      <c r="A5417" s="12" t="s">
        <v>128</v>
      </c>
      <c r="B5417" s="12" t="str">
        <f t="shared" si="845"/>
        <v>M11_M</v>
      </c>
      <c r="C5417" s="12" t="str">
        <f t="shared" si="846"/>
        <v>RunSig</v>
      </c>
      <c r="D5417" s="12" t="str">
        <f t="shared" si="847"/>
        <v>BP_Motor_var</v>
      </c>
      <c r="E5417" s="13" t="str">
        <f t="shared" si="848"/>
        <v>CHPF_M11_M_BP_Motor_var</v>
      </c>
      <c r="F5417" s="14" t="str">
        <f t="shared" si="849"/>
        <v>BP_Motor_var_RunSig</v>
      </c>
      <c r="G5417" s="10" t="str">
        <f t="shared" si="850"/>
        <v>CHPF_M11_M_RunSig</v>
      </c>
      <c r="H5417" s="10" t="str">
        <f>VLOOKUP(基本表格!E5417,起始地址定义!A:D,4,FALSE)&amp;" "&amp;Q5417</f>
        <v>2131+P3-M5 木片出料皮带运输机 电机控制 电机运行指示</v>
      </c>
      <c r="I5417" s="10" t="str">
        <f t="shared" si="851"/>
        <v>DB100,X3001.5</v>
      </c>
      <c r="J5417" s="13" t="str">
        <f>VLOOKUP(E5417,起始地址定义!A:D,2,FALSE)</f>
        <v>DB100</v>
      </c>
      <c r="K5417" s="12" t="str">
        <f t="shared" si="852"/>
        <v>X3001.5</v>
      </c>
      <c r="L5417" s="13">
        <f>VLOOKUP(E5417,起始地址定义!A:D,3,FALSE)</f>
        <v>3000</v>
      </c>
      <c r="M5417" s="14">
        <f>VLOOKUP($F5417,类型描述及偏移量!$C:$H,2,FALSE)</f>
        <v>1.5</v>
      </c>
      <c r="N5417" s="14" t="str">
        <f>VLOOKUP($F5417,类型描述及偏移量!$C:$H,3,FALSE)</f>
        <v>离散</v>
      </c>
      <c r="O5417" s="14" t="str">
        <f>VLOOKUP($F5417,类型描述及偏移量!$C:$H,4,FALSE)</f>
        <v>None</v>
      </c>
      <c r="P5417" s="14" t="str">
        <f>VLOOKUP($F5417,类型描述及偏移量!$C:$H,5,FALSE)</f>
        <v>Yes</v>
      </c>
      <c r="Q5417" s="14" t="str">
        <f>VLOOKUP($F5417,类型描述及偏移量!$C:$H,6,FALSE)</f>
        <v>电机运行指示</v>
      </c>
    </row>
    <row r="5418" hidden="1" spans="1:17">
      <c r="A5418" s="12" t="s">
        <v>128</v>
      </c>
      <c r="B5418" s="12" t="str">
        <f t="shared" si="845"/>
        <v>M11_M</v>
      </c>
      <c r="C5418" s="12" t="str">
        <f t="shared" si="846"/>
        <v>Break_ALM</v>
      </c>
      <c r="D5418" s="12" t="str">
        <f t="shared" si="847"/>
        <v>BP_Motor_var</v>
      </c>
      <c r="E5418" s="13" t="str">
        <f t="shared" si="848"/>
        <v>CHPF_M11_M_BP_Motor_var</v>
      </c>
      <c r="F5418" s="14" t="str">
        <f t="shared" si="849"/>
        <v>BP_Motor_var_Break_ALM</v>
      </c>
      <c r="G5418" s="10" t="str">
        <f t="shared" si="850"/>
        <v>CHPF_M11_M_Break_ALM</v>
      </c>
      <c r="H5418" s="10" t="str">
        <f>VLOOKUP(基本表格!E5418,起始地址定义!A:D,4,FALSE)&amp;" "&amp;Q5418</f>
        <v>2131+P3-M5 木片出料皮带运输机 电机控制 断链报警</v>
      </c>
      <c r="I5418" s="10" t="str">
        <f t="shared" si="851"/>
        <v>DB100,X3001.6</v>
      </c>
      <c r="J5418" s="13" t="str">
        <f>VLOOKUP(E5418,起始地址定义!A:D,2,FALSE)</f>
        <v>DB100</v>
      </c>
      <c r="K5418" s="12" t="str">
        <f t="shared" si="852"/>
        <v>X3001.6</v>
      </c>
      <c r="L5418" s="13">
        <f>VLOOKUP(E5418,起始地址定义!A:D,3,FALSE)</f>
        <v>3000</v>
      </c>
      <c r="M5418" s="14">
        <f>VLOOKUP($F5418,类型描述及偏移量!$C:$H,2,FALSE)</f>
        <v>1.6</v>
      </c>
      <c r="N5418" s="14" t="str">
        <f>VLOOKUP($F5418,类型描述及偏移量!$C:$H,3,FALSE)</f>
        <v>离散</v>
      </c>
      <c r="O5418" s="14" t="str">
        <f>VLOOKUP($F5418,类型描述及偏移量!$C:$H,4,FALSE)</f>
        <v>On</v>
      </c>
      <c r="P5418" s="14" t="str">
        <f>VLOOKUP($F5418,类型描述及偏移量!$C:$H,5,FALSE)</f>
        <v>Yes</v>
      </c>
      <c r="Q5418" s="14" t="str">
        <f>VLOOKUP($F5418,类型描述及偏移量!$C:$H,6,FALSE)</f>
        <v>断链报警</v>
      </c>
    </row>
    <row r="5419" hidden="1" spans="1:17">
      <c r="A5419" s="12" t="s">
        <v>128</v>
      </c>
      <c r="B5419" s="12" t="str">
        <f t="shared" si="845"/>
        <v>M11_M</v>
      </c>
      <c r="C5419" s="12" t="str">
        <f t="shared" si="846"/>
        <v>Break_CHK</v>
      </c>
      <c r="D5419" s="12" t="str">
        <f t="shared" si="847"/>
        <v>BP_Motor_var</v>
      </c>
      <c r="E5419" s="13" t="str">
        <f t="shared" si="848"/>
        <v>CHPF_M11_M_BP_Motor_var</v>
      </c>
      <c r="F5419" s="14" t="str">
        <f t="shared" si="849"/>
        <v>BP_Motor_var_Break_CHK</v>
      </c>
      <c r="G5419" s="10" t="str">
        <f t="shared" si="850"/>
        <v>CHPF_M11_M_Break_CHK</v>
      </c>
      <c r="H5419" s="10" t="str">
        <f>VLOOKUP(基本表格!E5419,起始地址定义!A:D,4,FALSE)&amp;" "&amp;Q5419</f>
        <v>2131+P3-M5 木片出料皮带运输机 电机控制 断链检测</v>
      </c>
      <c r="I5419" s="10" t="str">
        <f t="shared" si="851"/>
        <v>DB100,X3001.7</v>
      </c>
      <c r="J5419" s="13" t="str">
        <f>VLOOKUP(E5419,起始地址定义!A:D,2,FALSE)</f>
        <v>DB100</v>
      </c>
      <c r="K5419" s="12" t="str">
        <f t="shared" si="852"/>
        <v>X3001.7</v>
      </c>
      <c r="L5419" s="13">
        <f>VLOOKUP(E5419,起始地址定义!A:D,3,FALSE)</f>
        <v>3000</v>
      </c>
      <c r="M5419" s="14">
        <f>VLOOKUP($F5419,类型描述及偏移量!$C:$H,2,FALSE)</f>
        <v>1.7</v>
      </c>
      <c r="N5419" s="14" t="str">
        <f>VLOOKUP($F5419,类型描述及偏移量!$C:$H,3,FALSE)</f>
        <v>离散</v>
      </c>
      <c r="O5419" s="14" t="str">
        <f>VLOOKUP($F5419,类型描述及偏移量!$C:$H,4,FALSE)</f>
        <v>None</v>
      </c>
      <c r="P5419" s="14" t="str">
        <f>VLOOKUP($F5419,类型描述及偏移量!$C:$H,5,FALSE)</f>
        <v>Yes</v>
      </c>
      <c r="Q5419" s="14" t="str">
        <f>VLOOKUP($F5419,类型描述及偏移量!$C:$H,6,FALSE)</f>
        <v>断链检测</v>
      </c>
    </row>
    <row r="5420" hidden="1" spans="1:17">
      <c r="A5420" s="12" t="s">
        <v>128</v>
      </c>
      <c r="B5420" s="12" t="str">
        <f t="shared" si="845"/>
        <v>M11_M</v>
      </c>
      <c r="C5420" s="12" t="str">
        <f t="shared" si="846"/>
        <v>INV_Res_HMI</v>
      </c>
      <c r="D5420" s="12" t="str">
        <f t="shared" si="847"/>
        <v>BP_Motor_var</v>
      </c>
      <c r="E5420" s="13" t="str">
        <f t="shared" si="848"/>
        <v>CHPF_M11_M_BP_Motor_var</v>
      </c>
      <c r="F5420" s="14" t="str">
        <f t="shared" si="849"/>
        <v>BP_Motor_var_INV_Res_HMI</v>
      </c>
      <c r="G5420" s="10" t="str">
        <f t="shared" si="850"/>
        <v>CHPF_M11_M_INV_Res_HMI</v>
      </c>
      <c r="H5420" s="10" t="str">
        <f>VLOOKUP(基本表格!E5420,起始地址定义!A:D,4,FALSE)&amp;" "&amp;Q5420</f>
        <v>2131+P3-M5 木片出料皮带运输机 电机控制 复位</v>
      </c>
      <c r="I5420" s="10" t="str">
        <f t="shared" si="851"/>
        <v>DB100,X3002.0</v>
      </c>
      <c r="J5420" s="13" t="str">
        <f>VLOOKUP(E5420,起始地址定义!A:D,2,FALSE)</f>
        <v>DB100</v>
      </c>
      <c r="K5420" s="12" t="str">
        <f t="shared" si="852"/>
        <v>X3002.0</v>
      </c>
      <c r="L5420" s="13">
        <f>VLOOKUP(E5420,起始地址定义!A:D,3,FALSE)</f>
        <v>3000</v>
      </c>
      <c r="M5420" s="14">
        <f>VLOOKUP($F5420,类型描述及偏移量!$C:$H,2,FALSE)</f>
        <v>2</v>
      </c>
      <c r="N5420" s="14" t="str">
        <f>VLOOKUP($F5420,类型描述及偏移量!$C:$H,3,FALSE)</f>
        <v>离散</v>
      </c>
      <c r="O5420" s="14" t="str">
        <f>VLOOKUP($F5420,类型描述及偏移量!$C:$H,4,FALSE)</f>
        <v>None</v>
      </c>
      <c r="P5420" s="14" t="str">
        <f>VLOOKUP($F5420,类型描述及偏移量!$C:$H,5,FALSE)</f>
        <v>No</v>
      </c>
      <c r="Q5420" s="14" t="str">
        <f>VLOOKUP($F5420,类型描述及偏移量!$C:$H,6,FALSE)</f>
        <v>复位</v>
      </c>
    </row>
    <row r="5421" hidden="1" spans="1:17">
      <c r="A5421" s="12" t="s">
        <v>128</v>
      </c>
      <c r="B5421" s="12" t="str">
        <f t="shared" si="845"/>
        <v>M11_M</v>
      </c>
      <c r="C5421" s="12" t="str">
        <f t="shared" si="846"/>
        <v>Break_EN</v>
      </c>
      <c r="D5421" s="12" t="str">
        <f t="shared" si="847"/>
        <v>BP_Motor_var</v>
      </c>
      <c r="E5421" s="13" t="str">
        <f t="shared" si="848"/>
        <v>CHPF_M11_M_BP_Motor_var</v>
      </c>
      <c r="F5421" s="14" t="str">
        <f t="shared" si="849"/>
        <v>BP_Motor_var_Break_EN</v>
      </c>
      <c r="G5421" s="10" t="str">
        <f t="shared" si="850"/>
        <v>CHPF_M11_M_Break_EN</v>
      </c>
      <c r="H5421" s="10" t="str">
        <f>VLOOKUP(基本表格!E5421,起始地址定义!A:D,4,FALSE)&amp;" "&amp;Q5421</f>
        <v>2131+P3-M5 木片出料皮带运输机 电机控制 断链保护使能</v>
      </c>
      <c r="I5421" s="10" t="str">
        <f t="shared" si="851"/>
        <v>DB100,X3002.1</v>
      </c>
      <c r="J5421" s="13" t="str">
        <f>VLOOKUP(E5421,起始地址定义!A:D,2,FALSE)</f>
        <v>DB100</v>
      </c>
      <c r="K5421" s="12" t="str">
        <f t="shared" si="852"/>
        <v>X3002.1</v>
      </c>
      <c r="L5421" s="13">
        <f>VLOOKUP(E5421,起始地址定义!A:D,3,FALSE)</f>
        <v>3000</v>
      </c>
      <c r="M5421" s="14">
        <f>VLOOKUP($F5421,类型描述及偏移量!$C:$H,2,FALSE)</f>
        <v>2.1</v>
      </c>
      <c r="N5421" s="14" t="str">
        <f>VLOOKUP($F5421,类型描述及偏移量!$C:$H,3,FALSE)</f>
        <v>离散</v>
      </c>
      <c r="O5421" s="14" t="str">
        <f>VLOOKUP($F5421,类型描述及偏移量!$C:$H,4,FALSE)</f>
        <v>None</v>
      </c>
      <c r="P5421" s="14" t="str">
        <f>VLOOKUP($F5421,类型描述及偏移量!$C:$H,5,FALSE)</f>
        <v>No</v>
      </c>
      <c r="Q5421" s="14" t="str">
        <f>VLOOKUP($F5421,类型描述及偏移量!$C:$H,6,FALSE)</f>
        <v>断链保护使能</v>
      </c>
    </row>
    <row r="5422" hidden="1" spans="1:17">
      <c r="A5422" s="12" t="s">
        <v>128</v>
      </c>
      <c r="B5422" s="12" t="str">
        <f t="shared" si="845"/>
        <v>M11_M</v>
      </c>
      <c r="C5422" s="12" t="str">
        <f t="shared" si="846"/>
        <v>Break_Stop</v>
      </c>
      <c r="D5422" s="12" t="str">
        <f t="shared" si="847"/>
        <v>BP_Motor_var</v>
      </c>
      <c r="E5422" s="13" t="str">
        <f t="shared" si="848"/>
        <v>CHPF_M11_M_BP_Motor_var</v>
      </c>
      <c r="F5422" s="14" t="str">
        <f t="shared" si="849"/>
        <v>BP_Motor_var_Break_Stop</v>
      </c>
      <c r="G5422" s="10" t="str">
        <f t="shared" si="850"/>
        <v>CHPF_M11_M_Break_Stop</v>
      </c>
      <c r="H5422" s="10" t="str">
        <f>VLOOKUP(基本表格!E5422,起始地址定义!A:D,4,FALSE)&amp;" "&amp;Q5422</f>
        <v>2131+P3-M5 木片出料皮带运输机 电机控制 断链导致停机</v>
      </c>
      <c r="I5422" s="10" t="str">
        <f t="shared" si="851"/>
        <v>DB100,X3002.2</v>
      </c>
      <c r="J5422" s="13" t="str">
        <f>VLOOKUP(E5422,起始地址定义!A:D,2,FALSE)</f>
        <v>DB100</v>
      </c>
      <c r="K5422" s="12" t="str">
        <f t="shared" si="852"/>
        <v>X3002.2</v>
      </c>
      <c r="L5422" s="13">
        <f>VLOOKUP(E5422,起始地址定义!A:D,3,FALSE)</f>
        <v>3000</v>
      </c>
      <c r="M5422" s="14">
        <f>VLOOKUP($F5422,类型描述及偏移量!$C:$H,2,FALSE)</f>
        <v>2.2</v>
      </c>
      <c r="N5422" s="14" t="str">
        <f>VLOOKUP($F5422,类型描述及偏移量!$C:$H,3,FALSE)</f>
        <v>离散</v>
      </c>
      <c r="O5422" s="14" t="str">
        <f>VLOOKUP($F5422,类型描述及偏移量!$C:$H,4,FALSE)</f>
        <v>On</v>
      </c>
      <c r="P5422" s="14" t="str">
        <f>VLOOKUP($F5422,类型描述及偏移量!$C:$H,5,FALSE)</f>
        <v>Yes</v>
      </c>
      <c r="Q5422" s="14" t="str">
        <f>VLOOKUP($F5422,类型描述及偏移量!$C:$H,6,FALSE)</f>
        <v>断链导致停机</v>
      </c>
    </row>
    <row r="5423" hidden="1" spans="1:17">
      <c r="A5423" s="12" t="s">
        <v>128</v>
      </c>
      <c r="B5423" s="12" t="str">
        <f t="shared" si="845"/>
        <v>M11_M</v>
      </c>
      <c r="C5423" s="12" t="str">
        <f t="shared" si="846"/>
        <v>Motor_Back</v>
      </c>
      <c r="D5423" s="12" t="str">
        <f t="shared" si="847"/>
        <v>BP_Motor_var</v>
      </c>
      <c r="E5423" s="13" t="str">
        <f t="shared" si="848"/>
        <v>CHPF_M11_M_BP_Motor_var</v>
      </c>
      <c r="F5423" s="14" t="str">
        <f t="shared" si="849"/>
        <v>BP_Motor_var_Motor_Back</v>
      </c>
      <c r="G5423" s="10" t="str">
        <f t="shared" si="850"/>
        <v>CHPF_M11_M_Motor_Back</v>
      </c>
      <c r="H5423" s="10" t="str">
        <f>VLOOKUP(基本表格!E5423,起始地址定义!A:D,4,FALSE)&amp;" "&amp;Q5423</f>
        <v>2131+P3-M5 木片出料皮带运输机 电机控制 电机(反转）</v>
      </c>
      <c r="I5423" s="10" t="str">
        <f t="shared" si="851"/>
        <v>DB100,X3002.3</v>
      </c>
      <c r="J5423" s="13" t="str">
        <f>VLOOKUP(E5423,起始地址定义!A:D,2,FALSE)</f>
        <v>DB100</v>
      </c>
      <c r="K5423" s="12" t="str">
        <f t="shared" si="852"/>
        <v>X3002.3</v>
      </c>
      <c r="L5423" s="13">
        <f>VLOOKUP(E5423,起始地址定义!A:D,3,FALSE)</f>
        <v>3000</v>
      </c>
      <c r="M5423" s="14">
        <f>VLOOKUP($F5423,类型描述及偏移量!$C:$H,2,FALSE)</f>
        <v>2.3</v>
      </c>
      <c r="N5423" s="14" t="str">
        <f>VLOOKUP($F5423,类型描述及偏移量!$C:$H,3,FALSE)</f>
        <v>离散</v>
      </c>
      <c r="O5423" s="14" t="str">
        <f>VLOOKUP($F5423,类型描述及偏移量!$C:$H,4,FALSE)</f>
        <v>None</v>
      </c>
      <c r="P5423" s="14" t="str">
        <f>VLOOKUP($F5423,类型描述及偏移量!$C:$H,5,FALSE)</f>
        <v>Yes</v>
      </c>
      <c r="Q5423" s="14" t="str">
        <f>VLOOKUP($F5423,类型描述及偏移量!$C:$H,6,FALSE)</f>
        <v>电机(反转）</v>
      </c>
    </row>
    <row r="5424" hidden="1" spans="1:17">
      <c r="A5424" s="12" t="s">
        <v>128</v>
      </c>
      <c r="B5424" s="12" t="str">
        <f t="shared" si="845"/>
        <v>M11_M</v>
      </c>
      <c r="C5424" s="12" t="str">
        <f t="shared" si="846"/>
        <v>Loc</v>
      </c>
      <c r="D5424" s="12" t="str">
        <f t="shared" si="847"/>
        <v>BP_Motor_var</v>
      </c>
      <c r="E5424" s="13" t="str">
        <f t="shared" si="848"/>
        <v>CHPF_M11_M_BP_Motor_var</v>
      </c>
      <c r="F5424" s="14" t="str">
        <f t="shared" si="849"/>
        <v>BP_Motor_var_Loc</v>
      </c>
      <c r="G5424" s="10" t="str">
        <f t="shared" si="850"/>
        <v>CHPF_M11_M_Loc</v>
      </c>
      <c r="H5424" s="10" t="str">
        <f>VLOOKUP(基本表格!E5424,起始地址定义!A:D,4,FALSE)&amp;" "&amp;Q5424</f>
        <v>2131+P3-M5 木片出料皮带运输机 电机控制 本地</v>
      </c>
      <c r="I5424" s="10" t="str">
        <f t="shared" si="851"/>
        <v>DB100,X3002.4</v>
      </c>
      <c r="J5424" s="13" t="str">
        <f>VLOOKUP(E5424,起始地址定义!A:D,2,FALSE)</f>
        <v>DB100</v>
      </c>
      <c r="K5424" s="12" t="str">
        <f t="shared" si="852"/>
        <v>X3002.4</v>
      </c>
      <c r="L5424" s="13">
        <f>VLOOKUP(E5424,起始地址定义!A:D,3,FALSE)</f>
        <v>3000</v>
      </c>
      <c r="M5424" s="14">
        <f>VLOOKUP($F5424,类型描述及偏移量!$C:$H,2,FALSE)</f>
        <v>2.4</v>
      </c>
      <c r="N5424" s="14" t="str">
        <f>VLOOKUP($F5424,类型描述及偏移量!$C:$H,3,FALSE)</f>
        <v>离散</v>
      </c>
      <c r="O5424" s="14" t="str">
        <f>VLOOKUP($F5424,类型描述及偏移量!$C:$H,4,FALSE)</f>
        <v>None</v>
      </c>
      <c r="P5424" s="14" t="str">
        <f>VLOOKUP($F5424,类型描述及偏移量!$C:$H,5,FALSE)</f>
        <v>Yes</v>
      </c>
      <c r="Q5424" s="14" t="str">
        <f>VLOOKUP($F5424,类型描述及偏移量!$C:$H,6,FALSE)</f>
        <v>本地</v>
      </c>
    </row>
    <row r="5425" hidden="1" spans="1:17">
      <c r="A5425" s="12" t="s">
        <v>128</v>
      </c>
      <c r="B5425" s="12" t="str">
        <f t="shared" ref="B5425:B5436" si="853">"M"&amp;RIGHT(LEFT(B5302,FIND("_",B5302,1)-1),LEN(LEFT(B5302,FIND("_",B5302,1)-1))-1)+1&amp;"_"&amp;RIGHT(B5302,LEN(B5302)-FIND("_",B5302,1))</f>
        <v>M11_M</v>
      </c>
      <c r="C5425" s="12" t="str">
        <f t="shared" ref="C5425:C5436" si="854">C5302</f>
        <v>Rem</v>
      </c>
      <c r="D5425" s="12" t="str">
        <f t="shared" ref="D5425:D5436" si="855">D5302</f>
        <v>BP_Motor_var</v>
      </c>
      <c r="E5425" s="13" t="str">
        <f t="shared" ref="E5425:E5436" si="856">A5425&amp;"_"&amp;B5425&amp;"_"&amp;D5425</f>
        <v>CHPF_M11_M_BP_Motor_var</v>
      </c>
      <c r="F5425" s="14" t="str">
        <f t="shared" ref="F5425:F5436" si="857">D5425&amp;"_"&amp;C5425</f>
        <v>BP_Motor_var_Rem</v>
      </c>
      <c r="G5425" s="10" t="str">
        <f t="shared" ref="G5425:G5436" si="858">A5425&amp;"_"&amp;IF(B5425="DB","",B5425&amp;"_")&amp;C5425</f>
        <v>CHPF_M11_M_Rem</v>
      </c>
      <c r="H5425" s="10" t="str">
        <f>VLOOKUP(基本表格!E5425,起始地址定义!A:D,4,FALSE)&amp;" "&amp;Q5425</f>
        <v>2131+P3-M5 木片出料皮带运输机 电机控制 远程</v>
      </c>
      <c r="I5425" s="10" t="str">
        <f t="shared" ref="I5425:I5436" si="859">J5425&amp;","&amp;K5425</f>
        <v>DB100,X3002.5</v>
      </c>
      <c r="J5425" s="13" t="str">
        <f>VLOOKUP(E5425,起始地址定义!A:D,2,FALSE)</f>
        <v>DB100</v>
      </c>
      <c r="K5425" s="12" t="str">
        <f t="shared" ref="K5425:K5436" si="860">IF(N5425="离散","X",IF(N5425="实型","REAL","INT"))&amp;IF(N5425="离散",TEXT(L5425+M5425,"0.0"),L5425+M5425)</f>
        <v>X3002.5</v>
      </c>
      <c r="L5425" s="13">
        <f>VLOOKUP(E5425,起始地址定义!A:D,3,FALSE)</f>
        <v>3000</v>
      </c>
      <c r="M5425" s="14">
        <f>VLOOKUP($F5425,类型描述及偏移量!$C:$H,2,FALSE)</f>
        <v>2.5</v>
      </c>
      <c r="N5425" s="14" t="str">
        <f>VLOOKUP($F5425,类型描述及偏移量!$C:$H,3,FALSE)</f>
        <v>离散</v>
      </c>
      <c r="O5425" s="14" t="str">
        <f>VLOOKUP($F5425,类型描述及偏移量!$C:$H,4,FALSE)</f>
        <v>None</v>
      </c>
      <c r="P5425" s="14" t="str">
        <f>VLOOKUP($F5425,类型描述及偏移量!$C:$H,5,FALSE)</f>
        <v>Yes</v>
      </c>
      <c r="Q5425" s="14" t="str">
        <f>VLOOKUP($F5425,类型描述及偏移量!$C:$H,6,FALSE)</f>
        <v>远程</v>
      </c>
    </row>
    <row r="5426" hidden="1" spans="1:17">
      <c r="A5426" s="12" t="s">
        <v>128</v>
      </c>
      <c r="B5426" s="12" t="str">
        <f t="shared" si="853"/>
        <v>M11_M</v>
      </c>
      <c r="C5426" s="12" t="str">
        <f t="shared" si="854"/>
        <v>Blocking_ALM</v>
      </c>
      <c r="D5426" s="12" t="str">
        <f t="shared" si="855"/>
        <v>BP_Motor_var</v>
      </c>
      <c r="E5426" s="13" t="str">
        <f t="shared" si="856"/>
        <v>CHPF_M11_M_BP_Motor_var</v>
      </c>
      <c r="F5426" s="14" t="str">
        <f t="shared" si="857"/>
        <v>BP_Motor_var_Blocking_ALM</v>
      </c>
      <c r="G5426" s="10" t="str">
        <f t="shared" si="858"/>
        <v>CHPF_M11_M_Blocking_ALM</v>
      </c>
      <c r="H5426" s="10" t="str">
        <f>VLOOKUP(基本表格!E5426,起始地址定义!A:D,4,FALSE)&amp;" "&amp;Q5426</f>
        <v>2131+P3-M5 木片出料皮带运输机 电机控制 堵料报警</v>
      </c>
      <c r="I5426" s="10" t="str">
        <f t="shared" si="859"/>
        <v>DB100,X3002.6</v>
      </c>
      <c r="J5426" s="13" t="str">
        <f>VLOOKUP(E5426,起始地址定义!A:D,2,FALSE)</f>
        <v>DB100</v>
      </c>
      <c r="K5426" s="12" t="str">
        <f t="shared" si="860"/>
        <v>X3002.6</v>
      </c>
      <c r="L5426" s="13">
        <f>VLOOKUP(E5426,起始地址定义!A:D,3,FALSE)</f>
        <v>3000</v>
      </c>
      <c r="M5426" s="14">
        <f>VLOOKUP($F5426,类型描述及偏移量!$C:$H,2,FALSE)</f>
        <v>2.6</v>
      </c>
      <c r="N5426" s="14" t="str">
        <f>VLOOKUP($F5426,类型描述及偏移量!$C:$H,3,FALSE)</f>
        <v>离散</v>
      </c>
      <c r="O5426" s="14" t="str">
        <f>VLOOKUP($F5426,类型描述及偏移量!$C:$H,4,FALSE)</f>
        <v>On</v>
      </c>
      <c r="P5426" s="14" t="str">
        <f>VLOOKUP($F5426,类型描述及偏移量!$C:$H,5,FALSE)</f>
        <v>Yes</v>
      </c>
      <c r="Q5426" s="14" t="str">
        <f>VLOOKUP($F5426,类型描述及偏移量!$C:$H,6,FALSE)</f>
        <v>堵料报警</v>
      </c>
    </row>
    <row r="5427" hidden="1" spans="1:17">
      <c r="A5427" s="12" t="s">
        <v>128</v>
      </c>
      <c r="B5427" s="12" t="str">
        <f t="shared" si="853"/>
        <v>M11_M</v>
      </c>
      <c r="C5427" s="12" t="str">
        <f t="shared" si="854"/>
        <v>Blocking_CHK</v>
      </c>
      <c r="D5427" s="12" t="str">
        <f t="shared" si="855"/>
        <v>BP_Motor_var</v>
      </c>
      <c r="E5427" s="13" t="str">
        <f t="shared" si="856"/>
        <v>CHPF_M11_M_BP_Motor_var</v>
      </c>
      <c r="F5427" s="14" t="str">
        <f t="shared" si="857"/>
        <v>BP_Motor_var_Blocking_CHK</v>
      </c>
      <c r="G5427" s="10" t="str">
        <f t="shared" si="858"/>
        <v>CHPF_M11_M_Blocking_CHK</v>
      </c>
      <c r="H5427" s="10" t="str">
        <f>VLOOKUP(基本表格!E5427,起始地址定义!A:D,4,FALSE)&amp;" "&amp;Q5427</f>
        <v>2131+P3-M5 木片出料皮带运输机 电机控制 堵料检测</v>
      </c>
      <c r="I5427" s="10" t="str">
        <f t="shared" si="859"/>
        <v>DB100,X3002.7</v>
      </c>
      <c r="J5427" s="13" t="str">
        <f>VLOOKUP(E5427,起始地址定义!A:D,2,FALSE)</f>
        <v>DB100</v>
      </c>
      <c r="K5427" s="12" t="str">
        <f t="shared" si="860"/>
        <v>X3002.7</v>
      </c>
      <c r="L5427" s="13">
        <f>VLOOKUP(E5427,起始地址定义!A:D,3,FALSE)</f>
        <v>3000</v>
      </c>
      <c r="M5427" s="14">
        <f>VLOOKUP($F5427,类型描述及偏移量!$C:$H,2,FALSE)</f>
        <v>2.7</v>
      </c>
      <c r="N5427" s="14" t="str">
        <f>VLOOKUP($F5427,类型描述及偏移量!$C:$H,3,FALSE)</f>
        <v>离散</v>
      </c>
      <c r="O5427" s="14" t="str">
        <f>VLOOKUP($F5427,类型描述及偏移量!$C:$H,4,FALSE)</f>
        <v>None</v>
      </c>
      <c r="P5427" s="14" t="str">
        <f>VLOOKUP($F5427,类型描述及偏移量!$C:$H,5,FALSE)</f>
        <v>Yes</v>
      </c>
      <c r="Q5427" s="14" t="str">
        <f>VLOOKUP($F5427,类型描述及偏移量!$C:$H,6,FALSE)</f>
        <v>堵料检测</v>
      </c>
    </row>
    <row r="5428" hidden="1" spans="1:17">
      <c r="A5428" s="12" t="s">
        <v>128</v>
      </c>
      <c r="B5428" s="12" t="str">
        <f t="shared" si="853"/>
        <v>M11_M</v>
      </c>
      <c r="C5428" s="12" t="str">
        <f t="shared" si="854"/>
        <v>Blocking_EN</v>
      </c>
      <c r="D5428" s="12" t="str">
        <f t="shared" si="855"/>
        <v>BP_Motor_var</v>
      </c>
      <c r="E5428" s="13" t="str">
        <f t="shared" si="856"/>
        <v>CHPF_M11_M_BP_Motor_var</v>
      </c>
      <c r="F5428" s="14" t="str">
        <f t="shared" si="857"/>
        <v>BP_Motor_var_Blocking_EN</v>
      </c>
      <c r="G5428" s="10" t="str">
        <f t="shared" si="858"/>
        <v>CHPF_M11_M_Blocking_EN</v>
      </c>
      <c r="H5428" s="10" t="str">
        <f>VLOOKUP(基本表格!E5428,起始地址定义!A:D,4,FALSE)&amp;" "&amp;Q5428</f>
        <v>2131+P3-M5 木片出料皮带运输机 电机控制 堵料保护使能</v>
      </c>
      <c r="I5428" s="10" t="str">
        <f t="shared" si="859"/>
        <v>DB100,X3003.0</v>
      </c>
      <c r="J5428" s="13" t="str">
        <f>VLOOKUP(E5428,起始地址定义!A:D,2,FALSE)</f>
        <v>DB100</v>
      </c>
      <c r="K5428" s="12" t="str">
        <f t="shared" si="860"/>
        <v>X3003.0</v>
      </c>
      <c r="L5428" s="13">
        <f>VLOOKUP(E5428,起始地址定义!A:D,3,FALSE)</f>
        <v>3000</v>
      </c>
      <c r="M5428" s="14">
        <f>VLOOKUP($F5428,类型描述及偏移量!$C:$H,2,FALSE)</f>
        <v>3</v>
      </c>
      <c r="N5428" s="14" t="str">
        <f>VLOOKUP($F5428,类型描述及偏移量!$C:$H,3,FALSE)</f>
        <v>离散</v>
      </c>
      <c r="O5428" s="14" t="str">
        <f>VLOOKUP($F5428,类型描述及偏移量!$C:$H,4,FALSE)</f>
        <v>None</v>
      </c>
      <c r="P5428" s="14" t="str">
        <f>VLOOKUP($F5428,类型描述及偏移量!$C:$H,5,FALSE)</f>
        <v>No</v>
      </c>
      <c r="Q5428" s="14" t="str">
        <f>VLOOKUP($F5428,类型描述及偏移量!$C:$H,6,FALSE)</f>
        <v>堵料保护使能</v>
      </c>
    </row>
    <row r="5429" hidden="1" spans="1:17">
      <c r="A5429" s="12" t="s">
        <v>128</v>
      </c>
      <c r="B5429" s="12" t="str">
        <f t="shared" si="853"/>
        <v>M11_M</v>
      </c>
      <c r="C5429" s="12" t="str">
        <f t="shared" si="854"/>
        <v>Blocking_Stop</v>
      </c>
      <c r="D5429" s="12" t="str">
        <f t="shared" si="855"/>
        <v>BP_Motor_var</v>
      </c>
      <c r="E5429" s="13" t="str">
        <f t="shared" si="856"/>
        <v>CHPF_M11_M_BP_Motor_var</v>
      </c>
      <c r="F5429" s="14" t="str">
        <f t="shared" si="857"/>
        <v>BP_Motor_var_Blocking_Stop</v>
      </c>
      <c r="G5429" s="10" t="str">
        <f t="shared" si="858"/>
        <v>CHPF_M11_M_Blocking_Stop</v>
      </c>
      <c r="H5429" s="10" t="str">
        <f>VLOOKUP(基本表格!E5429,起始地址定义!A:D,4,FALSE)&amp;" "&amp;Q5429</f>
        <v>2131+P3-M5 木片出料皮带运输机 电机控制 堵料导致停机</v>
      </c>
      <c r="I5429" s="10" t="str">
        <f t="shared" si="859"/>
        <v>DB100,X3003.1</v>
      </c>
      <c r="J5429" s="13" t="str">
        <f>VLOOKUP(E5429,起始地址定义!A:D,2,FALSE)</f>
        <v>DB100</v>
      </c>
      <c r="K5429" s="12" t="str">
        <f t="shared" si="860"/>
        <v>X3003.1</v>
      </c>
      <c r="L5429" s="13">
        <f>VLOOKUP(E5429,起始地址定义!A:D,3,FALSE)</f>
        <v>3000</v>
      </c>
      <c r="M5429" s="14">
        <f>VLOOKUP($F5429,类型描述及偏移量!$C:$H,2,FALSE)</f>
        <v>3.1</v>
      </c>
      <c r="N5429" s="14" t="str">
        <f>VLOOKUP($F5429,类型描述及偏移量!$C:$H,3,FALSE)</f>
        <v>离散</v>
      </c>
      <c r="O5429" s="14" t="str">
        <f>VLOOKUP($F5429,类型描述及偏移量!$C:$H,4,FALSE)</f>
        <v>On</v>
      </c>
      <c r="P5429" s="14" t="str">
        <f>VLOOKUP($F5429,类型描述及偏移量!$C:$H,5,FALSE)</f>
        <v>Yes</v>
      </c>
      <c r="Q5429" s="14" t="str">
        <f>VLOOKUP($F5429,类型描述及偏移量!$C:$H,6,FALSE)</f>
        <v>堵料导致停机</v>
      </c>
    </row>
    <row r="5430" hidden="1" spans="1:17">
      <c r="A5430" s="12" t="s">
        <v>128</v>
      </c>
      <c r="B5430" s="12" t="str">
        <f t="shared" si="853"/>
        <v>M11_M</v>
      </c>
      <c r="C5430" s="12" t="str">
        <f t="shared" si="854"/>
        <v>BreakTime</v>
      </c>
      <c r="D5430" s="12" t="str">
        <f t="shared" si="855"/>
        <v>BP_Motor_var</v>
      </c>
      <c r="E5430" s="13" t="str">
        <f t="shared" si="856"/>
        <v>CHPF_M11_M_BP_Motor_var</v>
      </c>
      <c r="F5430" s="14" t="str">
        <f t="shared" si="857"/>
        <v>BP_Motor_var_BreakTime</v>
      </c>
      <c r="G5430" s="10" t="str">
        <f t="shared" si="858"/>
        <v>CHPF_M11_M_BreakTime</v>
      </c>
      <c r="H5430" s="10" t="str">
        <f>VLOOKUP(基本表格!E5430,起始地址定义!A:D,4,FALSE)&amp;" "&amp;Q5430</f>
        <v>2131+P3-M5 木片出料皮带运输机 电机控制 断链超时时间 秒</v>
      </c>
      <c r="I5430" s="10" t="str">
        <f t="shared" si="859"/>
        <v>DB100,INT3004</v>
      </c>
      <c r="J5430" s="13" t="str">
        <f>VLOOKUP(E5430,起始地址定义!A:D,2,FALSE)</f>
        <v>DB100</v>
      </c>
      <c r="K5430" s="12" t="str">
        <f t="shared" si="860"/>
        <v>INT3004</v>
      </c>
      <c r="L5430" s="13">
        <f>VLOOKUP(E5430,起始地址定义!A:D,3,FALSE)</f>
        <v>3000</v>
      </c>
      <c r="M5430" s="14">
        <f>VLOOKUP($F5430,类型描述及偏移量!$C:$H,2,FALSE)</f>
        <v>4</v>
      </c>
      <c r="N5430" s="14" t="str">
        <f>VLOOKUP($F5430,类型描述及偏移量!$C:$H,3,FALSE)</f>
        <v>整型</v>
      </c>
      <c r="O5430" s="14" t="str">
        <f>VLOOKUP($F5430,类型描述及偏移量!$C:$H,4,FALSE)</f>
        <v>None</v>
      </c>
      <c r="P5430" s="14" t="str">
        <f>VLOOKUP($F5430,类型描述及偏移量!$C:$H,5,FALSE)</f>
        <v>No</v>
      </c>
      <c r="Q5430" s="14" t="str">
        <f>VLOOKUP($F5430,类型描述及偏移量!$C:$H,6,FALSE)</f>
        <v>断链超时时间 秒</v>
      </c>
    </row>
    <row r="5431" hidden="1" spans="1:17">
      <c r="A5431" s="12" t="s">
        <v>128</v>
      </c>
      <c r="B5431" s="12" t="str">
        <f t="shared" si="853"/>
        <v>M11_M</v>
      </c>
      <c r="C5431" s="12" t="str">
        <f t="shared" si="854"/>
        <v>BlockingTime</v>
      </c>
      <c r="D5431" s="12" t="str">
        <f t="shared" si="855"/>
        <v>BP_Motor_var</v>
      </c>
      <c r="E5431" s="13" t="str">
        <f t="shared" si="856"/>
        <v>CHPF_M11_M_BP_Motor_var</v>
      </c>
      <c r="F5431" s="14" t="str">
        <f t="shared" si="857"/>
        <v>BP_Motor_var_BlockingTime</v>
      </c>
      <c r="G5431" s="10" t="str">
        <f t="shared" si="858"/>
        <v>CHPF_M11_M_BlockingTime</v>
      </c>
      <c r="H5431" s="10" t="str">
        <f>VLOOKUP(基本表格!E5431,起始地址定义!A:D,4,FALSE)&amp;" "&amp;Q5431</f>
        <v>2131+P3-M5 木片出料皮带运输机 电机控制 堵料检测时间 秒</v>
      </c>
      <c r="I5431" s="10" t="str">
        <f t="shared" si="859"/>
        <v>DB100,INT3006</v>
      </c>
      <c r="J5431" s="13" t="str">
        <f>VLOOKUP(E5431,起始地址定义!A:D,2,FALSE)</f>
        <v>DB100</v>
      </c>
      <c r="K5431" s="12" t="str">
        <f t="shared" si="860"/>
        <v>INT3006</v>
      </c>
      <c r="L5431" s="13">
        <f>VLOOKUP(E5431,起始地址定义!A:D,3,FALSE)</f>
        <v>3000</v>
      </c>
      <c r="M5431" s="14">
        <f>VLOOKUP($F5431,类型描述及偏移量!$C:$H,2,FALSE)</f>
        <v>6</v>
      </c>
      <c r="N5431" s="14" t="str">
        <f>VLOOKUP($F5431,类型描述及偏移量!$C:$H,3,FALSE)</f>
        <v>整型</v>
      </c>
      <c r="O5431" s="14" t="str">
        <f>VLOOKUP($F5431,类型描述及偏移量!$C:$H,4,FALSE)</f>
        <v>None</v>
      </c>
      <c r="P5431" s="14" t="str">
        <f>VLOOKUP($F5431,类型描述及偏移量!$C:$H,5,FALSE)</f>
        <v>No</v>
      </c>
      <c r="Q5431" s="14" t="str">
        <f>VLOOKUP($F5431,类型描述及偏移量!$C:$H,6,FALSE)</f>
        <v>堵料检测时间 秒</v>
      </c>
    </row>
    <row r="5432" hidden="1" spans="1:17">
      <c r="A5432" s="12" t="s">
        <v>128</v>
      </c>
      <c r="B5432" s="12" t="str">
        <f t="shared" si="853"/>
        <v>M11_M</v>
      </c>
      <c r="C5432" s="12" t="str">
        <f t="shared" si="854"/>
        <v>PullSwitch_CHK</v>
      </c>
      <c r="D5432" s="12" t="str">
        <f t="shared" si="855"/>
        <v>BP_Motor_var</v>
      </c>
      <c r="E5432" s="13" t="str">
        <f t="shared" si="856"/>
        <v>CHPF_M11_M_BP_Motor_var</v>
      </c>
      <c r="F5432" s="14" t="str">
        <f t="shared" si="857"/>
        <v>BP_Motor_var_PullSwitch_CHK</v>
      </c>
      <c r="G5432" s="10" t="str">
        <f t="shared" si="858"/>
        <v>CHPF_M11_M_PullSwitch_CHK</v>
      </c>
      <c r="H5432" s="10" t="str">
        <f>VLOOKUP(基本表格!E5432,起始地址定义!A:D,4,FALSE)&amp;" "&amp;Q5432</f>
        <v>2131+P3-M5 木片出料皮带运输机 电机控制 拉线开关</v>
      </c>
      <c r="I5432" s="10" t="str">
        <f t="shared" si="859"/>
        <v>DB100,X3008.0</v>
      </c>
      <c r="J5432" s="13" t="str">
        <f>VLOOKUP(E5432,起始地址定义!A:D,2,FALSE)</f>
        <v>DB100</v>
      </c>
      <c r="K5432" s="12" t="str">
        <f t="shared" si="860"/>
        <v>X3008.0</v>
      </c>
      <c r="L5432" s="13">
        <f>VLOOKUP(E5432,起始地址定义!A:D,3,FALSE)</f>
        <v>3000</v>
      </c>
      <c r="M5432" s="14">
        <f>VLOOKUP($F5432,类型描述及偏移量!$C:$H,2,FALSE)</f>
        <v>8</v>
      </c>
      <c r="N5432" s="14" t="str">
        <f>VLOOKUP($F5432,类型描述及偏移量!$C:$H,3,FALSE)</f>
        <v>离散</v>
      </c>
      <c r="O5432" s="14" t="str">
        <f>VLOOKUP($F5432,类型描述及偏移量!$C:$H,4,FALSE)</f>
        <v>On</v>
      </c>
      <c r="P5432" s="14" t="str">
        <f>VLOOKUP($F5432,类型描述及偏移量!$C:$H,5,FALSE)</f>
        <v>Yes</v>
      </c>
      <c r="Q5432" s="14" t="str">
        <f>VLOOKUP($F5432,类型描述及偏移量!$C:$H,6,FALSE)</f>
        <v>拉线开关</v>
      </c>
    </row>
    <row r="5433" hidden="1" spans="1:17">
      <c r="A5433" s="12" t="s">
        <v>128</v>
      </c>
      <c r="B5433" s="12" t="str">
        <f t="shared" si="853"/>
        <v>M11_M</v>
      </c>
      <c r="C5433" s="12" t="str">
        <f t="shared" si="854"/>
        <v>LMD_ALM</v>
      </c>
      <c r="D5433" s="12" t="str">
        <f t="shared" si="855"/>
        <v>BP_Motor_var</v>
      </c>
      <c r="E5433" s="13" t="str">
        <f t="shared" si="856"/>
        <v>CHPF_M11_M_BP_Motor_var</v>
      </c>
      <c r="F5433" s="14" t="str">
        <f t="shared" si="857"/>
        <v>BP_Motor_var_LMD_ALM</v>
      </c>
      <c r="G5433" s="10" t="str">
        <f t="shared" si="858"/>
        <v>CHPF_M11_M_LMD_ALM</v>
      </c>
      <c r="H5433" s="10" t="str">
        <f>VLOOKUP(基本表格!E5433,起始地址定义!A:D,4,FALSE)&amp;" "&amp;Q5433</f>
        <v>2131+P3-M5 木片出料皮带运输机 电机控制 左跑偏报警</v>
      </c>
      <c r="I5433" s="10" t="str">
        <f t="shared" si="859"/>
        <v>DB100,X3008.1</v>
      </c>
      <c r="J5433" s="13" t="str">
        <f>VLOOKUP(E5433,起始地址定义!A:D,2,FALSE)</f>
        <v>DB100</v>
      </c>
      <c r="K5433" s="12" t="str">
        <f t="shared" si="860"/>
        <v>X3008.1</v>
      </c>
      <c r="L5433" s="13">
        <f>VLOOKUP(E5433,起始地址定义!A:D,3,FALSE)</f>
        <v>3000</v>
      </c>
      <c r="M5433" s="14">
        <f>VLOOKUP($F5433,类型描述及偏移量!$C:$H,2,FALSE)</f>
        <v>8.1</v>
      </c>
      <c r="N5433" s="14" t="str">
        <f>VLOOKUP($F5433,类型描述及偏移量!$C:$H,3,FALSE)</f>
        <v>离散</v>
      </c>
      <c r="O5433" s="14" t="str">
        <f>VLOOKUP($F5433,类型描述及偏移量!$C:$H,4,FALSE)</f>
        <v>On</v>
      </c>
      <c r="P5433" s="14" t="str">
        <f>VLOOKUP($F5433,类型描述及偏移量!$C:$H,5,FALSE)</f>
        <v>Yes</v>
      </c>
      <c r="Q5433" s="14" t="str">
        <f>VLOOKUP($F5433,类型描述及偏移量!$C:$H,6,FALSE)</f>
        <v>左跑偏报警</v>
      </c>
    </row>
    <row r="5434" hidden="1" spans="1:17">
      <c r="A5434" s="12" t="s">
        <v>128</v>
      </c>
      <c r="B5434" s="12" t="str">
        <f t="shared" si="853"/>
        <v>M11_M</v>
      </c>
      <c r="C5434" s="12" t="str">
        <f t="shared" si="854"/>
        <v>LMD_CHK_1</v>
      </c>
      <c r="D5434" s="12" t="str">
        <f t="shared" si="855"/>
        <v>BP_Motor_var</v>
      </c>
      <c r="E5434" s="13" t="str">
        <f t="shared" si="856"/>
        <v>CHPF_M11_M_BP_Motor_var</v>
      </c>
      <c r="F5434" s="14" t="str">
        <f t="shared" si="857"/>
        <v>BP_Motor_var_LMD_CHK_1</v>
      </c>
      <c r="G5434" s="10" t="str">
        <f t="shared" si="858"/>
        <v>CHPF_M11_M_LMD_CHK_1</v>
      </c>
      <c r="H5434" s="10" t="str">
        <f>VLOOKUP(基本表格!E5434,起始地址定义!A:D,4,FALSE)&amp;" "&amp;Q5434</f>
        <v>2131+P3-M5 木片出料皮带运输机 电机控制 左跑偏1检测</v>
      </c>
      <c r="I5434" s="10" t="str">
        <f t="shared" si="859"/>
        <v>DB100,X3008.2</v>
      </c>
      <c r="J5434" s="13" t="str">
        <f>VLOOKUP(E5434,起始地址定义!A:D,2,FALSE)</f>
        <v>DB100</v>
      </c>
      <c r="K5434" s="12" t="str">
        <f t="shared" si="860"/>
        <v>X3008.2</v>
      </c>
      <c r="L5434" s="13">
        <f>VLOOKUP(E5434,起始地址定义!A:D,3,FALSE)</f>
        <v>3000</v>
      </c>
      <c r="M5434" s="14">
        <f>VLOOKUP($F5434,类型描述及偏移量!$C:$H,2,FALSE)</f>
        <v>8.2</v>
      </c>
      <c r="N5434" s="14" t="str">
        <f>VLOOKUP($F5434,类型描述及偏移量!$C:$H,3,FALSE)</f>
        <v>离散</v>
      </c>
      <c r="O5434" s="14" t="str">
        <f>VLOOKUP($F5434,类型描述及偏移量!$C:$H,4,FALSE)</f>
        <v>None</v>
      </c>
      <c r="P5434" s="14" t="str">
        <f>VLOOKUP($F5434,类型描述及偏移量!$C:$H,5,FALSE)</f>
        <v>Yes</v>
      </c>
      <c r="Q5434" s="14" t="str">
        <f>VLOOKUP($F5434,类型描述及偏移量!$C:$H,6,FALSE)</f>
        <v>左跑偏1检测</v>
      </c>
    </row>
    <row r="5435" hidden="1" spans="1:17">
      <c r="A5435" s="12" t="s">
        <v>128</v>
      </c>
      <c r="B5435" s="12" t="str">
        <f t="shared" si="853"/>
        <v>M11_M</v>
      </c>
      <c r="C5435" s="12" t="str">
        <f t="shared" si="854"/>
        <v>LMD_EN</v>
      </c>
      <c r="D5435" s="12" t="str">
        <f t="shared" si="855"/>
        <v>BP_Motor_var</v>
      </c>
      <c r="E5435" s="13" t="str">
        <f t="shared" si="856"/>
        <v>CHPF_M11_M_BP_Motor_var</v>
      </c>
      <c r="F5435" s="14" t="str">
        <f t="shared" si="857"/>
        <v>BP_Motor_var_LMD_EN</v>
      </c>
      <c r="G5435" s="10" t="str">
        <f t="shared" si="858"/>
        <v>CHPF_M11_M_LMD_EN</v>
      </c>
      <c r="H5435" s="10" t="str">
        <f>VLOOKUP(基本表格!E5435,起始地址定义!A:D,4,FALSE)&amp;" "&amp;Q5435</f>
        <v>2131+P3-M5 木片出料皮带运输机 电机控制 左跑偏保护使能</v>
      </c>
      <c r="I5435" s="10" t="str">
        <f t="shared" si="859"/>
        <v>DB100,X3008.3</v>
      </c>
      <c r="J5435" s="13" t="str">
        <f>VLOOKUP(E5435,起始地址定义!A:D,2,FALSE)</f>
        <v>DB100</v>
      </c>
      <c r="K5435" s="12" t="str">
        <f t="shared" si="860"/>
        <v>X3008.3</v>
      </c>
      <c r="L5435" s="13">
        <f>VLOOKUP(E5435,起始地址定义!A:D,3,FALSE)</f>
        <v>3000</v>
      </c>
      <c r="M5435" s="14">
        <f>VLOOKUP($F5435,类型描述及偏移量!$C:$H,2,FALSE)</f>
        <v>8.3</v>
      </c>
      <c r="N5435" s="14" t="str">
        <f>VLOOKUP($F5435,类型描述及偏移量!$C:$H,3,FALSE)</f>
        <v>离散</v>
      </c>
      <c r="O5435" s="14" t="str">
        <f>VLOOKUP($F5435,类型描述及偏移量!$C:$H,4,FALSE)</f>
        <v>None</v>
      </c>
      <c r="P5435" s="14" t="str">
        <f>VLOOKUP($F5435,类型描述及偏移量!$C:$H,5,FALSE)</f>
        <v>No</v>
      </c>
      <c r="Q5435" s="14" t="str">
        <f>VLOOKUP($F5435,类型描述及偏移量!$C:$H,6,FALSE)</f>
        <v>左跑偏保护使能</v>
      </c>
    </row>
    <row r="5436" hidden="1" spans="1:17">
      <c r="A5436" s="12" t="s">
        <v>128</v>
      </c>
      <c r="B5436" s="12" t="str">
        <f t="shared" si="853"/>
        <v>M11_M</v>
      </c>
      <c r="C5436" s="12" t="str">
        <f t="shared" si="854"/>
        <v>LMD_Stop</v>
      </c>
      <c r="D5436" s="12" t="str">
        <f t="shared" si="855"/>
        <v>BP_Motor_var</v>
      </c>
      <c r="E5436" s="13" t="str">
        <f t="shared" si="856"/>
        <v>CHPF_M11_M_BP_Motor_var</v>
      </c>
      <c r="F5436" s="14" t="str">
        <f t="shared" si="857"/>
        <v>BP_Motor_var_LMD_Stop</v>
      </c>
      <c r="G5436" s="10" t="str">
        <f t="shared" si="858"/>
        <v>CHPF_M11_M_LMD_Stop</v>
      </c>
      <c r="H5436" s="10" t="str">
        <f>VLOOKUP(基本表格!E5436,起始地址定义!A:D,4,FALSE)&amp;" "&amp;Q5436</f>
        <v>2131+P3-M5 木片出料皮带运输机 电机控制 左跑偏导致停机</v>
      </c>
      <c r="I5436" s="10" t="str">
        <f t="shared" si="859"/>
        <v>DB100,X3008.4</v>
      </c>
      <c r="J5436" s="13" t="str">
        <f>VLOOKUP(E5436,起始地址定义!A:D,2,FALSE)</f>
        <v>DB100</v>
      </c>
      <c r="K5436" s="12" t="str">
        <f t="shared" si="860"/>
        <v>X3008.4</v>
      </c>
      <c r="L5436" s="13">
        <f>VLOOKUP(E5436,起始地址定义!A:D,3,FALSE)</f>
        <v>3000</v>
      </c>
      <c r="M5436" s="14">
        <f>VLOOKUP($F5436,类型描述及偏移量!$C:$H,2,FALSE)</f>
        <v>8.4</v>
      </c>
      <c r="N5436" s="14" t="str">
        <f>VLOOKUP($F5436,类型描述及偏移量!$C:$H,3,FALSE)</f>
        <v>离散</v>
      </c>
      <c r="O5436" s="14" t="str">
        <f>VLOOKUP($F5436,类型描述及偏移量!$C:$H,4,FALSE)</f>
        <v>On</v>
      </c>
      <c r="P5436" s="14" t="str">
        <f>VLOOKUP($F5436,类型描述及偏移量!$C:$H,5,FALSE)</f>
        <v>Yes</v>
      </c>
      <c r="Q5436" s="14" t="str">
        <f>VLOOKUP($F5436,类型描述及偏移量!$C:$H,6,FALSE)</f>
        <v>左跑偏导致停机</v>
      </c>
    </row>
    <row r="5437" hidden="1" spans="1:17">
      <c r="A5437" s="12" t="s">
        <v>128</v>
      </c>
      <c r="B5437" s="12" t="str">
        <f t="shared" ref="B5437:B5468" si="861">"M"&amp;RIGHT(LEFT(B5314,FIND("_",B5314,1)-1),LEN(LEFT(B5314,FIND("_",B5314,1)-1))-1)+1&amp;"_"&amp;RIGHT(B5314,LEN(B5314)-FIND("_",B5314,1))</f>
        <v>M11_M</v>
      </c>
      <c r="C5437" s="12" t="str">
        <f t="shared" ref="C5437:C5468" si="862">C5314</f>
        <v>LMD_Time</v>
      </c>
      <c r="D5437" s="12" t="str">
        <f t="shared" ref="D5437:D5468" si="863">D5314</f>
        <v>BP_Motor_var</v>
      </c>
      <c r="E5437" s="13" t="str">
        <f t="shared" ref="E5437:E5468" si="864">A5437&amp;"_"&amp;B5437&amp;"_"&amp;D5437</f>
        <v>CHPF_M11_M_BP_Motor_var</v>
      </c>
      <c r="F5437" s="14" t="str">
        <f t="shared" ref="F5437:F5468" si="865">D5437&amp;"_"&amp;C5437</f>
        <v>BP_Motor_var_LMD_Time</v>
      </c>
      <c r="G5437" s="10" t="str">
        <f t="shared" ref="G5437:G5468" si="866">A5437&amp;"_"&amp;IF(B5437="DB","",B5437&amp;"_")&amp;C5437</f>
        <v>CHPF_M11_M_LMD_Time</v>
      </c>
      <c r="H5437" s="10" t="str">
        <f>VLOOKUP(基本表格!E5437,起始地址定义!A:D,4,FALSE)&amp;" "&amp;Q5437</f>
        <v>2131+P3-M5 木片出料皮带运输机 电机控制 左跑偏检测时间</v>
      </c>
      <c r="I5437" s="10" t="str">
        <f t="shared" ref="I5437:I5468" si="867">J5437&amp;","&amp;K5437</f>
        <v>DB100,INT3010</v>
      </c>
      <c r="J5437" s="13" t="str">
        <f>VLOOKUP(E5437,起始地址定义!A:D,2,FALSE)</f>
        <v>DB100</v>
      </c>
      <c r="K5437" s="12" t="str">
        <f t="shared" ref="K5437:K5468" si="868">IF(N5437="离散","X",IF(N5437="实型","REAL","INT"))&amp;IF(N5437="离散",TEXT(L5437+M5437,"0.0"),L5437+M5437)</f>
        <v>INT3010</v>
      </c>
      <c r="L5437" s="13">
        <f>VLOOKUP(E5437,起始地址定义!A:D,3,FALSE)</f>
        <v>3000</v>
      </c>
      <c r="M5437" s="14">
        <f>VLOOKUP($F5437,类型描述及偏移量!$C:$H,2,FALSE)</f>
        <v>10</v>
      </c>
      <c r="N5437" s="14" t="str">
        <f>VLOOKUP($F5437,类型描述及偏移量!$C:$H,3,FALSE)</f>
        <v>整型</v>
      </c>
      <c r="O5437" s="14" t="str">
        <f>VLOOKUP($F5437,类型描述及偏移量!$C:$H,4,FALSE)</f>
        <v>None</v>
      </c>
      <c r="P5437" s="14" t="str">
        <f>VLOOKUP($F5437,类型描述及偏移量!$C:$H,5,FALSE)</f>
        <v>No</v>
      </c>
      <c r="Q5437" s="14" t="str">
        <f>VLOOKUP($F5437,类型描述及偏移量!$C:$H,6,FALSE)</f>
        <v>左跑偏检测时间</v>
      </c>
    </row>
    <row r="5438" hidden="1" spans="1:17">
      <c r="A5438" s="12" t="s">
        <v>128</v>
      </c>
      <c r="B5438" s="12" t="str">
        <f t="shared" si="861"/>
        <v>M11_M</v>
      </c>
      <c r="C5438" s="12" t="str">
        <f t="shared" si="862"/>
        <v>RMD_ALM</v>
      </c>
      <c r="D5438" s="12" t="str">
        <f t="shared" si="863"/>
        <v>BP_Motor_var</v>
      </c>
      <c r="E5438" s="13" t="str">
        <f t="shared" si="864"/>
        <v>CHPF_M11_M_BP_Motor_var</v>
      </c>
      <c r="F5438" s="14" t="str">
        <f t="shared" si="865"/>
        <v>BP_Motor_var_RMD_ALM</v>
      </c>
      <c r="G5438" s="10" t="str">
        <f t="shared" si="866"/>
        <v>CHPF_M11_M_RMD_ALM</v>
      </c>
      <c r="H5438" s="10" t="str">
        <f>VLOOKUP(基本表格!E5438,起始地址定义!A:D,4,FALSE)&amp;" "&amp;Q5438</f>
        <v>2131+P3-M5 木片出料皮带运输机 电机控制 右 跑偏报警</v>
      </c>
      <c r="I5438" s="10" t="str">
        <f t="shared" si="867"/>
        <v>DB100,X3012.0</v>
      </c>
      <c r="J5438" s="13" t="str">
        <f>VLOOKUP(E5438,起始地址定义!A:D,2,FALSE)</f>
        <v>DB100</v>
      </c>
      <c r="K5438" s="12" t="str">
        <f t="shared" si="868"/>
        <v>X3012.0</v>
      </c>
      <c r="L5438" s="13">
        <f>VLOOKUP(E5438,起始地址定义!A:D,3,FALSE)</f>
        <v>3000</v>
      </c>
      <c r="M5438" s="14">
        <f>VLOOKUP($F5438,类型描述及偏移量!$C:$H,2,FALSE)</f>
        <v>12</v>
      </c>
      <c r="N5438" s="14" t="str">
        <f>VLOOKUP($F5438,类型描述及偏移量!$C:$H,3,FALSE)</f>
        <v>离散</v>
      </c>
      <c r="O5438" s="14" t="str">
        <f>VLOOKUP($F5438,类型描述及偏移量!$C:$H,4,FALSE)</f>
        <v>On</v>
      </c>
      <c r="P5438" s="14" t="str">
        <f>VLOOKUP($F5438,类型描述及偏移量!$C:$H,5,FALSE)</f>
        <v>Yes</v>
      </c>
      <c r="Q5438" s="14" t="str">
        <f>VLOOKUP($F5438,类型描述及偏移量!$C:$H,6,FALSE)</f>
        <v>右 跑偏报警</v>
      </c>
    </row>
    <row r="5439" hidden="1" spans="1:17">
      <c r="A5439" s="12" t="s">
        <v>128</v>
      </c>
      <c r="B5439" s="12" t="str">
        <f t="shared" si="861"/>
        <v>M11_M</v>
      </c>
      <c r="C5439" s="12" t="str">
        <f t="shared" si="862"/>
        <v>RMD_CHK_1</v>
      </c>
      <c r="D5439" s="12" t="str">
        <f t="shared" si="863"/>
        <v>BP_Motor_var</v>
      </c>
      <c r="E5439" s="13" t="str">
        <f t="shared" si="864"/>
        <v>CHPF_M11_M_BP_Motor_var</v>
      </c>
      <c r="F5439" s="14" t="str">
        <f t="shared" si="865"/>
        <v>BP_Motor_var_RMD_CHK_1</v>
      </c>
      <c r="G5439" s="10" t="str">
        <f t="shared" si="866"/>
        <v>CHPF_M11_M_RMD_CHK_1</v>
      </c>
      <c r="H5439" s="10" t="str">
        <f>VLOOKUP(基本表格!E5439,起始地址定义!A:D,4,FALSE)&amp;" "&amp;Q5439</f>
        <v>2131+P3-M5 木片出料皮带运输机 电机控制 右跑偏1检测</v>
      </c>
      <c r="I5439" s="10" t="str">
        <f t="shared" si="867"/>
        <v>DB100,X3012.1</v>
      </c>
      <c r="J5439" s="13" t="str">
        <f>VLOOKUP(E5439,起始地址定义!A:D,2,FALSE)</f>
        <v>DB100</v>
      </c>
      <c r="K5439" s="12" t="str">
        <f t="shared" si="868"/>
        <v>X3012.1</v>
      </c>
      <c r="L5439" s="13">
        <f>VLOOKUP(E5439,起始地址定义!A:D,3,FALSE)</f>
        <v>3000</v>
      </c>
      <c r="M5439" s="14">
        <f>VLOOKUP($F5439,类型描述及偏移量!$C:$H,2,FALSE)</f>
        <v>12.1</v>
      </c>
      <c r="N5439" s="14" t="str">
        <f>VLOOKUP($F5439,类型描述及偏移量!$C:$H,3,FALSE)</f>
        <v>离散</v>
      </c>
      <c r="O5439" s="14" t="str">
        <f>VLOOKUP($F5439,类型描述及偏移量!$C:$H,4,FALSE)</f>
        <v>None</v>
      </c>
      <c r="P5439" s="14" t="str">
        <f>VLOOKUP($F5439,类型描述及偏移量!$C:$H,5,FALSE)</f>
        <v>Yes</v>
      </c>
      <c r="Q5439" s="14" t="str">
        <f>VLOOKUP($F5439,类型描述及偏移量!$C:$H,6,FALSE)</f>
        <v>右跑偏1检测</v>
      </c>
    </row>
    <row r="5440" hidden="1" spans="1:17">
      <c r="A5440" s="12" t="s">
        <v>128</v>
      </c>
      <c r="B5440" s="12" t="str">
        <f t="shared" si="861"/>
        <v>M11_M</v>
      </c>
      <c r="C5440" s="12" t="str">
        <f t="shared" si="862"/>
        <v>RMD_EN</v>
      </c>
      <c r="D5440" s="12" t="str">
        <f t="shared" si="863"/>
        <v>BP_Motor_var</v>
      </c>
      <c r="E5440" s="13" t="str">
        <f t="shared" si="864"/>
        <v>CHPF_M11_M_BP_Motor_var</v>
      </c>
      <c r="F5440" s="14" t="str">
        <f t="shared" si="865"/>
        <v>BP_Motor_var_RMD_EN</v>
      </c>
      <c r="G5440" s="10" t="str">
        <f t="shared" si="866"/>
        <v>CHPF_M11_M_RMD_EN</v>
      </c>
      <c r="H5440" s="10" t="str">
        <f>VLOOKUP(基本表格!E5440,起始地址定义!A:D,4,FALSE)&amp;" "&amp;Q5440</f>
        <v>2131+P3-M5 木片出料皮带运输机 电机控制 右跑偏保护使能</v>
      </c>
      <c r="I5440" s="10" t="str">
        <f t="shared" si="867"/>
        <v>DB100,X3012.2</v>
      </c>
      <c r="J5440" s="13" t="str">
        <f>VLOOKUP(E5440,起始地址定义!A:D,2,FALSE)</f>
        <v>DB100</v>
      </c>
      <c r="K5440" s="12" t="str">
        <f t="shared" si="868"/>
        <v>X3012.2</v>
      </c>
      <c r="L5440" s="13">
        <f>VLOOKUP(E5440,起始地址定义!A:D,3,FALSE)</f>
        <v>3000</v>
      </c>
      <c r="M5440" s="14">
        <f>VLOOKUP($F5440,类型描述及偏移量!$C:$H,2,FALSE)</f>
        <v>12.2</v>
      </c>
      <c r="N5440" s="14" t="str">
        <f>VLOOKUP($F5440,类型描述及偏移量!$C:$H,3,FALSE)</f>
        <v>离散</v>
      </c>
      <c r="O5440" s="14" t="str">
        <f>VLOOKUP($F5440,类型描述及偏移量!$C:$H,4,FALSE)</f>
        <v>None</v>
      </c>
      <c r="P5440" s="14" t="str">
        <f>VLOOKUP($F5440,类型描述及偏移量!$C:$H,5,FALSE)</f>
        <v>No</v>
      </c>
      <c r="Q5440" s="14" t="str">
        <f>VLOOKUP($F5440,类型描述及偏移量!$C:$H,6,FALSE)</f>
        <v>右跑偏保护使能</v>
      </c>
    </row>
    <row r="5441" hidden="1" spans="1:17">
      <c r="A5441" s="12" t="s">
        <v>128</v>
      </c>
      <c r="B5441" s="12" t="str">
        <f t="shared" si="861"/>
        <v>M11_M</v>
      </c>
      <c r="C5441" s="12" t="str">
        <f t="shared" si="862"/>
        <v>RMD_Stop</v>
      </c>
      <c r="D5441" s="12" t="str">
        <f t="shared" si="863"/>
        <v>BP_Motor_var</v>
      </c>
      <c r="E5441" s="13" t="str">
        <f t="shared" si="864"/>
        <v>CHPF_M11_M_BP_Motor_var</v>
      </c>
      <c r="F5441" s="14" t="str">
        <f t="shared" si="865"/>
        <v>BP_Motor_var_RMD_Stop</v>
      </c>
      <c r="G5441" s="10" t="str">
        <f t="shared" si="866"/>
        <v>CHPF_M11_M_RMD_Stop</v>
      </c>
      <c r="H5441" s="10" t="str">
        <f>VLOOKUP(基本表格!E5441,起始地址定义!A:D,4,FALSE)&amp;" "&amp;Q5441</f>
        <v>2131+P3-M5 木片出料皮带运输机 电机控制 右跑偏导致停机</v>
      </c>
      <c r="I5441" s="10" t="str">
        <f t="shared" si="867"/>
        <v>DB100,X3012.3</v>
      </c>
      <c r="J5441" s="13" t="str">
        <f>VLOOKUP(E5441,起始地址定义!A:D,2,FALSE)</f>
        <v>DB100</v>
      </c>
      <c r="K5441" s="12" t="str">
        <f t="shared" si="868"/>
        <v>X3012.3</v>
      </c>
      <c r="L5441" s="13">
        <f>VLOOKUP(E5441,起始地址定义!A:D,3,FALSE)</f>
        <v>3000</v>
      </c>
      <c r="M5441" s="14">
        <f>VLOOKUP($F5441,类型描述及偏移量!$C:$H,2,FALSE)</f>
        <v>12.3</v>
      </c>
      <c r="N5441" s="14" t="str">
        <f>VLOOKUP($F5441,类型描述及偏移量!$C:$H,3,FALSE)</f>
        <v>离散</v>
      </c>
      <c r="O5441" s="14" t="str">
        <f>VLOOKUP($F5441,类型描述及偏移量!$C:$H,4,FALSE)</f>
        <v>On</v>
      </c>
      <c r="P5441" s="14" t="str">
        <f>VLOOKUP($F5441,类型描述及偏移量!$C:$H,5,FALSE)</f>
        <v>Yes</v>
      </c>
      <c r="Q5441" s="14" t="str">
        <f>VLOOKUP($F5441,类型描述及偏移量!$C:$H,6,FALSE)</f>
        <v>右跑偏导致停机</v>
      </c>
    </row>
    <row r="5442" hidden="1" spans="1:17">
      <c r="A5442" s="12" t="s">
        <v>128</v>
      </c>
      <c r="B5442" s="12" t="str">
        <f t="shared" si="861"/>
        <v>M11_M</v>
      </c>
      <c r="C5442" s="12" t="str">
        <f t="shared" si="862"/>
        <v>RMD_Time</v>
      </c>
      <c r="D5442" s="12" t="str">
        <f t="shared" si="863"/>
        <v>BP_Motor_var</v>
      </c>
      <c r="E5442" s="13" t="str">
        <f t="shared" si="864"/>
        <v>CHPF_M11_M_BP_Motor_var</v>
      </c>
      <c r="F5442" s="14" t="str">
        <f t="shared" si="865"/>
        <v>BP_Motor_var_RMD_Time</v>
      </c>
      <c r="G5442" s="10" t="str">
        <f t="shared" si="866"/>
        <v>CHPF_M11_M_RMD_Time</v>
      </c>
      <c r="H5442" s="10" t="str">
        <f>VLOOKUP(基本表格!E5442,起始地址定义!A:D,4,FALSE)&amp;" "&amp;Q5442</f>
        <v>2131+P3-M5 木片出料皮带运输机 电机控制 右跑偏检测时间</v>
      </c>
      <c r="I5442" s="10" t="str">
        <f t="shared" si="867"/>
        <v>DB100,INT3014</v>
      </c>
      <c r="J5442" s="13" t="str">
        <f>VLOOKUP(E5442,起始地址定义!A:D,2,FALSE)</f>
        <v>DB100</v>
      </c>
      <c r="K5442" s="12" t="str">
        <f t="shared" si="868"/>
        <v>INT3014</v>
      </c>
      <c r="L5442" s="13">
        <f>VLOOKUP(E5442,起始地址定义!A:D,3,FALSE)</f>
        <v>3000</v>
      </c>
      <c r="M5442" s="14">
        <f>VLOOKUP($F5442,类型描述及偏移量!$C:$H,2,FALSE)</f>
        <v>14</v>
      </c>
      <c r="N5442" s="14" t="str">
        <f>VLOOKUP($F5442,类型描述及偏移量!$C:$H,3,FALSE)</f>
        <v>整型</v>
      </c>
      <c r="O5442" s="14" t="str">
        <f>VLOOKUP($F5442,类型描述及偏移量!$C:$H,4,FALSE)</f>
        <v>None</v>
      </c>
      <c r="P5442" s="14" t="str">
        <f>VLOOKUP($F5442,类型描述及偏移量!$C:$H,5,FALSE)</f>
        <v>No</v>
      </c>
      <c r="Q5442" s="14" t="str">
        <f>VLOOKUP($F5442,类型描述及偏移量!$C:$H,6,FALSE)</f>
        <v>右跑偏检测时间</v>
      </c>
    </row>
    <row r="5443" hidden="1" spans="1:17">
      <c r="A5443" s="12" t="s">
        <v>128</v>
      </c>
      <c r="B5443" s="12" t="str">
        <f t="shared" si="861"/>
        <v>M11_M</v>
      </c>
      <c r="C5443" s="12" t="str">
        <f t="shared" si="862"/>
        <v>Motor_Delta</v>
      </c>
      <c r="D5443" s="12" t="str">
        <f t="shared" si="863"/>
        <v>BP_Motor_var</v>
      </c>
      <c r="E5443" s="13" t="str">
        <f t="shared" si="864"/>
        <v>CHPF_M11_M_BP_Motor_var</v>
      </c>
      <c r="F5443" s="14" t="str">
        <f t="shared" si="865"/>
        <v>BP_Motor_var_Motor_Delta</v>
      </c>
      <c r="G5443" s="10" t="str">
        <f t="shared" si="866"/>
        <v>CHPF_M11_M_Motor_Delta</v>
      </c>
      <c r="H5443" s="10" t="str">
        <f>VLOOKUP(基本表格!E5443,起始地址定义!A:D,4,FALSE)&amp;" "&amp;Q5443</f>
        <v>2131+P3-M5 木片出料皮带运输机 电机控制 三角型</v>
      </c>
      <c r="I5443" s="10" t="str">
        <f t="shared" si="867"/>
        <v>DB100,X3016.0</v>
      </c>
      <c r="J5443" s="13" t="str">
        <f>VLOOKUP(E5443,起始地址定义!A:D,2,FALSE)</f>
        <v>DB100</v>
      </c>
      <c r="K5443" s="12" t="str">
        <f t="shared" si="868"/>
        <v>X3016.0</v>
      </c>
      <c r="L5443" s="13">
        <f>VLOOKUP(E5443,起始地址定义!A:D,3,FALSE)</f>
        <v>3000</v>
      </c>
      <c r="M5443" s="14">
        <f>VLOOKUP($F5443,类型描述及偏移量!$C:$H,2,FALSE)</f>
        <v>16</v>
      </c>
      <c r="N5443" s="14" t="str">
        <f>VLOOKUP($F5443,类型描述及偏移量!$C:$H,3,FALSE)</f>
        <v>离散</v>
      </c>
      <c r="O5443" s="14" t="str">
        <f>VLOOKUP($F5443,类型描述及偏移量!$C:$H,4,FALSE)</f>
        <v>None</v>
      </c>
      <c r="P5443" s="14" t="str">
        <f>VLOOKUP($F5443,类型描述及偏移量!$C:$H,5,FALSE)</f>
        <v>Yes</v>
      </c>
      <c r="Q5443" s="14" t="str">
        <f>VLOOKUP($F5443,类型描述及偏移量!$C:$H,6,FALSE)</f>
        <v>三角型</v>
      </c>
    </row>
    <row r="5444" hidden="1" spans="1:17">
      <c r="A5444" s="12" t="s">
        <v>128</v>
      </c>
      <c r="B5444" s="12" t="str">
        <f t="shared" si="861"/>
        <v>M11_M</v>
      </c>
      <c r="C5444" s="12" t="str">
        <f t="shared" si="862"/>
        <v>Motor_Wye</v>
      </c>
      <c r="D5444" s="12" t="str">
        <f t="shared" si="863"/>
        <v>BP_Motor_var</v>
      </c>
      <c r="E5444" s="13" t="str">
        <f t="shared" si="864"/>
        <v>CHPF_M11_M_BP_Motor_var</v>
      </c>
      <c r="F5444" s="14" t="str">
        <f t="shared" si="865"/>
        <v>BP_Motor_var_Motor_Wye</v>
      </c>
      <c r="G5444" s="10" t="str">
        <f t="shared" si="866"/>
        <v>CHPF_M11_M_Motor_Wye</v>
      </c>
      <c r="H5444" s="10" t="str">
        <f>VLOOKUP(基本表格!E5444,起始地址定义!A:D,4,FALSE)&amp;" "&amp;Q5444</f>
        <v>2131+P3-M5 木片出料皮带运输机 电机控制 星型</v>
      </c>
      <c r="I5444" s="10" t="str">
        <f t="shared" si="867"/>
        <v>DB100,X3016.1</v>
      </c>
      <c r="J5444" s="13" t="str">
        <f>VLOOKUP(E5444,起始地址定义!A:D,2,FALSE)</f>
        <v>DB100</v>
      </c>
      <c r="K5444" s="12" t="str">
        <f t="shared" si="868"/>
        <v>X3016.1</v>
      </c>
      <c r="L5444" s="13">
        <f>VLOOKUP(E5444,起始地址定义!A:D,3,FALSE)</f>
        <v>3000</v>
      </c>
      <c r="M5444" s="14">
        <f>VLOOKUP($F5444,类型描述及偏移量!$C:$H,2,FALSE)</f>
        <v>16.1</v>
      </c>
      <c r="N5444" s="14" t="str">
        <f>VLOOKUP($F5444,类型描述及偏移量!$C:$H,3,FALSE)</f>
        <v>离散</v>
      </c>
      <c r="O5444" s="14" t="str">
        <f>VLOOKUP($F5444,类型描述及偏移量!$C:$H,4,FALSE)</f>
        <v>None</v>
      </c>
      <c r="P5444" s="14" t="str">
        <f>VLOOKUP($F5444,类型描述及偏移量!$C:$H,5,FALSE)</f>
        <v>Yes</v>
      </c>
      <c r="Q5444" s="14" t="str">
        <f>VLOOKUP($F5444,类型描述及偏移量!$C:$H,6,FALSE)</f>
        <v>星型</v>
      </c>
    </row>
    <row r="5445" hidden="1" spans="1:17">
      <c r="A5445" s="12" t="s">
        <v>128</v>
      </c>
      <c r="B5445" s="12" t="str">
        <f t="shared" si="861"/>
        <v>M11_M</v>
      </c>
      <c r="C5445" s="12" t="str">
        <f t="shared" si="862"/>
        <v>MSD</v>
      </c>
      <c r="D5445" s="12" t="str">
        <f t="shared" si="863"/>
        <v>BP_Motor_var</v>
      </c>
      <c r="E5445" s="13" t="str">
        <f t="shared" si="864"/>
        <v>CHPF_M11_M_BP_Motor_var</v>
      </c>
      <c r="F5445" s="14" t="str">
        <f t="shared" si="865"/>
        <v>BP_Motor_var_MSD</v>
      </c>
      <c r="G5445" s="10" t="str">
        <f t="shared" si="866"/>
        <v>CHPF_M11_M_MSD</v>
      </c>
      <c r="H5445" s="10" t="str">
        <f>VLOOKUP(基本表格!E5445,起始地址定义!A:D,4,FALSE)&amp;" "&amp;Q5445</f>
        <v>2131+P3-M5 木片出料皮带运输机 电机控制 维修开关</v>
      </c>
      <c r="I5445" s="10" t="str">
        <f t="shared" si="867"/>
        <v>DB100,X3016.2</v>
      </c>
      <c r="J5445" s="13" t="str">
        <f>VLOOKUP(E5445,起始地址定义!A:D,2,FALSE)</f>
        <v>DB100</v>
      </c>
      <c r="K5445" s="12" t="str">
        <f t="shared" si="868"/>
        <v>X3016.2</v>
      </c>
      <c r="L5445" s="13">
        <f>VLOOKUP(E5445,起始地址定义!A:D,3,FALSE)</f>
        <v>3000</v>
      </c>
      <c r="M5445" s="14">
        <f>VLOOKUP($F5445,类型描述及偏移量!$C:$H,2,FALSE)</f>
        <v>16.2</v>
      </c>
      <c r="N5445" s="14" t="str">
        <f>VLOOKUP($F5445,类型描述及偏移量!$C:$H,3,FALSE)</f>
        <v>离散</v>
      </c>
      <c r="O5445" s="14" t="str">
        <f>VLOOKUP($F5445,类型描述及偏移量!$C:$H,4,FALSE)</f>
        <v>On</v>
      </c>
      <c r="P5445" s="14" t="str">
        <f>VLOOKUP($F5445,类型描述及偏移量!$C:$H,5,FALSE)</f>
        <v>Yes</v>
      </c>
      <c r="Q5445" s="14" t="str">
        <f>VLOOKUP($F5445,类型描述及偏移量!$C:$H,6,FALSE)</f>
        <v>维修开关</v>
      </c>
    </row>
    <row r="5446" hidden="1" spans="1:17">
      <c r="A5446" s="12" t="s">
        <v>128</v>
      </c>
      <c r="B5446" s="12" t="str">
        <f t="shared" si="861"/>
        <v>M11_M</v>
      </c>
      <c r="C5446" s="12" t="str">
        <f t="shared" si="862"/>
        <v>LMD_CHK_2</v>
      </c>
      <c r="D5446" s="12" t="str">
        <f t="shared" si="863"/>
        <v>BP_Motor_var</v>
      </c>
      <c r="E5446" s="13" t="str">
        <f t="shared" si="864"/>
        <v>CHPF_M11_M_BP_Motor_var</v>
      </c>
      <c r="F5446" s="14" t="str">
        <f t="shared" si="865"/>
        <v>BP_Motor_var_LMD_CHK_2</v>
      </c>
      <c r="G5446" s="10" t="str">
        <f t="shared" si="866"/>
        <v>CHPF_M11_M_LMD_CHK_2</v>
      </c>
      <c r="H5446" s="10" t="str">
        <f>VLOOKUP(基本表格!E5446,起始地址定义!A:D,4,FALSE)&amp;" "&amp;Q5446</f>
        <v>2131+P3-M5 木片出料皮带运输机 电机控制 左跑偏2检测</v>
      </c>
      <c r="I5446" s="10" t="str">
        <f t="shared" si="867"/>
        <v>DB100,X3016.3</v>
      </c>
      <c r="J5446" s="13" t="str">
        <f>VLOOKUP(E5446,起始地址定义!A:D,2,FALSE)</f>
        <v>DB100</v>
      </c>
      <c r="K5446" s="12" t="str">
        <f t="shared" si="868"/>
        <v>X3016.3</v>
      </c>
      <c r="L5446" s="13">
        <f>VLOOKUP(E5446,起始地址定义!A:D,3,FALSE)</f>
        <v>3000</v>
      </c>
      <c r="M5446" s="14">
        <f>VLOOKUP($F5446,类型描述及偏移量!$C:$H,2,FALSE)</f>
        <v>16.3</v>
      </c>
      <c r="N5446" s="14" t="str">
        <f>VLOOKUP($F5446,类型描述及偏移量!$C:$H,3,FALSE)</f>
        <v>离散</v>
      </c>
      <c r="O5446" s="14" t="str">
        <f>VLOOKUP($F5446,类型描述及偏移量!$C:$H,4,FALSE)</f>
        <v>None</v>
      </c>
      <c r="P5446" s="14" t="str">
        <f>VLOOKUP($F5446,类型描述及偏移量!$C:$H,5,FALSE)</f>
        <v>Yes</v>
      </c>
      <c r="Q5446" s="14" t="str">
        <f>VLOOKUP($F5446,类型描述及偏移量!$C:$H,6,FALSE)</f>
        <v>左跑偏2检测</v>
      </c>
    </row>
    <row r="5447" hidden="1" spans="1:17">
      <c r="A5447" s="12" t="s">
        <v>128</v>
      </c>
      <c r="B5447" s="12" t="str">
        <f t="shared" si="861"/>
        <v>M11_M</v>
      </c>
      <c r="C5447" s="12" t="str">
        <f t="shared" si="862"/>
        <v>RMD_CHK_2</v>
      </c>
      <c r="D5447" s="12" t="str">
        <f t="shared" si="863"/>
        <v>BP_Motor_var</v>
      </c>
      <c r="E5447" s="13" t="str">
        <f t="shared" si="864"/>
        <v>CHPF_M11_M_BP_Motor_var</v>
      </c>
      <c r="F5447" s="14" t="str">
        <f t="shared" si="865"/>
        <v>BP_Motor_var_RMD_CHK_2</v>
      </c>
      <c r="G5447" s="10" t="str">
        <f t="shared" si="866"/>
        <v>CHPF_M11_M_RMD_CHK_2</v>
      </c>
      <c r="H5447" s="10" t="str">
        <f>VLOOKUP(基本表格!E5447,起始地址定义!A:D,4,FALSE)&amp;" "&amp;Q5447</f>
        <v>2131+P3-M5 木片出料皮带运输机 电机控制 右跑偏2检测</v>
      </c>
      <c r="I5447" s="10" t="str">
        <f t="shared" si="867"/>
        <v>DB100,X3016.4</v>
      </c>
      <c r="J5447" s="13" t="str">
        <f>VLOOKUP(E5447,起始地址定义!A:D,2,FALSE)</f>
        <v>DB100</v>
      </c>
      <c r="K5447" s="12" t="str">
        <f t="shared" si="868"/>
        <v>X3016.4</v>
      </c>
      <c r="L5447" s="13">
        <f>VLOOKUP(E5447,起始地址定义!A:D,3,FALSE)</f>
        <v>3000</v>
      </c>
      <c r="M5447" s="14">
        <f>VLOOKUP($F5447,类型描述及偏移量!$C:$H,2,FALSE)</f>
        <v>16.4</v>
      </c>
      <c r="N5447" s="14" t="str">
        <f>VLOOKUP($F5447,类型描述及偏移量!$C:$H,3,FALSE)</f>
        <v>离散</v>
      </c>
      <c r="O5447" s="14" t="str">
        <f>VLOOKUP($F5447,类型描述及偏移量!$C:$H,4,FALSE)</f>
        <v>None</v>
      </c>
      <c r="P5447" s="14" t="str">
        <f>VLOOKUP($F5447,类型描述及偏移量!$C:$H,5,FALSE)</f>
        <v>Yes</v>
      </c>
      <c r="Q5447" s="14" t="str">
        <f>VLOOKUP($F5447,类型描述及偏移量!$C:$H,6,FALSE)</f>
        <v>右跑偏2检测</v>
      </c>
    </row>
    <row r="5448" hidden="1" spans="1:17">
      <c r="A5448" s="12" t="s">
        <v>128</v>
      </c>
      <c r="B5448" s="12" t="str">
        <f t="shared" si="861"/>
        <v>M11_M</v>
      </c>
      <c r="C5448" s="12" t="str">
        <f t="shared" si="862"/>
        <v>InterStarTime</v>
      </c>
      <c r="D5448" s="12" t="str">
        <f t="shared" si="863"/>
        <v>BP_Motor_var</v>
      </c>
      <c r="E5448" s="13" t="str">
        <f t="shared" si="864"/>
        <v>CHPF_M11_M_BP_Motor_var</v>
      </c>
      <c r="F5448" s="14" t="str">
        <f t="shared" si="865"/>
        <v>BP_Motor_var_InterStarTime</v>
      </c>
      <c r="G5448" s="10" t="str">
        <f t="shared" si="866"/>
        <v>CHPF_M11_M_InterStarTime</v>
      </c>
      <c r="H5448" s="10" t="str">
        <f>VLOOKUP(基本表格!E5448,起始地址定义!A:D,4,FALSE)&amp;" "&amp;Q5448</f>
        <v>2131+P3-M5 木片出料皮带运输机 电机控制 联动启动延时</v>
      </c>
      <c r="I5448" s="10" t="str">
        <f t="shared" si="867"/>
        <v>DB100,INT3018</v>
      </c>
      <c r="J5448" s="13" t="str">
        <f>VLOOKUP(E5448,起始地址定义!A:D,2,FALSE)</f>
        <v>DB100</v>
      </c>
      <c r="K5448" s="12" t="str">
        <f t="shared" si="868"/>
        <v>INT3018</v>
      </c>
      <c r="L5448" s="13">
        <f>VLOOKUP(E5448,起始地址定义!A:D,3,FALSE)</f>
        <v>3000</v>
      </c>
      <c r="M5448" s="14">
        <f>VLOOKUP($F5448,类型描述及偏移量!$C:$H,2,FALSE)</f>
        <v>18</v>
      </c>
      <c r="N5448" s="14" t="str">
        <f>VLOOKUP($F5448,类型描述及偏移量!$C:$H,3,FALSE)</f>
        <v>整型</v>
      </c>
      <c r="O5448" s="14" t="str">
        <f>VLOOKUP($F5448,类型描述及偏移量!$C:$H,4,FALSE)</f>
        <v>None</v>
      </c>
      <c r="P5448" s="14" t="str">
        <f>VLOOKUP($F5448,类型描述及偏移量!$C:$H,5,FALSE)</f>
        <v>No</v>
      </c>
      <c r="Q5448" s="14" t="str">
        <f>VLOOKUP($F5448,类型描述及偏移量!$C:$H,6,FALSE)</f>
        <v>联动启动延时</v>
      </c>
    </row>
    <row r="5449" hidden="1" spans="1:17">
      <c r="A5449" s="12" t="s">
        <v>128</v>
      </c>
      <c r="B5449" s="12" t="str">
        <f t="shared" si="861"/>
        <v>M11_M</v>
      </c>
      <c r="C5449" s="12" t="str">
        <f t="shared" si="862"/>
        <v>Alt_TMR</v>
      </c>
      <c r="D5449" s="12" t="str">
        <f t="shared" si="863"/>
        <v>BP_Motor_var</v>
      </c>
      <c r="E5449" s="13" t="str">
        <f t="shared" si="864"/>
        <v>CHPF_M11_M_BP_Motor_var</v>
      </c>
      <c r="F5449" s="14" t="str">
        <f t="shared" si="865"/>
        <v>BP_Motor_var_Alt_TMR</v>
      </c>
      <c r="G5449" s="10" t="str">
        <f t="shared" si="866"/>
        <v>CHPF_M11_M_Alt_TMR</v>
      </c>
      <c r="H5449" s="10" t="str">
        <f>VLOOKUP(基本表格!E5449,起始地址定义!A:D,4,FALSE)&amp;" "&amp;Q5449</f>
        <v>2131+P3-M5 木片出料皮带运输机 电机控制 起动转换时间 秒</v>
      </c>
      <c r="I5449" s="10" t="str">
        <f t="shared" si="867"/>
        <v>DB100,INT3020</v>
      </c>
      <c r="J5449" s="13" t="str">
        <f>VLOOKUP(E5449,起始地址定义!A:D,2,FALSE)</f>
        <v>DB100</v>
      </c>
      <c r="K5449" s="12" t="str">
        <f t="shared" si="868"/>
        <v>INT3020</v>
      </c>
      <c r="L5449" s="13">
        <f>VLOOKUP(E5449,起始地址定义!A:D,3,FALSE)</f>
        <v>3000</v>
      </c>
      <c r="M5449" s="14">
        <f>VLOOKUP($F5449,类型描述及偏移量!$C:$H,2,FALSE)</f>
        <v>20</v>
      </c>
      <c r="N5449" s="14" t="str">
        <f>VLOOKUP($F5449,类型描述及偏移量!$C:$H,3,FALSE)</f>
        <v>整型</v>
      </c>
      <c r="O5449" s="14" t="str">
        <f>VLOOKUP($F5449,类型描述及偏移量!$C:$H,4,FALSE)</f>
        <v>None</v>
      </c>
      <c r="P5449" s="14" t="str">
        <f>VLOOKUP($F5449,类型描述及偏移量!$C:$H,5,FALSE)</f>
        <v>No</v>
      </c>
      <c r="Q5449" s="14" t="str">
        <f>VLOOKUP($F5449,类型描述及偏移量!$C:$H,6,FALSE)</f>
        <v>起动转换时间 秒</v>
      </c>
    </row>
    <row r="5450" hidden="1" spans="1:17">
      <c r="A5450" s="12" t="s">
        <v>128</v>
      </c>
      <c r="B5450" s="12" t="str">
        <f t="shared" si="861"/>
        <v>M11_SetFRQ</v>
      </c>
      <c r="C5450" s="12" t="str">
        <f t="shared" si="862"/>
        <v>HiProEN</v>
      </c>
      <c r="D5450" s="12" t="str">
        <f t="shared" si="863"/>
        <v>BP_Value_var</v>
      </c>
      <c r="E5450" s="13" t="str">
        <f t="shared" si="864"/>
        <v>CHPF_M11_SetFRQ_BP_Value_var</v>
      </c>
      <c r="F5450" s="14" t="str">
        <f t="shared" si="865"/>
        <v>BP_Value_var_HiProEN</v>
      </c>
      <c r="G5450" s="10" t="str">
        <f t="shared" si="866"/>
        <v>CHPF_M11_SetFRQ_HiProEN</v>
      </c>
      <c r="H5450" s="10" t="str">
        <f>VLOOKUP(基本表格!E5450,起始地址定义!A:D,4,FALSE)&amp;" "&amp;Q5450</f>
        <v>2131+P3-M5 木片出料皮带运输机 给定频率 上限保护使能</v>
      </c>
      <c r="I5450" s="10" t="str">
        <f t="shared" si="867"/>
        <v>DB100,X3050.3</v>
      </c>
      <c r="J5450" s="13" t="str">
        <f>VLOOKUP(E5450,起始地址定义!A:D,2,FALSE)</f>
        <v>DB100</v>
      </c>
      <c r="K5450" s="12" t="str">
        <f t="shared" si="868"/>
        <v>X3050.3</v>
      </c>
      <c r="L5450" s="13">
        <f>VLOOKUP(E5450,起始地址定义!A:D,3,FALSE)</f>
        <v>3050</v>
      </c>
      <c r="M5450" s="14">
        <f>VLOOKUP($F5450,类型描述及偏移量!$C:$H,2,FALSE)</f>
        <v>0.299999999999997</v>
      </c>
      <c r="N5450" s="14" t="str">
        <f>VLOOKUP($F5450,类型描述及偏移量!$C:$H,3,FALSE)</f>
        <v>离散</v>
      </c>
      <c r="O5450" s="14" t="str">
        <f>VLOOKUP($F5450,类型描述及偏移量!$C:$H,4,FALSE)</f>
        <v>None</v>
      </c>
      <c r="P5450" s="14" t="str">
        <f>VLOOKUP($F5450,类型描述及偏移量!$C:$H,5,FALSE)</f>
        <v>No</v>
      </c>
      <c r="Q5450" s="14" t="str">
        <f>VLOOKUP($F5450,类型描述及偏移量!$C:$H,6,FALSE)</f>
        <v>上限保护使能</v>
      </c>
    </row>
    <row r="5451" hidden="1" spans="1:17">
      <c r="A5451" s="12" t="s">
        <v>128</v>
      </c>
      <c r="B5451" s="12" t="str">
        <f t="shared" si="861"/>
        <v>M11_SetFRQ</v>
      </c>
      <c r="C5451" s="12" t="str">
        <f t="shared" si="862"/>
        <v>LoProEN</v>
      </c>
      <c r="D5451" s="12" t="str">
        <f t="shared" si="863"/>
        <v>BP_Value_var</v>
      </c>
      <c r="E5451" s="13" t="str">
        <f t="shared" si="864"/>
        <v>CHPF_M11_SetFRQ_BP_Value_var</v>
      </c>
      <c r="F5451" s="14" t="str">
        <f t="shared" si="865"/>
        <v>BP_Value_var_LoProEN</v>
      </c>
      <c r="G5451" s="10" t="str">
        <f t="shared" si="866"/>
        <v>CHPF_M11_SetFRQ_LoProEN</v>
      </c>
      <c r="H5451" s="10" t="str">
        <f>VLOOKUP(基本表格!E5451,起始地址定义!A:D,4,FALSE)&amp;" "&amp;Q5451</f>
        <v>2131+P3-M5 木片出料皮带运输机 给定频率 下限保护使能</v>
      </c>
      <c r="I5451" s="10" t="str">
        <f t="shared" si="867"/>
        <v>DB100,X3050.4</v>
      </c>
      <c r="J5451" s="13" t="str">
        <f>VLOOKUP(E5451,起始地址定义!A:D,2,FALSE)</f>
        <v>DB100</v>
      </c>
      <c r="K5451" s="12" t="str">
        <f t="shared" si="868"/>
        <v>X3050.4</v>
      </c>
      <c r="L5451" s="13">
        <f>VLOOKUP(E5451,起始地址定义!A:D,3,FALSE)</f>
        <v>3050</v>
      </c>
      <c r="M5451" s="14">
        <f>VLOOKUP($F5451,类型描述及偏移量!$C:$H,2,FALSE)</f>
        <v>0.399999999999999</v>
      </c>
      <c r="N5451" s="14" t="str">
        <f>VLOOKUP($F5451,类型描述及偏移量!$C:$H,3,FALSE)</f>
        <v>离散</v>
      </c>
      <c r="O5451" s="14" t="str">
        <f>VLOOKUP($F5451,类型描述及偏移量!$C:$H,4,FALSE)</f>
        <v>None</v>
      </c>
      <c r="P5451" s="14" t="str">
        <f>VLOOKUP($F5451,类型描述及偏移量!$C:$H,5,FALSE)</f>
        <v>No</v>
      </c>
      <c r="Q5451" s="14" t="str">
        <f>VLOOKUP($F5451,类型描述及偏移量!$C:$H,6,FALSE)</f>
        <v>下限保护使能</v>
      </c>
    </row>
    <row r="5452" hidden="1" spans="1:17">
      <c r="A5452" s="12" t="s">
        <v>128</v>
      </c>
      <c r="B5452" s="12" t="str">
        <f t="shared" si="861"/>
        <v>M11_SetFRQ</v>
      </c>
      <c r="C5452" s="12" t="str">
        <f t="shared" si="862"/>
        <v>HiALM</v>
      </c>
      <c r="D5452" s="12" t="str">
        <f t="shared" si="863"/>
        <v>BP_Value_var</v>
      </c>
      <c r="E5452" s="13" t="str">
        <f t="shared" si="864"/>
        <v>CHPF_M11_SetFRQ_BP_Value_var</v>
      </c>
      <c r="F5452" s="14" t="str">
        <f t="shared" si="865"/>
        <v>BP_Value_var_HiALM</v>
      </c>
      <c r="G5452" s="10" t="str">
        <f t="shared" si="866"/>
        <v>CHPF_M11_SetFRQ_HiALM</v>
      </c>
      <c r="H5452" s="10" t="str">
        <f>VLOOKUP(基本表格!E5452,起始地址定义!A:D,4,FALSE)&amp;" "&amp;Q5452</f>
        <v>2131+P3-M5 木片出料皮带运输机 给定频率 上限报警</v>
      </c>
      <c r="I5452" s="10" t="str">
        <f t="shared" si="867"/>
        <v>DB100,X3050.5</v>
      </c>
      <c r="J5452" s="13" t="str">
        <f>VLOOKUP(E5452,起始地址定义!A:D,2,FALSE)</f>
        <v>DB100</v>
      </c>
      <c r="K5452" s="12" t="str">
        <f t="shared" si="868"/>
        <v>X3050.5</v>
      </c>
      <c r="L5452" s="13">
        <f>VLOOKUP(E5452,起始地址定义!A:D,3,FALSE)</f>
        <v>3050</v>
      </c>
      <c r="M5452" s="14">
        <f>VLOOKUP($F5452,类型描述及偏移量!$C:$H,2,FALSE)</f>
        <v>0.5</v>
      </c>
      <c r="N5452" s="14" t="str">
        <f>VLOOKUP($F5452,类型描述及偏移量!$C:$H,3,FALSE)</f>
        <v>离散</v>
      </c>
      <c r="O5452" s="14" t="str">
        <f>VLOOKUP($F5452,类型描述及偏移量!$C:$H,4,FALSE)</f>
        <v>None</v>
      </c>
      <c r="P5452" s="14" t="str">
        <f>VLOOKUP($F5452,类型描述及偏移量!$C:$H,5,FALSE)</f>
        <v>Yes</v>
      </c>
      <c r="Q5452" s="14" t="str">
        <f>VLOOKUP($F5452,类型描述及偏移量!$C:$H,6,FALSE)</f>
        <v>上限报警</v>
      </c>
    </row>
    <row r="5453" hidden="1" spans="1:17">
      <c r="A5453" s="12" t="s">
        <v>128</v>
      </c>
      <c r="B5453" s="12" t="str">
        <f t="shared" si="861"/>
        <v>M11_SetFRQ</v>
      </c>
      <c r="C5453" s="12" t="str">
        <f t="shared" si="862"/>
        <v>LoALM</v>
      </c>
      <c r="D5453" s="12" t="str">
        <f t="shared" si="863"/>
        <v>BP_Value_var</v>
      </c>
      <c r="E5453" s="13" t="str">
        <f t="shared" si="864"/>
        <v>CHPF_M11_SetFRQ_BP_Value_var</v>
      </c>
      <c r="F5453" s="14" t="str">
        <f t="shared" si="865"/>
        <v>BP_Value_var_LoALM</v>
      </c>
      <c r="G5453" s="10" t="str">
        <f t="shared" si="866"/>
        <v>CHPF_M11_SetFRQ_LoALM</v>
      </c>
      <c r="H5453" s="10" t="str">
        <f>VLOOKUP(基本表格!E5453,起始地址定义!A:D,4,FALSE)&amp;" "&amp;Q5453</f>
        <v>2131+P3-M5 木片出料皮带运输机 给定频率 下限报警</v>
      </c>
      <c r="I5453" s="10" t="str">
        <f t="shared" si="867"/>
        <v>DB100,X3050.6</v>
      </c>
      <c r="J5453" s="13" t="str">
        <f>VLOOKUP(E5453,起始地址定义!A:D,2,FALSE)</f>
        <v>DB100</v>
      </c>
      <c r="K5453" s="12" t="str">
        <f t="shared" si="868"/>
        <v>X3050.6</v>
      </c>
      <c r="L5453" s="13">
        <f>VLOOKUP(E5453,起始地址定义!A:D,3,FALSE)</f>
        <v>3050</v>
      </c>
      <c r="M5453" s="14">
        <f>VLOOKUP($F5453,类型描述及偏移量!$C:$H,2,FALSE)</f>
        <v>0.600000000000001</v>
      </c>
      <c r="N5453" s="14" t="str">
        <f>VLOOKUP($F5453,类型描述及偏移量!$C:$H,3,FALSE)</f>
        <v>离散</v>
      </c>
      <c r="O5453" s="14" t="str">
        <f>VLOOKUP($F5453,类型描述及偏移量!$C:$H,4,FALSE)</f>
        <v>None</v>
      </c>
      <c r="P5453" s="14" t="str">
        <f>VLOOKUP($F5453,类型描述及偏移量!$C:$H,5,FALSE)</f>
        <v>Yes</v>
      </c>
      <c r="Q5453" s="14" t="str">
        <f>VLOOKUP($F5453,类型描述及偏移量!$C:$H,6,FALSE)</f>
        <v>下限报警</v>
      </c>
    </row>
    <row r="5454" hidden="1" spans="1:17">
      <c r="A5454" s="12" t="s">
        <v>128</v>
      </c>
      <c r="B5454" s="12" t="str">
        <f t="shared" si="861"/>
        <v>M11_SetFRQ</v>
      </c>
      <c r="C5454" s="12" t="str">
        <f t="shared" si="862"/>
        <v>HiHiALM</v>
      </c>
      <c r="D5454" s="12" t="str">
        <f t="shared" si="863"/>
        <v>BP_Value_var</v>
      </c>
      <c r="E5454" s="13" t="str">
        <f t="shared" si="864"/>
        <v>CHPF_M11_SetFRQ_BP_Value_var</v>
      </c>
      <c r="F5454" s="14" t="str">
        <f t="shared" si="865"/>
        <v>BP_Value_var_HiHiALM</v>
      </c>
      <c r="G5454" s="10" t="str">
        <f t="shared" si="866"/>
        <v>CHPF_M11_SetFRQ_HiHiALM</v>
      </c>
      <c r="H5454" s="10" t="str">
        <f>VLOOKUP(基本表格!E5454,起始地址定义!A:D,4,FALSE)&amp;" "&amp;Q5454</f>
        <v>2131+P3-M5 木片出料皮带运输机 给定频率 上上限报警</v>
      </c>
      <c r="I5454" s="10" t="str">
        <f t="shared" si="867"/>
        <v>DB100,X3050.7</v>
      </c>
      <c r="J5454" s="13" t="str">
        <f>VLOOKUP(E5454,起始地址定义!A:D,2,FALSE)</f>
        <v>DB100</v>
      </c>
      <c r="K5454" s="12" t="str">
        <f t="shared" si="868"/>
        <v>X3050.7</v>
      </c>
      <c r="L5454" s="13">
        <f>VLOOKUP(E5454,起始地址定义!A:D,3,FALSE)</f>
        <v>3050</v>
      </c>
      <c r="M5454" s="14">
        <f>VLOOKUP($F5454,类型描述及偏移量!$C:$H,2,FALSE)</f>
        <v>0.700000000000003</v>
      </c>
      <c r="N5454" s="14" t="str">
        <f>VLOOKUP($F5454,类型描述及偏移量!$C:$H,3,FALSE)</f>
        <v>离散</v>
      </c>
      <c r="O5454" s="14" t="str">
        <f>VLOOKUP($F5454,类型描述及偏移量!$C:$H,4,FALSE)</f>
        <v>On</v>
      </c>
      <c r="P5454" s="14" t="str">
        <f>VLOOKUP($F5454,类型描述及偏移量!$C:$H,5,FALSE)</f>
        <v>Yes</v>
      </c>
      <c r="Q5454" s="14" t="str">
        <f>VLOOKUP($F5454,类型描述及偏移量!$C:$H,6,FALSE)</f>
        <v>上上限报警</v>
      </c>
    </row>
    <row r="5455" hidden="1" spans="1:17">
      <c r="A5455" s="12" t="s">
        <v>128</v>
      </c>
      <c r="B5455" s="12" t="str">
        <f t="shared" si="861"/>
        <v>M11_SetFRQ</v>
      </c>
      <c r="C5455" s="12" t="str">
        <f t="shared" si="862"/>
        <v>LoLoALM</v>
      </c>
      <c r="D5455" s="12" t="str">
        <f t="shared" si="863"/>
        <v>BP_Value_var</v>
      </c>
      <c r="E5455" s="13" t="str">
        <f t="shared" si="864"/>
        <v>CHPF_M11_SetFRQ_BP_Value_var</v>
      </c>
      <c r="F5455" s="14" t="str">
        <f t="shared" si="865"/>
        <v>BP_Value_var_LoLoALM</v>
      </c>
      <c r="G5455" s="10" t="str">
        <f t="shared" si="866"/>
        <v>CHPF_M11_SetFRQ_LoLoALM</v>
      </c>
      <c r="H5455" s="10" t="str">
        <f>VLOOKUP(基本表格!E5455,起始地址定义!A:D,4,FALSE)&amp;" "&amp;Q5455</f>
        <v>2131+P3-M5 木片出料皮带运输机 给定频率 下下限报警</v>
      </c>
      <c r="I5455" s="10" t="str">
        <f t="shared" si="867"/>
        <v>DB100,X3051.0</v>
      </c>
      <c r="J5455" s="13" t="str">
        <f>VLOOKUP(E5455,起始地址定义!A:D,2,FALSE)</f>
        <v>DB100</v>
      </c>
      <c r="K5455" s="12" t="str">
        <f t="shared" si="868"/>
        <v>X3051.0</v>
      </c>
      <c r="L5455" s="13">
        <f>VLOOKUP(E5455,起始地址定义!A:D,3,FALSE)</f>
        <v>3050</v>
      </c>
      <c r="M5455" s="14">
        <f>VLOOKUP($F5455,类型描述及偏移量!$C:$H,2,FALSE)</f>
        <v>1</v>
      </c>
      <c r="N5455" s="14" t="str">
        <f>VLOOKUP($F5455,类型描述及偏移量!$C:$H,3,FALSE)</f>
        <v>离散</v>
      </c>
      <c r="O5455" s="14" t="str">
        <f>VLOOKUP($F5455,类型描述及偏移量!$C:$H,4,FALSE)</f>
        <v>On</v>
      </c>
      <c r="P5455" s="14" t="str">
        <f>VLOOKUP($F5455,类型描述及偏移量!$C:$H,5,FALSE)</f>
        <v>Yes</v>
      </c>
      <c r="Q5455" s="14" t="str">
        <f>VLOOKUP($F5455,类型描述及偏移量!$C:$H,6,FALSE)</f>
        <v>下下限报警</v>
      </c>
    </row>
    <row r="5456" hidden="1" spans="1:17">
      <c r="A5456" s="12" t="s">
        <v>128</v>
      </c>
      <c r="B5456" s="12" t="str">
        <f t="shared" si="861"/>
        <v>M11_SetFRQ</v>
      </c>
      <c r="C5456" s="12" t="str">
        <f t="shared" si="862"/>
        <v>LimALM</v>
      </c>
      <c r="D5456" s="12" t="str">
        <f t="shared" si="863"/>
        <v>BP_Value_var</v>
      </c>
      <c r="E5456" s="13" t="str">
        <f t="shared" si="864"/>
        <v>CHPF_M11_SetFRQ_BP_Value_var</v>
      </c>
      <c r="F5456" s="14" t="str">
        <f t="shared" si="865"/>
        <v>BP_Value_var_LimALM</v>
      </c>
      <c r="G5456" s="10" t="str">
        <f t="shared" si="866"/>
        <v>CHPF_M11_SetFRQ_LimALM</v>
      </c>
      <c r="H5456" s="10" t="str">
        <f>VLOOKUP(基本表格!E5456,起始地址定义!A:D,4,FALSE)&amp;" "&amp;Q5456</f>
        <v>2131+P3-M5 木片出料皮带运输机 给定频率 极限报警</v>
      </c>
      <c r="I5456" s="10" t="str">
        <f t="shared" si="867"/>
        <v>DB100,X3051.1</v>
      </c>
      <c r="J5456" s="13" t="str">
        <f>VLOOKUP(E5456,起始地址定义!A:D,2,FALSE)</f>
        <v>DB100</v>
      </c>
      <c r="K5456" s="12" t="str">
        <f t="shared" si="868"/>
        <v>X3051.1</v>
      </c>
      <c r="L5456" s="13">
        <f>VLOOKUP(E5456,起始地址定义!A:D,3,FALSE)</f>
        <v>3050</v>
      </c>
      <c r="M5456" s="14">
        <f>VLOOKUP($F5456,类型描述及偏移量!$C:$H,2,FALSE)</f>
        <v>1.1</v>
      </c>
      <c r="N5456" s="14" t="str">
        <f>VLOOKUP($F5456,类型描述及偏移量!$C:$H,3,FALSE)</f>
        <v>离散</v>
      </c>
      <c r="O5456" s="14" t="str">
        <f>VLOOKUP($F5456,类型描述及偏移量!$C:$H,4,FALSE)</f>
        <v>On</v>
      </c>
      <c r="P5456" s="14" t="str">
        <f>VLOOKUP($F5456,类型描述及偏移量!$C:$H,5,FALSE)</f>
        <v>Yes</v>
      </c>
      <c r="Q5456" s="14" t="str">
        <f>VLOOKUP($F5456,类型描述及偏移量!$C:$H,6,FALSE)</f>
        <v>极限报警</v>
      </c>
    </row>
    <row r="5457" hidden="1" spans="1:17">
      <c r="A5457" s="12" t="s">
        <v>128</v>
      </c>
      <c r="B5457" s="12" t="str">
        <f t="shared" si="861"/>
        <v>M11_SetFRQ</v>
      </c>
      <c r="C5457" s="12" t="str">
        <f t="shared" si="862"/>
        <v>LostALM</v>
      </c>
      <c r="D5457" s="12" t="str">
        <f t="shared" si="863"/>
        <v>BP_Value_var</v>
      </c>
      <c r="E5457" s="13" t="str">
        <f t="shared" si="864"/>
        <v>CHPF_M11_SetFRQ_BP_Value_var</v>
      </c>
      <c r="F5457" s="14" t="str">
        <f t="shared" si="865"/>
        <v>BP_Value_var_LostALM</v>
      </c>
      <c r="G5457" s="10" t="str">
        <f t="shared" si="866"/>
        <v>CHPF_M11_SetFRQ_LostALM</v>
      </c>
      <c r="H5457" s="10" t="str">
        <f>VLOOKUP(基本表格!E5457,起始地址定义!A:D,4,FALSE)&amp;" "&amp;Q5457</f>
        <v>2131+P3-M5 木片出料皮带运输机 给定频率 传感器断线报警</v>
      </c>
      <c r="I5457" s="10" t="str">
        <f t="shared" si="867"/>
        <v>DB100,X3051.2</v>
      </c>
      <c r="J5457" s="13" t="str">
        <f>VLOOKUP(E5457,起始地址定义!A:D,2,FALSE)</f>
        <v>DB100</v>
      </c>
      <c r="K5457" s="12" t="str">
        <f t="shared" si="868"/>
        <v>X3051.2</v>
      </c>
      <c r="L5457" s="13">
        <f>VLOOKUP(E5457,起始地址定义!A:D,3,FALSE)</f>
        <v>3050</v>
      </c>
      <c r="M5457" s="14">
        <f>VLOOKUP($F5457,类型描述及偏移量!$C:$H,2,FALSE)</f>
        <v>1.2</v>
      </c>
      <c r="N5457" s="14" t="str">
        <f>VLOOKUP($F5457,类型描述及偏移量!$C:$H,3,FALSE)</f>
        <v>离散</v>
      </c>
      <c r="O5457" s="14" t="str">
        <f>VLOOKUP($F5457,类型描述及偏移量!$C:$H,4,FALSE)</f>
        <v>On</v>
      </c>
      <c r="P5457" s="14" t="str">
        <f>VLOOKUP($F5457,类型描述及偏移量!$C:$H,5,FALSE)</f>
        <v>Yes</v>
      </c>
      <c r="Q5457" s="14" t="str">
        <f>VLOOKUP($F5457,类型描述及偏移量!$C:$H,6,FALSE)</f>
        <v>传感器断线报警</v>
      </c>
    </row>
    <row r="5458" hidden="1" spans="1:17">
      <c r="A5458" s="12" t="s">
        <v>128</v>
      </c>
      <c r="B5458" s="12" t="str">
        <f t="shared" si="861"/>
        <v>M11_SetFRQ</v>
      </c>
      <c r="C5458" s="12" t="str">
        <f t="shared" si="862"/>
        <v>Code</v>
      </c>
      <c r="D5458" s="12" t="str">
        <f t="shared" si="863"/>
        <v>BP_Value_var</v>
      </c>
      <c r="E5458" s="13" t="str">
        <f t="shared" si="864"/>
        <v>CHPF_M11_SetFRQ_BP_Value_var</v>
      </c>
      <c r="F5458" s="14" t="str">
        <f t="shared" si="865"/>
        <v>BP_Value_var_Code</v>
      </c>
      <c r="G5458" s="10" t="str">
        <f t="shared" si="866"/>
        <v>CHPF_M11_SetFRQ_Code</v>
      </c>
      <c r="H5458" s="10" t="str">
        <f>VLOOKUP(基本表格!E5458,起始地址定义!A:D,4,FALSE)&amp;" "&amp;Q5458</f>
        <v>2131+P3-M5 木片出料皮带运输机 给定频率 实际内码</v>
      </c>
      <c r="I5458" s="10" t="str">
        <f t="shared" si="867"/>
        <v>DB100,INT3052</v>
      </c>
      <c r="J5458" s="13" t="str">
        <f>VLOOKUP(E5458,起始地址定义!A:D,2,FALSE)</f>
        <v>DB100</v>
      </c>
      <c r="K5458" s="12" t="str">
        <f t="shared" si="868"/>
        <v>INT3052</v>
      </c>
      <c r="L5458" s="13">
        <f>VLOOKUP(E5458,起始地址定义!A:D,3,FALSE)</f>
        <v>3050</v>
      </c>
      <c r="M5458" s="14">
        <f>VLOOKUP($F5458,类型描述及偏移量!$C:$H,2,FALSE)</f>
        <v>2</v>
      </c>
      <c r="N5458" s="14" t="str">
        <f>VLOOKUP($F5458,类型描述及偏移量!$C:$H,3,FALSE)</f>
        <v>整型</v>
      </c>
      <c r="O5458" s="14" t="str">
        <f>VLOOKUP($F5458,类型描述及偏移量!$C:$H,4,FALSE)</f>
        <v>None</v>
      </c>
      <c r="P5458" s="14" t="str">
        <f>VLOOKUP($F5458,类型描述及偏移量!$C:$H,5,FALSE)</f>
        <v>Yes</v>
      </c>
      <c r="Q5458" s="14" t="str">
        <f>VLOOKUP($F5458,类型描述及偏移量!$C:$H,6,FALSE)</f>
        <v>实际内码</v>
      </c>
    </row>
    <row r="5459" hidden="1" spans="1:17">
      <c r="A5459" s="12" t="s">
        <v>128</v>
      </c>
      <c r="B5459" s="12" t="str">
        <f t="shared" si="861"/>
        <v>M11_SetFRQ</v>
      </c>
      <c r="C5459" s="12" t="str">
        <f t="shared" si="862"/>
        <v>Value</v>
      </c>
      <c r="D5459" s="12" t="str">
        <f t="shared" si="863"/>
        <v>BP_Value_var</v>
      </c>
      <c r="E5459" s="13" t="str">
        <f t="shared" si="864"/>
        <v>CHPF_M11_SetFRQ_BP_Value_var</v>
      </c>
      <c r="F5459" s="14" t="str">
        <f t="shared" si="865"/>
        <v>BP_Value_var_Value</v>
      </c>
      <c r="G5459" s="10" t="str">
        <f t="shared" si="866"/>
        <v>CHPF_M11_SetFRQ_Value</v>
      </c>
      <c r="H5459" s="10" t="str">
        <f>VLOOKUP(基本表格!E5459,起始地址定义!A:D,4,FALSE)&amp;" "&amp;Q5459</f>
        <v>2131+P3-M5 木片出料皮带运输机 给定频率 实际值</v>
      </c>
      <c r="I5459" s="10" t="str">
        <f t="shared" si="867"/>
        <v>DB100,REAL3056</v>
      </c>
      <c r="J5459" s="13" t="str">
        <f>VLOOKUP(E5459,起始地址定义!A:D,2,FALSE)</f>
        <v>DB100</v>
      </c>
      <c r="K5459" s="12" t="str">
        <f t="shared" si="868"/>
        <v>REAL3056</v>
      </c>
      <c r="L5459" s="13">
        <f>VLOOKUP(E5459,起始地址定义!A:D,3,FALSE)</f>
        <v>3050</v>
      </c>
      <c r="M5459" s="14">
        <f>VLOOKUP($F5459,类型描述及偏移量!$C:$H,2,FALSE)</f>
        <v>6</v>
      </c>
      <c r="N5459" s="14" t="str">
        <f>VLOOKUP($F5459,类型描述及偏移量!$C:$H,3,FALSE)</f>
        <v>实型</v>
      </c>
      <c r="O5459" s="14" t="str">
        <f>VLOOKUP($F5459,类型描述及偏移量!$C:$H,4,FALSE)</f>
        <v>None</v>
      </c>
      <c r="P5459" s="14" t="str">
        <f>VLOOKUP($F5459,类型描述及偏移量!$C:$H,5,FALSE)</f>
        <v>Yes</v>
      </c>
      <c r="Q5459" s="14" t="str">
        <f>VLOOKUP($F5459,类型描述及偏移量!$C:$H,6,FALSE)</f>
        <v>实际值</v>
      </c>
    </row>
    <row r="5460" hidden="1" spans="1:17">
      <c r="A5460" s="12" t="s">
        <v>128</v>
      </c>
      <c r="B5460" s="12" t="str">
        <f t="shared" si="861"/>
        <v>M11_SetFRQ</v>
      </c>
      <c r="C5460" s="12" t="str">
        <f t="shared" si="862"/>
        <v>Range</v>
      </c>
      <c r="D5460" s="12" t="str">
        <f t="shared" si="863"/>
        <v>BP_Value_var</v>
      </c>
      <c r="E5460" s="13" t="str">
        <f t="shared" si="864"/>
        <v>CHPF_M11_SetFRQ_BP_Value_var</v>
      </c>
      <c r="F5460" s="14" t="str">
        <f t="shared" si="865"/>
        <v>BP_Value_var_Range</v>
      </c>
      <c r="G5460" s="10" t="str">
        <f t="shared" si="866"/>
        <v>CHPF_M11_SetFRQ_Range</v>
      </c>
      <c r="H5460" s="10" t="str">
        <f>VLOOKUP(基本表格!E5460,起始地址定义!A:D,4,FALSE)&amp;" "&amp;Q5460</f>
        <v>2131+P3-M5 木片出料皮带运输机 给定频率 量程</v>
      </c>
      <c r="I5460" s="10" t="str">
        <f t="shared" si="867"/>
        <v>DB100,REAL3060</v>
      </c>
      <c r="J5460" s="13" t="str">
        <f>VLOOKUP(E5460,起始地址定义!A:D,2,FALSE)</f>
        <v>DB100</v>
      </c>
      <c r="K5460" s="12" t="str">
        <f t="shared" si="868"/>
        <v>REAL3060</v>
      </c>
      <c r="L5460" s="13">
        <f>VLOOKUP(E5460,起始地址定义!A:D,3,FALSE)</f>
        <v>3050</v>
      </c>
      <c r="M5460" s="14">
        <f>VLOOKUP($F5460,类型描述及偏移量!$C:$H,2,FALSE)</f>
        <v>10</v>
      </c>
      <c r="N5460" s="14" t="str">
        <f>VLOOKUP($F5460,类型描述及偏移量!$C:$H,3,FALSE)</f>
        <v>实型</v>
      </c>
      <c r="O5460" s="14" t="str">
        <f>VLOOKUP($F5460,类型描述及偏移量!$C:$H,4,FALSE)</f>
        <v>None</v>
      </c>
      <c r="P5460" s="14" t="str">
        <f>VLOOKUP($F5460,类型描述及偏移量!$C:$H,5,FALSE)</f>
        <v>No</v>
      </c>
      <c r="Q5460" s="14" t="str">
        <f>VLOOKUP($F5460,类型描述及偏移量!$C:$H,6,FALSE)</f>
        <v>量程</v>
      </c>
    </row>
    <row r="5461" hidden="1" spans="1:17">
      <c r="A5461" s="12" t="s">
        <v>128</v>
      </c>
      <c r="B5461" s="12" t="str">
        <f t="shared" si="861"/>
        <v>M11_SetFRQ</v>
      </c>
      <c r="C5461" s="12" t="str">
        <f t="shared" si="862"/>
        <v>Hi</v>
      </c>
      <c r="D5461" s="12" t="str">
        <f t="shared" si="863"/>
        <v>BP_Value_var</v>
      </c>
      <c r="E5461" s="13" t="str">
        <f t="shared" si="864"/>
        <v>CHPF_M11_SetFRQ_BP_Value_var</v>
      </c>
      <c r="F5461" s="14" t="str">
        <f t="shared" si="865"/>
        <v>BP_Value_var_Hi</v>
      </c>
      <c r="G5461" s="10" t="str">
        <f t="shared" si="866"/>
        <v>CHPF_M11_SetFRQ_Hi</v>
      </c>
      <c r="H5461" s="10" t="str">
        <f>VLOOKUP(基本表格!E5461,起始地址定义!A:D,4,FALSE)&amp;" "&amp;Q5461</f>
        <v>2131+P3-M5 木片出料皮带运输机 给定频率 上限值</v>
      </c>
      <c r="I5461" s="10" t="str">
        <f t="shared" si="867"/>
        <v>DB100,REAL3064</v>
      </c>
      <c r="J5461" s="13" t="str">
        <f>VLOOKUP(E5461,起始地址定义!A:D,2,FALSE)</f>
        <v>DB100</v>
      </c>
      <c r="K5461" s="12" t="str">
        <f t="shared" si="868"/>
        <v>REAL3064</v>
      </c>
      <c r="L5461" s="13">
        <f>VLOOKUP(E5461,起始地址定义!A:D,3,FALSE)</f>
        <v>3050</v>
      </c>
      <c r="M5461" s="14">
        <f>VLOOKUP($F5461,类型描述及偏移量!$C:$H,2,FALSE)</f>
        <v>14</v>
      </c>
      <c r="N5461" s="14" t="str">
        <f>VLOOKUP($F5461,类型描述及偏移量!$C:$H,3,FALSE)</f>
        <v>实型</v>
      </c>
      <c r="O5461" s="14" t="str">
        <f>VLOOKUP($F5461,类型描述及偏移量!$C:$H,4,FALSE)</f>
        <v>None</v>
      </c>
      <c r="P5461" s="14" t="str">
        <f>VLOOKUP($F5461,类型描述及偏移量!$C:$H,5,FALSE)</f>
        <v>No</v>
      </c>
      <c r="Q5461" s="14" t="str">
        <f>VLOOKUP($F5461,类型描述及偏移量!$C:$H,6,FALSE)</f>
        <v>上限值</v>
      </c>
    </row>
    <row r="5462" hidden="1" spans="1:17">
      <c r="A5462" s="12" t="s">
        <v>128</v>
      </c>
      <c r="B5462" s="12" t="str">
        <f t="shared" si="861"/>
        <v>M11_SetFRQ</v>
      </c>
      <c r="C5462" s="12" t="str">
        <f t="shared" si="862"/>
        <v>Lo</v>
      </c>
      <c r="D5462" s="12" t="str">
        <f t="shared" si="863"/>
        <v>BP_Value_var</v>
      </c>
      <c r="E5462" s="13" t="str">
        <f t="shared" si="864"/>
        <v>CHPF_M11_SetFRQ_BP_Value_var</v>
      </c>
      <c r="F5462" s="14" t="str">
        <f t="shared" si="865"/>
        <v>BP_Value_var_Lo</v>
      </c>
      <c r="G5462" s="10" t="str">
        <f t="shared" si="866"/>
        <v>CHPF_M11_SetFRQ_Lo</v>
      </c>
      <c r="H5462" s="10" t="str">
        <f>VLOOKUP(基本表格!E5462,起始地址定义!A:D,4,FALSE)&amp;" "&amp;Q5462</f>
        <v>2131+P3-M5 木片出料皮带运输机 给定频率 下限值</v>
      </c>
      <c r="I5462" s="10" t="str">
        <f t="shared" si="867"/>
        <v>DB100,REAL3068</v>
      </c>
      <c r="J5462" s="13" t="str">
        <f>VLOOKUP(E5462,起始地址定义!A:D,2,FALSE)</f>
        <v>DB100</v>
      </c>
      <c r="K5462" s="12" t="str">
        <f t="shared" si="868"/>
        <v>REAL3068</v>
      </c>
      <c r="L5462" s="13">
        <f>VLOOKUP(E5462,起始地址定义!A:D,3,FALSE)</f>
        <v>3050</v>
      </c>
      <c r="M5462" s="14">
        <f>VLOOKUP($F5462,类型描述及偏移量!$C:$H,2,FALSE)</f>
        <v>18</v>
      </c>
      <c r="N5462" s="14" t="str">
        <f>VLOOKUP($F5462,类型描述及偏移量!$C:$H,3,FALSE)</f>
        <v>实型</v>
      </c>
      <c r="O5462" s="14" t="str">
        <f>VLOOKUP($F5462,类型描述及偏移量!$C:$H,4,FALSE)</f>
        <v>None</v>
      </c>
      <c r="P5462" s="14" t="str">
        <f>VLOOKUP($F5462,类型描述及偏移量!$C:$H,5,FALSE)</f>
        <v>No</v>
      </c>
      <c r="Q5462" s="14" t="str">
        <f>VLOOKUP($F5462,类型描述及偏移量!$C:$H,6,FALSE)</f>
        <v>下限值</v>
      </c>
    </row>
    <row r="5463" hidden="1" spans="1:17">
      <c r="A5463" s="12" t="s">
        <v>128</v>
      </c>
      <c r="B5463" s="12" t="str">
        <f t="shared" si="861"/>
        <v>M11_SetFRQ</v>
      </c>
      <c r="C5463" s="12" t="str">
        <f t="shared" si="862"/>
        <v>HiHi</v>
      </c>
      <c r="D5463" s="12" t="str">
        <f t="shared" si="863"/>
        <v>BP_Value_var</v>
      </c>
      <c r="E5463" s="13" t="str">
        <f t="shared" si="864"/>
        <v>CHPF_M11_SetFRQ_BP_Value_var</v>
      </c>
      <c r="F5463" s="14" t="str">
        <f t="shared" si="865"/>
        <v>BP_Value_var_HiHi</v>
      </c>
      <c r="G5463" s="10" t="str">
        <f t="shared" si="866"/>
        <v>CHPF_M11_SetFRQ_HiHi</v>
      </c>
      <c r="H5463" s="10" t="str">
        <f>VLOOKUP(基本表格!E5463,起始地址定义!A:D,4,FALSE)&amp;" "&amp;Q5463</f>
        <v>2131+P3-M5 木片出料皮带运输机 给定频率 上上限值</v>
      </c>
      <c r="I5463" s="10" t="str">
        <f t="shared" si="867"/>
        <v>DB100,REAL3072</v>
      </c>
      <c r="J5463" s="13" t="str">
        <f>VLOOKUP(E5463,起始地址定义!A:D,2,FALSE)</f>
        <v>DB100</v>
      </c>
      <c r="K5463" s="12" t="str">
        <f t="shared" si="868"/>
        <v>REAL3072</v>
      </c>
      <c r="L5463" s="13">
        <f>VLOOKUP(E5463,起始地址定义!A:D,3,FALSE)</f>
        <v>3050</v>
      </c>
      <c r="M5463" s="14">
        <f>VLOOKUP($F5463,类型描述及偏移量!$C:$H,2,FALSE)</f>
        <v>22</v>
      </c>
      <c r="N5463" s="14" t="str">
        <f>VLOOKUP($F5463,类型描述及偏移量!$C:$H,3,FALSE)</f>
        <v>实型</v>
      </c>
      <c r="O5463" s="14" t="str">
        <f>VLOOKUP($F5463,类型描述及偏移量!$C:$H,4,FALSE)</f>
        <v>None</v>
      </c>
      <c r="P5463" s="14" t="str">
        <f>VLOOKUP($F5463,类型描述及偏移量!$C:$H,5,FALSE)</f>
        <v>No</v>
      </c>
      <c r="Q5463" s="14" t="str">
        <f>VLOOKUP($F5463,类型描述及偏移量!$C:$H,6,FALSE)</f>
        <v>上上限值</v>
      </c>
    </row>
    <row r="5464" hidden="1" spans="1:17">
      <c r="A5464" s="12" t="s">
        <v>128</v>
      </c>
      <c r="B5464" s="12" t="str">
        <f t="shared" si="861"/>
        <v>M11_SetFRQ</v>
      </c>
      <c r="C5464" s="12" t="str">
        <f t="shared" si="862"/>
        <v>LoLo</v>
      </c>
      <c r="D5464" s="12" t="str">
        <f t="shared" si="863"/>
        <v>BP_Value_var</v>
      </c>
      <c r="E5464" s="13" t="str">
        <f t="shared" si="864"/>
        <v>CHPF_M11_SetFRQ_BP_Value_var</v>
      </c>
      <c r="F5464" s="14" t="str">
        <f t="shared" si="865"/>
        <v>BP_Value_var_LoLo</v>
      </c>
      <c r="G5464" s="10" t="str">
        <f t="shared" si="866"/>
        <v>CHPF_M11_SetFRQ_LoLo</v>
      </c>
      <c r="H5464" s="10" t="str">
        <f>VLOOKUP(基本表格!E5464,起始地址定义!A:D,4,FALSE)&amp;" "&amp;Q5464</f>
        <v>2131+P3-M5 木片出料皮带运输机 给定频率 下下限值</v>
      </c>
      <c r="I5464" s="10" t="str">
        <f t="shared" si="867"/>
        <v>DB100,REAL3076</v>
      </c>
      <c r="J5464" s="13" t="str">
        <f>VLOOKUP(E5464,起始地址定义!A:D,2,FALSE)</f>
        <v>DB100</v>
      </c>
      <c r="K5464" s="12" t="str">
        <f t="shared" si="868"/>
        <v>REAL3076</v>
      </c>
      <c r="L5464" s="13">
        <f>VLOOKUP(E5464,起始地址定义!A:D,3,FALSE)</f>
        <v>3050</v>
      </c>
      <c r="M5464" s="14">
        <f>VLOOKUP($F5464,类型描述及偏移量!$C:$H,2,FALSE)</f>
        <v>26</v>
      </c>
      <c r="N5464" s="14" t="str">
        <f>VLOOKUP($F5464,类型描述及偏移量!$C:$H,3,FALSE)</f>
        <v>实型</v>
      </c>
      <c r="O5464" s="14" t="str">
        <f>VLOOKUP($F5464,类型描述及偏移量!$C:$H,4,FALSE)</f>
        <v>None</v>
      </c>
      <c r="P5464" s="14" t="str">
        <f>VLOOKUP($F5464,类型描述及偏移量!$C:$H,5,FALSE)</f>
        <v>No</v>
      </c>
      <c r="Q5464" s="14" t="str">
        <f>VLOOKUP($F5464,类型描述及偏移量!$C:$H,6,FALSE)</f>
        <v>下下限值</v>
      </c>
    </row>
    <row r="5465" hidden="1" spans="1:17">
      <c r="A5465" s="12" t="s">
        <v>128</v>
      </c>
      <c r="B5465" s="12" t="str">
        <f t="shared" si="861"/>
        <v>M11_ActFRQ</v>
      </c>
      <c r="C5465" s="12" t="str">
        <f t="shared" si="862"/>
        <v>HiProEN</v>
      </c>
      <c r="D5465" s="12" t="str">
        <f t="shared" si="863"/>
        <v>BP_Value_var</v>
      </c>
      <c r="E5465" s="13" t="str">
        <f t="shared" si="864"/>
        <v>CHPF_M11_ActFRQ_BP_Value_var</v>
      </c>
      <c r="F5465" s="14" t="str">
        <f t="shared" si="865"/>
        <v>BP_Value_var_HiProEN</v>
      </c>
      <c r="G5465" s="10" t="str">
        <f t="shared" si="866"/>
        <v>CHPF_M11_ActFRQ_HiProEN</v>
      </c>
      <c r="H5465" s="10" t="str">
        <f>VLOOKUP(基本表格!E5465,起始地址定义!A:D,4,FALSE)&amp;" "&amp;Q5465</f>
        <v>2131+P3-M5 木片出料皮带运输机 反馈频率 上限保护使能</v>
      </c>
      <c r="I5465" s="10" t="str">
        <f t="shared" si="867"/>
        <v>DB100,X3100.3</v>
      </c>
      <c r="J5465" s="13" t="str">
        <f>VLOOKUP(E5465,起始地址定义!A:D,2,FALSE)</f>
        <v>DB100</v>
      </c>
      <c r="K5465" s="12" t="str">
        <f t="shared" si="868"/>
        <v>X3100.3</v>
      </c>
      <c r="L5465" s="13">
        <f>VLOOKUP(E5465,起始地址定义!A:D,3,FALSE)</f>
        <v>3100</v>
      </c>
      <c r="M5465" s="14">
        <f>VLOOKUP($F5465,类型描述及偏移量!$C:$H,2,FALSE)</f>
        <v>0.299999999999997</v>
      </c>
      <c r="N5465" s="14" t="str">
        <f>VLOOKUP($F5465,类型描述及偏移量!$C:$H,3,FALSE)</f>
        <v>离散</v>
      </c>
      <c r="O5465" s="14" t="str">
        <f>VLOOKUP($F5465,类型描述及偏移量!$C:$H,4,FALSE)</f>
        <v>None</v>
      </c>
      <c r="P5465" s="14" t="str">
        <f>VLOOKUP($F5465,类型描述及偏移量!$C:$H,5,FALSE)</f>
        <v>No</v>
      </c>
      <c r="Q5465" s="14" t="str">
        <f>VLOOKUP($F5465,类型描述及偏移量!$C:$H,6,FALSE)</f>
        <v>上限保护使能</v>
      </c>
    </row>
    <row r="5466" hidden="1" spans="1:17">
      <c r="A5466" s="12" t="s">
        <v>128</v>
      </c>
      <c r="B5466" s="12" t="str">
        <f t="shared" si="861"/>
        <v>M11_ActFRQ</v>
      </c>
      <c r="C5466" s="12" t="str">
        <f t="shared" si="862"/>
        <v>LoProEN</v>
      </c>
      <c r="D5466" s="12" t="str">
        <f t="shared" si="863"/>
        <v>BP_Value_var</v>
      </c>
      <c r="E5466" s="13" t="str">
        <f t="shared" si="864"/>
        <v>CHPF_M11_ActFRQ_BP_Value_var</v>
      </c>
      <c r="F5466" s="14" t="str">
        <f t="shared" si="865"/>
        <v>BP_Value_var_LoProEN</v>
      </c>
      <c r="G5466" s="10" t="str">
        <f t="shared" si="866"/>
        <v>CHPF_M11_ActFRQ_LoProEN</v>
      </c>
      <c r="H5466" s="10" t="str">
        <f>VLOOKUP(基本表格!E5466,起始地址定义!A:D,4,FALSE)&amp;" "&amp;Q5466</f>
        <v>2131+P3-M5 木片出料皮带运输机 反馈频率 下限保护使能</v>
      </c>
      <c r="I5466" s="10" t="str">
        <f t="shared" si="867"/>
        <v>DB100,X3100.4</v>
      </c>
      <c r="J5466" s="13" t="str">
        <f>VLOOKUP(E5466,起始地址定义!A:D,2,FALSE)</f>
        <v>DB100</v>
      </c>
      <c r="K5466" s="12" t="str">
        <f t="shared" si="868"/>
        <v>X3100.4</v>
      </c>
      <c r="L5466" s="13">
        <f>VLOOKUP(E5466,起始地址定义!A:D,3,FALSE)</f>
        <v>3100</v>
      </c>
      <c r="M5466" s="14">
        <f>VLOOKUP($F5466,类型描述及偏移量!$C:$H,2,FALSE)</f>
        <v>0.399999999999999</v>
      </c>
      <c r="N5466" s="14" t="str">
        <f>VLOOKUP($F5466,类型描述及偏移量!$C:$H,3,FALSE)</f>
        <v>离散</v>
      </c>
      <c r="O5466" s="14" t="str">
        <f>VLOOKUP($F5466,类型描述及偏移量!$C:$H,4,FALSE)</f>
        <v>None</v>
      </c>
      <c r="P5466" s="14" t="str">
        <f>VLOOKUP($F5466,类型描述及偏移量!$C:$H,5,FALSE)</f>
        <v>No</v>
      </c>
      <c r="Q5466" s="14" t="str">
        <f>VLOOKUP($F5466,类型描述及偏移量!$C:$H,6,FALSE)</f>
        <v>下限保护使能</v>
      </c>
    </row>
    <row r="5467" hidden="1" spans="1:17">
      <c r="A5467" s="12" t="s">
        <v>128</v>
      </c>
      <c r="B5467" s="12" t="str">
        <f t="shared" si="861"/>
        <v>M11_ActFRQ</v>
      </c>
      <c r="C5467" s="12" t="str">
        <f t="shared" si="862"/>
        <v>HiALM</v>
      </c>
      <c r="D5467" s="12" t="str">
        <f t="shared" si="863"/>
        <v>BP_Value_var</v>
      </c>
      <c r="E5467" s="13" t="str">
        <f t="shared" si="864"/>
        <v>CHPF_M11_ActFRQ_BP_Value_var</v>
      </c>
      <c r="F5467" s="14" t="str">
        <f t="shared" si="865"/>
        <v>BP_Value_var_HiALM</v>
      </c>
      <c r="G5467" s="10" t="str">
        <f t="shared" si="866"/>
        <v>CHPF_M11_ActFRQ_HiALM</v>
      </c>
      <c r="H5467" s="10" t="str">
        <f>VLOOKUP(基本表格!E5467,起始地址定义!A:D,4,FALSE)&amp;" "&amp;Q5467</f>
        <v>2131+P3-M5 木片出料皮带运输机 反馈频率 上限报警</v>
      </c>
      <c r="I5467" s="10" t="str">
        <f t="shared" si="867"/>
        <v>DB100,X3100.5</v>
      </c>
      <c r="J5467" s="13" t="str">
        <f>VLOOKUP(E5467,起始地址定义!A:D,2,FALSE)</f>
        <v>DB100</v>
      </c>
      <c r="K5467" s="12" t="str">
        <f t="shared" si="868"/>
        <v>X3100.5</v>
      </c>
      <c r="L5467" s="13">
        <f>VLOOKUP(E5467,起始地址定义!A:D,3,FALSE)</f>
        <v>3100</v>
      </c>
      <c r="M5467" s="14">
        <f>VLOOKUP($F5467,类型描述及偏移量!$C:$H,2,FALSE)</f>
        <v>0.5</v>
      </c>
      <c r="N5467" s="14" t="str">
        <f>VLOOKUP($F5467,类型描述及偏移量!$C:$H,3,FALSE)</f>
        <v>离散</v>
      </c>
      <c r="O5467" s="14" t="str">
        <f>VLOOKUP($F5467,类型描述及偏移量!$C:$H,4,FALSE)</f>
        <v>None</v>
      </c>
      <c r="P5467" s="14" t="str">
        <f>VLOOKUP($F5467,类型描述及偏移量!$C:$H,5,FALSE)</f>
        <v>Yes</v>
      </c>
      <c r="Q5467" s="14" t="str">
        <f>VLOOKUP($F5467,类型描述及偏移量!$C:$H,6,FALSE)</f>
        <v>上限报警</v>
      </c>
    </row>
    <row r="5468" hidden="1" spans="1:17">
      <c r="A5468" s="12" t="s">
        <v>128</v>
      </c>
      <c r="B5468" s="12" t="str">
        <f t="shared" si="861"/>
        <v>M11_ActFRQ</v>
      </c>
      <c r="C5468" s="12" t="str">
        <f t="shared" si="862"/>
        <v>LoALM</v>
      </c>
      <c r="D5468" s="12" t="str">
        <f t="shared" si="863"/>
        <v>BP_Value_var</v>
      </c>
      <c r="E5468" s="13" t="str">
        <f t="shared" si="864"/>
        <v>CHPF_M11_ActFRQ_BP_Value_var</v>
      </c>
      <c r="F5468" s="14" t="str">
        <f t="shared" si="865"/>
        <v>BP_Value_var_LoALM</v>
      </c>
      <c r="G5468" s="10" t="str">
        <f t="shared" si="866"/>
        <v>CHPF_M11_ActFRQ_LoALM</v>
      </c>
      <c r="H5468" s="10" t="str">
        <f>VLOOKUP(基本表格!E5468,起始地址定义!A:D,4,FALSE)&amp;" "&amp;Q5468</f>
        <v>2131+P3-M5 木片出料皮带运输机 反馈频率 下限报警</v>
      </c>
      <c r="I5468" s="10" t="str">
        <f t="shared" si="867"/>
        <v>DB100,X3100.6</v>
      </c>
      <c r="J5468" s="13" t="str">
        <f>VLOOKUP(E5468,起始地址定义!A:D,2,FALSE)</f>
        <v>DB100</v>
      </c>
      <c r="K5468" s="12" t="str">
        <f t="shared" si="868"/>
        <v>X3100.6</v>
      </c>
      <c r="L5468" s="13">
        <f>VLOOKUP(E5468,起始地址定义!A:D,3,FALSE)</f>
        <v>3100</v>
      </c>
      <c r="M5468" s="14">
        <f>VLOOKUP($F5468,类型描述及偏移量!$C:$H,2,FALSE)</f>
        <v>0.600000000000001</v>
      </c>
      <c r="N5468" s="14" t="str">
        <f>VLOOKUP($F5468,类型描述及偏移量!$C:$H,3,FALSE)</f>
        <v>离散</v>
      </c>
      <c r="O5468" s="14" t="str">
        <f>VLOOKUP($F5468,类型描述及偏移量!$C:$H,4,FALSE)</f>
        <v>None</v>
      </c>
      <c r="P5468" s="14" t="str">
        <f>VLOOKUP($F5468,类型描述及偏移量!$C:$H,5,FALSE)</f>
        <v>Yes</v>
      </c>
      <c r="Q5468" s="14" t="str">
        <f>VLOOKUP($F5468,类型描述及偏移量!$C:$H,6,FALSE)</f>
        <v>下限报警</v>
      </c>
    </row>
    <row r="5469" hidden="1" spans="1:17">
      <c r="A5469" s="12" t="s">
        <v>128</v>
      </c>
      <c r="B5469" s="12" t="str">
        <f t="shared" ref="B5469:B5500" si="869">"M"&amp;RIGHT(LEFT(B5346,FIND("_",B5346,1)-1),LEN(LEFT(B5346,FIND("_",B5346,1)-1))-1)+1&amp;"_"&amp;RIGHT(B5346,LEN(B5346)-FIND("_",B5346,1))</f>
        <v>M11_ActFRQ</v>
      </c>
      <c r="C5469" s="12" t="str">
        <f t="shared" ref="C5469:C5500" si="870">C5346</f>
        <v>HiHiALM</v>
      </c>
      <c r="D5469" s="12" t="str">
        <f t="shared" ref="D5469:D5500" si="871">D5346</f>
        <v>BP_Value_var</v>
      </c>
      <c r="E5469" s="13" t="str">
        <f t="shared" ref="E5469:E5500" si="872">A5469&amp;"_"&amp;B5469&amp;"_"&amp;D5469</f>
        <v>CHPF_M11_ActFRQ_BP_Value_var</v>
      </c>
      <c r="F5469" s="14" t="str">
        <f t="shared" ref="F5469:F5500" si="873">D5469&amp;"_"&amp;C5469</f>
        <v>BP_Value_var_HiHiALM</v>
      </c>
      <c r="G5469" s="10" t="str">
        <f t="shared" ref="G5469:G5500" si="874">A5469&amp;"_"&amp;IF(B5469="DB","",B5469&amp;"_")&amp;C5469</f>
        <v>CHPF_M11_ActFRQ_HiHiALM</v>
      </c>
      <c r="H5469" s="10" t="str">
        <f>VLOOKUP(基本表格!E5469,起始地址定义!A:D,4,FALSE)&amp;" "&amp;Q5469</f>
        <v>2131+P3-M5 木片出料皮带运输机 反馈频率 上上限报警</v>
      </c>
      <c r="I5469" s="10" t="str">
        <f t="shared" ref="I5469:I5500" si="875">J5469&amp;","&amp;K5469</f>
        <v>DB100,X3100.7</v>
      </c>
      <c r="J5469" s="13" t="str">
        <f>VLOOKUP(E5469,起始地址定义!A:D,2,FALSE)</f>
        <v>DB100</v>
      </c>
      <c r="K5469" s="12" t="str">
        <f t="shared" ref="K5469:K5500" si="876">IF(N5469="离散","X",IF(N5469="实型","REAL","INT"))&amp;IF(N5469="离散",TEXT(L5469+M5469,"0.0"),L5469+M5469)</f>
        <v>X3100.7</v>
      </c>
      <c r="L5469" s="13">
        <f>VLOOKUP(E5469,起始地址定义!A:D,3,FALSE)</f>
        <v>3100</v>
      </c>
      <c r="M5469" s="14">
        <f>VLOOKUP($F5469,类型描述及偏移量!$C:$H,2,FALSE)</f>
        <v>0.700000000000003</v>
      </c>
      <c r="N5469" s="14" t="str">
        <f>VLOOKUP($F5469,类型描述及偏移量!$C:$H,3,FALSE)</f>
        <v>离散</v>
      </c>
      <c r="O5469" s="14" t="str">
        <f>VLOOKUP($F5469,类型描述及偏移量!$C:$H,4,FALSE)</f>
        <v>On</v>
      </c>
      <c r="P5469" s="14" t="str">
        <f>VLOOKUP($F5469,类型描述及偏移量!$C:$H,5,FALSE)</f>
        <v>Yes</v>
      </c>
      <c r="Q5469" s="14" t="str">
        <f>VLOOKUP($F5469,类型描述及偏移量!$C:$H,6,FALSE)</f>
        <v>上上限报警</v>
      </c>
    </row>
    <row r="5470" hidden="1" spans="1:17">
      <c r="A5470" s="12" t="s">
        <v>128</v>
      </c>
      <c r="B5470" s="12" t="str">
        <f t="shared" si="869"/>
        <v>M11_ActFRQ</v>
      </c>
      <c r="C5470" s="12" t="str">
        <f t="shared" si="870"/>
        <v>LoLoALM</v>
      </c>
      <c r="D5470" s="12" t="str">
        <f t="shared" si="871"/>
        <v>BP_Value_var</v>
      </c>
      <c r="E5470" s="13" t="str">
        <f t="shared" si="872"/>
        <v>CHPF_M11_ActFRQ_BP_Value_var</v>
      </c>
      <c r="F5470" s="14" t="str">
        <f t="shared" si="873"/>
        <v>BP_Value_var_LoLoALM</v>
      </c>
      <c r="G5470" s="10" t="str">
        <f t="shared" si="874"/>
        <v>CHPF_M11_ActFRQ_LoLoALM</v>
      </c>
      <c r="H5470" s="10" t="str">
        <f>VLOOKUP(基本表格!E5470,起始地址定义!A:D,4,FALSE)&amp;" "&amp;Q5470</f>
        <v>2131+P3-M5 木片出料皮带运输机 反馈频率 下下限报警</v>
      </c>
      <c r="I5470" s="10" t="str">
        <f t="shared" si="875"/>
        <v>DB100,X3101.0</v>
      </c>
      <c r="J5470" s="13" t="str">
        <f>VLOOKUP(E5470,起始地址定义!A:D,2,FALSE)</f>
        <v>DB100</v>
      </c>
      <c r="K5470" s="12" t="str">
        <f t="shared" si="876"/>
        <v>X3101.0</v>
      </c>
      <c r="L5470" s="13">
        <f>VLOOKUP(E5470,起始地址定义!A:D,3,FALSE)</f>
        <v>3100</v>
      </c>
      <c r="M5470" s="14">
        <f>VLOOKUP($F5470,类型描述及偏移量!$C:$H,2,FALSE)</f>
        <v>1</v>
      </c>
      <c r="N5470" s="14" t="str">
        <f>VLOOKUP($F5470,类型描述及偏移量!$C:$H,3,FALSE)</f>
        <v>离散</v>
      </c>
      <c r="O5470" s="14" t="str">
        <f>VLOOKUP($F5470,类型描述及偏移量!$C:$H,4,FALSE)</f>
        <v>On</v>
      </c>
      <c r="P5470" s="14" t="str">
        <f>VLOOKUP($F5470,类型描述及偏移量!$C:$H,5,FALSE)</f>
        <v>Yes</v>
      </c>
      <c r="Q5470" s="14" t="str">
        <f>VLOOKUP($F5470,类型描述及偏移量!$C:$H,6,FALSE)</f>
        <v>下下限报警</v>
      </c>
    </row>
    <row r="5471" hidden="1" spans="1:17">
      <c r="A5471" s="12" t="s">
        <v>128</v>
      </c>
      <c r="B5471" s="12" t="str">
        <f t="shared" si="869"/>
        <v>M11_ActFRQ</v>
      </c>
      <c r="C5471" s="12" t="str">
        <f t="shared" si="870"/>
        <v>LimALM</v>
      </c>
      <c r="D5471" s="12" t="str">
        <f t="shared" si="871"/>
        <v>BP_Value_var</v>
      </c>
      <c r="E5471" s="13" t="str">
        <f t="shared" si="872"/>
        <v>CHPF_M11_ActFRQ_BP_Value_var</v>
      </c>
      <c r="F5471" s="14" t="str">
        <f t="shared" si="873"/>
        <v>BP_Value_var_LimALM</v>
      </c>
      <c r="G5471" s="10" t="str">
        <f t="shared" si="874"/>
        <v>CHPF_M11_ActFRQ_LimALM</v>
      </c>
      <c r="H5471" s="10" t="str">
        <f>VLOOKUP(基本表格!E5471,起始地址定义!A:D,4,FALSE)&amp;" "&amp;Q5471</f>
        <v>2131+P3-M5 木片出料皮带运输机 反馈频率 极限报警</v>
      </c>
      <c r="I5471" s="10" t="str">
        <f t="shared" si="875"/>
        <v>DB100,X3101.1</v>
      </c>
      <c r="J5471" s="13" t="str">
        <f>VLOOKUP(E5471,起始地址定义!A:D,2,FALSE)</f>
        <v>DB100</v>
      </c>
      <c r="K5471" s="12" t="str">
        <f t="shared" si="876"/>
        <v>X3101.1</v>
      </c>
      <c r="L5471" s="13">
        <f>VLOOKUP(E5471,起始地址定义!A:D,3,FALSE)</f>
        <v>3100</v>
      </c>
      <c r="M5471" s="14">
        <f>VLOOKUP($F5471,类型描述及偏移量!$C:$H,2,FALSE)</f>
        <v>1.1</v>
      </c>
      <c r="N5471" s="14" t="str">
        <f>VLOOKUP($F5471,类型描述及偏移量!$C:$H,3,FALSE)</f>
        <v>离散</v>
      </c>
      <c r="O5471" s="14" t="str">
        <f>VLOOKUP($F5471,类型描述及偏移量!$C:$H,4,FALSE)</f>
        <v>On</v>
      </c>
      <c r="P5471" s="14" t="str">
        <f>VLOOKUP($F5471,类型描述及偏移量!$C:$H,5,FALSE)</f>
        <v>Yes</v>
      </c>
      <c r="Q5471" s="14" t="str">
        <f>VLOOKUP($F5471,类型描述及偏移量!$C:$H,6,FALSE)</f>
        <v>极限报警</v>
      </c>
    </row>
    <row r="5472" hidden="1" spans="1:17">
      <c r="A5472" s="12" t="s">
        <v>128</v>
      </c>
      <c r="B5472" s="12" t="str">
        <f t="shared" si="869"/>
        <v>M11_ActFRQ</v>
      </c>
      <c r="C5472" s="12" t="str">
        <f t="shared" si="870"/>
        <v>LostALM</v>
      </c>
      <c r="D5472" s="12" t="str">
        <f t="shared" si="871"/>
        <v>BP_Value_var</v>
      </c>
      <c r="E5472" s="13" t="str">
        <f t="shared" si="872"/>
        <v>CHPF_M11_ActFRQ_BP_Value_var</v>
      </c>
      <c r="F5472" s="14" t="str">
        <f t="shared" si="873"/>
        <v>BP_Value_var_LostALM</v>
      </c>
      <c r="G5472" s="10" t="str">
        <f t="shared" si="874"/>
        <v>CHPF_M11_ActFRQ_LostALM</v>
      </c>
      <c r="H5472" s="10" t="str">
        <f>VLOOKUP(基本表格!E5472,起始地址定义!A:D,4,FALSE)&amp;" "&amp;Q5472</f>
        <v>2131+P3-M5 木片出料皮带运输机 反馈频率 传感器断线报警</v>
      </c>
      <c r="I5472" s="10" t="str">
        <f t="shared" si="875"/>
        <v>DB100,X3101.2</v>
      </c>
      <c r="J5472" s="13" t="str">
        <f>VLOOKUP(E5472,起始地址定义!A:D,2,FALSE)</f>
        <v>DB100</v>
      </c>
      <c r="K5472" s="12" t="str">
        <f t="shared" si="876"/>
        <v>X3101.2</v>
      </c>
      <c r="L5472" s="13">
        <f>VLOOKUP(E5472,起始地址定义!A:D,3,FALSE)</f>
        <v>3100</v>
      </c>
      <c r="M5472" s="14">
        <f>VLOOKUP($F5472,类型描述及偏移量!$C:$H,2,FALSE)</f>
        <v>1.2</v>
      </c>
      <c r="N5472" s="14" t="str">
        <f>VLOOKUP($F5472,类型描述及偏移量!$C:$H,3,FALSE)</f>
        <v>离散</v>
      </c>
      <c r="O5472" s="14" t="str">
        <f>VLOOKUP($F5472,类型描述及偏移量!$C:$H,4,FALSE)</f>
        <v>On</v>
      </c>
      <c r="P5472" s="14" t="str">
        <f>VLOOKUP($F5472,类型描述及偏移量!$C:$H,5,FALSE)</f>
        <v>Yes</v>
      </c>
      <c r="Q5472" s="14" t="str">
        <f>VLOOKUP($F5472,类型描述及偏移量!$C:$H,6,FALSE)</f>
        <v>传感器断线报警</v>
      </c>
    </row>
    <row r="5473" hidden="1" spans="1:17">
      <c r="A5473" s="12" t="s">
        <v>128</v>
      </c>
      <c r="B5473" s="12" t="str">
        <f t="shared" si="869"/>
        <v>M11_ActFRQ</v>
      </c>
      <c r="C5473" s="12" t="str">
        <f t="shared" si="870"/>
        <v>Code</v>
      </c>
      <c r="D5473" s="12" t="str">
        <f t="shared" si="871"/>
        <v>BP_Value_var</v>
      </c>
      <c r="E5473" s="13" t="str">
        <f t="shared" si="872"/>
        <v>CHPF_M11_ActFRQ_BP_Value_var</v>
      </c>
      <c r="F5473" s="14" t="str">
        <f t="shared" si="873"/>
        <v>BP_Value_var_Code</v>
      </c>
      <c r="G5473" s="10" t="str">
        <f t="shared" si="874"/>
        <v>CHPF_M11_ActFRQ_Code</v>
      </c>
      <c r="H5473" s="10" t="str">
        <f>VLOOKUP(基本表格!E5473,起始地址定义!A:D,4,FALSE)&amp;" "&amp;Q5473</f>
        <v>2131+P3-M5 木片出料皮带运输机 反馈频率 实际内码</v>
      </c>
      <c r="I5473" s="10" t="str">
        <f t="shared" si="875"/>
        <v>DB100,INT3102</v>
      </c>
      <c r="J5473" s="13" t="str">
        <f>VLOOKUP(E5473,起始地址定义!A:D,2,FALSE)</f>
        <v>DB100</v>
      </c>
      <c r="K5473" s="12" t="str">
        <f t="shared" si="876"/>
        <v>INT3102</v>
      </c>
      <c r="L5473" s="13">
        <f>VLOOKUP(E5473,起始地址定义!A:D,3,FALSE)</f>
        <v>3100</v>
      </c>
      <c r="M5473" s="14">
        <f>VLOOKUP($F5473,类型描述及偏移量!$C:$H,2,FALSE)</f>
        <v>2</v>
      </c>
      <c r="N5473" s="14" t="str">
        <f>VLOOKUP($F5473,类型描述及偏移量!$C:$H,3,FALSE)</f>
        <v>整型</v>
      </c>
      <c r="O5473" s="14" t="str">
        <f>VLOOKUP($F5473,类型描述及偏移量!$C:$H,4,FALSE)</f>
        <v>None</v>
      </c>
      <c r="P5473" s="14" t="str">
        <f>VLOOKUP($F5473,类型描述及偏移量!$C:$H,5,FALSE)</f>
        <v>Yes</v>
      </c>
      <c r="Q5473" s="14" t="str">
        <f>VLOOKUP($F5473,类型描述及偏移量!$C:$H,6,FALSE)</f>
        <v>实际内码</v>
      </c>
    </row>
    <row r="5474" hidden="1" spans="1:17">
      <c r="A5474" s="12" t="s">
        <v>128</v>
      </c>
      <c r="B5474" s="12" t="str">
        <f t="shared" si="869"/>
        <v>M11_ActFRQ</v>
      </c>
      <c r="C5474" s="12" t="str">
        <f t="shared" si="870"/>
        <v>Value</v>
      </c>
      <c r="D5474" s="12" t="str">
        <f t="shared" si="871"/>
        <v>BP_Value_var</v>
      </c>
      <c r="E5474" s="13" t="str">
        <f t="shared" si="872"/>
        <v>CHPF_M11_ActFRQ_BP_Value_var</v>
      </c>
      <c r="F5474" s="14" t="str">
        <f t="shared" si="873"/>
        <v>BP_Value_var_Value</v>
      </c>
      <c r="G5474" s="10" t="str">
        <f t="shared" si="874"/>
        <v>CHPF_M11_ActFRQ_Value</v>
      </c>
      <c r="H5474" s="10" t="str">
        <f>VLOOKUP(基本表格!E5474,起始地址定义!A:D,4,FALSE)&amp;" "&amp;Q5474</f>
        <v>2131+P3-M5 木片出料皮带运输机 反馈频率 实际值</v>
      </c>
      <c r="I5474" s="10" t="str">
        <f t="shared" si="875"/>
        <v>DB100,REAL3106</v>
      </c>
      <c r="J5474" s="13" t="str">
        <f>VLOOKUP(E5474,起始地址定义!A:D,2,FALSE)</f>
        <v>DB100</v>
      </c>
      <c r="K5474" s="12" t="str">
        <f t="shared" si="876"/>
        <v>REAL3106</v>
      </c>
      <c r="L5474" s="13">
        <f>VLOOKUP(E5474,起始地址定义!A:D,3,FALSE)</f>
        <v>3100</v>
      </c>
      <c r="M5474" s="14">
        <f>VLOOKUP($F5474,类型描述及偏移量!$C:$H,2,FALSE)</f>
        <v>6</v>
      </c>
      <c r="N5474" s="14" t="str">
        <f>VLOOKUP($F5474,类型描述及偏移量!$C:$H,3,FALSE)</f>
        <v>实型</v>
      </c>
      <c r="O5474" s="14" t="str">
        <f>VLOOKUP($F5474,类型描述及偏移量!$C:$H,4,FALSE)</f>
        <v>None</v>
      </c>
      <c r="P5474" s="14" t="str">
        <f>VLOOKUP($F5474,类型描述及偏移量!$C:$H,5,FALSE)</f>
        <v>Yes</v>
      </c>
      <c r="Q5474" s="14" t="str">
        <f>VLOOKUP($F5474,类型描述及偏移量!$C:$H,6,FALSE)</f>
        <v>实际值</v>
      </c>
    </row>
    <row r="5475" hidden="1" spans="1:17">
      <c r="A5475" s="12" t="s">
        <v>128</v>
      </c>
      <c r="B5475" s="12" t="str">
        <f t="shared" si="869"/>
        <v>M11_ActFRQ</v>
      </c>
      <c r="C5475" s="12" t="str">
        <f t="shared" si="870"/>
        <v>Range</v>
      </c>
      <c r="D5475" s="12" t="str">
        <f t="shared" si="871"/>
        <v>BP_Value_var</v>
      </c>
      <c r="E5475" s="13" t="str">
        <f t="shared" si="872"/>
        <v>CHPF_M11_ActFRQ_BP_Value_var</v>
      </c>
      <c r="F5475" s="14" t="str">
        <f t="shared" si="873"/>
        <v>BP_Value_var_Range</v>
      </c>
      <c r="G5475" s="10" t="str">
        <f t="shared" si="874"/>
        <v>CHPF_M11_ActFRQ_Range</v>
      </c>
      <c r="H5475" s="10" t="str">
        <f>VLOOKUP(基本表格!E5475,起始地址定义!A:D,4,FALSE)&amp;" "&amp;Q5475</f>
        <v>2131+P3-M5 木片出料皮带运输机 反馈频率 量程</v>
      </c>
      <c r="I5475" s="10" t="str">
        <f t="shared" si="875"/>
        <v>DB100,REAL3110</v>
      </c>
      <c r="J5475" s="13" t="str">
        <f>VLOOKUP(E5475,起始地址定义!A:D,2,FALSE)</f>
        <v>DB100</v>
      </c>
      <c r="K5475" s="12" t="str">
        <f t="shared" si="876"/>
        <v>REAL3110</v>
      </c>
      <c r="L5475" s="13">
        <f>VLOOKUP(E5475,起始地址定义!A:D,3,FALSE)</f>
        <v>3100</v>
      </c>
      <c r="M5475" s="14">
        <f>VLOOKUP($F5475,类型描述及偏移量!$C:$H,2,FALSE)</f>
        <v>10</v>
      </c>
      <c r="N5475" s="14" t="str">
        <f>VLOOKUP($F5475,类型描述及偏移量!$C:$H,3,FALSE)</f>
        <v>实型</v>
      </c>
      <c r="O5475" s="14" t="str">
        <f>VLOOKUP($F5475,类型描述及偏移量!$C:$H,4,FALSE)</f>
        <v>None</v>
      </c>
      <c r="P5475" s="14" t="str">
        <f>VLOOKUP($F5475,类型描述及偏移量!$C:$H,5,FALSE)</f>
        <v>No</v>
      </c>
      <c r="Q5475" s="14" t="str">
        <f>VLOOKUP($F5475,类型描述及偏移量!$C:$H,6,FALSE)</f>
        <v>量程</v>
      </c>
    </row>
    <row r="5476" hidden="1" spans="1:17">
      <c r="A5476" s="12" t="s">
        <v>128</v>
      </c>
      <c r="B5476" s="12" t="str">
        <f t="shared" si="869"/>
        <v>M11_ActFRQ</v>
      </c>
      <c r="C5476" s="12" t="str">
        <f t="shared" si="870"/>
        <v>Hi</v>
      </c>
      <c r="D5476" s="12" t="str">
        <f t="shared" si="871"/>
        <v>BP_Value_var</v>
      </c>
      <c r="E5476" s="13" t="str">
        <f t="shared" si="872"/>
        <v>CHPF_M11_ActFRQ_BP_Value_var</v>
      </c>
      <c r="F5476" s="14" t="str">
        <f t="shared" si="873"/>
        <v>BP_Value_var_Hi</v>
      </c>
      <c r="G5476" s="10" t="str">
        <f t="shared" si="874"/>
        <v>CHPF_M11_ActFRQ_Hi</v>
      </c>
      <c r="H5476" s="10" t="str">
        <f>VLOOKUP(基本表格!E5476,起始地址定义!A:D,4,FALSE)&amp;" "&amp;Q5476</f>
        <v>2131+P3-M5 木片出料皮带运输机 反馈频率 上限值</v>
      </c>
      <c r="I5476" s="10" t="str">
        <f t="shared" si="875"/>
        <v>DB100,REAL3114</v>
      </c>
      <c r="J5476" s="13" t="str">
        <f>VLOOKUP(E5476,起始地址定义!A:D,2,FALSE)</f>
        <v>DB100</v>
      </c>
      <c r="K5476" s="12" t="str">
        <f t="shared" si="876"/>
        <v>REAL3114</v>
      </c>
      <c r="L5476" s="13">
        <f>VLOOKUP(E5476,起始地址定义!A:D,3,FALSE)</f>
        <v>3100</v>
      </c>
      <c r="M5476" s="14">
        <f>VLOOKUP($F5476,类型描述及偏移量!$C:$H,2,FALSE)</f>
        <v>14</v>
      </c>
      <c r="N5476" s="14" t="str">
        <f>VLOOKUP($F5476,类型描述及偏移量!$C:$H,3,FALSE)</f>
        <v>实型</v>
      </c>
      <c r="O5476" s="14" t="str">
        <f>VLOOKUP($F5476,类型描述及偏移量!$C:$H,4,FALSE)</f>
        <v>None</v>
      </c>
      <c r="P5476" s="14" t="str">
        <f>VLOOKUP($F5476,类型描述及偏移量!$C:$H,5,FALSE)</f>
        <v>No</v>
      </c>
      <c r="Q5476" s="14" t="str">
        <f>VLOOKUP($F5476,类型描述及偏移量!$C:$H,6,FALSE)</f>
        <v>上限值</v>
      </c>
    </row>
    <row r="5477" hidden="1" spans="1:17">
      <c r="A5477" s="12" t="s">
        <v>128</v>
      </c>
      <c r="B5477" s="12" t="str">
        <f t="shared" si="869"/>
        <v>M11_ActFRQ</v>
      </c>
      <c r="C5477" s="12" t="str">
        <f t="shared" si="870"/>
        <v>Lo</v>
      </c>
      <c r="D5477" s="12" t="str">
        <f t="shared" si="871"/>
        <v>BP_Value_var</v>
      </c>
      <c r="E5477" s="13" t="str">
        <f t="shared" si="872"/>
        <v>CHPF_M11_ActFRQ_BP_Value_var</v>
      </c>
      <c r="F5477" s="14" t="str">
        <f t="shared" si="873"/>
        <v>BP_Value_var_Lo</v>
      </c>
      <c r="G5477" s="10" t="str">
        <f t="shared" si="874"/>
        <v>CHPF_M11_ActFRQ_Lo</v>
      </c>
      <c r="H5477" s="10" t="str">
        <f>VLOOKUP(基本表格!E5477,起始地址定义!A:D,4,FALSE)&amp;" "&amp;Q5477</f>
        <v>2131+P3-M5 木片出料皮带运输机 反馈频率 下限值</v>
      </c>
      <c r="I5477" s="10" t="str">
        <f t="shared" si="875"/>
        <v>DB100,REAL3118</v>
      </c>
      <c r="J5477" s="13" t="str">
        <f>VLOOKUP(E5477,起始地址定义!A:D,2,FALSE)</f>
        <v>DB100</v>
      </c>
      <c r="K5477" s="12" t="str">
        <f t="shared" si="876"/>
        <v>REAL3118</v>
      </c>
      <c r="L5477" s="13">
        <f>VLOOKUP(E5477,起始地址定义!A:D,3,FALSE)</f>
        <v>3100</v>
      </c>
      <c r="M5477" s="14">
        <f>VLOOKUP($F5477,类型描述及偏移量!$C:$H,2,FALSE)</f>
        <v>18</v>
      </c>
      <c r="N5477" s="14" t="str">
        <f>VLOOKUP($F5477,类型描述及偏移量!$C:$H,3,FALSE)</f>
        <v>实型</v>
      </c>
      <c r="O5477" s="14" t="str">
        <f>VLOOKUP($F5477,类型描述及偏移量!$C:$H,4,FALSE)</f>
        <v>None</v>
      </c>
      <c r="P5477" s="14" t="str">
        <f>VLOOKUP($F5477,类型描述及偏移量!$C:$H,5,FALSE)</f>
        <v>No</v>
      </c>
      <c r="Q5477" s="14" t="str">
        <f>VLOOKUP($F5477,类型描述及偏移量!$C:$H,6,FALSE)</f>
        <v>下限值</v>
      </c>
    </row>
    <row r="5478" hidden="1" spans="1:17">
      <c r="A5478" s="12" t="s">
        <v>128</v>
      </c>
      <c r="B5478" s="12" t="str">
        <f t="shared" si="869"/>
        <v>M11_ActFRQ</v>
      </c>
      <c r="C5478" s="12" t="str">
        <f t="shared" si="870"/>
        <v>HiHi</v>
      </c>
      <c r="D5478" s="12" t="str">
        <f t="shared" si="871"/>
        <v>BP_Value_var</v>
      </c>
      <c r="E5478" s="13" t="str">
        <f t="shared" si="872"/>
        <v>CHPF_M11_ActFRQ_BP_Value_var</v>
      </c>
      <c r="F5478" s="14" t="str">
        <f t="shared" si="873"/>
        <v>BP_Value_var_HiHi</v>
      </c>
      <c r="G5478" s="10" t="str">
        <f t="shared" si="874"/>
        <v>CHPF_M11_ActFRQ_HiHi</v>
      </c>
      <c r="H5478" s="10" t="str">
        <f>VLOOKUP(基本表格!E5478,起始地址定义!A:D,4,FALSE)&amp;" "&amp;Q5478</f>
        <v>2131+P3-M5 木片出料皮带运输机 反馈频率 上上限值</v>
      </c>
      <c r="I5478" s="10" t="str">
        <f t="shared" si="875"/>
        <v>DB100,REAL3122</v>
      </c>
      <c r="J5478" s="13" t="str">
        <f>VLOOKUP(E5478,起始地址定义!A:D,2,FALSE)</f>
        <v>DB100</v>
      </c>
      <c r="K5478" s="12" t="str">
        <f t="shared" si="876"/>
        <v>REAL3122</v>
      </c>
      <c r="L5478" s="13">
        <f>VLOOKUP(E5478,起始地址定义!A:D,3,FALSE)</f>
        <v>3100</v>
      </c>
      <c r="M5478" s="14">
        <f>VLOOKUP($F5478,类型描述及偏移量!$C:$H,2,FALSE)</f>
        <v>22</v>
      </c>
      <c r="N5478" s="14" t="str">
        <f>VLOOKUP($F5478,类型描述及偏移量!$C:$H,3,FALSE)</f>
        <v>实型</v>
      </c>
      <c r="O5478" s="14" t="str">
        <f>VLOOKUP($F5478,类型描述及偏移量!$C:$H,4,FALSE)</f>
        <v>None</v>
      </c>
      <c r="P5478" s="14" t="str">
        <f>VLOOKUP($F5478,类型描述及偏移量!$C:$H,5,FALSE)</f>
        <v>No</v>
      </c>
      <c r="Q5478" s="14" t="str">
        <f>VLOOKUP($F5478,类型描述及偏移量!$C:$H,6,FALSE)</f>
        <v>上上限值</v>
      </c>
    </row>
    <row r="5479" hidden="1" spans="1:17">
      <c r="A5479" s="12" t="s">
        <v>128</v>
      </c>
      <c r="B5479" s="12" t="str">
        <f t="shared" si="869"/>
        <v>M11_ActFRQ</v>
      </c>
      <c r="C5479" s="12" t="str">
        <f t="shared" si="870"/>
        <v>LoLo</v>
      </c>
      <c r="D5479" s="12" t="str">
        <f t="shared" si="871"/>
        <v>BP_Value_var</v>
      </c>
      <c r="E5479" s="13" t="str">
        <f t="shared" si="872"/>
        <v>CHPF_M11_ActFRQ_BP_Value_var</v>
      </c>
      <c r="F5479" s="14" t="str">
        <f t="shared" si="873"/>
        <v>BP_Value_var_LoLo</v>
      </c>
      <c r="G5479" s="10" t="str">
        <f t="shared" si="874"/>
        <v>CHPF_M11_ActFRQ_LoLo</v>
      </c>
      <c r="H5479" s="10" t="str">
        <f>VLOOKUP(基本表格!E5479,起始地址定义!A:D,4,FALSE)&amp;" "&amp;Q5479</f>
        <v>2131+P3-M5 木片出料皮带运输机 反馈频率 下下限值</v>
      </c>
      <c r="I5479" s="10" t="str">
        <f t="shared" si="875"/>
        <v>DB100,REAL3126</v>
      </c>
      <c r="J5479" s="13" t="str">
        <f>VLOOKUP(E5479,起始地址定义!A:D,2,FALSE)</f>
        <v>DB100</v>
      </c>
      <c r="K5479" s="12" t="str">
        <f t="shared" si="876"/>
        <v>REAL3126</v>
      </c>
      <c r="L5479" s="13">
        <f>VLOOKUP(E5479,起始地址定义!A:D,3,FALSE)</f>
        <v>3100</v>
      </c>
      <c r="M5479" s="14">
        <f>VLOOKUP($F5479,类型描述及偏移量!$C:$H,2,FALSE)</f>
        <v>26</v>
      </c>
      <c r="N5479" s="14" t="str">
        <f>VLOOKUP($F5479,类型描述及偏移量!$C:$H,3,FALSE)</f>
        <v>实型</v>
      </c>
      <c r="O5479" s="14" t="str">
        <f>VLOOKUP($F5479,类型描述及偏移量!$C:$H,4,FALSE)</f>
        <v>None</v>
      </c>
      <c r="P5479" s="14" t="str">
        <f>VLOOKUP($F5479,类型描述及偏移量!$C:$H,5,FALSE)</f>
        <v>No</v>
      </c>
      <c r="Q5479" s="14" t="str">
        <f>VLOOKUP($F5479,类型描述及偏移量!$C:$H,6,FALSE)</f>
        <v>下下限值</v>
      </c>
    </row>
    <row r="5480" hidden="1" spans="1:17">
      <c r="A5480" s="12" t="s">
        <v>128</v>
      </c>
      <c r="B5480" s="12" t="str">
        <f t="shared" si="869"/>
        <v>M11_Comm</v>
      </c>
      <c r="C5480" s="12" t="str">
        <f t="shared" si="870"/>
        <v>REL</v>
      </c>
      <c r="D5480" s="12" t="str">
        <f t="shared" si="871"/>
        <v>BP_G120_var</v>
      </c>
      <c r="E5480" s="13" t="str">
        <f t="shared" si="872"/>
        <v>CHPF_M11_Comm_BP_G120_var</v>
      </c>
      <c r="F5480" s="14" t="str">
        <f t="shared" si="873"/>
        <v>BP_G120_var_REL</v>
      </c>
      <c r="G5480" s="10" t="str">
        <f t="shared" si="874"/>
        <v>CHPF_M11_Comm_REL</v>
      </c>
      <c r="H5480" s="10" t="str">
        <f>VLOOKUP(基本表格!E5480,起始地址定义!A:D,4,FALSE)&amp;" "&amp;Q5480</f>
        <v>2131+P3-M5 木片出料皮带运输机 变频器通讯 备妥（不能与正转信号使用同一个）</v>
      </c>
      <c r="I5480" s="10" t="str">
        <f t="shared" si="875"/>
        <v>DB100,X3150.0</v>
      </c>
      <c r="J5480" s="13" t="str">
        <f>VLOOKUP(E5480,起始地址定义!A:D,2,FALSE)</f>
        <v>DB100</v>
      </c>
      <c r="K5480" s="12" t="str">
        <f t="shared" si="876"/>
        <v>X3150.0</v>
      </c>
      <c r="L5480" s="13">
        <f>VLOOKUP(E5480,起始地址定义!A:D,3,FALSE)</f>
        <v>3150</v>
      </c>
      <c r="M5480" s="14">
        <f>VLOOKUP($F5480,类型描述及偏移量!$C:$H,2,FALSE)</f>
        <v>0</v>
      </c>
      <c r="N5480" s="14" t="str">
        <f>VLOOKUP($F5480,类型描述及偏移量!$C:$H,3,FALSE)</f>
        <v>离散</v>
      </c>
      <c r="O5480" s="14" t="str">
        <f>VLOOKUP($F5480,类型描述及偏移量!$C:$H,4,FALSE)</f>
        <v>None</v>
      </c>
      <c r="P5480" s="14" t="str">
        <f>VLOOKUP($F5480,类型描述及偏移量!$C:$H,5,FALSE)</f>
        <v>Yes</v>
      </c>
      <c r="Q5480" s="14" t="str">
        <f>VLOOKUP($F5480,类型描述及偏移量!$C:$H,6,FALSE)</f>
        <v>备妥（不能与正转信号使用同一个）</v>
      </c>
    </row>
    <row r="5481" hidden="1" spans="1:17">
      <c r="A5481" s="12" t="s">
        <v>128</v>
      </c>
      <c r="B5481" s="12" t="str">
        <f t="shared" si="869"/>
        <v>M11_Comm</v>
      </c>
      <c r="C5481" s="12" t="str">
        <f t="shared" si="870"/>
        <v>FWD</v>
      </c>
      <c r="D5481" s="12" t="str">
        <f t="shared" si="871"/>
        <v>BP_G120_var</v>
      </c>
      <c r="E5481" s="13" t="str">
        <f t="shared" si="872"/>
        <v>CHPF_M11_Comm_BP_G120_var</v>
      </c>
      <c r="F5481" s="14" t="str">
        <f t="shared" si="873"/>
        <v>BP_G120_var_FWD</v>
      </c>
      <c r="G5481" s="10" t="str">
        <f t="shared" si="874"/>
        <v>CHPF_M11_Comm_FWD</v>
      </c>
      <c r="H5481" s="10" t="str">
        <f>VLOOKUP(基本表格!E5481,起始地址定义!A:D,4,FALSE)&amp;" "&amp;Q5481</f>
        <v>2131+P3-M5 木片出料皮带运输机 变频器通讯 正转</v>
      </c>
      <c r="I5481" s="10" t="str">
        <f t="shared" si="875"/>
        <v>DB100,X3150.1</v>
      </c>
      <c r="J5481" s="13" t="str">
        <f>VLOOKUP(E5481,起始地址定义!A:D,2,FALSE)</f>
        <v>DB100</v>
      </c>
      <c r="K5481" s="12" t="str">
        <f t="shared" si="876"/>
        <v>X3150.1</v>
      </c>
      <c r="L5481" s="13">
        <f>VLOOKUP(E5481,起始地址定义!A:D,3,FALSE)</f>
        <v>3150</v>
      </c>
      <c r="M5481" s="14">
        <f>VLOOKUP($F5481,类型描述及偏移量!$C:$H,2,FALSE)</f>
        <v>0.0999999999999943</v>
      </c>
      <c r="N5481" s="14" t="str">
        <f>VLOOKUP($F5481,类型描述及偏移量!$C:$H,3,FALSE)</f>
        <v>离散</v>
      </c>
      <c r="O5481" s="14" t="str">
        <f>VLOOKUP($F5481,类型描述及偏移量!$C:$H,4,FALSE)</f>
        <v>None</v>
      </c>
      <c r="P5481" s="14" t="str">
        <f>VLOOKUP($F5481,类型描述及偏移量!$C:$H,5,FALSE)</f>
        <v>Yes</v>
      </c>
      <c r="Q5481" s="14" t="str">
        <f>VLOOKUP($F5481,类型描述及偏移量!$C:$H,6,FALSE)</f>
        <v>正转</v>
      </c>
    </row>
    <row r="5482" hidden="1" spans="1:17">
      <c r="A5482" s="12" t="s">
        <v>128</v>
      </c>
      <c r="B5482" s="12" t="str">
        <f t="shared" si="869"/>
        <v>M11_Comm</v>
      </c>
      <c r="C5482" s="12" t="str">
        <f t="shared" si="870"/>
        <v>REV</v>
      </c>
      <c r="D5482" s="12" t="str">
        <f t="shared" si="871"/>
        <v>BP_G120_var</v>
      </c>
      <c r="E5482" s="13" t="str">
        <f t="shared" si="872"/>
        <v>CHPF_M11_Comm_BP_G120_var</v>
      </c>
      <c r="F5482" s="14" t="str">
        <f t="shared" si="873"/>
        <v>BP_G120_var_REV</v>
      </c>
      <c r="G5482" s="10" t="str">
        <f t="shared" si="874"/>
        <v>CHPF_M11_Comm_REV</v>
      </c>
      <c r="H5482" s="10" t="str">
        <f>VLOOKUP(基本表格!E5482,起始地址定义!A:D,4,FALSE)&amp;" "&amp;Q5482</f>
        <v>2131+P3-M5 木片出料皮带运输机 变频器通讯 反转</v>
      </c>
      <c r="I5482" s="10" t="str">
        <f t="shared" si="875"/>
        <v>DB100,X3150.2</v>
      </c>
      <c r="J5482" s="13" t="str">
        <f>VLOOKUP(E5482,起始地址定义!A:D,2,FALSE)</f>
        <v>DB100</v>
      </c>
      <c r="K5482" s="12" t="str">
        <f t="shared" si="876"/>
        <v>X3150.2</v>
      </c>
      <c r="L5482" s="13">
        <f>VLOOKUP(E5482,起始地址定义!A:D,3,FALSE)</f>
        <v>3150</v>
      </c>
      <c r="M5482" s="14">
        <f>VLOOKUP($F5482,类型描述及偏移量!$C:$H,2,FALSE)</f>
        <v>0.199999999999989</v>
      </c>
      <c r="N5482" s="14" t="str">
        <f>VLOOKUP($F5482,类型描述及偏移量!$C:$H,3,FALSE)</f>
        <v>离散</v>
      </c>
      <c r="O5482" s="14" t="str">
        <f>VLOOKUP($F5482,类型描述及偏移量!$C:$H,4,FALSE)</f>
        <v>None</v>
      </c>
      <c r="P5482" s="14" t="str">
        <f>VLOOKUP($F5482,类型描述及偏移量!$C:$H,5,FALSE)</f>
        <v>Yes</v>
      </c>
      <c r="Q5482" s="14" t="str">
        <f>VLOOKUP($F5482,类型描述及偏移量!$C:$H,6,FALSE)</f>
        <v>反转</v>
      </c>
    </row>
    <row r="5483" hidden="1" spans="1:17">
      <c r="A5483" s="12" t="s">
        <v>128</v>
      </c>
      <c r="B5483" s="12" t="str">
        <f t="shared" si="869"/>
        <v>M11_Comm</v>
      </c>
      <c r="C5483" s="12" t="str">
        <f t="shared" si="870"/>
        <v>Reset</v>
      </c>
      <c r="D5483" s="12" t="str">
        <f t="shared" si="871"/>
        <v>BP_G120_var</v>
      </c>
      <c r="E5483" s="13" t="str">
        <f t="shared" si="872"/>
        <v>CHPF_M11_Comm_BP_G120_var</v>
      </c>
      <c r="F5483" s="14" t="str">
        <f t="shared" si="873"/>
        <v>BP_G120_var_Reset</v>
      </c>
      <c r="G5483" s="10" t="str">
        <f t="shared" si="874"/>
        <v>CHPF_M11_Comm_Reset</v>
      </c>
      <c r="H5483" s="10" t="str">
        <f>VLOOKUP(基本表格!E5483,起始地址定义!A:D,4,FALSE)&amp;" "&amp;Q5483</f>
        <v>2131+P3-M5 木片出料皮带运输机 变频器通讯 故障复位</v>
      </c>
      <c r="I5483" s="10" t="str">
        <f t="shared" si="875"/>
        <v>DB100,X3150.3</v>
      </c>
      <c r="J5483" s="13" t="str">
        <f>VLOOKUP(E5483,起始地址定义!A:D,2,FALSE)</f>
        <v>DB100</v>
      </c>
      <c r="K5483" s="12" t="str">
        <f t="shared" si="876"/>
        <v>X3150.3</v>
      </c>
      <c r="L5483" s="13">
        <f>VLOOKUP(E5483,起始地址定义!A:D,3,FALSE)</f>
        <v>3150</v>
      </c>
      <c r="M5483" s="14">
        <f>VLOOKUP($F5483,类型描述及偏移量!$C:$H,2,FALSE)</f>
        <v>0.300000000000011</v>
      </c>
      <c r="N5483" s="14" t="str">
        <f>VLOOKUP($F5483,类型描述及偏移量!$C:$H,3,FALSE)</f>
        <v>离散</v>
      </c>
      <c r="O5483" s="14" t="str">
        <f>VLOOKUP($F5483,类型描述及偏移量!$C:$H,4,FALSE)</f>
        <v>None</v>
      </c>
      <c r="P5483" s="14" t="str">
        <f>VLOOKUP($F5483,类型描述及偏移量!$C:$H,5,FALSE)</f>
        <v>No</v>
      </c>
      <c r="Q5483" s="14" t="str">
        <f>VLOOKUP($F5483,类型描述及偏移量!$C:$H,6,FALSE)</f>
        <v>故障复位</v>
      </c>
    </row>
    <row r="5484" hidden="1" spans="1:17">
      <c r="A5484" s="12" t="s">
        <v>128</v>
      </c>
      <c r="B5484" s="12" t="str">
        <f t="shared" si="869"/>
        <v>M11_Comm</v>
      </c>
      <c r="C5484" s="12" t="str">
        <f t="shared" si="870"/>
        <v>IRL</v>
      </c>
      <c r="D5484" s="12" t="str">
        <f t="shared" si="871"/>
        <v>BP_G120_var</v>
      </c>
      <c r="E5484" s="13" t="str">
        <f t="shared" si="872"/>
        <v>CHPF_M11_Comm_BP_G120_var</v>
      </c>
      <c r="F5484" s="14" t="str">
        <f t="shared" si="873"/>
        <v>BP_G120_var_IRL</v>
      </c>
      <c r="G5484" s="10" t="str">
        <f t="shared" si="874"/>
        <v>CHPF_M11_Comm_IRL</v>
      </c>
      <c r="H5484" s="10" t="str">
        <f>VLOOKUP(基本表格!E5484,起始地址定义!A:D,4,FALSE)&amp;" "&amp;Q5484</f>
        <v>2131+P3-M5 木片出料皮带运输机 变频器通讯 备妥反馈</v>
      </c>
      <c r="I5484" s="10" t="str">
        <f t="shared" si="875"/>
        <v>DB100,X3150.4</v>
      </c>
      <c r="J5484" s="13" t="str">
        <f>VLOOKUP(E5484,起始地址定义!A:D,2,FALSE)</f>
        <v>DB100</v>
      </c>
      <c r="K5484" s="12" t="str">
        <f t="shared" si="876"/>
        <v>X3150.4</v>
      </c>
      <c r="L5484" s="13">
        <f>VLOOKUP(E5484,起始地址定义!A:D,3,FALSE)</f>
        <v>3150</v>
      </c>
      <c r="M5484" s="14">
        <f>VLOOKUP($F5484,类型描述及偏移量!$C:$H,2,FALSE)</f>
        <v>0.400000000000006</v>
      </c>
      <c r="N5484" s="14" t="str">
        <f>VLOOKUP($F5484,类型描述及偏移量!$C:$H,3,FALSE)</f>
        <v>离散</v>
      </c>
      <c r="O5484" s="14" t="str">
        <f>VLOOKUP($F5484,类型描述及偏移量!$C:$H,4,FALSE)</f>
        <v>None</v>
      </c>
      <c r="P5484" s="14" t="str">
        <f>VLOOKUP($F5484,类型描述及偏移量!$C:$H,5,FALSE)</f>
        <v>Yes</v>
      </c>
      <c r="Q5484" s="14" t="str">
        <f>VLOOKUP($F5484,类型描述及偏移量!$C:$H,6,FALSE)</f>
        <v>备妥反馈</v>
      </c>
    </row>
    <row r="5485" hidden="1" spans="1:17">
      <c r="A5485" s="12" t="s">
        <v>128</v>
      </c>
      <c r="B5485" s="12" t="str">
        <f t="shared" si="869"/>
        <v>M11_Comm</v>
      </c>
      <c r="C5485" s="12" t="str">
        <f t="shared" si="870"/>
        <v>IFW</v>
      </c>
      <c r="D5485" s="12" t="str">
        <f t="shared" si="871"/>
        <v>BP_G120_var</v>
      </c>
      <c r="E5485" s="13" t="str">
        <f t="shared" si="872"/>
        <v>CHPF_M11_Comm_BP_G120_var</v>
      </c>
      <c r="F5485" s="14" t="str">
        <f t="shared" si="873"/>
        <v>BP_G120_var_IFW</v>
      </c>
      <c r="G5485" s="10" t="str">
        <f t="shared" si="874"/>
        <v>CHPF_M11_Comm_IFW</v>
      </c>
      <c r="H5485" s="10" t="str">
        <f>VLOOKUP(基本表格!E5485,起始地址定义!A:D,4,FALSE)&amp;" "&amp;Q5485</f>
        <v>2131+P3-M5 木片出料皮带运输机 变频器通讯 正转反馈</v>
      </c>
      <c r="I5485" s="10" t="str">
        <f t="shared" si="875"/>
        <v>DB100,X3150.5</v>
      </c>
      <c r="J5485" s="13" t="str">
        <f>VLOOKUP(E5485,起始地址定义!A:D,2,FALSE)</f>
        <v>DB100</v>
      </c>
      <c r="K5485" s="12" t="str">
        <f t="shared" si="876"/>
        <v>X3150.5</v>
      </c>
      <c r="L5485" s="13">
        <f>VLOOKUP(E5485,起始地址定义!A:D,3,FALSE)</f>
        <v>3150</v>
      </c>
      <c r="M5485" s="14">
        <f>VLOOKUP($F5485,类型描述及偏移量!$C:$H,2,FALSE)</f>
        <v>0.5</v>
      </c>
      <c r="N5485" s="14" t="str">
        <f>VLOOKUP($F5485,类型描述及偏移量!$C:$H,3,FALSE)</f>
        <v>离散</v>
      </c>
      <c r="O5485" s="14" t="str">
        <f>VLOOKUP($F5485,类型描述及偏移量!$C:$H,4,FALSE)</f>
        <v>None</v>
      </c>
      <c r="P5485" s="14" t="str">
        <f>VLOOKUP($F5485,类型描述及偏移量!$C:$H,5,FALSE)</f>
        <v>Yes</v>
      </c>
      <c r="Q5485" s="14" t="str">
        <f>VLOOKUP($F5485,类型描述及偏移量!$C:$H,6,FALSE)</f>
        <v>正转反馈</v>
      </c>
    </row>
    <row r="5486" hidden="1" spans="1:17">
      <c r="A5486" s="12" t="s">
        <v>128</v>
      </c>
      <c r="B5486" s="12" t="str">
        <f t="shared" si="869"/>
        <v>M11_Comm</v>
      </c>
      <c r="C5486" s="12" t="str">
        <f t="shared" si="870"/>
        <v>IRV</v>
      </c>
      <c r="D5486" s="12" t="str">
        <f t="shared" si="871"/>
        <v>BP_G120_var</v>
      </c>
      <c r="E5486" s="13" t="str">
        <f t="shared" si="872"/>
        <v>CHPF_M11_Comm_BP_G120_var</v>
      </c>
      <c r="F5486" s="14" t="str">
        <f t="shared" si="873"/>
        <v>BP_G120_var_IRV</v>
      </c>
      <c r="G5486" s="10" t="str">
        <f t="shared" si="874"/>
        <v>CHPF_M11_Comm_IRV</v>
      </c>
      <c r="H5486" s="10" t="str">
        <f>VLOOKUP(基本表格!E5486,起始地址定义!A:D,4,FALSE)&amp;" "&amp;Q5486</f>
        <v>2131+P3-M5 木片出料皮带运输机 变频器通讯 反转反馈</v>
      </c>
      <c r="I5486" s="10" t="str">
        <f t="shared" si="875"/>
        <v>DB100,X3150.6</v>
      </c>
      <c r="J5486" s="13" t="str">
        <f>VLOOKUP(E5486,起始地址定义!A:D,2,FALSE)</f>
        <v>DB100</v>
      </c>
      <c r="K5486" s="12" t="str">
        <f t="shared" si="876"/>
        <v>X3150.6</v>
      </c>
      <c r="L5486" s="13">
        <f>VLOOKUP(E5486,起始地址定义!A:D,3,FALSE)</f>
        <v>3150</v>
      </c>
      <c r="M5486" s="14">
        <f>VLOOKUP($F5486,类型描述及偏移量!$C:$H,2,FALSE)</f>
        <v>0.599999999999994</v>
      </c>
      <c r="N5486" s="14" t="str">
        <f>VLOOKUP($F5486,类型描述及偏移量!$C:$H,3,FALSE)</f>
        <v>离散</v>
      </c>
      <c r="O5486" s="14" t="str">
        <f>VLOOKUP($F5486,类型描述及偏移量!$C:$H,4,FALSE)</f>
        <v>None</v>
      </c>
      <c r="P5486" s="14" t="str">
        <f>VLOOKUP($F5486,类型描述及偏移量!$C:$H,5,FALSE)</f>
        <v>Yes</v>
      </c>
      <c r="Q5486" s="14" t="str">
        <f>VLOOKUP($F5486,类型描述及偏移量!$C:$H,6,FALSE)</f>
        <v>反转反馈</v>
      </c>
    </row>
    <row r="5487" hidden="1" spans="1:17">
      <c r="A5487" s="12" t="s">
        <v>128</v>
      </c>
      <c r="B5487" s="12" t="str">
        <f t="shared" si="869"/>
        <v>M11_Comm</v>
      </c>
      <c r="C5487" s="12" t="str">
        <f t="shared" si="870"/>
        <v>ALARM</v>
      </c>
      <c r="D5487" s="12" t="str">
        <f t="shared" si="871"/>
        <v>BP_G120_var</v>
      </c>
      <c r="E5487" s="13" t="str">
        <f t="shared" si="872"/>
        <v>CHPF_M11_Comm_BP_G120_var</v>
      </c>
      <c r="F5487" s="14" t="str">
        <f t="shared" si="873"/>
        <v>BP_G120_var_ALARM</v>
      </c>
      <c r="G5487" s="10" t="str">
        <f t="shared" si="874"/>
        <v>CHPF_M11_Comm_ALARM</v>
      </c>
      <c r="H5487" s="10" t="str">
        <f>VLOOKUP(基本表格!E5487,起始地址定义!A:D,4,FALSE)&amp;" "&amp;Q5487</f>
        <v>2131+P3-M5 木片出料皮带运输机 变频器通讯 变频器备用</v>
      </c>
      <c r="I5487" s="10" t="str">
        <f t="shared" si="875"/>
        <v>DB100,X3150.7</v>
      </c>
      <c r="J5487" s="13" t="str">
        <f>VLOOKUP(E5487,起始地址定义!A:D,2,FALSE)</f>
        <v>DB100</v>
      </c>
      <c r="K5487" s="12" t="str">
        <f t="shared" si="876"/>
        <v>X3150.7</v>
      </c>
      <c r="L5487" s="13">
        <f>VLOOKUP(E5487,起始地址定义!A:D,3,FALSE)</f>
        <v>3150</v>
      </c>
      <c r="M5487" s="14">
        <f>VLOOKUP($F5487,类型描述及偏移量!$C:$H,2,FALSE)</f>
        <v>0.699999999999989</v>
      </c>
      <c r="N5487" s="14" t="str">
        <f>VLOOKUP($F5487,类型描述及偏移量!$C:$H,3,FALSE)</f>
        <v>离散</v>
      </c>
      <c r="O5487" s="14" t="str">
        <f>VLOOKUP($F5487,类型描述及偏移量!$C:$H,4,FALSE)</f>
        <v>None</v>
      </c>
      <c r="P5487" s="14" t="str">
        <f>VLOOKUP($F5487,类型描述及偏移量!$C:$H,5,FALSE)</f>
        <v>Yes</v>
      </c>
      <c r="Q5487" s="14" t="str">
        <f>VLOOKUP($F5487,类型描述及偏移量!$C:$H,6,FALSE)</f>
        <v>变频器备用</v>
      </c>
    </row>
    <row r="5488" hidden="1" spans="1:17">
      <c r="A5488" s="12" t="s">
        <v>128</v>
      </c>
      <c r="B5488" s="12" t="str">
        <f t="shared" si="869"/>
        <v>M11_Comm</v>
      </c>
      <c r="C5488" s="12" t="str">
        <f t="shared" si="870"/>
        <v>Fault</v>
      </c>
      <c r="D5488" s="12" t="str">
        <f t="shared" si="871"/>
        <v>BP_G120_var</v>
      </c>
      <c r="E5488" s="13" t="str">
        <f t="shared" si="872"/>
        <v>CHPF_M11_Comm_BP_G120_var</v>
      </c>
      <c r="F5488" s="14" t="str">
        <f t="shared" si="873"/>
        <v>BP_G120_var_Fault</v>
      </c>
      <c r="G5488" s="10" t="str">
        <f t="shared" si="874"/>
        <v>CHPF_M11_Comm_Fault</v>
      </c>
      <c r="H5488" s="10" t="str">
        <f>VLOOKUP(基本表格!E5488,起始地址定义!A:D,4,FALSE)&amp;" "&amp;Q5488</f>
        <v>2131+P3-M5 木片出料皮带运输机 变频器通讯 变频器报警</v>
      </c>
      <c r="I5488" s="10" t="str">
        <f t="shared" si="875"/>
        <v>DB100,X3151.0</v>
      </c>
      <c r="J5488" s="13" t="str">
        <f>VLOOKUP(E5488,起始地址定义!A:D,2,FALSE)</f>
        <v>DB100</v>
      </c>
      <c r="K5488" s="12" t="str">
        <f t="shared" si="876"/>
        <v>X3151.0</v>
      </c>
      <c r="L5488" s="13">
        <f>VLOOKUP(E5488,起始地址定义!A:D,3,FALSE)</f>
        <v>3150</v>
      </c>
      <c r="M5488" s="14">
        <f>VLOOKUP($F5488,类型描述及偏移量!$C:$H,2,FALSE)</f>
        <v>1</v>
      </c>
      <c r="N5488" s="14" t="str">
        <f>VLOOKUP($F5488,类型描述及偏移量!$C:$H,3,FALSE)</f>
        <v>离散</v>
      </c>
      <c r="O5488" s="14" t="str">
        <f>VLOOKUP($F5488,类型描述及偏移量!$C:$H,4,FALSE)</f>
        <v>On</v>
      </c>
      <c r="P5488" s="14" t="str">
        <f>VLOOKUP($F5488,类型描述及偏移量!$C:$H,5,FALSE)</f>
        <v>Yes</v>
      </c>
      <c r="Q5488" s="14" t="str">
        <f>VLOOKUP($F5488,类型描述及偏移量!$C:$H,6,FALSE)</f>
        <v>变频器报警</v>
      </c>
    </row>
    <row r="5489" hidden="1" spans="1:17">
      <c r="A5489" s="12" t="s">
        <v>128</v>
      </c>
      <c r="B5489" s="12" t="str">
        <f t="shared" si="869"/>
        <v>M11_Comm</v>
      </c>
      <c r="C5489" s="12" t="str">
        <f t="shared" si="870"/>
        <v>Warn_Code</v>
      </c>
      <c r="D5489" s="12" t="str">
        <f t="shared" si="871"/>
        <v>BP_G120_var</v>
      </c>
      <c r="E5489" s="13" t="str">
        <f t="shared" si="872"/>
        <v>CHPF_M11_Comm_BP_G120_var</v>
      </c>
      <c r="F5489" s="14" t="str">
        <f t="shared" si="873"/>
        <v>BP_G120_var_Warn_Code</v>
      </c>
      <c r="G5489" s="10" t="str">
        <f t="shared" si="874"/>
        <v>CHPF_M11_Comm_Warn_Code</v>
      </c>
      <c r="H5489" s="10" t="str">
        <f>VLOOKUP(基本表格!E5489,起始地址定义!A:D,4,FALSE)&amp;" "&amp;Q5489</f>
        <v>2131+P3-M5 木片出料皮带运输机 变频器通讯 警告</v>
      </c>
      <c r="I5489" s="10" t="str">
        <f t="shared" si="875"/>
        <v>DB100,INT3152</v>
      </c>
      <c r="J5489" s="13" t="str">
        <f>VLOOKUP(E5489,起始地址定义!A:D,2,FALSE)</f>
        <v>DB100</v>
      </c>
      <c r="K5489" s="12" t="str">
        <f t="shared" si="876"/>
        <v>INT3152</v>
      </c>
      <c r="L5489" s="13">
        <f>VLOOKUP(E5489,起始地址定义!A:D,3,FALSE)</f>
        <v>3150</v>
      </c>
      <c r="M5489" s="14">
        <f>VLOOKUP($F5489,类型描述及偏移量!$C:$H,2,FALSE)</f>
        <v>2</v>
      </c>
      <c r="N5489" s="14" t="str">
        <f>VLOOKUP($F5489,类型描述及偏移量!$C:$H,3,FALSE)</f>
        <v>整型</v>
      </c>
      <c r="O5489" s="14" t="str">
        <f>VLOOKUP($F5489,类型描述及偏移量!$C:$H,4,FALSE)</f>
        <v>None</v>
      </c>
      <c r="P5489" s="14" t="str">
        <f>VLOOKUP($F5489,类型描述及偏移量!$C:$H,5,FALSE)</f>
        <v>Yes</v>
      </c>
      <c r="Q5489" s="14" t="str">
        <f>VLOOKUP($F5489,类型描述及偏移量!$C:$H,6,FALSE)</f>
        <v>警告</v>
      </c>
    </row>
    <row r="5490" hidden="1" spans="1:17">
      <c r="A5490" s="12" t="s">
        <v>128</v>
      </c>
      <c r="B5490" s="12" t="str">
        <f t="shared" si="869"/>
        <v>M11_Comm</v>
      </c>
      <c r="C5490" s="12" t="str">
        <f t="shared" si="870"/>
        <v>Fault_Code</v>
      </c>
      <c r="D5490" s="12" t="str">
        <f t="shared" si="871"/>
        <v>BP_G120_var</v>
      </c>
      <c r="E5490" s="13" t="str">
        <f t="shared" si="872"/>
        <v>CHPF_M11_Comm_BP_G120_var</v>
      </c>
      <c r="F5490" s="14" t="str">
        <f t="shared" si="873"/>
        <v>BP_G120_var_Fault_Code</v>
      </c>
      <c r="G5490" s="10" t="str">
        <f t="shared" si="874"/>
        <v>CHPF_M11_Comm_Fault_Code</v>
      </c>
      <c r="H5490" s="10" t="str">
        <f>VLOOKUP(基本表格!E5490,起始地址定义!A:D,4,FALSE)&amp;" "&amp;Q5490</f>
        <v>2131+P3-M5 木片出料皮带运输机 变频器通讯 报警代码</v>
      </c>
      <c r="I5490" s="10" t="str">
        <f t="shared" si="875"/>
        <v>DB100,INT3154</v>
      </c>
      <c r="J5490" s="13" t="str">
        <f>VLOOKUP(E5490,起始地址定义!A:D,2,FALSE)</f>
        <v>DB100</v>
      </c>
      <c r="K5490" s="12" t="str">
        <f t="shared" si="876"/>
        <v>INT3154</v>
      </c>
      <c r="L5490" s="13">
        <f>VLOOKUP(E5490,起始地址定义!A:D,3,FALSE)</f>
        <v>3150</v>
      </c>
      <c r="M5490" s="14">
        <f>VLOOKUP($F5490,类型描述及偏移量!$C:$H,2,FALSE)</f>
        <v>4</v>
      </c>
      <c r="N5490" s="14" t="str">
        <f>VLOOKUP($F5490,类型描述及偏移量!$C:$H,3,FALSE)</f>
        <v>整型</v>
      </c>
      <c r="O5490" s="14" t="str">
        <f>VLOOKUP($F5490,类型描述及偏移量!$C:$H,4,FALSE)</f>
        <v>None</v>
      </c>
      <c r="P5490" s="14" t="str">
        <f>VLOOKUP($F5490,类型描述及偏移量!$C:$H,5,FALSE)</f>
        <v>Yes</v>
      </c>
      <c r="Q5490" s="14" t="str">
        <f>VLOOKUP($F5490,类型描述及偏移量!$C:$H,6,FALSE)</f>
        <v>报警代码</v>
      </c>
    </row>
    <row r="5491" hidden="1" spans="1:17">
      <c r="A5491" s="12" t="s">
        <v>128</v>
      </c>
      <c r="B5491" s="12" t="str">
        <f t="shared" si="869"/>
        <v>M11_Comm</v>
      </c>
      <c r="C5491" s="12" t="str">
        <f t="shared" si="870"/>
        <v>AV_Speed</v>
      </c>
      <c r="D5491" s="12" t="str">
        <f t="shared" si="871"/>
        <v>BP_G120_var</v>
      </c>
      <c r="E5491" s="13" t="str">
        <f t="shared" si="872"/>
        <v>CHPF_M11_Comm_BP_G120_var</v>
      </c>
      <c r="F5491" s="14" t="str">
        <f t="shared" si="873"/>
        <v>BP_G120_var_AV_Speed</v>
      </c>
      <c r="G5491" s="10" t="str">
        <f t="shared" si="874"/>
        <v>CHPF_M11_Comm_AV_Speed</v>
      </c>
      <c r="H5491" s="10" t="str">
        <f>VLOOKUP(基本表格!E5491,起始地址定义!A:D,4,FALSE)&amp;" "&amp;Q5491</f>
        <v>2131+P3-M5 木片出料皮带运输机 变频器通讯 实际运行反馈速度</v>
      </c>
      <c r="I5491" s="10" t="str">
        <f t="shared" si="875"/>
        <v>DB100,REAL3156</v>
      </c>
      <c r="J5491" s="13" t="str">
        <f>VLOOKUP(E5491,起始地址定义!A:D,2,FALSE)</f>
        <v>DB100</v>
      </c>
      <c r="K5491" s="12" t="str">
        <f t="shared" si="876"/>
        <v>REAL3156</v>
      </c>
      <c r="L5491" s="13">
        <f>VLOOKUP(E5491,起始地址定义!A:D,3,FALSE)</f>
        <v>3150</v>
      </c>
      <c r="M5491" s="14">
        <f>VLOOKUP($F5491,类型描述及偏移量!$C:$H,2,FALSE)</f>
        <v>6</v>
      </c>
      <c r="N5491" s="14" t="str">
        <f>VLOOKUP($F5491,类型描述及偏移量!$C:$H,3,FALSE)</f>
        <v>实型</v>
      </c>
      <c r="O5491" s="14" t="str">
        <f>VLOOKUP($F5491,类型描述及偏移量!$C:$H,4,FALSE)</f>
        <v>None</v>
      </c>
      <c r="P5491" s="14" t="str">
        <f>VLOOKUP($F5491,类型描述及偏移量!$C:$H,5,FALSE)</f>
        <v>Yes</v>
      </c>
      <c r="Q5491" s="14" t="str">
        <f>VLOOKUP($F5491,类型描述及偏移量!$C:$H,6,FALSE)</f>
        <v>实际运行反馈速度</v>
      </c>
    </row>
    <row r="5492" hidden="1" spans="1:17">
      <c r="A5492" s="12" t="s">
        <v>128</v>
      </c>
      <c r="B5492" s="12" t="str">
        <f t="shared" si="869"/>
        <v>M11_Comm</v>
      </c>
      <c r="C5492" s="12" t="str">
        <f t="shared" si="870"/>
        <v>AV_Current</v>
      </c>
      <c r="D5492" s="12" t="str">
        <f t="shared" si="871"/>
        <v>BP_G120_var</v>
      </c>
      <c r="E5492" s="13" t="str">
        <f t="shared" si="872"/>
        <v>CHPF_M11_Comm_BP_G120_var</v>
      </c>
      <c r="F5492" s="14" t="str">
        <f t="shared" si="873"/>
        <v>BP_G120_var_AV_Current</v>
      </c>
      <c r="G5492" s="10" t="str">
        <f t="shared" si="874"/>
        <v>CHPF_M11_Comm_AV_Current</v>
      </c>
      <c r="H5492" s="10" t="str">
        <f>VLOOKUP(基本表格!E5492,起始地址定义!A:D,4,FALSE)&amp;" "&amp;Q5492</f>
        <v>2131+P3-M5 木片出料皮带运输机 变频器通讯 实际运行反馈电流</v>
      </c>
      <c r="I5492" s="10" t="str">
        <f t="shared" si="875"/>
        <v>DB100,REAL3160</v>
      </c>
      <c r="J5492" s="13" t="str">
        <f>VLOOKUP(E5492,起始地址定义!A:D,2,FALSE)</f>
        <v>DB100</v>
      </c>
      <c r="K5492" s="12" t="str">
        <f t="shared" si="876"/>
        <v>REAL3160</v>
      </c>
      <c r="L5492" s="13">
        <f>VLOOKUP(E5492,起始地址定义!A:D,3,FALSE)</f>
        <v>3150</v>
      </c>
      <c r="M5492" s="14">
        <f>VLOOKUP($F5492,类型描述及偏移量!$C:$H,2,FALSE)</f>
        <v>10</v>
      </c>
      <c r="N5492" s="14" t="str">
        <f>VLOOKUP($F5492,类型描述及偏移量!$C:$H,3,FALSE)</f>
        <v>实型</v>
      </c>
      <c r="O5492" s="14" t="str">
        <f>VLOOKUP($F5492,类型描述及偏移量!$C:$H,4,FALSE)</f>
        <v>None</v>
      </c>
      <c r="P5492" s="14" t="str">
        <f>VLOOKUP($F5492,类型描述及偏移量!$C:$H,5,FALSE)</f>
        <v>Yes</v>
      </c>
      <c r="Q5492" s="14" t="str">
        <f>VLOOKUP($F5492,类型描述及偏移量!$C:$H,6,FALSE)</f>
        <v>实际运行反馈电流</v>
      </c>
    </row>
    <row r="5493" hidden="1" spans="1:17">
      <c r="A5493" s="12" t="s">
        <v>128</v>
      </c>
      <c r="B5493" s="12" t="str">
        <f t="shared" si="869"/>
        <v>M11_Comm</v>
      </c>
      <c r="C5493" s="12" t="str">
        <f t="shared" si="870"/>
        <v>Torque</v>
      </c>
      <c r="D5493" s="12" t="str">
        <f t="shared" si="871"/>
        <v>BP_G120_var</v>
      </c>
      <c r="E5493" s="13" t="str">
        <f t="shared" si="872"/>
        <v>CHPF_M11_Comm_BP_G120_var</v>
      </c>
      <c r="F5493" s="14" t="str">
        <f t="shared" si="873"/>
        <v>BP_G120_var_Torque</v>
      </c>
      <c r="G5493" s="10" t="str">
        <f t="shared" si="874"/>
        <v>CHPF_M11_Comm_Torque</v>
      </c>
      <c r="H5493" s="10" t="str">
        <f>VLOOKUP(基本表格!E5493,起始地址定义!A:D,4,FALSE)&amp;" "&amp;Q5493</f>
        <v>2131+P3-M5 木片出料皮带运输机 变频器通讯 转矩百分比</v>
      </c>
      <c r="I5493" s="10" t="str">
        <f t="shared" si="875"/>
        <v>DB100,REAL3164</v>
      </c>
      <c r="J5493" s="13" t="str">
        <f>VLOOKUP(E5493,起始地址定义!A:D,2,FALSE)</f>
        <v>DB100</v>
      </c>
      <c r="K5493" s="12" t="str">
        <f t="shared" si="876"/>
        <v>REAL3164</v>
      </c>
      <c r="L5493" s="13">
        <f>VLOOKUP(E5493,起始地址定义!A:D,3,FALSE)</f>
        <v>3150</v>
      </c>
      <c r="M5493" s="14">
        <f>VLOOKUP($F5493,类型描述及偏移量!$C:$H,2,FALSE)</f>
        <v>14</v>
      </c>
      <c r="N5493" s="14" t="str">
        <f>VLOOKUP($F5493,类型描述及偏移量!$C:$H,3,FALSE)</f>
        <v>实型</v>
      </c>
      <c r="O5493" s="14" t="str">
        <f>VLOOKUP($F5493,类型描述及偏移量!$C:$H,4,FALSE)</f>
        <v>None</v>
      </c>
      <c r="P5493" s="14" t="str">
        <f>VLOOKUP($F5493,类型描述及偏移量!$C:$H,5,FALSE)</f>
        <v>Yes</v>
      </c>
      <c r="Q5493" s="14" t="str">
        <f>VLOOKUP($F5493,类型描述及偏移量!$C:$H,6,FALSE)</f>
        <v>转矩百分比</v>
      </c>
    </row>
    <row r="5494" hidden="1" spans="1:17">
      <c r="A5494" s="12" t="s">
        <v>128</v>
      </c>
      <c r="B5494" s="12" t="str">
        <f t="shared" si="869"/>
        <v>M11_Comm</v>
      </c>
      <c r="C5494" s="12" t="str">
        <f t="shared" si="870"/>
        <v>SP_Speed</v>
      </c>
      <c r="D5494" s="12" t="str">
        <f t="shared" si="871"/>
        <v>BP_G120_var</v>
      </c>
      <c r="E5494" s="13" t="str">
        <f t="shared" si="872"/>
        <v>CHPF_M11_Comm_BP_G120_var</v>
      </c>
      <c r="F5494" s="14" t="str">
        <f t="shared" si="873"/>
        <v>BP_G120_var_SP_Speed</v>
      </c>
      <c r="G5494" s="10" t="str">
        <f t="shared" si="874"/>
        <v>CHPF_M11_Comm_SP_Speed</v>
      </c>
      <c r="H5494" s="10" t="str">
        <f>VLOOKUP(基本表格!E5494,起始地址定义!A:D,4,FALSE)&amp;" "&amp;Q5494</f>
        <v>2131+P3-M5 木片出料皮带运输机 变频器通讯 给定速度</v>
      </c>
      <c r="I5494" s="10" t="str">
        <f t="shared" si="875"/>
        <v>DB100,REAL3168</v>
      </c>
      <c r="J5494" s="13" t="str">
        <f>VLOOKUP(E5494,起始地址定义!A:D,2,FALSE)</f>
        <v>DB100</v>
      </c>
      <c r="K5494" s="12" t="str">
        <f t="shared" si="876"/>
        <v>REAL3168</v>
      </c>
      <c r="L5494" s="13">
        <f>VLOOKUP(E5494,起始地址定义!A:D,3,FALSE)</f>
        <v>3150</v>
      </c>
      <c r="M5494" s="14">
        <f>VLOOKUP($F5494,类型描述及偏移量!$C:$H,2,FALSE)</f>
        <v>18</v>
      </c>
      <c r="N5494" s="14" t="str">
        <f>VLOOKUP($F5494,类型描述及偏移量!$C:$H,3,FALSE)</f>
        <v>实型</v>
      </c>
      <c r="O5494" s="14" t="str">
        <f>VLOOKUP($F5494,类型描述及偏移量!$C:$H,4,FALSE)</f>
        <v>None</v>
      </c>
      <c r="P5494" s="14" t="str">
        <f>VLOOKUP($F5494,类型描述及偏移量!$C:$H,5,FALSE)</f>
        <v>No</v>
      </c>
      <c r="Q5494" s="14" t="str">
        <f>VLOOKUP($F5494,类型描述及偏移量!$C:$H,6,FALSE)</f>
        <v>给定速度</v>
      </c>
    </row>
    <row r="5495" hidden="1" spans="1:17">
      <c r="A5495" s="12" t="s">
        <v>128</v>
      </c>
      <c r="B5495" s="12" t="str">
        <f t="shared" si="869"/>
        <v>M11_Comm</v>
      </c>
      <c r="C5495" s="12" t="str">
        <f t="shared" si="870"/>
        <v>SP_Ramp_UP</v>
      </c>
      <c r="D5495" s="12" t="str">
        <f t="shared" si="871"/>
        <v>BP_G120_var</v>
      </c>
      <c r="E5495" s="13" t="str">
        <f t="shared" si="872"/>
        <v>CHPF_M11_Comm_BP_G120_var</v>
      </c>
      <c r="F5495" s="14" t="str">
        <f t="shared" si="873"/>
        <v>BP_G120_var_SP_Ramp_UP</v>
      </c>
      <c r="G5495" s="10" t="str">
        <f t="shared" si="874"/>
        <v>CHPF_M11_Comm_SP_Ramp_UP</v>
      </c>
      <c r="H5495" s="10" t="str">
        <f>VLOOKUP(基本表格!E5495,起始地址定义!A:D,4,FALSE)&amp;" "&amp;Q5495</f>
        <v>2131+P3-M5 木片出料皮带运输机 变频器通讯 加速时间</v>
      </c>
      <c r="I5495" s="10" t="str">
        <f t="shared" si="875"/>
        <v>DB100,REAL3172</v>
      </c>
      <c r="J5495" s="13" t="str">
        <f>VLOOKUP(E5495,起始地址定义!A:D,2,FALSE)</f>
        <v>DB100</v>
      </c>
      <c r="K5495" s="12" t="str">
        <f t="shared" si="876"/>
        <v>REAL3172</v>
      </c>
      <c r="L5495" s="13">
        <f>VLOOKUP(E5495,起始地址定义!A:D,3,FALSE)</f>
        <v>3150</v>
      </c>
      <c r="M5495" s="14">
        <f>VLOOKUP($F5495,类型描述及偏移量!$C:$H,2,FALSE)</f>
        <v>22</v>
      </c>
      <c r="N5495" s="14" t="str">
        <f>VLOOKUP($F5495,类型描述及偏移量!$C:$H,3,FALSE)</f>
        <v>实型</v>
      </c>
      <c r="O5495" s="14" t="str">
        <f>VLOOKUP($F5495,类型描述及偏移量!$C:$H,4,FALSE)</f>
        <v>None</v>
      </c>
      <c r="P5495" s="14" t="str">
        <f>VLOOKUP($F5495,类型描述及偏移量!$C:$H,5,FALSE)</f>
        <v>No</v>
      </c>
      <c r="Q5495" s="14" t="str">
        <f>VLOOKUP($F5495,类型描述及偏移量!$C:$H,6,FALSE)</f>
        <v>加速时间</v>
      </c>
    </row>
    <row r="5496" hidden="1" spans="1:17">
      <c r="A5496" s="12" t="s">
        <v>128</v>
      </c>
      <c r="B5496" s="12" t="str">
        <f t="shared" si="869"/>
        <v>M11_Comm</v>
      </c>
      <c r="C5496" s="12" t="str">
        <f t="shared" si="870"/>
        <v>SP_Ramp_Down</v>
      </c>
      <c r="D5496" s="12" t="str">
        <f t="shared" si="871"/>
        <v>BP_G120_var</v>
      </c>
      <c r="E5496" s="13" t="str">
        <f t="shared" si="872"/>
        <v>CHPF_M11_Comm_BP_G120_var</v>
      </c>
      <c r="F5496" s="14" t="str">
        <f t="shared" si="873"/>
        <v>BP_G120_var_SP_Ramp_Down</v>
      </c>
      <c r="G5496" s="10" t="str">
        <f t="shared" si="874"/>
        <v>CHPF_M11_Comm_SP_Ramp_Down</v>
      </c>
      <c r="H5496" s="10" t="str">
        <f>VLOOKUP(基本表格!E5496,起始地址定义!A:D,4,FALSE)&amp;" "&amp;Q5496</f>
        <v>2131+P3-M5 木片出料皮带运输机 变频器通讯 减速时间</v>
      </c>
      <c r="I5496" s="10" t="str">
        <f t="shared" si="875"/>
        <v>DB100,REAL3176</v>
      </c>
      <c r="J5496" s="13" t="str">
        <f>VLOOKUP(E5496,起始地址定义!A:D,2,FALSE)</f>
        <v>DB100</v>
      </c>
      <c r="K5496" s="12" t="str">
        <f t="shared" si="876"/>
        <v>REAL3176</v>
      </c>
      <c r="L5496" s="13">
        <f>VLOOKUP(E5496,起始地址定义!A:D,3,FALSE)</f>
        <v>3150</v>
      </c>
      <c r="M5496" s="14">
        <f>VLOOKUP($F5496,类型描述及偏移量!$C:$H,2,FALSE)</f>
        <v>26</v>
      </c>
      <c r="N5496" s="14" t="str">
        <f>VLOOKUP($F5496,类型描述及偏移量!$C:$H,3,FALSE)</f>
        <v>实型</v>
      </c>
      <c r="O5496" s="14" t="str">
        <f>VLOOKUP($F5496,类型描述及偏移量!$C:$H,4,FALSE)</f>
        <v>None</v>
      </c>
      <c r="P5496" s="14" t="str">
        <f>VLOOKUP($F5496,类型描述及偏移量!$C:$H,5,FALSE)</f>
        <v>No</v>
      </c>
      <c r="Q5496" s="14" t="str">
        <f>VLOOKUP($F5496,类型描述及偏移量!$C:$H,6,FALSE)</f>
        <v>减速时间</v>
      </c>
    </row>
    <row r="5497" hidden="1" spans="1:17">
      <c r="A5497" s="12" t="s">
        <v>128</v>
      </c>
      <c r="B5497" s="12" t="str">
        <f t="shared" si="869"/>
        <v>M11_Comm</v>
      </c>
      <c r="C5497" s="12" t="str">
        <f t="shared" si="870"/>
        <v>Max_Spd</v>
      </c>
      <c r="D5497" s="12" t="str">
        <f t="shared" si="871"/>
        <v>BP_G120_var</v>
      </c>
      <c r="E5497" s="13" t="str">
        <f t="shared" si="872"/>
        <v>CHPF_M11_Comm_BP_G120_var</v>
      </c>
      <c r="F5497" s="14" t="str">
        <f t="shared" si="873"/>
        <v>BP_G120_var_Max_Spd</v>
      </c>
      <c r="G5497" s="10" t="str">
        <f t="shared" si="874"/>
        <v>CHPF_M11_Comm_Max_Spd</v>
      </c>
      <c r="H5497" s="10" t="str">
        <f>VLOOKUP(基本表格!E5497,起始地址定义!A:D,4,FALSE)&amp;" "&amp;Q5497</f>
        <v>2131+P3-M5 木片出料皮带运输机 变频器通讯 最大频率</v>
      </c>
      <c r="I5497" s="10" t="str">
        <f t="shared" si="875"/>
        <v>DB100,REAL3180</v>
      </c>
      <c r="J5497" s="13" t="str">
        <f>VLOOKUP(E5497,起始地址定义!A:D,2,FALSE)</f>
        <v>DB100</v>
      </c>
      <c r="K5497" s="12" t="str">
        <f t="shared" si="876"/>
        <v>REAL3180</v>
      </c>
      <c r="L5497" s="13">
        <f>VLOOKUP(E5497,起始地址定义!A:D,3,FALSE)</f>
        <v>3150</v>
      </c>
      <c r="M5497" s="14">
        <f>VLOOKUP($F5497,类型描述及偏移量!$C:$H,2,FALSE)</f>
        <v>30</v>
      </c>
      <c r="N5497" s="14" t="str">
        <f>VLOOKUP($F5497,类型描述及偏移量!$C:$H,3,FALSE)</f>
        <v>实型</v>
      </c>
      <c r="O5497" s="14" t="str">
        <f>VLOOKUP($F5497,类型描述及偏移量!$C:$H,4,FALSE)</f>
        <v>None</v>
      </c>
      <c r="P5497" s="14" t="str">
        <f>VLOOKUP($F5497,类型描述及偏移量!$C:$H,5,FALSE)</f>
        <v>No</v>
      </c>
      <c r="Q5497" s="14" t="str">
        <f>VLOOKUP($F5497,类型描述及偏移量!$C:$H,6,FALSE)</f>
        <v>最大频率</v>
      </c>
    </row>
    <row r="5498" hidden="1" spans="1:17">
      <c r="A5498" s="12" t="s">
        <v>128</v>
      </c>
      <c r="B5498" s="12" t="str">
        <f t="shared" si="869"/>
        <v>M11_Comm</v>
      </c>
      <c r="C5498" s="12" t="str">
        <f t="shared" si="870"/>
        <v>Min_Spd</v>
      </c>
      <c r="D5498" s="12" t="str">
        <f t="shared" si="871"/>
        <v>BP_G120_var</v>
      </c>
      <c r="E5498" s="13" t="str">
        <f t="shared" si="872"/>
        <v>CHPF_M11_Comm_BP_G120_var</v>
      </c>
      <c r="F5498" s="14" t="str">
        <f t="shared" si="873"/>
        <v>BP_G120_var_Min_Spd</v>
      </c>
      <c r="G5498" s="10" t="str">
        <f t="shared" si="874"/>
        <v>CHPF_M11_Comm_Min_Spd</v>
      </c>
      <c r="H5498" s="10" t="str">
        <f>VLOOKUP(基本表格!E5498,起始地址定义!A:D,4,FALSE)&amp;" "&amp;Q5498</f>
        <v>2131+P3-M5 木片出料皮带运输机 变频器通讯 最小频率</v>
      </c>
      <c r="I5498" s="10" t="str">
        <f t="shared" si="875"/>
        <v>DB100,REAL3184</v>
      </c>
      <c r="J5498" s="13" t="str">
        <f>VLOOKUP(E5498,起始地址定义!A:D,2,FALSE)</f>
        <v>DB100</v>
      </c>
      <c r="K5498" s="12" t="str">
        <f t="shared" si="876"/>
        <v>REAL3184</v>
      </c>
      <c r="L5498" s="13">
        <f>VLOOKUP(E5498,起始地址定义!A:D,3,FALSE)</f>
        <v>3150</v>
      </c>
      <c r="M5498" s="14">
        <f>VLOOKUP($F5498,类型描述及偏移量!$C:$H,2,FALSE)</f>
        <v>34</v>
      </c>
      <c r="N5498" s="14" t="str">
        <f>VLOOKUP($F5498,类型描述及偏移量!$C:$H,3,FALSE)</f>
        <v>实型</v>
      </c>
      <c r="O5498" s="14" t="str">
        <f>VLOOKUP($F5498,类型描述及偏移量!$C:$H,4,FALSE)</f>
        <v>None</v>
      </c>
      <c r="P5498" s="14" t="str">
        <f>VLOOKUP($F5498,类型描述及偏移量!$C:$H,5,FALSE)</f>
        <v>No</v>
      </c>
      <c r="Q5498" s="14" t="str">
        <f>VLOOKUP($F5498,类型描述及偏移量!$C:$H,6,FALSE)</f>
        <v>最小频率</v>
      </c>
    </row>
    <row r="5499" hidden="1" spans="1:17">
      <c r="A5499" s="12" t="s">
        <v>128</v>
      </c>
      <c r="B5499" s="12" t="str">
        <f t="shared" si="869"/>
        <v>M11_Comm</v>
      </c>
      <c r="C5499" s="12" t="str">
        <f t="shared" si="870"/>
        <v>Scaling_Speed</v>
      </c>
      <c r="D5499" s="12" t="str">
        <f t="shared" si="871"/>
        <v>BP_G120_var</v>
      </c>
      <c r="E5499" s="13" t="str">
        <f t="shared" si="872"/>
        <v>CHPF_M11_Comm_BP_G120_var</v>
      </c>
      <c r="F5499" s="14" t="str">
        <f t="shared" si="873"/>
        <v>BP_G120_var_Scaling_Speed</v>
      </c>
      <c r="G5499" s="10" t="str">
        <f t="shared" si="874"/>
        <v>CHPF_M11_Comm_Scaling_Speed</v>
      </c>
      <c r="H5499" s="10" t="str">
        <f>VLOOKUP(基本表格!E5499,起始地址定义!A:D,4,FALSE)&amp;" "&amp;Q5499</f>
        <v>2131+P3-M5 木片出料皮带运输机 变频器通讯 多级速度</v>
      </c>
      <c r="I5499" s="10" t="str">
        <f t="shared" si="875"/>
        <v>DB100,REAL3188</v>
      </c>
      <c r="J5499" s="13" t="str">
        <f>VLOOKUP(E5499,起始地址定义!A:D,2,FALSE)</f>
        <v>DB100</v>
      </c>
      <c r="K5499" s="12" t="str">
        <f t="shared" si="876"/>
        <v>REAL3188</v>
      </c>
      <c r="L5499" s="13">
        <f>VLOOKUP(E5499,起始地址定义!A:D,3,FALSE)</f>
        <v>3150</v>
      </c>
      <c r="M5499" s="14">
        <f>VLOOKUP($F5499,类型描述及偏移量!$C:$H,2,FALSE)</f>
        <v>38</v>
      </c>
      <c r="N5499" s="14" t="str">
        <f>VLOOKUP($F5499,类型描述及偏移量!$C:$H,3,FALSE)</f>
        <v>实型</v>
      </c>
      <c r="O5499" s="14" t="str">
        <f>VLOOKUP($F5499,类型描述及偏移量!$C:$H,4,FALSE)</f>
        <v>None</v>
      </c>
      <c r="P5499" s="14" t="str">
        <f>VLOOKUP($F5499,类型描述及偏移量!$C:$H,5,FALSE)</f>
        <v>No</v>
      </c>
      <c r="Q5499" s="14" t="str">
        <f>VLOOKUP($F5499,类型描述及偏移量!$C:$H,6,FALSE)</f>
        <v>多级速度</v>
      </c>
    </row>
    <row r="5500" hidden="1" spans="1:17">
      <c r="A5500" s="12" t="s">
        <v>128</v>
      </c>
      <c r="B5500" s="12" t="str">
        <f t="shared" si="869"/>
        <v>M11_Comm</v>
      </c>
      <c r="C5500" s="12" t="str">
        <f t="shared" si="870"/>
        <v>Scaling_Ramp</v>
      </c>
      <c r="D5500" s="12" t="str">
        <f t="shared" si="871"/>
        <v>BP_G120_var</v>
      </c>
      <c r="E5500" s="13" t="str">
        <f t="shared" si="872"/>
        <v>CHPF_M11_Comm_BP_G120_var</v>
      </c>
      <c r="F5500" s="14" t="str">
        <f t="shared" si="873"/>
        <v>BP_G120_var_Scaling_Ramp</v>
      </c>
      <c r="G5500" s="10" t="str">
        <f t="shared" si="874"/>
        <v>CHPF_M11_Comm_Scaling_Ramp</v>
      </c>
      <c r="H5500" s="10" t="str">
        <f>VLOOKUP(基本表格!E5500,起始地址定义!A:D,4,FALSE)&amp;" "&amp;Q5500</f>
        <v>2131+P3-M5 木片出料皮带运输机 变频器通讯 多级转速</v>
      </c>
      <c r="I5500" s="10" t="str">
        <f t="shared" si="875"/>
        <v>DB100,REAL3192</v>
      </c>
      <c r="J5500" s="13" t="str">
        <f>VLOOKUP(E5500,起始地址定义!A:D,2,FALSE)</f>
        <v>DB100</v>
      </c>
      <c r="K5500" s="12" t="str">
        <f t="shared" si="876"/>
        <v>REAL3192</v>
      </c>
      <c r="L5500" s="13">
        <f>VLOOKUP(E5500,起始地址定义!A:D,3,FALSE)</f>
        <v>3150</v>
      </c>
      <c r="M5500" s="14">
        <f>VLOOKUP($F5500,类型描述及偏移量!$C:$H,2,FALSE)</f>
        <v>42</v>
      </c>
      <c r="N5500" s="14" t="str">
        <f>VLOOKUP($F5500,类型描述及偏移量!$C:$H,3,FALSE)</f>
        <v>实型</v>
      </c>
      <c r="O5500" s="14" t="str">
        <f>VLOOKUP($F5500,类型描述及偏移量!$C:$H,4,FALSE)</f>
        <v>None</v>
      </c>
      <c r="P5500" s="14" t="str">
        <f>VLOOKUP($F5500,类型描述及偏移量!$C:$H,5,FALSE)</f>
        <v>No</v>
      </c>
      <c r="Q5500" s="14" t="str">
        <f>VLOOKUP($F5500,类型描述及偏移量!$C:$H,6,FALSE)</f>
        <v>多级转速</v>
      </c>
    </row>
    <row r="5501" hidden="1" spans="1:17">
      <c r="A5501" s="12" t="s">
        <v>128</v>
      </c>
      <c r="B5501" s="12" t="str">
        <f t="shared" ref="B5501:B5546" si="877">"M"&amp;RIGHT(LEFT(B5378,FIND("_",B5378,1)-1),LEN(LEFT(B5378,FIND("_",B5378,1)-1))-1)+1&amp;"_"&amp;RIGHT(B5378,LEN(B5378)-FIND("_",B5378,1))</f>
        <v>M11_ActRPM</v>
      </c>
      <c r="C5501" s="12" t="str">
        <f t="shared" ref="C5501:C5546" si="878">C5378</f>
        <v>HiProEN</v>
      </c>
      <c r="D5501" s="12" t="str">
        <f t="shared" ref="D5501:D5546" si="879">D5378</f>
        <v>BP_Value_var</v>
      </c>
      <c r="E5501" s="13" t="str">
        <f t="shared" ref="E5501:E5546" si="880">A5501&amp;"_"&amp;B5501&amp;"_"&amp;D5501</f>
        <v>CHPF_M11_ActRPM_BP_Value_var</v>
      </c>
      <c r="F5501" s="14" t="str">
        <f t="shared" ref="F5501:F5546" si="881">D5501&amp;"_"&amp;C5501</f>
        <v>BP_Value_var_HiProEN</v>
      </c>
      <c r="G5501" s="10" t="str">
        <f t="shared" ref="G5501:G5546" si="882">A5501&amp;"_"&amp;IF(B5501="DB","",B5501&amp;"_")&amp;C5501</f>
        <v>CHPF_M11_ActRPM_HiProEN</v>
      </c>
      <c r="H5501" s="10" t="str">
        <f>VLOOKUP(基本表格!E5501,起始地址定义!A:D,4,FALSE)&amp;" "&amp;Q5501</f>
        <v>2131+P3-M5 木片出料皮带运输机 反馈转速 上限保护使能</v>
      </c>
      <c r="I5501" s="10" t="str">
        <f t="shared" ref="I5501:I5546" si="883">J5501&amp;","&amp;K5501</f>
        <v>DB100,X3200.3</v>
      </c>
      <c r="J5501" s="13" t="str">
        <f>VLOOKUP(E5501,起始地址定义!A:D,2,FALSE)</f>
        <v>DB100</v>
      </c>
      <c r="K5501" s="12" t="str">
        <f t="shared" ref="K5501:K5546" si="884">IF(N5501="离散","X",IF(N5501="实型","REAL","INT"))&amp;IF(N5501="离散",TEXT(L5501+M5501,"0.0"),L5501+M5501)</f>
        <v>X3200.3</v>
      </c>
      <c r="L5501" s="13">
        <f>VLOOKUP(E5501,起始地址定义!A:D,3,FALSE)</f>
        <v>3200</v>
      </c>
      <c r="M5501" s="14">
        <f>VLOOKUP($F5501,类型描述及偏移量!$C:$H,2,FALSE)</f>
        <v>0.299999999999997</v>
      </c>
      <c r="N5501" s="14" t="str">
        <f>VLOOKUP($F5501,类型描述及偏移量!$C:$H,3,FALSE)</f>
        <v>离散</v>
      </c>
      <c r="O5501" s="14" t="str">
        <f>VLOOKUP($F5501,类型描述及偏移量!$C:$H,4,FALSE)</f>
        <v>None</v>
      </c>
      <c r="P5501" s="14" t="str">
        <f>VLOOKUP($F5501,类型描述及偏移量!$C:$H,5,FALSE)</f>
        <v>No</v>
      </c>
      <c r="Q5501" s="14" t="str">
        <f>VLOOKUP($F5501,类型描述及偏移量!$C:$H,6,FALSE)</f>
        <v>上限保护使能</v>
      </c>
    </row>
    <row r="5502" hidden="1" spans="1:17">
      <c r="A5502" s="12" t="s">
        <v>128</v>
      </c>
      <c r="B5502" s="12" t="str">
        <f t="shared" si="877"/>
        <v>M11_ActRPM</v>
      </c>
      <c r="C5502" s="12" t="str">
        <f t="shared" si="878"/>
        <v>LoProEN</v>
      </c>
      <c r="D5502" s="12" t="str">
        <f t="shared" si="879"/>
        <v>BP_Value_var</v>
      </c>
      <c r="E5502" s="13" t="str">
        <f t="shared" si="880"/>
        <v>CHPF_M11_ActRPM_BP_Value_var</v>
      </c>
      <c r="F5502" s="14" t="str">
        <f t="shared" si="881"/>
        <v>BP_Value_var_LoProEN</v>
      </c>
      <c r="G5502" s="10" t="str">
        <f t="shared" si="882"/>
        <v>CHPF_M11_ActRPM_LoProEN</v>
      </c>
      <c r="H5502" s="10" t="str">
        <f>VLOOKUP(基本表格!E5502,起始地址定义!A:D,4,FALSE)&amp;" "&amp;Q5502</f>
        <v>2131+P3-M5 木片出料皮带运输机 反馈转速 下限保护使能</v>
      </c>
      <c r="I5502" s="10" t="str">
        <f t="shared" si="883"/>
        <v>DB100,X3200.4</v>
      </c>
      <c r="J5502" s="13" t="str">
        <f>VLOOKUP(E5502,起始地址定义!A:D,2,FALSE)</f>
        <v>DB100</v>
      </c>
      <c r="K5502" s="12" t="str">
        <f t="shared" si="884"/>
        <v>X3200.4</v>
      </c>
      <c r="L5502" s="13">
        <f>VLOOKUP(E5502,起始地址定义!A:D,3,FALSE)</f>
        <v>3200</v>
      </c>
      <c r="M5502" s="14">
        <f>VLOOKUP($F5502,类型描述及偏移量!$C:$H,2,FALSE)</f>
        <v>0.399999999999999</v>
      </c>
      <c r="N5502" s="14" t="str">
        <f>VLOOKUP($F5502,类型描述及偏移量!$C:$H,3,FALSE)</f>
        <v>离散</v>
      </c>
      <c r="O5502" s="14" t="str">
        <f>VLOOKUP($F5502,类型描述及偏移量!$C:$H,4,FALSE)</f>
        <v>None</v>
      </c>
      <c r="P5502" s="14" t="str">
        <f>VLOOKUP($F5502,类型描述及偏移量!$C:$H,5,FALSE)</f>
        <v>No</v>
      </c>
      <c r="Q5502" s="14" t="str">
        <f>VLOOKUP($F5502,类型描述及偏移量!$C:$H,6,FALSE)</f>
        <v>下限保护使能</v>
      </c>
    </row>
    <row r="5503" hidden="1" spans="1:17">
      <c r="A5503" s="12" t="s">
        <v>128</v>
      </c>
      <c r="B5503" s="12" t="str">
        <f t="shared" si="877"/>
        <v>M11_ActRPM</v>
      </c>
      <c r="C5503" s="12" t="str">
        <f t="shared" si="878"/>
        <v>HiALM</v>
      </c>
      <c r="D5503" s="12" t="str">
        <f t="shared" si="879"/>
        <v>BP_Value_var</v>
      </c>
      <c r="E5503" s="13" t="str">
        <f t="shared" si="880"/>
        <v>CHPF_M11_ActRPM_BP_Value_var</v>
      </c>
      <c r="F5503" s="14" t="str">
        <f t="shared" si="881"/>
        <v>BP_Value_var_HiALM</v>
      </c>
      <c r="G5503" s="10" t="str">
        <f t="shared" si="882"/>
        <v>CHPF_M11_ActRPM_HiALM</v>
      </c>
      <c r="H5503" s="10" t="str">
        <f>VLOOKUP(基本表格!E5503,起始地址定义!A:D,4,FALSE)&amp;" "&amp;Q5503</f>
        <v>2131+P3-M5 木片出料皮带运输机 反馈转速 上限报警</v>
      </c>
      <c r="I5503" s="10" t="str">
        <f t="shared" si="883"/>
        <v>DB100,X3200.5</v>
      </c>
      <c r="J5503" s="13" t="str">
        <f>VLOOKUP(E5503,起始地址定义!A:D,2,FALSE)</f>
        <v>DB100</v>
      </c>
      <c r="K5503" s="12" t="str">
        <f t="shared" si="884"/>
        <v>X3200.5</v>
      </c>
      <c r="L5503" s="13">
        <f>VLOOKUP(E5503,起始地址定义!A:D,3,FALSE)</f>
        <v>3200</v>
      </c>
      <c r="M5503" s="14">
        <f>VLOOKUP($F5503,类型描述及偏移量!$C:$H,2,FALSE)</f>
        <v>0.5</v>
      </c>
      <c r="N5503" s="14" t="str">
        <f>VLOOKUP($F5503,类型描述及偏移量!$C:$H,3,FALSE)</f>
        <v>离散</v>
      </c>
      <c r="O5503" s="14" t="str">
        <f>VLOOKUP($F5503,类型描述及偏移量!$C:$H,4,FALSE)</f>
        <v>None</v>
      </c>
      <c r="P5503" s="14" t="str">
        <f>VLOOKUP($F5503,类型描述及偏移量!$C:$H,5,FALSE)</f>
        <v>Yes</v>
      </c>
      <c r="Q5503" s="14" t="str">
        <f>VLOOKUP($F5503,类型描述及偏移量!$C:$H,6,FALSE)</f>
        <v>上限报警</v>
      </c>
    </row>
    <row r="5504" hidden="1" spans="1:17">
      <c r="A5504" s="12" t="s">
        <v>128</v>
      </c>
      <c r="B5504" s="12" t="str">
        <f t="shared" si="877"/>
        <v>M11_ActRPM</v>
      </c>
      <c r="C5504" s="12" t="str">
        <f t="shared" si="878"/>
        <v>LoALM</v>
      </c>
      <c r="D5504" s="12" t="str">
        <f t="shared" si="879"/>
        <v>BP_Value_var</v>
      </c>
      <c r="E5504" s="13" t="str">
        <f t="shared" si="880"/>
        <v>CHPF_M11_ActRPM_BP_Value_var</v>
      </c>
      <c r="F5504" s="14" t="str">
        <f t="shared" si="881"/>
        <v>BP_Value_var_LoALM</v>
      </c>
      <c r="G5504" s="10" t="str">
        <f t="shared" si="882"/>
        <v>CHPF_M11_ActRPM_LoALM</v>
      </c>
      <c r="H5504" s="10" t="str">
        <f>VLOOKUP(基本表格!E5504,起始地址定义!A:D,4,FALSE)&amp;" "&amp;Q5504</f>
        <v>2131+P3-M5 木片出料皮带运输机 反馈转速 下限报警</v>
      </c>
      <c r="I5504" s="10" t="str">
        <f t="shared" si="883"/>
        <v>DB100,X3200.6</v>
      </c>
      <c r="J5504" s="13" t="str">
        <f>VLOOKUP(E5504,起始地址定义!A:D,2,FALSE)</f>
        <v>DB100</v>
      </c>
      <c r="K5504" s="12" t="str">
        <f t="shared" si="884"/>
        <v>X3200.6</v>
      </c>
      <c r="L5504" s="13">
        <f>VLOOKUP(E5504,起始地址定义!A:D,3,FALSE)</f>
        <v>3200</v>
      </c>
      <c r="M5504" s="14">
        <f>VLOOKUP($F5504,类型描述及偏移量!$C:$H,2,FALSE)</f>
        <v>0.600000000000001</v>
      </c>
      <c r="N5504" s="14" t="str">
        <f>VLOOKUP($F5504,类型描述及偏移量!$C:$H,3,FALSE)</f>
        <v>离散</v>
      </c>
      <c r="O5504" s="14" t="str">
        <f>VLOOKUP($F5504,类型描述及偏移量!$C:$H,4,FALSE)</f>
        <v>None</v>
      </c>
      <c r="P5504" s="14" t="str">
        <f>VLOOKUP($F5504,类型描述及偏移量!$C:$H,5,FALSE)</f>
        <v>Yes</v>
      </c>
      <c r="Q5504" s="14" t="str">
        <f>VLOOKUP($F5504,类型描述及偏移量!$C:$H,6,FALSE)</f>
        <v>下限报警</v>
      </c>
    </row>
    <row r="5505" hidden="1" spans="1:17">
      <c r="A5505" s="12" t="s">
        <v>128</v>
      </c>
      <c r="B5505" s="12" t="str">
        <f t="shared" si="877"/>
        <v>M11_ActRPM</v>
      </c>
      <c r="C5505" s="12" t="str">
        <f t="shared" si="878"/>
        <v>HiHiALM</v>
      </c>
      <c r="D5505" s="12" t="str">
        <f t="shared" si="879"/>
        <v>BP_Value_var</v>
      </c>
      <c r="E5505" s="13" t="str">
        <f t="shared" si="880"/>
        <v>CHPF_M11_ActRPM_BP_Value_var</v>
      </c>
      <c r="F5505" s="14" t="str">
        <f t="shared" si="881"/>
        <v>BP_Value_var_HiHiALM</v>
      </c>
      <c r="G5505" s="10" t="str">
        <f t="shared" si="882"/>
        <v>CHPF_M11_ActRPM_HiHiALM</v>
      </c>
      <c r="H5505" s="10" t="str">
        <f>VLOOKUP(基本表格!E5505,起始地址定义!A:D,4,FALSE)&amp;" "&amp;Q5505</f>
        <v>2131+P3-M5 木片出料皮带运输机 反馈转速 上上限报警</v>
      </c>
      <c r="I5505" s="10" t="str">
        <f t="shared" si="883"/>
        <v>DB100,X3200.7</v>
      </c>
      <c r="J5505" s="13" t="str">
        <f>VLOOKUP(E5505,起始地址定义!A:D,2,FALSE)</f>
        <v>DB100</v>
      </c>
      <c r="K5505" s="12" t="str">
        <f t="shared" si="884"/>
        <v>X3200.7</v>
      </c>
      <c r="L5505" s="13">
        <f>VLOOKUP(E5505,起始地址定义!A:D,3,FALSE)</f>
        <v>3200</v>
      </c>
      <c r="M5505" s="14">
        <f>VLOOKUP($F5505,类型描述及偏移量!$C:$H,2,FALSE)</f>
        <v>0.700000000000003</v>
      </c>
      <c r="N5505" s="14" t="str">
        <f>VLOOKUP($F5505,类型描述及偏移量!$C:$H,3,FALSE)</f>
        <v>离散</v>
      </c>
      <c r="O5505" s="14" t="str">
        <f>VLOOKUP($F5505,类型描述及偏移量!$C:$H,4,FALSE)</f>
        <v>On</v>
      </c>
      <c r="P5505" s="14" t="str">
        <f>VLOOKUP($F5505,类型描述及偏移量!$C:$H,5,FALSE)</f>
        <v>Yes</v>
      </c>
      <c r="Q5505" s="14" t="str">
        <f>VLOOKUP($F5505,类型描述及偏移量!$C:$H,6,FALSE)</f>
        <v>上上限报警</v>
      </c>
    </row>
    <row r="5506" hidden="1" spans="1:17">
      <c r="A5506" s="12" t="s">
        <v>128</v>
      </c>
      <c r="B5506" s="12" t="str">
        <f t="shared" si="877"/>
        <v>M11_ActRPM</v>
      </c>
      <c r="C5506" s="12" t="str">
        <f t="shared" si="878"/>
        <v>LoLoALM</v>
      </c>
      <c r="D5506" s="12" t="str">
        <f t="shared" si="879"/>
        <v>BP_Value_var</v>
      </c>
      <c r="E5506" s="13" t="str">
        <f t="shared" si="880"/>
        <v>CHPF_M11_ActRPM_BP_Value_var</v>
      </c>
      <c r="F5506" s="14" t="str">
        <f t="shared" si="881"/>
        <v>BP_Value_var_LoLoALM</v>
      </c>
      <c r="G5506" s="10" t="str">
        <f t="shared" si="882"/>
        <v>CHPF_M11_ActRPM_LoLoALM</v>
      </c>
      <c r="H5506" s="10" t="str">
        <f>VLOOKUP(基本表格!E5506,起始地址定义!A:D,4,FALSE)&amp;" "&amp;Q5506</f>
        <v>2131+P3-M5 木片出料皮带运输机 反馈转速 下下限报警</v>
      </c>
      <c r="I5506" s="10" t="str">
        <f t="shared" si="883"/>
        <v>DB100,X3201.0</v>
      </c>
      <c r="J5506" s="13" t="str">
        <f>VLOOKUP(E5506,起始地址定义!A:D,2,FALSE)</f>
        <v>DB100</v>
      </c>
      <c r="K5506" s="12" t="str">
        <f t="shared" si="884"/>
        <v>X3201.0</v>
      </c>
      <c r="L5506" s="13">
        <f>VLOOKUP(E5506,起始地址定义!A:D,3,FALSE)</f>
        <v>3200</v>
      </c>
      <c r="M5506" s="14">
        <f>VLOOKUP($F5506,类型描述及偏移量!$C:$H,2,FALSE)</f>
        <v>1</v>
      </c>
      <c r="N5506" s="14" t="str">
        <f>VLOOKUP($F5506,类型描述及偏移量!$C:$H,3,FALSE)</f>
        <v>离散</v>
      </c>
      <c r="O5506" s="14" t="str">
        <f>VLOOKUP($F5506,类型描述及偏移量!$C:$H,4,FALSE)</f>
        <v>On</v>
      </c>
      <c r="P5506" s="14" t="str">
        <f>VLOOKUP($F5506,类型描述及偏移量!$C:$H,5,FALSE)</f>
        <v>Yes</v>
      </c>
      <c r="Q5506" s="14" t="str">
        <f>VLOOKUP($F5506,类型描述及偏移量!$C:$H,6,FALSE)</f>
        <v>下下限报警</v>
      </c>
    </row>
    <row r="5507" hidden="1" spans="1:17">
      <c r="A5507" s="12" t="s">
        <v>128</v>
      </c>
      <c r="B5507" s="12" t="str">
        <f t="shared" si="877"/>
        <v>M11_ActRPM</v>
      </c>
      <c r="C5507" s="12" t="str">
        <f t="shared" si="878"/>
        <v>LimALM</v>
      </c>
      <c r="D5507" s="12" t="str">
        <f t="shared" si="879"/>
        <v>BP_Value_var</v>
      </c>
      <c r="E5507" s="13" t="str">
        <f t="shared" si="880"/>
        <v>CHPF_M11_ActRPM_BP_Value_var</v>
      </c>
      <c r="F5507" s="14" t="str">
        <f t="shared" si="881"/>
        <v>BP_Value_var_LimALM</v>
      </c>
      <c r="G5507" s="10" t="str">
        <f t="shared" si="882"/>
        <v>CHPF_M11_ActRPM_LimALM</v>
      </c>
      <c r="H5507" s="10" t="str">
        <f>VLOOKUP(基本表格!E5507,起始地址定义!A:D,4,FALSE)&amp;" "&amp;Q5507</f>
        <v>2131+P3-M5 木片出料皮带运输机 反馈转速 极限报警</v>
      </c>
      <c r="I5507" s="10" t="str">
        <f t="shared" si="883"/>
        <v>DB100,X3201.1</v>
      </c>
      <c r="J5507" s="13" t="str">
        <f>VLOOKUP(E5507,起始地址定义!A:D,2,FALSE)</f>
        <v>DB100</v>
      </c>
      <c r="K5507" s="12" t="str">
        <f t="shared" si="884"/>
        <v>X3201.1</v>
      </c>
      <c r="L5507" s="13">
        <f>VLOOKUP(E5507,起始地址定义!A:D,3,FALSE)</f>
        <v>3200</v>
      </c>
      <c r="M5507" s="14">
        <f>VLOOKUP($F5507,类型描述及偏移量!$C:$H,2,FALSE)</f>
        <v>1.1</v>
      </c>
      <c r="N5507" s="14" t="str">
        <f>VLOOKUP($F5507,类型描述及偏移量!$C:$H,3,FALSE)</f>
        <v>离散</v>
      </c>
      <c r="O5507" s="14" t="str">
        <f>VLOOKUP($F5507,类型描述及偏移量!$C:$H,4,FALSE)</f>
        <v>On</v>
      </c>
      <c r="P5507" s="14" t="str">
        <f>VLOOKUP($F5507,类型描述及偏移量!$C:$H,5,FALSE)</f>
        <v>Yes</v>
      </c>
      <c r="Q5507" s="14" t="str">
        <f>VLOOKUP($F5507,类型描述及偏移量!$C:$H,6,FALSE)</f>
        <v>极限报警</v>
      </c>
    </row>
    <row r="5508" hidden="1" spans="1:17">
      <c r="A5508" s="12" t="s">
        <v>128</v>
      </c>
      <c r="B5508" s="12" t="str">
        <f t="shared" si="877"/>
        <v>M11_ActRPM</v>
      </c>
      <c r="C5508" s="12" t="str">
        <f t="shared" si="878"/>
        <v>LostALM</v>
      </c>
      <c r="D5508" s="12" t="str">
        <f t="shared" si="879"/>
        <v>BP_Value_var</v>
      </c>
      <c r="E5508" s="13" t="str">
        <f t="shared" si="880"/>
        <v>CHPF_M11_ActRPM_BP_Value_var</v>
      </c>
      <c r="F5508" s="14" t="str">
        <f t="shared" si="881"/>
        <v>BP_Value_var_LostALM</v>
      </c>
      <c r="G5508" s="10" t="str">
        <f t="shared" si="882"/>
        <v>CHPF_M11_ActRPM_LostALM</v>
      </c>
      <c r="H5508" s="10" t="str">
        <f>VLOOKUP(基本表格!E5508,起始地址定义!A:D,4,FALSE)&amp;" "&amp;Q5508</f>
        <v>2131+P3-M5 木片出料皮带运输机 反馈转速 传感器断线报警</v>
      </c>
      <c r="I5508" s="10" t="str">
        <f t="shared" si="883"/>
        <v>DB100,X3201.2</v>
      </c>
      <c r="J5508" s="13" t="str">
        <f>VLOOKUP(E5508,起始地址定义!A:D,2,FALSE)</f>
        <v>DB100</v>
      </c>
      <c r="K5508" s="12" t="str">
        <f t="shared" si="884"/>
        <v>X3201.2</v>
      </c>
      <c r="L5508" s="13">
        <f>VLOOKUP(E5508,起始地址定义!A:D,3,FALSE)</f>
        <v>3200</v>
      </c>
      <c r="M5508" s="14">
        <f>VLOOKUP($F5508,类型描述及偏移量!$C:$H,2,FALSE)</f>
        <v>1.2</v>
      </c>
      <c r="N5508" s="14" t="str">
        <f>VLOOKUP($F5508,类型描述及偏移量!$C:$H,3,FALSE)</f>
        <v>离散</v>
      </c>
      <c r="O5508" s="14" t="str">
        <f>VLOOKUP($F5508,类型描述及偏移量!$C:$H,4,FALSE)</f>
        <v>On</v>
      </c>
      <c r="P5508" s="14" t="str">
        <f>VLOOKUP($F5508,类型描述及偏移量!$C:$H,5,FALSE)</f>
        <v>Yes</v>
      </c>
      <c r="Q5508" s="14" t="str">
        <f>VLOOKUP($F5508,类型描述及偏移量!$C:$H,6,FALSE)</f>
        <v>传感器断线报警</v>
      </c>
    </row>
    <row r="5509" hidden="1" spans="1:17">
      <c r="A5509" s="12" t="s">
        <v>128</v>
      </c>
      <c r="B5509" s="12" t="str">
        <f t="shared" si="877"/>
        <v>M11_ActRPM</v>
      </c>
      <c r="C5509" s="12" t="str">
        <f t="shared" si="878"/>
        <v>Code</v>
      </c>
      <c r="D5509" s="12" t="str">
        <f t="shared" si="879"/>
        <v>BP_Value_var</v>
      </c>
      <c r="E5509" s="13" t="str">
        <f t="shared" si="880"/>
        <v>CHPF_M11_ActRPM_BP_Value_var</v>
      </c>
      <c r="F5509" s="14" t="str">
        <f t="shared" si="881"/>
        <v>BP_Value_var_Code</v>
      </c>
      <c r="G5509" s="10" t="str">
        <f t="shared" si="882"/>
        <v>CHPF_M11_ActRPM_Code</v>
      </c>
      <c r="H5509" s="10" t="str">
        <f>VLOOKUP(基本表格!E5509,起始地址定义!A:D,4,FALSE)&amp;" "&amp;Q5509</f>
        <v>2131+P3-M5 木片出料皮带运输机 反馈转速 实际内码</v>
      </c>
      <c r="I5509" s="10" t="str">
        <f t="shared" si="883"/>
        <v>DB100,INT3202</v>
      </c>
      <c r="J5509" s="13" t="str">
        <f>VLOOKUP(E5509,起始地址定义!A:D,2,FALSE)</f>
        <v>DB100</v>
      </c>
      <c r="K5509" s="12" t="str">
        <f t="shared" si="884"/>
        <v>INT3202</v>
      </c>
      <c r="L5509" s="13">
        <f>VLOOKUP(E5509,起始地址定义!A:D,3,FALSE)</f>
        <v>3200</v>
      </c>
      <c r="M5509" s="14">
        <f>VLOOKUP($F5509,类型描述及偏移量!$C:$H,2,FALSE)</f>
        <v>2</v>
      </c>
      <c r="N5509" s="14" t="str">
        <f>VLOOKUP($F5509,类型描述及偏移量!$C:$H,3,FALSE)</f>
        <v>整型</v>
      </c>
      <c r="O5509" s="14" t="str">
        <f>VLOOKUP($F5509,类型描述及偏移量!$C:$H,4,FALSE)</f>
        <v>None</v>
      </c>
      <c r="P5509" s="14" t="str">
        <f>VLOOKUP($F5509,类型描述及偏移量!$C:$H,5,FALSE)</f>
        <v>Yes</v>
      </c>
      <c r="Q5509" s="14" t="str">
        <f>VLOOKUP($F5509,类型描述及偏移量!$C:$H,6,FALSE)</f>
        <v>实际内码</v>
      </c>
    </row>
    <row r="5510" hidden="1" spans="1:17">
      <c r="A5510" s="12" t="s">
        <v>128</v>
      </c>
      <c r="B5510" s="12" t="str">
        <f t="shared" si="877"/>
        <v>M11_ActRPM</v>
      </c>
      <c r="C5510" s="12" t="str">
        <f t="shared" si="878"/>
        <v>Value</v>
      </c>
      <c r="D5510" s="12" t="str">
        <f t="shared" si="879"/>
        <v>BP_Value_var</v>
      </c>
      <c r="E5510" s="13" t="str">
        <f t="shared" si="880"/>
        <v>CHPF_M11_ActRPM_BP_Value_var</v>
      </c>
      <c r="F5510" s="14" t="str">
        <f t="shared" si="881"/>
        <v>BP_Value_var_Value</v>
      </c>
      <c r="G5510" s="10" t="str">
        <f t="shared" si="882"/>
        <v>CHPF_M11_ActRPM_Value</v>
      </c>
      <c r="H5510" s="10" t="str">
        <f>VLOOKUP(基本表格!E5510,起始地址定义!A:D,4,FALSE)&amp;" "&amp;Q5510</f>
        <v>2131+P3-M5 木片出料皮带运输机 反馈转速 实际值</v>
      </c>
      <c r="I5510" s="10" t="str">
        <f t="shared" si="883"/>
        <v>DB100,REAL3206</v>
      </c>
      <c r="J5510" s="13" t="str">
        <f>VLOOKUP(E5510,起始地址定义!A:D,2,FALSE)</f>
        <v>DB100</v>
      </c>
      <c r="K5510" s="12" t="str">
        <f t="shared" si="884"/>
        <v>REAL3206</v>
      </c>
      <c r="L5510" s="13">
        <f>VLOOKUP(E5510,起始地址定义!A:D,3,FALSE)</f>
        <v>3200</v>
      </c>
      <c r="M5510" s="14">
        <f>VLOOKUP($F5510,类型描述及偏移量!$C:$H,2,FALSE)</f>
        <v>6</v>
      </c>
      <c r="N5510" s="14" t="str">
        <f>VLOOKUP($F5510,类型描述及偏移量!$C:$H,3,FALSE)</f>
        <v>实型</v>
      </c>
      <c r="O5510" s="14" t="str">
        <f>VLOOKUP($F5510,类型描述及偏移量!$C:$H,4,FALSE)</f>
        <v>None</v>
      </c>
      <c r="P5510" s="14" t="str">
        <f>VLOOKUP($F5510,类型描述及偏移量!$C:$H,5,FALSE)</f>
        <v>Yes</v>
      </c>
      <c r="Q5510" s="14" t="str">
        <f>VLOOKUP($F5510,类型描述及偏移量!$C:$H,6,FALSE)</f>
        <v>实际值</v>
      </c>
    </row>
    <row r="5511" hidden="1" spans="1:17">
      <c r="A5511" s="12" t="s">
        <v>128</v>
      </c>
      <c r="B5511" s="12" t="str">
        <f t="shared" si="877"/>
        <v>M11_ActRPM</v>
      </c>
      <c r="C5511" s="12" t="str">
        <f t="shared" si="878"/>
        <v>Range</v>
      </c>
      <c r="D5511" s="12" t="str">
        <f t="shared" si="879"/>
        <v>BP_Value_var</v>
      </c>
      <c r="E5511" s="13" t="str">
        <f t="shared" si="880"/>
        <v>CHPF_M11_ActRPM_BP_Value_var</v>
      </c>
      <c r="F5511" s="14" t="str">
        <f t="shared" si="881"/>
        <v>BP_Value_var_Range</v>
      </c>
      <c r="G5511" s="10" t="str">
        <f t="shared" si="882"/>
        <v>CHPF_M11_ActRPM_Range</v>
      </c>
      <c r="H5511" s="10" t="str">
        <f>VLOOKUP(基本表格!E5511,起始地址定义!A:D,4,FALSE)&amp;" "&amp;Q5511</f>
        <v>2131+P3-M5 木片出料皮带运输机 反馈转速 量程</v>
      </c>
      <c r="I5511" s="10" t="str">
        <f t="shared" si="883"/>
        <v>DB100,REAL3210</v>
      </c>
      <c r="J5511" s="13" t="str">
        <f>VLOOKUP(E5511,起始地址定义!A:D,2,FALSE)</f>
        <v>DB100</v>
      </c>
      <c r="K5511" s="12" t="str">
        <f t="shared" si="884"/>
        <v>REAL3210</v>
      </c>
      <c r="L5511" s="13">
        <f>VLOOKUP(E5511,起始地址定义!A:D,3,FALSE)</f>
        <v>3200</v>
      </c>
      <c r="M5511" s="14">
        <f>VLOOKUP($F5511,类型描述及偏移量!$C:$H,2,FALSE)</f>
        <v>10</v>
      </c>
      <c r="N5511" s="14" t="str">
        <f>VLOOKUP($F5511,类型描述及偏移量!$C:$H,3,FALSE)</f>
        <v>实型</v>
      </c>
      <c r="O5511" s="14" t="str">
        <f>VLOOKUP($F5511,类型描述及偏移量!$C:$H,4,FALSE)</f>
        <v>None</v>
      </c>
      <c r="P5511" s="14" t="str">
        <f>VLOOKUP($F5511,类型描述及偏移量!$C:$H,5,FALSE)</f>
        <v>No</v>
      </c>
      <c r="Q5511" s="14" t="str">
        <f>VLOOKUP($F5511,类型描述及偏移量!$C:$H,6,FALSE)</f>
        <v>量程</v>
      </c>
    </row>
    <row r="5512" hidden="1" spans="1:17">
      <c r="A5512" s="12" t="s">
        <v>128</v>
      </c>
      <c r="B5512" s="12" t="str">
        <f t="shared" si="877"/>
        <v>M11_ActRPM</v>
      </c>
      <c r="C5512" s="12" t="str">
        <f t="shared" si="878"/>
        <v>Hi</v>
      </c>
      <c r="D5512" s="12" t="str">
        <f t="shared" si="879"/>
        <v>BP_Value_var</v>
      </c>
      <c r="E5512" s="13" t="str">
        <f t="shared" si="880"/>
        <v>CHPF_M11_ActRPM_BP_Value_var</v>
      </c>
      <c r="F5512" s="14" t="str">
        <f t="shared" si="881"/>
        <v>BP_Value_var_Hi</v>
      </c>
      <c r="G5512" s="10" t="str">
        <f t="shared" si="882"/>
        <v>CHPF_M11_ActRPM_Hi</v>
      </c>
      <c r="H5512" s="10" t="str">
        <f>VLOOKUP(基本表格!E5512,起始地址定义!A:D,4,FALSE)&amp;" "&amp;Q5512</f>
        <v>2131+P3-M5 木片出料皮带运输机 反馈转速 上限值</v>
      </c>
      <c r="I5512" s="10" t="str">
        <f t="shared" si="883"/>
        <v>DB100,REAL3214</v>
      </c>
      <c r="J5512" s="13" t="str">
        <f>VLOOKUP(E5512,起始地址定义!A:D,2,FALSE)</f>
        <v>DB100</v>
      </c>
      <c r="K5512" s="12" t="str">
        <f t="shared" si="884"/>
        <v>REAL3214</v>
      </c>
      <c r="L5512" s="13">
        <f>VLOOKUP(E5512,起始地址定义!A:D,3,FALSE)</f>
        <v>3200</v>
      </c>
      <c r="M5512" s="14">
        <f>VLOOKUP($F5512,类型描述及偏移量!$C:$H,2,FALSE)</f>
        <v>14</v>
      </c>
      <c r="N5512" s="14" t="str">
        <f>VLOOKUP($F5512,类型描述及偏移量!$C:$H,3,FALSE)</f>
        <v>实型</v>
      </c>
      <c r="O5512" s="14" t="str">
        <f>VLOOKUP($F5512,类型描述及偏移量!$C:$H,4,FALSE)</f>
        <v>None</v>
      </c>
      <c r="P5512" s="14" t="str">
        <f>VLOOKUP($F5512,类型描述及偏移量!$C:$H,5,FALSE)</f>
        <v>No</v>
      </c>
      <c r="Q5512" s="14" t="str">
        <f>VLOOKUP($F5512,类型描述及偏移量!$C:$H,6,FALSE)</f>
        <v>上限值</v>
      </c>
    </row>
    <row r="5513" hidden="1" spans="1:17">
      <c r="A5513" s="12" t="s">
        <v>128</v>
      </c>
      <c r="B5513" s="12" t="str">
        <f t="shared" si="877"/>
        <v>M11_ActRPM</v>
      </c>
      <c r="C5513" s="12" t="str">
        <f t="shared" si="878"/>
        <v>Lo</v>
      </c>
      <c r="D5513" s="12" t="str">
        <f t="shared" si="879"/>
        <v>BP_Value_var</v>
      </c>
      <c r="E5513" s="13" t="str">
        <f t="shared" si="880"/>
        <v>CHPF_M11_ActRPM_BP_Value_var</v>
      </c>
      <c r="F5513" s="14" t="str">
        <f t="shared" si="881"/>
        <v>BP_Value_var_Lo</v>
      </c>
      <c r="G5513" s="10" t="str">
        <f t="shared" si="882"/>
        <v>CHPF_M11_ActRPM_Lo</v>
      </c>
      <c r="H5513" s="10" t="str">
        <f>VLOOKUP(基本表格!E5513,起始地址定义!A:D,4,FALSE)&amp;" "&amp;Q5513</f>
        <v>2131+P3-M5 木片出料皮带运输机 反馈转速 下限值</v>
      </c>
      <c r="I5513" s="10" t="str">
        <f t="shared" si="883"/>
        <v>DB100,REAL3218</v>
      </c>
      <c r="J5513" s="13" t="str">
        <f>VLOOKUP(E5513,起始地址定义!A:D,2,FALSE)</f>
        <v>DB100</v>
      </c>
      <c r="K5513" s="12" t="str">
        <f t="shared" si="884"/>
        <v>REAL3218</v>
      </c>
      <c r="L5513" s="13">
        <f>VLOOKUP(E5513,起始地址定义!A:D,3,FALSE)</f>
        <v>3200</v>
      </c>
      <c r="M5513" s="14">
        <f>VLOOKUP($F5513,类型描述及偏移量!$C:$H,2,FALSE)</f>
        <v>18</v>
      </c>
      <c r="N5513" s="14" t="str">
        <f>VLOOKUP($F5513,类型描述及偏移量!$C:$H,3,FALSE)</f>
        <v>实型</v>
      </c>
      <c r="O5513" s="14" t="str">
        <f>VLOOKUP($F5513,类型描述及偏移量!$C:$H,4,FALSE)</f>
        <v>None</v>
      </c>
      <c r="P5513" s="14" t="str">
        <f>VLOOKUP($F5513,类型描述及偏移量!$C:$H,5,FALSE)</f>
        <v>No</v>
      </c>
      <c r="Q5513" s="14" t="str">
        <f>VLOOKUP($F5513,类型描述及偏移量!$C:$H,6,FALSE)</f>
        <v>下限值</v>
      </c>
    </row>
    <row r="5514" hidden="1" spans="1:17">
      <c r="A5514" s="12" t="s">
        <v>128</v>
      </c>
      <c r="B5514" s="12" t="str">
        <f t="shared" si="877"/>
        <v>M11_ActRPM</v>
      </c>
      <c r="C5514" s="12" t="str">
        <f t="shared" si="878"/>
        <v>HiHi</v>
      </c>
      <c r="D5514" s="12" t="str">
        <f t="shared" si="879"/>
        <v>BP_Value_var</v>
      </c>
      <c r="E5514" s="13" t="str">
        <f t="shared" si="880"/>
        <v>CHPF_M11_ActRPM_BP_Value_var</v>
      </c>
      <c r="F5514" s="14" t="str">
        <f t="shared" si="881"/>
        <v>BP_Value_var_HiHi</v>
      </c>
      <c r="G5514" s="10" t="str">
        <f t="shared" si="882"/>
        <v>CHPF_M11_ActRPM_HiHi</v>
      </c>
      <c r="H5514" s="10" t="str">
        <f>VLOOKUP(基本表格!E5514,起始地址定义!A:D,4,FALSE)&amp;" "&amp;Q5514</f>
        <v>2131+P3-M5 木片出料皮带运输机 反馈转速 上上限值</v>
      </c>
      <c r="I5514" s="10" t="str">
        <f t="shared" si="883"/>
        <v>DB100,REAL3222</v>
      </c>
      <c r="J5514" s="13" t="str">
        <f>VLOOKUP(E5514,起始地址定义!A:D,2,FALSE)</f>
        <v>DB100</v>
      </c>
      <c r="K5514" s="12" t="str">
        <f t="shared" si="884"/>
        <v>REAL3222</v>
      </c>
      <c r="L5514" s="13">
        <f>VLOOKUP(E5514,起始地址定义!A:D,3,FALSE)</f>
        <v>3200</v>
      </c>
      <c r="M5514" s="14">
        <f>VLOOKUP($F5514,类型描述及偏移量!$C:$H,2,FALSE)</f>
        <v>22</v>
      </c>
      <c r="N5514" s="14" t="str">
        <f>VLOOKUP($F5514,类型描述及偏移量!$C:$H,3,FALSE)</f>
        <v>实型</v>
      </c>
      <c r="O5514" s="14" t="str">
        <f>VLOOKUP($F5514,类型描述及偏移量!$C:$H,4,FALSE)</f>
        <v>None</v>
      </c>
      <c r="P5514" s="14" t="str">
        <f>VLOOKUP($F5514,类型描述及偏移量!$C:$H,5,FALSE)</f>
        <v>No</v>
      </c>
      <c r="Q5514" s="14" t="str">
        <f>VLOOKUP($F5514,类型描述及偏移量!$C:$H,6,FALSE)</f>
        <v>上上限值</v>
      </c>
    </row>
    <row r="5515" hidden="1" spans="1:17">
      <c r="A5515" s="12" t="s">
        <v>128</v>
      </c>
      <c r="B5515" s="12" t="str">
        <f t="shared" si="877"/>
        <v>M11_ActRPM</v>
      </c>
      <c r="C5515" s="12" t="str">
        <f t="shared" si="878"/>
        <v>LoLo</v>
      </c>
      <c r="D5515" s="12" t="str">
        <f t="shared" si="879"/>
        <v>BP_Value_var</v>
      </c>
      <c r="E5515" s="13" t="str">
        <f t="shared" si="880"/>
        <v>CHPF_M11_ActRPM_BP_Value_var</v>
      </c>
      <c r="F5515" s="14" t="str">
        <f t="shared" si="881"/>
        <v>BP_Value_var_LoLo</v>
      </c>
      <c r="G5515" s="10" t="str">
        <f t="shared" si="882"/>
        <v>CHPF_M11_ActRPM_LoLo</v>
      </c>
      <c r="H5515" s="10" t="str">
        <f>VLOOKUP(基本表格!E5515,起始地址定义!A:D,4,FALSE)&amp;" "&amp;Q5515</f>
        <v>2131+P3-M5 木片出料皮带运输机 反馈转速 下下限值</v>
      </c>
      <c r="I5515" s="10" t="str">
        <f t="shared" si="883"/>
        <v>DB100,REAL3226</v>
      </c>
      <c r="J5515" s="13" t="str">
        <f>VLOOKUP(E5515,起始地址定义!A:D,2,FALSE)</f>
        <v>DB100</v>
      </c>
      <c r="K5515" s="12" t="str">
        <f t="shared" si="884"/>
        <v>REAL3226</v>
      </c>
      <c r="L5515" s="13">
        <f>VLOOKUP(E5515,起始地址定义!A:D,3,FALSE)</f>
        <v>3200</v>
      </c>
      <c r="M5515" s="14">
        <f>VLOOKUP($F5515,类型描述及偏移量!$C:$H,2,FALSE)</f>
        <v>26</v>
      </c>
      <c r="N5515" s="14" t="str">
        <f>VLOOKUP($F5515,类型描述及偏移量!$C:$H,3,FALSE)</f>
        <v>实型</v>
      </c>
      <c r="O5515" s="14" t="str">
        <f>VLOOKUP($F5515,类型描述及偏移量!$C:$H,4,FALSE)</f>
        <v>None</v>
      </c>
      <c r="P5515" s="14" t="str">
        <f>VLOOKUP($F5515,类型描述及偏移量!$C:$H,5,FALSE)</f>
        <v>No</v>
      </c>
      <c r="Q5515" s="14" t="str">
        <f>VLOOKUP($F5515,类型描述及偏移量!$C:$H,6,FALSE)</f>
        <v>下下限值</v>
      </c>
    </row>
    <row r="5516" hidden="1" spans="1:17">
      <c r="A5516" s="12" t="s">
        <v>128</v>
      </c>
      <c r="B5516" s="12" t="str">
        <f t="shared" si="877"/>
        <v>M11_Current</v>
      </c>
      <c r="C5516" s="12" t="str">
        <f t="shared" si="878"/>
        <v>HiProEN</v>
      </c>
      <c r="D5516" s="12" t="str">
        <f t="shared" si="879"/>
        <v>BP_Value_var</v>
      </c>
      <c r="E5516" s="13" t="str">
        <f t="shared" si="880"/>
        <v>CHPF_M11_Current_BP_Value_var</v>
      </c>
      <c r="F5516" s="14" t="str">
        <f t="shared" si="881"/>
        <v>BP_Value_var_HiProEN</v>
      </c>
      <c r="G5516" s="10" t="str">
        <f t="shared" si="882"/>
        <v>CHPF_M11_Current_HiProEN</v>
      </c>
      <c r="H5516" s="10" t="str">
        <f>VLOOKUP(基本表格!E5516,起始地址定义!A:D,4,FALSE)&amp;" "&amp;Q5516</f>
        <v>2131+P3-M5 木片出料皮带运输机 反馈电流 上限保护使能</v>
      </c>
      <c r="I5516" s="10" t="str">
        <f t="shared" si="883"/>
        <v>DB100,X3250.3</v>
      </c>
      <c r="J5516" s="13" t="str">
        <f>VLOOKUP(E5516,起始地址定义!A:D,2,FALSE)</f>
        <v>DB100</v>
      </c>
      <c r="K5516" s="12" t="str">
        <f t="shared" si="884"/>
        <v>X3250.3</v>
      </c>
      <c r="L5516" s="13">
        <f>VLOOKUP(E5516,起始地址定义!A:D,3,FALSE)</f>
        <v>3250</v>
      </c>
      <c r="M5516" s="14">
        <f>VLOOKUP($F5516,类型描述及偏移量!$C:$H,2,FALSE)</f>
        <v>0.299999999999997</v>
      </c>
      <c r="N5516" s="14" t="str">
        <f>VLOOKUP($F5516,类型描述及偏移量!$C:$H,3,FALSE)</f>
        <v>离散</v>
      </c>
      <c r="O5516" s="14" t="str">
        <f>VLOOKUP($F5516,类型描述及偏移量!$C:$H,4,FALSE)</f>
        <v>None</v>
      </c>
      <c r="P5516" s="14" t="str">
        <f>VLOOKUP($F5516,类型描述及偏移量!$C:$H,5,FALSE)</f>
        <v>No</v>
      </c>
      <c r="Q5516" s="14" t="str">
        <f>VLOOKUP($F5516,类型描述及偏移量!$C:$H,6,FALSE)</f>
        <v>上限保护使能</v>
      </c>
    </row>
    <row r="5517" hidden="1" spans="1:17">
      <c r="A5517" s="12" t="s">
        <v>128</v>
      </c>
      <c r="B5517" s="12" t="str">
        <f t="shared" si="877"/>
        <v>M11_Current</v>
      </c>
      <c r="C5517" s="12" t="str">
        <f t="shared" si="878"/>
        <v>LoProEN</v>
      </c>
      <c r="D5517" s="12" t="str">
        <f t="shared" si="879"/>
        <v>BP_Value_var</v>
      </c>
      <c r="E5517" s="13" t="str">
        <f t="shared" si="880"/>
        <v>CHPF_M11_Current_BP_Value_var</v>
      </c>
      <c r="F5517" s="14" t="str">
        <f t="shared" si="881"/>
        <v>BP_Value_var_LoProEN</v>
      </c>
      <c r="G5517" s="10" t="str">
        <f t="shared" si="882"/>
        <v>CHPF_M11_Current_LoProEN</v>
      </c>
      <c r="H5517" s="10" t="str">
        <f>VLOOKUP(基本表格!E5517,起始地址定义!A:D,4,FALSE)&amp;" "&amp;Q5517</f>
        <v>2131+P3-M5 木片出料皮带运输机 反馈电流 下限保护使能</v>
      </c>
      <c r="I5517" s="10" t="str">
        <f t="shared" si="883"/>
        <v>DB100,X3250.4</v>
      </c>
      <c r="J5517" s="13" t="str">
        <f>VLOOKUP(E5517,起始地址定义!A:D,2,FALSE)</f>
        <v>DB100</v>
      </c>
      <c r="K5517" s="12" t="str">
        <f t="shared" si="884"/>
        <v>X3250.4</v>
      </c>
      <c r="L5517" s="13">
        <f>VLOOKUP(E5517,起始地址定义!A:D,3,FALSE)</f>
        <v>3250</v>
      </c>
      <c r="M5517" s="14">
        <f>VLOOKUP($F5517,类型描述及偏移量!$C:$H,2,FALSE)</f>
        <v>0.399999999999999</v>
      </c>
      <c r="N5517" s="14" t="str">
        <f>VLOOKUP($F5517,类型描述及偏移量!$C:$H,3,FALSE)</f>
        <v>离散</v>
      </c>
      <c r="O5517" s="14" t="str">
        <f>VLOOKUP($F5517,类型描述及偏移量!$C:$H,4,FALSE)</f>
        <v>None</v>
      </c>
      <c r="P5517" s="14" t="str">
        <f>VLOOKUP($F5517,类型描述及偏移量!$C:$H,5,FALSE)</f>
        <v>No</v>
      </c>
      <c r="Q5517" s="14" t="str">
        <f>VLOOKUP($F5517,类型描述及偏移量!$C:$H,6,FALSE)</f>
        <v>下限保护使能</v>
      </c>
    </row>
    <row r="5518" hidden="1" spans="1:17">
      <c r="A5518" s="12" t="s">
        <v>128</v>
      </c>
      <c r="B5518" s="12" t="str">
        <f t="shared" si="877"/>
        <v>M11_Current</v>
      </c>
      <c r="C5518" s="12" t="str">
        <f t="shared" si="878"/>
        <v>HiALM</v>
      </c>
      <c r="D5518" s="12" t="str">
        <f t="shared" si="879"/>
        <v>BP_Value_var</v>
      </c>
      <c r="E5518" s="13" t="str">
        <f t="shared" si="880"/>
        <v>CHPF_M11_Current_BP_Value_var</v>
      </c>
      <c r="F5518" s="14" t="str">
        <f t="shared" si="881"/>
        <v>BP_Value_var_HiALM</v>
      </c>
      <c r="G5518" s="10" t="str">
        <f t="shared" si="882"/>
        <v>CHPF_M11_Current_HiALM</v>
      </c>
      <c r="H5518" s="10" t="str">
        <f>VLOOKUP(基本表格!E5518,起始地址定义!A:D,4,FALSE)&amp;" "&amp;Q5518</f>
        <v>2131+P3-M5 木片出料皮带运输机 反馈电流 上限报警</v>
      </c>
      <c r="I5518" s="10" t="str">
        <f t="shared" si="883"/>
        <v>DB100,X3250.5</v>
      </c>
      <c r="J5518" s="13" t="str">
        <f>VLOOKUP(E5518,起始地址定义!A:D,2,FALSE)</f>
        <v>DB100</v>
      </c>
      <c r="K5518" s="12" t="str">
        <f t="shared" si="884"/>
        <v>X3250.5</v>
      </c>
      <c r="L5518" s="13">
        <f>VLOOKUP(E5518,起始地址定义!A:D,3,FALSE)</f>
        <v>3250</v>
      </c>
      <c r="M5518" s="14">
        <f>VLOOKUP($F5518,类型描述及偏移量!$C:$H,2,FALSE)</f>
        <v>0.5</v>
      </c>
      <c r="N5518" s="14" t="str">
        <f>VLOOKUP($F5518,类型描述及偏移量!$C:$H,3,FALSE)</f>
        <v>离散</v>
      </c>
      <c r="O5518" s="14" t="str">
        <f>VLOOKUP($F5518,类型描述及偏移量!$C:$H,4,FALSE)</f>
        <v>None</v>
      </c>
      <c r="P5518" s="14" t="str">
        <f>VLOOKUP($F5518,类型描述及偏移量!$C:$H,5,FALSE)</f>
        <v>Yes</v>
      </c>
      <c r="Q5518" s="14" t="str">
        <f>VLOOKUP($F5518,类型描述及偏移量!$C:$H,6,FALSE)</f>
        <v>上限报警</v>
      </c>
    </row>
    <row r="5519" hidden="1" spans="1:17">
      <c r="A5519" s="12" t="s">
        <v>128</v>
      </c>
      <c r="B5519" s="12" t="str">
        <f t="shared" si="877"/>
        <v>M11_Current</v>
      </c>
      <c r="C5519" s="12" t="str">
        <f t="shared" si="878"/>
        <v>LoALM</v>
      </c>
      <c r="D5519" s="12" t="str">
        <f t="shared" si="879"/>
        <v>BP_Value_var</v>
      </c>
      <c r="E5519" s="13" t="str">
        <f t="shared" si="880"/>
        <v>CHPF_M11_Current_BP_Value_var</v>
      </c>
      <c r="F5519" s="14" t="str">
        <f t="shared" si="881"/>
        <v>BP_Value_var_LoALM</v>
      </c>
      <c r="G5519" s="10" t="str">
        <f t="shared" si="882"/>
        <v>CHPF_M11_Current_LoALM</v>
      </c>
      <c r="H5519" s="10" t="str">
        <f>VLOOKUP(基本表格!E5519,起始地址定义!A:D,4,FALSE)&amp;" "&amp;Q5519</f>
        <v>2131+P3-M5 木片出料皮带运输机 反馈电流 下限报警</v>
      </c>
      <c r="I5519" s="10" t="str">
        <f t="shared" si="883"/>
        <v>DB100,X3250.6</v>
      </c>
      <c r="J5519" s="13" t="str">
        <f>VLOOKUP(E5519,起始地址定义!A:D,2,FALSE)</f>
        <v>DB100</v>
      </c>
      <c r="K5519" s="12" t="str">
        <f t="shared" si="884"/>
        <v>X3250.6</v>
      </c>
      <c r="L5519" s="13">
        <f>VLOOKUP(E5519,起始地址定义!A:D,3,FALSE)</f>
        <v>3250</v>
      </c>
      <c r="M5519" s="14">
        <f>VLOOKUP($F5519,类型描述及偏移量!$C:$H,2,FALSE)</f>
        <v>0.600000000000001</v>
      </c>
      <c r="N5519" s="14" t="str">
        <f>VLOOKUP($F5519,类型描述及偏移量!$C:$H,3,FALSE)</f>
        <v>离散</v>
      </c>
      <c r="O5519" s="14" t="str">
        <f>VLOOKUP($F5519,类型描述及偏移量!$C:$H,4,FALSE)</f>
        <v>None</v>
      </c>
      <c r="P5519" s="14" t="str">
        <f>VLOOKUP($F5519,类型描述及偏移量!$C:$H,5,FALSE)</f>
        <v>Yes</v>
      </c>
      <c r="Q5519" s="14" t="str">
        <f>VLOOKUP($F5519,类型描述及偏移量!$C:$H,6,FALSE)</f>
        <v>下限报警</v>
      </c>
    </row>
    <row r="5520" hidden="1" spans="1:17">
      <c r="A5520" s="12" t="s">
        <v>128</v>
      </c>
      <c r="B5520" s="12" t="str">
        <f t="shared" si="877"/>
        <v>M11_Current</v>
      </c>
      <c r="C5520" s="12" t="str">
        <f t="shared" si="878"/>
        <v>HiHiALM</v>
      </c>
      <c r="D5520" s="12" t="str">
        <f t="shared" si="879"/>
        <v>BP_Value_var</v>
      </c>
      <c r="E5520" s="13" t="str">
        <f t="shared" si="880"/>
        <v>CHPF_M11_Current_BP_Value_var</v>
      </c>
      <c r="F5520" s="14" t="str">
        <f t="shared" si="881"/>
        <v>BP_Value_var_HiHiALM</v>
      </c>
      <c r="G5520" s="10" t="str">
        <f t="shared" si="882"/>
        <v>CHPF_M11_Current_HiHiALM</v>
      </c>
      <c r="H5520" s="10" t="str">
        <f>VLOOKUP(基本表格!E5520,起始地址定义!A:D,4,FALSE)&amp;" "&amp;Q5520</f>
        <v>2131+P3-M5 木片出料皮带运输机 反馈电流 上上限报警</v>
      </c>
      <c r="I5520" s="10" t="str">
        <f t="shared" si="883"/>
        <v>DB100,X3250.7</v>
      </c>
      <c r="J5520" s="13" t="str">
        <f>VLOOKUP(E5520,起始地址定义!A:D,2,FALSE)</f>
        <v>DB100</v>
      </c>
      <c r="K5520" s="12" t="str">
        <f t="shared" si="884"/>
        <v>X3250.7</v>
      </c>
      <c r="L5520" s="13">
        <f>VLOOKUP(E5520,起始地址定义!A:D,3,FALSE)</f>
        <v>3250</v>
      </c>
      <c r="M5520" s="14">
        <f>VLOOKUP($F5520,类型描述及偏移量!$C:$H,2,FALSE)</f>
        <v>0.700000000000003</v>
      </c>
      <c r="N5520" s="14" t="str">
        <f>VLOOKUP($F5520,类型描述及偏移量!$C:$H,3,FALSE)</f>
        <v>离散</v>
      </c>
      <c r="O5520" s="14" t="str">
        <f>VLOOKUP($F5520,类型描述及偏移量!$C:$H,4,FALSE)</f>
        <v>On</v>
      </c>
      <c r="P5520" s="14" t="str">
        <f>VLOOKUP($F5520,类型描述及偏移量!$C:$H,5,FALSE)</f>
        <v>Yes</v>
      </c>
      <c r="Q5520" s="14" t="str">
        <f>VLOOKUP($F5520,类型描述及偏移量!$C:$H,6,FALSE)</f>
        <v>上上限报警</v>
      </c>
    </row>
    <row r="5521" hidden="1" spans="1:17">
      <c r="A5521" s="12" t="s">
        <v>128</v>
      </c>
      <c r="B5521" s="12" t="str">
        <f t="shared" si="877"/>
        <v>M11_Current</v>
      </c>
      <c r="C5521" s="12" t="str">
        <f t="shared" si="878"/>
        <v>LoLoALM</v>
      </c>
      <c r="D5521" s="12" t="str">
        <f t="shared" si="879"/>
        <v>BP_Value_var</v>
      </c>
      <c r="E5521" s="13" t="str">
        <f t="shared" si="880"/>
        <v>CHPF_M11_Current_BP_Value_var</v>
      </c>
      <c r="F5521" s="14" t="str">
        <f t="shared" si="881"/>
        <v>BP_Value_var_LoLoALM</v>
      </c>
      <c r="G5521" s="10" t="str">
        <f t="shared" si="882"/>
        <v>CHPF_M11_Current_LoLoALM</v>
      </c>
      <c r="H5521" s="10" t="str">
        <f>VLOOKUP(基本表格!E5521,起始地址定义!A:D,4,FALSE)&amp;" "&amp;Q5521</f>
        <v>2131+P3-M5 木片出料皮带运输机 反馈电流 下下限报警</v>
      </c>
      <c r="I5521" s="10" t="str">
        <f t="shared" si="883"/>
        <v>DB100,X3251.0</v>
      </c>
      <c r="J5521" s="13" t="str">
        <f>VLOOKUP(E5521,起始地址定义!A:D,2,FALSE)</f>
        <v>DB100</v>
      </c>
      <c r="K5521" s="12" t="str">
        <f t="shared" si="884"/>
        <v>X3251.0</v>
      </c>
      <c r="L5521" s="13">
        <f>VLOOKUP(E5521,起始地址定义!A:D,3,FALSE)</f>
        <v>3250</v>
      </c>
      <c r="M5521" s="14">
        <f>VLOOKUP($F5521,类型描述及偏移量!$C:$H,2,FALSE)</f>
        <v>1</v>
      </c>
      <c r="N5521" s="14" t="str">
        <f>VLOOKUP($F5521,类型描述及偏移量!$C:$H,3,FALSE)</f>
        <v>离散</v>
      </c>
      <c r="O5521" s="14" t="str">
        <f>VLOOKUP($F5521,类型描述及偏移量!$C:$H,4,FALSE)</f>
        <v>On</v>
      </c>
      <c r="P5521" s="14" t="str">
        <f>VLOOKUP($F5521,类型描述及偏移量!$C:$H,5,FALSE)</f>
        <v>Yes</v>
      </c>
      <c r="Q5521" s="14" t="str">
        <f>VLOOKUP($F5521,类型描述及偏移量!$C:$H,6,FALSE)</f>
        <v>下下限报警</v>
      </c>
    </row>
    <row r="5522" hidden="1" spans="1:17">
      <c r="A5522" s="12" t="s">
        <v>128</v>
      </c>
      <c r="B5522" s="12" t="str">
        <f t="shared" si="877"/>
        <v>M11_Current</v>
      </c>
      <c r="C5522" s="12" t="str">
        <f t="shared" si="878"/>
        <v>LimALM</v>
      </c>
      <c r="D5522" s="12" t="str">
        <f t="shared" si="879"/>
        <v>BP_Value_var</v>
      </c>
      <c r="E5522" s="13" t="str">
        <f t="shared" si="880"/>
        <v>CHPF_M11_Current_BP_Value_var</v>
      </c>
      <c r="F5522" s="14" t="str">
        <f t="shared" si="881"/>
        <v>BP_Value_var_LimALM</v>
      </c>
      <c r="G5522" s="10" t="str">
        <f t="shared" si="882"/>
        <v>CHPF_M11_Current_LimALM</v>
      </c>
      <c r="H5522" s="10" t="str">
        <f>VLOOKUP(基本表格!E5522,起始地址定义!A:D,4,FALSE)&amp;" "&amp;Q5522</f>
        <v>2131+P3-M5 木片出料皮带运输机 反馈电流 极限报警</v>
      </c>
      <c r="I5522" s="10" t="str">
        <f t="shared" si="883"/>
        <v>DB100,X3251.1</v>
      </c>
      <c r="J5522" s="13" t="str">
        <f>VLOOKUP(E5522,起始地址定义!A:D,2,FALSE)</f>
        <v>DB100</v>
      </c>
      <c r="K5522" s="12" t="str">
        <f t="shared" si="884"/>
        <v>X3251.1</v>
      </c>
      <c r="L5522" s="13">
        <f>VLOOKUP(E5522,起始地址定义!A:D,3,FALSE)</f>
        <v>3250</v>
      </c>
      <c r="M5522" s="14">
        <f>VLOOKUP($F5522,类型描述及偏移量!$C:$H,2,FALSE)</f>
        <v>1.1</v>
      </c>
      <c r="N5522" s="14" t="str">
        <f>VLOOKUP($F5522,类型描述及偏移量!$C:$H,3,FALSE)</f>
        <v>离散</v>
      </c>
      <c r="O5522" s="14" t="str">
        <f>VLOOKUP($F5522,类型描述及偏移量!$C:$H,4,FALSE)</f>
        <v>On</v>
      </c>
      <c r="P5522" s="14" t="str">
        <f>VLOOKUP($F5522,类型描述及偏移量!$C:$H,5,FALSE)</f>
        <v>Yes</v>
      </c>
      <c r="Q5522" s="14" t="str">
        <f>VLOOKUP($F5522,类型描述及偏移量!$C:$H,6,FALSE)</f>
        <v>极限报警</v>
      </c>
    </row>
    <row r="5523" hidden="1" spans="1:17">
      <c r="A5523" s="12" t="s">
        <v>128</v>
      </c>
      <c r="B5523" s="12" t="str">
        <f t="shared" si="877"/>
        <v>M11_Current</v>
      </c>
      <c r="C5523" s="12" t="str">
        <f t="shared" si="878"/>
        <v>LostALM</v>
      </c>
      <c r="D5523" s="12" t="str">
        <f t="shared" si="879"/>
        <v>BP_Value_var</v>
      </c>
      <c r="E5523" s="13" t="str">
        <f t="shared" si="880"/>
        <v>CHPF_M11_Current_BP_Value_var</v>
      </c>
      <c r="F5523" s="14" t="str">
        <f t="shared" si="881"/>
        <v>BP_Value_var_LostALM</v>
      </c>
      <c r="G5523" s="10" t="str">
        <f t="shared" si="882"/>
        <v>CHPF_M11_Current_LostALM</v>
      </c>
      <c r="H5523" s="10" t="str">
        <f>VLOOKUP(基本表格!E5523,起始地址定义!A:D,4,FALSE)&amp;" "&amp;Q5523</f>
        <v>2131+P3-M5 木片出料皮带运输机 反馈电流 传感器断线报警</v>
      </c>
      <c r="I5523" s="10" t="str">
        <f t="shared" si="883"/>
        <v>DB100,X3251.2</v>
      </c>
      <c r="J5523" s="13" t="str">
        <f>VLOOKUP(E5523,起始地址定义!A:D,2,FALSE)</f>
        <v>DB100</v>
      </c>
      <c r="K5523" s="12" t="str">
        <f t="shared" si="884"/>
        <v>X3251.2</v>
      </c>
      <c r="L5523" s="13">
        <f>VLOOKUP(E5523,起始地址定义!A:D,3,FALSE)</f>
        <v>3250</v>
      </c>
      <c r="M5523" s="14">
        <f>VLOOKUP($F5523,类型描述及偏移量!$C:$H,2,FALSE)</f>
        <v>1.2</v>
      </c>
      <c r="N5523" s="14" t="str">
        <f>VLOOKUP($F5523,类型描述及偏移量!$C:$H,3,FALSE)</f>
        <v>离散</v>
      </c>
      <c r="O5523" s="14" t="str">
        <f>VLOOKUP($F5523,类型描述及偏移量!$C:$H,4,FALSE)</f>
        <v>On</v>
      </c>
      <c r="P5523" s="14" t="str">
        <f>VLOOKUP($F5523,类型描述及偏移量!$C:$H,5,FALSE)</f>
        <v>Yes</v>
      </c>
      <c r="Q5523" s="14" t="str">
        <f>VLOOKUP($F5523,类型描述及偏移量!$C:$H,6,FALSE)</f>
        <v>传感器断线报警</v>
      </c>
    </row>
    <row r="5524" hidden="1" spans="1:17">
      <c r="A5524" s="12" t="s">
        <v>128</v>
      </c>
      <c r="B5524" s="12" t="str">
        <f t="shared" si="877"/>
        <v>M11_Current</v>
      </c>
      <c r="C5524" s="12" t="str">
        <f t="shared" si="878"/>
        <v>Code</v>
      </c>
      <c r="D5524" s="12" t="str">
        <f t="shared" si="879"/>
        <v>BP_Value_var</v>
      </c>
      <c r="E5524" s="13" t="str">
        <f t="shared" si="880"/>
        <v>CHPF_M11_Current_BP_Value_var</v>
      </c>
      <c r="F5524" s="14" t="str">
        <f t="shared" si="881"/>
        <v>BP_Value_var_Code</v>
      </c>
      <c r="G5524" s="10" t="str">
        <f t="shared" si="882"/>
        <v>CHPF_M11_Current_Code</v>
      </c>
      <c r="H5524" s="10" t="str">
        <f>VLOOKUP(基本表格!E5524,起始地址定义!A:D,4,FALSE)&amp;" "&amp;Q5524</f>
        <v>2131+P3-M5 木片出料皮带运输机 反馈电流 实际内码</v>
      </c>
      <c r="I5524" s="10" t="str">
        <f t="shared" si="883"/>
        <v>DB100,INT3252</v>
      </c>
      <c r="J5524" s="13" t="str">
        <f>VLOOKUP(E5524,起始地址定义!A:D,2,FALSE)</f>
        <v>DB100</v>
      </c>
      <c r="K5524" s="12" t="str">
        <f t="shared" si="884"/>
        <v>INT3252</v>
      </c>
      <c r="L5524" s="13">
        <f>VLOOKUP(E5524,起始地址定义!A:D,3,FALSE)</f>
        <v>3250</v>
      </c>
      <c r="M5524" s="14">
        <f>VLOOKUP($F5524,类型描述及偏移量!$C:$H,2,FALSE)</f>
        <v>2</v>
      </c>
      <c r="N5524" s="14" t="str">
        <f>VLOOKUP($F5524,类型描述及偏移量!$C:$H,3,FALSE)</f>
        <v>整型</v>
      </c>
      <c r="O5524" s="14" t="str">
        <f>VLOOKUP($F5524,类型描述及偏移量!$C:$H,4,FALSE)</f>
        <v>None</v>
      </c>
      <c r="P5524" s="14" t="str">
        <f>VLOOKUP($F5524,类型描述及偏移量!$C:$H,5,FALSE)</f>
        <v>Yes</v>
      </c>
      <c r="Q5524" s="14" t="str">
        <f>VLOOKUP($F5524,类型描述及偏移量!$C:$H,6,FALSE)</f>
        <v>实际内码</v>
      </c>
    </row>
    <row r="5525" hidden="1" spans="1:17">
      <c r="A5525" s="12" t="s">
        <v>128</v>
      </c>
      <c r="B5525" s="12" t="str">
        <f t="shared" si="877"/>
        <v>M11_Current</v>
      </c>
      <c r="C5525" s="12" t="str">
        <f t="shared" si="878"/>
        <v>Value</v>
      </c>
      <c r="D5525" s="12" t="str">
        <f t="shared" si="879"/>
        <v>BP_Value_var</v>
      </c>
      <c r="E5525" s="13" t="str">
        <f t="shared" si="880"/>
        <v>CHPF_M11_Current_BP_Value_var</v>
      </c>
      <c r="F5525" s="14" t="str">
        <f t="shared" si="881"/>
        <v>BP_Value_var_Value</v>
      </c>
      <c r="G5525" s="10" t="str">
        <f t="shared" si="882"/>
        <v>CHPF_M11_Current_Value</v>
      </c>
      <c r="H5525" s="10" t="str">
        <f>VLOOKUP(基本表格!E5525,起始地址定义!A:D,4,FALSE)&amp;" "&amp;Q5525</f>
        <v>2131+P3-M5 木片出料皮带运输机 反馈电流 实际值</v>
      </c>
      <c r="I5525" s="10" t="str">
        <f t="shared" si="883"/>
        <v>DB100,REAL3256</v>
      </c>
      <c r="J5525" s="13" t="str">
        <f>VLOOKUP(E5525,起始地址定义!A:D,2,FALSE)</f>
        <v>DB100</v>
      </c>
      <c r="K5525" s="12" t="str">
        <f t="shared" si="884"/>
        <v>REAL3256</v>
      </c>
      <c r="L5525" s="13">
        <f>VLOOKUP(E5525,起始地址定义!A:D,3,FALSE)</f>
        <v>3250</v>
      </c>
      <c r="M5525" s="14">
        <f>VLOOKUP($F5525,类型描述及偏移量!$C:$H,2,FALSE)</f>
        <v>6</v>
      </c>
      <c r="N5525" s="14" t="str">
        <f>VLOOKUP($F5525,类型描述及偏移量!$C:$H,3,FALSE)</f>
        <v>实型</v>
      </c>
      <c r="O5525" s="14" t="str">
        <f>VLOOKUP($F5525,类型描述及偏移量!$C:$H,4,FALSE)</f>
        <v>None</v>
      </c>
      <c r="P5525" s="14" t="str">
        <f>VLOOKUP($F5525,类型描述及偏移量!$C:$H,5,FALSE)</f>
        <v>Yes</v>
      </c>
      <c r="Q5525" s="14" t="str">
        <f>VLOOKUP($F5525,类型描述及偏移量!$C:$H,6,FALSE)</f>
        <v>实际值</v>
      </c>
    </row>
    <row r="5526" hidden="1" spans="1:17">
      <c r="A5526" s="12" t="s">
        <v>128</v>
      </c>
      <c r="B5526" s="12" t="str">
        <f t="shared" si="877"/>
        <v>M11_Current</v>
      </c>
      <c r="C5526" s="12" t="str">
        <f t="shared" si="878"/>
        <v>Range</v>
      </c>
      <c r="D5526" s="12" t="str">
        <f t="shared" si="879"/>
        <v>BP_Value_var</v>
      </c>
      <c r="E5526" s="13" t="str">
        <f t="shared" si="880"/>
        <v>CHPF_M11_Current_BP_Value_var</v>
      </c>
      <c r="F5526" s="14" t="str">
        <f t="shared" si="881"/>
        <v>BP_Value_var_Range</v>
      </c>
      <c r="G5526" s="10" t="str">
        <f t="shared" si="882"/>
        <v>CHPF_M11_Current_Range</v>
      </c>
      <c r="H5526" s="10" t="str">
        <f>VLOOKUP(基本表格!E5526,起始地址定义!A:D,4,FALSE)&amp;" "&amp;Q5526</f>
        <v>2131+P3-M5 木片出料皮带运输机 反馈电流 量程</v>
      </c>
      <c r="I5526" s="10" t="str">
        <f t="shared" si="883"/>
        <v>DB100,REAL3260</v>
      </c>
      <c r="J5526" s="13" t="str">
        <f>VLOOKUP(E5526,起始地址定义!A:D,2,FALSE)</f>
        <v>DB100</v>
      </c>
      <c r="K5526" s="12" t="str">
        <f t="shared" si="884"/>
        <v>REAL3260</v>
      </c>
      <c r="L5526" s="13">
        <f>VLOOKUP(E5526,起始地址定义!A:D,3,FALSE)</f>
        <v>3250</v>
      </c>
      <c r="M5526" s="14">
        <f>VLOOKUP($F5526,类型描述及偏移量!$C:$H,2,FALSE)</f>
        <v>10</v>
      </c>
      <c r="N5526" s="14" t="str">
        <f>VLOOKUP($F5526,类型描述及偏移量!$C:$H,3,FALSE)</f>
        <v>实型</v>
      </c>
      <c r="O5526" s="14" t="str">
        <f>VLOOKUP($F5526,类型描述及偏移量!$C:$H,4,FALSE)</f>
        <v>None</v>
      </c>
      <c r="P5526" s="14" t="str">
        <f>VLOOKUP($F5526,类型描述及偏移量!$C:$H,5,FALSE)</f>
        <v>No</v>
      </c>
      <c r="Q5526" s="14" t="str">
        <f>VLOOKUP($F5526,类型描述及偏移量!$C:$H,6,FALSE)</f>
        <v>量程</v>
      </c>
    </row>
    <row r="5527" hidden="1" spans="1:17">
      <c r="A5527" s="12" t="s">
        <v>128</v>
      </c>
      <c r="B5527" s="12" t="str">
        <f t="shared" si="877"/>
        <v>M11_Current</v>
      </c>
      <c r="C5527" s="12" t="str">
        <f t="shared" si="878"/>
        <v>Hi</v>
      </c>
      <c r="D5527" s="12" t="str">
        <f t="shared" si="879"/>
        <v>BP_Value_var</v>
      </c>
      <c r="E5527" s="13" t="str">
        <f t="shared" si="880"/>
        <v>CHPF_M11_Current_BP_Value_var</v>
      </c>
      <c r="F5527" s="14" t="str">
        <f t="shared" si="881"/>
        <v>BP_Value_var_Hi</v>
      </c>
      <c r="G5527" s="10" t="str">
        <f t="shared" si="882"/>
        <v>CHPF_M11_Current_Hi</v>
      </c>
      <c r="H5527" s="10" t="str">
        <f>VLOOKUP(基本表格!E5527,起始地址定义!A:D,4,FALSE)&amp;" "&amp;Q5527</f>
        <v>2131+P3-M5 木片出料皮带运输机 反馈电流 上限值</v>
      </c>
      <c r="I5527" s="10" t="str">
        <f t="shared" si="883"/>
        <v>DB100,REAL3264</v>
      </c>
      <c r="J5527" s="13" t="str">
        <f>VLOOKUP(E5527,起始地址定义!A:D,2,FALSE)</f>
        <v>DB100</v>
      </c>
      <c r="K5527" s="12" t="str">
        <f t="shared" si="884"/>
        <v>REAL3264</v>
      </c>
      <c r="L5527" s="13">
        <f>VLOOKUP(E5527,起始地址定义!A:D,3,FALSE)</f>
        <v>3250</v>
      </c>
      <c r="M5527" s="14">
        <f>VLOOKUP($F5527,类型描述及偏移量!$C:$H,2,FALSE)</f>
        <v>14</v>
      </c>
      <c r="N5527" s="14" t="str">
        <f>VLOOKUP($F5527,类型描述及偏移量!$C:$H,3,FALSE)</f>
        <v>实型</v>
      </c>
      <c r="O5527" s="14" t="str">
        <f>VLOOKUP($F5527,类型描述及偏移量!$C:$H,4,FALSE)</f>
        <v>None</v>
      </c>
      <c r="P5527" s="14" t="str">
        <f>VLOOKUP($F5527,类型描述及偏移量!$C:$H,5,FALSE)</f>
        <v>No</v>
      </c>
      <c r="Q5527" s="14" t="str">
        <f>VLOOKUP($F5527,类型描述及偏移量!$C:$H,6,FALSE)</f>
        <v>上限值</v>
      </c>
    </row>
    <row r="5528" hidden="1" spans="1:17">
      <c r="A5528" s="12" t="s">
        <v>128</v>
      </c>
      <c r="B5528" s="12" t="str">
        <f t="shared" si="877"/>
        <v>M11_Current</v>
      </c>
      <c r="C5528" s="12" t="str">
        <f t="shared" si="878"/>
        <v>Lo</v>
      </c>
      <c r="D5528" s="12" t="str">
        <f t="shared" si="879"/>
        <v>BP_Value_var</v>
      </c>
      <c r="E5528" s="13" t="str">
        <f t="shared" si="880"/>
        <v>CHPF_M11_Current_BP_Value_var</v>
      </c>
      <c r="F5528" s="14" t="str">
        <f t="shared" si="881"/>
        <v>BP_Value_var_Lo</v>
      </c>
      <c r="G5528" s="10" t="str">
        <f t="shared" si="882"/>
        <v>CHPF_M11_Current_Lo</v>
      </c>
      <c r="H5528" s="10" t="str">
        <f>VLOOKUP(基本表格!E5528,起始地址定义!A:D,4,FALSE)&amp;" "&amp;Q5528</f>
        <v>2131+P3-M5 木片出料皮带运输机 反馈电流 下限值</v>
      </c>
      <c r="I5528" s="10" t="str">
        <f t="shared" si="883"/>
        <v>DB100,REAL3268</v>
      </c>
      <c r="J5528" s="13" t="str">
        <f>VLOOKUP(E5528,起始地址定义!A:D,2,FALSE)</f>
        <v>DB100</v>
      </c>
      <c r="K5528" s="12" t="str">
        <f t="shared" si="884"/>
        <v>REAL3268</v>
      </c>
      <c r="L5528" s="13">
        <f>VLOOKUP(E5528,起始地址定义!A:D,3,FALSE)</f>
        <v>3250</v>
      </c>
      <c r="M5528" s="14">
        <f>VLOOKUP($F5528,类型描述及偏移量!$C:$H,2,FALSE)</f>
        <v>18</v>
      </c>
      <c r="N5528" s="14" t="str">
        <f>VLOOKUP($F5528,类型描述及偏移量!$C:$H,3,FALSE)</f>
        <v>实型</v>
      </c>
      <c r="O5528" s="14" t="str">
        <f>VLOOKUP($F5528,类型描述及偏移量!$C:$H,4,FALSE)</f>
        <v>None</v>
      </c>
      <c r="P5528" s="14" t="str">
        <f>VLOOKUP($F5528,类型描述及偏移量!$C:$H,5,FALSE)</f>
        <v>No</v>
      </c>
      <c r="Q5528" s="14" t="str">
        <f>VLOOKUP($F5528,类型描述及偏移量!$C:$H,6,FALSE)</f>
        <v>下限值</v>
      </c>
    </row>
    <row r="5529" hidden="1" spans="1:17">
      <c r="A5529" s="12" t="s">
        <v>128</v>
      </c>
      <c r="B5529" s="12" t="str">
        <f t="shared" si="877"/>
        <v>M11_Current</v>
      </c>
      <c r="C5529" s="12" t="str">
        <f t="shared" si="878"/>
        <v>HiHi</v>
      </c>
      <c r="D5529" s="12" t="str">
        <f t="shared" si="879"/>
        <v>BP_Value_var</v>
      </c>
      <c r="E5529" s="13" t="str">
        <f t="shared" si="880"/>
        <v>CHPF_M11_Current_BP_Value_var</v>
      </c>
      <c r="F5529" s="14" t="str">
        <f t="shared" si="881"/>
        <v>BP_Value_var_HiHi</v>
      </c>
      <c r="G5529" s="10" t="str">
        <f t="shared" si="882"/>
        <v>CHPF_M11_Current_HiHi</v>
      </c>
      <c r="H5529" s="10" t="str">
        <f>VLOOKUP(基本表格!E5529,起始地址定义!A:D,4,FALSE)&amp;" "&amp;Q5529</f>
        <v>2131+P3-M5 木片出料皮带运输机 反馈电流 上上限值</v>
      </c>
      <c r="I5529" s="10" t="str">
        <f t="shared" si="883"/>
        <v>DB100,REAL3272</v>
      </c>
      <c r="J5529" s="13" t="str">
        <f>VLOOKUP(E5529,起始地址定义!A:D,2,FALSE)</f>
        <v>DB100</v>
      </c>
      <c r="K5529" s="12" t="str">
        <f t="shared" si="884"/>
        <v>REAL3272</v>
      </c>
      <c r="L5529" s="13">
        <f>VLOOKUP(E5529,起始地址定义!A:D,3,FALSE)</f>
        <v>3250</v>
      </c>
      <c r="M5529" s="14">
        <f>VLOOKUP($F5529,类型描述及偏移量!$C:$H,2,FALSE)</f>
        <v>22</v>
      </c>
      <c r="N5529" s="14" t="str">
        <f>VLOOKUP($F5529,类型描述及偏移量!$C:$H,3,FALSE)</f>
        <v>实型</v>
      </c>
      <c r="O5529" s="14" t="str">
        <f>VLOOKUP($F5529,类型描述及偏移量!$C:$H,4,FALSE)</f>
        <v>None</v>
      </c>
      <c r="P5529" s="14" t="str">
        <f>VLOOKUP($F5529,类型描述及偏移量!$C:$H,5,FALSE)</f>
        <v>No</v>
      </c>
      <c r="Q5529" s="14" t="str">
        <f>VLOOKUP($F5529,类型描述及偏移量!$C:$H,6,FALSE)</f>
        <v>上上限值</v>
      </c>
    </row>
    <row r="5530" hidden="1" spans="1:17">
      <c r="A5530" s="12" t="s">
        <v>128</v>
      </c>
      <c r="B5530" s="12" t="str">
        <f t="shared" si="877"/>
        <v>M11_Current</v>
      </c>
      <c r="C5530" s="12" t="str">
        <f t="shared" si="878"/>
        <v>LoLo</v>
      </c>
      <c r="D5530" s="12" t="str">
        <f t="shared" si="879"/>
        <v>BP_Value_var</v>
      </c>
      <c r="E5530" s="13" t="str">
        <f t="shared" si="880"/>
        <v>CHPF_M11_Current_BP_Value_var</v>
      </c>
      <c r="F5530" s="14" t="str">
        <f t="shared" si="881"/>
        <v>BP_Value_var_LoLo</v>
      </c>
      <c r="G5530" s="10" t="str">
        <f t="shared" si="882"/>
        <v>CHPF_M11_Current_LoLo</v>
      </c>
      <c r="H5530" s="10" t="str">
        <f>VLOOKUP(基本表格!E5530,起始地址定义!A:D,4,FALSE)&amp;" "&amp;Q5530</f>
        <v>2131+P3-M5 木片出料皮带运输机 反馈电流 下下限值</v>
      </c>
      <c r="I5530" s="10" t="str">
        <f t="shared" si="883"/>
        <v>DB100,REAL3276</v>
      </c>
      <c r="J5530" s="13" t="str">
        <f>VLOOKUP(E5530,起始地址定义!A:D,2,FALSE)</f>
        <v>DB100</v>
      </c>
      <c r="K5530" s="12" t="str">
        <f t="shared" si="884"/>
        <v>REAL3276</v>
      </c>
      <c r="L5530" s="13">
        <f>VLOOKUP(E5530,起始地址定义!A:D,3,FALSE)</f>
        <v>3250</v>
      </c>
      <c r="M5530" s="14">
        <f>VLOOKUP($F5530,类型描述及偏移量!$C:$H,2,FALSE)</f>
        <v>26</v>
      </c>
      <c r="N5530" s="14" t="str">
        <f>VLOOKUP($F5530,类型描述及偏移量!$C:$H,3,FALSE)</f>
        <v>实型</v>
      </c>
      <c r="O5530" s="14" t="str">
        <f>VLOOKUP($F5530,类型描述及偏移量!$C:$H,4,FALSE)</f>
        <v>None</v>
      </c>
      <c r="P5530" s="14" t="str">
        <f>VLOOKUP($F5530,类型描述及偏移量!$C:$H,5,FALSE)</f>
        <v>No</v>
      </c>
      <c r="Q5530" s="14" t="str">
        <f>VLOOKUP($F5530,类型描述及偏移量!$C:$H,6,FALSE)</f>
        <v>下下限值</v>
      </c>
    </row>
    <row r="5531" hidden="1" spans="1:17">
      <c r="A5531" s="12" t="s">
        <v>128</v>
      </c>
      <c r="B5531" s="12" t="str">
        <f t="shared" si="877"/>
        <v>M12_M</v>
      </c>
      <c r="C5531" s="12" t="str">
        <f t="shared" si="878"/>
        <v>Enable</v>
      </c>
      <c r="D5531" s="12" t="str">
        <f t="shared" si="879"/>
        <v>BP_Motor_var</v>
      </c>
      <c r="E5531" s="13" t="str">
        <f t="shared" si="880"/>
        <v>CHPF_M12_M_BP_Motor_var</v>
      </c>
      <c r="F5531" s="14" t="str">
        <f t="shared" si="881"/>
        <v>BP_Motor_var_Enable</v>
      </c>
      <c r="G5531" s="10" t="str">
        <f t="shared" si="882"/>
        <v>CHPF_M12_M_Enable</v>
      </c>
      <c r="H5531" s="10" t="str">
        <f>VLOOKUP(基本表格!E5531,起始地址定义!A:D,4,FALSE)&amp;" "&amp;Q5531</f>
        <v>2133+P6-M1 木片筛进料皮带运输机 电机控制 使能</v>
      </c>
      <c r="I5531" s="10" t="str">
        <f t="shared" si="883"/>
        <v>DB100,X3300.0</v>
      </c>
      <c r="J5531" s="13" t="str">
        <f>VLOOKUP(E5531,起始地址定义!A:D,2,FALSE)</f>
        <v>DB100</v>
      </c>
      <c r="K5531" s="12" t="str">
        <f t="shared" si="884"/>
        <v>X3300.0</v>
      </c>
      <c r="L5531" s="13">
        <f>VLOOKUP(E5531,起始地址定义!A:D,3,FALSE)</f>
        <v>3300</v>
      </c>
      <c r="M5531" s="14">
        <f>VLOOKUP($F5531,类型描述及偏移量!$C:$H,2,FALSE)</f>
        <v>0</v>
      </c>
      <c r="N5531" s="14" t="str">
        <f>VLOOKUP($F5531,类型描述及偏移量!$C:$H,3,FALSE)</f>
        <v>离散</v>
      </c>
      <c r="O5531" s="14" t="str">
        <f>VLOOKUP($F5531,类型描述及偏移量!$C:$H,4,FALSE)</f>
        <v>None</v>
      </c>
      <c r="P5531" s="14" t="str">
        <f>VLOOKUP($F5531,类型描述及偏移量!$C:$H,5,FALSE)</f>
        <v>No</v>
      </c>
      <c r="Q5531" s="14" t="str">
        <f>VLOOKUP($F5531,类型描述及偏移量!$C:$H,6,FALSE)</f>
        <v>使能</v>
      </c>
    </row>
    <row r="5532" hidden="1" spans="1:17">
      <c r="A5532" s="12" t="s">
        <v>128</v>
      </c>
      <c r="B5532" s="12" t="str">
        <f t="shared" si="877"/>
        <v>M12_M</v>
      </c>
      <c r="C5532" s="12" t="str">
        <f t="shared" si="878"/>
        <v>Auto_Status</v>
      </c>
      <c r="D5532" s="12" t="str">
        <f t="shared" si="879"/>
        <v>BP_Motor_var</v>
      </c>
      <c r="E5532" s="13" t="str">
        <f t="shared" si="880"/>
        <v>CHPF_M12_M_BP_Motor_var</v>
      </c>
      <c r="F5532" s="14" t="str">
        <f t="shared" si="881"/>
        <v>BP_Motor_var_Auto_Status</v>
      </c>
      <c r="G5532" s="10" t="str">
        <f t="shared" si="882"/>
        <v>CHPF_M12_M_Auto_Status</v>
      </c>
      <c r="H5532" s="10" t="str">
        <f>VLOOKUP(基本表格!E5532,起始地址定义!A:D,4,FALSE)&amp;" "&amp;Q5532</f>
        <v>2133+P6-M1 木片筛进料皮带运输机 电机控制 手自动状态</v>
      </c>
      <c r="I5532" s="10" t="str">
        <f t="shared" si="883"/>
        <v>DB100,X3300.3</v>
      </c>
      <c r="J5532" s="13" t="str">
        <f>VLOOKUP(E5532,起始地址定义!A:D,2,FALSE)</f>
        <v>DB100</v>
      </c>
      <c r="K5532" s="12" t="str">
        <f t="shared" si="884"/>
        <v>X3300.3</v>
      </c>
      <c r="L5532" s="13">
        <f>VLOOKUP(E5532,起始地址定义!A:D,3,FALSE)</f>
        <v>3300</v>
      </c>
      <c r="M5532" s="14">
        <f>VLOOKUP($F5532,类型描述及偏移量!$C:$H,2,FALSE)</f>
        <v>0.3</v>
      </c>
      <c r="N5532" s="14" t="str">
        <f>VLOOKUP($F5532,类型描述及偏移量!$C:$H,3,FALSE)</f>
        <v>离散</v>
      </c>
      <c r="O5532" s="14" t="str">
        <f>VLOOKUP($F5532,类型描述及偏移量!$C:$H,4,FALSE)</f>
        <v>None</v>
      </c>
      <c r="P5532" s="14" t="str">
        <f>VLOOKUP($F5532,类型描述及偏移量!$C:$H,5,FALSE)</f>
        <v>Yes</v>
      </c>
      <c r="Q5532" s="14" t="str">
        <f>VLOOKUP($F5532,类型描述及偏移量!$C:$H,6,FALSE)</f>
        <v>手自动状态</v>
      </c>
    </row>
    <row r="5533" hidden="1" spans="1:17">
      <c r="A5533" s="12" t="s">
        <v>128</v>
      </c>
      <c r="B5533" s="12" t="str">
        <f t="shared" si="877"/>
        <v>M12_M</v>
      </c>
      <c r="C5533" s="12" t="str">
        <f t="shared" si="878"/>
        <v>Loc_Rem</v>
      </c>
      <c r="D5533" s="12" t="str">
        <f t="shared" si="879"/>
        <v>BP_Motor_var</v>
      </c>
      <c r="E5533" s="13" t="str">
        <f t="shared" si="880"/>
        <v>CHPF_M12_M_BP_Motor_var</v>
      </c>
      <c r="F5533" s="14" t="str">
        <f t="shared" si="881"/>
        <v>BP_Motor_var_Loc_Rem</v>
      </c>
      <c r="G5533" s="10" t="str">
        <f t="shared" si="882"/>
        <v>CHPF_M12_M_Loc_Rem</v>
      </c>
      <c r="H5533" s="10" t="str">
        <f>VLOOKUP(基本表格!E5533,起始地址定义!A:D,4,FALSE)&amp;" "&amp;Q5533</f>
        <v>2133+P6-M1 木片筛进料皮带运输机 电机控制 本地/远程(检修/待机）</v>
      </c>
      <c r="I5533" s="10" t="str">
        <f t="shared" si="883"/>
        <v>DB100,X3300.4</v>
      </c>
      <c r="J5533" s="13" t="str">
        <f>VLOOKUP(E5533,起始地址定义!A:D,2,FALSE)</f>
        <v>DB100</v>
      </c>
      <c r="K5533" s="12" t="str">
        <f t="shared" si="884"/>
        <v>X3300.4</v>
      </c>
      <c r="L5533" s="13">
        <f>VLOOKUP(E5533,起始地址定义!A:D,3,FALSE)</f>
        <v>3300</v>
      </c>
      <c r="M5533" s="14">
        <f>VLOOKUP($F5533,类型描述及偏移量!$C:$H,2,FALSE)</f>
        <v>0.4</v>
      </c>
      <c r="N5533" s="14" t="str">
        <f>VLOOKUP($F5533,类型描述及偏移量!$C:$H,3,FALSE)</f>
        <v>离散</v>
      </c>
      <c r="O5533" s="14" t="str">
        <f>VLOOKUP($F5533,类型描述及偏移量!$C:$H,4,FALSE)</f>
        <v>None</v>
      </c>
      <c r="P5533" s="14" t="str">
        <f>VLOOKUP($F5533,类型描述及偏移量!$C:$H,5,FALSE)</f>
        <v>Yes</v>
      </c>
      <c r="Q5533" s="14" t="str">
        <f>VLOOKUP($F5533,类型描述及偏移量!$C:$H,6,FALSE)</f>
        <v>本地/远程(检修/待机）</v>
      </c>
    </row>
    <row r="5534" hidden="1" spans="1:17">
      <c r="A5534" s="12" t="s">
        <v>128</v>
      </c>
      <c r="B5534" s="12" t="str">
        <f t="shared" si="877"/>
        <v>M12_M</v>
      </c>
      <c r="C5534" s="12" t="str">
        <f t="shared" si="878"/>
        <v>ON_HMI</v>
      </c>
      <c r="D5534" s="12" t="str">
        <f t="shared" si="879"/>
        <v>BP_Motor_var</v>
      </c>
      <c r="E5534" s="13" t="str">
        <f t="shared" si="880"/>
        <v>CHPF_M12_M_BP_Motor_var</v>
      </c>
      <c r="F5534" s="14" t="str">
        <f t="shared" si="881"/>
        <v>BP_Motor_var_ON_HMI</v>
      </c>
      <c r="G5534" s="10" t="str">
        <f t="shared" si="882"/>
        <v>CHPF_M12_M_ON_HMI</v>
      </c>
      <c r="H5534" s="10" t="str">
        <f>VLOOKUP(基本表格!E5534,起始地址定义!A:D,4,FALSE)&amp;" "&amp;Q5534</f>
        <v>2133+P6-M1 木片筛进料皮带运输机 电机控制 开启_上位机(正转)</v>
      </c>
      <c r="I5534" s="10" t="str">
        <f t="shared" si="883"/>
        <v>DB100,X3300.6</v>
      </c>
      <c r="J5534" s="13" t="str">
        <f>VLOOKUP(E5534,起始地址定义!A:D,2,FALSE)</f>
        <v>DB100</v>
      </c>
      <c r="K5534" s="12" t="str">
        <f t="shared" si="884"/>
        <v>X3300.6</v>
      </c>
      <c r="L5534" s="13">
        <f>VLOOKUP(E5534,起始地址定义!A:D,3,FALSE)</f>
        <v>3300</v>
      </c>
      <c r="M5534" s="14">
        <f>VLOOKUP($F5534,类型描述及偏移量!$C:$H,2,FALSE)</f>
        <v>0.6</v>
      </c>
      <c r="N5534" s="14" t="str">
        <f>VLOOKUP($F5534,类型描述及偏移量!$C:$H,3,FALSE)</f>
        <v>离散</v>
      </c>
      <c r="O5534" s="14" t="str">
        <f>VLOOKUP($F5534,类型描述及偏移量!$C:$H,4,FALSE)</f>
        <v>None</v>
      </c>
      <c r="P5534" s="14" t="str">
        <f>VLOOKUP($F5534,类型描述及偏移量!$C:$H,5,FALSE)</f>
        <v>No</v>
      </c>
      <c r="Q5534" s="14" t="str">
        <f>VLOOKUP($F5534,类型描述及偏移量!$C:$H,6,FALSE)</f>
        <v>开启_上位机(正转)</v>
      </c>
    </row>
    <row r="5535" hidden="1" spans="1:17">
      <c r="A5535" s="12" t="s">
        <v>128</v>
      </c>
      <c r="B5535" s="12" t="str">
        <f t="shared" si="877"/>
        <v>M12_M</v>
      </c>
      <c r="C5535" s="12" t="str">
        <f t="shared" si="878"/>
        <v>OFF_HMI</v>
      </c>
      <c r="D5535" s="12" t="str">
        <f t="shared" si="879"/>
        <v>BP_Motor_var</v>
      </c>
      <c r="E5535" s="13" t="str">
        <f t="shared" si="880"/>
        <v>CHPF_M12_M_BP_Motor_var</v>
      </c>
      <c r="F5535" s="14" t="str">
        <f t="shared" si="881"/>
        <v>BP_Motor_var_OFF_HMI</v>
      </c>
      <c r="G5535" s="10" t="str">
        <f t="shared" si="882"/>
        <v>CHPF_M12_M_OFF_HMI</v>
      </c>
      <c r="H5535" s="10" t="str">
        <f>VLOOKUP(基本表格!E5535,起始地址定义!A:D,4,FALSE)&amp;" "&amp;Q5535</f>
        <v>2133+P6-M1 木片筛进料皮带运输机 电机控制 停止_上位机(反转)</v>
      </c>
      <c r="I5535" s="10" t="str">
        <f t="shared" si="883"/>
        <v>DB100,X3301.0</v>
      </c>
      <c r="J5535" s="13" t="str">
        <f>VLOOKUP(E5535,起始地址定义!A:D,2,FALSE)</f>
        <v>DB100</v>
      </c>
      <c r="K5535" s="12" t="str">
        <f t="shared" si="884"/>
        <v>X3301.0</v>
      </c>
      <c r="L5535" s="13">
        <f>VLOOKUP(E5535,起始地址定义!A:D,3,FALSE)</f>
        <v>3300</v>
      </c>
      <c r="M5535" s="14">
        <f>VLOOKUP($F5535,类型描述及偏移量!$C:$H,2,FALSE)</f>
        <v>1</v>
      </c>
      <c r="N5535" s="14" t="str">
        <f>VLOOKUP($F5535,类型描述及偏移量!$C:$H,3,FALSE)</f>
        <v>离散</v>
      </c>
      <c r="O5535" s="14" t="str">
        <f>VLOOKUP($F5535,类型描述及偏移量!$C:$H,4,FALSE)</f>
        <v>None</v>
      </c>
      <c r="P5535" s="14" t="str">
        <f>VLOOKUP($F5535,类型描述及偏移量!$C:$H,5,FALSE)</f>
        <v>No</v>
      </c>
      <c r="Q5535" s="14" t="str">
        <f>VLOOKUP($F5535,类型描述及偏移量!$C:$H,6,FALSE)</f>
        <v>停止_上位机(反转)</v>
      </c>
    </row>
    <row r="5536" hidden="1" spans="1:17">
      <c r="A5536" s="12" t="s">
        <v>128</v>
      </c>
      <c r="B5536" s="12" t="str">
        <f t="shared" si="877"/>
        <v>M12_M</v>
      </c>
      <c r="C5536" s="12" t="str">
        <f t="shared" si="878"/>
        <v>Fan</v>
      </c>
      <c r="D5536" s="12" t="str">
        <f t="shared" si="879"/>
        <v>BP_Motor_var</v>
      </c>
      <c r="E5536" s="13" t="str">
        <f t="shared" si="880"/>
        <v>CHPF_M12_M_BP_Motor_var</v>
      </c>
      <c r="F5536" s="14" t="str">
        <f t="shared" si="881"/>
        <v>BP_Motor_var_Fan</v>
      </c>
      <c r="G5536" s="10" t="str">
        <f t="shared" si="882"/>
        <v>CHPF_M12_M_Fan</v>
      </c>
      <c r="H5536" s="10" t="str">
        <f>VLOOKUP(基本表格!E5536,起始地址定义!A:D,4,FALSE)&amp;" "&amp;Q5536</f>
        <v>2133+P6-M1 木片筛进料皮带运输机 电机控制 通风扇</v>
      </c>
      <c r="I5536" s="10" t="str">
        <f t="shared" si="883"/>
        <v>DB100,X3301.1</v>
      </c>
      <c r="J5536" s="13" t="str">
        <f>VLOOKUP(E5536,起始地址定义!A:D,2,FALSE)</f>
        <v>DB100</v>
      </c>
      <c r="K5536" s="12" t="str">
        <f t="shared" si="884"/>
        <v>X3301.1</v>
      </c>
      <c r="L5536" s="13">
        <f>VLOOKUP(E5536,起始地址定义!A:D,3,FALSE)</f>
        <v>3300</v>
      </c>
      <c r="M5536" s="14">
        <f>VLOOKUP($F5536,类型描述及偏移量!$C:$H,2,FALSE)</f>
        <v>1.1</v>
      </c>
      <c r="N5536" s="14" t="str">
        <f>VLOOKUP($F5536,类型描述及偏移量!$C:$H,3,FALSE)</f>
        <v>离散</v>
      </c>
      <c r="O5536" s="14" t="str">
        <f>VLOOKUP($F5536,类型描述及偏移量!$C:$H,4,FALSE)</f>
        <v>None</v>
      </c>
      <c r="P5536" s="14" t="str">
        <f>VLOOKUP($F5536,类型描述及偏移量!$C:$H,5,FALSE)</f>
        <v>Yes</v>
      </c>
      <c r="Q5536" s="14" t="str">
        <f>VLOOKUP($F5536,类型描述及偏移量!$C:$H,6,FALSE)</f>
        <v>通风扇</v>
      </c>
    </row>
    <row r="5537" hidden="1" spans="1:17">
      <c r="A5537" s="12" t="s">
        <v>128</v>
      </c>
      <c r="B5537" s="12" t="str">
        <f t="shared" si="877"/>
        <v>M12_M</v>
      </c>
      <c r="C5537" s="12" t="str">
        <f t="shared" si="878"/>
        <v>Motor</v>
      </c>
      <c r="D5537" s="12" t="str">
        <f t="shared" si="879"/>
        <v>BP_Motor_var</v>
      </c>
      <c r="E5537" s="13" t="str">
        <f t="shared" si="880"/>
        <v>CHPF_M12_M_BP_Motor_var</v>
      </c>
      <c r="F5537" s="14" t="str">
        <f t="shared" si="881"/>
        <v>BP_Motor_var_Motor</v>
      </c>
      <c r="G5537" s="10" t="str">
        <f t="shared" si="882"/>
        <v>CHPF_M12_M_Motor</v>
      </c>
      <c r="H5537" s="10" t="str">
        <f>VLOOKUP(基本表格!E5537,起始地址定义!A:D,4,FALSE)&amp;" "&amp;Q5537</f>
        <v>2133+P6-M1 木片筛进料皮带运输机 电机控制 电机(正转）</v>
      </c>
      <c r="I5537" s="10" t="str">
        <f t="shared" si="883"/>
        <v>DB100,X3301.2</v>
      </c>
      <c r="J5537" s="13" t="str">
        <f>VLOOKUP(E5537,起始地址定义!A:D,2,FALSE)</f>
        <v>DB100</v>
      </c>
      <c r="K5537" s="12" t="str">
        <f t="shared" si="884"/>
        <v>X3301.2</v>
      </c>
      <c r="L5537" s="13">
        <f>VLOOKUP(E5537,起始地址定义!A:D,3,FALSE)</f>
        <v>3300</v>
      </c>
      <c r="M5537" s="14">
        <f>VLOOKUP($F5537,类型描述及偏移量!$C:$H,2,FALSE)</f>
        <v>1.2</v>
      </c>
      <c r="N5537" s="14" t="str">
        <f>VLOOKUP($F5537,类型描述及偏移量!$C:$H,3,FALSE)</f>
        <v>离散</v>
      </c>
      <c r="O5537" s="14" t="str">
        <f>VLOOKUP($F5537,类型描述及偏移量!$C:$H,4,FALSE)</f>
        <v>None</v>
      </c>
      <c r="P5537" s="14" t="str">
        <f>VLOOKUP($F5537,类型描述及偏移量!$C:$H,5,FALSE)</f>
        <v>Yes</v>
      </c>
      <c r="Q5537" s="14" t="str">
        <f>VLOOKUP($F5537,类型描述及偏移量!$C:$H,6,FALSE)</f>
        <v>电机(正转）</v>
      </c>
    </row>
    <row r="5538" hidden="1" spans="1:17">
      <c r="A5538" s="12" t="s">
        <v>128</v>
      </c>
      <c r="B5538" s="12" t="str">
        <f t="shared" si="877"/>
        <v>M12_M</v>
      </c>
      <c r="C5538" s="12" t="str">
        <f t="shared" si="878"/>
        <v>OL</v>
      </c>
      <c r="D5538" s="12" t="str">
        <f t="shared" si="879"/>
        <v>BP_Motor_var</v>
      </c>
      <c r="E5538" s="13" t="str">
        <f t="shared" si="880"/>
        <v>CHPF_M12_M_BP_Motor_var</v>
      </c>
      <c r="F5538" s="14" t="str">
        <f t="shared" si="881"/>
        <v>BP_Motor_var_OL</v>
      </c>
      <c r="G5538" s="10" t="str">
        <f t="shared" si="882"/>
        <v>CHPF_M12_M_OL</v>
      </c>
      <c r="H5538" s="10" t="str">
        <f>VLOOKUP(基本表格!E5538,起始地址定义!A:D,4,FALSE)&amp;" "&amp;Q5538</f>
        <v>2133+P6-M1 木片筛进料皮带运输机 电机控制 电机过载</v>
      </c>
      <c r="I5538" s="10" t="str">
        <f t="shared" si="883"/>
        <v>DB100,X3301.3</v>
      </c>
      <c r="J5538" s="13" t="str">
        <f>VLOOKUP(E5538,起始地址定义!A:D,2,FALSE)</f>
        <v>DB100</v>
      </c>
      <c r="K5538" s="12" t="str">
        <f t="shared" si="884"/>
        <v>X3301.3</v>
      </c>
      <c r="L5538" s="13">
        <f>VLOOKUP(E5538,起始地址定义!A:D,3,FALSE)</f>
        <v>3300</v>
      </c>
      <c r="M5538" s="14">
        <f>VLOOKUP($F5538,类型描述及偏移量!$C:$H,2,FALSE)</f>
        <v>1.3</v>
      </c>
      <c r="N5538" s="14" t="str">
        <f>VLOOKUP($F5538,类型描述及偏移量!$C:$H,3,FALSE)</f>
        <v>离散</v>
      </c>
      <c r="O5538" s="14" t="str">
        <f>VLOOKUP($F5538,类型描述及偏移量!$C:$H,4,FALSE)</f>
        <v>On</v>
      </c>
      <c r="P5538" s="14" t="str">
        <f>VLOOKUP($F5538,类型描述及偏移量!$C:$H,5,FALSE)</f>
        <v>Yes</v>
      </c>
      <c r="Q5538" s="14" t="str">
        <f>VLOOKUP($F5538,类型描述及偏移量!$C:$H,6,FALSE)</f>
        <v>电机过载</v>
      </c>
    </row>
    <row r="5539" hidden="1" spans="1:17">
      <c r="A5539" s="12" t="s">
        <v>128</v>
      </c>
      <c r="B5539" s="12" t="str">
        <f t="shared" si="877"/>
        <v>M12_M</v>
      </c>
      <c r="C5539" s="12" t="str">
        <f t="shared" si="878"/>
        <v>Fan_OL</v>
      </c>
      <c r="D5539" s="12" t="str">
        <f t="shared" si="879"/>
        <v>BP_Motor_var</v>
      </c>
      <c r="E5539" s="13" t="str">
        <f t="shared" si="880"/>
        <v>CHPF_M12_M_BP_Motor_var</v>
      </c>
      <c r="F5539" s="14" t="str">
        <f t="shared" si="881"/>
        <v>BP_Motor_var_Fan_OL</v>
      </c>
      <c r="G5539" s="10" t="str">
        <f t="shared" si="882"/>
        <v>CHPF_M12_M_Fan_OL</v>
      </c>
      <c r="H5539" s="10" t="str">
        <f>VLOOKUP(基本表格!E5539,起始地址定义!A:D,4,FALSE)&amp;" "&amp;Q5539</f>
        <v>2133+P6-M1 木片筛进料皮带运输机 电机控制 风扇过载</v>
      </c>
      <c r="I5539" s="10" t="str">
        <f t="shared" si="883"/>
        <v>DB100,X3301.4</v>
      </c>
      <c r="J5539" s="13" t="str">
        <f>VLOOKUP(E5539,起始地址定义!A:D,2,FALSE)</f>
        <v>DB100</v>
      </c>
      <c r="K5539" s="12" t="str">
        <f t="shared" si="884"/>
        <v>X3301.4</v>
      </c>
      <c r="L5539" s="13">
        <f>VLOOKUP(E5539,起始地址定义!A:D,3,FALSE)</f>
        <v>3300</v>
      </c>
      <c r="M5539" s="14">
        <f>VLOOKUP($F5539,类型描述及偏移量!$C:$H,2,FALSE)</f>
        <v>1.4</v>
      </c>
      <c r="N5539" s="14" t="str">
        <f>VLOOKUP($F5539,类型描述及偏移量!$C:$H,3,FALSE)</f>
        <v>离散</v>
      </c>
      <c r="O5539" s="14" t="str">
        <f>VLOOKUP($F5539,类型描述及偏移量!$C:$H,4,FALSE)</f>
        <v>On</v>
      </c>
      <c r="P5539" s="14" t="str">
        <f>VLOOKUP($F5539,类型描述及偏移量!$C:$H,5,FALSE)</f>
        <v>Yes</v>
      </c>
      <c r="Q5539" s="14" t="str">
        <f>VLOOKUP($F5539,类型描述及偏移量!$C:$H,6,FALSE)</f>
        <v>风扇过载</v>
      </c>
    </row>
    <row r="5540" hidden="1" spans="1:17">
      <c r="A5540" s="12" t="s">
        <v>128</v>
      </c>
      <c r="B5540" s="12" t="str">
        <f t="shared" si="877"/>
        <v>M12_M</v>
      </c>
      <c r="C5540" s="12" t="str">
        <f t="shared" si="878"/>
        <v>RunSig</v>
      </c>
      <c r="D5540" s="12" t="str">
        <f t="shared" si="879"/>
        <v>BP_Motor_var</v>
      </c>
      <c r="E5540" s="13" t="str">
        <f t="shared" si="880"/>
        <v>CHPF_M12_M_BP_Motor_var</v>
      </c>
      <c r="F5540" s="14" t="str">
        <f t="shared" si="881"/>
        <v>BP_Motor_var_RunSig</v>
      </c>
      <c r="G5540" s="10" t="str">
        <f t="shared" si="882"/>
        <v>CHPF_M12_M_RunSig</v>
      </c>
      <c r="H5540" s="10" t="str">
        <f>VLOOKUP(基本表格!E5540,起始地址定义!A:D,4,FALSE)&amp;" "&amp;Q5540</f>
        <v>2133+P6-M1 木片筛进料皮带运输机 电机控制 电机运行指示</v>
      </c>
      <c r="I5540" s="10" t="str">
        <f t="shared" si="883"/>
        <v>DB100,X3301.5</v>
      </c>
      <c r="J5540" s="13" t="str">
        <f>VLOOKUP(E5540,起始地址定义!A:D,2,FALSE)</f>
        <v>DB100</v>
      </c>
      <c r="K5540" s="12" t="str">
        <f t="shared" si="884"/>
        <v>X3301.5</v>
      </c>
      <c r="L5540" s="13">
        <f>VLOOKUP(E5540,起始地址定义!A:D,3,FALSE)</f>
        <v>3300</v>
      </c>
      <c r="M5540" s="14">
        <f>VLOOKUP($F5540,类型描述及偏移量!$C:$H,2,FALSE)</f>
        <v>1.5</v>
      </c>
      <c r="N5540" s="14" t="str">
        <f>VLOOKUP($F5540,类型描述及偏移量!$C:$H,3,FALSE)</f>
        <v>离散</v>
      </c>
      <c r="O5540" s="14" t="str">
        <f>VLOOKUP($F5540,类型描述及偏移量!$C:$H,4,FALSE)</f>
        <v>None</v>
      </c>
      <c r="P5540" s="14" t="str">
        <f>VLOOKUP($F5540,类型描述及偏移量!$C:$H,5,FALSE)</f>
        <v>Yes</v>
      </c>
      <c r="Q5540" s="14" t="str">
        <f>VLOOKUP($F5540,类型描述及偏移量!$C:$H,6,FALSE)</f>
        <v>电机运行指示</v>
      </c>
    </row>
    <row r="5541" hidden="1" spans="1:17">
      <c r="A5541" s="12" t="s">
        <v>128</v>
      </c>
      <c r="B5541" s="12" t="str">
        <f t="shared" si="877"/>
        <v>M12_M</v>
      </c>
      <c r="C5541" s="12" t="str">
        <f t="shared" si="878"/>
        <v>Break_ALM</v>
      </c>
      <c r="D5541" s="12" t="str">
        <f t="shared" si="879"/>
        <v>BP_Motor_var</v>
      </c>
      <c r="E5541" s="13" t="str">
        <f t="shared" si="880"/>
        <v>CHPF_M12_M_BP_Motor_var</v>
      </c>
      <c r="F5541" s="14" t="str">
        <f t="shared" si="881"/>
        <v>BP_Motor_var_Break_ALM</v>
      </c>
      <c r="G5541" s="10" t="str">
        <f t="shared" si="882"/>
        <v>CHPF_M12_M_Break_ALM</v>
      </c>
      <c r="H5541" s="10" t="str">
        <f>VLOOKUP(基本表格!E5541,起始地址定义!A:D,4,FALSE)&amp;" "&amp;Q5541</f>
        <v>2133+P6-M1 木片筛进料皮带运输机 电机控制 断链报警</v>
      </c>
      <c r="I5541" s="10" t="str">
        <f t="shared" si="883"/>
        <v>DB100,X3301.6</v>
      </c>
      <c r="J5541" s="13" t="str">
        <f>VLOOKUP(E5541,起始地址定义!A:D,2,FALSE)</f>
        <v>DB100</v>
      </c>
      <c r="K5541" s="12" t="str">
        <f t="shared" si="884"/>
        <v>X3301.6</v>
      </c>
      <c r="L5541" s="13">
        <f>VLOOKUP(E5541,起始地址定义!A:D,3,FALSE)</f>
        <v>3300</v>
      </c>
      <c r="M5541" s="14">
        <f>VLOOKUP($F5541,类型描述及偏移量!$C:$H,2,FALSE)</f>
        <v>1.6</v>
      </c>
      <c r="N5541" s="14" t="str">
        <f>VLOOKUP($F5541,类型描述及偏移量!$C:$H,3,FALSE)</f>
        <v>离散</v>
      </c>
      <c r="O5541" s="14" t="str">
        <f>VLOOKUP($F5541,类型描述及偏移量!$C:$H,4,FALSE)</f>
        <v>On</v>
      </c>
      <c r="P5541" s="14" t="str">
        <f>VLOOKUP($F5541,类型描述及偏移量!$C:$H,5,FALSE)</f>
        <v>Yes</v>
      </c>
      <c r="Q5541" s="14" t="str">
        <f>VLOOKUP($F5541,类型描述及偏移量!$C:$H,6,FALSE)</f>
        <v>断链报警</v>
      </c>
    </row>
    <row r="5542" hidden="1" spans="1:17">
      <c r="A5542" s="12" t="s">
        <v>128</v>
      </c>
      <c r="B5542" s="12" t="str">
        <f t="shared" si="877"/>
        <v>M12_M</v>
      </c>
      <c r="C5542" s="12" t="str">
        <f t="shared" si="878"/>
        <v>Break_CHK</v>
      </c>
      <c r="D5542" s="12" t="str">
        <f t="shared" si="879"/>
        <v>BP_Motor_var</v>
      </c>
      <c r="E5542" s="13" t="str">
        <f t="shared" si="880"/>
        <v>CHPF_M12_M_BP_Motor_var</v>
      </c>
      <c r="F5542" s="14" t="str">
        <f t="shared" si="881"/>
        <v>BP_Motor_var_Break_CHK</v>
      </c>
      <c r="G5542" s="10" t="str">
        <f t="shared" si="882"/>
        <v>CHPF_M12_M_Break_CHK</v>
      </c>
      <c r="H5542" s="10" t="str">
        <f>VLOOKUP(基本表格!E5542,起始地址定义!A:D,4,FALSE)&amp;" "&amp;Q5542</f>
        <v>2133+P6-M1 木片筛进料皮带运输机 电机控制 断链检测</v>
      </c>
      <c r="I5542" s="10" t="str">
        <f t="shared" si="883"/>
        <v>DB100,X3301.7</v>
      </c>
      <c r="J5542" s="13" t="str">
        <f>VLOOKUP(E5542,起始地址定义!A:D,2,FALSE)</f>
        <v>DB100</v>
      </c>
      <c r="K5542" s="12" t="str">
        <f t="shared" si="884"/>
        <v>X3301.7</v>
      </c>
      <c r="L5542" s="13">
        <f>VLOOKUP(E5542,起始地址定义!A:D,3,FALSE)</f>
        <v>3300</v>
      </c>
      <c r="M5542" s="14">
        <f>VLOOKUP($F5542,类型描述及偏移量!$C:$H,2,FALSE)</f>
        <v>1.7</v>
      </c>
      <c r="N5542" s="14" t="str">
        <f>VLOOKUP($F5542,类型描述及偏移量!$C:$H,3,FALSE)</f>
        <v>离散</v>
      </c>
      <c r="O5542" s="14" t="str">
        <f>VLOOKUP($F5542,类型描述及偏移量!$C:$H,4,FALSE)</f>
        <v>None</v>
      </c>
      <c r="P5542" s="14" t="str">
        <f>VLOOKUP($F5542,类型描述及偏移量!$C:$H,5,FALSE)</f>
        <v>Yes</v>
      </c>
      <c r="Q5542" s="14" t="str">
        <f>VLOOKUP($F5542,类型描述及偏移量!$C:$H,6,FALSE)</f>
        <v>断链检测</v>
      </c>
    </row>
    <row r="5543" hidden="1" spans="1:17">
      <c r="A5543" s="12" t="s">
        <v>128</v>
      </c>
      <c r="B5543" s="12" t="str">
        <f t="shared" si="877"/>
        <v>M12_M</v>
      </c>
      <c r="C5543" s="12" t="str">
        <f t="shared" si="878"/>
        <v>INV_Res_HMI</v>
      </c>
      <c r="D5543" s="12" t="str">
        <f t="shared" si="879"/>
        <v>BP_Motor_var</v>
      </c>
      <c r="E5543" s="13" t="str">
        <f t="shared" si="880"/>
        <v>CHPF_M12_M_BP_Motor_var</v>
      </c>
      <c r="F5543" s="14" t="str">
        <f t="shared" si="881"/>
        <v>BP_Motor_var_INV_Res_HMI</v>
      </c>
      <c r="G5543" s="10" t="str">
        <f t="shared" si="882"/>
        <v>CHPF_M12_M_INV_Res_HMI</v>
      </c>
      <c r="H5543" s="10" t="str">
        <f>VLOOKUP(基本表格!E5543,起始地址定义!A:D,4,FALSE)&amp;" "&amp;Q5543</f>
        <v>2133+P6-M1 木片筛进料皮带运输机 电机控制 复位</v>
      </c>
      <c r="I5543" s="10" t="str">
        <f t="shared" si="883"/>
        <v>DB100,X3302.0</v>
      </c>
      <c r="J5543" s="13" t="str">
        <f>VLOOKUP(E5543,起始地址定义!A:D,2,FALSE)</f>
        <v>DB100</v>
      </c>
      <c r="K5543" s="12" t="str">
        <f t="shared" si="884"/>
        <v>X3302.0</v>
      </c>
      <c r="L5543" s="13">
        <f>VLOOKUP(E5543,起始地址定义!A:D,3,FALSE)</f>
        <v>3300</v>
      </c>
      <c r="M5543" s="14">
        <f>VLOOKUP($F5543,类型描述及偏移量!$C:$H,2,FALSE)</f>
        <v>2</v>
      </c>
      <c r="N5543" s="14" t="str">
        <f>VLOOKUP($F5543,类型描述及偏移量!$C:$H,3,FALSE)</f>
        <v>离散</v>
      </c>
      <c r="O5543" s="14" t="str">
        <f>VLOOKUP($F5543,类型描述及偏移量!$C:$H,4,FALSE)</f>
        <v>None</v>
      </c>
      <c r="P5543" s="14" t="str">
        <f>VLOOKUP($F5543,类型描述及偏移量!$C:$H,5,FALSE)</f>
        <v>No</v>
      </c>
      <c r="Q5543" s="14" t="str">
        <f>VLOOKUP($F5543,类型描述及偏移量!$C:$H,6,FALSE)</f>
        <v>复位</v>
      </c>
    </row>
    <row r="5544" hidden="1" spans="1:17">
      <c r="A5544" s="12" t="s">
        <v>128</v>
      </c>
      <c r="B5544" s="12" t="str">
        <f t="shared" si="877"/>
        <v>M12_M</v>
      </c>
      <c r="C5544" s="12" t="str">
        <f t="shared" si="878"/>
        <v>Break_EN</v>
      </c>
      <c r="D5544" s="12" t="str">
        <f t="shared" si="879"/>
        <v>BP_Motor_var</v>
      </c>
      <c r="E5544" s="13" t="str">
        <f t="shared" si="880"/>
        <v>CHPF_M12_M_BP_Motor_var</v>
      </c>
      <c r="F5544" s="14" t="str">
        <f t="shared" si="881"/>
        <v>BP_Motor_var_Break_EN</v>
      </c>
      <c r="G5544" s="10" t="str">
        <f t="shared" si="882"/>
        <v>CHPF_M12_M_Break_EN</v>
      </c>
      <c r="H5544" s="10" t="str">
        <f>VLOOKUP(基本表格!E5544,起始地址定义!A:D,4,FALSE)&amp;" "&amp;Q5544</f>
        <v>2133+P6-M1 木片筛进料皮带运输机 电机控制 断链保护使能</v>
      </c>
      <c r="I5544" s="10" t="str">
        <f t="shared" si="883"/>
        <v>DB100,X3302.1</v>
      </c>
      <c r="J5544" s="13" t="str">
        <f>VLOOKUP(E5544,起始地址定义!A:D,2,FALSE)</f>
        <v>DB100</v>
      </c>
      <c r="K5544" s="12" t="str">
        <f t="shared" si="884"/>
        <v>X3302.1</v>
      </c>
      <c r="L5544" s="13">
        <f>VLOOKUP(E5544,起始地址定义!A:D,3,FALSE)</f>
        <v>3300</v>
      </c>
      <c r="M5544" s="14">
        <f>VLOOKUP($F5544,类型描述及偏移量!$C:$H,2,FALSE)</f>
        <v>2.1</v>
      </c>
      <c r="N5544" s="14" t="str">
        <f>VLOOKUP($F5544,类型描述及偏移量!$C:$H,3,FALSE)</f>
        <v>离散</v>
      </c>
      <c r="O5544" s="14" t="str">
        <f>VLOOKUP($F5544,类型描述及偏移量!$C:$H,4,FALSE)</f>
        <v>None</v>
      </c>
      <c r="P5544" s="14" t="str">
        <f>VLOOKUP($F5544,类型描述及偏移量!$C:$H,5,FALSE)</f>
        <v>No</v>
      </c>
      <c r="Q5544" s="14" t="str">
        <f>VLOOKUP($F5544,类型描述及偏移量!$C:$H,6,FALSE)</f>
        <v>断链保护使能</v>
      </c>
    </row>
    <row r="5545" hidden="1" spans="1:17">
      <c r="A5545" s="12" t="s">
        <v>128</v>
      </c>
      <c r="B5545" s="12" t="str">
        <f t="shared" si="877"/>
        <v>M12_M</v>
      </c>
      <c r="C5545" s="12" t="str">
        <f t="shared" si="878"/>
        <v>Break_Stop</v>
      </c>
      <c r="D5545" s="12" t="str">
        <f t="shared" si="879"/>
        <v>BP_Motor_var</v>
      </c>
      <c r="E5545" s="13" t="str">
        <f t="shared" si="880"/>
        <v>CHPF_M12_M_BP_Motor_var</v>
      </c>
      <c r="F5545" s="14" t="str">
        <f t="shared" si="881"/>
        <v>BP_Motor_var_Break_Stop</v>
      </c>
      <c r="G5545" s="10" t="str">
        <f t="shared" si="882"/>
        <v>CHPF_M12_M_Break_Stop</v>
      </c>
      <c r="H5545" s="10" t="str">
        <f>VLOOKUP(基本表格!E5545,起始地址定义!A:D,4,FALSE)&amp;" "&amp;Q5545</f>
        <v>2133+P6-M1 木片筛进料皮带运输机 电机控制 断链导致停机</v>
      </c>
      <c r="I5545" s="10" t="str">
        <f t="shared" si="883"/>
        <v>DB100,X3302.2</v>
      </c>
      <c r="J5545" s="13" t="str">
        <f>VLOOKUP(E5545,起始地址定义!A:D,2,FALSE)</f>
        <v>DB100</v>
      </c>
      <c r="K5545" s="12" t="str">
        <f t="shared" si="884"/>
        <v>X3302.2</v>
      </c>
      <c r="L5545" s="13">
        <f>VLOOKUP(E5545,起始地址定义!A:D,3,FALSE)</f>
        <v>3300</v>
      </c>
      <c r="M5545" s="14">
        <f>VLOOKUP($F5545,类型描述及偏移量!$C:$H,2,FALSE)</f>
        <v>2.2</v>
      </c>
      <c r="N5545" s="14" t="str">
        <f>VLOOKUP($F5545,类型描述及偏移量!$C:$H,3,FALSE)</f>
        <v>离散</v>
      </c>
      <c r="O5545" s="14" t="str">
        <f>VLOOKUP($F5545,类型描述及偏移量!$C:$H,4,FALSE)</f>
        <v>On</v>
      </c>
      <c r="P5545" s="14" t="str">
        <f>VLOOKUP($F5545,类型描述及偏移量!$C:$H,5,FALSE)</f>
        <v>Yes</v>
      </c>
      <c r="Q5545" s="14" t="str">
        <f>VLOOKUP($F5545,类型描述及偏移量!$C:$H,6,FALSE)</f>
        <v>断链导致停机</v>
      </c>
    </row>
    <row r="5546" hidden="1" spans="1:17">
      <c r="A5546" s="12" t="s">
        <v>128</v>
      </c>
      <c r="B5546" s="12" t="str">
        <f t="shared" si="877"/>
        <v>M12_M</v>
      </c>
      <c r="C5546" s="12" t="str">
        <f t="shared" si="878"/>
        <v>Motor_Back</v>
      </c>
      <c r="D5546" s="12" t="str">
        <f t="shared" si="879"/>
        <v>BP_Motor_var</v>
      </c>
      <c r="E5546" s="13" t="str">
        <f t="shared" si="880"/>
        <v>CHPF_M12_M_BP_Motor_var</v>
      </c>
      <c r="F5546" s="14" t="str">
        <f t="shared" si="881"/>
        <v>BP_Motor_var_Motor_Back</v>
      </c>
      <c r="G5546" s="10" t="str">
        <f t="shared" si="882"/>
        <v>CHPF_M12_M_Motor_Back</v>
      </c>
      <c r="H5546" s="10" t="str">
        <f>VLOOKUP(基本表格!E5546,起始地址定义!A:D,4,FALSE)&amp;" "&amp;Q5546</f>
        <v>2133+P6-M1 木片筛进料皮带运输机 电机控制 电机(反转）</v>
      </c>
      <c r="I5546" s="10" t="str">
        <f t="shared" si="883"/>
        <v>DB100,X3302.3</v>
      </c>
      <c r="J5546" s="13" t="str">
        <f>VLOOKUP(E5546,起始地址定义!A:D,2,FALSE)</f>
        <v>DB100</v>
      </c>
      <c r="K5546" s="12" t="str">
        <f t="shared" si="884"/>
        <v>X3302.3</v>
      </c>
      <c r="L5546" s="13">
        <f>VLOOKUP(E5546,起始地址定义!A:D,3,FALSE)</f>
        <v>3300</v>
      </c>
      <c r="M5546" s="14">
        <f>VLOOKUP($F5546,类型描述及偏移量!$C:$H,2,FALSE)</f>
        <v>2.3</v>
      </c>
      <c r="N5546" s="14" t="str">
        <f>VLOOKUP($F5546,类型描述及偏移量!$C:$H,3,FALSE)</f>
        <v>离散</v>
      </c>
      <c r="O5546" s="14" t="str">
        <f>VLOOKUP($F5546,类型描述及偏移量!$C:$H,4,FALSE)</f>
        <v>None</v>
      </c>
      <c r="P5546" s="14" t="str">
        <f>VLOOKUP($F5546,类型描述及偏移量!$C:$H,5,FALSE)</f>
        <v>Yes</v>
      </c>
      <c r="Q5546" s="14" t="str">
        <f>VLOOKUP($F5546,类型描述及偏移量!$C:$H,6,FALSE)</f>
        <v>电机(反转）</v>
      </c>
    </row>
    <row r="5547" hidden="1" spans="1:17">
      <c r="A5547" s="12" t="s">
        <v>128</v>
      </c>
      <c r="B5547" s="12" t="str">
        <f t="shared" ref="B5547:B5578" si="885">"M"&amp;RIGHT(LEFT(B5424,FIND("_",B5424,1)-1),LEN(LEFT(B5424,FIND("_",B5424,1)-1))-1)+1&amp;"_"&amp;RIGHT(B5424,LEN(B5424)-FIND("_",B5424,1))</f>
        <v>M12_M</v>
      </c>
      <c r="C5547" s="12" t="str">
        <f t="shared" ref="C5547:C5578" si="886">C5424</f>
        <v>Loc</v>
      </c>
      <c r="D5547" s="12" t="str">
        <f t="shared" ref="D5547:D5578" si="887">D5424</f>
        <v>BP_Motor_var</v>
      </c>
      <c r="E5547" s="13" t="str">
        <f t="shared" ref="E5547:E5578" si="888">A5547&amp;"_"&amp;B5547&amp;"_"&amp;D5547</f>
        <v>CHPF_M12_M_BP_Motor_var</v>
      </c>
      <c r="F5547" s="14" t="str">
        <f t="shared" ref="F5547:F5578" si="889">D5547&amp;"_"&amp;C5547</f>
        <v>BP_Motor_var_Loc</v>
      </c>
      <c r="G5547" s="10" t="str">
        <f t="shared" ref="G5547:G5578" si="890">A5547&amp;"_"&amp;IF(B5547="DB","",B5547&amp;"_")&amp;C5547</f>
        <v>CHPF_M12_M_Loc</v>
      </c>
      <c r="H5547" s="10" t="str">
        <f>VLOOKUP(基本表格!E5547,起始地址定义!A:D,4,FALSE)&amp;" "&amp;Q5547</f>
        <v>2133+P6-M1 木片筛进料皮带运输机 电机控制 本地</v>
      </c>
      <c r="I5547" s="10" t="str">
        <f t="shared" ref="I5547:I5578" si="891">J5547&amp;","&amp;K5547</f>
        <v>DB100,X3302.4</v>
      </c>
      <c r="J5547" s="13" t="str">
        <f>VLOOKUP(E5547,起始地址定义!A:D,2,FALSE)</f>
        <v>DB100</v>
      </c>
      <c r="K5547" s="12" t="str">
        <f t="shared" ref="K5547:K5578" si="892">IF(N5547="离散","X",IF(N5547="实型","REAL","INT"))&amp;IF(N5547="离散",TEXT(L5547+M5547,"0.0"),L5547+M5547)</f>
        <v>X3302.4</v>
      </c>
      <c r="L5547" s="13">
        <f>VLOOKUP(E5547,起始地址定义!A:D,3,FALSE)</f>
        <v>3300</v>
      </c>
      <c r="M5547" s="14">
        <f>VLOOKUP($F5547,类型描述及偏移量!$C:$H,2,FALSE)</f>
        <v>2.4</v>
      </c>
      <c r="N5547" s="14" t="str">
        <f>VLOOKUP($F5547,类型描述及偏移量!$C:$H,3,FALSE)</f>
        <v>离散</v>
      </c>
      <c r="O5547" s="14" t="str">
        <f>VLOOKUP($F5547,类型描述及偏移量!$C:$H,4,FALSE)</f>
        <v>None</v>
      </c>
      <c r="P5547" s="14" t="str">
        <f>VLOOKUP($F5547,类型描述及偏移量!$C:$H,5,FALSE)</f>
        <v>Yes</v>
      </c>
      <c r="Q5547" s="14" t="str">
        <f>VLOOKUP($F5547,类型描述及偏移量!$C:$H,6,FALSE)</f>
        <v>本地</v>
      </c>
    </row>
    <row r="5548" hidden="1" spans="1:17">
      <c r="A5548" s="12" t="s">
        <v>128</v>
      </c>
      <c r="B5548" s="12" t="str">
        <f t="shared" si="885"/>
        <v>M12_M</v>
      </c>
      <c r="C5548" s="12" t="str">
        <f t="shared" si="886"/>
        <v>Rem</v>
      </c>
      <c r="D5548" s="12" t="str">
        <f t="shared" si="887"/>
        <v>BP_Motor_var</v>
      </c>
      <c r="E5548" s="13" t="str">
        <f t="shared" si="888"/>
        <v>CHPF_M12_M_BP_Motor_var</v>
      </c>
      <c r="F5548" s="14" t="str">
        <f t="shared" si="889"/>
        <v>BP_Motor_var_Rem</v>
      </c>
      <c r="G5548" s="10" t="str">
        <f t="shared" si="890"/>
        <v>CHPF_M12_M_Rem</v>
      </c>
      <c r="H5548" s="10" t="str">
        <f>VLOOKUP(基本表格!E5548,起始地址定义!A:D,4,FALSE)&amp;" "&amp;Q5548</f>
        <v>2133+P6-M1 木片筛进料皮带运输机 电机控制 远程</v>
      </c>
      <c r="I5548" s="10" t="str">
        <f t="shared" si="891"/>
        <v>DB100,X3302.5</v>
      </c>
      <c r="J5548" s="13" t="str">
        <f>VLOOKUP(E5548,起始地址定义!A:D,2,FALSE)</f>
        <v>DB100</v>
      </c>
      <c r="K5548" s="12" t="str">
        <f t="shared" si="892"/>
        <v>X3302.5</v>
      </c>
      <c r="L5548" s="13">
        <f>VLOOKUP(E5548,起始地址定义!A:D,3,FALSE)</f>
        <v>3300</v>
      </c>
      <c r="M5548" s="14">
        <f>VLOOKUP($F5548,类型描述及偏移量!$C:$H,2,FALSE)</f>
        <v>2.5</v>
      </c>
      <c r="N5548" s="14" t="str">
        <f>VLOOKUP($F5548,类型描述及偏移量!$C:$H,3,FALSE)</f>
        <v>离散</v>
      </c>
      <c r="O5548" s="14" t="str">
        <f>VLOOKUP($F5548,类型描述及偏移量!$C:$H,4,FALSE)</f>
        <v>None</v>
      </c>
      <c r="P5548" s="14" t="str">
        <f>VLOOKUP($F5548,类型描述及偏移量!$C:$H,5,FALSE)</f>
        <v>Yes</v>
      </c>
      <c r="Q5548" s="14" t="str">
        <f>VLOOKUP($F5548,类型描述及偏移量!$C:$H,6,FALSE)</f>
        <v>远程</v>
      </c>
    </row>
    <row r="5549" hidden="1" spans="1:17">
      <c r="A5549" s="12" t="s">
        <v>128</v>
      </c>
      <c r="B5549" s="12" t="str">
        <f t="shared" si="885"/>
        <v>M12_M</v>
      </c>
      <c r="C5549" s="12" t="str">
        <f t="shared" si="886"/>
        <v>Blocking_ALM</v>
      </c>
      <c r="D5549" s="12" t="str">
        <f t="shared" si="887"/>
        <v>BP_Motor_var</v>
      </c>
      <c r="E5549" s="13" t="str">
        <f t="shared" si="888"/>
        <v>CHPF_M12_M_BP_Motor_var</v>
      </c>
      <c r="F5549" s="14" t="str">
        <f t="shared" si="889"/>
        <v>BP_Motor_var_Blocking_ALM</v>
      </c>
      <c r="G5549" s="10" t="str">
        <f t="shared" si="890"/>
        <v>CHPF_M12_M_Blocking_ALM</v>
      </c>
      <c r="H5549" s="10" t="str">
        <f>VLOOKUP(基本表格!E5549,起始地址定义!A:D,4,FALSE)&amp;" "&amp;Q5549</f>
        <v>2133+P6-M1 木片筛进料皮带运输机 电机控制 堵料报警</v>
      </c>
      <c r="I5549" s="10" t="str">
        <f t="shared" si="891"/>
        <v>DB100,X3302.6</v>
      </c>
      <c r="J5549" s="13" t="str">
        <f>VLOOKUP(E5549,起始地址定义!A:D,2,FALSE)</f>
        <v>DB100</v>
      </c>
      <c r="K5549" s="12" t="str">
        <f t="shared" si="892"/>
        <v>X3302.6</v>
      </c>
      <c r="L5549" s="13">
        <f>VLOOKUP(E5549,起始地址定义!A:D,3,FALSE)</f>
        <v>3300</v>
      </c>
      <c r="M5549" s="14">
        <f>VLOOKUP($F5549,类型描述及偏移量!$C:$H,2,FALSE)</f>
        <v>2.6</v>
      </c>
      <c r="N5549" s="14" t="str">
        <f>VLOOKUP($F5549,类型描述及偏移量!$C:$H,3,FALSE)</f>
        <v>离散</v>
      </c>
      <c r="O5549" s="14" t="str">
        <f>VLOOKUP($F5549,类型描述及偏移量!$C:$H,4,FALSE)</f>
        <v>On</v>
      </c>
      <c r="P5549" s="14" t="str">
        <f>VLOOKUP($F5549,类型描述及偏移量!$C:$H,5,FALSE)</f>
        <v>Yes</v>
      </c>
      <c r="Q5549" s="14" t="str">
        <f>VLOOKUP($F5549,类型描述及偏移量!$C:$H,6,FALSE)</f>
        <v>堵料报警</v>
      </c>
    </row>
    <row r="5550" hidden="1" spans="1:17">
      <c r="A5550" s="12" t="s">
        <v>128</v>
      </c>
      <c r="B5550" s="12" t="str">
        <f t="shared" si="885"/>
        <v>M12_M</v>
      </c>
      <c r="C5550" s="12" t="str">
        <f t="shared" si="886"/>
        <v>Blocking_CHK</v>
      </c>
      <c r="D5550" s="12" t="str">
        <f t="shared" si="887"/>
        <v>BP_Motor_var</v>
      </c>
      <c r="E5550" s="13" t="str">
        <f t="shared" si="888"/>
        <v>CHPF_M12_M_BP_Motor_var</v>
      </c>
      <c r="F5550" s="14" t="str">
        <f t="shared" si="889"/>
        <v>BP_Motor_var_Blocking_CHK</v>
      </c>
      <c r="G5550" s="10" t="str">
        <f t="shared" si="890"/>
        <v>CHPF_M12_M_Blocking_CHK</v>
      </c>
      <c r="H5550" s="10" t="str">
        <f>VLOOKUP(基本表格!E5550,起始地址定义!A:D,4,FALSE)&amp;" "&amp;Q5550</f>
        <v>2133+P6-M1 木片筛进料皮带运输机 电机控制 堵料检测</v>
      </c>
      <c r="I5550" s="10" t="str">
        <f t="shared" si="891"/>
        <v>DB100,X3302.7</v>
      </c>
      <c r="J5550" s="13" t="str">
        <f>VLOOKUP(E5550,起始地址定义!A:D,2,FALSE)</f>
        <v>DB100</v>
      </c>
      <c r="K5550" s="12" t="str">
        <f t="shared" si="892"/>
        <v>X3302.7</v>
      </c>
      <c r="L5550" s="13">
        <f>VLOOKUP(E5550,起始地址定义!A:D,3,FALSE)</f>
        <v>3300</v>
      </c>
      <c r="M5550" s="14">
        <f>VLOOKUP($F5550,类型描述及偏移量!$C:$H,2,FALSE)</f>
        <v>2.7</v>
      </c>
      <c r="N5550" s="14" t="str">
        <f>VLOOKUP($F5550,类型描述及偏移量!$C:$H,3,FALSE)</f>
        <v>离散</v>
      </c>
      <c r="O5550" s="14" t="str">
        <f>VLOOKUP($F5550,类型描述及偏移量!$C:$H,4,FALSE)</f>
        <v>None</v>
      </c>
      <c r="P5550" s="14" t="str">
        <f>VLOOKUP($F5550,类型描述及偏移量!$C:$H,5,FALSE)</f>
        <v>Yes</v>
      </c>
      <c r="Q5550" s="14" t="str">
        <f>VLOOKUP($F5550,类型描述及偏移量!$C:$H,6,FALSE)</f>
        <v>堵料检测</v>
      </c>
    </row>
    <row r="5551" hidden="1" spans="1:17">
      <c r="A5551" s="12" t="s">
        <v>128</v>
      </c>
      <c r="B5551" s="12" t="str">
        <f t="shared" si="885"/>
        <v>M12_M</v>
      </c>
      <c r="C5551" s="12" t="str">
        <f t="shared" si="886"/>
        <v>Blocking_EN</v>
      </c>
      <c r="D5551" s="12" t="str">
        <f t="shared" si="887"/>
        <v>BP_Motor_var</v>
      </c>
      <c r="E5551" s="13" t="str">
        <f t="shared" si="888"/>
        <v>CHPF_M12_M_BP_Motor_var</v>
      </c>
      <c r="F5551" s="14" t="str">
        <f t="shared" si="889"/>
        <v>BP_Motor_var_Blocking_EN</v>
      </c>
      <c r="G5551" s="10" t="str">
        <f t="shared" si="890"/>
        <v>CHPF_M12_M_Blocking_EN</v>
      </c>
      <c r="H5551" s="10" t="str">
        <f>VLOOKUP(基本表格!E5551,起始地址定义!A:D,4,FALSE)&amp;" "&amp;Q5551</f>
        <v>2133+P6-M1 木片筛进料皮带运输机 电机控制 堵料保护使能</v>
      </c>
      <c r="I5551" s="10" t="str">
        <f t="shared" si="891"/>
        <v>DB100,X3303.0</v>
      </c>
      <c r="J5551" s="13" t="str">
        <f>VLOOKUP(E5551,起始地址定义!A:D,2,FALSE)</f>
        <v>DB100</v>
      </c>
      <c r="K5551" s="12" t="str">
        <f t="shared" si="892"/>
        <v>X3303.0</v>
      </c>
      <c r="L5551" s="13">
        <f>VLOOKUP(E5551,起始地址定义!A:D,3,FALSE)</f>
        <v>3300</v>
      </c>
      <c r="M5551" s="14">
        <f>VLOOKUP($F5551,类型描述及偏移量!$C:$H,2,FALSE)</f>
        <v>3</v>
      </c>
      <c r="N5551" s="14" t="str">
        <f>VLOOKUP($F5551,类型描述及偏移量!$C:$H,3,FALSE)</f>
        <v>离散</v>
      </c>
      <c r="O5551" s="14" t="str">
        <f>VLOOKUP($F5551,类型描述及偏移量!$C:$H,4,FALSE)</f>
        <v>None</v>
      </c>
      <c r="P5551" s="14" t="str">
        <f>VLOOKUP($F5551,类型描述及偏移量!$C:$H,5,FALSE)</f>
        <v>No</v>
      </c>
      <c r="Q5551" s="14" t="str">
        <f>VLOOKUP($F5551,类型描述及偏移量!$C:$H,6,FALSE)</f>
        <v>堵料保护使能</v>
      </c>
    </row>
    <row r="5552" hidden="1" spans="1:17">
      <c r="A5552" s="12" t="s">
        <v>128</v>
      </c>
      <c r="B5552" s="12" t="str">
        <f t="shared" si="885"/>
        <v>M12_M</v>
      </c>
      <c r="C5552" s="12" t="str">
        <f t="shared" si="886"/>
        <v>Blocking_Stop</v>
      </c>
      <c r="D5552" s="12" t="str">
        <f t="shared" si="887"/>
        <v>BP_Motor_var</v>
      </c>
      <c r="E5552" s="13" t="str">
        <f t="shared" si="888"/>
        <v>CHPF_M12_M_BP_Motor_var</v>
      </c>
      <c r="F5552" s="14" t="str">
        <f t="shared" si="889"/>
        <v>BP_Motor_var_Blocking_Stop</v>
      </c>
      <c r="G5552" s="10" t="str">
        <f t="shared" si="890"/>
        <v>CHPF_M12_M_Blocking_Stop</v>
      </c>
      <c r="H5552" s="10" t="str">
        <f>VLOOKUP(基本表格!E5552,起始地址定义!A:D,4,FALSE)&amp;" "&amp;Q5552</f>
        <v>2133+P6-M1 木片筛进料皮带运输机 电机控制 堵料导致停机</v>
      </c>
      <c r="I5552" s="10" t="str">
        <f t="shared" si="891"/>
        <v>DB100,X3303.1</v>
      </c>
      <c r="J5552" s="13" t="str">
        <f>VLOOKUP(E5552,起始地址定义!A:D,2,FALSE)</f>
        <v>DB100</v>
      </c>
      <c r="K5552" s="12" t="str">
        <f t="shared" si="892"/>
        <v>X3303.1</v>
      </c>
      <c r="L5552" s="13">
        <f>VLOOKUP(E5552,起始地址定义!A:D,3,FALSE)</f>
        <v>3300</v>
      </c>
      <c r="M5552" s="14">
        <f>VLOOKUP($F5552,类型描述及偏移量!$C:$H,2,FALSE)</f>
        <v>3.1</v>
      </c>
      <c r="N5552" s="14" t="str">
        <f>VLOOKUP($F5552,类型描述及偏移量!$C:$H,3,FALSE)</f>
        <v>离散</v>
      </c>
      <c r="O5552" s="14" t="str">
        <f>VLOOKUP($F5552,类型描述及偏移量!$C:$H,4,FALSE)</f>
        <v>On</v>
      </c>
      <c r="P5552" s="14" t="str">
        <f>VLOOKUP($F5552,类型描述及偏移量!$C:$H,5,FALSE)</f>
        <v>Yes</v>
      </c>
      <c r="Q5552" s="14" t="str">
        <f>VLOOKUP($F5552,类型描述及偏移量!$C:$H,6,FALSE)</f>
        <v>堵料导致停机</v>
      </c>
    </row>
    <row r="5553" hidden="1" spans="1:17">
      <c r="A5553" s="12" t="s">
        <v>128</v>
      </c>
      <c r="B5553" s="12" t="str">
        <f t="shared" si="885"/>
        <v>M12_M</v>
      </c>
      <c r="C5553" s="12" t="str">
        <f t="shared" si="886"/>
        <v>BreakTime</v>
      </c>
      <c r="D5553" s="12" t="str">
        <f t="shared" si="887"/>
        <v>BP_Motor_var</v>
      </c>
      <c r="E5553" s="13" t="str">
        <f t="shared" si="888"/>
        <v>CHPF_M12_M_BP_Motor_var</v>
      </c>
      <c r="F5553" s="14" t="str">
        <f t="shared" si="889"/>
        <v>BP_Motor_var_BreakTime</v>
      </c>
      <c r="G5553" s="10" t="str">
        <f t="shared" si="890"/>
        <v>CHPF_M12_M_BreakTime</v>
      </c>
      <c r="H5553" s="10" t="str">
        <f>VLOOKUP(基本表格!E5553,起始地址定义!A:D,4,FALSE)&amp;" "&amp;Q5553</f>
        <v>2133+P6-M1 木片筛进料皮带运输机 电机控制 断链超时时间 秒</v>
      </c>
      <c r="I5553" s="10" t="str">
        <f t="shared" si="891"/>
        <v>DB100,INT3304</v>
      </c>
      <c r="J5553" s="13" t="str">
        <f>VLOOKUP(E5553,起始地址定义!A:D,2,FALSE)</f>
        <v>DB100</v>
      </c>
      <c r="K5553" s="12" t="str">
        <f t="shared" si="892"/>
        <v>INT3304</v>
      </c>
      <c r="L5553" s="13">
        <f>VLOOKUP(E5553,起始地址定义!A:D,3,FALSE)</f>
        <v>3300</v>
      </c>
      <c r="M5553" s="14">
        <f>VLOOKUP($F5553,类型描述及偏移量!$C:$H,2,FALSE)</f>
        <v>4</v>
      </c>
      <c r="N5553" s="14" t="str">
        <f>VLOOKUP($F5553,类型描述及偏移量!$C:$H,3,FALSE)</f>
        <v>整型</v>
      </c>
      <c r="O5553" s="14" t="str">
        <f>VLOOKUP($F5553,类型描述及偏移量!$C:$H,4,FALSE)</f>
        <v>None</v>
      </c>
      <c r="P5553" s="14" t="str">
        <f>VLOOKUP($F5553,类型描述及偏移量!$C:$H,5,FALSE)</f>
        <v>No</v>
      </c>
      <c r="Q5553" s="14" t="str">
        <f>VLOOKUP($F5553,类型描述及偏移量!$C:$H,6,FALSE)</f>
        <v>断链超时时间 秒</v>
      </c>
    </row>
    <row r="5554" hidden="1" spans="1:17">
      <c r="A5554" s="12" t="s">
        <v>128</v>
      </c>
      <c r="B5554" s="12" t="str">
        <f t="shared" si="885"/>
        <v>M12_M</v>
      </c>
      <c r="C5554" s="12" t="str">
        <f t="shared" si="886"/>
        <v>BlockingTime</v>
      </c>
      <c r="D5554" s="12" t="str">
        <f t="shared" si="887"/>
        <v>BP_Motor_var</v>
      </c>
      <c r="E5554" s="13" t="str">
        <f t="shared" si="888"/>
        <v>CHPF_M12_M_BP_Motor_var</v>
      </c>
      <c r="F5554" s="14" t="str">
        <f t="shared" si="889"/>
        <v>BP_Motor_var_BlockingTime</v>
      </c>
      <c r="G5554" s="10" t="str">
        <f t="shared" si="890"/>
        <v>CHPF_M12_M_BlockingTime</v>
      </c>
      <c r="H5554" s="10" t="str">
        <f>VLOOKUP(基本表格!E5554,起始地址定义!A:D,4,FALSE)&amp;" "&amp;Q5554</f>
        <v>2133+P6-M1 木片筛进料皮带运输机 电机控制 堵料检测时间 秒</v>
      </c>
      <c r="I5554" s="10" t="str">
        <f t="shared" si="891"/>
        <v>DB100,INT3306</v>
      </c>
      <c r="J5554" s="13" t="str">
        <f>VLOOKUP(E5554,起始地址定义!A:D,2,FALSE)</f>
        <v>DB100</v>
      </c>
      <c r="K5554" s="12" t="str">
        <f t="shared" si="892"/>
        <v>INT3306</v>
      </c>
      <c r="L5554" s="13">
        <f>VLOOKUP(E5554,起始地址定义!A:D,3,FALSE)</f>
        <v>3300</v>
      </c>
      <c r="M5554" s="14">
        <f>VLOOKUP($F5554,类型描述及偏移量!$C:$H,2,FALSE)</f>
        <v>6</v>
      </c>
      <c r="N5554" s="14" t="str">
        <f>VLOOKUP($F5554,类型描述及偏移量!$C:$H,3,FALSE)</f>
        <v>整型</v>
      </c>
      <c r="O5554" s="14" t="str">
        <f>VLOOKUP($F5554,类型描述及偏移量!$C:$H,4,FALSE)</f>
        <v>None</v>
      </c>
      <c r="P5554" s="14" t="str">
        <f>VLOOKUP($F5554,类型描述及偏移量!$C:$H,5,FALSE)</f>
        <v>No</v>
      </c>
      <c r="Q5554" s="14" t="str">
        <f>VLOOKUP($F5554,类型描述及偏移量!$C:$H,6,FALSE)</f>
        <v>堵料检测时间 秒</v>
      </c>
    </row>
    <row r="5555" hidden="1" spans="1:17">
      <c r="A5555" s="12" t="s">
        <v>128</v>
      </c>
      <c r="B5555" s="12" t="str">
        <f t="shared" si="885"/>
        <v>M12_M</v>
      </c>
      <c r="C5555" s="12" t="str">
        <f t="shared" si="886"/>
        <v>PullSwitch_CHK</v>
      </c>
      <c r="D5555" s="12" t="str">
        <f t="shared" si="887"/>
        <v>BP_Motor_var</v>
      </c>
      <c r="E5555" s="13" t="str">
        <f t="shared" si="888"/>
        <v>CHPF_M12_M_BP_Motor_var</v>
      </c>
      <c r="F5555" s="14" t="str">
        <f t="shared" si="889"/>
        <v>BP_Motor_var_PullSwitch_CHK</v>
      </c>
      <c r="G5555" s="10" t="str">
        <f t="shared" si="890"/>
        <v>CHPF_M12_M_PullSwitch_CHK</v>
      </c>
      <c r="H5555" s="10" t="str">
        <f>VLOOKUP(基本表格!E5555,起始地址定义!A:D,4,FALSE)&amp;" "&amp;Q5555</f>
        <v>2133+P6-M1 木片筛进料皮带运输机 电机控制 拉线开关</v>
      </c>
      <c r="I5555" s="10" t="str">
        <f t="shared" si="891"/>
        <v>DB100,X3308.0</v>
      </c>
      <c r="J5555" s="13" t="str">
        <f>VLOOKUP(E5555,起始地址定义!A:D,2,FALSE)</f>
        <v>DB100</v>
      </c>
      <c r="K5555" s="12" t="str">
        <f t="shared" si="892"/>
        <v>X3308.0</v>
      </c>
      <c r="L5555" s="13">
        <f>VLOOKUP(E5555,起始地址定义!A:D,3,FALSE)</f>
        <v>3300</v>
      </c>
      <c r="M5555" s="14">
        <f>VLOOKUP($F5555,类型描述及偏移量!$C:$H,2,FALSE)</f>
        <v>8</v>
      </c>
      <c r="N5555" s="14" t="str">
        <f>VLOOKUP($F5555,类型描述及偏移量!$C:$H,3,FALSE)</f>
        <v>离散</v>
      </c>
      <c r="O5555" s="14" t="str">
        <f>VLOOKUP($F5555,类型描述及偏移量!$C:$H,4,FALSE)</f>
        <v>On</v>
      </c>
      <c r="P5555" s="14" t="str">
        <f>VLOOKUP($F5555,类型描述及偏移量!$C:$H,5,FALSE)</f>
        <v>Yes</v>
      </c>
      <c r="Q5555" s="14" t="str">
        <f>VLOOKUP($F5555,类型描述及偏移量!$C:$H,6,FALSE)</f>
        <v>拉线开关</v>
      </c>
    </row>
    <row r="5556" hidden="1" spans="1:17">
      <c r="A5556" s="12" t="s">
        <v>128</v>
      </c>
      <c r="B5556" s="12" t="str">
        <f t="shared" si="885"/>
        <v>M12_M</v>
      </c>
      <c r="C5556" s="12" t="str">
        <f t="shared" si="886"/>
        <v>LMD_ALM</v>
      </c>
      <c r="D5556" s="12" t="str">
        <f t="shared" si="887"/>
        <v>BP_Motor_var</v>
      </c>
      <c r="E5556" s="13" t="str">
        <f t="shared" si="888"/>
        <v>CHPF_M12_M_BP_Motor_var</v>
      </c>
      <c r="F5556" s="14" t="str">
        <f t="shared" si="889"/>
        <v>BP_Motor_var_LMD_ALM</v>
      </c>
      <c r="G5556" s="10" t="str">
        <f t="shared" si="890"/>
        <v>CHPF_M12_M_LMD_ALM</v>
      </c>
      <c r="H5556" s="10" t="str">
        <f>VLOOKUP(基本表格!E5556,起始地址定义!A:D,4,FALSE)&amp;" "&amp;Q5556</f>
        <v>2133+P6-M1 木片筛进料皮带运输机 电机控制 左跑偏报警</v>
      </c>
      <c r="I5556" s="10" t="str">
        <f t="shared" si="891"/>
        <v>DB100,X3308.1</v>
      </c>
      <c r="J5556" s="13" t="str">
        <f>VLOOKUP(E5556,起始地址定义!A:D,2,FALSE)</f>
        <v>DB100</v>
      </c>
      <c r="K5556" s="12" t="str">
        <f t="shared" si="892"/>
        <v>X3308.1</v>
      </c>
      <c r="L5556" s="13">
        <f>VLOOKUP(E5556,起始地址定义!A:D,3,FALSE)</f>
        <v>3300</v>
      </c>
      <c r="M5556" s="14">
        <f>VLOOKUP($F5556,类型描述及偏移量!$C:$H,2,FALSE)</f>
        <v>8.1</v>
      </c>
      <c r="N5556" s="14" t="str">
        <f>VLOOKUP($F5556,类型描述及偏移量!$C:$H,3,FALSE)</f>
        <v>离散</v>
      </c>
      <c r="O5556" s="14" t="str">
        <f>VLOOKUP($F5556,类型描述及偏移量!$C:$H,4,FALSE)</f>
        <v>On</v>
      </c>
      <c r="P5556" s="14" t="str">
        <f>VLOOKUP($F5556,类型描述及偏移量!$C:$H,5,FALSE)</f>
        <v>Yes</v>
      </c>
      <c r="Q5556" s="14" t="str">
        <f>VLOOKUP($F5556,类型描述及偏移量!$C:$H,6,FALSE)</f>
        <v>左跑偏报警</v>
      </c>
    </row>
    <row r="5557" hidden="1" spans="1:17">
      <c r="A5557" s="12" t="s">
        <v>128</v>
      </c>
      <c r="B5557" s="12" t="str">
        <f t="shared" si="885"/>
        <v>M12_M</v>
      </c>
      <c r="C5557" s="12" t="str">
        <f t="shared" si="886"/>
        <v>LMD_CHK_1</v>
      </c>
      <c r="D5557" s="12" t="str">
        <f t="shared" si="887"/>
        <v>BP_Motor_var</v>
      </c>
      <c r="E5557" s="13" t="str">
        <f t="shared" si="888"/>
        <v>CHPF_M12_M_BP_Motor_var</v>
      </c>
      <c r="F5557" s="14" t="str">
        <f t="shared" si="889"/>
        <v>BP_Motor_var_LMD_CHK_1</v>
      </c>
      <c r="G5557" s="10" t="str">
        <f t="shared" si="890"/>
        <v>CHPF_M12_M_LMD_CHK_1</v>
      </c>
      <c r="H5557" s="10" t="str">
        <f>VLOOKUP(基本表格!E5557,起始地址定义!A:D,4,FALSE)&amp;" "&amp;Q5557</f>
        <v>2133+P6-M1 木片筛进料皮带运输机 电机控制 左跑偏1检测</v>
      </c>
      <c r="I5557" s="10" t="str">
        <f t="shared" si="891"/>
        <v>DB100,X3308.2</v>
      </c>
      <c r="J5557" s="13" t="str">
        <f>VLOOKUP(E5557,起始地址定义!A:D,2,FALSE)</f>
        <v>DB100</v>
      </c>
      <c r="K5557" s="12" t="str">
        <f t="shared" si="892"/>
        <v>X3308.2</v>
      </c>
      <c r="L5557" s="13">
        <f>VLOOKUP(E5557,起始地址定义!A:D,3,FALSE)</f>
        <v>3300</v>
      </c>
      <c r="M5557" s="14">
        <f>VLOOKUP($F5557,类型描述及偏移量!$C:$H,2,FALSE)</f>
        <v>8.2</v>
      </c>
      <c r="N5557" s="14" t="str">
        <f>VLOOKUP($F5557,类型描述及偏移量!$C:$H,3,FALSE)</f>
        <v>离散</v>
      </c>
      <c r="O5557" s="14" t="str">
        <f>VLOOKUP($F5557,类型描述及偏移量!$C:$H,4,FALSE)</f>
        <v>None</v>
      </c>
      <c r="P5557" s="14" t="str">
        <f>VLOOKUP($F5557,类型描述及偏移量!$C:$H,5,FALSE)</f>
        <v>Yes</v>
      </c>
      <c r="Q5557" s="14" t="str">
        <f>VLOOKUP($F5557,类型描述及偏移量!$C:$H,6,FALSE)</f>
        <v>左跑偏1检测</v>
      </c>
    </row>
    <row r="5558" hidden="1" spans="1:17">
      <c r="A5558" s="12" t="s">
        <v>128</v>
      </c>
      <c r="B5558" s="12" t="str">
        <f t="shared" si="885"/>
        <v>M12_M</v>
      </c>
      <c r="C5558" s="12" t="str">
        <f t="shared" si="886"/>
        <v>LMD_EN</v>
      </c>
      <c r="D5558" s="12" t="str">
        <f t="shared" si="887"/>
        <v>BP_Motor_var</v>
      </c>
      <c r="E5558" s="13" t="str">
        <f t="shared" si="888"/>
        <v>CHPF_M12_M_BP_Motor_var</v>
      </c>
      <c r="F5558" s="14" t="str">
        <f t="shared" si="889"/>
        <v>BP_Motor_var_LMD_EN</v>
      </c>
      <c r="G5558" s="10" t="str">
        <f t="shared" si="890"/>
        <v>CHPF_M12_M_LMD_EN</v>
      </c>
      <c r="H5558" s="10" t="str">
        <f>VLOOKUP(基本表格!E5558,起始地址定义!A:D,4,FALSE)&amp;" "&amp;Q5558</f>
        <v>2133+P6-M1 木片筛进料皮带运输机 电机控制 左跑偏保护使能</v>
      </c>
      <c r="I5558" s="10" t="str">
        <f t="shared" si="891"/>
        <v>DB100,X3308.3</v>
      </c>
      <c r="J5558" s="13" t="str">
        <f>VLOOKUP(E5558,起始地址定义!A:D,2,FALSE)</f>
        <v>DB100</v>
      </c>
      <c r="K5558" s="12" t="str">
        <f t="shared" si="892"/>
        <v>X3308.3</v>
      </c>
      <c r="L5558" s="13">
        <f>VLOOKUP(E5558,起始地址定义!A:D,3,FALSE)</f>
        <v>3300</v>
      </c>
      <c r="M5558" s="14">
        <f>VLOOKUP($F5558,类型描述及偏移量!$C:$H,2,FALSE)</f>
        <v>8.3</v>
      </c>
      <c r="N5558" s="14" t="str">
        <f>VLOOKUP($F5558,类型描述及偏移量!$C:$H,3,FALSE)</f>
        <v>离散</v>
      </c>
      <c r="O5558" s="14" t="str">
        <f>VLOOKUP($F5558,类型描述及偏移量!$C:$H,4,FALSE)</f>
        <v>None</v>
      </c>
      <c r="P5558" s="14" t="str">
        <f>VLOOKUP($F5558,类型描述及偏移量!$C:$H,5,FALSE)</f>
        <v>No</v>
      </c>
      <c r="Q5558" s="14" t="str">
        <f>VLOOKUP($F5558,类型描述及偏移量!$C:$H,6,FALSE)</f>
        <v>左跑偏保护使能</v>
      </c>
    </row>
    <row r="5559" hidden="1" spans="1:17">
      <c r="A5559" s="12" t="s">
        <v>128</v>
      </c>
      <c r="B5559" s="12" t="str">
        <f t="shared" si="885"/>
        <v>M12_M</v>
      </c>
      <c r="C5559" s="12" t="str">
        <f t="shared" si="886"/>
        <v>LMD_Stop</v>
      </c>
      <c r="D5559" s="12" t="str">
        <f t="shared" si="887"/>
        <v>BP_Motor_var</v>
      </c>
      <c r="E5559" s="13" t="str">
        <f t="shared" si="888"/>
        <v>CHPF_M12_M_BP_Motor_var</v>
      </c>
      <c r="F5559" s="14" t="str">
        <f t="shared" si="889"/>
        <v>BP_Motor_var_LMD_Stop</v>
      </c>
      <c r="G5559" s="10" t="str">
        <f t="shared" si="890"/>
        <v>CHPF_M12_M_LMD_Stop</v>
      </c>
      <c r="H5559" s="10" t="str">
        <f>VLOOKUP(基本表格!E5559,起始地址定义!A:D,4,FALSE)&amp;" "&amp;Q5559</f>
        <v>2133+P6-M1 木片筛进料皮带运输机 电机控制 左跑偏导致停机</v>
      </c>
      <c r="I5559" s="10" t="str">
        <f t="shared" si="891"/>
        <v>DB100,X3308.4</v>
      </c>
      <c r="J5559" s="13" t="str">
        <f>VLOOKUP(E5559,起始地址定义!A:D,2,FALSE)</f>
        <v>DB100</v>
      </c>
      <c r="K5559" s="12" t="str">
        <f t="shared" si="892"/>
        <v>X3308.4</v>
      </c>
      <c r="L5559" s="13">
        <f>VLOOKUP(E5559,起始地址定义!A:D,3,FALSE)</f>
        <v>3300</v>
      </c>
      <c r="M5559" s="14">
        <f>VLOOKUP($F5559,类型描述及偏移量!$C:$H,2,FALSE)</f>
        <v>8.4</v>
      </c>
      <c r="N5559" s="14" t="str">
        <f>VLOOKUP($F5559,类型描述及偏移量!$C:$H,3,FALSE)</f>
        <v>离散</v>
      </c>
      <c r="O5559" s="14" t="str">
        <f>VLOOKUP($F5559,类型描述及偏移量!$C:$H,4,FALSE)</f>
        <v>On</v>
      </c>
      <c r="P5559" s="14" t="str">
        <f>VLOOKUP($F5559,类型描述及偏移量!$C:$H,5,FALSE)</f>
        <v>Yes</v>
      </c>
      <c r="Q5559" s="14" t="str">
        <f>VLOOKUP($F5559,类型描述及偏移量!$C:$H,6,FALSE)</f>
        <v>左跑偏导致停机</v>
      </c>
    </row>
    <row r="5560" hidden="1" spans="1:17">
      <c r="A5560" s="12" t="s">
        <v>128</v>
      </c>
      <c r="B5560" s="12" t="str">
        <f t="shared" si="885"/>
        <v>M12_M</v>
      </c>
      <c r="C5560" s="12" t="str">
        <f t="shared" si="886"/>
        <v>LMD_Time</v>
      </c>
      <c r="D5560" s="12" t="str">
        <f t="shared" si="887"/>
        <v>BP_Motor_var</v>
      </c>
      <c r="E5560" s="13" t="str">
        <f t="shared" si="888"/>
        <v>CHPF_M12_M_BP_Motor_var</v>
      </c>
      <c r="F5560" s="14" t="str">
        <f t="shared" si="889"/>
        <v>BP_Motor_var_LMD_Time</v>
      </c>
      <c r="G5560" s="10" t="str">
        <f t="shared" si="890"/>
        <v>CHPF_M12_M_LMD_Time</v>
      </c>
      <c r="H5560" s="10" t="str">
        <f>VLOOKUP(基本表格!E5560,起始地址定义!A:D,4,FALSE)&amp;" "&amp;Q5560</f>
        <v>2133+P6-M1 木片筛进料皮带运输机 电机控制 左跑偏检测时间</v>
      </c>
      <c r="I5560" s="10" t="str">
        <f t="shared" si="891"/>
        <v>DB100,INT3310</v>
      </c>
      <c r="J5560" s="13" t="str">
        <f>VLOOKUP(E5560,起始地址定义!A:D,2,FALSE)</f>
        <v>DB100</v>
      </c>
      <c r="K5560" s="12" t="str">
        <f t="shared" si="892"/>
        <v>INT3310</v>
      </c>
      <c r="L5560" s="13">
        <f>VLOOKUP(E5560,起始地址定义!A:D,3,FALSE)</f>
        <v>3300</v>
      </c>
      <c r="M5560" s="14">
        <f>VLOOKUP($F5560,类型描述及偏移量!$C:$H,2,FALSE)</f>
        <v>10</v>
      </c>
      <c r="N5560" s="14" t="str">
        <f>VLOOKUP($F5560,类型描述及偏移量!$C:$H,3,FALSE)</f>
        <v>整型</v>
      </c>
      <c r="O5560" s="14" t="str">
        <f>VLOOKUP($F5560,类型描述及偏移量!$C:$H,4,FALSE)</f>
        <v>None</v>
      </c>
      <c r="P5560" s="14" t="str">
        <f>VLOOKUP($F5560,类型描述及偏移量!$C:$H,5,FALSE)</f>
        <v>No</v>
      </c>
      <c r="Q5560" s="14" t="str">
        <f>VLOOKUP($F5560,类型描述及偏移量!$C:$H,6,FALSE)</f>
        <v>左跑偏检测时间</v>
      </c>
    </row>
    <row r="5561" hidden="1" spans="1:17">
      <c r="A5561" s="12" t="s">
        <v>128</v>
      </c>
      <c r="B5561" s="12" t="str">
        <f t="shared" si="885"/>
        <v>M12_M</v>
      </c>
      <c r="C5561" s="12" t="str">
        <f t="shared" si="886"/>
        <v>RMD_ALM</v>
      </c>
      <c r="D5561" s="12" t="str">
        <f t="shared" si="887"/>
        <v>BP_Motor_var</v>
      </c>
      <c r="E5561" s="13" t="str">
        <f t="shared" si="888"/>
        <v>CHPF_M12_M_BP_Motor_var</v>
      </c>
      <c r="F5561" s="14" t="str">
        <f t="shared" si="889"/>
        <v>BP_Motor_var_RMD_ALM</v>
      </c>
      <c r="G5561" s="10" t="str">
        <f t="shared" si="890"/>
        <v>CHPF_M12_M_RMD_ALM</v>
      </c>
      <c r="H5561" s="10" t="str">
        <f>VLOOKUP(基本表格!E5561,起始地址定义!A:D,4,FALSE)&amp;" "&amp;Q5561</f>
        <v>2133+P6-M1 木片筛进料皮带运输机 电机控制 右 跑偏报警</v>
      </c>
      <c r="I5561" s="10" t="str">
        <f t="shared" si="891"/>
        <v>DB100,X3312.0</v>
      </c>
      <c r="J5561" s="13" t="str">
        <f>VLOOKUP(E5561,起始地址定义!A:D,2,FALSE)</f>
        <v>DB100</v>
      </c>
      <c r="K5561" s="12" t="str">
        <f t="shared" si="892"/>
        <v>X3312.0</v>
      </c>
      <c r="L5561" s="13">
        <f>VLOOKUP(E5561,起始地址定义!A:D,3,FALSE)</f>
        <v>3300</v>
      </c>
      <c r="M5561" s="14">
        <f>VLOOKUP($F5561,类型描述及偏移量!$C:$H,2,FALSE)</f>
        <v>12</v>
      </c>
      <c r="N5561" s="14" t="str">
        <f>VLOOKUP($F5561,类型描述及偏移量!$C:$H,3,FALSE)</f>
        <v>离散</v>
      </c>
      <c r="O5561" s="14" t="str">
        <f>VLOOKUP($F5561,类型描述及偏移量!$C:$H,4,FALSE)</f>
        <v>On</v>
      </c>
      <c r="P5561" s="14" t="str">
        <f>VLOOKUP($F5561,类型描述及偏移量!$C:$H,5,FALSE)</f>
        <v>Yes</v>
      </c>
      <c r="Q5561" s="14" t="str">
        <f>VLOOKUP($F5561,类型描述及偏移量!$C:$H,6,FALSE)</f>
        <v>右 跑偏报警</v>
      </c>
    </row>
    <row r="5562" hidden="1" spans="1:17">
      <c r="A5562" s="12" t="s">
        <v>128</v>
      </c>
      <c r="B5562" s="12" t="str">
        <f t="shared" si="885"/>
        <v>M12_M</v>
      </c>
      <c r="C5562" s="12" t="str">
        <f t="shared" si="886"/>
        <v>RMD_CHK_1</v>
      </c>
      <c r="D5562" s="12" t="str">
        <f t="shared" si="887"/>
        <v>BP_Motor_var</v>
      </c>
      <c r="E5562" s="13" t="str">
        <f t="shared" si="888"/>
        <v>CHPF_M12_M_BP_Motor_var</v>
      </c>
      <c r="F5562" s="14" t="str">
        <f t="shared" si="889"/>
        <v>BP_Motor_var_RMD_CHK_1</v>
      </c>
      <c r="G5562" s="10" t="str">
        <f t="shared" si="890"/>
        <v>CHPF_M12_M_RMD_CHK_1</v>
      </c>
      <c r="H5562" s="10" t="str">
        <f>VLOOKUP(基本表格!E5562,起始地址定义!A:D,4,FALSE)&amp;" "&amp;Q5562</f>
        <v>2133+P6-M1 木片筛进料皮带运输机 电机控制 右跑偏1检测</v>
      </c>
      <c r="I5562" s="10" t="str">
        <f t="shared" si="891"/>
        <v>DB100,X3312.1</v>
      </c>
      <c r="J5562" s="13" t="str">
        <f>VLOOKUP(E5562,起始地址定义!A:D,2,FALSE)</f>
        <v>DB100</v>
      </c>
      <c r="K5562" s="12" t="str">
        <f t="shared" si="892"/>
        <v>X3312.1</v>
      </c>
      <c r="L5562" s="13">
        <f>VLOOKUP(E5562,起始地址定义!A:D,3,FALSE)</f>
        <v>3300</v>
      </c>
      <c r="M5562" s="14">
        <f>VLOOKUP($F5562,类型描述及偏移量!$C:$H,2,FALSE)</f>
        <v>12.1</v>
      </c>
      <c r="N5562" s="14" t="str">
        <f>VLOOKUP($F5562,类型描述及偏移量!$C:$H,3,FALSE)</f>
        <v>离散</v>
      </c>
      <c r="O5562" s="14" t="str">
        <f>VLOOKUP($F5562,类型描述及偏移量!$C:$H,4,FALSE)</f>
        <v>None</v>
      </c>
      <c r="P5562" s="14" t="str">
        <f>VLOOKUP($F5562,类型描述及偏移量!$C:$H,5,FALSE)</f>
        <v>Yes</v>
      </c>
      <c r="Q5562" s="14" t="str">
        <f>VLOOKUP($F5562,类型描述及偏移量!$C:$H,6,FALSE)</f>
        <v>右跑偏1检测</v>
      </c>
    </row>
    <row r="5563" hidden="1" spans="1:17">
      <c r="A5563" s="12" t="s">
        <v>128</v>
      </c>
      <c r="B5563" s="12" t="str">
        <f t="shared" si="885"/>
        <v>M12_M</v>
      </c>
      <c r="C5563" s="12" t="str">
        <f t="shared" si="886"/>
        <v>RMD_EN</v>
      </c>
      <c r="D5563" s="12" t="str">
        <f t="shared" si="887"/>
        <v>BP_Motor_var</v>
      </c>
      <c r="E5563" s="13" t="str">
        <f t="shared" si="888"/>
        <v>CHPF_M12_M_BP_Motor_var</v>
      </c>
      <c r="F5563" s="14" t="str">
        <f t="shared" si="889"/>
        <v>BP_Motor_var_RMD_EN</v>
      </c>
      <c r="G5563" s="10" t="str">
        <f t="shared" si="890"/>
        <v>CHPF_M12_M_RMD_EN</v>
      </c>
      <c r="H5563" s="10" t="str">
        <f>VLOOKUP(基本表格!E5563,起始地址定义!A:D,4,FALSE)&amp;" "&amp;Q5563</f>
        <v>2133+P6-M1 木片筛进料皮带运输机 电机控制 右跑偏保护使能</v>
      </c>
      <c r="I5563" s="10" t="str">
        <f t="shared" si="891"/>
        <v>DB100,X3312.2</v>
      </c>
      <c r="J5563" s="13" t="str">
        <f>VLOOKUP(E5563,起始地址定义!A:D,2,FALSE)</f>
        <v>DB100</v>
      </c>
      <c r="K5563" s="12" t="str">
        <f t="shared" si="892"/>
        <v>X3312.2</v>
      </c>
      <c r="L5563" s="13">
        <f>VLOOKUP(E5563,起始地址定义!A:D,3,FALSE)</f>
        <v>3300</v>
      </c>
      <c r="M5563" s="14">
        <f>VLOOKUP($F5563,类型描述及偏移量!$C:$H,2,FALSE)</f>
        <v>12.2</v>
      </c>
      <c r="N5563" s="14" t="str">
        <f>VLOOKUP($F5563,类型描述及偏移量!$C:$H,3,FALSE)</f>
        <v>离散</v>
      </c>
      <c r="O5563" s="14" t="str">
        <f>VLOOKUP($F5563,类型描述及偏移量!$C:$H,4,FALSE)</f>
        <v>None</v>
      </c>
      <c r="P5563" s="14" t="str">
        <f>VLOOKUP($F5563,类型描述及偏移量!$C:$H,5,FALSE)</f>
        <v>No</v>
      </c>
      <c r="Q5563" s="14" t="str">
        <f>VLOOKUP($F5563,类型描述及偏移量!$C:$H,6,FALSE)</f>
        <v>右跑偏保护使能</v>
      </c>
    </row>
    <row r="5564" hidden="1" spans="1:17">
      <c r="A5564" s="12" t="s">
        <v>128</v>
      </c>
      <c r="B5564" s="12" t="str">
        <f t="shared" si="885"/>
        <v>M12_M</v>
      </c>
      <c r="C5564" s="12" t="str">
        <f t="shared" si="886"/>
        <v>RMD_Stop</v>
      </c>
      <c r="D5564" s="12" t="str">
        <f t="shared" si="887"/>
        <v>BP_Motor_var</v>
      </c>
      <c r="E5564" s="13" t="str">
        <f t="shared" si="888"/>
        <v>CHPF_M12_M_BP_Motor_var</v>
      </c>
      <c r="F5564" s="14" t="str">
        <f t="shared" si="889"/>
        <v>BP_Motor_var_RMD_Stop</v>
      </c>
      <c r="G5564" s="10" t="str">
        <f t="shared" si="890"/>
        <v>CHPF_M12_M_RMD_Stop</v>
      </c>
      <c r="H5564" s="10" t="str">
        <f>VLOOKUP(基本表格!E5564,起始地址定义!A:D,4,FALSE)&amp;" "&amp;Q5564</f>
        <v>2133+P6-M1 木片筛进料皮带运输机 电机控制 右跑偏导致停机</v>
      </c>
      <c r="I5564" s="10" t="str">
        <f t="shared" si="891"/>
        <v>DB100,X3312.3</v>
      </c>
      <c r="J5564" s="13" t="str">
        <f>VLOOKUP(E5564,起始地址定义!A:D,2,FALSE)</f>
        <v>DB100</v>
      </c>
      <c r="K5564" s="12" t="str">
        <f t="shared" si="892"/>
        <v>X3312.3</v>
      </c>
      <c r="L5564" s="13">
        <f>VLOOKUP(E5564,起始地址定义!A:D,3,FALSE)</f>
        <v>3300</v>
      </c>
      <c r="M5564" s="14">
        <f>VLOOKUP($F5564,类型描述及偏移量!$C:$H,2,FALSE)</f>
        <v>12.3</v>
      </c>
      <c r="N5564" s="14" t="str">
        <f>VLOOKUP($F5564,类型描述及偏移量!$C:$H,3,FALSE)</f>
        <v>离散</v>
      </c>
      <c r="O5564" s="14" t="str">
        <f>VLOOKUP($F5564,类型描述及偏移量!$C:$H,4,FALSE)</f>
        <v>On</v>
      </c>
      <c r="P5564" s="14" t="str">
        <f>VLOOKUP($F5564,类型描述及偏移量!$C:$H,5,FALSE)</f>
        <v>Yes</v>
      </c>
      <c r="Q5564" s="14" t="str">
        <f>VLOOKUP($F5564,类型描述及偏移量!$C:$H,6,FALSE)</f>
        <v>右跑偏导致停机</v>
      </c>
    </row>
    <row r="5565" hidden="1" spans="1:17">
      <c r="A5565" s="12" t="s">
        <v>128</v>
      </c>
      <c r="B5565" s="12" t="str">
        <f t="shared" si="885"/>
        <v>M12_M</v>
      </c>
      <c r="C5565" s="12" t="str">
        <f t="shared" si="886"/>
        <v>RMD_Time</v>
      </c>
      <c r="D5565" s="12" t="str">
        <f t="shared" si="887"/>
        <v>BP_Motor_var</v>
      </c>
      <c r="E5565" s="13" t="str">
        <f t="shared" si="888"/>
        <v>CHPF_M12_M_BP_Motor_var</v>
      </c>
      <c r="F5565" s="14" t="str">
        <f t="shared" si="889"/>
        <v>BP_Motor_var_RMD_Time</v>
      </c>
      <c r="G5565" s="10" t="str">
        <f t="shared" si="890"/>
        <v>CHPF_M12_M_RMD_Time</v>
      </c>
      <c r="H5565" s="10" t="str">
        <f>VLOOKUP(基本表格!E5565,起始地址定义!A:D,4,FALSE)&amp;" "&amp;Q5565</f>
        <v>2133+P6-M1 木片筛进料皮带运输机 电机控制 右跑偏检测时间</v>
      </c>
      <c r="I5565" s="10" t="str">
        <f t="shared" si="891"/>
        <v>DB100,INT3314</v>
      </c>
      <c r="J5565" s="13" t="str">
        <f>VLOOKUP(E5565,起始地址定义!A:D,2,FALSE)</f>
        <v>DB100</v>
      </c>
      <c r="K5565" s="12" t="str">
        <f t="shared" si="892"/>
        <v>INT3314</v>
      </c>
      <c r="L5565" s="13">
        <f>VLOOKUP(E5565,起始地址定义!A:D,3,FALSE)</f>
        <v>3300</v>
      </c>
      <c r="M5565" s="14">
        <f>VLOOKUP($F5565,类型描述及偏移量!$C:$H,2,FALSE)</f>
        <v>14</v>
      </c>
      <c r="N5565" s="14" t="str">
        <f>VLOOKUP($F5565,类型描述及偏移量!$C:$H,3,FALSE)</f>
        <v>整型</v>
      </c>
      <c r="O5565" s="14" t="str">
        <f>VLOOKUP($F5565,类型描述及偏移量!$C:$H,4,FALSE)</f>
        <v>None</v>
      </c>
      <c r="P5565" s="14" t="str">
        <f>VLOOKUP($F5565,类型描述及偏移量!$C:$H,5,FALSE)</f>
        <v>No</v>
      </c>
      <c r="Q5565" s="14" t="str">
        <f>VLOOKUP($F5565,类型描述及偏移量!$C:$H,6,FALSE)</f>
        <v>右跑偏检测时间</v>
      </c>
    </row>
    <row r="5566" hidden="1" spans="1:17">
      <c r="A5566" s="12" t="s">
        <v>128</v>
      </c>
      <c r="B5566" s="12" t="str">
        <f t="shared" si="885"/>
        <v>M12_M</v>
      </c>
      <c r="C5566" s="12" t="str">
        <f t="shared" si="886"/>
        <v>Motor_Delta</v>
      </c>
      <c r="D5566" s="12" t="str">
        <f t="shared" si="887"/>
        <v>BP_Motor_var</v>
      </c>
      <c r="E5566" s="13" t="str">
        <f t="shared" si="888"/>
        <v>CHPF_M12_M_BP_Motor_var</v>
      </c>
      <c r="F5566" s="14" t="str">
        <f t="shared" si="889"/>
        <v>BP_Motor_var_Motor_Delta</v>
      </c>
      <c r="G5566" s="10" t="str">
        <f t="shared" si="890"/>
        <v>CHPF_M12_M_Motor_Delta</v>
      </c>
      <c r="H5566" s="10" t="str">
        <f>VLOOKUP(基本表格!E5566,起始地址定义!A:D,4,FALSE)&amp;" "&amp;Q5566</f>
        <v>2133+P6-M1 木片筛进料皮带运输机 电机控制 三角型</v>
      </c>
      <c r="I5566" s="10" t="str">
        <f t="shared" si="891"/>
        <v>DB100,X3316.0</v>
      </c>
      <c r="J5566" s="13" t="str">
        <f>VLOOKUP(E5566,起始地址定义!A:D,2,FALSE)</f>
        <v>DB100</v>
      </c>
      <c r="K5566" s="12" t="str">
        <f t="shared" si="892"/>
        <v>X3316.0</v>
      </c>
      <c r="L5566" s="13">
        <f>VLOOKUP(E5566,起始地址定义!A:D,3,FALSE)</f>
        <v>3300</v>
      </c>
      <c r="M5566" s="14">
        <f>VLOOKUP($F5566,类型描述及偏移量!$C:$H,2,FALSE)</f>
        <v>16</v>
      </c>
      <c r="N5566" s="14" t="str">
        <f>VLOOKUP($F5566,类型描述及偏移量!$C:$H,3,FALSE)</f>
        <v>离散</v>
      </c>
      <c r="O5566" s="14" t="str">
        <f>VLOOKUP($F5566,类型描述及偏移量!$C:$H,4,FALSE)</f>
        <v>None</v>
      </c>
      <c r="P5566" s="14" t="str">
        <f>VLOOKUP($F5566,类型描述及偏移量!$C:$H,5,FALSE)</f>
        <v>Yes</v>
      </c>
      <c r="Q5566" s="14" t="str">
        <f>VLOOKUP($F5566,类型描述及偏移量!$C:$H,6,FALSE)</f>
        <v>三角型</v>
      </c>
    </row>
    <row r="5567" hidden="1" spans="1:17">
      <c r="A5567" s="12" t="s">
        <v>128</v>
      </c>
      <c r="B5567" s="12" t="str">
        <f t="shared" si="885"/>
        <v>M12_M</v>
      </c>
      <c r="C5567" s="12" t="str">
        <f t="shared" si="886"/>
        <v>Motor_Wye</v>
      </c>
      <c r="D5567" s="12" t="str">
        <f t="shared" si="887"/>
        <v>BP_Motor_var</v>
      </c>
      <c r="E5567" s="13" t="str">
        <f t="shared" si="888"/>
        <v>CHPF_M12_M_BP_Motor_var</v>
      </c>
      <c r="F5567" s="14" t="str">
        <f t="shared" si="889"/>
        <v>BP_Motor_var_Motor_Wye</v>
      </c>
      <c r="G5567" s="10" t="str">
        <f t="shared" si="890"/>
        <v>CHPF_M12_M_Motor_Wye</v>
      </c>
      <c r="H5567" s="10" t="str">
        <f>VLOOKUP(基本表格!E5567,起始地址定义!A:D,4,FALSE)&amp;" "&amp;Q5567</f>
        <v>2133+P6-M1 木片筛进料皮带运输机 电机控制 星型</v>
      </c>
      <c r="I5567" s="10" t="str">
        <f t="shared" si="891"/>
        <v>DB100,X3316.1</v>
      </c>
      <c r="J5567" s="13" t="str">
        <f>VLOOKUP(E5567,起始地址定义!A:D,2,FALSE)</f>
        <v>DB100</v>
      </c>
      <c r="K5567" s="12" t="str">
        <f t="shared" si="892"/>
        <v>X3316.1</v>
      </c>
      <c r="L5567" s="13">
        <f>VLOOKUP(E5567,起始地址定义!A:D,3,FALSE)</f>
        <v>3300</v>
      </c>
      <c r="M5567" s="14">
        <f>VLOOKUP($F5567,类型描述及偏移量!$C:$H,2,FALSE)</f>
        <v>16.1</v>
      </c>
      <c r="N5567" s="14" t="str">
        <f>VLOOKUP($F5567,类型描述及偏移量!$C:$H,3,FALSE)</f>
        <v>离散</v>
      </c>
      <c r="O5567" s="14" t="str">
        <f>VLOOKUP($F5567,类型描述及偏移量!$C:$H,4,FALSE)</f>
        <v>None</v>
      </c>
      <c r="P5567" s="14" t="str">
        <f>VLOOKUP($F5567,类型描述及偏移量!$C:$H,5,FALSE)</f>
        <v>Yes</v>
      </c>
      <c r="Q5567" s="14" t="str">
        <f>VLOOKUP($F5567,类型描述及偏移量!$C:$H,6,FALSE)</f>
        <v>星型</v>
      </c>
    </row>
    <row r="5568" hidden="1" spans="1:17">
      <c r="A5568" s="12" t="s">
        <v>128</v>
      </c>
      <c r="B5568" s="12" t="str">
        <f t="shared" si="885"/>
        <v>M12_M</v>
      </c>
      <c r="C5568" s="12" t="str">
        <f t="shared" si="886"/>
        <v>MSD</v>
      </c>
      <c r="D5568" s="12" t="str">
        <f t="shared" si="887"/>
        <v>BP_Motor_var</v>
      </c>
      <c r="E5568" s="13" t="str">
        <f t="shared" si="888"/>
        <v>CHPF_M12_M_BP_Motor_var</v>
      </c>
      <c r="F5568" s="14" t="str">
        <f t="shared" si="889"/>
        <v>BP_Motor_var_MSD</v>
      </c>
      <c r="G5568" s="10" t="str">
        <f t="shared" si="890"/>
        <v>CHPF_M12_M_MSD</v>
      </c>
      <c r="H5568" s="10" t="str">
        <f>VLOOKUP(基本表格!E5568,起始地址定义!A:D,4,FALSE)&amp;" "&amp;Q5568</f>
        <v>2133+P6-M1 木片筛进料皮带运输机 电机控制 维修开关</v>
      </c>
      <c r="I5568" s="10" t="str">
        <f t="shared" si="891"/>
        <v>DB100,X3316.2</v>
      </c>
      <c r="J5568" s="13" t="str">
        <f>VLOOKUP(E5568,起始地址定义!A:D,2,FALSE)</f>
        <v>DB100</v>
      </c>
      <c r="K5568" s="12" t="str">
        <f t="shared" si="892"/>
        <v>X3316.2</v>
      </c>
      <c r="L5568" s="13">
        <f>VLOOKUP(E5568,起始地址定义!A:D,3,FALSE)</f>
        <v>3300</v>
      </c>
      <c r="M5568" s="14">
        <f>VLOOKUP($F5568,类型描述及偏移量!$C:$H,2,FALSE)</f>
        <v>16.2</v>
      </c>
      <c r="N5568" s="14" t="str">
        <f>VLOOKUP($F5568,类型描述及偏移量!$C:$H,3,FALSE)</f>
        <v>离散</v>
      </c>
      <c r="O5568" s="14" t="str">
        <f>VLOOKUP($F5568,类型描述及偏移量!$C:$H,4,FALSE)</f>
        <v>On</v>
      </c>
      <c r="P5568" s="14" t="str">
        <f>VLOOKUP($F5568,类型描述及偏移量!$C:$H,5,FALSE)</f>
        <v>Yes</v>
      </c>
      <c r="Q5568" s="14" t="str">
        <f>VLOOKUP($F5568,类型描述及偏移量!$C:$H,6,FALSE)</f>
        <v>维修开关</v>
      </c>
    </row>
    <row r="5569" hidden="1" spans="1:17">
      <c r="A5569" s="12" t="s">
        <v>128</v>
      </c>
      <c r="B5569" s="12" t="str">
        <f t="shared" si="885"/>
        <v>M12_M</v>
      </c>
      <c r="C5569" s="12" t="str">
        <f t="shared" si="886"/>
        <v>LMD_CHK_2</v>
      </c>
      <c r="D5569" s="12" t="str">
        <f t="shared" si="887"/>
        <v>BP_Motor_var</v>
      </c>
      <c r="E5569" s="13" t="str">
        <f t="shared" si="888"/>
        <v>CHPF_M12_M_BP_Motor_var</v>
      </c>
      <c r="F5569" s="14" t="str">
        <f t="shared" si="889"/>
        <v>BP_Motor_var_LMD_CHK_2</v>
      </c>
      <c r="G5569" s="10" t="str">
        <f t="shared" si="890"/>
        <v>CHPF_M12_M_LMD_CHK_2</v>
      </c>
      <c r="H5569" s="10" t="str">
        <f>VLOOKUP(基本表格!E5569,起始地址定义!A:D,4,FALSE)&amp;" "&amp;Q5569</f>
        <v>2133+P6-M1 木片筛进料皮带运输机 电机控制 左跑偏2检测</v>
      </c>
      <c r="I5569" s="10" t="str">
        <f t="shared" si="891"/>
        <v>DB100,X3316.3</v>
      </c>
      <c r="J5569" s="13" t="str">
        <f>VLOOKUP(E5569,起始地址定义!A:D,2,FALSE)</f>
        <v>DB100</v>
      </c>
      <c r="K5569" s="12" t="str">
        <f t="shared" si="892"/>
        <v>X3316.3</v>
      </c>
      <c r="L5569" s="13">
        <f>VLOOKUP(E5569,起始地址定义!A:D,3,FALSE)</f>
        <v>3300</v>
      </c>
      <c r="M5569" s="14">
        <f>VLOOKUP($F5569,类型描述及偏移量!$C:$H,2,FALSE)</f>
        <v>16.3</v>
      </c>
      <c r="N5569" s="14" t="str">
        <f>VLOOKUP($F5569,类型描述及偏移量!$C:$H,3,FALSE)</f>
        <v>离散</v>
      </c>
      <c r="O5569" s="14" t="str">
        <f>VLOOKUP($F5569,类型描述及偏移量!$C:$H,4,FALSE)</f>
        <v>None</v>
      </c>
      <c r="P5569" s="14" t="str">
        <f>VLOOKUP($F5569,类型描述及偏移量!$C:$H,5,FALSE)</f>
        <v>Yes</v>
      </c>
      <c r="Q5569" s="14" t="str">
        <f>VLOOKUP($F5569,类型描述及偏移量!$C:$H,6,FALSE)</f>
        <v>左跑偏2检测</v>
      </c>
    </row>
    <row r="5570" hidden="1" spans="1:17">
      <c r="A5570" s="12" t="s">
        <v>128</v>
      </c>
      <c r="B5570" s="12" t="str">
        <f t="shared" si="885"/>
        <v>M12_M</v>
      </c>
      <c r="C5570" s="12" t="str">
        <f t="shared" si="886"/>
        <v>RMD_CHK_2</v>
      </c>
      <c r="D5570" s="12" t="str">
        <f t="shared" si="887"/>
        <v>BP_Motor_var</v>
      </c>
      <c r="E5570" s="13" t="str">
        <f t="shared" si="888"/>
        <v>CHPF_M12_M_BP_Motor_var</v>
      </c>
      <c r="F5570" s="14" t="str">
        <f t="shared" si="889"/>
        <v>BP_Motor_var_RMD_CHK_2</v>
      </c>
      <c r="G5570" s="10" t="str">
        <f t="shared" si="890"/>
        <v>CHPF_M12_M_RMD_CHK_2</v>
      </c>
      <c r="H5570" s="10" t="str">
        <f>VLOOKUP(基本表格!E5570,起始地址定义!A:D,4,FALSE)&amp;" "&amp;Q5570</f>
        <v>2133+P6-M1 木片筛进料皮带运输机 电机控制 右跑偏2检测</v>
      </c>
      <c r="I5570" s="10" t="str">
        <f t="shared" si="891"/>
        <v>DB100,X3316.4</v>
      </c>
      <c r="J5570" s="13" t="str">
        <f>VLOOKUP(E5570,起始地址定义!A:D,2,FALSE)</f>
        <v>DB100</v>
      </c>
      <c r="K5570" s="12" t="str">
        <f t="shared" si="892"/>
        <v>X3316.4</v>
      </c>
      <c r="L5570" s="13">
        <f>VLOOKUP(E5570,起始地址定义!A:D,3,FALSE)</f>
        <v>3300</v>
      </c>
      <c r="M5570" s="14">
        <f>VLOOKUP($F5570,类型描述及偏移量!$C:$H,2,FALSE)</f>
        <v>16.4</v>
      </c>
      <c r="N5570" s="14" t="str">
        <f>VLOOKUP($F5570,类型描述及偏移量!$C:$H,3,FALSE)</f>
        <v>离散</v>
      </c>
      <c r="O5570" s="14" t="str">
        <f>VLOOKUP($F5570,类型描述及偏移量!$C:$H,4,FALSE)</f>
        <v>None</v>
      </c>
      <c r="P5570" s="14" t="str">
        <f>VLOOKUP($F5570,类型描述及偏移量!$C:$H,5,FALSE)</f>
        <v>Yes</v>
      </c>
      <c r="Q5570" s="14" t="str">
        <f>VLOOKUP($F5570,类型描述及偏移量!$C:$H,6,FALSE)</f>
        <v>右跑偏2检测</v>
      </c>
    </row>
    <row r="5571" hidden="1" spans="1:17">
      <c r="A5571" s="12" t="s">
        <v>128</v>
      </c>
      <c r="B5571" s="12" t="str">
        <f t="shared" si="885"/>
        <v>M12_M</v>
      </c>
      <c r="C5571" s="12" t="str">
        <f t="shared" si="886"/>
        <v>InterStarTime</v>
      </c>
      <c r="D5571" s="12" t="str">
        <f t="shared" si="887"/>
        <v>BP_Motor_var</v>
      </c>
      <c r="E5571" s="13" t="str">
        <f t="shared" si="888"/>
        <v>CHPF_M12_M_BP_Motor_var</v>
      </c>
      <c r="F5571" s="14" t="str">
        <f t="shared" si="889"/>
        <v>BP_Motor_var_InterStarTime</v>
      </c>
      <c r="G5571" s="10" t="str">
        <f t="shared" si="890"/>
        <v>CHPF_M12_M_InterStarTime</v>
      </c>
      <c r="H5571" s="10" t="str">
        <f>VLOOKUP(基本表格!E5571,起始地址定义!A:D,4,FALSE)&amp;" "&amp;Q5571</f>
        <v>2133+P6-M1 木片筛进料皮带运输机 电机控制 联动启动延时</v>
      </c>
      <c r="I5571" s="10" t="str">
        <f t="shared" si="891"/>
        <v>DB100,INT3318</v>
      </c>
      <c r="J5571" s="13" t="str">
        <f>VLOOKUP(E5571,起始地址定义!A:D,2,FALSE)</f>
        <v>DB100</v>
      </c>
      <c r="K5571" s="12" t="str">
        <f t="shared" si="892"/>
        <v>INT3318</v>
      </c>
      <c r="L5571" s="13">
        <f>VLOOKUP(E5571,起始地址定义!A:D,3,FALSE)</f>
        <v>3300</v>
      </c>
      <c r="M5571" s="14">
        <f>VLOOKUP($F5571,类型描述及偏移量!$C:$H,2,FALSE)</f>
        <v>18</v>
      </c>
      <c r="N5571" s="14" t="str">
        <f>VLOOKUP($F5571,类型描述及偏移量!$C:$H,3,FALSE)</f>
        <v>整型</v>
      </c>
      <c r="O5571" s="14" t="str">
        <f>VLOOKUP($F5571,类型描述及偏移量!$C:$H,4,FALSE)</f>
        <v>None</v>
      </c>
      <c r="P5571" s="14" t="str">
        <f>VLOOKUP($F5571,类型描述及偏移量!$C:$H,5,FALSE)</f>
        <v>No</v>
      </c>
      <c r="Q5571" s="14" t="str">
        <f>VLOOKUP($F5571,类型描述及偏移量!$C:$H,6,FALSE)</f>
        <v>联动启动延时</v>
      </c>
    </row>
    <row r="5572" hidden="1" spans="1:17">
      <c r="A5572" s="12" t="s">
        <v>128</v>
      </c>
      <c r="B5572" s="12" t="str">
        <f t="shared" si="885"/>
        <v>M12_M</v>
      </c>
      <c r="C5572" s="12" t="str">
        <f t="shared" si="886"/>
        <v>Alt_TMR</v>
      </c>
      <c r="D5572" s="12" t="str">
        <f t="shared" si="887"/>
        <v>BP_Motor_var</v>
      </c>
      <c r="E5572" s="13" t="str">
        <f t="shared" si="888"/>
        <v>CHPF_M12_M_BP_Motor_var</v>
      </c>
      <c r="F5572" s="14" t="str">
        <f t="shared" si="889"/>
        <v>BP_Motor_var_Alt_TMR</v>
      </c>
      <c r="G5572" s="10" t="str">
        <f t="shared" si="890"/>
        <v>CHPF_M12_M_Alt_TMR</v>
      </c>
      <c r="H5572" s="10" t="str">
        <f>VLOOKUP(基本表格!E5572,起始地址定义!A:D,4,FALSE)&amp;" "&amp;Q5572</f>
        <v>2133+P6-M1 木片筛进料皮带运输机 电机控制 起动转换时间 秒</v>
      </c>
      <c r="I5572" s="10" t="str">
        <f t="shared" si="891"/>
        <v>DB100,INT3320</v>
      </c>
      <c r="J5572" s="13" t="str">
        <f>VLOOKUP(E5572,起始地址定义!A:D,2,FALSE)</f>
        <v>DB100</v>
      </c>
      <c r="K5572" s="12" t="str">
        <f t="shared" si="892"/>
        <v>INT3320</v>
      </c>
      <c r="L5572" s="13">
        <f>VLOOKUP(E5572,起始地址定义!A:D,3,FALSE)</f>
        <v>3300</v>
      </c>
      <c r="M5572" s="14">
        <f>VLOOKUP($F5572,类型描述及偏移量!$C:$H,2,FALSE)</f>
        <v>20</v>
      </c>
      <c r="N5572" s="14" t="str">
        <f>VLOOKUP($F5572,类型描述及偏移量!$C:$H,3,FALSE)</f>
        <v>整型</v>
      </c>
      <c r="O5572" s="14" t="str">
        <f>VLOOKUP($F5572,类型描述及偏移量!$C:$H,4,FALSE)</f>
        <v>None</v>
      </c>
      <c r="P5572" s="14" t="str">
        <f>VLOOKUP($F5572,类型描述及偏移量!$C:$H,5,FALSE)</f>
        <v>No</v>
      </c>
      <c r="Q5572" s="14" t="str">
        <f>VLOOKUP($F5572,类型描述及偏移量!$C:$H,6,FALSE)</f>
        <v>起动转换时间 秒</v>
      </c>
    </row>
    <row r="5573" hidden="1" spans="1:17">
      <c r="A5573" s="12" t="s">
        <v>128</v>
      </c>
      <c r="B5573" s="12" t="str">
        <f t="shared" si="885"/>
        <v>M12_SetFRQ</v>
      </c>
      <c r="C5573" s="12" t="str">
        <f t="shared" si="886"/>
        <v>HiProEN</v>
      </c>
      <c r="D5573" s="12" t="str">
        <f t="shared" si="887"/>
        <v>BP_Value_var</v>
      </c>
      <c r="E5573" s="13" t="str">
        <f t="shared" si="888"/>
        <v>CHPF_M12_SetFRQ_BP_Value_var</v>
      </c>
      <c r="F5573" s="14" t="str">
        <f t="shared" si="889"/>
        <v>BP_Value_var_HiProEN</v>
      </c>
      <c r="G5573" s="10" t="str">
        <f t="shared" si="890"/>
        <v>CHPF_M12_SetFRQ_HiProEN</v>
      </c>
      <c r="H5573" s="10" t="str">
        <f>VLOOKUP(基本表格!E5573,起始地址定义!A:D,4,FALSE)&amp;" "&amp;Q5573</f>
        <v>2133+P6-M1 木片筛进料皮带运输机 给定频率 上限保护使能</v>
      </c>
      <c r="I5573" s="10" t="str">
        <f t="shared" si="891"/>
        <v>DB100,X3350.3</v>
      </c>
      <c r="J5573" s="13" t="str">
        <f>VLOOKUP(E5573,起始地址定义!A:D,2,FALSE)</f>
        <v>DB100</v>
      </c>
      <c r="K5573" s="12" t="str">
        <f t="shared" si="892"/>
        <v>X3350.3</v>
      </c>
      <c r="L5573" s="13">
        <f>VLOOKUP(E5573,起始地址定义!A:D,3,FALSE)</f>
        <v>3350</v>
      </c>
      <c r="M5573" s="14">
        <f>VLOOKUP($F5573,类型描述及偏移量!$C:$H,2,FALSE)</f>
        <v>0.299999999999997</v>
      </c>
      <c r="N5573" s="14" t="str">
        <f>VLOOKUP($F5573,类型描述及偏移量!$C:$H,3,FALSE)</f>
        <v>离散</v>
      </c>
      <c r="O5573" s="14" t="str">
        <f>VLOOKUP($F5573,类型描述及偏移量!$C:$H,4,FALSE)</f>
        <v>None</v>
      </c>
      <c r="P5573" s="14" t="str">
        <f>VLOOKUP($F5573,类型描述及偏移量!$C:$H,5,FALSE)</f>
        <v>No</v>
      </c>
      <c r="Q5573" s="14" t="str">
        <f>VLOOKUP($F5573,类型描述及偏移量!$C:$H,6,FALSE)</f>
        <v>上限保护使能</v>
      </c>
    </row>
    <row r="5574" hidden="1" spans="1:17">
      <c r="A5574" s="12" t="s">
        <v>128</v>
      </c>
      <c r="B5574" s="12" t="str">
        <f t="shared" si="885"/>
        <v>M12_SetFRQ</v>
      </c>
      <c r="C5574" s="12" t="str">
        <f t="shared" si="886"/>
        <v>LoProEN</v>
      </c>
      <c r="D5574" s="12" t="str">
        <f t="shared" si="887"/>
        <v>BP_Value_var</v>
      </c>
      <c r="E5574" s="13" t="str">
        <f t="shared" si="888"/>
        <v>CHPF_M12_SetFRQ_BP_Value_var</v>
      </c>
      <c r="F5574" s="14" t="str">
        <f t="shared" si="889"/>
        <v>BP_Value_var_LoProEN</v>
      </c>
      <c r="G5574" s="10" t="str">
        <f t="shared" si="890"/>
        <v>CHPF_M12_SetFRQ_LoProEN</v>
      </c>
      <c r="H5574" s="10" t="str">
        <f>VLOOKUP(基本表格!E5574,起始地址定义!A:D,4,FALSE)&amp;" "&amp;Q5574</f>
        <v>2133+P6-M1 木片筛进料皮带运输机 给定频率 下限保护使能</v>
      </c>
      <c r="I5574" s="10" t="str">
        <f t="shared" si="891"/>
        <v>DB100,X3350.4</v>
      </c>
      <c r="J5574" s="13" t="str">
        <f>VLOOKUP(E5574,起始地址定义!A:D,2,FALSE)</f>
        <v>DB100</v>
      </c>
      <c r="K5574" s="12" t="str">
        <f t="shared" si="892"/>
        <v>X3350.4</v>
      </c>
      <c r="L5574" s="13">
        <f>VLOOKUP(E5574,起始地址定义!A:D,3,FALSE)</f>
        <v>3350</v>
      </c>
      <c r="M5574" s="14">
        <f>VLOOKUP($F5574,类型描述及偏移量!$C:$H,2,FALSE)</f>
        <v>0.399999999999999</v>
      </c>
      <c r="N5574" s="14" t="str">
        <f>VLOOKUP($F5574,类型描述及偏移量!$C:$H,3,FALSE)</f>
        <v>离散</v>
      </c>
      <c r="O5574" s="14" t="str">
        <f>VLOOKUP($F5574,类型描述及偏移量!$C:$H,4,FALSE)</f>
        <v>None</v>
      </c>
      <c r="P5574" s="14" t="str">
        <f>VLOOKUP($F5574,类型描述及偏移量!$C:$H,5,FALSE)</f>
        <v>No</v>
      </c>
      <c r="Q5574" s="14" t="str">
        <f>VLOOKUP($F5574,类型描述及偏移量!$C:$H,6,FALSE)</f>
        <v>下限保护使能</v>
      </c>
    </row>
    <row r="5575" hidden="1" spans="1:17">
      <c r="A5575" s="12" t="s">
        <v>128</v>
      </c>
      <c r="B5575" s="12" t="str">
        <f t="shared" si="885"/>
        <v>M12_SetFRQ</v>
      </c>
      <c r="C5575" s="12" t="str">
        <f t="shared" si="886"/>
        <v>HiALM</v>
      </c>
      <c r="D5575" s="12" t="str">
        <f t="shared" si="887"/>
        <v>BP_Value_var</v>
      </c>
      <c r="E5575" s="13" t="str">
        <f t="shared" si="888"/>
        <v>CHPF_M12_SetFRQ_BP_Value_var</v>
      </c>
      <c r="F5575" s="14" t="str">
        <f t="shared" si="889"/>
        <v>BP_Value_var_HiALM</v>
      </c>
      <c r="G5575" s="10" t="str">
        <f t="shared" si="890"/>
        <v>CHPF_M12_SetFRQ_HiALM</v>
      </c>
      <c r="H5575" s="10" t="str">
        <f>VLOOKUP(基本表格!E5575,起始地址定义!A:D,4,FALSE)&amp;" "&amp;Q5575</f>
        <v>2133+P6-M1 木片筛进料皮带运输机 给定频率 上限报警</v>
      </c>
      <c r="I5575" s="10" t="str">
        <f t="shared" si="891"/>
        <v>DB100,X3350.5</v>
      </c>
      <c r="J5575" s="13" t="str">
        <f>VLOOKUP(E5575,起始地址定义!A:D,2,FALSE)</f>
        <v>DB100</v>
      </c>
      <c r="K5575" s="12" t="str">
        <f t="shared" si="892"/>
        <v>X3350.5</v>
      </c>
      <c r="L5575" s="13">
        <f>VLOOKUP(E5575,起始地址定义!A:D,3,FALSE)</f>
        <v>3350</v>
      </c>
      <c r="M5575" s="14">
        <f>VLOOKUP($F5575,类型描述及偏移量!$C:$H,2,FALSE)</f>
        <v>0.5</v>
      </c>
      <c r="N5575" s="14" t="str">
        <f>VLOOKUP($F5575,类型描述及偏移量!$C:$H,3,FALSE)</f>
        <v>离散</v>
      </c>
      <c r="O5575" s="14" t="str">
        <f>VLOOKUP($F5575,类型描述及偏移量!$C:$H,4,FALSE)</f>
        <v>None</v>
      </c>
      <c r="P5575" s="14" t="str">
        <f>VLOOKUP($F5575,类型描述及偏移量!$C:$H,5,FALSE)</f>
        <v>Yes</v>
      </c>
      <c r="Q5575" s="14" t="str">
        <f>VLOOKUP($F5575,类型描述及偏移量!$C:$H,6,FALSE)</f>
        <v>上限报警</v>
      </c>
    </row>
    <row r="5576" hidden="1" spans="1:17">
      <c r="A5576" s="12" t="s">
        <v>128</v>
      </c>
      <c r="B5576" s="12" t="str">
        <f t="shared" si="885"/>
        <v>M12_SetFRQ</v>
      </c>
      <c r="C5576" s="12" t="str">
        <f t="shared" si="886"/>
        <v>LoALM</v>
      </c>
      <c r="D5576" s="12" t="str">
        <f t="shared" si="887"/>
        <v>BP_Value_var</v>
      </c>
      <c r="E5576" s="13" t="str">
        <f t="shared" si="888"/>
        <v>CHPF_M12_SetFRQ_BP_Value_var</v>
      </c>
      <c r="F5576" s="14" t="str">
        <f t="shared" si="889"/>
        <v>BP_Value_var_LoALM</v>
      </c>
      <c r="G5576" s="10" t="str">
        <f t="shared" si="890"/>
        <v>CHPF_M12_SetFRQ_LoALM</v>
      </c>
      <c r="H5576" s="10" t="str">
        <f>VLOOKUP(基本表格!E5576,起始地址定义!A:D,4,FALSE)&amp;" "&amp;Q5576</f>
        <v>2133+P6-M1 木片筛进料皮带运输机 给定频率 下限报警</v>
      </c>
      <c r="I5576" s="10" t="str">
        <f t="shared" si="891"/>
        <v>DB100,X3350.6</v>
      </c>
      <c r="J5576" s="13" t="str">
        <f>VLOOKUP(E5576,起始地址定义!A:D,2,FALSE)</f>
        <v>DB100</v>
      </c>
      <c r="K5576" s="12" t="str">
        <f t="shared" si="892"/>
        <v>X3350.6</v>
      </c>
      <c r="L5576" s="13">
        <f>VLOOKUP(E5576,起始地址定义!A:D,3,FALSE)</f>
        <v>3350</v>
      </c>
      <c r="M5576" s="14">
        <f>VLOOKUP($F5576,类型描述及偏移量!$C:$H,2,FALSE)</f>
        <v>0.600000000000001</v>
      </c>
      <c r="N5576" s="14" t="str">
        <f>VLOOKUP($F5576,类型描述及偏移量!$C:$H,3,FALSE)</f>
        <v>离散</v>
      </c>
      <c r="O5576" s="14" t="str">
        <f>VLOOKUP($F5576,类型描述及偏移量!$C:$H,4,FALSE)</f>
        <v>None</v>
      </c>
      <c r="P5576" s="14" t="str">
        <f>VLOOKUP($F5576,类型描述及偏移量!$C:$H,5,FALSE)</f>
        <v>Yes</v>
      </c>
      <c r="Q5576" s="14" t="str">
        <f>VLOOKUP($F5576,类型描述及偏移量!$C:$H,6,FALSE)</f>
        <v>下限报警</v>
      </c>
    </row>
    <row r="5577" hidden="1" spans="1:17">
      <c r="A5577" s="12" t="s">
        <v>128</v>
      </c>
      <c r="B5577" s="12" t="str">
        <f t="shared" si="885"/>
        <v>M12_SetFRQ</v>
      </c>
      <c r="C5577" s="12" t="str">
        <f t="shared" si="886"/>
        <v>HiHiALM</v>
      </c>
      <c r="D5577" s="12" t="str">
        <f t="shared" si="887"/>
        <v>BP_Value_var</v>
      </c>
      <c r="E5577" s="13" t="str">
        <f t="shared" si="888"/>
        <v>CHPF_M12_SetFRQ_BP_Value_var</v>
      </c>
      <c r="F5577" s="14" t="str">
        <f t="shared" si="889"/>
        <v>BP_Value_var_HiHiALM</v>
      </c>
      <c r="G5577" s="10" t="str">
        <f t="shared" si="890"/>
        <v>CHPF_M12_SetFRQ_HiHiALM</v>
      </c>
      <c r="H5577" s="10" t="str">
        <f>VLOOKUP(基本表格!E5577,起始地址定义!A:D,4,FALSE)&amp;" "&amp;Q5577</f>
        <v>2133+P6-M1 木片筛进料皮带运输机 给定频率 上上限报警</v>
      </c>
      <c r="I5577" s="10" t="str">
        <f t="shared" si="891"/>
        <v>DB100,X3350.7</v>
      </c>
      <c r="J5577" s="13" t="str">
        <f>VLOOKUP(E5577,起始地址定义!A:D,2,FALSE)</f>
        <v>DB100</v>
      </c>
      <c r="K5577" s="12" t="str">
        <f t="shared" si="892"/>
        <v>X3350.7</v>
      </c>
      <c r="L5577" s="13">
        <f>VLOOKUP(E5577,起始地址定义!A:D,3,FALSE)</f>
        <v>3350</v>
      </c>
      <c r="M5577" s="14">
        <f>VLOOKUP($F5577,类型描述及偏移量!$C:$H,2,FALSE)</f>
        <v>0.700000000000003</v>
      </c>
      <c r="N5577" s="14" t="str">
        <f>VLOOKUP($F5577,类型描述及偏移量!$C:$H,3,FALSE)</f>
        <v>离散</v>
      </c>
      <c r="O5577" s="14" t="str">
        <f>VLOOKUP($F5577,类型描述及偏移量!$C:$H,4,FALSE)</f>
        <v>On</v>
      </c>
      <c r="P5577" s="14" t="str">
        <f>VLOOKUP($F5577,类型描述及偏移量!$C:$H,5,FALSE)</f>
        <v>Yes</v>
      </c>
      <c r="Q5577" s="14" t="str">
        <f>VLOOKUP($F5577,类型描述及偏移量!$C:$H,6,FALSE)</f>
        <v>上上限报警</v>
      </c>
    </row>
    <row r="5578" hidden="1" spans="1:17">
      <c r="A5578" s="12" t="s">
        <v>128</v>
      </c>
      <c r="B5578" s="12" t="str">
        <f t="shared" si="885"/>
        <v>M12_SetFRQ</v>
      </c>
      <c r="C5578" s="12" t="str">
        <f t="shared" si="886"/>
        <v>LoLoALM</v>
      </c>
      <c r="D5578" s="12" t="str">
        <f t="shared" si="887"/>
        <v>BP_Value_var</v>
      </c>
      <c r="E5578" s="13" t="str">
        <f t="shared" si="888"/>
        <v>CHPF_M12_SetFRQ_BP_Value_var</v>
      </c>
      <c r="F5578" s="14" t="str">
        <f t="shared" si="889"/>
        <v>BP_Value_var_LoLoALM</v>
      </c>
      <c r="G5578" s="10" t="str">
        <f t="shared" si="890"/>
        <v>CHPF_M12_SetFRQ_LoLoALM</v>
      </c>
      <c r="H5578" s="10" t="str">
        <f>VLOOKUP(基本表格!E5578,起始地址定义!A:D,4,FALSE)&amp;" "&amp;Q5578</f>
        <v>2133+P6-M1 木片筛进料皮带运输机 给定频率 下下限报警</v>
      </c>
      <c r="I5578" s="10" t="str">
        <f t="shared" si="891"/>
        <v>DB100,X3351.0</v>
      </c>
      <c r="J5578" s="13" t="str">
        <f>VLOOKUP(E5578,起始地址定义!A:D,2,FALSE)</f>
        <v>DB100</v>
      </c>
      <c r="K5578" s="12" t="str">
        <f t="shared" si="892"/>
        <v>X3351.0</v>
      </c>
      <c r="L5578" s="13">
        <f>VLOOKUP(E5578,起始地址定义!A:D,3,FALSE)</f>
        <v>3350</v>
      </c>
      <c r="M5578" s="14">
        <f>VLOOKUP($F5578,类型描述及偏移量!$C:$H,2,FALSE)</f>
        <v>1</v>
      </c>
      <c r="N5578" s="14" t="str">
        <f>VLOOKUP($F5578,类型描述及偏移量!$C:$H,3,FALSE)</f>
        <v>离散</v>
      </c>
      <c r="O5578" s="14" t="str">
        <f>VLOOKUP($F5578,类型描述及偏移量!$C:$H,4,FALSE)</f>
        <v>On</v>
      </c>
      <c r="P5578" s="14" t="str">
        <f>VLOOKUP($F5578,类型描述及偏移量!$C:$H,5,FALSE)</f>
        <v>Yes</v>
      </c>
      <c r="Q5578" s="14" t="str">
        <f>VLOOKUP($F5578,类型描述及偏移量!$C:$H,6,FALSE)</f>
        <v>下下限报警</v>
      </c>
    </row>
    <row r="5579" hidden="1" spans="1:17">
      <c r="A5579" s="12" t="s">
        <v>128</v>
      </c>
      <c r="B5579" s="12" t="str">
        <f t="shared" ref="B5579:B5610" si="893">"M"&amp;RIGHT(LEFT(B5456,FIND("_",B5456,1)-1),LEN(LEFT(B5456,FIND("_",B5456,1)-1))-1)+1&amp;"_"&amp;RIGHT(B5456,LEN(B5456)-FIND("_",B5456,1))</f>
        <v>M12_SetFRQ</v>
      </c>
      <c r="C5579" s="12" t="str">
        <f t="shared" ref="C5579:C5610" si="894">C5456</f>
        <v>LimALM</v>
      </c>
      <c r="D5579" s="12" t="str">
        <f t="shared" ref="D5579:D5610" si="895">D5456</f>
        <v>BP_Value_var</v>
      </c>
      <c r="E5579" s="13" t="str">
        <f t="shared" ref="E5579:E5610" si="896">A5579&amp;"_"&amp;B5579&amp;"_"&amp;D5579</f>
        <v>CHPF_M12_SetFRQ_BP_Value_var</v>
      </c>
      <c r="F5579" s="14" t="str">
        <f t="shared" ref="F5579:F5610" si="897">D5579&amp;"_"&amp;C5579</f>
        <v>BP_Value_var_LimALM</v>
      </c>
      <c r="G5579" s="10" t="str">
        <f t="shared" ref="G5579:G5610" si="898">A5579&amp;"_"&amp;IF(B5579="DB","",B5579&amp;"_")&amp;C5579</f>
        <v>CHPF_M12_SetFRQ_LimALM</v>
      </c>
      <c r="H5579" s="10" t="str">
        <f>VLOOKUP(基本表格!E5579,起始地址定义!A:D,4,FALSE)&amp;" "&amp;Q5579</f>
        <v>2133+P6-M1 木片筛进料皮带运输机 给定频率 极限报警</v>
      </c>
      <c r="I5579" s="10" t="str">
        <f t="shared" ref="I5579:I5610" si="899">J5579&amp;","&amp;K5579</f>
        <v>DB100,X3351.1</v>
      </c>
      <c r="J5579" s="13" t="str">
        <f>VLOOKUP(E5579,起始地址定义!A:D,2,FALSE)</f>
        <v>DB100</v>
      </c>
      <c r="K5579" s="12" t="str">
        <f t="shared" ref="K5579:K5610" si="900">IF(N5579="离散","X",IF(N5579="实型","REAL","INT"))&amp;IF(N5579="离散",TEXT(L5579+M5579,"0.0"),L5579+M5579)</f>
        <v>X3351.1</v>
      </c>
      <c r="L5579" s="13">
        <f>VLOOKUP(E5579,起始地址定义!A:D,3,FALSE)</f>
        <v>3350</v>
      </c>
      <c r="M5579" s="14">
        <f>VLOOKUP($F5579,类型描述及偏移量!$C:$H,2,FALSE)</f>
        <v>1.1</v>
      </c>
      <c r="N5579" s="14" t="str">
        <f>VLOOKUP($F5579,类型描述及偏移量!$C:$H,3,FALSE)</f>
        <v>离散</v>
      </c>
      <c r="O5579" s="14" t="str">
        <f>VLOOKUP($F5579,类型描述及偏移量!$C:$H,4,FALSE)</f>
        <v>On</v>
      </c>
      <c r="P5579" s="14" t="str">
        <f>VLOOKUP($F5579,类型描述及偏移量!$C:$H,5,FALSE)</f>
        <v>Yes</v>
      </c>
      <c r="Q5579" s="14" t="str">
        <f>VLOOKUP($F5579,类型描述及偏移量!$C:$H,6,FALSE)</f>
        <v>极限报警</v>
      </c>
    </row>
    <row r="5580" hidden="1" spans="1:17">
      <c r="A5580" s="12" t="s">
        <v>128</v>
      </c>
      <c r="B5580" s="12" t="str">
        <f t="shared" si="893"/>
        <v>M12_SetFRQ</v>
      </c>
      <c r="C5580" s="12" t="str">
        <f t="shared" si="894"/>
        <v>LostALM</v>
      </c>
      <c r="D5580" s="12" t="str">
        <f t="shared" si="895"/>
        <v>BP_Value_var</v>
      </c>
      <c r="E5580" s="13" t="str">
        <f t="shared" si="896"/>
        <v>CHPF_M12_SetFRQ_BP_Value_var</v>
      </c>
      <c r="F5580" s="14" t="str">
        <f t="shared" si="897"/>
        <v>BP_Value_var_LostALM</v>
      </c>
      <c r="G5580" s="10" t="str">
        <f t="shared" si="898"/>
        <v>CHPF_M12_SetFRQ_LostALM</v>
      </c>
      <c r="H5580" s="10" t="str">
        <f>VLOOKUP(基本表格!E5580,起始地址定义!A:D,4,FALSE)&amp;" "&amp;Q5580</f>
        <v>2133+P6-M1 木片筛进料皮带运输机 给定频率 传感器断线报警</v>
      </c>
      <c r="I5580" s="10" t="str">
        <f t="shared" si="899"/>
        <v>DB100,X3351.2</v>
      </c>
      <c r="J5580" s="13" t="str">
        <f>VLOOKUP(E5580,起始地址定义!A:D,2,FALSE)</f>
        <v>DB100</v>
      </c>
      <c r="K5580" s="12" t="str">
        <f t="shared" si="900"/>
        <v>X3351.2</v>
      </c>
      <c r="L5580" s="13">
        <f>VLOOKUP(E5580,起始地址定义!A:D,3,FALSE)</f>
        <v>3350</v>
      </c>
      <c r="M5580" s="14">
        <f>VLOOKUP($F5580,类型描述及偏移量!$C:$H,2,FALSE)</f>
        <v>1.2</v>
      </c>
      <c r="N5580" s="14" t="str">
        <f>VLOOKUP($F5580,类型描述及偏移量!$C:$H,3,FALSE)</f>
        <v>离散</v>
      </c>
      <c r="O5580" s="14" t="str">
        <f>VLOOKUP($F5580,类型描述及偏移量!$C:$H,4,FALSE)</f>
        <v>On</v>
      </c>
      <c r="P5580" s="14" t="str">
        <f>VLOOKUP($F5580,类型描述及偏移量!$C:$H,5,FALSE)</f>
        <v>Yes</v>
      </c>
      <c r="Q5580" s="14" t="str">
        <f>VLOOKUP($F5580,类型描述及偏移量!$C:$H,6,FALSE)</f>
        <v>传感器断线报警</v>
      </c>
    </row>
    <row r="5581" hidden="1" spans="1:17">
      <c r="A5581" s="12" t="s">
        <v>128</v>
      </c>
      <c r="B5581" s="12" t="str">
        <f t="shared" si="893"/>
        <v>M12_SetFRQ</v>
      </c>
      <c r="C5581" s="12" t="str">
        <f t="shared" si="894"/>
        <v>Code</v>
      </c>
      <c r="D5581" s="12" t="str">
        <f t="shared" si="895"/>
        <v>BP_Value_var</v>
      </c>
      <c r="E5581" s="13" t="str">
        <f t="shared" si="896"/>
        <v>CHPF_M12_SetFRQ_BP_Value_var</v>
      </c>
      <c r="F5581" s="14" t="str">
        <f t="shared" si="897"/>
        <v>BP_Value_var_Code</v>
      </c>
      <c r="G5581" s="10" t="str">
        <f t="shared" si="898"/>
        <v>CHPF_M12_SetFRQ_Code</v>
      </c>
      <c r="H5581" s="10" t="str">
        <f>VLOOKUP(基本表格!E5581,起始地址定义!A:D,4,FALSE)&amp;" "&amp;Q5581</f>
        <v>2133+P6-M1 木片筛进料皮带运输机 给定频率 实际内码</v>
      </c>
      <c r="I5581" s="10" t="str">
        <f t="shared" si="899"/>
        <v>DB100,INT3352</v>
      </c>
      <c r="J5581" s="13" t="str">
        <f>VLOOKUP(E5581,起始地址定义!A:D,2,FALSE)</f>
        <v>DB100</v>
      </c>
      <c r="K5581" s="12" t="str">
        <f t="shared" si="900"/>
        <v>INT3352</v>
      </c>
      <c r="L5581" s="13">
        <f>VLOOKUP(E5581,起始地址定义!A:D,3,FALSE)</f>
        <v>3350</v>
      </c>
      <c r="M5581" s="14">
        <f>VLOOKUP($F5581,类型描述及偏移量!$C:$H,2,FALSE)</f>
        <v>2</v>
      </c>
      <c r="N5581" s="14" t="str">
        <f>VLOOKUP($F5581,类型描述及偏移量!$C:$H,3,FALSE)</f>
        <v>整型</v>
      </c>
      <c r="O5581" s="14" t="str">
        <f>VLOOKUP($F5581,类型描述及偏移量!$C:$H,4,FALSE)</f>
        <v>None</v>
      </c>
      <c r="P5581" s="14" t="str">
        <f>VLOOKUP($F5581,类型描述及偏移量!$C:$H,5,FALSE)</f>
        <v>Yes</v>
      </c>
      <c r="Q5581" s="14" t="str">
        <f>VLOOKUP($F5581,类型描述及偏移量!$C:$H,6,FALSE)</f>
        <v>实际内码</v>
      </c>
    </row>
    <row r="5582" hidden="1" spans="1:17">
      <c r="A5582" s="12" t="s">
        <v>128</v>
      </c>
      <c r="B5582" s="12" t="str">
        <f t="shared" si="893"/>
        <v>M12_SetFRQ</v>
      </c>
      <c r="C5582" s="12" t="str">
        <f t="shared" si="894"/>
        <v>Value</v>
      </c>
      <c r="D5582" s="12" t="str">
        <f t="shared" si="895"/>
        <v>BP_Value_var</v>
      </c>
      <c r="E5582" s="13" t="str">
        <f t="shared" si="896"/>
        <v>CHPF_M12_SetFRQ_BP_Value_var</v>
      </c>
      <c r="F5582" s="14" t="str">
        <f t="shared" si="897"/>
        <v>BP_Value_var_Value</v>
      </c>
      <c r="G5582" s="10" t="str">
        <f t="shared" si="898"/>
        <v>CHPF_M12_SetFRQ_Value</v>
      </c>
      <c r="H5582" s="10" t="str">
        <f>VLOOKUP(基本表格!E5582,起始地址定义!A:D,4,FALSE)&amp;" "&amp;Q5582</f>
        <v>2133+P6-M1 木片筛进料皮带运输机 给定频率 实际值</v>
      </c>
      <c r="I5582" s="10" t="str">
        <f t="shared" si="899"/>
        <v>DB100,REAL3356</v>
      </c>
      <c r="J5582" s="13" t="str">
        <f>VLOOKUP(E5582,起始地址定义!A:D,2,FALSE)</f>
        <v>DB100</v>
      </c>
      <c r="K5582" s="12" t="str">
        <f t="shared" si="900"/>
        <v>REAL3356</v>
      </c>
      <c r="L5582" s="13">
        <f>VLOOKUP(E5582,起始地址定义!A:D,3,FALSE)</f>
        <v>3350</v>
      </c>
      <c r="M5582" s="14">
        <f>VLOOKUP($F5582,类型描述及偏移量!$C:$H,2,FALSE)</f>
        <v>6</v>
      </c>
      <c r="N5582" s="14" t="str">
        <f>VLOOKUP($F5582,类型描述及偏移量!$C:$H,3,FALSE)</f>
        <v>实型</v>
      </c>
      <c r="O5582" s="14" t="str">
        <f>VLOOKUP($F5582,类型描述及偏移量!$C:$H,4,FALSE)</f>
        <v>None</v>
      </c>
      <c r="P5582" s="14" t="str">
        <f>VLOOKUP($F5582,类型描述及偏移量!$C:$H,5,FALSE)</f>
        <v>Yes</v>
      </c>
      <c r="Q5582" s="14" t="str">
        <f>VLOOKUP($F5582,类型描述及偏移量!$C:$H,6,FALSE)</f>
        <v>实际值</v>
      </c>
    </row>
    <row r="5583" hidden="1" spans="1:17">
      <c r="A5583" s="12" t="s">
        <v>128</v>
      </c>
      <c r="B5583" s="12" t="str">
        <f t="shared" si="893"/>
        <v>M12_SetFRQ</v>
      </c>
      <c r="C5583" s="12" t="str">
        <f t="shared" si="894"/>
        <v>Range</v>
      </c>
      <c r="D5583" s="12" t="str">
        <f t="shared" si="895"/>
        <v>BP_Value_var</v>
      </c>
      <c r="E5583" s="13" t="str">
        <f t="shared" si="896"/>
        <v>CHPF_M12_SetFRQ_BP_Value_var</v>
      </c>
      <c r="F5583" s="14" t="str">
        <f t="shared" si="897"/>
        <v>BP_Value_var_Range</v>
      </c>
      <c r="G5583" s="10" t="str">
        <f t="shared" si="898"/>
        <v>CHPF_M12_SetFRQ_Range</v>
      </c>
      <c r="H5583" s="10" t="str">
        <f>VLOOKUP(基本表格!E5583,起始地址定义!A:D,4,FALSE)&amp;" "&amp;Q5583</f>
        <v>2133+P6-M1 木片筛进料皮带运输机 给定频率 量程</v>
      </c>
      <c r="I5583" s="10" t="str">
        <f t="shared" si="899"/>
        <v>DB100,REAL3360</v>
      </c>
      <c r="J5583" s="13" t="str">
        <f>VLOOKUP(E5583,起始地址定义!A:D,2,FALSE)</f>
        <v>DB100</v>
      </c>
      <c r="K5583" s="12" t="str">
        <f t="shared" si="900"/>
        <v>REAL3360</v>
      </c>
      <c r="L5583" s="13">
        <f>VLOOKUP(E5583,起始地址定义!A:D,3,FALSE)</f>
        <v>3350</v>
      </c>
      <c r="M5583" s="14">
        <f>VLOOKUP($F5583,类型描述及偏移量!$C:$H,2,FALSE)</f>
        <v>10</v>
      </c>
      <c r="N5583" s="14" t="str">
        <f>VLOOKUP($F5583,类型描述及偏移量!$C:$H,3,FALSE)</f>
        <v>实型</v>
      </c>
      <c r="O5583" s="14" t="str">
        <f>VLOOKUP($F5583,类型描述及偏移量!$C:$H,4,FALSE)</f>
        <v>None</v>
      </c>
      <c r="P5583" s="14" t="str">
        <f>VLOOKUP($F5583,类型描述及偏移量!$C:$H,5,FALSE)</f>
        <v>No</v>
      </c>
      <c r="Q5583" s="14" t="str">
        <f>VLOOKUP($F5583,类型描述及偏移量!$C:$H,6,FALSE)</f>
        <v>量程</v>
      </c>
    </row>
    <row r="5584" hidden="1" spans="1:17">
      <c r="A5584" s="12" t="s">
        <v>128</v>
      </c>
      <c r="B5584" s="12" t="str">
        <f t="shared" si="893"/>
        <v>M12_SetFRQ</v>
      </c>
      <c r="C5584" s="12" t="str">
        <f t="shared" si="894"/>
        <v>Hi</v>
      </c>
      <c r="D5584" s="12" t="str">
        <f t="shared" si="895"/>
        <v>BP_Value_var</v>
      </c>
      <c r="E5584" s="13" t="str">
        <f t="shared" si="896"/>
        <v>CHPF_M12_SetFRQ_BP_Value_var</v>
      </c>
      <c r="F5584" s="14" t="str">
        <f t="shared" si="897"/>
        <v>BP_Value_var_Hi</v>
      </c>
      <c r="G5584" s="10" t="str">
        <f t="shared" si="898"/>
        <v>CHPF_M12_SetFRQ_Hi</v>
      </c>
      <c r="H5584" s="10" t="str">
        <f>VLOOKUP(基本表格!E5584,起始地址定义!A:D,4,FALSE)&amp;" "&amp;Q5584</f>
        <v>2133+P6-M1 木片筛进料皮带运输机 给定频率 上限值</v>
      </c>
      <c r="I5584" s="10" t="str">
        <f t="shared" si="899"/>
        <v>DB100,REAL3364</v>
      </c>
      <c r="J5584" s="13" t="str">
        <f>VLOOKUP(E5584,起始地址定义!A:D,2,FALSE)</f>
        <v>DB100</v>
      </c>
      <c r="K5584" s="12" t="str">
        <f t="shared" si="900"/>
        <v>REAL3364</v>
      </c>
      <c r="L5584" s="13">
        <f>VLOOKUP(E5584,起始地址定义!A:D,3,FALSE)</f>
        <v>3350</v>
      </c>
      <c r="M5584" s="14">
        <f>VLOOKUP($F5584,类型描述及偏移量!$C:$H,2,FALSE)</f>
        <v>14</v>
      </c>
      <c r="N5584" s="14" t="str">
        <f>VLOOKUP($F5584,类型描述及偏移量!$C:$H,3,FALSE)</f>
        <v>实型</v>
      </c>
      <c r="O5584" s="14" t="str">
        <f>VLOOKUP($F5584,类型描述及偏移量!$C:$H,4,FALSE)</f>
        <v>None</v>
      </c>
      <c r="P5584" s="14" t="str">
        <f>VLOOKUP($F5584,类型描述及偏移量!$C:$H,5,FALSE)</f>
        <v>No</v>
      </c>
      <c r="Q5584" s="14" t="str">
        <f>VLOOKUP($F5584,类型描述及偏移量!$C:$H,6,FALSE)</f>
        <v>上限值</v>
      </c>
    </row>
    <row r="5585" hidden="1" spans="1:17">
      <c r="A5585" s="12" t="s">
        <v>128</v>
      </c>
      <c r="B5585" s="12" t="str">
        <f t="shared" si="893"/>
        <v>M12_SetFRQ</v>
      </c>
      <c r="C5585" s="12" t="str">
        <f t="shared" si="894"/>
        <v>Lo</v>
      </c>
      <c r="D5585" s="12" t="str">
        <f t="shared" si="895"/>
        <v>BP_Value_var</v>
      </c>
      <c r="E5585" s="13" t="str">
        <f t="shared" si="896"/>
        <v>CHPF_M12_SetFRQ_BP_Value_var</v>
      </c>
      <c r="F5585" s="14" t="str">
        <f t="shared" si="897"/>
        <v>BP_Value_var_Lo</v>
      </c>
      <c r="G5585" s="10" t="str">
        <f t="shared" si="898"/>
        <v>CHPF_M12_SetFRQ_Lo</v>
      </c>
      <c r="H5585" s="10" t="str">
        <f>VLOOKUP(基本表格!E5585,起始地址定义!A:D,4,FALSE)&amp;" "&amp;Q5585</f>
        <v>2133+P6-M1 木片筛进料皮带运输机 给定频率 下限值</v>
      </c>
      <c r="I5585" s="10" t="str">
        <f t="shared" si="899"/>
        <v>DB100,REAL3368</v>
      </c>
      <c r="J5585" s="13" t="str">
        <f>VLOOKUP(E5585,起始地址定义!A:D,2,FALSE)</f>
        <v>DB100</v>
      </c>
      <c r="K5585" s="12" t="str">
        <f t="shared" si="900"/>
        <v>REAL3368</v>
      </c>
      <c r="L5585" s="13">
        <f>VLOOKUP(E5585,起始地址定义!A:D,3,FALSE)</f>
        <v>3350</v>
      </c>
      <c r="M5585" s="14">
        <f>VLOOKUP($F5585,类型描述及偏移量!$C:$H,2,FALSE)</f>
        <v>18</v>
      </c>
      <c r="N5585" s="14" t="str">
        <f>VLOOKUP($F5585,类型描述及偏移量!$C:$H,3,FALSE)</f>
        <v>实型</v>
      </c>
      <c r="O5585" s="14" t="str">
        <f>VLOOKUP($F5585,类型描述及偏移量!$C:$H,4,FALSE)</f>
        <v>None</v>
      </c>
      <c r="P5585" s="14" t="str">
        <f>VLOOKUP($F5585,类型描述及偏移量!$C:$H,5,FALSE)</f>
        <v>No</v>
      </c>
      <c r="Q5585" s="14" t="str">
        <f>VLOOKUP($F5585,类型描述及偏移量!$C:$H,6,FALSE)</f>
        <v>下限值</v>
      </c>
    </row>
    <row r="5586" hidden="1" spans="1:17">
      <c r="A5586" s="12" t="s">
        <v>128</v>
      </c>
      <c r="B5586" s="12" t="str">
        <f t="shared" si="893"/>
        <v>M12_SetFRQ</v>
      </c>
      <c r="C5586" s="12" t="str">
        <f t="shared" si="894"/>
        <v>HiHi</v>
      </c>
      <c r="D5586" s="12" t="str">
        <f t="shared" si="895"/>
        <v>BP_Value_var</v>
      </c>
      <c r="E5586" s="13" t="str">
        <f t="shared" si="896"/>
        <v>CHPF_M12_SetFRQ_BP_Value_var</v>
      </c>
      <c r="F5586" s="14" t="str">
        <f t="shared" si="897"/>
        <v>BP_Value_var_HiHi</v>
      </c>
      <c r="G5586" s="10" t="str">
        <f t="shared" si="898"/>
        <v>CHPF_M12_SetFRQ_HiHi</v>
      </c>
      <c r="H5586" s="10" t="str">
        <f>VLOOKUP(基本表格!E5586,起始地址定义!A:D,4,FALSE)&amp;" "&amp;Q5586</f>
        <v>2133+P6-M1 木片筛进料皮带运输机 给定频率 上上限值</v>
      </c>
      <c r="I5586" s="10" t="str">
        <f t="shared" si="899"/>
        <v>DB100,REAL3372</v>
      </c>
      <c r="J5586" s="13" t="str">
        <f>VLOOKUP(E5586,起始地址定义!A:D,2,FALSE)</f>
        <v>DB100</v>
      </c>
      <c r="K5586" s="12" t="str">
        <f t="shared" si="900"/>
        <v>REAL3372</v>
      </c>
      <c r="L5586" s="13">
        <f>VLOOKUP(E5586,起始地址定义!A:D,3,FALSE)</f>
        <v>3350</v>
      </c>
      <c r="M5586" s="14">
        <f>VLOOKUP($F5586,类型描述及偏移量!$C:$H,2,FALSE)</f>
        <v>22</v>
      </c>
      <c r="N5586" s="14" t="str">
        <f>VLOOKUP($F5586,类型描述及偏移量!$C:$H,3,FALSE)</f>
        <v>实型</v>
      </c>
      <c r="O5586" s="14" t="str">
        <f>VLOOKUP($F5586,类型描述及偏移量!$C:$H,4,FALSE)</f>
        <v>None</v>
      </c>
      <c r="P5586" s="14" t="str">
        <f>VLOOKUP($F5586,类型描述及偏移量!$C:$H,5,FALSE)</f>
        <v>No</v>
      </c>
      <c r="Q5586" s="14" t="str">
        <f>VLOOKUP($F5586,类型描述及偏移量!$C:$H,6,FALSE)</f>
        <v>上上限值</v>
      </c>
    </row>
    <row r="5587" hidden="1" spans="1:17">
      <c r="A5587" s="12" t="s">
        <v>128</v>
      </c>
      <c r="B5587" s="12" t="str">
        <f t="shared" si="893"/>
        <v>M12_SetFRQ</v>
      </c>
      <c r="C5587" s="12" t="str">
        <f t="shared" si="894"/>
        <v>LoLo</v>
      </c>
      <c r="D5587" s="12" t="str">
        <f t="shared" si="895"/>
        <v>BP_Value_var</v>
      </c>
      <c r="E5587" s="13" t="str">
        <f t="shared" si="896"/>
        <v>CHPF_M12_SetFRQ_BP_Value_var</v>
      </c>
      <c r="F5587" s="14" t="str">
        <f t="shared" si="897"/>
        <v>BP_Value_var_LoLo</v>
      </c>
      <c r="G5587" s="10" t="str">
        <f t="shared" si="898"/>
        <v>CHPF_M12_SetFRQ_LoLo</v>
      </c>
      <c r="H5587" s="10" t="str">
        <f>VLOOKUP(基本表格!E5587,起始地址定义!A:D,4,FALSE)&amp;" "&amp;Q5587</f>
        <v>2133+P6-M1 木片筛进料皮带运输机 给定频率 下下限值</v>
      </c>
      <c r="I5587" s="10" t="str">
        <f t="shared" si="899"/>
        <v>DB100,REAL3376</v>
      </c>
      <c r="J5587" s="13" t="str">
        <f>VLOOKUP(E5587,起始地址定义!A:D,2,FALSE)</f>
        <v>DB100</v>
      </c>
      <c r="K5587" s="12" t="str">
        <f t="shared" si="900"/>
        <v>REAL3376</v>
      </c>
      <c r="L5587" s="13">
        <f>VLOOKUP(E5587,起始地址定义!A:D,3,FALSE)</f>
        <v>3350</v>
      </c>
      <c r="M5587" s="14">
        <f>VLOOKUP($F5587,类型描述及偏移量!$C:$H,2,FALSE)</f>
        <v>26</v>
      </c>
      <c r="N5587" s="14" t="str">
        <f>VLOOKUP($F5587,类型描述及偏移量!$C:$H,3,FALSE)</f>
        <v>实型</v>
      </c>
      <c r="O5587" s="14" t="str">
        <f>VLOOKUP($F5587,类型描述及偏移量!$C:$H,4,FALSE)</f>
        <v>None</v>
      </c>
      <c r="P5587" s="14" t="str">
        <f>VLOOKUP($F5587,类型描述及偏移量!$C:$H,5,FALSE)</f>
        <v>No</v>
      </c>
      <c r="Q5587" s="14" t="str">
        <f>VLOOKUP($F5587,类型描述及偏移量!$C:$H,6,FALSE)</f>
        <v>下下限值</v>
      </c>
    </row>
    <row r="5588" hidden="1" spans="1:17">
      <c r="A5588" s="12" t="s">
        <v>128</v>
      </c>
      <c r="B5588" s="12" t="str">
        <f t="shared" si="893"/>
        <v>M12_ActFRQ</v>
      </c>
      <c r="C5588" s="12" t="str">
        <f t="shared" si="894"/>
        <v>HiProEN</v>
      </c>
      <c r="D5588" s="12" t="str">
        <f t="shared" si="895"/>
        <v>BP_Value_var</v>
      </c>
      <c r="E5588" s="13" t="str">
        <f t="shared" si="896"/>
        <v>CHPF_M12_ActFRQ_BP_Value_var</v>
      </c>
      <c r="F5588" s="14" t="str">
        <f t="shared" si="897"/>
        <v>BP_Value_var_HiProEN</v>
      </c>
      <c r="G5588" s="10" t="str">
        <f t="shared" si="898"/>
        <v>CHPF_M12_ActFRQ_HiProEN</v>
      </c>
      <c r="H5588" s="10" t="str">
        <f>VLOOKUP(基本表格!E5588,起始地址定义!A:D,4,FALSE)&amp;" "&amp;Q5588</f>
        <v>2133+P6-M1 木片筛进料皮带运输机 反馈频率 上限保护使能</v>
      </c>
      <c r="I5588" s="10" t="str">
        <f t="shared" si="899"/>
        <v>DB100,X3400.3</v>
      </c>
      <c r="J5588" s="13" t="str">
        <f>VLOOKUP(E5588,起始地址定义!A:D,2,FALSE)</f>
        <v>DB100</v>
      </c>
      <c r="K5588" s="12" t="str">
        <f t="shared" si="900"/>
        <v>X3400.3</v>
      </c>
      <c r="L5588" s="13">
        <f>VLOOKUP(E5588,起始地址定义!A:D,3,FALSE)</f>
        <v>3400</v>
      </c>
      <c r="M5588" s="14">
        <f>VLOOKUP($F5588,类型描述及偏移量!$C:$H,2,FALSE)</f>
        <v>0.299999999999997</v>
      </c>
      <c r="N5588" s="14" t="str">
        <f>VLOOKUP($F5588,类型描述及偏移量!$C:$H,3,FALSE)</f>
        <v>离散</v>
      </c>
      <c r="O5588" s="14" t="str">
        <f>VLOOKUP($F5588,类型描述及偏移量!$C:$H,4,FALSE)</f>
        <v>None</v>
      </c>
      <c r="P5588" s="14" t="str">
        <f>VLOOKUP($F5588,类型描述及偏移量!$C:$H,5,FALSE)</f>
        <v>No</v>
      </c>
      <c r="Q5588" s="14" t="str">
        <f>VLOOKUP($F5588,类型描述及偏移量!$C:$H,6,FALSE)</f>
        <v>上限保护使能</v>
      </c>
    </row>
    <row r="5589" hidden="1" spans="1:17">
      <c r="A5589" s="12" t="s">
        <v>128</v>
      </c>
      <c r="B5589" s="12" t="str">
        <f t="shared" si="893"/>
        <v>M12_ActFRQ</v>
      </c>
      <c r="C5589" s="12" t="str">
        <f t="shared" si="894"/>
        <v>LoProEN</v>
      </c>
      <c r="D5589" s="12" t="str">
        <f t="shared" si="895"/>
        <v>BP_Value_var</v>
      </c>
      <c r="E5589" s="13" t="str">
        <f t="shared" si="896"/>
        <v>CHPF_M12_ActFRQ_BP_Value_var</v>
      </c>
      <c r="F5589" s="14" t="str">
        <f t="shared" si="897"/>
        <v>BP_Value_var_LoProEN</v>
      </c>
      <c r="G5589" s="10" t="str">
        <f t="shared" si="898"/>
        <v>CHPF_M12_ActFRQ_LoProEN</v>
      </c>
      <c r="H5589" s="10" t="str">
        <f>VLOOKUP(基本表格!E5589,起始地址定义!A:D,4,FALSE)&amp;" "&amp;Q5589</f>
        <v>2133+P6-M1 木片筛进料皮带运输机 反馈频率 下限保护使能</v>
      </c>
      <c r="I5589" s="10" t="str">
        <f t="shared" si="899"/>
        <v>DB100,X3400.4</v>
      </c>
      <c r="J5589" s="13" t="str">
        <f>VLOOKUP(E5589,起始地址定义!A:D,2,FALSE)</f>
        <v>DB100</v>
      </c>
      <c r="K5589" s="12" t="str">
        <f t="shared" si="900"/>
        <v>X3400.4</v>
      </c>
      <c r="L5589" s="13">
        <f>VLOOKUP(E5589,起始地址定义!A:D,3,FALSE)</f>
        <v>3400</v>
      </c>
      <c r="M5589" s="14">
        <f>VLOOKUP($F5589,类型描述及偏移量!$C:$H,2,FALSE)</f>
        <v>0.399999999999999</v>
      </c>
      <c r="N5589" s="14" t="str">
        <f>VLOOKUP($F5589,类型描述及偏移量!$C:$H,3,FALSE)</f>
        <v>离散</v>
      </c>
      <c r="O5589" s="14" t="str">
        <f>VLOOKUP($F5589,类型描述及偏移量!$C:$H,4,FALSE)</f>
        <v>None</v>
      </c>
      <c r="P5589" s="14" t="str">
        <f>VLOOKUP($F5589,类型描述及偏移量!$C:$H,5,FALSE)</f>
        <v>No</v>
      </c>
      <c r="Q5589" s="14" t="str">
        <f>VLOOKUP($F5589,类型描述及偏移量!$C:$H,6,FALSE)</f>
        <v>下限保护使能</v>
      </c>
    </row>
    <row r="5590" hidden="1" spans="1:17">
      <c r="A5590" s="12" t="s">
        <v>128</v>
      </c>
      <c r="B5590" s="12" t="str">
        <f t="shared" si="893"/>
        <v>M12_ActFRQ</v>
      </c>
      <c r="C5590" s="12" t="str">
        <f t="shared" si="894"/>
        <v>HiALM</v>
      </c>
      <c r="D5590" s="12" t="str">
        <f t="shared" si="895"/>
        <v>BP_Value_var</v>
      </c>
      <c r="E5590" s="13" t="str">
        <f t="shared" si="896"/>
        <v>CHPF_M12_ActFRQ_BP_Value_var</v>
      </c>
      <c r="F5590" s="14" t="str">
        <f t="shared" si="897"/>
        <v>BP_Value_var_HiALM</v>
      </c>
      <c r="G5590" s="10" t="str">
        <f t="shared" si="898"/>
        <v>CHPF_M12_ActFRQ_HiALM</v>
      </c>
      <c r="H5590" s="10" t="str">
        <f>VLOOKUP(基本表格!E5590,起始地址定义!A:D,4,FALSE)&amp;" "&amp;Q5590</f>
        <v>2133+P6-M1 木片筛进料皮带运输机 反馈频率 上限报警</v>
      </c>
      <c r="I5590" s="10" t="str">
        <f t="shared" si="899"/>
        <v>DB100,X3400.5</v>
      </c>
      <c r="J5590" s="13" t="str">
        <f>VLOOKUP(E5590,起始地址定义!A:D,2,FALSE)</f>
        <v>DB100</v>
      </c>
      <c r="K5590" s="12" t="str">
        <f t="shared" si="900"/>
        <v>X3400.5</v>
      </c>
      <c r="L5590" s="13">
        <f>VLOOKUP(E5590,起始地址定义!A:D,3,FALSE)</f>
        <v>3400</v>
      </c>
      <c r="M5590" s="14">
        <f>VLOOKUP($F5590,类型描述及偏移量!$C:$H,2,FALSE)</f>
        <v>0.5</v>
      </c>
      <c r="N5590" s="14" t="str">
        <f>VLOOKUP($F5590,类型描述及偏移量!$C:$H,3,FALSE)</f>
        <v>离散</v>
      </c>
      <c r="O5590" s="14" t="str">
        <f>VLOOKUP($F5590,类型描述及偏移量!$C:$H,4,FALSE)</f>
        <v>None</v>
      </c>
      <c r="P5590" s="14" t="str">
        <f>VLOOKUP($F5590,类型描述及偏移量!$C:$H,5,FALSE)</f>
        <v>Yes</v>
      </c>
      <c r="Q5590" s="14" t="str">
        <f>VLOOKUP($F5590,类型描述及偏移量!$C:$H,6,FALSE)</f>
        <v>上限报警</v>
      </c>
    </row>
    <row r="5591" hidden="1" spans="1:17">
      <c r="A5591" s="12" t="s">
        <v>128</v>
      </c>
      <c r="B5591" s="12" t="str">
        <f t="shared" si="893"/>
        <v>M12_ActFRQ</v>
      </c>
      <c r="C5591" s="12" t="str">
        <f t="shared" si="894"/>
        <v>LoALM</v>
      </c>
      <c r="D5591" s="12" t="str">
        <f t="shared" si="895"/>
        <v>BP_Value_var</v>
      </c>
      <c r="E5591" s="13" t="str">
        <f t="shared" si="896"/>
        <v>CHPF_M12_ActFRQ_BP_Value_var</v>
      </c>
      <c r="F5591" s="14" t="str">
        <f t="shared" si="897"/>
        <v>BP_Value_var_LoALM</v>
      </c>
      <c r="G5591" s="10" t="str">
        <f t="shared" si="898"/>
        <v>CHPF_M12_ActFRQ_LoALM</v>
      </c>
      <c r="H5591" s="10" t="str">
        <f>VLOOKUP(基本表格!E5591,起始地址定义!A:D,4,FALSE)&amp;" "&amp;Q5591</f>
        <v>2133+P6-M1 木片筛进料皮带运输机 反馈频率 下限报警</v>
      </c>
      <c r="I5591" s="10" t="str">
        <f t="shared" si="899"/>
        <v>DB100,X3400.6</v>
      </c>
      <c r="J5591" s="13" t="str">
        <f>VLOOKUP(E5591,起始地址定义!A:D,2,FALSE)</f>
        <v>DB100</v>
      </c>
      <c r="K5591" s="12" t="str">
        <f t="shared" si="900"/>
        <v>X3400.6</v>
      </c>
      <c r="L5591" s="13">
        <f>VLOOKUP(E5591,起始地址定义!A:D,3,FALSE)</f>
        <v>3400</v>
      </c>
      <c r="M5591" s="14">
        <f>VLOOKUP($F5591,类型描述及偏移量!$C:$H,2,FALSE)</f>
        <v>0.600000000000001</v>
      </c>
      <c r="N5591" s="14" t="str">
        <f>VLOOKUP($F5591,类型描述及偏移量!$C:$H,3,FALSE)</f>
        <v>离散</v>
      </c>
      <c r="O5591" s="14" t="str">
        <f>VLOOKUP($F5591,类型描述及偏移量!$C:$H,4,FALSE)</f>
        <v>None</v>
      </c>
      <c r="P5591" s="14" t="str">
        <f>VLOOKUP($F5591,类型描述及偏移量!$C:$H,5,FALSE)</f>
        <v>Yes</v>
      </c>
      <c r="Q5591" s="14" t="str">
        <f>VLOOKUP($F5591,类型描述及偏移量!$C:$H,6,FALSE)</f>
        <v>下限报警</v>
      </c>
    </row>
    <row r="5592" hidden="1" spans="1:17">
      <c r="A5592" s="12" t="s">
        <v>128</v>
      </c>
      <c r="B5592" s="12" t="str">
        <f t="shared" si="893"/>
        <v>M12_ActFRQ</v>
      </c>
      <c r="C5592" s="12" t="str">
        <f t="shared" si="894"/>
        <v>HiHiALM</v>
      </c>
      <c r="D5592" s="12" t="str">
        <f t="shared" si="895"/>
        <v>BP_Value_var</v>
      </c>
      <c r="E5592" s="13" t="str">
        <f t="shared" si="896"/>
        <v>CHPF_M12_ActFRQ_BP_Value_var</v>
      </c>
      <c r="F5592" s="14" t="str">
        <f t="shared" si="897"/>
        <v>BP_Value_var_HiHiALM</v>
      </c>
      <c r="G5592" s="10" t="str">
        <f t="shared" si="898"/>
        <v>CHPF_M12_ActFRQ_HiHiALM</v>
      </c>
      <c r="H5592" s="10" t="str">
        <f>VLOOKUP(基本表格!E5592,起始地址定义!A:D,4,FALSE)&amp;" "&amp;Q5592</f>
        <v>2133+P6-M1 木片筛进料皮带运输机 反馈频率 上上限报警</v>
      </c>
      <c r="I5592" s="10" t="str">
        <f t="shared" si="899"/>
        <v>DB100,X3400.7</v>
      </c>
      <c r="J5592" s="13" t="str">
        <f>VLOOKUP(E5592,起始地址定义!A:D,2,FALSE)</f>
        <v>DB100</v>
      </c>
      <c r="K5592" s="12" t="str">
        <f t="shared" si="900"/>
        <v>X3400.7</v>
      </c>
      <c r="L5592" s="13">
        <f>VLOOKUP(E5592,起始地址定义!A:D,3,FALSE)</f>
        <v>3400</v>
      </c>
      <c r="M5592" s="14">
        <f>VLOOKUP($F5592,类型描述及偏移量!$C:$H,2,FALSE)</f>
        <v>0.700000000000003</v>
      </c>
      <c r="N5592" s="14" t="str">
        <f>VLOOKUP($F5592,类型描述及偏移量!$C:$H,3,FALSE)</f>
        <v>离散</v>
      </c>
      <c r="O5592" s="14" t="str">
        <f>VLOOKUP($F5592,类型描述及偏移量!$C:$H,4,FALSE)</f>
        <v>On</v>
      </c>
      <c r="P5592" s="14" t="str">
        <f>VLOOKUP($F5592,类型描述及偏移量!$C:$H,5,FALSE)</f>
        <v>Yes</v>
      </c>
      <c r="Q5592" s="14" t="str">
        <f>VLOOKUP($F5592,类型描述及偏移量!$C:$H,6,FALSE)</f>
        <v>上上限报警</v>
      </c>
    </row>
    <row r="5593" hidden="1" spans="1:17">
      <c r="A5593" s="12" t="s">
        <v>128</v>
      </c>
      <c r="B5593" s="12" t="str">
        <f t="shared" si="893"/>
        <v>M12_ActFRQ</v>
      </c>
      <c r="C5593" s="12" t="str">
        <f t="shared" si="894"/>
        <v>LoLoALM</v>
      </c>
      <c r="D5593" s="12" t="str">
        <f t="shared" si="895"/>
        <v>BP_Value_var</v>
      </c>
      <c r="E5593" s="13" t="str">
        <f t="shared" si="896"/>
        <v>CHPF_M12_ActFRQ_BP_Value_var</v>
      </c>
      <c r="F5593" s="14" t="str">
        <f t="shared" si="897"/>
        <v>BP_Value_var_LoLoALM</v>
      </c>
      <c r="G5593" s="10" t="str">
        <f t="shared" si="898"/>
        <v>CHPF_M12_ActFRQ_LoLoALM</v>
      </c>
      <c r="H5593" s="10" t="str">
        <f>VLOOKUP(基本表格!E5593,起始地址定义!A:D,4,FALSE)&amp;" "&amp;Q5593</f>
        <v>2133+P6-M1 木片筛进料皮带运输机 反馈频率 下下限报警</v>
      </c>
      <c r="I5593" s="10" t="str">
        <f t="shared" si="899"/>
        <v>DB100,X3401.0</v>
      </c>
      <c r="J5593" s="13" t="str">
        <f>VLOOKUP(E5593,起始地址定义!A:D,2,FALSE)</f>
        <v>DB100</v>
      </c>
      <c r="K5593" s="12" t="str">
        <f t="shared" si="900"/>
        <v>X3401.0</v>
      </c>
      <c r="L5593" s="13">
        <f>VLOOKUP(E5593,起始地址定义!A:D,3,FALSE)</f>
        <v>3400</v>
      </c>
      <c r="M5593" s="14">
        <f>VLOOKUP($F5593,类型描述及偏移量!$C:$H,2,FALSE)</f>
        <v>1</v>
      </c>
      <c r="N5593" s="14" t="str">
        <f>VLOOKUP($F5593,类型描述及偏移量!$C:$H,3,FALSE)</f>
        <v>离散</v>
      </c>
      <c r="O5593" s="14" t="str">
        <f>VLOOKUP($F5593,类型描述及偏移量!$C:$H,4,FALSE)</f>
        <v>On</v>
      </c>
      <c r="P5593" s="14" t="str">
        <f>VLOOKUP($F5593,类型描述及偏移量!$C:$H,5,FALSE)</f>
        <v>Yes</v>
      </c>
      <c r="Q5593" s="14" t="str">
        <f>VLOOKUP($F5593,类型描述及偏移量!$C:$H,6,FALSE)</f>
        <v>下下限报警</v>
      </c>
    </row>
    <row r="5594" hidden="1" spans="1:17">
      <c r="A5594" s="12" t="s">
        <v>128</v>
      </c>
      <c r="B5594" s="12" t="str">
        <f t="shared" si="893"/>
        <v>M12_ActFRQ</v>
      </c>
      <c r="C5594" s="12" t="str">
        <f t="shared" si="894"/>
        <v>LimALM</v>
      </c>
      <c r="D5594" s="12" t="str">
        <f t="shared" si="895"/>
        <v>BP_Value_var</v>
      </c>
      <c r="E5594" s="13" t="str">
        <f t="shared" si="896"/>
        <v>CHPF_M12_ActFRQ_BP_Value_var</v>
      </c>
      <c r="F5594" s="14" t="str">
        <f t="shared" si="897"/>
        <v>BP_Value_var_LimALM</v>
      </c>
      <c r="G5594" s="10" t="str">
        <f t="shared" si="898"/>
        <v>CHPF_M12_ActFRQ_LimALM</v>
      </c>
      <c r="H5594" s="10" t="str">
        <f>VLOOKUP(基本表格!E5594,起始地址定义!A:D,4,FALSE)&amp;" "&amp;Q5594</f>
        <v>2133+P6-M1 木片筛进料皮带运输机 反馈频率 极限报警</v>
      </c>
      <c r="I5594" s="10" t="str">
        <f t="shared" si="899"/>
        <v>DB100,X3401.1</v>
      </c>
      <c r="J5594" s="13" t="str">
        <f>VLOOKUP(E5594,起始地址定义!A:D,2,FALSE)</f>
        <v>DB100</v>
      </c>
      <c r="K5594" s="12" t="str">
        <f t="shared" si="900"/>
        <v>X3401.1</v>
      </c>
      <c r="L5594" s="13">
        <f>VLOOKUP(E5594,起始地址定义!A:D,3,FALSE)</f>
        <v>3400</v>
      </c>
      <c r="M5594" s="14">
        <f>VLOOKUP($F5594,类型描述及偏移量!$C:$H,2,FALSE)</f>
        <v>1.1</v>
      </c>
      <c r="N5594" s="14" t="str">
        <f>VLOOKUP($F5594,类型描述及偏移量!$C:$H,3,FALSE)</f>
        <v>离散</v>
      </c>
      <c r="O5594" s="14" t="str">
        <f>VLOOKUP($F5594,类型描述及偏移量!$C:$H,4,FALSE)</f>
        <v>On</v>
      </c>
      <c r="P5594" s="14" t="str">
        <f>VLOOKUP($F5594,类型描述及偏移量!$C:$H,5,FALSE)</f>
        <v>Yes</v>
      </c>
      <c r="Q5594" s="14" t="str">
        <f>VLOOKUP($F5594,类型描述及偏移量!$C:$H,6,FALSE)</f>
        <v>极限报警</v>
      </c>
    </row>
    <row r="5595" hidden="1" spans="1:17">
      <c r="A5595" s="12" t="s">
        <v>128</v>
      </c>
      <c r="B5595" s="12" t="str">
        <f t="shared" si="893"/>
        <v>M12_ActFRQ</v>
      </c>
      <c r="C5595" s="12" t="str">
        <f t="shared" si="894"/>
        <v>LostALM</v>
      </c>
      <c r="D5595" s="12" t="str">
        <f t="shared" si="895"/>
        <v>BP_Value_var</v>
      </c>
      <c r="E5595" s="13" t="str">
        <f t="shared" si="896"/>
        <v>CHPF_M12_ActFRQ_BP_Value_var</v>
      </c>
      <c r="F5595" s="14" t="str">
        <f t="shared" si="897"/>
        <v>BP_Value_var_LostALM</v>
      </c>
      <c r="G5595" s="10" t="str">
        <f t="shared" si="898"/>
        <v>CHPF_M12_ActFRQ_LostALM</v>
      </c>
      <c r="H5595" s="10" t="str">
        <f>VLOOKUP(基本表格!E5595,起始地址定义!A:D,4,FALSE)&amp;" "&amp;Q5595</f>
        <v>2133+P6-M1 木片筛进料皮带运输机 反馈频率 传感器断线报警</v>
      </c>
      <c r="I5595" s="10" t="str">
        <f t="shared" si="899"/>
        <v>DB100,X3401.2</v>
      </c>
      <c r="J5595" s="13" t="str">
        <f>VLOOKUP(E5595,起始地址定义!A:D,2,FALSE)</f>
        <v>DB100</v>
      </c>
      <c r="K5595" s="12" t="str">
        <f t="shared" si="900"/>
        <v>X3401.2</v>
      </c>
      <c r="L5595" s="13">
        <f>VLOOKUP(E5595,起始地址定义!A:D,3,FALSE)</f>
        <v>3400</v>
      </c>
      <c r="M5595" s="14">
        <f>VLOOKUP($F5595,类型描述及偏移量!$C:$H,2,FALSE)</f>
        <v>1.2</v>
      </c>
      <c r="N5595" s="14" t="str">
        <f>VLOOKUP($F5595,类型描述及偏移量!$C:$H,3,FALSE)</f>
        <v>离散</v>
      </c>
      <c r="O5595" s="14" t="str">
        <f>VLOOKUP($F5595,类型描述及偏移量!$C:$H,4,FALSE)</f>
        <v>On</v>
      </c>
      <c r="P5595" s="14" t="str">
        <f>VLOOKUP($F5595,类型描述及偏移量!$C:$H,5,FALSE)</f>
        <v>Yes</v>
      </c>
      <c r="Q5595" s="14" t="str">
        <f>VLOOKUP($F5595,类型描述及偏移量!$C:$H,6,FALSE)</f>
        <v>传感器断线报警</v>
      </c>
    </row>
    <row r="5596" hidden="1" spans="1:17">
      <c r="A5596" s="12" t="s">
        <v>128</v>
      </c>
      <c r="B5596" s="12" t="str">
        <f t="shared" si="893"/>
        <v>M12_ActFRQ</v>
      </c>
      <c r="C5596" s="12" t="str">
        <f t="shared" si="894"/>
        <v>Code</v>
      </c>
      <c r="D5596" s="12" t="str">
        <f t="shared" si="895"/>
        <v>BP_Value_var</v>
      </c>
      <c r="E5596" s="13" t="str">
        <f t="shared" si="896"/>
        <v>CHPF_M12_ActFRQ_BP_Value_var</v>
      </c>
      <c r="F5596" s="14" t="str">
        <f t="shared" si="897"/>
        <v>BP_Value_var_Code</v>
      </c>
      <c r="G5596" s="10" t="str">
        <f t="shared" si="898"/>
        <v>CHPF_M12_ActFRQ_Code</v>
      </c>
      <c r="H5596" s="10" t="str">
        <f>VLOOKUP(基本表格!E5596,起始地址定义!A:D,4,FALSE)&amp;" "&amp;Q5596</f>
        <v>2133+P6-M1 木片筛进料皮带运输机 反馈频率 实际内码</v>
      </c>
      <c r="I5596" s="10" t="str">
        <f t="shared" si="899"/>
        <v>DB100,INT3402</v>
      </c>
      <c r="J5596" s="13" t="str">
        <f>VLOOKUP(E5596,起始地址定义!A:D,2,FALSE)</f>
        <v>DB100</v>
      </c>
      <c r="K5596" s="12" t="str">
        <f t="shared" si="900"/>
        <v>INT3402</v>
      </c>
      <c r="L5596" s="13">
        <f>VLOOKUP(E5596,起始地址定义!A:D,3,FALSE)</f>
        <v>3400</v>
      </c>
      <c r="M5596" s="14">
        <f>VLOOKUP($F5596,类型描述及偏移量!$C:$H,2,FALSE)</f>
        <v>2</v>
      </c>
      <c r="N5596" s="14" t="str">
        <f>VLOOKUP($F5596,类型描述及偏移量!$C:$H,3,FALSE)</f>
        <v>整型</v>
      </c>
      <c r="O5596" s="14" t="str">
        <f>VLOOKUP($F5596,类型描述及偏移量!$C:$H,4,FALSE)</f>
        <v>None</v>
      </c>
      <c r="P5596" s="14" t="str">
        <f>VLOOKUP($F5596,类型描述及偏移量!$C:$H,5,FALSE)</f>
        <v>Yes</v>
      </c>
      <c r="Q5596" s="14" t="str">
        <f>VLOOKUP($F5596,类型描述及偏移量!$C:$H,6,FALSE)</f>
        <v>实际内码</v>
      </c>
    </row>
    <row r="5597" hidden="1" spans="1:17">
      <c r="A5597" s="12" t="s">
        <v>128</v>
      </c>
      <c r="B5597" s="12" t="str">
        <f t="shared" si="893"/>
        <v>M12_ActFRQ</v>
      </c>
      <c r="C5597" s="12" t="str">
        <f t="shared" si="894"/>
        <v>Value</v>
      </c>
      <c r="D5597" s="12" t="str">
        <f t="shared" si="895"/>
        <v>BP_Value_var</v>
      </c>
      <c r="E5597" s="13" t="str">
        <f t="shared" si="896"/>
        <v>CHPF_M12_ActFRQ_BP_Value_var</v>
      </c>
      <c r="F5597" s="14" t="str">
        <f t="shared" si="897"/>
        <v>BP_Value_var_Value</v>
      </c>
      <c r="G5597" s="10" t="str">
        <f t="shared" si="898"/>
        <v>CHPF_M12_ActFRQ_Value</v>
      </c>
      <c r="H5597" s="10" t="str">
        <f>VLOOKUP(基本表格!E5597,起始地址定义!A:D,4,FALSE)&amp;" "&amp;Q5597</f>
        <v>2133+P6-M1 木片筛进料皮带运输机 反馈频率 实际值</v>
      </c>
      <c r="I5597" s="10" t="str">
        <f t="shared" si="899"/>
        <v>DB100,REAL3406</v>
      </c>
      <c r="J5597" s="13" t="str">
        <f>VLOOKUP(E5597,起始地址定义!A:D,2,FALSE)</f>
        <v>DB100</v>
      </c>
      <c r="K5597" s="12" t="str">
        <f t="shared" si="900"/>
        <v>REAL3406</v>
      </c>
      <c r="L5597" s="13">
        <f>VLOOKUP(E5597,起始地址定义!A:D,3,FALSE)</f>
        <v>3400</v>
      </c>
      <c r="M5597" s="14">
        <f>VLOOKUP($F5597,类型描述及偏移量!$C:$H,2,FALSE)</f>
        <v>6</v>
      </c>
      <c r="N5597" s="14" t="str">
        <f>VLOOKUP($F5597,类型描述及偏移量!$C:$H,3,FALSE)</f>
        <v>实型</v>
      </c>
      <c r="O5597" s="14" t="str">
        <f>VLOOKUP($F5597,类型描述及偏移量!$C:$H,4,FALSE)</f>
        <v>None</v>
      </c>
      <c r="P5597" s="14" t="str">
        <f>VLOOKUP($F5597,类型描述及偏移量!$C:$H,5,FALSE)</f>
        <v>Yes</v>
      </c>
      <c r="Q5597" s="14" t="str">
        <f>VLOOKUP($F5597,类型描述及偏移量!$C:$H,6,FALSE)</f>
        <v>实际值</v>
      </c>
    </row>
    <row r="5598" hidden="1" spans="1:17">
      <c r="A5598" s="12" t="s">
        <v>128</v>
      </c>
      <c r="B5598" s="12" t="str">
        <f t="shared" si="893"/>
        <v>M12_ActFRQ</v>
      </c>
      <c r="C5598" s="12" t="str">
        <f t="shared" si="894"/>
        <v>Range</v>
      </c>
      <c r="D5598" s="12" t="str">
        <f t="shared" si="895"/>
        <v>BP_Value_var</v>
      </c>
      <c r="E5598" s="13" t="str">
        <f t="shared" si="896"/>
        <v>CHPF_M12_ActFRQ_BP_Value_var</v>
      </c>
      <c r="F5598" s="14" t="str">
        <f t="shared" si="897"/>
        <v>BP_Value_var_Range</v>
      </c>
      <c r="G5598" s="10" t="str">
        <f t="shared" si="898"/>
        <v>CHPF_M12_ActFRQ_Range</v>
      </c>
      <c r="H5598" s="10" t="str">
        <f>VLOOKUP(基本表格!E5598,起始地址定义!A:D,4,FALSE)&amp;" "&amp;Q5598</f>
        <v>2133+P6-M1 木片筛进料皮带运输机 反馈频率 量程</v>
      </c>
      <c r="I5598" s="10" t="str">
        <f t="shared" si="899"/>
        <v>DB100,REAL3410</v>
      </c>
      <c r="J5598" s="13" t="str">
        <f>VLOOKUP(E5598,起始地址定义!A:D,2,FALSE)</f>
        <v>DB100</v>
      </c>
      <c r="K5598" s="12" t="str">
        <f t="shared" si="900"/>
        <v>REAL3410</v>
      </c>
      <c r="L5598" s="13">
        <f>VLOOKUP(E5598,起始地址定义!A:D,3,FALSE)</f>
        <v>3400</v>
      </c>
      <c r="M5598" s="14">
        <f>VLOOKUP($F5598,类型描述及偏移量!$C:$H,2,FALSE)</f>
        <v>10</v>
      </c>
      <c r="N5598" s="14" t="str">
        <f>VLOOKUP($F5598,类型描述及偏移量!$C:$H,3,FALSE)</f>
        <v>实型</v>
      </c>
      <c r="O5598" s="14" t="str">
        <f>VLOOKUP($F5598,类型描述及偏移量!$C:$H,4,FALSE)</f>
        <v>None</v>
      </c>
      <c r="P5598" s="14" t="str">
        <f>VLOOKUP($F5598,类型描述及偏移量!$C:$H,5,FALSE)</f>
        <v>No</v>
      </c>
      <c r="Q5598" s="14" t="str">
        <f>VLOOKUP($F5598,类型描述及偏移量!$C:$H,6,FALSE)</f>
        <v>量程</v>
      </c>
    </row>
    <row r="5599" hidden="1" spans="1:17">
      <c r="A5599" s="12" t="s">
        <v>128</v>
      </c>
      <c r="B5599" s="12" t="str">
        <f t="shared" si="893"/>
        <v>M12_ActFRQ</v>
      </c>
      <c r="C5599" s="12" t="str">
        <f t="shared" si="894"/>
        <v>Hi</v>
      </c>
      <c r="D5599" s="12" t="str">
        <f t="shared" si="895"/>
        <v>BP_Value_var</v>
      </c>
      <c r="E5599" s="13" t="str">
        <f t="shared" si="896"/>
        <v>CHPF_M12_ActFRQ_BP_Value_var</v>
      </c>
      <c r="F5599" s="14" t="str">
        <f t="shared" si="897"/>
        <v>BP_Value_var_Hi</v>
      </c>
      <c r="G5599" s="10" t="str">
        <f t="shared" si="898"/>
        <v>CHPF_M12_ActFRQ_Hi</v>
      </c>
      <c r="H5599" s="10" t="str">
        <f>VLOOKUP(基本表格!E5599,起始地址定义!A:D,4,FALSE)&amp;" "&amp;Q5599</f>
        <v>2133+P6-M1 木片筛进料皮带运输机 反馈频率 上限值</v>
      </c>
      <c r="I5599" s="10" t="str">
        <f t="shared" si="899"/>
        <v>DB100,REAL3414</v>
      </c>
      <c r="J5599" s="13" t="str">
        <f>VLOOKUP(E5599,起始地址定义!A:D,2,FALSE)</f>
        <v>DB100</v>
      </c>
      <c r="K5599" s="12" t="str">
        <f t="shared" si="900"/>
        <v>REAL3414</v>
      </c>
      <c r="L5599" s="13">
        <f>VLOOKUP(E5599,起始地址定义!A:D,3,FALSE)</f>
        <v>3400</v>
      </c>
      <c r="M5599" s="14">
        <f>VLOOKUP($F5599,类型描述及偏移量!$C:$H,2,FALSE)</f>
        <v>14</v>
      </c>
      <c r="N5599" s="14" t="str">
        <f>VLOOKUP($F5599,类型描述及偏移量!$C:$H,3,FALSE)</f>
        <v>实型</v>
      </c>
      <c r="O5599" s="14" t="str">
        <f>VLOOKUP($F5599,类型描述及偏移量!$C:$H,4,FALSE)</f>
        <v>None</v>
      </c>
      <c r="P5599" s="14" t="str">
        <f>VLOOKUP($F5599,类型描述及偏移量!$C:$H,5,FALSE)</f>
        <v>No</v>
      </c>
      <c r="Q5599" s="14" t="str">
        <f>VLOOKUP($F5599,类型描述及偏移量!$C:$H,6,FALSE)</f>
        <v>上限值</v>
      </c>
    </row>
    <row r="5600" hidden="1" spans="1:17">
      <c r="A5600" s="12" t="s">
        <v>128</v>
      </c>
      <c r="B5600" s="12" t="str">
        <f t="shared" si="893"/>
        <v>M12_ActFRQ</v>
      </c>
      <c r="C5600" s="12" t="str">
        <f t="shared" si="894"/>
        <v>Lo</v>
      </c>
      <c r="D5600" s="12" t="str">
        <f t="shared" si="895"/>
        <v>BP_Value_var</v>
      </c>
      <c r="E5600" s="13" t="str">
        <f t="shared" si="896"/>
        <v>CHPF_M12_ActFRQ_BP_Value_var</v>
      </c>
      <c r="F5600" s="14" t="str">
        <f t="shared" si="897"/>
        <v>BP_Value_var_Lo</v>
      </c>
      <c r="G5600" s="10" t="str">
        <f t="shared" si="898"/>
        <v>CHPF_M12_ActFRQ_Lo</v>
      </c>
      <c r="H5600" s="10" t="str">
        <f>VLOOKUP(基本表格!E5600,起始地址定义!A:D,4,FALSE)&amp;" "&amp;Q5600</f>
        <v>2133+P6-M1 木片筛进料皮带运输机 反馈频率 下限值</v>
      </c>
      <c r="I5600" s="10" t="str">
        <f t="shared" si="899"/>
        <v>DB100,REAL3418</v>
      </c>
      <c r="J5600" s="13" t="str">
        <f>VLOOKUP(E5600,起始地址定义!A:D,2,FALSE)</f>
        <v>DB100</v>
      </c>
      <c r="K5600" s="12" t="str">
        <f t="shared" si="900"/>
        <v>REAL3418</v>
      </c>
      <c r="L5600" s="13">
        <f>VLOOKUP(E5600,起始地址定义!A:D,3,FALSE)</f>
        <v>3400</v>
      </c>
      <c r="M5600" s="14">
        <f>VLOOKUP($F5600,类型描述及偏移量!$C:$H,2,FALSE)</f>
        <v>18</v>
      </c>
      <c r="N5600" s="14" t="str">
        <f>VLOOKUP($F5600,类型描述及偏移量!$C:$H,3,FALSE)</f>
        <v>实型</v>
      </c>
      <c r="O5600" s="14" t="str">
        <f>VLOOKUP($F5600,类型描述及偏移量!$C:$H,4,FALSE)</f>
        <v>None</v>
      </c>
      <c r="P5600" s="14" t="str">
        <f>VLOOKUP($F5600,类型描述及偏移量!$C:$H,5,FALSE)</f>
        <v>No</v>
      </c>
      <c r="Q5600" s="14" t="str">
        <f>VLOOKUP($F5600,类型描述及偏移量!$C:$H,6,FALSE)</f>
        <v>下限值</v>
      </c>
    </row>
    <row r="5601" hidden="1" spans="1:17">
      <c r="A5601" s="12" t="s">
        <v>128</v>
      </c>
      <c r="B5601" s="12" t="str">
        <f t="shared" si="893"/>
        <v>M12_ActFRQ</v>
      </c>
      <c r="C5601" s="12" t="str">
        <f t="shared" si="894"/>
        <v>HiHi</v>
      </c>
      <c r="D5601" s="12" t="str">
        <f t="shared" si="895"/>
        <v>BP_Value_var</v>
      </c>
      <c r="E5601" s="13" t="str">
        <f t="shared" si="896"/>
        <v>CHPF_M12_ActFRQ_BP_Value_var</v>
      </c>
      <c r="F5601" s="14" t="str">
        <f t="shared" si="897"/>
        <v>BP_Value_var_HiHi</v>
      </c>
      <c r="G5601" s="10" t="str">
        <f t="shared" si="898"/>
        <v>CHPF_M12_ActFRQ_HiHi</v>
      </c>
      <c r="H5601" s="10" t="str">
        <f>VLOOKUP(基本表格!E5601,起始地址定义!A:D,4,FALSE)&amp;" "&amp;Q5601</f>
        <v>2133+P6-M1 木片筛进料皮带运输机 反馈频率 上上限值</v>
      </c>
      <c r="I5601" s="10" t="str">
        <f t="shared" si="899"/>
        <v>DB100,REAL3422</v>
      </c>
      <c r="J5601" s="13" t="str">
        <f>VLOOKUP(E5601,起始地址定义!A:D,2,FALSE)</f>
        <v>DB100</v>
      </c>
      <c r="K5601" s="12" t="str">
        <f t="shared" si="900"/>
        <v>REAL3422</v>
      </c>
      <c r="L5601" s="13">
        <f>VLOOKUP(E5601,起始地址定义!A:D,3,FALSE)</f>
        <v>3400</v>
      </c>
      <c r="M5601" s="14">
        <f>VLOOKUP($F5601,类型描述及偏移量!$C:$H,2,FALSE)</f>
        <v>22</v>
      </c>
      <c r="N5601" s="14" t="str">
        <f>VLOOKUP($F5601,类型描述及偏移量!$C:$H,3,FALSE)</f>
        <v>实型</v>
      </c>
      <c r="O5601" s="14" t="str">
        <f>VLOOKUP($F5601,类型描述及偏移量!$C:$H,4,FALSE)</f>
        <v>None</v>
      </c>
      <c r="P5601" s="14" t="str">
        <f>VLOOKUP($F5601,类型描述及偏移量!$C:$H,5,FALSE)</f>
        <v>No</v>
      </c>
      <c r="Q5601" s="14" t="str">
        <f>VLOOKUP($F5601,类型描述及偏移量!$C:$H,6,FALSE)</f>
        <v>上上限值</v>
      </c>
    </row>
    <row r="5602" hidden="1" spans="1:17">
      <c r="A5602" s="12" t="s">
        <v>128</v>
      </c>
      <c r="B5602" s="12" t="str">
        <f t="shared" si="893"/>
        <v>M12_ActFRQ</v>
      </c>
      <c r="C5602" s="12" t="str">
        <f t="shared" si="894"/>
        <v>LoLo</v>
      </c>
      <c r="D5602" s="12" t="str">
        <f t="shared" si="895"/>
        <v>BP_Value_var</v>
      </c>
      <c r="E5602" s="13" t="str">
        <f t="shared" si="896"/>
        <v>CHPF_M12_ActFRQ_BP_Value_var</v>
      </c>
      <c r="F5602" s="14" t="str">
        <f t="shared" si="897"/>
        <v>BP_Value_var_LoLo</v>
      </c>
      <c r="G5602" s="10" t="str">
        <f t="shared" si="898"/>
        <v>CHPF_M12_ActFRQ_LoLo</v>
      </c>
      <c r="H5602" s="10" t="str">
        <f>VLOOKUP(基本表格!E5602,起始地址定义!A:D,4,FALSE)&amp;" "&amp;Q5602</f>
        <v>2133+P6-M1 木片筛进料皮带运输机 反馈频率 下下限值</v>
      </c>
      <c r="I5602" s="10" t="str">
        <f t="shared" si="899"/>
        <v>DB100,REAL3426</v>
      </c>
      <c r="J5602" s="13" t="str">
        <f>VLOOKUP(E5602,起始地址定义!A:D,2,FALSE)</f>
        <v>DB100</v>
      </c>
      <c r="K5602" s="12" t="str">
        <f t="shared" si="900"/>
        <v>REAL3426</v>
      </c>
      <c r="L5602" s="13">
        <f>VLOOKUP(E5602,起始地址定义!A:D,3,FALSE)</f>
        <v>3400</v>
      </c>
      <c r="M5602" s="14">
        <f>VLOOKUP($F5602,类型描述及偏移量!$C:$H,2,FALSE)</f>
        <v>26</v>
      </c>
      <c r="N5602" s="14" t="str">
        <f>VLOOKUP($F5602,类型描述及偏移量!$C:$H,3,FALSE)</f>
        <v>实型</v>
      </c>
      <c r="O5602" s="14" t="str">
        <f>VLOOKUP($F5602,类型描述及偏移量!$C:$H,4,FALSE)</f>
        <v>None</v>
      </c>
      <c r="P5602" s="14" t="str">
        <f>VLOOKUP($F5602,类型描述及偏移量!$C:$H,5,FALSE)</f>
        <v>No</v>
      </c>
      <c r="Q5602" s="14" t="str">
        <f>VLOOKUP($F5602,类型描述及偏移量!$C:$H,6,FALSE)</f>
        <v>下下限值</v>
      </c>
    </row>
    <row r="5603" hidden="1" spans="1:17">
      <c r="A5603" s="12" t="s">
        <v>128</v>
      </c>
      <c r="B5603" s="12" t="str">
        <f t="shared" si="893"/>
        <v>M12_Comm</v>
      </c>
      <c r="C5603" s="12" t="str">
        <f t="shared" si="894"/>
        <v>REL</v>
      </c>
      <c r="D5603" s="12" t="str">
        <f t="shared" si="895"/>
        <v>BP_G120_var</v>
      </c>
      <c r="E5603" s="13" t="str">
        <f t="shared" si="896"/>
        <v>CHPF_M12_Comm_BP_G120_var</v>
      </c>
      <c r="F5603" s="14" t="str">
        <f t="shared" si="897"/>
        <v>BP_G120_var_REL</v>
      </c>
      <c r="G5603" s="10" t="str">
        <f t="shared" si="898"/>
        <v>CHPF_M12_Comm_REL</v>
      </c>
      <c r="H5603" s="10" t="str">
        <f>VLOOKUP(基本表格!E5603,起始地址定义!A:D,4,FALSE)&amp;" "&amp;Q5603</f>
        <v>2133+P6-M1 木片筛进料皮带运输机 变频器通讯 备妥（不能与正转信号使用同一个）</v>
      </c>
      <c r="I5603" s="10" t="str">
        <f t="shared" si="899"/>
        <v>DB100,X3450.0</v>
      </c>
      <c r="J5603" s="13" t="str">
        <f>VLOOKUP(E5603,起始地址定义!A:D,2,FALSE)</f>
        <v>DB100</v>
      </c>
      <c r="K5603" s="12" t="str">
        <f t="shared" si="900"/>
        <v>X3450.0</v>
      </c>
      <c r="L5603" s="13">
        <f>VLOOKUP(E5603,起始地址定义!A:D,3,FALSE)</f>
        <v>3450</v>
      </c>
      <c r="M5603" s="14">
        <f>VLOOKUP($F5603,类型描述及偏移量!$C:$H,2,FALSE)</f>
        <v>0</v>
      </c>
      <c r="N5603" s="14" t="str">
        <f>VLOOKUP($F5603,类型描述及偏移量!$C:$H,3,FALSE)</f>
        <v>离散</v>
      </c>
      <c r="O5603" s="14" t="str">
        <f>VLOOKUP($F5603,类型描述及偏移量!$C:$H,4,FALSE)</f>
        <v>None</v>
      </c>
      <c r="P5603" s="14" t="str">
        <f>VLOOKUP($F5603,类型描述及偏移量!$C:$H,5,FALSE)</f>
        <v>Yes</v>
      </c>
      <c r="Q5603" s="14" t="str">
        <f>VLOOKUP($F5603,类型描述及偏移量!$C:$H,6,FALSE)</f>
        <v>备妥（不能与正转信号使用同一个）</v>
      </c>
    </row>
    <row r="5604" hidden="1" spans="1:17">
      <c r="A5604" s="12" t="s">
        <v>128</v>
      </c>
      <c r="B5604" s="12" t="str">
        <f t="shared" si="893"/>
        <v>M12_Comm</v>
      </c>
      <c r="C5604" s="12" t="str">
        <f t="shared" si="894"/>
        <v>FWD</v>
      </c>
      <c r="D5604" s="12" t="str">
        <f t="shared" si="895"/>
        <v>BP_G120_var</v>
      </c>
      <c r="E5604" s="13" t="str">
        <f t="shared" si="896"/>
        <v>CHPF_M12_Comm_BP_G120_var</v>
      </c>
      <c r="F5604" s="14" t="str">
        <f t="shared" si="897"/>
        <v>BP_G120_var_FWD</v>
      </c>
      <c r="G5604" s="10" t="str">
        <f t="shared" si="898"/>
        <v>CHPF_M12_Comm_FWD</v>
      </c>
      <c r="H5604" s="10" t="str">
        <f>VLOOKUP(基本表格!E5604,起始地址定义!A:D,4,FALSE)&amp;" "&amp;Q5604</f>
        <v>2133+P6-M1 木片筛进料皮带运输机 变频器通讯 正转</v>
      </c>
      <c r="I5604" s="10" t="str">
        <f t="shared" si="899"/>
        <v>DB100,X3450.1</v>
      </c>
      <c r="J5604" s="13" t="str">
        <f>VLOOKUP(E5604,起始地址定义!A:D,2,FALSE)</f>
        <v>DB100</v>
      </c>
      <c r="K5604" s="12" t="str">
        <f t="shared" si="900"/>
        <v>X3450.1</v>
      </c>
      <c r="L5604" s="13">
        <f>VLOOKUP(E5604,起始地址定义!A:D,3,FALSE)</f>
        <v>3450</v>
      </c>
      <c r="M5604" s="14">
        <f>VLOOKUP($F5604,类型描述及偏移量!$C:$H,2,FALSE)</f>
        <v>0.0999999999999943</v>
      </c>
      <c r="N5604" s="14" t="str">
        <f>VLOOKUP($F5604,类型描述及偏移量!$C:$H,3,FALSE)</f>
        <v>离散</v>
      </c>
      <c r="O5604" s="14" t="str">
        <f>VLOOKUP($F5604,类型描述及偏移量!$C:$H,4,FALSE)</f>
        <v>None</v>
      </c>
      <c r="P5604" s="14" t="str">
        <f>VLOOKUP($F5604,类型描述及偏移量!$C:$H,5,FALSE)</f>
        <v>Yes</v>
      </c>
      <c r="Q5604" s="14" t="str">
        <f>VLOOKUP($F5604,类型描述及偏移量!$C:$H,6,FALSE)</f>
        <v>正转</v>
      </c>
    </row>
    <row r="5605" hidden="1" spans="1:17">
      <c r="A5605" s="12" t="s">
        <v>128</v>
      </c>
      <c r="B5605" s="12" t="str">
        <f t="shared" si="893"/>
        <v>M12_Comm</v>
      </c>
      <c r="C5605" s="12" t="str">
        <f t="shared" si="894"/>
        <v>REV</v>
      </c>
      <c r="D5605" s="12" t="str">
        <f t="shared" si="895"/>
        <v>BP_G120_var</v>
      </c>
      <c r="E5605" s="13" t="str">
        <f t="shared" si="896"/>
        <v>CHPF_M12_Comm_BP_G120_var</v>
      </c>
      <c r="F5605" s="14" t="str">
        <f t="shared" si="897"/>
        <v>BP_G120_var_REV</v>
      </c>
      <c r="G5605" s="10" t="str">
        <f t="shared" si="898"/>
        <v>CHPF_M12_Comm_REV</v>
      </c>
      <c r="H5605" s="10" t="str">
        <f>VLOOKUP(基本表格!E5605,起始地址定义!A:D,4,FALSE)&amp;" "&amp;Q5605</f>
        <v>2133+P6-M1 木片筛进料皮带运输机 变频器通讯 反转</v>
      </c>
      <c r="I5605" s="10" t="str">
        <f t="shared" si="899"/>
        <v>DB100,X3450.2</v>
      </c>
      <c r="J5605" s="13" t="str">
        <f>VLOOKUP(E5605,起始地址定义!A:D,2,FALSE)</f>
        <v>DB100</v>
      </c>
      <c r="K5605" s="12" t="str">
        <f t="shared" si="900"/>
        <v>X3450.2</v>
      </c>
      <c r="L5605" s="13">
        <f>VLOOKUP(E5605,起始地址定义!A:D,3,FALSE)</f>
        <v>3450</v>
      </c>
      <c r="M5605" s="14">
        <f>VLOOKUP($F5605,类型描述及偏移量!$C:$H,2,FALSE)</f>
        <v>0.199999999999989</v>
      </c>
      <c r="N5605" s="14" t="str">
        <f>VLOOKUP($F5605,类型描述及偏移量!$C:$H,3,FALSE)</f>
        <v>离散</v>
      </c>
      <c r="O5605" s="14" t="str">
        <f>VLOOKUP($F5605,类型描述及偏移量!$C:$H,4,FALSE)</f>
        <v>None</v>
      </c>
      <c r="P5605" s="14" t="str">
        <f>VLOOKUP($F5605,类型描述及偏移量!$C:$H,5,FALSE)</f>
        <v>Yes</v>
      </c>
      <c r="Q5605" s="14" t="str">
        <f>VLOOKUP($F5605,类型描述及偏移量!$C:$H,6,FALSE)</f>
        <v>反转</v>
      </c>
    </row>
    <row r="5606" hidden="1" spans="1:17">
      <c r="A5606" s="12" t="s">
        <v>128</v>
      </c>
      <c r="B5606" s="12" t="str">
        <f t="shared" si="893"/>
        <v>M12_Comm</v>
      </c>
      <c r="C5606" s="12" t="str">
        <f t="shared" si="894"/>
        <v>Reset</v>
      </c>
      <c r="D5606" s="12" t="str">
        <f t="shared" si="895"/>
        <v>BP_G120_var</v>
      </c>
      <c r="E5606" s="13" t="str">
        <f t="shared" si="896"/>
        <v>CHPF_M12_Comm_BP_G120_var</v>
      </c>
      <c r="F5606" s="14" t="str">
        <f t="shared" si="897"/>
        <v>BP_G120_var_Reset</v>
      </c>
      <c r="G5606" s="10" t="str">
        <f t="shared" si="898"/>
        <v>CHPF_M12_Comm_Reset</v>
      </c>
      <c r="H5606" s="10" t="str">
        <f>VLOOKUP(基本表格!E5606,起始地址定义!A:D,4,FALSE)&amp;" "&amp;Q5606</f>
        <v>2133+P6-M1 木片筛进料皮带运输机 变频器通讯 故障复位</v>
      </c>
      <c r="I5606" s="10" t="str">
        <f t="shared" si="899"/>
        <v>DB100,X3450.3</v>
      </c>
      <c r="J5606" s="13" t="str">
        <f>VLOOKUP(E5606,起始地址定义!A:D,2,FALSE)</f>
        <v>DB100</v>
      </c>
      <c r="K5606" s="12" t="str">
        <f t="shared" si="900"/>
        <v>X3450.3</v>
      </c>
      <c r="L5606" s="13">
        <f>VLOOKUP(E5606,起始地址定义!A:D,3,FALSE)</f>
        <v>3450</v>
      </c>
      <c r="M5606" s="14">
        <f>VLOOKUP($F5606,类型描述及偏移量!$C:$H,2,FALSE)</f>
        <v>0.300000000000011</v>
      </c>
      <c r="N5606" s="14" t="str">
        <f>VLOOKUP($F5606,类型描述及偏移量!$C:$H,3,FALSE)</f>
        <v>离散</v>
      </c>
      <c r="O5606" s="14" t="str">
        <f>VLOOKUP($F5606,类型描述及偏移量!$C:$H,4,FALSE)</f>
        <v>None</v>
      </c>
      <c r="P5606" s="14" t="str">
        <f>VLOOKUP($F5606,类型描述及偏移量!$C:$H,5,FALSE)</f>
        <v>No</v>
      </c>
      <c r="Q5606" s="14" t="str">
        <f>VLOOKUP($F5606,类型描述及偏移量!$C:$H,6,FALSE)</f>
        <v>故障复位</v>
      </c>
    </row>
    <row r="5607" hidden="1" spans="1:17">
      <c r="A5607" s="12" t="s">
        <v>128</v>
      </c>
      <c r="B5607" s="12" t="str">
        <f t="shared" si="893"/>
        <v>M12_Comm</v>
      </c>
      <c r="C5607" s="12" t="str">
        <f t="shared" si="894"/>
        <v>IRL</v>
      </c>
      <c r="D5607" s="12" t="str">
        <f t="shared" si="895"/>
        <v>BP_G120_var</v>
      </c>
      <c r="E5607" s="13" t="str">
        <f t="shared" si="896"/>
        <v>CHPF_M12_Comm_BP_G120_var</v>
      </c>
      <c r="F5607" s="14" t="str">
        <f t="shared" si="897"/>
        <v>BP_G120_var_IRL</v>
      </c>
      <c r="G5607" s="10" t="str">
        <f t="shared" si="898"/>
        <v>CHPF_M12_Comm_IRL</v>
      </c>
      <c r="H5607" s="10" t="str">
        <f>VLOOKUP(基本表格!E5607,起始地址定义!A:D,4,FALSE)&amp;" "&amp;Q5607</f>
        <v>2133+P6-M1 木片筛进料皮带运输机 变频器通讯 备妥反馈</v>
      </c>
      <c r="I5607" s="10" t="str">
        <f t="shared" si="899"/>
        <v>DB100,X3450.4</v>
      </c>
      <c r="J5607" s="13" t="str">
        <f>VLOOKUP(E5607,起始地址定义!A:D,2,FALSE)</f>
        <v>DB100</v>
      </c>
      <c r="K5607" s="12" t="str">
        <f t="shared" si="900"/>
        <v>X3450.4</v>
      </c>
      <c r="L5607" s="13">
        <f>VLOOKUP(E5607,起始地址定义!A:D,3,FALSE)</f>
        <v>3450</v>
      </c>
      <c r="M5607" s="14">
        <f>VLOOKUP($F5607,类型描述及偏移量!$C:$H,2,FALSE)</f>
        <v>0.400000000000006</v>
      </c>
      <c r="N5607" s="14" t="str">
        <f>VLOOKUP($F5607,类型描述及偏移量!$C:$H,3,FALSE)</f>
        <v>离散</v>
      </c>
      <c r="O5607" s="14" t="str">
        <f>VLOOKUP($F5607,类型描述及偏移量!$C:$H,4,FALSE)</f>
        <v>None</v>
      </c>
      <c r="P5607" s="14" t="str">
        <f>VLOOKUP($F5607,类型描述及偏移量!$C:$H,5,FALSE)</f>
        <v>Yes</v>
      </c>
      <c r="Q5607" s="14" t="str">
        <f>VLOOKUP($F5607,类型描述及偏移量!$C:$H,6,FALSE)</f>
        <v>备妥反馈</v>
      </c>
    </row>
    <row r="5608" hidden="1" spans="1:17">
      <c r="A5608" s="12" t="s">
        <v>128</v>
      </c>
      <c r="B5608" s="12" t="str">
        <f t="shared" si="893"/>
        <v>M12_Comm</v>
      </c>
      <c r="C5608" s="12" t="str">
        <f t="shared" si="894"/>
        <v>IFW</v>
      </c>
      <c r="D5608" s="12" t="str">
        <f t="shared" si="895"/>
        <v>BP_G120_var</v>
      </c>
      <c r="E5608" s="13" t="str">
        <f t="shared" si="896"/>
        <v>CHPF_M12_Comm_BP_G120_var</v>
      </c>
      <c r="F5608" s="14" t="str">
        <f t="shared" si="897"/>
        <v>BP_G120_var_IFW</v>
      </c>
      <c r="G5608" s="10" t="str">
        <f t="shared" si="898"/>
        <v>CHPF_M12_Comm_IFW</v>
      </c>
      <c r="H5608" s="10" t="str">
        <f>VLOOKUP(基本表格!E5608,起始地址定义!A:D,4,FALSE)&amp;" "&amp;Q5608</f>
        <v>2133+P6-M1 木片筛进料皮带运输机 变频器通讯 正转反馈</v>
      </c>
      <c r="I5608" s="10" t="str">
        <f t="shared" si="899"/>
        <v>DB100,X3450.5</v>
      </c>
      <c r="J5608" s="13" t="str">
        <f>VLOOKUP(E5608,起始地址定义!A:D,2,FALSE)</f>
        <v>DB100</v>
      </c>
      <c r="K5608" s="12" t="str">
        <f t="shared" si="900"/>
        <v>X3450.5</v>
      </c>
      <c r="L5608" s="13">
        <f>VLOOKUP(E5608,起始地址定义!A:D,3,FALSE)</f>
        <v>3450</v>
      </c>
      <c r="M5608" s="14">
        <f>VLOOKUP($F5608,类型描述及偏移量!$C:$H,2,FALSE)</f>
        <v>0.5</v>
      </c>
      <c r="N5608" s="14" t="str">
        <f>VLOOKUP($F5608,类型描述及偏移量!$C:$H,3,FALSE)</f>
        <v>离散</v>
      </c>
      <c r="O5608" s="14" t="str">
        <f>VLOOKUP($F5608,类型描述及偏移量!$C:$H,4,FALSE)</f>
        <v>None</v>
      </c>
      <c r="P5608" s="14" t="str">
        <f>VLOOKUP($F5608,类型描述及偏移量!$C:$H,5,FALSE)</f>
        <v>Yes</v>
      </c>
      <c r="Q5608" s="14" t="str">
        <f>VLOOKUP($F5608,类型描述及偏移量!$C:$H,6,FALSE)</f>
        <v>正转反馈</v>
      </c>
    </row>
    <row r="5609" hidden="1" spans="1:17">
      <c r="A5609" s="12" t="s">
        <v>128</v>
      </c>
      <c r="B5609" s="12" t="str">
        <f t="shared" si="893"/>
        <v>M12_Comm</v>
      </c>
      <c r="C5609" s="12" t="str">
        <f t="shared" si="894"/>
        <v>IRV</v>
      </c>
      <c r="D5609" s="12" t="str">
        <f t="shared" si="895"/>
        <v>BP_G120_var</v>
      </c>
      <c r="E5609" s="13" t="str">
        <f t="shared" si="896"/>
        <v>CHPF_M12_Comm_BP_G120_var</v>
      </c>
      <c r="F5609" s="14" t="str">
        <f t="shared" si="897"/>
        <v>BP_G120_var_IRV</v>
      </c>
      <c r="G5609" s="10" t="str">
        <f t="shared" si="898"/>
        <v>CHPF_M12_Comm_IRV</v>
      </c>
      <c r="H5609" s="10" t="str">
        <f>VLOOKUP(基本表格!E5609,起始地址定义!A:D,4,FALSE)&amp;" "&amp;Q5609</f>
        <v>2133+P6-M1 木片筛进料皮带运输机 变频器通讯 反转反馈</v>
      </c>
      <c r="I5609" s="10" t="str">
        <f t="shared" si="899"/>
        <v>DB100,X3450.6</v>
      </c>
      <c r="J5609" s="13" t="str">
        <f>VLOOKUP(E5609,起始地址定义!A:D,2,FALSE)</f>
        <v>DB100</v>
      </c>
      <c r="K5609" s="12" t="str">
        <f t="shared" si="900"/>
        <v>X3450.6</v>
      </c>
      <c r="L5609" s="13">
        <f>VLOOKUP(E5609,起始地址定义!A:D,3,FALSE)</f>
        <v>3450</v>
      </c>
      <c r="M5609" s="14">
        <f>VLOOKUP($F5609,类型描述及偏移量!$C:$H,2,FALSE)</f>
        <v>0.599999999999994</v>
      </c>
      <c r="N5609" s="14" t="str">
        <f>VLOOKUP($F5609,类型描述及偏移量!$C:$H,3,FALSE)</f>
        <v>离散</v>
      </c>
      <c r="O5609" s="14" t="str">
        <f>VLOOKUP($F5609,类型描述及偏移量!$C:$H,4,FALSE)</f>
        <v>None</v>
      </c>
      <c r="P5609" s="14" t="str">
        <f>VLOOKUP($F5609,类型描述及偏移量!$C:$H,5,FALSE)</f>
        <v>Yes</v>
      </c>
      <c r="Q5609" s="14" t="str">
        <f>VLOOKUP($F5609,类型描述及偏移量!$C:$H,6,FALSE)</f>
        <v>反转反馈</v>
      </c>
    </row>
    <row r="5610" hidden="1" spans="1:17">
      <c r="A5610" s="12" t="s">
        <v>128</v>
      </c>
      <c r="B5610" s="12" t="str">
        <f t="shared" si="893"/>
        <v>M12_Comm</v>
      </c>
      <c r="C5610" s="12" t="str">
        <f t="shared" si="894"/>
        <v>ALARM</v>
      </c>
      <c r="D5610" s="12" t="str">
        <f t="shared" si="895"/>
        <v>BP_G120_var</v>
      </c>
      <c r="E5610" s="13" t="str">
        <f t="shared" si="896"/>
        <v>CHPF_M12_Comm_BP_G120_var</v>
      </c>
      <c r="F5610" s="14" t="str">
        <f t="shared" si="897"/>
        <v>BP_G120_var_ALARM</v>
      </c>
      <c r="G5610" s="10" t="str">
        <f t="shared" si="898"/>
        <v>CHPF_M12_Comm_ALARM</v>
      </c>
      <c r="H5610" s="10" t="str">
        <f>VLOOKUP(基本表格!E5610,起始地址定义!A:D,4,FALSE)&amp;" "&amp;Q5610</f>
        <v>2133+P6-M1 木片筛进料皮带运输机 变频器通讯 变频器备用</v>
      </c>
      <c r="I5610" s="10" t="str">
        <f t="shared" si="899"/>
        <v>DB100,X3450.7</v>
      </c>
      <c r="J5610" s="13" t="str">
        <f>VLOOKUP(E5610,起始地址定义!A:D,2,FALSE)</f>
        <v>DB100</v>
      </c>
      <c r="K5610" s="12" t="str">
        <f t="shared" si="900"/>
        <v>X3450.7</v>
      </c>
      <c r="L5610" s="13">
        <f>VLOOKUP(E5610,起始地址定义!A:D,3,FALSE)</f>
        <v>3450</v>
      </c>
      <c r="M5610" s="14">
        <f>VLOOKUP($F5610,类型描述及偏移量!$C:$H,2,FALSE)</f>
        <v>0.699999999999989</v>
      </c>
      <c r="N5610" s="14" t="str">
        <f>VLOOKUP($F5610,类型描述及偏移量!$C:$H,3,FALSE)</f>
        <v>离散</v>
      </c>
      <c r="O5610" s="14" t="str">
        <f>VLOOKUP($F5610,类型描述及偏移量!$C:$H,4,FALSE)</f>
        <v>None</v>
      </c>
      <c r="P5610" s="14" t="str">
        <f>VLOOKUP($F5610,类型描述及偏移量!$C:$H,5,FALSE)</f>
        <v>Yes</v>
      </c>
      <c r="Q5610" s="14" t="str">
        <f>VLOOKUP($F5610,类型描述及偏移量!$C:$H,6,FALSE)</f>
        <v>变频器备用</v>
      </c>
    </row>
    <row r="5611" hidden="1" spans="1:17">
      <c r="A5611" s="12" t="s">
        <v>128</v>
      </c>
      <c r="B5611" s="12" t="str">
        <f t="shared" ref="B5611:B5642" si="901">"M"&amp;RIGHT(LEFT(B5488,FIND("_",B5488,1)-1),LEN(LEFT(B5488,FIND("_",B5488,1)-1))-1)+1&amp;"_"&amp;RIGHT(B5488,LEN(B5488)-FIND("_",B5488,1))</f>
        <v>M12_Comm</v>
      </c>
      <c r="C5611" s="12" t="str">
        <f t="shared" ref="C5611:C5642" si="902">C5488</f>
        <v>Fault</v>
      </c>
      <c r="D5611" s="12" t="str">
        <f t="shared" ref="D5611:D5642" si="903">D5488</f>
        <v>BP_G120_var</v>
      </c>
      <c r="E5611" s="13" t="str">
        <f t="shared" ref="E5611:E5642" si="904">A5611&amp;"_"&amp;B5611&amp;"_"&amp;D5611</f>
        <v>CHPF_M12_Comm_BP_G120_var</v>
      </c>
      <c r="F5611" s="14" t="str">
        <f t="shared" ref="F5611:F5642" si="905">D5611&amp;"_"&amp;C5611</f>
        <v>BP_G120_var_Fault</v>
      </c>
      <c r="G5611" s="10" t="str">
        <f t="shared" ref="G5611:G5642" si="906">A5611&amp;"_"&amp;IF(B5611="DB","",B5611&amp;"_")&amp;C5611</f>
        <v>CHPF_M12_Comm_Fault</v>
      </c>
      <c r="H5611" s="10" t="str">
        <f>VLOOKUP(基本表格!E5611,起始地址定义!A:D,4,FALSE)&amp;" "&amp;Q5611</f>
        <v>2133+P6-M1 木片筛进料皮带运输机 变频器通讯 变频器报警</v>
      </c>
      <c r="I5611" s="10" t="str">
        <f t="shared" ref="I5611:I5642" si="907">J5611&amp;","&amp;K5611</f>
        <v>DB100,X3451.0</v>
      </c>
      <c r="J5611" s="13" t="str">
        <f>VLOOKUP(E5611,起始地址定义!A:D,2,FALSE)</f>
        <v>DB100</v>
      </c>
      <c r="K5611" s="12" t="str">
        <f t="shared" ref="K5611:K5642" si="908">IF(N5611="离散","X",IF(N5611="实型","REAL","INT"))&amp;IF(N5611="离散",TEXT(L5611+M5611,"0.0"),L5611+M5611)</f>
        <v>X3451.0</v>
      </c>
      <c r="L5611" s="13">
        <f>VLOOKUP(E5611,起始地址定义!A:D,3,FALSE)</f>
        <v>3450</v>
      </c>
      <c r="M5611" s="14">
        <f>VLOOKUP($F5611,类型描述及偏移量!$C:$H,2,FALSE)</f>
        <v>1</v>
      </c>
      <c r="N5611" s="14" t="str">
        <f>VLOOKUP($F5611,类型描述及偏移量!$C:$H,3,FALSE)</f>
        <v>离散</v>
      </c>
      <c r="O5611" s="14" t="str">
        <f>VLOOKUP($F5611,类型描述及偏移量!$C:$H,4,FALSE)</f>
        <v>On</v>
      </c>
      <c r="P5611" s="14" t="str">
        <f>VLOOKUP($F5611,类型描述及偏移量!$C:$H,5,FALSE)</f>
        <v>Yes</v>
      </c>
      <c r="Q5611" s="14" t="str">
        <f>VLOOKUP($F5611,类型描述及偏移量!$C:$H,6,FALSE)</f>
        <v>变频器报警</v>
      </c>
    </row>
    <row r="5612" hidden="1" spans="1:17">
      <c r="A5612" s="12" t="s">
        <v>128</v>
      </c>
      <c r="B5612" s="12" t="str">
        <f t="shared" si="901"/>
        <v>M12_Comm</v>
      </c>
      <c r="C5612" s="12" t="str">
        <f t="shared" si="902"/>
        <v>Warn_Code</v>
      </c>
      <c r="D5612" s="12" t="str">
        <f t="shared" si="903"/>
        <v>BP_G120_var</v>
      </c>
      <c r="E5612" s="13" t="str">
        <f t="shared" si="904"/>
        <v>CHPF_M12_Comm_BP_G120_var</v>
      </c>
      <c r="F5612" s="14" t="str">
        <f t="shared" si="905"/>
        <v>BP_G120_var_Warn_Code</v>
      </c>
      <c r="G5612" s="10" t="str">
        <f t="shared" si="906"/>
        <v>CHPF_M12_Comm_Warn_Code</v>
      </c>
      <c r="H5612" s="10" t="str">
        <f>VLOOKUP(基本表格!E5612,起始地址定义!A:D,4,FALSE)&amp;" "&amp;Q5612</f>
        <v>2133+P6-M1 木片筛进料皮带运输机 变频器通讯 警告</v>
      </c>
      <c r="I5612" s="10" t="str">
        <f t="shared" si="907"/>
        <v>DB100,INT3452</v>
      </c>
      <c r="J5612" s="13" t="str">
        <f>VLOOKUP(E5612,起始地址定义!A:D,2,FALSE)</f>
        <v>DB100</v>
      </c>
      <c r="K5612" s="12" t="str">
        <f t="shared" si="908"/>
        <v>INT3452</v>
      </c>
      <c r="L5612" s="13">
        <f>VLOOKUP(E5612,起始地址定义!A:D,3,FALSE)</f>
        <v>3450</v>
      </c>
      <c r="M5612" s="14">
        <f>VLOOKUP($F5612,类型描述及偏移量!$C:$H,2,FALSE)</f>
        <v>2</v>
      </c>
      <c r="N5612" s="14" t="str">
        <f>VLOOKUP($F5612,类型描述及偏移量!$C:$H,3,FALSE)</f>
        <v>整型</v>
      </c>
      <c r="O5612" s="14" t="str">
        <f>VLOOKUP($F5612,类型描述及偏移量!$C:$H,4,FALSE)</f>
        <v>None</v>
      </c>
      <c r="P5612" s="14" t="str">
        <f>VLOOKUP($F5612,类型描述及偏移量!$C:$H,5,FALSE)</f>
        <v>Yes</v>
      </c>
      <c r="Q5612" s="14" t="str">
        <f>VLOOKUP($F5612,类型描述及偏移量!$C:$H,6,FALSE)</f>
        <v>警告</v>
      </c>
    </row>
    <row r="5613" hidden="1" spans="1:17">
      <c r="A5613" s="12" t="s">
        <v>128</v>
      </c>
      <c r="B5613" s="12" t="str">
        <f t="shared" si="901"/>
        <v>M12_Comm</v>
      </c>
      <c r="C5613" s="12" t="str">
        <f t="shared" si="902"/>
        <v>Fault_Code</v>
      </c>
      <c r="D5613" s="12" t="str">
        <f t="shared" si="903"/>
        <v>BP_G120_var</v>
      </c>
      <c r="E5613" s="13" t="str">
        <f t="shared" si="904"/>
        <v>CHPF_M12_Comm_BP_G120_var</v>
      </c>
      <c r="F5613" s="14" t="str">
        <f t="shared" si="905"/>
        <v>BP_G120_var_Fault_Code</v>
      </c>
      <c r="G5613" s="10" t="str">
        <f t="shared" si="906"/>
        <v>CHPF_M12_Comm_Fault_Code</v>
      </c>
      <c r="H5613" s="10" t="str">
        <f>VLOOKUP(基本表格!E5613,起始地址定义!A:D,4,FALSE)&amp;" "&amp;Q5613</f>
        <v>2133+P6-M1 木片筛进料皮带运输机 变频器通讯 报警代码</v>
      </c>
      <c r="I5613" s="10" t="str">
        <f t="shared" si="907"/>
        <v>DB100,INT3454</v>
      </c>
      <c r="J5613" s="13" t="str">
        <f>VLOOKUP(E5613,起始地址定义!A:D,2,FALSE)</f>
        <v>DB100</v>
      </c>
      <c r="K5613" s="12" t="str">
        <f t="shared" si="908"/>
        <v>INT3454</v>
      </c>
      <c r="L5613" s="13">
        <f>VLOOKUP(E5613,起始地址定义!A:D,3,FALSE)</f>
        <v>3450</v>
      </c>
      <c r="M5613" s="14">
        <f>VLOOKUP($F5613,类型描述及偏移量!$C:$H,2,FALSE)</f>
        <v>4</v>
      </c>
      <c r="N5613" s="14" t="str">
        <f>VLOOKUP($F5613,类型描述及偏移量!$C:$H,3,FALSE)</f>
        <v>整型</v>
      </c>
      <c r="O5613" s="14" t="str">
        <f>VLOOKUP($F5613,类型描述及偏移量!$C:$H,4,FALSE)</f>
        <v>None</v>
      </c>
      <c r="P5613" s="14" t="str">
        <f>VLOOKUP($F5613,类型描述及偏移量!$C:$H,5,FALSE)</f>
        <v>Yes</v>
      </c>
      <c r="Q5613" s="14" t="str">
        <f>VLOOKUP($F5613,类型描述及偏移量!$C:$H,6,FALSE)</f>
        <v>报警代码</v>
      </c>
    </row>
    <row r="5614" hidden="1" spans="1:17">
      <c r="A5614" s="12" t="s">
        <v>128</v>
      </c>
      <c r="B5614" s="12" t="str">
        <f t="shared" si="901"/>
        <v>M12_Comm</v>
      </c>
      <c r="C5614" s="12" t="str">
        <f t="shared" si="902"/>
        <v>AV_Speed</v>
      </c>
      <c r="D5614" s="12" t="str">
        <f t="shared" si="903"/>
        <v>BP_G120_var</v>
      </c>
      <c r="E5614" s="13" t="str">
        <f t="shared" si="904"/>
        <v>CHPF_M12_Comm_BP_G120_var</v>
      </c>
      <c r="F5614" s="14" t="str">
        <f t="shared" si="905"/>
        <v>BP_G120_var_AV_Speed</v>
      </c>
      <c r="G5614" s="10" t="str">
        <f t="shared" si="906"/>
        <v>CHPF_M12_Comm_AV_Speed</v>
      </c>
      <c r="H5614" s="10" t="str">
        <f>VLOOKUP(基本表格!E5614,起始地址定义!A:D,4,FALSE)&amp;" "&amp;Q5614</f>
        <v>2133+P6-M1 木片筛进料皮带运输机 变频器通讯 实际运行反馈速度</v>
      </c>
      <c r="I5614" s="10" t="str">
        <f t="shared" si="907"/>
        <v>DB100,REAL3456</v>
      </c>
      <c r="J5614" s="13" t="str">
        <f>VLOOKUP(E5614,起始地址定义!A:D,2,FALSE)</f>
        <v>DB100</v>
      </c>
      <c r="K5614" s="12" t="str">
        <f t="shared" si="908"/>
        <v>REAL3456</v>
      </c>
      <c r="L5614" s="13">
        <f>VLOOKUP(E5614,起始地址定义!A:D,3,FALSE)</f>
        <v>3450</v>
      </c>
      <c r="M5614" s="14">
        <f>VLOOKUP($F5614,类型描述及偏移量!$C:$H,2,FALSE)</f>
        <v>6</v>
      </c>
      <c r="N5614" s="14" t="str">
        <f>VLOOKUP($F5614,类型描述及偏移量!$C:$H,3,FALSE)</f>
        <v>实型</v>
      </c>
      <c r="O5614" s="14" t="str">
        <f>VLOOKUP($F5614,类型描述及偏移量!$C:$H,4,FALSE)</f>
        <v>None</v>
      </c>
      <c r="P5614" s="14" t="str">
        <f>VLOOKUP($F5614,类型描述及偏移量!$C:$H,5,FALSE)</f>
        <v>Yes</v>
      </c>
      <c r="Q5614" s="14" t="str">
        <f>VLOOKUP($F5614,类型描述及偏移量!$C:$H,6,FALSE)</f>
        <v>实际运行反馈速度</v>
      </c>
    </row>
    <row r="5615" hidden="1" spans="1:17">
      <c r="A5615" s="12" t="s">
        <v>128</v>
      </c>
      <c r="B5615" s="12" t="str">
        <f t="shared" si="901"/>
        <v>M12_Comm</v>
      </c>
      <c r="C5615" s="12" t="str">
        <f t="shared" si="902"/>
        <v>AV_Current</v>
      </c>
      <c r="D5615" s="12" t="str">
        <f t="shared" si="903"/>
        <v>BP_G120_var</v>
      </c>
      <c r="E5615" s="13" t="str">
        <f t="shared" si="904"/>
        <v>CHPF_M12_Comm_BP_G120_var</v>
      </c>
      <c r="F5615" s="14" t="str">
        <f t="shared" si="905"/>
        <v>BP_G120_var_AV_Current</v>
      </c>
      <c r="G5615" s="10" t="str">
        <f t="shared" si="906"/>
        <v>CHPF_M12_Comm_AV_Current</v>
      </c>
      <c r="H5615" s="10" t="str">
        <f>VLOOKUP(基本表格!E5615,起始地址定义!A:D,4,FALSE)&amp;" "&amp;Q5615</f>
        <v>2133+P6-M1 木片筛进料皮带运输机 变频器通讯 实际运行反馈电流</v>
      </c>
      <c r="I5615" s="10" t="str">
        <f t="shared" si="907"/>
        <v>DB100,REAL3460</v>
      </c>
      <c r="J5615" s="13" t="str">
        <f>VLOOKUP(E5615,起始地址定义!A:D,2,FALSE)</f>
        <v>DB100</v>
      </c>
      <c r="K5615" s="12" t="str">
        <f t="shared" si="908"/>
        <v>REAL3460</v>
      </c>
      <c r="L5615" s="13">
        <f>VLOOKUP(E5615,起始地址定义!A:D,3,FALSE)</f>
        <v>3450</v>
      </c>
      <c r="M5615" s="14">
        <f>VLOOKUP($F5615,类型描述及偏移量!$C:$H,2,FALSE)</f>
        <v>10</v>
      </c>
      <c r="N5615" s="14" t="str">
        <f>VLOOKUP($F5615,类型描述及偏移量!$C:$H,3,FALSE)</f>
        <v>实型</v>
      </c>
      <c r="O5615" s="14" t="str">
        <f>VLOOKUP($F5615,类型描述及偏移量!$C:$H,4,FALSE)</f>
        <v>None</v>
      </c>
      <c r="P5615" s="14" t="str">
        <f>VLOOKUP($F5615,类型描述及偏移量!$C:$H,5,FALSE)</f>
        <v>Yes</v>
      </c>
      <c r="Q5615" s="14" t="str">
        <f>VLOOKUP($F5615,类型描述及偏移量!$C:$H,6,FALSE)</f>
        <v>实际运行反馈电流</v>
      </c>
    </row>
    <row r="5616" hidden="1" spans="1:17">
      <c r="A5616" s="12" t="s">
        <v>128</v>
      </c>
      <c r="B5616" s="12" t="str">
        <f t="shared" si="901"/>
        <v>M12_Comm</v>
      </c>
      <c r="C5616" s="12" t="str">
        <f t="shared" si="902"/>
        <v>Torque</v>
      </c>
      <c r="D5616" s="12" t="str">
        <f t="shared" si="903"/>
        <v>BP_G120_var</v>
      </c>
      <c r="E5616" s="13" t="str">
        <f t="shared" si="904"/>
        <v>CHPF_M12_Comm_BP_G120_var</v>
      </c>
      <c r="F5616" s="14" t="str">
        <f t="shared" si="905"/>
        <v>BP_G120_var_Torque</v>
      </c>
      <c r="G5616" s="10" t="str">
        <f t="shared" si="906"/>
        <v>CHPF_M12_Comm_Torque</v>
      </c>
      <c r="H5616" s="10" t="str">
        <f>VLOOKUP(基本表格!E5616,起始地址定义!A:D,4,FALSE)&amp;" "&amp;Q5616</f>
        <v>2133+P6-M1 木片筛进料皮带运输机 变频器通讯 转矩百分比</v>
      </c>
      <c r="I5616" s="10" t="str">
        <f t="shared" si="907"/>
        <v>DB100,REAL3464</v>
      </c>
      <c r="J5616" s="13" t="str">
        <f>VLOOKUP(E5616,起始地址定义!A:D,2,FALSE)</f>
        <v>DB100</v>
      </c>
      <c r="K5616" s="12" t="str">
        <f t="shared" si="908"/>
        <v>REAL3464</v>
      </c>
      <c r="L5616" s="13">
        <f>VLOOKUP(E5616,起始地址定义!A:D,3,FALSE)</f>
        <v>3450</v>
      </c>
      <c r="M5616" s="14">
        <f>VLOOKUP($F5616,类型描述及偏移量!$C:$H,2,FALSE)</f>
        <v>14</v>
      </c>
      <c r="N5616" s="14" t="str">
        <f>VLOOKUP($F5616,类型描述及偏移量!$C:$H,3,FALSE)</f>
        <v>实型</v>
      </c>
      <c r="O5616" s="14" t="str">
        <f>VLOOKUP($F5616,类型描述及偏移量!$C:$H,4,FALSE)</f>
        <v>None</v>
      </c>
      <c r="P5616" s="14" t="str">
        <f>VLOOKUP($F5616,类型描述及偏移量!$C:$H,5,FALSE)</f>
        <v>Yes</v>
      </c>
      <c r="Q5616" s="14" t="str">
        <f>VLOOKUP($F5616,类型描述及偏移量!$C:$H,6,FALSE)</f>
        <v>转矩百分比</v>
      </c>
    </row>
    <row r="5617" hidden="1" spans="1:17">
      <c r="A5617" s="12" t="s">
        <v>128</v>
      </c>
      <c r="B5617" s="12" t="str">
        <f t="shared" si="901"/>
        <v>M12_Comm</v>
      </c>
      <c r="C5617" s="12" t="str">
        <f t="shared" si="902"/>
        <v>SP_Speed</v>
      </c>
      <c r="D5617" s="12" t="str">
        <f t="shared" si="903"/>
        <v>BP_G120_var</v>
      </c>
      <c r="E5617" s="13" t="str">
        <f t="shared" si="904"/>
        <v>CHPF_M12_Comm_BP_G120_var</v>
      </c>
      <c r="F5617" s="14" t="str">
        <f t="shared" si="905"/>
        <v>BP_G120_var_SP_Speed</v>
      </c>
      <c r="G5617" s="10" t="str">
        <f t="shared" si="906"/>
        <v>CHPF_M12_Comm_SP_Speed</v>
      </c>
      <c r="H5617" s="10" t="str">
        <f>VLOOKUP(基本表格!E5617,起始地址定义!A:D,4,FALSE)&amp;" "&amp;Q5617</f>
        <v>2133+P6-M1 木片筛进料皮带运输机 变频器通讯 给定速度</v>
      </c>
      <c r="I5617" s="10" t="str">
        <f t="shared" si="907"/>
        <v>DB100,REAL3468</v>
      </c>
      <c r="J5617" s="13" t="str">
        <f>VLOOKUP(E5617,起始地址定义!A:D,2,FALSE)</f>
        <v>DB100</v>
      </c>
      <c r="K5617" s="12" t="str">
        <f t="shared" si="908"/>
        <v>REAL3468</v>
      </c>
      <c r="L5617" s="13">
        <f>VLOOKUP(E5617,起始地址定义!A:D,3,FALSE)</f>
        <v>3450</v>
      </c>
      <c r="M5617" s="14">
        <f>VLOOKUP($F5617,类型描述及偏移量!$C:$H,2,FALSE)</f>
        <v>18</v>
      </c>
      <c r="N5617" s="14" t="str">
        <f>VLOOKUP($F5617,类型描述及偏移量!$C:$H,3,FALSE)</f>
        <v>实型</v>
      </c>
      <c r="O5617" s="14" t="str">
        <f>VLOOKUP($F5617,类型描述及偏移量!$C:$H,4,FALSE)</f>
        <v>None</v>
      </c>
      <c r="P5617" s="14" t="str">
        <f>VLOOKUP($F5617,类型描述及偏移量!$C:$H,5,FALSE)</f>
        <v>No</v>
      </c>
      <c r="Q5617" s="14" t="str">
        <f>VLOOKUP($F5617,类型描述及偏移量!$C:$H,6,FALSE)</f>
        <v>给定速度</v>
      </c>
    </row>
    <row r="5618" hidden="1" spans="1:17">
      <c r="A5618" s="12" t="s">
        <v>128</v>
      </c>
      <c r="B5618" s="12" t="str">
        <f t="shared" si="901"/>
        <v>M12_Comm</v>
      </c>
      <c r="C5618" s="12" t="str">
        <f t="shared" si="902"/>
        <v>SP_Ramp_UP</v>
      </c>
      <c r="D5618" s="12" t="str">
        <f t="shared" si="903"/>
        <v>BP_G120_var</v>
      </c>
      <c r="E5618" s="13" t="str">
        <f t="shared" si="904"/>
        <v>CHPF_M12_Comm_BP_G120_var</v>
      </c>
      <c r="F5618" s="14" t="str">
        <f t="shared" si="905"/>
        <v>BP_G120_var_SP_Ramp_UP</v>
      </c>
      <c r="G5618" s="10" t="str">
        <f t="shared" si="906"/>
        <v>CHPF_M12_Comm_SP_Ramp_UP</v>
      </c>
      <c r="H5618" s="10" t="str">
        <f>VLOOKUP(基本表格!E5618,起始地址定义!A:D,4,FALSE)&amp;" "&amp;Q5618</f>
        <v>2133+P6-M1 木片筛进料皮带运输机 变频器通讯 加速时间</v>
      </c>
      <c r="I5618" s="10" t="str">
        <f t="shared" si="907"/>
        <v>DB100,REAL3472</v>
      </c>
      <c r="J5618" s="13" t="str">
        <f>VLOOKUP(E5618,起始地址定义!A:D,2,FALSE)</f>
        <v>DB100</v>
      </c>
      <c r="K5618" s="12" t="str">
        <f t="shared" si="908"/>
        <v>REAL3472</v>
      </c>
      <c r="L5618" s="13">
        <f>VLOOKUP(E5618,起始地址定义!A:D,3,FALSE)</f>
        <v>3450</v>
      </c>
      <c r="M5618" s="14">
        <f>VLOOKUP($F5618,类型描述及偏移量!$C:$H,2,FALSE)</f>
        <v>22</v>
      </c>
      <c r="N5618" s="14" t="str">
        <f>VLOOKUP($F5618,类型描述及偏移量!$C:$H,3,FALSE)</f>
        <v>实型</v>
      </c>
      <c r="O5618" s="14" t="str">
        <f>VLOOKUP($F5618,类型描述及偏移量!$C:$H,4,FALSE)</f>
        <v>None</v>
      </c>
      <c r="P5618" s="14" t="str">
        <f>VLOOKUP($F5618,类型描述及偏移量!$C:$H,5,FALSE)</f>
        <v>No</v>
      </c>
      <c r="Q5618" s="14" t="str">
        <f>VLOOKUP($F5618,类型描述及偏移量!$C:$H,6,FALSE)</f>
        <v>加速时间</v>
      </c>
    </row>
    <row r="5619" hidden="1" spans="1:17">
      <c r="A5619" s="12" t="s">
        <v>128</v>
      </c>
      <c r="B5619" s="12" t="str">
        <f t="shared" si="901"/>
        <v>M12_Comm</v>
      </c>
      <c r="C5619" s="12" t="str">
        <f t="shared" si="902"/>
        <v>SP_Ramp_Down</v>
      </c>
      <c r="D5619" s="12" t="str">
        <f t="shared" si="903"/>
        <v>BP_G120_var</v>
      </c>
      <c r="E5619" s="13" t="str">
        <f t="shared" si="904"/>
        <v>CHPF_M12_Comm_BP_G120_var</v>
      </c>
      <c r="F5619" s="14" t="str">
        <f t="shared" si="905"/>
        <v>BP_G120_var_SP_Ramp_Down</v>
      </c>
      <c r="G5619" s="10" t="str">
        <f t="shared" si="906"/>
        <v>CHPF_M12_Comm_SP_Ramp_Down</v>
      </c>
      <c r="H5619" s="10" t="str">
        <f>VLOOKUP(基本表格!E5619,起始地址定义!A:D,4,FALSE)&amp;" "&amp;Q5619</f>
        <v>2133+P6-M1 木片筛进料皮带运输机 变频器通讯 减速时间</v>
      </c>
      <c r="I5619" s="10" t="str">
        <f t="shared" si="907"/>
        <v>DB100,REAL3476</v>
      </c>
      <c r="J5619" s="13" t="str">
        <f>VLOOKUP(E5619,起始地址定义!A:D,2,FALSE)</f>
        <v>DB100</v>
      </c>
      <c r="K5619" s="12" t="str">
        <f t="shared" si="908"/>
        <v>REAL3476</v>
      </c>
      <c r="L5619" s="13">
        <f>VLOOKUP(E5619,起始地址定义!A:D,3,FALSE)</f>
        <v>3450</v>
      </c>
      <c r="M5619" s="14">
        <f>VLOOKUP($F5619,类型描述及偏移量!$C:$H,2,FALSE)</f>
        <v>26</v>
      </c>
      <c r="N5619" s="14" t="str">
        <f>VLOOKUP($F5619,类型描述及偏移量!$C:$H,3,FALSE)</f>
        <v>实型</v>
      </c>
      <c r="O5619" s="14" t="str">
        <f>VLOOKUP($F5619,类型描述及偏移量!$C:$H,4,FALSE)</f>
        <v>None</v>
      </c>
      <c r="P5619" s="14" t="str">
        <f>VLOOKUP($F5619,类型描述及偏移量!$C:$H,5,FALSE)</f>
        <v>No</v>
      </c>
      <c r="Q5619" s="14" t="str">
        <f>VLOOKUP($F5619,类型描述及偏移量!$C:$H,6,FALSE)</f>
        <v>减速时间</v>
      </c>
    </row>
    <row r="5620" hidden="1" spans="1:17">
      <c r="A5620" s="12" t="s">
        <v>128</v>
      </c>
      <c r="B5620" s="12" t="str">
        <f t="shared" si="901"/>
        <v>M12_Comm</v>
      </c>
      <c r="C5620" s="12" t="str">
        <f t="shared" si="902"/>
        <v>Max_Spd</v>
      </c>
      <c r="D5620" s="12" t="str">
        <f t="shared" si="903"/>
        <v>BP_G120_var</v>
      </c>
      <c r="E5620" s="13" t="str">
        <f t="shared" si="904"/>
        <v>CHPF_M12_Comm_BP_G120_var</v>
      </c>
      <c r="F5620" s="14" t="str">
        <f t="shared" si="905"/>
        <v>BP_G120_var_Max_Spd</v>
      </c>
      <c r="G5620" s="10" t="str">
        <f t="shared" si="906"/>
        <v>CHPF_M12_Comm_Max_Spd</v>
      </c>
      <c r="H5620" s="10" t="str">
        <f>VLOOKUP(基本表格!E5620,起始地址定义!A:D,4,FALSE)&amp;" "&amp;Q5620</f>
        <v>2133+P6-M1 木片筛进料皮带运输机 变频器通讯 最大频率</v>
      </c>
      <c r="I5620" s="10" t="str">
        <f t="shared" si="907"/>
        <v>DB100,REAL3480</v>
      </c>
      <c r="J5620" s="13" t="str">
        <f>VLOOKUP(E5620,起始地址定义!A:D,2,FALSE)</f>
        <v>DB100</v>
      </c>
      <c r="K5620" s="12" t="str">
        <f t="shared" si="908"/>
        <v>REAL3480</v>
      </c>
      <c r="L5620" s="13">
        <f>VLOOKUP(E5620,起始地址定义!A:D,3,FALSE)</f>
        <v>3450</v>
      </c>
      <c r="M5620" s="14">
        <f>VLOOKUP($F5620,类型描述及偏移量!$C:$H,2,FALSE)</f>
        <v>30</v>
      </c>
      <c r="N5620" s="14" t="str">
        <f>VLOOKUP($F5620,类型描述及偏移量!$C:$H,3,FALSE)</f>
        <v>实型</v>
      </c>
      <c r="O5620" s="14" t="str">
        <f>VLOOKUP($F5620,类型描述及偏移量!$C:$H,4,FALSE)</f>
        <v>None</v>
      </c>
      <c r="P5620" s="14" t="str">
        <f>VLOOKUP($F5620,类型描述及偏移量!$C:$H,5,FALSE)</f>
        <v>No</v>
      </c>
      <c r="Q5620" s="14" t="str">
        <f>VLOOKUP($F5620,类型描述及偏移量!$C:$H,6,FALSE)</f>
        <v>最大频率</v>
      </c>
    </row>
    <row r="5621" hidden="1" spans="1:17">
      <c r="A5621" s="12" t="s">
        <v>128</v>
      </c>
      <c r="B5621" s="12" t="str">
        <f t="shared" si="901"/>
        <v>M12_Comm</v>
      </c>
      <c r="C5621" s="12" t="str">
        <f t="shared" si="902"/>
        <v>Min_Spd</v>
      </c>
      <c r="D5621" s="12" t="str">
        <f t="shared" si="903"/>
        <v>BP_G120_var</v>
      </c>
      <c r="E5621" s="13" t="str">
        <f t="shared" si="904"/>
        <v>CHPF_M12_Comm_BP_G120_var</v>
      </c>
      <c r="F5621" s="14" t="str">
        <f t="shared" si="905"/>
        <v>BP_G120_var_Min_Spd</v>
      </c>
      <c r="G5621" s="10" t="str">
        <f t="shared" si="906"/>
        <v>CHPF_M12_Comm_Min_Spd</v>
      </c>
      <c r="H5621" s="10" t="str">
        <f>VLOOKUP(基本表格!E5621,起始地址定义!A:D,4,FALSE)&amp;" "&amp;Q5621</f>
        <v>2133+P6-M1 木片筛进料皮带运输机 变频器通讯 最小频率</v>
      </c>
      <c r="I5621" s="10" t="str">
        <f t="shared" si="907"/>
        <v>DB100,REAL3484</v>
      </c>
      <c r="J5621" s="13" t="str">
        <f>VLOOKUP(E5621,起始地址定义!A:D,2,FALSE)</f>
        <v>DB100</v>
      </c>
      <c r="K5621" s="12" t="str">
        <f t="shared" si="908"/>
        <v>REAL3484</v>
      </c>
      <c r="L5621" s="13">
        <f>VLOOKUP(E5621,起始地址定义!A:D,3,FALSE)</f>
        <v>3450</v>
      </c>
      <c r="M5621" s="14">
        <f>VLOOKUP($F5621,类型描述及偏移量!$C:$H,2,FALSE)</f>
        <v>34</v>
      </c>
      <c r="N5621" s="14" t="str">
        <f>VLOOKUP($F5621,类型描述及偏移量!$C:$H,3,FALSE)</f>
        <v>实型</v>
      </c>
      <c r="O5621" s="14" t="str">
        <f>VLOOKUP($F5621,类型描述及偏移量!$C:$H,4,FALSE)</f>
        <v>None</v>
      </c>
      <c r="P5621" s="14" t="str">
        <f>VLOOKUP($F5621,类型描述及偏移量!$C:$H,5,FALSE)</f>
        <v>No</v>
      </c>
      <c r="Q5621" s="14" t="str">
        <f>VLOOKUP($F5621,类型描述及偏移量!$C:$H,6,FALSE)</f>
        <v>最小频率</v>
      </c>
    </row>
    <row r="5622" hidden="1" spans="1:17">
      <c r="A5622" s="12" t="s">
        <v>128</v>
      </c>
      <c r="B5622" s="12" t="str">
        <f t="shared" si="901"/>
        <v>M12_Comm</v>
      </c>
      <c r="C5622" s="12" t="str">
        <f t="shared" si="902"/>
        <v>Scaling_Speed</v>
      </c>
      <c r="D5622" s="12" t="str">
        <f t="shared" si="903"/>
        <v>BP_G120_var</v>
      </c>
      <c r="E5622" s="13" t="str">
        <f t="shared" si="904"/>
        <v>CHPF_M12_Comm_BP_G120_var</v>
      </c>
      <c r="F5622" s="14" t="str">
        <f t="shared" si="905"/>
        <v>BP_G120_var_Scaling_Speed</v>
      </c>
      <c r="G5622" s="10" t="str">
        <f t="shared" si="906"/>
        <v>CHPF_M12_Comm_Scaling_Speed</v>
      </c>
      <c r="H5622" s="10" t="str">
        <f>VLOOKUP(基本表格!E5622,起始地址定义!A:D,4,FALSE)&amp;" "&amp;Q5622</f>
        <v>2133+P6-M1 木片筛进料皮带运输机 变频器通讯 多级速度</v>
      </c>
      <c r="I5622" s="10" t="str">
        <f t="shared" si="907"/>
        <v>DB100,REAL3488</v>
      </c>
      <c r="J5622" s="13" t="str">
        <f>VLOOKUP(E5622,起始地址定义!A:D,2,FALSE)</f>
        <v>DB100</v>
      </c>
      <c r="K5622" s="12" t="str">
        <f t="shared" si="908"/>
        <v>REAL3488</v>
      </c>
      <c r="L5622" s="13">
        <f>VLOOKUP(E5622,起始地址定义!A:D,3,FALSE)</f>
        <v>3450</v>
      </c>
      <c r="M5622" s="14">
        <f>VLOOKUP($F5622,类型描述及偏移量!$C:$H,2,FALSE)</f>
        <v>38</v>
      </c>
      <c r="N5622" s="14" t="str">
        <f>VLOOKUP($F5622,类型描述及偏移量!$C:$H,3,FALSE)</f>
        <v>实型</v>
      </c>
      <c r="O5622" s="14" t="str">
        <f>VLOOKUP($F5622,类型描述及偏移量!$C:$H,4,FALSE)</f>
        <v>None</v>
      </c>
      <c r="P5622" s="14" t="str">
        <f>VLOOKUP($F5622,类型描述及偏移量!$C:$H,5,FALSE)</f>
        <v>No</v>
      </c>
      <c r="Q5622" s="14" t="str">
        <f>VLOOKUP($F5622,类型描述及偏移量!$C:$H,6,FALSE)</f>
        <v>多级速度</v>
      </c>
    </row>
    <row r="5623" hidden="1" spans="1:17">
      <c r="A5623" s="12" t="s">
        <v>128</v>
      </c>
      <c r="B5623" s="12" t="str">
        <f t="shared" si="901"/>
        <v>M12_Comm</v>
      </c>
      <c r="C5623" s="12" t="str">
        <f t="shared" si="902"/>
        <v>Scaling_Ramp</v>
      </c>
      <c r="D5623" s="12" t="str">
        <f t="shared" si="903"/>
        <v>BP_G120_var</v>
      </c>
      <c r="E5623" s="13" t="str">
        <f t="shared" si="904"/>
        <v>CHPF_M12_Comm_BP_G120_var</v>
      </c>
      <c r="F5623" s="14" t="str">
        <f t="shared" si="905"/>
        <v>BP_G120_var_Scaling_Ramp</v>
      </c>
      <c r="G5623" s="10" t="str">
        <f t="shared" si="906"/>
        <v>CHPF_M12_Comm_Scaling_Ramp</v>
      </c>
      <c r="H5623" s="10" t="str">
        <f>VLOOKUP(基本表格!E5623,起始地址定义!A:D,4,FALSE)&amp;" "&amp;Q5623</f>
        <v>2133+P6-M1 木片筛进料皮带运输机 变频器通讯 多级转速</v>
      </c>
      <c r="I5623" s="10" t="str">
        <f t="shared" si="907"/>
        <v>DB100,REAL3492</v>
      </c>
      <c r="J5623" s="13" t="str">
        <f>VLOOKUP(E5623,起始地址定义!A:D,2,FALSE)</f>
        <v>DB100</v>
      </c>
      <c r="K5623" s="12" t="str">
        <f t="shared" si="908"/>
        <v>REAL3492</v>
      </c>
      <c r="L5623" s="13">
        <f>VLOOKUP(E5623,起始地址定义!A:D,3,FALSE)</f>
        <v>3450</v>
      </c>
      <c r="M5623" s="14">
        <f>VLOOKUP($F5623,类型描述及偏移量!$C:$H,2,FALSE)</f>
        <v>42</v>
      </c>
      <c r="N5623" s="14" t="str">
        <f>VLOOKUP($F5623,类型描述及偏移量!$C:$H,3,FALSE)</f>
        <v>实型</v>
      </c>
      <c r="O5623" s="14" t="str">
        <f>VLOOKUP($F5623,类型描述及偏移量!$C:$H,4,FALSE)</f>
        <v>None</v>
      </c>
      <c r="P5623" s="14" t="str">
        <f>VLOOKUP($F5623,类型描述及偏移量!$C:$H,5,FALSE)</f>
        <v>No</v>
      </c>
      <c r="Q5623" s="14" t="str">
        <f>VLOOKUP($F5623,类型描述及偏移量!$C:$H,6,FALSE)</f>
        <v>多级转速</v>
      </c>
    </row>
    <row r="5624" hidden="1" spans="1:17">
      <c r="A5624" s="12" t="s">
        <v>128</v>
      </c>
      <c r="B5624" s="12" t="str">
        <f t="shared" si="901"/>
        <v>M12_ActRPM</v>
      </c>
      <c r="C5624" s="12" t="str">
        <f t="shared" si="902"/>
        <v>HiProEN</v>
      </c>
      <c r="D5624" s="12" t="str">
        <f t="shared" si="903"/>
        <v>BP_Value_var</v>
      </c>
      <c r="E5624" s="13" t="str">
        <f t="shared" si="904"/>
        <v>CHPF_M12_ActRPM_BP_Value_var</v>
      </c>
      <c r="F5624" s="14" t="str">
        <f t="shared" si="905"/>
        <v>BP_Value_var_HiProEN</v>
      </c>
      <c r="G5624" s="10" t="str">
        <f t="shared" si="906"/>
        <v>CHPF_M12_ActRPM_HiProEN</v>
      </c>
      <c r="H5624" s="10" t="str">
        <f>VLOOKUP(基本表格!E5624,起始地址定义!A:D,4,FALSE)&amp;" "&amp;Q5624</f>
        <v>2133+P6-M1 木片筛进料皮带运输机 反馈转速 上限保护使能</v>
      </c>
      <c r="I5624" s="10" t="str">
        <f t="shared" si="907"/>
        <v>DB100,X3500.3</v>
      </c>
      <c r="J5624" s="13" t="str">
        <f>VLOOKUP(E5624,起始地址定义!A:D,2,FALSE)</f>
        <v>DB100</v>
      </c>
      <c r="K5624" s="12" t="str">
        <f t="shared" si="908"/>
        <v>X3500.3</v>
      </c>
      <c r="L5624" s="13">
        <f>VLOOKUP(E5624,起始地址定义!A:D,3,FALSE)</f>
        <v>3500</v>
      </c>
      <c r="M5624" s="14">
        <f>VLOOKUP($F5624,类型描述及偏移量!$C:$H,2,FALSE)</f>
        <v>0.299999999999997</v>
      </c>
      <c r="N5624" s="14" t="str">
        <f>VLOOKUP($F5624,类型描述及偏移量!$C:$H,3,FALSE)</f>
        <v>离散</v>
      </c>
      <c r="O5624" s="14" t="str">
        <f>VLOOKUP($F5624,类型描述及偏移量!$C:$H,4,FALSE)</f>
        <v>None</v>
      </c>
      <c r="P5624" s="14" t="str">
        <f>VLOOKUP($F5624,类型描述及偏移量!$C:$H,5,FALSE)</f>
        <v>No</v>
      </c>
      <c r="Q5624" s="14" t="str">
        <f>VLOOKUP($F5624,类型描述及偏移量!$C:$H,6,FALSE)</f>
        <v>上限保护使能</v>
      </c>
    </row>
    <row r="5625" hidden="1" spans="1:17">
      <c r="A5625" s="12" t="s">
        <v>128</v>
      </c>
      <c r="B5625" s="12" t="str">
        <f t="shared" si="901"/>
        <v>M12_ActRPM</v>
      </c>
      <c r="C5625" s="12" t="str">
        <f t="shared" si="902"/>
        <v>LoProEN</v>
      </c>
      <c r="D5625" s="12" t="str">
        <f t="shared" si="903"/>
        <v>BP_Value_var</v>
      </c>
      <c r="E5625" s="13" t="str">
        <f t="shared" si="904"/>
        <v>CHPF_M12_ActRPM_BP_Value_var</v>
      </c>
      <c r="F5625" s="14" t="str">
        <f t="shared" si="905"/>
        <v>BP_Value_var_LoProEN</v>
      </c>
      <c r="G5625" s="10" t="str">
        <f t="shared" si="906"/>
        <v>CHPF_M12_ActRPM_LoProEN</v>
      </c>
      <c r="H5625" s="10" t="str">
        <f>VLOOKUP(基本表格!E5625,起始地址定义!A:D,4,FALSE)&amp;" "&amp;Q5625</f>
        <v>2133+P6-M1 木片筛进料皮带运输机 反馈转速 下限保护使能</v>
      </c>
      <c r="I5625" s="10" t="str">
        <f t="shared" si="907"/>
        <v>DB100,X3500.4</v>
      </c>
      <c r="J5625" s="13" t="str">
        <f>VLOOKUP(E5625,起始地址定义!A:D,2,FALSE)</f>
        <v>DB100</v>
      </c>
      <c r="K5625" s="12" t="str">
        <f t="shared" si="908"/>
        <v>X3500.4</v>
      </c>
      <c r="L5625" s="13">
        <f>VLOOKUP(E5625,起始地址定义!A:D,3,FALSE)</f>
        <v>3500</v>
      </c>
      <c r="M5625" s="14">
        <f>VLOOKUP($F5625,类型描述及偏移量!$C:$H,2,FALSE)</f>
        <v>0.399999999999999</v>
      </c>
      <c r="N5625" s="14" t="str">
        <f>VLOOKUP($F5625,类型描述及偏移量!$C:$H,3,FALSE)</f>
        <v>离散</v>
      </c>
      <c r="O5625" s="14" t="str">
        <f>VLOOKUP($F5625,类型描述及偏移量!$C:$H,4,FALSE)</f>
        <v>None</v>
      </c>
      <c r="P5625" s="14" t="str">
        <f>VLOOKUP($F5625,类型描述及偏移量!$C:$H,5,FALSE)</f>
        <v>No</v>
      </c>
      <c r="Q5625" s="14" t="str">
        <f>VLOOKUP($F5625,类型描述及偏移量!$C:$H,6,FALSE)</f>
        <v>下限保护使能</v>
      </c>
    </row>
    <row r="5626" hidden="1" spans="1:17">
      <c r="A5626" s="12" t="s">
        <v>128</v>
      </c>
      <c r="B5626" s="12" t="str">
        <f t="shared" si="901"/>
        <v>M12_ActRPM</v>
      </c>
      <c r="C5626" s="12" t="str">
        <f t="shared" si="902"/>
        <v>HiALM</v>
      </c>
      <c r="D5626" s="12" t="str">
        <f t="shared" si="903"/>
        <v>BP_Value_var</v>
      </c>
      <c r="E5626" s="13" t="str">
        <f t="shared" si="904"/>
        <v>CHPF_M12_ActRPM_BP_Value_var</v>
      </c>
      <c r="F5626" s="14" t="str">
        <f t="shared" si="905"/>
        <v>BP_Value_var_HiALM</v>
      </c>
      <c r="G5626" s="10" t="str">
        <f t="shared" si="906"/>
        <v>CHPF_M12_ActRPM_HiALM</v>
      </c>
      <c r="H5626" s="10" t="str">
        <f>VLOOKUP(基本表格!E5626,起始地址定义!A:D,4,FALSE)&amp;" "&amp;Q5626</f>
        <v>2133+P6-M1 木片筛进料皮带运输机 反馈转速 上限报警</v>
      </c>
      <c r="I5626" s="10" t="str">
        <f t="shared" si="907"/>
        <v>DB100,X3500.5</v>
      </c>
      <c r="J5626" s="13" t="str">
        <f>VLOOKUP(E5626,起始地址定义!A:D,2,FALSE)</f>
        <v>DB100</v>
      </c>
      <c r="K5626" s="12" t="str">
        <f t="shared" si="908"/>
        <v>X3500.5</v>
      </c>
      <c r="L5626" s="13">
        <f>VLOOKUP(E5626,起始地址定义!A:D,3,FALSE)</f>
        <v>3500</v>
      </c>
      <c r="M5626" s="14">
        <f>VLOOKUP($F5626,类型描述及偏移量!$C:$H,2,FALSE)</f>
        <v>0.5</v>
      </c>
      <c r="N5626" s="14" t="str">
        <f>VLOOKUP($F5626,类型描述及偏移量!$C:$H,3,FALSE)</f>
        <v>离散</v>
      </c>
      <c r="O5626" s="14" t="str">
        <f>VLOOKUP($F5626,类型描述及偏移量!$C:$H,4,FALSE)</f>
        <v>None</v>
      </c>
      <c r="P5626" s="14" t="str">
        <f>VLOOKUP($F5626,类型描述及偏移量!$C:$H,5,FALSE)</f>
        <v>Yes</v>
      </c>
      <c r="Q5626" s="14" t="str">
        <f>VLOOKUP($F5626,类型描述及偏移量!$C:$H,6,FALSE)</f>
        <v>上限报警</v>
      </c>
    </row>
    <row r="5627" hidden="1" spans="1:17">
      <c r="A5627" s="12" t="s">
        <v>128</v>
      </c>
      <c r="B5627" s="12" t="str">
        <f t="shared" si="901"/>
        <v>M12_ActRPM</v>
      </c>
      <c r="C5627" s="12" t="str">
        <f t="shared" si="902"/>
        <v>LoALM</v>
      </c>
      <c r="D5627" s="12" t="str">
        <f t="shared" si="903"/>
        <v>BP_Value_var</v>
      </c>
      <c r="E5627" s="13" t="str">
        <f t="shared" si="904"/>
        <v>CHPF_M12_ActRPM_BP_Value_var</v>
      </c>
      <c r="F5627" s="14" t="str">
        <f t="shared" si="905"/>
        <v>BP_Value_var_LoALM</v>
      </c>
      <c r="G5627" s="10" t="str">
        <f t="shared" si="906"/>
        <v>CHPF_M12_ActRPM_LoALM</v>
      </c>
      <c r="H5627" s="10" t="str">
        <f>VLOOKUP(基本表格!E5627,起始地址定义!A:D,4,FALSE)&amp;" "&amp;Q5627</f>
        <v>2133+P6-M1 木片筛进料皮带运输机 反馈转速 下限报警</v>
      </c>
      <c r="I5627" s="10" t="str">
        <f t="shared" si="907"/>
        <v>DB100,X3500.6</v>
      </c>
      <c r="J5627" s="13" t="str">
        <f>VLOOKUP(E5627,起始地址定义!A:D,2,FALSE)</f>
        <v>DB100</v>
      </c>
      <c r="K5627" s="12" t="str">
        <f t="shared" si="908"/>
        <v>X3500.6</v>
      </c>
      <c r="L5627" s="13">
        <f>VLOOKUP(E5627,起始地址定义!A:D,3,FALSE)</f>
        <v>3500</v>
      </c>
      <c r="M5627" s="14">
        <f>VLOOKUP($F5627,类型描述及偏移量!$C:$H,2,FALSE)</f>
        <v>0.600000000000001</v>
      </c>
      <c r="N5627" s="14" t="str">
        <f>VLOOKUP($F5627,类型描述及偏移量!$C:$H,3,FALSE)</f>
        <v>离散</v>
      </c>
      <c r="O5627" s="14" t="str">
        <f>VLOOKUP($F5627,类型描述及偏移量!$C:$H,4,FALSE)</f>
        <v>None</v>
      </c>
      <c r="P5627" s="14" t="str">
        <f>VLOOKUP($F5627,类型描述及偏移量!$C:$H,5,FALSE)</f>
        <v>Yes</v>
      </c>
      <c r="Q5627" s="14" t="str">
        <f>VLOOKUP($F5627,类型描述及偏移量!$C:$H,6,FALSE)</f>
        <v>下限报警</v>
      </c>
    </row>
    <row r="5628" hidden="1" spans="1:17">
      <c r="A5628" s="12" t="s">
        <v>128</v>
      </c>
      <c r="B5628" s="12" t="str">
        <f t="shared" si="901"/>
        <v>M12_ActRPM</v>
      </c>
      <c r="C5628" s="12" t="str">
        <f t="shared" si="902"/>
        <v>HiHiALM</v>
      </c>
      <c r="D5628" s="12" t="str">
        <f t="shared" si="903"/>
        <v>BP_Value_var</v>
      </c>
      <c r="E5628" s="13" t="str">
        <f t="shared" si="904"/>
        <v>CHPF_M12_ActRPM_BP_Value_var</v>
      </c>
      <c r="F5628" s="14" t="str">
        <f t="shared" si="905"/>
        <v>BP_Value_var_HiHiALM</v>
      </c>
      <c r="G5628" s="10" t="str">
        <f t="shared" si="906"/>
        <v>CHPF_M12_ActRPM_HiHiALM</v>
      </c>
      <c r="H5628" s="10" t="str">
        <f>VLOOKUP(基本表格!E5628,起始地址定义!A:D,4,FALSE)&amp;" "&amp;Q5628</f>
        <v>2133+P6-M1 木片筛进料皮带运输机 反馈转速 上上限报警</v>
      </c>
      <c r="I5628" s="10" t="str">
        <f t="shared" si="907"/>
        <v>DB100,X3500.7</v>
      </c>
      <c r="J5628" s="13" t="str">
        <f>VLOOKUP(E5628,起始地址定义!A:D,2,FALSE)</f>
        <v>DB100</v>
      </c>
      <c r="K5628" s="12" t="str">
        <f t="shared" si="908"/>
        <v>X3500.7</v>
      </c>
      <c r="L5628" s="13">
        <f>VLOOKUP(E5628,起始地址定义!A:D,3,FALSE)</f>
        <v>3500</v>
      </c>
      <c r="M5628" s="14">
        <f>VLOOKUP($F5628,类型描述及偏移量!$C:$H,2,FALSE)</f>
        <v>0.700000000000003</v>
      </c>
      <c r="N5628" s="14" t="str">
        <f>VLOOKUP($F5628,类型描述及偏移量!$C:$H,3,FALSE)</f>
        <v>离散</v>
      </c>
      <c r="O5628" s="14" t="str">
        <f>VLOOKUP($F5628,类型描述及偏移量!$C:$H,4,FALSE)</f>
        <v>On</v>
      </c>
      <c r="P5628" s="14" t="str">
        <f>VLOOKUP($F5628,类型描述及偏移量!$C:$H,5,FALSE)</f>
        <v>Yes</v>
      </c>
      <c r="Q5628" s="14" t="str">
        <f>VLOOKUP($F5628,类型描述及偏移量!$C:$H,6,FALSE)</f>
        <v>上上限报警</v>
      </c>
    </row>
    <row r="5629" hidden="1" spans="1:17">
      <c r="A5629" s="12" t="s">
        <v>128</v>
      </c>
      <c r="B5629" s="12" t="str">
        <f t="shared" si="901"/>
        <v>M12_ActRPM</v>
      </c>
      <c r="C5629" s="12" t="str">
        <f t="shared" si="902"/>
        <v>LoLoALM</v>
      </c>
      <c r="D5629" s="12" t="str">
        <f t="shared" si="903"/>
        <v>BP_Value_var</v>
      </c>
      <c r="E5629" s="13" t="str">
        <f t="shared" si="904"/>
        <v>CHPF_M12_ActRPM_BP_Value_var</v>
      </c>
      <c r="F5629" s="14" t="str">
        <f t="shared" si="905"/>
        <v>BP_Value_var_LoLoALM</v>
      </c>
      <c r="G5629" s="10" t="str">
        <f t="shared" si="906"/>
        <v>CHPF_M12_ActRPM_LoLoALM</v>
      </c>
      <c r="H5629" s="10" t="str">
        <f>VLOOKUP(基本表格!E5629,起始地址定义!A:D,4,FALSE)&amp;" "&amp;Q5629</f>
        <v>2133+P6-M1 木片筛进料皮带运输机 反馈转速 下下限报警</v>
      </c>
      <c r="I5629" s="10" t="str">
        <f t="shared" si="907"/>
        <v>DB100,X3501.0</v>
      </c>
      <c r="J5629" s="13" t="str">
        <f>VLOOKUP(E5629,起始地址定义!A:D,2,FALSE)</f>
        <v>DB100</v>
      </c>
      <c r="K5629" s="12" t="str">
        <f t="shared" si="908"/>
        <v>X3501.0</v>
      </c>
      <c r="L5629" s="13">
        <f>VLOOKUP(E5629,起始地址定义!A:D,3,FALSE)</f>
        <v>3500</v>
      </c>
      <c r="M5629" s="14">
        <f>VLOOKUP($F5629,类型描述及偏移量!$C:$H,2,FALSE)</f>
        <v>1</v>
      </c>
      <c r="N5629" s="14" t="str">
        <f>VLOOKUP($F5629,类型描述及偏移量!$C:$H,3,FALSE)</f>
        <v>离散</v>
      </c>
      <c r="O5629" s="14" t="str">
        <f>VLOOKUP($F5629,类型描述及偏移量!$C:$H,4,FALSE)</f>
        <v>On</v>
      </c>
      <c r="P5629" s="14" t="str">
        <f>VLOOKUP($F5629,类型描述及偏移量!$C:$H,5,FALSE)</f>
        <v>Yes</v>
      </c>
      <c r="Q5629" s="14" t="str">
        <f>VLOOKUP($F5629,类型描述及偏移量!$C:$H,6,FALSE)</f>
        <v>下下限报警</v>
      </c>
    </row>
    <row r="5630" hidden="1" spans="1:17">
      <c r="A5630" s="12" t="s">
        <v>128</v>
      </c>
      <c r="B5630" s="12" t="str">
        <f t="shared" si="901"/>
        <v>M12_ActRPM</v>
      </c>
      <c r="C5630" s="12" t="str">
        <f t="shared" si="902"/>
        <v>LimALM</v>
      </c>
      <c r="D5630" s="12" t="str">
        <f t="shared" si="903"/>
        <v>BP_Value_var</v>
      </c>
      <c r="E5630" s="13" t="str">
        <f t="shared" si="904"/>
        <v>CHPF_M12_ActRPM_BP_Value_var</v>
      </c>
      <c r="F5630" s="14" t="str">
        <f t="shared" si="905"/>
        <v>BP_Value_var_LimALM</v>
      </c>
      <c r="G5630" s="10" t="str">
        <f t="shared" si="906"/>
        <v>CHPF_M12_ActRPM_LimALM</v>
      </c>
      <c r="H5630" s="10" t="str">
        <f>VLOOKUP(基本表格!E5630,起始地址定义!A:D,4,FALSE)&amp;" "&amp;Q5630</f>
        <v>2133+P6-M1 木片筛进料皮带运输机 反馈转速 极限报警</v>
      </c>
      <c r="I5630" s="10" t="str">
        <f t="shared" si="907"/>
        <v>DB100,X3501.1</v>
      </c>
      <c r="J5630" s="13" t="str">
        <f>VLOOKUP(E5630,起始地址定义!A:D,2,FALSE)</f>
        <v>DB100</v>
      </c>
      <c r="K5630" s="12" t="str">
        <f t="shared" si="908"/>
        <v>X3501.1</v>
      </c>
      <c r="L5630" s="13">
        <f>VLOOKUP(E5630,起始地址定义!A:D,3,FALSE)</f>
        <v>3500</v>
      </c>
      <c r="M5630" s="14">
        <f>VLOOKUP($F5630,类型描述及偏移量!$C:$H,2,FALSE)</f>
        <v>1.1</v>
      </c>
      <c r="N5630" s="14" t="str">
        <f>VLOOKUP($F5630,类型描述及偏移量!$C:$H,3,FALSE)</f>
        <v>离散</v>
      </c>
      <c r="O5630" s="14" t="str">
        <f>VLOOKUP($F5630,类型描述及偏移量!$C:$H,4,FALSE)</f>
        <v>On</v>
      </c>
      <c r="P5630" s="14" t="str">
        <f>VLOOKUP($F5630,类型描述及偏移量!$C:$H,5,FALSE)</f>
        <v>Yes</v>
      </c>
      <c r="Q5630" s="14" t="str">
        <f>VLOOKUP($F5630,类型描述及偏移量!$C:$H,6,FALSE)</f>
        <v>极限报警</v>
      </c>
    </row>
    <row r="5631" hidden="1" spans="1:17">
      <c r="A5631" s="12" t="s">
        <v>128</v>
      </c>
      <c r="B5631" s="12" t="str">
        <f t="shared" si="901"/>
        <v>M12_ActRPM</v>
      </c>
      <c r="C5631" s="12" t="str">
        <f t="shared" si="902"/>
        <v>LostALM</v>
      </c>
      <c r="D5631" s="12" t="str">
        <f t="shared" si="903"/>
        <v>BP_Value_var</v>
      </c>
      <c r="E5631" s="13" t="str">
        <f t="shared" si="904"/>
        <v>CHPF_M12_ActRPM_BP_Value_var</v>
      </c>
      <c r="F5631" s="14" t="str">
        <f t="shared" si="905"/>
        <v>BP_Value_var_LostALM</v>
      </c>
      <c r="G5631" s="10" t="str">
        <f t="shared" si="906"/>
        <v>CHPF_M12_ActRPM_LostALM</v>
      </c>
      <c r="H5631" s="10" t="str">
        <f>VLOOKUP(基本表格!E5631,起始地址定义!A:D,4,FALSE)&amp;" "&amp;Q5631</f>
        <v>2133+P6-M1 木片筛进料皮带运输机 反馈转速 传感器断线报警</v>
      </c>
      <c r="I5631" s="10" t="str">
        <f t="shared" si="907"/>
        <v>DB100,X3501.2</v>
      </c>
      <c r="J5631" s="13" t="str">
        <f>VLOOKUP(E5631,起始地址定义!A:D,2,FALSE)</f>
        <v>DB100</v>
      </c>
      <c r="K5631" s="12" t="str">
        <f t="shared" si="908"/>
        <v>X3501.2</v>
      </c>
      <c r="L5631" s="13">
        <f>VLOOKUP(E5631,起始地址定义!A:D,3,FALSE)</f>
        <v>3500</v>
      </c>
      <c r="M5631" s="14">
        <f>VLOOKUP($F5631,类型描述及偏移量!$C:$H,2,FALSE)</f>
        <v>1.2</v>
      </c>
      <c r="N5631" s="14" t="str">
        <f>VLOOKUP($F5631,类型描述及偏移量!$C:$H,3,FALSE)</f>
        <v>离散</v>
      </c>
      <c r="O5631" s="14" t="str">
        <f>VLOOKUP($F5631,类型描述及偏移量!$C:$H,4,FALSE)</f>
        <v>On</v>
      </c>
      <c r="P5631" s="14" t="str">
        <f>VLOOKUP($F5631,类型描述及偏移量!$C:$H,5,FALSE)</f>
        <v>Yes</v>
      </c>
      <c r="Q5631" s="14" t="str">
        <f>VLOOKUP($F5631,类型描述及偏移量!$C:$H,6,FALSE)</f>
        <v>传感器断线报警</v>
      </c>
    </row>
    <row r="5632" hidden="1" spans="1:17">
      <c r="A5632" s="12" t="s">
        <v>128</v>
      </c>
      <c r="B5632" s="12" t="str">
        <f t="shared" si="901"/>
        <v>M12_ActRPM</v>
      </c>
      <c r="C5632" s="12" t="str">
        <f t="shared" si="902"/>
        <v>Code</v>
      </c>
      <c r="D5632" s="12" t="str">
        <f t="shared" si="903"/>
        <v>BP_Value_var</v>
      </c>
      <c r="E5632" s="13" t="str">
        <f t="shared" si="904"/>
        <v>CHPF_M12_ActRPM_BP_Value_var</v>
      </c>
      <c r="F5632" s="14" t="str">
        <f t="shared" si="905"/>
        <v>BP_Value_var_Code</v>
      </c>
      <c r="G5632" s="10" t="str">
        <f t="shared" si="906"/>
        <v>CHPF_M12_ActRPM_Code</v>
      </c>
      <c r="H5632" s="10" t="str">
        <f>VLOOKUP(基本表格!E5632,起始地址定义!A:D,4,FALSE)&amp;" "&amp;Q5632</f>
        <v>2133+P6-M1 木片筛进料皮带运输机 反馈转速 实际内码</v>
      </c>
      <c r="I5632" s="10" t="str">
        <f t="shared" si="907"/>
        <v>DB100,INT3502</v>
      </c>
      <c r="J5632" s="13" t="str">
        <f>VLOOKUP(E5632,起始地址定义!A:D,2,FALSE)</f>
        <v>DB100</v>
      </c>
      <c r="K5632" s="12" t="str">
        <f t="shared" si="908"/>
        <v>INT3502</v>
      </c>
      <c r="L5632" s="13">
        <f>VLOOKUP(E5632,起始地址定义!A:D,3,FALSE)</f>
        <v>3500</v>
      </c>
      <c r="M5632" s="14">
        <f>VLOOKUP($F5632,类型描述及偏移量!$C:$H,2,FALSE)</f>
        <v>2</v>
      </c>
      <c r="N5632" s="14" t="str">
        <f>VLOOKUP($F5632,类型描述及偏移量!$C:$H,3,FALSE)</f>
        <v>整型</v>
      </c>
      <c r="O5632" s="14" t="str">
        <f>VLOOKUP($F5632,类型描述及偏移量!$C:$H,4,FALSE)</f>
        <v>None</v>
      </c>
      <c r="P5632" s="14" t="str">
        <f>VLOOKUP($F5632,类型描述及偏移量!$C:$H,5,FALSE)</f>
        <v>Yes</v>
      </c>
      <c r="Q5632" s="14" t="str">
        <f>VLOOKUP($F5632,类型描述及偏移量!$C:$H,6,FALSE)</f>
        <v>实际内码</v>
      </c>
    </row>
    <row r="5633" hidden="1" spans="1:17">
      <c r="A5633" s="12" t="s">
        <v>128</v>
      </c>
      <c r="B5633" s="12" t="str">
        <f t="shared" si="901"/>
        <v>M12_ActRPM</v>
      </c>
      <c r="C5633" s="12" t="str">
        <f t="shared" si="902"/>
        <v>Value</v>
      </c>
      <c r="D5633" s="12" t="str">
        <f t="shared" si="903"/>
        <v>BP_Value_var</v>
      </c>
      <c r="E5633" s="13" t="str">
        <f t="shared" si="904"/>
        <v>CHPF_M12_ActRPM_BP_Value_var</v>
      </c>
      <c r="F5633" s="14" t="str">
        <f t="shared" si="905"/>
        <v>BP_Value_var_Value</v>
      </c>
      <c r="G5633" s="10" t="str">
        <f t="shared" si="906"/>
        <v>CHPF_M12_ActRPM_Value</v>
      </c>
      <c r="H5633" s="10" t="str">
        <f>VLOOKUP(基本表格!E5633,起始地址定义!A:D,4,FALSE)&amp;" "&amp;Q5633</f>
        <v>2133+P6-M1 木片筛进料皮带运输机 反馈转速 实际值</v>
      </c>
      <c r="I5633" s="10" t="str">
        <f t="shared" si="907"/>
        <v>DB100,REAL3506</v>
      </c>
      <c r="J5633" s="13" t="str">
        <f>VLOOKUP(E5633,起始地址定义!A:D,2,FALSE)</f>
        <v>DB100</v>
      </c>
      <c r="K5633" s="12" t="str">
        <f t="shared" si="908"/>
        <v>REAL3506</v>
      </c>
      <c r="L5633" s="13">
        <f>VLOOKUP(E5633,起始地址定义!A:D,3,FALSE)</f>
        <v>3500</v>
      </c>
      <c r="M5633" s="14">
        <f>VLOOKUP($F5633,类型描述及偏移量!$C:$H,2,FALSE)</f>
        <v>6</v>
      </c>
      <c r="N5633" s="14" t="str">
        <f>VLOOKUP($F5633,类型描述及偏移量!$C:$H,3,FALSE)</f>
        <v>实型</v>
      </c>
      <c r="O5633" s="14" t="str">
        <f>VLOOKUP($F5633,类型描述及偏移量!$C:$H,4,FALSE)</f>
        <v>None</v>
      </c>
      <c r="P5633" s="14" t="str">
        <f>VLOOKUP($F5633,类型描述及偏移量!$C:$H,5,FALSE)</f>
        <v>Yes</v>
      </c>
      <c r="Q5633" s="14" t="str">
        <f>VLOOKUP($F5633,类型描述及偏移量!$C:$H,6,FALSE)</f>
        <v>实际值</v>
      </c>
    </row>
    <row r="5634" hidden="1" spans="1:17">
      <c r="A5634" s="12" t="s">
        <v>128</v>
      </c>
      <c r="B5634" s="12" t="str">
        <f t="shared" si="901"/>
        <v>M12_ActRPM</v>
      </c>
      <c r="C5634" s="12" t="str">
        <f t="shared" si="902"/>
        <v>Range</v>
      </c>
      <c r="D5634" s="12" t="str">
        <f t="shared" si="903"/>
        <v>BP_Value_var</v>
      </c>
      <c r="E5634" s="13" t="str">
        <f t="shared" si="904"/>
        <v>CHPF_M12_ActRPM_BP_Value_var</v>
      </c>
      <c r="F5634" s="14" t="str">
        <f t="shared" si="905"/>
        <v>BP_Value_var_Range</v>
      </c>
      <c r="G5634" s="10" t="str">
        <f t="shared" si="906"/>
        <v>CHPF_M12_ActRPM_Range</v>
      </c>
      <c r="H5634" s="10" t="str">
        <f>VLOOKUP(基本表格!E5634,起始地址定义!A:D,4,FALSE)&amp;" "&amp;Q5634</f>
        <v>2133+P6-M1 木片筛进料皮带运输机 反馈转速 量程</v>
      </c>
      <c r="I5634" s="10" t="str">
        <f t="shared" si="907"/>
        <v>DB100,REAL3510</v>
      </c>
      <c r="J5634" s="13" t="str">
        <f>VLOOKUP(E5634,起始地址定义!A:D,2,FALSE)</f>
        <v>DB100</v>
      </c>
      <c r="K5634" s="12" t="str">
        <f t="shared" si="908"/>
        <v>REAL3510</v>
      </c>
      <c r="L5634" s="13">
        <f>VLOOKUP(E5634,起始地址定义!A:D,3,FALSE)</f>
        <v>3500</v>
      </c>
      <c r="M5634" s="14">
        <f>VLOOKUP($F5634,类型描述及偏移量!$C:$H,2,FALSE)</f>
        <v>10</v>
      </c>
      <c r="N5634" s="14" t="str">
        <f>VLOOKUP($F5634,类型描述及偏移量!$C:$H,3,FALSE)</f>
        <v>实型</v>
      </c>
      <c r="O5634" s="14" t="str">
        <f>VLOOKUP($F5634,类型描述及偏移量!$C:$H,4,FALSE)</f>
        <v>None</v>
      </c>
      <c r="P5634" s="14" t="str">
        <f>VLOOKUP($F5634,类型描述及偏移量!$C:$H,5,FALSE)</f>
        <v>No</v>
      </c>
      <c r="Q5634" s="14" t="str">
        <f>VLOOKUP($F5634,类型描述及偏移量!$C:$H,6,FALSE)</f>
        <v>量程</v>
      </c>
    </row>
    <row r="5635" hidden="1" spans="1:17">
      <c r="A5635" s="12" t="s">
        <v>128</v>
      </c>
      <c r="B5635" s="12" t="str">
        <f t="shared" si="901"/>
        <v>M12_ActRPM</v>
      </c>
      <c r="C5635" s="12" t="str">
        <f t="shared" si="902"/>
        <v>Hi</v>
      </c>
      <c r="D5635" s="12" t="str">
        <f t="shared" si="903"/>
        <v>BP_Value_var</v>
      </c>
      <c r="E5635" s="13" t="str">
        <f t="shared" si="904"/>
        <v>CHPF_M12_ActRPM_BP_Value_var</v>
      </c>
      <c r="F5635" s="14" t="str">
        <f t="shared" si="905"/>
        <v>BP_Value_var_Hi</v>
      </c>
      <c r="G5635" s="10" t="str">
        <f t="shared" si="906"/>
        <v>CHPF_M12_ActRPM_Hi</v>
      </c>
      <c r="H5635" s="10" t="str">
        <f>VLOOKUP(基本表格!E5635,起始地址定义!A:D,4,FALSE)&amp;" "&amp;Q5635</f>
        <v>2133+P6-M1 木片筛进料皮带运输机 反馈转速 上限值</v>
      </c>
      <c r="I5635" s="10" t="str">
        <f t="shared" si="907"/>
        <v>DB100,REAL3514</v>
      </c>
      <c r="J5635" s="13" t="str">
        <f>VLOOKUP(E5635,起始地址定义!A:D,2,FALSE)</f>
        <v>DB100</v>
      </c>
      <c r="K5635" s="12" t="str">
        <f t="shared" si="908"/>
        <v>REAL3514</v>
      </c>
      <c r="L5635" s="13">
        <f>VLOOKUP(E5635,起始地址定义!A:D,3,FALSE)</f>
        <v>3500</v>
      </c>
      <c r="M5635" s="14">
        <f>VLOOKUP($F5635,类型描述及偏移量!$C:$H,2,FALSE)</f>
        <v>14</v>
      </c>
      <c r="N5635" s="14" t="str">
        <f>VLOOKUP($F5635,类型描述及偏移量!$C:$H,3,FALSE)</f>
        <v>实型</v>
      </c>
      <c r="O5635" s="14" t="str">
        <f>VLOOKUP($F5635,类型描述及偏移量!$C:$H,4,FALSE)</f>
        <v>None</v>
      </c>
      <c r="P5635" s="14" t="str">
        <f>VLOOKUP($F5635,类型描述及偏移量!$C:$H,5,FALSE)</f>
        <v>No</v>
      </c>
      <c r="Q5635" s="14" t="str">
        <f>VLOOKUP($F5635,类型描述及偏移量!$C:$H,6,FALSE)</f>
        <v>上限值</v>
      </c>
    </row>
    <row r="5636" hidden="1" spans="1:17">
      <c r="A5636" s="12" t="s">
        <v>128</v>
      </c>
      <c r="B5636" s="12" t="str">
        <f t="shared" si="901"/>
        <v>M12_ActRPM</v>
      </c>
      <c r="C5636" s="12" t="str">
        <f t="shared" si="902"/>
        <v>Lo</v>
      </c>
      <c r="D5636" s="12" t="str">
        <f t="shared" si="903"/>
        <v>BP_Value_var</v>
      </c>
      <c r="E5636" s="13" t="str">
        <f t="shared" si="904"/>
        <v>CHPF_M12_ActRPM_BP_Value_var</v>
      </c>
      <c r="F5636" s="14" t="str">
        <f t="shared" si="905"/>
        <v>BP_Value_var_Lo</v>
      </c>
      <c r="G5636" s="10" t="str">
        <f t="shared" si="906"/>
        <v>CHPF_M12_ActRPM_Lo</v>
      </c>
      <c r="H5636" s="10" t="str">
        <f>VLOOKUP(基本表格!E5636,起始地址定义!A:D,4,FALSE)&amp;" "&amp;Q5636</f>
        <v>2133+P6-M1 木片筛进料皮带运输机 反馈转速 下限值</v>
      </c>
      <c r="I5636" s="10" t="str">
        <f t="shared" si="907"/>
        <v>DB100,REAL3518</v>
      </c>
      <c r="J5636" s="13" t="str">
        <f>VLOOKUP(E5636,起始地址定义!A:D,2,FALSE)</f>
        <v>DB100</v>
      </c>
      <c r="K5636" s="12" t="str">
        <f t="shared" si="908"/>
        <v>REAL3518</v>
      </c>
      <c r="L5636" s="13">
        <f>VLOOKUP(E5636,起始地址定义!A:D,3,FALSE)</f>
        <v>3500</v>
      </c>
      <c r="M5636" s="14">
        <f>VLOOKUP($F5636,类型描述及偏移量!$C:$H,2,FALSE)</f>
        <v>18</v>
      </c>
      <c r="N5636" s="14" t="str">
        <f>VLOOKUP($F5636,类型描述及偏移量!$C:$H,3,FALSE)</f>
        <v>实型</v>
      </c>
      <c r="O5636" s="14" t="str">
        <f>VLOOKUP($F5636,类型描述及偏移量!$C:$H,4,FALSE)</f>
        <v>None</v>
      </c>
      <c r="P5636" s="14" t="str">
        <f>VLOOKUP($F5636,类型描述及偏移量!$C:$H,5,FALSE)</f>
        <v>No</v>
      </c>
      <c r="Q5636" s="14" t="str">
        <f>VLOOKUP($F5636,类型描述及偏移量!$C:$H,6,FALSE)</f>
        <v>下限值</v>
      </c>
    </row>
    <row r="5637" hidden="1" spans="1:17">
      <c r="A5637" s="12" t="s">
        <v>128</v>
      </c>
      <c r="B5637" s="12" t="str">
        <f t="shared" si="901"/>
        <v>M12_ActRPM</v>
      </c>
      <c r="C5637" s="12" t="str">
        <f t="shared" si="902"/>
        <v>HiHi</v>
      </c>
      <c r="D5637" s="12" t="str">
        <f t="shared" si="903"/>
        <v>BP_Value_var</v>
      </c>
      <c r="E5637" s="13" t="str">
        <f t="shared" si="904"/>
        <v>CHPF_M12_ActRPM_BP_Value_var</v>
      </c>
      <c r="F5637" s="14" t="str">
        <f t="shared" si="905"/>
        <v>BP_Value_var_HiHi</v>
      </c>
      <c r="G5637" s="10" t="str">
        <f t="shared" si="906"/>
        <v>CHPF_M12_ActRPM_HiHi</v>
      </c>
      <c r="H5637" s="10" t="str">
        <f>VLOOKUP(基本表格!E5637,起始地址定义!A:D,4,FALSE)&amp;" "&amp;Q5637</f>
        <v>2133+P6-M1 木片筛进料皮带运输机 反馈转速 上上限值</v>
      </c>
      <c r="I5637" s="10" t="str">
        <f t="shared" si="907"/>
        <v>DB100,REAL3522</v>
      </c>
      <c r="J5637" s="13" t="str">
        <f>VLOOKUP(E5637,起始地址定义!A:D,2,FALSE)</f>
        <v>DB100</v>
      </c>
      <c r="K5637" s="12" t="str">
        <f t="shared" si="908"/>
        <v>REAL3522</v>
      </c>
      <c r="L5637" s="13">
        <f>VLOOKUP(E5637,起始地址定义!A:D,3,FALSE)</f>
        <v>3500</v>
      </c>
      <c r="M5637" s="14">
        <f>VLOOKUP($F5637,类型描述及偏移量!$C:$H,2,FALSE)</f>
        <v>22</v>
      </c>
      <c r="N5637" s="14" t="str">
        <f>VLOOKUP($F5637,类型描述及偏移量!$C:$H,3,FALSE)</f>
        <v>实型</v>
      </c>
      <c r="O5637" s="14" t="str">
        <f>VLOOKUP($F5637,类型描述及偏移量!$C:$H,4,FALSE)</f>
        <v>None</v>
      </c>
      <c r="P5637" s="14" t="str">
        <f>VLOOKUP($F5637,类型描述及偏移量!$C:$H,5,FALSE)</f>
        <v>No</v>
      </c>
      <c r="Q5637" s="14" t="str">
        <f>VLOOKUP($F5637,类型描述及偏移量!$C:$H,6,FALSE)</f>
        <v>上上限值</v>
      </c>
    </row>
    <row r="5638" hidden="1" spans="1:17">
      <c r="A5638" s="12" t="s">
        <v>128</v>
      </c>
      <c r="B5638" s="12" t="str">
        <f t="shared" si="901"/>
        <v>M12_ActRPM</v>
      </c>
      <c r="C5638" s="12" t="str">
        <f t="shared" si="902"/>
        <v>LoLo</v>
      </c>
      <c r="D5638" s="12" t="str">
        <f t="shared" si="903"/>
        <v>BP_Value_var</v>
      </c>
      <c r="E5638" s="13" t="str">
        <f t="shared" si="904"/>
        <v>CHPF_M12_ActRPM_BP_Value_var</v>
      </c>
      <c r="F5638" s="14" t="str">
        <f t="shared" si="905"/>
        <v>BP_Value_var_LoLo</v>
      </c>
      <c r="G5638" s="10" t="str">
        <f t="shared" si="906"/>
        <v>CHPF_M12_ActRPM_LoLo</v>
      </c>
      <c r="H5638" s="10" t="str">
        <f>VLOOKUP(基本表格!E5638,起始地址定义!A:D,4,FALSE)&amp;" "&amp;Q5638</f>
        <v>2133+P6-M1 木片筛进料皮带运输机 反馈转速 下下限值</v>
      </c>
      <c r="I5638" s="10" t="str">
        <f t="shared" si="907"/>
        <v>DB100,REAL3526</v>
      </c>
      <c r="J5638" s="13" t="str">
        <f>VLOOKUP(E5638,起始地址定义!A:D,2,FALSE)</f>
        <v>DB100</v>
      </c>
      <c r="K5638" s="12" t="str">
        <f t="shared" si="908"/>
        <v>REAL3526</v>
      </c>
      <c r="L5638" s="13">
        <f>VLOOKUP(E5638,起始地址定义!A:D,3,FALSE)</f>
        <v>3500</v>
      </c>
      <c r="M5638" s="14">
        <f>VLOOKUP($F5638,类型描述及偏移量!$C:$H,2,FALSE)</f>
        <v>26</v>
      </c>
      <c r="N5638" s="14" t="str">
        <f>VLOOKUP($F5638,类型描述及偏移量!$C:$H,3,FALSE)</f>
        <v>实型</v>
      </c>
      <c r="O5638" s="14" t="str">
        <f>VLOOKUP($F5638,类型描述及偏移量!$C:$H,4,FALSE)</f>
        <v>None</v>
      </c>
      <c r="P5638" s="14" t="str">
        <f>VLOOKUP($F5638,类型描述及偏移量!$C:$H,5,FALSE)</f>
        <v>No</v>
      </c>
      <c r="Q5638" s="14" t="str">
        <f>VLOOKUP($F5638,类型描述及偏移量!$C:$H,6,FALSE)</f>
        <v>下下限值</v>
      </c>
    </row>
    <row r="5639" hidden="1" spans="1:17">
      <c r="A5639" s="12" t="s">
        <v>128</v>
      </c>
      <c r="B5639" s="12" t="str">
        <f t="shared" si="901"/>
        <v>M12_Current</v>
      </c>
      <c r="C5639" s="12" t="str">
        <f t="shared" si="902"/>
        <v>HiProEN</v>
      </c>
      <c r="D5639" s="12" t="str">
        <f t="shared" si="903"/>
        <v>BP_Value_var</v>
      </c>
      <c r="E5639" s="13" t="str">
        <f t="shared" si="904"/>
        <v>CHPF_M12_Current_BP_Value_var</v>
      </c>
      <c r="F5639" s="14" t="str">
        <f t="shared" si="905"/>
        <v>BP_Value_var_HiProEN</v>
      </c>
      <c r="G5639" s="10" t="str">
        <f t="shared" si="906"/>
        <v>CHPF_M12_Current_HiProEN</v>
      </c>
      <c r="H5639" s="10" t="str">
        <f>VLOOKUP(基本表格!E5639,起始地址定义!A:D,4,FALSE)&amp;" "&amp;Q5639</f>
        <v>2133+P6-M1 木片筛进料皮带运输机 反馈电流 上限保护使能</v>
      </c>
      <c r="I5639" s="10" t="str">
        <f t="shared" si="907"/>
        <v>DB100,X3550.3</v>
      </c>
      <c r="J5639" s="13" t="str">
        <f>VLOOKUP(E5639,起始地址定义!A:D,2,FALSE)</f>
        <v>DB100</v>
      </c>
      <c r="K5639" s="12" t="str">
        <f t="shared" si="908"/>
        <v>X3550.3</v>
      </c>
      <c r="L5639" s="13">
        <f>VLOOKUP(E5639,起始地址定义!A:D,3,FALSE)</f>
        <v>3550</v>
      </c>
      <c r="M5639" s="14">
        <f>VLOOKUP($F5639,类型描述及偏移量!$C:$H,2,FALSE)</f>
        <v>0.299999999999997</v>
      </c>
      <c r="N5639" s="14" t="str">
        <f>VLOOKUP($F5639,类型描述及偏移量!$C:$H,3,FALSE)</f>
        <v>离散</v>
      </c>
      <c r="O5639" s="14" t="str">
        <f>VLOOKUP($F5639,类型描述及偏移量!$C:$H,4,FALSE)</f>
        <v>None</v>
      </c>
      <c r="P5639" s="14" t="str">
        <f>VLOOKUP($F5639,类型描述及偏移量!$C:$H,5,FALSE)</f>
        <v>No</v>
      </c>
      <c r="Q5639" s="14" t="str">
        <f>VLOOKUP($F5639,类型描述及偏移量!$C:$H,6,FALSE)</f>
        <v>上限保护使能</v>
      </c>
    </row>
    <row r="5640" hidden="1" spans="1:17">
      <c r="A5640" s="12" t="s">
        <v>128</v>
      </c>
      <c r="B5640" s="12" t="str">
        <f t="shared" si="901"/>
        <v>M12_Current</v>
      </c>
      <c r="C5640" s="12" t="str">
        <f t="shared" si="902"/>
        <v>LoProEN</v>
      </c>
      <c r="D5640" s="12" t="str">
        <f t="shared" si="903"/>
        <v>BP_Value_var</v>
      </c>
      <c r="E5640" s="13" t="str">
        <f t="shared" si="904"/>
        <v>CHPF_M12_Current_BP_Value_var</v>
      </c>
      <c r="F5640" s="14" t="str">
        <f t="shared" si="905"/>
        <v>BP_Value_var_LoProEN</v>
      </c>
      <c r="G5640" s="10" t="str">
        <f t="shared" si="906"/>
        <v>CHPF_M12_Current_LoProEN</v>
      </c>
      <c r="H5640" s="10" t="str">
        <f>VLOOKUP(基本表格!E5640,起始地址定义!A:D,4,FALSE)&amp;" "&amp;Q5640</f>
        <v>2133+P6-M1 木片筛进料皮带运输机 反馈电流 下限保护使能</v>
      </c>
      <c r="I5640" s="10" t="str">
        <f t="shared" si="907"/>
        <v>DB100,X3550.4</v>
      </c>
      <c r="J5640" s="13" t="str">
        <f>VLOOKUP(E5640,起始地址定义!A:D,2,FALSE)</f>
        <v>DB100</v>
      </c>
      <c r="K5640" s="12" t="str">
        <f t="shared" si="908"/>
        <v>X3550.4</v>
      </c>
      <c r="L5640" s="13">
        <f>VLOOKUP(E5640,起始地址定义!A:D,3,FALSE)</f>
        <v>3550</v>
      </c>
      <c r="M5640" s="14">
        <f>VLOOKUP($F5640,类型描述及偏移量!$C:$H,2,FALSE)</f>
        <v>0.399999999999999</v>
      </c>
      <c r="N5640" s="14" t="str">
        <f>VLOOKUP($F5640,类型描述及偏移量!$C:$H,3,FALSE)</f>
        <v>离散</v>
      </c>
      <c r="O5640" s="14" t="str">
        <f>VLOOKUP($F5640,类型描述及偏移量!$C:$H,4,FALSE)</f>
        <v>None</v>
      </c>
      <c r="P5640" s="14" t="str">
        <f>VLOOKUP($F5640,类型描述及偏移量!$C:$H,5,FALSE)</f>
        <v>No</v>
      </c>
      <c r="Q5640" s="14" t="str">
        <f>VLOOKUP($F5640,类型描述及偏移量!$C:$H,6,FALSE)</f>
        <v>下限保护使能</v>
      </c>
    </row>
    <row r="5641" hidden="1" spans="1:17">
      <c r="A5641" s="12" t="s">
        <v>128</v>
      </c>
      <c r="B5641" s="12" t="str">
        <f t="shared" si="901"/>
        <v>M12_Current</v>
      </c>
      <c r="C5641" s="12" t="str">
        <f t="shared" si="902"/>
        <v>HiALM</v>
      </c>
      <c r="D5641" s="12" t="str">
        <f t="shared" si="903"/>
        <v>BP_Value_var</v>
      </c>
      <c r="E5641" s="13" t="str">
        <f t="shared" si="904"/>
        <v>CHPF_M12_Current_BP_Value_var</v>
      </c>
      <c r="F5641" s="14" t="str">
        <f t="shared" si="905"/>
        <v>BP_Value_var_HiALM</v>
      </c>
      <c r="G5641" s="10" t="str">
        <f t="shared" si="906"/>
        <v>CHPF_M12_Current_HiALM</v>
      </c>
      <c r="H5641" s="10" t="str">
        <f>VLOOKUP(基本表格!E5641,起始地址定义!A:D,4,FALSE)&amp;" "&amp;Q5641</f>
        <v>2133+P6-M1 木片筛进料皮带运输机 反馈电流 上限报警</v>
      </c>
      <c r="I5641" s="10" t="str">
        <f t="shared" si="907"/>
        <v>DB100,X3550.5</v>
      </c>
      <c r="J5641" s="13" t="str">
        <f>VLOOKUP(E5641,起始地址定义!A:D,2,FALSE)</f>
        <v>DB100</v>
      </c>
      <c r="K5641" s="12" t="str">
        <f t="shared" si="908"/>
        <v>X3550.5</v>
      </c>
      <c r="L5641" s="13">
        <f>VLOOKUP(E5641,起始地址定义!A:D,3,FALSE)</f>
        <v>3550</v>
      </c>
      <c r="M5641" s="14">
        <f>VLOOKUP($F5641,类型描述及偏移量!$C:$H,2,FALSE)</f>
        <v>0.5</v>
      </c>
      <c r="N5641" s="14" t="str">
        <f>VLOOKUP($F5641,类型描述及偏移量!$C:$H,3,FALSE)</f>
        <v>离散</v>
      </c>
      <c r="O5641" s="14" t="str">
        <f>VLOOKUP($F5641,类型描述及偏移量!$C:$H,4,FALSE)</f>
        <v>None</v>
      </c>
      <c r="P5641" s="14" t="str">
        <f>VLOOKUP($F5641,类型描述及偏移量!$C:$H,5,FALSE)</f>
        <v>Yes</v>
      </c>
      <c r="Q5641" s="14" t="str">
        <f>VLOOKUP($F5641,类型描述及偏移量!$C:$H,6,FALSE)</f>
        <v>上限报警</v>
      </c>
    </row>
    <row r="5642" hidden="1" spans="1:17">
      <c r="A5642" s="12" t="s">
        <v>128</v>
      </c>
      <c r="B5642" s="12" t="str">
        <f t="shared" si="901"/>
        <v>M12_Current</v>
      </c>
      <c r="C5642" s="12" t="str">
        <f t="shared" si="902"/>
        <v>LoALM</v>
      </c>
      <c r="D5642" s="12" t="str">
        <f t="shared" si="903"/>
        <v>BP_Value_var</v>
      </c>
      <c r="E5642" s="13" t="str">
        <f t="shared" si="904"/>
        <v>CHPF_M12_Current_BP_Value_var</v>
      </c>
      <c r="F5642" s="14" t="str">
        <f t="shared" si="905"/>
        <v>BP_Value_var_LoALM</v>
      </c>
      <c r="G5642" s="10" t="str">
        <f t="shared" si="906"/>
        <v>CHPF_M12_Current_LoALM</v>
      </c>
      <c r="H5642" s="10" t="str">
        <f>VLOOKUP(基本表格!E5642,起始地址定义!A:D,4,FALSE)&amp;" "&amp;Q5642</f>
        <v>2133+P6-M1 木片筛进料皮带运输机 反馈电流 下限报警</v>
      </c>
      <c r="I5642" s="10" t="str">
        <f t="shared" si="907"/>
        <v>DB100,X3550.6</v>
      </c>
      <c r="J5642" s="13" t="str">
        <f>VLOOKUP(E5642,起始地址定义!A:D,2,FALSE)</f>
        <v>DB100</v>
      </c>
      <c r="K5642" s="12" t="str">
        <f t="shared" si="908"/>
        <v>X3550.6</v>
      </c>
      <c r="L5642" s="13">
        <f>VLOOKUP(E5642,起始地址定义!A:D,3,FALSE)</f>
        <v>3550</v>
      </c>
      <c r="M5642" s="14">
        <f>VLOOKUP($F5642,类型描述及偏移量!$C:$H,2,FALSE)</f>
        <v>0.600000000000001</v>
      </c>
      <c r="N5642" s="14" t="str">
        <f>VLOOKUP($F5642,类型描述及偏移量!$C:$H,3,FALSE)</f>
        <v>离散</v>
      </c>
      <c r="O5642" s="14" t="str">
        <f>VLOOKUP($F5642,类型描述及偏移量!$C:$H,4,FALSE)</f>
        <v>None</v>
      </c>
      <c r="P5642" s="14" t="str">
        <f>VLOOKUP($F5642,类型描述及偏移量!$C:$H,5,FALSE)</f>
        <v>Yes</v>
      </c>
      <c r="Q5642" s="14" t="str">
        <f>VLOOKUP($F5642,类型描述及偏移量!$C:$H,6,FALSE)</f>
        <v>下限报警</v>
      </c>
    </row>
    <row r="5643" hidden="1" spans="1:17">
      <c r="A5643" s="12" t="s">
        <v>128</v>
      </c>
      <c r="B5643" s="12" t="str">
        <f t="shared" ref="B5643:B5674" si="909">"M"&amp;RIGHT(LEFT(B5520,FIND("_",B5520,1)-1),LEN(LEFT(B5520,FIND("_",B5520,1)-1))-1)+1&amp;"_"&amp;RIGHT(B5520,LEN(B5520)-FIND("_",B5520,1))</f>
        <v>M12_Current</v>
      </c>
      <c r="C5643" s="12" t="str">
        <f t="shared" ref="C5643:C5674" si="910">C5520</f>
        <v>HiHiALM</v>
      </c>
      <c r="D5643" s="12" t="str">
        <f t="shared" ref="D5643:D5674" si="911">D5520</f>
        <v>BP_Value_var</v>
      </c>
      <c r="E5643" s="13" t="str">
        <f t="shared" ref="E5643:E5674" si="912">A5643&amp;"_"&amp;B5643&amp;"_"&amp;D5643</f>
        <v>CHPF_M12_Current_BP_Value_var</v>
      </c>
      <c r="F5643" s="14" t="str">
        <f t="shared" ref="F5643:F5674" si="913">D5643&amp;"_"&amp;C5643</f>
        <v>BP_Value_var_HiHiALM</v>
      </c>
      <c r="G5643" s="10" t="str">
        <f t="shared" ref="G5643:G5674" si="914">A5643&amp;"_"&amp;IF(B5643="DB","",B5643&amp;"_")&amp;C5643</f>
        <v>CHPF_M12_Current_HiHiALM</v>
      </c>
      <c r="H5643" s="10" t="str">
        <f>VLOOKUP(基本表格!E5643,起始地址定义!A:D,4,FALSE)&amp;" "&amp;Q5643</f>
        <v>2133+P6-M1 木片筛进料皮带运输机 反馈电流 上上限报警</v>
      </c>
      <c r="I5643" s="10" t="str">
        <f t="shared" ref="I5643:I5674" si="915">J5643&amp;","&amp;K5643</f>
        <v>DB100,X3550.7</v>
      </c>
      <c r="J5643" s="13" t="str">
        <f>VLOOKUP(E5643,起始地址定义!A:D,2,FALSE)</f>
        <v>DB100</v>
      </c>
      <c r="K5643" s="12" t="str">
        <f t="shared" ref="K5643:K5674" si="916">IF(N5643="离散","X",IF(N5643="实型","REAL","INT"))&amp;IF(N5643="离散",TEXT(L5643+M5643,"0.0"),L5643+M5643)</f>
        <v>X3550.7</v>
      </c>
      <c r="L5643" s="13">
        <f>VLOOKUP(E5643,起始地址定义!A:D,3,FALSE)</f>
        <v>3550</v>
      </c>
      <c r="M5643" s="14">
        <f>VLOOKUP($F5643,类型描述及偏移量!$C:$H,2,FALSE)</f>
        <v>0.700000000000003</v>
      </c>
      <c r="N5643" s="14" t="str">
        <f>VLOOKUP($F5643,类型描述及偏移量!$C:$H,3,FALSE)</f>
        <v>离散</v>
      </c>
      <c r="O5643" s="14" t="str">
        <f>VLOOKUP($F5643,类型描述及偏移量!$C:$H,4,FALSE)</f>
        <v>On</v>
      </c>
      <c r="P5643" s="14" t="str">
        <f>VLOOKUP($F5643,类型描述及偏移量!$C:$H,5,FALSE)</f>
        <v>Yes</v>
      </c>
      <c r="Q5643" s="14" t="str">
        <f>VLOOKUP($F5643,类型描述及偏移量!$C:$H,6,FALSE)</f>
        <v>上上限报警</v>
      </c>
    </row>
    <row r="5644" hidden="1" spans="1:17">
      <c r="A5644" s="12" t="s">
        <v>128</v>
      </c>
      <c r="B5644" s="12" t="str">
        <f t="shared" si="909"/>
        <v>M12_Current</v>
      </c>
      <c r="C5644" s="12" t="str">
        <f t="shared" si="910"/>
        <v>LoLoALM</v>
      </c>
      <c r="D5644" s="12" t="str">
        <f t="shared" si="911"/>
        <v>BP_Value_var</v>
      </c>
      <c r="E5644" s="13" t="str">
        <f t="shared" si="912"/>
        <v>CHPF_M12_Current_BP_Value_var</v>
      </c>
      <c r="F5644" s="14" t="str">
        <f t="shared" si="913"/>
        <v>BP_Value_var_LoLoALM</v>
      </c>
      <c r="G5644" s="10" t="str">
        <f t="shared" si="914"/>
        <v>CHPF_M12_Current_LoLoALM</v>
      </c>
      <c r="H5644" s="10" t="str">
        <f>VLOOKUP(基本表格!E5644,起始地址定义!A:D,4,FALSE)&amp;" "&amp;Q5644</f>
        <v>2133+P6-M1 木片筛进料皮带运输机 反馈电流 下下限报警</v>
      </c>
      <c r="I5644" s="10" t="str">
        <f t="shared" si="915"/>
        <v>DB100,X3551.0</v>
      </c>
      <c r="J5644" s="13" t="str">
        <f>VLOOKUP(E5644,起始地址定义!A:D,2,FALSE)</f>
        <v>DB100</v>
      </c>
      <c r="K5644" s="12" t="str">
        <f t="shared" si="916"/>
        <v>X3551.0</v>
      </c>
      <c r="L5644" s="13">
        <f>VLOOKUP(E5644,起始地址定义!A:D,3,FALSE)</f>
        <v>3550</v>
      </c>
      <c r="M5644" s="14">
        <f>VLOOKUP($F5644,类型描述及偏移量!$C:$H,2,FALSE)</f>
        <v>1</v>
      </c>
      <c r="N5644" s="14" t="str">
        <f>VLOOKUP($F5644,类型描述及偏移量!$C:$H,3,FALSE)</f>
        <v>离散</v>
      </c>
      <c r="O5644" s="14" t="str">
        <f>VLOOKUP($F5644,类型描述及偏移量!$C:$H,4,FALSE)</f>
        <v>On</v>
      </c>
      <c r="P5644" s="14" t="str">
        <f>VLOOKUP($F5644,类型描述及偏移量!$C:$H,5,FALSE)</f>
        <v>Yes</v>
      </c>
      <c r="Q5644" s="14" t="str">
        <f>VLOOKUP($F5644,类型描述及偏移量!$C:$H,6,FALSE)</f>
        <v>下下限报警</v>
      </c>
    </row>
    <row r="5645" hidden="1" spans="1:17">
      <c r="A5645" s="12" t="s">
        <v>128</v>
      </c>
      <c r="B5645" s="12" t="str">
        <f t="shared" si="909"/>
        <v>M12_Current</v>
      </c>
      <c r="C5645" s="12" t="str">
        <f t="shared" si="910"/>
        <v>LimALM</v>
      </c>
      <c r="D5645" s="12" t="str">
        <f t="shared" si="911"/>
        <v>BP_Value_var</v>
      </c>
      <c r="E5645" s="13" t="str">
        <f t="shared" si="912"/>
        <v>CHPF_M12_Current_BP_Value_var</v>
      </c>
      <c r="F5645" s="14" t="str">
        <f t="shared" si="913"/>
        <v>BP_Value_var_LimALM</v>
      </c>
      <c r="G5645" s="10" t="str">
        <f t="shared" si="914"/>
        <v>CHPF_M12_Current_LimALM</v>
      </c>
      <c r="H5645" s="10" t="str">
        <f>VLOOKUP(基本表格!E5645,起始地址定义!A:D,4,FALSE)&amp;" "&amp;Q5645</f>
        <v>2133+P6-M1 木片筛进料皮带运输机 反馈电流 极限报警</v>
      </c>
      <c r="I5645" s="10" t="str">
        <f t="shared" si="915"/>
        <v>DB100,X3551.1</v>
      </c>
      <c r="J5645" s="13" t="str">
        <f>VLOOKUP(E5645,起始地址定义!A:D,2,FALSE)</f>
        <v>DB100</v>
      </c>
      <c r="K5645" s="12" t="str">
        <f t="shared" si="916"/>
        <v>X3551.1</v>
      </c>
      <c r="L5645" s="13">
        <f>VLOOKUP(E5645,起始地址定义!A:D,3,FALSE)</f>
        <v>3550</v>
      </c>
      <c r="M5645" s="14">
        <f>VLOOKUP($F5645,类型描述及偏移量!$C:$H,2,FALSE)</f>
        <v>1.1</v>
      </c>
      <c r="N5645" s="14" t="str">
        <f>VLOOKUP($F5645,类型描述及偏移量!$C:$H,3,FALSE)</f>
        <v>离散</v>
      </c>
      <c r="O5645" s="14" t="str">
        <f>VLOOKUP($F5645,类型描述及偏移量!$C:$H,4,FALSE)</f>
        <v>On</v>
      </c>
      <c r="P5645" s="14" t="str">
        <f>VLOOKUP($F5645,类型描述及偏移量!$C:$H,5,FALSE)</f>
        <v>Yes</v>
      </c>
      <c r="Q5645" s="14" t="str">
        <f>VLOOKUP($F5645,类型描述及偏移量!$C:$H,6,FALSE)</f>
        <v>极限报警</v>
      </c>
    </row>
    <row r="5646" hidden="1" spans="1:17">
      <c r="A5646" s="12" t="s">
        <v>128</v>
      </c>
      <c r="B5646" s="12" t="str">
        <f t="shared" si="909"/>
        <v>M12_Current</v>
      </c>
      <c r="C5646" s="12" t="str">
        <f t="shared" si="910"/>
        <v>LostALM</v>
      </c>
      <c r="D5646" s="12" t="str">
        <f t="shared" si="911"/>
        <v>BP_Value_var</v>
      </c>
      <c r="E5646" s="13" t="str">
        <f t="shared" si="912"/>
        <v>CHPF_M12_Current_BP_Value_var</v>
      </c>
      <c r="F5646" s="14" t="str">
        <f t="shared" si="913"/>
        <v>BP_Value_var_LostALM</v>
      </c>
      <c r="G5646" s="10" t="str">
        <f t="shared" si="914"/>
        <v>CHPF_M12_Current_LostALM</v>
      </c>
      <c r="H5646" s="10" t="str">
        <f>VLOOKUP(基本表格!E5646,起始地址定义!A:D,4,FALSE)&amp;" "&amp;Q5646</f>
        <v>2133+P6-M1 木片筛进料皮带运输机 反馈电流 传感器断线报警</v>
      </c>
      <c r="I5646" s="10" t="str">
        <f t="shared" si="915"/>
        <v>DB100,X3551.2</v>
      </c>
      <c r="J5646" s="13" t="str">
        <f>VLOOKUP(E5646,起始地址定义!A:D,2,FALSE)</f>
        <v>DB100</v>
      </c>
      <c r="K5646" s="12" t="str">
        <f t="shared" si="916"/>
        <v>X3551.2</v>
      </c>
      <c r="L5646" s="13">
        <f>VLOOKUP(E5646,起始地址定义!A:D,3,FALSE)</f>
        <v>3550</v>
      </c>
      <c r="M5646" s="14">
        <f>VLOOKUP($F5646,类型描述及偏移量!$C:$H,2,FALSE)</f>
        <v>1.2</v>
      </c>
      <c r="N5646" s="14" t="str">
        <f>VLOOKUP($F5646,类型描述及偏移量!$C:$H,3,FALSE)</f>
        <v>离散</v>
      </c>
      <c r="O5646" s="14" t="str">
        <f>VLOOKUP($F5646,类型描述及偏移量!$C:$H,4,FALSE)</f>
        <v>On</v>
      </c>
      <c r="P5646" s="14" t="str">
        <f>VLOOKUP($F5646,类型描述及偏移量!$C:$H,5,FALSE)</f>
        <v>Yes</v>
      </c>
      <c r="Q5646" s="14" t="str">
        <f>VLOOKUP($F5646,类型描述及偏移量!$C:$H,6,FALSE)</f>
        <v>传感器断线报警</v>
      </c>
    </row>
    <row r="5647" hidden="1" spans="1:17">
      <c r="A5647" s="12" t="s">
        <v>128</v>
      </c>
      <c r="B5647" s="12" t="str">
        <f t="shared" si="909"/>
        <v>M12_Current</v>
      </c>
      <c r="C5647" s="12" t="str">
        <f t="shared" si="910"/>
        <v>Code</v>
      </c>
      <c r="D5647" s="12" t="str">
        <f t="shared" si="911"/>
        <v>BP_Value_var</v>
      </c>
      <c r="E5647" s="13" t="str">
        <f t="shared" si="912"/>
        <v>CHPF_M12_Current_BP_Value_var</v>
      </c>
      <c r="F5647" s="14" t="str">
        <f t="shared" si="913"/>
        <v>BP_Value_var_Code</v>
      </c>
      <c r="G5647" s="10" t="str">
        <f t="shared" si="914"/>
        <v>CHPF_M12_Current_Code</v>
      </c>
      <c r="H5647" s="10" t="str">
        <f>VLOOKUP(基本表格!E5647,起始地址定义!A:D,4,FALSE)&amp;" "&amp;Q5647</f>
        <v>2133+P6-M1 木片筛进料皮带运输机 反馈电流 实际内码</v>
      </c>
      <c r="I5647" s="10" t="str">
        <f t="shared" si="915"/>
        <v>DB100,INT3552</v>
      </c>
      <c r="J5647" s="13" t="str">
        <f>VLOOKUP(E5647,起始地址定义!A:D,2,FALSE)</f>
        <v>DB100</v>
      </c>
      <c r="K5647" s="12" t="str">
        <f t="shared" si="916"/>
        <v>INT3552</v>
      </c>
      <c r="L5647" s="13">
        <f>VLOOKUP(E5647,起始地址定义!A:D,3,FALSE)</f>
        <v>3550</v>
      </c>
      <c r="M5647" s="14">
        <f>VLOOKUP($F5647,类型描述及偏移量!$C:$H,2,FALSE)</f>
        <v>2</v>
      </c>
      <c r="N5647" s="14" t="str">
        <f>VLOOKUP($F5647,类型描述及偏移量!$C:$H,3,FALSE)</f>
        <v>整型</v>
      </c>
      <c r="O5647" s="14" t="str">
        <f>VLOOKUP($F5647,类型描述及偏移量!$C:$H,4,FALSE)</f>
        <v>None</v>
      </c>
      <c r="P5647" s="14" t="str">
        <f>VLOOKUP($F5647,类型描述及偏移量!$C:$H,5,FALSE)</f>
        <v>Yes</v>
      </c>
      <c r="Q5647" s="14" t="str">
        <f>VLOOKUP($F5647,类型描述及偏移量!$C:$H,6,FALSE)</f>
        <v>实际内码</v>
      </c>
    </row>
    <row r="5648" hidden="1" spans="1:17">
      <c r="A5648" s="12" t="s">
        <v>128</v>
      </c>
      <c r="B5648" s="12" t="str">
        <f t="shared" si="909"/>
        <v>M12_Current</v>
      </c>
      <c r="C5648" s="12" t="str">
        <f t="shared" si="910"/>
        <v>Value</v>
      </c>
      <c r="D5648" s="12" t="str">
        <f t="shared" si="911"/>
        <v>BP_Value_var</v>
      </c>
      <c r="E5648" s="13" t="str">
        <f t="shared" si="912"/>
        <v>CHPF_M12_Current_BP_Value_var</v>
      </c>
      <c r="F5648" s="14" t="str">
        <f t="shared" si="913"/>
        <v>BP_Value_var_Value</v>
      </c>
      <c r="G5648" s="10" t="str">
        <f t="shared" si="914"/>
        <v>CHPF_M12_Current_Value</v>
      </c>
      <c r="H5648" s="10" t="str">
        <f>VLOOKUP(基本表格!E5648,起始地址定义!A:D,4,FALSE)&amp;" "&amp;Q5648</f>
        <v>2133+P6-M1 木片筛进料皮带运输机 反馈电流 实际值</v>
      </c>
      <c r="I5648" s="10" t="str">
        <f t="shared" si="915"/>
        <v>DB100,REAL3556</v>
      </c>
      <c r="J5648" s="13" t="str">
        <f>VLOOKUP(E5648,起始地址定义!A:D,2,FALSE)</f>
        <v>DB100</v>
      </c>
      <c r="K5648" s="12" t="str">
        <f t="shared" si="916"/>
        <v>REAL3556</v>
      </c>
      <c r="L5648" s="13">
        <f>VLOOKUP(E5648,起始地址定义!A:D,3,FALSE)</f>
        <v>3550</v>
      </c>
      <c r="M5648" s="14">
        <f>VLOOKUP($F5648,类型描述及偏移量!$C:$H,2,FALSE)</f>
        <v>6</v>
      </c>
      <c r="N5648" s="14" t="str">
        <f>VLOOKUP($F5648,类型描述及偏移量!$C:$H,3,FALSE)</f>
        <v>实型</v>
      </c>
      <c r="O5648" s="14" t="str">
        <f>VLOOKUP($F5648,类型描述及偏移量!$C:$H,4,FALSE)</f>
        <v>None</v>
      </c>
      <c r="P5648" s="14" t="str">
        <f>VLOOKUP($F5648,类型描述及偏移量!$C:$H,5,FALSE)</f>
        <v>Yes</v>
      </c>
      <c r="Q5648" s="14" t="str">
        <f>VLOOKUP($F5648,类型描述及偏移量!$C:$H,6,FALSE)</f>
        <v>实际值</v>
      </c>
    </row>
    <row r="5649" hidden="1" spans="1:17">
      <c r="A5649" s="12" t="s">
        <v>128</v>
      </c>
      <c r="B5649" s="12" t="str">
        <f t="shared" si="909"/>
        <v>M12_Current</v>
      </c>
      <c r="C5649" s="12" t="str">
        <f t="shared" si="910"/>
        <v>Range</v>
      </c>
      <c r="D5649" s="12" t="str">
        <f t="shared" si="911"/>
        <v>BP_Value_var</v>
      </c>
      <c r="E5649" s="13" t="str">
        <f t="shared" si="912"/>
        <v>CHPF_M12_Current_BP_Value_var</v>
      </c>
      <c r="F5649" s="14" t="str">
        <f t="shared" si="913"/>
        <v>BP_Value_var_Range</v>
      </c>
      <c r="G5649" s="10" t="str">
        <f t="shared" si="914"/>
        <v>CHPF_M12_Current_Range</v>
      </c>
      <c r="H5649" s="10" t="str">
        <f>VLOOKUP(基本表格!E5649,起始地址定义!A:D,4,FALSE)&amp;" "&amp;Q5649</f>
        <v>2133+P6-M1 木片筛进料皮带运输机 反馈电流 量程</v>
      </c>
      <c r="I5649" s="10" t="str">
        <f t="shared" si="915"/>
        <v>DB100,REAL3560</v>
      </c>
      <c r="J5649" s="13" t="str">
        <f>VLOOKUP(E5649,起始地址定义!A:D,2,FALSE)</f>
        <v>DB100</v>
      </c>
      <c r="K5649" s="12" t="str">
        <f t="shared" si="916"/>
        <v>REAL3560</v>
      </c>
      <c r="L5649" s="13">
        <f>VLOOKUP(E5649,起始地址定义!A:D,3,FALSE)</f>
        <v>3550</v>
      </c>
      <c r="M5649" s="14">
        <f>VLOOKUP($F5649,类型描述及偏移量!$C:$H,2,FALSE)</f>
        <v>10</v>
      </c>
      <c r="N5649" s="14" t="str">
        <f>VLOOKUP($F5649,类型描述及偏移量!$C:$H,3,FALSE)</f>
        <v>实型</v>
      </c>
      <c r="O5649" s="14" t="str">
        <f>VLOOKUP($F5649,类型描述及偏移量!$C:$H,4,FALSE)</f>
        <v>None</v>
      </c>
      <c r="P5649" s="14" t="str">
        <f>VLOOKUP($F5649,类型描述及偏移量!$C:$H,5,FALSE)</f>
        <v>No</v>
      </c>
      <c r="Q5649" s="14" t="str">
        <f>VLOOKUP($F5649,类型描述及偏移量!$C:$H,6,FALSE)</f>
        <v>量程</v>
      </c>
    </row>
    <row r="5650" hidden="1" spans="1:17">
      <c r="A5650" s="12" t="s">
        <v>128</v>
      </c>
      <c r="B5650" s="12" t="str">
        <f t="shared" si="909"/>
        <v>M12_Current</v>
      </c>
      <c r="C5650" s="12" t="str">
        <f t="shared" si="910"/>
        <v>Hi</v>
      </c>
      <c r="D5650" s="12" t="str">
        <f t="shared" si="911"/>
        <v>BP_Value_var</v>
      </c>
      <c r="E5650" s="13" t="str">
        <f t="shared" si="912"/>
        <v>CHPF_M12_Current_BP_Value_var</v>
      </c>
      <c r="F5650" s="14" t="str">
        <f t="shared" si="913"/>
        <v>BP_Value_var_Hi</v>
      </c>
      <c r="G5650" s="10" t="str">
        <f t="shared" si="914"/>
        <v>CHPF_M12_Current_Hi</v>
      </c>
      <c r="H5650" s="10" t="str">
        <f>VLOOKUP(基本表格!E5650,起始地址定义!A:D,4,FALSE)&amp;" "&amp;Q5650</f>
        <v>2133+P6-M1 木片筛进料皮带运输机 反馈电流 上限值</v>
      </c>
      <c r="I5650" s="10" t="str">
        <f t="shared" si="915"/>
        <v>DB100,REAL3564</v>
      </c>
      <c r="J5650" s="13" t="str">
        <f>VLOOKUP(E5650,起始地址定义!A:D,2,FALSE)</f>
        <v>DB100</v>
      </c>
      <c r="K5650" s="12" t="str">
        <f t="shared" si="916"/>
        <v>REAL3564</v>
      </c>
      <c r="L5650" s="13">
        <f>VLOOKUP(E5650,起始地址定义!A:D,3,FALSE)</f>
        <v>3550</v>
      </c>
      <c r="M5650" s="14">
        <f>VLOOKUP($F5650,类型描述及偏移量!$C:$H,2,FALSE)</f>
        <v>14</v>
      </c>
      <c r="N5650" s="14" t="str">
        <f>VLOOKUP($F5650,类型描述及偏移量!$C:$H,3,FALSE)</f>
        <v>实型</v>
      </c>
      <c r="O5650" s="14" t="str">
        <f>VLOOKUP($F5650,类型描述及偏移量!$C:$H,4,FALSE)</f>
        <v>None</v>
      </c>
      <c r="P5650" s="14" t="str">
        <f>VLOOKUP($F5650,类型描述及偏移量!$C:$H,5,FALSE)</f>
        <v>No</v>
      </c>
      <c r="Q5650" s="14" t="str">
        <f>VLOOKUP($F5650,类型描述及偏移量!$C:$H,6,FALSE)</f>
        <v>上限值</v>
      </c>
    </row>
    <row r="5651" hidden="1" spans="1:17">
      <c r="A5651" s="12" t="s">
        <v>128</v>
      </c>
      <c r="B5651" s="12" t="str">
        <f t="shared" si="909"/>
        <v>M12_Current</v>
      </c>
      <c r="C5651" s="12" t="str">
        <f t="shared" si="910"/>
        <v>Lo</v>
      </c>
      <c r="D5651" s="12" t="str">
        <f t="shared" si="911"/>
        <v>BP_Value_var</v>
      </c>
      <c r="E5651" s="13" t="str">
        <f t="shared" si="912"/>
        <v>CHPF_M12_Current_BP_Value_var</v>
      </c>
      <c r="F5651" s="14" t="str">
        <f t="shared" si="913"/>
        <v>BP_Value_var_Lo</v>
      </c>
      <c r="G5651" s="10" t="str">
        <f t="shared" si="914"/>
        <v>CHPF_M12_Current_Lo</v>
      </c>
      <c r="H5651" s="10" t="str">
        <f>VLOOKUP(基本表格!E5651,起始地址定义!A:D,4,FALSE)&amp;" "&amp;Q5651</f>
        <v>2133+P6-M1 木片筛进料皮带运输机 反馈电流 下限值</v>
      </c>
      <c r="I5651" s="10" t="str">
        <f t="shared" si="915"/>
        <v>DB100,REAL3568</v>
      </c>
      <c r="J5651" s="13" t="str">
        <f>VLOOKUP(E5651,起始地址定义!A:D,2,FALSE)</f>
        <v>DB100</v>
      </c>
      <c r="K5651" s="12" t="str">
        <f t="shared" si="916"/>
        <v>REAL3568</v>
      </c>
      <c r="L5651" s="13">
        <f>VLOOKUP(E5651,起始地址定义!A:D,3,FALSE)</f>
        <v>3550</v>
      </c>
      <c r="M5651" s="14">
        <f>VLOOKUP($F5651,类型描述及偏移量!$C:$H,2,FALSE)</f>
        <v>18</v>
      </c>
      <c r="N5651" s="14" t="str">
        <f>VLOOKUP($F5651,类型描述及偏移量!$C:$H,3,FALSE)</f>
        <v>实型</v>
      </c>
      <c r="O5651" s="14" t="str">
        <f>VLOOKUP($F5651,类型描述及偏移量!$C:$H,4,FALSE)</f>
        <v>None</v>
      </c>
      <c r="P5651" s="14" t="str">
        <f>VLOOKUP($F5651,类型描述及偏移量!$C:$H,5,FALSE)</f>
        <v>No</v>
      </c>
      <c r="Q5651" s="14" t="str">
        <f>VLOOKUP($F5651,类型描述及偏移量!$C:$H,6,FALSE)</f>
        <v>下限值</v>
      </c>
    </row>
    <row r="5652" hidden="1" spans="1:17">
      <c r="A5652" s="12" t="s">
        <v>128</v>
      </c>
      <c r="B5652" s="12" t="str">
        <f t="shared" si="909"/>
        <v>M12_Current</v>
      </c>
      <c r="C5652" s="12" t="str">
        <f t="shared" si="910"/>
        <v>HiHi</v>
      </c>
      <c r="D5652" s="12" t="str">
        <f t="shared" si="911"/>
        <v>BP_Value_var</v>
      </c>
      <c r="E5652" s="13" t="str">
        <f t="shared" si="912"/>
        <v>CHPF_M12_Current_BP_Value_var</v>
      </c>
      <c r="F5652" s="14" t="str">
        <f t="shared" si="913"/>
        <v>BP_Value_var_HiHi</v>
      </c>
      <c r="G5652" s="10" t="str">
        <f t="shared" si="914"/>
        <v>CHPF_M12_Current_HiHi</v>
      </c>
      <c r="H5652" s="10" t="str">
        <f>VLOOKUP(基本表格!E5652,起始地址定义!A:D,4,FALSE)&amp;" "&amp;Q5652</f>
        <v>2133+P6-M1 木片筛进料皮带运输机 反馈电流 上上限值</v>
      </c>
      <c r="I5652" s="10" t="str">
        <f t="shared" si="915"/>
        <v>DB100,REAL3572</v>
      </c>
      <c r="J5652" s="13" t="str">
        <f>VLOOKUP(E5652,起始地址定义!A:D,2,FALSE)</f>
        <v>DB100</v>
      </c>
      <c r="K5652" s="12" t="str">
        <f t="shared" si="916"/>
        <v>REAL3572</v>
      </c>
      <c r="L5652" s="13">
        <f>VLOOKUP(E5652,起始地址定义!A:D,3,FALSE)</f>
        <v>3550</v>
      </c>
      <c r="M5652" s="14">
        <f>VLOOKUP($F5652,类型描述及偏移量!$C:$H,2,FALSE)</f>
        <v>22</v>
      </c>
      <c r="N5652" s="14" t="str">
        <f>VLOOKUP($F5652,类型描述及偏移量!$C:$H,3,FALSE)</f>
        <v>实型</v>
      </c>
      <c r="O5652" s="14" t="str">
        <f>VLOOKUP($F5652,类型描述及偏移量!$C:$H,4,FALSE)</f>
        <v>None</v>
      </c>
      <c r="P5652" s="14" t="str">
        <f>VLOOKUP($F5652,类型描述及偏移量!$C:$H,5,FALSE)</f>
        <v>No</v>
      </c>
      <c r="Q5652" s="14" t="str">
        <f>VLOOKUP($F5652,类型描述及偏移量!$C:$H,6,FALSE)</f>
        <v>上上限值</v>
      </c>
    </row>
    <row r="5653" hidden="1" spans="1:17">
      <c r="A5653" s="12" t="s">
        <v>128</v>
      </c>
      <c r="B5653" s="12" t="str">
        <f t="shared" si="909"/>
        <v>M12_Current</v>
      </c>
      <c r="C5653" s="12" t="str">
        <f t="shared" si="910"/>
        <v>LoLo</v>
      </c>
      <c r="D5653" s="12" t="str">
        <f t="shared" si="911"/>
        <v>BP_Value_var</v>
      </c>
      <c r="E5653" s="13" t="str">
        <f t="shared" si="912"/>
        <v>CHPF_M12_Current_BP_Value_var</v>
      </c>
      <c r="F5653" s="14" t="str">
        <f t="shared" si="913"/>
        <v>BP_Value_var_LoLo</v>
      </c>
      <c r="G5653" s="10" t="str">
        <f t="shared" si="914"/>
        <v>CHPF_M12_Current_LoLo</v>
      </c>
      <c r="H5653" s="10" t="str">
        <f>VLOOKUP(基本表格!E5653,起始地址定义!A:D,4,FALSE)&amp;" "&amp;Q5653</f>
        <v>2133+P6-M1 木片筛进料皮带运输机 反馈电流 下下限值</v>
      </c>
      <c r="I5653" s="10" t="str">
        <f t="shared" si="915"/>
        <v>DB100,REAL3576</v>
      </c>
      <c r="J5653" s="13" t="str">
        <f>VLOOKUP(E5653,起始地址定义!A:D,2,FALSE)</f>
        <v>DB100</v>
      </c>
      <c r="K5653" s="12" t="str">
        <f t="shared" si="916"/>
        <v>REAL3576</v>
      </c>
      <c r="L5653" s="13">
        <f>VLOOKUP(E5653,起始地址定义!A:D,3,FALSE)</f>
        <v>3550</v>
      </c>
      <c r="M5653" s="14">
        <f>VLOOKUP($F5653,类型描述及偏移量!$C:$H,2,FALSE)</f>
        <v>26</v>
      </c>
      <c r="N5653" s="14" t="str">
        <f>VLOOKUP($F5653,类型描述及偏移量!$C:$H,3,FALSE)</f>
        <v>实型</v>
      </c>
      <c r="O5653" s="14" t="str">
        <f>VLOOKUP($F5653,类型描述及偏移量!$C:$H,4,FALSE)</f>
        <v>None</v>
      </c>
      <c r="P5653" s="14" t="str">
        <f>VLOOKUP($F5653,类型描述及偏移量!$C:$H,5,FALSE)</f>
        <v>No</v>
      </c>
      <c r="Q5653" s="14" t="str">
        <f>VLOOKUP($F5653,类型描述及偏移量!$C:$H,6,FALSE)</f>
        <v>下下限值</v>
      </c>
    </row>
    <row r="5654" hidden="1" spans="1:17">
      <c r="A5654" s="12" t="s">
        <v>128</v>
      </c>
      <c r="B5654" s="12" t="str">
        <f t="shared" si="909"/>
        <v>M13_M</v>
      </c>
      <c r="C5654" s="12" t="str">
        <f t="shared" si="910"/>
        <v>Enable</v>
      </c>
      <c r="D5654" s="12" t="str">
        <f t="shared" si="911"/>
        <v>BP_Motor_var</v>
      </c>
      <c r="E5654" s="13" t="str">
        <f t="shared" si="912"/>
        <v>CHPF_M13_M_BP_Motor_var</v>
      </c>
      <c r="F5654" s="14" t="str">
        <f t="shared" si="913"/>
        <v>BP_Motor_var_Enable</v>
      </c>
      <c r="G5654" s="10" t="str">
        <f t="shared" si="914"/>
        <v>CHPF_M13_M_Enable</v>
      </c>
      <c r="H5654" s="10" t="str">
        <f>VLOOKUP(基本表格!E5654,起始地址定义!A:D,4,FALSE)&amp;" "&amp;Q5654</f>
        <v>2144+P6-M2 木片筛废料皮带运输机 电机控制 使能</v>
      </c>
      <c r="I5654" s="10" t="str">
        <f t="shared" si="915"/>
        <v>DB100,X3600.0</v>
      </c>
      <c r="J5654" s="13" t="str">
        <f>VLOOKUP(E5654,起始地址定义!A:D,2,FALSE)</f>
        <v>DB100</v>
      </c>
      <c r="K5654" s="12" t="str">
        <f t="shared" si="916"/>
        <v>X3600.0</v>
      </c>
      <c r="L5654" s="13">
        <f>VLOOKUP(E5654,起始地址定义!A:D,3,FALSE)</f>
        <v>3600</v>
      </c>
      <c r="M5654" s="14">
        <f>VLOOKUP($F5654,类型描述及偏移量!$C:$H,2,FALSE)</f>
        <v>0</v>
      </c>
      <c r="N5654" s="14" t="str">
        <f>VLOOKUP($F5654,类型描述及偏移量!$C:$H,3,FALSE)</f>
        <v>离散</v>
      </c>
      <c r="O5654" s="14" t="str">
        <f>VLOOKUP($F5654,类型描述及偏移量!$C:$H,4,FALSE)</f>
        <v>None</v>
      </c>
      <c r="P5654" s="14" t="str">
        <f>VLOOKUP($F5654,类型描述及偏移量!$C:$H,5,FALSE)</f>
        <v>No</v>
      </c>
      <c r="Q5654" s="14" t="str">
        <f>VLOOKUP($F5654,类型描述及偏移量!$C:$H,6,FALSE)</f>
        <v>使能</v>
      </c>
    </row>
    <row r="5655" hidden="1" spans="1:17">
      <c r="A5655" s="12" t="s">
        <v>128</v>
      </c>
      <c r="B5655" s="12" t="str">
        <f t="shared" si="909"/>
        <v>M13_M</v>
      </c>
      <c r="C5655" s="12" t="str">
        <f t="shared" si="910"/>
        <v>Auto_Status</v>
      </c>
      <c r="D5655" s="12" t="str">
        <f t="shared" si="911"/>
        <v>BP_Motor_var</v>
      </c>
      <c r="E5655" s="13" t="str">
        <f t="shared" si="912"/>
        <v>CHPF_M13_M_BP_Motor_var</v>
      </c>
      <c r="F5655" s="14" t="str">
        <f t="shared" si="913"/>
        <v>BP_Motor_var_Auto_Status</v>
      </c>
      <c r="G5655" s="10" t="str">
        <f t="shared" si="914"/>
        <v>CHPF_M13_M_Auto_Status</v>
      </c>
      <c r="H5655" s="10" t="str">
        <f>VLOOKUP(基本表格!E5655,起始地址定义!A:D,4,FALSE)&amp;" "&amp;Q5655</f>
        <v>2144+P6-M2 木片筛废料皮带运输机 电机控制 手自动状态</v>
      </c>
      <c r="I5655" s="10" t="str">
        <f t="shared" si="915"/>
        <v>DB100,X3600.3</v>
      </c>
      <c r="J5655" s="13" t="str">
        <f>VLOOKUP(E5655,起始地址定义!A:D,2,FALSE)</f>
        <v>DB100</v>
      </c>
      <c r="K5655" s="12" t="str">
        <f t="shared" si="916"/>
        <v>X3600.3</v>
      </c>
      <c r="L5655" s="13">
        <f>VLOOKUP(E5655,起始地址定义!A:D,3,FALSE)</f>
        <v>3600</v>
      </c>
      <c r="M5655" s="14">
        <f>VLOOKUP($F5655,类型描述及偏移量!$C:$H,2,FALSE)</f>
        <v>0.3</v>
      </c>
      <c r="N5655" s="14" t="str">
        <f>VLOOKUP($F5655,类型描述及偏移量!$C:$H,3,FALSE)</f>
        <v>离散</v>
      </c>
      <c r="O5655" s="14" t="str">
        <f>VLOOKUP($F5655,类型描述及偏移量!$C:$H,4,FALSE)</f>
        <v>None</v>
      </c>
      <c r="P5655" s="14" t="str">
        <f>VLOOKUP($F5655,类型描述及偏移量!$C:$H,5,FALSE)</f>
        <v>Yes</v>
      </c>
      <c r="Q5655" s="14" t="str">
        <f>VLOOKUP($F5655,类型描述及偏移量!$C:$H,6,FALSE)</f>
        <v>手自动状态</v>
      </c>
    </row>
    <row r="5656" hidden="1" spans="1:17">
      <c r="A5656" s="12" t="s">
        <v>128</v>
      </c>
      <c r="B5656" s="12" t="str">
        <f t="shared" si="909"/>
        <v>M13_M</v>
      </c>
      <c r="C5656" s="12" t="str">
        <f t="shared" si="910"/>
        <v>Loc_Rem</v>
      </c>
      <c r="D5656" s="12" t="str">
        <f t="shared" si="911"/>
        <v>BP_Motor_var</v>
      </c>
      <c r="E5656" s="13" t="str">
        <f t="shared" si="912"/>
        <v>CHPF_M13_M_BP_Motor_var</v>
      </c>
      <c r="F5656" s="14" t="str">
        <f t="shared" si="913"/>
        <v>BP_Motor_var_Loc_Rem</v>
      </c>
      <c r="G5656" s="10" t="str">
        <f t="shared" si="914"/>
        <v>CHPF_M13_M_Loc_Rem</v>
      </c>
      <c r="H5656" s="10" t="str">
        <f>VLOOKUP(基本表格!E5656,起始地址定义!A:D,4,FALSE)&amp;" "&amp;Q5656</f>
        <v>2144+P6-M2 木片筛废料皮带运输机 电机控制 本地/远程(检修/待机）</v>
      </c>
      <c r="I5656" s="10" t="str">
        <f t="shared" si="915"/>
        <v>DB100,X3600.4</v>
      </c>
      <c r="J5656" s="13" t="str">
        <f>VLOOKUP(E5656,起始地址定义!A:D,2,FALSE)</f>
        <v>DB100</v>
      </c>
      <c r="K5656" s="12" t="str">
        <f t="shared" si="916"/>
        <v>X3600.4</v>
      </c>
      <c r="L5656" s="13">
        <f>VLOOKUP(E5656,起始地址定义!A:D,3,FALSE)</f>
        <v>3600</v>
      </c>
      <c r="M5656" s="14">
        <f>VLOOKUP($F5656,类型描述及偏移量!$C:$H,2,FALSE)</f>
        <v>0.4</v>
      </c>
      <c r="N5656" s="14" t="str">
        <f>VLOOKUP($F5656,类型描述及偏移量!$C:$H,3,FALSE)</f>
        <v>离散</v>
      </c>
      <c r="O5656" s="14" t="str">
        <f>VLOOKUP($F5656,类型描述及偏移量!$C:$H,4,FALSE)</f>
        <v>None</v>
      </c>
      <c r="P5656" s="14" t="str">
        <f>VLOOKUP($F5656,类型描述及偏移量!$C:$H,5,FALSE)</f>
        <v>Yes</v>
      </c>
      <c r="Q5656" s="14" t="str">
        <f>VLOOKUP($F5656,类型描述及偏移量!$C:$H,6,FALSE)</f>
        <v>本地/远程(检修/待机）</v>
      </c>
    </row>
    <row r="5657" hidden="1" spans="1:17">
      <c r="A5657" s="12" t="s">
        <v>128</v>
      </c>
      <c r="B5657" s="12" t="str">
        <f t="shared" si="909"/>
        <v>M13_M</v>
      </c>
      <c r="C5657" s="12" t="str">
        <f t="shared" si="910"/>
        <v>ON_HMI</v>
      </c>
      <c r="D5657" s="12" t="str">
        <f t="shared" si="911"/>
        <v>BP_Motor_var</v>
      </c>
      <c r="E5657" s="13" t="str">
        <f t="shared" si="912"/>
        <v>CHPF_M13_M_BP_Motor_var</v>
      </c>
      <c r="F5657" s="14" t="str">
        <f t="shared" si="913"/>
        <v>BP_Motor_var_ON_HMI</v>
      </c>
      <c r="G5657" s="10" t="str">
        <f t="shared" si="914"/>
        <v>CHPF_M13_M_ON_HMI</v>
      </c>
      <c r="H5657" s="10" t="str">
        <f>VLOOKUP(基本表格!E5657,起始地址定义!A:D,4,FALSE)&amp;" "&amp;Q5657</f>
        <v>2144+P6-M2 木片筛废料皮带运输机 电机控制 开启_上位机(正转)</v>
      </c>
      <c r="I5657" s="10" t="str">
        <f t="shared" si="915"/>
        <v>DB100,X3600.6</v>
      </c>
      <c r="J5657" s="13" t="str">
        <f>VLOOKUP(E5657,起始地址定义!A:D,2,FALSE)</f>
        <v>DB100</v>
      </c>
      <c r="K5657" s="12" t="str">
        <f t="shared" si="916"/>
        <v>X3600.6</v>
      </c>
      <c r="L5657" s="13">
        <f>VLOOKUP(E5657,起始地址定义!A:D,3,FALSE)</f>
        <v>3600</v>
      </c>
      <c r="M5657" s="14">
        <f>VLOOKUP($F5657,类型描述及偏移量!$C:$H,2,FALSE)</f>
        <v>0.6</v>
      </c>
      <c r="N5657" s="14" t="str">
        <f>VLOOKUP($F5657,类型描述及偏移量!$C:$H,3,FALSE)</f>
        <v>离散</v>
      </c>
      <c r="O5657" s="14" t="str">
        <f>VLOOKUP($F5657,类型描述及偏移量!$C:$H,4,FALSE)</f>
        <v>None</v>
      </c>
      <c r="P5657" s="14" t="str">
        <f>VLOOKUP($F5657,类型描述及偏移量!$C:$H,5,FALSE)</f>
        <v>No</v>
      </c>
      <c r="Q5657" s="14" t="str">
        <f>VLOOKUP($F5657,类型描述及偏移量!$C:$H,6,FALSE)</f>
        <v>开启_上位机(正转)</v>
      </c>
    </row>
    <row r="5658" hidden="1" spans="1:17">
      <c r="A5658" s="12" t="s">
        <v>128</v>
      </c>
      <c r="B5658" s="12" t="str">
        <f t="shared" si="909"/>
        <v>M13_M</v>
      </c>
      <c r="C5658" s="12" t="str">
        <f t="shared" si="910"/>
        <v>OFF_HMI</v>
      </c>
      <c r="D5658" s="12" t="str">
        <f t="shared" si="911"/>
        <v>BP_Motor_var</v>
      </c>
      <c r="E5658" s="13" t="str">
        <f t="shared" si="912"/>
        <v>CHPF_M13_M_BP_Motor_var</v>
      </c>
      <c r="F5658" s="14" t="str">
        <f t="shared" si="913"/>
        <v>BP_Motor_var_OFF_HMI</v>
      </c>
      <c r="G5658" s="10" t="str">
        <f t="shared" si="914"/>
        <v>CHPF_M13_M_OFF_HMI</v>
      </c>
      <c r="H5658" s="10" t="str">
        <f>VLOOKUP(基本表格!E5658,起始地址定义!A:D,4,FALSE)&amp;" "&amp;Q5658</f>
        <v>2144+P6-M2 木片筛废料皮带运输机 电机控制 停止_上位机(反转)</v>
      </c>
      <c r="I5658" s="10" t="str">
        <f t="shared" si="915"/>
        <v>DB100,X3601.0</v>
      </c>
      <c r="J5658" s="13" t="str">
        <f>VLOOKUP(E5658,起始地址定义!A:D,2,FALSE)</f>
        <v>DB100</v>
      </c>
      <c r="K5658" s="12" t="str">
        <f t="shared" si="916"/>
        <v>X3601.0</v>
      </c>
      <c r="L5658" s="13">
        <f>VLOOKUP(E5658,起始地址定义!A:D,3,FALSE)</f>
        <v>3600</v>
      </c>
      <c r="M5658" s="14">
        <f>VLOOKUP($F5658,类型描述及偏移量!$C:$H,2,FALSE)</f>
        <v>1</v>
      </c>
      <c r="N5658" s="14" t="str">
        <f>VLOOKUP($F5658,类型描述及偏移量!$C:$H,3,FALSE)</f>
        <v>离散</v>
      </c>
      <c r="O5658" s="14" t="str">
        <f>VLOOKUP($F5658,类型描述及偏移量!$C:$H,4,FALSE)</f>
        <v>None</v>
      </c>
      <c r="P5658" s="14" t="str">
        <f>VLOOKUP($F5658,类型描述及偏移量!$C:$H,5,FALSE)</f>
        <v>No</v>
      </c>
      <c r="Q5658" s="14" t="str">
        <f>VLOOKUP($F5658,类型描述及偏移量!$C:$H,6,FALSE)</f>
        <v>停止_上位机(反转)</v>
      </c>
    </row>
    <row r="5659" hidden="1" spans="1:17">
      <c r="A5659" s="12" t="s">
        <v>128</v>
      </c>
      <c r="B5659" s="12" t="str">
        <f t="shared" si="909"/>
        <v>M13_M</v>
      </c>
      <c r="C5659" s="12" t="str">
        <f t="shared" si="910"/>
        <v>Fan</v>
      </c>
      <c r="D5659" s="12" t="str">
        <f t="shared" si="911"/>
        <v>BP_Motor_var</v>
      </c>
      <c r="E5659" s="13" t="str">
        <f t="shared" si="912"/>
        <v>CHPF_M13_M_BP_Motor_var</v>
      </c>
      <c r="F5659" s="14" t="str">
        <f t="shared" si="913"/>
        <v>BP_Motor_var_Fan</v>
      </c>
      <c r="G5659" s="10" t="str">
        <f t="shared" si="914"/>
        <v>CHPF_M13_M_Fan</v>
      </c>
      <c r="H5659" s="10" t="str">
        <f>VLOOKUP(基本表格!E5659,起始地址定义!A:D,4,FALSE)&amp;" "&amp;Q5659</f>
        <v>2144+P6-M2 木片筛废料皮带运输机 电机控制 通风扇</v>
      </c>
      <c r="I5659" s="10" t="str">
        <f t="shared" si="915"/>
        <v>DB100,X3601.1</v>
      </c>
      <c r="J5659" s="13" t="str">
        <f>VLOOKUP(E5659,起始地址定义!A:D,2,FALSE)</f>
        <v>DB100</v>
      </c>
      <c r="K5659" s="12" t="str">
        <f t="shared" si="916"/>
        <v>X3601.1</v>
      </c>
      <c r="L5659" s="13">
        <f>VLOOKUP(E5659,起始地址定义!A:D,3,FALSE)</f>
        <v>3600</v>
      </c>
      <c r="M5659" s="14">
        <f>VLOOKUP($F5659,类型描述及偏移量!$C:$H,2,FALSE)</f>
        <v>1.1</v>
      </c>
      <c r="N5659" s="14" t="str">
        <f>VLOOKUP($F5659,类型描述及偏移量!$C:$H,3,FALSE)</f>
        <v>离散</v>
      </c>
      <c r="O5659" s="14" t="str">
        <f>VLOOKUP($F5659,类型描述及偏移量!$C:$H,4,FALSE)</f>
        <v>None</v>
      </c>
      <c r="P5659" s="14" t="str">
        <f>VLOOKUP($F5659,类型描述及偏移量!$C:$H,5,FALSE)</f>
        <v>Yes</v>
      </c>
      <c r="Q5659" s="14" t="str">
        <f>VLOOKUP($F5659,类型描述及偏移量!$C:$H,6,FALSE)</f>
        <v>通风扇</v>
      </c>
    </row>
    <row r="5660" hidden="1" spans="1:17">
      <c r="A5660" s="12" t="s">
        <v>128</v>
      </c>
      <c r="B5660" s="12" t="str">
        <f t="shared" si="909"/>
        <v>M13_M</v>
      </c>
      <c r="C5660" s="12" t="str">
        <f t="shared" si="910"/>
        <v>Motor</v>
      </c>
      <c r="D5660" s="12" t="str">
        <f t="shared" si="911"/>
        <v>BP_Motor_var</v>
      </c>
      <c r="E5660" s="13" t="str">
        <f t="shared" si="912"/>
        <v>CHPF_M13_M_BP_Motor_var</v>
      </c>
      <c r="F5660" s="14" t="str">
        <f t="shared" si="913"/>
        <v>BP_Motor_var_Motor</v>
      </c>
      <c r="G5660" s="10" t="str">
        <f t="shared" si="914"/>
        <v>CHPF_M13_M_Motor</v>
      </c>
      <c r="H5660" s="10" t="str">
        <f>VLOOKUP(基本表格!E5660,起始地址定义!A:D,4,FALSE)&amp;" "&amp;Q5660</f>
        <v>2144+P6-M2 木片筛废料皮带运输机 电机控制 电机(正转）</v>
      </c>
      <c r="I5660" s="10" t="str">
        <f t="shared" si="915"/>
        <v>DB100,X3601.2</v>
      </c>
      <c r="J5660" s="13" t="str">
        <f>VLOOKUP(E5660,起始地址定义!A:D,2,FALSE)</f>
        <v>DB100</v>
      </c>
      <c r="K5660" s="12" t="str">
        <f t="shared" si="916"/>
        <v>X3601.2</v>
      </c>
      <c r="L5660" s="13">
        <f>VLOOKUP(E5660,起始地址定义!A:D,3,FALSE)</f>
        <v>3600</v>
      </c>
      <c r="M5660" s="14">
        <f>VLOOKUP($F5660,类型描述及偏移量!$C:$H,2,FALSE)</f>
        <v>1.2</v>
      </c>
      <c r="N5660" s="14" t="str">
        <f>VLOOKUP($F5660,类型描述及偏移量!$C:$H,3,FALSE)</f>
        <v>离散</v>
      </c>
      <c r="O5660" s="14" t="str">
        <f>VLOOKUP($F5660,类型描述及偏移量!$C:$H,4,FALSE)</f>
        <v>None</v>
      </c>
      <c r="P5660" s="14" t="str">
        <f>VLOOKUP($F5660,类型描述及偏移量!$C:$H,5,FALSE)</f>
        <v>Yes</v>
      </c>
      <c r="Q5660" s="14" t="str">
        <f>VLOOKUP($F5660,类型描述及偏移量!$C:$H,6,FALSE)</f>
        <v>电机(正转）</v>
      </c>
    </row>
    <row r="5661" hidden="1" spans="1:17">
      <c r="A5661" s="12" t="s">
        <v>128</v>
      </c>
      <c r="B5661" s="12" t="str">
        <f t="shared" si="909"/>
        <v>M13_M</v>
      </c>
      <c r="C5661" s="12" t="str">
        <f t="shared" si="910"/>
        <v>OL</v>
      </c>
      <c r="D5661" s="12" t="str">
        <f t="shared" si="911"/>
        <v>BP_Motor_var</v>
      </c>
      <c r="E5661" s="13" t="str">
        <f t="shared" si="912"/>
        <v>CHPF_M13_M_BP_Motor_var</v>
      </c>
      <c r="F5661" s="14" t="str">
        <f t="shared" si="913"/>
        <v>BP_Motor_var_OL</v>
      </c>
      <c r="G5661" s="10" t="str">
        <f t="shared" si="914"/>
        <v>CHPF_M13_M_OL</v>
      </c>
      <c r="H5661" s="10" t="str">
        <f>VLOOKUP(基本表格!E5661,起始地址定义!A:D,4,FALSE)&amp;" "&amp;Q5661</f>
        <v>2144+P6-M2 木片筛废料皮带运输机 电机控制 电机过载</v>
      </c>
      <c r="I5661" s="10" t="str">
        <f t="shared" si="915"/>
        <v>DB100,X3601.3</v>
      </c>
      <c r="J5661" s="13" t="str">
        <f>VLOOKUP(E5661,起始地址定义!A:D,2,FALSE)</f>
        <v>DB100</v>
      </c>
      <c r="K5661" s="12" t="str">
        <f t="shared" si="916"/>
        <v>X3601.3</v>
      </c>
      <c r="L5661" s="13">
        <f>VLOOKUP(E5661,起始地址定义!A:D,3,FALSE)</f>
        <v>3600</v>
      </c>
      <c r="M5661" s="14">
        <f>VLOOKUP($F5661,类型描述及偏移量!$C:$H,2,FALSE)</f>
        <v>1.3</v>
      </c>
      <c r="N5661" s="14" t="str">
        <f>VLOOKUP($F5661,类型描述及偏移量!$C:$H,3,FALSE)</f>
        <v>离散</v>
      </c>
      <c r="O5661" s="14" t="str">
        <f>VLOOKUP($F5661,类型描述及偏移量!$C:$H,4,FALSE)</f>
        <v>On</v>
      </c>
      <c r="P5661" s="14" t="str">
        <f>VLOOKUP($F5661,类型描述及偏移量!$C:$H,5,FALSE)</f>
        <v>Yes</v>
      </c>
      <c r="Q5661" s="14" t="str">
        <f>VLOOKUP($F5661,类型描述及偏移量!$C:$H,6,FALSE)</f>
        <v>电机过载</v>
      </c>
    </row>
    <row r="5662" hidden="1" spans="1:17">
      <c r="A5662" s="12" t="s">
        <v>128</v>
      </c>
      <c r="B5662" s="12" t="str">
        <f t="shared" si="909"/>
        <v>M13_M</v>
      </c>
      <c r="C5662" s="12" t="str">
        <f t="shared" si="910"/>
        <v>Fan_OL</v>
      </c>
      <c r="D5662" s="12" t="str">
        <f t="shared" si="911"/>
        <v>BP_Motor_var</v>
      </c>
      <c r="E5662" s="13" t="str">
        <f t="shared" si="912"/>
        <v>CHPF_M13_M_BP_Motor_var</v>
      </c>
      <c r="F5662" s="14" t="str">
        <f t="shared" si="913"/>
        <v>BP_Motor_var_Fan_OL</v>
      </c>
      <c r="G5662" s="10" t="str">
        <f t="shared" si="914"/>
        <v>CHPF_M13_M_Fan_OL</v>
      </c>
      <c r="H5662" s="10" t="str">
        <f>VLOOKUP(基本表格!E5662,起始地址定义!A:D,4,FALSE)&amp;" "&amp;Q5662</f>
        <v>2144+P6-M2 木片筛废料皮带运输机 电机控制 风扇过载</v>
      </c>
      <c r="I5662" s="10" t="str">
        <f t="shared" si="915"/>
        <v>DB100,X3601.4</v>
      </c>
      <c r="J5662" s="13" t="str">
        <f>VLOOKUP(E5662,起始地址定义!A:D,2,FALSE)</f>
        <v>DB100</v>
      </c>
      <c r="K5662" s="12" t="str">
        <f t="shared" si="916"/>
        <v>X3601.4</v>
      </c>
      <c r="L5662" s="13">
        <f>VLOOKUP(E5662,起始地址定义!A:D,3,FALSE)</f>
        <v>3600</v>
      </c>
      <c r="M5662" s="14">
        <f>VLOOKUP($F5662,类型描述及偏移量!$C:$H,2,FALSE)</f>
        <v>1.4</v>
      </c>
      <c r="N5662" s="14" t="str">
        <f>VLOOKUP($F5662,类型描述及偏移量!$C:$H,3,FALSE)</f>
        <v>离散</v>
      </c>
      <c r="O5662" s="14" t="str">
        <f>VLOOKUP($F5662,类型描述及偏移量!$C:$H,4,FALSE)</f>
        <v>On</v>
      </c>
      <c r="P5662" s="14" t="str">
        <f>VLOOKUP($F5662,类型描述及偏移量!$C:$H,5,FALSE)</f>
        <v>Yes</v>
      </c>
      <c r="Q5662" s="14" t="str">
        <f>VLOOKUP($F5662,类型描述及偏移量!$C:$H,6,FALSE)</f>
        <v>风扇过载</v>
      </c>
    </row>
    <row r="5663" hidden="1" spans="1:17">
      <c r="A5663" s="12" t="s">
        <v>128</v>
      </c>
      <c r="B5663" s="12" t="str">
        <f t="shared" si="909"/>
        <v>M13_M</v>
      </c>
      <c r="C5663" s="12" t="str">
        <f t="shared" si="910"/>
        <v>RunSig</v>
      </c>
      <c r="D5663" s="12" t="str">
        <f t="shared" si="911"/>
        <v>BP_Motor_var</v>
      </c>
      <c r="E5663" s="13" t="str">
        <f t="shared" si="912"/>
        <v>CHPF_M13_M_BP_Motor_var</v>
      </c>
      <c r="F5663" s="14" t="str">
        <f t="shared" si="913"/>
        <v>BP_Motor_var_RunSig</v>
      </c>
      <c r="G5663" s="10" t="str">
        <f t="shared" si="914"/>
        <v>CHPF_M13_M_RunSig</v>
      </c>
      <c r="H5663" s="10" t="str">
        <f>VLOOKUP(基本表格!E5663,起始地址定义!A:D,4,FALSE)&amp;" "&amp;Q5663</f>
        <v>2144+P6-M2 木片筛废料皮带运输机 电机控制 电机运行指示</v>
      </c>
      <c r="I5663" s="10" t="str">
        <f t="shared" si="915"/>
        <v>DB100,X3601.5</v>
      </c>
      <c r="J5663" s="13" t="str">
        <f>VLOOKUP(E5663,起始地址定义!A:D,2,FALSE)</f>
        <v>DB100</v>
      </c>
      <c r="K5663" s="12" t="str">
        <f t="shared" si="916"/>
        <v>X3601.5</v>
      </c>
      <c r="L5663" s="13">
        <f>VLOOKUP(E5663,起始地址定义!A:D,3,FALSE)</f>
        <v>3600</v>
      </c>
      <c r="M5663" s="14">
        <f>VLOOKUP($F5663,类型描述及偏移量!$C:$H,2,FALSE)</f>
        <v>1.5</v>
      </c>
      <c r="N5663" s="14" t="str">
        <f>VLOOKUP($F5663,类型描述及偏移量!$C:$H,3,FALSE)</f>
        <v>离散</v>
      </c>
      <c r="O5663" s="14" t="str">
        <f>VLOOKUP($F5663,类型描述及偏移量!$C:$H,4,FALSE)</f>
        <v>None</v>
      </c>
      <c r="P5663" s="14" t="str">
        <f>VLOOKUP($F5663,类型描述及偏移量!$C:$H,5,FALSE)</f>
        <v>Yes</v>
      </c>
      <c r="Q5663" s="14" t="str">
        <f>VLOOKUP($F5663,类型描述及偏移量!$C:$H,6,FALSE)</f>
        <v>电机运行指示</v>
      </c>
    </row>
    <row r="5664" hidden="1" spans="1:17">
      <c r="A5664" s="12" t="s">
        <v>128</v>
      </c>
      <c r="B5664" s="12" t="str">
        <f t="shared" si="909"/>
        <v>M13_M</v>
      </c>
      <c r="C5664" s="12" t="str">
        <f t="shared" si="910"/>
        <v>Break_ALM</v>
      </c>
      <c r="D5664" s="12" t="str">
        <f t="shared" si="911"/>
        <v>BP_Motor_var</v>
      </c>
      <c r="E5664" s="13" t="str">
        <f t="shared" si="912"/>
        <v>CHPF_M13_M_BP_Motor_var</v>
      </c>
      <c r="F5664" s="14" t="str">
        <f t="shared" si="913"/>
        <v>BP_Motor_var_Break_ALM</v>
      </c>
      <c r="G5664" s="10" t="str">
        <f t="shared" si="914"/>
        <v>CHPF_M13_M_Break_ALM</v>
      </c>
      <c r="H5664" s="10" t="str">
        <f>VLOOKUP(基本表格!E5664,起始地址定义!A:D,4,FALSE)&amp;" "&amp;Q5664</f>
        <v>2144+P6-M2 木片筛废料皮带运输机 电机控制 断链报警</v>
      </c>
      <c r="I5664" s="10" t="str">
        <f t="shared" si="915"/>
        <v>DB100,X3601.6</v>
      </c>
      <c r="J5664" s="13" t="str">
        <f>VLOOKUP(E5664,起始地址定义!A:D,2,FALSE)</f>
        <v>DB100</v>
      </c>
      <c r="K5664" s="12" t="str">
        <f t="shared" si="916"/>
        <v>X3601.6</v>
      </c>
      <c r="L5664" s="13">
        <f>VLOOKUP(E5664,起始地址定义!A:D,3,FALSE)</f>
        <v>3600</v>
      </c>
      <c r="M5664" s="14">
        <f>VLOOKUP($F5664,类型描述及偏移量!$C:$H,2,FALSE)</f>
        <v>1.6</v>
      </c>
      <c r="N5664" s="14" t="str">
        <f>VLOOKUP($F5664,类型描述及偏移量!$C:$H,3,FALSE)</f>
        <v>离散</v>
      </c>
      <c r="O5664" s="14" t="str">
        <f>VLOOKUP($F5664,类型描述及偏移量!$C:$H,4,FALSE)</f>
        <v>On</v>
      </c>
      <c r="P5664" s="14" t="str">
        <f>VLOOKUP($F5664,类型描述及偏移量!$C:$H,5,FALSE)</f>
        <v>Yes</v>
      </c>
      <c r="Q5664" s="14" t="str">
        <f>VLOOKUP($F5664,类型描述及偏移量!$C:$H,6,FALSE)</f>
        <v>断链报警</v>
      </c>
    </row>
    <row r="5665" hidden="1" spans="1:17">
      <c r="A5665" s="12" t="s">
        <v>128</v>
      </c>
      <c r="B5665" s="12" t="str">
        <f t="shared" si="909"/>
        <v>M13_M</v>
      </c>
      <c r="C5665" s="12" t="str">
        <f t="shared" si="910"/>
        <v>Break_CHK</v>
      </c>
      <c r="D5665" s="12" t="str">
        <f t="shared" si="911"/>
        <v>BP_Motor_var</v>
      </c>
      <c r="E5665" s="13" t="str">
        <f t="shared" si="912"/>
        <v>CHPF_M13_M_BP_Motor_var</v>
      </c>
      <c r="F5665" s="14" t="str">
        <f t="shared" si="913"/>
        <v>BP_Motor_var_Break_CHK</v>
      </c>
      <c r="G5665" s="10" t="str">
        <f t="shared" si="914"/>
        <v>CHPF_M13_M_Break_CHK</v>
      </c>
      <c r="H5665" s="10" t="str">
        <f>VLOOKUP(基本表格!E5665,起始地址定义!A:D,4,FALSE)&amp;" "&amp;Q5665</f>
        <v>2144+P6-M2 木片筛废料皮带运输机 电机控制 断链检测</v>
      </c>
      <c r="I5665" s="10" t="str">
        <f t="shared" si="915"/>
        <v>DB100,X3601.7</v>
      </c>
      <c r="J5665" s="13" t="str">
        <f>VLOOKUP(E5665,起始地址定义!A:D,2,FALSE)</f>
        <v>DB100</v>
      </c>
      <c r="K5665" s="12" t="str">
        <f t="shared" si="916"/>
        <v>X3601.7</v>
      </c>
      <c r="L5665" s="13">
        <f>VLOOKUP(E5665,起始地址定义!A:D,3,FALSE)</f>
        <v>3600</v>
      </c>
      <c r="M5665" s="14">
        <f>VLOOKUP($F5665,类型描述及偏移量!$C:$H,2,FALSE)</f>
        <v>1.7</v>
      </c>
      <c r="N5665" s="14" t="str">
        <f>VLOOKUP($F5665,类型描述及偏移量!$C:$H,3,FALSE)</f>
        <v>离散</v>
      </c>
      <c r="O5665" s="14" t="str">
        <f>VLOOKUP($F5665,类型描述及偏移量!$C:$H,4,FALSE)</f>
        <v>None</v>
      </c>
      <c r="P5665" s="14" t="str">
        <f>VLOOKUP($F5665,类型描述及偏移量!$C:$H,5,FALSE)</f>
        <v>Yes</v>
      </c>
      <c r="Q5665" s="14" t="str">
        <f>VLOOKUP($F5665,类型描述及偏移量!$C:$H,6,FALSE)</f>
        <v>断链检测</v>
      </c>
    </row>
    <row r="5666" hidden="1" spans="1:17">
      <c r="A5666" s="12" t="s">
        <v>128</v>
      </c>
      <c r="B5666" s="12" t="str">
        <f t="shared" si="909"/>
        <v>M13_M</v>
      </c>
      <c r="C5666" s="12" t="str">
        <f t="shared" si="910"/>
        <v>INV_Res_HMI</v>
      </c>
      <c r="D5666" s="12" t="str">
        <f t="shared" si="911"/>
        <v>BP_Motor_var</v>
      </c>
      <c r="E5666" s="13" t="str">
        <f t="shared" si="912"/>
        <v>CHPF_M13_M_BP_Motor_var</v>
      </c>
      <c r="F5666" s="14" t="str">
        <f t="shared" si="913"/>
        <v>BP_Motor_var_INV_Res_HMI</v>
      </c>
      <c r="G5666" s="10" t="str">
        <f t="shared" si="914"/>
        <v>CHPF_M13_M_INV_Res_HMI</v>
      </c>
      <c r="H5666" s="10" t="str">
        <f>VLOOKUP(基本表格!E5666,起始地址定义!A:D,4,FALSE)&amp;" "&amp;Q5666</f>
        <v>2144+P6-M2 木片筛废料皮带运输机 电机控制 复位</v>
      </c>
      <c r="I5666" s="10" t="str">
        <f t="shared" si="915"/>
        <v>DB100,X3602.0</v>
      </c>
      <c r="J5666" s="13" t="str">
        <f>VLOOKUP(E5666,起始地址定义!A:D,2,FALSE)</f>
        <v>DB100</v>
      </c>
      <c r="K5666" s="12" t="str">
        <f t="shared" si="916"/>
        <v>X3602.0</v>
      </c>
      <c r="L5666" s="13">
        <f>VLOOKUP(E5666,起始地址定义!A:D,3,FALSE)</f>
        <v>3600</v>
      </c>
      <c r="M5666" s="14">
        <f>VLOOKUP($F5666,类型描述及偏移量!$C:$H,2,FALSE)</f>
        <v>2</v>
      </c>
      <c r="N5666" s="14" t="str">
        <f>VLOOKUP($F5666,类型描述及偏移量!$C:$H,3,FALSE)</f>
        <v>离散</v>
      </c>
      <c r="O5666" s="14" t="str">
        <f>VLOOKUP($F5666,类型描述及偏移量!$C:$H,4,FALSE)</f>
        <v>None</v>
      </c>
      <c r="P5666" s="14" t="str">
        <f>VLOOKUP($F5666,类型描述及偏移量!$C:$H,5,FALSE)</f>
        <v>No</v>
      </c>
      <c r="Q5666" s="14" t="str">
        <f>VLOOKUP($F5666,类型描述及偏移量!$C:$H,6,FALSE)</f>
        <v>复位</v>
      </c>
    </row>
    <row r="5667" hidden="1" spans="1:17">
      <c r="A5667" s="12" t="s">
        <v>128</v>
      </c>
      <c r="B5667" s="12" t="str">
        <f t="shared" si="909"/>
        <v>M13_M</v>
      </c>
      <c r="C5667" s="12" t="str">
        <f t="shared" si="910"/>
        <v>Break_EN</v>
      </c>
      <c r="D5667" s="12" t="str">
        <f t="shared" si="911"/>
        <v>BP_Motor_var</v>
      </c>
      <c r="E5667" s="13" t="str">
        <f t="shared" si="912"/>
        <v>CHPF_M13_M_BP_Motor_var</v>
      </c>
      <c r="F5667" s="14" t="str">
        <f t="shared" si="913"/>
        <v>BP_Motor_var_Break_EN</v>
      </c>
      <c r="G5667" s="10" t="str">
        <f t="shared" si="914"/>
        <v>CHPF_M13_M_Break_EN</v>
      </c>
      <c r="H5667" s="10" t="str">
        <f>VLOOKUP(基本表格!E5667,起始地址定义!A:D,4,FALSE)&amp;" "&amp;Q5667</f>
        <v>2144+P6-M2 木片筛废料皮带运输机 电机控制 断链保护使能</v>
      </c>
      <c r="I5667" s="10" t="str">
        <f t="shared" si="915"/>
        <v>DB100,X3602.1</v>
      </c>
      <c r="J5667" s="13" t="str">
        <f>VLOOKUP(E5667,起始地址定义!A:D,2,FALSE)</f>
        <v>DB100</v>
      </c>
      <c r="K5667" s="12" t="str">
        <f t="shared" si="916"/>
        <v>X3602.1</v>
      </c>
      <c r="L5667" s="13">
        <f>VLOOKUP(E5667,起始地址定义!A:D,3,FALSE)</f>
        <v>3600</v>
      </c>
      <c r="M5667" s="14">
        <f>VLOOKUP($F5667,类型描述及偏移量!$C:$H,2,FALSE)</f>
        <v>2.1</v>
      </c>
      <c r="N5667" s="14" t="str">
        <f>VLOOKUP($F5667,类型描述及偏移量!$C:$H,3,FALSE)</f>
        <v>离散</v>
      </c>
      <c r="O5667" s="14" t="str">
        <f>VLOOKUP($F5667,类型描述及偏移量!$C:$H,4,FALSE)</f>
        <v>None</v>
      </c>
      <c r="P5667" s="14" t="str">
        <f>VLOOKUP($F5667,类型描述及偏移量!$C:$H,5,FALSE)</f>
        <v>No</v>
      </c>
      <c r="Q5667" s="14" t="str">
        <f>VLOOKUP($F5667,类型描述及偏移量!$C:$H,6,FALSE)</f>
        <v>断链保护使能</v>
      </c>
    </row>
    <row r="5668" hidden="1" spans="1:17">
      <c r="A5668" s="12" t="s">
        <v>128</v>
      </c>
      <c r="B5668" s="12" t="str">
        <f t="shared" si="909"/>
        <v>M13_M</v>
      </c>
      <c r="C5668" s="12" t="str">
        <f t="shared" si="910"/>
        <v>Break_Stop</v>
      </c>
      <c r="D5668" s="12" t="str">
        <f t="shared" si="911"/>
        <v>BP_Motor_var</v>
      </c>
      <c r="E5668" s="13" t="str">
        <f t="shared" si="912"/>
        <v>CHPF_M13_M_BP_Motor_var</v>
      </c>
      <c r="F5668" s="14" t="str">
        <f t="shared" si="913"/>
        <v>BP_Motor_var_Break_Stop</v>
      </c>
      <c r="G5668" s="10" t="str">
        <f t="shared" si="914"/>
        <v>CHPF_M13_M_Break_Stop</v>
      </c>
      <c r="H5668" s="10" t="str">
        <f>VLOOKUP(基本表格!E5668,起始地址定义!A:D,4,FALSE)&amp;" "&amp;Q5668</f>
        <v>2144+P6-M2 木片筛废料皮带运输机 电机控制 断链导致停机</v>
      </c>
      <c r="I5668" s="10" t="str">
        <f t="shared" si="915"/>
        <v>DB100,X3602.2</v>
      </c>
      <c r="J5668" s="13" t="str">
        <f>VLOOKUP(E5668,起始地址定义!A:D,2,FALSE)</f>
        <v>DB100</v>
      </c>
      <c r="K5668" s="12" t="str">
        <f t="shared" si="916"/>
        <v>X3602.2</v>
      </c>
      <c r="L5668" s="13">
        <f>VLOOKUP(E5668,起始地址定义!A:D,3,FALSE)</f>
        <v>3600</v>
      </c>
      <c r="M5668" s="14">
        <f>VLOOKUP($F5668,类型描述及偏移量!$C:$H,2,FALSE)</f>
        <v>2.2</v>
      </c>
      <c r="N5668" s="14" t="str">
        <f>VLOOKUP($F5668,类型描述及偏移量!$C:$H,3,FALSE)</f>
        <v>离散</v>
      </c>
      <c r="O5668" s="14" t="str">
        <f>VLOOKUP($F5668,类型描述及偏移量!$C:$H,4,FALSE)</f>
        <v>On</v>
      </c>
      <c r="P5668" s="14" t="str">
        <f>VLOOKUP($F5668,类型描述及偏移量!$C:$H,5,FALSE)</f>
        <v>Yes</v>
      </c>
      <c r="Q5668" s="14" t="str">
        <f>VLOOKUP($F5668,类型描述及偏移量!$C:$H,6,FALSE)</f>
        <v>断链导致停机</v>
      </c>
    </row>
    <row r="5669" hidden="1" spans="1:17">
      <c r="A5669" s="12" t="s">
        <v>128</v>
      </c>
      <c r="B5669" s="12" t="str">
        <f t="shared" si="909"/>
        <v>M13_M</v>
      </c>
      <c r="C5669" s="12" t="str">
        <f t="shared" si="910"/>
        <v>Motor_Back</v>
      </c>
      <c r="D5669" s="12" t="str">
        <f t="shared" si="911"/>
        <v>BP_Motor_var</v>
      </c>
      <c r="E5669" s="13" t="str">
        <f t="shared" si="912"/>
        <v>CHPF_M13_M_BP_Motor_var</v>
      </c>
      <c r="F5669" s="14" t="str">
        <f t="shared" si="913"/>
        <v>BP_Motor_var_Motor_Back</v>
      </c>
      <c r="G5669" s="10" t="str">
        <f t="shared" si="914"/>
        <v>CHPF_M13_M_Motor_Back</v>
      </c>
      <c r="H5669" s="10" t="str">
        <f>VLOOKUP(基本表格!E5669,起始地址定义!A:D,4,FALSE)&amp;" "&amp;Q5669</f>
        <v>2144+P6-M2 木片筛废料皮带运输机 电机控制 电机(反转）</v>
      </c>
      <c r="I5669" s="10" t="str">
        <f t="shared" si="915"/>
        <v>DB100,X3602.3</v>
      </c>
      <c r="J5669" s="13" t="str">
        <f>VLOOKUP(E5669,起始地址定义!A:D,2,FALSE)</f>
        <v>DB100</v>
      </c>
      <c r="K5669" s="12" t="str">
        <f t="shared" si="916"/>
        <v>X3602.3</v>
      </c>
      <c r="L5669" s="13">
        <f>VLOOKUP(E5669,起始地址定义!A:D,3,FALSE)</f>
        <v>3600</v>
      </c>
      <c r="M5669" s="14">
        <f>VLOOKUP($F5669,类型描述及偏移量!$C:$H,2,FALSE)</f>
        <v>2.3</v>
      </c>
      <c r="N5669" s="14" t="str">
        <f>VLOOKUP($F5669,类型描述及偏移量!$C:$H,3,FALSE)</f>
        <v>离散</v>
      </c>
      <c r="O5669" s="14" t="str">
        <f>VLOOKUP($F5669,类型描述及偏移量!$C:$H,4,FALSE)</f>
        <v>None</v>
      </c>
      <c r="P5669" s="14" t="str">
        <f>VLOOKUP($F5669,类型描述及偏移量!$C:$H,5,FALSE)</f>
        <v>Yes</v>
      </c>
      <c r="Q5669" s="14" t="str">
        <f>VLOOKUP($F5669,类型描述及偏移量!$C:$H,6,FALSE)</f>
        <v>电机(反转）</v>
      </c>
    </row>
    <row r="5670" hidden="1" spans="1:17">
      <c r="A5670" s="12" t="s">
        <v>128</v>
      </c>
      <c r="B5670" s="12" t="str">
        <f t="shared" si="909"/>
        <v>M13_M</v>
      </c>
      <c r="C5670" s="12" t="str">
        <f t="shared" si="910"/>
        <v>Loc</v>
      </c>
      <c r="D5670" s="12" t="str">
        <f t="shared" si="911"/>
        <v>BP_Motor_var</v>
      </c>
      <c r="E5670" s="13" t="str">
        <f t="shared" si="912"/>
        <v>CHPF_M13_M_BP_Motor_var</v>
      </c>
      <c r="F5670" s="14" t="str">
        <f t="shared" si="913"/>
        <v>BP_Motor_var_Loc</v>
      </c>
      <c r="G5670" s="10" t="str">
        <f t="shared" si="914"/>
        <v>CHPF_M13_M_Loc</v>
      </c>
      <c r="H5670" s="10" t="str">
        <f>VLOOKUP(基本表格!E5670,起始地址定义!A:D,4,FALSE)&amp;" "&amp;Q5670</f>
        <v>2144+P6-M2 木片筛废料皮带运输机 电机控制 本地</v>
      </c>
      <c r="I5670" s="10" t="str">
        <f t="shared" si="915"/>
        <v>DB100,X3602.4</v>
      </c>
      <c r="J5670" s="13" t="str">
        <f>VLOOKUP(E5670,起始地址定义!A:D,2,FALSE)</f>
        <v>DB100</v>
      </c>
      <c r="K5670" s="12" t="str">
        <f t="shared" si="916"/>
        <v>X3602.4</v>
      </c>
      <c r="L5670" s="13">
        <f>VLOOKUP(E5670,起始地址定义!A:D,3,FALSE)</f>
        <v>3600</v>
      </c>
      <c r="M5670" s="14">
        <f>VLOOKUP($F5670,类型描述及偏移量!$C:$H,2,FALSE)</f>
        <v>2.4</v>
      </c>
      <c r="N5670" s="14" t="str">
        <f>VLOOKUP($F5670,类型描述及偏移量!$C:$H,3,FALSE)</f>
        <v>离散</v>
      </c>
      <c r="O5670" s="14" t="str">
        <f>VLOOKUP($F5670,类型描述及偏移量!$C:$H,4,FALSE)</f>
        <v>None</v>
      </c>
      <c r="P5670" s="14" t="str">
        <f>VLOOKUP($F5670,类型描述及偏移量!$C:$H,5,FALSE)</f>
        <v>Yes</v>
      </c>
      <c r="Q5670" s="14" t="str">
        <f>VLOOKUP($F5670,类型描述及偏移量!$C:$H,6,FALSE)</f>
        <v>本地</v>
      </c>
    </row>
    <row r="5671" hidden="1" spans="1:17">
      <c r="A5671" s="12" t="s">
        <v>128</v>
      </c>
      <c r="B5671" s="12" t="str">
        <f t="shared" si="909"/>
        <v>M13_M</v>
      </c>
      <c r="C5671" s="12" t="str">
        <f t="shared" si="910"/>
        <v>Rem</v>
      </c>
      <c r="D5671" s="12" t="str">
        <f t="shared" si="911"/>
        <v>BP_Motor_var</v>
      </c>
      <c r="E5671" s="13" t="str">
        <f t="shared" si="912"/>
        <v>CHPF_M13_M_BP_Motor_var</v>
      </c>
      <c r="F5671" s="14" t="str">
        <f t="shared" si="913"/>
        <v>BP_Motor_var_Rem</v>
      </c>
      <c r="G5671" s="10" t="str">
        <f t="shared" si="914"/>
        <v>CHPF_M13_M_Rem</v>
      </c>
      <c r="H5671" s="10" t="str">
        <f>VLOOKUP(基本表格!E5671,起始地址定义!A:D,4,FALSE)&amp;" "&amp;Q5671</f>
        <v>2144+P6-M2 木片筛废料皮带运输机 电机控制 远程</v>
      </c>
      <c r="I5671" s="10" t="str">
        <f t="shared" si="915"/>
        <v>DB100,X3602.5</v>
      </c>
      <c r="J5671" s="13" t="str">
        <f>VLOOKUP(E5671,起始地址定义!A:D,2,FALSE)</f>
        <v>DB100</v>
      </c>
      <c r="K5671" s="12" t="str">
        <f t="shared" si="916"/>
        <v>X3602.5</v>
      </c>
      <c r="L5671" s="13">
        <f>VLOOKUP(E5671,起始地址定义!A:D,3,FALSE)</f>
        <v>3600</v>
      </c>
      <c r="M5671" s="14">
        <f>VLOOKUP($F5671,类型描述及偏移量!$C:$H,2,FALSE)</f>
        <v>2.5</v>
      </c>
      <c r="N5671" s="14" t="str">
        <f>VLOOKUP($F5671,类型描述及偏移量!$C:$H,3,FALSE)</f>
        <v>离散</v>
      </c>
      <c r="O5671" s="14" t="str">
        <f>VLOOKUP($F5671,类型描述及偏移量!$C:$H,4,FALSE)</f>
        <v>None</v>
      </c>
      <c r="P5671" s="14" t="str">
        <f>VLOOKUP($F5671,类型描述及偏移量!$C:$H,5,FALSE)</f>
        <v>Yes</v>
      </c>
      <c r="Q5671" s="14" t="str">
        <f>VLOOKUP($F5671,类型描述及偏移量!$C:$H,6,FALSE)</f>
        <v>远程</v>
      </c>
    </row>
    <row r="5672" hidden="1" spans="1:17">
      <c r="A5672" s="12" t="s">
        <v>128</v>
      </c>
      <c r="B5672" s="12" t="str">
        <f t="shared" si="909"/>
        <v>M13_M</v>
      </c>
      <c r="C5672" s="12" t="str">
        <f t="shared" si="910"/>
        <v>Blocking_ALM</v>
      </c>
      <c r="D5672" s="12" t="str">
        <f t="shared" si="911"/>
        <v>BP_Motor_var</v>
      </c>
      <c r="E5672" s="13" t="str">
        <f t="shared" si="912"/>
        <v>CHPF_M13_M_BP_Motor_var</v>
      </c>
      <c r="F5672" s="14" t="str">
        <f t="shared" si="913"/>
        <v>BP_Motor_var_Blocking_ALM</v>
      </c>
      <c r="G5672" s="10" t="str">
        <f t="shared" si="914"/>
        <v>CHPF_M13_M_Blocking_ALM</v>
      </c>
      <c r="H5672" s="10" t="str">
        <f>VLOOKUP(基本表格!E5672,起始地址定义!A:D,4,FALSE)&amp;" "&amp;Q5672</f>
        <v>2144+P6-M2 木片筛废料皮带运输机 电机控制 堵料报警</v>
      </c>
      <c r="I5672" s="10" t="str">
        <f t="shared" si="915"/>
        <v>DB100,X3602.6</v>
      </c>
      <c r="J5672" s="13" t="str">
        <f>VLOOKUP(E5672,起始地址定义!A:D,2,FALSE)</f>
        <v>DB100</v>
      </c>
      <c r="K5672" s="12" t="str">
        <f t="shared" si="916"/>
        <v>X3602.6</v>
      </c>
      <c r="L5672" s="13">
        <f>VLOOKUP(E5672,起始地址定义!A:D,3,FALSE)</f>
        <v>3600</v>
      </c>
      <c r="M5672" s="14">
        <f>VLOOKUP($F5672,类型描述及偏移量!$C:$H,2,FALSE)</f>
        <v>2.6</v>
      </c>
      <c r="N5672" s="14" t="str">
        <f>VLOOKUP($F5672,类型描述及偏移量!$C:$H,3,FALSE)</f>
        <v>离散</v>
      </c>
      <c r="O5672" s="14" t="str">
        <f>VLOOKUP($F5672,类型描述及偏移量!$C:$H,4,FALSE)</f>
        <v>On</v>
      </c>
      <c r="P5672" s="14" t="str">
        <f>VLOOKUP($F5672,类型描述及偏移量!$C:$H,5,FALSE)</f>
        <v>Yes</v>
      </c>
      <c r="Q5672" s="14" t="str">
        <f>VLOOKUP($F5672,类型描述及偏移量!$C:$H,6,FALSE)</f>
        <v>堵料报警</v>
      </c>
    </row>
    <row r="5673" hidden="1" spans="1:17">
      <c r="A5673" s="12" t="s">
        <v>128</v>
      </c>
      <c r="B5673" s="12" t="str">
        <f t="shared" si="909"/>
        <v>M13_M</v>
      </c>
      <c r="C5673" s="12" t="str">
        <f t="shared" si="910"/>
        <v>Blocking_CHK</v>
      </c>
      <c r="D5673" s="12" t="str">
        <f t="shared" si="911"/>
        <v>BP_Motor_var</v>
      </c>
      <c r="E5673" s="13" t="str">
        <f t="shared" si="912"/>
        <v>CHPF_M13_M_BP_Motor_var</v>
      </c>
      <c r="F5673" s="14" t="str">
        <f t="shared" si="913"/>
        <v>BP_Motor_var_Blocking_CHK</v>
      </c>
      <c r="G5673" s="10" t="str">
        <f t="shared" si="914"/>
        <v>CHPF_M13_M_Blocking_CHK</v>
      </c>
      <c r="H5673" s="10" t="str">
        <f>VLOOKUP(基本表格!E5673,起始地址定义!A:D,4,FALSE)&amp;" "&amp;Q5673</f>
        <v>2144+P6-M2 木片筛废料皮带运输机 电机控制 堵料检测</v>
      </c>
      <c r="I5673" s="10" t="str">
        <f t="shared" si="915"/>
        <v>DB100,X3602.7</v>
      </c>
      <c r="J5673" s="13" t="str">
        <f>VLOOKUP(E5673,起始地址定义!A:D,2,FALSE)</f>
        <v>DB100</v>
      </c>
      <c r="K5673" s="12" t="str">
        <f t="shared" si="916"/>
        <v>X3602.7</v>
      </c>
      <c r="L5673" s="13">
        <f>VLOOKUP(E5673,起始地址定义!A:D,3,FALSE)</f>
        <v>3600</v>
      </c>
      <c r="M5673" s="14">
        <f>VLOOKUP($F5673,类型描述及偏移量!$C:$H,2,FALSE)</f>
        <v>2.7</v>
      </c>
      <c r="N5673" s="14" t="str">
        <f>VLOOKUP($F5673,类型描述及偏移量!$C:$H,3,FALSE)</f>
        <v>离散</v>
      </c>
      <c r="O5673" s="14" t="str">
        <f>VLOOKUP($F5673,类型描述及偏移量!$C:$H,4,FALSE)</f>
        <v>None</v>
      </c>
      <c r="P5673" s="14" t="str">
        <f>VLOOKUP($F5673,类型描述及偏移量!$C:$H,5,FALSE)</f>
        <v>Yes</v>
      </c>
      <c r="Q5673" s="14" t="str">
        <f>VLOOKUP($F5673,类型描述及偏移量!$C:$H,6,FALSE)</f>
        <v>堵料检测</v>
      </c>
    </row>
    <row r="5674" hidden="1" spans="1:17">
      <c r="A5674" s="12" t="s">
        <v>128</v>
      </c>
      <c r="B5674" s="12" t="str">
        <f t="shared" si="909"/>
        <v>M13_M</v>
      </c>
      <c r="C5674" s="12" t="str">
        <f t="shared" si="910"/>
        <v>Blocking_EN</v>
      </c>
      <c r="D5674" s="12" t="str">
        <f t="shared" si="911"/>
        <v>BP_Motor_var</v>
      </c>
      <c r="E5674" s="13" t="str">
        <f t="shared" si="912"/>
        <v>CHPF_M13_M_BP_Motor_var</v>
      </c>
      <c r="F5674" s="14" t="str">
        <f t="shared" si="913"/>
        <v>BP_Motor_var_Blocking_EN</v>
      </c>
      <c r="G5674" s="10" t="str">
        <f t="shared" si="914"/>
        <v>CHPF_M13_M_Blocking_EN</v>
      </c>
      <c r="H5674" s="10" t="str">
        <f>VLOOKUP(基本表格!E5674,起始地址定义!A:D,4,FALSE)&amp;" "&amp;Q5674</f>
        <v>2144+P6-M2 木片筛废料皮带运输机 电机控制 堵料保护使能</v>
      </c>
      <c r="I5674" s="10" t="str">
        <f t="shared" si="915"/>
        <v>DB100,X3603.0</v>
      </c>
      <c r="J5674" s="13" t="str">
        <f>VLOOKUP(E5674,起始地址定义!A:D,2,FALSE)</f>
        <v>DB100</v>
      </c>
      <c r="K5674" s="12" t="str">
        <f t="shared" si="916"/>
        <v>X3603.0</v>
      </c>
      <c r="L5674" s="13">
        <f>VLOOKUP(E5674,起始地址定义!A:D,3,FALSE)</f>
        <v>3600</v>
      </c>
      <c r="M5674" s="14">
        <f>VLOOKUP($F5674,类型描述及偏移量!$C:$H,2,FALSE)</f>
        <v>3</v>
      </c>
      <c r="N5674" s="14" t="str">
        <f>VLOOKUP($F5674,类型描述及偏移量!$C:$H,3,FALSE)</f>
        <v>离散</v>
      </c>
      <c r="O5674" s="14" t="str">
        <f>VLOOKUP($F5674,类型描述及偏移量!$C:$H,4,FALSE)</f>
        <v>None</v>
      </c>
      <c r="P5674" s="14" t="str">
        <f>VLOOKUP($F5674,类型描述及偏移量!$C:$H,5,FALSE)</f>
        <v>No</v>
      </c>
      <c r="Q5674" s="14" t="str">
        <f>VLOOKUP($F5674,类型描述及偏移量!$C:$H,6,FALSE)</f>
        <v>堵料保护使能</v>
      </c>
    </row>
    <row r="5675" hidden="1" spans="1:17">
      <c r="A5675" s="12" t="s">
        <v>128</v>
      </c>
      <c r="B5675" s="12" t="str">
        <f t="shared" ref="B5675:B5693" si="917">"M"&amp;RIGHT(LEFT(B5552,FIND("_",B5552,1)-1),LEN(LEFT(B5552,FIND("_",B5552,1)-1))-1)+1&amp;"_"&amp;RIGHT(B5552,LEN(B5552)-FIND("_",B5552,1))</f>
        <v>M13_M</v>
      </c>
      <c r="C5675" s="12" t="str">
        <f t="shared" ref="C5675:C5693" si="918">C5552</f>
        <v>Blocking_Stop</v>
      </c>
      <c r="D5675" s="12" t="str">
        <f t="shared" ref="D5675:D5693" si="919">D5552</f>
        <v>BP_Motor_var</v>
      </c>
      <c r="E5675" s="13" t="str">
        <f t="shared" ref="E5675:E5693" si="920">A5675&amp;"_"&amp;B5675&amp;"_"&amp;D5675</f>
        <v>CHPF_M13_M_BP_Motor_var</v>
      </c>
      <c r="F5675" s="14" t="str">
        <f t="shared" ref="F5675:F5693" si="921">D5675&amp;"_"&amp;C5675</f>
        <v>BP_Motor_var_Blocking_Stop</v>
      </c>
      <c r="G5675" s="10" t="str">
        <f t="shared" ref="G5675:G5693" si="922">A5675&amp;"_"&amp;IF(B5675="DB","",B5675&amp;"_")&amp;C5675</f>
        <v>CHPF_M13_M_Blocking_Stop</v>
      </c>
      <c r="H5675" s="10" t="str">
        <f>VLOOKUP(基本表格!E5675,起始地址定义!A:D,4,FALSE)&amp;" "&amp;Q5675</f>
        <v>2144+P6-M2 木片筛废料皮带运输机 电机控制 堵料导致停机</v>
      </c>
      <c r="I5675" s="10" t="str">
        <f t="shared" ref="I5675:I5693" si="923">J5675&amp;","&amp;K5675</f>
        <v>DB100,X3603.1</v>
      </c>
      <c r="J5675" s="13" t="str">
        <f>VLOOKUP(E5675,起始地址定义!A:D,2,FALSE)</f>
        <v>DB100</v>
      </c>
      <c r="K5675" s="12" t="str">
        <f t="shared" ref="K5675:K5693" si="924">IF(N5675="离散","X",IF(N5675="实型","REAL","INT"))&amp;IF(N5675="离散",TEXT(L5675+M5675,"0.0"),L5675+M5675)</f>
        <v>X3603.1</v>
      </c>
      <c r="L5675" s="13">
        <f>VLOOKUP(E5675,起始地址定义!A:D,3,FALSE)</f>
        <v>3600</v>
      </c>
      <c r="M5675" s="14">
        <f>VLOOKUP($F5675,类型描述及偏移量!$C:$H,2,FALSE)</f>
        <v>3.1</v>
      </c>
      <c r="N5675" s="14" t="str">
        <f>VLOOKUP($F5675,类型描述及偏移量!$C:$H,3,FALSE)</f>
        <v>离散</v>
      </c>
      <c r="O5675" s="14" t="str">
        <f>VLOOKUP($F5675,类型描述及偏移量!$C:$H,4,FALSE)</f>
        <v>On</v>
      </c>
      <c r="P5675" s="14" t="str">
        <f>VLOOKUP($F5675,类型描述及偏移量!$C:$H,5,FALSE)</f>
        <v>Yes</v>
      </c>
      <c r="Q5675" s="14" t="str">
        <f>VLOOKUP($F5675,类型描述及偏移量!$C:$H,6,FALSE)</f>
        <v>堵料导致停机</v>
      </c>
    </row>
    <row r="5676" hidden="1" spans="1:17">
      <c r="A5676" s="12" t="s">
        <v>128</v>
      </c>
      <c r="B5676" s="12" t="str">
        <f t="shared" si="917"/>
        <v>M13_M</v>
      </c>
      <c r="C5676" s="12" t="str">
        <f t="shared" si="918"/>
        <v>BreakTime</v>
      </c>
      <c r="D5676" s="12" t="str">
        <f t="shared" si="919"/>
        <v>BP_Motor_var</v>
      </c>
      <c r="E5676" s="13" t="str">
        <f t="shared" si="920"/>
        <v>CHPF_M13_M_BP_Motor_var</v>
      </c>
      <c r="F5676" s="14" t="str">
        <f t="shared" si="921"/>
        <v>BP_Motor_var_BreakTime</v>
      </c>
      <c r="G5676" s="10" t="str">
        <f t="shared" si="922"/>
        <v>CHPF_M13_M_BreakTime</v>
      </c>
      <c r="H5676" s="10" t="str">
        <f>VLOOKUP(基本表格!E5676,起始地址定义!A:D,4,FALSE)&amp;" "&amp;Q5676</f>
        <v>2144+P6-M2 木片筛废料皮带运输机 电机控制 断链超时时间 秒</v>
      </c>
      <c r="I5676" s="10" t="str">
        <f t="shared" si="923"/>
        <v>DB100,INT3604</v>
      </c>
      <c r="J5676" s="13" t="str">
        <f>VLOOKUP(E5676,起始地址定义!A:D,2,FALSE)</f>
        <v>DB100</v>
      </c>
      <c r="K5676" s="12" t="str">
        <f t="shared" si="924"/>
        <v>INT3604</v>
      </c>
      <c r="L5676" s="13">
        <f>VLOOKUP(E5676,起始地址定义!A:D,3,FALSE)</f>
        <v>3600</v>
      </c>
      <c r="M5676" s="14">
        <f>VLOOKUP($F5676,类型描述及偏移量!$C:$H,2,FALSE)</f>
        <v>4</v>
      </c>
      <c r="N5676" s="14" t="str">
        <f>VLOOKUP($F5676,类型描述及偏移量!$C:$H,3,FALSE)</f>
        <v>整型</v>
      </c>
      <c r="O5676" s="14" t="str">
        <f>VLOOKUP($F5676,类型描述及偏移量!$C:$H,4,FALSE)</f>
        <v>None</v>
      </c>
      <c r="P5676" s="14" t="str">
        <f>VLOOKUP($F5676,类型描述及偏移量!$C:$H,5,FALSE)</f>
        <v>No</v>
      </c>
      <c r="Q5676" s="14" t="str">
        <f>VLOOKUP($F5676,类型描述及偏移量!$C:$H,6,FALSE)</f>
        <v>断链超时时间 秒</v>
      </c>
    </row>
    <row r="5677" hidden="1" spans="1:17">
      <c r="A5677" s="12" t="s">
        <v>128</v>
      </c>
      <c r="B5677" s="12" t="str">
        <f t="shared" si="917"/>
        <v>M13_M</v>
      </c>
      <c r="C5677" s="12" t="str">
        <f t="shared" si="918"/>
        <v>BlockingTime</v>
      </c>
      <c r="D5677" s="12" t="str">
        <f t="shared" si="919"/>
        <v>BP_Motor_var</v>
      </c>
      <c r="E5677" s="13" t="str">
        <f t="shared" si="920"/>
        <v>CHPF_M13_M_BP_Motor_var</v>
      </c>
      <c r="F5677" s="14" t="str">
        <f t="shared" si="921"/>
        <v>BP_Motor_var_BlockingTime</v>
      </c>
      <c r="G5677" s="10" t="str">
        <f t="shared" si="922"/>
        <v>CHPF_M13_M_BlockingTime</v>
      </c>
      <c r="H5677" s="10" t="str">
        <f>VLOOKUP(基本表格!E5677,起始地址定义!A:D,4,FALSE)&amp;" "&amp;Q5677</f>
        <v>2144+P6-M2 木片筛废料皮带运输机 电机控制 堵料检测时间 秒</v>
      </c>
      <c r="I5677" s="10" t="str">
        <f t="shared" si="923"/>
        <v>DB100,INT3606</v>
      </c>
      <c r="J5677" s="13" t="str">
        <f>VLOOKUP(E5677,起始地址定义!A:D,2,FALSE)</f>
        <v>DB100</v>
      </c>
      <c r="K5677" s="12" t="str">
        <f t="shared" si="924"/>
        <v>INT3606</v>
      </c>
      <c r="L5677" s="13">
        <f>VLOOKUP(E5677,起始地址定义!A:D,3,FALSE)</f>
        <v>3600</v>
      </c>
      <c r="M5677" s="14">
        <f>VLOOKUP($F5677,类型描述及偏移量!$C:$H,2,FALSE)</f>
        <v>6</v>
      </c>
      <c r="N5677" s="14" t="str">
        <f>VLOOKUP($F5677,类型描述及偏移量!$C:$H,3,FALSE)</f>
        <v>整型</v>
      </c>
      <c r="O5677" s="14" t="str">
        <f>VLOOKUP($F5677,类型描述及偏移量!$C:$H,4,FALSE)</f>
        <v>None</v>
      </c>
      <c r="P5677" s="14" t="str">
        <f>VLOOKUP($F5677,类型描述及偏移量!$C:$H,5,FALSE)</f>
        <v>No</v>
      </c>
      <c r="Q5677" s="14" t="str">
        <f>VLOOKUP($F5677,类型描述及偏移量!$C:$H,6,FALSE)</f>
        <v>堵料检测时间 秒</v>
      </c>
    </row>
    <row r="5678" hidden="1" spans="1:17">
      <c r="A5678" s="12" t="s">
        <v>128</v>
      </c>
      <c r="B5678" s="12" t="str">
        <f t="shared" si="917"/>
        <v>M13_M</v>
      </c>
      <c r="C5678" s="12" t="str">
        <f t="shared" si="918"/>
        <v>PullSwitch_CHK</v>
      </c>
      <c r="D5678" s="12" t="str">
        <f t="shared" si="919"/>
        <v>BP_Motor_var</v>
      </c>
      <c r="E5678" s="13" t="str">
        <f t="shared" si="920"/>
        <v>CHPF_M13_M_BP_Motor_var</v>
      </c>
      <c r="F5678" s="14" t="str">
        <f t="shared" si="921"/>
        <v>BP_Motor_var_PullSwitch_CHK</v>
      </c>
      <c r="G5678" s="10" t="str">
        <f t="shared" si="922"/>
        <v>CHPF_M13_M_PullSwitch_CHK</v>
      </c>
      <c r="H5678" s="10" t="str">
        <f>VLOOKUP(基本表格!E5678,起始地址定义!A:D,4,FALSE)&amp;" "&amp;Q5678</f>
        <v>2144+P6-M2 木片筛废料皮带运输机 电机控制 拉线开关</v>
      </c>
      <c r="I5678" s="10" t="str">
        <f t="shared" si="923"/>
        <v>DB100,X3608.0</v>
      </c>
      <c r="J5678" s="13" t="str">
        <f>VLOOKUP(E5678,起始地址定义!A:D,2,FALSE)</f>
        <v>DB100</v>
      </c>
      <c r="K5678" s="12" t="str">
        <f t="shared" si="924"/>
        <v>X3608.0</v>
      </c>
      <c r="L5678" s="13">
        <f>VLOOKUP(E5678,起始地址定义!A:D,3,FALSE)</f>
        <v>3600</v>
      </c>
      <c r="M5678" s="14">
        <f>VLOOKUP($F5678,类型描述及偏移量!$C:$H,2,FALSE)</f>
        <v>8</v>
      </c>
      <c r="N5678" s="14" t="str">
        <f>VLOOKUP($F5678,类型描述及偏移量!$C:$H,3,FALSE)</f>
        <v>离散</v>
      </c>
      <c r="O5678" s="14" t="str">
        <f>VLOOKUP($F5678,类型描述及偏移量!$C:$H,4,FALSE)</f>
        <v>On</v>
      </c>
      <c r="P5678" s="14" t="str">
        <f>VLOOKUP($F5678,类型描述及偏移量!$C:$H,5,FALSE)</f>
        <v>Yes</v>
      </c>
      <c r="Q5678" s="14" t="str">
        <f>VLOOKUP($F5678,类型描述及偏移量!$C:$H,6,FALSE)</f>
        <v>拉线开关</v>
      </c>
    </row>
    <row r="5679" hidden="1" spans="1:17">
      <c r="A5679" s="12" t="s">
        <v>128</v>
      </c>
      <c r="B5679" s="12" t="str">
        <f t="shared" si="917"/>
        <v>M13_M</v>
      </c>
      <c r="C5679" s="12" t="str">
        <f t="shared" si="918"/>
        <v>LMD_ALM</v>
      </c>
      <c r="D5679" s="12" t="str">
        <f t="shared" si="919"/>
        <v>BP_Motor_var</v>
      </c>
      <c r="E5679" s="13" t="str">
        <f t="shared" si="920"/>
        <v>CHPF_M13_M_BP_Motor_var</v>
      </c>
      <c r="F5679" s="14" t="str">
        <f t="shared" si="921"/>
        <v>BP_Motor_var_LMD_ALM</v>
      </c>
      <c r="G5679" s="10" t="str">
        <f t="shared" si="922"/>
        <v>CHPF_M13_M_LMD_ALM</v>
      </c>
      <c r="H5679" s="10" t="str">
        <f>VLOOKUP(基本表格!E5679,起始地址定义!A:D,4,FALSE)&amp;" "&amp;Q5679</f>
        <v>2144+P6-M2 木片筛废料皮带运输机 电机控制 左跑偏报警</v>
      </c>
      <c r="I5679" s="10" t="str">
        <f t="shared" si="923"/>
        <v>DB100,X3608.1</v>
      </c>
      <c r="J5679" s="13" t="str">
        <f>VLOOKUP(E5679,起始地址定义!A:D,2,FALSE)</f>
        <v>DB100</v>
      </c>
      <c r="K5679" s="12" t="str">
        <f t="shared" si="924"/>
        <v>X3608.1</v>
      </c>
      <c r="L5679" s="13">
        <f>VLOOKUP(E5679,起始地址定义!A:D,3,FALSE)</f>
        <v>3600</v>
      </c>
      <c r="M5679" s="14">
        <f>VLOOKUP($F5679,类型描述及偏移量!$C:$H,2,FALSE)</f>
        <v>8.1</v>
      </c>
      <c r="N5679" s="14" t="str">
        <f>VLOOKUP($F5679,类型描述及偏移量!$C:$H,3,FALSE)</f>
        <v>离散</v>
      </c>
      <c r="O5679" s="14" t="str">
        <f>VLOOKUP($F5679,类型描述及偏移量!$C:$H,4,FALSE)</f>
        <v>On</v>
      </c>
      <c r="P5679" s="14" t="str">
        <f>VLOOKUP($F5679,类型描述及偏移量!$C:$H,5,FALSE)</f>
        <v>Yes</v>
      </c>
      <c r="Q5679" s="14" t="str">
        <f>VLOOKUP($F5679,类型描述及偏移量!$C:$H,6,FALSE)</f>
        <v>左跑偏报警</v>
      </c>
    </row>
    <row r="5680" hidden="1" spans="1:17">
      <c r="A5680" s="12" t="s">
        <v>128</v>
      </c>
      <c r="B5680" s="12" t="str">
        <f t="shared" si="917"/>
        <v>M13_M</v>
      </c>
      <c r="C5680" s="12" t="str">
        <f t="shared" si="918"/>
        <v>LMD_CHK_1</v>
      </c>
      <c r="D5680" s="12" t="str">
        <f t="shared" si="919"/>
        <v>BP_Motor_var</v>
      </c>
      <c r="E5680" s="13" t="str">
        <f t="shared" si="920"/>
        <v>CHPF_M13_M_BP_Motor_var</v>
      </c>
      <c r="F5680" s="14" t="str">
        <f t="shared" si="921"/>
        <v>BP_Motor_var_LMD_CHK_1</v>
      </c>
      <c r="G5680" s="10" t="str">
        <f t="shared" si="922"/>
        <v>CHPF_M13_M_LMD_CHK_1</v>
      </c>
      <c r="H5680" s="10" t="str">
        <f>VLOOKUP(基本表格!E5680,起始地址定义!A:D,4,FALSE)&amp;" "&amp;Q5680</f>
        <v>2144+P6-M2 木片筛废料皮带运输机 电机控制 左跑偏1检测</v>
      </c>
      <c r="I5680" s="10" t="str">
        <f t="shared" si="923"/>
        <v>DB100,X3608.2</v>
      </c>
      <c r="J5680" s="13" t="str">
        <f>VLOOKUP(E5680,起始地址定义!A:D,2,FALSE)</f>
        <v>DB100</v>
      </c>
      <c r="K5680" s="12" t="str">
        <f t="shared" si="924"/>
        <v>X3608.2</v>
      </c>
      <c r="L5680" s="13">
        <f>VLOOKUP(E5680,起始地址定义!A:D,3,FALSE)</f>
        <v>3600</v>
      </c>
      <c r="M5680" s="14">
        <f>VLOOKUP($F5680,类型描述及偏移量!$C:$H,2,FALSE)</f>
        <v>8.2</v>
      </c>
      <c r="N5680" s="14" t="str">
        <f>VLOOKUP($F5680,类型描述及偏移量!$C:$H,3,FALSE)</f>
        <v>离散</v>
      </c>
      <c r="O5680" s="14" t="str">
        <f>VLOOKUP($F5680,类型描述及偏移量!$C:$H,4,FALSE)</f>
        <v>None</v>
      </c>
      <c r="P5680" s="14" t="str">
        <f>VLOOKUP($F5680,类型描述及偏移量!$C:$H,5,FALSE)</f>
        <v>Yes</v>
      </c>
      <c r="Q5680" s="14" t="str">
        <f>VLOOKUP($F5680,类型描述及偏移量!$C:$H,6,FALSE)</f>
        <v>左跑偏1检测</v>
      </c>
    </row>
    <row r="5681" hidden="1" spans="1:17">
      <c r="A5681" s="12" t="s">
        <v>128</v>
      </c>
      <c r="B5681" s="12" t="str">
        <f t="shared" si="917"/>
        <v>M13_M</v>
      </c>
      <c r="C5681" s="12" t="str">
        <f t="shared" si="918"/>
        <v>LMD_EN</v>
      </c>
      <c r="D5681" s="12" t="str">
        <f t="shared" si="919"/>
        <v>BP_Motor_var</v>
      </c>
      <c r="E5681" s="13" t="str">
        <f t="shared" si="920"/>
        <v>CHPF_M13_M_BP_Motor_var</v>
      </c>
      <c r="F5681" s="14" t="str">
        <f t="shared" si="921"/>
        <v>BP_Motor_var_LMD_EN</v>
      </c>
      <c r="G5681" s="10" t="str">
        <f t="shared" si="922"/>
        <v>CHPF_M13_M_LMD_EN</v>
      </c>
      <c r="H5681" s="10" t="str">
        <f>VLOOKUP(基本表格!E5681,起始地址定义!A:D,4,FALSE)&amp;" "&amp;Q5681</f>
        <v>2144+P6-M2 木片筛废料皮带运输机 电机控制 左跑偏保护使能</v>
      </c>
      <c r="I5681" s="10" t="str">
        <f t="shared" si="923"/>
        <v>DB100,X3608.3</v>
      </c>
      <c r="J5681" s="13" t="str">
        <f>VLOOKUP(E5681,起始地址定义!A:D,2,FALSE)</f>
        <v>DB100</v>
      </c>
      <c r="K5681" s="12" t="str">
        <f t="shared" si="924"/>
        <v>X3608.3</v>
      </c>
      <c r="L5681" s="13">
        <f>VLOOKUP(E5681,起始地址定义!A:D,3,FALSE)</f>
        <v>3600</v>
      </c>
      <c r="M5681" s="14">
        <f>VLOOKUP($F5681,类型描述及偏移量!$C:$H,2,FALSE)</f>
        <v>8.3</v>
      </c>
      <c r="N5681" s="14" t="str">
        <f>VLOOKUP($F5681,类型描述及偏移量!$C:$H,3,FALSE)</f>
        <v>离散</v>
      </c>
      <c r="O5681" s="14" t="str">
        <f>VLOOKUP($F5681,类型描述及偏移量!$C:$H,4,FALSE)</f>
        <v>None</v>
      </c>
      <c r="P5681" s="14" t="str">
        <f>VLOOKUP($F5681,类型描述及偏移量!$C:$H,5,FALSE)</f>
        <v>No</v>
      </c>
      <c r="Q5681" s="14" t="str">
        <f>VLOOKUP($F5681,类型描述及偏移量!$C:$H,6,FALSE)</f>
        <v>左跑偏保护使能</v>
      </c>
    </row>
    <row r="5682" hidden="1" spans="1:17">
      <c r="A5682" s="12" t="s">
        <v>128</v>
      </c>
      <c r="B5682" s="12" t="str">
        <f t="shared" si="917"/>
        <v>M13_M</v>
      </c>
      <c r="C5682" s="12" t="str">
        <f t="shared" si="918"/>
        <v>LMD_Stop</v>
      </c>
      <c r="D5682" s="12" t="str">
        <f t="shared" si="919"/>
        <v>BP_Motor_var</v>
      </c>
      <c r="E5682" s="13" t="str">
        <f t="shared" si="920"/>
        <v>CHPF_M13_M_BP_Motor_var</v>
      </c>
      <c r="F5682" s="14" t="str">
        <f t="shared" si="921"/>
        <v>BP_Motor_var_LMD_Stop</v>
      </c>
      <c r="G5682" s="10" t="str">
        <f t="shared" si="922"/>
        <v>CHPF_M13_M_LMD_Stop</v>
      </c>
      <c r="H5682" s="10" t="str">
        <f>VLOOKUP(基本表格!E5682,起始地址定义!A:D,4,FALSE)&amp;" "&amp;Q5682</f>
        <v>2144+P6-M2 木片筛废料皮带运输机 电机控制 左跑偏导致停机</v>
      </c>
      <c r="I5682" s="10" t="str">
        <f t="shared" si="923"/>
        <v>DB100,X3608.4</v>
      </c>
      <c r="J5682" s="13" t="str">
        <f>VLOOKUP(E5682,起始地址定义!A:D,2,FALSE)</f>
        <v>DB100</v>
      </c>
      <c r="K5682" s="12" t="str">
        <f t="shared" si="924"/>
        <v>X3608.4</v>
      </c>
      <c r="L5682" s="13">
        <f>VLOOKUP(E5682,起始地址定义!A:D,3,FALSE)</f>
        <v>3600</v>
      </c>
      <c r="M5682" s="14">
        <f>VLOOKUP($F5682,类型描述及偏移量!$C:$H,2,FALSE)</f>
        <v>8.4</v>
      </c>
      <c r="N5682" s="14" t="str">
        <f>VLOOKUP($F5682,类型描述及偏移量!$C:$H,3,FALSE)</f>
        <v>离散</v>
      </c>
      <c r="O5682" s="14" t="str">
        <f>VLOOKUP($F5682,类型描述及偏移量!$C:$H,4,FALSE)</f>
        <v>On</v>
      </c>
      <c r="P5682" s="14" t="str">
        <f>VLOOKUP($F5682,类型描述及偏移量!$C:$H,5,FALSE)</f>
        <v>Yes</v>
      </c>
      <c r="Q5682" s="14" t="str">
        <f>VLOOKUP($F5682,类型描述及偏移量!$C:$H,6,FALSE)</f>
        <v>左跑偏导致停机</v>
      </c>
    </row>
    <row r="5683" hidden="1" spans="1:17">
      <c r="A5683" s="12" t="s">
        <v>128</v>
      </c>
      <c r="B5683" s="12" t="str">
        <f t="shared" si="917"/>
        <v>M13_M</v>
      </c>
      <c r="C5683" s="12" t="str">
        <f t="shared" si="918"/>
        <v>LMD_Time</v>
      </c>
      <c r="D5683" s="12" t="str">
        <f t="shared" si="919"/>
        <v>BP_Motor_var</v>
      </c>
      <c r="E5683" s="13" t="str">
        <f t="shared" si="920"/>
        <v>CHPF_M13_M_BP_Motor_var</v>
      </c>
      <c r="F5683" s="14" t="str">
        <f t="shared" si="921"/>
        <v>BP_Motor_var_LMD_Time</v>
      </c>
      <c r="G5683" s="10" t="str">
        <f t="shared" si="922"/>
        <v>CHPF_M13_M_LMD_Time</v>
      </c>
      <c r="H5683" s="10" t="str">
        <f>VLOOKUP(基本表格!E5683,起始地址定义!A:D,4,FALSE)&amp;" "&amp;Q5683</f>
        <v>2144+P6-M2 木片筛废料皮带运输机 电机控制 左跑偏检测时间</v>
      </c>
      <c r="I5683" s="10" t="str">
        <f t="shared" si="923"/>
        <v>DB100,INT3610</v>
      </c>
      <c r="J5683" s="13" t="str">
        <f>VLOOKUP(E5683,起始地址定义!A:D,2,FALSE)</f>
        <v>DB100</v>
      </c>
      <c r="K5683" s="12" t="str">
        <f t="shared" si="924"/>
        <v>INT3610</v>
      </c>
      <c r="L5683" s="13">
        <f>VLOOKUP(E5683,起始地址定义!A:D,3,FALSE)</f>
        <v>3600</v>
      </c>
      <c r="M5683" s="14">
        <f>VLOOKUP($F5683,类型描述及偏移量!$C:$H,2,FALSE)</f>
        <v>10</v>
      </c>
      <c r="N5683" s="14" t="str">
        <f>VLOOKUP($F5683,类型描述及偏移量!$C:$H,3,FALSE)</f>
        <v>整型</v>
      </c>
      <c r="O5683" s="14" t="str">
        <f>VLOOKUP($F5683,类型描述及偏移量!$C:$H,4,FALSE)</f>
        <v>None</v>
      </c>
      <c r="P5683" s="14" t="str">
        <f>VLOOKUP($F5683,类型描述及偏移量!$C:$H,5,FALSE)</f>
        <v>No</v>
      </c>
      <c r="Q5683" s="14" t="str">
        <f>VLOOKUP($F5683,类型描述及偏移量!$C:$H,6,FALSE)</f>
        <v>左跑偏检测时间</v>
      </c>
    </row>
    <row r="5684" hidden="1" spans="1:17">
      <c r="A5684" s="12" t="s">
        <v>128</v>
      </c>
      <c r="B5684" s="12" t="str">
        <f t="shared" si="917"/>
        <v>M13_M</v>
      </c>
      <c r="C5684" s="12" t="str">
        <f t="shared" si="918"/>
        <v>RMD_ALM</v>
      </c>
      <c r="D5684" s="12" t="str">
        <f t="shared" si="919"/>
        <v>BP_Motor_var</v>
      </c>
      <c r="E5684" s="13" t="str">
        <f t="shared" si="920"/>
        <v>CHPF_M13_M_BP_Motor_var</v>
      </c>
      <c r="F5684" s="14" t="str">
        <f t="shared" si="921"/>
        <v>BP_Motor_var_RMD_ALM</v>
      </c>
      <c r="G5684" s="10" t="str">
        <f t="shared" si="922"/>
        <v>CHPF_M13_M_RMD_ALM</v>
      </c>
      <c r="H5684" s="10" t="str">
        <f>VLOOKUP(基本表格!E5684,起始地址定义!A:D,4,FALSE)&amp;" "&amp;Q5684</f>
        <v>2144+P6-M2 木片筛废料皮带运输机 电机控制 右 跑偏报警</v>
      </c>
      <c r="I5684" s="10" t="str">
        <f t="shared" si="923"/>
        <v>DB100,X3612.0</v>
      </c>
      <c r="J5684" s="13" t="str">
        <f>VLOOKUP(E5684,起始地址定义!A:D,2,FALSE)</f>
        <v>DB100</v>
      </c>
      <c r="K5684" s="12" t="str">
        <f t="shared" si="924"/>
        <v>X3612.0</v>
      </c>
      <c r="L5684" s="13">
        <f>VLOOKUP(E5684,起始地址定义!A:D,3,FALSE)</f>
        <v>3600</v>
      </c>
      <c r="M5684" s="14">
        <f>VLOOKUP($F5684,类型描述及偏移量!$C:$H,2,FALSE)</f>
        <v>12</v>
      </c>
      <c r="N5684" s="14" t="str">
        <f>VLOOKUP($F5684,类型描述及偏移量!$C:$H,3,FALSE)</f>
        <v>离散</v>
      </c>
      <c r="O5684" s="14" t="str">
        <f>VLOOKUP($F5684,类型描述及偏移量!$C:$H,4,FALSE)</f>
        <v>On</v>
      </c>
      <c r="P5684" s="14" t="str">
        <f>VLOOKUP($F5684,类型描述及偏移量!$C:$H,5,FALSE)</f>
        <v>Yes</v>
      </c>
      <c r="Q5684" s="14" t="str">
        <f>VLOOKUP($F5684,类型描述及偏移量!$C:$H,6,FALSE)</f>
        <v>右 跑偏报警</v>
      </c>
    </row>
    <row r="5685" hidden="1" spans="1:17">
      <c r="A5685" s="12" t="s">
        <v>128</v>
      </c>
      <c r="B5685" s="12" t="str">
        <f t="shared" si="917"/>
        <v>M13_M</v>
      </c>
      <c r="C5685" s="12" t="str">
        <f t="shared" si="918"/>
        <v>RMD_CHK_1</v>
      </c>
      <c r="D5685" s="12" t="str">
        <f t="shared" si="919"/>
        <v>BP_Motor_var</v>
      </c>
      <c r="E5685" s="13" t="str">
        <f t="shared" si="920"/>
        <v>CHPF_M13_M_BP_Motor_var</v>
      </c>
      <c r="F5685" s="14" t="str">
        <f t="shared" si="921"/>
        <v>BP_Motor_var_RMD_CHK_1</v>
      </c>
      <c r="G5685" s="10" t="str">
        <f t="shared" si="922"/>
        <v>CHPF_M13_M_RMD_CHK_1</v>
      </c>
      <c r="H5685" s="10" t="str">
        <f>VLOOKUP(基本表格!E5685,起始地址定义!A:D,4,FALSE)&amp;" "&amp;Q5685</f>
        <v>2144+P6-M2 木片筛废料皮带运输机 电机控制 右跑偏1检测</v>
      </c>
      <c r="I5685" s="10" t="str">
        <f t="shared" si="923"/>
        <v>DB100,X3612.1</v>
      </c>
      <c r="J5685" s="13" t="str">
        <f>VLOOKUP(E5685,起始地址定义!A:D,2,FALSE)</f>
        <v>DB100</v>
      </c>
      <c r="K5685" s="12" t="str">
        <f t="shared" si="924"/>
        <v>X3612.1</v>
      </c>
      <c r="L5685" s="13">
        <f>VLOOKUP(E5685,起始地址定义!A:D,3,FALSE)</f>
        <v>3600</v>
      </c>
      <c r="M5685" s="14">
        <f>VLOOKUP($F5685,类型描述及偏移量!$C:$H,2,FALSE)</f>
        <v>12.1</v>
      </c>
      <c r="N5685" s="14" t="str">
        <f>VLOOKUP($F5685,类型描述及偏移量!$C:$H,3,FALSE)</f>
        <v>离散</v>
      </c>
      <c r="O5685" s="14" t="str">
        <f>VLOOKUP($F5685,类型描述及偏移量!$C:$H,4,FALSE)</f>
        <v>None</v>
      </c>
      <c r="P5685" s="14" t="str">
        <f>VLOOKUP($F5685,类型描述及偏移量!$C:$H,5,FALSE)</f>
        <v>Yes</v>
      </c>
      <c r="Q5685" s="14" t="str">
        <f>VLOOKUP($F5685,类型描述及偏移量!$C:$H,6,FALSE)</f>
        <v>右跑偏1检测</v>
      </c>
    </row>
    <row r="5686" hidden="1" spans="1:17">
      <c r="A5686" s="12" t="s">
        <v>128</v>
      </c>
      <c r="B5686" s="12" t="str">
        <f t="shared" si="917"/>
        <v>M13_M</v>
      </c>
      <c r="C5686" s="12" t="str">
        <f t="shared" si="918"/>
        <v>RMD_EN</v>
      </c>
      <c r="D5686" s="12" t="str">
        <f t="shared" si="919"/>
        <v>BP_Motor_var</v>
      </c>
      <c r="E5686" s="13" t="str">
        <f t="shared" si="920"/>
        <v>CHPF_M13_M_BP_Motor_var</v>
      </c>
      <c r="F5686" s="14" t="str">
        <f t="shared" si="921"/>
        <v>BP_Motor_var_RMD_EN</v>
      </c>
      <c r="G5686" s="10" t="str">
        <f t="shared" si="922"/>
        <v>CHPF_M13_M_RMD_EN</v>
      </c>
      <c r="H5686" s="10" t="str">
        <f>VLOOKUP(基本表格!E5686,起始地址定义!A:D,4,FALSE)&amp;" "&amp;Q5686</f>
        <v>2144+P6-M2 木片筛废料皮带运输机 电机控制 右跑偏保护使能</v>
      </c>
      <c r="I5686" s="10" t="str">
        <f t="shared" si="923"/>
        <v>DB100,X3612.2</v>
      </c>
      <c r="J5686" s="13" t="str">
        <f>VLOOKUP(E5686,起始地址定义!A:D,2,FALSE)</f>
        <v>DB100</v>
      </c>
      <c r="K5686" s="12" t="str">
        <f t="shared" si="924"/>
        <v>X3612.2</v>
      </c>
      <c r="L5686" s="13">
        <f>VLOOKUP(E5686,起始地址定义!A:D,3,FALSE)</f>
        <v>3600</v>
      </c>
      <c r="M5686" s="14">
        <f>VLOOKUP($F5686,类型描述及偏移量!$C:$H,2,FALSE)</f>
        <v>12.2</v>
      </c>
      <c r="N5686" s="14" t="str">
        <f>VLOOKUP($F5686,类型描述及偏移量!$C:$H,3,FALSE)</f>
        <v>离散</v>
      </c>
      <c r="O5686" s="14" t="str">
        <f>VLOOKUP($F5686,类型描述及偏移量!$C:$H,4,FALSE)</f>
        <v>None</v>
      </c>
      <c r="P5686" s="14" t="str">
        <f>VLOOKUP($F5686,类型描述及偏移量!$C:$H,5,FALSE)</f>
        <v>No</v>
      </c>
      <c r="Q5686" s="14" t="str">
        <f>VLOOKUP($F5686,类型描述及偏移量!$C:$H,6,FALSE)</f>
        <v>右跑偏保护使能</v>
      </c>
    </row>
    <row r="5687" hidden="1" spans="1:17">
      <c r="A5687" s="12" t="s">
        <v>128</v>
      </c>
      <c r="B5687" s="12" t="str">
        <f t="shared" si="917"/>
        <v>M13_M</v>
      </c>
      <c r="C5687" s="12" t="str">
        <f t="shared" si="918"/>
        <v>RMD_Stop</v>
      </c>
      <c r="D5687" s="12" t="str">
        <f t="shared" si="919"/>
        <v>BP_Motor_var</v>
      </c>
      <c r="E5687" s="13" t="str">
        <f t="shared" si="920"/>
        <v>CHPF_M13_M_BP_Motor_var</v>
      </c>
      <c r="F5687" s="14" t="str">
        <f t="shared" si="921"/>
        <v>BP_Motor_var_RMD_Stop</v>
      </c>
      <c r="G5687" s="10" t="str">
        <f t="shared" si="922"/>
        <v>CHPF_M13_M_RMD_Stop</v>
      </c>
      <c r="H5687" s="10" t="str">
        <f>VLOOKUP(基本表格!E5687,起始地址定义!A:D,4,FALSE)&amp;" "&amp;Q5687</f>
        <v>2144+P6-M2 木片筛废料皮带运输机 电机控制 右跑偏导致停机</v>
      </c>
      <c r="I5687" s="10" t="str">
        <f t="shared" si="923"/>
        <v>DB100,X3612.3</v>
      </c>
      <c r="J5687" s="13" t="str">
        <f>VLOOKUP(E5687,起始地址定义!A:D,2,FALSE)</f>
        <v>DB100</v>
      </c>
      <c r="K5687" s="12" t="str">
        <f t="shared" si="924"/>
        <v>X3612.3</v>
      </c>
      <c r="L5687" s="13">
        <f>VLOOKUP(E5687,起始地址定义!A:D,3,FALSE)</f>
        <v>3600</v>
      </c>
      <c r="M5687" s="14">
        <f>VLOOKUP($F5687,类型描述及偏移量!$C:$H,2,FALSE)</f>
        <v>12.3</v>
      </c>
      <c r="N5687" s="14" t="str">
        <f>VLOOKUP($F5687,类型描述及偏移量!$C:$H,3,FALSE)</f>
        <v>离散</v>
      </c>
      <c r="O5687" s="14" t="str">
        <f>VLOOKUP($F5687,类型描述及偏移量!$C:$H,4,FALSE)</f>
        <v>On</v>
      </c>
      <c r="P5687" s="14" t="str">
        <f>VLOOKUP($F5687,类型描述及偏移量!$C:$H,5,FALSE)</f>
        <v>Yes</v>
      </c>
      <c r="Q5687" s="14" t="str">
        <f>VLOOKUP($F5687,类型描述及偏移量!$C:$H,6,FALSE)</f>
        <v>右跑偏导致停机</v>
      </c>
    </row>
    <row r="5688" hidden="1" spans="1:17">
      <c r="A5688" s="12" t="s">
        <v>128</v>
      </c>
      <c r="B5688" s="12" t="str">
        <f t="shared" si="917"/>
        <v>M13_M</v>
      </c>
      <c r="C5688" s="12" t="str">
        <f t="shared" si="918"/>
        <v>RMD_Time</v>
      </c>
      <c r="D5688" s="12" t="str">
        <f t="shared" si="919"/>
        <v>BP_Motor_var</v>
      </c>
      <c r="E5688" s="13" t="str">
        <f t="shared" si="920"/>
        <v>CHPF_M13_M_BP_Motor_var</v>
      </c>
      <c r="F5688" s="14" t="str">
        <f t="shared" si="921"/>
        <v>BP_Motor_var_RMD_Time</v>
      </c>
      <c r="G5688" s="10" t="str">
        <f t="shared" si="922"/>
        <v>CHPF_M13_M_RMD_Time</v>
      </c>
      <c r="H5688" s="10" t="str">
        <f>VLOOKUP(基本表格!E5688,起始地址定义!A:D,4,FALSE)&amp;" "&amp;Q5688</f>
        <v>2144+P6-M2 木片筛废料皮带运输机 电机控制 右跑偏检测时间</v>
      </c>
      <c r="I5688" s="10" t="str">
        <f t="shared" si="923"/>
        <v>DB100,INT3614</v>
      </c>
      <c r="J5688" s="13" t="str">
        <f>VLOOKUP(E5688,起始地址定义!A:D,2,FALSE)</f>
        <v>DB100</v>
      </c>
      <c r="K5688" s="12" t="str">
        <f t="shared" si="924"/>
        <v>INT3614</v>
      </c>
      <c r="L5688" s="13">
        <f>VLOOKUP(E5688,起始地址定义!A:D,3,FALSE)</f>
        <v>3600</v>
      </c>
      <c r="M5688" s="14">
        <f>VLOOKUP($F5688,类型描述及偏移量!$C:$H,2,FALSE)</f>
        <v>14</v>
      </c>
      <c r="N5688" s="14" t="str">
        <f>VLOOKUP($F5688,类型描述及偏移量!$C:$H,3,FALSE)</f>
        <v>整型</v>
      </c>
      <c r="O5688" s="14" t="str">
        <f>VLOOKUP($F5688,类型描述及偏移量!$C:$H,4,FALSE)</f>
        <v>None</v>
      </c>
      <c r="P5688" s="14" t="str">
        <f>VLOOKUP($F5688,类型描述及偏移量!$C:$H,5,FALSE)</f>
        <v>No</v>
      </c>
      <c r="Q5688" s="14" t="str">
        <f>VLOOKUP($F5688,类型描述及偏移量!$C:$H,6,FALSE)</f>
        <v>右跑偏检测时间</v>
      </c>
    </row>
    <row r="5689" hidden="1" spans="1:17">
      <c r="A5689" s="12" t="s">
        <v>128</v>
      </c>
      <c r="B5689" s="12" t="str">
        <f t="shared" si="917"/>
        <v>M13_M</v>
      </c>
      <c r="C5689" s="12" t="str">
        <f t="shared" si="918"/>
        <v>Motor_Delta</v>
      </c>
      <c r="D5689" s="12" t="str">
        <f t="shared" si="919"/>
        <v>BP_Motor_var</v>
      </c>
      <c r="E5689" s="13" t="str">
        <f t="shared" si="920"/>
        <v>CHPF_M13_M_BP_Motor_var</v>
      </c>
      <c r="F5689" s="14" t="str">
        <f t="shared" si="921"/>
        <v>BP_Motor_var_Motor_Delta</v>
      </c>
      <c r="G5689" s="10" t="str">
        <f t="shared" si="922"/>
        <v>CHPF_M13_M_Motor_Delta</v>
      </c>
      <c r="H5689" s="10" t="str">
        <f>VLOOKUP(基本表格!E5689,起始地址定义!A:D,4,FALSE)&amp;" "&amp;Q5689</f>
        <v>2144+P6-M2 木片筛废料皮带运输机 电机控制 三角型</v>
      </c>
      <c r="I5689" s="10" t="str">
        <f t="shared" si="923"/>
        <v>DB100,X3616.0</v>
      </c>
      <c r="J5689" s="13" t="str">
        <f>VLOOKUP(E5689,起始地址定义!A:D,2,FALSE)</f>
        <v>DB100</v>
      </c>
      <c r="K5689" s="12" t="str">
        <f t="shared" si="924"/>
        <v>X3616.0</v>
      </c>
      <c r="L5689" s="13">
        <f>VLOOKUP(E5689,起始地址定义!A:D,3,FALSE)</f>
        <v>3600</v>
      </c>
      <c r="M5689" s="14">
        <f>VLOOKUP($F5689,类型描述及偏移量!$C:$H,2,FALSE)</f>
        <v>16</v>
      </c>
      <c r="N5689" s="14" t="str">
        <f>VLOOKUP($F5689,类型描述及偏移量!$C:$H,3,FALSE)</f>
        <v>离散</v>
      </c>
      <c r="O5689" s="14" t="str">
        <f>VLOOKUP($F5689,类型描述及偏移量!$C:$H,4,FALSE)</f>
        <v>None</v>
      </c>
      <c r="P5689" s="14" t="str">
        <f>VLOOKUP($F5689,类型描述及偏移量!$C:$H,5,FALSE)</f>
        <v>Yes</v>
      </c>
      <c r="Q5689" s="14" t="str">
        <f>VLOOKUP($F5689,类型描述及偏移量!$C:$H,6,FALSE)</f>
        <v>三角型</v>
      </c>
    </row>
    <row r="5690" hidden="1" spans="1:17">
      <c r="A5690" s="12" t="s">
        <v>128</v>
      </c>
      <c r="B5690" s="12" t="str">
        <f t="shared" si="917"/>
        <v>M13_M</v>
      </c>
      <c r="C5690" s="12" t="str">
        <f t="shared" si="918"/>
        <v>Motor_Wye</v>
      </c>
      <c r="D5690" s="12" t="str">
        <f t="shared" si="919"/>
        <v>BP_Motor_var</v>
      </c>
      <c r="E5690" s="13" t="str">
        <f t="shared" si="920"/>
        <v>CHPF_M13_M_BP_Motor_var</v>
      </c>
      <c r="F5690" s="14" t="str">
        <f t="shared" si="921"/>
        <v>BP_Motor_var_Motor_Wye</v>
      </c>
      <c r="G5690" s="10" t="str">
        <f t="shared" si="922"/>
        <v>CHPF_M13_M_Motor_Wye</v>
      </c>
      <c r="H5690" s="10" t="str">
        <f>VLOOKUP(基本表格!E5690,起始地址定义!A:D,4,FALSE)&amp;" "&amp;Q5690</f>
        <v>2144+P6-M2 木片筛废料皮带运输机 电机控制 星型</v>
      </c>
      <c r="I5690" s="10" t="str">
        <f t="shared" si="923"/>
        <v>DB100,X3616.1</v>
      </c>
      <c r="J5690" s="13" t="str">
        <f>VLOOKUP(E5690,起始地址定义!A:D,2,FALSE)</f>
        <v>DB100</v>
      </c>
      <c r="K5690" s="12" t="str">
        <f t="shared" si="924"/>
        <v>X3616.1</v>
      </c>
      <c r="L5690" s="13">
        <f>VLOOKUP(E5690,起始地址定义!A:D,3,FALSE)</f>
        <v>3600</v>
      </c>
      <c r="M5690" s="14">
        <f>VLOOKUP($F5690,类型描述及偏移量!$C:$H,2,FALSE)</f>
        <v>16.1</v>
      </c>
      <c r="N5690" s="14" t="str">
        <f>VLOOKUP($F5690,类型描述及偏移量!$C:$H,3,FALSE)</f>
        <v>离散</v>
      </c>
      <c r="O5690" s="14" t="str">
        <f>VLOOKUP($F5690,类型描述及偏移量!$C:$H,4,FALSE)</f>
        <v>None</v>
      </c>
      <c r="P5690" s="14" t="str">
        <f>VLOOKUP($F5690,类型描述及偏移量!$C:$H,5,FALSE)</f>
        <v>Yes</v>
      </c>
      <c r="Q5690" s="14" t="str">
        <f>VLOOKUP($F5690,类型描述及偏移量!$C:$H,6,FALSE)</f>
        <v>星型</v>
      </c>
    </row>
    <row r="5691" hidden="1" spans="1:17">
      <c r="A5691" s="12" t="s">
        <v>128</v>
      </c>
      <c r="B5691" s="12" t="str">
        <f t="shared" si="917"/>
        <v>M13_M</v>
      </c>
      <c r="C5691" s="12" t="str">
        <f t="shared" si="918"/>
        <v>MSD</v>
      </c>
      <c r="D5691" s="12" t="str">
        <f t="shared" si="919"/>
        <v>BP_Motor_var</v>
      </c>
      <c r="E5691" s="13" t="str">
        <f t="shared" si="920"/>
        <v>CHPF_M13_M_BP_Motor_var</v>
      </c>
      <c r="F5691" s="14" t="str">
        <f t="shared" si="921"/>
        <v>BP_Motor_var_MSD</v>
      </c>
      <c r="G5691" s="10" t="str">
        <f t="shared" si="922"/>
        <v>CHPF_M13_M_MSD</v>
      </c>
      <c r="H5691" s="10" t="str">
        <f>VLOOKUP(基本表格!E5691,起始地址定义!A:D,4,FALSE)&amp;" "&amp;Q5691</f>
        <v>2144+P6-M2 木片筛废料皮带运输机 电机控制 维修开关</v>
      </c>
      <c r="I5691" s="10" t="str">
        <f t="shared" si="923"/>
        <v>DB100,X3616.2</v>
      </c>
      <c r="J5691" s="13" t="str">
        <f>VLOOKUP(E5691,起始地址定义!A:D,2,FALSE)</f>
        <v>DB100</v>
      </c>
      <c r="K5691" s="12" t="str">
        <f t="shared" si="924"/>
        <v>X3616.2</v>
      </c>
      <c r="L5691" s="13">
        <f>VLOOKUP(E5691,起始地址定义!A:D,3,FALSE)</f>
        <v>3600</v>
      </c>
      <c r="M5691" s="14">
        <f>VLOOKUP($F5691,类型描述及偏移量!$C:$H,2,FALSE)</f>
        <v>16.2</v>
      </c>
      <c r="N5691" s="14" t="str">
        <f>VLOOKUP($F5691,类型描述及偏移量!$C:$H,3,FALSE)</f>
        <v>离散</v>
      </c>
      <c r="O5691" s="14" t="str">
        <f>VLOOKUP($F5691,类型描述及偏移量!$C:$H,4,FALSE)</f>
        <v>On</v>
      </c>
      <c r="P5691" s="14" t="str">
        <f>VLOOKUP($F5691,类型描述及偏移量!$C:$H,5,FALSE)</f>
        <v>Yes</v>
      </c>
      <c r="Q5691" s="14" t="str">
        <f>VLOOKUP($F5691,类型描述及偏移量!$C:$H,6,FALSE)</f>
        <v>维修开关</v>
      </c>
    </row>
    <row r="5692" hidden="1" spans="1:17">
      <c r="A5692" s="12" t="s">
        <v>128</v>
      </c>
      <c r="B5692" s="12" t="str">
        <f t="shared" si="917"/>
        <v>M13_M</v>
      </c>
      <c r="C5692" s="12" t="str">
        <f t="shared" si="918"/>
        <v>LMD_CHK_2</v>
      </c>
      <c r="D5692" s="12" t="str">
        <f t="shared" si="919"/>
        <v>BP_Motor_var</v>
      </c>
      <c r="E5692" s="13" t="str">
        <f t="shared" si="920"/>
        <v>CHPF_M13_M_BP_Motor_var</v>
      </c>
      <c r="F5692" s="14" t="str">
        <f t="shared" si="921"/>
        <v>BP_Motor_var_LMD_CHK_2</v>
      </c>
      <c r="G5692" s="10" t="str">
        <f t="shared" si="922"/>
        <v>CHPF_M13_M_LMD_CHK_2</v>
      </c>
      <c r="H5692" s="10" t="str">
        <f>VLOOKUP(基本表格!E5692,起始地址定义!A:D,4,FALSE)&amp;" "&amp;Q5692</f>
        <v>2144+P6-M2 木片筛废料皮带运输机 电机控制 左跑偏2检测</v>
      </c>
      <c r="I5692" s="10" t="str">
        <f t="shared" si="923"/>
        <v>DB100,X3616.3</v>
      </c>
      <c r="J5692" s="13" t="str">
        <f>VLOOKUP(E5692,起始地址定义!A:D,2,FALSE)</f>
        <v>DB100</v>
      </c>
      <c r="K5692" s="12" t="str">
        <f t="shared" si="924"/>
        <v>X3616.3</v>
      </c>
      <c r="L5692" s="13">
        <f>VLOOKUP(E5692,起始地址定义!A:D,3,FALSE)</f>
        <v>3600</v>
      </c>
      <c r="M5692" s="14">
        <f>VLOOKUP($F5692,类型描述及偏移量!$C:$H,2,FALSE)</f>
        <v>16.3</v>
      </c>
      <c r="N5692" s="14" t="str">
        <f>VLOOKUP($F5692,类型描述及偏移量!$C:$H,3,FALSE)</f>
        <v>离散</v>
      </c>
      <c r="O5692" s="14" t="str">
        <f>VLOOKUP($F5692,类型描述及偏移量!$C:$H,4,FALSE)</f>
        <v>None</v>
      </c>
      <c r="P5692" s="14" t="str">
        <f>VLOOKUP($F5692,类型描述及偏移量!$C:$H,5,FALSE)</f>
        <v>Yes</v>
      </c>
      <c r="Q5692" s="14" t="str">
        <f>VLOOKUP($F5692,类型描述及偏移量!$C:$H,6,FALSE)</f>
        <v>左跑偏2检测</v>
      </c>
    </row>
    <row r="5693" hidden="1" spans="1:17">
      <c r="A5693" s="12" t="s">
        <v>128</v>
      </c>
      <c r="B5693" s="12" t="str">
        <f t="shared" si="917"/>
        <v>M13_M</v>
      </c>
      <c r="C5693" s="12" t="str">
        <f t="shared" si="918"/>
        <v>RMD_CHK_2</v>
      </c>
      <c r="D5693" s="12" t="str">
        <f t="shared" si="919"/>
        <v>BP_Motor_var</v>
      </c>
      <c r="E5693" s="13" t="str">
        <f t="shared" si="920"/>
        <v>CHPF_M13_M_BP_Motor_var</v>
      </c>
      <c r="F5693" s="14" t="str">
        <f t="shared" si="921"/>
        <v>BP_Motor_var_RMD_CHK_2</v>
      </c>
      <c r="G5693" s="10" t="str">
        <f t="shared" si="922"/>
        <v>CHPF_M13_M_RMD_CHK_2</v>
      </c>
      <c r="H5693" s="10" t="str">
        <f>VLOOKUP(基本表格!E5693,起始地址定义!A:D,4,FALSE)&amp;" "&amp;Q5693</f>
        <v>2144+P6-M2 木片筛废料皮带运输机 电机控制 右跑偏2检测</v>
      </c>
      <c r="I5693" s="10" t="str">
        <f t="shared" si="923"/>
        <v>DB100,X3616.4</v>
      </c>
      <c r="J5693" s="13" t="str">
        <f>VLOOKUP(E5693,起始地址定义!A:D,2,FALSE)</f>
        <v>DB100</v>
      </c>
      <c r="K5693" s="12" t="str">
        <f t="shared" si="924"/>
        <v>X3616.4</v>
      </c>
      <c r="L5693" s="13">
        <f>VLOOKUP(E5693,起始地址定义!A:D,3,FALSE)</f>
        <v>3600</v>
      </c>
      <c r="M5693" s="14">
        <f>VLOOKUP($F5693,类型描述及偏移量!$C:$H,2,FALSE)</f>
        <v>16.4</v>
      </c>
      <c r="N5693" s="14" t="str">
        <f>VLOOKUP($F5693,类型描述及偏移量!$C:$H,3,FALSE)</f>
        <v>离散</v>
      </c>
      <c r="O5693" s="14" t="str">
        <f>VLOOKUP($F5693,类型描述及偏移量!$C:$H,4,FALSE)</f>
        <v>None</v>
      </c>
      <c r="P5693" s="14" t="str">
        <f>VLOOKUP($F5693,类型描述及偏移量!$C:$H,5,FALSE)</f>
        <v>Yes</v>
      </c>
      <c r="Q5693" s="14" t="str">
        <f>VLOOKUP($F5693,类型描述及偏移量!$C:$H,6,FALSE)</f>
        <v>右跑偏2检测</v>
      </c>
    </row>
    <row r="5694" hidden="1" spans="1:17">
      <c r="A5694" s="12" t="s">
        <v>128</v>
      </c>
      <c r="B5694" s="12" t="str">
        <f t="shared" ref="B5694:B5757" si="925">"M"&amp;RIGHT(LEFT(B5571,FIND("_",B5571,1)-1),LEN(LEFT(B5571,FIND("_",B5571,1)-1))-1)+1&amp;"_"&amp;RIGHT(B5571,LEN(B5571)-FIND("_",B5571,1))</f>
        <v>M13_M</v>
      </c>
      <c r="C5694" s="12" t="str">
        <f t="shared" ref="C5694:C5757" si="926">C5571</f>
        <v>InterStarTime</v>
      </c>
      <c r="D5694" s="12" t="str">
        <f t="shared" ref="D5694:D5757" si="927">D5571</f>
        <v>BP_Motor_var</v>
      </c>
      <c r="E5694" s="13" t="str">
        <f t="shared" ref="E5694:E5757" si="928">A5694&amp;"_"&amp;B5694&amp;"_"&amp;D5694</f>
        <v>CHPF_M13_M_BP_Motor_var</v>
      </c>
      <c r="F5694" s="14" t="str">
        <f t="shared" ref="F5694:F5757" si="929">D5694&amp;"_"&amp;C5694</f>
        <v>BP_Motor_var_InterStarTime</v>
      </c>
      <c r="G5694" s="10" t="str">
        <f t="shared" ref="G5694:G5757" si="930">A5694&amp;"_"&amp;IF(B5694="DB","",B5694&amp;"_")&amp;C5694</f>
        <v>CHPF_M13_M_InterStarTime</v>
      </c>
      <c r="H5694" s="10" t="str">
        <f>VLOOKUP(基本表格!E5694,起始地址定义!A:D,4,FALSE)&amp;" "&amp;Q5694</f>
        <v>2144+P6-M2 木片筛废料皮带运输机 电机控制 联动启动延时</v>
      </c>
      <c r="I5694" s="10" t="str">
        <f t="shared" ref="I5694:I5757" si="931">J5694&amp;","&amp;K5694</f>
        <v>DB100,INT3618</v>
      </c>
      <c r="J5694" s="13" t="str">
        <f>VLOOKUP(E5694,起始地址定义!A:D,2,FALSE)</f>
        <v>DB100</v>
      </c>
      <c r="K5694" s="12" t="str">
        <f t="shared" ref="K5694:K5757" si="932">IF(N5694="离散","X",IF(N5694="实型","REAL","INT"))&amp;IF(N5694="离散",TEXT(L5694+M5694,"0.0"),L5694+M5694)</f>
        <v>INT3618</v>
      </c>
      <c r="L5694" s="13">
        <f>VLOOKUP(E5694,起始地址定义!A:D,3,FALSE)</f>
        <v>3600</v>
      </c>
      <c r="M5694" s="14">
        <f>VLOOKUP($F5694,类型描述及偏移量!$C:$H,2,FALSE)</f>
        <v>18</v>
      </c>
      <c r="N5694" s="14" t="str">
        <f>VLOOKUP($F5694,类型描述及偏移量!$C:$H,3,FALSE)</f>
        <v>整型</v>
      </c>
      <c r="O5694" s="14" t="str">
        <f>VLOOKUP($F5694,类型描述及偏移量!$C:$H,4,FALSE)</f>
        <v>None</v>
      </c>
      <c r="P5694" s="14" t="str">
        <f>VLOOKUP($F5694,类型描述及偏移量!$C:$H,5,FALSE)</f>
        <v>No</v>
      </c>
      <c r="Q5694" s="14" t="str">
        <f>VLOOKUP($F5694,类型描述及偏移量!$C:$H,6,FALSE)</f>
        <v>联动启动延时</v>
      </c>
    </row>
    <row r="5695" hidden="1" spans="1:17">
      <c r="A5695" s="12" t="s">
        <v>128</v>
      </c>
      <c r="B5695" s="12" t="str">
        <f t="shared" si="925"/>
        <v>M13_M</v>
      </c>
      <c r="C5695" s="12" t="str">
        <f t="shared" si="926"/>
        <v>Alt_TMR</v>
      </c>
      <c r="D5695" s="12" t="str">
        <f t="shared" si="927"/>
        <v>BP_Motor_var</v>
      </c>
      <c r="E5695" s="13" t="str">
        <f t="shared" si="928"/>
        <v>CHPF_M13_M_BP_Motor_var</v>
      </c>
      <c r="F5695" s="14" t="str">
        <f t="shared" si="929"/>
        <v>BP_Motor_var_Alt_TMR</v>
      </c>
      <c r="G5695" s="10" t="str">
        <f t="shared" si="930"/>
        <v>CHPF_M13_M_Alt_TMR</v>
      </c>
      <c r="H5695" s="10" t="str">
        <f>VLOOKUP(基本表格!E5695,起始地址定义!A:D,4,FALSE)&amp;" "&amp;Q5695</f>
        <v>2144+P6-M2 木片筛废料皮带运输机 电机控制 起动转换时间 秒</v>
      </c>
      <c r="I5695" s="10" t="str">
        <f t="shared" si="931"/>
        <v>DB100,INT3620</v>
      </c>
      <c r="J5695" s="13" t="str">
        <f>VLOOKUP(E5695,起始地址定义!A:D,2,FALSE)</f>
        <v>DB100</v>
      </c>
      <c r="K5695" s="12" t="str">
        <f t="shared" si="932"/>
        <v>INT3620</v>
      </c>
      <c r="L5695" s="13">
        <f>VLOOKUP(E5695,起始地址定义!A:D,3,FALSE)</f>
        <v>3600</v>
      </c>
      <c r="M5695" s="14">
        <f>VLOOKUP($F5695,类型描述及偏移量!$C:$H,2,FALSE)</f>
        <v>20</v>
      </c>
      <c r="N5695" s="14" t="str">
        <f>VLOOKUP($F5695,类型描述及偏移量!$C:$H,3,FALSE)</f>
        <v>整型</v>
      </c>
      <c r="O5695" s="14" t="str">
        <f>VLOOKUP($F5695,类型描述及偏移量!$C:$H,4,FALSE)</f>
        <v>None</v>
      </c>
      <c r="P5695" s="14" t="str">
        <f>VLOOKUP($F5695,类型描述及偏移量!$C:$H,5,FALSE)</f>
        <v>No</v>
      </c>
      <c r="Q5695" s="14" t="str">
        <f>VLOOKUP($F5695,类型描述及偏移量!$C:$H,6,FALSE)</f>
        <v>起动转换时间 秒</v>
      </c>
    </row>
    <row r="5696" hidden="1" spans="1:17">
      <c r="A5696" s="12" t="s">
        <v>128</v>
      </c>
      <c r="B5696" s="12" t="str">
        <f t="shared" si="925"/>
        <v>M13_SetFRQ</v>
      </c>
      <c r="C5696" s="12" t="str">
        <f t="shared" si="926"/>
        <v>HiProEN</v>
      </c>
      <c r="D5696" s="12" t="str">
        <f t="shared" si="927"/>
        <v>BP_Value_var</v>
      </c>
      <c r="E5696" s="13" t="str">
        <f t="shared" si="928"/>
        <v>CHPF_M13_SetFRQ_BP_Value_var</v>
      </c>
      <c r="F5696" s="14" t="str">
        <f t="shared" si="929"/>
        <v>BP_Value_var_HiProEN</v>
      </c>
      <c r="G5696" s="10" t="str">
        <f t="shared" si="930"/>
        <v>CHPF_M13_SetFRQ_HiProEN</v>
      </c>
      <c r="H5696" s="10" t="str">
        <f>VLOOKUP(基本表格!E5696,起始地址定义!A:D,4,FALSE)&amp;" "&amp;Q5696</f>
        <v>2144+P6-M2 木片筛废料皮带运输机 给定频率 上限保护使能</v>
      </c>
      <c r="I5696" s="10" t="str">
        <f t="shared" si="931"/>
        <v>DB100,X3650.3</v>
      </c>
      <c r="J5696" s="13" t="str">
        <f>VLOOKUP(E5696,起始地址定义!A:D,2,FALSE)</f>
        <v>DB100</v>
      </c>
      <c r="K5696" s="12" t="str">
        <f t="shared" si="932"/>
        <v>X3650.3</v>
      </c>
      <c r="L5696" s="13">
        <f>VLOOKUP(E5696,起始地址定义!A:D,3,FALSE)</f>
        <v>3650</v>
      </c>
      <c r="M5696" s="14">
        <f>VLOOKUP($F5696,类型描述及偏移量!$C:$H,2,FALSE)</f>
        <v>0.299999999999997</v>
      </c>
      <c r="N5696" s="14" t="str">
        <f>VLOOKUP($F5696,类型描述及偏移量!$C:$H,3,FALSE)</f>
        <v>离散</v>
      </c>
      <c r="O5696" s="14" t="str">
        <f>VLOOKUP($F5696,类型描述及偏移量!$C:$H,4,FALSE)</f>
        <v>None</v>
      </c>
      <c r="P5696" s="14" t="str">
        <f>VLOOKUP($F5696,类型描述及偏移量!$C:$H,5,FALSE)</f>
        <v>No</v>
      </c>
      <c r="Q5696" s="14" t="str">
        <f>VLOOKUP($F5696,类型描述及偏移量!$C:$H,6,FALSE)</f>
        <v>上限保护使能</v>
      </c>
    </row>
    <row r="5697" hidden="1" spans="1:17">
      <c r="A5697" s="12" t="s">
        <v>128</v>
      </c>
      <c r="B5697" s="12" t="str">
        <f t="shared" si="925"/>
        <v>M13_SetFRQ</v>
      </c>
      <c r="C5697" s="12" t="str">
        <f t="shared" si="926"/>
        <v>LoProEN</v>
      </c>
      <c r="D5697" s="12" t="str">
        <f t="shared" si="927"/>
        <v>BP_Value_var</v>
      </c>
      <c r="E5697" s="13" t="str">
        <f t="shared" si="928"/>
        <v>CHPF_M13_SetFRQ_BP_Value_var</v>
      </c>
      <c r="F5697" s="14" t="str">
        <f t="shared" si="929"/>
        <v>BP_Value_var_LoProEN</v>
      </c>
      <c r="G5697" s="10" t="str">
        <f t="shared" si="930"/>
        <v>CHPF_M13_SetFRQ_LoProEN</v>
      </c>
      <c r="H5697" s="10" t="str">
        <f>VLOOKUP(基本表格!E5697,起始地址定义!A:D,4,FALSE)&amp;" "&amp;Q5697</f>
        <v>2144+P6-M2 木片筛废料皮带运输机 给定频率 下限保护使能</v>
      </c>
      <c r="I5697" s="10" t="str">
        <f t="shared" si="931"/>
        <v>DB100,X3650.4</v>
      </c>
      <c r="J5697" s="13" t="str">
        <f>VLOOKUP(E5697,起始地址定义!A:D,2,FALSE)</f>
        <v>DB100</v>
      </c>
      <c r="K5697" s="12" t="str">
        <f t="shared" si="932"/>
        <v>X3650.4</v>
      </c>
      <c r="L5697" s="13">
        <f>VLOOKUP(E5697,起始地址定义!A:D,3,FALSE)</f>
        <v>3650</v>
      </c>
      <c r="M5697" s="14">
        <f>VLOOKUP($F5697,类型描述及偏移量!$C:$H,2,FALSE)</f>
        <v>0.399999999999999</v>
      </c>
      <c r="N5697" s="14" t="str">
        <f>VLOOKUP($F5697,类型描述及偏移量!$C:$H,3,FALSE)</f>
        <v>离散</v>
      </c>
      <c r="O5697" s="14" t="str">
        <f>VLOOKUP($F5697,类型描述及偏移量!$C:$H,4,FALSE)</f>
        <v>None</v>
      </c>
      <c r="P5697" s="14" t="str">
        <f>VLOOKUP($F5697,类型描述及偏移量!$C:$H,5,FALSE)</f>
        <v>No</v>
      </c>
      <c r="Q5697" s="14" t="str">
        <f>VLOOKUP($F5697,类型描述及偏移量!$C:$H,6,FALSE)</f>
        <v>下限保护使能</v>
      </c>
    </row>
    <row r="5698" hidden="1" spans="1:17">
      <c r="A5698" s="12" t="s">
        <v>128</v>
      </c>
      <c r="B5698" s="12" t="str">
        <f t="shared" si="925"/>
        <v>M13_SetFRQ</v>
      </c>
      <c r="C5698" s="12" t="str">
        <f t="shared" si="926"/>
        <v>HiALM</v>
      </c>
      <c r="D5698" s="12" t="str">
        <f t="shared" si="927"/>
        <v>BP_Value_var</v>
      </c>
      <c r="E5698" s="13" t="str">
        <f t="shared" si="928"/>
        <v>CHPF_M13_SetFRQ_BP_Value_var</v>
      </c>
      <c r="F5698" s="14" t="str">
        <f t="shared" si="929"/>
        <v>BP_Value_var_HiALM</v>
      </c>
      <c r="G5698" s="10" t="str">
        <f t="shared" si="930"/>
        <v>CHPF_M13_SetFRQ_HiALM</v>
      </c>
      <c r="H5698" s="10" t="str">
        <f>VLOOKUP(基本表格!E5698,起始地址定义!A:D,4,FALSE)&amp;" "&amp;Q5698</f>
        <v>2144+P6-M2 木片筛废料皮带运输机 给定频率 上限报警</v>
      </c>
      <c r="I5698" s="10" t="str">
        <f t="shared" si="931"/>
        <v>DB100,X3650.5</v>
      </c>
      <c r="J5698" s="13" t="str">
        <f>VLOOKUP(E5698,起始地址定义!A:D,2,FALSE)</f>
        <v>DB100</v>
      </c>
      <c r="K5698" s="12" t="str">
        <f t="shared" si="932"/>
        <v>X3650.5</v>
      </c>
      <c r="L5698" s="13">
        <f>VLOOKUP(E5698,起始地址定义!A:D,3,FALSE)</f>
        <v>3650</v>
      </c>
      <c r="M5698" s="14">
        <f>VLOOKUP($F5698,类型描述及偏移量!$C:$H,2,FALSE)</f>
        <v>0.5</v>
      </c>
      <c r="N5698" s="14" t="str">
        <f>VLOOKUP($F5698,类型描述及偏移量!$C:$H,3,FALSE)</f>
        <v>离散</v>
      </c>
      <c r="O5698" s="14" t="str">
        <f>VLOOKUP($F5698,类型描述及偏移量!$C:$H,4,FALSE)</f>
        <v>None</v>
      </c>
      <c r="P5698" s="14" t="str">
        <f>VLOOKUP($F5698,类型描述及偏移量!$C:$H,5,FALSE)</f>
        <v>Yes</v>
      </c>
      <c r="Q5698" s="14" t="str">
        <f>VLOOKUP($F5698,类型描述及偏移量!$C:$H,6,FALSE)</f>
        <v>上限报警</v>
      </c>
    </row>
    <row r="5699" hidden="1" spans="1:17">
      <c r="A5699" s="12" t="s">
        <v>128</v>
      </c>
      <c r="B5699" s="12" t="str">
        <f t="shared" si="925"/>
        <v>M13_SetFRQ</v>
      </c>
      <c r="C5699" s="12" t="str">
        <f t="shared" si="926"/>
        <v>LoALM</v>
      </c>
      <c r="D5699" s="12" t="str">
        <f t="shared" si="927"/>
        <v>BP_Value_var</v>
      </c>
      <c r="E5699" s="13" t="str">
        <f t="shared" si="928"/>
        <v>CHPF_M13_SetFRQ_BP_Value_var</v>
      </c>
      <c r="F5699" s="14" t="str">
        <f t="shared" si="929"/>
        <v>BP_Value_var_LoALM</v>
      </c>
      <c r="G5699" s="10" t="str">
        <f t="shared" si="930"/>
        <v>CHPF_M13_SetFRQ_LoALM</v>
      </c>
      <c r="H5699" s="10" t="str">
        <f>VLOOKUP(基本表格!E5699,起始地址定义!A:D,4,FALSE)&amp;" "&amp;Q5699</f>
        <v>2144+P6-M2 木片筛废料皮带运输机 给定频率 下限报警</v>
      </c>
      <c r="I5699" s="10" t="str">
        <f t="shared" si="931"/>
        <v>DB100,X3650.6</v>
      </c>
      <c r="J5699" s="13" t="str">
        <f>VLOOKUP(E5699,起始地址定义!A:D,2,FALSE)</f>
        <v>DB100</v>
      </c>
      <c r="K5699" s="12" t="str">
        <f t="shared" si="932"/>
        <v>X3650.6</v>
      </c>
      <c r="L5699" s="13">
        <f>VLOOKUP(E5699,起始地址定义!A:D,3,FALSE)</f>
        <v>3650</v>
      </c>
      <c r="M5699" s="14">
        <f>VLOOKUP($F5699,类型描述及偏移量!$C:$H,2,FALSE)</f>
        <v>0.600000000000001</v>
      </c>
      <c r="N5699" s="14" t="str">
        <f>VLOOKUP($F5699,类型描述及偏移量!$C:$H,3,FALSE)</f>
        <v>离散</v>
      </c>
      <c r="O5699" s="14" t="str">
        <f>VLOOKUP($F5699,类型描述及偏移量!$C:$H,4,FALSE)</f>
        <v>None</v>
      </c>
      <c r="P5699" s="14" t="str">
        <f>VLOOKUP($F5699,类型描述及偏移量!$C:$H,5,FALSE)</f>
        <v>Yes</v>
      </c>
      <c r="Q5699" s="14" t="str">
        <f>VLOOKUP($F5699,类型描述及偏移量!$C:$H,6,FALSE)</f>
        <v>下限报警</v>
      </c>
    </row>
    <row r="5700" hidden="1" spans="1:17">
      <c r="A5700" s="12" t="s">
        <v>128</v>
      </c>
      <c r="B5700" s="12" t="str">
        <f t="shared" si="925"/>
        <v>M13_SetFRQ</v>
      </c>
      <c r="C5700" s="12" t="str">
        <f t="shared" si="926"/>
        <v>HiHiALM</v>
      </c>
      <c r="D5700" s="12" t="str">
        <f t="shared" si="927"/>
        <v>BP_Value_var</v>
      </c>
      <c r="E5700" s="13" t="str">
        <f t="shared" si="928"/>
        <v>CHPF_M13_SetFRQ_BP_Value_var</v>
      </c>
      <c r="F5700" s="14" t="str">
        <f t="shared" si="929"/>
        <v>BP_Value_var_HiHiALM</v>
      </c>
      <c r="G5700" s="10" t="str">
        <f t="shared" si="930"/>
        <v>CHPF_M13_SetFRQ_HiHiALM</v>
      </c>
      <c r="H5700" s="10" t="str">
        <f>VLOOKUP(基本表格!E5700,起始地址定义!A:D,4,FALSE)&amp;" "&amp;Q5700</f>
        <v>2144+P6-M2 木片筛废料皮带运输机 给定频率 上上限报警</v>
      </c>
      <c r="I5700" s="10" t="str">
        <f t="shared" si="931"/>
        <v>DB100,X3650.7</v>
      </c>
      <c r="J5700" s="13" t="str">
        <f>VLOOKUP(E5700,起始地址定义!A:D,2,FALSE)</f>
        <v>DB100</v>
      </c>
      <c r="K5700" s="12" t="str">
        <f t="shared" si="932"/>
        <v>X3650.7</v>
      </c>
      <c r="L5700" s="13">
        <f>VLOOKUP(E5700,起始地址定义!A:D,3,FALSE)</f>
        <v>3650</v>
      </c>
      <c r="M5700" s="14">
        <f>VLOOKUP($F5700,类型描述及偏移量!$C:$H,2,FALSE)</f>
        <v>0.700000000000003</v>
      </c>
      <c r="N5700" s="14" t="str">
        <f>VLOOKUP($F5700,类型描述及偏移量!$C:$H,3,FALSE)</f>
        <v>离散</v>
      </c>
      <c r="O5700" s="14" t="str">
        <f>VLOOKUP($F5700,类型描述及偏移量!$C:$H,4,FALSE)</f>
        <v>On</v>
      </c>
      <c r="P5700" s="14" t="str">
        <f>VLOOKUP($F5700,类型描述及偏移量!$C:$H,5,FALSE)</f>
        <v>Yes</v>
      </c>
      <c r="Q5700" s="14" t="str">
        <f>VLOOKUP($F5700,类型描述及偏移量!$C:$H,6,FALSE)</f>
        <v>上上限报警</v>
      </c>
    </row>
    <row r="5701" hidden="1" spans="1:17">
      <c r="A5701" s="12" t="s">
        <v>128</v>
      </c>
      <c r="B5701" s="12" t="str">
        <f t="shared" si="925"/>
        <v>M13_SetFRQ</v>
      </c>
      <c r="C5701" s="12" t="str">
        <f t="shared" si="926"/>
        <v>LoLoALM</v>
      </c>
      <c r="D5701" s="12" t="str">
        <f t="shared" si="927"/>
        <v>BP_Value_var</v>
      </c>
      <c r="E5701" s="13" t="str">
        <f t="shared" si="928"/>
        <v>CHPF_M13_SetFRQ_BP_Value_var</v>
      </c>
      <c r="F5701" s="14" t="str">
        <f t="shared" si="929"/>
        <v>BP_Value_var_LoLoALM</v>
      </c>
      <c r="G5701" s="10" t="str">
        <f t="shared" si="930"/>
        <v>CHPF_M13_SetFRQ_LoLoALM</v>
      </c>
      <c r="H5701" s="10" t="str">
        <f>VLOOKUP(基本表格!E5701,起始地址定义!A:D,4,FALSE)&amp;" "&amp;Q5701</f>
        <v>2144+P6-M2 木片筛废料皮带运输机 给定频率 下下限报警</v>
      </c>
      <c r="I5701" s="10" t="str">
        <f t="shared" si="931"/>
        <v>DB100,X3651.0</v>
      </c>
      <c r="J5701" s="13" t="str">
        <f>VLOOKUP(E5701,起始地址定义!A:D,2,FALSE)</f>
        <v>DB100</v>
      </c>
      <c r="K5701" s="12" t="str">
        <f t="shared" si="932"/>
        <v>X3651.0</v>
      </c>
      <c r="L5701" s="13">
        <f>VLOOKUP(E5701,起始地址定义!A:D,3,FALSE)</f>
        <v>3650</v>
      </c>
      <c r="M5701" s="14">
        <f>VLOOKUP($F5701,类型描述及偏移量!$C:$H,2,FALSE)</f>
        <v>1</v>
      </c>
      <c r="N5701" s="14" t="str">
        <f>VLOOKUP($F5701,类型描述及偏移量!$C:$H,3,FALSE)</f>
        <v>离散</v>
      </c>
      <c r="O5701" s="14" t="str">
        <f>VLOOKUP($F5701,类型描述及偏移量!$C:$H,4,FALSE)</f>
        <v>On</v>
      </c>
      <c r="P5701" s="14" t="str">
        <f>VLOOKUP($F5701,类型描述及偏移量!$C:$H,5,FALSE)</f>
        <v>Yes</v>
      </c>
      <c r="Q5701" s="14" t="str">
        <f>VLOOKUP($F5701,类型描述及偏移量!$C:$H,6,FALSE)</f>
        <v>下下限报警</v>
      </c>
    </row>
    <row r="5702" hidden="1" spans="1:17">
      <c r="A5702" s="12" t="s">
        <v>128</v>
      </c>
      <c r="B5702" s="12" t="str">
        <f t="shared" si="925"/>
        <v>M13_SetFRQ</v>
      </c>
      <c r="C5702" s="12" t="str">
        <f t="shared" si="926"/>
        <v>LimALM</v>
      </c>
      <c r="D5702" s="12" t="str">
        <f t="shared" si="927"/>
        <v>BP_Value_var</v>
      </c>
      <c r="E5702" s="13" t="str">
        <f t="shared" si="928"/>
        <v>CHPF_M13_SetFRQ_BP_Value_var</v>
      </c>
      <c r="F5702" s="14" t="str">
        <f t="shared" si="929"/>
        <v>BP_Value_var_LimALM</v>
      </c>
      <c r="G5702" s="10" t="str">
        <f t="shared" si="930"/>
        <v>CHPF_M13_SetFRQ_LimALM</v>
      </c>
      <c r="H5702" s="10" t="str">
        <f>VLOOKUP(基本表格!E5702,起始地址定义!A:D,4,FALSE)&amp;" "&amp;Q5702</f>
        <v>2144+P6-M2 木片筛废料皮带运输机 给定频率 极限报警</v>
      </c>
      <c r="I5702" s="10" t="str">
        <f t="shared" si="931"/>
        <v>DB100,X3651.1</v>
      </c>
      <c r="J5702" s="13" t="str">
        <f>VLOOKUP(E5702,起始地址定义!A:D,2,FALSE)</f>
        <v>DB100</v>
      </c>
      <c r="K5702" s="12" t="str">
        <f t="shared" si="932"/>
        <v>X3651.1</v>
      </c>
      <c r="L5702" s="13">
        <f>VLOOKUP(E5702,起始地址定义!A:D,3,FALSE)</f>
        <v>3650</v>
      </c>
      <c r="M5702" s="14">
        <f>VLOOKUP($F5702,类型描述及偏移量!$C:$H,2,FALSE)</f>
        <v>1.1</v>
      </c>
      <c r="N5702" s="14" t="str">
        <f>VLOOKUP($F5702,类型描述及偏移量!$C:$H,3,FALSE)</f>
        <v>离散</v>
      </c>
      <c r="O5702" s="14" t="str">
        <f>VLOOKUP($F5702,类型描述及偏移量!$C:$H,4,FALSE)</f>
        <v>On</v>
      </c>
      <c r="P5702" s="14" t="str">
        <f>VLOOKUP($F5702,类型描述及偏移量!$C:$H,5,FALSE)</f>
        <v>Yes</v>
      </c>
      <c r="Q5702" s="14" t="str">
        <f>VLOOKUP($F5702,类型描述及偏移量!$C:$H,6,FALSE)</f>
        <v>极限报警</v>
      </c>
    </row>
    <row r="5703" hidden="1" spans="1:17">
      <c r="A5703" s="12" t="s">
        <v>128</v>
      </c>
      <c r="B5703" s="12" t="str">
        <f t="shared" si="925"/>
        <v>M13_SetFRQ</v>
      </c>
      <c r="C5703" s="12" t="str">
        <f t="shared" si="926"/>
        <v>LostALM</v>
      </c>
      <c r="D5703" s="12" t="str">
        <f t="shared" si="927"/>
        <v>BP_Value_var</v>
      </c>
      <c r="E5703" s="13" t="str">
        <f t="shared" si="928"/>
        <v>CHPF_M13_SetFRQ_BP_Value_var</v>
      </c>
      <c r="F5703" s="14" t="str">
        <f t="shared" si="929"/>
        <v>BP_Value_var_LostALM</v>
      </c>
      <c r="G5703" s="10" t="str">
        <f t="shared" si="930"/>
        <v>CHPF_M13_SetFRQ_LostALM</v>
      </c>
      <c r="H5703" s="10" t="str">
        <f>VLOOKUP(基本表格!E5703,起始地址定义!A:D,4,FALSE)&amp;" "&amp;Q5703</f>
        <v>2144+P6-M2 木片筛废料皮带运输机 给定频率 传感器断线报警</v>
      </c>
      <c r="I5703" s="10" t="str">
        <f t="shared" si="931"/>
        <v>DB100,X3651.2</v>
      </c>
      <c r="J5703" s="13" t="str">
        <f>VLOOKUP(E5703,起始地址定义!A:D,2,FALSE)</f>
        <v>DB100</v>
      </c>
      <c r="K5703" s="12" t="str">
        <f t="shared" si="932"/>
        <v>X3651.2</v>
      </c>
      <c r="L5703" s="13">
        <f>VLOOKUP(E5703,起始地址定义!A:D,3,FALSE)</f>
        <v>3650</v>
      </c>
      <c r="M5703" s="14">
        <f>VLOOKUP($F5703,类型描述及偏移量!$C:$H,2,FALSE)</f>
        <v>1.2</v>
      </c>
      <c r="N5703" s="14" t="str">
        <f>VLOOKUP($F5703,类型描述及偏移量!$C:$H,3,FALSE)</f>
        <v>离散</v>
      </c>
      <c r="O5703" s="14" t="str">
        <f>VLOOKUP($F5703,类型描述及偏移量!$C:$H,4,FALSE)</f>
        <v>On</v>
      </c>
      <c r="P5703" s="14" t="str">
        <f>VLOOKUP($F5703,类型描述及偏移量!$C:$H,5,FALSE)</f>
        <v>Yes</v>
      </c>
      <c r="Q5703" s="14" t="str">
        <f>VLOOKUP($F5703,类型描述及偏移量!$C:$H,6,FALSE)</f>
        <v>传感器断线报警</v>
      </c>
    </row>
    <row r="5704" hidden="1" spans="1:17">
      <c r="A5704" s="12" t="s">
        <v>128</v>
      </c>
      <c r="B5704" s="12" t="str">
        <f t="shared" si="925"/>
        <v>M13_SetFRQ</v>
      </c>
      <c r="C5704" s="12" t="str">
        <f t="shared" si="926"/>
        <v>Code</v>
      </c>
      <c r="D5704" s="12" t="str">
        <f t="shared" si="927"/>
        <v>BP_Value_var</v>
      </c>
      <c r="E5704" s="13" t="str">
        <f t="shared" si="928"/>
        <v>CHPF_M13_SetFRQ_BP_Value_var</v>
      </c>
      <c r="F5704" s="14" t="str">
        <f t="shared" si="929"/>
        <v>BP_Value_var_Code</v>
      </c>
      <c r="G5704" s="10" t="str">
        <f t="shared" si="930"/>
        <v>CHPF_M13_SetFRQ_Code</v>
      </c>
      <c r="H5704" s="10" t="str">
        <f>VLOOKUP(基本表格!E5704,起始地址定义!A:D,4,FALSE)&amp;" "&amp;Q5704</f>
        <v>2144+P6-M2 木片筛废料皮带运输机 给定频率 实际内码</v>
      </c>
      <c r="I5704" s="10" t="str">
        <f t="shared" si="931"/>
        <v>DB100,INT3652</v>
      </c>
      <c r="J5704" s="13" t="str">
        <f>VLOOKUP(E5704,起始地址定义!A:D,2,FALSE)</f>
        <v>DB100</v>
      </c>
      <c r="K5704" s="12" t="str">
        <f t="shared" si="932"/>
        <v>INT3652</v>
      </c>
      <c r="L5704" s="13">
        <f>VLOOKUP(E5704,起始地址定义!A:D,3,FALSE)</f>
        <v>3650</v>
      </c>
      <c r="M5704" s="14">
        <f>VLOOKUP($F5704,类型描述及偏移量!$C:$H,2,FALSE)</f>
        <v>2</v>
      </c>
      <c r="N5704" s="14" t="str">
        <f>VLOOKUP($F5704,类型描述及偏移量!$C:$H,3,FALSE)</f>
        <v>整型</v>
      </c>
      <c r="O5704" s="14" t="str">
        <f>VLOOKUP($F5704,类型描述及偏移量!$C:$H,4,FALSE)</f>
        <v>None</v>
      </c>
      <c r="P5704" s="14" t="str">
        <f>VLOOKUP($F5704,类型描述及偏移量!$C:$H,5,FALSE)</f>
        <v>Yes</v>
      </c>
      <c r="Q5704" s="14" t="str">
        <f>VLOOKUP($F5704,类型描述及偏移量!$C:$H,6,FALSE)</f>
        <v>实际内码</v>
      </c>
    </row>
    <row r="5705" hidden="1" spans="1:17">
      <c r="A5705" s="12" t="s">
        <v>128</v>
      </c>
      <c r="B5705" s="12" t="str">
        <f t="shared" si="925"/>
        <v>M13_SetFRQ</v>
      </c>
      <c r="C5705" s="12" t="str">
        <f t="shared" si="926"/>
        <v>Value</v>
      </c>
      <c r="D5705" s="12" t="str">
        <f t="shared" si="927"/>
        <v>BP_Value_var</v>
      </c>
      <c r="E5705" s="13" t="str">
        <f t="shared" si="928"/>
        <v>CHPF_M13_SetFRQ_BP_Value_var</v>
      </c>
      <c r="F5705" s="14" t="str">
        <f t="shared" si="929"/>
        <v>BP_Value_var_Value</v>
      </c>
      <c r="G5705" s="10" t="str">
        <f t="shared" si="930"/>
        <v>CHPF_M13_SetFRQ_Value</v>
      </c>
      <c r="H5705" s="10" t="str">
        <f>VLOOKUP(基本表格!E5705,起始地址定义!A:D,4,FALSE)&amp;" "&amp;Q5705</f>
        <v>2144+P6-M2 木片筛废料皮带运输机 给定频率 实际值</v>
      </c>
      <c r="I5705" s="10" t="str">
        <f t="shared" si="931"/>
        <v>DB100,REAL3656</v>
      </c>
      <c r="J5705" s="13" t="str">
        <f>VLOOKUP(E5705,起始地址定义!A:D,2,FALSE)</f>
        <v>DB100</v>
      </c>
      <c r="K5705" s="12" t="str">
        <f t="shared" si="932"/>
        <v>REAL3656</v>
      </c>
      <c r="L5705" s="13">
        <f>VLOOKUP(E5705,起始地址定义!A:D,3,FALSE)</f>
        <v>3650</v>
      </c>
      <c r="M5705" s="14">
        <f>VLOOKUP($F5705,类型描述及偏移量!$C:$H,2,FALSE)</f>
        <v>6</v>
      </c>
      <c r="N5705" s="14" t="str">
        <f>VLOOKUP($F5705,类型描述及偏移量!$C:$H,3,FALSE)</f>
        <v>实型</v>
      </c>
      <c r="O5705" s="14" t="str">
        <f>VLOOKUP($F5705,类型描述及偏移量!$C:$H,4,FALSE)</f>
        <v>None</v>
      </c>
      <c r="P5705" s="14" t="str">
        <f>VLOOKUP($F5705,类型描述及偏移量!$C:$H,5,FALSE)</f>
        <v>Yes</v>
      </c>
      <c r="Q5705" s="14" t="str">
        <f>VLOOKUP($F5705,类型描述及偏移量!$C:$H,6,FALSE)</f>
        <v>实际值</v>
      </c>
    </row>
    <row r="5706" hidden="1" spans="1:17">
      <c r="A5706" s="12" t="s">
        <v>128</v>
      </c>
      <c r="B5706" s="12" t="str">
        <f t="shared" si="925"/>
        <v>M13_SetFRQ</v>
      </c>
      <c r="C5706" s="12" t="str">
        <f t="shared" si="926"/>
        <v>Range</v>
      </c>
      <c r="D5706" s="12" t="str">
        <f t="shared" si="927"/>
        <v>BP_Value_var</v>
      </c>
      <c r="E5706" s="13" t="str">
        <f t="shared" si="928"/>
        <v>CHPF_M13_SetFRQ_BP_Value_var</v>
      </c>
      <c r="F5706" s="14" t="str">
        <f t="shared" si="929"/>
        <v>BP_Value_var_Range</v>
      </c>
      <c r="G5706" s="10" t="str">
        <f t="shared" si="930"/>
        <v>CHPF_M13_SetFRQ_Range</v>
      </c>
      <c r="H5706" s="10" t="str">
        <f>VLOOKUP(基本表格!E5706,起始地址定义!A:D,4,FALSE)&amp;" "&amp;Q5706</f>
        <v>2144+P6-M2 木片筛废料皮带运输机 给定频率 量程</v>
      </c>
      <c r="I5706" s="10" t="str">
        <f t="shared" si="931"/>
        <v>DB100,REAL3660</v>
      </c>
      <c r="J5706" s="13" t="str">
        <f>VLOOKUP(E5706,起始地址定义!A:D,2,FALSE)</f>
        <v>DB100</v>
      </c>
      <c r="K5706" s="12" t="str">
        <f t="shared" si="932"/>
        <v>REAL3660</v>
      </c>
      <c r="L5706" s="13">
        <f>VLOOKUP(E5706,起始地址定义!A:D,3,FALSE)</f>
        <v>3650</v>
      </c>
      <c r="M5706" s="14">
        <f>VLOOKUP($F5706,类型描述及偏移量!$C:$H,2,FALSE)</f>
        <v>10</v>
      </c>
      <c r="N5706" s="14" t="str">
        <f>VLOOKUP($F5706,类型描述及偏移量!$C:$H,3,FALSE)</f>
        <v>实型</v>
      </c>
      <c r="O5706" s="14" t="str">
        <f>VLOOKUP($F5706,类型描述及偏移量!$C:$H,4,FALSE)</f>
        <v>None</v>
      </c>
      <c r="P5706" s="14" t="str">
        <f>VLOOKUP($F5706,类型描述及偏移量!$C:$H,5,FALSE)</f>
        <v>No</v>
      </c>
      <c r="Q5706" s="14" t="str">
        <f>VLOOKUP($F5706,类型描述及偏移量!$C:$H,6,FALSE)</f>
        <v>量程</v>
      </c>
    </row>
    <row r="5707" hidden="1" spans="1:17">
      <c r="A5707" s="12" t="s">
        <v>128</v>
      </c>
      <c r="B5707" s="12" t="str">
        <f t="shared" si="925"/>
        <v>M13_SetFRQ</v>
      </c>
      <c r="C5707" s="12" t="str">
        <f t="shared" si="926"/>
        <v>Hi</v>
      </c>
      <c r="D5707" s="12" t="str">
        <f t="shared" si="927"/>
        <v>BP_Value_var</v>
      </c>
      <c r="E5707" s="13" t="str">
        <f t="shared" si="928"/>
        <v>CHPF_M13_SetFRQ_BP_Value_var</v>
      </c>
      <c r="F5707" s="14" t="str">
        <f t="shared" si="929"/>
        <v>BP_Value_var_Hi</v>
      </c>
      <c r="G5707" s="10" t="str">
        <f t="shared" si="930"/>
        <v>CHPF_M13_SetFRQ_Hi</v>
      </c>
      <c r="H5707" s="10" t="str">
        <f>VLOOKUP(基本表格!E5707,起始地址定义!A:D,4,FALSE)&amp;" "&amp;Q5707</f>
        <v>2144+P6-M2 木片筛废料皮带运输机 给定频率 上限值</v>
      </c>
      <c r="I5707" s="10" t="str">
        <f t="shared" si="931"/>
        <v>DB100,REAL3664</v>
      </c>
      <c r="J5707" s="13" t="str">
        <f>VLOOKUP(E5707,起始地址定义!A:D,2,FALSE)</f>
        <v>DB100</v>
      </c>
      <c r="K5707" s="12" t="str">
        <f t="shared" si="932"/>
        <v>REAL3664</v>
      </c>
      <c r="L5707" s="13">
        <f>VLOOKUP(E5707,起始地址定义!A:D,3,FALSE)</f>
        <v>3650</v>
      </c>
      <c r="M5707" s="14">
        <f>VLOOKUP($F5707,类型描述及偏移量!$C:$H,2,FALSE)</f>
        <v>14</v>
      </c>
      <c r="N5707" s="14" t="str">
        <f>VLOOKUP($F5707,类型描述及偏移量!$C:$H,3,FALSE)</f>
        <v>实型</v>
      </c>
      <c r="O5707" s="14" t="str">
        <f>VLOOKUP($F5707,类型描述及偏移量!$C:$H,4,FALSE)</f>
        <v>None</v>
      </c>
      <c r="P5707" s="14" t="str">
        <f>VLOOKUP($F5707,类型描述及偏移量!$C:$H,5,FALSE)</f>
        <v>No</v>
      </c>
      <c r="Q5707" s="14" t="str">
        <f>VLOOKUP($F5707,类型描述及偏移量!$C:$H,6,FALSE)</f>
        <v>上限值</v>
      </c>
    </row>
    <row r="5708" hidden="1" spans="1:17">
      <c r="A5708" s="12" t="s">
        <v>128</v>
      </c>
      <c r="B5708" s="12" t="str">
        <f t="shared" si="925"/>
        <v>M13_SetFRQ</v>
      </c>
      <c r="C5708" s="12" t="str">
        <f t="shared" si="926"/>
        <v>Lo</v>
      </c>
      <c r="D5708" s="12" t="str">
        <f t="shared" si="927"/>
        <v>BP_Value_var</v>
      </c>
      <c r="E5708" s="13" t="str">
        <f t="shared" si="928"/>
        <v>CHPF_M13_SetFRQ_BP_Value_var</v>
      </c>
      <c r="F5708" s="14" t="str">
        <f t="shared" si="929"/>
        <v>BP_Value_var_Lo</v>
      </c>
      <c r="G5708" s="10" t="str">
        <f t="shared" si="930"/>
        <v>CHPF_M13_SetFRQ_Lo</v>
      </c>
      <c r="H5708" s="10" t="str">
        <f>VLOOKUP(基本表格!E5708,起始地址定义!A:D,4,FALSE)&amp;" "&amp;Q5708</f>
        <v>2144+P6-M2 木片筛废料皮带运输机 给定频率 下限值</v>
      </c>
      <c r="I5708" s="10" t="str">
        <f t="shared" si="931"/>
        <v>DB100,REAL3668</v>
      </c>
      <c r="J5708" s="13" t="str">
        <f>VLOOKUP(E5708,起始地址定义!A:D,2,FALSE)</f>
        <v>DB100</v>
      </c>
      <c r="K5708" s="12" t="str">
        <f t="shared" si="932"/>
        <v>REAL3668</v>
      </c>
      <c r="L5708" s="13">
        <f>VLOOKUP(E5708,起始地址定义!A:D,3,FALSE)</f>
        <v>3650</v>
      </c>
      <c r="M5708" s="14">
        <f>VLOOKUP($F5708,类型描述及偏移量!$C:$H,2,FALSE)</f>
        <v>18</v>
      </c>
      <c r="N5708" s="14" t="str">
        <f>VLOOKUP($F5708,类型描述及偏移量!$C:$H,3,FALSE)</f>
        <v>实型</v>
      </c>
      <c r="O5708" s="14" t="str">
        <f>VLOOKUP($F5708,类型描述及偏移量!$C:$H,4,FALSE)</f>
        <v>None</v>
      </c>
      <c r="P5708" s="14" t="str">
        <f>VLOOKUP($F5708,类型描述及偏移量!$C:$H,5,FALSE)</f>
        <v>No</v>
      </c>
      <c r="Q5708" s="14" t="str">
        <f>VLOOKUP($F5708,类型描述及偏移量!$C:$H,6,FALSE)</f>
        <v>下限值</v>
      </c>
    </row>
    <row r="5709" hidden="1" spans="1:17">
      <c r="A5709" s="12" t="s">
        <v>128</v>
      </c>
      <c r="B5709" s="12" t="str">
        <f t="shared" si="925"/>
        <v>M13_SetFRQ</v>
      </c>
      <c r="C5709" s="12" t="str">
        <f t="shared" si="926"/>
        <v>HiHi</v>
      </c>
      <c r="D5709" s="12" t="str">
        <f t="shared" si="927"/>
        <v>BP_Value_var</v>
      </c>
      <c r="E5709" s="13" t="str">
        <f t="shared" si="928"/>
        <v>CHPF_M13_SetFRQ_BP_Value_var</v>
      </c>
      <c r="F5709" s="14" t="str">
        <f t="shared" si="929"/>
        <v>BP_Value_var_HiHi</v>
      </c>
      <c r="G5709" s="10" t="str">
        <f t="shared" si="930"/>
        <v>CHPF_M13_SetFRQ_HiHi</v>
      </c>
      <c r="H5709" s="10" t="str">
        <f>VLOOKUP(基本表格!E5709,起始地址定义!A:D,4,FALSE)&amp;" "&amp;Q5709</f>
        <v>2144+P6-M2 木片筛废料皮带运输机 给定频率 上上限值</v>
      </c>
      <c r="I5709" s="10" t="str">
        <f t="shared" si="931"/>
        <v>DB100,REAL3672</v>
      </c>
      <c r="J5709" s="13" t="str">
        <f>VLOOKUP(E5709,起始地址定义!A:D,2,FALSE)</f>
        <v>DB100</v>
      </c>
      <c r="K5709" s="12" t="str">
        <f t="shared" si="932"/>
        <v>REAL3672</v>
      </c>
      <c r="L5709" s="13">
        <f>VLOOKUP(E5709,起始地址定义!A:D,3,FALSE)</f>
        <v>3650</v>
      </c>
      <c r="M5709" s="14">
        <f>VLOOKUP($F5709,类型描述及偏移量!$C:$H,2,FALSE)</f>
        <v>22</v>
      </c>
      <c r="N5709" s="14" t="str">
        <f>VLOOKUP($F5709,类型描述及偏移量!$C:$H,3,FALSE)</f>
        <v>实型</v>
      </c>
      <c r="O5709" s="14" t="str">
        <f>VLOOKUP($F5709,类型描述及偏移量!$C:$H,4,FALSE)</f>
        <v>None</v>
      </c>
      <c r="P5709" s="14" t="str">
        <f>VLOOKUP($F5709,类型描述及偏移量!$C:$H,5,FALSE)</f>
        <v>No</v>
      </c>
      <c r="Q5709" s="14" t="str">
        <f>VLOOKUP($F5709,类型描述及偏移量!$C:$H,6,FALSE)</f>
        <v>上上限值</v>
      </c>
    </row>
    <row r="5710" hidden="1" spans="1:17">
      <c r="A5710" s="12" t="s">
        <v>128</v>
      </c>
      <c r="B5710" s="12" t="str">
        <f t="shared" si="925"/>
        <v>M13_SetFRQ</v>
      </c>
      <c r="C5710" s="12" t="str">
        <f t="shared" si="926"/>
        <v>LoLo</v>
      </c>
      <c r="D5710" s="12" t="str">
        <f t="shared" si="927"/>
        <v>BP_Value_var</v>
      </c>
      <c r="E5710" s="13" t="str">
        <f t="shared" si="928"/>
        <v>CHPF_M13_SetFRQ_BP_Value_var</v>
      </c>
      <c r="F5710" s="14" t="str">
        <f t="shared" si="929"/>
        <v>BP_Value_var_LoLo</v>
      </c>
      <c r="G5710" s="10" t="str">
        <f t="shared" si="930"/>
        <v>CHPF_M13_SetFRQ_LoLo</v>
      </c>
      <c r="H5710" s="10" t="str">
        <f>VLOOKUP(基本表格!E5710,起始地址定义!A:D,4,FALSE)&amp;" "&amp;Q5710</f>
        <v>2144+P6-M2 木片筛废料皮带运输机 给定频率 下下限值</v>
      </c>
      <c r="I5710" s="10" t="str">
        <f t="shared" si="931"/>
        <v>DB100,REAL3676</v>
      </c>
      <c r="J5710" s="13" t="str">
        <f>VLOOKUP(E5710,起始地址定义!A:D,2,FALSE)</f>
        <v>DB100</v>
      </c>
      <c r="K5710" s="12" t="str">
        <f t="shared" si="932"/>
        <v>REAL3676</v>
      </c>
      <c r="L5710" s="13">
        <f>VLOOKUP(E5710,起始地址定义!A:D,3,FALSE)</f>
        <v>3650</v>
      </c>
      <c r="M5710" s="14">
        <f>VLOOKUP($F5710,类型描述及偏移量!$C:$H,2,FALSE)</f>
        <v>26</v>
      </c>
      <c r="N5710" s="14" t="str">
        <f>VLOOKUP($F5710,类型描述及偏移量!$C:$H,3,FALSE)</f>
        <v>实型</v>
      </c>
      <c r="O5710" s="14" t="str">
        <f>VLOOKUP($F5710,类型描述及偏移量!$C:$H,4,FALSE)</f>
        <v>None</v>
      </c>
      <c r="P5710" s="14" t="str">
        <f>VLOOKUP($F5710,类型描述及偏移量!$C:$H,5,FALSE)</f>
        <v>No</v>
      </c>
      <c r="Q5710" s="14" t="str">
        <f>VLOOKUP($F5710,类型描述及偏移量!$C:$H,6,FALSE)</f>
        <v>下下限值</v>
      </c>
    </row>
    <row r="5711" hidden="1" spans="1:17">
      <c r="A5711" s="12" t="s">
        <v>128</v>
      </c>
      <c r="B5711" s="12" t="str">
        <f t="shared" si="925"/>
        <v>M13_ActFRQ</v>
      </c>
      <c r="C5711" s="12" t="str">
        <f t="shared" si="926"/>
        <v>HiProEN</v>
      </c>
      <c r="D5711" s="12" t="str">
        <f t="shared" si="927"/>
        <v>BP_Value_var</v>
      </c>
      <c r="E5711" s="13" t="str">
        <f t="shared" si="928"/>
        <v>CHPF_M13_ActFRQ_BP_Value_var</v>
      </c>
      <c r="F5711" s="14" t="str">
        <f t="shared" si="929"/>
        <v>BP_Value_var_HiProEN</v>
      </c>
      <c r="G5711" s="10" t="str">
        <f t="shared" si="930"/>
        <v>CHPF_M13_ActFRQ_HiProEN</v>
      </c>
      <c r="H5711" s="10" t="str">
        <f>VLOOKUP(基本表格!E5711,起始地址定义!A:D,4,FALSE)&amp;" "&amp;Q5711</f>
        <v>2144+P6-M2 木片筛废料皮带运输机 反馈频率 上限保护使能</v>
      </c>
      <c r="I5711" s="10" t="str">
        <f t="shared" si="931"/>
        <v>DB100,X3700.3</v>
      </c>
      <c r="J5711" s="13" t="str">
        <f>VLOOKUP(E5711,起始地址定义!A:D,2,FALSE)</f>
        <v>DB100</v>
      </c>
      <c r="K5711" s="12" t="str">
        <f t="shared" si="932"/>
        <v>X3700.3</v>
      </c>
      <c r="L5711" s="13">
        <f>VLOOKUP(E5711,起始地址定义!A:D,3,FALSE)</f>
        <v>3700</v>
      </c>
      <c r="M5711" s="14">
        <f>VLOOKUP($F5711,类型描述及偏移量!$C:$H,2,FALSE)</f>
        <v>0.299999999999997</v>
      </c>
      <c r="N5711" s="14" t="str">
        <f>VLOOKUP($F5711,类型描述及偏移量!$C:$H,3,FALSE)</f>
        <v>离散</v>
      </c>
      <c r="O5711" s="14" t="str">
        <f>VLOOKUP($F5711,类型描述及偏移量!$C:$H,4,FALSE)</f>
        <v>None</v>
      </c>
      <c r="P5711" s="14" t="str">
        <f>VLOOKUP($F5711,类型描述及偏移量!$C:$H,5,FALSE)</f>
        <v>No</v>
      </c>
      <c r="Q5711" s="14" t="str">
        <f>VLOOKUP($F5711,类型描述及偏移量!$C:$H,6,FALSE)</f>
        <v>上限保护使能</v>
      </c>
    </row>
    <row r="5712" hidden="1" spans="1:17">
      <c r="A5712" s="12" t="s">
        <v>128</v>
      </c>
      <c r="B5712" s="12" t="str">
        <f t="shared" si="925"/>
        <v>M13_ActFRQ</v>
      </c>
      <c r="C5712" s="12" t="str">
        <f t="shared" si="926"/>
        <v>LoProEN</v>
      </c>
      <c r="D5712" s="12" t="str">
        <f t="shared" si="927"/>
        <v>BP_Value_var</v>
      </c>
      <c r="E5712" s="13" t="str">
        <f t="shared" si="928"/>
        <v>CHPF_M13_ActFRQ_BP_Value_var</v>
      </c>
      <c r="F5712" s="14" t="str">
        <f t="shared" si="929"/>
        <v>BP_Value_var_LoProEN</v>
      </c>
      <c r="G5712" s="10" t="str">
        <f t="shared" si="930"/>
        <v>CHPF_M13_ActFRQ_LoProEN</v>
      </c>
      <c r="H5712" s="10" t="str">
        <f>VLOOKUP(基本表格!E5712,起始地址定义!A:D,4,FALSE)&amp;" "&amp;Q5712</f>
        <v>2144+P6-M2 木片筛废料皮带运输机 反馈频率 下限保护使能</v>
      </c>
      <c r="I5712" s="10" t="str">
        <f t="shared" si="931"/>
        <v>DB100,X3700.4</v>
      </c>
      <c r="J5712" s="13" t="str">
        <f>VLOOKUP(E5712,起始地址定义!A:D,2,FALSE)</f>
        <v>DB100</v>
      </c>
      <c r="K5712" s="12" t="str">
        <f t="shared" si="932"/>
        <v>X3700.4</v>
      </c>
      <c r="L5712" s="13">
        <f>VLOOKUP(E5712,起始地址定义!A:D,3,FALSE)</f>
        <v>3700</v>
      </c>
      <c r="M5712" s="14">
        <f>VLOOKUP($F5712,类型描述及偏移量!$C:$H,2,FALSE)</f>
        <v>0.399999999999999</v>
      </c>
      <c r="N5712" s="14" t="str">
        <f>VLOOKUP($F5712,类型描述及偏移量!$C:$H,3,FALSE)</f>
        <v>离散</v>
      </c>
      <c r="O5712" s="14" t="str">
        <f>VLOOKUP($F5712,类型描述及偏移量!$C:$H,4,FALSE)</f>
        <v>None</v>
      </c>
      <c r="P5712" s="14" t="str">
        <f>VLOOKUP($F5712,类型描述及偏移量!$C:$H,5,FALSE)</f>
        <v>No</v>
      </c>
      <c r="Q5712" s="14" t="str">
        <f>VLOOKUP($F5712,类型描述及偏移量!$C:$H,6,FALSE)</f>
        <v>下限保护使能</v>
      </c>
    </row>
    <row r="5713" hidden="1" spans="1:17">
      <c r="A5713" s="12" t="s">
        <v>128</v>
      </c>
      <c r="B5713" s="12" t="str">
        <f t="shared" si="925"/>
        <v>M13_ActFRQ</v>
      </c>
      <c r="C5713" s="12" t="str">
        <f t="shared" si="926"/>
        <v>HiALM</v>
      </c>
      <c r="D5713" s="12" t="str">
        <f t="shared" si="927"/>
        <v>BP_Value_var</v>
      </c>
      <c r="E5713" s="13" t="str">
        <f t="shared" si="928"/>
        <v>CHPF_M13_ActFRQ_BP_Value_var</v>
      </c>
      <c r="F5713" s="14" t="str">
        <f t="shared" si="929"/>
        <v>BP_Value_var_HiALM</v>
      </c>
      <c r="G5713" s="10" t="str">
        <f t="shared" si="930"/>
        <v>CHPF_M13_ActFRQ_HiALM</v>
      </c>
      <c r="H5713" s="10" t="str">
        <f>VLOOKUP(基本表格!E5713,起始地址定义!A:D,4,FALSE)&amp;" "&amp;Q5713</f>
        <v>2144+P6-M2 木片筛废料皮带运输机 反馈频率 上限报警</v>
      </c>
      <c r="I5713" s="10" t="str">
        <f t="shared" si="931"/>
        <v>DB100,X3700.5</v>
      </c>
      <c r="J5713" s="13" t="str">
        <f>VLOOKUP(E5713,起始地址定义!A:D,2,FALSE)</f>
        <v>DB100</v>
      </c>
      <c r="K5713" s="12" t="str">
        <f t="shared" si="932"/>
        <v>X3700.5</v>
      </c>
      <c r="L5713" s="13">
        <f>VLOOKUP(E5713,起始地址定义!A:D,3,FALSE)</f>
        <v>3700</v>
      </c>
      <c r="M5713" s="14">
        <f>VLOOKUP($F5713,类型描述及偏移量!$C:$H,2,FALSE)</f>
        <v>0.5</v>
      </c>
      <c r="N5713" s="14" t="str">
        <f>VLOOKUP($F5713,类型描述及偏移量!$C:$H,3,FALSE)</f>
        <v>离散</v>
      </c>
      <c r="O5713" s="14" t="str">
        <f>VLOOKUP($F5713,类型描述及偏移量!$C:$H,4,FALSE)</f>
        <v>None</v>
      </c>
      <c r="P5713" s="14" t="str">
        <f>VLOOKUP($F5713,类型描述及偏移量!$C:$H,5,FALSE)</f>
        <v>Yes</v>
      </c>
      <c r="Q5713" s="14" t="str">
        <f>VLOOKUP($F5713,类型描述及偏移量!$C:$H,6,FALSE)</f>
        <v>上限报警</v>
      </c>
    </row>
    <row r="5714" hidden="1" spans="1:17">
      <c r="A5714" s="12" t="s">
        <v>128</v>
      </c>
      <c r="B5714" s="12" t="str">
        <f t="shared" si="925"/>
        <v>M13_ActFRQ</v>
      </c>
      <c r="C5714" s="12" t="str">
        <f t="shared" si="926"/>
        <v>LoALM</v>
      </c>
      <c r="D5714" s="12" t="str">
        <f t="shared" si="927"/>
        <v>BP_Value_var</v>
      </c>
      <c r="E5714" s="13" t="str">
        <f t="shared" si="928"/>
        <v>CHPF_M13_ActFRQ_BP_Value_var</v>
      </c>
      <c r="F5714" s="14" t="str">
        <f t="shared" si="929"/>
        <v>BP_Value_var_LoALM</v>
      </c>
      <c r="G5714" s="10" t="str">
        <f t="shared" si="930"/>
        <v>CHPF_M13_ActFRQ_LoALM</v>
      </c>
      <c r="H5714" s="10" t="str">
        <f>VLOOKUP(基本表格!E5714,起始地址定义!A:D,4,FALSE)&amp;" "&amp;Q5714</f>
        <v>2144+P6-M2 木片筛废料皮带运输机 反馈频率 下限报警</v>
      </c>
      <c r="I5714" s="10" t="str">
        <f t="shared" si="931"/>
        <v>DB100,X3700.6</v>
      </c>
      <c r="J5714" s="13" t="str">
        <f>VLOOKUP(E5714,起始地址定义!A:D,2,FALSE)</f>
        <v>DB100</v>
      </c>
      <c r="K5714" s="12" t="str">
        <f t="shared" si="932"/>
        <v>X3700.6</v>
      </c>
      <c r="L5714" s="13">
        <f>VLOOKUP(E5714,起始地址定义!A:D,3,FALSE)</f>
        <v>3700</v>
      </c>
      <c r="M5714" s="14">
        <f>VLOOKUP($F5714,类型描述及偏移量!$C:$H,2,FALSE)</f>
        <v>0.600000000000001</v>
      </c>
      <c r="N5714" s="14" t="str">
        <f>VLOOKUP($F5714,类型描述及偏移量!$C:$H,3,FALSE)</f>
        <v>离散</v>
      </c>
      <c r="O5714" s="14" t="str">
        <f>VLOOKUP($F5714,类型描述及偏移量!$C:$H,4,FALSE)</f>
        <v>None</v>
      </c>
      <c r="P5714" s="14" t="str">
        <f>VLOOKUP($F5714,类型描述及偏移量!$C:$H,5,FALSE)</f>
        <v>Yes</v>
      </c>
      <c r="Q5714" s="14" t="str">
        <f>VLOOKUP($F5714,类型描述及偏移量!$C:$H,6,FALSE)</f>
        <v>下限报警</v>
      </c>
    </row>
    <row r="5715" hidden="1" spans="1:17">
      <c r="A5715" s="12" t="s">
        <v>128</v>
      </c>
      <c r="B5715" s="12" t="str">
        <f t="shared" si="925"/>
        <v>M13_ActFRQ</v>
      </c>
      <c r="C5715" s="12" t="str">
        <f t="shared" si="926"/>
        <v>HiHiALM</v>
      </c>
      <c r="D5715" s="12" t="str">
        <f t="shared" si="927"/>
        <v>BP_Value_var</v>
      </c>
      <c r="E5715" s="13" t="str">
        <f t="shared" si="928"/>
        <v>CHPF_M13_ActFRQ_BP_Value_var</v>
      </c>
      <c r="F5715" s="14" t="str">
        <f t="shared" si="929"/>
        <v>BP_Value_var_HiHiALM</v>
      </c>
      <c r="G5715" s="10" t="str">
        <f t="shared" si="930"/>
        <v>CHPF_M13_ActFRQ_HiHiALM</v>
      </c>
      <c r="H5715" s="10" t="str">
        <f>VLOOKUP(基本表格!E5715,起始地址定义!A:D,4,FALSE)&amp;" "&amp;Q5715</f>
        <v>2144+P6-M2 木片筛废料皮带运输机 反馈频率 上上限报警</v>
      </c>
      <c r="I5715" s="10" t="str">
        <f t="shared" si="931"/>
        <v>DB100,X3700.7</v>
      </c>
      <c r="J5715" s="13" t="str">
        <f>VLOOKUP(E5715,起始地址定义!A:D,2,FALSE)</f>
        <v>DB100</v>
      </c>
      <c r="K5715" s="12" t="str">
        <f t="shared" si="932"/>
        <v>X3700.7</v>
      </c>
      <c r="L5715" s="13">
        <f>VLOOKUP(E5715,起始地址定义!A:D,3,FALSE)</f>
        <v>3700</v>
      </c>
      <c r="M5715" s="14">
        <f>VLOOKUP($F5715,类型描述及偏移量!$C:$H,2,FALSE)</f>
        <v>0.700000000000003</v>
      </c>
      <c r="N5715" s="14" t="str">
        <f>VLOOKUP($F5715,类型描述及偏移量!$C:$H,3,FALSE)</f>
        <v>离散</v>
      </c>
      <c r="O5715" s="14" t="str">
        <f>VLOOKUP($F5715,类型描述及偏移量!$C:$H,4,FALSE)</f>
        <v>On</v>
      </c>
      <c r="P5715" s="14" t="str">
        <f>VLOOKUP($F5715,类型描述及偏移量!$C:$H,5,FALSE)</f>
        <v>Yes</v>
      </c>
      <c r="Q5715" s="14" t="str">
        <f>VLOOKUP($F5715,类型描述及偏移量!$C:$H,6,FALSE)</f>
        <v>上上限报警</v>
      </c>
    </row>
    <row r="5716" hidden="1" spans="1:17">
      <c r="A5716" s="12" t="s">
        <v>128</v>
      </c>
      <c r="B5716" s="12" t="str">
        <f t="shared" si="925"/>
        <v>M13_ActFRQ</v>
      </c>
      <c r="C5716" s="12" t="str">
        <f t="shared" si="926"/>
        <v>LoLoALM</v>
      </c>
      <c r="D5716" s="12" t="str">
        <f t="shared" si="927"/>
        <v>BP_Value_var</v>
      </c>
      <c r="E5716" s="13" t="str">
        <f t="shared" si="928"/>
        <v>CHPF_M13_ActFRQ_BP_Value_var</v>
      </c>
      <c r="F5716" s="14" t="str">
        <f t="shared" si="929"/>
        <v>BP_Value_var_LoLoALM</v>
      </c>
      <c r="G5716" s="10" t="str">
        <f t="shared" si="930"/>
        <v>CHPF_M13_ActFRQ_LoLoALM</v>
      </c>
      <c r="H5716" s="10" t="str">
        <f>VLOOKUP(基本表格!E5716,起始地址定义!A:D,4,FALSE)&amp;" "&amp;Q5716</f>
        <v>2144+P6-M2 木片筛废料皮带运输机 反馈频率 下下限报警</v>
      </c>
      <c r="I5716" s="10" t="str">
        <f t="shared" si="931"/>
        <v>DB100,X3701.0</v>
      </c>
      <c r="J5716" s="13" t="str">
        <f>VLOOKUP(E5716,起始地址定义!A:D,2,FALSE)</f>
        <v>DB100</v>
      </c>
      <c r="K5716" s="12" t="str">
        <f t="shared" si="932"/>
        <v>X3701.0</v>
      </c>
      <c r="L5716" s="13">
        <f>VLOOKUP(E5716,起始地址定义!A:D,3,FALSE)</f>
        <v>3700</v>
      </c>
      <c r="M5716" s="14">
        <f>VLOOKUP($F5716,类型描述及偏移量!$C:$H,2,FALSE)</f>
        <v>1</v>
      </c>
      <c r="N5716" s="14" t="str">
        <f>VLOOKUP($F5716,类型描述及偏移量!$C:$H,3,FALSE)</f>
        <v>离散</v>
      </c>
      <c r="O5716" s="14" t="str">
        <f>VLOOKUP($F5716,类型描述及偏移量!$C:$H,4,FALSE)</f>
        <v>On</v>
      </c>
      <c r="P5716" s="14" t="str">
        <f>VLOOKUP($F5716,类型描述及偏移量!$C:$H,5,FALSE)</f>
        <v>Yes</v>
      </c>
      <c r="Q5716" s="14" t="str">
        <f>VLOOKUP($F5716,类型描述及偏移量!$C:$H,6,FALSE)</f>
        <v>下下限报警</v>
      </c>
    </row>
    <row r="5717" hidden="1" spans="1:17">
      <c r="A5717" s="12" t="s">
        <v>128</v>
      </c>
      <c r="B5717" s="12" t="str">
        <f t="shared" si="925"/>
        <v>M13_ActFRQ</v>
      </c>
      <c r="C5717" s="12" t="str">
        <f t="shared" si="926"/>
        <v>LimALM</v>
      </c>
      <c r="D5717" s="12" t="str">
        <f t="shared" si="927"/>
        <v>BP_Value_var</v>
      </c>
      <c r="E5717" s="13" t="str">
        <f t="shared" si="928"/>
        <v>CHPF_M13_ActFRQ_BP_Value_var</v>
      </c>
      <c r="F5717" s="14" t="str">
        <f t="shared" si="929"/>
        <v>BP_Value_var_LimALM</v>
      </c>
      <c r="G5717" s="10" t="str">
        <f t="shared" si="930"/>
        <v>CHPF_M13_ActFRQ_LimALM</v>
      </c>
      <c r="H5717" s="10" t="str">
        <f>VLOOKUP(基本表格!E5717,起始地址定义!A:D,4,FALSE)&amp;" "&amp;Q5717</f>
        <v>2144+P6-M2 木片筛废料皮带运输机 反馈频率 极限报警</v>
      </c>
      <c r="I5717" s="10" t="str">
        <f t="shared" si="931"/>
        <v>DB100,X3701.1</v>
      </c>
      <c r="J5717" s="13" t="str">
        <f>VLOOKUP(E5717,起始地址定义!A:D,2,FALSE)</f>
        <v>DB100</v>
      </c>
      <c r="K5717" s="12" t="str">
        <f t="shared" si="932"/>
        <v>X3701.1</v>
      </c>
      <c r="L5717" s="13">
        <f>VLOOKUP(E5717,起始地址定义!A:D,3,FALSE)</f>
        <v>3700</v>
      </c>
      <c r="M5717" s="14">
        <f>VLOOKUP($F5717,类型描述及偏移量!$C:$H,2,FALSE)</f>
        <v>1.1</v>
      </c>
      <c r="N5717" s="14" t="str">
        <f>VLOOKUP($F5717,类型描述及偏移量!$C:$H,3,FALSE)</f>
        <v>离散</v>
      </c>
      <c r="O5717" s="14" t="str">
        <f>VLOOKUP($F5717,类型描述及偏移量!$C:$H,4,FALSE)</f>
        <v>On</v>
      </c>
      <c r="P5717" s="14" t="str">
        <f>VLOOKUP($F5717,类型描述及偏移量!$C:$H,5,FALSE)</f>
        <v>Yes</v>
      </c>
      <c r="Q5717" s="14" t="str">
        <f>VLOOKUP($F5717,类型描述及偏移量!$C:$H,6,FALSE)</f>
        <v>极限报警</v>
      </c>
    </row>
    <row r="5718" hidden="1" spans="1:17">
      <c r="A5718" s="12" t="s">
        <v>128</v>
      </c>
      <c r="B5718" s="12" t="str">
        <f t="shared" si="925"/>
        <v>M13_ActFRQ</v>
      </c>
      <c r="C5718" s="12" t="str">
        <f t="shared" si="926"/>
        <v>LostALM</v>
      </c>
      <c r="D5718" s="12" t="str">
        <f t="shared" si="927"/>
        <v>BP_Value_var</v>
      </c>
      <c r="E5718" s="13" t="str">
        <f t="shared" si="928"/>
        <v>CHPF_M13_ActFRQ_BP_Value_var</v>
      </c>
      <c r="F5718" s="14" t="str">
        <f t="shared" si="929"/>
        <v>BP_Value_var_LostALM</v>
      </c>
      <c r="G5718" s="10" t="str">
        <f t="shared" si="930"/>
        <v>CHPF_M13_ActFRQ_LostALM</v>
      </c>
      <c r="H5718" s="10" t="str">
        <f>VLOOKUP(基本表格!E5718,起始地址定义!A:D,4,FALSE)&amp;" "&amp;Q5718</f>
        <v>2144+P6-M2 木片筛废料皮带运输机 反馈频率 传感器断线报警</v>
      </c>
      <c r="I5718" s="10" t="str">
        <f t="shared" si="931"/>
        <v>DB100,X3701.2</v>
      </c>
      <c r="J5718" s="13" t="str">
        <f>VLOOKUP(E5718,起始地址定义!A:D,2,FALSE)</f>
        <v>DB100</v>
      </c>
      <c r="K5718" s="12" t="str">
        <f t="shared" si="932"/>
        <v>X3701.2</v>
      </c>
      <c r="L5718" s="13">
        <f>VLOOKUP(E5718,起始地址定义!A:D,3,FALSE)</f>
        <v>3700</v>
      </c>
      <c r="M5718" s="14">
        <f>VLOOKUP($F5718,类型描述及偏移量!$C:$H,2,FALSE)</f>
        <v>1.2</v>
      </c>
      <c r="N5718" s="14" t="str">
        <f>VLOOKUP($F5718,类型描述及偏移量!$C:$H,3,FALSE)</f>
        <v>离散</v>
      </c>
      <c r="O5718" s="14" t="str">
        <f>VLOOKUP($F5718,类型描述及偏移量!$C:$H,4,FALSE)</f>
        <v>On</v>
      </c>
      <c r="P5718" s="14" t="str">
        <f>VLOOKUP($F5718,类型描述及偏移量!$C:$H,5,FALSE)</f>
        <v>Yes</v>
      </c>
      <c r="Q5718" s="14" t="str">
        <f>VLOOKUP($F5718,类型描述及偏移量!$C:$H,6,FALSE)</f>
        <v>传感器断线报警</v>
      </c>
    </row>
    <row r="5719" hidden="1" spans="1:17">
      <c r="A5719" s="12" t="s">
        <v>128</v>
      </c>
      <c r="B5719" s="12" t="str">
        <f t="shared" si="925"/>
        <v>M13_ActFRQ</v>
      </c>
      <c r="C5719" s="12" t="str">
        <f t="shared" si="926"/>
        <v>Code</v>
      </c>
      <c r="D5719" s="12" t="str">
        <f t="shared" si="927"/>
        <v>BP_Value_var</v>
      </c>
      <c r="E5719" s="13" t="str">
        <f t="shared" si="928"/>
        <v>CHPF_M13_ActFRQ_BP_Value_var</v>
      </c>
      <c r="F5719" s="14" t="str">
        <f t="shared" si="929"/>
        <v>BP_Value_var_Code</v>
      </c>
      <c r="G5719" s="10" t="str">
        <f t="shared" si="930"/>
        <v>CHPF_M13_ActFRQ_Code</v>
      </c>
      <c r="H5719" s="10" t="str">
        <f>VLOOKUP(基本表格!E5719,起始地址定义!A:D,4,FALSE)&amp;" "&amp;Q5719</f>
        <v>2144+P6-M2 木片筛废料皮带运输机 反馈频率 实际内码</v>
      </c>
      <c r="I5719" s="10" t="str">
        <f t="shared" si="931"/>
        <v>DB100,INT3702</v>
      </c>
      <c r="J5719" s="13" t="str">
        <f>VLOOKUP(E5719,起始地址定义!A:D,2,FALSE)</f>
        <v>DB100</v>
      </c>
      <c r="K5719" s="12" t="str">
        <f t="shared" si="932"/>
        <v>INT3702</v>
      </c>
      <c r="L5719" s="13">
        <f>VLOOKUP(E5719,起始地址定义!A:D,3,FALSE)</f>
        <v>3700</v>
      </c>
      <c r="M5719" s="14">
        <f>VLOOKUP($F5719,类型描述及偏移量!$C:$H,2,FALSE)</f>
        <v>2</v>
      </c>
      <c r="N5719" s="14" t="str">
        <f>VLOOKUP($F5719,类型描述及偏移量!$C:$H,3,FALSE)</f>
        <v>整型</v>
      </c>
      <c r="O5719" s="14" t="str">
        <f>VLOOKUP($F5719,类型描述及偏移量!$C:$H,4,FALSE)</f>
        <v>None</v>
      </c>
      <c r="P5719" s="14" t="str">
        <f>VLOOKUP($F5719,类型描述及偏移量!$C:$H,5,FALSE)</f>
        <v>Yes</v>
      </c>
      <c r="Q5719" s="14" t="str">
        <f>VLOOKUP($F5719,类型描述及偏移量!$C:$H,6,FALSE)</f>
        <v>实际内码</v>
      </c>
    </row>
    <row r="5720" hidden="1" spans="1:17">
      <c r="A5720" s="12" t="s">
        <v>128</v>
      </c>
      <c r="B5720" s="12" t="str">
        <f t="shared" si="925"/>
        <v>M13_ActFRQ</v>
      </c>
      <c r="C5720" s="12" t="str">
        <f t="shared" si="926"/>
        <v>Value</v>
      </c>
      <c r="D5720" s="12" t="str">
        <f t="shared" si="927"/>
        <v>BP_Value_var</v>
      </c>
      <c r="E5720" s="13" t="str">
        <f t="shared" si="928"/>
        <v>CHPF_M13_ActFRQ_BP_Value_var</v>
      </c>
      <c r="F5720" s="14" t="str">
        <f t="shared" si="929"/>
        <v>BP_Value_var_Value</v>
      </c>
      <c r="G5720" s="10" t="str">
        <f t="shared" si="930"/>
        <v>CHPF_M13_ActFRQ_Value</v>
      </c>
      <c r="H5720" s="10" t="str">
        <f>VLOOKUP(基本表格!E5720,起始地址定义!A:D,4,FALSE)&amp;" "&amp;Q5720</f>
        <v>2144+P6-M2 木片筛废料皮带运输机 反馈频率 实际值</v>
      </c>
      <c r="I5720" s="10" t="str">
        <f t="shared" si="931"/>
        <v>DB100,REAL3706</v>
      </c>
      <c r="J5720" s="13" t="str">
        <f>VLOOKUP(E5720,起始地址定义!A:D,2,FALSE)</f>
        <v>DB100</v>
      </c>
      <c r="K5720" s="12" t="str">
        <f t="shared" si="932"/>
        <v>REAL3706</v>
      </c>
      <c r="L5720" s="13">
        <f>VLOOKUP(E5720,起始地址定义!A:D,3,FALSE)</f>
        <v>3700</v>
      </c>
      <c r="M5720" s="14">
        <f>VLOOKUP($F5720,类型描述及偏移量!$C:$H,2,FALSE)</f>
        <v>6</v>
      </c>
      <c r="N5720" s="14" t="str">
        <f>VLOOKUP($F5720,类型描述及偏移量!$C:$H,3,FALSE)</f>
        <v>实型</v>
      </c>
      <c r="O5720" s="14" t="str">
        <f>VLOOKUP($F5720,类型描述及偏移量!$C:$H,4,FALSE)</f>
        <v>None</v>
      </c>
      <c r="P5720" s="14" t="str">
        <f>VLOOKUP($F5720,类型描述及偏移量!$C:$H,5,FALSE)</f>
        <v>Yes</v>
      </c>
      <c r="Q5720" s="14" t="str">
        <f>VLOOKUP($F5720,类型描述及偏移量!$C:$H,6,FALSE)</f>
        <v>实际值</v>
      </c>
    </row>
    <row r="5721" hidden="1" spans="1:17">
      <c r="A5721" s="12" t="s">
        <v>128</v>
      </c>
      <c r="B5721" s="12" t="str">
        <f t="shared" si="925"/>
        <v>M13_ActFRQ</v>
      </c>
      <c r="C5721" s="12" t="str">
        <f t="shared" si="926"/>
        <v>Range</v>
      </c>
      <c r="D5721" s="12" t="str">
        <f t="shared" si="927"/>
        <v>BP_Value_var</v>
      </c>
      <c r="E5721" s="13" t="str">
        <f t="shared" si="928"/>
        <v>CHPF_M13_ActFRQ_BP_Value_var</v>
      </c>
      <c r="F5721" s="14" t="str">
        <f t="shared" si="929"/>
        <v>BP_Value_var_Range</v>
      </c>
      <c r="G5721" s="10" t="str">
        <f t="shared" si="930"/>
        <v>CHPF_M13_ActFRQ_Range</v>
      </c>
      <c r="H5721" s="10" t="str">
        <f>VLOOKUP(基本表格!E5721,起始地址定义!A:D,4,FALSE)&amp;" "&amp;Q5721</f>
        <v>2144+P6-M2 木片筛废料皮带运输机 反馈频率 量程</v>
      </c>
      <c r="I5721" s="10" t="str">
        <f t="shared" si="931"/>
        <v>DB100,REAL3710</v>
      </c>
      <c r="J5721" s="13" t="str">
        <f>VLOOKUP(E5721,起始地址定义!A:D,2,FALSE)</f>
        <v>DB100</v>
      </c>
      <c r="K5721" s="12" t="str">
        <f t="shared" si="932"/>
        <v>REAL3710</v>
      </c>
      <c r="L5721" s="13">
        <f>VLOOKUP(E5721,起始地址定义!A:D,3,FALSE)</f>
        <v>3700</v>
      </c>
      <c r="M5721" s="14">
        <f>VLOOKUP($F5721,类型描述及偏移量!$C:$H,2,FALSE)</f>
        <v>10</v>
      </c>
      <c r="N5721" s="14" t="str">
        <f>VLOOKUP($F5721,类型描述及偏移量!$C:$H,3,FALSE)</f>
        <v>实型</v>
      </c>
      <c r="O5721" s="14" t="str">
        <f>VLOOKUP($F5721,类型描述及偏移量!$C:$H,4,FALSE)</f>
        <v>None</v>
      </c>
      <c r="P5721" s="14" t="str">
        <f>VLOOKUP($F5721,类型描述及偏移量!$C:$H,5,FALSE)</f>
        <v>No</v>
      </c>
      <c r="Q5721" s="14" t="str">
        <f>VLOOKUP($F5721,类型描述及偏移量!$C:$H,6,FALSE)</f>
        <v>量程</v>
      </c>
    </row>
    <row r="5722" hidden="1" spans="1:17">
      <c r="A5722" s="12" t="s">
        <v>128</v>
      </c>
      <c r="B5722" s="12" t="str">
        <f t="shared" si="925"/>
        <v>M13_ActFRQ</v>
      </c>
      <c r="C5722" s="12" t="str">
        <f t="shared" si="926"/>
        <v>Hi</v>
      </c>
      <c r="D5722" s="12" t="str">
        <f t="shared" si="927"/>
        <v>BP_Value_var</v>
      </c>
      <c r="E5722" s="13" t="str">
        <f t="shared" si="928"/>
        <v>CHPF_M13_ActFRQ_BP_Value_var</v>
      </c>
      <c r="F5722" s="14" t="str">
        <f t="shared" si="929"/>
        <v>BP_Value_var_Hi</v>
      </c>
      <c r="G5722" s="10" t="str">
        <f t="shared" si="930"/>
        <v>CHPF_M13_ActFRQ_Hi</v>
      </c>
      <c r="H5722" s="10" t="str">
        <f>VLOOKUP(基本表格!E5722,起始地址定义!A:D,4,FALSE)&amp;" "&amp;Q5722</f>
        <v>2144+P6-M2 木片筛废料皮带运输机 反馈频率 上限值</v>
      </c>
      <c r="I5722" s="10" t="str">
        <f t="shared" si="931"/>
        <v>DB100,REAL3714</v>
      </c>
      <c r="J5722" s="13" t="str">
        <f>VLOOKUP(E5722,起始地址定义!A:D,2,FALSE)</f>
        <v>DB100</v>
      </c>
      <c r="K5722" s="12" t="str">
        <f t="shared" si="932"/>
        <v>REAL3714</v>
      </c>
      <c r="L5722" s="13">
        <f>VLOOKUP(E5722,起始地址定义!A:D,3,FALSE)</f>
        <v>3700</v>
      </c>
      <c r="M5722" s="14">
        <f>VLOOKUP($F5722,类型描述及偏移量!$C:$H,2,FALSE)</f>
        <v>14</v>
      </c>
      <c r="N5722" s="14" t="str">
        <f>VLOOKUP($F5722,类型描述及偏移量!$C:$H,3,FALSE)</f>
        <v>实型</v>
      </c>
      <c r="O5722" s="14" t="str">
        <f>VLOOKUP($F5722,类型描述及偏移量!$C:$H,4,FALSE)</f>
        <v>None</v>
      </c>
      <c r="P5722" s="14" t="str">
        <f>VLOOKUP($F5722,类型描述及偏移量!$C:$H,5,FALSE)</f>
        <v>No</v>
      </c>
      <c r="Q5722" s="14" t="str">
        <f>VLOOKUP($F5722,类型描述及偏移量!$C:$H,6,FALSE)</f>
        <v>上限值</v>
      </c>
    </row>
    <row r="5723" hidden="1" spans="1:17">
      <c r="A5723" s="12" t="s">
        <v>128</v>
      </c>
      <c r="B5723" s="12" t="str">
        <f t="shared" si="925"/>
        <v>M13_ActFRQ</v>
      </c>
      <c r="C5723" s="12" t="str">
        <f t="shared" si="926"/>
        <v>Lo</v>
      </c>
      <c r="D5723" s="12" t="str">
        <f t="shared" si="927"/>
        <v>BP_Value_var</v>
      </c>
      <c r="E5723" s="13" t="str">
        <f t="shared" si="928"/>
        <v>CHPF_M13_ActFRQ_BP_Value_var</v>
      </c>
      <c r="F5723" s="14" t="str">
        <f t="shared" si="929"/>
        <v>BP_Value_var_Lo</v>
      </c>
      <c r="G5723" s="10" t="str">
        <f t="shared" si="930"/>
        <v>CHPF_M13_ActFRQ_Lo</v>
      </c>
      <c r="H5723" s="10" t="str">
        <f>VLOOKUP(基本表格!E5723,起始地址定义!A:D,4,FALSE)&amp;" "&amp;Q5723</f>
        <v>2144+P6-M2 木片筛废料皮带运输机 反馈频率 下限值</v>
      </c>
      <c r="I5723" s="10" t="str">
        <f t="shared" si="931"/>
        <v>DB100,REAL3718</v>
      </c>
      <c r="J5723" s="13" t="str">
        <f>VLOOKUP(E5723,起始地址定义!A:D,2,FALSE)</f>
        <v>DB100</v>
      </c>
      <c r="K5723" s="12" t="str">
        <f t="shared" si="932"/>
        <v>REAL3718</v>
      </c>
      <c r="L5723" s="13">
        <f>VLOOKUP(E5723,起始地址定义!A:D,3,FALSE)</f>
        <v>3700</v>
      </c>
      <c r="M5723" s="14">
        <f>VLOOKUP($F5723,类型描述及偏移量!$C:$H,2,FALSE)</f>
        <v>18</v>
      </c>
      <c r="N5723" s="14" t="str">
        <f>VLOOKUP($F5723,类型描述及偏移量!$C:$H,3,FALSE)</f>
        <v>实型</v>
      </c>
      <c r="O5723" s="14" t="str">
        <f>VLOOKUP($F5723,类型描述及偏移量!$C:$H,4,FALSE)</f>
        <v>None</v>
      </c>
      <c r="P5723" s="14" t="str">
        <f>VLOOKUP($F5723,类型描述及偏移量!$C:$H,5,FALSE)</f>
        <v>No</v>
      </c>
      <c r="Q5723" s="14" t="str">
        <f>VLOOKUP($F5723,类型描述及偏移量!$C:$H,6,FALSE)</f>
        <v>下限值</v>
      </c>
    </row>
    <row r="5724" hidden="1" spans="1:17">
      <c r="A5724" s="12" t="s">
        <v>128</v>
      </c>
      <c r="B5724" s="12" t="str">
        <f t="shared" si="925"/>
        <v>M13_ActFRQ</v>
      </c>
      <c r="C5724" s="12" t="str">
        <f t="shared" si="926"/>
        <v>HiHi</v>
      </c>
      <c r="D5724" s="12" t="str">
        <f t="shared" si="927"/>
        <v>BP_Value_var</v>
      </c>
      <c r="E5724" s="13" t="str">
        <f t="shared" si="928"/>
        <v>CHPF_M13_ActFRQ_BP_Value_var</v>
      </c>
      <c r="F5724" s="14" t="str">
        <f t="shared" si="929"/>
        <v>BP_Value_var_HiHi</v>
      </c>
      <c r="G5724" s="10" t="str">
        <f t="shared" si="930"/>
        <v>CHPF_M13_ActFRQ_HiHi</v>
      </c>
      <c r="H5724" s="10" t="str">
        <f>VLOOKUP(基本表格!E5724,起始地址定义!A:D,4,FALSE)&amp;" "&amp;Q5724</f>
        <v>2144+P6-M2 木片筛废料皮带运输机 反馈频率 上上限值</v>
      </c>
      <c r="I5724" s="10" t="str">
        <f t="shared" si="931"/>
        <v>DB100,REAL3722</v>
      </c>
      <c r="J5724" s="13" t="str">
        <f>VLOOKUP(E5724,起始地址定义!A:D,2,FALSE)</f>
        <v>DB100</v>
      </c>
      <c r="K5724" s="12" t="str">
        <f t="shared" si="932"/>
        <v>REAL3722</v>
      </c>
      <c r="L5724" s="13">
        <f>VLOOKUP(E5724,起始地址定义!A:D,3,FALSE)</f>
        <v>3700</v>
      </c>
      <c r="M5724" s="14">
        <f>VLOOKUP($F5724,类型描述及偏移量!$C:$H,2,FALSE)</f>
        <v>22</v>
      </c>
      <c r="N5724" s="14" t="str">
        <f>VLOOKUP($F5724,类型描述及偏移量!$C:$H,3,FALSE)</f>
        <v>实型</v>
      </c>
      <c r="O5724" s="14" t="str">
        <f>VLOOKUP($F5724,类型描述及偏移量!$C:$H,4,FALSE)</f>
        <v>None</v>
      </c>
      <c r="P5724" s="14" t="str">
        <f>VLOOKUP($F5724,类型描述及偏移量!$C:$H,5,FALSE)</f>
        <v>No</v>
      </c>
      <c r="Q5724" s="14" t="str">
        <f>VLOOKUP($F5724,类型描述及偏移量!$C:$H,6,FALSE)</f>
        <v>上上限值</v>
      </c>
    </row>
    <row r="5725" hidden="1" spans="1:17">
      <c r="A5725" s="12" t="s">
        <v>128</v>
      </c>
      <c r="B5725" s="12" t="str">
        <f t="shared" si="925"/>
        <v>M13_ActFRQ</v>
      </c>
      <c r="C5725" s="12" t="str">
        <f t="shared" si="926"/>
        <v>LoLo</v>
      </c>
      <c r="D5725" s="12" t="str">
        <f t="shared" si="927"/>
        <v>BP_Value_var</v>
      </c>
      <c r="E5725" s="13" t="str">
        <f t="shared" si="928"/>
        <v>CHPF_M13_ActFRQ_BP_Value_var</v>
      </c>
      <c r="F5725" s="14" t="str">
        <f t="shared" si="929"/>
        <v>BP_Value_var_LoLo</v>
      </c>
      <c r="G5725" s="10" t="str">
        <f t="shared" si="930"/>
        <v>CHPF_M13_ActFRQ_LoLo</v>
      </c>
      <c r="H5725" s="10" t="str">
        <f>VLOOKUP(基本表格!E5725,起始地址定义!A:D,4,FALSE)&amp;" "&amp;Q5725</f>
        <v>2144+P6-M2 木片筛废料皮带运输机 反馈频率 下下限值</v>
      </c>
      <c r="I5725" s="10" t="str">
        <f t="shared" si="931"/>
        <v>DB100,REAL3726</v>
      </c>
      <c r="J5725" s="13" t="str">
        <f>VLOOKUP(E5725,起始地址定义!A:D,2,FALSE)</f>
        <v>DB100</v>
      </c>
      <c r="K5725" s="12" t="str">
        <f t="shared" si="932"/>
        <v>REAL3726</v>
      </c>
      <c r="L5725" s="13">
        <f>VLOOKUP(E5725,起始地址定义!A:D,3,FALSE)</f>
        <v>3700</v>
      </c>
      <c r="M5725" s="14">
        <f>VLOOKUP($F5725,类型描述及偏移量!$C:$H,2,FALSE)</f>
        <v>26</v>
      </c>
      <c r="N5725" s="14" t="str">
        <f>VLOOKUP($F5725,类型描述及偏移量!$C:$H,3,FALSE)</f>
        <v>实型</v>
      </c>
      <c r="O5725" s="14" t="str">
        <f>VLOOKUP($F5725,类型描述及偏移量!$C:$H,4,FALSE)</f>
        <v>None</v>
      </c>
      <c r="P5725" s="14" t="str">
        <f>VLOOKUP($F5725,类型描述及偏移量!$C:$H,5,FALSE)</f>
        <v>No</v>
      </c>
      <c r="Q5725" s="14" t="str">
        <f>VLOOKUP($F5725,类型描述及偏移量!$C:$H,6,FALSE)</f>
        <v>下下限值</v>
      </c>
    </row>
    <row r="5726" hidden="1" spans="1:17">
      <c r="A5726" s="12" t="s">
        <v>128</v>
      </c>
      <c r="B5726" s="12" t="str">
        <f t="shared" si="925"/>
        <v>M13_Comm</v>
      </c>
      <c r="C5726" s="12" t="str">
        <f t="shared" si="926"/>
        <v>REL</v>
      </c>
      <c r="D5726" s="12" t="str">
        <f t="shared" si="927"/>
        <v>BP_G120_var</v>
      </c>
      <c r="E5726" s="13" t="str">
        <f t="shared" si="928"/>
        <v>CHPF_M13_Comm_BP_G120_var</v>
      </c>
      <c r="F5726" s="14" t="str">
        <f t="shared" si="929"/>
        <v>BP_G120_var_REL</v>
      </c>
      <c r="G5726" s="10" t="str">
        <f t="shared" si="930"/>
        <v>CHPF_M13_Comm_REL</v>
      </c>
      <c r="H5726" s="10" t="str">
        <f>VLOOKUP(基本表格!E5726,起始地址定义!A:D,4,FALSE)&amp;" "&amp;Q5726</f>
        <v>2144+P6-M2 木片筛废料皮带运输机 变频器通讯 备妥（不能与正转信号使用同一个）</v>
      </c>
      <c r="I5726" s="10" t="str">
        <f t="shared" si="931"/>
        <v>DB100,X3750.0</v>
      </c>
      <c r="J5726" s="13" t="str">
        <f>VLOOKUP(E5726,起始地址定义!A:D,2,FALSE)</f>
        <v>DB100</v>
      </c>
      <c r="K5726" s="12" t="str">
        <f t="shared" si="932"/>
        <v>X3750.0</v>
      </c>
      <c r="L5726" s="13">
        <f>VLOOKUP(E5726,起始地址定义!A:D,3,FALSE)</f>
        <v>3750</v>
      </c>
      <c r="M5726" s="14">
        <f>VLOOKUP($F5726,类型描述及偏移量!$C:$H,2,FALSE)</f>
        <v>0</v>
      </c>
      <c r="N5726" s="14" t="str">
        <f>VLOOKUP($F5726,类型描述及偏移量!$C:$H,3,FALSE)</f>
        <v>离散</v>
      </c>
      <c r="O5726" s="14" t="str">
        <f>VLOOKUP($F5726,类型描述及偏移量!$C:$H,4,FALSE)</f>
        <v>None</v>
      </c>
      <c r="P5726" s="14" t="str">
        <f>VLOOKUP($F5726,类型描述及偏移量!$C:$H,5,FALSE)</f>
        <v>Yes</v>
      </c>
      <c r="Q5726" s="14" t="str">
        <f>VLOOKUP($F5726,类型描述及偏移量!$C:$H,6,FALSE)</f>
        <v>备妥（不能与正转信号使用同一个）</v>
      </c>
    </row>
    <row r="5727" hidden="1" spans="1:17">
      <c r="A5727" s="12" t="s">
        <v>128</v>
      </c>
      <c r="B5727" s="12" t="str">
        <f t="shared" si="925"/>
        <v>M13_Comm</v>
      </c>
      <c r="C5727" s="12" t="str">
        <f t="shared" si="926"/>
        <v>FWD</v>
      </c>
      <c r="D5727" s="12" t="str">
        <f t="shared" si="927"/>
        <v>BP_G120_var</v>
      </c>
      <c r="E5727" s="13" t="str">
        <f t="shared" si="928"/>
        <v>CHPF_M13_Comm_BP_G120_var</v>
      </c>
      <c r="F5727" s="14" t="str">
        <f t="shared" si="929"/>
        <v>BP_G120_var_FWD</v>
      </c>
      <c r="G5727" s="10" t="str">
        <f t="shared" si="930"/>
        <v>CHPF_M13_Comm_FWD</v>
      </c>
      <c r="H5727" s="10" t="str">
        <f>VLOOKUP(基本表格!E5727,起始地址定义!A:D,4,FALSE)&amp;" "&amp;Q5727</f>
        <v>2144+P6-M2 木片筛废料皮带运输机 变频器通讯 正转</v>
      </c>
      <c r="I5727" s="10" t="str">
        <f t="shared" si="931"/>
        <v>DB100,X3750.1</v>
      </c>
      <c r="J5727" s="13" t="str">
        <f>VLOOKUP(E5727,起始地址定义!A:D,2,FALSE)</f>
        <v>DB100</v>
      </c>
      <c r="K5727" s="12" t="str">
        <f t="shared" si="932"/>
        <v>X3750.1</v>
      </c>
      <c r="L5727" s="13">
        <f>VLOOKUP(E5727,起始地址定义!A:D,3,FALSE)</f>
        <v>3750</v>
      </c>
      <c r="M5727" s="14">
        <f>VLOOKUP($F5727,类型描述及偏移量!$C:$H,2,FALSE)</f>
        <v>0.0999999999999943</v>
      </c>
      <c r="N5727" s="14" t="str">
        <f>VLOOKUP($F5727,类型描述及偏移量!$C:$H,3,FALSE)</f>
        <v>离散</v>
      </c>
      <c r="O5727" s="14" t="str">
        <f>VLOOKUP($F5727,类型描述及偏移量!$C:$H,4,FALSE)</f>
        <v>None</v>
      </c>
      <c r="P5727" s="14" t="str">
        <f>VLOOKUP($F5727,类型描述及偏移量!$C:$H,5,FALSE)</f>
        <v>Yes</v>
      </c>
      <c r="Q5727" s="14" t="str">
        <f>VLOOKUP($F5727,类型描述及偏移量!$C:$H,6,FALSE)</f>
        <v>正转</v>
      </c>
    </row>
    <row r="5728" hidden="1" spans="1:17">
      <c r="A5728" s="12" t="s">
        <v>128</v>
      </c>
      <c r="B5728" s="12" t="str">
        <f t="shared" si="925"/>
        <v>M13_Comm</v>
      </c>
      <c r="C5728" s="12" t="str">
        <f t="shared" si="926"/>
        <v>REV</v>
      </c>
      <c r="D5728" s="12" t="str">
        <f t="shared" si="927"/>
        <v>BP_G120_var</v>
      </c>
      <c r="E5728" s="13" t="str">
        <f t="shared" si="928"/>
        <v>CHPF_M13_Comm_BP_G120_var</v>
      </c>
      <c r="F5728" s="14" t="str">
        <f t="shared" si="929"/>
        <v>BP_G120_var_REV</v>
      </c>
      <c r="G5728" s="10" t="str">
        <f t="shared" si="930"/>
        <v>CHPF_M13_Comm_REV</v>
      </c>
      <c r="H5728" s="10" t="str">
        <f>VLOOKUP(基本表格!E5728,起始地址定义!A:D,4,FALSE)&amp;" "&amp;Q5728</f>
        <v>2144+P6-M2 木片筛废料皮带运输机 变频器通讯 反转</v>
      </c>
      <c r="I5728" s="10" t="str">
        <f t="shared" si="931"/>
        <v>DB100,X3750.2</v>
      </c>
      <c r="J5728" s="13" t="str">
        <f>VLOOKUP(E5728,起始地址定义!A:D,2,FALSE)</f>
        <v>DB100</v>
      </c>
      <c r="K5728" s="12" t="str">
        <f t="shared" si="932"/>
        <v>X3750.2</v>
      </c>
      <c r="L5728" s="13">
        <f>VLOOKUP(E5728,起始地址定义!A:D,3,FALSE)</f>
        <v>3750</v>
      </c>
      <c r="M5728" s="14">
        <f>VLOOKUP($F5728,类型描述及偏移量!$C:$H,2,FALSE)</f>
        <v>0.199999999999989</v>
      </c>
      <c r="N5728" s="14" t="str">
        <f>VLOOKUP($F5728,类型描述及偏移量!$C:$H,3,FALSE)</f>
        <v>离散</v>
      </c>
      <c r="O5728" s="14" t="str">
        <f>VLOOKUP($F5728,类型描述及偏移量!$C:$H,4,FALSE)</f>
        <v>None</v>
      </c>
      <c r="P5728" s="14" t="str">
        <f>VLOOKUP($F5728,类型描述及偏移量!$C:$H,5,FALSE)</f>
        <v>Yes</v>
      </c>
      <c r="Q5728" s="14" t="str">
        <f>VLOOKUP($F5728,类型描述及偏移量!$C:$H,6,FALSE)</f>
        <v>反转</v>
      </c>
    </row>
    <row r="5729" hidden="1" spans="1:17">
      <c r="A5729" s="12" t="s">
        <v>128</v>
      </c>
      <c r="B5729" s="12" t="str">
        <f t="shared" si="925"/>
        <v>M13_Comm</v>
      </c>
      <c r="C5729" s="12" t="str">
        <f t="shared" si="926"/>
        <v>Reset</v>
      </c>
      <c r="D5729" s="12" t="str">
        <f t="shared" si="927"/>
        <v>BP_G120_var</v>
      </c>
      <c r="E5729" s="13" t="str">
        <f t="shared" si="928"/>
        <v>CHPF_M13_Comm_BP_G120_var</v>
      </c>
      <c r="F5729" s="14" t="str">
        <f t="shared" si="929"/>
        <v>BP_G120_var_Reset</v>
      </c>
      <c r="G5729" s="10" t="str">
        <f t="shared" si="930"/>
        <v>CHPF_M13_Comm_Reset</v>
      </c>
      <c r="H5729" s="10" t="str">
        <f>VLOOKUP(基本表格!E5729,起始地址定义!A:D,4,FALSE)&amp;" "&amp;Q5729</f>
        <v>2144+P6-M2 木片筛废料皮带运输机 变频器通讯 故障复位</v>
      </c>
      <c r="I5729" s="10" t="str">
        <f t="shared" si="931"/>
        <v>DB100,X3750.3</v>
      </c>
      <c r="J5729" s="13" t="str">
        <f>VLOOKUP(E5729,起始地址定义!A:D,2,FALSE)</f>
        <v>DB100</v>
      </c>
      <c r="K5729" s="12" t="str">
        <f t="shared" si="932"/>
        <v>X3750.3</v>
      </c>
      <c r="L5729" s="13">
        <f>VLOOKUP(E5729,起始地址定义!A:D,3,FALSE)</f>
        <v>3750</v>
      </c>
      <c r="M5729" s="14">
        <f>VLOOKUP($F5729,类型描述及偏移量!$C:$H,2,FALSE)</f>
        <v>0.300000000000011</v>
      </c>
      <c r="N5729" s="14" t="str">
        <f>VLOOKUP($F5729,类型描述及偏移量!$C:$H,3,FALSE)</f>
        <v>离散</v>
      </c>
      <c r="O5729" s="14" t="str">
        <f>VLOOKUP($F5729,类型描述及偏移量!$C:$H,4,FALSE)</f>
        <v>None</v>
      </c>
      <c r="P5729" s="14" t="str">
        <f>VLOOKUP($F5729,类型描述及偏移量!$C:$H,5,FALSE)</f>
        <v>No</v>
      </c>
      <c r="Q5729" s="14" t="str">
        <f>VLOOKUP($F5729,类型描述及偏移量!$C:$H,6,FALSE)</f>
        <v>故障复位</v>
      </c>
    </row>
    <row r="5730" hidden="1" spans="1:17">
      <c r="A5730" s="12" t="s">
        <v>128</v>
      </c>
      <c r="B5730" s="12" t="str">
        <f t="shared" si="925"/>
        <v>M13_Comm</v>
      </c>
      <c r="C5730" s="12" t="str">
        <f t="shared" si="926"/>
        <v>IRL</v>
      </c>
      <c r="D5730" s="12" t="str">
        <f t="shared" si="927"/>
        <v>BP_G120_var</v>
      </c>
      <c r="E5730" s="13" t="str">
        <f t="shared" si="928"/>
        <v>CHPF_M13_Comm_BP_G120_var</v>
      </c>
      <c r="F5730" s="14" t="str">
        <f t="shared" si="929"/>
        <v>BP_G120_var_IRL</v>
      </c>
      <c r="G5730" s="10" t="str">
        <f t="shared" si="930"/>
        <v>CHPF_M13_Comm_IRL</v>
      </c>
      <c r="H5730" s="10" t="str">
        <f>VLOOKUP(基本表格!E5730,起始地址定义!A:D,4,FALSE)&amp;" "&amp;Q5730</f>
        <v>2144+P6-M2 木片筛废料皮带运输机 变频器通讯 备妥反馈</v>
      </c>
      <c r="I5730" s="10" t="str">
        <f t="shared" si="931"/>
        <v>DB100,X3750.4</v>
      </c>
      <c r="J5730" s="13" t="str">
        <f>VLOOKUP(E5730,起始地址定义!A:D,2,FALSE)</f>
        <v>DB100</v>
      </c>
      <c r="K5730" s="12" t="str">
        <f t="shared" si="932"/>
        <v>X3750.4</v>
      </c>
      <c r="L5730" s="13">
        <f>VLOOKUP(E5730,起始地址定义!A:D,3,FALSE)</f>
        <v>3750</v>
      </c>
      <c r="M5730" s="14">
        <f>VLOOKUP($F5730,类型描述及偏移量!$C:$H,2,FALSE)</f>
        <v>0.400000000000006</v>
      </c>
      <c r="N5730" s="14" t="str">
        <f>VLOOKUP($F5730,类型描述及偏移量!$C:$H,3,FALSE)</f>
        <v>离散</v>
      </c>
      <c r="O5730" s="14" t="str">
        <f>VLOOKUP($F5730,类型描述及偏移量!$C:$H,4,FALSE)</f>
        <v>None</v>
      </c>
      <c r="P5730" s="14" t="str">
        <f>VLOOKUP($F5730,类型描述及偏移量!$C:$H,5,FALSE)</f>
        <v>Yes</v>
      </c>
      <c r="Q5730" s="14" t="str">
        <f>VLOOKUP($F5730,类型描述及偏移量!$C:$H,6,FALSE)</f>
        <v>备妥反馈</v>
      </c>
    </row>
    <row r="5731" hidden="1" spans="1:17">
      <c r="A5731" s="12" t="s">
        <v>128</v>
      </c>
      <c r="B5731" s="12" t="str">
        <f t="shared" si="925"/>
        <v>M13_Comm</v>
      </c>
      <c r="C5731" s="12" t="str">
        <f t="shared" si="926"/>
        <v>IFW</v>
      </c>
      <c r="D5731" s="12" t="str">
        <f t="shared" si="927"/>
        <v>BP_G120_var</v>
      </c>
      <c r="E5731" s="13" t="str">
        <f t="shared" si="928"/>
        <v>CHPF_M13_Comm_BP_G120_var</v>
      </c>
      <c r="F5731" s="14" t="str">
        <f t="shared" si="929"/>
        <v>BP_G120_var_IFW</v>
      </c>
      <c r="G5731" s="10" t="str">
        <f t="shared" si="930"/>
        <v>CHPF_M13_Comm_IFW</v>
      </c>
      <c r="H5731" s="10" t="str">
        <f>VLOOKUP(基本表格!E5731,起始地址定义!A:D,4,FALSE)&amp;" "&amp;Q5731</f>
        <v>2144+P6-M2 木片筛废料皮带运输机 变频器通讯 正转反馈</v>
      </c>
      <c r="I5731" s="10" t="str">
        <f t="shared" si="931"/>
        <v>DB100,X3750.5</v>
      </c>
      <c r="J5731" s="13" t="str">
        <f>VLOOKUP(E5731,起始地址定义!A:D,2,FALSE)</f>
        <v>DB100</v>
      </c>
      <c r="K5731" s="12" t="str">
        <f t="shared" si="932"/>
        <v>X3750.5</v>
      </c>
      <c r="L5731" s="13">
        <f>VLOOKUP(E5731,起始地址定义!A:D,3,FALSE)</f>
        <v>3750</v>
      </c>
      <c r="M5731" s="14">
        <f>VLOOKUP($F5731,类型描述及偏移量!$C:$H,2,FALSE)</f>
        <v>0.5</v>
      </c>
      <c r="N5731" s="14" t="str">
        <f>VLOOKUP($F5731,类型描述及偏移量!$C:$H,3,FALSE)</f>
        <v>离散</v>
      </c>
      <c r="O5731" s="14" t="str">
        <f>VLOOKUP($F5731,类型描述及偏移量!$C:$H,4,FALSE)</f>
        <v>None</v>
      </c>
      <c r="P5731" s="14" t="str">
        <f>VLOOKUP($F5731,类型描述及偏移量!$C:$H,5,FALSE)</f>
        <v>Yes</v>
      </c>
      <c r="Q5731" s="14" t="str">
        <f>VLOOKUP($F5731,类型描述及偏移量!$C:$H,6,FALSE)</f>
        <v>正转反馈</v>
      </c>
    </row>
    <row r="5732" hidden="1" spans="1:17">
      <c r="A5732" s="12" t="s">
        <v>128</v>
      </c>
      <c r="B5732" s="12" t="str">
        <f t="shared" si="925"/>
        <v>M13_Comm</v>
      </c>
      <c r="C5732" s="12" t="str">
        <f t="shared" si="926"/>
        <v>IRV</v>
      </c>
      <c r="D5732" s="12" t="str">
        <f t="shared" si="927"/>
        <v>BP_G120_var</v>
      </c>
      <c r="E5732" s="13" t="str">
        <f t="shared" si="928"/>
        <v>CHPF_M13_Comm_BP_G120_var</v>
      </c>
      <c r="F5732" s="14" t="str">
        <f t="shared" si="929"/>
        <v>BP_G120_var_IRV</v>
      </c>
      <c r="G5732" s="10" t="str">
        <f t="shared" si="930"/>
        <v>CHPF_M13_Comm_IRV</v>
      </c>
      <c r="H5732" s="10" t="str">
        <f>VLOOKUP(基本表格!E5732,起始地址定义!A:D,4,FALSE)&amp;" "&amp;Q5732</f>
        <v>2144+P6-M2 木片筛废料皮带运输机 变频器通讯 反转反馈</v>
      </c>
      <c r="I5732" s="10" t="str">
        <f t="shared" si="931"/>
        <v>DB100,X3750.6</v>
      </c>
      <c r="J5732" s="13" t="str">
        <f>VLOOKUP(E5732,起始地址定义!A:D,2,FALSE)</f>
        <v>DB100</v>
      </c>
      <c r="K5732" s="12" t="str">
        <f t="shared" si="932"/>
        <v>X3750.6</v>
      </c>
      <c r="L5732" s="13">
        <f>VLOOKUP(E5732,起始地址定义!A:D,3,FALSE)</f>
        <v>3750</v>
      </c>
      <c r="M5732" s="14">
        <f>VLOOKUP($F5732,类型描述及偏移量!$C:$H,2,FALSE)</f>
        <v>0.599999999999994</v>
      </c>
      <c r="N5732" s="14" t="str">
        <f>VLOOKUP($F5732,类型描述及偏移量!$C:$H,3,FALSE)</f>
        <v>离散</v>
      </c>
      <c r="O5732" s="14" t="str">
        <f>VLOOKUP($F5732,类型描述及偏移量!$C:$H,4,FALSE)</f>
        <v>None</v>
      </c>
      <c r="P5732" s="14" t="str">
        <f>VLOOKUP($F5732,类型描述及偏移量!$C:$H,5,FALSE)</f>
        <v>Yes</v>
      </c>
      <c r="Q5732" s="14" t="str">
        <f>VLOOKUP($F5732,类型描述及偏移量!$C:$H,6,FALSE)</f>
        <v>反转反馈</v>
      </c>
    </row>
    <row r="5733" hidden="1" spans="1:17">
      <c r="A5733" s="12" t="s">
        <v>128</v>
      </c>
      <c r="B5733" s="12" t="str">
        <f t="shared" si="925"/>
        <v>M13_Comm</v>
      </c>
      <c r="C5733" s="12" t="str">
        <f t="shared" si="926"/>
        <v>ALARM</v>
      </c>
      <c r="D5733" s="12" t="str">
        <f t="shared" si="927"/>
        <v>BP_G120_var</v>
      </c>
      <c r="E5733" s="13" t="str">
        <f t="shared" si="928"/>
        <v>CHPF_M13_Comm_BP_G120_var</v>
      </c>
      <c r="F5733" s="14" t="str">
        <f t="shared" si="929"/>
        <v>BP_G120_var_ALARM</v>
      </c>
      <c r="G5733" s="10" t="str">
        <f t="shared" si="930"/>
        <v>CHPF_M13_Comm_ALARM</v>
      </c>
      <c r="H5733" s="10" t="str">
        <f>VLOOKUP(基本表格!E5733,起始地址定义!A:D,4,FALSE)&amp;" "&amp;Q5733</f>
        <v>2144+P6-M2 木片筛废料皮带运输机 变频器通讯 变频器备用</v>
      </c>
      <c r="I5733" s="10" t="str">
        <f t="shared" si="931"/>
        <v>DB100,X3750.7</v>
      </c>
      <c r="J5733" s="13" t="str">
        <f>VLOOKUP(E5733,起始地址定义!A:D,2,FALSE)</f>
        <v>DB100</v>
      </c>
      <c r="K5733" s="12" t="str">
        <f t="shared" si="932"/>
        <v>X3750.7</v>
      </c>
      <c r="L5733" s="13">
        <f>VLOOKUP(E5733,起始地址定义!A:D,3,FALSE)</f>
        <v>3750</v>
      </c>
      <c r="M5733" s="14">
        <f>VLOOKUP($F5733,类型描述及偏移量!$C:$H,2,FALSE)</f>
        <v>0.699999999999989</v>
      </c>
      <c r="N5733" s="14" t="str">
        <f>VLOOKUP($F5733,类型描述及偏移量!$C:$H,3,FALSE)</f>
        <v>离散</v>
      </c>
      <c r="O5733" s="14" t="str">
        <f>VLOOKUP($F5733,类型描述及偏移量!$C:$H,4,FALSE)</f>
        <v>None</v>
      </c>
      <c r="P5733" s="14" t="str">
        <f>VLOOKUP($F5733,类型描述及偏移量!$C:$H,5,FALSE)</f>
        <v>Yes</v>
      </c>
      <c r="Q5733" s="14" t="str">
        <f>VLOOKUP($F5733,类型描述及偏移量!$C:$H,6,FALSE)</f>
        <v>变频器备用</v>
      </c>
    </row>
    <row r="5734" hidden="1" spans="1:17">
      <c r="A5734" s="12" t="s">
        <v>128</v>
      </c>
      <c r="B5734" s="12" t="str">
        <f t="shared" si="925"/>
        <v>M13_Comm</v>
      </c>
      <c r="C5734" s="12" t="str">
        <f t="shared" si="926"/>
        <v>Fault</v>
      </c>
      <c r="D5734" s="12" t="str">
        <f t="shared" si="927"/>
        <v>BP_G120_var</v>
      </c>
      <c r="E5734" s="13" t="str">
        <f t="shared" si="928"/>
        <v>CHPF_M13_Comm_BP_G120_var</v>
      </c>
      <c r="F5734" s="14" t="str">
        <f t="shared" si="929"/>
        <v>BP_G120_var_Fault</v>
      </c>
      <c r="G5734" s="10" t="str">
        <f t="shared" si="930"/>
        <v>CHPF_M13_Comm_Fault</v>
      </c>
      <c r="H5734" s="10" t="str">
        <f>VLOOKUP(基本表格!E5734,起始地址定义!A:D,4,FALSE)&amp;" "&amp;Q5734</f>
        <v>2144+P6-M2 木片筛废料皮带运输机 变频器通讯 变频器报警</v>
      </c>
      <c r="I5734" s="10" t="str">
        <f t="shared" si="931"/>
        <v>DB100,X3751.0</v>
      </c>
      <c r="J5734" s="13" t="str">
        <f>VLOOKUP(E5734,起始地址定义!A:D,2,FALSE)</f>
        <v>DB100</v>
      </c>
      <c r="K5734" s="12" t="str">
        <f t="shared" si="932"/>
        <v>X3751.0</v>
      </c>
      <c r="L5734" s="13">
        <f>VLOOKUP(E5734,起始地址定义!A:D,3,FALSE)</f>
        <v>3750</v>
      </c>
      <c r="M5734" s="14">
        <f>VLOOKUP($F5734,类型描述及偏移量!$C:$H,2,FALSE)</f>
        <v>1</v>
      </c>
      <c r="N5734" s="14" t="str">
        <f>VLOOKUP($F5734,类型描述及偏移量!$C:$H,3,FALSE)</f>
        <v>离散</v>
      </c>
      <c r="O5734" s="14" t="str">
        <f>VLOOKUP($F5734,类型描述及偏移量!$C:$H,4,FALSE)</f>
        <v>On</v>
      </c>
      <c r="P5734" s="14" t="str">
        <f>VLOOKUP($F5734,类型描述及偏移量!$C:$H,5,FALSE)</f>
        <v>Yes</v>
      </c>
      <c r="Q5734" s="14" t="str">
        <f>VLOOKUP($F5734,类型描述及偏移量!$C:$H,6,FALSE)</f>
        <v>变频器报警</v>
      </c>
    </row>
    <row r="5735" hidden="1" spans="1:17">
      <c r="A5735" s="12" t="s">
        <v>128</v>
      </c>
      <c r="B5735" s="12" t="str">
        <f t="shared" si="925"/>
        <v>M13_Comm</v>
      </c>
      <c r="C5735" s="12" t="str">
        <f t="shared" si="926"/>
        <v>Warn_Code</v>
      </c>
      <c r="D5735" s="12" t="str">
        <f t="shared" si="927"/>
        <v>BP_G120_var</v>
      </c>
      <c r="E5735" s="13" t="str">
        <f t="shared" si="928"/>
        <v>CHPF_M13_Comm_BP_G120_var</v>
      </c>
      <c r="F5735" s="14" t="str">
        <f t="shared" si="929"/>
        <v>BP_G120_var_Warn_Code</v>
      </c>
      <c r="G5735" s="10" t="str">
        <f t="shared" si="930"/>
        <v>CHPF_M13_Comm_Warn_Code</v>
      </c>
      <c r="H5735" s="10" t="str">
        <f>VLOOKUP(基本表格!E5735,起始地址定义!A:D,4,FALSE)&amp;" "&amp;Q5735</f>
        <v>2144+P6-M2 木片筛废料皮带运输机 变频器通讯 警告</v>
      </c>
      <c r="I5735" s="10" t="str">
        <f t="shared" si="931"/>
        <v>DB100,INT3752</v>
      </c>
      <c r="J5735" s="13" t="str">
        <f>VLOOKUP(E5735,起始地址定义!A:D,2,FALSE)</f>
        <v>DB100</v>
      </c>
      <c r="K5735" s="12" t="str">
        <f t="shared" si="932"/>
        <v>INT3752</v>
      </c>
      <c r="L5735" s="13">
        <f>VLOOKUP(E5735,起始地址定义!A:D,3,FALSE)</f>
        <v>3750</v>
      </c>
      <c r="M5735" s="14">
        <f>VLOOKUP($F5735,类型描述及偏移量!$C:$H,2,FALSE)</f>
        <v>2</v>
      </c>
      <c r="N5735" s="14" t="str">
        <f>VLOOKUP($F5735,类型描述及偏移量!$C:$H,3,FALSE)</f>
        <v>整型</v>
      </c>
      <c r="O5735" s="14" t="str">
        <f>VLOOKUP($F5735,类型描述及偏移量!$C:$H,4,FALSE)</f>
        <v>None</v>
      </c>
      <c r="P5735" s="14" t="str">
        <f>VLOOKUP($F5735,类型描述及偏移量!$C:$H,5,FALSE)</f>
        <v>Yes</v>
      </c>
      <c r="Q5735" s="14" t="str">
        <f>VLOOKUP($F5735,类型描述及偏移量!$C:$H,6,FALSE)</f>
        <v>警告</v>
      </c>
    </row>
    <row r="5736" hidden="1" spans="1:17">
      <c r="A5736" s="12" t="s">
        <v>128</v>
      </c>
      <c r="B5736" s="12" t="str">
        <f t="shared" si="925"/>
        <v>M13_Comm</v>
      </c>
      <c r="C5736" s="12" t="str">
        <f t="shared" si="926"/>
        <v>Fault_Code</v>
      </c>
      <c r="D5736" s="12" t="str">
        <f t="shared" si="927"/>
        <v>BP_G120_var</v>
      </c>
      <c r="E5736" s="13" t="str">
        <f t="shared" si="928"/>
        <v>CHPF_M13_Comm_BP_G120_var</v>
      </c>
      <c r="F5736" s="14" t="str">
        <f t="shared" si="929"/>
        <v>BP_G120_var_Fault_Code</v>
      </c>
      <c r="G5736" s="10" t="str">
        <f t="shared" si="930"/>
        <v>CHPF_M13_Comm_Fault_Code</v>
      </c>
      <c r="H5736" s="10" t="str">
        <f>VLOOKUP(基本表格!E5736,起始地址定义!A:D,4,FALSE)&amp;" "&amp;Q5736</f>
        <v>2144+P6-M2 木片筛废料皮带运输机 变频器通讯 报警代码</v>
      </c>
      <c r="I5736" s="10" t="str">
        <f t="shared" si="931"/>
        <v>DB100,INT3754</v>
      </c>
      <c r="J5736" s="13" t="str">
        <f>VLOOKUP(E5736,起始地址定义!A:D,2,FALSE)</f>
        <v>DB100</v>
      </c>
      <c r="K5736" s="12" t="str">
        <f t="shared" si="932"/>
        <v>INT3754</v>
      </c>
      <c r="L5736" s="13">
        <f>VLOOKUP(E5736,起始地址定义!A:D,3,FALSE)</f>
        <v>3750</v>
      </c>
      <c r="M5736" s="14">
        <f>VLOOKUP($F5736,类型描述及偏移量!$C:$H,2,FALSE)</f>
        <v>4</v>
      </c>
      <c r="N5736" s="14" t="str">
        <f>VLOOKUP($F5736,类型描述及偏移量!$C:$H,3,FALSE)</f>
        <v>整型</v>
      </c>
      <c r="O5736" s="14" t="str">
        <f>VLOOKUP($F5736,类型描述及偏移量!$C:$H,4,FALSE)</f>
        <v>None</v>
      </c>
      <c r="P5736" s="14" t="str">
        <f>VLOOKUP($F5736,类型描述及偏移量!$C:$H,5,FALSE)</f>
        <v>Yes</v>
      </c>
      <c r="Q5736" s="14" t="str">
        <f>VLOOKUP($F5736,类型描述及偏移量!$C:$H,6,FALSE)</f>
        <v>报警代码</v>
      </c>
    </row>
    <row r="5737" hidden="1" spans="1:17">
      <c r="A5737" s="12" t="s">
        <v>128</v>
      </c>
      <c r="B5737" s="12" t="str">
        <f t="shared" si="925"/>
        <v>M13_Comm</v>
      </c>
      <c r="C5737" s="12" t="str">
        <f t="shared" si="926"/>
        <v>AV_Speed</v>
      </c>
      <c r="D5737" s="12" t="str">
        <f t="shared" si="927"/>
        <v>BP_G120_var</v>
      </c>
      <c r="E5737" s="13" t="str">
        <f t="shared" si="928"/>
        <v>CHPF_M13_Comm_BP_G120_var</v>
      </c>
      <c r="F5737" s="14" t="str">
        <f t="shared" si="929"/>
        <v>BP_G120_var_AV_Speed</v>
      </c>
      <c r="G5737" s="10" t="str">
        <f t="shared" si="930"/>
        <v>CHPF_M13_Comm_AV_Speed</v>
      </c>
      <c r="H5737" s="10" t="str">
        <f>VLOOKUP(基本表格!E5737,起始地址定义!A:D,4,FALSE)&amp;" "&amp;Q5737</f>
        <v>2144+P6-M2 木片筛废料皮带运输机 变频器通讯 实际运行反馈速度</v>
      </c>
      <c r="I5737" s="10" t="str">
        <f t="shared" si="931"/>
        <v>DB100,REAL3756</v>
      </c>
      <c r="J5737" s="13" t="str">
        <f>VLOOKUP(E5737,起始地址定义!A:D,2,FALSE)</f>
        <v>DB100</v>
      </c>
      <c r="K5737" s="12" t="str">
        <f t="shared" si="932"/>
        <v>REAL3756</v>
      </c>
      <c r="L5737" s="13">
        <f>VLOOKUP(E5737,起始地址定义!A:D,3,FALSE)</f>
        <v>3750</v>
      </c>
      <c r="M5737" s="14">
        <f>VLOOKUP($F5737,类型描述及偏移量!$C:$H,2,FALSE)</f>
        <v>6</v>
      </c>
      <c r="N5737" s="14" t="str">
        <f>VLOOKUP($F5737,类型描述及偏移量!$C:$H,3,FALSE)</f>
        <v>实型</v>
      </c>
      <c r="O5737" s="14" t="str">
        <f>VLOOKUP($F5737,类型描述及偏移量!$C:$H,4,FALSE)</f>
        <v>None</v>
      </c>
      <c r="P5737" s="14" t="str">
        <f>VLOOKUP($F5737,类型描述及偏移量!$C:$H,5,FALSE)</f>
        <v>Yes</v>
      </c>
      <c r="Q5737" s="14" t="str">
        <f>VLOOKUP($F5737,类型描述及偏移量!$C:$H,6,FALSE)</f>
        <v>实际运行反馈速度</v>
      </c>
    </row>
    <row r="5738" hidden="1" spans="1:17">
      <c r="A5738" s="12" t="s">
        <v>128</v>
      </c>
      <c r="B5738" s="12" t="str">
        <f t="shared" si="925"/>
        <v>M13_Comm</v>
      </c>
      <c r="C5738" s="12" t="str">
        <f t="shared" si="926"/>
        <v>AV_Current</v>
      </c>
      <c r="D5738" s="12" t="str">
        <f t="shared" si="927"/>
        <v>BP_G120_var</v>
      </c>
      <c r="E5738" s="13" t="str">
        <f t="shared" si="928"/>
        <v>CHPF_M13_Comm_BP_G120_var</v>
      </c>
      <c r="F5738" s="14" t="str">
        <f t="shared" si="929"/>
        <v>BP_G120_var_AV_Current</v>
      </c>
      <c r="G5738" s="10" t="str">
        <f t="shared" si="930"/>
        <v>CHPF_M13_Comm_AV_Current</v>
      </c>
      <c r="H5738" s="10" t="str">
        <f>VLOOKUP(基本表格!E5738,起始地址定义!A:D,4,FALSE)&amp;" "&amp;Q5738</f>
        <v>2144+P6-M2 木片筛废料皮带运输机 变频器通讯 实际运行反馈电流</v>
      </c>
      <c r="I5738" s="10" t="str">
        <f t="shared" si="931"/>
        <v>DB100,REAL3760</v>
      </c>
      <c r="J5738" s="13" t="str">
        <f>VLOOKUP(E5738,起始地址定义!A:D,2,FALSE)</f>
        <v>DB100</v>
      </c>
      <c r="K5738" s="12" t="str">
        <f t="shared" si="932"/>
        <v>REAL3760</v>
      </c>
      <c r="L5738" s="13">
        <f>VLOOKUP(E5738,起始地址定义!A:D,3,FALSE)</f>
        <v>3750</v>
      </c>
      <c r="M5738" s="14">
        <f>VLOOKUP($F5738,类型描述及偏移量!$C:$H,2,FALSE)</f>
        <v>10</v>
      </c>
      <c r="N5738" s="14" t="str">
        <f>VLOOKUP($F5738,类型描述及偏移量!$C:$H,3,FALSE)</f>
        <v>实型</v>
      </c>
      <c r="O5738" s="14" t="str">
        <f>VLOOKUP($F5738,类型描述及偏移量!$C:$H,4,FALSE)</f>
        <v>None</v>
      </c>
      <c r="P5738" s="14" t="str">
        <f>VLOOKUP($F5738,类型描述及偏移量!$C:$H,5,FALSE)</f>
        <v>Yes</v>
      </c>
      <c r="Q5738" s="14" t="str">
        <f>VLOOKUP($F5738,类型描述及偏移量!$C:$H,6,FALSE)</f>
        <v>实际运行反馈电流</v>
      </c>
    </row>
    <row r="5739" hidden="1" spans="1:17">
      <c r="A5739" s="12" t="s">
        <v>128</v>
      </c>
      <c r="B5739" s="12" t="str">
        <f t="shared" si="925"/>
        <v>M13_Comm</v>
      </c>
      <c r="C5739" s="12" t="str">
        <f t="shared" si="926"/>
        <v>Torque</v>
      </c>
      <c r="D5739" s="12" t="str">
        <f t="shared" si="927"/>
        <v>BP_G120_var</v>
      </c>
      <c r="E5739" s="13" t="str">
        <f t="shared" si="928"/>
        <v>CHPF_M13_Comm_BP_G120_var</v>
      </c>
      <c r="F5739" s="14" t="str">
        <f t="shared" si="929"/>
        <v>BP_G120_var_Torque</v>
      </c>
      <c r="G5739" s="10" t="str">
        <f t="shared" si="930"/>
        <v>CHPF_M13_Comm_Torque</v>
      </c>
      <c r="H5739" s="10" t="str">
        <f>VLOOKUP(基本表格!E5739,起始地址定义!A:D,4,FALSE)&amp;" "&amp;Q5739</f>
        <v>2144+P6-M2 木片筛废料皮带运输机 变频器通讯 转矩百分比</v>
      </c>
      <c r="I5739" s="10" t="str">
        <f t="shared" si="931"/>
        <v>DB100,REAL3764</v>
      </c>
      <c r="J5739" s="13" t="str">
        <f>VLOOKUP(E5739,起始地址定义!A:D,2,FALSE)</f>
        <v>DB100</v>
      </c>
      <c r="K5739" s="12" t="str">
        <f t="shared" si="932"/>
        <v>REAL3764</v>
      </c>
      <c r="L5739" s="13">
        <f>VLOOKUP(E5739,起始地址定义!A:D,3,FALSE)</f>
        <v>3750</v>
      </c>
      <c r="M5739" s="14">
        <f>VLOOKUP($F5739,类型描述及偏移量!$C:$H,2,FALSE)</f>
        <v>14</v>
      </c>
      <c r="N5739" s="14" t="str">
        <f>VLOOKUP($F5739,类型描述及偏移量!$C:$H,3,FALSE)</f>
        <v>实型</v>
      </c>
      <c r="O5739" s="14" t="str">
        <f>VLOOKUP($F5739,类型描述及偏移量!$C:$H,4,FALSE)</f>
        <v>None</v>
      </c>
      <c r="P5739" s="14" t="str">
        <f>VLOOKUP($F5739,类型描述及偏移量!$C:$H,5,FALSE)</f>
        <v>Yes</v>
      </c>
      <c r="Q5739" s="14" t="str">
        <f>VLOOKUP($F5739,类型描述及偏移量!$C:$H,6,FALSE)</f>
        <v>转矩百分比</v>
      </c>
    </row>
    <row r="5740" hidden="1" spans="1:17">
      <c r="A5740" s="12" t="s">
        <v>128</v>
      </c>
      <c r="B5740" s="12" t="str">
        <f t="shared" si="925"/>
        <v>M13_Comm</v>
      </c>
      <c r="C5740" s="12" t="str">
        <f t="shared" si="926"/>
        <v>SP_Speed</v>
      </c>
      <c r="D5740" s="12" t="str">
        <f t="shared" si="927"/>
        <v>BP_G120_var</v>
      </c>
      <c r="E5740" s="13" t="str">
        <f t="shared" si="928"/>
        <v>CHPF_M13_Comm_BP_G120_var</v>
      </c>
      <c r="F5740" s="14" t="str">
        <f t="shared" si="929"/>
        <v>BP_G120_var_SP_Speed</v>
      </c>
      <c r="G5740" s="10" t="str">
        <f t="shared" si="930"/>
        <v>CHPF_M13_Comm_SP_Speed</v>
      </c>
      <c r="H5740" s="10" t="str">
        <f>VLOOKUP(基本表格!E5740,起始地址定义!A:D,4,FALSE)&amp;" "&amp;Q5740</f>
        <v>2144+P6-M2 木片筛废料皮带运输机 变频器通讯 给定速度</v>
      </c>
      <c r="I5740" s="10" t="str">
        <f t="shared" si="931"/>
        <v>DB100,REAL3768</v>
      </c>
      <c r="J5740" s="13" t="str">
        <f>VLOOKUP(E5740,起始地址定义!A:D,2,FALSE)</f>
        <v>DB100</v>
      </c>
      <c r="K5740" s="12" t="str">
        <f t="shared" si="932"/>
        <v>REAL3768</v>
      </c>
      <c r="L5740" s="13">
        <f>VLOOKUP(E5740,起始地址定义!A:D,3,FALSE)</f>
        <v>3750</v>
      </c>
      <c r="M5740" s="14">
        <f>VLOOKUP($F5740,类型描述及偏移量!$C:$H,2,FALSE)</f>
        <v>18</v>
      </c>
      <c r="N5740" s="14" t="str">
        <f>VLOOKUP($F5740,类型描述及偏移量!$C:$H,3,FALSE)</f>
        <v>实型</v>
      </c>
      <c r="O5740" s="14" t="str">
        <f>VLOOKUP($F5740,类型描述及偏移量!$C:$H,4,FALSE)</f>
        <v>None</v>
      </c>
      <c r="P5740" s="14" t="str">
        <f>VLOOKUP($F5740,类型描述及偏移量!$C:$H,5,FALSE)</f>
        <v>No</v>
      </c>
      <c r="Q5740" s="14" t="str">
        <f>VLOOKUP($F5740,类型描述及偏移量!$C:$H,6,FALSE)</f>
        <v>给定速度</v>
      </c>
    </row>
    <row r="5741" hidden="1" spans="1:17">
      <c r="A5741" s="12" t="s">
        <v>128</v>
      </c>
      <c r="B5741" s="12" t="str">
        <f t="shared" si="925"/>
        <v>M13_Comm</v>
      </c>
      <c r="C5741" s="12" t="str">
        <f t="shared" si="926"/>
        <v>SP_Ramp_UP</v>
      </c>
      <c r="D5741" s="12" t="str">
        <f t="shared" si="927"/>
        <v>BP_G120_var</v>
      </c>
      <c r="E5741" s="13" t="str">
        <f t="shared" si="928"/>
        <v>CHPF_M13_Comm_BP_G120_var</v>
      </c>
      <c r="F5741" s="14" t="str">
        <f t="shared" si="929"/>
        <v>BP_G120_var_SP_Ramp_UP</v>
      </c>
      <c r="G5741" s="10" t="str">
        <f t="shared" si="930"/>
        <v>CHPF_M13_Comm_SP_Ramp_UP</v>
      </c>
      <c r="H5741" s="10" t="str">
        <f>VLOOKUP(基本表格!E5741,起始地址定义!A:D,4,FALSE)&amp;" "&amp;Q5741</f>
        <v>2144+P6-M2 木片筛废料皮带运输机 变频器通讯 加速时间</v>
      </c>
      <c r="I5741" s="10" t="str">
        <f t="shared" si="931"/>
        <v>DB100,REAL3772</v>
      </c>
      <c r="J5741" s="13" t="str">
        <f>VLOOKUP(E5741,起始地址定义!A:D,2,FALSE)</f>
        <v>DB100</v>
      </c>
      <c r="K5741" s="12" t="str">
        <f t="shared" si="932"/>
        <v>REAL3772</v>
      </c>
      <c r="L5741" s="13">
        <f>VLOOKUP(E5741,起始地址定义!A:D,3,FALSE)</f>
        <v>3750</v>
      </c>
      <c r="M5741" s="14">
        <f>VLOOKUP($F5741,类型描述及偏移量!$C:$H,2,FALSE)</f>
        <v>22</v>
      </c>
      <c r="N5741" s="14" t="str">
        <f>VLOOKUP($F5741,类型描述及偏移量!$C:$H,3,FALSE)</f>
        <v>实型</v>
      </c>
      <c r="O5741" s="14" t="str">
        <f>VLOOKUP($F5741,类型描述及偏移量!$C:$H,4,FALSE)</f>
        <v>None</v>
      </c>
      <c r="P5741" s="14" t="str">
        <f>VLOOKUP($F5741,类型描述及偏移量!$C:$H,5,FALSE)</f>
        <v>No</v>
      </c>
      <c r="Q5741" s="14" t="str">
        <f>VLOOKUP($F5741,类型描述及偏移量!$C:$H,6,FALSE)</f>
        <v>加速时间</v>
      </c>
    </row>
    <row r="5742" hidden="1" spans="1:17">
      <c r="A5742" s="12" t="s">
        <v>128</v>
      </c>
      <c r="B5742" s="12" t="str">
        <f t="shared" si="925"/>
        <v>M13_Comm</v>
      </c>
      <c r="C5742" s="12" t="str">
        <f t="shared" si="926"/>
        <v>SP_Ramp_Down</v>
      </c>
      <c r="D5742" s="12" t="str">
        <f t="shared" si="927"/>
        <v>BP_G120_var</v>
      </c>
      <c r="E5742" s="13" t="str">
        <f t="shared" si="928"/>
        <v>CHPF_M13_Comm_BP_G120_var</v>
      </c>
      <c r="F5742" s="14" t="str">
        <f t="shared" si="929"/>
        <v>BP_G120_var_SP_Ramp_Down</v>
      </c>
      <c r="G5742" s="10" t="str">
        <f t="shared" si="930"/>
        <v>CHPF_M13_Comm_SP_Ramp_Down</v>
      </c>
      <c r="H5742" s="10" t="str">
        <f>VLOOKUP(基本表格!E5742,起始地址定义!A:D,4,FALSE)&amp;" "&amp;Q5742</f>
        <v>2144+P6-M2 木片筛废料皮带运输机 变频器通讯 减速时间</v>
      </c>
      <c r="I5742" s="10" t="str">
        <f t="shared" si="931"/>
        <v>DB100,REAL3776</v>
      </c>
      <c r="J5742" s="13" t="str">
        <f>VLOOKUP(E5742,起始地址定义!A:D,2,FALSE)</f>
        <v>DB100</v>
      </c>
      <c r="K5742" s="12" t="str">
        <f t="shared" si="932"/>
        <v>REAL3776</v>
      </c>
      <c r="L5742" s="13">
        <f>VLOOKUP(E5742,起始地址定义!A:D,3,FALSE)</f>
        <v>3750</v>
      </c>
      <c r="M5742" s="14">
        <f>VLOOKUP($F5742,类型描述及偏移量!$C:$H,2,FALSE)</f>
        <v>26</v>
      </c>
      <c r="N5742" s="14" t="str">
        <f>VLOOKUP($F5742,类型描述及偏移量!$C:$H,3,FALSE)</f>
        <v>实型</v>
      </c>
      <c r="O5742" s="14" t="str">
        <f>VLOOKUP($F5742,类型描述及偏移量!$C:$H,4,FALSE)</f>
        <v>None</v>
      </c>
      <c r="P5742" s="14" t="str">
        <f>VLOOKUP($F5742,类型描述及偏移量!$C:$H,5,FALSE)</f>
        <v>No</v>
      </c>
      <c r="Q5742" s="14" t="str">
        <f>VLOOKUP($F5742,类型描述及偏移量!$C:$H,6,FALSE)</f>
        <v>减速时间</v>
      </c>
    </row>
    <row r="5743" hidden="1" spans="1:17">
      <c r="A5743" s="12" t="s">
        <v>128</v>
      </c>
      <c r="B5743" s="12" t="str">
        <f t="shared" si="925"/>
        <v>M13_Comm</v>
      </c>
      <c r="C5743" s="12" t="str">
        <f t="shared" si="926"/>
        <v>Max_Spd</v>
      </c>
      <c r="D5743" s="12" t="str">
        <f t="shared" si="927"/>
        <v>BP_G120_var</v>
      </c>
      <c r="E5743" s="13" t="str">
        <f t="shared" si="928"/>
        <v>CHPF_M13_Comm_BP_G120_var</v>
      </c>
      <c r="F5743" s="14" t="str">
        <f t="shared" si="929"/>
        <v>BP_G120_var_Max_Spd</v>
      </c>
      <c r="G5743" s="10" t="str">
        <f t="shared" si="930"/>
        <v>CHPF_M13_Comm_Max_Spd</v>
      </c>
      <c r="H5743" s="10" t="str">
        <f>VLOOKUP(基本表格!E5743,起始地址定义!A:D,4,FALSE)&amp;" "&amp;Q5743</f>
        <v>2144+P6-M2 木片筛废料皮带运输机 变频器通讯 最大频率</v>
      </c>
      <c r="I5743" s="10" t="str">
        <f t="shared" si="931"/>
        <v>DB100,REAL3780</v>
      </c>
      <c r="J5743" s="13" t="str">
        <f>VLOOKUP(E5743,起始地址定义!A:D,2,FALSE)</f>
        <v>DB100</v>
      </c>
      <c r="K5743" s="12" t="str">
        <f t="shared" si="932"/>
        <v>REAL3780</v>
      </c>
      <c r="L5743" s="13">
        <f>VLOOKUP(E5743,起始地址定义!A:D,3,FALSE)</f>
        <v>3750</v>
      </c>
      <c r="M5743" s="14">
        <f>VLOOKUP($F5743,类型描述及偏移量!$C:$H,2,FALSE)</f>
        <v>30</v>
      </c>
      <c r="N5743" s="14" t="str">
        <f>VLOOKUP($F5743,类型描述及偏移量!$C:$H,3,FALSE)</f>
        <v>实型</v>
      </c>
      <c r="O5743" s="14" t="str">
        <f>VLOOKUP($F5743,类型描述及偏移量!$C:$H,4,FALSE)</f>
        <v>None</v>
      </c>
      <c r="P5743" s="14" t="str">
        <f>VLOOKUP($F5743,类型描述及偏移量!$C:$H,5,FALSE)</f>
        <v>No</v>
      </c>
      <c r="Q5743" s="14" t="str">
        <f>VLOOKUP($F5743,类型描述及偏移量!$C:$H,6,FALSE)</f>
        <v>最大频率</v>
      </c>
    </row>
    <row r="5744" hidden="1" spans="1:17">
      <c r="A5744" s="12" t="s">
        <v>128</v>
      </c>
      <c r="B5744" s="12" t="str">
        <f t="shared" si="925"/>
        <v>M13_Comm</v>
      </c>
      <c r="C5744" s="12" t="str">
        <f t="shared" si="926"/>
        <v>Min_Spd</v>
      </c>
      <c r="D5744" s="12" t="str">
        <f t="shared" si="927"/>
        <v>BP_G120_var</v>
      </c>
      <c r="E5744" s="13" t="str">
        <f t="shared" si="928"/>
        <v>CHPF_M13_Comm_BP_G120_var</v>
      </c>
      <c r="F5744" s="14" t="str">
        <f t="shared" si="929"/>
        <v>BP_G120_var_Min_Spd</v>
      </c>
      <c r="G5744" s="10" t="str">
        <f t="shared" si="930"/>
        <v>CHPF_M13_Comm_Min_Spd</v>
      </c>
      <c r="H5744" s="10" t="str">
        <f>VLOOKUP(基本表格!E5744,起始地址定义!A:D,4,FALSE)&amp;" "&amp;Q5744</f>
        <v>2144+P6-M2 木片筛废料皮带运输机 变频器通讯 最小频率</v>
      </c>
      <c r="I5744" s="10" t="str">
        <f t="shared" si="931"/>
        <v>DB100,REAL3784</v>
      </c>
      <c r="J5744" s="13" t="str">
        <f>VLOOKUP(E5744,起始地址定义!A:D,2,FALSE)</f>
        <v>DB100</v>
      </c>
      <c r="K5744" s="12" t="str">
        <f t="shared" si="932"/>
        <v>REAL3784</v>
      </c>
      <c r="L5744" s="13">
        <f>VLOOKUP(E5744,起始地址定义!A:D,3,FALSE)</f>
        <v>3750</v>
      </c>
      <c r="M5744" s="14">
        <f>VLOOKUP($F5744,类型描述及偏移量!$C:$H,2,FALSE)</f>
        <v>34</v>
      </c>
      <c r="N5744" s="14" t="str">
        <f>VLOOKUP($F5744,类型描述及偏移量!$C:$H,3,FALSE)</f>
        <v>实型</v>
      </c>
      <c r="O5744" s="14" t="str">
        <f>VLOOKUP($F5744,类型描述及偏移量!$C:$H,4,FALSE)</f>
        <v>None</v>
      </c>
      <c r="P5744" s="14" t="str">
        <f>VLOOKUP($F5744,类型描述及偏移量!$C:$H,5,FALSE)</f>
        <v>No</v>
      </c>
      <c r="Q5744" s="14" t="str">
        <f>VLOOKUP($F5744,类型描述及偏移量!$C:$H,6,FALSE)</f>
        <v>最小频率</v>
      </c>
    </row>
    <row r="5745" hidden="1" spans="1:17">
      <c r="A5745" s="12" t="s">
        <v>128</v>
      </c>
      <c r="B5745" s="12" t="str">
        <f t="shared" si="925"/>
        <v>M13_Comm</v>
      </c>
      <c r="C5745" s="12" t="str">
        <f t="shared" si="926"/>
        <v>Scaling_Speed</v>
      </c>
      <c r="D5745" s="12" t="str">
        <f t="shared" si="927"/>
        <v>BP_G120_var</v>
      </c>
      <c r="E5745" s="13" t="str">
        <f t="shared" si="928"/>
        <v>CHPF_M13_Comm_BP_G120_var</v>
      </c>
      <c r="F5745" s="14" t="str">
        <f t="shared" si="929"/>
        <v>BP_G120_var_Scaling_Speed</v>
      </c>
      <c r="G5745" s="10" t="str">
        <f t="shared" si="930"/>
        <v>CHPF_M13_Comm_Scaling_Speed</v>
      </c>
      <c r="H5745" s="10" t="str">
        <f>VLOOKUP(基本表格!E5745,起始地址定义!A:D,4,FALSE)&amp;" "&amp;Q5745</f>
        <v>2144+P6-M2 木片筛废料皮带运输机 变频器通讯 多级速度</v>
      </c>
      <c r="I5745" s="10" t="str">
        <f t="shared" si="931"/>
        <v>DB100,REAL3788</v>
      </c>
      <c r="J5745" s="13" t="str">
        <f>VLOOKUP(E5745,起始地址定义!A:D,2,FALSE)</f>
        <v>DB100</v>
      </c>
      <c r="K5745" s="12" t="str">
        <f t="shared" si="932"/>
        <v>REAL3788</v>
      </c>
      <c r="L5745" s="13">
        <f>VLOOKUP(E5745,起始地址定义!A:D,3,FALSE)</f>
        <v>3750</v>
      </c>
      <c r="M5745" s="14">
        <f>VLOOKUP($F5745,类型描述及偏移量!$C:$H,2,FALSE)</f>
        <v>38</v>
      </c>
      <c r="N5745" s="14" t="str">
        <f>VLOOKUP($F5745,类型描述及偏移量!$C:$H,3,FALSE)</f>
        <v>实型</v>
      </c>
      <c r="O5745" s="14" t="str">
        <f>VLOOKUP($F5745,类型描述及偏移量!$C:$H,4,FALSE)</f>
        <v>None</v>
      </c>
      <c r="P5745" s="14" t="str">
        <f>VLOOKUP($F5745,类型描述及偏移量!$C:$H,5,FALSE)</f>
        <v>No</v>
      </c>
      <c r="Q5745" s="14" t="str">
        <f>VLOOKUP($F5745,类型描述及偏移量!$C:$H,6,FALSE)</f>
        <v>多级速度</v>
      </c>
    </row>
    <row r="5746" hidden="1" spans="1:17">
      <c r="A5746" s="12" t="s">
        <v>128</v>
      </c>
      <c r="B5746" s="12" t="str">
        <f t="shared" si="925"/>
        <v>M13_Comm</v>
      </c>
      <c r="C5746" s="12" t="str">
        <f t="shared" si="926"/>
        <v>Scaling_Ramp</v>
      </c>
      <c r="D5746" s="12" t="str">
        <f t="shared" si="927"/>
        <v>BP_G120_var</v>
      </c>
      <c r="E5746" s="13" t="str">
        <f t="shared" si="928"/>
        <v>CHPF_M13_Comm_BP_G120_var</v>
      </c>
      <c r="F5746" s="14" t="str">
        <f t="shared" si="929"/>
        <v>BP_G120_var_Scaling_Ramp</v>
      </c>
      <c r="G5746" s="10" t="str">
        <f t="shared" si="930"/>
        <v>CHPF_M13_Comm_Scaling_Ramp</v>
      </c>
      <c r="H5746" s="10" t="str">
        <f>VLOOKUP(基本表格!E5746,起始地址定义!A:D,4,FALSE)&amp;" "&amp;Q5746</f>
        <v>2144+P6-M2 木片筛废料皮带运输机 变频器通讯 多级转速</v>
      </c>
      <c r="I5746" s="10" t="str">
        <f t="shared" si="931"/>
        <v>DB100,REAL3792</v>
      </c>
      <c r="J5746" s="13" t="str">
        <f>VLOOKUP(E5746,起始地址定义!A:D,2,FALSE)</f>
        <v>DB100</v>
      </c>
      <c r="K5746" s="12" t="str">
        <f t="shared" si="932"/>
        <v>REAL3792</v>
      </c>
      <c r="L5746" s="13">
        <f>VLOOKUP(E5746,起始地址定义!A:D,3,FALSE)</f>
        <v>3750</v>
      </c>
      <c r="M5746" s="14">
        <f>VLOOKUP($F5746,类型描述及偏移量!$C:$H,2,FALSE)</f>
        <v>42</v>
      </c>
      <c r="N5746" s="14" t="str">
        <f>VLOOKUP($F5746,类型描述及偏移量!$C:$H,3,FALSE)</f>
        <v>实型</v>
      </c>
      <c r="O5746" s="14" t="str">
        <f>VLOOKUP($F5746,类型描述及偏移量!$C:$H,4,FALSE)</f>
        <v>None</v>
      </c>
      <c r="P5746" s="14" t="str">
        <f>VLOOKUP($F5746,类型描述及偏移量!$C:$H,5,FALSE)</f>
        <v>No</v>
      </c>
      <c r="Q5746" s="14" t="str">
        <f>VLOOKUP($F5746,类型描述及偏移量!$C:$H,6,FALSE)</f>
        <v>多级转速</v>
      </c>
    </row>
    <row r="5747" hidden="1" spans="1:17">
      <c r="A5747" s="12" t="s">
        <v>128</v>
      </c>
      <c r="B5747" s="12" t="str">
        <f t="shared" si="925"/>
        <v>M13_ActRPM</v>
      </c>
      <c r="C5747" s="12" t="str">
        <f t="shared" si="926"/>
        <v>HiProEN</v>
      </c>
      <c r="D5747" s="12" t="str">
        <f t="shared" si="927"/>
        <v>BP_Value_var</v>
      </c>
      <c r="E5747" s="13" t="str">
        <f t="shared" si="928"/>
        <v>CHPF_M13_ActRPM_BP_Value_var</v>
      </c>
      <c r="F5747" s="14" t="str">
        <f t="shared" si="929"/>
        <v>BP_Value_var_HiProEN</v>
      </c>
      <c r="G5747" s="10" t="str">
        <f t="shared" si="930"/>
        <v>CHPF_M13_ActRPM_HiProEN</v>
      </c>
      <c r="H5747" s="10" t="str">
        <f>VLOOKUP(基本表格!E5747,起始地址定义!A:D,4,FALSE)&amp;" "&amp;Q5747</f>
        <v>2144+P6-M2 木片筛废料皮带运输机 反馈转速 上限保护使能</v>
      </c>
      <c r="I5747" s="10" t="str">
        <f t="shared" si="931"/>
        <v>DB100,X3800.3</v>
      </c>
      <c r="J5747" s="13" t="str">
        <f>VLOOKUP(E5747,起始地址定义!A:D,2,FALSE)</f>
        <v>DB100</v>
      </c>
      <c r="K5747" s="12" t="str">
        <f t="shared" si="932"/>
        <v>X3800.3</v>
      </c>
      <c r="L5747" s="13">
        <f>VLOOKUP(E5747,起始地址定义!A:D,3,FALSE)</f>
        <v>3800</v>
      </c>
      <c r="M5747" s="14">
        <f>VLOOKUP($F5747,类型描述及偏移量!$C:$H,2,FALSE)</f>
        <v>0.299999999999997</v>
      </c>
      <c r="N5747" s="14" t="str">
        <f>VLOOKUP($F5747,类型描述及偏移量!$C:$H,3,FALSE)</f>
        <v>离散</v>
      </c>
      <c r="O5747" s="14" t="str">
        <f>VLOOKUP($F5747,类型描述及偏移量!$C:$H,4,FALSE)</f>
        <v>None</v>
      </c>
      <c r="P5747" s="14" t="str">
        <f>VLOOKUP($F5747,类型描述及偏移量!$C:$H,5,FALSE)</f>
        <v>No</v>
      </c>
      <c r="Q5747" s="14" t="str">
        <f>VLOOKUP($F5747,类型描述及偏移量!$C:$H,6,FALSE)</f>
        <v>上限保护使能</v>
      </c>
    </row>
    <row r="5748" hidden="1" spans="1:17">
      <c r="A5748" s="12" t="s">
        <v>128</v>
      </c>
      <c r="B5748" s="12" t="str">
        <f t="shared" si="925"/>
        <v>M13_ActRPM</v>
      </c>
      <c r="C5748" s="12" t="str">
        <f t="shared" si="926"/>
        <v>LoProEN</v>
      </c>
      <c r="D5748" s="12" t="str">
        <f t="shared" si="927"/>
        <v>BP_Value_var</v>
      </c>
      <c r="E5748" s="13" t="str">
        <f t="shared" si="928"/>
        <v>CHPF_M13_ActRPM_BP_Value_var</v>
      </c>
      <c r="F5748" s="14" t="str">
        <f t="shared" si="929"/>
        <v>BP_Value_var_LoProEN</v>
      </c>
      <c r="G5748" s="10" t="str">
        <f t="shared" si="930"/>
        <v>CHPF_M13_ActRPM_LoProEN</v>
      </c>
      <c r="H5748" s="10" t="str">
        <f>VLOOKUP(基本表格!E5748,起始地址定义!A:D,4,FALSE)&amp;" "&amp;Q5748</f>
        <v>2144+P6-M2 木片筛废料皮带运输机 反馈转速 下限保护使能</v>
      </c>
      <c r="I5748" s="10" t="str">
        <f t="shared" si="931"/>
        <v>DB100,X3800.4</v>
      </c>
      <c r="J5748" s="13" t="str">
        <f>VLOOKUP(E5748,起始地址定义!A:D,2,FALSE)</f>
        <v>DB100</v>
      </c>
      <c r="K5748" s="12" t="str">
        <f t="shared" si="932"/>
        <v>X3800.4</v>
      </c>
      <c r="L5748" s="13">
        <f>VLOOKUP(E5748,起始地址定义!A:D,3,FALSE)</f>
        <v>3800</v>
      </c>
      <c r="M5748" s="14">
        <f>VLOOKUP($F5748,类型描述及偏移量!$C:$H,2,FALSE)</f>
        <v>0.399999999999999</v>
      </c>
      <c r="N5748" s="14" t="str">
        <f>VLOOKUP($F5748,类型描述及偏移量!$C:$H,3,FALSE)</f>
        <v>离散</v>
      </c>
      <c r="O5748" s="14" t="str">
        <f>VLOOKUP($F5748,类型描述及偏移量!$C:$H,4,FALSE)</f>
        <v>None</v>
      </c>
      <c r="P5748" s="14" t="str">
        <f>VLOOKUP($F5748,类型描述及偏移量!$C:$H,5,FALSE)</f>
        <v>No</v>
      </c>
      <c r="Q5748" s="14" t="str">
        <f>VLOOKUP($F5748,类型描述及偏移量!$C:$H,6,FALSE)</f>
        <v>下限保护使能</v>
      </c>
    </row>
    <row r="5749" hidden="1" spans="1:17">
      <c r="A5749" s="12" t="s">
        <v>128</v>
      </c>
      <c r="B5749" s="12" t="str">
        <f t="shared" si="925"/>
        <v>M13_ActRPM</v>
      </c>
      <c r="C5749" s="12" t="str">
        <f t="shared" si="926"/>
        <v>HiALM</v>
      </c>
      <c r="D5749" s="12" t="str">
        <f t="shared" si="927"/>
        <v>BP_Value_var</v>
      </c>
      <c r="E5749" s="13" t="str">
        <f t="shared" si="928"/>
        <v>CHPF_M13_ActRPM_BP_Value_var</v>
      </c>
      <c r="F5749" s="14" t="str">
        <f t="shared" si="929"/>
        <v>BP_Value_var_HiALM</v>
      </c>
      <c r="G5749" s="10" t="str">
        <f t="shared" si="930"/>
        <v>CHPF_M13_ActRPM_HiALM</v>
      </c>
      <c r="H5749" s="10" t="str">
        <f>VLOOKUP(基本表格!E5749,起始地址定义!A:D,4,FALSE)&amp;" "&amp;Q5749</f>
        <v>2144+P6-M2 木片筛废料皮带运输机 反馈转速 上限报警</v>
      </c>
      <c r="I5749" s="10" t="str">
        <f t="shared" si="931"/>
        <v>DB100,X3800.5</v>
      </c>
      <c r="J5749" s="13" t="str">
        <f>VLOOKUP(E5749,起始地址定义!A:D,2,FALSE)</f>
        <v>DB100</v>
      </c>
      <c r="K5749" s="12" t="str">
        <f t="shared" si="932"/>
        <v>X3800.5</v>
      </c>
      <c r="L5749" s="13">
        <f>VLOOKUP(E5749,起始地址定义!A:D,3,FALSE)</f>
        <v>3800</v>
      </c>
      <c r="M5749" s="14">
        <f>VLOOKUP($F5749,类型描述及偏移量!$C:$H,2,FALSE)</f>
        <v>0.5</v>
      </c>
      <c r="N5749" s="14" t="str">
        <f>VLOOKUP($F5749,类型描述及偏移量!$C:$H,3,FALSE)</f>
        <v>离散</v>
      </c>
      <c r="O5749" s="14" t="str">
        <f>VLOOKUP($F5749,类型描述及偏移量!$C:$H,4,FALSE)</f>
        <v>None</v>
      </c>
      <c r="P5749" s="14" t="str">
        <f>VLOOKUP($F5749,类型描述及偏移量!$C:$H,5,FALSE)</f>
        <v>Yes</v>
      </c>
      <c r="Q5749" s="14" t="str">
        <f>VLOOKUP($F5749,类型描述及偏移量!$C:$H,6,FALSE)</f>
        <v>上限报警</v>
      </c>
    </row>
    <row r="5750" hidden="1" spans="1:17">
      <c r="A5750" s="12" t="s">
        <v>128</v>
      </c>
      <c r="B5750" s="12" t="str">
        <f t="shared" si="925"/>
        <v>M13_ActRPM</v>
      </c>
      <c r="C5750" s="12" t="str">
        <f t="shared" si="926"/>
        <v>LoALM</v>
      </c>
      <c r="D5750" s="12" t="str">
        <f t="shared" si="927"/>
        <v>BP_Value_var</v>
      </c>
      <c r="E5750" s="13" t="str">
        <f t="shared" si="928"/>
        <v>CHPF_M13_ActRPM_BP_Value_var</v>
      </c>
      <c r="F5750" s="14" t="str">
        <f t="shared" si="929"/>
        <v>BP_Value_var_LoALM</v>
      </c>
      <c r="G5750" s="10" t="str">
        <f t="shared" si="930"/>
        <v>CHPF_M13_ActRPM_LoALM</v>
      </c>
      <c r="H5750" s="10" t="str">
        <f>VLOOKUP(基本表格!E5750,起始地址定义!A:D,4,FALSE)&amp;" "&amp;Q5750</f>
        <v>2144+P6-M2 木片筛废料皮带运输机 反馈转速 下限报警</v>
      </c>
      <c r="I5750" s="10" t="str">
        <f t="shared" si="931"/>
        <v>DB100,X3800.6</v>
      </c>
      <c r="J5750" s="13" t="str">
        <f>VLOOKUP(E5750,起始地址定义!A:D,2,FALSE)</f>
        <v>DB100</v>
      </c>
      <c r="K5750" s="12" t="str">
        <f t="shared" si="932"/>
        <v>X3800.6</v>
      </c>
      <c r="L5750" s="13">
        <f>VLOOKUP(E5750,起始地址定义!A:D,3,FALSE)</f>
        <v>3800</v>
      </c>
      <c r="M5750" s="14">
        <f>VLOOKUP($F5750,类型描述及偏移量!$C:$H,2,FALSE)</f>
        <v>0.600000000000001</v>
      </c>
      <c r="N5750" s="14" t="str">
        <f>VLOOKUP($F5750,类型描述及偏移量!$C:$H,3,FALSE)</f>
        <v>离散</v>
      </c>
      <c r="O5750" s="14" t="str">
        <f>VLOOKUP($F5750,类型描述及偏移量!$C:$H,4,FALSE)</f>
        <v>None</v>
      </c>
      <c r="P5750" s="14" t="str">
        <f>VLOOKUP($F5750,类型描述及偏移量!$C:$H,5,FALSE)</f>
        <v>Yes</v>
      </c>
      <c r="Q5750" s="14" t="str">
        <f>VLOOKUP($F5750,类型描述及偏移量!$C:$H,6,FALSE)</f>
        <v>下限报警</v>
      </c>
    </row>
    <row r="5751" hidden="1" spans="1:17">
      <c r="A5751" s="12" t="s">
        <v>128</v>
      </c>
      <c r="B5751" s="12" t="str">
        <f t="shared" si="925"/>
        <v>M13_ActRPM</v>
      </c>
      <c r="C5751" s="12" t="str">
        <f t="shared" si="926"/>
        <v>HiHiALM</v>
      </c>
      <c r="D5751" s="12" t="str">
        <f t="shared" si="927"/>
        <v>BP_Value_var</v>
      </c>
      <c r="E5751" s="13" t="str">
        <f t="shared" si="928"/>
        <v>CHPF_M13_ActRPM_BP_Value_var</v>
      </c>
      <c r="F5751" s="14" t="str">
        <f t="shared" si="929"/>
        <v>BP_Value_var_HiHiALM</v>
      </c>
      <c r="G5751" s="10" t="str">
        <f t="shared" si="930"/>
        <v>CHPF_M13_ActRPM_HiHiALM</v>
      </c>
      <c r="H5751" s="10" t="str">
        <f>VLOOKUP(基本表格!E5751,起始地址定义!A:D,4,FALSE)&amp;" "&amp;Q5751</f>
        <v>2144+P6-M2 木片筛废料皮带运输机 反馈转速 上上限报警</v>
      </c>
      <c r="I5751" s="10" t="str">
        <f t="shared" si="931"/>
        <v>DB100,X3800.7</v>
      </c>
      <c r="J5751" s="13" t="str">
        <f>VLOOKUP(E5751,起始地址定义!A:D,2,FALSE)</f>
        <v>DB100</v>
      </c>
      <c r="K5751" s="12" t="str">
        <f t="shared" si="932"/>
        <v>X3800.7</v>
      </c>
      <c r="L5751" s="13">
        <f>VLOOKUP(E5751,起始地址定义!A:D,3,FALSE)</f>
        <v>3800</v>
      </c>
      <c r="M5751" s="14">
        <f>VLOOKUP($F5751,类型描述及偏移量!$C:$H,2,FALSE)</f>
        <v>0.700000000000003</v>
      </c>
      <c r="N5751" s="14" t="str">
        <f>VLOOKUP($F5751,类型描述及偏移量!$C:$H,3,FALSE)</f>
        <v>离散</v>
      </c>
      <c r="O5751" s="14" t="str">
        <f>VLOOKUP($F5751,类型描述及偏移量!$C:$H,4,FALSE)</f>
        <v>On</v>
      </c>
      <c r="P5751" s="14" t="str">
        <f>VLOOKUP($F5751,类型描述及偏移量!$C:$H,5,FALSE)</f>
        <v>Yes</v>
      </c>
      <c r="Q5751" s="14" t="str">
        <f>VLOOKUP($F5751,类型描述及偏移量!$C:$H,6,FALSE)</f>
        <v>上上限报警</v>
      </c>
    </row>
    <row r="5752" hidden="1" spans="1:17">
      <c r="A5752" s="12" t="s">
        <v>128</v>
      </c>
      <c r="B5752" s="12" t="str">
        <f t="shared" si="925"/>
        <v>M13_ActRPM</v>
      </c>
      <c r="C5752" s="12" t="str">
        <f t="shared" si="926"/>
        <v>LoLoALM</v>
      </c>
      <c r="D5752" s="12" t="str">
        <f t="shared" si="927"/>
        <v>BP_Value_var</v>
      </c>
      <c r="E5752" s="13" t="str">
        <f t="shared" si="928"/>
        <v>CHPF_M13_ActRPM_BP_Value_var</v>
      </c>
      <c r="F5752" s="14" t="str">
        <f t="shared" si="929"/>
        <v>BP_Value_var_LoLoALM</v>
      </c>
      <c r="G5752" s="10" t="str">
        <f t="shared" si="930"/>
        <v>CHPF_M13_ActRPM_LoLoALM</v>
      </c>
      <c r="H5752" s="10" t="str">
        <f>VLOOKUP(基本表格!E5752,起始地址定义!A:D,4,FALSE)&amp;" "&amp;Q5752</f>
        <v>2144+P6-M2 木片筛废料皮带运输机 反馈转速 下下限报警</v>
      </c>
      <c r="I5752" s="10" t="str">
        <f t="shared" si="931"/>
        <v>DB100,X3801.0</v>
      </c>
      <c r="J5752" s="13" t="str">
        <f>VLOOKUP(E5752,起始地址定义!A:D,2,FALSE)</f>
        <v>DB100</v>
      </c>
      <c r="K5752" s="12" t="str">
        <f t="shared" si="932"/>
        <v>X3801.0</v>
      </c>
      <c r="L5752" s="13">
        <f>VLOOKUP(E5752,起始地址定义!A:D,3,FALSE)</f>
        <v>3800</v>
      </c>
      <c r="M5752" s="14">
        <f>VLOOKUP($F5752,类型描述及偏移量!$C:$H,2,FALSE)</f>
        <v>1</v>
      </c>
      <c r="N5752" s="14" t="str">
        <f>VLOOKUP($F5752,类型描述及偏移量!$C:$H,3,FALSE)</f>
        <v>离散</v>
      </c>
      <c r="O5752" s="14" t="str">
        <f>VLOOKUP($F5752,类型描述及偏移量!$C:$H,4,FALSE)</f>
        <v>On</v>
      </c>
      <c r="P5752" s="14" t="str">
        <f>VLOOKUP($F5752,类型描述及偏移量!$C:$H,5,FALSE)</f>
        <v>Yes</v>
      </c>
      <c r="Q5752" s="14" t="str">
        <f>VLOOKUP($F5752,类型描述及偏移量!$C:$H,6,FALSE)</f>
        <v>下下限报警</v>
      </c>
    </row>
    <row r="5753" hidden="1" spans="1:17">
      <c r="A5753" s="12" t="s">
        <v>128</v>
      </c>
      <c r="B5753" s="12" t="str">
        <f t="shared" si="925"/>
        <v>M13_ActRPM</v>
      </c>
      <c r="C5753" s="12" t="str">
        <f t="shared" si="926"/>
        <v>LimALM</v>
      </c>
      <c r="D5753" s="12" t="str">
        <f t="shared" si="927"/>
        <v>BP_Value_var</v>
      </c>
      <c r="E5753" s="13" t="str">
        <f t="shared" si="928"/>
        <v>CHPF_M13_ActRPM_BP_Value_var</v>
      </c>
      <c r="F5753" s="14" t="str">
        <f t="shared" si="929"/>
        <v>BP_Value_var_LimALM</v>
      </c>
      <c r="G5753" s="10" t="str">
        <f t="shared" si="930"/>
        <v>CHPF_M13_ActRPM_LimALM</v>
      </c>
      <c r="H5753" s="10" t="str">
        <f>VLOOKUP(基本表格!E5753,起始地址定义!A:D,4,FALSE)&amp;" "&amp;Q5753</f>
        <v>2144+P6-M2 木片筛废料皮带运输机 反馈转速 极限报警</v>
      </c>
      <c r="I5753" s="10" t="str">
        <f t="shared" si="931"/>
        <v>DB100,X3801.1</v>
      </c>
      <c r="J5753" s="13" t="str">
        <f>VLOOKUP(E5753,起始地址定义!A:D,2,FALSE)</f>
        <v>DB100</v>
      </c>
      <c r="K5753" s="12" t="str">
        <f t="shared" si="932"/>
        <v>X3801.1</v>
      </c>
      <c r="L5753" s="13">
        <f>VLOOKUP(E5753,起始地址定义!A:D,3,FALSE)</f>
        <v>3800</v>
      </c>
      <c r="M5753" s="14">
        <f>VLOOKUP($F5753,类型描述及偏移量!$C:$H,2,FALSE)</f>
        <v>1.1</v>
      </c>
      <c r="N5753" s="14" t="str">
        <f>VLOOKUP($F5753,类型描述及偏移量!$C:$H,3,FALSE)</f>
        <v>离散</v>
      </c>
      <c r="O5753" s="14" t="str">
        <f>VLOOKUP($F5753,类型描述及偏移量!$C:$H,4,FALSE)</f>
        <v>On</v>
      </c>
      <c r="P5753" s="14" t="str">
        <f>VLOOKUP($F5753,类型描述及偏移量!$C:$H,5,FALSE)</f>
        <v>Yes</v>
      </c>
      <c r="Q5753" s="14" t="str">
        <f>VLOOKUP($F5753,类型描述及偏移量!$C:$H,6,FALSE)</f>
        <v>极限报警</v>
      </c>
    </row>
    <row r="5754" hidden="1" spans="1:17">
      <c r="A5754" s="12" t="s">
        <v>128</v>
      </c>
      <c r="B5754" s="12" t="str">
        <f t="shared" si="925"/>
        <v>M13_ActRPM</v>
      </c>
      <c r="C5754" s="12" t="str">
        <f t="shared" si="926"/>
        <v>LostALM</v>
      </c>
      <c r="D5754" s="12" t="str">
        <f t="shared" si="927"/>
        <v>BP_Value_var</v>
      </c>
      <c r="E5754" s="13" t="str">
        <f t="shared" si="928"/>
        <v>CHPF_M13_ActRPM_BP_Value_var</v>
      </c>
      <c r="F5754" s="14" t="str">
        <f t="shared" si="929"/>
        <v>BP_Value_var_LostALM</v>
      </c>
      <c r="G5754" s="10" t="str">
        <f t="shared" si="930"/>
        <v>CHPF_M13_ActRPM_LostALM</v>
      </c>
      <c r="H5754" s="10" t="str">
        <f>VLOOKUP(基本表格!E5754,起始地址定义!A:D,4,FALSE)&amp;" "&amp;Q5754</f>
        <v>2144+P6-M2 木片筛废料皮带运输机 反馈转速 传感器断线报警</v>
      </c>
      <c r="I5754" s="10" t="str">
        <f t="shared" si="931"/>
        <v>DB100,X3801.2</v>
      </c>
      <c r="J5754" s="13" t="str">
        <f>VLOOKUP(E5754,起始地址定义!A:D,2,FALSE)</f>
        <v>DB100</v>
      </c>
      <c r="K5754" s="12" t="str">
        <f t="shared" si="932"/>
        <v>X3801.2</v>
      </c>
      <c r="L5754" s="13">
        <f>VLOOKUP(E5754,起始地址定义!A:D,3,FALSE)</f>
        <v>3800</v>
      </c>
      <c r="M5754" s="14">
        <f>VLOOKUP($F5754,类型描述及偏移量!$C:$H,2,FALSE)</f>
        <v>1.2</v>
      </c>
      <c r="N5754" s="14" t="str">
        <f>VLOOKUP($F5754,类型描述及偏移量!$C:$H,3,FALSE)</f>
        <v>离散</v>
      </c>
      <c r="O5754" s="14" t="str">
        <f>VLOOKUP($F5754,类型描述及偏移量!$C:$H,4,FALSE)</f>
        <v>On</v>
      </c>
      <c r="P5754" s="14" t="str">
        <f>VLOOKUP($F5754,类型描述及偏移量!$C:$H,5,FALSE)</f>
        <v>Yes</v>
      </c>
      <c r="Q5754" s="14" t="str">
        <f>VLOOKUP($F5754,类型描述及偏移量!$C:$H,6,FALSE)</f>
        <v>传感器断线报警</v>
      </c>
    </row>
    <row r="5755" hidden="1" spans="1:17">
      <c r="A5755" s="12" t="s">
        <v>128</v>
      </c>
      <c r="B5755" s="12" t="str">
        <f t="shared" si="925"/>
        <v>M13_ActRPM</v>
      </c>
      <c r="C5755" s="12" t="str">
        <f t="shared" si="926"/>
        <v>Code</v>
      </c>
      <c r="D5755" s="12" t="str">
        <f t="shared" si="927"/>
        <v>BP_Value_var</v>
      </c>
      <c r="E5755" s="13" t="str">
        <f t="shared" si="928"/>
        <v>CHPF_M13_ActRPM_BP_Value_var</v>
      </c>
      <c r="F5755" s="14" t="str">
        <f t="shared" si="929"/>
        <v>BP_Value_var_Code</v>
      </c>
      <c r="G5755" s="10" t="str">
        <f t="shared" si="930"/>
        <v>CHPF_M13_ActRPM_Code</v>
      </c>
      <c r="H5755" s="10" t="str">
        <f>VLOOKUP(基本表格!E5755,起始地址定义!A:D,4,FALSE)&amp;" "&amp;Q5755</f>
        <v>2144+P6-M2 木片筛废料皮带运输机 反馈转速 实际内码</v>
      </c>
      <c r="I5755" s="10" t="str">
        <f t="shared" si="931"/>
        <v>DB100,INT3802</v>
      </c>
      <c r="J5755" s="13" t="str">
        <f>VLOOKUP(E5755,起始地址定义!A:D,2,FALSE)</f>
        <v>DB100</v>
      </c>
      <c r="K5755" s="12" t="str">
        <f t="shared" si="932"/>
        <v>INT3802</v>
      </c>
      <c r="L5755" s="13">
        <f>VLOOKUP(E5755,起始地址定义!A:D,3,FALSE)</f>
        <v>3800</v>
      </c>
      <c r="M5755" s="14">
        <f>VLOOKUP($F5755,类型描述及偏移量!$C:$H,2,FALSE)</f>
        <v>2</v>
      </c>
      <c r="N5755" s="14" t="str">
        <f>VLOOKUP($F5755,类型描述及偏移量!$C:$H,3,FALSE)</f>
        <v>整型</v>
      </c>
      <c r="O5755" s="14" t="str">
        <f>VLOOKUP($F5755,类型描述及偏移量!$C:$H,4,FALSE)</f>
        <v>None</v>
      </c>
      <c r="P5755" s="14" t="str">
        <f>VLOOKUP($F5755,类型描述及偏移量!$C:$H,5,FALSE)</f>
        <v>Yes</v>
      </c>
      <c r="Q5755" s="14" t="str">
        <f>VLOOKUP($F5755,类型描述及偏移量!$C:$H,6,FALSE)</f>
        <v>实际内码</v>
      </c>
    </row>
    <row r="5756" hidden="1" spans="1:17">
      <c r="A5756" s="12" t="s">
        <v>128</v>
      </c>
      <c r="B5756" s="12" t="str">
        <f t="shared" si="925"/>
        <v>M13_ActRPM</v>
      </c>
      <c r="C5756" s="12" t="str">
        <f t="shared" si="926"/>
        <v>Value</v>
      </c>
      <c r="D5756" s="12" t="str">
        <f t="shared" si="927"/>
        <v>BP_Value_var</v>
      </c>
      <c r="E5756" s="13" t="str">
        <f t="shared" si="928"/>
        <v>CHPF_M13_ActRPM_BP_Value_var</v>
      </c>
      <c r="F5756" s="14" t="str">
        <f t="shared" si="929"/>
        <v>BP_Value_var_Value</v>
      </c>
      <c r="G5756" s="10" t="str">
        <f t="shared" si="930"/>
        <v>CHPF_M13_ActRPM_Value</v>
      </c>
      <c r="H5756" s="10" t="str">
        <f>VLOOKUP(基本表格!E5756,起始地址定义!A:D,4,FALSE)&amp;" "&amp;Q5756</f>
        <v>2144+P6-M2 木片筛废料皮带运输机 反馈转速 实际值</v>
      </c>
      <c r="I5756" s="10" t="str">
        <f t="shared" si="931"/>
        <v>DB100,REAL3806</v>
      </c>
      <c r="J5756" s="13" t="str">
        <f>VLOOKUP(E5756,起始地址定义!A:D,2,FALSE)</f>
        <v>DB100</v>
      </c>
      <c r="K5756" s="12" t="str">
        <f t="shared" si="932"/>
        <v>REAL3806</v>
      </c>
      <c r="L5756" s="13">
        <f>VLOOKUP(E5756,起始地址定义!A:D,3,FALSE)</f>
        <v>3800</v>
      </c>
      <c r="M5756" s="14">
        <f>VLOOKUP($F5756,类型描述及偏移量!$C:$H,2,FALSE)</f>
        <v>6</v>
      </c>
      <c r="N5756" s="14" t="str">
        <f>VLOOKUP($F5756,类型描述及偏移量!$C:$H,3,FALSE)</f>
        <v>实型</v>
      </c>
      <c r="O5756" s="14" t="str">
        <f>VLOOKUP($F5756,类型描述及偏移量!$C:$H,4,FALSE)</f>
        <v>None</v>
      </c>
      <c r="P5756" s="14" t="str">
        <f>VLOOKUP($F5756,类型描述及偏移量!$C:$H,5,FALSE)</f>
        <v>Yes</v>
      </c>
      <c r="Q5756" s="14" t="str">
        <f>VLOOKUP($F5756,类型描述及偏移量!$C:$H,6,FALSE)</f>
        <v>实际值</v>
      </c>
    </row>
    <row r="5757" hidden="1" spans="1:17">
      <c r="A5757" s="12" t="s">
        <v>128</v>
      </c>
      <c r="B5757" s="12" t="str">
        <f t="shared" si="925"/>
        <v>M13_ActRPM</v>
      </c>
      <c r="C5757" s="12" t="str">
        <f t="shared" si="926"/>
        <v>Range</v>
      </c>
      <c r="D5757" s="12" t="str">
        <f t="shared" si="927"/>
        <v>BP_Value_var</v>
      </c>
      <c r="E5757" s="13" t="str">
        <f t="shared" si="928"/>
        <v>CHPF_M13_ActRPM_BP_Value_var</v>
      </c>
      <c r="F5757" s="14" t="str">
        <f t="shared" si="929"/>
        <v>BP_Value_var_Range</v>
      </c>
      <c r="G5757" s="10" t="str">
        <f t="shared" si="930"/>
        <v>CHPF_M13_ActRPM_Range</v>
      </c>
      <c r="H5757" s="10" t="str">
        <f>VLOOKUP(基本表格!E5757,起始地址定义!A:D,4,FALSE)&amp;" "&amp;Q5757</f>
        <v>2144+P6-M2 木片筛废料皮带运输机 反馈转速 量程</v>
      </c>
      <c r="I5757" s="10" t="str">
        <f t="shared" si="931"/>
        <v>DB100,REAL3810</v>
      </c>
      <c r="J5757" s="13" t="str">
        <f>VLOOKUP(E5757,起始地址定义!A:D,2,FALSE)</f>
        <v>DB100</v>
      </c>
      <c r="K5757" s="12" t="str">
        <f t="shared" si="932"/>
        <v>REAL3810</v>
      </c>
      <c r="L5757" s="13">
        <f>VLOOKUP(E5757,起始地址定义!A:D,3,FALSE)</f>
        <v>3800</v>
      </c>
      <c r="M5757" s="14">
        <f>VLOOKUP($F5757,类型描述及偏移量!$C:$H,2,FALSE)</f>
        <v>10</v>
      </c>
      <c r="N5757" s="14" t="str">
        <f>VLOOKUP($F5757,类型描述及偏移量!$C:$H,3,FALSE)</f>
        <v>实型</v>
      </c>
      <c r="O5757" s="14" t="str">
        <f>VLOOKUP($F5757,类型描述及偏移量!$C:$H,4,FALSE)</f>
        <v>None</v>
      </c>
      <c r="P5757" s="14" t="str">
        <f>VLOOKUP($F5757,类型描述及偏移量!$C:$H,5,FALSE)</f>
        <v>No</v>
      </c>
      <c r="Q5757" s="14" t="str">
        <f>VLOOKUP($F5757,类型描述及偏移量!$C:$H,6,FALSE)</f>
        <v>量程</v>
      </c>
    </row>
    <row r="5758" hidden="1" spans="1:17">
      <c r="A5758" s="12" t="s">
        <v>128</v>
      </c>
      <c r="B5758" s="12" t="str">
        <f t="shared" ref="B5758:B5821" si="933">"M"&amp;RIGHT(LEFT(B5635,FIND("_",B5635,1)-1),LEN(LEFT(B5635,FIND("_",B5635,1)-1))-1)+1&amp;"_"&amp;RIGHT(B5635,LEN(B5635)-FIND("_",B5635,1))</f>
        <v>M13_ActRPM</v>
      </c>
      <c r="C5758" s="12" t="str">
        <f t="shared" ref="C5758:C5821" si="934">C5635</f>
        <v>Hi</v>
      </c>
      <c r="D5758" s="12" t="str">
        <f t="shared" ref="D5758:D5821" si="935">D5635</f>
        <v>BP_Value_var</v>
      </c>
      <c r="E5758" s="13" t="str">
        <f t="shared" ref="E5758:E5821" si="936">A5758&amp;"_"&amp;B5758&amp;"_"&amp;D5758</f>
        <v>CHPF_M13_ActRPM_BP_Value_var</v>
      </c>
      <c r="F5758" s="14" t="str">
        <f t="shared" ref="F5758:F5821" si="937">D5758&amp;"_"&amp;C5758</f>
        <v>BP_Value_var_Hi</v>
      </c>
      <c r="G5758" s="10" t="str">
        <f t="shared" ref="G5758:G5821" si="938">A5758&amp;"_"&amp;IF(B5758="DB","",B5758&amp;"_")&amp;C5758</f>
        <v>CHPF_M13_ActRPM_Hi</v>
      </c>
      <c r="H5758" s="10" t="str">
        <f>VLOOKUP(基本表格!E5758,起始地址定义!A:D,4,FALSE)&amp;" "&amp;Q5758</f>
        <v>2144+P6-M2 木片筛废料皮带运输机 反馈转速 上限值</v>
      </c>
      <c r="I5758" s="10" t="str">
        <f t="shared" ref="I5758:I5821" si="939">J5758&amp;","&amp;K5758</f>
        <v>DB100,REAL3814</v>
      </c>
      <c r="J5758" s="13" t="str">
        <f>VLOOKUP(E5758,起始地址定义!A:D,2,FALSE)</f>
        <v>DB100</v>
      </c>
      <c r="K5758" s="12" t="str">
        <f t="shared" ref="K5758:K5821" si="940">IF(N5758="离散","X",IF(N5758="实型","REAL","INT"))&amp;IF(N5758="离散",TEXT(L5758+M5758,"0.0"),L5758+M5758)</f>
        <v>REAL3814</v>
      </c>
      <c r="L5758" s="13">
        <f>VLOOKUP(E5758,起始地址定义!A:D,3,FALSE)</f>
        <v>3800</v>
      </c>
      <c r="M5758" s="14">
        <f>VLOOKUP($F5758,类型描述及偏移量!$C:$H,2,FALSE)</f>
        <v>14</v>
      </c>
      <c r="N5758" s="14" t="str">
        <f>VLOOKUP($F5758,类型描述及偏移量!$C:$H,3,FALSE)</f>
        <v>实型</v>
      </c>
      <c r="O5758" s="14" t="str">
        <f>VLOOKUP($F5758,类型描述及偏移量!$C:$H,4,FALSE)</f>
        <v>None</v>
      </c>
      <c r="P5758" s="14" t="str">
        <f>VLOOKUP($F5758,类型描述及偏移量!$C:$H,5,FALSE)</f>
        <v>No</v>
      </c>
      <c r="Q5758" s="14" t="str">
        <f>VLOOKUP($F5758,类型描述及偏移量!$C:$H,6,FALSE)</f>
        <v>上限值</v>
      </c>
    </row>
    <row r="5759" hidden="1" spans="1:17">
      <c r="A5759" s="12" t="s">
        <v>128</v>
      </c>
      <c r="B5759" s="12" t="str">
        <f t="shared" si="933"/>
        <v>M13_ActRPM</v>
      </c>
      <c r="C5759" s="12" t="str">
        <f t="shared" si="934"/>
        <v>Lo</v>
      </c>
      <c r="D5759" s="12" t="str">
        <f t="shared" si="935"/>
        <v>BP_Value_var</v>
      </c>
      <c r="E5759" s="13" t="str">
        <f t="shared" si="936"/>
        <v>CHPF_M13_ActRPM_BP_Value_var</v>
      </c>
      <c r="F5759" s="14" t="str">
        <f t="shared" si="937"/>
        <v>BP_Value_var_Lo</v>
      </c>
      <c r="G5759" s="10" t="str">
        <f t="shared" si="938"/>
        <v>CHPF_M13_ActRPM_Lo</v>
      </c>
      <c r="H5759" s="10" t="str">
        <f>VLOOKUP(基本表格!E5759,起始地址定义!A:D,4,FALSE)&amp;" "&amp;Q5759</f>
        <v>2144+P6-M2 木片筛废料皮带运输机 反馈转速 下限值</v>
      </c>
      <c r="I5759" s="10" t="str">
        <f t="shared" si="939"/>
        <v>DB100,REAL3818</v>
      </c>
      <c r="J5759" s="13" t="str">
        <f>VLOOKUP(E5759,起始地址定义!A:D,2,FALSE)</f>
        <v>DB100</v>
      </c>
      <c r="K5759" s="12" t="str">
        <f t="shared" si="940"/>
        <v>REAL3818</v>
      </c>
      <c r="L5759" s="13">
        <f>VLOOKUP(E5759,起始地址定义!A:D,3,FALSE)</f>
        <v>3800</v>
      </c>
      <c r="M5759" s="14">
        <f>VLOOKUP($F5759,类型描述及偏移量!$C:$H,2,FALSE)</f>
        <v>18</v>
      </c>
      <c r="N5759" s="14" t="str">
        <f>VLOOKUP($F5759,类型描述及偏移量!$C:$H,3,FALSE)</f>
        <v>实型</v>
      </c>
      <c r="O5759" s="14" t="str">
        <f>VLOOKUP($F5759,类型描述及偏移量!$C:$H,4,FALSE)</f>
        <v>None</v>
      </c>
      <c r="P5759" s="14" t="str">
        <f>VLOOKUP($F5759,类型描述及偏移量!$C:$H,5,FALSE)</f>
        <v>No</v>
      </c>
      <c r="Q5759" s="14" t="str">
        <f>VLOOKUP($F5759,类型描述及偏移量!$C:$H,6,FALSE)</f>
        <v>下限值</v>
      </c>
    </row>
    <row r="5760" hidden="1" spans="1:17">
      <c r="A5760" s="12" t="s">
        <v>128</v>
      </c>
      <c r="B5760" s="12" t="str">
        <f t="shared" si="933"/>
        <v>M13_ActRPM</v>
      </c>
      <c r="C5760" s="12" t="str">
        <f t="shared" si="934"/>
        <v>HiHi</v>
      </c>
      <c r="D5760" s="12" t="str">
        <f t="shared" si="935"/>
        <v>BP_Value_var</v>
      </c>
      <c r="E5760" s="13" t="str">
        <f t="shared" si="936"/>
        <v>CHPF_M13_ActRPM_BP_Value_var</v>
      </c>
      <c r="F5760" s="14" t="str">
        <f t="shared" si="937"/>
        <v>BP_Value_var_HiHi</v>
      </c>
      <c r="G5760" s="10" t="str">
        <f t="shared" si="938"/>
        <v>CHPF_M13_ActRPM_HiHi</v>
      </c>
      <c r="H5760" s="10" t="str">
        <f>VLOOKUP(基本表格!E5760,起始地址定义!A:D,4,FALSE)&amp;" "&amp;Q5760</f>
        <v>2144+P6-M2 木片筛废料皮带运输机 反馈转速 上上限值</v>
      </c>
      <c r="I5760" s="10" t="str">
        <f t="shared" si="939"/>
        <v>DB100,REAL3822</v>
      </c>
      <c r="J5760" s="13" t="str">
        <f>VLOOKUP(E5760,起始地址定义!A:D,2,FALSE)</f>
        <v>DB100</v>
      </c>
      <c r="K5760" s="12" t="str">
        <f t="shared" si="940"/>
        <v>REAL3822</v>
      </c>
      <c r="L5760" s="13">
        <f>VLOOKUP(E5760,起始地址定义!A:D,3,FALSE)</f>
        <v>3800</v>
      </c>
      <c r="M5760" s="14">
        <f>VLOOKUP($F5760,类型描述及偏移量!$C:$H,2,FALSE)</f>
        <v>22</v>
      </c>
      <c r="N5760" s="14" t="str">
        <f>VLOOKUP($F5760,类型描述及偏移量!$C:$H,3,FALSE)</f>
        <v>实型</v>
      </c>
      <c r="O5760" s="14" t="str">
        <f>VLOOKUP($F5760,类型描述及偏移量!$C:$H,4,FALSE)</f>
        <v>None</v>
      </c>
      <c r="P5760" s="14" t="str">
        <f>VLOOKUP($F5760,类型描述及偏移量!$C:$H,5,FALSE)</f>
        <v>No</v>
      </c>
      <c r="Q5760" s="14" t="str">
        <f>VLOOKUP($F5760,类型描述及偏移量!$C:$H,6,FALSE)</f>
        <v>上上限值</v>
      </c>
    </row>
    <row r="5761" hidden="1" spans="1:17">
      <c r="A5761" s="12" t="s">
        <v>128</v>
      </c>
      <c r="B5761" s="12" t="str">
        <f t="shared" si="933"/>
        <v>M13_ActRPM</v>
      </c>
      <c r="C5761" s="12" t="str">
        <f t="shared" si="934"/>
        <v>LoLo</v>
      </c>
      <c r="D5761" s="12" t="str">
        <f t="shared" si="935"/>
        <v>BP_Value_var</v>
      </c>
      <c r="E5761" s="13" t="str">
        <f t="shared" si="936"/>
        <v>CHPF_M13_ActRPM_BP_Value_var</v>
      </c>
      <c r="F5761" s="14" t="str">
        <f t="shared" si="937"/>
        <v>BP_Value_var_LoLo</v>
      </c>
      <c r="G5761" s="10" t="str">
        <f t="shared" si="938"/>
        <v>CHPF_M13_ActRPM_LoLo</v>
      </c>
      <c r="H5761" s="10" t="str">
        <f>VLOOKUP(基本表格!E5761,起始地址定义!A:D,4,FALSE)&amp;" "&amp;Q5761</f>
        <v>2144+P6-M2 木片筛废料皮带运输机 反馈转速 下下限值</v>
      </c>
      <c r="I5761" s="10" t="str">
        <f t="shared" si="939"/>
        <v>DB100,REAL3826</v>
      </c>
      <c r="J5761" s="13" t="str">
        <f>VLOOKUP(E5761,起始地址定义!A:D,2,FALSE)</f>
        <v>DB100</v>
      </c>
      <c r="K5761" s="12" t="str">
        <f t="shared" si="940"/>
        <v>REAL3826</v>
      </c>
      <c r="L5761" s="13">
        <f>VLOOKUP(E5761,起始地址定义!A:D,3,FALSE)</f>
        <v>3800</v>
      </c>
      <c r="M5761" s="14">
        <f>VLOOKUP($F5761,类型描述及偏移量!$C:$H,2,FALSE)</f>
        <v>26</v>
      </c>
      <c r="N5761" s="14" t="str">
        <f>VLOOKUP($F5761,类型描述及偏移量!$C:$H,3,FALSE)</f>
        <v>实型</v>
      </c>
      <c r="O5761" s="14" t="str">
        <f>VLOOKUP($F5761,类型描述及偏移量!$C:$H,4,FALSE)</f>
        <v>None</v>
      </c>
      <c r="P5761" s="14" t="str">
        <f>VLOOKUP($F5761,类型描述及偏移量!$C:$H,5,FALSE)</f>
        <v>No</v>
      </c>
      <c r="Q5761" s="14" t="str">
        <f>VLOOKUP($F5761,类型描述及偏移量!$C:$H,6,FALSE)</f>
        <v>下下限值</v>
      </c>
    </row>
    <row r="5762" hidden="1" spans="1:17">
      <c r="A5762" s="12" t="s">
        <v>128</v>
      </c>
      <c r="B5762" s="12" t="str">
        <f t="shared" si="933"/>
        <v>M13_Current</v>
      </c>
      <c r="C5762" s="12" t="str">
        <f t="shared" si="934"/>
        <v>HiProEN</v>
      </c>
      <c r="D5762" s="12" t="str">
        <f t="shared" si="935"/>
        <v>BP_Value_var</v>
      </c>
      <c r="E5762" s="13" t="str">
        <f t="shared" si="936"/>
        <v>CHPF_M13_Current_BP_Value_var</v>
      </c>
      <c r="F5762" s="14" t="str">
        <f t="shared" si="937"/>
        <v>BP_Value_var_HiProEN</v>
      </c>
      <c r="G5762" s="10" t="str">
        <f t="shared" si="938"/>
        <v>CHPF_M13_Current_HiProEN</v>
      </c>
      <c r="H5762" s="10" t="str">
        <f>VLOOKUP(基本表格!E5762,起始地址定义!A:D,4,FALSE)&amp;" "&amp;Q5762</f>
        <v>2144+P6-M2 木片筛废料皮带运输机 反馈电流 上限保护使能</v>
      </c>
      <c r="I5762" s="10" t="str">
        <f t="shared" si="939"/>
        <v>DB100,X3850.3</v>
      </c>
      <c r="J5762" s="13" t="str">
        <f>VLOOKUP(E5762,起始地址定义!A:D,2,FALSE)</f>
        <v>DB100</v>
      </c>
      <c r="K5762" s="12" t="str">
        <f t="shared" si="940"/>
        <v>X3850.3</v>
      </c>
      <c r="L5762" s="13">
        <f>VLOOKUP(E5762,起始地址定义!A:D,3,FALSE)</f>
        <v>3850</v>
      </c>
      <c r="M5762" s="14">
        <f>VLOOKUP($F5762,类型描述及偏移量!$C:$H,2,FALSE)</f>
        <v>0.299999999999997</v>
      </c>
      <c r="N5762" s="14" t="str">
        <f>VLOOKUP($F5762,类型描述及偏移量!$C:$H,3,FALSE)</f>
        <v>离散</v>
      </c>
      <c r="O5762" s="14" t="str">
        <f>VLOOKUP($F5762,类型描述及偏移量!$C:$H,4,FALSE)</f>
        <v>None</v>
      </c>
      <c r="P5762" s="14" t="str">
        <f>VLOOKUP($F5762,类型描述及偏移量!$C:$H,5,FALSE)</f>
        <v>No</v>
      </c>
      <c r="Q5762" s="14" t="str">
        <f>VLOOKUP($F5762,类型描述及偏移量!$C:$H,6,FALSE)</f>
        <v>上限保护使能</v>
      </c>
    </row>
    <row r="5763" hidden="1" spans="1:17">
      <c r="A5763" s="12" t="s">
        <v>128</v>
      </c>
      <c r="B5763" s="12" t="str">
        <f t="shared" si="933"/>
        <v>M13_Current</v>
      </c>
      <c r="C5763" s="12" t="str">
        <f t="shared" si="934"/>
        <v>LoProEN</v>
      </c>
      <c r="D5763" s="12" t="str">
        <f t="shared" si="935"/>
        <v>BP_Value_var</v>
      </c>
      <c r="E5763" s="13" t="str">
        <f t="shared" si="936"/>
        <v>CHPF_M13_Current_BP_Value_var</v>
      </c>
      <c r="F5763" s="14" t="str">
        <f t="shared" si="937"/>
        <v>BP_Value_var_LoProEN</v>
      </c>
      <c r="G5763" s="10" t="str">
        <f t="shared" si="938"/>
        <v>CHPF_M13_Current_LoProEN</v>
      </c>
      <c r="H5763" s="10" t="str">
        <f>VLOOKUP(基本表格!E5763,起始地址定义!A:D,4,FALSE)&amp;" "&amp;Q5763</f>
        <v>2144+P6-M2 木片筛废料皮带运输机 反馈电流 下限保护使能</v>
      </c>
      <c r="I5763" s="10" t="str">
        <f t="shared" si="939"/>
        <v>DB100,X3850.4</v>
      </c>
      <c r="J5763" s="13" t="str">
        <f>VLOOKUP(E5763,起始地址定义!A:D,2,FALSE)</f>
        <v>DB100</v>
      </c>
      <c r="K5763" s="12" t="str">
        <f t="shared" si="940"/>
        <v>X3850.4</v>
      </c>
      <c r="L5763" s="13">
        <f>VLOOKUP(E5763,起始地址定义!A:D,3,FALSE)</f>
        <v>3850</v>
      </c>
      <c r="M5763" s="14">
        <f>VLOOKUP($F5763,类型描述及偏移量!$C:$H,2,FALSE)</f>
        <v>0.399999999999999</v>
      </c>
      <c r="N5763" s="14" t="str">
        <f>VLOOKUP($F5763,类型描述及偏移量!$C:$H,3,FALSE)</f>
        <v>离散</v>
      </c>
      <c r="O5763" s="14" t="str">
        <f>VLOOKUP($F5763,类型描述及偏移量!$C:$H,4,FALSE)</f>
        <v>None</v>
      </c>
      <c r="P5763" s="14" t="str">
        <f>VLOOKUP($F5763,类型描述及偏移量!$C:$H,5,FALSE)</f>
        <v>No</v>
      </c>
      <c r="Q5763" s="14" t="str">
        <f>VLOOKUP($F5763,类型描述及偏移量!$C:$H,6,FALSE)</f>
        <v>下限保护使能</v>
      </c>
    </row>
    <row r="5764" hidden="1" spans="1:17">
      <c r="A5764" s="12" t="s">
        <v>128</v>
      </c>
      <c r="B5764" s="12" t="str">
        <f t="shared" si="933"/>
        <v>M13_Current</v>
      </c>
      <c r="C5764" s="12" t="str">
        <f t="shared" si="934"/>
        <v>HiALM</v>
      </c>
      <c r="D5764" s="12" t="str">
        <f t="shared" si="935"/>
        <v>BP_Value_var</v>
      </c>
      <c r="E5764" s="13" t="str">
        <f t="shared" si="936"/>
        <v>CHPF_M13_Current_BP_Value_var</v>
      </c>
      <c r="F5764" s="14" t="str">
        <f t="shared" si="937"/>
        <v>BP_Value_var_HiALM</v>
      </c>
      <c r="G5764" s="10" t="str">
        <f t="shared" si="938"/>
        <v>CHPF_M13_Current_HiALM</v>
      </c>
      <c r="H5764" s="10" t="str">
        <f>VLOOKUP(基本表格!E5764,起始地址定义!A:D,4,FALSE)&amp;" "&amp;Q5764</f>
        <v>2144+P6-M2 木片筛废料皮带运输机 反馈电流 上限报警</v>
      </c>
      <c r="I5764" s="10" t="str">
        <f t="shared" si="939"/>
        <v>DB100,X3850.5</v>
      </c>
      <c r="J5764" s="13" t="str">
        <f>VLOOKUP(E5764,起始地址定义!A:D,2,FALSE)</f>
        <v>DB100</v>
      </c>
      <c r="K5764" s="12" t="str">
        <f t="shared" si="940"/>
        <v>X3850.5</v>
      </c>
      <c r="L5764" s="13">
        <f>VLOOKUP(E5764,起始地址定义!A:D,3,FALSE)</f>
        <v>3850</v>
      </c>
      <c r="M5764" s="14">
        <f>VLOOKUP($F5764,类型描述及偏移量!$C:$H,2,FALSE)</f>
        <v>0.5</v>
      </c>
      <c r="N5764" s="14" t="str">
        <f>VLOOKUP($F5764,类型描述及偏移量!$C:$H,3,FALSE)</f>
        <v>离散</v>
      </c>
      <c r="O5764" s="14" t="str">
        <f>VLOOKUP($F5764,类型描述及偏移量!$C:$H,4,FALSE)</f>
        <v>None</v>
      </c>
      <c r="P5764" s="14" t="str">
        <f>VLOOKUP($F5764,类型描述及偏移量!$C:$H,5,FALSE)</f>
        <v>Yes</v>
      </c>
      <c r="Q5764" s="14" t="str">
        <f>VLOOKUP($F5764,类型描述及偏移量!$C:$H,6,FALSE)</f>
        <v>上限报警</v>
      </c>
    </row>
    <row r="5765" hidden="1" spans="1:17">
      <c r="A5765" s="12" t="s">
        <v>128</v>
      </c>
      <c r="B5765" s="12" t="str">
        <f t="shared" si="933"/>
        <v>M13_Current</v>
      </c>
      <c r="C5765" s="12" t="str">
        <f t="shared" si="934"/>
        <v>LoALM</v>
      </c>
      <c r="D5765" s="12" t="str">
        <f t="shared" si="935"/>
        <v>BP_Value_var</v>
      </c>
      <c r="E5765" s="13" t="str">
        <f t="shared" si="936"/>
        <v>CHPF_M13_Current_BP_Value_var</v>
      </c>
      <c r="F5765" s="14" t="str">
        <f t="shared" si="937"/>
        <v>BP_Value_var_LoALM</v>
      </c>
      <c r="G5765" s="10" t="str">
        <f t="shared" si="938"/>
        <v>CHPF_M13_Current_LoALM</v>
      </c>
      <c r="H5765" s="10" t="str">
        <f>VLOOKUP(基本表格!E5765,起始地址定义!A:D,4,FALSE)&amp;" "&amp;Q5765</f>
        <v>2144+P6-M2 木片筛废料皮带运输机 反馈电流 下限报警</v>
      </c>
      <c r="I5765" s="10" t="str">
        <f t="shared" si="939"/>
        <v>DB100,X3850.6</v>
      </c>
      <c r="J5765" s="13" t="str">
        <f>VLOOKUP(E5765,起始地址定义!A:D,2,FALSE)</f>
        <v>DB100</v>
      </c>
      <c r="K5765" s="12" t="str">
        <f t="shared" si="940"/>
        <v>X3850.6</v>
      </c>
      <c r="L5765" s="13">
        <f>VLOOKUP(E5765,起始地址定义!A:D,3,FALSE)</f>
        <v>3850</v>
      </c>
      <c r="M5765" s="14">
        <f>VLOOKUP($F5765,类型描述及偏移量!$C:$H,2,FALSE)</f>
        <v>0.600000000000001</v>
      </c>
      <c r="N5765" s="14" t="str">
        <f>VLOOKUP($F5765,类型描述及偏移量!$C:$H,3,FALSE)</f>
        <v>离散</v>
      </c>
      <c r="O5765" s="14" t="str">
        <f>VLOOKUP($F5765,类型描述及偏移量!$C:$H,4,FALSE)</f>
        <v>None</v>
      </c>
      <c r="P5765" s="14" t="str">
        <f>VLOOKUP($F5765,类型描述及偏移量!$C:$H,5,FALSE)</f>
        <v>Yes</v>
      </c>
      <c r="Q5765" s="14" t="str">
        <f>VLOOKUP($F5765,类型描述及偏移量!$C:$H,6,FALSE)</f>
        <v>下限报警</v>
      </c>
    </row>
    <row r="5766" hidden="1" spans="1:17">
      <c r="A5766" s="12" t="s">
        <v>128</v>
      </c>
      <c r="B5766" s="12" t="str">
        <f t="shared" si="933"/>
        <v>M13_Current</v>
      </c>
      <c r="C5766" s="12" t="str">
        <f t="shared" si="934"/>
        <v>HiHiALM</v>
      </c>
      <c r="D5766" s="12" t="str">
        <f t="shared" si="935"/>
        <v>BP_Value_var</v>
      </c>
      <c r="E5766" s="13" t="str">
        <f t="shared" si="936"/>
        <v>CHPF_M13_Current_BP_Value_var</v>
      </c>
      <c r="F5766" s="14" t="str">
        <f t="shared" si="937"/>
        <v>BP_Value_var_HiHiALM</v>
      </c>
      <c r="G5766" s="10" t="str">
        <f t="shared" si="938"/>
        <v>CHPF_M13_Current_HiHiALM</v>
      </c>
      <c r="H5766" s="10" t="str">
        <f>VLOOKUP(基本表格!E5766,起始地址定义!A:D,4,FALSE)&amp;" "&amp;Q5766</f>
        <v>2144+P6-M2 木片筛废料皮带运输机 反馈电流 上上限报警</v>
      </c>
      <c r="I5766" s="10" t="str">
        <f t="shared" si="939"/>
        <v>DB100,X3850.7</v>
      </c>
      <c r="J5766" s="13" t="str">
        <f>VLOOKUP(E5766,起始地址定义!A:D,2,FALSE)</f>
        <v>DB100</v>
      </c>
      <c r="K5766" s="12" t="str">
        <f t="shared" si="940"/>
        <v>X3850.7</v>
      </c>
      <c r="L5766" s="13">
        <f>VLOOKUP(E5766,起始地址定义!A:D,3,FALSE)</f>
        <v>3850</v>
      </c>
      <c r="M5766" s="14">
        <f>VLOOKUP($F5766,类型描述及偏移量!$C:$H,2,FALSE)</f>
        <v>0.700000000000003</v>
      </c>
      <c r="N5766" s="14" t="str">
        <f>VLOOKUP($F5766,类型描述及偏移量!$C:$H,3,FALSE)</f>
        <v>离散</v>
      </c>
      <c r="O5766" s="14" t="str">
        <f>VLOOKUP($F5766,类型描述及偏移量!$C:$H,4,FALSE)</f>
        <v>On</v>
      </c>
      <c r="P5766" s="14" t="str">
        <f>VLOOKUP($F5766,类型描述及偏移量!$C:$H,5,FALSE)</f>
        <v>Yes</v>
      </c>
      <c r="Q5766" s="14" t="str">
        <f>VLOOKUP($F5766,类型描述及偏移量!$C:$H,6,FALSE)</f>
        <v>上上限报警</v>
      </c>
    </row>
    <row r="5767" hidden="1" spans="1:17">
      <c r="A5767" s="12" t="s">
        <v>128</v>
      </c>
      <c r="B5767" s="12" t="str">
        <f t="shared" si="933"/>
        <v>M13_Current</v>
      </c>
      <c r="C5767" s="12" t="str">
        <f t="shared" si="934"/>
        <v>LoLoALM</v>
      </c>
      <c r="D5767" s="12" t="str">
        <f t="shared" si="935"/>
        <v>BP_Value_var</v>
      </c>
      <c r="E5767" s="13" t="str">
        <f t="shared" si="936"/>
        <v>CHPF_M13_Current_BP_Value_var</v>
      </c>
      <c r="F5767" s="14" t="str">
        <f t="shared" si="937"/>
        <v>BP_Value_var_LoLoALM</v>
      </c>
      <c r="G5767" s="10" t="str">
        <f t="shared" si="938"/>
        <v>CHPF_M13_Current_LoLoALM</v>
      </c>
      <c r="H5767" s="10" t="str">
        <f>VLOOKUP(基本表格!E5767,起始地址定义!A:D,4,FALSE)&amp;" "&amp;Q5767</f>
        <v>2144+P6-M2 木片筛废料皮带运输机 反馈电流 下下限报警</v>
      </c>
      <c r="I5767" s="10" t="str">
        <f t="shared" si="939"/>
        <v>DB100,X3851.0</v>
      </c>
      <c r="J5767" s="13" t="str">
        <f>VLOOKUP(E5767,起始地址定义!A:D,2,FALSE)</f>
        <v>DB100</v>
      </c>
      <c r="K5767" s="12" t="str">
        <f t="shared" si="940"/>
        <v>X3851.0</v>
      </c>
      <c r="L5767" s="13">
        <f>VLOOKUP(E5767,起始地址定义!A:D,3,FALSE)</f>
        <v>3850</v>
      </c>
      <c r="M5767" s="14">
        <f>VLOOKUP($F5767,类型描述及偏移量!$C:$H,2,FALSE)</f>
        <v>1</v>
      </c>
      <c r="N5767" s="14" t="str">
        <f>VLOOKUP($F5767,类型描述及偏移量!$C:$H,3,FALSE)</f>
        <v>离散</v>
      </c>
      <c r="O5767" s="14" t="str">
        <f>VLOOKUP($F5767,类型描述及偏移量!$C:$H,4,FALSE)</f>
        <v>On</v>
      </c>
      <c r="P5767" s="14" t="str">
        <f>VLOOKUP($F5767,类型描述及偏移量!$C:$H,5,FALSE)</f>
        <v>Yes</v>
      </c>
      <c r="Q5767" s="14" t="str">
        <f>VLOOKUP($F5767,类型描述及偏移量!$C:$H,6,FALSE)</f>
        <v>下下限报警</v>
      </c>
    </row>
    <row r="5768" hidden="1" spans="1:17">
      <c r="A5768" s="12" t="s">
        <v>128</v>
      </c>
      <c r="B5768" s="12" t="str">
        <f t="shared" si="933"/>
        <v>M13_Current</v>
      </c>
      <c r="C5768" s="12" t="str">
        <f t="shared" si="934"/>
        <v>LimALM</v>
      </c>
      <c r="D5768" s="12" t="str">
        <f t="shared" si="935"/>
        <v>BP_Value_var</v>
      </c>
      <c r="E5768" s="13" t="str">
        <f t="shared" si="936"/>
        <v>CHPF_M13_Current_BP_Value_var</v>
      </c>
      <c r="F5768" s="14" t="str">
        <f t="shared" si="937"/>
        <v>BP_Value_var_LimALM</v>
      </c>
      <c r="G5768" s="10" t="str">
        <f t="shared" si="938"/>
        <v>CHPF_M13_Current_LimALM</v>
      </c>
      <c r="H5768" s="10" t="str">
        <f>VLOOKUP(基本表格!E5768,起始地址定义!A:D,4,FALSE)&amp;" "&amp;Q5768</f>
        <v>2144+P6-M2 木片筛废料皮带运输机 反馈电流 极限报警</v>
      </c>
      <c r="I5768" s="10" t="str">
        <f t="shared" si="939"/>
        <v>DB100,X3851.1</v>
      </c>
      <c r="J5768" s="13" t="str">
        <f>VLOOKUP(E5768,起始地址定义!A:D,2,FALSE)</f>
        <v>DB100</v>
      </c>
      <c r="K5768" s="12" t="str">
        <f t="shared" si="940"/>
        <v>X3851.1</v>
      </c>
      <c r="L5768" s="13">
        <f>VLOOKUP(E5768,起始地址定义!A:D,3,FALSE)</f>
        <v>3850</v>
      </c>
      <c r="M5768" s="14">
        <f>VLOOKUP($F5768,类型描述及偏移量!$C:$H,2,FALSE)</f>
        <v>1.1</v>
      </c>
      <c r="N5768" s="14" t="str">
        <f>VLOOKUP($F5768,类型描述及偏移量!$C:$H,3,FALSE)</f>
        <v>离散</v>
      </c>
      <c r="O5768" s="14" t="str">
        <f>VLOOKUP($F5768,类型描述及偏移量!$C:$H,4,FALSE)</f>
        <v>On</v>
      </c>
      <c r="P5768" s="14" t="str">
        <f>VLOOKUP($F5768,类型描述及偏移量!$C:$H,5,FALSE)</f>
        <v>Yes</v>
      </c>
      <c r="Q5768" s="14" t="str">
        <f>VLOOKUP($F5768,类型描述及偏移量!$C:$H,6,FALSE)</f>
        <v>极限报警</v>
      </c>
    </row>
    <row r="5769" hidden="1" spans="1:17">
      <c r="A5769" s="12" t="s">
        <v>128</v>
      </c>
      <c r="B5769" s="12" t="str">
        <f t="shared" si="933"/>
        <v>M13_Current</v>
      </c>
      <c r="C5769" s="12" t="str">
        <f t="shared" si="934"/>
        <v>LostALM</v>
      </c>
      <c r="D5769" s="12" t="str">
        <f t="shared" si="935"/>
        <v>BP_Value_var</v>
      </c>
      <c r="E5769" s="13" t="str">
        <f t="shared" si="936"/>
        <v>CHPF_M13_Current_BP_Value_var</v>
      </c>
      <c r="F5769" s="14" t="str">
        <f t="shared" si="937"/>
        <v>BP_Value_var_LostALM</v>
      </c>
      <c r="G5769" s="10" t="str">
        <f t="shared" si="938"/>
        <v>CHPF_M13_Current_LostALM</v>
      </c>
      <c r="H5769" s="10" t="str">
        <f>VLOOKUP(基本表格!E5769,起始地址定义!A:D,4,FALSE)&amp;" "&amp;Q5769</f>
        <v>2144+P6-M2 木片筛废料皮带运输机 反馈电流 传感器断线报警</v>
      </c>
      <c r="I5769" s="10" t="str">
        <f t="shared" si="939"/>
        <v>DB100,X3851.2</v>
      </c>
      <c r="J5769" s="13" t="str">
        <f>VLOOKUP(E5769,起始地址定义!A:D,2,FALSE)</f>
        <v>DB100</v>
      </c>
      <c r="K5769" s="12" t="str">
        <f t="shared" si="940"/>
        <v>X3851.2</v>
      </c>
      <c r="L5769" s="13">
        <f>VLOOKUP(E5769,起始地址定义!A:D,3,FALSE)</f>
        <v>3850</v>
      </c>
      <c r="M5769" s="14">
        <f>VLOOKUP($F5769,类型描述及偏移量!$C:$H,2,FALSE)</f>
        <v>1.2</v>
      </c>
      <c r="N5769" s="14" t="str">
        <f>VLOOKUP($F5769,类型描述及偏移量!$C:$H,3,FALSE)</f>
        <v>离散</v>
      </c>
      <c r="O5769" s="14" t="str">
        <f>VLOOKUP($F5769,类型描述及偏移量!$C:$H,4,FALSE)</f>
        <v>On</v>
      </c>
      <c r="P5769" s="14" t="str">
        <f>VLOOKUP($F5769,类型描述及偏移量!$C:$H,5,FALSE)</f>
        <v>Yes</v>
      </c>
      <c r="Q5769" s="14" t="str">
        <f>VLOOKUP($F5769,类型描述及偏移量!$C:$H,6,FALSE)</f>
        <v>传感器断线报警</v>
      </c>
    </row>
    <row r="5770" hidden="1" spans="1:17">
      <c r="A5770" s="12" t="s">
        <v>128</v>
      </c>
      <c r="B5770" s="12" t="str">
        <f t="shared" si="933"/>
        <v>M13_Current</v>
      </c>
      <c r="C5770" s="12" t="str">
        <f t="shared" si="934"/>
        <v>Code</v>
      </c>
      <c r="D5770" s="12" t="str">
        <f t="shared" si="935"/>
        <v>BP_Value_var</v>
      </c>
      <c r="E5770" s="13" t="str">
        <f t="shared" si="936"/>
        <v>CHPF_M13_Current_BP_Value_var</v>
      </c>
      <c r="F5770" s="14" t="str">
        <f t="shared" si="937"/>
        <v>BP_Value_var_Code</v>
      </c>
      <c r="G5770" s="10" t="str">
        <f t="shared" si="938"/>
        <v>CHPF_M13_Current_Code</v>
      </c>
      <c r="H5770" s="10" t="str">
        <f>VLOOKUP(基本表格!E5770,起始地址定义!A:D,4,FALSE)&amp;" "&amp;Q5770</f>
        <v>2144+P6-M2 木片筛废料皮带运输机 反馈电流 实际内码</v>
      </c>
      <c r="I5770" s="10" t="str">
        <f t="shared" si="939"/>
        <v>DB100,INT3852</v>
      </c>
      <c r="J5770" s="13" t="str">
        <f>VLOOKUP(E5770,起始地址定义!A:D,2,FALSE)</f>
        <v>DB100</v>
      </c>
      <c r="K5770" s="12" t="str">
        <f t="shared" si="940"/>
        <v>INT3852</v>
      </c>
      <c r="L5770" s="13">
        <f>VLOOKUP(E5770,起始地址定义!A:D,3,FALSE)</f>
        <v>3850</v>
      </c>
      <c r="M5770" s="14">
        <f>VLOOKUP($F5770,类型描述及偏移量!$C:$H,2,FALSE)</f>
        <v>2</v>
      </c>
      <c r="N5770" s="14" t="str">
        <f>VLOOKUP($F5770,类型描述及偏移量!$C:$H,3,FALSE)</f>
        <v>整型</v>
      </c>
      <c r="O5770" s="14" t="str">
        <f>VLOOKUP($F5770,类型描述及偏移量!$C:$H,4,FALSE)</f>
        <v>None</v>
      </c>
      <c r="P5770" s="14" t="str">
        <f>VLOOKUP($F5770,类型描述及偏移量!$C:$H,5,FALSE)</f>
        <v>Yes</v>
      </c>
      <c r="Q5770" s="14" t="str">
        <f>VLOOKUP($F5770,类型描述及偏移量!$C:$H,6,FALSE)</f>
        <v>实际内码</v>
      </c>
    </row>
    <row r="5771" hidden="1" spans="1:17">
      <c r="A5771" s="12" t="s">
        <v>128</v>
      </c>
      <c r="B5771" s="12" t="str">
        <f t="shared" si="933"/>
        <v>M13_Current</v>
      </c>
      <c r="C5771" s="12" t="str">
        <f t="shared" si="934"/>
        <v>Value</v>
      </c>
      <c r="D5771" s="12" t="str">
        <f t="shared" si="935"/>
        <v>BP_Value_var</v>
      </c>
      <c r="E5771" s="13" t="str">
        <f t="shared" si="936"/>
        <v>CHPF_M13_Current_BP_Value_var</v>
      </c>
      <c r="F5771" s="14" t="str">
        <f t="shared" si="937"/>
        <v>BP_Value_var_Value</v>
      </c>
      <c r="G5771" s="10" t="str">
        <f t="shared" si="938"/>
        <v>CHPF_M13_Current_Value</v>
      </c>
      <c r="H5771" s="10" t="str">
        <f>VLOOKUP(基本表格!E5771,起始地址定义!A:D,4,FALSE)&amp;" "&amp;Q5771</f>
        <v>2144+P6-M2 木片筛废料皮带运输机 反馈电流 实际值</v>
      </c>
      <c r="I5771" s="10" t="str">
        <f t="shared" si="939"/>
        <v>DB100,REAL3856</v>
      </c>
      <c r="J5771" s="13" t="str">
        <f>VLOOKUP(E5771,起始地址定义!A:D,2,FALSE)</f>
        <v>DB100</v>
      </c>
      <c r="K5771" s="12" t="str">
        <f t="shared" si="940"/>
        <v>REAL3856</v>
      </c>
      <c r="L5771" s="13">
        <f>VLOOKUP(E5771,起始地址定义!A:D,3,FALSE)</f>
        <v>3850</v>
      </c>
      <c r="M5771" s="14">
        <f>VLOOKUP($F5771,类型描述及偏移量!$C:$H,2,FALSE)</f>
        <v>6</v>
      </c>
      <c r="N5771" s="14" t="str">
        <f>VLOOKUP($F5771,类型描述及偏移量!$C:$H,3,FALSE)</f>
        <v>实型</v>
      </c>
      <c r="O5771" s="14" t="str">
        <f>VLOOKUP($F5771,类型描述及偏移量!$C:$H,4,FALSE)</f>
        <v>None</v>
      </c>
      <c r="P5771" s="14" t="str">
        <f>VLOOKUP($F5771,类型描述及偏移量!$C:$H,5,FALSE)</f>
        <v>Yes</v>
      </c>
      <c r="Q5771" s="14" t="str">
        <f>VLOOKUP($F5771,类型描述及偏移量!$C:$H,6,FALSE)</f>
        <v>实际值</v>
      </c>
    </row>
    <row r="5772" hidden="1" spans="1:17">
      <c r="A5772" s="12" t="s">
        <v>128</v>
      </c>
      <c r="B5772" s="12" t="str">
        <f t="shared" si="933"/>
        <v>M13_Current</v>
      </c>
      <c r="C5772" s="12" t="str">
        <f t="shared" si="934"/>
        <v>Range</v>
      </c>
      <c r="D5772" s="12" t="str">
        <f t="shared" si="935"/>
        <v>BP_Value_var</v>
      </c>
      <c r="E5772" s="13" t="str">
        <f t="shared" si="936"/>
        <v>CHPF_M13_Current_BP_Value_var</v>
      </c>
      <c r="F5772" s="14" t="str">
        <f t="shared" si="937"/>
        <v>BP_Value_var_Range</v>
      </c>
      <c r="G5772" s="10" t="str">
        <f t="shared" si="938"/>
        <v>CHPF_M13_Current_Range</v>
      </c>
      <c r="H5772" s="10" t="str">
        <f>VLOOKUP(基本表格!E5772,起始地址定义!A:D,4,FALSE)&amp;" "&amp;Q5772</f>
        <v>2144+P6-M2 木片筛废料皮带运输机 反馈电流 量程</v>
      </c>
      <c r="I5772" s="10" t="str">
        <f t="shared" si="939"/>
        <v>DB100,REAL3860</v>
      </c>
      <c r="J5772" s="13" t="str">
        <f>VLOOKUP(E5772,起始地址定义!A:D,2,FALSE)</f>
        <v>DB100</v>
      </c>
      <c r="K5772" s="12" t="str">
        <f t="shared" si="940"/>
        <v>REAL3860</v>
      </c>
      <c r="L5772" s="13">
        <f>VLOOKUP(E5772,起始地址定义!A:D,3,FALSE)</f>
        <v>3850</v>
      </c>
      <c r="M5772" s="14">
        <f>VLOOKUP($F5772,类型描述及偏移量!$C:$H,2,FALSE)</f>
        <v>10</v>
      </c>
      <c r="N5772" s="14" t="str">
        <f>VLOOKUP($F5772,类型描述及偏移量!$C:$H,3,FALSE)</f>
        <v>实型</v>
      </c>
      <c r="O5772" s="14" t="str">
        <f>VLOOKUP($F5772,类型描述及偏移量!$C:$H,4,FALSE)</f>
        <v>None</v>
      </c>
      <c r="P5772" s="14" t="str">
        <f>VLOOKUP($F5772,类型描述及偏移量!$C:$H,5,FALSE)</f>
        <v>No</v>
      </c>
      <c r="Q5772" s="14" t="str">
        <f>VLOOKUP($F5772,类型描述及偏移量!$C:$H,6,FALSE)</f>
        <v>量程</v>
      </c>
    </row>
    <row r="5773" hidden="1" spans="1:17">
      <c r="A5773" s="12" t="s">
        <v>128</v>
      </c>
      <c r="B5773" s="12" t="str">
        <f t="shared" si="933"/>
        <v>M13_Current</v>
      </c>
      <c r="C5773" s="12" t="str">
        <f t="shared" si="934"/>
        <v>Hi</v>
      </c>
      <c r="D5773" s="12" t="str">
        <f t="shared" si="935"/>
        <v>BP_Value_var</v>
      </c>
      <c r="E5773" s="13" t="str">
        <f t="shared" si="936"/>
        <v>CHPF_M13_Current_BP_Value_var</v>
      </c>
      <c r="F5773" s="14" t="str">
        <f t="shared" si="937"/>
        <v>BP_Value_var_Hi</v>
      </c>
      <c r="G5773" s="10" t="str">
        <f t="shared" si="938"/>
        <v>CHPF_M13_Current_Hi</v>
      </c>
      <c r="H5773" s="10" t="str">
        <f>VLOOKUP(基本表格!E5773,起始地址定义!A:D,4,FALSE)&amp;" "&amp;Q5773</f>
        <v>2144+P6-M2 木片筛废料皮带运输机 反馈电流 上限值</v>
      </c>
      <c r="I5773" s="10" t="str">
        <f t="shared" si="939"/>
        <v>DB100,REAL3864</v>
      </c>
      <c r="J5773" s="13" t="str">
        <f>VLOOKUP(E5773,起始地址定义!A:D,2,FALSE)</f>
        <v>DB100</v>
      </c>
      <c r="K5773" s="12" t="str">
        <f t="shared" si="940"/>
        <v>REAL3864</v>
      </c>
      <c r="L5773" s="13">
        <f>VLOOKUP(E5773,起始地址定义!A:D,3,FALSE)</f>
        <v>3850</v>
      </c>
      <c r="M5773" s="14">
        <f>VLOOKUP($F5773,类型描述及偏移量!$C:$H,2,FALSE)</f>
        <v>14</v>
      </c>
      <c r="N5773" s="14" t="str">
        <f>VLOOKUP($F5773,类型描述及偏移量!$C:$H,3,FALSE)</f>
        <v>实型</v>
      </c>
      <c r="O5773" s="14" t="str">
        <f>VLOOKUP($F5773,类型描述及偏移量!$C:$H,4,FALSE)</f>
        <v>None</v>
      </c>
      <c r="P5773" s="14" t="str">
        <f>VLOOKUP($F5773,类型描述及偏移量!$C:$H,5,FALSE)</f>
        <v>No</v>
      </c>
      <c r="Q5773" s="14" t="str">
        <f>VLOOKUP($F5773,类型描述及偏移量!$C:$H,6,FALSE)</f>
        <v>上限值</v>
      </c>
    </row>
    <row r="5774" hidden="1" spans="1:17">
      <c r="A5774" s="12" t="s">
        <v>128</v>
      </c>
      <c r="B5774" s="12" t="str">
        <f t="shared" si="933"/>
        <v>M13_Current</v>
      </c>
      <c r="C5774" s="12" t="str">
        <f t="shared" si="934"/>
        <v>Lo</v>
      </c>
      <c r="D5774" s="12" t="str">
        <f t="shared" si="935"/>
        <v>BP_Value_var</v>
      </c>
      <c r="E5774" s="13" t="str">
        <f t="shared" si="936"/>
        <v>CHPF_M13_Current_BP_Value_var</v>
      </c>
      <c r="F5774" s="14" t="str">
        <f t="shared" si="937"/>
        <v>BP_Value_var_Lo</v>
      </c>
      <c r="G5774" s="10" t="str">
        <f t="shared" si="938"/>
        <v>CHPF_M13_Current_Lo</v>
      </c>
      <c r="H5774" s="10" t="str">
        <f>VLOOKUP(基本表格!E5774,起始地址定义!A:D,4,FALSE)&amp;" "&amp;Q5774</f>
        <v>2144+P6-M2 木片筛废料皮带运输机 反馈电流 下限值</v>
      </c>
      <c r="I5774" s="10" t="str">
        <f t="shared" si="939"/>
        <v>DB100,REAL3868</v>
      </c>
      <c r="J5774" s="13" t="str">
        <f>VLOOKUP(E5774,起始地址定义!A:D,2,FALSE)</f>
        <v>DB100</v>
      </c>
      <c r="K5774" s="12" t="str">
        <f t="shared" si="940"/>
        <v>REAL3868</v>
      </c>
      <c r="L5774" s="13">
        <f>VLOOKUP(E5774,起始地址定义!A:D,3,FALSE)</f>
        <v>3850</v>
      </c>
      <c r="M5774" s="14">
        <f>VLOOKUP($F5774,类型描述及偏移量!$C:$H,2,FALSE)</f>
        <v>18</v>
      </c>
      <c r="N5774" s="14" t="str">
        <f>VLOOKUP($F5774,类型描述及偏移量!$C:$H,3,FALSE)</f>
        <v>实型</v>
      </c>
      <c r="O5774" s="14" t="str">
        <f>VLOOKUP($F5774,类型描述及偏移量!$C:$H,4,FALSE)</f>
        <v>None</v>
      </c>
      <c r="P5774" s="14" t="str">
        <f>VLOOKUP($F5774,类型描述及偏移量!$C:$H,5,FALSE)</f>
        <v>No</v>
      </c>
      <c r="Q5774" s="14" t="str">
        <f>VLOOKUP($F5774,类型描述及偏移量!$C:$H,6,FALSE)</f>
        <v>下限值</v>
      </c>
    </row>
    <row r="5775" hidden="1" spans="1:17">
      <c r="A5775" s="12" t="s">
        <v>128</v>
      </c>
      <c r="B5775" s="12" t="str">
        <f t="shared" si="933"/>
        <v>M13_Current</v>
      </c>
      <c r="C5775" s="12" t="str">
        <f t="shared" si="934"/>
        <v>HiHi</v>
      </c>
      <c r="D5775" s="12" t="str">
        <f t="shared" si="935"/>
        <v>BP_Value_var</v>
      </c>
      <c r="E5775" s="13" t="str">
        <f t="shared" si="936"/>
        <v>CHPF_M13_Current_BP_Value_var</v>
      </c>
      <c r="F5775" s="14" t="str">
        <f t="shared" si="937"/>
        <v>BP_Value_var_HiHi</v>
      </c>
      <c r="G5775" s="10" t="str">
        <f t="shared" si="938"/>
        <v>CHPF_M13_Current_HiHi</v>
      </c>
      <c r="H5775" s="10" t="str">
        <f>VLOOKUP(基本表格!E5775,起始地址定义!A:D,4,FALSE)&amp;" "&amp;Q5775</f>
        <v>2144+P6-M2 木片筛废料皮带运输机 反馈电流 上上限值</v>
      </c>
      <c r="I5775" s="10" t="str">
        <f t="shared" si="939"/>
        <v>DB100,REAL3872</v>
      </c>
      <c r="J5775" s="13" t="str">
        <f>VLOOKUP(E5775,起始地址定义!A:D,2,FALSE)</f>
        <v>DB100</v>
      </c>
      <c r="K5775" s="12" t="str">
        <f t="shared" si="940"/>
        <v>REAL3872</v>
      </c>
      <c r="L5775" s="13">
        <f>VLOOKUP(E5775,起始地址定义!A:D,3,FALSE)</f>
        <v>3850</v>
      </c>
      <c r="M5775" s="14">
        <f>VLOOKUP($F5775,类型描述及偏移量!$C:$H,2,FALSE)</f>
        <v>22</v>
      </c>
      <c r="N5775" s="14" t="str">
        <f>VLOOKUP($F5775,类型描述及偏移量!$C:$H,3,FALSE)</f>
        <v>实型</v>
      </c>
      <c r="O5775" s="14" t="str">
        <f>VLOOKUP($F5775,类型描述及偏移量!$C:$H,4,FALSE)</f>
        <v>None</v>
      </c>
      <c r="P5775" s="14" t="str">
        <f>VLOOKUP($F5775,类型描述及偏移量!$C:$H,5,FALSE)</f>
        <v>No</v>
      </c>
      <c r="Q5775" s="14" t="str">
        <f>VLOOKUP($F5775,类型描述及偏移量!$C:$H,6,FALSE)</f>
        <v>上上限值</v>
      </c>
    </row>
    <row r="5776" hidden="1" spans="1:17">
      <c r="A5776" s="12" t="s">
        <v>128</v>
      </c>
      <c r="B5776" s="12" t="str">
        <f t="shared" si="933"/>
        <v>M13_Current</v>
      </c>
      <c r="C5776" s="12" t="str">
        <f t="shared" si="934"/>
        <v>LoLo</v>
      </c>
      <c r="D5776" s="12" t="str">
        <f t="shared" si="935"/>
        <v>BP_Value_var</v>
      </c>
      <c r="E5776" s="13" t="str">
        <f t="shared" si="936"/>
        <v>CHPF_M13_Current_BP_Value_var</v>
      </c>
      <c r="F5776" s="14" t="str">
        <f t="shared" si="937"/>
        <v>BP_Value_var_LoLo</v>
      </c>
      <c r="G5776" s="10" t="str">
        <f t="shared" si="938"/>
        <v>CHPF_M13_Current_LoLo</v>
      </c>
      <c r="H5776" s="10" t="str">
        <f>VLOOKUP(基本表格!E5776,起始地址定义!A:D,4,FALSE)&amp;" "&amp;Q5776</f>
        <v>2144+P6-M2 木片筛废料皮带运输机 反馈电流 下下限值</v>
      </c>
      <c r="I5776" s="10" t="str">
        <f t="shared" si="939"/>
        <v>DB100,REAL3876</v>
      </c>
      <c r="J5776" s="13" t="str">
        <f>VLOOKUP(E5776,起始地址定义!A:D,2,FALSE)</f>
        <v>DB100</v>
      </c>
      <c r="K5776" s="12" t="str">
        <f t="shared" si="940"/>
        <v>REAL3876</v>
      </c>
      <c r="L5776" s="13">
        <f>VLOOKUP(E5776,起始地址定义!A:D,3,FALSE)</f>
        <v>3850</v>
      </c>
      <c r="M5776" s="14">
        <f>VLOOKUP($F5776,类型描述及偏移量!$C:$H,2,FALSE)</f>
        <v>26</v>
      </c>
      <c r="N5776" s="14" t="str">
        <f>VLOOKUP($F5776,类型描述及偏移量!$C:$H,3,FALSE)</f>
        <v>实型</v>
      </c>
      <c r="O5776" s="14" t="str">
        <f>VLOOKUP($F5776,类型描述及偏移量!$C:$H,4,FALSE)</f>
        <v>None</v>
      </c>
      <c r="P5776" s="14" t="str">
        <f>VLOOKUP($F5776,类型描述及偏移量!$C:$H,5,FALSE)</f>
        <v>No</v>
      </c>
      <c r="Q5776" s="14" t="str">
        <f>VLOOKUP($F5776,类型描述及偏移量!$C:$H,6,FALSE)</f>
        <v>下下限值</v>
      </c>
    </row>
    <row r="5777" hidden="1" spans="1:17">
      <c r="A5777" s="12" t="s">
        <v>128</v>
      </c>
      <c r="B5777" s="12" t="str">
        <f t="shared" si="933"/>
        <v>M14_M</v>
      </c>
      <c r="C5777" s="12" t="str">
        <f t="shared" si="934"/>
        <v>Enable</v>
      </c>
      <c r="D5777" s="12" t="str">
        <f t="shared" si="935"/>
        <v>BP_Motor_var</v>
      </c>
      <c r="E5777" s="13" t="str">
        <f t="shared" si="936"/>
        <v>CHPF_M14_M_BP_Motor_var</v>
      </c>
      <c r="F5777" s="14" t="str">
        <f t="shared" si="937"/>
        <v>BP_Motor_var_Enable</v>
      </c>
      <c r="G5777" s="10" t="str">
        <f t="shared" si="938"/>
        <v>CHPF_M14_M_Enable</v>
      </c>
      <c r="H5777" s="10" t="str">
        <f>VLOOKUP(基本表格!E5777,起始地址定义!A:D,4,FALSE)&amp;" "&amp;Q5777</f>
        <v>1125.1+P4-M1 备料长废料皮带运输机 电机控制 使能</v>
      </c>
      <c r="I5777" s="10" t="str">
        <f t="shared" si="939"/>
        <v>DB100,X3900.0</v>
      </c>
      <c r="J5777" s="13" t="str">
        <f>VLOOKUP(E5777,起始地址定义!A:D,2,FALSE)</f>
        <v>DB100</v>
      </c>
      <c r="K5777" s="12" t="str">
        <f t="shared" si="940"/>
        <v>X3900.0</v>
      </c>
      <c r="L5777" s="13">
        <f>VLOOKUP(E5777,起始地址定义!A:D,3,FALSE)</f>
        <v>3900</v>
      </c>
      <c r="M5777" s="14">
        <f>VLOOKUP($F5777,类型描述及偏移量!$C:$H,2,FALSE)</f>
        <v>0</v>
      </c>
      <c r="N5777" s="14" t="str">
        <f>VLOOKUP($F5777,类型描述及偏移量!$C:$H,3,FALSE)</f>
        <v>离散</v>
      </c>
      <c r="O5777" s="14" t="str">
        <f>VLOOKUP($F5777,类型描述及偏移量!$C:$H,4,FALSE)</f>
        <v>None</v>
      </c>
      <c r="P5777" s="14" t="str">
        <f>VLOOKUP($F5777,类型描述及偏移量!$C:$H,5,FALSE)</f>
        <v>No</v>
      </c>
      <c r="Q5777" s="14" t="str">
        <f>VLOOKUP($F5777,类型描述及偏移量!$C:$H,6,FALSE)</f>
        <v>使能</v>
      </c>
    </row>
    <row r="5778" hidden="1" spans="1:17">
      <c r="A5778" s="12" t="s">
        <v>128</v>
      </c>
      <c r="B5778" s="12" t="str">
        <f t="shared" si="933"/>
        <v>M14_M</v>
      </c>
      <c r="C5778" s="12" t="str">
        <f t="shared" si="934"/>
        <v>Auto_Status</v>
      </c>
      <c r="D5778" s="12" t="str">
        <f t="shared" si="935"/>
        <v>BP_Motor_var</v>
      </c>
      <c r="E5778" s="13" t="str">
        <f t="shared" si="936"/>
        <v>CHPF_M14_M_BP_Motor_var</v>
      </c>
      <c r="F5778" s="14" t="str">
        <f t="shared" si="937"/>
        <v>BP_Motor_var_Auto_Status</v>
      </c>
      <c r="G5778" s="10" t="str">
        <f t="shared" si="938"/>
        <v>CHPF_M14_M_Auto_Status</v>
      </c>
      <c r="H5778" s="10" t="str">
        <f>VLOOKUP(基本表格!E5778,起始地址定义!A:D,4,FALSE)&amp;" "&amp;Q5778</f>
        <v>1125.1+P4-M1 备料长废料皮带运输机 电机控制 手自动状态</v>
      </c>
      <c r="I5778" s="10" t="str">
        <f t="shared" si="939"/>
        <v>DB100,X3900.3</v>
      </c>
      <c r="J5778" s="13" t="str">
        <f>VLOOKUP(E5778,起始地址定义!A:D,2,FALSE)</f>
        <v>DB100</v>
      </c>
      <c r="K5778" s="12" t="str">
        <f t="shared" si="940"/>
        <v>X3900.3</v>
      </c>
      <c r="L5778" s="13">
        <f>VLOOKUP(E5778,起始地址定义!A:D,3,FALSE)</f>
        <v>3900</v>
      </c>
      <c r="M5778" s="14">
        <f>VLOOKUP($F5778,类型描述及偏移量!$C:$H,2,FALSE)</f>
        <v>0.3</v>
      </c>
      <c r="N5778" s="14" t="str">
        <f>VLOOKUP($F5778,类型描述及偏移量!$C:$H,3,FALSE)</f>
        <v>离散</v>
      </c>
      <c r="O5778" s="14" t="str">
        <f>VLOOKUP($F5778,类型描述及偏移量!$C:$H,4,FALSE)</f>
        <v>None</v>
      </c>
      <c r="P5778" s="14" t="str">
        <f>VLOOKUP($F5778,类型描述及偏移量!$C:$H,5,FALSE)</f>
        <v>Yes</v>
      </c>
      <c r="Q5778" s="14" t="str">
        <f>VLOOKUP($F5778,类型描述及偏移量!$C:$H,6,FALSE)</f>
        <v>手自动状态</v>
      </c>
    </row>
    <row r="5779" hidden="1" spans="1:17">
      <c r="A5779" s="12" t="s">
        <v>128</v>
      </c>
      <c r="B5779" s="12" t="str">
        <f t="shared" si="933"/>
        <v>M14_M</v>
      </c>
      <c r="C5779" s="12" t="str">
        <f t="shared" si="934"/>
        <v>Loc_Rem</v>
      </c>
      <c r="D5779" s="12" t="str">
        <f t="shared" si="935"/>
        <v>BP_Motor_var</v>
      </c>
      <c r="E5779" s="13" t="str">
        <f t="shared" si="936"/>
        <v>CHPF_M14_M_BP_Motor_var</v>
      </c>
      <c r="F5779" s="14" t="str">
        <f t="shared" si="937"/>
        <v>BP_Motor_var_Loc_Rem</v>
      </c>
      <c r="G5779" s="10" t="str">
        <f t="shared" si="938"/>
        <v>CHPF_M14_M_Loc_Rem</v>
      </c>
      <c r="H5779" s="10" t="str">
        <f>VLOOKUP(基本表格!E5779,起始地址定义!A:D,4,FALSE)&amp;" "&amp;Q5779</f>
        <v>1125.1+P4-M1 备料长废料皮带运输机 电机控制 本地/远程(检修/待机）</v>
      </c>
      <c r="I5779" s="10" t="str">
        <f t="shared" si="939"/>
        <v>DB100,X3900.4</v>
      </c>
      <c r="J5779" s="13" t="str">
        <f>VLOOKUP(E5779,起始地址定义!A:D,2,FALSE)</f>
        <v>DB100</v>
      </c>
      <c r="K5779" s="12" t="str">
        <f t="shared" si="940"/>
        <v>X3900.4</v>
      </c>
      <c r="L5779" s="13">
        <f>VLOOKUP(E5779,起始地址定义!A:D,3,FALSE)</f>
        <v>3900</v>
      </c>
      <c r="M5779" s="14">
        <f>VLOOKUP($F5779,类型描述及偏移量!$C:$H,2,FALSE)</f>
        <v>0.4</v>
      </c>
      <c r="N5779" s="14" t="str">
        <f>VLOOKUP($F5779,类型描述及偏移量!$C:$H,3,FALSE)</f>
        <v>离散</v>
      </c>
      <c r="O5779" s="14" t="str">
        <f>VLOOKUP($F5779,类型描述及偏移量!$C:$H,4,FALSE)</f>
        <v>None</v>
      </c>
      <c r="P5779" s="14" t="str">
        <f>VLOOKUP($F5779,类型描述及偏移量!$C:$H,5,FALSE)</f>
        <v>Yes</v>
      </c>
      <c r="Q5779" s="14" t="str">
        <f>VLOOKUP($F5779,类型描述及偏移量!$C:$H,6,FALSE)</f>
        <v>本地/远程(检修/待机）</v>
      </c>
    </row>
    <row r="5780" hidden="1" spans="1:17">
      <c r="A5780" s="12" t="s">
        <v>128</v>
      </c>
      <c r="B5780" s="12" t="str">
        <f t="shared" si="933"/>
        <v>M14_M</v>
      </c>
      <c r="C5780" s="12" t="str">
        <f t="shared" si="934"/>
        <v>ON_HMI</v>
      </c>
      <c r="D5780" s="12" t="str">
        <f t="shared" si="935"/>
        <v>BP_Motor_var</v>
      </c>
      <c r="E5780" s="13" t="str">
        <f t="shared" si="936"/>
        <v>CHPF_M14_M_BP_Motor_var</v>
      </c>
      <c r="F5780" s="14" t="str">
        <f t="shared" si="937"/>
        <v>BP_Motor_var_ON_HMI</v>
      </c>
      <c r="G5780" s="10" t="str">
        <f t="shared" si="938"/>
        <v>CHPF_M14_M_ON_HMI</v>
      </c>
      <c r="H5780" s="10" t="str">
        <f>VLOOKUP(基本表格!E5780,起始地址定义!A:D,4,FALSE)&amp;" "&amp;Q5780</f>
        <v>1125.1+P4-M1 备料长废料皮带运输机 电机控制 开启_上位机(正转)</v>
      </c>
      <c r="I5780" s="10" t="str">
        <f t="shared" si="939"/>
        <v>DB100,X3900.6</v>
      </c>
      <c r="J5780" s="13" t="str">
        <f>VLOOKUP(E5780,起始地址定义!A:D,2,FALSE)</f>
        <v>DB100</v>
      </c>
      <c r="K5780" s="12" t="str">
        <f t="shared" si="940"/>
        <v>X3900.6</v>
      </c>
      <c r="L5780" s="13">
        <f>VLOOKUP(E5780,起始地址定义!A:D,3,FALSE)</f>
        <v>3900</v>
      </c>
      <c r="M5780" s="14">
        <f>VLOOKUP($F5780,类型描述及偏移量!$C:$H,2,FALSE)</f>
        <v>0.6</v>
      </c>
      <c r="N5780" s="14" t="str">
        <f>VLOOKUP($F5780,类型描述及偏移量!$C:$H,3,FALSE)</f>
        <v>离散</v>
      </c>
      <c r="O5780" s="14" t="str">
        <f>VLOOKUP($F5780,类型描述及偏移量!$C:$H,4,FALSE)</f>
        <v>None</v>
      </c>
      <c r="P5780" s="14" t="str">
        <f>VLOOKUP($F5780,类型描述及偏移量!$C:$H,5,FALSE)</f>
        <v>No</v>
      </c>
      <c r="Q5780" s="14" t="str">
        <f>VLOOKUP($F5780,类型描述及偏移量!$C:$H,6,FALSE)</f>
        <v>开启_上位机(正转)</v>
      </c>
    </row>
    <row r="5781" hidden="1" spans="1:17">
      <c r="A5781" s="12" t="s">
        <v>128</v>
      </c>
      <c r="B5781" s="12" t="str">
        <f t="shared" si="933"/>
        <v>M14_M</v>
      </c>
      <c r="C5781" s="12" t="str">
        <f t="shared" si="934"/>
        <v>OFF_HMI</v>
      </c>
      <c r="D5781" s="12" t="str">
        <f t="shared" si="935"/>
        <v>BP_Motor_var</v>
      </c>
      <c r="E5781" s="13" t="str">
        <f t="shared" si="936"/>
        <v>CHPF_M14_M_BP_Motor_var</v>
      </c>
      <c r="F5781" s="14" t="str">
        <f t="shared" si="937"/>
        <v>BP_Motor_var_OFF_HMI</v>
      </c>
      <c r="G5781" s="10" t="str">
        <f t="shared" si="938"/>
        <v>CHPF_M14_M_OFF_HMI</v>
      </c>
      <c r="H5781" s="10" t="str">
        <f>VLOOKUP(基本表格!E5781,起始地址定义!A:D,4,FALSE)&amp;" "&amp;Q5781</f>
        <v>1125.1+P4-M1 备料长废料皮带运输机 电机控制 停止_上位机(反转)</v>
      </c>
      <c r="I5781" s="10" t="str">
        <f t="shared" si="939"/>
        <v>DB100,X3901.0</v>
      </c>
      <c r="J5781" s="13" t="str">
        <f>VLOOKUP(E5781,起始地址定义!A:D,2,FALSE)</f>
        <v>DB100</v>
      </c>
      <c r="K5781" s="12" t="str">
        <f t="shared" si="940"/>
        <v>X3901.0</v>
      </c>
      <c r="L5781" s="13">
        <f>VLOOKUP(E5781,起始地址定义!A:D,3,FALSE)</f>
        <v>3900</v>
      </c>
      <c r="M5781" s="14">
        <f>VLOOKUP($F5781,类型描述及偏移量!$C:$H,2,FALSE)</f>
        <v>1</v>
      </c>
      <c r="N5781" s="14" t="str">
        <f>VLOOKUP($F5781,类型描述及偏移量!$C:$H,3,FALSE)</f>
        <v>离散</v>
      </c>
      <c r="O5781" s="14" t="str">
        <f>VLOOKUP($F5781,类型描述及偏移量!$C:$H,4,FALSE)</f>
        <v>None</v>
      </c>
      <c r="P5781" s="14" t="str">
        <f>VLOOKUP($F5781,类型描述及偏移量!$C:$H,5,FALSE)</f>
        <v>No</v>
      </c>
      <c r="Q5781" s="14" t="str">
        <f>VLOOKUP($F5781,类型描述及偏移量!$C:$H,6,FALSE)</f>
        <v>停止_上位机(反转)</v>
      </c>
    </row>
    <row r="5782" hidden="1" spans="1:17">
      <c r="A5782" s="12" t="s">
        <v>128</v>
      </c>
      <c r="B5782" s="12" t="str">
        <f t="shared" si="933"/>
        <v>M14_M</v>
      </c>
      <c r="C5782" s="12" t="str">
        <f t="shared" si="934"/>
        <v>Fan</v>
      </c>
      <c r="D5782" s="12" t="str">
        <f t="shared" si="935"/>
        <v>BP_Motor_var</v>
      </c>
      <c r="E5782" s="13" t="str">
        <f t="shared" si="936"/>
        <v>CHPF_M14_M_BP_Motor_var</v>
      </c>
      <c r="F5782" s="14" t="str">
        <f t="shared" si="937"/>
        <v>BP_Motor_var_Fan</v>
      </c>
      <c r="G5782" s="10" t="str">
        <f t="shared" si="938"/>
        <v>CHPF_M14_M_Fan</v>
      </c>
      <c r="H5782" s="10" t="str">
        <f>VLOOKUP(基本表格!E5782,起始地址定义!A:D,4,FALSE)&amp;" "&amp;Q5782</f>
        <v>1125.1+P4-M1 备料长废料皮带运输机 电机控制 通风扇</v>
      </c>
      <c r="I5782" s="10" t="str">
        <f t="shared" si="939"/>
        <v>DB100,X3901.1</v>
      </c>
      <c r="J5782" s="13" t="str">
        <f>VLOOKUP(E5782,起始地址定义!A:D,2,FALSE)</f>
        <v>DB100</v>
      </c>
      <c r="K5782" s="12" t="str">
        <f t="shared" si="940"/>
        <v>X3901.1</v>
      </c>
      <c r="L5782" s="13">
        <f>VLOOKUP(E5782,起始地址定义!A:D,3,FALSE)</f>
        <v>3900</v>
      </c>
      <c r="M5782" s="14">
        <f>VLOOKUP($F5782,类型描述及偏移量!$C:$H,2,FALSE)</f>
        <v>1.1</v>
      </c>
      <c r="N5782" s="14" t="str">
        <f>VLOOKUP($F5782,类型描述及偏移量!$C:$H,3,FALSE)</f>
        <v>离散</v>
      </c>
      <c r="O5782" s="14" t="str">
        <f>VLOOKUP($F5782,类型描述及偏移量!$C:$H,4,FALSE)</f>
        <v>None</v>
      </c>
      <c r="P5782" s="14" t="str">
        <f>VLOOKUP($F5782,类型描述及偏移量!$C:$H,5,FALSE)</f>
        <v>Yes</v>
      </c>
      <c r="Q5782" s="14" t="str">
        <f>VLOOKUP($F5782,类型描述及偏移量!$C:$H,6,FALSE)</f>
        <v>通风扇</v>
      </c>
    </row>
    <row r="5783" hidden="1" spans="1:17">
      <c r="A5783" s="12" t="s">
        <v>128</v>
      </c>
      <c r="B5783" s="12" t="str">
        <f t="shared" si="933"/>
        <v>M14_M</v>
      </c>
      <c r="C5783" s="12" t="str">
        <f t="shared" si="934"/>
        <v>Motor</v>
      </c>
      <c r="D5783" s="12" t="str">
        <f t="shared" si="935"/>
        <v>BP_Motor_var</v>
      </c>
      <c r="E5783" s="13" t="str">
        <f t="shared" si="936"/>
        <v>CHPF_M14_M_BP_Motor_var</v>
      </c>
      <c r="F5783" s="14" t="str">
        <f t="shared" si="937"/>
        <v>BP_Motor_var_Motor</v>
      </c>
      <c r="G5783" s="10" t="str">
        <f t="shared" si="938"/>
        <v>CHPF_M14_M_Motor</v>
      </c>
      <c r="H5783" s="10" t="str">
        <f>VLOOKUP(基本表格!E5783,起始地址定义!A:D,4,FALSE)&amp;" "&amp;Q5783</f>
        <v>1125.1+P4-M1 备料长废料皮带运输机 电机控制 电机(正转）</v>
      </c>
      <c r="I5783" s="10" t="str">
        <f t="shared" si="939"/>
        <v>DB100,X3901.2</v>
      </c>
      <c r="J5783" s="13" t="str">
        <f>VLOOKUP(E5783,起始地址定义!A:D,2,FALSE)</f>
        <v>DB100</v>
      </c>
      <c r="K5783" s="12" t="str">
        <f t="shared" si="940"/>
        <v>X3901.2</v>
      </c>
      <c r="L5783" s="13">
        <f>VLOOKUP(E5783,起始地址定义!A:D,3,FALSE)</f>
        <v>3900</v>
      </c>
      <c r="M5783" s="14">
        <f>VLOOKUP($F5783,类型描述及偏移量!$C:$H,2,FALSE)</f>
        <v>1.2</v>
      </c>
      <c r="N5783" s="14" t="str">
        <f>VLOOKUP($F5783,类型描述及偏移量!$C:$H,3,FALSE)</f>
        <v>离散</v>
      </c>
      <c r="O5783" s="14" t="str">
        <f>VLOOKUP($F5783,类型描述及偏移量!$C:$H,4,FALSE)</f>
        <v>None</v>
      </c>
      <c r="P5783" s="14" t="str">
        <f>VLOOKUP($F5783,类型描述及偏移量!$C:$H,5,FALSE)</f>
        <v>Yes</v>
      </c>
      <c r="Q5783" s="14" t="str">
        <f>VLOOKUP($F5783,类型描述及偏移量!$C:$H,6,FALSE)</f>
        <v>电机(正转）</v>
      </c>
    </row>
    <row r="5784" hidden="1" spans="1:17">
      <c r="A5784" s="12" t="s">
        <v>128</v>
      </c>
      <c r="B5784" s="12" t="str">
        <f t="shared" si="933"/>
        <v>M14_M</v>
      </c>
      <c r="C5784" s="12" t="str">
        <f t="shared" si="934"/>
        <v>OL</v>
      </c>
      <c r="D5784" s="12" t="str">
        <f t="shared" si="935"/>
        <v>BP_Motor_var</v>
      </c>
      <c r="E5784" s="13" t="str">
        <f t="shared" si="936"/>
        <v>CHPF_M14_M_BP_Motor_var</v>
      </c>
      <c r="F5784" s="14" t="str">
        <f t="shared" si="937"/>
        <v>BP_Motor_var_OL</v>
      </c>
      <c r="G5784" s="10" t="str">
        <f t="shared" si="938"/>
        <v>CHPF_M14_M_OL</v>
      </c>
      <c r="H5784" s="10" t="str">
        <f>VLOOKUP(基本表格!E5784,起始地址定义!A:D,4,FALSE)&amp;" "&amp;Q5784</f>
        <v>1125.1+P4-M1 备料长废料皮带运输机 电机控制 电机过载</v>
      </c>
      <c r="I5784" s="10" t="str">
        <f t="shared" si="939"/>
        <v>DB100,X3901.3</v>
      </c>
      <c r="J5784" s="13" t="str">
        <f>VLOOKUP(E5784,起始地址定义!A:D,2,FALSE)</f>
        <v>DB100</v>
      </c>
      <c r="K5784" s="12" t="str">
        <f t="shared" si="940"/>
        <v>X3901.3</v>
      </c>
      <c r="L5784" s="13">
        <f>VLOOKUP(E5784,起始地址定义!A:D,3,FALSE)</f>
        <v>3900</v>
      </c>
      <c r="M5784" s="14">
        <f>VLOOKUP($F5784,类型描述及偏移量!$C:$H,2,FALSE)</f>
        <v>1.3</v>
      </c>
      <c r="N5784" s="14" t="str">
        <f>VLOOKUP($F5784,类型描述及偏移量!$C:$H,3,FALSE)</f>
        <v>离散</v>
      </c>
      <c r="O5784" s="14" t="str">
        <f>VLOOKUP($F5784,类型描述及偏移量!$C:$H,4,FALSE)</f>
        <v>On</v>
      </c>
      <c r="P5784" s="14" t="str">
        <f>VLOOKUP($F5784,类型描述及偏移量!$C:$H,5,FALSE)</f>
        <v>Yes</v>
      </c>
      <c r="Q5784" s="14" t="str">
        <f>VLOOKUP($F5784,类型描述及偏移量!$C:$H,6,FALSE)</f>
        <v>电机过载</v>
      </c>
    </row>
    <row r="5785" hidden="1" spans="1:17">
      <c r="A5785" s="12" t="s">
        <v>128</v>
      </c>
      <c r="B5785" s="12" t="str">
        <f t="shared" si="933"/>
        <v>M14_M</v>
      </c>
      <c r="C5785" s="12" t="str">
        <f t="shared" si="934"/>
        <v>Fan_OL</v>
      </c>
      <c r="D5785" s="12" t="str">
        <f t="shared" si="935"/>
        <v>BP_Motor_var</v>
      </c>
      <c r="E5785" s="13" t="str">
        <f t="shared" si="936"/>
        <v>CHPF_M14_M_BP_Motor_var</v>
      </c>
      <c r="F5785" s="14" t="str">
        <f t="shared" si="937"/>
        <v>BP_Motor_var_Fan_OL</v>
      </c>
      <c r="G5785" s="10" t="str">
        <f t="shared" si="938"/>
        <v>CHPF_M14_M_Fan_OL</v>
      </c>
      <c r="H5785" s="10" t="str">
        <f>VLOOKUP(基本表格!E5785,起始地址定义!A:D,4,FALSE)&amp;" "&amp;Q5785</f>
        <v>1125.1+P4-M1 备料长废料皮带运输机 电机控制 风扇过载</v>
      </c>
      <c r="I5785" s="10" t="str">
        <f t="shared" si="939"/>
        <v>DB100,X3901.4</v>
      </c>
      <c r="J5785" s="13" t="str">
        <f>VLOOKUP(E5785,起始地址定义!A:D,2,FALSE)</f>
        <v>DB100</v>
      </c>
      <c r="K5785" s="12" t="str">
        <f t="shared" si="940"/>
        <v>X3901.4</v>
      </c>
      <c r="L5785" s="13">
        <f>VLOOKUP(E5785,起始地址定义!A:D,3,FALSE)</f>
        <v>3900</v>
      </c>
      <c r="M5785" s="14">
        <f>VLOOKUP($F5785,类型描述及偏移量!$C:$H,2,FALSE)</f>
        <v>1.4</v>
      </c>
      <c r="N5785" s="14" t="str">
        <f>VLOOKUP($F5785,类型描述及偏移量!$C:$H,3,FALSE)</f>
        <v>离散</v>
      </c>
      <c r="O5785" s="14" t="str">
        <f>VLOOKUP($F5785,类型描述及偏移量!$C:$H,4,FALSE)</f>
        <v>On</v>
      </c>
      <c r="P5785" s="14" t="str">
        <f>VLOOKUP($F5785,类型描述及偏移量!$C:$H,5,FALSE)</f>
        <v>Yes</v>
      </c>
      <c r="Q5785" s="14" t="str">
        <f>VLOOKUP($F5785,类型描述及偏移量!$C:$H,6,FALSE)</f>
        <v>风扇过载</v>
      </c>
    </row>
    <row r="5786" hidden="1" spans="1:17">
      <c r="A5786" s="12" t="s">
        <v>128</v>
      </c>
      <c r="B5786" s="12" t="str">
        <f t="shared" si="933"/>
        <v>M14_M</v>
      </c>
      <c r="C5786" s="12" t="str">
        <f t="shared" si="934"/>
        <v>RunSig</v>
      </c>
      <c r="D5786" s="12" t="str">
        <f t="shared" si="935"/>
        <v>BP_Motor_var</v>
      </c>
      <c r="E5786" s="13" t="str">
        <f t="shared" si="936"/>
        <v>CHPF_M14_M_BP_Motor_var</v>
      </c>
      <c r="F5786" s="14" t="str">
        <f t="shared" si="937"/>
        <v>BP_Motor_var_RunSig</v>
      </c>
      <c r="G5786" s="10" t="str">
        <f t="shared" si="938"/>
        <v>CHPF_M14_M_RunSig</v>
      </c>
      <c r="H5786" s="10" t="str">
        <f>VLOOKUP(基本表格!E5786,起始地址定义!A:D,4,FALSE)&amp;" "&amp;Q5786</f>
        <v>1125.1+P4-M1 备料长废料皮带运输机 电机控制 电机运行指示</v>
      </c>
      <c r="I5786" s="10" t="str">
        <f t="shared" si="939"/>
        <v>DB100,X3901.5</v>
      </c>
      <c r="J5786" s="13" t="str">
        <f>VLOOKUP(E5786,起始地址定义!A:D,2,FALSE)</f>
        <v>DB100</v>
      </c>
      <c r="K5786" s="12" t="str">
        <f t="shared" si="940"/>
        <v>X3901.5</v>
      </c>
      <c r="L5786" s="13">
        <f>VLOOKUP(E5786,起始地址定义!A:D,3,FALSE)</f>
        <v>3900</v>
      </c>
      <c r="M5786" s="14">
        <f>VLOOKUP($F5786,类型描述及偏移量!$C:$H,2,FALSE)</f>
        <v>1.5</v>
      </c>
      <c r="N5786" s="14" t="str">
        <f>VLOOKUP($F5786,类型描述及偏移量!$C:$H,3,FALSE)</f>
        <v>离散</v>
      </c>
      <c r="O5786" s="14" t="str">
        <f>VLOOKUP($F5786,类型描述及偏移量!$C:$H,4,FALSE)</f>
        <v>None</v>
      </c>
      <c r="P5786" s="14" t="str">
        <f>VLOOKUP($F5786,类型描述及偏移量!$C:$H,5,FALSE)</f>
        <v>Yes</v>
      </c>
      <c r="Q5786" s="14" t="str">
        <f>VLOOKUP($F5786,类型描述及偏移量!$C:$H,6,FALSE)</f>
        <v>电机运行指示</v>
      </c>
    </row>
    <row r="5787" hidden="1" spans="1:17">
      <c r="A5787" s="12" t="s">
        <v>128</v>
      </c>
      <c r="B5787" s="12" t="str">
        <f t="shared" si="933"/>
        <v>M14_M</v>
      </c>
      <c r="C5787" s="12" t="str">
        <f t="shared" si="934"/>
        <v>Break_ALM</v>
      </c>
      <c r="D5787" s="12" t="str">
        <f t="shared" si="935"/>
        <v>BP_Motor_var</v>
      </c>
      <c r="E5787" s="13" t="str">
        <f t="shared" si="936"/>
        <v>CHPF_M14_M_BP_Motor_var</v>
      </c>
      <c r="F5787" s="14" t="str">
        <f t="shared" si="937"/>
        <v>BP_Motor_var_Break_ALM</v>
      </c>
      <c r="G5787" s="10" t="str">
        <f t="shared" si="938"/>
        <v>CHPF_M14_M_Break_ALM</v>
      </c>
      <c r="H5787" s="10" t="str">
        <f>VLOOKUP(基本表格!E5787,起始地址定义!A:D,4,FALSE)&amp;" "&amp;Q5787</f>
        <v>1125.1+P4-M1 备料长废料皮带运输机 电机控制 断链报警</v>
      </c>
      <c r="I5787" s="10" t="str">
        <f t="shared" si="939"/>
        <v>DB100,X3901.6</v>
      </c>
      <c r="J5787" s="13" t="str">
        <f>VLOOKUP(E5787,起始地址定义!A:D,2,FALSE)</f>
        <v>DB100</v>
      </c>
      <c r="K5787" s="12" t="str">
        <f t="shared" si="940"/>
        <v>X3901.6</v>
      </c>
      <c r="L5787" s="13">
        <f>VLOOKUP(E5787,起始地址定义!A:D,3,FALSE)</f>
        <v>3900</v>
      </c>
      <c r="M5787" s="14">
        <f>VLOOKUP($F5787,类型描述及偏移量!$C:$H,2,FALSE)</f>
        <v>1.6</v>
      </c>
      <c r="N5787" s="14" t="str">
        <f>VLOOKUP($F5787,类型描述及偏移量!$C:$H,3,FALSE)</f>
        <v>离散</v>
      </c>
      <c r="O5787" s="14" t="str">
        <f>VLOOKUP($F5787,类型描述及偏移量!$C:$H,4,FALSE)</f>
        <v>On</v>
      </c>
      <c r="P5787" s="14" t="str">
        <f>VLOOKUP($F5787,类型描述及偏移量!$C:$H,5,FALSE)</f>
        <v>Yes</v>
      </c>
      <c r="Q5787" s="14" t="str">
        <f>VLOOKUP($F5787,类型描述及偏移量!$C:$H,6,FALSE)</f>
        <v>断链报警</v>
      </c>
    </row>
    <row r="5788" hidden="1" spans="1:17">
      <c r="A5788" s="12" t="s">
        <v>128</v>
      </c>
      <c r="B5788" s="12" t="str">
        <f t="shared" si="933"/>
        <v>M14_M</v>
      </c>
      <c r="C5788" s="12" t="str">
        <f t="shared" si="934"/>
        <v>Break_CHK</v>
      </c>
      <c r="D5788" s="12" t="str">
        <f t="shared" si="935"/>
        <v>BP_Motor_var</v>
      </c>
      <c r="E5788" s="13" t="str">
        <f t="shared" si="936"/>
        <v>CHPF_M14_M_BP_Motor_var</v>
      </c>
      <c r="F5788" s="14" t="str">
        <f t="shared" si="937"/>
        <v>BP_Motor_var_Break_CHK</v>
      </c>
      <c r="G5788" s="10" t="str">
        <f t="shared" si="938"/>
        <v>CHPF_M14_M_Break_CHK</v>
      </c>
      <c r="H5788" s="10" t="str">
        <f>VLOOKUP(基本表格!E5788,起始地址定义!A:D,4,FALSE)&amp;" "&amp;Q5788</f>
        <v>1125.1+P4-M1 备料长废料皮带运输机 电机控制 断链检测</v>
      </c>
      <c r="I5788" s="10" t="str">
        <f t="shared" si="939"/>
        <v>DB100,X3901.7</v>
      </c>
      <c r="J5788" s="13" t="str">
        <f>VLOOKUP(E5788,起始地址定义!A:D,2,FALSE)</f>
        <v>DB100</v>
      </c>
      <c r="K5788" s="12" t="str">
        <f t="shared" si="940"/>
        <v>X3901.7</v>
      </c>
      <c r="L5788" s="13">
        <f>VLOOKUP(E5788,起始地址定义!A:D,3,FALSE)</f>
        <v>3900</v>
      </c>
      <c r="M5788" s="14">
        <f>VLOOKUP($F5788,类型描述及偏移量!$C:$H,2,FALSE)</f>
        <v>1.7</v>
      </c>
      <c r="N5788" s="14" t="str">
        <f>VLOOKUP($F5788,类型描述及偏移量!$C:$H,3,FALSE)</f>
        <v>离散</v>
      </c>
      <c r="O5788" s="14" t="str">
        <f>VLOOKUP($F5788,类型描述及偏移量!$C:$H,4,FALSE)</f>
        <v>None</v>
      </c>
      <c r="P5788" s="14" t="str">
        <f>VLOOKUP($F5788,类型描述及偏移量!$C:$H,5,FALSE)</f>
        <v>Yes</v>
      </c>
      <c r="Q5788" s="14" t="str">
        <f>VLOOKUP($F5788,类型描述及偏移量!$C:$H,6,FALSE)</f>
        <v>断链检测</v>
      </c>
    </row>
    <row r="5789" hidden="1" spans="1:17">
      <c r="A5789" s="12" t="s">
        <v>128</v>
      </c>
      <c r="B5789" s="12" t="str">
        <f t="shared" si="933"/>
        <v>M14_M</v>
      </c>
      <c r="C5789" s="12" t="str">
        <f t="shared" si="934"/>
        <v>INV_Res_HMI</v>
      </c>
      <c r="D5789" s="12" t="str">
        <f t="shared" si="935"/>
        <v>BP_Motor_var</v>
      </c>
      <c r="E5789" s="13" t="str">
        <f t="shared" si="936"/>
        <v>CHPF_M14_M_BP_Motor_var</v>
      </c>
      <c r="F5789" s="14" t="str">
        <f t="shared" si="937"/>
        <v>BP_Motor_var_INV_Res_HMI</v>
      </c>
      <c r="G5789" s="10" t="str">
        <f t="shared" si="938"/>
        <v>CHPF_M14_M_INV_Res_HMI</v>
      </c>
      <c r="H5789" s="10" t="str">
        <f>VLOOKUP(基本表格!E5789,起始地址定义!A:D,4,FALSE)&amp;" "&amp;Q5789</f>
        <v>1125.1+P4-M1 备料长废料皮带运输机 电机控制 复位</v>
      </c>
      <c r="I5789" s="10" t="str">
        <f t="shared" si="939"/>
        <v>DB100,X3902.0</v>
      </c>
      <c r="J5789" s="13" t="str">
        <f>VLOOKUP(E5789,起始地址定义!A:D,2,FALSE)</f>
        <v>DB100</v>
      </c>
      <c r="K5789" s="12" t="str">
        <f t="shared" si="940"/>
        <v>X3902.0</v>
      </c>
      <c r="L5789" s="13">
        <f>VLOOKUP(E5789,起始地址定义!A:D,3,FALSE)</f>
        <v>3900</v>
      </c>
      <c r="M5789" s="14">
        <f>VLOOKUP($F5789,类型描述及偏移量!$C:$H,2,FALSE)</f>
        <v>2</v>
      </c>
      <c r="N5789" s="14" t="str">
        <f>VLOOKUP($F5789,类型描述及偏移量!$C:$H,3,FALSE)</f>
        <v>离散</v>
      </c>
      <c r="O5789" s="14" t="str">
        <f>VLOOKUP($F5789,类型描述及偏移量!$C:$H,4,FALSE)</f>
        <v>None</v>
      </c>
      <c r="P5789" s="14" t="str">
        <f>VLOOKUP($F5789,类型描述及偏移量!$C:$H,5,FALSE)</f>
        <v>No</v>
      </c>
      <c r="Q5789" s="14" t="str">
        <f>VLOOKUP($F5789,类型描述及偏移量!$C:$H,6,FALSE)</f>
        <v>复位</v>
      </c>
    </row>
    <row r="5790" hidden="1" spans="1:17">
      <c r="A5790" s="12" t="s">
        <v>128</v>
      </c>
      <c r="B5790" s="12" t="str">
        <f t="shared" si="933"/>
        <v>M14_M</v>
      </c>
      <c r="C5790" s="12" t="str">
        <f t="shared" si="934"/>
        <v>Break_EN</v>
      </c>
      <c r="D5790" s="12" t="str">
        <f t="shared" si="935"/>
        <v>BP_Motor_var</v>
      </c>
      <c r="E5790" s="13" t="str">
        <f t="shared" si="936"/>
        <v>CHPF_M14_M_BP_Motor_var</v>
      </c>
      <c r="F5790" s="14" t="str">
        <f t="shared" si="937"/>
        <v>BP_Motor_var_Break_EN</v>
      </c>
      <c r="G5790" s="10" t="str">
        <f t="shared" si="938"/>
        <v>CHPF_M14_M_Break_EN</v>
      </c>
      <c r="H5790" s="10" t="str">
        <f>VLOOKUP(基本表格!E5790,起始地址定义!A:D,4,FALSE)&amp;" "&amp;Q5790</f>
        <v>1125.1+P4-M1 备料长废料皮带运输机 电机控制 断链保护使能</v>
      </c>
      <c r="I5790" s="10" t="str">
        <f t="shared" si="939"/>
        <v>DB100,X3902.1</v>
      </c>
      <c r="J5790" s="13" t="str">
        <f>VLOOKUP(E5790,起始地址定义!A:D,2,FALSE)</f>
        <v>DB100</v>
      </c>
      <c r="K5790" s="12" t="str">
        <f t="shared" si="940"/>
        <v>X3902.1</v>
      </c>
      <c r="L5790" s="13">
        <f>VLOOKUP(E5790,起始地址定义!A:D,3,FALSE)</f>
        <v>3900</v>
      </c>
      <c r="M5790" s="14">
        <f>VLOOKUP($F5790,类型描述及偏移量!$C:$H,2,FALSE)</f>
        <v>2.1</v>
      </c>
      <c r="N5790" s="14" t="str">
        <f>VLOOKUP($F5790,类型描述及偏移量!$C:$H,3,FALSE)</f>
        <v>离散</v>
      </c>
      <c r="O5790" s="14" t="str">
        <f>VLOOKUP($F5790,类型描述及偏移量!$C:$H,4,FALSE)</f>
        <v>None</v>
      </c>
      <c r="P5790" s="14" t="str">
        <f>VLOOKUP($F5790,类型描述及偏移量!$C:$H,5,FALSE)</f>
        <v>No</v>
      </c>
      <c r="Q5790" s="14" t="str">
        <f>VLOOKUP($F5790,类型描述及偏移量!$C:$H,6,FALSE)</f>
        <v>断链保护使能</v>
      </c>
    </row>
    <row r="5791" hidden="1" spans="1:17">
      <c r="A5791" s="12" t="s">
        <v>128</v>
      </c>
      <c r="B5791" s="12" t="str">
        <f t="shared" si="933"/>
        <v>M14_M</v>
      </c>
      <c r="C5791" s="12" t="str">
        <f t="shared" si="934"/>
        <v>Break_Stop</v>
      </c>
      <c r="D5791" s="12" t="str">
        <f t="shared" si="935"/>
        <v>BP_Motor_var</v>
      </c>
      <c r="E5791" s="13" t="str">
        <f t="shared" si="936"/>
        <v>CHPF_M14_M_BP_Motor_var</v>
      </c>
      <c r="F5791" s="14" t="str">
        <f t="shared" si="937"/>
        <v>BP_Motor_var_Break_Stop</v>
      </c>
      <c r="G5791" s="10" t="str">
        <f t="shared" si="938"/>
        <v>CHPF_M14_M_Break_Stop</v>
      </c>
      <c r="H5791" s="10" t="str">
        <f>VLOOKUP(基本表格!E5791,起始地址定义!A:D,4,FALSE)&amp;" "&amp;Q5791</f>
        <v>1125.1+P4-M1 备料长废料皮带运输机 电机控制 断链导致停机</v>
      </c>
      <c r="I5791" s="10" t="str">
        <f t="shared" si="939"/>
        <v>DB100,X3902.2</v>
      </c>
      <c r="J5791" s="13" t="str">
        <f>VLOOKUP(E5791,起始地址定义!A:D,2,FALSE)</f>
        <v>DB100</v>
      </c>
      <c r="K5791" s="12" t="str">
        <f t="shared" si="940"/>
        <v>X3902.2</v>
      </c>
      <c r="L5791" s="13">
        <f>VLOOKUP(E5791,起始地址定义!A:D,3,FALSE)</f>
        <v>3900</v>
      </c>
      <c r="M5791" s="14">
        <f>VLOOKUP($F5791,类型描述及偏移量!$C:$H,2,FALSE)</f>
        <v>2.2</v>
      </c>
      <c r="N5791" s="14" t="str">
        <f>VLOOKUP($F5791,类型描述及偏移量!$C:$H,3,FALSE)</f>
        <v>离散</v>
      </c>
      <c r="O5791" s="14" t="str">
        <f>VLOOKUP($F5791,类型描述及偏移量!$C:$H,4,FALSE)</f>
        <v>On</v>
      </c>
      <c r="P5791" s="14" t="str">
        <f>VLOOKUP($F5791,类型描述及偏移量!$C:$H,5,FALSE)</f>
        <v>Yes</v>
      </c>
      <c r="Q5791" s="14" t="str">
        <f>VLOOKUP($F5791,类型描述及偏移量!$C:$H,6,FALSE)</f>
        <v>断链导致停机</v>
      </c>
    </row>
    <row r="5792" hidden="1" spans="1:17">
      <c r="A5792" s="12" t="s">
        <v>128</v>
      </c>
      <c r="B5792" s="12" t="str">
        <f t="shared" si="933"/>
        <v>M14_M</v>
      </c>
      <c r="C5792" s="12" t="str">
        <f t="shared" si="934"/>
        <v>Motor_Back</v>
      </c>
      <c r="D5792" s="12" t="str">
        <f t="shared" si="935"/>
        <v>BP_Motor_var</v>
      </c>
      <c r="E5792" s="13" t="str">
        <f t="shared" si="936"/>
        <v>CHPF_M14_M_BP_Motor_var</v>
      </c>
      <c r="F5792" s="14" t="str">
        <f t="shared" si="937"/>
        <v>BP_Motor_var_Motor_Back</v>
      </c>
      <c r="G5792" s="10" t="str">
        <f t="shared" si="938"/>
        <v>CHPF_M14_M_Motor_Back</v>
      </c>
      <c r="H5792" s="10" t="str">
        <f>VLOOKUP(基本表格!E5792,起始地址定义!A:D,4,FALSE)&amp;" "&amp;Q5792</f>
        <v>1125.1+P4-M1 备料长废料皮带运输机 电机控制 电机(反转）</v>
      </c>
      <c r="I5792" s="10" t="str">
        <f t="shared" si="939"/>
        <v>DB100,X3902.3</v>
      </c>
      <c r="J5792" s="13" t="str">
        <f>VLOOKUP(E5792,起始地址定义!A:D,2,FALSE)</f>
        <v>DB100</v>
      </c>
      <c r="K5792" s="12" t="str">
        <f t="shared" si="940"/>
        <v>X3902.3</v>
      </c>
      <c r="L5792" s="13">
        <f>VLOOKUP(E5792,起始地址定义!A:D,3,FALSE)</f>
        <v>3900</v>
      </c>
      <c r="M5792" s="14">
        <f>VLOOKUP($F5792,类型描述及偏移量!$C:$H,2,FALSE)</f>
        <v>2.3</v>
      </c>
      <c r="N5792" s="14" t="str">
        <f>VLOOKUP($F5792,类型描述及偏移量!$C:$H,3,FALSE)</f>
        <v>离散</v>
      </c>
      <c r="O5792" s="14" t="str">
        <f>VLOOKUP($F5792,类型描述及偏移量!$C:$H,4,FALSE)</f>
        <v>None</v>
      </c>
      <c r="P5792" s="14" t="str">
        <f>VLOOKUP($F5792,类型描述及偏移量!$C:$H,5,FALSE)</f>
        <v>Yes</v>
      </c>
      <c r="Q5792" s="14" t="str">
        <f>VLOOKUP($F5792,类型描述及偏移量!$C:$H,6,FALSE)</f>
        <v>电机(反转）</v>
      </c>
    </row>
    <row r="5793" hidden="1" spans="1:17">
      <c r="A5793" s="12" t="s">
        <v>128</v>
      </c>
      <c r="B5793" s="12" t="str">
        <f t="shared" si="933"/>
        <v>M14_M</v>
      </c>
      <c r="C5793" s="12" t="str">
        <f t="shared" si="934"/>
        <v>Loc</v>
      </c>
      <c r="D5793" s="12" t="str">
        <f t="shared" si="935"/>
        <v>BP_Motor_var</v>
      </c>
      <c r="E5793" s="13" t="str">
        <f t="shared" si="936"/>
        <v>CHPF_M14_M_BP_Motor_var</v>
      </c>
      <c r="F5793" s="14" t="str">
        <f t="shared" si="937"/>
        <v>BP_Motor_var_Loc</v>
      </c>
      <c r="G5793" s="10" t="str">
        <f t="shared" si="938"/>
        <v>CHPF_M14_M_Loc</v>
      </c>
      <c r="H5793" s="10" t="str">
        <f>VLOOKUP(基本表格!E5793,起始地址定义!A:D,4,FALSE)&amp;" "&amp;Q5793</f>
        <v>1125.1+P4-M1 备料长废料皮带运输机 电机控制 本地</v>
      </c>
      <c r="I5793" s="10" t="str">
        <f t="shared" si="939"/>
        <v>DB100,X3902.4</v>
      </c>
      <c r="J5793" s="13" t="str">
        <f>VLOOKUP(E5793,起始地址定义!A:D,2,FALSE)</f>
        <v>DB100</v>
      </c>
      <c r="K5793" s="12" t="str">
        <f t="shared" si="940"/>
        <v>X3902.4</v>
      </c>
      <c r="L5793" s="13">
        <f>VLOOKUP(E5793,起始地址定义!A:D,3,FALSE)</f>
        <v>3900</v>
      </c>
      <c r="M5793" s="14">
        <f>VLOOKUP($F5793,类型描述及偏移量!$C:$H,2,FALSE)</f>
        <v>2.4</v>
      </c>
      <c r="N5793" s="14" t="str">
        <f>VLOOKUP($F5793,类型描述及偏移量!$C:$H,3,FALSE)</f>
        <v>离散</v>
      </c>
      <c r="O5793" s="14" t="str">
        <f>VLOOKUP($F5793,类型描述及偏移量!$C:$H,4,FALSE)</f>
        <v>None</v>
      </c>
      <c r="P5793" s="14" t="str">
        <f>VLOOKUP($F5793,类型描述及偏移量!$C:$H,5,FALSE)</f>
        <v>Yes</v>
      </c>
      <c r="Q5793" s="14" t="str">
        <f>VLOOKUP($F5793,类型描述及偏移量!$C:$H,6,FALSE)</f>
        <v>本地</v>
      </c>
    </row>
    <row r="5794" hidden="1" spans="1:17">
      <c r="A5794" s="12" t="s">
        <v>128</v>
      </c>
      <c r="B5794" s="12" t="str">
        <f t="shared" si="933"/>
        <v>M14_M</v>
      </c>
      <c r="C5794" s="12" t="str">
        <f t="shared" si="934"/>
        <v>Rem</v>
      </c>
      <c r="D5794" s="12" t="str">
        <f t="shared" si="935"/>
        <v>BP_Motor_var</v>
      </c>
      <c r="E5794" s="13" t="str">
        <f t="shared" si="936"/>
        <v>CHPF_M14_M_BP_Motor_var</v>
      </c>
      <c r="F5794" s="14" t="str">
        <f t="shared" si="937"/>
        <v>BP_Motor_var_Rem</v>
      </c>
      <c r="G5794" s="10" t="str">
        <f t="shared" si="938"/>
        <v>CHPF_M14_M_Rem</v>
      </c>
      <c r="H5794" s="10" t="str">
        <f>VLOOKUP(基本表格!E5794,起始地址定义!A:D,4,FALSE)&amp;" "&amp;Q5794</f>
        <v>1125.1+P4-M1 备料长废料皮带运输机 电机控制 远程</v>
      </c>
      <c r="I5794" s="10" t="str">
        <f t="shared" si="939"/>
        <v>DB100,X3902.5</v>
      </c>
      <c r="J5794" s="13" t="str">
        <f>VLOOKUP(E5794,起始地址定义!A:D,2,FALSE)</f>
        <v>DB100</v>
      </c>
      <c r="K5794" s="12" t="str">
        <f t="shared" si="940"/>
        <v>X3902.5</v>
      </c>
      <c r="L5794" s="13">
        <f>VLOOKUP(E5794,起始地址定义!A:D,3,FALSE)</f>
        <v>3900</v>
      </c>
      <c r="M5794" s="14">
        <f>VLOOKUP($F5794,类型描述及偏移量!$C:$H,2,FALSE)</f>
        <v>2.5</v>
      </c>
      <c r="N5794" s="14" t="str">
        <f>VLOOKUP($F5794,类型描述及偏移量!$C:$H,3,FALSE)</f>
        <v>离散</v>
      </c>
      <c r="O5794" s="14" t="str">
        <f>VLOOKUP($F5794,类型描述及偏移量!$C:$H,4,FALSE)</f>
        <v>None</v>
      </c>
      <c r="P5794" s="14" t="str">
        <f>VLOOKUP($F5794,类型描述及偏移量!$C:$H,5,FALSE)</f>
        <v>Yes</v>
      </c>
      <c r="Q5794" s="14" t="str">
        <f>VLOOKUP($F5794,类型描述及偏移量!$C:$H,6,FALSE)</f>
        <v>远程</v>
      </c>
    </row>
    <row r="5795" hidden="1" spans="1:17">
      <c r="A5795" s="12" t="s">
        <v>128</v>
      </c>
      <c r="B5795" s="12" t="str">
        <f t="shared" si="933"/>
        <v>M14_M</v>
      </c>
      <c r="C5795" s="12" t="str">
        <f t="shared" si="934"/>
        <v>Blocking_ALM</v>
      </c>
      <c r="D5795" s="12" t="str">
        <f t="shared" si="935"/>
        <v>BP_Motor_var</v>
      </c>
      <c r="E5795" s="13" t="str">
        <f t="shared" si="936"/>
        <v>CHPF_M14_M_BP_Motor_var</v>
      </c>
      <c r="F5795" s="14" t="str">
        <f t="shared" si="937"/>
        <v>BP_Motor_var_Blocking_ALM</v>
      </c>
      <c r="G5795" s="10" t="str">
        <f t="shared" si="938"/>
        <v>CHPF_M14_M_Blocking_ALM</v>
      </c>
      <c r="H5795" s="10" t="str">
        <f>VLOOKUP(基本表格!E5795,起始地址定义!A:D,4,FALSE)&amp;" "&amp;Q5795</f>
        <v>1125.1+P4-M1 备料长废料皮带运输机 电机控制 堵料报警</v>
      </c>
      <c r="I5795" s="10" t="str">
        <f t="shared" si="939"/>
        <v>DB100,X3902.6</v>
      </c>
      <c r="J5795" s="13" t="str">
        <f>VLOOKUP(E5795,起始地址定义!A:D,2,FALSE)</f>
        <v>DB100</v>
      </c>
      <c r="K5795" s="12" t="str">
        <f t="shared" si="940"/>
        <v>X3902.6</v>
      </c>
      <c r="L5795" s="13">
        <f>VLOOKUP(E5795,起始地址定义!A:D,3,FALSE)</f>
        <v>3900</v>
      </c>
      <c r="M5795" s="14">
        <f>VLOOKUP($F5795,类型描述及偏移量!$C:$H,2,FALSE)</f>
        <v>2.6</v>
      </c>
      <c r="N5795" s="14" t="str">
        <f>VLOOKUP($F5795,类型描述及偏移量!$C:$H,3,FALSE)</f>
        <v>离散</v>
      </c>
      <c r="O5795" s="14" t="str">
        <f>VLOOKUP($F5795,类型描述及偏移量!$C:$H,4,FALSE)</f>
        <v>On</v>
      </c>
      <c r="P5795" s="14" t="str">
        <f>VLOOKUP($F5795,类型描述及偏移量!$C:$H,5,FALSE)</f>
        <v>Yes</v>
      </c>
      <c r="Q5795" s="14" t="str">
        <f>VLOOKUP($F5795,类型描述及偏移量!$C:$H,6,FALSE)</f>
        <v>堵料报警</v>
      </c>
    </row>
    <row r="5796" hidden="1" spans="1:17">
      <c r="A5796" s="12" t="s">
        <v>128</v>
      </c>
      <c r="B5796" s="12" t="str">
        <f t="shared" si="933"/>
        <v>M14_M</v>
      </c>
      <c r="C5796" s="12" t="str">
        <f t="shared" si="934"/>
        <v>Blocking_CHK</v>
      </c>
      <c r="D5796" s="12" t="str">
        <f t="shared" si="935"/>
        <v>BP_Motor_var</v>
      </c>
      <c r="E5796" s="13" t="str">
        <f t="shared" si="936"/>
        <v>CHPF_M14_M_BP_Motor_var</v>
      </c>
      <c r="F5796" s="14" t="str">
        <f t="shared" si="937"/>
        <v>BP_Motor_var_Blocking_CHK</v>
      </c>
      <c r="G5796" s="10" t="str">
        <f t="shared" si="938"/>
        <v>CHPF_M14_M_Blocking_CHK</v>
      </c>
      <c r="H5796" s="10" t="str">
        <f>VLOOKUP(基本表格!E5796,起始地址定义!A:D,4,FALSE)&amp;" "&amp;Q5796</f>
        <v>1125.1+P4-M1 备料长废料皮带运输机 电机控制 堵料检测</v>
      </c>
      <c r="I5796" s="10" t="str">
        <f t="shared" si="939"/>
        <v>DB100,X3902.7</v>
      </c>
      <c r="J5796" s="13" t="str">
        <f>VLOOKUP(E5796,起始地址定义!A:D,2,FALSE)</f>
        <v>DB100</v>
      </c>
      <c r="K5796" s="12" t="str">
        <f t="shared" si="940"/>
        <v>X3902.7</v>
      </c>
      <c r="L5796" s="13">
        <f>VLOOKUP(E5796,起始地址定义!A:D,3,FALSE)</f>
        <v>3900</v>
      </c>
      <c r="M5796" s="14">
        <f>VLOOKUP($F5796,类型描述及偏移量!$C:$H,2,FALSE)</f>
        <v>2.7</v>
      </c>
      <c r="N5796" s="14" t="str">
        <f>VLOOKUP($F5796,类型描述及偏移量!$C:$H,3,FALSE)</f>
        <v>离散</v>
      </c>
      <c r="O5796" s="14" t="str">
        <f>VLOOKUP($F5796,类型描述及偏移量!$C:$H,4,FALSE)</f>
        <v>None</v>
      </c>
      <c r="P5796" s="14" t="str">
        <f>VLOOKUP($F5796,类型描述及偏移量!$C:$H,5,FALSE)</f>
        <v>Yes</v>
      </c>
      <c r="Q5796" s="14" t="str">
        <f>VLOOKUP($F5796,类型描述及偏移量!$C:$H,6,FALSE)</f>
        <v>堵料检测</v>
      </c>
    </row>
    <row r="5797" hidden="1" spans="1:17">
      <c r="A5797" s="12" t="s">
        <v>128</v>
      </c>
      <c r="B5797" s="12" t="str">
        <f t="shared" si="933"/>
        <v>M14_M</v>
      </c>
      <c r="C5797" s="12" t="str">
        <f t="shared" si="934"/>
        <v>Blocking_EN</v>
      </c>
      <c r="D5797" s="12" t="str">
        <f t="shared" si="935"/>
        <v>BP_Motor_var</v>
      </c>
      <c r="E5797" s="13" t="str">
        <f t="shared" si="936"/>
        <v>CHPF_M14_M_BP_Motor_var</v>
      </c>
      <c r="F5797" s="14" t="str">
        <f t="shared" si="937"/>
        <v>BP_Motor_var_Blocking_EN</v>
      </c>
      <c r="G5797" s="10" t="str">
        <f t="shared" si="938"/>
        <v>CHPF_M14_M_Blocking_EN</v>
      </c>
      <c r="H5797" s="10" t="str">
        <f>VLOOKUP(基本表格!E5797,起始地址定义!A:D,4,FALSE)&amp;" "&amp;Q5797</f>
        <v>1125.1+P4-M1 备料长废料皮带运输机 电机控制 堵料保护使能</v>
      </c>
      <c r="I5797" s="10" t="str">
        <f t="shared" si="939"/>
        <v>DB100,X3903.0</v>
      </c>
      <c r="J5797" s="13" t="str">
        <f>VLOOKUP(E5797,起始地址定义!A:D,2,FALSE)</f>
        <v>DB100</v>
      </c>
      <c r="K5797" s="12" t="str">
        <f t="shared" si="940"/>
        <v>X3903.0</v>
      </c>
      <c r="L5797" s="13">
        <f>VLOOKUP(E5797,起始地址定义!A:D,3,FALSE)</f>
        <v>3900</v>
      </c>
      <c r="M5797" s="14">
        <f>VLOOKUP($F5797,类型描述及偏移量!$C:$H,2,FALSE)</f>
        <v>3</v>
      </c>
      <c r="N5797" s="14" t="str">
        <f>VLOOKUP($F5797,类型描述及偏移量!$C:$H,3,FALSE)</f>
        <v>离散</v>
      </c>
      <c r="O5797" s="14" t="str">
        <f>VLOOKUP($F5797,类型描述及偏移量!$C:$H,4,FALSE)</f>
        <v>None</v>
      </c>
      <c r="P5797" s="14" t="str">
        <f>VLOOKUP($F5797,类型描述及偏移量!$C:$H,5,FALSE)</f>
        <v>No</v>
      </c>
      <c r="Q5797" s="14" t="str">
        <f>VLOOKUP($F5797,类型描述及偏移量!$C:$H,6,FALSE)</f>
        <v>堵料保护使能</v>
      </c>
    </row>
    <row r="5798" hidden="1" spans="1:17">
      <c r="A5798" s="12" t="s">
        <v>128</v>
      </c>
      <c r="B5798" s="12" t="str">
        <f t="shared" si="933"/>
        <v>M14_M</v>
      </c>
      <c r="C5798" s="12" t="str">
        <f t="shared" si="934"/>
        <v>Blocking_Stop</v>
      </c>
      <c r="D5798" s="12" t="str">
        <f t="shared" si="935"/>
        <v>BP_Motor_var</v>
      </c>
      <c r="E5798" s="13" t="str">
        <f t="shared" si="936"/>
        <v>CHPF_M14_M_BP_Motor_var</v>
      </c>
      <c r="F5798" s="14" t="str">
        <f t="shared" si="937"/>
        <v>BP_Motor_var_Blocking_Stop</v>
      </c>
      <c r="G5798" s="10" t="str">
        <f t="shared" si="938"/>
        <v>CHPF_M14_M_Blocking_Stop</v>
      </c>
      <c r="H5798" s="10" t="str">
        <f>VLOOKUP(基本表格!E5798,起始地址定义!A:D,4,FALSE)&amp;" "&amp;Q5798</f>
        <v>1125.1+P4-M1 备料长废料皮带运输机 电机控制 堵料导致停机</v>
      </c>
      <c r="I5798" s="10" t="str">
        <f t="shared" si="939"/>
        <v>DB100,X3903.1</v>
      </c>
      <c r="J5798" s="13" t="str">
        <f>VLOOKUP(E5798,起始地址定义!A:D,2,FALSE)</f>
        <v>DB100</v>
      </c>
      <c r="K5798" s="12" t="str">
        <f t="shared" si="940"/>
        <v>X3903.1</v>
      </c>
      <c r="L5798" s="13">
        <f>VLOOKUP(E5798,起始地址定义!A:D,3,FALSE)</f>
        <v>3900</v>
      </c>
      <c r="M5798" s="14">
        <f>VLOOKUP($F5798,类型描述及偏移量!$C:$H,2,FALSE)</f>
        <v>3.1</v>
      </c>
      <c r="N5798" s="14" t="str">
        <f>VLOOKUP($F5798,类型描述及偏移量!$C:$H,3,FALSE)</f>
        <v>离散</v>
      </c>
      <c r="O5798" s="14" t="str">
        <f>VLOOKUP($F5798,类型描述及偏移量!$C:$H,4,FALSE)</f>
        <v>On</v>
      </c>
      <c r="P5798" s="14" t="str">
        <f>VLOOKUP($F5798,类型描述及偏移量!$C:$H,5,FALSE)</f>
        <v>Yes</v>
      </c>
      <c r="Q5798" s="14" t="str">
        <f>VLOOKUP($F5798,类型描述及偏移量!$C:$H,6,FALSE)</f>
        <v>堵料导致停机</v>
      </c>
    </row>
    <row r="5799" hidden="1" spans="1:17">
      <c r="A5799" s="12" t="s">
        <v>128</v>
      </c>
      <c r="B5799" s="12" t="str">
        <f t="shared" si="933"/>
        <v>M14_M</v>
      </c>
      <c r="C5799" s="12" t="str">
        <f t="shared" si="934"/>
        <v>BreakTime</v>
      </c>
      <c r="D5799" s="12" t="str">
        <f t="shared" si="935"/>
        <v>BP_Motor_var</v>
      </c>
      <c r="E5799" s="13" t="str">
        <f t="shared" si="936"/>
        <v>CHPF_M14_M_BP_Motor_var</v>
      </c>
      <c r="F5799" s="14" t="str">
        <f t="shared" si="937"/>
        <v>BP_Motor_var_BreakTime</v>
      </c>
      <c r="G5799" s="10" t="str">
        <f t="shared" si="938"/>
        <v>CHPF_M14_M_BreakTime</v>
      </c>
      <c r="H5799" s="10" t="str">
        <f>VLOOKUP(基本表格!E5799,起始地址定义!A:D,4,FALSE)&amp;" "&amp;Q5799</f>
        <v>1125.1+P4-M1 备料长废料皮带运输机 电机控制 断链超时时间 秒</v>
      </c>
      <c r="I5799" s="10" t="str">
        <f t="shared" si="939"/>
        <v>DB100,INT3904</v>
      </c>
      <c r="J5799" s="13" t="str">
        <f>VLOOKUP(E5799,起始地址定义!A:D,2,FALSE)</f>
        <v>DB100</v>
      </c>
      <c r="K5799" s="12" t="str">
        <f t="shared" si="940"/>
        <v>INT3904</v>
      </c>
      <c r="L5799" s="13">
        <f>VLOOKUP(E5799,起始地址定义!A:D,3,FALSE)</f>
        <v>3900</v>
      </c>
      <c r="M5799" s="14">
        <f>VLOOKUP($F5799,类型描述及偏移量!$C:$H,2,FALSE)</f>
        <v>4</v>
      </c>
      <c r="N5799" s="14" t="str">
        <f>VLOOKUP($F5799,类型描述及偏移量!$C:$H,3,FALSE)</f>
        <v>整型</v>
      </c>
      <c r="O5799" s="14" t="str">
        <f>VLOOKUP($F5799,类型描述及偏移量!$C:$H,4,FALSE)</f>
        <v>None</v>
      </c>
      <c r="P5799" s="14" t="str">
        <f>VLOOKUP($F5799,类型描述及偏移量!$C:$H,5,FALSE)</f>
        <v>No</v>
      </c>
      <c r="Q5799" s="14" t="str">
        <f>VLOOKUP($F5799,类型描述及偏移量!$C:$H,6,FALSE)</f>
        <v>断链超时时间 秒</v>
      </c>
    </row>
    <row r="5800" hidden="1" spans="1:17">
      <c r="A5800" s="12" t="s">
        <v>128</v>
      </c>
      <c r="B5800" s="12" t="str">
        <f t="shared" si="933"/>
        <v>M14_M</v>
      </c>
      <c r="C5800" s="12" t="str">
        <f t="shared" si="934"/>
        <v>BlockingTime</v>
      </c>
      <c r="D5800" s="12" t="str">
        <f t="shared" si="935"/>
        <v>BP_Motor_var</v>
      </c>
      <c r="E5800" s="13" t="str">
        <f t="shared" si="936"/>
        <v>CHPF_M14_M_BP_Motor_var</v>
      </c>
      <c r="F5800" s="14" t="str">
        <f t="shared" si="937"/>
        <v>BP_Motor_var_BlockingTime</v>
      </c>
      <c r="G5800" s="10" t="str">
        <f t="shared" si="938"/>
        <v>CHPF_M14_M_BlockingTime</v>
      </c>
      <c r="H5800" s="10" t="str">
        <f>VLOOKUP(基本表格!E5800,起始地址定义!A:D,4,FALSE)&amp;" "&amp;Q5800</f>
        <v>1125.1+P4-M1 备料长废料皮带运输机 电机控制 堵料检测时间 秒</v>
      </c>
      <c r="I5800" s="10" t="str">
        <f t="shared" si="939"/>
        <v>DB100,INT3906</v>
      </c>
      <c r="J5800" s="13" t="str">
        <f>VLOOKUP(E5800,起始地址定义!A:D,2,FALSE)</f>
        <v>DB100</v>
      </c>
      <c r="K5800" s="12" t="str">
        <f t="shared" si="940"/>
        <v>INT3906</v>
      </c>
      <c r="L5800" s="13">
        <f>VLOOKUP(E5800,起始地址定义!A:D,3,FALSE)</f>
        <v>3900</v>
      </c>
      <c r="M5800" s="14">
        <f>VLOOKUP($F5800,类型描述及偏移量!$C:$H,2,FALSE)</f>
        <v>6</v>
      </c>
      <c r="N5800" s="14" t="str">
        <f>VLOOKUP($F5800,类型描述及偏移量!$C:$H,3,FALSE)</f>
        <v>整型</v>
      </c>
      <c r="O5800" s="14" t="str">
        <f>VLOOKUP($F5800,类型描述及偏移量!$C:$H,4,FALSE)</f>
        <v>None</v>
      </c>
      <c r="P5800" s="14" t="str">
        <f>VLOOKUP($F5800,类型描述及偏移量!$C:$H,5,FALSE)</f>
        <v>No</v>
      </c>
      <c r="Q5800" s="14" t="str">
        <f>VLOOKUP($F5800,类型描述及偏移量!$C:$H,6,FALSE)</f>
        <v>堵料检测时间 秒</v>
      </c>
    </row>
    <row r="5801" hidden="1" spans="1:17">
      <c r="A5801" s="12" t="s">
        <v>128</v>
      </c>
      <c r="B5801" s="12" t="str">
        <f t="shared" si="933"/>
        <v>M14_M</v>
      </c>
      <c r="C5801" s="12" t="str">
        <f t="shared" si="934"/>
        <v>PullSwitch_CHK</v>
      </c>
      <c r="D5801" s="12" t="str">
        <f t="shared" si="935"/>
        <v>BP_Motor_var</v>
      </c>
      <c r="E5801" s="13" t="str">
        <f t="shared" si="936"/>
        <v>CHPF_M14_M_BP_Motor_var</v>
      </c>
      <c r="F5801" s="14" t="str">
        <f t="shared" si="937"/>
        <v>BP_Motor_var_PullSwitch_CHK</v>
      </c>
      <c r="G5801" s="10" t="str">
        <f t="shared" si="938"/>
        <v>CHPF_M14_M_PullSwitch_CHK</v>
      </c>
      <c r="H5801" s="10" t="str">
        <f>VLOOKUP(基本表格!E5801,起始地址定义!A:D,4,FALSE)&amp;" "&amp;Q5801</f>
        <v>1125.1+P4-M1 备料长废料皮带运输机 电机控制 拉线开关</v>
      </c>
      <c r="I5801" s="10" t="str">
        <f t="shared" si="939"/>
        <v>DB100,X3908.0</v>
      </c>
      <c r="J5801" s="13" t="str">
        <f>VLOOKUP(E5801,起始地址定义!A:D,2,FALSE)</f>
        <v>DB100</v>
      </c>
      <c r="K5801" s="12" t="str">
        <f t="shared" si="940"/>
        <v>X3908.0</v>
      </c>
      <c r="L5801" s="13">
        <f>VLOOKUP(E5801,起始地址定义!A:D,3,FALSE)</f>
        <v>3900</v>
      </c>
      <c r="M5801" s="14">
        <f>VLOOKUP($F5801,类型描述及偏移量!$C:$H,2,FALSE)</f>
        <v>8</v>
      </c>
      <c r="N5801" s="14" t="str">
        <f>VLOOKUP($F5801,类型描述及偏移量!$C:$H,3,FALSE)</f>
        <v>离散</v>
      </c>
      <c r="O5801" s="14" t="str">
        <f>VLOOKUP($F5801,类型描述及偏移量!$C:$H,4,FALSE)</f>
        <v>On</v>
      </c>
      <c r="P5801" s="14" t="str">
        <f>VLOOKUP($F5801,类型描述及偏移量!$C:$H,5,FALSE)</f>
        <v>Yes</v>
      </c>
      <c r="Q5801" s="14" t="str">
        <f>VLOOKUP($F5801,类型描述及偏移量!$C:$H,6,FALSE)</f>
        <v>拉线开关</v>
      </c>
    </row>
    <row r="5802" hidden="1" spans="1:17">
      <c r="A5802" s="12" t="s">
        <v>128</v>
      </c>
      <c r="B5802" s="12" t="str">
        <f t="shared" si="933"/>
        <v>M14_M</v>
      </c>
      <c r="C5802" s="12" t="str">
        <f t="shared" si="934"/>
        <v>LMD_ALM</v>
      </c>
      <c r="D5802" s="12" t="str">
        <f t="shared" si="935"/>
        <v>BP_Motor_var</v>
      </c>
      <c r="E5802" s="13" t="str">
        <f t="shared" si="936"/>
        <v>CHPF_M14_M_BP_Motor_var</v>
      </c>
      <c r="F5802" s="14" t="str">
        <f t="shared" si="937"/>
        <v>BP_Motor_var_LMD_ALM</v>
      </c>
      <c r="G5802" s="10" t="str">
        <f t="shared" si="938"/>
        <v>CHPF_M14_M_LMD_ALM</v>
      </c>
      <c r="H5802" s="10" t="str">
        <f>VLOOKUP(基本表格!E5802,起始地址定义!A:D,4,FALSE)&amp;" "&amp;Q5802</f>
        <v>1125.1+P4-M1 备料长废料皮带运输机 电机控制 左跑偏报警</v>
      </c>
      <c r="I5802" s="10" t="str">
        <f t="shared" si="939"/>
        <v>DB100,X3908.1</v>
      </c>
      <c r="J5802" s="13" t="str">
        <f>VLOOKUP(E5802,起始地址定义!A:D,2,FALSE)</f>
        <v>DB100</v>
      </c>
      <c r="K5802" s="12" t="str">
        <f t="shared" si="940"/>
        <v>X3908.1</v>
      </c>
      <c r="L5802" s="13">
        <f>VLOOKUP(E5802,起始地址定义!A:D,3,FALSE)</f>
        <v>3900</v>
      </c>
      <c r="M5802" s="14">
        <f>VLOOKUP($F5802,类型描述及偏移量!$C:$H,2,FALSE)</f>
        <v>8.1</v>
      </c>
      <c r="N5802" s="14" t="str">
        <f>VLOOKUP($F5802,类型描述及偏移量!$C:$H,3,FALSE)</f>
        <v>离散</v>
      </c>
      <c r="O5802" s="14" t="str">
        <f>VLOOKUP($F5802,类型描述及偏移量!$C:$H,4,FALSE)</f>
        <v>On</v>
      </c>
      <c r="P5802" s="14" t="str">
        <f>VLOOKUP($F5802,类型描述及偏移量!$C:$H,5,FALSE)</f>
        <v>Yes</v>
      </c>
      <c r="Q5802" s="14" t="str">
        <f>VLOOKUP($F5802,类型描述及偏移量!$C:$H,6,FALSE)</f>
        <v>左跑偏报警</v>
      </c>
    </row>
    <row r="5803" hidden="1" spans="1:17">
      <c r="A5803" s="12" t="s">
        <v>128</v>
      </c>
      <c r="B5803" s="12" t="str">
        <f t="shared" si="933"/>
        <v>M14_M</v>
      </c>
      <c r="C5803" s="12" t="str">
        <f t="shared" si="934"/>
        <v>LMD_CHK_1</v>
      </c>
      <c r="D5803" s="12" t="str">
        <f t="shared" si="935"/>
        <v>BP_Motor_var</v>
      </c>
      <c r="E5803" s="13" t="str">
        <f t="shared" si="936"/>
        <v>CHPF_M14_M_BP_Motor_var</v>
      </c>
      <c r="F5803" s="14" t="str">
        <f t="shared" si="937"/>
        <v>BP_Motor_var_LMD_CHK_1</v>
      </c>
      <c r="G5803" s="10" t="str">
        <f t="shared" si="938"/>
        <v>CHPF_M14_M_LMD_CHK_1</v>
      </c>
      <c r="H5803" s="10" t="str">
        <f>VLOOKUP(基本表格!E5803,起始地址定义!A:D,4,FALSE)&amp;" "&amp;Q5803</f>
        <v>1125.1+P4-M1 备料长废料皮带运输机 电机控制 左跑偏1检测</v>
      </c>
      <c r="I5803" s="10" t="str">
        <f t="shared" si="939"/>
        <v>DB100,X3908.2</v>
      </c>
      <c r="J5803" s="13" t="str">
        <f>VLOOKUP(E5803,起始地址定义!A:D,2,FALSE)</f>
        <v>DB100</v>
      </c>
      <c r="K5803" s="12" t="str">
        <f t="shared" si="940"/>
        <v>X3908.2</v>
      </c>
      <c r="L5803" s="13">
        <f>VLOOKUP(E5803,起始地址定义!A:D,3,FALSE)</f>
        <v>3900</v>
      </c>
      <c r="M5803" s="14">
        <f>VLOOKUP($F5803,类型描述及偏移量!$C:$H,2,FALSE)</f>
        <v>8.2</v>
      </c>
      <c r="N5803" s="14" t="str">
        <f>VLOOKUP($F5803,类型描述及偏移量!$C:$H,3,FALSE)</f>
        <v>离散</v>
      </c>
      <c r="O5803" s="14" t="str">
        <f>VLOOKUP($F5803,类型描述及偏移量!$C:$H,4,FALSE)</f>
        <v>None</v>
      </c>
      <c r="P5803" s="14" t="str">
        <f>VLOOKUP($F5803,类型描述及偏移量!$C:$H,5,FALSE)</f>
        <v>Yes</v>
      </c>
      <c r="Q5803" s="14" t="str">
        <f>VLOOKUP($F5803,类型描述及偏移量!$C:$H,6,FALSE)</f>
        <v>左跑偏1检测</v>
      </c>
    </row>
    <row r="5804" hidden="1" spans="1:17">
      <c r="A5804" s="12" t="s">
        <v>128</v>
      </c>
      <c r="B5804" s="12" t="str">
        <f t="shared" si="933"/>
        <v>M14_M</v>
      </c>
      <c r="C5804" s="12" t="str">
        <f t="shared" si="934"/>
        <v>LMD_EN</v>
      </c>
      <c r="D5804" s="12" t="str">
        <f t="shared" si="935"/>
        <v>BP_Motor_var</v>
      </c>
      <c r="E5804" s="13" t="str">
        <f t="shared" si="936"/>
        <v>CHPF_M14_M_BP_Motor_var</v>
      </c>
      <c r="F5804" s="14" t="str">
        <f t="shared" si="937"/>
        <v>BP_Motor_var_LMD_EN</v>
      </c>
      <c r="G5804" s="10" t="str">
        <f t="shared" si="938"/>
        <v>CHPF_M14_M_LMD_EN</v>
      </c>
      <c r="H5804" s="10" t="str">
        <f>VLOOKUP(基本表格!E5804,起始地址定义!A:D,4,FALSE)&amp;" "&amp;Q5804</f>
        <v>1125.1+P4-M1 备料长废料皮带运输机 电机控制 左跑偏保护使能</v>
      </c>
      <c r="I5804" s="10" t="str">
        <f t="shared" si="939"/>
        <v>DB100,X3908.3</v>
      </c>
      <c r="J5804" s="13" t="str">
        <f>VLOOKUP(E5804,起始地址定义!A:D,2,FALSE)</f>
        <v>DB100</v>
      </c>
      <c r="K5804" s="12" t="str">
        <f t="shared" si="940"/>
        <v>X3908.3</v>
      </c>
      <c r="L5804" s="13">
        <f>VLOOKUP(E5804,起始地址定义!A:D,3,FALSE)</f>
        <v>3900</v>
      </c>
      <c r="M5804" s="14">
        <f>VLOOKUP($F5804,类型描述及偏移量!$C:$H,2,FALSE)</f>
        <v>8.3</v>
      </c>
      <c r="N5804" s="14" t="str">
        <f>VLOOKUP($F5804,类型描述及偏移量!$C:$H,3,FALSE)</f>
        <v>离散</v>
      </c>
      <c r="O5804" s="14" t="str">
        <f>VLOOKUP($F5804,类型描述及偏移量!$C:$H,4,FALSE)</f>
        <v>None</v>
      </c>
      <c r="P5804" s="14" t="str">
        <f>VLOOKUP($F5804,类型描述及偏移量!$C:$H,5,FALSE)</f>
        <v>No</v>
      </c>
      <c r="Q5804" s="14" t="str">
        <f>VLOOKUP($F5804,类型描述及偏移量!$C:$H,6,FALSE)</f>
        <v>左跑偏保护使能</v>
      </c>
    </row>
    <row r="5805" hidden="1" spans="1:17">
      <c r="A5805" s="12" t="s">
        <v>128</v>
      </c>
      <c r="B5805" s="12" t="str">
        <f t="shared" si="933"/>
        <v>M14_M</v>
      </c>
      <c r="C5805" s="12" t="str">
        <f t="shared" si="934"/>
        <v>LMD_Stop</v>
      </c>
      <c r="D5805" s="12" t="str">
        <f t="shared" si="935"/>
        <v>BP_Motor_var</v>
      </c>
      <c r="E5805" s="13" t="str">
        <f t="shared" si="936"/>
        <v>CHPF_M14_M_BP_Motor_var</v>
      </c>
      <c r="F5805" s="14" t="str">
        <f t="shared" si="937"/>
        <v>BP_Motor_var_LMD_Stop</v>
      </c>
      <c r="G5805" s="10" t="str">
        <f t="shared" si="938"/>
        <v>CHPF_M14_M_LMD_Stop</v>
      </c>
      <c r="H5805" s="10" t="str">
        <f>VLOOKUP(基本表格!E5805,起始地址定义!A:D,4,FALSE)&amp;" "&amp;Q5805</f>
        <v>1125.1+P4-M1 备料长废料皮带运输机 电机控制 左跑偏导致停机</v>
      </c>
      <c r="I5805" s="10" t="str">
        <f t="shared" si="939"/>
        <v>DB100,X3908.4</v>
      </c>
      <c r="J5805" s="13" t="str">
        <f>VLOOKUP(E5805,起始地址定义!A:D,2,FALSE)</f>
        <v>DB100</v>
      </c>
      <c r="K5805" s="12" t="str">
        <f t="shared" si="940"/>
        <v>X3908.4</v>
      </c>
      <c r="L5805" s="13">
        <f>VLOOKUP(E5805,起始地址定义!A:D,3,FALSE)</f>
        <v>3900</v>
      </c>
      <c r="M5805" s="14">
        <f>VLOOKUP($F5805,类型描述及偏移量!$C:$H,2,FALSE)</f>
        <v>8.4</v>
      </c>
      <c r="N5805" s="14" t="str">
        <f>VLOOKUP($F5805,类型描述及偏移量!$C:$H,3,FALSE)</f>
        <v>离散</v>
      </c>
      <c r="O5805" s="14" t="str">
        <f>VLOOKUP($F5805,类型描述及偏移量!$C:$H,4,FALSE)</f>
        <v>On</v>
      </c>
      <c r="P5805" s="14" t="str">
        <f>VLOOKUP($F5805,类型描述及偏移量!$C:$H,5,FALSE)</f>
        <v>Yes</v>
      </c>
      <c r="Q5805" s="14" t="str">
        <f>VLOOKUP($F5805,类型描述及偏移量!$C:$H,6,FALSE)</f>
        <v>左跑偏导致停机</v>
      </c>
    </row>
    <row r="5806" hidden="1" spans="1:17">
      <c r="A5806" s="12" t="s">
        <v>128</v>
      </c>
      <c r="B5806" s="12" t="str">
        <f t="shared" si="933"/>
        <v>M14_M</v>
      </c>
      <c r="C5806" s="12" t="str">
        <f t="shared" si="934"/>
        <v>LMD_Time</v>
      </c>
      <c r="D5806" s="12" t="str">
        <f t="shared" si="935"/>
        <v>BP_Motor_var</v>
      </c>
      <c r="E5806" s="13" t="str">
        <f t="shared" si="936"/>
        <v>CHPF_M14_M_BP_Motor_var</v>
      </c>
      <c r="F5806" s="14" t="str">
        <f t="shared" si="937"/>
        <v>BP_Motor_var_LMD_Time</v>
      </c>
      <c r="G5806" s="10" t="str">
        <f t="shared" si="938"/>
        <v>CHPF_M14_M_LMD_Time</v>
      </c>
      <c r="H5806" s="10" t="str">
        <f>VLOOKUP(基本表格!E5806,起始地址定义!A:D,4,FALSE)&amp;" "&amp;Q5806</f>
        <v>1125.1+P4-M1 备料长废料皮带运输机 电机控制 左跑偏检测时间</v>
      </c>
      <c r="I5806" s="10" t="str">
        <f t="shared" si="939"/>
        <v>DB100,INT3910</v>
      </c>
      <c r="J5806" s="13" t="str">
        <f>VLOOKUP(E5806,起始地址定义!A:D,2,FALSE)</f>
        <v>DB100</v>
      </c>
      <c r="K5806" s="12" t="str">
        <f t="shared" si="940"/>
        <v>INT3910</v>
      </c>
      <c r="L5806" s="13">
        <f>VLOOKUP(E5806,起始地址定义!A:D,3,FALSE)</f>
        <v>3900</v>
      </c>
      <c r="M5806" s="14">
        <f>VLOOKUP($F5806,类型描述及偏移量!$C:$H,2,FALSE)</f>
        <v>10</v>
      </c>
      <c r="N5806" s="14" t="str">
        <f>VLOOKUP($F5806,类型描述及偏移量!$C:$H,3,FALSE)</f>
        <v>整型</v>
      </c>
      <c r="O5806" s="14" t="str">
        <f>VLOOKUP($F5806,类型描述及偏移量!$C:$H,4,FALSE)</f>
        <v>None</v>
      </c>
      <c r="P5806" s="14" t="str">
        <f>VLOOKUP($F5806,类型描述及偏移量!$C:$H,5,FALSE)</f>
        <v>No</v>
      </c>
      <c r="Q5806" s="14" t="str">
        <f>VLOOKUP($F5806,类型描述及偏移量!$C:$H,6,FALSE)</f>
        <v>左跑偏检测时间</v>
      </c>
    </row>
    <row r="5807" hidden="1" spans="1:17">
      <c r="A5807" s="12" t="s">
        <v>128</v>
      </c>
      <c r="B5807" s="12" t="str">
        <f t="shared" si="933"/>
        <v>M14_M</v>
      </c>
      <c r="C5807" s="12" t="str">
        <f t="shared" si="934"/>
        <v>RMD_ALM</v>
      </c>
      <c r="D5807" s="12" t="str">
        <f t="shared" si="935"/>
        <v>BP_Motor_var</v>
      </c>
      <c r="E5807" s="13" t="str">
        <f t="shared" si="936"/>
        <v>CHPF_M14_M_BP_Motor_var</v>
      </c>
      <c r="F5807" s="14" t="str">
        <f t="shared" si="937"/>
        <v>BP_Motor_var_RMD_ALM</v>
      </c>
      <c r="G5807" s="10" t="str">
        <f t="shared" si="938"/>
        <v>CHPF_M14_M_RMD_ALM</v>
      </c>
      <c r="H5807" s="10" t="str">
        <f>VLOOKUP(基本表格!E5807,起始地址定义!A:D,4,FALSE)&amp;" "&amp;Q5807</f>
        <v>1125.1+P4-M1 备料长废料皮带运输机 电机控制 右 跑偏报警</v>
      </c>
      <c r="I5807" s="10" t="str">
        <f t="shared" si="939"/>
        <v>DB100,X3912.0</v>
      </c>
      <c r="J5807" s="13" t="str">
        <f>VLOOKUP(E5807,起始地址定义!A:D,2,FALSE)</f>
        <v>DB100</v>
      </c>
      <c r="K5807" s="12" t="str">
        <f t="shared" si="940"/>
        <v>X3912.0</v>
      </c>
      <c r="L5807" s="13">
        <f>VLOOKUP(E5807,起始地址定义!A:D,3,FALSE)</f>
        <v>3900</v>
      </c>
      <c r="M5807" s="14">
        <f>VLOOKUP($F5807,类型描述及偏移量!$C:$H,2,FALSE)</f>
        <v>12</v>
      </c>
      <c r="N5807" s="14" t="str">
        <f>VLOOKUP($F5807,类型描述及偏移量!$C:$H,3,FALSE)</f>
        <v>离散</v>
      </c>
      <c r="O5807" s="14" t="str">
        <f>VLOOKUP($F5807,类型描述及偏移量!$C:$H,4,FALSE)</f>
        <v>On</v>
      </c>
      <c r="P5807" s="14" t="str">
        <f>VLOOKUP($F5807,类型描述及偏移量!$C:$H,5,FALSE)</f>
        <v>Yes</v>
      </c>
      <c r="Q5807" s="14" t="str">
        <f>VLOOKUP($F5807,类型描述及偏移量!$C:$H,6,FALSE)</f>
        <v>右 跑偏报警</v>
      </c>
    </row>
    <row r="5808" hidden="1" spans="1:17">
      <c r="A5808" s="12" t="s">
        <v>128</v>
      </c>
      <c r="B5808" s="12" t="str">
        <f t="shared" si="933"/>
        <v>M14_M</v>
      </c>
      <c r="C5808" s="12" t="str">
        <f t="shared" si="934"/>
        <v>RMD_CHK_1</v>
      </c>
      <c r="D5808" s="12" t="str">
        <f t="shared" si="935"/>
        <v>BP_Motor_var</v>
      </c>
      <c r="E5808" s="13" t="str">
        <f t="shared" si="936"/>
        <v>CHPF_M14_M_BP_Motor_var</v>
      </c>
      <c r="F5808" s="14" t="str">
        <f t="shared" si="937"/>
        <v>BP_Motor_var_RMD_CHK_1</v>
      </c>
      <c r="G5808" s="10" t="str">
        <f t="shared" si="938"/>
        <v>CHPF_M14_M_RMD_CHK_1</v>
      </c>
      <c r="H5808" s="10" t="str">
        <f>VLOOKUP(基本表格!E5808,起始地址定义!A:D,4,FALSE)&amp;" "&amp;Q5808</f>
        <v>1125.1+P4-M1 备料长废料皮带运输机 电机控制 右跑偏1检测</v>
      </c>
      <c r="I5808" s="10" t="str">
        <f t="shared" si="939"/>
        <v>DB100,X3912.1</v>
      </c>
      <c r="J5808" s="13" t="str">
        <f>VLOOKUP(E5808,起始地址定义!A:D,2,FALSE)</f>
        <v>DB100</v>
      </c>
      <c r="K5808" s="12" t="str">
        <f t="shared" si="940"/>
        <v>X3912.1</v>
      </c>
      <c r="L5808" s="13">
        <f>VLOOKUP(E5808,起始地址定义!A:D,3,FALSE)</f>
        <v>3900</v>
      </c>
      <c r="M5808" s="14">
        <f>VLOOKUP($F5808,类型描述及偏移量!$C:$H,2,FALSE)</f>
        <v>12.1</v>
      </c>
      <c r="N5808" s="14" t="str">
        <f>VLOOKUP($F5808,类型描述及偏移量!$C:$H,3,FALSE)</f>
        <v>离散</v>
      </c>
      <c r="O5808" s="14" t="str">
        <f>VLOOKUP($F5808,类型描述及偏移量!$C:$H,4,FALSE)</f>
        <v>None</v>
      </c>
      <c r="P5808" s="14" t="str">
        <f>VLOOKUP($F5808,类型描述及偏移量!$C:$H,5,FALSE)</f>
        <v>Yes</v>
      </c>
      <c r="Q5808" s="14" t="str">
        <f>VLOOKUP($F5808,类型描述及偏移量!$C:$H,6,FALSE)</f>
        <v>右跑偏1检测</v>
      </c>
    </row>
    <row r="5809" hidden="1" spans="1:17">
      <c r="A5809" s="12" t="s">
        <v>128</v>
      </c>
      <c r="B5809" s="12" t="str">
        <f t="shared" si="933"/>
        <v>M14_M</v>
      </c>
      <c r="C5809" s="12" t="str">
        <f t="shared" si="934"/>
        <v>RMD_EN</v>
      </c>
      <c r="D5809" s="12" t="str">
        <f t="shared" si="935"/>
        <v>BP_Motor_var</v>
      </c>
      <c r="E5809" s="13" t="str">
        <f t="shared" si="936"/>
        <v>CHPF_M14_M_BP_Motor_var</v>
      </c>
      <c r="F5809" s="14" t="str">
        <f t="shared" si="937"/>
        <v>BP_Motor_var_RMD_EN</v>
      </c>
      <c r="G5809" s="10" t="str">
        <f t="shared" si="938"/>
        <v>CHPF_M14_M_RMD_EN</v>
      </c>
      <c r="H5809" s="10" t="str">
        <f>VLOOKUP(基本表格!E5809,起始地址定义!A:D,4,FALSE)&amp;" "&amp;Q5809</f>
        <v>1125.1+P4-M1 备料长废料皮带运输机 电机控制 右跑偏保护使能</v>
      </c>
      <c r="I5809" s="10" t="str">
        <f t="shared" si="939"/>
        <v>DB100,X3912.2</v>
      </c>
      <c r="J5809" s="13" t="str">
        <f>VLOOKUP(E5809,起始地址定义!A:D,2,FALSE)</f>
        <v>DB100</v>
      </c>
      <c r="K5809" s="12" t="str">
        <f t="shared" si="940"/>
        <v>X3912.2</v>
      </c>
      <c r="L5809" s="13">
        <f>VLOOKUP(E5809,起始地址定义!A:D,3,FALSE)</f>
        <v>3900</v>
      </c>
      <c r="M5809" s="14">
        <f>VLOOKUP($F5809,类型描述及偏移量!$C:$H,2,FALSE)</f>
        <v>12.2</v>
      </c>
      <c r="N5809" s="14" t="str">
        <f>VLOOKUP($F5809,类型描述及偏移量!$C:$H,3,FALSE)</f>
        <v>离散</v>
      </c>
      <c r="O5809" s="14" t="str">
        <f>VLOOKUP($F5809,类型描述及偏移量!$C:$H,4,FALSE)</f>
        <v>None</v>
      </c>
      <c r="P5809" s="14" t="str">
        <f>VLOOKUP($F5809,类型描述及偏移量!$C:$H,5,FALSE)</f>
        <v>No</v>
      </c>
      <c r="Q5809" s="14" t="str">
        <f>VLOOKUP($F5809,类型描述及偏移量!$C:$H,6,FALSE)</f>
        <v>右跑偏保护使能</v>
      </c>
    </row>
    <row r="5810" hidden="1" spans="1:17">
      <c r="A5810" s="12" t="s">
        <v>128</v>
      </c>
      <c r="B5810" s="12" t="str">
        <f t="shared" si="933"/>
        <v>M14_M</v>
      </c>
      <c r="C5810" s="12" t="str">
        <f t="shared" si="934"/>
        <v>RMD_Stop</v>
      </c>
      <c r="D5810" s="12" t="str">
        <f t="shared" si="935"/>
        <v>BP_Motor_var</v>
      </c>
      <c r="E5810" s="13" t="str">
        <f t="shared" si="936"/>
        <v>CHPF_M14_M_BP_Motor_var</v>
      </c>
      <c r="F5810" s="14" t="str">
        <f t="shared" si="937"/>
        <v>BP_Motor_var_RMD_Stop</v>
      </c>
      <c r="G5810" s="10" t="str">
        <f t="shared" si="938"/>
        <v>CHPF_M14_M_RMD_Stop</v>
      </c>
      <c r="H5810" s="10" t="str">
        <f>VLOOKUP(基本表格!E5810,起始地址定义!A:D,4,FALSE)&amp;" "&amp;Q5810</f>
        <v>1125.1+P4-M1 备料长废料皮带运输机 电机控制 右跑偏导致停机</v>
      </c>
      <c r="I5810" s="10" t="str">
        <f t="shared" si="939"/>
        <v>DB100,X3912.3</v>
      </c>
      <c r="J5810" s="13" t="str">
        <f>VLOOKUP(E5810,起始地址定义!A:D,2,FALSE)</f>
        <v>DB100</v>
      </c>
      <c r="K5810" s="12" t="str">
        <f t="shared" si="940"/>
        <v>X3912.3</v>
      </c>
      <c r="L5810" s="13">
        <f>VLOOKUP(E5810,起始地址定义!A:D,3,FALSE)</f>
        <v>3900</v>
      </c>
      <c r="M5810" s="14">
        <f>VLOOKUP($F5810,类型描述及偏移量!$C:$H,2,FALSE)</f>
        <v>12.3</v>
      </c>
      <c r="N5810" s="14" t="str">
        <f>VLOOKUP($F5810,类型描述及偏移量!$C:$H,3,FALSE)</f>
        <v>离散</v>
      </c>
      <c r="O5810" s="14" t="str">
        <f>VLOOKUP($F5810,类型描述及偏移量!$C:$H,4,FALSE)</f>
        <v>On</v>
      </c>
      <c r="P5810" s="14" t="str">
        <f>VLOOKUP($F5810,类型描述及偏移量!$C:$H,5,FALSE)</f>
        <v>Yes</v>
      </c>
      <c r="Q5810" s="14" t="str">
        <f>VLOOKUP($F5810,类型描述及偏移量!$C:$H,6,FALSE)</f>
        <v>右跑偏导致停机</v>
      </c>
    </row>
    <row r="5811" hidden="1" spans="1:17">
      <c r="A5811" s="12" t="s">
        <v>128</v>
      </c>
      <c r="B5811" s="12" t="str">
        <f t="shared" si="933"/>
        <v>M14_M</v>
      </c>
      <c r="C5811" s="12" t="str">
        <f t="shared" si="934"/>
        <v>RMD_Time</v>
      </c>
      <c r="D5811" s="12" t="str">
        <f t="shared" si="935"/>
        <v>BP_Motor_var</v>
      </c>
      <c r="E5811" s="13" t="str">
        <f t="shared" si="936"/>
        <v>CHPF_M14_M_BP_Motor_var</v>
      </c>
      <c r="F5811" s="14" t="str">
        <f t="shared" si="937"/>
        <v>BP_Motor_var_RMD_Time</v>
      </c>
      <c r="G5811" s="10" t="str">
        <f t="shared" si="938"/>
        <v>CHPF_M14_M_RMD_Time</v>
      </c>
      <c r="H5811" s="10" t="str">
        <f>VLOOKUP(基本表格!E5811,起始地址定义!A:D,4,FALSE)&amp;" "&amp;Q5811</f>
        <v>1125.1+P4-M1 备料长废料皮带运输机 电机控制 右跑偏检测时间</v>
      </c>
      <c r="I5811" s="10" t="str">
        <f t="shared" si="939"/>
        <v>DB100,INT3914</v>
      </c>
      <c r="J5811" s="13" t="str">
        <f>VLOOKUP(E5811,起始地址定义!A:D,2,FALSE)</f>
        <v>DB100</v>
      </c>
      <c r="K5811" s="12" t="str">
        <f t="shared" si="940"/>
        <v>INT3914</v>
      </c>
      <c r="L5811" s="13">
        <f>VLOOKUP(E5811,起始地址定义!A:D,3,FALSE)</f>
        <v>3900</v>
      </c>
      <c r="M5811" s="14">
        <f>VLOOKUP($F5811,类型描述及偏移量!$C:$H,2,FALSE)</f>
        <v>14</v>
      </c>
      <c r="N5811" s="14" t="str">
        <f>VLOOKUP($F5811,类型描述及偏移量!$C:$H,3,FALSE)</f>
        <v>整型</v>
      </c>
      <c r="O5811" s="14" t="str">
        <f>VLOOKUP($F5811,类型描述及偏移量!$C:$H,4,FALSE)</f>
        <v>None</v>
      </c>
      <c r="P5811" s="14" t="str">
        <f>VLOOKUP($F5811,类型描述及偏移量!$C:$H,5,FALSE)</f>
        <v>No</v>
      </c>
      <c r="Q5811" s="14" t="str">
        <f>VLOOKUP($F5811,类型描述及偏移量!$C:$H,6,FALSE)</f>
        <v>右跑偏检测时间</v>
      </c>
    </row>
    <row r="5812" hidden="1" spans="1:17">
      <c r="A5812" s="12" t="s">
        <v>128</v>
      </c>
      <c r="B5812" s="12" t="str">
        <f t="shared" si="933"/>
        <v>M14_M</v>
      </c>
      <c r="C5812" s="12" t="str">
        <f t="shared" si="934"/>
        <v>Motor_Delta</v>
      </c>
      <c r="D5812" s="12" t="str">
        <f t="shared" si="935"/>
        <v>BP_Motor_var</v>
      </c>
      <c r="E5812" s="13" t="str">
        <f t="shared" si="936"/>
        <v>CHPF_M14_M_BP_Motor_var</v>
      </c>
      <c r="F5812" s="14" t="str">
        <f t="shared" si="937"/>
        <v>BP_Motor_var_Motor_Delta</v>
      </c>
      <c r="G5812" s="10" t="str">
        <f t="shared" si="938"/>
        <v>CHPF_M14_M_Motor_Delta</v>
      </c>
      <c r="H5812" s="10" t="str">
        <f>VLOOKUP(基本表格!E5812,起始地址定义!A:D,4,FALSE)&amp;" "&amp;Q5812</f>
        <v>1125.1+P4-M1 备料长废料皮带运输机 电机控制 三角型</v>
      </c>
      <c r="I5812" s="10" t="str">
        <f t="shared" si="939"/>
        <v>DB100,X3916.0</v>
      </c>
      <c r="J5812" s="13" t="str">
        <f>VLOOKUP(E5812,起始地址定义!A:D,2,FALSE)</f>
        <v>DB100</v>
      </c>
      <c r="K5812" s="12" t="str">
        <f t="shared" si="940"/>
        <v>X3916.0</v>
      </c>
      <c r="L5812" s="13">
        <f>VLOOKUP(E5812,起始地址定义!A:D,3,FALSE)</f>
        <v>3900</v>
      </c>
      <c r="M5812" s="14">
        <f>VLOOKUP($F5812,类型描述及偏移量!$C:$H,2,FALSE)</f>
        <v>16</v>
      </c>
      <c r="N5812" s="14" t="str">
        <f>VLOOKUP($F5812,类型描述及偏移量!$C:$H,3,FALSE)</f>
        <v>离散</v>
      </c>
      <c r="O5812" s="14" t="str">
        <f>VLOOKUP($F5812,类型描述及偏移量!$C:$H,4,FALSE)</f>
        <v>None</v>
      </c>
      <c r="P5812" s="14" t="str">
        <f>VLOOKUP($F5812,类型描述及偏移量!$C:$H,5,FALSE)</f>
        <v>Yes</v>
      </c>
      <c r="Q5812" s="14" t="str">
        <f>VLOOKUP($F5812,类型描述及偏移量!$C:$H,6,FALSE)</f>
        <v>三角型</v>
      </c>
    </row>
    <row r="5813" hidden="1" spans="1:17">
      <c r="A5813" s="12" t="s">
        <v>128</v>
      </c>
      <c r="B5813" s="12" t="str">
        <f t="shared" si="933"/>
        <v>M14_M</v>
      </c>
      <c r="C5813" s="12" t="str">
        <f t="shared" si="934"/>
        <v>Motor_Wye</v>
      </c>
      <c r="D5813" s="12" t="str">
        <f t="shared" si="935"/>
        <v>BP_Motor_var</v>
      </c>
      <c r="E5813" s="13" t="str">
        <f t="shared" si="936"/>
        <v>CHPF_M14_M_BP_Motor_var</v>
      </c>
      <c r="F5813" s="14" t="str">
        <f t="shared" si="937"/>
        <v>BP_Motor_var_Motor_Wye</v>
      </c>
      <c r="G5813" s="10" t="str">
        <f t="shared" si="938"/>
        <v>CHPF_M14_M_Motor_Wye</v>
      </c>
      <c r="H5813" s="10" t="str">
        <f>VLOOKUP(基本表格!E5813,起始地址定义!A:D,4,FALSE)&amp;" "&amp;Q5813</f>
        <v>1125.1+P4-M1 备料长废料皮带运输机 电机控制 星型</v>
      </c>
      <c r="I5813" s="10" t="str">
        <f t="shared" si="939"/>
        <v>DB100,X3916.1</v>
      </c>
      <c r="J5813" s="13" t="str">
        <f>VLOOKUP(E5813,起始地址定义!A:D,2,FALSE)</f>
        <v>DB100</v>
      </c>
      <c r="K5813" s="12" t="str">
        <f t="shared" si="940"/>
        <v>X3916.1</v>
      </c>
      <c r="L5813" s="13">
        <f>VLOOKUP(E5813,起始地址定义!A:D,3,FALSE)</f>
        <v>3900</v>
      </c>
      <c r="M5813" s="14">
        <f>VLOOKUP($F5813,类型描述及偏移量!$C:$H,2,FALSE)</f>
        <v>16.1</v>
      </c>
      <c r="N5813" s="14" t="str">
        <f>VLOOKUP($F5813,类型描述及偏移量!$C:$H,3,FALSE)</f>
        <v>离散</v>
      </c>
      <c r="O5813" s="14" t="str">
        <f>VLOOKUP($F5813,类型描述及偏移量!$C:$H,4,FALSE)</f>
        <v>None</v>
      </c>
      <c r="P5813" s="14" t="str">
        <f>VLOOKUP($F5813,类型描述及偏移量!$C:$H,5,FALSE)</f>
        <v>Yes</v>
      </c>
      <c r="Q5813" s="14" t="str">
        <f>VLOOKUP($F5813,类型描述及偏移量!$C:$H,6,FALSE)</f>
        <v>星型</v>
      </c>
    </row>
    <row r="5814" hidden="1" spans="1:17">
      <c r="A5814" s="12" t="s">
        <v>128</v>
      </c>
      <c r="B5814" s="12" t="str">
        <f t="shared" si="933"/>
        <v>M14_M</v>
      </c>
      <c r="C5814" s="12" t="str">
        <f t="shared" si="934"/>
        <v>MSD</v>
      </c>
      <c r="D5814" s="12" t="str">
        <f t="shared" si="935"/>
        <v>BP_Motor_var</v>
      </c>
      <c r="E5814" s="13" t="str">
        <f t="shared" si="936"/>
        <v>CHPF_M14_M_BP_Motor_var</v>
      </c>
      <c r="F5814" s="14" t="str">
        <f t="shared" si="937"/>
        <v>BP_Motor_var_MSD</v>
      </c>
      <c r="G5814" s="10" t="str">
        <f t="shared" si="938"/>
        <v>CHPF_M14_M_MSD</v>
      </c>
      <c r="H5814" s="10" t="str">
        <f>VLOOKUP(基本表格!E5814,起始地址定义!A:D,4,FALSE)&amp;" "&amp;Q5814</f>
        <v>1125.1+P4-M1 备料长废料皮带运输机 电机控制 维修开关</v>
      </c>
      <c r="I5814" s="10" t="str">
        <f t="shared" si="939"/>
        <v>DB100,X3916.2</v>
      </c>
      <c r="J5814" s="13" t="str">
        <f>VLOOKUP(E5814,起始地址定义!A:D,2,FALSE)</f>
        <v>DB100</v>
      </c>
      <c r="K5814" s="12" t="str">
        <f t="shared" si="940"/>
        <v>X3916.2</v>
      </c>
      <c r="L5814" s="13">
        <f>VLOOKUP(E5814,起始地址定义!A:D,3,FALSE)</f>
        <v>3900</v>
      </c>
      <c r="M5814" s="14">
        <f>VLOOKUP($F5814,类型描述及偏移量!$C:$H,2,FALSE)</f>
        <v>16.2</v>
      </c>
      <c r="N5814" s="14" t="str">
        <f>VLOOKUP($F5814,类型描述及偏移量!$C:$H,3,FALSE)</f>
        <v>离散</v>
      </c>
      <c r="O5814" s="14" t="str">
        <f>VLOOKUP($F5814,类型描述及偏移量!$C:$H,4,FALSE)</f>
        <v>On</v>
      </c>
      <c r="P5814" s="14" t="str">
        <f>VLOOKUP($F5814,类型描述及偏移量!$C:$H,5,FALSE)</f>
        <v>Yes</v>
      </c>
      <c r="Q5814" s="14" t="str">
        <f>VLOOKUP($F5814,类型描述及偏移量!$C:$H,6,FALSE)</f>
        <v>维修开关</v>
      </c>
    </row>
    <row r="5815" hidden="1" spans="1:17">
      <c r="A5815" s="12" t="s">
        <v>128</v>
      </c>
      <c r="B5815" s="12" t="str">
        <f t="shared" si="933"/>
        <v>M14_M</v>
      </c>
      <c r="C5815" s="12" t="str">
        <f t="shared" si="934"/>
        <v>LMD_CHK_2</v>
      </c>
      <c r="D5815" s="12" t="str">
        <f t="shared" si="935"/>
        <v>BP_Motor_var</v>
      </c>
      <c r="E5815" s="13" t="str">
        <f t="shared" si="936"/>
        <v>CHPF_M14_M_BP_Motor_var</v>
      </c>
      <c r="F5815" s="14" t="str">
        <f t="shared" si="937"/>
        <v>BP_Motor_var_LMD_CHK_2</v>
      </c>
      <c r="G5815" s="10" t="str">
        <f t="shared" si="938"/>
        <v>CHPF_M14_M_LMD_CHK_2</v>
      </c>
      <c r="H5815" s="10" t="str">
        <f>VLOOKUP(基本表格!E5815,起始地址定义!A:D,4,FALSE)&amp;" "&amp;Q5815</f>
        <v>1125.1+P4-M1 备料长废料皮带运输机 电机控制 左跑偏2检测</v>
      </c>
      <c r="I5815" s="10" t="str">
        <f t="shared" si="939"/>
        <v>DB100,X3916.3</v>
      </c>
      <c r="J5815" s="13" t="str">
        <f>VLOOKUP(E5815,起始地址定义!A:D,2,FALSE)</f>
        <v>DB100</v>
      </c>
      <c r="K5815" s="12" t="str">
        <f t="shared" si="940"/>
        <v>X3916.3</v>
      </c>
      <c r="L5815" s="13">
        <f>VLOOKUP(E5815,起始地址定义!A:D,3,FALSE)</f>
        <v>3900</v>
      </c>
      <c r="M5815" s="14">
        <f>VLOOKUP($F5815,类型描述及偏移量!$C:$H,2,FALSE)</f>
        <v>16.3</v>
      </c>
      <c r="N5815" s="14" t="str">
        <f>VLOOKUP($F5815,类型描述及偏移量!$C:$H,3,FALSE)</f>
        <v>离散</v>
      </c>
      <c r="O5815" s="14" t="str">
        <f>VLOOKUP($F5815,类型描述及偏移量!$C:$H,4,FALSE)</f>
        <v>None</v>
      </c>
      <c r="P5815" s="14" t="str">
        <f>VLOOKUP($F5815,类型描述及偏移量!$C:$H,5,FALSE)</f>
        <v>Yes</v>
      </c>
      <c r="Q5815" s="14" t="str">
        <f>VLOOKUP($F5815,类型描述及偏移量!$C:$H,6,FALSE)</f>
        <v>左跑偏2检测</v>
      </c>
    </row>
    <row r="5816" hidden="1" spans="1:17">
      <c r="A5816" s="12" t="s">
        <v>128</v>
      </c>
      <c r="B5816" s="12" t="str">
        <f t="shared" si="933"/>
        <v>M14_M</v>
      </c>
      <c r="C5816" s="12" t="str">
        <f t="shared" si="934"/>
        <v>RMD_CHK_2</v>
      </c>
      <c r="D5816" s="12" t="str">
        <f t="shared" si="935"/>
        <v>BP_Motor_var</v>
      </c>
      <c r="E5816" s="13" t="str">
        <f t="shared" si="936"/>
        <v>CHPF_M14_M_BP_Motor_var</v>
      </c>
      <c r="F5816" s="14" t="str">
        <f t="shared" si="937"/>
        <v>BP_Motor_var_RMD_CHK_2</v>
      </c>
      <c r="G5816" s="10" t="str">
        <f t="shared" si="938"/>
        <v>CHPF_M14_M_RMD_CHK_2</v>
      </c>
      <c r="H5816" s="10" t="str">
        <f>VLOOKUP(基本表格!E5816,起始地址定义!A:D,4,FALSE)&amp;" "&amp;Q5816</f>
        <v>1125.1+P4-M1 备料长废料皮带运输机 电机控制 右跑偏2检测</v>
      </c>
      <c r="I5816" s="10" t="str">
        <f t="shared" si="939"/>
        <v>DB100,X3916.4</v>
      </c>
      <c r="J5816" s="13" t="str">
        <f>VLOOKUP(E5816,起始地址定义!A:D,2,FALSE)</f>
        <v>DB100</v>
      </c>
      <c r="K5816" s="12" t="str">
        <f t="shared" si="940"/>
        <v>X3916.4</v>
      </c>
      <c r="L5816" s="13">
        <f>VLOOKUP(E5816,起始地址定义!A:D,3,FALSE)</f>
        <v>3900</v>
      </c>
      <c r="M5816" s="14">
        <f>VLOOKUP($F5816,类型描述及偏移量!$C:$H,2,FALSE)</f>
        <v>16.4</v>
      </c>
      <c r="N5816" s="14" t="str">
        <f>VLOOKUP($F5816,类型描述及偏移量!$C:$H,3,FALSE)</f>
        <v>离散</v>
      </c>
      <c r="O5816" s="14" t="str">
        <f>VLOOKUP($F5816,类型描述及偏移量!$C:$H,4,FALSE)</f>
        <v>None</v>
      </c>
      <c r="P5816" s="14" t="str">
        <f>VLOOKUP($F5816,类型描述及偏移量!$C:$H,5,FALSE)</f>
        <v>Yes</v>
      </c>
      <c r="Q5816" s="14" t="str">
        <f>VLOOKUP($F5816,类型描述及偏移量!$C:$H,6,FALSE)</f>
        <v>右跑偏2检测</v>
      </c>
    </row>
    <row r="5817" hidden="1" spans="1:17">
      <c r="A5817" s="12" t="s">
        <v>128</v>
      </c>
      <c r="B5817" s="12" t="str">
        <f t="shared" si="933"/>
        <v>M14_M</v>
      </c>
      <c r="C5817" s="12" t="str">
        <f t="shared" si="934"/>
        <v>InterStarTime</v>
      </c>
      <c r="D5817" s="12" t="str">
        <f t="shared" si="935"/>
        <v>BP_Motor_var</v>
      </c>
      <c r="E5817" s="13" t="str">
        <f t="shared" si="936"/>
        <v>CHPF_M14_M_BP_Motor_var</v>
      </c>
      <c r="F5817" s="14" t="str">
        <f t="shared" si="937"/>
        <v>BP_Motor_var_InterStarTime</v>
      </c>
      <c r="G5817" s="10" t="str">
        <f t="shared" si="938"/>
        <v>CHPF_M14_M_InterStarTime</v>
      </c>
      <c r="H5817" s="10" t="str">
        <f>VLOOKUP(基本表格!E5817,起始地址定义!A:D,4,FALSE)&amp;" "&amp;Q5817</f>
        <v>1125.1+P4-M1 备料长废料皮带运输机 电机控制 联动启动延时</v>
      </c>
      <c r="I5817" s="10" t="str">
        <f t="shared" si="939"/>
        <v>DB100,INT3918</v>
      </c>
      <c r="J5817" s="13" t="str">
        <f>VLOOKUP(E5817,起始地址定义!A:D,2,FALSE)</f>
        <v>DB100</v>
      </c>
      <c r="K5817" s="12" t="str">
        <f t="shared" si="940"/>
        <v>INT3918</v>
      </c>
      <c r="L5817" s="13">
        <f>VLOOKUP(E5817,起始地址定义!A:D,3,FALSE)</f>
        <v>3900</v>
      </c>
      <c r="M5817" s="14">
        <f>VLOOKUP($F5817,类型描述及偏移量!$C:$H,2,FALSE)</f>
        <v>18</v>
      </c>
      <c r="N5817" s="14" t="str">
        <f>VLOOKUP($F5817,类型描述及偏移量!$C:$H,3,FALSE)</f>
        <v>整型</v>
      </c>
      <c r="O5817" s="14" t="str">
        <f>VLOOKUP($F5817,类型描述及偏移量!$C:$H,4,FALSE)</f>
        <v>None</v>
      </c>
      <c r="P5817" s="14" t="str">
        <f>VLOOKUP($F5817,类型描述及偏移量!$C:$H,5,FALSE)</f>
        <v>No</v>
      </c>
      <c r="Q5817" s="14" t="str">
        <f>VLOOKUP($F5817,类型描述及偏移量!$C:$H,6,FALSE)</f>
        <v>联动启动延时</v>
      </c>
    </row>
    <row r="5818" hidden="1" spans="1:17">
      <c r="A5818" s="12" t="s">
        <v>128</v>
      </c>
      <c r="B5818" s="12" t="str">
        <f t="shared" si="933"/>
        <v>M14_M</v>
      </c>
      <c r="C5818" s="12" t="str">
        <f t="shared" si="934"/>
        <v>Alt_TMR</v>
      </c>
      <c r="D5818" s="12" t="str">
        <f t="shared" si="935"/>
        <v>BP_Motor_var</v>
      </c>
      <c r="E5818" s="13" t="str">
        <f t="shared" si="936"/>
        <v>CHPF_M14_M_BP_Motor_var</v>
      </c>
      <c r="F5818" s="14" t="str">
        <f t="shared" si="937"/>
        <v>BP_Motor_var_Alt_TMR</v>
      </c>
      <c r="G5818" s="10" t="str">
        <f t="shared" si="938"/>
        <v>CHPF_M14_M_Alt_TMR</v>
      </c>
      <c r="H5818" s="10" t="str">
        <f>VLOOKUP(基本表格!E5818,起始地址定义!A:D,4,FALSE)&amp;" "&amp;Q5818</f>
        <v>1125.1+P4-M1 备料长废料皮带运输机 电机控制 起动转换时间 秒</v>
      </c>
      <c r="I5818" s="10" t="str">
        <f t="shared" si="939"/>
        <v>DB100,INT3920</v>
      </c>
      <c r="J5818" s="13" t="str">
        <f>VLOOKUP(E5818,起始地址定义!A:D,2,FALSE)</f>
        <v>DB100</v>
      </c>
      <c r="K5818" s="12" t="str">
        <f t="shared" si="940"/>
        <v>INT3920</v>
      </c>
      <c r="L5818" s="13">
        <f>VLOOKUP(E5818,起始地址定义!A:D,3,FALSE)</f>
        <v>3900</v>
      </c>
      <c r="M5818" s="14">
        <f>VLOOKUP($F5818,类型描述及偏移量!$C:$H,2,FALSE)</f>
        <v>20</v>
      </c>
      <c r="N5818" s="14" t="str">
        <f>VLOOKUP($F5818,类型描述及偏移量!$C:$H,3,FALSE)</f>
        <v>整型</v>
      </c>
      <c r="O5818" s="14" t="str">
        <f>VLOOKUP($F5818,类型描述及偏移量!$C:$H,4,FALSE)</f>
        <v>None</v>
      </c>
      <c r="P5818" s="14" t="str">
        <f>VLOOKUP($F5818,类型描述及偏移量!$C:$H,5,FALSE)</f>
        <v>No</v>
      </c>
      <c r="Q5818" s="14" t="str">
        <f>VLOOKUP($F5818,类型描述及偏移量!$C:$H,6,FALSE)</f>
        <v>起动转换时间 秒</v>
      </c>
    </row>
    <row r="5819" hidden="1" spans="1:17">
      <c r="A5819" s="12" t="s">
        <v>128</v>
      </c>
      <c r="B5819" s="12" t="str">
        <f t="shared" si="933"/>
        <v>M14_SetFRQ</v>
      </c>
      <c r="C5819" s="12" t="str">
        <f t="shared" si="934"/>
        <v>HiProEN</v>
      </c>
      <c r="D5819" s="12" t="str">
        <f t="shared" si="935"/>
        <v>BP_Value_var</v>
      </c>
      <c r="E5819" s="13" t="str">
        <f t="shared" si="936"/>
        <v>CHPF_M14_SetFRQ_BP_Value_var</v>
      </c>
      <c r="F5819" s="14" t="str">
        <f t="shared" si="937"/>
        <v>BP_Value_var_HiProEN</v>
      </c>
      <c r="G5819" s="10" t="str">
        <f t="shared" si="938"/>
        <v>CHPF_M14_SetFRQ_HiProEN</v>
      </c>
      <c r="H5819" s="10" t="str">
        <f>VLOOKUP(基本表格!E5819,起始地址定义!A:D,4,FALSE)&amp;" "&amp;Q5819</f>
        <v>1125.1+P4-M1 备料长废料皮带运输机 给定频率 上限保护使能</v>
      </c>
      <c r="I5819" s="10" t="str">
        <f t="shared" si="939"/>
        <v>DB100,X3950.3</v>
      </c>
      <c r="J5819" s="13" t="str">
        <f>VLOOKUP(E5819,起始地址定义!A:D,2,FALSE)</f>
        <v>DB100</v>
      </c>
      <c r="K5819" s="12" t="str">
        <f t="shared" si="940"/>
        <v>X3950.3</v>
      </c>
      <c r="L5819" s="13">
        <f>VLOOKUP(E5819,起始地址定义!A:D,3,FALSE)</f>
        <v>3950</v>
      </c>
      <c r="M5819" s="14">
        <f>VLOOKUP($F5819,类型描述及偏移量!$C:$H,2,FALSE)</f>
        <v>0.299999999999997</v>
      </c>
      <c r="N5819" s="14" t="str">
        <f>VLOOKUP($F5819,类型描述及偏移量!$C:$H,3,FALSE)</f>
        <v>离散</v>
      </c>
      <c r="O5819" s="14" t="str">
        <f>VLOOKUP($F5819,类型描述及偏移量!$C:$H,4,FALSE)</f>
        <v>None</v>
      </c>
      <c r="P5819" s="14" t="str">
        <f>VLOOKUP($F5819,类型描述及偏移量!$C:$H,5,FALSE)</f>
        <v>No</v>
      </c>
      <c r="Q5819" s="14" t="str">
        <f>VLOOKUP($F5819,类型描述及偏移量!$C:$H,6,FALSE)</f>
        <v>上限保护使能</v>
      </c>
    </row>
    <row r="5820" hidden="1" spans="1:17">
      <c r="A5820" s="12" t="s">
        <v>128</v>
      </c>
      <c r="B5820" s="12" t="str">
        <f t="shared" si="933"/>
        <v>M14_SetFRQ</v>
      </c>
      <c r="C5820" s="12" t="str">
        <f t="shared" si="934"/>
        <v>LoProEN</v>
      </c>
      <c r="D5820" s="12" t="str">
        <f t="shared" si="935"/>
        <v>BP_Value_var</v>
      </c>
      <c r="E5820" s="13" t="str">
        <f t="shared" si="936"/>
        <v>CHPF_M14_SetFRQ_BP_Value_var</v>
      </c>
      <c r="F5820" s="14" t="str">
        <f t="shared" si="937"/>
        <v>BP_Value_var_LoProEN</v>
      </c>
      <c r="G5820" s="10" t="str">
        <f t="shared" si="938"/>
        <v>CHPF_M14_SetFRQ_LoProEN</v>
      </c>
      <c r="H5820" s="10" t="str">
        <f>VLOOKUP(基本表格!E5820,起始地址定义!A:D,4,FALSE)&amp;" "&amp;Q5820</f>
        <v>1125.1+P4-M1 备料长废料皮带运输机 给定频率 下限保护使能</v>
      </c>
      <c r="I5820" s="10" t="str">
        <f t="shared" si="939"/>
        <v>DB100,X3950.4</v>
      </c>
      <c r="J5820" s="13" t="str">
        <f>VLOOKUP(E5820,起始地址定义!A:D,2,FALSE)</f>
        <v>DB100</v>
      </c>
      <c r="K5820" s="12" t="str">
        <f t="shared" si="940"/>
        <v>X3950.4</v>
      </c>
      <c r="L5820" s="13">
        <f>VLOOKUP(E5820,起始地址定义!A:D,3,FALSE)</f>
        <v>3950</v>
      </c>
      <c r="M5820" s="14">
        <f>VLOOKUP($F5820,类型描述及偏移量!$C:$H,2,FALSE)</f>
        <v>0.399999999999999</v>
      </c>
      <c r="N5820" s="14" t="str">
        <f>VLOOKUP($F5820,类型描述及偏移量!$C:$H,3,FALSE)</f>
        <v>离散</v>
      </c>
      <c r="O5820" s="14" t="str">
        <f>VLOOKUP($F5820,类型描述及偏移量!$C:$H,4,FALSE)</f>
        <v>None</v>
      </c>
      <c r="P5820" s="14" t="str">
        <f>VLOOKUP($F5820,类型描述及偏移量!$C:$H,5,FALSE)</f>
        <v>No</v>
      </c>
      <c r="Q5820" s="14" t="str">
        <f>VLOOKUP($F5820,类型描述及偏移量!$C:$H,6,FALSE)</f>
        <v>下限保护使能</v>
      </c>
    </row>
    <row r="5821" hidden="1" spans="1:17">
      <c r="A5821" s="12" t="s">
        <v>128</v>
      </c>
      <c r="B5821" s="12" t="str">
        <f t="shared" si="933"/>
        <v>M14_SetFRQ</v>
      </c>
      <c r="C5821" s="12" t="str">
        <f t="shared" si="934"/>
        <v>HiALM</v>
      </c>
      <c r="D5821" s="12" t="str">
        <f t="shared" si="935"/>
        <v>BP_Value_var</v>
      </c>
      <c r="E5821" s="13" t="str">
        <f t="shared" si="936"/>
        <v>CHPF_M14_SetFRQ_BP_Value_var</v>
      </c>
      <c r="F5821" s="14" t="str">
        <f t="shared" si="937"/>
        <v>BP_Value_var_HiALM</v>
      </c>
      <c r="G5821" s="10" t="str">
        <f t="shared" si="938"/>
        <v>CHPF_M14_SetFRQ_HiALM</v>
      </c>
      <c r="H5821" s="10" t="str">
        <f>VLOOKUP(基本表格!E5821,起始地址定义!A:D,4,FALSE)&amp;" "&amp;Q5821</f>
        <v>1125.1+P4-M1 备料长废料皮带运输机 给定频率 上限报警</v>
      </c>
      <c r="I5821" s="10" t="str">
        <f t="shared" si="939"/>
        <v>DB100,X3950.5</v>
      </c>
      <c r="J5821" s="13" t="str">
        <f>VLOOKUP(E5821,起始地址定义!A:D,2,FALSE)</f>
        <v>DB100</v>
      </c>
      <c r="K5821" s="12" t="str">
        <f t="shared" si="940"/>
        <v>X3950.5</v>
      </c>
      <c r="L5821" s="13">
        <f>VLOOKUP(E5821,起始地址定义!A:D,3,FALSE)</f>
        <v>3950</v>
      </c>
      <c r="M5821" s="14">
        <f>VLOOKUP($F5821,类型描述及偏移量!$C:$H,2,FALSE)</f>
        <v>0.5</v>
      </c>
      <c r="N5821" s="14" t="str">
        <f>VLOOKUP($F5821,类型描述及偏移量!$C:$H,3,FALSE)</f>
        <v>离散</v>
      </c>
      <c r="O5821" s="14" t="str">
        <f>VLOOKUP($F5821,类型描述及偏移量!$C:$H,4,FALSE)</f>
        <v>None</v>
      </c>
      <c r="P5821" s="14" t="str">
        <f>VLOOKUP($F5821,类型描述及偏移量!$C:$H,5,FALSE)</f>
        <v>Yes</v>
      </c>
      <c r="Q5821" s="14" t="str">
        <f>VLOOKUP($F5821,类型描述及偏移量!$C:$H,6,FALSE)</f>
        <v>上限报警</v>
      </c>
    </row>
    <row r="5822" hidden="1" spans="1:17">
      <c r="A5822" s="12" t="s">
        <v>128</v>
      </c>
      <c r="B5822" s="12" t="str">
        <f t="shared" ref="B5822:B5885" si="941">"M"&amp;RIGHT(LEFT(B5699,FIND("_",B5699,1)-1),LEN(LEFT(B5699,FIND("_",B5699,1)-1))-1)+1&amp;"_"&amp;RIGHT(B5699,LEN(B5699)-FIND("_",B5699,1))</f>
        <v>M14_SetFRQ</v>
      </c>
      <c r="C5822" s="12" t="str">
        <f t="shared" ref="C5822:C5885" si="942">C5699</f>
        <v>LoALM</v>
      </c>
      <c r="D5822" s="12" t="str">
        <f t="shared" ref="D5822:D5885" si="943">D5699</f>
        <v>BP_Value_var</v>
      </c>
      <c r="E5822" s="13" t="str">
        <f t="shared" ref="E5822:E5885" si="944">A5822&amp;"_"&amp;B5822&amp;"_"&amp;D5822</f>
        <v>CHPF_M14_SetFRQ_BP_Value_var</v>
      </c>
      <c r="F5822" s="14" t="str">
        <f t="shared" ref="F5822:F5885" si="945">D5822&amp;"_"&amp;C5822</f>
        <v>BP_Value_var_LoALM</v>
      </c>
      <c r="G5822" s="10" t="str">
        <f t="shared" ref="G5822:G5885" si="946">A5822&amp;"_"&amp;IF(B5822="DB","",B5822&amp;"_")&amp;C5822</f>
        <v>CHPF_M14_SetFRQ_LoALM</v>
      </c>
      <c r="H5822" s="10" t="str">
        <f>VLOOKUP(基本表格!E5822,起始地址定义!A:D,4,FALSE)&amp;" "&amp;Q5822</f>
        <v>1125.1+P4-M1 备料长废料皮带运输机 给定频率 下限报警</v>
      </c>
      <c r="I5822" s="10" t="str">
        <f t="shared" ref="I5822:I5885" si="947">J5822&amp;","&amp;K5822</f>
        <v>DB100,X3950.6</v>
      </c>
      <c r="J5822" s="13" t="str">
        <f>VLOOKUP(E5822,起始地址定义!A:D,2,FALSE)</f>
        <v>DB100</v>
      </c>
      <c r="K5822" s="12" t="str">
        <f t="shared" ref="K5822:K5885" si="948">IF(N5822="离散","X",IF(N5822="实型","REAL","INT"))&amp;IF(N5822="离散",TEXT(L5822+M5822,"0.0"),L5822+M5822)</f>
        <v>X3950.6</v>
      </c>
      <c r="L5822" s="13">
        <f>VLOOKUP(E5822,起始地址定义!A:D,3,FALSE)</f>
        <v>3950</v>
      </c>
      <c r="M5822" s="14">
        <f>VLOOKUP($F5822,类型描述及偏移量!$C:$H,2,FALSE)</f>
        <v>0.600000000000001</v>
      </c>
      <c r="N5822" s="14" t="str">
        <f>VLOOKUP($F5822,类型描述及偏移量!$C:$H,3,FALSE)</f>
        <v>离散</v>
      </c>
      <c r="O5822" s="14" t="str">
        <f>VLOOKUP($F5822,类型描述及偏移量!$C:$H,4,FALSE)</f>
        <v>None</v>
      </c>
      <c r="P5822" s="14" t="str">
        <f>VLOOKUP($F5822,类型描述及偏移量!$C:$H,5,FALSE)</f>
        <v>Yes</v>
      </c>
      <c r="Q5822" s="14" t="str">
        <f>VLOOKUP($F5822,类型描述及偏移量!$C:$H,6,FALSE)</f>
        <v>下限报警</v>
      </c>
    </row>
    <row r="5823" hidden="1" spans="1:17">
      <c r="A5823" s="12" t="s">
        <v>128</v>
      </c>
      <c r="B5823" s="12" t="str">
        <f t="shared" si="941"/>
        <v>M14_SetFRQ</v>
      </c>
      <c r="C5823" s="12" t="str">
        <f t="shared" si="942"/>
        <v>HiHiALM</v>
      </c>
      <c r="D5823" s="12" t="str">
        <f t="shared" si="943"/>
        <v>BP_Value_var</v>
      </c>
      <c r="E5823" s="13" t="str">
        <f t="shared" si="944"/>
        <v>CHPF_M14_SetFRQ_BP_Value_var</v>
      </c>
      <c r="F5823" s="14" t="str">
        <f t="shared" si="945"/>
        <v>BP_Value_var_HiHiALM</v>
      </c>
      <c r="G5823" s="10" t="str">
        <f t="shared" si="946"/>
        <v>CHPF_M14_SetFRQ_HiHiALM</v>
      </c>
      <c r="H5823" s="10" t="str">
        <f>VLOOKUP(基本表格!E5823,起始地址定义!A:D,4,FALSE)&amp;" "&amp;Q5823</f>
        <v>1125.1+P4-M1 备料长废料皮带运输机 给定频率 上上限报警</v>
      </c>
      <c r="I5823" s="10" t="str">
        <f t="shared" si="947"/>
        <v>DB100,X3950.7</v>
      </c>
      <c r="J5823" s="13" t="str">
        <f>VLOOKUP(E5823,起始地址定义!A:D,2,FALSE)</f>
        <v>DB100</v>
      </c>
      <c r="K5823" s="12" t="str">
        <f t="shared" si="948"/>
        <v>X3950.7</v>
      </c>
      <c r="L5823" s="13">
        <f>VLOOKUP(E5823,起始地址定义!A:D,3,FALSE)</f>
        <v>3950</v>
      </c>
      <c r="M5823" s="14">
        <f>VLOOKUP($F5823,类型描述及偏移量!$C:$H,2,FALSE)</f>
        <v>0.700000000000003</v>
      </c>
      <c r="N5823" s="14" t="str">
        <f>VLOOKUP($F5823,类型描述及偏移量!$C:$H,3,FALSE)</f>
        <v>离散</v>
      </c>
      <c r="O5823" s="14" t="str">
        <f>VLOOKUP($F5823,类型描述及偏移量!$C:$H,4,FALSE)</f>
        <v>On</v>
      </c>
      <c r="P5823" s="14" t="str">
        <f>VLOOKUP($F5823,类型描述及偏移量!$C:$H,5,FALSE)</f>
        <v>Yes</v>
      </c>
      <c r="Q5823" s="14" t="str">
        <f>VLOOKUP($F5823,类型描述及偏移量!$C:$H,6,FALSE)</f>
        <v>上上限报警</v>
      </c>
    </row>
    <row r="5824" hidden="1" spans="1:17">
      <c r="A5824" s="12" t="s">
        <v>128</v>
      </c>
      <c r="B5824" s="12" t="str">
        <f t="shared" si="941"/>
        <v>M14_SetFRQ</v>
      </c>
      <c r="C5824" s="12" t="str">
        <f t="shared" si="942"/>
        <v>LoLoALM</v>
      </c>
      <c r="D5824" s="12" t="str">
        <f t="shared" si="943"/>
        <v>BP_Value_var</v>
      </c>
      <c r="E5824" s="13" t="str">
        <f t="shared" si="944"/>
        <v>CHPF_M14_SetFRQ_BP_Value_var</v>
      </c>
      <c r="F5824" s="14" t="str">
        <f t="shared" si="945"/>
        <v>BP_Value_var_LoLoALM</v>
      </c>
      <c r="G5824" s="10" t="str">
        <f t="shared" si="946"/>
        <v>CHPF_M14_SetFRQ_LoLoALM</v>
      </c>
      <c r="H5824" s="10" t="str">
        <f>VLOOKUP(基本表格!E5824,起始地址定义!A:D,4,FALSE)&amp;" "&amp;Q5824</f>
        <v>1125.1+P4-M1 备料长废料皮带运输机 给定频率 下下限报警</v>
      </c>
      <c r="I5824" s="10" t="str">
        <f t="shared" si="947"/>
        <v>DB100,X3951.0</v>
      </c>
      <c r="J5824" s="13" t="str">
        <f>VLOOKUP(E5824,起始地址定义!A:D,2,FALSE)</f>
        <v>DB100</v>
      </c>
      <c r="K5824" s="12" t="str">
        <f t="shared" si="948"/>
        <v>X3951.0</v>
      </c>
      <c r="L5824" s="13">
        <f>VLOOKUP(E5824,起始地址定义!A:D,3,FALSE)</f>
        <v>3950</v>
      </c>
      <c r="M5824" s="14">
        <f>VLOOKUP($F5824,类型描述及偏移量!$C:$H,2,FALSE)</f>
        <v>1</v>
      </c>
      <c r="N5824" s="14" t="str">
        <f>VLOOKUP($F5824,类型描述及偏移量!$C:$H,3,FALSE)</f>
        <v>离散</v>
      </c>
      <c r="O5824" s="14" t="str">
        <f>VLOOKUP($F5824,类型描述及偏移量!$C:$H,4,FALSE)</f>
        <v>On</v>
      </c>
      <c r="P5824" s="14" t="str">
        <f>VLOOKUP($F5824,类型描述及偏移量!$C:$H,5,FALSE)</f>
        <v>Yes</v>
      </c>
      <c r="Q5824" s="14" t="str">
        <f>VLOOKUP($F5824,类型描述及偏移量!$C:$H,6,FALSE)</f>
        <v>下下限报警</v>
      </c>
    </row>
    <row r="5825" hidden="1" spans="1:17">
      <c r="A5825" s="12" t="s">
        <v>128</v>
      </c>
      <c r="B5825" s="12" t="str">
        <f t="shared" si="941"/>
        <v>M14_SetFRQ</v>
      </c>
      <c r="C5825" s="12" t="str">
        <f t="shared" si="942"/>
        <v>LimALM</v>
      </c>
      <c r="D5825" s="12" t="str">
        <f t="shared" si="943"/>
        <v>BP_Value_var</v>
      </c>
      <c r="E5825" s="13" t="str">
        <f t="shared" si="944"/>
        <v>CHPF_M14_SetFRQ_BP_Value_var</v>
      </c>
      <c r="F5825" s="14" t="str">
        <f t="shared" si="945"/>
        <v>BP_Value_var_LimALM</v>
      </c>
      <c r="G5825" s="10" t="str">
        <f t="shared" si="946"/>
        <v>CHPF_M14_SetFRQ_LimALM</v>
      </c>
      <c r="H5825" s="10" t="str">
        <f>VLOOKUP(基本表格!E5825,起始地址定义!A:D,4,FALSE)&amp;" "&amp;Q5825</f>
        <v>1125.1+P4-M1 备料长废料皮带运输机 给定频率 极限报警</v>
      </c>
      <c r="I5825" s="10" t="str">
        <f t="shared" si="947"/>
        <v>DB100,X3951.1</v>
      </c>
      <c r="J5825" s="13" t="str">
        <f>VLOOKUP(E5825,起始地址定义!A:D,2,FALSE)</f>
        <v>DB100</v>
      </c>
      <c r="K5825" s="12" t="str">
        <f t="shared" si="948"/>
        <v>X3951.1</v>
      </c>
      <c r="L5825" s="13">
        <f>VLOOKUP(E5825,起始地址定义!A:D,3,FALSE)</f>
        <v>3950</v>
      </c>
      <c r="M5825" s="14">
        <f>VLOOKUP($F5825,类型描述及偏移量!$C:$H,2,FALSE)</f>
        <v>1.1</v>
      </c>
      <c r="N5825" s="14" t="str">
        <f>VLOOKUP($F5825,类型描述及偏移量!$C:$H,3,FALSE)</f>
        <v>离散</v>
      </c>
      <c r="O5825" s="14" t="str">
        <f>VLOOKUP($F5825,类型描述及偏移量!$C:$H,4,FALSE)</f>
        <v>On</v>
      </c>
      <c r="P5825" s="14" t="str">
        <f>VLOOKUP($F5825,类型描述及偏移量!$C:$H,5,FALSE)</f>
        <v>Yes</v>
      </c>
      <c r="Q5825" s="14" t="str">
        <f>VLOOKUP($F5825,类型描述及偏移量!$C:$H,6,FALSE)</f>
        <v>极限报警</v>
      </c>
    </row>
    <row r="5826" hidden="1" spans="1:17">
      <c r="A5826" s="12" t="s">
        <v>128</v>
      </c>
      <c r="B5826" s="12" t="str">
        <f t="shared" si="941"/>
        <v>M14_SetFRQ</v>
      </c>
      <c r="C5826" s="12" t="str">
        <f t="shared" si="942"/>
        <v>LostALM</v>
      </c>
      <c r="D5826" s="12" t="str">
        <f t="shared" si="943"/>
        <v>BP_Value_var</v>
      </c>
      <c r="E5826" s="13" t="str">
        <f t="shared" si="944"/>
        <v>CHPF_M14_SetFRQ_BP_Value_var</v>
      </c>
      <c r="F5826" s="14" t="str">
        <f t="shared" si="945"/>
        <v>BP_Value_var_LostALM</v>
      </c>
      <c r="G5826" s="10" t="str">
        <f t="shared" si="946"/>
        <v>CHPF_M14_SetFRQ_LostALM</v>
      </c>
      <c r="H5826" s="10" t="str">
        <f>VLOOKUP(基本表格!E5826,起始地址定义!A:D,4,FALSE)&amp;" "&amp;Q5826</f>
        <v>1125.1+P4-M1 备料长废料皮带运输机 给定频率 传感器断线报警</v>
      </c>
      <c r="I5826" s="10" t="str">
        <f t="shared" si="947"/>
        <v>DB100,X3951.2</v>
      </c>
      <c r="J5826" s="13" t="str">
        <f>VLOOKUP(E5826,起始地址定义!A:D,2,FALSE)</f>
        <v>DB100</v>
      </c>
      <c r="K5826" s="12" t="str">
        <f t="shared" si="948"/>
        <v>X3951.2</v>
      </c>
      <c r="L5826" s="13">
        <f>VLOOKUP(E5826,起始地址定义!A:D,3,FALSE)</f>
        <v>3950</v>
      </c>
      <c r="M5826" s="14">
        <f>VLOOKUP($F5826,类型描述及偏移量!$C:$H,2,FALSE)</f>
        <v>1.2</v>
      </c>
      <c r="N5826" s="14" t="str">
        <f>VLOOKUP($F5826,类型描述及偏移量!$C:$H,3,FALSE)</f>
        <v>离散</v>
      </c>
      <c r="O5826" s="14" t="str">
        <f>VLOOKUP($F5826,类型描述及偏移量!$C:$H,4,FALSE)</f>
        <v>On</v>
      </c>
      <c r="P5826" s="14" t="str">
        <f>VLOOKUP($F5826,类型描述及偏移量!$C:$H,5,FALSE)</f>
        <v>Yes</v>
      </c>
      <c r="Q5826" s="14" t="str">
        <f>VLOOKUP($F5826,类型描述及偏移量!$C:$H,6,FALSE)</f>
        <v>传感器断线报警</v>
      </c>
    </row>
    <row r="5827" hidden="1" spans="1:17">
      <c r="A5827" s="12" t="s">
        <v>128</v>
      </c>
      <c r="B5827" s="12" t="str">
        <f t="shared" si="941"/>
        <v>M14_SetFRQ</v>
      </c>
      <c r="C5827" s="12" t="str">
        <f t="shared" si="942"/>
        <v>Code</v>
      </c>
      <c r="D5827" s="12" t="str">
        <f t="shared" si="943"/>
        <v>BP_Value_var</v>
      </c>
      <c r="E5827" s="13" t="str">
        <f t="shared" si="944"/>
        <v>CHPF_M14_SetFRQ_BP_Value_var</v>
      </c>
      <c r="F5827" s="14" t="str">
        <f t="shared" si="945"/>
        <v>BP_Value_var_Code</v>
      </c>
      <c r="G5827" s="10" t="str">
        <f t="shared" si="946"/>
        <v>CHPF_M14_SetFRQ_Code</v>
      </c>
      <c r="H5827" s="10" t="str">
        <f>VLOOKUP(基本表格!E5827,起始地址定义!A:D,4,FALSE)&amp;" "&amp;Q5827</f>
        <v>1125.1+P4-M1 备料长废料皮带运输机 给定频率 实际内码</v>
      </c>
      <c r="I5827" s="10" t="str">
        <f t="shared" si="947"/>
        <v>DB100,INT3952</v>
      </c>
      <c r="J5827" s="13" t="str">
        <f>VLOOKUP(E5827,起始地址定义!A:D,2,FALSE)</f>
        <v>DB100</v>
      </c>
      <c r="K5827" s="12" t="str">
        <f t="shared" si="948"/>
        <v>INT3952</v>
      </c>
      <c r="L5827" s="13">
        <f>VLOOKUP(E5827,起始地址定义!A:D,3,FALSE)</f>
        <v>3950</v>
      </c>
      <c r="M5827" s="14">
        <f>VLOOKUP($F5827,类型描述及偏移量!$C:$H,2,FALSE)</f>
        <v>2</v>
      </c>
      <c r="N5827" s="14" t="str">
        <f>VLOOKUP($F5827,类型描述及偏移量!$C:$H,3,FALSE)</f>
        <v>整型</v>
      </c>
      <c r="O5827" s="14" t="str">
        <f>VLOOKUP($F5827,类型描述及偏移量!$C:$H,4,FALSE)</f>
        <v>None</v>
      </c>
      <c r="P5827" s="14" t="str">
        <f>VLOOKUP($F5827,类型描述及偏移量!$C:$H,5,FALSE)</f>
        <v>Yes</v>
      </c>
      <c r="Q5827" s="14" t="str">
        <f>VLOOKUP($F5827,类型描述及偏移量!$C:$H,6,FALSE)</f>
        <v>实际内码</v>
      </c>
    </row>
    <row r="5828" hidden="1" spans="1:17">
      <c r="A5828" s="12" t="s">
        <v>128</v>
      </c>
      <c r="B5828" s="12" t="str">
        <f t="shared" si="941"/>
        <v>M14_SetFRQ</v>
      </c>
      <c r="C5828" s="12" t="str">
        <f t="shared" si="942"/>
        <v>Value</v>
      </c>
      <c r="D5828" s="12" t="str">
        <f t="shared" si="943"/>
        <v>BP_Value_var</v>
      </c>
      <c r="E5828" s="13" t="str">
        <f t="shared" si="944"/>
        <v>CHPF_M14_SetFRQ_BP_Value_var</v>
      </c>
      <c r="F5828" s="14" t="str">
        <f t="shared" si="945"/>
        <v>BP_Value_var_Value</v>
      </c>
      <c r="G5828" s="10" t="str">
        <f t="shared" si="946"/>
        <v>CHPF_M14_SetFRQ_Value</v>
      </c>
      <c r="H5828" s="10" t="str">
        <f>VLOOKUP(基本表格!E5828,起始地址定义!A:D,4,FALSE)&amp;" "&amp;Q5828</f>
        <v>1125.1+P4-M1 备料长废料皮带运输机 给定频率 实际值</v>
      </c>
      <c r="I5828" s="10" t="str">
        <f t="shared" si="947"/>
        <v>DB100,REAL3956</v>
      </c>
      <c r="J5828" s="13" t="str">
        <f>VLOOKUP(E5828,起始地址定义!A:D,2,FALSE)</f>
        <v>DB100</v>
      </c>
      <c r="K5828" s="12" t="str">
        <f t="shared" si="948"/>
        <v>REAL3956</v>
      </c>
      <c r="L5828" s="13">
        <f>VLOOKUP(E5828,起始地址定义!A:D,3,FALSE)</f>
        <v>3950</v>
      </c>
      <c r="M5828" s="14">
        <f>VLOOKUP($F5828,类型描述及偏移量!$C:$H,2,FALSE)</f>
        <v>6</v>
      </c>
      <c r="N5828" s="14" t="str">
        <f>VLOOKUP($F5828,类型描述及偏移量!$C:$H,3,FALSE)</f>
        <v>实型</v>
      </c>
      <c r="O5828" s="14" t="str">
        <f>VLOOKUP($F5828,类型描述及偏移量!$C:$H,4,FALSE)</f>
        <v>None</v>
      </c>
      <c r="P5828" s="14" t="str">
        <f>VLOOKUP($F5828,类型描述及偏移量!$C:$H,5,FALSE)</f>
        <v>Yes</v>
      </c>
      <c r="Q5828" s="14" t="str">
        <f>VLOOKUP($F5828,类型描述及偏移量!$C:$H,6,FALSE)</f>
        <v>实际值</v>
      </c>
    </row>
    <row r="5829" hidden="1" spans="1:17">
      <c r="A5829" s="12" t="s">
        <v>128</v>
      </c>
      <c r="B5829" s="12" t="str">
        <f t="shared" si="941"/>
        <v>M14_SetFRQ</v>
      </c>
      <c r="C5829" s="12" t="str">
        <f t="shared" si="942"/>
        <v>Range</v>
      </c>
      <c r="D5829" s="12" t="str">
        <f t="shared" si="943"/>
        <v>BP_Value_var</v>
      </c>
      <c r="E5829" s="13" t="str">
        <f t="shared" si="944"/>
        <v>CHPF_M14_SetFRQ_BP_Value_var</v>
      </c>
      <c r="F5829" s="14" t="str">
        <f t="shared" si="945"/>
        <v>BP_Value_var_Range</v>
      </c>
      <c r="G5829" s="10" t="str">
        <f t="shared" si="946"/>
        <v>CHPF_M14_SetFRQ_Range</v>
      </c>
      <c r="H5829" s="10" t="str">
        <f>VLOOKUP(基本表格!E5829,起始地址定义!A:D,4,FALSE)&amp;" "&amp;Q5829</f>
        <v>1125.1+P4-M1 备料长废料皮带运输机 给定频率 量程</v>
      </c>
      <c r="I5829" s="10" t="str">
        <f t="shared" si="947"/>
        <v>DB100,REAL3960</v>
      </c>
      <c r="J5829" s="13" t="str">
        <f>VLOOKUP(E5829,起始地址定义!A:D,2,FALSE)</f>
        <v>DB100</v>
      </c>
      <c r="K5829" s="12" t="str">
        <f t="shared" si="948"/>
        <v>REAL3960</v>
      </c>
      <c r="L5829" s="13">
        <f>VLOOKUP(E5829,起始地址定义!A:D,3,FALSE)</f>
        <v>3950</v>
      </c>
      <c r="M5829" s="14">
        <f>VLOOKUP($F5829,类型描述及偏移量!$C:$H,2,FALSE)</f>
        <v>10</v>
      </c>
      <c r="N5829" s="14" t="str">
        <f>VLOOKUP($F5829,类型描述及偏移量!$C:$H,3,FALSE)</f>
        <v>实型</v>
      </c>
      <c r="O5829" s="14" t="str">
        <f>VLOOKUP($F5829,类型描述及偏移量!$C:$H,4,FALSE)</f>
        <v>None</v>
      </c>
      <c r="P5829" s="14" t="str">
        <f>VLOOKUP($F5829,类型描述及偏移量!$C:$H,5,FALSE)</f>
        <v>No</v>
      </c>
      <c r="Q5829" s="14" t="str">
        <f>VLOOKUP($F5829,类型描述及偏移量!$C:$H,6,FALSE)</f>
        <v>量程</v>
      </c>
    </row>
    <row r="5830" hidden="1" spans="1:17">
      <c r="A5830" s="12" t="s">
        <v>128</v>
      </c>
      <c r="B5830" s="12" t="str">
        <f t="shared" si="941"/>
        <v>M14_SetFRQ</v>
      </c>
      <c r="C5830" s="12" t="str">
        <f t="shared" si="942"/>
        <v>Hi</v>
      </c>
      <c r="D5830" s="12" t="str">
        <f t="shared" si="943"/>
        <v>BP_Value_var</v>
      </c>
      <c r="E5830" s="13" t="str">
        <f t="shared" si="944"/>
        <v>CHPF_M14_SetFRQ_BP_Value_var</v>
      </c>
      <c r="F5830" s="14" t="str">
        <f t="shared" si="945"/>
        <v>BP_Value_var_Hi</v>
      </c>
      <c r="G5830" s="10" t="str">
        <f t="shared" si="946"/>
        <v>CHPF_M14_SetFRQ_Hi</v>
      </c>
      <c r="H5830" s="10" t="str">
        <f>VLOOKUP(基本表格!E5830,起始地址定义!A:D,4,FALSE)&amp;" "&amp;Q5830</f>
        <v>1125.1+P4-M1 备料长废料皮带运输机 给定频率 上限值</v>
      </c>
      <c r="I5830" s="10" t="str">
        <f t="shared" si="947"/>
        <v>DB100,REAL3964</v>
      </c>
      <c r="J5830" s="13" t="str">
        <f>VLOOKUP(E5830,起始地址定义!A:D,2,FALSE)</f>
        <v>DB100</v>
      </c>
      <c r="K5830" s="12" t="str">
        <f t="shared" si="948"/>
        <v>REAL3964</v>
      </c>
      <c r="L5830" s="13">
        <f>VLOOKUP(E5830,起始地址定义!A:D,3,FALSE)</f>
        <v>3950</v>
      </c>
      <c r="M5830" s="14">
        <f>VLOOKUP($F5830,类型描述及偏移量!$C:$H,2,FALSE)</f>
        <v>14</v>
      </c>
      <c r="N5830" s="14" t="str">
        <f>VLOOKUP($F5830,类型描述及偏移量!$C:$H,3,FALSE)</f>
        <v>实型</v>
      </c>
      <c r="O5830" s="14" t="str">
        <f>VLOOKUP($F5830,类型描述及偏移量!$C:$H,4,FALSE)</f>
        <v>None</v>
      </c>
      <c r="P5830" s="14" t="str">
        <f>VLOOKUP($F5830,类型描述及偏移量!$C:$H,5,FALSE)</f>
        <v>No</v>
      </c>
      <c r="Q5830" s="14" t="str">
        <f>VLOOKUP($F5830,类型描述及偏移量!$C:$H,6,FALSE)</f>
        <v>上限值</v>
      </c>
    </row>
    <row r="5831" hidden="1" spans="1:17">
      <c r="A5831" s="12" t="s">
        <v>128</v>
      </c>
      <c r="B5831" s="12" t="str">
        <f t="shared" si="941"/>
        <v>M14_SetFRQ</v>
      </c>
      <c r="C5831" s="12" t="str">
        <f t="shared" si="942"/>
        <v>Lo</v>
      </c>
      <c r="D5831" s="12" t="str">
        <f t="shared" si="943"/>
        <v>BP_Value_var</v>
      </c>
      <c r="E5831" s="13" t="str">
        <f t="shared" si="944"/>
        <v>CHPF_M14_SetFRQ_BP_Value_var</v>
      </c>
      <c r="F5831" s="14" t="str">
        <f t="shared" si="945"/>
        <v>BP_Value_var_Lo</v>
      </c>
      <c r="G5831" s="10" t="str">
        <f t="shared" si="946"/>
        <v>CHPF_M14_SetFRQ_Lo</v>
      </c>
      <c r="H5831" s="10" t="str">
        <f>VLOOKUP(基本表格!E5831,起始地址定义!A:D,4,FALSE)&amp;" "&amp;Q5831</f>
        <v>1125.1+P4-M1 备料长废料皮带运输机 给定频率 下限值</v>
      </c>
      <c r="I5831" s="10" t="str">
        <f t="shared" si="947"/>
        <v>DB100,REAL3968</v>
      </c>
      <c r="J5831" s="13" t="str">
        <f>VLOOKUP(E5831,起始地址定义!A:D,2,FALSE)</f>
        <v>DB100</v>
      </c>
      <c r="K5831" s="12" t="str">
        <f t="shared" si="948"/>
        <v>REAL3968</v>
      </c>
      <c r="L5831" s="13">
        <f>VLOOKUP(E5831,起始地址定义!A:D,3,FALSE)</f>
        <v>3950</v>
      </c>
      <c r="M5831" s="14">
        <f>VLOOKUP($F5831,类型描述及偏移量!$C:$H,2,FALSE)</f>
        <v>18</v>
      </c>
      <c r="N5831" s="14" t="str">
        <f>VLOOKUP($F5831,类型描述及偏移量!$C:$H,3,FALSE)</f>
        <v>实型</v>
      </c>
      <c r="O5831" s="14" t="str">
        <f>VLOOKUP($F5831,类型描述及偏移量!$C:$H,4,FALSE)</f>
        <v>None</v>
      </c>
      <c r="P5831" s="14" t="str">
        <f>VLOOKUP($F5831,类型描述及偏移量!$C:$H,5,FALSE)</f>
        <v>No</v>
      </c>
      <c r="Q5831" s="14" t="str">
        <f>VLOOKUP($F5831,类型描述及偏移量!$C:$H,6,FALSE)</f>
        <v>下限值</v>
      </c>
    </row>
    <row r="5832" hidden="1" spans="1:17">
      <c r="A5832" s="12" t="s">
        <v>128</v>
      </c>
      <c r="B5832" s="12" t="str">
        <f t="shared" si="941"/>
        <v>M14_SetFRQ</v>
      </c>
      <c r="C5832" s="12" t="str">
        <f t="shared" si="942"/>
        <v>HiHi</v>
      </c>
      <c r="D5832" s="12" t="str">
        <f t="shared" si="943"/>
        <v>BP_Value_var</v>
      </c>
      <c r="E5832" s="13" t="str">
        <f t="shared" si="944"/>
        <v>CHPF_M14_SetFRQ_BP_Value_var</v>
      </c>
      <c r="F5832" s="14" t="str">
        <f t="shared" si="945"/>
        <v>BP_Value_var_HiHi</v>
      </c>
      <c r="G5832" s="10" t="str">
        <f t="shared" si="946"/>
        <v>CHPF_M14_SetFRQ_HiHi</v>
      </c>
      <c r="H5832" s="10" t="str">
        <f>VLOOKUP(基本表格!E5832,起始地址定义!A:D,4,FALSE)&amp;" "&amp;Q5832</f>
        <v>1125.1+P4-M1 备料长废料皮带运输机 给定频率 上上限值</v>
      </c>
      <c r="I5832" s="10" t="str">
        <f t="shared" si="947"/>
        <v>DB100,REAL3972</v>
      </c>
      <c r="J5832" s="13" t="str">
        <f>VLOOKUP(E5832,起始地址定义!A:D,2,FALSE)</f>
        <v>DB100</v>
      </c>
      <c r="K5832" s="12" t="str">
        <f t="shared" si="948"/>
        <v>REAL3972</v>
      </c>
      <c r="L5832" s="13">
        <f>VLOOKUP(E5832,起始地址定义!A:D,3,FALSE)</f>
        <v>3950</v>
      </c>
      <c r="M5832" s="14">
        <f>VLOOKUP($F5832,类型描述及偏移量!$C:$H,2,FALSE)</f>
        <v>22</v>
      </c>
      <c r="N5832" s="14" t="str">
        <f>VLOOKUP($F5832,类型描述及偏移量!$C:$H,3,FALSE)</f>
        <v>实型</v>
      </c>
      <c r="O5832" s="14" t="str">
        <f>VLOOKUP($F5832,类型描述及偏移量!$C:$H,4,FALSE)</f>
        <v>None</v>
      </c>
      <c r="P5832" s="14" t="str">
        <f>VLOOKUP($F5832,类型描述及偏移量!$C:$H,5,FALSE)</f>
        <v>No</v>
      </c>
      <c r="Q5832" s="14" t="str">
        <f>VLOOKUP($F5832,类型描述及偏移量!$C:$H,6,FALSE)</f>
        <v>上上限值</v>
      </c>
    </row>
    <row r="5833" hidden="1" spans="1:17">
      <c r="A5833" s="12" t="s">
        <v>128</v>
      </c>
      <c r="B5833" s="12" t="str">
        <f t="shared" si="941"/>
        <v>M14_SetFRQ</v>
      </c>
      <c r="C5833" s="12" t="str">
        <f t="shared" si="942"/>
        <v>LoLo</v>
      </c>
      <c r="D5833" s="12" t="str">
        <f t="shared" si="943"/>
        <v>BP_Value_var</v>
      </c>
      <c r="E5833" s="13" t="str">
        <f t="shared" si="944"/>
        <v>CHPF_M14_SetFRQ_BP_Value_var</v>
      </c>
      <c r="F5833" s="14" t="str">
        <f t="shared" si="945"/>
        <v>BP_Value_var_LoLo</v>
      </c>
      <c r="G5833" s="10" t="str">
        <f t="shared" si="946"/>
        <v>CHPF_M14_SetFRQ_LoLo</v>
      </c>
      <c r="H5833" s="10" t="str">
        <f>VLOOKUP(基本表格!E5833,起始地址定义!A:D,4,FALSE)&amp;" "&amp;Q5833</f>
        <v>1125.1+P4-M1 备料长废料皮带运输机 给定频率 下下限值</v>
      </c>
      <c r="I5833" s="10" t="str">
        <f t="shared" si="947"/>
        <v>DB100,REAL3976</v>
      </c>
      <c r="J5833" s="13" t="str">
        <f>VLOOKUP(E5833,起始地址定义!A:D,2,FALSE)</f>
        <v>DB100</v>
      </c>
      <c r="K5833" s="12" t="str">
        <f t="shared" si="948"/>
        <v>REAL3976</v>
      </c>
      <c r="L5833" s="13">
        <f>VLOOKUP(E5833,起始地址定义!A:D,3,FALSE)</f>
        <v>3950</v>
      </c>
      <c r="M5833" s="14">
        <f>VLOOKUP($F5833,类型描述及偏移量!$C:$H,2,FALSE)</f>
        <v>26</v>
      </c>
      <c r="N5833" s="14" t="str">
        <f>VLOOKUP($F5833,类型描述及偏移量!$C:$H,3,FALSE)</f>
        <v>实型</v>
      </c>
      <c r="O5833" s="14" t="str">
        <f>VLOOKUP($F5833,类型描述及偏移量!$C:$H,4,FALSE)</f>
        <v>None</v>
      </c>
      <c r="P5833" s="14" t="str">
        <f>VLOOKUP($F5833,类型描述及偏移量!$C:$H,5,FALSE)</f>
        <v>No</v>
      </c>
      <c r="Q5833" s="14" t="str">
        <f>VLOOKUP($F5833,类型描述及偏移量!$C:$H,6,FALSE)</f>
        <v>下下限值</v>
      </c>
    </row>
    <row r="5834" hidden="1" spans="1:17">
      <c r="A5834" s="12" t="s">
        <v>128</v>
      </c>
      <c r="B5834" s="12" t="str">
        <f t="shared" si="941"/>
        <v>M14_ActFRQ</v>
      </c>
      <c r="C5834" s="12" t="str">
        <f t="shared" si="942"/>
        <v>HiProEN</v>
      </c>
      <c r="D5834" s="12" t="str">
        <f t="shared" si="943"/>
        <v>BP_Value_var</v>
      </c>
      <c r="E5834" s="13" t="str">
        <f t="shared" si="944"/>
        <v>CHPF_M14_ActFRQ_BP_Value_var</v>
      </c>
      <c r="F5834" s="14" t="str">
        <f t="shared" si="945"/>
        <v>BP_Value_var_HiProEN</v>
      </c>
      <c r="G5834" s="10" t="str">
        <f t="shared" si="946"/>
        <v>CHPF_M14_ActFRQ_HiProEN</v>
      </c>
      <c r="H5834" s="10" t="str">
        <f>VLOOKUP(基本表格!E5834,起始地址定义!A:D,4,FALSE)&amp;" "&amp;Q5834</f>
        <v>1125.1+P4-M1 备料长废料皮带运输机 反馈频率 上限保护使能</v>
      </c>
      <c r="I5834" s="10" t="str">
        <f t="shared" si="947"/>
        <v>DB100,X4000.3</v>
      </c>
      <c r="J5834" s="13" t="str">
        <f>VLOOKUP(E5834,起始地址定义!A:D,2,FALSE)</f>
        <v>DB100</v>
      </c>
      <c r="K5834" s="12" t="str">
        <f t="shared" si="948"/>
        <v>X4000.3</v>
      </c>
      <c r="L5834" s="13">
        <f>VLOOKUP(E5834,起始地址定义!A:D,3,FALSE)</f>
        <v>4000</v>
      </c>
      <c r="M5834" s="14">
        <f>VLOOKUP($F5834,类型描述及偏移量!$C:$H,2,FALSE)</f>
        <v>0.299999999999997</v>
      </c>
      <c r="N5834" s="14" t="str">
        <f>VLOOKUP($F5834,类型描述及偏移量!$C:$H,3,FALSE)</f>
        <v>离散</v>
      </c>
      <c r="O5834" s="14" t="str">
        <f>VLOOKUP($F5834,类型描述及偏移量!$C:$H,4,FALSE)</f>
        <v>None</v>
      </c>
      <c r="P5834" s="14" t="str">
        <f>VLOOKUP($F5834,类型描述及偏移量!$C:$H,5,FALSE)</f>
        <v>No</v>
      </c>
      <c r="Q5834" s="14" t="str">
        <f>VLOOKUP($F5834,类型描述及偏移量!$C:$H,6,FALSE)</f>
        <v>上限保护使能</v>
      </c>
    </row>
    <row r="5835" hidden="1" spans="1:17">
      <c r="A5835" s="12" t="s">
        <v>128</v>
      </c>
      <c r="B5835" s="12" t="str">
        <f t="shared" si="941"/>
        <v>M14_ActFRQ</v>
      </c>
      <c r="C5835" s="12" t="str">
        <f t="shared" si="942"/>
        <v>LoProEN</v>
      </c>
      <c r="D5835" s="12" t="str">
        <f t="shared" si="943"/>
        <v>BP_Value_var</v>
      </c>
      <c r="E5835" s="13" t="str">
        <f t="shared" si="944"/>
        <v>CHPF_M14_ActFRQ_BP_Value_var</v>
      </c>
      <c r="F5835" s="14" t="str">
        <f t="shared" si="945"/>
        <v>BP_Value_var_LoProEN</v>
      </c>
      <c r="G5835" s="10" t="str">
        <f t="shared" si="946"/>
        <v>CHPF_M14_ActFRQ_LoProEN</v>
      </c>
      <c r="H5835" s="10" t="str">
        <f>VLOOKUP(基本表格!E5835,起始地址定义!A:D,4,FALSE)&amp;" "&amp;Q5835</f>
        <v>1125.1+P4-M1 备料长废料皮带运输机 反馈频率 下限保护使能</v>
      </c>
      <c r="I5835" s="10" t="str">
        <f t="shared" si="947"/>
        <v>DB100,X4000.4</v>
      </c>
      <c r="J5835" s="13" t="str">
        <f>VLOOKUP(E5835,起始地址定义!A:D,2,FALSE)</f>
        <v>DB100</v>
      </c>
      <c r="K5835" s="12" t="str">
        <f t="shared" si="948"/>
        <v>X4000.4</v>
      </c>
      <c r="L5835" s="13">
        <f>VLOOKUP(E5835,起始地址定义!A:D,3,FALSE)</f>
        <v>4000</v>
      </c>
      <c r="M5835" s="14">
        <f>VLOOKUP($F5835,类型描述及偏移量!$C:$H,2,FALSE)</f>
        <v>0.399999999999999</v>
      </c>
      <c r="N5835" s="14" t="str">
        <f>VLOOKUP($F5835,类型描述及偏移量!$C:$H,3,FALSE)</f>
        <v>离散</v>
      </c>
      <c r="O5835" s="14" t="str">
        <f>VLOOKUP($F5835,类型描述及偏移量!$C:$H,4,FALSE)</f>
        <v>None</v>
      </c>
      <c r="P5835" s="14" t="str">
        <f>VLOOKUP($F5835,类型描述及偏移量!$C:$H,5,FALSE)</f>
        <v>No</v>
      </c>
      <c r="Q5835" s="14" t="str">
        <f>VLOOKUP($F5835,类型描述及偏移量!$C:$H,6,FALSE)</f>
        <v>下限保护使能</v>
      </c>
    </row>
    <row r="5836" hidden="1" spans="1:17">
      <c r="A5836" s="12" t="s">
        <v>128</v>
      </c>
      <c r="B5836" s="12" t="str">
        <f t="shared" si="941"/>
        <v>M14_ActFRQ</v>
      </c>
      <c r="C5836" s="12" t="str">
        <f t="shared" si="942"/>
        <v>HiALM</v>
      </c>
      <c r="D5836" s="12" t="str">
        <f t="shared" si="943"/>
        <v>BP_Value_var</v>
      </c>
      <c r="E5836" s="13" t="str">
        <f t="shared" si="944"/>
        <v>CHPF_M14_ActFRQ_BP_Value_var</v>
      </c>
      <c r="F5836" s="14" t="str">
        <f t="shared" si="945"/>
        <v>BP_Value_var_HiALM</v>
      </c>
      <c r="G5836" s="10" t="str">
        <f t="shared" si="946"/>
        <v>CHPF_M14_ActFRQ_HiALM</v>
      </c>
      <c r="H5836" s="10" t="str">
        <f>VLOOKUP(基本表格!E5836,起始地址定义!A:D,4,FALSE)&amp;" "&amp;Q5836</f>
        <v>1125.1+P4-M1 备料长废料皮带运输机 反馈频率 上限报警</v>
      </c>
      <c r="I5836" s="10" t="str">
        <f t="shared" si="947"/>
        <v>DB100,X4000.5</v>
      </c>
      <c r="J5836" s="13" t="str">
        <f>VLOOKUP(E5836,起始地址定义!A:D,2,FALSE)</f>
        <v>DB100</v>
      </c>
      <c r="K5836" s="12" t="str">
        <f t="shared" si="948"/>
        <v>X4000.5</v>
      </c>
      <c r="L5836" s="13">
        <f>VLOOKUP(E5836,起始地址定义!A:D,3,FALSE)</f>
        <v>4000</v>
      </c>
      <c r="M5836" s="14">
        <f>VLOOKUP($F5836,类型描述及偏移量!$C:$H,2,FALSE)</f>
        <v>0.5</v>
      </c>
      <c r="N5836" s="14" t="str">
        <f>VLOOKUP($F5836,类型描述及偏移量!$C:$H,3,FALSE)</f>
        <v>离散</v>
      </c>
      <c r="O5836" s="14" t="str">
        <f>VLOOKUP($F5836,类型描述及偏移量!$C:$H,4,FALSE)</f>
        <v>None</v>
      </c>
      <c r="P5836" s="14" t="str">
        <f>VLOOKUP($F5836,类型描述及偏移量!$C:$H,5,FALSE)</f>
        <v>Yes</v>
      </c>
      <c r="Q5836" s="14" t="str">
        <f>VLOOKUP($F5836,类型描述及偏移量!$C:$H,6,FALSE)</f>
        <v>上限报警</v>
      </c>
    </row>
    <row r="5837" hidden="1" spans="1:17">
      <c r="A5837" s="12" t="s">
        <v>128</v>
      </c>
      <c r="B5837" s="12" t="str">
        <f t="shared" si="941"/>
        <v>M14_ActFRQ</v>
      </c>
      <c r="C5837" s="12" t="str">
        <f t="shared" si="942"/>
        <v>LoALM</v>
      </c>
      <c r="D5837" s="12" t="str">
        <f t="shared" si="943"/>
        <v>BP_Value_var</v>
      </c>
      <c r="E5837" s="13" t="str">
        <f t="shared" si="944"/>
        <v>CHPF_M14_ActFRQ_BP_Value_var</v>
      </c>
      <c r="F5837" s="14" t="str">
        <f t="shared" si="945"/>
        <v>BP_Value_var_LoALM</v>
      </c>
      <c r="G5837" s="10" t="str">
        <f t="shared" si="946"/>
        <v>CHPF_M14_ActFRQ_LoALM</v>
      </c>
      <c r="H5837" s="10" t="str">
        <f>VLOOKUP(基本表格!E5837,起始地址定义!A:D,4,FALSE)&amp;" "&amp;Q5837</f>
        <v>1125.1+P4-M1 备料长废料皮带运输机 反馈频率 下限报警</v>
      </c>
      <c r="I5837" s="10" t="str">
        <f t="shared" si="947"/>
        <v>DB100,X4000.6</v>
      </c>
      <c r="J5837" s="13" t="str">
        <f>VLOOKUP(E5837,起始地址定义!A:D,2,FALSE)</f>
        <v>DB100</v>
      </c>
      <c r="K5837" s="12" t="str">
        <f t="shared" si="948"/>
        <v>X4000.6</v>
      </c>
      <c r="L5837" s="13">
        <f>VLOOKUP(E5837,起始地址定义!A:D,3,FALSE)</f>
        <v>4000</v>
      </c>
      <c r="M5837" s="14">
        <f>VLOOKUP($F5837,类型描述及偏移量!$C:$H,2,FALSE)</f>
        <v>0.600000000000001</v>
      </c>
      <c r="N5837" s="14" t="str">
        <f>VLOOKUP($F5837,类型描述及偏移量!$C:$H,3,FALSE)</f>
        <v>离散</v>
      </c>
      <c r="O5837" s="14" t="str">
        <f>VLOOKUP($F5837,类型描述及偏移量!$C:$H,4,FALSE)</f>
        <v>None</v>
      </c>
      <c r="P5837" s="14" t="str">
        <f>VLOOKUP($F5837,类型描述及偏移量!$C:$H,5,FALSE)</f>
        <v>Yes</v>
      </c>
      <c r="Q5837" s="14" t="str">
        <f>VLOOKUP($F5837,类型描述及偏移量!$C:$H,6,FALSE)</f>
        <v>下限报警</v>
      </c>
    </row>
    <row r="5838" hidden="1" spans="1:17">
      <c r="A5838" s="12" t="s">
        <v>128</v>
      </c>
      <c r="B5838" s="12" t="str">
        <f t="shared" si="941"/>
        <v>M14_ActFRQ</v>
      </c>
      <c r="C5838" s="12" t="str">
        <f t="shared" si="942"/>
        <v>HiHiALM</v>
      </c>
      <c r="D5838" s="12" t="str">
        <f t="shared" si="943"/>
        <v>BP_Value_var</v>
      </c>
      <c r="E5838" s="13" t="str">
        <f t="shared" si="944"/>
        <v>CHPF_M14_ActFRQ_BP_Value_var</v>
      </c>
      <c r="F5838" s="14" t="str">
        <f t="shared" si="945"/>
        <v>BP_Value_var_HiHiALM</v>
      </c>
      <c r="G5838" s="10" t="str">
        <f t="shared" si="946"/>
        <v>CHPF_M14_ActFRQ_HiHiALM</v>
      </c>
      <c r="H5838" s="10" t="str">
        <f>VLOOKUP(基本表格!E5838,起始地址定义!A:D,4,FALSE)&amp;" "&amp;Q5838</f>
        <v>1125.1+P4-M1 备料长废料皮带运输机 反馈频率 上上限报警</v>
      </c>
      <c r="I5838" s="10" t="str">
        <f t="shared" si="947"/>
        <v>DB100,X4000.7</v>
      </c>
      <c r="J5838" s="13" t="str">
        <f>VLOOKUP(E5838,起始地址定义!A:D,2,FALSE)</f>
        <v>DB100</v>
      </c>
      <c r="K5838" s="12" t="str">
        <f t="shared" si="948"/>
        <v>X4000.7</v>
      </c>
      <c r="L5838" s="13">
        <f>VLOOKUP(E5838,起始地址定义!A:D,3,FALSE)</f>
        <v>4000</v>
      </c>
      <c r="M5838" s="14">
        <f>VLOOKUP($F5838,类型描述及偏移量!$C:$H,2,FALSE)</f>
        <v>0.700000000000003</v>
      </c>
      <c r="N5838" s="14" t="str">
        <f>VLOOKUP($F5838,类型描述及偏移量!$C:$H,3,FALSE)</f>
        <v>离散</v>
      </c>
      <c r="O5838" s="14" t="str">
        <f>VLOOKUP($F5838,类型描述及偏移量!$C:$H,4,FALSE)</f>
        <v>On</v>
      </c>
      <c r="P5838" s="14" t="str">
        <f>VLOOKUP($F5838,类型描述及偏移量!$C:$H,5,FALSE)</f>
        <v>Yes</v>
      </c>
      <c r="Q5838" s="14" t="str">
        <f>VLOOKUP($F5838,类型描述及偏移量!$C:$H,6,FALSE)</f>
        <v>上上限报警</v>
      </c>
    </row>
    <row r="5839" hidden="1" spans="1:17">
      <c r="A5839" s="12" t="s">
        <v>128</v>
      </c>
      <c r="B5839" s="12" t="str">
        <f t="shared" si="941"/>
        <v>M14_ActFRQ</v>
      </c>
      <c r="C5839" s="12" t="str">
        <f t="shared" si="942"/>
        <v>LoLoALM</v>
      </c>
      <c r="D5839" s="12" t="str">
        <f t="shared" si="943"/>
        <v>BP_Value_var</v>
      </c>
      <c r="E5839" s="13" t="str">
        <f t="shared" si="944"/>
        <v>CHPF_M14_ActFRQ_BP_Value_var</v>
      </c>
      <c r="F5839" s="14" t="str">
        <f t="shared" si="945"/>
        <v>BP_Value_var_LoLoALM</v>
      </c>
      <c r="G5839" s="10" t="str">
        <f t="shared" si="946"/>
        <v>CHPF_M14_ActFRQ_LoLoALM</v>
      </c>
      <c r="H5839" s="10" t="str">
        <f>VLOOKUP(基本表格!E5839,起始地址定义!A:D,4,FALSE)&amp;" "&amp;Q5839</f>
        <v>1125.1+P4-M1 备料长废料皮带运输机 反馈频率 下下限报警</v>
      </c>
      <c r="I5839" s="10" t="str">
        <f t="shared" si="947"/>
        <v>DB100,X4001.0</v>
      </c>
      <c r="J5839" s="13" t="str">
        <f>VLOOKUP(E5839,起始地址定义!A:D,2,FALSE)</f>
        <v>DB100</v>
      </c>
      <c r="K5839" s="12" t="str">
        <f t="shared" si="948"/>
        <v>X4001.0</v>
      </c>
      <c r="L5839" s="13">
        <f>VLOOKUP(E5839,起始地址定义!A:D,3,FALSE)</f>
        <v>4000</v>
      </c>
      <c r="M5839" s="14">
        <f>VLOOKUP($F5839,类型描述及偏移量!$C:$H,2,FALSE)</f>
        <v>1</v>
      </c>
      <c r="N5839" s="14" t="str">
        <f>VLOOKUP($F5839,类型描述及偏移量!$C:$H,3,FALSE)</f>
        <v>离散</v>
      </c>
      <c r="O5839" s="14" t="str">
        <f>VLOOKUP($F5839,类型描述及偏移量!$C:$H,4,FALSE)</f>
        <v>On</v>
      </c>
      <c r="P5839" s="14" t="str">
        <f>VLOOKUP($F5839,类型描述及偏移量!$C:$H,5,FALSE)</f>
        <v>Yes</v>
      </c>
      <c r="Q5839" s="14" t="str">
        <f>VLOOKUP($F5839,类型描述及偏移量!$C:$H,6,FALSE)</f>
        <v>下下限报警</v>
      </c>
    </row>
    <row r="5840" hidden="1" spans="1:17">
      <c r="A5840" s="12" t="s">
        <v>128</v>
      </c>
      <c r="B5840" s="12" t="str">
        <f t="shared" si="941"/>
        <v>M14_ActFRQ</v>
      </c>
      <c r="C5840" s="12" t="str">
        <f t="shared" si="942"/>
        <v>LimALM</v>
      </c>
      <c r="D5840" s="12" t="str">
        <f t="shared" si="943"/>
        <v>BP_Value_var</v>
      </c>
      <c r="E5840" s="13" t="str">
        <f t="shared" si="944"/>
        <v>CHPF_M14_ActFRQ_BP_Value_var</v>
      </c>
      <c r="F5840" s="14" t="str">
        <f t="shared" si="945"/>
        <v>BP_Value_var_LimALM</v>
      </c>
      <c r="G5840" s="10" t="str">
        <f t="shared" si="946"/>
        <v>CHPF_M14_ActFRQ_LimALM</v>
      </c>
      <c r="H5840" s="10" t="str">
        <f>VLOOKUP(基本表格!E5840,起始地址定义!A:D,4,FALSE)&amp;" "&amp;Q5840</f>
        <v>1125.1+P4-M1 备料长废料皮带运输机 反馈频率 极限报警</v>
      </c>
      <c r="I5840" s="10" t="str">
        <f t="shared" si="947"/>
        <v>DB100,X4001.1</v>
      </c>
      <c r="J5840" s="13" t="str">
        <f>VLOOKUP(E5840,起始地址定义!A:D,2,FALSE)</f>
        <v>DB100</v>
      </c>
      <c r="K5840" s="12" t="str">
        <f t="shared" si="948"/>
        <v>X4001.1</v>
      </c>
      <c r="L5840" s="13">
        <f>VLOOKUP(E5840,起始地址定义!A:D,3,FALSE)</f>
        <v>4000</v>
      </c>
      <c r="M5840" s="14">
        <f>VLOOKUP($F5840,类型描述及偏移量!$C:$H,2,FALSE)</f>
        <v>1.1</v>
      </c>
      <c r="N5840" s="14" t="str">
        <f>VLOOKUP($F5840,类型描述及偏移量!$C:$H,3,FALSE)</f>
        <v>离散</v>
      </c>
      <c r="O5840" s="14" t="str">
        <f>VLOOKUP($F5840,类型描述及偏移量!$C:$H,4,FALSE)</f>
        <v>On</v>
      </c>
      <c r="P5840" s="14" t="str">
        <f>VLOOKUP($F5840,类型描述及偏移量!$C:$H,5,FALSE)</f>
        <v>Yes</v>
      </c>
      <c r="Q5840" s="14" t="str">
        <f>VLOOKUP($F5840,类型描述及偏移量!$C:$H,6,FALSE)</f>
        <v>极限报警</v>
      </c>
    </row>
    <row r="5841" hidden="1" spans="1:17">
      <c r="A5841" s="12" t="s">
        <v>128</v>
      </c>
      <c r="B5841" s="12" t="str">
        <f t="shared" si="941"/>
        <v>M14_ActFRQ</v>
      </c>
      <c r="C5841" s="12" t="str">
        <f t="shared" si="942"/>
        <v>LostALM</v>
      </c>
      <c r="D5841" s="12" t="str">
        <f t="shared" si="943"/>
        <v>BP_Value_var</v>
      </c>
      <c r="E5841" s="13" t="str">
        <f t="shared" si="944"/>
        <v>CHPF_M14_ActFRQ_BP_Value_var</v>
      </c>
      <c r="F5841" s="14" t="str">
        <f t="shared" si="945"/>
        <v>BP_Value_var_LostALM</v>
      </c>
      <c r="G5841" s="10" t="str">
        <f t="shared" si="946"/>
        <v>CHPF_M14_ActFRQ_LostALM</v>
      </c>
      <c r="H5841" s="10" t="str">
        <f>VLOOKUP(基本表格!E5841,起始地址定义!A:D,4,FALSE)&amp;" "&amp;Q5841</f>
        <v>1125.1+P4-M1 备料长废料皮带运输机 反馈频率 传感器断线报警</v>
      </c>
      <c r="I5841" s="10" t="str">
        <f t="shared" si="947"/>
        <v>DB100,X4001.2</v>
      </c>
      <c r="J5841" s="13" t="str">
        <f>VLOOKUP(E5841,起始地址定义!A:D,2,FALSE)</f>
        <v>DB100</v>
      </c>
      <c r="K5841" s="12" t="str">
        <f t="shared" si="948"/>
        <v>X4001.2</v>
      </c>
      <c r="L5841" s="13">
        <f>VLOOKUP(E5841,起始地址定义!A:D,3,FALSE)</f>
        <v>4000</v>
      </c>
      <c r="M5841" s="14">
        <f>VLOOKUP($F5841,类型描述及偏移量!$C:$H,2,FALSE)</f>
        <v>1.2</v>
      </c>
      <c r="N5841" s="14" t="str">
        <f>VLOOKUP($F5841,类型描述及偏移量!$C:$H,3,FALSE)</f>
        <v>离散</v>
      </c>
      <c r="O5841" s="14" t="str">
        <f>VLOOKUP($F5841,类型描述及偏移量!$C:$H,4,FALSE)</f>
        <v>On</v>
      </c>
      <c r="P5841" s="14" t="str">
        <f>VLOOKUP($F5841,类型描述及偏移量!$C:$H,5,FALSE)</f>
        <v>Yes</v>
      </c>
      <c r="Q5841" s="14" t="str">
        <f>VLOOKUP($F5841,类型描述及偏移量!$C:$H,6,FALSE)</f>
        <v>传感器断线报警</v>
      </c>
    </row>
    <row r="5842" hidden="1" spans="1:17">
      <c r="A5842" s="12" t="s">
        <v>128</v>
      </c>
      <c r="B5842" s="12" t="str">
        <f t="shared" si="941"/>
        <v>M14_ActFRQ</v>
      </c>
      <c r="C5842" s="12" t="str">
        <f t="shared" si="942"/>
        <v>Code</v>
      </c>
      <c r="D5842" s="12" t="str">
        <f t="shared" si="943"/>
        <v>BP_Value_var</v>
      </c>
      <c r="E5842" s="13" t="str">
        <f t="shared" si="944"/>
        <v>CHPF_M14_ActFRQ_BP_Value_var</v>
      </c>
      <c r="F5842" s="14" t="str">
        <f t="shared" si="945"/>
        <v>BP_Value_var_Code</v>
      </c>
      <c r="G5842" s="10" t="str">
        <f t="shared" si="946"/>
        <v>CHPF_M14_ActFRQ_Code</v>
      </c>
      <c r="H5842" s="10" t="str">
        <f>VLOOKUP(基本表格!E5842,起始地址定义!A:D,4,FALSE)&amp;" "&amp;Q5842</f>
        <v>1125.1+P4-M1 备料长废料皮带运输机 反馈频率 实际内码</v>
      </c>
      <c r="I5842" s="10" t="str">
        <f t="shared" si="947"/>
        <v>DB100,INT4002</v>
      </c>
      <c r="J5842" s="13" t="str">
        <f>VLOOKUP(E5842,起始地址定义!A:D,2,FALSE)</f>
        <v>DB100</v>
      </c>
      <c r="K5842" s="12" t="str">
        <f t="shared" si="948"/>
        <v>INT4002</v>
      </c>
      <c r="L5842" s="13">
        <f>VLOOKUP(E5842,起始地址定义!A:D,3,FALSE)</f>
        <v>4000</v>
      </c>
      <c r="M5842" s="14">
        <f>VLOOKUP($F5842,类型描述及偏移量!$C:$H,2,FALSE)</f>
        <v>2</v>
      </c>
      <c r="N5842" s="14" t="str">
        <f>VLOOKUP($F5842,类型描述及偏移量!$C:$H,3,FALSE)</f>
        <v>整型</v>
      </c>
      <c r="O5842" s="14" t="str">
        <f>VLOOKUP($F5842,类型描述及偏移量!$C:$H,4,FALSE)</f>
        <v>None</v>
      </c>
      <c r="P5842" s="14" t="str">
        <f>VLOOKUP($F5842,类型描述及偏移量!$C:$H,5,FALSE)</f>
        <v>Yes</v>
      </c>
      <c r="Q5842" s="14" t="str">
        <f>VLOOKUP($F5842,类型描述及偏移量!$C:$H,6,FALSE)</f>
        <v>实际内码</v>
      </c>
    </row>
    <row r="5843" hidden="1" spans="1:17">
      <c r="A5843" s="12" t="s">
        <v>128</v>
      </c>
      <c r="B5843" s="12" t="str">
        <f t="shared" si="941"/>
        <v>M14_ActFRQ</v>
      </c>
      <c r="C5843" s="12" t="str">
        <f t="shared" si="942"/>
        <v>Value</v>
      </c>
      <c r="D5843" s="12" t="str">
        <f t="shared" si="943"/>
        <v>BP_Value_var</v>
      </c>
      <c r="E5843" s="13" t="str">
        <f t="shared" si="944"/>
        <v>CHPF_M14_ActFRQ_BP_Value_var</v>
      </c>
      <c r="F5843" s="14" t="str">
        <f t="shared" si="945"/>
        <v>BP_Value_var_Value</v>
      </c>
      <c r="G5843" s="10" t="str">
        <f t="shared" si="946"/>
        <v>CHPF_M14_ActFRQ_Value</v>
      </c>
      <c r="H5843" s="10" t="str">
        <f>VLOOKUP(基本表格!E5843,起始地址定义!A:D,4,FALSE)&amp;" "&amp;Q5843</f>
        <v>1125.1+P4-M1 备料长废料皮带运输机 反馈频率 实际值</v>
      </c>
      <c r="I5843" s="10" t="str">
        <f t="shared" si="947"/>
        <v>DB100,REAL4006</v>
      </c>
      <c r="J5843" s="13" t="str">
        <f>VLOOKUP(E5843,起始地址定义!A:D,2,FALSE)</f>
        <v>DB100</v>
      </c>
      <c r="K5843" s="12" t="str">
        <f t="shared" si="948"/>
        <v>REAL4006</v>
      </c>
      <c r="L5843" s="13">
        <f>VLOOKUP(E5843,起始地址定义!A:D,3,FALSE)</f>
        <v>4000</v>
      </c>
      <c r="M5843" s="14">
        <f>VLOOKUP($F5843,类型描述及偏移量!$C:$H,2,FALSE)</f>
        <v>6</v>
      </c>
      <c r="N5843" s="14" t="str">
        <f>VLOOKUP($F5843,类型描述及偏移量!$C:$H,3,FALSE)</f>
        <v>实型</v>
      </c>
      <c r="O5843" s="14" t="str">
        <f>VLOOKUP($F5843,类型描述及偏移量!$C:$H,4,FALSE)</f>
        <v>None</v>
      </c>
      <c r="P5843" s="14" t="str">
        <f>VLOOKUP($F5843,类型描述及偏移量!$C:$H,5,FALSE)</f>
        <v>Yes</v>
      </c>
      <c r="Q5843" s="14" t="str">
        <f>VLOOKUP($F5843,类型描述及偏移量!$C:$H,6,FALSE)</f>
        <v>实际值</v>
      </c>
    </row>
    <row r="5844" hidden="1" spans="1:17">
      <c r="A5844" s="12" t="s">
        <v>128</v>
      </c>
      <c r="B5844" s="12" t="str">
        <f t="shared" si="941"/>
        <v>M14_ActFRQ</v>
      </c>
      <c r="C5844" s="12" t="str">
        <f t="shared" si="942"/>
        <v>Range</v>
      </c>
      <c r="D5844" s="12" t="str">
        <f t="shared" si="943"/>
        <v>BP_Value_var</v>
      </c>
      <c r="E5844" s="13" t="str">
        <f t="shared" si="944"/>
        <v>CHPF_M14_ActFRQ_BP_Value_var</v>
      </c>
      <c r="F5844" s="14" t="str">
        <f t="shared" si="945"/>
        <v>BP_Value_var_Range</v>
      </c>
      <c r="G5844" s="10" t="str">
        <f t="shared" si="946"/>
        <v>CHPF_M14_ActFRQ_Range</v>
      </c>
      <c r="H5844" s="10" t="str">
        <f>VLOOKUP(基本表格!E5844,起始地址定义!A:D,4,FALSE)&amp;" "&amp;Q5844</f>
        <v>1125.1+P4-M1 备料长废料皮带运输机 反馈频率 量程</v>
      </c>
      <c r="I5844" s="10" t="str">
        <f t="shared" si="947"/>
        <v>DB100,REAL4010</v>
      </c>
      <c r="J5844" s="13" t="str">
        <f>VLOOKUP(E5844,起始地址定义!A:D,2,FALSE)</f>
        <v>DB100</v>
      </c>
      <c r="K5844" s="12" t="str">
        <f t="shared" si="948"/>
        <v>REAL4010</v>
      </c>
      <c r="L5844" s="13">
        <f>VLOOKUP(E5844,起始地址定义!A:D,3,FALSE)</f>
        <v>4000</v>
      </c>
      <c r="M5844" s="14">
        <f>VLOOKUP($F5844,类型描述及偏移量!$C:$H,2,FALSE)</f>
        <v>10</v>
      </c>
      <c r="N5844" s="14" t="str">
        <f>VLOOKUP($F5844,类型描述及偏移量!$C:$H,3,FALSE)</f>
        <v>实型</v>
      </c>
      <c r="O5844" s="14" t="str">
        <f>VLOOKUP($F5844,类型描述及偏移量!$C:$H,4,FALSE)</f>
        <v>None</v>
      </c>
      <c r="P5844" s="14" t="str">
        <f>VLOOKUP($F5844,类型描述及偏移量!$C:$H,5,FALSE)</f>
        <v>No</v>
      </c>
      <c r="Q5844" s="14" t="str">
        <f>VLOOKUP($F5844,类型描述及偏移量!$C:$H,6,FALSE)</f>
        <v>量程</v>
      </c>
    </row>
    <row r="5845" hidden="1" spans="1:17">
      <c r="A5845" s="12" t="s">
        <v>128</v>
      </c>
      <c r="B5845" s="12" t="str">
        <f t="shared" si="941"/>
        <v>M14_ActFRQ</v>
      </c>
      <c r="C5845" s="12" t="str">
        <f t="shared" si="942"/>
        <v>Hi</v>
      </c>
      <c r="D5845" s="12" t="str">
        <f t="shared" si="943"/>
        <v>BP_Value_var</v>
      </c>
      <c r="E5845" s="13" t="str">
        <f t="shared" si="944"/>
        <v>CHPF_M14_ActFRQ_BP_Value_var</v>
      </c>
      <c r="F5845" s="14" t="str">
        <f t="shared" si="945"/>
        <v>BP_Value_var_Hi</v>
      </c>
      <c r="G5845" s="10" t="str">
        <f t="shared" si="946"/>
        <v>CHPF_M14_ActFRQ_Hi</v>
      </c>
      <c r="H5845" s="10" t="str">
        <f>VLOOKUP(基本表格!E5845,起始地址定义!A:D,4,FALSE)&amp;" "&amp;Q5845</f>
        <v>1125.1+P4-M1 备料长废料皮带运输机 反馈频率 上限值</v>
      </c>
      <c r="I5845" s="10" t="str">
        <f t="shared" si="947"/>
        <v>DB100,REAL4014</v>
      </c>
      <c r="J5845" s="13" t="str">
        <f>VLOOKUP(E5845,起始地址定义!A:D,2,FALSE)</f>
        <v>DB100</v>
      </c>
      <c r="K5845" s="12" t="str">
        <f t="shared" si="948"/>
        <v>REAL4014</v>
      </c>
      <c r="L5845" s="13">
        <f>VLOOKUP(E5845,起始地址定义!A:D,3,FALSE)</f>
        <v>4000</v>
      </c>
      <c r="M5845" s="14">
        <f>VLOOKUP($F5845,类型描述及偏移量!$C:$H,2,FALSE)</f>
        <v>14</v>
      </c>
      <c r="N5845" s="14" t="str">
        <f>VLOOKUP($F5845,类型描述及偏移量!$C:$H,3,FALSE)</f>
        <v>实型</v>
      </c>
      <c r="O5845" s="14" t="str">
        <f>VLOOKUP($F5845,类型描述及偏移量!$C:$H,4,FALSE)</f>
        <v>None</v>
      </c>
      <c r="P5845" s="14" t="str">
        <f>VLOOKUP($F5845,类型描述及偏移量!$C:$H,5,FALSE)</f>
        <v>No</v>
      </c>
      <c r="Q5845" s="14" t="str">
        <f>VLOOKUP($F5845,类型描述及偏移量!$C:$H,6,FALSE)</f>
        <v>上限值</v>
      </c>
    </row>
    <row r="5846" hidden="1" spans="1:17">
      <c r="A5846" s="12" t="s">
        <v>128</v>
      </c>
      <c r="B5846" s="12" t="str">
        <f t="shared" si="941"/>
        <v>M14_ActFRQ</v>
      </c>
      <c r="C5846" s="12" t="str">
        <f t="shared" si="942"/>
        <v>Lo</v>
      </c>
      <c r="D5846" s="12" t="str">
        <f t="shared" si="943"/>
        <v>BP_Value_var</v>
      </c>
      <c r="E5846" s="13" t="str">
        <f t="shared" si="944"/>
        <v>CHPF_M14_ActFRQ_BP_Value_var</v>
      </c>
      <c r="F5846" s="14" t="str">
        <f t="shared" si="945"/>
        <v>BP_Value_var_Lo</v>
      </c>
      <c r="G5846" s="10" t="str">
        <f t="shared" si="946"/>
        <v>CHPF_M14_ActFRQ_Lo</v>
      </c>
      <c r="H5846" s="10" t="str">
        <f>VLOOKUP(基本表格!E5846,起始地址定义!A:D,4,FALSE)&amp;" "&amp;Q5846</f>
        <v>1125.1+P4-M1 备料长废料皮带运输机 反馈频率 下限值</v>
      </c>
      <c r="I5846" s="10" t="str">
        <f t="shared" si="947"/>
        <v>DB100,REAL4018</v>
      </c>
      <c r="J5846" s="13" t="str">
        <f>VLOOKUP(E5846,起始地址定义!A:D,2,FALSE)</f>
        <v>DB100</v>
      </c>
      <c r="K5846" s="12" t="str">
        <f t="shared" si="948"/>
        <v>REAL4018</v>
      </c>
      <c r="L5846" s="13">
        <f>VLOOKUP(E5846,起始地址定义!A:D,3,FALSE)</f>
        <v>4000</v>
      </c>
      <c r="M5846" s="14">
        <f>VLOOKUP($F5846,类型描述及偏移量!$C:$H,2,FALSE)</f>
        <v>18</v>
      </c>
      <c r="N5846" s="14" t="str">
        <f>VLOOKUP($F5846,类型描述及偏移量!$C:$H,3,FALSE)</f>
        <v>实型</v>
      </c>
      <c r="O5846" s="14" t="str">
        <f>VLOOKUP($F5846,类型描述及偏移量!$C:$H,4,FALSE)</f>
        <v>None</v>
      </c>
      <c r="P5846" s="14" t="str">
        <f>VLOOKUP($F5846,类型描述及偏移量!$C:$H,5,FALSE)</f>
        <v>No</v>
      </c>
      <c r="Q5846" s="14" t="str">
        <f>VLOOKUP($F5846,类型描述及偏移量!$C:$H,6,FALSE)</f>
        <v>下限值</v>
      </c>
    </row>
    <row r="5847" hidden="1" spans="1:17">
      <c r="A5847" s="12" t="s">
        <v>128</v>
      </c>
      <c r="B5847" s="12" t="str">
        <f t="shared" si="941"/>
        <v>M14_ActFRQ</v>
      </c>
      <c r="C5847" s="12" t="str">
        <f t="shared" si="942"/>
        <v>HiHi</v>
      </c>
      <c r="D5847" s="12" t="str">
        <f t="shared" si="943"/>
        <v>BP_Value_var</v>
      </c>
      <c r="E5847" s="13" t="str">
        <f t="shared" si="944"/>
        <v>CHPF_M14_ActFRQ_BP_Value_var</v>
      </c>
      <c r="F5847" s="14" t="str">
        <f t="shared" si="945"/>
        <v>BP_Value_var_HiHi</v>
      </c>
      <c r="G5847" s="10" t="str">
        <f t="shared" si="946"/>
        <v>CHPF_M14_ActFRQ_HiHi</v>
      </c>
      <c r="H5847" s="10" t="str">
        <f>VLOOKUP(基本表格!E5847,起始地址定义!A:D,4,FALSE)&amp;" "&amp;Q5847</f>
        <v>1125.1+P4-M1 备料长废料皮带运输机 反馈频率 上上限值</v>
      </c>
      <c r="I5847" s="10" t="str">
        <f t="shared" si="947"/>
        <v>DB100,REAL4022</v>
      </c>
      <c r="J5847" s="13" t="str">
        <f>VLOOKUP(E5847,起始地址定义!A:D,2,FALSE)</f>
        <v>DB100</v>
      </c>
      <c r="K5847" s="12" t="str">
        <f t="shared" si="948"/>
        <v>REAL4022</v>
      </c>
      <c r="L5847" s="13">
        <f>VLOOKUP(E5847,起始地址定义!A:D,3,FALSE)</f>
        <v>4000</v>
      </c>
      <c r="M5847" s="14">
        <f>VLOOKUP($F5847,类型描述及偏移量!$C:$H,2,FALSE)</f>
        <v>22</v>
      </c>
      <c r="N5847" s="14" t="str">
        <f>VLOOKUP($F5847,类型描述及偏移量!$C:$H,3,FALSE)</f>
        <v>实型</v>
      </c>
      <c r="O5847" s="14" t="str">
        <f>VLOOKUP($F5847,类型描述及偏移量!$C:$H,4,FALSE)</f>
        <v>None</v>
      </c>
      <c r="P5847" s="14" t="str">
        <f>VLOOKUP($F5847,类型描述及偏移量!$C:$H,5,FALSE)</f>
        <v>No</v>
      </c>
      <c r="Q5847" s="14" t="str">
        <f>VLOOKUP($F5847,类型描述及偏移量!$C:$H,6,FALSE)</f>
        <v>上上限值</v>
      </c>
    </row>
    <row r="5848" hidden="1" spans="1:17">
      <c r="A5848" s="12" t="s">
        <v>128</v>
      </c>
      <c r="B5848" s="12" t="str">
        <f t="shared" si="941"/>
        <v>M14_ActFRQ</v>
      </c>
      <c r="C5848" s="12" t="str">
        <f t="shared" si="942"/>
        <v>LoLo</v>
      </c>
      <c r="D5848" s="12" t="str">
        <f t="shared" si="943"/>
        <v>BP_Value_var</v>
      </c>
      <c r="E5848" s="13" t="str">
        <f t="shared" si="944"/>
        <v>CHPF_M14_ActFRQ_BP_Value_var</v>
      </c>
      <c r="F5848" s="14" t="str">
        <f t="shared" si="945"/>
        <v>BP_Value_var_LoLo</v>
      </c>
      <c r="G5848" s="10" t="str">
        <f t="shared" si="946"/>
        <v>CHPF_M14_ActFRQ_LoLo</v>
      </c>
      <c r="H5848" s="10" t="str">
        <f>VLOOKUP(基本表格!E5848,起始地址定义!A:D,4,FALSE)&amp;" "&amp;Q5848</f>
        <v>1125.1+P4-M1 备料长废料皮带运输机 反馈频率 下下限值</v>
      </c>
      <c r="I5848" s="10" t="str">
        <f t="shared" si="947"/>
        <v>DB100,REAL4026</v>
      </c>
      <c r="J5848" s="13" t="str">
        <f>VLOOKUP(E5848,起始地址定义!A:D,2,FALSE)</f>
        <v>DB100</v>
      </c>
      <c r="K5848" s="12" t="str">
        <f t="shared" si="948"/>
        <v>REAL4026</v>
      </c>
      <c r="L5848" s="13">
        <f>VLOOKUP(E5848,起始地址定义!A:D,3,FALSE)</f>
        <v>4000</v>
      </c>
      <c r="M5848" s="14">
        <f>VLOOKUP($F5848,类型描述及偏移量!$C:$H,2,FALSE)</f>
        <v>26</v>
      </c>
      <c r="N5848" s="14" t="str">
        <f>VLOOKUP($F5848,类型描述及偏移量!$C:$H,3,FALSE)</f>
        <v>实型</v>
      </c>
      <c r="O5848" s="14" t="str">
        <f>VLOOKUP($F5848,类型描述及偏移量!$C:$H,4,FALSE)</f>
        <v>None</v>
      </c>
      <c r="P5848" s="14" t="str">
        <f>VLOOKUP($F5848,类型描述及偏移量!$C:$H,5,FALSE)</f>
        <v>No</v>
      </c>
      <c r="Q5848" s="14" t="str">
        <f>VLOOKUP($F5848,类型描述及偏移量!$C:$H,6,FALSE)</f>
        <v>下下限值</v>
      </c>
    </row>
    <row r="5849" hidden="1" spans="1:17">
      <c r="A5849" s="12" t="s">
        <v>128</v>
      </c>
      <c r="B5849" s="12" t="str">
        <f t="shared" si="941"/>
        <v>M14_Comm</v>
      </c>
      <c r="C5849" s="12" t="str">
        <f t="shared" si="942"/>
        <v>REL</v>
      </c>
      <c r="D5849" s="12" t="str">
        <f t="shared" si="943"/>
        <v>BP_G120_var</v>
      </c>
      <c r="E5849" s="13" t="str">
        <f t="shared" si="944"/>
        <v>CHPF_M14_Comm_BP_G120_var</v>
      </c>
      <c r="F5849" s="14" t="str">
        <f t="shared" si="945"/>
        <v>BP_G120_var_REL</v>
      </c>
      <c r="G5849" s="10" t="str">
        <f t="shared" si="946"/>
        <v>CHPF_M14_Comm_REL</v>
      </c>
      <c r="H5849" s="10" t="str">
        <f>VLOOKUP(基本表格!E5849,起始地址定义!A:D,4,FALSE)&amp;" "&amp;Q5849</f>
        <v>1125.1+P4-M1 备料长废料皮带运输机 变频器通讯 备妥（不能与正转信号使用同一个）</v>
      </c>
      <c r="I5849" s="10" t="str">
        <f t="shared" si="947"/>
        <v>DB100,X4050.0</v>
      </c>
      <c r="J5849" s="13" t="str">
        <f>VLOOKUP(E5849,起始地址定义!A:D,2,FALSE)</f>
        <v>DB100</v>
      </c>
      <c r="K5849" s="12" t="str">
        <f t="shared" si="948"/>
        <v>X4050.0</v>
      </c>
      <c r="L5849" s="13">
        <f>VLOOKUP(E5849,起始地址定义!A:D,3,FALSE)</f>
        <v>4050</v>
      </c>
      <c r="M5849" s="14">
        <f>VLOOKUP($F5849,类型描述及偏移量!$C:$H,2,FALSE)</f>
        <v>0</v>
      </c>
      <c r="N5849" s="14" t="str">
        <f>VLOOKUP($F5849,类型描述及偏移量!$C:$H,3,FALSE)</f>
        <v>离散</v>
      </c>
      <c r="O5849" s="14" t="str">
        <f>VLOOKUP($F5849,类型描述及偏移量!$C:$H,4,FALSE)</f>
        <v>None</v>
      </c>
      <c r="P5849" s="14" t="str">
        <f>VLOOKUP($F5849,类型描述及偏移量!$C:$H,5,FALSE)</f>
        <v>Yes</v>
      </c>
      <c r="Q5849" s="14" t="str">
        <f>VLOOKUP($F5849,类型描述及偏移量!$C:$H,6,FALSE)</f>
        <v>备妥（不能与正转信号使用同一个）</v>
      </c>
    </row>
    <row r="5850" hidden="1" spans="1:17">
      <c r="A5850" s="12" t="s">
        <v>128</v>
      </c>
      <c r="B5850" s="12" t="str">
        <f t="shared" si="941"/>
        <v>M14_Comm</v>
      </c>
      <c r="C5850" s="12" t="str">
        <f t="shared" si="942"/>
        <v>FWD</v>
      </c>
      <c r="D5850" s="12" t="str">
        <f t="shared" si="943"/>
        <v>BP_G120_var</v>
      </c>
      <c r="E5850" s="13" t="str">
        <f t="shared" si="944"/>
        <v>CHPF_M14_Comm_BP_G120_var</v>
      </c>
      <c r="F5850" s="14" t="str">
        <f t="shared" si="945"/>
        <v>BP_G120_var_FWD</v>
      </c>
      <c r="G5850" s="10" t="str">
        <f t="shared" si="946"/>
        <v>CHPF_M14_Comm_FWD</v>
      </c>
      <c r="H5850" s="10" t="str">
        <f>VLOOKUP(基本表格!E5850,起始地址定义!A:D,4,FALSE)&amp;" "&amp;Q5850</f>
        <v>1125.1+P4-M1 备料长废料皮带运输机 变频器通讯 正转</v>
      </c>
      <c r="I5850" s="10" t="str">
        <f t="shared" si="947"/>
        <v>DB100,X4050.1</v>
      </c>
      <c r="J5850" s="13" t="str">
        <f>VLOOKUP(E5850,起始地址定义!A:D,2,FALSE)</f>
        <v>DB100</v>
      </c>
      <c r="K5850" s="12" t="str">
        <f t="shared" si="948"/>
        <v>X4050.1</v>
      </c>
      <c r="L5850" s="13">
        <f>VLOOKUP(E5850,起始地址定义!A:D,3,FALSE)</f>
        <v>4050</v>
      </c>
      <c r="M5850" s="14">
        <f>VLOOKUP($F5850,类型描述及偏移量!$C:$H,2,FALSE)</f>
        <v>0.0999999999999943</v>
      </c>
      <c r="N5850" s="14" t="str">
        <f>VLOOKUP($F5850,类型描述及偏移量!$C:$H,3,FALSE)</f>
        <v>离散</v>
      </c>
      <c r="O5850" s="14" t="str">
        <f>VLOOKUP($F5850,类型描述及偏移量!$C:$H,4,FALSE)</f>
        <v>None</v>
      </c>
      <c r="P5850" s="14" t="str">
        <f>VLOOKUP($F5850,类型描述及偏移量!$C:$H,5,FALSE)</f>
        <v>Yes</v>
      </c>
      <c r="Q5850" s="14" t="str">
        <f>VLOOKUP($F5850,类型描述及偏移量!$C:$H,6,FALSE)</f>
        <v>正转</v>
      </c>
    </row>
    <row r="5851" hidden="1" spans="1:17">
      <c r="A5851" s="12" t="s">
        <v>128</v>
      </c>
      <c r="B5851" s="12" t="str">
        <f t="shared" si="941"/>
        <v>M14_Comm</v>
      </c>
      <c r="C5851" s="12" t="str">
        <f t="shared" si="942"/>
        <v>REV</v>
      </c>
      <c r="D5851" s="12" t="str">
        <f t="shared" si="943"/>
        <v>BP_G120_var</v>
      </c>
      <c r="E5851" s="13" t="str">
        <f t="shared" si="944"/>
        <v>CHPF_M14_Comm_BP_G120_var</v>
      </c>
      <c r="F5851" s="14" t="str">
        <f t="shared" si="945"/>
        <v>BP_G120_var_REV</v>
      </c>
      <c r="G5851" s="10" t="str">
        <f t="shared" si="946"/>
        <v>CHPF_M14_Comm_REV</v>
      </c>
      <c r="H5851" s="10" t="str">
        <f>VLOOKUP(基本表格!E5851,起始地址定义!A:D,4,FALSE)&amp;" "&amp;Q5851</f>
        <v>1125.1+P4-M1 备料长废料皮带运输机 变频器通讯 反转</v>
      </c>
      <c r="I5851" s="10" t="str">
        <f t="shared" si="947"/>
        <v>DB100,X4050.2</v>
      </c>
      <c r="J5851" s="13" t="str">
        <f>VLOOKUP(E5851,起始地址定义!A:D,2,FALSE)</f>
        <v>DB100</v>
      </c>
      <c r="K5851" s="12" t="str">
        <f t="shared" si="948"/>
        <v>X4050.2</v>
      </c>
      <c r="L5851" s="13">
        <f>VLOOKUP(E5851,起始地址定义!A:D,3,FALSE)</f>
        <v>4050</v>
      </c>
      <c r="M5851" s="14">
        <f>VLOOKUP($F5851,类型描述及偏移量!$C:$H,2,FALSE)</f>
        <v>0.199999999999989</v>
      </c>
      <c r="N5851" s="14" t="str">
        <f>VLOOKUP($F5851,类型描述及偏移量!$C:$H,3,FALSE)</f>
        <v>离散</v>
      </c>
      <c r="O5851" s="14" t="str">
        <f>VLOOKUP($F5851,类型描述及偏移量!$C:$H,4,FALSE)</f>
        <v>None</v>
      </c>
      <c r="P5851" s="14" t="str">
        <f>VLOOKUP($F5851,类型描述及偏移量!$C:$H,5,FALSE)</f>
        <v>Yes</v>
      </c>
      <c r="Q5851" s="14" t="str">
        <f>VLOOKUP($F5851,类型描述及偏移量!$C:$H,6,FALSE)</f>
        <v>反转</v>
      </c>
    </row>
    <row r="5852" hidden="1" spans="1:17">
      <c r="A5852" s="12" t="s">
        <v>128</v>
      </c>
      <c r="B5852" s="12" t="str">
        <f t="shared" si="941"/>
        <v>M14_Comm</v>
      </c>
      <c r="C5852" s="12" t="str">
        <f t="shared" si="942"/>
        <v>Reset</v>
      </c>
      <c r="D5852" s="12" t="str">
        <f t="shared" si="943"/>
        <v>BP_G120_var</v>
      </c>
      <c r="E5852" s="13" t="str">
        <f t="shared" si="944"/>
        <v>CHPF_M14_Comm_BP_G120_var</v>
      </c>
      <c r="F5852" s="14" t="str">
        <f t="shared" si="945"/>
        <v>BP_G120_var_Reset</v>
      </c>
      <c r="G5852" s="10" t="str">
        <f t="shared" si="946"/>
        <v>CHPF_M14_Comm_Reset</v>
      </c>
      <c r="H5852" s="10" t="str">
        <f>VLOOKUP(基本表格!E5852,起始地址定义!A:D,4,FALSE)&amp;" "&amp;Q5852</f>
        <v>1125.1+P4-M1 备料长废料皮带运输机 变频器通讯 故障复位</v>
      </c>
      <c r="I5852" s="10" t="str">
        <f t="shared" si="947"/>
        <v>DB100,X4050.3</v>
      </c>
      <c r="J5852" s="13" t="str">
        <f>VLOOKUP(E5852,起始地址定义!A:D,2,FALSE)</f>
        <v>DB100</v>
      </c>
      <c r="K5852" s="12" t="str">
        <f t="shared" si="948"/>
        <v>X4050.3</v>
      </c>
      <c r="L5852" s="13">
        <f>VLOOKUP(E5852,起始地址定义!A:D,3,FALSE)</f>
        <v>4050</v>
      </c>
      <c r="M5852" s="14">
        <f>VLOOKUP($F5852,类型描述及偏移量!$C:$H,2,FALSE)</f>
        <v>0.300000000000011</v>
      </c>
      <c r="N5852" s="14" t="str">
        <f>VLOOKUP($F5852,类型描述及偏移量!$C:$H,3,FALSE)</f>
        <v>离散</v>
      </c>
      <c r="O5852" s="14" t="str">
        <f>VLOOKUP($F5852,类型描述及偏移量!$C:$H,4,FALSE)</f>
        <v>None</v>
      </c>
      <c r="P5852" s="14" t="str">
        <f>VLOOKUP($F5852,类型描述及偏移量!$C:$H,5,FALSE)</f>
        <v>No</v>
      </c>
      <c r="Q5852" s="14" t="str">
        <f>VLOOKUP($F5852,类型描述及偏移量!$C:$H,6,FALSE)</f>
        <v>故障复位</v>
      </c>
    </row>
    <row r="5853" hidden="1" spans="1:17">
      <c r="A5853" s="12" t="s">
        <v>128</v>
      </c>
      <c r="B5853" s="12" t="str">
        <f t="shared" si="941"/>
        <v>M14_Comm</v>
      </c>
      <c r="C5853" s="12" t="str">
        <f t="shared" si="942"/>
        <v>IRL</v>
      </c>
      <c r="D5853" s="12" t="str">
        <f t="shared" si="943"/>
        <v>BP_G120_var</v>
      </c>
      <c r="E5853" s="13" t="str">
        <f t="shared" si="944"/>
        <v>CHPF_M14_Comm_BP_G120_var</v>
      </c>
      <c r="F5853" s="14" t="str">
        <f t="shared" si="945"/>
        <v>BP_G120_var_IRL</v>
      </c>
      <c r="G5853" s="10" t="str">
        <f t="shared" si="946"/>
        <v>CHPF_M14_Comm_IRL</v>
      </c>
      <c r="H5853" s="10" t="str">
        <f>VLOOKUP(基本表格!E5853,起始地址定义!A:D,4,FALSE)&amp;" "&amp;Q5853</f>
        <v>1125.1+P4-M1 备料长废料皮带运输机 变频器通讯 备妥反馈</v>
      </c>
      <c r="I5853" s="10" t="str">
        <f t="shared" si="947"/>
        <v>DB100,X4050.4</v>
      </c>
      <c r="J5853" s="13" t="str">
        <f>VLOOKUP(E5853,起始地址定义!A:D,2,FALSE)</f>
        <v>DB100</v>
      </c>
      <c r="K5853" s="12" t="str">
        <f t="shared" si="948"/>
        <v>X4050.4</v>
      </c>
      <c r="L5853" s="13">
        <f>VLOOKUP(E5853,起始地址定义!A:D,3,FALSE)</f>
        <v>4050</v>
      </c>
      <c r="M5853" s="14">
        <f>VLOOKUP($F5853,类型描述及偏移量!$C:$H,2,FALSE)</f>
        <v>0.400000000000006</v>
      </c>
      <c r="N5853" s="14" t="str">
        <f>VLOOKUP($F5853,类型描述及偏移量!$C:$H,3,FALSE)</f>
        <v>离散</v>
      </c>
      <c r="O5853" s="14" t="str">
        <f>VLOOKUP($F5853,类型描述及偏移量!$C:$H,4,FALSE)</f>
        <v>None</v>
      </c>
      <c r="P5853" s="14" t="str">
        <f>VLOOKUP($F5853,类型描述及偏移量!$C:$H,5,FALSE)</f>
        <v>Yes</v>
      </c>
      <c r="Q5853" s="14" t="str">
        <f>VLOOKUP($F5853,类型描述及偏移量!$C:$H,6,FALSE)</f>
        <v>备妥反馈</v>
      </c>
    </row>
    <row r="5854" hidden="1" spans="1:17">
      <c r="A5854" s="12" t="s">
        <v>128</v>
      </c>
      <c r="B5854" s="12" t="str">
        <f t="shared" si="941"/>
        <v>M14_Comm</v>
      </c>
      <c r="C5854" s="12" t="str">
        <f t="shared" si="942"/>
        <v>IFW</v>
      </c>
      <c r="D5854" s="12" t="str">
        <f t="shared" si="943"/>
        <v>BP_G120_var</v>
      </c>
      <c r="E5854" s="13" t="str">
        <f t="shared" si="944"/>
        <v>CHPF_M14_Comm_BP_G120_var</v>
      </c>
      <c r="F5854" s="14" t="str">
        <f t="shared" si="945"/>
        <v>BP_G120_var_IFW</v>
      </c>
      <c r="G5854" s="10" t="str">
        <f t="shared" si="946"/>
        <v>CHPF_M14_Comm_IFW</v>
      </c>
      <c r="H5854" s="10" t="str">
        <f>VLOOKUP(基本表格!E5854,起始地址定义!A:D,4,FALSE)&amp;" "&amp;Q5854</f>
        <v>1125.1+P4-M1 备料长废料皮带运输机 变频器通讯 正转反馈</v>
      </c>
      <c r="I5854" s="10" t="str">
        <f t="shared" si="947"/>
        <v>DB100,X4050.5</v>
      </c>
      <c r="J5854" s="13" t="str">
        <f>VLOOKUP(E5854,起始地址定义!A:D,2,FALSE)</f>
        <v>DB100</v>
      </c>
      <c r="K5854" s="12" t="str">
        <f t="shared" si="948"/>
        <v>X4050.5</v>
      </c>
      <c r="L5854" s="13">
        <f>VLOOKUP(E5854,起始地址定义!A:D,3,FALSE)</f>
        <v>4050</v>
      </c>
      <c r="M5854" s="14">
        <f>VLOOKUP($F5854,类型描述及偏移量!$C:$H,2,FALSE)</f>
        <v>0.5</v>
      </c>
      <c r="N5854" s="14" t="str">
        <f>VLOOKUP($F5854,类型描述及偏移量!$C:$H,3,FALSE)</f>
        <v>离散</v>
      </c>
      <c r="O5854" s="14" t="str">
        <f>VLOOKUP($F5854,类型描述及偏移量!$C:$H,4,FALSE)</f>
        <v>None</v>
      </c>
      <c r="P5854" s="14" t="str">
        <f>VLOOKUP($F5854,类型描述及偏移量!$C:$H,5,FALSE)</f>
        <v>Yes</v>
      </c>
      <c r="Q5854" s="14" t="str">
        <f>VLOOKUP($F5854,类型描述及偏移量!$C:$H,6,FALSE)</f>
        <v>正转反馈</v>
      </c>
    </row>
    <row r="5855" hidden="1" spans="1:17">
      <c r="A5855" s="12" t="s">
        <v>128</v>
      </c>
      <c r="B5855" s="12" t="str">
        <f t="shared" si="941"/>
        <v>M14_Comm</v>
      </c>
      <c r="C5855" s="12" t="str">
        <f t="shared" si="942"/>
        <v>IRV</v>
      </c>
      <c r="D5855" s="12" t="str">
        <f t="shared" si="943"/>
        <v>BP_G120_var</v>
      </c>
      <c r="E5855" s="13" t="str">
        <f t="shared" si="944"/>
        <v>CHPF_M14_Comm_BP_G120_var</v>
      </c>
      <c r="F5855" s="14" t="str">
        <f t="shared" si="945"/>
        <v>BP_G120_var_IRV</v>
      </c>
      <c r="G5855" s="10" t="str">
        <f t="shared" si="946"/>
        <v>CHPF_M14_Comm_IRV</v>
      </c>
      <c r="H5855" s="10" t="str">
        <f>VLOOKUP(基本表格!E5855,起始地址定义!A:D,4,FALSE)&amp;" "&amp;Q5855</f>
        <v>1125.1+P4-M1 备料长废料皮带运输机 变频器通讯 反转反馈</v>
      </c>
      <c r="I5855" s="10" t="str">
        <f t="shared" si="947"/>
        <v>DB100,X4050.6</v>
      </c>
      <c r="J5855" s="13" t="str">
        <f>VLOOKUP(E5855,起始地址定义!A:D,2,FALSE)</f>
        <v>DB100</v>
      </c>
      <c r="K5855" s="12" t="str">
        <f t="shared" si="948"/>
        <v>X4050.6</v>
      </c>
      <c r="L5855" s="13">
        <f>VLOOKUP(E5855,起始地址定义!A:D,3,FALSE)</f>
        <v>4050</v>
      </c>
      <c r="M5855" s="14">
        <f>VLOOKUP($F5855,类型描述及偏移量!$C:$H,2,FALSE)</f>
        <v>0.599999999999994</v>
      </c>
      <c r="N5855" s="14" t="str">
        <f>VLOOKUP($F5855,类型描述及偏移量!$C:$H,3,FALSE)</f>
        <v>离散</v>
      </c>
      <c r="O5855" s="14" t="str">
        <f>VLOOKUP($F5855,类型描述及偏移量!$C:$H,4,FALSE)</f>
        <v>None</v>
      </c>
      <c r="P5855" s="14" t="str">
        <f>VLOOKUP($F5855,类型描述及偏移量!$C:$H,5,FALSE)</f>
        <v>Yes</v>
      </c>
      <c r="Q5855" s="14" t="str">
        <f>VLOOKUP($F5855,类型描述及偏移量!$C:$H,6,FALSE)</f>
        <v>反转反馈</v>
      </c>
    </row>
    <row r="5856" hidden="1" spans="1:17">
      <c r="A5856" s="12" t="s">
        <v>128</v>
      </c>
      <c r="B5856" s="12" t="str">
        <f t="shared" si="941"/>
        <v>M14_Comm</v>
      </c>
      <c r="C5856" s="12" t="str">
        <f t="shared" si="942"/>
        <v>ALARM</v>
      </c>
      <c r="D5856" s="12" t="str">
        <f t="shared" si="943"/>
        <v>BP_G120_var</v>
      </c>
      <c r="E5856" s="13" t="str">
        <f t="shared" si="944"/>
        <v>CHPF_M14_Comm_BP_G120_var</v>
      </c>
      <c r="F5856" s="14" t="str">
        <f t="shared" si="945"/>
        <v>BP_G120_var_ALARM</v>
      </c>
      <c r="G5856" s="10" t="str">
        <f t="shared" si="946"/>
        <v>CHPF_M14_Comm_ALARM</v>
      </c>
      <c r="H5856" s="10" t="str">
        <f>VLOOKUP(基本表格!E5856,起始地址定义!A:D,4,FALSE)&amp;" "&amp;Q5856</f>
        <v>1125.1+P4-M1 备料长废料皮带运输机 变频器通讯 变频器备用</v>
      </c>
      <c r="I5856" s="10" t="str">
        <f t="shared" si="947"/>
        <v>DB100,X4050.7</v>
      </c>
      <c r="J5856" s="13" t="str">
        <f>VLOOKUP(E5856,起始地址定义!A:D,2,FALSE)</f>
        <v>DB100</v>
      </c>
      <c r="K5856" s="12" t="str">
        <f t="shared" si="948"/>
        <v>X4050.7</v>
      </c>
      <c r="L5856" s="13">
        <f>VLOOKUP(E5856,起始地址定义!A:D,3,FALSE)</f>
        <v>4050</v>
      </c>
      <c r="M5856" s="14">
        <f>VLOOKUP($F5856,类型描述及偏移量!$C:$H,2,FALSE)</f>
        <v>0.699999999999989</v>
      </c>
      <c r="N5856" s="14" t="str">
        <f>VLOOKUP($F5856,类型描述及偏移量!$C:$H,3,FALSE)</f>
        <v>离散</v>
      </c>
      <c r="O5856" s="14" t="str">
        <f>VLOOKUP($F5856,类型描述及偏移量!$C:$H,4,FALSE)</f>
        <v>None</v>
      </c>
      <c r="P5856" s="14" t="str">
        <f>VLOOKUP($F5856,类型描述及偏移量!$C:$H,5,FALSE)</f>
        <v>Yes</v>
      </c>
      <c r="Q5856" s="14" t="str">
        <f>VLOOKUP($F5856,类型描述及偏移量!$C:$H,6,FALSE)</f>
        <v>变频器备用</v>
      </c>
    </row>
    <row r="5857" hidden="1" spans="1:17">
      <c r="A5857" s="12" t="s">
        <v>128</v>
      </c>
      <c r="B5857" s="12" t="str">
        <f t="shared" si="941"/>
        <v>M14_Comm</v>
      </c>
      <c r="C5857" s="12" t="str">
        <f t="shared" si="942"/>
        <v>Fault</v>
      </c>
      <c r="D5857" s="12" t="str">
        <f t="shared" si="943"/>
        <v>BP_G120_var</v>
      </c>
      <c r="E5857" s="13" t="str">
        <f t="shared" si="944"/>
        <v>CHPF_M14_Comm_BP_G120_var</v>
      </c>
      <c r="F5857" s="14" t="str">
        <f t="shared" si="945"/>
        <v>BP_G120_var_Fault</v>
      </c>
      <c r="G5857" s="10" t="str">
        <f t="shared" si="946"/>
        <v>CHPF_M14_Comm_Fault</v>
      </c>
      <c r="H5857" s="10" t="str">
        <f>VLOOKUP(基本表格!E5857,起始地址定义!A:D,4,FALSE)&amp;" "&amp;Q5857</f>
        <v>1125.1+P4-M1 备料长废料皮带运输机 变频器通讯 变频器报警</v>
      </c>
      <c r="I5857" s="10" t="str">
        <f t="shared" si="947"/>
        <v>DB100,X4051.0</v>
      </c>
      <c r="J5857" s="13" t="str">
        <f>VLOOKUP(E5857,起始地址定义!A:D,2,FALSE)</f>
        <v>DB100</v>
      </c>
      <c r="K5857" s="12" t="str">
        <f t="shared" si="948"/>
        <v>X4051.0</v>
      </c>
      <c r="L5857" s="13">
        <f>VLOOKUP(E5857,起始地址定义!A:D,3,FALSE)</f>
        <v>4050</v>
      </c>
      <c r="M5857" s="14">
        <f>VLOOKUP($F5857,类型描述及偏移量!$C:$H,2,FALSE)</f>
        <v>1</v>
      </c>
      <c r="N5857" s="14" t="str">
        <f>VLOOKUP($F5857,类型描述及偏移量!$C:$H,3,FALSE)</f>
        <v>离散</v>
      </c>
      <c r="O5857" s="14" t="str">
        <f>VLOOKUP($F5857,类型描述及偏移量!$C:$H,4,FALSE)</f>
        <v>On</v>
      </c>
      <c r="P5857" s="14" t="str">
        <f>VLOOKUP($F5857,类型描述及偏移量!$C:$H,5,FALSE)</f>
        <v>Yes</v>
      </c>
      <c r="Q5857" s="14" t="str">
        <f>VLOOKUP($F5857,类型描述及偏移量!$C:$H,6,FALSE)</f>
        <v>变频器报警</v>
      </c>
    </row>
    <row r="5858" hidden="1" spans="1:17">
      <c r="A5858" s="12" t="s">
        <v>128</v>
      </c>
      <c r="B5858" s="12" t="str">
        <f t="shared" si="941"/>
        <v>M14_Comm</v>
      </c>
      <c r="C5858" s="12" t="str">
        <f t="shared" si="942"/>
        <v>Warn_Code</v>
      </c>
      <c r="D5858" s="12" t="str">
        <f t="shared" si="943"/>
        <v>BP_G120_var</v>
      </c>
      <c r="E5858" s="13" t="str">
        <f t="shared" si="944"/>
        <v>CHPF_M14_Comm_BP_G120_var</v>
      </c>
      <c r="F5858" s="14" t="str">
        <f t="shared" si="945"/>
        <v>BP_G120_var_Warn_Code</v>
      </c>
      <c r="G5858" s="10" t="str">
        <f t="shared" si="946"/>
        <v>CHPF_M14_Comm_Warn_Code</v>
      </c>
      <c r="H5858" s="10" t="str">
        <f>VLOOKUP(基本表格!E5858,起始地址定义!A:D,4,FALSE)&amp;" "&amp;Q5858</f>
        <v>1125.1+P4-M1 备料长废料皮带运输机 变频器通讯 警告</v>
      </c>
      <c r="I5858" s="10" t="str">
        <f t="shared" si="947"/>
        <v>DB100,INT4052</v>
      </c>
      <c r="J5858" s="13" t="str">
        <f>VLOOKUP(E5858,起始地址定义!A:D,2,FALSE)</f>
        <v>DB100</v>
      </c>
      <c r="K5858" s="12" t="str">
        <f t="shared" si="948"/>
        <v>INT4052</v>
      </c>
      <c r="L5858" s="13">
        <f>VLOOKUP(E5858,起始地址定义!A:D,3,FALSE)</f>
        <v>4050</v>
      </c>
      <c r="M5858" s="14">
        <f>VLOOKUP($F5858,类型描述及偏移量!$C:$H,2,FALSE)</f>
        <v>2</v>
      </c>
      <c r="N5858" s="14" t="str">
        <f>VLOOKUP($F5858,类型描述及偏移量!$C:$H,3,FALSE)</f>
        <v>整型</v>
      </c>
      <c r="O5858" s="14" t="str">
        <f>VLOOKUP($F5858,类型描述及偏移量!$C:$H,4,FALSE)</f>
        <v>None</v>
      </c>
      <c r="P5858" s="14" t="str">
        <f>VLOOKUP($F5858,类型描述及偏移量!$C:$H,5,FALSE)</f>
        <v>Yes</v>
      </c>
      <c r="Q5858" s="14" t="str">
        <f>VLOOKUP($F5858,类型描述及偏移量!$C:$H,6,FALSE)</f>
        <v>警告</v>
      </c>
    </row>
    <row r="5859" hidden="1" spans="1:17">
      <c r="A5859" s="12" t="s">
        <v>128</v>
      </c>
      <c r="B5859" s="12" t="str">
        <f t="shared" si="941"/>
        <v>M14_Comm</v>
      </c>
      <c r="C5859" s="12" t="str">
        <f t="shared" si="942"/>
        <v>Fault_Code</v>
      </c>
      <c r="D5859" s="12" t="str">
        <f t="shared" si="943"/>
        <v>BP_G120_var</v>
      </c>
      <c r="E5859" s="13" t="str">
        <f t="shared" si="944"/>
        <v>CHPF_M14_Comm_BP_G120_var</v>
      </c>
      <c r="F5859" s="14" t="str">
        <f t="shared" si="945"/>
        <v>BP_G120_var_Fault_Code</v>
      </c>
      <c r="G5859" s="10" t="str">
        <f t="shared" si="946"/>
        <v>CHPF_M14_Comm_Fault_Code</v>
      </c>
      <c r="H5859" s="10" t="str">
        <f>VLOOKUP(基本表格!E5859,起始地址定义!A:D,4,FALSE)&amp;" "&amp;Q5859</f>
        <v>1125.1+P4-M1 备料长废料皮带运输机 变频器通讯 报警代码</v>
      </c>
      <c r="I5859" s="10" t="str">
        <f t="shared" si="947"/>
        <v>DB100,INT4054</v>
      </c>
      <c r="J5859" s="13" t="str">
        <f>VLOOKUP(E5859,起始地址定义!A:D,2,FALSE)</f>
        <v>DB100</v>
      </c>
      <c r="K5859" s="12" t="str">
        <f t="shared" si="948"/>
        <v>INT4054</v>
      </c>
      <c r="L5859" s="13">
        <f>VLOOKUP(E5859,起始地址定义!A:D,3,FALSE)</f>
        <v>4050</v>
      </c>
      <c r="M5859" s="14">
        <f>VLOOKUP($F5859,类型描述及偏移量!$C:$H,2,FALSE)</f>
        <v>4</v>
      </c>
      <c r="N5859" s="14" t="str">
        <f>VLOOKUP($F5859,类型描述及偏移量!$C:$H,3,FALSE)</f>
        <v>整型</v>
      </c>
      <c r="O5859" s="14" t="str">
        <f>VLOOKUP($F5859,类型描述及偏移量!$C:$H,4,FALSE)</f>
        <v>None</v>
      </c>
      <c r="P5859" s="14" t="str">
        <f>VLOOKUP($F5859,类型描述及偏移量!$C:$H,5,FALSE)</f>
        <v>Yes</v>
      </c>
      <c r="Q5859" s="14" t="str">
        <f>VLOOKUP($F5859,类型描述及偏移量!$C:$H,6,FALSE)</f>
        <v>报警代码</v>
      </c>
    </row>
    <row r="5860" hidden="1" spans="1:17">
      <c r="A5860" s="12" t="s">
        <v>128</v>
      </c>
      <c r="B5860" s="12" t="str">
        <f t="shared" si="941"/>
        <v>M14_Comm</v>
      </c>
      <c r="C5860" s="12" t="str">
        <f t="shared" si="942"/>
        <v>AV_Speed</v>
      </c>
      <c r="D5860" s="12" t="str">
        <f t="shared" si="943"/>
        <v>BP_G120_var</v>
      </c>
      <c r="E5860" s="13" t="str">
        <f t="shared" si="944"/>
        <v>CHPF_M14_Comm_BP_G120_var</v>
      </c>
      <c r="F5860" s="14" t="str">
        <f t="shared" si="945"/>
        <v>BP_G120_var_AV_Speed</v>
      </c>
      <c r="G5860" s="10" t="str">
        <f t="shared" si="946"/>
        <v>CHPF_M14_Comm_AV_Speed</v>
      </c>
      <c r="H5860" s="10" t="str">
        <f>VLOOKUP(基本表格!E5860,起始地址定义!A:D,4,FALSE)&amp;" "&amp;Q5860</f>
        <v>1125.1+P4-M1 备料长废料皮带运输机 变频器通讯 实际运行反馈速度</v>
      </c>
      <c r="I5860" s="10" t="str">
        <f t="shared" si="947"/>
        <v>DB100,REAL4056</v>
      </c>
      <c r="J5860" s="13" t="str">
        <f>VLOOKUP(E5860,起始地址定义!A:D,2,FALSE)</f>
        <v>DB100</v>
      </c>
      <c r="K5860" s="12" t="str">
        <f t="shared" si="948"/>
        <v>REAL4056</v>
      </c>
      <c r="L5860" s="13">
        <f>VLOOKUP(E5860,起始地址定义!A:D,3,FALSE)</f>
        <v>4050</v>
      </c>
      <c r="M5860" s="14">
        <f>VLOOKUP($F5860,类型描述及偏移量!$C:$H,2,FALSE)</f>
        <v>6</v>
      </c>
      <c r="N5860" s="14" t="str">
        <f>VLOOKUP($F5860,类型描述及偏移量!$C:$H,3,FALSE)</f>
        <v>实型</v>
      </c>
      <c r="O5860" s="14" t="str">
        <f>VLOOKUP($F5860,类型描述及偏移量!$C:$H,4,FALSE)</f>
        <v>None</v>
      </c>
      <c r="P5860" s="14" t="str">
        <f>VLOOKUP($F5860,类型描述及偏移量!$C:$H,5,FALSE)</f>
        <v>Yes</v>
      </c>
      <c r="Q5860" s="14" t="str">
        <f>VLOOKUP($F5860,类型描述及偏移量!$C:$H,6,FALSE)</f>
        <v>实际运行反馈速度</v>
      </c>
    </row>
    <row r="5861" hidden="1" spans="1:17">
      <c r="A5861" s="12" t="s">
        <v>128</v>
      </c>
      <c r="B5861" s="12" t="str">
        <f t="shared" si="941"/>
        <v>M14_Comm</v>
      </c>
      <c r="C5861" s="12" t="str">
        <f t="shared" si="942"/>
        <v>AV_Current</v>
      </c>
      <c r="D5861" s="12" t="str">
        <f t="shared" si="943"/>
        <v>BP_G120_var</v>
      </c>
      <c r="E5861" s="13" t="str">
        <f t="shared" si="944"/>
        <v>CHPF_M14_Comm_BP_G120_var</v>
      </c>
      <c r="F5861" s="14" t="str">
        <f t="shared" si="945"/>
        <v>BP_G120_var_AV_Current</v>
      </c>
      <c r="G5861" s="10" t="str">
        <f t="shared" si="946"/>
        <v>CHPF_M14_Comm_AV_Current</v>
      </c>
      <c r="H5861" s="10" t="str">
        <f>VLOOKUP(基本表格!E5861,起始地址定义!A:D,4,FALSE)&amp;" "&amp;Q5861</f>
        <v>1125.1+P4-M1 备料长废料皮带运输机 变频器通讯 实际运行反馈电流</v>
      </c>
      <c r="I5861" s="10" t="str">
        <f t="shared" si="947"/>
        <v>DB100,REAL4060</v>
      </c>
      <c r="J5861" s="13" t="str">
        <f>VLOOKUP(E5861,起始地址定义!A:D,2,FALSE)</f>
        <v>DB100</v>
      </c>
      <c r="K5861" s="12" t="str">
        <f t="shared" si="948"/>
        <v>REAL4060</v>
      </c>
      <c r="L5861" s="13">
        <f>VLOOKUP(E5861,起始地址定义!A:D,3,FALSE)</f>
        <v>4050</v>
      </c>
      <c r="M5861" s="14">
        <f>VLOOKUP($F5861,类型描述及偏移量!$C:$H,2,FALSE)</f>
        <v>10</v>
      </c>
      <c r="N5861" s="14" t="str">
        <f>VLOOKUP($F5861,类型描述及偏移量!$C:$H,3,FALSE)</f>
        <v>实型</v>
      </c>
      <c r="O5861" s="14" t="str">
        <f>VLOOKUP($F5861,类型描述及偏移量!$C:$H,4,FALSE)</f>
        <v>None</v>
      </c>
      <c r="P5861" s="14" t="str">
        <f>VLOOKUP($F5861,类型描述及偏移量!$C:$H,5,FALSE)</f>
        <v>Yes</v>
      </c>
      <c r="Q5861" s="14" t="str">
        <f>VLOOKUP($F5861,类型描述及偏移量!$C:$H,6,FALSE)</f>
        <v>实际运行反馈电流</v>
      </c>
    </row>
    <row r="5862" hidden="1" spans="1:17">
      <c r="A5862" s="12" t="s">
        <v>128</v>
      </c>
      <c r="B5862" s="12" t="str">
        <f t="shared" si="941"/>
        <v>M14_Comm</v>
      </c>
      <c r="C5862" s="12" t="str">
        <f t="shared" si="942"/>
        <v>Torque</v>
      </c>
      <c r="D5862" s="12" t="str">
        <f t="shared" si="943"/>
        <v>BP_G120_var</v>
      </c>
      <c r="E5862" s="13" t="str">
        <f t="shared" si="944"/>
        <v>CHPF_M14_Comm_BP_G120_var</v>
      </c>
      <c r="F5862" s="14" t="str">
        <f t="shared" si="945"/>
        <v>BP_G120_var_Torque</v>
      </c>
      <c r="G5862" s="10" t="str">
        <f t="shared" si="946"/>
        <v>CHPF_M14_Comm_Torque</v>
      </c>
      <c r="H5862" s="10" t="str">
        <f>VLOOKUP(基本表格!E5862,起始地址定义!A:D,4,FALSE)&amp;" "&amp;Q5862</f>
        <v>1125.1+P4-M1 备料长废料皮带运输机 变频器通讯 转矩百分比</v>
      </c>
      <c r="I5862" s="10" t="str">
        <f t="shared" si="947"/>
        <v>DB100,REAL4064</v>
      </c>
      <c r="J5862" s="13" t="str">
        <f>VLOOKUP(E5862,起始地址定义!A:D,2,FALSE)</f>
        <v>DB100</v>
      </c>
      <c r="K5862" s="12" t="str">
        <f t="shared" si="948"/>
        <v>REAL4064</v>
      </c>
      <c r="L5862" s="13">
        <f>VLOOKUP(E5862,起始地址定义!A:D,3,FALSE)</f>
        <v>4050</v>
      </c>
      <c r="M5862" s="14">
        <f>VLOOKUP($F5862,类型描述及偏移量!$C:$H,2,FALSE)</f>
        <v>14</v>
      </c>
      <c r="N5862" s="14" t="str">
        <f>VLOOKUP($F5862,类型描述及偏移量!$C:$H,3,FALSE)</f>
        <v>实型</v>
      </c>
      <c r="O5862" s="14" t="str">
        <f>VLOOKUP($F5862,类型描述及偏移量!$C:$H,4,FALSE)</f>
        <v>None</v>
      </c>
      <c r="P5862" s="14" t="str">
        <f>VLOOKUP($F5862,类型描述及偏移量!$C:$H,5,FALSE)</f>
        <v>Yes</v>
      </c>
      <c r="Q5862" s="14" t="str">
        <f>VLOOKUP($F5862,类型描述及偏移量!$C:$H,6,FALSE)</f>
        <v>转矩百分比</v>
      </c>
    </row>
    <row r="5863" hidden="1" spans="1:17">
      <c r="A5863" s="12" t="s">
        <v>128</v>
      </c>
      <c r="B5863" s="12" t="str">
        <f t="shared" si="941"/>
        <v>M14_Comm</v>
      </c>
      <c r="C5863" s="12" t="str">
        <f t="shared" si="942"/>
        <v>SP_Speed</v>
      </c>
      <c r="D5863" s="12" t="str">
        <f t="shared" si="943"/>
        <v>BP_G120_var</v>
      </c>
      <c r="E5863" s="13" t="str">
        <f t="shared" si="944"/>
        <v>CHPF_M14_Comm_BP_G120_var</v>
      </c>
      <c r="F5863" s="14" t="str">
        <f t="shared" si="945"/>
        <v>BP_G120_var_SP_Speed</v>
      </c>
      <c r="G5863" s="10" t="str">
        <f t="shared" si="946"/>
        <v>CHPF_M14_Comm_SP_Speed</v>
      </c>
      <c r="H5863" s="10" t="str">
        <f>VLOOKUP(基本表格!E5863,起始地址定义!A:D,4,FALSE)&amp;" "&amp;Q5863</f>
        <v>1125.1+P4-M1 备料长废料皮带运输机 变频器通讯 给定速度</v>
      </c>
      <c r="I5863" s="10" t="str">
        <f t="shared" si="947"/>
        <v>DB100,REAL4068</v>
      </c>
      <c r="J5863" s="13" t="str">
        <f>VLOOKUP(E5863,起始地址定义!A:D,2,FALSE)</f>
        <v>DB100</v>
      </c>
      <c r="K5863" s="12" t="str">
        <f t="shared" si="948"/>
        <v>REAL4068</v>
      </c>
      <c r="L5863" s="13">
        <f>VLOOKUP(E5863,起始地址定义!A:D,3,FALSE)</f>
        <v>4050</v>
      </c>
      <c r="M5863" s="14">
        <f>VLOOKUP($F5863,类型描述及偏移量!$C:$H,2,FALSE)</f>
        <v>18</v>
      </c>
      <c r="N5863" s="14" t="str">
        <f>VLOOKUP($F5863,类型描述及偏移量!$C:$H,3,FALSE)</f>
        <v>实型</v>
      </c>
      <c r="O5863" s="14" t="str">
        <f>VLOOKUP($F5863,类型描述及偏移量!$C:$H,4,FALSE)</f>
        <v>None</v>
      </c>
      <c r="P5863" s="14" t="str">
        <f>VLOOKUP($F5863,类型描述及偏移量!$C:$H,5,FALSE)</f>
        <v>No</v>
      </c>
      <c r="Q5863" s="14" t="str">
        <f>VLOOKUP($F5863,类型描述及偏移量!$C:$H,6,FALSE)</f>
        <v>给定速度</v>
      </c>
    </row>
    <row r="5864" hidden="1" spans="1:17">
      <c r="A5864" s="12" t="s">
        <v>128</v>
      </c>
      <c r="B5864" s="12" t="str">
        <f t="shared" si="941"/>
        <v>M14_Comm</v>
      </c>
      <c r="C5864" s="12" t="str">
        <f t="shared" si="942"/>
        <v>SP_Ramp_UP</v>
      </c>
      <c r="D5864" s="12" t="str">
        <f t="shared" si="943"/>
        <v>BP_G120_var</v>
      </c>
      <c r="E5864" s="13" t="str">
        <f t="shared" si="944"/>
        <v>CHPF_M14_Comm_BP_G120_var</v>
      </c>
      <c r="F5864" s="14" t="str">
        <f t="shared" si="945"/>
        <v>BP_G120_var_SP_Ramp_UP</v>
      </c>
      <c r="G5864" s="10" t="str">
        <f t="shared" si="946"/>
        <v>CHPF_M14_Comm_SP_Ramp_UP</v>
      </c>
      <c r="H5864" s="10" t="str">
        <f>VLOOKUP(基本表格!E5864,起始地址定义!A:D,4,FALSE)&amp;" "&amp;Q5864</f>
        <v>1125.1+P4-M1 备料长废料皮带运输机 变频器通讯 加速时间</v>
      </c>
      <c r="I5864" s="10" t="str">
        <f t="shared" si="947"/>
        <v>DB100,REAL4072</v>
      </c>
      <c r="J5864" s="13" t="str">
        <f>VLOOKUP(E5864,起始地址定义!A:D,2,FALSE)</f>
        <v>DB100</v>
      </c>
      <c r="K5864" s="12" t="str">
        <f t="shared" si="948"/>
        <v>REAL4072</v>
      </c>
      <c r="L5864" s="13">
        <f>VLOOKUP(E5864,起始地址定义!A:D,3,FALSE)</f>
        <v>4050</v>
      </c>
      <c r="M5864" s="14">
        <f>VLOOKUP($F5864,类型描述及偏移量!$C:$H,2,FALSE)</f>
        <v>22</v>
      </c>
      <c r="N5864" s="14" t="str">
        <f>VLOOKUP($F5864,类型描述及偏移量!$C:$H,3,FALSE)</f>
        <v>实型</v>
      </c>
      <c r="O5864" s="14" t="str">
        <f>VLOOKUP($F5864,类型描述及偏移量!$C:$H,4,FALSE)</f>
        <v>None</v>
      </c>
      <c r="P5864" s="14" t="str">
        <f>VLOOKUP($F5864,类型描述及偏移量!$C:$H,5,FALSE)</f>
        <v>No</v>
      </c>
      <c r="Q5864" s="14" t="str">
        <f>VLOOKUP($F5864,类型描述及偏移量!$C:$H,6,FALSE)</f>
        <v>加速时间</v>
      </c>
    </row>
    <row r="5865" hidden="1" spans="1:17">
      <c r="A5865" s="12" t="s">
        <v>128</v>
      </c>
      <c r="B5865" s="12" t="str">
        <f t="shared" si="941"/>
        <v>M14_Comm</v>
      </c>
      <c r="C5865" s="12" t="str">
        <f t="shared" si="942"/>
        <v>SP_Ramp_Down</v>
      </c>
      <c r="D5865" s="12" t="str">
        <f t="shared" si="943"/>
        <v>BP_G120_var</v>
      </c>
      <c r="E5865" s="13" t="str">
        <f t="shared" si="944"/>
        <v>CHPF_M14_Comm_BP_G120_var</v>
      </c>
      <c r="F5865" s="14" t="str">
        <f t="shared" si="945"/>
        <v>BP_G120_var_SP_Ramp_Down</v>
      </c>
      <c r="G5865" s="10" t="str">
        <f t="shared" si="946"/>
        <v>CHPF_M14_Comm_SP_Ramp_Down</v>
      </c>
      <c r="H5865" s="10" t="str">
        <f>VLOOKUP(基本表格!E5865,起始地址定义!A:D,4,FALSE)&amp;" "&amp;Q5865</f>
        <v>1125.1+P4-M1 备料长废料皮带运输机 变频器通讯 减速时间</v>
      </c>
      <c r="I5865" s="10" t="str">
        <f t="shared" si="947"/>
        <v>DB100,REAL4076</v>
      </c>
      <c r="J5865" s="13" t="str">
        <f>VLOOKUP(E5865,起始地址定义!A:D,2,FALSE)</f>
        <v>DB100</v>
      </c>
      <c r="K5865" s="12" t="str">
        <f t="shared" si="948"/>
        <v>REAL4076</v>
      </c>
      <c r="L5865" s="13">
        <f>VLOOKUP(E5865,起始地址定义!A:D,3,FALSE)</f>
        <v>4050</v>
      </c>
      <c r="M5865" s="14">
        <f>VLOOKUP($F5865,类型描述及偏移量!$C:$H,2,FALSE)</f>
        <v>26</v>
      </c>
      <c r="N5865" s="14" t="str">
        <f>VLOOKUP($F5865,类型描述及偏移量!$C:$H,3,FALSE)</f>
        <v>实型</v>
      </c>
      <c r="O5865" s="14" t="str">
        <f>VLOOKUP($F5865,类型描述及偏移量!$C:$H,4,FALSE)</f>
        <v>None</v>
      </c>
      <c r="P5865" s="14" t="str">
        <f>VLOOKUP($F5865,类型描述及偏移量!$C:$H,5,FALSE)</f>
        <v>No</v>
      </c>
      <c r="Q5865" s="14" t="str">
        <f>VLOOKUP($F5865,类型描述及偏移量!$C:$H,6,FALSE)</f>
        <v>减速时间</v>
      </c>
    </row>
    <row r="5866" hidden="1" spans="1:17">
      <c r="A5866" s="12" t="s">
        <v>128</v>
      </c>
      <c r="B5866" s="12" t="str">
        <f t="shared" si="941"/>
        <v>M14_Comm</v>
      </c>
      <c r="C5866" s="12" t="str">
        <f t="shared" si="942"/>
        <v>Max_Spd</v>
      </c>
      <c r="D5866" s="12" t="str">
        <f t="shared" si="943"/>
        <v>BP_G120_var</v>
      </c>
      <c r="E5866" s="13" t="str">
        <f t="shared" si="944"/>
        <v>CHPF_M14_Comm_BP_G120_var</v>
      </c>
      <c r="F5866" s="14" t="str">
        <f t="shared" si="945"/>
        <v>BP_G120_var_Max_Spd</v>
      </c>
      <c r="G5866" s="10" t="str">
        <f t="shared" si="946"/>
        <v>CHPF_M14_Comm_Max_Spd</v>
      </c>
      <c r="H5866" s="10" t="str">
        <f>VLOOKUP(基本表格!E5866,起始地址定义!A:D,4,FALSE)&amp;" "&amp;Q5866</f>
        <v>1125.1+P4-M1 备料长废料皮带运输机 变频器通讯 最大频率</v>
      </c>
      <c r="I5866" s="10" t="str">
        <f t="shared" si="947"/>
        <v>DB100,REAL4080</v>
      </c>
      <c r="J5866" s="13" t="str">
        <f>VLOOKUP(E5866,起始地址定义!A:D,2,FALSE)</f>
        <v>DB100</v>
      </c>
      <c r="K5866" s="12" t="str">
        <f t="shared" si="948"/>
        <v>REAL4080</v>
      </c>
      <c r="L5866" s="13">
        <f>VLOOKUP(E5866,起始地址定义!A:D,3,FALSE)</f>
        <v>4050</v>
      </c>
      <c r="M5866" s="14">
        <f>VLOOKUP($F5866,类型描述及偏移量!$C:$H,2,FALSE)</f>
        <v>30</v>
      </c>
      <c r="N5866" s="14" t="str">
        <f>VLOOKUP($F5866,类型描述及偏移量!$C:$H,3,FALSE)</f>
        <v>实型</v>
      </c>
      <c r="O5866" s="14" t="str">
        <f>VLOOKUP($F5866,类型描述及偏移量!$C:$H,4,FALSE)</f>
        <v>None</v>
      </c>
      <c r="P5866" s="14" t="str">
        <f>VLOOKUP($F5866,类型描述及偏移量!$C:$H,5,FALSE)</f>
        <v>No</v>
      </c>
      <c r="Q5866" s="14" t="str">
        <f>VLOOKUP($F5866,类型描述及偏移量!$C:$H,6,FALSE)</f>
        <v>最大频率</v>
      </c>
    </row>
    <row r="5867" hidden="1" spans="1:17">
      <c r="A5867" s="12" t="s">
        <v>128</v>
      </c>
      <c r="B5867" s="12" t="str">
        <f t="shared" si="941"/>
        <v>M14_Comm</v>
      </c>
      <c r="C5867" s="12" t="str">
        <f t="shared" si="942"/>
        <v>Min_Spd</v>
      </c>
      <c r="D5867" s="12" t="str">
        <f t="shared" si="943"/>
        <v>BP_G120_var</v>
      </c>
      <c r="E5867" s="13" t="str">
        <f t="shared" si="944"/>
        <v>CHPF_M14_Comm_BP_G120_var</v>
      </c>
      <c r="F5867" s="14" t="str">
        <f t="shared" si="945"/>
        <v>BP_G120_var_Min_Spd</v>
      </c>
      <c r="G5867" s="10" t="str">
        <f t="shared" si="946"/>
        <v>CHPF_M14_Comm_Min_Spd</v>
      </c>
      <c r="H5867" s="10" t="str">
        <f>VLOOKUP(基本表格!E5867,起始地址定义!A:D,4,FALSE)&amp;" "&amp;Q5867</f>
        <v>1125.1+P4-M1 备料长废料皮带运输机 变频器通讯 最小频率</v>
      </c>
      <c r="I5867" s="10" t="str">
        <f t="shared" si="947"/>
        <v>DB100,REAL4084</v>
      </c>
      <c r="J5867" s="13" t="str">
        <f>VLOOKUP(E5867,起始地址定义!A:D,2,FALSE)</f>
        <v>DB100</v>
      </c>
      <c r="K5867" s="12" t="str">
        <f t="shared" si="948"/>
        <v>REAL4084</v>
      </c>
      <c r="L5867" s="13">
        <f>VLOOKUP(E5867,起始地址定义!A:D,3,FALSE)</f>
        <v>4050</v>
      </c>
      <c r="M5867" s="14">
        <f>VLOOKUP($F5867,类型描述及偏移量!$C:$H,2,FALSE)</f>
        <v>34</v>
      </c>
      <c r="N5867" s="14" t="str">
        <f>VLOOKUP($F5867,类型描述及偏移量!$C:$H,3,FALSE)</f>
        <v>实型</v>
      </c>
      <c r="O5867" s="14" t="str">
        <f>VLOOKUP($F5867,类型描述及偏移量!$C:$H,4,FALSE)</f>
        <v>None</v>
      </c>
      <c r="P5867" s="14" t="str">
        <f>VLOOKUP($F5867,类型描述及偏移量!$C:$H,5,FALSE)</f>
        <v>No</v>
      </c>
      <c r="Q5867" s="14" t="str">
        <f>VLOOKUP($F5867,类型描述及偏移量!$C:$H,6,FALSE)</f>
        <v>最小频率</v>
      </c>
    </row>
    <row r="5868" hidden="1" spans="1:17">
      <c r="A5868" s="12" t="s">
        <v>128</v>
      </c>
      <c r="B5868" s="12" t="str">
        <f t="shared" si="941"/>
        <v>M14_Comm</v>
      </c>
      <c r="C5868" s="12" t="str">
        <f t="shared" si="942"/>
        <v>Scaling_Speed</v>
      </c>
      <c r="D5868" s="12" t="str">
        <f t="shared" si="943"/>
        <v>BP_G120_var</v>
      </c>
      <c r="E5868" s="13" t="str">
        <f t="shared" si="944"/>
        <v>CHPF_M14_Comm_BP_G120_var</v>
      </c>
      <c r="F5868" s="14" t="str">
        <f t="shared" si="945"/>
        <v>BP_G120_var_Scaling_Speed</v>
      </c>
      <c r="G5868" s="10" t="str">
        <f t="shared" si="946"/>
        <v>CHPF_M14_Comm_Scaling_Speed</v>
      </c>
      <c r="H5868" s="10" t="str">
        <f>VLOOKUP(基本表格!E5868,起始地址定义!A:D,4,FALSE)&amp;" "&amp;Q5868</f>
        <v>1125.1+P4-M1 备料长废料皮带运输机 变频器通讯 多级速度</v>
      </c>
      <c r="I5868" s="10" t="str">
        <f t="shared" si="947"/>
        <v>DB100,REAL4088</v>
      </c>
      <c r="J5868" s="13" t="str">
        <f>VLOOKUP(E5868,起始地址定义!A:D,2,FALSE)</f>
        <v>DB100</v>
      </c>
      <c r="K5868" s="12" t="str">
        <f t="shared" si="948"/>
        <v>REAL4088</v>
      </c>
      <c r="L5868" s="13">
        <f>VLOOKUP(E5868,起始地址定义!A:D,3,FALSE)</f>
        <v>4050</v>
      </c>
      <c r="M5868" s="14">
        <f>VLOOKUP($F5868,类型描述及偏移量!$C:$H,2,FALSE)</f>
        <v>38</v>
      </c>
      <c r="N5868" s="14" t="str">
        <f>VLOOKUP($F5868,类型描述及偏移量!$C:$H,3,FALSE)</f>
        <v>实型</v>
      </c>
      <c r="O5868" s="14" t="str">
        <f>VLOOKUP($F5868,类型描述及偏移量!$C:$H,4,FALSE)</f>
        <v>None</v>
      </c>
      <c r="P5868" s="14" t="str">
        <f>VLOOKUP($F5868,类型描述及偏移量!$C:$H,5,FALSE)</f>
        <v>No</v>
      </c>
      <c r="Q5868" s="14" t="str">
        <f>VLOOKUP($F5868,类型描述及偏移量!$C:$H,6,FALSE)</f>
        <v>多级速度</v>
      </c>
    </row>
    <row r="5869" hidden="1" spans="1:17">
      <c r="A5869" s="12" t="s">
        <v>128</v>
      </c>
      <c r="B5869" s="12" t="str">
        <f t="shared" si="941"/>
        <v>M14_Comm</v>
      </c>
      <c r="C5869" s="12" t="str">
        <f t="shared" si="942"/>
        <v>Scaling_Ramp</v>
      </c>
      <c r="D5869" s="12" t="str">
        <f t="shared" si="943"/>
        <v>BP_G120_var</v>
      </c>
      <c r="E5869" s="13" t="str">
        <f t="shared" si="944"/>
        <v>CHPF_M14_Comm_BP_G120_var</v>
      </c>
      <c r="F5869" s="14" t="str">
        <f t="shared" si="945"/>
        <v>BP_G120_var_Scaling_Ramp</v>
      </c>
      <c r="G5869" s="10" t="str">
        <f t="shared" si="946"/>
        <v>CHPF_M14_Comm_Scaling_Ramp</v>
      </c>
      <c r="H5869" s="10" t="str">
        <f>VLOOKUP(基本表格!E5869,起始地址定义!A:D,4,FALSE)&amp;" "&amp;Q5869</f>
        <v>1125.1+P4-M1 备料长废料皮带运输机 变频器通讯 多级转速</v>
      </c>
      <c r="I5869" s="10" t="str">
        <f t="shared" si="947"/>
        <v>DB100,REAL4092</v>
      </c>
      <c r="J5869" s="13" t="str">
        <f>VLOOKUP(E5869,起始地址定义!A:D,2,FALSE)</f>
        <v>DB100</v>
      </c>
      <c r="K5869" s="12" t="str">
        <f t="shared" si="948"/>
        <v>REAL4092</v>
      </c>
      <c r="L5869" s="13">
        <f>VLOOKUP(E5869,起始地址定义!A:D,3,FALSE)</f>
        <v>4050</v>
      </c>
      <c r="M5869" s="14">
        <f>VLOOKUP($F5869,类型描述及偏移量!$C:$H,2,FALSE)</f>
        <v>42</v>
      </c>
      <c r="N5869" s="14" t="str">
        <f>VLOOKUP($F5869,类型描述及偏移量!$C:$H,3,FALSE)</f>
        <v>实型</v>
      </c>
      <c r="O5869" s="14" t="str">
        <f>VLOOKUP($F5869,类型描述及偏移量!$C:$H,4,FALSE)</f>
        <v>None</v>
      </c>
      <c r="P5869" s="14" t="str">
        <f>VLOOKUP($F5869,类型描述及偏移量!$C:$H,5,FALSE)</f>
        <v>No</v>
      </c>
      <c r="Q5869" s="14" t="str">
        <f>VLOOKUP($F5869,类型描述及偏移量!$C:$H,6,FALSE)</f>
        <v>多级转速</v>
      </c>
    </row>
    <row r="5870" hidden="1" spans="1:17">
      <c r="A5870" s="12" t="s">
        <v>128</v>
      </c>
      <c r="B5870" s="12" t="str">
        <f t="shared" si="941"/>
        <v>M14_ActRPM</v>
      </c>
      <c r="C5870" s="12" t="str">
        <f t="shared" si="942"/>
        <v>HiProEN</v>
      </c>
      <c r="D5870" s="12" t="str">
        <f t="shared" si="943"/>
        <v>BP_Value_var</v>
      </c>
      <c r="E5870" s="13" t="str">
        <f t="shared" si="944"/>
        <v>CHPF_M14_ActRPM_BP_Value_var</v>
      </c>
      <c r="F5870" s="14" t="str">
        <f t="shared" si="945"/>
        <v>BP_Value_var_HiProEN</v>
      </c>
      <c r="G5870" s="10" t="str">
        <f t="shared" si="946"/>
        <v>CHPF_M14_ActRPM_HiProEN</v>
      </c>
      <c r="H5870" s="10" t="str">
        <f>VLOOKUP(基本表格!E5870,起始地址定义!A:D,4,FALSE)&amp;" "&amp;Q5870</f>
        <v>1125.1+P4-M1 备料长废料皮带运输机 反馈转速 上限保护使能</v>
      </c>
      <c r="I5870" s="10" t="str">
        <f t="shared" si="947"/>
        <v>DB100,X4100.3</v>
      </c>
      <c r="J5870" s="13" t="str">
        <f>VLOOKUP(E5870,起始地址定义!A:D,2,FALSE)</f>
        <v>DB100</v>
      </c>
      <c r="K5870" s="12" t="str">
        <f t="shared" si="948"/>
        <v>X4100.3</v>
      </c>
      <c r="L5870" s="13">
        <f>VLOOKUP(E5870,起始地址定义!A:D,3,FALSE)</f>
        <v>4100</v>
      </c>
      <c r="M5870" s="14">
        <f>VLOOKUP($F5870,类型描述及偏移量!$C:$H,2,FALSE)</f>
        <v>0.299999999999997</v>
      </c>
      <c r="N5870" s="14" t="str">
        <f>VLOOKUP($F5870,类型描述及偏移量!$C:$H,3,FALSE)</f>
        <v>离散</v>
      </c>
      <c r="O5870" s="14" t="str">
        <f>VLOOKUP($F5870,类型描述及偏移量!$C:$H,4,FALSE)</f>
        <v>None</v>
      </c>
      <c r="P5870" s="14" t="str">
        <f>VLOOKUP($F5870,类型描述及偏移量!$C:$H,5,FALSE)</f>
        <v>No</v>
      </c>
      <c r="Q5870" s="14" t="str">
        <f>VLOOKUP($F5870,类型描述及偏移量!$C:$H,6,FALSE)</f>
        <v>上限保护使能</v>
      </c>
    </row>
    <row r="5871" hidden="1" spans="1:17">
      <c r="A5871" s="12" t="s">
        <v>128</v>
      </c>
      <c r="B5871" s="12" t="str">
        <f t="shared" si="941"/>
        <v>M14_ActRPM</v>
      </c>
      <c r="C5871" s="12" t="str">
        <f t="shared" si="942"/>
        <v>LoProEN</v>
      </c>
      <c r="D5871" s="12" t="str">
        <f t="shared" si="943"/>
        <v>BP_Value_var</v>
      </c>
      <c r="E5871" s="13" t="str">
        <f t="shared" si="944"/>
        <v>CHPF_M14_ActRPM_BP_Value_var</v>
      </c>
      <c r="F5871" s="14" t="str">
        <f t="shared" si="945"/>
        <v>BP_Value_var_LoProEN</v>
      </c>
      <c r="G5871" s="10" t="str">
        <f t="shared" si="946"/>
        <v>CHPF_M14_ActRPM_LoProEN</v>
      </c>
      <c r="H5871" s="10" t="str">
        <f>VLOOKUP(基本表格!E5871,起始地址定义!A:D,4,FALSE)&amp;" "&amp;Q5871</f>
        <v>1125.1+P4-M1 备料长废料皮带运输机 反馈转速 下限保护使能</v>
      </c>
      <c r="I5871" s="10" t="str">
        <f t="shared" si="947"/>
        <v>DB100,X4100.4</v>
      </c>
      <c r="J5871" s="13" t="str">
        <f>VLOOKUP(E5871,起始地址定义!A:D,2,FALSE)</f>
        <v>DB100</v>
      </c>
      <c r="K5871" s="12" t="str">
        <f t="shared" si="948"/>
        <v>X4100.4</v>
      </c>
      <c r="L5871" s="13">
        <f>VLOOKUP(E5871,起始地址定义!A:D,3,FALSE)</f>
        <v>4100</v>
      </c>
      <c r="M5871" s="14">
        <f>VLOOKUP($F5871,类型描述及偏移量!$C:$H,2,FALSE)</f>
        <v>0.399999999999999</v>
      </c>
      <c r="N5871" s="14" t="str">
        <f>VLOOKUP($F5871,类型描述及偏移量!$C:$H,3,FALSE)</f>
        <v>离散</v>
      </c>
      <c r="O5871" s="14" t="str">
        <f>VLOOKUP($F5871,类型描述及偏移量!$C:$H,4,FALSE)</f>
        <v>None</v>
      </c>
      <c r="P5871" s="14" t="str">
        <f>VLOOKUP($F5871,类型描述及偏移量!$C:$H,5,FALSE)</f>
        <v>No</v>
      </c>
      <c r="Q5871" s="14" t="str">
        <f>VLOOKUP($F5871,类型描述及偏移量!$C:$H,6,FALSE)</f>
        <v>下限保护使能</v>
      </c>
    </row>
    <row r="5872" hidden="1" spans="1:17">
      <c r="A5872" s="12" t="s">
        <v>128</v>
      </c>
      <c r="B5872" s="12" t="str">
        <f t="shared" si="941"/>
        <v>M14_ActRPM</v>
      </c>
      <c r="C5872" s="12" t="str">
        <f t="shared" si="942"/>
        <v>HiALM</v>
      </c>
      <c r="D5872" s="12" t="str">
        <f t="shared" si="943"/>
        <v>BP_Value_var</v>
      </c>
      <c r="E5872" s="13" t="str">
        <f t="shared" si="944"/>
        <v>CHPF_M14_ActRPM_BP_Value_var</v>
      </c>
      <c r="F5872" s="14" t="str">
        <f t="shared" si="945"/>
        <v>BP_Value_var_HiALM</v>
      </c>
      <c r="G5872" s="10" t="str">
        <f t="shared" si="946"/>
        <v>CHPF_M14_ActRPM_HiALM</v>
      </c>
      <c r="H5872" s="10" t="str">
        <f>VLOOKUP(基本表格!E5872,起始地址定义!A:D,4,FALSE)&amp;" "&amp;Q5872</f>
        <v>1125.1+P4-M1 备料长废料皮带运输机 反馈转速 上限报警</v>
      </c>
      <c r="I5872" s="10" t="str">
        <f t="shared" si="947"/>
        <v>DB100,X4100.5</v>
      </c>
      <c r="J5872" s="13" t="str">
        <f>VLOOKUP(E5872,起始地址定义!A:D,2,FALSE)</f>
        <v>DB100</v>
      </c>
      <c r="K5872" s="12" t="str">
        <f t="shared" si="948"/>
        <v>X4100.5</v>
      </c>
      <c r="L5872" s="13">
        <f>VLOOKUP(E5872,起始地址定义!A:D,3,FALSE)</f>
        <v>4100</v>
      </c>
      <c r="M5872" s="14">
        <f>VLOOKUP($F5872,类型描述及偏移量!$C:$H,2,FALSE)</f>
        <v>0.5</v>
      </c>
      <c r="N5872" s="14" t="str">
        <f>VLOOKUP($F5872,类型描述及偏移量!$C:$H,3,FALSE)</f>
        <v>离散</v>
      </c>
      <c r="O5872" s="14" t="str">
        <f>VLOOKUP($F5872,类型描述及偏移量!$C:$H,4,FALSE)</f>
        <v>None</v>
      </c>
      <c r="P5872" s="14" t="str">
        <f>VLOOKUP($F5872,类型描述及偏移量!$C:$H,5,FALSE)</f>
        <v>Yes</v>
      </c>
      <c r="Q5872" s="14" t="str">
        <f>VLOOKUP($F5872,类型描述及偏移量!$C:$H,6,FALSE)</f>
        <v>上限报警</v>
      </c>
    </row>
    <row r="5873" hidden="1" spans="1:17">
      <c r="A5873" s="12" t="s">
        <v>128</v>
      </c>
      <c r="B5873" s="12" t="str">
        <f t="shared" si="941"/>
        <v>M14_ActRPM</v>
      </c>
      <c r="C5873" s="12" t="str">
        <f t="shared" si="942"/>
        <v>LoALM</v>
      </c>
      <c r="D5873" s="12" t="str">
        <f t="shared" si="943"/>
        <v>BP_Value_var</v>
      </c>
      <c r="E5873" s="13" t="str">
        <f t="shared" si="944"/>
        <v>CHPF_M14_ActRPM_BP_Value_var</v>
      </c>
      <c r="F5873" s="14" t="str">
        <f t="shared" si="945"/>
        <v>BP_Value_var_LoALM</v>
      </c>
      <c r="G5873" s="10" t="str">
        <f t="shared" si="946"/>
        <v>CHPF_M14_ActRPM_LoALM</v>
      </c>
      <c r="H5873" s="10" t="str">
        <f>VLOOKUP(基本表格!E5873,起始地址定义!A:D,4,FALSE)&amp;" "&amp;Q5873</f>
        <v>1125.1+P4-M1 备料长废料皮带运输机 反馈转速 下限报警</v>
      </c>
      <c r="I5873" s="10" t="str">
        <f t="shared" si="947"/>
        <v>DB100,X4100.6</v>
      </c>
      <c r="J5873" s="13" t="str">
        <f>VLOOKUP(E5873,起始地址定义!A:D,2,FALSE)</f>
        <v>DB100</v>
      </c>
      <c r="K5873" s="12" t="str">
        <f t="shared" si="948"/>
        <v>X4100.6</v>
      </c>
      <c r="L5873" s="13">
        <f>VLOOKUP(E5873,起始地址定义!A:D,3,FALSE)</f>
        <v>4100</v>
      </c>
      <c r="M5873" s="14">
        <f>VLOOKUP($F5873,类型描述及偏移量!$C:$H,2,FALSE)</f>
        <v>0.600000000000001</v>
      </c>
      <c r="N5873" s="14" t="str">
        <f>VLOOKUP($F5873,类型描述及偏移量!$C:$H,3,FALSE)</f>
        <v>离散</v>
      </c>
      <c r="O5873" s="14" t="str">
        <f>VLOOKUP($F5873,类型描述及偏移量!$C:$H,4,FALSE)</f>
        <v>None</v>
      </c>
      <c r="P5873" s="14" t="str">
        <f>VLOOKUP($F5873,类型描述及偏移量!$C:$H,5,FALSE)</f>
        <v>Yes</v>
      </c>
      <c r="Q5873" s="14" t="str">
        <f>VLOOKUP($F5873,类型描述及偏移量!$C:$H,6,FALSE)</f>
        <v>下限报警</v>
      </c>
    </row>
    <row r="5874" hidden="1" spans="1:17">
      <c r="A5874" s="12" t="s">
        <v>128</v>
      </c>
      <c r="B5874" s="12" t="str">
        <f t="shared" si="941"/>
        <v>M14_ActRPM</v>
      </c>
      <c r="C5874" s="12" t="str">
        <f t="shared" si="942"/>
        <v>HiHiALM</v>
      </c>
      <c r="D5874" s="12" t="str">
        <f t="shared" si="943"/>
        <v>BP_Value_var</v>
      </c>
      <c r="E5874" s="13" t="str">
        <f t="shared" si="944"/>
        <v>CHPF_M14_ActRPM_BP_Value_var</v>
      </c>
      <c r="F5874" s="14" t="str">
        <f t="shared" si="945"/>
        <v>BP_Value_var_HiHiALM</v>
      </c>
      <c r="G5874" s="10" t="str">
        <f t="shared" si="946"/>
        <v>CHPF_M14_ActRPM_HiHiALM</v>
      </c>
      <c r="H5874" s="10" t="str">
        <f>VLOOKUP(基本表格!E5874,起始地址定义!A:D,4,FALSE)&amp;" "&amp;Q5874</f>
        <v>1125.1+P4-M1 备料长废料皮带运输机 反馈转速 上上限报警</v>
      </c>
      <c r="I5874" s="10" t="str">
        <f t="shared" si="947"/>
        <v>DB100,X4100.7</v>
      </c>
      <c r="J5874" s="13" t="str">
        <f>VLOOKUP(E5874,起始地址定义!A:D,2,FALSE)</f>
        <v>DB100</v>
      </c>
      <c r="K5874" s="12" t="str">
        <f t="shared" si="948"/>
        <v>X4100.7</v>
      </c>
      <c r="L5874" s="13">
        <f>VLOOKUP(E5874,起始地址定义!A:D,3,FALSE)</f>
        <v>4100</v>
      </c>
      <c r="M5874" s="14">
        <f>VLOOKUP($F5874,类型描述及偏移量!$C:$H,2,FALSE)</f>
        <v>0.700000000000003</v>
      </c>
      <c r="N5874" s="14" t="str">
        <f>VLOOKUP($F5874,类型描述及偏移量!$C:$H,3,FALSE)</f>
        <v>离散</v>
      </c>
      <c r="O5874" s="14" t="str">
        <f>VLOOKUP($F5874,类型描述及偏移量!$C:$H,4,FALSE)</f>
        <v>On</v>
      </c>
      <c r="P5874" s="14" t="str">
        <f>VLOOKUP($F5874,类型描述及偏移量!$C:$H,5,FALSE)</f>
        <v>Yes</v>
      </c>
      <c r="Q5874" s="14" t="str">
        <f>VLOOKUP($F5874,类型描述及偏移量!$C:$H,6,FALSE)</f>
        <v>上上限报警</v>
      </c>
    </row>
    <row r="5875" hidden="1" spans="1:17">
      <c r="A5875" s="12" t="s">
        <v>128</v>
      </c>
      <c r="B5875" s="12" t="str">
        <f t="shared" si="941"/>
        <v>M14_ActRPM</v>
      </c>
      <c r="C5875" s="12" t="str">
        <f t="shared" si="942"/>
        <v>LoLoALM</v>
      </c>
      <c r="D5875" s="12" t="str">
        <f t="shared" si="943"/>
        <v>BP_Value_var</v>
      </c>
      <c r="E5875" s="13" t="str">
        <f t="shared" si="944"/>
        <v>CHPF_M14_ActRPM_BP_Value_var</v>
      </c>
      <c r="F5875" s="14" t="str">
        <f t="shared" si="945"/>
        <v>BP_Value_var_LoLoALM</v>
      </c>
      <c r="G5875" s="10" t="str">
        <f t="shared" si="946"/>
        <v>CHPF_M14_ActRPM_LoLoALM</v>
      </c>
      <c r="H5875" s="10" t="str">
        <f>VLOOKUP(基本表格!E5875,起始地址定义!A:D,4,FALSE)&amp;" "&amp;Q5875</f>
        <v>1125.1+P4-M1 备料长废料皮带运输机 反馈转速 下下限报警</v>
      </c>
      <c r="I5875" s="10" t="str">
        <f t="shared" si="947"/>
        <v>DB100,X4101.0</v>
      </c>
      <c r="J5875" s="13" t="str">
        <f>VLOOKUP(E5875,起始地址定义!A:D,2,FALSE)</f>
        <v>DB100</v>
      </c>
      <c r="K5875" s="12" t="str">
        <f t="shared" si="948"/>
        <v>X4101.0</v>
      </c>
      <c r="L5875" s="13">
        <f>VLOOKUP(E5875,起始地址定义!A:D,3,FALSE)</f>
        <v>4100</v>
      </c>
      <c r="M5875" s="14">
        <f>VLOOKUP($F5875,类型描述及偏移量!$C:$H,2,FALSE)</f>
        <v>1</v>
      </c>
      <c r="N5875" s="14" t="str">
        <f>VLOOKUP($F5875,类型描述及偏移量!$C:$H,3,FALSE)</f>
        <v>离散</v>
      </c>
      <c r="O5875" s="14" t="str">
        <f>VLOOKUP($F5875,类型描述及偏移量!$C:$H,4,FALSE)</f>
        <v>On</v>
      </c>
      <c r="P5875" s="14" t="str">
        <f>VLOOKUP($F5875,类型描述及偏移量!$C:$H,5,FALSE)</f>
        <v>Yes</v>
      </c>
      <c r="Q5875" s="14" t="str">
        <f>VLOOKUP($F5875,类型描述及偏移量!$C:$H,6,FALSE)</f>
        <v>下下限报警</v>
      </c>
    </row>
    <row r="5876" hidden="1" spans="1:17">
      <c r="A5876" s="12" t="s">
        <v>128</v>
      </c>
      <c r="B5876" s="12" t="str">
        <f t="shared" si="941"/>
        <v>M14_ActRPM</v>
      </c>
      <c r="C5876" s="12" t="str">
        <f t="shared" si="942"/>
        <v>LimALM</v>
      </c>
      <c r="D5876" s="12" t="str">
        <f t="shared" si="943"/>
        <v>BP_Value_var</v>
      </c>
      <c r="E5876" s="13" t="str">
        <f t="shared" si="944"/>
        <v>CHPF_M14_ActRPM_BP_Value_var</v>
      </c>
      <c r="F5876" s="14" t="str">
        <f t="shared" si="945"/>
        <v>BP_Value_var_LimALM</v>
      </c>
      <c r="G5876" s="10" t="str">
        <f t="shared" si="946"/>
        <v>CHPF_M14_ActRPM_LimALM</v>
      </c>
      <c r="H5876" s="10" t="str">
        <f>VLOOKUP(基本表格!E5876,起始地址定义!A:D,4,FALSE)&amp;" "&amp;Q5876</f>
        <v>1125.1+P4-M1 备料长废料皮带运输机 反馈转速 极限报警</v>
      </c>
      <c r="I5876" s="10" t="str">
        <f t="shared" si="947"/>
        <v>DB100,X4101.1</v>
      </c>
      <c r="J5876" s="13" t="str">
        <f>VLOOKUP(E5876,起始地址定义!A:D,2,FALSE)</f>
        <v>DB100</v>
      </c>
      <c r="K5876" s="12" t="str">
        <f t="shared" si="948"/>
        <v>X4101.1</v>
      </c>
      <c r="L5876" s="13">
        <f>VLOOKUP(E5876,起始地址定义!A:D,3,FALSE)</f>
        <v>4100</v>
      </c>
      <c r="M5876" s="14">
        <f>VLOOKUP($F5876,类型描述及偏移量!$C:$H,2,FALSE)</f>
        <v>1.1</v>
      </c>
      <c r="N5876" s="14" t="str">
        <f>VLOOKUP($F5876,类型描述及偏移量!$C:$H,3,FALSE)</f>
        <v>离散</v>
      </c>
      <c r="O5876" s="14" t="str">
        <f>VLOOKUP($F5876,类型描述及偏移量!$C:$H,4,FALSE)</f>
        <v>On</v>
      </c>
      <c r="P5876" s="14" t="str">
        <f>VLOOKUP($F5876,类型描述及偏移量!$C:$H,5,FALSE)</f>
        <v>Yes</v>
      </c>
      <c r="Q5876" s="14" t="str">
        <f>VLOOKUP($F5876,类型描述及偏移量!$C:$H,6,FALSE)</f>
        <v>极限报警</v>
      </c>
    </row>
    <row r="5877" hidden="1" spans="1:17">
      <c r="A5877" s="12" t="s">
        <v>128</v>
      </c>
      <c r="B5877" s="12" t="str">
        <f t="shared" si="941"/>
        <v>M14_ActRPM</v>
      </c>
      <c r="C5877" s="12" t="str">
        <f t="shared" si="942"/>
        <v>LostALM</v>
      </c>
      <c r="D5877" s="12" t="str">
        <f t="shared" si="943"/>
        <v>BP_Value_var</v>
      </c>
      <c r="E5877" s="13" t="str">
        <f t="shared" si="944"/>
        <v>CHPF_M14_ActRPM_BP_Value_var</v>
      </c>
      <c r="F5877" s="14" t="str">
        <f t="shared" si="945"/>
        <v>BP_Value_var_LostALM</v>
      </c>
      <c r="G5877" s="10" t="str">
        <f t="shared" si="946"/>
        <v>CHPF_M14_ActRPM_LostALM</v>
      </c>
      <c r="H5877" s="10" t="str">
        <f>VLOOKUP(基本表格!E5877,起始地址定义!A:D,4,FALSE)&amp;" "&amp;Q5877</f>
        <v>1125.1+P4-M1 备料长废料皮带运输机 反馈转速 传感器断线报警</v>
      </c>
      <c r="I5877" s="10" t="str">
        <f t="shared" si="947"/>
        <v>DB100,X4101.2</v>
      </c>
      <c r="J5877" s="13" t="str">
        <f>VLOOKUP(E5877,起始地址定义!A:D,2,FALSE)</f>
        <v>DB100</v>
      </c>
      <c r="K5877" s="12" t="str">
        <f t="shared" si="948"/>
        <v>X4101.2</v>
      </c>
      <c r="L5877" s="13">
        <f>VLOOKUP(E5877,起始地址定义!A:D,3,FALSE)</f>
        <v>4100</v>
      </c>
      <c r="M5877" s="14">
        <f>VLOOKUP($F5877,类型描述及偏移量!$C:$H,2,FALSE)</f>
        <v>1.2</v>
      </c>
      <c r="N5877" s="14" t="str">
        <f>VLOOKUP($F5877,类型描述及偏移量!$C:$H,3,FALSE)</f>
        <v>离散</v>
      </c>
      <c r="O5877" s="14" t="str">
        <f>VLOOKUP($F5877,类型描述及偏移量!$C:$H,4,FALSE)</f>
        <v>On</v>
      </c>
      <c r="P5877" s="14" t="str">
        <f>VLOOKUP($F5877,类型描述及偏移量!$C:$H,5,FALSE)</f>
        <v>Yes</v>
      </c>
      <c r="Q5877" s="14" t="str">
        <f>VLOOKUP($F5877,类型描述及偏移量!$C:$H,6,FALSE)</f>
        <v>传感器断线报警</v>
      </c>
    </row>
    <row r="5878" hidden="1" spans="1:17">
      <c r="A5878" s="12" t="s">
        <v>128</v>
      </c>
      <c r="B5878" s="12" t="str">
        <f t="shared" si="941"/>
        <v>M14_ActRPM</v>
      </c>
      <c r="C5878" s="12" t="str">
        <f t="shared" si="942"/>
        <v>Code</v>
      </c>
      <c r="D5878" s="12" t="str">
        <f t="shared" si="943"/>
        <v>BP_Value_var</v>
      </c>
      <c r="E5878" s="13" t="str">
        <f t="shared" si="944"/>
        <v>CHPF_M14_ActRPM_BP_Value_var</v>
      </c>
      <c r="F5878" s="14" t="str">
        <f t="shared" si="945"/>
        <v>BP_Value_var_Code</v>
      </c>
      <c r="G5878" s="10" t="str">
        <f t="shared" si="946"/>
        <v>CHPF_M14_ActRPM_Code</v>
      </c>
      <c r="H5878" s="10" t="str">
        <f>VLOOKUP(基本表格!E5878,起始地址定义!A:D,4,FALSE)&amp;" "&amp;Q5878</f>
        <v>1125.1+P4-M1 备料长废料皮带运输机 反馈转速 实际内码</v>
      </c>
      <c r="I5878" s="10" t="str">
        <f t="shared" si="947"/>
        <v>DB100,INT4102</v>
      </c>
      <c r="J5878" s="13" t="str">
        <f>VLOOKUP(E5878,起始地址定义!A:D,2,FALSE)</f>
        <v>DB100</v>
      </c>
      <c r="K5878" s="12" t="str">
        <f t="shared" si="948"/>
        <v>INT4102</v>
      </c>
      <c r="L5878" s="13">
        <f>VLOOKUP(E5878,起始地址定义!A:D,3,FALSE)</f>
        <v>4100</v>
      </c>
      <c r="M5878" s="14">
        <f>VLOOKUP($F5878,类型描述及偏移量!$C:$H,2,FALSE)</f>
        <v>2</v>
      </c>
      <c r="N5878" s="14" t="str">
        <f>VLOOKUP($F5878,类型描述及偏移量!$C:$H,3,FALSE)</f>
        <v>整型</v>
      </c>
      <c r="O5878" s="14" t="str">
        <f>VLOOKUP($F5878,类型描述及偏移量!$C:$H,4,FALSE)</f>
        <v>None</v>
      </c>
      <c r="P5878" s="14" t="str">
        <f>VLOOKUP($F5878,类型描述及偏移量!$C:$H,5,FALSE)</f>
        <v>Yes</v>
      </c>
      <c r="Q5878" s="14" t="str">
        <f>VLOOKUP($F5878,类型描述及偏移量!$C:$H,6,FALSE)</f>
        <v>实际内码</v>
      </c>
    </row>
    <row r="5879" hidden="1" spans="1:17">
      <c r="A5879" s="12" t="s">
        <v>128</v>
      </c>
      <c r="B5879" s="12" t="str">
        <f t="shared" si="941"/>
        <v>M14_ActRPM</v>
      </c>
      <c r="C5879" s="12" t="str">
        <f t="shared" si="942"/>
        <v>Value</v>
      </c>
      <c r="D5879" s="12" t="str">
        <f t="shared" si="943"/>
        <v>BP_Value_var</v>
      </c>
      <c r="E5879" s="13" t="str">
        <f t="shared" si="944"/>
        <v>CHPF_M14_ActRPM_BP_Value_var</v>
      </c>
      <c r="F5879" s="14" t="str">
        <f t="shared" si="945"/>
        <v>BP_Value_var_Value</v>
      </c>
      <c r="G5879" s="10" t="str">
        <f t="shared" si="946"/>
        <v>CHPF_M14_ActRPM_Value</v>
      </c>
      <c r="H5879" s="10" t="str">
        <f>VLOOKUP(基本表格!E5879,起始地址定义!A:D,4,FALSE)&amp;" "&amp;Q5879</f>
        <v>1125.1+P4-M1 备料长废料皮带运输机 反馈转速 实际值</v>
      </c>
      <c r="I5879" s="10" t="str">
        <f t="shared" si="947"/>
        <v>DB100,REAL4106</v>
      </c>
      <c r="J5879" s="13" t="str">
        <f>VLOOKUP(E5879,起始地址定义!A:D,2,FALSE)</f>
        <v>DB100</v>
      </c>
      <c r="K5879" s="12" t="str">
        <f t="shared" si="948"/>
        <v>REAL4106</v>
      </c>
      <c r="L5879" s="13">
        <f>VLOOKUP(E5879,起始地址定义!A:D,3,FALSE)</f>
        <v>4100</v>
      </c>
      <c r="M5879" s="14">
        <f>VLOOKUP($F5879,类型描述及偏移量!$C:$H,2,FALSE)</f>
        <v>6</v>
      </c>
      <c r="N5879" s="14" t="str">
        <f>VLOOKUP($F5879,类型描述及偏移量!$C:$H,3,FALSE)</f>
        <v>实型</v>
      </c>
      <c r="O5879" s="14" t="str">
        <f>VLOOKUP($F5879,类型描述及偏移量!$C:$H,4,FALSE)</f>
        <v>None</v>
      </c>
      <c r="P5879" s="14" t="str">
        <f>VLOOKUP($F5879,类型描述及偏移量!$C:$H,5,FALSE)</f>
        <v>Yes</v>
      </c>
      <c r="Q5879" s="14" t="str">
        <f>VLOOKUP($F5879,类型描述及偏移量!$C:$H,6,FALSE)</f>
        <v>实际值</v>
      </c>
    </row>
    <row r="5880" hidden="1" spans="1:17">
      <c r="A5880" s="12" t="s">
        <v>128</v>
      </c>
      <c r="B5880" s="12" t="str">
        <f t="shared" si="941"/>
        <v>M14_ActRPM</v>
      </c>
      <c r="C5880" s="12" t="str">
        <f t="shared" si="942"/>
        <v>Range</v>
      </c>
      <c r="D5880" s="12" t="str">
        <f t="shared" si="943"/>
        <v>BP_Value_var</v>
      </c>
      <c r="E5880" s="13" t="str">
        <f t="shared" si="944"/>
        <v>CHPF_M14_ActRPM_BP_Value_var</v>
      </c>
      <c r="F5880" s="14" t="str">
        <f t="shared" si="945"/>
        <v>BP_Value_var_Range</v>
      </c>
      <c r="G5880" s="10" t="str">
        <f t="shared" si="946"/>
        <v>CHPF_M14_ActRPM_Range</v>
      </c>
      <c r="H5880" s="10" t="str">
        <f>VLOOKUP(基本表格!E5880,起始地址定义!A:D,4,FALSE)&amp;" "&amp;Q5880</f>
        <v>1125.1+P4-M1 备料长废料皮带运输机 反馈转速 量程</v>
      </c>
      <c r="I5880" s="10" t="str">
        <f t="shared" si="947"/>
        <v>DB100,REAL4110</v>
      </c>
      <c r="J5880" s="13" t="str">
        <f>VLOOKUP(E5880,起始地址定义!A:D,2,FALSE)</f>
        <v>DB100</v>
      </c>
      <c r="K5880" s="12" t="str">
        <f t="shared" si="948"/>
        <v>REAL4110</v>
      </c>
      <c r="L5880" s="13">
        <f>VLOOKUP(E5880,起始地址定义!A:D,3,FALSE)</f>
        <v>4100</v>
      </c>
      <c r="M5880" s="14">
        <f>VLOOKUP($F5880,类型描述及偏移量!$C:$H,2,FALSE)</f>
        <v>10</v>
      </c>
      <c r="N5880" s="14" t="str">
        <f>VLOOKUP($F5880,类型描述及偏移量!$C:$H,3,FALSE)</f>
        <v>实型</v>
      </c>
      <c r="O5880" s="14" t="str">
        <f>VLOOKUP($F5880,类型描述及偏移量!$C:$H,4,FALSE)</f>
        <v>None</v>
      </c>
      <c r="P5880" s="14" t="str">
        <f>VLOOKUP($F5880,类型描述及偏移量!$C:$H,5,FALSE)</f>
        <v>No</v>
      </c>
      <c r="Q5880" s="14" t="str">
        <f>VLOOKUP($F5880,类型描述及偏移量!$C:$H,6,FALSE)</f>
        <v>量程</v>
      </c>
    </row>
    <row r="5881" hidden="1" spans="1:17">
      <c r="A5881" s="12" t="s">
        <v>128</v>
      </c>
      <c r="B5881" s="12" t="str">
        <f t="shared" si="941"/>
        <v>M14_ActRPM</v>
      </c>
      <c r="C5881" s="12" t="str">
        <f t="shared" si="942"/>
        <v>Hi</v>
      </c>
      <c r="D5881" s="12" t="str">
        <f t="shared" si="943"/>
        <v>BP_Value_var</v>
      </c>
      <c r="E5881" s="13" t="str">
        <f t="shared" si="944"/>
        <v>CHPF_M14_ActRPM_BP_Value_var</v>
      </c>
      <c r="F5881" s="14" t="str">
        <f t="shared" si="945"/>
        <v>BP_Value_var_Hi</v>
      </c>
      <c r="G5881" s="10" t="str">
        <f t="shared" si="946"/>
        <v>CHPF_M14_ActRPM_Hi</v>
      </c>
      <c r="H5881" s="10" t="str">
        <f>VLOOKUP(基本表格!E5881,起始地址定义!A:D,4,FALSE)&amp;" "&amp;Q5881</f>
        <v>1125.1+P4-M1 备料长废料皮带运输机 反馈转速 上限值</v>
      </c>
      <c r="I5881" s="10" t="str">
        <f t="shared" si="947"/>
        <v>DB100,REAL4114</v>
      </c>
      <c r="J5881" s="13" t="str">
        <f>VLOOKUP(E5881,起始地址定义!A:D,2,FALSE)</f>
        <v>DB100</v>
      </c>
      <c r="K5881" s="12" t="str">
        <f t="shared" si="948"/>
        <v>REAL4114</v>
      </c>
      <c r="L5881" s="13">
        <f>VLOOKUP(E5881,起始地址定义!A:D,3,FALSE)</f>
        <v>4100</v>
      </c>
      <c r="M5881" s="14">
        <f>VLOOKUP($F5881,类型描述及偏移量!$C:$H,2,FALSE)</f>
        <v>14</v>
      </c>
      <c r="N5881" s="14" t="str">
        <f>VLOOKUP($F5881,类型描述及偏移量!$C:$H,3,FALSE)</f>
        <v>实型</v>
      </c>
      <c r="O5881" s="14" t="str">
        <f>VLOOKUP($F5881,类型描述及偏移量!$C:$H,4,FALSE)</f>
        <v>None</v>
      </c>
      <c r="P5881" s="14" t="str">
        <f>VLOOKUP($F5881,类型描述及偏移量!$C:$H,5,FALSE)</f>
        <v>No</v>
      </c>
      <c r="Q5881" s="14" t="str">
        <f>VLOOKUP($F5881,类型描述及偏移量!$C:$H,6,FALSE)</f>
        <v>上限值</v>
      </c>
    </row>
    <row r="5882" hidden="1" spans="1:17">
      <c r="A5882" s="12" t="s">
        <v>128</v>
      </c>
      <c r="B5882" s="12" t="str">
        <f t="shared" si="941"/>
        <v>M14_ActRPM</v>
      </c>
      <c r="C5882" s="12" t="str">
        <f t="shared" si="942"/>
        <v>Lo</v>
      </c>
      <c r="D5882" s="12" t="str">
        <f t="shared" si="943"/>
        <v>BP_Value_var</v>
      </c>
      <c r="E5882" s="13" t="str">
        <f t="shared" si="944"/>
        <v>CHPF_M14_ActRPM_BP_Value_var</v>
      </c>
      <c r="F5882" s="14" t="str">
        <f t="shared" si="945"/>
        <v>BP_Value_var_Lo</v>
      </c>
      <c r="G5882" s="10" t="str">
        <f t="shared" si="946"/>
        <v>CHPF_M14_ActRPM_Lo</v>
      </c>
      <c r="H5882" s="10" t="str">
        <f>VLOOKUP(基本表格!E5882,起始地址定义!A:D,4,FALSE)&amp;" "&amp;Q5882</f>
        <v>1125.1+P4-M1 备料长废料皮带运输机 反馈转速 下限值</v>
      </c>
      <c r="I5882" s="10" t="str">
        <f t="shared" si="947"/>
        <v>DB100,REAL4118</v>
      </c>
      <c r="J5882" s="13" t="str">
        <f>VLOOKUP(E5882,起始地址定义!A:D,2,FALSE)</f>
        <v>DB100</v>
      </c>
      <c r="K5882" s="12" t="str">
        <f t="shared" si="948"/>
        <v>REAL4118</v>
      </c>
      <c r="L5882" s="13">
        <f>VLOOKUP(E5882,起始地址定义!A:D,3,FALSE)</f>
        <v>4100</v>
      </c>
      <c r="M5882" s="14">
        <f>VLOOKUP($F5882,类型描述及偏移量!$C:$H,2,FALSE)</f>
        <v>18</v>
      </c>
      <c r="N5882" s="14" t="str">
        <f>VLOOKUP($F5882,类型描述及偏移量!$C:$H,3,FALSE)</f>
        <v>实型</v>
      </c>
      <c r="O5882" s="14" t="str">
        <f>VLOOKUP($F5882,类型描述及偏移量!$C:$H,4,FALSE)</f>
        <v>None</v>
      </c>
      <c r="P5882" s="14" t="str">
        <f>VLOOKUP($F5882,类型描述及偏移量!$C:$H,5,FALSE)</f>
        <v>No</v>
      </c>
      <c r="Q5882" s="14" t="str">
        <f>VLOOKUP($F5882,类型描述及偏移量!$C:$H,6,FALSE)</f>
        <v>下限值</v>
      </c>
    </row>
    <row r="5883" hidden="1" spans="1:17">
      <c r="A5883" s="12" t="s">
        <v>128</v>
      </c>
      <c r="B5883" s="12" t="str">
        <f t="shared" si="941"/>
        <v>M14_ActRPM</v>
      </c>
      <c r="C5883" s="12" t="str">
        <f t="shared" si="942"/>
        <v>HiHi</v>
      </c>
      <c r="D5883" s="12" t="str">
        <f t="shared" si="943"/>
        <v>BP_Value_var</v>
      </c>
      <c r="E5883" s="13" t="str">
        <f t="shared" si="944"/>
        <v>CHPF_M14_ActRPM_BP_Value_var</v>
      </c>
      <c r="F5883" s="14" t="str">
        <f t="shared" si="945"/>
        <v>BP_Value_var_HiHi</v>
      </c>
      <c r="G5883" s="10" t="str">
        <f t="shared" si="946"/>
        <v>CHPF_M14_ActRPM_HiHi</v>
      </c>
      <c r="H5883" s="10" t="str">
        <f>VLOOKUP(基本表格!E5883,起始地址定义!A:D,4,FALSE)&amp;" "&amp;Q5883</f>
        <v>1125.1+P4-M1 备料长废料皮带运输机 反馈转速 上上限值</v>
      </c>
      <c r="I5883" s="10" t="str">
        <f t="shared" si="947"/>
        <v>DB100,REAL4122</v>
      </c>
      <c r="J5883" s="13" t="str">
        <f>VLOOKUP(E5883,起始地址定义!A:D,2,FALSE)</f>
        <v>DB100</v>
      </c>
      <c r="K5883" s="12" t="str">
        <f t="shared" si="948"/>
        <v>REAL4122</v>
      </c>
      <c r="L5883" s="13">
        <f>VLOOKUP(E5883,起始地址定义!A:D,3,FALSE)</f>
        <v>4100</v>
      </c>
      <c r="M5883" s="14">
        <f>VLOOKUP($F5883,类型描述及偏移量!$C:$H,2,FALSE)</f>
        <v>22</v>
      </c>
      <c r="N5883" s="14" t="str">
        <f>VLOOKUP($F5883,类型描述及偏移量!$C:$H,3,FALSE)</f>
        <v>实型</v>
      </c>
      <c r="O5883" s="14" t="str">
        <f>VLOOKUP($F5883,类型描述及偏移量!$C:$H,4,FALSE)</f>
        <v>None</v>
      </c>
      <c r="P5883" s="14" t="str">
        <f>VLOOKUP($F5883,类型描述及偏移量!$C:$H,5,FALSE)</f>
        <v>No</v>
      </c>
      <c r="Q5883" s="14" t="str">
        <f>VLOOKUP($F5883,类型描述及偏移量!$C:$H,6,FALSE)</f>
        <v>上上限值</v>
      </c>
    </row>
    <row r="5884" hidden="1" spans="1:17">
      <c r="A5884" s="12" t="s">
        <v>128</v>
      </c>
      <c r="B5884" s="12" t="str">
        <f t="shared" si="941"/>
        <v>M14_ActRPM</v>
      </c>
      <c r="C5884" s="12" t="str">
        <f t="shared" si="942"/>
        <v>LoLo</v>
      </c>
      <c r="D5884" s="12" t="str">
        <f t="shared" si="943"/>
        <v>BP_Value_var</v>
      </c>
      <c r="E5884" s="13" t="str">
        <f t="shared" si="944"/>
        <v>CHPF_M14_ActRPM_BP_Value_var</v>
      </c>
      <c r="F5884" s="14" t="str">
        <f t="shared" si="945"/>
        <v>BP_Value_var_LoLo</v>
      </c>
      <c r="G5884" s="10" t="str">
        <f t="shared" si="946"/>
        <v>CHPF_M14_ActRPM_LoLo</v>
      </c>
      <c r="H5884" s="10" t="str">
        <f>VLOOKUP(基本表格!E5884,起始地址定义!A:D,4,FALSE)&amp;" "&amp;Q5884</f>
        <v>1125.1+P4-M1 备料长废料皮带运输机 反馈转速 下下限值</v>
      </c>
      <c r="I5884" s="10" t="str">
        <f t="shared" si="947"/>
        <v>DB100,REAL4126</v>
      </c>
      <c r="J5884" s="13" t="str">
        <f>VLOOKUP(E5884,起始地址定义!A:D,2,FALSE)</f>
        <v>DB100</v>
      </c>
      <c r="K5884" s="12" t="str">
        <f t="shared" si="948"/>
        <v>REAL4126</v>
      </c>
      <c r="L5884" s="13">
        <f>VLOOKUP(E5884,起始地址定义!A:D,3,FALSE)</f>
        <v>4100</v>
      </c>
      <c r="M5884" s="14">
        <f>VLOOKUP($F5884,类型描述及偏移量!$C:$H,2,FALSE)</f>
        <v>26</v>
      </c>
      <c r="N5884" s="14" t="str">
        <f>VLOOKUP($F5884,类型描述及偏移量!$C:$H,3,FALSE)</f>
        <v>实型</v>
      </c>
      <c r="O5884" s="14" t="str">
        <f>VLOOKUP($F5884,类型描述及偏移量!$C:$H,4,FALSE)</f>
        <v>None</v>
      </c>
      <c r="P5884" s="14" t="str">
        <f>VLOOKUP($F5884,类型描述及偏移量!$C:$H,5,FALSE)</f>
        <v>No</v>
      </c>
      <c r="Q5884" s="14" t="str">
        <f>VLOOKUP($F5884,类型描述及偏移量!$C:$H,6,FALSE)</f>
        <v>下下限值</v>
      </c>
    </row>
    <row r="5885" hidden="1" spans="1:17">
      <c r="A5885" s="12" t="s">
        <v>128</v>
      </c>
      <c r="B5885" s="12" t="str">
        <f t="shared" si="941"/>
        <v>M14_Current</v>
      </c>
      <c r="C5885" s="12" t="str">
        <f t="shared" si="942"/>
        <v>HiProEN</v>
      </c>
      <c r="D5885" s="12" t="str">
        <f t="shared" si="943"/>
        <v>BP_Value_var</v>
      </c>
      <c r="E5885" s="13" t="str">
        <f t="shared" si="944"/>
        <v>CHPF_M14_Current_BP_Value_var</v>
      </c>
      <c r="F5885" s="14" t="str">
        <f t="shared" si="945"/>
        <v>BP_Value_var_HiProEN</v>
      </c>
      <c r="G5885" s="10" t="str">
        <f t="shared" si="946"/>
        <v>CHPF_M14_Current_HiProEN</v>
      </c>
      <c r="H5885" s="10" t="str">
        <f>VLOOKUP(基本表格!E5885,起始地址定义!A:D,4,FALSE)&amp;" "&amp;Q5885</f>
        <v>1125.1+P4-M1 备料长废料皮带运输机 反馈电流 上限保护使能</v>
      </c>
      <c r="I5885" s="10" t="str">
        <f t="shared" si="947"/>
        <v>DB100,X4150.3</v>
      </c>
      <c r="J5885" s="13" t="str">
        <f>VLOOKUP(E5885,起始地址定义!A:D,2,FALSE)</f>
        <v>DB100</v>
      </c>
      <c r="K5885" s="12" t="str">
        <f t="shared" si="948"/>
        <v>X4150.3</v>
      </c>
      <c r="L5885" s="13">
        <f>VLOOKUP(E5885,起始地址定义!A:D,3,FALSE)</f>
        <v>4150</v>
      </c>
      <c r="M5885" s="14">
        <f>VLOOKUP($F5885,类型描述及偏移量!$C:$H,2,FALSE)</f>
        <v>0.299999999999997</v>
      </c>
      <c r="N5885" s="14" t="str">
        <f>VLOOKUP($F5885,类型描述及偏移量!$C:$H,3,FALSE)</f>
        <v>离散</v>
      </c>
      <c r="O5885" s="14" t="str">
        <f>VLOOKUP($F5885,类型描述及偏移量!$C:$H,4,FALSE)</f>
        <v>None</v>
      </c>
      <c r="P5885" s="14" t="str">
        <f>VLOOKUP($F5885,类型描述及偏移量!$C:$H,5,FALSE)</f>
        <v>No</v>
      </c>
      <c r="Q5885" s="14" t="str">
        <f>VLOOKUP($F5885,类型描述及偏移量!$C:$H,6,FALSE)</f>
        <v>上限保护使能</v>
      </c>
    </row>
    <row r="5886" hidden="1" spans="1:17">
      <c r="A5886" s="12" t="s">
        <v>128</v>
      </c>
      <c r="B5886" s="12" t="str">
        <f t="shared" ref="B5886:B5915" si="949">"M"&amp;RIGHT(LEFT(B5763,FIND("_",B5763,1)-1),LEN(LEFT(B5763,FIND("_",B5763,1)-1))-1)+1&amp;"_"&amp;RIGHT(B5763,LEN(B5763)-FIND("_",B5763,1))</f>
        <v>M14_Current</v>
      </c>
      <c r="C5886" s="12" t="str">
        <f t="shared" ref="C5886:C5915" si="950">C5763</f>
        <v>LoProEN</v>
      </c>
      <c r="D5886" s="12" t="str">
        <f t="shared" ref="D5886:D5915" si="951">D5763</f>
        <v>BP_Value_var</v>
      </c>
      <c r="E5886" s="13" t="str">
        <f t="shared" ref="E5886:E5915" si="952">A5886&amp;"_"&amp;B5886&amp;"_"&amp;D5886</f>
        <v>CHPF_M14_Current_BP_Value_var</v>
      </c>
      <c r="F5886" s="14" t="str">
        <f t="shared" ref="F5886:F5915" si="953">D5886&amp;"_"&amp;C5886</f>
        <v>BP_Value_var_LoProEN</v>
      </c>
      <c r="G5886" s="10" t="str">
        <f t="shared" ref="G5886:G5915" si="954">A5886&amp;"_"&amp;IF(B5886="DB","",B5886&amp;"_")&amp;C5886</f>
        <v>CHPF_M14_Current_LoProEN</v>
      </c>
      <c r="H5886" s="10" t="str">
        <f>VLOOKUP(基本表格!E5886,起始地址定义!A:D,4,FALSE)&amp;" "&amp;Q5886</f>
        <v>1125.1+P4-M1 备料长废料皮带运输机 反馈电流 下限保护使能</v>
      </c>
      <c r="I5886" s="10" t="str">
        <f t="shared" ref="I5886:I5915" si="955">J5886&amp;","&amp;K5886</f>
        <v>DB100,X4150.4</v>
      </c>
      <c r="J5886" s="13" t="str">
        <f>VLOOKUP(E5886,起始地址定义!A:D,2,FALSE)</f>
        <v>DB100</v>
      </c>
      <c r="K5886" s="12" t="str">
        <f t="shared" ref="K5886:K5915" si="956">IF(N5886="离散","X",IF(N5886="实型","REAL","INT"))&amp;IF(N5886="离散",TEXT(L5886+M5886,"0.0"),L5886+M5886)</f>
        <v>X4150.4</v>
      </c>
      <c r="L5886" s="13">
        <f>VLOOKUP(E5886,起始地址定义!A:D,3,FALSE)</f>
        <v>4150</v>
      </c>
      <c r="M5886" s="14">
        <f>VLOOKUP($F5886,类型描述及偏移量!$C:$H,2,FALSE)</f>
        <v>0.399999999999999</v>
      </c>
      <c r="N5886" s="14" t="str">
        <f>VLOOKUP($F5886,类型描述及偏移量!$C:$H,3,FALSE)</f>
        <v>离散</v>
      </c>
      <c r="O5886" s="14" t="str">
        <f>VLOOKUP($F5886,类型描述及偏移量!$C:$H,4,FALSE)</f>
        <v>None</v>
      </c>
      <c r="P5886" s="14" t="str">
        <f>VLOOKUP($F5886,类型描述及偏移量!$C:$H,5,FALSE)</f>
        <v>No</v>
      </c>
      <c r="Q5886" s="14" t="str">
        <f>VLOOKUP($F5886,类型描述及偏移量!$C:$H,6,FALSE)</f>
        <v>下限保护使能</v>
      </c>
    </row>
    <row r="5887" hidden="1" spans="1:17">
      <c r="A5887" s="12" t="s">
        <v>128</v>
      </c>
      <c r="B5887" s="12" t="str">
        <f t="shared" si="949"/>
        <v>M14_Current</v>
      </c>
      <c r="C5887" s="12" t="str">
        <f t="shared" si="950"/>
        <v>HiALM</v>
      </c>
      <c r="D5887" s="12" t="str">
        <f t="shared" si="951"/>
        <v>BP_Value_var</v>
      </c>
      <c r="E5887" s="13" t="str">
        <f t="shared" si="952"/>
        <v>CHPF_M14_Current_BP_Value_var</v>
      </c>
      <c r="F5887" s="14" t="str">
        <f t="shared" si="953"/>
        <v>BP_Value_var_HiALM</v>
      </c>
      <c r="G5887" s="10" t="str">
        <f t="shared" si="954"/>
        <v>CHPF_M14_Current_HiALM</v>
      </c>
      <c r="H5887" s="10" t="str">
        <f>VLOOKUP(基本表格!E5887,起始地址定义!A:D,4,FALSE)&amp;" "&amp;Q5887</f>
        <v>1125.1+P4-M1 备料长废料皮带运输机 反馈电流 上限报警</v>
      </c>
      <c r="I5887" s="10" t="str">
        <f t="shared" si="955"/>
        <v>DB100,X4150.5</v>
      </c>
      <c r="J5887" s="13" t="str">
        <f>VLOOKUP(E5887,起始地址定义!A:D,2,FALSE)</f>
        <v>DB100</v>
      </c>
      <c r="K5887" s="12" t="str">
        <f t="shared" si="956"/>
        <v>X4150.5</v>
      </c>
      <c r="L5887" s="13">
        <f>VLOOKUP(E5887,起始地址定义!A:D,3,FALSE)</f>
        <v>4150</v>
      </c>
      <c r="M5887" s="14">
        <f>VLOOKUP($F5887,类型描述及偏移量!$C:$H,2,FALSE)</f>
        <v>0.5</v>
      </c>
      <c r="N5887" s="14" t="str">
        <f>VLOOKUP($F5887,类型描述及偏移量!$C:$H,3,FALSE)</f>
        <v>离散</v>
      </c>
      <c r="O5887" s="14" t="str">
        <f>VLOOKUP($F5887,类型描述及偏移量!$C:$H,4,FALSE)</f>
        <v>None</v>
      </c>
      <c r="P5887" s="14" t="str">
        <f>VLOOKUP($F5887,类型描述及偏移量!$C:$H,5,FALSE)</f>
        <v>Yes</v>
      </c>
      <c r="Q5887" s="14" t="str">
        <f>VLOOKUP($F5887,类型描述及偏移量!$C:$H,6,FALSE)</f>
        <v>上限报警</v>
      </c>
    </row>
    <row r="5888" hidden="1" spans="1:17">
      <c r="A5888" s="12" t="s">
        <v>128</v>
      </c>
      <c r="B5888" s="12" t="str">
        <f t="shared" si="949"/>
        <v>M14_Current</v>
      </c>
      <c r="C5888" s="12" t="str">
        <f t="shared" si="950"/>
        <v>LoALM</v>
      </c>
      <c r="D5888" s="12" t="str">
        <f t="shared" si="951"/>
        <v>BP_Value_var</v>
      </c>
      <c r="E5888" s="13" t="str">
        <f t="shared" si="952"/>
        <v>CHPF_M14_Current_BP_Value_var</v>
      </c>
      <c r="F5888" s="14" t="str">
        <f t="shared" si="953"/>
        <v>BP_Value_var_LoALM</v>
      </c>
      <c r="G5888" s="10" t="str">
        <f t="shared" si="954"/>
        <v>CHPF_M14_Current_LoALM</v>
      </c>
      <c r="H5888" s="10" t="str">
        <f>VLOOKUP(基本表格!E5888,起始地址定义!A:D,4,FALSE)&amp;" "&amp;Q5888</f>
        <v>1125.1+P4-M1 备料长废料皮带运输机 反馈电流 下限报警</v>
      </c>
      <c r="I5888" s="10" t="str">
        <f t="shared" si="955"/>
        <v>DB100,X4150.6</v>
      </c>
      <c r="J5888" s="13" t="str">
        <f>VLOOKUP(E5888,起始地址定义!A:D,2,FALSE)</f>
        <v>DB100</v>
      </c>
      <c r="K5888" s="12" t="str">
        <f t="shared" si="956"/>
        <v>X4150.6</v>
      </c>
      <c r="L5888" s="13">
        <f>VLOOKUP(E5888,起始地址定义!A:D,3,FALSE)</f>
        <v>4150</v>
      </c>
      <c r="M5888" s="14">
        <f>VLOOKUP($F5888,类型描述及偏移量!$C:$H,2,FALSE)</f>
        <v>0.600000000000001</v>
      </c>
      <c r="N5888" s="14" t="str">
        <f>VLOOKUP($F5888,类型描述及偏移量!$C:$H,3,FALSE)</f>
        <v>离散</v>
      </c>
      <c r="O5888" s="14" t="str">
        <f>VLOOKUP($F5888,类型描述及偏移量!$C:$H,4,FALSE)</f>
        <v>None</v>
      </c>
      <c r="P5888" s="14" t="str">
        <f>VLOOKUP($F5888,类型描述及偏移量!$C:$H,5,FALSE)</f>
        <v>Yes</v>
      </c>
      <c r="Q5888" s="14" t="str">
        <f>VLOOKUP($F5888,类型描述及偏移量!$C:$H,6,FALSE)</f>
        <v>下限报警</v>
      </c>
    </row>
    <row r="5889" hidden="1" spans="1:17">
      <c r="A5889" s="12" t="s">
        <v>128</v>
      </c>
      <c r="B5889" s="12" t="str">
        <f t="shared" si="949"/>
        <v>M14_Current</v>
      </c>
      <c r="C5889" s="12" t="str">
        <f t="shared" si="950"/>
        <v>HiHiALM</v>
      </c>
      <c r="D5889" s="12" t="str">
        <f t="shared" si="951"/>
        <v>BP_Value_var</v>
      </c>
      <c r="E5889" s="13" t="str">
        <f t="shared" si="952"/>
        <v>CHPF_M14_Current_BP_Value_var</v>
      </c>
      <c r="F5889" s="14" t="str">
        <f t="shared" si="953"/>
        <v>BP_Value_var_HiHiALM</v>
      </c>
      <c r="G5889" s="10" t="str">
        <f t="shared" si="954"/>
        <v>CHPF_M14_Current_HiHiALM</v>
      </c>
      <c r="H5889" s="10" t="str">
        <f>VLOOKUP(基本表格!E5889,起始地址定义!A:D,4,FALSE)&amp;" "&amp;Q5889</f>
        <v>1125.1+P4-M1 备料长废料皮带运输机 反馈电流 上上限报警</v>
      </c>
      <c r="I5889" s="10" t="str">
        <f t="shared" si="955"/>
        <v>DB100,X4150.7</v>
      </c>
      <c r="J5889" s="13" t="str">
        <f>VLOOKUP(E5889,起始地址定义!A:D,2,FALSE)</f>
        <v>DB100</v>
      </c>
      <c r="K5889" s="12" t="str">
        <f t="shared" si="956"/>
        <v>X4150.7</v>
      </c>
      <c r="L5889" s="13">
        <f>VLOOKUP(E5889,起始地址定义!A:D,3,FALSE)</f>
        <v>4150</v>
      </c>
      <c r="M5889" s="14">
        <f>VLOOKUP($F5889,类型描述及偏移量!$C:$H,2,FALSE)</f>
        <v>0.700000000000003</v>
      </c>
      <c r="N5889" s="14" t="str">
        <f>VLOOKUP($F5889,类型描述及偏移量!$C:$H,3,FALSE)</f>
        <v>离散</v>
      </c>
      <c r="O5889" s="14" t="str">
        <f>VLOOKUP($F5889,类型描述及偏移量!$C:$H,4,FALSE)</f>
        <v>On</v>
      </c>
      <c r="P5889" s="14" t="str">
        <f>VLOOKUP($F5889,类型描述及偏移量!$C:$H,5,FALSE)</f>
        <v>Yes</v>
      </c>
      <c r="Q5889" s="14" t="str">
        <f>VLOOKUP($F5889,类型描述及偏移量!$C:$H,6,FALSE)</f>
        <v>上上限报警</v>
      </c>
    </row>
    <row r="5890" hidden="1" spans="1:17">
      <c r="A5890" s="12" t="s">
        <v>128</v>
      </c>
      <c r="B5890" s="12" t="str">
        <f t="shared" si="949"/>
        <v>M14_Current</v>
      </c>
      <c r="C5890" s="12" t="str">
        <f t="shared" si="950"/>
        <v>LoLoALM</v>
      </c>
      <c r="D5890" s="12" t="str">
        <f t="shared" si="951"/>
        <v>BP_Value_var</v>
      </c>
      <c r="E5890" s="13" t="str">
        <f t="shared" si="952"/>
        <v>CHPF_M14_Current_BP_Value_var</v>
      </c>
      <c r="F5890" s="14" t="str">
        <f t="shared" si="953"/>
        <v>BP_Value_var_LoLoALM</v>
      </c>
      <c r="G5890" s="10" t="str">
        <f t="shared" si="954"/>
        <v>CHPF_M14_Current_LoLoALM</v>
      </c>
      <c r="H5890" s="10" t="str">
        <f>VLOOKUP(基本表格!E5890,起始地址定义!A:D,4,FALSE)&amp;" "&amp;Q5890</f>
        <v>1125.1+P4-M1 备料长废料皮带运输机 反馈电流 下下限报警</v>
      </c>
      <c r="I5890" s="10" t="str">
        <f t="shared" si="955"/>
        <v>DB100,X4151.0</v>
      </c>
      <c r="J5890" s="13" t="str">
        <f>VLOOKUP(E5890,起始地址定义!A:D,2,FALSE)</f>
        <v>DB100</v>
      </c>
      <c r="K5890" s="12" t="str">
        <f t="shared" si="956"/>
        <v>X4151.0</v>
      </c>
      <c r="L5890" s="13">
        <f>VLOOKUP(E5890,起始地址定义!A:D,3,FALSE)</f>
        <v>4150</v>
      </c>
      <c r="M5890" s="14">
        <f>VLOOKUP($F5890,类型描述及偏移量!$C:$H,2,FALSE)</f>
        <v>1</v>
      </c>
      <c r="N5890" s="14" t="str">
        <f>VLOOKUP($F5890,类型描述及偏移量!$C:$H,3,FALSE)</f>
        <v>离散</v>
      </c>
      <c r="O5890" s="14" t="str">
        <f>VLOOKUP($F5890,类型描述及偏移量!$C:$H,4,FALSE)</f>
        <v>On</v>
      </c>
      <c r="P5890" s="14" t="str">
        <f>VLOOKUP($F5890,类型描述及偏移量!$C:$H,5,FALSE)</f>
        <v>Yes</v>
      </c>
      <c r="Q5890" s="14" t="str">
        <f>VLOOKUP($F5890,类型描述及偏移量!$C:$H,6,FALSE)</f>
        <v>下下限报警</v>
      </c>
    </row>
    <row r="5891" hidden="1" spans="1:17">
      <c r="A5891" s="12" t="s">
        <v>128</v>
      </c>
      <c r="B5891" s="12" t="str">
        <f t="shared" si="949"/>
        <v>M14_Current</v>
      </c>
      <c r="C5891" s="12" t="str">
        <f t="shared" si="950"/>
        <v>LimALM</v>
      </c>
      <c r="D5891" s="12" t="str">
        <f t="shared" si="951"/>
        <v>BP_Value_var</v>
      </c>
      <c r="E5891" s="13" t="str">
        <f t="shared" si="952"/>
        <v>CHPF_M14_Current_BP_Value_var</v>
      </c>
      <c r="F5891" s="14" t="str">
        <f t="shared" si="953"/>
        <v>BP_Value_var_LimALM</v>
      </c>
      <c r="G5891" s="10" t="str">
        <f t="shared" si="954"/>
        <v>CHPF_M14_Current_LimALM</v>
      </c>
      <c r="H5891" s="10" t="str">
        <f>VLOOKUP(基本表格!E5891,起始地址定义!A:D,4,FALSE)&amp;" "&amp;Q5891</f>
        <v>1125.1+P4-M1 备料长废料皮带运输机 反馈电流 极限报警</v>
      </c>
      <c r="I5891" s="10" t="str">
        <f t="shared" si="955"/>
        <v>DB100,X4151.1</v>
      </c>
      <c r="J5891" s="13" t="str">
        <f>VLOOKUP(E5891,起始地址定义!A:D,2,FALSE)</f>
        <v>DB100</v>
      </c>
      <c r="K5891" s="12" t="str">
        <f t="shared" si="956"/>
        <v>X4151.1</v>
      </c>
      <c r="L5891" s="13">
        <f>VLOOKUP(E5891,起始地址定义!A:D,3,FALSE)</f>
        <v>4150</v>
      </c>
      <c r="M5891" s="14">
        <f>VLOOKUP($F5891,类型描述及偏移量!$C:$H,2,FALSE)</f>
        <v>1.1</v>
      </c>
      <c r="N5891" s="14" t="str">
        <f>VLOOKUP($F5891,类型描述及偏移量!$C:$H,3,FALSE)</f>
        <v>离散</v>
      </c>
      <c r="O5891" s="14" t="str">
        <f>VLOOKUP($F5891,类型描述及偏移量!$C:$H,4,FALSE)</f>
        <v>On</v>
      </c>
      <c r="P5891" s="14" t="str">
        <f>VLOOKUP($F5891,类型描述及偏移量!$C:$H,5,FALSE)</f>
        <v>Yes</v>
      </c>
      <c r="Q5891" s="14" t="str">
        <f>VLOOKUP($F5891,类型描述及偏移量!$C:$H,6,FALSE)</f>
        <v>极限报警</v>
      </c>
    </row>
    <row r="5892" hidden="1" spans="1:17">
      <c r="A5892" s="12" t="s">
        <v>128</v>
      </c>
      <c r="B5892" s="12" t="str">
        <f t="shared" si="949"/>
        <v>M14_Current</v>
      </c>
      <c r="C5892" s="12" t="str">
        <f t="shared" si="950"/>
        <v>LostALM</v>
      </c>
      <c r="D5892" s="12" t="str">
        <f t="shared" si="951"/>
        <v>BP_Value_var</v>
      </c>
      <c r="E5892" s="13" t="str">
        <f t="shared" si="952"/>
        <v>CHPF_M14_Current_BP_Value_var</v>
      </c>
      <c r="F5892" s="14" t="str">
        <f t="shared" si="953"/>
        <v>BP_Value_var_LostALM</v>
      </c>
      <c r="G5892" s="10" t="str">
        <f t="shared" si="954"/>
        <v>CHPF_M14_Current_LostALM</v>
      </c>
      <c r="H5892" s="10" t="str">
        <f>VLOOKUP(基本表格!E5892,起始地址定义!A:D,4,FALSE)&amp;" "&amp;Q5892</f>
        <v>1125.1+P4-M1 备料长废料皮带运输机 反馈电流 传感器断线报警</v>
      </c>
      <c r="I5892" s="10" t="str">
        <f t="shared" si="955"/>
        <v>DB100,X4151.2</v>
      </c>
      <c r="J5892" s="13" t="str">
        <f>VLOOKUP(E5892,起始地址定义!A:D,2,FALSE)</f>
        <v>DB100</v>
      </c>
      <c r="K5892" s="12" t="str">
        <f t="shared" si="956"/>
        <v>X4151.2</v>
      </c>
      <c r="L5892" s="13">
        <f>VLOOKUP(E5892,起始地址定义!A:D,3,FALSE)</f>
        <v>4150</v>
      </c>
      <c r="M5892" s="14">
        <f>VLOOKUP($F5892,类型描述及偏移量!$C:$H,2,FALSE)</f>
        <v>1.2</v>
      </c>
      <c r="N5892" s="14" t="str">
        <f>VLOOKUP($F5892,类型描述及偏移量!$C:$H,3,FALSE)</f>
        <v>离散</v>
      </c>
      <c r="O5892" s="14" t="str">
        <f>VLOOKUP($F5892,类型描述及偏移量!$C:$H,4,FALSE)</f>
        <v>On</v>
      </c>
      <c r="P5892" s="14" t="str">
        <f>VLOOKUP($F5892,类型描述及偏移量!$C:$H,5,FALSE)</f>
        <v>Yes</v>
      </c>
      <c r="Q5892" s="14" t="str">
        <f>VLOOKUP($F5892,类型描述及偏移量!$C:$H,6,FALSE)</f>
        <v>传感器断线报警</v>
      </c>
    </row>
    <row r="5893" hidden="1" spans="1:17">
      <c r="A5893" s="12" t="s">
        <v>128</v>
      </c>
      <c r="B5893" s="12" t="str">
        <f t="shared" si="949"/>
        <v>M14_Current</v>
      </c>
      <c r="C5893" s="12" t="str">
        <f t="shared" si="950"/>
        <v>Code</v>
      </c>
      <c r="D5893" s="12" t="str">
        <f t="shared" si="951"/>
        <v>BP_Value_var</v>
      </c>
      <c r="E5893" s="13" t="str">
        <f t="shared" si="952"/>
        <v>CHPF_M14_Current_BP_Value_var</v>
      </c>
      <c r="F5893" s="14" t="str">
        <f t="shared" si="953"/>
        <v>BP_Value_var_Code</v>
      </c>
      <c r="G5893" s="10" t="str">
        <f t="shared" si="954"/>
        <v>CHPF_M14_Current_Code</v>
      </c>
      <c r="H5893" s="10" t="str">
        <f>VLOOKUP(基本表格!E5893,起始地址定义!A:D,4,FALSE)&amp;" "&amp;Q5893</f>
        <v>1125.1+P4-M1 备料长废料皮带运输机 反馈电流 实际内码</v>
      </c>
      <c r="I5893" s="10" t="str">
        <f t="shared" si="955"/>
        <v>DB100,INT4152</v>
      </c>
      <c r="J5893" s="13" t="str">
        <f>VLOOKUP(E5893,起始地址定义!A:D,2,FALSE)</f>
        <v>DB100</v>
      </c>
      <c r="K5893" s="12" t="str">
        <f t="shared" si="956"/>
        <v>INT4152</v>
      </c>
      <c r="L5893" s="13">
        <f>VLOOKUP(E5893,起始地址定义!A:D,3,FALSE)</f>
        <v>4150</v>
      </c>
      <c r="M5893" s="14">
        <f>VLOOKUP($F5893,类型描述及偏移量!$C:$H,2,FALSE)</f>
        <v>2</v>
      </c>
      <c r="N5893" s="14" t="str">
        <f>VLOOKUP($F5893,类型描述及偏移量!$C:$H,3,FALSE)</f>
        <v>整型</v>
      </c>
      <c r="O5893" s="14" t="str">
        <f>VLOOKUP($F5893,类型描述及偏移量!$C:$H,4,FALSE)</f>
        <v>None</v>
      </c>
      <c r="P5893" s="14" t="str">
        <f>VLOOKUP($F5893,类型描述及偏移量!$C:$H,5,FALSE)</f>
        <v>Yes</v>
      </c>
      <c r="Q5893" s="14" t="str">
        <f>VLOOKUP($F5893,类型描述及偏移量!$C:$H,6,FALSE)</f>
        <v>实际内码</v>
      </c>
    </row>
    <row r="5894" hidden="1" spans="1:17">
      <c r="A5894" s="12" t="s">
        <v>128</v>
      </c>
      <c r="B5894" s="12" t="str">
        <f t="shared" si="949"/>
        <v>M14_Current</v>
      </c>
      <c r="C5894" s="12" t="str">
        <f t="shared" si="950"/>
        <v>Value</v>
      </c>
      <c r="D5894" s="12" t="str">
        <f t="shared" si="951"/>
        <v>BP_Value_var</v>
      </c>
      <c r="E5894" s="13" t="str">
        <f t="shared" si="952"/>
        <v>CHPF_M14_Current_BP_Value_var</v>
      </c>
      <c r="F5894" s="14" t="str">
        <f t="shared" si="953"/>
        <v>BP_Value_var_Value</v>
      </c>
      <c r="G5894" s="10" t="str">
        <f t="shared" si="954"/>
        <v>CHPF_M14_Current_Value</v>
      </c>
      <c r="H5894" s="10" t="str">
        <f>VLOOKUP(基本表格!E5894,起始地址定义!A:D,4,FALSE)&amp;" "&amp;Q5894</f>
        <v>1125.1+P4-M1 备料长废料皮带运输机 反馈电流 实际值</v>
      </c>
      <c r="I5894" s="10" t="str">
        <f t="shared" si="955"/>
        <v>DB100,REAL4156</v>
      </c>
      <c r="J5894" s="13" t="str">
        <f>VLOOKUP(E5894,起始地址定义!A:D,2,FALSE)</f>
        <v>DB100</v>
      </c>
      <c r="K5894" s="12" t="str">
        <f t="shared" si="956"/>
        <v>REAL4156</v>
      </c>
      <c r="L5894" s="13">
        <f>VLOOKUP(E5894,起始地址定义!A:D,3,FALSE)</f>
        <v>4150</v>
      </c>
      <c r="M5894" s="14">
        <f>VLOOKUP($F5894,类型描述及偏移量!$C:$H,2,FALSE)</f>
        <v>6</v>
      </c>
      <c r="N5894" s="14" t="str">
        <f>VLOOKUP($F5894,类型描述及偏移量!$C:$H,3,FALSE)</f>
        <v>实型</v>
      </c>
      <c r="O5894" s="14" t="str">
        <f>VLOOKUP($F5894,类型描述及偏移量!$C:$H,4,FALSE)</f>
        <v>None</v>
      </c>
      <c r="P5894" s="14" t="str">
        <f>VLOOKUP($F5894,类型描述及偏移量!$C:$H,5,FALSE)</f>
        <v>Yes</v>
      </c>
      <c r="Q5894" s="14" t="str">
        <f>VLOOKUP($F5894,类型描述及偏移量!$C:$H,6,FALSE)</f>
        <v>实际值</v>
      </c>
    </row>
    <row r="5895" hidden="1" spans="1:17">
      <c r="A5895" s="12" t="s">
        <v>128</v>
      </c>
      <c r="B5895" s="12" t="str">
        <f t="shared" si="949"/>
        <v>M14_Current</v>
      </c>
      <c r="C5895" s="12" t="str">
        <f t="shared" si="950"/>
        <v>Range</v>
      </c>
      <c r="D5895" s="12" t="str">
        <f t="shared" si="951"/>
        <v>BP_Value_var</v>
      </c>
      <c r="E5895" s="13" t="str">
        <f t="shared" si="952"/>
        <v>CHPF_M14_Current_BP_Value_var</v>
      </c>
      <c r="F5895" s="14" t="str">
        <f t="shared" si="953"/>
        <v>BP_Value_var_Range</v>
      </c>
      <c r="G5895" s="10" t="str">
        <f t="shared" si="954"/>
        <v>CHPF_M14_Current_Range</v>
      </c>
      <c r="H5895" s="10" t="str">
        <f>VLOOKUP(基本表格!E5895,起始地址定义!A:D,4,FALSE)&amp;" "&amp;Q5895</f>
        <v>1125.1+P4-M1 备料长废料皮带运输机 反馈电流 量程</v>
      </c>
      <c r="I5895" s="10" t="str">
        <f t="shared" si="955"/>
        <v>DB100,REAL4160</v>
      </c>
      <c r="J5895" s="13" t="str">
        <f>VLOOKUP(E5895,起始地址定义!A:D,2,FALSE)</f>
        <v>DB100</v>
      </c>
      <c r="K5895" s="12" t="str">
        <f t="shared" si="956"/>
        <v>REAL4160</v>
      </c>
      <c r="L5895" s="13">
        <f>VLOOKUP(E5895,起始地址定义!A:D,3,FALSE)</f>
        <v>4150</v>
      </c>
      <c r="M5895" s="14">
        <f>VLOOKUP($F5895,类型描述及偏移量!$C:$H,2,FALSE)</f>
        <v>10</v>
      </c>
      <c r="N5895" s="14" t="str">
        <f>VLOOKUP($F5895,类型描述及偏移量!$C:$H,3,FALSE)</f>
        <v>实型</v>
      </c>
      <c r="O5895" s="14" t="str">
        <f>VLOOKUP($F5895,类型描述及偏移量!$C:$H,4,FALSE)</f>
        <v>None</v>
      </c>
      <c r="P5895" s="14" t="str">
        <f>VLOOKUP($F5895,类型描述及偏移量!$C:$H,5,FALSE)</f>
        <v>No</v>
      </c>
      <c r="Q5895" s="14" t="str">
        <f>VLOOKUP($F5895,类型描述及偏移量!$C:$H,6,FALSE)</f>
        <v>量程</v>
      </c>
    </row>
    <row r="5896" hidden="1" spans="1:17">
      <c r="A5896" s="12" t="s">
        <v>128</v>
      </c>
      <c r="B5896" s="12" t="str">
        <f t="shared" si="949"/>
        <v>M14_Current</v>
      </c>
      <c r="C5896" s="12" t="str">
        <f t="shared" si="950"/>
        <v>Hi</v>
      </c>
      <c r="D5896" s="12" t="str">
        <f t="shared" si="951"/>
        <v>BP_Value_var</v>
      </c>
      <c r="E5896" s="13" t="str">
        <f t="shared" si="952"/>
        <v>CHPF_M14_Current_BP_Value_var</v>
      </c>
      <c r="F5896" s="14" t="str">
        <f t="shared" si="953"/>
        <v>BP_Value_var_Hi</v>
      </c>
      <c r="G5896" s="10" t="str">
        <f t="shared" si="954"/>
        <v>CHPF_M14_Current_Hi</v>
      </c>
      <c r="H5896" s="10" t="str">
        <f>VLOOKUP(基本表格!E5896,起始地址定义!A:D,4,FALSE)&amp;" "&amp;Q5896</f>
        <v>1125.1+P4-M1 备料长废料皮带运输机 反馈电流 上限值</v>
      </c>
      <c r="I5896" s="10" t="str">
        <f t="shared" si="955"/>
        <v>DB100,REAL4164</v>
      </c>
      <c r="J5896" s="13" t="str">
        <f>VLOOKUP(E5896,起始地址定义!A:D,2,FALSE)</f>
        <v>DB100</v>
      </c>
      <c r="K5896" s="12" t="str">
        <f t="shared" si="956"/>
        <v>REAL4164</v>
      </c>
      <c r="L5896" s="13">
        <f>VLOOKUP(E5896,起始地址定义!A:D,3,FALSE)</f>
        <v>4150</v>
      </c>
      <c r="M5896" s="14">
        <f>VLOOKUP($F5896,类型描述及偏移量!$C:$H,2,FALSE)</f>
        <v>14</v>
      </c>
      <c r="N5896" s="14" t="str">
        <f>VLOOKUP($F5896,类型描述及偏移量!$C:$H,3,FALSE)</f>
        <v>实型</v>
      </c>
      <c r="O5896" s="14" t="str">
        <f>VLOOKUP($F5896,类型描述及偏移量!$C:$H,4,FALSE)</f>
        <v>None</v>
      </c>
      <c r="P5896" s="14" t="str">
        <f>VLOOKUP($F5896,类型描述及偏移量!$C:$H,5,FALSE)</f>
        <v>No</v>
      </c>
      <c r="Q5896" s="14" t="str">
        <f>VLOOKUP($F5896,类型描述及偏移量!$C:$H,6,FALSE)</f>
        <v>上限值</v>
      </c>
    </row>
    <row r="5897" hidden="1" spans="1:17">
      <c r="A5897" s="12" t="s">
        <v>128</v>
      </c>
      <c r="B5897" s="12" t="str">
        <f t="shared" si="949"/>
        <v>M14_Current</v>
      </c>
      <c r="C5897" s="12" t="str">
        <f t="shared" si="950"/>
        <v>Lo</v>
      </c>
      <c r="D5897" s="12" t="str">
        <f t="shared" si="951"/>
        <v>BP_Value_var</v>
      </c>
      <c r="E5897" s="13" t="str">
        <f t="shared" si="952"/>
        <v>CHPF_M14_Current_BP_Value_var</v>
      </c>
      <c r="F5897" s="14" t="str">
        <f t="shared" si="953"/>
        <v>BP_Value_var_Lo</v>
      </c>
      <c r="G5897" s="10" t="str">
        <f t="shared" si="954"/>
        <v>CHPF_M14_Current_Lo</v>
      </c>
      <c r="H5897" s="10" t="str">
        <f>VLOOKUP(基本表格!E5897,起始地址定义!A:D,4,FALSE)&amp;" "&amp;Q5897</f>
        <v>1125.1+P4-M1 备料长废料皮带运输机 反馈电流 下限值</v>
      </c>
      <c r="I5897" s="10" t="str">
        <f t="shared" si="955"/>
        <v>DB100,REAL4168</v>
      </c>
      <c r="J5897" s="13" t="str">
        <f>VLOOKUP(E5897,起始地址定义!A:D,2,FALSE)</f>
        <v>DB100</v>
      </c>
      <c r="K5897" s="12" t="str">
        <f t="shared" si="956"/>
        <v>REAL4168</v>
      </c>
      <c r="L5897" s="13">
        <f>VLOOKUP(E5897,起始地址定义!A:D,3,FALSE)</f>
        <v>4150</v>
      </c>
      <c r="M5897" s="14">
        <f>VLOOKUP($F5897,类型描述及偏移量!$C:$H,2,FALSE)</f>
        <v>18</v>
      </c>
      <c r="N5897" s="14" t="str">
        <f>VLOOKUP($F5897,类型描述及偏移量!$C:$H,3,FALSE)</f>
        <v>实型</v>
      </c>
      <c r="O5897" s="14" t="str">
        <f>VLOOKUP($F5897,类型描述及偏移量!$C:$H,4,FALSE)</f>
        <v>None</v>
      </c>
      <c r="P5897" s="14" t="str">
        <f>VLOOKUP($F5897,类型描述及偏移量!$C:$H,5,FALSE)</f>
        <v>No</v>
      </c>
      <c r="Q5897" s="14" t="str">
        <f>VLOOKUP($F5897,类型描述及偏移量!$C:$H,6,FALSE)</f>
        <v>下限值</v>
      </c>
    </row>
    <row r="5898" hidden="1" spans="1:17">
      <c r="A5898" s="12" t="s">
        <v>128</v>
      </c>
      <c r="B5898" s="12" t="str">
        <f t="shared" si="949"/>
        <v>M14_Current</v>
      </c>
      <c r="C5898" s="12" t="str">
        <f t="shared" si="950"/>
        <v>HiHi</v>
      </c>
      <c r="D5898" s="12" t="str">
        <f t="shared" si="951"/>
        <v>BP_Value_var</v>
      </c>
      <c r="E5898" s="13" t="str">
        <f t="shared" si="952"/>
        <v>CHPF_M14_Current_BP_Value_var</v>
      </c>
      <c r="F5898" s="14" t="str">
        <f t="shared" si="953"/>
        <v>BP_Value_var_HiHi</v>
      </c>
      <c r="G5898" s="10" t="str">
        <f t="shared" si="954"/>
        <v>CHPF_M14_Current_HiHi</v>
      </c>
      <c r="H5898" s="10" t="str">
        <f>VLOOKUP(基本表格!E5898,起始地址定义!A:D,4,FALSE)&amp;" "&amp;Q5898</f>
        <v>1125.1+P4-M1 备料长废料皮带运输机 反馈电流 上上限值</v>
      </c>
      <c r="I5898" s="10" t="str">
        <f t="shared" si="955"/>
        <v>DB100,REAL4172</v>
      </c>
      <c r="J5898" s="13" t="str">
        <f>VLOOKUP(E5898,起始地址定义!A:D,2,FALSE)</f>
        <v>DB100</v>
      </c>
      <c r="K5898" s="12" t="str">
        <f t="shared" si="956"/>
        <v>REAL4172</v>
      </c>
      <c r="L5898" s="13">
        <f>VLOOKUP(E5898,起始地址定义!A:D,3,FALSE)</f>
        <v>4150</v>
      </c>
      <c r="M5898" s="14">
        <f>VLOOKUP($F5898,类型描述及偏移量!$C:$H,2,FALSE)</f>
        <v>22</v>
      </c>
      <c r="N5898" s="14" t="str">
        <f>VLOOKUP($F5898,类型描述及偏移量!$C:$H,3,FALSE)</f>
        <v>实型</v>
      </c>
      <c r="O5898" s="14" t="str">
        <f>VLOOKUP($F5898,类型描述及偏移量!$C:$H,4,FALSE)</f>
        <v>None</v>
      </c>
      <c r="P5898" s="14" t="str">
        <f>VLOOKUP($F5898,类型描述及偏移量!$C:$H,5,FALSE)</f>
        <v>No</v>
      </c>
      <c r="Q5898" s="14" t="str">
        <f>VLOOKUP($F5898,类型描述及偏移量!$C:$H,6,FALSE)</f>
        <v>上上限值</v>
      </c>
    </row>
    <row r="5899" hidden="1" spans="1:17">
      <c r="A5899" s="12" t="s">
        <v>128</v>
      </c>
      <c r="B5899" s="12" t="str">
        <f t="shared" si="949"/>
        <v>M14_Current</v>
      </c>
      <c r="C5899" s="12" t="str">
        <f t="shared" si="950"/>
        <v>LoLo</v>
      </c>
      <c r="D5899" s="12" t="str">
        <f t="shared" si="951"/>
        <v>BP_Value_var</v>
      </c>
      <c r="E5899" s="13" t="str">
        <f t="shared" si="952"/>
        <v>CHPF_M14_Current_BP_Value_var</v>
      </c>
      <c r="F5899" s="14" t="str">
        <f t="shared" si="953"/>
        <v>BP_Value_var_LoLo</v>
      </c>
      <c r="G5899" s="10" t="str">
        <f t="shared" si="954"/>
        <v>CHPF_M14_Current_LoLo</v>
      </c>
      <c r="H5899" s="10" t="str">
        <f>VLOOKUP(基本表格!E5899,起始地址定义!A:D,4,FALSE)&amp;" "&amp;Q5899</f>
        <v>1125.1+P4-M1 备料长废料皮带运输机 反馈电流 下下限值</v>
      </c>
      <c r="I5899" s="10" t="str">
        <f t="shared" si="955"/>
        <v>DB100,REAL4176</v>
      </c>
      <c r="J5899" s="13" t="str">
        <f>VLOOKUP(E5899,起始地址定义!A:D,2,FALSE)</f>
        <v>DB100</v>
      </c>
      <c r="K5899" s="12" t="str">
        <f t="shared" si="956"/>
        <v>REAL4176</v>
      </c>
      <c r="L5899" s="13">
        <f>VLOOKUP(E5899,起始地址定义!A:D,3,FALSE)</f>
        <v>4150</v>
      </c>
      <c r="M5899" s="14">
        <f>VLOOKUP($F5899,类型描述及偏移量!$C:$H,2,FALSE)</f>
        <v>26</v>
      </c>
      <c r="N5899" s="14" t="str">
        <f>VLOOKUP($F5899,类型描述及偏移量!$C:$H,3,FALSE)</f>
        <v>实型</v>
      </c>
      <c r="O5899" s="14" t="str">
        <f>VLOOKUP($F5899,类型描述及偏移量!$C:$H,4,FALSE)</f>
        <v>None</v>
      </c>
      <c r="P5899" s="14" t="str">
        <f>VLOOKUP($F5899,类型描述及偏移量!$C:$H,5,FALSE)</f>
        <v>No</v>
      </c>
      <c r="Q5899" s="14" t="str">
        <f>VLOOKUP($F5899,类型描述及偏移量!$C:$H,6,FALSE)</f>
        <v>下下限值</v>
      </c>
    </row>
    <row r="5900" hidden="1" spans="1:17">
      <c r="A5900" s="12" t="s">
        <v>128</v>
      </c>
      <c r="B5900" s="12" t="str">
        <f t="shared" si="949"/>
        <v>M15_M</v>
      </c>
      <c r="C5900" s="12" t="str">
        <f t="shared" si="950"/>
        <v>Enable</v>
      </c>
      <c r="D5900" s="12" t="str">
        <f t="shared" si="951"/>
        <v>BP_Motor_var</v>
      </c>
      <c r="E5900" s="13" t="str">
        <f t="shared" si="952"/>
        <v>CHPF_M15_M_BP_Motor_var</v>
      </c>
      <c r="F5900" s="14" t="str">
        <f t="shared" si="953"/>
        <v>BP_Motor_var_Enable</v>
      </c>
      <c r="G5900" s="10" t="str">
        <f t="shared" si="954"/>
        <v>CHPF_M15_M_Enable</v>
      </c>
      <c r="H5900" s="10" t="str">
        <f>VLOOKUP(基本表格!E5900,起始地址定义!A:D,4,FALSE)&amp;" "&amp;Q5900</f>
        <v>2143+P3-M6 木片筛出料皮带运输机 电机控制 使能</v>
      </c>
      <c r="I5900" s="10" t="str">
        <f t="shared" si="955"/>
        <v>DB100,X4200.0</v>
      </c>
      <c r="J5900" s="13" t="str">
        <f>VLOOKUP(E5900,起始地址定义!A:D,2,FALSE)</f>
        <v>DB100</v>
      </c>
      <c r="K5900" s="12" t="str">
        <f t="shared" si="956"/>
        <v>X4200.0</v>
      </c>
      <c r="L5900" s="13">
        <f>VLOOKUP(E5900,起始地址定义!A:D,3,FALSE)</f>
        <v>4200</v>
      </c>
      <c r="M5900" s="14">
        <f>VLOOKUP($F5900,类型描述及偏移量!$C:$H,2,FALSE)</f>
        <v>0</v>
      </c>
      <c r="N5900" s="14" t="str">
        <f>VLOOKUP($F5900,类型描述及偏移量!$C:$H,3,FALSE)</f>
        <v>离散</v>
      </c>
      <c r="O5900" s="14" t="str">
        <f>VLOOKUP($F5900,类型描述及偏移量!$C:$H,4,FALSE)</f>
        <v>None</v>
      </c>
      <c r="P5900" s="14" t="str">
        <f>VLOOKUP($F5900,类型描述及偏移量!$C:$H,5,FALSE)</f>
        <v>No</v>
      </c>
      <c r="Q5900" s="14" t="str">
        <f>VLOOKUP($F5900,类型描述及偏移量!$C:$H,6,FALSE)</f>
        <v>使能</v>
      </c>
    </row>
    <row r="5901" hidden="1" spans="1:17">
      <c r="A5901" s="12" t="s">
        <v>128</v>
      </c>
      <c r="B5901" s="12" t="str">
        <f t="shared" si="949"/>
        <v>M15_M</v>
      </c>
      <c r="C5901" s="12" t="str">
        <f t="shared" si="950"/>
        <v>Auto_Status</v>
      </c>
      <c r="D5901" s="12" t="str">
        <f t="shared" si="951"/>
        <v>BP_Motor_var</v>
      </c>
      <c r="E5901" s="13" t="str">
        <f t="shared" si="952"/>
        <v>CHPF_M15_M_BP_Motor_var</v>
      </c>
      <c r="F5901" s="14" t="str">
        <f t="shared" si="953"/>
        <v>BP_Motor_var_Auto_Status</v>
      </c>
      <c r="G5901" s="10" t="str">
        <f t="shared" si="954"/>
        <v>CHPF_M15_M_Auto_Status</v>
      </c>
      <c r="H5901" s="10" t="str">
        <f>VLOOKUP(基本表格!E5901,起始地址定义!A:D,4,FALSE)&amp;" "&amp;Q5901</f>
        <v>2143+P3-M6 木片筛出料皮带运输机 电机控制 手自动状态</v>
      </c>
      <c r="I5901" s="10" t="str">
        <f t="shared" si="955"/>
        <v>DB100,X4200.3</v>
      </c>
      <c r="J5901" s="13" t="str">
        <f>VLOOKUP(E5901,起始地址定义!A:D,2,FALSE)</f>
        <v>DB100</v>
      </c>
      <c r="K5901" s="12" t="str">
        <f t="shared" si="956"/>
        <v>X4200.3</v>
      </c>
      <c r="L5901" s="13">
        <f>VLOOKUP(E5901,起始地址定义!A:D,3,FALSE)</f>
        <v>4200</v>
      </c>
      <c r="M5901" s="14">
        <f>VLOOKUP($F5901,类型描述及偏移量!$C:$H,2,FALSE)</f>
        <v>0.3</v>
      </c>
      <c r="N5901" s="14" t="str">
        <f>VLOOKUP($F5901,类型描述及偏移量!$C:$H,3,FALSE)</f>
        <v>离散</v>
      </c>
      <c r="O5901" s="14" t="str">
        <f>VLOOKUP($F5901,类型描述及偏移量!$C:$H,4,FALSE)</f>
        <v>None</v>
      </c>
      <c r="P5901" s="14" t="str">
        <f>VLOOKUP($F5901,类型描述及偏移量!$C:$H,5,FALSE)</f>
        <v>Yes</v>
      </c>
      <c r="Q5901" s="14" t="str">
        <f>VLOOKUP($F5901,类型描述及偏移量!$C:$H,6,FALSE)</f>
        <v>手自动状态</v>
      </c>
    </row>
    <row r="5902" hidden="1" spans="1:17">
      <c r="A5902" s="12" t="s">
        <v>128</v>
      </c>
      <c r="B5902" s="12" t="str">
        <f t="shared" si="949"/>
        <v>M15_M</v>
      </c>
      <c r="C5902" s="12" t="str">
        <f t="shared" si="950"/>
        <v>Loc_Rem</v>
      </c>
      <c r="D5902" s="12" t="str">
        <f t="shared" si="951"/>
        <v>BP_Motor_var</v>
      </c>
      <c r="E5902" s="13" t="str">
        <f t="shared" si="952"/>
        <v>CHPF_M15_M_BP_Motor_var</v>
      </c>
      <c r="F5902" s="14" t="str">
        <f t="shared" si="953"/>
        <v>BP_Motor_var_Loc_Rem</v>
      </c>
      <c r="G5902" s="10" t="str">
        <f t="shared" si="954"/>
        <v>CHPF_M15_M_Loc_Rem</v>
      </c>
      <c r="H5902" s="10" t="str">
        <f>VLOOKUP(基本表格!E5902,起始地址定义!A:D,4,FALSE)&amp;" "&amp;Q5902</f>
        <v>2143+P3-M6 木片筛出料皮带运输机 电机控制 本地/远程(检修/待机）</v>
      </c>
      <c r="I5902" s="10" t="str">
        <f t="shared" si="955"/>
        <v>DB100,X4200.4</v>
      </c>
      <c r="J5902" s="13" t="str">
        <f>VLOOKUP(E5902,起始地址定义!A:D,2,FALSE)</f>
        <v>DB100</v>
      </c>
      <c r="K5902" s="12" t="str">
        <f t="shared" si="956"/>
        <v>X4200.4</v>
      </c>
      <c r="L5902" s="13">
        <f>VLOOKUP(E5902,起始地址定义!A:D,3,FALSE)</f>
        <v>4200</v>
      </c>
      <c r="M5902" s="14">
        <f>VLOOKUP($F5902,类型描述及偏移量!$C:$H,2,FALSE)</f>
        <v>0.4</v>
      </c>
      <c r="N5902" s="14" t="str">
        <f>VLOOKUP($F5902,类型描述及偏移量!$C:$H,3,FALSE)</f>
        <v>离散</v>
      </c>
      <c r="O5902" s="14" t="str">
        <f>VLOOKUP($F5902,类型描述及偏移量!$C:$H,4,FALSE)</f>
        <v>None</v>
      </c>
      <c r="P5902" s="14" t="str">
        <f>VLOOKUP($F5902,类型描述及偏移量!$C:$H,5,FALSE)</f>
        <v>Yes</v>
      </c>
      <c r="Q5902" s="14" t="str">
        <f>VLOOKUP($F5902,类型描述及偏移量!$C:$H,6,FALSE)</f>
        <v>本地/远程(检修/待机）</v>
      </c>
    </row>
    <row r="5903" hidden="1" spans="1:17">
      <c r="A5903" s="12" t="s">
        <v>128</v>
      </c>
      <c r="B5903" s="12" t="str">
        <f t="shared" si="949"/>
        <v>M15_M</v>
      </c>
      <c r="C5903" s="12" t="str">
        <f t="shared" si="950"/>
        <v>ON_HMI</v>
      </c>
      <c r="D5903" s="12" t="str">
        <f t="shared" si="951"/>
        <v>BP_Motor_var</v>
      </c>
      <c r="E5903" s="13" t="str">
        <f t="shared" si="952"/>
        <v>CHPF_M15_M_BP_Motor_var</v>
      </c>
      <c r="F5903" s="14" t="str">
        <f t="shared" si="953"/>
        <v>BP_Motor_var_ON_HMI</v>
      </c>
      <c r="G5903" s="10" t="str">
        <f t="shared" si="954"/>
        <v>CHPF_M15_M_ON_HMI</v>
      </c>
      <c r="H5903" s="10" t="str">
        <f>VLOOKUP(基本表格!E5903,起始地址定义!A:D,4,FALSE)&amp;" "&amp;Q5903</f>
        <v>2143+P3-M6 木片筛出料皮带运输机 电机控制 开启_上位机(正转)</v>
      </c>
      <c r="I5903" s="10" t="str">
        <f t="shared" si="955"/>
        <v>DB100,X4200.6</v>
      </c>
      <c r="J5903" s="13" t="str">
        <f>VLOOKUP(E5903,起始地址定义!A:D,2,FALSE)</f>
        <v>DB100</v>
      </c>
      <c r="K5903" s="12" t="str">
        <f t="shared" si="956"/>
        <v>X4200.6</v>
      </c>
      <c r="L5903" s="13">
        <f>VLOOKUP(E5903,起始地址定义!A:D,3,FALSE)</f>
        <v>4200</v>
      </c>
      <c r="M5903" s="14">
        <f>VLOOKUP($F5903,类型描述及偏移量!$C:$H,2,FALSE)</f>
        <v>0.6</v>
      </c>
      <c r="N5903" s="14" t="str">
        <f>VLOOKUP($F5903,类型描述及偏移量!$C:$H,3,FALSE)</f>
        <v>离散</v>
      </c>
      <c r="O5903" s="14" t="str">
        <f>VLOOKUP($F5903,类型描述及偏移量!$C:$H,4,FALSE)</f>
        <v>None</v>
      </c>
      <c r="P5903" s="14" t="str">
        <f>VLOOKUP($F5903,类型描述及偏移量!$C:$H,5,FALSE)</f>
        <v>No</v>
      </c>
      <c r="Q5903" s="14" t="str">
        <f>VLOOKUP($F5903,类型描述及偏移量!$C:$H,6,FALSE)</f>
        <v>开启_上位机(正转)</v>
      </c>
    </row>
    <row r="5904" hidden="1" spans="1:17">
      <c r="A5904" s="12" t="s">
        <v>128</v>
      </c>
      <c r="B5904" s="12" t="str">
        <f t="shared" si="949"/>
        <v>M15_M</v>
      </c>
      <c r="C5904" s="12" t="str">
        <f t="shared" si="950"/>
        <v>OFF_HMI</v>
      </c>
      <c r="D5904" s="12" t="str">
        <f t="shared" si="951"/>
        <v>BP_Motor_var</v>
      </c>
      <c r="E5904" s="13" t="str">
        <f t="shared" si="952"/>
        <v>CHPF_M15_M_BP_Motor_var</v>
      </c>
      <c r="F5904" s="14" t="str">
        <f t="shared" si="953"/>
        <v>BP_Motor_var_OFF_HMI</v>
      </c>
      <c r="G5904" s="10" t="str">
        <f t="shared" si="954"/>
        <v>CHPF_M15_M_OFF_HMI</v>
      </c>
      <c r="H5904" s="10" t="str">
        <f>VLOOKUP(基本表格!E5904,起始地址定义!A:D,4,FALSE)&amp;" "&amp;Q5904</f>
        <v>2143+P3-M6 木片筛出料皮带运输机 电机控制 停止_上位机(反转)</v>
      </c>
      <c r="I5904" s="10" t="str">
        <f t="shared" si="955"/>
        <v>DB100,X4201.0</v>
      </c>
      <c r="J5904" s="13" t="str">
        <f>VLOOKUP(E5904,起始地址定义!A:D,2,FALSE)</f>
        <v>DB100</v>
      </c>
      <c r="K5904" s="12" t="str">
        <f t="shared" si="956"/>
        <v>X4201.0</v>
      </c>
      <c r="L5904" s="13">
        <f>VLOOKUP(E5904,起始地址定义!A:D,3,FALSE)</f>
        <v>4200</v>
      </c>
      <c r="M5904" s="14">
        <f>VLOOKUP($F5904,类型描述及偏移量!$C:$H,2,FALSE)</f>
        <v>1</v>
      </c>
      <c r="N5904" s="14" t="str">
        <f>VLOOKUP($F5904,类型描述及偏移量!$C:$H,3,FALSE)</f>
        <v>离散</v>
      </c>
      <c r="O5904" s="14" t="str">
        <f>VLOOKUP($F5904,类型描述及偏移量!$C:$H,4,FALSE)</f>
        <v>None</v>
      </c>
      <c r="P5904" s="14" t="str">
        <f>VLOOKUP($F5904,类型描述及偏移量!$C:$H,5,FALSE)</f>
        <v>No</v>
      </c>
      <c r="Q5904" s="14" t="str">
        <f>VLOOKUP($F5904,类型描述及偏移量!$C:$H,6,FALSE)</f>
        <v>停止_上位机(反转)</v>
      </c>
    </row>
    <row r="5905" hidden="1" spans="1:17">
      <c r="A5905" s="12" t="s">
        <v>128</v>
      </c>
      <c r="B5905" s="12" t="str">
        <f t="shared" si="949"/>
        <v>M15_M</v>
      </c>
      <c r="C5905" s="12" t="str">
        <f t="shared" si="950"/>
        <v>Fan</v>
      </c>
      <c r="D5905" s="12" t="str">
        <f t="shared" si="951"/>
        <v>BP_Motor_var</v>
      </c>
      <c r="E5905" s="13" t="str">
        <f t="shared" si="952"/>
        <v>CHPF_M15_M_BP_Motor_var</v>
      </c>
      <c r="F5905" s="14" t="str">
        <f t="shared" si="953"/>
        <v>BP_Motor_var_Fan</v>
      </c>
      <c r="G5905" s="10" t="str">
        <f t="shared" si="954"/>
        <v>CHPF_M15_M_Fan</v>
      </c>
      <c r="H5905" s="10" t="str">
        <f>VLOOKUP(基本表格!E5905,起始地址定义!A:D,4,FALSE)&amp;" "&amp;Q5905</f>
        <v>2143+P3-M6 木片筛出料皮带运输机 电机控制 通风扇</v>
      </c>
      <c r="I5905" s="10" t="str">
        <f t="shared" si="955"/>
        <v>DB100,X4201.1</v>
      </c>
      <c r="J5905" s="13" t="str">
        <f>VLOOKUP(E5905,起始地址定义!A:D,2,FALSE)</f>
        <v>DB100</v>
      </c>
      <c r="K5905" s="12" t="str">
        <f t="shared" si="956"/>
        <v>X4201.1</v>
      </c>
      <c r="L5905" s="13">
        <f>VLOOKUP(E5905,起始地址定义!A:D,3,FALSE)</f>
        <v>4200</v>
      </c>
      <c r="M5905" s="14">
        <f>VLOOKUP($F5905,类型描述及偏移量!$C:$H,2,FALSE)</f>
        <v>1.1</v>
      </c>
      <c r="N5905" s="14" t="str">
        <f>VLOOKUP($F5905,类型描述及偏移量!$C:$H,3,FALSE)</f>
        <v>离散</v>
      </c>
      <c r="O5905" s="14" t="str">
        <f>VLOOKUP($F5905,类型描述及偏移量!$C:$H,4,FALSE)</f>
        <v>None</v>
      </c>
      <c r="P5905" s="14" t="str">
        <f>VLOOKUP($F5905,类型描述及偏移量!$C:$H,5,FALSE)</f>
        <v>Yes</v>
      </c>
      <c r="Q5905" s="14" t="str">
        <f>VLOOKUP($F5905,类型描述及偏移量!$C:$H,6,FALSE)</f>
        <v>通风扇</v>
      </c>
    </row>
    <row r="5906" hidden="1" spans="1:17">
      <c r="A5906" s="12" t="s">
        <v>128</v>
      </c>
      <c r="B5906" s="12" t="str">
        <f t="shared" si="949"/>
        <v>M15_M</v>
      </c>
      <c r="C5906" s="12" t="str">
        <f t="shared" si="950"/>
        <v>Motor</v>
      </c>
      <c r="D5906" s="12" t="str">
        <f t="shared" si="951"/>
        <v>BP_Motor_var</v>
      </c>
      <c r="E5906" s="13" t="str">
        <f t="shared" si="952"/>
        <v>CHPF_M15_M_BP_Motor_var</v>
      </c>
      <c r="F5906" s="14" t="str">
        <f t="shared" si="953"/>
        <v>BP_Motor_var_Motor</v>
      </c>
      <c r="G5906" s="10" t="str">
        <f t="shared" si="954"/>
        <v>CHPF_M15_M_Motor</v>
      </c>
      <c r="H5906" s="10" t="str">
        <f>VLOOKUP(基本表格!E5906,起始地址定义!A:D,4,FALSE)&amp;" "&amp;Q5906</f>
        <v>2143+P3-M6 木片筛出料皮带运输机 电机控制 电机(正转）</v>
      </c>
      <c r="I5906" s="10" t="str">
        <f t="shared" si="955"/>
        <v>DB100,X4201.2</v>
      </c>
      <c r="J5906" s="13" t="str">
        <f>VLOOKUP(E5906,起始地址定义!A:D,2,FALSE)</f>
        <v>DB100</v>
      </c>
      <c r="K5906" s="12" t="str">
        <f t="shared" si="956"/>
        <v>X4201.2</v>
      </c>
      <c r="L5906" s="13">
        <f>VLOOKUP(E5906,起始地址定义!A:D,3,FALSE)</f>
        <v>4200</v>
      </c>
      <c r="M5906" s="14">
        <f>VLOOKUP($F5906,类型描述及偏移量!$C:$H,2,FALSE)</f>
        <v>1.2</v>
      </c>
      <c r="N5906" s="14" t="str">
        <f>VLOOKUP($F5906,类型描述及偏移量!$C:$H,3,FALSE)</f>
        <v>离散</v>
      </c>
      <c r="O5906" s="14" t="str">
        <f>VLOOKUP($F5906,类型描述及偏移量!$C:$H,4,FALSE)</f>
        <v>None</v>
      </c>
      <c r="P5906" s="14" t="str">
        <f>VLOOKUP($F5906,类型描述及偏移量!$C:$H,5,FALSE)</f>
        <v>Yes</v>
      </c>
      <c r="Q5906" s="14" t="str">
        <f>VLOOKUP($F5906,类型描述及偏移量!$C:$H,6,FALSE)</f>
        <v>电机(正转）</v>
      </c>
    </row>
    <row r="5907" hidden="1" spans="1:17">
      <c r="A5907" s="12" t="s">
        <v>128</v>
      </c>
      <c r="B5907" s="12" t="str">
        <f t="shared" si="949"/>
        <v>M15_M</v>
      </c>
      <c r="C5907" s="12" t="str">
        <f t="shared" si="950"/>
        <v>OL</v>
      </c>
      <c r="D5907" s="12" t="str">
        <f t="shared" si="951"/>
        <v>BP_Motor_var</v>
      </c>
      <c r="E5907" s="13" t="str">
        <f t="shared" si="952"/>
        <v>CHPF_M15_M_BP_Motor_var</v>
      </c>
      <c r="F5907" s="14" t="str">
        <f t="shared" si="953"/>
        <v>BP_Motor_var_OL</v>
      </c>
      <c r="G5907" s="10" t="str">
        <f t="shared" si="954"/>
        <v>CHPF_M15_M_OL</v>
      </c>
      <c r="H5907" s="10" t="str">
        <f>VLOOKUP(基本表格!E5907,起始地址定义!A:D,4,FALSE)&amp;" "&amp;Q5907</f>
        <v>2143+P3-M6 木片筛出料皮带运输机 电机控制 电机过载</v>
      </c>
      <c r="I5907" s="10" t="str">
        <f t="shared" si="955"/>
        <v>DB100,X4201.3</v>
      </c>
      <c r="J5907" s="13" t="str">
        <f>VLOOKUP(E5907,起始地址定义!A:D,2,FALSE)</f>
        <v>DB100</v>
      </c>
      <c r="K5907" s="12" t="str">
        <f t="shared" si="956"/>
        <v>X4201.3</v>
      </c>
      <c r="L5907" s="13">
        <f>VLOOKUP(E5907,起始地址定义!A:D,3,FALSE)</f>
        <v>4200</v>
      </c>
      <c r="M5907" s="14">
        <f>VLOOKUP($F5907,类型描述及偏移量!$C:$H,2,FALSE)</f>
        <v>1.3</v>
      </c>
      <c r="N5907" s="14" t="str">
        <f>VLOOKUP($F5907,类型描述及偏移量!$C:$H,3,FALSE)</f>
        <v>离散</v>
      </c>
      <c r="O5907" s="14" t="str">
        <f>VLOOKUP($F5907,类型描述及偏移量!$C:$H,4,FALSE)</f>
        <v>On</v>
      </c>
      <c r="P5907" s="14" t="str">
        <f>VLOOKUP($F5907,类型描述及偏移量!$C:$H,5,FALSE)</f>
        <v>Yes</v>
      </c>
      <c r="Q5907" s="14" t="str">
        <f>VLOOKUP($F5907,类型描述及偏移量!$C:$H,6,FALSE)</f>
        <v>电机过载</v>
      </c>
    </row>
    <row r="5908" hidden="1" spans="1:17">
      <c r="A5908" s="12" t="s">
        <v>128</v>
      </c>
      <c r="B5908" s="12" t="str">
        <f t="shared" si="949"/>
        <v>M15_M</v>
      </c>
      <c r="C5908" s="12" t="str">
        <f t="shared" si="950"/>
        <v>Fan_OL</v>
      </c>
      <c r="D5908" s="12" t="str">
        <f t="shared" si="951"/>
        <v>BP_Motor_var</v>
      </c>
      <c r="E5908" s="13" t="str">
        <f t="shared" si="952"/>
        <v>CHPF_M15_M_BP_Motor_var</v>
      </c>
      <c r="F5908" s="14" t="str">
        <f t="shared" si="953"/>
        <v>BP_Motor_var_Fan_OL</v>
      </c>
      <c r="G5908" s="10" t="str">
        <f t="shared" si="954"/>
        <v>CHPF_M15_M_Fan_OL</v>
      </c>
      <c r="H5908" s="10" t="str">
        <f>VLOOKUP(基本表格!E5908,起始地址定义!A:D,4,FALSE)&amp;" "&amp;Q5908</f>
        <v>2143+P3-M6 木片筛出料皮带运输机 电机控制 风扇过载</v>
      </c>
      <c r="I5908" s="10" t="str">
        <f t="shared" si="955"/>
        <v>DB100,X4201.4</v>
      </c>
      <c r="J5908" s="13" t="str">
        <f>VLOOKUP(E5908,起始地址定义!A:D,2,FALSE)</f>
        <v>DB100</v>
      </c>
      <c r="K5908" s="12" t="str">
        <f t="shared" si="956"/>
        <v>X4201.4</v>
      </c>
      <c r="L5908" s="13">
        <f>VLOOKUP(E5908,起始地址定义!A:D,3,FALSE)</f>
        <v>4200</v>
      </c>
      <c r="M5908" s="14">
        <f>VLOOKUP($F5908,类型描述及偏移量!$C:$H,2,FALSE)</f>
        <v>1.4</v>
      </c>
      <c r="N5908" s="14" t="str">
        <f>VLOOKUP($F5908,类型描述及偏移量!$C:$H,3,FALSE)</f>
        <v>离散</v>
      </c>
      <c r="O5908" s="14" t="str">
        <f>VLOOKUP($F5908,类型描述及偏移量!$C:$H,4,FALSE)</f>
        <v>On</v>
      </c>
      <c r="P5908" s="14" t="str">
        <f>VLOOKUP($F5908,类型描述及偏移量!$C:$H,5,FALSE)</f>
        <v>Yes</v>
      </c>
      <c r="Q5908" s="14" t="str">
        <f>VLOOKUP($F5908,类型描述及偏移量!$C:$H,6,FALSE)</f>
        <v>风扇过载</v>
      </c>
    </row>
    <row r="5909" hidden="1" spans="1:17">
      <c r="A5909" s="12" t="s">
        <v>128</v>
      </c>
      <c r="B5909" s="12" t="str">
        <f t="shared" si="949"/>
        <v>M15_M</v>
      </c>
      <c r="C5909" s="12" t="str">
        <f t="shared" si="950"/>
        <v>RunSig</v>
      </c>
      <c r="D5909" s="12" t="str">
        <f t="shared" si="951"/>
        <v>BP_Motor_var</v>
      </c>
      <c r="E5909" s="13" t="str">
        <f t="shared" si="952"/>
        <v>CHPF_M15_M_BP_Motor_var</v>
      </c>
      <c r="F5909" s="14" t="str">
        <f t="shared" si="953"/>
        <v>BP_Motor_var_RunSig</v>
      </c>
      <c r="G5909" s="10" t="str">
        <f t="shared" si="954"/>
        <v>CHPF_M15_M_RunSig</v>
      </c>
      <c r="H5909" s="10" t="str">
        <f>VLOOKUP(基本表格!E5909,起始地址定义!A:D,4,FALSE)&amp;" "&amp;Q5909</f>
        <v>2143+P3-M6 木片筛出料皮带运输机 电机控制 电机运行指示</v>
      </c>
      <c r="I5909" s="10" t="str">
        <f t="shared" si="955"/>
        <v>DB100,X4201.5</v>
      </c>
      <c r="J5909" s="13" t="str">
        <f>VLOOKUP(E5909,起始地址定义!A:D,2,FALSE)</f>
        <v>DB100</v>
      </c>
      <c r="K5909" s="12" t="str">
        <f t="shared" si="956"/>
        <v>X4201.5</v>
      </c>
      <c r="L5909" s="13">
        <f>VLOOKUP(E5909,起始地址定义!A:D,3,FALSE)</f>
        <v>4200</v>
      </c>
      <c r="M5909" s="14">
        <f>VLOOKUP($F5909,类型描述及偏移量!$C:$H,2,FALSE)</f>
        <v>1.5</v>
      </c>
      <c r="N5909" s="14" t="str">
        <f>VLOOKUP($F5909,类型描述及偏移量!$C:$H,3,FALSE)</f>
        <v>离散</v>
      </c>
      <c r="O5909" s="14" t="str">
        <f>VLOOKUP($F5909,类型描述及偏移量!$C:$H,4,FALSE)</f>
        <v>None</v>
      </c>
      <c r="P5909" s="14" t="str">
        <f>VLOOKUP($F5909,类型描述及偏移量!$C:$H,5,FALSE)</f>
        <v>Yes</v>
      </c>
      <c r="Q5909" s="14" t="str">
        <f>VLOOKUP($F5909,类型描述及偏移量!$C:$H,6,FALSE)</f>
        <v>电机运行指示</v>
      </c>
    </row>
    <row r="5910" hidden="1" spans="1:17">
      <c r="A5910" s="12" t="s">
        <v>128</v>
      </c>
      <c r="B5910" s="12" t="str">
        <f t="shared" si="949"/>
        <v>M15_M</v>
      </c>
      <c r="C5910" s="12" t="str">
        <f t="shared" si="950"/>
        <v>Break_ALM</v>
      </c>
      <c r="D5910" s="12" t="str">
        <f t="shared" si="951"/>
        <v>BP_Motor_var</v>
      </c>
      <c r="E5910" s="13" t="str">
        <f t="shared" si="952"/>
        <v>CHPF_M15_M_BP_Motor_var</v>
      </c>
      <c r="F5910" s="14" t="str">
        <f t="shared" si="953"/>
        <v>BP_Motor_var_Break_ALM</v>
      </c>
      <c r="G5910" s="10" t="str">
        <f t="shared" si="954"/>
        <v>CHPF_M15_M_Break_ALM</v>
      </c>
      <c r="H5910" s="10" t="str">
        <f>VLOOKUP(基本表格!E5910,起始地址定义!A:D,4,FALSE)&amp;" "&amp;Q5910</f>
        <v>2143+P3-M6 木片筛出料皮带运输机 电机控制 断链报警</v>
      </c>
      <c r="I5910" s="10" t="str">
        <f t="shared" si="955"/>
        <v>DB100,X4201.6</v>
      </c>
      <c r="J5910" s="13" t="str">
        <f>VLOOKUP(E5910,起始地址定义!A:D,2,FALSE)</f>
        <v>DB100</v>
      </c>
      <c r="K5910" s="12" t="str">
        <f t="shared" si="956"/>
        <v>X4201.6</v>
      </c>
      <c r="L5910" s="13">
        <f>VLOOKUP(E5910,起始地址定义!A:D,3,FALSE)</f>
        <v>4200</v>
      </c>
      <c r="M5910" s="14">
        <f>VLOOKUP($F5910,类型描述及偏移量!$C:$H,2,FALSE)</f>
        <v>1.6</v>
      </c>
      <c r="N5910" s="14" t="str">
        <f>VLOOKUP($F5910,类型描述及偏移量!$C:$H,3,FALSE)</f>
        <v>离散</v>
      </c>
      <c r="O5910" s="14" t="str">
        <f>VLOOKUP($F5910,类型描述及偏移量!$C:$H,4,FALSE)</f>
        <v>On</v>
      </c>
      <c r="P5910" s="14" t="str">
        <f>VLOOKUP($F5910,类型描述及偏移量!$C:$H,5,FALSE)</f>
        <v>Yes</v>
      </c>
      <c r="Q5910" s="14" t="str">
        <f>VLOOKUP($F5910,类型描述及偏移量!$C:$H,6,FALSE)</f>
        <v>断链报警</v>
      </c>
    </row>
    <row r="5911" hidden="1" spans="1:17">
      <c r="A5911" s="12" t="s">
        <v>128</v>
      </c>
      <c r="B5911" s="12" t="str">
        <f t="shared" si="949"/>
        <v>M15_M</v>
      </c>
      <c r="C5911" s="12" t="str">
        <f t="shared" si="950"/>
        <v>Break_CHK</v>
      </c>
      <c r="D5911" s="12" t="str">
        <f t="shared" si="951"/>
        <v>BP_Motor_var</v>
      </c>
      <c r="E5911" s="13" t="str">
        <f t="shared" si="952"/>
        <v>CHPF_M15_M_BP_Motor_var</v>
      </c>
      <c r="F5911" s="14" t="str">
        <f t="shared" si="953"/>
        <v>BP_Motor_var_Break_CHK</v>
      </c>
      <c r="G5911" s="10" t="str">
        <f t="shared" si="954"/>
        <v>CHPF_M15_M_Break_CHK</v>
      </c>
      <c r="H5911" s="10" t="str">
        <f>VLOOKUP(基本表格!E5911,起始地址定义!A:D,4,FALSE)&amp;" "&amp;Q5911</f>
        <v>2143+P3-M6 木片筛出料皮带运输机 电机控制 断链检测</v>
      </c>
      <c r="I5911" s="10" t="str">
        <f t="shared" si="955"/>
        <v>DB100,X4201.7</v>
      </c>
      <c r="J5911" s="13" t="str">
        <f>VLOOKUP(E5911,起始地址定义!A:D,2,FALSE)</f>
        <v>DB100</v>
      </c>
      <c r="K5911" s="12" t="str">
        <f t="shared" si="956"/>
        <v>X4201.7</v>
      </c>
      <c r="L5911" s="13">
        <f>VLOOKUP(E5911,起始地址定义!A:D,3,FALSE)</f>
        <v>4200</v>
      </c>
      <c r="M5911" s="14">
        <f>VLOOKUP($F5911,类型描述及偏移量!$C:$H,2,FALSE)</f>
        <v>1.7</v>
      </c>
      <c r="N5911" s="14" t="str">
        <f>VLOOKUP($F5911,类型描述及偏移量!$C:$H,3,FALSE)</f>
        <v>离散</v>
      </c>
      <c r="O5911" s="14" t="str">
        <f>VLOOKUP($F5911,类型描述及偏移量!$C:$H,4,FALSE)</f>
        <v>None</v>
      </c>
      <c r="P5911" s="14" t="str">
        <f>VLOOKUP($F5911,类型描述及偏移量!$C:$H,5,FALSE)</f>
        <v>Yes</v>
      </c>
      <c r="Q5911" s="14" t="str">
        <f>VLOOKUP($F5911,类型描述及偏移量!$C:$H,6,FALSE)</f>
        <v>断链检测</v>
      </c>
    </row>
    <row r="5912" hidden="1" spans="1:17">
      <c r="A5912" s="12" t="s">
        <v>128</v>
      </c>
      <c r="B5912" s="12" t="str">
        <f t="shared" si="949"/>
        <v>M15_M</v>
      </c>
      <c r="C5912" s="12" t="str">
        <f t="shared" si="950"/>
        <v>INV_Res_HMI</v>
      </c>
      <c r="D5912" s="12" t="str">
        <f t="shared" si="951"/>
        <v>BP_Motor_var</v>
      </c>
      <c r="E5912" s="13" t="str">
        <f t="shared" si="952"/>
        <v>CHPF_M15_M_BP_Motor_var</v>
      </c>
      <c r="F5912" s="14" t="str">
        <f t="shared" si="953"/>
        <v>BP_Motor_var_INV_Res_HMI</v>
      </c>
      <c r="G5912" s="10" t="str">
        <f t="shared" si="954"/>
        <v>CHPF_M15_M_INV_Res_HMI</v>
      </c>
      <c r="H5912" s="10" t="str">
        <f>VLOOKUP(基本表格!E5912,起始地址定义!A:D,4,FALSE)&amp;" "&amp;Q5912</f>
        <v>2143+P3-M6 木片筛出料皮带运输机 电机控制 复位</v>
      </c>
      <c r="I5912" s="10" t="str">
        <f t="shared" si="955"/>
        <v>DB100,X4202.0</v>
      </c>
      <c r="J5912" s="13" t="str">
        <f>VLOOKUP(E5912,起始地址定义!A:D,2,FALSE)</f>
        <v>DB100</v>
      </c>
      <c r="K5912" s="12" t="str">
        <f t="shared" si="956"/>
        <v>X4202.0</v>
      </c>
      <c r="L5912" s="13">
        <f>VLOOKUP(E5912,起始地址定义!A:D,3,FALSE)</f>
        <v>4200</v>
      </c>
      <c r="M5912" s="14">
        <f>VLOOKUP($F5912,类型描述及偏移量!$C:$H,2,FALSE)</f>
        <v>2</v>
      </c>
      <c r="N5912" s="14" t="str">
        <f>VLOOKUP($F5912,类型描述及偏移量!$C:$H,3,FALSE)</f>
        <v>离散</v>
      </c>
      <c r="O5912" s="14" t="str">
        <f>VLOOKUP($F5912,类型描述及偏移量!$C:$H,4,FALSE)</f>
        <v>None</v>
      </c>
      <c r="P5912" s="14" t="str">
        <f>VLOOKUP($F5912,类型描述及偏移量!$C:$H,5,FALSE)</f>
        <v>No</v>
      </c>
      <c r="Q5912" s="14" t="str">
        <f>VLOOKUP($F5912,类型描述及偏移量!$C:$H,6,FALSE)</f>
        <v>复位</v>
      </c>
    </row>
    <row r="5913" hidden="1" spans="1:17">
      <c r="A5913" s="12" t="s">
        <v>128</v>
      </c>
      <c r="B5913" s="12" t="str">
        <f t="shared" si="949"/>
        <v>M15_M</v>
      </c>
      <c r="C5913" s="12" t="str">
        <f t="shared" si="950"/>
        <v>Break_EN</v>
      </c>
      <c r="D5913" s="12" t="str">
        <f t="shared" si="951"/>
        <v>BP_Motor_var</v>
      </c>
      <c r="E5913" s="13" t="str">
        <f t="shared" si="952"/>
        <v>CHPF_M15_M_BP_Motor_var</v>
      </c>
      <c r="F5913" s="14" t="str">
        <f t="shared" si="953"/>
        <v>BP_Motor_var_Break_EN</v>
      </c>
      <c r="G5913" s="10" t="str">
        <f t="shared" si="954"/>
        <v>CHPF_M15_M_Break_EN</v>
      </c>
      <c r="H5913" s="10" t="str">
        <f>VLOOKUP(基本表格!E5913,起始地址定义!A:D,4,FALSE)&amp;" "&amp;Q5913</f>
        <v>2143+P3-M6 木片筛出料皮带运输机 电机控制 断链保护使能</v>
      </c>
      <c r="I5913" s="10" t="str">
        <f t="shared" si="955"/>
        <v>DB100,X4202.1</v>
      </c>
      <c r="J5913" s="13" t="str">
        <f>VLOOKUP(E5913,起始地址定义!A:D,2,FALSE)</f>
        <v>DB100</v>
      </c>
      <c r="K5913" s="12" t="str">
        <f t="shared" si="956"/>
        <v>X4202.1</v>
      </c>
      <c r="L5913" s="13">
        <f>VLOOKUP(E5913,起始地址定义!A:D,3,FALSE)</f>
        <v>4200</v>
      </c>
      <c r="M5913" s="14">
        <f>VLOOKUP($F5913,类型描述及偏移量!$C:$H,2,FALSE)</f>
        <v>2.1</v>
      </c>
      <c r="N5913" s="14" t="str">
        <f>VLOOKUP($F5913,类型描述及偏移量!$C:$H,3,FALSE)</f>
        <v>离散</v>
      </c>
      <c r="O5913" s="14" t="str">
        <f>VLOOKUP($F5913,类型描述及偏移量!$C:$H,4,FALSE)</f>
        <v>None</v>
      </c>
      <c r="P5913" s="14" t="str">
        <f>VLOOKUP($F5913,类型描述及偏移量!$C:$H,5,FALSE)</f>
        <v>No</v>
      </c>
      <c r="Q5913" s="14" t="str">
        <f>VLOOKUP($F5913,类型描述及偏移量!$C:$H,6,FALSE)</f>
        <v>断链保护使能</v>
      </c>
    </row>
    <row r="5914" hidden="1" spans="1:17">
      <c r="A5914" s="12" t="s">
        <v>128</v>
      </c>
      <c r="B5914" s="12" t="str">
        <f t="shared" si="949"/>
        <v>M15_M</v>
      </c>
      <c r="C5914" s="12" t="str">
        <f t="shared" si="950"/>
        <v>Break_Stop</v>
      </c>
      <c r="D5914" s="12" t="str">
        <f t="shared" si="951"/>
        <v>BP_Motor_var</v>
      </c>
      <c r="E5914" s="13" t="str">
        <f t="shared" si="952"/>
        <v>CHPF_M15_M_BP_Motor_var</v>
      </c>
      <c r="F5914" s="14" t="str">
        <f t="shared" si="953"/>
        <v>BP_Motor_var_Break_Stop</v>
      </c>
      <c r="G5914" s="10" t="str">
        <f t="shared" si="954"/>
        <v>CHPF_M15_M_Break_Stop</v>
      </c>
      <c r="H5914" s="10" t="str">
        <f>VLOOKUP(基本表格!E5914,起始地址定义!A:D,4,FALSE)&amp;" "&amp;Q5914</f>
        <v>2143+P3-M6 木片筛出料皮带运输机 电机控制 断链导致停机</v>
      </c>
      <c r="I5914" s="10" t="str">
        <f t="shared" si="955"/>
        <v>DB100,X4202.2</v>
      </c>
      <c r="J5914" s="13" t="str">
        <f>VLOOKUP(E5914,起始地址定义!A:D,2,FALSE)</f>
        <v>DB100</v>
      </c>
      <c r="K5914" s="12" t="str">
        <f t="shared" si="956"/>
        <v>X4202.2</v>
      </c>
      <c r="L5914" s="13">
        <f>VLOOKUP(E5914,起始地址定义!A:D,3,FALSE)</f>
        <v>4200</v>
      </c>
      <c r="M5914" s="14">
        <f>VLOOKUP($F5914,类型描述及偏移量!$C:$H,2,FALSE)</f>
        <v>2.2</v>
      </c>
      <c r="N5914" s="14" t="str">
        <f>VLOOKUP($F5914,类型描述及偏移量!$C:$H,3,FALSE)</f>
        <v>离散</v>
      </c>
      <c r="O5914" s="14" t="str">
        <f>VLOOKUP($F5914,类型描述及偏移量!$C:$H,4,FALSE)</f>
        <v>On</v>
      </c>
      <c r="P5914" s="14" t="str">
        <f>VLOOKUP($F5914,类型描述及偏移量!$C:$H,5,FALSE)</f>
        <v>Yes</v>
      </c>
      <c r="Q5914" s="14" t="str">
        <f>VLOOKUP($F5914,类型描述及偏移量!$C:$H,6,FALSE)</f>
        <v>断链导致停机</v>
      </c>
    </row>
    <row r="5915" hidden="1" spans="1:17">
      <c r="A5915" s="12" t="s">
        <v>128</v>
      </c>
      <c r="B5915" s="12" t="str">
        <f t="shared" si="949"/>
        <v>M15_M</v>
      </c>
      <c r="C5915" s="12" t="str">
        <f t="shared" si="950"/>
        <v>Motor_Back</v>
      </c>
      <c r="D5915" s="12" t="str">
        <f t="shared" si="951"/>
        <v>BP_Motor_var</v>
      </c>
      <c r="E5915" s="13" t="str">
        <f t="shared" si="952"/>
        <v>CHPF_M15_M_BP_Motor_var</v>
      </c>
      <c r="F5915" s="14" t="str">
        <f t="shared" si="953"/>
        <v>BP_Motor_var_Motor_Back</v>
      </c>
      <c r="G5915" s="10" t="str">
        <f t="shared" si="954"/>
        <v>CHPF_M15_M_Motor_Back</v>
      </c>
      <c r="H5915" s="10" t="str">
        <f>VLOOKUP(基本表格!E5915,起始地址定义!A:D,4,FALSE)&amp;" "&amp;Q5915</f>
        <v>2143+P3-M6 木片筛出料皮带运输机 电机控制 电机(反转）</v>
      </c>
      <c r="I5915" s="10" t="str">
        <f t="shared" si="955"/>
        <v>DB100,X4202.3</v>
      </c>
      <c r="J5915" s="13" t="str">
        <f>VLOOKUP(E5915,起始地址定义!A:D,2,FALSE)</f>
        <v>DB100</v>
      </c>
      <c r="K5915" s="12" t="str">
        <f t="shared" si="956"/>
        <v>X4202.3</v>
      </c>
      <c r="L5915" s="13">
        <f>VLOOKUP(E5915,起始地址定义!A:D,3,FALSE)</f>
        <v>4200</v>
      </c>
      <c r="M5915" s="14">
        <f>VLOOKUP($F5915,类型描述及偏移量!$C:$H,2,FALSE)</f>
        <v>2.3</v>
      </c>
      <c r="N5915" s="14" t="str">
        <f>VLOOKUP($F5915,类型描述及偏移量!$C:$H,3,FALSE)</f>
        <v>离散</v>
      </c>
      <c r="O5915" s="14" t="str">
        <f>VLOOKUP($F5915,类型描述及偏移量!$C:$H,4,FALSE)</f>
        <v>None</v>
      </c>
      <c r="P5915" s="14" t="str">
        <f>VLOOKUP($F5915,类型描述及偏移量!$C:$H,5,FALSE)</f>
        <v>Yes</v>
      </c>
      <c r="Q5915" s="14" t="str">
        <f>VLOOKUP($F5915,类型描述及偏移量!$C:$H,6,FALSE)</f>
        <v>电机(反转）</v>
      </c>
    </row>
    <row r="5916" hidden="1" spans="1:17">
      <c r="A5916" s="12" t="s">
        <v>128</v>
      </c>
      <c r="B5916" s="12" t="str">
        <f t="shared" ref="B5916:B5947" si="957">"M"&amp;RIGHT(LEFT(B5793,FIND("_",B5793,1)-1),LEN(LEFT(B5793,FIND("_",B5793,1)-1))-1)+1&amp;"_"&amp;RIGHT(B5793,LEN(B5793)-FIND("_",B5793,1))</f>
        <v>M15_M</v>
      </c>
      <c r="C5916" s="12" t="str">
        <f t="shared" ref="C5916:C5947" si="958">C5793</f>
        <v>Loc</v>
      </c>
      <c r="D5916" s="12" t="str">
        <f t="shared" ref="D5916:D5947" si="959">D5793</f>
        <v>BP_Motor_var</v>
      </c>
      <c r="E5916" s="13" t="str">
        <f t="shared" ref="E5916:E5947" si="960">A5916&amp;"_"&amp;B5916&amp;"_"&amp;D5916</f>
        <v>CHPF_M15_M_BP_Motor_var</v>
      </c>
      <c r="F5916" s="14" t="str">
        <f t="shared" ref="F5916:F5947" si="961">D5916&amp;"_"&amp;C5916</f>
        <v>BP_Motor_var_Loc</v>
      </c>
      <c r="G5916" s="10" t="str">
        <f t="shared" ref="G5916:G5947" si="962">A5916&amp;"_"&amp;IF(B5916="DB","",B5916&amp;"_")&amp;C5916</f>
        <v>CHPF_M15_M_Loc</v>
      </c>
      <c r="H5916" s="10" t="str">
        <f>VLOOKUP(基本表格!E5916,起始地址定义!A:D,4,FALSE)&amp;" "&amp;Q5916</f>
        <v>2143+P3-M6 木片筛出料皮带运输机 电机控制 本地</v>
      </c>
      <c r="I5916" s="10" t="str">
        <f t="shared" ref="I5916:I5947" si="963">J5916&amp;","&amp;K5916</f>
        <v>DB100,X4202.4</v>
      </c>
      <c r="J5916" s="13" t="str">
        <f>VLOOKUP(E5916,起始地址定义!A:D,2,FALSE)</f>
        <v>DB100</v>
      </c>
      <c r="K5916" s="12" t="str">
        <f t="shared" ref="K5916:K5947" si="964">IF(N5916="离散","X",IF(N5916="实型","REAL","INT"))&amp;IF(N5916="离散",TEXT(L5916+M5916,"0.0"),L5916+M5916)</f>
        <v>X4202.4</v>
      </c>
      <c r="L5916" s="13">
        <f>VLOOKUP(E5916,起始地址定义!A:D,3,FALSE)</f>
        <v>4200</v>
      </c>
      <c r="M5916" s="14">
        <f>VLOOKUP($F5916,类型描述及偏移量!$C:$H,2,FALSE)</f>
        <v>2.4</v>
      </c>
      <c r="N5916" s="14" t="str">
        <f>VLOOKUP($F5916,类型描述及偏移量!$C:$H,3,FALSE)</f>
        <v>离散</v>
      </c>
      <c r="O5916" s="14" t="str">
        <f>VLOOKUP($F5916,类型描述及偏移量!$C:$H,4,FALSE)</f>
        <v>None</v>
      </c>
      <c r="P5916" s="14" t="str">
        <f>VLOOKUP($F5916,类型描述及偏移量!$C:$H,5,FALSE)</f>
        <v>Yes</v>
      </c>
      <c r="Q5916" s="14" t="str">
        <f>VLOOKUP($F5916,类型描述及偏移量!$C:$H,6,FALSE)</f>
        <v>本地</v>
      </c>
    </row>
    <row r="5917" hidden="1" spans="1:17">
      <c r="A5917" s="12" t="s">
        <v>128</v>
      </c>
      <c r="B5917" s="12" t="str">
        <f t="shared" si="957"/>
        <v>M15_M</v>
      </c>
      <c r="C5917" s="12" t="str">
        <f t="shared" si="958"/>
        <v>Rem</v>
      </c>
      <c r="D5917" s="12" t="str">
        <f t="shared" si="959"/>
        <v>BP_Motor_var</v>
      </c>
      <c r="E5917" s="13" t="str">
        <f t="shared" si="960"/>
        <v>CHPF_M15_M_BP_Motor_var</v>
      </c>
      <c r="F5917" s="14" t="str">
        <f t="shared" si="961"/>
        <v>BP_Motor_var_Rem</v>
      </c>
      <c r="G5917" s="10" t="str">
        <f t="shared" si="962"/>
        <v>CHPF_M15_M_Rem</v>
      </c>
      <c r="H5917" s="10" t="str">
        <f>VLOOKUP(基本表格!E5917,起始地址定义!A:D,4,FALSE)&amp;" "&amp;Q5917</f>
        <v>2143+P3-M6 木片筛出料皮带运输机 电机控制 远程</v>
      </c>
      <c r="I5917" s="10" t="str">
        <f t="shared" si="963"/>
        <v>DB100,X4202.5</v>
      </c>
      <c r="J5917" s="13" t="str">
        <f>VLOOKUP(E5917,起始地址定义!A:D,2,FALSE)</f>
        <v>DB100</v>
      </c>
      <c r="K5917" s="12" t="str">
        <f t="shared" si="964"/>
        <v>X4202.5</v>
      </c>
      <c r="L5917" s="13">
        <f>VLOOKUP(E5917,起始地址定义!A:D,3,FALSE)</f>
        <v>4200</v>
      </c>
      <c r="M5917" s="14">
        <f>VLOOKUP($F5917,类型描述及偏移量!$C:$H,2,FALSE)</f>
        <v>2.5</v>
      </c>
      <c r="N5917" s="14" t="str">
        <f>VLOOKUP($F5917,类型描述及偏移量!$C:$H,3,FALSE)</f>
        <v>离散</v>
      </c>
      <c r="O5917" s="14" t="str">
        <f>VLOOKUP($F5917,类型描述及偏移量!$C:$H,4,FALSE)</f>
        <v>None</v>
      </c>
      <c r="P5917" s="14" t="str">
        <f>VLOOKUP($F5917,类型描述及偏移量!$C:$H,5,FALSE)</f>
        <v>Yes</v>
      </c>
      <c r="Q5917" s="14" t="str">
        <f>VLOOKUP($F5917,类型描述及偏移量!$C:$H,6,FALSE)</f>
        <v>远程</v>
      </c>
    </row>
    <row r="5918" hidden="1" spans="1:17">
      <c r="A5918" s="12" t="s">
        <v>128</v>
      </c>
      <c r="B5918" s="12" t="str">
        <f t="shared" si="957"/>
        <v>M15_M</v>
      </c>
      <c r="C5918" s="12" t="str">
        <f t="shared" si="958"/>
        <v>Blocking_ALM</v>
      </c>
      <c r="D5918" s="12" t="str">
        <f t="shared" si="959"/>
        <v>BP_Motor_var</v>
      </c>
      <c r="E5918" s="13" t="str">
        <f t="shared" si="960"/>
        <v>CHPF_M15_M_BP_Motor_var</v>
      </c>
      <c r="F5918" s="14" t="str">
        <f t="shared" si="961"/>
        <v>BP_Motor_var_Blocking_ALM</v>
      </c>
      <c r="G5918" s="10" t="str">
        <f t="shared" si="962"/>
        <v>CHPF_M15_M_Blocking_ALM</v>
      </c>
      <c r="H5918" s="10" t="str">
        <f>VLOOKUP(基本表格!E5918,起始地址定义!A:D,4,FALSE)&amp;" "&amp;Q5918</f>
        <v>2143+P3-M6 木片筛出料皮带运输机 电机控制 堵料报警</v>
      </c>
      <c r="I5918" s="10" t="str">
        <f t="shared" si="963"/>
        <v>DB100,X4202.6</v>
      </c>
      <c r="J5918" s="13" t="str">
        <f>VLOOKUP(E5918,起始地址定义!A:D,2,FALSE)</f>
        <v>DB100</v>
      </c>
      <c r="K5918" s="12" t="str">
        <f t="shared" si="964"/>
        <v>X4202.6</v>
      </c>
      <c r="L5918" s="13">
        <f>VLOOKUP(E5918,起始地址定义!A:D,3,FALSE)</f>
        <v>4200</v>
      </c>
      <c r="M5918" s="14">
        <f>VLOOKUP($F5918,类型描述及偏移量!$C:$H,2,FALSE)</f>
        <v>2.6</v>
      </c>
      <c r="N5918" s="14" t="str">
        <f>VLOOKUP($F5918,类型描述及偏移量!$C:$H,3,FALSE)</f>
        <v>离散</v>
      </c>
      <c r="O5918" s="14" t="str">
        <f>VLOOKUP($F5918,类型描述及偏移量!$C:$H,4,FALSE)</f>
        <v>On</v>
      </c>
      <c r="P5918" s="14" t="str">
        <f>VLOOKUP($F5918,类型描述及偏移量!$C:$H,5,FALSE)</f>
        <v>Yes</v>
      </c>
      <c r="Q5918" s="14" t="str">
        <f>VLOOKUP($F5918,类型描述及偏移量!$C:$H,6,FALSE)</f>
        <v>堵料报警</v>
      </c>
    </row>
    <row r="5919" hidden="1" spans="1:17">
      <c r="A5919" s="12" t="s">
        <v>128</v>
      </c>
      <c r="B5919" s="12" t="str">
        <f t="shared" si="957"/>
        <v>M15_M</v>
      </c>
      <c r="C5919" s="12" t="str">
        <f t="shared" si="958"/>
        <v>Blocking_CHK</v>
      </c>
      <c r="D5919" s="12" t="str">
        <f t="shared" si="959"/>
        <v>BP_Motor_var</v>
      </c>
      <c r="E5919" s="13" t="str">
        <f t="shared" si="960"/>
        <v>CHPF_M15_M_BP_Motor_var</v>
      </c>
      <c r="F5919" s="14" t="str">
        <f t="shared" si="961"/>
        <v>BP_Motor_var_Blocking_CHK</v>
      </c>
      <c r="G5919" s="10" t="str">
        <f t="shared" si="962"/>
        <v>CHPF_M15_M_Blocking_CHK</v>
      </c>
      <c r="H5919" s="10" t="str">
        <f>VLOOKUP(基本表格!E5919,起始地址定义!A:D,4,FALSE)&amp;" "&amp;Q5919</f>
        <v>2143+P3-M6 木片筛出料皮带运输机 电机控制 堵料检测</v>
      </c>
      <c r="I5919" s="10" t="str">
        <f t="shared" si="963"/>
        <v>DB100,X4202.7</v>
      </c>
      <c r="J5919" s="13" t="str">
        <f>VLOOKUP(E5919,起始地址定义!A:D,2,FALSE)</f>
        <v>DB100</v>
      </c>
      <c r="K5919" s="12" t="str">
        <f t="shared" si="964"/>
        <v>X4202.7</v>
      </c>
      <c r="L5919" s="13">
        <f>VLOOKUP(E5919,起始地址定义!A:D,3,FALSE)</f>
        <v>4200</v>
      </c>
      <c r="M5919" s="14">
        <f>VLOOKUP($F5919,类型描述及偏移量!$C:$H,2,FALSE)</f>
        <v>2.7</v>
      </c>
      <c r="N5919" s="14" t="str">
        <f>VLOOKUP($F5919,类型描述及偏移量!$C:$H,3,FALSE)</f>
        <v>离散</v>
      </c>
      <c r="O5919" s="14" t="str">
        <f>VLOOKUP($F5919,类型描述及偏移量!$C:$H,4,FALSE)</f>
        <v>None</v>
      </c>
      <c r="P5919" s="14" t="str">
        <f>VLOOKUP($F5919,类型描述及偏移量!$C:$H,5,FALSE)</f>
        <v>Yes</v>
      </c>
      <c r="Q5919" s="14" t="str">
        <f>VLOOKUP($F5919,类型描述及偏移量!$C:$H,6,FALSE)</f>
        <v>堵料检测</v>
      </c>
    </row>
    <row r="5920" hidden="1" spans="1:17">
      <c r="A5920" s="12" t="s">
        <v>128</v>
      </c>
      <c r="B5920" s="12" t="str">
        <f t="shared" si="957"/>
        <v>M15_M</v>
      </c>
      <c r="C5920" s="12" t="str">
        <f t="shared" si="958"/>
        <v>Blocking_EN</v>
      </c>
      <c r="D5920" s="12" t="str">
        <f t="shared" si="959"/>
        <v>BP_Motor_var</v>
      </c>
      <c r="E5920" s="13" t="str">
        <f t="shared" si="960"/>
        <v>CHPF_M15_M_BP_Motor_var</v>
      </c>
      <c r="F5920" s="14" t="str">
        <f t="shared" si="961"/>
        <v>BP_Motor_var_Blocking_EN</v>
      </c>
      <c r="G5920" s="10" t="str">
        <f t="shared" si="962"/>
        <v>CHPF_M15_M_Blocking_EN</v>
      </c>
      <c r="H5920" s="10" t="str">
        <f>VLOOKUP(基本表格!E5920,起始地址定义!A:D,4,FALSE)&amp;" "&amp;Q5920</f>
        <v>2143+P3-M6 木片筛出料皮带运输机 电机控制 堵料保护使能</v>
      </c>
      <c r="I5920" s="10" t="str">
        <f t="shared" si="963"/>
        <v>DB100,X4203.0</v>
      </c>
      <c r="J5920" s="13" t="str">
        <f>VLOOKUP(E5920,起始地址定义!A:D,2,FALSE)</f>
        <v>DB100</v>
      </c>
      <c r="K5920" s="12" t="str">
        <f t="shared" si="964"/>
        <v>X4203.0</v>
      </c>
      <c r="L5920" s="13">
        <f>VLOOKUP(E5920,起始地址定义!A:D,3,FALSE)</f>
        <v>4200</v>
      </c>
      <c r="M5920" s="14">
        <f>VLOOKUP($F5920,类型描述及偏移量!$C:$H,2,FALSE)</f>
        <v>3</v>
      </c>
      <c r="N5920" s="14" t="str">
        <f>VLOOKUP($F5920,类型描述及偏移量!$C:$H,3,FALSE)</f>
        <v>离散</v>
      </c>
      <c r="O5920" s="14" t="str">
        <f>VLOOKUP($F5920,类型描述及偏移量!$C:$H,4,FALSE)</f>
        <v>None</v>
      </c>
      <c r="P5920" s="14" t="str">
        <f>VLOOKUP($F5920,类型描述及偏移量!$C:$H,5,FALSE)</f>
        <v>No</v>
      </c>
      <c r="Q5920" s="14" t="str">
        <f>VLOOKUP($F5920,类型描述及偏移量!$C:$H,6,FALSE)</f>
        <v>堵料保护使能</v>
      </c>
    </row>
    <row r="5921" hidden="1" spans="1:17">
      <c r="A5921" s="12" t="s">
        <v>128</v>
      </c>
      <c r="B5921" s="12" t="str">
        <f t="shared" si="957"/>
        <v>M15_M</v>
      </c>
      <c r="C5921" s="12" t="str">
        <f t="shared" si="958"/>
        <v>Blocking_Stop</v>
      </c>
      <c r="D5921" s="12" t="str">
        <f t="shared" si="959"/>
        <v>BP_Motor_var</v>
      </c>
      <c r="E5921" s="13" t="str">
        <f t="shared" si="960"/>
        <v>CHPF_M15_M_BP_Motor_var</v>
      </c>
      <c r="F5921" s="14" t="str">
        <f t="shared" si="961"/>
        <v>BP_Motor_var_Blocking_Stop</v>
      </c>
      <c r="G5921" s="10" t="str">
        <f t="shared" si="962"/>
        <v>CHPF_M15_M_Blocking_Stop</v>
      </c>
      <c r="H5921" s="10" t="str">
        <f>VLOOKUP(基本表格!E5921,起始地址定义!A:D,4,FALSE)&amp;" "&amp;Q5921</f>
        <v>2143+P3-M6 木片筛出料皮带运输机 电机控制 堵料导致停机</v>
      </c>
      <c r="I5921" s="10" t="str">
        <f t="shared" si="963"/>
        <v>DB100,X4203.1</v>
      </c>
      <c r="J5921" s="13" t="str">
        <f>VLOOKUP(E5921,起始地址定义!A:D,2,FALSE)</f>
        <v>DB100</v>
      </c>
      <c r="K5921" s="12" t="str">
        <f t="shared" si="964"/>
        <v>X4203.1</v>
      </c>
      <c r="L5921" s="13">
        <f>VLOOKUP(E5921,起始地址定义!A:D,3,FALSE)</f>
        <v>4200</v>
      </c>
      <c r="M5921" s="14">
        <f>VLOOKUP($F5921,类型描述及偏移量!$C:$H,2,FALSE)</f>
        <v>3.1</v>
      </c>
      <c r="N5921" s="14" t="str">
        <f>VLOOKUP($F5921,类型描述及偏移量!$C:$H,3,FALSE)</f>
        <v>离散</v>
      </c>
      <c r="O5921" s="14" t="str">
        <f>VLOOKUP($F5921,类型描述及偏移量!$C:$H,4,FALSE)</f>
        <v>On</v>
      </c>
      <c r="P5921" s="14" t="str">
        <f>VLOOKUP($F5921,类型描述及偏移量!$C:$H,5,FALSE)</f>
        <v>Yes</v>
      </c>
      <c r="Q5921" s="14" t="str">
        <f>VLOOKUP($F5921,类型描述及偏移量!$C:$H,6,FALSE)</f>
        <v>堵料导致停机</v>
      </c>
    </row>
    <row r="5922" hidden="1" spans="1:17">
      <c r="A5922" s="12" t="s">
        <v>128</v>
      </c>
      <c r="B5922" s="12" t="str">
        <f t="shared" si="957"/>
        <v>M15_M</v>
      </c>
      <c r="C5922" s="12" t="str">
        <f t="shared" si="958"/>
        <v>BreakTime</v>
      </c>
      <c r="D5922" s="12" t="str">
        <f t="shared" si="959"/>
        <v>BP_Motor_var</v>
      </c>
      <c r="E5922" s="13" t="str">
        <f t="shared" si="960"/>
        <v>CHPF_M15_M_BP_Motor_var</v>
      </c>
      <c r="F5922" s="14" t="str">
        <f t="shared" si="961"/>
        <v>BP_Motor_var_BreakTime</v>
      </c>
      <c r="G5922" s="10" t="str">
        <f t="shared" si="962"/>
        <v>CHPF_M15_M_BreakTime</v>
      </c>
      <c r="H5922" s="10" t="str">
        <f>VLOOKUP(基本表格!E5922,起始地址定义!A:D,4,FALSE)&amp;" "&amp;Q5922</f>
        <v>2143+P3-M6 木片筛出料皮带运输机 电机控制 断链超时时间 秒</v>
      </c>
      <c r="I5922" s="10" t="str">
        <f t="shared" si="963"/>
        <v>DB100,INT4204</v>
      </c>
      <c r="J5922" s="13" t="str">
        <f>VLOOKUP(E5922,起始地址定义!A:D,2,FALSE)</f>
        <v>DB100</v>
      </c>
      <c r="K5922" s="12" t="str">
        <f t="shared" si="964"/>
        <v>INT4204</v>
      </c>
      <c r="L5922" s="13">
        <f>VLOOKUP(E5922,起始地址定义!A:D,3,FALSE)</f>
        <v>4200</v>
      </c>
      <c r="M5922" s="14">
        <f>VLOOKUP($F5922,类型描述及偏移量!$C:$H,2,FALSE)</f>
        <v>4</v>
      </c>
      <c r="N5922" s="14" t="str">
        <f>VLOOKUP($F5922,类型描述及偏移量!$C:$H,3,FALSE)</f>
        <v>整型</v>
      </c>
      <c r="O5922" s="14" t="str">
        <f>VLOOKUP($F5922,类型描述及偏移量!$C:$H,4,FALSE)</f>
        <v>None</v>
      </c>
      <c r="P5922" s="14" t="str">
        <f>VLOOKUP($F5922,类型描述及偏移量!$C:$H,5,FALSE)</f>
        <v>No</v>
      </c>
      <c r="Q5922" s="14" t="str">
        <f>VLOOKUP($F5922,类型描述及偏移量!$C:$H,6,FALSE)</f>
        <v>断链超时时间 秒</v>
      </c>
    </row>
    <row r="5923" hidden="1" spans="1:17">
      <c r="A5923" s="12" t="s">
        <v>128</v>
      </c>
      <c r="B5923" s="12" t="str">
        <f t="shared" si="957"/>
        <v>M15_M</v>
      </c>
      <c r="C5923" s="12" t="str">
        <f t="shared" si="958"/>
        <v>BlockingTime</v>
      </c>
      <c r="D5923" s="12" t="str">
        <f t="shared" si="959"/>
        <v>BP_Motor_var</v>
      </c>
      <c r="E5923" s="13" t="str">
        <f t="shared" si="960"/>
        <v>CHPF_M15_M_BP_Motor_var</v>
      </c>
      <c r="F5923" s="14" t="str">
        <f t="shared" si="961"/>
        <v>BP_Motor_var_BlockingTime</v>
      </c>
      <c r="G5923" s="10" t="str">
        <f t="shared" si="962"/>
        <v>CHPF_M15_M_BlockingTime</v>
      </c>
      <c r="H5923" s="10" t="str">
        <f>VLOOKUP(基本表格!E5923,起始地址定义!A:D,4,FALSE)&amp;" "&amp;Q5923</f>
        <v>2143+P3-M6 木片筛出料皮带运输机 电机控制 堵料检测时间 秒</v>
      </c>
      <c r="I5923" s="10" t="str">
        <f t="shared" si="963"/>
        <v>DB100,INT4206</v>
      </c>
      <c r="J5923" s="13" t="str">
        <f>VLOOKUP(E5923,起始地址定义!A:D,2,FALSE)</f>
        <v>DB100</v>
      </c>
      <c r="K5923" s="12" t="str">
        <f t="shared" si="964"/>
        <v>INT4206</v>
      </c>
      <c r="L5923" s="13">
        <f>VLOOKUP(E5923,起始地址定义!A:D,3,FALSE)</f>
        <v>4200</v>
      </c>
      <c r="M5923" s="14">
        <f>VLOOKUP($F5923,类型描述及偏移量!$C:$H,2,FALSE)</f>
        <v>6</v>
      </c>
      <c r="N5923" s="14" t="str">
        <f>VLOOKUP($F5923,类型描述及偏移量!$C:$H,3,FALSE)</f>
        <v>整型</v>
      </c>
      <c r="O5923" s="14" t="str">
        <f>VLOOKUP($F5923,类型描述及偏移量!$C:$H,4,FALSE)</f>
        <v>None</v>
      </c>
      <c r="P5923" s="14" t="str">
        <f>VLOOKUP($F5923,类型描述及偏移量!$C:$H,5,FALSE)</f>
        <v>No</v>
      </c>
      <c r="Q5923" s="14" t="str">
        <f>VLOOKUP($F5923,类型描述及偏移量!$C:$H,6,FALSE)</f>
        <v>堵料检测时间 秒</v>
      </c>
    </row>
    <row r="5924" hidden="1" spans="1:17">
      <c r="A5924" s="12" t="s">
        <v>128</v>
      </c>
      <c r="B5924" s="12" t="str">
        <f t="shared" si="957"/>
        <v>M15_M</v>
      </c>
      <c r="C5924" s="12" t="str">
        <f t="shared" si="958"/>
        <v>PullSwitch_CHK</v>
      </c>
      <c r="D5924" s="12" t="str">
        <f t="shared" si="959"/>
        <v>BP_Motor_var</v>
      </c>
      <c r="E5924" s="13" t="str">
        <f t="shared" si="960"/>
        <v>CHPF_M15_M_BP_Motor_var</v>
      </c>
      <c r="F5924" s="14" t="str">
        <f t="shared" si="961"/>
        <v>BP_Motor_var_PullSwitch_CHK</v>
      </c>
      <c r="G5924" s="10" t="str">
        <f t="shared" si="962"/>
        <v>CHPF_M15_M_PullSwitch_CHK</v>
      </c>
      <c r="H5924" s="10" t="str">
        <f>VLOOKUP(基本表格!E5924,起始地址定义!A:D,4,FALSE)&amp;" "&amp;Q5924</f>
        <v>2143+P3-M6 木片筛出料皮带运输机 电机控制 拉线开关</v>
      </c>
      <c r="I5924" s="10" t="str">
        <f t="shared" si="963"/>
        <v>DB100,X4208.0</v>
      </c>
      <c r="J5924" s="13" t="str">
        <f>VLOOKUP(E5924,起始地址定义!A:D,2,FALSE)</f>
        <v>DB100</v>
      </c>
      <c r="K5924" s="12" t="str">
        <f t="shared" si="964"/>
        <v>X4208.0</v>
      </c>
      <c r="L5924" s="13">
        <f>VLOOKUP(E5924,起始地址定义!A:D,3,FALSE)</f>
        <v>4200</v>
      </c>
      <c r="M5924" s="14">
        <f>VLOOKUP($F5924,类型描述及偏移量!$C:$H,2,FALSE)</f>
        <v>8</v>
      </c>
      <c r="N5924" s="14" t="str">
        <f>VLOOKUP($F5924,类型描述及偏移量!$C:$H,3,FALSE)</f>
        <v>离散</v>
      </c>
      <c r="O5924" s="14" t="str">
        <f>VLOOKUP($F5924,类型描述及偏移量!$C:$H,4,FALSE)</f>
        <v>On</v>
      </c>
      <c r="P5924" s="14" t="str">
        <f>VLOOKUP($F5924,类型描述及偏移量!$C:$H,5,FALSE)</f>
        <v>Yes</v>
      </c>
      <c r="Q5924" s="14" t="str">
        <f>VLOOKUP($F5924,类型描述及偏移量!$C:$H,6,FALSE)</f>
        <v>拉线开关</v>
      </c>
    </row>
    <row r="5925" hidden="1" spans="1:17">
      <c r="A5925" s="12" t="s">
        <v>128</v>
      </c>
      <c r="B5925" s="12" t="str">
        <f t="shared" si="957"/>
        <v>M15_M</v>
      </c>
      <c r="C5925" s="12" t="str">
        <f t="shared" si="958"/>
        <v>LMD_ALM</v>
      </c>
      <c r="D5925" s="12" t="str">
        <f t="shared" si="959"/>
        <v>BP_Motor_var</v>
      </c>
      <c r="E5925" s="13" t="str">
        <f t="shared" si="960"/>
        <v>CHPF_M15_M_BP_Motor_var</v>
      </c>
      <c r="F5925" s="14" t="str">
        <f t="shared" si="961"/>
        <v>BP_Motor_var_LMD_ALM</v>
      </c>
      <c r="G5925" s="10" t="str">
        <f t="shared" si="962"/>
        <v>CHPF_M15_M_LMD_ALM</v>
      </c>
      <c r="H5925" s="10" t="str">
        <f>VLOOKUP(基本表格!E5925,起始地址定义!A:D,4,FALSE)&amp;" "&amp;Q5925</f>
        <v>2143+P3-M6 木片筛出料皮带运输机 电机控制 左跑偏报警</v>
      </c>
      <c r="I5925" s="10" t="str">
        <f t="shared" si="963"/>
        <v>DB100,X4208.1</v>
      </c>
      <c r="J5925" s="13" t="str">
        <f>VLOOKUP(E5925,起始地址定义!A:D,2,FALSE)</f>
        <v>DB100</v>
      </c>
      <c r="K5925" s="12" t="str">
        <f t="shared" si="964"/>
        <v>X4208.1</v>
      </c>
      <c r="L5925" s="13">
        <f>VLOOKUP(E5925,起始地址定义!A:D,3,FALSE)</f>
        <v>4200</v>
      </c>
      <c r="M5925" s="14">
        <f>VLOOKUP($F5925,类型描述及偏移量!$C:$H,2,FALSE)</f>
        <v>8.1</v>
      </c>
      <c r="N5925" s="14" t="str">
        <f>VLOOKUP($F5925,类型描述及偏移量!$C:$H,3,FALSE)</f>
        <v>离散</v>
      </c>
      <c r="O5925" s="14" t="str">
        <f>VLOOKUP($F5925,类型描述及偏移量!$C:$H,4,FALSE)</f>
        <v>On</v>
      </c>
      <c r="P5925" s="14" t="str">
        <f>VLOOKUP($F5925,类型描述及偏移量!$C:$H,5,FALSE)</f>
        <v>Yes</v>
      </c>
      <c r="Q5925" s="14" t="str">
        <f>VLOOKUP($F5925,类型描述及偏移量!$C:$H,6,FALSE)</f>
        <v>左跑偏报警</v>
      </c>
    </row>
    <row r="5926" hidden="1" spans="1:17">
      <c r="A5926" s="12" t="s">
        <v>128</v>
      </c>
      <c r="B5926" s="12" t="str">
        <f t="shared" si="957"/>
        <v>M15_M</v>
      </c>
      <c r="C5926" s="12" t="str">
        <f t="shared" si="958"/>
        <v>LMD_CHK_1</v>
      </c>
      <c r="D5926" s="12" t="str">
        <f t="shared" si="959"/>
        <v>BP_Motor_var</v>
      </c>
      <c r="E5926" s="13" t="str">
        <f t="shared" si="960"/>
        <v>CHPF_M15_M_BP_Motor_var</v>
      </c>
      <c r="F5926" s="14" t="str">
        <f t="shared" si="961"/>
        <v>BP_Motor_var_LMD_CHK_1</v>
      </c>
      <c r="G5926" s="10" t="str">
        <f t="shared" si="962"/>
        <v>CHPF_M15_M_LMD_CHK_1</v>
      </c>
      <c r="H5926" s="10" t="str">
        <f>VLOOKUP(基本表格!E5926,起始地址定义!A:D,4,FALSE)&amp;" "&amp;Q5926</f>
        <v>2143+P3-M6 木片筛出料皮带运输机 电机控制 左跑偏1检测</v>
      </c>
      <c r="I5926" s="10" t="str">
        <f t="shared" si="963"/>
        <v>DB100,X4208.2</v>
      </c>
      <c r="J5926" s="13" t="str">
        <f>VLOOKUP(E5926,起始地址定义!A:D,2,FALSE)</f>
        <v>DB100</v>
      </c>
      <c r="K5926" s="12" t="str">
        <f t="shared" si="964"/>
        <v>X4208.2</v>
      </c>
      <c r="L5926" s="13">
        <f>VLOOKUP(E5926,起始地址定义!A:D,3,FALSE)</f>
        <v>4200</v>
      </c>
      <c r="M5926" s="14">
        <f>VLOOKUP($F5926,类型描述及偏移量!$C:$H,2,FALSE)</f>
        <v>8.2</v>
      </c>
      <c r="N5926" s="14" t="str">
        <f>VLOOKUP($F5926,类型描述及偏移量!$C:$H,3,FALSE)</f>
        <v>离散</v>
      </c>
      <c r="O5926" s="14" t="str">
        <f>VLOOKUP($F5926,类型描述及偏移量!$C:$H,4,FALSE)</f>
        <v>None</v>
      </c>
      <c r="P5926" s="14" t="str">
        <f>VLOOKUP($F5926,类型描述及偏移量!$C:$H,5,FALSE)</f>
        <v>Yes</v>
      </c>
      <c r="Q5926" s="14" t="str">
        <f>VLOOKUP($F5926,类型描述及偏移量!$C:$H,6,FALSE)</f>
        <v>左跑偏1检测</v>
      </c>
    </row>
    <row r="5927" hidden="1" spans="1:17">
      <c r="A5927" s="12" t="s">
        <v>128</v>
      </c>
      <c r="B5927" s="12" t="str">
        <f t="shared" si="957"/>
        <v>M15_M</v>
      </c>
      <c r="C5927" s="12" t="str">
        <f t="shared" si="958"/>
        <v>LMD_EN</v>
      </c>
      <c r="D5927" s="12" t="str">
        <f t="shared" si="959"/>
        <v>BP_Motor_var</v>
      </c>
      <c r="E5927" s="13" t="str">
        <f t="shared" si="960"/>
        <v>CHPF_M15_M_BP_Motor_var</v>
      </c>
      <c r="F5927" s="14" t="str">
        <f t="shared" si="961"/>
        <v>BP_Motor_var_LMD_EN</v>
      </c>
      <c r="G5927" s="10" t="str">
        <f t="shared" si="962"/>
        <v>CHPF_M15_M_LMD_EN</v>
      </c>
      <c r="H5927" s="10" t="str">
        <f>VLOOKUP(基本表格!E5927,起始地址定义!A:D,4,FALSE)&amp;" "&amp;Q5927</f>
        <v>2143+P3-M6 木片筛出料皮带运输机 电机控制 左跑偏保护使能</v>
      </c>
      <c r="I5927" s="10" t="str">
        <f t="shared" si="963"/>
        <v>DB100,X4208.3</v>
      </c>
      <c r="J5927" s="13" t="str">
        <f>VLOOKUP(E5927,起始地址定义!A:D,2,FALSE)</f>
        <v>DB100</v>
      </c>
      <c r="K5927" s="12" t="str">
        <f t="shared" si="964"/>
        <v>X4208.3</v>
      </c>
      <c r="L5927" s="13">
        <f>VLOOKUP(E5927,起始地址定义!A:D,3,FALSE)</f>
        <v>4200</v>
      </c>
      <c r="M5927" s="14">
        <f>VLOOKUP($F5927,类型描述及偏移量!$C:$H,2,FALSE)</f>
        <v>8.3</v>
      </c>
      <c r="N5927" s="14" t="str">
        <f>VLOOKUP($F5927,类型描述及偏移量!$C:$H,3,FALSE)</f>
        <v>离散</v>
      </c>
      <c r="O5927" s="14" t="str">
        <f>VLOOKUP($F5927,类型描述及偏移量!$C:$H,4,FALSE)</f>
        <v>None</v>
      </c>
      <c r="P5927" s="14" t="str">
        <f>VLOOKUP($F5927,类型描述及偏移量!$C:$H,5,FALSE)</f>
        <v>No</v>
      </c>
      <c r="Q5927" s="14" t="str">
        <f>VLOOKUP($F5927,类型描述及偏移量!$C:$H,6,FALSE)</f>
        <v>左跑偏保护使能</v>
      </c>
    </row>
    <row r="5928" hidden="1" spans="1:17">
      <c r="A5928" s="12" t="s">
        <v>128</v>
      </c>
      <c r="B5928" s="12" t="str">
        <f t="shared" si="957"/>
        <v>M15_M</v>
      </c>
      <c r="C5928" s="12" t="str">
        <f t="shared" si="958"/>
        <v>LMD_Stop</v>
      </c>
      <c r="D5928" s="12" t="str">
        <f t="shared" si="959"/>
        <v>BP_Motor_var</v>
      </c>
      <c r="E5928" s="13" t="str">
        <f t="shared" si="960"/>
        <v>CHPF_M15_M_BP_Motor_var</v>
      </c>
      <c r="F5928" s="14" t="str">
        <f t="shared" si="961"/>
        <v>BP_Motor_var_LMD_Stop</v>
      </c>
      <c r="G5928" s="10" t="str">
        <f t="shared" si="962"/>
        <v>CHPF_M15_M_LMD_Stop</v>
      </c>
      <c r="H5928" s="10" t="str">
        <f>VLOOKUP(基本表格!E5928,起始地址定义!A:D,4,FALSE)&amp;" "&amp;Q5928</f>
        <v>2143+P3-M6 木片筛出料皮带运输机 电机控制 左跑偏导致停机</v>
      </c>
      <c r="I5928" s="10" t="str">
        <f t="shared" si="963"/>
        <v>DB100,X4208.4</v>
      </c>
      <c r="J5928" s="13" t="str">
        <f>VLOOKUP(E5928,起始地址定义!A:D,2,FALSE)</f>
        <v>DB100</v>
      </c>
      <c r="K5928" s="12" t="str">
        <f t="shared" si="964"/>
        <v>X4208.4</v>
      </c>
      <c r="L5928" s="13">
        <f>VLOOKUP(E5928,起始地址定义!A:D,3,FALSE)</f>
        <v>4200</v>
      </c>
      <c r="M5928" s="14">
        <f>VLOOKUP($F5928,类型描述及偏移量!$C:$H,2,FALSE)</f>
        <v>8.4</v>
      </c>
      <c r="N5928" s="14" t="str">
        <f>VLOOKUP($F5928,类型描述及偏移量!$C:$H,3,FALSE)</f>
        <v>离散</v>
      </c>
      <c r="O5928" s="14" t="str">
        <f>VLOOKUP($F5928,类型描述及偏移量!$C:$H,4,FALSE)</f>
        <v>On</v>
      </c>
      <c r="P5928" s="14" t="str">
        <f>VLOOKUP($F5928,类型描述及偏移量!$C:$H,5,FALSE)</f>
        <v>Yes</v>
      </c>
      <c r="Q5928" s="14" t="str">
        <f>VLOOKUP($F5928,类型描述及偏移量!$C:$H,6,FALSE)</f>
        <v>左跑偏导致停机</v>
      </c>
    </row>
    <row r="5929" hidden="1" spans="1:17">
      <c r="A5929" s="12" t="s">
        <v>128</v>
      </c>
      <c r="B5929" s="12" t="str">
        <f t="shared" si="957"/>
        <v>M15_M</v>
      </c>
      <c r="C5929" s="12" t="str">
        <f t="shared" si="958"/>
        <v>LMD_Time</v>
      </c>
      <c r="D5929" s="12" t="str">
        <f t="shared" si="959"/>
        <v>BP_Motor_var</v>
      </c>
      <c r="E5929" s="13" t="str">
        <f t="shared" si="960"/>
        <v>CHPF_M15_M_BP_Motor_var</v>
      </c>
      <c r="F5929" s="14" t="str">
        <f t="shared" si="961"/>
        <v>BP_Motor_var_LMD_Time</v>
      </c>
      <c r="G5929" s="10" t="str">
        <f t="shared" si="962"/>
        <v>CHPF_M15_M_LMD_Time</v>
      </c>
      <c r="H5929" s="10" t="str">
        <f>VLOOKUP(基本表格!E5929,起始地址定义!A:D,4,FALSE)&amp;" "&amp;Q5929</f>
        <v>2143+P3-M6 木片筛出料皮带运输机 电机控制 左跑偏检测时间</v>
      </c>
      <c r="I5929" s="10" t="str">
        <f t="shared" si="963"/>
        <v>DB100,INT4210</v>
      </c>
      <c r="J5929" s="13" t="str">
        <f>VLOOKUP(E5929,起始地址定义!A:D,2,FALSE)</f>
        <v>DB100</v>
      </c>
      <c r="K5929" s="12" t="str">
        <f t="shared" si="964"/>
        <v>INT4210</v>
      </c>
      <c r="L5929" s="13">
        <f>VLOOKUP(E5929,起始地址定义!A:D,3,FALSE)</f>
        <v>4200</v>
      </c>
      <c r="M5929" s="14">
        <f>VLOOKUP($F5929,类型描述及偏移量!$C:$H,2,FALSE)</f>
        <v>10</v>
      </c>
      <c r="N5929" s="14" t="str">
        <f>VLOOKUP($F5929,类型描述及偏移量!$C:$H,3,FALSE)</f>
        <v>整型</v>
      </c>
      <c r="O5929" s="14" t="str">
        <f>VLOOKUP($F5929,类型描述及偏移量!$C:$H,4,FALSE)</f>
        <v>None</v>
      </c>
      <c r="P5929" s="14" t="str">
        <f>VLOOKUP($F5929,类型描述及偏移量!$C:$H,5,FALSE)</f>
        <v>No</v>
      </c>
      <c r="Q5929" s="14" t="str">
        <f>VLOOKUP($F5929,类型描述及偏移量!$C:$H,6,FALSE)</f>
        <v>左跑偏检测时间</v>
      </c>
    </row>
    <row r="5930" hidden="1" spans="1:17">
      <c r="A5930" s="12" t="s">
        <v>128</v>
      </c>
      <c r="B5930" s="12" t="str">
        <f t="shared" si="957"/>
        <v>M15_M</v>
      </c>
      <c r="C5930" s="12" t="str">
        <f t="shared" si="958"/>
        <v>RMD_ALM</v>
      </c>
      <c r="D5930" s="12" t="str">
        <f t="shared" si="959"/>
        <v>BP_Motor_var</v>
      </c>
      <c r="E5930" s="13" t="str">
        <f t="shared" si="960"/>
        <v>CHPF_M15_M_BP_Motor_var</v>
      </c>
      <c r="F5930" s="14" t="str">
        <f t="shared" si="961"/>
        <v>BP_Motor_var_RMD_ALM</v>
      </c>
      <c r="G5930" s="10" t="str">
        <f t="shared" si="962"/>
        <v>CHPF_M15_M_RMD_ALM</v>
      </c>
      <c r="H5930" s="10" t="str">
        <f>VLOOKUP(基本表格!E5930,起始地址定义!A:D,4,FALSE)&amp;" "&amp;Q5930</f>
        <v>2143+P3-M6 木片筛出料皮带运输机 电机控制 右 跑偏报警</v>
      </c>
      <c r="I5930" s="10" t="str">
        <f t="shared" si="963"/>
        <v>DB100,X4212.0</v>
      </c>
      <c r="J5930" s="13" t="str">
        <f>VLOOKUP(E5930,起始地址定义!A:D,2,FALSE)</f>
        <v>DB100</v>
      </c>
      <c r="K5930" s="12" t="str">
        <f t="shared" si="964"/>
        <v>X4212.0</v>
      </c>
      <c r="L5930" s="13">
        <f>VLOOKUP(E5930,起始地址定义!A:D,3,FALSE)</f>
        <v>4200</v>
      </c>
      <c r="M5930" s="14">
        <f>VLOOKUP($F5930,类型描述及偏移量!$C:$H,2,FALSE)</f>
        <v>12</v>
      </c>
      <c r="N5930" s="14" t="str">
        <f>VLOOKUP($F5930,类型描述及偏移量!$C:$H,3,FALSE)</f>
        <v>离散</v>
      </c>
      <c r="O5930" s="14" t="str">
        <f>VLOOKUP($F5930,类型描述及偏移量!$C:$H,4,FALSE)</f>
        <v>On</v>
      </c>
      <c r="P5930" s="14" t="str">
        <f>VLOOKUP($F5930,类型描述及偏移量!$C:$H,5,FALSE)</f>
        <v>Yes</v>
      </c>
      <c r="Q5930" s="14" t="str">
        <f>VLOOKUP($F5930,类型描述及偏移量!$C:$H,6,FALSE)</f>
        <v>右 跑偏报警</v>
      </c>
    </row>
    <row r="5931" hidden="1" spans="1:17">
      <c r="A5931" s="12" t="s">
        <v>128</v>
      </c>
      <c r="B5931" s="12" t="str">
        <f t="shared" si="957"/>
        <v>M15_M</v>
      </c>
      <c r="C5931" s="12" t="str">
        <f t="shared" si="958"/>
        <v>RMD_CHK_1</v>
      </c>
      <c r="D5931" s="12" t="str">
        <f t="shared" si="959"/>
        <v>BP_Motor_var</v>
      </c>
      <c r="E5931" s="13" t="str">
        <f t="shared" si="960"/>
        <v>CHPF_M15_M_BP_Motor_var</v>
      </c>
      <c r="F5931" s="14" t="str">
        <f t="shared" si="961"/>
        <v>BP_Motor_var_RMD_CHK_1</v>
      </c>
      <c r="G5931" s="10" t="str">
        <f t="shared" si="962"/>
        <v>CHPF_M15_M_RMD_CHK_1</v>
      </c>
      <c r="H5931" s="10" t="str">
        <f>VLOOKUP(基本表格!E5931,起始地址定义!A:D,4,FALSE)&amp;" "&amp;Q5931</f>
        <v>2143+P3-M6 木片筛出料皮带运输机 电机控制 右跑偏1检测</v>
      </c>
      <c r="I5931" s="10" t="str">
        <f t="shared" si="963"/>
        <v>DB100,X4212.1</v>
      </c>
      <c r="J5931" s="13" t="str">
        <f>VLOOKUP(E5931,起始地址定义!A:D,2,FALSE)</f>
        <v>DB100</v>
      </c>
      <c r="K5931" s="12" t="str">
        <f t="shared" si="964"/>
        <v>X4212.1</v>
      </c>
      <c r="L5931" s="13">
        <f>VLOOKUP(E5931,起始地址定义!A:D,3,FALSE)</f>
        <v>4200</v>
      </c>
      <c r="M5931" s="14">
        <f>VLOOKUP($F5931,类型描述及偏移量!$C:$H,2,FALSE)</f>
        <v>12.1</v>
      </c>
      <c r="N5931" s="14" t="str">
        <f>VLOOKUP($F5931,类型描述及偏移量!$C:$H,3,FALSE)</f>
        <v>离散</v>
      </c>
      <c r="O5931" s="14" t="str">
        <f>VLOOKUP($F5931,类型描述及偏移量!$C:$H,4,FALSE)</f>
        <v>None</v>
      </c>
      <c r="P5931" s="14" t="str">
        <f>VLOOKUP($F5931,类型描述及偏移量!$C:$H,5,FALSE)</f>
        <v>Yes</v>
      </c>
      <c r="Q5931" s="14" t="str">
        <f>VLOOKUP($F5931,类型描述及偏移量!$C:$H,6,FALSE)</f>
        <v>右跑偏1检测</v>
      </c>
    </row>
    <row r="5932" hidden="1" spans="1:17">
      <c r="A5932" s="12" t="s">
        <v>128</v>
      </c>
      <c r="B5932" s="12" t="str">
        <f t="shared" si="957"/>
        <v>M15_M</v>
      </c>
      <c r="C5932" s="12" t="str">
        <f t="shared" si="958"/>
        <v>RMD_EN</v>
      </c>
      <c r="D5932" s="12" t="str">
        <f t="shared" si="959"/>
        <v>BP_Motor_var</v>
      </c>
      <c r="E5932" s="13" t="str">
        <f t="shared" si="960"/>
        <v>CHPF_M15_M_BP_Motor_var</v>
      </c>
      <c r="F5932" s="14" t="str">
        <f t="shared" si="961"/>
        <v>BP_Motor_var_RMD_EN</v>
      </c>
      <c r="G5932" s="10" t="str">
        <f t="shared" si="962"/>
        <v>CHPF_M15_M_RMD_EN</v>
      </c>
      <c r="H5932" s="10" t="str">
        <f>VLOOKUP(基本表格!E5932,起始地址定义!A:D,4,FALSE)&amp;" "&amp;Q5932</f>
        <v>2143+P3-M6 木片筛出料皮带运输机 电机控制 右跑偏保护使能</v>
      </c>
      <c r="I5932" s="10" t="str">
        <f t="shared" si="963"/>
        <v>DB100,X4212.2</v>
      </c>
      <c r="J5932" s="13" t="str">
        <f>VLOOKUP(E5932,起始地址定义!A:D,2,FALSE)</f>
        <v>DB100</v>
      </c>
      <c r="K5932" s="12" t="str">
        <f t="shared" si="964"/>
        <v>X4212.2</v>
      </c>
      <c r="L5932" s="13">
        <f>VLOOKUP(E5932,起始地址定义!A:D,3,FALSE)</f>
        <v>4200</v>
      </c>
      <c r="M5932" s="14">
        <f>VLOOKUP($F5932,类型描述及偏移量!$C:$H,2,FALSE)</f>
        <v>12.2</v>
      </c>
      <c r="N5932" s="14" t="str">
        <f>VLOOKUP($F5932,类型描述及偏移量!$C:$H,3,FALSE)</f>
        <v>离散</v>
      </c>
      <c r="O5932" s="14" t="str">
        <f>VLOOKUP($F5932,类型描述及偏移量!$C:$H,4,FALSE)</f>
        <v>None</v>
      </c>
      <c r="P5932" s="14" t="str">
        <f>VLOOKUP($F5932,类型描述及偏移量!$C:$H,5,FALSE)</f>
        <v>No</v>
      </c>
      <c r="Q5932" s="14" t="str">
        <f>VLOOKUP($F5932,类型描述及偏移量!$C:$H,6,FALSE)</f>
        <v>右跑偏保护使能</v>
      </c>
    </row>
    <row r="5933" hidden="1" spans="1:17">
      <c r="A5933" s="12" t="s">
        <v>128</v>
      </c>
      <c r="B5933" s="12" t="str">
        <f t="shared" si="957"/>
        <v>M15_M</v>
      </c>
      <c r="C5933" s="12" t="str">
        <f t="shared" si="958"/>
        <v>RMD_Stop</v>
      </c>
      <c r="D5933" s="12" t="str">
        <f t="shared" si="959"/>
        <v>BP_Motor_var</v>
      </c>
      <c r="E5933" s="13" t="str">
        <f t="shared" si="960"/>
        <v>CHPF_M15_M_BP_Motor_var</v>
      </c>
      <c r="F5933" s="14" t="str">
        <f t="shared" si="961"/>
        <v>BP_Motor_var_RMD_Stop</v>
      </c>
      <c r="G5933" s="10" t="str">
        <f t="shared" si="962"/>
        <v>CHPF_M15_M_RMD_Stop</v>
      </c>
      <c r="H5933" s="10" t="str">
        <f>VLOOKUP(基本表格!E5933,起始地址定义!A:D,4,FALSE)&amp;" "&amp;Q5933</f>
        <v>2143+P3-M6 木片筛出料皮带运输机 电机控制 右跑偏导致停机</v>
      </c>
      <c r="I5933" s="10" t="str">
        <f t="shared" si="963"/>
        <v>DB100,X4212.3</v>
      </c>
      <c r="J5933" s="13" t="str">
        <f>VLOOKUP(E5933,起始地址定义!A:D,2,FALSE)</f>
        <v>DB100</v>
      </c>
      <c r="K5933" s="12" t="str">
        <f t="shared" si="964"/>
        <v>X4212.3</v>
      </c>
      <c r="L5933" s="13">
        <f>VLOOKUP(E5933,起始地址定义!A:D,3,FALSE)</f>
        <v>4200</v>
      </c>
      <c r="M5933" s="14">
        <f>VLOOKUP($F5933,类型描述及偏移量!$C:$H,2,FALSE)</f>
        <v>12.3</v>
      </c>
      <c r="N5933" s="14" t="str">
        <f>VLOOKUP($F5933,类型描述及偏移量!$C:$H,3,FALSE)</f>
        <v>离散</v>
      </c>
      <c r="O5933" s="14" t="str">
        <f>VLOOKUP($F5933,类型描述及偏移量!$C:$H,4,FALSE)</f>
        <v>On</v>
      </c>
      <c r="P5933" s="14" t="str">
        <f>VLOOKUP($F5933,类型描述及偏移量!$C:$H,5,FALSE)</f>
        <v>Yes</v>
      </c>
      <c r="Q5933" s="14" t="str">
        <f>VLOOKUP($F5933,类型描述及偏移量!$C:$H,6,FALSE)</f>
        <v>右跑偏导致停机</v>
      </c>
    </row>
    <row r="5934" hidden="1" spans="1:17">
      <c r="A5934" s="12" t="s">
        <v>128</v>
      </c>
      <c r="B5934" s="12" t="str">
        <f t="shared" si="957"/>
        <v>M15_M</v>
      </c>
      <c r="C5934" s="12" t="str">
        <f t="shared" si="958"/>
        <v>RMD_Time</v>
      </c>
      <c r="D5934" s="12" t="str">
        <f t="shared" si="959"/>
        <v>BP_Motor_var</v>
      </c>
      <c r="E5934" s="13" t="str">
        <f t="shared" si="960"/>
        <v>CHPF_M15_M_BP_Motor_var</v>
      </c>
      <c r="F5934" s="14" t="str">
        <f t="shared" si="961"/>
        <v>BP_Motor_var_RMD_Time</v>
      </c>
      <c r="G5934" s="10" t="str">
        <f t="shared" si="962"/>
        <v>CHPF_M15_M_RMD_Time</v>
      </c>
      <c r="H5934" s="10" t="str">
        <f>VLOOKUP(基本表格!E5934,起始地址定义!A:D,4,FALSE)&amp;" "&amp;Q5934</f>
        <v>2143+P3-M6 木片筛出料皮带运输机 电机控制 右跑偏检测时间</v>
      </c>
      <c r="I5934" s="10" t="str">
        <f t="shared" si="963"/>
        <v>DB100,INT4214</v>
      </c>
      <c r="J5934" s="13" t="str">
        <f>VLOOKUP(E5934,起始地址定义!A:D,2,FALSE)</f>
        <v>DB100</v>
      </c>
      <c r="K5934" s="12" t="str">
        <f t="shared" si="964"/>
        <v>INT4214</v>
      </c>
      <c r="L5934" s="13">
        <f>VLOOKUP(E5934,起始地址定义!A:D,3,FALSE)</f>
        <v>4200</v>
      </c>
      <c r="M5934" s="14">
        <f>VLOOKUP($F5934,类型描述及偏移量!$C:$H,2,FALSE)</f>
        <v>14</v>
      </c>
      <c r="N5934" s="14" t="str">
        <f>VLOOKUP($F5934,类型描述及偏移量!$C:$H,3,FALSE)</f>
        <v>整型</v>
      </c>
      <c r="O5934" s="14" t="str">
        <f>VLOOKUP($F5934,类型描述及偏移量!$C:$H,4,FALSE)</f>
        <v>None</v>
      </c>
      <c r="P5934" s="14" t="str">
        <f>VLOOKUP($F5934,类型描述及偏移量!$C:$H,5,FALSE)</f>
        <v>No</v>
      </c>
      <c r="Q5934" s="14" t="str">
        <f>VLOOKUP($F5934,类型描述及偏移量!$C:$H,6,FALSE)</f>
        <v>右跑偏检测时间</v>
      </c>
    </row>
    <row r="5935" hidden="1" spans="1:17">
      <c r="A5935" s="12" t="s">
        <v>128</v>
      </c>
      <c r="B5935" s="12" t="str">
        <f t="shared" si="957"/>
        <v>M15_M</v>
      </c>
      <c r="C5935" s="12" t="str">
        <f t="shared" si="958"/>
        <v>Motor_Delta</v>
      </c>
      <c r="D5935" s="12" t="str">
        <f t="shared" si="959"/>
        <v>BP_Motor_var</v>
      </c>
      <c r="E5935" s="13" t="str">
        <f t="shared" si="960"/>
        <v>CHPF_M15_M_BP_Motor_var</v>
      </c>
      <c r="F5935" s="14" t="str">
        <f t="shared" si="961"/>
        <v>BP_Motor_var_Motor_Delta</v>
      </c>
      <c r="G5935" s="10" t="str">
        <f t="shared" si="962"/>
        <v>CHPF_M15_M_Motor_Delta</v>
      </c>
      <c r="H5935" s="10" t="str">
        <f>VLOOKUP(基本表格!E5935,起始地址定义!A:D,4,FALSE)&amp;" "&amp;Q5935</f>
        <v>2143+P3-M6 木片筛出料皮带运输机 电机控制 三角型</v>
      </c>
      <c r="I5935" s="10" t="str">
        <f t="shared" si="963"/>
        <v>DB100,X4216.0</v>
      </c>
      <c r="J5935" s="13" t="str">
        <f>VLOOKUP(E5935,起始地址定义!A:D,2,FALSE)</f>
        <v>DB100</v>
      </c>
      <c r="K5935" s="12" t="str">
        <f t="shared" si="964"/>
        <v>X4216.0</v>
      </c>
      <c r="L5935" s="13">
        <f>VLOOKUP(E5935,起始地址定义!A:D,3,FALSE)</f>
        <v>4200</v>
      </c>
      <c r="M5935" s="14">
        <f>VLOOKUP($F5935,类型描述及偏移量!$C:$H,2,FALSE)</f>
        <v>16</v>
      </c>
      <c r="N5935" s="14" t="str">
        <f>VLOOKUP($F5935,类型描述及偏移量!$C:$H,3,FALSE)</f>
        <v>离散</v>
      </c>
      <c r="O5935" s="14" t="str">
        <f>VLOOKUP($F5935,类型描述及偏移量!$C:$H,4,FALSE)</f>
        <v>None</v>
      </c>
      <c r="P5935" s="14" t="str">
        <f>VLOOKUP($F5935,类型描述及偏移量!$C:$H,5,FALSE)</f>
        <v>Yes</v>
      </c>
      <c r="Q5935" s="14" t="str">
        <f>VLOOKUP($F5935,类型描述及偏移量!$C:$H,6,FALSE)</f>
        <v>三角型</v>
      </c>
    </row>
    <row r="5936" hidden="1" spans="1:17">
      <c r="A5936" s="12" t="s">
        <v>128</v>
      </c>
      <c r="B5936" s="12" t="str">
        <f t="shared" si="957"/>
        <v>M15_M</v>
      </c>
      <c r="C5936" s="12" t="str">
        <f t="shared" si="958"/>
        <v>Motor_Wye</v>
      </c>
      <c r="D5936" s="12" t="str">
        <f t="shared" si="959"/>
        <v>BP_Motor_var</v>
      </c>
      <c r="E5936" s="13" t="str">
        <f t="shared" si="960"/>
        <v>CHPF_M15_M_BP_Motor_var</v>
      </c>
      <c r="F5936" s="14" t="str">
        <f t="shared" si="961"/>
        <v>BP_Motor_var_Motor_Wye</v>
      </c>
      <c r="G5936" s="10" t="str">
        <f t="shared" si="962"/>
        <v>CHPF_M15_M_Motor_Wye</v>
      </c>
      <c r="H5936" s="10" t="str">
        <f>VLOOKUP(基本表格!E5936,起始地址定义!A:D,4,FALSE)&amp;" "&amp;Q5936</f>
        <v>2143+P3-M6 木片筛出料皮带运输机 电机控制 星型</v>
      </c>
      <c r="I5936" s="10" t="str">
        <f t="shared" si="963"/>
        <v>DB100,X4216.1</v>
      </c>
      <c r="J5936" s="13" t="str">
        <f>VLOOKUP(E5936,起始地址定义!A:D,2,FALSE)</f>
        <v>DB100</v>
      </c>
      <c r="K5936" s="12" t="str">
        <f t="shared" si="964"/>
        <v>X4216.1</v>
      </c>
      <c r="L5936" s="13">
        <f>VLOOKUP(E5936,起始地址定义!A:D,3,FALSE)</f>
        <v>4200</v>
      </c>
      <c r="M5936" s="14">
        <f>VLOOKUP($F5936,类型描述及偏移量!$C:$H,2,FALSE)</f>
        <v>16.1</v>
      </c>
      <c r="N5936" s="14" t="str">
        <f>VLOOKUP($F5936,类型描述及偏移量!$C:$H,3,FALSE)</f>
        <v>离散</v>
      </c>
      <c r="O5936" s="14" t="str">
        <f>VLOOKUP($F5936,类型描述及偏移量!$C:$H,4,FALSE)</f>
        <v>None</v>
      </c>
      <c r="P5936" s="14" t="str">
        <f>VLOOKUP($F5936,类型描述及偏移量!$C:$H,5,FALSE)</f>
        <v>Yes</v>
      </c>
      <c r="Q5936" s="14" t="str">
        <f>VLOOKUP($F5936,类型描述及偏移量!$C:$H,6,FALSE)</f>
        <v>星型</v>
      </c>
    </row>
    <row r="5937" hidden="1" spans="1:17">
      <c r="A5937" s="12" t="s">
        <v>128</v>
      </c>
      <c r="B5937" s="12" t="str">
        <f t="shared" si="957"/>
        <v>M15_M</v>
      </c>
      <c r="C5937" s="12" t="str">
        <f t="shared" si="958"/>
        <v>MSD</v>
      </c>
      <c r="D5937" s="12" t="str">
        <f t="shared" si="959"/>
        <v>BP_Motor_var</v>
      </c>
      <c r="E5937" s="13" t="str">
        <f t="shared" si="960"/>
        <v>CHPF_M15_M_BP_Motor_var</v>
      </c>
      <c r="F5937" s="14" t="str">
        <f t="shared" si="961"/>
        <v>BP_Motor_var_MSD</v>
      </c>
      <c r="G5937" s="10" t="str">
        <f t="shared" si="962"/>
        <v>CHPF_M15_M_MSD</v>
      </c>
      <c r="H5937" s="10" t="str">
        <f>VLOOKUP(基本表格!E5937,起始地址定义!A:D,4,FALSE)&amp;" "&amp;Q5937</f>
        <v>2143+P3-M6 木片筛出料皮带运输机 电机控制 维修开关</v>
      </c>
      <c r="I5937" s="10" t="str">
        <f t="shared" si="963"/>
        <v>DB100,X4216.2</v>
      </c>
      <c r="J5937" s="13" t="str">
        <f>VLOOKUP(E5937,起始地址定义!A:D,2,FALSE)</f>
        <v>DB100</v>
      </c>
      <c r="K5937" s="12" t="str">
        <f t="shared" si="964"/>
        <v>X4216.2</v>
      </c>
      <c r="L5937" s="13">
        <f>VLOOKUP(E5937,起始地址定义!A:D,3,FALSE)</f>
        <v>4200</v>
      </c>
      <c r="M5937" s="14">
        <f>VLOOKUP($F5937,类型描述及偏移量!$C:$H,2,FALSE)</f>
        <v>16.2</v>
      </c>
      <c r="N5937" s="14" t="str">
        <f>VLOOKUP($F5937,类型描述及偏移量!$C:$H,3,FALSE)</f>
        <v>离散</v>
      </c>
      <c r="O5937" s="14" t="str">
        <f>VLOOKUP($F5937,类型描述及偏移量!$C:$H,4,FALSE)</f>
        <v>On</v>
      </c>
      <c r="P5937" s="14" t="str">
        <f>VLOOKUP($F5937,类型描述及偏移量!$C:$H,5,FALSE)</f>
        <v>Yes</v>
      </c>
      <c r="Q5937" s="14" t="str">
        <f>VLOOKUP($F5937,类型描述及偏移量!$C:$H,6,FALSE)</f>
        <v>维修开关</v>
      </c>
    </row>
    <row r="5938" hidden="1" spans="1:17">
      <c r="A5938" s="12" t="s">
        <v>128</v>
      </c>
      <c r="B5938" s="12" t="str">
        <f t="shared" si="957"/>
        <v>M15_M</v>
      </c>
      <c r="C5938" s="12" t="str">
        <f t="shared" si="958"/>
        <v>LMD_CHK_2</v>
      </c>
      <c r="D5938" s="12" t="str">
        <f t="shared" si="959"/>
        <v>BP_Motor_var</v>
      </c>
      <c r="E5938" s="13" t="str">
        <f t="shared" si="960"/>
        <v>CHPF_M15_M_BP_Motor_var</v>
      </c>
      <c r="F5938" s="14" t="str">
        <f t="shared" si="961"/>
        <v>BP_Motor_var_LMD_CHK_2</v>
      </c>
      <c r="G5938" s="10" t="str">
        <f t="shared" si="962"/>
        <v>CHPF_M15_M_LMD_CHK_2</v>
      </c>
      <c r="H5938" s="10" t="str">
        <f>VLOOKUP(基本表格!E5938,起始地址定义!A:D,4,FALSE)&amp;" "&amp;Q5938</f>
        <v>2143+P3-M6 木片筛出料皮带运输机 电机控制 左跑偏2检测</v>
      </c>
      <c r="I5938" s="10" t="str">
        <f t="shared" si="963"/>
        <v>DB100,X4216.3</v>
      </c>
      <c r="J5938" s="13" t="str">
        <f>VLOOKUP(E5938,起始地址定义!A:D,2,FALSE)</f>
        <v>DB100</v>
      </c>
      <c r="K5938" s="12" t="str">
        <f t="shared" si="964"/>
        <v>X4216.3</v>
      </c>
      <c r="L5938" s="13">
        <f>VLOOKUP(E5938,起始地址定义!A:D,3,FALSE)</f>
        <v>4200</v>
      </c>
      <c r="M5938" s="14">
        <f>VLOOKUP($F5938,类型描述及偏移量!$C:$H,2,FALSE)</f>
        <v>16.3</v>
      </c>
      <c r="N5938" s="14" t="str">
        <f>VLOOKUP($F5938,类型描述及偏移量!$C:$H,3,FALSE)</f>
        <v>离散</v>
      </c>
      <c r="O5938" s="14" t="str">
        <f>VLOOKUP($F5938,类型描述及偏移量!$C:$H,4,FALSE)</f>
        <v>None</v>
      </c>
      <c r="P5938" s="14" t="str">
        <f>VLOOKUP($F5938,类型描述及偏移量!$C:$H,5,FALSE)</f>
        <v>Yes</v>
      </c>
      <c r="Q5938" s="14" t="str">
        <f>VLOOKUP($F5938,类型描述及偏移量!$C:$H,6,FALSE)</f>
        <v>左跑偏2检测</v>
      </c>
    </row>
    <row r="5939" hidden="1" spans="1:17">
      <c r="A5939" s="12" t="s">
        <v>128</v>
      </c>
      <c r="B5939" s="12" t="str">
        <f t="shared" si="957"/>
        <v>M15_M</v>
      </c>
      <c r="C5939" s="12" t="str">
        <f t="shared" si="958"/>
        <v>RMD_CHK_2</v>
      </c>
      <c r="D5939" s="12" t="str">
        <f t="shared" si="959"/>
        <v>BP_Motor_var</v>
      </c>
      <c r="E5939" s="13" t="str">
        <f t="shared" si="960"/>
        <v>CHPF_M15_M_BP_Motor_var</v>
      </c>
      <c r="F5939" s="14" t="str">
        <f t="shared" si="961"/>
        <v>BP_Motor_var_RMD_CHK_2</v>
      </c>
      <c r="G5939" s="10" t="str">
        <f t="shared" si="962"/>
        <v>CHPF_M15_M_RMD_CHK_2</v>
      </c>
      <c r="H5939" s="10" t="str">
        <f>VLOOKUP(基本表格!E5939,起始地址定义!A:D,4,FALSE)&amp;" "&amp;Q5939</f>
        <v>2143+P3-M6 木片筛出料皮带运输机 电机控制 右跑偏2检测</v>
      </c>
      <c r="I5939" s="10" t="str">
        <f t="shared" si="963"/>
        <v>DB100,X4216.4</v>
      </c>
      <c r="J5939" s="13" t="str">
        <f>VLOOKUP(E5939,起始地址定义!A:D,2,FALSE)</f>
        <v>DB100</v>
      </c>
      <c r="K5939" s="12" t="str">
        <f t="shared" si="964"/>
        <v>X4216.4</v>
      </c>
      <c r="L5939" s="13">
        <f>VLOOKUP(E5939,起始地址定义!A:D,3,FALSE)</f>
        <v>4200</v>
      </c>
      <c r="M5939" s="14">
        <f>VLOOKUP($F5939,类型描述及偏移量!$C:$H,2,FALSE)</f>
        <v>16.4</v>
      </c>
      <c r="N5939" s="14" t="str">
        <f>VLOOKUP($F5939,类型描述及偏移量!$C:$H,3,FALSE)</f>
        <v>离散</v>
      </c>
      <c r="O5939" s="14" t="str">
        <f>VLOOKUP($F5939,类型描述及偏移量!$C:$H,4,FALSE)</f>
        <v>None</v>
      </c>
      <c r="P5939" s="14" t="str">
        <f>VLOOKUP($F5939,类型描述及偏移量!$C:$H,5,FALSE)</f>
        <v>Yes</v>
      </c>
      <c r="Q5939" s="14" t="str">
        <f>VLOOKUP($F5939,类型描述及偏移量!$C:$H,6,FALSE)</f>
        <v>右跑偏2检测</v>
      </c>
    </row>
    <row r="5940" hidden="1" spans="1:17">
      <c r="A5940" s="12" t="s">
        <v>128</v>
      </c>
      <c r="B5940" s="12" t="str">
        <f t="shared" si="957"/>
        <v>M15_M</v>
      </c>
      <c r="C5940" s="12" t="str">
        <f t="shared" si="958"/>
        <v>InterStarTime</v>
      </c>
      <c r="D5940" s="12" t="str">
        <f t="shared" si="959"/>
        <v>BP_Motor_var</v>
      </c>
      <c r="E5940" s="13" t="str">
        <f t="shared" si="960"/>
        <v>CHPF_M15_M_BP_Motor_var</v>
      </c>
      <c r="F5940" s="14" t="str">
        <f t="shared" si="961"/>
        <v>BP_Motor_var_InterStarTime</v>
      </c>
      <c r="G5940" s="10" t="str">
        <f t="shared" si="962"/>
        <v>CHPF_M15_M_InterStarTime</v>
      </c>
      <c r="H5940" s="10" t="str">
        <f>VLOOKUP(基本表格!E5940,起始地址定义!A:D,4,FALSE)&amp;" "&amp;Q5940</f>
        <v>2143+P3-M6 木片筛出料皮带运输机 电机控制 联动启动延时</v>
      </c>
      <c r="I5940" s="10" t="str">
        <f t="shared" si="963"/>
        <v>DB100,INT4218</v>
      </c>
      <c r="J5940" s="13" t="str">
        <f>VLOOKUP(E5940,起始地址定义!A:D,2,FALSE)</f>
        <v>DB100</v>
      </c>
      <c r="K5940" s="12" t="str">
        <f t="shared" si="964"/>
        <v>INT4218</v>
      </c>
      <c r="L5940" s="13">
        <f>VLOOKUP(E5940,起始地址定义!A:D,3,FALSE)</f>
        <v>4200</v>
      </c>
      <c r="M5940" s="14">
        <f>VLOOKUP($F5940,类型描述及偏移量!$C:$H,2,FALSE)</f>
        <v>18</v>
      </c>
      <c r="N5940" s="14" t="str">
        <f>VLOOKUP($F5940,类型描述及偏移量!$C:$H,3,FALSE)</f>
        <v>整型</v>
      </c>
      <c r="O5940" s="14" t="str">
        <f>VLOOKUP($F5940,类型描述及偏移量!$C:$H,4,FALSE)</f>
        <v>None</v>
      </c>
      <c r="P5940" s="14" t="str">
        <f>VLOOKUP($F5940,类型描述及偏移量!$C:$H,5,FALSE)</f>
        <v>No</v>
      </c>
      <c r="Q5940" s="14" t="str">
        <f>VLOOKUP($F5940,类型描述及偏移量!$C:$H,6,FALSE)</f>
        <v>联动启动延时</v>
      </c>
    </row>
    <row r="5941" hidden="1" spans="1:17">
      <c r="A5941" s="12" t="s">
        <v>128</v>
      </c>
      <c r="B5941" s="12" t="str">
        <f t="shared" si="957"/>
        <v>M15_M</v>
      </c>
      <c r="C5941" s="12" t="str">
        <f t="shared" si="958"/>
        <v>Alt_TMR</v>
      </c>
      <c r="D5941" s="12" t="str">
        <f t="shared" si="959"/>
        <v>BP_Motor_var</v>
      </c>
      <c r="E5941" s="13" t="str">
        <f t="shared" si="960"/>
        <v>CHPF_M15_M_BP_Motor_var</v>
      </c>
      <c r="F5941" s="14" t="str">
        <f t="shared" si="961"/>
        <v>BP_Motor_var_Alt_TMR</v>
      </c>
      <c r="G5941" s="10" t="str">
        <f t="shared" si="962"/>
        <v>CHPF_M15_M_Alt_TMR</v>
      </c>
      <c r="H5941" s="10" t="str">
        <f>VLOOKUP(基本表格!E5941,起始地址定义!A:D,4,FALSE)&amp;" "&amp;Q5941</f>
        <v>2143+P3-M6 木片筛出料皮带运输机 电机控制 起动转换时间 秒</v>
      </c>
      <c r="I5941" s="10" t="str">
        <f t="shared" si="963"/>
        <v>DB100,INT4220</v>
      </c>
      <c r="J5941" s="13" t="str">
        <f>VLOOKUP(E5941,起始地址定义!A:D,2,FALSE)</f>
        <v>DB100</v>
      </c>
      <c r="K5941" s="12" t="str">
        <f t="shared" si="964"/>
        <v>INT4220</v>
      </c>
      <c r="L5941" s="13">
        <f>VLOOKUP(E5941,起始地址定义!A:D,3,FALSE)</f>
        <v>4200</v>
      </c>
      <c r="M5941" s="14">
        <f>VLOOKUP($F5941,类型描述及偏移量!$C:$H,2,FALSE)</f>
        <v>20</v>
      </c>
      <c r="N5941" s="14" t="str">
        <f>VLOOKUP($F5941,类型描述及偏移量!$C:$H,3,FALSE)</f>
        <v>整型</v>
      </c>
      <c r="O5941" s="14" t="str">
        <f>VLOOKUP($F5941,类型描述及偏移量!$C:$H,4,FALSE)</f>
        <v>None</v>
      </c>
      <c r="P5941" s="14" t="str">
        <f>VLOOKUP($F5941,类型描述及偏移量!$C:$H,5,FALSE)</f>
        <v>No</v>
      </c>
      <c r="Q5941" s="14" t="str">
        <f>VLOOKUP($F5941,类型描述及偏移量!$C:$H,6,FALSE)</f>
        <v>起动转换时间 秒</v>
      </c>
    </row>
    <row r="5942" hidden="1" spans="1:17">
      <c r="A5942" s="12" t="s">
        <v>128</v>
      </c>
      <c r="B5942" s="12" t="str">
        <f t="shared" si="957"/>
        <v>M15_SetFRQ</v>
      </c>
      <c r="C5942" s="12" t="str">
        <f t="shared" si="958"/>
        <v>HiProEN</v>
      </c>
      <c r="D5942" s="12" t="str">
        <f t="shared" si="959"/>
        <v>BP_Value_var</v>
      </c>
      <c r="E5942" s="13" t="str">
        <f t="shared" si="960"/>
        <v>CHPF_M15_SetFRQ_BP_Value_var</v>
      </c>
      <c r="F5942" s="14" t="str">
        <f t="shared" si="961"/>
        <v>BP_Value_var_HiProEN</v>
      </c>
      <c r="G5942" s="10" t="str">
        <f t="shared" si="962"/>
        <v>CHPF_M15_SetFRQ_HiProEN</v>
      </c>
      <c r="H5942" s="10" t="str">
        <f>VLOOKUP(基本表格!E5942,起始地址定义!A:D,4,FALSE)&amp;" "&amp;Q5942</f>
        <v>2143+P3-M6 木片筛出料皮带运输机 给定频率 上限保护使能</v>
      </c>
      <c r="I5942" s="10" t="str">
        <f t="shared" si="963"/>
        <v>DB100,X4250.3</v>
      </c>
      <c r="J5942" s="13" t="str">
        <f>VLOOKUP(E5942,起始地址定义!A:D,2,FALSE)</f>
        <v>DB100</v>
      </c>
      <c r="K5942" s="12" t="str">
        <f t="shared" si="964"/>
        <v>X4250.3</v>
      </c>
      <c r="L5942" s="13">
        <f>VLOOKUP(E5942,起始地址定义!A:D,3,FALSE)</f>
        <v>4250</v>
      </c>
      <c r="M5942" s="14">
        <f>VLOOKUP($F5942,类型描述及偏移量!$C:$H,2,FALSE)</f>
        <v>0.299999999999997</v>
      </c>
      <c r="N5942" s="14" t="str">
        <f>VLOOKUP($F5942,类型描述及偏移量!$C:$H,3,FALSE)</f>
        <v>离散</v>
      </c>
      <c r="O5942" s="14" t="str">
        <f>VLOOKUP($F5942,类型描述及偏移量!$C:$H,4,FALSE)</f>
        <v>None</v>
      </c>
      <c r="P5942" s="14" t="str">
        <f>VLOOKUP($F5942,类型描述及偏移量!$C:$H,5,FALSE)</f>
        <v>No</v>
      </c>
      <c r="Q5942" s="14" t="str">
        <f>VLOOKUP($F5942,类型描述及偏移量!$C:$H,6,FALSE)</f>
        <v>上限保护使能</v>
      </c>
    </row>
    <row r="5943" hidden="1" spans="1:17">
      <c r="A5943" s="12" t="s">
        <v>128</v>
      </c>
      <c r="B5943" s="12" t="str">
        <f t="shared" si="957"/>
        <v>M15_SetFRQ</v>
      </c>
      <c r="C5943" s="12" t="str">
        <f t="shared" si="958"/>
        <v>LoProEN</v>
      </c>
      <c r="D5943" s="12" t="str">
        <f t="shared" si="959"/>
        <v>BP_Value_var</v>
      </c>
      <c r="E5943" s="13" t="str">
        <f t="shared" si="960"/>
        <v>CHPF_M15_SetFRQ_BP_Value_var</v>
      </c>
      <c r="F5943" s="14" t="str">
        <f t="shared" si="961"/>
        <v>BP_Value_var_LoProEN</v>
      </c>
      <c r="G5943" s="10" t="str">
        <f t="shared" si="962"/>
        <v>CHPF_M15_SetFRQ_LoProEN</v>
      </c>
      <c r="H5943" s="10" t="str">
        <f>VLOOKUP(基本表格!E5943,起始地址定义!A:D,4,FALSE)&amp;" "&amp;Q5943</f>
        <v>2143+P3-M6 木片筛出料皮带运输机 给定频率 下限保护使能</v>
      </c>
      <c r="I5943" s="10" t="str">
        <f t="shared" si="963"/>
        <v>DB100,X4250.4</v>
      </c>
      <c r="J5943" s="13" t="str">
        <f>VLOOKUP(E5943,起始地址定义!A:D,2,FALSE)</f>
        <v>DB100</v>
      </c>
      <c r="K5943" s="12" t="str">
        <f t="shared" si="964"/>
        <v>X4250.4</v>
      </c>
      <c r="L5943" s="13">
        <f>VLOOKUP(E5943,起始地址定义!A:D,3,FALSE)</f>
        <v>4250</v>
      </c>
      <c r="M5943" s="14">
        <f>VLOOKUP($F5943,类型描述及偏移量!$C:$H,2,FALSE)</f>
        <v>0.399999999999999</v>
      </c>
      <c r="N5943" s="14" t="str">
        <f>VLOOKUP($F5943,类型描述及偏移量!$C:$H,3,FALSE)</f>
        <v>离散</v>
      </c>
      <c r="O5943" s="14" t="str">
        <f>VLOOKUP($F5943,类型描述及偏移量!$C:$H,4,FALSE)</f>
        <v>None</v>
      </c>
      <c r="P5943" s="14" t="str">
        <f>VLOOKUP($F5943,类型描述及偏移量!$C:$H,5,FALSE)</f>
        <v>No</v>
      </c>
      <c r="Q5943" s="14" t="str">
        <f>VLOOKUP($F5943,类型描述及偏移量!$C:$H,6,FALSE)</f>
        <v>下限保护使能</v>
      </c>
    </row>
    <row r="5944" hidden="1" spans="1:17">
      <c r="A5944" s="12" t="s">
        <v>128</v>
      </c>
      <c r="B5944" s="12" t="str">
        <f t="shared" si="957"/>
        <v>M15_SetFRQ</v>
      </c>
      <c r="C5944" s="12" t="str">
        <f t="shared" si="958"/>
        <v>HiALM</v>
      </c>
      <c r="D5944" s="12" t="str">
        <f t="shared" si="959"/>
        <v>BP_Value_var</v>
      </c>
      <c r="E5944" s="13" t="str">
        <f t="shared" si="960"/>
        <v>CHPF_M15_SetFRQ_BP_Value_var</v>
      </c>
      <c r="F5944" s="14" t="str">
        <f t="shared" si="961"/>
        <v>BP_Value_var_HiALM</v>
      </c>
      <c r="G5944" s="10" t="str">
        <f t="shared" si="962"/>
        <v>CHPF_M15_SetFRQ_HiALM</v>
      </c>
      <c r="H5944" s="10" t="str">
        <f>VLOOKUP(基本表格!E5944,起始地址定义!A:D,4,FALSE)&amp;" "&amp;Q5944</f>
        <v>2143+P3-M6 木片筛出料皮带运输机 给定频率 上限报警</v>
      </c>
      <c r="I5944" s="10" t="str">
        <f t="shared" si="963"/>
        <v>DB100,X4250.5</v>
      </c>
      <c r="J5944" s="13" t="str">
        <f>VLOOKUP(E5944,起始地址定义!A:D,2,FALSE)</f>
        <v>DB100</v>
      </c>
      <c r="K5944" s="12" t="str">
        <f t="shared" si="964"/>
        <v>X4250.5</v>
      </c>
      <c r="L5944" s="13">
        <f>VLOOKUP(E5944,起始地址定义!A:D,3,FALSE)</f>
        <v>4250</v>
      </c>
      <c r="M5944" s="14">
        <f>VLOOKUP($F5944,类型描述及偏移量!$C:$H,2,FALSE)</f>
        <v>0.5</v>
      </c>
      <c r="N5944" s="14" t="str">
        <f>VLOOKUP($F5944,类型描述及偏移量!$C:$H,3,FALSE)</f>
        <v>离散</v>
      </c>
      <c r="O5944" s="14" t="str">
        <f>VLOOKUP($F5944,类型描述及偏移量!$C:$H,4,FALSE)</f>
        <v>None</v>
      </c>
      <c r="P5944" s="14" t="str">
        <f>VLOOKUP($F5944,类型描述及偏移量!$C:$H,5,FALSE)</f>
        <v>Yes</v>
      </c>
      <c r="Q5944" s="14" t="str">
        <f>VLOOKUP($F5944,类型描述及偏移量!$C:$H,6,FALSE)</f>
        <v>上限报警</v>
      </c>
    </row>
    <row r="5945" hidden="1" spans="1:17">
      <c r="A5945" s="12" t="s">
        <v>128</v>
      </c>
      <c r="B5945" s="12" t="str">
        <f t="shared" si="957"/>
        <v>M15_SetFRQ</v>
      </c>
      <c r="C5945" s="12" t="str">
        <f t="shared" si="958"/>
        <v>LoALM</v>
      </c>
      <c r="D5945" s="12" t="str">
        <f t="shared" si="959"/>
        <v>BP_Value_var</v>
      </c>
      <c r="E5945" s="13" t="str">
        <f t="shared" si="960"/>
        <v>CHPF_M15_SetFRQ_BP_Value_var</v>
      </c>
      <c r="F5945" s="14" t="str">
        <f t="shared" si="961"/>
        <v>BP_Value_var_LoALM</v>
      </c>
      <c r="G5945" s="10" t="str">
        <f t="shared" si="962"/>
        <v>CHPF_M15_SetFRQ_LoALM</v>
      </c>
      <c r="H5945" s="10" t="str">
        <f>VLOOKUP(基本表格!E5945,起始地址定义!A:D,4,FALSE)&amp;" "&amp;Q5945</f>
        <v>2143+P3-M6 木片筛出料皮带运输机 给定频率 下限报警</v>
      </c>
      <c r="I5945" s="10" t="str">
        <f t="shared" si="963"/>
        <v>DB100,X4250.6</v>
      </c>
      <c r="J5945" s="13" t="str">
        <f>VLOOKUP(E5945,起始地址定义!A:D,2,FALSE)</f>
        <v>DB100</v>
      </c>
      <c r="K5945" s="12" t="str">
        <f t="shared" si="964"/>
        <v>X4250.6</v>
      </c>
      <c r="L5945" s="13">
        <f>VLOOKUP(E5945,起始地址定义!A:D,3,FALSE)</f>
        <v>4250</v>
      </c>
      <c r="M5945" s="14">
        <f>VLOOKUP($F5945,类型描述及偏移量!$C:$H,2,FALSE)</f>
        <v>0.600000000000001</v>
      </c>
      <c r="N5945" s="14" t="str">
        <f>VLOOKUP($F5945,类型描述及偏移量!$C:$H,3,FALSE)</f>
        <v>离散</v>
      </c>
      <c r="O5945" s="14" t="str">
        <f>VLOOKUP($F5945,类型描述及偏移量!$C:$H,4,FALSE)</f>
        <v>None</v>
      </c>
      <c r="P5945" s="14" t="str">
        <f>VLOOKUP($F5945,类型描述及偏移量!$C:$H,5,FALSE)</f>
        <v>Yes</v>
      </c>
      <c r="Q5945" s="14" t="str">
        <f>VLOOKUP($F5945,类型描述及偏移量!$C:$H,6,FALSE)</f>
        <v>下限报警</v>
      </c>
    </row>
    <row r="5946" hidden="1" spans="1:17">
      <c r="A5946" s="12" t="s">
        <v>128</v>
      </c>
      <c r="B5946" s="12" t="str">
        <f t="shared" si="957"/>
        <v>M15_SetFRQ</v>
      </c>
      <c r="C5946" s="12" t="str">
        <f t="shared" si="958"/>
        <v>HiHiALM</v>
      </c>
      <c r="D5946" s="12" t="str">
        <f t="shared" si="959"/>
        <v>BP_Value_var</v>
      </c>
      <c r="E5946" s="13" t="str">
        <f t="shared" si="960"/>
        <v>CHPF_M15_SetFRQ_BP_Value_var</v>
      </c>
      <c r="F5946" s="14" t="str">
        <f t="shared" si="961"/>
        <v>BP_Value_var_HiHiALM</v>
      </c>
      <c r="G5946" s="10" t="str">
        <f t="shared" si="962"/>
        <v>CHPF_M15_SetFRQ_HiHiALM</v>
      </c>
      <c r="H5946" s="10" t="str">
        <f>VLOOKUP(基本表格!E5946,起始地址定义!A:D,4,FALSE)&amp;" "&amp;Q5946</f>
        <v>2143+P3-M6 木片筛出料皮带运输机 给定频率 上上限报警</v>
      </c>
      <c r="I5946" s="10" t="str">
        <f t="shared" si="963"/>
        <v>DB100,X4250.7</v>
      </c>
      <c r="J5946" s="13" t="str">
        <f>VLOOKUP(E5946,起始地址定义!A:D,2,FALSE)</f>
        <v>DB100</v>
      </c>
      <c r="K5946" s="12" t="str">
        <f t="shared" si="964"/>
        <v>X4250.7</v>
      </c>
      <c r="L5946" s="13">
        <f>VLOOKUP(E5946,起始地址定义!A:D,3,FALSE)</f>
        <v>4250</v>
      </c>
      <c r="M5946" s="14">
        <f>VLOOKUP($F5946,类型描述及偏移量!$C:$H,2,FALSE)</f>
        <v>0.700000000000003</v>
      </c>
      <c r="N5946" s="14" t="str">
        <f>VLOOKUP($F5946,类型描述及偏移量!$C:$H,3,FALSE)</f>
        <v>离散</v>
      </c>
      <c r="O5946" s="14" t="str">
        <f>VLOOKUP($F5946,类型描述及偏移量!$C:$H,4,FALSE)</f>
        <v>On</v>
      </c>
      <c r="P5946" s="14" t="str">
        <f>VLOOKUP($F5946,类型描述及偏移量!$C:$H,5,FALSE)</f>
        <v>Yes</v>
      </c>
      <c r="Q5946" s="14" t="str">
        <f>VLOOKUP($F5946,类型描述及偏移量!$C:$H,6,FALSE)</f>
        <v>上上限报警</v>
      </c>
    </row>
    <row r="5947" hidden="1" spans="1:17">
      <c r="A5947" s="12" t="s">
        <v>128</v>
      </c>
      <c r="B5947" s="12" t="str">
        <f t="shared" si="957"/>
        <v>M15_SetFRQ</v>
      </c>
      <c r="C5947" s="12" t="str">
        <f t="shared" si="958"/>
        <v>LoLoALM</v>
      </c>
      <c r="D5947" s="12" t="str">
        <f t="shared" si="959"/>
        <v>BP_Value_var</v>
      </c>
      <c r="E5947" s="13" t="str">
        <f t="shared" si="960"/>
        <v>CHPF_M15_SetFRQ_BP_Value_var</v>
      </c>
      <c r="F5947" s="14" t="str">
        <f t="shared" si="961"/>
        <v>BP_Value_var_LoLoALM</v>
      </c>
      <c r="G5947" s="10" t="str">
        <f t="shared" si="962"/>
        <v>CHPF_M15_SetFRQ_LoLoALM</v>
      </c>
      <c r="H5947" s="10" t="str">
        <f>VLOOKUP(基本表格!E5947,起始地址定义!A:D,4,FALSE)&amp;" "&amp;Q5947</f>
        <v>2143+P3-M6 木片筛出料皮带运输机 给定频率 下下限报警</v>
      </c>
      <c r="I5947" s="10" t="str">
        <f t="shared" si="963"/>
        <v>DB100,X4251.0</v>
      </c>
      <c r="J5947" s="13" t="str">
        <f>VLOOKUP(E5947,起始地址定义!A:D,2,FALSE)</f>
        <v>DB100</v>
      </c>
      <c r="K5947" s="12" t="str">
        <f t="shared" si="964"/>
        <v>X4251.0</v>
      </c>
      <c r="L5947" s="13">
        <f>VLOOKUP(E5947,起始地址定义!A:D,3,FALSE)</f>
        <v>4250</v>
      </c>
      <c r="M5947" s="14">
        <f>VLOOKUP($F5947,类型描述及偏移量!$C:$H,2,FALSE)</f>
        <v>1</v>
      </c>
      <c r="N5947" s="14" t="str">
        <f>VLOOKUP($F5947,类型描述及偏移量!$C:$H,3,FALSE)</f>
        <v>离散</v>
      </c>
      <c r="O5947" s="14" t="str">
        <f>VLOOKUP($F5947,类型描述及偏移量!$C:$H,4,FALSE)</f>
        <v>On</v>
      </c>
      <c r="P5947" s="14" t="str">
        <f>VLOOKUP($F5947,类型描述及偏移量!$C:$H,5,FALSE)</f>
        <v>Yes</v>
      </c>
      <c r="Q5947" s="14" t="str">
        <f>VLOOKUP($F5947,类型描述及偏移量!$C:$H,6,FALSE)</f>
        <v>下下限报警</v>
      </c>
    </row>
    <row r="5948" hidden="1" spans="1:17">
      <c r="A5948" s="12" t="s">
        <v>128</v>
      </c>
      <c r="B5948" s="12" t="str">
        <f t="shared" ref="B5948:B5986" si="965">"M"&amp;RIGHT(LEFT(B5825,FIND("_",B5825,1)-1),LEN(LEFT(B5825,FIND("_",B5825,1)-1))-1)+1&amp;"_"&amp;RIGHT(B5825,LEN(B5825)-FIND("_",B5825,1))</f>
        <v>M15_SetFRQ</v>
      </c>
      <c r="C5948" s="12" t="str">
        <f t="shared" ref="C5948:C5986" si="966">C5825</f>
        <v>LimALM</v>
      </c>
      <c r="D5948" s="12" t="str">
        <f t="shared" ref="D5948:D5986" si="967">D5825</f>
        <v>BP_Value_var</v>
      </c>
      <c r="E5948" s="13" t="str">
        <f t="shared" ref="E5948:E5986" si="968">A5948&amp;"_"&amp;B5948&amp;"_"&amp;D5948</f>
        <v>CHPF_M15_SetFRQ_BP_Value_var</v>
      </c>
      <c r="F5948" s="14" t="str">
        <f t="shared" ref="F5948:F5986" si="969">D5948&amp;"_"&amp;C5948</f>
        <v>BP_Value_var_LimALM</v>
      </c>
      <c r="G5948" s="10" t="str">
        <f t="shared" ref="G5948:G5986" si="970">A5948&amp;"_"&amp;IF(B5948="DB","",B5948&amp;"_")&amp;C5948</f>
        <v>CHPF_M15_SetFRQ_LimALM</v>
      </c>
      <c r="H5948" s="10" t="str">
        <f>VLOOKUP(基本表格!E5948,起始地址定义!A:D,4,FALSE)&amp;" "&amp;Q5948</f>
        <v>2143+P3-M6 木片筛出料皮带运输机 给定频率 极限报警</v>
      </c>
      <c r="I5948" s="10" t="str">
        <f t="shared" ref="I5948:I5986" si="971">J5948&amp;","&amp;K5948</f>
        <v>DB100,X4251.1</v>
      </c>
      <c r="J5948" s="13" t="str">
        <f>VLOOKUP(E5948,起始地址定义!A:D,2,FALSE)</f>
        <v>DB100</v>
      </c>
      <c r="K5948" s="12" t="str">
        <f t="shared" ref="K5948:K5986" si="972">IF(N5948="离散","X",IF(N5948="实型","REAL","INT"))&amp;IF(N5948="离散",TEXT(L5948+M5948,"0.0"),L5948+M5948)</f>
        <v>X4251.1</v>
      </c>
      <c r="L5948" s="13">
        <f>VLOOKUP(E5948,起始地址定义!A:D,3,FALSE)</f>
        <v>4250</v>
      </c>
      <c r="M5948" s="14">
        <f>VLOOKUP($F5948,类型描述及偏移量!$C:$H,2,FALSE)</f>
        <v>1.1</v>
      </c>
      <c r="N5948" s="14" t="str">
        <f>VLOOKUP($F5948,类型描述及偏移量!$C:$H,3,FALSE)</f>
        <v>离散</v>
      </c>
      <c r="O5948" s="14" t="str">
        <f>VLOOKUP($F5948,类型描述及偏移量!$C:$H,4,FALSE)</f>
        <v>On</v>
      </c>
      <c r="P5948" s="14" t="str">
        <f>VLOOKUP($F5948,类型描述及偏移量!$C:$H,5,FALSE)</f>
        <v>Yes</v>
      </c>
      <c r="Q5948" s="14" t="str">
        <f>VLOOKUP($F5948,类型描述及偏移量!$C:$H,6,FALSE)</f>
        <v>极限报警</v>
      </c>
    </row>
    <row r="5949" hidden="1" spans="1:17">
      <c r="A5949" s="12" t="s">
        <v>128</v>
      </c>
      <c r="B5949" s="12" t="str">
        <f t="shared" si="965"/>
        <v>M15_SetFRQ</v>
      </c>
      <c r="C5949" s="12" t="str">
        <f t="shared" si="966"/>
        <v>LostALM</v>
      </c>
      <c r="D5949" s="12" t="str">
        <f t="shared" si="967"/>
        <v>BP_Value_var</v>
      </c>
      <c r="E5949" s="13" t="str">
        <f t="shared" si="968"/>
        <v>CHPF_M15_SetFRQ_BP_Value_var</v>
      </c>
      <c r="F5949" s="14" t="str">
        <f t="shared" si="969"/>
        <v>BP_Value_var_LostALM</v>
      </c>
      <c r="G5949" s="10" t="str">
        <f t="shared" si="970"/>
        <v>CHPF_M15_SetFRQ_LostALM</v>
      </c>
      <c r="H5949" s="10" t="str">
        <f>VLOOKUP(基本表格!E5949,起始地址定义!A:D,4,FALSE)&amp;" "&amp;Q5949</f>
        <v>2143+P3-M6 木片筛出料皮带运输机 给定频率 传感器断线报警</v>
      </c>
      <c r="I5949" s="10" t="str">
        <f t="shared" si="971"/>
        <v>DB100,X4251.2</v>
      </c>
      <c r="J5949" s="13" t="str">
        <f>VLOOKUP(E5949,起始地址定义!A:D,2,FALSE)</f>
        <v>DB100</v>
      </c>
      <c r="K5949" s="12" t="str">
        <f t="shared" si="972"/>
        <v>X4251.2</v>
      </c>
      <c r="L5949" s="13">
        <f>VLOOKUP(E5949,起始地址定义!A:D,3,FALSE)</f>
        <v>4250</v>
      </c>
      <c r="M5949" s="14">
        <f>VLOOKUP($F5949,类型描述及偏移量!$C:$H,2,FALSE)</f>
        <v>1.2</v>
      </c>
      <c r="N5949" s="14" t="str">
        <f>VLOOKUP($F5949,类型描述及偏移量!$C:$H,3,FALSE)</f>
        <v>离散</v>
      </c>
      <c r="O5949" s="14" t="str">
        <f>VLOOKUP($F5949,类型描述及偏移量!$C:$H,4,FALSE)</f>
        <v>On</v>
      </c>
      <c r="P5949" s="14" t="str">
        <f>VLOOKUP($F5949,类型描述及偏移量!$C:$H,5,FALSE)</f>
        <v>Yes</v>
      </c>
      <c r="Q5949" s="14" t="str">
        <f>VLOOKUP($F5949,类型描述及偏移量!$C:$H,6,FALSE)</f>
        <v>传感器断线报警</v>
      </c>
    </row>
    <row r="5950" hidden="1" spans="1:17">
      <c r="A5950" s="12" t="s">
        <v>128</v>
      </c>
      <c r="B5950" s="12" t="str">
        <f t="shared" si="965"/>
        <v>M15_SetFRQ</v>
      </c>
      <c r="C5950" s="12" t="str">
        <f t="shared" si="966"/>
        <v>Code</v>
      </c>
      <c r="D5950" s="12" t="str">
        <f t="shared" si="967"/>
        <v>BP_Value_var</v>
      </c>
      <c r="E5950" s="13" t="str">
        <f t="shared" si="968"/>
        <v>CHPF_M15_SetFRQ_BP_Value_var</v>
      </c>
      <c r="F5950" s="14" t="str">
        <f t="shared" si="969"/>
        <v>BP_Value_var_Code</v>
      </c>
      <c r="G5950" s="10" t="str">
        <f t="shared" si="970"/>
        <v>CHPF_M15_SetFRQ_Code</v>
      </c>
      <c r="H5950" s="10" t="str">
        <f>VLOOKUP(基本表格!E5950,起始地址定义!A:D,4,FALSE)&amp;" "&amp;Q5950</f>
        <v>2143+P3-M6 木片筛出料皮带运输机 给定频率 实际内码</v>
      </c>
      <c r="I5950" s="10" t="str">
        <f t="shared" si="971"/>
        <v>DB100,INT4252</v>
      </c>
      <c r="J5950" s="13" t="str">
        <f>VLOOKUP(E5950,起始地址定义!A:D,2,FALSE)</f>
        <v>DB100</v>
      </c>
      <c r="K5950" s="12" t="str">
        <f t="shared" si="972"/>
        <v>INT4252</v>
      </c>
      <c r="L5950" s="13">
        <f>VLOOKUP(E5950,起始地址定义!A:D,3,FALSE)</f>
        <v>4250</v>
      </c>
      <c r="M5950" s="14">
        <f>VLOOKUP($F5950,类型描述及偏移量!$C:$H,2,FALSE)</f>
        <v>2</v>
      </c>
      <c r="N5950" s="14" t="str">
        <f>VLOOKUP($F5950,类型描述及偏移量!$C:$H,3,FALSE)</f>
        <v>整型</v>
      </c>
      <c r="O5950" s="14" t="str">
        <f>VLOOKUP($F5950,类型描述及偏移量!$C:$H,4,FALSE)</f>
        <v>None</v>
      </c>
      <c r="P5950" s="14" t="str">
        <f>VLOOKUP($F5950,类型描述及偏移量!$C:$H,5,FALSE)</f>
        <v>Yes</v>
      </c>
      <c r="Q5950" s="14" t="str">
        <f>VLOOKUP($F5950,类型描述及偏移量!$C:$H,6,FALSE)</f>
        <v>实际内码</v>
      </c>
    </row>
    <row r="5951" hidden="1" spans="1:17">
      <c r="A5951" s="12" t="s">
        <v>128</v>
      </c>
      <c r="B5951" s="12" t="str">
        <f t="shared" si="965"/>
        <v>M15_SetFRQ</v>
      </c>
      <c r="C5951" s="12" t="str">
        <f t="shared" si="966"/>
        <v>Value</v>
      </c>
      <c r="D5951" s="12" t="str">
        <f t="shared" si="967"/>
        <v>BP_Value_var</v>
      </c>
      <c r="E5951" s="13" t="str">
        <f t="shared" si="968"/>
        <v>CHPF_M15_SetFRQ_BP_Value_var</v>
      </c>
      <c r="F5951" s="14" t="str">
        <f t="shared" si="969"/>
        <v>BP_Value_var_Value</v>
      </c>
      <c r="G5951" s="10" t="str">
        <f t="shared" si="970"/>
        <v>CHPF_M15_SetFRQ_Value</v>
      </c>
      <c r="H5951" s="10" t="str">
        <f>VLOOKUP(基本表格!E5951,起始地址定义!A:D,4,FALSE)&amp;" "&amp;Q5951</f>
        <v>2143+P3-M6 木片筛出料皮带运输机 给定频率 实际值</v>
      </c>
      <c r="I5951" s="10" t="str">
        <f t="shared" si="971"/>
        <v>DB100,REAL4256</v>
      </c>
      <c r="J5951" s="13" t="str">
        <f>VLOOKUP(E5951,起始地址定义!A:D,2,FALSE)</f>
        <v>DB100</v>
      </c>
      <c r="K5951" s="12" t="str">
        <f t="shared" si="972"/>
        <v>REAL4256</v>
      </c>
      <c r="L5951" s="13">
        <f>VLOOKUP(E5951,起始地址定义!A:D,3,FALSE)</f>
        <v>4250</v>
      </c>
      <c r="M5951" s="14">
        <f>VLOOKUP($F5951,类型描述及偏移量!$C:$H,2,FALSE)</f>
        <v>6</v>
      </c>
      <c r="N5951" s="14" t="str">
        <f>VLOOKUP($F5951,类型描述及偏移量!$C:$H,3,FALSE)</f>
        <v>实型</v>
      </c>
      <c r="O5951" s="14" t="str">
        <f>VLOOKUP($F5951,类型描述及偏移量!$C:$H,4,FALSE)</f>
        <v>None</v>
      </c>
      <c r="P5951" s="14" t="str">
        <f>VLOOKUP($F5951,类型描述及偏移量!$C:$H,5,FALSE)</f>
        <v>Yes</v>
      </c>
      <c r="Q5951" s="14" t="str">
        <f>VLOOKUP($F5951,类型描述及偏移量!$C:$H,6,FALSE)</f>
        <v>实际值</v>
      </c>
    </row>
    <row r="5952" hidden="1" spans="1:17">
      <c r="A5952" s="12" t="s">
        <v>128</v>
      </c>
      <c r="B5952" s="12" t="str">
        <f t="shared" si="965"/>
        <v>M15_SetFRQ</v>
      </c>
      <c r="C5952" s="12" t="str">
        <f t="shared" si="966"/>
        <v>Range</v>
      </c>
      <c r="D5952" s="12" t="str">
        <f t="shared" si="967"/>
        <v>BP_Value_var</v>
      </c>
      <c r="E5952" s="13" t="str">
        <f t="shared" si="968"/>
        <v>CHPF_M15_SetFRQ_BP_Value_var</v>
      </c>
      <c r="F5952" s="14" t="str">
        <f t="shared" si="969"/>
        <v>BP_Value_var_Range</v>
      </c>
      <c r="G5952" s="10" t="str">
        <f t="shared" si="970"/>
        <v>CHPF_M15_SetFRQ_Range</v>
      </c>
      <c r="H5952" s="10" t="str">
        <f>VLOOKUP(基本表格!E5952,起始地址定义!A:D,4,FALSE)&amp;" "&amp;Q5952</f>
        <v>2143+P3-M6 木片筛出料皮带运输机 给定频率 量程</v>
      </c>
      <c r="I5952" s="10" t="str">
        <f t="shared" si="971"/>
        <v>DB100,REAL4260</v>
      </c>
      <c r="J5952" s="13" t="str">
        <f>VLOOKUP(E5952,起始地址定义!A:D,2,FALSE)</f>
        <v>DB100</v>
      </c>
      <c r="K5952" s="12" t="str">
        <f t="shared" si="972"/>
        <v>REAL4260</v>
      </c>
      <c r="L5952" s="13">
        <f>VLOOKUP(E5952,起始地址定义!A:D,3,FALSE)</f>
        <v>4250</v>
      </c>
      <c r="M5952" s="14">
        <f>VLOOKUP($F5952,类型描述及偏移量!$C:$H,2,FALSE)</f>
        <v>10</v>
      </c>
      <c r="N5952" s="14" t="str">
        <f>VLOOKUP($F5952,类型描述及偏移量!$C:$H,3,FALSE)</f>
        <v>实型</v>
      </c>
      <c r="O5952" s="14" t="str">
        <f>VLOOKUP($F5952,类型描述及偏移量!$C:$H,4,FALSE)</f>
        <v>None</v>
      </c>
      <c r="P5952" s="14" t="str">
        <f>VLOOKUP($F5952,类型描述及偏移量!$C:$H,5,FALSE)</f>
        <v>No</v>
      </c>
      <c r="Q5952" s="14" t="str">
        <f>VLOOKUP($F5952,类型描述及偏移量!$C:$H,6,FALSE)</f>
        <v>量程</v>
      </c>
    </row>
    <row r="5953" hidden="1" spans="1:17">
      <c r="A5953" s="12" t="s">
        <v>128</v>
      </c>
      <c r="B5953" s="12" t="str">
        <f t="shared" si="965"/>
        <v>M15_SetFRQ</v>
      </c>
      <c r="C5953" s="12" t="str">
        <f t="shared" si="966"/>
        <v>Hi</v>
      </c>
      <c r="D5953" s="12" t="str">
        <f t="shared" si="967"/>
        <v>BP_Value_var</v>
      </c>
      <c r="E5953" s="13" t="str">
        <f t="shared" si="968"/>
        <v>CHPF_M15_SetFRQ_BP_Value_var</v>
      </c>
      <c r="F5953" s="14" t="str">
        <f t="shared" si="969"/>
        <v>BP_Value_var_Hi</v>
      </c>
      <c r="G5953" s="10" t="str">
        <f t="shared" si="970"/>
        <v>CHPF_M15_SetFRQ_Hi</v>
      </c>
      <c r="H5953" s="10" t="str">
        <f>VLOOKUP(基本表格!E5953,起始地址定义!A:D,4,FALSE)&amp;" "&amp;Q5953</f>
        <v>2143+P3-M6 木片筛出料皮带运输机 给定频率 上限值</v>
      </c>
      <c r="I5953" s="10" t="str">
        <f t="shared" si="971"/>
        <v>DB100,REAL4264</v>
      </c>
      <c r="J5953" s="13" t="str">
        <f>VLOOKUP(E5953,起始地址定义!A:D,2,FALSE)</f>
        <v>DB100</v>
      </c>
      <c r="K5953" s="12" t="str">
        <f t="shared" si="972"/>
        <v>REAL4264</v>
      </c>
      <c r="L5953" s="13">
        <f>VLOOKUP(E5953,起始地址定义!A:D,3,FALSE)</f>
        <v>4250</v>
      </c>
      <c r="M5953" s="14">
        <f>VLOOKUP($F5953,类型描述及偏移量!$C:$H,2,FALSE)</f>
        <v>14</v>
      </c>
      <c r="N5953" s="14" t="str">
        <f>VLOOKUP($F5953,类型描述及偏移量!$C:$H,3,FALSE)</f>
        <v>实型</v>
      </c>
      <c r="O5953" s="14" t="str">
        <f>VLOOKUP($F5953,类型描述及偏移量!$C:$H,4,FALSE)</f>
        <v>None</v>
      </c>
      <c r="P5953" s="14" t="str">
        <f>VLOOKUP($F5953,类型描述及偏移量!$C:$H,5,FALSE)</f>
        <v>No</v>
      </c>
      <c r="Q5953" s="14" t="str">
        <f>VLOOKUP($F5953,类型描述及偏移量!$C:$H,6,FALSE)</f>
        <v>上限值</v>
      </c>
    </row>
    <row r="5954" hidden="1" spans="1:17">
      <c r="A5954" s="12" t="s">
        <v>128</v>
      </c>
      <c r="B5954" s="12" t="str">
        <f t="shared" si="965"/>
        <v>M15_SetFRQ</v>
      </c>
      <c r="C5954" s="12" t="str">
        <f t="shared" si="966"/>
        <v>Lo</v>
      </c>
      <c r="D5954" s="12" t="str">
        <f t="shared" si="967"/>
        <v>BP_Value_var</v>
      </c>
      <c r="E5954" s="13" t="str">
        <f t="shared" si="968"/>
        <v>CHPF_M15_SetFRQ_BP_Value_var</v>
      </c>
      <c r="F5954" s="14" t="str">
        <f t="shared" si="969"/>
        <v>BP_Value_var_Lo</v>
      </c>
      <c r="G5954" s="10" t="str">
        <f t="shared" si="970"/>
        <v>CHPF_M15_SetFRQ_Lo</v>
      </c>
      <c r="H5954" s="10" t="str">
        <f>VLOOKUP(基本表格!E5954,起始地址定义!A:D,4,FALSE)&amp;" "&amp;Q5954</f>
        <v>2143+P3-M6 木片筛出料皮带运输机 给定频率 下限值</v>
      </c>
      <c r="I5954" s="10" t="str">
        <f t="shared" si="971"/>
        <v>DB100,REAL4268</v>
      </c>
      <c r="J5954" s="13" t="str">
        <f>VLOOKUP(E5954,起始地址定义!A:D,2,FALSE)</f>
        <v>DB100</v>
      </c>
      <c r="K5954" s="12" t="str">
        <f t="shared" si="972"/>
        <v>REAL4268</v>
      </c>
      <c r="L5954" s="13">
        <f>VLOOKUP(E5954,起始地址定义!A:D,3,FALSE)</f>
        <v>4250</v>
      </c>
      <c r="M5954" s="14">
        <f>VLOOKUP($F5954,类型描述及偏移量!$C:$H,2,FALSE)</f>
        <v>18</v>
      </c>
      <c r="N5954" s="14" t="str">
        <f>VLOOKUP($F5954,类型描述及偏移量!$C:$H,3,FALSE)</f>
        <v>实型</v>
      </c>
      <c r="O5954" s="14" t="str">
        <f>VLOOKUP($F5954,类型描述及偏移量!$C:$H,4,FALSE)</f>
        <v>None</v>
      </c>
      <c r="P5954" s="14" t="str">
        <f>VLOOKUP($F5954,类型描述及偏移量!$C:$H,5,FALSE)</f>
        <v>No</v>
      </c>
      <c r="Q5954" s="14" t="str">
        <f>VLOOKUP($F5954,类型描述及偏移量!$C:$H,6,FALSE)</f>
        <v>下限值</v>
      </c>
    </row>
    <row r="5955" hidden="1" spans="1:17">
      <c r="A5955" s="12" t="s">
        <v>128</v>
      </c>
      <c r="B5955" s="12" t="str">
        <f t="shared" si="965"/>
        <v>M15_SetFRQ</v>
      </c>
      <c r="C5955" s="12" t="str">
        <f t="shared" si="966"/>
        <v>HiHi</v>
      </c>
      <c r="D5955" s="12" t="str">
        <f t="shared" si="967"/>
        <v>BP_Value_var</v>
      </c>
      <c r="E5955" s="13" t="str">
        <f t="shared" si="968"/>
        <v>CHPF_M15_SetFRQ_BP_Value_var</v>
      </c>
      <c r="F5955" s="14" t="str">
        <f t="shared" si="969"/>
        <v>BP_Value_var_HiHi</v>
      </c>
      <c r="G5955" s="10" t="str">
        <f t="shared" si="970"/>
        <v>CHPF_M15_SetFRQ_HiHi</v>
      </c>
      <c r="H5955" s="10" t="str">
        <f>VLOOKUP(基本表格!E5955,起始地址定义!A:D,4,FALSE)&amp;" "&amp;Q5955</f>
        <v>2143+P3-M6 木片筛出料皮带运输机 给定频率 上上限值</v>
      </c>
      <c r="I5955" s="10" t="str">
        <f t="shared" si="971"/>
        <v>DB100,REAL4272</v>
      </c>
      <c r="J5955" s="13" t="str">
        <f>VLOOKUP(E5955,起始地址定义!A:D,2,FALSE)</f>
        <v>DB100</v>
      </c>
      <c r="K5955" s="12" t="str">
        <f t="shared" si="972"/>
        <v>REAL4272</v>
      </c>
      <c r="L5955" s="13">
        <f>VLOOKUP(E5955,起始地址定义!A:D,3,FALSE)</f>
        <v>4250</v>
      </c>
      <c r="M5955" s="14">
        <f>VLOOKUP($F5955,类型描述及偏移量!$C:$H,2,FALSE)</f>
        <v>22</v>
      </c>
      <c r="N5955" s="14" t="str">
        <f>VLOOKUP($F5955,类型描述及偏移量!$C:$H,3,FALSE)</f>
        <v>实型</v>
      </c>
      <c r="O5955" s="14" t="str">
        <f>VLOOKUP($F5955,类型描述及偏移量!$C:$H,4,FALSE)</f>
        <v>None</v>
      </c>
      <c r="P5955" s="14" t="str">
        <f>VLOOKUP($F5955,类型描述及偏移量!$C:$H,5,FALSE)</f>
        <v>No</v>
      </c>
      <c r="Q5955" s="14" t="str">
        <f>VLOOKUP($F5955,类型描述及偏移量!$C:$H,6,FALSE)</f>
        <v>上上限值</v>
      </c>
    </row>
    <row r="5956" hidden="1" spans="1:17">
      <c r="A5956" s="12" t="s">
        <v>128</v>
      </c>
      <c r="B5956" s="12" t="str">
        <f t="shared" si="965"/>
        <v>M15_SetFRQ</v>
      </c>
      <c r="C5956" s="12" t="str">
        <f t="shared" si="966"/>
        <v>LoLo</v>
      </c>
      <c r="D5956" s="12" t="str">
        <f t="shared" si="967"/>
        <v>BP_Value_var</v>
      </c>
      <c r="E5956" s="13" t="str">
        <f t="shared" si="968"/>
        <v>CHPF_M15_SetFRQ_BP_Value_var</v>
      </c>
      <c r="F5956" s="14" t="str">
        <f t="shared" si="969"/>
        <v>BP_Value_var_LoLo</v>
      </c>
      <c r="G5956" s="10" t="str">
        <f t="shared" si="970"/>
        <v>CHPF_M15_SetFRQ_LoLo</v>
      </c>
      <c r="H5956" s="10" t="str">
        <f>VLOOKUP(基本表格!E5956,起始地址定义!A:D,4,FALSE)&amp;" "&amp;Q5956</f>
        <v>2143+P3-M6 木片筛出料皮带运输机 给定频率 下下限值</v>
      </c>
      <c r="I5956" s="10" t="str">
        <f t="shared" si="971"/>
        <v>DB100,REAL4276</v>
      </c>
      <c r="J5956" s="13" t="str">
        <f>VLOOKUP(E5956,起始地址定义!A:D,2,FALSE)</f>
        <v>DB100</v>
      </c>
      <c r="K5956" s="12" t="str">
        <f t="shared" si="972"/>
        <v>REAL4276</v>
      </c>
      <c r="L5956" s="13">
        <f>VLOOKUP(E5956,起始地址定义!A:D,3,FALSE)</f>
        <v>4250</v>
      </c>
      <c r="M5956" s="14">
        <f>VLOOKUP($F5956,类型描述及偏移量!$C:$H,2,FALSE)</f>
        <v>26</v>
      </c>
      <c r="N5956" s="14" t="str">
        <f>VLOOKUP($F5956,类型描述及偏移量!$C:$H,3,FALSE)</f>
        <v>实型</v>
      </c>
      <c r="O5956" s="14" t="str">
        <f>VLOOKUP($F5956,类型描述及偏移量!$C:$H,4,FALSE)</f>
        <v>None</v>
      </c>
      <c r="P5956" s="14" t="str">
        <f>VLOOKUP($F5956,类型描述及偏移量!$C:$H,5,FALSE)</f>
        <v>No</v>
      </c>
      <c r="Q5956" s="14" t="str">
        <f>VLOOKUP($F5956,类型描述及偏移量!$C:$H,6,FALSE)</f>
        <v>下下限值</v>
      </c>
    </row>
    <row r="5957" hidden="1" spans="1:17">
      <c r="A5957" s="12" t="s">
        <v>128</v>
      </c>
      <c r="B5957" s="12" t="str">
        <f t="shared" si="965"/>
        <v>M15_ActFRQ</v>
      </c>
      <c r="C5957" s="12" t="str">
        <f t="shared" si="966"/>
        <v>HiProEN</v>
      </c>
      <c r="D5957" s="12" t="str">
        <f t="shared" si="967"/>
        <v>BP_Value_var</v>
      </c>
      <c r="E5957" s="13" t="str">
        <f t="shared" si="968"/>
        <v>CHPF_M15_ActFRQ_BP_Value_var</v>
      </c>
      <c r="F5957" s="14" t="str">
        <f t="shared" si="969"/>
        <v>BP_Value_var_HiProEN</v>
      </c>
      <c r="G5957" s="10" t="str">
        <f t="shared" si="970"/>
        <v>CHPF_M15_ActFRQ_HiProEN</v>
      </c>
      <c r="H5957" s="10" t="str">
        <f>VLOOKUP(基本表格!E5957,起始地址定义!A:D,4,FALSE)&amp;" "&amp;Q5957</f>
        <v>2143+P3-M6 木片筛出料皮带运输机 反馈频率 上限保护使能</v>
      </c>
      <c r="I5957" s="10" t="str">
        <f t="shared" si="971"/>
        <v>DB100,X4300.3</v>
      </c>
      <c r="J5957" s="13" t="str">
        <f>VLOOKUP(E5957,起始地址定义!A:D,2,FALSE)</f>
        <v>DB100</v>
      </c>
      <c r="K5957" s="12" t="str">
        <f t="shared" si="972"/>
        <v>X4300.3</v>
      </c>
      <c r="L5957" s="13">
        <f>VLOOKUP(E5957,起始地址定义!A:D,3,FALSE)</f>
        <v>4300</v>
      </c>
      <c r="M5957" s="14">
        <f>VLOOKUP($F5957,类型描述及偏移量!$C:$H,2,FALSE)</f>
        <v>0.299999999999997</v>
      </c>
      <c r="N5957" s="14" t="str">
        <f>VLOOKUP($F5957,类型描述及偏移量!$C:$H,3,FALSE)</f>
        <v>离散</v>
      </c>
      <c r="O5957" s="14" t="str">
        <f>VLOOKUP($F5957,类型描述及偏移量!$C:$H,4,FALSE)</f>
        <v>None</v>
      </c>
      <c r="P5957" s="14" t="str">
        <f>VLOOKUP($F5957,类型描述及偏移量!$C:$H,5,FALSE)</f>
        <v>No</v>
      </c>
      <c r="Q5957" s="14" t="str">
        <f>VLOOKUP($F5957,类型描述及偏移量!$C:$H,6,FALSE)</f>
        <v>上限保护使能</v>
      </c>
    </row>
    <row r="5958" hidden="1" spans="1:17">
      <c r="A5958" s="12" t="s">
        <v>128</v>
      </c>
      <c r="B5958" s="12" t="str">
        <f t="shared" si="965"/>
        <v>M15_ActFRQ</v>
      </c>
      <c r="C5958" s="12" t="str">
        <f t="shared" si="966"/>
        <v>LoProEN</v>
      </c>
      <c r="D5958" s="12" t="str">
        <f t="shared" si="967"/>
        <v>BP_Value_var</v>
      </c>
      <c r="E5958" s="13" t="str">
        <f t="shared" si="968"/>
        <v>CHPF_M15_ActFRQ_BP_Value_var</v>
      </c>
      <c r="F5958" s="14" t="str">
        <f t="shared" si="969"/>
        <v>BP_Value_var_LoProEN</v>
      </c>
      <c r="G5958" s="10" t="str">
        <f t="shared" si="970"/>
        <v>CHPF_M15_ActFRQ_LoProEN</v>
      </c>
      <c r="H5958" s="10" t="str">
        <f>VLOOKUP(基本表格!E5958,起始地址定义!A:D,4,FALSE)&amp;" "&amp;Q5958</f>
        <v>2143+P3-M6 木片筛出料皮带运输机 反馈频率 下限保护使能</v>
      </c>
      <c r="I5958" s="10" t="str">
        <f t="shared" si="971"/>
        <v>DB100,X4300.4</v>
      </c>
      <c r="J5958" s="13" t="str">
        <f>VLOOKUP(E5958,起始地址定义!A:D,2,FALSE)</f>
        <v>DB100</v>
      </c>
      <c r="K5958" s="12" t="str">
        <f t="shared" si="972"/>
        <v>X4300.4</v>
      </c>
      <c r="L5958" s="13">
        <f>VLOOKUP(E5958,起始地址定义!A:D,3,FALSE)</f>
        <v>4300</v>
      </c>
      <c r="M5958" s="14">
        <f>VLOOKUP($F5958,类型描述及偏移量!$C:$H,2,FALSE)</f>
        <v>0.399999999999999</v>
      </c>
      <c r="N5958" s="14" t="str">
        <f>VLOOKUP($F5958,类型描述及偏移量!$C:$H,3,FALSE)</f>
        <v>离散</v>
      </c>
      <c r="O5958" s="14" t="str">
        <f>VLOOKUP($F5958,类型描述及偏移量!$C:$H,4,FALSE)</f>
        <v>None</v>
      </c>
      <c r="P5958" s="14" t="str">
        <f>VLOOKUP($F5958,类型描述及偏移量!$C:$H,5,FALSE)</f>
        <v>No</v>
      </c>
      <c r="Q5958" s="14" t="str">
        <f>VLOOKUP($F5958,类型描述及偏移量!$C:$H,6,FALSE)</f>
        <v>下限保护使能</v>
      </c>
    </row>
    <row r="5959" hidden="1" spans="1:17">
      <c r="A5959" s="12" t="s">
        <v>128</v>
      </c>
      <c r="B5959" s="12" t="str">
        <f t="shared" si="965"/>
        <v>M15_ActFRQ</v>
      </c>
      <c r="C5959" s="12" t="str">
        <f t="shared" si="966"/>
        <v>HiALM</v>
      </c>
      <c r="D5959" s="12" t="str">
        <f t="shared" si="967"/>
        <v>BP_Value_var</v>
      </c>
      <c r="E5959" s="13" t="str">
        <f t="shared" si="968"/>
        <v>CHPF_M15_ActFRQ_BP_Value_var</v>
      </c>
      <c r="F5959" s="14" t="str">
        <f t="shared" si="969"/>
        <v>BP_Value_var_HiALM</v>
      </c>
      <c r="G5959" s="10" t="str">
        <f t="shared" si="970"/>
        <v>CHPF_M15_ActFRQ_HiALM</v>
      </c>
      <c r="H5959" s="10" t="str">
        <f>VLOOKUP(基本表格!E5959,起始地址定义!A:D,4,FALSE)&amp;" "&amp;Q5959</f>
        <v>2143+P3-M6 木片筛出料皮带运输机 反馈频率 上限报警</v>
      </c>
      <c r="I5959" s="10" t="str">
        <f t="shared" si="971"/>
        <v>DB100,X4300.5</v>
      </c>
      <c r="J5959" s="13" t="str">
        <f>VLOOKUP(E5959,起始地址定义!A:D,2,FALSE)</f>
        <v>DB100</v>
      </c>
      <c r="K5959" s="12" t="str">
        <f t="shared" si="972"/>
        <v>X4300.5</v>
      </c>
      <c r="L5959" s="13">
        <f>VLOOKUP(E5959,起始地址定义!A:D,3,FALSE)</f>
        <v>4300</v>
      </c>
      <c r="M5959" s="14">
        <f>VLOOKUP($F5959,类型描述及偏移量!$C:$H,2,FALSE)</f>
        <v>0.5</v>
      </c>
      <c r="N5959" s="14" t="str">
        <f>VLOOKUP($F5959,类型描述及偏移量!$C:$H,3,FALSE)</f>
        <v>离散</v>
      </c>
      <c r="O5959" s="14" t="str">
        <f>VLOOKUP($F5959,类型描述及偏移量!$C:$H,4,FALSE)</f>
        <v>None</v>
      </c>
      <c r="P5959" s="14" t="str">
        <f>VLOOKUP($F5959,类型描述及偏移量!$C:$H,5,FALSE)</f>
        <v>Yes</v>
      </c>
      <c r="Q5959" s="14" t="str">
        <f>VLOOKUP($F5959,类型描述及偏移量!$C:$H,6,FALSE)</f>
        <v>上限报警</v>
      </c>
    </row>
    <row r="5960" hidden="1" spans="1:17">
      <c r="A5960" s="12" t="s">
        <v>128</v>
      </c>
      <c r="B5960" s="12" t="str">
        <f t="shared" si="965"/>
        <v>M15_ActFRQ</v>
      </c>
      <c r="C5960" s="12" t="str">
        <f t="shared" si="966"/>
        <v>LoALM</v>
      </c>
      <c r="D5960" s="12" t="str">
        <f t="shared" si="967"/>
        <v>BP_Value_var</v>
      </c>
      <c r="E5960" s="13" t="str">
        <f t="shared" si="968"/>
        <v>CHPF_M15_ActFRQ_BP_Value_var</v>
      </c>
      <c r="F5960" s="14" t="str">
        <f t="shared" si="969"/>
        <v>BP_Value_var_LoALM</v>
      </c>
      <c r="G5960" s="10" t="str">
        <f t="shared" si="970"/>
        <v>CHPF_M15_ActFRQ_LoALM</v>
      </c>
      <c r="H5960" s="10" t="str">
        <f>VLOOKUP(基本表格!E5960,起始地址定义!A:D,4,FALSE)&amp;" "&amp;Q5960</f>
        <v>2143+P3-M6 木片筛出料皮带运输机 反馈频率 下限报警</v>
      </c>
      <c r="I5960" s="10" t="str">
        <f t="shared" si="971"/>
        <v>DB100,X4300.6</v>
      </c>
      <c r="J5960" s="13" t="str">
        <f>VLOOKUP(E5960,起始地址定义!A:D,2,FALSE)</f>
        <v>DB100</v>
      </c>
      <c r="K5960" s="12" t="str">
        <f t="shared" si="972"/>
        <v>X4300.6</v>
      </c>
      <c r="L5960" s="13">
        <f>VLOOKUP(E5960,起始地址定义!A:D,3,FALSE)</f>
        <v>4300</v>
      </c>
      <c r="M5960" s="14">
        <f>VLOOKUP($F5960,类型描述及偏移量!$C:$H,2,FALSE)</f>
        <v>0.600000000000001</v>
      </c>
      <c r="N5960" s="14" t="str">
        <f>VLOOKUP($F5960,类型描述及偏移量!$C:$H,3,FALSE)</f>
        <v>离散</v>
      </c>
      <c r="O5960" s="14" t="str">
        <f>VLOOKUP($F5960,类型描述及偏移量!$C:$H,4,FALSE)</f>
        <v>None</v>
      </c>
      <c r="P5960" s="14" t="str">
        <f>VLOOKUP($F5960,类型描述及偏移量!$C:$H,5,FALSE)</f>
        <v>Yes</v>
      </c>
      <c r="Q5960" s="14" t="str">
        <f>VLOOKUP($F5960,类型描述及偏移量!$C:$H,6,FALSE)</f>
        <v>下限报警</v>
      </c>
    </row>
    <row r="5961" hidden="1" spans="1:17">
      <c r="A5961" s="12" t="s">
        <v>128</v>
      </c>
      <c r="B5961" s="12" t="str">
        <f t="shared" si="965"/>
        <v>M15_ActFRQ</v>
      </c>
      <c r="C5961" s="12" t="str">
        <f t="shared" si="966"/>
        <v>HiHiALM</v>
      </c>
      <c r="D5961" s="12" t="str">
        <f t="shared" si="967"/>
        <v>BP_Value_var</v>
      </c>
      <c r="E5961" s="13" t="str">
        <f t="shared" si="968"/>
        <v>CHPF_M15_ActFRQ_BP_Value_var</v>
      </c>
      <c r="F5961" s="14" t="str">
        <f t="shared" si="969"/>
        <v>BP_Value_var_HiHiALM</v>
      </c>
      <c r="G5961" s="10" t="str">
        <f t="shared" si="970"/>
        <v>CHPF_M15_ActFRQ_HiHiALM</v>
      </c>
      <c r="H5961" s="10" t="str">
        <f>VLOOKUP(基本表格!E5961,起始地址定义!A:D,4,FALSE)&amp;" "&amp;Q5961</f>
        <v>2143+P3-M6 木片筛出料皮带运输机 反馈频率 上上限报警</v>
      </c>
      <c r="I5961" s="10" t="str">
        <f t="shared" si="971"/>
        <v>DB100,X4300.7</v>
      </c>
      <c r="J5961" s="13" t="str">
        <f>VLOOKUP(E5961,起始地址定义!A:D,2,FALSE)</f>
        <v>DB100</v>
      </c>
      <c r="K5961" s="12" t="str">
        <f t="shared" si="972"/>
        <v>X4300.7</v>
      </c>
      <c r="L5961" s="13">
        <f>VLOOKUP(E5961,起始地址定义!A:D,3,FALSE)</f>
        <v>4300</v>
      </c>
      <c r="M5961" s="14">
        <f>VLOOKUP($F5961,类型描述及偏移量!$C:$H,2,FALSE)</f>
        <v>0.700000000000003</v>
      </c>
      <c r="N5961" s="14" t="str">
        <f>VLOOKUP($F5961,类型描述及偏移量!$C:$H,3,FALSE)</f>
        <v>离散</v>
      </c>
      <c r="O5961" s="14" t="str">
        <f>VLOOKUP($F5961,类型描述及偏移量!$C:$H,4,FALSE)</f>
        <v>On</v>
      </c>
      <c r="P5961" s="14" t="str">
        <f>VLOOKUP($F5961,类型描述及偏移量!$C:$H,5,FALSE)</f>
        <v>Yes</v>
      </c>
      <c r="Q5961" s="14" t="str">
        <f>VLOOKUP($F5961,类型描述及偏移量!$C:$H,6,FALSE)</f>
        <v>上上限报警</v>
      </c>
    </row>
    <row r="5962" hidden="1" spans="1:17">
      <c r="A5962" s="12" t="s">
        <v>128</v>
      </c>
      <c r="B5962" s="12" t="str">
        <f t="shared" si="965"/>
        <v>M15_ActFRQ</v>
      </c>
      <c r="C5962" s="12" t="str">
        <f t="shared" si="966"/>
        <v>LoLoALM</v>
      </c>
      <c r="D5962" s="12" t="str">
        <f t="shared" si="967"/>
        <v>BP_Value_var</v>
      </c>
      <c r="E5962" s="13" t="str">
        <f t="shared" si="968"/>
        <v>CHPF_M15_ActFRQ_BP_Value_var</v>
      </c>
      <c r="F5962" s="14" t="str">
        <f t="shared" si="969"/>
        <v>BP_Value_var_LoLoALM</v>
      </c>
      <c r="G5962" s="10" t="str">
        <f t="shared" si="970"/>
        <v>CHPF_M15_ActFRQ_LoLoALM</v>
      </c>
      <c r="H5962" s="10" t="str">
        <f>VLOOKUP(基本表格!E5962,起始地址定义!A:D,4,FALSE)&amp;" "&amp;Q5962</f>
        <v>2143+P3-M6 木片筛出料皮带运输机 反馈频率 下下限报警</v>
      </c>
      <c r="I5962" s="10" t="str">
        <f t="shared" si="971"/>
        <v>DB100,X4301.0</v>
      </c>
      <c r="J5962" s="13" t="str">
        <f>VLOOKUP(E5962,起始地址定义!A:D,2,FALSE)</f>
        <v>DB100</v>
      </c>
      <c r="K5962" s="12" t="str">
        <f t="shared" si="972"/>
        <v>X4301.0</v>
      </c>
      <c r="L5962" s="13">
        <f>VLOOKUP(E5962,起始地址定义!A:D,3,FALSE)</f>
        <v>4300</v>
      </c>
      <c r="M5962" s="14">
        <f>VLOOKUP($F5962,类型描述及偏移量!$C:$H,2,FALSE)</f>
        <v>1</v>
      </c>
      <c r="N5962" s="14" t="str">
        <f>VLOOKUP($F5962,类型描述及偏移量!$C:$H,3,FALSE)</f>
        <v>离散</v>
      </c>
      <c r="O5962" s="14" t="str">
        <f>VLOOKUP($F5962,类型描述及偏移量!$C:$H,4,FALSE)</f>
        <v>On</v>
      </c>
      <c r="P5962" s="14" t="str">
        <f>VLOOKUP($F5962,类型描述及偏移量!$C:$H,5,FALSE)</f>
        <v>Yes</v>
      </c>
      <c r="Q5962" s="14" t="str">
        <f>VLOOKUP($F5962,类型描述及偏移量!$C:$H,6,FALSE)</f>
        <v>下下限报警</v>
      </c>
    </row>
    <row r="5963" hidden="1" spans="1:17">
      <c r="A5963" s="12" t="s">
        <v>128</v>
      </c>
      <c r="B5963" s="12" t="str">
        <f t="shared" si="965"/>
        <v>M15_ActFRQ</v>
      </c>
      <c r="C5963" s="12" t="str">
        <f t="shared" si="966"/>
        <v>LimALM</v>
      </c>
      <c r="D5963" s="12" t="str">
        <f t="shared" si="967"/>
        <v>BP_Value_var</v>
      </c>
      <c r="E5963" s="13" t="str">
        <f t="shared" si="968"/>
        <v>CHPF_M15_ActFRQ_BP_Value_var</v>
      </c>
      <c r="F5963" s="14" t="str">
        <f t="shared" si="969"/>
        <v>BP_Value_var_LimALM</v>
      </c>
      <c r="G5963" s="10" t="str">
        <f t="shared" si="970"/>
        <v>CHPF_M15_ActFRQ_LimALM</v>
      </c>
      <c r="H5963" s="10" t="str">
        <f>VLOOKUP(基本表格!E5963,起始地址定义!A:D,4,FALSE)&amp;" "&amp;Q5963</f>
        <v>2143+P3-M6 木片筛出料皮带运输机 反馈频率 极限报警</v>
      </c>
      <c r="I5963" s="10" t="str">
        <f t="shared" si="971"/>
        <v>DB100,X4301.1</v>
      </c>
      <c r="J5963" s="13" t="str">
        <f>VLOOKUP(E5963,起始地址定义!A:D,2,FALSE)</f>
        <v>DB100</v>
      </c>
      <c r="K5963" s="12" t="str">
        <f t="shared" si="972"/>
        <v>X4301.1</v>
      </c>
      <c r="L5963" s="13">
        <f>VLOOKUP(E5963,起始地址定义!A:D,3,FALSE)</f>
        <v>4300</v>
      </c>
      <c r="M5963" s="14">
        <f>VLOOKUP($F5963,类型描述及偏移量!$C:$H,2,FALSE)</f>
        <v>1.1</v>
      </c>
      <c r="N5963" s="14" t="str">
        <f>VLOOKUP($F5963,类型描述及偏移量!$C:$H,3,FALSE)</f>
        <v>离散</v>
      </c>
      <c r="O5963" s="14" t="str">
        <f>VLOOKUP($F5963,类型描述及偏移量!$C:$H,4,FALSE)</f>
        <v>On</v>
      </c>
      <c r="P5963" s="14" t="str">
        <f>VLOOKUP($F5963,类型描述及偏移量!$C:$H,5,FALSE)</f>
        <v>Yes</v>
      </c>
      <c r="Q5963" s="14" t="str">
        <f>VLOOKUP($F5963,类型描述及偏移量!$C:$H,6,FALSE)</f>
        <v>极限报警</v>
      </c>
    </row>
    <row r="5964" hidden="1" spans="1:17">
      <c r="A5964" s="12" t="s">
        <v>128</v>
      </c>
      <c r="B5964" s="12" t="str">
        <f t="shared" si="965"/>
        <v>M15_ActFRQ</v>
      </c>
      <c r="C5964" s="12" t="str">
        <f t="shared" si="966"/>
        <v>LostALM</v>
      </c>
      <c r="D5964" s="12" t="str">
        <f t="shared" si="967"/>
        <v>BP_Value_var</v>
      </c>
      <c r="E5964" s="13" t="str">
        <f t="shared" si="968"/>
        <v>CHPF_M15_ActFRQ_BP_Value_var</v>
      </c>
      <c r="F5964" s="14" t="str">
        <f t="shared" si="969"/>
        <v>BP_Value_var_LostALM</v>
      </c>
      <c r="G5964" s="10" t="str">
        <f t="shared" si="970"/>
        <v>CHPF_M15_ActFRQ_LostALM</v>
      </c>
      <c r="H5964" s="10" t="str">
        <f>VLOOKUP(基本表格!E5964,起始地址定义!A:D,4,FALSE)&amp;" "&amp;Q5964</f>
        <v>2143+P3-M6 木片筛出料皮带运输机 反馈频率 传感器断线报警</v>
      </c>
      <c r="I5964" s="10" t="str">
        <f t="shared" si="971"/>
        <v>DB100,X4301.2</v>
      </c>
      <c r="J5964" s="13" t="str">
        <f>VLOOKUP(E5964,起始地址定义!A:D,2,FALSE)</f>
        <v>DB100</v>
      </c>
      <c r="K5964" s="12" t="str">
        <f t="shared" si="972"/>
        <v>X4301.2</v>
      </c>
      <c r="L5964" s="13">
        <f>VLOOKUP(E5964,起始地址定义!A:D,3,FALSE)</f>
        <v>4300</v>
      </c>
      <c r="M5964" s="14">
        <f>VLOOKUP($F5964,类型描述及偏移量!$C:$H,2,FALSE)</f>
        <v>1.2</v>
      </c>
      <c r="N5964" s="14" t="str">
        <f>VLOOKUP($F5964,类型描述及偏移量!$C:$H,3,FALSE)</f>
        <v>离散</v>
      </c>
      <c r="O5964" s="14" t="str">
        <f>VLOOKUP($F5964,类型描述及偏移量!$C:$H,4,FALSE)</f>
        <v>On</v>
      </c>
      <c r="P5964" s="14" t="str">
        <f>VLOOKUP($F5964,类型描述及偏移量!$C:$H,5,FALSE)</f>
        <v>Yes</v>
      </c>
      <c r="Q5964" s="14" t="str">
        <f>VLOOKUP($F5964,类型描述及偏移量!$C:$H,6,FALSE)</f>
        <v>传感器断线报警</v>
      </c>
    </row>
    <row r="5965" hidden="1" spans="1:17">
      <c r="A5965" s="12" t="s">
        <v>128</v>
      </c>
      <c r="B5965" s="12" t="str">
        <f t="shared" si="965"/>
        <v>M15_ActFRQ</v>
      </c>
      <c r="C5965" s="12" t="str">
        <f t="shared" si="966"/>
        <v>Code</v>
      </c>
      <c r="D5965" s="12" t="str">
        <f t="shared" si="967"/>
        <v>BP_Value_var</v>
      </c>
      <c r="E5965" s="13" t="str">
        <f t="shared" si="968"/>
        <v>CHPF_M15_ActFRQ_BP_Value_var</v>
      </c>
      <c r="F5965" s="14" t="str">
        <f t="shared" si="969"/>
        <v>BP_Value_var_Code</v>
      </c>
      <c r="G5965" s="10" t="str">
        <f t="shared" si="970"/>
        <v>CHPF_M15_ActFRQ_Code</v>
      </c>
      <c r="H5965" s="10" t="str">
        <f>VLOOKUP(基本表格!E5965,起始地址定义!A:D,4,FALSE)&amp;" "&amp;Q5965</f>
        <v>2143+P3-M6 木片筛出料皮带运输机 反馈频率 实际内码</v>
      </c>
      <c r="I5965" s="10" t="str">
        <f t="shared" si="971"/>
        <v>DB100,INT4302</v>
      </c>
      <c r="J5965" s="13" t="str">
        <f>VLOOKUP(E5965,起始地址定义!A:D,2,FALSE)</f>
        <v>DB100</v>
      </c>
      <c r="K5965" s="12" t="str">
        <f t="shared" si="972"/>
        <v>INT4302</v>
      </c>
      <c r="L5965" s="13">
        <f>VLOOKUP(E5965,起始地址定义!A:D,3,FALSE)</f>
        <v>4300</v>
      </c>
      <c r="M5965" s="14">
        <f>VLOOKUP($F5965,类型描述及偏移量!$C:$H,2,FALSE)</f>
        <v>2</v>
      </c>
      <c r="N5965" s="14" t="str">
        <f>VLOOKUP($F5965,类型描述及偏移量!$C:$H,3,FALSE)</f>
        <v>整型</v>
      </c>
      <c r="O5965" s="14" t="str">
        <f>VLOOKUP($F5965,类型描述及偏移量!$C:$H,4,FALSE)</f>
        <v>None</v>
      </c>
      <c r="P5965" s="14" t="str">
        <f>VLOOKUP($F5965,类型描述及偏移量!$C:$H,5,FALSE)</f>
        <v>Yes</v>
      </c>
      <c r="Q5965" s="14" t="str">
        <f>VLOOKUP($F5965,类型描述及偏移量!$C:$H,6,FALSE)</f>
        <v>实际内码</v>
      </c>
    </row>
    <row r="5966" hidden="1" spans="1:17">
      <c r="A5966" s="12" t="s">
        <v>128</v>
      </c>
      <c r="B5966" s="12" t="str">
        <f t="shared" si="965"/>
        <v>M15_ActFRQ</v>
      </c>
      <c r="C5966" s="12" t="str">
        <f t="shared" si="966"/>
        <v>Value</v>
      </c>
      <c r="D5966" s="12" t="str">
        <f t="shared" si="967"/>
        <v>BP_Value_var</v>
      </c>
      <c r="E5966" s="13" t="str">
        <f t="shared" si="968"/>
        <v>CHPF_M15_ActFRQ_BP_Value_var</v>
      </c>
      <c r="F5966" s="14" t="str">
        <f t="shared" si="969"/>
        <v>BP_Value_var_Value</v>
      </c>
      <c r="G5966" s="10" t="str">
        <f t="shared" si="970"/>
        <v>CHPF_M15_ActFRQ_Value</v>
      </c>
      <c r="H5966" s="10" t="str">
        <f>VLOOKUP(基本表格!E5966,起始地址定义!A:D,4,FALSE)&amp;" "&amp;Q5966</f>
        <v>2143+P3-M6 木片筛出料皮带运输机 反馈频率 实际值</v>
      </c>
      <c r="I5966" s="10" t="str">
        <f t="shared" si="971"/>
        <v>DB100,REAL4306</v>
      </c>
      <c r="J5966" s="13" t="str">
        <f>VLOOKUP(E5966,起始地址定义!A:D,2,FALSE)</f>
        <v>DB100</v>
      </c>
      <c r="K5966" s="12" t="str">
        <f t="shared" si="972"/>
        <v>REAL4306</v>
      </c>
      <c r="L5966" s="13">
        <f>VLOOKUP(E5966,起始地址定义!A:D,3,FALSE)</f>
        <v>4300</v>
      </c>
      <c r="M5966" s="14">
        <f>VLOOKUP($F5966,类型描述及偏移量!$C:$H,2,FALSE)</f>
        <v>6</v>
      </c>
      <c r="N5966" s="14" t="str">
        <f>VLOOKUP($F5966,类型描述及偏移量!$C:$H,3,FALSE)</f>
        <v>实型</v>
      </c>
      <c r="O5966" s="14" t="str">
        <f>VLOOKUP($F5966,类型描述及偏移量!$C:$H,4,FALSE)</f>
        <v>None</v>
      </c>
      <c r="P5966" s="14" t="str">
        <f>VLOOKUP($F5966,类型描述及偏移量!$C:$H,5,FALSE)</f>
        <v>Yes</v>
      </c>
      <c r="Q5966" s="14" t="str">
        <f>VLOOKUP($F5966,类型描述及偏移量!$C:$H,6,FALSE)</f>
        <v>实际值</v>
      </c>
    </row>
    <row r="5967" hidden="1" spans="1:17">
      <c r="A5967" s="12" t="s">
        <v>128</v>
      </c>
      <c r="B5967" s="12" t="str">
        <f t="shared" si="965"/>
        <v>M15_ActFRQ</v>
      </c>
      <c r="C5967" s="12" t="str">
        <f t="shared" si="966"/>
        <v>Range</v>
      </c>
      <c r="D5967" s="12" t="str">
        <f t="shared" si="967"/>
        <v>BP_Value_var</v>
      </c>
      <c r="E5967" s="13" t="str">
        <f t="shared" si="968"/>
        <v>CHPF_M15_ActFRQ_BP_Value_var</v>
      </c>
      <c r="F5967" s="14" t="str">
        <f t="shared" si="969"/>
        <v>BP_Value_var_Range</v>
      </c>
      <c r="G5967" s="10" t="str">
        <f t="shared" si="970"/>
        <v>CHPF_M15_ActFRQ_Range</v>
      </c>
      <c r="H5967" s="10" t="str">
        <f>VLOOKUP(基本表格!E5967,起始地址定义!A:D,4,FALSE)&amp;" "&amp;Q5967</f>
        <v>2143+P3-M6 木片筛出料皮带运输机 反馈频率 量程</v>
      </c>
      <c r="I5967" s="10" t="str">
        <f t="shared" si="971"/>
        <v>DB100,REAL4310</v>
      </c>
      <c r="J5967" s="13" t="str">
        <f>VLOOKUP(E5967,起始地址定义!A:D,2,FALSE)</f>
        <v>DB100</v>
      </c>
      <c r="K5967" s="12" t="str">
        <f t="shared" si="972"/>
        <v>REAL4310</v>
      </c>
      <c r="L5967" s="13">
        <f>VLOOKUP(E5967,起始地址定义!A:D,3,FALSE)</f>
        <v>4300</v>
      </c>
      <c r="M5967" s="14">
        <f>VLOOKUP($F5967,类型描述及偏移量!$C:$H,2,FALSE)</f>
        <v>10</v>
      </c>
      <c r="N5967" s="14" t="str">
        <f>VLOOKUP($F5967,类型描述及偏移量!$C:$H,3,FALSE)</f>
        <v>实型</v>
      </c>
      <c r="O5967" s="14" t="str">
        <f>VLOOKUP($F5967,类型描述及偏移量!$C:$H,4,FALSE)</f>
        <v>None</v>
      </c>
      <c r="P5967" s="14" t="str">
        <f>VLOOKUP($F5967,类型描述及偏移量!$C:$H,5,FALSE)</f>
        <v>No</v>
      </c>
      <c r="Q5967" s="14" t="str">
        <f>VLOOKUP($F5967,类型描述及偏移量!$C:$H,6,FALSE)</f>
        <v>量程</v>
      </c>
    </row>
    <row r="5968" hidden="1" spans="1:17">
      <c r="A5968" s="12" t="s">
        <v>128</v>
      </c>
      <c r="B5968" s="12" t="str">
        <f t="shared" si="965"/>
        <v>M15_ActFRQ</v>
      </c>
      <c r="C5968" s="12" t="str">
        <f t="shared" si="966"/>
        <v>Hi</v>
      </c>
      <c r="D5968" s="12" t="str">
        <f t="shared" si="967"/>
        <v>BP_Value_var</v>
      </c>
      <c r="E5968" s="13" t="str">
        <f t="shared" si="968"/>
        <v>CHPF_M15_ActFRQ_BP_Value_var</v>
      </c>
      <c r="F5968" s="14" t="str">
        <f t="shared" si="969"/>
        <v>BP_Value_var_Hi</v>
      </c>
      <c r="G5968" s="10" t="str">
        <f t="shared" si="970"/>
        <v>CHPF_M15_ActFRQ_Hi</v>
      </c>
      <c r="H5968" s="10" t="str">
        <f>VLOOKUP(基本表格!E5968,起始地址定义!A:D,4,FALSE)&amp;" "&amp;Q5968</f>
        <v>2143+P3-M6 木片筛出料皮带运输机 反馈频率 上限值</v>
      </c>
      <c r="I5968" s="10" t="str">
        <f t="shared" si="971"/>
        <v>DB100,REAL4314</v>
      </c>
      <c r="J5968" s="13" t="str">
        <f>VLOOKUP(E5968,起始地址定义!A:D,2,FALSE)</f>
        <v>DB100</v>
      </c>
      <c r="K5968" s="12" t="str">
        <f t="shared" si="972"/>
        <v>REAL4314</v>
      </c>
      <c r="L5968" s="13">
        <f>VLOOKUP(E5968,起始地址定义!A:D,3,FALSE)</f>
        <v>4300</v>
      </c>
      <c r="M5968" s="14">
        <f>VLOOKUP($F5968,类型描述及偏移量!$C:$H,2,FALSE)</f>
        <v>14</v>
      </c>
      <c r="N5968" s="14" t="str">
        <f>VLOOKUP($F5968,类型描述及偏移量!$C:$H,3,FALSE)</f>
        <v>实型</v>
      </c>
      <c r="O5968" s="14" t="str">
        <f>VLOOKUP($F5968,类型描述及偏移量!$C:$H,4,FALSE)</f>
        <v>None</v>
      </c>
      <c r="P5968" s="14" t="str">
        <f>VLOOKUP($F5968,类型描述及偏移量!$C:$H,5,FALSE)</f>
        <v>No</v>
      </c>
      <c r="Q5968" s="14" t="str">
        <f>VLOOKUP($F5968,类型描述及偏移量!$C:$H,6,FALSE)</f>
        <v>上限值</v>
      </c>
    </row>
    <row r="5969" hidden="1" spans="1:17">
      <c r="A5969" s="12" t="s">
        <v>128</v>
      </c>
      <c r="B5969" s="12" t="str">
        <f t="shared" si="965"/>
        <v>M15_ActFRQ</v>
      </c>
      <c r="C5969" s="12" t="str">
        <f t="shared" si="966"/>
        <v>Lo</v>
      </c>
      <c r="D5969" s="12" t="str">
        <f t="shared" si="967"/>
        <v>BP_Value_var</v>
      </c>
      <c r="E5969" s="13" t="str">
        <f t="shared" si="968"/>
        <v>CHPF_M15_ActFRQ_BP_Value_var</v>
      </c>
      <c r="F5969" s="14" t="str">
        <f t="shared" si="969"/>
        <v>BP_Value_var_Lo</v>
      </c>
      <c r="G5969" s="10" t="str">
        <f t="shared" si="970"/>
        <v>CHPF_M15_ActFRQ_Lo</v>
      </c>
      <c r="H5969" s="10" t="str">
        <f>VLOOKUP(基本表格!E5969,起始地址定义!A:D,4,FALSE)&amp;" "&amp;Q5969</f>
        <v>2143+P3-M6 木片筛出料皮带运输机 反馈频率 下限值</v>
      </c>
      <c r="I5969" s="10" t="str">
        <f t="shared" si="971"/>
        <v>DB100,REAL4318</v>
      </c>
      <c r="J5969" s="13" t="str">
        <f>VLOOKUP(E5969,起始地址定义!A:D,2,FALSE)</f>
        <v>DB100</v>
      </c>
      <c r="K5969" s="12" t="str">
        <f t="shared" si="972"/>
        <v>REAL4318</v>
      </c>
      <c r="L5969" s="13">
        <f>VLOOKUP(E5969,起始地址定义!A:D,3,FALSE)</f>
        <v>4300</v>
      </c>
      <c r="M5969" s="14">
        <f>VLOOKUP($F5969,类型描述及偏移量!$C:$H,2,FALSE)</f>
        <v>18</v>
      </c>
      <c r="N5969" s="14" t="str">
        <f>VLOOKUP($F5969,类型描述及偏移量!$C:$H,3,FALSE)</f>
        <v>实型</v>
      </c>
      <c r="O5969" s="14" t="str">
        <f>VLOOKUP($F5969,类型描述及偏移量!$C:$H,4,FALSE)</f>
        <v>None</v>
      </c>
      <c r="P5969" s="14" t="str">
        <f>VLOOKUP($F5969,类型描述及偏移量!$C:$H,5,FALSE)</f>
        <v>No</v>
      </c>
      <c r="Q5969" s="14" t="str">
        <f>VLOOKUP($F5969,类型描述及偏移量!$C:$H,6,FALSE)</f>
        <v>下限值</v>
      </c>
    </row>
    <row r="5970" hidden="1" spans="1:17">
      <c r="A5970" s="12" t="s">
        <v>128</v>
      </c>
      <c r="B5970" s="12" t="str">
        <f t="shared" si="965"/>
        <v>M15_ActFRQ</v>
      </c>
      <c r="C5970" s="12" t="str">
        <f t="shared" si="966"/>
        <v>HiHi</v>
      </c>
      <c r="D5970" s="12" t="str">
        <f t="shared" si="967"/>
        <v>BP_Value_var</v>
      </c>
      <c r="E5970" s="13" t="str">
        <f t="shared" si="968"/>
        <v>CHPF_M15_ActFRQ_BP_Value_var</v>
      </c>
      <c r="F5970" s="14" t="str">
        <f t="shared" si="969"/>
        <v>BP_Value_var_HiHi</v>
      </c>
      <c r="G5970" s="10" t="str">
        <f t="shared" si="970"/>
        <v>CHPF_M15_ActFRQ_HiHi</v>
      </c>
      <c r="H5970" s="10" t="str">
        <f>VLOOKUP(基本表格!E5970,起始地址定义!A:D,4,FALSE)&amp;" "&amp;Q5970</f>
        <v>2143+P3-M6 木片筛出料皮带运输机 反馈频率 上上限值</v>
      </c>
      <c r="I5970" s="10" t="str">
        <f t="shared" si="971"/>
        <v>DB100,REAL4322</v>
      </c>
      <c r="J5970" s="13" t="str">
        <f>VLOOKUP(E5970,起始地址定义!A:D,2,FALSE)</f>
        <v>DB100</v>
      </c>
      <c r="K5970" s="12" t="str">
        <f t="shared" si="972"/>
        <v>REAL4322</v>
      </c>
      <c r="L5970" s="13">
        <f>VLOOKUP(E5970,起始地址定义!A:D,3,FALSE)</f>
        <v>4300</v>
      </c>
      <c r="M5970" s="14">
        <f>VLOOKUP($F5970,类型描述及偏移量!$C:$H,2,FALSE)</f>
        <v>22</v>
      </c>
      <c r="N5970" s="14" t="str">
        <f>VLOOKUP($F5970,类型描述及偏移量!$C:$H,3,FALSE)</f>
        <v>实型</v>
      </c>
      <c r="O5970" s="14" t="str">
        <f>VLOOKUP($F5970,类型描述及偏移量!$C:$H,4,FALSE)</f>
        <v>None</v>
      </c>
      <c r="P5970" s="14" t="str">
        <f>VLOOKUP($F5970,类型描述及偏移量!$C:$H,5,FALSE)</f>
        <v>No</v>
      </c>
      <c r="Q5970" s="14" t="str">
        <f>VLOOKUP($F5970,类型描述及偏移量!$C:$H,6,FALSE)</f>
        <v>上上限值</v>
      </c>
    </row>
    <row r="5971" hidden="1" spans="1:17">
      <c r="A5971" s="12" t="s">
        <v>128</v>
      </c>
      <c r="B5971" s="12" t="str">
        <f t="shared" si="965"/>
        <v>M15_ActFRQ</v>
      </c>
      <c r="C5971" s="12" t="str">
        <f t="shared" si="966"/>
        <v>LoLo</v>
      </c>
      <c r="D5971" s="12" t="str">
        <f t="shared" si="967"/>
        <v>BP_Value_var</v>
      </c>
      <c r="E5971" s="13" t="str">
        <f t="shared" si="968"/>
        <v>CHPF_M15_ActFRQ_BP_Value_var</v>
      </c>
      <c r="F5971" s="14" t="str">
        <f t="shared" si="969"/>
        <v>BP_Value_var_LoLo</v>
      </c>
      <c r="G5971" s="10" t="str">
        <f t="shared" si="970"/>
        <v>CHPF_M15_ActFRQ_LoLo</v>
      </c>
      <c r="H5971" s="10" t="str">
        <f>VLOOKUP(基本表格!E5971,起始地址定义!A:D,4,FALSE)&amp;" "&amp;Q5971</f>
        <v>2143+P3-M6 木片筛出料皮带运输机 反馈频率 下下限值</v>
      </c>
      <c r="I5971" s="10" t="str">
        <f t="shared" si="971"/>
        <v>DB100,REAL4326</v>
      </c>
      <c r="J5971" s="13" t="str">
        <f>VLOOKUP(E5971,起始地址定义!A:D,2,FALSE)</f>
        <v>DB100</v>
      </c>
      <c r="K5971" s="12" t="str">
        <f t="shared" si="972"/>
        <v>REAL4326</v>
      </c>
      <c r="L5971" s="13">
        <f>VLOOKUP(E5971,起始地址定义!A:D,3,FALSE)</f>
        <v>4300</v>
      </c>
      <c r="M5971" s="14">
        <f>VLOOKUP($F5971,类型描述及偏移量!$C:$H,2,FALSE)</f>
        <v>26</v>
      </c>
      <c r="N5971" s="14" t="str">
        <f>VLOOKUP($F5971,类型描述及偏移量!$C:$H,3,FALSE)</f>
        <v>实型</v>
      </c>
      <c r="O5971" s="14" t="str">
        <f>VLOOKUP($F5971,类型描述及偏移量!$C:$H,4,FALSE)</f>
        <v>None</v>
      </c>
      <c r="P5971" s="14" t="str">
        <f>VLOOKUP($F5971,类型描述及偏移量!$C:$H,5,FALSE)</f>
        <v>No</v>
      </c>
      <c r="Q5971" s="14" t="str">
        <f>VLOOKUP($F5971,类型描述及偏移量!$C:$H,6,FALSE)</f>
        <v>下下限值</v>
      </c>
    </row>
    <row r="5972" hidden="1" spans="1:17">
      <c r="A5972" s="12" t="s">
        <v>128</v>
      </c>
      <c r="B5972" s="12" t="str">
        <f t="shared" si="965"/>
        <v>M15_Comm</v>
      </c>
      <c r="C5972" s="12" t="str">
        <f t="shared" si="966"/>
        <v>REL</v>
      </c>
      <c r="D5972" s="12" t="str">
        <f t="shared" si="967"/>
        <v>BP_G120_var</v>
      </c>
      <c r="E5972" s="13" t="str">
        <f t="shared" si="968"/>
        <v>CHPF_M15_Comm_BP_G120_var</v>
      </c>
      <c r="F5972" s="14" t="str">
        <f t="shared" si="969"/>
        <v>BP_G120_var_REL</v>
      </c>
      <c r="G5972" s="10" t="str">
        <f t="shared" si="970"/>
        <v>CHPF_M15_Comm_REL</v>
      </c>
      <c r="H5972" s="10" t="str">
        <f>VLOOKUP(基本表格!E5972,起始地址定义!A:D,4,FALSE)&amp;" "&amp;Q5972</f>
        <v>2143+P3-M6 木片筛出料皮带运输机 变频器通讯 备妥（不能与正转信号使用同一个）</v>
      </c>
      <c r="I5972" s="10" t="str">
        <f t="shared" si="971"/>
        <v>DB100,X4350.0</v>
      </c>
      <c r="J5972" s="13" t="str">
        <f>VLOOKUP(E5972,起始地址定义!A:D,2,FALSE)</f>
        <v>DB100</v>
      </c>
      <c r="K5972" s="12" t="str">
        <f t="shared" si="972"/>
        <v>X4350.0</v>
      </c>
      <c r="L5972" s="13">
        <f>VLOOKUP(E5972,起始地址定义!A:D,3,FALSE)</f>
        <v>4350</v>
      </c>
      <c r="M5972" s="14">
        <f>VLOOKUP($F5972,类型描述及偏移量!$C:$H,2,FALSE)</f>
        <v>0</v>
      </c>
      <c r="N5972" s="14" t="str">
        <f>VLOOKUP($F5972,类型描述及偏移量!$C:$H,3,FALSE)</f>
        <v>离散</v>
      </c>
      <c r="O5972" s="14" t="str">
        <f>VLOOKUP($F5972,类型描述及偏移量!$C:$H,4,FALSE)</f>
        <v>None</v>
      </c>
      <c r="P5972" s="14" t="str">
        <f>VLOOKUP($F5972,类型描述及偏移量!$C:$H,5,FALSE)</f>
        <v>Yes</v>
      </c>
      <c r="Q5972" s="14" t="str">
        <f>VLOOKUP($F5972,类型描述及偏移量!$C:$H,6,FALSE)</f>
        <v>备妥（不能与正转信号使用同一个）</v>
      </c>
    </row>
    <row r="5973" hidden="1" spans="1:17">
      <c r="A5973" s="12" t="s">
        <v>128</v>
      </c>
      <c r="B5973" s="12" t="str">
        <f t="shared" si="965"/>
        <v>M15_Comm</v>
      </c>
      <c r="C5973" s="12" t="str">
        <f t="shared" si="966"/>
        <v>FWD</v>
      </c>
      <c r="D5973" s="12" t="str">
        <f t="shared" si="967"/>
        <v>BP_G120_var</v>
      </c>
      <c r="E5973" s="13" t="str">
        <f t="shared" si="968"/>
        <v>CHPF_M15_Comm_BP_G120_var</v>
      </c>
      <c r="F5973" s="14" t="str">
        <f t="shared" si="969"/>
        <v>BP_G120_var_FWD</v>
      </c>
      <c r="G5973" s="10" t="str">
        <f t="shared" si="970"/>
        <v>CHPF_M15_Comm_FWD</v>
      </c>
      <c r="H5973" s="10" t="str">
        <f>VLOOKUP(基本表格!E5973,起始地址定义!A:D,4,FALSE)&amp;" "&amp;Q5973</f>
        <v>2143+P3-M6 木片筛出料皮带运输机 变频器通讯 正转</v>
      </c>
      <c r="I5973" s="10" t="str">
        <f t="shared" si="971"/>
        <v>DB100,X4350.1</v>
      </c>
      <c r="J5973" s="13" t="str">
        <f>VLOOKUP(E5973,起始地址定义!A:D,2,FALSE)</f>
        <v>DB100</v>
      </c>
      <c r="K5973" s="12" t="str">
        <f t="shared" si="972"/>
        <v>X4350.1</v>
      </c>
      <c r="L5973" s="13">
        <f>VLOOKUP(E5973,起始地址定义!A:D,3,FALSE)</f>
        <v>4350</v>
      </c>
      <c r="M5973" s="14">
        <f>VLOOKUP($F5973,类型描述及偏移量!$C:$H,2,FALSE)</f>
        <v>0.0999999999999943</v>
      </c>
      <c r="N5973" s="14" t="str">
        <f>VLOOKUP($F5973,类型描述及偏移量!$C:$H,3,FALSE)</f>
        <v>离散</v>
      </c>
      <c r="O5973" s="14" t="str">
        <f>VLOOKUP($F5973,类型描述及偏移量!$C:$H,4,FALSE)</f>
        <v>None</v>
      </c>
      <c r="P5973" s="14" t="str">
        <f>VLOOKUP($F5973,类型描述及偏移量!$C:$H,5,FALSE)</f>
        <v>Yes</v>
      </c>
      <c r="Q5973" s="14" t="str">
        <f>VLOOKUP($F5973,类型描述及偏移量!$C:$H,6,FALSE)</f>
        <v>正转</v>
      </c>
    </row>
    <row r="5974" hidden="1" spans="1:17">
      <c r="A5974" s="12" t="s">
        <v>128</v>
      </c>
      <c r="B5974" s="12" t="str">
        <f t="shared" si="965"/>
        <v>M15_Comm</v>
      </c>
      <c r="C5974" s="12" t="str">
        <f t="shared" si="966"/>
        <v>REV</v>
      </c>
      <c r="D5974" s="12" t="str">
        <f t="shared" si="967"/>
        <v>BP_G120_var</v>
      </c>
      <c r="E5974" s="13" t="str">
        <f t="shared" si="968"/>
        <v>CHPF_M15_Comm_BP_G120_var</v>
      </c>
      <c r="F5974" s="14" t="str">
        <f t="shared" si="969"/>
        <v>BP_G120_var_REV</v>
      </c>
      <c r="G5974" s="10" t="str">
        <f t="shared" si="970"/>
        <v>CHPF_M15_Comm_REV</v>
      </c>
      <c r="H5974" s="10" t="str">
        <f>VLOOKUP(基本表格!E5974,起始地址定义!A:D,4,FALSE)&amp;" "&amp;Q5974</f>
        <v>2143+P3-M6 木片筛出料皮带运输机 变频器通讯 反转</v>
      </c>
      <c r="I5974" s="10" t="str">
        <f t="shared" si="971"/>
        <v>DB100,X4350.2</v>
      </c>
      <c r="J5974" s="13" t="str">
        <f>VLOOKUP(E5974,起始地址定义!A:D,2,FALSE)</f>
        <v>DB100</v>
      </c>
      <c r="K5974" s="12" t="str">
        <f t="shared" si="972"/>
        <v>X4350.2</v>
      </c>
      <c r="L5974" s="13">
        <f>VLOOKUP(E5974,起始地址定义!A:D,3,FALSE)</f>
        <v>4350</v>
      </c>
      <c r="M5974" s="14">
        <f>VLOOKUP($F5974,类型描述及偏移量!$C:$H,2,FALSE)</f>
        <v>0.199999999999989</v>
      </c>
      <c r="N5974" s="14" t="str">
        <f>VLOOKUP($F5974,类型描述及偏移量!$C:$H,3,FALSE)</f>
        <v>离散</v>
      </c>
      <c r="O5974" s="14" t="str">
        <f>VLOOKUP($F5974,类型描述及偏移量!$C:$H,4,FALSE)</f>
        <v>None</v>
      </c>
      <c r="P5974" s="14" t="str">
        <f>VLOOKUP($F5974,类型描述及偏移量!$C:$H,5,FALSE)</f>
        <v>Yes</v>
      </c>
      <c r="Q5974" s="14" t="str">
        <f>VLOOKUP($F5974,类型描述及偏移量!$C:$H,6,FALSE)</f>
        <v>反转</v>
      </c>
    </row>
    <row r="5975" hidden="1" spans="1:17">
      <c r="A5975" s="12" t="s">
        <v>128</v>
      </c>
      <c r="B5975" s="12" t="str">
        <f t="shared" si="965"/>
        <v>M15_Comm</v>
      </c>
      <c r="C5975" s="12" t="str">
        <f t="shared" si="966"/>
        <v>Reset</v>
      </c>
      <c r="D5975" s="12" t="str">
        <f t="shared" si="967"/>
        <v>BP_G120_var</v>
      </c>
      <c r="E5975" s="13" t="str">
        <f t="shared" si="968"/>
        <v>CHPF_M15_Comm_BP_G120_var</v>
      </c>
      <c r="F5975" s="14" t="str">
        <f t="shared" si="969"/>
        <v>BP_G120_var_Reset</v>
      </c>
      <c r="G5975" s="10" t="str">
        <f t="shared" si="970"/>
        <v>CHPF_M15_Comm_Reset</v>
      </c>
      <c r="H5975" s="10" t="str">
        <f>VLOOKUP(基本表格!E5975,起始地址定义!A:D,4,FALSE)&amp;" "&amp;Q5975</f>
        <v>2143+P3-M6 木片筛出料皮带运输机 变频器通讯 故障复位</v>
      </c>
      <c r="I5975" s="10" t="str">
        <f t="shared" si="971"/>
        <v>DB100,X4350.3</v>
      </c>
      <c r="J5975" s="13" t="str">
        <f>VLOOKUP(E5975,起始地址定义!A:D,2,FALSE)</f>
        <v>DB100</v>
      </c>
      <c r="K5975" s="12" t="str">
        <f t="shared" si="972"/>
        <v>X4350.3</v>
      </c>
      <c r="L5975" s="13">
        <f>VLOOKUP(E5975,起始地址定义!A:D,3,FALSE)</f>
        <v>4350</v>
      </c>
      <c r="M5975" s="14">
        <f>VLOOKUP($F5975,类型描述及偏移量!$C:$H,2,FALSE)</f>
        <v>0.300000000000011</v>
      </c>
      <c r="N5975" s="14" t="str">
        <f>VLOOKUP($F5975,类型描述及偏移量!$C:$H,3,FALSE)</f>
        <v>离散</v>
      </c>
      <c r="O5975" s="14" t="str">
        <f>VLOOKUP($F5975,类型描述及偏移量!$C:$H,4,FALSE)</f>
        <v>None</v>
      </c>
      <c r="P5975" s="14" t="str">
        <f>VLOOKUP($F5975,类型描述及偏移量!$C:$H,5,FALSE)</f>
        <v>No</v>
      </c>
      <c r="Q5975" s="14" t="str">
        <f>VLOOKUP($F5975,类型描述及偏移量!$C:$H,6,FALSE)</f>
        <v>故障复位</v>
      </c>
    </row>
    <row r="5976" hidden="1" spans="1:17">
      <c r="A5976" s="12" t="s">
        <v>128</v>
      </c>
      <c r="B5976" s="12" t="str">
        <f t="shared" si="965"/>
        <v>M15_Comm</v>
      </c>
      <c r="C5976" s="12" t="str">
        <f t="shared" si="966"/>
        <v>IRL</v>
      </c>
      <c r="D5976" s="12" t="str">
        <f t="shared" si="967"/>
        <v>BP_G120_var</v>
      </c>
      <c r="E5976" s="13" t="str">
        <f t="shared" si="968"/>
        <v>CHPF_M15_Comm_BP_G120_var</v>
      </c>
      <c r="F5976" s="14" t="str">
        <f t="shared" si="969"/>
        <v>BP_G120_var_IRL</v>
      </c>
      <c r="G5976" s="10" t="str">
        <f t="shared" si="970"/>
        <v>CHPF_M15_Comm_IRL</v>
      </c>
      <c r="H5976" s="10" t="str">
        <f>VLOOKUP(基本表格!E5976,起始地址定义!A:D,4,FALSE)&amp;" "&amp;Q5976</f>
        <v>2143+P3-M6 木片筛出料皮带运输机 变频器通讯 备妥反馈</v>
      </c>
      <c r="I5976" s="10" t="str">
        <f t="shared" si="971"/>
        <v>DB100,X4350.4</v>
      </c>
      <c r="J5976" s="13" t="str">
        <f>VLOOKUP(E5976,起始地址定义!A:D,2,FALSE)</f>
        <v>DB100</v>
      </c>
      <c r="K5976" s="12" t="str">
        <f t="shared" si="972"/>
        <v>X4350.4</v>
      </c>
      <c r="L5976" s="13">
        <f>VLOOKUP(E5976,起始地址定义!A:D,3,FALSE)</f>
        <v>4350</v>
      </c>
      <c r="M5976" s="14">
        <f>VLOOKUP($F5976,类型描述及偏移量!$C:$H,2,FALSE)</f>
        <v>0.400000000000006</v>
      </c>
      <c r="N5976" s="14" t="str">
        <f>VLOOKUP($F5976,类型描述及偏移量!$C:$H,3,FALSE)</f>
        <v>离散</v>
      </c>
      <c r="O5976" s="14" t="str">
        <f>VLOOKUP($F5976,类型描述及偏移量!$C:$H,4,FALSE)</f>
        <v>None</v>
      </c>
      <c r="P5976" s="14" t="str">
        <f>VLOOKUP($F5976,类型描述及偏移量!$C:$H,5,FALSE)</f>
        <v>Yes</v>
      </c>
      <c r="Q5976" s="14" t="str">
        <f>VLOOKUP($F5976,类型描述及偏移量!$C:$H,6,FALSE)</f>
        <v>备妥反馈</v>
      </c>
    </row>
    <row r="5977" hidden="1" spans="1:17">
      <c r="A5977" s="12" t="s">
        <v>128</v>
      </c>
      <c r="B5977" s="12" t="str">
        <f t="shared" si="965"/>
        <v>M15_Comm</v>
      </c>
      <c r="C5977" s="12" t="str">
        <f t="shared" si="966"/>
        <v>IFW</v>
      </c>
      <c r="D5977" s="12" t="str">
        <f t="shared" si="967"/>
        <v>BP_G120_var</v>
      </c>
      <c r="E5977" s="13" t="str">
        <f t="shared" si="968"/>
        <v>CHPF_M15_Comm_BP_G120_var</v>
      </c>
      <c r="F5977" s="14" t="str">
        <f t="shared" si="969"/>
        <v>BP_G120_var_IFW</v>
      </c>
      <c r="G5977" s="10" t="str">
        <f t="shared" si="970"/>
        <v>CHPF_M15_Comm_IFW</v>
      </c>
      <c r="H5977" s="10" t="str">
        <f>VLOOKUP(基本表格!E5977,起始地址定义!A:D,4,FALSE)&amp;" "&amp;Q5977</f>
        <v>2143+P3-M6 木片筛出料皮带运输机 变频器通讯 正转反馈</v>
      </c>
      <c r="I5977" s="10" t="str">
        <f t="shared" si="971"/>
        <v>DB100,X4350.5</v>
      </c>
      <c r="J5977" s="13" t="str">
        <f>VLOOKUP(E5977,起始地址定义!A:D,2,FALSE)</f>
        <v>DB100</v>
      </c>
      <c r="K5977" s="12" t="str">
        <f t="shared" si="972"/>
        <v>X4350.5</v>
      </c>
      <c r="L5977" s="13">
        <f>VLOOKUP(E5977,起始地址定义!A:D,3,FALSE)</f>
        <v>4350</v>
      </c>
      <c r="M5977" s="14">
        <f>VLOOKUP($F5977,类型描述及偏移量!$C:$H,2,FALSE)</f>
        <v>0.5</v>
      </c>
      <c r="N5977" s="14" t="str">
        <f>VLOOKUP($F5977,类型描述及偏移量!$C:$H,3,FALSE)</f>
        <v>离散</v>
      </c>
      <c r="O5977" s="14" t="str">
        <f>VLOOKUP($F5977,类型描述及偏移量!$C:$H,4,FALSE)</f>
        <v>None</v>
      </c>
      <c r="P5977" s="14" t="str">
        <f>VLOOKUP($F5977,类型描述及偏移量!$C:$H,5,FALSE)</f>
        <v>Yes</v>
      </c>
      <c r="Q5977" s="14" t="str">
        <f>VLOOKUP($F5977,类型描述及偏移量!$C:$H,6,FALSE)</f>
        <v>正转反馈</v>
      </c>
    </row>
    <row r="5978" hidden="1" spans="1:17">
      <c r="A5978" s="12" t="s">
        <v>128</v>
      </c>
      <c r="B5978" s="12" t="str">
        <f t="shared" si="965"/>
        <v>M15_Comm</v>
      </c>
      <c r="C5978" s="12" t="str">
        <f t="shared" si="966"/>
        <v>IRV</v>
      </c>
      <c r="D5978" s="12" t="str">
        <f t="shared" si="967"/>
        <v>BP_G120_var</v>
      </c>
      <c r="E5978" s="13" t="str">
        <f t="shared" si="968"/>
        <v>CHPF_M15_Comm_BP_G120_var</v>
      </c>
      <c r="F5978" s="14" t="str">
        <f t="shared" si="969"/>
        <v>BP_G120_var_IRV</v>
      </c>
      <c r="G5978" s="10" t="str">
        <f t="shared" si="970"/>
        <v>CHPF_M15_Comm_IRV</v>
      </c>
      <c r="H5978" s="10" t="str">
        <f>VLOOKUP(基本表格!E5978,起始地址定义!A:D,4,FALSE)&amp;" "&amp;Q5978</f>
        <v>2143+P3-M6 木片筛出料皮带运输机 变频器通讯 反转反馈</v>
      </c>
      <c r="I5978" s="10" t="str">
        <f t="shared" si="971"/>
        <v>DB100,X4350.6</v>
      </c>
      <c r="J5978" s="13" t="str">
        <f>VLOOKUP(E5978,起始地址定义!A:D,2,FALSE)</f>
        <v>DB100</v>
      </c>
      <c r="K5978" s="12" t="str">
        <f t="shared" si="972"/>
        <v>X4350.6</v>
      </c>
      <c r="L5978" s="13">
        <f>VLOOKUP(E5978,起始地址定义!A:D,3,FALSE)</f>
        <v>4350</v>
      </c>
      <c r="M5978" s="14">
        <f>VLOOKUP($F5978,类型描述及偏移量!$C:$H,2,FALSE)</f>
        <v>0.599999999999994</v>
      </c>
      <c r="N5978" s="14" t="str">
        <f>VLOOKUP($F5978,类型描述及偏移量!$C:$H,3,FALSE)</f>
        <v>离散</v>
      </c>
      <c r="O5978" s="14" t="str">
        <f>VLOOKUP($F5978,类型描述及偏移量!$C:$H,4,FALSE)</f>
        <v>None</v>
      </c>
      <c r="P5978" s="14" t="str">
        <f>VLOOKUP($F5978,类型描述及偏移量!$C:$H,5,FALSE)</f>
        <v>Yes</v>
      </c>
      <c r="Q5978" s="14" t="str">
        <f>VLOOKUP($F5978,类型描述及偏移量!$C:$H,6,FALSE)</f>
        <v>反转反馈</v>
      </c>
    </row>
    <row r="5979" hidden="1" spans="1:17">
      <c r="A5979" s="12" t="s">
        <v>128</v>
      </c>
      <c r="B5979" s="12" t="str">
        <f t="shared" si="965"/>
        <v>M15_Comm</v>
      </c>
      <c r="C5979" s="12" t="str">
        <f t="shared" si="966"/>
        <v>ALARM</v>
      </c>
      <c r="D5979" s="12" t="str">
        <f t="shared" si="967"/>
        <v>BP_G120_var</v>
      </c>
      <c r="E5979" s="13" t="str">
        <f t="shared" si="968"/>
        <v>CHPF_M15_Comm_BP_G120_var</v>
      </c>
      <c r="F5979" s="14" t="str">
        <f t="shared" si="969"/>
        <v>BP_G120_var_ALARM</v>
      </c>
      <c r="G5979" s="10" t="str">
        <f t="shared" si="970"/>
        <v>CHPF_M15_Comm_ALARM</v>
      </c>
      <c r="H5979" s="10" t="str">
        <f>VLOOKUP(基本表格!E5979,起始地址定义!A:D,4,FALSE)&amp;" "&amp;Q5979</f>
        <v>2143+P3-M6 木片筛出料皮带运输机 变频器通讯 变频器备用</v>
      </c>
      <c r="I5979" s="10" t="str">
        <f t="shared" si="971"/>
        <v>DB100,X4350.7</v>
      </c>
      <c r="J5979" s="13" t="str">
        <f>VLOOKUP(E5979,起始地址定义!A:D,2,FALSE)</f>
        <v>DB100</v>
      </c>
      <c r="K5979" s="12" t="str">
        <f t="shared" si="972"/>
        <v>X4350.7</v>
      </c>
      <c r="L5979" s="13">
        <f>VLOOKUP(E5979,起始地址定义!A:D,3,FALSE)</f>
        <v>4350</v>
      </c>
      <c r="M5979" s="14">
        <f>VLOOKUP($F5979,类型描述及偏移量!$C:$H,2,FALSE)</f>
        <v>0.699999999999989</v>
      </c>
      <c r="N5979" s="14" t="str">
        <f>VLOOKUP($F5979,类型描述及偏移量!$C:$H,3,FALSE)</f>
        <v>离散</v>
      </c>
      <c r="O5979" s="14" t="str">
        <f>VLOOKUP($F5979,类型描述及偏移量!$C:$H,4,FALSE)</f>
        <v>None</v>
      </c>
      <c r="P5979" s="14" t="str">
        <f>VLOOKUP($F5979,类型描述及偏移量!$C:$H,5,FALSE)</f>
        <v>Yes</v>
      </c>
      <c r="Q5979" s="14" t="str">
        <f>VLOOKUP($F5979,类型描述及偏移量!$C:$H,6,FALSE)</f>
        <v>变频器备用</v>
      </c>
    </row>
    <row r="5980" hidden="1" spans="1:17">
      <c r="A5980" s="12" t="s">
        <v>128</v>
      </c>
      <c r="B5980" s="12" t="str">
        <f t="shared" si="965"/>
        <v>M15_Comm</v>
      </c>
      <c r="C5980" s="12" t="str">
        <f t="shared" si="966"/>
        <v>Fault</v>
      </c>
      <c r="D5980" s="12" t="str">
        <f t="shared" si="967"/>
        <v>BP_G120_var</v>
      </c>
      <c r="E5980" s="13" t="str">
        <f t="shared" si="968"/>
        <v>CHPF_M15_Comm_BP_G120_var</v>
      </c>
      <c r="F5980" s="14" t="str">
        <f t="shared" si="969"/>
        <v>BP_G120_var_Fault</v>
      </c>
      <c r="G5980" s="10" t="str">
        <f t="shared" si="970"/>
        <v>CHPF_M15_Comm_Fault</v>
      </c>
      <c r="H5980" s="10" t="str">
        <f>VLOOKUP(基本表格!E5980,起始地址定义!A:D,4,FALSE)&amp;" "&amp;Q5980</f>
        <v>2143+P3-M6 木片筛出料皮带运输机 变频器通讯 变频器报警</v>
      </c>
      <c r="I5980" s="10" t="str">
        <f t="shared" si="971"/>
        <v>DB100,X4351.0</v>
      </c>
      <c r="J5980" s="13" t="str">
        <f>VLOOKUP(E5980,起始地址定义!A:D,2,FALSE)</f>
        <v>DB100</v>
      </c>
      <c r="K5980" s="12" t="str">
        <f t="shared" si="972"/>
        <v>X4351.0</v>
      </c>
      <c r="L5980" s="13">
        <f>VLOOKUP(E5980,起始地址定义!A:D,3,FALSE)</f>
        <v>4350</v>
      </c>
      <c r="M5980" s="14">
        <f>VLOOKUP($F5980,类型描述及偏移量!$C:$H,2,FALSE)</f>
        <v>1</v>
      </c>
      <c r="N5980" s="14" t="str">
        <f>VLOOKUP($F5980,类型描述及偏移量!$C:$H,3,FALSE)</f>
        <v>离散</v>
      </c>
      <c r="O5980" s="14" t="str">
        <f>VLOOKUP($F5980,类型描述及偏移量!$C:$H,4,FALSE)</f>
        <v>On</v>
      </c>
      <c r="P5980" s="14" t="str">
        <f>VLOOKUP($F5980,类型描述及偏移量!$C:$H,5,FALSE)</f>
        <v>Yes</v>
      </c>
      <c r="Q5980" s="14" t="str">
        <f>VLOOKUP($F5980,类型描述及偏移量!$C:$H,6,FALSE)</f>
        <v>变频器报警</v>
      </c>
    </row>
    <row r="5981" hidden="1" spans="1:17">
      <c r="A5981" s="12" t="s">
        <v>128</v>
      </c>
      <c r="B5981" s="12" t="str">
        <f t="shared" si="965"/>
        <v>M15_Comm</v>
      </c>
      <c r="C5981" s="12" t="str">
        <f t="shared" si="966"/>
        <v>Warn_Code</v>
      </c>
      <c r="D5981" s="12" t="str">
        <f t="shared" si="967"/>
        <v>BP_G120_var</v>
      </c>
      <c r="E5981" s="13" t="str">
        <f t="shared" si="968"/>
        <v>CHPF_M15_Comm_BP_G120_var</v>
      </c>
      <c r="F5981" s="14" t="str">
        <f t="shared" si="969"/>
        <v>BP_G120_var_Warn_Code</v>
      </c>
      <c r="G5981" s="10" t="str">
        <f t="shared" si="970"/>
        <v>CHPF_M15_Comm_Warn_Code</v>
      </c>
      <c r="H5981" s="10" t="str">
        <f>VLOOKUP(基本表格!E5981,起始地址定义!A:D,4,FALSE)&amp;" "&amp;Q5981</f>
        <v>2143+P3-M6 木片筛出料皮带运输机 变频器通讯 警告</v>
      </c>
      <c r="I5981" s="10" t="str">
        <f t="shared" si="971"/>
        <v>DB100,INT4352</v>
      </c>
      <c r="J5981" s="13" t="str">
        <f>VLOOKUP(E5981,起始地址定义!A:D,2,FALSE)</f>
        <v>DB100</v>
      </c>
      <c r="K5981" s="12" t="str">
        <f t="shared" si="972"/>
        <v>INT4352</v>
      </c>
      <c r="L5981" s="13">
        <f>VLOOKUP(E5981,起始地址定义!A:D,3,FALSE)</f>
        <v>4350</v>
      </c>
      <c r="M5981" s="14">
        <f>VLOOKUP($F5981,类型描述及偏移量!$C:$H,2,FALSE)</f>
        <v>2</v>
      </c>
      <c r="N5981" s="14" t="str">
        <f>VLOOKUP($F5981,类型描述及偏移量!$C:$H,3,FALSE)</f>
        <v>整型</v>
      </c>
      <c r="O5981" s="14" t="str">
        <f>VLOOKUP($F5981,类型描述及偏移量!$C:$H,4,FALSE)</f>
        <v>None</v>
      </c>
      <c r="P5981" s="14" t="str">
        <f>VLOOKUP($F5981,类型描述及偏移量!$C:$H,5,FALSE)</f>
        <v>Yes</v>
      </c>
      <c r="Q5981" s="14" t="str">
        <f>VLOOKUP($F5981,类型描述及偏移量!$C:$H,6,FALSE)</f>
        <v>警告</v>
      </c>
    </row>
    <row r="5982" hidden="1" spans="1:17">
      <c r="A5982" s="12" t="s">
        <v>128</v>
      </c>
      <c r="B5982" s="12" t="str">
        <f t="shared" si="965"/>
        <v>M15_Comm</v>
      </c>
      <c r="C5982" s="12" t="str">
        <f t="shared" si="966"/>
        <v>Fault_Code</v>
      </c>
      <c r="D5982" s="12" t="str">
        <f t="shared" si="967"/>
        <v>BP_G120_var</v>
      </c>
      <c r="E5982" s="13" t="str">
        <f t="shared" si="968"/>
        <v>CHPF_M15_Comm_BP_G120_var</v>
      </c>
      <c r="F5982" s="14" t="str">
        <f t="shared" si="969"/>
        <v>BP_G120_var_Fault_Code</v>
      </c>
      <c r="G5982" s="10" t="str">
        <f t="shared" si="970"/>
        <v>CHPF_M15_Comm_Fault_Code</v>
      </c>
      <c r="H5982" s="10" t="str">
        <f>VLOOKUP(基本表格!E5982,起始地址定义!A:D,4,FALSE)&amp;" "&amp;Q5982</f>
        <v>2143+P3-M6 木片筛出料皮带运输机 变频器通讯 报警代码</v>
      </c>
      <c r="I5982" s="10" t="str">
        <f t="shared" si="971"/>
        <v>DB100,INT4354</v>
      </c>
      <c r="J5982" s="13" t="str">
        <f>VLOOKUP(E5982,起始地址定义!A:D,2,FALSE)</f>
        <v>DB100</v>
      </c>
      <c r="K5982" s="12" t="str">
        <f t="shared" si="972"/>
        <v>INT4354</v>
      </c>
      <c r="L5982" s="13">
        <f>VLOOKUP(E5982,起始地址定义!A:D,3,FALSE)</f>
        <v>4350</v>
      </c>
      <c r="M5982" s="14">
        <f>VLOOKUP($F5982,类型描述及偏移量!$C:$H,2,FALSE)</f>
        <v>4</v>
      </c>
      <c r="N5982" s="14" t="str">
        <f>VLOOKUP($F5982,类型描述及偏移量!$C:$H,3,FALSE)</f>
        <v>整型</v>
      </c>
      <c r="O5982" s="14" t="str">
        <f>VLOOKUP($F5982,类型描述及偏移量!$C:$H,4,FALSE)</f>
        <v>None</v>
      </c>
      <c r="P5982" s="14" t="str">
        <f>VLOOKUP($F5982,类型描述及偏移量!$C:$H,5,FALSE)</f>
        <v>Yes</v>
      </c>
      <c r="Q5982" s="14" t="str">
        <f>VLOOKUP($F5982,类型描述及偏移量!$C:$H,6,FALSE)</f>
        <v>报警代码</v>
      </c>
    </row>
    <row r="5983" hidden="1" spans="1:17">
      <c r="A5983" s="12" t="s">
        <v>128</v>
      </c>
      <c r="B5983" s="12" t="str">
        <f t="shared" si="965"/>
        <v>M15_Comm</v>
      </c>
      <c r="C5983" s="12" t="str">
        <f t="shared" si="966"/>
        <v>AV_Speed</v>
      </c>
      <c r="D5983" s="12" t="str">
        <f t="shared" si="967"/>
        <v>BP_G120_var</v>
      </c>
      <c r="E5983" s="13" t="str">
        <f t="shared" si="968"/>
        <v>CHPF_M15_Comm_BP_G120_var</v>
      </c>
      <c r="F5983" s="14" t="str">
        <f t="shared" si="969"/>
        <v>BP_G120_var_AV_Speed</v>
      </c>
      <c r="G5983" s="10" t="str">
        <f t="shared" si="970"/>
        <v>CHPF_M15_Comm_AV_Speed</v>
      </c>
      <c r="H5983" s="10" t="str">
        <f>VLOOKUP(基本表格!E5983,起始地址定义!A:D,4,FALSE)&amp;" "&amp;Q5983</f>
        <v>2143+P3-M6 木片筛出料皮带运输机 变频器通讯 实际运行反馈速度</v>
      </c>
      <c r="I5983" s="10" t="str">
        <f t="shared" si="971"/>
        <v>DB100,REAL4356</v>
      </c>
      <c r="J5983" s="13" t="str">
        <f>VLOOKUP(E5983,起始地址定义!A:D,2,FALSE)</f>
        <v>DB100</v>
      </c>
      <c r="K5983" s="12" t="str">
        <f t="shared" si="972"/>
        <v>REAL4356</v>
      </c>
      <c r="L5983" s="13">
        <f>VLOOKUP(E5983,起始地址定义!A:D,3,FALSE)</f>
        <v>4350</v>
      </c>
      <c r="M5983" s="14">
        <f>VLOOKUP($F5983,类型描述及偏移量!$C:$H,2,FALSE)</f>
        <v>6</v>
      </c>
      <c r="N5983" s="14" t="str">
        <f>VLOOKUP($F5983,类型描述及偏移量!$C:$H,3,FALSE)</f>
        <v>实型</v>
      </c>
      <c r="O5983" s="14" t="str">
        <f>VLOOKUP($F5983,类型描述及偏移量!$C:$H,4,FALSE)</f>
        <v>None</v>
      </c>
      <c r="P5983" s="14" t="str">
        <f>VLOOKUP($F5983,类型描述及偏移量!$C:$H,5,FALSE)</f>
        <v>Yes</v>
      </c>
      <c r="Q5983" s="14" t="str">
        <f>VLOOKUP($F5983,类型描述及偏移量!$C:$H,6,FALSE)</f>
        <v>实际运行反馈速度</v>
      </c>
    </row>
    <row r="5984" hidden="1" spans="1:17">
      <c r="A5984" s="12" t="s">
        <v>128</v>
      </c>
      <c r="B5984" s="12" t="str">
        <f t="shared" si="965"/>
        <v>M15_Comm</v>
      </c>
      <c r="C5984" s="12" t="str">
        <f t="shared" si="966"/>
        <v>AV_Current</v>
      </c>
      <c r="D5984" s="12" t="str">
        <f t="shared" si="967"/>
        <v>BP_G120_var</v>
      </c>
      <c r="E5984" s="13" t="str">
        <f t="shared" si="968"/>
        <v>CHPF_M15_Comm_BP_G120_var</v>
      </c>
      <c r="F5984" s="14" t="str">
        <f t="shared" si="969"/>
        <v>BP_G120_var_AV_Current</v>
      </c>
      <c r="G5984" s="10" t="str">
        <f t="shared" si="970"/>
        <v>CHPF_M15_Comm_AV_Current</v>
      </c>
      <c r="H5984" s="10" t="str">
        <f>VLOOKUP(基本表格!E5984,起始地址定义!A:D,4,FALSE)&amp;" "&amp;Q5984</f>
        <v>2143+P3-M6 木片筛出料皮带运输机 变频器通讯 实际运行反馈电流</v>
      </c>
      <c r="I5984" s="10" t="str">
        <f t="shared" si="971"/>
        <v>DB100,REAL4360</v>
      </c>
      <c r="J5984" s="13" t="str">
        <f>VLOOKUP(E5984,起始地址定义!A:D,2,FALSE)</f>
        <v>DB100</v>
      </c>
      <c r="K5984" s="12" t="str">
        <f t="shared" si="972"/>
        <v>REAL4360</v>
      </c>
      <c r="L5984" s="13">
        <f>VLOOKUP(E5984,起始地址定义!A:D,3,FALSE)</f>
        <v>4350</v>
      </c>
      <c r="M5984" s="14">
        <f>VLOOKUP($F5984,类型描述及偏移量!$C:$H,2,FALSE)</f>
        <v>10</v>
      </c>
      <c r="N5984" s="14" t="str">
        <f>VLOOKUP($F5984,类型描述及偏移量!$C:$H,3,FALSE)</f>
        <v>实型</v>
      </c>
      <c r="O5984" s="14" t="str">
        <f>VLOOKUP($F5984,类型描述及偏移量!$C:$H,4,FALSE)</f>
        <v>None</v>
      </c>
      <c r="P5984" s="14" t="str">
        <f>VLOOKUP($F5984,类型描述及偏移量!$C:$H,5,FALSE)</f>
        <v>Yes</v>
      </c>
      <c r="Q5984" s="14" t="str">
        <f>VLOOKUP($F5984,类型描述及偏移量!$C:$H,6,FALSE)</f>
        <v>实际运行反馈电流</v>
      </c>
    </row>
    <row r="5985" hidden="1" spans="1:17">
      <c r="A5985" s="12" t="s">
        <v>128</v>
      </c>
      <c r="B5985" s="12" t="str">
        <f t="shared" si="965"/>
        <v>M15_Comm</v>
      </c>
      <c r="C5985" s="12" t="str">
        <f t="shared" si="966"/>
        <v>Torque</v>
      </c>
      <c r="D5985" s="12" t="str">
        <f t="shared" si="967"/>
        <v>BP_G120_var</v>
      </c>
      <c r="E5985" s="13" t="str">
        <f t="shared" si="968"/>
        <v>CHPF_M15_Comm_BP_G120_var</v>
      </c>
      <c r="F5985" s="14" t="str">
        <f t="shared" si="969"/>
        <v>BP_G120_var_Torque</v>
      </c>
      <c r="G5985" s="10" t="str">
        <f t="shared" si="970"/>
        <v>CHPF_M15_Comm_Torque</v>
      </c>
      <c r="H5985" s="10" t="str">
        <f>VLOOKUP(基本表格!E5985,起始地址定义!A:D,4,FALSE)&amp;" "&amp;Q5985</f>
        <v>2143+P3-M6 木片筛出料皮带运输机 变频器通讯 转矩百分比</v>
      </c>
      <c r="I5985" s="10" t="str">
        <f t="shared" si="971"/>
        <v>DB100,REAL4364</v>
      </c>
      <c r="J5985" s="13" t="str">
        <f>VLOOKUP(E5985,起始地址定义!A:D,2,FALSE)</f>
        <v>DB100</v>
      </c>
      <c r="K5985" s="12" t="str">
        <f t="shared" si="972"/>
        <v>REAL4364</v>
      </c>
      <c r="L5985" s="13">
        <f>VLOOKUP(E5985,起始地址定义!A:D,3,FALSE)</f>
        <v>4350</v>
      </c>
      <c r="M5985" s="14">
        <f>VLOOKUP($F5985,类型描述及偏移量!$C:$H,2,FALSE)</f>
        <v>14</v>
      </c>
      <c r="N5985" s="14" t="str">
        <f>VLOOKUP($F5985,类型描述及偏移量!$C:$H,3,FALSE)</f>
        <v>实型</v>
      </c>
      <c r="O5985" s="14" t="str">
        <f>VLOOKUP($F5985,类型描述及偏移量!$C:$H,4,FALSE)</f>
        <v>None</v>
      </c>
      <c r="P5985" s="14" t="str">
        <f>VLOOKUP($F5985,类型描述及偏移量!$C:$H,5,FALSE)</f>
        <v>Yes</v>
      </c>
      <c r="Q5985" s="14" t="str">
        <f>VLOOKUP($F5985,类型描述及偏移量!$C:$H,6,FALSE)</f>
        <v>转矩百分比</v>
      </c>
    </row>
    <row r="5986" hidden="1" spans="1:17">
      <c r="A5986" s="12" t="s">
        <v>128</v>
      </c>
      <c r="B5986" s="12" t="str">
        <f t="shared" si="965"/>
        <v>M15_Comm</v>
      </c>
      <c r="C5986" s="12" t="str">
        <f t="shared" si="966"/>
        <v>SP_Speed</v>
      </c>
      <c r="D5986" s="12" t="str">
        <f t="shared" si="967"/>
        <v>BP_G120_var</v>
      </c>
      <c r="E5986" s="13" t="str">
        <f t="shared" si="968"/>
        <v>CHPF_M15_Comm_BP_G120_var</v>
      </c>
      <c r="F5986" s="14" t="str">
        <f t="shared" si="969"/>
        <v>BP_G120_var_SP_Speed</v>
      </c>
      <c r="G5986" s="10" t="str">
        <f t="shared" si="970"/>
        <v>CHPF_M15_Comm_SP_Speed</v>
      </c>
      <c r="H5986" s="10" t="str">
        <f>VLOOKUP(基本表格!E5986,起始地址定义!A:D,4,FALSE)&amp;" "&amp;Q5986</f>
        <v>2143+P3-M6 木片筛出料皮带运输机 变频器通讯 给定速度</v>
      </c>
      <c r="I5986" s="10" t="str">
        <f t="shared" si="971"/>
        <v>DB100,REAL4368</v>
      </c>
      <c r="J5986" s="13" t="str">
        <f>VLOOKUP(E5986,起始地址定义!A:D,2,FALSE)</f>
        <v>DB100</v>
      </c>
      <c r="K5986" s="12" t="str">
        <f t="shared" si="972"/>
        <v>REAL4368</v>
      </c>
      <c r="L5986" s="13">
        <f>VLOOKUP(E5986,起始地址定义!A:D,3,FALSE)</f>
        <v>4350</v>
      </c>
      <c r="M5986" s="14">
        <f>VLOOKUP($F5986,类型描述及偏移量!$C:$H,2,FALSE)</f>
        <v>18</v>
      </c>
      <c r="N5986" s="14" t="str">
        <f>VLOOKUP($F5986,类型描述及偏移量!$C:$H,3,FALSE)</f>
        <v>实型</v>
      </c>
      <c r="O5986" s="14" t="str">
        <f>VLOOKUP($F5986,类型描述及偏移量!$C:$H,4,FALSE)</f>
        <v>None</v>
      </c>
      <c r="P5986" s="14" t="str">
        <f>VLOOKUP($F5986,类型描述及偏移量!$C:$H,5,FALSE)</f>
        <v>No</v>
      </c>
      <c r="Q5986" s="14" t="str">
        <f>VLOOKUP($F5986,类型描述及偏移量!$C:$H,6,FALSE)</f>
        <v>给定速度</v>
      </c>
    </row>
    <row r="5987" hidden="1" spans="1:17">
      <c r="A5987" s="12" t="s">
        <v>128</v>
      </c>
      <c r="B5987" s="12" t="str">
        <f t="shared" ref="B5987:B6018" si="973">"M"&amp;RIGHT(LEFT(B5864,FIND("_",B5864,1)-1),LEN(LEFT(B5864,FIND("_",B5864,1)-1))-1)+1&amp;"_"&amp;RIGHT(B5864,LEN(B5864)-FIND("_",B5864,1))</f>
        <v>M15_Comm</v>
      </c>
      <c r="C5987" s="12" t="str">
        <f t="shared" ref="C5987:C6018" si="974">C5864</f>
        <v>SP_Ramp_UP</v>
      </c>
      <c r="D5987" s="12" t="str">
        <f t="shared" ref="D5987:D6018" si="975">D5864</f>
        <v>BP_G120_var</v>
      </c>
      <c r="E5987" s="13" t="str">
        <f t="shared" ref="E5987:E6018" si="976">A5987&amp;"_"&amp;B5987&amp;"_"&amp;D5987</f>
        <v>CHPF_M15_Comm_BP_G120_var</v>
      </c>
      <c r="F5987" s="14" t="str">
        <f t="shared" ref="F5987:F6018" si="977">D5987&amp;"_"&amp;C5987</f>
        <v>BP_G120_var_SP_Ramp_UP</v>
      </c>
      <c r="G5987" s="10" t="str">
        <f t="shared" ref="G5987:G6018" si="978">A5987&amp;"_"&amp;IF(B5987="DB","",B5987&amp;"_")&amp;C5987</f>
        <v>CHPF_M15_Comm_SP_Ramp_UP</v>
      </c>
      <c r="H5987" s="10" t="str">
        <f>VLOOKUP(基本表格!E5987,起始地址定义!A:D,4,FALSE)&amp;" "&amp;Q5987</f>
        <v>2143+P3-M6 木片筛出料皮带运输机 变频器通讯 加速时间</v>
      </c>
      <c r="I5987" s="10" t="str">
        <f t="shared" ref="I5987:I6018" si="979">J5987&amp;","&amp;K5987</f>
        <v>DB100,REAL4372</v>
      </c>
      <c r="J5987" s="13" t="str">
        <f>VLOOKUP(E5987,起始地址定义!A:D,2,FALSE)</f>
        <v>DB100</v>
      </c>
      <c r="K5987" s="12" t="str">
        <f t="shared" ref="K5987:K6018" si="980">IF(N5987="离散","X",IF(N5987="实型","REAL","INT"))&amp;IF(N5987="离散",TEXT(L5987+M5987,"0.0"),L5987+M5987)</f>
        <v>REAL4372</v>
      </c>
      <c r="L5987" s="13">
        <f>VLOOKUP(E5987,起始地址定义!A:D,3,FALSE)</f>
        <v>4350</v>
      </c>
      <c r="M5987" s="14">
        <f>VLOOKUP($F5987,类型描述及偏移量!$C:$H,2,FALSE)</f>
        <v>22</v>
      </c>
      <c r="N5987" s="14" t="str">
        <f>VLOOKUP($F5987,类型描述及偏移量!$C:$H,3,FALSE)</f>
        <v>实型</v>
      </c>
      <c r="O5987" s="14" t="str">
        <f>VLOOKUP($F5987,类型描述及偏移量!$C:$H,4,FALSE)</f>
        <v>None</v>
      </c>
      <c r="P5987" s="14" t="str">
        <f>VLOOKUP($F5987,类型描述及偏移量!$C:$H,5,FALSE)</f>
        <v>No</v>
      </c>
      <c r="Q5987" s="14" t="str">
        <f>VLOOKUP($F5987,类型描述及偏移量!$C:$H,6,FALSE)</f>
        <v>加速时间</v>
      </c>
    </row>
    <row r="5988" hidden="1" spans="1:17">
      <c r="A5988" s="12" t="s">
        <v>128</v>
      </c>
      <c r="B5988" s="12" t="str">
        <f t="shared" si="973"/>
        <v>M15_Comm</v>
      </c>
      <c r="C5988" s="12" t="str">
        <f t="shared" si="974"/>
        <v>SP_Ramp_Down</v>
      </c>
      <c r="D5988" s="12" t="str">
        <f t="shared" si="975"/>
        <v>BP_G120_var</v>
      </c>
      <c r="E5988" s="13" t="str">
        <f t="shared" si="976"/>
        <v>CHPF_M15_Comm_BP_G120_var</v>
      </c>
      <c r="F5988" s="14" t="str">
        <f t="shared" si="977"/>
        <v>BP_G120_var_SP_Ramp_Down</v>
      </c>
      <c r="G5988" s="10" t="str">
        <f t="shared" si="978"/>
        <v>CHPF_M15_Comm_SP_Ramp_Down</v>
      </c>
      <c r="H5988" s="10" t="str">
        <f>VLOOKUP(基本表格!E5988,起始地址定义!A:D,4,FALSE)&amp;" "&amp;Q5988</f>
        <v>2143+P3-M6 木片筛出料皮带运输机 变频器通讯 减速时间</v>
      </c>
      <c r="I5988" s="10" t="str">
        <f t="shared" si="979"/>
        <v>DB100,REAL4376</v>
      </c>
      <c r="J5988" s="13" t="str">
        <f>VLOOKUP(E5988,起始地址定义!A:D,2,FALSE)</f>
        <v>DB100</v>
      </c>
      <c r="K5988" s="12" t="str">
        <f t="shared" si="980"/>
        <v>REAL4376</v>
      </c>
      <c r="L5988" s="13">
        <f>VLOOKUP(E5988,起始地址定义!A:D,3,FALSE)</f>
        <v>4350</v>
      </c>
      <c r="M5988" s="14">
        <f>VLOOKUP($F5988,类型描述及偏移量!$C:$H,2,FALSE)</f>
        <v>26</v>
      </c>
      <c r="N5988" s="14" t="str">
        <f>VLOOKUP($F5988,类型描述及偏移量!$C:$H,3,FALSE)</f>
        <v>实型</v>
      </c>
      <c r="O5988" s="14" t="str">
        <f>VLOOKUP($F5988,类型描述及偏移量!$C:$H,4,FALSE)</f>
        <v>None</v>
      </c>
      <c r="P5988" s="14" t="str">
        <f>VLOOKUP($F5988,类型描述及偏移量!$C:$H,5,FALSE)</f>
        <v>No</v>
      </c>
      <c r="Q5988" s="14" t="str">
        <f>VLOOKUP($F5988,类型描述及偏移量!$C:$H,6,FALSE)</f>
        <v>减速时间</v>
      </c>
    </row>
    <row r="5989" hidden="1" spans="1:17">
      <c r="A5989" s="12" t="s">
        <v>128</v>
      </c>
      <c r="B5989" s="12" t="str">
        <f t="shared" si="973"/>
        <v>M15_Comm</v>
      </c>
      <c r="C5989" s="12" t="str">
        <f t="shared" si="974"/>
        <v>Max_Spd</v>
      </c>
      <c r="D5989" s="12" t="str">
        <f t="shared" si="975"/>
        <v>BP_G120_var</v>
      </c>
      <c r="E5989" s="13" t="str">
        <f t="shared" si="976"/>
        <v>CHPF_M15_Comm_BP_G120_var</v>
      </c>
      <c r="F5989" s="14" t="str">
        <f t="shared" si="977"/>
        <v>BP_G120_var_Max_Spd</v>
      </c>
      <c r="G5989" s="10" t="str">
        <f t="shared" si="978"/>
        <v>CHPF_M15_Comm_Max_Spd</v>
      </c>
      <c r="H5989" s="10" t="str">
        <f>VLOOKUP(基本表格!E5989,起始地址定义!A:D,4,FALSE)&amp;" "&amp;Q5989</f>
        <v>2143+P3-M6 木片筛出料皮带运输机 变频器通讯 最大频率</v>
      </c>
      <c r="I5989" s="10" t="str">
        <f t="shared" si="979"/>
        <v>DB100,REAL4380</v>
      </c>
      <c r="J5989" s="13" t="str">
        <f>VLOOKUP(E5989,起始地址定义!A:D,2,FALSE)</f>
        <v>DB100</v>
      </c>
      <c r="K5989" s="12" t="str">
        <f t="shared" si="980"/>
        <v>REAL4380</v>
      </c>
      <c r="L5989" s="13">
        <f>VLOOKUP(E5989,起始地址定义!A:D,3,FALSE)</f>
        <v>4350</v>
      </c>
      <c r="M5989" s="14">
        <f>VLOOKUP($F5989,类型描述及偏移量!$C:$H,2,FALSE)</f>
        <v>30</v>
      </c>
      <c r="N5989" s="14" t="str">
        <f>VLOOKUP($F5989,类型描述及偏移量!$C:$H,3,FALSE)</f>
        <v>实型</v>
      </c>
      <c r="O5989" s="14" t="str">
        <f>VLOOKUP($F5989,类型描述及偏移量!$C:$H,4,FALSE)</f>
        <v>None</v>
      </c>
      <c r="P5989" s="14" t="str">
        <f>VLOOKUP($F5989,类型描述及偏移量!$C:$H,5,FALSE)</f>
        <v>No</v>
      </c>
      <c r="Q5989" s="14" t="str">
        <f>VLOOKUP($F5989,类型描述及偏移量!$C:$H,6,FALSE)</f>
        <v>最大频率</v>
      </c>
    </row>
    <row r="5990" hidden="1" spans="1:17">
      <c r="A5990" s="12" t="s">
        <v>128</v>
      </c>
      <c r="B5990" s="12" t="str">
        <f t="shared" si="973"/>
        <v>M15_Comm</v>
      </c>
      <c r="C5990" s="12" t="str">
        <f t="shared" si="974"/>
        <v>Min_Spd</v>
      </c>
      <c r="D5990" s="12" t="str">
        <f t="shared" si="975"/>
        <v>BP_G120_var</v>
      </c>
      <c r="E5990" s="13" t="str">
        <f t="shared" si="976"/>
        <v>CHPF_M15_Comm_BP_G120_var</v>
      </c>
      <c r="F5990" s="14" t="str">
        <f t="shared" si="977"/>
        <v>BP_G120_var_Min_Spd</v>
      </c>
      <c r="G5990" s="10" t="str">
        <f t="shared" si="978"/>
        <v>CHPF_M15_Comm_Min_Spd</v>
      </c>
      <c r="H5990" s="10" t="str">
        <f>VLOOKUP(基本表格!E5990,起始地址定义!A:D,4,FALSE)&amp;" "&amp;Q5990</f>
        <v>2143+P3-M6 木片筛出料皮带运输机 变频器通讯 最小频率</v>
      </c>
      <c r="I5990" s="10" t="str">
        <f t="shared" si="979"/>
        <v>DB100,REAL4384</v>
      </c>
      <c r="J5990" s="13" t="str">
        <f>VLOOKUP(E5990,起始地址定义!A:D,2,FALSE)</f>
        <v>DB100</v>
      </c>
      <c r="K5990" s="12" t="str">
        <f t="shared" si="980"/>
        <v>REAL4384</v>
      </c>
      <c r="L5990" s="13">
        <f>VLOOKUP(E5990,起始地址定义!A:D,3,FALSE)</f>
        <v>4350</v>
      </c>
      <c r="M5990" s="14">
        <f>VLOOKUP($F5990,类型描述及偏移量!$C:$H,2,FALSE)</f>
        <v>34</v>
      </c>
      <c r="N5990" s="14" t="str">
        <f>VLOOKUP($F5990,类型描述及偏移量!$C:$H,3,FALSE)</f>
        <v>实型</v>
      </c>
      <c r="O5990" s="14" t="str">
        <f>VLOOKUP($F5990,类型描述及偏移量!$C:$H,4,FALSE)</f>
        <v>None</v>
      </c>
      <c r="P5990" s="14" t="str">
        <f>VLOOKUP($F5990,类型描述及偏移量!$C:$H,5,FALSE)</f>
        <v>No</v>
      </c>
      <c r="Q5990" s="14" t="str">
        <f>VLOOKUP($F5990,类型描述及偏移量!$C:$H,6,FALSE)</f>
        <v>最小频率</v>
      </c>
    </row>
    <row r="5991" hidden="1" spans="1:17">
      <c r="A5991" s="12" t="s">
        <v>128</v>
      </c>
      <c r="B5991" s="12" t="str">
        <f t="shared" si="973"/>
        <v>M15_Comm</v>
      </c>
      <c r="C5991" s="12" t="str">
        <f t="shared" si="974"/>
        <v>Scaling_Speed</v>
      </c>
      <c r="D5991" s="12" t="str">
        <f t="shared" si="975"/>
        <v>BP_G120_var</v>
      </c>
      <c r="E5991" s="13" t="str">
        <f t="shared" si="976"/>
        <v>CHPF_M15_Comm_BP_G120_var</v>
      </c>
      <c r="F5991" s="14" t="str">
        <f t="shared" si="977"/>
        <v>BP_G120_var_Scaling_Speed</v>
      </c>
      <c r="G5991" s="10" t="str">
        <f t="shared" si="978"/>
        <v>CHPF_M15_Comm_Scaling_Speed</v>
      </c>
      <c r="H5991" s="10" t="str">
        <f>VLOOKUP(基本表格!E5991,起始地址定义!A:D,4,FALSE)&amp;" "&amp;Q5991</f>
        <v>2143+P3-M6 木片筛出料皮带运输机 变频器通讯 多级速度</v>
      </c>
      <c r="I5991" s="10" t="str">
        <f t="shared" si="979"/>
        <v>DB100,REAL4388</v>
      </c>
      <c r="J5991" s="13" t="str">
        <f>VLOOKUP(E5991,起始地址定义!A:D,2,FALSE)</f>
        <v>DB100</v>
      </c>
      <c r="K5991" s="12" t="str">
        <f t="shared" si="980"/>
        <v>REAL4388</v>
      </c>
      <c r="L5991" s="13">
        <f>VLOOKUP(E5991,起始地址定义!A:D,3,FALSE)</f>
        <v>4350</v>
      </c>
      <c r="M5991" s="14">
        <f>VLOOKUP($F5991,类型描述及偏移量!$C:$H,2,FALSE)</f>
        <v>38</v>
      </c>
      <c r="N5991" s="14" t="str">
        <f>VLOOKUP($F5991,类型描述及偏移量!$C:$H,3,FALSE)</f>
        <v>实型</v>
      </c>
      <c r="O5991" s="14" t="str">
        <f>VLOOKUP($F5991,类型描述及偏移量!$C:$H,4,FALSE)</f>
        <v>None</v>
      </c>
      <c r="P5991" s="14" t="str">
        <f>VLOOKUP($F5991,类型描述及偏移量!$C:$H,5,FALSE)</f>
        <v>No</v>
      </c>
      <c r="Q5991" s="14" t="str">
        <f>VLOOKUP($F5991,类型描述及偏移量!$C:$H,6,FALSE)</f>
        <v>多级速度</v>
      </c>
    </row>
    <row r="5992" hidden="1" spans="1:17">
      <c r="A5992" s="12" t="s">
        <v>128</v>
      </c>
      <c r="B5992" s="12" t="str">
        <f t="shared" si="973"/>
        <v>M15_Comm</v>
      </c>
      <c r="C5992" s="12" t="str">
        <f t="shared" si="974"/>
        <v>Scaling_Ramp</v>
      </c>
      <c r="D5992" s="12" t="str">
        <f t="shared" si="975"/>
        <v>BP_G120_var</v>
      </c>
      <c r="E5992" s="13" t="str">
        <f t="shared" si="976"/>
        <v>CHPF_M15_Comm_BP_G120_var</v>
      </c>
      <c r="F5992" s="14" t="str">
        <f t="shared" si="977"/>
        <v>BP_G120_var_Scaling_Ramp</v>
      </c>
      <c r="G5992" s="10" t="str">
        <f t="shared" si="978"/>
        <v>CHPF_M15_Comm_Scaling_Ramp</v>
      </c>
      <c r="H5992" s="10" t="str">
        <f>VLOOKUP(基本表格!E5992,起始地址定义!A:D,4,FALSE)&amp;" "&amp;Q5992</f>
        <v>2143+P3-M6 木片筛出料皮带运输机 变频器通讯 多级转速</v>
      </c>
      <c r="I5992" s="10" t="str">
        <f t="shared" si="979"/>
        <v>DB100,REAL4392</v>
      </c>
      <c r="J5992" s="13" t="str">
        <f>VLOOKUP(E5992,起始地址定义!A:D,2,FALSE)</f>
        <v>DB100</v>
      </c>
      <c r="K5992" s="12" t="str">
        <f t="shared" si="980"/>
        <v>REAL4392</v>
      </c>
      <c r="L5992" s="13">
        <f>VLOOKUP(E5992,起始地址定义!A:D,3,FALSE)</f>
        <v>4350</v>
      </c>
      <c r="M5992" s="14">
        <f>VLOOKUP($F5992,类型描述及偏移量!$C:$H,2,FALSE)</f>
        <v>42</v>
      </c>
      <c r="N5992" s="14" t="str">
        <f>VLOOKUP($F5992,类型描述及偏移量!$C:$H,3,FALSE)</f>
        <v>实型</v>
      </c>
      <c r="O5992" s="14" t="str">
        <f>VLOOKUP($F5992,类型描述及偏移量!$C:$H,4,FALSE)</f>
        <v>None</v>
      </c>
      <c r="P5992" s="14" t="str">
        <f>VLOOKUP($F5992,类型描述及偏移量!$C:$H,5,FALSE)</f>
        <v>No</v>
      </c>
      <c r="Q5992" s="14" t="str">
        <f>VLOOKUP($F5992,类型描述及偏移量!$C:$H,6,FALSE)</f>
        <v>多级转速</v>
      </c>
    </row>
    <row r="5993" hidden="1" spans="1:17">
      <c r="A5993" s="12" t="s">
        <v>128</v>
      </c>
      <c r="B5993" s="12" t="str">
        <f t="shared" si="973"/>
        <v>M15_ActRPM</v>
      </c>
      <c r="C5993" s="12" t="str">
        <f t="shared" si="974"/>
        <v>HiProEN</v>
      </c>
      <c r="D5993" s="12" t="str">
        <f t="shared" si="975"/>
        <v>BP_Value_var</v>
      </c>
      <c r="E5993" s="13" t="str">
        <f t="shared" si="976"/>
        <v>CHPF_M15_ActRPM_BP_Value_var</v>
      </c>
      <c r="F5993" s="14" t="str">
        <f t="shared" si="977"/>
        <v>BP_Value_var_HiProEN</v>
      </c>
      <c r="G5993" s="10" t="str">
        <f t="shared" si="978"/>
        <v>CHPF_M15_ActRPM_HiProEN</v>
      </c>
      <c r="H5993" s="10" t="str">
        <f>VLOOKUP(基本表格!E5993,起始地址定义!A:D,4,FALSE)&amp;" "&amp;Q5993</f>
        <v>2143+P3-M6 木片筛出料皮带运输机 反馈转速 上限保护使能</v>
      </c>
      <c r="I5993" s="10" t="str">
        <f t="shared" si="979"/>
        <v>DB100,X4400.3</v>
      </c>
      <c r="J5993" s="13" t="str">
        <f>VLOOKUP(E5993,起始地址定义!A:D,2,FALSE)</f>
        <v>DB100</v>
      </c>
      <c r="K5993" s="12" t="str">
        <f t="shared" si="980"/>
        <v>X4400.3</v>
      </c>
      <c r="L5993" s="13">
        <f>VLOOKUP(E5993,起始地址定义!A:D,3,FALSE)</f>
        <v>4400</v>
      </c>
      <c r="M5993" s="14">
        <f>VLOOKUP($F5993,类型描述及偏移量!$C:$H,2,FALSE)</f>
        <v>0.299999999999997</v>
      </c>
      <c r="N5993" s="14" t="str">
        <f>VLOOKUP($F5993,类型描述及偏移量!$C:$H,3,FALSE)</f>
        <v>离散</v>
      </c>
      <c r="O5993" s="14" t="str">
        <f>VLOOKUP($F5993,类型描述及偏移量!$C:$H,4,FALSE)</f>
        <v>None</v>
      </c>
      <c r="P5993" s="14" t="str">
        <f>VLOOKUP($F5993,类型描述及偏移量!$C:$H,5,FALSE)</f>
        <v>No</v>
      </c>
      <c r="Q5993" s="14" t="str">
        <f>VLOOKUP($F5993,类型描述及偏移量!$C:$H,6,FALSE)</f>
        <v>上限保护使能</v>
      </c>
    </row>
    <row r="5994" hidden="1" spans="1:17">
      <c r="A5994" s="12" t="s">
        <v>128</v>
      </c>
      <c r="B5994" s="12" t="str">
        <f t="shared" si="973"/>
        <v>M15_ActRPM</v>
      </c>
      <c r="C5994" s="12" t="str">
        <f t="shared" si="974"/>
        <v>LoProEN</v>
      </c>
      <c r="D5994" s="12" t="str">
        <f t="shared" si="975"/>
        <v>BP_Value_var</v>
      </c>
      <c r="E5994" s="13" t="str">
        <f t="shared" si="976"/>
        <v>CHPF_M15_ActRPM_BP_Value_var</v>
      </c>
      <c r="F5994" s="14" t="str">
        <f t="shared" si="977"/>
        <v>BP_Value_var_LoProEN</v>
      </c>
      <c r="G5994" s="10" t="str">
        <f t="shared" si="978"/>
        <v>CHPF_M15_ActRPM_LoProEN</v>
      </c>
      <c r="H5994" s="10" t="str">
        <f>VLOOKUP(基本表格!E5994,起始地址定义!A:D,4,FALSE)&amp;" "&amp;Q5994</f>
        <v>2143+P3-M6 木片筛出料皮带运输机 反馈转速 下限保护使能</v>
      </c>
      <c r="I5994" s="10" t="str">
        <f t="shared" si="979"/>
        <v>DB100,X4400.4</v>
      </c>
      <c r="J5994" s="13" t="str">
        <f>VLOOKUP(E5994,起始地址定义!A:D,2,FALSE)</f>
        <v>DB100</v>
      </c>
      <c r="K5994" s="12" t="str">
        <f t="shared" si="980"/>
        <v>X4400.4</v>
      </c>
      <c r="L5994" s="13">
        <f>VLOOKUP(E5994,起始地址定义!A:D,3,FALSE)</f>
        <v>4400</v>
      </c>
      <c r="M5994" s="14">
        <f>VLOOKUP($F5994,类型描述及偏移量!$C:$H,2,FALSE)</f>
        <v>0.399999999999999</v>
      </c>
      <c r="N5994" s="14" t="str">
        <f>VLOOKUP($F5994,类型描述及偏移量!$C:$H,3,FALSE)</f>
        <v>离散</v>
      </c>
      <c r="O5994" s="14" t="str">
        <f>VLOOKUP($F5994,类型描述及偏移量!$C:$H,4,FALSE)</f>
        <v>None</v>
      </c>
      <c r="P5994" s="14" t="str">
        <f>VLOOKUP($F5994,类型描述及偏移量!$C:$H,5,FALSE)</f>
        <v>No</v>
      </c>
      <c r="Q5994" s="14" t="str">
        <f>VLOOKUP($F5994,类型描述及偏移量!$C:$H,6,FALSE)</f>
        <v>下限保护使能</v>
      </c>
    </row>
    <row r="5995" hidden="1" spans="1:17">
      <c r="A5995" s="12" t="s">
        <v>128</v>
      </c>
      <c r="B5995" s="12" t="str">
        <f t="shared" si="973"/>
        <v>M15_ActRPM</v>
      </c>
      <c r="C5995" s="12" t="str">
        <f t="shared" si="974"/>
        <v>HiALM</v>
      </c>
      <c r="D5995" s="12" t="str">
        <f t="shared" si="975"/>
        <v>BP_Value_var</v>
      </c>
      <c r="E5995" s="13" t="str">
        <f t="shared" si="976"/>
        <v>CHPF_M15_ActRPM_BP_Value_var</v>
      </c>
      <c r="F5995" s="14" t="str">
        <f t="shared" si="977"/>
        <v>BP_Value_var_HiALM</v>
      </c>
      <c r="G5995" s="10" t="str">
        <f t="shared" si="978"/>
        <v>CHPF_M15_ActRPM_HiALM</v>
      </c>
      <c r="H5995" s="10" t="str">
        <f>VLOOKUP(基本表格!E5995,起始地址定义!A:D,4,FALSE)&amp;" "&amp;Q5995</f>
        <v>2143+P3-M6 木片筛出料皮带运输机 反馈转速 上限报警</v>
      </c>
      <c r="I5995" s="10" t="str">
        <f t="shared" si="979"/>
        <v>DB100,X4400.5</v>
      </c>
      <c r="J5995" s="13" t="str">
        <f>VLOOKUP(E5995,起始地址定义!A:D,2,FALSE)</f>
        <v>DB100</v>
      </c>
      <c r="K5995" s="12" t="str">
        <f t="shared" si="980"/>
        <v>X4400.5</v>
      </c>
      <c r="L5995" s="13">
        <f>VLOOKUP(E5995,起始地址定义!A:D,3,FALSE)</f>
        <v>4400</v>
      </c>
      <c r="M5995" s="14">
        <f>VLOOKUP($F5995,类型描述及偏移量!$C:$H,2,FALSE)</f>
        <v>0.5</v>
      </c>
      <c r="N5995" s="14" t="str">
        <f>VLOOKUP($F5995,类型描述及偏移量!$C:$H,3,FALSE)</f>
        <v>离散</v>
      </c>
      <c r="O5995" s="14" t="str">
        <f>VLOOKUP($F5995,类型描述及偏移量!$C:$H,4,FALSE)</f>
        <v>None</v>
      </c>
      <c r="P5995" s="14" t="str">
        <f>VLOOKUP($F5995,类型描述及偏移量!$C:$H,5,FALSE)</f>
        <v>Yes</v>
      </c>
      <c r="Q5995" s="14" t="str">
        <f>VLOOKUP($F5995,类型描述及偏移量!$C:$H,6,FALSE)</f>
        <v>上限报警</v>
      </c>
    </row>
    <row r="5996" hidden="1" spans="1:17">
      <c r="A5996" s="12" t="s">
        <v>128</v>
      </c>
      <c r="B5996" s="12" t="str">
        <f t="shared" si="973"/>
        <v>M15_ActRPM</v>
      </c>
      <c r="C5996" s="12" t="str">
        <f t="shared" si="974"/>
        <v>LoALM</v>
      </c>
      <c r="D5996" s="12" t="str">
        <f t="shared" si="975"/>
        <v>BP_Value_var</v>
      </c>
      <c r="E5996" s="13" t="str">
        <f t="shared" si="976"/>
        <v>CHPF_M15_ActRPM_BP_Value_var</v>
      </c>
      <c r="F5996" s="14" t="str">
        <f t="shared" si="977"/>
        <v>BP_Value_var_LoALM</v>
      </c>
      <c r="G5996" s="10" t="str">
        <f t="shared" si="978"/>
        <v>CHPF_M15_ActRPM_LoALM</v>
      </c>
      <c r="H5996" s="10" t="str">
        <f>VLOOKUP(基本表格!E5996,起始地址定义!A:D,4,FALSE)&amp;" "&amp;Q5996</f>
        <v>2143+P3-M6 木片筛出料皮带运输机 反馈转速 下限报警</v>
      </c>
      <c r="I5996" s="10" t="str">
        <f t="shared" si="979"/>
        <v>DB100,X4400.6</v>
      </c>
      <c r="J5996" s="13" t="str">
        <f>VLOOKUP(E5996,起始地址定义!A:D,2,FALSE)</f>
        <v>DB100</v>
      </c>
      <c r="K5996" s="12" t="str">
        <f t="shared" si="980"/>
        <v>X4400.6</v>
      </c>
      <c r="L5996" s="13">
        <f>VLOOKUP(E5996,起始地址定义!A:D,3,FALSE)</f>
        <v>4400</v>
      </c>
      <c r="M5996" s="14">
        <f>VLOOKUP($F5996,类型描述及偏移量!$C:$H,2,FALSE)</f>
        <v>0.600000000000001</v>
      </c>
      <c r="N5996" s="14" t="str">
        <f>VLOOKUP($F5996,类型描述及偏移量!$C:$H,3,FALSE)</f>
        <v>离散</v>
      </c>
      <c r="O5996" s="14" t="str">
        <f>VLOOKUP($F5996,类型描述及偏移量!$C:$H,4,FALSE)</f>
        <v>None</v>
      </c>
      <c r="P5996" s="14" t="str">
        <f>VLOOKUP($F5996,类型描述及偏移量!$C:$H,5,FALSE)</f>
        <v>Yes</v>
      </c>
      <c r="Q5996" s="14" t="str">
        <f>VLOOKUP($F5996,类型描述及偏移量!$C:$H,6,FALSE)</f>
        <v>下限报警</v>
      </c>
    </row>
    <row r="5997" hidden="1" spans="1:17">
      <c r="A5997" s="12" t="s">
        <v>128</v>
      </c>
      <c r="B5997" s="12" t="str">
        <f t="shared" si="973"/>
        <v>M15_ActRPM</v>
      </c>
      <c r="C5997" s="12" t="str">
        <f t="shared" si="974"/>
        <v>HiHiALM</v>
      </c>
      <c r="D5997" s="12" t="str">
        <f t="shared" si="975"/>
        <v>BP_Value_var</v>
      </c>
      <c r="E5997" s="13" t="str">
        <f t="shared" si="976"/>
        <v>CHPF_M15_ActRPM_BP_Value_var</v>
      </c>
      <c r="F5997" s="14" t="str">
        <f t="shared" si="977"/>
        <v>BP_Value_var_HiHiALM</v>
      </c>
      <c r="G5997" s="10" t="str">
        <f t="shared" si="978"/>
        <v>CHPF_M15_ActRPM_HiHiALM</v>
      </c>
      <c r="H5997" s="10" t="str">
        <f>VLOOKUP(基本表格!E5997,起始地址定义!A:D,4,FALSE)&amp;" "&amp;Q5997</f>
        <v>2143+P3-M6 木片筛出料皮带运输机 反馈转速 上上限报警</v>
      </c>
      <c r="I5997" s="10" t="str">
        <f t="shared" si="979"/>
        <v>DB100,X4400.7</v>
      </c>
      <c r="J5997" s="13" t="str">
        <f>VLOOKUP(E5997,起始地址定义!A:D,2,FALSE)</f>
        <v>DB100</v>
      </c>
      <c r="K5997" s="12" t="str">
        <f t="shared" si="980"/>
        <v>X4400.7</v>
      </c>
      <c r="L5997" s="13">
        <f>VLOOKUP(E5997,起始地址定义!A:D,3,FALSE)</f>
        <v>4400</v>
      </c>
      <c r="M5997" s="14">
        <f>VLOOKUP($F5997,类型描述及偏移量!$C:$H,2,FALSE)</f>
        <v>0.700000000000003</v>
      </c>
      <c r="N5997" s="14" t="str">
        <f>VLOOKUP($F5997,类型描述及偏移量!$C:$H,3,FALSE)</f>
        <v>离散</v>
      </c>
      <c r="O5997" s="14" t="str">
        <f>VLOOKUP($F5997,类型描述及偏移量!$C:$H,4,FALSE)</f>
        <v>On</v>
      </c>
      <c r="P5997" s="14" t="str">
        <f>VLOOKUP($F5997,类型描述及偏移量!$C:$H,5,FALSE)</f>
        <v>Yes</v>
      </c>
      <c r="Q5997" s="14" t="str">
        <f>VLOOKUP($F5997,类型描述及偏移量!$C:$H,6,FALSE)</f>
        <v>上上限报警</v>
      </c>
    </row>
    <row r="5998" hidden="1" spans="1:17">
      <c r="A5998" s="12" t="s">
        <v>128</v>
      </c>
      <c r="B5998" s="12" t="str">
        <f t="shared" si="973"/>
        <v>M15_ActRPM</v>
      </c>
      <c r="C5998" s="12" t="str">
        <f t="shared" si="974"/>
        <v>LoLoALM</v>
      </c>
      <c r="D5998" s="12" t="str">
        <f t="shared" si="975"/>
        <v>BP_Value_var</v>
      </c>
      <c r="E5998" s="13" t="str">
        <f t="shared" si="976"/>
        <v>CHPF_M15_ActRPM_BP_Value_var</v>
      </c>
      <c r="F5998" s="14" t="str">
        <f t="shared" si="977"/>
        <v>BP_Value_var_LoLoALM</v>
      </c>
      <c r="G5998" s="10" t="str">
        <f t="shared" si="978"/>
        <v>CHPF_M15_ActRPM_LoLoALM</v>
      </c>
      <c r="H5998" s="10" t="str">
        <f>VLOOKUP(基本表格!E5998,起始地址定义!A:D,4,FALSE)&amp;" "&amp;Q5998</f>
        <v>2143+P3-M6 木片筛出料皮带运输机 反馈转速 下下限报警</v>
      </c>
      <c r="I5998" s="10" t="str">
        <f t="shared" si="979"/>
        <v>DB100,X4401.0</v>
      </c>
      <c r="J5998" s="13" t="str">
        <f>VLOOKUP(E5998,起始地址定义!A:D,2,FALSE)</f>
        <v>DB100</v>
      </c>
      <c r="K5998" s="12" t="str">
        <f t="shared" si="980"/>
        <v>X4401.0</v>
      </c>
      <c r="L5998" s="13">
        <f>VLOOKUP(E5998,起始地址定义!A:D,3,FALSE)</f>
        <v>4400</v>
      </c>
      <c r="M5998" s="14">
        <f>VLOOKUP($F5998,类型描述及偏移量!$C:$H,2,FALSE)</f>
        <v>1</v>
      </c>
      <c r="N5998" s="14" t="str">
        <f>VLOOKUP($F5998,类型描述及偏移量!$C:$H,3,FALSE)</f>
        <v>离散</v>
      </c>
      <c r="O5998" s="14" t="str">
        <f>VLOOKUP($F5998,类型描述及偏移量!$C:$H,4,FALSE)</f>
        <v>On</v>
      </c>
      <c r="P5998" s="14" t="str">
        <f>VLOOKUP($F5998,类型描述及偏移量!$C:$H,5,FALSE)</f>
        <v>Yes</v>
      </c>
      <c r="Q5998" s="14" t="str">
        <f>VLOOKUP($F5998,类型描述及偏移量!$C:$H,6,FALSE)</f>
        <v>下下限报警</v>
      </c>
    </row>
    <row r="5999" hidden="1" spans="1:17">
      <c r="A5999" s="12" t="s">
        <v>128</v>
      </c>
      <c r="B5999" s="12" t="str">
        <f t="shared" si="973"/>
        <v>M15_ActRPM</v>
      </c>
      <c r="C5999" s="12" t="str">
        <f t="shared" si="974"/>
        <v>LimALM</v>
      </c>
      <c r="D5999" s="12" t="str">
        <f t="shared" si="975"/>
        <v>BP_Value_var</v>
      </c>
      <c r="E5999" s="13" t="str">
        <f t="shared" si="976"/>
        <v>CHPF_M15_ActRPM_BP_Value_var</v>
      </c>
      <c r="F5999" s="14" t="str">
        <f t="shared" si="977"/>
        <v>BP_Value_var_LimALM</v>
      </c>
      <c r="G5999" s="10" t="str">
        <f t="shared" si="978"/>
        <v>CHPF_M15_ActRPM_LimALM</v>
      </c>
      <c r="H5999" s="10" t="str">
        <f>VLOOKUP(基本表格!E5999,起始地址定义!A:D,4,FALSE)&amp;" "&amp;Q5999</f>
        <v>2143+P3-M6 木片筛出料皮带运输机 反馈转速 极限报警</v>
      </c>
      <c r="I5999" s="10" t="str">
        <f t="shared" si="979"/>
        <v>DB100,X4401.1</v>
      </c>
      <c r="J5999" s="13" t="str">
        <f>VLOOKUP(E5999,起始地址定义!A:D,2,FALSE)</f>
        <v>DB100</v>
      </c>
      <c r="K5999" s="12" t="str">
        <f t="shared" si="980"/>
        <v>X4401.1</v>
      </c>
      <c r="L5999" s="13">
        <f>VLOOKUP(E5999,起始地址定义!A:D,3,FALSE)</f>
        <v>4400</v>
      </c>
      <c r="M5999" s="14">
        <f>VLOOKUP($F5999,类型描述及偏移量!$C:$H,2,FALSE)</f>
        <v>1.1</v>
      </c>
      <c r="N5999" s="14" t="str">
        <f>VLOOKUP($F5999,类型描述及偏移量!$C:$H,3,FALSE)</f>
        <v>离散</v>
      </c>
      <c r="O5999" s="14" t="str">
        <f>VLOOKUP($F5999,类型描述及偏移量!$C:$H,4,FALSE)</f>
        <v>On</v>
      </c>
      <c r="P5999" s="14" t="str">
        <f>VLOOKUP($F5999,类型描述及偏移量!$C:$H,5,FALSE)</f>
        <v>Yes</v>
      </c>
      <c r="Q5999" s="14" t="str">
        <f>VLOOKUP($F5999,类型描述及偏移量!$C:$H,6,FALSE)</f>
        <v>极限报警</v>
      </c>
    </row>
    <row r="6000" hidden="1" spans="1:17">
      <c r="A6000" s="12" t="s">
        <v>128</v>
      </c>
      <c r="B6000" s="12" t="str">
        <f t="shared" si="973"/>
        <v>M15_ActRPM</v>
      </c>
      <c r="C6000" s="12" t="str">
        <f t="shared" si="974"/>
        <v>LostALM</v>
      </c>
      <c r="D6000" s="12" t="str">
        <f t="shared" si="975"/>
        <v>BP_Value_var</v>
      </c>
      <c r="E6000" s="13" t="str">
        <f t="shared" si="976"/>
        <v>CHPF_M15_ActRPM_BP_Value_var</v>
      </c>
      <c r="F6000" s="14" t="str">
        <f t="shared" si="977"/>
        <v>BP_Value_var_LostALM</v>
      </c>
      <c r="G6000" s="10" t="str">
        <f t="shared" si="978"/>
        <v>CHPF_M15_ActRPM_LostALM</v>
      </c>
      <c r="H6000" s="10" t="str">
        <f>VLOOKUP(基本表格!E6000,起始地址定义!A:D,4,FALSE)&amp;" "&amp;Q6000</f>
        <v>2143+P3-M6 木片筛出料皮带运输机 反馈转速 传感器断线报警</v>
      </c>
      <c r="I6000" s="10" t="str">
        <f t="shared" si="979"/>
        <v>DB100,X4401.2</v>
      </c>
      <c r="J6000" s="13" t="str">
        <f>VLOOKUP(E6000,起始地址定义!A:D,2,FALSE)</f>
        <v>DB100</v>
      </c>
      <c r="K6000" s="12" t="str">
        <f t="shared" si="980"/>
        <v>X4401.2</v>
      </c>
      <c r="L6000" s="13">
        <f>VLOOKUP(E6000,起始地址定义!A:D,3,FALSE)</f>
        <v>4400</v>
      </c>
      <c r="M6000" s="14">
        <f>VLOOKUP($F6000,类型描述及偏移量!$C:$H,2,FALSE)</f>
        <v>1.2</v>
      </c>
      <c r="N6000" s="14" t="str">
        <f>VLOOKUP($F6000,类型描述及偏移量!$C:$H,3,FALSE)</f>
        <v>离散</v>
      </c>
      <c r="O6000" s="14" t="str">
        <f>VLOOKUP($F6000,类型描述及偏移量!$C:$H,4,FALSE)</f>
        <v>On</v>
      </c>
      <c r="P6000" s="14" t="str">
        <f>VLOOKUP($F6000,类型描述及偏移量!$C:$H,5,FALSE)</f>
        <v>Yes</v>
      </c>
      <c r="Q6000" s="14" t="str">
        <f>VLOOKUP($F6000,类型描述及偏移量!$C:$H,6,FALSE)</f>
        <v>传感器断线报警</v>
      </c>
    </row>
    <row r="6001" hidden="1" spans="1:17">
      <c r="A6001" s="12" t="s">
        <v>128</v>
      </c>
      <c r="B6001" s="12" t="str">
        <f t="shared" si="973"/>
        <v>M15_ActRPM</v>
      </c>
      <c r="C6001" s="12" t="str">
        <f t="shared" si="974"/>
        <v>Code</v>
      </c>
      <c r="D6001" s="12" t="str">
        <f t="shared" si="975"/>
        <v>BP_Value_var</v>
      </c>
      <c r="E6001" s="13" t="str">
        <f t="shared" si="976"/>
        <v>CHPF_M15_ActRPM_BP_Value_var</v>
      </c>
      <c r="F6001" s="14" t="str">
        <f t="shared" si="977"/>
        <v>BP_Value_var_Code</v>
      </c>
      <c r="G6001" s="10" t="str">
        <f t="shared" si="978"/>
        <v>CHPF_M15_ActRPM_Code</v>
      </c>
      <c r="H6001" s="10" t="str">
        <f>VLOOKUP(基本表格!E6001,起始地址定义!A:D,4,FALSE)&amp;" "&amp;Q6001</f>
        <v>2143+P3-M6 木片筛出料皮带运输机 反馈转速 实际内码</v>
      </c>
      <c r="I6001" s="10" t="str">
        <f t="shared" si="979"/>
        <v>DB100,INT4402</v>
      </c>
      <c r="J6001" s="13" t="str">
        <f>VLOOKUP(E6001,起始地址定义!A:D,2,FALSE)</f>
        <v>DB100</v>
      </c>
      <c r="K6001" s="12" t="str">
        <f t="shared" si="980"/>
        <v>INT4402</v>
      </c>
      <c r="L6001" s="13">
        <f>VLOOKUP(E6001,起始地址定义!A:D,3,FALSE)</f>
        <v>4400</v>
      </c>
      <c r="M6001" s="14">
        <f>VLOOKUP($F6001,类型描述及偏移量!$C:$H,2,FALSE)</f>
        <v>2</v>
      </c>
      <c r="N6001" s="14" t="str">
        <f>VLOOKUP($F6001,类型描述及偏移量!$C:$H,3,FALSE)</f>
        <v>整型</v>
      </c>
      <c r="O6001" s="14" t="str">
        <f>VLOOKUP($F6001,类型描述及偏移量!$C:$H,4,FALSE)</f>
        <v>None</v>
      </c>
      <c r="P6001" s="14" t="str">
        <f>VLOOKUP($F6001,类型描述及偏移量!$C:$H,5,FALSE)</f>
        <v>Yes</v>
      </c>
      <c r="Q6001" s="14" t="str">
        <f>VLOOKUP($F6001,类型描述及偏移量!$C:$H,6,FALSE)</f>
        <v>实际内码</v>
      </c>
    </row>
    <row r="6002" hidden="1" spans="1:17">
      <c r="A6002" s="12" t="s">
        <v>128</v>
      </c>
      <c r="B6002" s="12" t="str">
        <f t="shared" si="973"/>
        <v>M15_ActRPM</v>
      </c>
      <c r="C6002" s="12" t="str">
        <f t="shared" si="974"/>
        <v>Value</v>
      </c>
      <c r="D6002" s="12" t="str">
        <f t="shared" si="975"/>
        <v>BP_Value_var</v>
      </c>
      <c r="E6002" s="13" t="str">
        <f t="shared" si="976"/>
        <v>CHPF_M15_ActRPM_BP_Value_var</v>
      </c>
      <c r="F6002" s="14" t="str">
        <f t="shared" si="977"/>
        <v>BP_Value_var_Value</v>
      </c>
      <c r="G6002" s="10" t="str">
        <f t="shared" si="978"/>
        <v>CHPF_M15_ActRPM_Value</v>
      </c>
      <c r="H6002" s="10" t="str">
        <f>VLOOKUP(基本表格!E6002,起始地址定义!A:D,4,FALSE)&amp;" "&amp;Q6002</f>
        <v>2143+P3-M6 木片筛出料皮带运输机 反馈转速 实际值</v>
      </c>
      <c r="I6002" s="10" t="str">
        <f t="shared" si="979"/>
        <v>DB100,REAL4406</v>
      </c>
      <c r="J6002" s="13" t="str">
        <f>VLOOKUP(E6002,起始地址定义!A:D,2,FALSE)</f>
        <v>DB100</v>
      </c>
      <c r="K6002" s="12" t="str">
        <f t="shared" si="980"/>
        <v>REAL4406</v>
      </c>
      <c r="L6002" s="13">
        <f>VLOOKUP(E6002,起始地址定义!A:D,3,FALSE)</f>
        <v>4400</v>
      </c>
      <c r="M6002" s="14">
        <f>VLOOKUP($F6002,类型描述及偏移量!$C:$H,2,FALSE)</f>
        <v>6</v>
      </c>
      <c r="N6002" s="14" t="str">
        <f>VLOOKUP($F6002,类型描述及偏移量!$C:$H,3,FALSE)</f>
        <v>实型</v>
      </c>
      <c r="O6002" s="14" t="str">
        <f>VLOOKUP($F6002,类型描述及偏移量!$C:$H,4,FALSE)</f>
        <v>None</v>
      </c>
      <c r="P6002" s="14" t="str">
        <f>VLOOKUP($F6002,类型描述及偏移量!$C:$H,5,FALSE)</f>
        <v>Yes</v>
      </c>
      <c r="Q6002" s="14" t="str">
        <f>VLOOKUP($F6002,类型描述及偏移量!$C:$H,6,FALSE)</f>
        <v>实际值</v>
      </c>
    </row>
    <row r="6003" hidden="1" spans="1:17">
      <c r="A6003" s="12" t="s">
        <v>128</v>
      </c>
      <c r="B6003" s="12" t="str">
        <f t="shared" si="973"/>
        <v>M15_ActRPM</v>
      </c>
      <c r="C6003" s="12" t="str">
        <f t="shared" si="974"/>
        <v>Range</v>
      </c>
      <c r="D6003" s="12" t="str">
        <f t="shared" si="975"/>
        <v>BP_Value_var</v>
      </c>
      <c r="E6003" s="13" t="str">
        <f t="shared" si="976"/>
        <v>CHPF_M15_ActRPM_BP_Value_var</v>
      </c>
      <c r="F6003" s="14" t="str">
        <f t="shared" si="977"/>
        <v>BP_Value_var_Range</v>
      </c>
      <c r="G6003" s="10" t="str">
        <f t="shared" si="978"/>
        <v>CHPF_M15_ActRPM_Range</v>
      </c>
      <c r="H6003" s="10" t="str">
        <f>VLOOKUP(基本表格!E6003,起始地址定义!A:D,4,FALSE)&amp;" "&amp;Q6003</f>
        <v>2143+P3-M6 木片筛出料皮带运输机 反馈转速 量程</v>
      </c>
      <c r="I6003" s="10" t="str">
        <f t="shared" si="979"/>
        <v>DB100,REAL4410</v>
      </c>
      <c r="J6003" s="13" t="str">
        <f>VLOOKUP(E6003,起始地址定义!A:D,2,FALSE)</f>
        <v>DB100</v>
      </c>
      <c r="K6003" s="12" t="str">
        <f t="shared" si="980"/>
        <v>REAL4410</v>
      </c>
      <c r="L6003" s="13">
        <f>VLOOKUP(E6003,起始地址定义!A:D,3,FALSE)</f>
        <v>4400</v>
      </c>
      <c r="M6003" s="14">
        <f>VLOOKUP($F6003,类型描述及偏移量!$C:$H,2,FALSE)</f>
        <v>10</v>
      </c>
      <c r="N6003" s="14" t="str">
        <f>VLOOKUP($F6003,类型描述及偏移量!$C:$H,3,FALSE)</f>
        <v>实型</v>
      </c>
      <c r="O6003" s="14" t="str">
        <f>VLOOKUP($F6003,类型描述及偏移量!$C:$H,4,FALSE)</f>
        <v>None</v>
      </c>
      <c r="P6003" s="14" t="str">
        <f>VLOOKUP($F6003,类型描述及偏移量!$C:$H,5,FALSE)</f>
        <v>No</v>
      </c>
      <c r="Q6003" s="14" t="str">
        <f>VLOOKUP($F6003,类型描述及偏移量!$C:$H,6,FALSE)</f>
        <v>量程</v>
      </c>
    </row>
    <row r="6004" hidden="1" spans="1:17">
      <c r="A6004" s="12" t="s">
        <v>128</v>
      </c>
      <c r="B6004" s="12" t="str">
        <f t="shared" si="973"/>
        <v>M15_ActRPM</v>
      </c>
      <c r="C6004" s="12" t="str">
        <f t="shared" si="974"/>
        <v>Hi</v>
      </c>
      <c r="D6004" s="12" t="str">
        <f t="shared" si="975"/>
        <v>BP_Value_var</v>
      </c>
      <c r="E6004" s="13" t="str">
        <f t="shared" si="976"/>
        <v>CHPF_M15_ActRPM_BP_Value_var</v>
      </c>
      <c r="F6004" s="14" t="str">
        <f t="shared" si="977"/>
        <v>BP_Value_var_Hi</v>
      </c>
      <c r="G6004" s="10" t="str">
        <f t="shared" si="978"/>
        <v>CHPF_M15_ActRPM_Hi</v>
      </c>
      <c r="H6004" s="10" t="str">
        <f>VLOOKUP(基本表格!E6004,起始地址定义!A:D,4,FALSE)&amp;" "&amp;Q6004</f>
        <v>2143+P3-M6 木片筛出料皮带运输机 反馈转速 上限值</v>
      </c>
      <c r="I6004" s="10" t="str">
        <f t="shared" si="979"/>
        <v>DB100,REAL4414</v>
      </c>
      <c r="J6004" s="13" t="str">
        <f>VLOOKUP(E6004,起始地址定义!A:D,2,FALSE)</f>
        <v>DB100</v>
      </c>
      <c r="K6004" s="12" t="str">
        <f t="shared" si="980"/>
        <v>REAL4414</v>
      </c>
      <c r="L6004" s="13">
        <f>VLOOKUP(E6004,起始地址定义!A:D,3,FALSE)</f>
        <v>4400</v>
      </c>
      <c r="M6004" s="14">
        <f>VLOOKUP($F6004,类型描述及偏移量!$C:$H,2,FALSE)</f>
        <v>14</v>
      </c>
      <c r="N6004" s="14" t="str">
        <f>VLOOKUP($F6004,类型描述及偏移量!$C:$H,3,FALSE)</f>
        <v>实型</v>
      </c>
      <c r="O6004" s="14" t="str">
        <f>VLOOKUP($F6004,类型描述及偏移量!$C:$H,4,FALSE)</f>
        <v>None</v>
      </c>
      <c r="P6004" s="14" t="str">
        <f>VLOOKUP($F6004,类型描述及偏移量!$C:$H,5,FALSE)</f>
        <v>No</v>
      </c>
      <c r="Q6004" s="14" t="str">
        <f>VLOOKUP($F6004,类型描述及偏移量!$C:$H,6,FALSE)</f>
        <v>上限值</v>
      </c>
    </row>
    <row r="6005" hidden="1" spans="1:17">
      <c r="A6005" s="12" t="s">
        <v>128</v>
      </c>
      <c r="B6005" s="12" t="str">
        <f t="shared" si="973"/>
        <v>M15_ActRPM</v>
      </c>
      <c r="C6005" s="12" t="str">
        <f t="shared" si="974"/>
        <v>Lo</v>
      </c>
      <c r="D6005" s="12" t="str">
        <f t="shared" si="975"/>
        <v>BP_Value_var</v>
      </c>
      <c r="E6005" s="13" t="str">
        <f t="shared" si="976"/>
        <v>CHPF_M15_ActRPM_BP_Value_var</v>
      </c>
      <c r="F6005" s="14" t="str">
        <f t="shared" si="977"/>
        <v>BP_Value_var_Lo</v>
      </c>
      <c r="G6005" s="10" t="str">
        <f t="shared" si="978"/>
        <v>CHPF_M15_ActRPM_Lo</v>
      </c>
      <c r="H6005" s="10" t="str">
        <f>VLOOKUP(基本表格!E6005,起始地址定义!A:D,4,FALSE)&amp;" "&amp;Q6005</f>
        <v>2143+P3-M6 木片筛出料皮带运输机 反馈转速 下限值</v>
      </c>
      <c r="I6005" s="10" t="str">
        <f t="shared" si="979"/>
        <v>DB100,REAL4418</v>
      </c>
      <c r="J6005" s="13" t="str">
        <f>VLOOKUP(E6005,起始地址定义!A:D,2,FALSE)</f>
        <v>DB100</v>
      </c>
      <c r="K6005" s="12" t="str">
        <f t="shared" si="980"/>
        <v>REAL4418</v>
      </c>
      <c r="L6005" s="13">
        <f>VLOOKUP(E6005,起始地址定义!A:D,3,FALSE)</f>
        <v>4400</v>
      </c>
      <c r="M6005" s="14">
        <f>VLOOKUP($F6005,类型描述及偏移量!$C:$H,2,FALSE)</f>
        <v>18</v>
      </c>
      <c r="N6005" s="14" t="str">
        <f>VLOOKUP($F6005,类型描述及偏移量!$C:$H,3,FALSE)</f>
        <v>实型</v>
      </c>
      <c r="O6005" s="14" t="str">
        <f>VLOOKUP($F6005,类型描述及偏移量!$C:$H,4,FALSE)</f>
        <v>None</v>
      </c>
      <c r="P6005" s="14" t="str">
        <f>VLOOKUP($F6005,类型描述及偏移量!$C:$H,5,FALSE)</f>
        <v>No</v>
      </c>
      <c r="Q6005" s="14" t="str">
        <f>VLOOKUP($F6005,类型描述及偏移量!$C:$H,6,FALSE)</f>
        <v>下限值</v>
      </c>
    </row>
    <row r="6006" hidden="1" spans="1:17">
      <c r="A6006" s="12" t="s">
        <v>128</v>
      </c>
      <c r="B6006" s="12" t="str">
        <f t="shared" si="973"/>
        <v>M15_ActRPM</v>
      </c>
      <c r="C6006" s="12" t="str">
        <f t="shared" si="974"/>
        <v>HiHi</v>
      </c>
      <c r="D6006" s="12" t="str">
        <f t="shared" si="975"/>
        <v>BP_Value_var</v>
      </c>
      <c r="E6006" s="13" t="str">
        <f t="shared" si="976"/>
        <v>CHPF_M15_ActRPM_BP_Value_var</v>
      </c>
      <c r="F6006" s="14" t="str">
        <f t="shared" si="977"/>
        <v>BP_Value_var_HiHi</v>
      </c>
      <c r="G6006" s="10" t="str">
        <f t="shared" si="978"/>
        <v>CHPF_M15_ActRPM_HiHi</v>
      </c>
      <c r="H6006" s="10" t="str">
        <f>VLOOKUP(基本表格!E6006,起始地址定义!A:D,4,FALSE)&amp;" "&amp;Q6006</f>
        <v>2143+P3-M6 木片筛出料皮带运输机 反馈转速 上上限值</v>
      </c>
      <c r="I6006" s="10" t="str">
        <f t="shared" si="979"/>
        <v>DB100,REAL4422</v>
      </c>
      <c r="J6006" s="13" t="str">
        <f>VLOOKUP(E6006,起始地址定义!A:D,2,FALSE)</f>
        <v>DB100</v>
      </c>
      <c r="K6006" s="12" t="str">
        <f t="shared" si="980"/>
        <v>REAL4422</v>
      </c>
      <c r="L6006" s="13">
        <f>VLOOKUP(E6006,起始地址定义!A:D,3,FALSE)</f>
        <v>4400</v>
      </c>
      <c r="M6006" s="14">
        <f>VLOOKUP($F6006,类型描述及偏移量!$C:$H,2,FALSE)</f>
        <v>22</v>
      </c>
      <c r="N6006" s="14" t="str">
        <f>VLOOKUP($F6006,类型描述及偏移量!$C:$H,3,FALSE)</f>
        <v>实型</v>
      </c>
      <c r="O6006" s="14" t="str">
        <f>VLOOKUP($F6006,类型描述及偏移量!$C:$H,4,FALSE)</f>
        <v>None</v>
      </c>
      <c r="P6006" s="14" t="str">
        <f>VLOOKUP($F6006,类型描述及偏移量!$C:$H,5,FALSE)</f>
        <v>No</v>
      </c>
      <c r="Q6006" s="14" t="str">
        <f>VLOOKUP($F6006,类型描述及偏移量!$C:$H,6,FALSE)</f>
        <v>上上限值</v>
      </c>
    </row>
    <row r="6007" hidden="1" spans="1:17">
      <c r="A6007" s="12" t="s">
        <v>128</v>
      </c>
      <c r="B6007" s="12" t="str">
        <f t="shared" si="973"/>
        <v>M15_ActRPM</v>
      </c>
      <c r="C6007" s="12" t="str">
        <f t="shared" si="974"/>
        <v>LoLo</v>
      </c>
      <c r="D6007" s="12" t="str">
        <f t="shared" si="975"/>
        <v>BP_Value_var</v>
      </c>
      <c r="E6007" s="13" t="str">
        <f t="shared" si="976"/>
        <v>CHPF_M15_ActRPM_BP_Value_var</v>
      </c>
      <c r="F6007" s="14" t="str">
        <f t="shared" si="977"/>
        <v>BP_Value_var_LoLo</v>
      </c>
      <c r="G6007" s="10" t="str">
        <f t="shared" si="978"/>
        <v>CHPF_M15_ActRPM_LoLo</v>
      </c>
      <c r="H6007" s="10" t="str">
        <f>VLOOKUP(基本表格!E6007,起始地址定义!A:D,4,FALSE)&amp;" "&amp;Q6007</f>
        <v>2143+P3-M6 木片筛出料皮带运输机 反馈转速 下下限值</v>
      </c>
      <c r="I6007" s="10" t="str">
        <f t="shared" si="979"/>
        <v>DB100,REAL4426</v>
      </c>
      <c r="J6007" s="13" t="str">
        <f>VLOOKUP(E6007,起始地址定义!A:D,2,FALSE)</f>
        <v>DB100</v>
      </c>
      <c r="K6007" s="12" t="str">
        <f t="shared" si="980"/>
        <v>REAL4426</v>
      </c>
      <c r="L6007" s="13">
        <f>VLOOKUP(E6007,起始地址定义!A:D,3,FALSE)</f>
        <v>4400</v>
      </c>
      <c r="M6007" s="14">
        <f>VLOOKUP($F6007,类型描述及偏移量!$C:$H,2,FALSE)</f>
        <v>26</v>
      </c>
      <c r="N6007" s="14" t="str">
        <f>VLOOKUP($F6007,类型描述及偏移量!$C:$H,3,FALSE)</f>
        <v>实型</v>
      </c>
      <c r="O6007" s="14" t="str">
        <f>VLOOKUP($F6007,类型描述及偏移量!$C:$H,4,FALSE)</f>
        <v>None</v>
      </c>
      <c r="P6007" s="14" t="str">
        <f>VLOOKUP($F6007,类型描述及偏移量!$C:$H,5,FALSE)</f>
        <v>No</v>
      </c>
      <c r="Q6007" s="14" t="str">
        <f>VLOOKUP($F6007,类型描述及偏移量!$C:$H,6,FALSE)</f>
        <v>下下限值</v>
      </c>
    </row>
    <row r="6008" hidden="1" spans="1:17">
      <c r="A6008" s="12" t="s">
        <v>128</v>
      </c>
      <c r="B6008" s="12" t="str">
        <f t="shared" si="973"/>
        <v>M15_Current</v>
      </c>
      <c r="C6008" s="12" t="str">
        <f t="shared" si="974"/>
        <v>HiProEN</v>
      </c>
      <c r="D6008" s="12" t="str">
        <f t="shared" si="975"/>
        <v>BP_Value_var</v>
      </c>
      <c r="E6008" s="13" t="str">
        <f t="shared" si="976"/>
        <v>CHPF_M15_Current_BP_Value_var</v>
      </c>
      <c r="F6008" s="14" t="str">
        <f t="shared" si="977"/>
        <v>BP_Value_var_HiProEN</v>
      </c>
      <c r="G6008" s="10" t="str">
        <f t="shared" si="978"/>
        <v>CHPF_M15_Current_HiProEN</v>
      </c>
      <c r="H6008" s="10" t="str">
        <f>VLOOKUP(基本表格!E6008,起始地址定义!A:D,4,FALSE)&amp;" "&amp;Q6008</f>
        <v>2143+P3-M6 木片筛出料皮带运输机 反馈电流 上限保护使能</v>
      </c>
      <c r="I6008" s="10" t="str">
        <f t="shared" si="979"/>
        <v>DB100,X4450.3</v>
      </c>
      <c r="J6008" s="13" t="str">
        <f>VLOOKUP(E6008,起始地址定义!A:D,2,FALSE)</f>
        <v>DB100</v>
      </c>
      <c r="K6008" s="12" t="str">
        <f t="shared" si="980"/>
        <v>X4450.3</v>
      </c>
      <c r="L6008" s="13">
        <f>VLOOKUP(E6008,起始地址定义!A:D,3,FALSE)</f>
        <v>4450</v>
      </c>
      <c r="M6008" s="14">
        <f>VLOOKUP($F6008,类型描述及偏移量!$C:$H,2,FALSE)</f>
        <v>0.299999999999997</v>
      </c>
      <c r="N6008" s="14" t="str">
        <f>VLOOKUP($F6008,类型描述及偏移量!$C:$H,3,FALSE)</f>
        <v>离散</v>
      </c>
      <c r="O6008" s="14" t="str">
        <f>VLOOKUP($F6008,类型描述及偏移量!$C:$H,4,FALSE)</f>
        <v>None</v>
      </c>
      <c r="P6008" s="14" t="str">
        <f>VLOOKUP($F6008,类型描述及偏移量!$C:$H,5,FALSE)</f>
        <v>No</v>
      </c>
      <c r="Q6008" s="14" t="str">
        <f>VLOOKUP($F6008,类型描述及偏移量!$C:$H,6,FALSE)</f>
        <v>上限保护使能</v>
      </c>
    </row>
    <row r="6009" hidden="1" spans="1:17">
      <c r="A6009" s="12" t="s">
        <v>128</v>
      </c>
      <c r="B6009" s="12" t="str">
        <f t="shared" si="973"/>
        <v>M15_Current</v>
      </c>
      <c r="C6009" s="12" t="str">
        <f t="shared" si="974"/>
        <v>LoProEN</v>
      </c>
      <c r="D6009" s="12" t="str">
        <f t="shared" si="975"/>
        <v>BP_Value_var</v>
      </c>
      <c r="E6009" s="13" t="str">
        <f t="shared" si="976"/>
        <v>CHPF_M15_Current_BP_Value_var</v>
      </c>
      <c r="F6009" s="14" t="str">
        <f t="shared" si="977"/>
        <v>BP_Value_var_LoProEN</v>
      </c>
      <c r="G6009" s="10" t="str">
        <f t="shared" si="978"/>
        <v>CHPF_M15_Current_LoProEN</v>
      </c>
      <c r="H6009" s="10" t="str">
        <f>VLOOKUP(基本表格!E6009,起始地址定义!A:D,4,FALSE)&amp;" "&amp;Q6009</f>
        <v>2143+P3-M6 木片筛出料皮带运输机 反馈电流 下限保护使能</v>
      </c>
      <c r="I6009" s="10" t="str">
        <f t="shared" si="979"/>
        <v>DB100,X4450.4</v>
      </c>
      <c r="J6009" s="13" t="str">
        <f>VLOOKUP(E6009,起始地址定义!A:D,2,FALSE)</f>
        <v>DB100</v>
      </c>
      <c r="K6009" s="12" t="str">
        <f t="shared" si="980"/>
        <v>X4450.4</v>
      </c>
      <c r="L6009" s="13">
        <f>VLOOKUP(E6009,起始地址定义!A:D,3,FALSE)</f>
        <v>4450</v>
      </c>
      <c r="M6009" s="14">
        <f>VLOOKUP($F6009,类型描述及偏移量!$C:$H,2,FALSE)</f>
        <v>0.399999999999999</v>
      </c>
      <c r="N6009" s="14" t="str">
        <f>VLOOKUP($F6009,类型描述及偏移量!$C:$H,3,FALSE)</f>
        <v>离散</v>
      </c>
      <c r="O6009" s="14" t="str">
        <f>VLOOKUP($F6009,类型描述及偏移量!$C:$H,4,FALSE)</f>
        <v>None</v>
      </c>
      <c r="P6009" s="14" t="str">
        <f>VLOOKUP($F6009,类型描述及偏移量!$C:$H,5,FALSE)</f>
        <v>No</v>
      </c>
      <c r="Q6009" s="14" t="str">
        <f>VLOOKUP($F6009,类型描述及偏移量!$C:$H,6,FALSE)</f>
        <v>下限保护使能</v>
      </c>
    </row>
    <row r="6010" hidden="1" spans="1:17">
      <c r="A6010" s="12" t="s">
        <v>128</v>
      </c>
      <c r="B6010" s="12" t="str">
        <f t="shared" si="973"/>
        <v>M15_Current</v>
      </c>
      <c r="C6010" s="12" t="str">
        <f t="shared" si="974"/>
        <v>HiALM</v>
      </c>
      <c r="D6010" s="12" t="str">
        <f t="shared" si="975"/>
        <v>BP_Value_var</v>
      </c>
      <c r="E6010" s="13" t="str">
        <f t="shared" si="976"/>
        <v>CHPF_M15_Current_BP_Value_var</v>
      </c>
      <c r="F6010" s="14" t="str">
        <f t="shared" si="977"/>
        <v>BP_Value_var_HiALM</v>
      </c>
      <c r="G6010" s="10" t="str">
        <f t="shared" si="978"/>
        <v>CHPF_M15_Current_HiALM</v>
      </c>
      <c r="H6010" s="10" t="str">
        <f>VLOOKUP(基本表格!E6010,起始地址定义!A:D,4,FALSE)&amp;" "&amp;Q6010</f>
        <v>2143+P3-M6 木片筛出料皮带运输机 反馈电流 上限报警</v>
      </c>
      <c r="I6010" s="10" t="str">
        <f t="shared" si="979"/>
        <v>DB100,X4450.5</v>
      </c>
      <c r="J6010" s="13" t="str">
        <f>VLOOKUP(E6010,起始地址定义!A:D,2,FALSE)</f>
        <v>DB100</v>
      </c>
      <c r="K6010" s="12" t="str">
        <f t="shared" si="980"/>
        <v>X4450.5</v>
      </c>
      <c r="L6010" s="13">
        <f>VLOOKUP(E6010,起始地址定义!A:D,3,FALSE)</f>
        <v>4450</v>
      </c>
      <c r="M6010" s="14">
        <f>VLOOKUP($F6010,类型描述及偏移量!$C:$H,2,FALSE)</f>
        <v>0.5</v>
      </c>
      <c r="N6010" s="14" t="str">
        <f>VLOOKUP($F6010,类型描述及偏移量!$C:$H,3,FALSE)</f>
        <v>离散</v>
      </c>
      <c r="O6010" s="14" t="str">
        <f>VLOOKUP($F6010,类型描述及偏移量!$C:$H,4,FALSE)</f>
        <v>None</v>
      </c>
      <c r="P6010" s="14" t="str">
        <f>VLOOKUP($F6010,类型描述及偏移量!$C:$H,5,FALSE)</f>
        <v>Yes</v>
      </c>
      <c r="Q6010" s="14" t="str">
        <f>VLOOKUP($F6010,类型描述及偏移量!$C:$H,6,FALSE)</f>
        <v>上限报警</v>
      </c>
    </row>
    <row r="6011" hidden="1" spans="1:17">
      <c r="A6011" s="12" t="s">
        <v>128</v>
      </c>
      <c r="B6011" s="12" t="str">
        <f t="shared" si="973"/>
        <v>M15_Current</v>
      </c>
      <c r="C6011" s="12" t="str">
        <f t="shared" si="974"/>
        <v>LoALM</v>
      </c>
      <c r="D6011" s="12" t="str">
        <f t="shared" si="975"/>
        <v>BP_Value_var</v>
      </c>
      <c r="E6011" s="13" t="str">
        <f t="shared" si="976"/>
        <v>CHPF_M15_Current_BP_Value_var</v>
      </c>
      <c r="F6011" s="14" t="str">
        <f t="shared" si="977"/>
        <v>BP_Value_var_LoALM</v>
      </c>
      <c r="G6011" s="10" t="str">
        <f t="shared" si="978"/>
        <v>CHPF_M15_Current_LoALM</v>
      </c>
      <c r="H6011" s="10" t="str">
        <f>VLOOKUP(基本表格!E6011,起始地址定义!A:D,4,FALSE)&amp;" "&amp;Q6011</f>
        <v>2143+P3-M6 木片筛出料皮带运输机 反馈电流 下限报警</v>
      </c>
      <c r="I6011" s="10" t="str">
        <f t="shared" si="979"/>
        <v>DB100,X4450.6</v>
      </c>
      <c r="J6011" s="13" t="str">
        <f>VLOOKUP(E6011,起始地址定义!A:D,2,FALSE)</f>
        <v>DB100</v>
      </c>
      <c r="K6011" s="12" t="str">
        <f t="shared" si="980"/>
        <v>X4450.6</v>
      </c>
      <c r="L6011" s="13">
        <f>VLOOKUP(E6011,起始地址定义!A:D,3,FALSE)</f>
        <v>4450</v>
      </c>
      <c r="M6011" s="14">
        <f>VLOOKUP($F6011,类型描述及偏移量!$C:$H,2,FALSE)</f>
        <v>0.600000000000001</v>
      </c>
      <c r="N6011" s="14" t="str">
        <f>VLOOKUP($F6011,类型描述及偏移量!$C:$H,3,FALSE)</f>
        <v>离散</v>
      </c>
      <c r="O6011" s="14" t="str">
        <f>VLOOKUP($F6011,类型描述及偏移量!$C:$H,4,FALSE)</f>
        <v>None</v>
      </c>
      <c r="P6011" s="14" t="str">
        <f>VLOOKUP($F6011,类型描述及偏移量!$C:$H,5,FALSE)</f>
        <v>Yes</v>
      </c>
      <c r="Q6011" s="14" t="str">
        <f>VLOOKUP($F6011,类型描述及偏移量!$C:$H,6,FALSE)</f>
        <v>下限报警</v>
      </c>
    </row>
    <row r="6012" hidden="1" spans="1:17">
      <c r="A6012" s="12" t="s">
        <v>128</v>
      </c>
      <c r="B6012" s="12" t="str">
        <f t="shared" si="973"/>
        <v>M15_Current</v>
      </c>
      <c r="C6012" s="12" t="str">
        <f t="shared" si="974"/>
        <v>HiHiALM</v>
      </c>
      <c r="D6012" s="12" t="str">
        <f t="shared" si="975"/>
        <v>BP_Value_var</v>
      </c>
      <c r="E6012" s="13" t="str">
        <f t="shared" si="976"/>
        <v>CHPF_M15_Current_BP_Value_var</v>
      </c>
      <c r="F6012" s="14" t="str">
        <f t="shared" si="977"/>
        <v>BP_Value_var_HiHiALM</v>
      </c>
      <c r="G6012" s="10" t="str">
        <f t="shared" si="978"/>
        <v>CHPF_M15_Current_HiHiALM</v>
      </c>
      <c r="H6012" s="10" t="str">
        <f>VLOOKUP(基本表格!E6012,起始地址定义!A:D,4,FALSE)&amp;" "&amp;Q6012</f>
        <v>2143+P3-M6 木片筛出料皮带运输机 反馈电流 上上限报警</v>
      </c>
      <c r="I6012" s="10" t="str">
        <f t="shared" si="979"/>
        <v>DB100,X4450.7</v>
      </c>
      <c r="J6012" s="13" t="str">
        <f>VLOOKUP(E6012,起始地址定义!A:D,2,FALSE)</f>
        <v>DB100</v>
      </c>
      <c r="K6012" s="12" t="str">
        <f t="shared" si="980"/>
        <v>X4450.7</v>
      </c>
      <c r="L6012" s="13">
        <f>VLOOKUP(E6012,起始地址定义!A:D,3,FALSE)</f>
        <v>4450</v>
      </c>
      <c r="M6012" s="14">
        <f>VLOOKUP($F6012,类型描述及偏移量!$C:$H,2,FALSE)</f>
        <v>0.700000000000003</v>
      </c>
      <c r="N6012" s="14" t="str">
        <f>VLOOKUP($F6012,类型描述及偏移量!$C:$H,3,FALSE)</f>
        <v>离散</v>
      </c>
      <c r="O6012" s="14" t="str">
        <f>VLOOKUP($F6012,类型描述及偏移量!$C:$H,4,FALSE)</f>
        <v>On</v>
      </c>
      <c r="P6012" s="14" t="str">
        <f>VLOOKUP($F6012,类型描述及偏移量!$C:$H,5,FALSE)</f>
        <v>Yes</v>
      </c>
      <c r="Q6012" s="14" t="str">
        <f>VLOOKUP($F6012,类型描述及偏移量!$C:$H,6,FALSE)</f>
        <v>上上限报警</v>
      </c>
    </row>
    <row r="6013" hidden="1" spans="1:17">
      <c r="A6013" s="12" t="s">
        <v>128</v>
      </c>
      <c r="B6013" s="12" t="str">
        <f t="shared" si="973"/>
        <v>M15_Current</v>
      </c>
      <c r="C6013" s="12" t="str">
        <f t="shared" si="974"/>
        <v>LoLoALM</v>
      </c>
      <c r="D6013" s="12" t="str">
        <f t="shared" si="975"/>
        <v>BP_Value_var</v>
      </c>
      <c r="E6013" s="13" t="str">
        <f t="shared" si="976"/>
        <v>CHPF_M15_Current_BP_Value_var</v>
      </c>
      <c r="F6013" s="14" t="str">
        <f t="shared" si="977"/>
        <v>BP_Value_var_LoLoALM</v>
      </c>
      <c r="G6013" s="10" t="str">
        <f t="shared" si="978"/>
        <v>CHPF_M15_Current_LoLoALM</v>
      </c>
      <c r="H6013" s="10" t="str">
        <f>VLOOKUP(基本表格!E6013,起始地址定义!A:D,4,FALSE)&amp;" "&amp;Q6013</f>
        <v>2143+P3-M6 木片筛出料皮带运输机 反馈电流 下下限报警</v>
      </c>
      <c r="I6013" s="10" t="str">
        <f t="shared" si="979"/>
        <v>DB100,X4451.0</v>
      </c>
      <c r="J6013" s="13" t="str">
        <f>VLOOKUP(E6013,起始地址定义!A:D,2,FALSE)</f>
        <v>DB100</v>
      </c>
      <c r="K6013" s="12" t="str">
        <f t="shared" si="980"/>
        <v>X4451.0</v>
      </c>
      <c r="L6013" s="13">
        <f>VLOOKUP(E6013,起始地址定义!A:D,3,FALSE)</f>
        <v>4450</v>
      </c>
      <c r="M6013" s="14">
        <f>VLOOKUP($F6013,类型描述及偏移量!$C:$H,2,FALSE)</f>
        <v>1</v>
      </c>
      <c r="N6013" s="14" t="str">
        <f>VLOOKUP($F6013,类型描述及偏移量!$C:$H,3,FALSE)</f>
        <v>离散</v>
      </c>
      <c r="O6013" s="14" t="str">
        <f>VLOOKUP($F6013,类型描述及偏移量!$C:$H,4,FALSE)</f>
        <v>On</v>
      </c>
      <c r="P6013" s="14" t="str">
        <f>VLOOKUP($F6013,类型描述及偏移量!$C:$H,5,FALSE)</f>
        <v>Yes</v>
      </c>
      <c r="Q6013" s="14" t="str">
        <f>VLOOKUP($F6013,类型描述及偏移量!$C:$H,6,FALSE)</f>
        <v>下下限报警</v>
      </c>
    </row>
    <row r="6014" hidden="1" spans="1:17">
      <c r="A6014" s="12" t="s">
        <v>128</v>
      </c>
      <c r="B6014" s="12" t="str">
        <f t="shared" si="973"/>
        <v>M15_Current</v>
      </c>
      <c r="C6014" s="12" t="str">
        <f t="shared" si="974"/>
        <v>LimALM</v>
      </c>
      <c r="D6014" s="12" t="str">
        <f t="shared" si="975"/>
        <v>BP_Value_var</v>
      </c>
      <c r="E6014" s="13" t="str">
        <f t="shared" si="976"/>
        <v>CHPF_M15_Current_BP_Value_var</v>
      </c>
      <c r="F6014" s="14" t="str">
        <f t="shared" si="977"/>
        <v>BP_Value_var_LimALM</v>
      </c>
      <c r="G6014" s="10" t="str">
        <f t="shared" si="978"/>
        <v>CHPF_M15_Current_LimALM</v>
      </c>
      <c r="H6014" s="10" t="str">
        <f>VLOOKUP(基本表格!E6014,起始地址定义!A:D,4,FALSE)&amp;" "&amp;Q6014</f>
        <v>2143+P3-M6 木片筛出料皮带运输机 反馈电流 极限报警</v>
      </c>
      <c r="I6014" s="10" t="str">
        <f t="shared" si="979"/>
        <v>DB100,X4451.1</v>
      </c>
      <c r="J6014" s="13" t="str">
        <f>VLOOKUP(E6014,起始地址定义!A:D,2,FALSE)</f>
        <v>DB100</v>
      </c>
      <c r="K6014" s="12" t="str">
        <f t="shared" si="980"/>
        <v>X4451.1</v>
      </c>
      <c r="L6014" s="13">
        <f>VLOOKUP(E6014,起始地址定义!A:D,3,FALSE)</f>
        <v>4450</v>
      </c>
      <c r="M6014" s="14">
        <f>VLOOKUP($F6014,类型描述及偏移量!$C:$H,2,FALSE)</f>
        <v>1.1</v>
      </c>
      <c r="N6014" s="14" t="str">
        <f>VLOOKUP($F6014,类型描述及偏移量!$C:$H,3,FALSE)</f>
        <v>离散</v>
      </c>
      <c r="O6014" s="14" t="str">
        <f>VLOOKUP($F6014,类型描述及偏移量!$C:$H,4,FALSE)</f>
        <v>On</v>
      </c>
      <c r="P6014" s="14" t="str">
        <f>VLOOKUP($F6014,类型描述及偏移量!$C:$H,5,FALSE)</f>
        <v>Yes</v>
      </c>
      <c r="Q6014" s="14" t="str">
        <f>VLOOKUP($F6014,类型描述及偏移量!$C:$H,6,FALSE)</f>
        <v>极限报警</v>
      </c>
    </row>
    <row r="6015" hidden="1" spans="1:17">
      <c r="A6015" s="12" t="s">
        <v>128</v>
      </c>
      <c r="B6015" s="12" t="str">
        <f t="shared" si="973"/>
        <v>M15_Current</v>
      </c>
      <c r="C6015" s="12" t="str">
        <f t="shared" si="974"/>
        <v>LostALM</v>
      </c>
      <c r="D6015" s="12" t="str">
        <f t="shared" si="975"/>
        <v>BP_Value_var</v>
      </c>
      <c r="E6015" s="13" t="str">
        <f t="shared" si="976"/>
        <v>CHPF_M15_Current_BP_Value_var</v>
      </c>
      <c r="F6015" s="14" t="str">
        <f t="shared" si="977"/>
        <v>BP_Value_var_LostALM</v>
      </c>
      <c r="G6015" s="10" t="str">
        <f t="shared" si="978"/>
        <v>CHPF_M15_Current_LostALM</v>
      </c>
      <c r="H6015" s="10" t="str">
        <f>VLOOKUP(基本表格!E6015,起始地址定义!A:D,4,FALSE)&amp;" "&amp;Q6015</f>
        <v>2143+P3-M6 木片筛出料皮带运输机 反馈电流 传感器断线报警</v>
      </c>
      <c r="I6015" s="10" t="str">
        <f t="shared" si="979"/>
        <v>DB100,X4451.2</v>
      </c>
      <c r="J6015" s="13" t="str">
        <f>VLOOKUP(E6015,起始地址定义!A:D,2,FALSE)</f>
        <v>DB100</v>
      </c>
      <c r="K6015" s="12" t="str">
        <f t="shared" si="980"/>
        <v>X4451.2</v>
      </c>
      <c r="L6015" s="13">
        <f>VLOOKUP(E6015,起始地址定义!A:D,3,FALSE)</f>
        <v>4450</v>
      </c>
      <c r="M6015" s="14">
        <f>VLOOKUP($F6015,类型描述及偏移量!$C:$H,2,FALSE)</f>
        <v>1.2</v>
      </c>
      <c r="N6015" s="14" t="str">
        <f>VLOOKUP($F6015,类型描述及偏移量!$C:$H,3,FALSE)</f>
        <v>离散</v>
      </c>
      <c r="O6015" s="14" t="str">
        <f>VLOOKUP($F6015,类型描述及偏移量!$C:$H,4,FALSE)</f>
        <v>On</v>
      </c>
      <c r="P6015" s="14" t="str">
        <f>VLOOKUP($F6015,类型描述及偏移量!$C:$H,5,FALSE)</f>
        <v>Yes</v>
      </c>
      <c r="Q6015" s="14" t="str">
        <f>VLOOKUP($F6015,类型描述及偏移量!$C:$H,6,FALSE)</f>
        <v>传感器断线报警</v>
      </c>
    </row>
    <row r="6016" hidden="1" spans="1:17">
      <c r="A6016" s="12" t="s">
        <v>128</v>
      </c>
      <c r="B6016" s="12" t="str">
        <f t="shared" si="973"/>
        <v>M15_Current</v>
      </c>
      <c r="C6016" s="12" t="str">
        <f t="shared" si="974"/>
        <v>Code</v>
      </c>
      <c r="D6016" s="12" t="str">
        <f t="shared" si="975"/>
        <v>BP_Value_var</v>
      </c>
      <c r="E6016" s="13" t="str">
        <f t="shared" si="976"/>
        <v>CHPF_M15_Current_BP_Value_var</v>
      </c>
      <c r="F6016" s="14" t="str">
        <f t="shared" si="977"/>
        <v>BP_Value_var_Code</v>
      </c>
      <c r="G6016" s="10" t="str">
        <f t="shared" si="978"/>
        <v>CHPF_M15_Current_Code</v>
      </c>
      <c r="H6016" s="10" t="str">
        <f>VLOOKUP(基本表格!E6016,起始地址定义!A:D,4,FALSE)&amp;" "&amp;Q6016</f>
        <v>2143+P3-M6 木片筛出料皮带运输机 反馈电流 实际内码</v>
      </c>
      <c r="I6016" s="10" t="str">
        <f t="shared" si="979"/>
        <v>DB100,INT4452</v>
      </c>
      <c r="J6016" s="13" t="str">
        <f>VLOOKUP(E6016,起始地址定义!A:D,2,FALSE)</f>
        <v>DB100</v>
      </c>
      <c r="K6016" s="12" t="str">
        <f t="shared" si="980"/>
        <v>INT4452</v>
      </c>
      <c r="L6016" s="13">
        <f>VLOOKUP(E6016,起始地址定义!A:D,3,FALSE)</f>
        <v>4450</v>
      </c>
      <c r="M6016" s="14">
        <f>VLOOKUP($F6016,类型描述及偏移量!$C:$H,2,FALSE)</f>
        <v>2</v>
      </c>
      <c r="N6016" s="14" t="str">
        <f>VLOOKUP($F6016,类型描述及偏移量!$C:$H,3,FALSE)</f>
        <v>整型</v>
      </c>
      <c r="O6016" s="14" t="str">
        <f>VLOOKUP($F6016,类型描述及偏移量!$C:$H,4,FALSE)</f>
        <v>None</v>
      </c>
      <c r="P6016" s="14" t="str">
        <f>VLOOKUP($F6016,类型描述及偏移量!$C:$H,5,FALSE)</f>
        <v>Yes</v>
      </c>
      <c r="Q6016" s="14" t="str">
        <f>VLOOKUP($F6016,类型描述及偏移量!$C:$H,6,FALSE)</f>
        <v>实际内码</v>
      </c>
    </row>
    <row r="6017" hidden="1" spans="1:17">
      <c r="A6017" s="12" t="s">
        <v>128</v>
      </c>
      <c r="B6017" s="12" t="str">
        <f t="shared" si="973"/>
        <v>M15_Current</v>
      </c>
      <c r="C6017" s="12" t="str">
        <f t="shared" si="974"/>
        <v>Value</v>
      </c>
      <c r="D6017" s="12" t="str">
        <f t="shared" si="975"/>
        <v>BP_Value_var</v>
      </c>
      <c r="E6017" s="13" t="str">
        <f t="shared" si="976"/>
        <v>CHPF_M15_Current_BP_Value_var</v>
      </c>
      <c r="F6017" s="14" t="str">
        <f t="shared" si="977"/>
        <v>BP_Value_var_Value</v>
      </c>
      <c r="G6017" s="10" t="str">
        <f t="shared" si="978"/>
        <v>CHPF_M15_Current_Value</v>
      </c>
      <c r="H6017" s="10" t="str">
        <f>VLOOKUP(基本表格!E6017,起始地址定义!A:D,4,FALSE)&amp;" "&amp;Q6017</f>
        <v>2143+P3-M6 木片筛出料皮带运输机 反馈电流 实际值</v>
      </c>
      <c r="I6017" s="10" t="str">
        <f t="shared" si="979"/>
        <v>DB100,REAL4456</v>
      </c>
      <c r="J6017" s="13" t="str">
        <f>VLOOKUP(E6017,起始地址定义!A:D,2,FALSE)</f>
        <v>DB100</v>
      </c>
      <c r="K6017" s="12" t="str">
        <f t="shared" si="980"/>
        <v>REAL4456</v>
      </c>
      <c r="L6017" s="13">
        <f>VLOOKUP(E6017,起始地址定义!A:D,3,FALSE)</f>
        <v>4450</v>
      </c>
      <c r="M6017" s="14">
        <f>VLOOKUP($F6017,类型描述及偏移量!$C:$H,2,FALSE)</f>
        <v>6</v>
      </c>
      <c r="N6017" s="14" t="str">
        <f>VLOOKUP($F6017,类型描述及偏移量!$C:$H,3,FALSE)</f>
        <v>实型</v>
      </c>
      <c r="O6017" s="14" t="str">
        <f>VLOOKUP($F6017,类型描述及偏移量!$C:$H,4,FALSE)</f>
        <v>None</v>
      </c>
      <c r="P6017" s="14" t="str">
        <f>VLOOKUP($F6017,类型描述及偏移量!$C:$H,5,FALSE)</f>
        <v>Yes</v>
      </c>
      <c r="Q6017" s="14" t="str">
        <f>VLOOKUP($F6017,类型描述及偏移量!$C:$H,6,FALSE)</f>
        <v>实际值</v>
      </c>
    </row>
    <row r="6018" hidden="1" spans="1:17">
      <c r="A6018" s="12" t="s">
        <v>128</v>
      </c>
      <c r="B6018" s="12" t="str">
        <f t="shared" si="973"/>
        <v>M15_Current</v>
      </c>
      <c r="C6018" s="12" t="str">
        <f t="shared" si="974"/>
        <v>Range</v>
      </c>
      <c r="D6018" s="12" t="str">
        <f t="shared" si="975"/>
        <v>BP_Value_var</v>
      </c>
      <c r="E6018" s="13" t="str">
        <f t="shared" si="976"/>
        <v>CHPF_M15_Current_BP_Value_var</v>
      </c>
      <c r="F6018" s="14" t="str">
        <f t="shared" si="977"/>
        <v>BP_Value_var_Range</v>
      </c>
      <c r="G6018" s="10" t="str">
        <f t="shared" si="978"/>
        <v>CHPF_M15_Current_Range</v>
      </c>
      <c r="H6018" s="10" t="str">
        <f>VLOOKUP(基本表格!E6018,起始地址定义!A:D,4,FALSE)&amp;" "&amp;Q6018</f>
        <v>2143+P3-M6 木片筛出料皮带运输机 反馈电流 量程</v>
      </c>
      <c r="I6018" s="10" t="str">
        <f t="shared" si="979"/>
        <v>DB100,REAL4460</v>
      </c>
      <c r="J6018" s="13" t="str">
        <f>VLOOKUP(E6018,起始地址定义!A:D,2,FALSE)</f>
        <v>DB100</v>
      </c>
      <c r="K6018" s="12" t="str">
        <f t="shared" si="980"/>
        <v>REAL4460</v>
      </c>
      <c r="L6018" s="13">
        <f>VLOOKUP(E6018,起始地址定义!A:D,3,FALSE)</f>
        <v>4450</v>
      </c>
      <c r="M6018" s="14">
        <f>VLOOKUP($F6018,类型描述及偏移量!$C:$H,2,FALSE)</f>
        <v>10</v>
      </c>
      <c r="N6018" s="14" t="str">
        <f>VLOOKUP($F6018,类型描述及偏移量!$C:$H,3,FALSE)</f>
        <v>实型</v>
      </c>
      <c r="O6018" s="14" t="str">
        <f>VLOOKUP($F6018,类型描述及偏移量!$C:$H,4,FALSE)</f>
        <v>None</v>
      </c>
      <c r="P6018" s="14" t="str">
        <f>VLOOKUP($F6018,类型描述及偏移量!$C:$H,5,FALSE)</f>
        <v>No</v>
      </c>
      <c r="Q6018" s="14" t="str">
        <f>VLOOKUP($F6018,类型描述及偏移量!$C:$H,6,FALSE)</f>
        <v>量程</v>
      </c>
    </row>
    <row r="6019" hidden="1" spans="1:17">
      <c r="A6019" s="12" t="s">
        <v>128</v>
      </c>
      <c r="B6019" s="12" t="str">
        <f t="shared" ref="B6019:B6050" si="981">"M"&amp;RIGHT(LEFT(B5896,FIND("_",B5896,1)-1),LEN(LEFT(B5896,FIND("_",B5896,1)-1))-1)+1&amp;"_"&amp;RIGHT(B5896,LEN(B5896)-FIND("_",B5896,1))</f>
        <v>M15_Current</v>
      </c>
      <c r="C6019" s="12" t="str">
        <f t="shared" ref="C6019:C6050" si="982">C5896</f>
        <v>Hi</v>
      </c>
      <c r="D6019" s="12" t="str">
        <f t="shared" ref="D6019:D6050" si="983">D5896</f>
        <v>BP_Value_var</v>
      </c>
      <c r="E6019" s="13" t="str">
        <f t="shared" ref="E6019:E6050" si="984">A6019&amp;"_"&amp;B6019&amp;"_"&amp;D6019</f>
        <v>CHPF_M15_Current_BP_Value_var</v>
      </c>
      <c r="F6019" s="14" t="str">
        <f t="shared" ref="F6019:F6050" si="985">D6019&amp;"_"&amp;C6019</f>
        <v>BP_Value_var_Hi</v>
      </c>
      <c r="G6019" s="10" t="str">
        <f t="shared" ref="G6019:G6050" si="986">A6019&amp;"_"&amp;IF(B6019="DB","",B6019&amp;"_")&amp;C6019</f>
        <v>CHPF_M15_Current_Hi</v>
      </c>
      <c r="H6019" s="10" t="str">
        <f>VLOOKUP(基本表格!E6019,起始地址定义!A:D,4,FALSE)&amp;" "&amp;Q6019</f>
        <v>2143+P3-M6 木片筛出料皮带运输机 反馈电流 上限值</v>
      </c>
      <c r="I6019" s="10" t="str">
        <f t="shared" ref="I6019:I6050" si="987">J6019&amp;","&amp;K6019</f>
        <v>DB100,REAL4464</v>
      </c>
      <c r="J6019" s="13" t="str">
        <f>VLOOKUP(E6019,起始地址定义!A:D,2,FALSE)</f>
        <v>DB100</v>
      </c>
      <c r="K6019" s="12" t="str">
        <f t="shared" ref="K6019:K6050" si="988">IF(N6019="离散","X",IF(N6019="实型","REAL","INT"))&amp;IF(N6019="离散",TEXT(L6019+M6019,"0.0"),L6019+M6019)</f>
        <v>REAL4464</v>
      </c>
      <c r="L6019" s="13">
        <f>VLOOKUP(E6019,起始地址定义!A:D,3,FALSE)</f>
        <v>4450</v>
      </c>
      <c r="M6019" s="14">
        <f>VLOOKUP($F6019,类型描述及偏移量!$C:$H,2,FALSE)</f>
        <v>14</v>
      </c>
      <c r="N6019" s="14" t="str">
        <f>VLOOKUP($F6019,类型描述及偏移量!$C:$H,3,FALSE)</f>
        <v>实型</v>
      </c>
      <c r="O6019" s="14" t="str">
        <f>VLOOKUP($F6019,类型描述及偏移量!$C:$H,4,FALSE)</f>
        <v>None</v>
      </c>
      <c r="P6019" s="14" t="str">
        <f>VLOOKUP($F6019,类型描述及偏移量!$C:$H,5,FALSE)</f>
        <v>No</v>
      </c>
      <c r="Q6019" s="14" t="str">
        <f>VLOOKUP($F6019,类型描述及偏移量!$C:$H,6,FALSE)</f>
        <v>上限值</v>
      </c>
    </row>
    <row r="6020" hidden="1" spans="1:17">
      <c r="A6020" s="12" t="s">
        <v>128</v>
      </c>
      <c r="B6020" s="12" t="str">
        <f t="shared" si="981"/>
        <v>M15_Current</v>
      </c>
      <c r="C6020" s="12" t="str">
        <f t="shared" si="982"/>
        <v>Lo</v>
      </c>
      <c r="D6020" s="12" t="str">
        <f t="shared" si="983"/>
        <v>BP_Value_var</v>
      </c>
      <c r="E6020" s="13" t="str">
        <f t="shared" si="984"/>
        <v>CHPF_M15_Current_BP_Value_var</v>
      </c>
      <c r="F6020" s="14" t="str">
        <f t="shared" si="985"/>
        <v>BP_Value_var_Lo</v>
      </c>
      <c r="G6020" s="10" t="str">
        <f t="shared" si="986"/>
        <v>CHPF_M15_Current_Lo</v>
      </c>
      <c r="H6020" s="10" t="str">
        <f>VLOOKUP(基本表格!E6020,起始地址定义!A:D,4,FALSE)&amp;" "&amp;Q6020</f>
        <v>2143+P3-M6 木片筛出料皮带运输机 反馈电流 下限值</v>
      </c>
      <c r="I6020" s="10" t="str">
        <f t="shared" si="987"/>
        <v>DB100,REAL4468</v>
      </c>
      <c r="J6020" s="13" t="str">
        <f>VLOOKUP(E6020,起始地址定义!A:D,2,FALSE)</f>
        <v>DB100</v>
      </c>
      <c r="K6020" s="12" t="str">
        <f t="shared" si="988"/>
        <v>REAL4468</v>
      </c>
      <c r="L6020" s="13">
        <f>VLOOKUP(E6020,起始地址定义!A:D,3,FALSE)</f>
        <v>4450</v>
      </c>
      <c r="M6020" s="14">
        <f>VLOOKUP($F6020,类型描述及偏移量!$C:$H,2,FALSE)</f>
        <v>18</v>
      </c>
      <c r="N6020" s="14" t="str">
        <f>VLOOKUP($F6020,类型描述及偏移量!$C:$H,3,FALSE)</f>
        <v>实型</v>
      </c>
      <c r="O6020" s="14" t="str">
        <f>VLOOKUP($F6020,类型描述及偏移量!$C:$H,4,FALSE)</f>
        <v>None</v>
      </c>
      <c r="P6020" s="14" t="str">
        <f>VLOOKUP($F6020,类型描述及偏移量!$C:$H,5,FALSE)</f>
        <v>No</v>
      </c>
      <c r="Q6020" s="14" t="str">
        <f>VLOOKUP($F6020,类型描述及偏移量!$C:$H,6,FALSE)</f>
        <v>下限值</v>
      </c>
    </row>
    <row r="6021" hidden="1" spans="1:17">
      <c r="A6021" s="12" t="s">
        <v>128</v>
      </c>
      <c r="B6021" s="12" t="str">
        <f t="shared" si="981"/>
        <v>M15_Current</v>
      </c>
      <c r="C6021" s="12" t="str">
        <f t="shared" si="982"/>
        <v>HiHi</v>
      </c>
      <c r="D6021" s="12" t="str">
        <f t="shared" si="983"/>
        <v>BP_Value_var</v>
      </c>
      <c r="E6021" s="13" t="str">
        <f t="shared" si="984"/>
        <v>CHPF_M15_Current_BP_Value_var</v>
      </c>
      <c r="F6021" s="14" t="str">
        <f t="shared" si="985"/>
        <v>BP_Value_var_HiHi</v>
      </c>
      <c r="G6021" s="10" t="str">
        <f t="shared" si="986"/>
        <v>CHPF_M15_Current_HiHi</v>
      </c>
      <c r="H6021" s="10" t="str">
        <f>VLOOKUP(基本表格!E6021,起始地址定义!A:D,4,FALSE)&amp;" "&amp;Q6021</f>
        <v>2143+P3-M6 木片筛出料皮带运输机 反馈电流 上上限值</v>
      </c>
      <c r="I6021" s="10" t="str">
        <f t="shared" si="987"/>
        <v>DB100,REAL4472</v>
      </c>
      <c r="J6021" s="13" t="str">
        <f>VLOOKUP(E6021,起始地址定义!A:D,2,FALSE)</f>
        <v>DB100</v>
      </c>
      <c r="K6021" s="12" t="str">
        <f t="shared" si="988"/>
        <v>REAL4472</v>
      </c>
      <c r="L6021" s="13">
        <f>VLOOKUP(E6021,起始地址定义!A:D,3,FALSE)</f>
        <v>4450</v>
      </c>
      <c r="M6021" s="14">
        <f>VLOOKUP($F6021,类型描述及偏移量!$C:$H,2,FALSE)</f>
        <v>22</v>
      </c>
      <c r="N6021" s="14" t="str">
        <f>VLOOKUP($F6021,类型描述及偏移量!$C:$H,3,FALSE)</f>
        <v>实型</v>
      </c>
      <c r="O6021" s="14" t="str">
        <f>VLOOKUP($F6021,类型描述及偏移量!$C:$H,4,FALSE)</f>
        <v>None</v>
      </c>
      <c r="P6021" s="14" t="str">
        <f>VLOOKUP($F6021,类型描述及偏移量!$C:$H,5,FALSE)</f>
        <v>No</v>
      </c>
      <c r="Q6021" s="14" t="str">
        <f>VLOOKUP($F6021,类型描述及偏移量!$C:$H,6,FALSE)</f>
        <v>上上限值</v>
      </c>
    </row>
    <row r="6022" hidden="1" spans="1:17">
      <c r="A6022" s="12" t="s">
        <v>128</v>
      </c>
      <c r="B6022" s="12" t="str">
        <f t="shared" si="981"/>
        <v>M15_Current</v>
      </c>
      <c r="C6022" s="12" t="str">
        <f t="shared" si="982"/>
        <v>LoLo</v>
      </c>
      <c r="D6022" s="12" t="str">
        <f t="shared" si="983"/>
        <v>BP_Value_var</v>
      </c>
      <c r="E6022" s="13" t="str">
        <f t="shared" si="984"/>
        <v>CHPF_M15_Current_BP_Value_var</v>
      </c>
      <c r="F6022" s="14" t="str">
        <f t="shared" si="985"/>
        <v>BP_Value_var_LoLo</v>
      </c>
      <c r="G6022" s="10" t="str">
        <f t="shared" si="986"/>
        <v>CHPF_M15_Current_LoLo</v>
      </c>
      <c r="H6022" s="10" t="str">
        <f>VLOOKUP(基本表格!E6022,起始地址定义!A:D,4,FALSE)&amp;" "&amp;Q6022</f>
        <v>2143+P3-M6 木片筛出料皮带运输机 反馈电流 下下限值</v>
      </c>
      <c r="I6022" s="10" t="str">
        <f t="shared" si="987"/>
        <v>DB100,REAL4476</v>
      </c>
      <c r="J6022" s="13" t="str">
        <f>VLOOKUP(E6022,起始地址定义!A:D,2,FALSE)</f>
        <v>DB100</v>
      </c>
      <c r="K6022" s="12" t="str">
        <f t="shared" si="988"/>
        <v>REAL4476</v>
      </c>
      <c r="L6022" s="13">
        <f>VLOOKUP(E6022,起始地址定义!A:D,3,FALSE)</f>
        <v>4450</v>
      </c>
      <c r="M6022" s="14">
        <f>VLOOKUP($F6022,类型描述及偏移量!$C:$H,2,FALSE)</f>
        <v>26</v>
      </c>
      <c r="N6022" s="14" t="str">
        <f>VLOOKUP($F6022,类型描述及偏移量!$C:$H,3,FALSE)</f>
        <v>实型</v>
      </c>
      <c r="O6022" s="14" t="str">
        <f>VLOOKUP($F6022,类型描述及偏移量!$C:$H,4,FALSE)</f>
        <v>None</v>
      </c>
      <c r="P6022" s="14" t="str">
        <f>VLOOKUP($F6022,类型描述及偏移量!$C:$H,5,FALSE)</f>
        <v>No</v>
      </c>
      <c r="Q6022" s="14" t="str">
        <f>VLOOKUP($F6022,类型描述及偏移量!$C:$H,6,FALSE)</f>
        <v>下下限值</v>
      </c>
    </row>
    <row r="6023" hidden="1" spans="1:17">
      <c r="A6023" s="12" t="s">
        <v>128</v>
      </c>
      <c r="B6023" s="12" t="str">
        <f t="shared" si="981"/>
        <v>M16_M</v>
      </c>
      <c r="C6023" s="12" t="str">
        <f t="shared" si="982"/>
        <v>Enable</v>
      </c>
      <c r="D6023" s="12" t="str">
        <f t="shared" si="983"/>
        <v>BP_Motor_var</v>
      </c>
      <c r="E6023" s="13" t="str">
        <f t="shared" si="984"/>
        <v>CHPF_M16_M_BP_Motor_var</v>
      </c>
      <c r="F6023" s="14" t="str">
        <f t="shared" si="985"/>
        <v>BP_Motor_var_Enable</v>
      </c>
      <c r="G6023" s="10" t="str">
        <f t="shared" si="986"/>
        <v>CHPF_M16_M_Enable</v>
      </c>
      <c r="H6023" s="10" t="str">
        <f>VLOOKUP(基本表格!E6023,起始地址定义!A:D,4,FALSE)&amp;" "&amp;Q6023</f>
        <v>2147+P6-M3 刨片进料料仓进料皮带运输机 电机控制 使能</v>
      </c>
      <c r="I6023" s="10" t="str">
        <f t="shared" si="987"/>
        <v>DB100,X4500.0</v>
      </c>
      <c r="J6023" s="13" t="str">
        <f>VLOOKUP(E6023,起始地址定义!A:D,2,FALSE)</f>
        <v>DB100</v>
      </c>
      <c r="K6023" s="12" t="str">
        <f t="shared" si="988"/>
        <v>X4500.0</v>
      </c>
      <c r="L6023" s="13">
        <f>VLOOKUP(E6023,起始地址定义!A:D,3,FALSE)</f>
        <v>4500</v>
      </c>
      <c r="M6023" s="14">
        <f>VLOOKUP($F6023,类型描述及偏移量!$C:$H,2,FALSE)</f>
        <v>0</v>
      </c>
      <c r="N6023" s="14" t="str">
        <f>VLOOKUP($F6023,类型描述及偏移量!$C:$H,3,FALSE)</f>
        <v>离散</v>
      </c>
      <c r="O6023" s="14" t="str">
        <f>VLOOKUP($F6023,类型描述及偏移量!$C:$H,4,FALSE)</f>
        <v>None</v>
      </c>
      <c r="P6023" s="14" t="str">
        <f>VLOOKUP($F6023,类型描述及偏移量!$C:$H,5,FALSE)</f>
        <v>No</v>
      </c>
      <c r="Q6023" s="14" t="str">
        <f>VLOOKUP($F6023,类型描述及偏移量!$C:$H,6,FALSE)</f>
        <v>使能</v>
      </c>
    </row>
    <row r="6024" hidden="1" spans="1:17">
      <c r="A6024" s="12" t="s">
        <v>128</v>
      </c>
      <c r="B6024" s="12" t="str">
        <f t="shared" si="981"/>
        <v>M16_M</v>
      </c>
      <c r="C6024" s="12" t="str">
        <f t="shared" si="982"/>
        <v>Auto_Status</v>
      </c>
      <c r="D6024" s="12" t="str">
        <f t="shared" si="983"/>
        <v>BP_Motor_var</v>
      </c>
      <c r="E6024" s="13" t="str">
        <f t="shared" si="984"/>
        <v>CHPF_M16_M_BP_Motor_var</v>
      </c>
      <c r="F6024" s="14" t="str">
        <f t="shared" si="985"/>
        <v>BP_Motor_var_Auto_Status</v>
      </c>
      <c r="G6024" s="10" t="str">
        <f t="shared" si="986"/>
        <v>CHPF_M16_M_Auto_Status</v>
      </c>
      <c r="H6024" s="10" t="str">
        <f>VLOOKUP(基本表格!E6024,起始地址定义!A:D,4,FALSE)&amp;" "&amp;Q6024</f>
        <v>2147+P6-M3 刨片进料料仓进料皮带运输机 电机控制 手自动状态</v>
      </c>
      <c r="I6024" s="10" t="str">
        <f t="shared" si="987"/>
        <v>DB100,X4500.3</v>
      </c>
      <c r="J6024" s="13" t="str">
        <f>VLOOKUP(E6024,起始地址定义!A:D,2,FALSE)</f>
        <v>DB100</v>
      </c>
      <c r="K6024" s="12" t="str">
        <f t="shared" si="988"/>
        <v>X4500.3</v>
      </c>
      <c r="L6024" s="13">
        <f>VLOOKUP(E6024,起始地址定义!A:D,3,FALSE)</f>
        <v>4500</v>
      </c>
      <c r="M6024" s="14">
        <f>VLOOKUP($F6024,类型描述及偏移量!$C:$H,2,FALSE)</f>
        <v>0.3</v>
      </c>
      <c r="N6024" s="14" t="str">
        <f>VLOOKUP($F6024,类型描述及偏移量!$C:$H,3,FALSE)</f>
        <v>离散</v>
      </c>
      <c r="O6024" s="14" t="str">
        <f>VLOOKUP($F6024,类型描述及偏移量!$C:$H,4,FALSE)</f>
        <v>None</v>
      </c>
      <c r="P6024" s="14" t="str">
        <f>VLOOKUP($F6024,类型描述及偏移量!$C:$H,5,FALSE)</f>
        <v>Yes</v>
      </c>
      <c r="Q6024" s="14" t="str">
        <f>VLOOKUP($F6024,类型描述及偏移量!$C:$H,6,FALSE)</f>
        <v>手自动状态</v>
      </c>
    </row>
    <row r="6025" hidden="1" spans="1:17">
      <c r="A6025" s="12" t="s">
        <v>128</v>
      </c>
      <c r="B6025" s="12" t="str">
        <f t="shared" si="981"/>
        <v>M16_M</v>
      </c>
      <c r="C6025" s="12" t="str">
        <f t="shared" si="982"/>
        <v>Loc_Rem</v>
      </c>
      <c r="D6025" s="12" t="str">
        <f t="shared" si="983"/>
        <v>BP_Motor_var</v>
      </c>
      <c r="E6025" s="13" t="str">
        <f t="shared" si="984"/>
        <v>CHPF_M16_M_BP_Motor_var</v>
      </c>
      <c r="F6025" s="14" t="str">
        <f t="shared" si="985"/>
        <v>BP_Motor_var_Loc_Rem</v>
      </c>
      <c r="G6025" s="10" t="str">
        <f t="shared" si="986"/>
        <v>CHPF_M16_M_Loc_Rem</v>
      </c>
      <c r="H6025" s="10" t="str">
        <f>VLOOKUP(基本表格!E6025,起始地址定义!A:D,4,FALSE)&amp;" "&amp;Q6025</f>
        <v>2147+P6-M3 刨片进料料仓进料皮带运输机 电机控制 本地/远程(检修/待机）</v>
      </c>
      <c r="I6025" s="10" t="str">
        <f t="shared" si="987"/>
        <v>DB100,X4500.4</v>
      </c>
      <c r="J6025" s="13" t="str">
        <f>VLOOKUP(E6025,起始地址定义!A:D,2,FALSE)</f>
        <v>DB100</v>
      </c>
      <c r="K6025" s="12" t="str">
        <f t="shared" si="988"/>
        <v>X4500.4</v>
      </c>
      <c r="L6025" s="13">
        <f>VLOOKUP(E6025,起始地址定义!A:D,3,FALSE)</f>
        <v>4500</v>
      </c>
      <c r="M6025" s="14">
        <f>VLOOKUP($F6025,类型描述及偏移量!$C:$H,2,FALSE)</f>
        <v>0.4</v>
      </c>
      <c r="N6025" s="14" t="str">
        <f>VLOOKUP($F6025,类型描述及偏移量!$C:$H,3,FALSE)</f>
        <v>离散</v>
      </c>
      <c r="O6025" s="14" t="str">
        <f>VLOOKUP($F6025,类型描述及偏移量!$C:$H,4,FALSE)</f>
        <v>None</v>
      </c>
      <c r="P6025" s="14" t="str">
        <f>VLOOKUP($F6025,类型描述及偏移量!$C:$H,5,FALSE)</f>
        <v>Yes</v>
      </c>
      <c r="Q6025" s="14" t="str">
        <f>VLOOKUP($F6025,类型描述及偏移量!$C:$H,6,FALSE)</f>
        <v>本地/远程(检修/待机）</v>
      </c>
    </row>
    <row r="6026" hidden="1" spans="1:17">
      <c r="A6026" s="12" t="s">
        <v>128</v>
      </c>
      <c r="B6026" s="12" t="str">
        <f t="shared" si="981"/>
        <v>M16_M</v>
      </c>
      <c r="C6026" s="12" t="str">
        <f t="shared" si="982"/>
        <v>ON_HMI</v>
      </c>
      <c r="D6026" s="12" t="str">
        <f t="shared" si="983"/>
        <v>BP_Motor_var</v>
      </c>
      <c r="E6026" s="13" t="str">
        <f t="shared" si="984"/>
        <v>CHPF_M16_M_BP_Motor_var</v>
      </c>
      <c r="F6026" s="14" t="str">
        <f t="shared" si="985"/>
        <v>BP_Motor_var_ON_HMI</v>
      </c>
      <c r="G6026" s="10" t="str">
        <f t="shared" si="986"/>
        <v>CHPF_M16_M_ON_HMI</v>
      </c>
      <c r="H6026" s="10" t="str">
        <f>VLOOKUP(基本表格!E6026,起始地址定义!A:D,4,FALSE)&amp;" "&amp;Q6026</f>
        <v>2147+P6-M3 刨片进料料仓进料皮带运输机 电机控制 开启_上位机(正转)</v>
      </c>
      <c r="I6026" s="10" t="str">
        <f t="shared" si="987"/>
        <v>DB100,X4500.6</v>
      </c>
      <c r="J6026" s="13" t="str">
        <f>VLOOKUP(E6026,起始地址定义!A:D,2,FALSE)</f>
        <v>DB100</v>
      </c>
      <c r="K6026" s="12" t="str">
        <f t="shared" si="988"/>
        <v>X4500.6</v>
      </c>
      <c r="L6026" s="13">
        <f>VLOOKUP(E6026,起始地址定义!A:D,3,FALSE)</f>
        <v>4500</v>
      </c>
      <c r="M6026" s="14">
        <f>VLOOKUP($F6026,类型描述及偏移量!$C:$H,2,FALSE)</f>
        <v>0.6</v>
      </c>
      <c r="N6026" s="14" t="str">
        <f>VLOOKUP($F6026,类型描述及偏移量!$C:$H,3,FALSE)</f>
        <v>离散</v>
      </c>
      <c r="O6026" s="14" t="str">
        <f>VLOOKUP($F6026,类型描述及偏移量!$C:$H,4,FALSE)</f>
        <v>None</v>
      </c>
      <c r="P6026" s="14" t="str">
        <f>VLOOKUP($F6026,类型描述及偏移量!$C:$H,5,FALSE)</f>
        <v>No</v>
      </c>
      <c r="Q6026" s="14" t="str">
        <f>VLOOKUP($F6026,类型描述及偏移量!$C:$H,6,FALSE)</f>
        <v>开启_上位机(正转)</v>
      </c>
    </row>
    <row r="6027" hidden="1" spans="1:17">
      <c r="A6027" s="12" t="s">
        <v>128</v>
      </c>
      <c r="B6027" s="12" t="str">
        <f t="shared" si="981"/>
        <v>M16_M</v>
      </c>
      <c r="C6027" s="12" t="str">
        <f t="shared" si="982"/>
        <v>OFF_HMI</v>
      </c>
      <c r="D6027" s="12" t="str">
        <f t="shared" si="983"/>
        <v>BP_Motor_var</v>
      </c>
      <c r="E6027" s="13" t="str">
        <f t="shared" si="984"/>
        <v>CHPF_M16_M_BP_Motor_var</v>
      </c>
      <c r="F6027" s="14" t="str">
        <f t="shared" si="985"/>
        <v>BP_Motor_var_OFF_HMI</v>
      </c>
      <c r="G6027" s="10" t="str">
        <f t="shared" si="986"/>
        <v>CHPF_M16_M_OFF_HMI</v>
      </c>
      <c r="H6027" s="10" t="str">
        <f>VLOOKUP(基本表格!E6027,起始地址定义!A:D,4,FALSE)&amp;" "&amp;Q6027</f>
        <v>2147+P6-M3 刨片进料料仓进料皮带运输机 电机控制 停止_上位机(反转)</v>
      </c>
      <c r="I6027" s="10" t="str">
        <f t="shared" si="987"/>
        <v>DB100,X4501.0</v>
      </c>
      <c r="J6027" s="13" t="str">
        <f>VLOOKUP(E6027,起始地址定义!A:D,2,FALSE)</f>
        <v>DB100</v>
      </c>
      <c r="K6027" s="12" t="str">
        <f t="shared" si="988"/>
        <v>X4501.0</v>
      </c>
      <c r="L6027" s="13">
        <f>VLOOKUP(E6027,起始地址定义!A:D,3,FALSE)</f>
        <v>4500</v>
      </c>
      <c r="M6027" s="14">
        <f>VLOOKUP($F6027,类型描述及偏移量!$C:$H,2,FALSE)</f>
        <v>1</v>
      </c>
      <c r="N6027" s="14" t="str">
        <f>VLOOKUP($F6027,类型描述及偏移量!$C:$H,3,FALSE)</f>
        <v>离散</v>
      </c>
      <c r="O6027" s="14" t="str">
        <f>VLOOKUP($F6027,类型描述及偏移量!$C:$H,4,FALSE)</f>
        <v>None</v>
      </c>
      <c r="P6027" s="14" t="str">
        <f>VLOOKUP($F6027,类型描述及偏移量!$C:$H,5,FALSE)</f>
        <v>No</v>
      </c>
      <c r="Q6027" s="14" t="str">
        <f>VLOOKUP($F6027,类型描述及偏移量!$C:$H,6,FALSE)</f>
        <v>停止_上位机(反转)</v>
      </c>
    </row>
    <row r="6028" hidden="1" spans="1:17">
      <c r="A6028" s="12" t="s">
        <v>128</v>
      </c>
      <c r="B6028" s="12" t="str">
        <f t="shared" si="981"/>
        <v>M16_M</v>
      </c>
      <c r="C6028" s="12" t="str">
        <f t="shared" si="982"/>
        <v>Fan</v>
      </c>
      <c r="D6028" s="12" t="str">
        <f t="shared" si="983"/>
        <v>BP_Motor_var</v>
      </c>
      <c r="E6028" s="13" t="str">
        <f t="shared" si="984"/>
        <v>CHPF_M16_M_BP_Motor_var</v>
      </c>
      <c r="F6028" s="14" t="str">
        <f t="shared" si="985"/>
        <v>BP_Motor_var_Fan</v>
      </c>
      <c r="G6028" s="10" t="str">
        <f t="shared" si="986"/>
        <v>CHPF_M16_M_Fan</v>
      </c>
      <c r="H6028" s="10" t="str">
        <f>VLOOKUP(基本表格!E6028,起始地址定义!A:D,4,FALSE)&amp;" "&amp;Q6028</f>
        <v>2147+P6-M3 刨片进料料仓进料皮带运输机 电机控制 通风扇</v>
      </c>
      <c r="I6028" s="10" t="str">
        <f t="shared" si="987"/>
        <v>DB100,X4501.1</v>
      </c>
      <c r="J6028" s="13" t="str">
        <f>VLOOKUP(E6028,起始地址定义!A:D,2,FALSE)</f>
        <v>DB100</v>
      </c>
      <c r="K6028" s="12" t="str">
        <f t="shared" si="988"/>
        <v>X4501.1</v>
      </c>
      <c r="L6028" s="13">
        <f>VLOOKUP(E6028,起始地址定义!A:D,3,FALSE)</f>
        <v>4500</v>
      </c>
      <c r="M6028" s="14">
        <f>VLOOKUP($F6028,类型描述及偏移量!$C:$H,2,FALSE)</f>
        <v>1.1</v>
      </c>
      <c r="N6028" s="14" t="str">
        <f>VLOOKUP($F6028,类型描述及偏移量!$C:$H,3,FALSE)</f>
        <v>离散</v>
      </c>
      <c r="O6028" s="14" t="str">
        <f>VLOOKUP($F6028,类型描述及偏移量!$C:$H,4,FALSE)</f>
        <v>None</v>
      </c>
      <c r="P6028" s="14" t="str">
        <f>VLOOKUP($F6028,类型描述及偏移量!$C:$H,5,FALSE)</f>
        <v>Yes</v>
      </c>
      <c r="Q6028" s="14" t="str">
        <f>VLOOKUP($F6028,类型描述及偏移量!$C:$H,6,FALSE)</f>
        <v>通风扇</v>
      </c>
    </row>
    <row r="6029" hidden="1" spans="1:17">
      <c r="A6029" s="12" t="s">
        <v>128</v>
      </c>
      <c r="B6029" s="12" t="str">
        <f t="shared" si="981"/>
        <v>M16_M</v>
      </c>
      <c r="C6029" s="12" t="str">
        <f t="shared" si="982"/>
        <v>Motor</v>
      </c>
      <c r="D6029" s="12" t="str">
        <f t="shared" si="983"/>
        <v>BP_Motor_var</v>
      </c>
      <c r="E6029" s="13" t="str">
        <f t="shared" si="984"/>
        <v>CHPF_M16_M_BP_Motor_var</v>
      </c>
      <c r="F6029" s="14" t="str">
        <f t="shared" si="985"/>
        <v>BP_Motor_var_Motor</v>
      </c>
      <c r="G6029" s="10" t="str">
        <f t="shared" si="986"/>
        <v>CHPF_M16_M_Motor</v>
      </c>
      <c r="H6029" s="10" t="str">
        <f>VLOOKUP(基本表格!E6029,起始地址定义!A:D,4,FALSE)&amp;" "&amp;Q6029</f>
        <v>2147+P6-M3 刨片进料料仓进料皮带运输机 电机控制 电机(正转）</v>
      </c>
      <c r="I6029" s="10" t="str">
        <f t="shared" si="987"/>
        <v>DB100,X4501.2</v>
      </c>
      <c r="J6029" s="13" t="str">
        <f>VLOOKUP(E6029,起始地址定义!A:D,2,FALSE)</f>
        <v>DB100</v>
      </c>
      <c r="K6029" s="12" t="str">
        <f t="shared" si="988"/>
        <v>X4501.2</v>
      </c>
      <c r="L6029" s="13">
        <f>VLOOKUP(E6029,起始地址定义!A:D,3,FALSE)</f>
        <v>4500</v>
      </c>
      <c r="M6029" s="14">
        <f>VLOOKUP($F6029,类型描述及偏移量!$C:$H,2,FALSE)</f>
        <v>1.2</v>
      </c>
      <c r="N6029" s="14" t="str">
        <f>VLOOKUP($F6029,类型描述及偏移量!$C:$H,3,FALSE)</f>
        <v>离散</v>
      </c>
      <c r="O6029" s="14" t="str">
        <f>VLOOKUP($F6029,类型描述及偏移量!$C:$H,4,FALSE)</f>
        <v>None</v>
      </c>
      <c r="P6029" s="14" t="str">
        <f>VLOOKUP($F6029,类型描述及偏移量!$C:$H,5,FALSE)</f>
        <v>Yes</v>
      </c>
      <c r="Q6029" s="14" t="str">
        <f>VLOOKUP($F6029,类型描述及偏移量!$C:$H,6,FALSE)</f>
        <v>电机(正转）</v>
      </c>
    </row>
    <row r="6030" hidden="1" spans="1:17">
      <c r="A6030" s="12" t="s">
        <v>128</v>
      </c>
      <c r="B6030" s="12" t="str">
        <f t="shared" si="981"/>
        <v>M16_M</v>
      </c>
      <c r="C6030" s="12" t="str">
        <f t="shared" si="982"/>
        <v>OL</v>
      </c>
      <c r="D6030" s="12" t="str">
        <f t="shared" si="983"/>
        <v>BP_Motor_var</v>
      </c>
      <c r="E6030" s="13" t="str">
        <f t="shared" si="984"/>
        <v>CHPF_M16_M_BP_Motor_var</v>
      </c>
      <c r="F6030" s="14" t="str">
        <f t="shared" si="985"/>
        <v>BP_Motor_var_OL</v>
      </c>
      <c r="G6030" s="10" t="str">
        <f t="shared" si="986"/>
        <v>CHPF_M16_M_OL</v>
      </c>
      <c r="H6030" s="10" t="str">
        <f>VLOOKUP(基本表格!E6030,起始地址定义!A:D,4,FALSE)&amp;" "&amp;Q6030</f>
        <v>2147+P6-M3 刨片进料料仓进料皮带运输机 电机控制 电机过载</v>
      </c>
      <c r="I6030" s="10" t="str">
        <f t="shared" si="987"/>
        <v>DB100,X4501.3</v>
      </c>
      <c r="J6030" s="13" t="str">
        <f>VLOOKUP(E6030,起始地址定义!A:D,2,FALSE)</f>
        <v>DB100</v>
      </c>
      <c r="K6030" s="12" t="str">
        <f t="shared" si="988"/>
        <v>X4501.3</v>
      </c>
      <c r="L6030" s="13">
        <f>VLOOKUP(E6030,起始地址定义!A:D,3,FALSE)</f>
        <v>4500</v>
      </c>
      <c r="M6030" s="14">
        <f>VLOOKUP($F6030,类型描述及偏移量!$C:$H,2,FALSE)</f>
        <v>1.3</v>
      </c>
      <c r="N6030" s="14" t="str">
        <f>VLOOKUP($F6030,类型描述及偏移量!$C:$H,3,FALSE)</f>
        <v>离散</v>
      </c>
      <c r="O6030" s="14" t="str">
        <f>VLOOKUP($F6030,类型描述及偏移量!$C:$H,4,FALSE)</f>
        <v>On</v>
      </c>
      <c r="P6030" s="14" t="str">
        <f>VLOOKUP($F6030,类型描述及偏移量!$C:$H,5,FALSE)</f>
        <v>Yes</v>
      </c>
      <c r="Q6030" s="14" t="str">
        <f>VLOOKUP($F6030,类型描述及偏移量!$C:$H,6,FALSE)</f>
        <v>电机过载</v>
      </c>
    </row>
    <row r="6031" hidden="1" spans="1:17">
      <c r="A6031" s="12" t="s">
        <v>128</v>
      </c>
      <c r="B6031" s="12" t="str">
        <f t="shared" si="981"/>
        <v>M16_M</v>
      </c>
      <c r="C6031" s="12" t="str">
        <f t="shared" si="982"/>
        <v>Fan_OL</v>
      </c>
      <c r="D6031" s="12" t="str">
        <f t="shared" si="983"/>
        <v>BP_Motor_var</v>
      </c>
      <c r="E6031" s="13" t="str">
        <f t="shared" si="984"/>
        <v>CHPF_M16_M_BP_Motor_var</v>
      </c>
      <c r="F6031" s="14" t="str">
        <f t="shared" si="985"/>
        <v>BP_Motor_var_Fan_OL</v>
      </c>
      <c r="G6031" s="10" t="str">
        <f t="shared" si="986"/>
        <v>CHPF_M16_M_Fan_OL</v>
      </c>
      <c r="H6031" s="10" t="str">
        <f>VLOOKUP(基本表格!E6031,起始地址定义!A:D,4,FALSE)&amp;" "&amp;Q6031</f>
        <v>2147+P6-M3 刨片进料料仓进料皮带运输机 电机控制 风扇过载</v>
      </c>
      <c r="I6031" s="10" t="str">
        <f t="shared" si="987"/>
        <v>DB100,X4501.4</v>
      </c>
      <c r="J6031" s="13" t="str">
        <f>VLOOKUP(E6031,起始地址定义!A:D,2,FALSE)</f>
        <v>DB100</v>
      </c>
      <c r="K6031" s="12" t="str">
        <f t="shared" si="988"/>
        <v>X4501.4</v>
      </c>
      <c r="L6031" s="13">
        <f>VLOOKUP(E6031,起始地址定义!A:D,3,FALSE)</f>
        <v>4500</v>
      </c>
      <c r="M6031" s="14">
        <f>VLOOKUP($F6031,类型描述及偏移量!$C:$H,2,FALSE)</f>
        <v>1.4</v>
      </c>
      <c r="N6031" s="14" t="str">
        <f>VLOOKUP($F6031,类型描述及偏移量!$C:$H,3,FALSE)</f>
        <v>离散</v>
      </c>
      <c r="O6031" s="14" t="str">
        <f>VLOOKUP($F6031,类型描述及偏移量!$C:$H,4,FALSE)</f>
        <v>On</v>
      </c>
      <c r="P6031" s="14" t="str">
        <f>VLOOKUP($F6031,类型描述及偏移量!$C:$H,5,FALSE)</f>
        <v>Yes</v>
      </c>
      <c r="Q6031" s="14" t="str">
        <f>VLOOKUP($F6031,类型描述及偏移量!$C:$H,6,FALSE)</f>
        <v>风扇过载</v>
      </c>
    </row>
    <row r="6032" hidden="1" spans="1:17">
      <c r="A6032" s="12" t="s">
        <v>128</v>
      </c>
      <c r="B6032" s="12" t="str">
        <f t="shared" si="981"/>
        <v>M16_M</v>
      </c>
      <c r="C6032" s="12" t="str">
        <f t="shared" si="982"/>
        <v>RunSig</v>
      </c>
      <c r="D6032" s="12" t="str">
        <f t="shared" si="983"/>
        <v>BP_Motor_var</v>
      </c>
      <c r="E6032" s="13" t="str">
        <f t="shared" si="984"/>
        <v>CHPF_M16_M_BP_Motor_var</v>
      </c>
      <c r="F6032" s="14" t="str">
        <f t="shared" si="985"/>
        <v>BP_Motor_var_RunSig</v>
      </c>
      <c r="G6032" s="10" t="str">
        <f t="shared" si="986"/>
        <v>CHPF_M16_M_RunSig</v>
      </c>
      <c r="H6032" s="10" t="str">
        <f>VLOOKUP(基本表格!E6032,起始地址定义!A:D,4,FALSE)&amp;" "&amp;Q6032</f>
        <v>2147+P6-M3 刨片进料料仓进料皮带运输机 电机控制 电机运行指示</v>
      </c>
      <c r="I6032" s="10" t="str">
        <f t="shared" si="987"/>
        <v>DB100,X4501.5</v>
      </c>
      <c r="J6032" s="13" t="str">
        <f>VLOOKUP(E6032,起始地址定义!A:D,2,FALSE)</f>
        <v>DB100</v>
      </c>
      <c r="K6032" s="12" t="str">
        <f t="shared" si="988"/>
        <v>X4501.5</v>
      </c>
      <c r="L6032" s="13">
        <f>VLOOKUP(E6032,起始地址定义!A:D,3,FALSE)</f>
        <v>4500</v>
      </c>
      <c r="M6032" s="14">
        <f>VLOOKUP($F6032,类型描述及偏移量!$C:$H,2,FALSE)</f>
        <v>1.5</v>
      </c>
      <c r="N6032" s="14" t="str">
        <f>VLOOKUP($F6032,类型描述及偏移量!$C:$H,3,FALSE)</f>
        <v>离散</v>
      </c>
      <c r="O6032" s="14" t="str">
        <f>VLOOKUP($F6032,类型描述及偏移量!$C:$H,4,FALSE)</f>
        <v>None</v>
      </c>
      <c r="P6032" s="14" t="str">
        <f>VLOOKUP($F6032,类型描述及偏移量!$C:$H,5,FALSE)</f>
        <v>Yes</v>
      </c>
      <c r="Q6032" s="14" t="str">
        <f>VLOOKUP($F6032,类型描述及偏移量!$C:$H,6,FALSE)</f>
        <v>电机运行指示</v>
      </c>
    </row>
    <row r="6033" hidden="1" spans="1:17">
      <c r="A6033" s="12" t="s">
        <v>128</v>
      </c>
      <c r="B6033" s="12" t="str">
        <f t="shared" si="981"/>
        <v>M16_M</v>
      </c>
      <c r="C6033" s="12" t="str">
        <f t="shared" si="982"/>
        <v>Break_ALM</v>
      </c>
      <c r="D6033" s="12" t="str">
        <f t="shared" si="983"/>
        <v>BP_Motor_var</v>
      </c>
      <c r="E6033" s="13" t="str">
        <f t="shared" si="984"/>
        <v>CHPF_M16_M_BP_Motor_var</v>
      </c>
      <c r="F6033" s="14" t="str">
        <f t="shared" si="985"/>
        <v>BP_Motor_var_Break_ALM</v>
      </c>
      <c r="G6033" s="10" t="str">
        <f t="shared" si="986"/>
        <v>CHPF_M16_M_Break_ALM</v>
      </c>
      <c r="H6033" s="10" t="str">
        <f>VLOOKUP(基本表格!E6033,起始地址定义!A:D,4,FALSE)&amp;" "&amp;Q6033</f>
        <v>2147+P6-M3 刨片进料料仓进料皮带运输机 电机控制 断链报警</v>
      </c>
      <c r="I6033" s="10" t="str">
        <f t="shared" si="987"/>
        <v>DB100,X4501.6</v>
      </c>
      <c r="J6033" s="13" t="str">
        <f>VLOOKUP(E6033,起始地址定义!A:D,2,FALSE)</f>
        <v>DB100</v>
      </c>
      <c r="K6033" s="12" t="str">
        <f t="shared" si="988"/>
        <v>X4501.6</v>
      </c>
      <c r="L6033" s="13">
        <f>VLOOKUP(E6033,起始地址定义!A:D,3,FALSE)</f>
        <v>4500</v>
      </c>
      <c r="M6033" s="14">
        <f>VLOOKUP($F6033,类型描述及偏移量!$C:$H,2,FALSE)</f>
        <v>1.6</v>
      </c>
      <c r="N6033" s="14" t="str">
        <f>VLOOKUP($F6033,类型描述及偏移量!$C:$H,3,FALSE)</f>
        <v>离散</v>
      </c>
      <c r="O6033" s="14" t="str">
        <f>VLOOKUP($F6033,类型描述及偏移量!$C:$H,4,FALSE)</f>
        <v>On</v>
      </c>
      <c r="P6033" s="14" t="str">
        <f>VLOOKUP($F6033,类型描述及偏移量!$C:$H,5,FALSE)</f>
        <v>Yes</v>
      </c>
      <c r="Q6033" s="14" t="str">
        <f>VLOOKUP($F6033,类型描述及偏移量!$C:$H,6,FALSE)</f>
        <v>断链报警</v>
      </c>
    </row>
    <row r="6034" hidden="1" spans="1:17">
      <c r="A6034" s="12" t="s">
        <v>128</v>
      </c>
      <c r="B6034" s="12" t="str">
        <f t="shared" si="981"/>
        <v>M16_M</v>
      </c>
      <c r="C6034" s="12" t="str">
        <f t="shared" si="982"/>
        <v>Break_CHK</v>
      </c>
      <c r="D6034" s="12" t="str">
        <f t="shared" si="983"/>
        <v>BP_Motor_var</v>
      </c>
      <c r="E6034" s="13" t="str">
        <f t="shared" si="984"/>
        <v>CHPF_M16_M_BP_Motor_var</v>
      </c>
      <c r="F6034" s="14" t="str">
        <f t="shared" si="985"/>
        <v>BP_Motor_var_Break_CHK</v>
      </c>
      <c r="G6034" s="10" t="str">
        <f t="shared" si="986"/>
        <v>CHPF_M16_M_Break_CHK</v>
      </c>
      <c r="H6034" s="10" t="str">
        <f>VLOOKUP(基本表格!E6034,起始地址定义!A:D,4,FALSE)&amp;" "&amp;Q6034</f>
        <v>2147+P6-M3 刨片进料料仓进料皮带运输机 电机控制 断链检测</v>
      </c>
      <c r="I6034" s="10" t="str">
        <f t="shared" si="987"/>
        <v>DB100,X4501.7</v>
      </c>
      <c r="J6034" s="13" t="str">
        <f>VLOOKUP(E6034,起始地址定义!A:D,2,FALSE)</f>
        <v>DB100</v>
      </c>
      <c r="K6034" s="12" t="str">
        <f t="shared" si="988"/>
        <v>X4501.7</v>
      </c>
      <c r="L6034" s="13">
        <f>VLOOKUP(E6034,起始地址定义!A:D,3,FALSE)</f>
        <v>4500</v>
      </c>
      <c r="M6034" s="14">
        <f>VLOOKUP($F6034,类型描述及偏移量!$C:$H,2,FALSE)</f>
        <v>1.7</v>
      </c>
      <c r="N6034" s="14" t="str">
        <f>VLOOKUP($F6034,类型描述及偏移量!$C:$H,3,FALSE)</f>
        <v>离散</v>
      </c>
      <c r="O6034" s="14" t="str">
        <f>VLOOKUP($F6034,类型描述及偏移量!$C:$H,4,FALSE)</f>
        <v>None</v>
      </c>
      <c r="P6034" s="14" t="str">
        <f>VLOOKUP($F6034,类型描述及偏移量!$C:$H,5,FALSE)</f>
        <v>Yes</v>
      </c>
      <c r="Q6034" s="14" t="str">
        <f>VLOOKUP($F6034,类型描述及偏移量!$C:$H,6,FALSE)</f>
        <v>断链检测</v>
      </c>
    </row>
    <row r="6035" hidden="1" spans="1:17">
      <c r="A6035" s="12" t="s">
        <v>128</v>
      </c>
      <c r="B6035" s="12" t="str">
        <f t="shared" si="981"/>
        <v>M16_M</v>
      </c>
      <c r="C6035" s="12" t="str">
        <f t="shared" si="982"/>
        <v>INV_Res_HMI</v>
      </c>
      <c r="D6035" s="12" t="str">
        <f t="shared" si="983"/>
        <v>BP_Motor_var</v>
      </c>
      <c r="E6035" s="13" t="str">
        <f t="shared" si="984"/>
        <v>CHPF_M16_M_BP_Motor_var</v>
      </c>
      <c r="F6035" s="14" t="str">
        <f t="shared" si="985"/>
        <v>BP_Motor_var_INV_Res_HMI</v>
      </c>
      <c r="G6035" s="10" t="str">
        <f t="shared" si="986"/>
        <v>CHPF_M16_M_INV_Res_HMI</v>
      </c>
      <c r="H6035" s="10" t="str">
        <f>VLOOKUP(基本表格!E6035,起始地址定义!A:D,4,FALSE)&amp;" "&amp;Q6035</f>
        <v>2147+P6-M3 刨片进料料仓进料皮带运输机 电机控制 复位</v>
      </c>
      <c r="I6035" s="10" t="str">
        <f t="shared" si="987"/>
        <v>DB100,X4502.0</v>
      </c>
      <c r="J6035" s="13" t="str">
        <f>VLOOKUP(E6035,起始地址定义!A:D,2,FALSE)</f>
        <v>DB100</v>
      </c>
      <c r="K6035" s="12" t="str">
        <f t="shared" si="988"/>
        <v>X4502.0</v>
      </c>
      <c r="L6035" s="13">
        <f>VLOOKUP(E6035,起始地址定义!A:D,3,FALSE)</f>
        <v>4500</v>
      </c>
      <c r="M6035" s="14">
        <f>VLOOKUP($F6035,类型描述及偏移量!$C:$H,2,FALSE)</f>
        <v>2</v>
      </c>
      <c r="N6035" s="14" t="str">
        <f>VLOOKUP($F6035,类型描述及偏移量!$C:$H,3,FALSE)</f>
        <v>离散</v>
      </c>
      <c r="O6035" s="14" t="str">
        <f>VLOOKUP($F6035,类型描述及偏移量!$C:$H,4,FALSE)</f>
        <v>None</v>
      </c>
      <c r="P6035" s="14" t="str">
        <f>VLOOKUP($F6035,类型描述及偏移量!$C:$H,5,FALSE)</f>
        <v>No</v>
      </c>
      <c r="Q6035" s="14" t="str">
        <f>VLOOKUP($F6035,类型描述及偏移量!$C:$H,6,FALSE)</f>
        <v>复位</v>
      </c>
    </row>
    <row r="6036" hidden="1" spans="1:17">
      <c r="A6036" s="12" t="s">
        <v>128</v>
      </c>
      <c r="B6036" s="12" t="str">
        <f t="shared" si="981"/>
        <v>M16_M</v>
      </c>
      <c r="C6036" s="12" t="str">
        <f t="shared" si="982"/>
        <v>Break_EN</v>
      </c>
      <c r="D6036" s="12" t="str">
        <f t="shared" si="983"/>
        <v>BP_Motor_var</v>
      </c>
      <c r="E6036" s="13" t="str">
        <f t="shared" si="984"/>
        <v>CHPF_M16_M_BP_Motor_var</v>
      </c>
      <c r="F6036" s="14" t="str">
        <f t="shared" si="985"/>
        <v>BP_Motor_var_Break_EN</v>
      </c>
      <c r="G6036" s="10" t="str">
        <f t="shared" si="986"/>
        <v>CHPF_M16_M_Break_EN</v>
      </c>
      <c r="H6036" s="10" t="str">
        <f>VLOOKUP(基本表格!E6036,起始地址定义!A:D,4,FALSE)&amp;" "&amp;Q6036</f>
        <v>2147+P6-M3 刨片进料料仓进料皮带运输机 电机控制 断链保护使能</v>
      </c>
      <c r="I6036" s="10" t="str">
        <f t="shared" si="987"/>
        <v>DB100,X4502.1</v>
      </c>
      <c r="J6036" s="13" t="str">
        <f>VLOOKUP(E6036,起始地址定义!A:D,2,FALSE)</f>
        <v>DB100</v>
      </c>
      <c r="K6036" s="12" t="str">
        <f t="shared" si="988"/>
        <v>X4502.1</v>
      </c>
      <c r="L6036" s="13">
        <f>VLOOKUP(E6036,起始地址定义!A:D,3,FALSE)</f>
        <v>4500</v>
      </c>
      <c r="M6036" s="14">
        <f>VLOOKUP($F6036,类型描述及偏移量!$C:$H,2,FALSE)</f>
        <v>2.1</v>
      </c>
      <c r="N6036" s="14" t="str">
        <f>VLOOKUP($F6036,类型描述及偏移量!$C:$H,3,FALSE)</f>
        <v>离散</v>
      </c>
      <c r="O6036" s="14" t="str">
        <f>VLOOKUP($F6036,类型描述及偏移量!$C:$H,4,FALSE)</f>
        <v>None</v>
      </c>
      <c r="P6036" s="14" t="str">
        <f>VLOOKUP($F6036,类型描述及偏移量!$C:$H,5,FALSE)</f>
        <v>No</v>
      </c>
      <c r="Q6036" s="14" t="str">
        <f>VLOOKUP($F6036,类型描述及偏移量!$C:$H,6,FALSE)</f>
        <v>断链保护使能</v>
      </c>
    </row>
    <row r="6037" hidden="1" spans="1:17">
      <c r="A6037" s="12" t="s">
        <v>128</v>
      </c>
      <c r="B6037" s="12" t="str">
        <f t="shared" si="981"/>
        <v>M16_M</v>
      </c>
      <c r="C6037" s="12" t="str">
        <f t="shared" si="982"/>
        <v>Break_Stop</v>
      </c>
      <c r="D6037" s="12" t="str">
        <f t="shared" si="983"/>
        <v>BP_Motor_var</v>
      </c>
      <c r="E6037" s="13" t="str">
        <f t="shared" si="984"/>
        <v>CHPF_M16_M_BP_Motor_var</v>
      </c>
      <c r="F6037" s="14" t="str">
        <f t="shared" si="985"/>
        <v>BP_Motor_var_Break_Stop</v>
      </c>
      <c r="G6037" s="10" t="str">
        <f t="shared" si="986"/>
        <v>CHPF_M16_M_Break_Stop</v>
      </c>
      <c r="H6037" s="10" t="str">
        <f>VLOOKUP(基本表格!E6037,起始地址定义!A:D,4,FALSE)&amp;" "&amp;Q6037</f>
        <v>2147+P6-M3 刨片进料料仓进料皮带运输机 电机控制 断链导致停机</v>
      </c>
      <c r="I6037" s="10" t="str">
        <f t="shared" si="987"/>
        <v>DB100,X4502.2</v>
      </c>
      <c r="J6037" s="13" t="str">
        <f>VLOOKUP(E6037,起始地址定义!A:D,2,FALSE)</f>
        <v>DB100</v>
      </c>
      <c r="K6037" s="12" t="str">
        <f t="shared" si="988"/>
        <v>X4502.2</v>
      </c>
      <c r="L6037" s="13">
        <f>VLOOKUP(E6037,起始地址定义!A:D,3,FALSE)</f>
        <v>4500</v>
      </c>
      <c r="M6037" s="14">
        <f>VLOOKUP($F6037,类型描述及偏移量!$C:$H,2,FALSE)</f>
        <v>2.2</v>
      </c>
      <c r="N6037" s="14" t="str">
        <f>VLOOKUP($F6037,类型描述及偏移量!$C:$H,3,FALSE)</f>
        <v>离散</v>
      </c>
      <c r="O6037" s="14" t="str">
        <f>VLOOKUP($F6037,类型描述及偏移量!$C:$H,4,FALSE)</f>
        <v>On</v>
      </c>
      <c r="P6037" s="14" t="str">
        <f>VLOOKUP($F6037,类型描述及偏移量!$C:$H,5,FALSE)</f>
        <v>Yes</v>
      </c>
      <c r="Q6037" s="14" t="str">
        <f>VLOOKUP($F6037,类型描述及偏移量!$C:$H,6,FALSE)</f>
        <v>断链导致停机</v>
      </c>
    </row>
    <row r="6038" hidden="1" spans="1:17">
      <c r="A6038" s="12" t="s">
        <v>128</v>
      </c>
      <c r="B6038" s="12" t="str">
        <f t="shared" si="981"/>
        <v>M16_M</v>
      </c>
      <c r="C6038" s="12" t="str">
        <f t="shared" si="982"/>
        <v>Motor_Back</v>
      </c>
      <c r="D6038" s="12" t="str">
        <f t="shared" si="983"/>
        <v>BP_Motor_var</v>
      </c>
      <c r="E6038" s="13" t="str">
        <f t="shared" si="984"/>
        <v>CHPF_M16_M_BP_Motor_var</v>
      </c>
      <c r="F6038" s="14" t="str">
        <f t="shared" si="985"/>
        <v>BP_Motor_var_Motor_Back</v>
      </c>
      <c r="G6038" s="10" t="str">
        <f t="shared" si="986"/>
        <v>CHPF_M16_M_Motor_Back</v>
      </c>
      <c r="H6038" s="10" t="str">
        <f>VLOOKUP(基本表格!E6038,起始地址定义!A:D,4,FALSE)&amp;" "&amp;Q6038</f>
        <v>2147+P6-M3 刨片进料料仓进料皮带运输机 电机控制 电机(反转）</v>
      </c>
      <c r="I6038" s="10" t="str">
        <f t="shared" si="987"/>
        <v>DB100,X4502.3</v>
      </c>
      <c r="J6038" s="13" t="str">
        <f>VLOOKUP(E6038,起始地址定义!A:D,2,FALSE)</f>
        <v>DB100</v>
      </c>
      <c r="K6038" s="12" t="str">
        <f t="shared" si="988"/>
        <v>X4502.3</v>
      </c>
      <c r="L6038" s="13">
        <f>VLOOKUP(E6038,起始地址定义!A:D,3,FALSE)</f>
        <v>4500</v>
      </c>
      <c r="M6038" s="14">
        <f>VLOOKUP($F6038,类型描述及偏移量!$C:$H,2,FALSE)</f>
        <v>2.3</v>
      </c>
      <c r="N6038" s="14" t="str">
        <f>VLOOKUP($F6038,类型描述及偏移量!$C:$H,3,FALSE)</f>
        <v>离散</v>
      </c>
      <c r="O6038" s="14" t="str">
        <f>VLOOKUP($F6038,类型描述及偏移量!$C:$H,4,FALSE)</f>
        <v>None</v>
      </c>
      <c r="P6038" s="14" t="str">
        <f>VLOOKUP($F6038,类型描述及偏移量!$C:$H,5,FALSE)</f>
        <v>Yes</v>
      </c>
      <c r="Q6038" s="14" t="str">
        <f>VLOOKUP($F6038,类型描述及偏移量!$C:$H,6,FALSE)</f>
        <v>电机(反转）</v>
      </c>
    </row>
    <row r="6039" hidden="1" spans="1:17">
      <c r="A6039" s="12" t="s">
        <v>128</v>
      </c>
      <c r="B6039" s="12" t="str">
        <f t="shared" si="981"/>
        <v>M16_M</v>
      </c>
      <c r="C6039" s="12" t="str">
        <f t="shared" si="982"/>
        <v>Loc</v>
      </c>
      <c r="D6039" s="12" t="str">
        <f t="shared" si="983"/>
        <v>BP_Motor_var</v>
      </c>
      <c r="E6039" s="13" t="str">
        <f t="shared" si="984"/>
        <v>CHPF_M16_M_BP_Motor_var</v>
      </c>
      <c r="F6039" s="14" t="str">
        <f t="shared" si="985"/>
        <v>BP_Motor_var_Loc</v>
      </c>
      <c r="G6039" s="10" t="str">
        <f t="shared" si="986"/>
        <v>CHPF_M16_M_Loc</v>
      </c>
      <c r="H6039" s="10" t="str">
        <f>VLOOKUP(基本表格!E6039,起始地址定义!A:D,4,FALSE)&amp;" "&amp;Q6039</f>
        <v>2147+P6-M3 刨片进料料仓进料皮带运输机 电机控制 本地</v>
      </c>
      <c r="I6039" s="10" t="str">
        <f t="shared" si="987"/>
        <v>DB100,X4502.4</v>
      </c>
      <c r="J6039" s="13" t="str">
        <f>VLOOKUP(E6039,起始地址定义!A:D,2,FALSE)</f>
        <v>DB100</v>
      </c>
      <c r="K6039" s="12" t="str">
        <f t="shared" si="988"/>
        <v>X4502.4</v>
      </c>
      <c r="L6039" s="13">
        <f>VLOOKUP(E6039,起始地址定义!A:D,3,FALSE)</f>
        <v>4500</v>
      </c>
      <c r="M6039" s="14">
        <f>VLOOKUP($F6039,类型描述及偏移量!$C:$H,2,FALSE)</f>
        <v>2.4</v>
      </c>
      <c r="N6039" s="14" t="str">
        <f>VLOOKUP($F6039,类型描述及偏移量!$C:$H,3,FALSE)</f>
        <v>离散</v>
      </c>
      <c r="O6039" s="14" t="str">
        <f>VLOOKUP($F6039,类型描述及偏移量!$C:$H,4,FALSE)</f>
        <v>None</v>
      </c>
      <c r="P6039" s="14" t="str">
        <f>VLOOKUP($F6039,类型描述及偏移量!$C:$H,5,FALSE)</f>
        <v>Yes</v>
      </c>
      <c r="Q6039" s="14" t="str">
        <f>VLOOKUP($F6039,类型描述及偏移量!$C:$H,6,FALSE)</f>
        <v>本地</v>
      </c>
    </row>
    <row r="6040" hidden="1" spans="1:17">
      <c r="A6040" s="12" t="s">
        <v>128</v>
      </c>
      <c r="B6040" s="12" t="str">
        <f t="shared" si="981"/>
        <v>M16_M</v>
      </c>
      <c r="C6040" s="12" t="str">
        <f t="shared" si="982"/>
        <v>Rem</v>
      </c>
      <c r="D6040" s="12" t="str">
        <f t="shared" si="983"/>
        <v>BP_Motor_var</v>
      </c>
      <c r="E6040" s="13" t="str">
        <f t="shared" si="984"/>
        <v>CHPF_M16_M_BP_Motor_var</v>
      </c>
      <c r="F6040" s="14" t="str">
        <f t="shared" si="985"/>
        <v>BP_Motor_var_Rem</v>
      </c>
      <c r="G6040" s="10" t="str">
        <f t="shared" si="986"/>
        <v>CHPF_M16_M_Rem</v>
      </c>
      <c r="H6040" s="10" t="str">
        <f>VLOOKUP(基本表格!E6040,起始地址定义!A:D,4,FALSE)&amp;" "&amp;Q6040</f>
        <v>2147+P6-M3 刨片进料料仓进料皮带运输机 电机控制 远程</v>
      </c>
      <c r="I6040" s="10" t="str">
        <f t="shared" si="987"/>
        <v>DB100,X4502.5</v>
      </c>
      <c r="J6040" s="13" t="str">
        <f>VLOOKUP(E6040,起始地址定义!A:D,2,FALSE)</f>
        <v>DB100</v>
      </c>
      <c r="K6040" s="12" t="str">
        <f t="shared" si="988"/>
        <v>X4502.5</v>
      </c>
      <c r="L6040" s="13">
        <f>VLOOKUP(E6040,起始地址定义!A:D,3,FALSE)</f>
        <v>4500</v>
      </c>
      <c r="M6040" s="14">
        <f>VLOOKUP($F6040,类型描述及偏移量!$C:$H,2,FALSE)</f>
        <v>2.5</v>
      </c>
      <c r="N6040" s="14" t="str">
        <f>VLOOKUP($F6040,类型描述及偏移量!$C:$H,3,FALSE)</f>
        <v>离散</v>
      </c>
      <c r="O6040" s="14" t="str">
        <f>VLOOKUP($F6040,类型描述及偏移量!$C:$H,4,FALSE)</f>
        <v>None</v>
      </c>
      <c r="P6040" s="14" t="str">
        <f>VLOOKUP($F6040,类型描述及偏移量!$C:$H,5,FALSE)</f>
        <v>Yes</v>
      </c>
      <c r="Q6040" s="14" t="str">
        <f>VLOOKUP($F6040,类型描述及偏移量!$C:$H,6,FALSE)</f>
        <v>远程</v>
      </c>
    </row>
    <row r="6041" hidden="1" spans="1:17">
      <c r="A6041" s="12" t="s">
        <v>128</v>
      </c>
      <c r="B6041" s="12" t="str">
        <f t="shared" si="981"/>
        <v>M16_M</v>
      </c>
      <c r="C6041" s="12" t="str">
        <f t="shared" si="982"/>
        <v>Blocking_ALM</v>
      </c>
      <c r="D6041" s="12" t="str">
        <f t="shared" si="983"/>
        <v>BP_Motor_var</v>
      </c>
      <c r="E6041" s="13" t="str">
        <f t="shared" si="984"/>
        <v>CHPF_M16_M_BP_Motor_var</v>
      </c>
      <c r="F6041" s="14" t="str">
        <f t="shared" si="985"/>
        <v>BP_Motor_var_Blocking_ALM</v>
      </c>
      <c r="G6041" s="10" t="str">
        <f t="shared" si="986"/>
        <v>CHPF_M16_M_Blocking_ALM</v>
      </c>
      <c r="H6041" s="10" t="str">
        <f>VLOOKUP(基本表格!E6041,起始地址定义!A:D,4,FALSE)&amp;" "&amp;Q6041</f>
        <v>2147+P6-M3 刨片进料料仓进料皮带运输机 电机控制 堵料报警</v>
      </c>
      <c r="I6041" s="10" t="str">
        <f t="shared" si="987"/>
        <v>DB100,X4502.6</v>
      </c>
      <c r="J6041" s="13" t="str">
        <f>VLOOKUP(E6041,起始地址定义!A:D,2,FALSE)</f>
        <v>DB100</v>
      </c>
      <c r="K6041" s="12" t="str">
        <f t="shared" si="988"/>
        <v>X4502.6</v>
      </c>
      <c r="L6041" s="13">
        <f>VLOOKUP(E6041,起始地址定义!A:D,3,FALSE)</f>
        <v>4500</v>
      </c>
      <c r="M6041" s="14">
        <f>VLOOKUP($F6041,类型描述及偏移量!$C:$H,2,FALSE)</f>
        <v>2.6</v>
      </c>
      <c r="N6041" s="14" t="str">
        <f>VLOOKUP($F6041,类型描述及偏移量!$C:$H,3,FALSE)</f>
        <v>离散</v>
      </c>
      <c r="O6041" s="14" t="str">
        <f>VLOOKUP($F6041,类型描述及偏移量!$C:$H,4,FALSE)</f>
        <v>On</v>
      </c>
      <c r="P6041" s="14" t="str">
        <f>VLOOKUP($F6041,类型描述及偏移量!$C:$H,5,FALSE)</f>
        <v>Yes</v>
      </c>
      <c r="Q6041" s="14" t="str">
        <f>VLOOKUP($F6041,类型描述及偏移量!$C:$H,6,FALSE)</f>
        <v>堵料报警</v>
      </c>
    </row>
    <row r="6042" hidden="1" spans="1:17">
      <c r="A6042" s="12" t="s">
        <v>128</v>
      </c>
      <c r="B6042" s="12" t="str">
        <f t="shared" si="981"/>
        <v>M16_M</v>
      </c>
      <c r="C6042" s="12" t="str">
        <f t="shared" si="982"/>
        <v>Blocking_CHK</v>
      </c>
      <c r="D6042" s="12" t="str">
        <f t="shared" si="983"/>
        <v>BP_Motor_var</v>
      </c>
      <c r="E6042" s="13" t="str">
        <f t="shared" si="984"/>
        <v>CHPF_M16_M_BP_Motor_var</v>
      </c>
      <c r="F6042" s="14" t="str">
        <f t="shared" si="985"/>
        <v>BP_Motor_var_Blocking_CHK</v>
      </c>
      <c r="G6042" s="10" t="str">
        <f t="shared" si="986"/>
        <v>CHPF_M16_M_Blocking_CHK</v>
      </c>
      <c r="H6042" s="10" t="str">
        <f>VLOOKUP(基本表格!E6042,起始地址定义!A:D,4,FALSE)&amp;" "&amp;Q6042</f>
        <v>2147+P6-M3 刨片进料料仓进料皮带运输机 电机控制 堵料检测</v>
      </c>
      <c r="I6042" s="10" t="str">
        <f t="shared" si="987"/>
        <v>DB100,X4502.7</v>
      </c>
      <c r="J6042" s="13" t="str">
        <f>VLOOKUP(E6042,起始地址定义!A:D,2,FALSE)</f>
        <v>DB100</v>
      </c>
      <c r="K6042" s="12" t="str">
        <f t="shared" si="988"/>
        <v>X4502.7</v>
      </c>
      <c r="L6042" s="13">
        <f>VLOOKUP(E6042,起始地址定义!A:D,3,FALSE)</f>
        <v>4500</v>
      </c>
      <c r="M6042" s="14">
        <f>VLOOKUP($F6042,类型描述及偏移量!$C:$H,2,FALSE)</f>
        <v>2.7</v>
      </c>
      <c r="N6042" s="14" t="str">
        <f>VLOOKUP($F6042,类型描述及偏移量!$C:$H,3,FALSE)</f>
        <v>离散</v>
      </c>
      <c r="O6042" s="14" t="str">
        <f>VLOOKUP($F6042,类型描述及偏移量!$C:$H,4,FALSE)</f>
        <v>None</v>
      </c>
      <c r="P6042" s="14" t="str">
        <f>VLOOKUP($F6042,类型描述及偏移量!$C:$H,5,FALSE)</f>
        <v>Yes</v>
      </c>
      <c r="Q6042" s="14" t="str">
        <f>VLOOKUP($F6042,类型描述及偏移量!$C:$H,6,FALSE)</f>
        <v>堵料检测</v>
      </c>
    </row>
    <row r="6043" hidden="1" spans="1:17">
      <c r="A6043" s="12" t="s">
        <v>128</v>
      </c>
      <c r="B6043" s="12" t="str">
        <f t="shared" si="981"/>
        <v>M16_M</v>
      </c>
      <c r="C6043" s="12" t="str">
        <f t="shared" si="982"/>
        <v>Blocking_EN</v>
      </c>
      <c r="D6043" s="12" t="str">
        <f t="shared" si="983"/>
        <v>BP_Motor_var</v>
      </c>
      <c r="E6043" s="13" t="str">
        <f t="shared" si="984"/>
        <v>CHPF_M16_M_BP_Motor_var</v>
      </c>
      <c r="F6043" s="14" t="str">
        <f t="shared" si="985"/>
        <v>BP_Motor_var_Blocking_EN</v>
      </c>
      <c r="G6043" s="10" t="str">
        <f t="shared" si="986"/>
        <v>CHPF_M16_M_Blocking_EN</v>
      </c>
      <c r="H6043" s="10" t="str">
        <f>VLOOKUP(基本表格!E6043,起始地址定义!A:D,4,FALSE)&amp;" "&amp;Q6043</f>
        <v>2147+P6-M3 刨片进料料仓进料皮带运输机 电机控制 堵料保护使能</v>
      </c>
      <c r="I6043" s="10" t="str">
        <f t="shared" si="987"/>
        <v>DB100,X4503.0</v>
      </c>
      <c r="J6043" s="13" t="str">
        <f>VLOOKUP(E6043,起始地址定义!A:D,2,FALSE)</f>
        <v>DB100</v>
      </c>
      <c r="K6043" s="12" t="str">
        <f t="shared" si="988"/>
        <v>X4503.0</v>
      </c>
      <c r="L6043" s="13">
        <f>VLOOKUP(E6043,起始地址定义!A:D,3,FALSE)</f>
        <v>4500</v>
      </c>
      <c r="M6043" s="14">
        <f>VLOOKUP($F6043,类型描述及偏移量!$C:$H,2,FALSE)</f>
        <v>3</v>
      </c>
      <c r="N6043" s="14" t="str">
        <f>VLOOKUP($F6043,类型描述及偏移量!$C:$H,3,FALSE)</f>
        <v>离散</v>
      </c>
      <c r="O6043" s="14" t="str">
        <f>VLOOKUP($F6043,类型描述及偏移量!$C:$H,4,FALSE)</f>
        <v>None</v>
      </c>
      <c r="P6043" s="14" t="str">
        <f>VLOOKUP($F6043,类型描述及偏移量!$C:$H,5,FALSE)</f>
        <v>No</v>
      </c>
      <c r="Q6043" s="14" t="str">
        <f>VLOOKUP($F6043,类型描述及偏移量!$C:$H,6,FALSE)</f>
        <v>堵料保护使能</v>
      </c>
    </row>
    <row r="6044" hidden="1" spans="1:17">
      <c r="A6044" s="12" t="s">
        <v>128</v>
      </c>
      <c r="B6044" s="12" t="str">
        <f t="shared" si="981"/>
        <v>M16_M</v>
      </c>
      <c r="C6044" s="12" t="str">
        <f t="shared" si="982"/>
        <v>Blocking_Stop</v>
      </c>
      <c r="D6044" s="12" t="str">
        <f t="shared" si="983"/>
        <v>BP_Motor_var</v>
      </c>
      <c r="E6044" s="13" t="str">
        <f t="shared" si="984"/>
        <v>CHPF_M16_M_BP_Motor_var</v>
      </c>
      <c r="F6044" s="14" t="str">
        <f t="shared" si="985"/>
        <v>BP_Motor_var_Blocking_Stop</v>
      </c>
      <c r="G6044" s="10" t="str">
        <f t="shared" si="986"/>
        <v>CHPF_M16_M_Blocking_Stop</v>
      </c>
      <c r="H6044" s="10" t="str">
        <f>VLOOKUP(基本表格!E6044,起始地址定义!A:D,4,FALSE)&amp;" "&amp;Q6044</f>
        <v>2147+P6-M3 刨片进料料仓进料皮带运输机 电机控制 堵料导致停机</v>
      </c>
      <c r="I6044" s="10" t="str">
        <f t="shared" si="987"/>
        <v>DB100,X4503.1</v>
      </c>
      <c r="J6044" s="13" t="str">
        <f>VLOOKUP(E6044,起始地址定义!A:D,2,FALSE)</f>
        <v>DB100</v>
      </c>
      <c r="K6044" s="12" t="str">
        <f t="shared" si="988"/>
        <v>X4503.1</v>
      </c>
      <c r="L6044" s="13">
        <f>VLOOKUP(E6044,起始地址定义!A:D,3,FALSE)</f>
        <v>4500</v>
      </c>
      <c r="M6044" s="14">
        <f>VLOOKUP($F6044,类型描述及偏移量!$C:$H,2,FALSE)</f>
        <v>3.1</v>
      </c>
      <c r="N6044" s="14" t="str">
        <f>VLOOKUP($F6044,类型描述及偏移量!$C:$H,3,FALSE)</f>
        <v>离散</v>
      </c>
      <c r="O6044" s="14" t="str">
        <f>VLOOKUP($F6044,类型描述及偏移量!$C:$H,4,FALSE)</f>
        <v>On</v>
      </c>
      <c r="P6044" s="14" t="str">
        <f>VLOOKUP($F6044,类型描述及偏移量!$C:$H,5,FALSE)</f>
        <v>Yes</v>
      </c>
      <c r="Q6044" s="14" t="str">
        <f>VLOOKUP($F6044,类型描述及偏移量!$C:$H,6,FALSE)</f>
        <v>堵料导致停机</v>
      </c>
    </row>
    <row r="6045" hidden="1" spans="1:17">
      <c r="A6045" s="12" t="s">
        <v>128</v>
      </c>
      <c r="B6045" s="12" t="str">
        <f t="shared" si="981"/>
        <v>M16_M</v>
      </c>
      <c r="C6045" s="12" t="str">
        <f t="shared" si="982"/>
        <v>BreakTime</v>
      </c>
      <c r="D6045" s="12" t="str">
        <f t="shared" si="983"/>
        <v>BP_Motor_var</v>
      </c>
      <c r="E6045" s="13" t="str">
        <f t="shared" si="984"/>
        <v>CHPF_M16_M_BP_Motor_var</v>
      </c>
      <c r="F6045" s="14" t="str">
        <f t="shared" si="985"/>
        <v>BP_Motor_var_BreakTime</v>
      </c>
      <c r="G6045" s="10" t="str">
        <f t="shared" si="986"/>
        <v>CHPF_M16_M_BreakTime</v>
      </c>
      <c r="H6045" s="10" t="str">
        <f>VLOOKUP(基本表格!E6045,起始地址定义!A:D,4,FALSE)&amp;" "&amp;Q6045</f>
        <v>2147+P6-M3 刨片进料料仓进料皮带运输机 电机控制 断链超时时间 秒</v>
      </c>
      <c r="I6045" s="10" t="str">
        <f t="shared" si="987"/>
        <v>DB100,INT4504</v>
      </c>
      <c r="J6045" s="13" t="str">
        <f>VLOOKUP(E6045,起始地址定义!A:D,2,FALSE)</f>
        <v>DB100</v>
      </c>
      <c r="K6045" s="12" t="str">
        <f t="shared" si="988"/>
        <v>INT4504</v>
      </c>
      <c r="L6045" s="13">
        <f>VLOOKUP(E6045,起始地址定义!A:D,3,FALSE)</f>
        <v>4500</v>
      </c>
      <c r="M6045" s="14">
        <f>VLOOKUP($F6045,类型描述及偏移量!$C:$H,2,FALSE)</f>
        <v>4</v>
      </c>
      <c r="N6045" s="14" t="str">
        <f>VLOOKUP($F6045,类型描述及偏移量!$C:$H,3,FALSE)</f>
        <v>整型</v>
      </c>
      <c r="O6045" s="14" t="str">
        <f>VLOOKUP($F6045,类型描述及偏移量!$C:$H,4,FALSE)</f>
        <v>None</v>
      </c>
      <c r="P6045" s="14" t="str">
        <f>VLOOKUP($F6045,类型描述及偏移量!$C:$H,5,FALSE)</f>
        <v>No</v>
      </c>
      <c r="Q6045" s="14" t="str">
        <f>VLOOKUP($F6045,类型描述及偏移量!$C:$H,6,FALSE)</f>
        <v>断链超时时间 秒</v>
      </c>
    </row>
    <row r="6046" hidden="1" spans="1:17">
      <c r="A6046" s="12" t="s">
        <v>128</v>
      </c>
      <c r="B6046" s="12" t="str">
        <f t="shared" si="981"/>
        <v>M16_M</v>
      </c>
      <c r="C6046" s="12" t="str">
        <f t="shared" si="982"/>
        <v>BlockingTime</v>
      </c>
      <c r="D6046" s="12" t="str">
        <f t="shared" si="983"/>
        <v>BP_Motor_var</v>
      </c>
      <c r="E6046" s="13" t="str">
        <f t="shared" si="984"/>
        <v>CHPF_M16_M_BP_Motor_var</v>
      </c>
      <c r="F6046" s="14" t="str">
        <f t="shared" si="985"/>
        <v>BP_Motor_var_BlockingTime</v>
      </c>
      <c r="G6046" s="10" t="str">
        <f t="shared" si="986"/>
        <v>CHPF_M16_M_BlockingTime</v>
      </c>
      <c r="H6046" s="10" t="str">
        <f>VLOOKUP(基本表格!E6046,起始地址定义!A:D,4,FALSE)&amp;" "&amp;Q6046</f>
        <v>2147+P6-M3 刨片进料料仓进料皮带运输机 电机控制 堵料检测时间 秒</v>
      </c>
      <c r="I6046" s="10" t="str">
        <f t="shared" si="987"/>
        <v>DB100,INT4506</v>
      </c>
      <c r="J6046" s="13" t="str">
        <f>VLOOKUP(E6046,起始地址定义!A:D,2,FALSE)</f>
        <v>DB100</v>
      </c>
      <c r="K6046" s="12" t="str">
        <f t="shared" si="988"/>
        <v>INT4506</v>
      </c>
      <c r="L6046" s="13">
        <f>VLOOKUP(E6046,起始地址定义!A:D,3,FALSE)</f>
        <v>4500</v>
      </c>
      <c r="M6046" s="14">
        <f>VLOOKUP($F6046,类型描述及偏移量!$C:$H,2,FALSE)</f>
        <v>6</v>
      </c>
      <c r="N6046" s="14" t="str">
        <f>VLOOKUP($F6046,类型描述及偏移量!$C:$H,3,FALSE)</f>
        <v>整型</v>
      </c>
      <c r="O6046" s="14" t="str">
        <f>VLOOKUP($F6046,类型描述及偏移量!$C:$H,4,FALSE)</f>
        <v>None</v>
      </c>
      <c r="P6046" s="14" t="str">
        <f>VLOOKUP($F6046,类型描述及偏移量!$C:$H,5,FALSE)</f>
        <v>No</v>
      </c>
      <c r="Q6046" s="14" t="str">
        <f>VLOOKUP($F6046,类型描述及偏移量!$C:$H,6,FALSE)</f>
        <v>堵料检测时间 秒</v>
      </c>
    </row>
    <row r="6047" hidden="1" spans="1:17">
      <c r="A6047" s="12" t="s">
        <v>128</v>
      </c>
      <c r="B6047" s="12" t="str">
        <f t="shared" si="981"/>
        <v>M16_M</v>
      </c>
      <c r="C6047" s="12" t="str">
        <f t="shared" si="982"/>
        <v>PullSwitch_CHK</v>
      </c>
      <c r="D6047" s="12" t="str">
        <f t="shared" si="983"/>
        <v>BP_Motor_var</v>
      </c>
      <c r="E6047" s="13" t="str">
        <f t="shared" si="984"/>
        <v>CHPF_M16_M_BP_Motor_var</v>
      </c>
      <c r="F6047" s="14" t="str">
        <f t="shared" si="985"/>
        <v>BP_Motor_var_PullSwitch_CHK</v>
      </c>
      <c r="G6047" s="10" t="str">
        <f t="shared" si="986"/>
        <v>CHPF_M16_M_PullSwitch_CHK</v>
      </c>
      <c r="H6047" s="10" t="str">
        <f>VLOOKUP(基本表格!E6047,起始地址定义!A:D,4,FALSE)&amp;" "&amp;Q6047</f>
        <v>2147+P6-M3 刨片进料料仓进料皮带运输机 电机控制 拉线开关</v>
      </c>
      <c r="I6047" s="10" t="str">
        <f t="shared" si="987"/>
        <v>DB100,X4508.0</v>
      </c>
      <c r="J6047" s="13" t="str">
        <f>VLOOKUP(E6047,起始地址定义!A:D,2,FALSE)</f>
        <v>DB100</v>
      </c>
      <c r="K6047" s="12" t="str">
        <f t="shared" si="988"/>
        <v>X4508.0</v>
      </c>
      <c r="L6047" s="13">
        <f>VLOOKUP(E6047,起始地址定义!A:D,3,FALSE)</f>
        <v>4500</v>
      </c>
      <c r="M6047" s="14">
        <f>VLOOKUP($F6047,类型描述及偏移量!$C:$H,2,FALSE)</f>
        <v>8</v>
      </c>
      <c r="N6047" s="14" t="str">
        <f>VLOOKUP($F6047,类型描述及偏移量!$C:$H,3,FALSE)</f>
        <v>离散</v>
      </c>
      <c r="O6047" s="14" t="str">
        <f>VLOOKUP($F6047,类型描述及偏移量!$C:$H,4,FALSE)</f>
        <v>On</v>
      </c>
      <c r="P6047" s="14" t="str">
        <f>VLOOKUP($F6047,类型描述及偏移量!$C:$H,5,FALSE)</f>
        <v>Yes</v>
      </c>
      <c r="Q6047" s="14" t="str">
        <f>VLOOKUP($F6047,类型描述及偏移量!$C:$H,6,FALSE)</f>
        <v>拉线开关</v>
      </c>
    </row>
    <row r="6048" hidden="1" spans="1:17">
      <c r="A6048" s="12" t="s">
        <v>128</v>
      </c>
      <c r="B6048" s="12" t="str">
        <f t="shared" si="981"/>
        <v>M16_M</v>
      </c>
      <c r="C6048" s="12" t="str">
        <f t="shared" si="982"/>
        <v>LMD_ALM</v>
      </c>
      <c r="D6048" s="12" t="str">
        <f t="shared" si="983"/>
        <v>BP_Motor_var</v>
      </c>
      <c r="E6048" s="13" t="str">
        <f t="shared" si="984"/>
        <v>CHPF_M16_M_BP_Motor_var</v>
      </c>
      <c r="F6048" s="14" t="str">
        <f t="shared" si="985"/>
        <v>BP_Motor_var_LMD_ALM</v>
      </c>
      <c r="G6048" s="10" t="str">
        <f t="shared" si="986"/>
        <v>CHPF_M16_M_LMD_ALM</v>
      </c>
      <c r="H6048" s="10" t="str">
        <f>VLOOKUP(基本表格!E6048,起始地址定义!A:D,4,FALSE)&amp;" "&amp;Q6048</f>
        <v>2147+P6-M3 刨片进料料仓进料皮带运输机 电机控制 左跑偏报警</v>
      </c>
      <c r="I6048" s="10" t="str">
        <f t="shared" si="987"/>
        <v>DB100,X4508.1</v>
      </c>
      <c r="J6048" s="13" t="str">
        <f>VLOOKUP(E6048,起始地址定义!A:D,2,FALSE)</f>
        <v>DB100</v>
      </c>
      <c r="K6048" s="12" t="str">
        <f t="shared" si="988"/>
        <v>X4508.1</v>
      </c>
      <c r="L6048" s="13">
        <f>VLOOKUP(E6048,起始地址定义!A:D,3,FALSE)</f>
        <v>4500</v>
      </c>
      <c r="M6048" s="14">
        <f>VLOOKUP($F6048,类型描述及偏移量!$C:$H,2,FALSE)</f>
        <v>8.1</v>
      </c>
      <c r="N6048" s="14" t="str">
        <f>VLOOKUP($F6048,类型描述及偏移量!$C:$H,3,FALSE)</f>
        <v>离散</v>
      </c>
      <c r="O6048" s="14" t="str">
        <f>VLOOKUP($F6048,类型描述及偏移量!$C:$H,4,FALSE)</f>
        <v>On</v>
      </c>
      <c r="P6048" s="14" t="str">
        <f>VLOOKUP($F6048,类型描述及偏移量!$C:$H,5,FALSE)</f>
        <v>Yes</v>
      </c>
      <c r="Q6048" s="14" t="str">
        <f>VLOOKUP($F6048,类型描述及偏移量!$C:$H,6,FALSE)</f>
        <v>左跑偏报警</v>
      </c>
    </row>
    <row r="6049" hidden="1" spans="1:17">
      <c r="A6049" s="12" t="s">
        <v>128</v>
      </c>
      <c r="B6049" s="12" t="str">
        <f t="shared" si="981"/>
        <v>M16_M</v>
      </c>
      <c r="C6049" s="12" t="str">
        <f t="shared" si="982"/>
        <v>LMD_CHK_1</v>
      </c>
      <c r="D6049" s="12" t="str">
        <f t="shared" si="983"/>
        <v>BP_Motor_var</v>
      </c>
      <c r="E6049" s="13" t="str">
        <f t="shared" si="984"/>
        <v>CHPF_M16_M_BP_Motor_var</v>
      </c>
      <c r="F6049" s="14" t="str">
        <f t="shared" si="985"/>
        <v>BP_Motor_var_LMD_CHK_1</v>
      </c>
      <c r="G6049" s="10" t="str">
        <f t="shared" si="986"/>
        <v>CHPF_M16_M_LMD_CHK_1</v>
      </c>
      <c r="H6049" s="10" t="str">
        <f>VLOOKUP(基本表格!E6049,起始地址定义!A:D,4,FALSE)&amp;" "&amp;Q6049</f>
        <v>2147+P6-M3 刨片进料料仓进料皮带运输机 电机控制 左跑偏1检测</v>
      </c>
      <c r="I6049" s="10" t="str">
        <f t="shared" si="987"/>
        <v>DB100,X4508.2</v>
      </c>
      <c r="J6049" s="13" t="str">
        <f>VLOOKUP(E6049,起始地址定义!A:D,2,FALSE)</f>
        <v>DB100</v>
      </c>
      <c r="K6049" s="12" t="str">
        <f t="shared" si="988"/>
        <v>X4508.2</v>
      </c>
      <c r="L6049" s="13">
        <f>VLOOKUP(E6049,起始地址定义!A:D,3,FALSE)</f>
        <v>4500</v>
      </c>
      <c r="M6049" s="14">
        <f>VLOOKUP($F6049,类型描述及偏移量!$C:$H,2,FALSE)</f>
        <v>8.2</v>
      </c>
      <c r="N6049" s="14" t="str">
        <f>VLOOKUP($F6049,类型描述及偏移量!$C:$H,3,FALSE)</f>
        <v>离散</v>
      </c>
      <c r="O6049" s="14" t="str">
        <f>VLOOKUP($F6049,类型描述及偏移量!$C:$H,4,FALSE)</f>
        <v>None</v>
      </c>
      <c r="P6049" s="14" t="str">
        <f>VLOOKUP($F6049,类型描述及偏移量!$C:$H,5,FALSE)</f>
        <v>Yes</v>
      </c>
      <c r="Q6049" s="14" t="str">
        <f>VLOOKUP($F6049,类型描述及偏移量!$C:$H,6,FALSE)</f>
        <v>左跑偏1检测</v>
      </c>
    </row>
    <row r="6050" hidden="1" spans="1:17">
      <c r="A6050" s="12" t="s">
        <v>128</v>
      </c>
      <c r="B6050" s="12" t="str">
        <f t="shared" si="981"/>
        <v>M16_M</v>
      </c>
      <c r="C6050" s="12" t="str">
        <f t="shared" si="982"/>
        <v>LMD_EN</v>
      </c>
      <c r="D6050" s="12" t="str">
        <f t="shared" si="983"/>
        <v>BP_Motor_var</v>
      </c>
      <c r="E6050" s="13" t="str">
        <f t="shared" si="984"/>
        <v>CHPF_M16_M_BP_Motor_var</v>
      </c>
      <c r="F6050" s="14" t="str">
        <f t="shared" si="985"/>
        <v>BP_Motor_var_LMD_EN</v>
      </c>
      <c r="G6050" s="10" t="str">
        <f t="shared" si="986"/>
        <v>CHPF_M16_M_LMD_EN</v>
      </c>
      <c r="H6050" s="10" t="str">
        <f>VLOOKUP(基本表格!E6050,起始地址定义!A:D,4,FALSE)&amp;" "&amp;Q6050</f>
        <v>2147+P6-M3 刨片进料料仓进料皮带运输机 电机控制 左跑偏保护使能</v>
      </c>
      <c r="I6050" s="10" t="str">
        <f t="shared" si="987"/>
        <v>DB100,X4508.3</v>
      </c>
      <c r="J6050" s="13" t="str">
        <f>VLOOKUP(E6050,起始地址定义!A:D,2,FALSE)</f>
        <v>DB100</v>
      </c>
      <c r="K6050" s="12" t="str">
        <f t="shared" si="988"/>
        <v>X4508.3</v>
      </c>
      <c r="L6050" s="13">
        <f>VLOOKUP(E6050,起始地址定义!A:D,3,FALSE)</f>
        <v>4500</v>
      </c>
      <c r="M6050" s="14">
        <f>VLOOKUP($F6050,类型描述及偏移量!$C:$H,2,FALSE)</f>
        <v>8.3</v>
      </c>
      <c r="N6050" s="14" t="str">
        <f>VLOOKUP($F6050,类型描述及偏移量!$C:$H,3,FALSE)</f>
        <v>离散</v>
      </c>
      <c r="O6050" s="14" t="str">
        <f>VLOOKUP($F6050,类型描述及偏移量!$C:$H,4,FALSE)</f>
        <v>None</v>
      </c>
      <c r="P6050" s="14" t="str">
        <f>VLOOKUP($F6050,类型描述及偏移量!$C:$H,5,FALSE)</f>
        <v>No</v>
      </c>
      <c r="Q6050" s="14" t="str">
        <f>VLOOKUP($F6050,类型描述及偏移量!$C:$H,6,FALSE)</f>
        <v>左跑偏保护使能</v>
      </c>
    </row>
    <row r="6051" hidden="1" spans="1:17">
      <c r="A6051" s="12" t="s">
        <v>128</v>
      </c>
      <c r="B6051" s="12" t="str">
        <f t="shared" ref="B6051:B6082" si="989">"M"&amp;RIGHT(LEFT(B5928,FIND("_",B5928,1)-1),LEN(LEFT(B5928,FIND("_",B5928,1)-1))-1)+1&amp;"_"&amp;RIGHT(B5928,LEN(B5928)-FIND("_",B5928,1))</f>
        <v>M16_M</v>
      </c>
      <c r="C6051" s="12" t="str">
        <f t="shared" ref="C6051:C6082" si="990">C5928</f>
        <v>LMD_Stop</v>
      </c>
      <c r="D6051" s="12" t="str">
        <f t="shared" ref="D6051:D6082" si="991">D5928</f>
        <v>BP_Motor_var</v>
      </c>
      <c r="E6051" s="13" t="str">
        <f t="shared" ref="E6051:E6082" si="992">A6051&amp;"_"&amp;B6051&amp;"_"&amp;D6051</f>
        <v>CHPF_M16_M_BP_Motor_var</v>
      </c>
      <c r="F6051" s="14" t="str">
        <f t="shared" ref="F6051:F6082" si="993">D6051&amp;"_"&amp;C6051</f>
        <v>BP_Motor_var_LMD_Stop</v>
      </c>
      <c r="G6051" s="10" t="str">
        <f t="shared" ref="G6051:G6082" si="994">A6051&amp;"_"&amp;IF(B6051="DB","",B6051&amp;"_")&amp;C6051</f>
        <v>CHPF_M16_M_LMD_Stop</v>
      </c>
      <c r="H6051" s="10" t="str">
        <f>VLOOKUP(基本表格!E6051,起始地址定义!A:D,4,FALSE)&amp;" "&amp;Q6051</f>
        <v>2147+P6-M3 刨片进料料仓进料皮带运输机 电机控制 左跑偏导致停机</v>
      </c>
      <c r="I6051" s="10" t="str">
        <f t="shared" ref="I6051:I6082" si="995">J6051&amp;","&amp;K6051</f>
        <v>DB100,X4508.4</v>
      </c>
      <c r="J6051" s="13" t="str">
        <f>VLOOKUP(E6051,起始地址定义!A:D,2,FALSE)</f>
        <v>DB100</v>
      </c>
      <c r="K6051" s="12" t="str">
        <f t="shared" ref="K6051:K6082" si="996">IF(N6051="离散","X",IF(N6051="实型","REAL","INT"))&amp;IF(N6051="离散",TEXT(L6051+M6051,"0.0"),L6051+M6051)</f>
        <v>X4508.4</v>
      </c>
      <c r="L6051" s="13">
        <f>VLOOKUP(E6051,起始地址定义!A:D,3,FALSE)</f>
        <v>4500</v>
      </c>
      <c r="M6051" s="14">
        <f>VLOOKUP($F6051,类型描述及偏移量!$C:$H,2,FALSE)</f>
        <v>8.4</v>
      </c>
      <c r="N6051" s="14" t="str">
        <f>VLOOKUP($F6051,类型描述及偏移量!$C:$H,3,FALSE)</f>
        <v>离散</v>
      </c>
      <c r="O6051" s="14" t="str">
        <f>VLOOKUP($F6051,类型描述及偏移量!$C:$H,4,FALSE)</f>
        <v>On</v>
      </c>
      <c r="P6051" s="14" t="str">
        <f>VLOOKUP($F6051,类型描述及偏移量!$C:$H,5,FALSE)</f>
        <v>Yes</v>
      </c>
      <c r="Q6051" s="14" t="str">
        <f>VLOOKUP($F6051,类型描述及偏移量!$C:$H,6,FALSE)</f>
        <v>左跑偏导致停机</v>
      </c>
    </row>
    <row r="6052" hidden="1" spans="1:17">
      <c r="A6052" s="12" t="s">
        <v>128</v>
      </c>
      <c r="B6052" s="12" t="str">
        <f t="shared" si="989"/>
        <v>M16_M</v>
      </c>
      <c r="C6052" s="12" t="str">
        <f t="shared" si="990"/>
        <v>LMD_Time</v>
      </c>
      <c r="D6052" s="12" t="str">
        <f t="shared" si="991"/>
        <v>BP_Motor_var</v>
      </c>
      <c r="E6052" s="13" t="str">
        <f t="shared" si="992"/>
        <v>CHPF_M16_M_BP_Motor_var</v>
      </c>
      <c r="F6052" s="14" t="str">
        <f t="shared" si="993"/>
        <v>BP_Motor_var_LMD_Time</v>
      </c>
      <c r="G6052" s="10" t="str">
        <f t="shared" si="994"/>
        <v>CHPF_M16_M_LMD_Time</v>
      </c>
      <c r="H6052" s="10" t="str">
        <f>VLOOKUP(基本表格!E6052,起始地址定义!A:D,4,FALSE)&amp;" "&amp;Q6052</f>
        <v>2147+P6-M3 刨片进料料仓进料皮带运输机 电机控制 左跑偏检测时间</v>
      </c>
      <c r="I6052" s="10" t="str">
        <f t="shared" si="995"/>
        <v>DB100,INT4510</v>
      </c>
      <c r="J6052" s="13" t="str">
        <f>VLOOKUP(E6052,起始地址定义!A:D,2,FALSE)</f>
        <v>DB100</v>
      </c>
      <c r="K6052" s="12" t="str">
        <f t="shared" si="996"/>
        <v>INT4510</v>
      </c>
      <c r="L6052" s="13">
        <f>VLOOKUP(E6052,起始地址定义!A:D,3,FALSE)</f>
        <v>4500</v>
      </c>
      <c r="M6052" s="14">
        <f>VLOOKUP($F6052,类型描述及偏移量!$C:$H,2,FALSE)</f>
        <v>10</v>
      </c>
      <c r="N6052" s="14" t="str">
        <f>VLOOKUP($F6052,类型描述及偏移量!$C:$H,3,FALSE)</f>
        <v>整型</v>
      </c>
      <c r="O6052" s="14" t="str">
        <f>VLOOKUP($F6052,类型描述及偏移量!$C:$H,4,FALSE)</f>
        <v>None</v>
      </c>
      <c r="P6052" s="14" t="str">
        <f>VLOOKUP($F6052,类型描述及偏移量!$C:$H,5,FALSE)</f>
        <v>No</v>
      </c>
      <c r="Q6052" s="14" t="str">
        <f>VLOOKUP($F6052,类型描述及偏移量!$C:$H,6,FALSE)</f>
        <v>左跑偏检测时间</v>
      </c>
    </row>
    <row r="6053" hidden="1" spans="1:17">
      <c r="A6053" s="12" t="s">
        <v>128</v>
      </c>
      <c r="B6053" s="12" t="str">
        <f t="shared" si="989"/>
        <v>M16_M</v>
      </c>
      <c r="C6053" s="12" t="str">
        <f t="shared" si="990"/>
        <v>RMD_ALM</v>
      </c>
      <c r="D6053" s="12" t="str">
        <f t="shared" si="991"/>
        <v>BP_Motor_var</v>
      </c>
      <c r="E6053" s="13" t="str">
        <f t="shared" si="992"/>
        <v>CHPF_M16_M_BP_Motor_var</v>
      </c>
      <c r="F6053" s="14" t="str">
        <f t="shared" si="993"/>
        <v>BP_Motor_var_RMD_ALM</v>
      </c>
      <c r="G6053" s="10" t="str">
        <f t="shared" si="994"/>
        <v>CHPF_M16_M_RMD_ALM</v>
      </c>
      <c r="H6053" s="10" t="str">
        <f>VLOOKUP(基本表格!E6053,起始地址定义!A:D,4,FALSE)&amp;" "&amp;Q6053</f>
        <v>2147+P6-M3 刨片进料料仓进料皮带运输机 电机控制 右 跑偏报警</v>
      </c>
      <c r="I6053" s="10" t="str">
        <f t="shared" si="995"/>
        <v>DB100,X4512.0</v>
      </c>
      <c r="J6053" s="13" t="str">
        <f>VLOOKUP(E6053,起始地址定义!A:D,2,FALSE)</f>
        <v>DB100</v>
      </c>
      <c r="K6053" s="12" t="str">
        <f t="shared" si="996"/>
        <v>X4512.0</v>
      </c>
      <c r="L6053" s="13">
        <f>VLOOKUP(E6053,起始地址定义!A:D,3,FALSE)</f>
        <v>4500</v>
      </c>
      <c r="M6053" s="14">
        <f>VLOOKUP($F6053,类型描述及偏移量!$C:$H,2,FALSE)</f>
        <v>12</v>
      </c>
      <c r="N6053" s="14" t="str">
        <f>VLOOKUP($F6053,类型描述及偏移量!$C:$H,3,FALSE)</f>
        <v>离散</v>
      </c>
      <c r="O6053" s="14" t="str">
        <f>VLOOKUP($F6053,类型描述及偏移量!$C:$H,4,FALSE)</f>
        <v>On</v>
      </c>
      <c r="P6053" s="14" t="str">
        <f>VLOOKUP($F6053,类型描述及偏移量!$C:$H,5,FALSE)</f>
        <v>Yes</v>
      </c>
      <c r="Q6053" s="14" t="str">
        <f>VLOOKUP($F6053,类型描述及偏移量!$C:$H,6,FALSE)</f>
        <v>右 跑偏报警</v>
      </c>
    </row>
    <row r="6054" hidden="1" spans="1:17">
      <c r="A6054" s="12" t="s">
        <v>128</v>
      </c>
      <c r="B6054" s="12" t="str">
        <f t="shared" si="989"/>
        <v>M16_M</v>
      </c>
      <c r="C6054" s="12" t="str">
        <f t="shared" si="990"/>
        <v>RMD_CHK_1</v>
      </c>
      <c r="D6054" s="12" t="str">
        <f t="shared" si="991"/>
        <v>BP_Motor_var</v>
      </c>
      <c r="E6054" s="13" t="str">
        <f t="shared" si="992"/>
        <v>CHPF_M16_M_BP_Motor_var</v>
      </c>
      <c r="F6054" s="14" t="str">
        <f t="shared" si="993"/>
        <v>BP_Motor_var_RMD_CHK_1</v>
      </c>
      <c r="G6054" s="10" t="str">
        <f t="shared" si="994"/>
        <v>CHPF_M16_M_RMD_CHK_1</v>
      </c>
      <c r="H6054" s="10" t="str">
        <f>VLOOKUP(基本表格!E6054,起始地址定义!A:D,4,FALSE)&amp;" "&amp;Q6054</f>
        <v>2147+P6-M3 刨片进料料仓进料皮带运输机 电机控制 右跑偏1检测</v>
      </c>
      <c r="I6054" s="10" t="str">
        <f t="shared" si="995"/>
        <v>DB100,X4512.1</v>
      </c>
      <c r="J6054" s="13" t="str">
        <f>VLOOKUP(E6054,起始地址定义!A:D,2,FALSE)</f>
        <v>DB100</v>
      </c>
      <c r="K6054" s="12" t="str">
        <f t="shared" si="996"/>
        <v>X4512.1</v>
      </c>
      <c r="L6054" s="13">
        <f>VLOOKUP(E6054,起始地址定义!A:D,3,FALSE)</f>
        <v>4500</v>
      </c>
      <c r="M6054" s="14">
        <f>VLOOKUP($F6054,类型描述及偏移量!$C:$H,2,FALSE)</f>
        <v>12.1</v>
      </c>
      <c r="N6054" s="14" t="str">
        <f>VLOOKUP($F6054,类型描述及偏移量!$C:$H,3,FALSE)</f>
        <v>离散</v>
      </c>
      <c r="O6054" s="14" t="str">
        <f>VLOOKUP($F6054,类型描述及偏移量!$C:$H,4,FALSE)</f>
        <v>None</v>
      </c>
      <c r="P6054" s="14" t="str">
        <f>VLOOKUP($F6054,类型描述及偏移量!$C:$H,5,FALSE)</f>
        <v>Yes</v>
      </c>
      <c r="Q6054" s="14" t="str">
        <f>VLOOKUP($F6054,类型描述及偏移量!$C:$H,6,FALSE)</f>
        <v>右跑偏1检测</v>
      </c>
    </row>
    <row r="6055" hidden="1" spans="1:17">
      <c r="A6055" s="12" t="s">
        <v>128</v>
      </c>
      <c r="B6055" s="12" t="str">
        <f t="shared" si="989"/>
        <v>M16_M</v>
      </c>
      <c r="C6055" s="12" t="str">
        <f t="shared" si="990"/>
        <v>RMD_EN</v>
      </c>
      <c r="D6055" s="12" t="str">
        <f t="shared" si="991"/>
        <v>BP_Motor_var</v>
      </c>
      <c r="E6055" s="13" t="str">
        <f t="shared" si="992"/>
        <v>CHPF_M16_M_BP_Motor_var</v>
      </c>
      <c r="F6055" s="14" t="str">
        <f t="shared" si="993"/>
        <v>BP_Motor_var_RMD_EN</v>
      </c>
      <c r="G6055" s="10" t="str">
        <f t="shared" si="994"/>
        <v>CHPF_M16_M_RMD_EN</v>
      </c>
      <c r="H6055" s="10" t="str">
        <f>VLOOKUP(基本表格!E6055,起始地址定义!A:D,4,FALSE)&amp;" "&amp;Q6055</f>
        <v>2147+P6-M3 刨片进料料仓进料皮带运输机 电机控制 右跑偏保护使能</v>
      </c>
      <c r="I6055" s="10" t="str">
        <f t="shared" si="995"/>
        <v>DB100,X4512.2</v>
      </c>
      <c r="J6055" s="13" t="str">
        <f>VLOOKUP(E6055,起始地址定义!A:D,2,FALSE)</f>
        <v>DB100</v>
      </c>
      <c r="K6055" s="12" t="str">
        <f t="shared" si="996"/>
        <v>X4512.2</v>
      </c>
      <c r="L6055" s="13">
        <f>VLOOKUP(E6055,起始地址定义!A:D,3,FALSE)</f>
        <v>4500</v>
      </c>
      <c r="M6055" s="14">
        <f>VLOOKUP($F6055,类型描述及偏移量!$C:$H,2,FALSE)</f>
        <v>12.2</v>
      </c>
      <c r="N6055" s="14" t="str">
        <f>VLOOKUP($F6055,类型描述及偏移量!$C:$H,3,FALSE)</f>
        <v>离散</v>
      </c>
      <c r="O6055" s="14" t="str">
        <f>VLOOKUP($F6055,类型描述及偏移量!$C:$H,4,FALSE)</f>
        <v>None</v>
      </c>
      <c r="P6055" s="14" t="str">
        <f>VLOOKUP($F6055,类型描述及偏移量!$C:$H,5,FALSE)</f>
        <v>No</v>
      </c>
      <c r="Q6055" s="14" t="str">
        <f>VLOOKUP($F6055,类型描述及偏移量!$C:$H,6,FALSE)</f>
        <v>右跑偏保护使能</v>
      </c>
    </row>
    <row r="6056" hidden="1" spans="1:17">
      <c r="A6056" s="12" t="s">
        <v>128</v>
      </c>
      <c r="B6056" s="12" t="str">
        <f t="shared" si="989"/>
        <v>M16_M</v>
      </c>
      <c r="C6056" s="12" t="str">
        <f t="shared" si="990"/>
        <v>RMD_Stop</v>
      </c>
      <c r="D6056" s="12" t="str">
        <f t="shared" si="991"/>
        <v>BP_Motor_var</v>
      </c>
      <c r="E6056" s="13" t="str">
        <f t="shared" si="992"/>
        <v>CHPF_M16_M_BP_Motor_var</v>
      </c>
      <c r="F6056" s="14" t="str">
        <f t="shared" si="993"/>
        <v>BP_Motor_var_RMD_Stop</v>
      </c>
      <c r="G6056" s="10" t="str">
        <f t="shared" si="994"/>
        <v>CHPF_M16_M_RMD_Stop</v>
      </c>
      <c r="H6056" s="10" t="str">
        <f>VLOOKUP(基本表格!E6056,起始地址定义!A:D,4,FALSE)&amp;" "&amp;Q6056</f>
        <v>2147+P6-M3 刨片进料料仓进料皮带运输机 电机控制 右跑偏导致停机</v>
      </c>
      <c r="I6056" s="10" t="str">
        <f t="shared" si="995"/>
        <v>DB100,X4512.3</v>
      </c>
      <c r="J6056" s="13" t="str">
        <f>VLOOKUP(E6056,起始地址定义!A:D,2,FALSE)</f>
        <v>DB100</v>
      </c>
      <c r="K6056" s="12" t="str">
        <f t="shared" si="996"/>
        <v>X4512.3</v>
      </c>
      <c r="L6056" s="13">
        <f>VLOOKUP(E6056,起始地址定义!A:D,3,FALSE)</f>
        <v>4500</v>
      </c>
      <c r="M6056" s="14">
        <f>VLOOKUP($F6056,类型描述及偏移量!$C:$H,2,FALSE)</f>
        <v>12.3</v>
      </c>
      <c r="N6056" s="14" t="str">
        <f>VLOOKUP($F6056,类型描述及偏移量!$C:$H,3,FALSE)</f>
        <v>离散</v>
      </c>
      <c r="O6056" s="14" t="str">
        <f>VLOOKUP($F6056,类型描述及偏移量!$C:$H,4,FALSE)</f>
        <v>On</v>
      </c>
      <c r="P6056" s="14" t="str">
        <f>VLOOKUP($F6056,类型描述及偏移量!$C:$H,5,FALSE)</f>
        <v>Yes</v>
      </c>
      <c r="Q6056" s="14" t="str">
        <f>VLOOKUP($F6056,类型描述及偏移量!$C:$H,6,FALSE)</f>
        <v>右跑偏导致停机</v>
      </c>
    </row>
    <row r="6057" hidden="1" spans="1:17">
      <c r="A6057" s="12" t="s">
        <v>128</v>
      </c>
      <c r="B6057" s="12" t="str">
        <f t="shared" si="989"/>
        <v>M16_M</v>
      </c>
      <c r="C6057" s="12" t="str">
        <f t="shared" si="990"/>
        <v>RMD_Time</v>
      </c>
      <c r="D6057" s="12" t="str">
        <f t="shared" si="991"/>
        <v>BP_Motor_var</v>
      </c>
      <c r="E6057" s="13" t="str">
        <f t="shared" si="992"/>
        <v>CHPF_M16_M_BP_Motor_var</v>
      </c>
      <c r="F6057" s="14" t="str">
        <f t="shared" si="993"/>
        <v>BP_Motor_var_RMD_Time</v>
      </c>
      <c r="G6057" s="10" t="str">
        <f t="shared" si="994"/>
        <v>CHPF_M16_M_RMD_Time</v>
      </c>
      <c r="H6057" s="10" t="str">
        <f>VLOOKUP(基本表格!E6057,起始地址定义!A:D,4,FALSE)&amp;" "&amp;Q6057</f>
        <v>2147+P6-M3 刨片进料料仓进料皮带运输机 电机控制 右跑偏检测时间</v>
      </c>
      <c r="I6057" s="10" t="str">
        <f t="shared" si="995"/>
        <v>DB100,INT4514</v>
      </c>
      <c r="J6057" s="13" t="str">
        <f>VLOOKUP(E6057,起始地址定义!A:D,2,FALSE)</f>
        <v>DB100</v>
      </c>
      <c r="K6057" s="12" t="str">
        <f t="shared" si="996"/>
        <v>INT4514</v>
      </c>
      <c r="L6057" s="13">
        <f>VLOOKUP(E6057,起始地址定义!A:D,3,FALSE)</f>
        <v>4500</v>
      </c>
      <c r="M6057" s="14">
        <f>VLOOKUP($F6057,类型描述及偏移量!$C:$H,2,FALSE)</f>
        <v>14</v>
      </c>
      <c r="N6057" s="14" t="str">
        <f>VLOOKUP($F6057,类型描述及偏移量!$C:$H,3,FALSE)</f>
        <v>整型</v>
      </c>
      <c r="O6057" s="14" t="str">
        <f>VLOOKUP($F6057,类型描述及偏移量!$C:$H,4,FALSE)</f>
        <v>None</v>
      </c>
      <c r="P6057" s="14" t="str">
        <f>VLOOKUP($F6057,类型描述及偏移量!$C:$H,5,FALSE)</f>
        <v>No</v>
      </c>
      <c r="Q6057" s="14" t="str">
        <f>VLOOKUP($F6057,类型描述及偏移量!$C:$H,6,FALSE)</f>
        <v>右跑偏检测时间</v>
      </c>
    </row>
    <row r="6058" hidden="1" spans="1:17">
      <c r="A6058" s="12" t="s">
        <v>128</v>
      </c>
      <c r="B6058" s="12" t="str">
        <f t="shared" si="989"/>
        <v>M16_M</v>
      </c>
      <c r="C6058" s="12" t="str">
        <f t="shared" si="990"/>
        <v>Motor_Delta</v>
      </c>
      <c r="D6058" s="12" t="str">
        <f t="shared" si="991"/>
        <v>BP_Motor_var</v>
      </c>
      <c r="E6058" s="13" t="str">
        <f t="shared" si="992"/>
        <v>CHPF_M16_M_BP_Motor_var</v>
      </c>
      <c r="F6058" s="14" t="str">
        <f t="shared" si="993"/>
        <v>BP_Motor_var_Motor_Delta</v>
      </c>
      <c r="G6058" s="10" t="str">
        <f t="shared" si="994"/>
        <v>CHPF_M16_M_Motor_Delta</v>
      </c>
      <c r="H6058" s="10" t="str">
        <f>VLOOKUP(基本表格!E6058,起始地址定义!A:D,4,FALSE)&amp;" "&amp;Q6058</f>
        <v>2147+P6-M3 刨片进料料仓进料皮带运输机 电机控制 三角型</v>
      </c>
      <c r="I6058" s="10" t="str">
        <f t="shared" si="995"/>
        <v>DB100,X4516.0</v>
      </c>
      <c r="J6058" s="13" t="str">
        <f>VLOOKUP(E6058,起始地址定义!A:D,2,FALSE)</f>
        <v>DB100</v>
      </c>
      <c r="K6058" s="12" t="str">
        <f t="shared" si="996"/>
        <v>X4516.0</v>
      </c>
      <c r="L6058" s="13">
        <f>VLOOKUP(E6058,起始地址定义!A:D,3,FALSE)</f>
        <v>4500</v>
      </c>
      <c r="M6058" s="14">
        <f>VLOOKUP($F6058,类型描述及偏移量!$C:$H,2,FALSE)</f>
        <v>16</v>
      </c>
      <c r="N6058" s="14" t="str">
        <f>VLOOKUP($F6058,类型描述及偏移量!$C:$H,3,FALSE)</f>
        <v>离散</v>
      </c>
      <c r="O6058" s="14" t="str">
        <f>VLOOKUP($F6058,类型描述及偏移量!$C:$H,4,FALSE)</f>
        <v>None</v>
      </c>
      <c r="P6058" s="14" t="str">
        <f>VLOOKUP($F6058,类型描述及偏移量!$C:$H,5,FALSE)</f>
        <v>Yes</v>
      </c>
      <c r="Q6058" s="14" t="str">
        <f>VLOOKUP($F6058,类型描述及偏移量!$C:$H,6,FALSE)</f>
        <v>三角型</v>
      </c>
    </row>
    <row r="6059" hidden="1" spans="1:17">
      <c r="A6059" s="12" t="s">
        <v>128</v>
      </c>
      <c r="B6059" s="12" t="str">
        <f t="shared" si="989"/>
        <v>M16_M</v>
      </c>
      <c r="C6059" s="12" t="str">
        <f t="shared" si="990"/>
        <v>Motor_Wye</v>
      </c>
      <c r="D6059" s="12" t="str">
        <f t="shared" si="991"/>
        <v>BP_Motor_var</v>
      </c>
      <c r="E6059" s="13" t="str">
        <f t="shared" si="992"/>
        <v>CHPF_M16_M_BP_Motor_var</v>
      </c>
      <c r="F6059" s="14" t="str">
        <f t="shared" si="993"/>
        <v>BP_Motor_var_Motor_Wye</v>
      </c>
      <c r="G6059" s="10" t="str">
        <f t="shared" si="994"/>
        <v>CHPF_M16_M_Motor_Wye</v>
      </c>
      <c r="H6059" s="10" t="str">
        <f>VLOOKUP(基本表格!E6059,起始地址定义!A:D,4,FALSE)&amp;" "&amp;Q6059</f>
        <v>2147+P6-M3 刨片进料料仓进料皮带运输机 电机控制 星型</v>
      </c>
      <c r="I6059" s="10" t="str">
        <f t="shared" si="995"/>
        <v>DB100,X4516.1</v>
      </c>
      <c r="J6059" s="13" t="str">
        <f>VLOOKUP(E6059,起始地址定义!A:D,2,FALSE)</f>
        <v>DB100</v>
      </c>
      <c r="K6059" s="12" t="str">
        <f t="shared" si="996"/>
        <v>X4516.1</v>
      </c>
      <c r="L6059" s="13">
        <f>VLOOKUP(E6059,起始地址定义!A:D,3,FALSE)</f>
        <v>4500</v>
      </c>
      <c r="M6059" s="14">
        <f>VLOOKUP($F6059,类型描述及偏移量!$C:$H,2,FALSE)</f>
        <v>16.1</v>
      </c>
      <c r="N6059" s="14" t="str">
        <f>VLOOKUP($F6059,类型描述及偏移量!$C:$H,3,FALSE)</f>
        <v>离散</v>
      </c>
      <c r="O6059" s="14" t="str">
        <f>VLOOKUP($F6059,类型描述及偏移量!$C:$H,4,FALSE)</f>
        <v>None</v>
      </c>
      <c r="P6059" s="14" t="str">
        <f>VLOOKUP($F6059,类型描述及偏移量!$C:$H,5,FALSE)</f>
        <v>Yes</v>
      </c>
      <c r="Q6059" s="14" t="str">
        <f>VLOOKUP($F6059,类型描述及偏移量!$C:$H,6,FALSE)</f>
        <v>星型</v>
      </c>
    </row>
    <row r="6060" hidden="1" spans="1:17">
      <c r="A6060" s="12" t="s">
        <v>128</v>
      </c>
      <c r="B6060" s="12" t="str">
        <f t="shared" si="989"/>
        <v>M16_M</v>
      </c>
      <c r="C6060" s="12" t="str">
        <f t="shared" si="990"/>
        <v>MSD</v>
      </c>
      <c r="D6060" s="12" t="str">
        <f t="shared" si="991"/>
        <v>BP_Motor_var</v>
      </c>
      <c r="E6060" s="13" t="str">
        <f t="shared" si="992"/>
        <v>CHPF_M16_M_BP_Motor_var</v>
      </c>
      <c r="F6060" s="14" t="str">
        <f t="shared" si="993"/>
        <v>BP_Motor_var_MSD</v>
      </c>
      <c r="G6060" s="10" t="str">
        <f t="shared" si="994"/>
        <v>CHPF_M16_M_MSD</v>
      </c>
      <c r="H6060" s="10" t="str">
        <f>VLOOKUP(基本表格!E6060,起始地址定义!A:D,4,FALSE)&amp;" "&amp;Q6060</f>
        <v>2147+P6-M3 刨片进料料仓进料皮带运输机 电机控制 维修开关</v>
      </c>
      <c r="I6060" s="10" t="str">
        <f t="shared" si="995"/>
        <v>DB100,X4516.2</v>
      </c>
      <c r="J6060" s="13" t="str">
        <f>VLOOKUP(E6060,起始地址定义!A:D,2,FALSE)</f>
        <v>DB100</v>
      </c>
      <c r="K6060" s="12" t="str">
        <f t="shared" si="996"/>
        <v>X4516.2</v>
      </c>
      <c r="L6060" s="13">
        <f>VLOOKUP(E6060,起始地址定义!A:D,3,FALSE)</f>
        <v>4500</v>
      </c>
      <c r="M6060" s="14">
        <f>VLOOKUP($F6060,类型描述及偏移量!$C:$H,2,FALSE)</f>
        <v>16.2</v>
      </c>
      <c r="N6060" s="14" t="str">
        <f>VLOOKUP($F6060,类型描述及偏移量!$C:$H,3,FALSE)</f>
        <v>离散</v>
      </c>
      <c r="O6060" s="14" t="str">
        <f>VLOOKUP($F6060,类型描述及偏移量!$C:$H,4,FALSE)</f>
        <v>On</v>
      </c>
      <c r="P6060" s="14" t="str">
        <f>VLOOKUP($F6060,类型描述及偏移量!$C:$H,5,FALSE)</f>
        <v>Yes</v>
      </c>
      <c r="Q6060" s="14" t="str">
        <f>VLOOKUP($F6060,类型描述及偏移量!$C:$H,6,FALSE)</f>
        <v>维修开关</v>
      </c>
    </row>
    <row r="6061" hidden="1" spans="1:17">
      <c r="A6061" s="12" t="s">
        <v>128</v>
      </c>
      <c r="B6061" s="12" t="str">
        <f t="shared" si="989"/>
        <v>M16_M</v>
      </c>
      <c r="C6061" s="12" t="str">
        <f t="shared" si="990"/>
        <v>LMD_CHK_2</v>
      </c>
      <c r="D6061" s="12" t="str">
        <f t="shared" si="991"/>
        <v>BP_Motor_var</v>
      </c>
      <c r="E6061" s="13" t="str">
        <f t="shared" si="992"/>
        <v>CHPF_M16_M_BP_Motor_var</v>
      </c>
      <c r="F6061" s="14" t="str">
        <f t="shared" si="993"/>
        <v>BP_Motor_var_LMD_CHK_2</v>
      </c>
      <c r="G6061" s="10" t="str">
        <f t="shared" si="994"/>
        <v>CHPF_M16_M_LMD_CHK_2</v>
      </c>
      <c r="H6061" s="10" t="str">
        <f>VLOOKUP(基本表格!E6061,起始地址定义!A:D,4,FALSE)&amp;" "&amp;Q6061</f>
        <v>2147+P6-M3 刨片进料料仓进料皮带运输机 电机控制 左跑偏2检测</v>
      </c>
      <c r="I6061" s="10" t="str">
        <f t="shared" si="995"/>
        <v>DB100,X4516.3</v>
      </c>
      <c r="J6061" s="13" t="str">
        <f>VLOOKUP(E6061,起始地址定义!A:D,2,FALSE)</f>
        <v>DB100</v>
      </c>
      <c r="K6061" s="12" t="str">
        <f t="shared" si="996"/>
        <v>X4516.3</v>
      </c>
      <c r="L6061" s="13">
        <f>VLOOKUP(E6061,起始地址定义!A:D,3,FALSE)</f>
        <v>4500</v>
      </c>
      <c r="M6061" s="14">
        <f>VLOOKUP($F6061,类型描述及偏移量!$C:$H,2,FALSE)</f>
        <v>16.3</v>
      </c>
      <c r="N6061" s="14" t="str">
        <f>VLOOKUP($F6061,类型描述及偏移量!$C:$H,3,FALSE)</f>
        <v>离散</v>
      </c>
      <c r="O6061" s="14" t="str">
        <f>VLOOKUP($F6061,类型描述及偏移量!$C:$H,4,FALSE)</f>
        <v>None</v>
      </c>
      <c r="P6061" s="14" t="str">
        <f>VLOOKUP($F6061,类型描述及偏移量!$C:$H,5,FALSE)</f>
        <v>Yes</v>
      </c>
      <c r="Q6061" s="14" t="str">
        <f>VLOOKUP($F6061,类型描述及偏移量!$C:$H,6,FALSE)</f>
        <v>左跑偏2检测</v>
      </c>
    </row>
    <row r="6062" hidden="1" spans="1:17">
      <c r="A6062" s="12" t="s">
        <v>128</v>
      </c>
      <c r="B6062" s="12" t="str">
        <f t="shared" si="989"/>
        <v>M16_M</v>
      </c>
      <c r="C6062" s="12" t="str">
        <f t="shared" si="990"/>
        <v>RMD_CHK_2</v>
      </c>
      <c r="D6062" s="12" t="str">
        <f t="shared" si="991"/>
        <v>BP_Motor_var</v>
      </c>
      <c r="E6062" s="13" t="str">
        <f t="shared" si="992"/>
        <v>CHPF_M16_M_BP_Motor_var</v>
      </c>
      <c r="F6062" s="14" t="str">
        <f t="shared" si="993"/>
        <v>BP_Motor_var_RMD_CHK_2</v>
      </c>
      <c r="G6062" s="10" t="str">
        <f t="shared" si="994"/>
        <v>CHPF_M16_M_RMD_CHK_2</v>
      </c>
      <c r="H6062" s="10" t="str">
        <f>VLOOKUP(基本表格!E6062,起始地址定义!A:D,4,FALSE)&amp;" "&amp;Q6062</f>
        <v>2147+P6-M3 刨片进料料仓进料皮带运输机 电机控制 右跑偏2检测</v>
      </c>
      <c r="I6062" s="10" t="str">
        <f t="shared" si="995"/>
        <v>DB100,X4516.4</v>
      </c>
      <c r="J6062" s="13" t="str">
        <f>VLOOKUP(E6062,起始地址定义!A:D,2,FALSE)</f>
        <v>DB100</v>
      </c>
      <c r="K6062" s="12" t="str">
        <f t="shared" si="996"/>
        <v>X4516.4</v>
      </c>
      <c r="L6062" s="13">
        <f>VLOOKUP(E6062,起始地址定义!A:D,3,FALSE)</f>
        <v>4500</v>
      </c>
      <c r="M6062" s="14">
        <f>VLOOKUP($F6062,类型描述及偏移量!$C:$H,2,FALSE)</f>
        <v>16.4</v>
      </c>
      <c r="N6062" s="14" t="str">
        <f>VLOOKUP($F6062,类型描述及偏移量!$C:$H,3,FALSE)</f>
        <v>离散</v>
      </c>
      <c r="O6062" s="14" t="str">
        <f>VLOOKUP($F6062,类型描述及偏移量!$C:$H,4,FALSE)</f>
        <v>None</v>
      </c>
      <c r="P6062" s="14" t="str">
        <f>VLOOKUP($F6062,类型描述及偏移量!$C:$H,5,FALSE)</f>
        <v>Yes</v>
      </c>
      <c r="Q6062" s="14" t="str">
        <f>VLOOKUP($F6062,类型描述及偏移量!$C:$H,6,FALSE)</f>
        <v>右跑偏2检测</v>
      </c>
    </row>
    <row r="6063" hidden="1" spans="1:17">
      <c r="A6063" s="12" t="s">
        <v>128</v>
      </c>
      <c r="B6063" s="12" t="str">
        <f t="shared" si="989"/>
        <v>M16_M</v>
      </c>
      <c r="C6063" s="12" t="str">
        <f t="shared" si="990"/>
        <v>InterStarTime</v>
      </c>
      <c r="D6063" s="12" t="str">
        <f t="shared" si="991"/>
        <v>BP_Motor_var</v>
      </c>
      <c r="E6063" s="13" t="str">
        <f t="shared" si="992"/>
        <v>CHPF_M16_M_BP_Motor_var</v>
      </c>
      <c r="F6063" s="14" t="str">
        <f t="shared" si="993"/>
        <v>BP_Motor_var_InterStarTime</v>
      </c>
      <c r="G6063" s="10" t="str">
        <f t="shared" si="994"/>
        <v>CHPF_M16_M_InterStarTime</v>
      </c>
      <c r="H6063" s="10" t="str">
        <f>VLOOKUP(基本表格!E6063,起始地址定义!A:D,4,FALSE)&amp;" "&amp;Q6063</f>
        <v>2147+P6-M3 刨片进料料仓进料皮带运输机 电机控制 联动启动延时</v>
      </c>
      <c r="I6063" s="10" t="str">
        <f t="shared" si="995"/>
        <v>DB100,INT4518</v>
      </c>
      <c r="J6063" s="13" t="str">
        <f>VLOOKUP(E6063,起始地址定义!A:D,2,FALSE)</f>
        <v>DB100</v>
      </c>
      <c r="K6063" s="12" t="str">
        <f t="shared" si="996"/>
        <v>INT4518</v>
      </c>
      <c r="L6063" s="13">
        <f>VLOOKUP(E6063,起始地址定义!A:D,3,FALSE)</f>
        <v>4500</v>
      </c>
      <c r="M6063" s="14">
        <f>VLOOKUP($F6063,类型描述及偏移量!$C:$H,2,FALSE)</f>
        <v>18</v>
      </c>
      <c r="N6063" s="14" t="str">
        <f>VLOOKUP($F6063,类型描述及偏移量!$C:$H,3,FALSE)</f>
        <v>整型</v>
      </c>
      <c r="O6063" s="14" t="str">
        <f>VLOOKUP($F6063,类型描述及偏移量!$C:$H,4,FALSE)</f>
        <v>None</v>
      </c>
      <c r="P6063" s="14" t="str">
        <f>VLOOKUP($F6063,类型描述及偏移量!$C:$H,5,FALSE)</f>
        <v>No</v>
      </c>
      <c r="Q6063" s="14" t="str">
        <f>VLOOKUP($F6063,类型描述及偏移量!$C:$H,6,FALSE)</f>
        <v>联动启动延时</v>
      </c>
    </row>
    <row r="6064" hidden="1" spans="1:17">
      <c r="A6064" s="12" t="s">
        <v>128</v>
      </c>
      <c r="B6064" s="12" t="str">
        <f t="shared" si="989"/>
        <v>M16_M</v>
      </c>
      <c r="C6064" s="12" t="str">
        <f t="shared" si="990"/>
        <v>Alt_TMR</v>
      </c>
      <c r="D6064" s="12" t="str">
        <f t="shared" si="991"/>
        <v>BP_Motor_var</v>
      </c>
      <c r="E6064" s="13" t="str">
        <f t="shared" si="992"/>
        <v>CHPF_M16_M_BP_Motor_var</v>
      </c>
      <c r="F6064" s="14" t="str">
        <f t="shared" si="993"/>
        <v>BP_Motor_var_Alt_TMR</v>
      </c>
      <c r="G6064" s="10" t="str">
        <f t="shared" si="994"/>
        <v>CHPF_M16_M_Alt_TMR</v>
      </c>
      <c r="H6064" s="10" t="str">
        <f>VLOOKUP(基本表格!E6064,起始地址定义!A:D,4,FALSE)&amp;" "&amp;Q6064</f>
        <v>2147+P6-M3 刨片进料料仓进料皮带运输机 电机控制 起动转换时间 秒</v>
      </c>
      <c r="I6064" s="10" t="str">
        <f t="shared" si="995"/>
        <v>DB100,INT4520</v>
      </c>
      <c r="J6064" s="13" t="str">
        <f>VLOOKUP(E6064,起始地址定义!A:D,2,FALSE)</f>
        <v>DB100</v>
      </c>
      <c r="K6064" s="12" t="str">
        <f t="shared" si="996"/>
        <v>INT4520</v>
      </c>
      <c r="L6064" s="13">
        <f>VLOOKUP(E6064,起始地址定义!A:D,3,FALSE)</f>
        <v>4500</v>
      </c>
      <c r="M6064" s="14">
        <f>VLOOKUP($F6064,类型描述及偏移量!$C:$H,2,FALSE)</f>
        <v>20</v>
      </c>
      <c r="N6064" s="14" t="str">
        <f>VLOOKUP($F6064,类型描述及偏移量!$C:$H,3,FALSE)</f>
        <v>整型</v>
      </c>
      <c r="O6064" s="14" t="str">
        <f>VLOOKUP($F6064,类型描述及偏移量!$C:$H,4,FALSE)</f>
        <v>None</v>
      </c>
      <c r="P6064" s="14" t="str">
        <f>VLOOKUP($F6064,类型描述及偏移量!$C:$H,5,FALSE)</f>
        <v>No</v>
      </c>
      <c r="Q6064" s="14" t="str">
        <f>VLOOKUP($F6064,类型描述及偏移量!$C:$H,6,FALSE)</f>
        <v>起动转换时间 秒</v>
      </c>
    </row>
    <row r="6065" hidden="1" spans="1:17">
      <c r="A6065" s="12" t="s">
        <v>128</v>
      </c>
      <c r="B6065" s="12" t="str">
        <f t="shared" si="989"/>
        <v>M16_SetFRQ</v>
      </c>
      <c r="C6065" s="12" t="str">
        <f t="shared" si="990"/>
        <v>HiProEN</v>
      </c>
      <c r="D6065" s="12" t="str">
        <f t="shared" si="991"/>
        <v>BP_Value_var</v>
      </c>
      <c r="E6065" s="13" t="str">
        <f t="shared" si="992"/>
        <v>CHPF_M16_SetFRQ_BP_Value_var</v>
      </c>
      <c r="F6065" s="14" t="str">
        <f t="shared" si="993"/>
        <v>BP_Value_var_HiProEN</v>
      </c>
      <c r="G6065" s="10" t="str">
        <f t="shared" si="994"/>
        <v>CHPF_M16_SetFRQ_HiProEN</v>
      </c>
      <c r="H6065" s="10" t="str">
        <f>VLOOKUP(基本表格!E6065,起始地址定义!A:D,4,FALSE)&amp;" "&amp;Q6065</f>
        <v>2147+P6-M3 刨片进料料仓进料皮带运输机 给定频率 上限保护使能</v>
      </c>
      <c r="I6065" s="10" t="str">
        <f t="shared" si="995"/>
        <v>DB100,X4550.3</v>
      </c>
      <c r="J6065" s="13" t="str">
        <f>VLOOKUP(E6065,起始地址定义!A:D,2,FALSE)</f>
        <v>DB100</v>
      </c>
      <c r="K6065" s="12" t="str">
        <f t="shared" si="996"/>
        <v>X4550.3</v>
      </c>
      <c r="L6065" s="13">
        <f>VLOOKUP(E6065,起始地址定义!A:D,3,FALSE)</f>
        <v>4550</v>
      </c>
      <c r="M6065" s="14">
        <f>VLOOKUP($F6065,类型描述及偏移量!$C:$H,2,FALSE)</f>
        <v>0.299999999999997</v>
      </c>
      <c r="N6065" s="14" t="str">
        <f>VLOOKUP($F6065,类型描述及偏移量!$C:$H,3,FALSE)</f>
        <v>离散</v>
      </c>
      <c r="O6065" s="14" t="str">
        <f>VLOOKUP($F6065,类型描述及偏移量!$C:$H,4,FALSE)</f>
        <v>None</v>
      </c>
      <c r="P6065" s="14" t="str">
        <f>VLOOKUP($F6065,类型描述及偏移量!$C:$H,5,FALSE)</f>
        <v>No</v>
      </c>
      <c r="Q6065" s="14" t="str">
        <f>VLOOKUP($F6065,类型描述及偏移量!$C:$H,6,FALSE)</f>
        <v>上限保护使能</v>
      </c>
    </row>
    <row r="6066" hidden="1" spans="1:17">
      <c r="A6066" s="12" t="s">
        <v>128</v>
      </c>
      <c r="B6066" s="12" t="str">
        <f t="shared" si="989"/>
        <v>M16_SetFRQ</v>
      </c>
      <c r="C6066" s="12" t="str">
        <f t="shared" si="990"/>
        <v>LoProEN</v>
      </c>
      <c r="D6066" s="12" t="str">
        <f t="shared" si="991"/>
        <v>BP_Value_var</v>
      </c>
      <c r="E6066" s="13" t="str">
        <f t="shared" si="992"/>
        <v>CHPF_M16_SetFRQ_BP_Value_var</v>
      </c>
      <c r="F6066" s="14" t="str">
        <f t="shared" si="993"/>
        <v>BP_Value_var_LoProEN</v>
      </c>
      <c r="G6066" s="10" t="str">
        <f t="shared" si="994"/>
        <v>CHPF_M16_SetFRQ_LoProEN</v>
      </c>
      <c r="H6066" s="10" t="str">
        <f>VLOOKUP(基本表格!E6066,起始地址定义!A:D,4,FALSE)&amp;" "&amp;Q6066</f>
        <v>2147+P6-M3 刨片进料料仓进料皮带运输机 给定频率 下限保护使能</v>
      </c>
      <c r="I6066" s="10" t="str">
        <f t="shared" si="995"/>
        <v>DB100,X4550.4</v>
      </c>
      <c r="J6066" s="13" t="str">
        <f>VLOOKUP(E6066,起始地址定义!A:D,2,FALSE)</f>
        <v>DB100</v>
      </c>
      <c r="K6066" s="12" t="str">
        <f t="shared" si="996"/>
        <v>X4550.4</v>
      </c>
      <c r="L6066" s="13">
        <f>VLOOKUP(E6066,起始地址定义!A:D,3,FALSE)</f>
        <v>4550</v>
      </c>
      <c r="M6066" s="14">
        <f>VLOOKUP($F6066,类型描述及偏移量!$C:$H,2,FALSE)</f>
        <v>0.399999999999999</v>
      </c>
      <c r="N6066" s="14" t="str">
        <f>VLOOKUP($F6066,类型描述及偏移量!$C:$H,3,FALSE)</f>
        <v>离散</v>
      </c>
      <c r="O6066" s="14" t="str">
        <f>VLOOKUP($F6066,类型描述及偏移量!$C:$H,4,FALSE)</f>
        <v>None</v>
      </c>
      <c r="P6066" s="14" t="str">
        <f>VLOOKUP($F6066,类型描述及偏移量!$C:$H,5,FALSE)</f>
        <v>No</v>
      </c>
      <c r="Q6066" s="14" t="str">
        <f>VLOOKUP($F6066,类型描述及偏移量!$C:$H,6,FALSE)</f>
        <v>下限保护使能</v>
      </c>
    </row>
    <row r="6067" hidden="1" spans="1:17">
      <c r="A6067" s="12" t="s">
        <v>128</v>
      </c>
      <c r="B6067" s="12" t="str">
        <f t="shared" si="989"/>
        <v>M16_SetFRQ</v>
      </c>
      <c r="C6067" s="12" t="str">
        <f t="shared" si="990"/>
        <v>HiALM</v>
      </c>
      <c r="D6067" s="12" t="str">
        <f t="shared" si="991"/>
        <v>BP_Value_var</v>
      </c>
      <c r="E6067" s="13" t="str">
        <f t="shared" si="992"/>
        <v>CHPF_M16_SetFRQ_BP_Value_var</v>
      </c>
      <c r="F6067" s="14" t="str">
        <f t="shared" si="993"/>
        <v>BP_Value_var_HiALM</v>
      </c>
      <c r="G6067" s="10" t="str">
        <f t="shared" si="994"/>
        <v>CHPF_M16_SetFRQ_HiALM</v>
      </c>
      <c r="H6067" s="10" t="str">
        <f>VLOOKUP(基本表格!E6067,起始地址定义!A:D,4,FALSE)&amp;" "&amp;Q6067</f>
        <v>2147+P6-M3 刨片进料料仓进料皮带运输机 给定频率 上限报警</v>
      </c>
      <c r="I6067" s="10" t="str">
        <f t="shared" si="995"/>
        <v>DB100,X4550.5</v>
      </c>
      <c r="J6067" s="13" t="str">
        <f>VLOOKUP(E6067,起始地址定义!A:D,2,FALSE)</f>
        <v>DB100</v>
      </c>
      <c r="K6067" s="12" t="str">
        <f t="shared" si="996"/>
        <v>X4550.5</v>
      </c>
      <c r="L6067" s="13">
        <f>VLOOKUP(E6067,起始地址定义!A:D,3,FALSE)</f>
        <v>4550</v>
      </c>
      <c r="M6067" s="14">
        <f>VLOOKUP($F6067,类型描述及偏移量!$C:$H,2,FALSE)</f>
        <v>0.5</v>
      </c>
      <c r="N6067" s="14" t="str">
        <f>VLOOKUP($F6067,类型描述及偏移量!$C:$H,3,FALSE)</f>
        <v>离散</v>
      </c>
      <c r="O6067" s="14" t="str">
        <f>VLOOKUP($F6067,类型描述及偏移量!$C:$H,4,FALSE)</f>
        <v>None</v>
      </c>
      <c r="P6067" s="14" t="str">
        <f>VLOOKUP($F6067,类型描述及偏移量!$C:$H,5,FALSE)</f>
        <v>Yes</v>
      </c>
      <c r="Q6067" s="14" t="str">
        <f>VLOOKUP($F6067,类型描述及偏移量!$C:$H,6,FALSE)</f>
        <v>上限报警</v>
      </c>
    </row>
    <row r="6068" hidden="1" spans="1:17">
      <c r="A6068" s="12" t="s">
        <v>128</v>
      </c>
      <c r="B6068" s="12" t="str">
        <f t="shared" si="989"/>
        <v>M16_SetFRQ</v>
      </c>
      <c r="C6068" s="12" t="str">
        <f t="shared" si="990"/>
        <v>LoALM</v>
      </c>
      <c r="D6068" s="12" t="str">
        <f t="shared" si="991"/>
        <v>BP_Value_var</v>
      </c>
      <c r="E6068" s="13" t="str">
        <f t="shared" si="992"/>
        <v>CHPF_M16_SetFRQ_BP_Value_var</v>
      </c>
      <c r="F6068" s="14" t="str">
        <f t="shared" si="993"/>
        <v>BP_Value_var_LoALM</v>
      </c>
      <c r="G6068" s="10" t="str">
        <f t="shared" si="994"/>
        <v>CHPF_M16_SetFRQ_LoALM</v>
      </c>
      <c r="H6068" s="10" t="str">
        <f>VLOOKUP(基本表格!E6068,起始地址定义!A:D,4,FALSE)&amp;" "&amp;Q6068</f>
        <v>2147+P6-M3 刨片进料料仓进料皮带运输机 给定频率 下限报警</v>
      </c>
      <c r="I6068" s="10" t="str">
        <f t="shared" si="995"/>
        <v>DB100,X4550.6</v>
      </c>
      <c r="J6068" s="13" t="str">
        <f>VLOOKUP(E6068,起始地址定义!A:D,2,FALSE)</f>
        <v>DB100</v>
      </c>
      <c r="K6068" s="12" t="str">
        <f t="shared" si="996"/>
        <v>X4550.6</v>
      </c>
      <c r="L6068" s="13">
        <f>VLOOKUP(E6068,起始地址定义!A:D,3,FALSE)</f>
        <v>4550</v>
      </c>
      <c r="M6068" s="14">
        <f>VLOOKUP($F6068,类型描述及偏移量!$C:$H,2,FALSE)</f>
        <v>0.600000000000001</v>
      </c>
      <c r="N6068" s="14" t="str">
        <f>VLOOKUP($F6068,类型描述及偏移量!$C:$H,3,FALSE)</f>
        <v>离散</v>
      </c>
      <c r="O6068" s="14" t="str">
        <f>VLOOKUP($F6068,类型描述及偏移量!$C:$H,4,FALSE)</f>
        <v>None</v>
      </c>
      <c r="P6068" s="14" t="str">
        <f>VLOOKUP($F6068,类型描述及偏移量!$C:$H,5,FALSE)</f>
        <v>Yes</v>
      </c>
      <c r="Q6068" s="14" t="str">
        <f>VLOOKUP($F6068,类型描述及偏移量!$C:$H,6,FALSE)</f>
        <v>下限报警</v>
      </c>
    </row>
    <row r="6069" hidden="1" spans="1:17">
      <c r="A6069" s="12" t="s">
        <v>128</v>
      </c>
      <c r="B6069" s="12" t="str">
        <f t="shared" si="989"/>
        <v>M16_SetFRQ</v>
      </c>
      <c r="C6069" s="12" t="str">
        <f t="shared" si="990"/>
        <v>HiHiALM</v>
      </c>
      <c r="D6069" s="12" t="str">
        <f t="shared" si="991"/>
        <v>BP_Value_var</v>
      </c>
      <c r="E6069" s="13" t="str">
        <f t="shared" si="992"/>
        <v>CHPF_M16_SetFRQ_BP_Value_var</v>
      </c>
      <c r="F6069" s="14" t="str">
        <f t="shared" si="993"/>
        <v>BP_Value_var_HiHiALM</v>
      </c>
      <c r="G6069" s="10" t="str">
        <f t="shared" si="994"/>
        <v>CHPF_M16_SetFRQ_HiHiALM</v>
      </c>
      <c r="H6069" s="10" t="str">
        <f>VLOOKUP(基本表格!E6069,起始地址定义!A:D,4,FALSE)&amp;" "&amp;Q6069</f>
        <v>2147+P6-M3 刨片进料料仓进料皮带运输机 给定频率 上上限报警</v>
      </c>
      <c r="I6069" s="10" t="str">
        <f t="shared" si="995"/>
        <v>DB100,X4550.7</v>
      </c>
      <c r="J6069" s="13" t="str">
        <f>VLOOKUP(E6069,起始地址定义!A:D,2,FALSE)</f>
        <v>DB100</v>
      </c>
      <c r="K6069" s="12" t="str">
        <f t="shared" si="996"/>
        <v>X4550.7</v>
      </c>
      <c r="L6069" s="13">
        <f>VLOOKUP(E6069,起始地址定义!A:D,3,FALSE)</f>
        <v>4550</v>
      </c>
      <c r="M6069" s="14">
        <f>VLOOKUP($F6069,类型描述及偏移量!$C:$H,2,FALSE)</f>
        <v>0.700000000000003</v>
      </c>
      <c r="N6069" s="14" t="str">
        <f>VLOOKUP($F6069,类型描述及偏移量!$C:$H,3,FALSE)</f>
        <v>离散</v>
      </c>
      <c r="O6069" s="14" t="str">
        <f>VLOOKUP($F6069,类型描述及偏移量!$C:$H,4,FALSE)</f>
        <v>On</v>
      </c>
      <c r="P6069" s="14" t="str">
        <f>VLOOKUP($F6069,类型描述及偏移量!$C:$H,5,FALSE)</f>
        <v>Yes</v>
      </c>
      <c r="Q6069" s="14" t="str">
        <f>VLOOKUP($F6069,类型描述及偏移量!$C:$H,6,FALSE)</f>
        <v>上上限报警</v>
      </c>
    </row>
    <row r="6070" hidden="1" spans="1:17">
      <c r="A6070" s="12" t="s">
        <v>128</v>
      </c>
      <c r="B6070" s="12" t="str">
        <f t="shared" si="989"/>
        <v>M16_SetFRQ</v>
      </c>
      <c r="C6070" s="12" t="str">
        <f t="shared" si="990"/>
        <v>LoLoALM</v>
      </c>
      <c r="D6070" s="12" t="str">
        <f t="shared" si="991"/>
        <v>BP_Value_var</v>
      </c>
      <c r="E6070" s="13" t="str">
        <f t="shared" si="992"/>
        <v>CHPF_M16_SetFRQ_BP_Value_var</v>
      </c>
      <c r="F6070" s="14" t="str">
        <f t="shared" si="993"/>
        <v>BP_Value_var_LoLoALM</v>
      </c>
      <c r="G6070" s="10" t="str">
        <f t="shared" si="994"/>
        <v>CHPF_M16_SetFRQ_LoLoALM</v>
      </c>
      <c r="H6070" s="10" t="str">
        <f>VLOOKUP(基本表格!E6070,起始地址定义!A:D,4,FALSE)&amp;" "&amp;Q6070</f>
        <v>2147+P6-M3 刨片进料料仓进料皮带运输机 给定频率 下下限报警</v>
      </c>
      <c r="I6070" s="10" t="str">
        <f t="shared" si="995"/>
        <v>DB100,X4551.0</v>
      </c>
      <c r="J6070" s="13" t="str">
        <f>VLOOKUP(E6070,起始地址定义!A:D,2,FALSE)</f>
        <v>DB100</v>
      </c>
      <c r="K6070" s="12" t="str">
        <f t="shared" si="996"/>
        <v>X4551.0</v>
      </c>
      <c r="L6070" s="13">
        <f>VLOOKUP(E6070,起始地址定义!A:D,3,FALSE)</f>
        <v>4550</v>
      </c>
      <c r="M6070" s="14">
        <f>VLOOKUP($F6070,类型描述及偏移量!$C:$H,2,FALSE)</f>
        <v>1</v>
      </c>
      <c r="N6070" s="14" t="str">
        <f>VLOOKUP($F6070,类型描述及偏移量!$C:$H,3,FALSE)</f>
        <v>离散</v>
      </c>
      <c r="O6070" s="14" t="str">
        <f>VLOOKUP($F6070,类型描述及偏移量!$C:$H,4,FALSE)</f>
        <v>On</v>
      </c>
      <c r="P6070" s="14" t="str">
        <f>VLOOKUP($F6070,类型描述及偏移量!$C:$H,5,FALSE)</f>
        <v>Yes</v>
      </c>
      <c r="Q6070" s="14" t="str">
        <f>VLOOKUP($F6070,类型描述及偏移量!$C:$H,6,FALSE)</f>
        <v>下下限报警</v>
      </c>
    </row>
    <row r="6071" hidden="1" spans="1:17">
      <c r="A6071" s="12" t="s">
        <v>128</v>
      </c>
      <c r="B6071" s="12" t="str">
        <f t="shared" si="989"/>
        <v>M16_SetFRQ</v>
      </c>
      <c r="C6071" s="12" t="str">
        <f t="shared" si="990"/>
        <v>LimALM</v>
      </c>
      <c r="D6071" s="12" t="str">
        <f t="shared" si="991"/>
        <v>BP_Value_var</v>
      </c>
      <c r="E6071" s="13" t="str">
        <f t="shared" si="992"/>
        <v>CHPF_M16_SetFRQ_BP_Value_var</v>
      </c>
      <c r="F6071" s="14" t="str">
        <f t="shared" si="993"/>
        <v>BP_Value_var_LimALM</v>
      </c>
      <c r="G6071" s="10" t="str">
        <f t="shared" si="994"/>
        <v>CHPF_M16_SetFRQ_LimALM</v>
      </c>
      <c r="H6071" s="10" t="str">
        <f>VLOOKUP(基本表格!E6071,起始地址定义!A:D,4,FALSE)&amp;" "&amp;Q6071</f>
        <v>2147+P6-M3 刨片进料料仓进料皮带运输机 给定频率 极限报警</v>
      </c>
      <c r="I6071" s="10" t="str">
        <f t="shared" si="995"/>
        <v>DB100,X4551.1</v>
      </c>
      <c r="J6071" s="13" t="str">
        <f>VLOOKUP(E6071,起始地址定义!A:D,2,FALSE)</f>
        <v>DB100</v>
      </c>
      <c r="K6071" s="12" t="str">
        <f t="shared" si="996"/>
        <v>X4551.1</v>
      </c>
      <c r="L6071" s="13">
        <f>VLOOKUP(E6071,起始地址定义!A:D,3,FALSE)</f>
        <v>4550</v>
      </c>
      <c r="M6071" s="14">
        <f>VLOOKUP($F6071,类型描述及偏移量!$C:$H,2,FALSE)</f>
        <v>1.1</v>
      </c>
      <c r="N6071" s="14" t="str">
        <f>VLOOKUP($F6071,类型描述及偏移量!$C:$H,3,FALSE)</f>
        <v>离散</v>
      </c>
      <c r="O6071" s="14" t="str">
        <f>VLOOKUP($F6071,类型描述及偏移量!$C:$H,4,FALSE)</f>
        <v>On</v>
      </c>
      <c r="P6071" s="14" t="str">
        <f>VLOOKUP($F6071,类型描述及偏移量!$C:$H,5,FALSE)</f>
        <v>Yes</v>
      </c>
      <c r="Q6071" s="14" t="str">
        <f>VLOOKUP($F6071,类型描述及偏移量!$C:$H,6,FALSE)</f>
        <v>极限报警</v>
      </c>
    </row>
    <row r="6072" hidden="1" spans="1:17">
      <c r="A6072" s="12" t="s">
        <v>128</v>
      </c>
      <c r="B6072" s="12" t="str">
        <f t="shared" si="989"/>
        <v>M16_SetFRQ</v>
      </c>
      <c r="C6072" s="12" t="str">
        <f t="shared" si="990"/>
        <v>LostALM</v>
      </c>
      <c r="D6072" s="12" t="str">
        <f t="shared" si="991"/>
        <v>BP_Value_var</v>
      </c>
      <c r="E6072" s="13" t="str">
        <f t="shared" si="992"/>
        <v>CHPF_M16_SetFRQ_BP_Value_var</v>
      </c>
      <c r="F6072" s="14" t="str">
        <f t="shared" si="993"/>
        <v>BP_Value_var_LostALM</v>
      </c>
      <c r="G6072" s="10" t="str">
        <f t="shared" si="994"/>
        <v>CHPF_M16_SetFRQ_LostALM</v>
      </c>
      <c r="H6072" s="10" t="str">
        <f>VLOOKUP(基本表格!E6072,起始地址定义!A:D,4,FALSE)&amp;" "&amp;Q6072</f>
        <v>2147+P6-M3 刨片进料料仓进料皮带运输机 给定频率 传感器断线报警</v>
      </c>
      <c r="I6072" s="10" t="str">
        <f t="shared" si="995"/>
        <v>DB100,X4551.2</v>
      </c>
      <c r="J6072" s="13" t="str">
        <f>VLOOKUP(E6072,起始地址定义!A:D,2,FALSE)</f>
        <v>DB100</v>
      </c>
      <c r="K6072" s="12" t="str">
        <f t="shared" si="996"/>
        <v>X4551.2</v>
      </c>
      <c r="L6072" s="13">
        <f>VLOOKUP(E6072,起始地址定义!A:D,3,FALSE)</f>
        <v>4550</v>
      </c>
      <c r="M6072" s="14">
        <f>VLOOKUP($F6072,类型描述及偏移量!$C:$H,2,FALSE)</f>
        <v>1.2</v>
      </c>
      <c r="N6072" s="14" t="str">
        <f>VLOOKUP($F6072,类型描述及偏移量!$C:$H,3,FALSE)</f>
        <v>离散</v>
      </c>
      <c r="O6072" s="14" t="str">
        <f>VLOOKUP($F6072,类型描述及偏移量!$C:$H,4,FALSE)</f>
        <v>On</v>
      </c>
      <c r="P6072" s="14" t="str">
        <f>VLOOKUP($F6072,类型描述及偏移量!$C:$H,5,FALSE)</f>
        <v>Yes</v>
      </c>
      <c r="Q6072" s="14" t="str">
        <f>VLOOKUP($F6072,类型描述及偏移量!$C:$H,6,FALSE)</f>
        <v>传感器断线报警</v>
      </c>
    </row>
    <row r="6073" hidden="1" spans="1:17">
      <c r="A6073" s="12" t="s">
        <v>128</v>
      </c>
      <c r="B6073" s="12" t="str">
        <f t="shared" si="989"/>
        <v>M16_SetFRQ</v>
      </c>
      <c r="C6073" s="12" t="str">
        <f t="shared" si="990"/>
        <v>Code</v>
      </c>
      <c r="D6073" s="12" t="str">
        <f t="shared" si="991"/>
        <v>BP_Value_var</v>
      </c>
      <c r="E6073" s="13" t="str">
        <f t="shared" si="992"/>
        <v>CHPF_M16_SetFRQ_BP_Value_var</v>
      </c>
      <c r="F6073" s="14" t="str">
        <f t="shared" si="993"/>
        <v>BP_Value_var_Code</v>
      </c>
      <c r="G6073" s="10" t="str">
        <f t="shared" si="994"/>
        <v>CHPF_M16_SetFRQ_Code</v>
      </c>
      <c r="H6073" s="10" t="str">
        <f>VLOOKUP(基本表格!E6073,起始地址定义!A:D,4,FALSE)&amp;" "&amp;Q6073</f>
        <v>2147+P6-M3 刨片进料料仓进料皮带运输机 给定频率 实际内码</v>
      </c>
      <c r="I6073" s="10" t="str">
        <f t="shared" si="995"/>
        <v>DB100,INT4552</v>
      </c>
      <c r="J6073" s="13" t="str">
        <f>VLOOKUP(E6073,起始地址定义!A:D,2,FALSE)</f>
        <v>DB100</v>
      </c>
      <c r="K6073" s="12" t="str">
        <f t="shared" si="996"/>
        <v>INT4552</v>
      </c>
      <c r="L6073" s="13">
        <f>VLOOKUP(E6073,起始地址定义!A:D,3,FALSE)</f>
        <v>4550</v>
      </c>
      <c r="M6073" s="14">
        <f>VLOOKUP($F6073,类型描述及偏移量!$C:$H,2,FALSE)</f>
        <v>2</v>
      </c>
      <c r="N6073" s="14" t="str">
        <f>VLOOKUP($F6073,类型描述及偏移量!$C:$H,3,FALSE)</f>
        <v>整型</v>
      </c>
      <c r="O6073" s="14" t="str">
        <f>VLOOKUP($F6073,类型描述及偏移量!$C:$H,4,FALSE)</f>
        <v>None</v>
      </c>
      <c r="P6073" s="14" t="str">
        <f>VLOOKUP($F6073,类型描述及偏移量!$C:$H,5,FALSE)</f>
        <v>Yes</v>
      </c>
      <c r="Q6073" s="14" t="str">
        <f>VLOOKUP($F6073,类型描述及偏移量!$C:$H,6,FALSE)</f>
        <v>实际内码</v>
      </c>
    </row>
    <row r="6074" hidden="1" spans="1:17">
      <c r="A6074" s="12" t="s">
        <v>128</v>
      </c>
      <c r="B6074" s="12" t="str">
        <f t="shared" si="989"/>
        <v>M16_SetFRQ</v>
      </c>
      <c r="C6074" s="12" t="str">
        <f t="shared" si="990"/>
        <v>Value</v>
      </c>
      <c r="D6074" s="12" t="str">
        <f t="shared" si="991"/>
        <v>BP_Value_var</v>
      </c>
      <c r="E6074" s="13" t="str">
        <f t="shared" si="992"/>
        <v>CHPF_M16_SetFRQ_BP_Value_var</v>
      </c>
      <c r="F6074" s="14" t="str">
        <f t="shared" si="993"/>
        <v>BP_Value_var_Value</v>
      </c>
      <c r="G6074" s="10" t="str">
        <f t="shared" si="994"/>
        <v>CHPF_M16_SetFRQ_Value</v>
      </c>
      <c r="H6074" s="10" t="str">
        <f>VLOOKUP(基本表格!E6074,起始地址定义!A:D,4,FALSE)&amp;" "&amp;Q6074</f>
        <v>2147+P6-M3 刨片进料料仓进料皮带运输机 给定频率 实际值</v>
      </c>
      <c r="I6074" s="10" t="str">
        <f t="shared" si="995"/>
        <v>DB100,REAL4556</v>
      </c>
      <c r="J6074" s="13" t="str">
        <f>VLOOKUP(E6074,起始地址定义!A:D,2,FALSE)</f>
        <v>DB100</v>
      </c>
      <c r="K6074" s="12" t="str">
        <f t="shared" si="996"/>
        <v>REAL4556</v>
      </c>
      <c r="L6074" s="13">
        <f>VLOOKUP(E6074,起始地址定义!A:D,3,FALSE)</f>
        <v>4550</v>
      </c>
      <c r="M6074" s="14">
        <f>VLOOKUP($F6074,类型描述及偏移量!$C:$H,2,FALSE)</f>
        <v>6</v>
      </c>
      <c r="N6074" s="14" t="str">
        <f>VLOOKUP($F6074,类型描述及偏移量!$C:$H,3,FALSE)</f>
        <v>实型</v>
      </c>
      <c r="O6074" s="14" t="str">
        <f>VLOOKUP($F6074,类型描述及偏移量!$C:$H,4,FALSE)</f>
        <v>None</v>
      </c>
      <c r="P6074" s="14" t="str">
        <f>VLOOKUP($F6074,类型描述及偏移量!$C:$H,5,FALSE)</f>
        <v>Yes</v>
      </c>
      <c r="Q6074" s="14" t="str">
        <f>VLOOKUP($F6074,类型描述及偏移量!$C:$H,6,FALSE)</f>
        <v>实际值</v>
      </c>
    </row>
    <row r="6075" hidden="1" spans="1:17">
      <c r="A6075" s="12" t="s">
        <v>128</v>
      </c>
      <c r="B6075" s="12" t="str">
        <f t="shared" si="989"/>
        <v>M16_SetFRQ</v>
      </c>
      <c r="C6075" s="12" t="str">
        <f t="shared" si="990"/>
        <v>Range</v>
      </c>
      <c r="D6075" s="12" t="str">
        <f t="shared" si="991"/>
        <v>BP_Value_var</v>
      </c>
      <c r="E6075" s="13" t="str">
        <f t="shared" si="992"/>
        <v>CHPF_M16_SetFRQ_BP_Value_var</v>
      </c>
      <c r="F6075" s="14" t="str">
        <f t="shared" si="993"/>
        <v>BP_Value_var_Range</v>
      </c>
      <c r="G6075" s="10" t="str">
        <f t="shared" si="994"/>
        <v>CHPF_M16_SetFRQ_Range</v>
      </c>
      <c r="H6075" s="10" t="str">
        <f>VLOOKUP(基本表格!E6075,起始地址定义!A:D,4,FALSE)&amp;" "&amp;Q6075</f>
        <v>2147+P6-M3 刨片进料料仓进料皮带运输机 给定频率 量程</v>
      </c>
      <c r="I6075" s="10" t="str">
        <f t="shared" si="995"/>
        <v>DB100,REAL4560</v>
      </c>
      <c r="J6075" s="13" t="str">
        <f>VLOOKUP(E6075,起始地址定义!A:D,2,FALSE)</f>
        <v>DB100</v>
      </c>
      <c r="K6075" s="12" t="str">
        <f t="shared" si="996"/>
        <v>REAL4560</v>
      </c>
      <c r="L6075" s="13">
        <f>VLOOKUP(E6075,起始地址定义!A:D,3,FALSE)</f>
        <v>4550</v>
      </c>
      <c r="M6075" s="14">
        <f>VLOOKUP($F6075,类型描述及偏移量!$C:$H,2,FALSE)</f>
        <v>10</v>
      </c>
      <c r="N6075" s="14" t="str">
        <f>VLOOKUP($F6075,类型描述及偏移量!$C:$H,3,FALSE)</f>
        <v>实型</v>
      </c>
      <c r="O6075" s="14" t="str">
        <f>VLOOKUP($F6075,类型描述及偏移量!$C:$H,4,FALSE)</f>
        <v>None</v>
      </c>
      <c r="P6075" s="14" t="str">
        <f>VLOOKUP($F6075,类型描述及偏移量!$C:$H,5,FALSE)</f>
        <v>No</v>
      </c>
      <c r="Q6075" s="14" t="str">
        <f>VLOOKUP($F6075,类型描述及偏移量!$C:$H,6,FALSE)</f>
        <v>量程</v>
      </c>
    </row>
    <row r="6076" hidden="1" spans="1:17">
      <c r="A6076" s="12" t="s">
        <v>128</v>
      </c>
      <c r="B6076" s="12" t="str">
        <f t="shared" si="989"/>
        <v>M16_SetFRQ</v>
      </c>
      <c r="C6076" s="12" t="str">
        <f t="shared" si="990"/>
        <v>Hi</v>
      </c>
      <c r="D6076" s="12" t="str">
        <f t="shared" si="991"/>
        <v>BP_Value_var</v>
      </c>
      <c r="E6076" s="13" t="str">
        <f t="shared" si="992"/>
        <v>CHPF_M16_SetFRQ_BP_Value_var</v>
      </c>
      <c r="F6076" s="14" t="str">
        <f t="shared" si="993"/>
        <v>BP_Value_var_Hi</v>
      </c>
      <c r="G6076" s="10" t="str">
        <f t="shared" si="994"/>
        <v>CHPF_M16_SetFRQ_Hi</v>
      </c>
      <c r="H6076" s="10" t="str">
        <f>VLOOKUP(基本表格!E6076,起始地址定义!A:D,4,FALSE)&amp;" "&amp;Q6076</f>
        <v>2147+P6-M3 刨片进料料仓进料皮带运输机 给定频率 上限值</v>
      </c>
      <c r="I6076" s="10" t="str">
        <f t="shared" si="995"/>
        <v>DB100,REAL4564</v>
      </c>
      <c r="J6076" s="13" t="str">
        <f>VLOOKUP(E6076,起始地址定义!A:D,2,FALSE)</f>
        <v>DB100</v>
      </c>
      <c r="K6076" s="12" t="str">
        <f t="shared" si="996"/>
        <v>REAL4564</v>
      </c>
      <c r="L6076" s="13">
        <f>VLOOKUP(E6076,起始地址定义!A:D,3,FALSE)</f>
        <v>4550</v>
      </c>
      <c r="M6076" s="14">
        <f>VLOOKUP($F6076,类型描述及偏移量!$C:$H,2,FALSE)</f>
        <v>14</v>
      </c>
      <c r="N6076" s="14" t="str">
        <f>VLOOKUP($F6076,类型描述及偏移量!$C:$H,3,FALSE)</f>
        <v>实型</v>
      </c>
      <c r="O6076" s="14" t="str">
        <f>VLOOKUP($F6076,类型描述及偏移量!$C:$H,4,FALSE)</f>
        <v>None</v>
      </c>
      <c r="P6076" s="14" t="str">
        <f>VLOOKUP($F6076,类型描述及偏移量!$C:$H,5,FALSE)</f>
        <v>No</v>
      </c>
      <c r="Q6076" s="14" t="str">
        <f>VLOOKUP($F6076,类型描述及偏移量!$C:$H,6,FALSE)</f>
        <v>上限值</v>
      </c>
    </row>
    <row r="6077" hidden="1" spans="1:17">
      <c r="A6077" s="12" t="s">
        <v>128</v>
      </c>
      <c r="B6077" s="12" t="str">
        <f t="shared" si="989"/>
        <v>M16_SetFRQ</v>
      </c>
      <c r="C6077" s="12" t="str">
        <f t="shared" si="990"/>
        <v>Lo</v>
      </c>
      <c r="D6077" s="12" t="str">
        <f t="shared" si="991"/>
        <v>BP_Value_var</v>
      </c>
      <c r="E6077" s="13" t="str">
        <f t="shared" si="992"/>
        <v>CHPF_M16_SetFRQ_BP_Value_var</v>
      </c>
      <c r="F6077" s="14" t="str">
        <f t="shared" si="993"/>
        <v>BP_Value_var_Lo</v>
      </c>
      <c r="G6077" s="10" t="str">
        <f t="shared" si="994"/>
        <v>CHPF_M16_SetFRQ_Lo</v>
      </c>
      <c r="H6077" s="10" t="str">
        <f>VLOOKUP(基本表格!E6077,起始地址定义!A:D,4,FALSE)&amp;" "&amp;Q6077</f>
        <v>2147+P6-M3 刨片进料料仓进料皮带运输机 给定频率 下限值</v>
      </c>
      <c r="I6077" s="10" t="str">
        <f t="shared" si="995"/>
        <v>DB100,REAL4568</v>
      </c>
      <c r="J6077" s="13" t="str">
        <f>VLOOKUP(E6077,起始地址定义!A:D,2,FALSE)</f>
        <v>DB100</v>
      </c>
      <c r="K6077" s="12" t="str">
        <f t="shared" si="996"/>
        <v>REAL4568</v>
      </c>
      <c r="L6077" s="13">
        <f>VLOOKUP(E6077,起始地址定义!A:D,3,FALSE)</f>
        <v>4550</v>
      </c>
      <c r="M6077" s="14">
        <f>VLOOKUP($F6077,类型描述及偏移量!$C:$H,2,FALSE)</f>
        <v>18</v>
      </c>
      <c r="N6077" s="14" t="str">
        <f>VLOOKUP($F6077,类型描述及偏移量!$C:$H,3,FALSE)</f>
        <v>实型</v>
      </c>
      <c r="O6077" s="14" t="str">
        <f>VLOOKUP($F6077,类型描述及偏移量!$C:$H,4,FALSE)</f>
        <v>None</v>
      </c>
      <c r="P6077" s="14" t="str">
        <f>VLOOKUP($F6077,类型描述及偏移量!$C:$H,5,FALSE)</f>
        <v>No</v>
      </c>
      <c r="Q6077" s="14" t="str">
        <f>VLOOKUP($F6077,类型描述及偏移量!$C:$H,6,FALSE)</f>
        <v>下限值</v>
      </c>
    </row>
    <row r="6078" hidden="1" spans="1:17">
      <c r="A6078" s="12" t="s">
        <v>128</v>
      </c>
      <c r="B6078" s="12" t="str">
        <f t="shared" si="989"/>
        <v>M16_SetFRQ</v>
      </c>
      <c r="C6078" s="12" t="str">
        <f t="shared" si="990"/>
        <v>HiHi</v>
      </c>
      <c r="D6078" s="12" t="str">
        <f t="shared" si="991"/>
        <v>BP_Value_var</v>
      </c>
      <c r="E6078" s="13" t="str">
        <f t="shared" si="992"/>
        <v>CHPF_M16_SetFRQ_BP_Value_var</v>
      </c>
      <c r="F6078" s="14" t="str">
        <f t="shared" si="993"/>
        <v>BP_Value_var_HiHi</v>
      </c>
      <c r="G6078" s="10" t="str">
        <f t="shared" si="994"/>
        <v>CHPF_M16_SetFRQ_HiHi</v>
      </c>
      <c r="H6078" s="10" t="str">
        <f>VLOOKUP(基本表格!E6078,起始地址定义!A:D,4,FALSE)&amp;" "&amp;Q6078</f>
        <v>2147+P6-M3 刨片进料料仓进料皮带运输机 给定频率 上上限值</v>
      </c>
      <c r="I6078" s="10" t="str">
        <f t="shared" si="995"/>
        <v>DB100,REAL4572</v>
      </c>
      <c r="J6078" s="13" t="str">
        <f>VLOOKUP(E6078,起始地址定义!A:D,2,FALSE)</f>
        <v>DB100</v>
      </c>
      <c r="K6078" s="12" t="str">
        <f t="shared" si="996"/>
        <v>REAL4572</v>
      </c>
      <c r="L6078" s="13">
        <f>VLOOKUP(E6078,起始地址定义!A:D,3,FALSE)</f>
        <v>4550</v>
      </c>
      <c r="M6078" s="14">
        <f>VLOOKUP($F6078,类型描述及偏移量!$C:$H,2,FALSE)</f>
        <v>22</v>
      </c>
      <c r="N6078" s="14" t="str">
        <f>VLOOKUP($F6078,类型描述及偏移量!$C:$H,3,FALSE)</f>
        <v>实型</v>
      </c>
      <c r="O6078" s="14" t="str">
        <f>VLOOKUP($F6078,类型描述及偏移量!$C:$H,4,FALSE)</f>
        <v>None</v>
      </c>
      <c r="P6078" s="14" t="str">
        <f>VLOOKUP($F6078,类型描述及偏移量!$C:$H,5,FALSE)</f>
        <v>No</v>
      </c>
      <c r="Q6078" s="14" t="str">
        <f>VLOOKUP($F6078,类型描述及偏移量!$C:$H,6,FALSE)</f>
        <v>上上限值</v>
      </c>
    </row>
    <row r="6079" hidden="1" spans="1:17">
      <c r="A6079" s="12" t="s">
        <v>128</v>
      </c>
      <c r="B6079" s="12" t="str">
        <f t="shared" si="989"/>
        <v>M16_SetFRQ</v>
      </c>
      <c r="C6079" s="12" t="str">
        <f t="shared" si="990"/>
        <v>LoLo</v>
      </c>
      <c r="D6079" s="12" t="str">
        <f t="shared" si="991"/>
        <v>BP_Value_var</v>
      </c>
      <c r="E6079" s="13" t="str">
        <f t="shared" si="992"/>
        <v>CHPF_M16_SetFRQ_BP_Value_var</v>
      </c>
      <c r="F6079" s="14" t="str">
        <f t="shared" si="993"/>
        <v>BP_Value_var_LoLo</v>
      </c>
      <c r="G6079" s="10" t="str">
        <f t="shared" si="994"/>
        <v>CHPF_M16_SetFRQ_LoLo</v>
      </c>
      <c r="H6079" s="10" t="str">
        <f>VLOOKUP(基本表格!E6079,起始地址定义!A:D,4,FALSE)&amp;" "&amp;Q6079</f>
        <v>2147+P6-M3 刨片进料料仓进料皮带运输机 给定频率 下下限值</v>
      </c>
      <c r="I6079" s="10" t="str">
        <f t="shared" si="995"/>
        <v>DB100,REAL4576</v>
      </c>
      <c r="J6079" s="13" t="str">
        <f>VLOOKUP(E6079,起始地址定义!A:D,2,FALSE)</f>
        <v>DB100</v>
      </c>
      <c r="K6079" s="12" t="str">
        <f t="shared" si="996"/>
        <v>REAL4576</v>
      </c>
      <c r="L6079" s="13">
        <f>VLOOKUP(E6079,起始地址定义!A:D,3,FALSE)</f>
        <v>4550</v>
      </c>
      <c r="M6079" s="14">
        <f>VLOOKUP($F6079,类型描述及偏移量!$C:$H,2,FALSE)</f>
        <v>26</v>
      </c>
      <c r="N6079" s="14" t="str">
        <f>VLOOKUP($F6079,类型描述及偏移量!$C:$H,3,FALSE)</f>
        <v>实型</v>
      </c>
      <c r="O6079" s="14" t="str">
        <f>VLOOKUP($F6079,类型描述及偏移量!$C:$H,4,FALSE)</f>
        <v>None</v>
      </c>
      <c r="P6079" s="14" t="str">
        <f>VLOOKUP($F6079,类型描述及偏移量!$C:$H,5,FALSE)</f>
        <v>No</v>
      </c>
      <c r="Q6079" s="14" t="str">
        <f>VLOOKUP($F6079,类型描述及偏移量!$C:$H,6,FALSE)</f>
        <v>下下限值</v>
      </c>
    </row>
    <row r="6080" hidden="1" spans="1:17">
      <c r="A6080" s="12" t="s">
        <v>128</v>
      </c>
      <c r="B6080" s="12" t="str">
        <f t="shared" si="989"/>
        <v>M16_ActFRQ</v>
      </c>
      <c r="C6080" s="12" t="str">
        <f t="shared" si="990"/>
        <v>HiProEN</v>
      </c>
      <c r="D6080" s="12" t="str">
        <f t="shared" si="991"/>
        <v>BP_Value_var</v>
      </c>
      <c r="E6080" s="13" t="str">
        <f t="shared" si="992"/>
        <v>CHPF_M16_ActFRQ_BP_Value_var</v>
      </c>
      <c r="F6080" s="14" t="str">
        <f t="shared" si="993"/>
        <v>BP_Value_var_HiProEN</v>
      </c>
      <c r="G6080" s="10" t="str">
        <f t="shared" si="994"/>
        <v>CHPF_M16_ActFRQ_HiProEN</v>
      </c>
      <c r="H6080" s="10" t="str">
        <f>VLOOKUP(基本表格!E6080,起始地址定义!A:D,4,FALSE)&amp;" "&amp;Q6080</f>
        <v>2147+P6-M3 刨片进料料仓进料皮带运输机 反馈频率 上限保护使能</v>
      </c>
      <c r="I6080" s="10" t="str">
        <f t="shared" si="995"/>
        <v>DB100,X4600.3</v>
      </c>
      <c r="J6080" s="13" t="str">
        <f>VLOOKUP(E6080,起始地址定义!A:D,2,FALSE)</f>
        <v>DB100</v>
      </c>
      <c r="K6080" s="12" t="str">
        <f t="shared" si="996"/>
        <v>X4600.3</v>
      </c>
      <c r="L6080" s="13">
        <f>VLOOKUP(E6080,起始地址定义!A:D,3,FALSE)</f>
        <v>4600</v>
      </c>
      <c r="M6080" s="14">
        <f>VLOOKUP($F6080,类型描述及偏移量!$C:$H,2,FALSE)</f>
        <v>0.299999999999997</v>
      </c>
      <c r="N6080" s="14" t="str">
        <f>VLOOKUP($F6080,类型描述及偏移量!$C:$H,3,FALSE)</f>
        <v>离散</v>
      </c>
      <c r="O6080" s="14" t="str">
        <f>VLOOKUP($F6080,类型描述及偏移量!$C:$H,4,FALSE)</f>
        <v>None</v>
      </c>
      <c r="P6080" s="14" t="str">
        <f>VLOOKUP($F6080,类型描述及偏移量!$C:$H,5,FALSE)</f>
        <v>No</v>
      </c>
      <c r="Q6080" s="14" t="str">
        <f>VLOOKUP($F6080,类型描述及偏移量!$C:$H,6,FALSE)</f>
        <v>上限保护使能</v>
      </c>
    </row>
    <row r="6081" hidden="1" spans="1:17">
      <c r="A6081" s="12" t="s">
        <v>128</v>
      </c>
      <c r="B6081" s="12" t="str">
        <f t="shared" si="989"/>
        <v>M16_ActFRQ</v>
      </c>
      <c r="C6081" s="12" t="str">
        <f t="shared" si="990"/>
        <v>LoProEN</v>
      </c>
      <c r="D6081" s="12" t="str">
        <f t="shared" si="991"/>
        <v>BP_Value_var</v>
      </c>
      <c r="E6081" s="13" t="str">
        <f t="shared" si="992"/>
        <v>CHPF_M16_ActFRQ_BP_Value_var</v>
      </c>
      <c r="F6081" s="14" t="str">
        <f t="shared" si="993"/>
        <v>BP_Value_var_LoProEN</v>
      </c>
      <c r="G6081" s="10" t="str">
        <f t="shared" si="994"/>
        <v>CHPF_M16_ActFRQ_LoProEN</v>
      </c>
      <c r="H6081" s="10" t="str">
        <f>VLOOKUP(基本表格!E6081,起始地址定义!A:D,4,FALSE)&amp;" "&amp;Q6081</f>
        <v>2147+P6-M3 刨片进料料仓进料皮带运输机 反馈频率 下限保护使能</v>
      </c>
      <c r="I6081" s="10" t="str">
        <f t="shared" si="995"/>
        <v>DB100,X4600.4</v>
      </c>
      <c r="J6081" s="13" t="str">
        <f>VLOOKUP(E6081,起始地址定义!A:D,2,FALSE)</f>
        <v>DB100</v>
      </c>
      <c r="K6081" s="12" t="str">
        <f t="shared" si="996"/>
        <v>X4600.4</v>
      </c>
      <c r="L6081" s="13">
        <f>VLOOKUP(E6081,起始地址定义!A:D,3,FALSE)</f>
        <v>4600</v>
      </c>
      <c r="M6081" s="14">
        <f>VLOOKUP($F6081,类型描述及偏移量!$C:$H,2,FALSE)</f>
        <v>0.399999999999999</v>
      </c>
      <c r="N6081" s="14" t="str">
        <f>VLOOKUP($F6081,类型描述及偏移量!$C:$H,3,FALSE)</f>
        <v>离散</v>
      </c>
      <c r="O6081" s="14" t="str">
        <f>VLOOKUP($F6081,类型描述及偏移量!$C:$H,4,FALSE)</f>
        <v>None</v>
      </c>
      <c r="P6081" s="14" t="str">
        <f>VLOOKUP($F6081,类型描述及偏移量!$C:$H,5,FALSE)</f>
        <v>No</v>
      </c>
      <c r="Q6081" s="14" t="str">
        <f>VLOOKUP($F6081,类型描述及偏移量!$C:$H,6,FALSE)</f>
        <v>下限保护使能</v>
      </c>
    </row>
    <row r="6082" hidden="1" spans="1:17">
      <c r="A6082" s="12" t="s">
        <v>128</v>
      </c>
      <c r="B6082" s="12" t="str">
        <f t="shared" si="989"/>
        <v>M16_ActFRQ</v>
      </c>
      <c r="C6082" s="12" t="str">
        <f t="shared" si="990"/>
        <v>HiALM</v>
      </c>
      <c r="D6082" s="12" t="str">
        <f t="shared" si="991"/>
        <v>BP_Value_var</v>
      </c>
      <c r="E6082" s="13" t="str">
        <f t="shared" si="992"/>
        <v>CHPF_M16_ActFRQ_BP_Value_var</v>
      </c>
      <c r="F6082" s="14" t="str">
        <f t="shared" si="993"/>
        <v>BP_Value_var_HiALM</v>
      </c>
      <c r="G6082" s="10" t="str">
        <f t="shared" si="994"/>
        <v>CHPF_M16_ActFRQ_HiALM</v>
      </c>
      <c r="H6082" s="10" t="str">
        <f>VLOOKUP(基本表格!E6082,起始地址定义!A:D,4,FALSE)&amp;" "&amp;Q6082</f>
        <v>2147+P6-M3 刨片进料料仓进料皮带运输机 反馈频率 上限报警</v>
      </c>
      <c r="I6082" s="10" t="str">
        <f t="shared" si="995"/>
        <v>DB100,X4600.5</v>
      </c>
      <c r="J6082" s="13" t="str">
        <f>VLOOKUP(E6082,起始地址定义!A:D,2,FALSE)</f>
        <v>DB100</v>
      </c>
      <c r="K6082" s="12" t="str">
        <f t="shared" si="996"/>
        <v>X4600.5</v>
      </c>
      <c r="L6082" s="13">
        <f>VLOOKUP(E6082,起始地址定义!A:D,3,FALSE)</f>
        <v>4600</v>
      </c>
      <c r="M6082" s="14">
        <f>VLOOKUP($F6082,类型描述及偏移量!$C:$H,2,FALSE)</f>
        <v>0.5</v>
      </c>
      <c r="N6082" s="14" t="str">
        <f>VLOOKUP($F6082,类型描述及偏移量!$C:$H,3,FALSE)</f>
        <v>离散</v>
      </c>
      <c r="O6082" s="14" t="str">
        <f>VLOOKUP($F6082,类型描述及偏移量!$C:$H,4,FALSE)</f>
        <v>None</v>
      </c>
      <c r="P6082" s="14" t="str">
        <f>VLOOKUP($F6082,类型描述及偏移量!$C:$H,5,FALSE)</f>
        <v>Yes</v>
      </c>
      <c r="Q6082" s="14" t="str">
        <f>VLOOKUP($F6082,类型描述及偏移量!$C:$H,6,FALSE)</f>
        <v>上限报警</v>
      </c>
    </row>
    <row r="6083" hidden="1" spans="1:17">
      <c r="A6083" s="12" t="s">
        <v>128</v>
      </c>
      <c r="B6083" s="12" t="str">
        <f t="shared" ref="B6083:B6114" si="997">"M"&amp;RIGHT(LEFT(B5960,FIND("_",B5960,1)-1),LEN(LEFT(B5960,FIND("_",B5960,1)-1))-1)+1&amp;"_"&amp;RIGHT(B5960,LEN(B5960)-FIND("_",B5960,1))</f>
        <v>M16_ActFRQ</v>
      </c>
      <c r="C6083" s="12" t="str">
        <f t="shared" ref="C6083:C6114" si="998">C5960</f>
        <v>LoALM</v>
      </c>
      <c r="D6083" s="12" t="str">
        <f t="shared" ref="D6083:D6114" si="999">D5960</f>
        <v>BP_Value_var</v>
      </c>
      <c r="E6083" s="13" t="str">
        <f t="shared" ref="E6083:E6114" si="1000">A6083&amp;"_"&amp;B6083&amp;"_"&amp;D6083</f>
        <v>CHPF_M16_ActFRQ_BP_Value_var</v>
      </c>
      <c r="F6083" s="14" t="str">
        <f t="shared" ref="F6083:F6114" si="1001">D6083&amp;"_"&amp;C6083</f>
        <v>BP_Value_var_LoALM</v>
      </c>
      <c r="G6083" s="10" t="str">
        <f t="shared" ref="G6083:G6114" si="1002">A6083&amp;"_"&amp;IF(B6083="DB","",B6083&amp;"_")&amp;C6083</f>
        <v>CHPF_M16_ActFRQ_LoALM</v>
      </c>
      <c r="H6083" s="10" t="str">
        <f>VLOOKUP(基本表格!E6083,起始地址定义!A:D,4,FALSE)&amp;" "&amp;Q6083</f>
        <v>2147+P6-M3 刨片进料料仓进料皮带运输机 反馈频率 下限报警</v>
      </c>
      <c r="I6083" s="10" t="str">
        <f t="shared" ref="I6083:I6114" si="1003">J6083&amp;","&amp;K6083</f>
        <v>DB100,X4600.6</v>
      </c>
      <c r="J6083" s="13" t="str">
        <f>VLOOKUP(E6083,起始地址定义!A:D,2,FALSE)</f>
        <v>DB100</v>
      </c>
      <c r="K6083" s="12" t="str">
        <f t="shared" ref="K6083:K6114" si="1004">IF(N6083="离散","X",IF(N6083="实型","REAL","INT"))&amp;IF(N6083="离散",TEXT(L6083+M6083,"0.0"),L6083+M6083)</f>
        <v>X4600.6</v>
      </c>
      <c r="L6083" s="13">
        <f>VLOOKUP(E6083,起始地址定义!A:D,3,FALSE)</f>
        <v>4600</v>
      </c>
      <c r="M6083" s="14">
        <f>VLOOKUP($F6083,类型描述及偏移量!$C:$H,2,FALSE)</f>
        <v>0.600000000000001</v>
      </c>
      <c r="N6083" s="14" t="str">
        <f>VLOOKUP($F6083,类型描述及偏移量!$C:$H,3,FALSE)</f>
        <v>离散</v>
      </c>
      <c r="O6083" s="14" t="str">
        <f>VLOOKUP($F6083,类型描述及偏移量!$C:$H,4,FALSE)</f>
        <v>None</v>
      </c>
      <c r="P6083" s="14" t="str">
        <f>VLOOKUP($F6083,类型描述及偏移量!$C:$H,5,FALSE)</f>
        <v>Yes</v>
      </c>
      <c r="Q6083" s="14" t="str">
        <f>VLOOKUP($F6083,类型描述及偏移量!$C:$H,6,FALSE)</f>
        <v>下限报警</v>
      </c>
    </row>
    <row r="6084" hidden="1" spans="1:17">
      <c r="A6084" s="12" t="s">
        <v>128</v>
      </c>
      <c r="B6084" s="12" t="str">
        <f t="shared" si="997"/>
        <v>M16_ActFRQ</v>
      </c>
      <c r="C6084" s="12" t="str">
        <f t="shared" si="998"/>
        <v>HiHiALM</v>
      </c>
      <c r="D6084" s="12" t="str">
        <f t="shared" si="999"/>
        <v>BP_Value_var</v>
      </c>
      <c r="E6084" s="13" t="str">
        <f t="shared" si="1000"/>
        <v>CHPF_M16_ActFRQ_BP_Value_var</v>
      </c>
      <c r="F6084" s="14" t="str">
        <f t="shared" si="1001"/>
        <v>BP_Value_var_HiHiALM</v>
      </c>
      <c r="G6084" s="10" t="str">
        <f t="shared" si="1002"/>
        <v>CHPF_M16_ActFRQ_HiHiALM</v>
      </c>
      <c r="H6084" s="10" t="str">
        <f>VLOOKUP(基本表格!E6084,起始地址定义!A:D,4,FALSE)&amp;" "&amp;Q6084</f>
        <v>2147+P6-M3 刨片进料料仓进料皮带运输机 反馈频率 上上限报警</v>
      </c>
      <c r="I6084" s="10" t="str">
        <f t="shared" si="1003"/>
        <v>DB100,X4600.7</v>
      </c>
      <c r="J6084" s="13" t="str">
        <f>VLOOKUP(E6084,起始地址定义!A:D,2,FALSE)</f>
        <v>DB100</v>
      </c>
      <c r="K6084" s="12" t="str">
        <f t="shared" si="1004"/>
        <v>X4600.7</v>
      </c>
      <c r="L6084" s="13">
        <f>VLOOKUP(E6084,起始地址定义!A:D,3,FALSE)</f>
        <v>4600</v>
      </c>
      <c r="M6084" s="14">
        <f>VLOOKUP($F6084,类型描述及偏移量!$C:$H,2,FALSE)</f>
        <v>0.700000000000003</v>
      </c>
      <c r="N6084" s="14" t="str">
        <f>VLOOKUP($F6084,类型描述及偏移量!$C:$H,3,FALSE)</f>
        <v>离散</v>
      </c>
      <c r="O6084" s="14" t="str">
        <f>VLOOKUP($F6084,类型描述及偏移量!$C:$H,4,FALSE)</f>
        <v>On</v>
      </c>
      <c r="P6084" s="14" t="str">
        <f>VLOOKUP($F6084,类型描述及偏移量!$C:$H,5,FALSE)</f>
        <v>Yes</v>
      </c>
      <c r="Q6084" s="14" t="str">
        <f>VLOOKUP($F6084,类型描述及偏移量!$C:$H,6,FALSE)</f>
        <v>上上限报警</v>
      </c>
    </row>
    <row r="6085" hidden="1" spans="1:17">
      <c r="A6085" s="12" t="s">
        <v>128</v>
      </c>
      <c r="B6085" s="12" t="str">
        <f t="shared" si="997"/>
        <v>M16_ActFRQ</v>
      </c>
      <c r="C6085" s="12" t="str">
        <f t="shared" si="998"/>
        <v>LoLoALM</v>
      </c>
      <c r="D6085" s="12" t="str">
        <f t="shared" si="999"/>
        <v>BP_Value_var</v>
      </c>
      <c r="E6085" s="13" t="str">
        <f t="shared" si="1000"/>
        <v>CHPF_M16_ActFRQ_BP_Value_var</v>
      </c>
      <c r="F6085" s="14" t="str">
        <f t="shared" si="1001"/>
        <v>BP_Value_var_LoLoALM</v>
      </c>
      <c r="G6085" s="10" t="str">
        <f t="shared" si="1002"/>
        <v>CHPF_M16_ActFRQ_LoLoALM</v>
      </c>
      <c r="H6085" s="10" t="str">
        <f>VLOOKUP(基本表格!E6085,起始地址定义!A:D,4,FALSE)&amp;" "&amp;Q6085</f>
        <v>2147+P6-M3 刨片进料料仓进料皮带运输机 反馈频率 下下限报警</v>
      </c>
      <c r="I6085" s="10" t="str">
        <f t="shared" si="1003"/>
        <v>DB100,X4601.0</v>
      </c>
      <c r="J6085" s="13" t="str">
        <f>VLOOKUP(E6085,起始地址定义!A:D,2,FALSE)</f>
        <v>DB100</v>
      </c>
      <c r="K6085" s="12" t="str">
        <f t="shared" si="1004"/>
        <v>X4601.0</v>
      </c>
      <c r="L6085" s="13">
        <f>VLOOKUP(E6085,起始地址定义!A:D,3,FALSE)</f>
        <v>4600</v>
      </c>
      <c r="M6085" s="14">
        <f>VLOOKUP($F6085,类型描述及偏移量!$C:$H,2,FALSE)</f>
        <v>1</v>
      </c>
      <c r="N6085" s="14" t="str">
        <f>VLOOKUP($F6085,类型描述及偏移量!$C:$H,3,FALSE)</f>
        <v>离散</v>
      </c>
      <c r="O6085" s="14" t="str">
        <f>VLOOKUP($F6085,类型描述及偏移量!$C:$H,4,FALSE)</f>
        <v>On</v>
      </c>
      <c r="P6085" s="14" t="str">
        <f>VLOOKUP($F6085,类型描述及偏移量!$C:$H,5,FALSE)</f>
        <v>Yes</v>
      </c>
      <c r="Q6085" s="14" t="str">
        <f>VLOOKUP($F6085,类型描述及偏移量!$C:$H,6,FALSE)</f>
        <v>下下限报警</v>
      </c>
    </row>
    <row r="6086" hidden="1" spans="1:17">
      <c r="A6086" s="12" t="s">
        <v>128</v>
      </c>
      <c r="B6086" s="12" t="str">
        <f t="shared" si="997"/>
        <v>M16_ActFRQ</v>
      </c>
      <c r="C6086" s="12" t="str">
        <f t="shared" si="998"/>
        <v>LimALM</v>
      </c>
      <c r="D6086" s="12" t="str">
        <f t="shared" si="999"/>
        <v>BP_Value_var</v>
      </c>
      <c r="E6086" s="13" t="str">
        <f t="shared" si="1000"/>
        <v>CHPF_M16_ActFRQ_BP_Value_var</v>
      </c>
      <c r="F6086" s="14" t="str">
        <f t="shared" si="1001"/>
        <v>BP_Value_var_LimALM</v>
      </c>
      <c r="G6086" s="10" t="str">
        <f t="shared" si="1002"/>
        <v>CHPF_M16_ActFRQ_LimALM</v>
      </c>
      <c r="H6086" s="10" t="str">
        <f>VLOOKUP(基本表格!E6086,起始地址定义!A:D,4,FALSE)&amp;" "&amp;Q6086</f>
        <v>2147+P6-M3 刨片进料料仓进料皮带运输机 反馈频率 极限报警</v>
      </c>
      <c r="I6086" s="10" t="str">
        <f t="shared" si="1003"/>
        <v>DB100,X4601.1</v>
      </c>
      <c r="J6086" s="13" t="str">
        <f>VLOOKUP(E6086,起始地址定义!A:D,2,FALSE)</f>
        <v>DB100</v>
      </c>
      <c r="K6086" s="12" t="str">
        <f t="shared" si="1004"/>
        <v>X4601.1</v>
      </c>
      <c r="L6086" s="13">
        <f>VLOOKUP(E6086,起始地址定义!A:D,3,FALSE)</f>
        <v>4600</v>
      </c>
      <c r="M6086" s="14">
        <f>VLOOKUP($F6086,类型描述及偏移量!$C:$H,2,FALSE)</f>
        <v>1.1</v>
      </c>
      <c r="N6086" s="14" t="str">
        <f>VLOOKUP($F6086,类型描述及偏移量!$C:$H,3,FALSE)</f>
        <v>离散</v>
      </c>
      <c r="O6086" s="14" t="str">
        <f>VLOOKUP($F6086,类型描述及偏移量!$C:$H,4,FALSE)</f>
        <v>On</v>
      </c>
      <c r="P6086" s="14" t="str">
        <f>VLOOKUP($F6086,类型描述及偏移量!$C:$H,5,FALSE)</f>
        <v>Yes</v>
      </c>
      <c r="Q6086" s="14" t="str">
        <f>VLOOKUP($F6086,类型描述及偏移量!$C:$H,6,FALSE)</f>
        <v>极限报警</v>
      </c>
    </row>
    <row r="6087" hidden="1" spans="1:17">
      <c r="A6087" s="12" t="s">
        <v>128</v>
      </c>
      <c r="B6087" s="12" t="str">
        <f t="shared" si="997"/>
        <v>M16_ActFRQ</v>
      </c>
      <c r="C6087" s="12" t="str">
        <f t="shared" si="998"/>
        <v>LostALM</v>
      </c>
      <c r="D6087" s="12" t="str">
        <f t="shared" si="999"/>
        <v>BP_Value_var</v>
      </c>
      <c r="E6087" s="13" t="str">
        <f t="shared" si="1000"/>
        <v>CHPF_M16_ActFRQ_BP_Value_var</v>
      </c>
      <c r="F6087" s="14" t="str">
        <f t="shared" si="1001"/>
        <v>BP_Value_var_LostALM</v>
      </c>
      <c r="G6087" s="10" t="str">
        <f t="shared" si="1002"/>
        <v>CHPF_M16_ActFRQ_LostALM</v>
      </c>
      <c r="H6087" s="10" t="str">
        <f>VLOOKUP(基本表格!E6087,起始地址定义!A:D,4,FALSE)&amp;" "&amp;Q6087</f>
        <v>2147+P6-M3 刨片进料料仓进料皮带运输机 反馈频率 传感器断线报警</v>
      </c>
      <c r="I6087" s="10" t="str">
        <f t="shared" si="1003"/>
        <v>DB100,X4601.2</v>
      </c>
      <c r="J6087" s="13" t="str">
        <f>VLOOKUP(E6087,起始地址定义!A:D,2,FALSE)</f>
        <v>DB100</v>
      </c>
      <c r="K6087" s="12" t="str">
        <f t="shared" si="1004"/>
        <v>X4601.2</v>
      </c>
      <c r="L6087" s="13">
        <f>VLOOKUP(E6087,起始地址定义!A:D,3,FALSE)</f>
        <v>4600</v>
      </c>
      <c r="M6087" s="14">
        <f>VLOOKUP($F6087,类型描述及偏移量!$C:$H,2,FALSE)</f>
        <v>1.2</v>
      </c>
      <c r="N6087" s="14" t="str">
        <f>VLOOKUP($F6087,类型描述及偏移量!$C:$H,3,FALSE)</f>
        <v>离散</v>
      </c>
      <c r="O6087" s="14" t="str">
        <f>VLOOKUP($F6087,类型描述及偏移量!$C:$H,4,FALSE)</f>
        <v>On</v>
      </c>
      <c r="P6087" s="14" t="str">
        <f>VLOOKUP($F6087,类型描述及偏移量!$C:$H,5,FALSE)</f>
        <v>Yes</v>
      </c>
      <c r="Q6087" s="14" t="str">
        <f>VLOOKUP($F6087,类型描述及偏移量!$C:$H,6,FALSE)</f>
        <v>传感器断线报警</v>
      </c>
    </row>
    <row r="6088" hidden="1" spans="1:17">
      <c r="A6088" s="12" t="s">
        <v>128</v>
      </c>
      <c r="B6088" s="12" t="str">
        <f t="shared" si="997"/>
        <v>M16_ActFRQ</v>
      </c>
      <c r="C6088" s="12" t="str">
        <f t="shared" si="998"/>
        <v>Code</v>
      </c>
      <c r="D6088" s="12" t="str">
        <f t="shared" si="999"/>
        <v>BP_Value_var</v>
      </c>
      <c r="E6088" s="13" t="str">
        <f t="shared" si="1000"/>
        <v>CHPF_M16_ActFRQ_BP_Value_var</v>
      </c>
      <c r="F6088" s="14" t="str">
        <f t="shared" si="1001"/>
        <v>BP_Value_var_Code</v>
      </c>
      <c r="G6088" s="10" t="str">
        <f t="shared" si="1002"/>
        <v>CHPF_M16_ActFRQ_Code</v>
      </c>
      <c r="H6088" s="10" t="str">
        <f>VLOOKUP(基本表格!E6088,起始地址定义!A:D,4,FALSE)&amp;" "&amp;Q6088</f>
        <v>2147+P6-M3 刨片进料料仓进料皮带运输机 反馈频率 实际内码</v>
      </c>
      <c r="I6088" s="10" t="str">
        <f t="shared" si="1003"/>
        <v>DB100,INT4602</v>
      </c>
      <c r="J6088" s="13" t="str">
        <f>VLOOKUP(E6088,起始地址定义!A:D,2,FALSE)</f>
        <v>DB100</v>
      </c>
      <c r="K6088" s="12" t="str">
        <f t="shared" si="1004"/>
        <v>INT4602</v>
      </c>
      <c r="L6088" s="13">
        <f>VLOOKUP(E6088,起始地址定义!A:D,3,FALSE)</f>
        <v>4600</v>
      </c>
      <c r="M6088" s="14">
        <f>VLOOKUP($F6088,类型描述及偏移量!$C:$H,2,FALSE)</f>
        <v>2</v>
      </c>
      <c r="N6088" s="14" t="str">
        <f>VLOOKUP($F6088,类型描述及偏移量!$C:$H,3,FALSE)</f>
        <v>整型</v>
      </c>
      <c r="O6088" s="14" t="str">
        <f>VLOOKUP($F6088,类型描述及偏移量!$C:$H,4,FALSE)</f>
        <v>None</v>
      </c>
      <c r="P6088" s="14" t="str">
        <f>VLOOKUP($F6088,类型描述及偏移量!$C:$H,5,FALSE)</f>
        <v>Yes</v>
      </c>
      <c r="Q6088" s="14" t="str">
        <f>VLOOKUP($F6088,类型描述及偏移量!$C:$H,6,FALSE)</f>
        <v>实际内码</v>
      </c>
    </row>
    <row r="6089" hidden="1" spans="1:17">
      <c r="A6089" s="12" t="s">
        <v>128</v>
      </c>
      <c r="B6089" s="12" t="str">
        <f t="shared" si="997"/>
        <v>M16_ActFRQ</v>
      </c>
      <c r="C6089" s="12" t="str">
        <f t="shared" si="998"/>
        <v>Value</v>
      </c>
      <c r="D6089" s="12" t="str">
        <f t="shared" si="999"/>
        <v>BP_Value_var</v>
      </c>
      <c r="E6089" s="13" t="str">
        <f t="shared" si="1000"/>
        <v>CHPF_M16_ActFRQ_BP_Value_var</v>
      </c>
      <c r="F6089" s="14" t="str">
        <f t="shared" si="1001"/>
        <v>BP_Value_var_Value</v>
      </c>
      <c r="G6089" s="10" t="str">
        <f t="shared" si="1002"/>
        <v>CHPF_M16_ActFRQ_Value</v>
      </c>
      <c r="H6089" s="10" t="str">
        <f>VLOOKUP(基本表格!E6089,起始地址定义!A:D,4,FALSE)&amp;" "&amp;Q6089</f>
        <v>2147+P6-M3 刨片进料料仓进料皮带运输机 反馈频率 实际值</v>
      </c>
      <c r="I6089" s="10" t="str">
        <f t="shared" si="1003"/>
        <v>DB100,REAL4606</v>
      </c>
      <c r="J6089" s="13" t="str">
        <f>VLOOKUP(E6089,起始地址定义!A:D,2,FALSE)</f>
        <v>DB100</v>
      </c>
      <c r="K6089" s="12" t="str">
        <f t="shared" si="1004"/>
        <v>REAL4606</v>
      </c>
      <c r="L6089" s="13">
        <f>VLOOKUP(E6089,起始地址定义!A:D,3,FALSE)</f>
        <v>4600</v>
      </c>
      <c r="M6089" s="14">
        <f>VLOOKUP($F6089,类型描述及偏移量!$C:$H,2,FALSE)</f>
        <v>6</v>
      </c>
      <c r="N6089" s="14" t="str">
        <f>VLOOKUP($F6089,类型描述及偏移量!$C:$H,3,FALSE)</f>
        <v>实型</v>
      </c>
      <c r="O6089" s="14" t="str">
        <f>VLOOKUP($F6089,类型描述及偏移量!$C:$H,4,FALSE)</f>
        <v>None</v>
      </c>
      <c r="P6089" s="14" t="str">
        <f>VLOOKUP($F6089,类型描述及偏移量!$C:$H,5,FALSE)</f>
        <v>Yes</v>
      </c>
      <c r="Q6089" s="14" t="str">
        <f>VLOOKUP($F6089,类型描述及偏移量!$C:$H,6,FALSE)</f>
        <v>实际值</v>
      </c>
    </row>
    <row r="6090" hidden="1" spans="1:17">
      <c r="A6090" s="12" t="s">
        <v>128</v>
      </c>
      <c r="B6090" s="12" t="str">
        <f t="shared" si="997"/>
        <v>M16_ActFRQ</v>
      </c>
      <c r="C6090" s="12" t="str">
        <f t="shared" si="998"/>
        <v>Range</v>
      </c>
      <c r="D6090" s="12" t="str">
        <f t="shared" si="999"/>
        <v>BP_Value_var</v>
      </c>
      <c r="E6090" s="13" t="str">
        <f t="shared" si="1000"/>
        <v>CHPF_M16_ActFRQ_BP_Value_var</v>
      </c>
      <c r="F6090" s="14" t="str">
        <f t="shared" si="1001"/>
        <v>BP_Value_var_Range</v>
      </c>
      <c r="G6090" s="10" t="str">
        <f t="shared" si="1002"/>
        <v>CHPF_M16_ActFRQ_Range</v>
      </c>
      <c r="H6090" s="10" t="str">
        <f>VLOOKUP(基本表格!E6090,起始地址定义!A:D,4,FALSE)&amp;" "&amp;Q6090</f>
        <v>2147+P6-M3 刨片进料料仓进料皮带运输机 反馈频率 量程</v>
      </c>
      <c r="I6090" s="10" t="str">
        <f t="shared" si="1003"/>
        <v>DB100,REAL4610</v>
      </c>
      <c r="J6090" s="13" t="str">
        <f>VLOOKUP(E6090,起始地址定义!A:D,2,FALSE)</f>
        <v>DB100</v>
      </c>
      <c r="K6090" s="12" t="str">
        <f t="shared" si="1004"/>
        <v>REAL4610</v>
      </c>
      <c r="L6090" s="13">
        <f>VLOOKUP(E6090,起始地址定义!A:D,3,FALSE)</f>
        <v>4600</v>
      </c>
      <c r="M6090" s="14">
        <f>VLOOKUP($F6090,类型描述及偏移量!$C:$H,2,FALSE)</f>
        <v>10</v>
      </c>
      <c r="N6090" s="14" t="str">
        <f>VLOOKUP($F6090,类型描述及偏移量!$C:$H,3,FALSE)</f>
        <v>实型</v>
      </c>
      <c r="O6090" s="14" t="str">
        <f>VLOOKUP($F6090,类型描述及偏移量!$C:$H,4,FALSE)</f>
        <v>None</v>
      </c>
      <c r="P6090" s="14" t="str">
        <f>VLOOKUP($F6090,类型描述及偏移量!$C:$H,5,FALSE)</f>
        <v>No</v>
      </c>
      <c r="Q6090" s="14" t="str">
        <f>VLOOKUP($F6090,类型描述及偏移量!$C:$H,6,FALSE)</f>
        <v>量程</v>
      </c>
    </row>
    <row r="6091" hidden="1" spans="1:17">
      <c r="A6091" s="12" t="s">
        <v>128</v>
      </c>
      <c r="B6091" s="12" t="str">
        <f t="shared" si="997"/>
        <v>M16_ActFRQ</v>
      </c>
      <c r="C6091" s="12" t="str">
        <f t="shared" si="998"/>
        <v>Hi</v>
      </c>
      <c r="D6091" s="12" t="str">
        <f t="shared" si="999"/>
        <v>BP_Value_var</v>
      </c>
      <c r="E6091" s="13" t="str">
        <f t="shared" si="1000"/>
        <v>CHPF_M16_ActFRQ_BP_Value_var</v>
      </c>
      <c r="F6091" s="14" t="str">
        <f t="shared" si="1001"/>
        <v>BP_Value_var_Hi</v>
      </c>
      <c r="G6091" s="10" t="str">
        <f t="shared" si="1002"/>
        <v>CHPF_M16_ActFRQ_Hi</v>
      </c>
      <c r="H6091" s="10" t="str">
        <f>VLOOKUP(基本表格!E6091,起始地址定义!A:D,4,FALSE)&amp;" "&amp;Q6091</f>
        <v>2147+P6-M3 刨片进料料仓进料皮带运输机 反馈频率 上限值</v>
      </c>
      <c r="I6091" s="10" t="str">
        <f t="shared" si="1003"/>
        <v>DB100,REAL4614</v>
      </c>
      <c r="J6091" s="13" t="str">
        <f>VLOOKUP(E6091,起始地址定义!A:D,2,FALSE)</f>
        <v>DB100</v>
      </c>
      <c r="K6091" s="12" t="str">
        <f t="shared" si="1004"/>
        <v>REAL4614</v>
      </c>
      <c r="L6091" s="13">
        <f>VLOOKUP(E6091,起始地址定义!A:D,3,FALSE)</f>
        <v>4600</v>
      </c>
      <c r="M6091" s="14">
        <f>VLOOKUP($F6091,类型描述及偏移量!$C:$H,2,FALSE)</f>
        <v>14</v>
      </c>
      <c r="N6091" s="14" t="str">
        <f>VLOOKUP($F6091,类型描述及偏移量!$C:$H,3,FALSE)</f>
        <v>实型</v>
      </c>
      <c r="O6091" s="14" t="str">
        <f>VLOOKUP($F6091,类型描述及偏移量!$C:$H,4,FALSE)</f>
        <v>None</v>
      </c>
      <c r="P6091" s="14" t="str">
        <f>VLOOKUP($F6091,类型描述及偏移量!$C:$H,5,FALSE)</f>
        <v>No</v>
      </c>
      <c r="Q6091" s="14" t="str">
        <f>VLOOKUP($F6091,类型描述及偏移量!$C:$H,6,FALSE)</f>
        <v>上限值</v>
      </c>
    </row>
    <row r="6092" hidden="1" spans="1:17">
      <c r="A6092" s="12" t="s">
        <v>128</v>
      </c>
      <c r="B6092" s="12" t="str">
        <f t="shared" si="997"/>
        <v>M16_ActFRQ</v>
      </c>
      <c r="C6092" s="12" t="str">
        <f t="shared" si="998"/>
        <v>Lo</v>
      </c>
      <c r="D6092" s="12" t="str">
        <f t="shared" si="999"/>
        <v>BP_Value_var</v>
      </c>
      <c r="E6092" s="13" t="str">
        <f t="shared" si="1000"/>
        <v>CHPF_M16_ActFRQ_BP_Value_var</v>
      </c>
      <c r="F6092" s="14" t="str">
        <f t="shared" si="1001"/>
        <v>BP_Value_var_Lo</v>
      </c>
      <c r="G6092" s="10" t="str">
        <f t="shared" si="1002"/>
        <v>CHPF_M16_ActFRQ_Lo</v>
      </c>
      <c r="H6092" s="10" t="str">
        <f>VLOOKUP(基本表格!E6092,起始地址定义!A:D,4,FALSE)&amp;" "&amp;Q6092</f>
        <v>2147+P6-M3 刨片进料料仓进料皮带运输机 反馈频率 下限值</v>
      </c>
      <c r="I6092" s="10" t="str">
        <f t="shared" si="1003"/>
        <v>DB100,REAL4618</v>
      </c>
      <c r="J6092" s="13" t="str">
        <f>VLOOKUP(E6092,起始地址定义!A:D,2,FALSE)</f>
        <v>DB100</v>
      </c>
      <c r="K6092" s="12" t="str">
        <f t="shared" si="1004"/>
        <v>REAL4618</v>
      </c>
      <c r="L6092" s="13">
        <f>VLOOKUP(E6092,起始地址定义!A:D,3,FALSE)</f>
        <v>4600</v>
      </c>
      <c r="M6092" s="14">
        <f>VLOOKUP($F6092,类型描述及偏移量!$C:$H,2,FALSE)</f>
        <v>18</v>
      </c>
      <c r="N6092" s="14" t="str">
        <f>VLOOKUP($F6092,类型描述及偏移量!$C:$H,3,FALSE)</f>
        <v>实型</v>
      </c>
      <c r="O6092" s="14" t="str">
        <f>VLOOKUP($F6092,类型描述及偏移量!$C:$H,4,FALSE)</f>
        <v>None</v>
      </c>
      <c r="P6092" s="14" t="str">
        <f>VLOOKUP($F6092,类型描述及偏移量!$C:$H,5,FALSE)</f>
        <v>No</v>
      </c>
      <c r="Q6092" s="14" t="str">
        <f>VLOOKUP($F6092,类型描述及偏移量!$C:$H,6,FALSE)</f>
        <v>下限值</v>
      </c>
    </row>
    <row r="6093" hidden="1" spans="1:17">
      <c r="A6093" s="12" t="s">
        <v>128</v>
      </c>
      <c r="B6093" s="12" t="str">
        <f t="shared" si="997"/>
        <v>M16_ActFRQ</v>
      </c>
      <c r="C6093" s="12" t="str">
        <f t="shared" si="998"/>
        <v>HiHi</v>
      </c>
      <c r="D6093" s="12" t="str">
        <f t="shared" si="999"/>
        <v>BP_Value_var</v>
      </c>
      <c r="E6093" s="13" t="str">
        <f t="shared" si="1000"/>
        <v>CHPF_M16_ActFRQ_BP_Value_var</v>
      </c>
      <c r="F6093" s="14" t="str">
        <f t="shared" si="1001"/>
        <v>BP_Value_var_HiHi</v>
      </c>
      <c r="G6093" s="10" t="str">
        <f t="shared" si="1002"/>
        <v>CHPF_M16_ActFRQ_HiHi</v>
      </c>
      <c r="H6093" s="10" t="str">
        <f>VLOOKUP(基本表格!E6093,起始地址定义!A:D,4,FALSE)&amp;" "&amp;Q6093</f>
        <v>2147+P6-M3 刨片进料料仓进料皮带运输机 反馈频率 上上限值</v>
      </c>
      <c r="I6093" s="10" t="str">
        <f t="shared" si="1003"/>
        <v>DB100,REAL4622</v>
      </c>
      <c r="J6093" s="13" t="str">
        <f>VLOOKUP(E6093,起始地址定义!A:D,2,FALSE)</f>
        <v>DB100</v>
      </c>
      <c r="K6093" s="12" t="str">
        <f t="shared" si="1004"/>
        <v>REAL4622</v>
      </c>
      <c r="L6093" s="13">
        <f>VLOOKUP(E6093,起始地址定义!A:D,3,FALSE)</f>
        <v>4600</v>
      </c>
      <c r="M6093" s="14">
        <f>VLOOKUP($F6093,类型描述及偏移量!$C:$H,2,FALSE)</f>
        <v>22</v>
      </c>
      <c r="N6093" s="14" t="str">
        <f>VLOOKUP($F6093,类型描述及偏移量!$C:$H,3,FALSE)</f>
        <v>实型</v>
      </c>
      <c r="O6093" s="14" t="str">
        <f>VLOOKUP($F6093,类型描述及偏移量!$C:$H,4,FALSE)</f>
        <v>None</v>
      </c>
      <c r="P6093" s="14" t="str">
        <f>VLOOKUP($F6093,类型描述及偏移量!$C:$H,5,FALSE)</f>
        <v>No</v>
      </c>
      <c r="Q6093" s="14" t="str">
        <f>VLOOKUP($F6093,类型描述及偏移量!$C:$H,6,FALSE)</f>
        <v>上上限值</v>
      </c>
    </row>
    <row r="6094" hidden="1" spans="1:17">
      <c r="A6094" s="12" t="s">
        <v>128</v>
      </c>
      <c r="B6094" s="12" t="str">
        <f t="shared" si="997"/>
        <v>M16_ActFRQ</v>
      </c>
      <c r="C6094" s="12" t="str">
        <f t="shared" si="998"/>
        <v>LoLo</v>
      </c>
      <c r="D6094" s="12" t="str">
        <f t="shared" si="999"/>
        <v>BP_Value_var</v>
      </c>
      <c r="E6094" s="13" t="str">
        <f t="shared" si="1000"/>
        <v>CHPF_M16_ActFRQ_BP_Value_var</v>
      </c>
      <c r="F6094" s="14" t="str">
        <f t="shared" si="1001"/>
        <v>BP_Value_var_LoLo</v>
      </c>
      <c r="G6094" s="10" t="str">
        <f t="shared" si="1002"/>
        <v>CHPF_M16_ActFRQ_LoLo</v>
      </c>
      <c r="H6094" s="10" t="str">
        <f>VLOOKUP(基本表格!E6094,起始地址定义!A:D,4,FALSE)&amp;" "&amp;Q6094</f>
        <v>2147+P6-M3 刨片进料料仓进料皮带运输机 反馈频率 下下限值</v>
      </c>
      <c r="I6094" s="10" t="str">
        <f t="shared" si="1003"/>
        <v>DB100,REAL4626</v>
      </c>
      <c r="J6094" s="13" t="str">
        <f>VLOOKUP(E6094,起始地址定义!A:D,2,FALSE)</f>
        <v>DB100</v>
      </c>
      <c r="K6094" s="12" t="str">
        <f t="shared" si="1004"/>
        <v>REAL4626</v>
      </c>
      <c r="L6094" s="13">
        <f>VLOOKUP(E6094,起始地址定义!A:D,3,FALSE)</f>
        <v>4600</v>
      </c>
      <c r="M6094" s="14">
        <f>VLOOKUP($F6094,类型描述及偏移量!$C:$H,2,FALSE)</f>
        <v>26</v>
      </c>
      <c r="N6094" s="14" t="str">
        <f>VLOOKUP($F6094,类型描述及偏移量!$C:$H,3,FALSE)</f>
        <v>实型</v>
      </c>
      <c r="O6094" s="14" t="str">
        <f>VLOOKUP($F6094,类型描述及偏移量!$C:$H,4,FALSE)</f>
        <v>None</v>
      </c>
      <c r="P6094" s="14" t="str">
        <f>VLOOKUP($F6094,类型描述及偏移量!$C:$H,5,FALSE)</f>
        <v>No</v>
      </c>
      <c r="Q6094" s="14" t="str">
        <f>VLOOKUP($F6094,类型描述及偏移量!$C:$H,6,FALSE)</f>
        <v>下下限值</v>
      </c>
    </row>
    <row r="6095" hidden="1" spans="1:17">
      <c r="A6095" s="12" t="s">
        <v>128</v>
      </c>
      <c r="B6095" s="12" t="str">
        <f t="shared" si="997"/>
        <v>M16_Comm</v>
      </c>
      <c r="C6095" s="12" t="str">
        <f t="shared" si="998"/>
        <v>REL</v>
      </c>
      <c r="D6095" s="12" t="str">
        <f t="shared" si="999"/>
        <v>BP_G120_var</v>
      </c>
      <c r="E6095" s="13" t="str">
        <f t="shared" si="1000"/>
        <v>CHPF_M16_Comm_BP_G120_var</v>
      </c>
      <c r="F6095" s="14" t="str">
        <f t="shared" si="1001"/>
        <v>BP_G120_var_REL</v>
      </c>
      <c r="G6095" s="10" t="str">
        <f t="shared" si="1002"/>
        <v>CHPF_M16_Comm_REL</v>
      </c>
      <c r="H6095" s="10" t="str">
        <f>VLOOKUP(基本表格!E6095,起始地址定义!A:D,4,FALSE)&amp;" "&amp;Q6095</f>
        <v>2147+P6-M3 刨片进料料仓进料皮带运输机 变频器通讯 备妥（不能与正转信号使用同一个）</v>
      </c>
      <c r="I6095" s="10" t="str">
        <f t="shared" si="1003"/>
        <v>DB100,X4650.0</v>
      </c>
      <c r="J6095" s="13" t="str">
        <f>VLOOKUP(E6095,起始地址定义!A:D,2,FALSE)</f>
        <v>DB100</v>
      </c>
      <c r="K6095" s="12" t="str">
        <f t="shared" si="1004"/>
        <v>X4650.0</v>
      </c>
      <c r="L6095" s="13">
        <f>VLOOKUP(E6095,起始地址定义!A:D,3,FALSE)</f>
        <v>4650</v>
      </c>
      <c r="M6095" s="14">
        <f>VLOOKUP($F6095,类型描述及偏移量!$C:$H,2,FALSE)</f>
        <v>0</v>
      </c>
      <c r="N6095" s="14" t="str">
        <f>VLOOKUP($F6095,类型描述及偏移量!$C:$H,3,FALSE)</f>
        <v>离散</v>
      </c>
      <c r="O6095" s="14" t="str">
        <f>VLOOKUP($F6095,类型描述及偏移量!$C:$H,4,FALSE)</f>
        <v>None</v>
      </c>
      <c r="P6095" s="14" t="str">
        <f>VLOOKUP($F6095,类型描述及偏移量!$C:$H,5,FALSE)</f>
        <v>Yes</v>
      </c>
      <c r="Q6095" s="14" t="str">
        <f>VLOOKUP($F6095,类型描述及偏移量!$C:$H,6,FALSE)</f>
        <v>备妥（不能与正转信号使用同一个）</v>
      </c>
    </row>
    <row r="6096" hidden="1" spans="1:17">
      <c r="A6096" s="12" t="s">
        <v>128</v>
      </c>
      <c r="B6096" s="12" t="str">
        <f t="shared" si="997"/>
        <v>M16_Comm</v>
      </c>
      <c r="C6096" s="12" t="str">
        <f t="shared" si="998"/>
        <v>FWD</v>
      </c>
      <c r="D6096" s="12" t="str">
        <f t="shared" si="999"/>
        <v>BP_G120_var</v>
      </c>
      <c r="E6096" s="13" t="str">
        <f t="shared" si="1000"/>
        <v>CHPF_M16_Comm_BP_G120_var</v>
      </c>
      <c r="F6096" s="14" t="str">
        <f t="shared" si="1001"/>
        <v>BP_G120_var_FWD</v>
      </c>
      <c r="G6096" s="10" t="str">
        <f t="shared" si="1002"/>
        <v>CHPF_M16_Comm_FWD</v>
      </c>
      <c r="H6096" s="10" t="str">
        <f>VLOOKUP(基本表格!E6096,起始地址定义!A:D,4,FALSE)&amp;" "&amp;Q6096</f>
        <v>2147+P6-M3 刨片进料料仓进料皮带运输机 变频器通讯 正转</v>
      </c>
      <c r="I6096" s="10" t="str">
        <f t="shared" si="1003"/>
        <v>DB100,X4650.1</v>
      </c>
      <c r="J6096" s="13" t="str">
        <f>VLOOKUP(E6096,起始地址定义!A:D,2,FALSE)</f>
        <v>DB100</v>
      </c>
      <c r="K6096" s="12" t="str">
        <f t="shared" si="1004"/>
        <v>X4650.1</v>
      </c>
      <c r="L6096" s="13">
        <f>VLOOKUP(E6096,起始地址定义!A:D,3,FALSE)</f>
        <v>4650</v>
      </c>
      <c r="M6096" s="14">
        <f>VLOOKUP($F6096,类型描述及偏移量!$C:$H,2,FALSE)</f>
        <v>0.0999999999999943</v>
      </c>
      <c r="N6096" s="14" t="str">
        <f>VLOOKUP($F6096,类型描述及偏移量!$C:$H,3,FALSE)</f>
        <v>离散</v>
      </c>
      <c r="O6096" s="14" t="str">
        <f>VLOOKUP($F6096,类型描述及偏移量!$C:$H,4,FALSE)</f>
        <v>None</v>
      </c>
      <c r="P6096" s="14" t="str">
        <f>VLOOKUP($F6096,类型描述及偏移量!$C:$H,5,FALSE)</f>
        <v>Yes</v>
      </c>
      <c r="Q6096" s="14" t="str">
        <f>VLOOKUP($F6096,类型描述及偏移量!$C:$H,6,FALSE)</f>
        <v>正转</v>
      </c>
    </row>
    <row r="6097" hidden="1" spans="1:17">
      <c r="A6097" s="12" t="s">
        <v>128</v>
      </c>
      <c r="B6097" s="12" t="str">
        <f t="shared" si="997"/>
        <v>M16_Comm</v>
      </c>
      <c r="C6097" s="12" t="str">
        <f t="shared" si="998"/>
        <v>REV</v>
      </c>
      <c r="D6097" s="12" t="str">
        <f t="shared" si="999"/>
        <v>BP_G120_var</v>
      </c>
      <c r="E6097" s="13" t="str">
        <f t="shared" si="1000"/>
        <v>CHPF_M16_Comm_BP_G120_var</v>
      </c>
      <c r="F6097" s="14" t="str">
        <f t="shared" si="1001"/>
        <v>BP_G120_var_REV</v>
      </c>
      <c r="G6097" s="10" t="str">
        <f t="shared" si="1002"/>
        <v>CHPF_M16_Comm_REV</v>
      </c>
      <c r="H6097" s="10" t="str">
        <f>VLOOKUP(基本表格!E6097,起始地址定义!A:D,4,FALSE)&amp;" "&amp;Q6097</f>
        <v>2147+P6-M3 刨片进料料仓进料皮带运输机 变频器通讯 反转</v>
      </c>
      <c r="I6097" s="10" t="str">
        <f t="shared" si="1003"/>
        <v>DB100,X4650.2</v>
      </c>
      <c r="J6097" s="13" t="str">
        <f>VLOOKUP(E6097,起始地址定义!A:D,2,FALSE)</f>
        <v>DB100</v>
      </c>
      <c r="K6097" s="12" t="str">
        <f t="shared" si="1004"/>
        <v>X4650.2</v>
      </c>
      <c r="L6097" s="13">
        <f>VLOOKUP(E6097,起始地址定义!A:D,3,FALSE)</f>
        <v>4650</v>
      </c>
      <c r="M6097" s="14">
        <f>VLOOKUP($F6097,类型描述及偏移量!$C:$H,2,FALSE)</f>
        <v>0.199999999999989</v>
      </c>
      <c r="N6097" s="14" t="str">
        <f>VLOOKUP($F6097,类型描述及偏移量!$C:$H,3,FALSE)</f>
        <v>离散</v>
      </c>
      <c r="O6097" s="14" t="str">
        <f>VLOOKUP($F6097,类型描述及偏移量!$C:$H,4,FALSE)</f>
        <v>None</v>
      </c>
      <c r="P6097" s="14" t="str">
        <f>VLOOKUP($F6097,类型描述及偏移量!$C:$H,5,FALSE)</f>
        <v>Yes</v>
      </c>
      <c r="Q6097" s="14" t="str">
        <f>VLOOKUP($F6097,类型描述及偏移量!$C:$H,6,FALSE)</f>
        <v>反转</v>
      </c>
    </row>
    <row r="6098" hidden="1" spans="1:17">
      <c r="A6098" s="12" t="s">
        <v>128</v>
      </c>
      <c r="B6098" s="12" t="str">
        <f t="shared" si="997"/>
        <v>M16_Comm</v>
      </c>
      <c r="C6098" s="12" t="str">
        <f t="shared" si="998"/>
        <v>Reset</v>
      </c>
      <c r="D6098" s="12" t="str">
        <f t="shared" si="999"/>
        <v>BP_G120_var</v>
      </c>
      <c r="E6098" s="13" t="str">
        <f t="shared" si="1000"/>
        <v>CHPF_M16_Comm_BP_G120_var</v>
      </c>
      <c r="F6098" s="14" t="str">
        <f t="shared" si="1001"/>
        <v>BP_G120_var_Reset</v>
      </c>
      <c r="G6098" s="10" t="str">
        <f t="shared" si="1002"/>
        <v>CHPF_M16_Comm_Reset</v>
      </c>
      <c r="H6098" s="10" t="str">
        <f>VLOOKUP(基本表格!E6098,起始地址定义!A:D,4,FALSE)&amp;" "&amp;Q6098</f>
        <v>2147+P6-M3 刨片进料料仓进料皮带运输机 变频器通讯 故障复位</v>
      </c>
      <c r="I6098" s="10" t="str">
        <f t="shared" si="1003"/>
        <v>DB100,X4650.3</v>
      </c>
      <c r="J6098" s="13" t="str">
        <f>VLOOKUP(E6098,起始地址定义!A:D,2,FALSE)</f>
        <v>DB100</v>
      </c>
      <c r="K6098" s="12" t="str">
        <f t="shared" si="1004"/>
        <v>X4650.3</v>
      </c>
      <c r="L6098" s="13">
        <f>VLOOKUP(E6098,起始地址定义!A:D,3,FALSE)</f>
        <v>4650</v>
      </c>
      <c r="M6098" s="14">
        <f>VLOOKUP($F6098,类型描述及偏移量!$C:$H,2,FALSE)</f>
        <v>0.300000000000011</v>
      </c>
      <c r="N6098" s="14" t="str">
        <f>VLOOKUP($F6098,类型描述及偏移量!$C:$H,3,FALSE)</f>
        <v>离散</v>
      </c>
      <c r="O6098" s="14" t="str">
        <f>VLOOKUP($F6098,类型描述及偏移量!$C:$H,4,FALSE)</f>
        <v>None</v>
      </c>
      <c r="P6098" s="14" t="str">
        <f>VLOOKUP($F6098,类型描述及偏移量!$C:$H,5,FALSE)</f>
        <v>No</v>
      </c>
      <c r="Q6098" s="14" t="str">
        <f>VLOOKUP($F6098,类型描述及偏移量!$C:$H,6,FALSE)</f>
        <v>故障复位</v>
      </c>
    </row>
    <row r="6099" hidden="1" spans="1:17">
      <c r="A6099" s="12" t="s">
        <v>128</v>
      </c>
      <c r="B6099" s="12" t="str">
        <f t="shared" si="997"/>
        <v>M16_Comm</v>
      </c>
      <c r="C6099" s="12" t="str">
        <f t="shared" si="998"/>
        <v>IRL</v>
      </c>
      <c r="D6099" s="12" t="str">
        <f t="shared" si="999"/>
        <v>BP_G120_var</v>
      </c>
      <c r="E6099" s="13" t="str">
        <f t="shared" si="1000"/>
        <v>CHPF_M16_Comm_BP_G120_var</v>
      </c>
      <c r="F6099" s="14" t="str">
        <f t="shared" si="1001"/>
        <v>BP_G120_var_IRL</v>
      </c>
      <c r="G6099" s="10" t="str">
        <f t="shared" si="1002"/>
        <v>CHPF_M16_Comm_IRL</v>
      </c>
      <c r="H6099" s="10" t="str">
        <f>VLOOKUP(基本表格!E6099,起始地址定义!A:D,4,FALSE)&amp;" "&amp;Q6099</f>
        <v>2147+P6-M3 刨片进料料仓进料皮带运输机 变频器通讯 备妥反馈</v>
      </c>
      <c r="I6099" s="10" t="str">
        <f t="shared" si="1003"/>
        <v>DB100,X4650.4</v>
      </c>
      <c r="J6099" s="13" t="str">
        <f>VLOOKUP(E6099,起始地址定义!A:D,2,FALSE)</f>
        <v>DB100</v>
      </c>
      <c r="K6099" s="12" t="str">
        <f t="shared" si="1004"/>
        <v>X4650.4</v>
      </c>
      <c r="L6099" s="13">
        <f>VLOOKUP(E6099,起始地址定义!A:D,3,FALSE)</f>
        <v>4650</v>
      </c>
      <c r="M6099" s="14">
        <f>VLOOKUP($F6099,类型描述及偏移量!$C:$H,2,FALSE)</f>
        <v>0.400000000000006</v>
      </c>
      <c r="N6099" s="14" t="str">
        <f>VLOOKUP($F6099,类型描述及偏移量!$C:$H,3,FALSE)</f>
        <v>离散</v>
      </c>
      <c r="O6099" s="14" t="str">
        <f>VLOOKUP($F6099,类型描述及偏移量!$C:$H,4,FALSE)</f>
        <v>None</v>
      </c>
      <c r="P6099" s="14" t="str">
        <f>VLOOKUP($F6099,类型描述及偏移量!$C:$H,5,FALSE)</f>
        <v>Yes</v>
      </c>
      <c r="Q6099" s="14" t="str">
        <f>VLOOKUP($F6099,类型描述及偏移量!$C:$H,6,FALSE)</f>
        <v>备妥反馈</v>
      </c>
    </row>
    <row r="6100" hidden="1" spans="1:17">
      <c r="A6100" s="12" t="s">
        <v>128</v>
      </c>
      <c r="B6100" s="12" t="str">
        <f t="shared" si="997"/>
        <v>M16_Comm</v>
      </c>
      <c r="C6100" s="12" t="str">
        <f t="shared" si="998"/>
        <v>IFW</v>
      </c>
      <c r="D6100" s="12" t="str">
        <f t="shared" si="999"/>
        <v>BP_G120_var</v>
      </c>
      <c r="E6100" s="13" t="str">
        <f t="shared" si="1000"/>
        <v>CHPF_M16_Comm_BP_G120_var</v>
      </c>
      <c r="F6100" s="14" t="str">
        <f t="shared" si="1001"/>
        <v>BP_G120_var_IFW</v>
      </c>
      <c r="G6100" s="10" t="str">
        <f t="shared" si="1002"/>
        <v>CHPF_M16_Comm_IFW</v>
      </c>
      <c r="H6100" s="10" t="str">
        <f>VLOOKUP(基本表格!E6100,起始地址定义!A:D,4,FALSE)&amp;" "&amp;Q6100</f>
        <v>2147+P6-M3 刨片进料料仓进料皮带运输机 变频器通讯 正转反馈</v>
      </c>
      <c r="I6100" s="10" t="str">
        <f t="shared" si="1003"/>
        <v>DB100,X4650.5</v>
      </c>
      <c r="J6100" s="13" t="str">
        <f>VLOOKUP(E6100,起始地址定义!A:D,2,FALSE)</f>
        <v>DB100</v>
      </c>
      <c r="K6100" s="12" t="str">
        <f t="shared" si="1004"/>
        <v>X4650.5</v>
      </c>
      <c r="L6100" s="13">
        <f>VLOOKUP(E6100,起始地址定义!A:D,3,FALSE)</f>
        <v>4650</v>
      </c>
      <c r="M6100" s="14">
        <f>VLOOKUP($F6100,类型描述及偏移量!$C:$H,2,FALSE)</f>
        <v>0.5</v>
      </c>
      <c r="N6100" s="14" t="str">
        <f>VLOOKUP($F6100,类型描述及偏移量!$C:$H,3,FALSE)</f>
        <v>离散</v>
      </c>
      <c r="O6100" s="14" t="str">
        <f>VLOOKUP($F6100,类型描述及偏移量!$C:$H,4,FALSE)</f>
        <v>None</v>
      </c>
      <c r="P6100" s="14" t="str">
        <f>VLOOKUP($F6100,类型描述及偏移量!$C:$H,5,FALSE)</f>
        <v>Yes</v>
      </c>
      <c r="Q6100" s="14" t="str">
        <f>VLOOKUP($F6100,类型描述及偏移量!$C:$H,6,FALSE)</f>
        <v>正转反馈</v>
      </c>
    </row>
    <row r="6101" hidden="1" spans="1:17">
      <c r="A6101" s="12" t="s">
        <v>128</v>
      </c>
      <c r="B6101" s="12" t="str">
        <f t="shared" si="997"/>
        <v>M16_Comm</v>
      </c>
      <c r="C6101" s="12" t="str">
        <f t="shared" si="998"/>
        <v>IRV</v>
      </c>
      <c r="D6101" s="12" t="str">
        <f t="shared" si="999"/>
        <v>BP_G120_var</v>
      </c>
      <c r="E6101" s="13" t="str">
        <f t="shared" si="1000"/>
        <v>CHPF_M16_Comm_BP_G120_var</v>
      </c>
      <c r="F6101" s="14" t="str">
        <f t="shared" si="1001"/>
        <v>BP_G120_var_IRV</v>
      </c>
      <c r="G6101" s="10" t="str">
        <f t="shared" si="1002"/>
        <v>CHPF_M16_Comm_IRV</v>
      </c>
      <c r="H6101" s="10" t="str">
        <f>VLOOKUP(基本表格!E6101,起始地址定义!A:D,4,FALSE)&amp;" "&amp;Q6101</f>
        <v>2147+P6-M3 刨片进料料仓进料皮带运输机 变频器通讯 反转反馈</v>
      </c>
      <c r="I6101" s="10" t="str">
        <f t="shared" si="1003"/>
        <v>DB100,X4650.6</v>
      </c>
      <c r="J6101" s="13" t="str">
        <f>VLOOKUP(E6101,起始地址定义!A:D,2,FALSE)</f>
        <v>DB100</v>
      </c>
      <c r="K6101" s="12" t="str">
        <f t="shared" si="1004"/>
        <v>X4650.6</v>
      </c>
      <c r="L6101" s="13">
        <f>VLOOKUP(E6101,起始地址定义!A:D,3,FALSE)</f>
        <v>4650</v>
      </c>
      <c r="M6101" s="14">
        <f>VLOOKUP($F6101,类型描述及偏移量!$C:$H,2,FALSE)</f>
        <v>0.599999999999994</v>
      </c>
      <c r="N6101" s="14" t="str">
        <f>VLOOKUP($F6101,类型描述及偏移量!$C:$H,3,FALSE)</f>
        <v>离散</v>
      </c>
      <c r="O6101" s="14" t="str">
        <f>VLOOKUP($F6101,类型描述及偏移量!$C:$H,4,FALSE)</f>
        <v>None</v>
      </c>
      <c r="P6101" s="14" t="str">
        <f>VLOOKUP($F6101,类型描述及偏移量!$C:$H,5,FALSE)</f>
        <v>Yes</v>
      </c>
      <c r="Q6101" s="14" t="str">
        <f>VLOOKUP($F6101,类型描述及偏移量!$C:$H,6,FALSE)</f>
        <v>反转反馈</v>
      </c>
    </row>
    <row r="6102" hidden="1" spans="1:17">
      <c r="A6102" s="12" t="s">
        <v>128</v>
      </c>
      <c r="B6102" s="12" t="str">
        <f t="shared" si="997"/>
        <v>M16_Comm</v>
      </c>
      <c r="C6102" s="12" t="str">
        <f t="shared" si="998"/>
        <v>ALARM</v>
      </c>
      <c r="D6102" s="12" t="str">
        <f t="shared" si="999"/>
        <v>BP_G120_var</v>
      </c>
      <c r="E6102" s="13" t="str">
        <f t="shared" si="1000"/>
        <v>CHPF_M16_Comm_BP_G120_var</v>
      </c>
      <c r="F6102" s="14" t="str">
        <f t="shared" si="1001"/>
        <v>BP_G120_var_ALARM</v>
      </c>
      <c r="G6102" s="10" t="str">
        <f t="shared" si="1002"/>
        <v>CHPF_M16_Comm_ALARM</v>
      </c>
      <c r="H6102" s="10" t="str">
        <f>VLOOKUP(基本表格!E6102,起始地址定义!A:D,4,FALSE)&amp;" "&amp;Q6102</f>
        <v>2147+P6-M3 刨片进料料仓进料皮带运输机 变频器通讯 变频器备用</v>
      </c>
      <c r="I6102" s="10" t="str">
        <f t="shared" si="1003"/>
        <v>DB100,X4650.7</v>
      </c>
      <c r="J6102" s="13" t="str">
        <f>VLOOKUP(E6102,起始地址定义!A:D,2,FALSE)</f>
        <v>DB100</v>
      </c>
      <c r="K6102" s="12" t="str">
        <f t="shared" si="1004"/>
        <v>X4650.7</v>
      </c>
      <c r="L6102" s="13">
        <f>VLOOKUP(E6102,起始地址定义!A:D,3,FALSE)</f>
        <v>4650</v>
      </c>
      <c r="M6102" s="14">
        <f>VLOOKUP($F6102,类型描述及偏移量!$C:$H,2,FALSE)</f>
        <v>0.699999999999989</v>
      </c>
      <c r="N6102" s="14" t="str">
        <f>VLOOKUP($F6102,类型描述及偏移量!$C:$H,3,FALSE)</f>
        <v>离散</v>
      </c>
      <c r="O6102" s="14" t="str">
        <f>VLOOKUP($F6102,类型描述及偏移量!$C:$H,4,FALSE)</f>
        <v>None</v>
      </c>
      <c r="P6102" s="14" t="str">
        <f>VLOOKUP($F6102,类型描述及偏移量!$C:$H,5,FALSE)</f>
        <v>Yes</v>
      </c>
      <c r="Q6102" s="14" t="str">
        <f>VLOOKUP($F6102,类型描述及偏移量!$C:$H,6,FALSE)</f>
        <v>变频器备用</v>
      </c>
    </row>
    <row r="6103" hidden="1" spans="1:17">
      <c r="A6103" s="12" t="s">
        <v>128</v>
      </c>
      <c r="B6103" s="12" t="str">
        <f t="shared" si="997"/>
        <v>M16_Comm</v>
      </c>
      <c r="C6103" s="12" t="str">
        <f t="shared" si="998"/>
        <v>Fault</v>
      </c>
      <c r="D6103" s="12" t="str">
        <f t="shared" si="999"/>
        <v>BP_G120_var</v>
      </c>
      <c r="E6103" s="13" t="str">
        <f t="shared" si="1000"/>
        <v>CHPF_M16_Comm_BP_G120_var</v>
      </c>
      <c r="F6103" s="14" t="str">
        <f t="shared" si="1001"/>
        <v>BP_G120_var_Fault</v>
      </c>
      <c r="G6103" s="10" t="str">
        <f t="shared" si="1002"/>
        <v>CHPF_M16_Comm_Fault</v>
      </c>
      <c r="H6103" s="10" t="str">
        <f>VLOOKUP(基本表格!E6103,起始地址定义!A:D,4,FALSE)&amp;" "&amp;Q6103</f>
        <v>2147+P6-M3 刨片进料料仓进料皮带运输机 变频器通讯 变频器报警</v>
      </c>
      <c r="I6103" s="10" t="str">
        <f t="shared" si="1003"/>
        <v>DB100,X4651.0</v>
      </c>
      <c r="J6103" s="13" t="str">
        <f>VLOOKUP(E6103,起始地址定义!A:D,2,FALSE)</f>
        <v>DB100</v>
      </c>
      <c r="K6103" s="12" t="str">
        <f t="shared" si="1004"/>
        <v>X4651.0</v>
      </c>
      <c r="L6103" s="13">
        <f>VLOOKUP(E6103,起始地址定义!A:D,3,FALSE)</f>
        <v>4650</v>
      </c>
      <c r="M6103" s="14">
        <f>VLOOKUP($F6103,类型描述及偏移量!$C:$H,2,FALSE)</f>
        <v>1</v>
      </c>
      <c r="N6103" s="14" t="str">
        <f>VLOOKUP($F6103,类型描述及偏移量!$C:$H,3,FALSE)</f>
        <v>离散</v>
      </c>
      <c r="O6103" s="14" t="str">
        <f>VLOOKUP($F6103,类型描述及偏移量!$C:$H,4,FALSE)</f>
        <v>On</v>
      </c>
      <c r="P6103" s="14" t="str">
        <f>VLOOKUP($F6103,类型描述及偏移量!$C:$H,5,FALSE)</f>
        <v>Yes</v>
      </c>
      <c r="Q6103" s="14" t="str">
        <f>VLOOKUP($F6103,类型描述及偏移量!$C:$H,6,FALSE)</f>
        <v>变频器报警</v>
      </c>
    </row>
    <row r="6104" hidden="1" spans="1:17">
      <c r="A6104" s="12" t="s">
        <v>128</v>
      </c>
      <c r="B6104" s="12" t="str">
        <f t="shared" si="997"/>
        <v>M16_Comm</v>
      </c>
      <c r="C6104" s="12" t="str">
        <f t="shared" si="998"/>
        <v>Warn_Code</v>
      </c>
      <c r="D6104" s="12" t="str">
        <f t="shared" si="999"/>
        <v>BP_G120_var</v>
      </c>
      <c r="E6104" s="13" t="str">
        <f t="shared" si="1000"/>
        <v>CHPF_M16_Comm_BP_G120_var</v>
      </c>
      <c r="F6104" s="14" t="str">
        <f t="shared" si="1001"/>
        <v>BP_G120_var_Warn_Code</v>
      </c>
      <c r="G6104" s="10" t="str">
        <f t="shared" si="1002"/>
        <v>CHPF_M16_Comm_Warn_Code</v>
      </c>
      <c r="H6104" s="10" t="str">
        <f>VLOOKUP(基本表格!E6104,起始地址定义!A:D,4,FALSE)&amp;" "&amp;Q6104</f>
        <v>2147+P6-M3 刨片进料料仓进料皮带运输机 变频器通讯 警告</v>
      </c>
      <c r="I6104" s="10" t="str">
        <f t="shared" si="1003"/>
        <v>DB100,INT4652</v>
      </c>
      <c r="J6104" s="13" t="str">
        <f>VLOOKUP(E6104,起始地址定义!A:D,2,FALSE)</f>
        <v>DB100</v>
      </c>
      <c r="K6104" s="12" t="str">
        <f t="shared" si="1004"/>
        <v>INT4652</v>
      </c>
      <c r="L6104" s="13">
        <f>VLOOKUP(E6104,起始地址定义!A:D,3,FALSE)</f>
        <v>4650</v>
      </c>
      <c r="M6104" s="14">
        <f>VLOOKUP($F6104,类型描述及偏移量!$C:$H,2,FALSE)</f>
        <v>2</v>
      </c>
      <c r="N6104" s="14" t="str">
        <f>VLOOKUP($F6104,类型描述及偏移量!$C:$H,3,FALSE)</f>
        <v>整型</v>
      </c>
      <c r="O6104" s="14" t="str">
        <f>VLOOKUP($F6104,类型描述及偏移量!$C:$H,4,FALSE)</f>
        <v>None</v>
      </c>
      <c r="P6104" s="14" t="str">
        <f>VLOOKUP($F6104,类型描述及偏移量!$C:$H,5,FALSE)</f>
        <v>Yes</v>
      </c>
      <c r="Q6104" s="14" t="str">
        <f>VLOOKUP($F6104,类型描述及偏移量!$C:$H,6,FALSE)</f>
        <v>警告</v>
      </c>
    </row>
    <row r="6105" hidden="1" spans="1:17">
      <c r="A6105" s="12" t="s">
        <v>128</v>
      </c>
      <c r="B6105" s="12" t="str">
        <f t="shared" si="997"/>
        <v>M16_Comm</v>
      </c>
      <c r="C6105" s="12" t="str">
        <f t="shared" si="998"/>
        <v>Fault_Code</v>
      </c>
      <c r="D6105" s="12" t="str">
        <f t="shared" si="999"/>
        <v>BP_G120_var</v>
      </c>
      <c r="E6105" s="13" t="str">
        <f t="shared" si="1000"/>
        <v>CHPF_M16_Comm_BP_G120_var</v>
      </c>
      <c r="F6105" s="14" t="str">
        <f t="shared" si="1001"/>
        <v>BP_G120_var_Fault_Code</v>
      </c>
      <c r="G6105" s="10" t="str">
        <f t="shared" si="1002"/>
        <v>CHPF_M16_Comm_Fault_Code</v>
      </c>
      <c r="H6105" s="10" t="str">
        <f>VLOOKUP(基本表格!E6105,起始地址定义!A:D,4,FALSE)&amp;" "&amp;Q6105</f>
        <v>2147+P6-M3 刨片进料料仓进料皮带运输机 变频器通讯 报警代码</v>
      </c>
      <c r="I6105" s="10" t="str">
        <f t="shared" si="1003"/>
        <v>DB100,INT4654</v>
      </c>
      <c r="J6105" s="13" t="str">
        <f>VLOOKUP(E6105,起始地址定义!A:D,2,FALSE)</f>
        <v>DB100</v>
      </c>
      <c r="K6105" s="12" t="str">
        <f t="shared" si="1004"/>
        <v>INT4654</v>
      </c>
      <c r="L6105" s="13">
        <f>VLOOKUP(E6105,起始地址定义!A:D,3,FALSE)</f>
        <v>4650</v>
      </c>
      <c r="M6105" s="14">
        <f>VLOOKUP($F6105,类型描述及偏移量!$C:$H,2,FALSE)</f>
        <v>4</v>
      </c>
      <c r="N6105" s="14" t="str">
        <f>VLOOKUP($F6105,类型描述及偏移量!$C:$H,3,FALSE)</f>
        <v>整型</v>
      </c>
      <c r="O6105" s="14" t="str">
        <f>VLOOKUP($F6105,类型描述及偏移量!$C:$H,4,FALSE)</f>
        <v>None</v>
      </c>
      <c r="P6105" s="14" t="str">
        <f>VLOOKUP($F6105,类型描述及偏移量!$C:$H,5,FALSE)</f>
        <v>Yes</v>
      </c>
      <c r="Q6105" s="14" t="str">
        <f>VLOOKUP($F6105,类型描述及偏移量!$C:$H,6,FALSE)</f>
        <v>报警代码</v>
      </c>
    </row>
    <row r="6106" hidden="1" spans="1:17">
      <c r="A6106" s="12" t="s">
        <v>128</v>
      </c>
      <c r="B6106" s="12" t="str">
        <f t="shared" si="997"/>
        <v>M16_Comm</v>
      </c>
      <c r="C6106" s="12" t="str">
        <f t="shared" si="998"/>
        <v>AV_Speed</v>
      </c>
      <c r="D6106" s="12" t="str">
        <f t="shared" si="999"/>
        <v>BP_G120_var</v>
      </c>
      <c r="E6106" s="13" t="str">
        <f t="shared" si="1000"/>
        <v>CHPF_M16_Comm_BP_G120_var</v>
      </c>
      <c r="F6106" s="14" t="str">
        <f t="shared" si="1001"/>
        <v>BP_G120_var_AV_Speed</v>
      </c>
      <c r="G6106" s="10" t="str">
        <f t="shared" si="1002"/>
        <v>CHPF_M16_Comm_AV_Speed</v>
      </c>
      <c r="H6106" s="10" t="str">
        <f>VLOOKUP(基本表格!E6106,起始地址定义!A:D,4,FALSE)&amp;" "&amp;Q6106</f>
        <v>2147+P6-M3 刨片进料料仓进料皮带运输机 变频器通讯 实际运行反馈速度</v>
      </c>
      <c r="I6106" s="10" t="str">
        <f t="shared" si="1003"/>
        <v>DB100,REAL4656</v>
      </c>
      <c r="J6106" s="13" t="str">
        <f>VLOOKUP(E6106,起始地址定义!A:D,2,FALSE)</f>
        <v>DB100</v>
      </c>
      <c r="K6106" s="12" t="str">
        <f t="shared" si="1004"/>
        <v>REAL4656</v>
      </c>
      <c r="L6106" s="13">
        <f>VLOOKUP(E6106,起始地址定义!A:D,3,FALSE)</f>
        <v>4650</v>
      </c>
      <c r="M6106" s="14">
        <f>VLOOKUP($F6106,类型描述及偏移量!$C:$H,2,FALSE)</f>
        <v>6</v>
      </c>
      <c r="N6106" s="14" t="str">
        <f>VLOOKUP($F6106,类型描述及偏移量!$C:$H,3,FALSE)</f>
        <v>实型</v>
      </c>
      <c r="O6106" s="14" t="str">
        <f>VLOOKUP($F6106,类型描述及偏移量!$C:$H,4,FALSE)</f>
        <v>None</v>
      </c>
      <c r="P6106" s="14" t="str">
        <f>VLOOKUP($F6106,类型描述及偏移量!$C:$H,5,FALSE)</f>
        <v>Yes</v>
      </c>
      <c r="Q6106" s="14" t="str">
        <f>VLOOKUP($F6106,类型描述及偏移量!$C:$H,6,FALSE)</f>
        <v>实际运行反馈速度</v>
      </c>
    </row>
    <row r="6107" hidden="1" spans="1:17">
      <c r="A6107" s="12" t="s">
        <v>128</v>
      </c>
      <c r="B6107" s="12" t="str">
        <f t="shared" si="997"/>
        <v>M16_Comm</v>
      </c>
      <c r="C6107" s="12" t="str">
        <f t="shared" si="998"/>
        <v>AV_Current</v>
      </c>
      <c r="D6107" s="12" t="str">
        <f t="shared" si="999"/>
        <v>BP_G120_var</v>
      </c>
      <c r="E6107" s="13" t="str">
        <f t="shared" si="1000"/>
        <v>CHPF_M16_Comm_BP_G120_var</v>
      </c>
      <c r="F6107" s="14" t="str">
        <f t="shared" si="1001"/>
        <v>BP_G120_var_AV_Current</v>
      </c>
      <c r="G6107" s="10" t="str">
        <f t="shared" si="1002"/>
        <v>CHPF_M16_Comm_AV_Current</v>
      </c>
      <c r="H6107" s="10" t="str">
        <f>VLOOKUP(基本表格!E6107,起始地址定义!A:D,4,FALSE)&amp;" "&amp;Q6107</f>
        <v>2147+P6-M3 刨片进料料仓进料皮带运输机 变频器通讯 实际运行反馈电流</v>
      </c>
      <c r="I6107" s="10" t="str">
        <f t="shared" si="1003"/>
        <v>DB100,REAL4660</v>
      </c>
      <c r="J6107" s="13" t="str">
        <f>VLOOKUP(E6107,起始地址定义!A:D,2,FALSE)</f>
        <v>DB100</v>
      </c>
      <c r="K6107" s="12" t="str">
        <f t="shared" si="1004"/>
        <v>REAL4660</v>
      </c>
      <c r="L6107" s="13">
        <f>VLOOKUP(E6107,起始地址定义!A:D,3,FALSE)</f>
        <v>4650</v>
      </c>
      <c r="M6107" s="14">
        <f>VLOOKUP($F6107,类型描述及偏移量!$C:$H,2,FALSE)</f>
        <v>10</v>
      </c>
      <c r="N6107" s="14" t="str">
        <f>VLOOKUP($F6107,类型描述及偏移量!$C:$H,3,FALSE)</f>
        <v>实型</v>
      </c>
      <c r="O6107" s="14" t="str">
        <f>VLOOKUP($F6107,类型描述及偏移量!$C:$H,4,FALSE)</f>
        <v>None</v>
      </c>
      <c r="P6107" s="14" t="str">
        <f>VLOOKUP($F6107,类型描述及偏移量!$C:$H,5,FALSE)</f>
        <v>Yes</v>
      </c>
      <c r="Q6107" s="14" t="str">
        <f>VLOOKUP($F6107,类型描述及偏移量!$C:$H,6,FALSE)</f>
        <v>实际运行反馈电流</v>
      </c>
    </row>
    <row r="6108" hidden="1" spans="1:17">
      <c r="A6108" s="12" t="s">
        <v>128</v>
      </c>
      <c r="B6108" s="12" t="str">
        <f t="shared" si="997"/>
        <v>M16_Comm</v>
      </c>
      <c r="C6108" s="12" t="str">
        <f t="shared" si="998"/>
        <v>Torque</v>
      </c>
      <c r="D6108" s="12" t="str">
        <f t="shared" si="999"/>
        <v>BP_G120_var</v>
      </c>
      <c r="E6108" s="13" t="str">
        <f t="shared" si="1000"/>
        <v>CHPF_M16_Comm_BP_G120_var</v>
      </c>
      <c r="F6108" s="14" t="str">
        <f t="shared" si="1001"/>
        <v>BP_G120_var_Torque</v>
      </c>
      <c r="G6108" s="10" t="str">
        <f t="shared" si="1002"/>
        <v>CHPF_M16_Comm_Torque</v>
      </c>
      <c r="H6108" s="10" t="str">
        <f>VLOOKUP(基本表格!E6108,起始地址定义!A:D,4,FALSE)&amp;" "&amp;Q6108</f>
        <v>2147+P6-M3 刨片进料料仓进料皮带运输机 变频器通讯 转矩百分比</v>
      </c>
      <c r="I6108" s="10" t="str">
        <f t="shared" si="1003"/>
        <v>DB100,REAL4664</v>
      </c>
      <c r="J6108" s="13" t="str">
        <f>VLOOKUP(E6108,起始地址定义!A:D,2,FALSE)</f>
        <v>DB100</v>
      </c>
      <c r="K6108" s="12" t="str">
        <f t="shared" si="1004"/>
        <v>REAL4664</v>
      </c>
      <c r="L6108" s="13">
        <f>VLOOKUP(E6108,起始地址定义!A:D,3,FALSE)</f>
        <v>4650</v>
      </c>
      <c r="M6108" s="14">
        <f>VLOOKUP($F6108,类型描述及偏移量!$C:$H,2,FALSE)</f>
        <v>14</v>
      </c>
      <c r="N6108" s="14" t="str">
        <f>VLOOKUP($F6108,类型描述及偏移量!$C:$H,3,FALSE)</f>
        <v>实型</v>
      </c>
      <c r="O6108" s="14" t="str">
        <f>VLOOKUP($F6108,类型描述及偏移量!$C:$H,4,FALSE)</f>
        <v>None</v>
      </c>
      <c r="P6108" s="14" t="str">
        <f>VLOOKUP($F6108,类型描述及偏移量!$C:$H,5,FALSE)</f>
        <v>Yes</v>
      </c>
      <c r="Q6108" s="14" t="str">
        <f>VLOOKUP($F6108,类型描述及偏移量!$C:$H,6,FALSE)</f>
        <v>转矩百分比</v>
      </c>
    </row>
    <row r="6109" hidden="1" spans="1:17">
      <c r="A6109" s="12" t="s">
        <v>128</v>
      </c>
      <c r="B6109" s="12" t="str">
        <f t="shared" si="997"/>
        <v>M16_Comm</v>
      </c>
      <c r="C6109" s="12" t="str">
        <f t="shared" si="998"/>
        <v>SP_Speed</v>
      </c>
      <c r="D6109" s="12" t="str">
        <f t="shared" si="999"/>
        <v>BP_G120_var</v>
      </c>
      <c r="E6109" s="13" t="str">
        <f t="shared" si="1000"/>
        <v>CHPF_M16_Comm_BP_G120_var</v>
      </c>
      <c r="F6109" s="14" t="str">
        <f t="shared" si="1001"/>
        <v>BP_G120_var_SP_Speed</v>
      </c>
      <c r="G6109" s="10" t="str">
        <f t="shared" si="1002"/>
        <v>CHPF_M16_Comm_SP_Speed</v>
      </c>
      <c r="H6109" s="10" t="str">
        <f>VLOOKUP(基本表格!E6109,起始地址定义!A:D,4,FALSE)&amp;" "&amp;Q6109</f>
        <v>2147+P6-M3 刨片进料料仓进料皮带运输机 变频器通讯 给定速度</v>
      </c>
      <c r="I6109" s="10" t="str">
        <f t="shared" si="1003"/>
        <v>DB100,REAL4668</v>
      </c>
      <c r="J6109" s="13" t="str">
        <f>VLOOKUP(E6109,起始地址定义!A:D,2,FALSE)</f>
        <v>DB100</v>
      </c>
      <c r="K6109" s="12" t="str">
        <f t="shared" si="1004"/>
        <v>REAL4668</v>
      </c>
      <c r="L6109" s="13">
        <f>VLOOKUP(E6109,起始地址定义!A:D,3,FALSE)</f>
        <v>4650</v>
      </c>
      <c r="M6109" s="14">
        <f>VLOOKUP($F6109,类型描述及偏移量!$C:$H,2,FALSE)</f>
        <v>18</v>
      </c>
      <c r="N6109" s="14" t="str">
        <f>VLOOKUP($F6109,类型描述及偏移量!$C:$H,3,FALSE)</f>
        <v>实型</v>
      </c>
      <c r="O6109" s="14" t="str">
        <f>VLOOKUP($F6109,类型描述及偏移量!$C:$H,4,FALSE)</f>
        <v>None</v>
      </c>
      <c r="P6109" s="14" t="str">
        <f>VLOOKUP($F6109,类型描述及偏移量!$C:$H,5,FALSE)</f>
        <v>No</v>
      </c>
      <c r="Q6109" s="14" t="str">
        <f>VLOOKUP($F6109,类型描述及偏移量!$C:$H,6,FALSE)</f>
        <v>给定速度</v>
      </c>
    </row>
    <row r="6110" hidden="1" spans="1:17">
      <c r="A6110" s="12" t="s">
        <v>128</v>
      </c>
      <c r="B6110" s="12" t="str">
        <f t="shared" si="997"/>
        <v>M16_Comm</v>
      </c>
      <c r="C6110" s="12" t="str">
        <f t="shared" si="998"/>
        <v>SP_Ramp_UP</v>
      </c>
      <c r="D6110" s="12" t="str">
        <f t="shared" si="999"/>
        <v>BP_G120_var</v>
      </c>
      <c r="E6110" s="13" t="str">
        <f t="shared" si="1000"/>
        <v>CHPF_M16_Comm_BP_G120_var</v>
      </c>
      <c r="F6110" s="14" t="str">
        <f t="shared" si="1001"/>
        <v>BP_G120_var_SP_Ramp_UP</v>
      </c>
      <c r="G6110" s="10" t="str">
        <f t="shared" si="1002"/>
        <v>CHPF_M16_Comm_SP_Ramp_UP</v>
      </c>
      <c r="H6110" s="10" t="str">
        <f>VLOOKUP(基本表格!E6110,起始地址定义!A:D,4,FALSE)&amp;" "&amp;Q6110</f>
        <v>2147+P6-M3 刨片进料料仓进料皮带运输机 变频器通讯 加速时间</v>
      </c>
      <c r="I6110" s="10" t="str">
        <f t="shared" si="1003"/>
        <v>DB100,REAL4672</v>
      </c>
      <c r="J6110" s="13" t="str">
        <f>VLOOKUP(E6110,起始地址定义!A:D,2,FALSE)</f>
        <v>DB100</v>
      </c>
      <c r="K6110" s="12" t="str">
        <f t="shared" si="1004"/>
        <v>REAL4672</v>
      </c>
      <c r="L6110" s="13">
        <f>VLOOKUP(E6110,起始地址定义!A:D,3,FALSE)</f>
        <v>4650</v>
      </c>
      <c r="M6110" s="14">
        <f>VLOOKUP($F6110,类型描述及偏移量!$C:$H,2,FALSE)</f>
        <v>22</v>
      </c>
      <c r="N6110" s="14" t="str">
        <f>VLOOKUP($F6110,类型描述及偏移量!$C:$H,3,FALSE)</f>
        <v>实型</v>
      </c>
      <c r="O6110" s="14" t="str">
        <f>VLOOKUP($F6110,类型描述及偏移量!$C:$H,4,FALSE)</f>
        <v>None</v>
      </c>
      <c r="P6110" s="14" t="str">
        <f>VLOOKUP($F6110,类型描述及偏移量!$C:$H,5,FALSE)</f>
        <v>No</v>
      </c>
      <c r="Q6110" s="14" t="str">
        <f>VLOOKUP($F6110,类型描述及偏移量!$C:$H,6,FALSE)</f>
        <v>加速时间</v>
      </c>
    </row>
    <row r="6111" hidden="1" spans="1:17">
      <c r="A6111" s="12" t="s">
        <v>128</v>
      </c>
      <c r="B6111" s="12" t="str">
        <f t="shared" si="997"/>
        <v>M16_Comm</v>
      </c>
      <c r="C6111" s="12" t="str">
        <f t="shared" si="998"/>
        <v>SP_Ramp_Down</v>
      </c>
      <c r="D6111" s="12" t="str">
        <f t="shared" si="999"/>
        <v>BP_G120_var</v>
      </c>
      <c r="E6111" s="13" t="str">
        <f t="shared" si="1000"/>
        <v>CHPF_M16_Comm_BP_G120_var</v>
      </c>
      <c r="F6111" s="14" t="str">
        <f t="shared" si="1001"/>
        <v>BP_G120_var_SP_Ramp_Down</v>
      </c>
      <c r="G6111" s="10" t="str">
        <f t="shared" si="1002"/>
        <v>CHPF_M16_Comm_SP_Ramp_Down</v>
      </c>
      <c r="H6111" s="10" t="str">
        <f>VLOOKUP(基本表格!E6111,起始地址定义!A:D,4,FALSE)&amp;" "&amp;Q6111</f>
        <v>2147+P6-M3 刨片进料料仓进料皮带运输机 变频器通讯 减速时间</v>
      </c>
      <c r="I6111" s="10" t="str">
        <f t="shared" si="1003"/>
        <v>DB100,REAL4676</v>
      </c>
      <c r="J6111" s="13" t="str">
        <f>VLOOKUP(E6111,起始地址定义!A:D,2,FALSE)</f>
        <v>DB100</v>
      </c>
      <c r="K6111" s="12" t="str">
        <f t="shared" si="1004"/>
        <v>REAL4676</v>
      </c>
      <c r="L6111" s="13">
        <f>VLOOKUP(E6111,起始地址定义!A:D,3,FALSE)</f>
        <v>4650</v>
      </c>
      <c r="M6111" s="14">
        <f>VLOOKUP($F6111,类型描述及偏移量!$C:$H,2,FALSE)</f>
        <v>26</v>
      </c>
      <c r="N6111" s="14" t="str">
        <f>VLOOKUP($F6111,类型描述及偏移量!$C:$H,3,FALSE)</f>
        <v>实型</v>
      </c>
      <c r="O6111" s="14" t="str">
        <f>VLOOKUP($F6111,类型描述及偏移量!$C:$H,4,FALSE)</f>
        <v>None</v>
      </c>
      <c r="P6111" s="14" t="str">
        <f>VLOOKUP($F6111,类型描述及偏移量!$C:$H,5,FALSE)</f>
        <v>No</v>
      </c>
      <c r="Q6111" s="14" t="str">
        <f>VLOOKUP($F6111,类型描述及偏移量!$C:$H,6,FALSE)</f>
        <v>减速时间</v>
      </c>
    </row>
    <row r="6112" hidden="1" spans="1:17">
      <c r="A6112" s="12" t="s">
        <v>128</v>
      </c>
      <c r="B6112" s="12" t="str">
        <f t="shared" si="997"/>
        <v>M16_Comm</v>
      </c>
      <c r="C6112" s="12" t="str">
        <f t="shared" si="998"/>
        <v>Max_Spd</v>
      </c>
      <c r="D6112" s="12" t="str">
        <f t="shared" si="999"/>
        <v>BP_G120_var</v>
      </c>
      <c r="E6112" s="13" t="str">
        <f t="shared" si="1000"/>
        <v>CHPF_M16_Comm_BP_G120_var</v>
      </c>
      <c r="F6112" s="14" t="str">
        <f t="shared" si="1001"/>
        <v>BP_G120_var_Max_Spd</v>
      </c>
      <c r="G6112" s="10" t="str">
        <f t="shared" si="1002"/>
        <v>CHPF_M16_Comm_Max_Spd</v>
      </c>
      <c r="H6112" s="10" t="str">
        <f>VLOOKUP(基本表格!E6112,起始地址定义!A:D,4,FALSE)&amp;" "&amp;Q6112</f>
        <v>2147+P6-M3 刨片进料料仓进料皮带运输机 变频器通讯 最大频率</v>
      </c>
      <c r="I6112" s="10" t="str">
        <f t="shared" si="1003"/>
        <v>DB100,REAL4680</v>
      </c>
      <c r="J6112" s="13" t="str">
        <f>VLOOKUP(E6112,起始地址定义!A:D,2,FALSE)</f>
        <v>DB100</v>
      </c>
      <c r="K6112" s="12" t="str">
        <f t="shared" si="1004"/>
        <v>REAL4680</v>
      </c>
      <c r="L6112" s="13">
        <f>VLOOKUP(E6112,起始地址定义!A:D,3,FALSE)</f>
        <v>4650</v>
      </c>
      <c r="M6112" s="14">
        <f>VLOOKUP($F6112,类型描述及偏移量!$C:$H,2,FALSE)</f>
        <v>30</v>
      </c>
      <c r="N6112" s="14" t="str">
        <f>VLOOKUP($F6112,类型描述及偏移量!$C:$H,3,FALSE)</f>
        <v>实型</v>
      </c>
      <c r="O6112" s="14" t="str">
        <f>VLOOKUP($F6112,类型描述及偏移量!$C:$H,4,FALSE)</f>
        <v>None</v>
      </c>
      <c r="P6112" s="14" t="str">
        <f>VLOOKUP($F6112,类型描述及偏移量!$C:$H,5,FALSE)</f>
        <v>No</v>
      </c>
      <c r="Q6112" s="14" t="str">
        <f>VLOOKUP($F6112,类型描述及偏移量!$C:$H,6,FALSE)</f>
        <v>最大频率</v>
      </c>
    </row>
    <row r="6113" hidden="1" spans="1:17">
      <c r="A6113" s="12" t="s">
        <v>128</v>
      </c>
      <c r="B6113" s="12" t="str">
        <f t="shared" si="997"/>
        <v>M16_Comm</v>
      </c>
      <c r="C6113" s="12" t="str">
        <f t="shared" si="998"/>
        <v>Min_Spd</v>
      </c>
      <c r="D6113" s="12" t="str">
        <f t="shared" si="999"/>
        <v>BP_G120_var</v>
      </c>
      <c r="E6113" s="13" t="str">
        <f t="shared" si="1000"/>
        <v>CHPF_M16_Comm_BP_G120_var</v>
      </c>
      <c r="F6113" s="14" t="str">
        <f t="shared" si="1001"/>
        <v>BP_G120_var_Min_Spd</v>
      </c>
      <c r="G6113" s="10" t="str">
        <f t="shared" si="1002"/>
        <v>CHPF_M16_Comm_Min_Spd</v>
      </c>
      <c r="H6113" s="10" t="str">
        <f>VLOOKUP(基本表格!E6113,起始地址定义!A:D,4,FALSE)&amp;" "&amp;Q6113</f>
        <v>2147+P6-M3 刨片进料料仓进料皮带运输机 变频器通讯 最小频率</v>
      </c>
      <c r="I6113" s="10" t="str">
        <f t="shared" si="1003"/>
        <v>DB100,REAL4684</v>
      </c>
      <c r="J6113" s="13" t="str">
        <f>VLOOKUP(E6113,起始地址定义!A:D,2,FALSE)</f>
        <v>DB100</v>
      </c>
      <c r="K6113" s="12" t="str">
        <f t="shared" si="1004"/>
        <v>REAL4684</v>
      </c>
      <c r="L6113" s="13">
        <f>VLOOKUP(E6113,起始地址定义!A:D,3,FALSE)</f>
        <v>4650</v>
      </c>
      <c r="M6113" s="14">
        <f>VLOOKUP($F6113,类型描述及偏移量!$C:$H,2,FALSE)</f>
        <v>34</v>
      </c>
      <c r="N6113" s="14" t="str">
        <f>VLOOKUP($F6113,类型描述及偏移量!$C:$H,3,FALSE)</f>
        <v>实型</v>
      </c>
      <c r="O6113" s="14" t="str">
        <f>VLOOKUP($F6113,类型描述及偏移量!$C:$H,4,FALSE)</f>
        <v>None</v>
      </c>
      <c r="P6113" s="14" t="str">
        <f>VLOOKUP($F6113,类型描述及偏移量!$C:$H,5,FALSE)</f>
        <v>No</v>
      </c>
      <c r="Q6113" s="14" t="str">
        <f>VLOOKUP($F6113,类型描述及偏移量!$C:$H,6,FALSE)</f>
        <v>最小频率</v>
      </c>
    </row>
    <row r="6114" hidden="1" spans="1:17">
      <c r="A6114" s="12" t="s">
        <v>128</v>
      </c>
      <c r="B6114" s="12" t="str">
        <f t="shared" si="997"/>
        <v>M16_Comm</v>
      </c>
      <c r="C6114" s="12" t="str">
        <f t="shared" si="998"/>
        <v>Scaling_Speed</v>
      </c>
      <c r="D6114" s="12" t="str">
        <f t="shared" si="999"/>
        <v>BP_G120_var</v>
      </c>
      <c r="E6114" s="13" t="str">
        <f t="shared" si="1000"/>
        <v>CHPF_M16_Comm_BP_G120_var</v>
      </c>
      <c r="F6114" s="14" t="str">
        <f t="shared" si="1001"/>
        <v>BP_G120_var_Scaling_Speed</v>
      </c>
      <c r="G6114" s="10" t="str">
        <f t="shared" si="1002"/>
        <v>CHPF_M16_Comm_Scaling_Speed</v>
      </c>
      <c r="H6114" s="10" t="str">
        <f>VLOOKUP(基本表格!E6114,起始地址定义!A:D,4,FALSE)&amp;" "&amp;Q6114</f>
        <v>2147+P6-M3 刨片进料料仓进料皮带运输机 变频器通讯 多级速度</v>
      </c>
      <c r="I6114" s="10" t="str">
        <f t="shared" si="1003"/>
        <v>DB100,REAL4688</v>
      </c>
      <c r="J6114" s="13" t="str">
        <f>VLOOKUP(E6114,起始地址定义!A:D,2,FALSE)</f>
        <v>DB100</v>
      </c>
      <c r="K6114" s="12" t="str">
        <f t="shared" si="1004"/>
        <v>REAL4688</v>
      </c>
      <c r="L6114" s="13">
        <f>VLOOKUP(E6114,起始地址定义!A:D,3,FALSE)</f>
        <v>4650</v>
      </c>
      <c r="M6114" s="14">
        <f>VLOOKUP($F6114,类型描述及偏移量!$C:$H,2,FALSE)</f>
        <v>38</v>
      </c>
      <c r="N6114" s="14" t="str">
        <f>VLOOKUP($F6114,类型描述及偏移量!$C:$H,3,FALSE)</f>
        <v>实型</v>
      </c>
      <c r="O6114" s="14" t="str">
        <f>VLOOKUP($F6114,类型描述及偏移量!$C:$H,4,FALSE)</f>
        <v>None</v>
      </c>
      <c r="P6114" s="14" t="str">
        <f>VLOOKUP($F6114,类型描述及偏移量!$C:$H,5,FALSE)</f>
        <v>No</v>
      </c>
      <c r="Q6114" s="14" t="str">
        <f>VLOOKUP($F6114,类型描述及偏移量!$C:$H,6,FALSE)</f>
        <v>多级速度</v>
      </c>
    </row>
    <row r="6115" hidden="1" spans="1:17">
      <c r="A6115" s="12" t="s">
        <v>128</v>
      </c>
      <c r="B6115" s="12" t="str">
        <f t="shared" ref="B6115:B6130" si="1005">"M"&amp;RIGHT(LEFT(B5992,FIND("_",B5992,1)-1),LEN(LEFT(B5992,FIND("_",B5992,1)-1))-1)+1&amp;"_"&amp;RIGHT(B5992,LEN(B5992)-FIND("_",B5992,1))</f>
        <v>M16_Comm</v>
      </c>
      <c r="C6115" s="12" t="str">
        <f t="shared" ref="C6115:C6130" si="1006">C5992</f>
        <v>Scaling_Ramp</v>
      </c>
      <c r="D6115" s="12" t="str">
        <f t="shared" ref="D6115:D6130" si="1007">D5992</f>
        <v>BP_G120_var</v>
      </c>
      <c r="E6115" s="13" t="str">
        <f t="shared" ref="E6115:E6130" si="1008">A6115&amp;"_"&amp;B6115&amp;"_"&amp;D6115</f>
        <v>CHPF_M16_Comm_BP_G120_var</v>
      </c>
      <c r="F6115" s="14" t="str">
        <f t="shared" ref="F6115:F6130" si="1009">D6115&amp;"_"&amp;C6115</f>
        <v>BP_G120_var_Scaling_Ramp</v>
      </c>
      <c r="G6115" s="10" t="str">
        <f t="shared" ref="G6115:G6130" si="1010">A6115&amp;"_"&amp;IF(B6115="DB","",B6115&amp;"_")&amp;C6115</f>
        <v>CHPF_M16_Comm_Scaling_Ramp</v>
      </c>
      <c r="H6115" s="10" t="str">
        <f>VLOOKUP(基本表格!E6115,起始地址定义!A:D,4,FALSE)&amp;" "&amp;Q6115</f>
        <v>2147+P6-M3 刨片进料料仓进料皮带运输机 变频器通讯 多级转速</v>
      </c>
      <c r="I6115" s="10" t="str">
        <f t="shared" ref="I6115:I6130" si="1011">J6115&amp;","&amp;K6115</f>
        <v>DB100,REAL4692</v>
      </c>
      <c r="J6115" s="13" t="str">
        <f>VLOOKUP(E6115,起始地址定义!A:D,2,FALSE)</f>
        <v>DB100</v>
      </c>
      <c r="K6115" s="12" t="str">
        <f t="shared" ref="K6115:K6130" si="1012">IF(N6115="离散","X",IF(N6115="实型","REAL","INT"))&amp;IF(N6115="离散",TEXT(L6115+M6115,"0.0"),L6115+M6115)</f>
        <v>REAL4692</v>
      </c>
      <c r="L6115" s="13">
        <f>VLOOKUP(E6115,起始地址定义!A:D,3,FALSE)</f>
        <v>4650</v>
      </c>
      <c r="M6115" s="14">
        <f>VLOOKUP($F6115,类型描述及偏移量!$C:$H,2,FALSE)</f>
        <v>42</v>
      </c>
      <c r="N6115" s="14" t="str">
        <f>VLOOKUP($F6115,类型描述及偏移量!$C:$H,3,FALSE)</f>
        <v>实型</v>
      </c>
      <c r="O6115" s="14" t="str">
        <f>VLOOKUP($F6115,类型描述及偏移量!$C:$H,4,FALSE)</f>
        <v>None</v>
      </c>
      <c r="P6115" s="14" t="str">
        <f>VLOOKUP($F6115,类型描述及偏移量!$C:$H,5,FALSE)</f>
        <v>No</v>
      </c>
      <c r="Q6115" s="14" t="str">
        <f>VLOOKUP($F6115,类型描述及偏移量!$C:$H,6,FALSE)</f>
        <v>多级转速</v>
      </c>
    </row>
    <row r="6116" hidden="1" spans="1:17">
      <c r="A6116" s="12" t="s">
        <v>128</v>
      </c>
      <c r="B6116" s="12" t="str">
        <f t="shared" si="1005"/>
        <v>M16_ActRPM</v>
      </c>
      <c r="C6116" s="12" t="str">
        <f t="shared" si="1006"/>
        <v>HiProEN</v>
      </c>
      <c r="D6116" s="12" t="str">
        <f t="shared" si="1007"/>
        <v>BP_Value_var</v>
      </c>
      <c r="E6116" s="13" t="str">
        <f t="shared" si="1008"/>
        <v>CHPF_M16_ActRPM_BP_Value_var</v>
      </c>
      <c r="F6116" s="14" t="str">
        <f t="shared" si="1009"/>
        <v>BP_Value_var_HiProEN</v>
      </c>
      <c r="G6116" s="10" t="str">
        <f t="shared" si="1010"/>
        <v>CHPF_M16_ActRPM_HiProEN</v>
      </c>
      <c r="H6116" s="10" t="str">
        <f>VLOOKUP(基本表格!E6116,起始地址定义!A:D,4,FALSE)&amp;" "&amp;Q6116</f>
        <v>2147+P6-M3 刨片进料料仓进料皮带运输机 反馈转速 上限保护使能</v>
      </c>
      <c r="I6116" s="10" t="str">
        <f t="shared" si="1011"/>
        <v>DB100,X4700.3</v>
      </c>
      <c r="J6116" s="13" t="str">
        <f>VLOOKUP(E6116,起始地址定义!A:D,2,FALSE)</f>
        <v>DB100</v>
      </c>
      <c r="K6116" s="12" t="str">
        <f t="shared" si="1012"/>
        <v>X4700.3</v>
      </c>
      <c r="L6116" s="13">
        <f>VLOOKUP(E6116,起始地址定义!A:D,3,FALSE)</f>
        <v>4700</v>
      </c>
      <c r="M6116" s="14">
        <f>VLOOKUP($F6116,类型描述及偏移量!$C:$H,2,FALSE)</f>
        <v>0.299999999999997</v>
      </c>
      <c r="N6116" s="14" t="str">
        <f>VLOOKUP($F6116,类型描述及偏移量!$C:$H,3,FALSE)</f>
        <v>离散</v>
      </c>
      <c r="O6116" s="14" t="str">
        <f>VLOOKUP($F6116,类型描述及偏移量!$C:$H,4,FALSE)</f>
        <v>None</v>
      </c>
      <c r="P6116" s="14" t="str">
        <f>VLOOKUP($F6116,类型描述及偏移量!$C:$H,5,FALSE)</f>
        <v>No</v>
      </c>
      <c r="Q6116" s="14" t="str">
        <f>VLOOKUP($F6116,类型描述及偏移量!$C:$H,6,FALSE)</f>
        <v>上限保护使能</v>
      </c>
    </row>
    <row r="6117" hidden="1" spans="1:17">
      <c r="A6117" s="12" t="s">
        <v>128</v>
      </c>
      <c r="B6117" s="12" t="str">
        <f t="shared" si="1005"/>
        <v>M16_ActRPM</v>
      </c>
      <c r="C6117" s="12" t="str">
        <f t="shared" si="1006"/>
        <v>LoProEN</v>
      </c>
      <c r="D6117" s="12" t="str">
        <f t="shared" si="1007"/>
        <v>BP_Value_var</v>
      </c>
      <c r="E6117" s="13" t="str">
        <f t="shared" si="1008"/>
        <v>CHPF_M16_ActRPM_BP_Value_var</v>
      </c>
      <c r="F6117" s="14" t="str">
        <f t="shared" si="1009"/>
        <v>BP_Value_var_LoProEN</v>
      </c>
      <c r="G6117" s="10" t="str">
        <f t="shared" si="1010"/>
        <v>CHPF_M16_ActRPM_LoProEN</v>
      </c>
      <c r="H6117" s="10" t="str">
        <f>VLOOKUP(基本表格!E6117,起始地址定义!A:D,4,FALSE)&amp;" "&amp;Q6117</f>
        <v>2147+P6-M3 刨片进料料仓进料皮带运输机 反馈转速 下限保护使能</v>
      </c>
      <c r="I6117" s="10" t="str">
        <f t="shared" si="1011"/>
        <v>DB100,X4700.4</v>
      </c>
      <c r="J6117" s="13" t="str">
        <f>VLOOKUP(E6117,起始地址定义!A:D,2,FALSE)</f>
        <v>DB100</v>
      </c>
      <c r="K6117" s="12" t="str">
        <f t="shared" si="1012"/>
        <v>X4700.4</v>
      </c>
      <c r="L6117" s="13">
        <f>VLOOKUP(E6117,起始地址定义!A:D,3,FALSE)</f>
        <v>4700</v>
      </c>
      <c r="M6117" s="14">
        <f>VLOOKUP($F6117,类型描述及偏移量!$C:$H,2,FALSE)</f>
        <v>0.399999999999999</v>
      </c>
      <c r="N6117" s="14" t="str">
        <f>VLOOKUP($F6117,类型描述及偏移量!$C:$H,3,FALSE)</f>
        <v>离散</v>
      </c>
      <c r="O6117" s="14" t="str">
        <f>VLOOKUP($F6117,类型描述及偏移量!$C:$H,4,FALSE)</f>
        <v>None</v>
      </c>
      <c r="P6117" s="14" t="str">
        <f>VLOOKUP($F6117,类型描述及偏移量!$C:$H,5,FALSE)</f>
        <v>No</v>
      </c>
      <c r="Q6117" s="14" t="str">
        <f>VLOOKUP($F6117,类型描述及偏移量!$C:$H,6,FALSE)</f>
        <v>下限保护使能</v>
      </c>
    </row>
    <row r="6118" hidden="1" spans="1:17">
      <c r="A6118" s="12" t="s">
        <v>128</v>
      </c>
      <c r="B6118" s="12" t="str">
        <f t="shared" si="1005"/>
        <v>M16_ActRPM</v>
      </c>
      <c r="C6118" s="12" t="str">
        <f t="shared" si="1006"/>
        <v>HiALM</v>
      </c>
      <c r="D6118" s="12" t="str">
        <f t="shared" si="1007"/>
        <v>BP_Value_var</v>
      </c>
      <c r="E6118" s="13" t="str">
        <f t="shared" si="1008"/>
        <v>CHPF_M16_ActRPM_BP_Value_var</v>
      </c>
      <c r="F6118" s="14" t="str">
        <f t="shared" si="1009"/>
        <v>BP_Value_var_HiALM</v>
      </c>
      <c r="G6118" s="10" t="str">
        <f t="shared" si="1010"/>
        <v>CHPF_M16_ActRPM_HiALM</v>
      </c>
      <c r="H6118" s="10" t="str">
        <f>VLOOKUP(基本表格!E6118,起始地址定义!A:D,4,FALSE)&amp;" "&amp;Q6118</f>
        <v>2147+P6-M3 刨片进料料仓进料皮带运输机 反馈转速 上限报警</v>
      </c>
      <c r="I6118" s="10" t="str">
        <f t="shared" si="1011"/>
        <v>DB100,X4700.5</v>
      </c>
      <c r="J6118" s="13" t="str">
        <f>VLOOKUP(E6118,起始地址定义!A:D,2,FALSE)</f>
        <v>DB100</v>
      </c>
      <c r="K6118" s="12" t="str">
        <f t="shared" si="1012"/>
        <v>X4700.5</v>
      </c>
      <c r="L6118" s="13">
        <f>VLOOKUP(E6118,起始地址定义!A:D,3,FALSE)</f>
        <v>4700</v>
      </c>
      <c r="M6118" s="14">
        <f>VLOOKUP($F6118,类型描述及偏移量!$C:$H,2,FALSE)</f>
        <v>0.5</v>
      </c>
      <c r="N6118" s="14" t="str">
        <f>VLOOKUP($F6118,类型描述及偏移量!$C:$H,3,FALSE)</f>
        <v>离散</v>
      </c>
      <c r="O6118" s="14" t="str">
        <f>VLOOKUP($F6118,类型描述及偏移量!$C:$H,4,FALSE)</f>
        <v>None</v>
      </c>
      <c r="P6118" s="14" t="str">
        <f>VLOOKUP($F6118,类型描述及偏移量!$C:$H,5,FALSE)</f>
        <v>Yes</v>
      </c>
      <c r="Q6118" s="14" t="str">
        <f>VLOOKUP($F6118,类型描述及偏移量!$C:$H,6,FALSE)</f>
        <v>上限报警</v>
      </c>
    </row>
    <row r="6119" hidden="1" spans="1:17">
      <c r="A6119" s="12" t="s">
        <v>128</v>
      </c>
      <c r="B6119" s="12" t="str">
        <f t="shared" si="1005"/>
        <v>M16_ActRPM</v>
      </c>
      <c r="C6119" s="12" t="str">
        <f t="shared" si="1006"/>
        <v>LoALM</v>
      </c>
      <c r="D6119" s="12" t="str">
        <f t="shared" si="1007"/>
        <v>BP_Value_var</v>
      </c>
      <c r="E6119" s="13" t="str">
        <f t="shared" si="1008"/>
        <v>CHPF_M16_ActRPM_BP_Value_var</v>
      </c>
      <c r="F6119" s="14" t="str">
        <f t="shared" si="1009"/>
        <v>BP_Value_var_LoALM</v>
      </c>
      <c r="G6119" s="10" t="str">
        <f t="shared" si="1010"/>
        <v>CHPF_M16_ActRPM_LoALM</v>
      </c>
      <c r="H6119" s="10" t="str">
        <f>VLOOKUP(基本表格!E6119,起始地址定义!A:D,4,FALSE)&amp;" "&amp;Q6119</f>
        <v>2147+P6-M3 刨片进料料仓进料皮带运输机 反馈转速 下限报警</v>
      </c>
      <c r="I6119" s="10" t="str">
        <f t="shared" si="1011"/>
        <v>DB100,X4700.6</v>
      </c>
      <c r="J6119" s="13" t="str">
        <f>VLOOKUP(E6119,起始地址定义!A:D,2,FALSE)</f>
        <v>DB100</v>
      </c>
      <c r="K6119" s="12" t="str">
        <f t="shared" si="1012"/>
        <v>X4700.6</v>
      </c>
      <c r="L6119" s="13">
        <f>VLOOKUP(E6119,起始地址定义!A:D,3,FALSE)</f>
        <v>4700</v>
      </c>
      <c r="M6119" s="14">
        <f>VLOOKUP($F6119,类型描述及偏移量!$C:$H,2,FALSE)</f>
        <v>0.600000000000001</v>
      </c>
      <c r="N6119" s="14" t="str">
        <f>VLOOKUP($F6119,类型描述及偏移量!$C:$H,3,FALSE)</f>
        <v>离散</v>
      </c>
      <c r="O6119" s="14" t="str">
        <f>VLOOKUP($F6119,类型描述及偏移量!$C:$H,4,FALSE)</f>
        <v>None</v>
      </c>
      <c r="P6119" s="14" t="str">
        <f>VLOOKUP($F6119,类型描述及偏移量!$C:$H,5,FALSE)</f>
        <v>Yes</v>
      </c>
      <c r="Q6119" s="14" t="str">
        <f>VLOOKUP($F6119,类型描述及偏移量!$C:$H,6,FALSE)</f>
        <v>下限报警</v>
      </c>
    </row>
    <row r="6120" hidden="1" spans="1:17">
      <c r="A6120" s="12" t="s">
        <v>128</v>
      </c>
      <c r="B6120" s="12" t="str">
        <f t="shared" si="1005"/>
        <v>M16_ActRPM</v>
      </c>
      <c r="C6120" s="12" t="str">
        <f t="shared" si="1006"/>
        <v>HiHiALM</v>
      </c>
      <c r="D6120" s="12" t="str">
        <f t="shared" si="1007"/>
        <v>BP_Value_var</v>
      </c>
      <c r="E6120" s="13" t="str">
        <f t="shared" si="1008"/>
        <v>CHPF_M16_ActRPM_BP_Value_var</v>
      </c>
      <c r="F6120" s="14" t="str">
        <f t="shared" si="1009"/>
        <v>BP_Value_var_HiHiALM</v>
      </c>
      <c r="G6120" s="10" t="str">
        <f t="shared" si="1010"/>
        <v>CHPF_M16_ActRPM_HiHiALM</v>
      </c>
      <c r="H6120" s="10" t="str">
        <f>VLOOKUP(基本表格!E6120,起始地址定义!A:D,4,FALSE)&amp;" "&amp;Q6120</f>
        <v>2147+P6-M3 刨片进料料仓进料皮带运输机 反馈转速 上上限报警</v>
      </c>
      <c r="I6120" s="10" t="str">
        <f t="shared" si="1011"/>
        <v>DB100,X4700.7</v>
      </c>
      <c r="J6120" s="13" t="str">
        <f>VLOOKUP(E6120,起始地址定义!A:D,2,FALSE)</f>
        <v>DB100</v>
      </c>
      <c r="K6120" s="12" t="str">
        <f t="shared" si="1012"/>
        <v>X4700.7</v>
      </c>
      <c r="L6120" s="13">
        <f>VLOOKUP(E6120,起始地址定义!A:D,3,FALSE)</f>
        <v>4700</v>
      </c>
      <c r="M6120" s="14">
        <f>VLOOKUP($F6120,类型描述及偏移量!$C:$H,2,FALSE)</f>
        <v>0.700000000000003</v>
      </c>
      <c r="N6120" s="14" t="str">
        <f>VLOOKUP($F6120,类型描述及偏移量!$C:$H,3,FALSE)</f>
        <v>离散</v>
      </c>
      <c r="O6120" s="14" t="str">
        <f>VLOOKUP($F6120,类型描述及偏移量!$C:$H,4,FALSE)</f>
        <v>On</v>
      </c>
      <c r="P6120" s="14" t="str">
        <f>VLOOKUP($F6120,类型描述及偏移量!$C:$H,5,FALSE)</f>
        <v>Yes</v>
      </c>
      <c r="Q6120" s="14" t="str">
        <f>VLOOKUP($F6120,类型描述及偏移量!$C:$H,6,FALSE)</f>
        <v>上上限报警</v>
      </c>
    </row>
    <row r="6121" hidden="1" spans="1:17">
      <c r="A6121" s="12" t="s">
        <v>128</v>
      </c>
      <c r="B6121" s="12" t="str">
        <f t="shared" si="1005"/>
        <v>M16_ActRPM</v>
      </c>
      <c r="C6121" s="12" t="str">
        <f t="shared" si="1006"/>
        <v>LoLoALM</v>
      </c>
      <c r="D6121" s="12" t="str">
        <f t="shared" si="1007"/>
        <v>BP_Value_var</v>
      </c>
      <c r="E6121" s="13" t="str">
        <f t="shared" si="1008"/>
        <v>CHPF_M16_ActRPM_BP_Value_var</v>
      </c>
      <c r="F6121" s="14" t="str">
        <f t="shared" si="1009"/>
        <v>BP_Value_var_LoLoALM</v>
      </c>
      <c r="G6121" s="10" t="str">
        <f t="shared" si="1010"/>
        <v>CHPF_M16_ActRPM_LoLoALM</v>
      </c>
      <c r="H6121" s="10" t="str">
        <f>VLOOKUP(基本表格!E6121,起始地址定义!A:D,4,FALSE)&amp;" "&amp;Q6121</f>
        <v>2147+P6-M3 刨片进料料仓进料皮带运输机 反馈转速 下下限报警</v>
      </c>
      <c r="I6121" s="10" t="str">
        <f t="shared" si="1011"/>
        <v>DB100,X4701.0</v>
      </c>
      <c r="J6121" s="13" t="str">
        <f>VLOOKUP(E6121,起始地址定义!A:D,2,FALSE)</f>
        <v>DB100</v>
      </c>
      <c r="K6121" s="12" t="str">
        <f t="shared" si="1012"/>
        <v>X4701.0</v>
      </c>
      <c r="L6121" s="13">
        <f>VLOOKUP(E6121,起始地址定义!A:D,3,FALSE)</f>
        <v>4700</v>
      </c>
      <c r="M6121" s="14">
        <f>VLOOKUP($F6121,类型描述及偏移量!$C:$H,2,FALSE)</f>
        <v>1</v>
      </c>
      <c r="N6121" s="14" t="str">
        <f>VLOOKUP($F6121,类型描述及偏移量!$C:$H,3,FALSE)</f>
        <v>离散</v>
      </c>
      <c r="O6121" s="14" t="str">
        <f>VLOOKUP($F6121,类型描述及偏移量!$C:$H,4,FALSE)</f>
        <v>On</v>
      </c>
      <c r="P6121" s="14" t="str">
        <f>VLOOKUP($F6121,类型描述及偏移量!$C:$H,5,FALSE)</f>
        <v>Yes</v>
      </c>
      <c r="Q6121" s="14" t="str">
        <f>VLOOKUP($F6121,类型描述及偏移量!$C:$H,6,FALSE)</f>
        <v>下下限报警</v>
      </c>
    </row>
    <row r="6122" hidden="1" spans="1:17">
      <c r="A6122" s="12" t="s">
        <v>128</v>
      </c>
      <c r="B6122" s="12" t="str">
        <f t="shared" si="1005"/>
        <v>M16_ActRPM</v>
      </c>
      <c r="C6122" s="12" t="str">
        <f t="shared" si="1006"/>
        <v>LimALM</v>
      </c>
      <c r="D6122" s="12" t="str">
        <f t="shared" si="1007"/>
        <v>BP_Value_var</v>
      </c>
      <c r="E6122" s="13" t="str">
        <f t="shared" si="1008"/>
        <v>CHPF_M16_ActRPM_BP_Value_var</v>
      </c>
      <c r="F6122" s="14" t="str">
        <f t="shared" si="1009"/>
        <v>BP_Value_var_LimALM</v>
      </c>
      <c r="G6122" s="10" t="str">
        <f t="shared" si="1010"/>
        <v>CHPF_M16_ActRPM_LimALM</v>
      </c>
      <c r="H6122" s="10" t="str">
        <f>VLOOKUP(基本表格!E6122,起始地址定义!A:D,4,FALSE)&amp;" "&amp;Q6122</f>
        <v>2147+P6-M3 刨片进料料仓进料皮带运输机 反馈转速 极限报警</v>
      </c>
      <c r="I6122" s="10" t="str">
        <f t="shared" si="1011"/>
        <v>DB100,X4701.1</v>
      </c>
      <c r="J6122" s="13" t="str">
        <f>VLOOKUP(E6122,起始地址定义!A:D,2,FALSE)</f>
        <v>DB100</v>
      </c>
      <c r="K6122" s="12" t="str">
        <f t="shared" si="1012"/>
        <v>X4701.1</v>
      </c>
      <c r="L6122" s="13">
        <f>VLOOKUP(E6122,起始地址定义!A:D,3,FALSE)</f>
        <v>4700</v>
      </c>
      <c r="M6122" s="14">
        <f>VLOOKUP($F6122,类型描述及偏移量!$C:$H,2,FALSE)</f>
        <v>1.1</v>
      </c>
      <c r="N6122" s="14" t="str">
        <f>VLOOKUP($F6122,类型描述及偏移量!$C:$H,3,FALSE)</f>
        <v>离散</v>
      </c>
      <c r="O6122" s="14" t="str">
        <f>VLOOKUP($F6122,类型描述及偏移量!$C:$H,4,FALSE)</f>
        <v>On</v>
      </c>
      <c r="P6122" s="14" t="str">
        <f>VLOOKUP($F6122,类型描述及偏移量!$C:$H,5,FALSE)</f>
        <v>Yes</v>
      </c>
      <c r="Q6122" s="14" t="str">
        <f>VLOOKUP($F6122,类型描述及偏移量!$C:$H,6,FALSE)</f>
        <v>极限报警</v>
      </c>
    </row>
    <row r="6123" hidden="1" spans="1:17">
      <c r="A6123" s="12" t="s">
        <v>128</v>
      </c>
      <c r="B6123" s="12" t="str">
        <f t="shared" si="1005"/>
        <v>M16_ActRPM</v>
      </c>
      <c r="C6123" s="12" t="str">
        <f t="shared" si="1006"/>
        <v>LostALM</v>
      </c>
      <c r="D6123" s="12" t="str">
        <f t="shared" si="1007"/>
        <v>BP_Value_var</v>
      </c>
      <c r="E6123" s="13" t="str">
        <f t="shared" si="1008"/>
        <v>CHPF_M16_ActRPM_BP_Value_var</v>
      </c>
      <c r="F6123" s="14" t="str">
        <f t="shared" si="1009"/>
        <v>BP_Value_var_LostALM</v>
      </c>
      <c r="G6123" s="10" t="str">
        <f t="shared" si="1010"/>
        <v>CHPF_M16_ActRPM_LostALM</v>
      </c>
      <c r="H6123" s="10" t="str">
        <f>VLOOKUP(基本表格!E6123,起始地址定义!A:D,4,FALSE)&amp;" "&amp;Q6123</f>
        <v>2147+P6-M3 刨片进料料仓进料皮带运输机 反馈转速 传感器断线报警</v>
      </c>
      <c r="I6123" s="10" t="str">
        <f t="shared" si="1011"/>
        <v>DB100,X4701.2</v>
      </c>
      <c r="J6123" s="13" t="str">
        <f>VLOOKUP(E6123,起始地址定义!A:D,2,FALSE)</f>
        <v>DB100</v>
      </c>
      <c r="K6123" s="12" t="str">
        <f t="shared" si="1012"/>
        <v>X4701.2</v>
      </c>
      <c r="L6123" s="13">
        <f>VLOOKUP(E6123,起始地址定义!A:D,3,FALSE)</f>
        <v>4700</v>
      </c>
      <c r="M6123" s="14">
        <f>VLOOKUP($F6123,类型描述及偏移量!$C:$H,2,FALSE)</f>
        <v>1.2</v>
      </c>
      <c r="N6123" s="14" t="str">
        <f>VLOOKUP($F6123,类型描述及偏移量!$C:$H,3,FALSE)</f>
        <v>离散</v>
      </c>
      <c r="O6123" s="14" t="str">
        <f>VLOOKUP($F6123,类型描述及偏移量!$C:$H,4,FALSE)</f>
        <v>On</v>
      </c>
      <c r="P6123" s="14" t="str">
        <f>VLOOKUP($F6123,类型描述及偏移量!$C:$H,5,FALSE)</f>
        <v>Yes</v>
      </c>
      <c r="Q6123" s="14" t="str">
        <f>VLOOKUP($F6123,类型描述及偏移量!$C:$H,6,FALSE)</f>
        <v>传感器断线报警</v>
      </c>
    </row>
    <row r="6124" hidden="1" spans="1:17">
      <c r="A6124" s="12" t="s">
        <v>128</v>
      </c>
      <c r="B6124" s="12" t="str">
        <f t="shared" si="1005"/>
        <v>M16_ActRPM</v>
      </c>
      <c r="C6124" s="12" t="str">
        <f t="shared" si="1006"/>
        <v>Code</v>
      </c>
      <c r="D6124" s="12" t="str">
        <f t="shared" si="1007"/>
        <v>BP_Value_var</v>
      </c>
      <c r="E6124" s="13" t="str">
        <f t="shared" si="1008"/>
        <v>CHPF_M16_ActRPM_BP_Value_var</v>
      </c>
      <c r="F6124" s="14" t="str">
        <f t="shared" si="1009"/>
        <v>BP_Value_var_Code</v>
      </c>
      <c r="G6124" s="10" t="str">
        <f t="shared" si="1010"/>
        <v>CHPF_M16_ActRPM_Code</v>
      </c>
      <c r="H6124" s="10" t="str">
        <f>VLOOKUP(基本表格!E6124,起始地址定义!A:D,4,FALSE)&amp;" "&amp;Q6124</f>
        <v>2147+P6-M3 刨片进料料仓进料皮带运输机 反馈转速 实际内码</v>
      </c>
      <c r="I6124" s="10" t="str">
        <f t="shared" si="1011"/>
        <v>DB100,INT4702</v>
      </c>
      <c r="J6124" s="13" t="str">
        <f>VLOOKUP(E6124,起始地址定义!A:D,2,FALSE)</f>
        <v>DB100</v>
      </c>
      <c r="K6124" s="12" t="str">
        <f t="shared" si="1012"/>
        <v>INT4702</v>
      </c>
      <c r="L6124" s="13">
        <f>VLOOKUP(E6124,起始地址定义!A:D,3,FALSE)</f>
        <v>4700</v>
      </c>
      <c r="M6124" s="14">
        <f>VLOOKUP($F6124,类型描述及偏移量!$C:$H,2,FALSE)</f>
        <v>2</v>
      </c>
      <c r="N6124" s="14" t="str">
        <f>VLOOKUP($F6124,类型描述及偏移量!$C:$H,3,FALSE)</f>
        <v>整型</v>
      </c>
      <c r="O6124" s="14" t="str">
        <f>VLOOKUP($F6124,类型描述及偏移量!$C:$H,4,FALSE)</f>
        <v>None</v>
      </c>
      <c r="P6124" s="14" t="str">
        <f>VLOOKUP($F6124,类型描述及偏移量!$C:$H,5,FALSE)</f>
        <v>Yes</v>
      </c>
      <c r="Q6124" s="14" t="str">
        <f>VLOOKUP($F6124,类型描述及偏移量!$C:$H,6,FALSE)</f>
        <v>实际内码</v>
      </c>
    </row>
    <row r="6125" hidden="1" spans="1:17">
      <c r="A6125" s="12" t="s">
        <v>128</v>
      </c>
      <c r="B6125" s="12" t="str">
        <f t="shared" si="1005"/>
        <v>M16_ActRPM</v>
      </c>
      <c r="C6125" s="12" t="str">
        <f t="shared" si="1006"/>
        <v>Value</v>
      </c>
      <c r="D6125" s="12" t="str">
        <f t="shared" si="1007"/>
        <v>BP_Value_var</v>
      </c>
      <c r="E6125" s="13" t="str">
        <f t="shared" si="1008"/>
        <v>CHPF_M16_ActRPM_BP_Value_var</v>
      </c>
      <c r="F6125" s="14" t="str">
        <f t="shared" si="1009"/>
        <v>BP_Value_var_Value</v>
      </c>
      <c r="G6125" s="10" t="str">
        <f t="shared" si="1010"/>
        <v>CHPF_M16_ActRPM_Value</v>
      </c>
      <c r="H6125" s="10" t="str">
        <f>VLOOKUP(基本表格!E6125,起始地址定义!A:D,4,FALSE)&amp;" "&amp;Q6125</f>
        <v>2147+P6-M3 刨片进料料仓进料皮带运输机 反馈转速 实际值</v>
      </c>
      <c r="I6125" s="10" t="str">
        <f t="shared" si="1011"/>
        <v>DB100,REAL4706</v>
      </c>
      <c r="J6125" s="13" t="str">
        <f>VLOOKUP(E6125,起始地址定义!A:D,2,FALSE)</f>
        <v>DB100</v>
      </c>
      <c r="K6125" s="12" t="str">
        <f t="shared" si="1012"/>
        <v>REAL4706</v>
      </c>
      <c r="L6125" s="13">
        <f>VLOOKUP(E6125,起始地址定义!A:D,3,FALSE)</f>
        <v>4700</v>
      </c>
      <c r="M6125" s="14">
        <f>VLOOKUP($F6125,类型描述及偏移量!$C:$H,2,FALSE)</f>
        <v>6</v>
      </c>
      <c r="N6125" s="14" t="str">
        <f>VLOOKUP($F6125,类型描述及偏移量!$C:$H,3,FALSE)</f>
        <v>实型</v>
      </c>
      <c r="O6125" s="14" t="str">
        <f>VLOOKUP($F6125,类型描述及偏移量!$C:$H,4,FALSE)</f>
        <v>None</v>
      </c>
      <c r="P6125" s="14" t="str">
        <f>VLOOKUP($F6125,类型描述及偏移量!$C:$H,5,FALSE)</f>
        <v>Yes</v>
      </c>
      <c r="Q6125" s="14" t="str">
        <f>VLOOKUP($F6125,类型描述及偏移量!$C:$H,6,FALSE)</f>
        <v>实际值</v>
      </c>
    </row>
    <row r="6126" hidden="1" spans="1:17">
      <c r="A6126" s="12" t="s">
        <v>128</v>
      </c>
      <c r="B6126" s="12" t="str">
        <f t="shared" si="1005"/>
        <v>M16_ActRPM</v>
      </c>
      <c r="C6126" s="12" t="str">
        <f t="shared" si="1006"/>
        <v>Range</v>
      </c>
      <c r="D6126" s="12" t="str">
        <f t="shared" si="1007"/>
        <v>BP_Value_var</v>
      </c>
      <c r="E6126" s="13" t="str">
        <f t="shared" si="1008"/>
        <v>CHPF_M16_ActRPM_BP_Value_var</v>
      </c>
      <c r="F6126" s="14" t="str">
        <f t="shared" si="1009"/>
        <v>BP_Value_var_Range</v>
      </c>
      <c r="G6126" s="10" t="str">
        <f t="shared" si="1010"/>
        <v>CHPF_M16_ActRPM_Range</v>
      </c>
      <c r="H6126" s="10" t="str">
        <f>VLOOKUP(基本表格!E6126,起始地址定义!A:D,4,FALSE)&amp;" "&amp;Q6126</f>
        <v>2147+P6-M3 刨片进料料仓进料皮带运输机 反馈转速 量程</v>
      </c>
      <c r="I6126" s="10" t="str">
        <f t="shared" si="1011"/>
        <v>DB100,REAL4710</v>
      </c>
      <c r="J6126" s="13" t="str">
        <f>VLOOKUP(E6126,起始地址定义!A:D,2,FALSE)</f>
        <v>DB100</v>
      </c>
      <c r="K6126" s="12" t="str">
        <f t="shared" si="1012"/>
        <v>REAL4710</v>
      </c>
      <c r="L6126" s="13">
        <f>VLOOKUP(E6126,起始地址定义!A:D,3,FALSE)</f>
        <v>4700</v>
      </c>
      <c r="M6126" s="14">
        <f>VLOOKUP($F6126,类型描述及偏移量!$C:$H,2,FALSE)</f>
        <v>10</v>
      </c>
      <c r="N6126" s="14" t="str">
        <f>VLOOKUP($F6126,类型描述及偏移量!$C:$H,3,FALSE)</f>
        <v>实型</v>
      </c>
      <c r="O6126" s="14" t="str">
        <f>VLOOKUP($F6126,类型描述及偏移量!$C:$H,4,FALSE)</f>
        <v>None</v>
      </c>
      <c r="P6126" s="14" t="str">
        <f>VLOOKUP($F6126,类型描述及偏移量!$C:$H,5,FALSE)</f>
        <v>No</v>
      </c>
      <c r="Q6126" s="14" t="str">
        <f>VLOOKUP($F6126,类型描述及偏移量!$C:$H,6,FALSE)</f>
        <v>量程</v>
      </c>
    </row>
    <row r="6127" hidden="1" spans="1:17">
      <c r="A6127" s="12" t="s">
        <v>128</v>
      </c>
      <c r="B6127" s="12" t="str">
        <f t="shared" si="1005"/>
        <v>M16_ActRPM</v>
      </c>
      <c r="C6127" s="12" t="str">
        <f t="shared" si="1006"/>
        <v>Hi</v>
      </c>
      <c r="D6127" s="12" t="str">
        <f t="shared" si="1007"/>
        <v>BP_Value_var</v>
      </c>
      <c r="E6127" s="13" t="str">
        <f t="shared" si="1008"/>
        <v>CHPF_M16_ActRPM_BP_Value_var</v>
      </c>
      <c r="F6127" s="14" t="str">
        <f t="shared" si="1009"/>
        <v>BP_Value_var_Hi</v>
      </c>
      <c r="G6127" s="10" t="str">
        <f t="shared" si="1010"/>
        <v>CHPF_M16_ActRPM_Hi</v>
      </c>
      <c r="H6127" s="10" t="str">
        <f>VLOOKUP(基本表格!E6127,起始地址定义!A:D,4,FALSE)&amp;" "&amp;Q6127</f>
        <v>2147+P6-M3 刨片进料料仓进料皮带运输机 反馈转速 上限值</v>
      </c>
      <c r="I6127" s="10" t="str">
        <f t="shared" si="1011"/>
        <v>DB100,REAL4714</v>
      </c>
      <c r="J6127" s="13" t="str">
        <f>VLOOKUP(E6127,起始地址定义!A:D,2,FALSE)</f>
        <v>DB100</v>
      </c>
      <c r="K6127" s="12" t="str">
        <f t="shared" si="1012"/>
        <v>REAL4714</v>
      </c>
      <c r="L6127" s="13">
        <f>VLOOKUP(E6127,起始地址定义!A:D,3,FALSE)</f>
        <v>4700</v>
      </c>
      <c r="M6127" s="14">
        <f>VLOOKUP($F6127,类型描述及偏移量!$C:$H,2,FALSE)</f>
        <v>14</v>
      </c>
      <c r="N6127" s="14" t="str">
        <f>VLOOKUP($F6127,类型描述及偏移量!$C:$H,3,FALSE)</f>
        <v>实型</v>
      </c>
      <c r="O6127" s="14" t="str">
        <f>VLOOKUP($F6127,类型描述及偏移量!$C:$H,4,FALSE)</f>
        <v>None</v>
      </c>
      <c r="P6127" s="14" t="str">
        <f>VLOOKUP($F6127,类型描述及偏移量!$C:$H,5,FALSE)</f>
        <v>No</v>
      </c>
      <c r="Q6127" s="14" t="str">
        <f>VLOOKUP($F6127,类型描述及偏移量!$C:$H,6,FALSE)</f>
        <v>上限值</v>
      </c>
    </row>
    <row r="6128" hidden="1" spans="1:17">
      <c r="A6128" s="12" t="s">
        <v>128</v>
      </c>
      <c r="B6128" s="12" t="str">
        <f t="shared" si="1005"/>
        <v>M16_ActRPM</v>
      </c>
      <c r="C6128" s="12" t="str">
        <f t="shared" si="1006"/>
        <v>Lo</v>
      </c>
      <c r="D6128" s="12" t="str">
        <f t="shared" si="1007"/>
        <v>BP_Value_var</v>
      </c>
      <c r="E6128" s="13" t="str">
        <f t="shared" si="1008"/>
        <v>CHPF_M16_ActRPM_BP_Value_var</v>
      </c>
      <c r="F6128" s="14" t="str">
        <f t="shared" si="1009"/>
        <v>BP_Value_var_Lo</v>
      </c>
      <c r="G6128" s="10" t="str">
        <f t="shared" si="1010"/>
        <v>CHPF_M16_ActRPM_Lo</v>
      </c>
      <c r="H6128" s="10" t="str">
        <f>VLOOKUP(基本表格!E6128,起始地址定义!A:D,4,FALSE)&amp;" "&amp;Q6128</f>
        <v>2147+P6-M3 刨片进料料仓进料皮带运输机 反馈转速 下限值</v>
      </c>
      <c r="I6128" s="10" t="str">
        <f t="shared" si="1011"/>
        <v>DB100,REAL4718</v>
      </c>
      <c r="J6128" s="13" t="str">
        <f>VLOOKUP(E6128,起始地址定义!A:D,2,FALSE)</f>
        <v>DB100</v>
      </c>
      <c r="K6128" s="12" t="str">
        <f t="shared" si="1012"/>
        <v>REAL4718</v>
      </c>
      <c r="L6128" s="13">
        <f>VLOOKUP(E6128,起始地址定义!A:D,3,FALSE)</f>
        <v>4700</v>
      </c>
      <c r="M6128" s="14">
        <f>VLOOKUP($F6128,类型描述及偏移量!$C:$H,2,FALSE)</f>
        <v>18</v>
      </c>
      <c r="N6128" s="14" t="str">
        <f>VLOOKUP($F6128,类型描述及偏移量!$C:$H,3,FALSE)</f>
        <v>实型</v>
      </c>
      <c r="O6128" s="14" t="str">
        <f>VLOOKUP($F6128,类型描述及偏移量!$C:$H,4,FALSE)</f>
        <v>None</v>
      </c>
      <c r="P6128" s="14" t="str">
        <f>VLOOKUP($F6128,类型描述及偏移量!$C:$H,5,FALSE)</f>
        <v>No</v>
      </c>
      <c r="Q6128" s="14" t="str">
        <f>VLOOKUP($F6128,类型描述及偏移量!$C:$H,6,FALSE)</f>
        <v>下限值</v>
      </c>
    </row>
    <row r="6129" hidden="1" spans="1:17">
      <c r="A6129" s="12" t="s">
        <v>128</v>
      </c>
      <c r="B6129" s="12" t="str">
        <f t="shared" si="1005"/>
        <v>M16_ActRPM</v>
      </c>
      <c r="C6129" s="12" t="str">
        <f t="shared" si="1006"/>
        <v>HiHi</v>
      </c>
      <c r="D6129" s="12" t="str">
        <f t="shared" si="1007"/>
        <v>BP_Value_var</v>
      </c>
      <c r="E6129" s="13" t="str">
        <f t="shared" si="1008"/>
        <v>CHPF_M16_ActRPM_BP_Value_var</v>
      </c>
      <c r="F6129" s="14" t="str">
        <f t="shared" si="1009"/>
        <v>BP_Value_var_HiHi</v>
      </c>
      <c r="G6129" s="10" t="str">
        <f t="shared" si="1010"/>
        <v>CHPF_M16_ActRPM_HiHi</v>
      </c>
      <c r="H6129" s="10" t="str">
        <f>VLOOKUP(基本表格!E6129,起始地址定义!A:D,4,FALSE)&amp;" "&amp;Q6129</f>
        <v>2147+P6-M3 刨片进料料仓进料皮带运输机 反馈转速 上上限值</v>
      </c>
      <c r="I6129" s="10" t="str">
        <f t="shared" si="1011"/>
        <v>DB100,REAL4722</v>
      </c>
      <c r="J6129" s="13" t="str">
        <f>VLOOKUP(E6129,起始地址定义!A:D,2,FALSE)</f>
        <v>DB100</v>
      </c>
      <c r="K6129" s="12" t="str">
        <f t="shared" si="1012"/>
        <v>REAL4722</v>
      </c>
      <c r="L6129" s="13">
        <f>VLOOKUP(E6129,起始地址定义!A:D,3,FALSE)</f>
        <v>4700</v>
      </c>
      <c r="M6129" s="14">
        <f>VLOOKUP($F6129,类型描述及偏移量!$C:$H,2,FALSE)</f>
        <v>22</v>
      </c>
      <c r="N6129" s="14" t="str">
        <f>VLOOKUP($F6129,类型描述及偏移量!$C:$H,3,FALSE)</f>
        <v>实型</v>
      </c>
      <c r="O6129" s="14" t="str">
        <f>VLOOKUP($F6129,类型描述及偏移量!$C:$H,4,FALSE)</f>
        <v>None</v>
      </c>
      <c r="P6129" s="14" t="str">
        <f>VLOOKUP($F6129,类型描述及偏移量!$C:$H,5,FALSE)</f>
        <v>No</v>
      </c>
      <c r="Q6129" s="14" t="str">
        <f>VLOOKUP($F6129,类型描述及偏移量!$C:$H,6,FALSE)</f>
        <v>上上限值</v>
      </c>
    </row>
    <row r="6130" hidden="1" spans="1:17">
      <c r="A6130" s="12" t="s">
        <v>128</v>
      </c>
      <c r="B6130" s="12" t="str">
        <f t="shared" si="1005"/>
        <v>M16_ActRPM</v>
      </c>
      <c r="C6130" s="12" t="str">
        <f t="shared" si="1006"/>
        <v>LoLo</v>
      </c>
      <c r="D6130" s="12" t="str">
        <f t="shared" si="1007"/>
        <v>BP_Value_var</v>
      </c>
      <c r="E6130" s="13" t="str">
        <f t="shared" si="1008"/>
        <v>CHPF_M16_ActRPM_BP_Value_var</v>
      </c>
      <c r="F6130" s="14" t="str">
        <f t="shared" si="1009"/>
        <v>BP_Value_var_LoLo</v>
      </c>
      <c r="G6130" s="10" t="str">
        <f t="shared" si="1010"/>
        <v>CHPF_M16_ActRPM_LoLo</v>
      </c>
      <c r="H6130" s="10" t="str">
        <f>VLOOKUP(基本表格!E6130,起始地址定义!A:D,4,FALSE)&amp;" "&amp;Q6130</f>
        <v>2147+P6-M3 刨片进料料仓进料皮带运输机 反馈转速 下下限值</v>
      </c>
      <c r="I6130" s="10" t="str">
        <f t="shared" si="1011"/>
        <v>DB100,REAL4726</v>
      </c>
      <c r="J6130" s="13" t="str">
        <f>VLOOKUP(E6130,起始地址定义!A:D,2,FALSE)</f>
        <v>DB100</v>
      </c>
      <c r="K6130" s="12" t="str">
        <f t="shared" si="1012"/>
        <v>REAL4726</v>
      </c>
      <c r="L6130" s="13">
        <f>VLOOKUP(E6130,起始地址定义!A:D,3,FALSE)</f>
        <v>4700</v>
      </c>
      <c r="M6130" s="14">
        <f>VLOOKUP($F6130,类型描述及偏移量!$C:$H,2,FALSE)</f>
        <v>26</v>
      </c>
      <c r="N6130" s="14" t="str">
        <f>VLOOKUP($F6130,类型描述及偏移量!$C:$H,3,FALSE)</f>
        <v>实型</v>
      </c>
      <c r="O6130" s="14" t="str">
        <f>VLOOKUP($F6130,类型描述及偏移量!$C:$H,4,FALSE)</f>
        <v>None</v>
      </c>
      <c r="P6130" s="14" t="str">
        <f>VLOOKUP($F6130,类型描述及偏移量!$C:$H,5,FALSE)</f>
        <v>No</v>
      </c>
      <c r="Q6130" s="14" t="str">
        <f>VLOOKUP($F6130,类型描述及偏移量!$C:$H,6,FALSE)</f>
        <v>下下限值</v>
      </c>
    </row>
    <row r="6131" hidden="1" spans="1:17">
      <c r="A6131" s="12" t="s">
        <v>128</v>
      </c>
      <c r="B6131" s="12" t="str">
        <f t="shared" ref="B6131:B6162" si="1013">"M"&amp;RIGHT(LEFT(B6008,FIND("_",B6008,1)-1),LEN(LEFT(B6008,FIND("_",B6008,1)-1))-1)+1&amp;"_"&amp;RIGHT(B6008,LEN(B6008)-FIND("_",B6008,1))</f>
        <v>M16_Current</v>
      </c>
      <c r="C6131" s="12" t="str">
        <f t="shared" ref="C6131:C6162" si="1014">C6008</f>
        <v>HiProEN</v>
      </c>
      <c r="D6131" s="12" t="str">
        <f t="shared" ref="D6131:D6162" si="1015">D6008</f>
        <v>BP_Value_var</v>
      </c>
      <c r="E6131" s="13" t="str">
        <f t="shared" ref="E6131:E6194" si="1016">A6131&amp;"_"&amp;B6131&amp;"_"&amp;D6131</f>
        <v>CHPF_M16_Current_BP_Value_var</v>
      </c>
      <c r="F6131" s="14" t="str">
        <f t="shared" ref="F6131:F6194" si="1017">D6131&amp;"_"&amp;C6131</f>
        <v>BP_Value_var_HiProEN</v>
      </c>
      <c r="G6131" s="10" t="str">
        <f t="shared" ref="G6131:G6194" si="1018">A6131&amp;"_"&amp;IF(B6131="DB","",B6131&amp;"_")&amp;C6131</f>
        <v>CHPF_M16_Current_HiProEN</v>
      </c>
      <c r="H6131" s="10" t="str">
        <f>VLOOKUP(基本表格!E6131,起始地址定义!A:D,4,FALSE)&amp;" "&amp;Q6131</f>
        <v>2147+P6-M3 刨片进料料仓进料皮带运输机 反馈电流 上限保护使能</v>
      </c>
      <c r="I6131" s="10" t="str">
        <f t="shared" ref="I6131:I6194" si="1019">J6131&amp;","&amp;K6131</f>
        <v>DB100,X4750.3</v>
      </c>
      <c r="J6131" s="13" t="str">
        <f>VLOOKUP(E6131,起始地址定义!A:D,2,FALSE)</f>
        <v>DB100</v>
      </c>
      <c r="K6131" s="12" t="str">
        <f t="shared" ref="K6131:K6194" si="1020">IF(N6131="离散","X",IF(N6131="实型","REAL","INT"))&amp;IF(N6131="离散",TEXT(L6131+M6131,"0.0"),L6131+M6131)</f>
        <v>X4750.3</v>
      </c>
      <c r="L6131" s="13">
        <f>VLOOKUP(E6131,起始地址定义!A:D,3,FALSE)</f>
        <v>4750</v>
      </c>
      <c r="M6131" s="14">
        <f>VLOOKUP($F6131,类型描述及偏移量!$C:$H,2,FALSE)</f>
        <v>0.299999999999997</v>
      </c>
      <c r="N6131" s="14" t="str">
        <f>VLOOKUP($F6131,类型描述及偏移量!$C:$H,3,FALSE)</f>
        <v>离散</v>
      </c>
      <c r="O6131" s="14" t="str">
        <f>VLOOKUP($F6131,类型描述及偏移量!$C:$H,4,FALSE)</f>
        <v>None</v>
      </c>
      <c r="P6131" s="14" t="str">
        <f>VLOOKUP($F6131,类型描述及偏移量!$C:$H,5,FALSE)</f>
        <v>No</v>
      </c>
      <c r="Q6131" s="14" t="str">
        <f>VLOOKUP($F6131,类型描述及偏移量!$C:$H,6,FALSE)</f>
        <v>上限保护使能</v>
      </c>
    </row>
    <row r="6132" hidden="1" spans="1:17">
      <c r="A6132" s="12" t="s">
        <v>128</v>
      </c>
      <c r="B6132" s="12" t="str">
        <f t="shared" si="1013"/>
        <v>M16_Current</v>
      </c>
      <c r="C6132" s="12" t="str">
        <f t="shared" si="1014"/>
        <v>LoProEN</v>
      </c>
      <c r="D6132" s="12" t="str">
        <f t="shared" si="1015"/>
        <v>BP_Value_var</v>
      </c>
      <c r="E6132" s="13" t="str">
        <f t="shared" si="1016"/>
        <v>CHPF_M16_Current_BP_Value_var</v>
      </c>
      <c r="F6132" s="14" t="str">
        <f t="shared" si="1017"/>
        <v>BP_Value_var_LoProEN</v>
      </c>
      <c r="G6132" s="10" t="str">
        <f t="shared" si="1018"/>
        <v>CHPF_M16_Current_LoProEN</v>
      </c>
      <c r="H6132" s="10" t="str">
        <f>VLOOKUP(基本表格!E6132,起始地址定义!A:D,4,FALSE)&amp;" "&amp;Q6132</f>
        <v>2147+P6-M3 刨片进料料仓进料皮带运输机 反馈电流 下限保护使能</v>
      </c>
      <c r="I6132" s="10" t="str">
        <f t="shared" si="1019"/>
        <v>DB100,X4750.4</v>
      </c>
      <c r="J6132" s="13" t="str">
        <f>VLOOKUP(E6132,起始地址定义!A:D,2,FALSE)</f>
        <v>DB100</v>
      </c>
      <c r="K6132" s="12" t="str">
        <f t="shared" si="1020"/>
        <v>X4750.4</v>
      </c>
      <c r="L6132" s="13">
        <f>VLOOKUP(E6132,起始地址定义!A:D,3,FALSE)</f>
        <v>4750</v>
      </c>
      <c r="M6132" s="14">
        <f>VLOOKUP($F6132,类型描述及偏移量!$C:$H,2,FALSE)</f>
        <v>0.399999999999999</v>
      </c>
      <c r="N6132" s="14" t="str">
        <f>VLOOKUP($F6132,类型描述及偏移量!$C:$H,3,FALSE)</f>
        <v>离散</v>
      </c>
      <c r="O6132" s="14" t="str">
        <f>VLOOKUP($F6132,类型描述及偏移量!$C:$H,4,FALSE)</f>
        <v>None</v>
      </c>
      <c r="P6132" s="14" t="str">
        <f>VLOOKUP($F6132,类型描述及偏移量!$C:$H,5,FALSE)</f>
        <v>No</v>
      </c>
      <c r="Q6132" s="14" t="str">
        <f>VLOOKUP($F6132,类型描述及偏移量!$C:$H,6,FALSE)</f>
        <v>下限保护使能</v>
      </c>
    </row>
    <row r="6133" hidden="1" spans="1:17">
      <c r="A6133" s="12" t="s">
        <v>128</v>
      </c>
      <c r="B6133" s="12" t="str">
        <f t="shared" si="1013"/>
        <v>M16_Current</v>
      </c>
      <c r="C6133" s="12" t="str">
        <f t="shared" si="1014"/>
        <v>HiALM</v>
      </c>
      <c r="D6133" s="12" t="str">
        <f t="shared" si="1015"/>
        <v>BP_Value_var</v>
      </c>
      <c r="E6133" s="13" t="str">
        <f t="shared" si="1016"/>
        <v>CHPF_M16_Current_BP_Value_var</v>
      </c>
      <c r="F6133" s="14" t="str">
        <f t="shared" si="1017"/>
        <v>BP_Value_var_HiALM</v>
      </c>
      <c r="G6133" s="10" t="str">
        <f t="shared" si="1018"/>
        <v>CHPF_M16_Current_HiALM</v>
      </c>
      <c r="H6133" s="10" t="str">
        <f>VLOOKUP(基本表格!E6133,起始地址定义!A:D,4,FALSE)&amp;" "&amp;Q6133</f>
        <v>2147+P6-M3 刨片进料料仓进料皮带运输机 反馈电流 上限报警</v>
      </c>
      <c r="I6133" s="10" t="str">
        <f t="shared" si="1019"/>
        <v>DB100,X4750.5</v>
      </c>
      <c r="J6133" s="13" t="str">
        <f>VLOOKUP(E6133,起始地址定义!A:D,2,FALSE)</f>
        <v>DB100</v>
      </c>
      <c r="K6133" s="12" t="str">
        <f t="shared" si="1020"/>
        <v>X4750.5</v>
      </c>
      <c r="L6133" s="13">
        <f>VLOOKUP(E6133,起始地址定义!A:D,3,FALSE)</f>
        <v>4750</v>
      </c>
      <c r="M6133" s="14">
        <f>VLOOKUP($F6133,类型描述及偏移量!$C:$H,2,FALSE)</f>
        <v>0.5</v>
      </c>
      <c r="N6133" s="14" t="str">
        <f>VLOOKUP($F6133,类型描述及偏移量!$C:$H,3,FALSE)</f>
        <v>离散</v>
      </c>
      <c r="O6133" s="14" t="str">
        <f>VLOOKUP($F6133,类型描述及偏移量!$C:$H,4,FALSE)</f>
        <v>None</v>
      </c>
      <c r="P6133" s="14" t="str">
        <f>VLOOKUP($F6133,类型描述及偏移量!$C:$H,5,FALSE)</f>
        <v>Yes</v>
      </c>
      <c r="Q6133" s="14" t="str">
        <f>VLOOKUP($F6133,类型描述及偏移量!$C:$H,6,FALSE)</f>
        <v>上限报警</v>
      </c>
    </row>
    <row r="6134" hidden="1" spans="1:17">
      <c r="A6134" s="12" t="s">
        <v>128</v>
      </c>
      <c r="B6134" s="12" t="str">
        <f t="shared" si="1013"/>
        <v>M16_Current</v>
      </c>
      <c r="C6134" s="12" t="str">
        <f t="shared" si="1014"/>
        <v>LoALM</v>
      </c>
      <c r="D6134" s="12" t="str">
        <f t="shared" si="1015"/>
        <v>BP_Value_var</v>
      </c>
      <c r="E6134" s="13" t="str">
        <f t="shared" si="1016"/>
        <v>CHPF_M16_Current_BP_Value_var</v>
      </c>
      <c r="F6134" s="14" t="str">
        <f t="shared" si="1017"/>
        <v>BP_Value_var_LoALM</v>
      </c>
      <c r="G6134" s="10" t="str">
        <f t="shared" si="1018"/>
        <v>CHPF_M16_Current_LoALM</v>
      </c>
      <c r="H6134" s="10" t="str">
        <f>VLOOKUP(基本表格!E6134,起始地址定义!A:D,4,FALSE)&amp;" "&amp;Q6134</f>
        <v>2147+P6-M3 刨片进料料仓进料皮带运输机 反馈电流 下限报警</v>
      </c>
      <c r="I6134" s="10" t="str">
        <f t="shared" si="1019"/>
        <v>DB100,X4750.6</v>
      </c>
      <c r="J6134" s="13" t="str">
        <f>VLOOKUP(E6134,起始地址定义!A:D,2,FALSE)</f>
        <v>DB100</v>
      </c>
      <c r="K6134" s="12" t="str">
        <f t="shared" si="1020"/>
        <v>X4750.6</v>
      </c>
      <c r="L6134" s="13">
        <f>VLOOKUP(E6134,起始地址定义!A:D,3,FALSE)</f>
        <v>4750</v>
      </c>
      <c r="M6134" s="14">
        <f>VLOOKUP($F6134,类型描述及偏移量!$C:$H,2,FALSE)</f>
        <v>0.600000000000001</v>
      </c>
      <c r="N6134" s="14" t="str">
        <f>VLOOKUP($F6134,类型描述及偏移量!$C:$H,3,FALSE)</f>
        <v>离散</v>
      </c>
      <c r="O6134" s="14" t="str">
        <f>VLOOKUP($F6134,类型描述及偏移量!$C:$H,4,FALSE)</f>
        <v>None</v>
      </c>
      <c r="P6134" s="14" t="str">
        <f>VLOOKUP($F6134,类型描述及偏移量!$C:$H,5,FALSE)</f>
        <v>Yes</v>
      </c>
      <c r="Q6134" s="14" t="str">
        <f>VLOOKUP($F6134,类型描述及偏移量!$C:$H,6,FALSE)</f>
        <v>下限报警</v>
      </c>
    </row>
    <row r="6135" hidden="1" spans="1:17">
      <c r="A6135" s="12" t="s">
        <v>128</v>
      </c>
      <c r="B6135" s="12" t="str">
        <f t="shared" si="1013"/>
        <v>M16_Current</v>
      </c>
      <c r="C6135" s="12" t="str">
        <f t="shared" si="1014"/>
        <v>HiHiALM</v>
      </c>
      <c r="D6135" s="12" t="str">
        <f t="shared" si="1015"/>
        <v>BP_Value_var</v>
      </c>
      <c r="E6135" s="13" t="str">
        <f t="shared" si="1016"/>
        <v>CHPF_M16_Current_BP_Value_var</v>
      </c>
      <c r="F6135" s="14" t="str">
        <f t="shared" si="1017"/>
        <v>BP_Value_var_HiHiALM</v>
      </c>
      <c r="G6135" s="10" t="str">
        <f t="shared" si="1018"/>
        <v>CHPF_M16_Current_HiHiALM</v>
      </c>
      <c r="H6135" s="10" t="str">
        <f>VLOOKUP(基本表格!E6135,起始地址定义!A:D,4,FALSE)&amp;" "&amp;Q6135</f>
        <v>2147+P6-M3 刨片进料料仓进料皮带运输机 反馈电流 上上限报警</v>
      </c>
      <c r="I6135" s="10" t="str">
        <f t="shared" si="1019"/>
        <v>DB100,X4750.7</v>
      </c>
      <c r="J6135" s="13" t="str">
        <f>VLOOKUP(E6135,起始地址定义!A:D,2,FALSE)</f>
        <v>DB100</v>
      </c>
      <c r="K6135" s="12" t="str">
        <f t="shared" si="1020"/>
        <v>X4750.7</v>
      </c>
      <c r="L6135" s="13">
        <f>VLOOKUP(E6135,起始地址定义!A:D,3,FALSE)</f>
        <v>4750</v>
      </c>
      <c r="M6135" s="14">
        <f>VLOOKUP($F6135,类型描述及偏移量!$C:$H,2,FALSE)</f>
        <v>0.700000000000003</v>
      </c>
      <c r="N6135" s="14" t="str">
        <f>VLOOKUP($F6135,类型描述及偏移量!$C:$H,3,FALSE)</f>
        <v>离散</v>
      </c>
      <c r="O6135" s="14" t="str">
        <f>VLOOKUP($F6135,类型描述及偏移量!$C:$H,4,FALSE)</f>
        <v>On</v>
      </c>
      <c r="P6135" s="14" t="str">
        <f>VLOOKUP($F6135,类型描述及偏移量!$C:$H,5,FALSE)</f>
        <v>Yes</v>
      </c>
      <c r="Q6135" s="14" t="str">
        <f>VLOOKUP($F6135,类型描述及偏移量!$C:$H,6,FALSE)</f>
        <v>上上限报警</v>
      </c>
    </row>
    <row r="6136" hidden="1" spans="1:17">
      <c r="A6136" s="12" t="s">
        <v>128</v>
      </c>
      <c r="B6136" s="12" t="str">
        <f t="shared" si="1013"/>
        <v>M16_Current</v>
      </c>
      <c r="C6136" s="12" t="str">
        <f t="shared" si="1014"/>
        <v>LoLoALM</v>
      </c>
      <c r="D6136" s="12" t="str">
        <f t="shared" si="1015"/>
        <v>BP_Value_var</v>
      </c>
      <c r="E6136" s="13" t="str">
        <f t="shared" si="1016"/>
        <v>CHPF_M16_Current_BP_Value_var</v>
      </c>
      <c r="F6136" s="14" t="str">
        <f t="shared" si="1017"/>
        <v>BP_Value_var_LoLoALM</v>
      </c>
      <c r="G6136" s="10" t="str">
        <f t="shared" si="1018"/>
        <v>CHPF_M16_Current_LoLoALM</v>
      </c>
      <c r="H6136" s="10" t="str">
        <f>VLOOKUP(基本表格!E6136,起始地址定义!A:D,4,FALSE)&amp;" "&amp;Q6136</f>
        <v>2147+P6-M3 刨片进料料仓进料皮带运输机 反馈电流 下下限报警</v>
      </c>
      <c r="I6136" s="10" t="str">
        <f t="shared" si="1019"/>
        <v>DB100,X4751.0</v>
      </c>
      <c r="J6136" s="13" t="str">
        <f>VLOOKUP(E6136,起始地址定义!A:D,2,FALSE)</f>
        <v>DB100</v>
      </c>
      <c r="K6136" s="12" t="str">
        <f t="shared" si="1020"/>
        <v>X4751.0</v>
      </c>
      <c r="L6136" s="13">
        <f>VLOOKUP(E6136,起始地址定义!A:D,3,FALSE)</f>
        <v>4750</v>
      </c>
      <c r="M6136" s="14">
        <f>VLOOKUP($F6136,类型描述及偏移量!$C:$H,2,FALSE)</f>
        <v>1</v>
      </c>
      <c r="N6136" s="14" t="str">
        <f>VLOOKUP($F6136,类型描述及偏移量!$C:$H,3,FALSE)</f>
        <v>离散</v>
      </c>
      <c r="O6136" s="14" t="str">
        <f>VLOOKUP($F6136,类型描述及偏移量!$C:$H,4,FALSE)</f>
        <v>On</v>
      </c>
      <c r="P6136" s="14" t="str">
        <f>VLOOKUP($F6136,类型描述及偏移量!$C:$H,5,FALSE)</f>
        <v>Yes</v>
      </c>
      <c r="Q6136" s="14" t="str">
        <f>VLOOKUP($F6136,类型描述及偏移量!$C:$H,6,FALSE)</f>
        <v>下下限报警</v>
      </c>
    </row>
    <row r="6137" hidden="1" spans="1:17">
      <c r="A6137" s="12" t="s">
        <v>128</v>
      </c>
      <c r="B6137" s="12" t="str">
        <f t="shared" si="1013"/>
        <v>M16_Current</v>
      </c>
      <c r="C6137" s="12" t="str">
        <f t="shared" si="1014"/>
        <v>LimALM</v>
      </c>
      <c r="D6137" s="12" t="str">
        <f t="shared" si="1015"/>
        <v>BP_Value_var</v>
      </c>
      <c r="E6137" s="13" t="str">
        <f t="shared" si="1016"/>
        <v>CHPF_M16_Current_BP_Value_var</v>
      </c>
      <c r="F6137" s="14" t="str">
        <f t="shared" si="1017"/>
        <v>BP_Value_var_LimALM</v>
      </c>
      <c r="G6137" s="10" t="str">
        <f t="shared" si="1018"/>
        <v>CHPF_M16_Current_LimALM</v>
      </c>
      <c r="H6137" s="10" t="str">
        <f>VLOOKUP(基本表格!E6137,起始地址定义!A:D,4,FALSE)&amp;" "&amp;Q6137</f>
        <v>2147+P6-M3 刨片进料料仓进料皮带运输机 反馈电流 极限报警</v>
      </c>
      <c r="I6137" s="10" t="str">
        <f t="shared" si="1019"/>
        <v>DB100,X4751.1</v>
      </c>
      <c r="J6137" s="13" t="str">
        <f>VLOOKUP(E6137,起始地址定义!A:D,2,FALSE)</f>
        <v>DB100</v>
      </c>
      <c r="K6137" s="12" t="str">
        <f t="shared" si="1020"/>
        <v>X4751.1</v>
      </c>
      <c r="L6137" s="13">
        <f>VLOOKUP(E6137,起始地址定义!A:D,3,FALSE)</f>
        <v>4750</v>
      </c>
      <c r="M6137" s="14">
        <f>VLOOKUP($F6137,类型描述及偏移量!$C:$H,2,FALSE)</f>
        <v>1.1</v>
      </c>
      <c r="N6137" s="14" t="str">
        <f>VLOOKUP($F6137,类型描述及偏移量!$C:$H,3,FALSE)</f>
        <v>离散</v>
      </c>
      <c r="O6137" s="14" t="str">
        <f>VLOOKUP($F6137,类型描述及偏移量!$C:$H,4,FALSE)</f>
        <v>On</v>
      </c>
      <c r="P6137" s="14" t="str">
        <f>VLOOKUP($F6137,类型描述及偏移量!$C:$H,5,FALSE)</f>
        <v>Yes</v>
      </c>
      <c r="Q6137" s="14" t="str">
        <f>VLOOKUP($F6137,类型描述及偏移量!$C:$H,6,FALSE)</f>
        <v>极限报警</v>
      </c>
    </row>
    <row r="6138" hidden="1" spans="1:17">
      <c r="A6138" s="12" t="s">
        <v>128</v>
      </c>
      <c r="B6138" s="12" t="str">
        <f t="shared" si="1013"/>
        <v>M16_Current</v>
      </c>
      <c r="C6138" s="12" t="str">
        <f t="shared" si="1014"/>
        <v>LostALM</v>
      </c>
      <c r="D6138" s="12" t="str">
        <f t="shared" si="1015"/>
        <v>BP_Value_var</v>
      </c>
      <c r="E6138" s="13" t="str">
        <f t="shared" si="1016"/>
        <v>CHPF_M16_Current_BP_Value_var</v>
      </c>
      <c r="F6138" s="14" t="str">
        <f t="shared" si="1017"/>
        <v>BP_Value_var_LostALM</v>
      </c>
      <c r="G6138" s="10" t="str">
        <f t="shared" si="1018"/>
        <v>CHPF_M16_Current_LostALM</v>
      </c>
      <c r="H6138" s="10" t="str">
        <f>VLOOKUP(基本表格!E6138,起始地址定义!A:D,4,FALSE)&amp;" "&amp;Q6138</f>
        <v>2147+P6-M3 刨片进料料仓进料皮带运输机 反馈电流 传感器断线报警</v>
      </c>
      <c r="I6138" s="10" t="str">
        <f t="shared" si="1019"/>
        <v>DB100,X4751.2</v>
      </c>
      <c r="J6138" s="13" t="str">
        <f>VLOOKUP(E6138,起始地址定义!A:D,2,FALSE)</f>
        <v>DB100</v>
      </c>
      <c r="K6138" s="12" t="str">
        <f t="shared" si="1020"/>
        <v>X4751.2</v>
      </c>
      <c r="L6138" s="13">
        <f>VLOOKUP(E6138,起始地址定义!A:D,3,FALSE)</f>
        <v>4750</v>
      </c>
      <c r="M6138" s="14">
        <f>VLOOKUP($F6138,类型描述及偏移量!$C:$H,2,FALSE)</f>
        <v>1.2</v>
      </c>
      <c r="N6138" s="14" t="str">
        <f>VLOOKUP($F6138,类型描述及偏移量!$C:$H,3,FALSE)</f>
        <v>离散</v>
      </c>
      <c r="O6138" s="14" t="str">
        <f>VLOOKUP($F6138,类型描述及偏移量!$C:$H,4,FALSE)</f>
        <v>On</v>
      </c>
      <c r="P6138" s="14" t="str">
        <f>VLOOKUP($F6138,类型描述及偏移量!$C:$H,5,FALSE)</f>
        <v>Yes</v>
      </c>
      <c r="Q6138" s="14" t="str">
        <f>VLOOKUP($F6138,类型描述及偏移量!$C:$H,6,FALSE)</f>
        <v>传感器断线报警</v>
      </c>
    </row>
    <row r="6139" hidden="1" spans="1:17">
      <c r="A6139" s="12" t="s">
        <v>128</v>
      </c>
      <c r="B6139" s="12" t="str">
        <f t="shared" si="1013"/>
        <v>M16_Current</v>
      </c>
      <c r="C6139" s="12" t="str">
        <f t="shared" si="1014"/>
        <v>Code</v>
      </c>
      <c r="D6139" s="12" t="str">
        <f t="shared" si="1015"/>
        <v>BP_Value_var</v>
      </c>
      <c r="E6139" s="13" t="str">
        <f t="shared" si="1016"/>
        <v>CHPF_M16_Current_BP_Value_var</v>
      </c>
      <c r="F6139" s="14" t="str">
        <f t="shared" si="1017"/>
        <v>BP_Value_var_Code</v>
      </c>
      <c r="G6139" s="10" t="str">
        <f t="shared" si="1018"/>
        <v>CHPF_M16_Current_Code</v>
      </c>
      <c r="H6139" s="10" t="str">
        <f>VLOOKUP(基本表格!E6139,起始地址定义!A:D,4,FALSE)&amp;" "&amp;Q6139</f>
        <v>2147+P6-M3 刨片进料料仓进料皮带运输机 反馈电流 实际内码</v>
      </c>
      <c r="I6139" s="10" t="str">
        <f t="shared" si="1019"/>
        <v>DB100,INT4752</v>
      </c>
      <c r="J6139" s="13" t="str">
        <f>VLOOKUP(E6139,起始地址定义!A:D,2,FALSE)</f>
        <v>DB100</v>
      </c>
      <c r="K6139" s="12" t="str">
        <f t="shared" si="1020"/>
        <v>INT4752</v>
      </c>
      <c r="L6139" s="13">
        <f>VLOOKUP(E6139,起始地址定义!A:D,3,FALSE)</f>
        <v>4750</v>
      </c>
      <c r="M6139" s="14">
        <f>VLOOKUP($F6139,类型描述及偏移量!$C:$H,2,FALSE)</f>
        <v>2</v>
      </c>
      <c r="N6139" s="14" t="str">
        <f>VLOOKUP($F6139,类型描述及偏移量!$C:$H,3,FALSE)</f>
        <v>整型</v>
      </c>
      <c r="O6139" s="14" t="str">
        <f>VLOOKUP($F6139,类型描述及偏移量!$C:$H,4,FALSE)</f>
        <v>None</v>
      </c>
      <c r="P6139" s="14" t="str">
        <f>VLOOKUP($F6139,类型描述及偏移量!$C:$H,5,FALSE)</f>
        <v>Yes</v>
      </c>
      <c r="Q6139" s="14" t="str">
        <f>VLOOKUP($F6139,类型描述及偏移量!$C:$H,6,FALSE)</f>
        <v>实际内码</v>
      </c>
    </row>
    <row r="6140" hidden="1" spans="1:17">
      <c r="A6140" s="12" t="s">
        <v>128</v>
      </c>
      <c r="B6140" s="12" t="str">
        <f t="shared" si="1013"/>
        <v>M16_Current</v>
      </c>
      <c r="C6140" s="12" t="str">
        <f t="shared" si="1014"/>
        <v>Value</v>
      </c>
      <c r="D6140" s="12" t="str">
        <f t="shared" si="1015"/>
        <v>BP_Value_var</v>
      </c>
      <c r="E6140" s="13" t="str">
        <f t="shared" si="1016"/>
        <v>CHPF_M16_Current_BP_Value_var</v>
      </c>
      <c r="F6140" s="14" t="str">
        <f t="shared" si="1017"/>
        <v>BP_Value_var_Value</v>
      </c>
      <c r="G6140" s="10" t="str">
        <f t="shared" si="1018"/>
        <v>CHPF_M16_Current_Value</v>
      </c>
      <c r="H6140" s="10" t="str">
        <f>VLOOKUP(基本表格!E6140,起始地址定义!A:D,4,FALSE)&amp;" "&amp;Q6140</f>
        <v>2147+P6-M3 刨片进料料仓进料皮带运输机 反馈电流 实际值</v>
      </c>
      <c r="I6140" s="10" t="str">
        <f t="shared" si="1019"/>
        <v>DB100,REAL4756</v>
      </c>
      <c r="J6140" s="13" t="str">
        <f>VLOOKUP(E6140,起始地址定义!A:D,2,FALSE)</f>
        <v>DB100</v>
      </c>
      <c r="K6140" s="12" t="str">
        <f t="shared" si="1020"/>
        <v>REAL4756</v>
      </c>
      <c r="L6140" s="13">
        <f>VLOOKUP(E6140,起始地址定义!A:D,3,FALSE)</f>
        <v>4750</v>
      </c>
      <c r="M6140" s="14">
        <f>VLOOKUP($F6140,类型描述及偏移量!$C:$H,2,FALSE)</f>
        <v>6</v>
      </c>
      <c r="N6140" s="14" t="str">
        <f>VLOOKUP($F6140,类型描述及偏移量!$C:$H,3,FALSE)</f>
        <v>实型</v>
      </c>
      <c r="O6140" s="14" t="str">
        <f>VLOOKUP($F6140,类型描述及偏移量!$C:$H,4,FALSE)</f>
        <v>None</v>
      </c>
      <c r="P6140" s="14" t="str">
        <f>VLOOKUP($F6140,类型描述及偏移量!$C:$H,5,FALSE)</f>
        <v>Yes</v>
      </c>
      <c r="Q6140" s="14" t="str">
        <f>VLOOKUP($F6140,类型描述及偏移量!$C:$H,6,FALSE)</f>
        <v>实际值</v>
      </c>
    </row>
    <row r="6141" hidden="1" spans="1:17">
      <c r="A6141" s="12" t="s">
        <v>128</v>
      </c>
      <c r="B6141" s="12" t="str">
        <f t="shared" si="1013"/>
        <v>M16_Current</v>
      </c>
      <c r="C6141" s="12" t="str">
        <f t="shared" si="1014"/>
        <v>Range</v>
      </c>
      <c r="D6141" s="12" t="str">
        <f t="shared" si="1015"/>
        <v>BP_Value_var</v>
      </c>
      <c r="E6141" s="13" t="str">
        <f t="shared" si="1016"/>
        <v>CHPF_M16_Current_BP_Value_var</v>
      </c>
      <c r="F6141" s="14" t="str">
        <f t="shared" si="1017"/>
        <v>BP_Value_var_Range</v>
      </c>
      <c r="G6141" s="10" t="str">
        <f t="shared" si="1018"/>
        <v>CHPF_M16_Current_Range</v>
      </c>
      <c r="H6141" s="10" t="str">
        <f>VLOOKUP(基本表格!E6141,起始地址定义!A:D,4,FALSE)&amp;" "&amp;Q6141</f>
        <v>2147+P6-M3 刨片进料料仓进料皮带运输机 反馈电流 量程</v>
      </c>
      <c r="I6141" s="10" t="str">
        <f t="shared" si="1019"/>
        <v>DB100,REAL4760</v>
      </c>
      <c r="J6141" s="13" t="str">
        <f>VLOOKUP(E6141,起始地址定义!A:D,2,FALSE)</f>
        <v>DB100</v>
      </c>
      <c r="K6141" s="12" t="str">
        <f t="shared" si="1020"/>
        <v>REAL4760</v>
      </c>
      <c r="L6141" s="13">
        <f>VLOOKUP(E6141,起始地址定义!A:D,3,FALSE)</f>
        <v>4750</v>
      </c>
      <c r="M6141" s="14">
        <f>VLOOKUP($F6141,类型描述及偏移量!$C:$H,2,FALSE)</f>
        <v>10</v>
      </c>
      <c r="N6141" s="14" t="str">
        <f>VLOOKUP($F6141,类型描述及偏移量!$C:$H,3,FALSE)</f>
        <v>实型</v>
      </c>
      <c r="O6141" s="14" t="str">
        <f>VLOOKUP($F6141,类型描述及偏移量!$C:$H,4,FALSE)</f>
        <v>None</v>
      </c>
      <c r="P6141" s="14" t="str">
        <f>VLOOKUP($F6141,类型描述及偏移量!$C:$H,5,FALSE)</f>
        <v>No</v>
      </c>
      <c r="Q6141" s="14" t="str">
        <f>VLOOKUP($F6141,类型描述及偏移量!$C:$H,6,FALSE)</f>
        <v>量程</v>
      </c>
    </row>
    <row r="6142" hidden="1" spans="1:17">
      <c r="A6142" s="12" t="s">
        <v>128</v>
      </c>
      <c r="B6142" s="12" t="str">
        <f t="shared" si="1013"/>
        <v>M16_Current</v>
      </c>
      <c r="C6142" s="12" t="str">
        <f t="shared" si="1014"/>
        <v>Hi</v>
      </c>
      <c r="D6142" s="12" t="str">
        <f t="shared" si="1015"/>
        <v>BP_Value_var</v>
      </c>
      <c r="E6142" s="13" t="str">
        <f t="shared" si="1016"/>
        <v>CHPF_M16_Current_BP_Value_var</v>
      </c>
      <c r="F6142" s="14" t="str">
        <f t="shared" si="1017"/>
        <v>BP_Value_var_Hi</v>
      </c>
      <c r="G6142" s="10" t="str">
        <f t="shared" si="1018"/>
        <v>CHPF_M16_Current_Hi</v>
      </c>
      <c r="H6142" s="10" t="str">
        <f>VLOOKUP(基本表格!E6142,起始地址定义!A:D,4,FALSE)&amp;" "&amp;Q6142</f>
        <v>2147+P6-M3 刨片进料料仓进料皮带运输机 反馈电流 上限值</v>
      </c>
      <c r="I6142" s="10" t="str">
        <f t="shared" si="1019"/>
        <v>DB100,REAL4764</v>
      </c>
      <c r="J6142" s="13" t="str">
        <f>VLOOKUP(E6142,起始地址定义!A:D,2,FALSE)</f>
        <v>DB100</v>
      </c>
      <c r="K6142" s="12" t="str">
        <f t="shared" si="1020"/>
        <v>REAL4764</v>
      </c>
      <c r="L6142" s="13">
        <f>VLOOKUP(E6142,起始地址定义!A:D,3,FALSE)</f>
        <v>4750</v>
      </c>
      <c r="M6142" s="14">
        <f>VLOOKUP($F6142,类型描述及偏移量!$C:$H,2,FALSE)</f>
        <v>14</v>
      </c>
      <c r="N6142" s="14" t="str">
        <f>VLOOKUP($F6142,类型描述及偏移量!$C:$H,3,FALSE)</f>
        <v>实型</v>
      </c>
      <c r="O6142" s="14" t="str">
        <f>VLOOKUP($F6142,类型描述及偏移量!$C:$H,4,FALSE)</f>
        <v>None</v>
      </c>
      <c r="P6142" s="14" t="str">
        <f>VLOOKUP($F6142,类型描述及偏移量!$C:$H,5,FALSE)</f>
        <v>No</v>
      </c>
      <c r="Q6142" s="14" t="str">
        <f>VLOOKUP($F6142,类型描述及偏移量!$C:$H,6,FALSE)</f>
        <v>上限值</v>
      </c>
    </row>
    <row r="6143" hidden="1" spans="1:17">
      <c r="A6143" s="12" t="s">
        <v>128</v>
      </c>
      <c r="B6143" s="12" t="str">
        <f t="shared" si="1013"/>
        <v>M16_Current</v>
      </c>
      <c r="C6143" s="12" t="str">
        <f t="shared" si="1014"/>
        <v>Lo</v>
      </c>
      <c r="D6143" s="12" t="str">
        <f t="shared" si="1015"/>
        <v>BP_Value_var</v>
      </c>
      <c r="E6143" s="13" t="str">
        <f t="shared" si="1016"/>
        <v>CHPF_M16_Current_BP_Value_var</v>
      </c>
      <c r="F6143" s="14" t="str">
        <f t="shared" si="1017"/>
        <v>BP_Value_var_Lo</v>
      </c>
      <c r="G6143" s="10" t="str">
        <f t="shared" si="1018"/>
        <v>CHPF_M16_Current_Lo</v>
      </c>
      <c r="H6143" s="10" t="str">
        <f>VLOOKUP(基本表格!E6143,起始地址定义!A:D,4,FALSE)&amp;" "&amp;Q6143</f>
        <v>2147+P6-M3 刨片进料料仓进料皮带运输机 反馈电流 下限值</v>
      </c>
      <c r="I6143" s="10" t="str">
        <f t="shared" si="1019"/>
        <v>DB100,REAL4768</v>
      </c>
      <c r="J6143" s="13" t="str">
        <f>VLOOKUP(E6143,起始地址定义!A:D,2,FALSE)</f>
        <v>DB100</v>
      </c>
      <c r="K6143" s="12" t="str">
        <f t="shared" si="1020"/>
        <v>REAL4768</v>
      </c>
      <c r="L6143" s="13">
        <f>VLOOKUP(E6143,起始地址定义!A:D,3,FALSE)</f>
        <v>4750</v>
      </c>
      <c r="M6143" s="14">
        <f>VLOOKUP($F6143,类型描述及偏移量!$C:$H,2,FALSE)</f>
        <v>18</v>
      </c>
      <c r="N6143" s="14" t="str">
        <f>VLOOKUP($F6143,类型描述及偏移量!$C:$H,3,FALSE)</f>
        <v>实型</v>
      </c>
      <c r="O6143" s="14" t="str">
        <f>VLOOKUP($F6143,类型描述及偏移量!$C:$H,4,FALSE)</f>
        <v>None</v>
      </c>
      <c r="P6143" s="14" t="str">
        <f>VLOOKUP($F6143,类型描述及偏移量!$C:$H,5,FALSE)</f>
        <v>No</v>
      </c>
      <c r="Q6143" s="14" t="str">
        <f>VLOOKUP($F6143,类型描述及偏移量!$C:$H,6,FALSE)</f>
        <v>下限值</v>
      </c>
    </row>
    <row r="6144" hidden="1" spans="1:17">
      <c r="A6144" s="12" t="s">
        <v>128</v>
      </c>
      <c r="B6144" s="12" t="str">
        <f t="shared" si="1013"/>
        <v>M16_Current</v>
      </c>
      <c r="C6144" s="12" t="str">
        <f t="shared" si="1014"/>
        <v>HiHi</v>
      </c>
      <c r="D6144" s="12" t="str">
        <f t="shared" si="1015"/>
        <v>BP_Value_var</v>
      </c>
      <c r="E6144" s="13" t="str">
        <f t="shared" si="1016"/>
        <v>CHPF_M16_Current_BP_Value_var</v>
      </c>
      <c r="F6144" s="14" t="str">
        <f t="shared" si="1017"/>
        <v>BP_Value_var_HiHi</v>
      </c>
      <c r="G6144" s="10" t="str">
        <f t="shared" si="1018"/>
        <v>CHPF_M16_Current_HiHi</v>
      </c>
      <c r="H6144" s="10" t="str">
        <f>VLOOKUP(基本表格!E6144,起始地址定义!A:D,4,FALSE)&amp;" "&amp;Q6144</f>
        <v>2147+P6-M3 刨片进料料仓进料皮带运输机 反馈电流 上上限值</v>
      </c>
      <c r="I6144" s="10" t="str">
        <f t="shared" si="1019"/>
        <v>DB100,REAL4772</v>
      </c>
      <c r="J6144" s="13" t="str">
        <f>VLOOKUP(E6144,起始地址定义!A:D,2,FALSE)</f>
        <v>DB100</v>
      </c>
      <c r="K6144" s="12" t="str">
        <f t="shared" si="1020"/>
        <v>REAL4772</v>
      </c>
      <c r="L6144" s="13">
        <f>VLOOKUP(E6144,起始地址定义!A:D,3,FALSE)</f>
        <v>4750</v>
      </c>
      <c r="M6144" s="14">
        <f>VLOOKUP($F6144,类型描述及偏移量!$C:$H,2,FALSE)</f>
        <v>22</v>
      </c>
      <c r="N6144" s="14" t="str">
        <f>VLOOKUP($F6144,类型描述及偏移量!$C:$H,3,FALSE)</f>
        <v>实型</v>
      </c>
      <c r="O6144" s="14" t="str">
        <f>VLOOKUP($F6144,类型描述及偏移量!$C:$H,4,FALSE)</f>
        <v>None</v>
      </c>
      <c r="P6144" s="14" t="str">
        <f>VLOOKUP($F6144,类型描述及偏移量!$C:$H,5,FALSE)</f>
        <v>No</v>
      </c>
      <c r="Q6144" s="14" t="str">
        <f>VLOOKUP($F6144,类型描述及偏移量!$C:$H,6,FALSE)</f>
        <v>上上限值</v>
      </c>
    </row>
    <row r="6145" hidden="1" spans="1:17">
      <c r="A6145" s="12" t="s">
        <v>128</v>
      </c>
      <c r="B6145" s="12" t="str">
        <f t="shared" si="1013"/>
        <v>M16_Current</v>
      </c>
      <c r="C6145" s="12" t="str">
        <f t="shared" si="1014"/>
        <v>LoLo</v>
      </c>
      <c r="D6145" s="12" t="str">
        <f t="shared" si="1015"/>
        <v>BP_Value_var</v>
      </c>
      <c r="E6145" s="13" t="str">
        <f t="shared" si="1016"/>
        <v>CHPF_M16_Current_BP_Value_var</v>
      </c>
      <c r="F6145" s="14" t="str">
        <f t="shared" si="1017"/>
        <v>BP_Value_var_LoLo</v>
      </c>
      <c r="G6145" s="10" t="str">
        <f t="shared" si="1018"/>
        <v>CHPF_M16_Current_LoLo</v>
      </c>
      <c r="H6145" s="10" t="str">
        <f>VLOOKUP(基本表格!E6145,起始地址定义!A:D,4,FALSE)&amp;" "&amp;Q6145</f>
        <v>2147+P6-M3 刨片进料料仓进料皮带运输机 反馈电流 下下限值</v>
      </c>
      <c r="I6145" s="10" t="str">
        <f t="shared" si="1019"/>
        <v>DB100,REAL4776</v>
      </c>
      <c r="J6145" s="13" t="str">
        <f>VLOOKUP(E6145,起始地址定义!A:D,2,FALSE)</f>
        <v>DB100</v>
      </c>
      <c r="K6145" s="12" t="str">
        <f t="shared" si="1020"/>
        <v>REAL4776</v>
      </c>
      <c r="L6145" s="13">
        <f>VLOOKUP(E6145,起始地址定义!A:D,3,FALSE)</f>
        <v>4750</v>
      </c>
      <c r="M6145" s="14">
        <f>VLOOKUP($F6145,类型描述及偏移量!$C:$H,2,FALSE)</f>
        <v>26</v>
      </c>
      <c r="N6145" s="14" t="str">
        <f>VLOOKUP($F6145,类型描述及偏移量!$C:$H,3,FALSE)</f>
        <v>实型</v>
      </c>
      <c r="O6145" s="14" t="str">
        <f>VLOOKUP($F6145,类型描述及偏移量!$C:$H,4,FALSE)</f>
        <v>None</v>
      </c>
      <c r="P6145" s="14" t="str">
        <f>VLOOKUP($F6145,类型描述及偏移量!$C:$H,5,FALSE)</f>
        <v>No</v>
      </c>
      <c r="Q6145" s="14" t="str">
        <f>VLOOKUP($F6145,类型描述及偏移量!$C:$H,6,FALSE)</f>
        <v>下下限值</v>
      </c>
    </row>
    <row r="6146" ht="12" hidden="1" customHeight="1" spans="1:17">
      <c r="A6146" s="12" t="s">
        <v>128</v>
      </c>
      <c r="B6146" s="8" t="s">
        <v>129</v>
      </c>
      <c r="C6146" t="s">
        <v>19</v>
      </c>
      <c r="D6146" t="s">
        <v>20</v>
      </c>
      <c r="E6146" s="13" t="str">
        <f t="shared" si="1016"/>
        <v>CHPF_M26_M_BP_Motor_var</v>
      </c>
      <c r="F6146" s="14" t="str">
        <f t="shared" si="1017"/>
        <v>BP_Motor_var_Enable</v>
      </c>
      <c r="G6146" s="10" t="str">
        <f t="shared" si="1018"/>
        <v>CHPF_M26_M_Enable</v>
      </c>
      <c r="H6146" s="10" t="str">
        <f>VLOOKUP(基本表格!E6146,起始地址定义!A:D,4,FALSE)&amp;" "&amp;Q6146</f>
        <v>2141+P4-M3 木片摆动筛 电机控制 使能</v>
      </c>
      <c r="I6146" s="10" t="str">
        <f t="shared" si="1019"/>
        <v>DB100,X7500.0</v>
      </c>
      <c r="J6146" s="13" t="str">
        <f>VLOOKUP(E6146,起始地址定义!A:D,2,FALSE)</f>
        <v>DB100</v>
      </c>
      <c r="K6146" s="12" t="str">
        <f t="shared" si="1020"/>
        <v>X7500.0</v>
      </c>
      <c r="L6146" s="13">
        <f>VLOOKUP(E6146,起始地址定义!A:D,3,FALSE)</f>
        <v>7500</v>
      </c>
      <c r="M6146" s="14">
        <f>VLOOKUP($F6146,类型描述及偏移量!$C:$H,2,FALSE)</f>
        <v>0</v>
      </c>
      <c r="N6146" s="14" t="str">
        <f>VLOOKUP($F6146,类型描述及偏移量!$C:$H,3,FALSE)</f>
        <v>离散</v>
      </c>
      <c r="O6146" s="14" t="str">
        <f>VLOOKUP($F6146,类型描述及偏移量!$C:$H,4,FALSE)</f>
        <v>None</v>
      </c>
      <c r="P6146" s="14" t="str">
        <f>VLOOKUP($F6146,类型描述及偏移量!$C:$H,5,FALSE)</f>
        <v>No</v>
      </c>
      <c r="Q6146" s="14" t="str">
        <f>VLOOKUP($F6146,类型描述及偏移量!$C:$H,6,FALSE)</f>
        <v>使能</v>
      </c>
    </row>
    <row r="6147" hidden="1" spans="1:17">
      <c r="A6147" s="12" t="s">
        <v>128</v>
      </c>
      <c r="B6147" s="8" t="s">
        <v>129</v>
      </c>
      <c r="C6147" t="s">
        <v>21</v>
      </c>
      <c r="D6147" t="s">
        <v>20</v>
      </c>
      <c r="E6147" s="13" t="str">
        <f t="shared" si="1016"/>
        <v>CHPF_M26_M_BP_Motor_var</v>
      </c>
      <c r="F6147" s="14" t="str">
        <f t="shared" si="1017"/>
        <v>BP_Motor_var_Auto_Status</v>
      </c>
      <c r="G6147" s="10" t="str">
        <f t="shared" si="1018"/>
        <v>CHPF_M26_M_Auto_Status</v>
      </c>
      <c r="H6147" s="10" t="str">
        <f>VLOOKUP(基本表格!E6147,起始地址定义!A:D,4,FALSE)&amp;" "&amp;Q6147</f>
        <v>2141+P4-M3 木片摆动筛 电机控制 手自动状态</v>
      </c>
      <c r="I6147" s="10" t="str">
        <f t="shared" si="1019"/>
        <v>DB100,X7500.3</v>
      </c>
      <c r="J6147" s="13" t="str">
        <f>VLOOKUP(E6147,起始地址定义!A:D,2,FALSE)</f>
        <v>DB100</v>
      </c>
      <c r="K6147" s="12" t="str">
        <f t="shared" si="1020"/>
        <v>X7500.3</v>
      </c>
      <c r="L6147" s="13">
        <f>VLOOKUP(E6147,起始地址定义!A:D,3,FALSE)</f>
        <v>7500</v>
      </c>
      <c r="M6147" s="14">
        <f>VLOOKUP($F6147,类型描述及偏移量!$C:$H,2,FALSE)</f>
        <v>0.3</v>
      </c>
      <c r="N6147" s="14" t="str">
        <f>VLOOKUP($F6147,类型描述及偏移量!$C:$H,3,FALSE)</f>
        <v>离散</v>
      </c>
      <c r="O6147" s="14" t="str">
        <f>VLOOKUP($F6147,类型描述及偏移量!$C:$H,4,FALSE)</f>
        <v>None</v>
      </c>
      <c r="P6147" s="14" t="str">
        <f>VLOOKUP($F6147,类型描述及偏移量!$C:$H,5,FALSE)</f>
        <v>Yes</v>
      </c>
      <c r="Q6147" s="14" t="str">
        <f>VLOOKUP($F6147,类型描述及偏移量!$C:$H,6,FALSE)</f>
        <v>手自动状态</v>
      </c>
    </row>
    <row r="6148" hidden="1" spans="1:17">
      <c r="A6148" s="12" t="s">
        <v>128</v>
      </c>
      <c r="B6148" s="8" t="s">
        <v>129</v>
      </c>
      <c r="C6148" t="s">
        <v>22</v>
      </c>
      <c r="D6148" t="s">
        <v>20</v>
      </c>
      <c r="E6148" s="13" t="str">
        <f t="shared" si="1016"/>
        <v>CHPF_M26_M_BP_Motor_var</v>
      </c>
      <c r="F6148" s="14" t="str">
        <f t="shared" si="1017"/>
        <v>BP_Motor_var_Loc_Rem</v>
      </c>
      <c r="G6148" s="10" t="str">
        <f t="shared" si="1018"/>
        <v>CHPF_M26_M_Loc_Rem</v>
      </c>
      <c r="H6148" s="10" t="str">
        <f>VLOOKUP(基本表格!E6148,起始地址定义!A:D,4,FALSE)&amp;" "&amp;Q6148</f>
        <v>2141+P4-M3 木片摆动筛 电机控制 本地/远程(检修/待机）</v>
      </c>
      <c r="I6148" s="10" t="str">
        <f t="shared" si="1019"/>
        <v>DB100,X7500.4</v>
      </c>
      <c r="J6148" s="13" t="str">
        <f>VLOOKUP(E6148,起始地址定义!A:D,2,FALSE)</f>
        <v>DB100</v>
      </c>
      <c r="K6148" s="12" t="str">
        <f t="shared" si="1020"/>
        <v>X7500.4</v>
      </c>
      <c r="L6148" s="13">
        <f>VLOOKUP(E6148,起始地址定义!A:D,3,FALSE)</f>
        <v>7500</v>
      </c>
      <c r="M6148" s="14">
        <f>VLOOKUP($F6148,类型描述及偏移量!$C:$H,2,FALSE)</f>
        <v>0.4</v>
      </c>
      <c r="N6148" s="14" t="str">
        <f>VLOOKUP($F6148,类型描述及偏移量!$C:$H,3,FALSE)</f>
        <v>离散</v>
      </c>
      <c r="O6148" s="14" t="str">
        <f>VLOOKUP($F6148,类型描述及偏移量!$C:$H,4,FALSE)</f>
        <v>None</v>
      </c>
      <c r="P6148" s="14" t="str">
        <f>VLOOKUP($F6148,类型描述及偏移量!$C:$H,5,FALSE)</f>
        <v>Yes</v>
      </c>
      <c r="Q6148" s="14" t="str">
        <f>VLOOKUP($F6148,类型描述及偏移量!$C:$H,6,FALSE)</f>
        <v>本地/远程(检修/待机）</v>
      </c>
    </row>
    <row r="6149" hidden="1" spans="1:17">
      <c r="A6149" s="12" t="s">
        <v>128</v>
      </c>
      <c r="B6149" s="8" t="s">
        <v>129</v>
      </c>
      <c r="C6149" t="s">
        <v>23</v>
      </c>
      <c r="D6149" t="s">
        <v>20</v>
      </c>
      <c r="E6149" s="13" t="str">
        <f t="shared" si="1016"/>
        <v>CHPF_M26_M_BP_Motor_var</v>
      </c>
      <c r="F6149" s="14" t="str">
        <f t="shared" si="1017"/>
        <v>BP_Motor_var_ON_HMI</v>
      </c>
      <c r="G6149" s="10" t="str">
        <f t="shared" si="1018"/>
        <v>CHPF_M26_M_ON_HMI</v>
      </c>
      <c r="H6149" s="10" t="str">
        <f>VLOOKUP(基本表格!E6149,起始地址定义!A:D,4,FALSE)&amp;" "&amp;Q6149</f>
        <v>2141+P4-M3 木片摆动筛 电机控制 开启_上位机(正转)</v>
      </c>
      <c r="I6149" s="10" t="str">
        <f t="shared" si="1019"/>
        <v>DB100,X7500.6</v>
      </c>
      <c r="J6149" s="13" t="str">
        <f>VLOOKUP(E6149,起始地址定义!A:D,2,FALSE)</f>
        <v>DB100</v>
      </c>
      <c r="K6149" s="12" t="str">
        <f t="shared" si="1020"/>
        <v>X7500.6</v>
      </c>
      <c r="L6149" s="13">
        <f>VLOOKUP(E6149,起始地址定义!A:D,3,FALSE)</f>
        <v>7500</v>
      </c>
      <c r="M6149" s="14">
        <f>VLOOKUP($F6149,类型描述及偏移量!$C:$H,2,FALSE)</f>
        <v>0.6</v>
      </c>
      <c r="N6149" s="14" t="str">
        <f>VLOOKUP($F6149,类型描述及偏移量!$C:$H,3,FALSE)</f>
        <v>离散</v>
      </c>
      <c r="O6149" s="14" t="str">
        <f>VLOOKUP($F6149,类型描述及偏移量!$C:$H,4,FALSE)</f>
        <v>None</v>
      </c>
      <c r="P6149" s="14" t="str">
        <f>VLOOKUP($F6149,类型描述及偏移量!$C:$H,5,FALSE)</f>
        <v>No</v>
      </c>
      <c r="Q6149" s="14" t="str">
        <f>VLOOKUP($F6149,类型描述及偏移量!$C:$H,6,FALSE)</f>
        <v>开启_上位机(正转)</v>
      </c>
    </row>
    <row r="6150" hidden="1" spans="1:17">
      <c r="A6150" s="12" t="s">
        <v>128</v>
      </c>
      <c r="B6150" s="8" t="s">
        <v>129</v>
      </c>
      <c r="C6150" t="s">
        <v>24</v>
      </c>
      <c r="D6150" t="s">
        <v>20</v>
      </c>
      <c r="E6150" s="13" t="str">
        <f t="shared" si="1016"/>
        <v>CHPF_M26_M_BP_Motor_var</v>
      </c>
      <c r="F6150" s="14" t="str">
        <f t="shared" si="1017"/>
        <v>BP_Motor_var_OFF_HMI</v>
      </c>
      <c r="G6150" s="10" t="str">
        <f t="shared" si="1018"/>
        <v>CHPF_M26_M_OFF_HMI</v>
      </c>
      <c r="H6150" s="10" t="str">
        <f>VLOOKUP(基本表格!E6150,起始地址定义!A:D,4,FALSE)&amp;" "&amp;Q6150</f>
        <v>2141+P4-M3 木片摆动筛 电机控制 停止_上位机(反转)</v>
      </c>
      <c r="I6150" s="10" t="str">
        <f t="shared" si="1019"/>
        <v>DB100,X7501.0</v>
      </c>
      <c r="J6150" s="13" t="str">
        <f>VLOOKUP(E6150,起始地址定义!A:D,2,FALSE)</f>
        <v>DB100</v>
      </c>
      <c r="K6150" s="12" t="str">
        <f t="shared" si="1020"/>
        <v>X7501.0</v>
      </c>
      <c r="L6150" s="13">
        <f>VLOOKUP(E6150,起始地址定义!A:D,3,FALSE)</f>
        <v>7500</v>
      </c>
      <c r="M6150" s="14">
        <f>VLOOKUP($F6150,类型描述及偏移量!$C:$H,2,FALSE)</f>
        <v>1</v>
      </c>
      <c r="N6150" s="14" t="str">
        <f>VLOOKUP($F6150,类型描述及偏移量!$C:$H,3,FALSE)</f>
        <v>离散</v>
      </c>
      <c r="O6150" s="14" t="str">
        <f>VLOOKUP($F6150,类型描述及偏移量!$C:$H,4,FALSE)</f>
        <v>None</v>
      </c>
      <c r="P6150" s="14" t="str">
        <f>VLOOKUP($F6150,类型描述及偏移量!$C:$H,5,FALSE)</f>
        <v>No</v>
      </c>
      <c r="Q6150" s="14" t="str">
        <f>VLOOKUP($F6150,类型描述及偏移量!$C:$H,6,FALSE)</f>
        <v>停止_上位机(反转)</v>
      </c>
    </row>
    <row r="6151" hidden="1" spans="1:17">
      <c r="A6151" s="12" t="s">
        <v>128</v>
      </c>
      <c r="B6151" s="8" t="s">
        <v>129</v>
      </c>
      <c r="C6151" t="s">
        <v>25</v>
      </c>
      <c r="D6151" t="s">
        <v>20</v>
      </c>
      <c r="E6151" s="13" t="str">
        <f t="shared" si="1016"/>
        <v>CHPF_M26_M_BP_Motor_var</v>
      </c>
      <c r="F6151" s="14" t="str">
        <f t="shared" si="1017"/>
        <v>BP_Motor_var_Fan</v>
      </c>
      <c r="G6151" s="10" t="str">
        <f t="shared" si="1018"/>
        <v>CHPF_M26_M_Fan</v>
      </c>
      <c r="H6151" s="10" t="str">
        <f>VLOOKUP(基本表格!E6151,起始地址定义!A:D,4,FALSE)&amp;" "&amp;Q6151</f>
        <v>2141+P4-M3 木片摆动筛 电机控制 通风扇</v>
      </c>
      <c r="I6151" s="10" t="str">
        <f t="shared" si="1019"/>
        <v>DB100,X7501.1</v>
      </c>
      <c r="J6151" s="13" t="str">
        <f>VLOOKUP(E6151,起始地址定义!A:D,2,FALSE)</f>
        <v>DB100</v>
      </c>
      <c r="K6151" s="12" t="str">
        <f t="shared" si="1020"/>
        <v>X7501.1</v>
      </c>
      <c r="L6151" s="13">
        <f>VLOOKUP(E6151,起始地址定义!A:D,3,FALSE)</f>
        <v>7500</v>
      </c>
      <c r="M6151" s="14">
        <f>VLOOKUP($F6151,类型描述及偏移量!$C:$H,2,FALSE)</f>
        <v>1.1</v>
      </c>
      <c r="N6151" s="14" t="str">
        <f>VLOOKUP($F6151,类型描述及偏移量!$C:$H,3,FALSE)</f>
        <v>离散</v>
      </c>
      <c r="O6151" s="14" t="str">
        <f>VLOOKUP($F6151,类型描述及偏移量!$C:$H,4,FALSE)</f>
        <v>None</v>
      </c>
      <c r="P6151" s="14" t="str">
        <f>VLOOKUP($F6151,类型描述及偏移量!$C:$H,5,FALSE)</f>
        <v>Yes</v>
      </c>
      <c r="Q6151" s="14" t="str">
        <f>VLOOKUP($F6151,类型描述及偏移量!$C:$H,6,FALSE)</f>
        <v>通风扇</v>
      </c>
    </row>
    <row r="6152" hidden="1" spans="1:17">
      <c r="A6152" s="12" t="s">
        <v>128</v>
      </c>
      <c r="B6152" s="8" t="s">
        <v>129</v>
      </c>
      <c r="C6152" t="s">
        <v>26</v>
      </c>
      <c r="D6152" t="s">
        <v>20</v>
      </c>
      <c r="E6152" s="13" t="str">
        <f t="shared" si="1016"/>
        <v>CHPF_M26_M_BP_Motor_var</v>
      </c>
      <c r="F6152" s="14" t="str">
        <f t="shared" si="1017"/>
        <v>BP_Motor_var_Motor</v>
      </c>
      <c r="G6152" s="10" t="str">
        <f t="shared" si="1018"/>
        <v>CHPF_M26_M_Motor</v>
      </c>
      <c r="H6152" s="10" t="str">
        <f>VLOOKUP(基本表格!E6152,起始地址定义!A:D,4,FALSE)&amp;" "&amp;Q6152</f>
        <v>2141+P4-M3 木片摆动筛 电机控制 电机(正转）</v>
      </c>
      <c r="I6152" s="10" t="str">
        <f t="shared" si="1019"/>
        <v>DB100,X7501.2</v>
      </c>
      <c r="J6152" s="13" t="str">
        <f>VLOOKUP(E6152,起始地址定义!A:D,2,FALSE)</f>
        <v>DB100</v>
      </c>
      <c r="K6152" s="12" t="str">
        <f t="shared" si="1020"/>
        <v>X7501.2</v>
      </c>
      <c r="L6152" s="13">
        <f>VLOOKUP(E6152,起始地址定义!A:D,3,FALSE)</f>
        <v>7500</v>
      </c>
      <c r="M6152" s="14">
        <f>VLOOKUP($F6152,类型描述及偏移量!$C:$H,2,FALSE)</f>
        <v>1.2</v>
      </c>
      <c r="N6152" s="14" t="str">
        <f>VLOOKUP($F6152,类型描述及偏移量!$C:$H,3,FALSE)</f>
        <v>离散</v>
      </c>
      <c r="O6152" s="14" t="str">
        <f>VLOOKUP($F6152,类型描述及偏移量!$C:$H,4,FALSE)</f>
        <v>None</v>
      </c>
      <c r="P6152" s="14" t="str">
        <f>VLOOKUP($F6152,类型描述及偏移量!$C:$H,5,FALSE)</f>
        <v>Yes</v>
      </c>
      <c r="Q6152" s="14" t="str">
        <f>VLOOKUP($F6152,类型描述及偏移量!$C:$H,6,FALSE)</f>
        <v>电机(正转）</v>
      </c>
    </row>
    <row r="6153" hidden="1" spans="1:17">
      <c r="A6153" s="12" t="s">
        <v>128</v>
      </c>
      <c r="B6153" s="8" t="s">
        <v>129</v>
      </c>
      <c r="C6153" t="s">
        <v>27</v>
      </c>
      <c r="D6153" t="s">
        <v>20</v>
      </c>
      <c r="E6153" s="13" t="str">
        <f t="shared" si="1016"/>
        <v>CHPF_M26_M_BP_Motor_var</v>
      </c>
      <c r="F6153" s="14" t="str">
        <f t="shared" si="1017"/>
        <v>BP_Motor_var_OL</v>
      </c>
      <c r="G6153" s="10" t="str">
        <f t="shared" si="1018"/>
        <v>CHPF_M26_M_OL</v>
      </c>
      <c r="H6153" s="10" t="str">
        <f>VLOOKUP(基本表格!E6153,起始地址定义!A:D,4,FALSE)&amp;" "&amp;Q6153</f>
        <v>2141+P4-M3 木片摆动筛 电机控制 电机过载</v>
      </c>
      <c r="I6153" s="10" t="str">
        <f t="shared" si="1019"/>
        <v>DB100,X7501.3</v>
      </c>
      <c r="J6153" s="13" t="str">
        <f>VLOOKUP(E6153,起始地址定义!A:D,2,FALSE)</f>
        <v>DB100</v>
      </c>
      <c r="K6153" s="12" t="str">
        <f t="shared" si="1020"/>
        <v>X7501.3</v>
      </c>
      <c r="L6153" s="13">
        <f>VLOOKUP(E6153,起始地址定义!A:D,3,FALSE)</f>
        <v>7500</v>
      </c>
      <c r="M6153" s="14">
        <f>VLOOKUP($F6153,类型描述及偏移量!$C:$H,2,FALSE)</f>
        <v>1.3</v>
      </c>
      <c r="N6153" s="14" t="str">
        <f>VLOOKUP($F6153,类型描述及偏移量!$C:$H,3,FALSE)</f>
        <v>离散</v>
      </c>
      <c r="O6153" s="14" t="str">
        <f>VLOOKUP($F6153,类型描述及偏移量!$C:$H,4,FALSE)</f>
        <v>On</v>
      </c>
      <c r="P6153" s="14" t="str">
        <f>VLOOKUP($F6153,类型描述及偏移量!$C:$H,5,FALSE)</f>
        <v>Yes</v>
      </c>
      <c r="Q6153" s="14" t="str">
        <f>VLOOKUP($F6153,类型描述及偏移量!$C:$H,6,FALSE)</f>
        <v>电机过载</v>
      </c>
    </row>
    <row r="6154" hidden="1" spans="1:17">
      <c r="A6154" s="12" t="s">
        <v>128</v>
      </c>
      <c r="B6154" s="8" t="s">
        <v>129</v>
      </c>
      <c r="C6154" t="s">
        <v>28</v>
      </c>
      <c r="D6154" t="s">
        <v>20</v>
      </c>
      <c r="E6154" s="13" t="str">
        <f t="shared" si="1016"/>
        <v>CHPF_M26_M_BP_Motor_var</v>
      </c>
      <c r="F6154" s="14" t="str">
        <f t="shared" si="1017"/>
        <v>BP_Motor_var_Fan_OL</v>
      </c>
      <c r="G6154" s="10" t="str">
        <f t="shared" si="1018"/>
        <v>CHPF_M26_M_Fan_OL</v>
      </c>
      <c r="H6154" s="10" t="str">
        <f>VLOOKUP(基本表格!E6154,起始地址定义!A:D,4,FALSE)&amp;" "&amp;Q6154</f>
        <v>2141+P4-M3 木片摆动筛 电机控制 风扇过载</v>
      </c>
      <c r="I6154" s="10" t="str">
        <f t="shared" si="1019"/>
        <v>DB100,X7501.4</v>
      </c>
      <c r="J6154" s="13" t="str">
        <f>VLOOKUP(E6154,起始地址定义!A:D,2,FALSE)</f>
        <v>DB100</v>
      </c>
      <c r="K6154" s="12" t="str">
        <f t="shared" si="1020"/>
        <v>X7501.4</v>
      </c>
      <c r="L6154" s="13">
        <f>VLOOKUP(E6154,起始地址定义!A:D,3,FALSE)</f>
        <v>7500</v>
      </c>
      <c r="M6154" s="14">
        <f>VLOOKUP($F6154,类型描述及偏移量!$C:$H,2,FALSE)</f>
        <v>1.4</v>
      </c>
      <c r="N6154" s="14" t="str">
        <f>VLOOKUP($F6154,类型描述及偏移量!$C:$H,3,FALSE)</f>
        <v>离散</v>
      </c>
      <c r="O6154" s="14" t="str">
        <f>VLOOKUP($F6154,类型描述及偏移量!$C:$H,4,FALSE)</f>
        <v>On</v>
      </c>
      <c r="P6154" s="14" t="str">
        <f>VLOOKUP($F6154,类型描述及偏移量!$C:$H,5,FALSE)</f>
        <v>Yes</v>
      </c>
      <c r="Q6154" s="14" t="str">
        <f>VLOOKUP($F6154,类型描述及偏移量!$C:$H,6,FALSE)</f>
        <v>风扇过载</v>
      </c>
    </row>
    <row r="6155" hidden="1" spans="1:17">
      <c r="A6155" s="12" t="s">
        <v>128</v>
      </c>
      <c r="B6155" s="8" t="s">
        <v>129</v>
      </c>
      <c r="C6155" t="s">
        <v>29</v>
      </c>
      <c r="D6155" t="s">
        <v>20</v>
      </c>
      <c r="E6155" s="13" t="str">
        <f t="shared" si="1016"/>
        <v>CHPF_M26_M_BP_Motor_var</v>
      </c>
      <c r="F6155" s="14" t="str">
        <f t="shared" si="1017"/>
        <v>BP_Motor_var_RunSig</v>
      </c>
      <c r="G6155" s="10" t="str">
        <f t="shared" si="1018"/>
        <v>CHPF_M26_M_RunSig</v>
      </c>
      <c r="H6155" s="10" t="str">
        <f>VLOOKUP(基本表格!E6155,起始地址定义!A:D,4,FALSE)&amp;" "&amp;Q6155</f>
        <v>2141+P4-M3 木片摆动筛 电机控制 电机运行指示</v>
      </c>
      <c r="I6155" s="10" t="str">
        <f t="shared" si="1019"/>
        <v>DB100,X7501.5</v>
      </c>
      <c r="J6155" s="13" t="str">
        <f>VLOOKUP(E6155,起始地址定义!A:D,2,FALSE)</f>
        <v>DB100</v>
      </c>
      <c r="K6155" s="12" t="str">
        <f t="shared" si="1020"/>
        <v>X7501.5</v>
      </c>
      <c r="L6155" s="13">
        <f>VLOOKUP(E6155,起始地址定义!A:D,3,FALSE)</f>
        <v>7500</v>
      </c>
      <c r="M6155" s="14">
        <f>VLOOKUP($F6155,类型描述及偏移量!$C:$H,2,FALSE)</f>
        <v>1.5</v>
      </c>
      <c r="N6155" s="14" t="str">
        <f>VLOOKUP($F6155,类型描述及偏移量!$C:$H,3,FALSE)</f>
        <v>离散</v>
      </c>
      <c r="O6155" s="14" t="str">
        <f>VLOOKUP($F6155,类型描述及偏移量!$C:$H,4,FALSE)</f>
        <v>None</v>
      </c>
      <c r="P6155" s="14" t="str">
        <f>VLOOKUP($F6155,类型描述及偏移量!$C:$H,5,FALSE)</f>
        <v>Yes</v>
      </c>
      <c r="Q6155" s="14" t="str">
        <f>VLOOKUP($F6155,类型描述及偏移量!$C:$H,6,FALSE)</f>
        <v>电机运行指示</v>
      </c>
    </row>
    <row r="6156" hidden="1" spans="1:17">
      <c r="A6156" s="12" t="s">
        <v>128</v>
      </c>
      <c r="B6156" s="8" t="s">
        <v>129</v>
      </c>
      <c r="C6156" t="s">
        <v>30</v>
      </c>
      <c r="D6156" t="s">
        <v>20</v>
      </c>
      <c r="E6156" s="13" t="str">
        <f t="shared" si="1016"/>
        <v>CHPF_M26_M_BP_Motor_var</v>
      </c>
      <c r="F6156" s="14" t="str">
        <f t="shared" si="1017"/>
        <v>BP_Motor_var_Break_ALM</v>
      </c>
      <c r="G6156" s="10" t="str">
        <f t="shared" si="1018"/>
        <v>CHPF_M26_M_Break_ALM</v>
      </c>
      <c r="H6156" s="10" t="str">
        <f>VLOOKUP(基本表格!E6156,起始地址定义!A:D,4,FALSE)&amp;" "&amp;Q6156</f>
        <v>2141+P4-M3 木片摆动筛 电机控制 断链报警</v>
      </c>
      <c r="I6156" s="10" t="str">
        <f t="shared" si="1019"/>
        <v>DB100,X7501.6</v>
      </c>
      <c r="J6156" s="13" t="str">
        <f>VLOOKUP(E6156,起始地址定义!A:D,2,FALSE)</f>
        <v>DB100</v>
      </c>
      <c r="K6156" s="12" t="str">
        <f t="shared" si="1020"/>
        <v>X7501.6</v>
      </c>
      <c r="L6156" s="13">
        <f>VLOOKUP(E6156,起始地址定义!A:D,3,FALSE)</f>
        <v>7500</v>
      </c>
      <c r="M6156" s="14">
        <f>VLOOKUP($F6156,类型描述及偏移量!$C:$H,2,FALSE)</f>
        <v>1.6</v>
      </c>
      <c r="N6156" s="14" t="str">
        <f>VLOOKUP($F6156,类型描述及偏移量!$C:$H,3,FALSE)</f>
        <v>离散</v>
      </c>
      <c r="O6156" s="14" t="str">
        <f>VLOOKUP($F6156,类型描述及偏移量!$C:$H,4,FALSE)</f>
        <v>On</v>
      </c>
      <c r="P6156" s="14" t="str">
        <f>VLOOKUP($F6156,类型描述及偏移量!$C:$H,5,FALSE)</f>
        <v>Yes</v>
      </c>
      <c r="Q6156" s="14" t="str">
        <f>VLOOKUP($F6156,类型描述及偏移量!$C:$H,6,FALSE)</f>
        <v>断链报警</v>
      </c>
    </row>
    <row r="6157" hidden="1" spans="1:17">
      <c r="A6157" s="12" t="s">
        <v>128</v>
      </c>
      <c r="B6157" s="8" t="s">
        <v>129</v>
      </c>
      <c r="C6157" t="s">
        <v>31</v>
      </c>
      <c r="D6157" t="s">
        <v>20</v>
      </c>
      <c r="E6157" s="13" t="str">
        <f t="shared" si="1016"/>
        <v>CHPF_M26_M_BP_Motor_var</v>
      </c>
      <c r="F6157" s="14" t="str">
        <f t="shared" si="1017"/>
        <v>BP_Motor_var_Break_CHK</v>
      </c>
      <c r="G6157" s="10" t="str">
        <f t="shared" si="1018"/>
        <v>CHPF_M26_M_Break_CHK</v>
      </c>
      <c r="H6157" s="10" t="str">
        <f>VLOOKUP(基本表格!E6157,起始地址定义!A:D,4,FALSE)&amp;" "&amp;Q6157</f>
        <v>2141+P4-M3 木片摆动筛 电机控制 断链检测</v>
      </c>
      <c r="I6157" s="10" t="str">
        <f t="shared" si="1019"/>
        <v>DB100,X7501.7</v>
      </c>
      <c r="J6157" s="13" t="str">
        <f>VLOOKUP(E6157,起始地址定义!A:D,2,FALSE)</f>
        <v>DB100</v>
      </c>
      <c r="K6157" s="12" t="str">
        <f t="shared" si="1020"/>
        <v>X7501.7</v>
      </c>
      <c r="L6157" s="13">
        <f>VLOOKUP(E6157,起始地址定义!A:D,3,FALSE)</f>
        <v>7500</v>
      </c>
      <c r="M6157" s="14">
        <f>VLOOKUP($F6157,类型描述及偏移量!$C:$H,2,FALSE)</f>
        <v>1.7</v>
      </c>
      <c r="N6157" s="14" t="str">
        <f>VLOOKUP($F6157,类型描述及偏移量!$C:$H,3,FALSE)</f>
        <v>离散</v>
      </c>
      <c r="O6157" s="14" t="str">
        <f>VLOOKUP($F6157,类型描述及偏移量!$C:$H,4,FALSE)</f>
        <v>None</v>
      </c>
      <c r="P6157" s="14" t="str">
        <f>VLOOKUP($F6157,类型描述及偏移量!$C:$H,5,FALSE)</f>
        <v>Yes</v>
      </c>
      <c r="Q6157" s="14" t="str">
        <f>VLOOKUP($F6157,类型描述及偏移量!$C:$H,6,FALSE)</f>
        <v>断链检测</v>
      </c>
    </row>
    <row r="6158" hidden="1" spans="1:17">
      <c r="A6158" s="12" t="s">
        <v>128</v>
      </c>
      <c r="B6158" s="8" t="s">
        <v>129</v>
      </c>
      <c r="C6158" t="s">
        <v>32</v>
      </c>
      <c r="D6158" t="s">
        <v>20</v>
      </c>
      <c r="E6158" s="13" t="str">
        <f t="shared" si="1016"/>
        <v>CHPF_M26_M_BP_Motor_var</v>
      </c>
      <c r="F6158" s="14" t="str">
        <f t="shared" si="1017"/>
        <v>BP_Motor_var_INV_Res_HMI</v>
      </c>
      <c r="G6158" s="10" t="str">
        <f t="shared" si="1018"/>
        <v>CHPF_M26_M_INV_Res_HMI</v>
      </c>
      <c r="H6158" s="10" t="str">
        <f>VLOOKUP(基本表格!E6158,起始地址定义!A:D,4,FALSE)&amp;" "&amp;Q6158</f>
        <v>2141+P4-M3 木片摆动筛 电机控制 复位</v>
      </c>
      <c r="I6158" s="10" t="str">
        <f t="shared" si="1019"/>
        <v>DB100,X7502.0</v>
      </c>
      <c r="J6158" s="13" t="str">
        <f>VLOOKUP(E6158,起始地址定义!A:D,2,FALSE)</f>
        <v>DB100</v>
      </c>
      <c r="K6158" s="12" t="str">
        <f t="shared" si="1020"/>
        <v>X7502.0</v>
      </c>
      <c r="L6158" s="13">
        <f>VLOOKUP(E6158,起始地址定义!A:D,3,FALSE)</f>
        <v>7500</v>
      </c>
      <c r="M6158" s="14">
        <f>VLOOKUP($F6158,类型描述及偏移量!$C:$H,2,FALSE)</f>
        <v>2</v>
      </c>
      <c r="N6158" s="14" t="str">
        <f>VLOOKUP($F6158,类型描述及偏移量!$C:$H,3,FALSE)</f>
        <v>离散</v>
      </c>
      <c r="O6158" s="14" t="str">
        <f>VLOOKUP($F6158,类型描述及偏移量!$C:$H,4,FALSE)</f>
        <v>None</v>
      </c>
      <c r="P6158" s="14" t="str">
        <f>VLOOKUP($F6158,类型描述及偏移量!$C:$H,5,FALSE)</f>
        <v>No</v>
      </c>
      <c r="Q6158" s="14" t="str">
        <f>VLOOKUP($F6158,类型描述及偏移量!$C:$H,6,FALSE)</f>
        <v>复位</v>
      </c>
    </row>
    <row r="6159" hidden="1" spans="1:17">
      <c r="A6159" s="12" t="s">
        <v>128</v>
      </c>
      <c r="B6159" s="8" t="s">
        <v>129</v>
      </c>
      <c r="C6159" t="s">
        <v>33</v>
      </c>
      <c r="D6159" t="s">
        <v>20</v>
      </c>
      <c r="E6159" s="13" t="str">
        <f t="shared" si="1016"/>
        <v>CHPF_M26_M_BP_Motor_var</v>
      </c>
      <c r="F6159" s="14" t="str">
        <f t="shared" si="1017"/>
        <v>BP_Motor_var_Break_EN</v>
      </c>
      <c r="G6159" s="10" t="str">
        <f t="shared" si="1018"/>
        <v>CHPF_M26_M_Break_EN</v>
      </c>
      <c r="H6159" s="10" t="str">
        <f>VLOOKUP(基本表格!E6159,起始地址定义!A:D,4,FALSE)&amp;" "&amp;Q6159</f>
        <v>2141+P4-M3 木片摆动筛 电机控制 断链保护使能</v>
      </c>
      <c r="I6159" s="10" t="str">
        <f t="shared" si="1019"/>
        <v>DB100,X7502.1</v>
      </c>
      <c r="J6159" s="13" t="str">
        <f>VLOOKUP(E6159,起始地址定义!A:D,2,FALSE)</f>
        <v>DB100</v>
      </c>
      <c r="K6159" s="12" t="str">
        <f t="shared" si="1020"/>
        <v>X7502.1</v>
      </c>
      <c r="L6159" s="13">
        <f>VLOOKUP(E6159,起始地址定义!A:D,3,FALSE)</f>
        <v>7500</v>
      </c>
      <c r="M6159" s="14">
        <f>VLOOKUP($F6159,类型描述及偏移量!$C:$H,2,FALSE)</f>
        <v>2.1</v>
      </c>
      <c r="N6159" s="14" t="str">
        <f>VLOOKUP($F6159,类型描述及偏移量!$C:$H,3,FALSE)</f>
        <v>离散</v>
      </c>
      <c r="O6159" s="14" t="str">
        <f>VLOOKUP($F6159,类型描述及偏移量!$C:$H,4,FALSE)</f>
        <v>None</v>
      </c>
      <c r="P6159" s="14" t="str">
        <f>VLOOKUP($F6159,类型描述及偏移量!$C:$H,5,FALSE)</f>
        <v>No</v>
      </c>
      <c r="Q6159" s="14" t="str">
        <f>VLOOKUP($F6159,类型描述及偏移量!$C:$H,6,FALSE)</f>
        <v>断链保护使能</v>
      </c>
    </row>
    <row r="6160" hidden="1" spans="1:17">
      <c r="A6160" s="12" t="s">
        <v>128</v>
      </c>
      <c r="B6160" s="8" t="s">
        <v>129</v>
      </c>
      <c r="C6160" t="s">
        <v>34</v>
      </c>
      <c r="D6160" t="s">
        <v>20</v>
      </c>
      <c r="E6160" s="13" t="str">
        <f t="shared" si="1016"/>
        <v>CHPF_M26_M_BP_Motor_var</v>
      </c>
      <c r="F6160" s="14" t="str">
        <f t="shared" si="1017"/>
        <v>BP_Motor_var_Break_Stop</v>
      </c>
      <c r="G6160" s="10" t="str">
        <f t="shared" si="1018"/>
        <v>CHPF_M26_M_Break_Stop</v>
      </c>
      <c r="H6160" s="10" t="str">
        <f>VLOOKUP(基本表格!E6160,起始地址定义!A:D,4,FALSE)&amp;" "&amp;Q6160</f>
        <v>2141+P4-M3 木片摆动筛 电机控制 断链导致停机</v>
      </c>
      <c r="I6160" s="10" t="str">
        <f t="shared" si="1019"/>
        <v>DB100,X7502.2</v>
      </c>
      <c r="J6160" s="13" t="str">
        <f>VLOOKUP(E6160,起始地址定义!A:D,2,FALSE)</f>
        <v>DB100</v>
      </c>
      <c r="K6160" s="12" t="str">
        <f t="shared" si="1020"/>
        <v>X7502.2</v>
      </c>
      <c r="L6160" s="13">
        <f>VLOOKUP(E6160,起始地址定义!A:D,3,FALSE)</f>
        <v>7500</v>
      </c>
      <c r="M6160" s="14">
        <f>VLOOKUP($F6160,类型描述及偏移量!$C:$H,2,FALSE)</f>
        <v>2.2</v>
      </c>
      <c r="N6160" s="14" t="str">
        <f>VLOOKUP($F6160,类型描述及偏移量!$C:$H,3,FALSE)</f>
        <v>离散</v>
      </c>
      <c r="O6160" s="14" t="str">
        <f>VLOOKUP($F6160,类型描述及偏移量!$C:$H,4,FALSE)</f>
        <v>On</v>
      </c>
      <c r="P6160" s="14" t="str">
        <f>VLOOKUP($F6160,类型描述及偏移量!$C:$H,5,FALSE)</f>
        <v>Yes</v>
      </c>
      <c r="Q6160" s="14" t="str">
        <f>VLOOKUP($F6160,类型描述及偏移量!$C:$H,6,FALSE)</f>
        <v>断链导致停机</v>
      </c>
    </row>
    <row r="6161" hidden="1" spans="1:17">
      <c r="A6161" s="12" t="s">
        <v>128</v>
      </c>
      <c r="B6161" s="8" t="s">
        <v>129</v>
      </c>
      <c r="C6161" t="s">
        <v>35</v>
      </c>
      <c r="D6161" t="s">
        <v>20</v>
      </c>
      <c r="E6161" s="13" t="str">
        <f t="shared" si="1016"/>
        <v>CHPF_M26_M_BP_Motor_var</v>
      </c>
      <c r="F6161" s="14" t="str">
        <f t="shared" si="1017"/>
        <v>BP_Motor_var_Motor_Back</v>
      </c>
      <c r="G6161" s="10" t="str">
        <f t="shared" si="1018"/>
        <v>CHPF_M26_M_Motor_Back</v>
      </c>
      <c r="H6161" s="10" t="str">
        <f>VLOOKUP(基本表格!E6161,起始地址定义!A:D,4,FALSE)&amp;" "&amp;Q6161</f>
        <v>2141+P4-M3 木片摆动筛 电机控制 电机(反转）</v>
      </c>
      <c r="I6161" s="10" t="str">
        <f t="shared" si="1019"/>
        <v>DB100,X7502.3</v>
      </c>
      <c r="J6161" s="13" t="str">
        <f>VLOOKUP(E6161,起始地址定义!A:D,2,FALSE)</f>
        <v>DB100</v>
      </c>
      <c r="K6161" s="12" t="str">
        <f t="shared" si="1020"/>
        <v>X7502.3</v>
      </c>
      <c r="L6161" s="13">
        <f>VLOOKUP(E6161,起始地址定义!A:D,3,FALSE)</f>
        <v>7500</v>
      </c>
      <c r="M6161" s="14">
        <f>VLOOKUP($F6161,类型描述及偏移量!$C:$H,2,FALSE)</f>
        <v>2.3</v>
      </c>
      <c r="N6161" s="14" t="str">
        <f>VLOOKUP($F6161,类型描述及偏移量!$C:$H,3,FALSE)</f>
        <v>离散</v>
      </c>
      <c r="O6161" s="14" t="str">
        <f>VLOOKUP($F6161,类型描述及偏移量!$C:$H,4,FALSE)</f>
        <v>None</v>
      </c>
      <c r="P6161" s="14" t="str">
        <f>VLOOKUP($F6161,类型描述及偏移量!$C:$H,5,FALSE)</f>
        <v>Yes</v>
      </c>
      <c r="Q6161" s="14" t="str">
        <f>VLOOKUP($F6161,类型描述及偏移量!$C:$H,6,FALSE)</f>
        <v>电机(反转）</v>
      </c>
    </row>
    <row r="6162" hidden="1" spans="1:17">
      <c r="A6162" s="12" t="s">
        <v>128</v>
      </c>
      <c r="B6162" s="8" t="s">
        <v>129</v>
      </c>
      <c r="C6162" t="s">
        <v>36</v>
      </c>
      <c r="D6162" t="s">
        <v>20</v>
      </c>
      <c r="E6162" s="13" t="str">
        <f t="shared" si="1016"/>
        <v>CHPF_M26_M_BP_Motor_var</v>
      </c>
      <c r="F6162" s="14" t="str">
        <f t="shared" si="1017"/>
        <v>BP_Motor_var_Loc</v>
      </c>
      <c r="G6162" s="10" t="str">
        <f t="shared" si="1018"/>
        <v>CHPF_M26_M_Loc</v>
      </c>
      <c r="H6162" s="10" t="str">
        <f>VLOOKUP(基本表格!E6162,起始地址定义!A:D,4,FALSE)&amp;" "&amp;Q6162</f>
        <v>2141+P4-M3 木片摆动筛 电机控制 本地</v>
      </c>
      <c r="I6162" s="10" t="str">
        <f t="shared" si="1019"/>
        <v>DB100,X7502.4</v>
      </c>
      <c r="J6162" s="13" t="str">
        <f>VLOOKUP(E6162,起始地址定义!A:D,2,FALSE)</f>
        <v>DB100</v>
      </c>
      <c r="K6162" s="12" t="str">
        <f t="shared" si="1020"/>
        <v>X7502.4</v>
      </c>
      <c r="L6162" s="13">
        <f>VLOOKUP(E6162,起始地址定义!A:D,3,FALSE)</f>
        <v>7500</v>
      </c>
      <c r="M6162" s="14">
        <f>VLOOKUP($F6162,类型描述及偏移量!$C:$H,2,FALSE)</f>
        <v>2.4</v>
      </c>
      <c r="N6162" s="14" t="str">
        <f>VLOOKUP($F6162,类型描述及偏移量!$C:$H,3,FALSE)</f>
        <v>离散</v>
      </c>
      <c r="O6162" s="14" t="str">
        <f>VLOOKUP($F6162,类型描述及偏移量!$C:$H,4,FALSE)</f>
        <v>None</v>
      </c>
      <c r="P6162" s="14" t="str">
        <f>VLOOKUP($F6162,类型描述及偏移量!$C:$H,5,FALSE)</f>
        <v>Yes</v>
      </c>
      <c r="Q6162" s="14" t="str">
        <f>VLOOKUP($F6162,类型描述及偏移量!$C:$H,6,FALSE)</f>
        <v>本地</v>
      </c>
    </row>
    <row r="6163" hidden="1" spans="1:17">
      <c r="A6163" s="12" t="s">
        <v>128</v>
      </c>
      <c r="B6163" s="8" t="s">
        <v>129</v>
      </c>
      <c r="C6163" t="s">
        <v>37</v>
      </c>
      <c r="D6163" t="s">
        <v>20</v>
      </c>
      <c r="E6163" s="13" t="str">
        <f t="shared" si="1016"/>
        <v>CHPF_M26_M_BP_Motor_var</v>
      </c>
      <c r="F6163" s="14" t="str">
        <f t="shared" si="1017"/>
        <v>BP_Motor_var_Rem</v>
      </c>
      <c r="G6163" s="10" t="str">
        <f t="shared" si="1018"/>
        <v>CHPF_M26_M_Rem</v>
      </c>
      <c r="H6163" s="10" t="str">
        <f>VLOOKUP(基本表格!E6163,起始地址定义!A:D,4,FALSE)&amp;" "&amp;Q6163</f>
        <v>2141+P4-M3 木片摆动筛 电机控制 远程</v>
      </c>
      <c r="I6163" s="10" t="str">
        <f t="shared" si="1019"/>
        <v>DB100,X7502.5</v>
      </c>
      <c r="J6163" s="13" t="str">
        <f>VLOOKUP(E6163,起始地址定义!A:D,2,FALSE)</f>
        <v>DB100</v>
      </c>
      <c r="K6163" s="12" t="str">
        <f t="shared" si="1020"/>
        <v>X7502.5</v>
      </c>
      <c r="L6163" s="13">
        <f>VLOOKUP(E6163,起始地址定义!A:D,3,FALSE)</f>
        <v>7500</v>
      </c>
      <c r="M6163" s="14">
        <f>VLOOKUP($F6163,类型描述及偏移量!$C:$H,2,FALSE)</f>
        <v>2.5</v>
      </c>
      <c r="N6163" s="14" t="str">
        <f>VLOOKUP($F6163,类型描述及偏移量!$C:$H,3,FALSE)</f>
        <v>离散</v>
      </c>
      <c r="O6163" s="14" t="str">
        <f>VLOOKUP($F6163,类型描述及偏移量!$C:$H,4,FALSE)</f>
        <v>None</v>
      </c>
      <c r="P6163" s="14" t="str">
        <f>VLOOKUP($F6163,类型描述及偏移量!$C:$H,5,FALSE)</f>
        <v>Yes</v>
      </c>
      <c r="Q6163" s="14" t="str">
        <f>VLOOKUP($F6163,类型描述及偏移量!$C:$H,6,FALSE)</f>
        <v>远程</v>
      </c>
    </row>
    <row r="6164" hidden="1" spans="1:17">
      <c r="A6164" s="12" t="s">
        <v>128</v>
      </c>
      <c r="B6164" s="8" t="s">
        <v>129</v>
      </c>
      <c r="C6164" t="s">
        <v>38</v>
      </c>
      <c r="D6164" t="s">
        <v>20</v>
      </c>
      <c r="E6164" s="13" t="str">
        <f t="shared" si="1016"/>
        <v>CHPF_M26_M_BP_Motor_var</v>
      </c>
      <c r="F6164" s="14" t="str">
        <f t="shared" si="1017"/>
        <v>BP_Motor_var_Blocking_ALM</v>
      </c>
      <c r="G6164" s="10" t="str">
        <f t="shared" si="1018"/>
        <v>CHPF_M26_M_Blocking_ALM</v>
      </c>
      <c r="H6164" s="10" t="str">
        <f>VLOOKUP(基本表格!E6164,起始地址定义!A:D,4,FALSE)&amp;" "&amp;Q6164</f>
        <v>2141+P4-M3 木片摆动筛 电机控制 堵料报警</v>
      </c>
      <c r="I6164" s="10" t="str">
        <f t="shared" si="1019"/>
        <v>DB100,X7502.6</v>
      </c>
      <c r="J6164" s="13" t="str">
        <f>VLOOKUP(E6164,起始地址定义!A:D,2,FALSE)</f>
        <v>DB100</v>
      </c>
      <c r="K6164" s="12" t="str">
        <f t="shared" si="1020"/>
        <v>X7502.6</v>
      </c>
      <c r="L6164" s="13">
        <f>VLOOKUP(E6164,起始地址定义!A:D,3,FALSE)</f>
        <v>7500</v>
      </c>
      <c r="M6164" s="14">
        <f>VLOOKUP($F6164,类型描述及偏移量!$C:$H,2,FALSE)</f>
        <v>2.6</v>
      </c>
      <c r="N6164" s="14" t="str">
        <f>VLOOKUP($F6164,类型描述及偏移量!$C:$H,3,FALSE)</f>
        <v>离散</v>
      </c>
      <c r="O6164" s="14" t="str">
        <f>VLOOKUP($F6164,类型描述及偏移量!$C:$H,4,FALSE)</f>
        <v>On</v>
      </c>
      <c r="P6164" s="14" t="str">
        <f>VLOOKUP($F6164,类型描述及偏移量!$C:$H,5,FALSE)</f>
        <v>Yes</v>
      </c>
      <c r="Q6164" s="14" t="str">
        <f>VLOOKUP($F6164,类型描述及偏移量!$C:$H,6,FALSE)</f>
        <v>堵料报警</v>
      </c>
    </row>
    <row r="6165" hidden="1" spans="1:17">
      <c r="A6165" s="12" t="s">
        <v>128</v>
      </c>
      <c r="B6165" s="8" t="s">
        <v>129</v>
      </c>
      <c r="C6165" t="s">
        <v>39</v>
      </c>
      <c r="D6165" t="s">
        <v>20</v>
      </c>
      <c r="E6165" s="13" t="str">
        <f t="shared" si="1016"/>
        <v>CHPF_M26_M_BP_Motor_var</v>
      </c>
      <c r="F6165" s="14" t="str">
        <f t="shared" si="1017"/>
        <v>BP_Motor_var_Blocking_CHK</v>
      </c>
      <c r="G6165" s="10" t="str">
        <f t="shared" si="1018"/>
        <v>CHPF_M26_M_Blocking_CHK</v>
      </c>
      <c r="H6165" s="10" t="str">
        <f>VLOOKUP(基本表格!E6165,起始地址定义!A:D,4,FALSE)&amp;" "&amp;Q6165</f>
        <v>2141+P4-M3 木片摆动筛 电机控制 堵料检测</v>
      </c>
      <c r="I6165" s="10" t="str">
        <f t="shared" si="1019"/>
        <v>DB100,X7502.7</v>
      </c>
      <c r="J6165" s="13" t="str">
        <f>VLOOKUP(E6165,起始地址定义!A:D,2,FALSE)</f>
        <v>DB100</v>
      </c>
      <c r="K6165" s="12" t="str">
        <f t="shared" si="1020"/>
        <v>X7502.7</v>
      </c>
      <c r="L6165" s="13">
        <f>VLOOKUP(E6165,起始地址定义!A:D,3,FALSE)</f>
        <v>7500</v>
      </c>
      <c r="M6165" s="14">
        <f>VLOOKUP($F6165,类型描述及偏移量!$C:$H,2,FALSE)</f>
        <v>2.7</v>
      </c>
      <c r="N6165" s="14" t="str">
        <f>VLOOKUP($F6165,类型描述及偏移量!$C:$H,3,FALSE)</f>
        <v>离散</v>
      </c>
      <c r="O6165" s="14" t="str">
        <f>VLOOKUP($F6165,类型描述及偏移量!$C:$H,4,FALSE)</f>
        <v>None</v>
      </c>
      <c r="P6165" s="14" t="str">
        <f>VLOOKUP($F6165,类型描述及偏移量!$C:$H,5,FALSE)</f>
        <v>Yes</v>
      </c>
      <c r="Q6165" s="14" t="str">
        <f>VLOOKUP($F6165,类型描述及偏移量!$C:$H,6,FALSE)</f>
        <v>堵料检测</v>
      </c>
    </row>
    <row r="6166" hidden="1" spans="1:17">
      <c r="A6166" s="12" t="s">
        <v>128</v>
      </c>
      <c r="B6166" s="8" t="s">
        <v>129</v>
      </c>
      <c r="C6166" t="s">
        <v>40</v>
      </c>
      <c r="D6166" t="s">
        <v>20</v>
      </c>
      <c r="E6166" s="13" t="str">
        <f t="shared" si="1016"/>
        <v>CHPF_M26_M_BP_Motor_var</v>
      </c>
      <c r="F6166" s="14" t="str">
        <f t="shared" si="1017"/>
        <v>BP_Motor_var_Blocking_EN</v>
      </c>
      <c r="G6166" s="10" t="str">
        <f t="shared" si="1018"/>
        <v>CHPF_M26_M_Blocking_EN</v>
      </c>
      <c r="H6166" s="10" t="str">
        <f>VLOOKUP(基本表格!E6166,起始地址定义!A:D,4,FALSE)&amp;" "&amp;Q6166</f>
        <v>2141+P4-M3 木片摆动筛 电机控制 堵料保护使能</v>
      </c>
      <c r="I6166" s="10" t="str">
        <f t="shared" si="1019"/>
        <v>DB100,X7503.0</v>
      </c>
      <c r="J6166" s="13" t="str">
        <f>VLOOKUP(E6166,起始地址定义!A:D,2,FALSE)</f>
        <v>DB100</v>
      </c>
      <c r="K6166" s="12" t="str">
        <f t="shared" si="1020"/>
        <v>X7503.0</v>
      </c>
      <c r="L6166" s="13">
        <f>VLOOKUP(E6166,起始地址定义!A:D,3,FALSE)</f>
        <v>7500</v>
      </c>
      <c r="M6166" s="14">
        <f>VLOOKUP($F6166,类型描述及偏移量!$C:$H,2,FALSE)</f>
        <v>3</v>
      </c>
      <c r="N6166" s="14" t="str">
        <f>VLOOKUP($F6166,类型描述及偏移量!$C:$H,3,FALSE)</f>
        <v>离散</v>
      </c>
      <c r="O6166" s="14" t="str">
        <f>VLOOKUP($F6166,类型描述及偏移量!$C:$H,4,FALSE)</f>
        <v>None</v>
      </c>
      <c r="P6166" s="14" t="str">
        <f>VLOOKUP($F6166,类型描述及偏移量!$C:$H,5,FALSE)</f>
        <v>No</v>
      </c>
      <c r="Q6166" s="14" t="str">
        <f>VLOOKUP($F6166,类型描述及偏移量!$C:$H,6,FALSE)</f>
        <v>堵料保护使能</v>
      </c>
    </row>
    <row r="6167" hidden="1" spans="1:17">
      <c r="A6167" s="12" t="s">
        <v>128</v>
      </c>
      <c r="B6167" s="8" t="s">
        <v>129</v>
      </c>
      <c r="C6167" t="s">
        <v>41</v>
      </c>
      <c r="D6167" t="s">
        <v>20</v>
      </c>
      <c r="E6167" s="13" t="str">
        <f t="shared" si="1016"/>
        <v>CHPF_M26_M_BP_Motor_var</v>
      </c>
      <c r="F6167" s="14" t="str">
        <f t="shared" si="1017"/>
        <v>BP_Motor_var_Blocking_Stop</v>
      </c>
      <c r="G6167" s="10" t="str">
        <f t="shared" si="1018"/>
        <v>CHPF_M26_M_Blocking_Stop</v>
      </c>
      <c r="H6167" s="10" t="str">
        <f>VLOOKUP(基本表格!E6167,起始地址定义!A:D,4,FALSE)&amp;" "&amp;Q6167</f>
        <v>2141+P4-M3 木片摆动筛 电机控制 堵料导致停机</v>
      </c>
      <c r="I6167" s="10" t="str">
        <f t="shared" si="1019"/>
        <v>DB100,X7503.1</v>
      </c>
      <c r="J6167" s="13" t="str">
        <f>VLOOKUP(E6167,起始地址定义!A:D,2,FALSE)</f>
        <v>DB100</v>
      </c>
      <c r="K6167" s="12" t="str">
        <f t="shared" si="1020"/>
        <v>X7503.1</v>
      </c>
      <c r="L6167" s="13">
        <f>VLOOKUP(E6167,起始地址定义!A:D,3,FALSE)</f>
        <v>7500</v>
      </c>
      <c r="M6167" s="14">
        <f>VLOOKUP($F6167,类型描述及偏移量!$C:$H,2,FALSE)</f>
        <v>3.1</v>
      </c>
      <c r="N6167" s="14" t="str">
        <f>VLOOKUP($F6167,类型描述及偏移量!$C:$H,3,FALSE)</f>
        <v>离散</v>
      </c>
      <c r="O6167" s="14" t="str">
        <f>VLOOKUP($F6167,类型描述及偏移量!$C:$H,4,FALSE)</f>
        <v>On</v>
      </c>
      <c r="P6167" s="14" t="str">
        <f>VLOOKUP($F6167,类型描述及偏移量!$C:$H,5,FALSE)</f>
        <v>Yes</v>
      </c>
      <c r="Q6167" s="14" t="str">
        <f>VLOOKUP($F6167,类型描述及偏移量!$C:$H,6,FALSE)</f>
        <v>堵料导致停机</v>
      </c>
    </row>
    <row r="6168" hidden="1" spans="1:17">
      <c r="A6168" s="12" t="s">
        <v>128</v>
      </c>
      <c r="B6168" s="8" t="s">
        <v>129</v>
      </c>
      <c r="C6168" t="s">
        <v>42</v>
      </c>
      <c r="D6168" t="s">
        <v>20</v>
      </c>
      <c r="E6168" s="13" t="str">
        <f t="shared" si="1016"/>
        <v>CHPF_M26_M_BP_Motor_var</v>
      </c>
      <c r="F6168" s="14" t="str">
        <f t="shared" si="1017"/>
        <v>BP_Motor_var_BreakTime</v>
      </c>
      <c r="G6168" s="10" t="str">
        <f t="shared" si="1018"/>
        <v>CHPF_M26_M_BreakTime</v>
      </c>
      <c r="H6168" s="10" t="str">
        <f>VLOOKUP(基本表格!E6168,起始地址定义!A:D,4,FALSE)&amp;" "&amp;Q6168</f>
        <v>2141+P4-M3 木片摆动筛 电机控制 断链超时时间 秒</v>
      </c>
      <c r="I6168" s="10" t="str">
        <f t="shared" si="1019"/>
        <v>DB100,INT7504</v>
      </c>
      <c r="J6168" s="13" t="str">
        <f>VLOOKUP(E6168,起始地址定义!A:D,2,FALSE)</f>
        <v>DB100</v>
      </c>
      <c r="K6168" s="12" t="str">
        <f t="shared" si="1020"/>
        <v>INT7504</v>
      </c>
      <c r="L6168" s="13">
        <f>VLOOKUP(E6168,起始地址定义!A:D,3,FALSE)</f>
        <v>7500</v>
      </c>
      <c r="M6168" s="14">
        <f>VLOOKUP($F6168,类型描述及偏移量!$C:$H,2,FALSE)</f>
        <v>4</v>
      </c>
      <c r="N6168" s="14" t="str">
        <f>VLOOKUP($F6168,类型描述及偏移量!$C:$H,3,FALSE)</f>
        <v>整型</v>
      </c>
      <c r="O6168" s="14" t="str">
        <f>VLOOKUP($F6168,类型描述及偏移量!$C:$H,4,FALSE)</f>
        <v>None</v>
      </c>
      <c r="P6168" s="14" t="str">
        <f>VLOOKUP($F6168,类型描述及偏移量!$C:$H,5,FALSE)</f>
        <v>No</v>
      </c>
      <c r="Q6168" s="14" t="str">
        <f>VLOOKUP($F6168,类型描述及偏移量!$C:$H,6,FALSE)</f>
        <v>断链超时时间 秒</v>
      </c>
    </row>
    <row r="6169" hidden="1" spans="1:17">
      <c r="A6169" s="12" t="s">
        <v>128</v>
      </c>
      <c r="B6169" s="8" t="s">
        <v>129</v>
      </c>
      <c r="C6169" t="s">
        <v>43</v>
      </c>
      <c r="D6169" t="s">
        <v>20</v>
      </c>
      <c r="E6169" s="13" t="str">
        <f t="shared" si="1016"/>
        <v>CHPF_M26_M_BP_Motor_var</v>
      </c>
      <c r="F6169" s="14" t="str">
        <f t="shared" si="1017"/>
        <v>BP_Motor_var_BlockingTime</v>
      </c>
      <c r="G6169" s="10" t="str">
        <f t="shared" si="1018"/>
        <v>CHPF_M26_M_BlockingTime</v>
      </c>
      <c r="H6169" s="10" t="str">
        <f>VLOOKUP(基本表格!E6169,起始地址定义!A:D,4,FALSE)&amp;" "&amp;Q6169</f>
        <v>2141+P4-M3 木片摆动筛 电机控制 堵料检测时间 秒</v>
      </c>
      <c r="I6169" s="10" t="str">
        <f t="shared" si="1019"/>
        <v>DB100,INT7506</v>
      </c>
      <c r="J6169" s="13" t="str">
        <f>VLOOKUP(E6169,起始地址定义!A:D,2,FALSE)</f>
        <v>DB100</v>
      </c>
      <c r="K6169" s="12" t="str">
        <f t="shared" si="1020"/>
        <v>INT7506</v>
      </c>
      <c r="L6169" s="13">
        <f>VLOOKUP(E6169,起始地址定义!A:D,3,FALSE)</f>
        <v>7500</v>
      </c>
      <c r="M6169" s="14">
        <f>VLOOKUP($F6169,类型描述及偏移量!$C:$H,2,FALSE)</f>
        <v>6</v>
      </c>
      <c r="N6169" s="14" t="str">
        <f>VLOOKUP($F6169,类型描述及偏移量!$C:$H,3,FALSE)</f>
        <v>整型</v>
      </c>
      <c r="O6169" s="14" t="str">
        <f>VLOOKUP($F6169,类型描述及偏移量!$C:$H,4,FALSE)</f>
        <v>None</v>
      </c>
      <c r="P6169" s="14" t="str">
        <f>VLOOKUP($F6169,类型描述及偏移量!$C:$H,5,FALSE)</f>
        <v>No</v>
      </c>
      <c r="Q6169" s="14" t="str">
        <f>VLOOKUP($F6169,类型描述及偏移量!$C:$H,6,FALSE)</f>
        <v>堵料检测时间 秒</v>
      </c>
    </row>
    <row r="6170" hidden="1" spans="1:17">
      <c r="A6170" s="12" t="s">
        <v>128</v>
      </c>
      <c r="B6170" s="8" t="s">
        <v>129</v>
      </c>
      <c r="C6170" t="s">
        <v>44</v>
      </c>
      <c r="D6170" t="s">
        <v>20</v>
      </c>
      <c r="E6170" s="13" t="str">
        <f t="shared" si="1016"/>
        <v>CHPF_M26_M_BP_Motor_var</v>
      </c>
      <c r="F6170" s="14" t="str">
        <f t="shared" si="1017"/>
        <v>BP_Motor_var_PullSwitch_CHK</v>
      </c>
      <c r="G6170" s="10" t="str">
        <f t="shared" si="1018"/>
        <v>CHPF_M26_M_PullSwitch_CHK</v>
      </c>
      <c r="H6170" s="10" t="str">
        <f>VLOOKUP(基本表格!E6170,起始地址定义!A:D,4,FALSE)&amp;" "&amp;Q6170</f>
        <v>2141+P4-M3 木片摆动筛 电机控制 拉线开关</v>
      </c>
      <c r="I6170" s="10" t="str">
        <f t="shared" si="1019"/>
        <v>DB100,X7508.0</v>
      </c>
      <c r="J6170" s="13" t="str">
        <f>VLOOKUP(E6170,起始地址定义!A:D,2,FALSE)</f>
        <v>DB100</v>
      </c>
      <c r="K6170" s="12" t="str">
        <f t="shared" si="1020"/>
        <v>X7508.0</v>
      </c>
      <c r="L6170" s="13">
        <f>VLOOKUP(E6170,起始地址定义!A:D,3,FALSE)</f>
        <v>7500</v>
      </c>
      <c r="M6170" s="14">
        <f>VLOOKUP($F6170,类型描述及偏移量!$C:$H,2,FALSE)</f>
        <v>8</v>
      </c>
      <c r="N6170" s="14" t="str">
        <f>VLOOKUP($F6170,类型描述及偏移量!$C:$H,3,FALSE)</f>
        <v>离散</v>
      </c>
      <c r="O6170" s="14" t="str">
        <f>VLOOKUP($F6170,类型描述及偏移量!$C:$H,4,FALSE)</f>
        <v>On</v>
      </c>
      <c r="P6170" s="14" t="str">
        <f>VLOOKUP($F6170,类型描述及偏移量!$C:$H,5,FALSE)</f>
        <v>Yes</v>
      </c>
      <c r="Q6170" s="14" t="str">
        <f>VLOOKUP($F6170,类型描述及偏移量!$C:$H,6,FALSE)</f>
        <v>拉线开关</v>
      </c>
    </row>
    <row r="6171" hidden="1" spans="1:17">
      <c r="A6171" s="12" t="s">
        <v>128</v>
      </c>
      <c r="B6171" s="8" t="s">
        <v>129</v>
      </c>
      <c r="C6171" t="s">
        <v>45</v>
      </c>
      <c r="D6171" t="s">
        <v>20</v>
      </c>
      <c r="E6171" s="13" t="str">
        <f t="shared" si="1016"/>
        <v>CHPF_M26_M_BP_Motor_var</v>
      </c>
      <c r="F6171" s="14" t="str">
        <f t="shared" si="1017"/>
        <v>BP_Motor_var_LMD_ALM</v>
      </c>
      <c r="G6171" s="10" t="str">
        <f t="shared" si="1018"/>
        <v>CHPF_M26_M_LMD_ALM</v>
      </c>
      <c r="H6171" s="10" t="str">
        <f>VLOOKUP(基本表格!E6171,起始地址定义!A:D,4,FALSE)&amp;" "&amp;Q6171</f>
        <v>2141+P4-M3 木片摆动筛 电机控制 左跑偏报警</v>
      </c>
      <c r="I6171" s="10" t="str">
        <f t="shared" si="1019"/>
        <v>DB100,X7508.1</v>
      </c>
      <c r="J6171" s="13" t="str">
        <f>VLOOKUP(E6171,起始地址定义!A:D,2,FALSE)</f>
        <v>DB100</v>
      </c>
      <c r="K6171" s="12" t="str">
        <f t="shared" si="1020"/>
        <v>X7508.1</v>
      </c>
      <c r="L6171" s="13">
        <f>VLOOKUP(E6171,起始地址定义!A:D,3,FALSE)</f>
        <v>7500</v>
      </c>
      <c r="M6171" s="14">
        <f>VLOOKUP($F6171,类型描述及偏移量!$C:$H,2,FALSE)</f>
        <v>8.1</v>
      </c>
      <c r="N6171" s="14" t="str">
        <f>VLOOKUP($F6171,类型描述及偏移量!$C:$H,3,FALSE)</f>
        <v>离散</v>
      </c>
      <c r="O6171" s="14" t="str">
        <f>VLOOKUP($F6171,类型描述及偏移量!$C:$H,4,FALSE)</f>
        <v>On</v>
      </c>
      <c r="P6171" s="14" t="str">
        <f>VLOOKUP($F6171,类型描述及偏移量!$C:$H,5,FALSE)</f>
        <v>Yes</v>
      </c>
      <c r="Q6171" s="14" t="str">
        <f>VLOOKUP($F6171,类型描述及偏移量!$C:$H,6,FALSE)</f>
        <v>左跑偏报警</v>
      </c>
    </row>
    <row r="6172" hidden="1" spans="1:17">
      <c r="A6172" s="12" t="s">
        <v>128</v>
      </c>
      <c r="B6172" s="8" t="s">
        <v>129</v>
      </c>
      <c r="C6172" t="s">
        <v>46</v>
      </c>
      <c r="D6172" t="s">
        <v>20</v>
      </c>
      <c r="E6172" s="13" t="str">
        <f t="shared" si="1016"/>
        <v>CHPF_M26_M_BP_Motor_var</v>
      </c>
      <c r="F6172" s="14" t="str">
        <f t="shared" si="1017"/>
        <v>BP_Motor_var_LMD_CHK_1</v>
      </c>
      <c r="G6172" s="10" t="str">
        <f t="shared" si="1018"/>
        <v>CHPF_M26_M_LMD_CHK_1</v>
      </c>
      <c r="H6172" s="10" t="str">
        <f>VLOOKUP(基本表格!E6172,起始地址定义!A:D,4,FALSE)&amp;" "&amp;Q6172</f>
        <v>2141+P4-M3 木片摆动筛 电机控制 左跑偏1检测</v>
      </c>
      <c r="I6172" s="10" t="str">
        <f t="shared" si="1019"/>
        <v>DB100,X7508.2</v>
      </c>
      <c r="J6172" s="13" t="str">
        <f>VLOOKUP(E6172,起始地址定义!A:D,2,FALSE)</f>
        <v>DB100</v>
      </c>
      <c r="K6172" s="12" t="str">
        <f t="shared" si="1020"/>
        <v>X7508.2</v>
      </c>
      <c r="L6172" s="13">
        <f>VLOOKUP(E6172,起始地址定义!A:D,3,FALSE)</f>
        <v>7500</v>
      </c>
      <c r="M6172" s="14">
        <f>VLOOKUP($F6172,类型描述及偏移量!$C:$H,2,FALSE)</f>
        <v>8.2</v>
      </c>
      <c r="N6172" s="14" t="str">
        <f>VLOOKUP($F6172,类型描述及偏移量!$C:$H,3,FALSE)</f>
        <v>离散</v>
      </c>
      <c r="O6172" s="14" t="str">
        <f>VLOOKUP($F6172,类型描述及偏移量!$C:$H,4,FALSE)</f>
        <v>None</v>
      </c>
      <c r="P6172" s="14" t="str">
        <f>VLOOKUP($F6172,类型描述及偏移量!$C:$H,5,FALSE)</f>
        <v>Yes</v>
      </c>
      <c r="Q6172" s="14" t="str">
        <f>VLOOKUP($F6172,类型描述及偏移量!$C:$H,6,FALSE)</f>
        <v>左跑偏1检测</v>
      </c>
    </row>
    <row r="6173" hidden="1" spans="1:17">
      <c r="A6173" s="12" t="s">
        <v>128</v>
      </c>
      <c r="B6173" s="8" t="s">
        <v>129</v>
      </c>
      <c r="C6173" t="s">
        <v>47</v>
      </c>
      <c r="D6173" t="s">
        <v>20</v>
      </c>
      <c r="E6173" s="13" t="str">
        <f t="shared" si="1016"/>
        <v>CHPF_M26_M_BP_Motor_var</v>
      </c>
      <c r="F6173" s="14" t="str">
        <f t="shared" si="1017"/>
        <v>BP_Motor_var_LMD_EN</v>
      </c>
      <c r="G6173" s="10" t="str">
        <f t="shared" si="1018"/>
        <v>CHPF_M26_M_LMD_EN</v>
      </c>
      <c r="H6173" s="10" t="str">
        <f>VLOOKUP(基本表格!E6173,起始地址定义!A:D,4,FALSE)&amp;" "&amp;Q6173</f>
        <v>2141+P4-M3 木片摆动筛 电机控制 左跑偏保护使能</v>
      </c>
      <c r="I6173" s="10" t="str">
        <f t="shared" si="1019"/>
        <v>DB100,X7508.3</v>
      </c>
      <c r="J6173" s="13" t="str">
        <f>VLOOKUP(E6173,起始地址定义!A:D,2,FALSE)</f>
        <v>DB100</v>
      </c>
      <c r="K6173" s="12" t="str">
        <f t="shared" si="1020"/>
        <v>X7508.3</v>
      </c>
      <c r="L6173" s="13">
        <f>VLOOKUP(E6173,起始地址定义!A:D,3,FALSE)</f>
        <v>7500</v>
      </c>
      <c r="M6173" s="14">
        <f>VLOOKUP($F6173,类型描述及偏移量!$C:$H,2,FALSE)</f>
        <v>8.3</v>
      </c>
      <c r="N6173" s="14" t="str">
        <f>VLOOKUP($F6173,类型描述及偏移量!$C:$H,3,FALSE)</f>
        <v>离散</v>
      </c>
      <c r="O6173" s="14" t="str">
        <f>VLOOKUP($F6173,类型描述及偏移量!$C:$H,4,FALSE)</f>
        <v>None</v>
      </c>
      <c r="P6173" s="14" t="str">
        <f>VLOOKUP($F6173,类型描述及偏移量!$C:$H,5,FALSE)</f>
        <v>No</v>
      </c>
      <c r="Q6173" s="14" t="str">
        <f>VLOOKUP($F6173,类型描述及偏移量!$C:$H,6,FALSE)</f>
        <v>左跑偏保护使能</v>
      </c>
    </row>
    <row r="6174" hidden="1" spans="1:17">
      <c r="A6174" s="12" t="s">
        <v>128</v>
      </c>
      <c r="B6174" s="8" t="s">
        <v>129</v>
      </c>
      <c r="C6174" t="s">
        <v>48</v>
      </c>
      <c r="D6174" t="s">
        <v>20</v>
      </c>
      <c r="E6174" s="13" t="str">
        <f t="shared" si="1016"/>
        <v>CHPF_M26_M_BP_Motor_var</v>
      </c>
      <c r="F6174" s="14" t="str">
        <f t="shared" si="1017"/>
        <v>BP_Motor_var_LMD_Stop</v>
      </c>
      <c r="G6174" s="10" t="str">
        <f t="shared" si="1018"/>
        <v>CHPF_M26_M_LMD_Stop</v>
      </c>
      <c r="H6174" s="10" t="str">
        <f>VLOOKUP(基本表格!E6174,起始地址定义!A:D,4,FALSE)&amp;" "&amp;Q6174</f>
        <v>2141+P4-M3 木片摆动筛 电机控制 左跑偏导致停机</v>
      </c>
      <c r="I6174" s="10" t="str">
        <f t="shared" si="1019"/>
        <v>DB100,X7508.4</v>
      </c>
      <c r="J6174" s="13" t="str">
        <f>VLOOKUP(E6174,起始地址定义!A:D,2,FALSE)</f>
        <v>DB100</v>
      </c>
      <c r="K6174" s="12" t="str">
        <f t="shared" si="1020"/>
        <v>X7508.4</v>
      </c>
      <c r="L6174" s="13">
        <f>VLOOKUP(E6174,起始地址定义!A:D,3,FALSE)</f>
        <v>7500</v>
      </c>
      <c r="M6174" s="14">
        <f>VLOOKUP($F6174,类型描述及偏移量!$C:$H,2,FALSE)</f>
        <v>8.4</v>
      </c>
      <c r="N6174" s="14" t="str">
        <f>VLOOKUP($F6174,类型描述及偏移量!$C:$H,3,FALSE)</f>
        <v>离散</v>
      </c>
      <c r="O6174" s="14" t="str">
        <f>VLOOKUP($F6174,类型描述及偏移量!$C:$H,4,FALSE)</f>
        <v>On</v>
      </c>
      <c r="P6174" s="14" t="str">
        <f>VLOOKUP($F6174,类型描述及偏移量!$C:$H,5,FALSE)</f>
        <v>Yes</v>
      </c>
      <c r="Q6174" s="14" t="str">
        <f>VLOOKUP($F6174,类型描述及偏移量!$C:$H,6,FALSE)</f>
        <v>左跑偏导致停机</v>
      </c>
    </row>
    <row r="6175" hidden="1" spans="1:17">
      <c r="A6175" s="12" t="s">
        <v>128</v>
      </c>
      <c r="B6175" s="8" t="s">
        <v>129</v>
      </c>
      <c r="C6175" t="s">
        <v>49</v>
      </c>
      <c r="D6175" t="s">
        <v>20</v>
      </c>
      <c r="E6175" s="13" t="str">
        <f t="shared" si="1016"/>
        <v>CHPF_M26_M_BP_Motor_var</v>
      </c>
      <c r="F6175" s="14" t="str">
        <f t="shared" si="1017"/>
        <v>BP_Motor_var_LMD_Time</v>
      </c>
      <c r="G6175" s="10" t="str">
        <f t="shared" si="1018"/>
        <v>CHPF_M26_M_LMD_Time</v>
      </c>
      <c r="H6175" s="10" t="str">
        <f>VLOOKUP(基本表格!E6175,起始地址定义!A:D,4,FALSE)&amp;" "&amp;Q6175</f>
        <v>2141+P4-M3 木片摆动筛 电机控制 左跑偏检测时间</v>
      </c>
      <c r="I6175" s="10" t="str">
        <f t="shared" si="1019"/>
        <v>DB100,INT7510</v>
      </c>
      <c r="J6175" s="13" t="str">
        <f>VLOOKUP(E6175,起始地址定义!A:D,2,FALSE)</f>
        <v>DB100</v>
      </c>
      <c r="K6175" s="12" t="str">
        <f t="shared" si="1020"/>
        <v>INT7510</v>
      </c>
      <c r="L6175" s="13">
        <f>VLOOKUP(E6175,起始地址定义!A:D,3,FALSE)</f>
        <v>7500</v>
      </c>
      <c r="M6175" s="14">
        <f>VLOOKUP($F6175,类型描述及偏移量!$C:$H,2,FALSE)</f>
        <v>10</v>
      </c>
      <c r="N6175" s="14" t="str">
        <f>VLOOKUP($F6175,类型描述及偏移量!$C:$H,3,FALSE)</f>
        <v>整型</v>
      </c>
      <c r="O6175" s="14" t="str">
        <f>VLOOKUP($F6175,类型描述及偏移量!$C:$H,4,FALSE)</f>
        <v>None</v>
      </c>
      <c r="P6175" s="14" t="str">
        <f>VLOOKUP($F6175,类型描述及偏移量!$C:$H,5,FALSE)</f>
        <v>No</v>
      </c>
      <c r="Q6175" s="14" t="str">
        <f>VLOOKUP($F6175,类型描述及偏移量!$C:$H,6,FALSE)</f>
        <v>左跑偏检测时间</v>
      </c>
    </row>
    <row r="6176" hidden="1" spans="1:17">
      <c r="A6176" s="12" t="s">
        <v>128</v>
      </c>
      <c r="B6176" s="8" t="s">
        <v>129</v>
      </c>
      <c r="C6176" t="s">
        <v>50</v>
      </c>
      <c r="D6176" t="s">
        <v>20</v>
      </c>
      <c r="E6176" s="13" t="str">
        <f t="shared" si="1016"/>
        <v>CHPF_M26_M_BP_Motor_var</v>
      </c>
      <c r="F6176" s="14" t="str">
        <f t="shared" si="1017"/>
        <v>BP_Motor_var_RMD_ALM</v>
      </c>
      <c r="G6176" s="10" t="str">
        <f t="shared" si="1018"/>
        <v>CHPF_M26_M_RMD_ALM</v>
      </c>
      <c r="H6176" s="10" t="str">
        <f>VLOOKUP(基本表格!E6176,起始地址定义!A:D,4,FALSE)&amp;" "&amp;Q6176</f>
        <v>2141+P4-M3 木片摆动筛 电机控制 右 跑偏报警</v>
      </c>
      <c r="I6176" s="10" t="str">
        <f t="shared" si="1019"/>
        <v>DB100,X7512.0</v>
      </c>
      <c r="J6176" s="13" t="str">
        <f>VLOOKUP(E6176,起始地址定义!A:D,2,FALSE)</f>
        <v>DB100</v>
      </c>
      <c r="K6176" s="12" t="str">
        <f t="shared" si="1020"/>
        <v>X7512.0</v>
      </c>
      <c r="L6176" s="13">
        <f>VLOOKUP(E6176,起始地址定义!A:D,3,FALSE)</f>
        <v>7500</v>
      </c>
      <c r="M6176" s="14">
        <f>VLOOKUP($F6176,类型描述及偏移量!$C:$H,2,FALSE)</f>
        <v>12</v>
      </c>
      <c r="N6176" s="14" t="str">
        <f>VLOOKUP($F6176,类型描述及偏移量!$C:$H,3,FALSE)</f>
        <v>离散</v>
      </c>
      <c r="O6176" s="14" t="str">
        <f>VLOOKUP($F6176,类型描述及偏移量!$C:$H,4,FALSE)</f>
        <v>On</v>
      </c>
      <c r="P6176" s="14" t="str">
        <f>VLOOKUP($F6176,类型描述及偏移量!$C:$H,5,FALSE)</f>
        <v>Yes</v>
      </c>
      <c r="Q6176" s="14" t="str">
        <f>VLOOKUP($F6176,类型描述及偏移量!$C:$H,6,FALSE)</f>
        <v>右 跑偏报警</v>
      </c>
    </row>
    <row r="6177" hidden="1" spans="1:17">
      <c r="A6177" s="12" t="s">
        <v>128</v>
      </c>
      <c r="B6177" s="8" t="s">
        <v>129</v>
      </c>
      <c r="C6177" t="s">
        <v>51</v>
      </c>
      <c r="D6177" t="s">
        <v>20</v>
      </c>
      <c r="E6177" s="13" t="str">
        <f t="shared" si="1016"/>
        <v>CHPF_M26_M_BP_Motor_var</v>
      </c>
      <c r="F6177" s="14" t="str">
        <f t="shared" si="1017"/>
        <v>BP_Motor_var_RMD_CHK_1</v>
      </c>
      <c r="G6177" s="10" t="str">
        <f t="shared" si="1018"/>
        <v>CHPF_M26_M_RMD_CHK_1</v>
      </c>
      <c r="H6177" s="10" t="str">
        <f>VLOOKUP(基本表格!E6177,起始地址定义!A:D,4,FALSE)&amp;" "&amp;Q6177</f>
        <v>2141+P4-M3 木片摆动筛 电机控制 右跑偏1检测</v>
      </c>
      <c r="I6177" s="10" t="str">
        <f t="shared" si="1019"/>
        <v>DB100,X7512.1</v>
      </c>
      <c r="J6177" s="13" t="str">
        <f>VLOOKUP(E6177,起始地址定义!A:D,2,FALSE)</f>
        <v>DB100</v>
      </c>
      <c r="K6177" s="12" t="str">
        <f t="shared" si="1020"/>
        <v>X7512.1</v>
      </c>
      <c r="L6177" s="13">
        <f>VLOOKUP(E6177,起始地址定义!A:D,3,FALSE)</f>
        <v>7500</v>
      </c>
      <c r="M6177" s="14">
        <f>VLOOKUP($F6177,类型描述及偏移量!$C:$H,2,FALSE)</f>
        <v>12.1</v>
      </c>
      <c r="N6177" s="14" t="str">
        <f>VLOOKUP($F6177,类型描述及偏移量!$C:$H,3,FALSE)</f>
        <v>离散</v>
      </c>
      <c r="O6177" s="14" t="str">
        <f>VLOOKUP($F6177,类型描述及偏移量!$C:$H,4,FALSE)</f>
        <v>None</v>
      </c>
      <c r="P6177" s="14" t="str">
        <f>VLOOKUP($F6177,类型描述及偏移量!$C:$H,5,FALSE)</f>
        <v>Yes</v>
      </c>
      <c r="Q6177" s="14" t="str">
        <f>VLOOKUP($F6177,类型描述及偏移量!$C:$H,6,FALSE)</f>
        <v>右跑偏1检测</v>
      </c>
    </row>
    <row r="6178" hidden="1" spans="1:17">
      <c r="A6178" s="12" t="s">
        <v>128</v>
      </c>
      <c r="B6178" s="8" t="s">
        <v>129</v>
      </c>
      <c r="C6178" t="s">
        <v>52</v>
      </c>
      <c r="D6178" t="s">
        <v>20</v>
      </c>
      <c r="E6178" s="13" t="str">
        <f t="shared" si="1016"/>
        <v>CHPF_M26_M_BP_Motor_var</v>
      </c>
      <c r="F6178" s="14" t="str">
        <f t="shared" si="1017"/>
        <v>BP_Motor_var_RMD_EN</v>
      </c>
      <c r="G6178" s="10" t="str">
        <f t="shared" si="1018"/>
        <v>CHPF_M26_M_RMD_EN</v>
      </c>
      <c r="H6178" s="10" t="str">
        <f>VLOOKUP(基本表格!E6178,起始地址定义!A:D,4,FALSE)&amp;" "&amp;Q6178</f>
        <v>2141+P4-M3 木片摆动筛 电机控制 右跑偏保护使能</v>
      </c>
      <c r="I6178" s="10" t="str">
        <f t="shared" si="1019"/>
        <v>DB100,X7512.2</v>
      </c>
      <c r="J6178" s="13" t="str">
        <f>VLOOKUP(E6178,起始地址定义!A:D,2,FALSE)</f>
        <v>DB100</v>
      </c>
      <c r="K6178" s="12" t="str">
        <f t="shared" si="1020"/>
        <v>X7512.2</v>
      </c>
      <c r="L6178" s="13">
        <f>VLOOKUP(E6178,起始地址定义!A:D,3,FALSE)</f>
        <v>7500</v>
      </c>
      <c r="M6178" s="14">
        <f>VLOOKUP($F6178,类型描述及偏移量!$C:$H,2,FALSE)</f>
        <v>12.2</v>
      </c>
      <c r="N6178" s="14" t="str">
        <f>VLOOKUP($F6178,类型描述及偏移量!$C:$H,3,FALSE)</f>
        <v>离散</v>
      </c>
      <c r="O6178" s="14" t="str">
        <f>VLOOKUP($F6178,类型描述及偏移量!$C:$H,4,FALSE)</f>
        <v>None</v>
      </c>
      <c r="P6178" s="14" t="str">
        <f>VLOOKUP($F6178,类型描述及偏移量!$C:$H,5,FALSE)</f>
        <v>No</v>
      </c>
      <c r="Q6178" s="14" t="str">
        <f>VLOOKUP($F6178,类型描述及偏移量!$C:$H,6,FALSE)</f>
        <v>右跑偏保护使能</v>
      </c>
    </row>
    <row r="6179" hidden="1" spans="1:17">
      <c r="A6179" s="12" t="s">
        <v>128</v>
      </c>
      <c r="B6179" s="8" t="s">
        <v>129</v>
      </c>
      <c r="C6179" t="s">
        <v>53</v>
      </c>
      <c r="D6179" t="s">
        <v>20</v>
      </c>
      <c r="E6179" s="13" t="str">
        <f t="shared" si="1016"/>
        <v>CHPF_M26_M_BP_Motor_var</v>
      </c>
      <c r="F6179" s="14" t="str">
        <f t="shared" si="1017"/>
        <v>BP_Motor_var_RMD_Stop</v>
      </c>
      <c r="G6179" s="10" t="str">
        <f t="shared" si="1018"/>
        <v>CHPF_M26_M_RMD_Stop</v>
      </c>
      <c r="H6179" s="10" t="str">
        <f>VLOOKUP(基本表格!E6179,起始地址定义!A:D,4,FALSE)&amp;" "&amp;Q6179</f>
        <v>2141+P4-M3 木片摆动筛 电机控制 右跑偏导致停机</v>
      </c>
      <c r="I6179" s="10" t="str">
        <f t="shared" si="1019"/>
        <v>DB100,X7512.3</v>
      </c>
      <c r="J6179" s="13" t="str">
        <f>VLOOKUP(E6179,起始地址定义!A:D,2,FALSE)</f>
        <v>DB100</v>
      </c>
      <c r="K6179" s="12" t="str">
        <f t="shared" si="1020"/>
        <v>X7512.3</v>
      </c>
      <c r="L6179" s="13">
        <f>VLOOKUP(E6179,起始地址定义!A:D,3,FALSE)</f>
        <v>7500</v>
      </c>
      <c r="M6179" s="14">
        <f>VLOOKUP($F6179,类型描述及偏移量!$C:$H,2,FALSE)</f>
        <v>12.3</v>
      </c>
      <c r="N6179" s="14" t="str">
        <f>VLOOKUP($F6179,类型描述及偏移量!$C:$H,3,FALSE)</f>
        <v>离散</v>
      </c>
      <c r="O6179" s="14" t="str">
        <f>VLOOKUP($F6179,类型描述及偏移量!$C:$H,4,FALSE)</f>
        <v>On</v>
      </c>
      <c r="P6179" s="14" t="str">
        <f>VLOOKUP($F6179,类型描述及偏移量!$C:$H,5,FALSE)</f>
        <v>Yes</v>
      </c>
      <c r="Q6179" s="14" t="str">
        <f>VLOOKUP($F6179,类型描述及偏移量!$C:$H,6,FALSE)</f>
        <v>右跑偏导致停机</v>
      </c>
    </row>
    <row r="6180" hidden="1" spans="1:17">
      <c r="A6180" s="12" t="s">
        <v>128</v>
      </c>
      <c r="B6180" s="8" t="s">
        <v>129</v>
      </c>
      <c r="C6180" t="s">
        <v>54</v>
      </c>
      <c r="D6180" t="s">
        <v>20</v>
      </c>
      <c r="E6180" s="13" t="str">
        <f t="shared" si="1016"/>
        <v>CHPF_M26_M_BP_Motor_var</v>
      </c>
      <c r="F6180" s="14" t="str">
        <f t="shared" si="1017"/>
        <v>BP_Motor_var_RMD_Time</v>
      </c>
      <c r="G6180" s="10" t="str">
        <f t="shared" si="1018"/>
        <v>CHPF_M26_M_RMD_Time</v>
      </c>
      <c r="H6180" s="10" t="str">
        <f>VLOOKUP(基本表格!E6180,起始地址定义!A:D,4,FALSE)&amp;" "&amp;Q6180</f>
        <v>2141+P4-M3 木片摆动筛 电机控制 右跑偏检测时间</v>
      </c>
      <c r="I6180" s="10" t="str">
        <f t="shared" si="1019"/>
        <v>DB100,INT7514</v>
      </c>
      <c r="J6180" s="13" t="str">
        <f>VLOOKUP(E6180,起始地址定义!A:D,2,FALSE)</f>
        <v>DB100</v>
      </c>
      <c r="K6180" s="12" t="str">
        <f t="shared" si="1020"/>
        <v>INT7514</v>
      </c>
      <c r="L6180" s="13">
        <f>VLOOKUP(E6180,起始地址定义!A:D,3,FALSE)</f>
        <v>7500</v>
      </c>
      <c r="M6180" s="14">
        <f>VLOOKUP($F6180,类型描述及偏移量!$C:$H,2,FALSE)</f>
        <v>14</v>
      </c>
      <c r="N6180" s="14" t="str">
        <f>VLOOKUP($F6180,类型描述及偏移量!$C:$H,3,FALSE)</f>
        <v>整型</v>
      </c>
      <c r="O6180" s="14" t="str">
        <f>VLOOKUP($F6180,类型描述及偏移量!$C:$H,4,FALSE)</f>
        <v>None</v>
      </c>
      <c r="P6180" s="14" t="str">
        <f>VLOOKUP($F6180,类型描述及偏移量!$C:$H,5,FALSE)</f>
        <v>No</v>
      </c>
      <c r="Q6180" s="14" t="str">
        <f>VLOOKUP($F6180,类型描述及偏移量!$C:$H,6,FALSE)</f>
        <v>右跑偏检测时间</v>
      </c>
    </row>
    <row r="6181" hidden="1" spans="1:17">
      <c r="A6181" s="12" t="s">
        <v>128</v>
      </c>
      <c r="B6181" s="8" t="s">
        <v>129</v>
      </c>
      <c r="C6181" t="s">
        <v>55</v>
      </c>
      <c r="D6181" t="s">
        <v>20</v>
      </c>
      <c r="E6181" s="13" t="str">
        <f t="shared" si="1016"/>
        <v>CHPF_M26_M_BP_Motor_var</v>
      </c>
      <c r="F6181" s="14" t="str">
        <f t="shared" si="1017"/>
        <v>BP_Motor_var_Motor_Delta</v>
      </c>
      <c r="G6181" s="10" t="str">
        <f t="shared" si="1018"/>
        <v>CHPF_M26_M_Motor_Delta</v>
      </c>
      <c r="H6181" s="10" t="str">
        <f>VLOOKUP(基本表格!E6181,起始地址定义!A:D,4,FALSE)&amp;" "&amp;Q6181</f>
        <v>2141+P4-M3 木片摆动筛 电机控制 三角型</v>
      </c>
      <c r="I6181" s="10" t="str">
        <f t="shared" si="1019"/>
        <v>DB100,X7516.0</v>
      </c>
      <c r="J6181" s="13" t="str">
        <f>VLOOKUP(E6181,起始地址定义!A:D,2,FALSE)</f>
        <v>DB100</v>
      </c>
      <c r="K6181" s="12" t="str">
        <f t="shared" si="1020"/>
        <v>X7516.0</v>
      </c>
      <c r="L6181" s="13">
        <f>VLOOKUP(E6181,起始地址定义!A:D,3,FALSE)</f>
        <v>7500</v>
      </c>
      <c r="M6181" s="14">
        <f>VLOOKUP($F6181,类型描述及偏移量!$C:$H,2,FALSE)</f>
        <v>16</v>
      </c>
      <c r="N6181" s="14" t="str">
        <f>VLOOKUP($F6181,类型描述及偏移量!$C:$H,3,FALSE)</f>
        <v>离散</v>
      </c>
      <c r="O6181" s="14" t="str">
        <f>VLOOKUP($F6181,类型描述及偏移量!$C:$H,4,FALSE)</f>
        <v>None</v>
      </c>
      <c r="P6181" s="14" t="str">
        <f>VLOOKUP($F6181,类型描述及偏移量!$C:$H,5,FALSE)</f>
        <v>Yes</v>
      </c>
      <c r="Q6181" s="14" t="str">
        <f>VLOOKUP($F6181,类型描述及偏移量!$C:$H,6,FALSE)</f>
        <v>三角型</v>
      </c>
    </row>
    <row r="6182" hidden="1" spans="1:17">
      <c r="A6182" s="12" t="s">
        <v>128</v>
      </c>
      <c r="B6182" s="8" t="s">
        <v>129</v>
      </c>
      <c r="C6182" t="s">
        <v>56</v>
      </c>
      <c r="D6182" t="s">
        <v>20</v>
      </c>
      <c r="E6182" s="13" t="str">
        <f t="shared" si="1016"/>
        <v>CHPF_M26_M_BP_Motor_var</v>
      </c>
      <c r="F6182" s="14" t="str">
        <f t="shared" si="1017"/>
        <v>BP_Motor_var_Motor_Wye</v>
      </c>
      <c r="G6182" s="10" t="str">
        <f t="shared" si="1018"/>
        <v>CHPF_M26_M_Motor_Wye</v>
      </c>
      <c r="H6182" s="10" t="str">
        <f>VLOOKUP(基本表格!E6182,起始地址定义!A:D,4,FALSE)&amp;" "&amp;Q6182</f>
        <v>2141+P4-M3 木片摆动筛 电机控制 星型</v>
      </c>
      <c r="I6182" s="10" t="str">
        <f t="shared" si="1019"/>
        <v>DB100,X7516.1</v>
      </c>
      <c r="J6182" s="13" t="str">
        <f>VLOOKUP(E6182,起始地址定义!A:D,2,FALSE)</f>
        <v>DB100</v>
      </c>
      <c r="K6182" s="12" t="str">
        <f t="shared" si="1020"/>
        <v>X7516.1</v>
      </c>
      <c r="L6182" s="13">
        <f>VLOOKUP(E6182,起始地址定义!A:D,3,FALSE)</f>
        <v>7500</v>
      </c>
      <c r="M6182" s="14">
        <f>VLOOKUP($F6182,类型描述及偏移量!$C:$H,2,FALSE)</f>
        <v>16.1</v>
      </c>
      <c r="N6182" s="14" t="str">
        <f>VLOOKUP($F6182,类型描述及偏移量!$C:$H,3,FALSE)</f>
        <v>离散</v>
      </c>
      <c r="O6182" s="14" t="str">
        <f>VLOOKUP($F6182,类型描述及偏移量!$C:$H,4,FALSE)</f>
        <v>None</v>
      </c>
      <c r="P6182" s="14" t="str">
        <f>VLOOKUP($F6182,类型描述及偏移量!$C:$H,5,FALSE)</f>
        <v>Yes</v>
      </c>
      <c r="Q6182" s="14" t="str">
        <f>VLOOKUP($F6182,类型描述及偏移量!$C:$H,6,FALSE)</f>
        <v>星型</v>
      </c>
    </row>
    <row r="6183" hidden="1" spans="1:17">
      <c r="A6183" s="12" t="s">
        <v>128</v>
      </c>
      <c r="B6183" s="8" t="s">
        <v>129</v>
      </c>
      <c r="C6183" t="s">
        <v>57</v>
      </c>
      <c r="D6183" t="s">
        <v>20</v>
      </c>
      <c r="E6183" s="13" t="str">
        <f t="shared" si="1016"/>
        <v>CHPF_M26_M_BP_Motor_var</v>
      </c>
      <c r="F6183" s="14" t="str">
        <f t="shared" si="1017"/>
        <v>BP_Motor_var_MSD</v>
      </c>
      <c r="G6183" s="10" t="str">
        <f t="shared" si="1018"/>
        <v>CHPF_M26_M_MSD</v>
      </c>
      <c r="H6183" s="10" t="str">
        <f>VLOOKUP(基本表格!E6183,起始地址定义!A:D,4,FALSE)&amp;" "&amp;Q6183</f>
        <v>2141+P4-M3 木片摆动筛 电机控制 维修开关</v>
      </c>
      <c r="I6183" s="10" t="str">
        <f t="shared" si="1019"/>
        <v>DB100,X7516.2</v>
      </c>
      <c r="J6183" s="13" t="str">
        <f>VLOOKUP(E6183,起始地址定义!A:D,2,FALSE)</f>
        <v>DB100</v>
      </c>
      <c r="K6183" s="12" t="str">
        <f t="shared" si="1020"/>
        <v>X7516.2</v>
      </c>
      <c r="L6183" s="13">
        <f>VLOOKUP(E6183,起始地址定义!A:D,3,FALSE)</f>
        <v>7500</v>
      </c>
      <c r="M6183" s="14">
        <f>VLOOKUP($F6183,类型描述及偏移量!$C:$H,2,FALSE)</f>
        <v>16.2</v>
      </c>
      <c r="N6183" s="14" t="str">
        <f>VLOOKUP($F6183,类型描述及偏移量!$C:$H,3,FALSE)</f>
        <v>离散</v>
      </c>
      <c r="O6183" s="14" t="str">
        <f>VLOOKUP($F6183,类型描述及偏移量!$C:$H,4,FALSE)</f>
        <v>On</v>
      </c>
      <c r="P6183" s="14" t="str">
        <f>VLOOKUP($F6183,类型描述及偏移量!$C:$H,5,FALSE)</f>
        <v>Yes</v>
      </c>
      <c r="Q6183" s="14" t="str">
        <f>VLOOKUP($F6183,类型描述及偏移量!$C:$H,6,FALSE)</f>
        <v>维修开关</v>
      </c>
    </row>
    <row r="6184" hidden="1" spans="1:17">
      <c r="A6184" s="12" t="s">
        <v>128</v>
      </c>
      <c r="B6184" s="8" t="s">
        <v>129</v>
      </c>
      <c r="C6184" t="s">
        <v>58</v>
      </c>
      <c r="D6184" t="s">
        <v>20</v>
      </c>
      <c r="E6184" s="13" t="str">
        <f t="shared" si="1016"/>
        <v>CHPF_M26_M_BP_Motor_var</v>
      </c>
      <c r="F6184" s="14" t="str">
        <f t="shared" si="1017"/>
        <v>BP_Motor_var_LMD_CHK_2</v>
      </c>
      <c r="G6184" s="10" t="str">
        <f t="shared" si="1018"/>
        <v>CHPF_M26_M_LMD_CHK_2</v>
      </c>
      <c r="H6184" s="10" t="str">
        <f>VLOOKUP(基本表格!E6184,起始地址定义!A:D,4,FALSE)&amp;" "&amp;Q6184</f>
        <v>2141+P4-M3 木片摆动筛 电机控制 左跑偏2检测</v>
      </c>
      <c r="I6184" s="10" t="str">
        <f t="shared" si="1019"/>
        <v>DB100,X7516.3</v>
      </c>
      <c r="J6184" s="13" t="str">
        <f>VLOOKUP(E6184,起始地址定义!A:D,2,FALSE)</f>
        <v>DB100</v>
      </c>
      <c r="K6184" s="12" t="str">
        <f t="shared" si="1020"/>
        <v>X7516.3</v>
      </c>
      <c r="L6184" s="13">
        <f>VLOOKUP(E6184,起始地址定义!A:D,3,FALSE)</f>
        <v>7500</v>
      </c>
      <c r="M6184" s="14">
        <f>VLOOKUP($F6184,类型描述及偏移量!$C:$H,2,FALSE)</f>
        <v>16.3</v>
      </c>
      <c r="N6184" s="14" t="str">
        <f>VLOOKUP($F6184,类型描述及偏移量!$C:$H,3,FALSE)</f>
        <v>离散</v>
      </c>
      <c r="O6184" s="14" t="str">
        <f>VLOOKUP($F6184,类型描述及偏移量!$C:$H,4,FALSE)</f>
        <v>None</v>
      </c>
      <c r="P6184" s="14" t="str">
        <f>VLOOKUP($F6184,类型描述及偏移量!$C:$H,5,FALSE)</f>
        <v>Yes</v>
      </c>
      <c r="Q6184" s="14" t="str">
        <f>VLOOKUP($F6184,类型描述及偏移量!$C:$H,6,FALSE)</f>
        <v>左跑偏2检测</v>
      </c>
    </row>
    <row r="6185" hidden="1" spans="1:17">
      <c r="A6185" s="12" t="s">
        <v>128</v>
      </c>
      <c r="B6185" s="8" t="s">
        <v>129</v>
      </c>
      <c r="C6185" t="s">
        <v>59</v>
      </c>
      <c r="D6185" t="s">
        <v>20</v>
      </c>
      <c r="E6185" s="13" t="str">
        <f t="shared" si="1016"/>
        <v>CHPF_M26_M_BP_Motor_var</v>
      </c>
      <c r="F6185" s="14" t="str">
        <f t="shared" si="1017"/>
        <v>BP_Motor_var_RMD_CHK_2</v>
      </c>
      <c r="G6185" s="10" t="str">
        <f t="shared" si="1018"/>
        <v>CHPF_M26_M_RMD_CHK_2</v>
      </c>
      <c r="H6185" s="10" t="str">
        <f>VLOOKUP(基本表格!E6185,起始地址定义!A:D,4,FALSE)&amp;" "&amp;Q6185</f>
        <v>2141+P4-M3 木片摆动筛 电机控制 右跑偏2检测</v>
      </c>
      <c r="I6185" s="10" t="str">
        <f t="shared" si="1019"/>
        <v>DB100,X7516.4</v>
      </c>
      <c r="J6185" s="13" t="str">
        <f>VLOOKUP(E6185,起始地址定义!A:D,2,FALSE)</f>
        <v>DB100</v>
      </c>
      <c r="K6185" s="12" t="str">
        <f t="shared" si="1020"/>
        <v>X7516.4</v>
      </c>
      <c r="L6185" s="13">
        <f>VLOOKUP(E6185,起始地址定义!A:D,3,FALSE)</f>
        <v>7500</v>
      </c>
      <c r="M6185" s="14">
        <f>VLOOKUP($F6185,类型描述及偏移量!$C:$H,2,FALSE)</f>
        <v>16.4</v>
      </c>
      <c r="N6185" s="14" t="str">
        <f>VLOOKUP($F6185,类型描述及偏移量!$C:$H,3,FALSE)</f>
        <v>离散</v>
      </c>
      <c r="O6185" s="14" t="str">
        <f>VLOOKUP($F6185,类型描述及偏移量!$C:$H,4,FALSE)</f>
        <v>None</v>
      </c>
      <c r="P6185" s="14" t="str">
        <f>VLOOKUP($F6185,类型描述及偏移量!$C:$H,5,FALSE)</f>
        <v>Yes</v>
      </c>
      <c r="Q6185" s="14" t="str">
        <f>VLOOKUP($F6185,类型描述及偏移量!$C:$H,6,FALSE)</f>
        <v>右跑偏2检测</v>
      </c>
    </row>
    <row r="6186" hidden="1" spans="1:17">
      <c r="A6186" s="12" t="s">
        <v>128</v>
      </c>
      <c r="B6186" s="8" t="s">
        <v>129</v>
      </c>
      <c r="C6186" t="s">
        <v>60</v>
      </c>
      <c r="D6186" t="s">
        <v>20</v>
      </c>
      <c r="E6186" s="13" t="str">
        <f t="shared" si="1016"/>
        <v>CHPF_M26_M_BP_Motor_var</v>
      </c>
      <c r="F6186" s="14" t="str">
        <f t="shared" si="1017"/>
        <v>BP_Motor_var_InterStarTime</v>
      </c>
      <c r="G6186" s="10" t="str">
        <f t="shared" si="1018"/>
        <v>CHPF_M26_M_InterStarTime</v>
      </c>
      <c r="H6186" s="10" t="str">
        <f>VLOOKUP(基本表格!E6186,起始地址定义!A:D,4,FALSE)&amp;" "&amp;Q6186</f>
        <v>2141+P4-M3 木片摆动筛 电机控制 联动启动延时</v>
      </c>
      <c r="I6186" s="10" t="str">
        <f t="shared" si="1019"/>
        <v>DB100,INT7518</v>
      </c>
      <c r="J6186" s="13" t="str">
        <f>VLOOKUP(E6186,起始地址定义!A:D,2,FALSE)</f>
        <v>DB100</v>
      </c>
      <c r="K6186" s="12" t="str">
        <f t="shared" si="1020"/>
        <v>INT7518</v>
      </c>
      <c r="L6186" s="13">
        <f>VLOOKUP(E6186,起始地址定义!A:D,3,FALSE)</f>
        <v>7500</v>
      </c>
      <c r="M6186" s="14">
        <f>VLOOKUP($F6186,类型描述及偏移量!$C:$H,2,FALSE)</f>
        <v>18</v>
      </c>
      <c r="N6186" s="14" t="str">
        <f>VLOOKUP($F6186,类型描述及偏移量!$C:$H,3,FALSE)</f>
        <v>整型</v>
      </c>
      <c r="O6186" s="14" t="str">
        <f>VLOOKUP($F6186,类型描述及偏移量!$C:$H,4,FALSE)</f>
        <v>None</v>
      </c>
      <c r="P6186" s="14" t="str">
        <f>VLOOKUP($F6186,类型描述及偏移量!$C:$H,5,FALSE)</f>
        <v>No</v>
      </c>
      <c r="Q6186" s="14" t="str">
        <f>VLOOKUP($F6186,类型描述及偏移量!$C:$H,6,FALSE)</f>
        <v>联动启动延时</v>
      </c>
    </row>
    <row r="6187" hidden="1" spans="1:17">
      <c r="A6187" s="12" t="s">
        <v>128</v>
      </c>
      <c r="B6187" s="8" t="s">
        <v>129</v>
      </c>
      <c r="C6187" t="s">
        <v>61</v>
      </c>
      <c r="D6187" t="s">
        <v>20</v>
      </c>
      <c r="E6187" s="13" t="str">
        <f t="shared" si="1016"/>
        <v>CHPF_M26_M_BP_Motor_var</v>
      </c>
      <c r="F6187" s="14" t="str">
        <f t="shared" si="1017"/>
        <v>BP_Motor_var_Alt_TMR</v>
      </c>
      <c r="G6187" s="10" t="str">
        <f t="shared" si="1018"/>
        <v>CHPF_M26_M_Alt_TMR</v>
      </c>
      <c r="H6187" s="10" t="str">
        <f>VLOOKUP(基本表格!E6187,起始地址定义!A:D,4,FALSE)&amp;" "&amp;Q6187</f>
        <v>2141+P4-M3 木片摆动筛 电机控制 起动转换时间 秒</v>
      </c>
      <c r="I6187" s="10" t="str">
        <f t="shared" si="1019"/>
        <v>DB100,INT7520</v>
      </c>
      <c r="J6187" s="13" t="str">
        <f>VLOOKUP(E6187,起始地址定义!A:D,2,FALSE)</f>
        <v>DB100</v>
      </c>
      <c r="K6187" s="12" t="str">
        <f t="shared" si="1020"/>
        <v>INT7520</v>
      </c>
      <c r="L6187" s="13">
        <f>VLOOKUP(E6187,起始地址定义!A:D,3,FALSE)</f>
        <v>7500</v>
      </c>
      <c r="M6187" s="14">
        <f>VLOOKUP($F6187,类型描述及偏移量!$C:$H,2,FALSE)</f>
        <v>20</v>
      </c>
      <c r="N6187" s="14" t="str">
        <f>VLOOKUP($F6187,类型描述及偏移量!$C:$H,3,FALSE)</f>
        <v>整型</v>
      </c>
      <c r="O6187" s="14" t="str">
        <f>VLOOKUP($F6187,类型描述及偏移量!$C:$H,4,FALSE)</f>
        <v>None</v>
      </c>
      <c r="P6187" s="14" t="str">
        <f>VLOOKUP($F6187,类型描述及偏移量!$C:$H,5,FALSE)</f>
        <v>No</v>
      </c>
      <c r="Q6187" s="14" t="str">
        <f>VLOOKUP($F6187,类型描述及偏移量!$C:$H,6,FALSE)</f>
        <v>起动转换时间 秒</v>
      </c>
    </row>
    <row r="6188" hidden="1" spans="1:17">
      <c r="A6188" s="12" t="s">
        <v>128</v>
      </c>
      <c r="B6188" s="12" t="str">
        <f t="shared" ref="B6188:B6251" si="1021">"M"&amp;RIGHT(LEFT(B6146,FIND("_",B6146,1)-1),LEN(LEFT(B6146,FIND("_",B6146,1)-1))-1)+1&amp;"_"&amp;RIGHT(B6146,LEN(B6146)-FIND("_",B6146,1))</f>
        <v>M27_M</v>
      </c>
      <c r="C6188" s="12" t="str">
        <f t="shared" ref="C6188:C6251" si="1022">C6146</f>
        <v>Enable</v>
      </c>
      <c r="D6188" s="12" t="str">
        <f t="shared" ref="D6188:D6251" si="1023">D6146</f>
        <v>BP_Motor_var</v>
      </c>
      <c r="E6188" s="13" t="str">
        <f t="shared" si="1016"/>
        <v>CHPF_M27_M_BP_Motor_var</v>
      </c>
      <c r="F6188" s="14" t="str">
        <f t="shared" si="1017"/>
        <v>BP_Motor_var_Enable</v>
      </c>
      <c r="G6188" s="10" t="str">
        <f t="shared" si="1018"/>
        <v>CHPF_M27_M_Enable</v>
      </c>
      <c r="H6188" s="10" t="str">
        <f>VLOOKUP(基本表格!E6188,起始地址定义!A:D,4,FALSE)&amp;" "&amp;Q6188</f>
        <v>2143+P5-M10 木片筛出料皮带除铁器 电机控制 使能</v>
      </c>
      <c r="I6188" s="10" t="str">
        <f t="shared" si="1019"/>
        <v>DB100,X7550.0</v>
      </c>
      <c r="J6188" s="13" t="str">
        <f>VLOOKUP(E6188,起始地址定义!A:D,2,FALSE)</f>
        <v>DB100</v>
      </c>
      <c r="K6188" s="12" t="str">
        <f t="shared" si="1020"/>
        <v>X7550.0</v>
      </c>
      <c r="L6188" s="13">
        <f>VLOOKUP(E6188,起始地址定义!A:D,3,FALSE)</f>
        <v>7550</v>
      </c>
      <c r="M6188" s="14">
        <f>VLOOKUP($F6188,类型描述及偏移量!$C:$H,2,FALSE)</f>
        <v>0</v>
      </c>
      <c r="N6188" s="14" t="str">
        <f>VLOOKUP($F6188,类型描述及偏移量!$C:$H,3,FALSE)</f>
        <v>离散</v>
      </c>
      <c r="O6188" s="14" t="str">
        <f>VLOOKUP($F6188,类型描述及偏移量!$C:$H,4,FALSE)</f>
        <v>None</v>
      </c>
      <c r="P6188" s="14" t="str">
        <f>VLOOKUP($F6188,类型描述及偏移量!$C:$H,5,FALSE)</f>
        <v>No</v>
      </c>
      <c r="Q6188" s="14" t="str">
        <f>VLOOKUP($F6188,类型描述及偏移量!$C:$H,6,FALSE)</f>
        <v>使能</v>
      </c>
    </row>
    <row r="6189" hidden="1" spans="1:17">
      <c r="A6189" s="12" t="s">
        <v>128</v>
      </c>
      <c r="B6189" s="12" t="str">
        <f t="shared" si="1021"/>
        <v>M27_M</v>
      </c>
      <c r="C6189" s="12" t="str">
        <f t="shared" si="1022"/>
        <v>Auto_Status</v>
      </c>
      <c r="D6189" s="12" t="str">
        <f t="shared" si="1023"/>
        <v>BP_Motor_var</v>
      </c>
      <c r="E6189" s="13" t="str">
        <f t="shared" si="1016"/>
        <v>CHPF_M27_M_BP_Motor_var</v>
      </c>
      <c r="F6189" s="14" t="str">
        <f t="shared" si="1017"/>
        <v>BP_Motor_var_Auto_Status</v>
      </c>
      <c r="G6189" s="10" t="str">
        <f t="shared" si="1018"/>
        <v>CHPF_M27_M_Auto_Status</v>
      </c>
      <c r="H6189" s="10" t="str">
        <f>VLOOKUP(基本表格!E6189,起始地址定义!A:D,4,FALSE)&amp;" "&amp;Q6189</f>
        <v>2143+P5-M10 木片筛出料皮带除铁器 电机控制 手自动状态</v>
      </c>
      <c r="I6189" s="10" t="str">
        <f t="shared" si="1019"/>
        <v>DB100,X7550.3</v>
      </c>
      <c r="J6189" s="13" t="str">
        <f>VLOOKUP(E6189,起始地址定义!A:D,2,FALSE)</f>
        <v>DB100</v>
      </c>
      <c r="K6189" s="12" t="str">
        <f t="shared" si="1020"/>
        <v>X7550.3</v>
      </c>
      <c r="L6189" s="13">
        <f>VLOOKUP(E6189,起始地址定义!A:D,3,FALSE)</f>
        <v>7550</v>
      </c>
      <c r="M6189" s="14">
        <f>VLOOKUP($F6189,类型描述及偏移量!$C:$H,2,FALSE)</f>
        <v>0.3</v>
      </c>
      <c r="N6189" s="14" t="str">
        <f>VLOOKUP($F6189,类型描述及偏移量!$C:$H,3,FALSE)</f>
        <v>离散</v>
      </c>
      <c r="O6189" s="14" t="str">
        <f>VLOOKUP($F6189,类型描述及偏移量!$C:$H,4,FALSE)</f>
        <v>None</v>
      </c>
      <c r="P6189" s="14" t="str">
        <f>VLOOKUP($F6189,类型描述及偏移量!$C:$H,5,FALSE)</f>
        <v>Yes</v>
      </c>
      <c r="Q6189" s="14" t="str">
        <f>VLOOKUP($F6189,类型描述及偏移量!$C:$H,6,FALSE)</f>
        <v>手自动状态</v>
      </c>
    </row>
    <row r="6190" hidden="1" spans="1:17">
      <c r="A6190" s="12" t="s">
        <v>128</v>
      </c>
      <c r="B6190" s="12" t="str">
        <f t="shared" si="1021"/>
        <v>M27_M</v>
      </c>
      <c r="C6190" s="12" t="str">
        <f t="shared" si="1022"/>
        <v>Loc_Rem</v>
      </c>
      <c r="D6190" s="12" t="str">
        <f t="shared" si="1023"/>
        <v>BP_Motor_var</v>
      </c>
      <c r="E6190" s="13" t="str">
        <f t="shared" si="1016"/>
        <v>CHPF_M27_M_BP_Motor_var</v>
      </c>
      <c r="F6190" s="14" t="str">
        <f t="shared" si="1017"/>
        <v>BP_Motor_var_Loc_Rem</v>
      </c>
      <c r="G6190" s="10" t="str">
        <f t="shared" si="1018"/>
        <v>CHPF_M27_M_Loc_Rem</v>
      </c>
      <c r="H6190" s="10" t="str">
        <f>VLOOKUP(基本表格!E6190,起始地址定义!A:D,4,FALSE)&amp;" "&amp;Q6190</f>
        <v>2143+P5-M10 木片筛出料皮带除铁器 电机控制 本地/远程(检修/待机）</v>
      </c>
      <c r="I6190" s="10" t="str">
        <f t="shared" si="1019"/>
        <v>DB100,X7550.4</v>
      </c>
      <c r="J6190" s="13" t="str">
        <f>VLOOKUP(E6190,起始地址定义!A:D,2,FALSE)</f>
        <v>DB100</v>
      </c>
      <c r="K6190" s="12" t="str">
        <f t="shared" si="1020"/>
        <v>X7550.4</v>
      </c>
      <c r="L6190" s="13">
        <f>VLOOKUP(E6190,起始地址定义!A:D,3,FALSE)</f>
        <v>7550</v>
      </c>
      <c r="M6190" s="14">
        <f>VLOOKUP($F6190,类型描述及偏移量!$C:$H,2,FALSE)</f>
        <v>0.4</v>
      </c>
      <c r="N6190" s="14" t="str">
        <f>VLOOKUP($F6190,类型描述及偏移量!$C:$H,3,FALSE)</f>
        <v>离散</v>
      </c>
      <c r="O6190" s="14" t="str">
        <f>VLOOKUP($F6190,类型描述及偏移量!$C:$H,4,FALSE)</f>
        <v>None</v>
      </c>
      <c r="P6190" s="14" t="str">
        <f>VLOOKUP($F6190,类型描述及偏移量!$C:$H,5,FALSE)</f>
        <v>Yes</v>
      </c>
      <c r="Q6190" s="14" t="str">
        <f>VLOOKUP($F6190,类型描述及偏移量!$C:$H,6,FALSE)</f>
        <v>本地/远程(检修/待机）</v>
      </c>
    </row>
    <row r="6191" hidden="1" spans="1:17">
      <c r="A6191" s="12" t="s">
        <v>128</v>
      </c>
      <c r="B6191" s="12" t="str">
        <f t="shared" si="1021"/>
        <v>M27_M</v>
      </c>
      <c r="C6191" s="12" t="str">
        <f t="shared" si="1022"/>
        <v>ON_HMI</v>
      </c>
      <c r="D6191" s="12" t="str">
        <f t="shared" si="1023"/>
        <v>BP_Motor_var</v>
      </c>
      <c r="E6191" s="13" t="str">
        <f t="shared" si="1016"/>
        <v>CHPF_M27_M_BP_Motor_var</v>
      </c>
      <c r="F6191" s="14" t="str">
        <f t="shared" si="1017"/>
        <v>BP_Motor_var_ON_HMI</v>
      </c>
      <c r="G6191" s="10" t="str">
        <f t="shared" si="1018"/>
        <v>CHPF_M27_M_ON_HMI</v>
      </c>
      <c r="H6191" s="10" t="str">
        <f>VLOOKUP(基本表格!E6191,起始地址定义!A:D,4,FALSE)&amp;" "&amp;Q6191</f>
        <v>2143+P5-M10 木片筛出料皮带除铁器 电机控制 开启_上位机(正转)</v>
      </c>
      <c r="I6191" s="10" t="str">
        <f t="shared" si="1019"/>
        <v>DB100,X7550.6</v>
      </c>
      <c r="J6191" s="13" t="str">
        <f>VLOOKUP(E6191,起始地址定义!A:D,2,FALSE)</f>
        <v>DB100</v>
      </c>
      <c r="K6191" s="12" t="str">
        <f t="shared" si="1020"/>
        <v>X7550.6</v>
      </c>
      <c r="L6191" s="13">
        <f>VLOOKUP(E6191,起始地址定义!A:D,3,FALSE)</f>
        <v>7550</v>
      </c>
      <c r="M6191" s="14">
        <f>VLOOKUP($F6191,类型描述及偏移量!$C:$H,2,FALSE)</f>
        <v>0.6</v>
      </c>
      <c r="N6191" s="14" t="str">
        <f>VLOOKUP($F6191,类型描述及偏移量!$C:$H,3,FALSE)</f>
        <v>离散</v>
      </c>
      <c r="O6191" s="14" t="str">
        <f>VLOOKUP($F6191,类型描述及偏移量!$C:$H,4,FALSE)</f>
        <v>None</v>
      </c>
      <c r="P6191" s="14" t="str">
        <f>VLOOKUP($F6191,类型描述及偏移量!$C:$H,5,FALSE)</f>
        <v>No</v>
      </c>
      <c r="Q6191" s="14" t="str">
        <f>VLOOKUP($F6191,类型描述及偏移量!$C:$H,6,FALSE)</f>
        <v>开启_上位机(正转)</v>
      </c>
    </row>
    <row r="6192" hidden="1" spans="1:17">
      <c r="A6192" s="12" t="s">
        <v>128</v>
      </c>
      <c r="B6192" s="12" t="str">
        <f t="shared" si="1021"/>
        <v>M27_M</v>
      </c>
      <c r="C6192" s="12" t="str">
        <f t="shared" si="1022"/>
        <v>OFF_HMI</v>
      </c>
      <c r="D6192" s="12" t="str">
        <f t="shared" si="1023"/>
        <v>BP_Motor_var</v>
      </c>
      <c r="E6192" s="13" t="str">
        <f t="shared" si="1016"/>
        <v>CHPF_M27_M_BP_Motor_var</v>
      </c>
      <c r="F6192" s="14" t="str">
        <f t="shared" si="1017"/>
        <v>BP_Motor_var_OFF_HMI</v>
      </c>
      <c r="G6192" s="10" t="str">
        <f t="shared" si="1018"/>
        <v>CHPF_M27_M_OFF_HMI</v>
      </c>
      <c r="H6192" s="10" t="str">
        <f>VLOOKUP(基本表格!E6192,起始地址定义!A:D,4,FALSE)&amp;" "&amp;Q6192</f>
        <v>2143+P5-M10 木片筛出料皮带除铁器 电机控制 停止_上位机(反转)</v>
      </c>
      <c r="I6192" s="10" t="str">
        <f t="shared" si="1019"/>
        <v>DB100,X7551.0</v>
      </c>
      <c r="J6192" s="13" t="str">
        <f>VLOOKUP(E6192,起始地址定义!A:D,2,FALSE)</f>
        <v>DB100</v>
      </c>
      <c r="K6192" s="12" t="str">
        <f t="shared" si="1020"/>
        <v>X7551.0</v>
      </c>
      <c r="L6192" s="13">
        <f>VLOOKUP(E6192,起始地址定义!A:D,3,FALSE)</f>
        <v>7550</v>
      </c>
      <c r="M6192" s="14">
        <f>VLOOKUP($F6192,类型描述及偏移量!$C:$H,2,FALSE)</f>
        <v>1</v>
      </c>
      <c r="N6192" s="14" t="str">
        <f>VLOOKUP($F6192,类型描述及偏移量!$C:$H,3,FALSE)</f>
        <v>离散</v>
      </c>
      <c r="O6192" s="14" t="str">
        <f>VLOOKUP($F6192,类型描述及偏移量!$C:$H,4,FALSE)</f>
        <v>None</v>
      </c>
      <c r="P6192" s="14" t="str">
        <f>VLOOKUP($F6192,类型描述及偏移量!$C:$H,5,FALSE)</f>
        <v>No</v>
      </c>
      <c r="Q6192" s="14" t="str">
        <f>VLOOKUP($F6192,类型描述及偏移量!$C:$H,6,FALSE)</f>
        <v>停止_上位机(反转)</v>
      </c>
    </row>
    <row r="6193" hidden="1" spans="1:17">
      <c r="A6193" s="12" t="s">
        <v>128</v>
      </c>
      <c r="B6193" s="12" t="str">
        <f t="shared" si="1021"/>
        <v>M27_M</v>
      </c>
      <c r="C6193" s="12" t="str">
        <f t="shared" si="1022"/>
        <v>Fan</v>
      </c>
      <c r="D6193" s="12" t="str">
        <f t="shared" si="1023"/>
        <v>BP_Motor_var</v>
      </c>
      <c r="E6193" s="13" t="str">
        <f t="shared" si="1016"/>
        <v>CHPF_M27_M_BP_Motor_var</v>
      </c>
      <c r="F6193" s="14" t="str">
        <f t="shared" si="1017"/>
        <v>BP_Motor_var_Fan</v>
      </c>
      <c r="G6193" s="10" t="str">
        <f t="shared" si="1018"/>
        <v>CHPF_M27_M_Fan</v>
      </c>
      <c r="H6193" s="10" t="str">
        <f>VLOOKUP(基本表格!E6193,起始地址定义!A:D,4,FALSE)&amp;" "&amp;Q6193</f>
        <v>2143+P5-M10 木片筛出料皮带除铁器 电机控制 通风扇</v>
      </c>
      <c r="I6193" s="10" t="str">
        <f t="shared" si="1019"/>
        <v>DB100,X7551.1</v>
      </c>
      <c r="J6193" s="13" t="str">
        <f>VLOOKUP(E6193,起始地址定义!A:D,2,FALSE)</f>
        <v>DB100</v>
      </c>
      <c r="K6193" s="12" t="str">
        <f t="shared" si="1020"/>
        <v>X7551.1</v>
      </c>
      <c r="L6193" s="13">
        <f>VLOOKUP(E6193,起始地址定义!A:D,3,FALSE)</f>
        <v>7550</v>
      </c>
      <c r="M6193" s="14">
        <f>VLOOKUP($F6193,类型描述及偏移量!$C:$H,2,FALSE)</f>
        <v>1.1</v>
      </c>
      <c r="N6193" s="14" t="str">
        <f>VLOOKUP($F6193,类型描述及偏移量!$C:$H,3,FALSE)</f>
        <v>离散</v>
      </c>
      <c r="O6193" s="14" t="str">
        <f>VLOOKUP($F6193,类型描述及偏移量!$C:$H,4,FALSE)</f>
        <v>None</v>
      </c>
      <c r="P6193" s="14" t="str">
        <f>VLOOKUP($F6193,类型描述及偏移量!$C:$H,5,FALSE)</f>
        <v>Yes</v>
      </c>
      <c r="Q6193" s="14" t="str">
        <f>VLOOKUP($F6193,类型描述及偏移量!$C:$H,6,FALSE)</f>
        <v>通风扇</v>
      </c>
    </row>
    <row r="6194" hidden="1" spans="1:17">
      <c r="A6194" s="12" t="s">
        <v>128</v>
      </c>
      <c r="B6194" s="12" t="str">
        <f t="shared" si="1021"/>
        <v>M27_M</v>
      </c>
      <c r="C6194" s="12" t="str">
        <f t="shared" si="1022"/>
        <v>Motor</v>
      </c>
      <c r="D6194" s="12" t="str">
        <f t="shared" si="1023"/>
        <v>BP_Motor_var</v>
      </c>
      <c r="E6194" s="13" t="str">
        <f t="shared" si="1016"/>
        <v>CHPF_M27_M_BP_Motor_var</v>
      </c>
      <c r="F6194" s="14" t="str">
        <f t="shared" si="1017"/>
        <v>BP_Motor_var_Motor</v>
      </c>
      <c r="G6194" s="10" t="str">
        <f t="shared" si="1018"/>
        <v>CHPF_M27_M_Motor</v>
      </c>
      <c r="H6194" s="10" t="str">
        <f>VLOOKUP(基本表格!E6194,起始地址定义!A:D,4,FALSE)&amp;" "&amp;Q6194</f>
        <v>2143+P5-M10 木片筛出料皮带除铁器 电机控制 电机(正转）</v>
      </c>
      <c r="I6194" s="10" t="str">
        <f t="shared" si="1019"/>
        <v>DB100,X7551.2</v>
      </c>
      <c r="J6194" s="13" t="str">
        <f>VLOOKUP(E6194,起始地址定义!A:D,2,FALSE)</f>
        <v>DB100</v>
      </c>
      <c r="K6194" s="12" t="str">
        <f t="shared" si="1020"/>
        <v>X7551.2</v>
      </c>
      <c r="L6194" s="13">
        <f>VLOOKUP(E6194,起始地址定义!A:D,3,FALSE)</f>
        <v>7550</v>
      </c>
      <c r="M6194" s="14">
        <f>VLOOKUP($F6194,类型描述及偏移量!$C:$H,2,FALSE)</f>
        <v>1.2</v>
      </c>
      <c r="N6194" s="14" t="str">
        <f>VLOOKUP($F6194,类型描述及偏移量!$C:$H,3,FALSE)</f>
        <v>离散</v>
      </c>
      <c r="O6194" s="14" t="str">
        <f>VLOOKUP($F6194,类型描述及偏移量!$C:$H,4,FALSE)</f>
        <v>None</v>
      </c>
      <c r="P6194" s="14" t="str">
        <f>VLOOKUP($F6194,类型描述及偏移量!$C:$H,5,FALSE)</f>
        <v>Yes</v>
      </c>
      <c r="Q6194" s="14" t="str">
        <f>VLOOKUP($F6194,类型描述及偏移量!$C:$H,6,FALSE)</f>
        <v>电机(正转）</v>
      </c>
    </row>
    <row r="6195" hidden="1" spans="1:17">
      <c r="A6195" s="12" t="s">
        <v>128</v>
      </c>
      <c r="B6195" s="12" t="str">
        <f t="shared" si="1021"/>
        <v>M27_M</v>
      </c>
      <c r="C6195" s="12" t="str">
        <f t="shared" si="1022"/>
        <v>OL</v>
      </c>
      <c r="D6195" s="12" t="str">
        <f t="shared" si="1023"/>
        <v>BP_Motor_var</v>
      </c>
      <c r="E6195" s="13" t="str">
        <f t="shared" ref="E6195:E6258" si="1024">A6195&amp;"_"&amp;B6195&amp;"_"&amp;D6195</f>
        <v>CHPF_M27_M_BP_Motor_var</v>
      </c>
      <c r="F6195" s="14" t="str">
        <f t="shared" ref="F6195:F6258" si="1025">D6195&amp;"_"&amp;C6195</f>
        <v>BP_Motor_var_OL</v>
      </c>
      <c r="G6195" s="10" t="str">
        <f t="shared" ref="G6195:G6258" si="1026">A6195&amp;"_"&amp;IF(B6195="DB","",B6195&amp;"_")&amp;C6195</f>
        <v>CHPF_M27_M_OL</v>
      </c>
      <c r="H6195" s="10" t="str">
        <f>VLOOKUP(基本表格!E6195,起始地址定义!A:D,4,FALSE)&amp;" "&amp;Q6195</f>
        <v>2143+P5-M10 木片筛出料皮带除铁器 电机控制 电机过载</v>
      </c>
      <c r="I6195" s="10" t="str">
        <f t="shared" ref="I6195:I6258" si="1027">J6195&amp;","&amp;K6195</f>
        <v>DB100,X7551.3</v>
      </c>
      <c r="J6195" s="13" t="str">
        <f>VLOOKUP(E6195,起始地址定义!A:D,2,FALSE)</f>
        <v>DB100</v>
      </c>
      <c r="K6195" s="12" t="str">
        <f t="shared" ref="K6195:K6258" si="1028">IF(N6195="离散","X",IF(N6195="实型","REAL","INT"))&amp;IF(N6195="离散",TEXT(L6195+M6195,"0.0"),L6195+M6195)</f>
        <v>X7551.3</v>
      </c>
      <c r="L6195" s="13">
        <f>VLOOKUP(E6195,起始地址定义!A:D,3,FALSE)</f>
        <v>7550</v>
      </c>
      <c r="M6195" s="14">
        <f>VLOOKUP($F6195,类型描述及偏移量!$C:$H,2,FALSE)</f>
        <v>1.3</v>
      </c>
      <c r="N6195" s="14" t="str">
        <f>VLOOKUP($F6195,类型描述及偏移量!$C:$H,3,FALSE)</f>
        <v>离散</v>
      </c>
      <c r="O6195" s="14" t="str">
        <f>VLOOKUP($F6195,类型描述及偏移量!$C:$H,4,FALSE)</f>
        <v>On</v>
      </c>
      <c r="P6195" s="14" t="str">
        <f>VLOOKUP($F6195,类型描述及偏移量!$C:$H,5,FALSE)</f>
        <v>Yes</v>
      </c>
      <c r="Q6195" s="14" t="str">
        <f>VLOOKUP($F6195,类型描述及偏移量!$C:$H,6,FALSE)</f>
        <v>电机过载</v>
      </c>
    </row>
    <row r="6196" hidden="1" spans="1:17">
      <c r="A6196" s="12" t="s">
        <v>128</v>
      </c>
      <c r="B6196" s="12" t="str">
        <f t="shared" si="1021"/>
        <v>M27_M</v>
      </c>
      <c r="C6196" s="12" t="str">
        <f t="shared" si="1022"/>
        <v>Fan_OL</v>
      </c>
      <c r="D6196" s="12" t="str">
        <f t="shared" si="1023"/>
        <v>BP_Motor_var</v>
      </c>
      <c r="E6196" s="13" t="str">
        <f t="shared" si="1024"/>
        <v>CHPF_M27_M_BP_Motor_var</v>
      </c>
      <c r="F6196" s="14" t="str">
        <f t="shared" si="1025"/>
        <v>BP_Motor_var_Fan_OL</v>
      </c>
      <c r="G6196" s="10" t="str">
        <f t="shared" si="1026"/>
        <v>CHPF_M27_M_Fan_OL</v>
      </c>
      <c r="H6196" s="10" t="str">
        <f>VLOOKUP(基本表格!E6196,起始地址定义!A:D,4,FALSE)&amp;" "&amp;Q6196</f>
        <v>2143+P5-M10 木片筛出料皮带除铁器 电机控制 风扇过载</v>
      </c>
      <c r="I6196" s="10" t="str">
        <f t="shared" si="1027"/>
        <v>DB100,X7551.4</v>
      </c>
      <c r="J6196" s="13" t="str">
        <f>VLOOKUP(E6196,起始地址定义!A:D,2,FALSE)</f>
        <v>DB100</v>
      </c>
      <c r="K6196" s="12" t="str">
        <f t="shared" si="1028"/>
        <v>X7551.4</v>
      </c>
      <c r="L6196" s="13">
        <f>VLOOKUP(E6196,起始地址定义!A:D,3,FALSE)</f>
        <v>7550</v>
      </c>
      <c r="M6196" s="14">
        <f>VLOOKUP($F6196,类型描述及偏移量!$C:$H,2,FALSE)</f>
        <v>1.4</v>
      </c>
      <c r="N6196" s="14" t="str">
        <f>VLOOKUP($F6196,类型描述及偏移量!$C:$H,3,FALSE)</f>
        <v>离散</v>
      </c>
      <c r="O6196" s="14" t="str">
        <f>VLOOKUP($F6196,类型描述及偏移量!$C:$H,4,FALSE)</f>
        <v>On</v>
      </c>
      <c r="P6196" s="14" t="str">
        <f>VLOOKUP($F6196,类型描述及偏移量!$C:$H,5,FALSE)</f>
        <v>Yes</v>
      </c>
      <c r="Q6196" s="14" t="str">
        <f>VLOOKUP($F6196,类型描述及偏移量!$C:$H,6,FALSE)</f>
        <v>风扇过载</v>
      </c>
    </row>
    <row r="6197" hidden="1" spans="1:17">
      <c r="A6197" s="12" t="s">
        <v>128</v>
      </c>
      <c r="B6197" s="12" t="str">
        <f t="shared" si="1021"/>
        <v>M27_M</v>
      </c>
      <c r="C6197" s="12" t="str">
        <f t="shared" si="1022"/>
        <v>RunSig</v>
      </c>
      <c r="D6197" s="12" t="str">
        <f t="shared" si="1023"/>
        <v>BP_Motor_var</v>
      </c>
      <c r="E6197" s="13" t="str">
        <f t="shared" si="1024"/>
        <v>CHPF_M27_M_BP_Motor_var</v>
      </c>
      <c r="F6197" s="14" t="str">
        <f t="shared" si="1025"/>
        <v>BP_Motor_var_RunSig</v>
      </c>
      <c r="G6197" s="10" t="str">
        <f t="shared" si="1026"/>
        <v>CHPF_M27_M_RunSig</v>
      </c>
      <c r="H6197" s="10" t="str">
        <f>VLOOKUP(基本表格!E6197,起始地址定义!A:D,4,FALSE)&amp;" "&amp;Q6197</f>
        <v>2143+P5-M10 木片筛出料皮带除铁器 电机控制 电机运行指示</v>
      </c>
      <c r="I6197" s="10" t="str">
        <f t="shared" si="1027"/>
        <v>DB100,X7551.5</v>
      </c>
      <c r="J6197" s="13" t="str">
        <f>VLOOKUP(E6197,起始地址定义!A:D,2,FALSE)</f>
        <v>DB100</v>
      </c>
      <c r="K6197" s="12" t="str">
        <f t="shared" si="1028"/>
        <v>X7551.5</v>
      </c>
      <c r="L6197" s="13">
        <f>VLOOKUP(E6197,起始地址定义!A:D,3,FALSE)</f>
        <v>7550</v>
      </c>
      <c r="M6197" s="14">
        <f>VLOOKUP($F6197,类型描述及偏移量!$C:$H,2,FALSE)</f>
        <v>1.5</v>
      </c>
      <c r="N6197" s="14" t="str">
        <f>VLOOKUP($F6197,类型描述及偏移量!$C:$H,3,FALSE)</f>
        <v>离散</v>
      </c>
      <c r="O6197" s="14" t="str">
        <f>VLOOKUP($F6197,类型描述及偏移量!$C:$H,4,FALSE)</f>
        <v>None</v>
      </c>
      <c r="P6197" s="14" t="str">
        <f>VLOOKUP($F6197,类型描述及偏移量!$C:$H,5,FALSE)</f>
        <v>Yes</v>
      </c>
      <c r="Q6197" s="14" t="str">
        <f>VLOOKUP($F6197,类型描述及偏移量!$C:$H,6,FALSE)</f>
        <v>电机运行指示</v>
      </c>
    </row>
    <row r="6198" hidden="1" spans="1:17">
      <c r="A6198" s="12" t="s">
        <v>128</v>
      </c>
      <c r="B6198" s="12" t="str">
        <f t="shared" si="1021"/>
        <v>M27_M</v>
      </c>
      <c r="C6198" s="12" t="str">
        <f t="shared" si="1022"/>
        <v>Break_ALM</v>
      </c>
      <c r="D6198" s="12" t="str">
        <f t="shared" si="1023"/>
        <v>BP_Motor_var</v>
      </c>
      <c r="E6198" s="13" t="str">
        <f t="shared" si="1024"/>
        <v>CHPF_M27_M_BP_Motor_var</v>
      </c>
      <c r="F6198" s="14" t="str">
        <f t="shared" si="1025"/>
        <v>BP_Motor_var_Break_ALM</v>
      </c>
      <c r="G6198" s="10" t="str">
        <f t="shared" si="1026"/>
        <v>CHPF_M27_M_Break_ALM</v>
      </c>
      <c r="H6198" s="10" t="str">
        <f>VLOOKUP(基本表格!E6198,起始地址定义!A:D,4,FALSE)&amp;" "&amp;Q6198</f>
        <v>2143+P5-M10 木片筛出料皮带除铁器 电机控制 断链报警</v>
      </c>
      <c r="I6198" s="10" t="str">
        <f t="shared" si="1027"/>
        <v>DB100,X7551.6</v>
      </c>
      <c r="J6198" s="13" t="str">
        <f>VLOOKUP(E6198,起始地址定义!A:D,2,FALSE)</f>
        <v>DB100</v>
      </c>
      <c r="K6198" s="12" t="str">
        <f t="shared" si="1028"/>
        <v>X7551.6</v>
      </c>
      <c r="L6198" s="13">
        <f>VLOOKUP(E6198,起始地址定义!A:D,3,FALSE)</f>
        <v>7550</v>
      </c>
      <c r="M6198" s="14">
        <f>VLOOKUP($F6198,类型描述及偏移量!$C:$H,2,FALSE)</f>
        <v>1.6</v>
      </c>
      <c r="N6198" s="14" t="str">
        <f>VLOOKUP($F6198,类型描述及偏移量!$C:$H,3,FALSE)</f>
        <v>离散</v>
      </c>
      <c r="O6198" s="14" t="str">
        <f>VLOOKUP($F6198,类型描述及偏移量!$C:$H,4,FALSE)</f>
        <v>On</v>
      </c>
      <c r="P6198" s="14" t="str">
        <f>VLOOKUP($F6198,类型描述及偏移量!$C:$H,5,FALSE)</f>
        <v>Yes</v>
      </c>
      <c r="Q6198" s="14" t="str">
        <f>VLOOKUP($F6198,类型描述及偏移量!$C:$H,6,FALSE)</f>
        <v>断链报警</v>
      </c>
    </row>
    <row r="6199" hidden="1" spans="1:17">
      <c r="A6199" s="12" t="s">
        <v>128</v>
      </c>
      <c r="B6199" s="12" t="str">
        <f t="shared" si="1021"/>
        <v>M27_M</v>
      </c>
      <c r="C6199" s="12" t="str">
        <f t="shared" si="1022"/>
        <v>Break_CHK</v>
      </c>
      <c r="D6199" s="12" t="str">
        <f t="shared" si="1023"/>
        <v>BP_Motor_var</v>
      </c>
      <c r="E6199" s="13" t="str">
        <f t="shared" si="1024"/>
        <v>CHPF_M27_M_BP_Motor_var</v>
      </c>
      <c r="F6199" s="14" t="str">
        <f t="shared" si="1025"/>
        <v>BP_Motor_var_Break_CHK</v>
      </c>
      <c r="G6199" s="10" t="str">
        <f t="shared" si="1026"/>
        <v>CHPF_M27_M_Break_CHK</v>
      </c>
      <c r="H6199" s="10" t="str">
        <f>VLOOKUP(基本表格!E6199,起始地址定义!A:D,4,FALSE)&amp;" "&amp;Q6199</f>
        <v>2143+P5-M10 木片筛出料皮带除铁器 电机控制 断链检测</v>
      </c>
      <c r="I6199" s="10" t="str">
        <f t="shared" si="1027"/>
        <v>DB100,X7551.7</v>
      </c>
      <c r="J6199" s="13" t="str">
        <f>VLOOKUP(E6199,起始地址定义!A:D,2,FALSE)</f>
        <v>DB100</v>
      </c>
      <c r="K6199" s="12" t="str">
        <f t="shared" si="1028"/>
        <v>X7551.7</v>
      </c>
      <c r="L6199" s="13">
        <f>VLOOKUP(E6199,起始地址定义!A:D,3,FALSE)</f>
        <v>7550</v>
      </c>
      <c r="M6199" s="14">
        <f>VLOOKUP($F6199,类型描述及偏移量!$C:$H,2,FALSE)</f>
        <v>1.7</v>
      </c>
      <c r="N6199" s="14" t="str">
        <f>VLOOKUP($F6199,类型描述及偏移量!$C:$H,3,FALSE)</f>
        <v>离散</v>
      </c>
      <c r="O6199" s="14" t="str">
        <f>VLOOKUP($F6199,类型描述及偏移量!$C:$H,4,FALSE)</f>
        <v>None</v>
      </c>
      <c r="P6199" s="14" t="str">
        <f>VLOOKUP($F6199,类型描述及偏移量!$C:$H,5,FALSE)</f>
        <v>Yes</v>
      </c>
      <c r="Q6199" s="14" t="str">
        <f>VLOOKUP($F6199,类型描述及偏移量!$C:$H,6,FALSE)</f>
        <v>断链检测</v>
      </c>
    </row>
    <row r="6200" hidden="1" spans="1:17">
      <c r="A6200" s="12" t="s">
        <v>128</v>
      </c>
      <c r="B6200" s="12" t="str">
        <f t="shared" si="1021"/>
        <v>M27_M</v>
      </c>
      <c r="C6200" s="12" t="str">
        <f t="shared" si="1022"/>
        <v>INV_Res_HMI</v>
      </c>
      <c r="D6200" s="12" t="str">
        <f t="shared" si="1023"/>
        <v>BP_Motor_var</v>
      </c>
      <c r="E6200" s="13" t="str">
        <f t="shared" si="1024"/>
        <v>CHPF_M27_M_BP_Motor_var</v>
      </c>
      <c r="F6200" s="14" t="str">
        <f t="shared" si="1025"/>
        <v>BP_Motor_var_INV_Res_HMI</v>
      </c>
      <c r="G6200" s="10" t="str">
        <f t="shared" si="1026"/>
        <v>CHPF_M27_M_INV_Res_HMI</v>
      </c>
      <c r="H6200" s="10" t="str">
        <f>VLOOKUP(基本表格!E6200,起始地址定义!A:D,4,FALSE)&amp;" "&amp;Q6200</f>
        <v>2143+P5-M10 木片筛出料皮带除铁器 电机控制 复位</v>
      </c>
      <c r="I6200" s="10" t="str">
        <f t="shared" si="1027"/>
        <v>DB100,X7552.0</v>
      </c>
      <c r="J6200" s="13" t="str">
        <f>VLOOKUP(E6200,起始地址定义!A:D,2,FALSE)</f>
        <v>DB100</v>
      </c>
      <c r="K6200" s="12" t="str">
        <f t="shared" si="1028"/>
        <v>X7552.0</v>
      </c>
      <c r="L6200" s="13">
        <f>VLOOKUP(E6200,起始地址定义!A:D,3,FALSE)</f>
        <v>7550</v>
      </c>
      <c r="M6200" s="14">
        <f>VLOOKUP($F6200,类型描述及偏移量!$C:$H,2,FALSE)</f>
        <v>2</v>
      </c>
      <c r="N6200" s="14" t="str">
        <f>VLOOKUP($F6200,类型描述及偏移量!$C:$H,3,FALSE)</f>
        <v>离散</v>
      </c>
      <c r="O6200" s="14" t="str">
        <f>VLOOKUP($F6200,类型描述及偏移量!$C:$H,4,FALSE)</f>
        <v>None</v>
      </c>
      <c r="P6200" s="14" t="str">
        <f>VLOOKUP($F6200,类型描述及偏移量!$C:$H,5,FALSE)</f>
        <v>No</v>
      </c>
      <c r="Q6200" s="14" t="str">
        <f>VLOOKUP($F6200,类型描述及偏移量!$C:$H,6,FALSE)</f>
        <v>复位</v>
      </c>
    </row>
    <row r="6201" hidden="1" spans="1:17">
      <c r="A6201" s="12" t="s">
        <v>128</v>
      </c>
      <c r="B6201" s="12" t="str">
        <f t="shared" si="1021"/>
        <v>M27_M</v>
      </c>
      <c r="C6201" s="12" t="str">
        <f t="shared" si="1022"/>
        <v>Break_EN</v>
      </c>
      <c r="D6201" s="12" t="str">
        <f t="shared" si="1023"/>
        <v>BP_Motor_var</v>
      </c>
      <c r="E6201" s="13" t="str">
        <f t="shared" si="1024"/>
        <v>CHPF_M27_M_BP_Motor_var</v>
      </c>
      <c r="F6201" s="14" t="str">
        <f t="shared" si="1025"/>
        <v>BP_Motor_var_Break_EN</v>
      </c>
      <c r="G6201" s="10" t="str">
        <f t="shared" si="1026"/>
        <v>CHPF_M27_M_Break_EN</v>
      </c>
      <c r="H6201" s="10" t="str">
        <f>VLOOKUP(基本表格!E6201,起始地址定义!A:D,4,FALSE)&amp;" "&amp;Q6201</f>
        <v>2143+P5-M10 木片筛出料皮带除铁器 电机控制 断链保护使能</v>
      </c>
      <c r="I6201" s="10" t="str">
        <f t="shared" si="1027"/>
        <v>DB100,X7552.1</v>
      </c>
      <c r="J6201" s="13" t="str">
        <f>VLOOKUP(E6201,起始地址定义!A:D,2,FALSE)</f>
        <v>DB100</v>
      </c>
      <c r="K6201" s="12" t="str">
        <f t="shared" si="1028"/>
        <v>X7552.1</v>
      </c>
      <c r="L6201" s="13">
        <f>VLOOKUP(E6201,起始地址定义!A:D,3,FALSE)</f>
        <v>7550</v>
      </c>
      <c r="M6201" s="14">
        <f>VLOOKUP($F6201,类型描述及偏移量!$C:$H,2,FALSE)</f>
        <v>2.1</v>
      </c>
      <c r="N6201" s="14" t="str">
        <f>VLOOKUP($F6201,类型描述及偏移量!$C:$H,3,FALSE)</f>
        <v>离散</v>
      </c>
      <c r="O6201" s="14" t="str">
        <f>VLOOKUP($F6201,类型描述及偏移量!$C:$H,4,FALSE)</f>
        <v>None</v>
      </c>
      <c r="P6201" s="14" t="str">
        <f>VLOOKUP($F6201,类型描述及偏移量!$C:$H,5,FALSE)</f>
        <v>No</v>
      </c>
      <c r="Q6201" s="14" t="str">
        <f>VLOOKUP($F6201,类型描述及偏移量!$C:$H,6,FALSE)</f>
        <v>断链保护使能</v>
      </c>
    </row>
    <row r="6202" hidden="1" spans="1:17">
      <c r="A6202" s="12" t="s">
        <v>128</v>
      </c>
      <c r="B6202" s="12" t="str">
        <f t="shared" si="1021"/>
        <v>M27_M</v>
      </c>
      <c r="C6202" s="12" t="str">
        <f t="shared" si="1022"/>
        <v>Break_Stop</v>
      </c>
      <c r="D6202" s="12" t="str">
        <f t="shared" si="1023"/>
        <v>BP_Motor_var</v>
      </c>
      <c r="E6202" s="13" t="str">
        <f t="shared" si="1024"/>
        <v>CHPF_M27_M_BP_Motor_var</v>
      </c>
      <c r="F6202" s="14" t="str">
        <f t="shared" si="1025"/>
        <v>BP_Motor_var_Break_Stop</v>
      </c>
      <c r="G6202" s="10" t="str">
        <f t="shared" si="1026"/>
        <v>CHPF_M27_M_Break_Stop</v>
      </c>
      <c r="H6202" s="10" t="str">
        <f>VLOOKUP(基本表格!E6202,起始地址定义!A:D,4,FALSE)&amp;" "&amp;Q6202</f>
        <v>2143+P5-M10 木片筛出料皮带除铁器 电机控制 断链导致停机</v>
      </c>
      <c r="I6202" s="10" t="str">
        <f t="shared" si="1027"/>
        <v>DB100,X7552.2</v>
      </c>
      <c r="J6202" s="13" t="str">
        <f>VLOOKUP(E6202,起始地址定义!A:D,2,FALSE)</f>
        <v>DB100</v>
      </c>
      <c r="K6202" s="12" t="str">
        <f t="shared" si="1028"/>
        <v>X7552.2</v>
      </c>
      <c r="L6202" s="13">
        <f>VLOOKUP(E6202,起始地址定义!A:D,3,FALSE)</f>
        <v>7550</v>
      </c>
      <c r="M6202" s="14">
        <f>VLOOKUP($F6202,类型描述及偏移量!$C:$H,2,FALSE)</f>
        <v>2.2</v>
      </c>
      <c r="N6202" s="14" t="str">
        <f>VLOOKUP($F6202,类型描述及偏移量!$C:$H,3,FALSE)</f>
        <v>离散</v>
      </c>
      <c r="O6202" s="14" t="str">
        <f>VLOOKUP($F6202,类型描述及偏移量!$C:$H,4,FALSE)</f>
        <v>On</v>
      </c>
      <c r="P6202" s="14" t="str">
        <f>VLOOKUP($F6202,类型描述及偏移量!$C:$H,5,FALSE)</f>
        <v>Yes</v>
      </c>
      <c r="Q6202" s="14" t="str">
        <f>VLOOKUP($F6202,类型描述及偏移量!$C:$H,6,FALSE)</f>
        <v>断链导致停机</v>
      </c>
    </row>
    <row r="6203" hidden="1" spans="1:17">
      <c r="A6203" s="12" t="s">
        <v>128</v>
      </c>
      <c r="B6203" s="12" t="str">
        <f t="shared" si="1021"/>
        <v>M27_M</v>
      </c>
      <c r="C6203" s="12" t="str">
        <f t="shared" si="1022"/>
        <v>Motor_Back</v>
      </c>
      <c r="D6203" s="12" t="str">
        <f t="shared" si="1023"/>
        <v>BP_Motor_var</v>
      </c>
      <c r="E6203" s="13" t="str">
        <f t="shared" si="1024"/>
        <v>CHPF_M27_M_BP_Motor_var</v>
      </c>
      <c r="F6203" s="14" t="str">
        <f t="shared" si="1025"/>
        <v>BP_Motor_var_Motor_Back</v>
      </c>
      <c r="G6203" s="10" t="str">
        <f t="shared" si="1026"/>
        <v>CHPF_M27_M_Motor_Back</v>
      </c>
      <c r="H6203" s="10" t="str">
        <f>VLOOKUP(基本表格!E6203,起始地址定义!A:D,4,FALSE)&amp;" "&amp;Q6203</f>
        <v>2143+P5-M10 木片筛出料皮带除铁器 电机控制 电机(反转）</v>
      </c>
      <c r="I6203" s="10" t="str">
        <f t="shared" si="1027"/>
        <v>DB100,X7552.3</v>
      </c>
      <c r="J6203" s="13" t="str">
        <f>VLOOKUP(E6203,起始地址定义!A:D,2,FALSE)</f>
        <v>DB100</v>
      </c>
      <c r="K6203" s="12" t="str">
        <f t="shared" si="1028"/>
        <v>X7552.3</v>
      </c>
      <c r="L6203" s="13">
        <f>VLOOKUP(E6203,起始地址定义!A:D,3,FALSE)</f>
        <v>7550</v>
      </c>
      <c r="M6203" s="14">
        <f>VLOOKUP($F6203,类型描述及偏移量!$C:$H,2,FALSE)</f>
        <v>2.3</v>
      </c>
      <c r="N6203" s="14" t="str">
        <f>VLOOKUP($F6203,类型描述及偏移量!$C:$H,3,FALSE)</f>
        <v>离散</v>
      </c>
      <c r="O6203" s="14" t="str">
        <f>VLOOKUP($F6203,类型描述及偏移量!$C:$H,4,FALSE)</f>
        <v>None</v>
      </c>
      <c r="P6203" s="14" t="str">
        <f>VLOOKUP($F6203,类型描述及偏移量!$C:$H,5,FALSE)</f>
        <v>Yes</v>
      </c>
      <c r="Q6203" s="14" t="str">
        <f>VLOOKUP($F6203,类型描述及偏移量!$C:$H,6,FALSE)</f>
        <v>电机(反转）</v>
      </c>
    </row>
    <row r="6204" hidden="1" spans="1:17">
      <c r="A6204" s="12" t="s">
        <v>128</v>
      </c>
      <c r="B6204" s="12" t="str">
        <f t="shared" si="1021"/>
        <v>M27_M</v>
      </c>
      <c r="C6204" s="12" t="str">
        <f t="shared" si="1022"/>
        <v>Loc</v>
      </c>
      <c r="D6204" s="12" t="str">
        <f t="shared" si="1023"/>
        <v>BP_Motor_var</v>
      </c>
      <c r="E6204" s="13" t="str">
        <f t="shared" si="1024"/>
        <v>CHPF_M27_M_BP_Motor_var</v>
      </c>
      <c r="F6204" s="14" t="str">
        <f t="shared" si="1025"/>
        <v>BP_Motor_var_Loc</v>
      </c>
      <c r="G6204" s="10" t="str">
        <f t="shared" si="1026"/>
        <v>CHPF_M27_M_Loc</v>
      </c>
      <c r="H6204" s="10" t="str">
        <f>VLOOKUP(基本表格!E6204,起始地址定义!A:D,4,FALSE)&amp;" "&amp;Q6204</f>
        <v>2143+P5-M10 木片筛出料皮带除铁器 电机控制 本地</v>
      </c>
      <c r="I6204" s="10" t="str">
        <f t="shared" si="1027"/>
        <v>DB100,X7552.4</v>
      </c>
      <c r="J6204" s="13" t="str">
        <f>VLOOKUP(E6204,起始地址定义!A:D,2,FALSE)</f>
        <v>DB100</v>
      </c>
      <c r="K6204" s="12" t="str">
        <f t="shared" si="1028"/>
        <v>X7552.4</v>
      </c>
      <c r="L6204" s="13">
        <f>VLOOKUP(E6204,起始地址定义!A:D,3,FALSE)</f>
        <v>7550</v>
      </c>
      <c r="M6204" s="14">
        <f>VLOOKUP($F6204,类型描述及偏移量!$C:$H,2,FALSE)</f>
        <v>2.4</v>
      </c>
      <c r="N6204" s="14" t="str">
        <f>VLOOKUP($F6204,类型描述及偏移量!$C:$H,3,FALSE)</f>
        <v>离散</v>
      </c>
      <c r="O6204" s="14" t="str">
        <f>VLOOKUP($F6204,类型描述及偏移量!$C:$H,4,FALSE)</f>
        <v>None</v>
      </c>
      <c r="P6204" s="14" t="str">
        <f>VLOOKUP($F6204,类型描述及偏移量!$C:$H,5,FALSE)</f>
        <v>Yes</v>
      </c>
      <c r="Q6204" s="14" t="str">
        <f>VLOOKUP($F6204,类型描述及偏移量!$C:$H,6,FALSE)</f>
        <v>本地</v>
      </c>
    </row>
    <row r="6205" hidden="1" spans="1:17">
      <c r="A6205" s="12" t="s">
        <v>128</v>
      </c>
      <c r="B6205" s="12" t="str">
        <f t="shared" si="1021"/>
        <v>M27_M</v>
      </c>
      <c r="C6205" s="12" t="str">
        <f t="shared" si="1022"/>
        <v>Rem</v>
      </c>
      <c r="D6205" s="12" t="str">
        <f t="shared" si="1023"/>
        <v>BP_Motor_var</v>
      </c>
      <c r="E6205" s="13" t="str">
        <f t="shared" si="1024"/>
        <v>CHPF_M27_M_BP_Motor_var</v>
      </c>
      <c r="F6205" s="14" t="str">
        <f t="shared" si="1025"/>
        <v>BP_Motor_var_Rem</v>
      </c>
      <c r="G6205" s="10" t="str">
        <f t="shared" si="1026"/>
        <v>CHPF_M27_M_Rem</v>
      </c>
      <c r="H6205" s="10" t="str">
        <f>VLOOKUP(基本表格!E6205,起始地址定义!A:D,4,FALSE)&amp;" "&amp;Q6205</f>
        <v>2143+P5-M10 木片筛出料皮带除铁器 电机控制 远程</v>
      </c>
      <c r="I6205" s="10" t="str">
        <f t="shared" si="1027"/>
        <v>DB100,X7552.5</v>
      </c>
      <c r="J6205" s="13" t="str">
        <f>VLOOKUP(E6205,起始地址定义!A:D,2,FALSE)</f>
        <v>DB100</v>
      </c>
      <c r="K6205" s="12" t="str">
        <f t="shared" si="1028"/>
        <v>X7552.5</v>
      </c>
      <c r="L6205" s="13">
        <f>VLOOKUP(E6205,起始地址定义!A:D,3,FALSE)</f>
        <v>7550</v>
      </c>
      <c r="M6205" s="14">
        <f>VLOOKUP($F6205,类型描述及偏移量!$C:$H,2,FALSE)</f>
        <v>2.5</v>
      </c>
      <c r="N6205" s="14" t="str">
        <f>VLOOKUP($F6205,类型描述及偏移量!$C:$H,3,FALSE)</f>
        <v>离散</v>
      </c>
      <c r="O6205" s="14" t="str">
        <f>VLOOKUP($F6205,类型描述及偏移量!$C:$H,4,FALSE)</f>
        <v>None</v>
      </c>
      <c r="P6205" s="14" t="str">
        <f>VLOOKUP($F6205,类型描述及偏移量!$C:$H,5,FALSE)</f>
        <v>Yes</v>
      </c>
      <c r="Q6205" s="14" t="str">
        <f>VLOOKUP($F6205,类型描述及偏移量!$C:$H,6,FALSE)</f>
        <v>远程</v>
      </c>
    </row>
    <row r="6206" hidden="1" spans="1:17">
      <c r="A6206" s="12" t="s">
        <v>128</v>
      </c>
      <c r="B6206" s="12" t="str">
        <f t="shared" si="1021"/>
        <v>M27_M</v>
      </c>
      <c r="C6206" s="12" t="str">
        <f t="shared" si="1022"/>
        <v>Blocking_ALM</v>
      </c>
      <c r="D6206" s="12" t="str">
        <f t="shared" si="1023"/>
        <v>BP_Motor_var</v>
      </c>
      <c r="E6206" s="13" t="str">
        <f t="shared" si="1024"/>
        <v>CHPF_M27_M_BP_Motor_var</v>
      </c>
      <c r="F6206" s="14" t="str">
        <f t="shared" si="1025"/>
        <v>BP_Motor_var_Blocking_ALM</v>
      </c>
      <c r="G6206" s="10" t="str">
        <f t="shared" si="1026"/>
        <v>CHPF_M27_M_Blocking_ALM</v>
      </c>
      <c r="H6206" s="10" t="str">
        <f>VLOOKUP(基本表格!E6206,起始地址定义!A:D,4,FALSE)&amp;" "&amp;Q6206</f>
        <v>2143+P5-M10 木片筛出料皮带除铁器 电机控制 堵料报警</v>
      </c>
      <c r="I6206" s="10" t="str">
        <f t="shared" si="1027"/>
        <v>DB100,X7552.6</v>
      </c>
      <c r="J6206" s="13" t="str">
        <f>VLOOKUP(E6206,起始地址定义!A:D,2,FALSE)</f>
        <v>DB100</v>
      </c>
      <c r="K6206" s="12" t="str">
        <f t="shared" si="1028"/>
        <v>X7552.6</v>
      </c>
      <c r="L6206" s="13">
        <f>VLOOKUP(E6206,起始地址定义!A:D,3,FALSE)</f>
        <v>7550</v>
      </c>
      <c r="M6206" s="14">
        <f>VLOOKUP($F6206,类型描述及偏移量!$C:$H,2,FALSE)</f>
        <v>2.6</v>
      </c>
      <c r="N6206" s="14" t="str">
        <f>VLOOKUP($F6206,类型描述及偏移量!$C:$H,3,FALSE)</f>
        <v>离散</v>
      </c>
      <c r="O6206" s="14" t="str">
        <f>VLOOKUP($F6206,类型描述及偏移量!$C:$H,4,FALSE)</f>
        <v>On</v>
      </c>
      <c r="P6206" s="14" t="str">
        <f>VLOOKUP($F6206,类型描述及偏移量!$C:$H,5,FALSE)</f>
        <v>Yes</v>
      </c>
      <c r="Q6206" s="14" t="str">
        <f>VLOOKUP($F6206,类型描述及偏移量!$C:$H,6,FALSE)</f>
        <v>堵料报警</v>
      </c>
    </row>
    <row r="6207" hidden="1" spans="1:17">
      <c r="A6207" s="12" t="s">
        <v>128</v>
      </c>
      <c r="B6207" s="12" t="str">
        <f t="shared" si="1021"/>
        <v>M27_M</v>
      </c>
      <c r="C6207" s="12" t="str">
        <f t="shared" si="1022"/>
        <v>Blocking_CHK</v>
      </c>
      <c r="D6207" s="12" t="str">
        <f t="shared" si="1023"/>
        <v>BP_Motor_var</v>
      </c>
      <c r="E6207" s="13" t="str">
        <f t="shared" si="1024"/>
        <v>CHPF_M27_M_BP_Motor_var</v>
      </c>
      <c r="F6207" s="14" t="str">
        <f t="shared" si="1025"/>
        <v>BP_Motor_var_Blocking_CHK</v>
      </c>
      <c r="G6207" s="10" t="str">
        <f t="shared" si="1026"/>
        <v>CHPF_M27_M_Blocking_CHK</v>
      </c>
      <c r="H6207" s="10" t="str">
        <f>VLOOKUP(基本表格!E6207,起始地址定义!A:D,4,FALSE)&amp;" "&amp;Q6207</f>
        <v>2143+P5-M10 木片筛出料皮带除铁器 电机控制 堵料检测</v>
      </c>
      <c r="I6207" s="10" t="str">
        <f t="shared" si="1027"/>
        <v>DB100,X7552.7</v>
      </c>
      <c r="J6207" s="13" t="str">
        <f>VLOOKUP(E6207,起始地址定义!A:D,2,FALSE)</f>
        <v>DB100</v>
      </c>
      <c r="K6207" s="12" t="str">
        <f t="shared" si="1028"/>
        <v>X7552.7</v>
      </c>
      <c r="L6207" s="13">
        <f>VLOOKUP(E6207,起始地址定义!A:D,3,FALSE)</f>
        <v>7550</v>
      </c>
      <c r="M6207" s="14">
        <f>VLOOKUP($F6207,类型描述及偏移量!$C:$H,2,FALSE)</f>
        <v>2.7</v>
      </c>
      <c r="N6207" s="14" t="str">
        <f>VLOOKUP($F6207,类型描述及偏移量!$C:$H,3,FALSE)</f>
        <v>离散</v>
      </c>
      <c r="O6207" s="14" t="str">
        <f>VLOOKUP($F6207,类型描述及偏移量!$C:$H,4,FALSE)</f>
        <v>None</v>
      </c>
      <c r="P6207" s="14" t="str">
        <f>VLOOKUP($F6207,类型描述及偏移量!$C:$H,5,FALSE)</f>
        <v>Yes</v>
      </c>
      <c r="Q6207" s="14" t="str">
        <f>VLOOKUP($F6207,类型描述及偏移量!$C:$H,6,FALSE)</f>
        <v>堵料检测</v>
      </c>
    </row>
    <row r="6208" hidden="1" spans="1:17">
      <c r="A6208" s="12" t="s">
        <v>128</v>
      </c>
      <c r="B6208" s="12" t="str">
        <f t="shared" si="1021"/>
        <v>M27_M</v>
      </c>
      <c r="C6208" s="12" t="str">
        <f t="shared" si="1022"/>
        <v>Blocking_EN</v>
      </c>
      <c r="D6208" s="12" t="str">
        <f t="shared" si="1023"/>
        <v>BP_Motor_var</v>
      </c>
      <c r="E6208" s="13" t="str">
        <f t="shared" si="1024"/>
        <v>CHPF_M27_M_BP_Motor_var</v>
      </c>
      <c r="F6208" s="14" t="str">
        <f t="shared" si="1025"/>
        <v>BP_Motor_var_Blocking_EN</v>
      </c>
      <c r="G6208" s="10" t="str">
        <f t="shared" si="1026"/>
        <v>CHPF_M27_M_Blocking_EN</v>
      </c>
      <c r="H6208" s="10" t="str">
        <f>VLOOKUP(基本表格!E6208,起始地址定义!A:D,4,FALSE)&amp;" "&amp;Q6208</f>
        <v>2143+P5-M10 木片筛出料皮带除铁器 电机控制 堵料保护使能</v>
      </c>
      <c r="I6208" s="10" t="str">
        <f t="shared" si="1027"/>
        <v>DB100,X7553.0</v>
      </c>
      <c r="J6208" s="13" t="str">
        <f>VLOOKUP(E6208,起始地址定义!A:D,2,FALSE)</f>
        <v>DB100</v>
      </c>
      <c r="K6208" s="12" t="str">
        <f t="shared" si="1028"/>
        <v>X7553.0</v>
      </c>
      <c r="L6208" s="13">
        <f>VLOOKUP(E6208,起始地址定义!A:D,3,FALSE)</f>
        <v>7550</v>
      </c>
      <c r="M6208" s="14">
        <f>VLOOKUP($F6208,类型描述及偏移量!$C:$H,2,FALSE)</f>
        <v>3</v>
      </c>
      <c r="N6208" s="14" t="str">
        <f>VLOOKUP($F6208,类型描述及偏移量!$C:$H,3,FALSE)</f>
        <v>离散</v>
      </c>
      <c r="O6208" s="14" t="str">
        <f>VLOOKUP($F6208,类型描述及偏移量!$C:$H,4,FALSE)</f>
        <v>None</v>
      </c>
      <c r="P6208" s="14" t="str">
        <f>VLOOKUP($F6208,类型描述及偏移量!$C:$H,5,FALSE)</f>
        <v>No</v>
      </c>
      <c r="Q6208" s="14" t="str">
        <f>VLOOKUP($F6208,类型描述及偏移量!$C:$H,6,FALSE)</f>
        <v>堵料保护使能</v>
      </c>
    </row>
    <row r="6209" hidden="1" spans="1:17">
      <c r="A6209" s="12" t="s">
        <v>128</v>
      </c>
      <c r="B6209" s="12" t="str">
        <f t="shared" si="1021"/>
        <v>M27_M</v>
      </c>
      <c r="C6209" s="12" t="str">
        <f t="shared" si="1022"/>
        <v>Blocking_Stop</v>
      </c>
      <c r="D6209" s="12" t="str">
        <f t="shared" si="1023"/>
        <v>BP_Motor_var</v>
      </c>
      <c r="E6209" s="13" t="str">
        <f t="shared" si="1024"/>
        <v>CHPF_M27_M_BP_Motor_var</v>
      </c>
      <c r="F6209" s="14" t="str">
        <f t="shared" si="1025"/>
        <v>BP_Motor_var_Blocking_Stop</v>
      </c>
      <c r="G6209" s="10" t="str">
        <f t="shared" si="1026"/>
        <v>CHPF_M27_M_Blocking_Stop</v>
      </c>
      <c r="H6209" s="10" t="str">
        <f>VLOOKUP(基本表格!E6209,起始地址定义!A:D,4,FALSE)&amp;" "&amp;Q6209</f>
        <v>2143+P5-M10 木片筛出料皮带除铁器 电机控制 堵料导致停机</v>
      </c>
      <c r="I6209" s="10" t="str">
        <f t="shared" si="1027"/>
        <v>DB100,X7553.1</v>
      </c>
      <c r="J6209" s="13" t="str">
        <f>VLOOKUP(E6209,起始地址定义!A:D,2,FALSE)</f>
        <v>DB100</v>
      </c>
      <c r="K6209" s="12" t="str">
        <f t="shared" si="1028"/>
        <v>X7553.1</v>
      </c>
      <c r="L6209" s="13">
        <f>VLOOKUP(E6209,起始地址定义!A:D,3,FALSE)</f>
        <v>7550</v>
      </c>
      <c r="M6209" s="14">
        <f>VLOOKUP($F6209,类型描述及偏移量!$C:$H,2,FALSE)</f>
        <v>3.1</v>
      </c>
      <c r="N6209" s="14" t="str">
        <f>VLOOKUP($F6209,类型描述及偏移量!$C:$H,3,FALSE)</f>
        <v>离散</v>
      </c>
      <c r="O6209" s="14" t="str">
        <f>VLOOKUP($F6209,类型描述及偏移量!$C:$H,4,FALSE)</f>
        <v>On</v>
      </c>
      <c r="P6209" s="14" t="str">
        <f>VLOOKUP($F6209,类型描述及偏移量!$C:$H,5,FALSE)</f>
        <v>Yes</v>
      </c>
      <c r="Q6209" s="14" t="str">
        <f>VLOOKUP($F6209,类型描述及偏移量!$C:$H,6,FALSE)</f>
        <v>堵料导致停机</v>
      </c>
    </row>
    <row r="6210" hidden="1" spans="1:17">
      <c r="A6210" s="12" t="s">
        <v>128</v>
      </c>
      <c r="B6210" s="12" t="str">
        <f t="shared" si="1021"/>
        <v>M27_M</v>
      </c>
      <c r="C6210" s="12" t="str">
        <f t="shared" si="1022"/>
        <v>BreakTime</v>
      </c>
      <c r="D6210" s="12" t="str">
        <f t="shared" si="1023"/>
        <v>BP_Motor_var</v>
      </c>
      <c r="E6210" s="13" t="str">
        <f t="shared" si="1024"/>
        <v>CHPF_M27_M_BP_Motor_var</v>
      </c>
      <c r="F6210" s="14" t="str">
        <f t="shared" si="1025"/>
        <v>BP_Motor_var_BreakTime</v>
      </c>
      <c r="G6210" s="10" t="str">
        <f t="shared" si="1026"/>
        <v>CHPF_M27_M_BreakTime</v>
      </c>
      <c r="H6210" s="10" t="str">
        <f>VLOOKUP(基本表格!E6210,起始地址定义!A:D,4,FALSE)&amp;" "&amp;Q6210</f>
        <v>2143+P5-M10 木片筛出料皮带除铁器 电机控制 断链超时时间 秒</v>
      </c>
      <c r="I6210" s="10" t="str">
        <f t="shared" si="1027"/>
        <v>DB100,INT7554</v>
      </c>
      <c r="J6210" s="13" t="str">
        <f>VLOOKUP(E6210,起始地址定义!A:D,2,FALSE)</f>
        <v>DB100</v>
      </c>
      <c r="K6210" s="12" t="str">
        <f t="shared" si="1028"/>
        <v>INT7554</v>
      </c>
      <c r="L6210" s="13">
        <f>VLOOKUP(E6210,起始地址定义!A:D,3,FALSE)</f>
        <v>7550</v>
      </c>
      <c r="M6210" s="14">
        <f>VLOOKUP($F6210,类型描述及偏移量!$C:$H,2,FALSE)</f>
        <v>4</v>
      </c>
      <c r="N6210" s="14" t="str">
        <f>VLOOKUP($F6210,类型描述及偏移量!$C:$H,3,FALSE)</f>
        <v>整型</v>
      </c>
      <c r="O6210" s="14" t="str">
        <f>VLOOKUP($F6210,类型描述及偏移量!$C:$H,4,FALSE)</f>
        <v>None</v>
      </c>
      <c r="P6210" s="14" t="str">
        <f>VLOOKUP($F6210,类型描述及偏移量!$C:$H,5,FALSE)</f>
        <v>No</v>
      </c>
      <c r="Q6210" s="14" t="str">
        <f>VLOOKUP($F6210,类型描述及偏移量!$C:$H,6,FALSE)</f>
        <v>断链超时时间 秒</v>
      </c>
    </row>
    <row r="6211" hidden="1" spans="1:17">
      <c r="A6211" s="12" t="s">
        <v>128</v>
      </c>
      <c r="B6211" s="12" t="str">
        <f t="shared" si="1021"/>
        <v>M27_M</v>
      </c>
      <c r="C6211" s="12" t="str">
        <f t="shared" si="1022"/>
        <v>BlockingTime</v>
      </c>
      <c r="D6211" s="12" t="str">
        <f t="shared" si="1023"/>
        <v>BP_Motor_var</v>
      </c>
      <c r="E6211" s="13" t="str">
        <f t="shared" si="1024"/>
        <v>CHPF_M27_M_BP_Motor_var</v>
      </c>
      <c r="F6211" s="14" t="str">
        <f t="shared" si="1025"/>
        <v>BP_Motor_var_BlockingTime</v>
      </c>
      <c r="G6211" s="10" t="str">
        <f t="shared" si="1026"/>
        <v>CHPF_M27_M_BlockingTime</v>
      </c>
      <c r="H6211" s="10" t="str">
        <f>VLOOKUP(基本表格!E6211,起始地址定义!A:D,4,FALSE)&amp;" "&amp;Q6211</f>
        <v>2143+P5-M10 木片筛出料皮带除铁器 电机控制 堵料检测时间 秒</v>
      </c>
      <c r="I6211" s="10" t="str">
        <f t="shared" si="1027"/>
        <v>DB100,INT7556</v>
      </c>
      <c r="J6211" s="13" t="str">
        <f>VLOOKUP(E6211,起始地址定义!A:D,2,FALSE)</f>
        <v>DB100</v>
      </c>
      <c r="K6211" s="12" t="str">
        <f t="shared" si="1028"/>
        <v>INT7556</v>
      </c>
      <c r="L6211" s="13">
        <f>VLOOKUP(E6211,起始地址定义!A:D,3,FALSE)</f>
        <v>7550</v>
      </c>
      <c r="M6211" s="14">
        <f>VLOOKUP($F6211,类型描述及偏移量!$C:$H,2,FALSE)</f>
        <v>6</v>
      </c>
      <c r="N6211" s="14" t="str">
        <f>VLOOKUP($F6211,类型描述及偏移量!$C:$H,3,FALSE)</f>
        <v>整型</v>
      </c>
      <c r="O6211" s="14" t="str">
        <f>VLOOKUP($F6211,类型描述及偏移量!$C:$H,4,FALSE)</f>
        <v>None</v>
      </c>
      <c r="P6211" s="14" t="str">
        <f>VLOOKUP($F6211,类型描述及偏移量!$C:$H,5,FALSE)</f>
        <v>No</v>
      </c>
      <c r="Q6211" s="14" t="str">
        <f>VLOOKUP($F6211,类型描述及偏移量!$C:$H,6,FALSE)</f>
        <v>堵料检测时间 秒</v>
      </c>
    </row>
    <row r="6212" hidden="1" spans="1:17">
      <c r="A6212" s="12" t="s">
        <v>128</v>
      </c>
      <c r="B6212" s="12" t="str">
        <f t="shared" si="1021"/>
        <v>M27_M</v>
      </c>
      <c r="C6212" s="12" t="str">
        <f t="shared" si="1022"/>
        <v>PullSwitch_CHK</v>
      </c>
      <c r="D6212" s="12" t="str">
        <f t="shared" si="1023"/>
        <v>BP_Motor_var</v>
      </c>
      <c r="E6212" s="13" t="str">
        <f t="shared" si="1024"/>
        <v>CHPF_M27_M_BP_Motor_var</v>
      </c>
      <c r="F6212" s="14" t="str">
        <f t="shared" si="1025"/>
        <v>BP_Motor_var_PullSwitch_CHK</v>
      </c>
      <c r="G6212" s="10" t="str">
        <f t="shared" si="1026"/>
        <v>CHPF_M27_M_PullSwitch_CHK</v>
      </c>
      <c r="H6212" s="10" t="str">
        <f>VLOOKUP(基本表格!E6212,起始地址定义!A:D,4,FALSE)&amp;" "&amp;Q6212</f>
        <v>2143+P5-M10 木片筛出料皮带除铁器 电机控制 拉线开关</v>
      </c>
      <c r="I6212" s="10" t="str">
        <f t="shared" si="1027"/>
        <v>DB100,X7558.0</v>
      </c>
      <c r="J6212" s="13" t="str">
        <f>VLOOKUP(E6212,起始地址定义!A:D,2,FALSE)</f>
        <v>DB100</v>
      </c>
      <c r="K6212" s="12" t="str">
        <f t="shared" si="1028"/>
        <v>X7558.0</v>
      </c>
      <c r="L6212" s="13">
        <f>VLOOKUP(E6212,起始地址定义!A:D,3,FALSE)</f>
        <v>7550</v>
      </c>
      <c r="M6212" s="14">
        <f>VLOOKUP($F6212,类型描述及偏移量!$C:$H,2,FALSE)</f>
        <v>8</v>
      </c>
      <c r="N6212" s="14" t="str">
        <f>VLOOKUP($F6212,类型描述及偏移量!$C:$H,3,FALSE)</f>
        <v>离散</v>
      </c>
      <c r="O6212" s="14" t="str">
        <f>VLOOKUP($F6212,类型描述及偏移量!$C:$H,4,FALSE)</f>
        <v>On</v>
      </c>
      <c r="P6212" s="14" t="str">
        <f>VLOOKUP($F6212,类型描述及偏移量!$C:$H,5,FALSE)</f>
        <v>Yes</v>
      </c>
      <c r="Q6212" s="14" t="str">
        <f>VLOOKUP($F6212,类型描述及偏移量!$C:$H,6,FALSE)</f>
        <v>拉线开关</v>
      </c>
    </row>
    <row r="6213" hidden="1" spans="1:17">
      <c r="A6213" s="12" t="s">
        <v>128</v>
      </c>
      <c r="B6213" s="12" t="str">
        <f t="shared" si="1021"/>
        <v>M27_M</v>
      </c>
      <c r="C6213" s="12" t="str">
        <f t="shared" si="1022"/>
        <v>LMD_ALM</v>
      </c>
      <c r="D6213" s="12" t="str">
        <f t="shared" si="1023"/>
        <v>BP_Motor_var</v>
      </c>
      <c r="E6213" s="13" t="str">
        <f t="shared" si="1024"/>
        <v>CHPF_M27_M_BP_Motor_var</v>
      </c>
      <c r="F6213" s="14" t="str">
        <f t="shared" si="1025"/>
        <v>BP_Motor_var_LMD_ALM</v>
      </c>
      <c r="G6213" s="10" t="str">
        <f t="shared" si="1026"/>
        <v>CHPF_M27_M_LMD_ALM</v>
      </c>
      <c r="H6213" s="10" t="str">
        <f>VLOOKUP(基本表格!E6213,起始地址定义!A:D,4,FALSE)&amp;" "&amp;Q6213</f>
        <v>2143+P5-M10 木片筛出料皮带除铁器 电机控制 左跑偏报警</v>
      </c>
      <c r="I6213" s="10" t="str">
        <f t="shared" si="1027"/>
        <v>DB100,X7558.1</v>
      </c>
      <c r="J6213" s="13" t="str">
        <f>VLOOKUP(E6213,起始地址定义!A:D,2,FALSE)</f>
        <v>DB100</v>
      </c>
      <c r="K6213" s="12" t="str">
        <f t="shared" si="1028"/>
        <v>X7558.1</v>
      </c>
      <c r="L6213" s="13">
        <f>VLOOKUP(E6213,起始地址定义!A:D,3,FALSE)</f>
        <v>7550</v>
      </c>
      <c r="M6213" s="14">
        <f>VLOOKUP($F6213,类型描述及偏移量!$C:$H,2,FALSE)</f>
        <v>8.1</v>
      </c>
      <c r="N6213" s="14" t="str">
        <f>VLOOKUP($F6213,类型描述及偏移量!$C:$H,3,FALSE)</f>
        <v>离散</v>
      </c>
      <c r="O6213" s="14" t="str">
        <f>VLOOKUP($F6213,类型描述及偏移量!$C:$H,4,FALSE)</f>
        <v>On</v>
      </c>
      <c r="P6213" s="14" t="str">
        <f>VLOOKUP($F6213,类型描述及偏移量!$C:$H,5,FALSE)</f>
        <v>Yes</v>
      </c>
      <c r="Q6213" s="14" t="str">
        <f>VLOOKUP($F6213,类型描述及偏移量!$C:$H,6,FALSE)</f>
        <v>左跑偏报警</v>
      </c>
    </row>
    <row r="6214" hidden="1" spans="1:17">
      <c r="A6214" s="12" t="s">
        <v>128</v>
      </c>
      <c r="B6214" s="12" t="str">
        <f t="shared" si="1021"/>
        <v>M27_M</v>
      </c>
      <c r="C6214" s="12" t="str">
        <f t="shared" si="1022"/>
        <v>LMD_CHK_1</v>
      </c>
      <c r="D6214" s="12" t="str">
        <f t="shared" si="1023"/>
        <v>BP_Motor_var</v>
      </c>
      <c r="E6214" s="13" t="str">
        <f t="shared" si="1024"/>
        <v>CHPF_M27_M_BP_Motor_var</v>
      </c>
      <c r="F6214" s="14" t="str">
        <f t="shared" si="1025"/>
        <v>BP_Motor_var_LMD_CHK_1</v>
      </c>
      <c r="G6214" s="10" t="str">
        <f t="shared" si="1026"/>
        <v>CHPF_M27_M_LMD_CHK_1</v>
      </c>
      <c r="H6214" s="10" t="str">
        <f>VLOOKUP(基本表格!E6214,起始地址定义!A:D,4,FALSE)&amp;" "&amp;Q6214</f>
        <v>2143+P5-M10 木片筛出料皮带除铁器 电机控制 左跑偏1检测</v>
      </c>
      <c r="I6214" s="10" t="str">
        <f t="shared" si="1027"/>
        <v>DB100,X7558.2</v>
      </c>
      <c r="J6214" s="13" t="str">
        <f>VLOOKUP(E6214,起始地址定义!A:D,2,FALSE)</f>
        <v>DB100</v>
      </c>
      <c r="K6214" s="12" t="str">
        <f t="shared" si="1028"/>
        <v>X7558.2</v>
      </c>
      <c r="L6214" s="13">
        <f>VLOOKUP(E6214,起始地址定义!A:D,3,FALSE)</f>
        <v>7550</v>
      </c>
      <c r="M6214" s="14">
        <f>VLOOKUP($F6214,类型描述及偏移量!$C:$H,2,FALSE)</f>
        <v>8.2</v>
      </c>
      <c r="N6214" s="14" t="str">
        <f>VLOOKUP($F6214,类型描述及偏移量!$C:$H,3,FALSE)</f>
        <v>离散</v>
      </c>
      <c r="O6214" s="14" t="str">
        <f>VLOOKUP($F6214,类型描述及偏移量!$C:$H,4,FALSE)</f>
        <v>None</v>
      </c>
      <c r="P6214" s="14" t="str">
        <f>VLOOKUP($F6214,类型描述及偏移量!$C:$H,5,FALSE)</f>
        <v>Yes</v>
      </c>
      <c r="Q6214" s="14" t="str">
        <f>VLOOKUP($F6214,类型描述及偏移量!$C:$H,6,FALSE)</f>
        <v>左跑偏1检测</v>
      </c>
    </row>
    <row r="6215" hidden="1" spans="1:17">
      <c r="A6215" s="12" t="s">
        <v>128</v>
      </c>
      <c r="B6215" s="12" t="str">
        <f t="shared" si="1021"/>
        <v>M27_M</v>
      </c>
      <c r="C6215" s="12" t="str">
        <f t="shared" si="1022"/>
        <v>LMD_EN</v>
      </c>
      <c r="D6215" s="12" t="str">
        <f t="shared" si="1023"/>
        <v>BP_Motor_var</v>
      </c>
      <c r="E6215" s="13" t="str">
        <f t="shared" si="1024"/>
        <v>CHPF_M27_M_BP_Motor_var</v>
      </c>
      <c r="F6215" s="14" t="str">
        <f t="shared" si="1025"/>
        <v>BP_Motor_var_LMD_EN</v>
      </c>
      <c r="G6215" s="10" t="str">
        <f t="shared" si="1026"/>
        <v>CHPF_M27_M_LMD_EN</v>
      </c>
      <c r="H6215" s="10" t="str">
        <f>VLOOKUP(基本表格!E6215,起始地址定义!A:D,4,FALSE)&amp;" "&amp;Q6215</f>
        <v>2143+P5-M10 木片筛出料皮带除铁器 电机控制 左跑偏保护使能</v>
      </c>
      <c r="I6215" s="10" t="str">
        <f t="shared" si="1027"/>
        <v>DB100,X7558.3</v>
      </c>
      <c r="J6215" s="13" t="str">
        <f>VLOOKUP(E6215,起始地址定义!A:D,2,FALSE)</f>
        <v>DB100</v>
      </c>
      <c r="K6215" s="12" t="str">
        <f t="shared" si="1028"/>
        <v>X7558.3</v>
      </c>
      <c r="L6215" s="13">
        <f>VLOOKUP(E6215,起始地址定义!A:D,3,FALSE)</f>
        <v>7550</v>
      </c>
      <c r="M6215" s="14">
        <f>VLOOKUP($F6215,类型描述及偏移量!$C:$H,2,FALSE)</f>
        <v>8.3</v>
      </c>
      <c r="N6215" s="14" t="str">
        <f>VLOOKUP($F6215,类型描述及偏移量!$C:$H,3,FALSE)</f>
        <v>离散</v>
      </c>
      <c r="O6215" s="14" t="str">
        <f>VLOOKUP($F6215,类型描述及偏移量!$C:$H,4,FALSE)</f>
        <v>None</v>
      </c>
      <c r="P6215" s="14" t="str">
        <f>VLOOKUP($F6215,类型描述及偏移量!$C:$H,5,FALSE)</f>
        <v>No</v>
      </c>
      <c r="Q6215" s="14" t="str">
        <f>VLOOKUP($F6215,类型描述及偏移量!$C:$H,6,FALSE)</f>
        <v>左跑偏保护使能</v>
      </c>
    </row>
    <row r="6216" hidden="1" spans="1:17">
      <c r="A6216" s="12" t="s">
        <v>128</v>
      </c>
      <c r="B6216" s="12" t="str">
        <f t="shared" si="1021"/>
        <v>M27_M</v>
      </c>
      <c r="C6216" s="12" t="str">
        <f t="shared" si="1022"/>
        <v>LMD_Stop</v>
      </c>
      <c r="D6216" s="12" t="str">
        <f t="shared" si="1023"/>
        <v>BP_Motor_var</v>
      </c>
      <c r="E6216" s="13" t="str">
        <f t="shared" si="1024"/>
        <v>CHPF_M27_M_BP_Motor_var</v>
      </c>
      <c r="F6216" s="14" t="str">
        <f t="shared" si="1025"/>
        <v>BP_Motor_var_LMD_Stop</v>
      </c>
      <c r="G6216" s="10" t="str">
        <f t="shared" si="1026"/>
        <v>CHPF_M27_M_LMD_Stop</v>
      </c>
      <c r="H6216" s="10" t="str">
        <f>VLOOKUP(基本表格!E6216,起始地址定义!A:D,4,FALSE)&amp;" "&amp;Q6216</f>
        <v>2143+P5-M10 木片筛出料皮带除铁器 电机控制 左跑偏导致停机</v>
      </c>
      <c r="I6216" s="10" t="str">
        <f t="shared" si="1027"/>
        <v>DB100,X7558.4</v>
      </c>
      <c r="J6216" s="13" t="str">
        <f>VLOOKUP(E6216,起始地址定义!A:D,2,FALSE)</f>
        <v>DB100</v>
      </c>
      <c r="K6216" s="12" t="str">
        <f t="shared" si="1028"/>
        <v>X7558.4</v>
      </c>
      <c r="L6216" s="13">
        <f>VLOOKUP(E6216,起始地址定义!A:D,3,FALSE)</f>
        <v>7550</v>
      </c>
      <c r="M6216" s="14">
        <f>VLOOKUP($F6216,类型描述及偏移量!$C:$H,2,FALSE)</f>
        <v>8.4</v>
      </c>
      <c r="N6216" s="14" t="str">
        <f>VLOOKUP($F6216,类型描述及偏移量!$C:$H,3,FALSE)</f>
        <v>离散</v>
      </c>
      <c r="O6216" s="14" t="str">
        <f>VLOOKUP($F6216,类型描述及偏移量!$C:$H,4,FALSE)</f>
        <v>On</v>
      </c>
      <c r="P6216" s="14" t="str">
        <f>VLOOKUP($F6216,类型描述及偏移量!$C:$H,5,FALSE)</f>
        <v>Yes</v>
      </c>
      <c r="Q6216" s="14" t="str">
        <f>VLOOKUP($F6216,类型描述及偏移量!$C:$H,6,FALSE)</f>
        <v>左跑偏导致停机</v>
      </c>
    </row>
    <row r="6217" hidden="1" spans="1:17">
      <c r="A6217" s="12" t="s">
        <v>128</v>
      </c>
      <c r="B6217" s="12" t="str">
        <f t="shared" si="1021"/>
        <v>M27_M</v>
      </c>
      <c r="C6217" s="12" t="str">
        <f t="shared" si="1022"/>
        <v>LMD_Time</v>
      </c>
      <c r="D6217" s="12" t="str">
        <f t="shared" si="1023"/>
        <v>BP_Motor_var</v>
      </c>
      <c r="E6217" s="13" t="str">
        <f t="shared" si="1024"/>
        <v>CHPF_M27_M_BP_Motor_var</v>
      </c>
      <c r="F6217" s="14" t="str">
        <f t="shared" si="1025"/>
        <v>BP_Motor_var_LMD_Time</v>
      </c>
      <c r="G6217" s="10" t="str">
        <f t="shared" si="1026"/>
        <v>CHPF_M27_M_LMD_Time</v>
      </c>
      <c r="H6217" s="10" t="str">
        <f>VLOOKUP(基本表格!E6217,起始地址定义!A:D,4,FALSE)&amp;" "&amp;Q6217</f>
        <v>2143+P5-M10 木片筛出料皮带除铁器 电机控制 左跑偏检测时间</v>
      </c>
      <c r="I6217" s="10" t="str">
        <f t="shared" si="1027"/>
        <v>DB100,INT7560</v>
      </c>
      <c r="J6217" s="13" t="str">
        <f>VLOOKUP(E6217,起始地址定义!A:D,2,FALSE)</f>
        <v>DB100</v>
      </c>
      <c r="K6217" s="12" t="str">
        <f t="shared" si="1028"/>
        <v>INT7560</v>
      </c>
      <c r="L6217" s="13">
        <f>VLOOKUP(E6217,起始地址定义!A:D,3,FALSE)</f>
        <v>7550</v>
      </c>
      <c r="M6217" s="14">
        <f>VLOOKUP($F6217,类型描述及偏移量!$C:$H,2,FALSE)</f>
        <v>10</v>
      </c>
      <c r="N6217" s="14" t="str">
        <f>VLOOKUP($F6217,类型描述及偏移量!$C:$H,3,FALSE)</f>
        <v>整型</v>
      </c>
      <c r="O6217" s="14" t="str">
        <f>VLOOKUP($F6217,类型描述及偏移量!$C:$H,4,FALSE)</f>
        <v>None</v>
      </c>
      <c r="P6217" s="14" t="str">
        <f>VLOOKUP($F6217,类型描述及偏移量!$C:$H,5,FALSE)</f>
        <v>No</v>
      </c>
      <c r="Q6217" s="14" t="str">
        <f>VLOOKUP($F6217,类型描述及偏移量!$C:$H,6,FALSE)</f>
        <v>左跑偏检测时间</v>
      </c>
    </row>
    <row r="6218" hidden="1" spans="1:17">
      <c r="A6218" s="12" t="s">
        <v>128</v>
      </c>
      <c r="B6218" s="12" t="str">
        <f t="shared" si="1021"/>
        <v>M27_M</v>
      </c>
      <c r="C6218" s="12" t="str">
        <f t="shared" si="1022"/>
        <v>RMD_ALM</v>
      </c>
      <c r="D6218" s="12" t="str">
        <f t="shared" si="1023"/>
        <v>BP_Motor_var</v>
      </c>
      <c r="E6218" s="13" t="str">
        <f t="shared" si="1024"/>
        <v>CHPF_M27_M_BP_Motor_var</v>
      </c>
      <c r="F6218" s="14" t="str">
        <f t="shared" si="1025"/>
        <v>BP_Motor_var_RMD_ALM</v>
      </c>
      <c r="G6218" s="10" t="str">
        <f t="shared" si="1026"/>
        <v>CHPF_M27_M_RMD_ALM</v>
      </c>
      <c r="H6218" s="10" t="str">
        <f>VLOOKUP(基本表格!E6218,起始地址定义!A:D,4,FALSE)&amp;" "&amp;Q6218</f>
        <v>2143+P5-M10 木片筛出料皮带除铁器 电机控制 右 跑偏报警</v>
      </c>
      <c r="I6218" s="10" t="str">
        <f t="shared" si="1027"/>
        <v>DB100,X7562.0</v>
      </c>
      <c r="J6218" s="13" t="str">
        <f>VLOOKUP(E6218,起始地址定义!A:D,2,FALSE)</f>
        <v>DB100</v>
      </c>
      <c r="K6218" s="12" t="str">
        <f t="shared" si="1028"/>
        <v>X7562.0</v>
      </c>
      <c r="L6218" s="13">
        <f>VLOOKUP(E6218,起始地址定义!A:D,3,FALSE)</f>
        <v>7550</v>
      </c>
      <c r="M6218" s="14">
        <f>VLOOKUP($F6218,类型描述及偏移量!$C:$H,2,FALSE)</f>
        <v>12</v>
      </c>
      <c r="N6218" s="14" t="str">
        <f>VLOOKUP($F6218,类型描述及偏移量!$C:$H,3,FALSE)</f>
        <v>离散</v>
      </c>
      <c r="O6218" s="14" t="str">
        <f>VLOOKUP($F6218,类型描述及偏移量!$C:$H,4,FALSE)</f>
        <v>On</v>
      </c>
      <c r="P6218" s="14" t="str">
        <f>VLOOKUP($F6218,类型描述及偏移量!$C:$H,5,FALSE)</f>
        <v>Yes</v>
      </c>
      <c r="Q6218" s="14" t="str">
        <f>VLOOKUP($F6218,类型描述及偏移量!$C:$H,6,FALSE)</f>
        <v>右 跑偏报警</v>
      </c>
    </row>
    <row r="6219" hidden="1" spans="1:17">
      <c r="A6219" s="12" t="s">
        <v>128</v>
      </c>
      <c r="B6219" s="12" t="str">
        <f t="shared" si="1021"/>
        <v>M27_M</v>
      </c>
      <c r="C6219" s="12" t="str">
        <f t="shared" si="1022"/>
        <v>RMD_CHK_1</v>
      </c>
      <c r="D6219" s="12" t="str">
        <f t="shared" si="1023"/>
        <v>BP_Motor_var</v>
      </c>
      <c r="E6219" s="13" t="str">
        <f t="shared" si="1024"/>
        <v>CHPF_M27_M_BP_Motor_var</v>
      </c>
      <c r="F6219" s="14" t="str">
        <f t="shared" si="1025"/>
        <v>BP_Motor_var_RMD_CHK_1</v>
      </c>
      <c r="G6219" s="10" t="str">
        <f t="shared" si="1026"/>
        <v>CHPF_M27_M_RMD_CHK_1</v>
      </c>
      <c r="H6219" s="10" t="str">
        <f>VLOOKUP(基本表格!E6219,起始地址定义!A:D,4,FALSE)&amp;" "&amp;Q6219</f>
        <v>2143+P5-M10 木片筛出料皮带除铁器 电机控制 右跑偏1检测</v>
      </c>
      <c r="I6219" s="10" t="str">
        <f t="shared" si="1027"/>
        <v>DB100,X7562.1</v>
      </c>
      <c r="J6219" s="13" t="str">
        <f>VLOOKUP(E6219,起始地址定义!A:D,2,FALSE)</f>
        <v>DB100</v>
      </c>
      <c r="K6219" s="12" t="str">
        <f t="shared" si="1028"/>
        <v>X7562.1</v>
      </c>
      <c r="L6219" s="13">
        <f>VLOOKUP(E6219,起始地址定义!A:D,3,FALSE)</f>
        <v>7550</v>
      </c>
      <c r="M6219" s="14">
        <f>VLOOKUP($F6219,类型描述及偏移量!$C:$H,2,FALSE)</f>
        <v>12.1</v>
      </c>
      <c r="N6219" s="14" t="str">
        <f>VLOOKUP($F6219,类型描述及偏移量!$C:$H,3,FALSE)</f>
        <v>离散</v>
      </c>
      <c r="O6219" s="14" t="str">
        <f>VLOOKUP($F6219,类型描述及偏移量!$C:$H,4,FALSE)</f>
        <v>None</v>
      </c>
      <c r="P6219" s="14" t="str">
        <f>VLOOKUP($F6219,类型描述及偏移量!$C:$H,5,FALSE)</f>
        <v>Yes</v>
      </c>
      <c r="Q6219" s="14" t="str">
        <f>VLOOKUP($F6219,类型描述及偏移量!$C:$H,6,FALSE)</f>
        <v>右跑偏1检测</v>
      </c>
    </row>
    <row r="6220" hidden="1" spans="1:17">
      <c r="A6220" s="12" t="s">
        <v>128</v>
      </c>
      <c r="B6220" s="12" t="str">
        <f t="shared" si="1021"/>
        <v>M27_M</v>
      </c>
      <c r="C6220" s="12" t="str">
        <f t="shared" si="1022"/>
        <v>RMD_EN</v>
      </c>
      <c r="D6220" s="12" t="str">
        <f t="shared" si="1023"/>
        <v>BP_Motor_var</v>
      </c>
      <c r="E6220" s="13" t="str">
        <f t="shared" si="1024"/>
        <v>CHPF_M27_M_BP_Motor_var</v>
      </c>
      <c r="F6220" s="14" t="str">
        <f t="shared" si="1025"/>
        <v>BP_Motor_var_RMD_EN</v>
      </c>
      <c r="G6220" s="10" t="str">
        <f t="shared" si="1026"/>
        <v>CHPF_M27_M_RMD_EN</v>
      </c>
      <c r="H6220" s="10" t="str">
        <f>VLOOKUP(基本表格!E6220,起始地址定义!A:D,4,FALSE)&amp;" "&amp;Q6220</f>
        <v>2143+P5-M10 木片筛出料皮带除铁器 电机控制 右跑偏保护使能</v>
      </c>
      <c r="I6220" s="10" t="str">
        <f t="shared" si="1027"/>
        <v>DB100,X7562.2</v>
      </c>
      <c r="J6220" s="13" t="str">
        <f>VLOOKUP(E6220,起始地址定义!A:D,2,FALSE)</f>
        <v>DB100</v>
      </c>
      <c r="K6220" s="12" t="str">
        <f t="shared" si="1028"/>
        <v>X7562.2</v>
      </c>
      <c r="L6220" s="13">
        <f>VLOOKUP(E6220,起始地址定义!A:D,3,FALSE)</f>
        <v>7550</v>
      </c>
      <c r="M6220" s="14">
        <f>VLOOKUP($F6220,类型描述及偏移量!$C:$H,2,FALSE)</f>
        <v>12.2</v>
      </c>
      <c r="N6220" s="14" t="str">
        <f>VLOOKUP($F6220,类型描述及偏移量!$C:$H,3,FALSE)</f>
        <v>离散</v>
      </c>
      <c r="O6220" s="14" t="str">
        <f>VLOOKUP($F6220,类型描述及偏移量!$C:$H,4,FALSE)</f>
        <v>None</v>
      </c>
      <c r="P6220" s="14" t="str">
        <f>VLOOKUP($F6220,类型描述及偏移量!$C:$H,5,FALSE)</f>
        <v>No</v>
      </c>
      <c r="Q6220" s="14" t="str">
        <f>VLOOKUP($F6220,类型描述及偏移量!$C:$H,6,FALSE)</f>
        <v>右跑偏保护使能</v>
      </c>
    </row>
    <row r="6221" hidden="1" spans="1:17">
      <c r="A6221" s="12" t="s">
        <v>128</v>
      </c>
      <c r="B6221" s="12" t="str">
        <f t="shared" si="1021"/>
        <v>M27_M</v>
      </c>
      <c r="C6221" s="12" t="str">
        <f t="shared" si="1022"/>
        <v>RMD_Stop</v>
      </c>
      <c r="D6221" s="12" t="str">
        <f t="shared" si="1023"/>
        <v>BP_Motor_var</v>
      </c>
      <c r="E6221" s="13" t="str">
        <f t="shared" si="1024"/>
        <v>CHPF_M27_M_BP_Motor_var</v>
      </c>
      <c r="F6221" s="14" t="str">
        <f t="shared" si="1025"/>
        <v>BP_Motor_var_RMD_Stop</v>
      </c>
      <c r="G6221" s="10" t="str">
        <f t="shared" si="1026"/>
        <v>CHPF_M27_M_RMD_Stop</v>
      </c>
      <c r="H6221" s="10" t="str">
        <f>VLOOKUP(基本表格!E6221,起始地址定义!A:D,4,FALSE)&amp;" "&amp;Q6221</f>
        <v>2143+P5-M10 木片筛出料皮带除铁器 电机控制 右跑偏导致停机</v>
      </c>
      <c r="I6221" s="10" t="str">
        <f t="shared" si="1027"/>
        <v>DB100,X7562.3</v>
      </c>
      <c r="J6221" s="13" t="str">
        <f>VLOOKUP(E6221,起始地址定义!A:D,2,FALSE)</f>
        <v>DB100</v>
      </c>
      <c r="K6221" s="12" t="str">
        <f t="shared" si="1028"/>
        <v>X7562.3</v>
      </c>
      <c r="L6221" s="13">
        <f>VLOOKUP(E6221,起始地址定义!A:D,3,FALSE)</f>
        <v>7550</v>
      </c>
      <c r="M6221" s="14">
        <f>VLOOKUP($F6221,类型描述及偏移量!$C:$H,2,FALSE)</f>
        <v>12.3</v>
      </c>
      <c r="N6221" s="14" t="str">
        <f>VLOOKUP($F6221,类型描述及偏移量!$C:$H,3,FALSE)</f>
        <v>离散</v>
      </c>
      <c r="O6221" s="14" t="str">
        <f>VLOOKUP($F6221,类型描述及偏移量!$C:$H,4,FALSE)</f>
        <v>On</v>
      </c>
      <c r="P6221" s="14" t="str">
        <f>VLOOKUP($F6221,类型描述及偏移量!$C:$H,5,FALSE)</f>
        <v>Yes</v>
      </c>
      <c r="Q6221" s="14" t="str">
        <f>VLOOKUP($F6221,类型描述及偏移量!$C:$H,6,FALSE)</f>
        <v>右跑偏导致停机</v>
      </c>
    </row>
    <row r="6222" hidden="1" spans="1:17">
      <c r="A6222" s="12" t="s">
        <v>128</v>
      </c>
      <c r="B6222" s="12" t="str">
        <f t="shared" si="1021"/>
        <v>M27_M</v>
      </c>
      <c r="C6222" s="12" t="str">
        <f t="shared" si="1022"/>
        <v>RMD_Time</v>
      </c>
      <c r="D6222" s="12" t="str">
        <f t="shared" si="1023"/>
        <v>BP_Motor_var</v>
      </c>
      <c r="E6222" s="13" t="str">
        <f t="shared" si="1024"/>
        <v>CHPF_M27_M_BP_Motor_var</v>
      </c>
      <c r="F6222" s="14" t="str">
        <f t="shared" si="1025"/>
        <v>BP_Motor_var_RMD_Time</v>
      </c>
      <c r="G6222" s="10" t="str">
        <f t="shared" si="1026"/>
        <v>CHPF_M27_M_RMD_Time</v>
      </c>
      <c r="H6222" s="10" t="str">
        <f>VLOOKUP(基本表格!E6222,起始地址定义!A:D,4,FALSE)&amp;" "&amp;Q6222</f>
        <v>2143+P5-M10 木片筛出料皮带除铁器 电机控制 右跑偏检测时间</v>
      </c>
      <c r="I6222" s="10" t="str">
        <f t="shared" si="1027"/>
        <v>DB100,INT7564</v>
      </c>
      <c r="J6222" s="13" t="str">
        <f>VLOOKUP(E6222,起始地址定义!A:D,2,FALSE)</f>
        <v>DB100</v>
      </c>
      <c r="K6222" s="12" t="str">
        <f t="shared" si="1028"/>
        <v>INT7564</v>
      </c>
      <c r="L6222" s="13">
        <f>VLOOKUP(E6222,起始地址定义!A:D,3,FALSE)</f>
        <v>7550</v>
      </c>
      <c r="M6222" s="14">
        <f>VLOOKUP($F6222,类型描述及偏移量!$C:$H,2,FALSE)</f>
        <v>14</v>
      </c>
      <c r="N6222" s="14" t="str">
        <f>VLOOKUP($F6222,类型描述及偏移量!$C:$H,3,FALSE)</f>
        <v>整型</v>
      </c>
      <c r="O6222" s="14" t="str">
        <f>VLOOKUP($F6222,类型描述及偏移量!$C:$H,4,FALSE)</f>
        <v>None</v>
      </c>
      <c r="P6222" s="14" t="str">
        <f>VLOOKUP($F6222,类型描述及偏移量!$C:$H,5,FALSE)</f>
        <v>No</v>
      </c>
      <c r="Q6222" s="14" t="str">
        <f>VLOOKUP($F6222,类型描述及偏移量!$C:$H,6,FALSE)</f>
        <v>右跑偏检测时间</v>
      </c>
    </row>
    <row r="6223" hidden="1" spans="1:17">
      <c r="A6223" s="12" t="s">
        <v>128</v>
      </c>
      <c r="B6223" s="12" t="str">
        <f t="shared" si="1021"/>
        <v>M27_M</v>
      </c>
      <c r="C6223" s="12" t="str">
        <f t="shared" si="1022"/>
        <v>Motor_Delta</v>
      </c>
      <c r="D6223" s="12" t="str">
        <f t="shared" si="1023"/>
        <v>BP_Motor_var</v>
      </c>
      <c r="E6223" s="13" t="str">
        <f t="shared" si="1024"/>
        <v>CHPF_M27_M_BP_Motor_var</v>
      </c>
      <c r="F6223" s="14" t="str">
        <f t="shared" si="1025"/>
        <v>BP_Motor_var_Motor_Delta</v>
      </c>
      <c r="G6223" s="10" t="str">
        <f t="shared" si="1026"/>
        <v>CHPF_M27_M_Motor_Delta</v>
      </c>
      <c r="H6223" s="10" t="str">
        <f>VLOOKUP(基本表格!E6223,起始地址定义!A:D,4,FALSE)&amp;" "&amp;Q6223</f>
        <v>2143+P5-M10 木片筛出料皮带除铁器 电机控制 三角型</v>
      </c>
      <c r="I6223" s="10" t="str">
        <f t="shared" si="1027"/>
        <v>DB100,X7566.0</v>
      </c>
      <c r="J6223" s="13" t="str">
        <f>VLOOKUP(E6223,起始地址定义!A:D,2,FALSE)</f>
        <v>DB100</v>
      </c>
      <c r="K6223" s="12" t="str">
        <f t="shared" si="1028"/>
        <v>X7566.0</v>
      </c>
      <c r="L6223" s="13">
        <f>VLOOKUP(E6223,起始地址定义!A:D,3,FALSE)</f>
        <v>7550</v>
      </c>
      <c r="M6223" s="14">
        <f>VLOOKUP($F6223,类型描述及偏移量!$C:$H,2,FALSE)</f>
        <v>16</v>
      </c>
      <c r="N6223" s="14" t="str">
        <f>VLOOKUP($F6223,类型描述及偏移量!$C:$H,3,FALSE)</f>
        <v>离散</v>
      </c>
      <c r="O6223" s="14" t="str">
        <f>VLOOKUP($F6223,类型描述及偏移量!$C:$H,4,FALSE)</f>
        <v>None</v>
      </c>
      <c r="P6223" s="14" t="str">
        <f>VLOOKUP($F6223,类型描述及偏移量!$C:$H,5,FALSE)</f>
        <v>Yes</v>
      </c>
      <c r="Q6223" s="14" t="str">
        <f>VLOOKUP($F6223,类型描述及偏移量!$C:$H,6,FALSE)</f>
        <v>三角型</v>
      </c>
    </row>
    <row r="6224" hidden="1" spans="1:17">
      <c r="A6224" s="12" t="s">
        <v>128</v>
      </c>
      <c r="B6224" s="12" t="str">
        <f t="shared" si="1021"/>
        <v>M27_M</v>
      </c>
      <c r="C6224" s="12" t="str">
        <f t="shared" si="1022"/>
        <v>Motor_Wye</v>
      </c>
      <c r="D6224" s="12" t="str">
        <f t="shared" si="1023"/>
        <v>BP_Motor_var</v>
      </c>
      <c r="E6224" s="13" t="str">
        <f t="shared" si="1024"/>
        <v>CHPF_M27_M_BP_Motor_var</v>
      </c>
      <c r="F6224" s="14" t="str">
        <f t="shared" si="1025"/>
        <v>BP_Motor_var_Motor_Wye</v>
      </c>
      <c r="G6224" s="10" t="str">
        <f t="shared" si="1026"/>
        <v>CHPF_M27_M_Motor_Wye</v>
      </c>
      <c r="H6224" s="10" t="str">
        <f>VLOOKUP(基本表格!E6224,起始地址定义!A:D,4,FALSE)&amp;" "&amp;Q6224</f>
        <v>2143+P5-M10 木片筛出料皮带除铁器 电机控制 星型</v>
      </c>
      <c r="I6224" s="10" t="str">
        <f t="shared" si="1027"/>
        <v>DB100,X7566.1</v>
      </c>
      <c r="J6224" s="13" t="str">
        <f>VLOOKUP(E6224,起始地址定义!A:D,2,FALSE)</f>
        <v>DB100</v>
      </c>
      <c r="K6224" s="12" t="str">
        <f t="shared" si="1028"/>
        <v>X7566.1</v>
      </c>
      <c r="L6224" s="13">
        <f>VLOOKUP(E6224,起始地址定义!A:D,3,FALSE)</f>
        <v>7550</v>
      </c>
      <c r="M6224" s="14">
        <f>VLOOKUP($F6224,类型描述及偏移量!$C:$H,2,FALSE)</f>
        <v>16.1</v>
      </c>
      <c r="N6224" s="14" t="str">
        <f>VLOOKUP($F6224,类型描述及偏移量!$C:$H,3,FALSE)</f>
        <v>离散</v>
      </c>
      <c r="O6224" s="14" t="str">
        <f>VLOOKUP($F6224,类型描述及偏移量!$C:$H,4,FALSE)</f>
        <v>None</v>
      </c>
      <c r="P6224" s="14" t="str">
        <f>VLOOKUP($F6224,类型描述及偏移量!$C:$H,5,FALSE)</f>
        <v>Yes</v>
      </c>
      <c r="Q6224" s="14" t="str">
        <f>VLOOKUP($F6224,类型描述及偏移量!$C:$H,6,FALSE)</f>
        <v>星型</v>
      </c>
    </row>
    <row r="6225" hidden="1" spans="1:17">
      <c r="A6225" s="12" t="s">
        <v>128</v>
      </c>
      <c r="B6225" s="12" t="str">
        <f t="shared" si="1021"/>
        <v>M27_M</v>
      </c>
      <c r="C6225" s="12" t="str">
        <f t="shared" si="1022"/>
        <v>MSD</v>
      </c>
      <c r="D6225" s="12" t="str">
        <f t="shared" si="1023"/>
        <v>BP_Motor_var</v>
      </c>
      <c r="E6225" s="13" t="str">
        <f t="shared" si="1024"/>
        <v>CHPF_M27_M_BP_Motor_var</v>
      </c>
      <c r="F6225" s="14" t="str">
        <f t="shared" si="1025"/>
        <v>BP_Motor_var_MSD</v>
      </c>
      <c r="G6225" s="10" t="str">
        <f t="shared" si="1026"/>
        <v>CHPF_M27_M_MSD</v>
      </c>
      <c r="H6225" s="10" t="str">
        <f>VLOOKUP(基本表格!E6225,起始地址定义!A:D,4,FALSE)&amp;" "&amp;Q6225</f>
        <v>2143+P5-M10 木片筛出料皮带除铁器 电机控制 维修开关</v>
      </c>
      <c r="I6225" s="10" t="str">
        <f t="shared" si="1027"/>
        <v>DB100,X7566.2</v>
      </c>
      <c r="J6225" s="13" t="str">
        <f>VLOOKUP(E6225,起始地址定义!A:D,2,FALSE)</f>
        <v>DB100</v>
      </c>
      <c r="K6225" s="12" t="str">
        <f t="shared" si="1028"/>
        <v>X7566.2</v>
      </c>
      <c r="L6225" s="13">
        <f>VLOOKUP(E6225,起始地址定义!A:D,3,FALSE)</f>
        <v>7550</v>
      </c>
      <c r="M6225" s="14">
        <f>VLOOKUP($F6225,类型描述及偏移量!$C:$H,2,FALSE)</f>
        <v>16.2</v>
      </c>
      <c r="N6225" s="14" t="str">
        <f>VLOOKUP($F6225,类型描述及偏移量!$C:$H,3,FALSE)</f>
        <v>离散</v>
      </c>
      <c r="O6225" s="14" t="str">
        <f>VLOOKUP($F6225,类型描述及偏移量!$C:$H,4,FALSE)</f>
        <v>On</v>
      </c>
      <c r="P6225" s="14" t="str">
        <f>VLOOKUP($F6225,类型描述及偏移量!$C:$H,5,FALSE)</f>
        <v>Yes</v>
      </c>
      <c r="Q6225" s="14" t="str">
        <f>VLOOKUP($F6225,类型描述及偏移量!$C:$H,6,FALSE)</f>
        <v>维修开关</v>
      </c>
    </row>
    <row r="6226" hidden="1" spans="1:17">
      <c r="A6226" s="12" t="s">
        <v>128</v>
      </c>
      <c r="B6226" s="12" t="str">
        <f t="shared" si="1021"/>
        <v>M27_M</v>
      </c>
      <c r="C6226" s="12" t="str">
        <f t="shared" si="1022"/>
        <v>LMD_CHK_2</v>
      </c>
      <c r="D6226" s="12" t="str">
        <f t="shared" si="1023"/>
        <v>BP_Motor_var</v>
      </c>
      <c r="E6226" s="13" t="str">
        <f t="shared" si="1024"/>
        <v>CHPF_M27_M_BP_Motor_var</v>
      </c>
      <c r="F6226" s="14" t="str">
        <f t="shared" si="1025"/>
        <v>BP_Motor_var_LMD_CHK_2</v>
      </c>
      <c r="G6226" s="10" t="str">
        <f t="shared" si="1026"/>
        <v>CHPF_M27_M_LMD_CHK_2</v>
      </c>
      <c r="H6226" s="10" t="str">
        <f>VLOOKUP(基本表格!E6226,起始地址定义!A:D,4,FALSE)&amp;" "&amp;Q6226</f>
        <v>2143+P5-M10 木片筛出料皮带除铁器 电机控制 左跑偏2检测</v>
      </c>
      <c r="I6226" s="10" t="str">
        <f t="shared" si="1027"/>
        <v>DB100,X7566.3</v>
      </c>
      <c r="J6226" s="13" t="str">
        <f>VLOOKUP(E6226,起始地址定义!A:D,2,FALSE)</f>
        <v>DB100</v>
      </c>
      <c r="K6226" s="12" t="str">
        <f t="shared" si="1028"/>
        <v>X7566.3</v>
      </c>
      <c r="L6226" s="13">
        <f>VLOOKUP(E6226,起始地址定义!A:D,3,FALSE)</f>
        <v>7550</v>
      </c>
      <c r="M6226" s="14">
        <f>VLOOKUP($F6226,类型描述及偏移量!$C:$H,2,FALSE)</f>
        <v>16.3</v>
      </c>
      <c r="N6226" s="14" t="str">
        <f>VLOOKUP($F6226,类型描述及偏移量!$C:$H,3,FALSE)</f>
        <v>离散</v>
      </c>
      <c r="O6226" s="14" t="str">
        <f>VLOOKUP($F6226,类型描述及偏移量!$C:$H,4,FALSE)</f>
        <v>None</v>
      </c>
      <c r="P6226" s="14" t="str">
        <f>VLOOKUP($F6226,类型描述及偏移量!$C:$H,5,FALSE)</f>
        <v>Yes</v>
      </c>
      <c r="Q6226" s="14" t="str">
        <f>VLOOKUP($F6226,类型描述及偏移量!$C:$H,6,FALSE)</f>
        <v>左跑偏2检测</v>
      </c>
    </row>
    <row r="6227" hidden="1" spans="1:17">
      <c r="A6227" s="12" t="s">
        <v>128</v>
      </c>
      <c r="B6227" s="12" t="str">
        <f t="shared" si="1021"/>
        <v>M27_M</v>
      </c>
      <c r="C6227" s="12" t="str">
        <f t="shared" si="1022"/>
        <v>RMD_CHK_2</v>
      </c>
      <c r="D6227" s="12" t="str">
        <f t="shared" si="1023"/>
        <v>BP_Motor_var</v>
      </c>
      <c r="E6227" s="13" t="str">
        <f t="shared" si="1024"/>
        <v>CHPF_M27_M_BP_Motor_var</v>
      </c>
      <c r="F6227" s="14" t="str">
        <f t="shared" si="1025"/>
        <v>BP_Motor_var_RMD_CHK_2</v>
      </c>
      <c r="G6227" s="10" t="str">
        <f t="shared" si="1026"/>
        <v>CHPF_M27_M_RMD_CHK_2</v>
      </c>
      <c r="H6227" s="10" t="str">
        <f>VLOOKUP(基本表格!E6227,起始地址定义!A:D,4,FALSE)&amp;" "&amp;Q6227</f>
        <v>2143+P5-M10 木片筛出料皮带除铁器 电机控制 右跑偏2检测</v>
      </c>
      <c r="I6227" s="10" t="str">
        <f t="shared" si="1027"/>
        <v>DB100,X7566.4</v>
      </c>
      <c r="J6227" s="13" t="str">
        <f>VLOOKUP(E6227,起始地址定义!A:D,2,FALSE)</f>
        <v>DB100</v>
      </c>
      <c r="K6227" s="12" t="str">
        <f t="shared" si="1028"/>
        <v>X7566.4</v>
      </c>
      <c r="L6227" s="13">
        <f>VLOOKUP(E6227,起始地址定义!A:D,3,FALSE)</f>
        <v>7550</v>
      </c>
      <c r="M6227" s="14">
        <f>VLOOKUP($F6227,类型描述及偏移量!$C:$H,2,FALSE)</f>
        <v>16.4</v>
      </c>
      <c r="N6227" s="14" t="str">
        <f>VLOOKUP($F6227,类型描述及偏移量!$C:$H,3,FALSE)</f>
        <v>离散</v>
      </c>
      <c r="O6227" s="14" t="str">
        <f>VLOOKUP($F6227,类型描述及偏移量!$C:$H,4,FALSE)</f>
        <v>None</v>
      </c>
      <c r="P6227" s="14" t="str">
        <f>VLOOKUP($F6227,类型描述及偏移量!$C:$H,5,FALSE)</f>
        <v>Yes</v>
      </c>
      <c r="Q6227" s="14" t="str">
        <f>VLOOKUP($F6227,类型描述及偏移量!$C:$H,6,FALSE)</f>
        <v>右跑偏2检测</v>
      </c>
    </row>
    <row r="6228" hidden="1" spans="1:17">
      <c r="A6228" s="12" t="s">
        <v>128</v>
      </c>
      <c r="B6228" s="12" t="str">
        <f t="shared" si="1021"/>
        <v>M27_M</v>
      </c>
      <c r="C6228" s="12" t="str">
        <f t="shared" si="1022"/>
        <v>InterStarTime</v>
      </c>
      <c r="D6228" s="12" t="str">
        <f t="shared" si="1023"/>
        <v>BP_Motor_var</v>
      </c>
      <c r="E6228" s="13" t="str">
        <f t="shared" si="1024"/>
        <v>CHPF_M27_M_BP_Motor_var</v>
      </c>
      <c r="F6228" s="14" t="str">
        <f t="shared" si="1025"/>
        <v>BP_Motor_var_InterStarTime</v>
      </c>
      <c r="G6228" s="10" t="str">
        <f t="shared" si="1026"/>
        <v>CHPF_M27_M_InterStarTime</v>
      </c>
      <c r="H6228" s="10" t="str">
        <f>VLOOKUP(基本表格!E6228,起始地址定义!A:D,4,FALSE)&amp;" "&amp;Q6228</f>
        <v>2143+P5-M10 木片筛出料皮带除铁器 电机控制 联动启动延时</v>
      </c>
      <c r="I6228" s="10" t="str">
        <f t="shared" si="1027"/>
        <v>DB100,INT7568</v>
      </c>
      <c r="J6228" s="13" t="str">
        <f>VLOOKUP(E6228,起始地址定义!A:D,2,FALSE)</f>
        <v>DB100</v>
      </c>
      <c r="K6228" s="12" t="str">
        <f t="shared" si="1028"/>
        <v>INT7568</v>
      </c>
      <c r="L6228" s="13">
        <f>VLOOKUP(E6228,起始地址定义!A:D,3,FALSE)</f>
        <v>7550</v>
      </c>
      <c r="M6228" s="14">
        <f>VLOOKUP($F6228,类型描述及偏移量!$C:$H,2,FALSE)</f>
        <v>18</v>
      </c>
      <c r="N6228" s="14" t="str">
        <f>VLOOKUP($F6228,类型描述及偏移量!$C:$H,3,FALSE)</f>
        <v>整型</v>
      </c>
      <c r="O6228" s="14" t="str">
        <f>VLOOKUP($F6228,类型描述及偏移量!$C:$H,4,FALSE)</f>
        <v>None</v>
      </c>
      <c r="P6228" s="14" t="str">
        <f>VLOOKUP($F6228,类型描述及偏移量!$C:$H,5,FALSE)</f>
        <v>No</v>
      </c>
      <c r="Q6228" s="14" t="str">
        <f>VLOOKUP($F6228,类型描述及偏移量!$C:$H,6,FALSE)</f>
        <v>联动启动延时</v>
      </c>
    </row>
    <row r="6229" hidden="1" spans="1:17">
      <c r="A6229" s="12" t="s">
        <v>128</v>
      </c>
      <c r="B6229" s="12" t="str">
        <f t="shared" si="1021"/>
        <v>M27_M</v>
      </c>
      <c r="C6229" s="12" t="str">
        <f t="shared" si="1022"/>
        <v>Alt_TMR</v>
      </c>
      <c r="D6229" s="12" t="str">
        <f t="shared" si="1023"/>
        <v>BP_Motor_var</v>
      </c>
      <c r="E6229" s="13" t="str">
        <f t="shared" si="1024"/>
        <v>CHPF_M27_M_BP_Motor_var</v>
      </c>
      <c r="F6229" s="14" t="str">
        <f t="shared" si="1025"/>
        <v>BP_Motor_var_Alt_TMR</v>
      </c>
      <c r="G6229" s="10" t="str">
        <f t="shared" si="1026"/>
        <v>CHPF_M27_M_Alt_TMR</v>
      </c>
      <c r="H6229" s="10" t="str">
        <f>VLOOKUP(基本表格!E6229,起始地址定义!A:D,4,FALSE)&amp;" "&amp;Q6229</f>
        <v>2143+P5-M10 木片筛出料皮带除铁器 电机控制 起动转换时间 秒</v>
      </c>
      <c r="I6229" s="10" t="str">
        <f t="shared" si="1027"/>
        <v>DB100,INT7570</v>
      </c>
      <c r="J6229" s="13" t="str">
        <f>VLOOKUP(E6229,起始地址定义!A:D,2,FALSE)</f>
        <v>DB100</v>
      </c>
      <c r="K6229" s="12" t="str">
        <f t="shared" si="1028"/>
        <v>INT7570</v>
      </c>
      <c r="L6229" s="13">
        <f>VLOOKUP(E6229,起始地址定义!A:D,3,FALSE)</f>
        <v>7550</v>
      </c>
      <c r="M6229" s="14">
        <f>VLOOKUP($F6229,类型描述及偏移量!$C:$H,2,FALSE)</f>
        <v>20</v>
      </c>
      <c r="N6229" s="14" t="str">
        <f>VLOOKUP($F6229,类型描述及偏移量!$C:$H,3,FALSE)</f>
        <v>整型</v>
      </c>
      <c r="O6229" s="14" t="str">
        <f>VLOOKUP($F6229,类型描述及偏移量!$C:$H,4,FALSE)</f>
        <v>None</v>
      </c>
      <c r="P6229" s="14" t="str">
        <f>VLOOKUP($F6229,类型描述及偏移量!$C:$H,5,FALSE)</f>
        <v>No</v>
      </c>
      <c r="Q6229" s="14" t="str">
        <f>VLOOKUP($F6229,类型描述及偏移量!$C:$H,6,FALSE)</f>
        <v>起动转换时间 秒</v>
      </c>
    </row>
    <row r="6230" hidden="1" spans="1:17">
      <c r="A6230" s="12" t="s">
        <v>128</v>
      </c>
      <c r="B6230" s="12" t="str">
        <f t="shared" si="1021"/>
        <v>M28_M</v>
      </c>
      <c r="C6230" s="12" t="str">
        <f t="shared" si="1022"/>
        <v>Enable</v>
      </c>
      <c r="D6230" s="12" t="str">
        <f t="shared" si="1023"/>
        <v>BP_Motor_var</v>
      </c>
      <c r="E6230" s="13" t="str">
        <f t="shared" si="1024"/>
        <v>CHPF_M28_M_BP_Motor_var</v>
      </c>
      <c r="F6230" s="14" t="str">
        <f t="shared" si="1025"/>
        <v>BP_Motor_var_Enable</v>
      </c>
      <c r="G6230" s="10" t="str">
        <f t="shared" si="1026"/>
        <v>CHPF_M28_M_Enable</v>
      </c>
      <c r="H6230" s="10" t="str">
        <f>VLOOKUP(基本表格!E6230,起始地址定义!A:D,4,FALSE)&amp;" "&amp;Q6230</f>
        <v>2132+P5-M9 木片出料皮带除铁器 电机控制 使能</v>
      </c>
      <c r="I6230" s="10" t="str">
        <f t="shared" si="1027"/>
        <v>DB100,X7600.0</v>
      </c>
      <c r="J6230" s="13" t="str">
        <f>VLOOKUP(E6230,起始地址定义!A:D,2,FALSE)</f>
        <v>DB100</v>
      </c>
      <c r="K6230" s="12" t="str">
        <f t="shared" si="1028"/>
        <v>X7600.0</v>
      </c>
      <c r="L6230" s="13">
        <f>VLOOKUP(E6230,起始地址定义!A:D,3,FALSE)</f>
        <v>7600</v>
      </c>
      <c r="M6230" s="14">
        <f>VLOOKUP($F6230,类型描述及偏移量!$C:$H,2,FALSE)</f>
        <v>0</v>
      </c>
      <c r="N6230" s="14" t="str">
        <f>VLOOKUP($F6230,类型描述及偏移量!$C:$H,3,FALSE)</f>
        <v>离散</v>
      </c>
      <c r="O6230" s="14" t="str">
        <f>VLOOKUP($F6230,类型描述及偏移量!$C:$H,4,FALSE)</f>
        <v>None</v>
      </c>
      <c r="P6230" s="14" t="str">
        <f>VLOOKUP($F6230,类型描述及偏移量!$C:$H,5,FALSE)</f>
        <v>No</v>
      </c>
      <c r="Q6230" s="14" t="str">
        <f>VLOOKUP($F6230,类型描述及偏移量!$C:$H,6,FALSE)</f>
        <v>使能</v>
      </c>
    </row>
    <row r="6231" hidden="1" spans="1:17">
      <c r="A6231" s="12" t="s">
        <v>128</v>
      </c>
      <c r="B6231" s="12" t="str">
        <f t="shared" si="1021"/>
        <v>M28_M</v>
      </c>
      <c r="C6231" s="12" t="str">
        <f t="shared" si="1022"/>
        <v>Auto_Status</v>
      </c>
      <c r="D6231" s="12" t="str">
        <f t="shared" si="1023"/>
        <v>BP_Motor_var</v>
      </c>
      <c r="E6231" s="13" t="str">
        <f t="shared" si="1024"/>
        <v>CHPF_M28_M_BP_Motor_var</v>
      </c>
      <c r="F6231" s="14" t="str">
        <f t="shared" si="1025"/>
        <v>BP_Motor_var_Auto_Status</v>
      </c>
      <c r="G6231" s="10" t="str">
        <f t="shared" si="1026"/>
        <v>CHPF_M28_M_Auto_Status</v>
      </c>
      <c r="H6231" s="10" t="str">
        <f>VLOOKUP(基本表格!E6231,起始地址定义!A:D,4,FALSE)&amp;" "&amp;Q6231</f>
        <v>2132+P5-M9 木片出料皮带除铁器 电机控制 手自动状态</v>
      </c>
      <c r="I6231" s="10" t="str">
        <f t="shared" si="1027"/>
        <v>DB100,X7600.3</v>
      </c>
      <c r="J6231" s="13" t="str">
        <f>VLOOKUP(E6231,起始地址定义!A:D,2,FALSE)</f>
        <v>DB100</v>
      </c>
      <c r="K6231" s="12" t="str">
        <f t="shared" si="1028"/>
        <v>X7600.3</v>
      </c>
      <c r="L6231" s="13">
        <f>VLOOKUP(E6231,起始地址定义!A:D,3,FALSE)</f>
        <v>7600</v>
      </c>
      <c r="M6231" s="14">
        <f>VLOOKUP($F6231,类型描述及偏移量!$C:$H,2,FALSE)</f>
        <v>0.3</v>
      </c>
      <c r="N6231" s="14" t="str">
        <f>VLOOKUP($F6231,类型描述及偏移量!$C:$H,3,FALSE)</f>
        <v>离散</v>
      </c>
      <c r="O6231" s="14" t="str">
        <f>VLOOKUP($F6231,类型描述及偏移量!$C:$H,4,FALSE)</f>
        <v>None</v>
      </c>
      <c r="P6231" s="14" t="str">
        <f>VLOOKUP($F6231,类型描述及偏移量!$C:$H,5,FALSE)</f>
        <v>Yes</v>
      </c>
      <c r="Q6231" s="14" t="str">
        <f>VLOOKUP($F6231,类型描述及偏移量!$C:$H,6,FALSE)</f>
        <v>手自动状态</v>
      </c>
    </row>
    <row r="6232" hidden="1" spans="1:17">
      <c r="A6232" s="12" t="s">
        <v>128</v>
      </c>
      <c r="B6232" s="12" t="str">
        <f t="shared" si="1021"/>
        <v>M28_M</v>
      </c>
      <c r="C6232" s="12" t="str">
        <f t="shared" si="1022"/>
        <v>Loc_Rem</v>
      </c>
      <c r="D6232" s="12" t="str">
        <f t="shared" si="1023"/>
        <v>BP_Motor_var</v>
      </c>
      <c r="E6232" s="13" t="str">
        <f t="shared" si="1024"/>
        <v>CHPF_M28_M_BP_Motor_var</v>
      </c>
      <c r="F6232" s="14" t="str">
        <f t="shared" si="1025"/>
        <v>BP_Motor_var_Loc_Rem</v>
      </c>
      <c r="G6232" s="10" t="str">
        <f t="shared" si="1026"/>
        <v>CHPF_M28_M_Loc_Rem</v>
      </c>
      <c r="H6232" s="10" t="str">
        <f>VLOOKUP(基本表格!E6232,起始地址定义!A:D,4,FALSE)&amp;" "&amp;Q6232</f>
        <v>2132+P5-M9 木片出料皮带除铁器 电机控制 本地/远程(检修/待机）</v>
      </c>
      <c r="I6232" s="10" t="str">
        <f t="shared" si="1027"/>
        <v>DB100,X7600.4</v>
      </c>
      <c r="J6232" s="13" t="str">
        <f>VLOOKUP(E6232,起始地址定义!A:D,2,FALSE)</f>
        <v>DB100</v>
      </c>
      <c r="K6232" s="12" t="str">
        <f t="shared" si="1028"/>
        <v>X7600.4</v>
      </c>
      <c r="L6232" s="13">
        <f>VLOOKUP(E6232,起始地址定义!A:D,3,FALSE)</f>
        <v>7600</v>
      </c>
      <c r="M6232" s="14">
        <f>VLOOKUP($F6232,类型描述及偏移量!$C:$H,2,FALSE)</f>
        <v>0.4</v>
      </c>
      <c r="N6232" s="14" t="str">
        <f>VLOOKUP($F6232,类型描述及偏移量!$C:$H,3,FALSE)</f>
        <v>离散</v>
      </c>
      <c r="O6232" s="14" t="str">
        <f>VLOOKUP($F6232,类型描述及偏移量!$C:$H,4,FALSE)</f>
        <v>None</v>
      </c>
      <c r="P6232" s="14" t="str">
        <f>VLOOKUP($F6232,类型描述及偏移量!$C:$H,5,FALSE)</f>
        <v>Yes</v>
      </c>
      <c r="Q6232" s="14" t="str">
        <f>VLOOKUP($F6232,类型描述及偏移量!$C:$H,6,FALSE)</f>
        <v>本地/远程(检修/待机）</v>
      </c>
    </row>
    <row r="6233" hidden="1" spans="1:17">
      <c r="A6233" s="12" t="s">
        <v>128</v>
      </c>
      <c r="B6233" s="12" t="str">
        <f t="shared" si="1021"/>
        <v>M28_M</v>
      </c>
      <c r="C6233" s="12" t="str">
        <f t="shared" si="1022"/>
        <v>ON_HMI</v>
      </c>
      <c r="D6233" s="12" t="str">
        <f t="shared" si="1023"/>
        <v>BP_Motor_var</v>
      </c>
      <c r="E6233" s="13" t="str">
        <f t="shared" si="1024"/>
        <v>CHPF_M28_M_BP_Motor_var</v>
      </c>
      <c r="F6233" s="14" t="str">
        <f t="shared" si="1025"/>
        <v>BP_Motor_var_ON_HMI</v>
      </c>
      <c r="G6233" s="10" t="str">
        <f t="shared" si="1026"/>
        <v>CHPF_M28_M_ON_HMI</v>
      </c>
      <c r="H6233" s="10" t="str">
        <f>VLOOKUP(基本表格!E6233,起始地址定义!A:D,4,FALSE)&amp;" "&amp;Q6233</f>
        <v>2132+P5-M9 木片出料皮带除铁器 电机控制 开启_上位机(正转)</v>
      </c>
      <c r="I6233" s="10" t="str">
        <f t="shared" si="1027"/>
        <v>DB100,X7600.6</v>
      </c>
      <c r="J6233" s="13" t="str">
        <f>VLOOKUP(E6233,起始地址定义!A:D,2,FALSE)</f>
        <v>DB100</v>
      </c>
      <c r="K6233" s="12" t="str">
        <f t="shared" si="1028"/>
        <v>X7600.6</v>
      </c>
      <c r="L6233" s="13">
        <f>VLOOKUP(E6233,起始地址定义!A:D,3,FALSE)</f>
        <v>7600</v>
      </c>
      <c r="M6233" s="14">
        <f>VLOOKUP($F6233,类型描述及偏移量!$C:$H,2,FALSE)</f>
        <v>0.6</v>
      </c>
      <c r="N6233" s="14" t="str">
        <f>VLOOKUP($F6233,类型描述及偏移量!$C:$H,3,FALSE)</f>
        <v>离散</v>
      </c>
      <c r="O6233" s="14" t="str">
        <f>VLOOKUP($F6233,类型描述及偏移量!$C:$H,4,FALSE)</f>
        <v>None</v>
      </c>
      <c r="P6233" s="14" t="str">
        <f>VLOOKUP($F6233,类型描述及偏移量!$C:$H,5,FALSE)</f>
        <v>No</v>
      </c>
      <c r="Q6233" s="14" t="str">
        <f>VLOOKUP($F6233,类型描述及偏移量!$C:$H,6,FALSE)</f>
        <v>开启_上位机(正转)</v>
      </c>
    </row>
    <row r="6234" hidden="1" spans="1:17">
      <c r="A6234" s="12" t="s">
        <v>128</v>
      </c>
      <c r="B6234" s="12" t="str">
        <f t="shared" si="1021"/>
        <v>M28_M</v>
      </c>
      <c r="C6234" s="12" t="str">
        <f t="shared" si="1022"/>
        <v>OFF_HMI</v>
      </c>
      <c r="D6234" s="12" t="str">
        <f t="shared" si="1023"/>
        <v>BP_Motor_var</v>
      </c>
      <c r="E6234" s="13" t="str">
        <f t="shared" si="1024"/>
        <v>CHPF_M28_M_BP_Motor_var</v>
      </c>
      <c r="F6234" s="14" t="str">
        <f t="shared" si="1025"/>
        <v>BP_Motor_var_OFF_HMI</v>
      </c>
      <c r="G6234" s="10" t="str">
        <f t="shared" si="1026"/>
        <v>CHPF_M28_M_OFF_HMI</v>
      </c>
      <c r="H6234" s="10" t="str">
        <f>VLOOKUP(基本表格!E6234,起始地址定义!A:D,4,FALSE)&amp;" "&amp;Q6234</f>
        <v>2132+P5-M9 木片出料皮带除铁器 电机控制 停止_上位机(反转)</v>
      </c>
      <c r="I6234" s="10" t="str">
        <f t="shared" si="1027"/>
        <v>DB100,X7601.0</v>
      </c>
      <c r="J6234" s="13" t="str">
        <f>VLOOKUP(E6234,起始地址定义!A:D,2,FALSE)</f>
        <v>DB100</v>
      </c>
      <c r="K6234" s="12" t="str">
        <f t="shared" si="1028"/>
        <v>X7601.0</v>
      </c>
      <c r="L6234" s="13">
        <f>VLOOKUP(E6234,起始地址定义!A:D,3,FALSE)</f>
        <v>7600</v>
      </c>
      <c r="M6234" s="14">
        <f>VLOOKUP($F6234,类型描述及偏移量!$C:$H,2,FALSE)</f>
        <v>1</v>
      </c>
      <c r="N6234" s="14" t="str">
        <f>VLOOKUP($F6234,类型描述及偏移量!$C:$H,3,FALSE)</f>
        <v>离散</v>
      </c>
      <c r="O6234" s="14" t="str">
        <f>VLOOKUP($F6234,类型描述及偏移量!$C:$H,4,FALSE)</f>
        <v>None</v>
      </c>
      <c r="P6234" s="14" t="str">
        <f>VLOOKUP($F6234,类型描述及偏移量!$C:$H,5,FALSE)</f>
        <v>No</v>
      </c>
      <c r="Q6234" s="14" t="str">
        <f>VLOOKUP($F6234,类型描述及偏移量!$C:$H,6,FALSE)</f>
        <v>停止_上位机(反转)</v>
      </c>
    </row>
    <row r="6235" hidden="1" spans="1:17">
      <c r="A6235" s="12" t="s">
        <v>128</v>
      </c>
      <c r="B6235" s="12" t="str">
        <f t="shared" si="1021"/>
        <v>M28_M</v>
      </c>
      <c r="C6235" s="12" t="str">
        <f t="shared" si="1022"/>
        <v>Fan</v>
      </c>
      <c r="D6235" s="12" t="str">
        <f t="shared" si="1023"/>
        <v>BP_Motor_var</v>
      </c>
      <c r="E6235" s="13" t="str">
        <f t="shared" si="1024"/>
        <v>CHPF_M28_M_BP_Motor_var</v>
      </c>
      <c r="F6235" s="14" t="str">
        <f t="shared" si="1025"/>
        <v>BP_Motor_var_Fan</v>
      </c>
      <c r="G6235" s="10" t="str">
        <f t="shared" si="1026"/>
        <v>CHPF_M28_M_Fan</v>
      </c>
      <c r="H6235" s="10" t="str">
        <f>VLOOKUP(基本表格!E6235,起始地址定义!A:D,4,FALSE)&amp;" "&amp;Q6235</f>
        <v>2132+P5-M9 木片出料皮带除铁器 电机控制 通风扇</v>
      </c>
      <c r="I6235" s="10" t="str">
        <f t="shared" si="1027"/>
        <v>DB100,X7601.1</v>
      </c>
      <c r="J6235" s="13" t="str">
        <f>VLOOKUP(E6235,起始地址定义!A:D,2,FALSE)</f>
        <v>DB100</v>
      </c>
      <c r="K6235" s="12" t="str">
        <f t="shared" si="1028"/>
        <v>X7601.1</v>
      </c>
      <c r="L6235" s="13">
        <f>VLOOKUP(E6235,起始地址定义!A:D,3,FALSE)</f>
        <v>7600</v>
      </c>
      <c r="M6235" s="14">
        <f>VLOOKUP($F6235,类型描述及偏移量!$C:$H,2,FALSE)</f>
        <v>1.1</v>
      </c>
      <c r="N6235" s="14" t="str">
        <f>VLOOKUP($F6235,类型描述及偏移量!$C:$H,3,FALSE)</f>
        <v>离散</v>
      </c>
      <c r="O6235" s="14" t="str">
        <f>VLOOKUP($F6235,类型描述及偏移量!$C:$H,4,FALSE)</f>
        <v>None</v>
      </c>
      <c r="P6235" s="14" t="str">
        <f>VLOOKUP($F6235,类型描述及偏移量!$C:$H,5,FALSE)</f>
        <v>Yes</v>
      </c>
      <c r="Q6235" s="14" t="str">
        <f>VLOOKUP($F6235,类型描述及偏移量!$C:$H,6,FALSE)</f>
        <v>通风扇</v>
      </c>
    </row>
    <row r="6236" hidden="1" spans="1:17">
      <c r="A6236" s="12" t="s">
        <v>128</v>
      </c>
      <c r="B6236" s="12" t="str">
        <f t="shared" si="1021"/>
        <v>M28_M</v>
      </c>
      <c r="C6236" s="12" t="str">
        <f t="shared" si="1022"/>
        <v>Motor</v>
      </c>
      <c r="D6236" s="12" t="str">
        <f t="shared" si="1023"/>
        <v>BP_Motor_var</v>
      </c>
      <c r="E6236" s="13" t="str">
        <f t="shared" si="1024"/>
        <v>CHPF_M28_M_BP_Motor_var</v>
      </c>
      <c r="F6236" s="14" t="str">
        <f t="shared" si="1025"/>
        <v>BP_Motor_var_Motor</v>
      </c>
      <c r="G6236" s="10" t="str">
        <f t="shared" si="1026"/>
        <v>CHPF_M28_M_Motor</v>
      </c>
      <c r="H6236" s="10" t="str">
        <f>VLOOKUP(基本表格!E6236,起始地址定义!A:D,4,FALSE)&amp;" "&amp;Q6236</f>
        <v>2132+P5-M9 木片出料皮带除铁器 电机控制 电机(正转）</v>
      </c>
      <c r="I6236" s="10" t="str">
        <f t="shared" si="1027"/>
        <v>DB100,X7601.2</v>
      </c>
      <c r="J6236" s="13" t="str">
        <f>VLOOKUP(E6236,起始地址定义!A:D,2,FALSE)</f>
        <v>DB100</v>
      </c>
      <c r="K6236" s="12" t="str">
        <f t="shared" si="1028"/>
        <v>X7601.2</v>
      </c>
      <c r="L6236" s="13">
        <f>VLOOKUP(E6236,起始地址定义!A:D,3,FALSE)</f>
        <v>7600</v>
      </c>
      <c r="M6236" s="14">
        <f>VLOOKUP($F6236,类型描述及偏移量!$C:$H,2,FALSE)</f>
        <v>1.2</v>
      </c>
      <c r="N6236" s="14" t="str">
        <f>VLOOKUP($F6236,类型描述及偏移量!$C:$H,3,FALSE)</f>
        <v>离散</v>
      </c>
      <c r="O6236" s="14" t="str">
        <f>VLOOKUP($F6236,类型描述及偏移量!$C:$H,4,FALSE)</f>
        <v>None</v>
      </c>
      <c r="P6236" s="14" t="str">
        <f>VLOOKUP($F6236,类型描述及偏移量!$C:$H,5,FALSE)</f>
        <v>Yes</v>
      </c>
      <c r="Q6236" s="14" t="str">
        <f>VLOOKUP($F6236,类型描述及偏移量!$C:$H,6,FALSE)</f>
        <v>电机(正转）</v>
      </c>
    </row>
    <row r="6237" hidden="1" spans="1:17">
      <c r="A6237" s="12" t="s">
        <v>128</v>
      </c>
      <c r="B6237" s="12" t="str">
        <f t="shared" si="1021"/>
        <v>M28_M</v>
      </c>
      <c r="C6237" s="12" t="str">
        <f t="shared" si="1022"/>
        <v>OL</v>
      </c>
      <c r="D6237" s="12" t="str">
        <f t="shared" si="1023"/>
        <v>BP_Motor_var</v>
      </c>
      <c r="E6237" s="13" t="str">
        <f t="shared" si="1024"/>
        <v>CHPF_M28_M_BP_Motor_var</v>
      </c>
      <c r="F6237" s="14" t="str">
        <f t="shared" si="1025"/>
        <v>BP_Motor_var_OL</v>
      </c>
      <c r="G6237" s="10" t="str">
        <f t="shared" si="1026"/>
        <v>CHPF_M28_M_OL</v>
      </c>
      <c r="H6237" s="10" t="str">
        <f>VLOOKUP(基本表格!E6237,起始地址定义!A:D,4,FALSE)&amp;" "&amp;Q6237</f>
        <v>2132+P5-M9 木片出料皮带除铁器 电机控制 电机过载</v>
      </c>
      <c r="I6237" s="10" t="str">
        <f t="shared" si="1027"/>
        <v>DB100,X7601.3</v>
      </c>
      <c r="J6237" s="13" t="str">
        <f>VLOOKUP(E6237,起始地址定义!A:D,2,FALSE)</f>
        <v>DB100</v>
      </c>
      <c r="K6237" s="12" t="str">
        <f t="shared" si="1028"/>
        <v>X7601.3</v>
      </c>
      <c r="L6237" s="13">
        <f>VLOOKUP(E6237,起始地址定义!A:D,3,FALSE)</f>
        <v>7600</v>
      </c>
      <c r="M6237" s="14">
        <f>VLOOKUP($F6237,类型描述及偏移量!$C:$H,2,FALSE)</f>
        <v>1.3</v>
      </c>
      <c r="N6237" s="14" t="str">
        <f>VLOOKUP($F6237,类型描述及偏移量!$C:$H,3,FALSE)</f>
        <v>离散</v>
      </c>
      <c r="O6237" s="14" t="str">
        <f>VLOOKUP($F6237,类型描述及偏移量!$C:$H,4,FALSE)</f>
        <v>On</v>
      </c>
      <c r="P6237" s="14" t="str">
        <f>VLOOKUP($F6237,类型描述及偏移量!$C:$H,5,FALSE)</f>
        <v>Yes</v>
      </c>
      <c r="Q6237" s="14" t="str">
        <f>VLOOKUP($F6237,类型描述及偏移量!$C:$H,6,FALSE)</f>
        <v>电机过载</v>
      </c>
    </row>
    <row r="6238" hidden="1" spans="1:17">
      <c r="A6238" s="12" t="s">
        <v>128</v>
      </c>
      <c r="B6238" s="12" t="str">
        <f t="shared" si="1021"/>
        <v>M28_M</v>
      </c>
      <c r="C6238" s="12" t="str">
        <f t="shared" si="1022"/>
        <v>Fan_OL</v>
      </c>
      <c r="D6238" s="12" t="str">
        <f t="shared" si="1023"/>
        <v>BP_Motor_var</v>
      </c>
      <c r="E6238" s="13" t="str">
        <f t="shared" si="1024"/>
        <v>CHPF_M28_M_BP_Motor_var</v>
      </c>
      <c r="F6238" s="14" t="str">
        <f t="shared" si="1025"/>
        <v>BP_Motor_var_Fan_OL</v>
      </c>
      <c r="G6238" s="10" t="str">
        <f t="shared" si="1026"/>
        <v>CHPF_M28_M_Fan_OL</v>
      </c>
      <c r="H6238" s="10" t="str">
        <f>VLOOKUP(基本表格!E6238,起始地址定义!A:D,4,FALSE)&amp;" "&amp;Q6238</f>
        <v>2132+P5-M9 木片出料皮带除铁器 电机控制 风扇过载</v>
      </c>
      <c r="I6238" s="10" t="str">
        <f t="shared" si="1027"/>
        <v>DB100,X7601.4</v>
      </c>
      <c r="J6238" s="13" t="str">
        <f>VLOOKUP(E6238,起始地址定义!A:D,2,FALSE)</f>
        <v>DB100</v>
      </c>
      <c r="K6238" s="12" t="str">
        <f t="shared" si="1028"/>
        <v>X7601.4</v>
      </c>
      <c r="L6238" s="13">
        <f>VLOOKUP(E6238,起始地址定义!A:D,3,FALSE)</f>
        <v>7600</v>
      </c>
      <c r="M6238" s="14">
        <f>VLOOKUP($F6238,类型描述及偏移量!$C:$H,2,FALSE)</f>
        <v>1.4</v>
      </c>
      <c r="N6238" s="14" t="str">
        <f>VLOOKUP($F6238,类型描述及偏移量!$C:$H,3,FALSE)</f>
        <v>离散</v>
      </c>
      <c r="O6238" s="14" t="str">
        <f>VLOOKUP($F6238,类型描述及偏移量!$C:$H,4,FALSE)</f>
        <v>On</v>
      </c>
      <c r="P6238" s="14" t="str">
        <f>VLOOKUP($F6238,类型描述及偏移量!$C:$H,5,FALSE)</f>
        <v>Yes</v>
      </c>
      <c r="Q6238" s="14" t="str">
        <f>VLOOKUP($F6238,类型描述及偏移量!$C:$H,6,FALSE)</f>
        <v>风扇过载</v>
      </c>
    </row>
    <row r="6239" hidden="1" spans="1:17">
      <c r="A6239" s="12" t="s">
        <v>128</v>
      </c>
      <c r="B6239" s="12" t="str">
        <f t="shared" si="1021"/>
        <v>M28_M</v>
      </c>
      <c r="C6239" s="12" t="str">
        <f t="shared" si="1022"/>
        <v>RunSig</v>
      </c>
      <c r="D6239" s="12" t="str">
        <f t="shared" si="1023"/>
        <v>BP_Motor_var</v>
      </c>
      <c r="E6239" s="13" t="str">
        <f t="shared" si="1024"/>
        <v>CHPF_M28_M_BP_Motor_var</v>
      </c>
      <c r="F6239" s="14" t="str">
        <f t="shared" si="1025"/>
        <v>BP_Motor_var_RunSig</v>
      </c>
      <c r="G6239" s="10" t="str">
        <f t="shared" si="1026"/>
        <v>CHPF_M28_M_RunSig</v>
      </c>
      <c r="H6239" s="10" t="str">
        <f>VLOOKUP(基本表格!E6239,起始地址定义!A:D,4,FALSE)&amp;" "&amp;Q6239</f>
        <v>2132+P5-M9 木片出料皮带除铁器 电机控制 电机运行指示</v>
      </c>
      <c r="I6239" s="10" t="str">
        <f t="shared" si="1027"/>
        <v>DB100,X7601.5</v>
      </c>
      <c r="J6239" s="13" t="str">
        <f>VLOOKUP(E6239,起始地址定义!A:D,2,FALSE)</f>
        <v>DB100</v>
      </c>
      <c r="K6239" s="12" t="str">
        <f t="shared" si="1028"/>
        <v>X7601.5</v>
      </c>
      <c r="L6239" s="13">
        <f>VLOOKUP(E6239,起始地址定义!A:D,3,FALSE)</f>
        <v>7600</v>
      </c>
      <c r="M6239" s="14">
        <f>VLOOKUP($F6239,类型描述及偏移量!$C:$H,2,FALSE)</f>
        <v>1.5</v>
      </c>
      <c r="N6239" s="14" t="str">
        <f>VLOOKUP($F6239,类型描述及偏移量!$C:$H,3,FALSE)</f>
        <v>离散</v>
      </c>
      <c r="O6239" s="14" t="str">
        <f>VLOOKUP($F6239,类型描述及偏移量!$C:$H,4,FALSE)</f>
        <v>None</v>
      </c>
      <c r="P6239" s="14" t="str">
        <f>VLOOKUP($F6239,类型描述及偏移量!$C:$H,5,FALSE)</f>
        <v>Yes</v>
      </c>
      <c r="Q6239" s="14" t="str">
        <f>VLOOKUP($F6239,类型描述及偏移量!$C:$H,6,FALSE)</f>
        <v>电机运行指示</v>
      </c>
    </row>
    <row r="6240" hidden="1" spans="1:17">
      <c r="A6240" s="12" t="s">
        <v>128</v>
      </c>
      <c r="B6240" s="12" t="str">
        <f t="shared" si="1021"/>
        <v>M28_M</v>
      </c>
      <c r="C6240" s="12" t="str">
        <f t="shared" si="1022"/>
        <v>Break_ALM</v>
      </c>
      <c r="D6240" s="12" t="str">
        <f t="shared" si="1023"/>
        <v>BP_Motor_var</v>
      </c>
      <c r="E6240" s="13" t="str">
        <f t="shared" si="1024"/>
        <v>CHPF_M28_M_BP_Motor_var</v>
      </c>
      <c r="F6240" s="14" t="str">
        <f t="shared" si="1025"/>
        <v>BP_Motor_var_Break_ALM</v>
      </c>
      <c r="G6240" s="10" t="str">
        <f t="shared" si="1026"/>
        <v>CHPF_M28_M_Break_ALM</v>
      </c>
      <c r="H6240" s="10" t="str">
        <f>VLOOKUP(基本表格!E6240,起始地址定义!A:D,4,FALSE)&amp;" "&amp;Q6240</f>
        <v>2132+P5-M9 木片出料皮带除铁器 电机控制 断链报警</v>
      </c>
      <c r="I6240" s="10" t="str">
        <f t="shared" si="1027"/>
        <v>DB100,X7601.6</v>
      </c>
      <c r="J6240" s="13" t="str">
        <f>VLOOKUP(E6240,起始地址定义!A:D,2,FALSE)</f>
        <v>DB100</v>
      </c>
      <c r="K6240" s="12" t="str">
        <f t="shared" si="1028"/>
        <v>X7601.6</v>
      </c>
      <c r="L6240" s="13">
        <f>VLOOKUP(E6240,起始地址定义!A:D,3,FALSE)</f>
        <v>7600</v>
      </c>
      <c r="M6240" s="14">
        <f>VLOOKUP($F6240,类型描述及偏移量!$C:$H,2,FALSE)</f>
        <v>1.6</v>
      </c>
      <c r="N6240" s="14" t="str">
        <f>VLOOKUP($F6240,类型描述及偏移量!$C:$H,3,FALSE)</f>
        <v>离散</v>
      </c>
      <c r="O6240" s="14" t="str">
        <f>VLOOKUP($F6240,类型描述及偏移量!$C:$H,4,FALSE)</f>
        <v>On</v>
      </c>
      <c r="P6240" s="14" t="str">
        <f>VLOOKUP($F6240,类型描述及偏移量!$C:$H,5,FALSE)</f>
        <v>Yes</v>
      </c>
      <c r="Q6240" s="14" t="str">
        <f>VLOOKUP($F6240,类型描述及偏移量!$C:$H,6,FALSE)</f>
        <v>断链报警</v>
      </c>
    </row>
    <row r="6241" hidden="1" spans="1:17">
      <c r="A6241" s="12" t="s">
        <v>128</v>
      </c>
      <c r="B6241" s="12" t="str">
        <f t="shared" si="1021"/>
        <v>M28_M</v>
      </c>
      <c r="C6241" s="12" t="str">
        <f t="shared" si="1022"/>
        <v>Break_CHK</v>
      </c>
      <c r="D6241" s="12" t="str">
        <f t="shared" si="1023"/>
        <v>BP_Motor_var</v>
      </c>
      <c r="E6241" s="13" t="str">
        <f t="shared" si="1024"/>
        <v>CHPF_M28_M_BP_Motor_var</v>
      </c>
      <c r="F6241" s="14" t="str">
        <f t="shared" si="1025"/>
        <v>BP_Motor_var_Break_CHK</v>
      </c>
      <c r="G6241" s="10" t="str">
        <f t="shared" si="1026"/>
        <v>CHPF_M28_M_Break_CHK</v>
      </c>
      <c r="H6241" s="10" t="str">
        <f>VLOOKUP(基本表格!E6241,起始地址定义!A:D,4,FALSE)&amp;" "&amp;Q6241</f>
        <v>2132+P5-M9 木片出料皮带除铁器 电机控制 断链检测</v>
      </c>
      <c r="I6241" s="10" t="str">
        <f t="shared" si="1027"/>
        <v>DB100,X7601.7</v>
      </c>
      <c r="J6241" s="13" t="str">
        <f>VLOOKUP(E6241,起始地址定义!A:D,2,FALSE)</f>
        <v>DB100</v>
      </c>
      <c r="K6241" s="12" t="str">
        <f t="shared" si="1028"/>
        <v>X7601.7</v>
      </c>
      <c r="L6241" s="13">
        <f>VLOOKUP(E6241,起始地址定义!A:D,3,FALSE)</f>
        <v>7600</v>
      </c>
      <c r="M6241" s="14">
        <f>VLOOKUP($F6241,类型描述及偏移量!$C:$H,2,FALSE)</f>
        <v>1.7</v>
      </c>
      <c r="N6241" s="14" t="str">
        <f>VLOOKUP($F6241,类型描述及偏移量!$C:$H,3,FALSE)</f>
        <v>离散</v>
      </c>
      <c r="O6241" s="14" t="str">
        <f>VLOOKUP($F6241,类型描述及偏移量!$C:$H,4,FALSE)</f>
        <v>None</v>
      </c>
      <c r="P6241" s="14" t="str">
        <f>VLOOKUP($F6241,类型描述及偏移量!$C:$H,5,FALSE)</f>
        <v>Yes</v>
      </c>
      <c r="Q6241" s="14" t="str">
        <f>VLOOKUP($F6241,类型描述及偏移量!$C:$H,6,FALSE)</f>
        <v>断链检测</v>
      </c>
    </row>
    <row r="6242" hidden="1" spans="1:17">
      <c r="A6242" s="12" t="s">
        <v>128</v>
      </c>
      <c r="B6242" s="12" t="str">
        <f t="shared" si="1021"/>
        <v>M28_M</v>
      </c>
      <c r="C6242" s="12" t="str">
        <f t="shared" si="1022"/>
        <v>INV_Res_HMI</v>
      </c>
      <c r="D6242" s="12" t="str">
        <f t="shared" si="1023"/>
        <v>BP_Motor_var</v>
      </c>
      <c r="E6242" s="13" t="str">
        <f t="shared" si="1024"/>
        <v>CHPF_M28_M_BP_Motor_var</v>
      </c>
      <c r="F6242" s="14" t="str">
        <f t="shared" si="1025"/>
        <v>BP_Motor_var_INV_Res_HMI</v>
      </c>
      <c r="G6242" s="10" t="str">
        <f t="shared" si="1026"/>
        <v>CHPF_M28_M_INV_Res_HMI</v>
      </c>
      <c r="H6242" s="10" t="str">
        <f>VLOOKUP(基本表格!E6242,起始地址定义!A:D,4,FALSE)&amp;" "&amp;Q6242</f>
        <v>2132+P5-M9 木片出料皮带除铁器 电机控制 复位</v>
      </c>
      <c r="I6242" s="10" t="str">
        <f t="shared" si="1027"/>
        <v>DB100,X7602.0</v>
      </c>
      <c r="J6242" s="13" t="str">
        <f>VLOOKUP(E6242,起始地址定义!A:D,2,FALSE)</f>
        <v>DB100</v>
      </c>
      <c r="K6242" s="12" t="str">
        <f t="shared" si="1028"/>
        <v>X7602.0</v>
      </c>
      <c r="L6242" s="13">
        <f>VLOOKUP(E6242,起始地址定义!A:D,3,FALSE)</f>
        <v>7600</v>
      </c>
      <c r="M6242" s="14">
        <f>VLOOKUP($F6242,类型描述及偏移量!$C:$H,2,FALSE)</f>
        <v>2</v>
      </c>
      <c r="N6242" s="14" t="str">
        <f>VLOOKUP($F6242,类型描述及偏移量!$C:$H,3,FALSE)</f>
        <v>离散</v>
      </c>
      <c r="O6242" s="14" t="str">
        <f>VLOOKUP($F6242,类型描述及偏移量!$C:$H,4,FALSE)</f>
        <v>None</v>
      </c>
      <c r="P6242" s="14" t="str">
        <f>VLOOKUP($F6242,类型描述及偏移量!$C:$H,5,FALSE)</f>
        <v>No</v>
      </c>
      <c r="Q6242" s="14" t="str">
        <f>VLOOKUP($F6242,类型描述及偏移量!$C:$H,6,FALSE)</f>
        <v>复位</v>
      </c>
    </row>
    <row r="6243" hidden="1" spans="1:17">
      <c r="A6243" s="12" t="s">
        <v>128</v>
      </c>
      <c r="B6243" s="12" t="str">
        <f t="shared" si="1021"/>
        <v>M28_M</v>
      </c>
      <c r="C6243" s="12" t="str">
        <f t="shared" si="1022"/>
        <v>Break_EN</v>
      </c>
      <c r="D6243" s="12" t="str">
        <f t="shared" si="1023"/>
        <v>BP_Motor_var</v>
      </c>
      <c r="E6243" s="13" t="str">
        <f t="shared" si="1024"/>
        <v>CHPF_M28_M_BP_Motor_var</v>
      </c>
      <c r="F6243" s="14" t="str">
        <f t="shared" si="1025"/>
        <v>BP_Motor_var_Break_EN</v>
      </c>
      <c r="G6243" s="10" t="str">
        <f t="shared" si="1026"/>
        <v>CHPF_M28_M_Break_EN</v>
      </c>
      <c r="H6243" s="10" t="str">
        <f>VLOOKUP(基本表格!E6243,起始地址定义!A:D,4,FALSE)&amp;" "&amp;Q6243</f>
        <v>2132+P5-M9 木片出料皮带除铁器 电机控制 断链保护使能</v>
      </c>
      <c r="I6243" s="10" t="str">
        <f t="shared" si="1027"/>
        <v>DB100,X7602.1</v>
      </c>
      <c r="J6243" s="13" t="str">
        <f>VLOOKUP(E6243,起始地址定义!A:D,2,FALSE)</f>
        <v>DB100</v>
      </c>
      <c r="K6243" s="12" t="str">
        <f t="shared" si="1028"/>
        <v>X7602.1</v>
      </c>
      <c r="L6243" s="13">
        <f>VLOOKUP(E6243,起始地址定义!A:D,3,FALSE)</f>
        <v>7600</v>
      </c>
      <c r="M6243" s="14">
        <f>VLOOKUP($F6243,类型描述及偏移量!$C:$H,2,FALSE)</f>
        <v>2.1</v>
      </c>
      <c r="N6243" s="14" t="str">
        <f>VLOOKUP($F6243,类型描述及偏移量!$C:$H,3,FALSE)</f>
        <v>离散</v>
      </c>
      <c r="O6243" s="14" t="str">
        <f>VLOOKUP($F6243,类型描述及偏移量!$C:$H,4,FALSE)</f>
        <v>None</v>
      </c>
      <c r="P6243" s="14" t="str">
        <f>VLOOKUP($F6243,类型描述及偏移量!$C:$H,5,FALSE)</f>
        <v>No</v>
      </c>
      <c r="Q6243" s="14" t="str">
        <f>VLOOKUP($F6243,类型描述及偏移量!$C:$H,6,FALSE)</f>
        <v>断链保护使能</v>
      </c>
    </row>
    <row r="6244" hidden="1" spans="1:17">
      <c r="A6244" s="12" t="s">
        <v>128</v>
      </c>
      <c r="B6244" s="12" t="str">
        <f t="shared" si="1021"/>
        <v>M28_M</v>
      </c>
      <c r="C6244" s="12" t="str">
        <f t="shared" si="1022"/>
        <v>Break_Stop</v>
      </c>
      <c r="D6244" s="12" t="str">
        <f t="shared" si="1023"/>
        <v>BP_Motor_var</v>
      </c>
      <c r="E6244" s="13" t="str">
        <f t="shared" si="1024"/>
        <v>CHPF_M28_M_BP_Motor_var</v>
      </c>
      <c r="F6244" s="14" t="str">
        <f t="shared" si="1025"/>
        <v>BP_Motor_var_Break_Stop</v>
      </c>
      <c r="G6244" s="10" t="str">
        <f t="shared" si="1026"/>
        <v>CHPF_M28_M_Break_Stop</v>
      </c>
      <c r="H6244" s="10" t="str">
        <f>VLOOKUP(基本表格!E6244,起始地址定义!A:D,4,FALSE)&amp;" "&amp;Q6244</f>
        <v>2132+P5-M9 木片出料皮带除铁器 电机控制 断链导致停机</v>
      </c>
      <c r="I6244" s="10" t="str">
        <f t="shared" si="1027"/>
        <v>DB100,X7602.2</v>
      </c>
      <c r="J6244" s="13" t="str">
        <f>VLOOKUP(E6244,起始地址定义!A:D,2,FALSE)</f>
        <v>DB100</v>
      </c>
      <c r="K6244" s="12" t="str">
        <f t="shared" si="1028"/>
        <v>X7602.2</v>
      </c>
      <c r="L6244" s="13">
        <f>VLOOKUP(E6244,起始地址定义!A:D,3,FALSE)</f>
        <v>7600</v>
      </c>
      <c r="M6244" s="14">
        <f>VLOOKUP($F6244,类型描述及偏移量!$C:$H,2,FALSE)</f>
        <v>2.2</v>
      </c>
      <c r="N6244" s="14" t="str">
        <f>VLOOKUP($F6244,类型描述及偏移量!$C:$H,3,FALSE)</f>
        <v>离散</v>
      </c>
      <c r="O6244" s="14" t="str">
        <f>VLOOKUP($F6244,类型描述及偏移量!$C:$H,4,FALSE)</f>
        <v>On</v>
      </c>
      <c r="P6244" s="14" t="str">
        <f>VLOOKUP($F6244,类型描述及偏移量!$C:$H,5,FALSE)</f>
        <v>Yes</v>
      </c>
      <c r="Q6244" s="14" t="str">
        <f>VLOOKUP($F6244,类型描述及偏移量!$C:$H,6,FALSE)</f>
        <v>断链导致停机</v>
      </c>
    </row>
    <row r="6245" hidden="1" spans="1:17">
      <c r="A6245" s="12" t="s">
        <v>128</v>
      </c>
      <c r="B6245" s="12" t="str">
        <f t="shared" si="1021"/>
        <v>M28_M</v>
      </c>
      <c r="C6245" s="12" t="str">
        <f t="shared" si="1022"/>
        <v>Motor_Back</v>
      </c>
      <c r="D6245" s="12" t="str">
        <f t="shared" si="1023"/>
        <v>BP_Motor_var</v>
      </c>
      <c r="E6245" s="13" t="str">
        <f t="shared" si="1024"/>
        <v>CHPF_M28_M_BP_Motor_var</v>
      </c>
      <c r="F6245" s="14" t="str">
        <f t="shared" si="1025"/>
        <v>BP_Motor_var_Motor_Back</v>
      </c>
      <c r="G6245" s="10" t="str">
        <f t="shared" si="1026"/>
        <v>CHPF_M28_M_Motor_Back</v>
      </c>
      <c r="H6245" s="10" t="str">
        <f>VLOOKUP(基本表格!E6245,起始地址定义!A:D,4,FALSE)&amp;" "&amp;Q6245</f>
        <v>2132+P5-M9 木片出料皮带除铁器 电机控制 电机(反转）</v>
      </c>
      <c r="I6245" s="10" t="str">
        <f t="shared" si="1027"/>
        <v>DB100,X7602.3</v>
      </c>
      <c r="J6245" s="13" t="str">
        <f>VLOOKUP(E6245,起始地址定义!A:D,2,FALSE)</f>
        <v>DB100</v>
      </c>
      <c r="K6245" s="12" t="str">
        <f t="shared" si="1028"/>
        <v>X7602.3</v>
      </c>
      <c r="L6245" s="13">
        <f>VLOOKUP(E6245,起始地址定义!A:D,3,FALSE)</f>
        <v>7600</v>
      </c>
      <c r="M6245" s="14">
        <f>VLOOKUP($F6245,类型描述及偏移量!$C:$H,2,FALSE)</f>
        <v>2.3</v>
      </c>
      <c r="N6245" s="14" t="str">
        <f>VLOOKUP($F6245,类型描述及偏移量!$C:$H,3,FALSE)</f>
        <v>离散</v>
      </c>
      <c r="O6245" s="14" t="str">
        <f>VLOOKUP($F6245,类型描述及偏移量!$C:$H,4,FALSE)</f>
        <v>None</v>
      </c>
      <c r="P6245" s="14" t="str">
        <f>VLOOKUP($F6245,类型描述及偏移量!$C:$H,5,FALSE)</f>
        <v>Yes</v>
      </c>
      <c r="Q6245" s="14" t="str">
        <f>VLOOKUP($F6245,类型描述及偏移量!$C:$H,6,FALSE)</f>
        <v>电机(反转）</v>
      </c>
    </row>
    <row r="6246" hidden="1" spans="1:17">
      <c r="A6246" s="12" t="s">
        <v>128</v>
      </c>
      <c r="B6246" s="12" t="str">
        <f t="shared" si="1021"/>
        <v>M28_M</v>
      </c>
      <c r="C6246" s="12" t="str">
        <f t="shared" si="1022"/>
        <v>Loc</v>
      </c>
      <c r="D6246" s="12" t="str">
        <f t="shared" si="1023"/>
        <v>BP_Motor_var</v>
      </c>
      <c r="E6246" s="13" t="str">
        <f t="shared" si="1024"/>
        <v>CHPF_M28_M_BP_Motor_var</v>
      </c>
      <c r="F6246" s="14" t="str">
        <f t="shared" si="1025"/>
        <v>BP_Motor_var_Loc</v>
      </c>
      <c r="G6246" s="10" t="str">
        <f t="shared" si="1026"/>
        <v>CHPF_M28_M_Loc</v>
      </c>
      <c r="H6246" s="10" t="str">
        <f>VLOOKUP(基本表格!E6246,起始地址定义!A:D,4,FALSE)&amp;" "&amp;Q6246</f>
        <v>2132+P5-M9 木片出料皮带除铁器 电机控制 本地</v>
      </c>
      <c r="I6246" s="10" t="str">
        <f t="shared" si="1027"/>
        <v>DB100,X7602.4</v>
      </c>
      <c r="J6246" s="13" t="str">
        <f>VLOOKUP(E6246,起始地址定义!A:D,2,FALSE)</f>
        <v>DB100</v>
      </c>
      <c r="K6246" s="12" t="str">
        <f t="shared" si="1028"/>
        <v>X7602.4</v>
      </c>
      <c r="L6246" s="13">
        <f>VLOOKUP(E6246,起始地址定义!A:D,3,FALSE)</f>
        <v>7600</v>
      </c>
      <c r="M6246" s="14">
        <f>VLOOKUP($F6246,类型描述及偏移量!$C:$H,2,FALSE)</f>
        <v>2.4</v>
      </c>
      <c r="N6246" s="14" t="str">
        <f>VLOOKUP($F6246,类型描述及偏移量!$C:$H,3,FALSE)</f>
        <v>离散</v>
      </c>
      <c r="O6246" s="14" t="str">
        <f>VLOOKUP($F6246,类型描述及偏移量!$C:$H,4,FALSE)</f>
        <v>None</v>
      </c>
      <c r="P6246" s="14" t="str">
        <f>VLOOKUP($F6246,类型描述及偏移量!$C:$H,5,FALSE)</f>
        <v>Yes</v>
      </c>
      <c r="Q6246" s="14" t="str">
        <f>VLOOKUP($F6246,类型描述及偏移量!$C:$H,6,FALSE)</f>
        <v>本地</v>
      </c>
    </row>
    <row r="6247" hidden="1" spans="1:17">
      <c r="A6247" s="12" t="s">
        <v>128</v>
      </c>
      <c r="B6247" s="12" t="str">
        <f t="shared" si="1021"/>
        <v>M28_M</v>
      </c>
      <c r="C6247" s="12" t="str">
        <f t="shared" si="1022"/>
        <v>Rem</v>
      </c>
      <c r="D6247" s="12" t="str">
        <f t="shared" si="1023"/>
        <v>BP_Motor_var</v>
      </c>
      <c r="E6247" s="13" t="str">
        <f t="shared" si="1024"/>
        <v>CHPF_M28_M_BP_Motor_var</v>
      </c>
      <c r="F6247" s="14" t="str">
        <f t="shared" si="1025"/>
        <v>BP_Motor_var_Rem</v>
      </c>
      <c r="G6247" s="10" t="str">
        <f t="shared" si="1026"/>
        <v>CHPF_M28_M_Rem</v>
      </c>
      <c r="H6247" s="10" t="str">
        <f>VLOOKUP(基本表格!E6247,起始地址定义!A:D,4,FALSE)&amp;" "&amp;Q6247</f>
        <v>2132+P5-M9 木片出料皮带除铁器 电机控制 远程</v>
      </c>
      <c r="I6247" s="10" t="str">
        <f t="shared" si="1027"/>
        <v>DB100,X7602.5</v>
      </c>
      <c r="J6247" s="13" t="str">
        <f>VLOOKUP(E6247,起始地址定义!A:D,2,FALSE)</f>
        <v>DB100</v>
      </c>
      <c r="K6247" s="12" t="str">
        <f t="shared" si="1028"/>
        <v>X7602.5</v>
      </c>
      <c r="L6247" s="13">
        <f>VLOOKUP(E6247,起始地址定义!A:D,3,FALSE)</f>
        <v>7600</v>
      </c>
      <c r="M6247" s="14">
        <f>VLOOKUP($F6247,类型描述及偏移量!$C:$H,2,FALSE)</f>
        <v>2.5</v>
      </c>
      <c r="N6247" s="14" t="str">
        <f>VLOOKUP($F6247,类型描述及偏移量!$C:$H,3,FALSE)</f>
        <v>离散</v>
      </c>
      <c r="O6247" s="14" t="str">
        <f>VLOOKUP($F6247,类型描述及偏移量!$C:$H,4,FALSE)</f>
        <v>None</v>
      </c>
      <c r="P6247" s="14" t="str">
        <f>VLOOKUP($F6247,类型描述及偏移量!$C:$H,5,FALSE)</f>
        <v>Yes</v>
      </c>
      <c r="Q6247" s="14" t="str">
        <f>VLOOKUP($F6247,类型描述及偏移量!$C:$H,6,FALSE)</f>
        <v>远程</v>
      </c>
    </row>
    <row r="6248" hidden="1" spans="1:17">
      <c r="A6248" s="12" t="s">
        <v>128</v>
      </c>
      <c r="B6248" s="12" t="str">
        <f t="shared" si="1021"/>
        <v>M28_M</v>
      </c>
      <c r="C6248" s="12" t="str">
        <f t="shared" si="1022"/>
        <v>Blocking_ALM</v>
      </c>
      <c r="D6248" s="12" t="str">
        <f t="shared" si="1023"/>
        <v>BP_Motor_var</v>
      </c>
      <c r="E6248" s="13" t="str">
        <f t="shared" si="1024"/>
        <v>CHPF_M28_M_BP_Motor_var</v>
      </c>
      <c r="F6248" s="14" t="str">
        <f t="shared" si="1025"/>
        <v>BP_Motor_var_Blocking_ALM</v>
      </c>
      <c r="G6248" s="10" t="str">
        <f t="shared" si="1026"/>
        <v>CHPF_M28_M_Blocking_ALM</v>
      </c>
      <c r="H6248" s="10" t="str">
        <f>VLOOKUP(基本表格!E6248,起始地址定义!A:D,4,FALSE)&amp;" "&amp;Q6248</f>
        <v>2132+P5-M9 木片出料皮带除铁器 电机控制 堵料报警</v>
      </c>
      <c r="I6248" s="10" t="str">
        <f t="shared" si="1027"/>
        <v>DB100,X7602.6</v>
      </c>
      <c r="J6248" s="13" t="str">
        <f>VLOOKUP(E6248,起始地址定义!A:D,2,FALSE)</f>
        <v>DB100</v>
      </c>
      <c r="K6248" s="12" t="str">
        <f t="shared" si="1028"/>
        <v>X7602.6</v>
      </c>
      <c r="L6248" s="13">
        <f>VLOOKUP(E6248,起始地址定义!A:D,3,FALSE)</f>
        <v>7600</v>
      </c>
      <c r="M6248" s="14">
        <f>VLOOKUP($F6248,类型描述及偏移量!$C:$H,2,FALSE)</f>
        <v>2.6</v>
      </c>
      <c r="N6248" s="14" t="str">
        <f>VLOOKUP($F6248,类型描述及偏移量!$C:$H,3,FALSE)</f>
        <v>离散</v>
      </c>
      <c r="O6248" s="14" t="str">
        <f>VLOOKUP($F6248,类型描述及偏移量!$C:$H,4,FALSE)</f>
        <v>On</v>
      </c>
      <c r="P6248" s="14" t="str">
        <f>VLOOKUP($F6248,类型描述及偏移量!$C:$H,5,FALSE)</f>
        <v>Yes</v>
      </c>
      <c r="Q6248" s="14" t="str">
        <f>VLOOKUP($F6248,类型描述及偏移量!$C:$H,6,FALSE)</f>
        <v>堵料报警</v>
      </c>
    </row>
    <row r="6249" hidden="1" spans="1:17">
      <c r="A6249" s="12" t="s">
        <v>128</v>
      </c>
      <c r="B6249" s="12" t="str">
        <f t="shared" si="1021"/>
        <v>M28_M</v>
      </c>
      <c r="C6249" s="12" t="str">
        <f t="shared" si="1022"/>
        <v>Blocking_CHK</v>
      </c>
      <c r="D6249" s="12" t="str">
        <f t="shared" si="1023"/>
        <v>BP_Motor_var</v>
      </c>
      <c r="E6249" s="13" t="str">
        <f t="shared" si="1024"/>
        <v>CHPF_M28_M_BP_Motor_var</v>
      </c>
      <c r="F6249" s="14" t="str">
        <f t="shared" si="1025"/>
        <v>BP_Motor_var_Blocking_CHK</v>
      </c>
      <c r="G6249" s="10" t="str">
        <f t="shared" si="1026"/>
        <v>CHPF_M28_M_Blocking_CHK</v>
      </c>
      <c r="H6249" s="10" t="str">
        <f>VLOOKUP(基本表格!E6249,起始地址定义!A:D,4,FALSE)&amp;" "&amp;Q6249</f>
        <v>2132+P5-M9 木片出料皮带除铁器 电机控制 堵料检测</v>
      </c>
      <c r="I6249" s="10" t="str">
        <f t="shared" si="1027"/>
        <v>DB100,X7602.7</v>
      </c>
      <c r="J6249" s="13" t="str">
        <f>VLOOKUP(E6249,起始地址定义!A:D,2,FALSE)</f>
        <v>DB100</v>
      </c>
      <c r="K6249" s="12" t="str">
        <f t="shared" si="1028"/>
        <v>X7602.7</v>
      </c>
      <c r="L6249" s="13">
        <f>VLOOKUP(E6249,起始地址定义!A:D,3,FALSE)</f>
        <v>7600</v>
      </c>
      <c r="M6249" s="14">
        <f>VLOOKUP($F6249,类型描述及偏移量!$C:$H,2,FALSE)</f>
        <v>2.7</v>
      </c>
      <c r="N6249" s="14" t="str">
        <f>VLOOKUP($F6249,类型描述及偏移量!$C:$H,3,FALSE)</f>
        <v>离散</v>
      </c>
      <c r="O6249" s="14" t="str">
        <f>VLOOKUP($F6249,类型描述及偏移量!$C:$H,4,FALSE)</f>
        <v>None</v>
      </c>
      <c r="P6249" s="14" t="str">
        <f>VLOOKUP($F6249,类型描述及偏移量!$C:$H,5,FALSE)</f>
        <v>Yes</v>
      </c>
      <c r="Q6249" s="14" t="str">
        <f>VLOOKUP($F6249,类型描述及偏移量!$C:$H,6,FALSE)</f>
        <v>堵料检测</v>
      </c>
    </row>
    <row r="6250" hidden="1" spans="1:17">
      <c r="A6250" s="12" t="s">
        <v>128</v>
      </c>
      <c r="B6250" s="12" t="str">
        <f t="shared" si="1021"/>
        <v>M28_M</v>
      </c>
      <c r="C6250" s="12" t="str">
        <f t="shared" si="1022"/>
        <v>Blocking_EN</v>
      </c>
      <c r="D6250" s="12" t="str">
        <f t="shared" si="1023"/>
        <v>BP_Motor_var</v>
      </c>
      <c r="E6250" s="13" t="str">
        <f t="shared" si="1024"/>
        <v>CHPF_M28_M_BP_Motor_var</v>
      </c>
      <c r="F6250" s="14" t="str">
        <f t="shared" si="1025"/>
        <v>BP_Motor_var_Blocking_EN</v>
      </c>
      <c r="G6250" s="10" t="str">
        <f t="shared" si="1026"/>
        <v>CHPF_M28_M_Blocking_EN</v>
      </c>
      <c r="H6250" s="10" t="str">
        <f>VLOOKUP(基本表格!E6250,起始地址定义!A:D,4,FALSE)&amp;" "&amp;Q6250</f>
        <v>2132+P5-M9 木片出料皮带除铁器 电机控制 堵料保护使能</v>
      </c>
      <c r="I6250" s="10" t="str">
        <f t="shared" si="1027"/>
        <v>DB100,X7603.0</v>
      </c>
      <c r="J6250" s="13" t="str">
        <f>VLOOKUP(E6250,起始地址定义!A:D,2,FALSE)</f>
        <v>DB100</v>
      </c>
      <c r="K6250" s="12" t="str">
        <f t="shared" si="1028"/>
        <v>X7603.0</v>
      </c>
      <c r="L6250" s="13">
        <f>VLOOKUP(E6250,起始地址定义!A:D,3,FALSE)</f>
        <v>7600</v>
      </c>
      <c r="M6250" s="14">
        <f>VLOOKUP($F6250,类型描述及偏移量!$C:$H,2,FALSE)</f>
        <v>3</v>
      </c>
      <c r="N6250" s="14" t="str">
        <f>VLOOKUP($F6250,类型描述及偏移量!$C:$H,3,FALSE)</f>
        <v>离散</v>
      </c>
      <c r="O6250" s="14" t="str">
        <f>VLOOKUP($F6250,类型描述及偏移量!$C:$H,4,FALSE)</f>
        <v>None</v>
      </c>
      <c r="P6250" s="14" t="str">
        <f>VLOOKUP($F6250,类型描述及偏移量!$C:$H,5,FALSE)</f>
        <v>No</v>
      </c>
      <c r="Q6250" s="14" t="str">
        <f>VLOOKUP($F6250,类型描述及偏移量!$C:$H,6,FALSE)</f>
        <v>堵料保护使能</v>
      </c>
    </row>
    <row r="6251" hidden="1" spans="1:17">
      <c r="A6251" s="12" t="s">
        <v>128</v>
      </c>
      <c r="B6251" s="12" t="str">
        <f t="shared" si="1021"/>
        <v>M28_M</v>
      </c>
      <c r="C6251" s="12" t="str">
        <f t="shared" si="1022"/>
        <v>Blocking_Stop</v>
      </c>
      <c r="D6251" s="12" t="str">
        <f t="shared" si="1023"/>
        <v>BP_Motor_var</v>
      </c>
      <c r="E6251" s="13" t="str">
        <f t="shared" si="1024"/>
        <v>CHPF_M28_M_BP_Motor_var</v>
      </c>
      <c r="F6251" s="14" t="str">
        <f t="shared" si="1025"/>
        <v>BP_Motor_var_Blocking_Stop</v>
      </c>
      <c r="G6251" s="10" t="str">
        <f t="shared" si="1026"/>
        <v>CHPF_M28_M_Blocking_Stop</v>
      </c>
      <c r="H6251" s="10" t="str">
        <f>VLOOKUP(基本表格!E6251,起始地址定义!A:D,4,FALSE)&amp;" "&amp;Q6251</f>
        <v>2132+P5-M9 木片出料皮带除铁器 电机控制 堵料导致停机</v>
      </c>
      <c r="I6251" s="10" t="str">
        <f t="shared" si="1027"/>
        <v>DB100,X7603.1</v>
      </c>
      <c r="J6251" s="13" t="str">
        <f>VLOOKUP(E6251,起始地址定义!A:D,2,FALSE)</f>
        <v>DB100</v>
      </c>
      <c r="K6251" s="12" t="str">
        <f t="shared" si="1028"/>
        <v>X7603.1</v>
      </c>
      <c r="L6251" s="13">
        <f>VLOOKUP(E6251,起始地址定义!A:D,3,FALSE)</f>
        <v>7600</v>
      </c>
      <c r="M6251" s="14">
        <f>VLOOKUP($F6251,类型描述及偏移量!$C:$H,2,FALSE)</f>
        <v>3.1</v>
      </c>
      <c r="N6251" s="14" t="str">
        <f>VLOOKUP($F6251,类型描述及偏移量!$C:$H,3,FALSE)</f>
        <v>离散</v>
      </c>
      <c r="O6251" s="14" t="str">
        <f>VLOOKUP($F6251,类型描述及偏移量!$C:$H,4,FALSE)</f>
        <v>On</v>
      </c>
      <c r="P6251" s="14" t="str">
        <f>VLOOKUP($F6251,类型描述及偏移量!$C:$H,5,FALSE)</f>
        <v>Yes</v>
      </c>
      <c r="Q6251" s="14" t="str">
        <f>VLOOKUP($F6251,类型描述及偏移量!$C:$H,6,FALSE)</f>
        <v>堵料导致停机</v>
      </c>
    </row>
    <row r="6252" hidden="1" spans="1:17">
      <c r="A6252" s="12" t="s">
        <v>128</v>
      </c>
      <c r="B6252" s="12" t="str">
        <f t="shared" ref="B6252:B6271" si="1029">"M"&amp;RIGHT(LEFT(B6210,FIND("_",B6210,1)-1),LEN(LEFT(B6210,FIND("_",B6210,1)-1))-1)+1&amp;"_"&amp;RIGHT(B6210,LEN(B6210)-FIND("_",B6210,1))</f>
        <v>M28_M</v>
      </c>
      <c r="C6252" s="12" t="str">
        <f t="shared" ref="C6252:C6271" si="1030">C6210</f>
        <v>BreakTime</v>
      </c>
      <c r="D6252" s="12" t="str">
        <f t="shared" ref="D6252:D6271" si="1031">D6210</f>
        <v>BP_Motor_var</v>
      </c>
      <c r="E6252" s="13" t="str">
        <f t="shared" si="1024"/>
        <v>CHPF_M28_M_BP_Motor_var</v>
      </c>
      <c r="F6252" s="14" t="str">
        <f t="shared" si="1025"/>
        <v>BP_Motor_var_BreakTime</v>
      </c>
      <c r="G6252" s="10" t="str">
        <f t="shared" si="1026"/>
        <v>CHPF_M28_M_BreakTime</v>
      </c>
      <c r="H6252" s="10" t="str">
        <f>VLOOKUP(基本表格!E6252,起始地址定义!A:D,4,FALSE)&amp;" "&amp;Q6252</f>
        <v>2132+P5-M9 木片出料皮带除铁器 电机控制 断链超时时间 秒</v>
      </c>
      <c r="I6252" s="10" t="str">
        <f t="shared" si="1027"/>
        <v>DB100,INT7604</v>
      </c>
      <c r="J6252" s="13" t="str">
        <f>VLOOKUP(E6252,起始地址定义!A:D,2,FALSE)</f>
        <v>DB100</v>
      </c>
      <c r="K6252" s="12" t="str">
        <f t="shared" si="1028"/>
        <v>INT7604</v>
      </c>
      <c r="L6252" s="13">
        <f>VLOOKUP(E6252,起始地址定义!A:D,3,FALSE)</f>
        <v>7600</v>
      </c>
      <c r="M6252" s="14">
        <f>VLOOKUP($F6252,类型描述及偏移量!$C:$H,2,FALSE)</f>
        <v>4</v>
      </c>
      <c r="N6252" s="14" t="str">
        <f>VLOOKUP($F6252,类型描述及偏移量!$C:$H,3,FALSE)</f>
        <v>整型</v>
      </c>
      <c r="O6252" s="14" t="str">
        <f>VLOOKUP($F6252,类型描述及偏移量!$C:$H,4,FALSE)</f>
        <v>None</v>
      </c>
      <c r="P6252" s="14" t="str">
        <f>VLOOKUP($F6252,类型描述及偏移量!$C:$H,5,FALSE)</f>
        <v>No</v>
      </c>
      <c r="Q6252" s="14" t="str">
        <f>VLOOKUP($F6252,类型描述及偏移量!$C:$H,6,FALSE)</f>
        <v>断链超时时间 秒</v>
      </c>
    </row>
    <row r="6253" hidden="1" spans="1:17">
      <c r="A6253" s="12" t="s">
        <v>128</v>
      </c>
      <c r="B6253" s="12" t="str">
        <f t="shared" si="1029"/>
        <v>M28_M</v>
      </c>
      <c r="C6253" s="12" t="str">
        <f t="shared" si="1030"/>
        <v>BlockingTime</v>
      </c>
      <c r="D6253" s="12" t="str">
        <f t="shared" si="1031"/>
        <v>BP_Motor_var</v>
      </c>
      <c r="E6253" s="13" t="str">
        <f t="shared" si="1024"/>
        <v>CHPF_M28_M_BP_Motor_var</v>
      </c>
      <c r="F6253" s="14" t="str">
        <f t="shared" si="1025"/>
        <v>BP_Motor_var_BlockingTime</v>
      </c>
      <c r="G6253" s="10" t="str">
        <f t="shared" si="1026"/>
        <v>CHPF_M28_M_BlockingTime</v>
      </c>
      <c r="H6253" s="10" t="str">
        <f>VLOOKUP(基本表格!E6253,起始地址定义!A:D,4,FALSE)&amp;" "&amp;Q6253</f>
        <v>2132+P5-M9 木片出料皮带除铁器 电机控制 堵料检测时间 秒</v>
      </c>
      <c r="I6253" s="10" t="str">
        <f t="shared" si="1027"/>
        <v>DB100,INT7606</v>
      </c>
      <c r="J6253" s="13" t="str">
        <f>VLOOKUP(E6253,起始地址定义!A:D,2,FALSE)</f>
        <v>DB100</v>
      </c>
      <c r="K6253" s="12" t="str">
        <f t="shared" si="1028"/>
        <v>INT7606</v>
      </c>
      <c r="L6253" s="13">
        <f>VLOOKUP(E6253,起始地址定义!A:D,3,FALSE)</f>
        <v>7600</v>
      </c>
      <c r="M6253" s="14">
        <f>VLOOKUP($F6253,类型描述及偏移量!$C:$H,2,FALSE)</f>
        <v>6</v>
      </c>
      <c r="N6253" s="14" t="str">
        <f>VLOOKUP($F6253,类型描述及偏移量!$C:$H,3,FALSE)</f>
        <v>整型</v>
      </c>
      <c r="O6253" s="14" t="str">
        <f>VLOOKUP($F6253,类型描述及偏移量!$C:$H,4,FALSE)</f>
        <v>None</v>
      </c>
      <c r="P6253" s="14" t="str">
        <f>VLOOKUP($F6253,类型描述及偏移量!$C:$H,5,FALSE)</f>
        <v>No</v>
      </c>
      <c r="Q6253" s="14" t="str">
        <f>VLOOKUP($F6253,类型描述及偏移量!$C:$H,6,FALSE)</f>
        <v>堵料检测时间 秒</v>
      </c>
    </row>
    <row r="6254" hidden="1" spans="1:17">
      <c r="A6254" s="12" t="s">
        <v>128</v>
      </c>
      <c r="B6254" s="12" t="str">
        <f t="shared" si="1029"/>
        <v>M28_M</v>
      </c>
      <c r="C6254" s="12" t="str">
        <f t="shared" si="1030"/>
        <v>PullSwitch_CHK</v>
      </c>
      <c r="D6254" s="12" t="str">
        <f t="shared" si="1031"/>
        <v>BP_Motor_var</v>
      </c>
      <c r="E6254" s="13" t="str">
        <f t="shared" si="1024"/>
        <v>CHPF_M28_M_BP_Motor_var</v>
      </c>
      <c r="F6254" s="14" t="str">
        <f t="shared" si="1025"/>
        <v>BP_Motor_var_PullSwitch_CHK</v>
      </c>
      <c r="G6254" s="10" t="str">
        <f t="shared" si="1026"/>
        <v>CHPF_M28_M_PullSwitch_CHK</v>
      </c>
      <c r="H6254" s="10" t="str">
        <f>VLOOKUP(基本表格!E6254,起始地址定义!A:D,4,FALSE)&amp;" "&amp;Q6254</f>
        <v>2132+P5-M9 木片出料皮带除铁器 电机控制 拉线开关</v>
      </c>
      <c r="I6254" s="10" t="str">
        <f t="shared" si="1027"/>
        <v>DB100,X7608.0</v>
      </c>
      <c r="J6254" s="13" t="str">
        <f>VLOOKUP(E6254,起始地址定义!A:D,2,FALSE)</f>
        <v>DB100</v>
      </c>
      <c r="K6254" s="12" t="str">
        <f t="shared" si="1028"/>
        <v>X7608.0</v>
      </c>
      <c r="L6254" s="13">
        <f>VLOOKUP(E6254,起始地址定义!A:D,3,FALSE)</f>
        <v>7600</v>
      </c>
      <c r="M6254" s="14">
        <f>VLOOKUP($F6254,类型描述及偏移量!$C:$H,2,FALSE)</f>
        <v>8</v>
      </c>
      <c r="N6254" s="14" t="str">
        <f>VLOOKUP($F6254,类型描述及偏移量!$C:$H,3,FALSE)</f>
        <v>离散</v>
      </c>
      <c r="O6254" s="14" t="str">
        <f>VLOOKUP($F6254,类型描述及偏移量!$C:$H,4,FALSE)</f>
        <v>On</v>
      </c>
      <c r="P6254" s="14" t="str">
        <f>VLOOKUP($F6254,类型描述及偏移量!$C:$H,5,FALSE)</f>
        <v>Yes</v>
      </c>
      <c r="Q6254" s="14" t="str">
        <f>VLOOKUP($F6254,类型描述及偏移量!$C:$H,6,FALSE)</f>
        <v>拉线开关</v>
      </c>
    </row>
    <row r="6255" hidden="1" spans="1:17">
      <c r="A6255" s="12" t="s">
        <v>128</v>
      </c>
      <c r="B6255" s="12" t="str">
        <f t="shared" si="1029"/>
        <v>M28_M</v>
      </c>
      <c r="C6255" s="12" t="str">
        <f t="shared" si="1030"/>
        <v>LMD_ALM</v>
      </c>
      <c r="D6255" s="12" t="str">
        <f t="shared" si="1031"/>
        <v>BP_Motor_var</v>
      </c>
      <c r="E6255" s="13" t="str">
        <f t="shared" si="1024"/>
        <v>CHPF_M28_M_BP_Motor_var</v>
      </c>
      <c r="F6255" s="14" t="str">
        <f t="shared" si="1025"/>
        <v>BP_Motor_var_LMD_ALM</v>
      </c>
      <c r="G6255" s="10" t="str">
        <f t="shared" si="1026"/>
        <v>CHPF_M28_M_LMD_ALM</v>
      </c>
      <c r="H6255" s="10" t="str">
        <f>VLOOKUP(基本表格!E6255,起始地址定义!A:D,4,FALSE)&amp;" "&amp;Q6255</f>
        <v>2132+P5-M9 木片出料皮带除铁器 电机控制 左跑偏报警</v>
      </c>
      <c r="I6255" s="10" t="str">
        <f t="shared" si="1027"/>
        <v>DB100,X7608.1</v>
      </c>
      <c r="J6255" s="13" t="str">
        <f>VLOOKUP(E6255,起始地址定义!A:D,2,FALSE)</f>
        <v>DB100</v>
      </c>
      <c r="K6255" s="12" t="str">
        <f t="shared" si="1028"/>
        <v>X7608.1</v>
      </c>
      <c r="L6255" s="13">
        <f>VLOOKUP(E6255,起始地址定义!A:D,3,FALSE)</f>
        <v>7600</v>
      </c>
      <c r="M6255" s="14">
        <f>VLOOKUP($F6255,类型描述及偏移量!$C:$H,2,FALSE)</f>
        <v>8.1</v>
      </c>
      <c r="N6255" s="14" t="str">
        <f>VLOOKUP($F6255,类型描述及偏移量!$C:$H,3,FALSE)</f>
        <v>离散</v>
      </c>
      <c r="O6255" s="14" t="str">
        <f>VLOOKUP($F6255,类型描述及偏移量!$C:$H,4,FALSE)</f>
        <v>On</v>
      </c>
      <c r="P6255" s="14" t="str">
        <f>VLOOKUP($F6255,类型描述及偏移量!$C:$H,5,FALSE)</f>
        <v>Yes</v>
      </c>
      <c r="Q6255" s="14" t="str">
        <f>VLOOKUP($F6255,类型描述及偏移量!$C:$H,6,FALSE)</f>
        <v>左跑偏报警</v>
      </c>
    </row>
    <row r="6256" hidden="1" spans="1:17">
      <c r="A6256" s="12" t="s">
        <v>128</v>
      </c>
      <c r="B6256" s="12" t="str">
        <f t="shared" si="1029"/>
        <v>M28_M</v>
      </c>
      <c r="C6256" s="12" t="str">
        <f t="shared" si="1030"/>
        <v>LMD_CHK_1</v>
      </c>
      <c r="D6256" s="12" t="str">
        <f t="shared" si="1031"/>
        <v>BP_Motor_var</v>
      </c>
      <c r="E6256" s="13" t="str">
        <f t="shared" si="1024"/>
        <v>CHPF_M28_M_BP_Motor_var</v>
      </c>
      <c r="F6256" s="14" t="str">
        <f t="shared" si="1025"/>
        <v>BP_Motor_var_LMD_CHK_1</v>
      </c>
      <c r="G6256" s="10" t="str">
        <f t="shared" si="1026"/>
        <v>CHPF_M28_M_LMD_CHK_1</v>
      </c>
      <c r="H6256" s="10" t="str">
        <f>VLOOKUP(基本表格!E6256,起始地址定义!A:D,4,FALSE)&amp;" "&amp;Q6256</f>
        <v>2132+P5-M9 木片出料皮带除铁器 电机控制 左跑偏1检测</v>
      </c>
      <c r="I6256" s="10" t="str">
        <f t="shared" si="1027"/>
        <v>DB100,X7608.2</v>
      </c>
      <c r="J6256" s="13" t="str">
        <f>VLOOKUP(E6256,起始地址定义!A:D,2,FALSE)</f>
        <v>DB100</v>
      </c>
      <c r="K6256" s="12" t="str">
        <f t="shared" si="1028"/>
        <v>X7608.2</v>
      </c>
      <c r="L6256" s="13">
        <f>VLOOKUP(E6256,起始地址定义!A:D,3,FALSE)</f>
        <v>7600</v>
      </c>
      <c r="M6256" s="14">
        <f>VLOOKUP($F6256,类型描述及偏移量!$C:$H,2,FALSE)</f>
        <v>8.2</v>
      </c>
      <c r="N6256" s="14" t="str">
        <f>VLOOKUP($F6256,类型描述及偏移量!$C:$H,3,FALSE)</f>
        <v>离散</v>
      </c>
      <c r="O6256" s="14" t="str">
        <f>VLOOKUP($F6256,类型描述及偏移量!$C:$H,4,FALSE)</f>
        <v>None</v>
      </c>
      <c r="P6256" s="14" t="str">
        <f>VLOOKUP($F6256,类型描述及偏移量!$C:$H,5,FALSE)</f>
        <v>Yes</v>
      </c>
      <c r="Q6256" s="14" t="str">
        <f>VLOOKUP($F6256,类型描述及偏移量!$C:$H,6,FALSE)</f>
        <v>左跑偏1检测</v>
      </c>
    </row>
    <row r="6257" hidden="1" spans="1:17">
      <c r="A6257" s="12" t="s">
        <v>128</v>
      </c>
      <c r="B6257" s="12" t="str">
        <f t="shared" si="1029"/>
        <v>M28_M</v>
      </c>
      <c r="C6257" s="12" t="str">
        <f t="shared" si="1030"/>
        <v>LMD_EN</v>
      </c>
      <c r="D6257" s="12" t="str">
        <f t="shared" si="1031"/>
        <v>BP_Motor_var</v>
      </c>
      <c r="E6257" s="13" t="str">
        <f t="shared" si="1024"/>
        <v>CHPF_M28_M_BP_Motor_var</v>
      </c>
      <c r="F6257" s="14" t="str">
        <f t="shared" si="1025"/>
        <v>BP_Motor_var_LMD_EN</v>
      </c>
      <c r="G6257" s="10" t="str">
        <f t="shared" si="1026"/>
        <v>CHPF_M28_M_LMD_EN</v>
      </c>
      <c r="H6257" s="10" t="str">
        <f>VLOOKUP(基本表格!E6257,起始地址定义!A:D,4,FALSE)&amp;" "&amp;Q6257</f>
        <v>2132+P5-M9 木片出料皮带除铁器 电机控制 左跑偏保护使能</v>
      </c>
      <c r="I6257" s="10" t="str">
        <f t="shared" si="1027"/>
        <v>DB100,X7608.3</v>
      </c>
      <c r="J6257" s="13" t="str">
        <f>VLOOKUP(E6257,起始地址定义!A:D,2,FALSE)</f>
        <v>DB100</v>
      </c>
      <c r="K6257" s="12" t="str">
        <f t="shared" si="1028"/>
        <v>X7608.3</v>
      </c>
      <c r="L6257" s="13">
        <f>VLOOKUP(E6257,起始地址定义!A:D,3,FALSE)</f>
        <v>7600</v>
      </c>
      <c r="M6257" s="14">
        <f>VLOOKUP($F6257,类型描述及偏移量!$C:$H,2,FALSE)</f>
        <v>8.3</v>
      </c>
      <c r="N6257" s="14" t="str">
        <f>VLOOKUP($F6257,类型描述及偏移量!$C:$H,3,FALSE)</f>
        <v>离散</v>
      </c>
      <c r="O6257" s="14" t="str">
        <f>VLOOKUP($F6257,类型描述及偏移量!$C:$H,4,FALSE)</f>
        <v>None</v>
      </c>
      <c r="P6257" s="14" t="str">
        <f>VLOOKUP($F6257,类型描述及偏移量!$C:$H,5,FALSE)</f>
        <v>No</v>
      </c>
      <c r="Q6257" s="14" t="str">
        <f>VLOOKUP($F6257,类型描述及偏移量!$C:$H,6,FALSE)</f>
        <v>左跑偏保护使能</v>
      </c>
    </row>
    <row r="6258" hidden="1" spans="1:17">
      <c r="A6258" s="12" t="s">
        <v>128</v>
      </c>
      <c r="B6258" s="12" t="str">
        <f t="shared" si="1029"/>
        <v>M28_M</v>
      </c>
      <c r="C6258" s="12" t="str">
        <f t="shared" si="1030"/>
        <v>LMD_Stop</v>
      </c>
      <c r="D6258" s="12" t="str">
        <f t="shared" si="1031"/>
        <v>BP_Motor_var</v>
      </c>
      <c r="E6258" s="13" t="str">
        <f t="shared" si="1024"/>
        <v>CHPF_M28_M_BP_Motor_var</v>
      </c>
      <c r="F6258" s="14" t="str">
        <f t="shared" si="1025"/>
        <v>BP_Motor_var_LMD_Stop</v>
      </c>
      <c r="G6258" s="10" t="str">
        <f t="shared" si="1026"/>
        <v>CHPF_M28_M_LMD_Stop</v>
      </c>
      <c r="H6258" s="10" t="str">
        <f>VLOOKUP(基本表格!E6258,起始地址定义!A:D,4,FALSE)&amp;" "&amp;Q6258</f>
        <v>2132+P5-M9 木片出料皮带除铁器 电机控制 左跑偏导致停机</v>
      </c>
      <c r="I6258" s="10" t="str">
        <f t="shared" si="1027"/>
        <v>DB100,X7608.4</v>
      </c>
      <c r="J6258" s="13" t="str">
        <f>VLOOKUP(E6258,起始地址定义!A:D,2,FALSE)</f>
        <v>DB100</v>
      </c>
      <c r="K6258" s="12" t="str">
        <f t="shared" si="1028"/>
        <v>X7608.4</v>
      </c>
      <c r="L6258" s="13">
        <f>VLOOKUP(E6258,起始地址定义!A:D,3,FALSE)</f>
        <v>7600</v>
      </c>
      <c r="M6258" s="14">
        <f>VLOOKUP($F6258,类型描述及偏移量!$C:$H,2,FALSE)</f>
        <v>8.4</v>
      </c>
      <c r="N6258" s="14" t="str">
        <f>VLOOKUP($F6258,类型描述及偏移量!$C:$H,3,FALSE)</f>
        <v>离散</v>
      </c>
      <c r="O6258" s="14" t="str">
        <f>VLOOKUP($F6258,类型描述及偏移量!$C:$H,4,FALSE)</f>
        <v>On</v>
      </c>
      <c r="P6258" s="14" t="str">
        <f>VLOOKUP($F6258,类型描述及偏移量!$C:$H,5,FALSE)</f>
        <v>Yes</v>
      </c>
      <c r="Q6258" s="14" t="str">
        <f>VLOOKUP($F6258,类型描述及偏移量!$C:$H,6,FALSE)</f>
        <v>左跑偏导致停机</v>
      </c>
    </row>
    <row r="6259" hidden="1" spans="1:17">
      <c r="A6259" s="12" t="s">
        <v>128</v>
      </c>
      <c r="B6259" s="12" t="str">
        <f t="shared" si="1029"/>
        <v>M28_M</v>
      </c>
      <c r="C6259" s="12" t="str">
        <f t="shared" si="1030"/>
        <v>LMD_Time</v>
      </c>
      <c r="D6259" s="12" t="str">
        <f t="shared" si="1031"/>
        <v>BP_Motor_var</v>
      </c>
      <c r="E6259" s="13" t="str">
        <f t="shared" ref="E6259:E6300" si="1032">A6259&amp;"_"&amp;B6259&amp;"_"&amp;D6259</f>
        <v>CHPF_M28_M_BP_Motor_var</v>
      </c>
      <c r="F6259" s="14" t="str">
        <f t="shared" ref="F6259:F6300" si="1033">D6259&amp;"_"&amp;C6259</f>
        <v>BP_Motor_var_LMD_Time</v>
      </c>
      <c r="G6259" s="10" t="str">
        <f t="shared" ref="G6259:G6300" si="1034">A6259&amp;"_"&amp;IF(B6259="DB","",B6259&amp;"_")&amp;C6259</f>
        <v>CHPF_M28_M_LMD_Time</v>
      </c>
      <c r="H6259" s="10" t="str">
        <f>VLOOKUP(基本表格!E6259,起始地址定义!A:D,4,FALSE)&amp;" "&amp;Q6259</f>
        <v>2132+P5-M9 木片出料皮带除铁器 电机控制 左跑偏检测时间</v>
      </c>
      <c r="I6259" s="10" t="str">
        <f t="shared" ref="I6259:I6300" si="1035">J6259&amp;","&amp;K6259</f>
        <v>DB100,INT7610</v>
      </c>
      <c r="J6259" s="13" t="str">
        <f>VLOOKUP(E6259,起始地址定义!A:D,2,FALSE)</f>
        <v>DB100</v>
      </c>
      <c r="K6259" s="12" t="str">
        <f t="shared" ref="K6259:K6300" si="1036">IF(N6259="离散","X",IF(N6259="实型","REAL","INT"))&amp;IF(N6259="离散",TEXT(L6259+M6259,"0.0"),L6259+M6259)</f>
        <v>INT7610</v>
      </c>
      <c r="L6259" s="13">
        <f>VLOOKUP(E6259,起始地址定义!A:D,3,FALSE)</f>
        <v>7600</v>
      </c>
      <c r="M6259" s="14">
        <f>VLOOKUP($F6259,类型描述及偏移量!$C:$H,2,FALSE)</f>
        <v>10</v>
      </c>
      <c r="N6259" s="14" t="str">
        <f>VLOOKUP($F6259,类型描述及偏移量!$C:$H,3,FALSE)</f>
        <v>整型</v>
      </c>
      <c r="O6259" s="14" t="str">
        <f>VLOOKUP($F6259,类型描述及偏移量!$C:$H,4,FALSE)</f>
        <v>None</v>
      </c>
      <c r="P6259" s="14" t="str">
        <f>VLOOKUP($F6259,类型描述及偏移量!$C:$H,5,FALSE)</f>
        <v>No</v>
      </c>
      <c r="Q6259" s="14" t="str">
        <f>VLOOKUP($F6259,类型描述及偏移量!$C:$H,6,FALSE)</f>
        <v>左跑偏检测时间</v>
      </c>
    </row>
    <row r="6260" hidden="1" spans="1:17">
      <c r="A6260" s="12" t="s">
        <v>128</v>
      </c>
      <c r="B6260" s="12" t="str">
        <f t="shared" si="1029"/>
        <v>M28_M</v>
      </c>
      <c r="C6260" s="12" t="str">
        <f t="shared" si="1030"/>
        <v>RMD_ALM</v>
      </c>
      <c r="D6260" s="12" t="str">
        <f t="shared" si="1031"/>
        <v>BP_Motor_var</v>
      </c>
      <c r="E6260" s="13" t="str">
        <f t="shared" si="1032"/>
        <v>CHPF_M28_M_BP_Motor_var</v>
      </c>
      <c r="F6260" s="14" t="str">
        <f t="shared" si="1033"/>
        <v>BP_Motor_var_RMD_ALM</v>
      </c>
      <c r="G6260" s="10" t="str">
        <f t="shared" si="1034"/>
        <v>CHPF_M28_M_RMD_ALM</v>
      </c>
      <c r="H6260" s="10" t="str">
        <f>VLOOKUP(基本表格!E6260,起始地址定义!A:D,4,FALSE)&amp;" "&amp;Q6260</f>
        <v>2132+P5-M9 木片出料皮带除铁器 电机控制 右 跑偏报警</v>
      </c>
      <c r="I6260" s="10" t="str">
        <f t="shared" si="1035"/>
        <v>DB100,X7612.0</v>
      </c>
      <c r="J6260" s="13" t="str">
        <f>VLOOKUP(E6260,起始地址定义!A:D,2,FALSE)</f>
        <v>DB100</v>
      </c>
      <c r="K6260" s="12" t="str">
        <f t="shared" si="1036"/>
        <v>X7612.0</v>
      </c>
      <c r="L6260" s="13">
        <f>VLOOKUP(E6260,起始地址定义!A:D,3,FALSE)</f>
        <v>7600</v>
      </c>
      <c r="M6260" s="14">
        <f>VLOOKUP($F6260,类型描述及偏移量!$C:$H,2,FALSE)</f>
        <v>12</v>
      </c>
      <c r="N6260" s="14" t="str">
        <f>VLOOKUP($F6260,类型描述及偏移量!$C:$H,3,FALSE)</f>
        <v>离散</v>
      </c>
      <c r="O6260" s="14" t="str">
        <f>VLOOKUP($F6260,类型描述及偏移量!$C:$H,4,FALSE)</f>
        <v>On</v>
      </c>
      <c r="P6260" s="14" t="str">
        <f>VLOOKUP($F6260,类型描述及偏移量!$C:$H,5,FALSE)</f>
        <v>Yes</v>
      </c>
      <c r="Q6260" s="14" t="str">
        <f>VLOOKUP($F6260,类型描述及偏移量!$C:$H,6,FALSE)</f>
        <v>右 跑偏报警</v>
      </c>
    </row>
    <row r="6261" hidden="1" spans="1:17">
      <c r="A6261" s="12" t="s">
        <v>128</v>
      </c>
      <c r="B6261" s="12" t="str">
        <f t="shared" si="1029"/>
        <v>M28_M</v>
      </c>
      <c r="C6261" s="12" t="str">
        <f t="shared" si="1030"/>
        <v>RMD_CHK_1</v>
      </c>
      <c r="D6261" s="12" t="str">
        <f t="shared" si="1031"/>
        <v>BP_Motor_var</v>
      </c>
      <c r="E6261" s="13" t="str">
        <f t="shared" si="1032"/>
        <v>CHPF_M28_M_BP_Motor_var</v>
      </c>
      <c r="F6261" s="14" t="str">
        <f t="shared" si="1033"/>
        <v>BP_Motor_var_RMD_CHK_1</v>
      </c>
      <c r="G6261" s="10" t="str">
        <f t="shared" si="1034"/>
        <v>CHPF_M28_M_RMD_CHK_1</v>
      </c>
      <c r="H6261" s="10" t="str">
        <f>VLOOKUP(基本表格!E6261,起始地址定义!A:D,4,FALSE)&amp;" "&amp;Q6261</f>
        <v>2132+P5-M9 木片出料皮带除铁器 电机控制 右跑偏1检测</v>
      </c>
      <c r="I6261" s="10" t="str">
        <f t="shared" si="1035"/>
        <v>DB100,X7612.1</v>
      </c>
      <c r="J6261" s="13" t="str">
        <f>VLOOKUP(E6261,起始地址定义!A:D,2,FALSE)</f>
        <v>DB100</v>
      </c>
      <c r="K6261" s="12" t="str">
        <f t="shared" si="1036"/>
        <v>X7612.1</v>
      </c>
      <c r="L6261" s="13">
        <f>VLOOKUP(E6261,起始地址定义!A:D,3,FALSE)</f>
        <v>7600</v>
      </c>
      <c r="M6261" s="14">
        <f>VLOOKUP($F6261,类型描述及偏移量!$C:$H,2,FALSE)</f>
        <v>12.1</v>
      </c>
      <c r="N6261" s="14" t="str">
        <f>VLOOKUP($F6261,类型描述及偏移量!$C:$H,3,FALSE)</f>
        <v>离散</v>
      </c>
      <c r="O6261" s="14" t="str">
        <f>VLOOKUP($F6261,类型描述及偏移量!$C:$H,4,FALSE)</f>
        <v>None</v>
      </c>
      <c r="P6261" s="14" t="str">
        <f>VLOOKUP($F6261,类型描述及偏移量!$C:$H,5,FALSE)</f>
        <v>Yes</v>
      </c>
      <c r="Q6261" s="14" t="str">
        <f>VLOOKUP($F6261,类型描述及偏移量!$C:$H,6,FALSE)</f>
        <v>右跑偏1检测</v>
      </c>
    </row>
    <row r="6262" hidden="1" spans="1:17">
      <c r="A6262" s="12" t="s">
        <v>128</v>
      </c>
      <c r="B6262" s="12" t="str">
        <f t="shared" si="1029"/>
        <v>M28_M</v>
      </c>
      <c r="C6262" s="12" t="str">
        <f t="shared" si="1030"/>
        <v>RMD_EN</v>
      </c>
      <c r="D6262" s="12" t="str">
        <f t="shared" si="1031"/>
        <v>BP_Motor_var</v>
      </c>
      <c r="E6262" s="13" t="str">
        <f t="shared" si="1032"/>
        <v>CHPF_M28_M_BP_Motor_var</v>
      </c>
      <c r="F6262" s="14" t="str">
        <f t="shared" si="1033"/>
        <v>BP_Motor_var_RMD_EN</v>
      </c>
      <c r="G6262" s="10" t="str">
        <f t="shared" si="1034"/>
        <v>CHPF_M28_M_RMD_EN</v>
      </c>
      <c r="H6262" s="10" t="str">
        <f>VLOOKUP(基本表格!E6262,起始地址定义!A:D,4,FALSE)&amp;" "&amp;Q6262</f>
        <v>2132+P5-M9 木片出料皮带除铁器 电机控制 右跑偏保护使能</v>
      </c>
      <c r="I6262" s="10" t="str">
        <f t="shared" si="1035"/>
        <v>DB100,X7612.2</v>
      </c>
      <c r="J6262" s="13" t="str">
        <f>VLOOKUP(E6262,起始地址定义!A:D,2,FALSE)</f>
        <v>DB100</v>
      </c>
      <c r="K6262" s="12" t="str">
        <f t="shared" si="1036"/>
        <v>X7612.2</v>
      </c>
      <c r="L6262" s="13">
        <f>VLOOKUP(E6262,起始地址定义!A:D,3,FALSE)</f>
        <v>7600</v>
      </c>
      <c r="M6262" s="14">
        <f>VLOOKUP($F6262,类型描述及偏移量!$C:$H,2,FALSE)</f>
        <v>12.2</v>
      </c>
      <c r="N6262" s="14" t="str">
        <f>VLOOKUP($F6262,类型描述及偏移量!$C:$H,3,FALSE)</f>
        <v>离散</v>
      </c>
      <c r="O6262" s="14" t="str">
        <f>VLOOKUP($F6262,类型描述及偏移量!$C:$H,4,FALSE)</f>
        <v>None</v>
      </c>
      <c r="P6262" s="14" t="str">
        <f>VLOOKUP($F6262,类型描述及偏移量!$C:$H,5,FALSE)</f>
        <v>No</v>
      </c>
      <c r="Q6262" s="14" t="str">
        <f>VLOOKUP($F6262,类型描述及偏移量!$C:$H,6,FALSE)</f>
        <v>右跑偏保护使能</v>
      </c>
    </row>
    <row r="6263" hidden="1" spans="1:17">
      <c r="A6263" s="12" t="s">
        <v>128</v>
      </c>
      <c r="B6263" s="12" t="str">
        <f t="shared" si="1029"/>
        <v>M28_M</v>
      </c>
      <c r="C6263" s="12" t="str">
        <f t="shared" si="1030"/>
        <v>RMD_Stop</v>
      </c>
      <c r="D6263" s="12" t="str">
        <f t="shared" si="1031"/>
        <v>BP_Motor_var</v>
      </c>
      <c r="E6263" s="13" t="str">
        <f t="shared" si="1032"/>
        <v>CHPF_M28_M_BP_Motor_var</v>
      </c>
      <c r="F6263" s="14" t="str">
        <f t="shared" si="1033"/>
        <v>BP_Motor_var_RMD_Stop</v>
      </c>
      <c r="G6263" s="10" t="str">
        <f t="shared" si="1034"/>
        <v>CHPF_M28_M_RMD_Stop</v>
      </c>
      <c r="H6263" s="10" t="str">
        <f>VLOOKUP(基本表格!E6263,起始地址定义!A:D,4,FALSE)&amp;" "&amp;Q6263</f>
        <v>2132+P5-M9 木片出料皮带除铁器 电机控制 右跑偏导致停机</v>
      </c>
      <c r="I6263" s="10" t="str">
        <f t="shared" si="1035"/>
        <v>DB100,X7612.3</v>
      </c>
      <c r="J6263" s="13" t="str">
        <f>VLOOKUP(E6263,起始地址定义!A:D,2,FALSE)</f>
        <v>DB100</v>
      </c>
      <c r="K6263" s="12" t="str">
        <f t="shared" si="1036"/>
        <v>X7612.3</v>
      </c>
      <c r="L6263" s="13">
        <f>VLOOKUP(E6263,起始地址定义!A:D,3,FALSE)</f>
        <v>7600</v>
      </c>
      <c r="M6263" s="14">
        <f>VLOOKUP($F6263,类型描述及偏移量!$C:$H,2,FALSE)</f>
        <v>12.3</v>
      </c>
      <c r="N6263" s="14" t="str">
        <f>VLOOKUP($F6263,类型描述及偏移量!$C:$H,3,FALSE)</f>
        <v>离散</v>
      </c>
      <c r="O6263" s="14" t="str">
        <f>VLOOKUP($F6263,类型描述及偏移量!$C:$H,4,FALSE)</f>
        <v>On</v>
      </c>
      <c r="P6263" s="14" t="str">
        <f>VLOOKUP($F6263,类型描述及偏移量!$C:$H,5,FALSE)</f>
        <v>Yes</v>
      </c>
      <c r="Q6263" s="14" t="str">
        <f>VLOOKUP($F6263,类型描述及偏移量!$C:$H,6,FALSE)</f>
        <v>右跑偏导致停机</v>
      </c>
    </row>
    <row r="6264" hidden="1" spans="1:17">
      <c r="A6264" s="12" t="s">
        <v>128</v>
      </c>
      <c r="B6264" s="12" t="str">
        <f t="shared" si="1029"/>
        <v>M28_M</v>
      </c>
      <c r="C6264" s="12" t="str">
        <f t="shared" si="1030"/>
        <v>RMD_Time</v>
      </c>
      <c r="D6264" s="12" t="str">
        <f t="shared" si="1031"/>
        <v>BP_Motor_var</v>
      </c>
      <c r="E6264" s="13" t="str">
        <f t="shared" si="1032"/>
        <v>CHPF_M28_M_BP_Motor_var</v>
      </c>
      <c r="F6264" s="14" t="str">
        <f t="shared" si="1033"/>
        <v>BP_Motor_var_RMD_Time</v>
      </c>
      <c r="G6264" s="10" t="str">
        <f t="shared" si="1034"/>
        <v>CHPF_M28_M_RMD_Time</v>
      </c>
      <c r="H6264" s="10" t="str">
        <f>VLOOKUP(基本表格!E6264,起始地址定义!A:D,4,FALSE)&amp;" "&amp;Q6264</f>
        <v>2132+P5-M9 木片出料皮带除铁器 电机控制 右跑偏检测时间</v>
      </c>
      <c r="I6264" s="10" t="str">
        <f t="shared" si="1035"/>
        <v>DB100,INT7614</v>
      </c>
      <c r="J6264" s="13" t="str">
        <f>VLOOKUP(E6264,起始地址定义!A:D,2,FALSE)</f>
        <v>DB100</v>
      </c>
      <c r="K6264" s="12" t="str">
        <f t="shared" si="1036"/>
        <v>INT7614</v>
      </c>
      <c r="L6264" s="13">
        <f>VLOOKUP(E6264,起始地址定义!A:D,3,FALSE)</f>
        <v>7600</v>
      </c>
      <c r="M6264" s="14">
        <f>VLOOKUP($F6264,类型描述及偏移量!$C:$H,2,FALSE)</f>
        <v>14</v>
      </c>
      <c r="N6264" s="14" t="str">
        <f>VLOOKUP($F6264,类型描述及偏移量!$C:$H,3,FALSE)</f>
        <v>整型</v>
      </c>
      <c r="O6264" s="14" t="str">
        <f>VLOOKUP($F6264,类型描述及偏移量!$C:$H,4,FALSE)</f>
        <v>None</v>
      </c>
      <c r="P6264" s="14" t="str">
        <f>VLOOKUP($F6264,类型描述及偏移量!$C:$H,5,FALSE)</f>
        <v>No</v>
      </c>
      <c r="Q6264" s="14" t="str">
        <f>VLOOKUP($F6264,类型描述及偏移量!$C:$H,6,FALSE)</f>
        <v>右跑偏检测时间</v>
      </c>
    </row>
    <row r="6265" hidden="1" spans="1:17">
      <c r="A6265" s="12" t="s">
        <v>128</v>
      </c>
      <c r="B6265" s="12" t="str">
        <f t="shared" si="1029"/>
        <v>M28_M</v>
      </c>
      <c r="C6265" s="12" t="str">
        <f t="shared" si="1030"/>
        <v>Motor_Delta</v>
      </c>
      <c r="D6265" s="12" t="str">
        <f t="shared" si="1031"/>
        <v>BP_Motor_var</v>
      </c>
      <c r="E6265" s="13" t="str">
        <f t="shared" si="1032"/>
        <v>CHPF_M28_M_BP_Motor_var</v>
      </c>
      <c r="F6265" s="14" t="str">
        <f t="shared" si="1033"/>
        <v>BP_Motor_var_Motor_Delta</v>
      </c>
      <c r="G6265" s="10" t="str">
        <f t="shared" si="1034"/>
        <v>CHPF_M28_M_Motor_Delta</v>
      </c>
      <c r="H6265" s="10" t="str">
        <f>VLOOKUP(基本表格!E6265,起始地址定义!A:D,4,FALSE)&amp;" "&amp;Q6265</f>
        <v>2132+P5-M9 木片出料皮带除铁器 电机控制 三角型</v>
      </c>
      <c r="I6265" s="10" t="str">
        <f t="shared" si="1035"/>
        <v>DB100,X7616.0</v>
      </c>
      <c r="J6265" s="13" t="str">
        <f>VLOOKUP(E6265,起始地址定义!A:D,2,FALSE)</f>
        <v>DB100</v>
      </c>
      <c r="K6265" s="12" t="str">
        <f t="shared" si="1036"/>
        <v>X7616.0</v>
      </c>
      <c r="L6265" s="13">
        <f>VLOOKUP(E6265,起始地址定义!A:D,3,FALSE)</f>
        <v>7600</v>
      </c>
      <c r="M6265" s="14">
        <f>VLOOKUP($F6265,类型描述及偏移量!$C:$H,2,FALSE)</f>
        <v>16</v>
      </c>
      <c r="N6265" s="14" t="str">
        <f>VLOOKUP($F6265,类型描述及偏移量!$C:$H,3,FALSE)</f>
        <v>离散</v>
      </c>
      <c r="O6265" s="14" t="str">
        <f>VLOOKUP($F6265,类型描述及偏移量!$C:$H,4,FALSE)</f>
        <v>None</v>
      </c>
      <c r="P6265" s="14" t="str">
        <f>VLOOKUP($F6265,类型描述及偏移量!$C:$H,5,FALSE)</f>
        <v>Yes</v>
      </c>
      <c r="Q6265" s="14" t="str">
        <f>VLOOKUP($F6265,类型描述及偏移量!$C:$H,6,FALSE)</f>
        <v>三角型</v>
      </c>
    </row>
    <row r="6266" hidden="1" spans="1:17">
      <c r="A6266" s="12" t="s">
        <v>128</v>
      </c>
      <c r="B6266" s="12" t="str">
        <f t="shared" si="1029"/>
        <v>M28_M</v>
      </c>
      <c r="C6266" s="12" t="str">
        <f t="shared" si="1030"/>
        <v>Motor_Wye</v>
      </c>
      <c r="D6266" s="12" t="str">
        <f t="shared" si="1031"/>
        <v>BP_Motor_var</v>
      </c>
      <c r="E6266" s="13" t="str">
        <f t="shared" si="1032"/>
        <v>CHPF_M28_M_BP_Motor_var</v>
      </c>
      <c r="F6266" s="14" t="str">
        <f t="shared" si="1033"/>
        <v>BP_Motor_var_Motor_Wye</v>
      </c>
      <c r="G6266" s="10" t="str">
        <f t="shared" si="1034"/>
        <v>CHPF_M28_M_Motor_Wye</v>
      </c>
      <c r="H6266" s="10" t="str">
        <f>VLOOKUP(基本表格!E6266,起始地址定义!A:D,4,FALSE)&amp;" "&amp;Q6266</f>
        <v>2132+P5-M9 木片出料皮带除铁器 电机控制 星型</v>
      </c>
      <c r="I6266" s="10" t="str">
        <f t="shared" si="1035"/>
        <v>DB100,X7616.1</v>
      </c>
      <c r="J6266" s="13" t="str">
        <f>VLOOKUP(E6266,起始地址定义!A:D,2,FALSE)</f>
        <v>DB100</v>
      </c>
      <c r="K6266" s="12" t="str">
        <f t="shared" si="1036"/>
        <v>X7616.1</v>
      </c>
      <c r="L6266" s="13">
        <f>VLOOKUP(E6266,起始地址定义!A:D,3,FALSE)</f>
        <v>7600</v>
      </c>
      <c r="M6266" s="14">
        <f>VLOOKUP($F6266,类型描述及偏移量!$C:$H,2,FALSE)</f>
        <v>16.1</v>
      </c>
      <c r="N6266" s="14" t="str">
        <f>VLOOKUP($F6266,类型描述及偏移量!$C:$H,3,FALSE)</f>
        <v>离散</v>
      </c>
      <c r="O6266" s="14" t="str">
        <f>VLOOKUP($F6266,类型描述及偏移量!$C:$H,4,FALSE)</f>
        <v>None</v>
      </c>
      <c r="P6266" s="14" t="str">
        <f>VLOOKUP($F6266,类型描述及偏移量!$C:$H,5,FALSE)</f>
        <v>Yes</v>
      </c>
      <c r="Q6266" s="14" t="str">
        <f>VLOOKUP($F6266,类型描述及偏移量!$C:$H,6,FALSE)</f>
        <v>星型</v>
      </c>
    </row>
    <row r="6267" hidden="1" spans="1:17">
      <c r="A6267" s="12" t="s">
        <v>128</v>
      </c>
      <c r="B6267" s="12" t="str">
        <f t="shared" si="1029"/>
        <v>M28_M</v>
      </c>
      <c r="C6267" s="12" t="str">
        <f t="shared" si="1030"/>
        <v>MSD</v>
      </c>
      <c r="D6267" s="12" t="str">
        <f t="shared" si="1031"/>
        <v>BP_Motor_var</v>
      </c>
      <c r="E6267" s="13" t="str">
        <f t="shared" si="1032"/>
        <v>CHPF_M28_M_BP_Motor_var</v>
      </c>
      <c r="F6267" s="14" t="str">
        <f t="shared" si="1033"/>
        <v>BP_Motor_var_MSD</v>
      </c>
      <c r="G6267" s="10" t="str">
        <f t="shared" si="1034"/>
        <v>CHPF_M28_M_MSD</v>
      </c>
      <c r="H6267" s="10" t="str">
        <f>VLOOKUP(基本表格!E6267,起始地址定义!A:D,4,FALSE)&amp;" "&amp;Q6267</f>
        <v>2132+P5-M9 木片出料皮带除铁器 电机控制 维修开关</v>
      </c>
      <c r="I6267" s="10" t="str">
        <f t="shared" si="1035"/>
        <v>DB100,X7616.2</v>
      </c>
      <c r="J6267" s="13" t="str">
        <f>VLOOKUP(E6267,起始地址定义!A:D,2,FALSE)</f>
        <v>DB100</v>
      </c>
      <c r="K6267" s="12" t="str">
        <f t="shared" si="1036"/>
        <v>X7616.2</v>
      </c>
      <c r="L6267" s="13">
        <f>VLOOKUP(E6267,起始地址定义!A:D,3,FALSE)</f>
        <v>7600</v>
      </c>
      <c r="M6267" s="14">
        <f>VLOOKUP($F6267,类型描述及偏移量!$C:$H,2,FALSE)</f>
        <v>16.2</v>
      </c>
      <c r="N6267" s="14" t="str">
        <f>VLOOKUP($F6267,类型描述及偏移量!$C:$H,3,FALSE)</f>
        <v>离散</v>
      </c>
      <c r="O6267" s="14" t="str">
        <f>VLOOKUP($F6267,类型描述及偏移量!$C:$H,4,FALSE)</f>
        <v>On</v>
      </c>
      <c r="P6267" s="14" t="str">
        <f>VLOOKUP($F6267,类型描述及偏移量!$C:$H,5,FALSE)</f>
        <v>Yes</v>
      </c>
      <c r="Q6267" s="14" t="str">
        <f>VLOOKUP($F6267,类型描述及偏移量!$C:$H,6,FALSE)</f>
        <v>维修开关</v>
      </c>
    </row>
    <row r="6268" hidden="1" spans="1:17">
      <c r="A6268" s="12" t="s">
        <v>128</v>
      </c>
      <c r="B6268" s="12" t="str">
        <f t="shared" si="1029"/>
        <v>M28_M</v>
      </c>
      <c r="C6268" s="12" t="str">
        <f t="shared" si="1030"/>
        <v>LMD_CHK_2</v>
      </c>
      <c r="D6268" s="12" t="str">
        <f t="shared" si="1031"/>
        <v>BP_Motor_var</v>
      </c>
      <c r="E6268" s="13" t="str">
        <f t="shared" si="1032"/>
        <v>CHPF_M28_M_BP_Motor_var</v>
      </c>
      <c r="F6268" s="14" t="str">
        <f t="shared" si="1033"/>
        <v>BP_Motor_var_LMD_CHK_2</v>
      </c>
      <c r="G6268" s="10" t="str">
        <f t="shared" si="1034"/>
        <v>CHPF_M28_M_LMD_CHK_2</v>
      </c>
      <c r="H6268" s="10" t="str">
        <f>VLOOKUP(基本表格!E6268,起始地址定义!A:D,4,FALSE)&amp;" "&amp;Q6268</f>
        <v>2132+P5-M9 木片出料皮带除铁器 电机控制 左跑偏2检测</v>
      </c>
      <c r="I6268" s="10" t="str">
        <f t="shared" si="1035"/>
        <v>DB100,X7616.3</v>
      </c>
      <c r="J6268" s="13" t="str">
        <f>VLOOKUP(E6268,起始地址定义!A:D,2,FALSE)</f>
        <v>DB100</v>
      </c>
      <c r="K6268" s="12" t="str">
        <f t="shared" si="1036"/>
        <v>X7616.3</v>
      </c>
      <c r="L6268" s="13">
        <f>VLOOKUP(E6268,起始地址定义!A:D,3,FALSE)</f>
        <v>7600</v>
      </c>
      <c r="M6268" s="14">
        <f>VLOOKUP($F6268,类型描述及偏移量!$C:$H,2,FALSE)</f>
        <v>16.3</v>
      </c>
      <c r="N6268" s="14" t="str">
        <f>VLOOKUP($F6268,类型描述及偏移量!$C:$H,3,FALSE)</f>
        <v>离散</v>
      </c>
      <c r="O6268" s="14" t="str">
        <f>VLOOKUP($F6268,类型描述及偏移量!$C:$H,4,FALSE)</f>
        <v>None</v>
      </c>
      <c r="P6268" s="14" t="str">
        <f>VLOOKUP($F6268,类型描述及偏移量!$C:$H,5,FALSE)</f>
        <v>Yes</v>
      </c>
      <c r="Q6268" s="14" t="str">
        <f>VLOOKUP($F6268,类型描述及偏移量!$C:$H,6,FALSE)</f>
        <v>左跑偏2检测</v>
      </c>
    </row>
    <row r="6269" hidden="1" spans="1:17">
      <c r="A6269" s="12" t="s">
        <v>128</v>
      </c>
      <c r="B6269" s="12" t="str">
        <f t="shared" si="1029"/>
        <v>M28_M</v>
      </c>
      <c r="C6269" s="12" t="str">
        <f t="shared" si="1030"/>
        <v>RMD_CHK_2</v>
      </c>
      <c r="D6269" s="12" t="str">
        <f t="shared" si="1031"/>
        <v>BP_Motor_var</v>
      </c>
      <c r="E6269" s="13" t="str">
        <f t="shared" si="1032"/>
        <v>CHPF_M28_M_BP_Motor_var</v>
      </c>
      <c r="F6269" s="14" t="str">
        <f t="shared" si="1033"/>
        <v>BP_Motor_var_RMD_CHK_2</v>
      </c>
      <c r="G6269" s="10" t="str">
        <f t="shared" si="1034"/>
        <v>CHPF_M28_M_RMD_CHK_2</v>
      </c>
      <c r="H6269" s="10" t="str">
        <f>VLOOKUP(基本表格!E6269,起始地址定义!A:D,4,FALSE)&amp;" "&amp;Q6269</f>
        <v>2132+P5-M9 木片出料皮带除铁器 电机控制 右跑偏2检测</v>
      </c>
      <c r="I6269" s="10" t="str">
        <f t="shared" si="1035"/>
        <v>DB100,X7616.4</v>
      </c>
      <c r="J6269" s="13" t="str">
        <f>VLOOKUP(E6269,起始地址定义!A:D,2,FALSE)</f>
        <v>DB100</v>
      </c>
      <c r="K6269" s="12" t="str">
        <f t="shared" si="1036"/>
        <v>X7616.4</v>
      </c>
      <c r="L6269" s="13">
        <f>VLOOKUP(E6269,起始地址定义!A:D,3,FALSE)</f>
        <v>7600</v>
      </c>
      <c r="M6269" s="14">
        <f>VLOOKUP($F6269,类型描述及偏移量!$C:$H,2,FALSE)</f>
        <v>16.4</v>
      </c>
      <c r="N6269" s="14" t="str">
        <f>VLOOKUP($F6269,类型描述及偏移量!$C:$H,3,FALSE)</f>
        <v>离散</v>
      </c>
      <c r="O6269" s="14" t="str">
        <f>VLOOKUP($F6269,类型描述及偏移量!$C:$H,4,FALSE)</f>
        <v>None</v>
      </c>
      <c r="P6269" s="14" t="str">
        <f>VLOOKUP($F6269,类型描述及偏移量!$C:$H,5,FALSE)</f>
        <v>Yes</v>
      </c>
      <c r="Q6269" s="14" t="str">
        <f>VLOOKUP($F6269,类型描述及偏移量!$C:$H,6,FALSE)</f>
        <v>右跑偏2检测</v>
      </c>
    </row>
    <row r="6270" hidden="1" spans="1:17">
      <c r="A6270" s="12" t="s">
        <v>128</v>
      </c>
      <c r="B6270" s="12" t="str">
        <f t="shared" si="1029"/>
        <v>M28_M</v>
      </c>
      <c r="C6270" s="12" t="str">
        <f t="shared" si="1030"/>
        <v>InterStarTime</v>
      </c>
      <c r="D6270" s="12" t="str">
        <f t="shared" si="1031"/>
        <v>BP_Motor_var</v>
      </c>
      <c r="E6270" s="13" t="str">
        <f t="shared" si="1032"/>
        <v>CHPF_M28_M_BP_Motor_var</v>
      </c>
      <c r="F6270" s="14" t="str">
        <f t="shared" si="1033"/>
        <v>BP_Motor_var_InterStarTime</v>
      </c>
      <c r="G6270" s="10" t="str">
        <f t="shared" si="1034"/>
        <v>CHPF_M28_M_InterStarTime</v>
      </c>
      <c r="H6270" s="10" t="str">
        <f>VLOOKUP(基本表格!E6270,起始地址定义!A:D,4,FALSE)&amp;" "&amp;Q6270</f>
        <v>2132+P5-M9 木片出料皮带除铁器 电机控制 联动启动延时</v>
      </c>
      <c r="I6270" s="10" t="str">
        <f t="shared" si="1035"/>
        <v>DB100,INT7618</v>
      </c>
      <c r="J6270" s="13" t="str">
        <f>VLOOKUP(E6270,起始地址定义!A:D,2,FALSE)</f>
        <v>DB100</v>
      </c>
      <c r="K6270" s="12" t="str">
        <f t="shared" si="1036"/>
        <v>INT7618</v>
      </c>
      <c r="L6270" s="13">
        <f>VLOOKUP(E6270,起始地址定义!A:D,3,FALSE)</f>
        <v>7600</v>
      </c>
      <c r="M6270" s="14">
        <f>VLOOKUP($F6270,类型描述及偏移量!$C:$H,2,FALSE)</f>
        <v>18</v>
      </c>
      <c r="N6270" s="14" t="str">
        <f>VLOOKUP($F6270,类型描述及偏移量!$C:$H,3,FALSE)</f>
        <v>整型</v>
      </c>
      <c r="O6270" s="14" t="str">
        <f>VLOOKUP($F6270,类型描述及偏移量!$C:$H,4,FALSE)</f>
        <v>None</v>
      </c>
      <c r="P6270" s="14" t="str">
        <f>VLOOKUP($F6270,类型描述及偏移量!$C:$H,5,FALSE)</f>
        <v>No</v>
      </c>
      <c r="Q6270" s="14" t="str">
        <f>VLOOKUP($F6270,类型描述及偏移量!$C:$H,6,FALSE)</f>
        <v>联动启动延时</v>
      </c>
    </row>
    <row r="6271" hidden="1" spans="1:17">
      <c r="A6271" s="12" t="s">
        <v>128</v>
      </c>
      <c r="B6271" s="12" t="str">
        <f t="shared" si="1029"/>
        <v>M28_M</v>
      </c>
      <c r="C6271" s="12" t="str">
        <f t="shared" si="1030"/>
        <v>Alt_TMR</v>
      </c>
      <c r="D6271" s="12" t="str">
        <f t="shared" si="1031"/>
        <v>BP_Motor_var</v>
      </c>
      <c r="E6271" s="13" t="str">
        <f t="shared" si="1032"/>
        <v>CHPF_M28_M_BP_Motor_var</v>
      </c>
      <c r="F6271" s="14" t="str">
        <f t="shared" si="1033"/>
        <v>BP_Motor_var_Alt_TMR</v>
      </c>
      <c r="G6271" s="10" t="str">
        <f t="shared" si="1034"/>
        <v>CHPF_M28_M_Alt_TMR</v>
      </c>
      <c r="H6271" s="10" t="str">
        <f>VLOOKUP(基本表格!E6271,起始地址定义!A:D,4,FALSE)&amp;" "&amp;Q6271</f>
        <v>2132+P5-M9 木片出料皮带除铁器 电机控制 起动转换时间 秒</v>
      </c>
      <c r="I6271" s="10" t="str">
        <f t="shared" si="1035"/>
        <v>DB100,INT7620</v>
      </c>
      <c r="J6271" s="13" t="str">
        <f>VLOOKUP(E6271,起始地址定义!A:D,2,FALSE)</f>
        <v>DB100</v>
      </c>
      <c r="K6271" s="12" t="str">
        <f t="shared" si="1036"/>
        <v>INT7620</v>
      </c>
      <c r="L6271" s="13">
        <f>VLOOKUP(E6271,起始地址定义!A:D,3,FALSE)</f>
        <v>7600</v>
      </c>
      <c r="M6271" s="14">
        <f>VLOOKUP($F6271,类型描述及偏移量!$C:$H,2,FALSE)</f>
        <v>20</v>
      </c>
      <c r="N6271" s="14" t="str">
        <f>VLOOKUP($F6271,类型描述及偏移量!$C:$H,3,FALSE)</f>
        <v>整型</v>
      </c>
      <c r="O6271" s="14" t="str">
        <f>VLOOKUP($F6271,类型描述及偏移量!$C:$H,4,FALSE)</f>
        <v>None</v>
      </c>
      <c r="P6271" s="14" t="str">
        <f>VLOOKUP($F6271,类型描述及偏移量!$C:$H,5,FALSE)</f>
        <v>No</v>
      </c>
      <c r="Q6271" s="14" t="str">
        <f>VLOOKUP($F6271,类型描述及偏移量!$C:$H,6,FALSE)</f>
        <v>起动转换时间 秒</v>
      </c>
    </row>
    <row r="6272" ht="12" hidden="1" customHeight="1" spans="1:17">
      <c r="A6272" s="12" t="s">
        <v>130</v>
      </c>
      <c r="B6272" s="8" t="s">
        <v>18</v>
      </c>
      <c r="C6272" t="s">
        <v>19</v>
      </c>
      <c r="D6272" t="s">
        <v>20</v>
      </c>
      <c r="E6272" s="13" t="str">
        <f t="shared" si="1032"/>
        <v>CHPD_M1_M_BP_Motor_var</v>
      </c>
      <c r="F6272" s="14" t="str">
        <f t="shared" si="1033"/>
        <v>BP_Motor_var_Enable</v>
      </c>
      <c r="G6272" s="10" t="str">
        <f t="shared" si="1034"/>
        <v>CHPD_M1_M_Enable</v>
      </c>
      <c r="H6272" s="10" t="str">
        <f>VLOOKUP(基本表格!E6272,起始地址定义!A:D,4,FALSE)&amp;" "&amp;Q6272</f>
        <v>2492+P6-M4 芯层湿刨花料仓进料皮带运输机 电机控制 使能</v>
      </c>
      <c r="I6272" s="10" t="str">
        <f t="shared" si="1035"/>
        <v>DB200,X0.0</v>
      </c>
      <c r="J6272" s="13" t="str">
        <f>VLOOKUP(E6272,起始地址定义!A:D,2,FALSE)</f>
        <v>DB200</v>
      </c>
      <c r="K6272" s="12" t="str">
        <f t="shared" si="1036"/>
        <v>X0.0</v>
      </c>
      <c r="L6272" s="13">
        <f>VLOOKUP(E6272,起始地址定义!A:D,3,FALSE)</f>
        <v>0</v>
      </c>
      <c r="M6272" s="14">
        <f>VLOOKUP($F6272,类型描述及偏移量!$C:$H,2,FALSE)</f>
        <v>0</v>
      </c>
      <c r="N6272" s="14" t="str">
        <f>VLOOKUP($F6272,类型描述及偏移量!$C:$H,3,FALSE)</f>
        <v>离散</v>
      </c>
      <c r="O6272" s="14" t="str">
        <f>VLOOKUP($F6272,类型描述及偏移量!$C:$H,4,FALSE)</f>
        <v>None</v>
      </c>
      <c r="P6272" s="14" t="str">
        <f>VLOOKUP($F6272,类型描述及偏移量!$C:$H,5,FALSE)</f>
        <v>No</v>
      </c>
      <c r="Q6272" s="14" t="str">
        <f>VLOOKUP($F6272,类型描述及偏移量!$C:$H,6,FALSE)</f>
        <v>使能</v>
      </c>
    </row>
    <row r="6273" hidden="1" spans="1:17">
      <c r="A6273" s="12" t="s">
        <v>130</v>
      </c>
      <c r="B6273" s="8" t="s">
        <v>18</v>
      </c>
      <c r="C6273" t="s">
        <v>21</v>
      </c>
      <c r="D6273" t="s">
        <v>20</v>
      </c>
      <c r="E6273" s="13" t="str">
        <f t="shared" si="1032"/>
        <v>CHPD_M1_M_BP_Motor_var</v>
      </c>
      <c r="F6273" s="14" t="str">
        <f t="shared" si="1033"/>
        <v>BP_Motor_var_Auto_Status</v>
      </c>
      <c r="G6273" s="10" t="str">
        <f t="shared" si="1034"/>
        <v>CHPD_M1_M_Auto_Status</v>
      </c>
      <c r="H6273" s="10" t="str">
        <f>VLOOKUP(基本表格!E6273,起始地址定义!A:D,4,FALSE)&amp;" "&amp;Q6273</f>
        <v>2492+P6-M4 芯层湿刨花料仓进料皮带运输机 电机控制 手自动状态</v>
      </c>
      <c r="I6273" s="10" t="str">
        <f t="shared" si="1035"/>
        <v>DB200,X0.3</v>
      </c>
      <c r="J6273" s="13" t="str">
        <f>VLOOKUP(E6273,起始地址定义!A:D,2,FALSE)</f>
        <v>DB200</v>
      </c>
      <c r="K6273" s="12" t="str">
        <f t="shared" si="1036"/>
        <v>X0.3</v>
      </c>
      <c r="L6273" s="13">
        <f>VLOOKUP(E6273,起始地址定义!A:D,3,FALSE)</f>
        <v>0</v>
      </c>
      <c r="M6273" s="14">
        <f>VLOOKUP($F6273,类型描述及偏移量!$C:$H,2,FALSE)</f>
        <v>0.3</v>
      </c>
      <c r="N6273" s="14" t="str">
        <f>VLOOKUP($F6273,类型描述及偏移量!$C:$H,3,FALSE)</f>
        <v>离散</v>
      </c>
      <c r="O6273" s="14" t="str">
        <f>VLOOKUP($F6273,类型描述及偏移量!$C:$H,4,FALSE)</f>
        <v>None</v>
      </c>
      <c r="P6273" s="14" t="str">
        <f>VLOOKUP($F6273,类型描述及偏移量!$C:$H,5,FALSE)</f>
        <v>Yes</v>
      </c>
      <c r="Q6273" s="14" t="str">
        <f>VLOOKUP($F6273,类型描述及偏移量!$C:$H,6,FALSE)</f>
        <v>手自动状态</v>
      </c>
    </row>
    <row r="6274" hidden="1" spans="1:17">
      <c r="A6274" s="12" t="s">
        <v>130</v>
      </c>
      <c r="B6274" s="8" t="s">
        <v>18</v>
      </c>
      <c r="C6274" t="s">
        <v>22</v>
      </c>
      <c r="D6274" t="s">
        <v>20</v>
      </c>
      <c r="E6274" s="13" t="str">
        <f t="shared" si="1032"/>
        <v>CHPD_M1_M_BP_Motor_var</v>
      </c>
      <c r="F6274" s="14" t="str">
        <f t="shared" si="1033"/>
        <v>BP_Motor_var_Loc_Rem</v>
      </c>
      <c r="G6274" s="10" t="str">
        <f t="shared" si="1034"/>
        <v>CHPD_M1_M_Loc_Rem</v>
      </c>
      <c r="H6274" s="10" t="str">
        <f>VLOOKUP(基本表格!E6274,起始地址定义!A:D,4,FALSE)&amp;" "&amp;Q6274</f>
        <v>2492+P6-M4 芯层湿刨花料仓进料皮带运输机 电机控制 本地/远程(检修/待机）</v>
      </c>
      <c r="I6274" s="10" t="str">
        <f t="shared" si="1035"/>
        <v>DB200,X0.4</v>
      </c>
      <c r="J6274" s="13" t="str">
        <f>VLOOKUP(E6274,起始地址定义!A:D,2,FALSE)</f>
        <v>DB200</v>
      </c>
      <c r="K6274" s="12" t="str">
        <f t="shared" si="1036"/>
        <v>X0.4</v>
      </c>
      <c r="L6274" s="13">
        <f>VLOOKUP(E6274,起始地址定义!A:D,3,FALSE)</f>
        <v>0</v>
      </c>
      <c r="M6274" s="14">
        <f>VLOOKUP($F6274,类型描述及偏移量!$C:$H,2,FALSE)</f>
        <v>0.4</v>
      </c>
      <c r="N6274" s="14" t="str">
        <f>VLOOKUP($F6274,类型描述及偏移量!$C:$H,3,FALSE)</f>
        <v>离散</v>
      </c>
      <c r="O6274" s="14" t="str">
        <f>VLOOKUP($F6274,类型描述及偏移量!$C:$H,4,FALSE)</f>
        <v>None</v>
      </c>
      <c r="P6274" s="14" t="str">
        <f>VLOOKUP($F6274,类型描述及偏移量!$C:$H,5,FALSE)</f>
        <v>Yes</v>
      </c>
      <c r="Q6274" s="14" t="str">
        <f>VLOOKUP($F6274,类型描述及偏移量!$C:$H,6,FALSE)</f>
        <v>本地/远程(检修/待机）</v>
      </c>
    </row>
    <row r="6275" hidden="1" spans="1:17">
      <c r="A6275" s="12" t="s">
        <v>130</v>
      </c>
      <c r="B6275" s="8" t="s">
        <v>18</v>
      </c>
      <c r="C6275" t="s">
        <v>23</v>
      </c>
      <c r="D6275" t="s">
        <v>20</v>
      </c>
      <c r="E6275" s="13" t="str">
        <f t="shared" si="1032"/>
        <v>CHPD_M1_M_BP_Motor_var</v>
      </c>
      <c r="F6275" s="14" t="str">
        <f t="shared" si="1033"/>
        <v>BP_Motor_var_ON_HMI</v>
      </c>
      <c r="G6275" s="10" t="str">
        <f t="shared" si="1034"/>
        <v>CHPD_M1_M_ON_HMI</v>
      </c>
      <c r="H6275" s="10" t="str">
        <f>VLOOKUP(基本表格!E6275,起始地址定义!A:D,4,FALSE)&amp;" "&amp;Q6275</f>
        <v>2492+P6-M4 芯层湿刨花料仓进料皮带运输机 电机控制 开启_上位机(正转)</v>
      </c>
      <c r="I6275" s="10" t="str">
        <f t="shared" si="1035"/>
        <v>DB200,X0.6</v>
      </c>
      <c r="J6275" s="13" t="str">
        <f>VLOOKUP(E6275,起始地址定义!A:D,2,FALSE)</f>
        <v>DB200</v>
      </c>
      <c r="K6275" s="12" t="str">
        <f t="shared" si="1036"/>
        <v>X0.6</v>
      </c>
      <c r="L6275" s="13">
        <f>VLOOKUP(E6275,起始地址定义!A:D,3,FALSE)</f>
        <v>0</v>
      </c>
      <c r="M6275" s="14">
        <f>VLOOKUP($F6275,类型描述及偏移量!$C:$H,2,FALSE)</f>
        <v>0.6</v>
      </c>
      <c r="N6275" s="14" t="str">
        <f>VLOOKUP($F6275,类型描述及偏移量!$C:$H,3,FALSE)</f>
        <v>离散</v>
      </c>
      <c r="O6275" s="14" t="str">
        <f>VLOOKUP($F6275,类型描述及偏移量!$C:$H,4,FALSE)</f>
        <v>None</v>
      </c>
      <c r="P6275" s="14" t="str">
        <f>VLOOKUP($F6275,类型描述及偏移量!$C:$H,5,FALSE)</f>
        <v>No</v>
      </c>
      <c r="Q6275" s="14" t="str">
        <f>VLOOKUP($F6275,类型描述及偏移量!$C:$H,6,FALSE)</f>
        <v>开启_上位机(正转)</v>
      </c>
    </row>
    <row r="6276" hidden="1" spans="1:17">
      <c r="A6276" s="12" t="s">
        <v>130</v>
      </c>
      <c r="B6276" s="8" t="s">
        <v>18</v>
      </c>
      <c r="C6276" t="s">
        <v>24</v>
      </c>
      <c r="D6276" t="s">
        <v>20</v>
      </c>
      <c r="E6276" s="13" t="str">
        <f t="shared" si="1032"/>
        <v>CHPD_M1_M_BP_Motor_var</v>
      </c>
      <c r="F6276" s="14" t="str">
        <f t="shared" si="1033"/>
        <v>BP_Motor_var_OFF_HMI</v>
      </c>
      <c r="G6276" s="10" t="str">
        <f t="shared" si="1034"/>
        <v>CHPD_M1_M_OFF_HMI</v>
      </c>
      <c r="H6276" s="10" t="str">
        <f>VLOOKUP(基本表格!E6276,起始地址定义!A:D,4,FALSE)&amp;" "&amp;Q6276</f>
        <v>2492+P6-M4 芯层湿刨花料仓进料皮带运输机 电机控制 停止_上位机(反转)</v>
      </c>
      <c r="I6276" s="10" t="str">
        <f t="shared" si="1035"/>
        <v>DB200,X1.0</v>
      </c>
      <c r="J6276" s="13" t="str">
        <f>VLOOKUP(E6276,起始地址定义!A:D,2,FALSE)</f>
        <v>DB200</v>
      </c>
      <c r="K6276" s="12" t="str">
        <f t="shared" si="1036"/>
        <v>X1.0</v>
      </c>
      <c r="L6276" s="13">
        <f>VLOOKUP(E6276,起始地址定义!A:D,3,FALSE)</f>
        <v>0</v>
      </c>
      <c r="M6276" s="14">
        <f>VLOOKUP($F6276,类型描述及偏移量!$C:$H,2,FALSE)</f>
        <v>1</v>
      </c>
      <c r="N6276" s="14" t="str">
        <f>VLOOKUP($F6276,类型描述及偏移量!$C:$H,3,FALSE)</f>
        <v>离散</v>
      </c>
      <c r="O6276" s="14" t="str">
        <f>VLOOKUP($F6276,类型描述及偏移量!$C:$H,4,FALSE)</f>
        <v>None</v>
      </c>
      <c r="P6276" s="14" t="str">
        <f>VLOOKUP($F6276,类型描述及偏移量!$C:$H,5,FALSE)</f>
        <v>No</v>
      </c>
      <c r="Q6276" s="14" t="str">
        <f>VLOOKUP($F6276,类型描述及偏移量!$C:$H,6,FALSE)</f>
        <v>停止_上位机(反转)</v>
      </c>
    </row>
    <row r="6277" hidden="1" spans="1:17">
      <c r="A6277" s="12" t="s">
        <v>130</v>
      </c>
      <c r="B6277" s="8" t="s">
        <v>18</v>
      </c>
      <c r="C6277" t="s">
        <v>25</v>
      </c>
      <c r="D6277" t="s">
        <v>20</v>
      </c>
      <c r="E6277" s="13" t="str">
        <f t="shared" si="1032"/>
        <v>CHPD_M1_M_BP_Motor_var</v>
      </c>
      <c r="F6277" s="14" t="str">
        <f t="shared" si="1033"/>
        <v>BP_Motor_var_Fan</v>
      </c>
      <c r="G6277" s="10" t="str">
        <f t="shared" si="1034"/>
        <v>CHPD_M1_M_Fan</v>
      </c>
      <c r="H6277" s="10" t="str">
        <f>VLOOKUP(基本表格!E6277,起始地址定义!A:D,4,FALSE)&amp;" "&amp;Q6277</f>
        <v>2492+P6-M4 芯层湿刨花料仓进料皮带运输机 电机控制 通风扇</v>
      </c>
      <c r="I6277" s="10" t="str">
        <f t="shared" si="1035"/>
        <v>DB200,X1.1</v>
      </c>
      <c r="J6277" s="13" t="str">
        <f>VLOOKUP(E6277,起始地址定义!A:D,2,FALSE)</f>
        <v>DB200</v>
      </c>
      <c r="K6277" s="12" t="str">
        <f t="shared" si="1036"/>
        <v>X1.1</v>
      </c>
      <c r="L6277" s="13">
        <f>VLOOKUP(E6277,起始地址定义!A:D,3,FALSE)</f>
        <v>0</v>
      </c>
      <c r="M6277" s="14">
        <f>VLOOKUP($F6277,类型描述及偏移量!$C:$H,2,FALSE)</f>
        <v>1.1</v>
      </c>
      <c r="N6277" s="14" t="str">
        <f>VLOOKUP($F6277,类型描述及偏移量!$C:$H,3,FALSE)</f>
        <v>离散</v>
      </c>
      <c r="O6277" s="14" t="str">
        <f>VLOOKUP($F6277,类型描述及偏移量!$C:$H,4,FALSE)</f>
        <v>None</v>
      </c>
      <c r="P6277" s="14" t="str">
        <f>VLOOKUP($F6277,类型描述及偏移量!$C:$H,5,FALSE)</f>
        <v>Yes</v>
      </c>
      <c r="Q6277" s="14" t="str">
        <f>VLOOKUP($F6277,类型描述及偏移量!$C:$H,6,FALSE)</f>
        <v>通风扇</v>
      </c>
    </row>
    <row r="6278" hidden="1" spans="1:17">
      <c r="A6278" s="12" t="s">
        <v>130</v>
      </c>
      <c r="B6278" s="8" t="s">
        <v>18</v>
      </c>
      <c r="C6278" t="s">
        <v>26</v>
      </c>
      <c r="D6278" t="s">
        <v>20</v>
      </c>
      <c r="E6278" s="13" t="str">
        <f t="shared" si="1032"/>
        <v>CHPD_M1_M_BP_Motor_var</v>
      </c>
      <c r="F6278" s="14" t="str">
        <f t="shared" si="1033"/>
        <v>BP_Motor_var_Motor</v>
      </c>
      <c r="G6278" s="10" t="str">
        <f t="shared" si="1034"/>
        <v>CHPD_M1_M_Motor</v>
      </c>
      <c r="H6278" s="10" t="str">
        <f>VLOOKUP(基本表格!E6278,起始地址定义!A:D,4,FALSE)&amp;" "&amp;Q6278</f>
        <v>2492+P6-M4 芯层湿刨花料仓进料皮带运输机 电机控制 电机(正转）</v>
      </c>
      <c r="I6278" s="10" t="str">
        <f t="shared" si="1035"/>
        <v>DB200,X1.2</v>
      </c>
      <c r="J6278" s="13" t="str">
        <f>VLOOKUP(E6278,起始地址定义!A:D,2,FALSE)</f>
        <v>DB200</v>
      </c>
      <c r="K6278" s="12" t="str">
        <f t="shared" si="1036"/>
        <v>X1.2</v>
      </c>
      <c r="L6278" s="13">
        <f>VLOOKUP(E6278,起始地址定义!A:D,3,FALSE)</f>
        <v>0</v>
      </c>
      <c r="M6278" s="14">
        <f>VLOOKUP($F6278,类型描述及偏移量!$C:$H,2,FALSE)</f>
        <v>1.2</v>
      </c>
      <c r="N6278" s="14" t="str">
        <f>VLOOKUP($F6278,类型描述及偏移量!$C:$H,3,FALSE)</f>
        <v>离散</v>
      </c>
      <c r="O6278" s="14" t="str">
        <f>VLOOKUP($F6278,类型描述及偏移量!$C:$H,4,FALSE)</f>
        <v>None</v>
      </c>
      <c r="P6278" s="14" t="str">
        <f>VLOOKUP($F6278,类型描述及偏移量!$C:$H,5,FALSE)</f>
        <v>Yes</v>
      </c>
      <c r="Q6278" s="14" t="str">
        <f>VLOOKUP($F6278,类型描述及偏移量!$C:$H,6,FALSE)</f>
        <v>电机(正转）</v>
      </c>
    </row>
    <row r="6279" hidden="1" spans="1:17">
      <c r="A6279" s="12" t="s">
        <v>130</v>
      </c>
      <c r="B6279" s="8" t="s">
        <v>18</v>
      </c>
      <c r="C6279" t="s">
        <v>27</v>
      </c>
      <c r="D6279" t="s">
        <v>20</v>
      </c>
      <c r="E6279" s="13" t="str">
        <f t="shared" si="1032"/>
        <v>CHPD_M1_M_BP_Motor_var</v>
      </c>
      <c r="F6279" s="14" t="str">
        <f t="shared" si="1033"/>
        <v>BP_Motor_var_OL</v>
      </c>
      <c r="G6279" s="10" t="str">
        <f t="shared" si="1034"/>
        <v>CHPD_M1_M_OL</v>
      </c>
      <c r="H6279" s="10" t="str">
        <f>VLOOKUP(基本表格!E6279,起始地址定义!A:D,4,FALSE)&amp;" "&amp;Q6279</f>
        <v>2492+P6-M4 芯层湿刨花料仓进料皮带运输机 电机控制 电机过载</v>
      </c>
      <c r="I6279" s="10" t="str">
        <f t="shared" si="1035"/>
        <v>DB200,X1.3</v>
      </c>
      <c r="J6279" s="13" t="str">
        <f>VLOOKUP(E6279,起始地址定义!A:D,2,FALSE)</f>
        <v>DB200</v>
      </c>
      <c r="K6279" s="12" t="str">
        <f t="shared" si="1036"/>
        <v>X1.3</v>
      </c>
      <c r="L6279" s="13">
        <f>VLOOKUP(E6279,起始地址定义!A:D,3,FALSE)</f>
        <v>0</v>
      </c>
      <c r="M6279" s="14">
        <f>VLOOKUP($F6279,类型描述及偏移量!$C:$H,2,FALSE)</f>
        <v>1.3</v>
      </c>
      <c r="N6279" s="14" t="str">
        <f>VLOOKUP($F6279,类型描述及偏移量!$C:$H,3,FALSE)</f>
        <v>离散</v>
      </c>
      <c r="O6279" s="14" t="str">
        <f>VLOOKUP($F6279,类型描述及偏移量!$C:$H,4,FALSE)</f>
        <v>On</v>
      </c>
      <c r="P6279" s="14" t="str">
        <f>VLOOKUP($F6279,类型描述及偏移量!$C:$H,5,FALSE)</f>
        <v>Yes</v>
      </c>
      <c r="Q6279" s="14" t="str">
        <f>VLOOKUP($F6279,类型描述及偏移量!$C:$H,6,FALSE)</f>
        <v>电机过载</v>
      </c>
    </row>
    <row r="6280" hidden="1" spans="1:17">
      <c r="A6280" s="12" t="s">
        <v>130</v>
      </c>
      <c r="B6280" s="8" t="s">
        <v>18</v>
      </c>
      <c r="C6280" t="s">
        <v>28</v>
      </c>
      <c r="D6280" t="s">
        <v>20</v>
      </c>
      <c r="E6280" s="13" t="str">
        <f t="shared" si="1032"/>
        <v>CHPD_M1_M_BP_Motor_var</v>
      </c>
      <c r="F6280" s="14" t="str">
        <f t="shared" si="1033"/>
        <v>BP_Motor_var_Fan_OL</v>
      </c>
      <c r="G6280" s="10" t="str">
        <f t="shared" si="1034"/>
        <v>CHPD_M1_M_Fan_OL</v>
      </c>
      <c r="H6280" s="10" t="str">
        <f>VLOOKUP(基本表格!E6280,起始地址定义!A:D,4,FALSE)&amp;" "&amp;Q6280</f>
        <v>2492+P6-M4 芯层湿刨花料仓进料皮带运输机 电机控制 风扇过载</v>
      </c>
      <c r="I6280" s="10" t="str">
        <f t="shared" si="1035"/>
        <v>DB200,X1.4</v>
      </c>
      <c r="J6280" s="13" t="str">
        <f>VLOOKUP(E6280,起始地址定义!A:D,2,FALSE)</f>
        <v>DB200</v>
      </c>
      <c r="K6280" s="12" t="str">
        <f t="shared" si="1036"/>
        <v>X1.4</v>
      </c>
      <c r="L6280" s="13">
        <f>VLOOKUP(E6280,起始地址定义!A:D,3,FALSE)</f>
        <v>0</v>
      </c>
      <c r="M6280" s="14">
        <f>VLOOKUP($F6280,类型描述及偏移量!$C:$H,2,FALSE)</f>
        <v>1.4</v>
      </c>
      <c r="N6280" s="14" t="str">
        <f>VLOOKUP($F6280,类型描述及偏移量!$C:$H,3,FALSE)</f>
        <v>离散</v>
      </c>
      <c r="O6280" s="14" t="str">
        <f>VLOOKUP($F6280,类型描述及偏移量!$C:$H,4,FALSE)</f>
        <v>On</v>
      </c>
      <c r="P6280" s="14" t="str">
        <f>VLOOKUP($F6280,类型描述及偏移量!$C:$H,5,FALSE)</f>
        <v>Yes</v>
      </c>
      <c r="Q6280" s="14" t="str">
        <f>VLOOKUP($F6280,类型描述及偏移量!$C:$H,6,FALSE)</f>
        <v>风扇过载</v>
      </c>
    </row>
    <row r="6281" hidden="1" spans="1:17">
      <c r="A6281" s="12" t="s">
        <v>130</v>
      </c>
      <c r="B6281" s="8" t="s">
        <v>18</v>
      </c>
      <c r="C6281" t="s">
        <v>29</v>
      </c>
      <c r="D6281" t="s">
        <v>20</v>
      </c>
      <c r="E6281" s="13" t="str">
        <f t="shared" si="1032"/>
        <v>CHPD_M1_M_BP_Motor_var</v>
      </c>
      <c r="F6281" s="14" t="str">
        <f t="shared" si="1033"/>
        <v>BP_Motor_var_RunSig</v>
      </c>
      <c r="G6281" s="10" t="str">
        <f t="shared" si="1034"/>
        <v>CHPD_M1_M_RunSig</v>
      </c>
      <c r="H6281" s="10" t="str">
        <f>VLOOKUP(基本表格!E6281,起始地址定义!A:D,4,FALSE)&amp;" "&amp;Q6281</f>
        <v>2492+P6-M4 芯层湿刨花料仓进料皮带运输机 电机控制 电机运行指示</v>
      </c>
      <c r="I6281" s="10" t="str">
        <f t="shared" si="1035"/>
        <v>DB200,X1.5</v>
      </c>
      <c r="J6281" s="13" t="str">
        <f>VLOOKUP(E6281,起始地址定义!A:D,2,FALSE)</f>
        <v>DB200</v>
      </c>
      <c r="K6281" s="12" t="str">
        <f t="shared" si="1036"/>
        <v>X1.5</v>
      </c>
      <c r="L6281" s="13">
        <f>VLOOKUP(E6281,起始地址定义!A:D,3,FALSE)</f>
        <v>0</v>
      </c>
      <c r="M6281" s="14">
        <f>VLOOKUP($F6281,类型描述及偏移量!$C:$H,2,FALSE)</f>
        <v>1.5</v>
      </c>
      <c r="N6281" s="14" t="str">
        <f>VLOOKUP($F6281,类型描述及偏移量!$C:$H,3,FALSE)</f>
        <v>离散</v>
      </c>
      <c r="O6281" s="14" t="str">
        <f>VLOOKUP($F6281,类型描述及偏移量!$C:$H,4,FALSE)</f>
        <v>None</v>
      </c>
      <c r="P6281" s="14" t="str">
        <f>VLOOKUP($F6281,类型描述及偏移量!$C:$H,5,FALSE)</f>
        <v>Yes</v>
      </c>
      <c r="Q6281" s="14" t="str">
        <f>VLOOKUP($F6281,类型描述及偏移量!$C:$H,6,FALSE)</f>
        <v>电机运行指示</v>
      </c>
    </row>
    <row r="6282" hidden="1" spans="1:17">
      <c r="A6282" s="12" t="s">
        <v>130</v>
      </c>
      <c r="B6282" s="8" t="s">
        <v>18</v>
      </c>
      <c r="C6282" t="s">
        <v>30</v>
      </c>
      <c r="D6282" t="s">
        <v>20</v>
      </c>
      <c r="E6282" s="13" t="str">
        <f t="shared" si="1032"/>
        <v>CHPD_M1_M_BP_Motor_var</v>
      </c>
      <c r="F6282" s="14" t="str">
        <f t="shared" si="1033"/>
        <v>BP_Motor_var_Break_ALM</v>
      </c>
      <c r="G6282" s="10" t="str">
        <f t="shared" si="1034"/>
        <v>CHPD_M1_M_Break_ALM</v>
      </c>
      <c r="H6282" s="10" t="str">
        <f>VLOOKUP(基本表格!E6282,起始地址定义!A:D,4,FALSE)&amp;" "&amp;Q6282</f>
        <v>2492+P6-M4 芯层湿刨花料仓进料皮带运输机 电机控制 断链报警</v>
      </c>
      <c r="I6282" s="10" t="str">
        <f t="shared" si="1035"/>
        <v>DB200,X1.6</v>
      </c>
      <c r="J6282" s="13" t="str">
        <f>VLOOKUP(E6282,起始地址定义!A:D,2,FALSE)</f>
        <v>DB200</v>
      </c>
      <c r="K6282" s="12" t="str">
        <f t="shared" si="1036"/>
        <v>X1.6</v>
      </c>
      <c r="L6282" s="13">
        <f>VLOOKUP(E6282,起始地址定义!A:D,3,FALSE)</f>
        <v>0</v>
      </c>
      <c r="M6282" s="14">
        <f>VLOOKUP($F6282,类型描述及偏移量!$C:$H,2,FALSE)</f>
        <v>1.6</v>
      </c>
      <c r="N6282" s="14" t="str">
        <f>VLOOKUP($F6282,类型描述及偏移量!$C:$H,3,FALSE)</f>
        <v>离散</v>
      </c>
      <c r="O6282" s="14" t="str">
        <f>VLOOKUP($F6282,类型描述及偏移量!$C:$H,4,FALSE)</f>
        <v>On</v>
      </c>
      <c r="P6282" s="14" t="str">
        <f>VLOOKUP($F6282,类型描述及偏移量!$C:$H,5,FALSE)</f>
        <v>Yes</v>
      </c>
      <c r="Q6282" s="14" t="str">
        <f>VLOOKUP($F6282,类型描述及偏移量!$C:$H,6,FALSE)</f>
        <v>断链报警</v>
      </c>
    </row>
    <row r="6283" hidden="1" spans="1:17">
      <c r="A6283" s="12" t="s">
        <v>130</v>
      </c>
      <c r="B6283" s="8" t="s">
        <v>18</v>
      </c>
      <c r="C6283" t="s">
        <v>31</v>
      </c>
      <c r="D6283" t="s">
        <v>20</v>
      </c>
      <c r="E6283" s="13" t="str">
        <f t="shared" si="1032"/>
        <v>CHPD_M1_M_BP_Motor_var</v>
      </c>
      <c r="F6283" s="14" t="str">
        <f t="shared" si="1033"/>
        <v>BP_Motor_var_Break_CHK</v>
      </c>
      <c r="G6283" s="10" t="str">
        <f t="shared" si="1034"/>
        <v>CHPD_M1_M_Break_CHK</v>
      </c>
      <c r="H6283" s="10" t="str">
        <f>VLOOKUP(基本表格!E6283,起始地址定义!A:D,4,FALSE)&amp;" "&amp;Q6283</f>
        <v>2492+P6-M4 芯层湿刨花料仓进料皮带运输机 电机控制 断链检测</v>
      </c>
      <c r="I6283" s="10" t="str">
        <f t="shared" si="1035"/>
        <v>DB200,X1.7</v>
      </c>
      <c r="J6283" s="13" t="str">
        <f>VLOOKUP(E6283,起始地址定义!A:D,2,FALSE)</f>
        <v>DB200</v>
      </c>
      <c r="K6283" s="12" t="str">
        <f t="shared" si="1036"/>
        <v>X1.7</v>
      </c>
      <c r="L6283" s="13">
        <f>VLOOKUP(E6283,起始地址定义!A:D,3,FALSE)</f>
        <v>0</v>
      </c>
      <c r="M6283" s="14">
        <f>VLOOKUP($F6283,类型描述及偏移量!$C:$H,2,FALSE)</f>
        <v>1.7</v>
      </c>
      <c r="N6283" s="14" t="str">
        <f>VLOOKUP($F6283,类型描述及偏移量!$C:$H,3,FALSE)</f>
        <v>离散</v>
      </c>
      <c r="O6283" s="14" t="str">
        <f>VLOOKUP($F6283,类型描述及偏移量!$C:$H,4,FALSE)</f>
        <v>None</v>
      </c>
      <c r="P6283" s="14" t="str">
        <f>VLOOKUP($F6283,类型描述及偏移量!$C:$H,5,FALSE)</f>
        <v>Yes</v>
      </c>
      <c r="Q6283" s="14" t="str">
        <f>VLOOKUP($F6283,类型描述及偏移量!$C:$H,6,FALSE)</f>
        <v>断链检测</v>
      </c>
    </row>
    <row r="6284" hidden="1" spans="1:17">
      <c r="A6284" s="12" t="s">
        <v>130</v>
      </c>
      <c r="B6284" s="8" t="s">
        <v>18</v>
      </c>
      <c r="C6284" t="s">
        <v>32</v>
      </c>
      <c r="D6284" t="s">
        <v>20</v>
      </c>
      <c r="E6284" s="13" t="str">
        <f t="shared" si="1032"/>
        <v>CHPD_M1_M_BP_Motor_var</v>
      </c>
      <c r="F6284" s="14" t="str">
        <f t="shared" si="1033"/>
        <v>BP_Motor_var_INV_Res_HMI</v>
      </c>
      <c r="G6284" s="10" t="str">
        <f t="shared" si="1034"/>
        <v>CHPD_M1_M_INV_Res_HMI</v>
      </c>
      <c r="H6284" s="10" t="str">
        <f>VLOOKUP(基本表格!E6284,起始地址定义!A:D,4,FALSE)&amp;" "&amp;Q6284</f>
        <v>2492+P6-M4 芯层湿刨花料仓进料皮带运输机 电机控制 复位</v>
      </c>
      <c r="I6284" s="10" t="str">
        <f t="shared" si="1035"/>
        <v>DB200,X2.0</v>
      </c>
      <c r="J6284" s="13" t="str">
        <f>VLOOKUP(E6284,起始地址定义!A:D,2,FALSE)</f>
        <v>DB200</v>
      </c>
      <c r="K6284" s="12" t="str">
        <f t="shared" si="1036"/>
        <v>X2.0</v>
      </c>
      <c r="L6284" s="13">
        <f>VLOOKUP(E6284,起始地址定义!A:D,3,FALSE)</f>
        <v>0</v>
      </c>
      <c r="M6284" s="14">
        <f>VLOOKUP($F6284,类型描述及偏移量!$C:$H,2,FALSE)</f>
        <v>2</v>
      </c>
      <c r="N6284" s="14" t="str">
        <f>VLOOKUP($F6284,类型描述及偏移量!$C:$H,3,FALSE)</f>
        <v>离散</v>
      </c>
      <c r="O6284" s="14" t="str">
        <f>VLOOKUP($F6284,类型描述及偏移量!$C:$H,4,FALSE)</f>
        <v>None</v>
      </c>
      <c r="P6284" s="14" t="str">
        <f>VLOOKUP($F6284,类型描述及偏移量!$C:$H,5,FALSE)</f>
        <v>No</v>
      </c>
      <c r="Q6284" s="14" t="str">
        <f>VLOOKUP($F6284,类型描述及偏移量!$C:$H,6,FALSE)</f>
        <v>复位</v>
      </c>
    </row>
    <row r="6285" hidden="1" spans="1:17">
      <c r="A6285" s="12" t="s">
        <v>130</v>
      </c>
      <c r="B6285" s="8" t="s">
        <v>18</v>
      </c>
      <c r="C6285" t="s">
        <v>33</v>
      </c>
      <c r="D6285" t="s">
        <v>20</v>
      </c>
      <c r="E6285" s="13" t="str">
        <f t="shared" si="1032"/>
        <v>CHPD_M1_M_BP_Motor_var</v>
      </c>
      <c r="F6285" s="14" t="str">
        <f t="shared" si="1033"/>
        <v>BP_Motor_var_Break_EN</v>
      </c>
      <c r="G6285" s="10" t="str">
        <f t="shared" si="1034"/>
        <v>CHPD_M1_M_Break_EN</v>
      </c>
      <c r="H6285" s="10" t="str">
        <f>VLOOKUP(基本表格!E6285,起始地址定义!A:D,4,FALSE)&amp;" "&amp;Q6285</f>
        <v>2492+P6-M4 芯层湿刨花料仓进料皮带运输机 电机控制 断链保护使能</v>
      </c>
      <c r="I6285" s="10" t="str">
        <f t="shared" si="1035"/>
        <v>DB200,X2.1</v>
      </c>
      <c r="J6285" s="13" t="str">
        <f>VLOOKUP(E6285,起始地址定义!A:D,2,FALSE)</f>
        <v>DB200</v>
      </c>
      <c r="K6285" s="12" t="str">
        <f t="shared" si="1036"/>
        <v>X2.1</v>
      </c>
      <c r="L6285" s="13">
        <f>VLOOKUP(E6285,起始地址定义!A:D,3,FALSE)</f>
        <v>0</v>
      </c>
      <c r="M6285" s="14">
        <f>VLOOKUP($F6285,类型描述及偏移量!$C:$H,2,FALSE)</f>
        <v>2.1</v>
      </c>
      <c r="N6285" s="14" t="str">
        <f>VLOOKUP($F6285,类型描述及偏移量!$C:$H,3,FALSE)</f>
        <v>离散</v>
      </c>
      <c r="O6285" s="14" t="str">
        <f>VLOOKUP($F6285,类型描述及偏移量!$C:$H,4,FALSE)</f>
        <v>None</v>
      </c>
      <c r="P6285" s="14" t="str">
        <f>VLOOKUP($F6285,类型描述及偏移量!$C:$H,5,FALSE)</f>
        <v>No</v>
      </c>
      <c r="Q6285" s="14" t="str">
        <f>VLOOKUP($F6285,类型描述及偏移量!$C:$H,6,FALSE)</f>
        <v>断链保护使能</v>
      </c>
    </row>
    <row r="6286" hidden="1" spans="1:17">
      <c r="A6286" s="12" t="s">
        <v>130</v>
      </c>
      <c r="B6286" s="8" t="s">
        <v>18</v>
      </c>
      <c r="C6286" t="s">
        <v>34</v>
      </c>
      <c r="D6286" t="s">
        <v>20</v>
      </c>
      <c r="E6286" s="13" t="str">
        <f t="shared" si="1032"/>
        <v>CHPD_M1_M_BP_Motor_var</v>
      </c>
      <c r="F6286" s="14" t="str">
        <f t="shared" si="1033"/>
        <v>BP_Motor_var_Break_Stop</v>
      </c>
      <c r="G6286" s="10" t="str">
        <f t="shared" si="1034"/>
        <v>CHPD_M1_M_Break_Stop</v>
      </c>
      <c r="H6286" s="10" t="str">
        <f>VLOOKUP(基本表格!E6286,起始地址定义!A:D,4,FALSE)&amp;" "&amp;Q6286</f>
        <v>2492+P6-M4 芯层湿刨花料仓进料皮带运输机 电机控制 断链导致停机</v>
      </c>
      <c r="I6286" s="10" t="str">
        <f t="shared" si="1035"/>
        <v>DB200,X2.2</v>
      </c>
      <c r="J6286" s="13" t="str">
        <f>VLOOKUP(E6286,起始地址定义!A:D,2,FALSE)</f>
        <v>DB200</v>
      </c>
      <c r="K6286" s="12" t="str">
        <f t="shared" si="1036"/>
        <v>X2.2</v>
      </c>
      <c r="L6286" s="13">
        <f>VLOOKUP(E6286,起始地址定义!A:D,3,FALSE)</f>
        <v>0</v>
      </c>
      <c r="M6286" s="14">
        <f>VLOOKUP($F6286,类型描述及偏移量!$C:$H,2,FALSE)</f>
        <v>2.2</v>
      </c>
      <c r="N6286" s="14" t="str">
        <f>VLOOKUP($F6286,类型描述及偏移量!$C:$H,3,FALSE)</f>
        <v>离散</v>
      </c>
      <c r="O6286" s="14" t="str">
        <f>VLOOKUP($F6286,类型描述及偏移量!$C:$H,4,FALSE)</f>
        <v>On</v>
      </c>
      <c r="P6286" s="14" t="str">
        <f>VLOOKUP($F6286,类型描述及偏移量!$C:$H,5,FALSE)</f>
        <v>Yes</v>
      </c>
      <c r="Q6286" s="14" t="str">
        <f>VLOOKUP($F6286,类型描述及偏移量!$C:$H,6,FALSE)</f>
        <v>断链导致停机</v>
      </c>
    </row>
    <row r="6287" hidden="1" spans="1:17">
      <c r="A6287" s="12" t="s">
        <v>130</v>
      </c>
      <c r="B6287" s="8" t="s">
        <v>18</v>
      </c>
      <c r="C6287" t="s">
        <v>35</v>
      </c>
      <c r="D6287" t="s">
        <v>20</v>
      </c>
      <c r="E6287" s="13" t="str">
        <f t="shared" si="1032"/>
        <v>CHPD_M1_M_BP_Motor_var</v>
      </c>
      <c r="F6287" s="14" t="str">
        <f t="shared" si="1033"/>
        <v>BP_Motor_var_Motor_Back</v>
      </c>
      <c r="G6287" s="10" t="str">
        <f t="shared" si="1034"/>
        <v>CHPD_M1_M_Motor_Back</v>
      </c>
      <c r="H6287" s="10" t="str">
        <f>VLOOKUP(基本表格!E6287,起始地址定义!A:D,4,FALSE)&amp;" "&amp;Q6287</f>
        <v>2492+P6-M4 芯层湿刨花料仓进料皮带运输机 电机控制 电机(反转）</v>
      </c>
      <c r="I6287" s="10" t="str">
        <f t="shared" si="1035"/>
        <v>DB200,X2.3</v>
      </c>
      <c r="J6287" s="13" t="str">
        <f>VLOOKUP(E6287,起始地址定义!A:D,2,FALSE)</f>
        <v>DB200</v>
      </c>
      <c r="K6287" s="12" t="str">
        <f t="shared" si="1036"/>
        <v>X2.3</v>
      </c>
      <c r="L6287" s="13">
        <f>VLOOKUP(E6287,起始地址定义!A:D,3,FALSE)</f>
        <v>0</v>
      </c>
      <c r="M6287" s="14">
        <f>VLOOKUP($F6287,类型描述及偏移量!$C:$H,2,FALSE)</f>
        <v>2.3</v>
      </c>
      <c r="N6287" s="14" t="str">
        <f>VLOOKUP($F6287,类型描述及偏移量!$C:$H,3,FALSE)</f>
        <v>离散</v>
      </c>
      <c r="O6287" s="14" t="str">
        <f>VLOOKUP($F6287,类型描述及偏移量!$C:$H,4,FALSE)</f>
        <v>None</v>
      </c>
      <c r="P6287" s="14" t="str">
        <f>VLOOKUP($F6287,类型描述及偏移量!$C:$H,5,FALSE)</f>
        <v>Yes</v>
      </c>
      <c r="Q6287" s="14" t="str">
        <f>VLOOKUP($F6287,类型描述及偏移量!$C:$H,6,FALSE)</f>
        <v>电机(反转）</v>
      </c>
    </row>
    <row r="6288" hidden="1" spans="1:17">
      <c r="A6288" s="12" t="s">
        <v>130</v>
      </c>
      <c r="B6288" s="8" t="s">
        <v>18</v>
      </c>
      <c r="C6288" t="s">
        <v>36</v>
      </c>
      <c r="D6288" t="s">
        <v>20</v>
      </c>
      <c r="E6288" s="13" t="str">
        <f t="shared" si="1032"/>
        <v>CHPD_M1_M_BP_Motor_var</v>
      </c>
      <c r="F6288" s="14" t="str">
        <f t="shared" si="1033"/>
        <v>BP_Motor_var_Loc</v>
      </c>
      <c r="G6288" s="10" t="str">
        <f t="shared" si="1034"/>
        <v>CHPD_M1_M_Loc</v>
      </c>
      <c r="H6288" s="10" t="str">
        <f>VLOOKUP(基本表格!E6288,起始地址定义!A:D,4,FALSE)&amp;" "&amp;Q6288</f>
        <v>2492+P6-M4 芯层湿刨花料仓进料皮带运输机 电机控制 本地</v>
      </c>
      <c r="I6288" s="10" t="str">
        <f t="shared" si="1035"/>
        <v>DB200,X2.4</v>
      </c>
      <c r="J6288" s="13" t="str">
        <f>VLOOKUP(E6288,起始地址定义!A:D,2,FALSE)</f>
        <v>DB200</v>
      </c>
      <c r="K6288" s="12" t="str">
        <f t="shared" si="1036"/>
        <v>X2.4</v>
      </c>
      <c r="L6288" s="13">
        <f>VLOOKUP(E6288,起始地址定义!A:D,3,FALSE)</f>
        <v>0</v>
      </c>
      <c r="M6288" s="14">
        <f>VLOOKUP($F6288,类型描述及偏移量!$C:$H,2,FALSE)</f>
        <v>2.4</v>
      </c>
      <c r="N6288" s="14" t="str">
        <f>VLOOKUP($F6288,类型描述及偏移量!$C:$H,3,FALSE)</f>
        <v>离散</v>
      </c>
      <c r="O6288" s="14" t="str">
        <f>VLOOKUP($F6288,类型描述及偏移量!$C:$H,4,FALSE)</f>
        <v>None</v>
      </c>
      <c r="P6288" s="14" t="str">
        <f>VLOOKUP($F6288,类型描述及偏移量!$C:$H,5,FALSE)</f>
        <v>Yes</v>
      </c>
      <c r="Q6288" s="14" t="str">
        <f>VLOOKUP($F6288,类型描述及偏移量!$C:$H,6,FALSE)</f>
        <v>本地</v>
      </c>
    </row>
    <row r="6289" hidden="1" spans="1:17">
      <c r="A6289" s="12" t="s">
        <v>130</v>
      </c>
      <c r="B6289" s="8" t="s">
        <v>18</v>
      </c>
      <c r="C6289" t="s">
        <v>37</v>
      </c>
      <c r="D6289" t="s">
        <v>20</v>
      </c>
      <c r="E6289" s="13" t="str">
        <f t="shared" si="1032"/>
        <v>CHPD_M1_M_BP_Motor_var</v>
      </c>
      <c r="F6289" s="14" t="str">
        <f t="shared" si="1033"/>
        <v>BP_Motor_var_Rem</v>
      </c>
      <c r="G6289" s="10" t="str">
        <f t="shared" si="1034"/>
        <v>CHPD_M1_M_Rem</v>
      </c>
      <c r="H6289" s="10" t="str">
        <f>VLOOKUP(基本表格!E6289,起始地址定义!A:D,4,FALSE)&amp;" "&amp;Q6289</f>
        <v>2492+P6-M4 芯层湿刨花料仓进料皮带运输机 电机控制 远程</v>
      </c>
      <c r="I6289" s="10" t="str">
        <f t="shared" si="1035"/>
        <v>DB200,X2.5</v>
      </c>
      <c r="J6289" s="13" t="str">
        <f>VLOOKUP(E6289,起始地址定义!A:D,2,FALSE)</f>
        <v>DB200</v>
      </c>
      <c r="K6289" s="12" t="str">
        <f t="shared" si="1036"/>
        <v>X2.5</v>
      </c>
      <c r="L6289" s="13">
        <f>VLOOKUP(E6289,起始地址定义!A:D,3,FALSE)</f>
        <v>0</v>
      </c>
      <c r="M6289" s="14">
        <f>VLOOKUP($F6289,类型描述及偏移量!$C:$H,2,FALSE)</f>
        <v>2.5</v>
      </c>
      <c r="N6289" s="14" t="str">
        <f>VLOOKUP($F6289,类型描述及偏移量!$C:$H,3,FALSE)</f>
        <v>离散</v>
      </c>
      <c r="O6289" s="14" t="str">
        <f>VLOOKUP($F6289,类型描述及偏移量!$C:$H,4,FALSE)</f>
        <v>None</v>
      </c>
      <c r="P6289" s="14" t="str">
        <f>VLOOKUP($F6289,类型描述及偏移量!$C:$H,5,FALSE)</f>
        <v>Yes</v>
      </c>
      <c r="Q6289" s="14" t="str">
        <f>VLOOKUP($F6289,类型描述及偏移量!$C:$H,6,FALSE)</f>
        <v>远程</v>
      </c>
    </row>
    <row r="6290" hidden="1" spans="1:17">
      <c r="A6290" s="12" t="s">
        <v>130</v>
      </c>
      <c r="B6290" s="8" t="s">
        <v>18</v>
      </c>
      <c r="C6290" t="s">
        <v>38</v>
      </c>
      <c r="D6290" t="s">
        <v>20</v>
      </c>
      <c r="E6290" s="13" t="str">
        <f t="shared" si="1032"/>
        <v>CHPD_M1_M_BP_Motor_var</v>
      </c>
      <c r="F6290" s="14" t="str">
        <f t="shared" si="1033"/>
        <v>BP_Motor_var_Blocking_ALM</v>
      </c>
      <c r="G6290" s="10" t="str">
        <f t="shared" si="1034"/>
        <v>CHPD_M1_M_Blocking_ALM</v>
      </c>
      <c r="H6290" s="10" t="str">
        <f>VLOOKUP(基本表格!E6290,起始地址定义!A:D,4,FALSE)&amp;" "&amp;Q6290</f>
        <v>2492+P6-M4 芯层湿刨花料仓进料皮带运输机 电机控制 堵料报警</v>
      </c>
      <c r="I6290" s="10" t="str">
        <f t="shared" si="1035"/>
        <v>DB200,X2.6</v>
      </c>
      <c r="J6290" s="13" t="str">
        <f>VLOOKUP(E6290,起始地址定义!A:D,2,FALSE)</f>
        <v>DB200</v>
      </c>
      <c r="K6290" s="12" t="str">
        <f t="shared" si="1036"/>
        <v>X2.6</v>
      </c>
      <c r="L6290" s="13">
        <f>VLOOKUP(E6290,起始地址定义!A:D,3,FALSE)</f>
        <v>0</v>
      </c>
      <c r="M6290" s="14">
        <f>VLOOKUP($F6290,类型描述及偏移量!$C:$H,2,FALSE)</f>
        <v>2.6</v>
      </c>
      <c r="N6290" s="14" t="str">
        <f>VLOOKUP($F6290,类型描述及偏移量!$C:$H,3,FALSE)</f>
        <v>离散</v>
      </c>
      <c r="O6290" s="14" t="str">
        <f>VLOOKUP($F6290,类型描述及偏移量!$C:$H,4,FALSE)</f>
        <v>On</v>
      </c>
      <c r="P6290" s="14" t="str">
        <f>VLOOKUP($F6290,类型描述及偏移量!$C:$H,5,FALSE)</f>
        <v>Yes</v>
      </c>
      <c r="Q6290" s="14" t="str">
        <f>VLOOKUP($F6290,类型描述及偏移量!$C:$H,6,FALSE)</f>
        <v>堵料报警</v>
      </c>
    </row>
    <row r="6291" hidden="1" spans="1:17">
      <c r="A6291" s="12" t="s">
        <v>130</v>
      </c>
      <c r="B6291" s="8" t="s">
        <v>18</v>
      </c>
      <c r="C6291" t="s">
        <v>39</v>
      </c>
      <c r="D6291" t="s">
        <v>20</v>
      </c>
      <c r="E6291" s="13" t="str">
        <f t="shared" si="1032"/>
        <v>CHPD_M1_M_BP_Motor_var</v>
      </c>
      <c r="F6291" s="14" t="str">
        <f t="shared" si="1033"/>
        <v>BP_Motor_var_Blocking_CHK</v>
      </c>
      <c r="G6291" s="10" t="str">
        <f t="shared" si="1034"/>
        <v>CHPD_M1_M_Blocking_CHK</v>
      </c>
      <c r="H6291" s="10" t="str">
        <f>VLOOKUP(基本表格!E6291,起始地址定义!A:D,4,FALSE)&amp;" "&amp;Q6291</f>
        <v>2492+P6-M4 芯层湿刨花料仓进料皮带运输机 电机控制 堵料检测</v>
      </c>
      <c r="I6291" s="10" t="str">
        <f t="shared" si="1035"/>
        <v>DB200,X2.7</v>
      </c>
      <c r="J6291" s="13" t="str">
        <f>VLOOKUP(E6291,起始地址定义!A:D,2,FALSE)</f>
        <v>DB200</v>
      </c>
      <c r="K6291" s="12" t="str">
        <f t="shared" si="1036"/>
        <v>X2.7</v>
      </c>
      <c r="L6291" s="13">
        <f>VLOOKUP(E6291,起始地址定义!A:D,3,FALSE)</f>
        <v>0</v>
      </c>
      <c r="M6291" s="14">
        <f>VLOOKUP($F6291,类型描述及偏移量!$C:$H,2,FALSE)</f>
        <v>2.7</v>
      </c>
      <c r="N6291" s="14" t="str">
        <f>VLOOKUP($F6291,类型描述及偏移量!$C:$H,3,FALSE)</f>
        <v>离散</v>
      </c>
      <c r="O6291" s="14" t="str">
        <f>VLOOKUP($F6291,类型描述及偏移量!$C:$H,4,FALSE)</f>
        <v>None</v>
      </c>
      <c r="P6291" s="14" t="str">
        <f>VLOOKUP($F6291,类型描述及偏移量!$C:$H,5,FALSE)</f>
        <v>Yes</v>
      </c>
      <c r="Q6291" s="14" t="str">
        <f>VLOOKUP($F6291,类型描述及偏移量!$C:$H,6,FALSE)</f>
        <v>堵料检测</v>
      </c>
    </row>
    <row r="6292" hidden="1" spans="1:17">
      <c r="A6292" s="12" t="s">
        <v>130</v>
      </c>
      <c r="B6292" s="8" t="s">
        <v>18</v>
      </c>
      <c r="C6292" t="s">
        <v>40</v>
      </c>
      <c r="D6292" t="s">
        <v>20</v>
      </c>
      <c r="E6292" s="13" t="str">
        <f t="shared" si="1032"/>
        <v>CHPD_M1_M_BP_Motor_var</v>
      </c>
      <c r="F6292" s="14" t="str">
        <f t="shared" si="1033"/>
        <v>BP_Motor_var_Blocking_EN</v>
      </c>
      <c r="G6292" s="10" t="str">
        <f t="shared" si="1034"/>
        <v>CHPD_M1_M_Blocking_EN</v>
      </c>
      <c r="H6292" s="10" t="str">
        <f>VLOOKUP(基本表格!E6292,起始地址定义!A:D,4,FALSE)&amp;" "&amp;Q6292</f>
        <v>2492+P6-M4 芯层湿刨花料仓进料皮带运输机 电机控制 堵料保护使能</v>
      </c>
      <c r="I6292" s="10" t="str">
        <f t="shared" si="1035"/>
        <v>DB200,X3.0</v>
      </c>
      <c r="J6292" s="13" t="str">
        <f>VLOOKUP(E6292,起始地址定义!A:D,2,FALSE)</f>
        <v>DB200</v>
      </c>
      <c r="K6292" s="12" t="str">
        <f t="shared" si="1036"/>
        <v>X3.0</v>
      </c>
      <c r="L6292" s="13">
        <f>VLOOKUP(E6292,起始地址定义!A:D,3,FALSE)</f>
        <v>0</v>
      </c>
      <c r="M6292" s="14">
        <f>VLOOKUP($F6292,类型描述及偏移量!$C:$H,2,FALSE)</f>
        <v>3</v>
      </c>
      <c r="N6292" s="14" t="str">
        <f>VLOOKUP($F6292,类型描述及偏移量!$C:$H,3,FALSE)</f>
        <v>离散</v>
      </c>
      <c r="O6292" s="14" t="str">
        <f>VLOOKUP($F6292,类型描述及偏移量!$C:$H,4,FALSE)</f>
        <v>None</v>
      </c>
      <c r="P6292" s="14" t="str">
        <f>VLOOKUP($F6292,类型描述及偏移量!$C:$H,5,FALSE)</f>
        <v>No</v>
      </c>
      <c r="Q6292" s="14" t="str">
        <f>VLOOKUP($F6292,类型描述及偏移量!$C:$H,6,FALSE)</f>
        <v>堵料保护使能</v>
      </c>
    </row>
    <row r="6293" hidden="1" spans="1:17">
      <c r="A6293" s="12" t="s">
        <v>130</v>
      </c>
      <c r="B6293" s="8" t="s">
        <v>18</v>
      </c>
      <c r="C6293" t="s">
        <v>41</v>
      </c>
      <c r="D6293" t="s">
        <v>20</v>
      </c>
      <c r="E6293" s="13" t="str">
        <f t="shared" si="1032"/>
        <v>CHPD_M1_M_BP_Motor_var</v>
      </c>
      <c r="F6293" s="14" t="str">
        <f t="shared" si="1033"/>
        <v>BP_Motor_var_Blocking_Stop</v>
      </c>
      <c r="G6293" s="10" t="str">
        <f t="shared" si="1034"/>
        <v>CHPD_M1_M_Blocking_Stop</v>
      </c>
      <c r="H6293" s="10" t="str">
        <f>VLOOKUP(基本表格!E6293,起始地址定义!A:D,4,FALSE)&amp;" "&amp;Q6293</f>
        <v>2492+P6-M4 芯层湿刨花料仓进料皮带运输机 电机控制 堵料导致停机</v>
      </c>
      <c r="I6293" s="10" t="str">
        <f t="shared" si="1035"/>
        <v>DB200,X3.1</v>
      </c>
      <c r="J6293" s="13" t="str">
        <f>VLOOKUP(E6293,起始地址定义!A:D,2,FALSE)</f>
        <v>DB200</v>
      </c>
      <c r="K6293" s="12" t="str">
        <f t="shared" si="1036"/>
        <v>X3.1</v>
      </c>
      <c r="L6293" s="13">
        <f>VLOOKUP(E6293,起始地址定义!A:D,3,FALSE)</f>
        <v>0</v>
      </c>
      <c r="M6293" s="14">
        <f>VLOOKUP($F6293,类型描述及偏移量!$C:$H,2,FALSE)</f>
        <v>3.1</v>
      </c>
      <c r="N6293" s="14" t="str">
        <f>VLOOKUP($F6293,类型描述及偏移量!$C:$H,3,FALSE)</f>
        <v>离散</v>
      </c>
      <c r="O6293" s="14" t="str">
        <f>VLOOKUP($F6293,类型描述及偏移量!$C:$H,4,FALSE)</f>
        <v>On</v>
      </c>
      <c r="P6293" s="14" t="str">
        <f>VLOOKUP($F6293,类型描述及偏移量!$C:$H,5,FALSE)</f>
        <v>Yes</v>
      </c>
      <c r="Q6293" s="14" t="str">
        <f>VLOOKUP($F6293,类型描述及偏移量!$C:$H,6,FALSE)</f>
        <v>堵料导致停机</v>
      </c>
    </row>
    <row r="6294" hidden="1" spans="1:17">
      <c r="A6294" s="12" t="s">
        <v>130</v>
      </c>
      <c r="B6294" s="8" t="s">
        <v>18</v>
      </c>
      <c r="C6294" t="s">
        <v>42</v>
      </c>
      <c r="D6294" t="s">
        <v>20</v>
      </c>
      <c r="E6294" s="13" t="str">
        <f t="shared" si="1032"/>
        <v>CHPD_M1_M_BP_Motor_var</v>
      </c>
      <c r="F6294" s="14" t="str">
        <f t="shared" si="1033"/>
        <v>BP_Motor_var_BreakTime</v>
      </c>
      <c r="G6294" s="10" t="str">
        <f t="shared" si="1034"/>
        <v>CHPD_M1_M_BreakTime</v>
      </c>
      <c r="H6294" s="10" t="str">
        <f>VLOOKUP(基本表格!E6294,起始地址定义!A:D,4,FALSE)&amp;" "&amp;Q6294</f>
        <v>2492+P6-M4 芯层湿刨花料仓进料皮带运输机 电机控制 断链超时时间 秒</v>
      </c>
      <c r="I6294" s="10" t="str">
        <f t="shared" si="1035"/>
        <v>DB200,INT4</v>
      </c>
      <c r="J6294" s="13" t="str">
        <f>VLOOKUP(E6294,起始地址定义!A:D,2,FALSE)</f>
        <v>DB200</v>
      </c>
      <c r="K6294" s="12" t="str">
        <f t="shared" si="1036"/>
        <v>INT4</v>
      </c>
      <c r="L6294" s="13">
        <f>VLOOKUP(E6294,起始地址定义!A:D,3,FALSE)</f>
        <v>0</v>
      </c>
      <c r="M6294" s="14">
        <f>VLOOKUP($F6294,类型描述及偏移量!$C:$H,2,FALSE)</f>
        <v>4</v>
      </c>
      <c r="N6294" s="14" t="str">
        <f>VLOOKUP($F6294,类型描述及偏移量!$C:$H,3,FALSE)</f>
        <v>整型</v>
      </c>
      <c r="O6294" s="14" t="str">
        <f>VLOOKUP($F6294,类型描述及偏移量!$C:$H,4,FALSE)</f>
        <v>None</v>
      </c>
      <c r="P6294" s="14" t="str">
        <f>VLOOKUP($F6294,类型描述及偏移量!$C:$H,5,FALSE)</f>
        <v>No</v>
      </c>
      <c r="Q6294" s="14" t="str">
        <f>VLOOKUP($F6294,类型描述及偏移量!$C:$H,6,FALSE)</f>
        <v>断链超时时间 秒</v>
      </c>
    </row>
    <row r="6295" hidden="1" spans="1:17">
      <c r="A6295" s="12" t="s">
        <v>130</v>
      </c>
      <c r="B6295" s="8" t="s">
        <v>18</v>
      </c>
      <c r="C6295" t="s">
        <v>43</v>
      </c>
      <c r="D6295" t="s">
        <v>20</v>
      </c>
      <c r="E6295" s="13" t="str">
        <f t="shared" si="1032"/>
        <v>CHPD_M1_M_BP_Motor_var</v>
      </c>
      <c r="F6295" s="14" t="str">
        <f t="shared" si="1033"/>
        <v>BP_Motor_var_BlockingTime</v>
      </c>
      <c r="G6295" s="10" t="str">
        <f t="shared" si="1034"/>
        <v>CHPD_M1_M_BlockingTime</v>
      </c>
      <c r="H6295" s="10" t="str">
        <f>VLOOKUP(基本表格!E6295,起始地址定义!A:D,4,FALSE)&amp;" "&amp;Q6295</f>
        <v>2492+P6-M4 芯层湿刨花料仓进料皮带运输机 电机控制 堵料检测时间 秒</v>
      </c>
      <c r="I6295" s="10" t="str">
        <f t="shared" si="1035"/>
        <v>DB200,INT6</v>
      </c>
      <c r="J6295" s="13" t="str">
        <f>VLOOKUP(E6295,起始地址定义!A:D,2,FALSE)</f>
        <v>DB200</v>
      </c>
      <c r="K6295" s="12" t="str">
        <f t="shared" si="1036"/>
        <v>INT6</v>
      </c>
      <c r="L6295" s="13">
        <f>VLOOKUP(E6295,起始地址定义!A:D,3,FALSE)</f>
        <v>0</v>
      </c>
      <c r="M6295" s="14">
        <f>VLOOKUP($F6295,类型描述及偏移量!$C:$H,2,FALSE)</f>
        <v>6</v>
      </c>
      <c r="N6295" s="14" t="str">
        <f>VLOOKUP($F6295,类型描述及偏移量!$C:$H,3,FALSE)</f>
        <v>整型</v>
      </c>
      <c r="O6295" s="14" t="str">
        <f>VLOOKUP($F6295,类型描述及偏移量!$C:$H,4,FALSE)</f>
        <v>None</v>
      </c>
      <c r="P6295" s="14" t="str">
        <f>VLOOKUP($F6295,类型描述及偏移量!$C:$H,5,FALSE)</f>
        <v>No</v>
      </c>
      <c r="Q6295" s="14" t="str">
        <f>VLOOKUP($F6295,类型描述及偏移量!$C:$H,6,FALSE)</f>
        <v>堵料检测时间 秒</v>
      </c>
    </row>
    <row r="6296" hidden="1" spans="1:17">
      <c r="A6296" s="12" t="s">
        <v>130</v>
      </c>
      <c r="B6296" s="8" t="s">
        <v>18</v>
      </c>
      <c r="C6296" t="s">
        <v>44</v>
      </c>
      <c r="D6296" t="s">
        <v>20</v>
      </c>
      <c r="E6296" s="13" t="str">
        <f t="shared" si="1032"/>
        <v>CHPD_M1_M_BP_Motor_var</v>
      </c>
      <c r="F6296" s="14" t="str">
        <f t="shared" si="1033"/>
        <v>BP_Motor_var_PullSwitch_CHK</v>
      </c>
      <c r="G6296" s="10" t="str">
        <f t="shared" si="1034"/>
        <v>CHPD_M1_M_PullSwitch_CHK</v>
      </c>
      <c r="H6296" s="10" t="str">
        <f>VLOOKUP(基本表格!E6296,起始地址定义!A:D,4,FALSE)&amp;" "&amp;Q6296</f>
        <v>2492+P6-M4 芯层湿刨花料仓进料皮带运输机 电机控制 拉线开关</v>
      </c>
      <c r="I6296" s="10" t="str">
        <f t="shared" si="1035"/>
        <v>DB200,X8.0</v>
      </c>
      <c r="J6296" s="13" t="str">
        <f>VLOOKUP(E6296,起始地址定义!A:D,2,FALSE)</f>
        <v>DB200</v>
      </c>
      <c r="K6296" s="12" t="str">
        <f t="shared" si="1036"/>
        <v>X8.0</v>
      </c>
      <c r="L6296" s="13">
        <f>VLOOKUP(E6296,起始地址定义!A:D,3,FALSE)</f>
        <v>0</v>
      </c>
      <c r="M6296" s="14">
        <f>VLOOKUP($F6296,类型描述及偏移量!$C:$H,2,FALSE)</f>
        <v>8</v>
      </c>
      <c r="N6296" s="14" t="str">
        <f>VLOOKUP($F6296,类型描述及偏移量!$C:$H,3,FALSE)</f>
        <v>离散</v>
      </c>
      <c r="O6296" s="14" t="str">
        <f>VLOOKUP($F6296,类型描述及偏移量!$C:$H,4,FALSE)</f>
        <v>On</v>
      </c>
      <c r="P6296" s="14" t="str">
        <f>VLOOKUP($F6296,类型描述及偏移量!$C:$H,5,FALSE)</f>
        <v>Yes</v>
      </c>
      <c r="Q6296" s="14" t="str">
        <f>VLOOKUP($F6296,类型描述及偏移量!$C:$H,6,FALSE)</f>
        <v>拉线开关</v>
      </c>
    </row>
    <row r="6297" hidden="1" spans="1:17">
      <c r="A6297" s="12" t="s">
        <v>130</v>
      </c>
      <c r="B6297" s="8" t="s">
        <v>18</v>
      </c>
      <c r="C6297" t="s">
        <v>45</v>
      </c>
      <c r="D6297" t="s">
        <v>20</v>
      </c>
      <c r="E6297" s="13" t="str">
        <f t="shared" si="1032"/>
        <v>CHPD_M1_M_BP_Motor_var</v>
      </c>
      <c r="F6297" s="14" t="str">
        <f t="shared" si="1033"/>
        <v>BP_Motor_var_LMD_ALM</v>
      </c>
      <c r="G6297" s="10" t="str">
        <f t="shared" si="1034"/>
        <v>CHPD_M1_M_LMD_ALM</v>
      </c>
      <c r="H6297" s="10" t="str">
        <f>VLOOKUP(基本表格!E6297,起始地址定义!A:D,4,FALSE)&amp;" "&amp;Q6297</f>
        <v>2492+P6-M4 芯层湿刨花料仓进料皮带运输机 电机控制 左跑偏报警</v>
      </c>
      <c r="I6297" s="10" t="str">
        <f t="shared" si="1035"/>
        <v>DB200,X8.1</v>
      </c>
      <c r="J6297" s="13" t="str">
        <f>VLOOKUP(E6297,起始地址定义!A:D,2,FALSE)</f>
        <v>DB200</v>
      </c>
      <c r="K6297" s="12" t="str">
        <f t="shared" si="1036"/>
        <v>X8.1</v>
      </c>
      <c r="L6297" s="13">
        <f>VLOOKUP(E6297,起始地址定义!A:D,3,FALSE)</f>
        <v>0</v>
      </c>
      <c r="M6297" s="14">
        <f>VLOOKUP($F6297,类型描述及偏移量!$C:$H,2,FALSE)</f>
        <v>8.1</v>
      </c>
      <c r="N6297" s="14" t="str">
        <f>VLOOKUP($F6297,类型描述及偏移量!$C:$H,3,FALSE)</f>
        <v>离散</v>
      </c>
      <c r="O6297" s="14" t="str">
        <f>VLOOKUP($F6297,类型描述及偏移量!$C:$H,4,FALSE)</f>
        <v>On</v>
      </c>
      <c r="P6297" s="14" t="str">
        <f>VLOOKUP($F6297,类型描述及偏移量!$C:$H,5,FALSE)</f>
        <v>Yes</v>
      </c>
      <c r="Q6297" s="14" t="str">
        <f>VLOOKUP($F6297,类型描述及偏移量!$C:$H,6,FALSE)</f>
        <v>左跑偏报警</v>
      </c>
    </row>
    <row r="6298" hidden="1" spans="1:17">
      <c r="A6298" s="12" t="s">
        <v>130</v>
      </c>
      <c r="B6298" s="8" t="s">
        <v>18</v>
      </c>
      <c r="C6298" t="s">
        <v>46</v>
      </c>
      <c r="D6298" t="s">
        <v>20</v>
      </c>
      <c r="E6298" s="13" t="str">
        <f t="shared" si="1032"/>
        <v>CHPD_M1_M_BP_Motor_var</v>
      </c>
      <c r="F6298" s="14" t="str">
        <f t="shared" si="1033"/>
        <v>BP_Motor_var_LMD_CHK_1</v>
      </c>
      <c r="G6298" s="10" t="str">
        <f t="shared" si="1034"/>
        <v>CHPD_M1_M_LMD_CHK_1</v>
      </c>
      <c r="H6298" s="10" t="str">
        <f>VLOOKUP(基本表格!E6298,起始地址定义!A:D,4,FALSE)&amp;" "&amp;Q6298</f>
        <v>2492+P6-M4 芯层湿刨花料仓进料皮带运输机 电机控制 左跑偏1检测</v>
      </c>
      <c r="I6298" s="10" t="str">
        <f t="shared" si="1035"/>
        <v>DB200,X8.2</v>
      </c>
      <c r="J6298" s="13" t="str">
        <f>VLOOKUP(E6298,起始地址定义!A:D,2,FALSE)</f>
        <v>DB200</v>
      </c>
      <c r="K6298" s="12" t="str">
        <f t="shared" si="1036"/>
        <v>X8.2</v>
      </c>
      <c r="L6298" s="13">
        <f>VLOOKUP(E6298,起始地址定义!A:D,3,FALSE)</f>
        <v>0</v>
      </c>
      <c r="M6298" s="14">
        <f>VLOOKUP($F6298,类型描述及偏移量!$C:$H,2,FALSE)</f>
        <v>8.2</v>
      </c>
      <c r="N6298" s="14" t="str">
        <f>VLOOKUP($F6298,类型描述及偏移量!$C:$H,3,FALSE)</f>
        <v>离散</v>
      </c>
      <c r="O6298" s="14" t="str">
        <f>VLOOKUP($F6298,类型描述及偏移量!$C:$H,4,FALSE)</f>
        <v>None</v>
      </c>
      <c r="P6298" s="14" t="str">
        <f>VLOOKUP($F6298,类型描述及偏移量!$C:$H,5,FALSE)</f>
        <v>Yes</v>
      </c>
      <c r="Q6298" s="14" t="str">
        <f>VLOOKUP($F6298,类型描述及偏移量!$C:$H,6,FALSE)</f>
        <v>左跑偏1检测</v>
      </c>
    </row>
    <row r="6299" hidden="1" spans="1:17">
      <c r="A6299" s="12" t="s">
        <v>130</v>
      </c>
      <c r="B6299" s="8" t="s">
        <v>18</v>
      </c>
      <c r="C6299" t="s">
        <v>47</v>
      </c>
      <c r="D6299" t="s">
        <v>20</v>
      </c>
      <c r="E6299" s="13" t="str">
        <f t="shared" si="1032"/>
        <v>CHPD_M1_M_BP_Motor_var</v>
      </c>
      <c r="F6299" s="14" t="str">
        <f t="shared" si="1033"/>
        <v>BP_Motor_var_LMD_EN</v>
      </c>
      <c r="G6299" s="10" t="str">
        <f t="shared" si="1034"/>
        <v>CHPD_M1_M_LMD_EN</v>
      </c>
      <c r="H6299" s="10" t="str">
        <f>VLOOKUP(基本表格!E6299,起始地址定义!A:D,4,FALSE)&amp;" "&amp;Q6299</f>
        <v>2492+P6-M4 芯层湿刨花料仓进料皮带运输机 电机控制 左跑偏保护使能</v>
      </c>
      <c r="I6299" s="10" t="str">
        <f t="shared" si="1035"/>
        <v>DB200,X8.3</v>
      </c>
      <c r="J6299" s="13" t="str">
        <f>VLOOKUP(E6299,起始地址定义!A:D,2,FALSE)</f>
        <v>DB200</v>
      </c>
      <c r="K6299" s="12" t="str">
        <f t="shared" si="1036"/>
        <v>X8.3</v>
      </c>
      <c r="L6299" s="13">
        <f>VLOOKUP(E6299,起始地址定义!A:D,3,FALSE)</f>
        <v>0</v>
      </c>
      <c r="M6299" s="14">
        <f>VLOOKUP($F6299,类型描述及偏移量!$C:$H,2,FALSE)</f>
        <v>8.3</v>
      </c>
      <c r="N6299" s="14" t="str">
        <f>VLOOKUP($F6299,类型描述及偏移量!$C:$H,3,FALSE)</f>
        <v>离散</v>
      </c>
      <c r="O6299" s="14" t="str">
        <f>VLOOKUP($F6299,类型描述及偏移量!$C:$H,4,FALSE)</f>
        <v>None</v>
      </c>
      <c r="P6299" s="14" t="str">
        <f>VLOOKUP($F6299,类型描述及偏移量!$C:$H,5,FALSE)</f>
        <v>No</v>
      </c>
      <c r="Q6299" s="14" t="str">
        <f>VLOOKUP($F6299,类型描述及偏移量!$C:$H,6,FALSE)</f>
        <v>左跑偏保护使能</v>
      </c>
    </row>
    <row r="6300" hidden="1" spans="1:17">
      <c r="A6300" s="12" t="s">
        <v>130</v>
      </c>
      <c r="B6300" s="8" t="s">
        <v>18</v>
      </c>
      <c r="C6300" t="s">
        <v>48</v>
      </c>
      <c r="D6300" t="s">
        <v>20</v>
      </c>
      <c r="E6300" s="13" t="str">
        <f t="shared" si="1032"/>
        <v>CHPD_M1_M_BP_Motor_var</v>
      </c>
      <c r="F6300" s="14" t="str">
        <f t="shared" si="1033"/>
        <v>BP_Motor_var_LMD_Stop</v>
      </c>
      <c r="G6300" s="10" t="str">
        <f t="shared" si="1034"/>
        <v>CHPD_M1_M_LMD_Stop</v>
      </c>
      <c r="H6300" s="10" t="str">
        <f>VLOOKUP(基本表格!E6300,起始地址定义!A:D,4,FALSE)&amp;" "&amp;Q6300</f>
        <v>2492+P6-M4 芯层湿刨花料仓进料皮带运输机 电机控制 左跑偏导致停机</v>
      </c>
      <c r="I6300" s="10" t="str">
        <f t="shared" si="1035"/>
        <v>DB200,X8.4</v>
      </c>
      <c r="J6300" s="13" t="str">
        <f>VLOOKUP(E6300,起始地址定义!A:D,2,FALSE)</f>
        <v>DB200</v>
      </c>
      <c r="K6300" s="12" t="str">
        <f t="shared" si="1036"/>
        <v>X8.4</v>
      </c>
      <c r="L6300" s="13">
        <f>VLOOKUP(E6300,起始地址定义!A:D,3,FALSE)</f>
        <v>0</v>
      </c>
      <c r="M6300" s="14">
        <f>VLOOKUP($F6300,类型描述及偏移量!$C:$H,2,FALSE)</f>
        <v>8.4</v>
      </c>
      <c r="N6300" s="14" t="str">
        <f>VLOOKUP($F6300,类型描述及偏移量!$C:$H,3,FALSE)</f>
        <v>离散</v>
      </c>
      <c r="O6300" s="14" t="str">
        <f>VLOOKUP($F6300,类型描述及偏移量!$C:$H,4,FALSE)</f>
        <v>On</v>
      </c>
      <c r="P6300" s="14" t="str">
        <f>VLOOKUP($F6300,类型描述及偏移量!$C:$H,5,FALSE)</f>
        <v>Yes</v>
      </c>
      <c r="Q6300" s="14" t="str">
        <f>VLOOKUP($F6300,类型描述及偏移量!$C:$H,6,FALSE)</f>
        <v>左跑偏导致停机</v>
      </c>
    </row>
    <row r="6301" hidden="1" spans="1:17">
      <c r="A6301" s="12" t="s">
        <v>130</v>
      </c>
      <c r="B6301" s="8" t="s">
        <v>18</v>
      </c>
      <c r="C6301" t="s">
        <v>49</v>
      </c>
      <c r="D6301" t="s">
        <v>20</v>
      </c>
      <c r="E6301" s="13" t="str">
        <f t="shared" ref="E6301:E6364" si="1037">A6301&amp;"_"&amp;B6301&amp;"_"&amp;D6301</f>
        <v>CHPD_M1_M_BP_Motor_var</v>
      </c>
      <c r="F6301" s="14" t="str">
        <f t="shared" ref="F6301:F6364" si="1038">D6301&amp;"_"&amp;C6301</f>
        <v>BP_Motor_var_LMD_Time</v>
      </c>
      <c r="G6301" s="10" t="str">
        <f t="shared" ref="G6301:G6364" si="1039">A6301&amp;"_"&amp;IF(B6301="DB","",B6301&amp;"_")&amp;C6301</f>
        <v>CHPD_M1_M_LMD_Time</v>
      </c>
      <c r="H6301" s="10" t="str">
        <f>VLOOKUP(基本表格!E6301,起始地址定义!A:D,4,FALSE)&amp;" "&amp;Q6301</f>
        <v>2492+P6-M4 芯层湿刨花料仓进料皮带运输机 电机控制 左跑偏检测时间</v>
      </c>
      <c r="I6301" s="10" t="str">
        <f t="shared" ref="I6301:I6364" si="1040">J6301&amp;","&amp;K6301</f>
        <v>DB200,INT10</v>
      </c>
      <c r="J6301" s="13" t="str">
        <f>VLOOKUP(E6301,起始地址定义!A:D,2,FALSE)</f>
        <v>DB200</v>
      </c>
      <c r="K6301" s="12" t="str">
        <f t="shared" ref="K6301:K6364" si="1041">IF(N6301="离散","X",IF(N6301="实型","REAL","INT"))&amp;IF(N6301="离散",TEXT(L6301+M6301,"0.0"),L6301+M6301)</f>
        <v>INT10</v>
      </c>
      <c r="L6301" s="13">
        <f>VLOOKUP(E6301,起始地址定义!A:D,3,FALSE)</f>
        <v>0</v>
      </c>
      <c r="M6301" s="14">
        <f>VLOOKUP($F6301,类型描述及偏移量!$C:$H,2,FALSE)</f>
        <v>10</v>
      </c>
      <c r="N6301" s="14" t="str">
        <f>VLOOKUP($F6301,类型描述及偏移量!$C:$H,3,FALSE)</f>
        <v>整型</v>
      </c>
      <c r="O6301" s="14" t="str">
        <f>VLOOKUP($F6301,类型描述及偏移量!$C:$H,4,FALSE)</f>
        <v>None</v>
      </c>
      <c r="P6301" s="14" t="str">
        <f>VLOOKUP($F6301,类型描述及偏移量!$C:$H,5,FALSE)</f>
        <v>No</v>
      </c>
      <c r="Q6301" s="14" t="str">
        <f>VLOOKUP($F6301,类型描述及偏移量!$C:$H,6,FALSE)</f>
        <v>左跑偏检测时间</v>
      </c>
    </row>
    <row r="6302" hidden="1" spans="1:17">
      <c r="A6302" s="12" t="s">
        <v>130</v>
      </c>
      <c r="B6302" s="8" t="s">
        <v>18</v>
      </c>
      <c r="C6302" t="s">
        <v>50</v>
      </c>
      <c r="D6302" t="s">
        <v>20</v>
      </c>
      <c r="E6302" s="13" t="str">
        <f t="shared" si="1037"/>
        <v>CHPD_M1_M_BP_Motor_var</v>
      </c>
      <c r="F6302" s="14" t="str">
        <f t="shared" si="1038"/>
        <v>BP_Motor_var_RMD_ALM</v>
      </c>
      <c r="G6302" s="10" t="str">
        <f t="shared" si="1039"/>
        <v>CHPD_M1_M_RMD_ALM</v>
      </c>
      <c r="H6302" s="10" t="str">
        <f>VLOOKUP(基本表格!E6302,起始地址定义!A:D,4,FALSE)&amp;" "&amp;Q6302</f>
        <v>2492+P6-M4 芯层湿刨花料仓进料皮带运输机 电机控制 右 跑偏报警</v>
      </c>
      <c r="I6302" s="10" t="str">
        <f t="shared" si="1040"/>
        <v>DB200,X12.0</v>
      </c>
      <c r="J6302" s="13" t="str">
        <f>VLOOKUP(E6302,起始地址定义!A:D,2,FALSE)</f>
        <v>DB200</v>
      </c>
      <c r="K6302" s="12" t="str">
        <f t="shared" si="1041"/>
        <v>X12.0</v>
      </c>
      <c r="L6302" s="13">
        <f>VLOOKUP(E6302,起始地址定义!A:D,3,FALSE)</f>
        <v>0</v>
      </c>
      <c r="M6302" s="14">
        <f>VLOOKUP($F6302,类型描述及偏移量!$C:$H,2,FALSE)</f>
        <v>12</v>
      </c>
      <c r="N6302" s="14" t="str">
        <f>VLOOKUP($F6302,类型描述及偏移量!$C:$H,3,FALSE)</f>
        <v>离散</v>
      </c>
      <c r="O6302" s="14" t="str">
        <f>VLOOKUP($F6302,类型描述及偏移量!$C:$H,4,FALSE)</f>
        <v>On</v>
      </c>
      <c r="P6302" s="14" t="str">
        <f>VLOOKUP($F6302,类型描述及偏移量!$C:$H,5,FALSE)</f>
        <v>Yes</v>
      </c>
      <c r="Q6302" s="14" t="str">
        <f>VLOOKUP($F6302,类型描述及偏移量!$C:$H,6,FALSE)</f>
        <v>右 跑偏报警</v>
      </c>
    </row>
    <row r="6303" hidden="1" spans="1:17">
      <c r="A6303" s="12" t="s">
        <v>130</v>
      </c>
      <c r="B6303" s="8" t="s">
        <v>18</v>
      </c>
      <c r="C6303" t="s">
        <v>51</v>
      </c>
      <c r="D6303" t="s">
        <v>20</v>
      </c>
      <c r="E6303" s="13" t="str">
        <f t="shared" si="1037"/>
        <v>CHPD_M1_M_BP_Motor_var</v>
      </c>
      <c r="F6303" s="14" t="str">
        <f t="shared" si="1038"/>
        <v>BP_Motor_var_RMD_CHK_1</v>
      </c>
      <c r="G6303" s="10" t="str">
        <f t="shared" si="1039"/>
        <v>CHPD_M1_M_RMD_CHK_1</v>
      </c>
      <c r="H6303" s="10" t="str">
        <f>VLOOKUP(基本表格!E6303,起始地址定义!A:D,4,FALSE)&amp;" "&amp;Q6303</f>
        <v>2492+P6-M4 芯层湿刨花料仓进料皮带运输机 电机控制 右跑偏1检测</v>
      </c>
      <c r="I6303" s="10" t="str">
        <f t="shared" si="1040"/>
        <v>DB200,X12.1</v>
      </c>
      <c r="J6303" s="13" t="str">
        <f>VLOOKUP(E6303,起始地址定义!A:D,2,FALSE)</f>
        <v>DB200</v>
      </c>
      <c r="K6303" s="12" t="str">
        <f t="shared" si="1041"/>
        <v>X12.1</v>
      </c>
      <c r="L6303" s="13">
        <f>VLOOKUP(E6303,起始地址定义!A:D,3,FALSE)</f>
        <v>0</v>
      </c>
      <c r="M6303" s="14">
        <f>VLOOKUP($F6303,类型描述及偏移量!$C:$H,2,FALSE)</f>
        <v>12.1</v>
      </c>
      <c r="N6303" s="14" t="str">
        <f>VLOOKUP($F6303,类型描述及偏移量!$C:$H,3,FALSE)</f>
        <v>离散</v>
      </c>
      <c r="O6303" s="14" t="str">
        <f>VLOOKUP($F6303,类型描述及偏移量!$C:$H,4,FALSE)</f>
        <v>None</v>
      </c>
      <c r="P6303" s="14" t="str">
        <f>VLOOKUP($F6303,类型描述及偏移量!$C:$H,5,FALSE)</f>
        <v>Yes</v>
      </c>
      <c r="Q6303" s="14" t="str">
        <f>VLOOKUP($F6303,类型描述及偏移量!$C:$H,6,FALSE)</f>
        <v>右跑偏1检测</v>
      </c>
    </row>
    <row r="6304" hidden="1" spans="1:17">
      <c r="A6304" s="12" t="s">
        <v>130</v>
      </c>
      <c r="B6304" s="8" t="s">
        <v>18</v>
      </c>
      <c r="C6304" t="s">
        <v>52</v>
      </c>
      <c r="D6304" t="s">
        <v>20</v>
      </c>
      <c r="E6304" s="13" t="str">
        <f t="shared" si="1037"/>
        <v>CHPD_M1_M_BP_Motor_var</v>
      </c>
      <c r="F6304" s="14" t="str">
        <f t="shared" si="1038"/>
        <v>BP_Motor_var_RMD_EN</v>
      </c>
      <c r="G6304" s="10" t="str">
        <f t="shared" si="1039"/>
        <v>CHPD_M1_M_RMD_EN</v>
      </c>
      <c r="H6304" s="10" t="str">
        <f>VLOOKUP(基本表格!E6304,起始地址定义!A:D,4,FALSE)&amp;" "&amp;Q6304</f>
        <v>2492+P6-M4 芯层湿刨花料仓进料皮带运输机 电机控制 右跑偏保护使能</v>
      </c>
      <c r="I6304" s="10" t="str">
        <f t="shared" si="1040"/>
        <v>DB200,X12.2</v>
      </c>
      <c r="J6304" s="13" t="str">
        <f>VLOOKUP(E6304,起始地址定义!A:D,2,FALSE)</f>
        <v>DB200</v>
      </c>
      <c r="K6304" s="12" t="str">
        <f t="shared" si="1041"/>
        <v>X12.2</v>
      </c>
      <c r="L6304" s="13">
        <f>VLOOKUP(E6304,起始地址定义!A:D,3,FALSE)</f>
        <v>0</v>
      </c>
      <c r="M6304" s="14">
        <f>VLOOKUP($F6304,类型描述及偏移量!$C:$H,2,FALSE)</f>
        <v>12.2</v>
      </c>
      <c r="N6304" s="14" t="str">
        <f>VLOOKUP($F6304,类型描述及偏移量!$C:$H,3,FALSE)</f>
        <v>离散</v>
      </c>
      <c r="O6304" s="14" t="str">
        <f>VLOOKUP($F6304,类型描述及偏移量!$C:$H,4,FALSE)</f>
        <v>None</v>
      </c>
      <c r="P6304" s="14" t="str">
        <f>VLOOKUP($F6304,类型描述及偏移量!$C:$H,5,FALSE)</f>
        <v>No</v>
      </c>
      <c r="Q6304" s="14" t="str">
        <f>VLOOKUP($F6304,类型描述及偏移量!$C:$H,6,FALSE)</f>
        <v>右跑偏保护使能</v>
      </c>
    </row>
    <row r="6305" hidden="1" spans="1:17">
      <c r="A6305" s="12" t="s">
        <v>130</v>
      </c>
      <c r="B6305" s="8" t="s">
        <v>18</v>
      </c>
      <c r="C6305" t="s">
        <v>53</v>
      </c>
      <c r="D6305" t="s">
        <v>20</v>
      </c>
      <c r="E6305" s="13" t="str">
        <f t="shared" si="1037"/>
        <v>CHPD_M1_M_BP_Motor_var</v>
      </c>
      <c r="F6305" s="14" t="str">
        <f t="shared" si="1038"/>
        <v>BP_Motor_var_RMD_Stop</v>
      </c>
      <c r="G6305" s="10" t="str">
        <f t="shared" si="1039"/>
        <v>CHPD_M1_M_RMD_Stop</v>
      </c>
      <c r="H6305" s="10" t="str">
        <f>VLOOKUP(基本表格!E6305,起始地址定义!A:D,4,FALSE)&amp;" "&amp;Q6305</f>
        <v>2492+P6-M4 芯层湿刨花料仓进料皮带运输机 电机控制 右跑偏导致停机</v>
      </c>
      <c r="I6305" s="10" t="str">
        <f t="shared" si="1040"/>
        <v>DB200,X12.3</v>
      </c>
      <c r="J6305" s="13" t="str">
        <f>VLOOKUP(E6305,起始地址定义!A:D,2,FALSE)</f>
        <v>DB200</v>
      </c>
      <c r="K6305" s="12" t="str">
        <f t="shared" si="1041"/>
        <v>X12.3</v>
      </c>
      <c r="L6305" s="13">
        <f>VLOOKUP(E6305,起始地址定义!A:D,3,FALSE)</f>
        <v>0</v>
      </c>
      <c r="M6305" s="14">
        <f>VLOOKUP($F6305,类型描述及偏移量!$C:$H,2,FALSE)</f>
        <v>12.3</v>
      </c>
      <c r="N6305" s="14" t="str">
        <f>VLOOKUP($F6305,类型描述及偏移量!$C:$H,3,FALSE)</f>
        <v>离散</v>
      </c>
      <c r="O6305" s="14" t="str">
        <f>VLOOKUP($F6305,类型描述及偏移量!$C:$H,4,FALSE)</f>
        <v>On</v>
      </c>
      <c r="P6305" s="14" t="str">
        <f>VLOOKUP($F6305,类型描述及偏移量!$C:$H,5,FALSE)</f>
        <v>Yes</v>
      </c>
      <c r="Q6305" s="14" t="str">
        <f>VLOOKUP($F6305,类型描述及偏移量!$C:$H,6,FALSE)</f>
        <v>右跑偏导致停机</v>
      </c>
    </row>
    <row r="6306" hidden="1" spans="1:17">
      <c r="A6306" s="12" t="s">
        <v>130</v>
      </c>
      <c r="B6306" s="8" t="s">
        <v>18</v>
      </c>
      <c r="C6306" t="s">
        <v>54</v>
      </c>
      <c r="D6306" t="s">
        <v>20</v>
      </c>
      <c r="E6306" s="13" t="str">
        <f t="shared" si="1037"/>
        <v>CHPD_M1_M_BP_Motor_var</v>
      </c>
      <c r="F6306" s="14" t="str">
        <f t="shared" si="1038"/>
        <v>BP_Motor_var_RMD_Time</v>
      </c>
      <c r="G6306" s="10" t="str">
        <f t="shared" si="1039"/>
        <v>CHPD_M1_M_RMD_Time</v>
      </c>
      <c r="H6306" s="10" t="str">
        <f>VLOOKUP(基本表格!E6306,起始地址定义!A:D,4,FALSE)&amp;" "&amp;Q6306</f>
        <v>2492+P6-M4 芯层湿刨花料仓进料皮带运输机 电机控制 右跑偏检测时间</v>
      </c>
      <c r="I6306" s="10" t="str">
        <f t="shared" si="1040"/>
        <v>DB200,INT14</v>
      </c>
      <c r="J6306" s="13" t="str">
        <f>VLOOKUP(E6306,起始地址定义!A:D,2,FALSE)</f>
        <v>DB200</v>
      </c>
      <c r="K6306" s="12" t="str">
        <f t="shared" si="1041"/>
        <v>INT14</v>
      </c>
      <c r="L6306" s="13">
        <f>VLOOKUP(E6306,起始地址定义!A:D,3,FALSE)</f>
        <v>0</v>
      </c>
      <c r="M6306" s="14">
        <f>VLOOKUP($F6306,类型描述及偏移量!$C:$H,2,FALSE)</f>
        <v>14</v>
      </c>
      <c r="N6306" s="14" t="str">
        <f>VLOOKUP($F6306,类型描述及偏移量!$C:$H,3,FALSE)</f>
        <v>整型</v>
      </c>
      <c r="O6306" s="14" t="str">
        <f>VLOOKUP($F6306,类型描述及偏移量!$C:$H,4,FALSE)</f>
        <v>None</v>
      </c>
      <c r="P6306" s="14" t="str">
        <f>VLOOKUP($F6306,类型描述及偏移量!$C:$H,5,FALSE)</f>
        <v>No</v>
      </c>
      <c r="Q6306" s="14" t="str">
        <f>VLOOKUP($F6306,类型描述及偏移量!$C:$H,6,FALSE)</f>
        <v>右跑偏检测时间</v>
      </c>
    </row>
    <row r="6307" hidden="1" spans="1:17">
      <c r="A6307" s="12" t="s">
        <v>130</v>
      </c>
      <c r="B6307" s="8" t="s">
        <v>18</v>
      </c>
      <c r="C6307" t="s">
        <v>55</v>
      </c>
      <c r="D6307" t="s">
        <v>20</v>
      </c>
      <c r="E6307" s="13" t="str">
        <f t="shared" si="1037"/>
        <v>CHPD_M1_M_BP_Motor_var</v>
      </c>
      <c r="F6307" s="14" t="str">
        <f t="shared" si="1038"/>
        <v>BP_Motor_var_Motor_Delta</v>
      </c>
      <c r="G6307" s="10" t="str">
        <f t="shared" si="1039"/>
        <v>CHPD_M1_M_Motor_Delta</v>
      </c>
      <c r="H6307" s="10" t="str">
        <f>VLOOKUP(基本表格!E6307,起始地址定义!A:D,4,FALSE)&amp;" "&amp;Q6307</f>
        <v>2492+P6-M4 芯层湿刨花料仓进料皮带运输机 电机控制 三角型</v>
      </c>
      <c r="I6307" s="10" t="str">
        <f t="shared" si="1040"/>
        <v>DB200,X16.0</v>
      </c>
      <c r="J6307" s="13" t="str">
        <f>VLOOKUP(E6307,起始地址定义!A:D,2,FALSE)</f>
        <v>DB200</v>
      </c>
      <c r="K6307" s="12" t="str">
        <f t="shared" si="1041"/>
        <v>X16.0</v>
      </c>
      <c r="L6307" s="13">
        <f>VLOOKUP(E6307,起始地址定义!A:D,3,FALSE)</f>
        <v>0</v>
      </c>
      <c r="M6307" s="14">
        <f>VLOOKUP($F6307,类型描述及偏移量!$C:$H,2,FALSE)</f>
        <v>16</v>
      </c>
      <c r="N6307" s="14" t="str">
        <f>VLOOKUP($F6307,类型描述及偏移量!$C:$H,3,FALSE)</f>
        <v>离散</v>
      </c>
      <c r="O6307" s="14" t="str">
        <f>VLOOKUP($F6307,类型描述及偏移量!$C:$H,4,FALSE)</f>
        <v>None</v>
      </c>
      <c r="P6307" s="14" t="str">
        <f>VLOOKUP($F6307,类型描述及偏移量!$C:$H,5,FALSE)</f>
        <v>Yes</v>
      </c>
      <c r="Q6307" s="14" t="str">
        <f>VLOOKUP($F6307,类型描述及偏移量!$C:$H,6,FALSE)</f>
        <v>三角型</v>
      </c>
    </row>
    <row r="6308" hidden="1" spans="1:17">
      <c r="A6308" s="12" t="s">
        <v>130</v>
      </c>
      <c r="B6308" s="8" t="s">
        <v>18</v>
      </c>
      <c r="C6308" t="s">
        <v>56</v>
      </c>
      <c r="D6308" t="s">
        <v>20</v>
      </c>
      <c r="E6308" s="13" t="str">
        <f t="shared" si="1037"/>
        <v>CHPD_M1_M_BP_Motor_var</v>
      </c>
      <c r="F6308" s="14" t="str">
        <f t="shared" si="1038"/>
        <v>BP_Motor_var_Motor_Wye</v>
      </c>
      <c r="G6308" s="10" t="str">
        <f t="shared" si="1039"/>
        <v>CHPD_M1_M_Motor_Wye</v>
      </c>
      <c r="H6308" s="10" t="str">
        <f>VLOOKUP(基本表格!E6308,起始地址定义!A:D,4,FALSE)&amp;" "&amp;Q6308</f>
        <v>2492+P6-M4 芯层湿刨花料仓进料皮带运输机 电机控制 星型</v>
      </c>
      <c r="I6308" s="10" t="str">
        <f t="shared" si="1040"/>
        <v>DB200,X16.1</v>
      </c>
      <c r="J6308" s="13" t="str">
        <f>VLOOKUP(E6308,起始地址定义!A:D,2,FALSE)</f>
        <v>DB200</v>
      </c>
      <c r="K6308" s="12" t="str">
        <f t="shared" si="1041"/>
        <v>X16.1</v>
      </c>
      <c r="L6308" s="13">
        <f>VLOOKUP(E6308,起始地址定义!A:D,3,FALSE)</f>
        <v>0</v>
      </c>
      <c r="M6308" s="14">
        <f>VLOOKUP($F6308,类型描述及偏移量!$C:$H,2,FALSE)</f>
        <v>16.1</v>
      </c>
      <c r="N6308" s="14" t="str">
        <f>VLOOKUP($F6308,类型描述及偏移量!$C:$H,3,FALSE)</f>
        <v>离散</v>
      </c>
      <c r="O6308" s="14" t="str">
        <f>VLOOKUP($F6308,类型描述及偏移量!$C:$H,4,FALSE)</f>
        <v>None</v>
      </c>
      <c r="P6308" s="14" t="str">
        <f>VLOOKUP($F6308,类型描述及偏移量!$C:$H,5,FALSE)</f>
        <v>Yes</v>
      </c>
      <c r="Q6308" s="14" t="str">
        <f>VLOOKUP($F6308,类型描述及偏移量!$C:$H,6,FALSE)</f>
        <v>星型</v>
      </c>
    </row>
    <row r="6309" hidden="1" spans="1:17">
      <c r="A6309" s="12" t="s">
        <v>130</v>
      </c>
      <c r="B6309" s="8" t="s">
        <v>18</v>
      </c>
      <c r="C6309" t="s">
        <v>57</v>
      </c>
      <c r="D6309" t="s">
        <v>20</v>
      </c>
      <c r="E6309" s="13" t="str">
        <f t="shared" si="1037"/>
        <v>CHPD_M1_M_BP_Motor_var</v>
      </c>
      <c r="F6309" s="14" t="str">
        <f t="shared" si="1038"/>
        <v>BP_Motor_var_MSD</v>
      </c>
      <c r="G6309" s="10" t="str">
        <f t="shared" si="1039"/>
        <v>CHPD_M1_M_MSD</v>
      </c>
      <c r="H6309" s="10" t="str">
        <f>VLOOKUP(基本表格!E6309,起始地址定义!A:D,4,FALSE)&amp;" "&amp;Q6309</f>
        <v>2492+P6-M4 芯层湿刨花料仓进料皮带运输机 电机控制 维修开关</v>
      </c>
      <c r="I6309" s="10" t="str">
        <f t="shared" si="1040"/>
        <v>DB200,X16.2</v>
      </c>
      <c r="J6309" s="13" t="str">
        <f>VLOOKUP(E6309,起始地址定义!A:D,2,FALSE)</f>
        <v>DB200</v>
      </c>
      <c r="K6309" s="12" t="str">
        <f t="shared" si="1041"/>
        <v>X16.2</v>
      </c>
      <c r="L6309" s="13">
        <f>VLOOKUP(E6309,起始地址定义!A:D,3,FALSE)</f>
        <v>0</v>
      </c>
      <c r="M6309" s="14">
        <f>VLOOKUP($F6309,类型描述及偏移量!$C:$H,2,FALSE)</f>
        <v>16.2</v>
      </c>
      <c r="N6309" s="14" t="str">
        <f>VLOOKUP($F6309,类型描述及偏移量!$C:$H,3,FALSE)</f>
        <v>离散</v>
      </c>
      <c r="O6309" s="14" t="str">
        <f>VLOOKUP($F6309,类型描述及偏移量!$C:$H,4,FALSE)</f>
        <v>On</v>
      </c>
      <c r="P6309" s="14" t="str">
        <f>VLOOKUP($F6309,类型描述及偏移量!$C:$H,5,FALSE)</f>
        <v>Yes</v>
      </c>
      <c r="Q6309" s="14" t="str">
        <f>VLOOKUP($F6309,类型描述及偏移量!$C:$H,6,FALSE)</f>
        <v>维修开关</v>
      </c>
    </row>
    <row r="6310" hidden="1" spans="1:17">
      <c r="A6310" s="12" t="s">
        <v>130</v>
      </c>
      <c r="B6310" s="8" t="s">
        <v>18</v>
      </c>
      <c r="C6310" t="s">
        <v>58</v>
      </c>
      <c r="D6310" t="s">
        <v>20</v>
      </c>
      <c r="E6310" s="13" t="str">
        <f t="shared" si="1037"/>
        <v>CHPD_M1_M_BP_Motor_var</v>
      </c>
      <c r="F6310" s="14" t="str">
        <f t="shared" si="1038"/>
        <v>BP_Motor_var_LMD_CHK_2</v>
      </c>
      <c r="G6310" s="10" t="str">
        <f t="shared" si="1039"/>
        <v>CHPD_M1_M_LMD_CHK_2</v>
      </c>
      <c r="H6310" s="10" t="str">
        <f>VLOOKUP(基本表格!E6310,起始地址定义!A:D,4,FALSE)&amp;" "&amp;Q6310</f>
        <v>2492+P6-M4 芯层湿刨花料仓进料皮带运输机 电机控制 左跑偏2检测</v>
      </c>
      <c r="I6310" s="10" t="str">
        <f t="shared" si="1040"/>
        <v>DB200,X16.3</v>
      </c>
      <c r="J6310" s="13" t="str">
        <f>VLOOKUP(E6310,起始地址定义!A:D,2,FALSE)</f>
        <v>DB200</v>
      </c>
      <c r="K6310" s="12" t="str">
        <f t="shared" si="1041"/>
        <v>X16.3</v>
      </c>
      <c r="L6310" s="13">
        <f>VLOOKUP(E6310,起始地址定义!A:D,3,FALSE)</f>
        <v>0</v>
      </c>
      <c r="M6310" s="14">
        <f>VLOOKUP($F6310,类型描述及偏移量!$C:$H,2,FALSE)</f>
        <v>16.3</v>
      </c>
      <c r="N6310" s="14" t="str">
        <f>VLOOKUP($F6310,类型描述及偏移量!$C:$H,3,FALSE)</f>
        <v>离散</v>
      </c>
      <c r="O6310" s="14" t="str">
        <f>VLOOKUP($F6310,类型描述及偏移量!$C:$H,4,FALSE)</f>
        <v>None</v>
      </c>
      <c r="P6310" s="14" t="str">
        <f>VLOOKUP($F6310,类型描述及偏移量!$C:$H,5,FALSE)</f>
        <v>Yes</v>
      </c>
      <c r="Q6310" s="14" t="str">
        <f>VLOOKUP($F6310,类型描述及偏移量!$C:$H,6,FALSE)</f>
        <v>左跑偏2检测</v>
      </c>
    </row>
    <row r="6311" hidden="1" spans="1:17">
      <c r="A6311" s="12" t="s">
        <v>130</v>
      </c>
      <c r="B6311" s="8" t="s">
        <v>18</v>
      </c>
      <c r="C6311" t="s">
        <v>59</v>
      </c>
      <c r="D6311" t="s">
        <v>20</v>
      </c>
      <c r="E6311" s="13" t="str">
        <f t="shared" si="1037"/>
        <v>CHPD_M1_M_BP_Motor_var</v>
      </c>
      <c r="F6311" s="14" t="str">
        <f t="shared" si="1038"/>
        <v>BP_Motor_var_RMD_CHK_2</v>
      </c>
      <c r="G6311" s="10" t="str">
        <f t="shared" si="1039"/>
        <v>CHPD_M1_M_RMD_CHK_2</v>
      </c>
      <c r="H6311" s="10" t="str">
        <f>VLOOKUP(基本表格!E6311,起始地址定义!A:D,4,FALSE)&amp;" "&amp;Q6311</f>
        <v>2492+P6-M4 芯层湿刨花料仓进料皮带运输机 电机控制 右跑偏2检测</v>
      </c>
      <c r="I6311" s="10" t="str">
        <f t="shared" si="1040"/>
        <v>DB200,X16.4</v>
      </c>
      <c r="J6311" s="13" t="str">
        <f>VLOOKUP(E6311,起始地址定义!A:D,2,FALSE)</f>
        <v>DB200</v>
      </c>
      <c r="K6311" s="12" t="str">
        <f t="shared" si="1041"/>
        <v>X16.4</v>
      </c>
      <c r="L6311" s="13">
        <f>VLOOKUP(E6311,起始地址定义!A:D,3,FALSE)</f>
        <v>0</v>
      </c>
      <c r="M6311" s="14">
        <f>VLOOKUP($F6311,类型描述及偏移量!$C:$H,2,FALSE)</f>
        <v>16.4</v>
      </c>
      <c r="N6311" s="14" t="str">
        <f>VLOOKUP($F6311,类型描述及偏移量!$C:$H,3,FALSE)</f>
        <v>离散</v>
      </c>
      <c r="O6311" s="14" t="str">
        <f>VLOOKUP($F6311,类型描述及偏移量!$C:$H,4,FALSE)</f>
        <v>None</v>
      </c>
      <c r="P6311" s="14" t="str">
        <f>VLOOKUP($F6311,类型描述及偏移量!$C:$H,5,FALSE)</f>
        <v>Yes</v>
      </c>
      <c r="Q6311" s="14" t="str">
        <f>VLOOKUP($F6311,类型描述及偏移量!$C:$H,6,FALSE)</f>
        <v>右跑偏2检测</v>
      </c>
    </row>
    <row r="6312" hidden="1" spans="1:17">
      <c r="A6312" s="12" t="s">
        <v>130</v>
      </c>
      <c r="B6312" s="8" t="s">
        <v>18</v>
      </c>
      <c r="C6312" t="s">
        <v>60</v>
      </c>
      <c r="D6312" t="s">
        <v>20</v>
      </c>
      <c r="E6312" s="13" t="str">
        <f t="shared" si="1037"/>
        <v>CHPD_M1_M_BP_Motor_var</v>
      </c>
      <c r="F6312" s="14" t="str">
        <f t="shared" si="1038"/>
        <v>BP_Motor_var_InterStarTime</v>
      </c>
      <c r="G6312" s="10" t="str">
        <f t="shared" si="1039"/>
        <v>CHPD_M1_M_InterStarTime</v>
      </c>
      <c r="H6312" s="10" t="str">
        <f>VLOOKUP(基本表格!E6312,起始地址定义!A:D,4,FALSE)&amp;" "&amp;Q6312</f>
        <v>2492+P6-M4 芯层湿刨花料仓进料皮带运输机 电机控制 联动启动延时</v>
      </c>
      <c r="I6312" s="10" t="str">
        <f t="shared" si="1040"/>
        <v>DB200,INT18</v>
      </c>
      <c r="J6312" s="13" t="str">
        <f>VLOOKUP(E6312,起始地址定义!A:D,2,FALSE)</f>
        <v>DB200</v>
      </c>
      <c r="K6312" s="12" t="str">
        <f t="shared" si="1041"/>
        <v>INT18</v>
      </c>
      <c r="L6312" s="13">
        <f>VLOOKUP(E6312,起始地址定义!A:D,3,FALSE)</f>
        <v>0</v>
      </c>
      <c r="M6312" s="14">
        <f>VLOOKUP($F6312,类型描述及偏移量!$C:$H,2,FALSE)</f>
        <v>18</v>
      </c>
      <c r="N6312" s="14" t="str">
        <f>VLOOKUP($F6312,类型描述及偏移量!$C:$H,3,FALSE)</f>
        <v>整型</v>
      </c>
      <c r="O6312" s="14" t="str">
        <f>VLOOKUP($F6312,类型描述及偏移量!$C:$H,4,FALSE)</f>
        <v>None</v>
      </c>
      <c r="P6312" s="14" t="str">
        <f>VLOOKUP($F6312,类型描述及偏移量!$C:$H,5,FALSE)</f>
        <v>No</v>
      </c>
      <c r="Q6312" s="14" t="str">
        <f>VLOOKUP($F6312,类型描述及偏移量!$C:$H,6,FALSE)</f>
        <v>联动启动延时</v>
      </c>
    </row>
    <row r="6313" hidden="1" spans="1:17">
      <c r="A6313" s="12" t="s">
        <v>130</v>
      </c>
      <c r="B6313" s="8" t="s">
        <v>18</v>
      </c>
      <c r="C6313" t="s">
        <v>61</v>
      </c>
      <c r="D6313" t="s">
        <v>20</v>
      </c>
      <c r="E6313" s="13" t="str">
        <f t="shared" si="1037"/>
        <v>CHPD_M1_M_BP_Motor_var</v>
      </c>
      <c r="F6313" s="14" t="str">
        <f t="shared" si="1038"/>
        <v>BP_Motor_var_Alt_TMR</v>
      </c>
      <c r="G6313" s="10" t="str">
        <f t="shared" si="1039"/>
        <v>CHPD_M1_M_Alt_TMR</v>
      </c>
      <c r="H6313" s="10" t="str">
        <f>VLOOKUP(基本表格!E6313,起始地址定义!A:D,4,FALSE)&amp;" "&amp;Q6313</f>
        <v>2492+P6-M4 芯层湿刨花料仓进料皮带运输机 电机控制 起动转换时间 秒</v>
      </c>
      <c r="I6313" s="10" t="str">
        <f t="shared" si="1040"/>
        <v>DB200,INT20</v>
      </c>
      <c r="J6313" s="13" t="str">
        <f>VLOOKUP(E6313,起始地址定义!A:D,2,FALSE)</f>
        <v>DB200</v>
      </c>
      <c r="K6313" s="12" t="str">
        <f t="shared" si="1041"/>
        <v>INT20</v>
      </c>
      <c r="L6313" s="13">
        <f>VLOOKUP(E6313,起始地址定义!A:D,3,FALSE)</f>
        <v>0</v>
      </c>
      <c r="M6313" s="14">
        <f>VLOOKUP($F6313,类型描述及偏移量!$C:$H,2,FALSE)</f>
        <v>20</v>
      </c>
      <c r="N6313" s="14" t="str">
        <f>VLOOKUP($F6313,类型描述及偏移量!$C:$H,3,FALSE)</f>
        <v>整型</v>
      </c>
      <c r="O6313" s="14" t="str">
        <f>VLOOKUP($F6313,类型描述及偏移量!$C:$H,4,FALSE)</f>
        <v>None</v>
      </c>
      <c r="P6313" s="14" t="str">
        <f>VLOOKUP($F6313,类型描述及偏移量!$C:$H,5,FALSE)</f>
        <v>No</v>
      </c>
      <c r="Q6313" s="14" t="str">
        <f>VLOOKUP($F6313,类型描述及偏移量!$C:$H,6,FALSE)</f>
        <v>起动转换时间 秒</v>
      </c>
    </row>
    <row r="6314" hidden="1" spans="1:17">
      <c r="A6314" s="12" t="s">
        <v>130</v>
      </c>
      <c r="B6314" s="12" t="s">
        <v>62</v>
      </c>
      <c r="C6314" t="s">
        <v>63</v>
      </c>
      <c r="D6314" t="s">
        <v>64</v>
      </c>
      <c r="E6314" s="13" t="str">
        <f t="shared" si="1037"/>
        <v>CHPD_M1_SetFRQ_BP_Value_var</v>
      </c>
      <c r="F6314" s="14" t="str">
        <f t="shared" si="1038"/>
        <v>BP_Value_var_HiProEN</v>
      </c>
      <c r="G6314" s="10" t="str">
        <f t="shared" si="1039"/>
        <v>CHPD_M1_SetFRQ_HiProEN</v>
      </c>
      <c r="H6314" s="10" t="str">
        <f>VLOOKUP(基本表格!E6314,起始地址定义!A:D,4,FALSE)&amp;" "&amp;Q6314</f>
        <v>2492+P6-M4 芯层湿刨花料仓进料皮带运输机 给定频率 上限保护使能</v>
      </c>
      <c r="I6314" s="10" t="str">
        <f t="shared" si="1040"/>
        <v>DB200,X50.3</v>
      </c>
      <c r="J6314" s="13" t="str">
        <f>VLOOKUP(E6314,起始地址定义!A:D,2,FALSE)</f>
        <v>DB200</v>
      </c>
      <c r="K6314" s="12" t="str">
        <f t="shared" si="1041"/>
        <v>X50.3</v>
      </c>
      <c r="L6314" s="13">
        <f>VLOOKUP(E6314,起始地址定义!A:D,3,FALSE)</f>
        <v>50</v>
      </c>
      <c r="M6314" s="14">
        <f>VLOOKUP($F6314,类型描述及偏移量!$C:$H,2,FALSE)</f>
        <v>0.299999999999997</v>
      </c>
      <c r="N6314" s="14" t="str">
        <f>VLOOKUP($F6314,类型描述及偏移量!$C:$H,3,FALSE)</f>
        <v>离散</v>
      </c>
      <c r="O6314" s="14" t="str">
        <f>VLOOKUP($F6314,类型描述及偏移量!$C:$H,4,FALSE)</f>
        <v>None</v>
      </c>
      <c r="P6314" s="14" t="str">
        <f>VLOOKUP($F6314,类型描述及偏移量!$C:$H,5,FALSE)</f>
        <v>No</v>
      </c>
      <c r="Q6314" s="14" t="str">
        <f>VLOOKUP($F6314,类型描述及偏移量!$C:$H,6,FALSE)</f>
        <v>上限保护使能</v>
      </c>
    </row>
    <row r="6315" hidden="1" spans="1:17">
      <c r="A6315" s="12" t="s">
        <v>130</v>
      </c>
      <c r="B6315" s="12" t="s">
        <v>62</v>
      </c>
      <c r="C6315" t="s">
        <v>65</v>
      </c>
      <c r="D6315" t="s">
        <v>64</v>
      </c>
      <c r="E6315" s="13" t="str">
        <f t="shared" si="1037"/>
        <v>CHPD_M1_SetFRQ_BP_Value_var</v>
      </c>
      <c r="F6315" s="14" t="str">
        <f t="shared" si="1038"/>
        <v>BP_Value_var_LoProEN</v>
      </c>
      <c r="G6315" s="10" t="str">
        <f t="shared" si="1039"/>
        <v>CHPD_M1_SetFRQ_LoProEN</v>
      </c>
      <c r="H6315" s="10" t="str">
        <f>VLOOKUP(基本表格!E6315,起始地址定义!A:D,4,FALSE)&amp;" "&amp;Q6315</f>
        <v>2492+P6-M4 芯层湿刨花料仓进料皮带运输机 给定频率 下限保护使能</v>
      </c>
      <c r="I6315" s="10" t="str">
        <f t="shared" si="1040"/>
        <v>DB200,X50.4</v>
      </c>
      <c r="J6315" s="13" t="str">
        <f>VLOOKUP(E6315,起始地址定义!A:D,2,FALSE)</f>
        <v>DB200</v>
      </c>
      <c r="K6315" s="12" t="str">
        <f t="shared" si="1041"/>
        <v>X50.4</v>
      </c>
      <c r="L6315" s="13">
        <f>VLOOKUP(E6315,起始地址定义!A:D,3,FALSE)</f>
        <v>50</v>
      </c>
      <c r="M6315" s="14">
        <f>VLOOKUP($F6315,类型描述及偏移量!$C:$H,2,FALSE)</f>
        <v>0.399999999999999</v>
      </c>
      <c r="N6315" s="14" t="str">
        <f>VLOOKUP($F6315,类型描述及偏移量!$C:$H,3,FALSE)</f>
        <v>离散</v>
      </c>
      <c r="O6315" s="14" t="str">
        <f>VLOOKUP($F6315,类型描述及偏移量!$C:$H,4,FALSE)</f>
        <v>None</v>
      </c>
      <c r="P6315" s="14" t="str">
        <f>VLOOKUP($F6315,类型描述及偏移量!$C:$H,5,FALSE)</f>
        <v>No</v>
      </c>
      <c r="Q6315" s="14" t="str">
        <f>VLOOKUP($F6315,类型描述及偏移量!$C:$H,6,FALSE)</f>
        <v>下限保护使能</v>
      </c>
    </row>
    <row r="6316" hidden="1" spans="1:17">
      <c r="A6316" s="12" t="s">
        <v>130</v>
      </c>
      <c r="B6316" s="12" t="s">
        <v>62</v>
      </c>
      <c r="C6316" t="s">
        <v>66</v>
      </c>
      <c r="D6316" t="s">
        <v>64</v>
      </c>
      <c r="E6316" s="13" t="str">
        <f t="shared" si="1037"/>
        <v>CHPD_M1_SetFRQ_BP_Value_var</v>
      </c>
      <c r="F6316" s="14" t="str">
        <f t="shared" si="1038"/>
        <v>BP_Value_var_HiALM</v>
      </c>
      <c r="G6316" s="10" t="str">
        <f t="shared" si="1039"/>
        <v>CHPD_M1_SetFRQ_HiALM</v>
      </c>
      <c r="H6316" s="10" t="str">
        <f>VLOOKUP(基本表格!E6316,起始地址定义!A:D,4,FALSE)&amp;" "&amp;Q6316</f>
        <v>2492+P6-M4 芯层湿刨花料仓进料皮带运输机 给定频率 上限报警</v>
      </c>
      <c r="I6316" s="10" t="str">
        <f t="shared" si="1040"/>
        <v>DB200,X50.5</v>
      </c>
      <c r="J6316" s="13" t="str">
        <f>VLOOKUP(E6316,起始地址定义!A:D,2,FALSE)</f>
        <v>DB200</v>
      </c>
      <c r="K6316" s="12" t="str">
        <f t="shared" si="1041"/>
        <v>X50.5</v>
      </c>
      <c r="L6316" s="13">
        <f>VLOOKUP(E6316,起始地址定义!A:D,3,FALSE)</f>
        <v>50</v>
      </c>
      <c r="M6316" s="14">
        <f>VLOOKUP($F6316,类型描述及偏移量!$C:$H,2,FALSE)</f>
        <v>0.5</v>
      </c>
      <c r="N6316" s="14" t="str">
        <f>VLOOKUP($F6316,类型描述及偏移量!$C:$H,3,FALSE)</f>
        <v>离散</v>
      </c>
      <c r="O6316" s="14" t="str">
        <f>VLOOKUP($F6316,类型描述及偏移量!$C:$H,4,FALSE)</f>
        <v>None</v>
      </c>
      <c r="P6316" s="14" t="str">
        <f>VLOOKUP($F6316,类型描述及偏移量!$C:$H,5,FALSE)</f>
        <v>Yes</v>
      </c>
      <c r="Q6316" s="14" t="str">
        <f>VLOOKUP($F6316,类型描述及偏移量!$C:$H,6,FALSE)</f>
        <v>上限报警</v>
      </c>
    </row>
    <row r="6317" hidden="1" spans="1:17">
      <c r="A6317" s="12" t="s">
        <v>130</v>
      </c>
      <c r="B6317" s="12" t="s">
        <v>62</v>
      </c>
      <c r="C6317" t="s">
        <v>67</v>
      </c>
      <c r="D6317" t="s">
        <v>64</v>
      </c>
      <c r="E6317" s="13" t="str">
        <f t="shared" si="1037"/>
        <v>CHPD_M1_SetFRQ_BP_Value_var</v>
      </c>
      <c r="F6317" s="14" t="str">
        <f t="shared" si="1038"/>
        <v>BP_Value_var_LoALM</v>
      </c>
      <c r="G6317" s="10" t="str">
        <f t="shared" si="1039"/>
        <v>CHPD_M1_SetFRQ_LoALM</v>
      </c>
      <c r="H6317" s="10" t="str">
        <f>VLOOKUP(基本表格!E6317,起始地址定义!A:D,4,FALSE)&amp;" "&amp;Q6317</f>
        <v>2492+P6-M4 芯层湿刨花料仓进料皮带运输机 给定频率 下限报警</v>
      </c>
      <c r="I6317" s="10" t="str">
        <f t="shared" si="1040"/>
        <v>DB200,X50.6</v>
      </c>
      <c r="J6317" s="13" t="str">
        <f>VLOOKUP(E6317,起始地址定义!A:D,2,FALSE)</f>
        <v>DB200</v>
      </c>
      <c r="K6317" s="12" t="str">
        <f t="shared" si="1041"/>
        <v>X50.6</v>
      </c>
      <c r="L6317" s="13">
        <f>VLOOKUP(E6317,起始地址定义!A:D,3,FALSE)</f>
        <v>50</v>
      </c>
      <c r="M6317" s="14">
        <f>VLOOKUP($F6317,类型描述及偏移量!$C:$H,2,FALSE)</f>
        <v>0.600000000000001</v>
      </c>
      <c r="N6317" s="14" t="str">
        <f>VLOOKUP($F6317,类型描述及偏移量!$C:$H,3,FALSE)</f>
        <v>离散</v>
      </c>
      <c r="O6317" s="14" t="str">
        <f>VLOOKUP($F6317,类型描述及偏移量!$C:$H,4,FALSE)</f>
        <v>None</v>
      </c>
      <c r="P6317" s="14" t="str">
        <f>VLOOKUP($F6317,类型描述及偏移量!$C:$H,5,FALSE)</f>
        <v>Yes</v>
      </c>
      <c r="Q6317" s="14" t="str">
        <f>VLOOKUP($F6317,类型描述及偏移量!$C:$H,6,FALSE)</f>
        <v>下限报警</v>
      </c>
    </row>
    <row r="6318" hidden="1" spans="1:17">
      <c r="A6318" s="12" t="s">
        <v>130</v>
      </c>
      <c r="B6318" s="12" t="s">
        <v>62</v>
      </c>
      <c r="C6318" t="s">
        <v>68</v>
      </c>
      <c r="D6318" t="s">
        <v>64</v>
      </c>
      <c r="E6318" s="13" t="str">
        <f t="shared" si="1037"/>
        <v>CHPD_M1_SetFRQ_BP_Value_var</v>
      </c>
      <c r="F6318" s="14" t="str">
        <f t="shared" si="1038"/>
        <v>BP_Value_var_HiHiALM</v>
      </c>
      <c r="G6318" s="10" t="str">
        <f t="shared" si="1039"/>
        <v>CHPD_M1_SetFRQ_HiHiALM</v>
      </c>
      <c r="H6318" s="10" t="str">
        <f>VLOOKUP(基本表格!E6318,起始地址定义!A:D,4,FALSE)&amp;" "&amp;Q6318</f>
        <v>2492+P6-M4 芯层湿刨花料仓进料皮带运输机 给定频率 上上限报警</v>
      </c>
      <c r="I6318" s="10" t="str">
        <f t="shared" si="1040"/>
        <v>DB200,X50.7</v>
      </c>
      <c r="J6318" s="13" t="str">
        <f>VLOOKUP(E6318,起始地址定义!A:D,2,FALSE)</f>
        <v>DB200</v>
      </c>
      <c r="K6318" s="12" t="str">
        <f t="shared" si="1041"/>
        <v>X50.7</v>
      </c>
      <c r="L6318" s="13">
        <f>VLOOKUP(E6318,起始地址定义!A:D,3,FALSE)</f>
        <v>50</v>
      </c>
      <c r="M6318" s="14">
        <f>VLOOKUP($F6318,类型描述及偏移量!$C:$H,2,FALSE)</f>
        <v>0.700000000000003</v>
      </c>
      <c r="N6318" s="14" t="str">
        <f>VLOOKUP($F6318,类型描述及偏移量!$C:$H,3,FALSE)</f>
        <v>离散</v>
      </c>
      <c r="O6318" s="14" t="str">
        <f>VLOOKUP($F6318,类型描述及偏移量!$C:$H,4,FALSE)</f>
        <v>On</v>
      </c>
      <c r="P6318" s="14" t="str">
        <f>VLOOKUP($F6318,类型描述及偏移量!$C:$H,5,FALSE)</f>
        <v>Yes</v>
      </c>
      <c r="Q6318" s="14" t="str">
        <f>VLOOKUP($F6318,类型描述及偏移量!$C:$H,6,FALSE)</f>
        <v>上上限报警</v>
      </c>
    </row>
    <row r="6319" hidden="1" spans="1:17">
      <c r="A6319" s="12" t="s">
        <v>130</v>
      </c>
      <c r="B6319" s="12" t="s">
        <v>62</v>
      </c>
      <c r="C6319" t="s">
        <v>69</v>
      </c>
      <c r="D6319" t="s">
        <v>64</v>
      </c>
      <c r="E6319" s="13" t="str">
        <f t="shared" si="1037"/>
        <v>CHPD_M1_SetFRQ_BP_Value_var</v>
      </c>
      <c r="F6319" s="14" t="str">
        <f t="shared" si="1038"/>
        <v>BP_Value_var_LoLoALM</v>
      </c>
      <c r="G6319" s="10" t="str">
        <f t="shared" si="1039"/>
        <v>CHPD_M1_SetFRQ_LoLoALM</v>
      </c>
      <c r="H6319" s="10" t="str">
        <f>VLOOKUP(基本表格!E6319,起始地址定义!A:D,4,FALSE)&amp;" "&amp;Q6319</f>
        <v>2492+P6-M4 芯层湿刨花料仓进料皮带运输机 给定频率 下下限报警</v>
      </c>
      <c r="I6319" s="10" t="str">
        <f t="shared" si="1040"/>
        <v>DB200,X51.0</v>
      </c>
      <c r="J6319" s="13" t="str">
        <f>VLOOKUP(E6319,起始地址定义!A:D,2,FALSE)</f>
        <v>DB200</v>
      </c>
      <c r="K6319" s="12" t="str">
        <f t="shared" si="1041"/>
        <v>X51.0</v>
      </c>
      <c r="L6319" s="13">
        <f>VLOOKUP(E6319,起始地址定义!A:D,3,FALSE)</f>
        <v>50</v>
      </c>
      <c r="M6319" s="14">
        <f>VLOOKUP($F6319,类型描述及偏移量!$C:$H,2,FALSE)</f>
        <v>1</v>
      </c>
      <c r="N6319" s="14" t="str">
        <f>VLOOKUP($F6319,类型描述及偏移量!$C:$H,3,FALSE)</f>
        <v>离散</v>
      </c>
      <c r="O6319" s="14" t="str">
        <f>VLOOKUP($F6319,类型描述及偏移量!$C:$H,4,FALSE)</f>
        <v>On</v>
      </c>
      <c r="P6319" s="14" t="str">
        <f>VLOOKUP($F6319,类型描述及偏移量!$C:$H,5,FALSE)</f>
        <v>Yes</v>
      </c>
      <c r="Q6319" s="14" t="str">
        <f>VLOOKUP($F6319,类型描述及偏移量!$C:$H,6,FALSE)</f>
        <v>下下限报警</v>
      </c>
    </row>
    <row r="6320" hidden="1" spans="1:17">
      <c r="A6320" s="12" t="s">
        <v>130</v>
      </c>
      <c r="B6320" s="12" t="s">
        <v>62</v>
      </c>
      <c r="C6320" t="s">
        <v>70</v>
      </c>
      <c r="D6320" t="s">
        <v>64</v>
      </c>
      <c r="E6320" s="13" t="str">
        <f t="shared" si="1037"/>
        <v>CHPD_M1_SetFRQ_BP_Value_var</v>
      </c>
      <c r="F6320" s="14" t="str">
        <f t="shared" si="1038"/>
        <v>BP_Value_var_LimALM</v>
      </c>
      <c r="G6320" s="10" t="str">
        <f t="shared" si="1039"/>
        <v>CHPD_M1_SetFRQ_LimALM</v>
      </c>
      <c r="H6320" s="10" t="str">
        <f>VLOOKUP(基本表格!E6320,起始地址定义!A:D,4,FALSE)&amp;" "&amp;Q6320</f>
        <v>2492+P6-M4 芯层湿刨花料仓进料皮带运输机 给定频率 极限报警</v>
      </c>
      <c r="I6320" s="10" t="str">
        <f t="shared" si="1040"/>
        <v>DB200,X51.1</v>
      </c>
      <c r="J6320" s="13" t="str">
        <f>VLOOKUP(E6320,起始地址定义!A:D,2,FALSE)</f>
        <v>DB200</v>
      </c>
      <c r="K6320" s="12" t="str">
        <f t="shared" si="1041"/>
        <v>X51.1</v>
      </c>
      <c r="L6320" s="13">
        <f>VLOOKUP(E6320,起始地址定义!A:D,3,FALSE)</f>
        <v>50</v>
      </c>
      <c r="M6320" s="14">
        <f>VLOOKUP($F6320,类型描述及偏移量!$C:$H,2,FALSE)</f>
        <v>1.1</v>
      </c>
      <c r="N6320" s="14" t="str">
        <f>VLOOKUP($F6320,类型描述及偏移量!$C:$H,3,FALSE)</f>
        <v>离散</v>
      </c>
      <c r="O6320" s="14" t="str">
        <f>VLOOKUP($F6320,类型描述及偏移量!$C:$H,4,FALSE)</f>
        <v>On</v>
      </c>
      <c r="P6320" s="14" t="str">
        <f>VLOOKUP($F6320,类型描述及偏移量!$C:$H,5,FALSE)</f>
        <v>Yes</v>
      </c>
      <c r="Q6320" s="14" t="str">
        <f>VLOOKUP($F6320,类型描述及偏移量!$C:$H,6,FALSE)</f>
        <v>极限报警</v>
      </c>
    </row>
    <row r="6321" hidden="1" spans="1:17">
      <c r="A6321" s="12" t="s">
        <v>130</v>
      </c>
      <c r="B6321" s="12" t="s">
        <v>62</v>
      </c>
      <c r="C6321" t="s">
        <v>71</v>
      </c>
      <c r="D6321" t="s">
        <v>64</v>
      </c>
      <c r="E6321" s="13" t="str">
        <f t="shared" si="1037"/>
        <v>CHPD_M1_SetFRQ_BP_Value_var</v>
      </c>
      <c r="F6321" s="14" t="str">
        <f t="shared" si="1038"/>
        <v>BP_Value_var_LostALM</v>
      </c>
      <c r="G6321" s="10" t="str">
        <f t="shared" si="1039"/>
        <v>CHPD_M1_SetFRQ_LostALM</v>
      </c>
      <c r="H6321" s="10" t="str">
        <f>VLOOKUP(基本表格!E6321,起始地址定义!A:D,4,FALSE)&amp;" "&amp;Q6321</f>
        <v>2492+P6-M4 芯层湿刨花料仓进料皮带运输机 给定频率 传感器断线报警</v>
      </c>
      <c r="I6321" s="10" t="str">
        <f t="shared" si="1040"/>
        <v>DB200,X51.2</v>
      </c>
      <c r="J6321" s="13" t="str">
        <f>VLOOKUP(E6321,起始地址定义!A:D,2,FALSE)</f>
        <v>DB200</v>
      </c>
      <c r="K6321" s="12" t="str">
        <f t="shared" si="1041"/>
        <v>X51.2</v>
      </c>
      <c r="L6321" s="13">
        <f>VLOOKUP(E6321,起始地址定义!A:D,3,FALSE)</f>
        <v>50</v>
      </c>
      <c r="M6321" s="14">
        <f>VLOOKUP($F6321,类型描述及偏移量!$C:$H,2,FALSE)</f>
        <v>1.2</v>
      </c>
      <c r="N6321" s="14" t="str">
        <f>VLOOKUP($F6321,类型描述及偏移量!$C:$H,3,FALSE)</f>
        <v>离散</v>
      </c>
      <c r="O6321" s="14" t="str">
        <f>VLOOKUP($F6321,类型描述及偏移量!$C:$H,4,FALSE)</f>
        <v>On</v>
      </c>
      <c r="P6321" s="14" t="str">
        <f>VLOOKUP($F6321,类型描述及偏移量!$C:$H,5,FALSE)</f>
        <v>Yes</v>
      </c>
      <c r="Q6321" s="14" t="str">
        <f>VLOOKUP($F6321,类型描述及偏移量!$C:$H,6,FALSE)</f>
        <v>传感器断线报警</v>
      </c>
    </row>
    <row r="6322" hidden="1" spans="1:17">
      <c r="A6322" s="12" t="s">
        <v>130</v>
      </c>
      <c r="B6322" s="12" t="s">
        <v>62</v>
      </c>
      <c r="C6322" t="s">
        <v>72</v>
      </c>
      <c r="D6322" t="s">
        <v>64</v>
      </c>
      <c r="E6322" s="13" t="str">
        <f t="shared" si="1037"/>
        <v>CHPD_M1_SetFRQ_BP_Value_var</v>
      </c>
      <c r="F6322" s="14" t="str">
        <f t="shared" si="1038"/>
        <v>BP_Value_var_Code</v>
      </c>
      <c r="G6322" s="10" t="str">
        <f t="shared" si="1039"/>
        <v>CHPD_M1_SetFRQ_Code</v>
      </c>
      <c r="H6322" s="10" t="str">
        <f>VLOOKUP(基本表格!E6322,起始地址定义!A:D,4,FALSE)&amp;" "&amp;Q6322</f>
        <v>2492+P6-M4 芯层湿刨花料仓进料皮带运输机 给定频率 实际内码</v>
      </c>
      <c r="I6322" s="10" t="str">
        <f t="shared" si="1040"/>
        <v>DB200,INT52</v>
      </c>
      <c r="J6322" s="13" t="str">
        <f>VLOOKUP(E6322,起始地址定义!A:D,2,FALSE)</f>
        <v>DB200</v>
      </c>
      <c r="K6322" s="12" t="str">
        <f t="shared" si="1041"/>
        <v>INT52</v>
      </c>
      <c r="L6322" s="13">
        <f>VLOOKUP(E6322,起始地址定义!A:D,3,FALSE)</f>
        <v>50</v>
      </c>
      <c r="M6322" s="14">
        <f>VLOOKUP($F6322,类型描述及偏移量!$C:$H,2,FALSE)</f>
        <v>2</v>
      </c>
      <c r="N6322" s="14" t="str">
        <f>VLOOKUP($F6322,类型描述及偏移量!$C:$H,3,FALSE)</f>
        <v>整型</v>
      </c>
      <c r="O6322" s="14" t="str">
        <f>VLOOKUP($F6322,类型描述及偏移量!$C:$H,4,FALSE)</f>
        <v>None</v>
      </c>
      <c r="P6322" s="14" t="str">
        <f>VLOOKUP($F6322,类型描述及偏移量!$C:$H,5,FALSE)</f>
        <v>Yes</v>
      </c>
      <c r="Q6322" s="14" t="str">
        <f>VLOOKUP($F6322,类型描述及偏移量!$C:$H,6,FALSE)</f>
        <v>实际内码</v>
      </c>
    </row>
    <row r="6323" hidden="1" spans="1:17">
      <c r="A6323" s="12" t="s">
        <v>130</v>
      </c>
      <c r="B6323" s="12" t="s">
        <v>62</v>
      </c>
      <c r="C6323" t="s">
        <v>73</v>
      </c>
      <c r="D6323" t="s">
        <v>64</v>
      </c>
      <c r="E6323" s="13" t="str">
        <f t="shared" si="1037"/>
        <v>CHPD_M1_SetFRQ_BP_Value_var</v>
      </c>
      <c r="F6323" s="14" t="str">
        <f t="shared" si="1038"/>
        <v>BP_Value_var_Value</v>
      </c>
      <c r="G6323" s="10" t="str">
        <f t="shared" si="1039"/>
        <v>CHPD_M1_SetFRQ_Value</v>
      </c>
      <c r="H6323" s="10" t="str">
        <f>VLOOKUP(基本表格!E6323,起始地址定义!A:D,4,FALSE)&amp;" "&amp;Q6323</f>
        <v>2492+P6-M4 芯层湿刨花料仓进料皮带运输机 给定频率 实际值</v>
      </c>
      <c r="I6323" s="10" t="str">
        <f t="shared" si="1040"/>
        <v>DB200,REAL56</v>
      </c>
      <c r="J6323" s="13" t="str">
        <f>VLOOKUP(E6323,起始地址定义!A:D,2,FALSE)</f>
        <v>DB200</v>
      </c>
      <c r="K6323" s="12" t="str">
        <f t="shared" si="1041"/>
        <v>REAL56</v>
      </c>
      <c r="L6323" s="13">
        <f>VLOOKUP(E6323,起始地址定义!A:D,3,FALSE)</f>
        <v>50</v>
      </c>
      <c r="M6323" s="14">
        <f>VLOOKUP($F6323,类型描述及偏移量!$C:$H,2,FALSE)</f>
        <v>6</v>
      </c>
      <c r="N6323" s="14" t="str">
        <f>VLOOKUP($F6323,类型描述及偏移量!$C:$H,3,FALSE)</f>
        <v>实型</v>
      </c>
      <c r="O6323" s="14" t="str">
        <f>VLOOKUP($F6323,类型描述及偏移量!$C:$H,4,FALSE)</f>
        <v>None</v>
      </c>
      <c r="P6323" s="14" t="str">
        <f>VLOOKUP($F6323,类型描述及偏移量!$C:$H,5,FALSE)</f>
        <v>Yes</v>
      </c>
      <c r="Q6323" s="14" t="str">
        <f>VLOOKUP($F6323,类型描述及偏移量!$C:$H,6,FALSE)</f>
        <v>实际值</v>
      </c>
    </row>
    <row r="6324" hidden="1" spans="1:17">
      <c r="A6324" s="12" t="s">
        <v>130</v>
      </c>
      <c r="B6324" s="12" t="s">
        <v>62</v>
      </c>
      <c r="C6324" t="s">
        <v>74</v>
      </c>
      <c r="D6324" t="s">
        <v>64</v>
      </c>
      <c r="E6324" s="13" t="str">
        <f t="shared" si="1037"/>
        <v>CHPD_M1_SetFRQ_BP_Value_var</v>
      </c>
      <c r="F6324" s="14" t="str">
        <f t="shared" si="1038"/>
        <v>BP_Value_var_Range</v>
      </c>
      <c r="G6324" s="10" t="str">
        <f t="shared" si="1039"/>
        <v>CHPD_M1_SetFRQ_Range</v>
      </c>
      <c r="H6324" s="10" t="str">
        <f>VLOOKUP(基本表格!E6324,起始地址定义!A:D,4,FALSE)&amp;" "&amp;Q6324</f>
        <v>2492+P6-M4 芯层湿刨花料仓进料皮带运输机 给定频率 量程</v>
      </c>
      <c r="I6324" s="10" t="str">
        <f t="shared" si="1040"/>
        <v>DB200,REAL60</v>
      </c>
      <c r="J6324" s="13" t="str">
        <f>VLOOKUP(E6324,起始地址定义!A:D,2,FALSE)</f>
        <v>DB200</v>
      </c>
      <c r="K6324" s="12" t="str">
        <f t="shared" si="1041"/>
        <v>REAL60</v>
      </c>
      <c r="L6324" s="13">
        <f>VLOOKUP(E6324,起始地址定义!A:D,3,FALSE)</f>
        <v>50</v>
      </c>
      <c r="M6324" s="14">
        <f>VLOOKUP($F6324,类型描述及偏移量!$C:$H,2,FALSE)</f>
        <v>10</v>
      </c>
      <c r="N6324" s="14" t="str">
        <f>VLOOKUP($F6324,类型描述及偏移量!$C:$H,3,FALSE)</f>
        <v>实型</v>
      </c>
      <c r="O6324" s="14" t="str">
        <f>VLOOKUP($F6324,类型描述及偏移量!$C:$H,4,FALSE)</f>
        <v>None</v>
      </c>
      <c r="P6324" s="14" t="str">
        <f>VLOOKUP($F6324,类型描述及偏移量!$C:$H,5,FALSE)</f>
        <v>No</v>
      </c>
      <c r="Q6324" s="14" t="str">
        <f>VLOOKUP($F6324,类型描述及偏移量!$C:$H,6,FALSE)</f>
        <v>量程</v>
      </c>
    </row>
    <row r="6325" hidden="1" spans="1:17">
      <c r="A6325" s="12" t="s">
        <v>130</v>
      </c>
      <c r="B6325" s="12" t="s">
        <v>62</v>
      </c>
      <c r="C6325" t="s">
        <v>75</v>
      </c>
      <c r="D6325" t="s">
        <v>64</v>
      </c>
      <c r="E6325" s="13" t="str">
        <f t="shared" si="1037"/>
        <v>CHPD_M1_SetFRQ_BP_Value_var</v>
      </c>
      <c r="F6325" s="14" t="str">
        <f t="shared" si="1038"/>
        <v>BP_Value_var_Hi</v>
      </c>
      <c r="G6325" s="10" t="str">
        <f t="shared" si="1039"/>
        <v>CHPD_M1_SetFRQ_Hi</v>
      </c>
      <c r="H6325" s="10" t="str">
        <f>VLOOKUP(基本表格!E6325,起始地址定义!A:D,4,FALSE)&amp;" "&amp;Q6325</f>
        <v>2492+P6-M4 芯层湿刨花料仓进料皮带运输机 给定频率 上限值</v>
      </c>
      <c r="I6325" s="10" t="str">
        <f t="shared" si="1040"/>
        <v>DB200,REAL64</v>
      </c>
      <c r="J6325" s="13" t="str">
        <f>VLOOKUP(E6325,起始地址定义!A:D,2,FALSE)</f>
        <v>DB200</v>
      </c>
      <c r="K6325" s="12" t="str">
        <f t="shared" si="1041"/>
        <v>REAL64</v>
      </c>
      <c r="L6325" s="13">
        <f>VLOOKUP(E6325,起始地址定义!A:D,3,FALSE)</f>
        <v>50</v>
      </c>
      <c r="M6325" s="14">
        <f>VLOOKUP($F6325,类型描述及偏移量!$C:$H,2,FALSE)</f>
        <v>14</v>
      </c>
      <c r="N6325" s="14" t="str">
        <f>VLOOKUP($F6325,类型描述及偏移量!$C:$H,3,FALSE)</f>
        <v>实型</v>
      </c>
      <c r="O6325" s="14" t="str">
        <f>VLOOKUP($F6325,类型描述及偏移量!$C:$H,4,FALSE)</f>
        <v>None</v>
      </c>
      <c r="P6325" s="14" t="str">
        <f>VLOOKUP($F6325,类型描述及偏移量!$C:$H,5,FALSE)</f>
        <v>No</v>
      </c>
      <c r="Q6325" s="14" t="str">
        <f>VLOOKUP($F6325,类型描述及偏移量!$C:$H,6,FALSE)</f>
        <v>上限值</v>
      </c>
    </row>
    <row r="6326" hidden="1" spans="1:17">
      <c r="A6326" s="12" t="s">
        <v>130</v>
      </c>
      <c r="B6326" s="12" t="s">
        <v>62</v>
      </c>
      <c r="C6326" t="s">
        <v>76</v>
      </c>
      <c r="D6326" t="s">
        <v>64</v>
      </c>
      <c r="E6326" s="13" t="str">
        <f t="shared" si="1037"/>
        <v>CHPD_M1_SetFRQ_BP_Value_var</v>
      </c>
      <c r="F6326" s="14" t="str">
        <f t="shared" si="1038"/>
        <v>BP_Value_var_Lo</v>
      </c>
      <c r="G6326" s="10" t="str">
        <f t="shared" si="1039"/>
        <v>CHPD_M1_SetFRQ_Lo</v>
      </c>
      <c r="H6326" s="10" t="str">
        <f>VLOOKUP(基本表格!E6326,起始地址定义!A:D,4,FALSE)&amp;" "&amp;Q6326</f>
        <v>2492+P6-M4 芯层湿刨花料仓进料皮带运输机 给定频率 下限值</v>
      </c>
      <c r="I6326" s="10" t="str">
        <f t="shared" si="1040"/>
        <v>DB200,REAL68</v>
      </c>
      <c r="J6326" s="13" t="str">
        <f>VLOOKUP(E6326,起始地址定义!A:D,2,FALSE)</f>
        <v>DB200</v>
      </c>
      <c r="K6326" s="12" t="str">
        <f t="shared" si="1041"/>
        <v>REAL68</v>
      </c>
      <c r="L6326" s="13">
        <f>VLOOKUP(E6326,起始地址定义!A:D,3,FALSE)</f>
        <v>50</v>
      </c>
      <c r="M6326" s="14">
        <f>VLOOKUP($F6326,类型描述及偏移量!$C:$H,2,FALSE)</f>
        <v>18</v>
      </c>
      <c r="N6326" s="14" t="str">
        <f>VLOOKUP($F6326,类型描述及偏移量!$C:$H,3,FALSE)</f>
        <v>实型</v>
      </c>
      <c r="O6326" s="14" t="str">
        <f>VLOOKUP($F6326,类型描述及偏移量!$C:$H,4,FALSE)</f>
        <v>None</v>
      </c>
      <c r="P6326" s="14" t="str">
        <f>VLOOKUP($F6326,类型描述及偏移量!$C:$H,5,FALSE)</f>
        <v>No</v>
      </c>
      <c r="Q6326" s="14" t="str">
        <f>VLOOKUP($F6326,类型描述及偏移量!$C:$H,6,FALSE)</f>
        <v>下限值</v>
      </c>
    </row>
    <row r="6327" hidden="1" spans="1:17">
      <c r="A6327" s="12" t="s">
        <v>130</v>
      </c>
      <c r="B6327" s="12" t="s">
        <v>62</v>
      </c>
      <c r="C6327" t="s">
        <v>77</v>
      </c>
      <c r="D6327" t="s">
        <v>64</v>
      </c>
      <c r="E6327" s="13" t="str">
        <f t="shared" si="1037"/>
        <v>CHPD_M1_SetFRQ_BP_Value_var</v>
      </c>
      <c r="F6327" s="14" t="str">
        <f t="shared" si="1038"/>
        <v>BP_Value_var_HiHi</v>
      </c>
      <c r="G6327" s="10" t="str">
        <f t="shared" si="1039"/>
        <v>CHPD_M1_SetFRQ_HiHi</v>
      </c>
      <c r="H6327" s="10" t="str">
        <f>VLOOKUP(基本表格!E6327,起始地址定义!A:D,4,FALSE)&amp;" "&amp;Q6327</f>
        <v>2492+P6-M4 芯层湿刨花料仓进料皮带运输机 给定频率 上上限值</v>
      </c>
      <c r="I6327" s="10" t="str">
        <f t="shared" si="1040"/>
        <v>DB200,REAL72</v>
      </c>
      <c r="J6327" s="13" t="str">
        <f>VLOOKUP(E6327,起始地址定义!A:D,2,FALSE)</f>
        <v>DB200</v>
      </c>
      <c r="K6327" s="12" t="str">
        <f t="shared" si="1041"/>
        <v>REAL72</v>
      </c>
      <c r="L6327" s="13">
        <f>VLOOKUP(E6327,起始地址定义!A:D,3,FALSE)</f>
        <v>50</v>
      </c>
      <c r="M6327" s="14">
        <f>VLOOKUP($F6327,类型描述及偏移量!$C:$H,2,FALSE)</f>
        <v>22</v>
      </c>
      <c r="N6327" s="14" t="str">
        <f>VLOOKUP($F6327,类型描述及偏移量!$C:$H,3,FALSE)</f>
        <v>实型</v>
      </c>
      <c r="O6327" s="14" t="str">
        <f>VLOOKUP($F6327,类型描述及偏移量!$C:$H,4,FALSE)</f>
        <v>None</v>
      </c>
      <c r="P6327" s="14" t="str">
        <f>VLOOKUP($F6327,类型描述及偏移量!$C:$H,5,FALSE)</f>
        <v>No</v>
      </c>
      <c r="Q6327" s="14" t="str">
        <f>VLOOKUP($F6327,类型描述及偏移量!$C:$H,6,FALSE)</f>
        <v>上上限值</v>
      </c>
    </row>
    <row r="6328" hidden="1" spans="1:17">
      <c r="A6328" s="12" t="s">
        <v>130</v>
      </c>
      <c r="B6328" s="12" t="s">
        <v>62</v>
      </c>
      <c r="C6328" t="s">
        <v>78</v>
      </c>
      <c r="D6328" t="s">
        <v>64</v>
      </c>
      <c r="E6328" s="13" t="str">
        <f t="shared" si="1037"/>
        <v>CHPD_M1_SetFRQ_BP_Value_var</v>
      </c>
      <c r="F6328" s="14" t="str">
        <f t="shared" si="1038"/>
        <v>BP_Value_var_LoLo</v>
      </c>
      <c r="G6328" s="10" t="str">
        <f t="shared" si="1039"/>
        <v>CHPD_M1_SetFRQ_LoLo</v>
      </c>
      <c r="H6328" s="10" t="str">
        <f>VLOOKUP(基本表格!E6328,起始地址定义!A:D,4,FALSE)&amp;" "&amp;Q6328</f>
        <v>2492+P6-M4 芯层湿刨花料仓进料皮带运输机 给定频率 下下限值</v>
      </c>
      <c r="I6328" s="10" t="str">
        <f t="shared" si="1040"/>
        <v>DB200,REAL76</v>
      </c>
      <c r="J6328" s="13" t="str">
        <f>VLOOKUP(E6328,起始地址定义!A:D,2,FALSE)</f>
        <v>DB200</v>
      </c>
      <c r="K6328" s="12" t="str">
        <f t="shared" si="1041"/>
        <v>REAL76</v>
      </c>
      <c r="L6328" s="13">
        <f>VLOOKUP(E6328,起始地址定义!A:D,3,FALSE)</f>
        <v>50</v>
      </c>
      <c r="M6328" s="14">
        <f>VLOOKUP($F6328,类型描述及偏移量!$C:$H,2,FALSE)</f>
        <v>26</v>
      </c>
      <c r="N6328" s="14" t="str">
        <f>VLOOKUP($F6328,类型描述及偏移量!$C:$H,3,FALSE)</f>
        <v>实型</v>
      </c>
      <c r="O6328" s="14" t="str">
        <f>VLOOKUP($F6328,类型描述及偏移量!$C:$H,4,FALSE)</f>
        <v>None</v>
      </c>
      <c r="P6328" s="14" t="str">
        <f>VLOOKUP($F6328,类型描述及偏移量!$C:$H,5,FALSE)</f>
        <v>No</v>
      </c>
      <c r="Q6328" s="14" t="str">
        <f>VLOOKUP($F6328,类型描述及偏移量!$C:$H,6,FALSE)</f>
        <v>下下限值</v>
      </c>
    </row>
    <row r="6329" hidden="1" spans="1:17">
      <c r="A6329" s="12" t="s">
        <v>130</v>
      </c>
      <c r="B6329" s="12" t="s">
        <v>79</v>
      </c>
      <c r="C6329" t="s">
        <v>63</v>
      </c>
      <c r="D6329" t="s">
        <v>64</v>
      </c>
      <c r="E6329" s="13" t="str">
        <f t="shared" si="1037"/>
        <v>CHPD_M1_ActFRQ_BP_Value_var</v>
      </c>
      <c r="F6329" s="14" t="str">
        <f t="shared" si="1038"/>
        <v>BP_Value_var_HiProEN</v>
      </c>
      <c r="G6329" s="10" t="str">
        <f t="shared" si="1039"/>
        <v>CHPD_M1_ActFRQ_HiProEN</v>
      </c>
      <c r="H6329" s="10" t="str">
        <f>VLOOKUP(基本表格!E6329,起始地址定义!A:D,4,FALSE)&amp;" "&amp;Q6329</f>
        <v>2492+P6-M4 芯层湿刨花料仓进料皮带运输机 反馈频率 上限保护使能</v>
      </c>
      <c r="I6329" s="10" t="str">
        <f t="shared" si="1040"/>
        <v>DB200,X100.3</v>
      </c>
      <c r="J6329" s="13" t="str">
        <f>VLOOKUP(E6329,起始地址定义!A:D,2,FALSE)</f>
        <v>DB200</v>
      </c>
      <c r="K6329" s="12" t="str">
        <f t="shared" si="1041"/>
        <v>X100.3</v>
      </c>
      <c r="L6329" s="13">
        <f>VLOOKUP(E6329,起始地址定义!A:D,3,FALSE)</f>
        <v>100</v>
      </c>
      <c r="M6329" s="14">
        <f>VLOOKUP($F6329,类型描述及偏移量!$C:$H,2,FALSE)</f>
        <v>0.299999999999997</v>
      </c>
      <c r="N6329" s="14" t="str">
        <f>VLOOKUP($F6329,类型描述及偏移量!$C:$H,3,FALSE)</f>
        <v>离散</v>
      </c>
      <c r="O6329" s="14" t="str">
        <f>VLOOKUP($F6329,类型描述及偏移量!$C:$H,4,FALSE)</f>
        <v>None</v>
      </c>
      <c r="P6329" s="14" t="str">
        <f>VLOOKUP($F6329,类型描述及偏移量!$C:$H,5,FALSE)</f>
        <v>No</v>
      </c>
      <c r="Q6329" s="14" t="str">
        <f>VLOOKUP($F6329,类型描述及偏移量!$C:$H,6,FALSE)</f>
        <v>上限保护使能</v>
      </c>
    </row>
    <row r="6330" hidden="1" spans="1:17">
      <c r="A6330" s="12" t="s">
        <v>130</v>
      </c>
      <c r="B6330" s="12" t="s">
        <v>79</v>
      </c>
      <c r="C6330" t="s">
        <v>65</v>
      </c>
      <c r="D6330" t="s">
        <v>64</v>
      </c>
      <c r="E6330" s="13" t="str">
        <f t="shared" si="1037"/>
        <v>CHPD_M1_ActFRQ_BP_Value_var</v>
      </c>
      <c r="F6330" s="14" t="str">
        <f t="shared" si="1038"/>
        <v>BP_Value_var_LoProEN</v>
      </c>
      <c r="G6330" s="10" t="str">
        <f t="shared" si="1039"/>
        <v>CHPD_M1_ActFRQ_LoProEN</v>
      </c>
      <c r="H6330" s="10" t="str">
        <f>VLOOKUP(基本表格!E6330,起始地址定义!A:D,4,FALSE)&amp;" "&amp;Q6330</f>
        <v>2492+P6-M4 芯层湿刨花料仓进料皮带运输机 反馈频率 下限保护使能</v>
      </c>
      <c r="I6330" s="10" t="str">
        <f t="shared" si="1040"/>
        <v>DB200,X100.4</v>
      </c>
      <c r="J6330" s="13" t="str">
        <f>VLOOKUP(E6330,起始地址定义!A:D,2,FALSE)</f>
        <v>DB200</v>
      </c>
      <c r="K6330" s="12" t="str">
        <f t="shared" si="1041"/>
        <v>X100.4</v>
      </c>
      <c r="L6330" s="13">
        <f>VLOOKUP(E6330,起始地址定义!A:D,3,FALSE)</f>
        <v>100</v>
      </c>
      <c r="M6330" s="14">
        <f>VLOOKUP($F6330,类型描述及偏移量!$C:$H,2,FALSE)</f>
        <v>0.399999999999999</v>
      </c>
      <c r="N6330" s="14" t="str">
        <f>VLOOKUP($F6330,类型描述及偏移量!$C:$H,3,FALSE)</f>
        <v>离散</v>
      </c>
      <c r="O6330" s="14" t="str">
        <f>VLOOKUP($F6330,类型描述及偏移量!$C:$H,4,FALSE)</f>
        <v>None</v>
      </c>
      <c r="P6330" s="14" t="str">
        <f>VLOOKUP($F6330,类型描述及偏移量!$C:$H,5,FALSE)</f>
        <v>No</v>
      </c>
      <c r="Q6330" s="14" t="str">
        <f>VLOOKUP($F6330,类型描述及偏移量!$C:$H,6,FALSE)</f>
        <v>下限保护使能</v>
      </c>
    </row>
    <row r="6331" hidden="1" spans="1:17">
      <c r="A6331" s="12" t="s">
        <v>130</v>
      </c>
      <c r="B6331" s="12" t="s">
        <v>79</v>
      </c>
      <c r="C6331" t="s">
        <v>66</v>
      </c>
      <c r="D6331" t="s">
        <v>64</v>
      </c>
      <c r="E6331" s="13" t="str">
        <f t="shared" si="1037"/>
        <v>CHPD_M1_ActFRQ_BP_Value_var</v>
      </c>
      <c r="F6331" s="14" t="str">
        <f t="shared" si="1038"/>
        <v>BP_Value_var_HiALM</v>
      </c>
      <c r="G6331" s="10" t="str">
        <f t="shared" si="1039"/>
        <v>CHPD_M1_ActFRQ_HiALM</v>
      </c>
      <c r="H6331" s="10" t="str">
        <f>VLOOKUP(基本表格!E6331,起始地址定义!A:D,4,FALSE)&amp;" "&amp;Q6331</f>
        <v>2492+P6-M4 芯层湿刨花料仓进料皮带运输机 反馈频率 上限报警</v>
      </c>
      <c r="I6331" s="10" t="str">
        <f t="shared" si="1040"/>
        <v>DB200,X100.5</v>
      </c>
      <c r="J6331" s="13" t="str">
        <f>VLOOKUP(E6331,起始地址定义!A:D,2,FALSE)</f>
        <v>DB200</v>
      </c>
      <c r="K6331" s="12" t="str">
        <f t="shared" si="1041"/>
        <v>X100.5</v>
      </c>
      <c r="L6331" s="13">
        <f>VLOOKUP(E6331,起始地址定义!A:D,3,FALSE)</f>
        <v>100</v>
      </c>
      <c r="M6331" s="14">
        <f>VLOOKUP($F6331,类型描述及偏移量!$C:$H,2,FALSE)</f>
        <v>0.5</v>
      </c>
      <c r="N6331" s="14" t="str">
        <f>VLOOKUP($F6331,类型描述及偏移量!$C:$H,3,FALSE)</f>
        <v>离散</v>
      </c>
      <c r="O6331" s="14" t="str">
        <f>VLOOKUP($F6331,类型描述及偏移量!$C:$H,4,FALSE)</f>
        <v>None</v>
      </c>
      <c r="P6331" s="14" t="str">
        <f>VLOOKUP($F6331,类型描述及偏移量!$C:$H,5,FALSE)</f>
        <v>Yes</v>
      </c>
      <c r="Q6331" s="14" t="str">
        <f>VLOOKUP($F6331,类型描述及偏移量!$C:$H,6,FALSE)</f>
        <v>上限报警</v>
      </c>
    </row>
    <row r="6332" hidden="1" spans="1:17">
      <c r="A6332" s="12" t="s">
        <v>130</v>
      </c>
      <c r="B6332" s="12" t="s">
        <v>79</v>
      </c>
      <c r="C6332" t="s">
        <v>67</v>
      </c>
      <c r="D6332" t="s">
        <v>64</v>
      </c>
      <c r="E6332" s="13" t="str">
        <f t="shared" si="1037"/>
        <v>CHPD_M1_ActFRQ_BP_Value_var</v>
      </c>
      <c r="F6332" s="14" t="str">
        <f t="shared" si="1038"/>
        <v>BP_Value_var_LoALM</v>
      </c>
      <c r="G6332" s="10" t="str">
        <f t="shared" si="1039"/>
        <v>CHPD_M1_ActFRQ_LoALM</v>
      </c>
      <c r="H6332" s="10" t="str">
        <f>VLOOKUP(基本表格!E6332,起始地址定义!A:D,4,FALSE)&amp;" "&amp;Q6332</f>
        <v>2492+P6-M4 芯层湿刨花料仓进料皮带运输机 反馈频率 下限报警</v>
      </c>
      <c r="I6332" s="10" t="str">
        <f t="shared" si="1040"/>
        <v>DB200,X100.6</v>
      </c>
      <c r="J6332" s="13" t="str">
        <f>VLOOKUP(E6332,起始地址定义!A:D,2,FALSE)</f>
        <v>DB200</v>
      </c>
      <c r="K6332" s="12" t="str">
        <f t="shared" si="1041"/>
        <v>X100.6</v>
      </c>
      <c r="L6332" s="13">
        <f>VLOOKUP(E6332,起始地址定义!A:D,3,FALSE)</f>
        <v>100</v>
      </c>
      <c r="M6332" s="14">
        <f>VLOOKUP($F6332,类型描述及偏移量!$C:$H,2,FALSE)</f>
        <v>0.600000000000001</v>
      </c>
      <c r="N6332" s="14" t="str">
        <f>VLOOKUP($F6332,类型描述及偏移量!$C:$H,3,FALSE)</f>
        <v>离散</v>
      </c>
      <c r="O6332" s="14" t="str">
        <f>VLOOKUP($F6332,类型描述及偏移量!$C:$H,4,FALSE)</f>
        <v>None</v>
      </c>
      <c r="P6332" s="14" t="str">
        <f>VLOOKUP($F6332,类型描述及偏移量!$C:$H,5,FALSE)</f>
        <v>Yes</v>
      </c>
      <c r="Q6332" s="14" t="str">
        <f>VLOOKUP($F6332,类型描述及偏移量!$C:$H,6,FALSE)</f>
        <v>下限报警</v>
      </c>
    </row>
    <row r="6333" hidden="1" spans="1:17">
      <c r="A6333" s="12" t="s">
        <v>130</v>
      </c>
      <c r="B6333" s="12" t="s">
        <v>79</v>
      </c>
      <c r="C6333" t="s">
        <v>68</v>
      </c>
      <c r="D6333" t="s">
        <v>64</v>
      </c>
      <c r="E6333" s="13" t="str">
        <f t="shared" si="1037"/>
        <v>CHPD_M1_ActFRQ_BP_Value_var</v>
      </c>
      <c r="F6333" s="14" t="str">
        <f t="shared" si="1038"/>
        <v>BP_Value_var_HiHiALM</v>
      </c>
      <c r="G6333" s="10" t="str">
        <f t="shared" si="1039"/>
        <v>CHPD_M1_ActFRQ_HiHiALM</v>
      </c>
      <c r="H6333" s="10" t="str">
        <f>VLOOKUP(基本表格!E6333,起始地址定义!A:D,4,FALSE)&amp;" "&amp;Q6333</f>
        <v>2492+P6-M4 芯层湿刨花料仓进料皮带运输机 反馈频率 上上限报警</v>
      </c>
      <c r="I6333" s="10" t="str">
        <f t="shared" si="1040"/>
        <v>DB200,X100.7</v>
      </c>
      <c r="J6333" s="13" t="str">
        <f>VLOOKUP(E6333,起始地址定义!A:D,2,FALSE)</f>
        <v>DB200</v>
      </c>
      <c r="K6333" s="12" t="str">
        <f t="shared" si="1041"/>
        <v>X100.7</v>
      </c>
      <c r="L6333" s="13">
        <f>VLOOKUP(E6333,起始地址定义!A:D,3,FALSE)</f>
        <v>100</v>
      </c>
      <c r="M6333" s="14">
        <f>VLOOKUP($F6333,类型描述及偏移量!$C:$H,2,FALSE)</f>
        <v>0.700000000000003</v>
      </c>
      <c r="N6333" s="14" t="str">
        <f>VLOOKUP($F6333,类型描述及偏移量!$C:$H,3,FALSE)</f>
        <v>离散</v>
      </c>
      <c r="O6333" s="14" t="str">
        <f>VLOOKUP($F6333,类型描述及偏移量!$C:$H,4,FALSE)</f>
        <v>On</v>
      </c>
      <c r="P6333" s="14" t="str">
        <f>VLOOKUP($F6333,类型描述及偏移量!$C:$H,5,FALSE)</f>
        <v>Yes</v>
      </c>
      <c r="Q6333" s="14" t="str">
        <f>VLOOKUP($F6333,类型描述及偏移量!$C:$H,6,FALSE)</f>
        <v>上上限报警</v>
      </c>
    </row>
    <row r="6334" hidden="1" spans="1:17">
      <c r="A6334" s="12" t="s">
        <v>130</v>
      </c>
      <c r="B6334" s="12" t="s">
        <v>79</v>
      </c>
      <c r="C6334" t="s">
        <v>69</v>
      </c>
      <c r="D6334" t="s">
        <v>64</v>
      </c>
      <c r="E6334" s="13" t="str">
        <f t="shared" si="1037"/>
        <v>CHPD_M1_ActFRQ_BP_Value_var</v>
      </c>
      <c r="F6334" s="14" t="str">
        <f t="shared" si="1038"/>
        <v>BP_Value_var_LoLoALM</v>
      </c>
      <c r="G6334" s="10" t="str">
        <f t="shared" si="1039"/>
        <v>CHPD_M1_ActFRQ_LoLoALM</v>
      </c>
      <c r="H6334" s="10" t="str">
        <f>VLOOKUP(基本表格!E6334,起始地址定义!A:D,4,FALSE)&amp;" "&amp;Q6334</f>
        <v>2492+P6-M4 芯层湿刨花料仓进料皮带运输机 反馈频率 下下限报警</v>
      </c>
      <c r="I6334" s="10" t="str">
        <f t="shared" si="1040"/>
        <v>DB200,X101.0</v>
      </c>
      <c r="J6334" s="13" t="str">
        <f>VLOOKUP(E6334,起始地址定义!A:D,2,FALSE)</f>
        <v>DB200</v>
      </c>
      <c r="K6334" s="12" t="str">
        <f t="shared" si="1041"/>
        <v>X101.0</v>
      </c>
      <c r="L6334" s="13">
        <f>VLOOKUP(E6334,起始地址定义!A:D,3,FALSE)</f>
        <v>100</v>
      </c>
      <c r="M6334" s="14">
        <f>VLOOKUP($F6334,类型描述及偏移量!$C:$H,2,FALSE)</f>
        <v>1</v>
      </c>
      <c r="N6334" s="14" t="str">
        <f>VLOOKUP($F6334,类型描述及偏移量!$C:$H,3,FALSE)</f>
        <v>离散</v>
      </c>
      <c r="O6334" s="14" t="str">
        <f>VLOOKUP($F6334,类型描述及偏移量!$C:$H,4,FALSE)</f>
        <v>On</v>
      </c>
      <c r="P6334" s="14" t="str">
        <f>VLOOKUP($F6334,类型描述及偏移量!$C:$H,5,FALSE)</f>
        <v>Yes</v>
      </c>
      <c r="Q6334" s="14" t="str">
        <f>VLOOKUP($F6334,类型描述及偏移量!$C:$H,6,FALSE)</f>
        <v>下下限报警</v>
      </c>
    </row>
    <row r="6335" hidden="1" spans="1:17">
      <c r="A6335" s="12" t="s">
        <v>130</v>
      </c>
      <c r="B6335" s="12" t="s">
        <v>79</v>
      </c>
      <c r="C6335" t="s">
        <v>70</v>
      </c>
      <c r="D6335" t="s">
        <v>64</v>
      </c>
      <c r="E6335" s="13" t="str">
        <f t="shared" si="1037"/>
        <v>CHPD_M1_ActFRQ_BP_Value_var</v>
      </c>
      <c r="F6335" s="14" t="str">
        <f t="shared" si="1038"/>
        <v>BP_Value_var_LimALM</v>
      </c>
      <c r="G6335" s="10" t="str">
        <f t="shared" si="1039"/>
        <v>CHPD_M1_ActFRQ_LimALM</v>
      </c>
      <c r="H6335" s="10" t="str">
        <f>VLOOKUP(基本表格!E6335,起始地址定义!A:D,4,FALSE)&amp;" "&amp;Q6335</f>
        <v>2492+P6-M4 芯层湿刨花料仓进料皮带运输机 反馈频率 极限报警</v>
      </c>
      <c r="I6335" s="10" t="str">
        <f t="shared" si="1040"/>
        <v>DB200,X101.1</v>
      </c>
      <c r="J6335" s="13" t="str">
        <f>VLOOKUP(E6335,起始地址定义!A:D,2,FALSE)</f>
        <v>DB200</v>
      </c>
      <c r="K6335" s="12" t="str">
        <f t="shared" si="1041"/>
        <v>X101.1</v>
      </c>
      <c r="L6335" s="13">
        <f>VLOOKUP(E6335,起始地址定义!A:D,3,FALSE)</f>
        <v>100</v>
      </c>
      <c r="M6335" s="14">
        <f>VLOOKUP($F6335,类型描述及偏移量!$C:$H,2,FALSE)</f>
        <v>1.1</v>
      </c>
      <c r="N6335" s="14" t="str">
        <f>VLOOKUP($F6335,类型描述及偏移量!$C:$H,3,FALSE)</f>
        <v>离散</v>
      </c>
      <c r="O6335" s="14" t="str">
        <f>VLOOKUP($F6335,类型描述及偏移量!$C:$H,4,FALSE)</f>
        <v>On</v>
      </c>
      <c r="P6335" s="14" t="str">
        <f>VLOOKUP($F6335,类型描述及偏移量!$C:$H,5,FALSE)</f>
        <v>Yes</v>
      </c>
      <c r="Q6335" s="14" t="str">
        <f>VLOOKUP($F6335,类型描述及偏移量!$C:$H,6,FALSE)</f>
        <v>极限报警</v>
      </c>
    </row>
    <row r="6336" hidden="1" spans="1:17">
      <c r="A6336" s="12" t="s">
        <v>130</v>
      </c>
      <c r="B6336" s="12" t="s">
        <v>79</v>
      </c>
      <c r="C6336" t="s">
        <v>71</v>
      </c>
      <c r="D6336" t="s">
        <v>64</v>
      </c>
      <c r="E6336" s="13" t="str">
        <f t="shared" si="1037"/>
        <v>CHPD_M1_ActFRQ_BP_Value_var</v>
      </c>
      <c r="F6336" s="14" t="str">
        <f t="shared" si="1038"/>
        <v>BP_Value_var_LostALM</v>
      </c>
      <c r="G6336" s="10" t="str">
        <f t="shared" si="1039"/>
        <v>CHPD_M1_ActFRQ_LostALM</v>
      </c>
      <c r="H6336" s="10" t="str">
        <f>VLOOKUP(基本表格!E6336,起始地址定义!A:D,4,FALSE)&amp;" "&amp;Q6336</f>
        <v>2492+P6-M4 芯层湿刨花料仓进料皮带运输机 反馈频率 传感器断线报警</v>
      </c>
      <c r="I6336" s="10" t="str">
        <f t="shared" si="1040"/>
        <v>DB200,X101.2</v>
      </c>
      <c r="J6336" s="13" t="str">
        <f>VLOOKUP(E6336,起始地址定义!A:D,2,FALSE)</f>
        <v>DB200</v>
      </c>
      <c r="K6336" s="12" t="str">
        <f t="shared" si="1041"/>
        <v>X101.2</v>
      </c>
      <c r="L6336" s="13">
        <f>VLOOKUP(E6336,起始地址定义!A:D,3,FALSE)</f>
        <v>100</v>
      </c>
      <c r="M6336" s="14">
        <f>VLOOKUP($F6336,类型描述及偏移量!$C:$H,2,FALSE)</f>
        <v>1.2</v>
      </c>
      <c r="N6336" s="14" t="str">
        <f>VLOOKUP($F6336,类型描述及偏移量!$C:$H,3,FALSE)</f>
        <v>离散</v>
      </c>
      <c r="O6336" s="14" t="str">
        <f>VLOOKUP($F6336,类型描述及偏移量!$C:$H,4,FALSE)</f>
        <v>On</v>
      </c>
      <c r="P6336" s="14" t="str">
        <f>VLOOKUP($F6336,类型描述及偏移量!$C:$H,5,FALSE)</f>
        <v>Yes</v>
      </c>
      <c r="Q6336" s="14" t="str">
        <f>VLOOKUP($F6336,类型描述及偏移量!$C:$H,6,FALSE)</f>
        <v>传感器断线报警</v>
      </c>
    </row>
    <row r="6337" hidden="1" spans="1:17">
      <c r="A6337" s="12" t="s">
        <v>130</v>
      </c>
      <c r="B6337" s="12" t="s">
        <v>79</v>
      </c>
      <c r="C6337" t="s">
        <v>72</v>
      </c>
      <c r="D6337" t="s">
        <v>64</v>
      </c>
      <c r="E6337" s="13" t="str">
        <f t="shared" si="1037"/>
        <v>CHPD_M1_ActFRQ_BP_Value_var</v>
      </c>
      <c r="F6337" s="14" t="str">
        <f t="shared" si="1038"/>
        <v>BP_Value_var_Code</v>
      </c>
      <c r="G6337" s="10" t="str">
        <f t="shared" si="1039"/>
        <v>CHPD_M1_ActFRQ_Code</v>
      </c>
      <c r="H6337" s="10" t="str">
        <f>VLOOKUP(基本表格!E6337,起始地址定义!A:D,4,FALSE)&amp;" "&amp;Q6337</f>
        <v>2492+P6-M4 芯层湿刨花料仓进料皮带运输机 反馈频率 实际内码</v>
      </c>
      <c r="I6337" s="10" t="str">
        <f t="shared" si="1040"/>
        <v>DB200,INT102</v>
      </c>
      <c r="J6337" s="13" t="str">
        <f>VLOOKUP(E6337,起始地址定义!A:D,2,FALSE)</f>
        <v>DB200</v>
      </c>
      <c r="K6337" s="12" t="str">
        <f t="shared" si="1041"/>
        <v>INT102</v>
      </c>
      <c r="L6337" s="13">
        <f>VLOOKUP(E6337,起始地址定义!A:D,3,FALSE)</f>
        <v>100</v>
      </c>
      <c r="M6337" s="14">
        <f>VLOOKUP($F6337,类型描述及偏移量!$C:$H,2,FALSE)</f>
        <v>2</v>
      </c>
      <c r="N6337" s="14" t="str">
        <f>VLOOKUP($F6337,类型描述及偏移量!$C:$H,3,FALSE)</f>
        <v>整型</v>
      </c>
      <c r="O6337" s="14" t="str">
        <f>VLOOKUP($F6337,类型描述及偏移量!$C:$H,4,FALSE)</f>
        <v>None</v>
      </c>
      <c r="P6337" s="14" t="str">
        <f>VLOOKUP($F6337,类型描述及偏移量!$C:$H,5,FALSE)</f>
        <v>Yes</v>
      </c>
      <c r="Q6337" s="14" t="str">
        <f>VLOOKUP($F6337,类型描述及偏移量!$C:$H,6,FALSE)</f>
        <v>实际内码</v>
      </c>
    </row>
    <row r="6338" hidden="1" spans="1:17">
      <c r="A6338" s="12" t="s">
        <v>130</v>
      </c>
      <c r="B6338" s="12" t="s">
        <v>79</v>
      </c>
      <c r="C6338" t="s">
        <v>73</v>
      </c>
      <c r="D6338" t="s">
        <v>64</v>
      </c>
      <c r="E6338" s="13" t="str">
        <f t="shared" si="1037"/>
        <v>CHPD_M1_ActFRQ_BP_Value_var</v>
      </c>
      <c r="F6338" s="14" t="str">
        <f t="shared" si="1038"/>
        <v>BP_Value_var_Value</v>
      </c>
      <c r="G6338" s="10" t="str">
        <f t="shared" si="1039"/>
        <v>CHPD_M1_ActFRQ_Value</v>
      </c>
      <c r="H6338" s="10" t="str">
        <f>VLOOKUP(基本表格!E6338,起始地址定义!A:D,4,FALSE)&amp;" "&amp;Q6338</f>
        <v>2492+P6-M4 芯层湿刨花料仓进料皮带运输机 反馈频率 实际值</v>
      </c>
      <c r="I6338" s="10" t="str">
        <f t="shared" si="1040"/>
        <v>DB200,REAL106</v>
      </c>
      <c r="J6338" s="13" t="str">
        <f>VLOOKUP(E6338,起始地址定义!A:D,2,FALSE)</f>
        <v>DB200</v>
      </c>
      <c r="K6338" s="12" t="str">
        <f t="shared" si="1041"/>
        <v>REAL106</v>
      </c>
      <c r="L6338" s="13">
        <f>VLOOKUP(E6338,起始地址定义!A:D,3,FALSE)</f>
        <v>100</v>
      </c>
      <c r="M6338" s="14">
        <f>VLOOKUP($F6338,类型描述及偏移量!$C:$H,2,FALSE)</f>
        <v>6</v>
      </c>
      <c r="N6338" s="14" t="str">
        <f>VLOOKUP($F6338,类型描述及偏移量!$C:$H,3,FALSE)</f>
        <v>实型</v>
      </c>
      <c r="O6338" s="14" t="str">
        <f>VLOOKUP($F6338,类型描述及偏移量!$C:$H,4,FALSE)</f>
        <v>None</v>
      </c>
      <c r="P6338" s="14" t="str">
        <f>VLOOKUP($F6338,类型描述及偏移量!$C:$H,5,FALSE)</f>
        <v>Yes</v>
      </c>
      <c r="Q6338" s="14" t="str">
        <f>VLOOKUP($F6338,类型描述及偏移量!$C:$H,6,FALSE)</f>
        <v>实际值</v>
      </c>
    </row>
    <row r="6339" hidden="1" spans="1:17">
      <c r="A6339" s="12" t="s">
        <v>130</v>
      </c>
      <c r="B6339" s="12" t="s">
        <v>79</v>
      </c>
      <c r="C6339" t="s">
        <v>74</v>
      </c>
      <c r="D6339" t="s">
        <v>64</v>
      </c>
      <c r="E6339" s="13" t="str">
        <f t="shared" si="1037"/>
        <v>CHPD_M1_ActFRQ_BP_Value_var</v>
      </c>
      <c r="F6339" s="14" t="str">
        <f t="shared" si="1038"/>
        <v>BP_Value_var_Range</v>
      </c>
      <c r="G6339" s="10" t="str">
        <f t="shared" si="1039"/>
        <v>CHPD_M1_ActFRQ_Range</v>
      </c>
      <c r="H6339" s="10" t="str">
        <f>VLOOKUP(基本表格!E6339,起始地址定义!A:D,4,FALSE)&amp;" "&amp;Q6339</f>
        <v>2492+P6-M4 芯层湿刨花料仓进料皮带运输机 反馈频率 量程</v>
      </c>
      <c r="I6339" s="10" t="str">
        <f t="shared" si="1040"/>
        <v>DB200,REAL110</v>
      </c>
      <c r="J6339" s="13" t="str">
        <f>VLOOKUP(E6339,起始地址定义!A:D,2,FALSE)</f>
        <v>DB200</v>
      </c>
      <c r="K6339" s="12" t="str">
        <f t="shared" si="1041"/>
        <v>REAL110</v>
      </c>
      <c r="L6339" s="13">
        <f>VLOOKUP(E6339,起始地址定义!A:D,3,FALSE)</f>
        <v>100</v>
      </c>
      <c r="M6339" s="14">
        <f>VLOOKUP($F6339,类型描述及偏移量!$C:$H,2,FALSE)</f>
        <v>10</v>
      </c>
      <c r="N6339" s="14" t="str">
        <f>VLOOKUP($F6339,类型描述及偏移量!$C:$H,3,FALSE)</f>
        <v>实型</v>
      </c>
      <c r="O6339" s="14" t="str">
        <f>VLOOKUP($F6339,类型描述及偏移量!$C:$H,4,FALSE)</f>
        <v>None</v>
      </c>
      <c r="P6339" s="14" t="str">
        <f>VLOOKUP($F6339,类型描述及偏移量!$C:$H,5,FALSE)</f>
        <v>No</v>
      </c>
      <c r="Q6339" s="14" t="str">
        <f>VLOOKUP($F6339,类型描述及偏移量!$C:$H,6,FALSE)</f>
        <v>量程</v>
      </c>
    </row>
    <row r="6340" hidden="1" spans="1:17">
      <c r="A6340" s="12" t="s">
        <v>130</v>
      </c>
      <c r="B6340" s="12" t="s">
        <v>79</v>
      </c>
      <c r="C6340" t="s">
        <v>75</v>
      </c>
      <c r="D6340" t="s">
        <v>64</v>
      </c>
      <c r="E6340" s="13" t="str">
        <f t="shared" si="1037"/>
        <v>CHPD_M1_ActFRQ_BP_Value_var</v>
      </c>
      <c r="F6340" s="14" t="str">
        <f t="shared" si="1038"/>
        <v>BP_Value_var_Hi</v>
      </c>
      <c r="G6340" s="10" t="str">
        <f t="shared" si="1039"/>
        <v>CHPD_M1_ActFRQ_Hi</v>
      </c>
      <c r="H6340" s="10" t="str">
        <f>VLOOKUP(基本表格!E6340,起始地址定义!A:D,4,FALSE)&amp;" "&amp;Q6340</f>
        <v>2492+P6-M4 芯层湿刨花料仓进料皮带运输机 反馈频率 上限值</v>
      </c>
      <c r="I6340" s="10" t="str">
        <f t="shared" si="1040"/>
        <v>DB200,REAL114</v>
      </c>
      <c r="J6340" s="13" t="str">
        <f>VLOOKUP(E6340,起始地址定义!A:D,2,FALSE)</f>
        <v>DB200</v>
      </c>
      <c r="K6340" s="12" t="str">
        <f t="shared" si="1041"/>
        <v>REAL114</v>
      </c>
      <c r="L6340" s="13">
        <f>VLOOKUP(E6340,起始地址定义!A:D,3,FALSE)</f>
        <v>100</v>
      </c>
      <c r="M6340" s="14">
        <f>VLOOKUP($F6340,类型描述及偏移量!$C:$H,2,FALSE)</f>
        <v>14</v>
      </c>
      <c r="N6340" s="14" t="str">
        <f>VLOOKUP($F6340,类型描述及偏移量!$C:$H,3,FALSE)</f>
        <v>实型</v>
      </c>
      <c r="O6340" s="14" t="str">
        <f>VLOOKUP($F6340,类型描述及偏移量!$C:$H,4,FALSE)</f>
        <v>None</v>
      </c>
      <c r="P6340" s="14" t="str">
        <f>VLOOKUP($F6340,类型描述及偏移量!$C:$H,5,FALSE)</f>
        <v>No</v>
      </c>
      <c r="Q6340" s="14" t="str">
        <f>VLOOKUP($F6340,类型描述及偏移量!$C:$H,6,FALSE)</f>
        <v>上限值</v>
      </c>
    </row>
    <row r="6341" hidden="1" spans="1:17">
      <c r="A6341" s="12" t="s">
        <v>130</v>
      </c>
      <c r="B6341" s="12" t="s">
        <v>79</v>
      </c>
      <c r="C6341" t="s">
        <v>76</v>
      </c>
      <c r="D6341" t="s">
        <v>64</v>
      </c>
      <c r="E6341" s="13" t="str">
        <f t="shared" si="1037"/>
        <v>CHPD_M1_ActFRQ_BP_Value_var</v>
      </c>
      <c r="F6341" s="14" t="str">
        <f t="shared" si="1038"/>
        <v>BP_Value_var_Lo</v>
      </c>
      <c r="G6341" s="10" t="str">
        <f t="shared" si="1039"/>
        <v>CHPD_M1_ActFRQ_Lo</v>
      </c>
      <c r="H6341" s="10" t="str">
        <f>VLOOKUP(基本表格!E6341,起始地址定义!A:D,4,FALSE)&amp;" "&amp;Q6341</f>
        <v>2492+P6-M4 芯层湿刨花料仓进料皮带运输机 反馈频率 下限值</v>
      </c>
      <c r="I6341" s="10" t="str">
        <f t="shared" si="1040"/>
        <v>DB200,REAL118</v>
      </c>
      <c r="J6341" s="13" t="str">
        <f>VLOOKUP(E6341,起始地址定义!A:D,2,FALSE)</f>
        <v>DB200</v>
      </c>
      <c r="K6341" s="12" t="str">
        <f t="shared" si="1041"/>
        <v>REAL118</v>
      </c>
      <c r="L6341" s="13">
        <f>VLOOKUP(E6341,起始地址定义!A:D,3,FALSE)</f>
        <v>100</v>
      </c>
      <c r="M6341" s="14">
        <f>VLOOKUP($F6341,类型描述及偏移量!$C:$H,2,FALSE)</f>
        <v>18</v>
      </c>
      <c r="N6341" s="14" t="str">
        <f>VLOOKUP($F6341,类型描述及偏移量!$C:$H,3,FALSE)</f>
        <v>实型</v>
      </c>
      <c r="O6341" s="14" t="str">
        <f>VLOOKUP($F6341,类型描述及偏移量!$C:$H,4,FALSE)</f>
        <v>None</v>
      </c>
      <c r="P6341" s="14" t="str">
        <f>VLOOKUP($F6341,类型描述及偏移量!$C:$H,5,FALSE)</f>
        <v>No</v>
      </c>
      <c r="Q6341" s="14" t="str">
        <f>VLOOKUP($F6341,类型描述及偏移量!$C:$H,6,FALSE)</f>
        <v>下限值</v>
      </c>
    </row>
    <row r="6342" hidden="1" spans="1:17">
      <c r="A6342" s="12" t="s">
        <v>130</v>
      </c>
      <c r="B6342" s="12" t="s">
        <v>79</v>
      </c>
      <c r="C6342" t="s">
        <v>77</v>
      </c>
      <c r="D6342" t="s">
        <v>64</v>
      </c>
      <c r="E6342" s="13" t="str">
        <f t="shared" si="1037"/>
        <v>CHPD_M1_ActFRQ_BP_Value_var</v>
      </c>
      <c r="F6342" s="14" t="str">
        <f t="shared" si="1038"/>
        <v>BP_Value_var_HiHi</v>
      </c>
      <c r="G6342" s="10" t="str">
        <f t="shared" si="1039"/>
        <v>CHPD_M1_ActFRQ_HiHi</v>
      </c>
      <c r="H6342" s="10" t="str">
        <f>VLOOKUP(基本表格!E6342,起始地址定义!A:D,4,FALSE)&amp;" "&amp;Q6342</f>
        <v>2492+P6-M4 芯层湿刨花料仓进料皮带运输机 反馈频率 上上限值</v>
      </c>
      <c r="I6342" s="10" t="str">
        <f t="shared" si="1040"/>
        <v>DB200,REAL122</v>
      </c>
      <c r="J6342" s="13" t="str">
        <f>VLOOKUP(E6342,起始地址定义!A:D,2,FALSE)</f>
        <v>DB200</v>
      </c>
      <c r="K6342" s="12" t="str">
        <f t="shared" si="1041"/>
        <v>REAL122</v>
      </c>
      <c r="L6342" s="13">
        <f>VLOOKUP(E6342,起始地址定义!A:D,3,FALSE)</f>
        <v>100</v>
      </c>
      <c r="M6342" s="14">
        <f>VLOOKUP($F6342,类型描述及偏移量!$C:$H,2,FALSE)</f>
        <v>22</v>
      </c>
      <c r="N6342" s="14" t="str">
        <f>VLOOKUP($F6342,类型描述及偏移量!$C:$H,3,FALSE)</f>
        <v>实型</v>
      </c>
      <c r="O6342" s="14" t="str">
        <f>VLOOKUP($F6342,类型描述及偏移量!$C:$H,4,FALSE)</f>
        <v>None</v>
      </c>
      <c r="P6342" s="14" t="str">
        <f>VLOOKUP($F6342,类型描述及偏移量!$C:$H,5,FALSE)</f>
        <v>No</v>
      </c>
      <c r="Q6342" s="14" t="str">
        <f>VLOOKUP($F6342,类型描述及偏移量!$C:$H,6,FALSE)</f>
        <v>上上限值</v>
      </c>
    </row>
    <row r="6343" hidden="1" spans="1:17">
      <c r="A6343" s="12" t="s">
        <v>130</v>
      </c>
      <c r="B6343" s="12" t="s">
        <v>79</v>
      </c>
      <c r="C6343" t="s">
        <v>78</v>
      </c>
      <c r="D6343" t="s">
        <v>64</v>
      </c>
      <c r="E6343" s="13" t="str">
        <f t="shared" si="1037"/>
        <v>CHPD_M1_ActFRQ_BP_Value_var</v>
      </c>
      <c r="F6343" s="14" t="str">
        <f t="shared" si="1038"/>
        <v>BP_Value_var_LoLo</v>
      </c>
      <c r="G6343" s="10" t="str">
        <f t="shared" si="1039"/>
        <v>CHPD_M1_ActFRQ_LoLo</v>
      </c>
      <c r="H6343" s="10" t="str">
        <f>VLOOKUP(基本表格!E6343,起始地址定义!A:D,4,FALSE)&amp;" "&amp;Q6343</f>
        <v>2492+P6-M4 芯层湿刨花料仓进料皮带运输机 反馈频率 下下限值</v>
      </c>
      <c r="I6343" s="10" t="str">
        <f t="shared" si="1040"/>
        <v>DB200,REAL126</v>
      </c>
      <c r="J6343" s="13" t="str">
        <f>VLOOKUP(E6343,起始地址定义!A:D,2,FALSE)</f>
        <v>DB200</v>
      </c>
      <c r="K6343" s="12" t="str">
        <f t="shared" si="1041"/>
        <v>REAL126</v>
      </c>
      <c r="L6343" s="13">
        <f>VLOOKUP(E6343,起始地址定义!A:D,3,FALSE)</f>
        <v>100</v>
      </c>
      <c r="M6343" s="14">
        <f>VLOOKUP($F6343,类型描述及偏移量!$C:$H,2,FALSE)</f>
        <v>26</v>
      </c>
      <c r="N6343" s="14" t="str">
        <f>VLOOKUP($F6343,类型描述及偏移量!$C:$H,3,FALSE)</f>
        <v>实型</v>
      </c>
      <c r="O6343" s="14" t="str">
        <f>VLOOKUP($F6343,类型描述及偏移量!$C:$H,4,FALSE)</f>
        <v>None</v>
      </c>
      <c r="P6343" s="14" t="str">
        <f>VLOOKUP($F6343,类型描述及偏移量!$C:$H,5,FALSE)</f>
        <v>No</v>
      </c>
      <c r="Q6343" s="14" t="str">
        <f>VLOOKUP($F6343,类型描述及偏移量!$C:$H,6,FALSE)</f>
        <v>下下限值</v>
      </c>
    </row>
    <row r="6344" hidden="1" spans="1:17">
      <c r="A6344" s="12" t="s">
        <v>130</v>
      </c>
      <c r="B6344" s="12" t="s">
        <v>80</v>
      </c>
      <c r="C6344" t="s">
        <v>81</v>
      </c>
      <c r="D6344" t="s">
        <v>82</v>
      </c>
      <c r="E6344" s="13" t="str">
        <f t="shared" si="1037"/>
        <v>CHPD_M1_Comm_BP_G120_var</v>
      </c>
      <c r="F6344" s="14" t="str">
        <f t="shared" si="1038"/>
        <v>BP_G120_var_REL</v>
      </c>
      <c r="G6344" s="10" t="str">
        <f t="shared" si="1039"/>
        <v>CHPD_M1_Comm_REL</v>
      </c>
      <c r="H6344" s="10" t="str">
        <f>VLOOKUP(基本表格!E6344,起始地址定义!A:D,4,FALSE)&amp;" "&amp;Q6344</f>
        <v>2492+P6-M4 芯层湿刨花料仓进料皮带运输机 变频器通讯 备妥（不能与正转信号使用同一个）</v>
      </c>
      <c r="I6344" s="10" t="str">
        <f t="shared" si="1040"/>
        <v>DB200,X150.0</v>
      </c>
      <c r="J6344" s="13" t="str">
        <f>VLOOKUP(E6344,起始地址定义!A:D,2,FALSE)</f>
        <v>DB200</v>
      </c>
      <c r="K6344" s="12" t="str">
        <f t="shared" si="1041"/>
        <v>X150.0</v>
      </c>
      <c r="L6344" s="13">
        <f>VLOOKUP(E6344,起始地址定义!A:D,3,FALSE)</f>
        <v>150</v>
      </c>
      <c r="M6344" s="14">
        <f>VLOOKUP($F6344,类型描述及偏移量!$C:$H,2,FALSE)</f>
        <v>0</v>
      </c>
      <c r="N6344" s="14" t="str">
        <f>VLOOKUP($F6344,类型描述及偏移量!$C:$H,3,FALSE)</f>
        <v>离散</v>
      </c>
      <c r="O6344" s="14" t="str">
        <f>VLOOKUP($F6344,类型描述及偏移量!$C:$H,4,FALSE)</f>
        <v>None</v>
      </c>
      <c r="P6344" s="14" t="str">
        <f>VLOOKUP($F6344,类型描述及偏移量!$C:$H,5,FALSE)</f>
        <v>Yes</v>
      </c>
      <c r="Q6344" s="14" t="str">
        <f>VLOOKUP($F6344,类型描述及偏移量!$C:$H,6,FALSE)</f>
        <v>备妥（不能与正转信号使用同一个）</v>
      </c>
    </row>
    <row r="6345" hidden="1" spans="1:17">
      <c r="A6345" s="12" t="s">
        <v>130</v>
      </c>
      <c r="B6345" s="12" t="s">
        <v>80</v>
      </c>
      <c r="C6345" t="s">
        <v>83</v>
      </c>
      <c r="D6345" t="s">
        <v>82</v>
      </c>
      <c r="E6345" s="13" t="str">
        <f t="shared" si="1037"/>
        <v>CHPD_M1_Comm_BP_G120_var</v>
      </c>
      <c r="F6345" s="14" t="str">
        <f t="shared" si="1038"/>
        <v>BP_G120_var_FWD</v>
      </c>
      <c r="G6345" s="10" t="str">
        <f t="shared" si="1039"/>
        <v>CHPD_M1_Comm_FWD</v>
      </c>
      <c r="H6345" s="10" t="str">
        <f>VLOOKUP(基本表格!E6345,起始地址定义!A:D,4,FALSE)&amp;" "&amp;Q6345</f>
        <v>2492+P6-M4 芯层湿刨花料仓进料皮带运输机 变频器通讯 正转</v>
      </c>
      <c r="I6345" s="10" t="str">
        <f t="shared" si="1040"/>
        <v>DB200,X150.1</v>
      </c>
      <c r="J6345" s="13" t="str">
        <f>VLOOKUP(E6345,起始地址定义!A:D,2,FALSE)</f>
        <v>DB200</v>
      </c>
      <c r="K6345" s="12" t="str">
        <f t="shared" si="1041"/>
        <v>X150.1</v>
      </c>
      <c r="L6345" s="13">
        <f>VLOOKUP(E6345,起始地址定义!A:D,3,FALSE)</f>
        <v>150</v>
      </c>
      <c r="M6345" s="14">
        <f>VLOOKUP($F6345,类型描述及偏移量!$C:$H,2,FALSE)</f>
        <v>0.0999999999999943</v>
      </c>
      <c r="N6345" s="14" t="str">
        <f>VLOOKUP($F6345,类型描述及偏移量!$C:$H,3,FALSE)</f>
        <v>离散</v>
      </c>
      <c r="O6345" s="14" t="str">
        <f>VLOOKUP($F6345,类型描述及偏移量!$C:$H,4,FALSE)</f>
        <v>None</v>
      </c>
      <c r="P6345" s="14" t="str">
        <f>VLOOKUP($F6345,类型描述及偏移量!$C:$H,5,FALSE)</f>
        <v>Yes</v>
      </c>
      <c r="Q6345" s="14" t="str">
        <f>VLOOKUP($F6345,类型描述及偏移量!$C:$H,6,FALSE)</f>
        <v>正转</v>
      </c>
    </row>
    <row r="6346" hidden="1" spans="1:17">
      <c r="A6346" s="12" t="s">
        <v>130</v>
      </c>
      <c r="B6346" s="12" t="s">
        <v>80</v>
      </c>
      <c r="C6346" t="s">
        <v>84</v>
      </c>
      <c r="D6346" t="s">
        <v>82</v>
      </c>
      <c r="E6346" s="13" t="str">
        <f t="shared" si="1037"/>
        <v>CHPD_M1_Comm_BP_G120_var</v>
      </c>
      <c r="F6346" s="14" t="str">
        <f t="shared" si="1038"/>
        <v>BP_G120_var_REV</v>
      </c>
      <c r="G6346" s="10" t="str">
        <f t="shared" si="1039"/>
        <v>CHPD_M1_Comm_REV</v>
      </c>
      <c r="H6346" s="10" t="str">
        <f>VLOOKUP(基本表格!E6346,起始地址定义!A:D,4,FALSE)&amp;" "&amp;Q6346</f>
        <v>2492+P6-M4 芯层湿刨花料仓进料皮带运输机 变频器通讯 反转</v>
      </c>
      <c r="I6346" s="10" t="str">
        <f t="shared" si="1040"/>
        <v>DB200,X150.2</v>
      </c>
      <c r="J6346" s="13" t="str">
        <f>VLOOKUP(E6346,起始地址定义!A:D,2,FALSE)</f>
        <v>DB200</v>
      </c>
      <c r="K6346" s="12" t="str">
        <f t="shared" si="1041"/>
        <v>X150.2</v>
      </c>
      <c r="L6346" s="13">
        <f>VLOOKUP(E6346,起始地址定义!A:D,3,FALSE)</f>
        <v>150</v>
      </c>
      <c r="M6346" s="14">
        <f>VLOOKUP($F6346,类型描述及偏移量!$C:$H,2,FALSE)</f>
        <v>0.199999999999989</v>
      </c>
      <c r="N6346" s="14" t="str">
        <f>VLOOKUP($F6346,类型描述及偏移量!$C:$H,3,FALSE)</f>
        <v>离散</v>
      </c>
      <c r="O6346" s="14" t="str">
        <f>VLOOKUP($F6346,类型描述及偏移量!$C:$H,4,FALSE)</f>
        <v>None</v>
      </c>
      <c r="P6346" s="14" t="str">
        <f>VLOOKUP($F6346,类型描述及偏移量!$C:$H,5,FALSE)</f>
        <v>Yes</v>
      </c>
      <c r="Q6346" s="14" t="str">
        <f>VLOOKUP($F6346,类型描述及偏移量!$C:$H,6,FALSE)</f>
        <v>反转</v>
      </c>
    </row>
    <row r="6347" hidden="1" spans="1:17">
      <c r="A6347" s="12" t="s">
        <v>130</v>
      </c>
      <c r="B6347" s="12" t="s">
        <v>80</v>
      </c>
      <c r="C6347" t="s">
        <v>85</v>
      </c>
      <c r="D6347" t="s">
        <v>82</v>
      </c>
      <c r="E6347" s="13" t="str">
        <f t="shared" si="1037"/>
        <v>CHPD_M1_Comm_BP_G120_var</v>
      </c>
      <c r="F6347" s="14" t="str">
        <f t="shared" si="1038"/>
        <v>BP_G120_var_Reset</v>
      </c>
      <c r="G6347" s="10" t="str">
        <f t="shared" si="1039"/>
        <v>CHPD_M1_Comm_Reset</v>
      </c>
      <c r="H6347" s="10" t="str">
        <f>VLOOKUP(基本表格!E6347,起始地址定义!A:D,4,FALSE)&amp;" "&amp;Q6347</f>
        <v>2492+P6-M4 芯层湿刨花料仓进料皮带运输机 变频器通讯 故障复位</v>
      </c>
      <c r="I6347" s="10" t="str">
        <f t="shared" si="1040"/>
        <v>DB200,X150.3</v>
      </c>
      <c r="J6347" s="13" t="str">
        <f>VLOOKUP(E6347,起始地址定义!A:D,2,FALSE)</f>
        <v>DB200</v>
      </c>
      <c r="K6347" s="12" t="str">
        <f t="shared" si="1041"/>
        <v>X150.3</v>
      </c>
      <c r="L6347" s="13">
        <f>VLOOKUP(E6347,起始地址定义!A:D,3,FALSE)</f>
        <v>150</v>
      </c>
      <c r="M6347" s="14">
        <f>VLOOKUP($F6347,类型描述及偏移量!$C:$H,2,FALSE)</f>
        <v>0.300000000000011</v>
      </c>
      <c r="N6347" s="14" t="str">
        <f>VLOOKUP($F6347,类型描述及偏移量!$C:$H,3,FALSE)</f>
        <v>离散</v>
      </c>
      <c r="O6347" s="14" t="str">
        <f>VLOOKUP($F6347,类型描述及偏移量!$C:$H,4,FALSE)</f>
        <v>None</v>
      </c>
      <c r="P6347" s="14" t="str">
        <f>VLOOKUP($F6347,类型描述及偏移量!$C:$H,5,FALSE)</f>
        <v>No</v>
      </c>
      <c r="Q6347" s="14" t="str">
        <f>VLOOKUP($F6347,类型描述及偏移量!$C:$H,6,FALSE)</f>
        <v>故障复位</v>
      </c>
    </row>
    <row r="6348" hidden="1" spans="1:17">
      <c r="A6348" s="12" t="s">
        <v>130</v>
      </c>
      <c r="B6348" s="12" t="s">
        <v>80</v>
      </c>
      <c r="C6348" t="s">
        <v>86</v>
      </c>
      <c r="D6348" t="s">
        <v>82</v>
      </c>
      <c r="E6348" s="13" t="str">
        <f t="shared" si="1037"/>
        <v>CHPD_M1_Comm_BP_G120_var</v>
      </c>
      <c r="F6348" s="14" t="str">
        <f t="shared" si="1038"/>
        <v>BP_G120_var_IRL</v>
      </c>
      <c r="G6348" s="10" t="str">
        <f t="shared" si="1039"/>
        <v>CHPD_M1_Comm_IRL</v>
      </c>
      <c r="H6348" s="10" t="str">
        <f>VLOOKUP(基本表格!E6348,起始地址定义!A:D,4,FALSE)&amp;" "&amp;Q6348</f>
        <v>2492+P6-M4 芯层湿刨花料仓进料皮带运输机 变频器通讯 备妥反馈</v>
      </c>
      <c r="I6348" s="10" t="str">
        <f t="shared" si="1040"/>
        <v>DB200,X150.4</v>
      </c>
      <c r="J6348" s="13" t="str">
        <f>VLOOKUP(E6348,起始地址定义!A:D,2,FALSE)</f>
        <v>DB200</v>
      </c>
      <c r="K6348" s="12" t="str">
        <f t="shared" si="1041"/>
        <v>X150.4</v>
      </c>
      <c r="L6348" s="13">
        <f>VLOOKUP(E6348,起始地址定义!A:D,3,FALSE)</f>
        <v>150</v>
      </c>
      <c r="M6348" s="14">
        <f>VLOOKUP($F6348,类型描述及偏移量!$C:$H,2,FALSE)</f>
        <v>0.400000000000006</v>
      </c>
      <c r="N6348" s="14" t="str">
        <f>VLOOKUP($F6348,类型描述及偏移量!$C:$H,3,FALSE)</f>
        <v>离散</v>
      </c>
      <c r="O6348" s="14" t="str">
        <f>VLOOKUP($F6348,类型描述及偏移量!$C:$H,4,FALSE)</f>
        <v>None</v>
      </c>
      <c r="P6348" s="14" t="str">
        <f>VLOOKUP($F6348,类型描述及偏移量!$C:$H,5,FALSE)</f>
        <v>Yes</v>
      </c>
      <c r="Q6348" s="14" t="str">
        <f>VLOOKUP($F6348,类型描述及偏移量!$C:$H,6,FALSE)</f>
        <v>备妥反馈</v>
      </c>
    </row>
    <row r="6349" hidden="1" spans="1:17">
      <c r="A6349" s="12" t="s">
        <v>130</v>
      </c>
      <c r="B6349" s="12" t="s">
        <v>80</v>
      </c>
      <c r="C6349" t="s">
        <v>87</v>
      </c>
      <c r="D6349" t="s">
        <v>82</v>
      </c>
      <c r="E6349" s="13" t="str">
        <f t="shared" si="1037"/>
        <v>CHPD_M1_Comm_BP_G120_var</v>
      </c>
      <c r="F6349" s="14" t="str">
        <f t="shared" si="1038"/>
        <v>BP_G120_var_IFW</v>
      </c>
      <c r="G6349" s="10" t="str">
        <f t="shared" si="1039"/>
        <v>CHPD_M1_Comm_IFW</v>
      </c>
      <c r="H6349" s="10" t="str">
        <f>VLOOKUP(基本表格!E6349,起始地址定义!A:D,4,FALSE)&amp;" "&amp;Q6349</f>
        <v>2492+P6-M4 芯层湿刨花料仓进料皮带运输机 变频器通讯 正转反馈</v>
      </c>
      <c r="I6349" s="10" t="str">
        <f t="shared" si="1040"/>
        <v>DB200,X150.5</v>
      </c>
      <c r="J6349" s="13" t="str">
        <f>VLOOKUP(E6349,起始地址定义!A:D,2,FALSE)</f>
        <v>DB200</v>
      </c>
      <c r="K6349" s="12" t="str">
        <f t="shared" si="1041"/>
        <v>X150.5</v>
      </c>
      <c r="L6349" s="13">
        <f>VLOOKUP(E6349,起始地址定义!A:D,3,FALSE)</f>
        <v>150</v>
      </c>
      <c r="M6349" s="14">
        <f>VLOOKUP($F6349,类型描述及偏移量!$C:$H,2,FALSE)</f>
        <v>0.5</v>
      </c>
      <c r="N6349" s="14" t="str">
        <f>VLOOKUP($F6349,类型描述及偏移量!$C:$H,3,FALSE)</f>
        <v>离散</v>
      </c>
      <c r="O6349" s="14" t="str">
        <f>VLOOKUP($F6349,类型描述及偏移量!$C:$H,4,FALSE)</f>
        <v>None</v>
      </c>
      <c r="P6349" s="14" t="str">
        <f>VLOOKUP($F6349,类型描述及偏移量!$C:$H,5,FALSE)</f>
        <v>Yes</v>
      </c>
      <c r="Q6349" s="14" t="str">
        <f>VLOOKUP($F6349,类型描述及偏移量!$C:$H,6,FALSE)</f>
        <v>正转反馈</v>
      </c>
    </row>
    <row r="6350" hidden="1" spans="1:17">
      <c r="A6350" s="12" t="s">
        <v>130</v>
      </c>
      <c r="B6350" s="12" t="s">
        <v>80</v>
      </c>
      <c r="C6350" t="s">
        <v>88</v>
      </c>
      <c r="D6350" t="s">
        <v>82</v>
      </c>
      <c r="E6350" s="13" t="str">
        <f t="shared" si="1037"/>
        <v>CHPD_M1_Comm_BP_G120_var</v>
      </c>
      <c r="F6350" s="14" t="str">
        <f t="shared" si="1038"/>
        <v>BP_G120_var_IRV</v>
      </c>
      <c r="G6350" s="10" t="str">
        <f t="shared" si="1039"/>
        <v>CHPD_M1_Comm_IRV</v>
      </c>
      <c r="H6350" s="10" t="str">
        <f>VLOOKUP(基本表格!E6350,起始地址定义!A:D,4,FALSE)&amp;" "&amp;Q6350</f>
        <v>2492+P6-M4 芯层湿刨花料仓进料皮带运输机 变频器通讯 反转反馈</v>
      </c>
      <c r="I6350" s="10" t="str">
        <f t="shared" si="1040"/>
        <v>DB200,X150.6</v>
      </c>
      <c r="J6350" s="13" t="str">
        <f>VLOOKUP(E6350,起始地址定义!A:D,2,FALSE)</f>
        <v>DB200</v>
      </c>
      <c r="K6350" s="12" t="str">
        <f t="shared" si="1041"/>
        <v>X150.6</v>
      </c>
      <c r="L6350" s="13">
        <f>VLOOKUP(E6350,起始地址定义!A:D,3,FALSE)</f>
        <v>150</v>
      </c>
      <c r="M6350" s="14">
        <f>VLOOKUP($F6350,类型描述及偏移量!$C:$H,2,FALSE)</f>
        <v>0.599999999999994</v>
      </c>
      <c r="N6350" s="14" t="str">
        <f>VLOOKUP($F6350,类型描述及偏移量!$C:$H,3,FALSE)</f>
        <v>离散</v>
      </c>
      <c r="O6350" s="14" t="str">
        <f>VLOOKUP($F6350,类型描述及偏移量!$C:$H,4,FALSE)</f>
        <v>None</v>
      </c>
      <c r="P6350" s="14" t="str">
        <f>VLOOKUP($F6350,类型描述及偏移量!$C:$H,5,FALSE)</f>
        <v>Yes</v>
      </c>
      <c r="Q6350" s="14" t="str">
        <f>VLOOKUP($F6350,类型描述及偏移量!$C:$H,6,FALSE)</f>
        <v>反转反馈</v>
      </c>
    </row>
    <row r="6351" hidden="1" spans="1:17">
      <c r="A6351" s="12" t="s">
        <v>130</v>
      </c>
      <c r="B6351" s="12" t="s">
        <v>80</v>
      </c>
      <c r="C6351" t="s">
        <v>89</v>
      </c>
      <c r="D6351" t="s">
        <v>82</v>
      </c>
      <c r="E6351" s="13" t="str">
        <f t="shared" si="1037"/>
        <v>CHPD_M1_Comm_BP_G120_var</v>
      </c>
      <c r="F6351" s="14" t="str">
        <f t="shared" si="1038"/>
        <v>BP_G120_var_ALARM</v>
      </c>
      <c r="G6351" s="10" t="str">
        <f t="shared" si="1039"/>
        <v>CHPD_M1_Comm_ALARM</v>
      </c>
      <c r="H6351" s="10" t="str">
        <f>VLOOKUP(基本表格!E6351,起始地址定义!A:D,4,FALSE)&amp;" "&amp;Q6351</f>
        <v>2492+P6-M4 芯层湿刨花料仓进料皮带运输机 变频器通讯 变频器备用</v>
      </c>
      <c r="I6351" s="10" t="str">
        <f t="shared" si="1040"/>
        <v>DB200,X150.7</v>
      </c>
      <c r="J6351" s="13" t="str">
        <f>VLOOKUP(E6351,起始地址定义!A:D,2,FALSE)</f>
        <v>DB200</v>
      </c>
      <c r="K6351" s="12" t="str">
        <f t="shared" si="1041"/>
        <v>X150.7</v>
      </c>
      <c r="L6351" s="13">
        <f>VLOOKUP(E6351,起始地址定义!A:D,3,FALSE)</f>
        <v>150</v>
      </c>
      <c r="M6351" s="14">
        <f>VLOOKUP($F6351,类型描述及偏移量!$C:$H,2,FALSE)</f>
        <v>0.699999999999989</v>
      </c>
      <c r="N6351" s="14" t="str">
        <f>VLOOKUP($F6351,类型描述及偏移量!$C:$H,3,FALSE)</f>
        <v>离散</v>
      </c>
      <c r="O6351" s="14" t="str">
        <f>VLOOKUP($F6351,类型描述及偏移量!$C:$H,4,FALSE)</f>
        <v>None</v>
      </c>
      <c r="P6351" s="14" t="str">
        <f>VLOOKUP($F6351,类型描述及偏移量!$C:$H,5,FALSE)</f>
        <v>Yes</v>
      </c>
      <c r="Q6351" s="14" t="str">
        <f>VLOOKUP($F6351,类型描述及偏移量!$C:$H,6,FALSE)</f>
        <v>变频器备用</v>
      </c>
    </row>
    <row r="6352" hidden="1" spans="1:17">
      <c r="A6352" s="12" t="s">
        <v>130</v>
      </c>
      <c r="B6352" s="12" t="s">
        <v>80</v>
      </c>
      <c r="C6352" t="s">
        <v>90</v>
      </c>
      <c r="D6352" t="s">
        <v>82</v>
      </c>
      <c r="E6352" s="13" t="str">
        <f t="shared" si="1037"/>
        <v>CHPD_M1_Comm_BP_G120_var</v>
      </c>
      <c r="F6352" s="14" t="str">
        <f t="shared" si="1038"/>
        <v>BP_G120_var_Fault</v>
      </c>
      <c r="G6352" s="10" t="str">
        <f t="shared" si="1039"/>
        <v>CHPD_M1_Comm_Fault</v>
      </c>
      <c r="H6352" s="10" t="str">
        <f>VLOOKUP(基本表格!E6352,起始地址定义!A:D,4,FALSE)&amp;" "&amp;Q6352</f>
        <v>2492+P6-M4 芯层湿刨花料仓进料皮带运输机 变频器通讯 变频器报警</v>
      </c>
      <c r="I6352" s="10" t="str">
        <f t="shared" si="1040"/>
        <v>DB200,X151.0</v>
      </c>
      <c r="J6352" s="13" t="str">
        <f>VLOOKUP(E6352,起始地址定义!A:D,2,FALSE)</f>
        <v>DB200</v>
      </c>
      <c r="K6352" s="12" t="str">
        <f t="shared" si="1041"/>
        <v>X151.0</v>
      </c>
      <c r="L6352" s="13">
        <f>VLOOKUP(E6352,起始地址定义!A:D,3,FALSE)</f>
        <v>150</v>
      </c>
      <c r="M6352" s="14">
        <f>VLOOKUP($F6352,类型描述及偏移量!$C:$H,2,FALSE)</f>
        <v>1</v>
      </c>
      <c r="N6352" s="14" t="str">
        <f>VLOOKUP($F6352,类型描述及偏移量!$C:$H,3,FALSE)</f>
        <v>离散</v>
      </c>
      <c r="O6352" s="14" t="str">
        <f>VLOOKUP($F6352,类型描述及偏移量!$C:$H,4,FALSE)</f>
        <v>On</v>
      </c>
      <c r="P6352" s="14" t="str">
        <f>VLOOKUP($F6352,类型描述及偏移量!$C:$H,5,FALSE)</f>
        <v>Yes</v>
      </c>
      <c r="Q6352" s="14" t="str">
        <f>VLOOKUP($F6352,类型描述及偏移量!$C:$H,6,FALSE)</f>
        <v>变频器报警</v>
      </c>
    </row>
    <row r="6353" hidden="1" spans="1:17">
      <c r="A6353" s="12" t="s">
        <v>130</v>
      </c>
      <c r="B6353" s="12" t="s">
        <v>80</v>
      </c>
      <c r="C6353" t="s">
        <v>91</v>
      </c>
      <c r="D6353" t="s">
        <v>82</v>
      </c>
      <c r="E6353" s="13" t="str">
        <f t="shared" si="1037"/>
        <v>CHPD_M1_Comm_BP_G120_var</v>
      </c>
      <c r="F6353" s="14" t="str">
        <f t="shared" si="1038"/>
        <v>BP_G120_var_Warn_Code</v>
      </c>
      <c r="G6353" s="10" t="str">
        <f t="shared" si="1039"/>
        <v>CHPD_M1_Comm_Warn_Code</v>
      </c>
      <c r="H6353" s="10" t="str">
        <f>VLOOKUP(基本表格!E6353,起始地址定义!A:D,4,FALSE)&amp;" "&amp;Q6353</f>
        <v>2492+P6-M4 芯层湿刨花料仓进料皮带运输机 变频器通讯 警告</v>
      </c>
      <c r="I6353" s="10" t="str">
        <f t="shared" si="1040"/>
        <v>DB200,INT152</v>
      </c>
      <c r="J6353" s="13" t="str">
        <f>VLOOKUP(E6353,起始地址定义!A:D,2,FALSE)</f>
        <v>DB200</v>
      </c>
      <c r="K6353" s="12" t="str">
        <f t="shared" si="1041"/>
        <v>INT152</v>
      </c>
      <c r="L6353" s="13">
        <f>VLOOKUP(E6353,起始地址定义!A:D,3,FALSE)</f>
        <v>150</v>
      </c>
      <c r="M6353" s="14">
        <f>VLOOKUP($F6353,类型描述及偏移量!$C:$H,2,FALSE)</f>
        <v>2</v>
      </c>
      <c r="N6353" s="14" t="str">
        <f>VLOOKUP($F6353,类型描述及偏移量!$C:$H,3,FALSE)</f>
        <v>整型</v>
      </c>
      <c r="O6353" s="14" t="str">
        <f>VLOOKUP($F6353,类型描述及偏移量!$C:$H,4,FALSE)</f>
        <v>None</v>
      </c>
      <c r="P6353" s="14" t="str">
        <f>VLOOKUP($F6353,类型描述及偏移量!$C:$H,5,FALSE)</f>
        <v>Yes</v>
      </c>
      <c r="Q6353" s="14" t="str">
        <f>VLOOKUP($F6353,类型描述及偏移量!$C:$H,6,FALSE)</f>
        <v>警告</v>
      </c>
    </row>
    <row r="6354" hidden="1" spans="1:17">
      <c r="A6354" s="12" t="s">
        <v>130</v>
      </c>
      <c r="B6354" s="12" t="s">
        <v>80</v>
      </c>
      <c r="C6354" t="s">
        <v>92</v>
      </c>
      <c r="D6354" t="s">
        <v>82</v>
      </c>
      <c r="E6354" s="13" t="str">
        <f t="shared" si="1037"/>
        <v>CHPD_M1_Comm_BP_G120_var</v>
      </c>
      <c r="F6354" s="14" t="str">
        <f t="shared" si="1038"/>
        <v>BP_G120_var_Fault_Code</v>
      </c>
      <c r="G6354" s="10" t="str">
        <f t="shared" si="1039"/>
        <v>CHPD_M1_Comm_Fault_Code</v>
      </c>
      <c r="H6354" s="10" t="str">
        <f>VLOOKUP(基本表格!E6354,起始地址定义!A:D,4,FALSE)&amp;" "&amp;Q6354</f>
        <v>2492+P6-M4 芯层湿刨花料仓进料皮带运输机 变频器通讯 报警代码</v>
      </c>
      <c r="I6354" s="10" t="str">
        <f t="shared" si="1040"/>
        <v>DB200,INT154</v>
      </c>
      <c r="J6354" s="13" t="str">
        <f>VLOOKUP(E6354,起始地址定义!A:D,2,FALSE)</f>
        <v>DB200</v>
      </c>
      <c r="K6354" s="12" t="str">
        <f t="shared" si="1041"/>
        <v>INT154</v>
      </c>
      <c r="L6354" s="13">
        <f>VLOOKUP(E6354,起始地址定义!A:D,3,FALSE)</f>
        <v>150</v>
      </c>
      <c r="M6354" s="14">
        <f>VLOOKUP($F6354,类型描述及偏移量!$C:$H,2,FALSE)</f>
        <v>4</v>
      </c>
      <c r="N6354" s="14" t="str">
        <f>VLOOKUP($F6354,类型描述及偏移量!$C:$H,3,FALSE)</f>
        <v>整型</v>
      </c>
      <c r="O6354" s="14" t="str">
        <f>VLOOKUP($F6354,类型描述及偏移量!$C:$H,4,FALSE)</f>
        <v>None</v>
      </c>
      <c r="P6354" s="14" t="str">
        <f>VLOOKUP($F6354,类型描述及偏移量!$C:$H,5,FALSE)</f>
        <v>Yes</v>
      </c>
      <c r="Q6354" s="14" t="str">
        <f>VLOOKUP($F6354,类型描述及偏移量!$C:$H,6,FALSE)</f>
        <v>报警代码</v>
      </c>
    </row>
    <row r="6355" hidden="1" spans="1:17">
      <c r="A6355" s="12" t="s">
        <v>130</v>
      </c>
      <c r="B6355" s="12" t="s">
        <v>80</v>
      </c>
      <c r="C6355" t="s">
        <v>93</v>
      </c>
      <c r="D6355" t="s">
        <v>82</v>
      </c>
      <c r="E6355" s="13" t="str">
        <f t="shared" si="1037"/>
        <v>CHPD_M1_Comm_BP_G120_var</v>
      </c>
      <c r="F6355" s="14" t="str">
        <f t="shared" si="1038"/>
        <v>BP_G120_var_AV_Speed</v>
      </c>
      <c r="G6355" s="10" t="str">
        <f t="shared" si="1039"/>
        <v>CHPD_M1_Comm_AV_Speed</v>
      </c>
      <c r="H6355" s="10" t="str">
        <f>VLOOKUP(基本表格!E6355,起始地址定义!A:D,4,FALSE)&amp;" "&amp;Q6355</f>
        <v>2492+P6-M4 芯层湿刨花料仓进料皮带运输机 变频器通讯 实际运行反馈速度</v>
      </c>
      <c r="I6355" s="10" t="str">
        <f t="shared" si="1040"/>
        <v>DB200,REAL156</v>
      </c>
      <c r="J6355" s="13" t="str">
        <f>VLOOKUP(E6355,起始地址定义!A:D,2,FALSE)</f>
        <v>DB200</v>
      </c>
      <c r="K6355" s="12" t="str">
        <f t="shared" si="1041"/>
        <v>REAL156</v>
      </c>
      <c r="L6355" s="13">
        <f>VLOOKUP(E6355,起始地址定义!A:D,3,FALSE)</f>
        <v>150</v>
      </c>
      <c r="M6355" s="14">
        <f>VLOOKUP($F6355,类型描述及偏移量!$C:$H,2,FALSE)</f>
        <v>6</v>
      </c>
      <c r="N6355" s="14" t="str">
        <f>VLOOKUP($F6355,类型描述及偏移量!$C:$H,3,FALSE)</f>
        <v>实型</v>
      </c>
      <c r="O6355" s="14" t="str">
        <f>VLOOKUP($F6355,类型描述及偏移量!$C:$H,4,FALSE)</f>
        <v>None</v>
      </c>
      <c r="P6355" s="14" t="str">
        <f>VLOOKUP($F6355,类型描述及偏移量!$C:$H,5,FALSE)</f>
        <v>Yes</v>
      </c>
      <c r="Q6355" s="14" t="str">
        <f>VLOOKUP($F6355,类型描述及偏移量!$C:$H,6,FALSE)</f>
        <v>实际运行反馈速度</v>
      </c>
    </row>
    <row r="6356" hidden="1" spans="1:17">
      <c r="A6356" s="12" t="s">
        <v>130</v>
      </c>
      <c r="B6356" s="12" t="s">
        <v>80</v>
      </c>
      <c r="C6356" t="s">
        <v>94</v>
      </c>
      <c r="D6356" t="s">
        <v>82</v>
      </c>
      <c r="E6356" s="13" t="str">
        <f t="shared" si="1037"/>
        <v>CHPD_M1_Comm_BP_G120_var</v>
      </c>
      <c r="F6356" s="14" t="str">
        <f t="shared" si="1038"/>
        <v>BP_G120_var_AV_Current</v>
      </c>
      <c r="G6356" s="10" t="str">
        <f t="shared" si="1039"/>
        <v>CHPD_M1_Comm_AV_Current</v>
      </c>
      <c r="H6356" s="10" t="str">
        <f>VLOOKUP(基本表格!E6356,起始地址定义!A:D,4,FALSE)&amp;" "&amp;Q6356</f>
        <v>2492+P6-M4 芯层湿刨花料仓进料皮带运输机 变频器通讯 实际运行反馈电流</v>
      </c>
      <c r="I6356" s="10" t="str">
        <f t="shared" si="1040"/>
        <v>DB200,REAL160</v>
      </c>
      <c r="J6356" s="13" t="str">
        <f>VLOOKUP(E6356,起始地址定义!A:D,2,FALSE)</f>
        <v>DB200</v>
      </c>
      <c r="K6356" s="12" t="str">
        <f t="shared" si="1041"/>
        <v>REAL160</v>
      </c>
      <c r="L6356" s="13">
        <f>VLOOKUP(E6356,起始地址定义!A:D,3,FALSE)</f>
        <v>150</v>
      </c>
      <c r="M6356" s="14">
        <f>VLOOKUP($F6356,类型描述及偏移量!$C:$H,2,FALSE)</f>
        <v>10</v>
      </c>
      <c r="N6356" s="14" t="str">
        <f>VLOOKUP($F6356,类型描述及偏移量!$C:$H,3,FALSE)</f>
        <v>实型</v>
      </c>
      <c r="O6356" s="14" t="str">
        <f>VLOOKUP($F6356,类型描述及偏移量!$C:$H,4,FALSE)</f>
        <v>None</v>
      </c>
      <c r="P6356" s="14" t="str">
        <f>VLOOKUP($F6356,类型描述及偏移量!$C:$H,5,FALSE)</f>
        <v>Yes</v>
      </c>
      <c r="Q6356" s="14" t="str">
        <f>VLOOKUP($F6356,类型描述及偏移量!$C:$H,6,FALSE)</f>
        <v>实际运行反馈电流</v>
      </c>
    </row>
    <row r="6357" hidden="1" spans="1:17">
      <c r="A6357" s="12" t="s">
        <v>130</v>
      </c>
      <c r="B6357" s="12" t="s">
        <v>80</v>
      </c>
      <c r="C6357" t="s">
        <v>95</v>
      </c>
      <c r="D6357" t="s">
        <v>82</v>
      </c>
      <c r="E6357" s="13" t="str">
        <f t="shared" si="1037"/>
        <v>CHPD_M1_Comm_BP_G120_var</v>
      </c>
      <c r="F6357" s="14" t="str">
        <f t="shared" si="1038"/>
        <v>BP_G120_var_Torque</v>
      </c>
      <c r="G6357" s="10" t="str">
        <f t="shared" si="1039"/>
        <v>CHPD_M1_Comm_Torque</v>
      </c>
      <c r="H6357" s="10" t="str">
        <f>VLOOKUP(基本表格!E6357,起始地址定义!A:D,4,FALSE)&amp;" "&amp;Q6357</f>
        <v>2492+P6-M4 芯层湿刨花料仓进料皮带运输机 变频器通讯 转矩百分比</v>
      </c>
      <c r="I6357" s="10" t="str">
        <f t="shared" si="1040"/>
        <v>DB200,REAL164</v>
      </c>
      <c r="J6357" s="13" t="str">
        <f>VLOOKUP(E6357,起始地址定义!A:D,2,FALSE)</f>
        <v>DB200</v>
      </c>
      <c r="K6357" s="12" t="str">
        <f t="shared" si="1041"/>
        <v>REAL164</v>
      </c>
      <c r="L6357" s="13">
        <f>VLOOKUP(E6357,起始地址定义!A:D,3,FALSE)</f>
        <v>150</v>
      </c>
      <c r="M6357" s="14">
        <f>VLOOKUP($F6357,类型描述及偏移量!$C:$H,2,FALSE)</f>
        <v>14</v>
      </c>
      <c r="N6357" s="14" t="str">
        <f>VLOOKUP($F6357,类型描述及偏移量!$C:$H,3,FALSE)</f>
        <v>实型</v>
      </c>
      <c r="O6357" s="14" t="str">
        <f>VLOOKUP($F6357,类型描述及偏移量!$C:$H,4,FALSE)</f>
        <v>None</v>
      </c>
      <c r="P6357" s="14" t="str">
        <f>VLOOKUP($F6357,类型描述及偏移量!$C:$H,5,FALSE)</f>
        <v>Yes</v>
      </c>
      <c r="Q6357" s="14" t="str">
        <f>VLOOKUP($F6357,类型描述及偏移量!$C:$H,6,FALSE)</f>
        <v>转矩百分比</v>
      </c>
    </row>
    <row r="6358" hidden="1" spans="1:17">
      <c r="A6358" s="12" t="s">
        <v>130</v>
      </c>
      <c r="B6358" s="12" t="s">
        <v>80</v>
      </c>
      <c r="C6358" t="s">
        <v>96</v>
      </c>
      <c r="D6358" t="s">
        <v>82</v>
      </c>
      <c r="E6358" s="13" t="str">
        <f t="shared" si="1037"/>
        <v>CHPD_M1_Comm_BP_G120_var</v>
      </c>
      <c r="F6358" s="14" t="str">
        <f t="shared" si="1038"/>
        <v>BP_G120_var_SP_Speed</v>
      </c>
      <c r="G6358" s="10" t="str">
        <f t="shared" si="1039"/>
        <v>CHPD_M1_Comm_SP_Speed</v>
      </c>
      <c r="H6358" s="10" t="str">
        <f>VLOOKUP(基本表格!E6358,起始地址定义!A:D,4,FALSE)&amp;" "&amp;Q6358</f>
        <v>2492+P6-M4 芯层湿刨花料仓进料皮带运输机 变频器通讯 给定速度</v>
      </c>
      <c r="I6358" s="10" t="str">
        <f t="shared" si="1040"/>
        <v>DB200,REAL168</v>
      </c>
      <c r="J6358" s="13" t="str">
        <f>VLOOKUP(E6358,起始地址定义!A:D,2,FALSE)</f>
        <v>DB200</v>
      </c>
      <c r="K6358" s="12" t="str">
        <f t="shared" si="1041"/>
        <v>REAL168</v>
      </c>
      <c r="L6358" s="13">
        <f>VLOOKUP(E6358,起始地址定义!A:D,3,FALSE)</f>
        <v>150</v>
      </c>
      <c r="M6358" s="14">
        <f>VLOOKUP($F6358,类型描述及偏移量!$C:$H,2,FALSE)</f>
        <v>18</v>
      </c>
      <c r="N6358" s="14" t="str">
        <f>VLOOKUP($F6358,类型描述及偏移量!$C:$H,3,FALSE)</f>
        <v>实型</v>
      </c>
      <c r="O6358" s="14" t="str">
        <f>VLOOKUP($F6358,类型描述及偏移量!$C:$H,4,FALSE)</f>
        <v>None</v>
      </c>
      <c r="P6358" s="14" t="str">
        <f>VLOOKUP($F6358,类型描述及偏移量!$C:$H,5,FALSE)</f>
        <v>No</v>
      </c>
      <c r="Q6358" s="14" t="str">
        <f>VLOOKUP($F6358,类型描述及偏移量!$C:$H,6,FALSE)</f>
        <v>给定速度</v>
      </c>
    </row>
    <row r="6359" hidden="1" spans="1:17">
      <c r="A6359" s="12" t="s">
        <v>130</v>
      </c>
      <c r="B6359" s="12" t="s">
        <v>80</v>
      </c>
      <c r="C6359" t="s">
        <v>97</v>
      </c>
      <c r="D6359" t="s">
        <v>82</v>
      </c>
      <c r="E6359" s="13" t="str">
        <f t="shared" si="1037"/>
        <v>CHPD_M1_Comm_BP_G120_var</v>
      </c>
      <c r="F6359" s="14" t="str">
        <f t="shared" si="1038"/>
        <v>BP_G120_var_SP_Ramp_UP</v>
      </c>
      <c r="G6359" s="10" t="str">
        <f t="shared" si="1039"/>
        <v>CHPD_M1_Comm_SP_Ramp_UP</v>
      </c>
      <c r="H6359" s="10" t="str">
        <f>VLOOKUP(基本表格!E6359,起始地址定义!A:D,4,FALSE)&amp;" "&amp;Q6359</f>
        <v>2492+P6-M4 芯层湿刨花料仓进料皮带运输机 变频器通讯 加速时间</v>
      </c>
      <c r="I6359" s="10" t="str">
        <f t="shared" si="1040"/>
        <v>DB200,REAL172</v>
      </c>
      <c r="J6359" s="13" t="str">
        <f>VLOOKUP(E6359,起始地址定义!A:D,2,FALSE)</f>
        <v>DB200</v>
      </c>
      <c r="K6359" s="12" t="str">
        <f t="shared" si="1041"/>
        <v>REAL172</v>
      </c>
      <c r="L6359" s="13">
        <f>VLOOKUP(E6359,起始地址定义!A:D,3,FALSE)</f>
        <v>150</v>
      </c>
      <c r="M6359" s="14">
        <f>VLOOKUP($F6359,类型描述及偏移量!$C:$H,2,FALSE)</f>
        <v>22</v>
      </c>
      <c r="N6359" s="14" t="str">
        <f>VLOOKUP($F6359,类型描述及偏移量!$C:$H,3,FALSE)</f>
        <v>实型</v>
      </c>
      <c r="O6359" s="14" t="str">
        <f>VLOOKUP($F6359,类型描述及偏移量!$C:$H,4,FALSE)</f>
        <v>None</v>
      </c>
      <c r="P6359" s="14" t="str">
        <f>VLOOKUP($F6359,类型描述及偏移量!$C:$H,5,FALSE)</f>
        <v>No</v>
      </c>
      <c r="Q6359" s="14" t="str">
        <f>VLOOKUP($F6359,类型描述及偏移量!$C:$H,6,FALSE)</f>
        <v>加速时间</v>
      </c>
    </row>
    <row r="6360" hidden="1" spans="1:17">
      <c r="A6360" s="12" t="s">
        <v>130</v>
      </c>
      <c r="B6360" s="12" t="s">
        <v>80</v>
      </c>
      <c r="C6360" t="s">
        <v>98</v>
      </c>
      <c r="D6360" t="s">
        <v>82</v>
      </c>
      <c r="E6360" s="13" t="str">
        <f t="shared" si="1037"/>
        <v>CHPD_M1_Comm_BP_G120_var</v>
      </c>
      <c r="F6360" s="14" t="str">
        <f t="shared" si="1038"/>
        <v>BP_G120_var_SP_Ramp_Down</v>
      </c>
      <c r="G6360" s="10" t="str">
        <f t="shared" si="1039"/>
        <v>CHPD_M1_Comm_SP_Ramp_Down</v>
      </c>
      <c r="H6360" s="10" t="str">
        <f>VLOOKUP(基本表格!E6360,起始地址定义!A:D,4,FALSE)&amp;" "&amp;Q6360</f>
        <v>2492+P6-M4 芯层湿刨花料仓进料皮带运输机 变频器通讯 减速时间</v>
      </c>
      <c r="I6360" s="10" t="str">
        <f t="shared" si="1040"/>
        <v>DB200,REAL176</v>
      </c>
      <c r="J6360" s="13" t="str">
        <f>VLOOKUP(E6360,起始地址定义!A:D,2,FALSE)</f>
        <v>DB200</v>
      </c>
      <c r="K6360" s="12" t="str">
        <f t="shared" si="1041"/>
        <v>REAL176</v>
      </c>
      <c r="L6360" s="13">
        <f>VLOOKUP(E6360,起始地址定义!A:D,3,FALSE)</f>
        <v>150</v>
      </c>
      <c r="M6360" s="14">
        <f>VLOOKUP($F6360,类型描述及偏移量!$C:$H,2,FALSE)</f>
        <v>26</v>
      </c>
      <c r="N6360" s="14" t="str">
        <f>VLOOKUP($F6360,类型描述及偏移量!$C:$H,3,FALSE)</f>
        <v>实型</v>
      </c>
      <c r="O6360" s="14" t="str">
        <f>VLOOKUP($F6360,类型描述及偏移量!$C:$H,4,FALSE)</f>
        <v>None</v>
      </c>
      <c r="P6360" s="14" t="str">
        <f>VLOOKUP($F6360,类型描述及偏移量!$C:$H,5,FALSE)</f>
        <v>No</v>
      </c>
      <c r="Q6360" s="14" t="str">
        <f>VLOOKUP($F6360,类型描述及偏移量!$C:$H,6,FALSE)</f>
        <v>减速时间</v>
      </c>
    </row>
    <row r="6361" hidden="1" spans="1:17">
      <c r="A6361" s="12" t="s">
        <v>130</v>
      </c>
      <c r="B6361" s="12" t="s">
        <v>80</v>
      </c>
      <c r="C6361" t="s">
        <v>99</v>
      </c>
      <c r="D6361" t="s">
        <v>82</v>
      </c>
      <c r="E6361" s="13" t="str">
        <f t="shared" si="1037"/>
        <v>CHPD_M1_Comm_BP_G120_var</v>
      </c>
      <c r="F6361" s="14" t="str">
        <f t="shared" si="1038"/>
        <v>BP_G120_var_Max_Spd</v>
      </c>
      <c r="G6361" s="10" t="str">
        <f t="shared" si="1039"/>
        <v>CHPD_M1_Comm_Max_Spd</v>
      </c>
      <c r="H6361" s="10" t="str">
        <f>VLOOKUP(基本表格!E6361,起始地址定义!A:D,4,FALSE)&amp;" "&amp;Q6361</f>
        <v>2492+P6-M4 芯层湿刨花料仓进料皮带运输机 变频器通讯 最大频率</v>
      </c>
      <c r="I6361" s="10" t="str">
        <f t="shared" si="1040"/>
        <v>DB200,REAL180</v>
      </c>
      <c r="J6361" s="13" t="str">
        <f>VLOOKUP(E6361,起始地址定义!A:D,2,FALSE)</f>
        <v>DB200</v>
      </c>
      <c r="K6361" s="12" t="str">
        <f t="shared" si="1041"/>
        <v>REAL180</v>
      </c>
      <c r="L6361" s="13">
        <f>VLOOKUP(E6361,起始地址定义!A:D,3,FALSE)</f>
        <v>150</v>
      </c>
      <c r="M6361" s="14">
        <f>VLOOKUP($F6361,类型描述及偏移量!$C:$H,2,FALSE)</f>
        <v>30</v>
      </c>
      <c r="N6361" s="14" t="str">
        <f>VLOOKUP($F6361,类型描述及偏移量!$C:$H,3,FALSE)</f>
        <v>实型</v>
      </c>
      <c r="O6361" s="14" t="str">
        <f>VLOOKUP($F6361,类型描述及偏移量!$C:$H,4,FALSE)</f>
        <v>None</v>
      </c>
      <c r="P6361" s="14" t="str">
        <f>VLOOKUP($F6361,类型描述及偏移量!$C:$H,5,FALSE)</f>
        <v>No</v>
      </c>
      <c r="Q6361" s="14" t="str">
        <f>VLOOKUP($F6361,类型描述及偏移量!$C:$H,6,FALSE)</f>
        <v>最大频率</v>
      </c>
    </row>
    <row r="6362" hidden="1" spans="1:17">
      <c r="A6362" s="12" t="s">
        <v>130</v>
      </c>
      <c r="B6362" s="12" t="s">
        <v>80</v>
      </c>
      <c r="C6362" t="s">
        <v>100</v>
      </c>
      <c r="D6362" t="s">
        <v>82</v>
      </c>
      <c r="E6362" s="13" t="str">
        <f t="shared" si="1037"/>
        <v>CHPD_M1_Comm_BP_G120_var</v>
      </c>
      <c r="F6362" s="14" t="str">
        <f t="shared" si="1038"/>
        <v>BP_G120_var_Min_Spd</v>
      </c>
      <c r="G6362" s="10" t="str">
        <f t="shared" si="1039"/>
        <v>CHPD_M1_Comm_Min_Spd</v>
      </c>
      <c r="H6362" s="10" t="str">
        <f>VLOOKUP(基本表格!E6362,起始地址定义!A:D,4,FALSE)&amp;" "&amp;Q6362</f>
        <v>2492+P6-M4 芯层湿刨花料仓进料皮带运输机 变频器通讯 最小频率</v>
      </c>
      <c r="I6362" s="10" t="str">
        <f t="shared" si="1040"/>
        <v>DB200,REAL184</v>
      </c>
      <c r="J6362" s="13" t="str">
        <f>VLOOKUP(E6362,起始地址定义!A:D,2,FALSE)</f>
        <v>DB200</v>
      </c>
      <c r="K6362" s="12" t="str">
        <f t="shared" si="1041"/>
        <v>REAL184</v>
      </c>
      <c r="L6362" s="13">
        <f>VLOOKUP(E6362,起始地址定义!A:D,3,FALSE)</f>
        <v>150</v>
      </c>
      <c r="M6362" s="14">
        <f>VLOOKUP($F6362,类型描述及偏移量!$C:$H,2,FALSE)</f>
        <v>34</v>
      </c>
      <c r="N6362" s="14" t="str">
        <f>VLOOKUP($F6362,类型描述及偏移量!$C:$H,3,FALSE)</f>
        <v>实型</v>
      </c>
      <c r="O6362" s="14" t="str">
        <f>VLOOKUP($F6362,类型描述及偏移量!$C:$H,4,FALSE)</f>
        <v>None</v>
      </c>
      <c r="P6362" s="14" t="str">
        <f>VLOOKUP($F6362,类型描述及偏移量!$C:$H,5,FALSE)</f>
        <v>No</v>
      </c>
      <c r="Q6362" s="14" t="str">
        <f>VLOOKUP($F6362,类型描述及偏移量!$C:$H,6,FALSE)</f>
        <v>最小频率</v>
      </c>
    </row>
    <row r="6363" hidden="1" spans="1:17">
      <c r="A6363" s="12" t="s">
        <v>130</v>
      </c>
      <c r="B6363" s="12" t="s">
        <v>80</v>
      </c>
      <c r="C6363" t="s">
        <v>101</v>
      </c>
      <c r="D6363" t="s">
        <v>82</v>
      </c>
      <c r="E6363" s="13" t="str">
        <f t="shared" si="1037"/>
        <v>CHPD_M1_Comm_BP_G120_var</v>
      </c>
      <c r="F6363" s="14" t="str">
        <f t="shared" si="1038"/>
        <v>BP_G120_var_Scaling_Speed</v>
      </c>
      <c r="G6363" s="10" t="str">
        <f t="shared" si="1039"/>
        <v>CHPD_M1_Comm_Scaling_Speed</v>
      </c>
      <c r="H6363" s="10" t="str">
        <f>VLOOKUP(基本表格!E6363,起始地址定义!A:D,4,FALSE)&amp;" "&amp;Q6363</f>
        <v>2492+P6-M4 芯层湿刨花料仓进料皮带运输机 变频器通讯 多级速度</v>
      </c>
      <c r="I6363" s="10" t="str">
        <f t="shared" si="1040"/>
        <v>DB200,REAL188</v>
      </c>
      <c r="J6363" s="13" t="str">
        <f>VLOOKUP(E6363,起始地址定义!A:D,2,FALSE)</f>
        <v>DB200</v>
      </c>
      <c r="K6363" s="12" t="str">
        <f t="shared" si="1041"/>
        <v>REAL188</v>
      </c>
      <c r="L6363" s="13">
        <f>VLOOKUP(E6363,起始地址定义!A:D,3,FALSE)</f>
        <v>150</v>
      </c>
      <c r="M6363" s="14">
        <f>VLOOKUP($F6363,类型描述及偏移量!$C:$H,2,FALSE)</f>
        <v>38</v>
      </c>
      <c r="N6363" s="14" t="str">
        <f>VLOOKUP($F6363,类型描述及偏移量!$C:$H,3,FALSE)</f>
        <v>实型</v>
      </c>
      <c r="O6363" s="14" t="str">
        <f>VLOOKUP($F6363,类型描述及偏移量!$C:$H,4,FALSE)</f>
        <v>None</v>
      </c>
      <c r="P6363" s="14" t="str">
        <f>VLOOKUP($F6363,类型描述及偏移量!$C:$H,5,FALSE)</f>
        <v>No</v>
      </c>
      <c r="Q6363" s="14" t="str">
        <f>VLOOKUP($F6363,类型描述及偏移量!$C:$H,6,FALSE)</f>
        <v>多级速度</v>
      </c>
    </row>
    <row r="6364" hidden="1" spans="1:17">
      <c r="A6364" s="12" t="s">
        <v>130</v>
      </c>
      <c r="B6364" s="12" t="s">
        <v>80</v>
      </c>
      <c r="C6364" t="s">
        <v>102</v>
      </c>
      <c r="D6364" t="s">
        <v>82</v>
      </c>
      <c r="E6364" s="13" t="str">
        <f t="shared" si="1037"/>
        <v>CHPD_M1_Comm_BP_G120_var</v>
      </c>
      <c r="F6364" s="14" t="str">
        <f t="shared" si="1038"/>
        <v>BP_G120_var_Scaling_Ramp</v>
      </c>
      <c r="G6364" s="10" t="str">
        <f t="shared" si="1039"/>
        <v>CHPD_M1_Comm_Scaling_Ramp</v>
      </c>
      <c r="H6364" s="10" t="str">
        <f>VLOOKUP(基本表格!E6364,起始地址定义!A:D,4,FALSE)&amp;" "&amp;Q6364</f>
        <v>2492+P6-M4 芯层湿刨花料仓进料皮带运输机 变频器通讯 多级转速</v>
      </c>
      <c r="I6364" s="10" t="str">
        <f t="shared" si="1040"/>
        <v>DB200,REAL192</v>
      </c>
      <c r="J6364" s="13" t="str">
        <f>VLOOKUP(E6364,起始地址定义!A:D,2,FALSE)</f>
        <v>DB200</v>
      </c>
      <c r="K6364" s="12" t="str">
        <f t="shared" si="1041"/>
        <v>REAL192</v>
      </c>
      <c r="L6364" s="13">
        <f>VLOOKUP(E6364,起始地址定义!A:D,3,FALSE)</f>
        <v>150</v>
      </c>
      <c r="M6364" s="14">
        <f>VLOOKUP($F6364,类型描述及偏移量!$C:$H,2,FALSE)</f>
        <v>42</v>
      </c>
      <c r="N6364" s="14" t="str">
        <f>VLOOKUP($F6364,类型描述及偏移量!$C:$H,3,FALSE)</f>
        <v>实型</v>
      </c>
      <c r="O6364" s="14" t="str">
        <f>VLOOKUP($F6364,类型描述及偏移量!$C:$H,4,FALSE)</f>
        <v>None</v>
      </c>
      <c r="P6364" s="14" t="str">
        <f>VLOOKUP($F6364,类型描述及偏移量!$C:$H,5,FALSE)</f>
        <v>No</v>
      </c>
      <c r="Q6364" s="14" t="str">
        <f>VLOOKUP($F6364,类型描述及偏移量!$C:$H,6,FALSE)</f>
        <v>多级转速</v>
      </c>
    </row>
    <row r="6365" hidden="1" spans="1:17">
      <c r="A6365" s="12" t="s">
        <v>130</v>
      </c>
      <c r="B6365" s="12" t="s">
        <v>103</v>
      </c>
      <c r="C6365" t="s">
        <v>63</v>
      </c>
      <c r="D6365" t="s">
        <v>64</v>
      </c>
      <c r="E6365" s="13" t="str">
        <f t="shared" ref="E6365:E6428" si="1042">A6365&amp;"_"&amp;B6365&amp;"_"&amp;D6365</f>
        <v>CHPD_M1_ActRPM_BP_Value_var</v>
      </c>
      <c r="F6365" s="14" t="str">
        <f t="shared" ref="F6365:F6428" si="1043">D6365&amp;"_"&amp;C6365</f>
        <v>BP_Value_var_HiProEN</v>
      </c>
      <c r="G6365" s="10" t="str">
        <f t="shared" ref="G6365:G6428" si="1044">A6365&amp;"_"&amp;IF(B6365="DB","",B6365&amp;"_")&amp;C6365</f>
        <v>CHPD_M1_ActRPM_HiProEN</v>
      </c>
      <c r="H6365" s="10" t="str">
        <f>VLOOKUP(基本表格!E6365,起始地址定义!A:D,4,FALSE)&amp;" "&amp;Q6365</f>
        <v>2492+P6-M4 芯层湿刨花料仓进料皮带运输机 反馈转速 上限保护使能</v>
      </c>
      <c r="I6365" s="10" t="str">
        <f t="shared" ref="I6365:I6428" si="1045">J6365&amp;","&amp;K6365</f>
        <v>DB200,X200.3</v>
      </c>
      <c r="J6365" s="13" t="str">
        <f>VLOOKUP(E6365,起始地址定义!A:D,2,FALSE)</f>
        <v>DB200</v>
      </c>
      <c r="K6365" s="12" t="str">
        <f t="shared" ref="K6365:K6428" si="1046">IF(N6365="离散","X",IF(N6365="实型","REAL","INT"))&amp;IF(N6365="离散",TEXT(L6365+M6365,"0.0"),L6365+M6365)</f>
        <v>X200.3</v>
      </c>
      <c r="L6365" s="13">
        <f>VLOOKUP(E6365,起始地址定义!A:D,3,FALSE)</f>
        <v>200</v>
      </c>
      <c r="M6365" s="14">
        <f>VLOOKUP($F6365,类型描述及偏移量!$C:$H,2,FALSE)</f>
        <v>0.299999999999997</v>
      </c>
      <c r="N6365" s="14" t="str">
        <f>VLOOKUP($F6365,类型描述及偏移量!$C:$H,3,FALSE)</f>
        <v>离散</v>
      </c>
      <c r="O6365" s="14" t="str">
        <f>VLOOKUP($F6365,类型描述及偏移量!$C:$H,4,FALSE)</f>
        <v>None</v>
      </c>
      <c r="P6365" s="14" t="str">
        <f>VLOOKUP($F6365,类型描述及偏移量!$C:$H,5,FALSE)</f>
        <v>No</v>
      </c>
      <c r="Q6365" s="14" t="str">
        <f>VLOOKUP($F6365,类型描述及偏移量!$C:$H,6,FALSE)</f>
        <v>上限保护使能</v>
      </c>
    </row>
    <row r="6366" hidden="1" spans="1:17">
      <c r="A6366" s="12" t="s">
        <v>130</v>
      </c>
      <c r="B6366" s="12" t="s">
        <v>103</v>
      </c>
      <c r="C6366" t="s">
        <v>65</v>
      </c>
      <c r="D6366" t="s">
        <v>64</v>
      </c>
      <c r="E6366" s="13" t="str">
        <f t="shared" si="1042"/>
        <v>CHPD_M1_ActRPM_BP_Value_var</v>
      </c>
      <c r="F6366" s="14" t="str">
        <f t="shared" si="1043"/>
        <v>BP_Value_var_LoProEN</v>
      </c>
      <c r="G6366" s="10" t="str">
        <f t="shared" si="1044"/>
        <v>CHPD_M1_ActRPM_LoProEN</v>
      </c>
      <c r="H6366" s="10" t="str">
        <f>VLOOKUP(基本表格!E6366,起始地址定义!A:D,4,FALSE)&amp;" "&amp;Q6366</f>
        <v>2492+P6-M4 芯层湿刨花料仓进料皮带运输机 反馈转速 下限保护使能</v>
      </c>
      <c r="I6366" s="10" t="str">
        <f t="shared" si="1045"/>
        <v>DB200,X200.4</v>
      </c>
      <c r="J6366" s="13" t="str">
        <f>VLOOKUP(E6366,起始地址定义!A:D,2,FALSE)</f>
        <v>DB200</v>
      </c>
      <c r="K6366" s="12" t="str">
        <f t="shared" si="1046"/>
        <v>X200.4</v>
      </c>
      <c r="L6366" s="13">
        <f>VLOOKUP(E6366,起始地址定义!A:D,3,FALSE)</f>
        <v>200</v>
      </c>
      <c r="M6366" s="14">
        <f>VLOOKUP($F6366,类型描述及偏移量!$C:$H,2,FALSE)</f>
        <v>0.399999999999999</v>
      </c>
      <c r="N6366" s="14" t="str">
        <f>VLOOKUP($F6366,类型描述及偏移量!$C:$H,3,FALSE)</f>
        <v>离散</v>
      </c>
      <c r="O6366" s="14" t="str">
        <f>VLOOKUP($F6366,类型描述及偏移量!$C:$H,4,FALSE)</f>
        <v>None</v>
      </c>
      <c r="P6366" s="14" t="str">
        <f>VLOOKUP($F6366,类型描述及偏移量!$C:$H,5,FALSE)</f>
        <v>No</v>
      </c>
      <c r="Q6366" s="14" t="str">
        <f>VLOOKUP($F6366,类型描述及偏移量!$C:$H,6,FALSE)</f>
        <v>下限保护使能</v>
      </c>
    </row>
    <row r="6367" hidden="1" spans="1:17">
      <c r="A6367" s="12" t="s">
        <v>130</v>
      </c>
      <c r="B6367" s="12" t="s">
        <v>103</v>
      </c>
      <c r="C6367" t="s">
        <v>66</v>
      </c>
      <c r="D6367" t="s">
        <v>64</v>
      </c>
      <c r="E6367" s="13" t="str">
        <f t="shared" si="1042"/>
        <v>CHPD_M1_ActRPM_BP_Value_var</v>
      </c>
      <c r="F6367" s="14" t="str">
        <f t="shared" si="1043"/>
        <v>BP_Value_var_HiALM</v>
      </c>
      <c r="G6367" s="10" t="str">
        <f t="shared" si="1044"/>
        <v>CHPD_M1_ActRPM_HiALM</v>
      </c>
      <c r="H6367" s="10" t="str">
        <f>VLOOKUP(基本表格!E6367,起始地址定义!A:D,4,FALSE)&amp;" "&amp;Q6367</f>
        <v>2492+P6-M4 芯层湿刨花料仓进料皮带运输机 反馈转速 上限报警</v>
      </c>
      <c r="I6367" s="10" t="str">
        <f t="shared" si="1045"/>
        <v>DB200,X200.5</v>
      </c>
      <c r="J6367" s="13" t="str">
        <f>VLOOKUP(E6367,起始地址定义!A:D,2,FALSE)</f>
        <v>DB200</v>
      </c>
      <c r="K6367" s="12" t="str">
        <f t="shared" si="1046"/>
        <v>X200.5</v>
      </c>
      <c r="L6367" s="13">
        <f>VLOOKUP(E6367,起始地址定义!A:D,3,FALSE)</f>
        <v>200</v>
      </c>
      <c r="M6367" s="14">
        <f>VLOOKUP($F6367,类型描述及偏移量!$C:$H,2,FALSE)</f>
        <v>0.5</v>
      </c>
      <c r="N6367" s="14" t="str">
        <f>VLOOKUP($F6367,类型描述及偏移量!$C:$H,3,FALSE)</f>
        <v>离散</v>
      </c>
      <c r="O6367" s="14" t="str">
        <f>VLOOKUP($F6367,类型描述及偏移量!$C:$H,4,FALSE)</f>
        <v>None</v>
      </c>
      <c r="P6367" s="14" t="str">
        <f>VLOOKUP($F6367,类型描述及偏移量!$C:$H,5,FALSE)</f>
        <v>Yes</v>
      </c>
      <c r="Q6367" s="14" t="str">
        <f>VLOOKUP($F6367,类型描述及偏移量!$C:$H,6,FALSE)</f>
        <v>上限报警</v>
      </c>
    </row>
    <row r="6368" hidden="1" spans="1:17">
      <c r="A6368" s="12" t="s">
        <v>130</v>
      </c>
      <c r="B6368" s="12" t="s">
        <v>103</v>
      </c>
      <c r="C6368" t="s">
        <v>67</v>
      </c>
      <c r="D6368" t="s">
        <v>64</v>
      </c>
      <c r="E6368" s="13" t="str">
        <f t="shared" si="1042"/>
        <v>CHPD_M1_ActRPM_BP_Value_var</v>
      </c>
      <c r="F6368" s="14" t="str">
        <f t="shared" si="1043"/>
        <v>BP_Value_var_LoALM</v>
      </c>
      <c r="G6368" s="10" t="str">
        <f t="shared" si="1044"/>
        <v>CHPD_M1_ActRPM_LoALM</v>
      </c>
      <c r="H6368" s="10" t="str">
        <f>VLOOKUP(基本表格!E6368,起始地址定义!A:D,4,FALSE)&amp;" "&amp;Q6368</f>
        <v>2492+P6-M4 芯层湿刨花料仓进料皮带运输机 反馈转速 下限报警</v>
      </c>
      <c r="I6368" s="10" t="str">
        <f t="shared" si="1045"/>
        <v>DB200,X200.6</v>
      </c>
      <c r="J6368" s="13" t="str">
        <f>VLOOKUP(E6368,起始地址定义!A:D,2,FALSE)</f>
        <v>DB200</v>
      </c>
      <c r="K6368" s="12" t="str">
        <f t="shared" si="1046"/>
        <v>X200.6</v>
      </c>
      <c r="L6368" s="13">
        <f>VLOOKUP(E6368,起始地址定义!A:D,3,FALSE)</f>
        <v>200</v>
      </c>
      <c r="M6368" s="14">
        <f>VLOOKUP($F6368,类型描述及偏移量!$C:$H,2,FALSE)</f>
        <v>0.600000000000001</v>
      </c>
      <c r="N6368" s="14" t="str">
        <f>VLOOKUP($F6368,类型描述及偏移量!$C:$H,3,FALSE)</f>
        <v>离散</v>
      </c>
      <c r="O6368" s="14" t="str">
        <f>VLOOKUP($F6368,类型描述及偏移量!$C:$H,4,FALSE)</f>
        <v>None</v>
      </c>
      <c r="P6368" s="14" t="str">
        <f>VLOOKUP($F6368,类型描述及偏移量!$C:$H,5,FALSE)</f>
        <v>Yes</v>
      </c>
      <c r="Q6368" s="14" t="str">
        <f>VLOOKUP($F6368,类型描述及偏移量!$C:$H,6,FALSE)</f>
        <v>下限报警</v>
      </c>
    </row>
    <row r="6369" hidden="1" spans="1:17">
      <c r="A6369" s="12" t="s">
        <v>130</v>
      </c>
      <c r="B6369" s="12" t="s">
        <v>103</v>
      </c>
      <c r="C6369" t="s">
        <v>68</v>
      </c>
      <c r="D6369" t="s">
        <v>64</v>
      </c>
      <c r="E6369" s="13" t="str">
        <f t="shared" si="1042"/>
        <v>CHPD_M1_ActRPM_BP_Value_var</v>
      </c>
      <c r="F6369" s="14" t="str">
        <f t="shared" si="1043"/>
        <v>BP_Value_var_HiHiALM</v>
      </c>
      <c r="G6369" s="10" t="str">
        <f t="shared" si="1044"/>
        <v>CHPD_M1_ActRPM_HiHiALM</v>
      </c>
      <c r="H6369" s="10" t="str">
        <f>VLOOKUP(基本表格!E6369,起始地址定义!A:D,4,FALSE)&amp;" "&amp;Q6369</f>
        <v>2492+P6-M4 芯层湿刨花料仓进料皮带运输机 反馈转速 上上限报警</v>
      </c>
      <c r="I6369" s="10" t="str">
        <f t="shared" si="1045"/>
        <v>DB200,X200.7</v>
      </c>
      <c r="J6369" s="13" t="str">
        <f>VLOOKUP(E6369,起始地址定义!A:D,2,FALSE)</f>
        <v>DB200</v>
      </c>
      <c r="K6369" s="12" t="str">
        <f t="shared" si="1046"/>
        <v>X200.7</v>
      </c>
      <c r="L6369" s="13">
        <f>VLOOKUP(E6369,起始地址定义!A:D,3,FALSE)</f>
        <v>200</v>
      </c>
      <c r="M6369" s="14">
        <f>VLOOKUP($F6369,类型描述及偏移量!$C:$H,2,FALSE)</f>
        <v>0.700000000000003</v>
      </c>
      <c r="N6369" s="14" t="str">
        <f>VLOOKUP($F6369,类型描述及偏移量!$C:$H,3,FALSE)</f>
        <v>离散</v>
      </c>
      <c r="O6369" s="14" t="str">
        <f>VLOOKUP($F6369,类型描述及偏移量!$C:$H,4,FALSE)</f>
        <v>On</v>
      </c>
      <c r="P6369" s="14" t="str">
        <f>VLOOKUP($F6369,类型描述及偏移量!$C:$H,5,FALSE)</f>
        <v>Yes</v>
      </c>
      <c r="Q6369" s="14" t="str">
        <f>VLOOKUP($F6369,类型描述及偏移量!$C:$H,6,FALSE)</f>
        <v>上上限报警</v>
      </c>
    </row>
    <row r="6370" hidden="1" spans="1:17">
      <c r="A6370" s="12" t="s">
        <v>130</v>
      </c>
      <c r="B6370" s="12" t="s">
        <v>103</v>
      </c>
      <c r="C6370" t="s">
        <v>69</v>
      </c>
      <c r="D6370" t="s">
        <v>64</v>
      </c>
      <c r="E6370" s="13" t="str">
        <f t="shared" si="1042"/>
        <v>CHPD_M1_ActRPM_BP_Value_var</v>
      </c>
      <c r="F6370" s="14" t="str">
        <f t="shared" si="1043"/>
        <v>BP_Value_var_LoLoALM</v>
      </c>
      <c r="G6370" s="10" t="str">
        <f t="shared" si="1044"/>
        <v>CHPD_M1_ActRPM_LoLoALM</v>
      </c>
      <c r="H6370" s="10" t="str">
        <f>VLOOKUP(基本表格!E6370,起始地址定义!A:D,4,FALSE)&amp;" "&amp;Q6370</f>
        <v>2492+P6-M4 芯层湿刨花料仓进料皮带运输机 反馈转速 下下限报警</v>
      </c>
      <c r="I6370" s="10" t="str">
        <f t="shared" si="1045"/>
        <v>DB200,X201.0</v>
      </c>
      <c r="J6370" s="13" t="str">
        <f>VLOOKUP(E6370,起始地址定义!A:D,2,FALSE)</f>
        <v>DB200</v>
      </c>
      <c r="K6370" s="12" t="str">
        <f t="shared" si="1046"/>
        <v>X201.0</v>
      </c>
      <c r="L6370" s="13">
        <f>VLOOKUP(E6370,起始地址定义!A:D,3,FALSE)</f>
        <v>200</v>
      </c>
      <c r="M6370" s="14">
        <f>VLOOKUP($F6370,类型描述及偏移量!$C:$H,2,FALSE)</f>
        <v>1</v>
      </c>
      <c r="N6370" s="14" t="str">
        <f>VLOOKUP($F6370,类型描述及偏移量!$C:$H,3,FALSE)</f>
        <v>离散</v>
      </c>
      <c r="O6370" s="14" t="str">
        <f>VLOOKUP($F6370,类型描述及偏移量!$C:$H,4,FALSE)</f>
        <v>On</v>
      </c>
      <c r="P6370" s="14" t="str">
        <f>VLOOKUP($F6370,类型描述及偏移量!$C:$H,5,FALSE)</f>
        <v>Yes</v>
      </c>
      <c r="Q6370" s="14" t="str">
        <f>VLOOKUP($F6370,类型描述及偏移量!$C:$H,6,FALSE)</f>
        <v>下下限报警</v>
      </c>
    </row>
    <row r="6371" hidden="1" spans="1:17">
      <c r="A6371" s="12" t="s">
        <v>130</v>
      </c>
      <c r="B6371" s="12" t="s">
        <v>103</v>
      </c>
      <c r="C6371" t="s">
        <v>70</v>
      </c>
      <c r="D6371" t="s">
        <v>64</v>
      </c>
      <c r="E6371" s="13" t="str">
        <f t="shared" si="1042"/>
        <v>CHPD_M1_ActRPM_BP_Value_var</v>
      </c>
      <c r="F6371" s="14" t="str">
        <f t="shared" si="1043"/>
        <v>BP_Value_var_LimALM</v>
      </c>
      <c r="G6371" s="10" t="str">
        <f t="shared" si="1044"/>
        <v>CHPD_M1_ActRPM_LimALM</v>
      </c>
      <c r="H6371" s="10" t="str">
        <f>VLOOKUP(基本表格!E6371,起始地址定义!A:D,4,FALSE)&amp;" "&amp;Q6371</f>
        <v>2492+P6-M4 芯层湿刨花料仓进料皮带运输机 反馈转速 极限报警</v>
      </c>
      <c r="I6371" s="10" t="str">
        <f t="shared" si="1045"/>
        <v>DB200,X201.1</v>
      </c>
      <c r="J6371" s="13" t="str">
        <f>VLOOKUP(E6371,起始地址定义!A:D,2,FALSE)</f>
        <v>DB200</v>
      </c>
      <c r="K6371" s="12" t="str">
        <f t="shared" si="1046"/>
        <v>X201.1</v>
      </c>
      <c r="L6371" s="13">
        <f>VLOOKUP(E6371,起始地址定义!A:D,3,FALSE)</f>
        <v>200</v>
      </c>
      <c r="M6371" s="14">
        <f>VLOOKUP($F6371,类型描述及偏移量!$C:$H,2,FALSE)</f>
        <v>1.1</v>
      </c>
      <c r="N6371" s="14" t="str">
        <f>VLOOKUP($F6371,类型描述及偏移量!$C:$H,3,FALSE)</f>
        <v>离散</v>
      </c>
      <c r="O6371" s="14" t="str">
        <f>VLOOKUP($F6371,类型描述及偏移量!$C:$H,4,FALSE)</f>
        <v>On</v>
      </c>
      <c r="P6371" s="14" t="str">
        <f>VLOOKUP($F6371,类型描述及偏移量!$C:$H,5,FALSE)</f>
        <v>Yes</v>
      </c>
      <c r="Q6371" s="14" t="str">
        <f>VLOOKUP($F6371,类型描述及偏移量!$C:$H,6,FALSE)</f>
        <v>极限报警</v>
      </c>
    </row>
    <row r="6372" hidden="1" spans="1:17">
      <c r="A6372" s="12" t="s">
        <v>130</v>
      </c>
      <c r="B6372" s="12" t="s">
        <v>103</v>
      </c>
      <c r="C6372" t="s">
        <v>71</v>
      </c>
      <c r="D6372" t="s">
        <v>64</v>
      </c>
      <c r="E6372" s="13" t="str">
        <f t="shared" si="1042"/>
        <v>CHPD_M1_ActRPM_BP_Value_var</v>
      </c>
      <c r="F6372" s="14" t="str">
        <f t="shared" si="1043"/>
        <v>BP_Value_var_LostALM</v>
      </c>
      <c r="G6372" s="10" t="str">
        <f t="shared" si="1044"/>
        <v>CHPD_M1_ActRPM_LostALM</v>
      </c>
      <c r="H6372" s="10" t="str">
        <f>VLOOKUP(基本表格!E6372,起始地址定义!A:D,4,FALSE)&amp;" "&amp;Q6372</f>
        <v>2492+P6-M4 芯层湿刨花料仓进料皮带运输机 反馈转速 传感器断线报警</v>
      </c>
      <c r="I6372" s="10" t="str">
        <f t="shared" si="1045"/>
        <v>DB200,X201.2</v>
      </c>
      <c r="J6372" s="13" t="str">
        <f>VLOOKUP(E6372,起始地址定义!A:D,2,FALSE)</f>
        <v>DB200</v>
      </c>
      <c r="K6372" s="12" t="str">
        <f t="shared" si="1046"/>
        <v>X201.2</v>
      </c>
      <c r="L6372" s="13">
        <f>VLOOKUP(E6372,起始地址定义!A:D,3,FALSE)</f>
        <v>200</v>
      </c>
      <c r="M6372" s="14">
        <f>VLOOKUP($F6372,类型描述及偏移量!$C:$H,2,FALSE)</f>
        <v>1.2</v>
      </c>
      <c r="N6372" s="14" t="str">
        <f>VLOOKUP($F6372,类型描述及偏移量!$C:$H,3,FALSE)</f>
        <v>离散</v>
      </c>
      <c r="O6372" s="14" t="str">
        <f>VLOOKUP($F6372,类型描述及偏移量!$C:$H,4,FALSE)</f>
        <v>On</v>
      </c>
      <c r="P6372" s="14" t="str">
        <f>VLOOKUP($F6372,类型描述及偏移量!$C:$H,5,FALSE)</f>
        <v>Yes</v>
      </c>
      <c r="Q6372" s="14" t="str">
        <f>VLOOKUP($F6372,类型描述及偏移量!$C:$H,6,FALSE)</f>
        <v>传感器断线报警</v>
      </c>
    </row>
    <row r="6373" hidden="1" spans="1:17">
      <c r="A6373" s="12" t="s">
        <v>130</v>
      </c>
      <c r="B6373" s="12" t="s">
        <v>103</v>
      </c>
      <c r="C6373" t="s">
        <v>72</v>
      </c>
      <c r="D6373" t="s">
        <v>64</v>
      </c>
      <c r="E6373" s="13" t="str">
        <f t="shared" si="1042"/>
        <v>CHPD_M1_ActRPM_BP_Value_var</v>
      </c>
      <c r="F6373" s="14" t="str">
        <f t="shared" si="1043"/>
        <v>BP_Value_var_Code</v>
      </c>
      <c r="G6373" s="10" t="str">
        <f t="shared" si="1044"/>
        <v>CHPD_M1_ActRPM_Code</v>
      </c>
      <c r="H6373" s="10" t="str">
        <f>VLOOKUP(基本表格!E6373,起始地址定义!A:D,4,FALSE)&amp;" "&amp;Q6373</f>
        <v>2492+P6-M4 芯层湿刨花料仓进料皮带运输机 反馈转速 实际内码</v>
      </c>
      <c r="I6373" s="10" t="str">
        <f t="shared" si="1045"/>
        <v>DB200,INT202</v>
      </c>
      <c r="J6373" s="13" t="str">
        <f>VLOOKUP(E6373,起始地址定义!A:D,2,FALSE)</f>
        <v>DB200</v>
      </c>
      <c r="K6373" s="12" t="str">
        <f t="shared" si="1046"/>
        <v>INT202</v>
      </c>
      <c r="L6373" s="13">
        <f>VLOOKUP(E6373,起始地址定义!A:D,3,FALSE)</f>
        <v>200</v>
      </c>
      <c r="M6373" s="14">
        <f>VLOOKUP($F6373,类型描述及偏移量!$C:$H,2,FALSE)</f>
        <v>2</v>
      </c>
      <c r="N6373" s="14" t="str">
        <f>VLOOKUP($F6373,类型描述及偏移量!$C:$H,3,FALSE)</f>
        <v>整型</v>
      </c>
      <c r="O6373" s="14" t="str">
        <f>VLOOKUP($F6373,类型描述及偏移量!$C:$H,4,FALSE)</f>
        <v>None</v>
      </c>
      <c r="P6373" s="14" t="str">
        <f>VLOOKUP($F6373,类型描述及偏移量!$C:$H,5,FALSE)</f>
        <v>Yes</v>
      </c>
      <c r="Q6373" s="14" t="str">
        <f>VLOOKUP($F6373,类型描述及偏移量!$C:$H,6,FALSE)</f>
        <v>实际内码</v>
      </c>
    </row>
    <row r="6374" hidden="1" spans="1:17">
      <c r="A6374" s="12" t="s">
        <v>130</v>
      </c>
      <c r="B6374" s="12" t="s">
        <v>103</v>
      </c>
      <c r="C6374" t="s">
        <v>73</v>
      </c>
      <c r="D6374" t="s">
        <v>64</v>
      </c>
      <c r="E6374" s="13" t="str">
        <f t="shared" si="1042"/>
        <v>CHPD_M1_ActRPM_BP_Value_var</v>
      </c>
      <c r="F6374" s="14" t="str">
        <f t="shared" si="1043"/>
        <v>BP_Value_var_Value</v>
      </c>
      <c r="G6374" s="10" t="str">
        <f t="shared" si="1044"/>
        <v>CHPD_M1_ActRPM_Value</v>
      </c>
      <c r="H6374" s="10" t="str">
        <f>VLOOKUP(基本表格!E6374,起始地址定义!A:D,4,FALSE)&amp;" "&amp;Q6374</f>
        <v>2492+P6-M4 芯层湿刨花料仓进料皮带运输机 反馈转速 实际值</v>
      </c>
      <c r="I6374" s="10" t="str">
        <f t="shared" si="1045"/>
        <v>DB200,REAL206</v>
      </c>
      <c r="J6374" s="13" t="str">
        <f>VLOOKUP(E6374,起始地址定义!A:D,2,FALSE)</f>
        <v>DB200</v>
      </c>
      <c r="K6374" s="12" t="str">
        <f t="shared" si="1046"/>
        <v>REAL206</v>
      </c>
      <c r="L6374" s="13">
        <f>VLOOKUP(E6374,起始地址定义!A:D,3,FALSE)</f>
        <v>200</v>
      </c>
      <c r="M6374" s="14">
        <f>VLOOKUP($F6374,类型描述及偏移量!$C:$H,2,FALSE)</f>
        <v>6</v>
      </c>
      <c r="N6374" s="14" t="str">
        <f>VLOOKUP($F6374,类型描述及偏移量!$C:$H,3,FALSE)</f>
        <v>实型</v>
      </c>
      <c r="O6374" s="14" t="str">
        <f>VLOOKUP($F6374,类型描述及偏移量!$C:$H,4,FALSE)</f>
        <v>None</v>
      </c>
      <c r="P6374" s="14" t="str">
        <f>VLOOKUP($F6374,类型描述及偏移量!$C:$H,5,FALSE)</f>
        <v>Yes</v>
      </c>
      <c r="Q6374" s="14" t="str">
        <f>VLOOKUP($F6374,类型描述及偏移量!$C:$H,6,FALSE)</f>
        <v>实际值</v>
      </c>
    </row>
    <row r="6375" hidden="1" spans="1:17">
      <c r="A6375" s="12" t="s">
        <v>130</v>
      </c>
      <c r="B6375" s="12" t="s">
        <v>103</v>
      </c>
      <c r="C6375" t="s">
        <v>74</v>
      </c>
      <c r="D6375" t="s">
        <v>64</v>
      </c>
      <c r="E6375" s="13" t="str">
        <f t="shared" si="1042"/>
        <v>CHPD_M1_ActRPM_BP_Value_var</v>
      </c>
      <c r="F6375" s="14" t="str">
        <f t="shared" si="1043"/>
        <v>BP_Value_var_Range</v>
      </c>
      <c r="G6375" s="10" t="str">
        <f t="shared" si="1044"/>
        <v>CHPD_M1_ActRPM_Range</v>
      </c>
      <c r="H6375" s="10" t="str">
        <f>VLOOKUP(基本表格!E6375,起始地址定义!A:D,4,FALSE)&amp;" "&amp;Q6375</f>
        <v>2492+P6-M4 芯层湿刨花料仓进料皮带运输机 反馈转速 量程</v>
      </c>
      <c r="I6375" s="10" t="str">
        <f t="shared" si="1045"/>
        <v>DB200,REAL210</v>
      </c>
      <c r="J6375" s="13" t="str">
        <f>VLOOKUP(E6375,起始地址定义!A:D,2,FALSE)</f>
        <v>DB200</v>
      </c>
      <c r="K6375" s="12" t="str">
        <f t="shared" si="1046"/>
        <v>REAL210</v>
      </c>
      <c r="L6375" s="13">
        <f>VLOOKUP(E6375,起始地址定义!A:D,3,FALSE)</f>
        <v>200</v>
      </c>
      <c r="M6375" s="14">
        <f>VLOOKUP($F6375,类型描述及偏移量!$C:$H,2,FALSE)</f>
        <v>10</v>
      </c>
      <c r="N6375" s="14" t="str">
        <f>VLOOKUP($F6375,类型描述及偏移量!$C:$H,3,FALSE)</f>
        <v>实型</v>
      </c>
      <c r="O6375" s="14" t="str">
        <f>VLOOKUP($F6375,类型描述及偏移量!$C:$H,4,FALSE)</f>
        <v>None</v>
      </c>
      <c r="P6375" s="14" t="str">
        <f>VLOOKUP($F6375,类型描述及偏移量!$C:$H,5,FALSE)</f>
        <v>No</v>
      </c>
      <c r="Q6375" s="14" t="str">
        <f>VLOOKUP($F6375,类型描述及偏移量!$C:$H,6,FALSE)</f>
        <v>量程</v>
      </c>
    </row>
    <row r="6376" hidden="1" spans="1:17">
      <c r="A6376" s="12" t="s">
        <v>130</v>
      </c>
      <c r="B6376" s="12" t="s">
        <v>103</v>
      </c>
      <c r="C6376" t="s">
        <v>75</v>
      </c>
      <c r="D6376" t="s">
        <v>64</v>
      </c>
      <c r="E6376" s="13" t="str">
        <f t="shared" si="1042"/>
        <v>CHPD_M1_ActRPM_BP_Value_var</v>
      </c>
      <c r="F6376" s="14" t="str">
        <f t="shared" si="1043"/>
        <v>BP_Value_var_Hi</v>
      </c>
      <c r="G6376" s="10" t="str">
        <f t="shared" si="1044"/>
        <v>CHPD_M1_ActRPM_Hi</v>
      </c>
      <c r="H6376" s="10" t="str">
        <f>VLOOKUP(基本表格!E6376,起始地址定义!A:D,4,FALSE)&amp;" "&amp;Q6376</f>
        <v>2492+P6-M4 芯层湿刨花料仓进料皮带运输机 反馈转速 上限值</v>
      </c>
      <c r="I6376" s="10" t="str">
        <f t="shared" si="1045"/>
        <v>DB200,REAL214</v>
      </c>
      <c r="J6376" s="13" t="str">
        <f>VLOOKUP(E6376,起始地址定义!A:D,2,FALSE)</f>
        <v>DB200</v>
      </c>
      <c r="K6376" s="12" t="str">
        <f t="shared" si="1046"/>
        <v>REAL214</v>
      </c>
      <c r="L6376" s="13">
        <f>VLOOKUP(E6376,起始地址定义!A:D,3,FALSE)</f>
        <v>200</v>
      </c>
      <c r="M6376" s="14">
        <f>VLOOKUP($F6376,类型描述及偏移量!$C:$H,2,FALSE)</f>
        <v>14</v>
      </c>
      <c r="N6376" s="14" t="str">
        <f>VLOOKUP($F6376,类型描述及偏移量!$C:$H,3,FALSE)</f>
        <v>实型</v>
      </c>
      <c r="O6376" s="14" t="str">
        <f>VLOOKUP($F6376,类型描述及偏移量!$C:$H,4,FALSE)</f>
        <v>None</v>
      </c>
      <c r="P6376" s="14" t="str">
        <f>VLOOKUP($F6376,类型描述及偏移量!$C:$H,5,FALSE)</f>
        <v>No</v>
      </c>
      <c r="Q6376" s="14" t="str">
        <f>VLOOKUP($F6376,类型描述及偏移量!$C:$H,6,FALSE)</f>
        <v>上限值</v>
      </c>
    </row>
    <row r="6377" hidden="1" spans="1:17">
      <c r="A6377" s="12" t="s">
        <v>130</v>
      </c>
      <c r="B6377" s="12" t="s">
        <v>103</v>
      </c>
      <c r="C6377" t="s">
        <v>76</v>
      </c>
      <c r="D6377" t="s">
        <v>64</v>
      </c>
      <c r="E6377" s="13" t="str">
        <f t="shared" si="1042"/>
        <v>CHPD_M1_ActRPM_BP_Value_var</v>
      </c>
      <c r="F6377" s="14" t="str">
        <f t="shared" si="1043"/>
        <v>BP_Value_var_Lo</v>
      </c>
      <c r="G6377" s="10" t="str">
        <f t="shared" si="1044"/>
        <v>CHPD_M1_ActRPM_Lo</v>
      </c>
      <c r="H6377" s="10" t="str">
        <f>VLOOKUP(基本表格!E6377,起始地址定义!A:D,4,FALSE)&amp;" "&amp;Q6377</f>
        <v>2492+P6-M4 芯层湿刨花料仓进料皮带运输机 反馈转速 下限值</v>
      </c>
      <c r="I6377" s="10" t="str">
        <f t="shared" si="1045"/>
        <v>DB200,REAL218</v>
      </c>
      <c r="J6377" s="13" t="str">
        <f>VLOOKUP(E6377,起始地址定义!A:D,2,FALSE)</f>
        <v>DB200</v>
      </c>
      <c r="K6377" s="12" t="str">
        <f t="shared" si="1046"/>
        <v>REAL218</v>
      </c>
      <c r="L6377" s="13">
        <f>VLOOKUP(E6377,起始地址定义!A:D,3,FALSE)</f>
        <v>200</v>
      </c>
      <c r="M6377" s="14">
        <f>VLOOKUP($F6377,类型描述及偏移量!$C:$H,2,FALSE)</f>
        <v>18</v>
      </c>
      <c r="N6377" s="14" t="str">
        <f>VLOOKUP($F6377,类型描述及偏移量!$C:$H,3,FALSE)</f>
        <v>实型</v>
      </c>
      <c r="O6377" s="14" t="str">
        <f>VLOOKUP($F6377,类型描述及偏移量!$C:$H,4,FALSE)</f>
        <v>None</v>
      </c>
      <c r="P6377" s="14" t="str">
        <f>VLOOKUP($F6377,类型描述及偏移量!$C:$H,5,FALSE)</f>
        <v>No</v>
      </c>
      <c r="Q6377" s="14" t="str">
        <f>VLOOKUP($F6377,类型描述及偏移量!$C:$H,6,FALSE)</f>
        <v>下限值</v>
      </c>
    </row>
    <row r="6378" hidden="1" spans="1:17">
      <c r="A6378" s="12" t="s">
        <v>130</v>
      </c>
      <c r="B6378" s="12" t="s">
        <v>103</v>
      </c>
      <c r="C6378" t="s">
        <v>77</v>
      </c>
      <c r="D6378" t="s">
        <v>64</v>
      </c>
      <c r="E6378" s="13" t="str">
        <f t="shared" si="1042"/>
        <v>CHPD_M1_ActRPM_BP_Value_var</v>
      </c>
      <c r="F6378" s="14" t="str">
        <f t="shared" si="1043"/>
        <v>BP_Value_var_HiHi</v>
      </c>
      <c r="G6378" s="10" t="str">
        <f t="shared" si="1044"/>
        <v>CHPD_M1_ActRPM_HiHi</v>
      </c>
      <c r="H6378" s="10" t="str">
        <f>VLOOKUP(基本表格!E6378,起始地址定义!A:D,4,FALSE)&amp;" "&amp;Q6378</f>
        <v>2492+P6-M4 芯层湿刨花料仓进料皮带运输机 反馈转速 上上限值</v>
      </c>
      <c r="I6378" s="10" t="str">
        <f t="shared" si="1045"/>
        <v>DB200,REAL222</v>
      </c>
      <c r="J6378" s="13" t="str">
        <f>VLOOKUP(E6378,起始地址定义!A:D,2,FALSE)</f>
        <v>DB200</v>
      </c>
      <c r="K6378" s="12" t="str">
        <f t="shared" si="1046"/>
        <v>REAL222</v>
      </c>
      <c r="L6378" s="13">
        <f>VLOOKUP(E6378,起始地址定义!A:D,3,FALSE)</f>
        <v>200</v>
      </c>
      <c r="M6378" s="14">
        <f>VLOOKUP($F6378,类型描述及偏移量!$C:$H,2,FALSE)</f>
        <v>22</v>
      </c>
      <c r="N6378" s="14" t="str">
        <f>VLOOKUP($F6378,类型描述及偏移量!$C:$H,3,FALSE)</f>
        <v>实型</v>
      </c>
      <c r="O6378" s="14" t="str">
        <f>VLOOKUP($F6378,类型描述及偏移量!$C:$H,4,FALSE)</f>
        <v>None</v>
      </c>
      <c r="P6378" s="14" t="str">
        <f>VLOOKUP($F6378,类型描述及偏移量!$C:$H,5,FALSE)</f>
        <v>No</v>
      </c>
      <c r="Q6378" s="14" t="str">
        <f>VLOOKUP($F6378,类型描述及偏移量!$C:$H,6,FALSE)</f>
        <v>上上限值</v>
      </c>
    </row>
    <row r="6379" hidden="1" spans="1:17">
      <c r="A6379" s="12" t="s">
        <v>130</v>
      </c>
      <c r="B6379" s="12" t="s">
        <v>103</v>
      </c>
      <c r="C6379" t="s">
        <v>78</v>
      </c>
      <c r="D6379" t="s">
        <v>64</v>
      </c>
      <c r="E6379" s="13" t="str">
        <f t="shared" si="1042"/>
        <v>CHPD_M1_ActRPM_BP_Value_var</v>
      </c>
      <c r="F6379" s="14" t="str">
        <f t="shared" si="1043"/>
        <v>BP_Value_var_LoLo</v>
      </c>
      <c r="G6379" s="10" t="str">
        <f t="shared" si="1044"/>
        <v>CHPD_M1_ActRPM_LoLo</v>
      </c>
      <c r="H6379" s="10" t="str">
        <f>VLOOKUP(基本表格!E6379,起始地址定义!A:D,4,FALSE)&amp;" "&amp;Q6379</f>
        <v>2492+P6-M4 芯层湿刨花料仓进料皮带运输机 反馈转速 下下限值</v>
      </c>
      <c r="I6379" s="10" t="str">
        <f t="shared" si="1045"/>
        <v>DB200,REAL226</v>
      </c>
      <c r="J6379" s="13" t="str">
        <f>VLOOKUP(E6379,起始地址定义!A:D,2,FALSE)</f>
        <v>DB200</v>
      </c>
      <c r="K6379" s="12" t="str">
        <f t="shared" si="1046"/>
        <v>REAL226</v>
      </c>
      <c r="L6379" s="13">
        <f>VLOOKUP(E6379,起始地址定义!A:D,3,FALSE)</f>
        <v>200</v>
      </c>
      <c r="M6379" s="14">
        <f>VLOOKUP($F6379,类型描述及偏移量!$C:$H,2,FALSE)</f>
        <v>26</v>
      </c>
      <c r="N6379" s="14" t="str">
        <f>VLOOKUP($F6379,类型描述及偏移量!$C:$H,3,FALSE)</f>
        <v>实型</v>
      </c>
      <c r="O6379" s="14" t="str">
        <f>VLOOKUP($F6379,类型描述及偏移量!$C:$H,4,FALSE)</f>
        <v>None</v>
      </c>
      <c r="P6379" s="14" t="str">
        <f>VLOOKUP($F6379,类型描述及偏移量!$C:$H,5,FALSE)</f>
        <v>No</v>
      </c>
      <c r="Q6379" s="14" t="str">
        <f>VLOOKUP($F6379,类型描述及偏移量!$C:$H,6,FALSE)</f>
        <v>下下限值</v>
      </c>
    </row>
    <row r="6380" hidden="1" spans="1:17">
      <c r="A6380" s="12" t="s">
        <v>130</v>
      </c>
      <c r="B6380" s="12" t="s">
        <v>104</v>
      </c>
      <c r="C6380" t="s">
        <v>63</v>
      </c>
      <c r="D6380" t="s">
        <v>64</v>
      </c>
      <c r="E6380" s="13" t="str">
        <f t="shared" si="1042"/>
        <v>CHPD_M1_Current_BP_Value_var</v>
      </c>
      <c r="F6380" s="14" t="str">
        <f t="shared" si="1043"/>
        <v>BP_Value_var_HiProEN</v>
      </c>
      <c r="G6380" s="10" t="str">
        <f t="shared" si="1044"/>
        <v>CHPD_M1_Current_HiProEN</v>
      </c>
      <c r="H6380" s="10" t="str">
        <f>VLOOKUP(基本表格!E6380,起始地址定义!A:D,4,FALSE)&amp;" "&amp;Q6380</f>
        <v>2492+P6-M4 芯层湿刨花料仓进料皮带运输机 反馈电流 上限保护使能</v>
      </c>
      <c r="I6380" s="10" t="str">
        <f t="shared" si="1045"/>
        <v>DB200,X250.3</v>
      </c>
      <c r="J6380" s="13" t="str">
        <f>VLOOKUP(E6380,起始地址定义!A:D,2,FALSE)</f>
        <v>DB200</v>
      </c>
      <c r="K6380" s="12" t="str">
        <f t="shared" si="1046"/>
        <v>X250.3</v>
      </c>
      <c r="L6380" s="13">
        <f>VLOOKUP(E6380,起始地址定义!A:D,3,FALSE)</f>
        <v>250</v>
      </c>
      <c r="M6380" s="14">
        <f>VLOOKUP($F6380,类型描述及偏移量!$C:$H,2,FALSE)</f>
        <v>0.299999999999997</v>
      </c>
      <c r="N6380" s="14" t="str">
        <f>VLOOKUP($F6380,类型描述及偏移量!$C:$H,3,FALSE)</f>
        <v>离散</v>
      </c>
      <c r="O6380" s="14" t="str">
        <f>VLOOKUP($F6380,类型描述及偏移量!$C:$H,4,FALSE)</f>
        <v>None</v>
      </c>
      <c r="P6380" s="14" t="str">
        <f>VLOOKUP($F6380,类型描述及偏移量!$C:$H,5,FALSE)</f>
        <v>No</v>
      </c>
      <c r="Q6380" s="14" t="str">
        <f>VLOOKUP($F6380,类型描述及偏移量!$C:$H,6,FALSE)</f>
        <v>上限保护使能</v>
      </c>
    </row>
    <row r="6381" hidden="1" spans="1:17">
      <c r="A6381" s="12" t="s">
        <v>130</v>
      </c>
      <c r="B6381" s="12" t="s">
        <v>104</v>
      </c>
      <c r="C6381" t="s">
        <v>65</v>
      </c>
      <c r="D6381" t="s">
        <v>64</v>
      </c>
      <c r="E6381" s="13" t="str">
        <f t="shared" si="1042"/>
        <v>CHPD_M1_Current_BP_Value_var</v>
      </c>
      <c r="F6381" s="14" t="str">
        <f t="shared" si="1043"/>
        <v>BP_Value_var_LoProEN</v>
      </c>
      <c r="G6381" s="10" t="str">
        <f t="shared" si="1044"/>
        <v>CHPD_M1_Current_LoProEN</v>
      </c>
      <c r="H6381" s="10" t="str">
        <f>VLOOKUP(基本表格!E6381,起始地址定义!A:D,4,FALSE)&amp;" "&amp;Q6381</f>
        <v>2492+P6-M4 芯层湿刨花料仓进料皮带运输机 反馈电流 下限保护使能</v>
      </c>
      <c r="I6381" s="10" t="str">
        <f t="shared" si="1045"/>
        <v>DB200,X250.4</v>
      </c>
      <c r="J6381" s="13" t="str">
        <f>VLOOKUP(E6381,起始地址定义!A:D,2,FALSE)</f>
        <v>DB200</v>
      </c>
      <c r="K6381" s="12" t="str">
        <f t="shared" si="1046"/>
        <v>X250.4</v>
      </c>
      <c r="L6381" s="13">
        <f>VLOOKUP(E6381,起始地址定义!A:D,3,FALSE)</f>
        <v>250</v>
      </c>
      <c r="M6381" s="14">
        <f>VLOOKUP($F6381,类型描述及偏移量!$C:$H,2,FALSE)</f>
        <v>0.399999999999999</v>
      </c>
      <c r="N6381" s="14" t="str">
        <f>VLOOKUP($F6381,类型描述及偏移量!$C:$H,3,FALSE)</f>
        <v>离散</v>
      </c>
      <c r="O6381" s="14" t="str">
        <f>VLOOKUP($F6381,类型描述及偏移量!$C:$H,4,FALSE)</f>
        <v>None</v>
      </c>
      <c r="P6381" s="14" t="str">
        <f>VLOOKUP($F6381,类型描述及偏移量!$C:$H,5,FALSE)</f>
        <v>No</v>
      </c>
      <c r="Q6381" s="14" t="str">
        <f>VLOOKUP($F6381,类型描述及偏移量!$C:$H,6,FALSE)</f>
        <v>下限保护使能</v>
      </c>
    </row>
    <row r="6382" hidden="1" spans="1:17">
      <c r="A6382" s="12" t="s">
        <v>130</v>
      </c>
      <c r="B6382" s="12" t="s">
        <v>104</v>
      </c>
      <c r="C6382" t="s">
        <v>66</v>
      </c>
      <c r="D6382" t="s">
        <v>64</v>
      </c>
      <c r="E6382" s="13" t="str">
        <f t="shared" si="1042"/>
        <v>CHPD_M1_Current_BP_Value_var</v>
      </c>
      <c r="F6382" s="14" t="str">
        <f t="shared" si="1043"/>
        <v>BP_Value_var_HiALM</v>
      </c>
      <c r="G6382" s="10" t="str">
        <f t="shared" si="1044"/>
        <v>CHPD_M1_Current_HiALM</v>
      </c>
      <c r="H6382" s="10" t="str">
        <f>VLOOKUP(基本表格!E6382,起始地址定义!A:D,4,FALSE)&amp;" "&amp;Q6382</f>
        <v>2492+P6-M4 芯层湿刨花料仓进料皮带运输机 反馈电流 上限报警</v>
      </c>
      <c r="I6382" s="10" t="str">
        <f t="shared" si="1045"/>
        <v>DB200,X250.5</v>
      </c>
      <c r="J6382" s="13" t="str">
        <f>VLOOKUP(E6382,起始地址定义!A:D,2,FALSE)</f>
        <v>DB200</v>
      </c>
      <c r="K6382" s="12" t="str">
        <f t="shared" si="1046"/>
        <v>X250.5</v>
      </c>
      <c r="L6382" s="13">
        <f>VLOOKUP(E6382,起始地址定义!A:D,3,FALSE)</f>
        <v>250</v>
      </c>
      <c r="M6382" s="14">
        <f>VLOOKUP($F6382,类型描述及偏移量!$C:$H,2,FALSE)</f>
        <v>0.5</v>
      </c>
      <c r="N6382" s="14" t="str">
        <f>VLOOKUP($F6382,类型描述及偏移量!$C:$H,3,FALSE)</f>
        <v>离散</v>
      </c>
      <c r="O6382" s="14" t="str">
        <f>VLOOKUP($F6382,类型描述及偏移量!$C:$H,4,FALSE)</f>
        <v>None</v>
      </c>
      <c r="P6382" s="14" t="str">
        <f>VLOOKUP($F6382,类型描述及偏移量!$C:$H,5,FALSE)</f>
        <v>Yes</v>
      </c>
      <c r="Q6382" s="14" t="str">
        <f>VLOOKUP($F6382,类型描述及偏移量!$C:$H,6,FALSE)</f>
        <v>上限报警</v>
      </c>
    </row>
    <row r="6383" hidden="1" spans="1:17">
      <c r="A6383" s="12" t="s">
        <v>130</v>
      </c>
      <c r="B6383" s="12" t="s">
        <v>104</v>
      </c>
      <c r="C6383" t="s">
        <v>67</v>
      </c>
      <c r="D6383" t="s">
        <v>64</v>
      </c>
      <c r="E6383" s="13" t="str">
        <f t="shared" si="1042"/>
        <v>CHPD_M1_Current_BP_Value_var</v>
      </c>
      <c r="F6383" s="14" t="str">
        <f t="shared" si="1043"/>
        <v>BP_Value_var_LoALM</v>
      </c>
      <c r="G6383" s="10" t="str">
        <f t="shared" si="1044"/>
        <v>CHPD_M1_Current_LoALM</v>
      </c>
      <c r="H6383" s="10" t="str">
        <f>VLOOKUP(基本表格!E6383,起始地址定义!A:D,4,FALSE)&amp;" "&amp;Q6383</f>
        <v>2492+P6-M4 芯层湿刨花料仓进料皮带运输机 反馈电流 下限报警</v>
      </c>
      <c r="I6383" s="10" t="str">
        <f t="shared" si="1045"/>
        <v>DB200,X250.6</v>
      </c>
      <c r="J6383" s="13" t="str">
        <f>VLOOKUP(E6383,起始地址定义!A:D,2,FALSE)</f>
        <v>DB200</v>
      </c>
      <c r="K6383" s="12" t="str">
        <f t="shared" si="1046"/>
        <v>X250.6</v>
      </c>
      <c r="L6383" s="13">
        <f>VLOOKUP(E6383,起始地址定义!A:D,3,FALSE)</f>
        <v>250</v>
      </c>
      <c r="M6383" s="14">
        <f>VLOOKUP($F6383,类型描述及偏移量!$C:$H,2,FALSE)</f>
        <v>0.600000000000001</v>
      </c>
      <c r="N6383" s="14" t="str">
        <f>VLOOKUP($F6383,类型描述及偏移量!$C:$H,3,FALSE)</f>
        <v>离散</v>
      </c>
      <c r="O6383" s="14" t="str">
        <f>VLOOKUP($F6383,类型描述及偏移量!$C:$H,4,FALSE)</f>
        <v>None</v>
      </c>
      <c r="P6383" s="14" t="str">
        <f>VLOOKUP($F6383,类型描述及偏移量!$C:$H,5,FALSE)</f>
        <v>Yes</v>
      </c>
      <c r="Q6383" s="14" t="str">
        <f>VLOOKUP($F6383,类型描述及偏移量!$C:$H,6,FALSE)</f>
        <v>下限报警</v>
      </c>
    </row>
    <row r="6384" hidden="1" spans="1:17">
      <c r="A6384" s="12" t="s">
        <v>130</v>
      </c>
      <c r="B6384" s="12" t="s">
        <v>104</v>
      </c>
      <c r="C6384" t="s">
        <v>68</v>
      </c>
      <c r="D6384" t="s">
        <v>64</v>
      </c>
      <c r="E6384" s="13" t="str">
        <f t="shared" si="1042"/>
        <v>CHPD_M1_Current_BP_Value_var</v>
      </c>
      <c r="F6384" s="14" t="str">
        <f t="shared" si="1043"/>
        <v>BP_Value_var_HiHiALM</v>
      </c>
      <c r="G6384" s="10" t="str">
        <f t="shared" si="1044"/>
        <v>CHPD_M1_Current_HiHiALM</v>
      </c>
      <c r="H6384" s="10" t="str">
        <f>VLOOKUP(基本表格!E6384,起始地址定义!A:D,4,FALSE)&amp;" "&amp;Q6384</f>
        <v>2492+P6-M4 芯层湿刨花料仓进料皮带运输机 反馈电流 上上限报警</v>
      </c>
      <c r="I6384" s="10" t="str">
        <f t="shared" si="1045"/>
        <v>DB200,X250.7</v>
      </c>
      <c r="J6384" s="13" t="str">
        <f>VLOOKUP(E6384,起始地址定义!A:D,2,FALSE)</f>
        <v>DB200</v>
      </c>
      <c r="K6384" s="12" t="str">
        <f t="shared" si="1046"/>
        <v>X250.7</v>
      </c>
      <c r="L6384" s="13">
        <f>VLOOKUP(E6384,起始地址定义!A:D,3,FALSE)</f>
        <v>250</v>
      </c>
      <c r="M6384" s="14">
        <f>VLOOKUP($F6384,类型描述及偏移量!$C:$H,2,FALSE)</f>
        <v>0.700000000000003</v>
      </c>
      <c r="N6384" s="14" t="str">
        <f>VLOOKUP($F6384,类型描述及偏移量!$C:$H,3,FALSE)</f>
        <v>离散</v>
      </c>
      <c r="O6384" s="14" t="str">
        <f>VLOOKUP($F6384,类型描述及偏移量!$C:$H,4,FALSE)</f>
        <v>On</v>
      </c>
      <c r="P6384" s="14" t="str">
        <f>VLOOKUP($F6384,类型描述及偏移量!$C:$H,5,FALSE)</f>
        <v>Yes</v>
      </c>
      <c r="Q6384" s="14" t="str">
        <f>VLOOKUP($F6384,类型描述及偏移量!$C:$H,6,FALSE)</f>
        <v>上上限报警</v>
      </c>
    </row>
    <row r="6385" hidden="1" spans="1:17">
      <c r="A6385" s="12" t="s">
        <v>130</v>
      </c>
      <c r="B6385" s="12" t="s">
        <v>104</v>
      </c>
      <c r="C6385" t="s">
        <v>69</v>
      </c>
      <c r="D6385" t="s">
        <v>64</v>
      </c>
      <c r="E6385" s="13" t="str">
        <f t="shared" si="1042"/>
        <v>CHPD_M1_Current_BP_Value_var</v>
      </c>
      <c r="F6385" s="14" t="str">
        <f t="shared" si="1043"/>
        <v>BP_Value_var_LoLoALM</v>
      </c>
      <c r="G6385" s="10" t="str">
        <f t="shared" si="1044"/>
        <v>CHPD_M1_Current_LoLoALM</v>
      </c>
      <c r="H6385" s="10" t="str">
        <f>VLOOKUP(基本表格!E6385,起始地址定义!A:D,4,FALSE)&amp;" "&amp;Q6385</f>
        <v>2492+P6-M4 芯层湿刨花料仓进料皮带运输机 反馈电流 下下限报警</v>
      </c>
      <c r="I6385" s="10" t="str">
        <f t="shared" si="1045"/>
        <v>DB200,X251.0</v>
      </c>
      <c r="J6385" s="13" t="str">
        <f>VLOOKUP(E6385,起始地址定义!A:D,2,FALSE)</f>
        <v>DB200</v>
      </c>
      <c r="K6385" s="12" t="str">
        <f t="shared" si="1046"/>
        <v>X251.0</v>
      </c>
      <c r="L6385" s="13">
        <f>VLOOKUP(E6385,起始地址定义!A:D,3,FALSE)</f>
        <v>250</v>
      </c>
      <c r="M6385" s="14">
        <f>VLOOKUP($F6385,类型描述及偏移量!$C:$H,2,FALSE)</f>
        <v>1</v>
      </c>
      <c r="N6385" s="14" t="str">
        <f>VLOOKUP($F6385,类型描述及偏移量!$C:$H,3,FALSE)</f>
        <v>离散</v>
      </c>
      <c r="O6385" s="14" t="str">
        <f>VLOOKUP($F6385,类型描述及偏移量!$C:$H,4,FALSE)</f>
        <v>On</v>
      </c>
      <c r="P6385" s="14" t="str">
        <f>VLOOKUP($F6385,类型描述及偏移量!$C:$H,5,FALSE)</f>
        <v>Yes</v>
      </c>
      <c r="Q6385" s="14" t="str">
        <f>VLOOKUP($F6385,类型描述及偏移量!$C:$H,6,FALSE)</f>
        <v>下下限报警</v>
      </c>
    </row>
    <row r="6386" hidden="1" spans="1:17">
      <c r="A6386" s="12" t="s">
        <v>130</v>
      </c>
      <c r="B6386" s="12" t="s">
        <v>104</v>
      </c>
      <c r="C6386" t="s">
        <v>70</v>
      </c>
      <c r="D6386" t="s">
        <v>64</v>
      </c>
      <c r="E6386" s="13" t="str">
        <f t="shared" si="1042"/>
        <v>CHPD_M1_Current_BP_Value_var</v>
      </c>
      <c r="F6386" s="14" t="str">
        <f t="shared" si="1043"/>
        <v>BP_Value_var_LimALM</v>
      </c>
      <c r="G6386" s="10" t="str">
        <f t="shared" si="1044"/>
        <v>CHPD_M1_Current_LimALM</v>
      </c>
      <c r="H6386" s="10" t="str">
        <f>VLOOKUP(基本表格!E6386,起始地址定义!A:D,4,FALSE)&amp;" "&amp;Q6386</f>
        <v>2492+P6-M4 芯层湿刨花料仓进料皮带运输机 反馈电流 极限报警</v>
      </c>
      <c r="I6386" s="10" t="str">
        <f t="shared" si="1045"/>
        <v>DB200,X251.1</v>
      </c>
      <c r="J6386" s="13" t="str">
        <f>VLOOKUP(E6386,起始地址定义!A:D,2,FALSE)</f>
        <v>DB200</v>
      </c>
      <c r="K6386" s="12" t="str">
        <f t="shared" si="1046"/>
        <v>X251.1</v>
      </c>
      <c r="L6386" s="13">
        <f>VLOOKUP(E6386,起始地址定义!A:D,3,FALSE)</f>
        <v>250</v>
      </c>
      <c r="M6386" s="14">
        <f>VLOOKUP($F6386,类型描述及偏移量!$C:$H,2,FALSE)</f>
        <v>1.1</v>
      </c>
      <c r="N6386" s="14" t="str">
        <f>VLOOKUP($F6386,类型描述及偏移量!$C:$H,3,FALSE)</f>
        <v>离散</v>
      </c>
      <c r="O6386" s="14" t="str">
        <f>VLOOKUP($F6386,类型描述及偏移量!$C:$H,4,FALSE)</f>
        <v>On</v>
      </c>
      <c r="P6386" s="14" t="str">
        <f>VLOOKUP($F6386,类型描述及偏移量!$C:$H,5,FALSE)</f>
        <v>Yes</v>
      </c>
      <c r="Q6386" s="14" t="str">
        <f>VLOOKUP($F6386,类型描述及偏移量!$C:$H,6,FALSE)</f>
        <v>极限报警</v>
      </c>
    </row>
    <row r="6387" hidden="1" spans="1:17">
      <c r="A6387" s="12" t="s">
        <v>130</v>
      </c>
      <c r="B6387" s="12" t="s">
        <v>104</v>
      </c>
      <c r="C6387" t="s">
        <v>71</v>
      </c>
      <c r="D6387" t="s">
        <v>64</v>
      </c>
      <c r="E6387" s="13" t="str">
        <f t="shared" si="1042"/>
        <v>CHPD_M1_Current_BP_Value_var</v>
      </c>
      <c r="F6387" s="14" t="str">
        <f t="shared" si="1043"/>
        <v>BP_Value_var_LostALM</v>
      </c>
      <c r="G6387" s="10" t="str">
        <f t="shared" si="1044"/>
        <v>CHPD_M1_Current_LostALM</v>
      </c>
      <c r="H6387" s="10" t="str">
        <f>VLOOKUP(基本表格!E6387,起始地址定义!A:D,4,FALSE)&amp;" "&amp;Q6387</f>
        <v>2492+P6-M4 芯层湿刨花料仓进料皮带运输机 反馈电流 传感器断线报警</v>
      </c>
      <c r="I6387" s="10" t="str">
        <f t="shared" si="1045"/>
        <v>DB200,X251.2</v>
      </c>
      <c r="J6387" s="13" t="str">
        <f>VLOOKUP(E6387,起始地址定义!A:D,2,FALSE)</f>
        <v>DB200</v>
      </c>
      <c r="K6387" s="12" t="str">
        <f t="shared" si="1046"/>
        <v>X251.2</v>
      </c>
      <c r="L6387" s="13">
        <f>VLOOKUP(E6387,起始地址定义!A:D,3,FALSE)</f>
        <v>250</v>
      </c>
      <c r="M6387" s="14">
        <f>VLOOKUP($F6387,类型描述及偏移量!$C:$H,2,FALSE)</f>
        <v>1.2</v>
      </c>
      <c r="N6387" s="14" t="str">
        <f>VLOOKUP($F6387,类型描述及偏移量!$C:$H,3,FALSE)</f>
        <v>离散</v>
      </c>
      <c r="O6387" s="14" t="str">
        <f>VLOOKUP($F6387,类型描述及偏移量!$C:$H,4,FALSE)</f>
        <v>On</v>
      </c>
      <c r="P6387" s="14" t="str">
        <f>VLOOKUP($F6387,类型描述及偏移量!$C:$H,5,FALSE)</f>
        <v>Yes</v>
      </c>
      <c r="Q6387" s="14" t="str">
        <f>VLOOKUP($F6387,类型描述及偏移量!$C:$H,6,FALSE)</f>
        <v>传感器断线报警</v>
      </c>
    </row>
    <row r="6388" hidden="1" spans="1:17">
      <c r="A6388" s="12" t="s">
        <v>130</v>
      </c>
      <c r="B6388" s="12" t="s">
        <v>104</v>
      </c>
      <c r="C6388" t="s">
        <v>72</v>
      </c>
      <c r="D6388" t="s">
        <v>64</v>
      </c>
      <c r="E6388" s="13" t="str">
        <f t="shared" si="1042"/>
        <v>CHPD_M1_Current_BP_Value_var</v>
      </c>
      <c r="F6388" s="14" t="str">
        <f t="shared" si="1043"/>
        <v>BP_Value_var_Code</v>
      </c>
      <c r="G6388" s="10" t="str">
        <f t="shared" si="1044"/>
        <v>CHPD_M1_Current_Code</v>
      </c>
      <c r="H6388" s="10" t="str">
        <f>VLOOKUP(基本表格!E6388,起始地址定义!A:D,4,FALSE)&amp;" "&amp;Q6388</f>
        <v>2492+P6-M4 芯层湿刨花料仓进料皮带运输机 反馈电流 实际内码</v>
      </c>
      <c r="I6388" s="10" t="str">
        <f t="shared" si="1045"/>
        <v>DB200,INT252</v>
      </c>
      <c r="J6388" s="13" t="str">
        <f>VLOOKUP(E6388,起始地址定义!A:D,2,FALSE)</f>
        <v>DB200</v>
      </c>
      <c r="K6388" s="12" t="str">
        <f t="shared" si="1046"/>
        <v>INT252</v>
      </c>
      <c r="L6388" s="13">
        <f>VLOOKUP(E6388,起始地址定义!A:D,3,FALSE)</f>
        <v>250</v>
      </c>
      <c r="M6388" s="14">
        <f>VLOOKUP($F6388,类型描述及偏移量!$C:$H,2,FALSE)</f>
        <v>2</v>
      </c>
      <c r="N6388" s="14" t="str">
        <f>VLOOKUP($F6388,类型描述及偏移量!$C:$H,3,FALSE)</f>
        <v>整型</v>
      </c>
      <c r="O6388" s="14" t="str">
        <f>VLOOKUP($F6388,类型描述及偏移量!$C:$H,4,FALSE)</f>
        <v>None</v>
      </c>
      <c r="P6388" s="14" t="str">
        <f>VLOOKUP($F6388,类型描述及偏移量!$C:$H,5,FALSE)</f>
        <v>Yes</v>
      </c>
      <c r="Q6388" s="14" t="str">
        <f>VLOOKUP($F6388,类型描述及偏移量!$C:$H,6,FALSE)</f>
        <v>实际内码</v>
      </c>
    </row>
    <row r="6389" hidden="1" spans="1:17">
      <c r="A6389" s="12" t="s">
        <v>130</v>
      </c>
      <c r="B6389" s="12" t="s">
        <v>104</v>
      </c>
      <c r="C6389" t="s">
        <v>73</v>
      </c>
      <c r="D6389" t="s">
        <v>64</v>
      </c>
      <c r="E6389" s="13" t="str">
        <f t="shared" si="1042"/>
        <v>CHPD_M1_Current_BP_Value_var</v>
      </c>
      <c r="F6389" s="14" t="str">
        <f t="shared" si="1043"/>
        <v>BP_Value_var_Value</v>
      </c>
      <c r="G6389" s="10" t="str">
        <f t="shared" si="1044"/>
        <v>CHPD_M1_Current_Value</v>
      </c>
      <c r="H6389" s="10" t="str">
        <f>VLOOKUP(基本表格!E6389,起始地址定义!A:D,4,FALSE)&amp;" "&amp;Q6389</f>
        <v>2492+P6-M4 芯层湿刨花料仓进料皮带运输机 反馈电流 实际值</v>
      </c>
      <c r="I6389" s="10" t="str">
        <f t="shared" si="1045"/>
        <v>DB200,REAL256</v>
      </c>
      <c r="J6389" s="13" t="str">
        <f>VLOOKUP(E6389,起始地址定义!A:D,2,FALSE)</f>
        <v>DB200</v>
      </c>
      <c r="K6389" s="12" t="str">
        <f t="shared" si="1046"/>
        <v>REAL256</v>
      </c>
      <c r="L6389" s="13">
        <f>VLOOKUP(E6389,起始地址定义!A:D,3,FALSE)</f>
        <v>250</v>
      </c>
      <c r="M6389" s="14">
        <f>VLOOKUP($F6389,类型描述及偏移量!$C:$H,2,FALSE)</f>
        <v>6</v>
      </c>
      <c r="N6389" s="14" t="str">
        <f>VLOOKUP($F6389,类型描述及偏移量!$C:$H,3,FALSE)</f>
        <v>实型</v>
      </c>
      <c r="O6389" s="14" t="str">
        <f>VLOOKUP($F6389,类型描述及偏移量!$C:$H,4,FALSE)</f>
        <v>None</v>
      </c>
      <c r="P6389" s="14" t="str">
        <f>VLOOKUP($F6389,类型描述及偏移量!$C:$H,5,FALSE)</f>
        <v>Yes</v>
      </c>
      <c r="Q6389" s="14" t="str">
        <f>VLOOKUP($F6389,类型描述及偏移量!$C:$H,6,FALSE)</f>
        <v>实际值</v>
      </c>
    </row>
    <row r="6390" hidden="1" spans="1:17">
      <c r="A6390" s="12" t="s">
        <v>130</v>
      </c>
      <c r="B6390" s="12" t="s">
        <v>104</v>
      </c>
      <c r="C6390" t="s">
        <v>74</v>
      </c>
      <c r="D6390" t="s">
        <v>64</v>
      </c>
      <c r="E6390" s="13" t="str">
        <f t="shared" si="1042"/>
        <v>CHPD_M1_Current_BP_Value_var</v>
      </c>
      <c r="F6390" s="14" t="str">
        <f t="shared" si="1043"/>
        <v>BP_Value_var_Range</v>
      </c>
      <c r="G6390" s="10" t="str">
        <f t="shared" si="1044"/>
        <v>CHPD_M1_Current_Range</v>
      </c>
      <c r="H6390" s="10" t="str">
        <f>VLOOKUP(基本表格!E6390,起始地址定义!A:D,4,FALSE)&amp;" "&amp;Q6390</f>
        <v>2492+P6-M4 芯层湿刨花料仓进料皮带运输机 反馈电流 量程</v>
      </c>
      <c r="I6390" s="10" t="str">
        <f t="shared" si="1045"/>
        <v>DB200,REAL260</v>
      </c>
      <c r="J6390" s="13" t="str">
        <f>VLOOKUP(E6390,起始地址定义!A:D,2,FALSE)</f>
        <v>DB200</v>
      </c>
      <c r="K6390" s="12" t="str">
        <f t="shared" si="1046"/>
        <v>REAL260</v>
      </c>
      <c r="L6390" s="13">
        <f>VLOOKUP(E6390,起始地址定义!A:D,3,FALSE)</f>
        <v>250</v>
      </c>
      <c r="M6390" s="14">
        <f>VLOOKUP($F6390,类型描述及偏移量!$C:$H,2,FALSE)</f>
        <v>10</v>
      </c>
      <c r="N6390" s="14" t="str">
        <f>VLOOKUP($F6390,类型描述及偏移量!$C:$H,3,FALSE)</f>
        <v>实型</v>
      </c>
      <c r="O6390" s="14" t="str">
        <f>VLOOKUP($F6390,类型描述及偏移量!$C:$H,4,FALSE)</f>
        <v>None</v>
      </c>
      <c r="P6390" s="14" t="str">
        <f>VLOOKUP($F6390,类型描述及偏移量!$C:$H,5,FALSE)</f>
        <v>No</v>
      </c>
      <c r="Q6390" s="14" t="str">
        <f>VLOOKUP($F6390,类型描述及偏移量!$C:$H,6,FALSE)</f>
        <v>量程</v>
      </c>
    </row>
    <row r="6391" hidden="1" spans="1:17">
      <c r="A6391" s="12" t="s">
        <v>130</v>
      </c>
      <c r="B6391" s="12" t="s">
        <v>104</v>
      </c>
      <c r="C6391" t="s">
        <v>75</v>
      </c>
      <c r="D6391" t="s">
        <v>64</v>
      </c>
      <c r="E6391" s="13" t="str">
        <f t="shared" si="1042"/>
        <v>CHPD_M1_Current_BP_Value_var</v>
      </c>
      <c r="F6391" s="14" t="str">
        <f t="shared" si="1043"/>
        <v>BP_Value_var_Hi</v>
      </c>
      <c r="G6391" s="10" t="str">
        <f t="shared" si="1044"/>
        <v>CHPD_M1_Current_Hi</v>
      </c>
      <c r="H6391" s="10" t="str">
        <f>VLOOKUP(基本表格!E6391,起始地址定义!A:D,4,FALSE)&amp;" "&amp;Q6391</f>
        <v>2492+P6-M4 芯层湿刨花料仓进料皮带运输机 反馈电流 上限值</v>
      </c>
      <c r="I6391" s="10" t="str">
        <f t="shared" si="1045"/>
        <v>DB200,REAL264</v>
      </c>
      <c r="J6391" s="13" t="str">
        <f>VLOOKUP(E6391,起始地址定义!A:D,2,FALSE)</f>
        <v>DB200</v>
      </c>
      <c r="K6391" s="12" t="str">
        <f t="shared" si="1046"/>
        <v>REAL264</v>
      </c>
      <c r="L6391" s="13">
        <f>VLOOKUP(E6391,起始地址定义!A:D,3,FALSE)</f>
        <v>250</v>
      </c>
      <c r="M6391" s="14">
        <f>VLOOKUP($F6391,类型描述及偏移量!$C:$H,2,FALSE)</f>
        <v>14</v>
      </c>
      <c r="N6391" s="14" t="str">
        <f>VLOOKUP($F6391,类型描述及偏移量!$C:$H,3,FALSE)</f>
        <v>实型</v>
      </c>
      <c r="O6391" s="14" t="str">
        <f>VLOOKUP($F6391,类型描述及偏移量!$C:$H,4,FALSE)</f>
        <v>None</v>
      </c>
      <c r="P6391" s="14" t="str">
        <f>VLOOKUP($F6391,类型描述及偏移量!$C:$H,5,FALSE)</f>
        <v>No</v>
      </c>
      <c r="Q6391" s="14" t="str">
        <f>VLOOKUP($F6391,类型描述及偏移量!$C:$H,6,FALSE)</f>
        <v>上限值</v>
      </c>
    </row>
    <row r="6392" hidden="1" spans="1:17">
      <c r="A6392" s="12" t="s">
        <v>130</v>
      </c>
      <c r="B6392" s="12" t="s">
        <v>104</v>
      </c>
      <c r="C6392" t="s">
        <v>76</v>
      </c>
      <c r="D6392" t="s">
        <v>64</v>
      </c>
      <c r="E6392" s="13" t="str">
        <f t="shared" si="1042"/>
        <v>CHPD_M1_Current_BP_Value_var</v>
      </c>
      <c r="F6392" s="14" t="str">
        <f t="shared" si="1043"/>
        <v>BP_Value_var_Lo</v>
      </c>
      <c r="G6392" s="10" t="str">
        <f t="shared" si="1044"/>
        <v>CHPD_M1_Current_Lo</v>
      </c>
      <c r="H6392" s="10" t="str">
        <f>VLOOKUP(基本表格!E6392,起始地址定义!A:D,4,FALSE)&amp;" "&amp;Q6392</f>
        <v>2492+P6-M4 芯层湿刨花料仓进料皮带运输机 反馈电流 下限值</v>
      </c>
      <c r="I6392" s="10" t="str">
        <f t="shared" si="1045"/>
        <v>DB200,REAL268</v>
      </c>
      <c r="J6392" s="13" t="str">
        <f>VLOOKUP(E6392,起始地址定义!A:D,2,FALSE)</f>
        <v>DB200</v>
      </c>
      <c r="K6392" s="12" t="str">
        <f t="shared" si="1046"/>
        <v>REAL268</v>
      </c>
      <c r="L6392" s="13">
        <f>VLOOKUP(E6392,起始地址定义!A:D,3,FALSE)</f>
        <v>250</v>
      </c>
      <c r="M6392" s="14">
        <f>VLOOKUP($F6392,类型描述及偏移量!$C:$H,2,FALSE)</f>
        <v>18</v>
      </c>
      <c r="N6392" s="14" t="str">
        <f>VLOOKUP($F6392,类型描述及偏移量!$C:$H,3,FALSE)</f>
        <v>实型</v>
      </c>
      <c r="O6392" s="14" t="str">
        <f>VLOOKUP($F6392,类型描述及偏移量!$C:$H,4,FALSE)</f>
        <v>None</v>
      </c>
      <c r="P6392" s="14" t="str">
        <f>VLOOKUP($F6392,类型描述及偏移量!$C:$H,5,FALSE)</f>
        <v>No</v>
      </c>
      <c r="Q6392" s="14" t="str">
        <f>VLOOKUP($F6392,类型描述及偏移量!$C:$H,6,FALSE)</f>
        <v>下限值</v>
      </c>
    </row>
    <row r="6393" hidden="1" spans="1:17">
      <c r="A6393" s="12" t="s">
        <v>130</v>
      </c>
      <c r="B6393" s="12" t="s">
        <v>104</v>
      </c>
      <c r="C6393" t="s">
        <v>77</v>
      </c>
      <c r="D6393" t="s">
        <v>64</v>
      </c>
      <c r="E6393" s="13" t="str">
        <f t="shared" si="1042"/>
        <v>CHPD_M1_Current_BP_Value_var</v>
      </c>
      <c r="F6393" s="14" t="str">
        <f t="shared" si="1043"/>
        <v>BP_Value_var_HiHi</v>
      </c>
      <c r="G6393" s="10" t="str">
        <f t="shared" si="1044"/>
        <v>CHPD_M1_Current_HiHi</v>
      </c>
      <c r="H6393" s="10" t="str">
        <f>VLOOKUP(基本表格!E6393,起始地址定义!A:D,4,FALSE)&amp;" "&amp;Q6393</f>
        <v>2492+P6-M4 芯层湿刨花料仓进料皮带运输机 反馈电流 上上限值</v>
      </c>
      <c r="I6393" s="10" t="str">
        <f t="shared" si="1045"/>
        <v>DB200,REAL272</v>
      </c>
      <c r="J6393" s="13" t="str">
        <f>VLOOKUP(E6393,起始地址定义!A:D,2,FALSE)</f>
        <v>DB200</v>
      </c>
      <c r="K6393" s="12" t="str">
        <f t="shared" si="1046"/>
        <v>REAL272</v>
      </c>
      <c r="L6393" s="13">
        <f>VLOOKUP(E6393,起始地址定义!A:D,3,FALSE)</f>
        <v>250</v>
      </c>
      <c r="M6393" s="14">
        <f>VLOOKUP($F6393,类型描述及偏移量!$C:$H,2,FALSE)</f>
        <v>22</v>
      </c>
      <c r="N6393" s="14" t="str">
        <f>VLOOKUP($F6393,类型描述及偏移量!$C:$H,3,FALSE)</f>
        <v>实型</v>
      </c>
      <c r="O6393" s="14" t="str">
        <f>VLOOKUP($F6393,类型描述及偏移量!$C:$H,4,FALSE)</f>
        <v>None</v>
      </c>
      <c r="P6393" s="14" t="str">
        <f>VLOOKUP($F6393,类型描述及偏移量!$C:$H,5,FALSE)</f>
        <v>No</v>
      </c>
      <c r="Q6393" s="14" t="str">
        <f>VLOOKUP($F6393,类型描述及偏移量!$C:$H,6,FALSE)</f>
        <v>上上限值</v>
      </c>
    </row>
    <row r="6394" hidden="1" spans="1:17">
      <c r="A6394" s="12" t="s">
        <v>130</v>
      </c>
      <c r="B6394" s="12" t="s">
        <v>104</v>
      </c>
      <c r="C6394" t="s">
        <v>78</v>
      </c>
      <c r="D6394" t="s">
        <v>64</v>
      </c>
      <c r="E6394" s="13" t="str">
        <f t="shared" si="1042"/>
        <v>CHPD_M1_Current_BP_Value_var</v>
      </c>
      <c r="F6394" s="14" t="str">
        <f t="shared" si="1043"/>
        <v>BP_Value_var_LoLo</v>
      </c>
      <c r="G6394" s="10" t="str">
        <f t="shared" si="1044"/>
        <v>CHPD_M1_Current_LoLo</v>
      </c>
      <c r="H6394" s="10" t="str">
        <f>VLOOKUP(基本表格!E6394,起始地址定义!A:D,4,FALSE)&amp;" "&amp;Q6394</f>
        <v>2492+P6-M4 芯层湿刨花料仓进料皮带运输机 反馈电流 下下限值</v>
      </c>
      <c r="I6394" s="10" t="str">
        <f t="shared" si="1045"/>
        <v>DB200,REAL276</v>
      </c>
      <c r="J6394" s="13" t="str">
        <f>VLOOKUP(E6394,起始地址定义!A:D,2,FALSE)</f>
        <v>DB200</v>
      </c>
      <c r="K6394" s="12" t="str">
        <f t="shared" si="1046"/>
        <v>REAL276</v>
      </c>
      <c r="L6394" s="13">
        <f>VLOOKUP(E6394,起始地址定义!A:D,3,FALSE)</f>
        <v>250</v>
      </c>
      <c r="M6394" s="14">
        <f>VLOOKUP($F6394,类型描述及偏移量!$C:$H,2,FALSE)</f>
        <v>26</v>
      </c>
      <c r="N6394" s="14" t="str">
        <f>VLOOKUP($F6394,类型描述及偏移量!$C:$H,3,FALSE)</f>
        <v>实型</v>
      </c>
      <c r="O6394" s="14" t="str">
        <f>VLOOKUP($F6394,类型描述及偏移量!$C:$H,4,FALSE)</f>
        <v>None</v>
      </c>
      <c r="P6394" s="14" t="str">
        <f>VLOOKUP($F6394,类型描述及偏移量!$C:$H,5,FALSE)</f>
        <v>No</v>
      </c>
      <c r="Q6394" s="14" t="str">
        <f>VLOOKUP($F6394,类型描述及偏移量!$C:$H,6,FALSE)</f>
        <v>下下限值</v>
      </c>
    </row>
    <row r="6395" ht="12" hidden="1" customHeight="1" spans="1:17">
      <c r="A6395" s="12" t="s">
        <v>130</v>
      </c>
      <c r="B6395" s="8" t="s">
        <v>105</v>
      </c>
      <c r="C6395" t="s">
        <v>19</v>
      </c>
      <c r="D6395" t="s">
        <v>20</v>
      </c>
      <c r="E6395" s="13" t="str">
        <f t="shared" si="1042"/>
        <v>CHPD_M6_M_BP_Motor_var</v>
      </c>
      <c r="F6395" s="14" t="str">
        <f t="shared" si="1043"/>
        <v>BP_Motor_var_Enable</v>
      </c>
      <c r="G6395" s="10" t="str">
        <f t="shared" si="1044"/>
        <v>CHPD_M6_M_Enable</v>
      </c>
      <c r="H6395" s="10" t="str">
        <f>VLOOKUP(基本表格!E6395,起始地址定义!A:D,4,FALSE)&amp;" "&amp;Q6395</f>
        <v>2491+P4-M2 刨花出料刮板运输机 电机控制 使能</v>
      </c>
      <c r="I6395" s="10" t="str">
        <f t="shared" si="1045"/>
        <v>DB200,X1500.0</v>
      </c>
      <c r="J6395" s="13" t="str">
        <f>VLOOKUP(E6395,起始地址定义!A:D,2,FALSE)</f>
        <v>DB200</v>
      </c>
      <c r="K6395" s="12" t="str">
        <f t="shared" si="1046"/>
        <v>X1500.0</v>
      </c>
      <c r="L6395" s="13">
        <f>VLOOKUP(E6395,起始地址定义!A:D,3,FALSE)</f>
        <v>1500</v>
      </c>
      <c r="M6395" s="14">
        <f>VLOOKUP($F6395,类型描述及偏移量!$C:$H,2,FALSE)</f>
        <v>0</v>
      </c>
      <c r="N6395" s="14" t="str">
        <f>VLOOKUP($F6395,类型描述及偏移量!$C:$H,3,FALSE)</f>
        <v>离散</v>
      </c>
      <c r="O6395" s="14" t="str">
        <f>VLOOKUP($F6395,类型描述及偏移量!$C:$H,4,FALSE)</f>
        <v>None</v>
      </c>
      <c r="P6395" s="14" t="str">
        <f>VLOOKUP($F6395,类型描述及偏移量!$C:$H,5,FALSE)</f>
        <v>No</v>
      </c>
      <c r="Q6395" s="14" t="str">
        <f>VLOOKUP($F6395,类型描述及偏移量!$C:$H,6,FALSE)</f>
        <v>使能</v>
      </c>
    </row>
    <row r="6396" hidden="1" spans="1:17">
      <c r="A6396" s="12" t="s">
        <v>130</v>
      </c>
      <c r="B6396" s="8" t="s">
        <v>105</v>
      </c>
      <c r="C6396" t="s">
        <v>21</v>
      </c>
      <c r="D6396" t="s">
        <v>20</v>
      </c>
      <c r="E6396" s="13" t="str">
        <f t="shared" si="1042"/>
        <v>CHPD_M6_M_BP_Motor_var</v>
      </c>
      <c r="F6396" s="14" t="str">
        <f t="shared" si="1043"/>
        <v>BP_Motor_var_Auto_Status</v>
      </c>
      <c r="G6396" s="10" t="str">
        <f t="shared" si="1044"/>
        <v>CHPD_M6_M_Auto_Status</v>
      </c>
      <c r="H6396" s="10" t="str">
        <f>VLOOKUP(基本表格!E6396,起始地址定义!A:D,4,FALSE)&amp;" "&amp;Q6396</f>
        <v>2491+P4-M2 刨花出料刮板运输机 电机控制 手自动状态</v>
      </c>
      <c r="I6396" s="10" t="str">
        <f t="shared" si="1045"/>
        <v>DB200,X1500.3</v>
      </c>
      <c r="J6396" s="13" t="str">
        <f>VLOOKUP(E6396,起始地址定义!A:D,2,FALSE)</f>
        <v>DB200</v>
      </c>
      <c r="K6396" s="12" t="str">
        <f t="shared" si="1046"/>
        <v>X1500.3</v>
      </c>
      <c r="L6396" s="13">
        <f>VLOOKUP(E6396,起始地址定义!A:D,3,FALSE)</f>
        <v>1500</v>
      </c>
      <c r="M6396" s="14">
        <f>VLOOKUP($F6396,类型描述及偏移量!$C:$H,2,FALSE)</f>
        <v>0.3</v>
      </c>
      <c r="N6396" s="14" t="str">
        <f>VLOOKUP($F6396,类型描述及偏移量!$C:$H,3,FALSE)</f>
        <v>离散</v>
      </c>
      <c r="O6396" s="14" t="str">
        <f>VLOOKUP($F6396,类型描述及偏移量!$C:$H,4,FALSE)</f>
        <v>None</v>
      </c>
      <c r="P6396" s="14" t="str">
        <f>VLOOKUP($F6396,类型描述及偏移量!$C:$H,5,FALSE)</f>
        <v>Yes</v>
      </c>
      <c r="Q6396" s="14" t="str">
        <f>VLOOKUP($F6396,类型描述及偏移量!$C:$H,6,FALSE)</f>
        <v>手自动状态</v>
      </c>
    </row>
    <row r="6397" hidden="1" spans="1:17">
      <c r="A6397" s="12" t="s">
        <v>130</v>
      </c>
      <c r="B6397" s="8" t="s">
        <v>105</v>
      </c>
      <c r="C6397" t="s">
        <v>22</v>
      </c>
      <c r="D6397" t="s">
        <v>20</v>
      </c>
      <c r="E6397" s="13" t="str">
        <f t="shared" si="1042"/>
        <v>CHPD_M6_M_BP_Motor_var</v>
      </c>
      <c r="F6397" s="14" t="str">
        <f t="shared" si="1043"/>
        <v>BP_Motor_var_Loc_Rem</v>
      </c>
      <c r="G6397" s="10" t="str">
        <f t="shared" si="1044"/>
        <v>CHPD_M6_M_Loc_Rem</v>
      </c>
      <c r="H6397" s="10" t="str">
        <f>VLOOKUP(基本表格!E6397,起始地址定义!A:D,4,FALSE)&amp;" "&amp;Q6397</f>
        <v>2491+P4-M2 刨花出料刮板运输机 电机控制 本地/远程(检修/待机）</v>
      </c>
      <c r="I6397" s="10" t="str">
        <f t="shared" si="1045"/>
        <v>DB200,X1500.4</v>
      </c>
      <c r="J6397" s="13" t="str">
        <f>VLOOKUP(E6397,起始地址定义!A:D,2,FALSE)</f>
        <v>DB200</v>
      </c>
      <c r="K6397" s="12" t="str">
        <f t="shared" si="1046"/>
        <v>X1500.4</v>
      </c>
      <c r="L6397" s="13">
        <f>VLOOKUP(E6397,起始地址定义!A:D,3,FALSE)</f>
        <v>1500</v>
      </c>
      <c r="M6397" s="14">
        <f>VLOOKUP($F6397,类型描述及偏移量!$C:$H,2,FALSE)</f>
        <v>0.4</v>
      </c>
      <c r="N6397" s="14" t="str">
        <f>VLOOKUP($F6397,类型描述及偏移量!$C:$H,3,FALSE)</f>
        <v>离散</v>
      </c>
      <c r="O6397" s="14" t="str">
        <f>VLOOKUP($F6397,类型描述及偏移量!$C:$H,4,FALSE)</f>
        <v>None</v>
      </c>
      <c r="P6397" s="14" t="str">
        <f>VLOOKUP($F6397,类型描述及偏移量!$C:$H,5,FALSE)</f>
        <v>Yes</v>
      </c>
      <c r="Q6397" s="14" t="str">
        <f>VLOOKUP($F6397,类型描述及偏移量!$C:$H,6,FALSE)</f>
        <v>本地/远程(检修/待机）</v>
      </c>
    </row>
    <row r="6398" hidden="1" spans="1:17">
      <c r="A6398" s="12" t="s">
        <v>130</v>
      </c>
      <c r="B6398" s="8" t="s">
        <v>105</v>
      </c>
      <c r="C6398" t="s">
        <v>23</v>
      </c>
      <c r="D6398" t="s">
        <v>20</v>
      </c>
      <c r="E6398" s="13" t="str">
        <f t="shared" si="1042"/>
        <v>CHPD_M6_M_BP_Motor_var</v>
      </c>
      <c r="F6398" s="14" t="str">
        <f t="shared" si="1043"/>
        <v>BP_Motor_var_ON_HMI</v>
      </c>
      <c r="G6398" s="10" t="str">
        <f t="shared" si="1044"/>
        <v>CHPD_M6_M_ON_HMI</v>
      </c>
      <c r="H6398" s="10" t="str">
        <f>VLOOKUP(基本表格!E6398,起始地址定义!A:D,4,FALSE)&amp;" "&amp;Q6398</f>
        <v>2491+P4-M2 刨花出料刮板运输机 电机控制 开启_上位机(正转)</v>
      </c>
      <c r="I6398" s="10" t="str">
        <f t="shared" si="1045"/>
        <v>DB200,X1500.6</v>
      </c>
      <c r="J6398" s="13" t="str">
        <f>VLOOKUP(E6398,起始地址定义!A:D,2,FALSE)</f>
        <v>DB200</v>
      </c>
      <c r="K6398" s="12" t="str">
        <f t="shared" si="1046"/>
        <v>X1500.6</v>
      </c>
      <c r="L6398" s="13">
        <f>VLOOKUP(E6398,起始地址定义!A:D,3,FALSE)</f>
        <v>1500</v>
      </c>
      <c r="M6398" s="14">
        <f>VLOOKUP($F6398,类型描述及偏移量!$C:$H,2,FALSE)</f>
        <v>0.6</v>
      </c>
      <c r="N6398" s="14" t="str">
        <f>VLOOKUP($F6398,类型描述及偏移量!$C:$H,3,FALSE)</f>
        <v>离散</v>
      </c>
      <c r="O6398" s="14" t="str">
        <f>VLOOKUP($F6398,类型描述及偏移量!$C:$H,4,FALSE)</f>
        <v>None</v>
      </c>
      <c r="P6398" s="14" t="str">
        <f>VLOOKUP($F6398,类型描述及偏移量!$C:$H,5,FALSE)</f>
        <v>No</v>
      </c>
      <c r="Q6398" s="14" t="str">
        <f>VLOOKUP($F6398,类型描述及偏移量!$C:$H,6,FALSE)</f>
        <v>开启_上位机(正转)</v>
      </c>
    </row>
    <row r="6399" hidden="1" spans="1:17">
      <c r="A6399" s="12" t="s">
        <v>130</v>
      </c>
      <c r="B6399" s="8" t="s">
        <v>105</v>
      </c>
      <c r="C6399" t="s">
        <v>24</v>
      </c>
      <c r="D6399" t="s">
        <v>20</v>
      </c>
      <c r="E6399" s="13" t="str">
        <f t="shared" si="1042"/>
        <v>CHPD_M6_M_BP_Motor_var</v>
      </c>
      <c r="F6399" s="14" t="str">
        <f t="shared" si="1043"/>
        <v>BP_Motor_var_OFF_HMI</v>
      </c>
      <c r="G6399" s="10" t="str">
        <f t="shared" si="1044"/>
        <v>CHPD_M6_M_OFF_HMI</v>
      </c>
      <c r="H6399" s="10" t="str">
        <f>VLOOKUP(基本表格!E6399,起始地址定义!A:D,4,FALSE)&amp;" "&amp;Q6399</f>
        <v>2491+P4-M2 刨花出料刮板运输机 电机控制 停止_上位机(反转)</v>
      </c>
      <c r="I6399" s="10" t="str">
        <f t="shared" si="1045"/>
        <v>DB200,X1501.0</v>
      </c>
      <c r="J6399" s="13" t="str">
        <f>VLOOKUP(E6399,起始地址定义!A:D,2,FALSE)</f>
        <v>DB200</v>
      </c>
      <c r="K6399" s="12" t="str">
        <f t="shared" si="1046"/>
        <v>X1501.0</v>
      </c>
      <c r="L6399" s="13">
        <f>VLOOKUP(E6399,起始地址定义!A:D,3,FALSE)</f>
        <v>1500</v>
      </c>
      <c r="M6399" s="14">
        <f>VLOOKUP($F6399,类型描述及偏移量!$C:$H,2,FALSE)</f>
        <v>1</v>
      </c>
      <c r="N6399" s="14" t="str">
        <f>VLOOKUP($F6399,类型描述及偏移量!$C:$H,3,FALSE)</f>
        <v>离散</v>
      </c>
      <c r="O6399" s="14" t="str">
        <f>VLOOKUP($F6399,类型描述及偏移量!$C:$H,4,FALSE)</f>
        <v>None</v>
      </c>
      <c r="P6399" s="14" t="str">
        <f>VLOOKUP($F6399,类型描述及偏移量!$C:$H,5,FALSE)</f>
        <v>No</v>
      </c>
      <c r="Q6399" s="14" t="str">
        <f>VLOOKUP($F6399,类型描述及偏移量!$C:$H,6,FALSE)</f>
        <v>停止_上位机(反转)</v>
      </c>
    </row>
    <row r="6400" hidden="1" spans="1:17">
      <c r="A6400" s="12" t="s">
        <v>130</v>
      </c>
      <c r="B6400" s="8" t="s">
        <v>105</v>
      </c>
      <c r="C6400" t="s">
        <v>25</v>
      </c>
      <c r="D6400" t="s">
        <v>20</v>
      </c>
      <c r="E6400" s="13" t="str">
        <f t="shared" si="1042"/>
        <v>CHPD_M6_M_BP_Motor_var</v>
      </c>
      <c r="F6400" s="14" t="str">
        <f t="shared" si="1043"/>
        <v>BP_Motor_var_Fan</v>
      </c>
      <c r="G6400" s="10" t="str">
        <f t="shared" si="1044"/>
        <v>CHPD_M6_M_Fan</v>
      </c>
      <c r="H6400" s="10" t="str">
        <f>VLOOKUP(基本表格!E6400,起始地址定义!A:D,4,FALSE)&amp;" "&amp;Q6400</f>
        <v>2491+P4-M2 刨花出料刮板运输机 电机控制 通风扇</v>
      </c>
      <c r="I6400" s="10" t="str">
        <f t="shared" si="1045"/>
        <v>DB200,X1501.1</v>
      </c>
      <c r="J6400" s="13" t="str">
        <f>VLOOKUP(E6400,起始地址定义!A:D,2,FALSE)</f>
        <v>DB200</v>
      </c>
      <c r="K6400" s="12" t="str">
        <f t="shared" si="1046"/>
        <v>X1501.1</v>
      </c>
      <c r="L6400" s="13">
        <f>VLOOKUP(E6400,起始地址定义!A:D,3,FALSE)</f>
        <v>1500</v>
      </c>
      <c r="M6400" s="14">
        <f>VLOOKUP($F6400,类型描述及偏移量!$C:$H,2,FALSE)</f>
        <v>1.1</v>
      </c>
      <c r="N6400" s="14" t="str">
        <f>VLOOKUP($F6400,类型描述及偏移量!$C:$H,3,FALSE)</f>
        <v>离散</v>
      </c>
      <c r="O6400" s="14" t="str">
        <f>VLOOKUP($F6400,类型描述及偏移量!$C:$H,4,FALSE)</f>
        <v>None</v>
      </c>
      <c r="P6400" s="14" t="str">
        <f>VLOOKUP($F6400,类型描述及偏移量!$C:$H,5,FALSE)</f>
        <v>Yes</v>
      </c>
      <c r="Q6400" s="14" t="str">
        <f>VLOOKUP($F6400,类型描述及偏移量!$C:$H,6,FALSE)</f>
        <v>通风扇</v>
      </c>
    </row>
    <row r="6401" hidden="1" spans="1:17">
      <c r="A6401" s="12" t="s">
        <v>130</v>
      </c>
      <c r="B6401" s="8" t="s">
        <v>105</v>
      </c>
      <c r="C6401" t="s">
        <v>26</v>
      </c>
      <c r="D6401" t="s">
        <v>20</v>
      </c>
      <c r="E6401" s="13" t="str">
        <f t="shared" si="1042"/>
        <v>CHPD_M6_M_BP_Motor_var</v>
      </c>
      <c r="F6401" s="14" t="str">
        <f t="shared" si="1043"/>
        <v>BP_Motor_var_Motor</v>
      </c>
      <c r="G6401" s="10" t="str">
        <f t="shared" si="1044"/>
        <v>CHPD_M6_M_Motor</v>
      </c>
      <c r="H6401" s="10" t="str">
        <f>VLOOKUP(基本表格!E6401,起始地址定义!A:D,4,FALSE)&amp;" "&amp;Q6401</f>
        <v>2491+P4-M2 刨花出料刮板运输机 电机控制 电机(正转）</v>
      </c>
      <c r="I6401" s="10" t="str">
        <f t="shared" si="1045"/>
        <v>DB200,X1501.2</v>
      </c>
      <c r="J6401" s="13" t="str">
        <f>VLOOKUP(E6401,起始地址定义!A:D,2,FALSE)</f>
        <v>DB200</v>
      </c>
      <c r="K6401" s="12" t="str">
        <f t="shared" si="1046"/>
        <v>X1501.2</v>
      </c>
      <c r="L6401" s="13">
        <f>VLOOKUP(E6401,起始地址定义!A:D,3,FALSE)</f>
        <v>1500</v>
      </c>
      <c r="M6401" s="14">
        <f>VLOOKUP($F6401,类型描述及偏移量!$C:$H,2,FALSE)</f>
        <v>1.2</v>
      </c>
      <c r="N6401" s="14" t="str">
        <f>VLOOKUP($F6401,类型描述及偏移量!$C:$H,3,FALSE)</f>
        <v>离散</v>
      </c>
      <c r="O6401" s="14" t="str">
        <f>VLOOKUP($F6401,类型描述及偏移量!$C:$H,4,FALSE)</f>
        <v>None</v>
      </c>
      <c r="P6401" s="14" t="str">
        <f>VLOOKUP($F6401,类型描述及偏移量!$C:$H,5,FALSE)</f>
        <v>Yes</v>
      </c>
      <c r="Q6401" s="14" t="str">
        <f>VLOOKUP($F6401,类型描述及偏移量!$C:$H,6,FALSE)</f>
        <v>电机(正转）</v>
      </c>
    </row>
    <row r="6402" hidden="1" spans="1:17">
      <c r="A6402" s="12" t="s">
        <v>130</v>
      </c>
      <c r="B6402" s="8" t="s">
        <v>105</v>
      </c>
      <c r="C6402" t="s">
        <v>27</v>
      </c>
      <c r="D6402" t="s">
        <v>20</v>
      </c>
      <c r="E6402" s="13" t="str">
        <f t="shared" si="1042"/>
        <v>CHPD_M6_M_BP_Motor_var</v>
      </c>
      <c r="F6402" s="14" t="str">
        <f t="shared" si="1043"/>
        <v>BP_Motor_var_OL</v>
      </c>
      <c r="G6402" s="10" t="str">
        <f t="shared" si="1044"/>
        <v>CHPD_M6_M_OL</v>
      </c>
      <c r="H6402" s="10" t="str">
        <f>VLOOKUP(基本表格!E6402,起始地址定义!A:D,4,FALSE)&amp;" "&amp;Q6402</f>
        <v>2491+P4-M2 刨花出料刮板运输机 电机控制 电机过载</v>
      </c>
      <c r="I6402" s="10" t="str">
        <f t="shared" si="1045"/>
        <v>DB200,X1501.3</v>
      </c>
      <c r="J6402" s="13" t="str">
        <f>VLOOKUP(E6402,起始地址定义!A:D,2,FALSE)</f>
        <v>DB200</v>
      </c>
      <c r="K6402" s="12" t="str">
        <f t="shared" si="1046"/>
        <v>X1501.3</v>
      </c>
      <c r="L6402" s="13">
        <f>VLOOKUP(E6402,起始地址定义!A:D,3,FALSE)</f>
        <v>1500</v>
      </c>
      <c r="M6402" s="14">
        <f>VLOOKUP($F6402,类型描述及偏移量!$C:$H,2,FALSE)</f>
        <v>1.3</v>
      </c>
      <c r="N6402" s="14" t="str">
        <f>VLOOKUP($F6402,类型描述及偏移量!$C:$H,3,FALSE)</f>
        <v>离散</v>
      </c>
      <c r="O6402" s="14" t="str">
        <f>VLOOKUP($F6402,类型描述及偏移量!$C:$H,4,FALSE)</f>
        <v>On</v>
      </c>
      <c r="P6402" s="14" t="str">
        <f>VLOOKUP($F6402,类型描述及偏移量!$C:$H,5,FALSE)</f>
        <v>Yes</v>
      </c>
      <c r="Q6402" s="14" t="str">
        <f>VLOOKUP($F6402,类型描述及偏移量!$C:$H,6,FALSE)</f>
        <v>电机过载</v>
      </c>
    </row>
    <row r="6403" hidden="1" spans="1:17">
      <c r="A6403" s="12" t="s">
        <v>130</v>
      </c>
      <c r="B6403" s="8" t="s">
        <v>105</v>
      </c>
      <c r="C6403" t="s">
        <v>28</v>
      </c>
      <c r="D6403" t="s">
        <v>20</v>
      </c>
      <c r="E6403" s="13" t="str">
        <f t="shared" si="1042"/>
        <v>CHPD_M6_M_BP_Motor_var</v>
      </c>
      <c r="F6403" s="14" t="str">
        <f t="shared" si="1043"/>
        <v>BP_Motor_var_Fan_OL</v>
      </c>
      <c r="G6403" s="10" t="str">
        <f t="shared" si="1044"/>
        <v>CHPD_M6_M_Fan_OL</v>
      </c>
      <c r="H6403" s="10" t="str">
        <f>VLOOKUP(基本表格!E6403,起始地址定义!A:D,4,FALSE)&amp;" "&amp;Q6403</f>
        <v>2491+P4-M2 刨花出料刮板运输机 电机控制 风扇过载</v>
      </c>
      <c r="I6403" s="10" t="str">
        <f t="shared" si="1045"/>
        <v>DB200,X1501.4</v>
      </c>
      <c r="J6403" s="13" t="str">
        <f>VLOOKUP(E6403,起始地址定义!A:D,2,FALSE)</f>
        <v>DB200</v>
      </c>
      <c r="K6403" s="12" t="str">
        <f t="shared" si="1046"/>
        <v>X1501.4</v>
      </c>
      <c r="L6403" s="13">
        <f>VLOOKUP(E6403,起始地址定义!A:D,3,FALSE)</f>
        <v>1500</v>
      </c>
      <c r="M6403" s="14">
        <f>VLOOKUP($F6403,类型描述及偏移量!$C:$H,2,FALSE)</f>
        <v>1.4</v>
      </c>
      <c r="N6403" s="14" t="str">
        <f>VLOOKUP($F6403,类型描述及偏移量!$C:$H,3,FALSE)</f>
        <v>离散</v>
      </c>
      <c r="O6403" s="14" t="str">
        <f>VLOOKUP($F6403,类型描述及偏移量!$C:$H,4,FALSE)</f>
        <v>On</v>
      </c>
      <c r="P6403" s="14" t="str">
        <f>VLOOKUP($F6403,类型描述及偏移量!$C:$H,5,FALSE)</f>
        <v>Yes</v>
      </c>
      <c r="Q6403" s="14" t="str">
        <f>VLOOKUP($F6403,类型描述及偏移量!$C:$H,6,FALSE)</f>
        <v>风扇过载</v>
      </c>
    </row>
    <row r="6404" hidden="1" spans="1:17">
      <c r="A6404" s="12" t="s">
        <v>130</v>
      </c>
      <c r="B6404" s="8" t="s">
        <v>105</v>
      </c>
      <c r="C6404" t="s">
        <v>29</v>
      </c>
      <c r="D6404" t="s">
        <v>20</v>
      </c>
      <c r="E6404" s="13" t="str">
        <f t="shared" si="1042"/>
        <v>CHPD_M6_M_BP_Motor_var</v>
      </c>
      <c r="F6404" s="14" t="str">
        <f t="shared" si="1043"/>
        <v>BP_Motor_var_RunSig</v>
      </c>
      <c r="G6404" s="10" t="str">
        <f t="shared" si="1044"/>
        <v>CHPD_M6_M_RunSig</v>
      </c>
      <c r="H6404" s="10" t="str">
        <f>VLOOKUP(基本表格!E6404,起始地址定义!A:D,4,FALSE)&amp;" "&amp;Q6404</f>
        <v>2491+P4-M2 刨花出料刮板运输机 电机控制 电机运行指示</v>
      </c>
      <c r="I6404" s="10" t="str">
        <f t="shared" si="1045"/>
        <v>DB200,X1501.5</v>
      </c>
      <c r="J6404" s="13" t="str">
        <f>VLOOKUP(E6404,起始地址定义!A:D,2,FALSE)</f>
        <v>DB200</v>
      </c>
      <c r="K6404" s="12" t="str">
        <f t="shared" si="1046"/>
        <v>X1501.5</v>
      </c>
      <c r="L6404" s="13">
        <f>VLOOKUP(E6404,起始地址定义!A:D,3,FALSE)</f>
        <v>1500</v>
      </c>
      <c r="M6404" s="14">
        <f>VLOOKUP($F6404,类型描述及偏移量!$C:$H,2,FALSE)</f>
        <v>1.5</v>
      </c>
      <c r="N6404" s="14" t="str">
        <f>VLOOKUP($F6404,类型描述及偏移量!$C:$H,3,FALSE)</f>
        <v>离散</v>
      </c>
      <c r="O6404" s="14" t="str">
        <f>VLOOKUP($F6404,类型描述及偏移量!$C:$H,4,FALSE)</f>
        <v>None</v>
      </c>
      <c r="P6404" s="14" t="str">
        <f>VLOOKUP($F6404,类型描述及偏移量!$C:$H,5,FALSE)</f>
        <v>Yes</v>
      </c>
      <c r="Q6404" s="14" t="str">
        <f>VLOOKUP($F6404,类型描述及偏移量!$C:$H,6,FALSE)</f>
        <v>电机运行指示</v>
      </c>
    </row>
    <row r="6405" hidden="1" spans="1:17">
      <c r="A6405" s="12" t="s">
        <v>130</v>
      </c>
      <c r="B6405" s="8" t="s">
        <v>105</v>
      </c>
      <c r="C6405" t="s">
        <v>30</v>
      </c>
      <c r="D6405" t="s">
        <v>20</v>
      </c>
      <c r="E6405" s="13" t="str">
        <f t="shared" si="1042"/>
        <v>CHPD_M6_M_BP_Motor_var</v>
      </c>
      <c r="F6405" s="14" t="str">
        <f t="shared" si="1043"/>
        <v>BP_Motor_var_Break_ALM</v>
      </c>
      <c r="G6405" s="10" t="str">
        <f t="shared" si="1044"/>
        <v>CHPD_M6_M_Break_ALM</v>
      </c>
      <c r="H6405" s="10" t="str">
        <f>VLOOKUP(基本表格!E6405,起始地址定义!A:D,4,FALSE)&amp;" "&amp;Q6405</f>
        <v>2491+P4-M2 刨花出料刮板运输机 电机控制 断链报警</v>
      </c>
      <c r="I6405" s="10" t="str">
        <f t="shared" si="1045"/>
        <v>DB200,X1501.6</v>
      </c>
      <c r="J6405" s="13" t="str">
        <f>VLOOKUP(E6405,起始地址定义!A:D,2,FALSE)</f>
        <v>DB200</v>
      </c>
      <c r="K6405" s="12" t="str">
        <f t="shared" si="1046"/>
        <v>X1501.6</v>
      </c>
      <c r="L6405" s="13">
        <f>VLOOKUP(E6405,起始地址定义!A:D,3,FALSE)</f>
        <v>1500</v>
      </c>
      <c r="M6405" s="14">
        <f>VLOOKUP($F6405,类型描述及偏移量!$C:$H,2,FALSE)</f>
        <v>1.6</v>
      </c>
      <c r="N6405" s="14" t="str">
        <f>VLOOKUP($F6405,类型描述及偏移量!$C:$H,3,FALSE)</f>
        <v>离散</v>
      </c>
      <c r="O6405" s="14" t="str">
        <f>VLOOKUP($F6405,类型描述及偏移量!$C:$H,4,FALSE)</f>
        <v>On</v>
      </c>
      <c r="P6405" s="14" t="str">
        <f>VLOOKUP($F6405,类型描述及偏移量!$C:$H,5,FALSE)</f>
        <v>Yes</v>
      </c>
      <c r="Q6405" s="14" t="str">
        <f>VLOOKUP($F6405,类型描述及偏移量!$C:$H,6,FALSE)</f>
        <v>断链报警</v>
      </c>
    </row>
    <row r="6406" hidden="1" spans="1:17">
      <c r="A6406" s="12" t="s">
        <v>130</v>
      </c>
      <c r="B6406" s="8" t="s">
        <v>105</v>
      </c>
      <c r="C6406" t="s">
        <v>31</v>
      </c>
      <c r="D6406" t="s">
        <v>20</v>
      </c>
      <c r="E6406" s="13" t="str">
        <f t="shared" si="1042"/>
        <v>CHPD_M6_M_BP_Motor_var</v>
      </c>
      <c r="F6406" s="14" t="str">
        <f t="shared" si="1043"/>
        <v>BP_Motor_var_Break_CHK</v>
      </c>
      <c r="G6406" s="10" t="str">
        <f t="shared" si="1044"/>
        <v>CHPD_M6_M_Break_CHK</v>
      </c>
      <c r="H6406" s="10" t="str">
        <f>VLOOKUP(基本表格!E6406,起始地址定义!A:D,4,FALSE)&amp;" "&amp;Q6406</f>
        <v>2491+P4-M2 刨花出料刮板运输机 电机控制 断链检测</v>
      </c>
      <c r="I6406" s="10" t="str">
        <f t="shared" si="1045"/>
        <v>DB200,X1501.7</v>
      </c>
      <c r="J6406" s="13" t="str">
        <f>VLOOKUP(E6406,起始地址定义!A:D,2,FALSE)</f>
        <v>DB200</v>
      </c>
      <c r="K6406" s="12" t="str">
        <f t="shared" si="1046"/>
        <v>X1501.7</v>
      </c>
      <c r="L6406" s="13">
        <f>VLOOKUP(E6406,起始地址定义!A:D,3,FALSE)</f>
        <v>1500</v>
      </c>
      <c r="M6406" s="14">
        <f>VLOOKUP($F6406,类型描述及偏移量!$C:$H,2,FALSE)</f>
        <v>1.7</v>
      </c>
      <c r="N6406" s="14" t="str">
        <f>VLOOKUP($F6406,类型描述及偏移量!$C:$H,3,FALSE)</f>
        <v>离散</v>
      </c>
      <c r="O6406" s="14" t="str">
        <f>VLOOKUP($F6406,类型描述及偏移量!$C:$H,4,FALSE)</f>
        <v>None</v>
      </c>
      <c r="P6406" s="14" t="str">
        <f>VLOOKUP($F6406,类型描述及偏移量!$C:$H,5,FALSE)</f>
        <v>Yes</v>
      </c>
      <c r="Q6406" s="14" t="str">
        <f>VLOOKUP($F6406,类型描述及偏移量!$C:$H,6,FALSE)</f>
        <v>断链检测</v>
      </c>
    </row>
    <row r="6407" hidden="1" spans="1:17">
      <c r="A6407" s="12" t="s">
        <v>130</v>
      </c>
      <c r="B6407" s="8" t="s">
        <v>105</v>
      </c>
      <c r="C6407" t="s">
        <v>32</v>
      </c>
      <c r="D6407" t="s">
        <v>20</v>
      </c>
      <c r="E6407" s="13" t="str">
        <f t="shared" si="1042"/>
        <v>CHPD_M6_M_BP_Motor_var</v>
      </c>
      <c r="F6407" s="14" t="str">
        <f t="shared" si="1043"/>
        <v>BP_Motor_var_INV_Res_HMI</v>
      </c>
      <c r="G6407" s="10" t="str">
        <f t="shared" si="1044"/>
        <v>CHPD_M6_M_INV_Res_HMI</v>
      </c>
      <c r="H6407" s="10" t="str">
        <f>VLOOKUP(基本表格!E6407,起始地址定义!A:D,4,FALSE)&amp;" "&amp;Q6407</f>
        <v>2491+P4-M2 刨花出料刮板运输机 电机控制 复位</v>
      </c>
      <c r="I6407" s="10" t="str">
        <f t="shared" si="1045"/>
        <v>DB200,X1502.0</v>
      </c>
      <c r="J6407" s="13" t="str">
        <f>VLOOKUP(E6407,起始地址定义!A:D,2,FALSE)</f>
        <v>DB200</v>
      </c>
      <c r="K6407" s="12" t="str">
        <f t="shared" si="1046"/>
        <v>X1502.0</v>
      </c>
      <c r="L6407" s="13">
        <f>VLOOKUP(E6407,起始地址定义!A:D,3,FALSE)</f>
        <v>1500</v>
      </c>
      <c r="M6407" s="14">
        <f>VLOOKUP($F6407,类型描述及偏移量!$C:$H,2,FALSE)</f>
        <v>2</v>
      </c>
      <c r="N6407" s="14" t="str">
        <f>VLOOKUP($F6407,类型描述及偏移量!$C:$H,3,FALSE)</f>
        <v>离散</v>
      </c>
      <c r="O6407" s="14" t="str">
        <f>VLOOKUP($F6407,类型描述及偏移量!$C:$H,4,FALSE)</f>
        <v>None</v>
      </c>
      <c r="P6407" s="14" t="str">
        <f>VLOOKUP($F6407,类型描述及偏移量!$C:$H,5,FALSE)</f>
        <v>No</v>
      </c>
      <c r="Q6407" s="14" t="str">
        <f>VLOOKUP($F6407,类型描述及偏移量!$C:$H,6,FALSE)</f>
        <v>复位</v>
      </c>
    </row>
    <row r="6408" hidden="1" spans="1:17">
      <c r="A6408" s="12" t="s">
        <v>130</v>
      </c>
      <c r="B6408" s="8" t="s">
        <v>105</v>
      </c>
      <c r="C6408" t="s">
        <v>33</v>
      </c>
      <c r="D6408" t="s">
        <v>20</v>
      </c>
      <c r="E6408" s="13" t="str">
        <f t="shared" si="1042"/>
        <v>CHPD_M6_M_BP_Motor_var</v>
      </c>
      <c r="F6408" s="14" t="str">
        <f t="shared" si="1043"/>
        <v>BP_Motor_var_Break_EN</v>
      </c>
      <c r="G6408" s="10" t="str">
        <f t="shared" si="1044"/>
        <v>CHPD_M6_M_Break_EN</v>
      </c>
      <c r="H6408" s="10" t="str">
        <f>VLOOKUP(基本表格!E6408,起始地址定义!A:D,4,FALSE)&amp;" "&amp;Q6408</f>
        <v>2491+P4-M2 刨花出料刮板运输机 电机控制 断链保护使能</v>
      </c>
      <c r="I6408" s="10" t="str">
        <f t="shared" si="1045"/>
        <v>DB200,X1502.1</v>
      </c>
      <c r="J6408" s="13" t="str">
        <f>VLOOKUP(E6408,起始地址定义!A:D,2,FALSE)</f>
        <v>DB200</v>
      </c>
      <c r="K6408" s="12" t="str">
        <f t="shared" si="1046"/>
        <v>X1502.1</v>
      </c>
      <c r="L6408" s="13">
        <f>VLOOKUP(E6408,起始地址定义!A:D,3,FALSE)</f>
        <v>1500</v>
      </c>
      <c r="M6408" s="14">
        <f>VLOOKUP($F6408,类型描述及偏移量!$C:$H,2,FALSE)</f>
        <v>2.1</v>
      </c>
      <c r="N6408" s="14" t="str">
        <f>VLOOKUP($F6408,类型描述及偏移量!$C:$H,3,FALSE)</f>
        <v>离散</v>
      </c>
      <c r="O6408" s="14" t="str">
        <f>VLOOKUP($F6408,类型描述及偏移量!$C:$H,4,FALSE)</f>
        <v>None</v>
      </c>
      <c r="P6408" s="14" t="str">
        <f>VLOOKUP($F6408,类型描述及偏移量!$C:$H,5,FALSE)</f>
        <v>No</v>
      </c>
      <c r="Q6408" s="14" t="str">
        <f>VLOOKUP($F6408,类型描述及偏移量!$C:$H,6,FALSE)</f>
        <v>断链保护使能</v>
      </c>
    </row>
    <row r="6409" hidden="1" spans="1:17">
      <c r="A6409" s="12" t="s">
        <v>130</v>
      </c>
      <c r="B6409" s="8" t="s">
        <v>105</v>
      </c>
      <c r="C6409" t="s">
        <v>34</v>
      </c>
      <c r="D6409" t="s">
        <v>20</v>
      </c>
      <c r="E6409" s="13" t="str">
        <f t="shared" si="1042"/>
        <v>CHPD_M6_M_BP_Motor_var</v>
      </c>
      <c r="F6409" s="14" t="str">
        <f t="shared" si="1043"/>
        <v>BP_Motor_var_Break_Stop</v>
      </c>
      <c r="G6409" s="10" t="str">
        <f t="shared" si="1044"/>
        <v>CHPD_M6_M_Break_Stop</v>
      </c>
      <c r="H6409" s="10" t="str">
        <f>VLOOKUP(基本表格!E6409,起始地址定义!A:D,4,FALSE)&amp;" "&amp;Q6409</f>
        <v>2491+P4-M2 刨花出料刮板运输机 电机控制 断链导致停机</v>
      </c>
      <c r="I6409" s="10" t="str">
        <f t="shared" si="1045"/>
        <v>DB200,X1502.2</v>
      </c>
      <c r="J6409" s="13" t="str">
        <f>VLOOKUP(E6409,起始地址定义!A:D,2,FALSE)</f>
        <v>DB200</v>
      </c>
      <c r="K6409" s="12" t="str">
        <f t="shared" si="1046"/>
        <v>X1502.2</v>
      </c>
      <c r="L6409" s="13">
        <f>VLOOKUP(E6409,起始地址定义!A:D,3,FALSE)</f>
        <v>1500</v>
      </c>
      <c r="M6409" s="14">
        <f>VLOOKUP($F6409,类型描述及偏移量!$C:$H,2,FALSE)</f>
        <v>2.2</v>
      </c>
      <c r="N6409" s="14" t="str">
        <f>VLOOKUP($F6409,类型描述及偏移量!$C:$H,3,FALSE)</f>
        <v>离散</v>
      </c>
      <c r="O6409" s="14" t="str">
        <f>VLOOKUP($F6409,类型描述及偏移量!$C:$H,4,FALSE)</f>
        <v>On</v>
      </c>
      <c r="P6409" s="14" t="str">
        <f>VLOOKUP($F6409,类型描述及偏移量!$C:$H,5,FALSE)</f>
        <v>Yes</v>
      </c>
      <c r="Q6409" s="14" t="str">
        <f>VLOOKUP($F6409,类型描述及偏移量!$C:$H,6,FALSE)</f>
        <v>断链导致停机</v>
      </c>
    </row>
    <row r="6410" hidden="1" spans="1:17">
      <c r="A6410" s="12" t="s">
        <v>130</v>
      </c>
      <c r="B6410" s="8" t="s">
        <v>105</v>
      </c>
      <c r="C6410" t="s">
        <v>35</v>
      </c>
      <c r="D6410" t="s">
        <v>20</v>
      </c>
      <c r="E6410" s="13" t="str">
        <f t="shared" si="1042"/>
        <v>CHPD_M6_M_BP_Motor_var</v>
      </c>
      <c r="F6410" s="14" t="str">
        <f t="shared" si="1043"/>
        <v>BP_Motor_var_Motor_Back</v>
      </c>
      <c r="G6410" s="10" t="str">
        <f t="shared" si="1044"/>
        <v>CHPD_M6_M_Motor_Back</v>
      </c>
      <c r="H6410" s="10" t="str">
        <f>VLOOKUP(基本表格!E6410,起始地址定义!A:D,4,FALSE)&amp;" "&amp;Q6410</f>
        <v>2491+P4-M2 刨花出料刮板运输机 电机控制 电机(反转）</v>
      </c>
      <c r="I6410" s="10" t="str">
        <f t="shared" si="1045"/>
        <v>DB200,X1502.3</v>
      </c>
      <c r="J6410" s="13" t="str">
        <f>VLOOKUP(E6410,起始地址定义!A:D,2,FALSE)</f>
        <v>DB200</v>
      </c>
      <c r="K6410" s="12" t="str">
        <f t="shared" si="1046"/>
        <v>X1502.3</v>
      </c>
      <c r="L6410" s="13">
        <f>VLOOKUP(E6410,起始地址定义!A:D,3,FALSE)</f>
        <v>1500</v>
      </c>
      <c r="M6410" s="14">
        <f>VLOOKUP($F6410,类型描述及偏移量!$C:$H,2,FALSE)</f>
        <v>2.3</v>
      </c>
      <c r="N6410" s="14" t="str">
        <f>VLOOKUP($F6410,类型描述及偏移量!$C:$H,3,FALSE)</f>
        <v>离散</v>
      </c>
      <c r="O6410" s="14" t="str">
        <f>VLOOKUP($F6410,类型描述及偏移量!$C:$H,4,FALSE)</f>
        <v>None</v>
      </c>
      <c r="P6410" s="14" t="str">
        <f>VLOOKUP($F6410,类型描述及偏移量!$C:$H,5,FALSE)</f>
        <v>Yes</v>
      </c>
      <c r="Q6410" s="14" t="str">
        <f>VLOOKUP($F6410,类型描述及偏移量!$C:$H,6,FALSE)</f>
        <v>电机(反转）</v>
      </c>
    </row>
    <row r="6411" hidden="1" spans="1:17">
      <c r="A6411" s="12" t="s">
        <v>130</v>
      </c>
      <c r="B6411" s="8" t="s">
        <v>105</v>
      </c>
      <c r="C6411" t="s">
        <v>36</v>
      </c>
      <c r="D6411" t="s">
        <v>20</v>
      </c>
      <c r="E6411" s="13" t="str">
        <f t="shared" si="1042"/>
        <v>CHPD_M6_M_BP_Motor_var</v>
      </c>
      <c r="F6411" s="14" t="str">
        <f t="shared" si="1043"/>
        <v>BP_Motor_var_Loc</v>
      </c>
      <c r="G6411" s="10" t="str">
        <f t="shared" si="1044"/>
        <v>CHPD_M6_M_Loc</v>
      </c>
      <c r="H6411" s="10" t="str">
        <f>VLOOKUP(基本表格!E6411,起始地址定义!A:D,4,FALSE)&amp;" "&amp;Q6411</f>
        <v>2491+P4-M2 刨花出料刮板运输机 电机控制 本地</v>
      </c>
      <c r="I6411" s="10" t="str">
        <f t="shared" si="1045"/>
        <v>DB200,X1502.4</v>
      </c>
      <c r="J6411" s="13" t="str">
        <f>VLOOKUP(E6411,起始地址定义!A:D,2,FALSE)</f>
        <v>DB200</v>
      </c>
      <c r="K6411" s="12" t="str">
        <f t="shared" si="1046"/>
        <v>X1502.4</v>
      </c>
      <c r="L6411" s="13">
        <f>VLOOKUP(E6411,起始地址定义!A:D,3,FALSE)</f>
        <v>1500</v>
      </c>
      <c r="M6411" s="14">
        <f>VLOOKUP($F6411,类型描述及偏移量!$C:$H,2,FALSE)</f>
        <v>2.4</v>
      </c>
      <c r="N6411" s="14" t="str">
        <f>VLOOKUP($F6411,类型描述及偏移量!$C:$H,3,FALSE)</f>
        <v>离散</v>
      </c>
      <c r="O6411" s="14" t="str">
        <f>VLOOKUP($F6411,类型描述及偏移量!$C:$H,4,FALSE)</f>
        <v>None</v>
      </c>
      <c r="P6411" s="14" t="str">
        <f>VLOOKUP($F6411,类型描述及偏移量!$C:$H,5,FALSE)</f>
        <v>Yes</v>
      </c>
      <c r="Q6411" s="14" t="str">
        <f>VLOOKUP($F6411,类型描述及偏移量!$C:$H,6,FALSE)</f>
        <v>本地</v>
      </c>
    </row>
    <row r="6412" hidden="1" spans="1:17">
      <c r="A6412" s="12" t="s">
        <v>130</v>
      </c>
      <c r="B6412" s="8" t="s">
        <v>105</v>
      </c>
      <c r="C6412" t="s">
        <v>37</v>
      </c>
      <c r="D6412" t="s">
        <v>20</v>
      </c>
      <c r="E6412" s="13" t="str">
        <f t="shared" si="1042"/>
        <v>CHPD_M6_M_BP_Motor_var</v>
      </c>
      <c r="F6412" s="14" t="str">
        <f t="shared" si="1043"/>
        <v>BP_Motor_var_Rem</v>
      </c>
      <c r="G6412" s="10" t="str">
        <f t="shared" si="1044"/>
        <v>CHPD_M6_M_Rem</v>
      </c>
      <c r="H6412" s="10" t="str">
        <f>VLOOKUP(基本表格!E6412,起始地址定义!A:D,4,FALSE)&amp;" "&amp;Q6412</f>
        <v>2491+P4-M2 刨花出料刮板运输机 电机控制 远程</v>
      </c>
      <c r="I6412" s="10" t="str">
        <f t="shared" si="1045"/>
        <v>DB200,X1502.5</v>
      </c>
      <c r="J6412" s="13" t="str">
        <f>VLOOKUP(E6412,起始地址定义!A:D,2,FALSE)</f>
        <v>DB200</v>
      </c>
      <c r="K6412" s="12" t="str">
        <f t="shared" si="1046"/>
        <v>X1502.5</v>
      </c>
      <c r="L6412" s="13">
        <f>VLOOKUP(E6412,起始地址定义!A:D,3,FALSE)</f>
        <v>1500</v>
      </c>
      <c r="M6412" s="14">
        <f>VLOOKUP($F6412,类型描述及偏移量!$C:$H,2,FALSE)</f>
        <v>2.5</v>
      </c>
      <c r="N6412" s="14" t="str">
        <f>VLOOKUP($F6412,类型描述及偏移量!$C:$H,3,FALSE)</f>
        <v>离散</v>
      </c>
      <c r="O6412" s="14" t="str">
        <f>VLOOKUP($F6412,类型描述及偏移量!$C:$H,4,FALSE)</f>
        <v>None</v>
      </c>
      <c r="P6412" s="14" t="str">
        <f>VLOOKUP($F6412,类型描述及偏移量!$C:$H,5,FALSE)</f>
        <v>Yes</v>
      </c>
      <c r="Q6412" s="14" t="str">
        <f>VLOOKUP($F6412,类型描述及偏移量!$C:$H,6,FALSE)</f>
        <v>远程</v>
      </c>
    </row>
    <row r="6413" hidden="1" spans="1:17">
      <c r="A6413" s="12" t="s">
        <v>130</v>
      </c>
      <c r="B6413" s="8" t="s">
        <v>105</v>
      </c>
      <c r="C6413" t="s">
        <v>38</v>
      </c>
      <c r="D6413" t="s">
        <v>20</v>
      </c>
      <c r="E6413" s="13" t="str">
        <f t="shared" si="1042"/>
        <v>CHPD_M6_M_BP_Motor_var</v>
      </c>
      <c r="F6413" s="14" t="str">
        <f t="shared" si="1043"/>
        <v>BP_Motor_var_Blocking_ALM</v>
      </c>
      <c r="G6413" s="10" t="str">
        <f t="shared" si="1044"/>
        <v>CHPD_M6_M_Blocking_ALM</v>
      </c>
      <c r="H6413" s="10" t="str">
        <f>VLOOKUP(基本表格!E6413,起始地址定义!A:D,4,FALSE)&amp;" "&amp;Q6413</f>
        <v>2491+P4-M2 刨花出料刮板运输机 电机控制 堵料报警</v>
      </c>
      <c r="I6413" s="10" t="str">
        <f t="shared" si="1045"/>
        <v>DB200,X1502.6</v>
      </c>
      <c r="J6413" s="13" t="str">
        <f>VLOOKUP(E6413,起始地址定义!A:D,2,FALSE)</f>
        <v>DB200</v>
      </c>
      <c r="K6413" s="12" t="str">
        <f t="shared" si="1046"/>
        <v>X1502.6</v>
      </c>
      <c r="L6413" s="13">
        <f>VLOOKUP(E6413,起始地址定义!A:D,3,FALSE)</f>
        <v>1500</v>
      </c>
      <c r="M6413" s="14">
        <f>VLOOKUP($F6413,类型描述及偏移量!$C:$H,2,FALSE)</f>
        <v>2.6</v>
      </c>
      <c r="N6413" s="14" t="str">
        <f>VLOOKUP($F6413,类型描述及偏移量!$C:$H,3,FALSE)</f>
        <v>离散</v>
      </c>
      <c r="O6413" s="14" t="str">
        <f>VLOOKUP($F6413,类型描述及偏移量!$C:$H,4,FALSE)</f>
        <v>On</v>
      </c>
      <c r="P6413" s="14" t="str">
        <f>VLOOKUP($F6413,类型描述及偏移量!$C:$H,5,FALSE)</f>
        <v>Yes</v>
      </c>
      <c r="Q6413" s="14" t="str">
        <f>VLOOKUP($F6413,类型描述及偏移量!$C:$H,6,FALSE)</f>
        <v>堵料报警</v>
      </c>
    </row>
    <row r="6414" hidden="1" spans="1:17">
      <c r="A6414" s="12" t="s">
        <v>130</v>
      </c>
      <c r="B6414" s="8" t="s">
        <v>105</v>
      </c>
      <c r="C6414" t="s">
        <v>39</v>
      </c>
      <c r="D6414" t="s">
        <v>20</v>
      </c>
      <c r="E6414" s="13" t="str">
        <f t="shared" si="1042"/>
        <v>CHPD_M6_M_BP_Motor_var</v>
      </c>
      <c r="F6414" s="14" t="str">
        <f t="shared" si="1043"/>
        <v>BP_Motor_var_Blocking_CHK</v>
      </c>
      <c r="G6414" s="10" t="str">
        <f t="shared" si="1044"/>
        <v>CHPD_M6_M_Blocking_CHK</v>
      </c>
      <c r="H6414" s="10" t="str">
        <f>VLOOKUP(基本表格!E6414,起始地址定义!A:D,4,FALSE)&amp;" "&amp;Q6414</f>
        <v>2491+P4-M2 刨花出料刮板运输机 电机控制 堵料检测</v>
      </c>
      <c r="I6414" s="10" t="str">
        <f t="shared" si="1045"/>
        <v>DB200,X1502.7</v>
      </c>
      <c r="J6414" s="13" t="str">
        <f>VLOOKUP(E6414,起始地址定义!A:D,2,FALSE)</f>
        <v>DB200</v>
      </c>
      <c r="K6414" s="12" t="str">
        <f t="shared" si="1046"/>
        <v>X1502.7</v>
      </c>
      <c r="L6414" s="13">
        <f>VLOOKUP(E6414,起始地址定义!A:D,3,FALSE)</f>
        <v>1500</v>
      </c>
      <c r="M6414" s="14">
        <f>VLOOKUP($F6414,类型描述及偏移量!$C:$H,2,FALSE)</f>
        <v>2.7</v>
      </c>
      <c r="N6414" s="14" t="str">
        <f>VLOOKUP($F6414,类型描述及偏移量!$C:$H,3,FALSE)</f>
        <v>离散</v>
      </c>
      <c r="O6414" s="14" t="str">
        <f>VLOOKUP($F6414,类型描述及偏移量!$C:$H,4,FALSE)</f>
        <v>None</v>
      </c>
      <c r="P6414" s="14" t="str">
        <f>VLOOKUP($F6414,类型描述及偏移量!$C:$H,5,FALSE)</f>
        <v>Yes</v>
      </c>
      <c r="Q6414" s="14" t="str">
        <f>VLOOKUP($F6414,类型描述及偏移量!$C:$H,6,FALSE)</f>
        <v>堵料检测</v>
      </c>
    </row>
    <row r="6415" hidden="1" spans="1:17">
      <c r="A6415" s="12" t="s">
        <v>130</v>
      </c>
      <c r="B6415" s="8" t="s">
        <v>105</v>
      </c>
      <c r="C6415" t="s">
        <v>40</v>
      </c>
      <c r="D6415" t="s">
        <v>20</v>
      </c>
      <c r="E6415" s="13" t="str">
        <f t="shared" si="1042"/>
        <v>CHPD_M6_M_BP_Motor_var</v>
      </c>
      <c r="F6415" s="14" t="str">
        <f t="shared" si="1043"/>
        <v>BP_Motor_var_Blocking_EN</v>
      </c>
      <c r="G6415" s="10" t="str">
        <f t="shared" si="1044"/>
        <v>CHPD_M6_M_Blocking_EN</v>
      </c>
      <c r="H6415" s="10" t="str">
        <f>VLOOKUP(基本表格!E6415,起始地址定义!A:D,4,FALSE)&amp;" "&amp;Q6415</f>
        <v>2491+P4-M2 刨花出料刮板运输机 电机控制 堵料保护使能</v>
      </c>
      <c r="I6415" s="10" t="str">
        <f t="shared" si="1045"/>
        <v>DB200,X1503.0</v>
      </c>
      <c r="J6415" s="13" t="str">
        <f>VLOOKUP(E6415,起始地址定义!A:D,2,FALSE)</f>
        <v>DB200</v>
      </c>
      <c r="K6415" s="12" t="str">
        <f t="shared" si="1046"/>
        <v>X1503.0</v>
      </c>
      <c r="L6415" s="13">
        <f>VLOOKUP(E6415,起始地址定义!A:D,3,FALSE)</f>
        <v>1500</v>
      </c>
      <c r="M6415" s="14">
        <f>VLOOKUP($F6415,类型描述及偏移量!$C:$H,2,FALSE)</f>
        <v>3</v>
      </c>
      <c r="N6415" s="14" t="str">
        <f>VLOOKUP($F6415,类型描述及偏移量!$C:$H,3,FALSE)</f>
        <v>离散</v>
      </c>
      <c r="O6415" s="14" t="str">
        <f>VLOOKUP($F6415,类型描述及偏移量!$C:$H,4,FALSE)</f>
        <v>None</v>
      </c>
      <c r="P6415" s="14" t="str">
        <f>VLOOKUP($F6415,类型描述及偏移量!$C:$H,5,FALSE)</f>
        <v>No</v>
      </c>
      <c r="Q6415" s="14" t="str">
        <f>VLOOKUP($F6415,类型描述及偏移量!$C:$H,6,FALSE)</f>
        <v>堵料保护使能</v>
      </c>
    </row>
    <row r="6416" hidden="1" spans="1:17">
      <c r="A6416" s="12" t="s">
        <v>130</v>
      </c>
      <c r="B6416" s="8" t="s">
        <v>105</v>
      </c>
      <c r="C6416" t="s">
        <v>41</v>
      </c>
      <c r="D6416" t="s">
        <v>20</v>
      </c>
      <c r="E6416" s="13" t="str">
        <f t="shared" si="1042"/>
        <v>CHPD_M6_M_BP_Motor_var</v>
      </c>
      <c r="F6416" s="14" t="str">
        <f t="shared" si="1043"/>
        <v>BP_Motor_var_Blocking_Stop</v>
      </c>
      <c r="G6416" s="10" t="str">
        <f t="shared" si="1044"/>
        <v>CHPD_M6_M_Blocking_Stop</v>
      </c>
      <c r="H6416" s="10" t="str">
        <f>VLOOKUP(基本表格!E6416,起始地址定义!A:D,4,FALSE)&amp;" "&amp;Q6416</f>
        <v>2491+P4-M2 刨花出料刮板运输机 电机控制 堵料导致停机</v>
      </c>
      <c r="I6416" s="10" t="str">
        <f t="shared" si="1045"/>
        <v>DB200,X1503.1</v>
      </c>
      <c r="J6416" s="13" t="str">
        <f>VLOOKUP(E6416,起始地址定义!A:D,2,FALSE)</f>
        <v>DB200</v>
      </c>
      <c r="K6416" s="12" t="str">
        <f t="shared" si="1046"/>
        <v>X1503.1</v>
      </c>
      <c r="L6416" s="13">
        <f>VLOOKUP(E6416,起始地址定义!A:D,3,FALSE)</f>
        <v>1500</v>
      </c>
      <c r="M6416" s="14">
        <f>VLOOKUP($F6416,类型描述及偏移量!$C:$H,2,FALSE)</f>
        <v>3.1</v>
      </c>
      <c r="N6416" s="14" t="str">
        <f>VLOOKUP($F6416,类型描述及偏移量!$C:$H,3,FALSE)</f>
        <v>离散</v>
      </c>
      <c r="O6416" s="14" t="str">
        <f>VLOOKUP($F6416,类型描述及偏移量!$C:$H,4,FALSE)</f>
        <v>On</v>
      </c>
      <c r="P6416" s="14" t="str">
        <f>VLOOKUP($F6416,类型描述及偏移量!$C:$H,5,FALSE)</f>
        <v>Yes</v>
      </c>
      <c r="Q6416" s="14" t="str">
        <f>VLOOKUP($F6416,类型描述及偏移量!$C:$H,6,FALSE)</f>
        <v>堵料导致停机</v>
      </c>
    </row>
    <row r="6417" hidden="1" spans="1:17">
      <c r="A6417" s="12" t="s">
        <v>130</v>
      </c>
      <c r="B6417" s="8" t="s">
        <v>105</v>
      </c>
      <c r="C6417" t="s">
        <v>42</v>
      </c>
      <c r="D6417" t="s">
        <v>20</v>
      </c>
      <c r="E6417" s="13" t="str">
        <f t="shared" si="1042"/>
        <v>CHPD_M6_M_BP_Motor_var</v>
      </c>
      <c r="F6417" s="14" t="str">
        <f t="shared" si="1043"/>
        <v>BP_Motor_var_BreakTime</v>
      </c>
      <c r="G6417" s="10" t="str">
        <f t="shared" si="1044"/>
        <v>CHPD_M6_M_BreakTime</v>
      </c>
      <c r="H6417" s="10" t="str">
        <f>VLOOKUP(基本表格!E6417,起始地址定义!A:D,4,FALSE)&amp;" "&amp;Q6417</f>
        <v>2491+P4-M2 刨花出料刮板运输机 电机控制 断链超时时间 秒</v>
      </c>
      <c r="I6417" s="10" t="str">
        <f t="shared" si="1045"/>
        <v>DB200,INT1504</v>
      </c>
      <c r="J6417" s="13" t="str">
        <f>VLOOKUP(E6417,起始地址定义!A:D,2,FALSE)</f>
        <v>DB200</v>
      </c>
      <c r="K6417" s="12" t="str">
        <f t="shared" si="1046"/>
        <v>INT1504</v>
      </c>
      <c r="L6417" s="13">
        <f>VLOOKUP(E6417,起始地址定义!A:D,3,FALSE)</f>
        <v>1500</v>
      </c>
      <c r="M6417" s="14">
        <f>VLOOKUP($F6417,类型描述及偏移量!$C:$H,2,FALSE)</f>
        <v>4</v>
      </c>
      <c r="N6417" s="14" t="str">
        <f>VLOOKUP($F6417,类型描述及偏移量!$C:$H,3,FALSE)</f>
        <v>整型</v>
      </c>
      <c r="O6417" s="14" t="str">
        <f>VLOOKUP($F6417,类型描述及偏移量!$C:$H,4,FALSE)</f>
        <v>None</v>
      </c>
      <c r="P6417" s="14" t="str">
        <f>VLOOKUP($F6417,类型描述及偏移量!$C:$H,5,FALSE)</f>
        <v>No</v>
      </c>
      <c r="Q6417" s="14" t="str">
        <f>VLOOKUP($F6417,类型描述及偏移量!$C:$H,6,FALSE)</f>
        <v>断链超时时间 秒</v>
      </c>
    </row>
    <row r="6418" hidden="1" spans="1:17">
      <c r="A6418" s="12" t="s">
        <v>130</v>
      </c>
      <c r="B6418" s="8" t="s">
        <v>105</v>
      </c>
      <c r="C6418" t="s">
        <v>43</v>
      </c>
      <c r="D6418" t="s">
        <v>20</v>
      </c>
      <c r="E6418" s="13" t="str">
        <f t="shared" si="1042"/>
        <v>CHPD_M6_M_BP_Motor_var</v>
      </c>
      <c r="F6418" s="14" t="str">
        <f t="shared" si="1043"/>
        <v>BP_Motor_var_BlockingTime</v>
      </c>
      <c r="G6418" s="10" t="str">
        <f t="shared" si="1044"/>
        <v>CHPD_M6_M_BlockingTime</v>
      </c>
      <c r="H6418" s="10" t="str">
        <f>VLOOKUP(基本表格!E6418,起始地址定义!A:D,4,FALSE)&amp;" "&amp;Q6418</f>
        <v>2491+P4-M2 刨花出料刮板运输机 电机控制 堵料检测时间 秒</v>
      </c>
      <c r="I6418" s="10" t="str">
        <f t="shared" si="1045"/>
        <v>DB200,INT1506</v>
      </c>
      <c r="J6418" s="13" t="str">
        <f>VLOOKUP(E6418,起始地址定义!A:D,2,FALSE)</f>
        <v>DB200</v>
      </c>
      <c r="K6418" s="12" t="str">
        <f t="shared" si="1046"/>
        <v>INT1506</v>
      </c>
      <c r="L6418" s="13">
        <f>VLOOKUP(E6418,起始地址定义!A:D,3,FALSE)</f>
        <v>1500</v>
      </c>
      <c r="M6418" s="14">
        <f>VLOOKUP($F6418,类型描述及偏移量!$C:$H,2,FALSE)</f>
        <v>6</v>
      </c>
      <c r="N6418" s="14" t="str">
        <f>VLOOKUP($F6418,类型描述及偏移量!$C:$H,3,FALSE)</f>
        <v>整型</v>
      </c>
      <c r="O6418" s="14" t="str">
        <f>VLOOKUP($F6418,类型描述及偏移量!$C:$H,4,FALSE)</f>
        <v>None</v>
      </c>
      <c r="P6418" s="14" t="str">
        <f>VLOOKUP($F6418,类型描述及偏移量!$C:$H,5,FALSE)</f>
        <v>No</v>
      </c>
      <c r="Q6418" s="14" t="str">
        <f>VLOOKUP($F6418,类型描述及偏移量!$C:$H,6,FALSE)</f>
        <v>堵料检测时间 秒</v>
      </c>
    </row>
    <row r="6419" hidden="1" spans="1:17">
      <c r="A6419" s="12" t="s">
        <v>130</v>
      </c>
      <c r="B6419" s="8" t="s">
        <v>105</v>
      </c>
      <c r="C6419" t="s">
        <v>44</v>
      </c>
      <c r="D6419" t="s">
        <v>20</v>
      </c>
      <c r="E6419" s="13" t="str">
        <f t="shared" si="1042"/>
        <v>CHPD_M6_M_BP_Motor_var</v>
      </c>
      <c r="F6419" s="14" t="str">
        <f t="shared" si="1043"/>
        <v>BP_Motor_var_PullSwitch_CHK</v>
      </c>
      <c r="G6419" s="10" t="str">
        <f t="shared" si="1044"/>
        <v>CHPD_M6_M_PullSwitch_CHK</v>
      </c>
      <c r="H6419" s="10" t="str">
        <f>VLOOKUP(基本表格!E6419,起始地址定义!A:D,4,FALSE)&amp;" "&amp;Q6419</f>
        <v>2491+P4-M2 刨花出料刮板运输机 电机控制 拉线开关</v>
      </c>
      <c r="I6419" s="10" t="str">
        <f t="shared" si="1045"/>
        <v>DB200,X1508.0</v>
      </c>
      <c r="J6419" s="13" t="str">
        <f>VLOOKUP(E6419,起始地址定义!A:D,2,FALSE)</f>
        <v>DB200</v>
      </c>
      <c r="K6419" s="12" t="str">
        <f t="shared" si="1046"/>
        <v>X1508.0</v>
      </c>
      <c r="L6419" s="13">
        <f>VLOOKUP(E6419,起始地址定义!A:D,3,FALSE)</f>
        <v>1500</v>
      </c>
      <c r="M6419" s="14">
        <f>VLOOKUP($F6419,类型描述及偏移量!$C:$H,2,FALSE)</f>
        <v>8</v>
      </c>
      <c r="N6419" s="14" t="str">
        <f>VLOOKUP($F6419,类型描述及偏移量!$C:$H,3,FALSE)</f>
        <v>离散</v>
      </c>
      <c r="O6419" s="14" t="str">
        <f>VLOOKUP($F6419,类型描述及偏移量!$C:$H,4,FALSE)</f>
        <v>On</v>
      </c>
      <c r="P6419" s="14" t="str">
        <f>VLOOKUP($F6419,类型描述及偏移量!$C:$H,5,FALSE)</f>
        <v>Yes</v>
      </c>
      <c r="Q6419" s="14" t="str">
        <f>VLOOKUP($F6419,类型描述及偏移量!$C:$H,6,FALSE)</f>
        <v>拉线开关</v>
      </c>
    </row>
    <row r="6420" hidden="1" spans="1:17">
      <c r="A6420" s="12" t="s">
        <v>130</v>
      </c>
      <c r="B6420" s="8" t="s">
        <v>105</v>
      </c>
      <c r="C6420" t="s">
        <v>45</v>
      </c>
      <c r="D6420" t="s">
        <v>20</v>
      </c>
      <c r="E6420" s="13" t="str">
        <f t="shared" si="1042"/>
        <v>CHPD_M6_M_BP_Motor_var</v>
      </c>
      <c r="F6420" s="14" t="str">
        <f t="shared" si="1043"/>
        <v>BP_Motor_var_LMD_ALM</v>
      </c>
      <c r="G6420" s="10" t="str">
        <f t="shared" si="1044"/>
        <v>CHPD_M6_M_LMD_ALM</v>
      </c>
      <c r="H6420" s="10" t="str">
        <f>VLOOKUP(基本表格!E6420,起始地址定义!A:D,4,FALSE)&amp;" "&amp;Q6420</f>
        <v>2491+P4-M2 刨花出料刮板运输机 电机控制 左跑偏报警</v>
      </c>
      <c r="I6420" s="10" t="str">
        <f t="shared" si="1045"/>
        <v>DB200,X1508.1</v>
      </c>
      <c r="J6420" s="13" t="str">
        <f>VLOOKUP(E6420,起始地址定义!A:D,2,FALSE)</f>
        <v>DB200</v>
      </c>
      <c r="K6420" s="12" t="str">
        <f t="shared" si="1046"/>
        <v>X1508.1</v>
      </c>
      <c r="L6420" s="13">
        <f>VLOOKUP(E6420,起始地址定义!A:D,3,FALSE)</f>
        <v>1500</v>
      </c>
      <c r="M6420" s="14">
        <f>VLOOKUP($F6420,类型描述及偏移量!$C:$H,2,FALSE)</f>
        <v>8.1</v>
      </c>
      <c r="N6420" s="14" t="str">
        <f>VLOOKUP($F6420,类型描述及偏移量!$C:$H,3,FALSE)</f>
        <v>离散</v>
      </c>
      <c r="O6420" s="14" t="str">
        <f>VLOOKUP($F6420,类型描述及偏移量!$C:$H,4,FALSE)</f>
        <v>On</v>
      </c>
      <c r="P6420" s="14" t="str">
        <f>VLOOKUP($F6420,类型描述及偏移量!$C:$H,5,FALSE)</f>
        <v>Yes</v>
      </c>
      <c r="Q6420" s="14" t="str">
        <f>VLOOKUP($F6420,类型描述及偏移量!$C:$H,6,FALSE)</f>
        <v>左跑偏报警</v>
      </c>
    </row>
    <row r="6421" hidden="1" spans="1:17">
      <c r="A6421" s="12" t="s">
        <v>130</v>
      </c>
      <c r="B6421" s="8" t="s">
        <v>105</v>
      </c>
      <c r="C6421" t="s">
        <v>46</v>
      </c>
      <c r="D6421" t="s">
        <v>20</v>
      </c>
      <c r="E6421" s="13" t="str">
        <f t="shared" si="1042"/>
        <v>CHPD_M6_M_BP_Motor_var</v>
      </c>
      <c r="F6421" s="14" t="str">
        <f t="shared" si="1043"/>
        <v>BP_Motor_var_LMD_CHK_1</v>
      </c>
      <c r="G6421" s="10" t="str">
        <f t="shared" si="1044"/>
        <v>CHPD_M6_M_LMD_CHK_1</v>
      </c>
      <c r="H6421" s="10" t="str">
        <f>VLOOKUP(基本表格!E6421,起始地址定义!A:D,4,FALSE)&amp;" "&amp;Q6421</f>
        <v>2491+P4-M2 刨花出料刮板运输机 电机控制 左跑偏1检测</v>
      </c>
      <c r="I6421" s="10" t="str">
        <f t="shared" si="1045"/>
        <v>DB200,X1508.2</v>
      </c>
      <c r="J6421" s="13" t="str">
        <f>VLOOKUP(E6421,起始地址定义!A:D,2,FALSE)</f>
        <v>DB200</v>
      </c>
      <c r="K6421" s="12" t="str">
        <f t="shared" si="1046"/>
        <v>X1508.2</v>
      </c>
      <c r="L6421" s="13">
        <f>VLOOKUP(E6421,起始地址定义!A:D,3,FALSE)</f>
        <v>1500</v>
      </c>
      <c r="M6421" s="14">
        <f>VLOOKUP($F6421,类型描述及偏移量!$C:$H,2,FALSE)</f>
        <v>8.2</v>
      </c>
      <c r="N6421" s="14" t="str">
        <f>VLOOKUP($F6421,类型描述及偏移量!$C:$H,3,FALSE)</f>
        <v>离散</v>
      </c>
      <c r="O6421" s="14" t="str">
        <f>VLOOKUP($F6421,类型描述及偏移量!$C:$H,4,FALSE)</f>
        <v>None</v>
      </c>
      <c r="P6421" s="14" t="str">
        <f>VLOOKUP($F6421,类型描述及偏移量!$C:$H,5,FALSE)</f>
        <v>Yes</v>
      </c>
      <c r="Q6421" s="14" t="str">
        <f>VLOOKUP($F6421,类型描述及偏移量!$C:$H,6,FALSE)</f>
        <v>左跑偏1检测</v>
      </c>
    </row>
    <row r="6422" hidden="1" spans="1:17">
      <c r="A6422" s="12" t="s">
        <v>130</v>
      </c>
      <c r="B6422" s="8" t="s">
        <v>105</v>
      </c>
      <c r="C6422" t="s">
        <v>47</v>
      </c>
      <c r="D6422" t="s">
        <v>20</v>
      </c>
      <c r="E6422" s="13" t="str">
        <f t="shared" si="1042"/>
        <v>CHPD_M6_M_BP_Motor_var</v>
      </c>
      <c r="F6422" s="14" t="str">
        <f t="shared" si="1043"/>
        <v>BP_Motor_var_LMD_EN</v>
      </c>
      <c r="G6422" s="10" t="str">
        <f t="shared" si="1044"/>
        <v>CHPD_M6_M_LMD_EN</v>
      </c>
      <c r="H6422" s="10" t="str">
        <f>VLOOKUP(基本表格!E6422,起始地址定义!A:D,4,FALSE)&amp;" "&amp;Q6422</f>
        <v>2491+P4-M2 刨花出料刮板运输机 电机控制 左跑偏保护使能</v>
      </c>
      <c r="I6422" s="10" t="str">
        <f t="shared" si="1045"/>
        <v>DB200,X1508.3</v>
      </c>
      <c r="J6422" s="13" t="str">
        <f>VLOOKUP(E6422,起始地址定义!A:D,2,FALSE)</f>
        <v>DB200</v>
      </c>
      <c r="K6422" s="12" t="str">
        <f t="shared" si="1046"/>
        <v>X1508.3</v>
      </c>
      <c r="L6422" s="13">
        <f>VLOOKUP(E6422,起始地址定义!A:D,3,FALSE)</f>
        <v>1500</v>
      </c>
      <c r="M6422" s="14">
        <f>VLOOKUP($F6422,类型描述及偏移量!$C:$H,2,FALSE)</f>
        <v>8.3</v>
      </c>
      <c r="N6422" s="14" t="str">
        <f>VLOOKUP($F6422,类型描述及偏移量!$C:$H,3,FALSE)</f>
        <v>离散</v>
      </c>
      <c r="O6422" s="14" t="str">
        <f>VLOOKUP($F6422,类型描述及偏移量!$C:$H,4,FALSE)</f>
        <v>None</v>
      </c>
      <c r="P6422" s="14" t="str">
        <f>VLOOKUP($F6422,类型描述及偏移量!$C:$H,5,FALSE)</f>
        <v>No</v>
      </c>
      <c r="Q6422" s="14" t="str">
        <f>VLOOKUP($F6422,类型描述及偏移量!$C:$H,6,FALSE)</f>
        <v>左跑偏保护使能</v>
      </c>
    </row>
    <row r="6423" hidden="1" spans="1:17">
      <c r="A6423" s="12" t="s">
        <v>130</v>
      </c>
      <c r="B6423" s="8" t="s">
        <v>105</v>
      </c>
      <c r="C6423" t="s">
        <v>48</v>
      </c>
      <c r="D6423" t="s">
        <v>20</v>
      </c>
      <c r="E6423" s="13" t="str">
        <f t="shared" si="1042"/>
        <v>CHPD_M6_M_BP_Motor_var</v>
      </c>
      <c r="F6423" s="14" t="str">
        <f t="shared" si="1043"/>
        <v>BP_Motor_var_LMD_Stop</v>
      </c>
      <c r="G6423" s="10" t="str">
        <f t="shared" si="1044"/>
        <v>CHPD_M6_M_LMD_Stop</v>
      </c>
      <c r="H6423" s="10" t="str">
        <f>VLOOKUP(基本表格!E6423,起始地址定义!A:D,4,FALSE)&amp;" "&amp;Q6423</f>
        <v>2491+P4-M2 刨花出料刮板运输机 电机控制 左跑偏导致停机</v>
      </c>
      <c r="I6423" s="10" t="str">
        <f t="shared" si="1045"/>
        <v>DB200,X1508.4</v>
      </c>
      <c r="J6423" s="13" t="str">
        <f>VLOOKUP(E6423,起始地址定义!A:D,2,FALSE)</f>
        <v>DB200</v>
      </c>
      <c r="K6423" s="12" t="str">
        <f t="shared" si="1046"/>
        <v>X1508.4</v>
      </c>
      <c r="L6423" s="13">
        <f>VLOOKUP(E6423,起始地址定义!A:D,3,FALSE)</f>
        <v>1500</v>
      </c>
      <c r="M6423" s="14">
        <f>VLOOKUP($F6423,类型描述及偏移量!$C:$H,2,FALSE)</f>
        <v>8.4</v>
      </c>
      <c r="N6423" s="14" t="str">
        <f>VLOOKUP($F6423,类型描述及偏移量!$C:$H,3,FALSE)</f>
        <v>离散</v>
      </c>
      <c r="O6423" s="14" t="str">
        <f>VLOOKUP($F6423,类型描述及偏移量!$C:$H,4,FALSE)</f>
        <v>On</v>
      </c>
      <c r="P6423" s="14" t="str">
        <f>VLOOKUP($F6423,类型描述及偏移量!$C:$H,5,FALSE)</f>
        <v>Yes</v>
      </c>
      <c r="Q6423" s="14" t="str">
        <f>VLOOKUP($F6423,类型描述及偏移量!$C:$H,6,FALSE)</f>
        <v>左跑偏导致停机</v>
      </c>
    </row>
    <row r="6424" hidden="1" spans="1:17">
      <c r="A6424" s="12" t="s">
        <v>130</v>
      </c>
      <c r="B6424" s="8" t="s">
        <v>105</v>
      </c>
      <c r="C6424" t="s">
        <v>49</v>
      </c>
      <c r="D6424" t="s">
        <v>20</v>
      </c>
      <c r="E6424" s="13" t="str">
        <f t="shared" si="1042"/>
        <v>CHPD_M6_M_BP_Motor_var</v>
      </c>
      <c r="F6424" s="14" t="str">
        <f t="shared" si="1043"/>
        <v>BP_Motor_var_LMD_Time</v>
      </c>
      <c r="G6424" s="10" t="str">
        <f t="shared" si="1044"/>
        <v>CHPD_M6_M_LMD_Time</v>
      </c>
      <c r="H6424" s="10" t="str">
        <f>VLOOKUP(基本表格!E6424,起始地址定义!A:D,4,FALSE)&amp;" "&amp;Q6424</f>
        <v>2491+P4-M2 刨花出料刮板运输机 电机控制 左跑偏检测时间</v>
      </c>
      <c r="I6424" s="10" t="str">
        <f t="shared" si="1045"/>
        <v>DB200,INT1510</v>
      </c>
      <c r="J6424" s="13" t="str">
        <f>VLOOKUP(E6424,起始地址定义!A:D,2,FALSE)</f>
        <v>DB200</v>
      </c>
      <c r="K6424" s="12" t="str">
        <f t="shared" si="1046"/>
        <v>INT1510</v>
      </c>
      <c r="L6424" s="13">
        <f>VLOOKUP(E6424,起始地址定义!A:D,3,FALSE)</f>
        <v>1500</v>
      </c>
      <c r="M6424" s="14">
        <f>VLOOKUP($F6424,类型描述及偏移量!$C:$H,2,FALSE)</f>
        <v>10</v>
      </c>
      <c r="N6424" s="14" t="str">
        <f>VLOOKUP($F6424,类型描述及偏移量!$C:$H,3,FALSE)</f>
        <v>整型</v>
      </c>
      <c r="O6424" s="14" t="str">
        <f>VLOOKUP($F6424,类型描述及偏移量!$C:$H,4,FALSE)</f>
        <v>None</v>
      </c>
      <c r="P6424" s="14" t="str">
        <f>VLOOKUP($F6424,类型描述及偏移量!$C:$H,5,FALSE)</f>
        <v>No</v>
      </c>
      <c r="Q6424" s="14" t="str">
        <f>VLOOKUP($F6424,类型描述及偏移量!$C:$H,6,FALSE)</f>
        <v>左跑偏检测时间</v>
      </c>
    </row>
    <row r="6425" hidden="1" spans="1:17">
      <c r="A6425" s="12" t="s">
        <v>130</v>
      </c>
      <c r="B6425" s="8" t="s">
        <v>105</v>
      </c>
      <c r="C6425" t="s">
        <v>50</v>
      </c>
      <c r="D6425" t="s">
        <v>20</v>
      </c>
      <c r="E6425" s="13" t="str">
        <f t="shared" si="1042"/>
        <v>CHPD_M6_M_BP_Motor_var</v>
      </c>
      <c r="F6425" s="14" t="str">
        <f t="shared" si="1043"/>
        <v>BP_Motor_var_RMD_ALM</v>
      </c>
      <c r="G6425" s="10" t="str">
        <f t="shared" si="1044"/>
        <v>CHPD_M6_M_RMD_ALM</v>
      </c>
      <c r="H6425" s="10" t="str">
        <f>VLOOKUP(基本表格!E6425,起始地址定义!A:D,4,FALSE)&amp;" "&amp;Q6425</f>
        <v>2491+P4-M2 刨花出料刮板运输机 电机控制 右 跑偏报警</v>
      </c>
      <c r="I6425" s="10" t="str">
        <f t="shared" si="1045"/>
        <v>DB200,X1512.0</v>
      </c>
      <c r="J6425" s="13" t="str">
        <f>VLOOKUP(E6425,起始地址定义!A:D,2,FALSE)</f>
        <v>DB200</v>
      </c>
      <c r="K6425" s="12" t="str">
        <f t="shared" si="1046"/>
        <v>X1512.0</v>
      </c>
      <c r="L6425" s="13">
        <f>VLOOKUP(E6425,起始地址定义!A:D,3,FALSE)</f>
        <v>1500</v>
      </c>
      <c r="M6425" s="14">
        <f>VLOOKUP($F6425,类型描述及偏移量!$C:$H,2,FALSE)</f>
        <v>12</v>
      </c>
      <c r="N6425" s="14" t="str">
        <f>VLOOKUP($F6425,类型描述及偏移量!$C:$H,3,FALSE)</f>
        <v>离散</v>
      </c>
      <c r="O6425" s="14" t="str">
        <f>VLOOKUP($F6425,类型描述及偏移量!$C:$H,4,FALSE)</f>
        <v>On</v>
      </c>
      <c r="P6425" s="14" t="str">
        <f>VLOOKUP($F6425,类型描述及偏移量!$C:$H,5,FALSE)</f>
        <v>Yes</v>
      </c>
      <c r="Q6425" s="14" t="str">
        <f>VLOOKUP($F6425,类型描述及偏移量!$C:$H,6,FALSE)</f>
        <v>右 跑偏报警</v>
      </c>
    </row>
    <row r="6426" hidden="1" spans="1:17">
      <c r="A6426" s="12" t="s">
        <v>130</v>
      </c>
      <c r="B6426" s="8" t="s">
        <v>105</v>
      </c>
      <c r="C6426" t="s">
        <v>51</v>
      </c>
      <c r="D6426" t="s">
        <v>20</v>
      </c>
      <c r="E6426" s="13" t="str">
        <f t="shared" si="1042"/>
        <v>CHPD_M6_M_BP_Motor_var</v>
      </c>
      <c r="F6426" s="14" t="str">
        <f t="shared" si="1043"/>
        <v>BP_Motor_var_RMD_CHK_1</v>
      </c>
      <c r="G6426" s="10" t="str">
        <f t="shared" si="1044"/>
        <v>CHPD_M6_M_RMD_CHK_1</v>
      </c>
      <c r="H6426" s="10" t="str">
        <f>VLOOKUP(基本表格!E6426,起始地址定义!A:D,4,FALSE)&amp;" "&amp;Q6426</f>
        <v>2491+P4-M2 刨花出料刮板运输机 电机控制 右跑偏1检测</v>
      </c>
      <c r="I6426" s="10" t="str">
        <f t="shared" si="1045"/>
        <v>DB200,X1512.1</v>
      </c>
      <c r="J6426" s="13" t="str">
        <f>VLOOKUP(E6426,起始地址定义!A:D,2,FALSE)</f>
        <v>DB200</v>
      </c>
      <c r="K6426" s="12" t="str">
        <f t="shared" si="1046"/>
        <v>X1512.1</v>
      </c>
      <c r="L6426" s="13">
        <f>VLOOKUP(E6426,起始地址定义!A:D,3,FALSE)</f>
        <v>1500</v>
      </c>
      <c r="M6426" s="14">
        <f>VLOOKUP($F6426,类型描述及偏移量!$C:$H,2,FALSE)</f>
        <v>12.1</v>
      </c>
      <c r="N6426" s="14" t="str">
        <f>VLOOKUP($F6426,类型描述及偏移量!$C:$H,3,FALSE)</f>
        <v>离散</v>
      </c>
      <c r="O6426" s="14" t="str">
        <f>VLOOKUP($F6426,类型描述及偏移量!$C:$H,4,FALSE)</f>
        <v>None</v>
      </c>
      <c r="P6426" s="14" t="str">
        <f>VLOOKUP($F6426,类型描述及偏移量!$C:$H,5,FALSE)</f>
        <v>Yes</v>
      </c>
      <c r="Q6426" s="14" t="str">
        <f>VLOOKUP($F6426,类型描述及偏移量!$C:$H,6,FALSE)</f>
        <v>右跑偏1检测</v>
      </c>
    </row>
    <row r="6427" hidden="1" spans="1:17">
      <c r="A6427" s="12" t="s">
        <v>130</v>
      </c>
      <c r="B6427" s="8" t="s">
        <v>105</v>
      </c>
      <c r="C6427" t="s">
        <v>52</v>
      </c>
      <c r="D6427" t="s">
        <v>20</v>
      </c>
      <c r="E6427" s="13" t="str">
        <f t="shared" si="1042"/>
        <v>CHPD_M6_M_BP_Motor_var</v>
      </c>
      <c r="F6427" s="14" t="str">
        <f t="shared" si="1043"/>
        <v>BP_Motor_var_RMD_EN</v>
      </c>
      <c r="G6427" s="10" t="str">
        <f t="shared" si="1044"/>
        <v>CHPD_M6_M_RMD_EN</v>
      </c>
      <c r="H6427" s="10" t="str">
        <f>VLOOKUP(基本表格!E6427,起始地址定义!A:D,4,FALSE)&amp;" "&amp;Q6427</f>
        <v>2491+P4-M2 刨花出料刮板运输机 电机控制 右跑偏保护使能</v>
      </c>
      <c r="I6427" s="10" t="str">
        <f t="shared" si="1045"/>
        <v>DB200,X1512.2</v>
      </c>
      <c r="J6427" s="13" t="str">
        <f>VLOOKUP(E6427,起始地址定义!A:D,2,FALSE)</f>
        <v>DB200</v>
      </c>
      <c r="K6427" s="12" t="str">
        <f t="shared" si="1046"/>
        <v>X1512.2</v>
      </c>
      <c r="L6427" s="13">
        <f>VLOOKUP(E6427,起始地址定义!A:D,3,FALSE)</f>
        <v>1500</v>
      </c>
      <c r="M6427" s="14">
        <f>VLOOKUP($F6427,类型描述及偏移量!$C:$H,2,FALSE)</f>
        <v>12.2</v>
      </c>
      <c r="N6427" s="14" t="str">
        <f>VLOOKUP($F6427,类型描述及偏移量!$C:$H,3,FALSE)</f>
        <v>离散</v>
      </c>
      <c r="O6427" s="14" t="str">
        <f>VLOOKUP($F6427,类型描述及偏移量!$C:$H,4,FALSE)</f>
        <v>None</v>
      </c>
      <c r="P6427" s="14" t="str">
        <f>VLOOKUP($F6427,类型描述及偏移量!$C:$H,5,FALSE)</f>
        <v>No</v>
      </c>
      <c r="Q6427" s="14" t="str">
        <f>VLOOKUP($F6427,类型描述及偏移量!$C:$H,6,FALSE)</f>
        <v>右跑偏保护使能</v>
      </c>
    </row>
    <row r="6428" hidden="1" spans="1:17">
      <c r="A6428" s="12" t="s">
        <v>130</v>
      </c>
      <c r="B6428" s="8" t="s">
        <v>105</v>
      </c>
      <c r="C6428" t="s">
        <v>53</v>
      </c>
      <c r="D6428" t="s">
        <v>20</v>
      </c>
      <c r="E6428" s="13" t="str">
        <f t="shared" si="1042"/>
        <v>CHPD_M6_M_BP_Motor_var</v>
      </c>
      <c r="F6428" s="14" t="str">
        <f t="shared" si="1043"/>
        <v>BP_Motor_var_RMD_Stop</v>
      </c>
      <c r="G6428" s="10" t="str">
        <f t="shared" si="1044"/>
        <v>CHPD_M6_M_RMD_Stop</v>
      </c>
      <c r="H6428" s="10" t="str">
        <f>VLOOKUP(基本表格!E6428,起始地址定义!A:D,4,FALSE)&amp;" "&amp;Q6428</f>
        <v>2491+P4-M2 刨花出料刮板运输机 电机控制 右跑偏导致停机</v>
      </c>
      <c r="I6428" s="10" t="str">
        <f t="shared" si="1045"/>
        <v>DB200,X1512.3</v>
      </c>
      <c r="J6428" s="13" t="str">
        <f>VLOOKUP(E6428,起始地址定义!A:D,2,FALSE)</f>
        <v>DB200</v>
      </c>
      <c r="K6428" s="12" t="str">
        <f t="shared" si="1046"/>
        <v>X1512.3</v>
      </c>
      <c r="L6428" s="13">
        <f>VLOOKUP(E6428,起始地址定义!A:D,3,FALSE)</f>
        <v>1500</v>
      </c>
      <c r="M6428" s="14">
        <f>VLOOKUP($F6428,类型描述及偏移量!$C:$H,2,FALSE)</f>
        <v>12.3</v>
      </c>
      <c r="N6428" s="14" t="str">
        <f>VLOOKUP($F6428,类型描述及偏移量!$C:$H,3,FALSE)</f>
        <v>离散</v>
      </c>
      <c r="O6428" s="14" t="str">
        <f>VLOOKUP($F6428,类型描述及偏移量!$C:$H,4,FALSE)</f>
        <v>On</v>
      </c>
      <c r="P6428" s="14" t="str">
        <f>VLOOKUP($F6428,类型描述及偏移量!$C:$H,5,FALSE)</f>
        <v>Yes</v>
      </c>
      <c r="Q6428" s="14" t="str">
        <f>VLOOKUP($F6428,类型描述及偏移量!$C:$H,6,FALSE)</f>
        <v>右跑偏导致停机</v>
      </c>
    </row>
    <row r="6429" hidden="1" spans="1:17">
      <c r="A6429" s="12" t="s">
        <v>130</v>
      </c>
      <c r="B6429" s="8" t="s">
        <v>105</v>
      </c>
      <c r="C6429" t="s">
        <v>54</v>
      </c>
      <c r="D6429" t="s">
        <v>20</v>
      </c>
      <c r="E6429" s="13" t="str">
        <f t="shared" ref="E6429:E6492" si="1047">A6429&amp;"_"&amp;B6429&amp;"_"&amp;D6429</f>
        <v>CHPD_M6_M_BP_Motor_var</v>
      </c>
      <c r="F6429" s="14" t="str">
        <f t="shared" ref="F6429:F6492" si="1048">D6429&amp;"_"&amp;C6429</f>
        <v>BP_Motor_var_RMD_Time</v>
      </c>
      <c r="G6429" s="10" t="str">
        <f t="shared" ref="G6429:G6492" si="1049">A6429&amp;"_"&amp;IF(B6429="DB","",B6429&amp;"_")&amp;C6429</f>
        <v>CHPD_M6_M_RMD_Time</v>
      </c>
      <c r="H6429" s="10" t="str">
        <f>VLOOKUP(基本表格!E6429,起始地址定义!A:D,4,FALSE)&amp;" "&amp;Q6429</f>
        <v>2491+P4-M2 刨花出料刮板运输机 电机控制 右跑偏检测时间</v>
      </c>
      <c r="I6429" s="10" t="str">
        <f t="shared" ref="I6429:I6492" si="1050">J6429&amp;","&amp;K6429</f>
        <v>DB200,INT1514</v>
      </c>
      <c r="J6429" s="13" t="str">
        <f>VLOOKUP(E6429,起始地址定义!A:D,2,FALSE)</f>
        <v>DB200</v>
      </c>
      <c r="K6429" s="12" t="str">
        <f t="shared" ref="K6429:K6492" si="1051">IF(N6429="离散","X",IF(N6429="实型","REAL","INT"))&amp;IF(N6429="离散",TEXT(L6429+M6429,"0.0"),L6429+M6429)</f>
        <v>INT1514</v>
      </c>
      <c r="L6429" s="13">
        <f>VLOOKUP(E6429,起始地址定义!A:D,3,FALSE)</f>
        <v>1500</v>
      </c>
      <c r="M6429" s="14">
        <f>VLOOKUP($F6429,类型描述及偏移量!$C:$H,2,FALSE)</f>
        <v>14</v>
      </c>
      <c r="N6429" s="14" t="str">
        <f>VLOOKUP($F6429,类型描述及偏移量!$C:$H,3,FALSE)</f>
        <v>整型</v>
      </c>
      <c r="O6429" s="14" t="str">
        <f>VLOOKUP($F6429,类型描述及偏移量!$C:$H,4,FALSE)</f>
        <v>None</v>
      </c>
      <c r="P6429" s="14" t="str">
        <f>VLOOKUP($F6429,类型描述及偏移量!$C:$H,5,FALSE)</f>
        <v>No</v>
      </c>
      <c r="Q6429" s="14" t="str">
        <f>VLOOKUP($F6429,类型描述及偏移量!$C:$H,6,FALSE)</f>
        <v>右跑偏检测时间</v>
      </c>
    </row>
    <row r="6430" hidden="1" spans="1:17">
      <c r="A6430" s="12" t="s">
        <v>130</v>
      </c>
      <c r="B6430" s="8" t="s">
        <v>105</v>
      </c>
      <c r="C6430" t="s">
        <v>55</v>
      </c>
      <c r="D6430" t="s">
        <v>20</v>
      </c>
      <c r="E6430" s="13" t="str">
        <f t="shared" si="1047"/>
        <v>CHPD_M6_M_BP_Motor_var</v>
      </c>
      <c r="F6430" s="14" t="str">
        <f t="shared" si="1048"/>
        <v>BP_Motor_var_Motor_Delta</v>
      </c>
      <c r="G6430" s="10" t="str">
        <f t="shared" si="1049"/>
        <v>CHPD_M6_M_Motor_Delta</v>
      </c>
      <c r="H6430" s="10" t="str">
        <f>VLOOKUP(基本表格!E6430,起始地址定义!A:D,4,FALSE)&amp;" "&amp;Q6430</f>
        <v>2491+P4-M2 刨花出料刮板运输机 电机控制 三角型</v>
      </c>
      <c r="I6430" s="10" t="str">
        <f t="shared" si="1050"/>
        <v>DB200,X1516.0</v>
      </c>
      <c r="J6430" s="13" t="str">
        <f>VLOOKUP(E6430,起始地址定义!A:D,2,FALSE)</f>
        <v>DB200</v>
      </c>
      <c r="K6430" s="12" t="str">
        <f t="shared" si="1051"/>
        <v>X1516.0</v>
      </c>
      <c r="L6430" s="13">
        <f>VLOOKUP(E6430,起始地址定义!A:D,3,FALSE)</f>
        <v>1500</v>
      </c>
      <c r="M6430" s="14">
        <f>VLOOKUP($F6430,类型描述及偏移量!$C:$H,2,FALSE)</f>
        <v>16</v>
      </c>
      <c r="N6430" s="14" t="str">
        <f>VLOOKUP($F6430,类型描述及偏移量!$C:$H,3,FALSE)</f>
        <v>离散</v>
      </c>
      <c r="O6430" s="14" t="str">
        <f>VLOOKUP($F6430,类型描述及偏移量!$C:$H,4,FALSE)</f>
        <v>None</v>
      </c>
      <c r="P6430" s="14" t="str">
        <f>VLOOKUP($F6430,类型描述及偏移量!$C:$H,5,FALSE)</f>
        <v>Yes</v>
      </c>
      <c r="Q6430" s="14" t="str">
        <f>VLOOKUP($F6430,类型描述及偏移量!$C:$H,6,FALSE)</f>
        <v>三角型</v>
      </c>
    </row>
    <row r="6431" hidden="1" spans="1:17">
      <c r="A6431" s="12" t="s">
        <v>130</v>
      </c>
      <c r="B6431" s="8" t="s">
        <v>105</v>
      </c>
      <c r="C6431" t="s">
        <v>56</v>
      </c>
      <c r="D6431" t="s">
        <v>20</v>
      </c>
      <c r="E6431" s="13" t="str">
        <f t="shared" si="1047"/>
        <v>CHPD_M6_M_BP_Motor_var</v>
      </c>
      <c r="F6431" s="14" t="str">
        <f t="shared" si="1048"/>
        <v>BP_Motor_var_Motor_Wye</v>
      </c>
      <c r="G6431" s="10" t="str">
        <f t="shared" si="1049"/>
        <v>CHPD_M6_M_Motor_Wye</v>
      </c>
      <c r="H6431" s="10" t="str">
        <f>VLOOKUP(基本表格!E6431,起始地址定义!A:D,4,FALSE)&amp;" "&amp;Q6431</f>
        <v>2491+P4-M2 刨花出料刮板运输机 电机控制 星型</v>
      </c>
      <c r="I6431" s="10" t="str">
        <f t="shared" si="1050"/>
        <v>DB200,X1516.1</v>
      </c>
      <c r="J6431" s="13" t="str">
        <f>VLOOKUP(E6431,起始地址定义!A:D,2,FALSE)</f>
        <v>DB200</v>
      </c>
      <c r="K6431" s="12" t="str">
        <f t="shared" si="1051"/>
        <v>X1516.1</v>
      </c>
      <c r="L6431" s="13">
        <f>VLOOKUP(E6431,起始地址定义!A:D,3,FALSE)</f>
        <v>1500</v>
      </c>
      <c r="M6431" s="14">
        <f>VLOOKUP($F6431,类型描述及偏移量!$C:$H,2,FALSE)</f>
        <v>16.1</v>
      </c>
      <c r="N6431" s="14" t="str">
        <f>VLOOKUP($F6431,类型描述及偏移量!$C:$H,3,FALSE)</f>
        <v>离散</v>
      </c>
      <c r="O6431" s="14" t="str">
        <f>VLOOKUP($F6431,类型描述及偏移量!$C:$H,4,FALSE)</f>
        <v>None</v>
      </c>
      <c r="P6431" s="14" t="str">
        <f>VLOOKUP($F6431,类型描述及偏移量!$C:$H,5,FALSE)</f>
        <v>Yes</v>
      </c>
      <c r="Q6431" s="14" t="str">
        <f>VLOOKUP($F6431,类型描述及偏移量!$C:$H,6,FALSE)</f>
        <v>星型</v>
      </c>
    </row>
    <row r="6432" hidden="1" spans="1:17">
      <c r="A6432" s="12" t="s">
        <v>130</v>
      </c>
      <c r="B6432" s="8" t="s">
        <v>105</v>
      </c>
      <c r="C6432" t="s">
        <v>57</v>
      </c>
      <c r="D6432" t="s">
        <v>20</v>
      </c>
      <c r="E6432" s="13" t="str">
        <f t="shared" si="1047"/>
        <v>CHPD_M6_M_BP_Motor_var</v>
      </c>
      <c r="F6432" s="14" t="str">
        <f t="shared" si="1048"/>
        <v>BP_Motor_var_MSD</v>
      </c>
      <c r="G6432" s="10" t="str">
        <f t="shared" si="1049"/>
        <v>CHPD_M6_M_MSD</v>
      </c>
      <c r="H6432" s="10" t="str">
        <f>VLOOKUP(基本表格!E6432,起始地址定义!A:D,4,FALSE)&amp;" "&amp;Q6432</f>
        <v>2491+P4-M2 刨花出料刮板运输机 电机控制 维修开关</v>
      </c>
      <c r="I6432" s="10" t="str">
        <f t="shared" si="1050"/>
        <v>DB200,X1516.2</v>
      </c>
      <c r="J6432" s="13" t="str">
        <f>VLOOKUP(E6432,起始地址定义!A:D,2,FALSE)</f>
        <v>DB200</v>
      </c>
      <c r="K6432" s="12" t="str">
        <f t="shared" si="1051"/>
        <v>X1516.2</v>
      </c>
      <c r="L6432" s="13">
        <f>VLOOKUP(E6432,起始地址定义!A:D,3,FALSE)</f>
        <v>1500</v>
      </c>
      <c r="M6432" s="14">
        <f>VLOOKUP($F6432,类型描述及偏移量!$C:$H,2,FALSE)</f>
        <v>16.2</v>
      </c>
      <c r="N6432" s="14" t="str">
        <f>VLOOKUP($F6432,类型描述及偏移量!$C:$H,3,FALSE)</f>
        <v>离散</v>
      </c>
      <c r="O6432" s="14" t="str">
        <f>VLOOKUP($F6432,类型描述及偏移量!$C:$H,4,FALSE)</f>
        <v>On</v>
      </c>
      <c r="P6432" s="14" t="str">
        <f>VLOOKUP($F6432,类型描述及偏移量!$C:$H,5,FALSE)</f>
        <v>Yes</v>
      </c>
      <c r="Q6432" s="14" t="str">
        <f>VLOOKUP($F6432,类型描述及偏移量!$C:$H,6,FALSE)</f>
        <v>维修开关</v>
      </c>
    </row>
    <row r="6433" hidden="1" spans="1:17">
      <c r="A6433" s="12" t="s">
        <v>130</v>
      </c>
      <c r="B6433" s="8" t="s">
        <v>105</v>
      </c>
      <c r="C6433" t="s">
        <v>58</v>
      </c>
      <c r="D6433" t="s">
        <v>20</v>
      </c>
      <c r="E6433" s="13" t="str">
        <f t="shared" si="1047"/>
        <v>CHPD_M6_M_BP_Motor_var</v>
      </c>
      <c r="F6433" s="14" t="str">
        <f t="shared" si="1048"/>
        <v>BP_Motor_var_LMD_CHK_2</v>
      </c>
      <c r="G6433" s="10" t="str">
        <f t="shared" si="1049"/>
        <v>CHPD_M6_M_LMD_CHK_2</v>
      </c>
      <c r="H6433" s="10" t="str">
        <f>VLOOKUP(基本表格!E6433,起始地址定义!A:D,4,FALSE)&amp;" "&amp;Q6433</f>
        <v>2491+P4-M2 刨花出料刮板运输机 电机控制 左跑偏2检测</v>
      </c>
      <c r="I6433" s="10" t="str">
        <f t="shared" si="1050"/>
        <v>DB200,X1516.3</v>
      </c>
      <c r="J6433" s="13" t="str">
        <f>VLOOKUP(E6433,起始地址定义!A:D,2,FALSE)</f>
        <v>DB200</v>
      </c>
      <c r="K6433" s="12" t="str">
        <f t="shared" si="1051"/>
        <v>X1516.3</v>
      </c>
      <c r="L6433" s="13">
        <f>VLOOKUP(E6433,起始地址定义!A:D,3,FALSE)</f>
        <v>1500</v>
      </c>
      <c r="M6433" s="14">
        <f>VLOOKUP($F6433,类型描述及偏移量!$C:$H,2,FALSE)</f>
        <v>16.3</v>
      </c>
      <c r="N6433" s="14" t="str">
        <f>VLOOKUP($F6433,类型描述及偏移量!$C:$H,3,FALSE)</f>
        <v>离散</v>
      </c>
      <c r="O6433" s="14" t="str">
        <f>VLOOKUP($F6433,类型描述及偏移量!$C:$H,4,FALSE)</f>
        <v>None</v>
      </c>
      <c r="P6433" s="14" t="str">
        <f>VLOOKUP($F6433,类型描述及偏移量!$C:$H,5,FALSE)</f>
        <v>Yes</v>
      </c>
      <c r="Q6433" s="14" t="str">
        <f>VLOOKUP($F6433,类型描述及偏移量!$C:$H,6,FALSE)</f>
        <v>左跑偏2检测</v>
      </c>
    </row>
    <row r="6434" hidden="1" spans="1:17">
      <c r="A6434" s="12" t="s">
        <v>130</v>
      </c>
      <c r="B6434" s="8" t="s">
        <v>105</v>
      </c>
      <c r="C6434" t="s">
        <v>59</v>
      </c>
      <c r="D6434" t="s">
        <v>20</v>
      </c>
      <c r="E6434" s="13" t="str">
        <f t="shared" si="1047"/>
        <v>CHPD_M6_M_BP_Motor_var</v>
      </c>
      <c r="F6434" s="14" t="str">
        <f t="shared" si="1048"/>
        <v>BP_Motor_var_RMD_CHK_2</v>
      </c>
      <c r="G6434" s="10" t="str">
        <f t="shared" si="1049"/>
        <v>CHPD_M6_M_RMD_CHK_2</v>
      </c>
      <c r="H6434" s="10" t="str">
        <f>VLOOKUP(基本表格!E6434,起始地址定义!A:D,4,FALSE)&amp;" "&amp;Q6434</f>
        <v>2491+P4-M2 刨花出料刮板运输机 电机控制 右跑偏2检测</v>
      </c>
      <c r="I6434" s="10" t="str">
        <f t="shared" si="1050"/>
        <v>DB200,X1516.4</v>
      </c>
      <c r="J6434" s="13" t="str">
        <f>VLOOKUP(E6434,起始地址定义!A:D,2,FALSE)</f>
        <v>DB200</v>
      </c>
      <c r="K6434" s="12" t="str">
        <f t="shared" si="1051"/>
        <v>X1516.4</v>
      </c>
      <c r="L6434" s="13">
        <f>VLOOKUP(E6434,起始地址定义!A:D,3,FALSE)</f>
        <v>1500</v>
      </c>
      <c r="M6434" s="14">
        <f>VLOOKUP($F6434,类型描述及偏移量!$C:$H,2,FALSE)</f>
        <v>16.4</v>
      </c>
      <c r="N6434" s="14" t="str">
        <f>VLOOKUP($F6434,类型描述及偏移量!$C:$H,3,FALSE)</f>
        <v>离散</v>
      </c>
      <c r="O6434" s="14" t="str">
        <f>VLOOKUP($F6434,类型描述及偏移量!$C:$H,4,FALSE)</f>
        <v>None</v>
      </c>
      <c r="P6434" s="14" t="str">
        <f>VLOOKUP($F6434,类型描述及偏移量!$C:$H,5,FALSE)</f>
        <v>Yes</v>
      </c>
      <c r="Q6434" s="14" t="str">
        <f>VLOOKUP($F6434,类型描述及偏移量!$C:$H,6,FALSE)</f>
        <v>右跑偏2检测</v>
      </c>
    </row>
    <row r="6435" hidden="1" spans="1:17">
      <c r="A6435" s="12" t="s">
        <v>130</v>
      </c>
      <c r="B6435" s="8" t="s">
        <v>105</v>
      </c>
      <c r="C6435" t="s">
        <v>60</v>
      </c>
      <c r="D6435" t="s">
        <v>20</v>
      </c>
      <c r="E6435" s="13" t="str">
        <f t="shared" si="1047"/>
        <v>CHPD_M6_M_BP_Motor_var</v>
      </c>
      <c r="F6435" s="14" t="str">
        <f t="shared" si="1048"/>
        <v>BP_Motor_var_InterStarTime</v>
      </c>
      <c r="G6435" s="10" t="str">
        <f t="shared" si="1049"/>
        <v>CHPD_M6_M_InterStarTime</v>
      </c>
      <c r="H6435" s="10" t="str">
        <f>VLOOKUP(基本表格!E6435,起始地址定义!A:D,4,FALSE)&amp;" "&amp;Q6435</f>
        <v>2491+P4-M2 刨花出料刮板运输机 电机控制 联动启动延时</v>
      </c>
      <c r="I6435" s="10" t="str">
        <f t="shared" si="1050"/>
        <v>DB200,INT1518</v>
      </c>
      <c r="J6435" s="13" t="str">
        <f>VLOOKUP(E6435,起始地址定义!A:D,2,FALSE)</f>
        <v>DB200</v>
      </c>
      <c r="K6435" s="12" t="str">
        <f t="shared" si="1051"/>
        <v>INT1518</v>
      </c>
      <c r="L6435" s="13">
        <f>VLOOKUP(E6435,起始地址定义!A:D,3,FALSE)</f>
        <v>1500</v>
      </c>
      <c r="M6435" s="14">
        <f>VLOOKUP($F6435,类型描述及偏移量!$C:$H,2,FALSE)</f>
        <v>18</v>
      </c>
      <c r="N6435" s="14" t="str">
        <f>VLOOKUP($F6435,类型描述及偏移量!$C:$H,3,FALSE)</f>
        <v>整型</v>
      </c>
      <c r="O6435" s="14" t="str">
        <f>VLOOKUP($F6435,类型描述及偏移量!$C:$H,4,FALSE)</f>
        <v>None</v>
      </c>
      <c r="P6435" s="14" t="str">
        <f>VLOOKUP($F6435,类型描述及偏移量!$C:$H,5,FALSE)</f>
        <v>No</v>
      </c>
      <c r="Q6435" s="14" t="str">
        <f>VLOOKUP($F6435,类型描述及偏移量!$C:$H,6,FALSE)</f>
        <v>联动启动延时</v>
      </c>
    </row>
    <row r="6436" hidden="1" spans="1:17">
      <c r="A6436" s="12" t="s">
        <v>130</v>
      </c>
      <c r="B6436" s="8" t="s">
        <v>105</v>
      </c>
      <c r="C6436" t="s">
        <v>61</v>
      </c>
      <c r="D6436" t="s">
        <v>20</v>
      </c>
      <c r="E6436" s="13" t="str">
        <f t="shared" si="1047"/>
        <v>CHPD_M6_M_BP_Motor_var</v>
      </c>
      <c r="F6436" s="14" t="str">
        <f t="shared" si="1048"/>
        <v>BP_Motor_var_Alt_TMR</v>
      </c>
      <c r="G6436" s="10" t="str">
        <f t="shared" si="1049"/>
        <v>CHPD_M6_M_Alt_TMR</v>
      </c>
      <c r="H6436" s="10" t="str">
        <f>VLOOKUP(基本表格!E6436,起始地址定义!A:D,4,FALSE)&amp;" "&amp;Q6436</f>
        <v>2491+P4-M2 刨花出料刮板运输机 电机控制 起动转换时间 秒</v>
      </c>
      <c r="I6436" s="10" t="str">
        <f t="shared" si="1050"/>
        <v>DB200,INT1520</v>
      </c>
      <c r="J6436" s="13" t="str">
        <f>VLOOKUP(E6436,起始地址定义!A:D,2,FALSE)</f>
        <v>DB200</v>
      </c>
      <c r="K6436" s="12" t="str">
        <f t="shared" si="1051"/>
        <v>INT1520</v>
      </c>
      <c r="L6436" s="13">
        <f>VLOOKUP(E6436,起始地址定义!A:D,3,FALSE)</f>
        <v>1500</v>
      </c>
      <c r="M6436" s="14">
        <f>VLOOKUP($F6436,类型描述及偏移量!$C:$H,2,FALSE)</f>
        <v>20</v>
      </c>
      <c r="N6436" s="14" t="str">
        <f>VLOOKUP($F6436,类型描述及偏移量!$C:$H,3,FALSE)</f>
        <v>整型</v>
      </c>
      <c r="O6436" s="14" t="str">
        <f>VLOOKUP($F6436,类型描述及偏移量!$C:$H,4,FALSE)</f>
        <v>None</v>
      </c>
      <c r="P6436" s="14" t="str">
        <f>VLOOKUP($F6436,类型描述及偏移量!$C:$H,5,FALSE)</f>
        <v>No</v>
      </c>
      <c r="Q6436" s="14" t="str">
        <f>VLOOKUP($F6436,类型描述及偏移量!$C:$H,6,FALSE)</f>
        <v>起动转换时间 秒</v>
      </c>
    </row>
    <row r="6437" hidden="1" spans="1:17">
      <c r="A6437" s="12" t="s">
        <v>130</v>
      </c>
      <c r="B6437" s="12" t="str">
        <f t="shared" ref="B6437:B6500" si="1052">"M"&amp;RIGHT(LEFT(B6395,FIND("_",B6395,1)-1),LEN(LEFT(B6395,FIND("_",B6395,1)-1))-1)+1&amp;"_"&amp;RIGHT(B6395,LEN(B6395)-FIND("_",B6395,1))</f>
        <v>M7_M</v>
      </c>
      <c r="C6437" s="12" t="str">
        <f t="shared" ref="C6437:C6500" si="1053">C6395</f>
        <v>Enable</v>
      </c>
      <c r="D6437" s="12" t="str">
        <f t="shared" ref="D6437:D6500" si="1054">D6395</f>
        <v>BP_Motor_var</v>
      </c>
      <c r="E6437" s="13" t="str">
        <f t="shared" si="1047"/>
        <v>CHPD_M7_M_BP_Motor_var</v>
      </c>
      <c r="F6437" s="14" t="str">
        <f t="shared" si="1048"/>
        <v>BP_Motor_var_Enable</v>
      </c>
      <c r="G6437" s="10" t="str">
        <f t="shared" si="1049"/>
        <v>CHPD_M7_M_Enable</v>
      </c>
      <c r="H6437" s="10" t="str">
        <f>VLOOKUP(基本表格!E6437,起始地址定义!A:D,4,FALSE)&amp;" "&amp;Q6437</f>
        <v>2494+P7-M1 刨片除尘风机 电机控制 使能</v>
      </c>
      <c r="I6437" s="10" t="str">
        <f t="shared" si="1050"/>
        <v>DB200,X1550.0</v>
      </c>
      <c r="J6437" s="13" t="str">
        <f>VLOOKUP(E6437,起始地址定义!A:D,2,FALSE)</f>
        <v>DB200</v>
      </c>
      <c r="K6437" s="12" t="str">
        <f t="shared" si="1051"/>
        <v>X1550.0</v>
      </c>
      <c r="L6437" s="13">
        <f>VLOOKUP(E6437,起始地址定义!A:D,3,FALSE)</f>
        <v>1550</v>
      </c>
      <c r="M6437" s="14">
        <f>VLOOKUP($F6437,类型描述及偏移量!$C:$H,2,FALSE)</f>
        <v>0</v>
      </c>
      <c r="N6437" s="14" t="str">
        <f>VLOOKUP($F6437,类型描述及偏移量!$C:$H,3,FALSE)</f>
        <v>离散</v>
      </c>
      <c r="O6437" s="14" t="str">
        <f>VLOOKUP($F6437,类型描述及偏移量!$C:$H,4,FALSE)</f>
        <v>None</v>
      </c>
      <c r="P6437" s="14" t="str">
        <f>VLOOKUP($F6437,类型描述及偏移量!$C:$H,5,FALSE)</f>
        <v>No</v>
      </c>
      <c r="Q6437" s="14" t="str">
        <f>VLOOKUP($F6437,类型描述及偏移量!$C:$H,6,FALSE)</f>
        <v>使能</v>
      </c>
    </row>
    <row r="6438" hidden="1" spans="1:17">
      <c r="A6438" s="12" t="s">
        <v>130</v>
      </c>
      <c r="B6438" s="12" t="str">
        <f t="shared" si="1052"/>
        <v>M7_M</v>
      </c>
      <c r="C6438" s="12" t="str">
        <f t="shared" si="1053"/>
        <v>Auto_Status</v>
      </c>
      <c r="D6438" s="12" t="str">
        <f t="shared" si="1054"/>
        <v>BP_Motor_var</v>
      </c>
      <c r="E6438" s="13" t="str">
        <f t="shared" si="1047"/>
        <v>CHPD_M7_M_BP_Motor_var</v>
      </c>
      <c r="F6438" s="14" t="str">
        <f t="shared" si="1048"/>
        <v>BP_Motor_var_Auto_Status</v>
      </c>
      <c r="G6438" s="10" t="str">
        <f t="shared" si="1049"/>
        <v>CHPD_M7_M_Auto_Status</v>
      </c>
      <c r="H6438" s="10" t="str">
        <f>VLOOKUP(基本表格!E6438,起始地址定义!A:D,4,FALSE)&amp;" "&amp;Q6438</f>
        <v>2494+P7-M1 刨片除尘风机 电机控制 手自动状态</v>
      </c>
      <c r="I6438" s="10" t="str">
        <f t="shared" si="1050"/>
        <v>DB200,X1550.3</v>
      </c>
      <c r="J6438" s="13" t="str">
        <f>VLOOKUP(E6438,起始地址定义!A:D,2,FALSE)</f>
        <v>DB200</v>
      </c>
      <c r="K6438" s="12" t="str">
        <f t="shared" si="1051"/>
        <v>X1550.3</v>
      </c>
      <c r="L6438" s="13">
        <f>VLOOKUP(E6438,起始地址定义!A:D,3,FALSE)</f>
        <v>1550</v>
      </c>
      <c r="M6438" s="14">
        <f>VLOOKUP($F6438,类型描述及偏移量!$C:$H,2,FALSE)</f>
        <v>0.3</v>
      </c>
      <c r="N6438" s="14" t="str">
        <f>VLOOKUP($F6438,类型描述及偏移量!$C:$H,3,FALSE)</f>
        <v>离散</v>
      </c>
      <c r="O6438" s="14" t="str">
        <f>VLOOKUP($F6438,类型描述及偏移量!$C:$H,4,FALSE)</f>
        <v>None</v>
      </c>
      <c r="P6438" s="14" t="str">
        <f>VLOOKUP($F6438,类型描述及偏移量!$C:$H,5,FALSE)</f>
        <v>Yes</v>
      </c>
      <c r="Q6438" s="14" t="str">
        <f>VLOOKUP($F6438,类型描述及偏移量!$C:$H,6,FALSE)</f>
        <v>手自动状态</v>
      </c>
    </row>
    <row r="6439" hidden="1" spans="1:17">
      <c r="A6439" s="12" t="s">
        <v>130</v>
      </c>
      <c r="B6439" s="12" t="str">
        <f t="shared" si="1052"/>
        <v>M7_M</v>
      </c>
      <c r="C6439" s="12" t="str">
        <f t="shared" si="1053"/>
        <v>Loc_Rem</v>
      </c>
      <c r="D6439" s="12" t="str">
        <f t="shared" si="1054"/>
        <v>BP_Motor_var</v>
      </c>
      <c r="E6439" s="13" t="str">
        <f t="shared" si="1047"/>
        <v>CHPD_M7_M_BP_Motor_var</v>
      </c>
      <c r="F6439" s="14" t="str">
        <f t="shared" si="1048"/>
        <v>BP_Motor_var_Loc_Rem</v>
      </c>
      <c r="G6439" s="10" t="str">
        <f t="shared" si="1049"/>
        <v>CHPD_M7_M_Loc_Rem</v>
      </c>
      <c r="H6439" s="10" t="str">
        <f>VLOOKUP(基本表格!E6439,起始地址定义!A:D,4,FALSE)&amp;" "&amp;Q6439</f>
        <v>2494+P7-M1 刨片除尘风机 电机控制 本地/远程(检修/待机）</v>
      </c>
      <c r="I6439" s="10" t="str">
        <f t="shared" si="1050"/>
        <v>DB200,X1550.4</v>
      </c>
      <c r="J6439" s="13" t="str">
        <f>VLOOKUP(E6439,起始地址定义!A:D,2,FALSE)</f>
        <v>DB200</v>
      </c>
      <c r="K6439" s="12" t="str">
        <f t="shared" si="1051"/>
        <v>X1550.4</v>
      </c>
      <c r="L6439" s="13">
        <f>VLOOKUP(E6439,起始地址定义!A:D,3,FALSE)</f>
        <v>1550</v>
      </c>
      <c r="M6439" s="14">
        <f>VLOOKUP($F6439,类型描述及偏移量!$C:$H,2,FALSE)</f>
        <v>0.4</v>
      </c>
      <c r="N6439" s="14" t="str">
        <f>VLOOKUP($F6439,类型描述及偏移量!$C:$H,3,FALSE)</f>
        <v>离散</v>
      </c>
      <c r="O6439" s="14" t="str">
        <f>VLOOKUP($F6439,类型描述及偏移量!$C:$H,4,FALSE)</f>
        <v>None</v>
      </c>
      <c r="P6439" s="14" t="str">
        <f>VLOOKUP($F6439,类型描述及偏移量!$C:$H,5,FALSE)</f>
        <v>Yes</v>
      </c>
      <c r="Q6439" s="14" t="str">
        <f>VLOOKUP($F6439,类型描述及偏移量!$C:$H,6,FALSE)</f>
        <v>本地/远程(检修/待机）</v>
      </c>
    </row>
    <row r="6440" hidden="1" spans="1:17">
      <c r="A6440" s="12" t="s">
        <v>130</v>
      </c>
      <c r="B6440" s="12" t="str">
        <f t="shared" si="1052"/>
        <v>M7_M</v>
      </c>
      <c r="C6440" s="12" t="str">
        <f t="shared" si="1053"/>
        <v>ON_HMI</v>
      </c>
      <c r="D6440" s="12" t="str">
        <f t="shared" si="1054"/>
        <v>BP_Motor_var</v>
      </c>
      <c r="E6440" s="13" t="str">
        <f t="shared" si="1047"/>
        <v>CHPD_M7_M_BP_Motor_var</v>
      </c>
      <c r="F6440" s="14" t="str">
        <f t="shared" si="1048"/>
        <v>BP_Motor_var_ON_HMI</v>
      </c>
      <c r="G6440" s="10" t="str">
        <f t="shared" si="1049"/>
        <v>CHPD_M7_M_ON_HMI</v>
      </c>
      <c r="H6440" s="10" t="str">
        <f>VLOOKUP(基本表格!E6440,起始地址定义!A:D,4,FALSE)&amp;" "&amp;Q6440</f>
        <v>2494+P7-M1 刨片除尘风机 电机控制 开启_上位机(正转)</v>
      </c>
      <c r="I6440" s="10" t="str">
        <f t="shared" si="1050"/>
        <v>DB200,X1550.6</v>
      </c>
      <c r="J6440" s="13" t="str">
        <f>VLOOKUP(E6440,起始地址定义!A:D,2,FALSE)</f>
        <v>DB200</v>
      </c>
      <c r="K6440" s="12" t="str">
        <f t="shared" si="1051"/>
        <v>X1550.6</v>
      </c>
      <c r="L6440" s="13">
        <f>VLOOKUP(E6440,起始地址定义!A:D,3,FALSE)</f>
        <v>1550</v>
      </c>
      <c r="M6440" s="14">
        <f>VLOOKUP($F6440,类型描述及偏移量!$C:$H,2,FALSE)</f>
        <v>0.6</v>
      </c>
      <c r="N6440" s="14" t="str">
        <f>VLOOKUP($F6440,类型描述及偏移量!$C:$H,3,FALSE)</f>
        <v>离散</v>
      </c>
      <c r="O6440" s="14" t="str">
        <f>VLOOKUP($F6440,类型描述及偏移量!$C:$H,4,FALSE)</f>
        <v>None</v>
      </c>
      <c r="P6440" s="14" t="str">
        <f>VLOOKUP($F6440,类型描述及偏移量!$C:$H,5,FALSE)</f>
        <v>No</v>
      </c>
      <c r="Q6440" s="14" t="str">
        <f>VLOOKUP($F6440,类型描述及偏移量!$C:$H,6,FALSE)</f>
        <v>开启_上位机(正转)</v>
      </c>
    </row>
    <row r="6441" hidden="1" spans="1:17">
      <c r="A6441" s="12" t="s">
        <v>130</v>
      </c>
      <c r="B6441" s="12" t="str">
        <f t="shared" si="1052"/>
        <v>M7_M</v>
      </c>
      <c r="C6441" s="12" t="str">
        <f t="shared" si="1053"/>
        <v>OFF_HMI</v>
      </c>
      <c r="D6441" s="12" t="str">
        <f t="shared" si="1054"/>
        <v>BP_Motor_var</v>
      </c>
      <c r="E6441" s="13" t="str">
        <f t="shared" si="1047"/>
        <v>CHPD_M7_M_BP_Motor_var</v>
      </c>
      <c r="F6441" s="14" t="str">
        <f t="shared" si="1048"/>
        <v>BP_Motor_var_OFF_HMI</v>
      </c>
      <c r="G6441" s="10" t="str">
        <f t="shared" si="1049"/>
        <v>CHPD_M7_M_OFF_HMI</v>
      </c>
      <c r="H6441" s="10" t="str">
        <f>VLOOKUP(基本表格!E6441,起始地址定义!A:D,4,FALSE)&amp;" "&amp;Q6441</f>
        <v>2494+P7-M1 刨片除尘风机 电机控制 停止_上位机(反转)</v>
      </c>
      <c r="I6441" s="10" t="str">
        <f t="shared" si="1050"/>
        <v>DB200,X1551.0</v>
      </c>
      <c r="J6441" s="13" t="str">
        <f>VLOOKUP(E6441,起始地址定义!A:D,2,FALSE)</f>
        <v>DB200</v>
      </c>
      <c r="K6441" s="12" t="str">
        <f t="shared" si="1051"/>
        <v>X1551.0</v>
      </c>
      <c r="L6441" s="13">
        <f>VLOOKUP(E6441,起始地址定义!A:D,3,FALSE)</f>
        <v>1550</v>
      </c>
      <c r="M6441" s="14">
        <f>VLOOKUP($F6441,类型描述及偏移量!$C:$H,2,FALSE)</f>
        <v>1</v>
      </c>
      <c r="N6441" s="14" t="str">
        <f>VLOOKUP($F6441,类型描述及偏移量!$C:$H,3,FALSE)</f>
        <v>离散</v>
      </c>
      <c r="O6441" s="14" t="str">
        <f>VLOOKUP($F6441,类型描述及偏移量!$C:$H,4,FALSE)</f>
        <v>None</v>
      </c>
      <c r="P6441" s="14" t="str">
        <f>VLOOKUP($F6441,类型描述及偏移量!$C:$H,5,FALSE)</f>
        <v>No</v>
      </c>
      <c r="Q6441" s="14" t="str">
        <f>VLOOKUP($F6441,类型描述及偏移量!$C:$H,6,FALSE)</f>
        <v>停止_上位机(反转)</v>
      </c>
    </row>
    <row r="6442" hidden="1" spans="1:17">
      <c r="A6442" s="12" t="s">
        <v>130</v>
      </c>
      <c r="B6442" s="12" t="str">
        <f t="shared" si="1052"/>
        <v>M7_M</v>
      </c>
      <c r="C6442" s="12" t="str">
        <f t="shared" si="1053"/>
        <v>Fan</v>
      </c>
      <c r="D6442" s="12" t="str">
        <f t="shared" si="1054"/>
        <v>BP_Motor_var</v>
      </c>
      <c r="E6442" s="13" t="str">
        <f t="shared" si="1047"/>
        <v>CHPD_M7_M_BP_Motor_var</v>
      </c>
      <c r="F6442" s="14" t="str">
        <f t="shared" si="1048"/>
        <v>BP_Motor_var_Fan</v>
      </c>
      <c r="G6442" s="10" t="str">
        <f t="shared" si="1049"/>
        <v>CHPD_M7_M_Fan</v>
      </c>
      <c r="H6442" s="10" t="str">
        <f>VLOOKUP(基本表格!E6442,起始地址定义!A:D,4,FALSE)&amp;" "&amp;Q6442</f>
        <v>2494+P7-M1 刨片除尘风机 电机控制 通风扇</v>
      </c>
      <c r="I6442" s="10" t="str">
        <f t="shared" si="1050"/>
        <v>DB200,X1551.1</v>
      </c>
      <c r="J6442" s="13" t="str">
        <f>VLOOKUP(E6442,起始地址定义!A:D,2,FALSE)</f>
        <v>DB200</v>
      </c>
      <c r="K6442" s="12" t="str">
        <f t="shared" si="1051"/>
        <v>X1551.1</v>
      </c>
      <c r="L6442" s="13">
        <f>VLOOKUP(E6442,起始地址定义!A:D,3,FALSE)</f>
        <v>1550</v>
      </c>
      <c r="M6442" s="14">
        <f>VLOOKUP($F6442,类型描述及偏移量!$C:$H,2,FALSE)</f>
        <v>1.1</v>
      </c>
      <c r="N6442" s="14" t="str">
        <f>VLOOKUP($F6442,类型描述及偏移量!$C:$H,3,FALSE)</f>
        <v>离散</v>
      </c>
      <c r="O6442" s="14" t="str">
        <f>VLOOKUP($F6442,类型描述及偏移量!$C:$H,4,FALSE)</f>
        <v>None</v>
      </c>
      <c r="P6442" s="14" t="str">
        <f>VLOOKUP($F6442,类型描述及偏移量!$C:$H,5,FALSE)</f>
        <v>Yes</v>
      </c>
      <c r="Q6442" s="14" t="str">
        <f>VLOOKUP($F6442,类型描述及偏移量!$C:$H,6,FALSE)</f>
        <v>通风扇</v>
      </c>
    </row>
    <row r="6443" hidden="1" spans="1:17">
      <c r="A6443" s="12" t="s">
        <v>130</v>
      </c>
      <c r="B6443" s="12" t="str">
        <f t="shared" si="1052"/>
        <v>M7_M</v>
      </c>
      <c r="C6443" s="12" t="str">
        <f t="shared" si="1053"/>
        <v>Motor</v>
      </c>
      <c r="D6443" s="12" t="str">
        <f t="shared" si="1054"/>
        <v>BP_Motor_var</v>
      </c>
      <c r="E6443" s="13" t="str">
        <f t="shared" si="1047"/>
        <v>CHPD_M7_M_BP_Motor_var</v>
      </c>
      <c r="F6443" s="14" t="str">
        <f t="shared" si="1048"/>
        <v>BP_Motor_var_Motor</v>
      </c>
      <c r="G6443" s="10" t="str">
        <f t="shared" si="1049"/>
        <v>CHPD_M7_M_Motor</v>
      </c>
      <c r="H6443" s="10" t="str">
        <f>VLOOKUP(基本表格!E6443,起始地址定义!A:D,4,FALSE)&amp;" "&amp;Q6443</f>
        <v>2494+P7-M1 刨片除尘风机 电机控制 电机(正转）</v>
      </c>
      <c r="I6443" s="10" t="str">
        <f t="shared" si="1050"/>
        <v>DB200,X1551.2</v>
      </c>
      <c r="J6443" s="13" t="str">
        <f>VLOOKUP(E6443,起始地址定义!A:D,2,FALSE)</f>
        <v>DB200</v>
      </c>
      <c r="K6443" s="12" t="str">
        <f t="shared" si="1051"/>
        <v>X1551.2</v>
      </c>
      <c r="L6443" s="13">
        <f>VLOOKUP(E6443,起始地址定义!A:D,3,FALSE)</f>
        <v>1550</v>
      </c>
      <c r="M6443" s="14">
        <f>VLOOKUP($F6443,类型描述及偏移量!$C:$H,2,FALSE)</f>
        <v>1.2</v>
      </c>
      <c r="N6443" s="14" t="str">
        <f>VLOOKUP($F6443,类型描述及偏移量!$C:$H,3,FALSE)</f>
        <v>离散</v>
      </c>
      <c r="O6443" s="14" t="str">
        <f>VLOOKUP($F6443,类型描述及偏移量!$C:$H,4,FALSE)</f>
        <v>None</v>
      </c>
      <c r="P6443" s="14" t="str">
        <f>VLOOKUP($F6443,类型描述及偏移量!$C:$H,5,FALSE)</f>
        <v>Yes</v>
      </c>
      <c r="Q6443" s="14" t="str">
        <f>VLOOKUP($F6443,类型描述及偏移量!$C:$H,6,FALSE)</f>
        <v>电机(正转）</v>
      </c>
    </row>
    <row r="6444" hidden="1" spans="1:17">
      <c r="A6444" s="12" t="s">
        <v>130</v>
      </c>
      <c r="B6444" s="12" t="str">
        <f t="shared" si="1052"/>
        <v>M7_M</v>
      </c>
      <c r="C6444" s="12" t="str">
        <f t="shared" si="1053"/>
        <v>OL</v>
      </c>
      <c r="D6444" s="12" t="str">
        <f t="shared" si="1054"/>
        <v>BP_Motor_var</v>
      </c>
      <c r="E6444" s="13" t="str">
        <f t="shared" si="1047"/>
        <v>CHPD_M7_M_BP_Motor_var</v>
      </c>
      <c r="F6444" s="14" t="str">
        <f t="shared" si="1048"/>
        <v>BP_Motor_var_OL</v>
      </c>
      <c r="G6444" s="10" t="str">
        <f t="shared" si="1049"/>
        <v>CHPD_M7_M_OL</v>
      </c>
      <c r="H6444" s="10" t="str">
        <f>VLOOKUP(基本表格!E6444,起始地址定义!A:D,4,FALSE)&amp;" "&amp;Q6444</f>
        <v>2494+P7-M1 刨片除尘风机 电机控制 电机过载</v>
      </c>
      <c r="I6444" s="10" t="str">
        <f t="shared" si="1050"/>
        <v>DB200,X1551.3</v>
      </c>
      <c r="J6444" s="13" t="str">
        <f>VLOOKUP(E6444,起始地址定义!A:D,2,FALSE)</f>
        <v>DB200</v>
      </c>
      <c r="K6444" s="12" t="str">
        <f t="shared" si="1051"/>
        <v>X1551.3</v>
      </c>
      <c r="L6444" s="13">
        <f>VLOOKUP(E6444,起始地址定义!A:D,3,FALSE)</f>
        <v>1550</v>
      </c>
      <c r="M6444" s="14">
        <f>VLOOKUP($F6444,类型描述及偏移量!$C:$H,2,FALSE)</f>
        <v>1.3</v>
      </c>
      <c r="N6444" s="14" t="str">
        <f>VLOOKUP($F6444,类型描述及偏移量!$C:$H,3,FALSE)</f>
        <v>离散</v>
      </c>
      <c r="O6444" s="14" t="str">
        <f>VLOOKUP($F6444,类型描述及偏移量!$C:$H,4,FALSE)</f>
        <v>On</v>
      </c>
      <c r="P6444" s="14" t="str">
        <f>VLOOKUP($F6444,类型描述及偏移量!$C:$H,5,FALSE)</f>
        <v>Yes</v>
      </c>
      <c r="Q6444" s="14" t="str">
        <f>VLOOKUP($F6444,类型描述及偏移量!$C:$H,6,FALSE)</f>
        <v>电机过载</v>
      </c>
    </row>
    <row r="6445" hidden="1" spans="1:17">
      <c r="A6445" s="12" t="s">
        <v>130</v>
      </c>
      <c r="B6445" s="12" t="str">
        <f t="shared" si="1052"/>
        <v>M7_M</v>
      </c>
      <c r="C6445" s="12" t="str">
        <f t="shared" si="1053"/>
        <v>Fan_OL</v>
      </c>
      <c r="D6445" s="12" t="str">
        <f t="shared" si="1054"/>
        <v>BP_Motor_var</v>
      </c>
      <c r="E6445" s="13" t="str">
        <f t="shared" si="1047"/>
        <v>CHPD_M7_M_BP_Motor_var</v>
      </c>
      <c r="F6445" s="14" t="str">
        <f t="shared" si="1048"/>
        <v>BP_Motor_var_Fan_OL</v>
      </c>
      <c r="G6445" s="10" t="str">
        <f t="shared" si="1049"/>
        <v>CHPD_M7_M_Fan_OL</v>
      </c>
      <c r="H6445" s="10" t="str">
        <f>VLOOKUP(基本表格!E6445,起始地址定义!A:D,4,FALSE)&amp;" "&amp;Q6445</f>
        <v>2494+P7-M1 刨片除尘风机 电机控制 风扇过载</v>
      </c>
      <c r="I6445" s="10" t="str">
        <f t="shared" si="1050"/>
        <v>DB200,X1551.4</v>
      </c>
      <c r="J6445" s="13" t="str">
        <f>VLOOKUP(E6445,起始地址定义!A:D,2,FALSE)</f>
        <v>DB200</v>
      </c>
      <c r="K6445" s="12" t="str">
        <f t="shared" si="1051"/>
        <v>X1551.4</v>
      </c>
      <c r="L6445" s="13">
        <f>VLOOKUP(E6445,起始地址定义!A:D,3,FALSE)</f>
        <v>1550</v>
      </c>
      <c r="M6445" s="14">
        <f>VLOOKUP($F6445,类型描述及偏移量!$C:$H,2,FALSE)</f>
        <v>1.4</v>
      </c>
      <c r="N6445" s="14" t="str">
        <f>VLOOKUP($F6445,类型描述及偏移量!$C:$H,3,FALSE)</f>
        <v>离散</v>
      </c>
      <c r="O6445" s="14" t="str">
        <f>VLOOKUP($F6445,类型描述及偏移量!$C:$H,4,FALSE)</f>
        <v>On</v>
      </c>
      <c r="P6445" s="14" t="str">
        <f>VLOOKUP($F6445,类型描述及偏移量!$C:$H,5,FALSE)</f>
        <v>Yes</v>
      </c>
      <c r="Q6445" s="14" t="str">
        <f>VLOOKUP($F6445,类型描述及偏移量!$C:$H,6,FALSE)</f>
        <v>风扇过载</v>
      </c>
    </row>
    <row r="6446" hidden="1" spans="1:17">
      <c r="A6446" s="12" t="s">
        <v>130</v>
      </c>
      <c r="B6446" s="12" t="str">
        <f t="shared" si="1052"/>
        <v>M7_M</v>
      </c>
      <c r="C6446" s="12" t="str">
        <f t="shared" si="1053"/>
        <v>RunSig</v>
      </c>
      <c r="D6446" s="12" t="str">
        <f t="shared" si="1054"/>
        <v>BP_Motor_var</v>
      </c>
      <c r="E6446" s="13" t="str">
        <f t="shared" si="1047"/>
        <v>CHPD_M7_M_BP_Motor_var</v>
      </c>
      <c r="F6446" s="14" t="str">
        <f t="shared" si="1048"/>
        <v>BP_Motor_var_RunSig</v>
      </c>
      <c r="G6446" s="10" t="str">
        <f t="shared" si="1049"/>
        <v>CHPD_M7_M_RunSig</v>
      </c>
      <c r="H6446" s="10" t="str">
        <f>VLOOKUP(基本表格!E6446,起始地址定义!A:D,4,FALSE)&amp;" "&amp;Q6446</f>
        <v>2494+P7-M1 刨片除尘风机 电机控制 电机运行指示</v>
      </c>
      <c r="I6446" s="10" t="str">
        <f t="shared" si="1050"/>
        <v>DB200,X1551.5</v>
      </c>
      <c r="J6446" s="13" t="str">
        <f>VLOOKUP(E6446,起始地址定义!A:D,2,FALSE)</f>
        <v>DB200</v>
      </c>
      <c r="K6446" s="12" t="str">
        <f t="shared" si="1051"/>
        <v>X1551.5</v>
      </c>
      <c r="L6446" s="13">
        <f>VLOOKUP(E6446,起始地址定义!A:D,3,FALSE)</f>
        <v>1550</v>
      </c>
      <c r="M6446" s="14">
        <f>VLOOKUP($F6446,类型描述及偏移量!$C:$H,2,FALSE)</f>
        <v>1.5</v>
      </c>
      <c r="N6446" s="14" t="str">
        <f>VLOOKUP($F6446,类型描述及偏移量!$C:$H,3,FALSE)</f>
        <v>离散</v>
      </c>
      <c r="O6446" s="14" t="str">
        <f>VLOOKUP($F6446,类型描述及偏移量!$C:$H,4,FALSE)</f>
        <v>None</v>
      </c>
      <c r="P6446" s="14" t="str">
        <f>VLOOKUP($F6446,类型描述及偏移量!$C:$H,5,FALSE)</f>
        <v>Yes</v>
      </c>
      <c r="Q6446" s="14" t="str">
        <f>VLOOKUP($F6446,类型描述及偏移量!$C:$H,6,FALSE)</f>
        <v>电机运行指示</v>
      </c>
    </row>
    <row r="6447" hidden="1" spans="1:17">
      <c r="A6447" s="12" t="s">
        <v>130</v>
      </c>
      <c r="B6447" s="12" t="str">
        <f t="shared" si="1052"/>
        <v>M7_M</v>
      </c>
      <c r="C6447" s="12" t="str">
        <f t="shared" si="1053"/>
        <v>Break_ALM</v>
      </c>
      <c r="D6447" s="12" t="str">
        <f t="shared" si="1054"/>
        <v>BP_Motor_var</v>
      </c>
      <c r="E6447" s="13" t="str">
        <f t="shared" si="1047"/>
        <v>CHPD_M7_M_BP_Motor_var</v>
      </c>
      <c r="F6447" s="14" t="str">
        <f t="shared" si="1048"/>
        <v>BP_Motor_var_Break_ALM</v>
      </c>
      <c r="G6447" s="10" t="str">
        <f t="shared" si="1049"/>
        <v>CHPD_M7_M_Break_ALM</v>
      </c>
      <c r="H6447" s="10" t="str">
        <f>VLOOKUP(基本表格!E6447,起始地址定义!A:D,4,FALSE)&amp;" "&amp;Q6447</f>
        <v>2494+P7-M1 刨片除尘风机 电机控制 断链报警</v>
      </c>
      <c r="I6447" s="10" t="str">
        <f t="shared" si="1050"/>
        <v>DB200,X1551.6</v>
      </c>
      <c r="J6447" s="13" t="str">
        <f>VLOOKUP(E6447,起始地址定义!A:D,2,FALSE)</f>
        <v>DB200</v>
      </c>
      <c r="K6447" s="12" t="str">
        <f t="shared" si="1051"/>
        <v>X1551.6</v>
      </c>
      <c r="L6447" s="13">
        <f>VLOOKUP(E6447,起始地址定义!A:D,3,FALSE)</f>
        <v>1550</v>
      </c>
      <c r="M6447" s="14">
        <f>VLOOKUP($F6447,类型描述及偏移量!$C:$H,2,FALSE)</f>
        <v>1.6</v>
      </c>
      <c r="N6447" s="14" t="str">
        <f>VLOOKUP($F6447,类型描述及偏移量!$C:$H,3,FALSE)</f>
        <v>离散</v>
      </c>
      <c r="O6447" s="14" t="str">
        <f>VLOOKUP($F6447,类型描述及偏移量!$C:$H,4,FALSE)</f>
        <v>On</v>
      </c>
      <c r="P6447" s="14" t="str">
        <f>VLOOKUP($F6447,类型描述及偏移量!$C:$H,5,FALSE)</f>
        <v>Yes</v>
      </c>
      <c r="Q6447" s="14" t="str">
        <f>VLOOKUP($F6447,类型描述及偏移量!$C:$H,6,FALSE)</f>
        <v>断链报警</v>
      </c>
    </row>
    <row r="6448" hidden="1" spans="1:17">
      <c r="A6448" s="12" t="s">
        <v>130</v>
      </c>
      <c r="B6448" s="12" t="str">
        <f t="shared" si="1052"/>
        <v>M7_M</v>
      </c>
      <c r="C6448" s="12" t="str">
        <f t="shared" si="1053"/>
        <v>Break_CHK</v>
      </c>
      <c r="D6448" s="12" t="str">
        <f t="shared" si="1054"/>
        <v>BP_Motor_var</v>
      </c>
      <c r="E6448" s="13" t="str">
        <f t="shared" si="1047"/>
        <v>CHPD_M7_M_BP_Motor_var</v>
      </c>
      <c r="F6448" s="14" t="str">
        <f t="shared" si="1048"/>
        <v>BP_Motor_var_Break_CHK</v>
      </c>
      <c r="G6448" s="10" t="str">
        <f t="shared" si="1049"/>
        <v>CHPD_M7_M_Break_CHK</v>
      </c>
      <c r="H6448" s="10" t="str">
        <f>VLOOKUP(基本表格!E6448,起始地址定义!A:D,4,FALSE)&amp;" "&amp;Q6448</f>
        <v>2494+P7-M1 刨片除尘风机 电机控制 断链检测</v>
      </c>
      <c r="I6448" s="10" t="str">
        <f t="shared" si="1050"/>
        <v>DB200,X1551.7</v>
      </c>
      <c r="J6448" s="13" t="str">
        <f>VLOOKUP(E6448,起始地址定义!A:D,2,FALSE)</f>
        <v>DB200</v>
      </c>
      <c r="K6448" s="12" t="str">
        <f t="shared" si="1051"/>
        <v>X1551.7</v>
      </c>
      <c r="L6448" s="13">
        <f>VLOOKUP(E6448,起始地址定义!A:D,3,FALSE)</f>
        <v>1550</v>
      </c>
      <c r="M6448" s="14">
        <f>VLOOKUP($F6448,类型描述及偏移量!$C:$H,2,FALSE)</f>
        <v>1.7</v>
      </c>
      <c r="N6448" s="14" t="str">
        <f>VLOOKUP($F6448,类型描述及偏移量!$C:$H,3,FALSE)</f>
        <v>离散</v>
      </c>
      <c r="O6448" s="14" t="str">
        <f>VLOOKUP($F6448,类型描述及偏移量!$C:$H,4,FALSE)</f>
        <v>None</v>
      </c>
      <c r="P6448" s="14" t="str">
        <f>VLOOKUP($F6448,类型描述及偏移量!$C:$H,5,FALSE)</f>
        <v>Yes</v>
      </c>
      <c r="Q6448" s="14" t="str">
        <f>VLOOKUP($F6448,类型描述及偏移量!$C:$H,6,FALSE)</f>
        <v>断链检测</v>
      </c>
    </row>
    <row r="6449" hidden="1" spans="1:17">
      <c r="A6449" s="12" t="s">
        <v>130</v>
      </c>
      <c r="B6449" s="12" t="str">
        <f t="shared" si="1052"/>
        <v>M7_M</v>
      </c>
      <c r="C6449" s="12" t="str">
        <f t="shared" si="1053"/>
        <v>INV_Res_HMI</v>
      </c>
      <c r="D6449" s="12" t="str">
        <f t="shared" si="1054"/>
        <v>BP_Motor_var</v>
      </c>
      <c r="E6449" s="13" t="str">
        <f t="shared" si="1047"/>
        <v>CHPD_M7_M_BP_Motor_var</v>
      </c>
      <c r="F6449" s="14" t="str">
        <f t="shared" si="1048"/>
        <v>BP_Motor_var_INV_Res_HMI</v>
      </c>
      <c r="G6449" s="10" t="str">
        <f t="shared" si="1049"/>
        <v>CHPD_M7_M_INV_Res_HMI</v>
      </c>
      <c r="H6449" s="10" t="str">
        <f>VLOOKUP(基本表格!E6449,起始地址定义!A:D,4,FALSE)&amp;" "&amp;Q6449</f>
        <v>2494+P7-M1 刨片除尘风机 电机控制 复位</v>
      </c>
      <c r="I6449" s="10" t="str">
        <f t="shared" si="1050"/>
        <v>DB200,X1552.0</v>
      </c>
      <c r="J6449" s="13" t="str">
        <f>VLOOKUP(E6449,起始地址定义!A:D,2,FALSE)</f>
        <v>DB200</v>
      </c>
      <c r="K6449" s="12" t="str">
        <f t="shared" si="1051"/>
        <v>X1552.0</v>
      </c>
      <c r="L6449" s="13">
        <f>VLOOKUP(E6449,起始地址定义!A:D,3,FALSE)</f>
        <v>1550</v>
      </c>
      <c r="M6449" s="14">
        <f>VLOOKUP($F6449,类型描述及偏移量!$C:$H,2,FALSE)</f>
        <v>2</v>
      </c>
      <c r="N6449" s="14" t="str">
        <f>VLOOKUP($F6449,类型描述及偏移量!$C:$H,3,FALSE)</f>
        <v>离散</v>
      </c>
      <c r="O6449" s="14" t="str">
        <f>VLOOKUP($F6449,类型描述及偏移量!$C:$H,4,FALSE)</f>
        <v>None</v>
      </c>
      <c r="P6449" s="14" t="str">
        <f>VLOOKUP($F6449,类型描述及偏移量!$C:$H,5,FALSE)</f>
        <v>No</v>
      </c>
      <c r="Q6449" s="14" t="str">
        <f>VLOOKUP($F6449,类型描述及偏移量!$C:$H,6,FALSE)</f>
        <v>复位</v>
      </c>
    </row>
    <row r="6450" hidden="1" spans="1:17">
      <c r="A6450" s="12" t="s">
        <v>130</v>
      </c>
      <c r="B6450" s="12" t="str">
        <f t="shared" si="1052"/>
        <v>M7_M</v>
      </c>
      <c r="C6450" s="12" t="str">
        <f t="shared" si="1053"/>
        <v>Break_EN</v>
      </c>
      <c r="D6450" s="12" t="str">
        <f t="shared" si="1054"/>
        <v>BP_Motor_var</v>
      </c>
      <c r="E6450" s="13" t="str">
        <f t="shared" si="1047"/>
        <v>CHPD_M7_M_BP_Motor_var</v>
      </c>
      <c r="F6450" s="14" t="str">
        <f t="shared" si="1048"/>
        <v>BP_Motor_var_Break_EN</v>
      </c>
      <c r="G6450" s="10" t="str">
        <f t="shared" si="1049"/>
        <v>CHPD_M7_M_Break_EN</v>
      </c>
      <c r="H6450" s="10" t="str">
        <f>VLOOKUP(基本表格!E6450,起始地址定义!A:D,4,FALSE)&amp;" "&amp;Q6450</f>
        <v>2494+P7-M1 刨片除尘风机 电机控制 断链保护使能</v>
      </c>
      <c r="I6450" s="10" t="str">
        <f t="shared" si="1050"/>
        <v>DB200,X1552.1</v>
      </c>
      <c r="J6450" s="13" t="str">
        <f>VLOOKUP(E6450,起始地址定义!A:D,2,FALSE)</f>
        <v>DB200</v>
      </c>
      <c r="K6450" s="12" t="str">
        <f t="shared" si="1051"/>
        <v>X1552.1</v>
      </c>
      <c r="L6450" s="13">
        <f>VLOOKUP(E6450,起始地址定义!A:D,3,FALSE)</f>
        <v>1550</v>
      </c>
      <c r="M6450" s="14">
        <f>VLOOKUP($F6450,类型描述及偏移量!$C:$H,2,FALSE)</f>
        <v>2.1</v>
      </c>
      <c r="N6450" s="14" t="str">
        <f>VLOOKUP($F6450,类型描述及偏移量!$C:$H,3,FALSE)</f>
        <v>离散</v>
      </c>
      <c r="O6450" s="14" t="str">
        <f>VLOOKUP($F6450,类型描述及偏移量!$C:$H,4,FALSE)</f>
        <v>None</v>
      </c>
      <c r="P6450" s="14" t="str">
        <f>VLOOKUP($F6450,类型描述及偏移量!$C:$H,5,FALSE)</f>
        <v>No</v>
      </c>
      <c r="Q6450" s="14" t="str">
        <f>VLOOKUP($F6450,类型描述及偏移量!$C:$H,6,FALSE)</f>
        <v>断链保护使能</v>
      </c>
    </row>
    <row r="6451" hidden="1" spans="1:17">
      <c r="A6451" s="12" t="s">
        <v>130</v>
      </c>
      <c r="B6451" s="12" t="str">
        <f t="shared" si="1052"/>
        <v>M7_M</v>
      </c>
      <c r="C6451" s="12" t="str">
        <f t="shared" si="1053"/>
        <v>Break_Stop</v>
      </c>
      <c r="D6451" s="12" t="str">
        <f t="shared" si="1054"/>
        <v>BP_Motor_var</v>
      </c>
      <c r="E6451" s="13" t="str">
        <f t="shared" si="1047"/>
        <v>CHPD_M7_M_BP_Motor_var</v>
      </c>
      <c r="F6451" s="14" t="str">
        <f t="shared" si="1048"/>
        <v>BP_Motor_var_Break_Stop</v>
      </c>
      <c r="G6451" s="10" t="str">
        <f t="shared" si="1049"/>
        <v>CHPD_M7_M_Break_Stop</v>
      </c>
      <c r="H6451" s="10" t="str">
        <f>VLOOKUP(基本表格!E6451,起始地址定义!A:D,4,FALSE)&amp;" "&amp;Q6451</f>
        <v>2494+P7-M1 刨片除尘风机 电机控制 断链导致停机</v>
      </c>
      <c r="I6451" s="10" t="str">
        <f t="shared" si="1050"/>
        <v>DB200,X1552.2</v>
      </c>
      <c r="J6451" s="13" t="str">
        <f>VLOOKUP(E6451,起始地址定义!A:D,2,FALSE)</f>
        <v>DB200</v>
      </c>
      <c r="K6451" s="12" t="str">
        <f t="shared" si="1051"/>
        <v>X1552.2</v>
      </c>
      <c r="L6451" s="13">
        <f>VLOOKUP(E6451,起始地址定义!A:D,3,FALSE)</f>
        <v>1550</v>
      </c>
      <c r="M6451" s="14">
        <f>VLOOKUP($F6451,类型描述及偏移量!$C:$H,2,FALSE)</f>
        <v>2.2</v>
      </c>
      <c r="N6451" s="14" t="str">
        <f>VLOOKUP($F6451,类型描述及偏移量!$C:$H,3,FALSE)</f>
        <v>离散</v>
      </c>
      <c r="O6451" s="14" t="str">
        <f>VLOOKUP($F6451,类型描述及偏移量!$C:$H,4,FALSE)</f>
        <v>On</v>
      </c>
      <c r="P6451" s="14" t="str">
        <f>VLOOKUP($F6451,类型描述及偏移量!$C:$H,5,FALSE)</f>
        <v>Yes</v>
      </c>
      <c r="Q6451" s="14" t="str">
        <f>VLOOKUP($F6451,类型描述及偏移量!$C:$H,6,FALSE)</f>
        <v>断链导致停机</v>
      </c>
    </row>
    <row r="6452" hidden="1" spans="1:17">
      <c r="A6452" s="12" t="s">
        <v>130</v>
      </c>
      <c r="B6452" s="12" t="str">
        <f t="shared" si="1052"/>
        <v>M7_M</v>
      </c>
      <c r="C6452" s="12" t="str">
        <f t="shared" si="1053"/>
        <v>Motor_Back</v>
      </c>
      <c r="D6452" s="12" t="str">
        <f t="shared" si="1054"/>
        <v>BP_Motor_var</v>
      </c>
      <c r="E6452" s="13" t="str">
        <f t="shared" si="1047"/>
        <v>CHPD_M7_M_BP_Motor_var</v>
      </c>
      <c r="F6452" s="14" t="str">
        <f t="shared" si="1048"/>
        <v>BP_Motor_var_Motor_Back</v>
      </c>
      <c r="G6452" s="10" t="str">
        <f t="shared" si="1049"/>
        <v>CHPD_M7_M_Motor_Back</v>
      </c>
      <c r="H6452" s="10" t="str">
        <f>VLOOKUP(基本表格!E6452,起始地址定义!A:D,4,FALSE)&amp;" "&amp;Q6452</f>
        <v>2494+P7-M1 刨片除尘风机 电机控制 电机(反转）</v>
      </c>
      <c r="I6452" s="10" t="str">
        <f t="shared" si="1050"/>
        <v>DB200,X1552.3</v>
      </c>
      <c r="J6452" s="13" t="str">
        <f>VLOOKUP(E6452,起始地址定义!A:D,2,FALSE)</f>
        <v>DB200</v>
      </c>
      <c r="K6452" s="12" t="str">
        <f t="shared" si="1051"/>
        <v>X1552.3</v>
      </c>
      <c r="L6452" s="13">
        <f>VLOOKUP(E6452,起始地址定义!A:D,3,FALSE)</f>
        <v>1550</v>
      </c>
      <c r="M6452" s="14">
        <f>VLOOKUP($F6452,类型描述及偏移量!$C:$H,2,FALSE)</f>
        <v>2.3</v>
      </c>
      <c r="N6452" s="14" t="str">
        <f>VLOOKUP($F6452,类型描述及偏移量!$C:$H,3,FALSE)</f>
        <v>离散</v>
      </c>
      <c r="O6452" s="14" t="str">
        <f>VLOOKUP($F6452,类型描述及偏移量!$C:$H,4,FALSE)</f>
        <v>None</v>
      </c>
      <c r="P6452" s="14" t="str">
        <f>VLOOKUP($F6452,类型描述及偏移量!$C:$H,5,FALSE)</f>
        <v>Yes</v>
      </c>
      <c r="Q6452" s="14" t="str">
        <f>VLOOKUP($F6452,类型描述及偏移量!$C:$H,6,FALSE)</f>
        <v>电机(反转）</v>
      </c>
    </row>
    <row r="6453" hidden="1" spans="1:17">
      <c r="A6453" s="12" t="s">
        <v>130</v>
      </c>
      <c r="B6453" s="12" t="str">
        <f t="shared" si="1052"/>
        <v>M7_M</v>
      </c>
      <c r="C6453" s="12" t="str">
        <f t="shared" si="1053"/>
        <v>Loc</v>
      </c>
      <c r="D6453" s="12" t="str">
        <f t="shared" si="1054"/>
        <v>BP_Motor_var</v>
      </c>
      <c r="E6453" s="13" t="str">
        <f t="shared" si="1047"/>
        <v>CHPD_M7_M_BP_Motor_var</v>
      </c>
      <c r="F6453" s="14" t="str">
        <f t="shared" si="1048"/>
        <v>BP_Motor_var_Loc</v>
      </c>
      <c r="G6453" s="10" t="str">
        <f t="shared" si="1049"/>
        <v>CHPD_M7_M_Loc</v>
      </c>
      <c r="H6453" s="10" t="str">
        <f>VLOOKUP(基本表格!E6453,起始地址定义!A:D,4,FALSE)&amp;" "&amp;Q6453</f>
        <v>2494+P7-M1 刨片除尘风机 电机控制 本地</v>
      </c>
      <c r="I6453" s="10" t="str">
        <f t="shared" si="1050"/>
        <v>DB200,X1552.4</v>
      </c>
      <c r="J6453" s="13" t="str">
        <f>VLOOKUP(E6453,起始地址定义!A:D,2,FALSE)</f>
        <v>DB200</v>
      </c>
      <c r="K6453" s="12" t="str">
        <f t="shared" si="1051"/>
        <v>X1552.4</v>
      </c>
      <c r="L6453" s="13">
        <f>VLOOKUP(E6453,起始地址定义!A:D,3,FALSE)</f>
        <v>1550</v>
      </c>
      <c r="M6453" s="14">
        <f>VLOOKUP($F6453,类型描述及偏移量!$C:$H,2,FALSE)</f>
        <v>2.4</v>
      </c>
      <c r="N6453" s="14" t="str">
        <f>VLOOKUP($F6453,类型描述及偏移量!$C:$H,3,FALSE)</f>
        <v>离散</v>
      </c>
      <c r="O6453" s="14" t="str">
        <f>VLOOKUP($F6453,类型描述及偏移量!$C:$H,4,FALSE)</f>
        <v>None</v>
      </c>
      <c r="P6453" s="14" t="str">
        <f>VLOOKUP($F6453,类型描述及偏移量!$C:$H,5,FALSE)</f>
        <v>Yes</v>
      </c>
      <c r="Q6453" s="14" t="str">
        <f>VLOOKUP($F6453,类型描述及偏移量!$C:$H,6,FALSE)</f>
        <v>本地</v>
      </c>
    </row>
    <row r="6454" hidden="1" spans="1:17">
      <c r="A6454" s="12" t="s">
        <v>130</v>
      </c>
      <c r="B6454" s="12" t="str">
        <f t="shared" si="1052"/>
        <v>M7_M</v>
      </c>
      <c r="C6454" s="12" t="str">
        <f t="shared" si="1053"/>
        <v>Rem</v>
      </c>
      <c r="D6454" s="12" t="str">
        <f t="shared" si="1054"/>
        <v>BP_Motor_var</v>
      </c>
      <c r="E6454" s="13" t="str">
        <f t="shared" si="1047"/>
        <v>CHPD_M7_M_BP_Motor_var</v>
      </c>
      <c r="F6454" s="14" t="str">
        <f t="shared" si="1048"/>
        <v>BP_Motor_var_Rem</v>
      </c>
      <c r="G6454" s="10" t="str">
        <f t="shared" si="1049"/>
        <v>CHPD_M7_M_Rem</v>
      </c>
      <c r="H6454" s="10" t="str">
        <f>VLOOKUP(基本表格!E6454,起始地址定义!A:D,4,FALSE)&amp;" "&amp;Q6454</f>
        <v>2494+P7-M1 刨片除尘风机 电机控制 远程</v>
      </c>
      <c r="I6454" s="10" t="str">
        <f t="shared" si="1050"/>
        <v>DB200,X1552.5</v>
      </c>
      <c r="J6454" s="13" t="str">
        <f>VLOOKUP(E6454,起始地址定义!A:D,2,FALSE)</f>
        <v>DB200</v>
      </c>
      <c r="K6454" s="12" t="str">
        <f t="shared" si="1051"/>
        <v>X1552.5</v>
      </c>
      <c r="L6454" s="13">
        <f>VLOOKUP(E6454,起始地址定义!A:D,3,FALSE)</f>
        <v>1550</v>
      </c>
      <c r="M6454" s="14">
        <f>VLOOKUP($F6454,类型描述及偏移量!$C:$H,2,FALSE)</f>
        <v>2.5</v>
      </c>
      <c r="N6454" s="14" t="str">
        <f>VLOOKUP($F6454,类型描述及偏移量!$C:$H,3,FALSE)</f>
        <v>离散</v>
      </c>
      <c r="O6454" s="14" t="str">
        <f>VLOOKUP($F6454,类型描述及偏移量!$C:$H,4,FALSE)</f>
        <v>None</v>
      </c>
      <c r="P6454" s="14" t="str">
        <f>VLOOKUP($F6454,类型描述及偏移量!$C:$H,5,FALSE)</f>
        <v>Yes</v>
      </c>
      <c r="Q6454" s="14" t="str">
        <f>VLOOKUP($F6454,类型描述及偏移量!$C:$H,6,FALSE)</f>
        <v>远程</v>
      </c>
    </row>
    <row r="6455" hidden="1" spans="1:17">
      <c r="A6455" s="12" t="s">
        <v>130</v>
      </c>
      <c r="B6455" s="12" t="str">
        <f t="shared" si="1052"/>
        <v>M7_M</v>
      </c>
      <c r="C6455" s="12" t="str">
        <f t="shared" si="1053"/>
        <v>Blocking_ALM</v>
      </c>
      <c r="D6455" s="12" t="str">
        <f t="shared" si="1054"/>
        <v>BP_Motor_var</v>
      </c>
      <c r="E6455" s="13" t="str">
        <f t="shared" si="1047"/>
        <v>CHPD_M7_M_BP_Motor_var</v>
      </c>
      <c r="F6455" s="14" t="str">
        <f t="shared" si="1048"/>
        <v>BP_Motor_var_Blocking_ALM</v>
      </c>
      <c r="G6455" s="10" t="str">
        <f t="shared" si="1049"/>
        <v>CHPD_M7_M_Blocking_ALM</v>
      </c>
      <c r="H6455" s="10" t="str">
        <f>VLOOKUP(基本表格!E6455,起始地址定义!A:D,4,FALSE)&amp;" "&amp;Q6455</f>
        <v>2494+P7-M1 刨片除尘风机 电机控制 堵料报警</v>
      </c>
      <c r="I6455" s="10" t="str">
        <f t="shared" si="1050"/>
        <v>DB200,X1552.6</v>
      </c>
      <c r="J6455" s="13" t="str">
        <f>VLOOKUP(E6455,起始地址定义!A:D,2,FALSE)</f>
        <v>DB200</v>
      </c>
      <c r="K6455" s="12" t="str">
        <f t="shared" si="1051"/>
        <v>X1552.6</v>
      </c>
      <c r="L6455" s="13">
        <f>VLOOKUP(E6455,起始地址定义!A:D,3,FALSE)</f>
        <v>1550</v>
      </c>
      <c r="M6455" s="14">
        <f>VLOOKUP($F6455,类型描述及偏移量!$C:$H,2,FALSE)</f>
        <v>2.6</v>
      </c>
      <c r="N6455" s="14" t="str">
        <f>VLOOKUP($F6455,类型描述及偏移量!$C:$H,3,FALSE)</f>
        <v>离散</v>
      </c>
      <c r="O6455" s="14" t="str">
        <f>VLOOKUP($F6455,类型描述及偏移量!$C:$H,4,FALSE)</f>
        <v>On</v>
      </c>
      <c r="P6455" s="14" t="str">
        <f>VLOOKUP($F6455,类型描述及偏移量!$C:$H,5,FALSE)</f>
        <v>Yes</v>
      </c>
      <c r="Q6455" s="14" t="str">
        <f>VLOOKUP($F6455,类型描述及偏移量!$C:$H,6,FALSE)</f>
        <v>堵料报警</v>
      </c>
    </row>
    <row r="6456" hidden="1" spans="1:17">
      <c r="A6456" s="12" t="s">
        <v>130</v>
      </c>
      <c r="B6456" s="12" t="str">
        <f t="shared" si="1052"/>
        <v>M7_M</v>
      </c>
      <c r="C6456" s="12" t="str">
        <f t="shared" si="1053"/>
        <v>Blocking_CHK</v>
      </c>
      <c r="D6456" s="12" t="str">
        <f t="shared" si="1054"/>
        <v>BP_Motor_var</v>
      </c>
      <c r="E6456" s="13" t="str">
        <f t="shared" si="1047"/>
        <v>CHPD_M7_M_BP_Motor_var</v>
      </c>
      <c r="F6456" s="14" t="str">
        <f t="shared" si="1048"/>
        <v>BP_Motor_var_Blocking_CHK</v>
      </c>
      <c r="G6456" s="10" t="str">
        <f t="shared" si="1049"/>
        <v>CHPD_M7_M_Blocking_CHK</v>
      </c>
      <c r="H6456" s="10" t="str">
        <f>VLOOKUP(基本表格!E6456,起始地址定义!A:D,4,FALSE)&amp;" "&amp;Q6456</f>
        <v>2494+P7-M1 刨片除尘风机 电机控制 堵料检测</v>
      </c>
      <c r="I6456" s="10" t="str">
        <f t="shared" si="1050"/>
        <v>DB200,X1552.7</v>
      </c>
      <c r="J6456" s="13" t="str">
        <f>VLOOKUP(E6456,起始地址定义!A:D,2,FALSE)</f>
        <v>DB200</v>
      </c>
      <c r="K6456" s="12" t="str">
        <f t="shared" si="1051"/>
        <v>X1552.7</v>
      </c>
      <c r="L6456" s="13">
        <f>VLOOKUP(E6456,起始地址定义!A:D,3,FALSE)</f>
        <v>1550</v>
      </c>
      <c r="M6456" s="14">
        <f>VLOOKUP($F6456,类型描述及偏移量!$C:$H,2,FALSE)</f>
        <v>2.7</v>
      </c>
      <c r="N6456" s="14" t="str">
        <f>VLOOKUP($F6456,类型描述及偏移量!$C:$H,3,FALSE)</f>
        <v>离散</v>
      </c>
      <c r="O6456" s="14" t="str">
        <f>VLOOKUP($F6456,类型描述及偏移量!$C:$H,4,FALSE)</f>
        <v>None</v>
      </c>
      <c r="P6456" s="14" t="str">
        <f>VLOOKUP($F6456,类型描述及偏移量!$C:$H,5,FALSE)</f>
        <v>Yes</v>
      </c>
      <c r="Q6456" s="14" t="str">
        <f>VLOOKUP($F6456,类型描述及偏移量!$C:$H,6,FALSE)</f>
        <v>堵料检测</v>
      </c>
    </row>
    <row r="6457" hidden="1" spans="1:17">
      <c r="A6457" s="12" t="s">
        <v>130</v>
      </c>
      <c r="B6457" s="12" t="str">
        <f t="shared" si="1052"/>
        <v>M7_M</v>
      </c>
      <c r="C6457" s="12" t="str">
        <f t="shared" si="1053"/>
        <v>Blocking_EN</v>
      </c>
      <c r="D6457" s="12" t="str">
        <f t="shared" si="1054"/>
        <v>BP_Motor_var</v>
      </c>
      <c r="E6457" s="13" t="str">
        <f t="shared" si="1047"/>
        <v>CHPD_M7_M_BP_Motor_var</v>
      </c>
      <c r="F6457" s="14" t="str">
        <f t="shared" si="1048"/>
        <v>BP_Motor_var_Blocking_EN</v>
      </c>
      <c r="G6457" s="10" t="str">
        <f t="shared" si="1049"/>
        <v>CHPD_M7_M_Blocking_EN</v>
      </c>
      <c r="H6457" s="10" t="str">
        <f>VLOOKUP(基本表格!E6457,起始地址定义!A:D,4,FALSE)&amp;" "&amp;Q6457</f>
        <v>2494+P7-M1 刨片除尘风机 电机控制 堵料保护使能</v>
      </c>
      <c r="I6457" s="10" t="str">
        <f t="shared" si="1050"/>
        <v>DB200,X1553.0</v>
      </c>
      <c r="J6457" s="13" t="str">
        <f>VLOOKUP(E6457,起始地址定义!A:D,2,FALSE)</f>
        <v>DB200</v>
      </c>
      <c r="K6457" s="12" t="str">
        <f t="shared" si="1051"/>
        <v>X1553.0</v>
      </c>
      <c r="L6457" s="13">
        <f>VLOOKUP(E6457,起始地址定义!A:D,3,FALSE)</f>
        <v>1550</v>
      </c>
      <c r="M6457" s="14">
        <f>VLOOKUP($F6457,类型描述及偏移量!$C:$H,2,FALSE)</f>
        <v>3</v>
      </c>
      <c r="N6457" s="14" t="str">
        <f>VLOOKUP($F6457,类型描述及偏移量!$C:$H,3,FALSE)</f>
        <v>离散</v>
      </c>
      <c r="O6457" s="14" t="str">
        <f>VLOOKUP($F6457,类型描述及偏移量!$C:$H,4,FALSE)</f>
        <v>None</v>
      </c>
      <c r="P6457" s="14" t="str">
        <f>VLOOKUP($F6457,类型描述及偏移量!$C:$H,5,FALSE)</f>
        <v>No</v>
      </c>
      <c r="Q6457" s="14" t="str">
        <f>VLOOKUP($F6457,类型描述及偏移量!$C:$H,6,FALSE)</f>
        <v>堵料保护使能</v>
      </c>
    </row>
    <row r="6458" hidden="1" spans="1:17">
      <c r="A6458" s="12" t="s">
        <v>130</v>
      </c>
      <c r="B6458" s="12" t="str">
        <f t="shared" si="1052"/>
        <v>M7_M</v>
      </c>
      <c r="C6458" s="12" t="str">
        <f t="shared" si="1053"/>
        <v>Blocking_Stop</v>
      </c>
      <c r="D6458" s="12" t="str">
        <f t="shared" si="1054"/>
        <v>BP_Motor_var</v>
      </c>
      <c r="E6458" s="13" t="str">
        <f t="shared" si="1047"/>
        <v>CHPD_M7_M_BP_Motor_var</v>
      </c>
      <c r="F6458" s="14" t="str">
        <f t="shared" si="1048"/>
        <v>BP_Motor_var_Blocking_Stop</v>
      </c>
      <c r="G6458" s="10" t="str">
        <f t="shared" si="1049"/>
        <v>CHPD_M7_M_Blocking_Stop</v>
      </c>
      <c r="H6458" s="10" t="str">
        <f>VLOOKUP(基本表格!E6458,起始地址定义!A:D,4,FALSE)&amp;" "&amp;Q6458</f>
        <v>2494+P7-M1 刨片除尘风机 电机控制 堵料导致停机</v>
      </c>
      <c r="I6458" s="10" t="str">
        <f t="shared" si="1050"/>
        <v>DB200,X1553.1</v>
      </c>
      <c r="J6458" s="13" t="str">
        <f>VLOOKUP(E6458,起始地址定义!A:D,2,FALSE)</f>
        <v>DB200</v>
      </c>
      <c r="K6458" s="12" t="str">
        <f t="shared" si="1051"/>
        <v>X1553.1</v>
      </c>
      <c r="L6458" s="13">
        <f>VLOOKUP(E6458,起始地址定义!A:D,3,FALSE)</f>
        <v>1550</v>
      </c>
      <c r="M6458" s="14">
        <f>VLOOKUP($F6458,类型描述及偏移量!$C:$H,2,FALSE)</f>
        <v>3.1</v>
      </c>
      <c r="N6458" s="14" t="str">
        <f>VLOOKUP($F6458,类型描述及偏移量!$C:$H,3,FALSE)</f>
        <v>离散</v>
      </c>
      <c r="O6458" s="14" t="str">
        <f>VLOOKUP($F6458,类型描述及偏移量!$C:$H,4,FALSE)</f>
        <v>On</v>
      </c>
      <c r="P6458" s="14" t="str">
        <f>VLOOKUP($F6458,类型描述及偏移量!$C:$H,5,FALSE)</f>
        <v>Yes</v>
      </c>
      <c r="Q6458" s="14" t="str">
        <f>VLOOKUP($F6458,类型描述及偏移量!$C:$H,6,FALSE)</f>
        <v>堵料导致停机</v>
      </c>
    </row>
    <row r="6459" hidden="1" spans="1:17">
      <c r="A6459" s="12" t="s">
        <v>130</v>
      </c>
      <c r="B6459" s="12" t="str">
        <f t="shared" si="1052"/>
        <v>M7_M</v>
      </c>
      <c r="C6459" s="12" t="str">
        <f t="shared" si="1053"/>
        <v>BreakTime</v>
      </c>
      <c r="D6459" s="12" t="str">
        <f t="shared" si="1054"/>
        <v>BP_Motor_var</v>
      </c>
      <c r="E6459" s="13" t="str">
        <f t="shared" si="1047"/>
        <v>CHPD_M7_M_BP_Motor_var</v>
      </c>
      <c r="F6459" s="14" t="str">
        <f t="shared" si="1048"/>
        <v>BP_Motor_var_BreakTime</v>
      </c>
      <c r="G6459" s="10" t="str">
        <f t="shared" si="1049"/>
        <v>CHPD_M7_M_BreakTime</v>
      </c>
      <c r="H6459" s="10" t="str">
        <f>VLOOKUP(基本表格!E6459,起始地址定义!A:D,4,FALSE)&amp;" "&amp;Q6459</f>
        <v>2494+P7-M1 刨片除尘风机 电机控制 断链超时时间 秒</v>
      </c>
      <c r="I6459" s="10" t="str">
        <f t="shared" si="1050"/>
        <v>DB200,INT1554</v>
      </c>
      <c r="J6459" s="13" t="str">
        <f>VLOOKUP(E6459,起始地址定义!A:D,2,FALSE)</f>
        <v>DB200</v>
      </c>
      <c r="K6459" s="12" t="str">
        <f t="shared" si="1051"/>
        <v>INT1554</v>
      </c>
      <c r="L6459" s="13">
        <f>VLOOKUP(E6459,起始地址定义!A:D,3,FALSE)</f>
        <v>1550</v>
      </c>
      <c r="M6459" s="14">
        <f>VLOOKUP($F6459,类型描述及偏移量!$C:$H,2,FALSE)</f>
        <v>4</v>
      </c>
      <c r="N6459" s="14" t="str">
        <f>VLOOKUP($F6459,类型描述及偏移量!$C:$H,3,FALSE)</f>
        <v>整型</v>
      </c>
      <c r="O6459" s="14" t="str">
        <f>VLOOKUP($F6459,类型描述及偏移量!$C:$H,4,FALSE)</f>
        <v>None</v>
      </c>
      <c r="P6459" s="14" t="str">
        <f>VLOOKUP($F6459,类型描述及偏移量!$C:$H,5,FALSE)</f>
        <v>No</v>
      </c>
      <c r="Q6459" s="14" t="str">
        <f>VLOOKUP($F6459,类型描述及偏移量!$C:$H,6,FALSE)</f>
        <v>断链超时时间 秒</v>
      </c>
    </row>
    <row r="6460" hidden="1" spans="1:17">
      <c r="A6460" s="12" t="s">
        <v>130</v>
      </c>
      <c r="B6460" s="12" t="str">
        <f t="shared" si="1052"/>
        <v>M7_M</v>
      </c>
      <c r="C6460" s="12" t="str">
        <f t="shared" si="1053"/>
        <v>BlockingTime</v>
      </c>
      <c r="D6460" s="12" t="str">
        <f t="shared" si="1054"/>
        <v>BP_Motor_var</v>
      </c>
      <c r="E6460" s="13" t="str">
        <f t="shared" si="1047"/>
        <v>CHPD_M7_M_BP_Motor_var</v>
      </c>
      <c r="F6460" s="14" t="str">
        <f t="shared" si="1048"/>
        <v>BP_Motor_var_BlockingTime</v>
      </c>
      <c r="G6460" s="10" t="str">
        <f t="shared" si="1049"/>
        <v>CHPD_M7_M_BlockingTime</v>
      </c>
      <c r="H6460" s="10" t="str">
        <f>VLOOKUP(基本表格!E6460,起始地址定义!A:D,4,FALSE)&amp;" "&amp;Q6460</f>
        <v>2494+P7-M1 刨片除尘风机 电机控制 堵料检测时间 秒</v>
      </c>
      <c r="I6460" s="10" t="str">
        <f t="shared" si="1050"/>
        <v>DB200,INT1556</v>
      </c>
      <c r="J6460" s="13" t="str">
        <f>VLOOKUP(E6460,起始地址定义!A:D,2,FALSE)</f>
        <v>DB200</v>
      </c>
      <c r="K6460" s="12" t="str">
        <f t="shared" si="1051"/>
        <v>INT1556</v>
      </c>
      <c r="L6460" s="13">
        <f>VLOOKUP(E6460,起始地址定义!A:D,3,FALSE)</f>
        <v>1550</v>
      </c>
      <c r="M6460" s="14">
        <f>VLOOKUP($F6460,类型描述及偏移量!$C:$H,2,FALSE)</f>
        <v>6</v>
      </c>
      <c r="N6460" s="14" t="str">
        <f>VLOOKUP($F6460,类型描述及偏移量!$C:$H,3,FALSE)</f>
        <v>整型</v>
      </c>
      <c r="O6460" s="14" t="str">
        <f>VLOOKUP($F6460,类型描述及偏移量!$C:$H,4,FALSE)</f>
        <v>None</v>
      </c>
      <c r="P6460" s="14" t="str">
        <f>VLOOKUP($F6460,类型描述及偏移量!$C:$H,5,FALSE)</f>
        <v>No</v>
      </c>
      <c r="Q6460" s="14" t="str">
        <f>VLOOKUP($F6460,类型描述及偏移量!$C:$H,6,FALSE)</f>
        <v>堵料检测时间 秒</v>
      </c>
    </row>
    <row r="6461" hidden="1" spans="1:17">
      <c r="A6461" s="12" t="s">
        <v>130</v>
      </c>
      <c r="B6461" s="12" t="str">
        <f t="shared" si="1052"/>
        <v>M7_M</v>
      </c>
      <c r="C6461" s="12" t="str">
        <f t="shared" si="1053"/>
        <v>PullSwitch_CHK</v>
      </c>
      <c r="D6461" s="12" t="str">
        <f t="shared" si="1054"/>
        <v>BP_Motor_var</v>
      </c>
      <c r="E6461" s="13" t="str">
        <f t="shared" si="1047"/>
        <v>CHPD_M7_M_BP_Motor_var</v>
      </c>
      <c r="F6461" s="14" t="str">
        <f t="shared" si="1048"/>
        <v>BP_Motor_var_PullSwitch_CHK</v>
      </c>
      <c r="G6461" s="10" t="str">
        <f t="shared" si="1049"/>
        <v>CHPD_M7_M_PullSwitch_CHK</v>
      </c>
      <c r="H6461" s="10" t="str">
        <f>VLOOKUP(基本表格!E6461,起始地址定义!A:D,4,FALSE)&amp;" "&amp;Q6461</f>
        <v>2494+P7-M1 刨片除尘风机 电机控制 拉线开关</v>
      </c>
      <c r="I6461" s="10" t="str">
        <f t="shared" si="1050"/>
        <v>DB200,X1558.0</v>
      </c>
      <c r="J6461" s="13" t="str">
        <f>VLOOKUP(E6461,起始地址定义!A:D,2,FALSE)</f>
        <v>DB200</v>
      </c>
      <c r="K6461" s="12" t="str">
        <f t="shared" si="1051"/>
        <v>X1558.0</v>
      </c>
      <c r="L6461" s="13">
        <f>VLOOKUP(E6461,起始地址定义!A:D,3,FALSE)</f>
        <v>1550</v>
      </c>
      <c r="M6461" s="14">
        <f>VLOOKUP($F6461,类型描述及偏移量!$C:$H,2,FALSE)</f>
        <v>8</v>
      </c>
      <c r="N6461" s="14" t="str">
        <f>VLOOKUP($F6461,类型描述及偏移量!$C:$H,3,FALSE)</f>
        <v>离散</v>
      </c>
      <c r="O6461" s="14" t="str">
        <f>VLOOKUP($F6461,类型描述及偏移量!$C:$H,4,FALSE)</f>
        <v>On</v>
      </c>
      <c r="P6461" s="14" t="str">
        <f>VLOOKUP($F6461,类型描述及偏移量!$C:$H,5,FALSE)</f>
        <v>Yes</v>
      </c>
      <c r="Q6461" s="14" t="str">
        <f>VLOOKUP($F6461,类型描述及偏移量!$C:$H,6,FALSE)</f>
        <v>拉线开关</v>
      </c>
    </row>
    <row r="6462" hidden="1" spans="1:17">
      <c r="A6462" s="12" t="s">
        <v>130</v>
      </c>
      <c r="B6462" s="12" t="str">
        <f t="shared" si="1052"/>
        <v>M7_M</v>
      </c>
      <c r="C6462" s="12" t="str">
        <f t="shared" si="1053"/>
        <v>LMD_ALM</v>
      </c>
      <c r="D6462" s="12" t="str">
        <f t="shared" si="1054"/>
        <v>BP_Motor_var</v>
      </c>
      <c r="E6462" s="13" t="str">
        <f t="shared" si="1047"/>
        <v>CHPD_M7_M_BP_Motor_var</v>
      </c>
      <c r="F6462" s="14" t="str">
        <f t="shared" si="1048"/>
        <v>BP_Motor_var_LMD_ALM</v>
      </c>
      <c r="G6462" s="10" t="str">
        <f t="shared" si="1049"/>
        <v>CHPD_M7_M_LMD_ALM</v>
      </c>
      <c r="H6462" s="10" t="str">
        <f>VLOOKUP(基本表格!E6462,起始地址定义!A:D,4,FALSE)&amp;" "&amp;Q6462</f>
        <v>2494+P7-M1 刨片除尘风机 电机控制 左跑偏报警</v>
      </c>
      <c r="I6462" s="10" t="str">
        <f t="shared" si="1050"/>
        <v>DB200,X1558.1</v>
      </c>
      <c r="J6462" s="13" t="str">
        <f>VLOOKUP(E6462,起始地址定义!A:D,2,FALSE)</f>
        <v>DB200</v>
      </c>
      <c r="K6462" s="12" t="str">
        <f t="shared" si="1051"/>
        <v>X1558.1</v>
      </c>
      <c r="L6462" s="13">
        <f>VLOOKUP(E6462,起始地址定义!A:D,3,FALSE)</f>
        <v>1550</v>
      </c>
      <c r="M6462" s="14">
        <f>VLOOKUP($F6462,类型描述及偏移量!$C:$H,2,FALSE)</f>
        <v>8.1</v>
      </c>
      <c r="N6462" s="14" t="str">
        <f>VLOOKUP($F6462,类型描述及偏移量!$C:$H,3,FALSE)</f>
        <v>离散</v>
      </c>
      <c r="O6462" s="14" t="str">
        <f>VLOOKUP($F6462,类型描述及偏移量!$C:$H,4,FALSE)</f>
        <v>On</v>
      </c>
      <c r="P6462" s="14" t="str">
        <f>VLOOKUP($F6462,类型描述及偏移量!$C:$H,5,FALSE)</f>
        <v>Yes</v>
      </c>
      <c r="Q6462" s="14" t="str">
        <f>VLOOKUP($F6462,类型描述及偏移量!$C:$H,6,FALSE)</f>
        <v>左跑偏报警</v>
      </c>
    </row>
    <row r="6463" hidden="1" spans="1:17">
      <c r="A6463" s="12" t="s">
        <v>130</v>
      </c>
      <c r="B6463" s="12" t="str">
        <f t="shared" si="1052"/>
        <v>M7_M</v>
      </c>
      <c r="C6463" s="12" t="str">
        <f t="shared" si="1053"/>
        <v>LMD_CHK_1</v>
      </c>
      <c r="D6463" s="12" t="str">
        <f t="shared" si="1054"/>
        <v>BP_Motor_var</v>
      </c>
      <c r="E6463" s="13" t="str">
        <f t="shared" si="1047"/>
        <v>CHPD_M7_M_BP_Motor_var</v>
      </c>
      <c r="F6463" s="14" t="str">
        <f t="shared" si="1048"/>
        <v>BP_Motor_var_LMD_CHK_1</v>
      </c>
      <c r="G6463" s="10" t="str">
        <f t="shared" si="1049"/>
        <v>CHPD_M7_M_LMD_CHK_1</v>
      </c>
      <c r="H6463" s="10" t="str">
        <f>VLOOKUP(基本表格!E6463,起始地址定义!A:D,4,FALSE)&amp;" "&amp;Q6463</f>
        <v>2494+P7-M1 刨片除尘风机 电机控制 左跑偏1检测</v>
      </c>
      <c r="I6463" s="10" t="str">
        <f t="shared" si="1050"/>
        <v>DB200,X1558.2</v>
      </c>
      <c r="J6463" s="13" t="str">
        <f>VLOOKUP(E6463,起始地址定义!A:D,2,FALSE)</f>
        <v>DB200</v>
      </c>
      <c r="K6463" s="12" t="str">
        <f t="shared" si="1051"/>
        <v>X1558.2</v>
      </c>
      <c r="L6463" s="13">
        <f>VLOOKUP(E6463,起始地址定义!A:D,3,FALSE)</f>
        <v>1550</v>
      </c>
      <c r="M6463" s="14">
        <f>VLOOKUP($F6463,类型描述及偏移量!$C:$H,2,FALSE)</f>
        <v>8.2</v>
      </c>
      <c r="N6463" s="14" t="str">
        <f>VLOOKUP($F6463,类型描述及偏移量!$C:$H,3,FALSE)</f>
        <v>离散</v>
      </c>
      <c r="O6463" s="14" t="str">
        <f>VLOOKUP($F6463,类型描述及偏移量!$C:$H,4,FALSE)</f>
        <v>None</v>
      </c>
      <c r="P6463" s="14" t="str">
        <f>VLOOKUP($F6463,类型描述及偏移量!$C:$H,5,FALSE)</f>
        <v>Yes</v>
      </c>
      <c r="Q6463" s="14" t="str">
        <f>VLOOKUP($F6463,类型描述及偏移量!$C:$H,6,FALSE)</f>
        <v>左跑偏1检测</v>
      </c>
    </row>
    <row r="6464" hidden="1" spans="1:17">
      <c r="A6464" s="12" t="s">
        <v>130</v>
      </c>
      <c r="B6464" s="12" t="str">
        <f t="shared" si="1052"/>
        <v>M7_M</v>
      </c>
      <c r="C6464" s="12" t="str">
        <f t="shared" si="1053"/>
        <v>LMD_EN</v>
      </c>
      <c r="D6464" s="12" t="str">
        <f t="shared" si="1054"/>
        <v>BP_Motor_var</v>
      </c>
      <c r="E6464" s="13" t="str">
        <f t="shared" si="1047"/>
        <v>CHPD_M7_M_BP_Motor_var</v>
      </c>
      <c r="F6464" s="14" t="str">
        <f t="shared" si="1048"/>
        <v>BP_Motor_var_LMD_EN</v>
      </c>
      <c r="G6464" s="10" t="str">
        <f t="shared" si="1049"/>
        <v>CHPD_M7_M_LMD_EN</v>
      </c>
      <c r="H6464" s="10" t="str">
        <f>VLOOKUP(基本表格!E6464,起始地址定义!A:D,4,FALSE)&amp;" "&amp;Q6464</f>
        <v>2494+P7-M1 刨片除尘风机 电机控制 左跑偏保护使能</v>
      </c>
      <c r="I6464" s="10" t="str">
        <f t="shared" si="1050"/>
        <v>DB200,X1558.3</v>
      </c>
      <c r="J6464" s="13" t="str">
        <f>VLOOKUP(E6464,起始地址定义!A:D,2,FALSE)</f>
        <v>DB200</v>
      </c>
      <c r="K6464" s="12" t="str">
        <f t="shared" si="1051"/>
        <v>X1558.3</v>
      </c>
      <c r="L6464" s="13">
        <f>VLOOKUP(E6464,起始地址定义!A:D,3,FALSE)</f>
        <v>1550</v>
      </c>
      <c r="M6464" s="14">
        <f>VLOOKUP($F6464,类型描述及偏移量!$C:$H,2,FALSE)</f>
        <v>8.3</v>
      </c>
      <c r="N6464" s="14" t="str">
        <f>VLOOKUP($F6464,类型描述及偏移量!$C:$H,3,FALSE)</f>
        <v>离散</v>
      </c>
      <c r="O6464" s="14" t="str">
        <f>VLOOKUP($F6464,类型描述及偏移量!$C:$H,4,FALSE)</f>
        <v>None</v>
      </c>
      <c r="P6464" s="14" t="str">
        <f>VLOOKUP($F6464,类型描述及偏移量!$C:$H,5,FALSE)</f>
        <v>No</v>
      </c>
      <c r="Q6464" s="14" t="str">
        <f>VLOOKUP($F6464,类型描述及偏移量!$C:$H,6,FALSE)</f>
        <v>左跑偏保护使能</v>
      </c>
    </row>
    <row r="6465" hidden="1" spans="1:17">
      <c r="A6465" s="12" t="s">
        <v>130</v>
      </c>
      <c r="B6465" s="12" t="str">
        <f t="shared" si="1052"/>
        <v>M7_M</v>
      </c>
      <c r="C6465" s="12" t="str">
        <f t="shared" si="1053"/>
        <v>LMD_Stop</v>
      </c>
      <c r="D6465" s="12" t="str">
        <f t="shared" si="1054"/>
        <v>BP_Motor_var</v>
      </c>
      <c r="E6465" s="13" t="str">
        <f t="shared" si="1047"/>
        <v>CHPD_M7_M_BP_Motor_var</v>
      </c>
      <c r="F6465" s="14" t="str">
        <f t="shared" si="1048"/>
        <v>BP_Motor_var_LMD_Stop</v>
      </c>
      <c r="G6465" s="10" t="str">
        <f t="shared" si="1049"/>
        <v>CHPD_M7_M_LMD_Stop</v>
      </c>
      <c r="H6465" s="10" t="str">
        <f>VLOOKUP(基本表格!E6465,起始地址定义!A:D,4,FALSE)&amp;" "&amp;Q6465</f>
        <v>2494+P7-M1 刨片除尘风机 电机控制 左跑偏导致停机</v>
      </c>
      <c r="I6465" s="10" t="str">
        <f t="shared" si="1050"/>
        <v>DB200,X1558.4</v>
      </c>
      <c r="J6465" s="13" t="str">
        <f>VLOOKUP(E6465,起始地址定义!A:D,2,FALSE)</f>
        <v>DB200</v>
      </c>
      <c r="K6465" s="12" t="str">
        <f t="shared" si="1051"/>
        <v>X1558.4</v>
      </c>
      <c r="L6465" s="13">
        <f>VLOOKUP(E6465,起始地址定义!A:D,3,FALSE)</f>
        <v>1550</v>
      </c>
      <c r="M6465" s="14">
        <f>VLOOKUP($F6465,类型描述及偏移量!$C:$H,2,FALSE)</f>
        <v>8.4</v>
      </c>
      <c r="N6465" s="14" t="str">
        <f>VLOOKUP($F6465,类型描述及偏移量!$C:$H,3,FALSE)</f>
        <v>离散</v>
      </c>
      <c r="O6465" s="14" t="str">
        <f>VLOOKUP($F6465,类型描述及偏移量!$C:$H,4,FALSE)</f>
        <v>On</v>
      </c>
      <c r="P6465" s="14" t="str">
        <f>VLOOKUP($F6465,类型描述及偏移量!$C:$H,5,FALSE)</f>
        <v>Yes</v>
      </c>
      <c r="Q6465" s="14" t="str">
        <f>VLOOKUP($F6465,类型描述及偏移量!$C:$H,6,FALSE)</f>
        <v>左跑偏导致停机</v>
      </c>
    </row>
    <row r="6466" hidden="1" spans="1:17">
      <c r="A6466" s="12" t="s">
        <v>130</v>
      </c>
      <c r="B6466" s="12" t="str">
        <f t="shared" si="1052"/>
        <v>M7_M</v>
      </c>
      <c r="C6466" s="12" t="str">
        <f t="shared" si="1053"/>
        <v>LMD_Time</v>
      </c>
      <c r="D6466" s="12" t="str">
        <f t="shared" si="1054"/>
        <v>BP_Motor_var</v>
      </c>
      <c r="E6466" s="13" t="str">
        <f t="shared" si="1047"/>
        <v>CHPD_M7_M_BP_Motor_var</v>
      </c>
      <c r="F6466" s="14" t="str">
        <f t="shared" si="1048"/>
        <v>BP_Motor_var_LMD_Time</v>
      </c>
      <c r="G6466" s="10" t="str">
        <f t="shared" si="1049"/>
        <v>CHPD_M7_M_LMD_Time</v>
      </c>
      <c r="H6466" s="10" t="str">
        <f>VLOOKUP(基本表格!E6466,起始地址定义!A:D,4,FALSE)&amp;" "&amp;Q6466</f>
        <v>2494+P7-M1 刨片除尘风机 电机控制 左跑偏检测时间</v>
      </c>
      <c r="I6466" s="10" t="str">
        <f t="shared" si="1050"/>
        <v>DB200,INT1560</v>
      </c>
      <c r="J6466" s="13" t="str">
        <f>VLOOKUP(E6466,起始地址定义!A:D,2,FALSE)</f>
        <v>DB200</v>
      </c>
      <c r="K6466" s="12" t="str">
        <f t="shared" si="1051"/>
        <v>INT1560</v>
      </c>
      <c r="L6466" s="13">
        <f>VLOOKUP(E6466,起始地址定义!A:D,3,FALSE)</f>
        <v>1550</v>
      </c>
      <c r="M6466" s="14">
        <f>VLOOKUP($F6466,类型描述及偏移量!$C:$H,2,FALSE)</f>
        <v>10</v>
      </c>
      <c r="N6466" s="14" t="str">
        <f>VLOOKUP($F6466,类型描述及偏移量!$C:$H,3,FALSE)</f>
        <v>整型</v>
      </c>
      <c r="O6466" s="14" t="str">
        <f>VLOOKUP($F6466,类型描述及偏移量!$C:$H,4,FALSE)</f>
        <v>None</v>
      </c>
      <c r="P6466" s="14" t="str">
        <f>VLOOKUP($F6466,类型描述及偏移量!$C:$H,5,FALSE)</f>
        <v>No</v>
      </c>
      <c r="Q6466" s="14" t="str">
        <f>VLOOKUP($F6466,类型描述及偏移量!$C:$H,6,FALSE)</f>
        <v>左跑偏检测时间</v>
      </c>
    </row>
    <row r="6467" hidden="1" spans="1:17">
      <c r="A6467" s="12" t="s">
        <v>130</v>
      </c>
      <c r="B6467" s="12" t="str">
        <f t="shared" si="1052"/>
        <v>M7_M</v>
      </c>
      <c r="C6467" s="12" t="str">
        <f t="shared" si="1053"/>
        <v>RMD_ALM</v>
      </c>
      <c r="D6467" s="12" t="str">
        <f t="shared" si="1054"/>
        <v>BP_Motor_var</v>
      </c>
      <c r="E6467" s="13" t="str">
        <f t="shared" si="1047"/>
        <v>CHPD_M7_M_BP_Motor_var</v>
      </c>
      <c r="F6467" s="14" t="str">
        <f t="shared" si="1048"/>
        <v>BP_Motor_var_RMD_ALM</v>
      </c>
      <c r="G6467" s="10" t="str">
        <f t="shared" si="1049"/>
        <v>CHPD_M7_M_RMD_ALM</v>
      </c>
      <c r="H6467" s="10" t="str">
        <f>VLOOKUP(基本表格!E6467,起始地址定义!A:D,4,FALSE)&amp;" "&amp;Q6467</f>
        <v>2494+P7-M1 刨片除尘风机 电机控制 右 跑偏报警</v>
      </c>
      <c r="I6467" s="10" t="str">
        <f t="shared" si="1050"/>
        <v>DB200,X1562.0</v>
      </c>
      <c r="J6467" s="13" t="str">
        <f>VLOOKUP(E6467,起始地址定义!A:D,2,FALSE)</f>
        <v>DB200</v>
      </c>
      <c r="K6467" s="12" t="str">
        <f t="shared" si="1051"/>
        <v>X1562.0</v>
      </c>
      <c r="L6467" s="13">
        <f>VLOOKUP(E6467,起始地址定义!A:D,3,FALSE)</f>
        <v>1550</v>
      </c>
      <c r="M6467" s="14">
        <f>VLOOKUP($F6467,类型描述及偏移量!$C:$H,2,FALSE)</f>
        <v>12</v>
      </c>
      <c r="N6467" s="14" t="str">
        <f>VLOOKUP($F6467,类型描述及偏移量!$C:$H,3,FALSE)</f>
        <v>离散</v>
      </c>
      <c r="O6467" s="14" t="str">
        <f>VLOOKUP($F6467,类型描述及偏移量!$C:$H,4,FALSE)</f>
        <v>On</v>
      </c>
      <c r="P6467" s="14" t="str">
        <f>VLOOKUP($F6467,类型描述及偏移量!$C:$H,5,FALSE)</f>
        <v>Yes</v>
      </c>
      <c r="Q6467" s="14" t="str">
        <f>VLOOKUP($F6467,类型描述及偏移量!$C:$H,6,FALSE)</f>
        <v>右 跑偏报警</v>
      </c>
    </row>
    <row r="6468" hidden="1" spans="1:17">
      <c r="A6468" s="12" t="s">
        <v>130</v>
      </c>
      <c r="B6468" s="12" t="str">
        <f t="shared" si="1052"/>
        <v>M7_M</v>
      </c>
      <c r="C6468" s="12" t="str">
        <f t="shared" si="1053"/>
        <v>RMD_CHK_1</v>
      </c>
      <c r="D6468" s="12" t="str">
        <f t="shared" si="1054"/>
        <v>BP_Motor_var</v>
      </c>
      <c r="E6468" s="13" t="str">
        <f t="shared" si="1047"/>
        <v>CHPD_M7_M_BP_Motor_var</v>
      </c>
      <c r="F6468" s="14" t="str">
        <f t="shared" si="1048"/>
        <v>BP_Motor_var_RMD_CHK_1</v>
      </c>
      <c r="G6468" s="10" t="str">
        <f t="shared" si="1049"/>
        <v>CHPD_M7_M_RMD_CHK_1</v>
      </c>
      <c r="H6468" s="10" t="str">
        <f>VLOOKUP(基本表格!E6468,起始地址定义!A:D,4,FALSE)&amp;" "&amp;Q6468</f>
        <v>2494+P7-M1 刨片除尘风机 电机控制 右跑偏1检测</v>
      </c>
      <c r="I6468" s="10" t="str">
        <f t="shared" si="1050"/>
        <v>DB200,X1562.1</v>
      </c>
      <c r="J6468" s="13" t="str">
        <f>VLOOKUP(E6468,起始地址定义!A:D,2,FALSE)</f>
        <v>DB200</v>
      </c>
      <c r="K6468" s="12" t="str">
        <f t="shared" si="1051"/>
        <v>X1562.1</v>
      </c>
      <c r="L6468" s="13">
        <f>VLOOKUP(E6468,起始地址定义!A:D,3,FALSE)</f>
        <v>1550</v>
      </c>
      <c r="M6468" s="14">
        <f>VLOOKUP($F6468,类型描述及偏移量!$C:$H,2,FALSE)</f>
        <v>12.1</v>
      </c>
      <c r="N6468" s="14" t="str">
        <f>VLOOKUP($F6468,类型描述及偏移量!$C:$H,3,FALSE)</f>
        <v>离散</v>
      </c>
      <c r="O6468" s="14" t="str">
        <f>VLOOKUP($F6468,类型描述及偏移量!$C:$H,4,FALSE)</f>
        <v>None</v>
      </c>
      <c r="P6468" s="14" t="str">
        <f>VLOOKUP($F6468,类型描述及偏移量!$C:$H,5,FALSE)</f>
        <v>Yes</v>
      </c>
      <c r="Q6468" s="14" t="str">
        <f>VLOOKUP($F6468,类型描述及偏移量!$C:$H,6,FALSE)</f>
        <v>右跑偏1检测</v>
      </c>
    </row>
    <row r="6469" hidden="1" spans="1:17">
      <c r="A6469" s="12" t="s">
        <v>130</v>
      </c>
      <c r="B6469" s="12" t="str">
        <f t="shared" si="1052"/>
        <v>M7_M</v>
      </c>
      <c r="C6469" s="12" t="str">
        <f t="shared" si="1053"/>
        <v>RMD_EN</v>
      </c>
      <c r="D6469" s="12" t="str">
        <f t="shared" si="1054"/>
        <v>BP_Motor_var</v>
      </c>
      <c r="E6469" s="13" t="str">
        <f t="shared" si="1047"/>
        <v>CHPD_M7_M_BP_Motor_var</v>
      </c>
      <c r="F6469" s="14" t="str">
        <f t="shared" si="1048"/>
        <v>BP_Motor_var_RMD_EN</v>
      </c>
      <c r="G6469" s="10" t="str">
        <f t="shared" si="1049"/>
        <v>CHPD_M7_M_RMD_EN</v>
      </c>
      <c r="H6469" s="10" t="str">
        <f>VLOOKUP(基本表格!E6469,起始地址定义!A:D,4,FALSE)&amp;" "&amp;Q6469</f>
        <v>2494+P7-M1 刨片除尘风机 电机控制 右跑偏保护使能</v>
      </c>
      <c r="I6469" s="10" t="str">
        <f t="shared" si="1050"/>
        <v>DB200,X1562.2</v>
      </c>
      <c r="J6469" s="13" t="str">
        <f>VLOOKUP(E6469,起始地址定义!A:D,2,FALSE)</f>
        <v>DB200</v>
      </c>
      <c r="K6469" s="12" t="str">
        <f t="shared" si="1051"/>
        <v>X1562.2</v>
      </c>
      <c r="L6469" s="13">
        <f>VLOOKUP(E6469,起始地址定义!A:D,3,FALSE)</f>
        <v>1550</v>
      </c>
      <c r="M6469" s="14">
        <f>VLOOKUP($F6469,类型描述及偏移量!$C:$H,2,FALSE)</f>
        <v>12.2</v>
      </c>
      <c r="N6469" s="14" t="str">
        <f>VLOOKUP($F6469,类型描述及偏移量!$C:$H,3,FALSE)</f>
        <v>离散</v>
      </c>
      <c r="O6469" s="14" t="str">
        <f>VLOOKUP($F6469,类型描述及偏移量!$C:$H,4,FALSE)</f>
        <v>None</v>
      </c>
      <c r="P6469" s="14" t="str">
        <f>VLOOKUP($F6469,类型描述及偏移量!$C:$H,5,FALSE)</f>
        <v>No</v>
      </c>
      <c r="Q6469" s="14" t="str">
        <f>VLOOKUP($F6469,类型描述及偏移量!$C:$H,6,FALSE)</f>
        <v>右跑偏保护使能</v>
      </c>
    </row>
    <row r="6470" hidden="1" spans="1:17">
      <c r="A6470" s="12" t="s">
        <v>130</v>
      </c>
      <c r="B6470" s="12" t="str">
        <f t="shared" si="1052"/>
        <v>M7_M</v>
      </c>
      <c r="C6470" s="12" t="str">
        <f t="shared" si="1053"/>
        <v>RMD_Stop</v>
      </c>
      <c r="D6470" s="12" t="str">
        <f t="shared" si="1054"/>
        <v>BP_Motor_var</v>
      </c>
      <c r="E6470" s="13" t="str">
        <f t="shared" si="1047"/>
        <v>CHPD_M7_M_BP_Motor_var</v>
      </c>
      <c r="F6470" s="14" t="str">
        <f t="shared" si="1048"/>
        <v>BP_Motor_var_RMD_Stop</v>
      </c>
      <c r="G6470" s="10" t="str">
        <f t="shared" si="1049"/>
        <v>CHPD_M7_M_RMD_Stop</v>
      </c>
      <c r="H6470" s="10" t="str">
        <f>VLOOKUP(基本表格!E6470,起始地址定义!A:D,4,FALSE)&amp;" "&amp;Q6470</f>
        <v>2494+P7-M1 刨片除尘风机 电机控制 右跑偏导致停机</v>
      </c>
      <c r="I6470" s="10" t="str">
        <f t="shared" si="1050"/>
        <v>DB200,X1562.3</v>
      </c>
      <c r="J6470" s="13" t="str">
        <f>VLOOKUP(E6470,起始地址定义!A:D,2,FALSE)</f>
        <v>DB200</v>
      </c>
      <c r="K6470" s="12" t="str">
        <f t="shared" si="1051"/>
        <v>X1562.3</v>
      </c>
      <c r="L6470" s="13">
        <f>VLOOKUP(E6470,起始地址定义!A:D,3,FALSE)</f>
        <v>1550</v>
      </c>
      <c r="M6470" s="14">
        <f>VLOOKUP($F6470,类型描述及偏移量!$C:$H,2,FALSE)</f>
        <v>12.3</v>
      </c>
      <c r="N6470" s="14" t="str">
        <f>VLOOKUP($F6470,类型描述及偏移量!$C:$H,3,FALSE)</f>
        <v>离散</v>
      </c>
      <c r="O6470" s="14" t="str">
        <f>VLOOKUP($F6470,类型描述及偏移量!$C:$H,4,FALSE)</f>
        <v>On</v>
      </c>
      <c r="P6470" s="14" t="str">
        <f>VLOOKUP($F6470,类型描述及偏移量!$C:$H,5,FALSE)</f>
        <v>Yes</v>
      </c>
      <c r="Q6470" s="14" t="str">
        <f>VLOOKUP($F6470,类型描述及偏移量!$C:$H,6,FALSE)</f>
        <v>右跑偏导致停机</v>
      </c>
    </row>
    <row r="6471" hidden="1" spans="1:17">
      <c r="A6471" s="12" t="s">
        <v>130</v>
      </c>
      <c r="B6471" s="12" t="str">
        <f t="shared" si="1052"/>
        <v>M7_M</v>
      </c>
      <c r="C6471" s="12" t="str">
        <f t="shared" si="1053"/>
        <v>RMD_Time</v>
      </c>
      <c r="D6471" s="12" t="str">
        <f t="shared" si="1054"/>
        <v>BP_Motor_var</v>
      </c>
      <c r="E6471" s="13" t="str">
        <f t="shared" si="1047"/>
        <v>CHPD_M7_M_BP_Motor_var</v>
      </c>
      <c r="F6471" s="14" t="str">
        <f t="shared" si="1048"/>
        <v>BP_Motor_var_RMD_Time</v>
      </c>
      <c r="G6471" s="10" t="str">
        <f t="shared" si="1049"/>
        <v>CHPD_M7_M_RMD_Time</v>
      </c>
      <c r="H6471" s="10" t="str">
        <f>VLOOKUP(基本表格!E6471,起始地址定义!A:D,4,FALSE)&amp;" "&amp;Q6471</f>
        <v>2494+P7-M1 刨片除尘风机 电机控制 右跑偏检测时间</v>
      </c>
      <c r="I6471" s="10" t="str">
        <f t="shared" si="1050"/>
        <v>DB200,INT1564</v>
      </c>
      <c r="J6471" s="13" t="str">
        <f>VLOOKUP(E6471,起始地址定义!A:D,2,FALSE)</f>
        <v>DB200</v>
      </c>
      <c r="K6471" s="12" t="str">
        <f t="shared" si="1051"/>
        <v>INT1564</v>
      </c>
      <c r="L6471" s="13">
        <f>VLOOKUP(E6471,起始地址定义!A:D,3,FALSE)</f>
        <v>1550</v>
      </c>
      <c r="M6471" s="14">
        <f>VLOOKUP($F6471,类型描述及偏移量!$C:$H,2,FALSE)</f>
        <v>14</v>
      </c>
      <c r="N6471" s="14" t="str">
        <f>VLOOKUP($F6471,类型描述及偏移量!$C:$H,3,FALSE)</f>
        <v>整型</v>
      </c>
      <c r="O6471" s="14" t="str">
        <f>VLOOKUP($F6471,类型描述及偏移量!$C:$H,4,FALSE)</f>
        <v>None</v>
      </c>
      <c r="P6471" s="14" t="str">
        <f>VLOOKUP($F6471,类型描述及偏移量!$C:$H,5,FALSE)</f>
        <v>No</v>
      </c>
      <c r="Q6471" s="14" t="str">
        <f>VLOOKUP($F6471,类型描述及偏移量!$C:$H,6,FALSE)</f>
        <v>右跑偏检测时间</v>
      </c>
    </row>
    <row r="6472" hidden="1" spans="1:17">
      <c r="A6472" s="12" t="s">
        <v>130</v>
      </c>
      <c r="B6472" s="12" t="str">
        <f t="shared" si="1052"/>
        <v>M7_M</v>
      </c>
      <c r="C6472" s="12" t="str">
        <f t="shared" si="1053"/>
        <v>Motor_Delta</v>
      </c>
      <c r="D6472" s="12" t="str">
        <f t="shared" si="1054"/>
        <v>BP_Motor_var</v>
      </c>
      <c r="E6472" s="13" t="str">
        <f t="shared" si="1047"/>
        <v>CHPD_M7_M_BP_Motor_var</v>
      </c>
      <c r="F6472" s="14" t="str">
        <f t="shared" si="1048"/>
        <v>BP_Motor_var_Motor_Delta</v>
      </c>
      <c r="G6472" s="10" t="str">
        <f t="shared" si="1049"/>
        <v>CHPD_M7_M_Motor_Delta</v>
      </c>
      <c r="H6472" s="10" t="str">
        <f>VLOOKUP(基本表格!E6472,起始地址定义!A:D,4,FALSE)&amp;" "&amp;Q6472</f>
        <v>2494+P7-M1 刨片除尘风机 电机控制 三角型</v>
      </c>
      <c r="I6472" s="10" t="str">
        <f t="shared" si="1050"/>
        <v>DB200,X1566.0</v>
      </c>
      <c r="J6472" s="13" t="str">
        <f>VLOOKUP(E6472,起始地址定义!A:D,2,FALSE)</f>
        <v>DB200</v>
      </c>
      <c r="K6472" s="12" t="str">
        <f t="shared" si="1051"/>
        <v>X1566.0</v>
      </c>
      <c r="L6472" s="13">
        <f>VLOOKUP(E6472,起始地址定义!A:D,3,FALSE)</f>
        <v>1550</v>
      </c>
      <c r="M6472" s="14">
        <f>VLOOKUP($F6472,类型描述及偏移量!$C:$H,2,FALSE)</f>
        <v>16</v>
      </c>
      <c r="N6472" s="14" t="str">
        <f>VLOOKUP($F6472,类型描述及偏移量!$C:$H,3,FALSE)</f>
        <v>离散</v>
      </c>
      <c r="O6472" s="14" t="str">
        <f>VLOOKUP($F6472,类型描述及偏移量!$C:$H,4,FALSE)</f>
        <v>None</v>
      </c>
      <c r="P6472" s="14" t="str">
        <f>VLOOKUP($F6472,类型描述及偏移量!$C:$H,5,FALSE)</f>
        <v>Yes</v>
      </c>
      <c r="Q6472" s="14" t="str">
        <f>VLOOKUP($F6472,类型描述及偏移量!$C:$H,6,FALSE)</f>
        <v>三角型</v>
      </c>
    </row>
    <row r="6473" hidden="1" spans="1:17">
      <c r="A6473" s="12" t="s">
        <v>130</v>
      </c>
      <c r="B6473" s="12" t="str">
        <f t="shared" si="1052"/>
        <v>M7_M</v>
      </c>
      <c r="C6473" s="12" t="str">
        <f t="shared" si="1053"/>
        <v>Motor_Wye</v>
      </c>
      <c r="D6473" s="12" t="str">
        <f t="shared" si="1054"/>
        <v>BP_Motor_var</v>
      </c>
      <c r="E6473" s="13" t="str">
        <f t="shared" si="1047"/>
        <v>CHPD_M7_M_BP_Motor_var</v>
      </c>
      <c r="F6473" s="14" t="str">
        <f t="shared" si="1048"/>
        <v>BP_Motor_var_Motor_Wye</v>
      </c>
      <c r="G6473" s="10" t="str">
        <f t="shared" si="1049"/>
        <v>CHPD_M7_M_Motor_Wye</v>
      </c>
      <c r="H6473" s="10" t="str">
        <f>VLOOKUP(基本表格!E6473,起始地址定义!A:D,4,FALSE)&amp;" "&amp;Q6473</f>
        <v>2494+P7-M1 刨片除尘风机 电机控制 星型</v>
      </c>
      <c r="I6473" s="10" t="str">
        <f t="shared" si="1050"/>
        <v>DB200,X1566.1</v>
      </c>
      <c r="J6473" s="13" t="str">
        <f>VLOOKUP(E6473,起始地址定义!A:D,2,FALSE)</f>
        <v>DB200</v>
      </c>
      <c r="K6473" s="12" t="str">
        <f t="shared" si="1051"/>
        <v>X1566.1</v>
      </c>
      <c r="L6473" s="13">
        <f>VLOOKUP(E6473,起始地址定义!A:D,3,FALSE)</f>
        <v>1550</v>
      </c>
      <c r="M6473" s="14">
        <f>VLOOKUP($F6473,类型描述及偏移量!$C:$H,2,FALSE)</f>
        <v>16.1</v>
      </c>
      <c r="N6473" s="14" t="str">
        <f>VLOOKUP($F6473,类型描述及偏移量!$C:$H,3,FALSE)</f>
        <v>离散</v>
      </c>
      <c r="O6473" s="14" t="str">
        <f>VLOOKUP($F6473,类型描述及偏移量!$C:$H,4,FALSE)</f>
        <v>None</v>
      </c>
      <c r="P6473" s="14" t="str">
        <f>VLOOKUP($F6473,类型描述及偏移量!$C:$H,5,FALSE)</f>
        <v>Yes</v>
      </c>
      <c r="Q6473" s="14" t="str">
        <f>VLOOKUP($F6473,类型描述及偏移量!$C:$H,6,FALSE)</f>
        <v>星型</v>
      </c>
    </row>
    <row r="6474" hidden="1" spans="1:17">
      <c r="A6474" s="12" t="s">
        <v>130</v>
      </c>
      <c r="B6474" s="12" t="str">
        <f t="shared" si="1052"/>
        <v>M7_M</v>
      </c>
      <c r="C6474" s="12" t="str">
        <f t="shared" si="1053"/>
        <v>MSD</v>
      </c>
      <c r="D6474" s="12" t="str">
        <f t="shared" si="1054"/>
        <v>BP_Motor_var</v>
      </c>
      <c r="E6474" s="13" t="str">
        <f t="shared" si="1047"/>
        <v>CHPD_M7_M_BP_Motor_var</v>
      </c>
      <c r="F6474" s="14" t="str">
        <f t="shared" si="1048"/>
        <v>BP_Motor_var_MSD</v>
      </c>
      <c r="G6474" s="10" t="str">
        <f t="shared" si="1049"/>
        <v>CHPD_M7_M_MSD</v>
      </c>
      <c r="H6474" s="10" t="str">
        <f>VLOOKUP(基本表格!E6474,起始地址定义!A:D,4,FALSE)&amp;" "&amp;Q6474</f>
        <v>2494+P7-M1 刨片除尘风机 电机控制 维修开关</v>
      </c>
      <c r="I6474" s="10" t="str">
        <f t="shared" si="1050"/>
        <v>DB200,X1566.2</v>
      </c>
      <c r="J6474" s="13" t="str">
        <f>VLOOKUP(E6474,起始地址定义!A:D,2,FALSE)</f>
        <v>DB200</v>
      </c>
      <c r="K6474" s="12" t="str">
        <f t="shared" si="1051"/>
        <v>X1566.2</v>
      </c>
      <c r="L6474" s="13">
        <f>VLOOKUP(E6474,起始地址定义!A:D,3,FALSE)</f>
        <v>1550</v>
      </c>
      <c r="M6474" s="14">
        <f>VLOOKUP($F6474,类型描述及偏移量!$C:$H,2,FALSE)</f>
        <v>16.2</v>
      </c>
      <c r="N6474" s="14" t="str">
        <f>VLOOKUP($F6474,类型描述及偏移量!$C:$H,3,FALSE)</f>
        <v>离散</v>
      </c>
      <c r="O6474" s="14" t="str">
        <f>VLOOKUP($F6474,类型描述及偏移量!$C:$H,4,FALSE)</f>
        <v>On</v>
      </c>
      <c r="P6474" s="14" t="str">
        <f>VLOOKUP($F6474,类型描述及偏移量!$C:$H,5,FALSE)</f>
        <v>Yes</v>
      </c>
      <c r="Q6474" s="14" t="str">
        <f>VLOOKUP($F6474,类型描述及偏移量!$C:$H,6,FALSE)</f>
        <v>维修开关</v>
      </c>
    </row>
    <row r="6475" hidden="1" spans="1:17">
      <c r="A6475" s="12" t="s">
        <v>130</v>
      </c>
      <c r="B6475" s="12" t="str">
        <f t="shared" si="1052"/>
        <v>M7_M</v>
      </c>
      <c r="C6475" s="12" t="str">
        <f t="shared" si="1053"/>
        <v>LMD_CHK_2</v>
      </c>
      <c r="D6475" s="12" t="str">
        <f t="shared" si="1054"/>
        <v>BP_Motor_var</v>
      </c>
      <c r="E6475" s="13" t="str">
        <f t="shared" si="1047"/>
        <v>CHPD_M7_M_BP_Motor_var</v>
      </c>
      <c r="F6475" s="14" t="str">
        <f t="shared" si="1048"/>
        <v>BP_Motor_var_LMD_CHK_2</v>
      </c>
      <c r="G6475" s="10" t="str">
        <f t="shared" si="1049"/>
        <v>CHPD_M7_M_LMD_CHK_2</v>
      </c>
      <c r="H6475" s="10" t="str">
        <f>VLOOKUP(基本表格!E6475,起始地址定义!A:D,4,FALSE)&amp;" "&amp;Q6475</f>
        <v>2494+P7-M1 刨片除尘风机 电机控制 左跑偏2检测</v>
      </c>
      <c r="I6475" s="10" t="str">
        <f t="shared" si="1050"/>
        <v>DB200,X1566.3</v>
      </c>
      <c r="J6475" s="13" t="str">
        <f>VLOOKUP(E6475,起始地址定义!A:D,2,FALSE)</f>
        <v>DB200</v>
      </c>
      <c r="K6475" s="12" t="str">
        <f t="shared" si="1051"/>
        <v>X1566.3</v>
      </c>
      <c r="L6475" s="13">
        <f>VLOOKUP(E6475,起始地址定义!A:D,3,FALSE)</f>
        <v>1550</v>
      </c>
      <c r="M6475" s="14">
        <f>VLOOKUP($F6475,类型描述及偏移量!$C:$H,2,FALSE)</f>
        <v>16.3</v>
      </c>
      <c r="N6475" s="14" t="str">
        <f>VLOOKUP($F6475,类型描述及偏移量!$C:$H,3,FALSE)</f>
        <v>离散</v>
      </c>
      <c r="O6475" s="14" t="str">
        <f>VLOOKUP($F6475,类型描述及偏移量!$C:$H,4,FALSE)</f>
        <v>None</v>
      </c>
      <c r="P6475" s="14" t="str">
        <f>VLOOKUP($F6475,类型描述及偏移量!$C:$H,5,FALSE)</f>
        <v>Yes</v>
      </c>
      <c r="Q6475" s="14" t="str">
        <f>VLOOKUP($F6475,类型描述及偏移量!$C:$H,6,FALSE)</f>
        <v>左跑偏2检测</v>
      </c>
    </row>
    <row r="6476" hidden="1" spans="1:17">
      <c r="A6476" s="12" t="s">
        <v>130</v>
      </c>
      <c r="B6476" s="12" t="str">
        <f t="shared" si="1052"/>
        <v>M7_M</v>
      </c>
      <c r="C6476" s="12" t="str">
        <f t="shared" si="1053"/>
        <v>RMD_CHK_2</v>
      </c>
      <c r="D6476" s="12" t="str">
        <f t="shared" si="1054"/>
        <v>BP_Motor_var</v>
      </c>
      <c r="E6476" s="13" t="str">
        <f t="shared" si="1047"/>
        <v>CHPD_M7_M_BP_Motor_var</v>
      </c>
      <c r="F6476" s="14" t="str">
        <f t="shared" si="1048"/>
        <v>BP_Motor_var_RMD_CHK_2</v>
      </c>
      <c r="G6476" s="10" t="str">
        <f t="shared" si="1049"/>
        <v>CHPD_M7_M_RMD_CHK_2</v>
      </c>
      <c r="H6476" s="10" t="str">
        <f>VLOOKUP(基本表格!E6476,起始地址定义!A:D,4,FALSE)&amp;" "&amp;Q6476</f>
        <v>2494+P7-M1 刨片除尘风机 电机控制 右跑偏2检测</v>
      </c>
      <c r="I6476" s="10" t="str">
        <f t="shared" si="1050"/>
        <v>DB200,X1566.4</v>
      </c>
      <c r="J6476" s="13" t="str">
        <f>VLOOKUP(E6476,起始地址定义!A:D,2,FALSE)</f>
        <v>DB200</v>
      </c>
      <c r="K6476" s="12" t="str">
        <f t="shared" si="1051"/>
        <v>X1566.4</v>
      </c>
      <c r="L6476" s="13">
        <f>VLOOKUP(E6476,起始地址定义!A:D,3,FALSE)</f>
        <v>1550</v>
      </c>
      <c r="M6476" s="14">
        <f>VLOOKUP($F6476,类型描述及偏移量!$C:$H,2,FALSE)</f>
        <v>16.4</v>
      </c>
      <c r="N6476" s="14" t="str">
        <f>VLOOKUP($F6476,类型描述及偏移量!$C:$H,3,FALSE)</f>
        <v>离散</v>
      </c>
      <c r="O6476" s="14" t="str">
        <f>VLOOKUP($F6476,类型描述及偏移量!$C:$H,4,FALSE)</f>
        <v>None</v>
      </c>
      <c r="P6476" s="14" t="str">
        <f>VLOOKUP($F6476,类型描述及偏移量!$C:$H,5,FALSE)</f>
        <v>Yes</v>
      </c>
      <c r="Q6476" s="14" t="str">
        <f>VLOOKUP($F6476,类型描述及偏移量!$C:$H,6,FALSE)</f>
        <v>右跑偏2检测</v>
      </c>
    </row>
    <row r="6477" hidden="1" spans="1:17">
      <c r="A6477" s="12" t="s">
        <v>130</v>
      </c>
      <c r="B6477" s="12" t="str">
        <f t="shared" si="1052"/>
        <v>M7_M</v>
      </c>
      <c r="C6477" s="12" t="str">
        <f t="shared" si="1053"/>
        <v>InterStarTime</v>
      </c>
      <c r="D6477" s="12" t="str">
        <f t="shared" si="1054"/>
        <v>BP_Motor_var</v>
      </c>
      <c r="E6477" s="13" t="str">
        <f t="shared" si="1047"/>
        <v>CHPD_M7_M_BP_Motor_var</v>
      </c>
      <c r="F6477" s="14" t="str">
        <f t="shared" si="1048"/>
        <v>BP_Motor_var_InterStarTime</v>
      </c>
      <c r="G6477" s="10" t="str">
        <f t="shared" si="1049"/>
        <v>CHPD_M7_M_InterStarTime</v>
      </c>
      <c r="H6477" s="10" t="str">
        <f>VLOOKUP(基本表格!E6477,起始地址定义!A:D,4,FALSE)&amp;" "&amp;Q6477</f>
        <v>2494+P7-M1 刨片除尘风机 电机控制 联动启动延时</v>
      </c>
      <c r="I6477" s="10" t="str">
        <f t="shared" si="1050"/>
        <v>DB200,INT1568</v>
      </c>
      <c r="J6477" s="13" t="str">
        <f>VLOOKUP(E6477,起始地址定义!A:D,2,FALSE)</f>
        <v>DB200</v>
      </c>
      <c r="K6477" s="12" t="str">
        <f t="shared" si="1051"/>
        <v>INT1568</v>
      </c>
      <c r="L6477" s="13">
        <f>VLOOKUP(E6477,起始地址定义!A:D,3,FALSE)</f>
        <v>1550</v>
      </c>
      <c r="M6477" s="14">
        <f>VLOOKUP($F6477,类型描述及偏移量!$C:$H,2,FALSE)</f>
        <v>18</v>
      </c>
      <c r="N6477" s="14" t="str">
        <f>VLOOKUP($F6477,类型描述及偏移量!$C:$H,3,FALSE)</f>
        <v>整型</v>
      </c>
      <c r="O6477" s="14" t="str">
        <f>VLOOKUP($F6477,类型描述及偏移量!$C:$H,4,FALSE)</f>
        <v>None</v>
      </c>
      <c r="P6477" s="14" t="str">
        <f>VLOOKUP($F6477,类型描述及偏移量!$C:$H,5,FALSE)</f>
        <v>No</v>
      </c>
      <c r="Q6477" s="14" t="str">
        <f>VLOOKUP($F6477,类型描述及偏移量!$C:$H,6,FALSE)</f>
        <v>联动启动延时</v>
      </c>
    </row>
    <row r="6478" hidden="1" spans="1:17">
      <c r="A6478" s="12" t="s">
        <v>130</v>
      </c>
      <c r="B6478" s="12" t="str">
        <f t="shared" si="1052"/>
        <v>M7_M</v>
      </c>
      <c r="C6478" s="12" t="str">
        <f t="shared" si="1053"/>
        <v>Alt_TMR</v>
      </c>
      <c r="D6478" s="12" t="str">
        <f t="shared" si="1054"/>
        <v>BP_Motor_var</v>
      </c>
      <c r="E6478" s="13" t="str">
        <f t="shared" si="1047"/>
        <v>CHPD_M7_M_BP_Motor_var</v>
      </c>
      <c r="F6478" s="14" t="str">
        <f t="shared" si="1048"/>
        <v>BP_Motor_var_Alt_TMR</v>
      </c>
      <c r="G6478" s="10" t="str">
        <f t="shared" si="1049"/>
        <v>CHPD_M7_M_Alt_TMR</v>
      </c>
      <c r="H6478" s="10" t="str">
        <f>VLOOKUP(基本表格!E6478,起始地址定义!A:D,4,FALSE)&amp;" "&amp;Q6478</f>
        <v>2494+P7-M1 刨片除尘风机 电机控制 起动转换时间 秒</v>
      </c>
      <c r="I6478" s="10" t="str">
        <f t="shared" si="1050"/>
        <v>DB200,INT1570</v>
      </c>
      <c r="J6478" s="13" t="str">
        <f>VLOOKUP(E6478,起始地址定义!A:D,2,FALSE)</f>
        <v>DB200</v>
      </c>
      <c r="K6478" s="12" t="str">
        <f t="shared" si="1051"/>
        <v>INT1570</v>
      </c>
      <c r="L6478" s="13">
        <f>VLOOKUP(E6478,起始地址定义!A:D,3,FALSE)</f>
        <v>1550</v>
      </c>
      <c r="M6478" s="14">
        <f>VLOOKUP($F6478,类型描述及偏移量!$C:$H,2,FALSE)</f>
        <v>20</v>
      </c>
      <c r="N6478" s="14" t="str">
        <f>VLOOKUP($F6478,类型描述及偏移量!$C:$H,3,FALSE)</f>
        <v>整型</v>
      </c>
      <c r="O6478" s="14" t="str">
        <f>VLOOKUP($F6478,类型描述及偏移量!$C:$H,4,FALSE)</f>
        <v>None</v>
      </c>
      <c r="P6478" s="14" t="str">
        <f>VLOOKUP($F6478,类型描述及偏移量!$C:$H,5,FALSE)</f>
        <v>No</v>
      </c>
      <c r="Q6478" s="14" t="str">
        <f>VLOOKUP($F6478,类型描述及偏移量!$C:$H,6,FALSE)</f>
        <v>起动转换时间 秒</v>
      </c>
    </row>
    <row r="6479" hidden="1" spans="1:17">
      <c r="A6479" s="12" t="s">
        <v>130</v>
      </c>
      <c r="B6479" s="12" t="str">
        <f t="shared" si="1052"/>
        <v>M8_M</v>
      </c>
      <c r="C6479" s="12" t="str">
        <f t="shared" si="1053"/>
        <v>Enable</v>
      </c>
      <c r="D6479" s="12" t="str">
        <f t="shared" si="1054"/>
        <v>BP_Motor_var</v>
      </c>
      <c r="E6479" s="13" t="str">
        <f t="shared" si="1047"/>
        <v>CHPD_M8_M_BP_Motor_var</v>
      </c>
      <c r="F6479" s="14" t="str">
        <f t="shared" si="1048"/>
        <v>BP_Motor_var_Enable</v>
      </c>
      <c r="G6479" s="10" t="str">
        <f t="shared" si="1049"/>
        <v>CHPD_M8_M_Enable</v>
      </c>
      <c r="H6479" s="10" t="str">
        <f>VLOOKUP(基本表格!E6479,起始地址定义!A:D,4,FALSE)&amp;" "&amp;Q6479</f>
        <v>2494+P7-M2 旋风旋转下料阀 电机控制 使能</v>
      </c>
      <c r="I6479" s="10" t="str">
        <f t="shared" si="1050"/>
        <v>DB200,X1600.0</v>
      </c>
      <c r="J6479" s="13" t="str">
        <f>VLOOKUP(E6479,起始地址定义!A:D,2,FALSE)</f>
        <v>DB200</v>
      </c>
      <c r="K6479" s="12" t="str">
        <f t="shared" si="1051"/>
        <v>X1600.0</v>
      </c>
      <c r="L6479" s="13">
        <f>VLOOKUP(E6479,起始地址定义!A:D,3,FALSE)</f>
        <v>1600</v>
      </c>
      <c r="M6479" s="14">
        <f>VLOOKUP($F6479,类型描述及偏移量!$C:$H,2,FALSE)</f>
        <v>0</v>
      </c>
      <c r="N6479" s="14" t="str">
        <f>VLOOKUP($F6479,类型描述及偏移量!$C:$H,3,FALSE)</f>
        <v>离散</v>
      </c>
      <c r="O6479" s="14" t="str">
        <f>VLOOKUP($F6479,类型描述及偏移量!$C:$H,4,FALSE)</f>
        <v>None</v>
      </c>
      <c r="P6479" s="14" t="str">
        <f>VLOOKUP($F6479,类型描述及偏移量!$C:$H,5,FALSE)</f>
        <v>No</v>
      </c>
      <c r="Q6479" s="14" t="str">
        <f>VLOOKUP($F6479,类型描述及偏移量!$C:$H,6,FALSE)</f>
        <v>使能</v>
      </c>
    </row>
    <row r="6480" hidden="1" spans="1:17">
      <c r="A6480" s="12" t="s">
        <v>130</v>
      </c>
      <c r="B6480" s="12" t="str">
        <f t="shared" si="1052"/>
        <v>M8_M</v>
      </c>
      <c r="C6480" s="12" t="str">
        <f t="shared" si="1053"/>
        <v>Auto_Status</v>
      </c>
      <c r="D6480" s="12" t="str">
        <f t="shared" si="1054"/>
        <v>BP_Motor_var</v>
      </c>
      <c r="E6480" s="13" t="str">
        <f t="shared" si="1047"/>
        <v>CHPD_M8_M_BP_Motor_var</v>
      </c>
      <c r="F6480" s="14" t="str">
        <f t="shared" si="1048"/>
        <v>BP_Motor_var_Auto_Status</v>
      </c>
      <c r="G6480" s="10" t="str">
        <f t="shared" si="1049"/>
        <v>CHPD_M8_M_Auto_Status</v>
      </c>
      <c r="H6480" s="10" t="str">
        <f>VLOOKUP(基本表格!E6480,起始地址定义!A:D,4,FALSE)&amp;" "&amp;Q6480</f>
        <v>2494+P7-M2 旋风旋转下料阀 电机控制 手自动状态</v>
      </c>
      <c r="I6480" s="10" t="str">
        <f t="shared" si="1050"/>
        <v>DB200,X1600.3</v>
      </c>
      <c r="J6480" s="13" t="str">
        <f>VLOOKUP(E6480,起始地址定义!A:D,2,FALSE)</f>
        <v>DB200</v>
      </c>
      <c r="K6480" s="12" t="str">
        <f t="shared" si="1051"/>
        <v>X1600.3</v>
      </c>
      <c r="L6480" s="13">
        <f>VLOOKUP(E6480,起始地址定义!A:D,3,FALSE)</f>
        <v>1600</v>
      </c>
      <c r="M6480" s="14">
        <f>VLOOKUP($F6480,类型描述及偏移量!$C:$H,2,FALSE)</f>
        <v>0.3</v>
      </c>
      <c r="N6480" s="14" t="str">
        <f>VLOOKUP($F6480,类型描述及偏移量!$C:$H,3,FALSE)</f>
        <v>离散</v>
      </c>
      <c r="O6480" s="14" t="str">
        <f>VLOOKUP($F6480,类型描述及偏移量!$C:$H,4,FALSE)</f>
        <v>None</v>
      </c>
      <c r="P6480" s="14" t="str">
        <f>VLOOKUP($F6480,类型描述及偏移量!$C:$H,5,FALSE)</f>
        <v>Yes</v>
      </c>
      <c r="Q6480" s="14" t="str">
        <f>VLOOKUP($F6480,类型描述及偏移量!$C:$H,6,FALSE)</f>
        <v>手自动状态</v>
      </c>
    </row>
    <row r="6481" hidden="1" spans="1:17">
      <c r="A6481" s="12" t="s">
        <v>130</v>
      </c>
      <c r="B6481" s="12" t="str">
        <f t="shared" si="1052"/>
        <v>M8_M</v>
      </c>
      <c r="C6481" s="12" t="str">
        <f t="shared" si="1053"/>
        <v>Loc_Rem</v>
      </c>
      <c r="D6481" s="12" t="str">
        <f t="shared" si="1054"/>
        <v>BP_Motor_var</v>
      </c>
      <c r="E6481" s="13" t="str">
        <f t="shared" si="1047"/>
        <v>CHPD_M8_M_BP_Motor_var</v>
      </c>
      <c r="F6481" s="14" t="str">
        <f t="shared" si="1048"/>
        <v>BP_Motor_var_Loc_Rem</v>
      </c>
      <c r="G6481" s="10" t="str">
        <f t="shared" si="1049"/>
        <v>CHPD_M8_M_Loc_Rem</v>
      </c>
      <c r="H6481" s="10" t="str">
        <f>VLOOKUP(基本表格!E6481,起始地址定义!A:D,4,FALSE)&amp;" "&amp;Q6481</f>
        <v>2494+P7-M2 旋风旋转下料阀 电机控制 本地/远程(检修/待机）</v>
      </c>
      <c r="I6481" s="10" t="str">
        <f t="shared" si="1050"/>
        <v>DB200,X1600.4</v>
      </c>
      <c r="J6481" s="13" t="str">
        <f>VLOOKUP(E6481,起始地址定义!A:D,2,FALSE)</f>
        <v>DB200</v>
      </c>
      <c r="K6481" s="12" t="str">
        <f t="shared" si="1051"/>
        <v>X1600.4</v>
      </c>
      <c r="L6481" s="13">
        <f>VLOOKUP(E6481,起始地址定义!A:D,3,FALSE)</f>
        <v>1600</v>
      </c>
      <c r="M6481" s="14">
        <f>VLOOKUP($F6481,类型描述及偏移量!$C:$H,2,FALSE)</f>
        <v>0.4</v>
      </c>
      <c r="N6481" s="14" t="str">
        <f>VLOOKUP($F6481,类型描述及偏移量!$C:$H,3,FALSE)</f>
        <v>离散</v>
      </c>
      <c r="O6481" s="14" t="str">
        <f>VLOOKUP($F6481,类型描述及偏移量!$C:$H,4,FALSE)</f>
        <v>None</v>
      </c>
      <c r="P6481" s="14" t="str">
        <f>VLOOKUP($F6481,类型描述及偏移量!$C:$H,5,FALSE)</f>
        <v>Yes</v>
      </c>
      <c r="Q6481" s="14" t="str">
        <f>VLOOKUP($F6481,类型描述及偏移量!$C:$H,6,FALSE)</f>
        <v>本地/远程(检修/待机）</v>
      </c>
    </row>
    <row r="6482" hidden="1" spans="1:17">
      <c r="A6482" s="12" t="s">
        <v>130</v>
      </c>
      <c r="B6482" s="12" t="str">
        <f t="shared" si="1052"/>
        <v>M8_M</v>
      </c>
      <c r="C6482" s="12" t="str">
        <f t="shared" si="1053"/>
        <v>ON_HMI</v>
      </c>
      <c r="D6482" s="12" t="str">
        <f t="shared" si="1054"/>
        <v>BP_Motor_var</v>
      </c>
      <c r="E6482" s="13" t="str">
        <f t="shared" si="1047"/>
        <v>CHPD_M8_M_BP_Motor_var</v>
      </c>
      <c r="F6482" s="14" t="str">
        <f t="shared" si="1048"/>
        <v>BP_Motor_var_ON_HMI</v>
      </c>
      <c r="G6482" s="10" t="str">
        <f t="shared" si="1049"/>
        <v>CHPD_M8_M_ON_HMI</v>
      </c>
      <c r="H6482" s="10" t="str">
        <f>VLOOKUP(基本表格!E6482,起始地址定义!A:D,4,FALSE)&amp;" "&amp;Q6482</f>
        <v>2494+P7-M2 旋风旋转下料阀 电机控制 开启_上位机(正转)</v>
      </c>
      <c r="I6482" s="10" t="str">
        <f t="shared" si="1050"/>
        <v>DB200,X1600.6</v>
      </c>
      <c r="J6482" s="13" t="str">
        <f>VLOOKUP(E6482,起始地址定义!A:D,2,FALSE)</f>
        <v>DB200</v>
      </c>
      <c r="K6482" s="12" t="str">
        <f t="shared" si="1051"/>
        <v>X1600.6</v>
      </c>
      <c r="L6482" s="13">
        <f>VLOOKUP(E6482,起始地址定义!A:D,3,FALSE)</f>
        <v>1600</v>
      </c>
      <c r="M6482" s="14">
        <f>VLOOKUP($F6482,类型描述及偏移量!$C:$H,2,FALSE)</f>
        <v>0.6</v>
      </c>
      <c r="N6482" s="14" t="str">
        <f>VLOOKUP($F6482,类型描述及偏移量!$C:$H,3,FALSE)</f>
        <v>离散</v>
      </c>
      <c r="O6482" s="14" t="str">
        <f>VLOOKUP($F6482,类型描述及偏移量!$C:$H,4,FALSE)</f>
        <v>None</v>
      </c>
      <c r="P6482" s="14" t="str">
        <f>VLOOKUP($F6482,类型描述及偏移量!$C:$H,5,FALSE)</f>
        <v>No</v>
      </c>
      <c r="Q6482" s="14" t="str">
        <f>VLOOKUP($F6482,类型描述及偏移量!$C:$H,6,FALSE)</f>
        <v>开启_上位机(正转)</v>
      </c>
    </row>
    <row r="6483" hidden="1" spans="1:17">
      <c r="A6483" s="12" t="s">
        <v>130</v>
      </c>
      <c r="B6483" s="12" t="str">
        <f t="shared" si="1052"/>
        <v>M8_M</v>
      </c>
      <c r="C6483" s="12" t="str">
        <f t="shared" si="1053"/>
        <v>OFF_HMI</v>
      </c>
      <c r="D6483" s="12" t="str">
        <f t="shared" si="1054"/>
        <v>BP_Motor_var</v>
      </c>
      <c r="E6483" s="13" t="str">
        <f t="shared" si="1047"/>
        <v>CHPD_M8_M_BP_Motor_var</v>
      </c>
      <c r="F6483" s="14" t="str">
        <f t="shared" si="1048"/>
        <v>BP_Motor_var_OFF_HMI</v>
      </c>
      <c r="G6483" s="10" t="str">
        <f t="shared" si="1049"/>
        <v>CHPD_M8_M_OFF_HMI</v>
      </c>
      <c r="H6483" s="10" t="str">
        <f>VLOOKUP(基本表格!E6483,起始地址定义!A:D,4,FALSE)&amp;" "&amp;Q6483</f>
        <v>2494+P7-M2 旋风旋转下料阀 电机控制 停止_上位机(反转)</v>
      </c>
      <c r="I6483" s="10" t="str">
        <f t="shared" si="1050"/>
        <v>DB200,X1601.0</v>
      </c>
      <c r="J6483" s="13" t="str">
        <f>VLOOKUP(E6483,起始地址定义!A:D,2,FALSE)</f>
        <v>DB200</v>
      </c>
      <c r="K6483" s="12" t="str">
        <f t="shared" si="1051"/>
        <v>X1601.0</v>
      </c>
      <c r="L6483" s="13">
        <f>VLOOKUP(E6483,起始地址定义!A:D,3,FALSE)</f>
        <v>1600</v>
      </c>
      <c r="M6483" s="14">
        <f>VLOOKUP($F6483,类型描述及偏移量!$C:$H,2,FALSE)</f>
        <v>1</v>
      </c>
      <c r="N6483" s="14" t="str">
        <f>VLOOKUP($F6483,类型描述及偏移量!$C:$H,3,FALSE)</f>
        <v>离散</v>
      </c>
      <c r="O6483" s="14" t="str">
        <f>VLOOKUP($F6483,类型描述及偏移量!$C:$H,4,FALSE)</f>
        <v>None</v>
      </c>
      <c r="P6483" s="14" t="str">
        <f>VLOOKUP($F6483,类型描述及偏移量!$C:$H,5,FALSE)</f>
        <v>No</v>
      </c>
      <c r="Q6483" s="14" t="str">
        <f>VLOOKUP($F6483,类型描述及偏移量!$C:$H,6,FALSE)</f>
        <v>停止_上位机(反转)</v>
      </c>
    </row>
    <row r="6484" hidden="1" spans="1:17">
      <c r="A6484" s="12" t="s">
        <v>130</v>
      </c>
      <c r="B6484" s="12" t="str">
        <f t="shared" si="1052"/>
        <v>M8_M</v>
      </c>
      <c r="C6484" s="12" t="str">
        <f t="shared" si="1053"/>
        <v>Fan</v>
      </c>
      <c r="D6484" s="12" t="str">
        <f t="shared" si="1054"/>
        <v>BP_Motor_var</v>
      </c>
      <c r="E6484" s="13" t="str">
        <f t="shared" si="1047"/>
        <v>CHPD_M8_M_BP_Motor_var</v>
      </c>
      <c r="F6484" s="14" t="str">
        <f t="shared" si="1048"/>
        <v>BP_Motor_var_Fan</v>
      </c>
      <c r="G6484" s="10" t="str">
        <f t="shared" si="1049"/>
        <v>CHPD_M8_M_Fan</v>
      </c>
      <c r="H6484" s="10" t="str">
        <f>VLOOKUP(基本表格!E6484,起始地址定义!A:D,4,FALSE)&amp;" "&amp;Q6484</f>
        <v>2494+P7-M2 旋风旋转下料阀 电机控制 通风扇</v>
      </c>
      <c r="I6484" s="10" t="str">
        <f t="shared" si="1050"/>
        <v>DB200,X1601.1</v>
      </c>
      <c r="J6484" s="13" t="str">
        <f>VLOOKUP(E6484,起始地址定义!A:D,2,FALSE)</f>
        <v>DB200</v>
      </c>
      <c r="K6484" s="12" t="str">
        <f t="shared" si="1051"/>
        <v>X1601.1</v>
      </c>
      <c r="L6484" s="13">
        <f>VLOOKUP(E6484,起始地址定义!A:D,3,FALSE)</f>
        <v>1600</v>
      </c>
      <c r="M6484" s="14">
        <f>VLOOKUP($F6484,类型描述及偏移量!$C:$H,2,FALSE)</f>
        <v>1.1</v>
      </c>
      <c r="N6484" s="14" t="str">
        <f>VLOOKUP($F6484,类型描述及偏移量!$C:$H,3,FALSE)</f>
        <v>离散</v>
      </c>
      <c r="O6484" s="14" t="str">
        <f>VLOOKUP($F6484,类型描述及偏移量!$C:$H,4,FALSE)</f>
        <v>None</v>
      </c>
      <c r="P6484" s="14" t="str">
        <f>VLOOKUP($F6484,类型描述及偏移量!$C:$H,5,FALSE)</f>
        <v>Yes</v>
      </c>
      <c r="Q6484" s="14" t="str">
        <f>VLOOKUP($F6484,类型描述及偏移量!$C:$H,6,FALSE)</f>
        <v>通风扇</v>
      </c>
    </row>
    <row r="6485" hidden="1" spans="1:17">
      <c r="A6485" s="12" t="s">
        <v>130</v>
      </c>
      <c r="B6485" s="12" t="str">
        <f t="shared" si="1052"/>
        <v>M8_M</v>
      </c>
      <c r="C6485" s="12" t="str">
        <f t="shared" si="1053"/>
        <v>Motor</v>
      </c>
      <c r="D6485" s="12" t="str">
        <f t="shared" si="1054"/>
        <v>BP_Motor_var</v>
      </c>
      <c r="E6485" s="13" t="str">
        <f t="shared" si="1047"/>
        <v>CHPD_M8_M_BP_Motor_var</v>
      </c>
      <c r="F6485" s="14" t="str">
        <f t="shared" si="1048"/>
        <v>BP_Motor_var_Motor</v>
      </c>
      <c r="G6485" s="10" t="str">
        <f t="shared" si="1049"/>
        <v>CHPD_M8_M_Motor</v>
      </c>
      <c r="H6485" s="10" t="str">
        <f>VLOOKUP(基本表格!E6485,起始地址定义!A:D,4,FALSE)&amp;" "&amp;Q6485</f>
        <v>2494+P7-M2 旋风旋转下料阀 电机控制 电机(正转）</v>
      </c>
      <c r="I6485" s="10" t="str">
        <f t="shared" si="1050"/>
        <v>DB200,X1601.2</v>
      </c>
      <c r="J6485" s="13" t="str">
        <f>VLOOKUP(E6485,起始地址定义!A:D,2,FALSE)</f>
        <v>DB200</v>
      </c>
      <c r="K6485" s="12" t="str">
        <f t="shared" si="1051"/>
        <v>X1601.2</v>
      </c>
      <c r="L6485" s="13">
        <f>VLOOKUP(E6485,起始地址定义!A:D,3,FALSE)</f>
        <v>1600</v>
      </c>
      <c r="M6485" s="14">
        <f>VLOOKUP($F6485,类型描述及偏移量!$C:$H,2,FALSE)</f>
        <v>1.2</v>
      </c>
      <c r="N6485" s="14" t="str">
        <f>VLOOKUP($F6485,类型描述及偏移量!$C:$H,3,FALSE)</f>
        <v>离散</v>
      </c>
      <c r="O6485" s="14" t="str">
        <f>VLOOKUP($F6485,类型描述及偏移量!$C:$H,4,FALSE)</f>
        <v>None</v>
      </c>
      <c r="P6485" s="14" t="str">
        <f>VLOOKUP($F6485,类型描述及偏移量!$C:$H,5,FALSE)</f>
        <v>Yes</v>
      </c>
      <c r="Q6485" s="14" t="str">
        <f>VLOOKUP($F6485,类型描述及偏移量!$C:$H,6,FALSE)</f>
        <v>电机(正转）</v>
      </c>
    </row>
    <row r="6486" hidden="1" spans="1:17">
      <c r="A6486" s="12" t="s">
        <v>130</v>
      </c>
      <c r="B6486" s="12" t="str">
        <f t="shared" si="1052"/>
        <v>M8_M</v>
      </c>
      <c r="C6486" s="12" t="str">
        <f t="shared" si="1053"/>
        <v>OL</v>
      </c>
      <c r="D6486" s="12" t="str">
        <f t="shared" si="1054"/>
        <v>BP_Motor_var</v>
      </c>
      <c r="E6486" s="13" t="str">
        <f t="shared" si="1047"/>
        <v>CHPD_M8_M_BP_Motor_var</v>
      </c>
      <c r="F6486" s="14" t="str">
        <f t="shared" si="1048"/>
        <v>BP_Motor_var_OL</v>
      </c>
      <c r="G6486" s="10" t="str">
        <f t="shared" si="1049"/>
        <v>CHPD_M8_M_OL</v>
      </c>
      <c r="H6486" s="10" t="str">
        <f>VLOOKUP(基本表格!E6486,起始地址定义!A:D,4,FALSE)&amp;" "&amp;Q6486</f>
        <v>2494+P7-M2 旋风旋转下料阀 电机控制 电机过载</v>
      </c>
      <c r="I6486" s="10" t="str">
        <f t="shared" si="1050"/>
        <v>DB200,X1601.3</v>
      </c>
      <c r="J6486" s="13" t="str">
        <f>VLOOKUP(E6486,起始地址定义!A:D,2,FALSE)</f>
        <v>DB200</v>
      </c>
      <c r="K6486" s="12" t="str">
        <f t="shared" si="1051"/>
        <v>X1601.3</v>
      </c>
      <c r="L6486" s="13">
        <f>VLOOKUP(E6486,起始地址定义!A:D,3,FALSE)</f>
        <v>1600</v>
      </c>
      <c r="M6486" s="14">
        <f>VLOOKUP($F6486,类型描述及偏移量!$C:$H,2,FALSE)</f>
        <v>1.3</v>
      </c>
      <c r="N6486" s="14" t="str">
        <f>VLOOKUP($F6486,类型描述及偏移量!$C:$H,3,FALSE)</f>
        <v>离散</v>
      </c>
      <c r="O6486" s="14" t="str">
        <f>VLOOKUP($F6486,类型描述及偏移量!$C:$H,4,FALSE)</f>
        <v>On</v>
      </c>
      <c r="P6486" s="14" t="str">
        <f>VLOOKUP($F6486,类型描述及偏移量!$C:$H,5,FALSE)</f>
        <v>Yes</v>
      </c>
      <c r="Q6486" s="14" t="str">
        <f>VLOOKUP($F6486,类型描述及偏移量!$C:$H,6,FALSE)</f>
        <v>电机过载</v>
      </c>
    </row>
    <row r="6487" hidden="1" spans="1:17">
      <c r="A6487" s="12" t="s">
        <v>130</v>
      </c>
      <c r="B6487" s="12" t="str">
        <f t="shared" si="1052"/>
        <v>M8_M</v>
      </c>
      <c r="C6487" s="12" t="str">
        <f t="shared" si="1053"/>
        <v>Fan_OL</v>
      </c>
      <c r="D6487" s="12" t="str">
        <f t="shared" si="1054"/>
        <v>BP_Motor_var</v>
      </c>
      <c r="E6487" s="13" t="str">
        <f t="shared" si="1047"/>
        <v>CHPD_M8_M_BP_Motor_var</v>
      </c>
      <c r="F6487" s="14" t="str">
        <f t="shared" si="1048"/>
        <v>BP_Motor_var_Fan_OL</v>
      </c>
      <c r="G6487" s="10" t="str">
        <f t="shared" si="1049"/>
        <v>CHPD_M8_M_Fan_OL</v>
      </c>
      <c r="H6487" s="10" t="str">
        <f>VLOOKUP(基本表格!E6487,起始地址定义!A:D,4,FALSE)&amp;" "&amp;Q6487</f>
        <v>2494+P7-M2 旋风旋转下料阀 电机控制 风扇过载</v>
      </c>
      <c r="I6487" s="10" t="str">
        <f t="shared" si="1050"/>
        <v>DB200,X1601.4</v>
      </c>
      <c r="J6487" s="13" t="str">
        <f>VLOOKUP(E6487,起始地址定义!A:D,2,FALSE)</f>
        <v>DB200</v>
      </c>
      <c r="K6487" s="12" t="str">
        <f t="shared" si="1051"/>
        <v>X1601.4</v>
      </c>
      <c r="L6487" s="13">
        <f>VLOOKUP(E6487,起始地址定义!A:D,3,FALSE)</f>
        <v>1600</v>
      </c>
      <c r="M6487" s="14">
        <f>VLOOKUP($F6487,类型描述及偏移量!$C:$H,2,FALSE)</f>
        <v>1.4</v>
      </c>
      <c r="N6487" s="14" t="str">
        <f>VLOOKUP($F6487,类型描述及偏移量!$C:$H,3,FALSE)</f>
        <v>离散</v>
      </c>
      <c r="O6487" s="14" t="str">
        <f>VLOOKUP($F6487,类型描述及偏移量!$C:$H,4,FALSE)</f>
        <v>On</v>
      </c>
      <c r="P6487" s="14" t="str">
        <f>VLOOKUP($F6487,类型描述及偏移量!$C:$H,5,FALSE)</f>
        <v>Yes</v>
      </c>
      <c r="Q6487" s="14" t="str">
        <f>VLOOKUP($F6487,类型描述及偏移量!$C:$H,6,FALSE)</f>
        <v>风扇过载</v>
      </c>
    </row>
    <row r="6488" hidden="1" spans="1:17">
      <c r="A6488" s="12" t="s">
        <v>130</v>
      </c>
      <c r="B6488" s="12" t="str">
        <f t="shared" si="1052"/>
        <v>M8_M</v>
      </c>
      <c r="C6488" s="12" t="str">
        <f t="shared" si="1053"/>
        <v>RunSig</v>
      </c>
      <c r="D6488" s="12" t="str">
        <f t="shared" si="1054"/>
        <v>BP_Motor_var</v>
      </c>
      <c r="E6488" s="13" t="str">
        <f t="shared" si="1047"/>
        <v>CHPD_M8_M_BP_Motor_var</v>
      </c>
      <c r="F6488" s="14" t="str">
        <f t="shared" si="1048"/>
        <v>BP_Motor_var_RunSig</v>
      </c>
      <c r="G6488" s="10" t="str">
        <f t="shared" si="1049"/>
        <v>CHPD_M8_M_RunSig</v>
      </c>
      <c r="H6488" s="10" t="str">
        <f>VLOOKUP(基本表格!E6488,起始地址定义!A:D,4,FALSE)&amp;" "&amp;Q6488</f>
        <v>2494+P7-M2 旋风旋转下料阀 电机控制 电机运行指示</v>
      </c>
      <c r="I6488" s="10" t="str">
        <f t="shared" si="1050"/>
        <v>DB200,X1601.5</v>
      </c>
      <c r="J6488" s="13" t="str">
        <f>VLOOKUP(E6488,起始地址定义!A:D,2,FALSE)</f>
        <v>DB200</v>
      </c>
      <c r="K6488" s="12" t="str">
        <f t="shared" si="1051"/>
        <v>X1601.5</v>
      </c>
      <c r="L6488" s="13">
        <f>VLOOKUP(E6488,起始地址定义!A:D,3,FALSE)</f>
        <v>1600</v>
      </c>
      <c r="M6488" s="14">
        <f>VLOOKUP($F6488,类型描述及偏移量!$C:$H,2,FALSE)</f>
        <v>1.5</v>
      </c>
      <c r="N6488" s="14" t="str">
        <f>VLOOKUP($F6488,类型描述及偏移量!$C:$H,3,FALSE)</f>
        <v>离散</v>
      </c>
      <c r="O6488" s="14" t="str">
        <f>VLOOKUP($F6488,类型描述及偏移量!$C:$H,4,FALSE)</f>
        <v>None</v>
      </c>
      <c r="P6488" s="14" t="str">
        <f>VLOOKUP($F6488,类型描述及偏移量!$C:$H,5,FALSE)</f>
        <v>Yes</v>
      </c>
      <c r="Q6488" s="14" t="str">
        <f>VLOOKUP($F6488,类型描述及偏移量!$C:$H,6,FALSE)</f>
        <v>电机运行指示</v>
      </c>
    </row>
    <row r="6489" hidden="1" spans="1:17">
      <c r="A6489" s="12" t="s">
        <v>130</v>
      </c>
      <c r="B6489" s="12" t="str">
        <f t="shared" si="1052"/>
        <v>M8_M</v>
      </c>
      <c r="C6489" s="12" t="str">
        <f t="shared" si="1053"/>
        <v>Break_ALM</v>
      </c>
      <c r="D6489" s="12" t="str">
        <f t="shared" si="1054"/>
        <v>BP_Motor_var</v>
      </c>
      <c r="E6489" s="13" t="str">
        <f t="shared" si="1047"/>
        <v>CHPD_M8_M_BP_Motor_var</v>
      </c>
      <c r="F6489" s="14" t="str">
        <f t="shared" si="1048"/>
        <v>BP_Motor_var_Break_ALM</v>
      </c>
      <c r="G6489" s="10" t="str">
        <f t="shared" si="1049"/>
        <v>CHPD_M8_M_Break_ALM</v>
      </c>
      <c r="H6489" s="10" t="str">
        <f>VLOOKUP(基本表格!E6489,起始地址定义!A:D,4,FALSE)&amp;" "&amp;Q6489</f>
        <v>2494+P7-M2 旋风旋转下料阀 电机控制 断链报警</v>
      </c>
      <c r="I6489" s="10" t="str">
        <f t="shared" si="1050"/>
        <v>DB200,X1601.6</v>
      </c>
      <c r="J6489" s="13" t="str">
        <f>VLOOKUP(E6489,起始地址定义!A:D,2,FALSE)</f>
        <v>DB200</v>
      </c>
      <c r="K6489" s="12" t="str">
        <f t="shared" si="1051"/>
        <v>X1601.6</v>
      </c>
      <c r="L6489" s="13">
        <f>VLOOKUP(E6489,起始地址定义!A:D,3,FALSE)</f>
        <v>1600</v>
      </c>
      <c r="M6489" s="14">
        <f>VLOOKUP($F6489,类型描述及偏移量!$C:$H,2,FALSE)</f>
        <v>1.6</v>
      </c>
      <c r="N6489" s="14" t="str">
        <f>VLOOKUP($F6489,类型描述及偏移量!$C:$H,3,FALSE)</f>
        <v>离散</v>
      </c>
      <c r="O6489" s="14" t="str">
        <f>VLOOKUP($F6489,类型描述及偏移量!$C:$H,4,FALSE)</f>
        <v>On</v>
      </c>
      <c r="P6489" s="14" t="str">
        <f>VLOOKUP($F6489,类型描述及偏移量!$C:$H,5,FALSE)</f>
        <v>Yes</v>
      </c>
      <c r="Q6489" s="14" t="str">
        <f>VLOOKUP($F6489,类型描述及偏移量!$C:$H,6,FALSE)</f>
        <v>断链报警</v>
      </c>
    </row>
    <row r="6490" hidden="1" spans="1:17">
      <c r="A6490" s="12" t="s">
        <v>130</v>
      </c>
      <c r="B6490" s="12" t="str">
        <f t="shared" si="1052"/>
        <v>M8_M</v>
      </c>
      <c r="C6490" s="12" t="str">
        <f t="shared" si="1053"/>
        <v>Break_CHK</v>
      </c>
      <c r="D6490" s="12" t="str">
        <f t="shared" si="1054"/>
        <v>BP_Motor_var</v>
      </c>
      <c r="E6490" s="13" t="str">
        <f t="shared" si="1047"/>
        <v>CHPD_M8_M_BP_Motor_var</v>
      </c>
      <c r="F6490" s="14" t="str">
        <f t="shared" si="1048"/>
        <v>BP_Motor_var_Break_CHK</v>
      </c>
      <c r="G6490" s="10" t="str">
        <f t="shared" si="1049"/>
        <v>CHPD_M8_M_Break_CHK</v>
      </c>
      <c r="H6490" s="10" t="str">
        <f>VLOOKUP(基本表格!E6490,起始地址定义!A:D,4,FALSE)&amp;" "&amp;Q6490</f>
        <v>2494+P7-M2 旋风旋转下料阀 电机控制 断链检测</v>
      </c>
      <c r="I6490" s="10" t="str">
        <f t="shared" si="1050"/>
        <v>DB200,X1601.7</v>
      </c>
      <c r="J6490" s="13" t="str">
        <f>VLOOKUP(E6490,起始地址定义!A:D,2,FALSE)</f>
        <v>DB200</v>
      </c>
      <c r="K6490" s="12" t="str">
        <f t="shared" si="1051"/>
        <v>X1601.7</v>
      </c>
      <c r="L6490" s="13">
        <f>VLOOKUP(E6490,起始地址定义!A:D,3,FALSE)</f>
        <v>1600</v>
      </c>
      <c r="M6490" s="14">
        <f>VLOOKUP($F6490,类型描述及偏移量!$C:$H,2,FALSE)</f>
        <v>1.7</v>
      </c>
      <c r="N6490" s="14" t="str">
        <f>VLOOKUP($F6490,类型描述及偏移量!$C:$H,3,FALSE)</f>
        <v>离散</v>
      </c>
      <c r="O6490" s="14" t="str">
        <f>VLOOKUP($F6490,类型描述及偏移量!$C:$H,4,FALSE)</f>
        <v>None</v>
      </c>
      <c r="P6490" s="14" t="str">
        <f>VLOOKUP($F6490,类型描述及偏移量!$C:$H,5,FALSE)</f>
        <v>Yes</v>
      </c>
      <c r="Q6490" s="14" t="str">
        <f>VLOOKUP($F6490,类型描述及偏移量!$C:$H,6,FALSE)</f>
        <v>断链检测</v>
      </c>
    </row>
    <row r="6491" hidden="1" spans="1:17">
      <c r="A6491" s="12" t="s">
        <v>130</v>
      </c>
      <c r="B6491" s="12" t="str">
        <f t="shared" si="1052"/>
        <v>M8_M</v>
      </c>
      <c r="C6491" s="12" t="str">
        <f t="shared" si="1053"/>
        <v>INV_Res_HMI</v>
      </c>
      <c r="D6491" s="12" t="str">
        <f t="shared" si="1054"/>
        <v>BP_Motor_var</v>
      </c>
      <c r="E6491" s="13" t="str">
        <f t="shared" si="1047"/>
        <v>CHPD_M8_M_BP_Motor_var</v>
      </c>
      <c r="F6491" s="14" t="str">
        <f t="shared" si="1048"/>
        <v>BP_Motor_var_INV_Res_HMI</v>
      </c>
      <c r="G6491" s="10" t="str">
        <f t="shared" si="1049"/>
        <v>CHPD_M8_M_INV_Res_HMI</v>
      </c>
      <c r="H6491" s="10" t="str">
        <f>VLOOKUP(基本表格!E6491,起始地址定义!A:D,4,FALSE)&amp;" "&amp;Q6491</f>
        <v>2494+P7-M2 旋风旋转下料阀 电机控制 复位</v>
      </c>
      <c r="I6491" s="10" t="str">
        <f t="shared" si="1050"/>
        <v>DB200,X1602.0</v>
      </c>
      <c r="J6491" s="13" t="str">
        <f>VLOOKUP(E6491,起始地址定义!A:D,2,FALSE)</f>
        <v>DB200</v>
      </c>
      <c r="K6491" s="12" t="str">
        <f t="shared" si="1051"/>
        <v>X1602.0</v>
      </c>
      <c r="L6491" s="13">
        <f>VLOOKUP(E6491,起始地址定义!A:D,3,FALSE)</f>
        <v>1600</v>
      </c>
      <c r="M6491" s="14">
        <f>VLOOKUP($F6491,类型描述及偏移量!$C:$H,2,FALSE)</f>
        <v>2</v>
      </c>
      <c r="N6491" s="14" t="str">
        <f>VLOOKUP($F6491,类型描述及偏移量!$C:$H,3,FALSE)</f>
        <v>离散</v>
      </c>
      <c r="O6491" s="14" t="str">
        <f>VLOOKUP($F6491,类型描述及偏移量!$C:$H,4,FALSE)</f>
        <v>None</v>
      </c>
      <c r="P6491" s="14" t="str">
        <f>VLOOKUP($F6491,类型描述及偏移量!$C:$H,5,FALSE)</f>
        <v>No</v>
      </c>
      <c r="Q6491" s="14" t="str">
        <f>VLOOKUP($F6491,类型描述及偏移量!$C:$H,6,FALSE)</f>
        <v>复位</v>
      </c>
    </row>
    <row r="6492" hidden="1" spans="1:17">
      <c r="A6492" s="12" t="s">
        <v>130</v>
      </c>
      <c r="B6492" s="12" t="str">
        <f t="shared" si="1052"/>
        <v>M8_M</v>
      </c>
      <c r="C6492" s="12" t="str">
        <f t="shared" si="1053"/>
        <v>Break_EN</v>
      </c>
      <c r="D6492" s="12" t="str">
        <f t="shared" si="1054"/>
        <v>BP_Motor_var</v>
      </c>
      <c r="E6492" s="13" t="str">
        <f t="shared" si="1047"/>
        <v>CHPD_M8_M_BP_Motor_var</v>
      </c>
      <c r="F6492" s="14" t="str">
        <f t="shared" si="1048"/>
        <v>BP_Motor_var_Break_EN</v>
      </c>
      <c r="G6492" s="10" t="str">
        <f t="shared" si="1049"/>
        <v>CHPD_M8_M_Break_EN</v>
      </c>
      <c r="H6492" s="10" t="str">
        <f>VLOOKUP(基本表格!E6492,起始地址定义!A:D,4,FALSE)&amp;" "&amp;Q6492</f>
        <v>2494+P7-M2 旋风旋转下料阀 电机控制 断链保护使能</v>
      </c>
      <c r="I6492" s="10" t="str">
        <f t="shared" si="1050"/>
        <v>DB200,X1602.1</v>
      </c>
      <c r="J6492" s="13" t="str">
        <f>VLOOKUP(E6492,起始地址定义!A:D,2,FALSE)</f>
        <v>DB200</v>
      </c>
      <c r="K6492" s="12" t="str">
        <f t="shared" si="1051"/>
        <v>X1602.1</v>
      </c>
      <c r="L6492" s="13">
        <f>VLOOKUP(E6492,起始地址定义!A:D,3,FALSE)</f>
        <v>1600</v>
      </c>
      <c r="M6492" s="14">
        <f>VLOOKUP($F6492,类型描述及偏移量!$C:$H,2,FALSE)</f>
        <v>2.1</v>
      </c>
      <c r="N6492" s="14" t="str">
        <f>VLOOKUP($F6492,类型描述及偏移量!$C:$H,3,FALSE)</f>
        <v>离散</v>
      </c>
      <c r="O6492" s="14" t="str">
        <f>VLOOKUP($F6492,类型描述及偏移量!$C:$H,4,FALSE)</f>
        <v>None</v>
      </c>
      <c r="P6492" s="14" t="str">
        <f>VLOOKUP($F6492,类型描述及偏移量!$C:$H,5,FALSE)</f>
        <v>No</v>
      </c>
      <c r="Q6492" s="14" t="str">
        <f>VLOOKUP($F6492,类型描述及偏移量!$C:$H,6,FALSE)</f>
        <v>断链保护使能</v>
      </c>
    </row>
    <row r="6493" hidden="1" spans="1:17">
      <c r="A6493" s="12" t="s">
        <v>130</v>
      </c>
      <c r="B6493" s="12" t="str">
        <f t="shared" si="1052"/>
        <v>M8_M</v>
      </c>
      <c r="C6493" s="12" t="str">
        <f t="shared" si="1053"/>
        <v>Break_Stop</v>
      </c>
      <c r="D6493" s="12" t="str">
        <f t="shared" si="1054"/>
        <v>BP_Motor_var</v>
      </c>
      <c r="E6493" s="13" t="str">
        <f t="shared" ref="E6493:E6556" si="1055">A6493&amp;"_"&amp;B6493&amp;"_"&amp;D6493</f>
        <v>CHPD_M8_M_BP_Motor_var</v>
      </c>
      <c r="F6493" s="14" t="str">
        <f t="shared" ref="F6493:F6556" si="1056">D6493&amp;"_"&amp;C6493</f>
        <v>BP_Motor_var_Break_Stop</v>
      </c>
      <c r="G6493" s="10" t="str">
        <f t="shared" ref="G6493:G6556" si="1057">A6493&amp;"_"&amp;IF(B6493="DB","",B6493&amp;"_")&amp;C6493</f>
        <v>CHPD_M8_M_Break_Stop</v>
      </c>
      <c r="H6493" s="10" t="str">
        <f>VLOOKUP(基本表格!E6493,起始地址定义!A:D,4,FALSE)&amp;" "&amp;Q6493</f>
        <v>2494+P7-M2 旋风旋转下料阀 电机控制 断链导致停机</v>
      </c>
      <c r="I6493" s="10" t="str">
        <f t="shared" ref="I6493:I6556" si="1058">J6493&amp;","&amp;K6493</f>
        <v>DB200,X1602.2</v>
      </c>
      <c r="J6493" s="13" t="str">
        <f>VLOOKUP(E6493,起始地址定义!A:D,2,FALSE)</f>
        <v>DB200</v>
      </c>
      <c r="K6493" s="12" t="str">
        <f t="shared" ref="K6493:K6556" si="1059">IF(N6493="离散","X",IF(N6493="实型","REAL","INT"))&amp;IF(N6493="离散",TEXT(L6493+M6493,"0.0"),L6493+M6493)</f>
        <v>X1602.2</v>
      </c>
      <c r="L6493" s="13">
        <f>VLOOKUP(E6493,起始地址定义!A:D,3,FALSE)</f>
        <v>1600</v>
      </c>
      <c r="M6493" s="14">
        <f>VLOOKUP($F6493,类型描述及偏移量!$C:$H,2,FALSE)</f>
        <v>2.2</v>
      </c>
      <c r="N6493" s="14" t="str">
        <f>VLOOKUP($F6493,类型描述及偏移量!$C:$H,3,FALSE)</f>
        <v>离散</v>
      </c>
      <c r="O6493" s="14" t="str">
        <f>VLOOKUP($F6493,类型描述及偏移量!$C:$H,4,FALSE)</f>
        <v>On</v>
      </c>
      <c r="P6493" s="14" t="str">
        <f>VLOOKUP($F6493,类型描述及偏移量!$C:$H,5,FALSE)</f>
        <v>Yes</v>
      </c>
      <c r="Q6493" s="14" t="str">
        <f>VLOOKUP($F6493,类型描述及偏移量!$C:$H,6,FALSE)</f>
        <v>断链导致停机</v>
      </c>
    </row>
    <row r="6494" hidden="1" spans="1:17">
      <c r="A6494" s="12" t="s">
        <v>130</v>
      </c>
      <c r="B6494" s="12" t="str">
        <f t="shared" si="1052"/>
        <v>M8_M</v>
      </c>
      <c r="C6494" s="12" t="str">
        <f t="shared" si="1053"/>
        <v>Motor_Back</v>
      </c>
      <c r="D6494" s="12" t="str">
        <f t="shared" si="1054"/>
        <v>BP_Motor_var</v>
      </c>
      <c r="E6494" s="13" t="str">
        <f t="shared" si="1055"/>
        <v>CHPD_M8_M_BP_Motor_var</v>
      </c>
      <c r="F6494" s="14" t="str">
        <f t="shared" si="1056"/>
        <v>BP_Motor_var_Motor_Back</v>
      </c>
      <c r="G6494" s="10" t="str">
        <f t="shared" si="1057"/>
        <v>CHPD_M8_M_Motor_Back</v>
      </c>
      <c r="H6494" s="10" t="str">
        <f>VLOOKUP(基本表格!E6494,起始地址定义!A:D,4,FALSE)&amp;" "&amp;Q6494</f>
        <v>2494+P7-M2 旋风旋转下料阀 电机控制 电机(反转）</v>
      </c>
      <c r="I6494" s="10" t="str">
        <f t="shared" si="1058"/>
        <v>DB200,X1602.3</v>
      </c>
      <c r="J6494" s="13" t="str">
        <f>VLOOKUP(E6494,起始地址定义!A:D,2,FALSE)</f>
        <v>DB200</v>
      </c>
      <c r="K6494" s="12" t="str">
        <f t="shared" si="1059"/>
        <v>X1602.3</v>
      </c>
      <c r="L6494" s="13">
        <f>VLOOKUP(E6494,起始地址定义!A:D,3,FALSE)</f>
        <v>1600</v>
      </c>
      <c r="M6494" s="14">
        <f>VLOOKUP($F6494,类型描述及偏移量!$C:$H,2,FALSE)</f>
        <v>2.3</v>
      </c>
      <c r="N6494" s="14" t="str">
        <f>VLOOKUP($F6494,类型描述及偏移量!$C:$H,3,FALSE)</f>
        <v>离散</v>
      </c>
      <c r="O6494" s="14" t="str">
        <f>VLOOKUP($F6494,类型描述及偏移量!$C:$H,4,FALSE)</f>
        <v>None</v>
      </c>
      <c r="P6494" s="14" t="str">
        <f>VLOOKUP($F6494,类型描述及偏移量!$C:$H,5,FALSE)</f>
        <v>Yes</v>
      </c>
      <c r="Q6494" s="14" t="str">
        <f>VLOOKUP($F6494,类型描述及偏移量!$C:$H,6,FALSE)</f>
        <v>电机(反转）</v>
      </c>
    </row>
    <row r="6495" hidden="1" spans="1:17">
      <c r="A6495" s="12" t="s">
        <v>130</v>
      </c>
      <c r="B6495" s="12" t="str">
        <f t="shared" si="1052"/>
        <v>M8_M</v>
      </c>
      <c r="C6495" s="12" t="str">
        <f t="shared" si="1053"/>
        <v>Loc</v>
      </c>
      <c r="D6495" s="12" t="str">
        <f t="shared" si="1054"/>
        <v>BP_Motor_var</v>
      </c>
      <c r="E6495" s="13" t="str">
        <f t="shared" si="1055"/>
        <v>CHPD_M8_M_BP_Motor_var</v>
      </c>
      <c r="F6495" s="14" t="str">
        <f t="shared" si="1056"/>
        <v>BP_Motor_var_Loc</v>
      </c>
      <c r="G6495" s="10" t="str">
        <f t="shared" si="1057"/>
        <v>CHPD_M8_M_Loc</v>
      </c>
      <c r="H6495" s="10" t="str">
        <f>VLOOKUP(基本表格!E6495,起始地址定义!A:D,4,FALSE)&amp;" "&amp;Q6495</f>
        <v>2494+P7-M2 旋风旋转下料阀 电机控制 本地</v>
      </c>
      <c r="I6495" s="10" t="str">
        <f t="shared" si="1058"/>
        <v>DB200,X1602.4</v>
      </c>
      <c r="J6495" s="13" t="str">
        <f>VLOOKUP(E6495,起始地址定义!A:D,2,FALSE)</f>
        <v>DB200</v>
      </c>
      <c r="K6495" s="12" t="str">
        <f t="shared" si="1059"/>
        <v>X1602.4</v>
      </c>
      <c r="L6495" s="13">
        <f>VLOOKUP(E6495,起始地址定义!A:D,3,FALSE)</f>
        <v>1600</v>
      </c>
      <c r="M6495" s="14">
        <f>VLOOKUP($F6495,类型描述及偏移量!$C:$H,2,FALSE)</f>
        <v>2.4</v>
      </c>
      <c r="N6495" s="14" t="str">
        <f>VLOOKUP($F6495,类型描述及偏移量!$C:$H,3,FALSE)</f>
        <v>离散</v>
      </c>
      <c r="O6495" s="14" t="str">
        <f>VLOOKUP($F6495,类型描述及偏移量!$C:$H,4,FALSE)</f>
        <v>None</v>
      </c>
      <c r="P6495" s="14" t="str">
        <f>VLOOKUP($F6495,类型描述及偏移量!$C:$H,5,FALSE)</f>
        <v>Yes</v>
      </c>
      <c r="Q6495" s="14" t="str">
        <f>VLOOKUP($F6495,类型描述及偏移量!$C:$H,6,FALSE)</f>
        <v>本地</v>
      </c>
    </row>
    <row r="6496" hidden="1" spans="1:17">
      <c r="A6496" s="12" t="s">
        <v>130</v>
      </c>
      <c r="B6496" s="12" t="str">
        <f t="shared" si="1052"/>
        <v>M8_M</v>
      </c>
      <c r="C6496" s="12" t="str">
        <f t="shared" si="1053"/>
        <v>Rem</v>
      </c>
      <c r="D6496" s="12" t="str">
        <f t="shared" si="1054"/>
        <v>BP_Motor_var</v>
      </c>
      <c r="E6496" s="13" t="str">
        <f t="shared" si="1055"/>
        <v>CHPD_M8_M_BP_Motor_var</v>
      </c>
      <c r="F6496" s="14" t="str">
        <f t="shared" si="1056"/>
        <v>BP_Motor_var_Rem</v>
      </c>
      <c r="G6496" s="10" t="str">
        <f t="shared" si="1057"/>
        <v>CHPD_M8_M_Rem</v>
      </c>
      <c r="H6496" s="10" t="str">
        <f>VLOOKUP(基本表格!E6496,起始地址定义!A:D,4,FALSE)&amp;" "&amp;Q6496</f>
        <v>2494+P7-M2 旋风旋转下料阀 电机控制 远程</v>
      </c>
      <c r="I6496" s="10" t="str">
        <f t="shared" si="1058"/>
        <v>DB200,X1602.5</v>
      </c>
      <c r="J6496" s="13" t="str">
        <f>VLOOKUP(E6496,起始地址定义!A:D,2,FALSE)</f>
        <v>DB200</v>
      </c>
      <c r="K6496" s="12" t="str">
        <f t="shared" si="1059"/>
        <v>X1602.5</v>
      </c>
      <c r="L6496" s="13">
        <f>VLOOKUP(E6496,起始地址定义!A:D,3,FALSE)</f>
        <v>1600</v>
      </c>
      <c r="M6496" s="14">
        <f>VLOOKUP($F6496,类型描述及偏移量!$C:$H,2,FALSE)</f>
        <v>2.5</v>
      </c>
      <c r="N6496" s="14" t="str">
        <f>VLOOKUP($F6496,类型描述及偏移量!$C:$H,3,FALSE)</f>
        <v>离散</v>
      </c>
      <c r="O6496" s="14" t="str">
        <f>VLOOKUP($F6496,类型描述及偏移量!$C:$H,4,FALSE)</f>
        <v>None</v>
      </c>
      <c r="P6496" s="14" t="str">
        <f>VLOOKUP($F6496,类型描述及偏移量!$C:$H,5,FALSE)</f>
        <v>Yes</v>
      </c>
      <c r="Q6496" s="14" t="str">
        <f>VLOOKUP($F6496,类型描述及偏移量!$C:$H,6,FALSE)</f>
        <v>远程</v>
      </c>
    </row>
    <row r="6497" hidden="1" spans="1:17">
      <c r="A6497" s="12" t="s">
        <v>130</v>
      </c>
      <c r="B6497" s="12" t="str">
        <f t="shared" si="1052"/>
        <v>M8_M</v>
      </c>
      <c r="C6497" s="12" t="str">
        <f t="shared" si="1053"/>
        <v>Blocking_ALM</v>
      </c>
      <c r="D6497" s="12" t="str">
        <f t="shared" si="1054"/>
        <v>BP_Motor_var</v>
      </c>
      <c r="E6497" s="13" t="str">
        <f t="shared" si="1055"/>
        <v>CHPD_M8_M_BP_Motor_var</v>
      </c>
      <c r="F6497" s="14" t="str">
        <f t="shared" si="1056"/>
        <v>BP_Motor_var_Blocking_ALM</v>
      </c>
      <c r="G6497" s="10" t="str">
        <f t="shared" si="1057"/>
        <v>CHPD_M8_M_Blocking_ALM</v>
      </c>
      <c r="H6497" s="10" t="str">
        <f>VLOOKUP(基本表格!E6497,起始地址定义!A:D,4,FALSE)&amp;" "&amp;Q6497</f>
        <v>2494+P7-M2 旋风旋转下料阀 电机控制 堵料报警</v>
      </c>
      <c r="I6497" s="10" t="str">
        <f t="shared" si="1058"/>
        <v>DB200,X1602.6</v>
      </c>
      <c r="J6497" s="13" t="str">
        <f>VLOOKUP(E6497,起始地址定义!A:D,2,FALSE)</f>
        <v>DB200</v>
      </c>
      <c r="K6497" s="12" t="str">
        <f t="shared" si="1059"/>
        <v>X1602.6</v>
      </c>
      <c r="L6497" s="13">
        <f>VLOOKUP(E6497,起始地址定义!A:D,3,FALSE)</f>
        <v>1600</v>
      </c>
      <c r="M6497" s="14">
        <f>VLOOKUP($F6497,类型描述及偏移量!$C:$H,2,FALSE)</f>
        <v>2.6</v>
      </c>
      <c r="N6497" s="14" t="str">
        <f>VLOOKUP($F6497,类型描述及偏移量!$C:$H,3,FALSE)</f>
        <v>离散</v>
      </c>
      <c r="O6497" s="14" t="str">
        <f>VLOOKUP($F6497,类型描述及偏移量!$C:$H,4,FALSE)</f>
        <v>On</v>
      </c>
      <c r="P6497" s="14" t="str">
        <f>VLOOKUP($F6497,类型描述及偏移量!$C:$H,5,FALSE)</f>
        <v>Yes</v>
      </c>
      <c r="Q6497" s="14" t="str">
        <f>VLOOKUP($F6497,类型描述及偏移量!$C:$H,6,FALSE)</f>
        <v>堵料报警</v>
      </c>
    </row>
    <row r="6498" hidden="1" spans="1:17">
      <c r="A6498" s="12" t="s">
        <v>130</v>
      </c>
      <c r="B6498" s="12" t="str">
        <f t="shared" si="1052"/>
        <v>M8_M</v>
      </c>
      <c r="C6498" s="12" t="str">
        <f t="shared" si="1053"/>
        <v>Blocking_CHK</v>
      </c>
      <c r="D6498" s="12" t="str">
        <f t="shared" si="1054"/>
        <v>BP_Motor_var</v>
      </c>
      <c r="E6498" s="13" t="str">
        <f t="shared" si="1055"/>
        <v>CHPD_M8_M_BP_Motor_var</v>
      </c>
      <c r="F6498" s="14" t="str">
        <f t="shared" si="1056"/>
        <v>BP_Motor_var_Blocking_CHK</v>
      </c>
      <c r="G6498" s="10" t="str">
        <f t="shared" si="1057"/>
        <v>CHPD_M8_M_Blocking_CHK</v>
      </c>
      <c r="H6498" s="10" t="str">
        <f>VLOOKUP(基本表格!E6498,起始地址定义!A:D,4,FALSE)&amp;" "&amp;Q6498</f>
        <v>2494+P7-M2 旋风旋转下料阀 电机控制 堵料检测</v>
      </c>
      <c r="I6498" s="10" t="str">
        <f t="shared" si="1058"/>
        <v>DB200,X1602.7</v>
      </c>
      <c r="J6498" s="13" t="str">
        <f>VLOOKUP(E6498,起始地址定义!A:D,2,FALSE)</f>
        <v>DB200</v>
      </c>
      <c r="K6498" s="12" t="str">
        <f t="shared" si="1059"/>
        <v>X1602.7</v>
      </c>
      <c r="L6498" s="13">
        <f>VLOOKUP(E6498,起始地址定义!A:D,3,FALSE)</f>
        <v>1600</v>
      </c>
      <c r="M6498" s="14">
        <f>VLOOKUP($F6498,类型描述及偏移量!$C:$H,2,FALSE)</f>
        <v>2.7</v>
      </c>
      <c r="N6498" s="14" t="str">
        <f>VLOOKUP($F6498,类型描述及偏移量!$C:$H,3,FALSE)</f>
        <v>离散</v>
      </c>
      <c r="O6498" s="14" t="str">
        <f>VLOOKUP($F6498,类型描述及偏移量!$C:$H,4,FALSE)</f>
        <v>None</v>
      </c>
      <c r="P6498" s="14" t="str">
        <f>VLOOKUP($F6498,类型描述及偏移量!$C:$H,5,FALSE)</f>
        <v>Yes</v>
      </c>
      <c r="Q6498" s="14" t="str">
        <f>VLOOKUP($F6498,类型描述及偏移量!$C:$H,6,FALSE)</f>
        <v>堵料检测</v>
      </c>
    </row>
    <row r="6499" hidden="1" spans="1:17">
      <c r="A6499" s="12" t="s">
        <v>130</v>
      </c>
      <c r="B6499" s="12" t="str">
        <f t="shared" si="1052"/>
        <v>M8_M</v>
      </c>
      <c r="C6499" s="12" t="str">
        <f t="shared" si="1053"/>
        <v>Blocking_EN</v>
      </c>
      <c r="D6499" s="12" t="str">
        <f t="shared" si="1054"/>
        <v>BP_Motor_var</v>
      </c>
      <c r="E6499" s="13" t="str">
        <f t="shared" si="1055"/>
        <v>CHPD_M8_M_BP_Motor_var</v>
      </c>
      <c r="F6499" s="14" t="str">
        <f t="shared" si="1056"/>
        <v>BP_Motor_var_Blocking_EN</v>
      </c>
      <c r="G6499" s="10" t="str">
        <f t="shared" si="1057"/>
        <v>CHPD_M8_M_Blocking_EN</v>
      </c>
      <c r="H6499" s="10" t="str">
        <f>VLOOKUP(基本表格!E6499,起始地址定义!A:D,4,FALSE)&amp;" "&amp;Q6499</f>
        <v>2494+P7-M2 旋风旋转下料阀 电机控制 堵料保护使能</v>
      </c>
      <c r="I6499" s="10" t="str">
        <f t="shared" si="1058"/>
        <v>DB200,X1603.0</v>
      </c>
      <c r="J6499" s="13" t="str">
        <f>VLOOKUP(E6499,起始地址定义!A:D,2,FALSE)</f>
        <v>DB200</v>
      </c>
      <c r="K6499" s="12" t="str">
        <f t="shared" si="1059"/>
        <v>X1603.0</v>
      </c>
      <c r="L6499" s="13">
        <f>VLOOKUP(E6499,起始地址定义!A:D,3,FALSE)</f>
        <v>1600</v>
      </c>
      <c r="M6499" s="14">
        <f>VLOOKUP($F6499,类型描述及偏移量!$C:$H,2,FALSE)</f>
        <v>3</v>
      </c>
      <c r="N6499" s="14" t="str">
        <f>VLOOKUP($F6499,类型描述及偏移量!$C:$H,3,FALSE)</f>
        <v>离散</v>
      </c>
      <c r="O6499" s="14" t="str">
        <f>VLOOKUP($F6499,类型描述及偏移量!$C:$H,4,FALSE)</f>
        <v>None</v>
      </c>
      <c r="P6499" s="14" t="str">
        <f>VLOOKUP($F6499,类型描述及偏移量!$C:$H,5,FALSE)</f>
        <v>No</v>
      </c>
      <c r="Q6499" s="14" t="str">
        <f>VLOOKUP($F6499,类型描述及偏移量!$C:$H,6,FALSE)</f>
        <v>堵料保护使能</v>
      </c>
    </row>
    <row r="6500" hidden="1" spans="1:17">
      <c r="A6500" s="12" t="s">
        <v>130</v>
      </c>
      <c r="B6500" s="12" t="str">
        <f t="shared" si="1052"/>
        <v>M8_M</v>
      </c>
      <c r="C6500" s="12" t="str">
        <f t="shared" si="1053"/>
        <v>Blocking_Stop</v>
      </c>
      <c r="D6500" s="12" t="str">
        <f t="shared" si="1054"/>
        <v>BP_Motor_var</v>
      </c>
      <c r="E6500" s="13" t="str">
        <f t="shared" si="1055"/>
        <v>CHPD_M8_M_BP_Motor_var</v>
      </c>
      <c r="F6500" s="14" t="str">
        <f t="shared" si="1056"/>
        <v>BP_Motor_var_Blocking_Stop</v>
      </c>
      <c r="G6500" s="10" t="str">
        <f t="shared" si="1057"/>
        <v>CHPD_M8_M_Blocking_Stop</v>
      </c>
      <c r="H6500" s="10" t="str">
        <f>VLOOKUP(基本表格!E6500,起始地址定义!A:D,4,FALSE)&amp;" "&amp;Q6500</f>
        <v>2494+P7-M2 旋风旋转下料阀 电机控制 堵料导致停机</v>
      </c>
      <c r="I6500" s="10" t="str">
        <f t="shared" si="1058"/>
        <v>DB200,X1603.1</v>
      </c>
      <c r="J6500" s="13" t="str">
        <f>VLOOKUP(E6500,起始地址定义!A:D,2,FALSE)</f>
        <v>DB200</v>
      </c>
      <c r="K6500" s="12" t="str">
        <f t="shared" si="1059"/>
        <v>X1603.1</v>
      </c>
      <c r="L6500" s="13">
        <f>VLOOKUP(E6500,起始地址定义!A:D,3,FALSE)</f>
        <v>1600</v>
      </c>
      <c r="M6500" s="14">
        <f>VLOOKUP($F6500,类型描述及偏移量!$C:$H,2,FALSE)</f>
        <v>3.1</v>
      </c>
      <c r="N6500" s="14" t="str">
        <f>VLOOKUP($F6500,类型描述及偏移量!$C:$H,3,FALSE)</f>
        <v>离散</v>
      </c>
      <c r="O6500" s="14" t="str">
        <f>VLOOKUP($F6500,类型描述及偏移量!$C:$H,4,FALSE)</f>
        <v>On</v>
      </c>
      <c r="P6500" s="14" t="str">
        <f>VLOOKUP($F6500,类型描述及偏移量!$C:$H,5,FALSE)</f>
        <v>Yes</v>
      </c>
      <c r="Q6500" s="14" t="str">
        <f>VLOOKUP($F6500,类型描述及偏移量!$C:$H,6,FALSE)</f>
        <v>堵料导致停机</v>
      </c>
    </row>
    <row r="6501" hidden="1" spans="1:17">
      <c r="A6501" s="12" t="s">
        <v>130</v>
      </c>
      <c r="B6501" s="12" t="str">
        <f t="shared" ref="B6501:B6564" si="1060">"M"&amp;RIGHT(LEFT(B6459,FIND("_",B6459,1)-1),LEN(LEFT(B6459,FIND("_",B6459,1)-1))-1)+1&amp;"_"&amp;RIGHT(B6459,LEN(B6459)-FIND("_",B6459,1))</f>
        <v>M8_M</v>
      </c>
      <c r="C6501" s="12" t="str">
        <f t="shared" ref="C6501:C6564" si="1061">C6459</f>
        <v>BreakTime</v>
      </c>
      <c r="D6501" s="12" t="str">
        <f t="shared" ref="D6501:D6564" si="1062">D6459</f>
        <v>BP_Motor_var</v>
      </c>
      <c r="E6501" s="13" t="str">
        <f t="shared" si="1055"/>
        <v>CHPD_M8_M_BP_Motor_var</v>
      </c>
      <c r="F6501" s="14" t="str">
        <f t="shared" si="1056"/>
        <v>BP_Motor_var_BreakTime</v>
      </c>
      <c r="G6501" s="10" t="str">
        <f t="shared" si="1057"/>
        <v>CHPD_M8_M_BreakTime</v>
      </c>
      <c r="H6501" s="10" t="str">
        <f>VLOOKUP(基本表格!E6501,起始地址定义!A:D,4,FALSE)&amp;" "&amp;Q6501</f>
        <v>2494+P7-M2 旋风旋转下料阀 电机控制 断链超时时间 秒</v>
      </c>
      <c r="I6501" s="10" t="str">
        <f t="shared" si="1058"/>
        <v>DB200,INT1604</v>
      </c>
      <c r="J6501" s="13" t="str">
        <f>VLOOKUP(E6501,起始地址定义!A:D,2,FALSE)</f>
        <v>DB200</v>
      </c>
      <c r="K6501" s="12" t="str">
        <f t="shared" si="1059"/>
        <v>INT1604</v>
      </c>
      <c r="L6501" s="13">
        <f>VLOOKUP(E6501,起始地址定义!A:D,3,FALSE)</f>
        <v>1600</v>
      </c>
      <c r="M6501" s="14">
        <f>VLOOKUP($F6501,类型描述及偏移量!$C:$H,2,FALSE)</f>
        <v>4</v>
      </c>
      <c r="N6501" s="14" t="str">
        <f>VLOOKUP($F6501,类型描述及偏移量!$C:$H,3,FALSE)</f>
        <v>整型</v>
      </c>
      <c r="O6501" s="14" t="str">
        <f>VLOOKUP($F6501,类型描述及偏移量!$C:$H,4,FALSE)</f>
        <v>None</v>
      </c>
      <c r="P6501" s="14" t="str">
        <f>VLOOKUP($F6501,类型描述及偏移量!$C:$H,5,FALSE)</f>
        <v>No</v>
      </c>
      <c r="Q6501" s="14" t="str">
        <f>VLOOKUP($F6501,类型描述及偏移量!$C:$H,6,FALSE)</f>
        <v>断链超时时间 秒</v>
      </c>
    </row>
    <row r="6502" hidden="1" spans="1:17">
      <c r="A6502" s="12" t="s">
        <v>130</v>
      </c>
      <c r="B6502" s="12" t="str">
        <f t="shared" si="1060"/>
        <v>M8_M</v>
      </c>
      <c r="C6502" s="12" t="str">
        <f t="shared" si="1061"/>
        <v>BlockingTime</v>
      </c>
      <c r="D6502" s="12" t="str">
        <f t="shared" si="1062"/>
        <v>BP_Motor_var</v>
      </c>
      <c r="E6502" s="13" t="str">
        <f t="shared" si="1055"/>
        <v>CHPD_M8_M_BP_Motor_var</v>
      </c>
      <c r="F6502" s="14" t="str">
        <f t="shared" si="1056"/>
        <v>BP_Motor_var_BlockingTime</v>
      </c>
      <c r="G6502" s="10" t="str">
        <f t="shared" si="1057"/>
        <v>CHPD_M8_M_BlockingTime</v>
      </c>
      <c r="H6502" s="10" t="str">
        <f>VLOOKUP(基本表格!E6502,起始地址定义!A:D,4,FALSE)&amp;" "&amp;Q6502</f>
        <v>2494+P7-M2 旋风旋转下料阀 电机控制 堵料检测时间 秒</v>
      </c>
      <c r="I6502" s="10" t="str">
        <f t="shared" si="1058"/>
        <v>DB200,INT1606</v>
      </c>
      <c r="J6502" s="13" t="str">
        <f>VLOOKUP(E6502,起始地址定义!A:D,2,FALSE)</f>
        <v>DB200</v>
      </c>
      <c r="K6502" s="12" t="str">
        <f t="shared" si="1059"/>
        <v>INT1606</v>
      </c>
      <c r="L6502" s="13">
        <f>VLOOKUP(E6502,起始地址定义!A:D,3,FALSE)</f>
        <v>1600</v>
      </c>
      <c r="M6502" s="14">
        <f>VLOOKUP($F6502,类型描述及偏移量!$C:$H,2,FALSE)</f>
        <v>6</v>
      </c>
      <c r="N6502" s="14" t="str">
        <f>VLOOKUP($F6502,类型描述及偏移量!$C:$H,3,FALSE)</f>
        <v>整型</v>
      </c>
      <c r="O6502" s="14" t="str">
        <f>VLOOKUP($F6502,类型描述及偏移量!$C:$H,4,FALSE)</f>
        <v>None</v>
      </c>
      <c r="P6502" s="14" t="str">
        <f>VLOOKUP($F6502,类型描述及偏移量!$C:$H,5,FALSE)</f>
        <v>No</v>
      </c>
      <c r="Q6502" s="14" t="str">
        <f>VLOOKUP($F6502,类型描述及偏移量!$C:$H,6,FALSE)</f>
        <v>堵料检测时间 秒</v>
      </c>
    </row>
    <row r="6503" hidden="1" spans="1:17">
      <c r="A6503" s="12" t="s">
        <v>130</v>
      </c>
      <c r="B6503" s="12" t="str">
        <f t="shared" si="1060"/>
        <v>M8_M</v>
      </c>
      <c r="C6503" s="12" t="str">
        <f t="shared" si="1061"/>
        <v>PullSwitch_CHK</v>
      </c>
      <c r="D6503" s="12" t="str">
        <f t="shared" si="1062"/>
        <v>BP_Motor_var</v>
      </c>
      <c r="E6503" s="13" t="str">
        <f t="shared" si="1055"/>
        <v>CHPD_M8_M_BP_Motor_var</v>
      </c>
      <c r="F6503" s="14" t="str">
        <f t="shared" si="1056"/>
        <v>BP_Motor_var_PullSwitch_CHK</v>
      </c>
      <c r="G6503" s="10" t="str">
        <f t="shared" si="1057"/>
        <v>CHPD_M8_M_PullSwitch_CHK</v>
      </c>
      <c r="H6503" s="10" t="str">
        <f>VLOOKUP(基本表格!E6503,起始地址定义!A:D,4,FALSE)&amp;" "&amp;Q6503</f>
        <v>2494+P7-M2 旋风旋转下料阀 电机控制 拉线开关</v>
      </c>
      <c r="I6503" s="10" t="str">
        <f t="shared" si="1058"/>
        <v>DB200,X1608.0</v>
      </c>
      <c r="J6503" s="13" t="str">
        <f>VLOOKUP(E6503,起始地址定义!A:D,2,FALSE)</f>
        <v>DB200</v>
      </c>
      <c r="K6503" s="12" t="str">
        <f t="shared" si="1059"/>
        <v>X1608.0</v>
      </c>
      <c r="L6503" s="13">
        <f>VLOOKUP(E6503,起始地址定义!A:D,3,FALSE)</f>
        <v>1600</v>
      </c>
      <c r="M6503" s="14">
        <f>VLOOKUP($F6503,类型描述及偏移量!$C:$H,2,FALSE)</f>
        <v>8</v>
      </c>
      <c r="N6503" s="14" t="str">
        <f>VLOOKUP($F6503,类型描述及偏移量!$C:$H,3,FALSE)</f>
        <v>离散</v>
      </c>
      <c r="O6503" s="14" t="str">
        <f>VLOOKUP($F6503,类型描述及偏移量!$C:$H,4,FALSE)</f>
        <v>On</v>
      </c>
      <c r="P6503" s="14" t="str">
        <f>VLOOKUP($F6503,类型描述及偏移量!$C:$H,5,FALSE)</f>
        <v>Yes</v>
      </c>
      <c r="Q6503" s="14" t="str">
        <f>VLOOKUP($F6503,类型描述及偏移量!$C:$H,6,FALSE)</f>
        <v>拉线开关</v>
      </c>
    </row>
    <row r="6504" hidden="1" spans="1:17">
      <c r="A6504" s="12" t="s">
        <v>130</v>
      </c>
      <c r="B6504" s="12" t="str">
        <f t="shared" si="1060"/>
        <v>M8_M</v>
      </c>
      <c r="C6504" s="12" t="str">
        <f t="shared" si="1061"/>
        <v>LMD_ALM</v>
      </c>
      <c r="D6504" s="12" t="str">
        <f t="shared" si="1062"/>
        <v>BP_Motor_var</v>
      </c>
      <c r="E6504" s="13" t="str">
        <f t="shared" si="1055"/>
        <v>CHPD_M8_M_BP_Motor_var</v>
      </c>
      <c r="F6504" s="14" t="str">
        <f t="shared" si="1056"/>
        <v>BP_Motor_var_LMD_ALM</v>
      </c>
      <c r="G6504" s="10" t="str">
        <f t="shared" si="1057"/>
        <v>CHPD_M8_M_LMD_ALM</v>
      </c>
      <c r="H6504" s="10" t="str">
        <f>VLOOKUP(基本表格!E6504,起始地址定义!A:D,4,FALSE)&amp;" "&amp;Q6504</f>
        <v>2494+P7-M2 旋风旋转下料阀 电机控制 左跑偏报警</v>
      </c>
      <c r="I6504" s="10" t="str">
        <f t="shared" si="1058"/>
        <v>DB200,X1608.1</v>
      </c>
      <c r="J6504" s="13" t="str">
        <f>VLOOKUP(E6504,起始地址定义!A:D,2,FALSE)</f>
        <v>DB200</v>
      </c>
      <c r="K6504" s="12" t="str">
        <f t="shared" si="1059"/>
        <v>X1608.1</v>
      </c>
      <c r="L6504" s="13">
        <f>VLOOKUP(E6504,起始地址定义!A:D,3,FALSE)</f>
        <v>1600</v>
      </c>
      <c r="M6504" s="14">
        <f>VLOOKUP($F6504,类型描述及偏移量!$C:$H,2,FALSE)</f>
        <v>8.1</v>
      </c>
      <c r="N6504" s="14" t="str">
        <f>VLOOKUP($F6504,类型描述及偏移量!$C:$H,3,FALSE)</f>
        <v>离散</v>
      </c>
      <c r="O6504" s="14" t="str">
        <f>VLOOKUP($F6504,类型描述及偏移量!$C:$H,4,FALSE)</f>
        <v>On</v>
      </c>
      <c r="P6504" s="14" t="str">
        <f>VLOOKUP($F6504,类型描述及偏移量!$C:$H,5,FALSE)</f>
        <v>Yes</v>
      </c>
      <c r="Q6504" s="14" t="str">
        <f>VLOOKUP($F6504,类型描述及偏移量!$C:$H,6,FALSE)</f>
        <v>左跑偏报警</v>
      </c>
    </row>
    <row r="6505" hidden="1" spans="1:17">
      <c r="A6505" s="12" t="s">
        <v>130</v>
      </c>
      <c r="B6505" s="12" t="str">
        <f t="shared" si="1060"/>
        <v>M8_M</v>
      </c>
      <c r="C6505" s="12" t="str">
        <f t="shared" si="1061"/>
        <v>LMD_CHK_1</v>
      </c>
      <c r="D6505" s="12" t="str">
        <f t="shared" si="1062"/>
        <v>BP_Motor_var</v>
      </c>
      <c r="E6505" s="13" t="str">
        <f t="shared" si="1055"/>
        <v>CHPD_M8_M_BP_Motor_var</v>
      </c>
      <c r="F6505" s="14" t="str">
        <f t="shared" si="1056"/>
        <v>BP_Motor_var_LMD_CHK_1</v>
      </c>
      <c r="G6505" s="10" t="str">
        <f t="shared" si="1057"/>
        <v>CHPD_M8_M_LMD_CHK_1</v>
      </c>
      <c r="H6505" s="10" t="str">
        <f>VLOOKUP(基本表格!E6505,起始地址定义!A:D,4,FALSE)&amp;" "&amp;Q6505</f>
        <v>2494+P7-M2 旋风旋转下料阀 电机控制 左跑偏1检测</v>
      </c>
      <c r="I6505" s="10" t="str">
        <f t="shared" si="1058"/>
        <v>DB200,X1608.2</v>
      </c>
      <c r="J6505" s="13" t="str">
        <f>VLOOKUP(E6505,起始地址定义!A:D,2,FALSE)</f>
        <v>DB200</v>
      </c>
      <c r="K6505" s="12" t="str">
        <f t="shared" si="1059"/>
        <v>X1608.2</v>
      </c>
      <c r="L6505" s="13">
        <f>VLOOKUP(E6505,起始地址定义!A:D,3,FALSE)</f>
        <v>1600</v>
      </c>
      <c r="M6505" s="14">
        <f>VLOOKUP($F6505,类型描述及偏移量!$C:$H,2,FALSE)</f>
        <v>8.2</v>
      </c>
      <c r="N6505" s="14" t="str">
        <f>VLOOKUP($F6505,类型描述及偏移量!$C:$H,3,FALSE)</f>
        <v>离散</v>
      </c>
      <c r="O6505" s="14" t="str">
        <f>VLOOKUP($F6505,类型描述及偏移量!$C:$H,4,FALSE)</f>
        <v>None</v>
      </c>
      <c r="P6505" s="14" t="str">
        <f>VLOOKUP($F6505,类型描述及偏移量!$C:$H,5,FALSE)</f>
        <v>Yes</v>
      </c>
      <c r="Q6505" s="14" t="str">
        <f>VLOOKUP($F6505,类型描述及偏移量!$C:$H,6,FALSE)</f>
        <v>左跑偏1检测</v>
      </c>
    </row>
    <row r="6506" hidden="1" spans="1:17">
      <c r="A6506" s="12" t="s">
        <v>130</v>
      </c>
      <c r="B6506" s="12" t="str">
        <f t="shared" si="1060"/>
        <v>M8_M</v>
      </c>
      <c r="C6506" s="12" t="str">
        <f t="shared" si="1061"/>
        <v>LMD_EN</v>
      </c>
      <c r="D6506" s="12" t="str">
        <f t="shared" si="1062"/>
        <v>BP_Motor_var</v>
      </c>
      <c r="E6506" s="13" t="str">
        <f t="shared" si="1055"/>
        <v>CHPD_M8_M_BP_Motor_var</v>
      </c>
      <c r="F6506" s="14" t="str">
        <f t="shared" si="1056"/>
        <v>BP_Motor_var_LMD_EN</v>
      </c>
      <c r="G6506" s="10" t="str">
        <f t="shared" si="1057"/>
        <v>CHPD_M8_M_LMD_EN</v>
      </c>
      <c r="H6506" s="10" t="str">
        <f>VLOOKUP(基本表格!E6506,起始地址定义!A:D,4,FALSE)&amp;" "&amp;Q6506</f>
        <v>2494+P7-M2 旋风旋转下料阀 电机控制 左跑偏保护使能</v>
      </c>
      <c r="I6506" s="10" t="str">
        <f t="shared" si="1058"/>
        <v>DB200,X1608.3</v>
      </c>
      <c r="J6506" s="13" t="str">
        <f>VLOOKUP(E6506,起始地址定义!A:D,2,FALSE)</f>
        <v>DB200</v>
      </c>
      <c r="K6506" s="12" t="str">
        <f t="shared" si="1059"/>
        <v>X1608.3</v>
      </c>
      <c r="L6506" s="13">
        <f>VLOOKUP(E6506,起始地址定义!A:D,3,FALSE)</f>
        <v>1600</v>
      </c>
      <c r="M6506" s="14">
        <f>VLOOKUP($F6506,类型描述及偏移量!$C:$H,2,FALSE)</f>
        <v>8.3</v>
      </c>
      <c r="N6506" s="14" t="str">
        <f>VLOOKUP($F6506,类型描述及偏移量!$C:$H,3,FALSE)</f>
        <v>离散</v>
      </c>
      <c r="O6506" s="14" t="str">
        <f>VLOOKUP($F6506,类型描述及偏移量!$C:$H,4,FALSE)</f>
        <v>None</v>
      </c>
      <c r="P6506" s="14" t="str">
        <f>VLOOKUP($F6506,类型描述及偏移量!$C:$H,5,FALSE)</f>
        <v>No</v>
      </c>
      <c r="Q6506" s="14" t="str">
        <f>VLOOKUP($F6506,类型描述及偏移量!$C:$H,6,FALSE)</f>
        <v>左跑偏保护使能</v>
      </c>
    </row>
    <row r="6507" hidden="1" spans="1:17">
      <c r="A6507" s="12" t="s">
        <v>130</v>
      </c>
      <c r="B6507" s="12" t="str">
        <f t="shared" si="1060"/>
        <v>M8_M</v>
      </c>
      <c r="C6507" s="12" t="str">
        <f t="shared" si="1061"/>
        <v>LMD_Stop</v>
      </c>
      <c r="D6507" s="12" t="str">
        <f t="shared" si="1062"/>
        <v>BP_Motor_var</v>
      </c>
      <c r="E6507" s="13" t="str">
        <f t="shared" si="1055"/>
        <v>CHPD_M8_M_BP_Motor_var</v>
      </c>
      <c r="F6507" s="14" t="str">
        <f t="shared" si="1056"/>
        <v>BP_Motor_var_LMD_Stop</v>
      </c>
      <c r="G6507" s="10" t="str">
        <f t="shared" si="1057"/>
        <v>CHPD_M8_M_LMD_Stop</v>
      </c>
      <c r="H6507" s="10" t="str">
        <f>VLOOKUP(基本表格!E6507,起始地址定义!A:D,4,FALSE)&amp;" "&amp;Q6507</f>
        <v>2494+P7-M2 旋风旋转下料阀 电机控制 左跑偏导致停机</v>
      </c>
      <c r="I6507" s="10" t="str">
        <f t="shared" si="1058"/>
        <v>DB200,X1608.4</v>
      </c>
      <c r="J6507" s="13" t="str">
        <f>VLOOKUP(E6507,起始地址定义!A:D,2,FALSE)</f>
        <v>DB200</v>
      </c>
      <c r="K6507" s="12" t="str">
        <f t="shared" si="1059"/>
        <v>X1608.4</v>
      </c>
      <c r="L6507" s="13">
        <f>VLOOKUP(E6507,起始地址定义!A:D,3,FALSE)</f>
        <v>1600</v>
      </c>
      <c r="M6507" s="14">
        <f>VLOOKUP($F6507,类型描述及偏移量!$C:$H,2,FALSE)</f>
        <v>8.4</v>
      </c>
      <c r="N6507" s="14" t="str">
        <f>VLOOKUP($F6507,类型描述及偏移量!$C:$H,3,FALSE)</f>
        <v>离散</v>
      </c>
      <c r="O6507" s="14" t="str">
        <f>VLOOKUP($F6507,类型描述及偏移量!$C:$H,4,FALSE)</f>
        <v>On</v>
      </c>
      <c r="P6507" s="14" t="str">
        <f>VLOOKUP($F6507,类型描述及偏移量!$C:$H,5,FALSE)</f>
        <v>Yes</v>
      </c>
      <c r="Q6507" s="14" t="str">
        <f>VLOOKUP($F6507,类型描述及偏移量!$C:$H,6,FALSE)</f>
        <v>左跑偏导致停机</v>
      </c>
    </row>
    <row r="6508" hidden="1" spans="1:17">
      <c r="A6508" s="12" t="s">
        <v>130</v>
      </c>
      <c r="B6508" s="12" t="str">
        <f t="shared" si="1060"/>
        <v>M8_M</v>
      </c>
      <c r="C6508" s="12" t="str">
        <f t="shared" si="1061"/>
        <v>LMD_Time</v>
      </c>
      <c r="D6508" s="12" t="str">
        <f t="shared" si="1062"/>
        <v>BP_Motor_var</v>
      </c>
      <c r="E6508" s="13" t="str">
        <f t="shared" si="1055"/>
        <v>CHPD_M8_M_BP_Motor_var</v>
      </c>
      <c r="F6508" s="14" t="str">
        <f t="shared" si="1056"/>
        <v>BP_Motor_var_LMD_Time</v>
      </c>
      <c r="G6508" s="10" t="str">
        <f t="shared" si="1057"/>
        <v>CHPD_M8_M_LMD_Time</v>
      </c>
      <c r="H6508" s="10" t="str">
        <f>VLOOKUP(基本表格!E6508,起始地址定义!A:D,4,FALSE)&amp;" "&amp;Q6508</f>
        <v>2494+P7-M2 旋风旋转下料阀 电机控制 左跑偏检测时间</v>
      </c>
      <c r="I6508" s="10" t="str">
        <f t="shared" si="1058"/>
        <v>DB200,INT1610</v>
      </c>
      <c r="J6508" s="13" t="str">
        <f>VLOOKUP(E6508,起始地址定义!A:D,2,FALSE)</f>
        <v>DB200</v>
      </c>
      <c r="K6508" s="12" t="str">
        <f t="shared" si="1059"/>
        <v>INT1610</v>
      </c>
      <c r="L6508" s="13">
        <f>VLOOKUP(E6508,起始地址定义!A:D,3,FALSE)</f>
        <v>1600</v>
      </c>
      <c r="M6508" s="14">
        <f>VLOOKUP($F6508,类型描述及偏移量!$C:$H,2,FALSE)</f>
        <v>10</v>
      </c>
      <c r="N6508" s="14" t="str">
        <f>VLOOKUP($F6508,类型描述及偏移量!$C:$H,3,FALSE)</f>
        <v>整型</v>
      </c>
      <c r="O6508" s="14" t="str">
        <f>VLOOKUP($F6508,类型描述及偏移量!$C:$H,4,FALSE)</f>
        <v>None</v>
      </c>
      <c r="P6508" s="14" t="str">
        <f>VLOOKUP($F6508,类型描述及偏移量!$C:$H,5,FALSE)</f>
        <v>No</v>
      </c>
      <c r="Q6508" s="14" t="str">
        <f>VLOOKUP($F6508,类型描述及偏移量!$C:$H,6,FALSE)</f>
        <v>左跑偏检测时间</v>
      </c>
    </row>
    <row r="6509" hidden="1" spans="1:17">
      <c r="A6509" s="12" t="s">
        <v>130</v>
      </c>
      <c r="B6509" s="12" t="str">
        <f t="shared" si="1060"/>
        <v>M8_M</v>
      </c>
      <c r="C6509" s="12" t="str">
        <f t="shared" si="1061"/>
        <v>RMD_ALM</v>
      </c>
      <c r="D6509" s="12" t="str">
        <f t="shared" si="1062"/>
        <v>BP_Motor_var</v>
      </c>
      <c r="E6509" s="13" t="str">
        <f t="shared" si="1055"/>
        <v>CHPD_M8_M_BP_Motor_var</v>
      </c>
      <c r="F6509" s="14" t="str">
        <f t="shared" si="1056"/>
        <v>BP_Motor_var_RMD_ALM</v>
      </c>
      <c r="G6509" s="10" t="str">
        <f t="shared" si="1057"/>
        <v>CHPD_M8_M_RMD_ALM</v>
      </c>
      <c r="H6509" s="10" t="str">
        <f>VLOOKUP(基本表格!E6509,起始地址定义!A:D,4,FALSE)&amp;" "&amp;Q6509</f>
        <v>2494+P7-M2 旋风旋转下料阀 电机控制 右 跑偏报警</v>
      </c>
      <c r="I6509" s="10" t="str">
        <f t="shared" si="1058"/>
        <v>DB200,X1612.0</v>
      </c>
      <c r="J6509" s="13" t="str">
        <f>VLOOKUP(E6509,起始地址定义!A:D,2,FALSE)</f>
        <v>DB200</v>
      </c>
      <c r="K6509" s="12" t="str">
        <f t="shared" si="1059"/>
        <v>X1612.0</v>
      </c>
      <c r="L6509" s="13">
        <f>VLOOKUP(E6509,起始地址定义!A:D,3,FALSE)</f>
        <v>1600</v>
      </c>
      <c r="M6509" s="14">
        <f>VLOOKUP($F6509,类型描述及偏移量!$C:$H,2,FALSE)</f>
        <v>12</v>
      </c>
      <c r="N6509" s="14" t="str">
        <f>VLOOKUP($F6509,类型描述及偏移量!$C:$H,3,FALSE)</f>
        <v>离散</v>
      </c>
      <c r="O6509" s="14" t="str">
        <f>VLOOKUP($F6509,类型描述及偏移量!$C:$H,4,FALSE)</f>
        <v>On</v>
      </c>
      <c r="P6509" s="14" t="str">
        <f>VLOOKUP($F6509,类型描述及偏移量!$C:$H,5,FALSE)</f>
        <v>Yes</v>
      </c>
      <c r="Q6509" s="14" t="str">
        <f>VLOOKUP($F6509,类型描述及偏移量!$C:$H,6,FALSE)</f>
        <v>右 跑偏报警</v>
      </c>
    </row>
    <row r="6510" hidden="1" spans="1:17">
      <c r="A6510" s="12" t="s">
        <v>130</v>
      </c>
      <c r="B6510" s="12" t="str">
        <f t="shared" si="1060"/>
        <v>M8_M</v>
      </c>
      <c r="C6510" s="12" t="str">
        <f t="shared" si="1061"/>
        <v>RMD_CHK_1</v>
      </c>
      <c r="D6510" s="12" t="str">
        <f t="shared" si="1062"/>
        <v>BP_Motor_var</v>
      </c>
      <c r="E6510" s="13" t="str">
        <f t="shared" si="1055"/>
        <v>CHPD_M8_M_BP_Motor_var</v>
      </c>
      <c r="F6510" s="14" t="str">
        <f t="shared" si="1056"/>
        <v>BP_Motor_var_RMD_CHK_1</v>
      </c>
      <c r="G6510" s="10" t="str">
        <f t="shared" si="1057"/>
        <v>CHPD_M8_M_RMD_CHK_1</v>
      </c>
      <c r="H6510" s="10" t="str">
        <f>VLOOKUP(基本表格!E6510,起始地址定义!A:D,4,FALSE)&amp;" "&amp;Q6510</f>
        <v>2494+P7-M2 旋风旋转下料阀 电机控制 右跑偏1检测</v>
      </c>
      <c r="I6510" s="10" t="str">
        <f t="shared" si="1058"/>
        <v>DB200,X1612.1</v>
      </c>
      <c r="J6510" s="13" t="str">
        <f>VLOOKUP(E6510,起始地址定义!A:D,2,FALSE)</f>
        <v>DB200</v>
      </c>
      <c r="K6510" s="12" t="str">
        <f t="shared" si="1059"/>
        <v>X1612.1</v>
      </c>
      <c r="L6510" s="13">
        <f>VLOOKUP(E6510,起始地址定义!A:D,3,FALSE)</f>
        <v>1600</v>
      </c>
      <c r="M6510" s="14">
        <f>VLOOKUP($F6510,类型描述及偏移量!$C:$H,2,FALSE)</f>
        <v>12.1</v>
      </c>
      <c r="N6510" s="14" t="str">
        <f>VLOOKUP($F6510,类型描述及偏移量!$C:$H,3,FALSE)</f>
        <v>离散</v>
      </c>
      <c r="O6510" s="14" t="str">
        <f>VLOOKUP($F6510,类型描述及偏移量!$C:$H,4,FALSE)</f>
        <v>None</v>
      </c>
      <c r="P6510" s="14" t="str">
        <f>VLOOKUP($F6510,类型描述及偏移量!$C:$H,5,FALSE)</f>
        <v>Yes</v>
      </c>
      <c r="Q6510" s="14" t="str">
        <f>VLOOKUP($F6510,类型描述及偏移量!$C:$H,6,FALSE)</f>
        <v>右跑偏1检测</v>
      </c>
    </row>
    <row r="6511" hidden="1" spans="1:17">
      <c r="A6511" s="12" t="s">
        <v>130</v>
      </c>
      <c r="B6511" s="12" t="str">
        <f t="shared" si="1060"/>
        <v>M8_M</v>
      </c>
      <c r="C6511" s="12" t="str">
        <f t="shared" si="1061"/>
        <v>RMD_EN</v>
      </c>
      <c r="D6511" s="12" t="str">
        <f t="shared" si="1062"/>
        <v>BP_Motor_var</v>
      </c>
      <c r="E6511" s="13" t="str">
        <f t="shared" si="1055"/>
        <v>CHPD_M8_M_BP_Motor_var</v>
      </c>
      <c r="F6511" s="14" t="str">
        <f t="shared" si="1056"/>
        <v>BP_Motor_var_RMD_EN</v>
      </c>
      <c r="G6511" s="10" t="str">
        <f t="shared" si="1057"/>
        <v>CHPD_M8_M_RMD_EN</v>
      </c>
      <c r="H6511" s="10" t="str">
        <f>VLOOKUP(基本表格!E6511,起始地址定义!A:D,4,FALSE)&amp;" "&amp;Q6511</f>
        <v>2494+P7-M2 旋风旋转下料阀 电机控制 右跑偏保护使能</v>
      </c>
      <c r="I6511" s="10" t="str">
        <f t="shared" si="1058"/>
        <v>DB200,X1612.2</v>
      </c>
      <c r="J6511" s="13" t="str">
        <f>VLOOKUP(E6511,起始地址定义!A:D,2,FALSE)</f>
        <v>DB200</v>
      </c>
      <c r="K6511" s="12" t="str">
        <f t="shared" si="1059"/>
        <v>X1612.2</v>
      </c>
      <c r="L6511" s="13">
        <f>VLOOKUP(E6511,起始地址定义!A:D,3,FALSE)</f>
        <v>1600</v>
      </c>
      <c r="M6511" s="14">
        <f>VLOOKUP($F6511,类型描述及偏移量!$C:$H,2,FALSE)</f>
        <v>12.2</v>
      </c>
      <c r="N6511" s="14" t="str">
        <f>VLOOKUP($F6511,类型描述及偏移量!$C:$H,3,FALSE)</f>
        <v>离散</v>
      </c>
      <c r="O6511" s="14" t="str">
        <f>VLOOKUP($F6511,类型描述及偏移量!$C:$H,4,FALSE)</f>
        <v>None</v>
      </c>
      <c r="P6511" s="14" t="str">
        <f>VLOOKUP($F6511,类型描述及偏移量!$C:$H,5,FALSE)</f>
        <v>No</v>
      </c>
      <c r="Q6511" s="14" t="str">
        <f>VLOOKUP($F6511,类型描述及偏移量!$C:$H,6,FALSE)</f>
        <v>右跑偏保护使能</v>
      </c>
    </row>
    <row r="6512" hidden="1" spans="1:17">
      <c r="A6512" s="12" t="s">
        <v>130</v>
      </c>
      <c r="B6512" s="12" t="str">
        <f t="shared" si="1060"/>
        <v>M8_M</v>
      </c>
      <c r="C6512" s="12" t="str">
        <f t="shared" si="1061"/>
        <v>RMD_Stop</v>
      </c>
      <c r="D6512" s="12" t="str">
        <f t="shared" si="1062"/>
        <v>BP_Motor_var</v>
      </c>
      <c r="E6512" s="13" t="str">
        <f t="shared" si="1055"/>
        <v>CHPD_M8_M_BP_Motor_var</v>
      </c>
      <c r="F6512" s="14" t="str">
        <f t="shared" si="1056"/>
        <v>BP_Motor_var_RMD_Stop</v>
      </c>
      <c r="G6512" s="10" t="str">
        <f t="shared" si="1057"/>
        <v>CHPD_M8_M_RMD_Stop</v>
      </c>
      <c r="H6512" s="10" t="str">
        <f>VLOOKUP(基本表格!E6512,起始地址定义!A:D,4,FALSE)&amp;" "&amp;Q6512</f>
        <v>2494+P7-M2 旋风旋转下料阀 电机控制 右跑偏导致停机</v>
      </c>
      <c r="I6512" s="10" t="str">
        <f t="shared" si="1058"/>
        <v>DB200,X1612.3</v>
      </c>
      <c r="J6512" s="13" t="str">
        <f>VLOOKUP(E6512,起始地址定义!A:D,2,FALSE)</f>
        <v>DB200</v>
      </c>
      <c r="K6512" s="12" t="str">
        <f t="shared" si="1059"/>
        <v>X1612.3</v>
      </c>
      <c r="L6512" s="13">
        <f>VLOOKUP(E6512,起始地址定义!A:D,3,FALSE)</f>
        <v>1600</v>
      </c>
      <c r="M6512" s="14">
        <f>VLOOKUP($F6512,类型描述及偏移量!$C:$H,2,FALSE)</f>
        <v>12.3</v>
      </c>
      <c r="N6512" s="14" t="str">
        <f>VLOOKUP($F6512,类型描述及偏移量!$C:$H,3,FALSE)</f>
        <v>离散</v>
      </c>
      <c r="O6512" s="14" t="str">
        <f>VLOOKUP($F6512,类型描述及偏移量!$C:$H,4,FALSE)</f>
        <v>On</v>
      </c>
      <c r="P6512" s="14" t="str">
        <f>VLOOKUP($F6512,类型描述及偏移量!$C:$H,5,FALSE)</f>
        <v>Yes</v>
      </c>
      <c r="Q6512" s="14" t="str">
        <f>VLOOKUP($F6512,类型描述及偏移量!$C:$H,6,FALSE)</f>
        <v>右跑偏导致停机</v>
      </c>
    </row>
    <row r="6513" hidden="1" spans="1:17">
      <c r="A6513" s="12" t="s">
        <v>130</v>
      </c>
      <c r="B6513" s="12" t="str">
        <f t="shared" si="1060"/>
        <v>M8_M</v>
      </c>
      <c r="C6513" s="12" t="str">
        <f t="shared" si="1061"/>
        <v>RMD_Time</v>
      </c>
      <c r="D6513" s="12" t="str">
        <f t="shared" si="1062"/>
        <v>BP_Motor_var</v>
      </c>
      <c r="E6513" s="13" t="str">
        <f t="shared" si="1055"/>
        <v>CHPD_M8_M_BP_Motor_var</v>
      </c>
      <c r="F6513" s="14" t="str">
        <f t="shared" si="1056"/>
        <v>BP_Motor_var_RMD_Time</v>
      </c>
      <c r="G6513" s="10" t="str">
        <f t="shared" si="1057"/>
        <v>CHPD_M8_M_RMD_Time</v>
      </c>
      <c r="H6513" s="10" t="str">
        <f>VLOOKUP(基本表格!E6513,起始地址定义!A:D,4,FALSE)&amp;" "&amp;Q6513</f>
        <v>2494+P7-M2 旋风旋转下料阀 电机控制 右跑偏检测时间</v>
      </c>
      <c r="I6513" s="10" t="str">
        <f t="shared" si="1058"/>
        <v>DB200,INT1614</v>
      </c>
      <c r="J6513" s="13" t="str">
        <f>VLOOKUP(E6513,起始地址定义!A:D,2,FALSE)</f>
        <v>DB200</v>
      </c>
      <c r="K6513" s="12" t="str">
        <f t="shared" si="1059"/>
        <v>INT1614</v>
      </c>
      <c r="L6513" s="13">
        <f>VLOOKUP(E6513,起始地址定义!A:D,3,FALSE)</f>
        <v>1600</v>
      </c>
      <c r="M6513" s="14">
        <f>VLOOKUP($F6513,类型描述及偏移量!$C:$H,2,FALSE)</f>
        <v>14</v>
      </c>
      <c r="N6513" s="14" t="str">
        <f>VLOOKUP($F6513,类型描述及偏移量!$C:$H,3,FALSE)</f>
        <v>整型</v>
      </c>
      <c r="O6513" s="14" t="str">
        <f>VLOOKUP($F6513,类型描述及偏移量!$C:$H,4,FALSE)</f>
        <v>None</v>
      </c>
      <c r="P6513" s="14" t="str">
        <f>VLOOKUP($F6513,类型描述及偏移量!$C:$H,5,FALSE)</f>
        <v>No</v>
      </c>
      <c r="Q6513" s="14" t="str">
        <f>VLOOKUP($F6513,类型描述及偏移量!$C:$H,6,FALSE)</f>
        <v>右跑偏检测时间</v>
      </c>
    </row>
    <row r="6514" hidden="1" spans="1:17">
      <c r="A6514" s="12" t="s">
        <v>130</v>
      </c>
      <c r="B6514" s="12" t="str">
        <f t="shared" si="1060"/>
        <v>M8_M</v>
      </c>
      <c r="C6514" s="12" t="str">
        <f t="shared" si="1061"/>
        <v>Motor_Delta</v>
      </c>
      <c r="D6514" s="12" t="str">
        <f t="shared" si="1062"/>
        <v>BP_Motor_var</v>
      </c>
      <c r="E6514" s="13" t="str">
        <f t="shared" si="1055"/>
        <v>CHPD_M8_M_BP_Motor_var</v>
      </c>
      <c r="F6514" s="14" t="str">
        <f t="shared" si="1056"/>
        <v>BP_Motor_var_Motor_Delta</v>
      </c>
      <c r="G6514" s="10" t="str">
        <f t="shared" si="1057"/>
        <v>CHPD_M8_M_Motor_Delta</v>
      </c>
      <c r="H6514" s="10" t="str">
        <f>VLOOKUP(基本表格!E6514,起始地址定义!A:D,4,FALSE)&amp;" "&amp;Q6514</f>
        <v>2494+P7-M2 旋风旋转下料阀 电机控制 三角型</v>
      </c>
      <c r="I6514" s="10" t="str">
        <f t="shared" si="1058"/>
        <v>DB200,X1616.0</v>
      </c>
      <c r="J6514" s="13" t="str">
        <f>VLOOKUP(E6514,起始地址定义!A:D,2,FALSE)</f>
        <v>DB200</v>
      </c>
      <c r="K6514" s="12" t="str">
        <f t="shared" si="1059"/>
        <v>X1616.0</v>
      </c>
      <c r="L6514" s="13">
        <f>VLOOKUP(E6514,起始地址定义!A:D,3,FALSE)</f>
        <v>1600</v>
      </c>
      <c r="M6514" s="14">
        <f>VLOOKUP($F6514,类型描述及偏移量!$C:$H,2,FALSE)</f>
        <v>16</v>
      </c>
      <c r="N6514" s="14" t="str">
        <f>VLOOKUP($F6514,类型描述及偏移量!$C:$H,3,FALSE)</f>
        <v>离散</v>
      </c>
      <c r="O6514" s="14" t="str">
        <f>VLOOKUP($F6514,类型描述及偏移量!$C:$H,4,FALSE)</f>
        <v>None</v>
      </c>
      <c r="P6514" s="14" t="str">
        <f>VLOOKUP($F6514,类型描述及偏移量!$C:$H,5,FALSE)</f>
        <v>Yes</v>
      </c>
      <c r="Q6514" s="14" t="str">
        <f>VLOOKUP($F6514,类型描述及偏移量!$C:$H,6,FALSE)</f>
        <v>三角型</v>
      </c>
    </row>
    <row r="6515" hidden="1" spans="1:17">
      <c r="A6515" s="12" t="s">
        <v>130</v>
      </c>
      <c r="B6515" s="12" t="str">
        <f t="shared" si="1060"/>
        <v>M8_M</v>
      </c>
      <c r="C6515" s="12" t="str">
        <f t="shared" si="1061"/>
        <v>Motor_Wye</v>
      </c>
      <c r="D6515" s="12" t="str">
        <f t="shared" si="1062"/>
        <v>BP_Motor_var</v>
      </c>
      <c r="E6515" s="13" t="str">
        <f t="shared" si="1055"/>
        <v>CHPD_M8_M_BP_Motor_var</v>
      </c>
      <c r="F6515" s="14" t="str">
        <f t="shared" si="1056"/>
        <v>BP_Motor_var_Motor_Wye</v>
      </c>
      <c r="G6515" s="10" t="str">
        <f t="shared" si="1057"/>
        <v>CHPD_M8_M_Motor_Wye</v>
      </c>
      <c r="H6515" s="10" t="str">
        <f>VLOOKUP(基本表格!E6515,起始地址定义!A:D,4,FALSE)&amp;" "&amp;Q6515</f>
        <v>2494+P7-M2 旋风旋转下料阀 电机控制 星型</v>
      </c>
      <c r="I6515" s="10" t="str">
        <f t="shared" si="1058"/>
        <v>DB200,X1616.1</v>
      </c>
      <c r="J6515" s="13" t="str">
        <f>VLOOKUP(E6515,起始地址定义!A:D,2,FALSE)</f>
        <v>DB200</v>
      </c>
      <c r="K6515" s="12" t="str">
        <f t="shared" si="1059"/>
        <v>X1616.1</v>
      </c>
      <c r="L6515" s="13">
        <f>VLOOKUP(E6515,起始地址定义!A:D,3,FALSE)</f>
        <v>1600</v>
      </c>
      <c r="M6515" s="14">
        <f>VLOOKUP($F6515,类型描述及偏移量!$C:$H,2,FALSE)</f>
        <v>16.1</v>
      </c>
      <c r="N6515" s="14" t="str">
        <f>VLOOKUP($F6515,类型描述及偏移量!$C:$H,3,FALSE)</f>
        <v>离散</v>
      </c>
      <c r="O6515" s="14" t="str">
        <f>VLOOKUP($F6515,类型描述及偏移量!$C:$H,4,FALSE)</f>
        <v>None</v>
      </c>
      <c r="P6515" s="14" t="str">
        <f>VLOOKUP($F6515,类型描述及偏移量!$C:$H,5,FALSE)</f>
        <v>Yes</v>
      </c>
      <c r="Q6515" s="14" t="str">
        <f>VLOOKUP($F6515,类型描述及偏移量!$C:$H,6,FALSE)</f>
        <v>星型</v>
      </c>
    </row>
    <row r="6516" hidden="1" spans="1:17">
      <c r="A6516" s="12" t="s">
        <v>130</v>
      </c>
      <c r="B6516" s="12" t="str">
        <f t="shared" si="1060"/>
        <v>M8_M</v>
      </c>
      <c r="C6516" s="12" t="str">
        <f t="shared" si="1061"/>
        <v>MSD</v>
      </c>
      <c r="D6516" s="12" t="str">
        <f t="shared" si="1062"/>
        <v>BP_Motor_var</v>
      </c>
      <c r="E6516" s="13" t="str">
        <f t="shared" si="1055"/>
        <v>CHPD_M8_M_BP_Motor_var</v>
      </c>
      <c r="F6516" s="14" t="str">
        <f t="shared" si="1056"/>
        <v>BP_Motor_var_MSD</v>
      </c>
      <c r="G6516" s="10" t="str">
        <f t="shared" si="1057"/>
        <v>CHPD_M8_M_MSD</v>
      </c>
      <c r="H6516" s="10" t="str">
        <f>VLOOKUP(基本表格!E6516,起始地址定义!A:D,4,FALSE)&amp;" "&amp;Q6516</f>
        <v>2494+P7-M2 旋风旋转下料阀 电机控制 维修开关</v>
      </c>
      <c r="I6516" s="10" t="str">
        <f t="shared" si="1058"/>
        <v>DB200,X1616.2</v>
      </c>
      <c r="J6516" s="13" t="str">
        <f>VLOOKUP(E6516,起始地址定义!A:D,2,FALSE)</f>
        <v>DB200</v>
      </c>
      <c r="K6516" s="12" t="str">
        <f t="shared" si="1059"/>
        <v>X1616.2</v>
      </c>
      <c r="L6516" s="13">
        <f>VLOOKUP(E6516,起始地址定义!A:D,3,FALSE)</f>
        <v>1600</v>
      </c>
      <c r="M6516" s="14">
        <f>VLOOKUP($F6516,类型描述及偏移量!$C:$H,2,FALSE)</f>
        <v>16.2</v>
      </c>
      <c r="N6516" s="14" t="str">
        <f>VLOOKUP($F6516,类型描述及偏移量!$C:$H,3,FALSE)</f>
        <v>离散</v>
      </c>
      <c r="O6516" s="14" t="str">
        <f>VLOOKUP($F6516,类型描述及偏移量!$C:$H,4,FALSE)</f>
        <v>On</v>
      </c>
      <c r="P6516" s="14" t="str">
        <f>VLOOKUP($F6516,类型描述及偏移量!$C:$H,5,FALSE)</f>
        <v>Yes</v>
      </c>
      <c r="Q6516" s="14" t="str">
        <f>VLOOKUP($F6516,类型描述及偏移量!$C:$H,6,FALSE)</f>
        <v>维修开关</v>
      </c>
    </row>
    <row r="6517" hidden="1" spans="1:17">
      <c r="A6517" s="12" t="s">
        <v>130</v>
      </c>
      <c r="B6517" s="12" t="str">
        <f t="shared" si="1060"/>
        <v>M8_M</v>
      </c>
      <c r="C6517" s="12" t="str">
        <f t="shared" si="1061"/>
        <v>LMD_CHK_2</v>
      </c>
      <c r="D6517" s="12" t="str">
        <f t="shared" si="1062"/>
        <v>BP_Motor_var</v>
      </c>
      <c r="E6517" s="13" t="str">
        <f t="shared" si="1055"/>
        <v>CHPD_M8_M_BP_Motor_var</v>
      </c>
      <c r="F6517" s="14" t="str">
        <f t="shared" si="1056"/>
        <v>BP_Motor_var_LMD_CHK_2</v>
      </c>
      <c r="G6517" s="10" t="str">
        <f t="shared" si="1057"/>
        <v>CHPD_M8_M_LMD_CHK_2</v>
      </c>
      <c r="H6517" s="10" t="str">
        <f>VLOOKUP(基本表格!E6517,起始地址定义!A:D,4,FALSE)&amp;" "&amp;Q6517</f>
        <v>2494+P7-M2 旋风旋转下料阀 电机控制 左跑偏2检测</v>
      </c>
      <c r="I6517" s="10" t="str">
        <f t="shared" si="1058"/>
        <v>DB200,X1616.3</v>
      </c>
      <c r="J6517" s="13" t="str">
        <f>VLOOKUP(E6517,起始地址定义!A:D,2,FALSE)</f>
        <v>DB200</v>
      </c>
      <c r="K6517" s="12" t="str">
        <f t="shared" si="1059"/>
        <v>X1616.3</v>
      </c>
      <c r="L6517" s="13">
        <f>VLOOKUP(E6517,起始地址定义!A:D,3,FALSE)</f>
        <v>1600</v>
      </c>
      <c r="M6517" s="14">
        <f>VLOOKUP($F6517,类型描述及偏移量!$C:$H,2,FALSE)</f>
        <v>16.3</v>
      </c>
      <c r="N6517" s="14" t="str">
        <f>VLOOKUP($F6517,类型描述及偏移量!$C:$H,3,FALSE)</f>
        <v>离散</v>
      </c>
      <c r="O6517" s="14" t="str">
        <f>VLOOKUP($F6517,类型描述及偏移量!$C:$H,4,FALSE)</f>
        <v>None</v>
      </c>
      <c r="P6517" s="14" t="str">
        <f>VLOOKUP($F6517,类型描述及偏移量!$C:$H,5,FALSE)</f>
        <v>Yes</v>
      </c>
      <c r="Q6517" s="14" t="str">
        <f>VLOOKUP($F6517,类型描述及偏移量!$C:$H,6,FALSE)</f>
        <v>左跑偏2检测</v>
      </c>
    </row>
    <row r="6518" hidden="1" spans="1:17">
      <c r="A6518" s="12" t="s">
        <v>130</v>
      </c>
      <c r="B6518" s="12" t="str">
        <f t="shared" si="1060"/>
        <v>M8_M</v>
      </c>
      <c r="C6518" s="12" t="str">
        <f t="shared" si="1061"/>
        <v>RMD_CHK_2</v>
      </c>
      <c r="D6518" s="12" t="str">
        <f t="shared" si="1062"/>
        <v>BP_Motor_var</v>
      </c>
      <c r="E6518" s="13" t="str">
        <f t="shared" si="1055"/>
        <v>CHPD_M8_M_BP_Motor_var</v>
      </c>
      <c r="F6518" s="14" t="str">
        <f t="shared" si="1056"/>
        <v>BP_Motor_var_RMD_CHK_2</v>
      </c>
      <c r="G6518" s="10" t="str">
        <f t="shared" si="1057"/>
        <v>CHPD_M8_M_RMD_CHK_2</v>
      </c>
      <c r="H6518" s="10" t="str">
        <f>VLOOKUP(基本表格!E6518,起始地址定义!A:D,4,FALSE)&amp;" "&amp;Q6518</f>
        <v>2494+P7-M2 旋风旋转下料阀 电机控制 右跑偏2检测</v>
      </c>
      <c r="I6518" s="10" t="str">
        <f t="shared" si="1058"/>
        <v>DB200,X1616.4</v>
      </c>
      <c r="J6518" s="13" t="str">
        <f>VLOOKUP(E6518,起始地址定义!A:D,2,FALSE)</f>
        <v>DB200</v>
      </c>
      <c r="K6518" s="12" t="str">
        <f t="shared" si="1059"/>
        <v>X1616.4</v>
      </c>
      <c r="L6518" s="13">
        <f>VLOOKUP(E6518,起始地址定义!A:D,3,FALSE)</f>
        <v>1600</v>
      </c>
      <c r="M6518" s="14">
        <f>VLOOKUP($F6518,类型描述及偏移量!$C:$H,2,FALSE)</f>
        <v>16.4</v>
      </c>
      <c r="N6518" s="14" t="str">
        <f>VLOOKUP($F6518,类型描述及偏移量!$C:$H,3,FALSE)</f>
        <v>离散</v>
      </c>
      <c r="O6518" s="14" t="str">
        <f>VLOOKUP($F6518,类型描述及偏移量!$C:$H,4,FALSE)</f>
        <v>None</v>
      </c>
      <c r="P6518" s="14" t="str">
        <f>VLOOKUP($F6518,类型描述及偏移量!$C:$H,5,FALSE)</f>
        <v>Yes</v>
      </c>
      <c r="Q6518" s="14" t="str">
        <f>VLOOKUP($F6518,类型描述及偏移量!$C:$H,6,FALSE)</f>
        <v>右跑偏2检测</v>
      </c>
    </row>
    <row r="6519" hidden="1" spans="1:17">
      <c r="A6519" s="12" t="s">
        <v>130</v>
      </c>
      <c r="B6519" s="12" t="str">
        <f t="shared" si="1060"/>
        <v>M8_M</v>
      </c>
      <c r="C6519" s="12" t="str">
        <f t="shared" si="1061"/>
        <v>InterStarTime</v>
      </c>
      <c r="D6519" s="12" t="str">
        <f t="shared" si="1062"/>
        <v>BP_Motor_var</v>
      </c>
      <c r="E6519" s="13" t="str">
        <f t="shared" si="1055"/>
        <v>CHPD_M8_M_BP_Motor_var</v>
      </c>
      <c r="F6519" s="14" t="str">
        <f t="shared" si="1056"/>
        <v>BP_Motor_var_InterStarTime</v>
      </c>
      <c r="G6519" s="10" t="str">
        <f t="shared" si="1057"/>
        <v>CHPD_M8_M_InterStarTime</v>
      </c>
      <c r="H6519" s="10" t="str">
        <f>VLOOKUP(基本表格!E6519,起始地址定义!A:D,4,FALSE)&amp;" "&amp;Q6519</f>
        <v>2494+P7-M2 旋风旋转下料阀 电机控制 联动启动延时</v>
      </c>
      <c r="I6519" s="10" t="str">
        <f t="shared" si="1058"/>
        <v>DB200,INT1618</v>
      </c>
      <c r="J6519" s="13" t="str">
        <f>VLOOKUP(E6519,起始地址定义!A:D,2,FALSE)</f>
        <v>DB200</v>
      </c>
      <c r="K6519" s="12" t="str">
        <f t="shared" si="1059"/>
        <v>INT1618</v>
      </c>
      <c r="L6519" s="13">
        <f>VLOOKUP(E6519,起始地址定义!A:D,3,FALSE)</f>
        <v>1600</v>
      </c>
      <c r="M6519" s="14">
        <f>VLOOKUP($F6519,类型描述及偏移量!$C:$H,2,FALSE)</f>
        <v>18</v>
      </c>
      <c r="N6519" s="14" t="str">
        <f>VLOOKUP($F6519,类型描述及偏移量!$C:$H,3,FALSE)</f>
        <v>整型</v>
      </c>
      <c r="O6519" s="14" t="str">
        <f>VLOOKUP($F6519,类型描述及偏移量!$C:$H,4,FALSE)</f>
        <v>None</v>
      </c>
      <c r="P6519" s="14" t="str">
        <f>VLOOKUP($F6519,类型描述及偏移量!$C:$H,5,FALSE)</f>
        <v>No</v>
      </c>
      <c r="Q6519" s="14" t="str">
        <f>VLOOKUP($F6519,类型描述及偏移量!$C:$H,6,FALSE)</f>
        <v>联动启动延时</v>
      </c>
    </row>
    <row r="6520" hidden="1" spans="1:17">
      <c r="A6520" s="12" t="s">
        <v>130</v>
      </c>
      <c r="B6520" s="12" t="str">
        <f t="shared" si="1060"/>
        <v>M8_M</v>
      </c>
      <c r="C6520" s="12" t="str">
        <f t="shared" si="1061"/>
        <v>Alt_TMR</v>
      </c>
      <c r="D6520" s="12" t="str">
        <f t="shared" si="1062"/>
        <v>BP_Motor_var</v>
      </c>
      <c r="E6520" s="13" t="str">
        <f t="shared" si="1055"/>
        <v>CHPD_M8_M_BP_Motor_var</v>
      </c>
      <c r="F6520" s="14" t="str">
        <f t="shared" si="1056"/>
        <v>BP_Motor_var_Alt_TMR</v>
      </c>
      <c r="G6520" s="10" t="str">
        <f t="shared" si="1057"/>
        <v>CHPD_M8_M_Alt_TMR</v>
      </c>
      <c r="H6520" s="10" t="str">
        <f>VLOOKUP(基本表格!E6520,起始地址定义!A:D,4,FALSE)&amp;" "&amp;Q6520</f>
        <v>2494+P7-M2 旋风旋转下料阀 电机控制 起动转换时间 秒</v>
      </c>
      <c r="I6520" s="10" t="str">
        <f t="shared" si="1058"/>
        <v>DB200,INT1620</v>
      </c>
      <c r="J6520" s="13" t="str">
        <f>VLOOKUP(E6520,起始地址定义!A:D,2,FALSE)</f>
        <v>DB200</v>
      </c>
      <c r="K6520" s="12" t="str">
        <f t="shared" si="1059"/>
        <v>INT1620</v>
      </c>
      <c r="L6520" s="13">
        <f>VLOOKUP(E6520,起始地址定义!A:D,3,FALSE)</f>
        <v>1600</v>
      </c>
      <c r="M6520" s="14">
        <f>VLOOKUP($F6520,类型描述及偏移量!$C:$H,2,FALSE)</f>
        <v>20</v>
      </c>
      <c r="N6520" s="14" t="str">
        <f>VLOOKUP($F6520,类型描述及偏移量!$C:$H,3,FALSE)</f>
        <v>整型</v>
      </c>
      <c r="O6520" s="14" t="str">
        <f>VLOOKUP($F6520,类型描述及偏移量!$C:$H,4,FALSE)</f>
        <v>None</v>
      </c>
      <c r="P6520" s="14" t="str">
        <f>VLOOKUP($F6520,类型描述及偏移量!$C:$H,5,FALSE)</f>
        <v>No</v>
      </c>
      <c r="Q6520" s="14" t="str">
        <f>VLOOKUP($F6520,类型描述及偏移量!$C:$H,6,FALSE)</f>
        <v>起动转换时间 秒</v>
      </c>
    </row>
    <row r="6521" hidden="1" spans="1:17">
      <c r="A6521" s="12" t="s">
        <v>130</v>
      </c>
      <c r="B6521" s="12" t="str">
        <f t="shared" si="1060"/>
        <v>M9_M</v>
      </c>
      <c r="C6521" s="12" t="str">
        <f t="shared" si="1061"/>
        <v>Enable</v>
      </c>
      <c r="D6521" s="12" t="str">
        <f t="shared" si="1062"/>
        <v>BP_Motor_var</v>
      </c>
      <c r="E6521" s="13" t="str">
        <f t="shared" si="1055"/>
        <v>CHPD_M9_M_BP_Motor_var</v>
      </c>
      <c r="F6521" s="14" t="str">
        <f t="shared" si="1056"/>
        <v>BP_Motor_var_Enable</v>
      </c>
      <c r="G6521" s="10" t="str">
        <f t="shared" si="1057"/>
        <v>CHPD_M9_M_Enable</v>
      </c>
      <c r="H6521" s="10" t="str">
        <f>VLOOKUP(基本表格!E6521,起始地址定义!A:D,4,FALSE)&amp;" "&amp;Q6521</f>
        <v>2494+P7-M3 布袋除尘旋转下料阀 电机控制 使能</v>
      </c>
      <c r="I6521" s="10" t="str">
        <f t="shared" si="1058"/>
        <v>DB200,X1650.0</v>
      </c>
      <c r="J6521" s="13" t="str">
        <f>VLOOKUP(E6521,起始地址定义!A:D,2,FALSE)</f>
        <v>DB200</v>
      </c>
      <c r="K6521" s="12" t="str">
        <f t="shared" si="1059"/>
        <v>X1650.0</v>
      </c>
      <c r="L6521" s="13">
        <f>VLOOKUP(E6521,起始地址定义!A:D,3,FALSE)</f>
        <v>1650</v>
      </c>
      <c r="M6521" s="14">
        <f>VLOOKUP($F6521,类型描述及偏移量!$C:$H,2,FALSE)</f>
        <v>0</v>
      </c>
      <c r="N6521" s="14" t="str">
        <f>VLOOKUP($F6521,类型描述及偏移量!$C:$H,3,FALSE)</f>
        <v>离散</v>
      </c>
      <c r="O6521" s="14" t="str">
        <f>VLOOKUP($F6521,类型描述及偏移量!$C:$H,4,FALSE)</f>
        <v>None</v>
      </c>
      <c r="P6521" s="14" t="str">
        <f>VLOOKUP($F6521,类型描述及偏移量!$C:$H,5,FALSE)</f>
        <v>No</v>
      </c>
      <c r="Q6521" s="14" t="str">
        <f>VLOOKUP($F6521,类型描述及偏移量!$C:$H,6,FALSE)</f>
        <v>使能</v>
      </c>
    </row>
    <row r="6522" hidden="1" spans="1:17">
      <c r="A6522" s="12" t="s">
        <v>130</v>
      </c>
      <c r="B6522" s="12" t="str">
        <f t="shared" si="1060"/>
        <v>M9_M</v>
      </c>
      <c r="C6522" s="12" t="str">
        <f t="shared" si="1061"/>
        <v>Auto_Status</v>
      </c>
      <c r="D6522" s="12" t="str">
        <f t="shared" si="1062"/>
        <v>BP_Motor_var</v>
      </c>
      <c r="E6522" s="13" t="str">
        <f t="shared" si="1055"/>
        <v>CHPD_M9_M_BP_Motor_var</v>
      </c>
      <c r="F6522" s="14" t="str">
        <f t="shared" si="1056"/>
        <v>BP_Motor_var_Auto_Status</v>
      </c>
      <c r="G6522" s="10" t="str">
        <f t="shared" si="1057"/>
        <v>CHPD_M9_M_Auto_Status</v>
      </c>
      <c r="H6522" s="10" t="str">
        <f>VLOOKUP(基本表格!E6522,起始地址定义!A:D,4,FALSE)&amp;" "&amp;Q6522</f>
        <v>2494+P7-M3 布袋除尘旋转下料阀 电机控制 手自动状态</v>
      </c>
      <c r="I6522" s="10" t="str">
        <f t="shared" si="1058"/>
        <v>DB200,X1650.3</v>
      </c>
      <c r="J6522" s="13" t="str">
        <f>VLOOKUP(E6522,起始地址定义!A:D,2,FALSE)</f>
        <v>DB200</v>
      </c>
      <c r="K6522" s="12" t="str">
        <f t="shared" si="1059"/>
        <v>X1650.3</v>
      </c>
      <c r="L6522" s="13">
        <f>VLOOKUP(E6522,起始地址定义!A:D,3,FALSE)</f>
        <v>1650</v>
      </c>
      <c r="M6522" s="14">
        <f>VLOOKUP($F6522,类型描述及偏移量!$C:$H,2,FALSE)</f>
        <v>0.3</v>
      </c>
      <c r="N6522" s="14" t="str">
        <f>VLOOKUP($F6522,类型描述及偏移量!$C:$H,3,FALSE)</f>
        <v>离散</v>
      </c>
      <c r="O6522" s="14" t="str">
        <f>VLOOKUP($F6522,类型描述及偏移量!$C:$H,4,FALSE)</f>
        <v>None</v>
      </c>
      <c r="P6522" s="14" t="str">
        <f>VLOOKUP($F6522,类型描述及偏移量!$C:$H,5,FALSE)</f>
        <v>Yes</v>
      </c>
      <c r="Q6522" s="14" t="str">
        <f>VLOOKUP($F6522,类型描述及偏移量!$C:$H,6,FALSE)</f>
        <v>手自动状态</v>
      </c>
    </row>
    <row r="6523" hidden="1" spans="1:17">
      <c r="A6523" s="12" t="s">
        <v>130</v>
      </c>
      <c r="B6523" s="12" t="str">
        <f t="shared" si="1060"/>
        <v>M9_M</v>
      </c>
      <c r="C6523" s="12" t="str">
        <f t="shared" si="1061"/>
        <v>Loc_Rem</v>
      </c>
      <c r="D6523" s="12" t="str">
        <f t="shared" si="1062"/>
        <v>BP_Motor_var</v>
      </c>
      <c r="E6523" s="13" t="str">
        <f t="shared" si="1055"/>
        <v>CHPD_M9_M_BP_Motor_var</v>
      </c>
      <c r="F6523" s="14" t="str">
        <f t="shared" si="1056"/>
        <v>BP_Motor_var_Loc_Rem</v>
      </c>
      <c r="G6523" s="10" t="str">
        <f t="shared" si="1057"/>
        <v>CHPD_M9_M_Loc_Rem</v>
      </c>
      <c r="H6523" s="10" t="str">
        <f>VLOOKUP(基本表格!E6523,起始地址定义!A:D,4,FALSE)&amp;" "&amp;Q6523</f>
        <v>2494+P7-M3 布袋除尘旋转下料阀 电机控制 本地/远程(检修/待机）</v>
      </c>
      <c r="I6523" s="10" t="str">
        <f t="shared" si="1058"/>
        <v>DB200,X1650.4</v>
      </c>
      <c r="J6523" s="13" t="str">
        <f>VLOOKUP(E6523,起始地址定义!A:D,2,FALSE)</f>
        <v>DB200</v>
      </c>
      <c r="K6523" s="12" t="str">
        <f t="shared" si="1059"/>
        <v>X1650.4</v>
      </c>
      <c r="L6523" s="13">
        <f>VLOOKUP(E6523,起始地址定义!A:D,3,FALSE)</f>
        <v>1650</v>
      </c>
      <c r="M6523" s="14">
        <f>VLOOKUP($F6523,类型描述及偏移量!$C:$H,2,FALSE)</f>
        <v>0.4</v>
      </c>
      <c r="N6523" s="14" t="str">
        <f>VLOOKUP($F6523,类型描述及偏移量!$C:$H,3,FALSE)</f>
        <v>离散</v>
      </c>
      <c r="O6523" s="14" t="str">
        <f>VLOOKUP($F6523,类型描述及偏移量!$C:$H,4,FALSE)</f>
        <v>None</v>
      </c>
      <c r="P6523" s="14" t="str">
        <f>VLOOKUP($F6523,类型描述及偏移量!$C:$H,5,FALSE)</f>
        <v>Yes</v>
      </c>
      <c r="Q6523" s="14" t="str">
        <f>VLOOKUP($F6523,类型描述及偏移量!$C:$H,6,FALSE)</f>
        <v>本地/远程(检修/待机）</v>
      </c>
    </row>
    <row r="6524" hidden="1" spans="1:17">
      <c r="A6524" s="12" t="s">
        <v>130</v>
      </c>
      <c r="B6524" s="12" t="str">
        <f t="shared" si="1060"/>
        <v>M9_M</v>
      </c>
      <c r="C6524" s="12" t="str">
        <f t="shared" si="1061"/>
        <v>ON_HMI</v>
      </c>
      <c r="D6524" s="12" t="str">
        <f t="shared" si="1062"/>
        <v>BP_Motor_var</v>
      </c>
      <c r="E6524" s="13" t="str">
        <f t="shared" si="1055"/>
        <v>CHPD_M9_M_BP_Motor_var</v>
      </c>
      <c r="F6524" s="14" t="str">
        <f t="shared" si="1056"/>
        <v>BP_Motor_var_ON_HMI</v>
      </c>
      <c r="G6524" s="10" t="str">
        <f t="shared" si="1057"/>
        <v>CHPD_M9_M_ON_HMI</v>
      </c>
      <c r="H6524" s="10" t="str">
        <f>VLOOKUP(基本表格!E6524,起始地址定义!A:D,4,FALSE)&amp;" "&amp;Q6524</f>
        <v>2494+P7-M3 布袋除尘旋转下料阀 电机控制 开启_上位机(正转)</v>
      </c>
      <c r="I6524" s="10" t="str">
        <f t="shared" si="1058"/>
        <v>DB200,X1650.6</v>
      </c>
      <c r="J6524" s="13" t="str">
        <f>VLOOKUP(E6524,起始地址定义!A:D,2,FALSE)</f>
        <v>DB200</v>
      </c>
      <c r="K6524" s="12" t="str">
        <f t="shared" si="1059"/>
        <v>X1650.6</v>
      </c>
      <c r="L6524" s="13">
        <f>VLOOKUP(E6524,起始地址定义!A:D,3,FALSE)</f>
        <v>1650</v>
      </c>
      <c r="M6524" s="14">
        <f>VLOOKUP($F6524,类型描述及偏移量!$C:$H,2,FALSE)</f>
        <v>0.6</v>
      </c>
      <c r="N6524" s="14" t="str">
        <f>VLOOKUP($F6524,类型描述及偏移量!$C:$H,3,FALSE)</f>
        <v>离散</v>
      </c>
      <c r="O6524" s="14" t="str">
        <f>VLOOKUP($F6524,类型描述及偏移量!$C:$H,4,FALSE)</f>
        <v>None</v>
      </c>
      <c r="P6524" s="14" t="str">
        <f>VLOOKUP($F6524,类型描述及偏移量!$C:$H,5,FALSE)</f>
        <v>No</v>
      </c>
      <c r="Q6524" s="14" t="str">
        <f>VLOOKUP($F6524,类型描述及偏移量!$C:$H,6,FALSE)</f>
        <v>开启_上位机(正转)</v>
      </c>
    </row>
    <row r="6525" hidden="1" spans="1:17">
      <c r="A6525" s="12" t="s">
        <v>130</v>
      </c>
      <c r="B6525" s="12" t="str">
        <f t="shared" si="1060"/>
        <v>M9_M</v>
      </c>
      <c r="C6525" s="12" t="str">
        <f t="shared" si="1061"/>
        <v>OFF_HMI</v>
      </c>
      <c r="D6525" s="12" t="str">
        <f t="shared" si="1062"/>
        <v>BP_Motor_var</v>
      </c>
      <c r="E6525" s="13" t="str">
        <f t="shared" si="1055"/>
        <v>CHPD_M9_M_BP_Motor_var</v>
      </c>
      <c r="F6525" s="14" t="str">
        <f t="shared" si="1056"/>
        <v>BP_Motor_var_OFF_HMI</v>
      </c>
      <c r="G6525" s="10" t="str">
        <f t="shared" si="1057"/>
        <v>CHPD_M9_M_OFF_HMI</v>
      </c>
      <c r="H6525" s="10" t="str">
        <f>VLOOKUP(基本表格!E6525,起始地址定义!A:D,4,FALSE)&amp;" "&amp;Q6525</f>
        <v>2494+P7-M3 布袋除尘旋转下料阀 电机控制 停止_上位机(反转)</v>
      </c>
      <c r="I6525" s="10" t="str">
        <f t="shared" si="1058"/>
        <v>DB200,X1651.0</v>
      </c>
      <c r="J6525" s="13" t="str">
        <f>VLOOKUP(E6525,起始地址定义!A:D,2,FALSE)</f>
        <v>DB200</v>
      </c>
      <c r="K6525" s="12" t="str">
        <f t="shared" si="1059"/>
        <v>X1651.0</v>
      </c>
      <c r="L6525" s="13">
        <f>VLOOKUP(E6525,起始地址定义!A:D,3,FALSE)</f>
        <v>1650</v>
      </c>
      <c r="M6525" s="14">
        <f>VLOOKUP($F6525,类型描述及偏移量!$C:$H,2,FALSE)</f>
        <v>1</v>
      </c>
      <c r="N6525" s="14" t="str">
        <f>VLOOKUP($F6525,类型描述及偏移量!$C:$H,3,FALSE)</f>
        <v>离散</v>
      </c>
      <c r="O6525" s="14" t="str">
        <f>VLOOKUP($F6525,类型描述及偏移量!$C:$H,4,FALSE)</f>
        <v>None</v>
      </c>
      <c r="P6525" s="14" t="str">
        <f>VLOOKUP($F6525,类型描述及偏移量!$C:$H,5,FALSE)</f>
        <v>No</v>
      </c>
      <c r="Q6525" s="14" t="str">
        <f>VLOOKUP($F6525,类型描述及偏移量!$C:$H,6,FALSE)</f>
        <v>停止_上位机(反转)</v>
      </c>
    </row>
    <row r="6526" hidden="1" spans="1:17">
      <c r="A6526" s="12" t="s">
        <v>130</v>
      </c>
      <c r="B6526" s="12" t="str">
        <f t="shared" si="1060"/>
        <v>M9_M</v>
      </c>
      <c r="C6526" s="12" t="str">
        <f t="shared" si="1061"/>
        <v>Fan</v>
      </c>
      <c r="D6526" s="12" t="str">
        <f t="shared" si="1062"/>
        <v>BP_Motor_var</v>
      </c>
      <c r="E6526" s="13" t="str">
        <f t="shared" si="1055"/>
        <v>CHPD_M9_M_BP_Motor_var</v>
      </c>
      <c r="F6526" s="14" t="str">
        <f t="shared" si="1056"/>
        <v>BP_Motor_var_Fan</v>
      </c>
      <c r="G6526" s="10" t="str">
        <f t="shared" si="1057"/>
        <v>CHPD_M9_M_Fan</v>
      </c>
      <c r="H6526" s="10" t="str">
        <f>VLOOKUP(基本表格!E6526,起始地址定义!A:D,4,FALSE)&amp;" "&amp;Q6526</f>
        <v>2494+P7-M3 布袋除尘旋转下料阀 电机控制 通风扇</v>
      </c>
      <c r="I6526" s="10" t="str">
        <f t="shared" si="1058"/>
        <v>DB200,X1651.1</v>
      </c>
      <c r="J6526" s="13" t="str">
        <f>VLOOKUP(E6526,起始地址定义!A:D,2,FALSE)</f>
        <v>DB200</v>
      </c>
      <c r="K6526" s="12" t="str">
        <f t="shared" si="1059"/>
        <v>X1651.1</v>
      </c>
      <c r="L6526" s="13">
        <f>VLOOKUP(E6526,起始地址定义!A:D,3,FALSE)</f>
        <v>1650</v>
      </c>
      <c r="M6526" s="14">
        <f>VLOOKUP($F6526,类型描述及偏移量!$C:$H,2,FALSE)</f>
        <v>1.1</v>
      </c>
      <c r="N6526" s="14" t="str">
        <f>VLOOKUP($F6526,类型描述及偏移量!$C:$H,3,FALSE)</f>
        <v>离散</v>
      </c>
      <c r="O6526" s="14" t="str">
        <f>VLOOKUP($F6526,类型描述及偏移量!$C:$H,4,FALSE)</f>
        <v>None</v>
      </c>
      <c r="P6526" s="14" t="str">
        <f>VLOOKUP($F6526,类型描述及偏移量!$C:$H,5,FALSE)</f>
        <v>Yes</v>
      </c>
      <c r="Q6526" s="14" t="str">
        <f>VLOOKUP($F6526,类型描述及偏移量!$C:$H,6,FALSE)</f>
        <v>通风扇</v>
      </c>
    </row>
    <row r="6527" hidden="1" spans="1:17">
      <c r="A6527" s="12" t="s">
        <v>130</v>
      </c>
      <c r="B6527" s="12" t="str">
        <f t="shared" si="1060"/>
        <v>M9_M</v>
      </c>
      <c r="C6527" s="12" t="str">
        <f t="shared" si="1061"/>
        <v>Motor</v>
      </c>
      <c r="D6527" s="12" t="str">
        <f t="shared" si="1062"/>
        <v>BP_Motor_var</v>
      </c>
      <c r="E6527" s="13" t="str">
        <f t="shared" si="1055"/>
        <v>CHPD_M9_M_BP_Motor_var</v>
      </c>
      <c r="F6527" s="14" t="str">
        <f t="shared" si="1056"/>
        <v>BP_Motor_var_Motor</v>
      </c>
      <c r="G6527" s="10" t="str">
        <f t="shared" si="1057"/>
        <v>CHPD_M9_M_Motor</v>
      </c>
      <c r="H6527" s="10" t="str">
        <f>VLOOKUP(基本表格!E6527,起始地址定义!A:D,4,FALSE)&amp;" "&amp;Q6527</f>
        <v>2494+P7-M3 布袋除尘旋转下料阀 电机控制 电机(正转）</v>
      </c>
      <c r="I6527" s="10" t="str">
        <f t="shared" si="1058"/>
        <v>DB200,X1651.2</v>
      </c>
      <c r="J6527" s="13" t="str">
        <f>VLOOKUP(E6527,起始地址定义!A:D,2,FALSE)</f>
        <v>DB200</v>
      </c>
      <c r="K6527" s="12" t="str">
        <f t="shared" si="1059"/>
        <v>X1651.2</v>
      </c>
      <c r="L6527" s="13">
        <f>VLOOKUP(E6527,起始地址定义!A:D,3,FALSE)</f>
        <v>1650</v>
      </c>
      <c r="M6527" s="14">
        <f>VLOOKUP($F6527,类型描述及偏移量!$C:$H,2,FALSE)</f>
        <v>1.2</v>
      </c>
      <c r="N6527" s="14" t="str">
        <f>VLOOKUP($F6527,类型描述及偏移量!$C:$H,3,FALSE)</f>
        <v>离散</v>
      </c>
      <c r="O6527" s="14" t="str">
        <f>VLOOKUP($F6527,类型描述及偏移量!$C:$H,4,FALSE)</f>
        <v>None</v>
      </c>
      <c r="P6527" s="14" t="str">
        <f>VLOOKUP($F6527,类型描述及偏移量!$C:$H,5,FALSE)</f>
        <v>Yes</v>
      </c>
      <c r="Q6527" s="14" t="str">
        <f>VLOOKUP($F6527,类型描述及偏移量!$C:$H,6,FALSE)</f>
        <v>电机(正转）</v>
      </c>
    </row>
    <row r="6528" hidden="1" spans="1:17">
      <c r="A6528" s="12" t="s">
        <v>130</v>
      </c>
      <c r="B6528" s="12" t="str">
        <f t="shared" si="1060"/>
        <v>M9_M</v>
      </c>
      <c r="C6528" s="12" t="str">
        <f t="shared" si="1061"/>
        <v>OL</v>
      </c>
      <c r="D6528" s="12" t="str">
        <f t="shared" si="1062"/>
        <v>BP_Motor_var</v>
      </c>
      <c r="E6528" s="13" t="str">
        <f t="shared" si="1055"/>
        <v>CHPD_M9_M_BP_Motor_var</v>
      </c>
      <c r="F6528" s="14" t="str">
        <f t="shared" si="1056"/>
        <v>BP_Motor_var_OL</v>
      </c>
      <c r="G6528" s="10" t="str">
        <f t="shared" si="1057"/>
        <v>CHPD_M9_M_OL</v>
      </c>
      <c r="H6528" s="10" t="str">
        <f>VLOOKUP(基本表格!E6528,起始地址定义!A:D,4,FALSE)&amp;" "&amp;Q6528</f>
        <v>2494+P7-M3 布袋除尘旋转下料阀 电机控制 电机过载</v>
      </c>
      <c r="I6528" s="10" t="str">
        <f t="shared" si="1058"/>
        <v>DB200,X1651.3</v>
      </c>
      <c r="J6528" s="13" t="str">
        <f>VLOOKUP(E6528,起始地址定义!A:D,2,FALSE)</f>
        <v>DB200</v>
      </c>
      <c r="K6528" s="12" t="str">
        <f t="shared" si="1059"/>
        <v>X1651.3</v>
      </c>
      <c r="L6528" s="13">
        <f>VLOOKUP(E6528,起始地址定义!A:D,3,FALSE)</f>
        <v>1650</v>
      </c>
      <c r="M6528" s="14">
        <f>VLOOKUP($F6528,类型描述及偏移量!$C:$H,2,FALSE)</f>
        <v>1.3</v>
      </c>
      <c r="N6528" s="14" t="str">
        <f>VLOOKUP($F6528,类型描述及偏移量!$C:$H,3,FALSE)</f>
        <v>离散</v>
      </c>
      <c r="O6528" s="14" t="str">
        <f>VLOOKUP($F6528,类型描述及偏移量!$C:$H,4,FALSE)</f>
        <v>On</v>
      </c>
      <c r="P6528" s="14" t="str">
        <f>VLOOKUP($F6528,类型描述及偏移量!$C:$H,5,FALSE)</f>
        <v>Yes</v>
      </c>
      <c r="Q6528" s="14" t="str">
        <f>VLOOKUP($F6528,类型描述及偏移量!$C:$H,6,FALSE)</f>
        <v>电机过载</v>
      </c>
    </row>
    <row r="6529" hidden="1" spans="1:17">
      <c r="A6529" s="12" t="s">
        <v>130</v>
      </c>
      <c r="B6529" s="12" t="str">
        <f t="shared" si="1060"/>
        <v>M9_M</v>
      </c>
      <c r="C6529" s="12" t="str">
        <f t="shared" si="1061"/>
        <v>Fan_OL</v>
      </c>
      <c r="D6529" s="12" t="str">
        <f t="shared" si="1062"/>
        <v>BP_Motor_var</v>
      </c>
      <c r="E6529" s="13" t="str">
        <f t="shared" si="1055"/>
        <v>CHPD_M9_M_BP_Motor_var</v>
      </c>
      <c r="F6529" s="14" t="str">
        <f t="shared" si="1056"/>
        <v>BP_Motor_var_Fan_OL</v>
      </c>
      <c r="G6529" s="10" t="str">
        <f t="shared" si="1057"/>
        <v>CHPD_M9_M_Fan_OL</v>
      </c>
      <c r="H6529" s="10" t="str">
        <f>VLOOKUP(基本表格!E6529,起始地址定义!A:D,4,FALSE)&amp;" "&amp;Q6529</f>
        <v>2494+P7-M3 布袋除尘旋转下料阀 电机控制 风扇过载</v>
      </c>
      <c r="I6529" s="10" t="str">
        <f t="shared" si="1058"/>
        <v>DB200,X1651.4</v>
      </c>
      <c r="J6529" s="13" t="str">
        <f>VLOOKUP(E6529,起始地址定义!A:D,2,FALSE)</f>
        <v>DB200</v>
      </c>
      <c r="K6529" s="12" t="str">
        <f t="shared" si="1059"/>
        <v>X1651.4</v>
      </c>
      <c r="L6529" s="13">
        <f>VLOOKUP(E6529,起始地址定义!A:D,3,FALSE)</f>
        <v>1650</v>
      </c>
      <c r="M6529" s="14">
        <f>VLOOKUP($F6529,类型描述及偏移量!$C:$H,2,FALSE)</f>
        <v>1.4</v>
      </c>
      <c r="N6529" s="14" t="str">
        <f>VLOOKUP($F6529,类型描述及偏移量!$C:$H,3,FALSE)</f>
        <v>离散</v>
      </c>
      <c r="O6529" s="14" t="str">
        <f>VLOOKUP($F6529,类型描述及偏移量!$C:$H,4,FALSE)</f>
        <v>On</v>
      </c>
      <c r="P6529" s="14" t="str">
        <f>VLOOKUP($F6529,类型描述及偏移量!$C:$H,5,FALSE)</f>
        <v>Yes</v>
      </c>
      <c r="Q6529" s="14" t="str">
        <f>VLOOKUP($F6529,类型描述及偏移量!$C:$H,6,FALSE)</f>
        <v>风扇过载</v>
      </c>
    </row>
    <row r="6530" hidden="1" spans="1:17">
      <c r="A6530" s="12" t="s">
        <v>130</v>
      </c>
      <c r="B6530" s="12" t="str">
        <f t="shared" si="1060"/>
        <v>M9_M</v>
      </c>
      <c r="C6530" s="12" t="str">
        <f t="shared" si="1061"/>
        <v>RunSig</v>
      </c>
      <c r="D6530" s="12" t="str">
        <f t="shared" si="1062"/>
        <v>BP_Motor_var</v>
      </c>
      <c r="E6530" s="13" t="str">
        <f t="shared" si="1055"/>
        <v>CHPD_M9_M_BP_Motor_var</v>
      </c>
      <c r="F6530" s="14" t="str">
        <f t="shared" si="1056"/>
        <v>BP_Motor_var_RunSig</v>
      </c>
      <c r="G6530" s="10" t="str">
        <f t="shared" si="1057"/>
        <v>CHPD_M9_M_RunSig</v>
      </c>
      <c r="H6530" s="10" t="str">
        <f>VLOOKUP(基本表格!E6530,起始地址定义!A:D,4,FALSE)&amp;" "&amp;Q6530</f>
        <v>2494+P7-M3 布袋除尘旋转下料阀 电机控制 电机运行指示</v>
      </c>
      <c r="I6530" s="10" t="str">
        <f t="shared" si="1058"/>
        <v>DB200,X1651.5</v>
      </c>
      <c r="J6530" s="13" t="str">
        <f>VLOOKUP(E6530,起始地址定义!A:D,2,FALSE)</f>
        <v>DB200</v>
      </c>
      <c r="K6530" s="12" t="str">
        <f t="shared" si="1059"/>
        <v>X1651.5</v>
      </c>
      <c r="L6530" s="13">
        <f>VLOOKUP(E6530,起始地址定义!A:D,3,FALSE)</f>
        <v>1650</v>
      </c>
      <c r="M6530" s="14">
        <f>VLOOKUP($F6530,类型描述及偏移量!$C:$H,2,FALSE)</f>
        <v>1.5</v>
      </c>
      <c r="N6530" s="14" t="str">
        <f>VLOOKUP($F6530,类型描述及偏移量!$C:$H,3,FALSE)</f>
        <v>离散</v>
      </c>
      <c r="O6530" s="14" t="str">
        <f>VLOOKUP($F6530,类型描述及偏移量!$C:$H,4,FALSE)</f>
        <v>None</v>
      </c>
      <c r="P6530" s="14" t="str">
        <f>VLOOKUP($F6530,类型描述及偏移量!$C:$H,5,FALSE)</f>
        <v>Yes</v>
      </c>
      <c r="Q6530" s="14" t="str">
        <f>VLOOKUP($F6530,类型描述及偏移量!$C:$H,6,FALSE)</f>
        <v>电机运行指示</v>
      </c>
    </row>
    <row r="6531" hidden="1" spans="1:17">
      <c r="A6531" s="12" t="s">
        <v>130</v>
      </c>
      <c r="B6531" s="12" t="str">
        <f t="shared" si="1060"/>
        <v>M9_M</v>
      </c>
      <c r="C6531" s="12" t="str">
        <f t="shared" si="1061"/>
        <v>Break_ALM</v>
      </c>
      <c r="D6531" s="12" t="str">
        <f t="shared" si="1062"/>
        <v>BP_Motor_var</v>
      </c>
      <c r="E6531" s="13" t="str">
        <f t="shared" si="1055"/>
        <v>CHPD_M9_M_BP_Motor_var</v>
      </c>
      <c r="F6531" s="14" t="str">
        <f t="shared" si="1056"/>
        <v>BP_Motor_var_Break_ALM</v>
      </c>
      <c r="G6531" s="10" t="str">
        <f t="shared" si="1057"/>
        <v>CHPD_M9_M_Break_ALM</v>
      </c>
      <c r="H6531" s="10" t="str">
        <f>VLOOKUP(基本表格!E6531,起始地址定义!A:D,4,FALSE)&amp;" "&amp;Q6531</f>
        <v>2494+P7-M3 布袋除尘旋转下料阀 电机控制 断链报警</v>
      </c>
      <c r="I6531" s="10" t="str">
        <f t="shared" si="1058"/>
        <v>DB200,X1651.6</v>
      </c>
      <c r="J6531" s="13" t="str">
        <f>VLOOKUP(E6531,起始地址定义!A:D,2,FALSE)</f>
        <v>DB200</v>
      </c>
      <c r="K6531" s="12" t="str">
        <f t="shared" si="1059"/>
        <v>X1651.6</v>
      </c>
      <c r="L6531" s="13">
        <f>VLOOKUP(E6531,起始地址定义!A:D,3,FALSE)</f>
        <v>1650</v>
      </c>
      <c r="M6531" s="14">
        <f>VLOOKUP($F6531,类型描述及偏移量!$C:$H,2,FALSE)</f>
        <v>1.6</v>
      </c>
      <c r="N6531" s="14" t="str">
        <f>VLOOKUP($F6531,类型描述及偏移量!$C:$H,3,FALSE)</f>
        <v>离散</v>
      </c>
      <c r="O6531" s="14" t="str">
        <f>VLOOKUP($F6531,类型描述及偏移量!$C:$H,4,FALSE)</f>
        <v>On</v>
      </c>
      <c r="P6531" s="14" t="str">
        <f>VLOOKUP($F6531,类型描述及偏移量!$C:$H,5,FALSE)</f>
        <v>Yes</v>
      </c>
      <c r="Q6531" s="14" t="str">
        <f>VLOOKUP($F6531,类型描述及偏移量!$C:$H,6,FALSE)</f>
        <v>断链报警</v>
      </c>
    </row>
    <row r="6532" hidden="1" spans="1:17">
      <c r="A6532" s="12" t="s">
        <v>130</v>
      </c>
      <c r="B6532" s="12" t="str">
        <f t="shared" si="1060"/>
        <v>M9_M</v>
      </c>
      <c r="C6532" s="12" t="str">
        <f t="shared" si="1061"/>
        <v>Break_CHK</v>
      </c>
      <c r="D6532" s="12" t="str">
        <f t="shared" si="1062"/>
        <v>BP_Motor_var</v>
      </c>
      <c r="E6532" s="13" t="str">
        <f t="shared" si="1055"/>
        <v>CHPD_M9_M_BP_Motor_var</v>
      </c>
      <c r="F6532" s="14" t="str">
        <f t="shared" si="1056"/>
        <v>BP_Motor_var_Break_CHK</v>
      </c>
      <c r="G6532" s="10" t="str">
        <f t="shared" si="1057"/>
        <v>CHPD_M9_M_Break_CHK</v>
      </c>
      <c r="H6532" s="10" t="str">
        <f>VLOOKUP(基本表格!E6532,起始地址定义!A:D,4,FALSE)&amp;" "&amp;Q6532</f>
        <v>2494+P7-M3 布袋除尘旋转下料阀 电机控制 断链检测</v>
      </c>
      <c r="I6532" s="10" t="str">
        <f t="shared" si="1058"/>
        <v>DB200,X1651.7</v>
      </c>
      <c r="J6532" s="13" t="str">
        <f>VLOOKUP(E6532,起始地址定义!A:D,2,FALSE)</f>
        <v>DB200</v>
      </c>
      <c r="K6532" s="12" t="str">
        <f t="shared" si="1059"/>
        <v>X1651.7</v>
      </c>
      <c r="L6532" s="13">
        <f>VLOOKUP(E6532,起始地址定义!A:D,3,FALSE)</f>
        <v>1650</v>
      </c>
      <c r="M6532" s="14">
        <f>VLOOKUP($F6532,类型描述及偏移量!$C:$H,2,FALSE)</f>
        <v>1.7</v>
      </c>
      <c r="N6532" s="14" t="str">
        <f>VLOOKUP($F6532,类型描述及偏移量!$C:$H,3,FALSE)</f>
        <v>离散</v>
      </c>
      <c r="O6532" s="14" t="str">
        <f>VLOOKUP($F6532,类型描述及偏移量!$C:$H,4,FALSE)</f>
        <v>None</v>
      </c>
      <c r="P6532" s="14" t="str">
        <f>VLOOKUP($F6532,类型描述及偏移量!$C:$H,5,FALSE)</f>
        <v>Yes</v>
      </c>
      <c r="Q6532" s="14" t="str">
        <f>VLOOKUP($F6532,类型描述及偏移量!$C:$H,6,FALSE)</f>
        <v>断链检测</v>
      </c>
    </row>
    <row r="6533" hidden="1" spans="1:17">
      <c r="A6533" s="12" t="s">
        <v>130</v>
      </c>
      <c r="B6533" s="12" t="str">
        <f t="shared" si="1060"/>
        <v>M9_M</v>
      </c>
      <c r="C6533" s="12" t="str">
        <f t="shared" si="1061"/>
        <v>INV_Res_HMI</v>
      </c>
      <c r="D6533" s="12" t="str">
        <f t="shared" si="1062"/>
        <v>BP_Motor_var</v>
      </c>
      <c r="E6533" s="13" t="str">
        <f t="shared" si="1055"/>
        <v>CHPD_M9_M_BP_Motor_var</v>
      </c>
      <c r="F6533" s="14" t="str">
        <f t="shared" si="1056"/>
        <v>BP_Motor_var_INV_Res_HMI</v>
      </c>
      <c r="G6533" s="10" t="str">
        <f t="shared" si="1057"/>
        <v>CHPD_M9_M_INV_Res_HMI</v>
      </c>
      <c r="H6533" s="10" t="str">
        <f>VLOOKUP(基本表格!E6533,起始地址定义!A:D,4,FALSE)&amp;" "&amp;Q6533</f>
        <v>2494+P7-M3 布袋除尘旋转下料阀 电机控制 复位</v>
      </c>
      <c r="I6533" s="10" t="str">
        <f t="shared" si="1058"/>
        <v>DB200,X1652.0</v>
      </c>
      <c r="J6533" s="13" t="str">
        <f>VLOOKUP(E6533,起始地址定义!A:D,2,FALSE)</f>
        <v>DB200</v>
      </c>
      <c r="K6533" s="12" t="str">
        <f t="shared" si="1059"/>
        <v>X1652.0</v>
      </c>
      <c r="L6533" s="13">
        <f>VLOOKUP(E6533,起始地址定义!A:D,3,FALSE)</f>
        <v>1650</v>
      </c>
      <c r="M6533" s="14">
        <f>VLOOKUP($F6533,类型描述及偏移量!$C:$H,2,FALSE)</f>
        <v>2</v>
      </c>
      <c r="N6533" s="14" t="str">
        <f>VLOOKUP($F6533,类型描述及偏移量!$C:$H,3,FALSE)</f>
        <v>离散</v>
      </c>
      <c r="O6533" s="14" t="str">
        <f>VLOOKUP($F6533,类型描述及偏移量!$C:$H,4,FALSE)</f>
        <v>None</v>
      </c>
      <c r="P6533" s="14" t="str">
        <f>VLOOKUP($F6533,类型描述及偏移量!$C:$H,5,FALSE)</f>
        <v>No</v>
      </c>
      <c r="Q6533" s="14" t="str">
        <f>VLOOKUP($F6533,类型描述及偏移量!$C:$H,6,FALSE)</f>
        <v>复位</v>
      </c>
    </row>
    <row r="6534" hidden="1" spans="1:17">
      <c r="A6534" s="12" t="s">
        <v>130</v>
      </c>
      <c r="B6534" s="12" t="str">
        <f t="shared" si="1060"/>
        <v>M9_M</v>
      </c>
      <c r="C6534" s="12" t="str">
        <f t="shared" si="1061"/>
        <v>Break_EN</v>
      </c>
      <c r="D6534" s="12" t="str">
        <f t="shared" si="1062"/>
        <v>BP_Motor_var</v>
      </c>
      <c r="E6534" s="13" t="str">
        <f t="shared" si="1055"/>
        <v>CHPD_M9_M_BP_Motor_var</v>
      </c>
      <c r="F6534" s="14" t="str">
        <f t="shared" si="1056"/>
        <v>BP_Motor_var_Break_EN</v>
      </c>
      <c r="G6534" s="10" t="str">
        <f t="shared" si="1057"/>
        <v>CHPD_M9_M_Break_EN</v>
      </c>
      <c r="H6534" s="10" t="str">
        <f>VLOOKUP(基本表格!E6534,起始地址定义!A:D,4,FALSE)&amp;" "&amp;Q6534</f>
        <v>2494+P7-M3 布袋除尘旋转下料阀 电机控制 断链保护使能</v>
      </c>
      <c r="I6534" s="10" t="str">
        <f t="shared" si="1058"/>
        <v>DB200,X1652.1</v>
      </c>
      <c r="J6534" s="13" t="str">
        <f>VLOOKUP(E6534,起始地址定义!A:D,2,FALSE)</f>
        <v>DB200</v>
      </c>
      <c r="K6534" s="12" t="str">
        <f t="shared" si="1059"/>
        <v>X1652.1</v>
      </c>
      <c r="L6534" s="13">
        <f>VLOOKUP(E6534,起始地址定义!A:D,3,FALSE)</f>
        <v>1650</v>
      </c>
      <c r="M6534" s="14">
        <f>VLOOKUP($F6534,类型描述及偏移量!$C:$H,2,FALSE)</f>
        <v>2.1</v>
      </c>
      <c r="N6534" s="14" t="str">
        <f>VLOOKUP($F6534,类型描述及偏移量!$C:$H,3,FALSE)</f>
        <v>离散</v>
      </c>
      <c r="O6534" s="14" t="str">
        <f>VLOOKUP($F6534,类型描述及偏移量!$C:$H,4,FALSE)</f>
        <v>None</v>
      </c>
      <c r="P6534" s="14" t="str">
        <f>VLOOKUP($F6534,类型描述及偏移量!$C:$H,5,FALSE)</f>
        <v>No</v>
      </c>
      <c r="Q6534" s="14" t="str">
        <f>VLOOKUP($F6534,类型描述及偏移量!$C:$H,6,FALSE)</f>
        <v>断链保护使能</v>
      </c>
    </row>
    <row r="6535" hidden="1" spans="1:17">
      <c r="A6535" s="12" t="s">
        <v>130</v>
      </c>
      <c r="B6535" s="12" t="str">
        <f t="shared" si="1060"/>
        <v>M9_M</v>
      </c>
      <c r="C6535" s="12" t="str">
        <f t="shared" si="1061"/>
        <v>Break_Stop</v>
      </c>
      <c r="D6535" s="12" t="str">
        <f t="shared" si="1062"/>
        <v>BP_Motor_var</v>
      </c>
      <c r="E6535" s="13" t="str">
        <f t="shared" si="1055"/>
        <v>CHPD_M9_M_BP_Motor_var</v>
      </c>
      <c r="F6535" s="14" t="str">
        <f t="shared" si="1056"/>
        <v>BP_Motor_var_Break_Stop</v>
      </c>
      <c r="G6535" s="10" t="str">
        <f t="shared" si="1057"/>
        <v>CHPD_M9_M_Break_Stop</v>
      </c>
      <c r="H6535" s="10" t="str">
        <f>VLOOKUP(基本表格!E6535,起始地址定义!A:D,4,FALSE)&amp;" "&amp;Q6535</f>
        <v>2494+P7-M3 布袋除尘旋转下料阀 电机控制 断链导致停机</v>
      </c>
      <c r="I6535" s="10" t="str">
        <f t="shared" si="1058"/>
        <v>DB200,X1652.2</v>
      </c>
      <c r="J6535" s="13" t="str">
        <f>VLOOKUP(E6535,起始地址定义!A:D,2,FALSE)</f>
        <v>DB200</v>
      </c>
      <c r="K6535" s="12" t="str">
        <f t="shared" si="1059"/>
        <v>X1652.2</v>
      </c>
      <c r="L6535" s="13">
        <f>VLOOKUP(E6535,起始地址定义!A:D,3,FALSE)</f>
        <v>1650</v>
      </c>
      <c r="M6535" s="14">
        <f>VLOOKUP($F6535,类型描述及偏移量!$C:$H,2,FALSE)</f>
        <v>2.2</v>
      </c>
      <c r="N6535" s="14" t="str">
        <f>VLOOKUP($F6535,类型描述及偏移量!$C:$H,3,FALSE)</f>
        <v>离散</v>
      </c>
      <c r="O6535" s="14" t="str">
        <f>VLOOKUP($F6535,类型描述及偏移量!$C:$H,4,FALSE)</f>
        <v>On</v>
      </c>
      <c r="P6535" s="14" t="str">
        <f>VLOOKUP($F6535,类型描述及偏移量!$C:$H,5,FALSE)</f>
        <v>Yes</v>
      </c>
      <c r="Q6535" s="14" t="str">
        <f>VLOOKUP($F6535,类型描述及偏移量!$C:$H,6,FALSE)</f>
        <v>断链导致停机</v>
      </c>
    </row>
    <row r="6536" hidden="1" spans="1:17">
      <c r="A6536" s="12" t="s">
        <v>130</v>
      </c>
      <c r="B6536" s="12" t="str">
        <f t="shared" si="1060"/>
        <v>M9_M</v>
      </c>
      <c r="C6536" s="12" t="str">
        <f t="shared" si="1061"/>
        <v>Motor_Back</v>
      </c>
      <c r="D6536" s="12" t="str">
        <f t="shared" si="1062"/>
        <v>BP_Motor_var</v>
      </c>
      <c r="E6536" s="13" t="str">
        <f t="shared" si="1055"/>
        <v>CHPD_M9_M_BP_Motor_var</v>
      </c>
      <c r="F6536" s="14" t="str">
        <f t="shared" si="1056"/>
        <v>BP_Motor_var_Motor_Back</v>
      </c>
      <c r="G6536" s="10" t="str">
        <f t="shared" si="1057"/>
        <v>CHPD_M9_M_Motor_Back</v>
      </c>
      <c r="H6536" s="10" t="str">
        <f>VLOOKUP(基本表格!E6536,起始地址定义!A:D,4,FALSE)&amp;" "&amp;Q6536</f>
        <v>2494+P7-M3 布袋除尘旋转下料阀 电机控制 电机(反转）</v>
      </c>
      <c r="I6536" s="10" t="str">
        <f t="shared" si="1058"/>
        <v>DB200,X1652.3</v>
      </c>
      <c r="J6536" s="13" t="str">
        <f>VLOOKUP(E6536,起始地址定义!A:D,2,FALSE)</f>
        <v>DB200</v>
      </c>
      <c r="K6536" s="12" t="str">
        <f t="shared" si="1059"/>
        <v>X1652.3</v>
      </c>
      <c r="L6536" s="13">
        <f>VLOOKUP(E6536,起始地址定义!A:D,3,FALSE)</f>
        <v>1650</v>
      </c>
      <c r="M6536" s="14">
        <f>VLOOKUP($F6536,类型描述及偏移量!$C:$H,2,FALSE)</f>
        <v>2.3</v>
      </c>
      <c r="N6536" s="14" t="str">
        <f>VLOOKUP($F6536,类型描述及偏移量!$C:$H,3,FALSE)</f>
        <v>离散</v>
      </c>
      <c r="O6536" s="14" t="str">
        <f>VLOOKUP($F6536,类型描述及偏移量!$C:$H,4,FALSE)</f>
        <v>None</v>
      </c>
      <c r="P6536" s="14" t="str">
        <f>VLOOKUP($F6536,类型描述及偏移量!$C:$H,5,FALSE)</f>
        <v>Yes</v>
      </c>
      <c r="Q6536" s="14" t="str">
        <f>VLOOKUP($F6536,类型描述及偏移量!$C:$H,6,FALSE)</f>
        <v>电机(反转）</v>
      </c>
    </row>
    <row r="6537" hidden="1" spans="1:17">
      <c r="A6537" s="12" t="s">
        <v>130</v>
      </c>
      <c r="B6537" s="12" t="str">
        <f t="shared" si="1060"/>
        <v>M9_M</v>
      </c>
      <c r="C6537" s="12" t="str">
        <f t="shared" si="1061"/>
        <v>Loc</v>
      </c>
      <c r="D6537" s="12" t="str">
        <f t="shared" si="1062"/>
        <v>BP_Motor_var</v>
      </c>
      <c r="E6537" s="13" t="str">
        <f t="shared" si="1055"/>
        <v>CHPD_M9_M_BP_Motor_var</v>
      </c>
      <c r="F6537" s="14" t="str">
        <f t="shared" si="1056"/>
        <v>BP_Motor_var_Loc</v>
      </c>
      <c r="G6537" s="10" t="str">
        <f t="shared" si="1057"/>
        <v>CHPD_M9_M_Loc</v>
      </c>
      <c r="H6537" s="10" t="str">
        <f>VLOOKUP(基本表格!E6537,起始地址定义!A:D,4,FALSE)&amp;" "&amp;Q6537</f>
        <v>2494+P7-M3 布袋除尘旋转下料阀 电机控制 本地</v>
      </c>
      <c r="I6537" s="10" t="str">
        <f t="shared" si="1058"/>
        <v>DB200,X1652.4</v>
      </c>
      <c r="J6537" s="13" t="str">
        <f>VLOOKUP(E6537,起始地址定义!A:D,2,FALSE)</f>
        <v>DB200</v>
      </c>
      <c r="K6537" s="12" t="str">
        <f t="shared" si="1059"/>
        <v>X1652.4</v>
      </c>
      <c r="L6537" s="13">
        <f>VLOOKUP(E6537,起始地址定义!A:D,3,FALSE)</f>
        <v>1650</v>
      </c>
      <c r="M6537" s="14">
        <f>VLOOKUP($F6537,类型描述及偏移量!$C:$H,2,FALSE)</f>
        <v>2.4</v>
      </c>
      <c r="N6537" s="14" t="str">
        <f>VLOOKUP($F6537,类型描述及偏移量!$C:$H,3,FALSE)</f>
        <v>离散</v>
      </c>
      <c r="O6537" s="14" t="str">
        <f>VLOOKUP($F6537,类型描述及偏移量!$C:$H,4,FALSE)</f>
        <v>None</v>
      </c>
      <c r="P6537" s="14" t="str">
        <f>VLOOKUP($F6537,类型描述及偏移量!$C:$H,5,FALSE)</f>
        <v>Yes</v>
      </c>
      <c r="Q6537" s="14" t="str">
        <f>VLOOKUP($F6537,类型描述及偏移量!$C:$H,6,FALSE)</f>
        <v>本地</v>
      </c>
    </row>
    <row r="6538" hidden="1" spans="1:17">
      <c r="A6538" s="12" t="s">
        <v>130</v>
      </c>
      <c r="B6538" s="12" t="str">
        <f t="shared" si="1060"/>
        <v>M9_M</v>
      </c>
      <c r="C6538" s="12" t="str">
        <f t="shared" si="1061"/>
        <v>Rem</v>
      </c>
      <c r="D6538" s="12" t="str">
        <f t="shared" si="1062"/>
        <v>BP_Motor_var</v>
      </c>
      <c r="E6538" s="13" t="str">
        <f t="shared" si="1055"/>
        <v>CHPD_M9_M_BP_Motor_var</v>
      </c>
      <c r="F6538" s="14" t="str">
        <f t="shared" si="1056"/>
        <v>BP_Motor_var_Rem</v>
      </c>
      <c r="G6538" s="10" t="str">
        <f t="shared" si="1057"/>
        <v>CHPD_M9_M_Rem</v>
      </c>
      <c r="H6538" s="10" t="str">
        <f>VLOOKUP(基本表格!E6538,起始地址定义!A:D,4,FALSE)&amp;" "&amp;Q6538</f>
        <v>2494+P7-M3 布袋除尘旋转下料阀 电机控制 远程</v>
      </c>
      <c r="I6538" s="10" t="str">
        <f t="shared" si="1058"/>
        <v>DB200,X1652.5</v>
      </c>
      <c r="J6538" s="13" t="str">
        <f>VLOOKUP(E6538,起始地址定义!A:D,2,FALSE)</f>
        <v>DB200</v>
      </c>
      <c r="K6538" s="12" t="str">
        <f t="shared" si="1059"/>
        <v>X1652.5</v>
      </c>
      <c r="L6538" s="13">
        <f>VLOOKUP(E6538,起始地址定义!A:D,3,FALSE)</f>
        <v>1650</v>
      </c>
      <c r="M6538" s="14">
        <f>VLOOKUP($F6538,类型描述及偏移量!$C:$H,2,FALSE)</f>
        <v>2.5</v>
      </c>
      <c r="N6538" s="14" t="str">
        <f>VLOOKUP($F6538,类型描述及偏移量!$C:$H,3,FALSE)</f>
        <v>离散</v>
      </c>
      <c r="O6538" s="14" t="str">
        <f>VLOOKUP($F6538,类型描述及偏移量!$C:$H,4,FALSE)</f>
        <v>None</v>
      </c>
      <c r="P6538" s="14" t="str">
        <f>VLOOKUP($F6538,类型描述及偏移量!$C:$H,5,FALSE)</f>
        <v>Yes</v>
      </c>
      <c r="Q6538" s="14" t="str">
        <f>VLOOKUP($F6538,类型描述及偏移量!$C:$H,6,FALSE)</f>
        <v>远程</v>
      </c>
    </row>
    <row r="6539" hidden="1" spans="1:17">
      <c r="A6539" s="12" t="s">
        <v>130</v>
      </c>
      <c r="B6539" s="12" t="str">
        <f t="shared" si="1060"/>
        <v>M9_M</v>
      </c>
      <c r="C6539" s="12" t="str">
        <f t="shared" si="1061"/>
        <v>Blocking_ALM</v>
      </c>
      <c r="D6539" s="12" t="str">
        <f t="shared" si="1062"/>
        <v>BP_Motor_var</v>
      </c>
      <c r="E6539" s="13" t="str">
        <f t="shared" si="1055"/>
        <v>CHPD_M9_M_BP_Motor_var</v>
      </c>
      <c r="F6539" s="14" t="str">
        <f t="shared" si="1056"/>
        <v>BP_Motor_var_Blocking_ALM</v>
      </c>
      <c r="G6539" s="10" t="str">
        <f t="shared" si="1057"/>
        <v>CHPD_M9_M_Blocking_ALM</v>
      </c>
      <c r="H6539" s="10" t="str">
        <f>VLOOKUP(基本表格!E6539,起始地址定义!A:D,4,FALSE)&amp;" "&amp;Q6539</f>
        <v>2494+P7-M3 布袋除尘旋转下料阀 电机控制 堵料报警</v>
      </c>
      <c r="I6539" s="10" t="str">
        <f t="shared" si="1058"/>
        <v>DB200,X1652.6</v>
      </c>
      <c r="J6539" s="13" t="str">
        <f>VLOOKUP(E6539,起始地址定义!A:D,2,FALSE)</f>
        <v>DB200</v>
      </c>
      <c r="K6539" s="12" t="str">
        <f t="shared" si="1059"/>
        <v>X1652.6</v>
      </c>
      <c r="L6539" s="13">
        <f>VLOOKUP(E6539,起始地址定义!A:D,3,FALSE)</f>
        <v>1650</v>
      </c>
      <c r="M6539" s="14">
        <f>VLOOKUP($F6539,类型描述及偏移量!$C:$H,2,FALSE)</f>
        <v>2.6</v>
      </c>
      <c r="N6539" s="14" t="str">
        <f>VLOOKUP($F6539,类型描述及偏移量!$C:$H,3,FALSE)</f>
        <v>离散</v>
      </c>
      <c r="O6539" s="14" t="str">
        <f>VLOOKUP($F6539,类型描述及偏移量!$C:$H,4,FALSE)</f>
        <v>On</v>
      </c>
      <c r="P6539" s="14" t="str">
        <f>VLOOKUP($F6539,类型描述及偏移量!$C:$H,5,FALSE)</f>
        <v>Yes</v>
      </c>
      <c r="Q6539" s="14" t="str">
        <f>VLOOKUP($F6539,类型描述及偏移量!$C:$H,6,FALSE)</f>
        <v>堵料报警</v>
      </c>
    </row>
    <row r="6540" hidden="1" spans="1:17">
      <c r="A6540" s="12" t="s">
        <v>130</v>
      </c>
      <c r="B6540" s="12" t="str">
        <f t="shared" si="1060"/>
        <v>M9_M</v>
      </c>
      <c r="C6540" s="12" t="str">
        <f t="shared" si="1061"/>
        <v>Blocking_CHK</v>
      </c>
      <c r="D6540" s="12" t="str">
        <f t="shared" si="1062"/>
        <v>BP_Motor_var</v>
      </c>
      <c r="E6540" s="13" t="str">
        <f t="shared" si="1055"/>
        <v>CHPD_M9_M_BP_Motor_var</v>
      </c>
      <c r="F6540" s="14" t="str">
        <f t="shared" si="1056"/>
        <v>BP_Motor_var_Blocking_CHK</v>
      </c>
      <c r="G6540" s="10" t="str">
        <f t="shared" si="1057"/>
        <v>CHPD_M9_M_Blocking_CHK</v>
      </c>
      <c r="H6540" s="10" t="str">
        <f>VLOOKUP(基本表格!E6540,起始地址定义!A:D,4,FALSE)&amp;" "&amp;Q6540</f>
        <v>2494+P7-M3 布袋除尘旋转下料阀 电机控制 堵料检测</v>
      </c>
      <c r="I6540" s="10" t="str">
        <f t="shared" si="1058"/>
        <v>DB200,X1652.7</v>
      </c>
      <c r="J6540" s="13" t="str">
        <f>VLOOKUP(E6540,起始地址定义!A:D,2,FALSE)</f>
        <v>DB200</v>
      </c>
      <c r="K6540" s="12" t="str">
        <f t="shared" si="1059"/>
        <v>X1652.7</v>
      </c>
      <c r="L6540" s="13">
        <f>VLOOKUP(E6540,起始地址定义!A:D,3,FALSE)</f>
        <v>1650</v>
      </c>
      <c r="M6540" s="14">
        <f>VLOOKUP($F6540,类型描述及偏移量!$C:$H,2,FALSE)</f>
        <v>2.7</v>
      </c>
      <c r="N6540" s="14" t="str">
        <f>VLOOKUP($F6540,类型描述及偏移量!$C:$H,3,FALSE)</f>
        <v>离散</v>
      </c>
      <c r="O6540" s="14" t="str">
        <f>VLOOKUP($F6540,类型描述及偏移量!$C:$H,4,FALSE)</f>
        <v>None</v>
      </c>
      <c r="P6540" s="14" t="str">
        <f>VLOOKUP($F6540,类型描述及偏移量!$C:$H,5,FALSE)</f>
        <v>Yes</v>
      </c>
      <c r="Q6540" s="14" t="str">
        <f>VLOOKUP($F6540,类型描述及偏移量!$C:$H,6,FALSE)</f>
        <v>堵料检测</v>
      </c>
    </row>
    <row r="6541" hidden="1" spans="1:17">
      <c r="A6541" s="12" t="s">
        <v>130</v>
      </c>
      <c r="B6541" s="12" t="str">
        <f t="shared" si="1060"/>
        <v>M9_M</v>
      </c>
      <c r="C6541" s="12" t="str">
        <f t="shared" si="1061"/>
        <v>Blocking_EN</v>
      </c>
      <c r="D6541" s="12" t="str">
        <f t="shared" si="1062"/>
        <v>BP_Motor_var</v>
      </c>
      <c r="E6541" s="13" t="str">
        <f t="shared" si="1055"/>
        <v>CHPD_M9_M_BP_Motor_var</v>
      </c>
      <c r="F6541" s="14" t="str">
        <f t="shared" si="1056"/>
        <v>BP_Motor_var_Blocking_EN</v>
      </c>
      <c r="G6541" s="10" t="str">
        <f t="shared" si="1057"/>
        <v>CHPD_M9_M_Blocking_EN</v>
      </c>
      <c r="H6541" s="10" t="str">
        <f>VLOOKUP(基本表格!E6541,起始地址定义!A:D,4,FALSE)&amp;" "&amp;Q6541</f>
        <v>2494+P7-M3 布袋除尘旋转下料阀 电机控制 堵料保护使能</v>
      </c>
      <c r="I6541" s="10" t="str">
        <f t="shared" si="1058"/>
        <v>DB200,X1653.0</v>
      </c>
      <c r="J6541" s="13" t="str">
        <f>VLOOKUP(E6541,起始地址定义!A:D,2,FALSE)</f>
        <v>DB200</v>
      </c>
      <c r="K6541" s="12" t="str">
        <f t="shared" si="1059"/>
        <v>X1653.0</v>
      </c>
      <c r="L6541" s="13">
        <f>VLOOKUP(E6541,起始地址定义!A:D,3,FALSE)</f>
        <v>1650</v>
      </c>
      <c r="M6541" s="14">
        <f>VLOOKUP($F6541,类型描述及偏移量!$C:$H,2,FALSE)</f>
        <v>3</v>
      </c>
      <c r="N6541" s="14" t="str">
        <f>VLOOKUP($F6541,类型描述及偏移量!$C:$H,3,FALSE)</f>
        <v>离散</v>
      </c>
      <c r="O6541" s="14" t="str">
        <f>VLOOKUP($F6541,类型描述及偏移量!$C:$H,4,FALSE)</f>
        <v>None</v>
      </c>
      <c r="P6541" s="14" t="str">
        <f>VLOOKUP($F6541,类型描述及偏移量!$C:$H,5,FALSE)</f>
        <v>No</v>
      </c>
      <c r="Q6541" s="14" t="str">
        <f>VLOOKUP($F6541,类型描述及偏移量!$C:$H,6,FALSE)</f>
        <v>堵料保护使能</v>
      </c>
    </row>
    <row r="6542" hidden="1" spans="1:17">
      <c r="A6542" s="12" t="s">
        <v>130</v>
      </c>
      <c r="B6542" s="12" t="str">
        <f t="shared" si="1060"/>
        <v>M9_M</v>
      </c>
      <c r="C6542" s="12" t="str">
        <f t="shared" si="1061"/>
        <v>Blocking_Stop</v>
      </c>
      <c r="D6542" s="12" t="str">
        <f t="shared" si="1062"/>
        <v>BP_Motor_var</v>
      </c>
      <c r="E6542" s="13" t="str">
        <f t="shared" si="1055"/>
        <v>CHPD_M9_M_BP_Motor_var</v>
      </c>
      <c r="F6542" s="14" t="str">
        <f t="shared" si="1056"/>
        <v>BP_Motor_var_Blocking_Stop</v>
      </c>
      <c r="G6542" s="10" t="str">
        <f t="shared" si="1057"/>
        <v>CHPD_M9_M_Blocking_Stop</v>
      </c>
      <c r="H6542" s="10" t="str">
        <f>VLOOKUP(基本表格!E6542,起始地址定义!A:D,4,FALSE)&amp;" "&amp;Q6542</f>
        <v>2494+P7-M3 布袋除尘旋转下料阀 电机控制 堵料导致停机</v>
      </c>
      <c r="I6542" s="10" t="str">
        <f t="shared" si="1058"/>
        <v>DB200,X1653.1</v>
      </c>
      <c r="J6542" s="13" t="str">
        <f>VLOOKUP(E6542,起始地址定义!A:D,2,FALSE)</f>
        <v>DB200</v>
      </c>
      <c r="K6542" s="12" t="str">
        <f t="shared" si="1059"/>
        <v>X1653.1</v>
      </c>
      <c r="L6542" s="13">
        <f>VLOOKUP(E6542,起始地址定义!A:D,3,FALSE)</f>
        <v>1650</v>
      </c>
      <c r="M6542" s="14">
        <f>VLOOKUP($F6542,类型描述及偏移量!$C:$H,2,FALSE)</f>
        <v>3.1</v>
      </c>
      <c r="N6542" s="14" t="str">
        <f>VLOOKUP($F6542,类型描述及偏移量!$C:$H,3,FALSE)</f>
        <v>离散</v>
      </c>
      <c r="O6542" s="14" t="str">
        <f>VLOOKUP($F6542,类型描述及偏移量!$C:$H,4,FALSE)</f>
        <v>On</v>
      </c>
      <c r="P6542" s="14" t="str">
        <f>VLOOKUP($F6542,类型描述及偏移量!$C:$H,5,FALSE)</f>
        <v>Yes</v>
      </c>
      <c r="Q6542" s="14" t="str">
        <f>VLOOKUP($F6542,类型描述及偏移量!$C:$H,6,FALSE)</f>
        <v>堵料导致停机</v>
      </c>
    </row>
    <row r="6543" hidden="1" spans="1:17">
      <c r="A6543" s="12" t="s">
        <v>130</v>
      </c>
      <c r="B6543" s="12" t="str">
        <f t="shared" si="1060"/>
        <v>M9_M</v>
      </c>
      <c r="C6543" s="12" t="str">
        <f t="shared" si="1061"/>
        <v>BreakTime</v>
      </c>
      <c r="D6543" s="12" t="str">
        <f t="shared" si="1062"/>
        <v>BP_Motor_var</v>
      </c>
      <c r="E6543" s="13" t="str">
        <f t="shared" si="1055"/>
        <v>CHPD_M9_M_BP_Motor_var</v>
      </c>
      <c r="F6543" s="14" t="str">
        <f t="shared" si="1056"/>
        <v>BP_Motor_var_BreakTime</v>
      </c>
      <c r="G6543" s="10" t="str">
        <f t="shared" si="1057"/>
        <v>CHPD_M9_M_BreakTime</v>
      </c>
      <c r="H6543" s="10" t="str">
        <f>VLOOKUP(基本表格!E6543,起始地址定义!A:D,4,FALSE)&amp;" "&amp;Q6543</f>
        <v>2494+P7-M3 布袋除尘旋转下料阀 电机控制 断链超时时间 秒</v>
      </c>
      <c r="I6543" s="10" t="str">
        <f t="shared" si="1058"/>
        <v>DB200,INT1654</v>
      </c>
      <c r="J6543" s="13" t="str">
        <f>VLOOKUP(E6543,起始地址定义!A:D,2,FALSE)</f>
        <v>DB200</v>
      </c>
      <c r="K6543" s="12" t="str">
        <f t="shared" si="1059"/>
        <v>INT1654</v>
      </c>
      <c r="L6543" s="13">
        <f>VLOOKUP(E6543,起始地址定义!A:D,3,FALSE)</f>
        <v>1650</v>
      </c>
      <c r="M6543" s="14">
        <f>VLOOKUP($F6543,类型描述及偏移量!$C:$H,2,FALSE)</f>
        <v>4</v>
      </c>
      <c r="N6543" s="14" t="str">
        <f>VLOOKUP($F6543,类型描述及偏移量!$C:$H,3,FALSE)</f>
        <v>整型</v>
      </c>
      <c r="O6543" s="14" t="str">
        <f>VLOOKUP($F6543,类型描述及偏移量!$C:$H,4,FALSE)</f>
        <v>None</v>
      </c>
      <c r="P6543" s="14" t="str">
        <f>VLOOKUP($F6543,类型描述及偏移量!$C:$H,5,FALSE)</f>
        <v>No</v>
      </c>
      <c r="Q6543" s="14" t="str">
        <f>VLOOKUP($F6543,类型描述及偏移量!$C:$H,6,FALSE)</f>
        <v>断链超时时间 秒</v>
      </c>
    </row>
    <row r="6544" hidden="1" spans="1:17">
      <c r="A6544" s="12" t="s">
        <v>130</v>
      </c>
      <c r="B6544" s="12" t="str">
        <f t="shared" si="1060"/>
        <v>M9_M</v>
      </c>
      <c r="C6544" s="12" t="str">
        <f t="shared" si="1061"/>
        <v>BlockingTime</v>
      </c>
      <c r="D6544" s="12" t="str">
        <f t="shared" si="1062"/>
        <v>BP_Motor_var</v>
      </c>
      <c r="E6544" s="13" t="str">
        <f t="shared" si="1055"/>
        <v>CHPD_M9_M_BP_Motor_var</v>
      </c>
      <c r="F6544" s="14" t="str">
        <f t="shared" si="1056"/>
        <v>BP_Motor_var_BlockingTime</v>
      </c>
      <c r="G6544" s="10" t="str">
        <f t="shared" si="1057"/>
        <v>CHPD_M9_M_BlockingTime</v>
      </c>
      <c r="H6544" s="10" t="str">
        <f>VLOOKUP(基本表格!E6544,起始地址定义!A:D,4,FALSE)&amp;" "&amp;Q6544</f>
        <v>2494+P7-M3 布袋除尘旋转下料阀 电机控制 堵料检测时间 秒</v>
      </c>
      <c r="I6544" s="10" t="str">
        <f t="shared" si="1058"/>
        <v>DB200,INT1656</v>
      </c>
      <c r="J6544" s="13" t="str">
        <f>VLOOKUP(E6544,起始地址定义!A:D,2,FALSE)</f>
        <v>DB200</v>
      </c>
      <c r="K6544" s="12" t="str">
        <f t="shared" si="1059"/>
        <v>INT1656</v>
      </c>
      <c r="L6544" s="13">
        <f>VLOOKUP(E6544,起始地址定义!A:D,3,FALSE)</f>
        <v>1650</v>
      </c>
      <c r="M6544" s="14">
        <f>VLOOKUP($F6544,类型描述及偏移量!$C:$H,2,FALSE)</f>
        <v>6</v>
      </c>
      <c r="N6544" s="14" t="str">
        <f>VLOOKUP($F6544,类型描述及偏移量!$C:$H,3,FALSE)</f>
        <v>整型</v>
      </c>
      <c r="O6544" s="14" t="str">
        <f>VLOOKUP($F6544,类型描述及偏移量!$C:$H,4,FALSE)</f>
        <v>None</v>
      </c>
      <c r="P6544" s="14" t="str">
        <f>VLOOKUP($F6544,类型描述及偏移量!$C:$H,5,FALSE)</f>
        <v>No</v>
      </c>
      <c r="Q6544" s="14" t="str">
        <f>VLOOKUP($F6544,类型描述及偏移量!$C:$H,6,FALSE)</f>
        <v>堵料检测时间 秒</v>
      </c>
    </row>
    <row r="6545" hidden="1" spans="1:17">
      <c r="A6545" s="12" t="s">
        <v>130</v>
      </c>
      <c r="B6545" s="12" t="str">
        <f t="shared" si="1060"/>
        <v>M9_M</v>
      </c>
      <c r="C6545" s="12" t="str">
        <f t="shared" si="1061"/>
        <v>PullSwitch_CHK</v>
      </c>
      <c r="D6545" s="12" t="str">
        <f t="shared" si="1062"/>
        <v>BP_Motor_var</v>
      </c>
      <c r="E6545" s="13" t="str">
        <f t="shared" si="1055"/>
        <v>CHPD_M9_M_BP_Motor_var</v>
      </c>
      <c r="F6545" s="14" t="str">
        <f t="shared" si="1056"/>
        <v>BP_Motor_var_PullSwitch_CHK</v>
      </c>
      <c r="G6545" s="10" t="str">
        <f t="shared" si="1057"/>
        <v>CHPD_M9_M_PullSwitch_CHK</v>
      </c>
      <c r="H6545" s="10" t="str">
        <f>VLOOKUP(基本表格!E6545,起始地址定义!A:D,4,FALSE)&amp;" "&amp;Q6545</f>
        <v>2494+P7-M3 布袋除尘旋转下料阀 电机控制 拉线开关</v>
      </c>
      <c r="I6545" s="10" t="str">
        <f t="shared" si="1058"/>
        <v>DB200,X1658.0</v>
      </c>
      <c r="J6545" s="13" t="str">
        <f>VLOOKUP(E6545,起始地址定义!A:D,2,FALSE)</f>
        <v>DB200</v>
      </c>
      <c r="K6545" s="12" t="str">
        <f t="shared" si="1059"/>
        <v>X1658.0</v>
      </c>
      <c r="L6545" s="13">
        <f>VLOOKUP(E6545,起始地址定义!A:D,3,FALSE)</f>
        <v>1650</v>
      </c>
      <c r="M6545" s="14">
        <f>VLOOKUP($F6545,类型描述及偏移量!$C:$H,2,FALSE)</f>
        <v>8</v>
      </c>
      <c r="N6545" s="14" t="str">
        <f>VLOOKUP($F6545,类型描述及偏移量!$C:$H,3,FALSE)</f>
        <v>离散</v>
      </c>
      <c r="O6545" s="14" t="str">
        <f>VLOOKUP($F6545,类型描述及偏移量!$C:$H,4,FALSE)</f>
        <v>On</v>
      </c>
      <c r="P6545" s="14" t="str">
        <f>VLOOKUP($F6545,类型描述及偏移量!$C:$H,5,FALSE)</f>
        <v>Yes</v>
      </c>
      <c r="Q6545" s="14" t="str">
        <f>VLOOKUP($F6545,类型描述及偏移量!$C:$H,6,FALSE)</f>
        <v>拉线开关</v>
      </c>
    </row>
    <row r="6546" hidden="1" spans="1:17">
      <c r="A6546" s="12" t="s">
        <v>130</v>
      </c>
      <c r="B6546" s="12" t="str">
        <f t="shared" si="1060"/>
        <v>M9_M</v>
      </c>
      <c r="C6546" s="12" t="str">
        <f t="shared" si="1061"/>
        <v>LMD_ALM</v>
      </c>
      <c r="D6546" s="12" t="str">
        <f t="shared" si="1062"/>
        <v>BP_Motor_var</v>
      </c>
      <c r="E6546" s="13" t="str">
        <f t="shared" si="1055"/>
        <v>CHPD_M9_M_BP_Motor_var</v>
      </c>
      <c r="F6546" s="14" t="str">
        <f t="shared" si="1056"/>
        <v>BP_Motor_var_LMD_ALM</v>
      </c>
      <c r="G6546" s="10" t="str">
        <f t="shared" si="1057"/>
        <v>CHPD_M9_M_LMD_ALM</v>
      </c>
      <c r="H6546" s="10" t="str">
        <f>VLOOKUP(基本表格!E6546,起始地址定义!A:D,4,FALSE)&amp;" "&amp;Q6546</f>
        <v>2494+P7-M3 布袋除尘旋转下料阀 电机控制 左跑偏报警</v>
      </c>
      <c r="I6546" s="10" t="str">
        <f t="shared" si="1058"/>
        <v>DB200,X1658.1</v>
      </c>
      <c r="J6546" s="13" t="str">
        <f>VLOOKUP(E6546,起始地址定义!A:D,2,FALSE)</f>
        <v>DB200</v>
      </c>
      <c r="K6546" s="12" t="str">
        <f t="shared" si="1059"/>
        <v>X1658.1</v>
      </c>
      <c r="L6546" s="13">
        <f>VLOOKUP(E6546,起始地址定义!A:D,3,FALSE)</f>
        <v>1650</v>
      </c>
      <c r="M6546" s="14">
        <f>VLOOKUP($F6546,类型描述及偏移量!$C:$H,2,FALSE)</f>
        <v>8.1</v>
      </c>
      <c r="N6546" s="14" t="str">
        <f>VLOOKUP($F6546,类型描述及偏移量!$C:$H,3,FALSE)</f>
        <v>离散</v>
      </c>
      <c r="O6546" s="14" t="str">
        <f>VLOOKUP($F6546,类型描述及偏移量!$C:$H,4,FALSE)</f>
        <v>On</v>
      </c>
      <c r="P6546" s="14" t="str">
        <f>VLOOKUP($F6546,类型描述及偏移量!$C:$H,5,FALSE)</f>
        <v>Yes</v>
      </c>
      <c r="Q6546" s="14" t="str">
        <f>VLOOKUP($F6546,类型描述及偏移量!$C:$H,6,FALSE)</f>
        <v>左跑偏报警</v>
      </c>
    </row>
    <row r="6547" hidden="1" spans="1:17">
      <c r="A6547" s="12" t="s">
        <v>130</v>
      </c>
      <c r="B6547" s="12" t="str">
        <f t="shared" si="1060"/>
        <v>M9_M</v>
      </c>
      <c r="C6547" s="12" t="str">
        <f t="shared" si="1061"/>
        <v>LMD_CHK_1</v>
      </c>
      <c r="D6547" s="12" t="str">
        <f t="shared" si="1062"/>
        <v>BP_Motor_var</v>
      </c>
      <c r="E6547" s="13" t="str">
        <f t="shared" si="1055"/>
        <v>CHPD_M9_M_BP_Motor_var</v>
      </c>
      <c r="F6547" s="14" t="str">
        <f t="shared" si="1056"/>
        <v>BP_Motor_var_LMD_CHK_1</v>
      </c>
      <c r="G6547" s="10" t="str">
        <f t="shared" si="1057"/>
        <v>CHPD_M9_M_LMD_CHK_1</v>
      </c>
      <c r="H6547" s="10" t="str">
        <f>VLOOKUP(基本表格!E6547,起始地址定义!A:D,4,FALSE)&amp;" "&amp;Q6547</f>
        <v>2494+P7-M3 布袋除尘旋转下料阀 电机控制 左跑偏1检测</v>
      </c>
      <c r="I6547" s="10" t="str">
        <f t="shared" si="1058"/>
        <v>DB200,X1658.2</v>
      </c>
      <c r="J6547" s="13" t="str">
        <f>VLOOKUP(E6547,起始地址定义!A:D,2,FALSE)</f>
        <v>DB200</v>
      </c>
      <c r="K6547" s="12" t="str">
        <f t="shared" si="1059"/>
        <v>X1658.2</v>
      </c>
      <c r="L6547" s="13">
        <f>VLOOKUP(E6547,起始地址定义!A:D,3,FALSE)</f>
        <v>1650</v>
      </c>
      <c r="M6547" s="14">
        <f>VLOOKUP($F6547,类型描述及偏移量!$C:$H,2,FALSE)</f>
        <v>8.2</v>
      </c>
      <c r="N6547" s="14" t="str">
        <f>VLOOKUP($F6547,类型描述及偏移量!$C:$H,3,FALSE)</f>
        <v>离散</v>
      </c>
      <c r="O6547" s="14" t="str">
        <f>VLOOKUP($F6547,类型描述及偏移量!$C:$H,4,FALSE)</f>
        <v>None</v>
      </c>
      <c r="P6547" s="14" t="str">
        <f>VLOOKUP($F6547,类型描述及偏移量!$C:$H,5,FALSE)</f>
        <v>Yes</v>
      </c>
      <c r="Q6547" s="14" t="str">
        <f>VLOOKUP($F6547,类型描述及偏移量!$C:$H,6,FALSE)</f>
        <v>左跑偏1检测</v>
      </c>
    </row>
    <row r="6548" hidden="1" spans="1:17">
      <c r="A6548" s="12" t="s">
        <v>130</v>
      </c>
      <c r="B6548" s="12" t="str">
        <f t="shared" si="1060"/>
        <v>M9_M</v>
      </c>
      <c r="C6548" s="12" t="str">
        <f t="shared" si="1061"/>
        <v>LMD_EN</v>
      </c>
      <c r="D6548" s="12" t="str">
        <f t="shared" si="1062"/>
        <v>BP_Motor_var</v>
      </c>
      <c r="E6548" s="13" t="str">
        <f t="shared" si="1055"/>
        <v>CHPD_M9_M_BP_Motor_var</v>
      </c>
      <c r="F6548" s="14" t="str">
        <f t="shared" si="1056"/>
        <v>BP_Motor_var_LMD_EN</v>
      </c>
      <c r="G6548" s="10" t="str">
        <f t="shared" si="1057"/>
        <v>CHPD_M9_M_LMD_EN</v>
      </c>
      <c r="H6548" s="10" t="str">
        <f>VLOOKUP(基本表格!E6548,起始地址定义!A:D,4,FALSE)&amp;" "&amp;Q6548</f>
        <v>2494+P7-M3 布袋除尘旋转下料阀 电机控制 左跑偏保护使能</v>
      </c>
      <c r="I6548" s="10" t="str">
        <f t="shared" si="1058"/>
        <v>DB200,X1658.3</v>
      </c>
      <c r="J6548" s="13" t="str">
        <f>VLOOKUP(E6548,起始地址定义!A:D,2,FALSE)</f>
        <v>DB200</v>
      </c>
      <c r="K6548" s="12" t="str">
        <f t="shared" si="1059"/>
        <v>X1658.3</v>
      </c>
      <c r="L6548" s="13">
        <f>VLOOKUP(E6548,起始地址定义!A:D,3,FALSE)</f>
        <v>1650</v>
      </c>
      <c r="M6548" s="14">
        <f>VLOOKUP($F6548,类型描述及偏移量!$C:$H,2,FALSE)</f>
        <v>8.3</v>
      </c>
      <c r="N6548" s="14" t="str">
        <f>VLOOKUP($F6548,类型描述及偏移量!$C:$H,3,FALSE)</f>
        <v>离散</v>
      </c>
      <c r="O6548" s="14" t="str">
        <f>VLOOKUP($F6548,类型描述及偏移量!$C:$H,4,FALSE)</f>
        <v>None</v>
      </c>
      <c r="P6548" s="14" t="str">
        <f>VLOOKUP($F6548,类型描述及偏移量!$C:$H,5,FALSE)</f>
        <v>No</v>
      </c>
      <c r="Q6548" s="14" t="str">
        <f>VLOOKUP($F6548,类型描述及偏移量!$C:$H,6,FALSE)</f>
        <v>左跑偏保护使能</v>
      </c>
    </row>
    <row r="6549" hidden="1" spans="1:17">
      <c r="A6549" s="12" t="s">
        <v>130</v>
      </c>
      <c r="B6549" s="12" t="str">
        <f t="shared" si="1060"/>
        <v>M9_M</v>
      </c>
      <c r="C6549" s="12" t="str">
        <f t="shared" si="1061"/>
        <v>LMD_Stop</v>
      </c>
      <c r="D6549" s="12" t="str">
        <f t="shared" si="1062"/>
        <v>BP_Motor_var</v>
      </c>
      <c r="E6549" s="13" t="str">
        <f t="shared" si="1055"/>
        <v>CHPD_M9_M_BP_Motor_var</v>
      </c>
      <c r="F6549" s="14" t="str">
        <f t="shared" si="1056"/>
        <v>BP_Motor_var_LMD_Stop</v>
      </c>
      <c r="G6549" s="10" t="str">
        <f t="shared" si="1057"/>
        <v>CHPD_M9_M_LMD_Stop</v>
      </c>
      <c r="H6549" s="10" t="str">
        <f>VLOOKUP(基本表格!E6549,起始地址定义!A:D,4,FALSE)&amp;" "&amp;Q6549</f>
        <v>2494+P7-M3 布袋除尘旋转下料阀 电机控制 左跑偏导致停机</v>
      </c>
      <c r="I6549" s="10" t="str">
        <f t="shared" si="1058"/>
        <v>DB200,X1658.4</v>
      </c>
      <c r="J6549" s="13" t="str">
        <f>VLOOKUP(E6549,起始地址定义!A:D,2,FALSE)</f>
        <v>DB200</v>
      </c>
      <c r="K6549" s="12" t="str">
        <f t="shared" si="1059"/>
        <v>X1658.4</v>
      </c>
      <c r="L6549" s="13">
        <f>VLOOKUP(E6549,起始地址定义!A:D,3,FALSE)</f>
        <v>1650</v>
      </c>
      <c r="M6549" s="14">
        <f>VLOOKUP($F6549,类型描述及偏移量!$C:$H,2,FALSE)</f>
        <v>8.4</v>
      </c>
      <c r="N6549" s="14" t="str">
        <f>VLOOKUP($F6549,类型描述及偏移量!$C:$H,3,FALSE)</f>
        <v>离散</v>
      </c>
      <c r="O6549" s="14" t="str">
        <f>VLOOKUP($F6549,类型描述及偏移量!$C:$H,4,FALSE)</f>
        <v>On</v>
      </c>
      <c r="P6549" s="14" t="str">
        <f>VLOOKUP($F6549,类型描述及偏移量!$C:$H,5,FALSE)</f>
        <v>Yes</v>
      </c>
      <c r="Q6549" s="14" t="str">
        <f>VLOOKUP($F6549,类型描述及偏移量!$C:$H,6,FALSE)</f>
        <v>左跑偏导致停机</v>
      </c>
    </row>
    <row r="6550" hidden="1" spans="1:17">
      <c r="A6550" s="12" t="s">
        <v>130</v>
      </c>
      <c r="B6550" s="12" t="str">
        <f t="shared" si="1060"/>
        <v>M9_M</v>
      </c>
      <c r="C6550" s="12" t="str">
        <f t="shared" si="1061"/>
        <v>LMD_Time</v>
      </c>
      <c r="D6550" s="12" t="str">
        <f t="shared" si="1062"/>
        <v>BP_Motor_var</v>
      </c>
      <c r="E6550" s="13" t="str">
        <f t="shared" si="1055"/>
        <v>CHPD_M9_M_BP_Motor_var</v>
      </c>
      <c r="F6550" s="14" t="str">
        <f t="shared" si="1056"/>
        <v>BP_Motor_var_LMD_Time</v>
      </c>
      <c r="G6550" s="10" t="str">
        <f t="shared" si="1057"/>
        <v>CHPD_M9_M_LMD_Time</v>
      </c>
      <c r="H6550" s="10" t="str">
        <f>VLOOKUP(基本表格!E6550,起始地址定义!A:D,4,FALSE)&amp;" "&amp;Q6550</f>
        <v>2494+P7-M3 布袋除尘旋转下料阀 电机控制 左跑偏检测时间</v>
      </c>
      <c r="I6550" s="10" t="str">
        <f t="shared" si="1058"/>
        <v>DB200,INT1660</v>
      </c>
      <c r="J6550" s="13" t="str">
        <f>VLOOKUP(E6550,起始地址定义!A:D,2,FALSE)</f>
        <v>DB200</v>
      </c>
      <c r="K6550" s="12" t="str">
        <f t="shared" si="1059"/>
        <v>INT1660</v>
      </c>
      <c r="L6550" s="13">
        <f>VLOOKUP(E6550,起始地址定义!A:D,3,FALSE)</f>
        <v>1650</v>
      </c>
      <c r="M6550" s="14">
        <f>VLOOKUP($F6550,类型描述及偏移量!$C:$H,2,FALSE)</f>
        <v>10</v>
      </c>
      <c r="N6550" s="14" t="str">
        <f>VLOOKUP($F6550,类型描述及偏移量!$C:$H,3,FALSE)</f>
        <v>整型</v>
      </c>
      <c r="O6550" s="14" t="str">
        <f>VLOOKUP($F6550,类型描述及偏移量!$C:$H,4,FALSE)</f>
        <v>None</v>
      </c>
      <c r="P6550" s="14" t="str">
        <f>VLOOKUP($F6550,类型描述及偏移量!$C:$H,5,FALSE)</f>
        <v>No</v>
      </c>
      <c r="Q6550" s="14" t="str">
        <f>VLOOKUP($F6550,类型描述及偏移量!$C:$H,6,FALSE)</f>
        <v>左跑偏检测时间</v>
      </c>
    </row>
    <row r="6551" hidden="1" spans="1:17">
      <c r="A6551" s="12" t="s">
        <v>130</v>
      </c>
      <c r="B6551" s="12" t="str">
        <f t="shared" si="1060"/>
        <v>M9_M</v>
      </c>
      <c r="C6551" s="12" t="str">
        <f t="shared" si="1061"/>
        <v>RMD_ALM</v>
      </c>
      <c r="D6551" s="12" t="str">
        <f t="shared" si="1062"/>
        <v>BP_Motor_var</v>
      </c>
      <c r="E6551" s="13" t="str">
        <f t="shared" si="1055"/>
        <v>CHPD_M9_M_BP_Motor_var</v>
      </c>
      <c r="F6551" s="14" t="str">
        <f t="shared" si="1056"/>
        <v>BP_Motor_var_RMD_ALM</v>
      </c>
      <c r="G6551" s="10" t="str">
        <f t="shared" si="1057"/>
        <v>CHPD_M9_M_RMD_ALM</v>
      </c>
      <c r="H6551" s="10" t="str">
        <f>VLOOKUP(基本表格!E6551,起始地址定义!A:D,4,FALSE)&amp;" "&amp;Q6551</f>
        <v>2494+P7-M3 布袋除尘旋转下料阀 电机控制 右 跑偏报警</v>
      </c>
      <c r="I6551" s="10" t="str">
        <f t="shared" si="1058"/>
        <v>DB200,X1662.0</v>
      </c>
      <c r="J6551" s="13" t="str">
        <f>VLOOKUP(E6551,起始地址定义!A:D,2,FALSE)</f>
        <v>DB200</v>
      </c>
      <c r="K6551" s="12" t="str">
        <f t="shared" si="1059"/>
        <v>X1662.0</v>
      </c>
      <c r="L6551" s="13">
        <f>VLOOKUP(E6551,起始地址定义!A:D,3,FALSE)</f>
        <v>1650</v>
      </c>
      <c r="M6551" s="14">
        <f>VLOOKUP($F6551,类型描述及偏移量!$C:$H,2,FALSE)</f>
        <v>12</v>
      </c>
      <c r="N6551" s="14" t="str">
        <f>VLOOKUP($F6551,类型描述及偏移量!$C:$H,3,FALSE)</f>
        <v>离散</v>
      </c>
      <c r="O6551" s="14" t="str">
        <f>VLOOKUP($F6551,类型描述及偏移量!$C:$H,4,FALSE)</f>
        <v>On</v>
      </c>
      <c r="P6551" s="14" t="str">
        <f>VLOOKUP($F6551,类型描述及偏移量!$C:$H,5,FALSE)</f>
        <v>Yes</v>
      </c>
      <c r="Q6551" s="14" t="str">
        <f>VLOOKUP($F6551,类型描述及偏移量!$C:$H,6,FALSE)</f>
        <v>右 跑偏报警</v>
      </c>
    </row>
    <row r="6552" hidden="1" spans="1:17">
      <c r="A6552" s="12" t="s">
        <v>130</v>
      </c>
      <c r="B6552" s="12" t="str">
        <f t="shared" si="1060"/>
        <v>M9_M</v>
      </c>
      <c r="C6552" s="12" t="str">
        <f t="shared" si="1061"/>
        <v>RMD_CHK_1</v>
      </c>
      <c r="D6552" s="12" t="str">
        <f t="shared" si="1062"/>
        <v>BP_Motor_var</v>
      </c>
      <c r="E6552" s="13" t="str">
        <f t="shared" si="1055"/>
        <v>CHPD_M9_M_BP_Motor_var</v>
      </c>
      <c r="F6552" s="14" t="str">
        <f t="shared" si="1056"/>
        <v>BP_Motor_var_RMD_CHK_1</v>
      </c>
      <c r="G6552" s="10" t="str">
        <f t="shared" si="1057"/>
        <v>CHPD_M9_M_RMD_CHK_1</v>
      </c>
      <c r="H6552" s="10" t="str">
        <f>VLOOKUP(基本表格!E6552,起始地址定义!A:D,4,FALSE)&amp;" "&amp;Q6552</f>
        <v>2494+P7-M3 布袋除尘旋转下料阀 电机控制 右跑偏1检测</v>
      </c>
      <c r="I6552" s="10" t="str">
        <f t="shared" si="1058"/>
        <v>DB200,X1662.1</v>
      </c>
      <c r="J6552" s="13" t="str">
        <f>VLOOKUP(E6552,起始地址定义!A:D,2,FALSE)</f>
        <v>DB200</v>
      </c>
      <c r="K6552" s="12" t="str">
        <f t="shared" si="1059"/>
        <v>X1662.1</v>
      </c>
      <c r="L6552" s="13">
        <f>VLOOKUP(E6552,起始地址定义!A:D,3,FALSE)</f>
        <v>1650</v>
      </c>
      <c r="M6552" s="14">
        <f>VLOOKUP($F6552,类型描述及偏移量!$C:$H,2,FALSE)</f>
        <v>12.1</v>
      </c>
      <c r="N6552" s="14" t="str">
        <f>VLOOKUP($F6552,类型描述及偏移量!$C:$H,3,FALSE)</f>
        <v>离散</v>
      </c>
      <c r="O6552" s="14" t="str">
        <f>VLOOKUP($F6552,类型描述及偏移量!$C:$H,4,FALSE)</f>
        <v>None</v>
      </c>
      <c r="P6552" s="14" t="str">
        <f>VLOOKUP($F6552,类型描述及偏移量!$C:$H,5,FALSE)</f>
        <v>Yes</v>
      </c>
      <c r="Q6552" s="14" t="str">
        <f>VLOOKUP($F6552,类型描述及偏移量!$C:$H,6,FALSE)</f>
        <v>右跑偏1检测</v>
      </c>
    </row>
    <row r="6553" hidden="1" spans="1:17">
      <c r="A6553" s="12" t="s">
        <v>130</v>
      </c>
      <c r="B6553" s="12" t="str">
        <f t="shared" si="1060"/>
        <v>M9_M</v>
      </c>
      <c r="C6553" s="12" t="str">
        <f t="shared" si="1061"/>
        <v>RMD_EN</v>
      </c>
      <c r="D6553" s="12" t="str">
        <f t="shared" si="1062"/>
        <v>BP_Motor_var</v>
      </c>
      <c r="E6553" s="13" t="str">
        <f t="shared" si="1055"/>
        <v>CHPD_M9_M_BP_Motor_var</v>
      </c>
      <c r="F6553" s="14" t="str">
        <f t="shared" si="1056"/>
        <v>BP_Motor_var_RMD_EN</v>
      </c>
      <c r="G6553" s="10" t="str">
        <f t="shared" si="1057"/>
        <v>CHPD_M9_M_RMD_EN</v>
      </c>
      <c r="H6553" s="10" t="str">
        <f>VLOOKUP(基本表格!E6553,起始地址定义!A:D,4,FALSE)&amp;" "&amp;Q6553</f>
        <v>2494+P7-M3 布袋除尘旋转下料阀 电机控制 右跑偏保护使能</v>
      </c>
      <c r="I6553" s="10" t="str">
        <f t="shared" si="1058"/>
        <v>DB200,X1662.2</v>
      </c>
      <c r="J6553" s="13" t="str">
        <f>VLOOKUP(E6553,起始地址定义!A:D,2,FALSE)</f>
        <v>DB200</v>
      </c>
      <c r="K6553" s="12" t="str">
        <f t="shared" si="1059"/>
        <v>X1662.2</v>
      </c>
      <c r="L6553" s="13">
        <f>VLOOKUP(E6553,起始地址定义!A:D,3,FALSE)</f>
        <v>1650</v>
      </c>
      <c r="M6553" s="14">
        <f>VLOOKUP($F6553,类型描述及偏移量!$C:$H,2,FALSE)</f>
        <v>12.2</v>
      </c>
      <c r="N6553" s="14" t="str">
        <f>VLOOKUP($F6553,类型描述及偏移量!$C:$H,3,FALSE)</f>
        <v>离散</v>
      </c>
      <c r="O6553" s="14" t="str">
        <f>VLOOKUP($F6553,类型描述及偏移量!$C:$H,4,FALSE)</f>
        <v>None</v>
      </c>
      <c r="P6553" s="14" t="str">
        <f>VLOOKUP($F6553,类型描述及偏移量!$C:$H,5,FALSE)</f>
        <v>No</v>
      </c>
      <c r="Q6553" s="14" t="str">
        <f>VLOOKUP($F6553,类型描述及偏移量!$C:$H,6,FALSE)</f>
        <v>右跑偏保护使能</v>
      </c>
    </row>
    <row r="6554" hidden="1" spans="1:17">
      <c r="A6554" s="12" t="s">
        <v>130</v>
      </c>
      <c r="B6554" s="12" t="str">
        <f t="shared" si="1060"/>
        <v>M9_M</v>
      </c>
      <c r="C6554" s="12" t="str">
        <f t="shared" si="1061"/>
        <v>RMD_Stop</v>
      </c>
      <c r="D6554" s="12" t="str">
        <f t="shared" si="1062"/>
        <v>BP_Motor_var</v>
      </c>
      <c r="E6554" s="13" t="str">
        <f t="shared" si="1055"/>
        <v>CHPD_M9_M_BP_Motor_var</v>
      </c>
      <c r="F6554" s="14" t="str">
        <f t="shared" si="1056"/>
        <v>BP_Motor_var_RMD_Stop</v>
      </c>
      <c r="G6554" s="10" t="str">
        <f t="shared" si="1057"/>
        <v>CHPD_M9_M_RMD_Stop</v>
      </c>
      <c r="H6554" s="10" t="str">
        <f>VLOOKUP(基本表格!E6554,起始地址定义!A:D,4,FALSE)&amp;" "&amp;Q6554</f>
        <v>2494+P7-M3 布袋除尘旋转下料阀 电机控制 右跑偏导致停机</v>
      </c>
      <c r="I6554" s="10" t="str">
        <f t="shared" si="1058"/>
        <v>DB200,X1662.3</v>
      </c>
      <c r="J6554" s="13" t="str">
        <f>VLOOKUP(E6554,起始地址定义!A:D,2,FALSE)</f>
        <v>DB200</v>
      </c>
      <c r="K6554" s="12" t="str">
        <f t="shared" si="1059"/>
        <v>X1662.3</v>
      </c>
      <c r="L6554" s="13">
        <f>VLOOKUP(E6554,起始地址定义!A:D,3,FALSE)</f>
        <v>1650</v>
      </c>
      <c r="M6554" s="14">
        <f>VLOOKUP($F6554,类型描述及偏移量!$C:$H,2,FALSE)</f>
        <v>12.3</v>
      </c>
      <c r="N6554" s="14" t="str">
        <f>VLOOKUP($F6554,类型描述及偏移量!$C:$H,3,FALSE)</f>
        <v>离散</v>
      </c>
      <c r="O6554" s="14" t="str">
        <f>VLOOKUP($F6554,类型描述及偏移量!$C:$H,4,FALSE)</f>
        <v>On</v>
      </c>
      <c r="P6554" s="14" t="str">
        <f>VLOOKUP($F6554,类型描述及偏移量!$C:$H,5,FALSE)</f>
        <v>Yes</v>
      </c>
      <c r="Q6554" s="14" t="str">
        <f>VLOOKUP($F6554,类型描述及偏移量!$C:$H,6,FALSE)</f>
        <v>右跑偏导致停机</v>
      </c>
    </row>
    <row r="6555" hidden="1" spans="1:17">
      <c r="A6555" s="12" t="s">
        <v>130</v>
      </c>
      <c r="B6555" s="12" t="str">
        <f t="shared" si="1060"/>
        <v>M9_M</v>
      </c>
      <c r="C6555" s="12" t="str">
        <f t="shared" si="1061"/>
        <v>RMD_Time</v>
      </c>
      <c r="D6555" s="12" t="str">
        <f t="shared" si="1062"/>
        <v>BP_Motor_var</v>
      </c>
      <c r="E6555" s="13" t="str">
        <f t="shared" si="1055"/>
        <v>CHPD_M9_M_BP_Motor_var</v>
      </c>
      <c r="F6555" s="14" t="str">
        <f t="shared" si="1056"/>
        <v>BP_Motor_var_RMD_Time</v>
      </c>
      <c r="G6555" s="10" t="str">
        <f t="shared" si="1057"/>
        <v>CHPD_M9_M_RMD_Time</v>
      </c>
      <c r="H6555" s="10" t="str">
        <f>VLOOKUP(基本表格!E6555,起始地址定义!A:D,4,FALSE)&amp;" "&amp;Q6555</f>
        <v>2494+P7-M3 布袋除尘旋转下料阀 电机控制 右跑偏检测时间</v>
      </c>
      <c r="I6555" s="10" t="str">
        <f t="shared" si="1058"/>
        <v>DB200,INT1664</v>
      </c>
      <c r="J6555" s="13" t="str">
        <f>VLOOKUP(E6555,起始地址定义!A:D,2,FALSE)</f>
        <v>DB200</v>
      </c>
      <c r="K6555" s="12" t="str">
        <f t="shared" si="1059"/>
        <v>INT1664</v>
      </c>
      <c r="L6555" s="13">
        <f>VLOOKUP(E6555,起始地址定义!A:D,3,FALSE)</f>
        <v>1650</v>
      </c>
      <c r="M6555" s="14">
        <f>VLOOKUP($F6555,类型描述及偏移量!$C:$H,2,FALSE)</f>
        <v>14</v>
      </c>
      <c r="N6555" s="14" t="str">
        <f>VLOOKUP($F6555,类型描述及偏移量!$C:$H,3,FALSE)</f>
        <v>整型</v>
      </c>
      <c r="O6555" s="14" t="str">
        <f>VLOOKUP($F6555,类型描述及偏移量!$C:$H,4,FALSE)</f>
        <v>None</v>
      </c>
      <c r="P6555" s="14" t="str">
        <f>VLOOKUP($F6555,类型描述及偏移量!$C:$H,5,FALSE)</f>
        <v>No</v>
      </c>
      <c r="Q6555" s="14" t="str">
        <f>VLOOKUP($F6555,类型描述及偏移量!$C:$H,6,FALSE)</f>
        <v>右跑偏检测时间</v>
      </c>
    </row>
    <row r="6556" hidden="1" spans="1:17">
      <c r="A6556" s="12" t="s">
        <v>130</v>
      </c>
      <c r="B6556" s="12" t="str">
        <f t="shared" si="1060"/>
        <v>M9_M</v>
      </c>
      <c r="C6556" s="12" t="str">
        <f t="shared" si="1061"/>
        <v>Motor_Delta</v>
      </c>
      <c r="D6556" s="12" t="str">
        <f t="shared" si="1062"/>
        <v>BP_Motor_var</v>
      </c>
      <c r="E6556" s="13" t="str">
        <f t="shared" si="1055"/>
        <v>CHPD_M9_M_BP_Motor_var</v>
      </c>
      <c r="F6556" s="14" t="str">
        <f t="shared" si="1056"/>
        <v>BP_Motor_var_Motor_Delta</v>
      </c>
      <c r="G6556" s="10" t="str">
        <f t="shared" si="1057"/>
        <v>CHPD_M9_M_Motor_Delta</v>
      </c>
      <c r="H6556" s="10" t="str">
        <f>VLOOKUP(基本表格!E6556,起始地址定义!A:D,4,FALSE)&amp;" "&amp;Q6556</f>
        <v>2494+P7-M3 布袋除尘旋转下料阀 电机控制 三角型</v>
      </c>
      <c r="I6556" s="10" t="str">
        <f t="shared" si="1058"/>
        <v>DB200,X1666.0</v>
      </c>
      <c r="J6556" s="13" t="str">
        <f>VLOOKUP(E6556,起始地址定义!A:D,2,FALSE)</f>
        <v>DB200</v>
      </c>
      <c r="K6556" s="12" t="str">
        <f t="shared" si="1059"/>
        <v>X1666.0</v>
      </c>
      <c r="L6556" s="13">
        <f>VLOOKUP(E6556,起始地址定义!A:D,3,FALSE)</f>
        <v>1650</v>
      </c>
      <c r="M6556" s="14">
        <f>VLOOKUP($F6556,类型描述及偏移量!$C:$H,2,FALSE)</f>
        <v>16</v>
      </c>
      <c r="N6556" s="14" t="str">
        <f>VLOOKUP($F6556,类型描述及偏移量!$C:$H,3,FALSE)</f>
        <v>离散</v>
      </c>
      <c r="O6556" s="14" t="str">
        <f>VLOOKUP($F6556,类型描述及偏移量!$C:$H,4,FALSE)</f>
        <v>None</v>
      </c>
      <c r="P6556" s="14" t="str">
        <f>VLOOKUP($F6556,类型描述及偏移量!$C:$H,5,FALSE)</f>
        <v>Yes</v>
      </c>
      <c r="Q6556" s="14" t="str">
        <f>VLOOKUP($F6556,类型描述及偏移量!$C:$H,6,FALSE)</f>
        <v>三角型</v>
      </c>
    </row>
    <row r="6557" hidden="1" spans="1:17">
      <c r="A6557" s="12" t="s">
        <v>130</v>
      </c>
      <c r="B6557" s="12" t="str">
        <f t="shared" si="1060"/>
        <v>M9_M</v>
      </c>
      <c r="C6557" s="12" t="str">
        <f t="shared" si="1061"/>
        <v>Motor_Wye</v>
      </c>
      <c r="D6557" s="12" t="str">
        <f t="shared" si="1062"/>
        <v>BP_Motor_var</v>
      </c>
      <c r="E6557" s="13" t="str">
        <f t="shared" ref="E6557:E6604" si="1063">A6557&amp;"_"&amp;B6557&amp;"_"&amp;D6557</f>
        <v>CHPD_M9_M_BP_Motor_var</v>
      </c>
      <c r="F6557" s="14" t="str">
        <f t="shared" ref="F6557:F6604" si="1064">D6557&amp;"_"&amp;C6557</f>
        <v>BP_Motor_var_Motor_Wye</v>
      </c>
      <c r="G6557" s="10" t="str">
        <f t="shared" ref="G6557:G6604" si="1065">A6557&amp;"_"&amp;IF(B6557="DB","",B6557&amp;"_")&amp;C6557</f>
        <v>CHPD_M9_M_Motor_Wye</v>
      </c>
      <c r="H6557" s="10" t="str">
        <f>VLOOKUP(基本表格!E6557,起始地址定义!A:D,4,FALSE)&amp;" "&amp;Q6557</f>
        <v>2494+P7-M3 布袋除尘旋转下料阀 电机控制 星型</v>
      </c>
      <c r="I6557" s="10" t="str">
        <f t="shared" ref="I6557:I6604" si="1066">J6557&amp;","&amp;K6557</f>
        <v>DB200,X1666.1</v>
      </c>
      <c r="J6557" s="13" t="str">
        <f>VLOOKUP(E6557,起始地址定义!A:D,2,FALSE)</f>
        <v>DB200</v>
      </c>
      <c r="K6557" s="12" t="str">
        <f t="shared" ref="K6557:K6604" si="1067">IF(N6557="离散","X",IF(N6557="实型","REAL","INT"))&amp;IF(N6557="离散",TEXT(L6557+M6557,"0.0"),L6557+M6557)</f>
        <v>X1666.1</v>
      </c>
      <c r="L6557" s="13">
        <f>VLOOKUP(E6557,起始地址定义!A:D,3,FALSE)</f>
        <v>1650</v>
      </c>
      <c r="M6557" s="14">
        <f>VLOOKUP($F6557,类型描述及偏移量!$C:$H,2,FALSE)</f>
        <v>16.1</v>
      </c>
      <c r="N6557" s="14" t="str">
        <f>VLOOKUP($F6557,类型描述及偏移量!$C:$H,3,FALSE)</f>
        <v>离散</v>
      </c>
      <c r="O6557" s="14" t="str">
        <f>VLOOKUP($F6557,类型描述及偏移量!$C:$H,4,FALSE)</f>
        <v>None</v>
      </c>
      <c r="P6557" s="14" t="str">
        <f>VLOOKUP($F6557,类型描述及偏移量!$C:$H,5,FALSE)</f>
        <v>Yes</v>
      </c>
      <c r="Q6557" s="14" t="str">
        <f>VLOOKUP($F6557,类型描述及偏移量!$C:$H,6,FALSE)</f>
        <v>星型</v>
      </c>
    </row>
    <row r="6558" hidden="1" spans="1:17">
      <c r="A6558" s="12" t="s">
        <v>130</v>
      </c>
      <c r="B6558" s="12" t="str">
        <f t="shared" si="1060"/>
        <v>M9_M</v>
      </c>
      <c r="C6558" s="12" t="str">
        <f t="shared" si="1061"/>
        <v>MSD</v>
      </c>
      <c r="D6558" s="12" t="str">
        <f t="shared" si="1062"/>
        <v>BP_Motor_var</v>
      </c>
      <c r="E6558" s="13" t="str">
        <f t="shared" si="1063"/>
        <v>CHPD_M9_M_BP_Motor_var</v>
      </c>
      <c r="F6558" s="14" t="str">
        <f t="shared" si="1064"/>
        <v>BP_Motor_var_MSD</v>
      </c>
      <c r="G6558" s="10" t="str">
        <f t="shared" si="1065"/>
        <v>CHPD_M9_M_MSD</v>
      </c>
      <c r="H6558" s="10" t="str">
        <f>VLOOKUP(基本表格!E6558,起始地址定义!A:D,4,FALSE)&amp;" "&amp;Q6558</f>
        <v>2494+P7-M3 布袋除尘旋转下料阀 电机控制 维修开关</v>
      </c>
      <c r="I6558" s="10" t="str">
        <f t="shared" si="1066"/>
        <v>DB200,X1666.2</v>
      </c>
      <c r="J6558" s="13" t="str">
        <f>VLOOKUP(E6558,起始地址定义!A:D,2,FALSE)</f>
        <v>DB200</v>
      </c>
      <c r="K6558" s="12" t="str">
        <f t="shared" si="1067"/>
        <v>X1666.2</v>
      </c>
      <c r="L6558" s="13">
        <f>VLOOKUP(E6558,起始地址定义!A:D,3,FALSE)</f>
        <v>1650</v>
      </c>
      <c r="M6558" s="14">
        <f>VLOOKUP($F6558,类型描述及偏移量!$C:$H,2,FALSE)</f>
        <v>16.2</v>
      </c>
      <c r="N6558" s="14" t="str">
        <f>VLOOKUP($F6558,类型描述及偏移量!$C:$H,3,FALSE)</f>
        <v>离散</v>
      </c>
      <c r="O6558" s="14" t="str">
        <f>VLOOKUP($F6558,类型描述及偏移量!$C:$H,4,FALSE)</f>
        <v>On</v>
      </c>
      <c r="P6558" s="14" t="str">
        <f>VLOOKUP($F6558,类型描述及偏移量!$C:$H,5,FALSE)</f>
        <v>Yes</v>
      </c>
      <c r="Q6558" s="14" t="str">
        <f>VLOOKUP($F6558,类型描述及偏移量!$C:$H,6,FALSE)</f>
        <v>维修开关</v>
      </c>
    </row>
    <row r="6559" hidden="1" spans="1:17">
      <c r="A6559" s="12" t="s">
        <v>130</v>
      </c>
      <c r="B6559" s="12" t="str">
        <f t="shared" si="1060"/>
        <v>M9_M</v>
      </c>
      <c r="C6559" s="12" t="str">
        <f t="shared" si="1061"/>
        <v>LMD_CHK_2</v>
      </c>
      <c r="D6559" s="12" t="str">
        <f t="shared" si="1062"/>
        <v>BP_Motor_var</v>
      </c>
      <c r="E6559" s="13" t="str">
        <f t="shared" si="1063"/>
        <v>CHPD_M9_M_BP_Motor_var</v>
      </c>
      <c r="F6559" s="14" t="str">
        <f t="shared" si="1064"/>
        <v>BP_Motor_var_LMD_CHK_2</v>
      </c>
      <c r="G6559" s="10" t="str">
        <f t="shared" si="1065"/>
        <v>CHPD_M9_M_LMD_CHK_2</v>
      </c>
      <c r="H6559" s="10" t="str">
        <f>VLOOKUP(基本表格!E6559,起始地址定义!A:D,4,FALSE)&amp;" "&amp;Q6559</f>
        <v>2494+P7-M3 布袋除尘旋转下料阀 电机控制 左跑偏2检测</v>
      </c>
      <c r="I6559" s="10" t="str">
        <f t="shared" si="1066"/>
        <v>DB200,X1666.3</v>
      </c>
      <c r="J6559" s="13" t="str">
        <f>VLOOKUP(E6559,起始地址定义!A:D,2,FALSE)</f>
        <v>DB200</v>
      </c>
      <c r="K6559" s="12" t="str">
        <f t="shared" si="1067"/>
        <v>X1666.3</v>
      </c>
      <c r="L6559" s="13">
        <f>VLOOKUP(E6559,起始地址定义!A:D,3,FALSE)</f>
        <v>1650</v>
      </c>
      <c r="M6559" s="14">
        <f>VLOOKUP($F6559,类型描述及偏移量!$C:$H,2,FALSE)</f>
        <v>16.3</v>
      </c>
      <c r="N6559" s="14" t="str">
        <f>VLOOKUP($F6559,类型描述及偏移量!$C:$H,3,FALSE)</f>
        <v>离散</v>
      </c>
      <c r="O6559" s="14" t="str">
        <f>VLOOKUP($F6559,类型描述及偏移量!$C:$H,4,FALSE)</f>
        <v>None</v>
      </c>
      <c r="P6559" s="14" t="str">
        <f>VLOOKUP($F6559,类型描述及偏移量!$C:$H,5,FALSE)</f>
        <v>Yes</v>
      </c>
      <c r="Q6559" s="14" t="str">
        <f>VLOOKUP($F6559,类型描述及偏移量!$C:$H,6,FALSE)</f>
        <v>左跑偏2检测</v>
      </c>
    </row>
    <row r="6560" hidden="1" spans="1:17">
      <c r="A6560" s="12" t="s">
        <v>130</v>
      </c>
      <c r="B6560" s="12" t="str">
        <f t="shared" si="1060"/>
        <v>M9_M</v>
      </c>
      <c r="C6560" s="12" t="str">
        <f t="shared" si="1061"/>
        <v>RMD_CHK_2</v>
      </c>
      <c r="D6560" s="12" t="str">
        <f t="shared" si="1062"/>
        <v>BP_Motor_var</v>
      </c>
      <c r="E6560" s="13" t="str">
        <f t="shared" si="1063"/>
        <v>CHPD_M9_M_BP_Motor_var</v>
      </c>
      <c r="F6560" s="14" t="str">
        <f t="shared" si="1064"/>
        <v>BP_Motor_var_RMD_CHK_2</v>
      </c>
      <c r="G6560" s="10" t="str">
        <f t="shared" si="1065"/>
        <v>CHPD_M9_M_RMD_CHK_2</v>
      </c>
      <c r="H6560" s="10" t="str">
        <f>VLOOKUP(基本表格!E6560,起始地址定义!A:D,4,FALSE)&amp;" "&amp;Q6560</f>
        <v>2494+P7-M3 布袋除尘旋转下料阀 电机控制 右跑偏2检测</v>
      </c>
      <c r="I6560" s="10" t="str">
        <f t="shared" si="1066"/>
        <v>DB200,X1666.4</v>
      </c>
      <c r="J6560" s="13" t="str">
        <f>VLOOKUP(E6560,起始地址定义!A:D,2,FALSE)</f>
        <v>DB200</v>
      </c>
      <c r="K6560" s="12" t="str">
        <f t="shared" si="1067"/>
        <v>X1666.4</v>
      </c>
      <c r="L6560" s="13">
        <f>VLOOKUP(E6560,起始地址定义!A:D,3,FALSE)</f>
        <v>1650</v>
      </c>
      <c r="M6560" s="14">
        <f>VLOOKUP($F6560,类型描述及偏移量!$C:$H,2,FALSE)</f>
        <v>16.4</v>
      </c>
      <c r="N6560" s="14" t="str">
        <f>VLOOKUP($F6560,类型描述及偏移量!$C:$H,3,FALSE)</f>
        <v>离散</v>
      </c>
      <c r="O6560" s="14" t="str">
        <f>VLOOKUP($F6560,类型描述及偏移量!$C:$H,4,FALSE)</f>
        <v>None</v>
      </c>
      <c r="P6560" s="14" t="str">
        <f>VLOOKUP($F6560,类型描述及偏移量!$C:$H,5,FALSE)</f>
        <v>Yes</v>
      </c>
      <c r="Q6560" s="14" t="str">
        <f>VLOOKUP($F6560,类型描述及偏移量!$C:$H,6,FALSE)</f>
        <v>右跑偏2检测</v>
      </c>
    </row>
    <row r="6561" hidden="1" spans="1:17">
      <c r="A6561" s="12" t="s">
        <v>130</v>
      </c>
      <c r="B6561" s="12" t="str">
        <f t="shared" si="1060"/>
        <v>M9_M</v>
      </c>
      <c r="C6561" s="12" t="str">
        <f t="shared" si="1061"/>
        <v>InterStarTime</v>
      </c>
      <c r="D6561" s="12" t="str">
        <f t="shared" si="1062"/>
        <v>BP_Motor_var</v>
      </c>
      <c r="E6561" s="13" t="str">
        <f t="shared" si="1063"/>
        <v>CHPD_M9_M_BP_Motor_var</v>
      </c>
      <c r="F6561" s="14" t="str">
        <f t="shared" si="1064"/>
        <v>BP_Motor_var_InterStarTime</v>
      </c>
      <c r="G6561" s="10" t="str">
        <f t="shared" si="1065"/>
        <v>CHPD_M9_M_InterStarTime</v>
      </c>
      <c r="H6561" s="10" t="str">
        <f>VLOOKUP(基本表格!E6561,起始地址定义!A:D,4,FALSE)&amp;" "&amp;Q6561</f>
        <v>2494+P7-M3 布袋除尘旋转下料阀 电机控制 联动启动延时</v>
      </c>
      <c r="I6561" s="10" t="str">
        <f t="shared" si="1066"/>
        <v>DB200,INT1668</v>
      </c>
      <c r="J6561" s="13" t="str">
        <f>VLOOKUP(E6561,起始地址定义!A:D,2,FALSE)</f>
        <v>DB200</v>
      </c>
      <c r="K6561" s="12" t="str">
        <f t="shared" si="1067"/>
        <v>INT1668</v>
      </c>
      <c r="L6561" s="13">
        <f>VLOOKUP(E6561,起始地址定义!A:D,3,FALSE)</f>
        <v>1650</v>
      </c>
      <c r="M6561" s="14">
        <f>VLOOKUP($F6561,类型描述及偏移量!$C:$H,2,FALSE)</f>
        <v>18</v>
      </c>
      <c r="N6561" s="14" t="str">
        <f>VLOOKUP($F6561,类型描述及偏移量!$C:$H,3,FALSE)</f>
        <v>整型</v>
      </c>
      <c r="O6561" s="14" t="str">
        <f>VLOOKUP($F6561,类型描述及偏移量!$C:$H,4,FALSE)</f>
        <v>None</v>
      </c>
      <c r="P6561" s="14" t="str">
        <f>VLOOKUP($F6561,类型描述及偏移量!$C:$H,5,FALSE)</f>
        <v>No</v>
      </c>
      <c r="Q6561" s="14" t="str">
        <f>VLOOKUP($F6561,类型描述及偏移量!$C:$H,6,FALSE)</f>
        <v>联动启动延时</v>
      </c>
    </row>
    <row r="6562" hidden="1" spans="1:17">
      <c r="A6562" s="12" t="s">
        <v>130</v>
      </c>
      <c r="B6562" s="12" t="str">
        <f t="shared" si="1060"/>
        <v>M9_M</v>
      </c>
      <c r="C6562" s="12" t="str">
        <f t="shared" si="1061"/>
        <v>Alt_TMR</v>
      </c>
      <c r="D6562" s="12" t="str">
        <f t="shared" si="1062"/>
        <v>BP_Motor_var</v>
      </c>
      <c r="E6562" s="13" t="str">
        <f t="shared" si="1063"/>
        <v>CHPD_M9_M_BP_Motor_var</v>
      </c>
      <c r="F6562" s="14" t="str">
        <f t="shared" si="1064"/>
        <v>BP_Motor_var_Alt_TMR</v>
      </c>
      <c r="G6562" s="10" t="str">
        <f t="shared" si="1065"/>
        <v>CHPD_M9_M_Alt_TMR</v>
      </c>
      <c r="H6562" s="10" t="str">
        <f>VLOOKUP(基本表格!E6562,起始地址定义!A:D,4,FALSE)&amp;" "&amp;Q6562</f>
        <v>2494+P7-M3 布袋除尘旋转下料阀 电机控制 起动转换时间 秒</v>
      </c>
      <c r="I6562" s="10" t="str">
        <f t="shared" si="1066"/>
        <v>DB200,INT1670</v>
      </c>
      <c r="J6562" s="13" t="str">
        <f>VLOOKUP(E6562,起始地址定义!A:D,2,FALSE)</f>
        <v>DB200</v>
      </c>
      <c r="K6562" s="12" t="str">
        <f t="shared" si="1067"/>
        <v>INT1670</v>
      </c>
      <c r="L6562" s="13">
        <f>VLOOKUP(E6562,起始地址定义!A:D,3,FALSE)</f>
        <v>1650</v>
      </c>
      <c r="M6562" s="14">
        <f>VLOOKUP($F6562,类型描述及偏移量!$C:$H,2,FALSE)</f>
        <v>20</v>
      </c>
      <c r="N6562" s="14" t="str">
        <f>VLOOKUP($F6562,类型描述及偏移量!$C:$H,3,FALSE)</f>
        <v>整型</v>
      </c>
      <c r="O6562" s="14" t="str">
        <f>VLOOKUP($F6562,类型描述及偏移量!$C:$H,4,FALSE)</f>
        <v>None</v>
      </c>
      <c r="P6562" s="14" t="str">
        <f>VLOOKUP($F6562,类型描述及偏移量!$C:$H,5,FALSE)</f>
        <v>No</v>
      </c>
      <c r="Q6562" s="14" t="str">
        <f>VLOOKUP($F6562,类型描述及偏移量!$C:$H,6,FALSE)</f>
        <v>起动转换时间 秒</v>
      </c>
    </row>
    <row r="6563" hidden="1" spans="1:17">
      <c r="A6563" s="12" t="s">
        <v>130</v>
      </c>
      <c r="B6563" s="12" t="str">
        <f t="shared" si="1060"/>
        <v>M10_M</v>
      </c>
      <c r="C6563" s="12" t="str">
        <f t="shared" si="1061"/>
        <v>Enable</v>
      </c>
      <c r="D6563" s="12" t="str">
        <f t="shared" si="1062"/>
        <v>BP_Motor_var</v>
      </c>
      <c r="E6563" s="13" t="str">
        <f t="shared" si="1063"/>
        <v>CHPD_M10_M_BP_Motor_var</v>
      </c>
      <c r="F6563" s="14" t="str">
        <f t="shared" si="1064"/>
        <v>BP_Motor_var_Enable</v>
      </c>
      <c r="G6563" s="10" t="str">
        <f t="shared" si="1065"/>
        <v>CHPD_M10_M_Enable</v>
      </c>
      <c r="H6563" s="10" t="str">
        <f>VLOOKUP(基本表格!E6563,起始地址定义!A:D,4,FALSE)&amp;" "&amp;Q6563</f>
        <v>2494+P7-M4 脉冲控制器 电机控制 使能</v>
      </c>
      <c r="I6563" s="10" t="str">
        <f t="shared" si="1066"/>
        <v>DB200,X1700.0</v>
      </c>
      <c r="J6563" s="13" t="str">
        <f>VLOOKUP(E6563,起始地址定义!A:D,2,FALSE)</f>
        <v>DB200</v>
      </c>
      <c r="K6563" s="12" t="str">
        <f t="shared" si="1067"/>
        <v>X1700.0</v>
      </c>
      <c r="L6563" s="13">
        <f>VLOOKUP(E6563,起始地址定义!A:D,3,FALSE)</f>
        <v>1700</v>
      </c>
      <c r="M6563" s="14">
        <f>VLOOKUP($F6563,类型描述及偏移量!$C:$H,2,FALSE)</f>
        <v>0</v>
      </c>
      <c r="N6563" s="14" t="str">
        <f>VLOOKUP($F6563,类型描述及偏移量!$C:$H,3,FALSE)</f>
        <v>离散</v>
      </c>
      <c r="O6563" s="14" t="str">
        <f>VLOOKUP($F6563,类型描述及偏移量!$C:$H,4,FALSE)</f>
        <v>None</v>
      </c>
      <c r="P6563" s="14" t="str">
        <f>VLOOKUP($F6563,类型描述及偏移量!$C:$H,5,FALSE)</f>
        <v>No</v>
      </c>
      <c r="Q6563" s="14" t="str">
        <f>VLOOKUP($F6563,类型描述及偏移量!$C:$H,6,FALSE)</f>
        <v>使能</v>
      </c>
    </row>
    <row r="6564" hidden="1" spans="1:17">
      <c r="A6564" s="12" t="s">
        <v>130</v>
      </c>
      <c r="B6564" s="12" t="str">
        <f t="shared" si="1060"/>
        <v>M10_M</v>
      </c>
      <c r="C6564" s="12" t="str">
        <f t="shared" si="1061"/>
        <v>Auto_Status</v>
      </c>
      <c r="D6564" s="12" t="str">
        <f t="shared" si="1062"/>
        <v>BP_Motor_var</v>
      </c>
      <c r="E6564" s="13" t="str">
        <f t="shared" si="1063"/>
        <v>CHPD_M10_M_BP_Motor_var</v>
      </c>
      <c r="F6564" s="14" t="str">
        <f t="shared" si="1064"/>
        <v>BP_Motor_var_Auto_Status</v>
      </c>
      <c r="G6564" s="10" t="str">
        <f t="shared" si="1065"/>
        <v>CHPD_M10_M_Auto_Status</v>
      </c>
      <c r="H6564" s="10" t="str">
        <f>VLOOKUP(基本表格!E6564,起始地址定义!A:D,4,FALSE)&amp;" "&amp;Q6564</f>
        <v>2494+P7-M4 脉冲控制器 电机控制 手自动状态</v>
      </c>
      <c r="I6564" s="10" t="str">
        <f t="shared" si="1066"/>
        <v>DB200,X1700.3</v>
      </c>
      <c r="J6564" s="13" t="str">
        <f>VLOOKUP(E6564,起始地址定义!A:D,2,FALSE)</f>
        <v>DB200</v>
      </c>
      <c r="K6564" s="12" t="str">
        <f t="shared" si="1067"/>
        <v>X1700.3</v>
      </c>
      <c r="L6564" s="13">
        <f>VLOOKUP(E6564,起始地址定义!A:D,3,FALSE)</f>
        <v>1700</v>
      </c>
      <c r="M6564" s="14">
        <f>VLOOKUP($F6564,类型描述及偏移量!$C:$H,2,FALSE)</f>
        <v>0.3</v>
      </c>
      <c r="N6564" s="14" t="str">
        <f>VLOOKUP($F6564,类型描述及偏移量!$C:$H,3,FALSE)</f>
        <v>离散</v>
      </c>
      <c r="O6564" s="14" t="str">
        <f>VLOOKUP($F6564,类型描述及偏移量!$C:$H,4,FALSE)</f>
        <v>None</v>
      </c>
      <c r="P6564" s="14" t="str">
        <f>VLOOKUP($F6564,类型描述及偏移量!$C:$H,5,FALSE)</f>
        <v>Yes</v>
      </c>
      <c r="Q6564" s="14" t="str">
        <f>VLOOKUP($F6564,类型描述及偏移量!$C:$H,6,FALSE)</f>
        <v>手自动状态</v>
      </c>
    </row>
    <row r="6565" hidden="1" spans="1:17">
      <c r="A6565" s="12" t="s">
        <v>130</v>
      </c>
      <c r="B6565" s="12" t="str">
        <f t="shared" ref="B6565:B6604" si="1068">"M"&amp;RIGHT(LEFT(B6523,FIND("_",B6523,1)-1),LEN(LEFT(B6523,FIND("_",B6523,1)-1))-1)+1&amp;"_"&amp;RIGHT(B6523,LEN(B6523)-FIND("_",B6523,1))</f>
        <v>M10_M</v>
      </c>
      <c r="C6565" s="12" t="str">
        <f t="shared" ref="C6565:C6604" si="1069">C6523</f>
        <v>Loc_Rem</v>
      </c>
      <c r="D6565" s="12" t="str">
        <f t="shared" ref="D6565:D6604" si="1070">D6523</f>
        <v>BP_Motor_var</v>
      </c>
      <c r="E6565" s="13" t="str">
        <f t="shared" si="1063"/>
        <v>CHPD_M10_M_BP_Motor_var</v>
      </c>
      <c r="F6565" s="14" t="str">
        <f t="shared" si="1064"/>
        <v>BP_Motor_var_Loc_Rem</v>
      </c>
      <c r="G6565" s="10" t="str">
        <f t="shared" si="1065"/>
        <v>CHPD_M10_M_Loc_Rem</v>
      </c>
      <c r="H6565" s="10" t="str">
        <f>VLOOKUP(基本表格!E6565,起始地址定义!A:D,4,FALSE)&amp;" "&amp;Q6565</f>
        <v>2494+P7-M4 脉冲控制器 电机控制 本地/远程(检修/待机）</v>
      </c>
      <c r="I6565" s="10" t="str">
        <f t="shared" si="1066"/>
        <v>DB200,X1700.4</v>
      </c>
      <c r="J6565" s="13" t="str">
        <f>VLOOKUP(E6565,起始地址定义!A:D,2,FALSE)</f>
        <v>DB200</v>
      </c>
      <c r="K6565" s="12" t="str">
        <f t="shared" si="1067"/>
        <v>X1700.4</v>
      </c>
      <c r="L6565" s="13">
        <f>VLOOKUP(E6565,起始地址定义!A:D,3,FALSE)</f>
        <v>1700</v>
      </c>
      <c r="M6565" s="14">
        <f>VLOOKUP($F6565,类型描述及偏移量!$C:$H,2,FALSE)</f>
        <v>0.4</v>
      </c>
      <c r="N6565" s="14" t="str">
        <f>VLOOKUP($F6565,类型描述及偏移量!$C:$H,3,FALSE)</f>
        <v>离散</v>
      </c>
      <c r="O6565" s="14" t="str">
        <f>VLOOKUP($F6565,类型描述及偏移量!$C:$H,4,FALSE)</f>
        <v>None</v>
      </c>
      <c r="P6565" s="14" t="str">
        <f>VLOOKUP($F6565,类型描述及偏移量!$C:$H,5,FALSE)</f>
        <v>Yes</v>
      </c>
      <c r="Q6565" s="14" t="str">
        <f>VLOOKUP($F6565,类型描述及偏移量!$C:$H,6,FALSE)</f>
        <v>本地/远程(检修/待机）</v>
      </c>
    </row>
    <row r="6566" hidden="1" spans="1:17">
      <c r="A6566" s="12" t="s">
        <v>130</v>
      </c>
      <c r="B6566" s="12" t="str">
        <f t="shared" si="1068"/>
        <v>M10_M</v>
      </c>
      <c r="C6566" s="12" t="str">
        <f t="shared" si="1069"/>
        <v>ON_HMI</v>
      </c>
      <c r="D6566" s="12" t="str">
        <f t="shared" si="1070"/>
        <v>BP_Motor_var</v>
      </c>
      <c r="E6566" s="13" t="str">
        <f t="shared" si="1063"/>
        <v>CHPD_M10_M_BP_Motor_var</v>
      </c>
      <c r="F6566" s="14" t="str">
        <f t="shared" si="1064"/>
        <v>BP_Motor_var_ON_HMI</v>
      </c>
      <c r="G6566" s="10" t="str">
        <f t="shared" si="1065"/>
        <v>CHPD_M10_M_ON_HMI</v>
      </c>
      <c r="H6566" s="10" t="str">
        <f>VLOOKUP(基本表格!E6566,起始地址定义!A:D,4,FALSE)&amp;" "&amp;Q6566</f>
        <v>2494+P7-M4 脉冲控制器 电机控制 开启_上位机(正转)</v>
      </c>
      <c r="I6566" s="10" t="str">
        <f t="shared" si="1066"/>
        <v>DB200,X1700.6</v>
      </c>
      <c r="J6566" s="13" t="str">
        <f>VLOOKUP(E6566,起始地址定义!A:D,2,FALSE)</f>
        <v>DB200</v>
      </c>
      <c r="K6566" s="12" t="str">
        <f t="shared" si="1067"/>
        <v>X1700.6</v>
      </c>
      <c r="L6566" s="13">
        <f>VLOOKUP(E6566,起始地址定义!A:D,3,FALSE)</f>
        <v>1700</v>
      </c>
      <c r="M6566" s="14">
        <f>VLOOKUP($F6566,类型描述及偏移量!$C:$H,2,FALSE)</f>
        <v>0.6</v>
      </c>
      <c r="N6566" s="14" t="str">
        <f>VLOOKUP($F6566,类型描述及偏移量!$C:$H,3,FALSE)</f>
        <v>离散</v>
      </c>
      <c r="O6566" s="14" t="str">
        <f>VLOOKUP($F6566,类型描述及偏移量!$C:$H,4,FALSE)</f>
        <v>None</v>
      </c>
      <c r="P6566" s="14" t="str">
        <f>VLOOKUP($F6566,类型描述及偏移量!$C:$H,5,FALSE)</f>
        <v>No</v>
      </c>
      <c r="Q6566" s="14" t="str">
        <f>VLOOKUP($F6566,类型描述及偏移量!$C:$H,6,FALSE)</f>
        <v>开启_上位机(正转)</v>
      </c>
    </row>
    <row r="6567" hidden="1" spans="1:17">
      <c r="A6567" s="12" t="s">
        <v>130</v>
      </c>
      <c r="B6567" s="12" t="str">
        <f t="shared" si="1068"/>
        <v>M10_M</v>
      </c>
      <c r="C6567" s="12" t="str">
        <f t="shared" si="1069"/>
        <v>OFF_HMI</v>
      </c>
      <c r="D6567" s="12" t="str">
        <f t="shared" si="1070"/>
        <v>BP_Motor_var</v>
      </c>
      <c r="E6567" s="13" t="str">
        <f t="shared" si="1063"/>
        <v>CHPD_M10_M_BP_Motor_var</v>
      </c>
      <c r="F6567" s="14" t="str">
        <f t="shared" si="1064"/>
        <v>BP_Motor_var_OFF_HMI</v>
      </c>
      <c r="G6567" s="10" t="str">
        <f t="shared" si="1065"/>
        <v>CHPD_M10_M_OFF_HMI</v>
      </c>
      <c r="H6567" s="10" t="str">
        <f>VLOOKUP(基本表格!E6567,起始地址定义!A:D,4,FALSE)&amp;" "&amp;Q6567</f>
        <v>2494+P7-M4 脉冲控制器 电机控制 停止_上位机(反转)</v>
      </c>
      <c r="I6567" s="10" t="str">
        <f t="shared" si="1066"/>
        <v>DB200,X1701.0</v>
      </c>
      <c r="J6567" s="13" t="str">
        <f>VLOOKUP(E6567,起始地址定义!A:D,2,FALSE)</f>
        <v>DB200</v>
      </c>
      <c r="K6567" s="12" t="str">
        <f t="shared" si="1067"/>
        <v>X1701.0</v>
      </c>
      <c r="L6567" s="13">
        <f>VLOOKUP(E6567,起始地址定义!A:D,3,FALSE)</f>
        <v>1700</v>
      </c>
      <c r="M6567" s="14">
        <f>VLOOKUP($F6567,类型描述及偏移量!$C:$H,2,FALSE)</f>
        <v>1</v>
      </c>
      <c r="N6567" s="14" t="str">
        <f>VLOOKUP($F6567,类型描述及偏移量!$C:$H,3,FALSE)</f>
        <v>离散</v>
      </c>
      <c r="O6567" s="14" t="str">
        <f>VLOOKUP($F6567,类型描述及偏移量!$C:$H,4,FALSE)</f>
        <v>None</v>
      </c>
      <c r="P6567" s="14" t="str">
        <f>VLOOKUP($F6567,类型描述及偏移量!$C:$H,5,FALSE)</f>
        <v>No</v>
      </c>
      <c r="Q6567" s="14" t="str">
        <f>VLOOKUP($F6567,类型描述及偏移量!$C:$H,6,FALSE)</f>
        <v>停止_上位机(反转)</v>
      </c>
    </row>
    <row r="6568" hidden="1" spans="1:17">
      <c r="A6568" s="12" t="s">
        <v>130</v>
      </c>
      <c r="B6568" s="12" t="str">
        <f t="shared" si="1068"/>
        <v>M10_M</v>
      </c>
      <c r="C6568" s="12" t="str">
        <f t="shared" si="1069"/>
        <v>Fan</v>
      </c>
      <c r="D6568" s="12" t="str">
        <f t="shared" si="1070"/>
        <v>BP_Motor_var</v>
      </c>
      <c r="E6568" s="13" t="str">
        <f t="shared" si="1063"/>
        <v>CHPD_M10_M_BP_Motor_var</v>
      </c>
      <c r="F6568" s="14" t="str">
        <f t="shared" si="1064"/>
        <v>BP_Motor_var_Fan</v>
      </c>
      <c r="G6568" s="10" t="str">
        <f t="shared" si="1065"/>
        <v>CHPD_M10_M_Fan</v>
      </c>
      <c r="H6568" s="10" t="str">
        <f>VLOOKUP(基本表格!E6568,起始地址定义!A:D,4,FALSE)&amp;" "&amp;Q6568</f>
        <v>2494+P7-M4 脉冲控制器 电机控制 通风扇</v>
      </c>
      <c r="I6568" s="10" t="str">
        <f t="shared" si="1066"/>
        <v>DB200,X1701.1</v>
      </c>
      <c r="J6568" s="13" t="str">
        <f>VLOOKUP(E6568,起始地址定义!A:D,2,FALSE)</f>
        <v>DB200</v>
      </c>
      <c r="K6568" s="12" t="str">
        <f t="shared" si="1067"/>
        <v>X1701.1</v>
      </c>
      <c r="L6568" s="13">
        <f>VLOOKUP(E6568,起始地址定义!A:D,3,FALSE)</f>
        <v>1700</v>
      </c>
      <c r="M6568" s="14">
        <f>VLOOKUP($F6568,类型描述及偏移量!$C:$H,2,FALSE)</f>
        <v>1.1</v>
      </c>
      <c r="N6568" s="14" t="str">
        <f>VLOOKUP($F6568,类型描述及偏移量!$C:$H,3,FALSE)</f>
        <v>离散</v>
      </c>
      <c r="O6568" s="14" t="str">
        <f>VLOOKUP($F6568,类型描述及偏移量!$C:$H,4,FALSE)</f>
        <v>None</v>
      </c>
      <c r="P6568" s="14" t="str">
        <f>VLOOKUP($F6568,类型描述及偏移量!$C:$H,5,FALSE)</f>
        <v>Yes</v>
      </c>
      <c r="Q6568" s="14" t="str">
        <f>VLOOKUP($F6568,类型描述及偏移量!$C:$H,6,FALSE)</f>
        <v>通风扇</v>
      </c>
    </row>
    <row r="6569" hidden="1" spans="1:17">
      <c r="A6569" s="12" t="s">
        <v>130</v>
      </c>
      <c r="B6569" s="12" t="str">
        <f t="shared" si="1068"/>
        <v>M10_M</v>
      </c>
      <c r="C6569" s="12" t="str">
        <f t="shared" si="1069"/>
        <v>Motor</v>
      </c>
      <c r="D6569" s="12" t="str">
        <f t="shared" si="1070"/>
        <v>BP_Motor_var</v>
      </c>
      <c r="E6569" s="13" t="str">
        <f t="shared" si="1063"/>
        <v>CHPD_M10_M_BP_Motor_var</v>
      </c>
      <c r="F6569" s="14" t="str">
        <f t="shared" si="1064"/>
        <v>BP_Motor_var_Motor</v>
      </c>
      <c r="G6569" s="10" t="str">
        <f t="shared" si="1065"/>
        <v>CHPD_M10_M_Motor</v>
      </c>
      <c r="H6569" s="10" t="str">
        <f>VLOOKUP(基本表格!E6569,起始地址定义!A:D,4,FALSE)&amp;" "&amp;Q6569</f>
        <v>2494+P7-M4 脉冲控制器 电机控制 电机(正转）</v>
      </c>
      <c r="I6569" s="10" t="str">
        <f t="shared" si="1066"/>
        <v>DB200,X1701.2</v>
      </c>
      <c r="J6569" s="13" t="str">
        <f>VLOOKUP(E6569,起始地址定义!A:D,2,FALSE)</f>
        <v>DB200</v>
      </c>
      <c r="K6569" s="12" t="str">
        <f t="shared" si="1067"/>
        <v>X1701.2</v>
      </c>
      <c r="L6569" s="13">
        <f>VLOOKUP(E6569,起始地址定义!A:D,3,FALSE)</f>
        <v>1700</v>
      </c>
      <c r="M6569" s="14">
        <f>VLOOKUP($F6569,类型描述及偏移量!$C:$H,2,FALSE)</f>
        <v>1.2</v>
      </c>
      <c r="N6569" s="14" t="str">
        <f>VLOOKUP($F6569,类型描述及偏移量!$C:$H,3,FALSE)</f>
        <v>离散</v>
      </c>
      <c r="O6569" s="14" t="str">
        <f>VLOOKUP($F6569,类型描述及偏移量!$C:$H,4,FALSE)</f>
        <v>None</v>
      </c>
      <c r="P6569" s="14" t="str">
        <f>VLOOKUP($F6569,类型描述及偏移量!$C:$H,5,FALSE)</f>
        <v>Yes</v>
      </c>
      <c r="Q6569" s="14" t="str">
        <f>VLOOKUP($F6569,类型描述及偏移量!$C:$H,6,FALSE)</f>
        <v>电机(正转）</v>
      </c>
    </row>
    <row r="6570" hidden="1" spans="1:17">
      <c r="A6570" s="12" t="s">
        <v>130</v>
      </c>
      <c r="B6570" s="12" t="str">
        <f t="shared" si="1068"/>
        <v>M10_M</v>
      </c>
      <c r="C6570" s="12" t="str">
        <f t="shared" si="1069"/>
        <v>OL</v>
      </c>
      <c r="D6570" s="12" t="str">
        <f t="shared" si="1070"/>
        <v>BP_Motor_var</v>
      </c>
      <c r="E6570" s="13" t="str">
        <f t="shared" si="1063"/>
        <v>CHPD_M10_M_BP_Motor_var</v>
      </c>
      <c r="F6570" s="14" t="str">
        <f t="shared" si="1064"/>
        <v>BP_Motor_var_OL</v>
      </c>
      <c r="G6570" s="10" t="str">
        <f t="shared" si="1065"/>
        <v>CHPD_M10_M_OL</v>
      </c>
      <c r="H6570" s="10" t="str">
        <f>VLOOKUP(基本表格!E6570,起始地址定义!A:D,4,FALSE)&amp;" "&amp;Q6570</f>
        <v>2494+P7-M4 脉冲控制器 电机控制 电机过载</v>
      </c>
      <c r="I6570" s="10" t="str">
        <f t="shared" si="1066"/>
        <v>DB200,X1701.3</v>
      </c>
      <c r="J6570" s="13" t="str">
        <f>VLOOKUP(E6570,起始地址定义!A:D,2,FALSE)</f>
        <v>DB200</v>
      </c>
      <c r="K6570" s="12" t="str">
        <f t="shared" si="1067"/>
        <v>X1701.3</v>
      </c>
      <c r="L6570" s="13">
        <f>VLOOKUP(E6570,起始地址定义!A:D,3,FALSE)</f>
        <v>1700</v>
      </c>
      <c r="M6570" s="14">
        <f>VLOOKUP($F6570,类型描述及偏移量!$C:$H,2,FALSE)</f>
        <v>1.3</v>
      </c>
      <c r="N6570" s="14" t="str">
        <f>VLOOKUP($F6570,类型描述及偏移量!$C:$H,3,FALSE)</f>
        <v>离散</v>
      </c>
      <c r="O6570" s="14" t="str">
        <f>VLOOKUP($F6570,类型描述及偏移量!$C:$H,4,FALSE)</f>
        <v>On</v>
      </c>
      <c r="P6570" s="14" t="str">
        <f>VLOOKUP($F6570,类型描述及偏移量!$C:$H,5,FALSE)</f>
        <v>Yes</v>
      </c>
      <c r="Q6570" s="14" t="str">
        <f>VLOOKUP($F6570,类型描述及偏移量!$C:$H,6,FALSE)</f>
        <v>电机过载</v>
      </c>
    </row>
    <row r="6571" hidden="1" spans="1:17">
      <c r="A6571" s="12" t="s">
        <v>130</v>
      </c>
      <c r="B6571" s="12" t="str">
        <f t="shared" si="1068"/>
        <v>M10_M</v>
      </c>
      <c r="C6571" s="12" t="str">
        <f t="shared" si="1069"/>
        <v>Fan_OL</v>
      </c>
      <c r="D6571" s="12" t="str">
        <f t="shared" si="1070"/>
        <v>BP_Motor_var</v>
      </c>
      <c r="E6571" s="13" t="str">
        <f t="shared" si="1063"/>
        <v>CHPD_M10_M_BP_Motor_var</v>
      </c>
      <c r="F6571" s="14" t="str">
        <f t="shared" si="1064"/>
        <v>BP_Motor_var_Fan_OL</v>
      </c>
      <c r="G6571" s="10" t="str">
        <f t="shared" si="1065"/>
        <v>CHPD_M10_M_Fan_OL</v>
      </c>
      <c r="H6571" s="10" t="str">
        <f>VLOOKUP(基本表格!E6571,起始地址定义!A:D,4,FALSE)&amp;" "&amp;Q6571</f>
        <v>2494+P7-M4 脉冲控制器 电机控制 风扇过载</v>
      </c>
      <c r="I6571" s="10" t="str">
        <f t="shared" si="1066"/>
        <v>DB200,X1701.4</v>
      </c>
      <c r="J6571" s="13" t="str">
        <f>VLOOKUP(E6571,起始地址定义!A:D,2,FALSE)</f>
        <v>DB200</v>
      </c>
      <c r="K6571" s="12" t="str">
        <f t="shared" si="1067"/>
        <v>X1701.4</v>
      </c>
      <c r="L6571" s="13">
        <f>VLOOKUP(E6571,起始地址定义!A:D,3,FALSE)</f>
        <v>1700</v>
      </c>
      <c r="M6571" s="14">
        <f>VLOOKUP($F6571,类型描述及偏移量!$C:$H,2,FALSE)</f>
        <v>1.4</v>
      </c>
      <c r="N6571" s="14" t="str">
        <f>VLOOKUP($F6571,类型描述及偏移量!$C:$H,3,FALSE)</f>
        <v>离散</v>
      </c>
      <c r="O6571" s="14" t="str">
        <f>VLOOKUP($F6571,类型描述及偏移量!$C:$H,4,FALSE)</f>
        <v>On</v>
      </c>
      <c r="P6571" s="14" t="str">
        <f>VLOOKUP($F6571,类型描述及偏移量!$C:$H,5,FALSE)</f>
        <v>Yes</v>
      </c>
      <c r="Q6571" s="14" t="str">
        <f>VLOOKUP($F6571,类型描述及偏移量!$C:$H,6,FALSE)</f>
        <v>风扇过载</v>
      </c>
    </row>
    <row r="6572" hidden="1" spans="1:17">
      <c r="A6572" s="12" t="s">
        <v>130</v>
      </c>
      <c r="B6572" s="12" t="str">
        <f t="shared" si="1068"/>
        <v>M10_M</v>
      </c>
      <c r="C6572" s="12" t="str">
        <f t="shared" si="1069"/>
        <v>RunSig</v>
      </c>
      <c r="D6572" s="12" t="str">
        <f t="shared" si="1070"/>
        <v>BP_Motor_var</v>
      </c>
      <c r="E6572" s="13" t="str">
        <f t="shared" si="1063"/>
        <v>CHPD_M10_M_BP_Motor_var</v>
      </c>
      <c r="F6572" s="14" t="str">
        <f t="shared" si="1064"/>
        <v>BP_Motor_var_RunSig</v>
      </c>
      <c r="G6572" s="10" t="str">
        <f t="shared" si="1065"/>
        <v>CHPD_M10_M_RunSig</v>
      </c>
      <c r="H6572" s="10" t="str">
        <f>VLOOKUP(基本表格!E6572,起始地址定义!A:D,4,FALSE)&amp;" "&amp;Q6572</f>
        <v>2494+P7-M4 脉冲控制器 电机控制 电机运行指示</v>
      </c>
      <c r="I6572" s="10" t="str">
        <f t="shared" si="1066"/>
        <v>DB200,X1701.5</v>
      </c>
      <c r="J6572" s="13" t="str">
        <f>VLOOKUP(E6572,起始地址定义!A:D,2,FALSE)</f>
        <v>DB200</v>
      </c>
      <c r="K6572" s="12" t="str">
        <f t="shared" si="1067"/>
        <v>X1701.5</v>
      </c>
      <c r="L6572" s="13">
        <f>VLOOKUP(E6572,起始地址定义!A:D,3,FALSE)</f>
        <v>1700</v>
      </c>
      <c r="M6572" s="14">
        <f>VLOOKUP($F6572,类型描述及偏移量!$C:$H,2,FALSE)</f>
        <v>1.5</v>
      </c>
      <c r="N6572" s="14" t="str">
        <f>VLOOKUP($F6572,类型描述及偏移量!$C:$H,3,FALSE)</f>
        <v>离散</v>
      </c>
      <c r="O6572" s="14" t="str">
        <f>VLOOKUP($F6572,类型描述及偏移量!$C:$H,4,FALSE)</f>
        <v>None</v>
      </c>
      <c r="P6572" s="14" t="str">
        <f>VLOOKUP($F6572,类型描述及偏移量!$C:$H,5,FALSE)</f>
        <v>Yes</v>
      </c>
      <c r="Q6572" s="14" t="str">
        <f>VLOOKUP($F6572,类型描述及偏移量!$C:$H,6,FALSE)</f>
        <v>电机运行指示</v>
      </c>
    </row>
    <row r="6573" hidden="1" spans="1:17">
      <c r="A6573" s="12" t="s">
        <v>130</v>
      </c>
      <c r="B6573" s="12" t="str">
        <f t="shared" si="1068"/>
        <v>M10_M</v>
      </c>
      <c r="C6573" s="12" t="str">
        <f t="shared" si="1069"/>
        <v>Break_ALM</v>
      </c>
      <c r="D6573" s="12" t="str">
        <f t="shared" si="1070"/>
        <v>BP_Motor_var</v>
      </c>
      <c r="E6573" s="13" t="str">
        <f t="shared" si="1063"/>
        <v>CHPD_M10_M_BP_Motor_var</v>
      </c>
      <c r="F6573" s="14" t="str">
        <f t="shared" si="1064"/>
        <v>BP_Motor_var_Break_ALM</v>
      </c>
      <c r="G6573" s="10" t="str">
        <f t="shared" si="1065"/>
        <v>CHPD_M10_M_Break_ALM</v>
      </c>
      <c r="H6573" s="10" t="str">
        <f>VLOOKUP(基本表格!E6573,起始地址定义!A:D,4,FALSE)&amp;" "&amp;Q6573</f>
        <v>2494+P7-M4 脉冲控制器 电机控制 断链报警</v>
      </c>
      <c r="I6573" s="10" t="str">
        <f t="shared" si="1066"/>
        <v>DB200,X1701.6</v>
      </c>
      <c r="J6573" s="13" t="str">
        <f>VLOOKUP(E6573,起始地址定义!A:D,2,FALSE)</f>
        <v>DB200</v>
      </c>
      <c r="K6573" s="12" t="str">
        <f t="shared" si="1067"/>
        <v>X1701.6</v>
      </c>
      <c r="L6573" s="13">
        <f>VLOOKUP(E6573,起始地址定义!A:D,3,FALSE)</f>
        <v>1700</v>
      </c>
      <c r="M6573" s="14">
        <f>VLOOKUP($F6573,类型描述及偏移量!$C:$H,2,FALSE)</f>
        <v>1.6</v>
      </c>
      <c r="N6573" s="14" t="str">
        <f>VLOOKUP($F6573,类型描述及偏移量!$C:$H,3,FALSE)</f>
        <v>离散</v>
      </c>
      <c r="O6573" s="14" t="str">
        <f>VLOOKUP($F6573,类型描述及偏移量!$C:$H,4,FALSE)</f>
        <v>On</v>
      </c>
      <c r="P6573" s="14" t="str">
        <f>VLOOKUP($F6573,类型描述及偏移量!$C:$H,5,FALSE)</f>
        <v>Yes</v>
      </c>
      <c r="Q6573" s="14" t="str">
        <f>VLOOKUP($F6573,类型描述及偏移量!$C:$H,6,FALSE)</f>
        <v>断链报警</v>
      </c>
    </row>
    <row r="6574" hidden="1" spans="1:17">
      <c r="A6574" s="12" t="s">
        <v>130</v>
      </c>
      <c r="B6574" s="12" t="str">
        <f t="shared" si="1068"/>
        <v>M10_M</v>
      </c>
      <c r="C6574" s="12" t="str">
        <f t="shared" si="1069"/>
        <v>Break_CHK</v>
      </c>
      <c r="D6574" s="12" t="str">
        <f t="shared" si="1070"/>
        <v>BP_Motor_var</v>
      </c>
      <c r="E6574" s="13" t="str">
        <f t="shared" si="1063"/>
        <v>CHPD_M10_M_BP_Motor_var</v>
      </c>
      <c r="F6574" s="14" t="str">
        <f t="shared" si="1064"/>
        <v>BP_Motor_var_Break_CHK</v>
      </c>
      <c r="G6574" s="10" t="str">
        <f t="shared" si="1065"/>
        <v>CHPD_M10_M_Break_CHK</v>
      </c>
      <c r="H6574" s="10" t="str">
        <f>VLOOKUP(基本表格!E6574,起始地址定义!A:D,4,FALSE)&amp;" "&amp;Q6574</f>
        <v>2494+P7-M4 脉冲控制器 电机控制 断链检测</v>
      </c>
      <c r="I6574" s="10" t="str">
        <f t="shared" si="1066"/>
        <v>DB200,X1701.7</v>
      </c>
      <c r="J6574" s="13" t="str">
        <f>VLOOKUP(E6574,起始地址定义!A:D,2,FALSE)</f>
        <v>DB200</v>
      </c>
      <c r="K6574" s="12" t="str">
        <f t="shared" si="1067"/>
        <v>X1701.7</v>
      </c>
      <c r="L6574" s="13">
        <f>VLOOKUP(E6574,起始地址定义!A:D,3,FALSE)</f>
        <v>1700</v>
      </c>
      <c r="M6574" s="14">
        <f>VLOOKUP($F6574,类型描述及偏移量!$C:$H,2,FALSE)</f>
        <v>1.7</v>
      </c>
      <c r="N6574" s="14" t="str">
        <f>VLOOKUP($F6574,类型描述及偏移量!$C:$H,3,FALSE)</f>
        <v>离散</v>
      </c>
      <c r="O6574" s="14" t="str">
        <f>VLOOKUP($F6574,类型描述及偏移量!$C:$H,4,FALSE)</f>
        <v>None</v>
      </c>
      <c r="P6574" s="14" t="str">
        <f>VLOOKUP($F6574,类型描述及偏移量!$C:$H,5,FALSE)</f>
        <v>Yes</v>
      </c>
      <c r="Q6574" s="14" t="str">
        <f>VLOOKUP($F6574,类型描述及偏移量!$C:$H,6,FALSE)</f>
        <v>断链检测</v>
      </c>
    </row>
    <row r="6575" hidden="1" spans="1:17">
      <c r="A6575" s="12" t="s">
        <v>130</v>
      </c>
      <c r="B6575" s="12" t="str">
        <f t="shared" si="1068"/>
        <v>M10_M</v>
      </c>
      <c r="C6575" s="12" t="str">
        <f t="shared" si="1069"/>
        <v>INV_Res_HMI</v>
      </c>
      <c r="D6575" s="12" t="str">
        <f t="shared" si="1070"/>
        <v>BP_Motor_var</v>
      </c>
      <c r="E6575" s="13" t="str">
        <f t="shared" si="1063"/>
        <v>CHPD_M10_M_BP_Motor_var</v>
      </c>
      <c r="F6575" s="14" t="str">
        <f t="shared" si="1064"/>
        <v>BP_Motor_var_INV_Res_HMI</v>
      </c>
      <c r="G6575" s="10" t="str">
        <f t="shared" si="1065"/>
        <v>CHPD_M10_M_INV_Res_HMI</v>
      </c>
      <c r="H6575" s="10" t="str">
        <f>VLOOKUP(基本表格!E6575,起始地址定义!A:D,4,FALSE)&amp;" "&amp;Q6575</f>
        <v>2494+P7-M4 脉冲控制器 电机控制 复位</v>
      </c>
      <c r="I6575" s="10" t="str">
        <f t="shared" si="1066"/>
        <v>DB200,X1702.0</v>
      </c>
      <c r="J6575" s="13" t="str">
        <f>VLOOKUP(E6575,起始地址定义!A:D,2,FALSE)</f>
        <v>DB200</v>
      </c>
      <c r="K6575" s="12" t="str">
        <f t="shared" si="1067"/>
        <v>X1702.0</v>
      </c>
      <c r="L6575" s="13">
        <f>VLOOKUP(E6575,起始地址定义!A:D,3,FALSE)</f>
        <v>1700</v>
      </c>
      <c r="M6575" s="14">
        <f>VLOOKUP($F6575,类型描述及偏移量!$C:$H,2,FALSE)</f>
        <v>2</v>
      </c>
      <c r="N6575" s="14" t="str">
        <f>VLOOKUP($F6575,类型描述及偏移量!$C:$H,3,FALSE)</f>
        <v>离散</v>
      </c>
      <c r="O6575" s="14" t="str">
        <f>VLOOKUP($F6575,类型描述及偏移量!$C:$H,4,FALSE)</f>
        <v>None</v>
      </c>
      <c r="P6575" s="14" t="str">
        <f>VLOOKUP($F6575,类型描述及偏移量!$C:$H,5,FALSE)</f>
        <v>No</v>
      </c>
      <c r="Q6575" s="14" t="str">
        <f>VLOOKUP($F6575,类型描述及偏移量!$C:$H,6,FALSE)</f>
        <v>复位</v>
      </c>
    </row>
    <row r="6576" hidden="1" spans="1:17">
      <c r="A6576" s="12" t="s">
        <v>130</v>
      </c>
      <c r="B6576" s="12" t="str">
        <f t="shared" si="1068"/>
        <v>M10_M</v>
      </c>
      <c r="C6576" s="12" t="str">
        <f t="shared" si="1069"/>
        <v>Break_EN</v>
      </c>
      <c r="D6576" s="12" t="str">
        <f t="shared" si="1070"/>
        <v>BP_Motor_var</v>
      </c>
      <c r="E6576" s="13" t="str">
        <f t="shared" si="1063"/>
        <v>CHPD_M10_M_BP_Motor_var</v>
      </c>
      <c r="F6576" s="14" t="str">
        <f t="shared" si="1064"/>
        <v>BP_Motor_var_Break_EN</v>
      </c>
      <c r="G6576" s="10" t="str">
        <f t="shared" si="1065"/>
        <v>CHPD_M10_M_Break_EN</v>
      </c>
      <c r="H6576" s="10" t="str">
        <f>VLOOKUP(基本表格!E6576,起始地址定义!A:D,4,FALSE)&amp;" "&amp;Q6576</f>
        <v>2494+P7-M4 脉冲控制器 电机控制 断链保护使能</v>
      </c>
      <c r="I6576" s="10" t="str">
        <f t="shared" si="1066"/>
        <v>DB200,X1702.1</v>
      </c>
      <c r="J6576" s="13" t="str">
        <f>VLOOKUP(E6576,起始地址定义!A:D,2,FALSE)</f>
        <v>DB200</v>
      </c>
      <c r="K6576" s="12" t="str">
        <f t="shared" si="1067"/>
        <v>X1702.1</v>
      </c>
      <c r="L6576" s="13">
        <f>VLOOKUP(E6576,起始地址定义!A:D,3,FALSE)</f>
        <v>1700</v>
      </c>
      <c r="M6576" s="14">
        <f>VLOOKUP($F6576,类型描述及偏移量!$C:$H,2,FALSE)</f>
        <v>2.1</v>
      </c>
      <c r="N6576" s="14" t="str">
        <f>VLOOKUP($F6576,类型描述及偏移量!$C:$H,3,FALSE)</f>
        <v>离散</v>
      </c>
      <c r="O6576" s="14" t="str">
        <f>VLOOKUP($F6576,类型描述及偏移量!$C:$H,4,FALSE)</f>
        <v>None</v>
      </c>
      <c r="P6576" s="14" t="str">
        <f>VLOOKUP($F6576,类型描述及偏移量!$C:$H,5,FALSE)</f>
        <v>No</v>
      </c>
      <c r="Q6576" s="14" t="str">
        <f>VLOOKUP($F6576,类型描述及偏移量!$C:$H,6,FALSE)</f>
        <v>断链保护使能</v>
      </c>
    </row>
    <row r="6577" hidden="1" spans="1:17">
      <c r="A6577" s="12" t="s">
        <v>130</v>
      </c>
      <c r="B6577" s="12" t="str">
        <f t="shared" si="1068"/>
        <v>M10_M</v>
      </c>
      <c r="C6577" s="12" t="str">
        <f t="shared" si="1069"/>
        <v>Break_Stop</v>
      </c>
      <c r="D6577" s="12" t="str">
        <f t="shared" si="1070"/>
        <v>BP_Motor_var</v>
      </c>
      <c r="E6577" s="13" t="str">
        <f t="shared" si="1063"/>
        <v>CHPD_M10_M_BP_Motor_var</v>
      </c>
      <c r="F6577" s="14" t="str">
        <f t="shared" si="1064"/>
        <v>BP_Motor_var_Break_Stop</v>
      </c>
      <c r="G6577" s="10" t="str">
        <f t="shared" si="1065"/>
        <v>CHPD_M10_M_Break_Stop</v>
      </c>
      <c r="H6577" s="10" t="str">
        <f>VLOOKUP(基本表格!E6577,起始地址定义!A:D,4,FALSE)&amp;" "&amp;Q6577</f>
        <v>2494+P7-M4 脉冲控制器 电机控制 断链导致停机</v>
      </c>
      <c r="I6577" s="10" t="str">
        <f t="shared" si="1066"/>
        <v>DB200,X1702.2</v>
      </c>
      <c r="J6577" s="13" t="str">
        <f>VLOOKUP(E6577,起始地址定义!A:D,2,FALSE)</f>
        <v>DB200</v>
      </c>
      <c r="K6577" s="12" t="str">
        <f t="shared" si="1067"/>
        <v>X1702.2</v>
      </c>
      <c r="L6577" s="13">
        <f>VLOOKUP(E6577,起始地址定义!A:D,3,FALSE)</f>
        <v>1700</v>
      </c>
      <c r="M6577" s="14">
        <f>VLOOKUP($F6577,类型描述及偏移量!$C:$H,2,FALSE)</f>
        <v>2.2</v>
      </c>
      <c r="N6577" s="14" t="str">
        <f>VLOOKUP($F6577,类型描述及偏移量!$C:$H,3,FALSE)</f>
        <v>离散</v>
      </c>
      <c r="O6577" s="14" t="str">
        <f>VLOOKUP($F6577,类型描述及偏移量!$C:$H,4,FALSE)</f>
        <v>On</v>
      </c>
      <c r="P6577" s="14" t="str">
        <f>VLOOKUP($F6577,类型描述及偏移量!$C:$H,5,FALSE)</f>
        <v>Yes</v>
      </c>
      <c r="Q6577" s="14" t="str">
        <f>VLOOKUP($F6577,类型描述及偏移量!$C:$H,6,FALSE)</f>
        <v>断链导致停机</v>
      </c>
    </row>
    <row r="6578" hidden="1" spans="1:17">
      <c r="A6578" s="12" t="s">
        <v>130</v>
      </c>
      <c r="B6578" s="12" t="str">
        <f t="shared" si="1068"/>
        <v>M10_M</v>
      </c>
      <c r="C6578" s="12" t="str">
        <f t="shared" si="1069"/>
        <v>Motor_Back</v>
      </c>
      <c r="D6578" s="12" t="str">
        <f t="shared" si="1070"/>
        <v>BP_Motor_var</v>
      </c>
      <c r="E6578" s="13" t="str">
        <f t="shared" si="1063"/>
        <v>CHPD_M10_M_BP_Motor_var</v>
      </c>
      <c r="F6578" s="14" t="str">
        <f t="shared" si="1064"/>
        <v>BP_Motor_var_Motor_Back</v>
      </c>
      <c r="G6578" s="10" t="str">
        <f t="shared" si="1065"/>
        <v>CHPD_M10_M_Motor_Back</v>
      </c>
      <c r="H6578" s="10" t="str">
        <f>VLOOKUP(基本表格!E6578,起始地址定义!A:D,4,FALSE)&amp;" "&amp;Q6578</f>
        <v>2494+P7-M4 脉冲控制器 电机控制 电机(反转）</v>
      </c>
      <c r="I6578" s="10" t="str">
        <f t="shared" si="1066"/>
        <v>DB200,X1702.3</v>
      </c>
      <c r="J6578" s="13" t="str">
        <f>VLOOKUP(E6578,起始地址定义!A:D,2,FALSE)</f>
        <v>DB200</v>
      </c>
      <c r="K6578" s="12" t="str">
        <f t="shared" si="1067"/>
        <v>X1702.3</v>
      </c>
      <c r="L6578" s="13">
        <f>VLOOKUP(E6578,起始地址定义!A:D,3,FALSE)</f>
        <v>1700</v>
      </c>
      <c r="M6578" s="14">
        <f>VLOOKUP($F6578,类型描述及偏移量!$C:$H,2,FALSE)</f>
        <v>2.3</v>
      </c>
      <c r="N6578" s="14" t="str">
        <f>VLOOKUP($F6578,类型描述及偏移量!$C:$H,3,FALSE)</f>
        <v>离散</v>
      </c>
      <c r="O6578" s="14" t="str">
        <f>VLOOKUP($F6578,类型描述及偏移量!$C:$H,4,FALSE)</f>
        <v>None</v>
      </c>
      <c r="P6578" s="14" t="str">
        <f>VLOOKUP($F6578,类型描述及偏移量!$C:$H,5,FALSE)</f>
        <v>Yes</v>
      </c>
      <c r="Q6578" s="14" t="str">
        <f>VLOOKUP($F6578,类型描述及偏移量!$C:$H,6,FALSE)</f>
        <v>电机(反转）</v>
      </c>
    </row>
    <row r="6579" hidden="1" spans="1:17">
      <c r="A6579" s="12" t="s">
        <v>130</v>
      </c>
      <c r="B6579" s="12" t="str">
        <f t="shared" si="1068"/>
        <v>M10_M</v>
      </c>
      <c r="C6579" s="12" t="str">
        <f t="shared" si="1069"/>
        <v>Loc</v>
      </c>
      <c r="D6579" s="12" t="str">
        <f t="shared" si="1070"/>
        <v>BP_Motor_var</v>
      </c>
      <c r="E6579" s="13" t="str">
        <f t="shared" si="1063"/>
        <v>CHPD_M10_M_BP_Motor_var</v>
      </c>
      <c r="F6579" s="14" t="str">
        <f t="shared" si="1064"/>
        <v>BP_Motor_var_Loc</v>
      </c>
      <c r="G6579" s="10" t="str">
        <f t="shared" si="1065"/>
        <v>CHPD_M10_M_Loc</v>
      </c>
      <c r="H6579" s="10" t="str">
        <f>VLOOKUP(基本表格!E6579,起始地址定义!A:D,4,FALSE)&amp;" "&amp;Q6579</f>
        <v>2494+P7-M4 脉冲控制器 电机控制 本地</v>
      </c>
      <c r="I6579" s="10" t="str">
        <f t="shared" si="1066"/>
        <v>DB200,X1702.4</v>
      </c>
      <c r="J6579" s="13" t="str">
        <f>VLOOKUP(E6579,起始地址定义!A:D,2,FALSE)</f>
        <v>DB200</v>
      </c>
      <c r="K6579" s="12" t="str">
        <f t="shared" si="1067"/>
        <v>X1702.4</v>
      </c>
      <c r="L6579" s="13">
        <f>VLOOKUP(E6579,起始地址定义!A:D,3,FALSE)</f>
        <v>1700</v>
      </c>
      <c r="M6579" s="14">
        <f>VLOOKUP($F6579,类型描述及偏移量!$C:$H,2,FALSE)</f>
        <v>2.4</v>
      </c>
      <c r="N6579" s="14" t="str">
        <f>VLOOKUP($F6579,类型描述及偏移量!$C:$H,3,FALSE)</f>
        <v>离散</v>
      </c>
      <c r="O6579" s="14" t="str">
        <f>VLOOKUP($F6579,类型描述及偏移量!$C:$H,4,FALSE)</f>
        <v>None</v>
      </c>
      <c r="P6579" s="14" t="str">
        <f>VLOOKUP($F6579,类型描述及偏移量!$C:$H,5,FALSE)</f>
        <v>Yes</v>
      </c>
      <c r="Q6579" s="14" t="str">
        <f>VLOOKUP($F6579,类型描述及偏移量!$C:$H,6,FALSE)</f>
        <v>本地</v>
      </c>
    </row>
    <row r="6580" hidden="1" spans="1:17">
      <c r="A6580" s="12" t="s">
        <v>130</v>
      </c>
      <c r="B6580" s="12" t="str">
        <f t="shared" si="1068"/>
        <v>M10_M</v>
      </c>
      <c r="C6580" s="12" t="str">
        <f t="shared" si="1069"/>
        <v>Rem</v>
      </c>
      <c r="D6580" s="12" t="str">
        <f t="shared" si="1070"/>
        <v>BP_Motor_var</v>
      </c>
      <c r="E6580" s="13" t="str">
        <f t="shared" si="1063"/>
        <v>CHPD_M10_M_BP_Motor_var</v>
      </c>
      <c r="F6580" s="14" t="str">
        <f t="shared" si="1064"/>
        <v>BP_Motor_var_Rem</v>
      </c>
      <c r="G6580" s="10" t="str">
        <f t="shared" si="1065"/>
        <v>CHPD_M10_M_Rem</v>
      </c>
      <c r="H6580" s="10" t="str">
        <f>VLOOKUP(基本表格!E6580,起始地址定义!A:D,4,FALSE)&amp;" "&amp;Q6580</f>
        <v>2494+P7-M4 脉冲控制器 电机控制 远程</v>
      </c>
      <c r="I6580" s="10" t="str">
        <f t="shared" si="1066"/>
        <v>DB200,X1702.5</v>
      </c>
      <c r="J6580" s="13" t="str">
        <f>VLOOKUP(E6580,起始地址定义!A:D,2,FALSE)</f>
        <v>DB200</v>
      </c>
      <c r="K6580" s="12" t="str">
        <f t="shared" si="1067"/>
        <v>X1702.5</v>
      </c>
      <c r="L6580" s="13">
        <f>VLOOKUP(E6580,起始地址定义!A:D,3,FALSE)</f>
        <v>1700</v>
      </c>
      <c r="M6580" s="14">
        <f>VLOOKUP($F6580,类型描述及偏移量!$C:$H,2,FALSE)</f>
        <v>2.5</v>
      </c>
      <c r="N6580" s="14" t="str">
        <f>VLOOKUP($F6580,类型描述及偏移量!$C:$H,3,FALSE)</f>
        <v>离散</v>
      </c>
      <c r="O6580" s="14" t="str">
        <f>VLOOKUP($F6580,类型描述及偏移量!$C:$H,4,FALSE)</f>
        <v>None</v>
      </c>
      <c r="P6580" s="14" t="str">
        <f>VLOOKUP($F6580,类型描述及偏移量!$C:$H,5,FALSE)</f>
        <v>Yes</v>
      </c>
      <c r="Q6580" s="14" t="str">
        <f>VLOOKUP($F6580,类型描述及偏移量!$C:$H,6,FALSE)</f>
        <v>远程</v>
      </c>
    </row>
    <row r="6581" hidden="1" spans="1:17">
      <c r="A6581" s="12" t="s">
        <v>130</v>
      </c>
      <c r="B6581" s="12" t="str">
        <f t="shared" si="1068"/>
        <v>M10_M</v>
      </c>
      <c r="C6581" s="12" t="str">
        <f t="shared" si="1069"/>
        <v>Blocking_ALM</v>
      </c>
      <c r="D6581" s="12" t="str">
        <f t="shared" si="1070"/>
        <v>BP_Motor_var</v>
      </c>
      <c r="E6581" s="13" t="str">
        <f t="shared" si="1063"/>
        <v>CHPD_M10_M_BP_Motor_var</v>
      </c>
      <c r="F6581" s="14" t="str">
        <f t="shared" si="1064"/>
        <v>BP_Motor_var_Blocking_ALM</v>
      </c>
      <c r="G6581" s="10" t="str">
        <f t="shared" si="1065"/>
        <v>CHPD_M10_M_Blocking_ALM</v>
      </c>
      <c r="H6581" s="10" t="str">
        <f>VLOOKUP(基本表格!E6581,起始地址定义!A:D,4,FALSE)&amp;" "&amp;Q6581</f>
        <v>2494+P7-M4 脉冲控制器 电机控制 堵料报警</v>
      </c>
      <c r="I6581" s="10" t="str">
        <f t="shared" si="1066"/>
        <v>DB200,X1702.6</v>
      </c>
      <c r="J6581" s="13" t="str">
        <f>VLOOKUP(E6581,起始地址定义!A:D,2,FALSE)</f>
        <v>DB200</v>
      </c>
      <c r="K6581" s="12" t="str">
        <f t="shared" si="1067"/>
        <v>X1702.6</v>
      </c>
      <c r="L6581" s="13">
        <f>VLOOKUP(E6581,起始地址定义!A:D,3,FALSE)</f>
        <v>1700</v>
      </c>
      <c r="M6581" s="14">
        <f>VLOOKUP($F6581,类型描述及偏移量!$C:$H,2,FALSE)</f>
        <v>2.6</v>
      </c>
      <c r="N6581" s="14" t="str">
        <f>VLOOKUP($F6581,类型描述及偏移量!$C:$H,3,FALSE)</f>
        <v>离散</v>
      </c>
      <c r="O6581" s="14" t="str">
        <f>VLOOKUP($F6581,类型描述及偏移量!$C:$H,4,FALSE)</f>
        <v>On</v>
      </c>
      <c r="P6581" s="14" t="str">
        <f>VLOOKUP($F6581,类型描述及偏移量!$C:$H,5,FALSE)</f>
        <v>Yes</v>
      </c>
      <c r="Q6581" s="14" t="str">
        <f>VLOOKUP($F6581,类型描述及偏移量!$C:$H,6,FALSE)</f>
        <v>堵料报警</v>
      </c>
    </row>
    <row r="6582" hidden="1" spans="1:17">
      <c r="A6582" s="12" t="s">
        <v>130</v>
      </c>
      <c r="B6582" s="12" t="str">
        <f t="shared" si="1068"/>
        <v>M10_M</v>
      </c>
      <c r="C6582" s="12" t="str">
        <f t="shared" si="1069"/>
        <v>Blocking_CHK</v>
      </c>
      <c r="D6582" s="12" t="str">
        <f t="shared" si="1070"/>
        <v>BP_Motor_var</v>
      </c>
      <c r="E6582" s="13" t="str">
        <f t="shared" si="1063"/>
        <v>CHPD_M10_M_BP_Motor_var</v>
      </c>
      <c r="F6582" s="14" t="str">
        <f t="shared" si="1064"/>
        <v>BP_Motor_var_Blocking_CHK</v>
      </c>
      <c r="G6582" s="10" t="str">
        <f t="shared" si="1065"/>
        <v>CHPD_M10_M_Blocking_CHK</v>
      </c>
      <c r="H6582" s="10" t="str">
        <f>VLOOKUP(基本表格!E6582,起始地址定义!A:D,4,FALSE)&amp;" "&amp;Q6582</f>
        <v>2494+P7-M4 脉冲控制器 电机控制 堵料检测</v>
      </c>
      <c r="I6582" s="10" t="str">
        <f t="shared" si="1066"/>
        <v>DB200,X1702.7</v>
      </c>
      <c r="J6582" s="13" t="str">
        <f>VLOOKUP(E6582,起始地址定义!A:D,2,FALSE)</f>
        <v>DB200</v>
      </c>
      <c r="K6582" s="12" t="str">
        <f t="shared" si="1067"/>
        <v>X1702.7</v>
      </c>
      <c r="L6582" s="13">
        <f>VLOOKUP(E6582,起始地址定义!A:D,3,FALSE)</f>
        <v>1700</v>
      </c>
      <c r="M6582" s="14">
        <f>VLOOKUP($F6582,类型描述及偏移量!$C:$H,2,FALSE)</f>
        <v>2.7</v>
      </c>
      <c r="N6582" s="14" t="str">
        <f>VLOOKUP($F6582,类型描述及偏移量!$C:$H,3,FALSE)</f>
        <v>离散</v>
      </c>
      <c r="O6582" s="14" t="str">
        <f>VLOOKUP($F6582,类型描述及偏移量!$C:$H,4,FALSE)</f>
        <v>None</v>
      </c>
      <c r="P6582" s="14" t="str">
        <f>VLOOKUP($F6582,类型描述及偏移量!$C:$H,5,FALSE)</f>
        <v>Yes</v>
      </c>
      <c r="Q6582" s="14" t="str">
        <f>VLOOKUP($F6582,类型描述及偏移量!$C:$H,6,FALSE)</f>
        <v>堵料检测</v>
      </c>
    </row>
    <row r="6583" hidden="1" spans="1:17">
      <c r="A6583" s="12" t="s">
        <v>130</v>
      </c>
      <c r="B6583" s="12" t="str">
        <f t="shared" si="1068"/>
        <v>M10_M</v>
      </c>
      <c r="C6583" s="12" t="str">
        <f t="shared" si="1069"/>
        <v>Blocking_EN</v>
      </c>
      <c r="D6583" s="12" t="str">
        <f t="shared" si="1070"/>
        <v>BP_Motor_var</v>
      </c>
      <c r="E6583" s="13" t="str">
        <f t="shared" si="1063"/>
        <v>CHPD_M10_M_BP_Motor_var</v>
      </c>
      <c r="F6583" s="14" t="str">
        <f t="shared" si="1064"/>
        <v>BP_Motor_var_Blocking_EN</v>
      </c>
      <c r="G6583" s="10" t="str">
        <f t="shared" si="1065"/>
        <v>CHPD_M10_M_Blocking_EN</v>
      </c>
      <c r="H6583" s="10" t="str">
        <f>VLOOKUP(基本表格!E6583,起始地址定义!A:D,4,FALSE)&amp;" "&amp;Q6583</f>
        <v>2494+P7-M4 脉冲控制器 电机控制 堵料保护使能</v>
      </c>
      <c r="I6583" s="10" t="str">
        <f t="shared" si="1066"/>
        <v>DB200,X1703.0</v>
      </c>
      <c r="J6583" s="13" t="str">
        <f>VLOOKUP(E6583,起始地址定义!A:D,2,FALSE)</f>
        <v>DB200</v>
      </c>
      <c r="K6583" s="12" t="str">
        <f t="shared" si="1067"/>
        <v>X1703.0</v>
      </c>
      <c r="L6583" s="13">
        <f>VLOOKUP(E6583,起始地址定义!A:D,3,FALSE)</f>
        <v>1700</v>
      </c>
      <c r="M6583" s="14">
        <f>VLOOKUP($F6583,类型描述及偏移量!$C:$H,2,FALSE)</f>
        <v>3</v>
      </c>
      <c r="N6583" s="14" t="str">
        <f>VLOOKUP($F6583,类型描述及偏移量!$C:$H,3,FALSE)</f>
        <v>离散</v>
      </c>
      <c r="O6583" s="14" t="str">
        <f>VLOOKUP($F6583,类型描述及偏移量!$C:$H,4,FALSE)</f>
        <v>None</v>
      </c>
      <c r="P6583" s="14" t="str">
        <f>VLOOKUP($F6583,类型描述及偏移量!$C:$H,5,FALSE)</f>
        <v>No</v>
      </c>
      <c r="Q6583" s="14" t="str">
        <f>VLOOKUP($F6583,类型描述及偏移量!$C:$H,6,FALSE)</f>
        <v>堵料保护使能</v>
      </c>
    </row>
    <row r="6584" hidden="1" spans="1:17">
      <c r="A6584" s="12" t="s">
        <v>130</v>
      </c>
      <c r="B6584" s="12" t="str">
        <f t="shared" si="1068"/>
        <v>M10_M</v>
      </c>
      <c r="C6584" s="12" t="str">
        <f t="shared" si="1069"/>
        <v>Blocking_Stop</v>
      </c>
      <c r="D6584" s="12" t="str">
        <f t="shared" si="1070"/>
        <v>BP_Motor_var</v>
      </c>
      <c r="E6584" s="13" t="str">
        <f t="shared" si="1063"/>
        <v>CHPD_M10_M_BP_Motor_var</v>
      </c>
      <c r="F6584" s="14" t="str">
        <f t="shared" si="1064"/>
        <v>BP_Motor_var_Blocking_Stop</v>
      </c>
      <c r="G6584" s="10" t="str">
        <f t="shared" si="1065"/>
        <v>CHPD_M10_M_Blocking_Stop</v>
      </c>
      <c r="H6584" s="10" t="str">
        <f>VLOOKUP(基本表格!E6584,起始地址定义!A:D,4,FALSE)&amp;" "&amp;Q6584</f>
        <v>2494+P7-M4 脉冲控制器 电机控制 堵料导致停机</v>
      </c>
      <c r="I6584" s="10" t="str">
        <f t="shared" si="1066"/>
        <v>DB200,X1703.1</v>
      </c>
      <c r="J6584" s="13" t="str">
        <f>VLOOKUP(E6584,起始地址定义!A:D,2,FALSE)</f>
        <v>DB200</v>
      </c>
      <c r="K6584" s="12" t="str">
        <f t="shared" si="1067"/>
        <v>X1703.1</v>
      </c>
      <c r="L6584" s="13">
        <f>VLOOKUP(E6584,起始地址定义!A:D,3,FALSE)</f>
        <v>1700</v>
      </c>
      <c r="M6584" s="14">
        <f>VLOOKUP($F6584,类型描述及偏移量!$C:$H,2,FALSE)</f>
        <v>3.1</v>
      </c>
      <c r="N6584" s="14" t="str">
        <f>VLOOKUP($F6584,类型描述及偏移量!$C:$H,3,FALSE)</f>
        <v>离散</v>
      </c>
      <c r="O6584" s="14" t="str">
        <f>VLOOKUP($F6584,类型描述及偏移量!$C:$H,4,FALSE)</f>
        <v>On</v>
      </c>
      <c r="P6584" s="14" t="str">
        <f>VLOOKUP($F6584,类型描述及偏移量!$C:$H,5,FALSE)</f>
        <v>Yes</v>
      </c>
      <c r="Q6584" s="14" t="str">
        <f>VLOOKUP($F6584,类型描述及偏移量!$C:$H,6,FALSE)</f>
        <v>堵料导致停机</v>
      </c>
    </row>
    <row r="6585" hidden="1" spans="1:17">
      <c r="A6585" s="12" t="s">
        <v>130</v>
      </c>
      <c r="B6585" s="12" t="str">
        <f t="shared" si="1068"/>
        <v>M10_M</v>
      </c>
      <c r="C6585" s="12" t="str">
        <f t="shared" si="1069"/>
        <v>BreakTime</v>
      </c>
      <c r="D6585" s="12" t="str">
        <f t="shared" si="1070"/>
        <v>BP_Motor_var</v>
      </c>
      <c r="E6585" s="13" t="str">
        <f t="shared" si="1063"/>
        <v>CHPD_M10_M_BP_Motor_var</v>
      </c>
      <c r="F6585" s="14" t="str">
        <f t="shared" si="1064"/>
        <v>BP_Motor_var_BreakTime</v>
      </c>
      <c r="G6585" s="10" t="str">
        <f t="shared" si="1065"/>
        <v>CHPD_M10_M_BreakTime</v>
      </c>
      <c r="H6585" s="10" t="str">
        <f>VLOOKUP(基本表格!E6585,起始地址定义!A:D,4,FALSE)&amp;" "&amp;Q6585</f>
        <v>2494+P7-M4 脉冲控制器 电机控制 断链超时时间 秒</v>
      </c>
      <c r="I6585" s="10" t="str">
        <f t="shared" si="1066"/>
        <v>DB200,INT1704</v>
      </c>
      <c r="J6585" s="13" t="str">
        <f>VLOOKUP(E6585,起始地址定义!A:D,2,FALSE)</f>
        <v>DB200</v>
      </c>
      <c r="K6585" s="12" t="str">
        <f t="shared" si="1067"/>
        <v>INT1704</v>
      </c>
      <c r="L6585" s="13">
        <f>VLOOKUP(E6585,起始地址定义!A:D,3,FALSE)</f>
        <v>1700</v>
      </c>
      <c r="M6585" s="14">
        <f>VLOOKUP($F6585,类型描述及偏移量!$C:$H,2,FALSE)</f>
        <v>4</v>
      </c>
      <c r="N6585" s="14" t="str">
        <f>VLOOKUP($F6585,类型描述及偏移量!$C:$H,3,FALSE)</f>
        <v>整型</v>
      </c>
      <c r="O6585" s="14" t="str">
        <f>VLOOKUP($F6585,类型描述及偏移量!$C:$H,4,FALSE)</f>
        <v>None</v>
      </c>
      <c r="P6585" s="14" t="str">
        <f>VLOOKUP($F6585,类型描述及偏移量!$C:$H,5,FALSE)</f>
        <v>No</v>
      </c>
      <c r="Q6585" s="14" t="str">
        <f>VLOOKUP($F6585,类型描述及偏移量!$C:$H,6,FALSE)</f>
        <v>断链超时时间 秒</v>
      </c>
    </row>
    <row r="6586" hidden="1" spans="1:17">
      <c r="A6586" s="12" t="s">
        <v>130</v>
      </c>
      <c r="B6586" s="12" t="str">
        <f t="shared" si="1068"/>
        <v>M10_M</v>
      </c>
      <c r="C6586" s="12" t="str">
        <f t="shared" si="1069"/>
        <v>BlockingTime</v>
      </c>
      <c r="D6586" s="12" t="str">
        <f t="shared" si="1070"/>
        <v>BP_Motor_var</v>
      </c>
      <c r="E6586" s="13" t="str">
        <f t="shared" si="1063"/>
        <v>CHPD_M10_M_BP_Motor_var</v>
      </c>
      <c r="F6586" s="14" t="str">
        <f t="shared" si="1064"/>
        <v>BP_Motor_var_BlockingTime</v>
      </c>
      <c r="G6586" s="10" t="str">
        <f t="shared" si="1065"/>
        <v>CHPD_M10_M_BlockingTime</v>
      </c>
      <c r="H6586" s="10" t="str">
        <f>VLOOKUP(基本表格!E6586,起始地址定义!A:D,4,FALSE)&amp;" "&amp;Q6586</f>
        <v>2494+P7-M4 脉冲控制器 电机控制 堵料检测时间 秒</v>
      </c>
      <c r="I6586" s="10" t="str">
        <f t="shared" si="1066"/>
        <v>DB200,INT1706</v>
      </c>
      <c r="J6586" s="13" t="str">
        <f>VLOOKUP(E6586,起始地址定义!A:D,2,FALSE)</f>
        <v>DB200</v>
      </c>
      <c r="K6586" s="12" t="str">
        <f t="shared" si="1067"/>
        <v>INT1706</v>
      </c>
      <c r="L6586" s="13">
        <f>VLOOKUP(E6586,起始地址定义!A:D,3,FALSE)</f>
        <v>1700</v>
      </c>
      <c r="M6586" s="14">
        <f>VLOOKUP($F6586,类型描述及偏移量!$C:$H,2,FALSE)</f>
        <v>6</v>
      </c>
      <c r="N6586" s="14" t="str">
        <f>VLOOKUP($F6586,类型描述及偏移量!$C:$H,3,FALSE)</f>
        <v>整型</v>
      </c>
      <c r="O6586" s="14" t="str">
        <f>VLOOKUP($F6586,类型描述及偏移量!$C:$H,4,FALSE)</f>
        <v>None</v>
      </c>
      <c r="P6586" s="14" t="str">
        <f>VLOOKUP($F6586,类型描述及偏移量!$C:$H,5,FALSE)</f>
        <v>No</v>
      </c>
      <c r="Q6586" s="14" t="str">
        <f>VLOOKUP($F6586,类型描述及偏移量!$C:$H,6,FALSE)</f>
        <v>堵料检测时间 秒</v>
      </c>
    </row>
    <row r="6587" hidden="1" spans="1:17">
      <c r="A6587" s="12" t="s">
        <v>130</v>
      </c>
      <c r="B6587" s="12" t="str">
        <f t="shared" si="1068"/>
        <v>M10_M</v>
      </c>
      <c r="C6587" s="12" t="str">
        <f t="shared" si="1069"/>
        <v>PullSwitch_CHK</v>
      </c>
      <c r="D6587" s="12" t="str">
        <f t="shared" si="1070"/>
        <v>BP_Motor_var</v>
      </c>
      <c r="E6587" s="13" t="str">
        <f t="shared" si="1063"/>
        <v>CHPD_M10_M_BP_Motor_var</v>
      </c>
      <c r="F6587" s="14" t="str">
        <f t="shared" si="1064"/>
        <v>BP_Motor_var_PullSwitch_CHK</v>
      </c>
      <c r="G6587" s="10" t="str">
        <f t="shared" si="1065"/>
        <v>CHPD_M10_M_PullSwitch_CHK</v>
      </c>
      <c r="H6587" s="10" t="str">
        <f>VLOOKUP(基本表格!E6587,起始地址定义!A:D,4,FALSE)&amp;" "&amp;Q6587</f>
        <v>2494+P7-M4 脉冲控制器 电机控制 拉线开关</v>
      </c>
      <c r="I6587" s="10" t="str">
        <f t="shared" si="1066"/>
        <v>DB200,X1708.0</v>
      </c>
      <c r="J6587" s="13" t="str">
        <f>VLOOKUP(E6587,起始地址定义!A:D,2,FALSE)</f>
        <v>DB200</v>
      </c>
      <c r="K6587" s="12" t="str">
        <f t="shared" si="1067"/>
        <v>X1708.0</v>
      </c>
      <c r="L6587" s="13">
        <f>VLOOKUP(E6587,起始地址定义!A:D,3,FALSE)</f>
        <v>1700</v>
      </c>
      <c r="M6587" s="14">
        <f>VLOOKUP($F6587,类型描述及偏移量!$C:$H,2,FALSE)</f>
        <v>8</v>
      </c>
      <c r="N6587" s="14" t="str">
        <f>VLOOKUP($F6587,类型描述及偏移量!$C:$H,3,FALSE)</f>
        <v>离散</v>
      </c>
      <c r="O6587" s="14" t="str">
        <f>VLOOKUP($F6587,类型描述及偏移量!$C:$H,4,FALSE)</f>
        <v>On</v>
      </c>
      <c r="P6587" s="14" t="str">
        <f>VLOOKUP($F6587,类型描述及偏移量!$C:$H,5,FALSE)</f>
        <v>Yes</v>
      </c>
      <c r="Q6587" s="14" t="str">
        <f>VLOOKUP($F6587,类型描述及偏移量!$C:$H,6,FALSE)</f>
        <v>拉线开关</v>
      </c>
    </row>
    <row r="6588" hidden="1" spans="1:17">
      <c r="A6588" s="12" t="s">
        <v>130</v>
      </c>
      <c r="B6588" s="12" t="str">
        <f t="shared" si="1068"/>
        <v>M10_M</v>
      </c>
      <c r="C6588" s="12" t="str">
        <f t="shared" si="1069"/>
        <v>LMD_ALM</v>
      </c>
      <c r="D6588" s="12" t="str">
        <f t="shared" si="1070"/>
        <v>BP_Motor_var</v>
      </c>
      <c r="E6588" s="13" t="str">
        <f t="shared" si="1063"/>
        <v>CHPD_M10_M_BP_Motor_var</v>
      </c>
      <c r="F6588" s="14" t="str">
        <f t="shared" si="1064"/>
        <v>BP_Motor_var_LMD_ALM</v>
      </c>
      <c r="G6588" s="10" t="str">
        <f t="shared" si="1065"/>
        <v>CHPD_M10_M_LMD_ALM</v>
      </c>
      <c r="H6588" s="10" t="str">
        <f>VLOOKUP(基本表格!E6588,起始地址定义!A:D,4,FALSE)&amp;" "&amp;Q6588</f>
        <v>2494+P7-M4 脉冲控制器 电机控制 左跑偏报警</v>
      </c>
      <c r="I6588" s="10" t="str">
        <f t="shared" si="1066"/>
        <v>DB200,X1708.1</v>
      </c>
      <c r="J6588" s="13" t="str">
        <f>VLOOKUP(E6588,起始地址定义!A:D,2,FALSE)</f>
        <v>DB200</v>
      </c>
      <c r="K6588" s="12" t="str">
        <f t="shared" si="1067"/>
        <v>X1708.1</v>
      </c>
      <c r="L6588" s="13">
        <f>VLOOKUP(E6588,起始地址定义!A:D,3,FALSE)</f>
        <v>1700</v>
      </c>
      <c r="M6588" s="14">
        <f>VLOOKUP($F6588,类型描述及偏移量!$C:$H,2,FALSE)</f>
        <v>8.1</v>
      </c>
      <c r="N6588" s="14" t="str">
        <f>VLOOKUP($F6588,类型描述及偏移量!$C:$H,3,FALSE)</f>
        <v>离散</v>
      </c>
      <c r="O6588" s="14" t="str">
        <f>VLOOKUP($F6588,类型描述及偏移量!$C:$H,4,FALSE)</f>
        <v>On</v>
      </c>
      <c r="P6588" s="14" t="str">
        <f>VLOOKUP($F6588,类型描述及偏移量!$C:$H,5,FALSE)</f>
        <v>Yes</v>
      </c>
      <c r="Q6588" s="14" t="str">
        <f>VLOOKUP($F6588,类型描述及偏移量!$C:$H,6,FALSE)</f>
        <v>左跑偏报警</v>
      </c>
    </row>
    <row r="6589" hidden="1" spans="1:17">
      <c r="A6589" s="12" t="s">
        <v>130</v>
      </c>
      <c r="B6589" s="12" t="str">
        <f t="shared" si="1068"/>
        <v>M10_M</v>
      </c>
      <c r="C6589" s="12" t="str">
        <f t="shared" si="1069"/>
        <v>LMD_CHK_1</v>
      </c>
      <c r="D6589" s="12" t="str">
        <f t="shared" si="1070"/>
        <v>BP_Motor_var</v>
      </c>
      <c r="E6589" s="13" t="str">
        <f t="shared" si="1063"/>
        <v>CHPD_M10_M_BP_Motor_var</v>
      </c>
      <c r="F6589" s="14" t="str">
        <f t="shared" si="1064"/>
        <v>BP_Motor_var_LMD_CHK_1</v>
      </c>
      <c r="G6589" s="10" t="str">
        <f t="shared" si="1065"/>
        <v>CHPD_M10_M_LMD_CHK_1</v>
      </c>
      <c r="H6589" s="10" t="str">
        <f>VLOOKUP(基本表格!E6589,起始地址定义!A:D,4,FALSE)&amp;" "&amp;Q6589</f>
        <v>2494+P7-M4 脉冲控制器 电机控制 左跑偏1检测</v>
      </c>
      <c r="I6589" s="10" t="str">
        <f t="shared" si="1066"/>
        <v>DB200,X1708.2</v>
      </c>
      <c r="J6589" s="13" t="str">
        <f>VLOOKUP(E6589,起始地址定义!A:D,2,FALSE)</f>
        <v>DB200</v>
      </c>
      <c r="K6589" s="12" t="str">
        <f t="shared" si="1067"/>
        <v>X1708.2</v>
      </c>
      <c r="L6589" s="13">
        <f>VLOOKUP(E6589,起始地址定义!A:D,3,FALSE)</f>
        <v>1700</v>
      </c>
      <c r="M6589" s="14">
        <f>VLOOKUP($F6589,类型描述及偏移量!$C:$H,2,FALSE)</f>
        <v>8.2</v>
      </c>
      <c r="N6589" s="14" t="str">
        <f>VLOOKUP($F6589,类型描述及偏移量!$C:$H,3,FALSE)</f>
        <v>离散</v>
      </c>
      <c r="O6589" s="14" t="str">
        <f>VLOOKUP($F6589,类型描述及偏移量!$C:$H,4,FALSE)</f>
        <v>None</v>
      </c>
      <c r="P6589" s="14" t="str">
        <f>VLOOKUP($F6589,类型描述及偏移量!$C:$H,5,FALSE)</f>
        <v>Yes</v>
      </c>
      <c r="Q6589" s="14" t="str">
        <f>VLOOKUP($F6589,类型描述及偏移量!$C:$H,6,FALSE)</f>
        <v>左跑偏1检测</v>
      </c>
    </row>
    <row r="6590" hidden="1" spans="1:17">
      <c r="A6590" s="12" t="s">
        <v>130</v>
      </c>
      <c r="B6590" s="12" t="str">
        <f t="shared" si="1068"/>
        <v>M10_M</v>
      </c>
      <c r="C6590" s="12" t="str">
        <f t="shared" si="1069"/>
        <v>LMD_EN</v>
      </c>
      <c r="D6590" s="12" t="str">
        <f t="shared" si="1070"/>
        <v>BP_Motor_var</v>
      </c>
      <c r="E6590" s="13" t="str">
        <f t="shared" si="1063"/>
        <v>CHPD_M10_M_BP_Motor_var</v>
      </c>
      <c r="F6590" s="14" t="str">
        <f t="shared" si="1064"/>
        <v>BP_Motor_var_LMD_EN</v>
      </c>
      <c r="G6590" s="10" t="str">
        <f t="shared" si="1065"/>
        <v>CHPD_M10_M_LMD_EN</v>
      </c>
      <c r="H6590" s="10" t="str">
        <f>VLOOKUP(基本表格!E6590,起始地址定义!A:D,4,FALSE)&amp;" "&amp;Q6590</f>
        <v>2494+P7-M4 脉冲控制器 电机控制 左跑偏保护使能</v>
      </c>
      <c r="I6590" s="10" t="str">
        <f t="shared" si="1066"/>
        <v>DB200,X1708.3</v>
      </c>
      <c r="J6590" s="13" t="str">
        <f>VLOOKUP(E6590,起始地址定义!A:D,2,FALSE)</f>
        <v>DB200</v>
      </c>
      <c r="K6590" s="12" t="str">
        <f t="shared" si="1067"/>
        <v>X1708.3</v>
      </c>
      <c r="L6590" s="13">
        <f>VLOOKUP(E6590,起始地址定义!A:D,3,FALSE)</f>
        <v>1700</v>
      </c>
      <c r="M6590" s="14">
        <f>VLOOKUP($F6590,类型描述及偏移量!$C:$H,2,FALSE)</f>
        <v>8.3</v>
      </c>
      <c r="N6590" s="14" t="str">
        <f>VLOOKUP($F6590,类型描述及偏移量!$C:$H,3,FALSE)</f>
        <v>离散</v>
      </c>
      <c r="O6590" s="14" t="str">
        <f>VLOOKUP($F6590,类型描述及偏移量!$C:$H,4,FALSE)</f>
        <v>None</v>
      </c>
      <c r="P6590" s="14" t="str">
        <f>VLOOKUP($F6590,类型描述及偏移量!$C:$H,5,FALSE)</f>
        <v>No</v>
      </c>
      <c r="Q6590" s="14" t="str">
        <f>VLOOKUP($F6590,类型描述及偏移量!$C:$H,6,FALSE)</f>
        <v>左跑偏保护使能</v>
      </c>
    </row>
    <row r="6591" hidden="1" spans="1:17">
      <c r="A6591" s="12" t="s">
        <v>130</v>
      </c>
      <c r="B6591" s="12" t="str">
        <f t="shared" si="1068"/>
        <v>M10_M</v>
      </c>
      <c r="C6591" s="12" t="str">
        <f t="shared" si="1069"/>
        <v>LMD_Stop</v>
      </c>
      <c r="D6591" s="12" t="str">
        <f t="shared" si="1070"/>
        <v>BP_Motor_var</v>
      </c>
      <c r="E6591" s="13" t="str">
        <f t="shared" si="1063"/>
        <v>CHPD_M10_M_BP_Motor_var</v>
      </c>
      <c r="F6591" s="14" t="str">
        <f t="shared" si="1064"/>
        <v>BP_Motor_var_LMD_Stop</v>
      </c>
      <c r="G6591" s="10" t="str">
        <f t="shared" si="1065"/>
        <v>CHPD_M10_M_LMD_Stop</v>
      </c>
      <c r="H6591" s="10" t="str">
        <f>VLOOKUP(基本表格!E6591,起始地址定义!A:D,4,FALSE)&amp;" "&amp;Q6591</f>
        <v>2494+P7-M4 脉冲控制器 电机控制 左跑偏导致停机</v>
      </c>
      <c r="I6591" s="10" t="str">
        <f t="shared" si="1066"/>
        <v>DB200,X1708.4</v>
      </c>
      <c r="J6591" s="13" t="str">
        <f>VLOOKUP(E6591,起始地址定义!A:D,2,FALSE)</f>
        <v>DB200</v>
      </c>
      <c r="K6591" s="12" t="str">
        <f t="shared" si="1067"/>
        <v>X1708.4</v>
      </c>
      <c r="L6591" s="13">
        <f>VLOOKUP(E6591,起始地址定义!A:D,3,FALSE)</f>
        <v>1700</v>
      </c>
      <c r="M6591" s="14">
        <f>VLOOKUP($F6591,类型描述及偏移量!$C:$H,2,FALSE)</f>
        <v>8.4</v>
      </c>
      <c r="N6591" s="14" t="str">
        <f>VLOOKUP($F6591,类型描述及偏移量!$C:$H,3,FALSE)</f>
        <v>离散</v>
      </c>
      <c r="O6591" s="14" t="str">
        <f>VLOOKUP($F6591,类型描述及偏移量!$C:$H,4,FALSE)</f>
        <v>On</v>
      </c>
      <c r="P6591" s="14" t="str">
        <f>VLOOKUP($F6591,类型描述及偏移量!$C:$H,5,FALSE)</f>
        <v>Yes</v>
      </c>
      <c r="Q6591" s="14" t="str">
        <f>VLOOKUP($F6591,类型描述及偏移量!$C:$H,6,FALSE)</f>
        <v>左跑偏导致停机</v>
      </c>
    </row>
    <row r="6592" hidden="1" spans="1:17">
      <c r="A6592" s="12" t="s">
        <v>130</v>
      </c>
      <c r="B6592" s="12" t="str">
        <f t="shared" si="1068"/>
        <v>M10_M</v>
      </c>
      <c r="C6592" s="12" t="str">
        <f t="shared" si="1069"/>
        <v>LMD_Time</v>
      </c>
      <c r="D6592" s="12" t="str">
        <f t="shared" si="1070"/>
        <v>BP_Motor_var</v>
      </c>
      <c r="E6592" s="13" t="str">
        <f t="shared" si="1063"/>
        <v>CHPD_M10_M_BP_Motor_var</v>
      </c>
      <c r="F6592" s="14" t="str">
        <f t="shared" si="1064"/>
        <v>BP_Motor_var_LMD_Time</v>
      </c>
      <c r="G6592" s="10" t="str">
        <f t="shared" si="1065"/>
        <v>CHPD_M10_M_LMD_Time</v>
      </c>
      <c r="H6592" s="10" t="str">
        <f>VLOOKUP(基本表格!E6592,起始地址定义!A:D,4,FALSE)&amp;" "&amp;Q6592</f>
        <v>2494+P7-M4 脉冲控制器 电机控制 左跑偏检测时间</v>
      </c>
      <c r="I6592" s="10" t="str">
        <f t="shared" si="1066"/>
        <v>DB200,INT1710</v>
      </c>
      <c r="J6592" s="13" t="str">
        <f>VLOOKUP(E6592,起始地址定义!A:D,2,FALSE)</f>
        <v>DB200</v>
      </c>
      <c r="K6592" s="12" t="str">
        <f t="shared" si="1067"/>
        <v>INT1710</v>
      </c>
      <c r="L6592" s="13">
        <f>VLOOKUP(E6592,起始地址定义!A:D,3,FALSE)</f>
        <v>1700</v>
      </c>
      <c r="M6592" s="14">
        <f>VLOOKUP($F6592,类型描述及偏移量!$C:$H,2,FALSE)</f>
        <v>10</v>
      </c>
      <c r="N6592" s="14" t="str">
        <f>VLOOKUP($F6592,类型描述及偏移量!$C:$H,3,FALSE)</f>
        <v>整型</v>
      </c>
      <c r="O6592" s="14" t="str">
        <f>VLOOKUP($F6592,类型描述及偏移量!$C:$H,4,FALSE)</f>
        <v>None</v>
      </c>
      <c r="P6592" s="14" t="str">
        <f>VLOOKUP($F6592,类型描述及偏移量!$C:$H,5,FALSE)</f>
        <v>No</v>
      </c>
      <c r="Q6592" s="14" t="str">
        <f>VLOOKUP($F6592,类型描述及偏移量!$C:$H,6,FALSE)</f>
        <v>左跑偏检测时间</v>
      </c>
    </row>
    <row r="6593" hidden="1" spans="1:17">
      <c r="A6593" s="12" t="s">
        <v>130</v>
      </c>
      <c r="B6593" s="12" t="str">
        <f t="shared" si="1068"/>
        <v>M10_M</v>
      </c>
      <c r="C6593" s="12" t="str">
        <f t="shared" si="1069"/>
        <v>RMD_ALM</v>
      </c>
      <c r="D6593" s="12" t="str">
        <f t="shared" si="1070"/>
        <v>BP_Motor_var</v>
      </c>
      <c r="E6593" s="13" t="str">
        <f t="shared" si="1063"/>
        <v>CHPD_M10_M_BP_Motor_var</v>
      </c>
      <c r="F6593" s="14" t="str">
        <f t="shared" si="1064"/>
        <v>BP_Motor_var_RMD_ALM</v>
      </c>
      <c r="G6593" s="10" t="str">
        <f t="shared" si="1065"/>
        <v>CHPD_M10_M_RMD_ALM</v>
      </c>
      <c r="H6593" s="10" t="str">
        <f>VLOOKUP(基本表格!E6593,起始地址定义!A:D,4,FALSE)&amp;" "&amp;Q6593</f>
        <v>2494+P7-M4 脉冲控制器 电机控制 右 跑偏报警</v>
      </c>
      <c r="I6593" s="10" t="str">
        <f t="shared" si="1066"/>
        <v>DB200,X1712.0</v>
      </c>
      <c r="J6593" s="13" t="str">
        <f>VLOOKUP(E6593,起始地址定义!A:D,2,FALSE)</f>
        <v>DB200</v>
      </c>
      <c r="K6593" s="12" t="str">
        <f t="shared" si="1067"/>
        <v>X1712.0</v>
      </c>
      <c r="L6593" s="13">
        <f>VLOOKUP(E6593,起始地址定义!A:D,3,FALSE)</f>
        <v>1700</v>
      </c>
      <c r="M6593" s="14">
        <f>VLOOKUP($F6593,类型描述及偏移量!$C:$H,2,FALSE)</f>
        <v>12</v>
      </c>
      <c r="N6593" s="14" t="str">
        <f>VLOOKUP($F6593,类型描述及偏移量!$C:$H,3,FALSE)</f>
        <v>离散</v>
      </c>
      <c r="O6593" s="14" t="str">
        <f>VLOOKUP($F6593,类型描述及偏移量!$C:$H,4,FALSE)</f>
        <v>On</v>
      </c>
      <c r="P6593" s="14" t="str">
        <f>VLOOKUP($F6593,类型描述及偏移量!$C:$H,5,FALSE)</f>
        <v>Yes</v>
      </c>
      <c r="Q6593" s="14" t="str">
        <f>VLOOKUP($F6593,类型描述及偏移量!$C:$H,6,FALSE)</f>
        <v>右 跑偏报警</v>
      </c>
    </row>
    <row r="6594" hidden="1" spans="1:17">
      <c r="A6594" s="12" t="s">
        <v>130</v>
      </c>
      <c r="B6594" s="12" t="str">
        <f t="shared" si="1068"/>
        <v>M10_M</v>
      </c>
      <c r="C6594" s="12" t="str">
        <f t="shared" si="1069"/>
        <v>RMD_CHK_1</v>
      </c>
      <c r="D6594" s="12" t="str">
        <f t="shared" si="1070"/>
        <v>BP_Motor_var</v>
      </c>
      <c r="E6594" s="13" t="str">
        <f t="shared" si="1063"/>
        <v>CHPD_M10_M_BP_Motor_var</v>
      </c>
      <c r="F6594" s="14" t="str">
        <f t="shared" si="1064"/>
        <v>BP_Motor_var_RMD_CHK_1</v>
      </c>
      <c r="G6594" s="10" t="str">
        <f t="shared" si="1065"/>
        <v>CHPD_M10_M_RMD_CHK_1</v>
      </c>
      <c r="H6594" s="10" t="str">
        <f>VLOOKUP(基本表格!E6594,起始地址定义!A:D,4,FALSE)&amp;" "&amp;Q6594</f>
        <v>2494+P7-M4 脉冲控制器 电机控制 右跑偏1检测</v>
      </c>
      <c r="I6594" s="10" t="str">
        <f t="shared" si="1066"/>
        <v>DB200,X1712.1</v>
      </c>
      <c r="J6594" s="13" t="str">
        <f>VLOOKUP(E6594,起始地址定义!A:D,2,FALSE)</f>
        <v>DB200</v>
      </c>
      <c r="K6594" s="12" t="str">
        <f t="shared" si="1067"/>
        <v>X1712.1</v>
      </c>
      <c r="L6594" s="13">
        <f>VLOOKUP(E6594,起始地址定义!A:D,3,FALSE)</f>
        <v>1700</v>
      </c>
      <c r="M6594" s="14">
        <f>VLOOKUP($F6594,类型描述及偏移量!$C:$H,2,FALSE)</f>
        <v>12.1</v>
      </c>
      <c r="N6594" s="14" t="str">
        <f>VLOOKUP($F6594,类型描述及偏移量!$C:$H,3,FALSE)</f>
        <v>离散</v>
      </c>
      <c r="O6594" s="14" t="str">
        <f>VLOOKUP($F6594,类型描述及偏移量!$C:$H,4,FALSE)</f>
        <v>None</v>
      </c>
      <c r="P6594" s="14" t="str">
        <f>VLOOKUP($F6594,类型描述及偏移量!$C:$H,5,FALSE)</f>
        <v>Yes</v>
      </c>
      <c r="Q6594" s="14" t="str">
        <f>VLOOKUP($F6594,类型描述及偏移量!$C:$H,6,FALSE)</f>
        <v>右跑偏1检测</v>
      </c>
    </row>
    <row r="6595" hidden="1" spans="1:17">
      <c r="A6595" s="12" t="s">
        <v>130</v>
      </c>
      <c r="B6595" s="12" t="str">
        <f t="shared" si="1068"/>
        <v>M10_M</v>
      </c>
      <c r="C6595" s="12" t="str">
        <f t="shared" si="1069"/>
        <v>RMD_EN</v>
      </c>
      <c r="D6595" s="12" t="str">
        <f t="shared" si="1070"/>
        <v>BP_Motor_var</v>
      </c>
      <c r="E6595" s="13" t="str">
        <f t="shared" si="1063"/>
        <v>CHPD_M10_M_BP_Motor_var</v>
      </c>
      <c r="F6595" s="14" t="str">
        <f t="shared" si="1064"/>
        <v>BP_Motor_var_RMD_EN</v>
      </c>
      <c r="G6595" s="10" t="str">
        <f t="shared" si="1065"/>
        <v>CHPD_M10_M_RMD_EN</v>
      </c>
      <c r="H6595" s="10" t="str">
        <f>VLOOKUP(基本表格!E6595,起始地址定义!A:D,4,FALSE)&amp;" "&amp;Q6595</f>
        <v>2494+P7-M4 脉冲控制器 电机控制 右跑偏保护使能</v>
      </c>
      <c r="I6595" s="10" t="str">
        <f t="shared" si="1066"/>
        <v>DB200,X1712.2</v>
      </c>
      <c r="J6595" s="13" t="str">
        <f>VLOOKUP(E6595,起始地址定义!A:D,2,FALSE)</f>
        <v>DB200</v>
      </c>
      <c r="K6595" s="12" t="str">
        <f t="shared" si="1067"/>
        <v>X1712.2</v>
      </c>
      <c r="L6595" s="13">
        <f>VLOOKUP(E6595,起始地址定义!A:D,3,FALSE)</f>
        <v>1700</v>
      </c>
      <c r="M6595" s="14">
        <f>VLOOKUP($F6595,类型描述及偏移量!$C:$H,2,FALSE)</f>
        <v>12.2</v>
      </c>
      <c r="N6595" s="14" t="str">
        <f>VLOOKUP($F6595,类型描述及偏移量!$C:$H,3,FALSE)</f>
        <v>离散</v>
      </c>
      <c r="O6595" s="14" t="str">
        <f>VLOOKUP($F6595,类型描述及偏移量!$C:$H,4,FALSE)</f>
        <v>None</v>
      </c>
      <c r="P6595" s="14" t="str">
        <f>VLOOKUP($F6595,类型描述及偏移量!$C:$H,5,FALSE)</f>
        <v>No</v>
      </c>
      <c r="Q6595" s="14" t="str">
        <f>VLOOKUP($F6595,类型描述及偏移量!$C:$H,6,FALSE)</f>
        <v>右跑偏保护使能</v>
      </c>
    </row>
    <row r="6596" hidden="1" spans="1:17">
      <c r="A6596" s="12" t="s">
        <v>130</v>
      </c>
      <c r="B6596" s="12" t="str">
        <f t="shared" si="1068"/>
        <v>M10_M</v>
      </c>
      <c r="C6596" s="12" t="str">
        <f t="shared" si="1069"/>
        <v>RMD_Stop</v>
      </c>
      <c r="D6596" s="12" t="str">
        <f t="shared" si="1070"/>
        <v>BP_Motor_var</v>
      </c>
      <c r="E6596" s="13" t="str">
        <f t="shared" si="1063"/>
        <v>CHPD_M10_M_BP_Motor_var</v>
      </c>
      <c r="F6596" s="14" t="str">
        <f t="shared" si="1064"/>
        <v>BP_Motor_var_RMD_Stop</v>
      </c>
      <c r="G6596" s="10" t="str">
        <f t="shared" si="1065"/>
        <v>CHPD_M10_M_RMD_Stop</v>
      </c>
      <c r="H6596" s="10" t="str">
        <f>VLOOKUP(基本表格!E6596,起始地址定义!A:D,4,FALSE)&amp;" "&amp;Q6596</f>
        <v>2494+P7-M4 脉冲控制器 电机控制 右跑偏导致停机</v>
      </c>
      <c r="I6596" s="10" t="str">
        <f t="shared" si="1066"/>
        <v>DB200,X1712.3</v>
      </c>
      <c r="J6596" s="13" t="str">
        <f>VLOOKUP(E6596,起始地址定义!A:D,2,FALSE)</f>
        <v>DB200</v>
      </c>
      <c r="K6596" s="12" t="str">
        <f t="shared" si="1067"/>
        <v>X1712.3</v>
      </c>
      <c r="L6596" s="13">
        <f>VLOOKUP(E6596,起始地址定义!A:D,3,FALSE)</f>
        <v>1700</v>
      </c>
      <c r="M6596" s="14">
        <f>VLOOKUP($F6596,类型描述及偏移量!$C:$H,2,FALSE)</f>
        <v>12.3</v>
      </c>
      <c r="N6596" s="14" t="str">
        <f>VLOOKUP($F6596,类型描述及偏移量!$C:$H,3,FALSE)</f>
        <v>离散</v>
      </c>
      <c r="O6596" s="14" t="str">
        <f>VLOOKUP($F6596,类型描述及偏移量!$C:$H,4,FALSE)</f>
        <v>On</v>
      </c>
      <c r="P6596" s="14" t="str">
        <f>VLOOKUP($F6596,类型描述及偏移量!$C:$H,5,FALSE)</f>
        <v>Yes</v>
      </c>
      <c r="Q6596" s="14" t="str">
        <f>VLOOKUP($F6596,类型描述及偏移量!$C:$H,6,FALSE)</f>
        <v>右跑偏导致停机</v>
      </c>
    </row>
    <row r="6597" hidden="1" spans="1:17">
      <c r="A6597" s="12" t="s">
        <v>130</v>
      </c>
      <c r="B6597" s="12" t="str">
        <f t="shared" si="1068"/>
        <v>M10_M</v>
      </c>
      <c r="C6597" s="12" t="str">
        <f t="shared" si="1069"/>
        <v>RMD_Time</v>
      </c>
      <c r="D6597" s="12" t="str">
        <f t="shared" si="1070"/>
        <v>BP_Motor_var</v>
      </c>
      <c r="E6597" s="13" t="str">
        <f t="shared" si="1063"/>
        <v>CHPD_M10_M_BP_Motor_var</v>
      </c>
      <c r="F6597" s="14" t="str">
        <f t="shared" si="1064"/>
        <v>BP_Motor_var_RMD_Time</v>
      </c>
      <c r="G6597" s="10" t="str">
        <f t="shared" si="1065"/>
        <v>CHPD_M10_M_RMD_Time</v>
      </c>
      <c r="H6597" s="10" t="str">
        <f>VLOOKUP(基本表格!E6597,起始地址定义!A:D,4,FALSE)&amp;" "&amp;Q6597</f>
        <v>2494+P7-M4 脉冲控制器 电机控制 右跑偏检测时间</v>
      </c>
      <c r="I6597" s="10" t="str">
        <f t="shared" si="1066"/>
        <v>DB200,INT1714</v>
      </c>
      <c r="J6597" s="13" t="str">
        <f>VLOOKUP(E6597,起始地址定义!A:D,2,FALSE)</f>
        <v>DB200</v>
      </c>
      <c r="K6597" s="12" t="str">
        <f t="shared" si="1067"/>
        <v>INT1714</v>
      </c>
      <c r="L6597" s="13">
        <f>VLOOKUP(E6597,起始地址定义!A:D,3,FALSE)</f>
        <v>1700</v>
      </c>
      <c r="M6597" s="14">
        <f>VLOOKUP($F6597,类型描述及偏移量!$C:$H,2,FALSE)</f>
        <v>14</v>
      </c>
      <c r="N6597" s="14" t="str">
        <f>VLOOKUP($F6597,类型描述及偏移量!$C:$H,3,FALSE)</f>
        <v>整型</v>
      </c>
      <c r="O6597" s="14" t="str">
        <f>VLOOKUP($F6597,类型描述及偏移量!$C:$H,4,FALSE)</f>
        <v>None</v>
      </c>
      <c r="P6597" s="14" t="str">
        <f>VLOOKUP($F6597,类型描述及偏移量!$C:$H,5,FALSE)</f>
        <v>No</v>
      </c>
      <c r="Q6597" s="14" t="str">
        <f>VLOOKUP($F6597,类型描述及偏移量!$C:$H,6,FALSE)</f>
        <v>右跑偏检测时间</v>
      </c>
    </row>
    <row r="6598" hidden="1" spans="1:17">
      <c r="A6598" s="12" t="s">
        <v>130</v>
      </c>
      <c r="B6598" s="12" t="str">
        <f t="shared" si="1068"/>
        <v>M10_M</v>
      </c>
      <c r="C6598" s="12" t="str">
        <f t="shared" si="1069"/>
        <v>Motor_Delta</v>
      </c>
      <c r="D6598" s="12" t="str">
        <f t="shared" si="1070"/>
        <v>BP_Motor_var</v>
      </c>
      <c r="E6598" s="13" t="str">
        <f t="shared" si="1063"/>
        <v>CHPD_M10_M_BP_Motor_var</v>
      </c>
      <c r="F6598" s="14" t="str">
        <f t="shared" si="1064"/>
        <v>BP_Motor_var_Motor_Delta</v>
      </c>
      <c r="G6598" s="10" t="str">
        <f t="shared" si="1065"/>
        <v>CHPD_M10_M_Motor_Delta</v>
      </c>
      <c r="H6598" s="10" t="str">
        <f>VLOOKUP(基本表格!E6598,起始地址定义!A:D,4,FALSE)&amp;" "&amp;Q6598</f>
        <v>2494+P7-M4 脉冲控制器 电机控制 三角型</v>
      </c>
      <c r="I6598" s="10" t="str">
        <f t="shared" si="1066"/>
        <v>DB200,X1716.0</v>
      </c>
      <c r="J6598" s="13" t="str">
        <f>VLOOKUP(E6598,起始地址定义!A:D,2,FALSE)</f>
        <v>DB200</v>
      </c>
      <c r="K6598" s="12" t="str">
        <f t="shared" si="1067"/>
        <v>X1716.0</v>
      </c>
      <c r="L6598" s="13">
        <f>VLOOKUP(E6598,起始地址定义!A:D,3,FALSE)</f>
        <v>1700</v>
      </c>
      <c r="M6598" s="14">
        <f>VLOOKUP($F6598,类型描述及偏移量!$C:$H,2,FALSE)</f>
        <v>16</v>
      </c>
      <c r="N6598" s="14" t="str">
        <f>VLOOKUP($F6598,类型描述及偏移量!$C:$H,3,FALSE)</f>
        <v>离散</v>
      </c>
      <c r="O6598" s="14" t="str">
        <f>VLOOKUP($F6598,类型描述及偏移量!$C:$H,4,FALSE)</f>
        <v>None</v>
      </c>
      <c r="P6598" s="14" t="str">
        <f>VLOOKUP($F6598,类型描述及偏移量!$C:$H,5,FALSE)</f>
        <v>Yes</v>
      </c>
      <c r="Q6598" s="14" t="str">
        <f>VLOOKUP($F6598,类型描述及偏移量!$C:$H,6,FALSE)</f>
        <v>三角型</v>
      </c>
    </row>
    <row r="6599" hidden="1" spans="1:17">
      <c r="A6599" s="12" t="s">
        <v>130</v>
      </c>
      <c r="B6599" s="12" t="str">
        <f t="shared" si="1068"/>
        <v>M10_M</v>
      </c>
      <c r="C6599" s="12" t="str">
        <f t="shared" si="1069"/>
        <v>Motor_Wye</v>
      </c>
      <c r="D6599" s="12" t="str">
        <f t="shared" si="1070"/>
        <v>BP_Motor_var</v>
      </c>
      <c r="E6599" s="13" t="str">
        <f t="shared" si="1063"/>
        <v>CHPD_M10_M_BP_Motor_var</v>
      </c>
      <c r="F6599" s="14" t="str">
        <f t="shared" si="1064"/>
        <v>BP_Motor_var_Motor_Wye</v>
      </c>
      <c r="G6599" s="10" t="str">
        <f t="shared" si="1065"/>
        <v>CHPD_M10_M_Motor_Wye</v>
      </c>
      <c r="H6599" s="10" t="str">
        <f>VLOOKUP(基本表格!E6599,起始地址定义!A:D,4,FALSE)&amp;" "&amp;Q6599</f>
        <v>2494+P7-M4 脉冲控制器 电机控制 星型</v>
      </c>
      <c r="I6599" s="10" t="str">
        <f t="shared" si="1066"/>
        <v>DB200,X1716.1</v>
      </c>
      <c r="J6599" s="13" t="str">
        <f>VLOOKUP(E6599,起始地址定义!A:D,2,FALSE)</f>
        <v>DB200</v>
      </c>
      <c r="K6599" s="12" t="str">
        <f t="shared" si="1067"/>
        <v>X1716.1</v>
      </c>
      <c r="L6599" s="13">
        <f>VLOOKUP(E6599,起始地址定义!A:D,3,FALSE)</f>
        <v>1700</v>
      </c>
      <c r="M6599" s="14">
        <f>VLOOKUP($F6599,类型描述及偏移量!$C:$H,2,FALSE)</f>
        <v>16.1</v>
      </c>
      <c r="N6599" s="14" t="str">
        <f>VLOOKUP($F6599,类型描述及偏移量!$C:$H,3,FALSE)</f>
        <v>离散</v>
      </c>
      <c r="O6599" s="14" t="str">
        <f>VLOOKUP($F6599,类型描述及偏移量!$C:$H,4,FALSE)</f>
        <v>None</v>
      </c>
      <c r="P6599" s="14" t="str">
        <f>VLOOKUP($F6599,类型描述及偏移量!$C:$H,5,FALSE)</f>
        <v>Yes</v>
      </c>
      <c r="Q6599" s="14" t="str">
        <f>VLOOKUP($F6599,类型描述及偏移量!$C:$H,6,FALSE)</f>
        <v>星型</v>
      </c>
    </row>
    <row r="6600" hidden="1" spans="1:17">
      <c r="A6600" s="12" t="s">
        <v>130</v>
      </c>
      <c r="B6600" s="12" t="str">
        <f t="shared" si="1068"/>
        <v>M10_M</v>
      </c>
      <c r="C6600" s="12" t="str">
        <f t="shared" si="1069"/>
        <v>MSD</v>
      </c>
      <c r="D6600" s="12" t="str">
        <f t="shared" si="1070"/>
        <v>BP_Motor_var</v>
      </c>
      <c r="E6600" s="13" t="str">
        <f t="shared" si="1063"/>
        <v>CHPD_M10_M_BP_Motor_var</v>
      </c>
      <c r="F6600" s="14" t="str">
        <f t="shared" si="1064"/>
        <v>BP_Motor_var_MSD</v>
      </c>
      <c r="G6600" s="10" t="str">
        <f t="shared" si="1065"/>
        <v>CHPD_M10_M_MSD</v>
      </c>
      <c r="H6600" s="10" t="str">
        <f>VLOOKUP(基本表格!E6600,起始地址定义!A:D,4,FALSE)&amp;" "&amp;Q6600</f>
        <v>2494+P7-M4 脉冲控制器 电机控制 维修开关</v>
      </c>
      <c r="I6600" s="10" t="str">
        <f t="shared" si="1066"/>
        <v>DB200,X1716.2</v>
      </c>
      <c r="J6600" s="13" t="str">
        <f>VLOOKUP(E6600,起始地址定义!A:D,2,FALSE)</f>
        <v>DB200</v>
      </c>
      <c r="K6600" s="12" t="str">
        <f t="shared" si="1067"/>
        <v>X1716.2</v>
      </c>
      <c r="L6600" s="13">
        <f>VLOOKUP(E6600,起始地址定义!A:D,3,FALSE)</f>
        <v>1700</v>
      </c>
      <c r="M6600" s="14">
        <f>VLOOKUP($F6600,类型描述及偏移量!$C:$H,2,FALSE)</f>
        <v>16.2</v>
      </c>
      <c r="N6600" s="14" t="str">
        <f>VLOOKUP($F6600,类型描述及偏移量!$C:$H,3,FALSE)</f>
        <v>离散</v>
      </c>
      <c r="O6600" s="14" t="str">
        <f>VLOOKUP($F6600,类型描述及偏移量!$C:$H,4,FALSE)</f>
        <v>On</v>
      </c>
      <c r="P6600" s="14" t="str">
        <f>VLOOKUP($F6600,类型描述及偏移量!$C:$H,5,FALSE)</f>
        <v>Yes</v>
      </c>
      <c r="Q6600" s="14" t="str">
        <f>VLOOKUP($F6600,类型描述及偏移量!$C:$H,6,FALSE)</f>
        <v>维修开关</v>
      </c>
    </row>
    <row r="6601" hidden="1" spans="1:17">
      <c r="A6601" s="12" t="s">
        <v>130</v>
      </c>
      <c r="B6601" s="12" t="str">
        <f t="shared" si="1068"/>
        <v>M10_M</v>
      </c>
      <c r="C6601" s="12" t="str">
        <f t="shared" si="1069"/>
        <v>LMD_CHK_2</v>
      </c>
      <c r="D6601" s="12" t="str">
        <f t="shared" si="1070"/>
        <v>BP_Motor_var</v>
      </c>
      <c r="E6601" s="13" t="str">
        <f t="shared" si="1063"/>
        <v>CHPD_M10_M_BP_Motor_var</v>
      </c>
      <c r="F6601" s="14" t="str">
        <f t="shared" si="1064"/>
        <v>BP_Motor_var_LMD_CHK_2</v>
      </c>
      <c r="G6601" s="10" t="str">
        <f t="shared" si="1065"/>
        <v>CHPD_M10_M_LMD_CHK_2</v>
      </c>
      <c r="H6601" s="10" t="str">
        <f>VLOOKUP(基本表格!E6601,起始地址定义!A:D,4,FALSE)&amp;" "&amp;Q6601</f>
        <v>2494+P7-M4 脉冲控制器 电机控制 左跑偏2检测</v>
      </c>
      <c r="I6601" s="10" t="str">
        <f t="shared" si="1066"/>
        <v>DB200,X1716.3</v>
      </c>
      <c r="J6601" s="13" t="str">
        <f>VLOOKUP(E6601,起始地址定义!A:D,2,FALSE)</f>
        <v>DB200</v>
      </c>
      <c r="K6601" s="12" t="str">
        <f t="shared" si="1067"/>
        <v>X1716.3</v>
      </c>
      <c r="L6601" s="13">
        <f>VLOOKUP(E6601,起始地址定义!A:D,3,FALSE)</f>
        <v>1700</v>
      </c>
      <c r="M6601" s="14">
        <f>VLOOKUP($F6601,类型描述及偏移量!$C:$H,2,FALSE)</f>
        <v>16.3</v>
      </c>
      <c r="N6601" s="14" t="str">
        <f>VLOOKUP($F6601,类型描述及偏移量!$C:$H,3,FALSE)</f>
        <v>离散</v>
      </c>
      <c r="O6601" s="14" t="str">
        <f>VLOOKUP($F6601,类型描述及偏移量!$C:$H,4,FALSE)</f>
        <v>None</v>
      </c>
      <c r="P6601" s="14" t="str">
        <f>VLOOKUP($F6601,类型描述及偏移量!$C:$H,5,FALSE)</f>
        <v>Yes</v>
      </c>
      <c r="Q6601" s="14" t="str">
        <f>VLOOKUP($F6601,类型描述及偏移量!$C:$H,6,FALSE)</f>
        <v>左跑偏2检测</v>
      </c>
    </row>
    <row r="6602" hidden="1" spans="1:17">
      <c r="A6602" s="12" t="s">
        <v>130</v>
      </c>
      <c r="B6602" s="12" t="str">
        <f t="shared" si="1068"/>
        <v>M10_M</v>
      </c>
      <c r="C6602" s="12" t="str">
        <f t="shared" si="1069"/>
        <v>RMD_CHK_2</v>
      </c>
      <c r="D6602" s="12" t="str">
        <f t="shared" si="1070"/>
        <v>BP_Motor_var</v>
      </c>
      <c r="E6602" s="13" t="str">
        <f t="shared" si="1063"/>
        <v>CHPD_M10_M_BP_Motor_var</v>
      </c>
      <c r="F6602" s="14" t="str">
        <f t="shared" si="1064"/>
        <v>BP_Motor_var_RMD_CHK_2</v>
      </c>
      <c r="G6602" s="10" t="str">
        <f t="shared" si="1065"/>
        <v>CHPD_M10_M_RMD_CHK_2</v>
      </c>
      <c r="H6602" s="10" t="str">
        <f>VLOOKUP(基本表格!E6602,起始地址定义!A:D,4,FALSE)&amp;" "&amp;Q6602</f>
        <v>2494+P7-M4 脉冲控制器 电机控制 右跑偏2检测</v>
      </c>
      <c r="I6602" s="10" t="str">
        <f t="shared" si="1066"/>
        <v>DB200,X1716.4</v>
      </c>
      <c r="J6602" s="13" t="str">
        <f>VLOOKUP(E6602,起始地址定义!A:D,2,FALSE)</f>
        <v>DB200</v>
      </c>
      <c r="K6602" s="12" t="str">
        <f t="shared" si="1067"/>
        <v>X1716.4</v>
      </c>
      <c r="L6602" s="13">
        <f>VLOOKUP(E6602,起始地址定义!A:D,3,FALSE)</f>
        <v>1700</v>
      </c>
      <c r="M6602" s="14">
        <f>VLOOKUP($F6602,类型描述及偏移量!$C:$H,2,FALSE)</f>
        <v>16.4</v>
      </c>
      <c r="N6602" s="14" t="str">
        <f>VLOOKUP($F6602,类型描述及偏移量!$C:$H,3,FALSE)</f>
        <v>离散</v>
      </c>
      <c r="O6602" s="14" t="str">
        <f>VLOOKUP($F6602,类型描述及偏移量!$C:$H,4,FALSE)</f>
        <v>None</v>
      </c>
      <c r="P6602" s="14" t="str">
        <f>VLOOKUP($F6602,类型描述及偏移量!$C:$H,5,FALSE)</f>
        <v>Yes</v>
      </c>
      <c r="Q6602" s="14" t="str">
        <f>VLOOKUP($F6602,类型描述及偏移量!$C:$H,6,FALSE)</f>
        <v>右跑偏2检测</v>
      </c>
    </row>
    <row r="6603" hidden="1" spans="1:17">
      <c r="A6603" s="12" t="s">
        <v>130</v>
      </c>
      <c r="B6603" s="12" t="str">
        <f t="shared" si="1068"/>
        <v>M10_M</v>
      </c>
      <c r="C6603" s="12" t="str">
        <f t="shared" si="1069"/>
        <v>InterStarTime</v>
      </c>
      <c r="D6603" s="12" t="str">
        <f t="shared" si="1070"/>
        <v>BP_Motor_var</v>
      </c>
      <c r="E6603" s="13" t="str">
        <f t="shared" si="1063"/>
        <v>CHPD_M10_M_BP_Motor_var</v>
      </c>
      <c r="F6603" s="14" t="str">
        <f t="shared" si="1064"/>
        <v>BP_Motor_var_InterStarTime</v>
      </c>
      <c r="G6603" s="10" t="str">
        <f t="shared" si="1065"/>
        <v>CHPD_M10_M_InterStarTime</v>
      </c>
      <c r="H6603" s="10" t="str">
        <f>VLOOKUP(基本表格!E6603,起始地址定义!A:D,4,FALSE)&amp;" "&amp;Q6603</f>
        <v>2494+P7-M4 脉冲控制器 电机控制 联动启动延时</v>
      </c>
      <c r="I6603" s="10" t="str">
        <f t="shared" si="1066"/>
        <v>DB200,INT1718</v>
      </c>
      <c r="J6603" s="13" t="str">
        <f>VLOOKUP(E6603,起始地址定义!A:D,2,FALSE)</f>
        <v>DB200</v>
      </c>
      <c r="K6603" s="12" t="str">
        <f t="shared" si="1067"/>
        <v>INT1718</v>
      </c>
      <c r="L6603" s="13">
        <f>VLOOKUP(E6603,起始地址定义!A:D,3,FALSE)</f>
        <v>1700</v>
      </c>
      <c r="M6603" s="14">
        <f>VLOOKUP($F6603,类型描述及偏移量!$C:$H,2,FALSE)</f>
        <v>18</v>
      </c>
      <c r="N6603" s="14" t="str">
        <f>VLOOKUP($F6603,类型描述及偏移量!$C:$H,3,FALSE)</f>
        <v>整型</v>
      </c>
      <c r="O6603" s="14" t="str">
        <f>VLOOKUP($F6603,类型描述及偏移量!$C:$H,4,FALSE)</f>
        <v>None</v>
      </c>
      <c r="P6603" s="14" t="str">
        <f>VLOOKUP($F6603,类型描述及偏移量!$C:$H,5,FALSE)</f>
        <v>No</v>
      </c>
      <c r="Q6603" s="14" t="str">
        <f>VLOOKUP($F6603,类型描述及偏移量!$C:$H,6,FALSE)</f>
        <v>联动启动延时</v>
      </c>
    </row>
    <row r="6604" hidden="1" spans="1:17">
      <c r="A6604" s="12" t="s">
        <v>130</v>
      </c>
      <c r="B6604" s="12" t="str">
        <f t="shared" si="1068"/>
        <v>M10_M</v>
      </c>
      <c r="C6604" s="12" t="str">
        <f t="shared" si="1069"/>
        <v>Alt_TMR</v>
      </c>
      <c r="D6604" s="12" t="str">
        <f t="shared" si="1070"/>
        <v>BP_Motor_var</v>
      </c>
      <c r="E6604" s="13" t="str">
        <f t="shared" si="1063"/>
        <v>CHPD_M10_M_BP_Motor_var</v>
      </c>
      <c r="F6604" s="14" t="str">
        <f t="shared" si="1064"/>
        <v>BP_Motor_var_Alt_TMR</v>
      </c>
      <c r="G6604" s="10" t="str">
        <f t="shared" si="1065"/>
        <v>CHPD_M10_M_Alt_TMR</v>
      </c>
      <c r="H6604" s="10" t="str">
        <f>VLOOKUP(基本表格!E6604,起始地址定义!A:D,4,FALSE)&amp;" "&amp;Q6604</f>
        <v>2494+P7-M4 脉冲控制器 电机控制 起动转换时间 秒</v>
      </c>
      <c r="I6604" s="10" t="str">
        <f t="shared" si="1066"/>
        <v>DB200,INT1720</v>
      </c>
      <c r="J6604" s="13" t="str">
        <f>VLOOKUP(E6604,起始地址定义!A:D,2,FALSE)</f>
        <v>DB200</v>
      </c>
      <c r="K6604" s="12" t="str">
        <f t="shared" si="1067"/>
        <v>INT1720</v>
      </c>
      <c r="L6604" s="13">
        <f>VLOOKUP(E6604,起始地址定义!A:D,3,FALSE)</f>
        <v>1700</v>
      </c>
      <c r="M6604" s="14">
        <f>VLOOKUP($F6604,类型描述及偏移量!$C:$H,2,FALSE)</f>
        <v>20</v>
      </c>
      <c r="N6604" s="14" t="str">
        <f>VLOOKUP($F6604,类型描述及偏移量!$C:$H,3,FALSE)</f>
        <v>整型</v>
      </c>
      <c r="O6604" s="14" t="str">
        <f>VLOOKUP($F6604,类型描述及偏移量!$C:$H,4,FALSE)</f>
        <v>None</v>
      </c>
      <c r="P6604" s="14" t="str">
        <f>VLOOKUP($F6604,类型描述及偏移量!$C:$H,5,FALSE)</f>
        <v>No</v>
      </c>
      <c r="Q6604" s="14" t="str">
        <f>VLOOKUP($F6604,类型描述及偏移量!$C:$H,6,FALSE)</f>
        <v>起动转换时间 秒</v>
      </c>
    </row>
  </sheetData>
  <autoFilter ref="A1:T6604">
    <filterColumn colId="0">
      <filters>
        <filter val="CHP1"/>
        <filter val="CHP2"/>
        <filter val="CHP3"/>
        <filter val="CHP4"/>
      </filters>
    </filterColumn>
    <filterColumn colId="1">
      <filters>
        <filter val="M4_ActFRQ"/>
        <filter val="M4_SetFRQ"/>
        <filter val="M4_Current"/>
        <filter val="M4_M"/>
        <filter val="M4_Comm"/>
        <filter val="M4_ActRPM"/>
      </filters>
    </filterColumn>
    <filterColumn colId="13">
      <customFilters>
        <customFilter operator="equal" val="实型"/>
      </customFilters>
    </filterColumn>
    <extLst/>
  </autoFilter>
  <conditionalFormatting sqref="G371:G493">
    <cfRule type="duplicateValues" dxfId="0" priority="60"/>
    <cfRule type="duplicateValues" dxfId="0" priority="59"/>
    <cfRule type="duplicateValues" dxfId="0" priority="58"/>
    <cfRule type="duplicateValues" dxfId="0" priority="57"/>
    <cfRule type="duplicateValues" dxfId="0" priority="56"/>
    <cfRule type="duplicateValues" dxfId="0" priority="55"/>
    <cfRule type="duplicateValues" dxfId="0" priority="54"/>
    <cfRule type="duplicateValues" dxfId="0" priority="53"/>
    <cfRule type="duplicateValues" dxfId="0" priority="52"/>
    <cfRule type="duplicateValues" dxfId="0" priority="51"/>
    <cfRule type="duplicateValues" dxfId="0" priority="50"/>
    <cfRule type="duplicateValues" dxfId="0" priority="49"/>
  </conditionalFormatting>
  <conditionalFormatting sqref="G872:G1045">
    <cfRule type="duplicateValues" dxfId="0" priority="289"/>
    <cfRule type="duplicateValues" dxfId="0" priority="290"/>
    <cfRule type="duplicateValues" dxfId="0" priority="291"/>
    <cfRule type="duplicateValues" dxfId="0" priority="292"/>
    <cfRule type="duplicateValues" dxfId="0" priority="293"/>
    <cfRule type="duplicateValues" dxfId="0" priority="294"/>
    <cfRule type="duplicateValues" dxfId="0" priority="295"/>
    <cfRule type="duplicateValues" dxfId="0" priority="296"/>
    <cfRule type="duplicateValues" dxfId="0" priority="297"/>
    <cfRule type="duplicateValues" dxfId="0" priority="298"/>
    <cfRule type="duplicateValues" dxfId="0" priority="299"/>
    <cfRule type="duplicateValues" dxfId="0" priority="300"/>
  </conditionalFormatting>
  <conditionalFormatting sqref="G1415:G1537">
    <cfRule type="duplicateValues" dxfId="0" priority="44"/>
    <cfRule type="duplicateValues" dxfId="0" priority="43"/>
    <cfRule type="duplicateValues" dxfId="0" priority="42"/>
    <cfRule type="duplicateValues" dxfId="0" priority="41"/>
    <cfRule type="duplicateValues" dxfId="0" priority="40"/>
    <cfRule type="duplicateValues" dxfId="0" priority="39"/>
    <cfRule type="duplicateValues" dxfId="0" priority="38"/>
    <cfRule type="duplicateValues" dxfId="0" priority="37"/>
    <cfRule type="duplicateValues" dxfId="0" priority="36"/>
    <cfRule type="duplicateValues" dxfId="0" priority="35"/>
    <cfRule type="duplicateValues" dxfId="0" priority="34"/>
    <cfRule type="duplicateValues" dxfId="0" priority="33"/>
  </conditionalFormatting>
  <conditionalFormatting sqref="G1916:G2089">
    <cfRule type="duplicateValues" dxfId="0" priority="257"/>
    <cfRule type="duplicateValues" dxfId="0" priority="258"/>
    <cfRule type="duplicateValues" dxfId="0" priority="259"/>
    <cfRule type="duplicateValues" dxfId="0" priority="260"/>
    <cfRule type="duplicateValues" dxfId="0" priority="261"/>
    <cfRule type="duplicateValues" dxfId="0" priority="262"/>
    <cfRule type="duplicateValues" dxfId="0" priority="263"/>
    <cfRule type="duplicateValues" dxfId="0" priority="264"/>
    <cfRule type="duplicateValues" dxfId="0" priority="265"/>
    <cfRule type="duplicateValues" dxfId="0" priority="266"/>
    <cfRule type="duplicateValues" dxfId="0" priority="267"/>
    <cfRule type="duplicateValues" dxfId="0" priority="268"/>
  </conditionalFormatting>
  <conditionalFormatting sqref="G2459:G2581">
    <cfRule type="duplicateValues" dxfId="0" priority="28"/>
    <cfRule type="duplicateValues" dxfId="0" priority="27"/>
    <cfRule type="duplicateValues" dxfId="0" priority="26"/>
    <cfRule type="duplicateValues" dxfId="0" priority="25"/>
    <cfRule type="duplicateValues" dxfId="0" priority="24"/>
    <cfRule type="duplicateValues" dxfId="0" priority="23"/>
    <cfRule type="duplicateValues" dxfId="0" priority="22"/>
    <cfRule type="duplicateValues" dxfId="0" priority="21"/>
    <cfRule type="duplicateValues" dxfId="0" priority="20"/>
    <cfRule type="duplicateValues" dxfId="0" priority="19"/>
    <cfRule type="duplicateValues" dxfId="0" priority="18"/>
    <cfRule type="duplicateValues" dxfId="0" priority="17"/>
  </conditionalFormatting>
  <conditionalFormatting sqref="G2960:G3133">
    <cfRule type="duplicateValues" dxfId="0" priority="225"/>
    <cfRule type="duplicateValues" dxfId="0" priority="226"/>
    <cfRule type="duplicateValues" dxfId="0" priority="227"/>
    <cfRule type="duplicateValues" dxfId="0" priority="228"/>
    <cfRule type="duplicateValues" dxfId="0" priority="229"/>
    <cfRule type="duplicateValues" dxfId="0" priority="230"/>
    <cfRule type="duplicateValues" dxfId="0" priority="231"/>
    <cfRule type="duplicateValues" dxfId="0" priority="232"/>
    <cfRule type="duplicateValues" dxfId="0" priority="233"/>
    <cfRule type="duplicateValues" dxfId="0" priority="234"/>
    <cfRule type="duplicateValues" dxfId="0" priority="235"/>
    <cfRule type="duplicateValues" dxfId="0" priority="236"/>
  </conditionalFormatting>
  <conditionalFormatting sqref="G3503:G3625">
    <cfRule type="duplicateValues" dxfId="0" priority="12"/>
    <cfRule type="duplicateValues" dxfId="0" priority="11"/>
    <cfRule type="duplicateValues" dxfId="0" priority="10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  <cfRule type="duplicateValues" dxfId="0" priority="3"/>
    <cfRule type="duplicateValues" dxfId="0" priority="2"/>
    <cfRule type="duplicateValues" dxfId="0" priority="1"/>
  </conditionalFormatting>
  <conditionalFormatting sqref="G4004:G4177">
    <cfRule type="duplicateValues" dxfId="0" priority="193"/>
    <cfRule type="duplicateValues" dxfId="0" priority="194"/>
    <cfRule type="duplicateValues" dxfId="0" priority="195"/>
    <cfRule type="duplicateValues" dxfId="0" priority="196"/>
    <cfRule type="duplicateValues" dxfId="0" priority="197"/>
    <cfRule type="duplicateValues" dxfId="0" priority="198"/>
    <cfRule type="duplicateValues" dxfId="0" priority="199"/>
    <cfRule type="duplicateValues" dxfId="0" priority="200"/>
    <cfRule type="duplicateValues" dxfId="0" priority="201"/>
    <cfRule type="duplicateValues" dxfId="0" priority="202"/>
    <cfRule type="duplicateValues" dxfId="0" priority="203"/>
    <cfRule type="duplicateValues" dxfId="0" priority="204"/>
  </conditionalFormatting>
  <conditionalFormatting sqref="G4178:G6145">
    <cfRule type="duplicateValues" dxfId="0" priority="177"/>
    <cfRule type="duplicateValues" dxfId="0" priority="178"/>
    <cfRule type="duplicateValues" dxfId="0" priority="179"/>
    <cfRule type="duplicateValues" dxfId="0" priority="180"/>
    <cfRule type="duplicateValues" dxfId="0" priority="181"/>
    <cfRule type="duplicateValues" dxfId="0" priority="182"/>
    <cfRule type="duplicateValues" dxfId="0" priority="183"/>
    <cfRule type="duplicateValues" dxfId="0" priority="184"/>
    <cfRule type="duplicateValues" dxfId="0" priority="185"/>
    <cfRule type="duplicateValues" dxfId="0" priority="186"/>
    <cfRule type="duplicateValues" dxfId="0" priority="187"/>
    <cfRule type="duplicateValues" dxfId="0" priority="188"/>
  </conditionalFormatting>
  <conditionalFormatting sqref="G6146:G6229">
    <cfRule type="duplicateValues" dxfId="0" priority="161"/>
    <cfRule type="duplicateValues" dxfId="0" priority="162"/>
    <cfRule type="duplicateValues" dxfId="0" priority="163"/>
    <cfRule type="duplicateValues" dxfId="0" priority="164"/>
    <cfRule type="duplicateValues" dxfId="0" priority="165"/>
    <cfRule type="duplicateValues" dxfId="0" priority="166"/>
    <cfRule type="duplicateValues" dxfId="0" priority="167"/>
    <cfRule type="duplicateValues" dxfId="0" priority="168"/>
    <cfRule type="duplicateValues" dxfId="0" priority="169"/>
    <cfRule type="duplicateValues" dxfId="0" priority="170"/>
    <cfRule type="duplicateValues" dxfId="0" priority="171"/>
    <cfRule type="duplicateValues" dxfId="0" priority="172"/>
  </conditionalFormatting>
  <conditionalFormatting sqref="G6230:G6271">
    <cfRule type="duplicateValues" dxfId="0" priority="129"/>
    <cfRule type="duplicateValues" dxfId="0" priority="130"/>
    <cfRule type="duplicateValues" dxfId="0" priority="131"/>
    <cfRule type="duplicateValues" dxfId="0" priority="132"/>
    <cfRule type="duplicateValues" dxfId="0" priority="133"/>
    <cfRule type="duplicateValues" dxfId="0" priority="134"/>
    <cfRule type="duplicateValues" dxfId="0" priority="135"/>
    <cfRule type="duplicateValues" dxfId="0" priority="136"/>
    <cfRule type="duplicateValues" dxfId="0" priority="137"/>
    <cfRule type="duplicateValues" dxfId="0" priority="138"/>
    <cfRule type="duplicateValues" dxfId="0" priority="139"/>
    <cfRule type="duplicateValues" dxfId="0" priority="140"/>
  </conditionalFormatting>
  <conditionalFormatting sqref="G6272:G6394">
    <cfRule type="duplicateValues" dxfId="0" priority="145"/>
    <cfRule type="duplicateValues" dxfId="0" priority="146"/>
    <cfRule type="duplicateValues" dxfId="0" priority="147"/>
    <cfRule type="duplicateValues" dxfId="0" priority="148"/>
    <cfRule type="duplicateValues" dxfId="0" priority="149"/>
    <cfRule type="duplicateValues" dxfId="0" priority="150"/>
    <cfRule type="duplicateValues" dxfId="0" priority="151"/>
    <cfRule type="duplicateValues" dxfId="0" priority="152"/>
    <cfRule type="duplicateValues" dxfId="0" priority="153"/>
    <cfRule type="duplicateValues" dxfId="0" priority="154"/>
    <cfRule type="duplicateValues" dxfId="0" priority="155"/>
    <cfRule type="duplicateValues" dxfId="0" priority="156"/>
  </conditionalFormatting>
  <conditionalFormatting sqref="G6395:G6478">
    <cfRule type="duplicateValues" dxfId="0" priority="113"/>
    <cfRule type="duplicateValues" dxfId="0" priority="114"/>
    <cfRule type="duplicateValues" dxfId="0" priority="115"/>
    <cfRule type="duplicateValues" dxfId="0" priority="116"/>
    <cfRule type="duplicateValues" dxfId="0" priority="117"/>
    <cfRule type="duplicateValues" dxfId="0" priority="118"/>
    <cfRule type="duplicateValues" dxfId="0" priority="119"/>
    <cfRule type="duplicateValues" dxfId="0" priority="120"/>
    <cfRule type="duplicateValues" dxfId="0" priority="121"/>
    <cfRule type="duplicateValues" dxfId="0" priority="122"/>
    <cfRule type="duplicateValues" dxfId="0" priority="123"/>
    <cfRule type="duplicateValues" dxfId="0" priority="124"/>
  </conditionalFormatting>
  <conditionalFormatting sqref="G6479:G6520">
    <cfRule type="duplicateValues" dxfId="0" priority="97"/>
    <cfRule type="duplicateValues" dxfId="0" priority="98"/>
    <cfRule type="duplicateValues" dxfId="0" priority="99"/>
    <cfRule type="duplicateValues" dxfId="0" priority="100"/>
    <cfRule type="duplicateValues" dxfId="0" priority="101"/>
    <cfRule type="duplicateValues" dxfId="0" priority="102"/>
    <cfRule type="duplicateValues" dxfId="0" priority="103"/>
    <cfRule type="duplicateValues" dxfId="0" priority="104"/>
    <cfRule type="duplicateValues" dxfId="0" priority="105"/>
    <cfRule type="duplicateValues" dxfId="0" priority="106"/>
    <cfRule type="duplicateValues" dxfId="0" priority="107"/>
    <cfRule type="duplicateValues" dxfId="0" priority="108"/>
  </conditionalFormatting>
  <conditionalFormatting sqref="G6521:G6562">
    <cfRule type="duplicateValues" dxfId="0" priority="81"/>
    <cfRule type="duplicateValues" dxfId="0" priority="82"/>
    <cfRule type="duplicateValues" dxfId="0" priority="83"/>
    <cfRule type="duplicateValues" dxfId="0" priority="84"/>
    <cfRule type="duplicateValues" dxfId="0" priority="85"/>
    <cfRule type="duplicateValues" dxfId="0" priority="86"/>
    <cfRule type="duplicateValues" dxfId="0" priority="87"/>
    <cfRule type="duplicateValues" dxfId="0" priority="88"/>
    <cfRule type="duplicateValues" dxfId="0" priority="89"/>
    <cfRule type="duplicateValues" dxfId="0" priority="90"/>
    <cfRule type="duplicateValues" dxfId="0" priority="91"/>
    <cfRule type="duplicateValues" dxfId="0" priority="92"/>
  </conditionalFormatting>
  <conditionalFormatting sqref="G6563:G6604">
    <cfRule type="duplicateValues" dxfId="0" priority="65"/>
    <cfRule type="duplicateValues" dxfId="0" priority="66"/>
    <cfRule type="duplicateValues" dxfId="0" priority="67"/>
    <cfRule type="duplicateValues" dxfId="0" priority="68"/>
    <cfRule type="duplicateValues" dxfId="0" priority="69"/>
    <cfRule type="duplicateValues" dxfId="0" priority="70"/>
    <cfRule type="duplicateValues" dxfId="0" priority="71"/>
    <cfRule type="duplicateValues" dxfId="0" priority="72"/>
    <cfRule type="duplicateValues" dxfId="0" priority="73"/>
    <cfRule type="duplicateValues" dxfId="0" priority="74"/>
    <cfRule type="duplicateValues" dxfId="0" priority="75"/>
    <cfRule type="duplicateValues" dxfId="0" priority="76"/>
  </conditionalFormatting>
  <conditionalFormatting sqref="H371:H493">
    <cfRule type="duplicateValues" dxfId="0" priority="62"/>
    <cfRule type="duplicateValues" dxfId="0" priority="61"/>
  </conditionalFormatting>
  <conditionalFormatting sqref="H872:H1045">
    <cfRule type="duplicateValues" dxfId="0" priority="301"/>
    <cfRule type="duplicateValues" dxfId="0" priority="302"/>
  </conditionalFormatting>
  <conditionalFormatting sqref="H1415:H1537">
    <cfRule type="duplicateValues" dxfId="0" priority="46"/>
    <cfRule type="duplicateValues" dxfId="0" priority="45"/>
  </conditionalFormatting>
  <conditionalFormatting sqref="H1916:H2089">
    <cfRule type="duplicateValues" dxfId="0" priority="269"/>
    <cfRule type="duplicateValues" dxfId="0" priority="270"/>
  </conditionalFormatting>
  <conditionalFormatting sqref="H2459:H2581">
    <cfRule type="duplicateValues" dxfId="0" priority="30"/>
    <cfRule type="duplicateValues" dxfId="0" priority="29"/>
  </conditionalFormatting>
  <conditionalFormatting sqref="H2960:H3133">
    <cfRule type="duplicateValues" dxfId="0" priority="237"/>
    <cfRule type="duplicateValues" dxfId="0" priority="238"/>
  </conditionalFormatting>
  <conditionalFormatting sqref="H3503:H3625">
    <cfRule type="duplicateValues" dxfId="0" priority="14"/>
    <cfRule type="duplicateValues" dxfId="0" priority="13"/>
  </conditionalFormatting>
  <conditionalFormatting sqref="H4004:H4177">
    <cfRule type="duplicateValues" dxfId="0" priority="205"/>
    <cfRule type="duplicateValues" dxfId="0" priority="206"/>
  </conditionalFormatting>
  <conditionalFormatting sqref="H4178:H6145">
    <cfRule type="duplicateValues" dxfId="0" priority="189"/>
    <cfRule type="duplicateValues" dxfId="0" priority="190"/>
  </conditionalFormatting>
  <conditionalFormatting sqref="H6146:H6229">
    <cfRule type="duplicateValues" dxfId="0" priority="173"/>
    <cfRule type="duplicateValues" dxfId="0" priority="174"/>
  </conditionalFormatting>
  <conditionalFormatting sqref="H6230:H6271">
    <cfRule type="duplicateValues" dxfId="0" priority="141"/>
    <cfRule type="duplicateValues" dxfId="0" priority="142"/>
  </conditionalFormatting>
  <conditionalFormatting sqref="H6272:H6394">
    <cfRule type="duplicateValues" dxfId="0" priority="157"/>
    <cfRule type="duplicateValues" dxfId="0" priority="158"/>
  </conditionalFormatting>
  <conditionalFormatting sqref="H6395:H6478">
    <cfRule type="duplicateValues" dxfId="0" priority="125"/>
    <cfRule type="duplicateValues" dxfId="0" priority="126"/>
  </conditionalFormatting>
  <conditionalFormatting sqref="H6479:H6520">
    <cfRule type="duplicateValues" dxfId="0" priority="109"/>
    <cfRule type="duplicateValues" dxfId="0" priority="110"/>
  </conditionalFormatting>
  <conditionalFormatting sqref="H6521:H6562">
    <cfRule type="duplicateValues" dxfId="0" priority="93"/>
    <cfRule type="duplicateValues" dxfId="0" priority="94"/>
  </conditionalFormatting>
  <conditionalFormatting sqref="H6563:H6604">
    <cfRule type="duplicateValues" dxfId="0" priority="77"/>
    <cfRule type="duplicateValues" dxfId="0" priority="78"/>
  </conditionalFormatting>
  <conditionalFormatting sqref="I371:I493">
    <cfRule type="duplicateValues" dxfId="0" priority="64"/>
    <cfRule type="duplicateValues" dxfId="0" priority="63"/>
  </conditionalFormatting>
  <conditionalFormatting sqref="I872:I1045">
    <cfRule type="duplicateValues" dxfId="0" priority="303"/>
    <cfRule type="duplicateValues" dxfId="0" priority="304"/>
  </conditionalFormatting>
  <conditionalFormatting sqref="I1415:I1537">
    <cfRule type="duplicateValues" dxfId="0" priority="48"/>
    <cfRule type="duplicateValues" dxfId="0" priority="47"/>
  </conditionalFormatting>
  <conditionalFormatting sqref="I1916:I2089">
    <cfRule type="duplicateValues" dxfId="0" priority="271"/>
    <cfRule type="duplicateValues" dxfId="0" priority="272"/>
  </conditionalFormatting>
  <conditionalFormatting sqref="I2459:I2581">
    <cfRule type="duplicateValues" dxfId="0" priority="32"/>
    <cfRule type="duplicateValues" dxfId="0" priority="31"/>
  </conditionalFormatting>
  <conditionalFormatting sqref="I2960:I3133">
    <cfRule type="duplicateValues" dxfId="0" priority="239"/>
    <cfRule type="duplicateValues" dxfId="0" priority="240"/>
  </conditionalFormatting>
  <conditionalFormatting sqref="I3503:I3625">
    <cfRule type="duplicateValues" dxfId="0" priority="16"/>
    <cfRule type="duplicateValues" dxfId="0" priority="15"/>
  </conditionalFormatting>
  <conditionalFormatting sqref="I4004:I4177">
    <cfRule type="duplicateValues" dxfId="0" priority="207"/>
    <cfRule type="duplicateValues" dxfId="0" priority="208"/>
  </conditionalFormatting>
  <conditionalFormatting sqref="I4178:I6145">
    <cfRule type="duplicateValues" dxfId="0" priority="191"/>
    <cfRule type="duplicateValues" dxfId="0" priority="192"/>
  </conditionalFormatting>
  <conditionalFormatting sqref="I6146:I6229">
    <cfRule type="duplicateValues" dxfId="0" priority="175"/>
    <cfRule type="duplicateValues" dxfId="0" priority="176"/>
  </conditionalFormatting>
  <conditionalFormatting sqref="I6230:I6271">
    <cfRule type="duplicateValues" dxfId="0" priority="143"/>
    <cfRule type="duplicateValues" dxfId="0" priority="144"/>
  </conditionalFormatting>
  <conditionalFormatting sqref="I6272:I6394">
    <cfRule type="duplicateValues" dxfId="0" priority="159"/>
    <cfRule type="duplicateValues" dxfId="0" priority="160"/>
  </conditionalFormatting>
  <conditionalFormatting sqref="I6395:I6478">
    <cfRule type="duplicateValues" dxfId="0" priority="127"/>
    <cfRule type="duplicateValues" dxfId="0" priority="128"/>
  </conditionalFormatting>
  <conditionalFormatting sqref="I6479:I6520">
    <cfRule type="duplicateValues" dxfId="0" priority="111"/>
    <cfRule type="duplicateValues" dxfId="0" priority="112"/>
  </conditionalFormatting>
  <conditionalFormatting sqref="I6521:I6562">
    <cfRule type="duplicateValues" dxfId="0" priority="95"/>
    <cfRule type="duplicateValues" dxfId="0" priority="96"/>
  </conditionalFormatting>
  <conditionalFormatting sqref="I6563:I6604">
    <cfRule type="duplicateValues" dxfId="0" priority="79"/>
    <cfRule type="duplicateValues" dxfId="0" priority="80"/>
  </conditionalFormatting>
  <conditionalFormatting sqref="G1 G6605:G1048576">
    <cfRule type="duplicateValues" dxfId="0" priority="695"/>
    <cfRule type="duplicateValues" dxfId="0" priority="794"/>
    <cfRule type="duplicateValues" dxfId="0" priority="795"/>
    <cfRule type="duplicateValues" dxfId="0" priority="1899"/>
    <cfRule type="duplicateValues" dxfId="0" priority="1905"/>
    <cfRule type="duplicateValues" dxfId="0" priority="1906"/>
    <cfRule type="duplicateValues" dxfId="0" priority="1929"/>
    <cfRule type="duplicateValues" dxfId="0" priority="1957"/>
    <cfRule type="duplicateValues" dxfId="0" priority="2022"/>
    <cfRule type="duplicateValues" dxfId="0" priority="2059"/>
    <cfRule type="duplicateValues" dxfId="0" priority="2081"/>
    <cfRule type="duplicateValues" dxfId="0" priority="2097"/>
  </conditionalFormatting>
  <conditionalFormatting sqref="H1 H6605:H1048576">
    <cfRule type="duplicateValues" dxfId="0" priority="2060"/>
    <cfRule type="duplicateValues" dxfId="0" priority="2077"/>
  </conditionalFormatting>
  <conditionalFormatting sqref="I1 I6605:I1048576">
    <cfRule type="duplicateValues" dxfId="0" priority="2076"/>
    <cfRule type="duplicateValues" dxfId="0" priority="2093"/>
  </conditionalFormatting>
  <conditionalFormatting sqref="G2:G370 G494:G871">
    <cfRule type="duplicateValues" dxfId="0" priority="385"/>
    <cfRule type="duplicateValues" dxfId="0" priority="386"/>
    <cfRule type="duplicateValues" dxfId="0" priority="387"/>
    <cfRule type="duplicateValues" dxfId="0" priority="388"/>
    <cfRule type="duplicateValues" dxfId="0" priority="389"/>
    <cfRule type="duplicateValues" dxfId="0" priority="390"/>
    <cfRule type="duplicateValues" dxfId="0" priority="391"/>
    <cfRule type="duplicateValues" dxfId="0" priority="392"/>
    <cfRule type="duplicateValues" dxfId="0" priority="393"/>
    <cfRule type="duplicateValues" dxfId="0" priority="394"/>
    <cfRule type="duplicateValues" dxfId="0" priority="395"/>
    <cfRule type="duplicateValues" dxfId="0" priority="396"/>
  </conditionalFormatting>
  <conditionalFormatting sqref="H2:H370 H494:H871">
    <cfRule type="duplicateValues" dxfId="0" priority="397"/>
    <cfRule type="duplicateValues" dxfId="0" priority="398"/>
  </conditionalFormatting>
  <conditionalFormatting sqref="I2:I370 I494:I871">
    <cfRule type="duplicateValues" dxfId="0" priority="399"/>
    <cfRule type="duplicateValues" dxfId="0" priority="400"/>
  </conditionalFormatting>
  <conditionalFormatting sqref="G1046:G1414 G1538:G1915">
    <cfRule type="duplicateValues" dxfId="0" priority="273"/>
    <cfRule type="duplicateValues" dxfId="0" priority="274"/>
    <cfRule type="duplicateValues" dxfId="0" priority="275"/>
    <cfRule type="duplicateValues" dxfId="0" priority="276"/>
    <cfRule type="duplicateValues" dxfId="0" priority="277"/>
    <cfRule type="duplicateValues" dxfId="0" priority="278"/>
    <cfRule type="duplicateValues" dxfId="0" priority="279"/>
    <cfRule type="duplicateValues" dxfId="0" priority="280"/>
    <cfRule type="duplicateValues" dxfId="0" priority="281"/>
    <cfRule type="duplicateValues" dxfId="0" priority="282"/>
    <cfRule type="duplicateValues" dxfId="0" priority="283"/>
    <cfRule type="duplicateValues" dxfId="0" priority="284"/>
  </conditionalFormatting>
  <conditionalFormatting sqref="H1046:H1414 H1538:H1915">
    <cfRule type="duplicateValues" dxfId="0" priority="285"/>
    <cfRule type="duplicateValues" dxfId="0" priority="286"/>
  </conditionalFormatting>
  <conditionalFormatting sqref="I1046:I1414 I1538:I1915">
    <cfRule type="duplicateValues" dxfId="0" priority="287"/>
    <cfRule type="duplicateValues" dxfId="0" priority="288"/>
  </conditionalFormatting>
  <conditionalFormatting sqref="G2090:G2458 G2582:G2959">
    <cfRule type="duplicateValues" dxfId="0" priority="241"/>
    <cfRule type="duplicateValues" dxfId="0" priority="242"/>
    <cfRule type="duplicateValues" dxfId="0" priority="243"/>
    <cfRule type="duplicateValues" dxfId="0" priority="244"/>
    <cfRule type="duplicateValues" dxfId="0" priority="245"/>
    <cfRule type="duplicateValues" dxfId="0" priority="246"/>
    <cfRule type="duplicateValues" dxfId="0" priority="247"/>
    <cfRule type="duplicateValues" dxfId="0" priority="248"/>
    <cfRule type="duplicateValues" dxfId="0" priority="249"/>
    <cfRule type="duplicateValues" dxfId="0" priority="250"/>
    <cfRule type="duplicateValues" dxfId="0" priority="251"/>
    <cfRule type="duplicateValues" dxfId="0" priority="252"/>
  </conditionalFormatting>
  <conditionalFormatting sqref="H2090:H2458 H2582:H2959">
    <cfRule type="duplicateValues" dxfId="0" priority="253"/>
    <cfRule type="duplicateValues" dxfId="0" priority="254"/>
  </conditionalFormatting>
  <conditionalFormatting sqref="I2090:I2458 I2582:I2959">
    <cfRule type="duplicateValues" dxfId="0" priority="255"/>
    <cfRule type="duplicateValues" dxfId="0" priority="256"/>
  </conditionalFormatting>
  <conditionalFormatting sqref="G3134:G3502 G3626:G4003">
    <cfRule type="duplicateValues" dxfId="0" priority="209"/>
    <cfRule type="duplicateValues" dxfId="0" priority="210"/>
    <cfRule type="duplicateValues" dxfId="0" priority="211"/>
    <cfRule type="duplicateValues" dxfId="0" priority="212"/>
    <cfRule type="duplicateValues" dxfId="0" priority="213"/>
    <cfRule type="duplicateValues" dxfId="0" priority="214"/>
    <cfRule type="duplicateValues" dxfId="0" priority="215"/>
    <cfRule type="duplicateValues" dxfId="0" priority="216"/>
    <cfRule type="duplicateValues" dxfId="0" priority="217"/>
    <cfRule type="duplicateValues" dxfId="0" priority="218"/>
    <cfRule type="duplicateValues" dxfId="0" priority="219"/>
    <cfRule type="duplicateValues" dxfId="0" priority="220"/>
  </conditionalFormatting>
  <conditionalFormatting sqref="H3134:H3502 H3626:H4003">
    <cfRule type="duplicateValues" dxfId="0" priority="221"/>
    <cfRule type="duplicateValues" dxfId="0" priority="222"/>
  </conditionalFormatting>
  <conditionalFormatting sqref="I3134:I3502 I3626:I4003">
    <cfRule type="duplicateValues" dxfId="0" priority="223"/>
    <cfRule type="duplicateValues" dxfId="0" priority="224"/>
  </conditionalFormatting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V4566"/>
  <sheetViews>
    <sheetView zoomScale="85" zoomScaleNormal="85" topLeftCell="A4254" workbookViewId="0">
      <selection activeCell="A4260" sqref="$A4260:$XFD4260"/>
    </sheetView>
  </sheetViews>
  <sheetFormatPr defaultColWidth="9" defaultRowHeight="14"/>
  <cols>
    <col min="1" max="1" width="29.3636363636364" customWidth="1"/>
    <col min="2" max="2" width="7.44545454545455" customWidth="1"/>
    <col min="3" max="3" width="91.2545454545455" customWidth="1"/>
    <col min="4" max="4" width="7.37272727272727" customWidth="1"/>
    <col min="5" max="5" width="12.7272727272727" customWidth="1"/>
    <col min="6" max="6" width="22.7272727272727" customWidth="1"/>
    <col min="7" max="7" width="16.0909090909091" customWidth="1"/>
    <col min="8" max="8" width="12.7272727272727" customWidth="1"/>
    <col min="9" max="9" width="7.44545454545455" customWidth="1"/>
    <col min="10" max="10" width="6.44545454545455" customWidth="1"/>
    <col min="11" max="11" width="11.6363636363636" customWidth="1"/>
    <col min="12" max="12" width="11.4454545454545" customWidth="1"/>
    <col min="13" max="13" width="12.7272727272727" customWidth="1"/>
    <col min="14" max="14" width="11.6363636363636" customWidth="1"/>
    <col min="15" max="15" width="16.0909090909091" customWidth="1"/>
    <col min="16" max="16" width="13.9090909090909" customWidth="1"/>
    <col min="17" max="17" width="9.44545454545455" customWidth="1"/>
    <col min="18" max="18" width="106.872727272727" customWidth="1"/>
    <col min="19" max="19" width="15" customWidth="1"/>
    <col min="20" max="20" width="17.2636363636364" customWidth="1"/>
    <col min="21" max="21" width="19.3727272727273" customWidth="1"/>
  </cols>
  <sheetData>
    <row r="1" spans="1:22">
      <c r="A1" t="s">
        <v>131</v>
      </c>
      <c r="B1" t="s">
        <v>132</v>
      </c>
      <c r="C1" t="s">
        <v>133</v>
      </c>
      <c r="D1" t="s">
        <v>134</v>
      </c>
      <c r="E1" t="s">
        <v>135</v>
      </c>
      <c r="F1" t="s">
        <v>136</v>
      </c>
      <c r="G1" t="s">
        <v>137</v>
      </c>
      <c r="H1" t="s">
        <v>138</v>
      </c>
      <c r="I1" t="s">
        <v>139</v>
      </c>
      <c r="J1" t="s">
        <v>140</v>
      </c>
      <c r="K1" t="s">
        <v>141</v>
      </c>
      <c r="L1" t="s">
        <v>142</v>
      </c>
      <c r="M1" t="s">
        <v>143</v>
      </c>
      <c r="N1" t="s">
        <v>144</v>
      </c>
      <c r="O1" t="s">
        <v>145</v>
      </c>
      <c r="P1" t="s">
        <v>146</v>
      </c>
      <c r="Q1" t="s">
        <v>147</v>
      </c>
      <c r="R1" t="s">
        <v>148</v>
      </c>
      <c r="S1" t="s">
        <v>149</v>
      </c>
      <c r="T1" t="s">
        <v>150</v>
      </c>
      <c r="U1" t="s">
        <v>151</v>
      </c>
      <c r="V1" t="s">
        <v>152</v>
      </c>
    </row>
    <row r="2" spans="1:20">
      <c r="A2" s="10" t="s">
        <v>153</v>
      </c>
      <c r="B2" s="11" t="str">
        <f>LEFT(A2,4)</f>
        <v>CHP1</v>
      </c>
      <c r="C2" s="11" t="str">
        <f>VLOOKUP('intouch变量（离散）'!$A2,基本表格!$G:$Q,2,FALSE)</f>
        <v>2415+P8-M1 1#环式刨片机 电机控制 使能</v>
      </c>
      <c r="D2" t="s">
        <v>154</v>
      </c>
      <c r="E2" t="str">
        <f>IF(RIGHT($A2,2)="EN","Yes","No")</f>
        <v>No</v>
      </c>
      <c r="F2" t="str">
        <f>IF(RIGHT($A2,2)="EN","900","0")</f>
        <v>0</v>
      </c>
      <c r="G2" t="s">
        <v>154</v>
      </c>
      <c r="H2" t="s">
        <v>155</v>
      </c>
      <c r="I2" t="str">
        <f>IF(RIGHT($A2,2)="EN","禁用","")</f>
        <v/>
      </c>
      <c r="J2" t="str">
        <f>IF(RIGHT($A2,2)="EN","启用","")</f>
        <v/>
      </c>
      <c r="K2" t="str">
        <f>VLOOKUP('intouch变量（离散）'!$A2,基本表格!$G:$Q,9,FALSE)</f>
        <v>None</v>
      </c>
      <c r="L2">
        <v>1</v>
      </c>
      <c r="M2" t="s">
        <v>156</v>
      </c>
      <c r="N2" t="s">
        <v>157</v>
      </c>
      <c r="O2" t="s">
        <v>158</v>
      </c>
      <c r="P2" t="str">
        <f>VLOOKUP('intouch变量（离散）'!$A2,基本表格!$G:$Q,3,FALSE)</f>
        <v>DB1100,X0.0</v>
      </c>
      <c r="Q2" t="str">
        <f>VLOOKUP('intouch变量（离散）'!$A2,基本表格!$G:$Q,10,FALSE)</f>
        <v>No</v>
      </c>
      <c r="R2" t="str">
        <f t="shared" ref="R2:R4" si="0">P2&amp;" "&amp;C2</f>
        <v>DB1100,X0.0 2415+P8-M1 1#环式刨片机 电机控制 使能</v>
      </c>
      <c r="S2">
        <v>0</v>
      </c>
      <c r="T2">
        <v>0</v>
      </c>
    </row>
    <row r="3" spans="1:20">
      <c r="A3" s="10" t="s">
        <v>159</v>
      </c>
      <c r="B3" s="11" t="str">
        <f>LEFT(A3,4)</f>
        <v>CHP1</v>
      </c>
      <c r="C3" s="11" t="str">
        <f>VLOOKUP('intouch变量（离散）'!$A3,基本表格!$G:$Q,2,FALSE)</f>
        <v>2415+P8-M1 1#环式刨片机 电机控制 手自动状态</v>
      </c>
      <c r="D3" t="s">
        <v>154</v>
      </c>
      <c r="E3" t="str">
        <f t="shared" ref="E3:E66" si="1">IF(RIGHT($A3,2)="EN","Yes","No")</f>
        <v>No</v>
      </c>
      <c r="F3" t="str">
        <f t="shared" ref="F3:F66" si="2">IF(RIGHT($A3,2)="EN","900","0")</f>
        <v>0</v>
      </c>
      <c r="G3" t="s">
        <v>154</v>
      </c>
      <c r="H3" t="s">
        <v>155</v>
      </c>
      <c r="I3" t="str">
        <f t="shared" ref="I3:I66" si="3">IF(RIGHT($A3,2)="EN","禁用","")</f>
        <v/>
      </c>
      <c r="J3" t="str">
        <f t="shared" ref="J3:J66" si="4">IF(RIGHT($A3,2)="EN","启用","")</f>
        <v/>
      </c>
      <c r="K3" t="str">
        <f>VLOOKUP('intouch变量（离散）'!$A3,基本表格!$G:$Q,9,FALSE)</f>
        <v>None</v>
      </c>
      <c r="L3">
        <v>1</v>
      </c>
      <c r="M3" t="s">
        <v>156</v>
      </c>
      <c r="N3" t="s">
        <v>157</v>
      </c>
      <c r="O3" t="s">
        <v>158</v>
      </c>
      <c r="P3" t="str">
        <f>VLOOKUP('intouch变量（离散）'!$A3,基本表格!$G:$Q,3,FALSE)</f>
        <v>DB1100,X0.3</v>
      </c>
      <c r="Q3" t="str">
        <f>VLOOKUP('intouch变量（离散）'!$A3,基本表格!$G:$Q,10,FALSE)</f>
        <v>Yes</v>
      </c>
      <c r="R3" t="str">
        <f t="shared" si="0"/>
        <v>DB1100,X0.3 2415+P8-M1 1#环式刨片机 电机控制 手自动状态</v>
      </c>
      <c r="S3">
        <v>0</v>
      </c>
      <c r="T3">
        <v>0</v>
      </c>
    </row>
    <row r="4" spans="1:20">
      <c r="A4" s="10" t="s">
        <v>160</v>
      </c>
      <c r="B4" s="11" t="str">
        <f>LEFT(A4,4)</f>
        <v>CHP1</v>
      </c>
      <c r="C4" s="11" t="str">
        <f>VLOOKUP('intouch变量（离散）'!$A4,基本表格!$G:$Q,2,FALSE)</f>
        <v>2415+P8-M1 1#环式刨片机 电机控制 本地/远程(检修/待机）</v>
      </c>
      <c r="D4" t="s">
        <v>154</v>
      </c>
      <c r="E4" t="str">
        <f t="shared" si="1"/>
        <v>No</v>
      </c>
      <c r="F4" t="str">
        <f t="shared" si="2"/>
        <v>0</v>
      </c>
      <c r="G4" t="s">
        <v>154</v>
      </c>
      <c r="H4" t="s">
        <v>155</v>
      </c>
      <c r="I4" t="str">
        <f t="shared" si="3"/>
        <v/>
      </c>
      <c r="J4" t="str">
        <f t="shared" si="4"/>
        <v/>
      </c>
      <c r="K4" t="str">
        <f>VLOOKUP('intouch变量（离散）'!$A4,基本表格!$G:$Q,9,FALSE)</f>
        <v>None</v>
      </c>
      <c r="L4">
        <v>1</v>
      </c>
      <c r="M4" t="s">
        <v>156</v>
      </c>
      <c r="N4" t="s">
        <v>157</v>
      </c>
      <c r="O4" t="s">
        <v>158</v>
      </c>
      <c r="P4" t="str">
        <f>VLOOKUP('intouch变量（离散）'!$A4,基本表格!$G:$Q,3,FALSE)</f>
        <v>DB1100,X0.4</v>
      </c>
      <c r="Q4" t="str">
        <f>VLOOKUP('intouch变量（离散）'!$A4,基本表格!$G:$Q,10,FALSE)</f>
        <v>Yes</v>
      </c>
      <c r="R4" t="str">
        <f t="shared" si="0"/>
        <v>DB1100,X0.4 2415+P8-M1 1#环式刨片机 电机控制 本地/远程(检修/待机）</v>
      </c>
      <c r="S4">
        <v>0</v>
      </c>
      <c r="T4">
        <v>0</v>
      </c>
    </row>
    <row r="5" spans="1:20">
      <c r="A5" t="s">
        <v>161</v>
      </c>
      <c r="B5" s="11" t="str">
        <f t="shared" ref="B5:B68" si="5">LEFT(A5,4)</f>
        <v>CHP1</v>
      </c>
      <c r="C5" s="11" t="str">
        <f>VLOOKUP('intouch变量（离散）'!$A5,基本表格!$G:$Q,2,FALSE)</f>
        <v>2415+P8-M1 1#环式刨片机 电机控制 开启_上位机(正转)</v>
      </c>
      <c r="D5" t="s">
        <v>154</v>
      </c>
      <c r="E5" t="str">
        <f t="shared" si="1"/>
        <v>No</v>
      </c>
      <c r="F5" t="str">
        <f t="shared" si="2"/>
        <v>0</v>
      </c>
      <c r="G5" t="s">
        <v>154</v>
      </c>
      <c r="H5" t="s">
        <v>155</v>
      </c>
      <c r="I5" t="str">
        <f t="shared" si="3"/>
        <v/>
      </c>
      <c r="J5" t="str">
        <f t="shared" si="4"/>
        <v/>
      </c>
      <c r="K5" t="str">
        <f>VLOOKUP('intouch变量（离散）'!$A5,基本表格!$G:$Q,9,FALSE)</f>
        <v>None</v>
      </c>
      <c r="L5">
        <v>1</v>
      </c>
      <c r="M5" t="s">
        <v>156</v>
      </c>
      <c r="N5" t="s">
        <v>157</v>
      </c>
      <c r="O5" t="s">
        <v>158</v>
      </c>
      <c r="P5" t="str">
        <f>VLOOKUP('intouch变量（离散）'!$A5,基本表格!$G:$Q,3,FALSE)</f>
        <v>DB1100,X0.6</v>
      </c>
      <c r="Q5" t="str">
        <f>VLOOKUP('intouch变量（离散）'!$A5,基本表格!$G:$Q,10,FALSE)</f>
        <v>No</v>
      </c>
      <c r="R5" t="str">
        <f t="shared" ref="R5:R68" si="6">P5&amp;" "&amp;C5</f>
        <v>DB1100,X0.6 2415+P8-M1 1#环式刨片机 电机控制 开启_上位机(正转)</v>
      </c>
      <c r="S5">
        <v>0</v>
      </c>
      <c r="T5">
        <v>0</v>
      </c>
    </row>
    <row r="6" spans="1:20">
      <c r="A6" t="s">
        <v>162</v>
      </c>
      <c r="B6" s="11" t="str">
        <f t="shared" si="5"/>
        <v>CHP1</v>
      </c>
      <c r="C6" s="11" t="str">
        <f>VLOOKUP('intouch变量（离散）'!$A6,基本表格!$G:$Q,2,FALSE)</f>
        <v>2415+P8-M1 1#环式刨片机 电机控制 停止_上位机(反转)</v>
      </c>
      <c r="D6" t="s">
        <v>154</v>
      </c>
      <c r="E6" t="str">
        <f t="shared" si="1"/>
        <v>No</v>
      </c>
      <c r="F6" t="str">
        <f t="shared" si="2"/>
        <v>0</v>
      </c>
      <c r="G6" t="s">
        <v>154</v>
      </c>
      <c r="H6" t="s">
        <v>155</v>
      </c>
      <c r="I6" t="str">
        <f t="shared" si="3"/>
        <v/>
      </c>
      <c r="J6" t="str">
        <f t="shared" si="4"/>
        <v/>
      </c>
      <c r="K6" t="str">
        <f>VLOOKUP('intouch变量（离散）'!$A6,基本表格!$G:$Q,9,FALSE)</f>
        <v>None</v>
      </c>
      <c r="L6">
        <v>1</v>
      </c>
      <c r="M6" t="s">
        <v>156</v>
      </c>
      <c r="N6" t="s">
        <v>157</v>
      </c>
      <c r="O6" t="s">
        <v>158</v>
      </c>
      <c r="P6" t="str">
        <f>VLOOKUP('intouch变量（离散）'!$A6,基本表格!$G:$Q,3,FALSE)</f>
        <v>DB1100,X1.0</v>
      </c>
      <c r="Q6" t="str">
        <f>VLOOKUP('intouch变量（离散）'!$A6,基本表格!$G:$Q,10,FALSE)</f>
        <v>No</v>
      </c>
      <c r="R6" t="str">
        <f t="shared" si="6"/>
        <v>DB1100,X1.0 2415+P8-M1 1#环式刨片机 电机控制 停止_上位机(反转)</v>
      </c>
      <c r="S6">
        <v>0</v>
      </c>
      <c r="T6">
        <v>0</v>
      </c>
    </row>
    <row r="7" spans="1:20">
      <c r="A7" t="s">
        <v>163</v>
      </c>
      <c r="B7" s="11" t="str">
        <f t="shared" si="5"/>
        <v>CHP1</v>
      </c>
      <c r="C7" s="11" t="str">
        <f>VLOOKUP('intouch变量（离散）'!$A7,基本表格!$G:$Q,2,FALSE)</f>
        <v>2415+P8-M1 1#环式刨片机 电机控制 通风扇</v>
      </c>
      <c r="D7" t="s">
        <v>154</v>
      </c>
      <c r="E7" t="str">
        <f t="shared" si="1"/>
        <v>No</v>
      </c>
      <c r="F7" t="str">
        <f t="shared" si="2"/>
        <v>0</v>
      </c>
      <c r="G7" t="s">
        <v>154</v>
      </c>
      <c r="H7" t="s">
        <v>155</v>
      </c>
      <c r="I7" t="str">
        <f t="shared" si="3"/>
        <v/>
      </c>
      <c r="J7" t="str">
        <f t="shared" si="4"/>
        <v/>
      </c>
      <c r="K7" t="str">
        <f>VLOOKUP('intouch变量（离散）'!$A7,基本表格!$G:$Q,9,FALSE)</f>
        <v>None</v>
      </c>
      <c r="L7">
        <v>1</v>
      </c>
      <c r="M7" t="s">
        <v>156</v>
      </c>
      <c r="N7" t="s">
        <v>157</v>
      </c>
      <c r="O7" t="s">
        <v>158</v>
      </c>
      <c r="P7" t="str">
        <f>VLOOKUP('intouch变量（离散）'!$A7,基本表格!$G:$Q,3,FALSE)</f>
        <v>DB1100,X1.1</v>
      </c>
      <c r="Q7" t="str">
        <f>VLOOKUP('intouch变量（离散）'!$A7,基本表格!$G:$Q,10,FALSE)</f>
        <v>Yes</v>
      </c>
      <c r="R7" t="str">
        <f t="shared" si="6"/>
        <v>DB1100,X1.1 2415+P8-M1 1#环式刨片机 电机控制 通风扇</v>
      </c>
      <c r="S7">
        <v>0</v>
      </c>
      <c r="T7">
        <v>0</v>
      </c>
    </row>
    <row r="8" spans="1:20">
      <c r="A8" t="s">
        <v>164</v>
      </c>
      <c r="B8" s="11" t="str">
        <f t="shared" si="5"/>
        <v>CHP1</v>
      </c>
      <c r="C8" s="11" t="str">
        <f>VLOOKUP('intouch变量（离散）'!$A8,基本表格!$G:$Q,2,FALSE)</f>
        <v>2415+P8-M1 1#环式刨片机 电机控制 电机(正转）</v>
      </c>
      <c r="D8" t="s">
        <v>154</v>
      </c>
      <c r="E8" t="str">
        <f t="shared" si="1"/>
        <v>No</v>
      </c>
      <c r="F8" t="str">
        <f t="shared" si="2"/>
        <v>0</v>
      </c>
      <c r="G8" t="s">
        <v>154</v>
      </c>
      <c r="H8" t="s">
        <v>155</v>
      </c>
      <c r="I8" t="str">
        <f t="shared" si="3"/>
        <v/>
      </c>
      <c r="J8" t="str">
        <f t="shared" si="4"/>
        <v/>
      </c>
      <c r="K8" t="str">
        <f>VLOOKUP('intouch变量（离散）'!$A8,基本表格!$G:$Q,9,FALSE)</f>
        <v>None</v>
      </c>
      <c r="L8">
        <v>1</v>
      </c>
      <c r="M8" t="s">
        <v>156</v>
      </c>
      <c r="N8" t="s">
        <v>157</v>
      </c>
      <c r="O8" t="s">
        <v>158</v>
      </c>
      <c r="P8" t="str">
        <f>VLOOKUP('intouch变量（离散）'!$A8,基本表格!$G:$Q,3,FALSE)</f>
        <v>DB1100,X1.2</v>
      </c>
      <c r="Q8" t="str">
        <f>VLOOKUP('intouch变量（离散）'!$A8,基本表格!$G:$Q,10,FALSE)</f>
        <v>Yes</v>
      </c>
      <c r="R8" t="str">
        <f t="shared" si="6"/>
        <v>DB1100,X1.2 2415+P8-M1 1#环式刨片机 电机控制 电机(正转）</v>
      </c>
      <c r="S8">
        <v>0</v>
      </c>
      <c r="T8">
        <v>0</v>
      </c>
    </row>
    <row r="9" spans="1:20">
      <c r="A9" t="s">
        <v>165</v>
      </c>
      <c r="B9" s="11" t="str">
        <f t="shared" si="5"/>
        <v>CHP1</v>
      </c>
      <c r="C9" s="11" t="str">
        <f>VLOOKUP('intouch变量（离散）'!$A9,基本表格!$G:$Q,2,FALSE)</f>
        <v>2415+P8-M1 1#环式刨片机 电机控制 电机过载</v>
      </c>
      <c r="D9" t="s">
        <v>154</v>
      </c>
      <c r="E9" t="str">
        <f t="shared" si="1"/>
        <v>No</v>
      </c>
      <c r="F9" t="str">
        <f t="shared" si="2"/>
        <v>0</v>
      </c>
      <c r="G9" t="s">
        <v>154</v>
      </c>
      <c r="H9" t="s">
        <v>155</v>
      </c>
      <c r="I9" t="str">
        <f t="shared" si="3"/>
        <v/>
      </c>
      <c r="J9" t="str">
        <f t="shared" si="4"/>
        <v/>
      </c>
      <c r="K9" t="str">
        <f>VLOOKUP('intouch变量（离散）'!$A9,基本表格!$G:$Q,9,FALSE)</f>
        <v>On</v>
      </c>
      <c r="L9">
        <v>1</v>
      </c>
      <c r="M9" t="s">
        <v>156</v>
      </c>
      <c r="N9" t="s">
        <v>157</v>
      </c>
      <c r="O9" t="s">
        <v>158</v>
      </c>
      <c r="P9" t="str">
        <f>VLOOKUP('intouch变量（离散）'!$A9,基本表格!$G:$Q,3,FALSE)</f>
        <v>DB1100,X1.3</v>
      </c>
      <c r="Q9" t="str">
        <f>VLOOKUP('intouch变量（离散）'!$A9,基本表格!$G:$Q,10,FALSE)</f>
        <v>Yes</v>
      </c>
      <c r="R9" t="str">
        <f t="shared" si="6"/>
        <v>DB1100,X1.3 2415+P8-M1 1#环式刨片机 电机控制 电机过载</v>
      </c>
      <c r="S9">
        <v>0</v>
      </c>
      <c r="T9">
        <v>0</v>
      </c>
    </row>
    <row r="10" spans="1:20">
      <c r="A10" t="s">
        <v>166</v>
      </c>
      <c r="B10" s="11" t="str">
        <f t="shared" si="5"/>
        <v>CHP1</v>
      </c>
      <c r="C10" s="11" t="str">
        <f>VLOOKUP('intouch变量（离散）'!$A10,基本表格!$G:$Q,2,FALSE)</f>
        <v>2415+P8-M1 1#环式刨片机 电机控制 风扇过载</v>
      </c>
      <c r="D10" t="s">
        <v>154</v>
      </c>
      <c r="E10" t="str">
        <f t="shared" si="1"/>
        <v>No</v>
      </c>
      <c r="F10" t="str">
        <f t="shared" si="2"/>
        <v>0</v>
      </c>
      <c r="G10" t="s">
        <v>154</v>
      </c>
      <c r="H10" t="s">
        <v>155</v>
      </c>
      <c r="I10" t="str">
        <f t="shared" si="3"/>
        <v/>
      </c>
      <c r="J10" t="str">
        <f t="shared" si="4"/>
        <v/>
      </c>
      <c r="K10" t="str">
        <f>VLOOKUP('intouch变量（离散）'!$A10,基本表格!$G:$Q,9,FALSE)</f>
        <v>On</v>
      </c>
      <c r="L10">
        <v>1</v>
      </c>
      <c r="M10" t="s">
        <v>156</v>
      </c>
      <c r="N10" t="s">
        <v>157</v>
      </c>
      <c r="O10" t="s">
        <v>158</v>
      </c>
      <c r="P10" t="str">
        <f>VLOOKUP('intouch变量（离散）'!$A10,基本表格!$G:$Q,3,FALSE)</f>
        <v>DB1100,X1.4</v>
      </c>
      <c r="Q10" t="str">
        <f>VLOOKUP('intouch变量（离散）'!$A10,基本表格!$G:$Q,10,FALSE)</f>
        <v>Yes</v>
      </c>
      <c r="R10" t="str">
        <f t="shared" si="6"/>
        <v>DB1100,X1.4 2415+P8-M1 1#环式刨片机 电机控制 风扇过载</v>
      </c>
      <c r="S10">
        <v>0</v>
      </c>
      <c r="T10">
        <v>0</v>
      </c>
    </row>
    <row r="11" spans="1:20">
      <c r="A11" t="s">
        <v>167</v>
      </c>
      <c r="B11" s="11" t="str">
        <f t="shared" si="5"/>
        <v>CHP1</v>
      </c>
      <c r="C11" s="11" t="str">
        <f>VLOOKUP('intouch变量（离散）'!$A11,基本表格!$G:$Q,2,FALSE)</f>
        <v>2415+P8-M1 1#环式刨片机 电机控制 电机运行指示</v>
      </c>
      <c r="D11" t="s">
        <v>154</v>
      </c>
      <c r="E11" t="str">
        <f t="shared" si="1"/>
        <v>No</v>
      </c>
      <c r="F11" t="str">
        <f t="shared" si="2"/>
        <v>0</v>
      </c>
      <c r="G11" t="s">
        <v>154</v>
      </c>
      <c r="H11" t="s">
        <v>155</v>
      </c>
      <c r="I11" t="str">
        <f t="shared" si="3"/>
        <v/>
      </c>
      <c r="J11" t="str">
        <f t="shared" si="4"/>
        <v/>
      </c>
      <c r="K11" t="str">
        <f>VLOOKUP('intouch变量（离散）'!$A11,基本表格!$G:$Q,9,FALSE)</f>
        <v>None</v>
      </c>
      <c r="L11">
        <v>1</v>
      </c>
      <c r="M11" t="s">
        <v>156</v>
      </c>
      <c r="N11" t="s">
        <v>157</v>
      </c>
      <c r="O11" t="s">
        <v>158</v>
      </c>
      <c r="P11" t="str">
        <f>VLOOKUP('intouch变量（离散）'!$A11,基本表格!$G:$Q,3,FALSE)</f>
        <v>DB1100,X1.5</v>
      </c>
      <c r="Q11" t="str">
        <f>VLOOKUP('intouch变量（离散）'!$A11,基本表格!$G:$Q,10,FALSE)</f>
        <v>Yes</v>
      </c>
      <c r="R11" t="str">
        <f t="shared" si="6"/>
        <v>DB1100,X1.5 2415+P8-M1 1#环式刨片机 电机控制 电机运行指示</v>
      </c>
      <c r="S11">
        <v>0</v>
      </c>
      <c r="T11">
        <v>0</v>
      </c>
    </row>
    <row r="12" spans="1:20">
      <c r="A12" t="s">
        <v>168</v>
      </c>
      <c r="B12" s="11" t="str">
        <f t="shared" si="5"/>
        <v>CHP1</v>
      </c>
      <c r="C12" s="11" t="str">
        <f>VLOOKUP('intouch变量（离散）'!$A12,基本表格!$G:$Q,2,FALSE)</f>
        <v>2415+P8-M1 1#环式刨片机 电机控制 断链报警</v>
      </c>
      <c r="D12" t="s">
        <v>154</v>
      </c>
      <c r="E12" t="str">
        <f t="shared" si="1"/>
        <v>No</v>
      </c>
      <c r="F12" t="str">
        <f t="shared" si="2"/>
        <v>0</v>
      </c>
      <c r="G12" t="s">
        <v>154</v>
      </c>
      <c r="H12" t="s">
        <v>155</v>
      </c>
      <c r="I12" t="str">
        <f t="shared" si="3"/>
        <v/>
      </c>
      <c r="J12" t="str">
        <f t="shared" si="4"/>
        <v/>
      </c>
      <c r="K12" t="str">
        <f>VLOOKUP('intouch变量（离散）'!$A12,基本表格!$G:$Q,9,FALSE)</f>
        <v>On</v>
      </c>
      <c r="L12">
        <v>1</v>
      </c>
      <c r="M12" t="s">
        <v>156</v>
      </c>
      <c r="N12" t="s">
        <v>157</v>
      </c>
      <c r="O12" t="s">
        <v>158</v>
      </c>
      <c r="P12" t="str">
        <f>VLOOKUP('intouch变量（离散）'!$A12,基本表格!$G:$Q,3,FALSE)</f>
        <v>DB1100,X1.6</v>
      </c>
      <c r="Q12" t="str">
        <f>VLOOKUP('intouch变量（离散）'!$A12,基本表格!$G:$Q,10,FALSE)</f>
        <v>Yes</v>
      </c>
      <c r="R12" t="str">
        <f t="shared" si="6"/>
        <v>DB1100,X1.6 2415+P8-M1 1#环式刨片机 电机控制 断链报警</v>
      </c>
      <c r="S12">
        <v>0</v>
      </c>
      <c r="T12">
        <v>0</v>
      </c>
    </row>
    <row r="13" spans="1:20">
      <c r="A13" t="s">
        <v>169</v>
      </c>
      <c r="B13" s="11" t="str">
        <f t="shared" si="5"/>
        <v>CHP1</v>
      </c>
      <c r="C13" s="11" t="str">
        <f>VLOOKUP('intouch变量（离散）'!$A13,基本表格!$G:$Q,2,FALSE)</f>
        <v>2415+P8-M1 1#环式刨片机 电机控制 断链检测</v>
      </c>
      <c r="D13" t="s">
        <v>154</v>
      </c>
      <c r="E13" t="str">
        <f t="shared" si="1"/>
        <v>No</v>
      </c>
      <c r="F13" t="str">
        <f t="shared" si="2"/>
        <v>0</v>
      </c>
      <c r="G13" t="s">
        <v>154</v>
      </c>
      <c r="H13" t="s">
        <v>155</v>
      </c>
      <c r="I13" t="str">
        <f t="shared" si="3"/>
        <v/>
      </c>
      <c r="J13" t="str">
        <f t="shared" si="4"/>
        <v/>
      </c>
      <c r="K13" t="str">
        <f>VLOOKUP('intouch变量（离散）'!$A13,基本表格!$G:$Q,9,FALSE)</f>
        <v>None</v>
      </c>
      <c r="L13">
        <v>1</v>
      </c>
      <c r="M13" t="s">
        <v>156</v>
      </c>
      <c r="N13" t="s">
        <v>157</v>
      </c>
      <c r="O13" t="s">
        <v>158</v>
      </c>
      <c r="P13" t="str">
        <f>VLOOKUP('intouch变量（离散）'!$A13,基本表格!$G:$Q,3,FALSE)</f>
        <v>DB1100,X1.7</v>
      </c>
      <c r="Q13" t="str">
        <f>VLOOKUP('intouch变量（离散）'!$A13,基本表格!$G:$Q,10,FALSE)</f>
        <v>Yes</v>
      </c>
      <c r="R13" t="str">
        <f t="shared" si="6"/>
        <v>DB1100,X1.7 2415+P8-M1 1#环式刨片机 电机控制 断链检测</v>
      </c>
      <c r="S13">
        <v>0</v>
      </c>
      <c r="T13">
        <v>0</v>
      </c>
    </row>
    <row r="14" spans="1:20">
      <c r="A14" t="s">
        <v>170</v>
      </c>
      <c r="B14" s="11" t="str">
        <f t="shared" si="5"/>
        <v>CHP1</v>
      </c>
      <c r="C14" s="11" t="str">
        <f>VLOOKUP('intouch变量（离散）'!$A14,基本表格!$G:$Q,2,FALSE)</f>
        <v>2415+P8-M1 1#环式刨片机 电机控制 复位</v>
      </c>
      <c r="D14" t="s">
        <v>154</v>
      </c>
      <c r="E14" t="str">
        <f t="shared" si="1"/>
        <v>No</v>
      </c>
      <c r="F14" t="str">
        <f t="shared" si="2"/>
        <v>0</v>
      </c>
      <c r="G14" t="s">
        <v>154</v>
      </c>
      <c r="H14" t="s">
        <v>155</v>
      </c>
      <c r="I14" t="str">
        <f t="shared" si="3"/>
        <v/>
      </c>
      <c r="J14" t="str">
        <f t="shared" si="4"/>
        <v/>
      </c>
      <c r="K14" t="str">
        <f>VLOOKUP('intouch变量（离散）'!$A14,基本表格!$G:$Q,9,FALSE)</f>
        <v>None</v>
      </c>
      <c r="L14">
        <v>1</v>
      </c>
      <c r="M14" t="s">
        <v>156</v>
      </c>
      <c r="N14" t="s">
        <v>157</v>
      </c>
      <c r="O14" t="s">
        <v>158</v>
      </c>
      <c r="P14" t="str">
        <f>VLOOKUP('intouch变量（离散）'!$A14,基本表格!$G:$Q,3,FALSE)</f>
        <v>DB1100,X2.0</v>
      </c>
      <c r="Q14" t="str">
        <f>VLOOKUP('intouch变量（离散）'!$A14,基本表格!$G:$Q,10,FALSE)</f>
        <v>No</v>
      </c>
      <c r="R14" t="str">
        <f t="shared" si="6"/>
        <v>DB1100,X2.0 2415+P8-M1 1#环式刨片机 电机控制 复位</v>
      </c>
      <c r="S14">
        <v>0</v>
      </c>
      <c r="T14">
        <v>0</v>
      </c>
    </row>
    <row r="15" spans="1:20">
      <c r="A15" t="s">
        <v>171</v>
      </c>
      <c r="B15" s="11" t="str">
        <f t="shared" si="5"/>
        <v>CHP1</v>
      </c>
      <c r="C15" s="11" t="str">
        <f>VLOOKUP('intouch变量（离散）'!$A15,基本表格!$G:$Q,2,FALSE)</f>
        <v>2415+P8-M1 1#环式刨片机 电机控制 断链保护使能</v>
      </c>
      <c r="D15" t="s">
        <v>154</v>
      </c>
      <c r="E15" t="str">
        <f t="shared" si="1"/>
        <v>Yes</v>
      </c>
      <c r="F15" t="str">
        <f t="shared" si="2"/>
        <v>900</v>
      </c>
      <c r="G15" t="s">
        <v>154</v>
      </c>
      <c r="H15" t="s">
        <v>155</v>
      </c>
      <c r="I15" t="str">
        <f t="shared" si="3"/>
        <v>禁用</v>
      </c>
      <c r="J15" t="str">
        <f t="shared" si="4"/>
        <v>启用</v>
      </c>
      <c r="K15" t="str">
        <f>VLOOKUP('intouch变量（离散）'!$A15,基本表格!$G:$Q,9,FALSE)</f>
        <v>None</v>
      </c>
      <c r="L15">
        <v>1</v>
      </c>
      <c r="M15" t="s">
        <v>156</v>
      </c>
      <c r="N15" t="s">
        <v>157</v>
      </c>
      <c r="O15" t="s">
        <v>158</v>
      </c>
      <c r="P15" t="str">
        <f>VLOOKUP('intouch变量（离散）'!$A15,基本表格!$G:$Q,3,FALSE)</f>
        <v>DB1100,X2.1</v>
      </c>
      <c r="Q15" t="str">
        <f>VLOOKUP('intouch变量（离散）'!$A15,基本表格!$G:$Q,10,FALSE)</f>
        <v>No</v>
      </c>
      <c r="R15" t="str">
        <f t="shared" si="6"/>
        <v>DB1100,X2.1 2415+P8-M1 1#环式刨片机 电机控制 断链保护使能</v>
      </c>
      <c r="S15">
        <v>0</v>
      </c>
      <c r="T15">
        <v>0</v>
      </c>
    </row>
    <row r="16" spans="1:20">
      <c r="A16" t="s">
        <v>172</v>
      </c>
      <c r="B16" s="11" t="str">
        <f t="shared" si="5"/>
        <v>CHP1</v>
      </c>
      <c r="C16" s="11" t="str">
        <f>VLOOKUP('intouch变量（离散）'!$A16,基本表格!$G:$Q,2,FALSE)</f>
        <v>2415+P8-M1 1#环式刨片机 电机控制 断链导致停机</v>
      </c>
      <c r="D16" t="s">
        <v>154</v>
      </c>
      <c r="E16" t="str">
        <f t="shared" si="1"/>
        <v>No</v>
      </c>
      <c r="F16" t="str">
        <f t="shared" si="2"/>
        <v>0</v>
      </c>
      <c r="G16" t="s">
        <v>154</v>
      </c>
      <c r="H16" t="s">
        <v>155</v>
      </c>
      <c r="I16" t="str">
        <f t="shared" si="3"/>
        <v/>
      </c>
      <c r="J16" t="str">
        <f t="shared" si="4"/>
        <v/>
      </c>
      <c r="K16" t="str">
        <f>VLOOKUP('intouch变量（离散）'!$A16,基本表格!$G:$Q,9,FALSE)</f>
        <v>On</v>
      </c>
      <c r="L16">
        <v>1</v>
      </c>
      <c r="M16" t="s">
        <v>156</v>
      </c>
      <c r="N16" t="s">
        <v>157</v>
      </c>
      <c r="O16" t="s">
        <v>158</v>
      </c>
      <c r="P16" t="str">
        <f>VLOOKUP('intouch变量（离散）'!$A16,基本表格!$G:$Q,3,FALSE)</f>
        <v>DB1100,X2.2</v>
      </c>
      <c r="Q16" t="str">
        <f>VLOOKUP('intouch变量（离散）'!$A16,基本表格!$G:$Q,10,FALSE)</f>
        <v>Yes</v>
      </c>
      <c r="R16" t="str">
        <f t="shared" si="6"/>
        <v>DB1100,X2.2 2415+P8-M1 1#环式刨片机 电机控制 断链导致停机</v>
      </c>
      <c r="S16">
        <v>0</v>
      </c>
      <c r="T16">
        <v>0</v>
      </c>
    </row>
    <row r="17" spans="1:20">
      <c r="A17" t="s">
        <v>173</v>
      </c>
      <c r="B17" s="11" t="str">
        <f t="shared" si="5"/>
        <v>CHP1</v>
      </c>
      <c r="C17" s="11" t="str">
        <f>VLOOKUP('intouch变量（离散）'!$A17,基本表格!$G:$Q,2,FALSE)</f>
        <v>2415+P8-M1 1#环式刨片机 电机控制 电机(反转）</v>
      </c>
      <c r="D17" t="s">
        <v>154</v>
      </c>
      <c r="E17" t="str">
        <f t="shared" si="1"/>
        <v>No</v>
      </c>
      <c r="F17" t="str">
        <f t="shared" si="2"/>
        <v>0</v>
      </c>
      <c r="G17" t="s">
        <v>154</v>
      </c>
      <c r="H17" t="s">
        <v>155</v>
      </c>
      <c r="I17" t="str">
        <f t="shared" si="3"/>
        <v/>
      </c>
      <c r="J17" t="str">
        <f t="shared" si="4"/>
        <v/>
      </c>
      <c r="K17" t="str">
        <f>VLOOKUP('intouch变量（离散）'!$A17,基本表格!$G:$Q,9,FALSE)</f>
        <v>None</v>
      </c>
      <c r="L17">
        <v>1</v>
      </c>
      <c r="M17" t="s">
        <v>156</v>
      </c>
      <c r="N17" t="s">
        <v>157</v>
      </c>
      <c r="O17" t="s">
        <v>158</v>
      </c>
      <c r="P17" t="str">
        <f>VLOOKUP('intouch变量（离散）'!$A17,基本表格!$G:$Q,3,FALSE)</f>
        <v>DB1100,X2.3</v>
      </c>
      <c r="Q17" t="str">
        <f>VLOOKUP('intouch变量（离散）'!$A17,基本表格!$G:$Q,10,FALSE)</f>
        <v>Yes</v>
      </c>
      <c r="R17" t="str">
        <f t="shared" si="6"/>
        <v>DB1100,X2.3 2415+P8-M1 1#环式刨片机 电机控制 电机(反转）</v>
      </c>
      <c r="S17">
        <v>0</v>
      </c>
      <c r="T17">
        <v>0</v>
      </c>
    </row>
    <row r="18" spans="1:20">
      <c r="A18" t="s">
        <v>174</v>
      </c>
      <c r="B18" s="11" t="str">
        <f t="shared" si="5"/>
        <v>CHP1</v>
      </c>
      <c r="C18" s="11" t="str">
        <f>VLOOKUP('intouch变量（离散）'!$A18,基本表格!$G:$Q,2,FALSE)</f>
        <v>2415+P8-M1 1#环式刨片机 电机控制 本地</v>
      </c>
      <c r="D18" t="s">
        <v>154</v>
      </c>
      <c r="E18" t="str">
        <f t="shared" si="1"/>
        <v>No</v>
      </c>
      <c r="F18" t="str">
        <f t="shared" si="2"/>
        <v>0</v>
      </c>
      <c r="G18" t="s">
        <v>154</v>
      </c>
      <c r="H18" t="s">
        <v>155</v>
      </c>
      <c r="I18" t="str">
        <f t="shared" si="3"/>
        <v/>
      </c>
      <c r="J18" t="str">
        <f t="shared" si="4"/>
        <v/>
      </c>
      <c r="K18" t="str">
        <f>VLOOKUP('intouch变量（离散）'!$A18,基本表格!$G:$Q,9,FALSE)</f>
        <v>None</v>
      </c>
      <c r="L18">
        <v>1</v>
      </c>
      <c r="M18" t="s">
        <v>156</v>
      </c>
      <c r="N18" t="s">
        <v>157</v>
      </c>
      <c r="O18" t="s">
        <v>158</v>
      </c>
      <c r="P18" t="str">
        <f>VLOOKUP('intouch变量（离散）'!$A18,基本表格!$G:$Q,3,FALSE)</f>
        <v>DB1100,X2.4</v>
      </c>
      <c r="Q18" t="str">
        <f>VLOOKUP('intouch变量（离散）'!$A18,基本表格!$G:$Q,10,FALSE)</f>
        <v>Yes</v>
      </c>
      <c r="R18" t="str">
        <f t="shared" si="6"/>
        <v>DB1100,X2.4 2415+P8-M1 1#环式刨片机 电机控制 本地</v>
      </c>
      <c r="S18">
        <v>0</v>
      </c>
      <c r="T18">
        <v>0</v>
      </c>
    </row>
    <row r="19" spans="1:20">
      <c r="A19" t="s">
        <v>175</v>
      </c>
      <c r="B19" s="11" t="str">
        <f t="shared" si="5"/>
        <v>CHP1</v>
      </c>
      <c r="C19" s="11" t="str">
        <f>VLOOKUP('intouch变量（离散）'!$A19,基本表格!$G:$Q,2,FALSE)</f>
        <v>2415+P8-M1 1#环式刨片机 电机控制 远程</v>
      </c>
      <c r="D19" t="s">
        <v>154</v>
      </c>
      <c r="E19" t="str">
        <f t="shared" si="1"/>
        <v>No</v>
      </c>
      <c r="F19" t="str">
        <f t="shared" si="2"/>
        <v>0</v>
      </c>
      <c r="G19" t="s">
        <v>154</v>
      </c>
      <c r="H19" t="s">
        <v>155</v>
      </c>
      <c r="I19" t="str">
        <f t="shared" si="3"/>
        <v/>
      </c>
      <c r="J19" t="str">
        <f t="shared" si="4"/>
        <v/>
      </c>
      <c r="K19" t="str">
        <f>VLOOKUP('intouch变量（离散）'!$A19,基本表格!$G:$Q,9,FALSE)</f>
        <v>None</v>
      </c>
      <c r="L19">
        <v>1</v>
      </c>
      <c r="M19" t="s">
        <v>156</v>
      </c>
      <c r="N19" t="s">
        <v>157</v>
      </c>
      <c r="O19" t="s">
        <v>158</v>
      </c>
      <c r="P19" t="str">
        <f>VLOOKUP('intouch变量（离散）'!$A19,基本表格!$G:$Q,3,FALSE)</f>
        <v>DB1100,X2.5</v>
      </c>
      <c r="Q19" t="str">
        <f>VLOOKUP('intouch变量（离散）'!$A19,基本表格!$G:$Q,10,FALSE)</f>
        <v>Yes</v>
      </c>
      <c r="R19" t="str">
        <f t="shared" si="6"/>
        <v>DB1100,X2.5 2415+P8-M1 1#环式刨片机 电机控制 远程</v>
      </c>
      <c r="S19">
        <v>0</v>
      </c>
      <c r="T19">
        <v>0</v>
      </c>
    </row>
    <row r="20" spans="1:20">
      <c r="A20" t="s">
        <v>176</v>
      </c>
      <c r="B20" s="11" t="str">
        <f t="shared" si="5"/>
        <v>CHP1</v>
      </c>
      <c r="C20" s="11" t="str">
        <f>VLOOKUP('intouch变量（离散）'!$A20,基本表格!$G:$Q,2,FALSE)</f>
        <v>2415+P8-M1 1#环式刨片机 电机控制 堵料报警</v>
      </c>
      <c r="D20" t="s">
        <v>154</v>
      </c>
      <c r="E20" t="str">
        <f t="shared" si="1"/>
        <v>No</v>
      </c>
      <c r="F20" t="str">
        <f t="shared" si="2"/>
        <v>0</v>
      </c>
      <c r="G20" t="s">
        <v>154</v>
      </c>
      <c r="H20" t="s">
        <v>155</v>
      </c>
      <c r="I20" t="str">
        <f t="shared" si="3"/>
        <v/>
      </c>
      <c r="J20" t="str">
        <f t="shared" si="4"/>
        <v/>
      </c>
      <c r="K20" t="str">
        <f>VLOOKUP('intouch变量（离散）'!$A20,基本表格!$G:$Q,9,FALSE)</f>
        <v>On</v>
      </c>
      <c r="L20">
        <v>1</v>
      </c>
      <c r="M20" t="s">
        <v>156</v>
      </c>
      <c r="N20" t="s">
        <v>157</v>
      </c>
      <c r="O20" t="s">
        <v>158</v>
      </c>
      <c r="P20" t="str">
        <f>VLOOKUP('intouch变量（离散）'!$A20,基本表格!$G:$Q,3,FALSE)</f>
        <v>DB1100,X2.6</v>
      </c>
      <c r="Q20" t="str">
        <f>VLOOKUP('intouch变量（离散）'!$A20,基本表格!$G:$Q,10,FALSE)</f>
        <v>Yes</v>
      </c>
      <c r="R20" t="str">
        <f t="shared" si="6"/>
        <v>DB1100,X2.6 2415+P8-M1 1#环式刨片机 电机控制 堵料报警</v>
      </c>
      <c r="S20">
        <v>0</v>
      </c>
      <c r="T20">
        <v>0</v>
      </c>
    </row>
    <row r="21" spans="1:20">
      <c r="A21" t="s">
        <v>177</v>
      </c>
      <c r="B21" s="11" t="str">
        <f t="shared" si="5"/>
        <v>CHP1</v>
      </c>
      <c r="C21" s="11" t="str">
        <f>VLOOKUP('intouch变量（离散）'!$A21,基本表格!$G:$Q,2,FALSE)</f>
        <v>2415+P8-M1 1#环式刨片机 电机控制 堵料检测</v>
      </c>
      <c r="D21" t="s">
        <v>154</v>
      </c>
      <c r="E21" t="str">
        <f t="shared" si="1"/>
        <v>No</v>
      </c>
      <c r="F21" t="str">
        <f t="shared" si="2"/>
        <v>0</v>
      </c>
      <c r="G21" t="s">
        <v>154</v>
      </c>
      <c r="H21" t="s">
        <v>155</v>
      </c>
      <c r="I21" t="str">
        <f t="shared" si="3"/>
        <v/>
      </c>
      <c r="J21" t="str">
        <f t="shared" si="4"/>
        <v/>
      </c>
      <c r="K21" t="str">
        <f>VLOOKUP('intouch变量（离散）'!$A21,基本表格!$G:$Q,9,FALSE)</f>
        <v>None</v>
      </c>
      <c r="L21">
        <v>1</v>
      </c>
      <c r="M21" t="s">
        <v>156</v>
      </c>
      <c r="N21" t="s">
        <v>157</v>
      </c>
      <c r="O21" t="s">
        <v>158</v>
      </c>
      <c r="P21" t="str">
        <f>VLOOKUP('intouch变量（离散）'!$A21,基本表格!$G:$Q,3,FALSE)</f>
        <v>DB1100,X2.7</v>
      </c>
      <c r="Q21" t="str">
        <f>VLOOKUP('intouch变量（离散）'!$A21,基本表格!$G:$Q,10,FALSE)</f>
        <v>Yes</v>
      </c>
      <c r="R21" t="str">
        <f t="shared" si="6"/>
        <v>DB1100,X2.7 2415+P8-M1 1#环式刨片机 电机控制 堵料检测</v>
      </c>
      <c r="S21">
        <v>0</v>
      </c>
      <c r="T21">
        <v>0</v>
      </c>
    </row>
    <row r="22" spans="1:20">
      <c r="A22" t="s">
        <v>178</v>
      </c>
      <c r="B22" s="11" t="str">
        <f t="shared" si="5"/>
        <v>CHP1</v>
      </c>
      <c r="C22" s="11" t="str">
        <f>VLOOKUP('intouch变量（离散）'!$A22,基本表格!$G:$Q,2,FALSE)</f>
        <v>2415+P8-M1 1#环式刨片机 电机控制 堵料保护使能</v>
      </c>
      <c r="D22" t="s">
        <v>154</v>
      </c>
      <c r="E22" t="str">
        <f t="shared" si="1"/>
        <v>Yes</v>
      </c>
      <c r="F22" t="str">
        <f t="shared" si="2"/>
        <v>900</v>
      </c>
      <c r="G22" t="s">
        <v>154</v>
      </c>
      <c r="H22" t="s">
        <v>155</v>
      </c>
      <c r="I22" t="str">
        <f t="shared" si="3"/>
        <v>禁用</v>
      </c>
      <c r="J22" t="str">
        <f t="shared" si="4"/>
        <v>启用</v>
      </c>
      <c r="K22" t="str">
        <f>VLOOKUP('intouch变量（离散）'!$A22,基本表格!$G:$Q,9,FALSE)</f>
        <v>None</v>
      </c>
      <c r="L22">
        <v>1</v>
      </c>
      <c r="M22" t="s">
        <v>156</v>
      </c>
      <c r="N22" t="s">
        <v>157</v>
      </c>
      <c r="O22" t="s">
        <v>158</v>
      </c>
      <c r="P22" t="str">
        <f>VLOOKUP('intouch变量（离散）'!$A22,基本表格!$G:$Q,3,FALSE)</f>
        <v>DB1100,X3.0</v>
      </c>
      <c r="Q22" t="str">
        <f>VLOOKUP('intouch变量（离散）'!$A22,基本表格!$G:$Q,10,FALSE)</f>
        <v>No</v>
      </c>
      <c r="R22" t="str">
        <f t="shared" si="6"/>
        <v>DB1100,X3.0 2415+P8-M1 1#环式刨片机 电机控制 堵料保护使能</v>
      </c>
      <c r="S22">
        <v>0</v>
      </c>
      <c r="T22">
        <v>0</v>
      </c>
    </row>
    <row r="23" spans="1:20">
      <c r="A23" t="s">
        <v>179</v>
      </c>
      <c r="B23" s="11" t="str">
        <f t="shared" si="5"/>
        <v>CHP1</v>
      </c>
      <c r="C23" s="11" t="str">
        <f>VLOOKUP('intouch变量（离散）'!$A23,基本表格!$G:$Q,2,FALSE)</f>
        <v>2415+P8-M1 1#环式刨片机 电机控制 堵料导致停机</v>
      </c>
      <c r="D23" t="s">
        <v>154</v>
      </c>
      <c r="E23" t="str">
        <f t="shared" si="1"/>
        <v>No</v>
      </c>
      <c r="F23" t="str">
        <f t="shared" si="2"/>
        <v>0</v>
      </c>
      <c r="G23" t="s">
        <v>154</v>
      </c>
      <c r="H23" t="s">
        <v>155</v>
      </c>
      <c r="I23" t="str">
        <f t="shared" si="3"/>
        <v/>
      </c>
      <c r="J23" t="str">
        <f t="shared" si="4"/>
        <v/>
      </c>
      <c r="K23" t="str">
        <f>VLOOKUP('intouch变量（离散）'!$A23,基本表格!$G:$Q,9,FALSE)</f>
        <v>On</v>
      </c>
      <c r="L23">
        <v>1</v>
      </c>
      <c r="M23" t="s">
        <v>156</v>
      </c>
      <c r="N23" t="s">
        <v>157</v>
      </c>
      <c r="O23" t="s">
        <v>158</v>
      </c>
      <c r="P23" t="str">
        <f>VLOOKUP('intouch变量（离散）'!$A23,基本表格!$G:$Q,3,FALSE)</f>
        <v>DB1100,X3.1</v>
      </c>
      <c r="Q23" t="str">
        <f>VLOOKUP('intouch变量（离散）'!$A23,基本表格!$G:$Q,10,FALSE)</f>
        <v>Yes</v>
      </c>
      <c r="R23" t="str">
        <f t="shared" si="6"/>
        <v>DB1100,X3.1 2415+P8-M1 1#环式刨片机 电机控制 堵料导致停机</v>
      </c>
      <c r="S23">
        <v>0</v>
      </c>
      <c r="T23">
        <v>0</v>
      </c>
    </row>
    <row r="24" spans="1:20">
      <c r="A24" t="s">
        <v>180</v>
      </c>
      <c r="B24" s="11" t="str">
        <f t="shared" si="5"/>
        <v>CHP1</v>
      </c>
      <c r="C24" s="11" t="str">
        <f>VLOOKUP('intouch变量（离散）'!$A24,基本表格!$G:$Q,2,FALSE)</f>
        <v>2415+P8-M1 1#环式刨片机 电机控制 拉线开关</v>
      </c>
      <c r="D24" t="s">
        <v>154</v>
      </c>
      <c r="E24" t="str">
        <f t="shared" si="1"/>
        <v>No</v>
      </c>
      <c r="F24" t="str">
        <f t="shared" si="2"/>
        <v>0</v>
      </c>
      <c r="G24" t="s">
        <v>154</v>
      </c>
      <c r="H24" t="s">
        <v>155</v>
      </c>
      <c r="I24" t="str">
        <f t="shared" si="3"/>
        <v/>
      </c>
      <c r="J24" t="str">
        <f t="shared" si="4"/>
        <v/>
      </c>
      <c r="K24" t="str">
        <f>VLOOKUP('intouch变量（离散）'!$A24,基本表格!$G:$Q,9,FALSE)</f>
        <v>On</v>
      </c>
      <c r="L24">
        <v>1</v>
      </c>
      <c r="M24" t="s">
        <v>156</v>
      </c>
      <c r="N24" t="s">
        <v>157</v>
      </c>
      <c r="O24" t="s">
        <v>158</v>
      </c>
      <c r="P24" t="str">
        <f>VLOOKUP('intouch变量（离散）'!$A24,基本表格!$G:$Q,3,FALSE)</f>
        <v>DB1100,X8.0</v>
      </c>
      <c r="Q24" t="str">
        <f>VLOOKUP('intouch变量（离散）'!$A24,基本表格!$G:$Q,10,FALSE)</f>
        <v>Yes</v>
      </c>
      <c r="R24" t="str">
        <f t="shared" si="6"/>
        <v>DB1100,X8.0 2415+P8-M1 1#环式刨片机 电机控制 拉线开关</v>
      </c>
      <c r="S24">
        <v>0</v>
      </c>
      <c r="T24">
        <v>0</v>
      </c>
    </row>
    <row r="25" spans="1:20">
      <c r="A25" t="s">
        <v>181</v>
      </c>
      <c r="B25" s="11" t="str">
        <f t="shared" si="5"/>
        <v>CHP1</v>
      </c>
      <c r="C25" s="11" t="str">
        <f>VLOOKUP('intouch变量（离散）'!$A25,基本表格!$G:$Q,2,FALSE)</f>
        <v>2415+P8-M1 1#环式刨片机 电机控制 左跑偏报警</v>
      </c>
      <c r="D25" t="s">
        <v>154</v>
      </c>
      <c r="E25" t="str">
        <f t="shared" si="1"/>
        <v>No</v>
      </c>
      <c r="F25" t="str">
        <f t="shared" si="2"/>
        <v>0</v>
      </c>
      <c r="G25" t="s">
        <v>154</v>
      </c>
      <c r="H25" t="s">
        <v>155</v>
      </c>
      <c r="I25" t="str">
        <f t="shared" si="3"/>
        <v/>
      </c>
      <c r="J25" t="str">
        <f t="shared" si="4"/>
        <v/>
      </c>
      <c r="K25" t="str">
        <f>VLOOKUP('intouch变量（离散）'!$A25,基本表格!$G:$Q,9,FALSE)</f>
        <v>On</v>
      </c>
      <c r="L25">
        <v>1</v>
      </c>
      <c r="M25" t="s">
        <v>156</v>
      </c>
      <c r="N25" t="s">
        <v>157</v>
      </c>
      <c r="O25" t="s">
        <v>158</v>
      </c>
      <c r="P25" t="str">
        <f>VLOOKUP('intouch变量（离散）'!$A25,基本表格!$G:$Q,3,FALSE)</f>
        <v>DB1100,X8.1</v>
      </c>
      <c r="Q25" t="str">
        <f>VLOOKUP('intouch变量（离散）'!$A25,基本表格!$G:$Q,10,FALSE)</f>
        <v>Yes</v>
      </c>
      <c r="R25" t="str">
        <f t="shared" si="6"/>
        <v>DB1100,X8.1 2415+P8-M1 1#环式刨片机 电机控制 左跑偏报警</v>
      </c>
      <c r="S25">
        <v>0</v>
      </c>
      <c r="T25">
        <v>0</v>
      </c>
    </row>
    <row r="26" spans="1:20">
      <c r="A26" t="s">
        <v>182</v>
      </c>
      <c r="B26" s="11" t="str">
        <f t="shared" si="5"/>
        <v>CHP1</v>
      </c>
      <c r="C26" s="11" t="str">
        <f>VLOOKUP('intouch变量（离散）'!$A26,基本表格!$G:$Q,2,FALSE)</f>
        <v>2415+P8-M1 1#环式刨片机 电机控制 左跑偏1检测</v>
      </c>
      <c r="D26" t="s">
        <v>154</v>
      </c>
      <c r="E26" t="str">
        <f t="shared" si="1"/>
        <v>No</v>
      </c>
      <c r="F26" t="str">
        <f t="shared" si="2"/>
        <v>0</v>
      </c>
      <c r="G26" t="s">
        <v>154</v>
      </c>
      <c r="H26" t="s">
        <v>155</v>
      </c>
      <c r="I26" t="str">
        <f t="shared" si="3"/>
        <v/>
      </c>
      <c r="J26" t="str">
        <f t="shared" si="4"/>
        <v/>
      </c>
      <c r="K26" t="str">
        <f>VLOOKUP('intouch变量（离散）'!$A26,基本表格!$G:$Q,9,FALSE)</f>
        <v>None</v>
      </c>
      <c r="L26">
        <v>1</v>
      </c>
      <c r="M26" t="s">
        <v>156</v>
      </c>
      <c r="N26" t="s">
        <v>157</v>
      </c>
      <c r="O26" t="s">
        <v>158</v>
      </c>
      <c r="P26" t="str">
        <f>VLOOKUP('intouch变量（离散）'!$A26,基本表格!$G:$Q,3,FALSE)</f>
        <v>DB1100,X8.2</v>
      </c>
      <c r="Q26" t="str">
        <f>VLOOKUP('intouch变量（离散）'!$A26,基本表格!$G:$Q,10,FALSE)</f>
        <v>Yes</v>
      </c>
      <c r="R26" t="str">
        <f t="shared" si="6"/>
        <v>DB1100,X8.2 2415+P8-M1 1#环式刨片机 电机控制 左跑偏1检测</v>
      </c>
      <c r="S26">
        <v>0</v>
      </c>
      <c r="T26">
        <v>0</v>
      </c>
    </row>
    <row r="27" spans="1:20">
      <c r="A27" t="s">
        <v>183</v>
      </c>
      <c r="B27" s="11" t="str">
        <f t="shared" si="5"/>
        <v>CHP1</v>
      </c>
      <c r="C27" s="11" t="str">
        <f>VLOOKUP('intouch变量（离散）'!$A27,基本表格!$G:$Q,2,FALSE)</f>
        <v>2415+P8-M1 1#环式刨片机 电机控制 左跑偏保护使能</v>
      </c>
      <c r="D27" t="s">
        <v>154</v>
      </c>
      <c r="E27" t="str">
        <f t="shared" si="1"/>
        <v>Yes</v>
      </c>
      <c r="F27" t="str">
        <f t="shared" si="2"/>
        <v>900</v>
      </c>
      <c r="G27" t="s">
        <v>154</v>
      </c>
      <c r="H27" t="s">
        <v>155</v>
      </c>
      <c r="I27" t="str">
        <f t="shared" si="3"/>
        <v>禁用</v>
      </c>
      <c r="J27" t="str">
        <f t="shared" si="4"/>
        <v>启用</v>
      </c>
      <c r="K27" t="str">
        <f>VLOOKUP('intouch变量（离散）'!$A27,基本表格!$G:$Q,9,FALSE)</f>
        <v>None</v>
      </c>
      <c r="L27">
        <v>1</v>
      </c>
      <c r="M27" t="s">
        <v>156</v>
      </c>
      <c r="N27" t="s">
        <v>157</v>
      </c>
      <c r="O27" t="s">
        <v>158</v>
      </c>
      <c r="P27" t="str">
        <f>VLOOKUP('intouch变量（离散）'!$A27,基本表格!$G:$Q,3,FALSE)</f>
        <v>DB1100,X8.3</v>
      </c>
      <c r="Q27" t="str">
        <f>VLOOKUP('intouch变量（离散）'!$A27,基本表格!$G:$Q,10,FALSE)</f>
        <v>No</v>
      </c>
      <c r="R27" t="str">
        <f t="shared" si="6"/>
        <v>DB1100,X8.3 2415+P8-M1 1#环式刨片机 电机控制 左跑偏保护使能</v>
      </c>
      <c r="S27">
        <v>0</v>
      </c>
      <c r="T27">
        <v>0</v>
      </c>
    </row>
    <row r="28" spans="1:20">
      <c r="A28" t="s">
        <v>184</v>
      </c>
      <c r="B28" s="11" t="str">
        <f t="shared" si="5"/>
        <v>CHP1</v>
      </c>
      <c r="C28" s="11" t="str">
        <f>VLOOKUP('intouch变量（离散）'!$A28,基本表格!$G:$Q,2,FALSE)</f>
        <v>2415+P8-M1 1#环式刨片机 电机控制 左跑偏导致停机</v>
      </c>
      <c r="D28" t="s">
        <v>154</v>
      </c>
      <c r="E28" t="str">
        <f t="shared" si="1"/>
        <v>No</v>
      </c>
      <c r="F28" t="str">
        <f t="shared" si="2"/>
        <v>0</v>
      </c>
      <c r="G28" t="s">
        <v>154</v>
      </c>
      <c r="H28" t="s">
        <v>155</v>
      </c>
      <c r="I28" t="str">
        <f t="shared" si="3"/>
        <v/>
      </c>
      <c r="J28" t="str">
        <f t="shared" si="4"/>
        <v/>
      </c>
      <c r="K28" t="str">
        <f>VLOOKUP('intouch变量（离散）'!$A28,基本表格!$G:$Q,9,FALSE)</f>
        <v>On</v>
      </c>
      <c r="L28">
        <v>1</v>
      </c>
      <c r="M28" t="s">
        <v>156</v>
      </c>
      <c r="N28" t="s">
        <v>157</v>
      </c>
      <c r="O28" t="s">
        <v>158</v>
      </c>
      <c r="P28" t="str">
        <f>VLOOKUP('intouch变量（离散）'!$A28,基本表格!$G:$Q,3,FALSE)</f>
        <v>DB1100,X8.4</v>
      </c>
      <c r="Q28" t="str">
        <f>VLOOKUP('intouch变量（离散）'!$A28,基本表格!$G:$Q,10,FALSE)</f>
        <v>Yes</v>
      </c>
      <c r="R28" t="str">
        <f t="shared" si="6"/>
        <v>DB1100,X8.4 2415+P8-M1 1#环式刨片机 电机控制 左跑偏导致停机</v>
      </c>
      <c r="S28">
        <v>0</v>
      </c>
      <c r="T28">
        <v>0</v>
      </c>
    </row>
    <row r="29" spans="1:20">
      <c r="A29" t="s">
        <v>185</v>
      </c>
      <c r="B29" s="11" t="str">
        <f t="shared" si="5"/>
        <v>CHP1</v>
      </c>
      <c r="C29" s="11" t="str">
        <f>VLOOKUP('intouch变量（离散）'!$A29,基本表格!$G:$Q,2,FALSE)</f>
        <v>2415+P8-M1 1#环式刨片机 电机控制 右 跑偏报警</v>
      </c>
      <c r="D29" t="s">
        <v>154</v>
      </c>
      <c r="E29" t="str">
        <f t="shared" si="1"/>
        <v>No</v>
      </c>
      <c r="F29" t="str">
        <f t="shared" si="2"/>
        <v>0</v>
      </c>
      <c r="G29" t="s">
        <v>154</v>
      </c>
      <c r="H29" t="s">
        <v>155</v>
      </c>
      <c r="I29" t="str">
        <f t="shared" si="3"/>
        <v/>
      </c>
      <c r="J29" t="str">
        <f t="shared" si="4"/>
        <v/>
      </c>
      <c r="K29" t="str">
        <f>VLOOKUP('intouch变量（离散）'!$A29,基本表格!$G:$Q,9,FALSE)</f>
        <v>On</v>
      </c>
      <c r="L29">
        <v>1</v>
      </c>
      <c r="M29" t="s">
        <v>156</v>
      </c>
      <c r="N29" t="s">
        <v>157</v>
      </c>
      <c r="O29" t="s">
        <v>158</v>
      </c>
      <c r="P29" t="str">
        <f>VLOOKUP('intouch变量（离散）'!$A29,基本表格!$G:$Q,3,FALSE)</f>
        <v>DB1100,X12.0</v>
      </c>
      <c r="Q29" t="str">
        <f>VLOOKUP('intouch变量（离散）'!$A29,基本表格!$G:$Q,10,FALSE)</f>
        <v>Yes</v>
      </c>
      <c r="R29" t="str">
        <f t="shared" si="6"/>
        <v>DB1100,X12.0 2415+P8-M1 1#环式刨片机 电机控制 右 跑偏报警</v>
      </c>
      <c r="S29">
        <v>0</v>
      </c>
      <c r="T29">
        <v>0</v>
      </c>
    </row>
    <row r="30" spans="1:20">
      <c r="A30" t="s">
        <v>186</v>
      </c>
      <c r="B30" s="11" t="str">
        <f t="shared" si="5"/>
        <v>CHP1</v>
      </c>
      <c r="C30" s="11" t="str">
        <f>VLOOKUP('intouch变量（离散）'!$A30,基本表格!$G:$Q,2,FALSE)</f>
        <v>2415+P8-M1 1#环式刨片机 电机控制 右跑偏1检测</v>
      </c>
      <c r="D30" t="s">
        <v>154</v>
      </c>
      <c r="E30" t="str">
        <f t="shared" si="1"/>
        <v>No</v>
      </c>
      <c r="F30" t="str">
        <f t="shared" si="2"/>
        <v>0</v>
      </c>
      <c r="G30" t="s">
        <v>154</v>
      </c>
      <c r="H30" t="s">
        <v>155</v>
      </c>
      <c r="I30" t="str">
        <f t="shared" si="3"/>
        <v/>
      </c>
      <c r="J30" t="str">
        <f t="shared" si="4"/>
        <v/>
      </c>
      <c r="K30" t="str">
        <f>VLOOKUP('intouch变量（离散）'!$A30,基本表格!$G:$Q,9,FALSE)</f>
        <v>None</v>
      </c>
      <c r="L30">
        <v>1</v>
      </c>
      <c r="M30" t="s">
        <v>156</v>
      </c>
      <c r="N30" t="s">
        <v>157</v>
      </c>
      <c r="O30" t="s">
        <v>158</v>
      </c>
      <c r="P30" t="str">
        <f>VLOOKUP('intouch变量（离散）'!$A30,基本表格!$G:$Q,3,FALSE)</f>
        <v>DB1100,X12.1</v>
      </c>
      <c r="Q30" t="str">
        <f>VLOOKUP('intouch变量（离散）'!$A30,基本表格!$G:$Q,10,FALSE)</f>
        <v>Yes</v>
      </c>
      <c r="R30" t="str">
        <f t="shared" si="6"/>
        <v>DB1100,X12.1 2415+P8-M1 1#环式刨片机 电机控制 右跑偏1检测</v>
      </c>
      <c r="S30">
        <v>0</v>
      </c>
      <c r="T30">
        <v>0</v>
      </c>
    </row>
    <row r="31" spans="1:20">
      <c r="A31" t="s">
        <v>187</v>
      </c>
      <c r="B31" s="11" t="str">
        <f t="shared" si="5"/>
        <v>CHP1</v>
      </c>
      <c r="C31" s="11" t="str">
        <f>VLOOKUP('intouch变量（离散）'!$A31,基本表格!$G:$Q,2,FALSE)</f>
        <v>2415+P8-M1 1#环式刨片机 电机控制 右跑偏保护使能</v>
      </c>
      <c r="D31" t="s">
        <v>154</v>
      </c>
      <c r="E31" t="str">
        <f t="shared" si="1"/>
        <v>Yes</v>
      </c>
      <c r="F31" t="str">
        <f t="shared" si="2"/>
        <v>900</v>
      </c>
      <c r="G31" t="s">
        <v>154</v>
      </c>
      <c r="H31" t="s">
        <v>155</v>
      </c>
      <c r="I31" t="str">
        <f t="shared" si="3"/>
        <v>禁用</v>
      </c>
      <c r="J31" t="str">
        <f t="shared" si="4"/>
        <v>启用</v>
      </c>
      <c r="K31" t="str">
        <f>VLOOKUP('intouch变量（离散）'!$A31,基本表格!$G:$Q,9,FALSE)</f>
        <v>None</v>
      </c>
      <c r="L31">
        <v>1</v>
      </c>
      <c r="M31" t="s">
        <v>156</v>
      </c>
      <c r="N31" t="s">
        <v>157</v>
      </c>
      <c r="O31" t="s">
        <v>158</v>
      </c>
      <c r="P31" t="str">
        <f>VLOOKUP('intouch变量（离散）'!$A31,基本表格!$G:$Q,3,FALSE)</f>
        <v>DB1100,X12.2</v>
      </c>
      <c r="Q31" t="str">
        <f>VLOOKUP('intouch变量（离散）'!$A31,基本表格!$G:$Q,10,FALSE)</f>
        <v>No</v>
      </c>
      <c r="R31" t="str">
        <f t="shared" si="6"/>
        <v>DB1100,X12.2 2415+P8-M1 1#环式刨片机 电机控制 右跑偏保护使能</v>
      </c>
      <c r="S31">
        <v>0</v>
      </c>
      <c r="T31">
        <v>0</v>
      </c>
    </row>
    <row r="32" spans="1:20">
      <c r="A32" t="s">
        <v>188</v>
      </c>
      <c r="B32" s="11" t="str">
        <f t="shared" si="5"/>
        <v>CHP1</v>
      </c>
      <c r="C32" s="11" t="str">
        <f>VLOOKUP('intouch变量（离散）'!$A32,基本表格!$G:$Q,2,FALSE)</f>
        <v>2415+P8-M1 1#环式刨片机 电机控制 右跑偏导致停机</v>
      </c>
      <c r="D32" t="s">
        <v>154</v>
      </c>
      <c r="E32" t="str">
        <f t="shared" si="1"/>
        <v>No</v>
      </c>
      <c r="F32" t="str">
        <f t="shared" si="2"/>
        <v>0</v>
      </c>
      <c r="G32" t="s">
        <v>154</v>
      </c>
      <c r="H32" t="s">
        <v>155</v>
      </c>
      <c r="I32" t="str">
        <f t="shared" si="3"/>
        <v/>
      </c>
      <c r="J32" t="str">
        <f t="shared" si="4"/>
        <v/>
      </c>
      <c r="K32" t="str">
        <f>VLOOKUP('intouch变量（离散）'!$A32,基本表格!$G:$Q,9,FALSE)</f>
        <v>On</v>
      </c>
      <c r="L32">
        <v>1</v>
      </c>
      <c r="M32" t="s">
        <v>156</v>
      </c>
      <c r="N32" t="s">
        <v>157</v>
      </c>
      <c r="O32" t="s">
        <v>158</v>
      </c>
      <c r="P32" t="str">
        <f>VLOOKUP('intouch变量（离散）'!$A32,基本表格!$G:$Q,3,FALSE)</f>
        <v>DB1100,X12.3</v>
      </c>
      <c r="Q32" t="str">
        <f>VLOOKUP('intouch变量（离散）'!$A32,基本表格!$G:$Q,10,FALSE)</f>
        <v>Yes</v>
      </c>
      <c r="R32" t="str">
        <f t="shared" si="6"/>
        <v>DB1100,X12.3 2415+P8-M1 1#环式刨片机 电机控制 右跑偏导致停机</v>
      </c>
      <c r="S32">
        <v>0</v>
      </c>
      <c r="T32">
        <v>0</v>
      </c>
    </row>
    <row r="33" spans="1:20">
      <c r="A33" t="s">
        <v>189</v>
      </c>
      <c r="B33" s="11" t="str">
        <f t="shared" si="5"/>
        <v>CHP1</v>
      </c>
      <c r="C33" s="11" t="str">
        <f>VLOOKUP('intouch变量（离散）'!$A33,基本表格!$G:$Q,2,FALSE)</f>
        <v>2415+P8-M1 1#环式刨片机 电机控制 三角型</v>
      </c>
      <c r="D33" t="s">
        <v>154</v>
      </c>
      <c r="E33" t="str">
        <f t="shared" si="1"/>
        <v>No</v>
      </c>
      <c r="F33" t="str">
        <f t="shared" si="2"/>
        <v>0</v>
      </c>
      <c r="G33" t="s">
        <v>154</v>
      </c>
      <c r="H33" t="s">
        <v>155</v>
      </c>
      <c r="I33" t="str">
        <f t="shared" si="3"/>
        <v/>
      </c>
      <c r="J33" t="str">
        <f t="shared" si="4"/>
        <v/>
      </c>
      <c r="K33" t="str">
        <f>VLOOKUP('intouch变量（离散）'!$A33,基本表格!$G:$Q,9,FALSE)</f>
        <v>None</v>
      </c>
      <c r="L33">
        <v>1</v>
      </c>
      <c r="M33" t="s">
        <v>156</v>
      </c>
      <c r="N33" t="s">
        <v>157</v>
      </c>
      <c r="O33" t="s">
        <v>158</v>
      </c>
      <c r="P33" t="str">
        <f>VLOOKUP('intouch变量（离散）'!$A33,基本表格!$G:$Q,3,FALSE)</f>
        <v>DB1100,X16.0</v>
      </c>
      <c r="Q33" t="str">
        <f>VLOOKUP('intouch变量（离散）'!$A33,基本表格!$G:$Q,10,FALSE)</f>
        <v>Yes</v>
      </c>
      <c r="R33" t="str">
        <f t="shared" si="6"/>
        <v>DB1100,X16.0 2415+P8-M1 1#环式刨片机 电机控制 三角型</v>
      </c>
      <c r="S33">
        <v>0</v>
      </c>
      <c r="T33">
        <v>0</v>
      </c>
    </row>
    <row r="34" spans="1:20">
      <c r="A34" t="s">
        <v>190</v>
      </c>
      <c r="B34" s="11" t="str">
        <f t="shared" si="5"/>
        <v>CHP1</v>
      </c>
      <c r="C34" s="11" t="str">
        <f>VLOOKUP('intouch变量（离散）'!$A34,基本表格!$G:$Q,2,FALSE)</f>
        <v>2415+P8-M1 1#环式刨片机 电机控制 星型</v>
      </c>
      <c r="D34" t="s">
        <v>154</v>
      </c>
      <c r="E34" t="str">
        <f t="shared" si="1"/>
        <v>No</v>
      </c>
      <c r="F34" t="str">
        <f t="shared" si="2"/>
        <v>0</v>
      </c>
      <c r="G34" t="s">
        <v>154</v>
      </c>
      <c r="H34" t="s">
        <v>155</v>
      </c>
      <c r="I34" t="str">
        <f t="shared" si="3"/>
        <v/>
      </c>
      <c r="J34" t="str">
        <f t="shared" si="4"/>
        <v/>
      </c>
      <c r="K34" t="str">
        <f>VLOOKUP('intouch变量（离散）'!$A34,基本表格!$G:$Q,9,FALSE)</f>
        <v>None</v>
      </c>
      <c r="L34">
        <v>1</v>
      </c>
      <c r="M34" t="s">
        <v>156</v>
      </c>
      <c r="N34" t="s">
        <v>157</v>
      </c>
      <c r="O34" t="s">
        <v>158</v>
      </c>
      <c r="P34" t="str">
        <f>VLOOKUP('intouch变量（离散）'!$A34,基本表格!$G:$Q,3,FALSE)</f>
        <v>DB1100,X16.1</v>
      </c>
      <c r="Q34" t="str">
        <f>VLOOKUP('intouch变量（离散）'!$A34,基本表格!$G:$Q,10,FALSE)</f>
        <v>Yes</v>
      </c>
      <c r="R34" t="str">
        <f t="shared" si="6"/>
        <v>DB1100,X16.1 2415+P8-M1 1#环式刨片机 电机控制 星型</v>
      </c>
      <c r="S34">
        <v>0</v>
      </c>
      <c r="T34">
        <v>0</v>
      </c>
    </row>
    <row r="35" spans="1:20">
      <c r="A35" t="s">
        <v>191</v>
      </c>
      <c r="B35" s="11" t="str">
        <f t="shared" si="5"/>
        <v>CHP1</v>
      </c>
      <c r="C35" s="11" t="str">
        <f>VLOOKUP('intouch变量（离散）'!$A35,基本表格!$G:$Q,2,FALSE)</f>
        <v>2415+P8-M1 1#环式刨片机 电机控制 维修开关</v>
      </c>
      <c r="D35" t="s">
        <v>154</v>
      </c>
      <c r="E35" t="str">
        <f t="shared" si="1"/>
        <v>No</v>
      </c>
      <c r="F35" t="str">
        <f t="shared" si="2"/>
        <v>0</v>
      </c>
      <c r="G35" t="s">
        <v>154</v>
      </c>
      <c r="H35" t="s">
        <v>155</v>
      </c>
      <c r="I35" t="str">
        <f t="shared" si="3"/>
        <v/>
      </c>
      <c r="J35" t="str">
        <f t="shared" si="4"/>
        <v/>
      </c>
      <c r="K35" t="str">
        <f>VLOOKUP('intouch变量（离散）'!$A35,基本表格!$G:$Q,9,FALSE)</f>
        <v>On</v>
      </c>
      <c r="L35">
        <v>1</v>
      </c>
      <c r="M35" t="s">
        <v>156</v>
      </c>
      <c r="N35" t="s">
        <v>157</v>
      </c>
      <c r="O35" t="s">
        <v>158</v>
      </c>
      <c r="P35" t="str">
        <f>VLOOKUP('intouch变量（离散）'!$A35,基本表格!$G:$Q,3,FALSE)</f>
        <v>DB1100,X16.2</v>
      </c>
      <c r="Q35" t="str">
        <f>VLOOKUP('intouch变量（离散）'!$A35,基本表格!$G:$Q,10,FALSE)</f>
        <v>Yes</v>
      </c>
      <c r="R35" t="str">
        <f t="shared" si="6"/>
        <v>DB1100,X16.2 2415+P8-M1 1#环式刨片机 电机控制 维修开关</v>
      </c>
      <c r="S35">
        <v>0</v>
      </c>
      <c r="T35">
        <v>0</v>
      </c>
    </row>
    <row r="36" spans="1:20">
      <c r="A36" t="s">
        <v>192</v>
      </c>
      <c r="B36" s="11" t="str">
        <f t="shared" si="5"/>
        <v>CHP1</v>
      </c>
      <c r="C36" s="11" t="str">
        <f>VLOOKUP('intouch变量（离散）'!$A36,基本表格!$G:$Q,2,FALSE)</f>
        <v>2415+P8-M1 1#环式刨片机 电机控制 左跑偏2检测</v>
      </c>
      <c r="D36" t="s">
        <v>154</v>
      </c>
      <c r="E36" t="str">
        <f t="shared" si="1"/>
        <v>No</v>
      </c>
      <c r="F36" t="str">
        <f t="shared" si="2"/>
        <v>0</v>
      </c>
      <c r="G36" t="s">
        <v>154</v>
      </c>
      <c r="H36" t="s">
        <v>155</v>
      </c>
      <c r="I36" t="str">
        <f t="shared" si="3"/>
        <v/>
      </c>
      <c r="J36" t="str">
        <f t="shared" si="4"/>
        <v/>
      </c>
      <c r="K36" t="str">
        <f>VLOOKUP('intouch变量（离散）'!$A36,基本表格!$G:$Q,9,FALSE)</f>
        <v>None</v>
      </c>
      <c r="L36">
        <v>1</v>
      </c>
      <c r="M36" t="s">
        <v>156</v>
      </c>
      <c r="N36" t="s">
        <v>157</v>
      </c>
      <c r="O36" t="s">
        <v>158</v>
      </c>
      <c r="P36" t="str">
        <f>VLOOKUP('intouch变量（离散）'!$A36,基本表格!$G:$Q,3,FALSE)</f>
        <v>DB1100,X16.3</v>
      </c>
      <c r="Q36" t="str">
        <f>VLOOKUP('intouch变量（离散）'!$A36,基本表格!$G:$Q,10,FALSE)</f>
        <v>Yes</v>
      </c>
      <c r="R36" t="str">
        <f t="shared" si="6"/>
        <v>DB1100,X16.3 2415+P8-M1 1#环式刨片机 电机控制 左跑偏2检测</v>
      </c>
      <c r="S36">
        <v>0</v>
      </c>
      <c r="T36">
        <v>0</v>
      </c>
    </row>
    <row r="37" spans="1:20">
      <c r="A37" t="s">
        <v>193</v>
      </c>
      <c r="B37" s="11" t="str">
        <f t="shared" si="5"/>
        <v>CHP1</v>
      </c>
      <c r="C37" s="11" t="str">
        <f>VLOOKUP('intouch变量（离散）'!$A37,基本表格!$G:$Q,2,FALSE)</f>
        <v>2415+P8-M1 1#环式刨片机 电机控制 右跑偏2检测</v>
      </c>
      <c r="D37" t="s">
        <v>154</v>
      </c>
      <c r="E37" t="str">
        <f t="shared" si="1"/>
        <v>No</v>
      </c>
      <c r="F37" t="str">
        <f t="shared" si="2"/>
        <v>0</v>
      </c>
      <c r="G37" t="s">
        <v>154</v>
      </c>
      <c r="H37" t="s">
        <v>155</v>
      </c>
      <c r="I37" t="str">
        <f t="shared" si="3"/>
        <v/>
      </c>
      <c r="J37" t="str">
        <f t="shared" si="4"/>
        <v/>
      </c>
      <c r="K37" t="str">
        <f>VLOOKUP('intouch变量（离散）'!$A37,基本表格!$G:$Q,9,FALSE)</f>
        <v>None</v>
      </c>
      <c r="L37">
        <v>1</v>
      </c>
      <c r="M37" t="s">
        <v>156</v>
      </c>
      <c r="N37" t="s">
        <v>157</v>
      </c>
      <c r="O37" t="s">
        <v>158</v>
      </c>
      <c r="P37" t="str">
        <f>VLOOKUP('intouch变量（离散）'!$A37,基本表格!$G:$Q,3,FALSE)</f>
        <v>DB1100,X16.4</v>
      </c>
      <c r="Q37" t="str">
        <f>VLOOKUP('intouch变量（离散）'!$A37,基本表格!$G:$Q,10,FALSE)</f>
        <v>Yes</v>
      </c>
      <c r="R37" t="str">
        <f t="shared" si="6"/>
        <v>DB1100,X16.4 2415+P8-M1 1#环式刨片机 电机控制 右跑偏2检测</v>
      </c>
      <c r="S37">
        <v>0</v>
      </c>
      <c r="T37">
        <v>0</v>
      </c>
    </row>
    <row r="38" spans="1:20">
      <c r="A38" t="s">
        <v>194</v>
      </c>
      <c r="B38" s="11" t="str">
        <f t="shared" si="5"/>
        <v>CHP1</v>
      </c>
      <c r="C38" s="11" t="str">
        <f>VLOOKUP('intouch变量（离散）'!$A38,基本表格!$G:$Q,2,FALSE)</f>
        <v>2415+P8-M1 1#环式刨片机 给定频率 上限保护使能</v>
      </c>
      <c r="D38" t="s">
        <v>154</v>
      </c>
      <c r="E38" t="str">
        <f t="shared" si="1"/>
        <v>Yes</v>
      </c>
      <c r="F38" t="str">
        <f t="shared" si="2"/>
        <v>900</v>
      </c>
      <c r="G38" t="s">
        <v>154</v>
      </c>
      <c r="H38" t="s">
        <v>155</v>
      </c>
      <c r="I38" t="str">
        <f t="shared" si="3"/>
        <v>禁用</v>
      </c>
      <c r="J38" t="str">
        <f t="shared" si="4"/>
        <v>启用</v>
      </c>
      <c r="K38" t="str">
        <f>VLOOKUP('intouch变量（离散）'!$A38,基本表格!$G:$Q,9,FALSE)</f>
        <v>None</v>
      </c>
      <c r="L38">
        <v>1</v>
      </c>
      <c r="M38" t="s">
        <v>156</v>
      </c>
      <c r="N38" t="s">
        <v>157</v>
      </c>
      <c r="O38" t="s">
        <v>158</v>
      </c>
      <c r="P38" t="str">
        <f>VLOOKUP('intouch变量（离散）'!$A38,基本表格!$G:$Q,3,FALSE)</f>
        <v>DB1100,X50.3</v>
      </c>
      <c r="Q38" t="str">
        <f>VLOOKUP('intouch变量（离散）'!$A38,基本表格!$G:$Q,10,FALSE)</f>
        <v>No</v>
      </c>
      <c r="R38" t="str">
        <f t="shared" si="6"/>
        <v>DB1100,X50.3 2415+P8-M1 1#环式刨片机 给定频率 上限保护使能</v>
      </c>
      <c r="S38">
        <v>0</v>
      </c>
      <c r="T38">
        <v>0</v>
      </c>
    </row>
    <row r="39" spans="1:20">
      <c r="A39" t="s">
        <v>195</v>
      </c>
      <c r="B39" s="11" t="str">
        <f t="shared" si="5"/>
        <v>CHP1</v>
      </c>
      <c r="C39" s="11" t="str">
        <f>VLOOKUP('intouch变量（离散）'!$A39,基本表格!$G:$Q,2,FALSE)</f>
        <v>2415+P8-M1 1#环式刨片机 给定频率 下限保护使能</v>
      </c>
      <c r="D39" t="s">
        <v>154</v>
      </c>
      <c r="E39" t="str">
        <f t="shared" si="1"/>
        <v>Yes</v>
      </c>
      <c r="F39" t="str">
        <f t="shared" si="2"/>
        <v>900</v>
      </c>
      <c r="G39" t="s">
        <v>154</v>
      </c>
      <c r="H39" t="s">
        <v>155</v>
      </c>
      <c r="I39" t="str">
        <f t="shared" si="3"/>
        <v>禁用</v>
      </c>
      <c r="J39" t="str">
        <f t="shared" si="4"/>
        <v>启用</v>
      </c>
      <c r="K39" t="str">
        <f>VLOOKUP('intouch变量（离散）'!$A39,基本表格!$G:$Q,9,FALSE)</f>
        <v>None</v>
      </c>
      <c r="L39">
        <v>1</v>
      </c>
      <c r="M39" t="s">
        <v>156</v>
      </c>
      <c r="N39" t="s">
        <v>157</v>
      </c>
      <c r="O39" t="s">
        <v>158</v>
      </c>
      <c r="P39" t="str">
        <f>VLOOKUP('intouch变量（离散）'!$A39,基本表格!$G:$Q,3,FALSE)</f>
        <v>DB1100,X50.4</v>
      </c>
      <c r="Q39" t="str">
        <f>VLOOKUP('intouch变量（离散）'!$A39,基本表格!$G:$Q,10,FALSE)</f>
        <v>No</v>
      </c>
      <c r="R39" t="str">
        <f t="shared" si="6"/>
        <v>DB1100,X50.4 2415+P8-M1 1#环式刨片机 给定频率 下限保护使能</v>
      </c>
      <c r="S39">
        <v>0</v>
      </c>
      <c r="T39">
        <v>0</v>
      </c>
    </row>
    <row r="40" spans="1:20">
      <c r="A40" t="s">
        <v>196</v>
      </c>
      <c r="B40" s="11" t="str">
        <f t="shared" si="5"/>
        <v>CHP1</v>
      </c>
      <c r="C40" s="11" t="str">
        <f>VLOOKUP('intouch变量（离散）'!$A40,基本表格!$G:$Q,2,FALSE)</f>
        <v>2415+P8-M1 1#环式刨片机 给定频率 上限报警</v>
      </c>
      <c r="D40" t="s">
        <v>154</v>
      </c>
      <c r="E40" t="str">
        <f t="shared" si="1"/>
        <v>No</v>
      </c>
      <c r="F40" t="str">
        <f t="shared" si="2"/>
        <v>0</v>
      </c>
      <c r="G40" t="s">
        <v>154</v>
      </c>
      <c r="H40" t="s">
        <v>155</v>
      </c>
      <c r="I40" t="str">
        <f t="shared" si="3"/>
        <v/>
      </c>
      <c r="J40" t="str">
        <f t="shared" si="4"/>
        <v/>
      </c>
      <c r="K40" t="str">
        <f>VLOOKUP('intouch变量（离散）'!$A40,基本表格!$G:$Q,9,FALSE)</f>
        <v>None</v>
      </c>
      <c r="L40">
        <v>1</v>
      </c>
      <c r="M40" t="s">
        <v>156</v>
      </c>
      <c r="N40" t="s">
        <v>157</v>
      </c>
      <c r="O40" t="s">
        <v>158</v>
      </c>
      <c r="P40" t="str">
        <f>VLOOKUP('intouch变量（离散）'!$A40,基本表格!$G:$Q,3,FALSE)</f>
        <v>DB1100,X50.5</v>
      </c>
      <c r="Q40" t="str">
        <f>VLOOKUP('intouch变量（离散）'!$A40,基本表格!$G:$Q,10,FALSE)</f>
        <v>Yes</v>
      </c>
      <c r="R40" t="str">
        <f t="shared" si="6"/>
        <v>DB1100,X50.5 2415+P8-M1 1#环式刨片机 给定频率 上限报警</v>
      </c>
      <c r="S40">
        <v>0</v>
      </c>
      <c r="T40">
        <v>0</v>
      </c>
    </row>
    <row r="41" spans="1:20">
      <c r="A41" t="s">
        <v>197</v>
      </c>
      <c r="B41" s="11" t="str">
        <f t="shared" si="5"/>
        <v>CHP1</v>
      </c>
      <c r="C41" s="11" t="str">
        <f>VLOOKUP('intouch变量（离散）'!$A41,基本表格!$G:$Q,2,FALSE)</f>
        <v>2415+P8-M1 1#环式刨片机 给定频率 下限报警</v>
      </c>
      <c r="D41" t="s">
        <v>154</v>
      </c>
      <c r="E41" t="str">
        <f t="shared" si="1"/>
        <v>No</v>
      </c>
      <c r="F41" t="str">
        <f t="shared" si="2"/>
        <v>0</v>
      </c>
      <c r="G41" t="s">
        <v>154</v>
      </c>
      <c r="H41" t="s">
        <v>155</v>
      </c>
      <c r="I41" t="str">
        <f t="shared" si="3"/>
        <v/>
      </c>
      <c r="J41" t="str">
        <f t="shared" si="4"/>
        <v/>
      </c>
      <c r="K41" t="str">
        <f>VLOOKUP('intouch变量（离散）'!$A41,基本表格!$G:$Q,9,FALSE)</f>
        <v>None</v>
      </c>
      <c r="L41">
        <v>1</v>
      </c>
      <c r="M41" t="s">
        <v>156</v>
      </c>
      <c r="N41" t="s">
        <v>157</v>
      </c>
      <c r="O41" t="s">
        <v>158</v>
      </c>
      <c r="P41" t="str">
        <f>VLOOKUP('intouch变量（离散）'!$A41,基本表格!$G:$Q,3,FALSE)</f>
        <v>DB1100,X50.6</v>
      </c>
      <c r="Q41" t="str">
        <f>VLOOKUP('intouch变量（离散）'!$A41,基本表格!$G:$Q,10,FALSE)</f>
        <v>Yes</v>
      </c>
      <c r="R41" t="str">
        <f t="shared" si="6"/>
        <v>DB1100,X50.6 2415+P8-M1 1#环式刨片机 给定频率 下限报警</v>
      </c>
      <c r="S41">
        <v>0</v>
      </c>
      <c r="T41">
        <v>0</v>
      </c>
    </row>
    <row r="42" spans="1:20">
      <c r="A42" t="s">
        <v>198</v>
      </c>
      <c r="B42" s="11" t="str">
        <f t="shared" si="5"/>
        <v>CHP1</v>
      </c>
      <c r="C42" s="11" t="str">
        <f>VLOOKUP('intouch变量（离散）'!$A42,基本表格!$G:$Q,2,FALSE)</f>
        <v>2415+P8-M1 1#环式刨片机 给定频率 上上限报警</v>
      </c>
      <c r="D42" t="s">
        <v>154</v>
      </c>
      <c r="E42" t="str">
        <f t="shared" si="1"/>
        <v>No</v>
      </c>
      <c r="F42" t="str">
        <f t="shared" si="2"/>
        <v>0</v>
      </c>
      <c r="G42" t="s">
        <v>154</v>
      </c>
      <c r="H42" t="s">
        <v>155</v>
      </c>
      <c r="I42" t="str">
        <f t="shared" si="3"/>
        <v/>
      </c>
      <c r="J42" t="str">
        <f t="shared" si="4"/>
        <v/>
      </c>
      <c r="K42" t="str">
        <f>VLOOKUP('intouch变量（离散）'!$A42,基本表格!$G:$Q,9,FALSE)</f>
        <v>On</v>
      </c>
      <c r="L42">
        <v>1</v>
      </c>
      <c r="M42" t="s">
        <v>156</v>
      </c>
      <c r="N42" t="s">
        <v>157</v>
      </c>
      <c r="O42" t="s">
        <v>158</v>
      </c>
      <c r="P42" t="str">
        <f>VLOOKUP('intouch变量（离散）'!$A42,基本表格!$G:$Q,3,FALSE)</f>
        <v>DB1100,X50.7</v>
      </c>
      <c r="Q42" t="str">
        <f>VLOOKUP('intouch变量（离散）'!$A42,基本表格!$G:$Q,10,FALSE)</f>
        <v>Yes</v>
      </c>
      <c r="R42" t="str">
        <f t="shared" si="6"/>
        <v>DB1100,X50.7 2415+P8-M1 1#环式刨片机 给定频率 上上限报警</v>
      </c>
      <c r="S42">
        <v>0</v>
      </c>
      <c r="T42">
        <v>0</v>
      </c>
    </row>
    <row r="43" spans="1:20">
      <c r="A43" t="s">
        <v>199</v>
      </c>
      <c r="B43" s="11" t="str">
        <f t="shared" si="5"/>
        <v>CHP1</v>
      </c>
      <c r="C43" s="11" t="str">
        <f>VLOOKUP('intouch变量（离散）'!$A43,基本表格!$G:$Q,2,FALSE)</f>
        <v>2415+P8-M1 1#环式刨片机 给定频率 下下限报警</v>
      </c>
      <c r="D43" t="s">
        <v>154</v>
      </c>
      <c r="E43" t="str">
        <f t="shared" si="1"/>
        <v>No</v>
      </c>
      <c r="F43" t="str">
        <f t="shared" si="2"/>
        <v>0</v>
      </c>
      <c r="G43" t="s">
        <v>154</v>
      </c>
      <c r="H43" t="s">
        <v>155</v>
      </c>
      <c r="I43" t="str">
        <f t="shared" si="3"/>
        <v/>
      </c>
      <c r="J43" t="str">
        <f t="shared" si="4"/>
        <v/>
      </c>
      <c r="K43" t="str">
        <f>VLOOKUP('intouch变量（离散）'!$A43,基本表格!$G:$Q,9,FALSE)</f>
        <v>On</v>
      </c>
      <c r="L43">
        <v>1</v>
      </c>
      <c r="M43" t="s">
        <v>156</v>
      </c>
      <c r="N43" t="s">
        <v>157</v>
      </c>
      <c r="O43" t="s">
        <v>158</v>
      </c>
      <c r="P43" t="str">
        <f>VLOOKUP('intouch变量（离散）'!$A43,基本表格!$G:$Q,3,FALSE)</f>
        <v>DB1100,X51.0</v>
      </c>
      <c r="Q43" t="str">
        <f>VLOOKUP('intouch变量（离散）'!$A43,基本表格!$G:$Q,10,FALSE)</f>
        <v>Yes</v>
      </c>
      <c r="R43" t="str">
        <f t="shared" si="6"/>
        <v>DB1100,X51.0 2415+P8-M1 1#环式刨片机 给定频率 下下限报警</v>
      </c>
      <c r="S43">
        <v>0</v>
      </c>
      <c r="T43">
        <v>0</v>
      </c>
    </row>
    <row r="44" spans="1:20">
      <c r="A44" t="s">
        <v>200</v>
      </c>
      <c r="B44" s="11" t="str">
        <f t="shared" si="5"/>
        <v>CHP1</v>
      </c>
      <c r="C44" s="11" t="str">
        <f>VLOOKUP('intouch变量（离散）'!$A44,基本表格!$G:$Q,2,FALSE)</f>
        <v>2415+P8-M1 1#环式刨片机 给定频率 极限报警</v>
      </c>
      <c r="D44" t="s">
        <v>154</v>
      </c>
      <c r="E44" t="str">
        <f t="shared" si="1"/>
        <v>No</v>
      </c>
      <c r="F44" t="str">
        <f t="shared" si="2"/>
        <v>0</v>
      </c>
      <c r="G44" t="s">
        <v>154</v>
      </c>
      <c r="H44" t="s">
        <v>155</v>
      </c>
      <c r="I44" t="str">
        <f t="shared" si="3"/>
        <v/>
      </c>
      <c r="J44" t="str">
        <f t="shared" si="4"/>
        <v/>
      </c>
      <c r="K44" t="str">
        <f>VLOOKUP('intouch变量（离散）'!$A44,基本表格!$G:$Q,9,FALSE)</f>
        <v>On</v>
      </c>
      <c r="L44">
        <v>1</v>
      </c>
      <c r="M44" t="s">
        <v>156</v>
      </c>
      <c r="N44" t="s">
        <v>157</v>
      </c>
      <c r="O44" t="s">
        <v>158</v>
      </c>
      <c r="P44" t="str">
        <f>VLOOKUP('intouch变量（离散）'!$A44,基本表格!$G:$Q,3,FALSE)</f>
        <v>DB1100,X51.1</v>
      </c>
      <c r="Q44" t="str">
        <f>VLOOKUP('intouch变量（离散）'!$A44,基本表格!$G:$Q,10,FALSE)</f>
        <v>Yes</v>
      </c>
      <c r="R44" t="str">
        <f t="shared" si="6"/>
        <v>DB1100,X51.1 2415+P8-M1 1#环式刨片机 给定频率 极限报警</v>
      </c>
      <c r="S44">
        <v>0</v>
      </c>
      <c r="T44">
        <v>0</v>
      </c>
    </row>
    <row r="45" spans="1:20">
      <c r="A45" t="s">
        <v>201</v>
      </c>
      <c r="B45" s="11" t="str">
        <f t="shared" si="5"/>
        <v>CHP1</v>
      </c>
      <c r="C45" s="11" t="str">
        <f>VLOOKUP('intouch变量（离散）'!$A45,基本表格!$G:$Q,2,FALSE)</f>
        <v>2415+P8-M1 1#环式刨片机 给定频率 传感器断线报警</v>
      </c>
      <c r="D45" t="s">
        <v>154</v>
      </c>
      <c r="E45" t="str">
        <f t="shared" si="1"/>
        <v>No</v>
      </c>
      <c r="F45" t="str">
        <f t="shared" si="2"/>
        <v>0</v>
      </c>
      <c r="G45" t="s">
        <v>154</v>
      </c>
      <c r="H45" t="s">
        <v>155</v>
      </c>
      <c r="I45" t="str">
        <f t="shared" si="3"/>
        <v/>
      </c>
      <c r="J45" t="str">
        <f t="shared" si="4"/>
        <v/>
      </c>
      <c r="K45" t="str">
        <f>VLOOKUP('intouch变量（离散）'!$A45,基本表格!$G:$Q,9,FALSE)</f>
        <v>On</v>
      </c>
      <c r="L45">
        <v>1</v>
      </c>
      <c r="M45" t="s">
        <v>156</v>
      </c>
      <c r="N45" t="s">
        <v>157</v>
      </c>
      <c r="O45" t="s">
        <v>158</v>
      </c>
      <c r="P45" t="str">
        <f>VLOOKUP('intouch变量（离散）'!$A45,基本表格!$G:$Q,3,FALSE)</f>
        <v>DB1100,X51.2</v>
      </c>
      <c r="Q45" t="str">
        <f>VLOOKUP('intouch变量（离散）'!$A45,基本表格!$G:$Q,10,FALSE)</f>
        <v>Yes</v>
      </c>
      <c r="R45" t="str">
        <f t="shared" si="6"/>
        <v>DB1100,X51.2 2415+P8-M1 1#环式刨片机 给定频率 传感器断线报警</v>
      </c>
      <c r="S45">
        <v>0</v>
      </c>
      <c r="T45">
        <v>0</v>
      </c>
    </row>
    <row r="46" spans="1:20">
      <c r="A46" t="s">
        <v>202</v>
      </c>
      <c r="B46" s="11" t="str">
        <f t="shared" si="5"/>
        <v>CHP1</v>
      </c>
      <c r="C46" s="11" t="str">
        <f>VLOOKUP('intouch变量（离散）'!$A46,基本表格!$G:$Q,2,FALSE)</f>
        <v>2415+P8-M1 1#环式刨片机 反馈频率 上限保护使能</v>
      </c>
      <c r="D46" t="s">
        <v>154</v>
      </c>
      <c r="E46" t="str">
        <f t="shared" si="1"/>
        <v>Yes</v>
      </c>
      <c r="F46" t="str">
        <f t="shared" si="2"/>
        <v>900</v>
      </c>
      <c r="G46" t="s">
        <v>154</v>
      </c>
      <c r="H46" t="s">
        <v>155</v>
      </c>
      <c r="I46" t="str">
        <f t="shared" si="3"/>
        <v>禁用</v>
      </c>
      <c r="J46" t="str">
        <f t="shared" si="4"/>
        <v>启用</v>
      </c>
      <c r="K46" t="str">
        <f>VLOOKUP('intouch变量（离散）'!$A46,基本表格!$G:$Q,9,FALSE)</f>
        <v>None</v>
      </c>
      <c r="L46">
        <v>1</v>
      </c>
      <c r="M46" t="s">
        <v>156</v>
      </c>
      <c r="N46" t="s">
        <v>157</v>
      </c>
      <c r="O46" t="s">
        <v>158</v>
      </c>
      <c r="P46" t="str">
        <f>VLOOKUP('intouch变量（离散）'!$A46,基本表格!$G:$Q,3,FALSE)</f>
        <v>DB1100,X100.3</v>
      </c>
      <c r="Q46" t="str">
        <f>VLOOKUP('intouch变量（离散）'!$A46,基本表格!$G:$Q,10,FALSE)</f>
        <v>No</v>
      </c>
      <c r="R46" t="str">
        <f t="shared" si="6"/>
        <v>DB1100,X100.3 2415+P8-M1 1#环式刨片机 反馈频率 上限保护使能</v>
      </c>
      <c r="S46">
        <v>0</v>
      </c>
      <c r="T46">
        <v>0</v>
      </c>
    </row>
    <row r="47" spans="1:20">
      <c r="A47" t="s">
        <v>203</v>
      </c>
      <c r="B47" s="11" t="str">
        <f t="shared" si="5"/>
        <v>CHP1</v>
      </c>
      <c r="C47" s="11" t="str">
        <f>VLOOKUP('intouch变量（离散）'!$A47,基本表格!$G:$Q,2,FALSE)</f>
        <v>2415+P8-M1 1#环式刨片机 反馈频率 下限保护使能</v>
      </c>
      <c r="D47" t="s">
        <v>154</v>
      </c>
      <c r="E47" t="str">
        <f t="shared" si="1"/>
        <v>Yes</v>
      </c>
      <c r="F47" t="str">
        <f t="shared" si="2"/>
        <v>900</v>
      </c>
      <c r="G47" t="s">
        <v>154</v>
      </c>
      <c r="H47" t="s">
        <v>155</v>
      </c>
      <c r="I47" t="str">
        <f t="shared" si="3"/>
        <v>禁用</v>
      </c>
      <c r="J47" t="str">
        <f t="shared" si="4"/>
        <v>启用</v>
      </c>
      <c r="K47" t="str">
        <f>VLOOKUP('intouch变量（离散）'!$A47,基本表格!$G:$Q,9,FALSE)</f>
        <v>None</v>
      </c>
      <c r="L47">
        <v>1</v>
      </c>
      <c r="M47" t="s">
        <v>156</v>
      </c>
      <c r="N47" t="s">
        <v>157</v>
      </c>
      <c r="O47" t="s">
        <v>158</v>
      </c>
      <c r="P47" t="str">
        <f>VLOOKUP('intouch变量（离散）'!$A47,基本表格!$G:$Q,3,FALSE)</f>
        <v>DB1100,X100.4</v>
      </c>
      <c r="Q47" t="str">
        <f>VLOOKUP('intouch变量（离散）'!$A47,基本表格!$G:$Q,10,FALSE)</f>
        <v>No</v>
      </c>
      <c r="R47" t="str">
        <f t="shared" si="6"/>
        <v>DB1100,X100.4 2415+P8-M1 1#环式刨片机 反馈频率 下限保护使能</v>
      </c>
      <c r="S47">
        <v>0</v>
      </c>
      <c r="T47">
        <v>0</v>
      </c>
    </row>
    <row r="48" spans="1:20">
      <c r="A48" t="s">
        <v>204</v>
      </c>
      <c r="B48" s="11" t="str">
        <f t="shared" si="5"/>
        <v>CHP1</v>
      </c>
      <c r="C48" s="11" t="str">
        <f>VLOOKUP('intouch变量（离散）'!$A48,基本表格!$G:$Q,2,FALSE)</f>
        <v>2415+P8-M1 1#环式刨片机 反馈频率 上限报警</v>
      </c>
      <c r="D48" t="s">
        <v>154</v>
      </c>
      <c r="E48" t="str">
        <f t="shared" si="1"/>
        <v>No</v>
      </c>
      <c r="F48" t="str">
        <f t="shared" si="2"/>
        <v>0</v>
      </c>
      <c r="G48" t="s">
        <v>154</v>
      </c>
      <c r="H48" t="s">
        <v>155</v>
      </c>
      <c r="I48" t="str">
        <f t="shared" si="3"/>
        <v/>
      </c>
      <c r="J48" t="str">
        <f t="shared" si="4"/>
        <v/>
      </c>
      <c r="K48" t="str">
        <f>VLOOKUP('intouch变量（离散）'!$A48,基本表格!$G:$Q,9,FALSE)</f>
        <v>None</v>
      </c>
      <c r="L48">
        <v>1</v>
      </c>
      <c r="M48" t="s">
        <v>156</v>
      </c>
      <c r="N48" t="s">
        <v>157</v>
      </c>
      <c r="O48" t="s">
        <v>158</v>
      </c>
      <c r="P48" t="str">
        <f>VLOOKUP('intouch变量（离散）'!$A48,基本表格!$G:$Q,3,FALSE)</f>
        <v>DB1100,X100.5</v>
      </c>
      <c r="Q48" t="str">
        <f>VLOOKUP('intouch变量（离散）'!$A48,基本表格!$G:$Q,10,FALSE)</f>
        <v>Yes</v>
      </c>
      <c r="R48" t="str">
        <f t="shared" si="6"/>
        <v>DB1100,X100.5 2415+P8-M1 1#环式刨片机 反馈频率 上限报警</v>
      </c>
      <c r="S48">
        <v>0</v>
      </c>
      <c r="T48">
        <v>0</v>
      </c>
    </row>
    <row r="49" spans="1:20">
      <c r="A49" t="s">
        <v>205</v>
      </c>
      <c r="B49" s="11" t="str">
        <f t="shared" si="5"/>
        <v>CHP1</v>
      </c>
      <c r="C49" s="11" t="str">
        <f>VLOOKUP('intouch变量（离散）'!$A49,基本表格!$G:$Q,2,FALSE)</f>
        <v>2415+P8-M1 1#环式刨片机 反馈频率 下限报警</v>
      </c>
      <c r="D49" t="s">
        <v>154</v>
      </c>
      <c r="E49" t="str">
        <f t="shared" si="1"/>
        <v>No</v>
      </c>
      <c r="F49" t="str">
        <f t="shared" si="2"/>
        <v>0</v>
      </c>
      <c r="G49" t="s">
        <v>154</v>
      </c>
      <c r="H49" t="s">
        <v>155</v>
      </c>
      <c r="I49" t="str">
        <f t="shared" si="3"/>
        <v/>
      </c>
      <c r="J49" t="str">
        <f t="shared" si="4"/>
        <v/>
      </c>
      <c r="K49" t="str">
        <f>VLOOKUP('intouch变量（离散）'!$A49,基本表格!$G:$Q,9,FALSE)</f>
        <v>None</v>
      </c>
      <c r="L49">
        <v>1</v>
      </c>
      <c r="M49" t="s">
        <v>156</v>
      </c>
      <c r="N49" t="s">
        <v>157</v>
      </c>
      <c r="O49" t="s">
        <v>158</v>
      </c>
      <c r="P49" t="str">
        <f>VLOOKUP('intouch变量（离散）'!$A49,基本表格!$G:$Q,3,FALSE)</f>
        <v>DB1100,X100.6</v>
      </c>
      <c r="Q49" t="str">
        <f>VLOOKUP('intouch变量（离散）'!$A49,基本表格!$G:$Q,10,FALSE)</f>
        <v>Yes</v>
      </c>
      <c r="R49" t="str">
        <f t="shared" si="6"/>
        <v>DB1100,X100.6 2415+P8-M1 1#环式刨片机 反馈频率 下限报警</v>
      </c>
      <c r="S49">
        <v>0</v>
      </c>
      <c r="T49">
        <v>0</v>
      </c>
    </row>
    <row r="50" spans="1:20">
      <c r="A50" t="s">
        <v>206</v>
      </c>
      <c r="B50" s="11" t="str">
        <f t="shared" si="5"/>
        <v>CHP1</v>
      </c>
      <c r="C50" s="11" t="str">
        <f>VLOOKUP('intouch变量（离散）'!$A50,基本表格!$G:$Q,2,FALSE)</f>
        <v>2415+P8-M1 1#环式刨片机 反馈频率 上上限报警</v>
      </c>
      <c r="D50" t="s">
        <v>154</v>
      </c>
      <c r="E50" t="str">
        <f t="shared" si="1"/>
        <v>No</v>
      </c>
      <c r="F50" t="str">
        <f t="shared" si="2"/>
        <v>0</v>
      </c>
      <c r="G50" t="s">
        <v>154</v>
      </c>
      <c r="H50" t="s">
        <v>155</v>
      </c>
      <c r="I50" t="str">
        <f t="shared" si="3"/>
        <v/>
      </c>
      <c r="J50" t="str">
        <f t="shared" si="4"/>
        <v/>
      </c>
      <c r="K50" t="str">
        <f>VLOOKUP('intouch变量（离散）'!$A50,基本表格!$G:$Q,9,FALSE)</f>
        <v>On</v>
      </c>
      <c r="L50">
        <v>1</v>
      </c>
      <c r="M50" t="s">
        <v>156</v>
      </c>
      <c r="N50" t="s">
        <v>157</v>
      </c>
      <c r="O50" t="s">
        <v>158</v>
      </c>
      <c r="P50" t="str">
        <f>VLOOKUP('intouch变量（离散）'!$A50,基本表格!$G:$Q,3,FALSE)</f>
        <v>DB1100,X100.7</v>
      </c>
      <c r="Q50" t="str">
        <f>VLOOKUP('intouch变量（离散）'!$A50,基本表格!$G:$Q,10,FALSE)</f>
        <v>Yes</v>
      </c>
      <c r="R50" t="str">
        <f t="shared" si="6"/>
        <v>DB1100,X100.7 2415+P8-M1 1#环式刨片机 反馈频率 上上限报警</v>
      </c>
      <c r="S50">
        <v>0</v>
      </c>
      <c r="T50">
        <v>0</v>
      </c>
    </row>
    <row r="51" spans="1:20">
      <c r="A51" t="s">
        <v>207</v>
      </c>
      <c r="B51" s="11" t="str">
        <f t="shared" si="5"/>
        <v>CHP1</v>
      </c>
      <c r="C51" s="11" t="str">
        <f>VLOOKUP('intouch变量（离散）'!$A51,基本表格!$G:$Q,2,FALSE)</f>
        <v>2415+P8-M1 1#环式刨片机 反馈频率 下下限报警</v>
      </c>
      <c r="D51" t="s">
        <v>154</v>
      </c>
      <c r="E51" t="str">
        <f t="shared" si="1"/>
        <v>No</v>
      </c>
      <c r="F51" t="str">
        <f t="shared" si="2"/>
        <v>0</v>
      </c>
      <c r="G51" t="s">
        <v>154</v>
      </c>
      <c r="H51" t="s">
        <v>155</v>
      </c>
      <c r="I51" t="str">
        <f t="shared" si="3"/>
        <v/>
      </c>
      <c r="J51" t="str">
        <f t="shared" si="4"/>
        <v/>
      </c>
      <c r="K51" t="str">
        <f>VLOOKUP('intouch变量（离散）'!$A51,基本表格!$G:$Q,9,FALSE)</f>
        <v>On</v>
      </c>
      <c r="L51">
        <v>1</v>
      </c>
      <c r="M51" t="s">
        <v>156</v>
      </c>
      <c r="N51" t="s">
        <v>157</v>
      </c>
      <c r="O51" t="s">
        <v>158</v>
      </c>
      <c r="P51" t="str">
        <f>VLOOKUP('intouch变量（离散）'!$A51,基本表格!$G:$Q,3,FALSE)</f>
        <v>DB1100,X101.0</v>
      </c>
      <c r="Q51" t="str">
        <f>VLOOKUP('intouch变量（离散）'!$A51,基本表格!$G:$Q,10,FALSE)</f>
        <v>Yes</v>
      </c>
      <c r="R51" t="str">
        <f t="shared" si="6"/>
        <v>DB1100,X101.0 2415+P8-M1 1#环式刨片机 反馈频率 下下限报警</v>
      </c>
      <c r="S51">
        <v>0</v>
      </c>
      <c r="T51">
        <v>0</v>
      </c>
    </row>
    <row r="52" spans="1:20">
      <c r="A52" t="s">
        <v>208</v>
      </c>
      <c r="B52" s="11" t="str">
        <f t="shared" si="5"/>
        <v>CHP1</v>
      </c>
      <c r="C52" s="11" t="str">
        <f>VLOOKUP('intouch变量（离散）'!$A52,基本表格!$G:$Q,2,FALSE)</f>
        <v>2415+P8-M1 1#环式刨片机 反馈频率 极限报警</v>
      </c>
      <c r="D52" t="s">
        <v>154</v>
      </c>
      <c r="E52" t="str">
        <f t="shared" si="1"/>
        <v>No</v>
      </c>
      <c r="F52" t="str">
        <f t="shared" si="2"/>
        <v>0</v>
      </c>
      <c r="G52" t="s">
        <v>154</v>
      </c>
      <c r="H52" t="s">
        <v>155</v>
      </c>
      <c r="I52" t="str">
        <f t="shared" si="3"/>
        <v/>
      </c>
      <c r="J52" t="str">
        <f t="shared" si="4"/>
        <v/>
      </c>
      <c r="K52" t="str">
        <f>VLOOKUP('intouch变量（离散）'!$A52,基本表格!$G:$Q,9,FALSE)</f>
        <v>On</v>
      </c>
      <c r="L52">
        <v>1</v>
      </c>
      <c r="M52" t="s">
        <v>156</v>
      </c>
      <c r="N52" t="s">
        <v>157</v>
      </c>
      <c r="O52" t="s">
        <v>158</v>
      </c>
      <c r="P52" t="str">
        <f>VLOOKUP('intouch变量（离散）'!$A52,基本表格!$G:$Q,3,FALSE)</f>
        <v>DB1100,X101.1</v>
      </c>
      <c r="Q52" t="str">
        <f>VLOOKUP('intouch变量（离散）'!$A52,基本表格!$G:$Q,10,FALSE)</f>
        <v>Yes</v>
      </c>
      <c r="R52" t="str">
        <f t="shared" si="6"/>
        <v>DB1100,X101.1 2415+P8-M1 1#环式刨片机 反馈频率 极限报警</v>
      </c>
      <c r="S52">
        <v>0</v>
      </c>
      <c r="T52">
        <v>0</v>
      </c>
    </row>
    <row r="53" spans="1:20">
      <c r="A53" t="s">
        <v>209</v>
      </c>
      <c r="B53" s="11" t="str">
        <f t="shared" si="5"/>
        <v>CHP1</v>
      </c>
      <c r="C53" s="11" t="str">
        <f>VLOOKUP('intouch变量（离散）'!$A53,基本表格!$G:$Q,2,FALSE)</f>
        <v>2415+P8-M1 1#环式刨片机 反馈频率 传感器断线报警</v>
      </c>
      <c r="D53" t="s">
        <v>154</v>
      </c>
      <c r="E53" t="str">
        <f t="shared" si="1"/>
        <v>No</v>
      </c>
      <c r="F53" t="str">
        <f t="shared" si="2"/>
        <v>0</v>
      </c>
      <c r="G53" t="s">
        <v>154</v>
      </c>
      <c r="H53" t="s">
        <v>155</v>
      </c>
      <c r="I53" t="str">
        <f t="shared" si="3"/>
        <v/>
      </c>
      <c r="J53" t="str">
        <f t="shared" si="4"/>
        <v/>
      </c>
      <c r="K53" t="str">
        <f>VLOOKUP('intouch变量（离散）'!$A53,基本表格!$G:$Q,9,FALSE)</f>
        <v>On</v>
      </c>
      <c r="L53">
        <v>1</v>
      </c>
      <c r="M53" t="s">
        <v>156</v>
      </c>
      <c r="N53" t="s">
        <v>157</v>
      </c>
      <c r="O53" t="s">
        <v>158</v>
      </c>
      <c r="P53" t="str">
        <f>VLOOKUP('intouch变量（离散）'!$A53,基本表格!$G:$Q,3,FALSE)</f>
        <v>DB1100,X101.2</v>
      </c>
      <c r="Q53" t="str">
        <f>VLOOKUP('intouch变量（离散）'!$A53,基本表格!$G:$Q,10,FALSE)</f>
        <v>Yes</v>
      </c>
      <c r="R53" t="str">
        <f t="shared" si="6"/>
        <v>DB1100,X101.2 2415+P8-M1 1#环式刨片机 反馈频率 传感器断线报警</v>
      </c>
      <c r="S53">
        <v>0</v>
      </c>
      <c r="T53">
        <v>0</v>
      </c>
    </row>
    <row r="54" spans="1:20">
      <c r="A54" t="s">
        <v>210</v>
      </c>
      <c r="B54" s="11" t="str">
        <f t="shared" si="5"/>
        <v>CHP1</v>
      </c>
      <c r="C54" s="11" t="str">
        <f>VLOOKUP('intouch变量（离散）'!$A54,基本表格!$G:$Q,2,FALSE)</f>
        <v>2415+P8-M1 1#环式刨片机 变频器通讯 备妥（不能与正转信号使用同一个）</v>
      </c>
      <c r="D54" t="s">
        <v>154</v>
      </c>
      <c r="E54" t="str">
        <f t="shared" si="1"/>
        <v>No</v>
      </c>
      <c r="F54" t="str">
        <f t="shared" si="2"/>
        <v>0</v>
      </c>
      <c r="G54" t="s">
        <v>154</v>
      </c>
      <c r="H54" t="s">
        <v>155</v>
      </c>
      <c r="I54" t="str">
        <f t="shared" si="3"/>
        <v/>
      </c>
      <c r="J54" t="str">
        <f t="shared" si="4"/>
        <v/>
      </c>
      <c r="K54" t="str">
        <f>VLOOKUP('intouch变量（离散）'!$A54,基本表格!$G:$Q,9,FALSE)</f>
        <v>None</v>
      </c>
      <c r="L54">
        <v>1</v>
      </c>
      <c r="M54" t="s">
        <v>156</v>
      </c>
      <c r="N54" t="s">
        <v>157</v>
      </c>
      <c r="O54" t="s">
        <v>158</v>
      </c>
      <c r="P54" t="str">
        <f>VLOOKUP('intouch变量（离散）'!$A54,基本表格!$G:$Q,3,FALSE)</f>
        <v>DB1100,X150.0</v>
      </c>
      <c r="Q54" t="str">
        <f>VLOOKUP('intouch变量（离散）'!$A54,基本表格!$G:$Q,10,FALSE)</f>
        <v>Yes</v>
      </c>
      <c r="R54" t="str">
        <f t="shared" si="6"/>
        <v>DB1100,X150.0 2415+P8-M1 1#环式刨片机 变频器通讯 备妥（不能与正转信号使用同一个）</v>
      </c>
      <c r="S54">
        <v>0</v>
      </c>
      <c r="T54">
        <v>0</v>
      </c>
    </row>
    <row r="55" spans="1:20">
      <c r="A55" t="s">
        <v>211</v>
      </c>
      <c r="B55" s="11" t="str">
        <f t="shared" si="5"/>
        <v>CHP1</v>
      </c>
      <c r="C55" s="11" t="str">
        <f>VLOOKUP('intouch变量（离散）'!$A55,基本表格!$G:$Q,2,FALSE)</f>
        <v>2415+P8-M1 1#环式刨片机 变频器通讯 正转</v>
      </c>
      <c r="D55" t="s">
        <v>154</v>
      </c>
      <c r="E55" t="str">
        <f t="shared" si="1"/>
        <v>No</v>
      </c>
      <c r="F55" t="str">
        <f t="shared" si="2"/>
        <v>0</v>
      </c>
      <c r="G55" t="s">
        <v>154</v>
      </c>
      <c r="H55" t="s">
        <v>155</v>
      </c>
      <c r="I55" t="str">
        <f t="shared" si="3"/>
        <v/>
      </c>
      <c r="J55" t="str">
        <f t="shared" si="4"/>
        <v/>
      </c>
      <c r="K55" t="str">
        <f>VLOOKUP('intouch变量（离散）'!$A55,基本表格!$G:$Q,9,FALSE)</f>
        <v>None</v>
      </c>
      <c r="L55">
        <v>1</v>
      </c>
      <c r="M55" t="s">
        <v>156</v>
      </c>
      <c r="N55" t="s">
        <v>157</v>
      </c>
      <c r="O55" t="s">
        <v>158</v>
      </c>
      <c r="P55" t="str">
        <f>VLOOKUP('intouch变量（离散）'!$A55,基本表格!$G:$Q,3,FALSE)</f>
        <v>DB1100,X150.1</v>
      </c>
      <c r="Q55" t="str">
        <f>VLOOKUP('intouch变量（离散）'!$A55,基本表格!$G:$Q,10,FALSE)</f>
        <v>Yes</v>
      </c>
      <c r="R55" t="str">
        <f t="shared" si="6"/>
        <v>DB1100,X150.1 2415+P8-M1 1#环式刨片机 变频器通讯 正转</v>
      </c>
      <c r="S55">
        <v>0</v>
      </c>
      <c r="T55">
        <v>0</v>
      </c>
    </row>
    <row r="56" spans="1:20">
      <c r="A56" t="s">
        <v>212</v>
      </c>
      <c r="B56" s="11" t="str">
        <f t="shared" si="5"/>
        <v>CHP1</v>
      </c>
      <c r="C56" s="11" t="str">
        <f>VLOOKUP('intouch变量（离散）'!$A56,基本表格!$G:$Q,2,FALSE)</f>
        <v>2415+P8-M1 1#环式刨片机 变频器通讯 反转</v>
      </c>
      <c r="D56" t="s">
        <v>154</v>
      </c>
      <c r="E56" t="str">
        <f t="shared" si="1"/>
        <v>No</v>
      </c>
      <c r="F56" t="str">
        <f t="shared" si="2"/>
        <v>0</v>
      </c>
      <c r="G56" t="s">
        <v>154</v>
      </c>
      <c r="H56" t="s">
        <v>155</v>
      </c>
      <c r="I56" t="str">
        <f t="shared" si="3"/>
        <v/>
      </c>
      <c r="J56" t="str">
        <f t="shared" si="4"/>
        <v/>
      </c>
      <c r="K56" t="str">
        <f>VLOOKUP('intouch变量（离散）'!$A56,基本表格!$G:$Q,9,FALSE)</f>
        <v>None</v>
      </c>
      <c r="L56">
        <v>1</v>
      </c>
      <c r="M56" t="s">
        <v>156</v>
      </c>
      <c r="N56" t="s">
        <v>157</v>
      </c>
      <c r="O56" t="s">
        <v>158</v>
      </c>
      <c r="P56" t="str">
        <f>VLOOKUP('intouch变量（离散）'!$A56,基本表格!$G:$Q,3,FALSE)</f>
        <v>DB1100,X150.2</v>
      </c>
      <c r="Q56" t="str">
        <f>VLOOKUP('intouch变量（离散）'!$A56,基本表格!$G:$Q,10,FALSE)</f>
        <v>Yes</v>
      </c>
      <c r="R56" t="str">
        <f t="shared" si="6"/>
        <v>DB1100,X150.2 2415+P8-M1 1#环式刨片机 变频器通讯 反转</v>
      </c>
      <c r="S56">
        <v>0</v>
      </c>
      <c r="T56">
        <v>0</v>
      </c>
    </row>
    <row r="57" spans="1:20">
      <c r="A57" t="s">
        <v>213</v>
      </c>
      <c r="B57" s="11" t="str">
        <f t="shared" si="5"/>
        <v>CHP1</v>
      </c>
      <c r="C57" s="11" t="str">
        <f>VLOOKUP('intouch变量（离散）'!$A57,基本表格!$G:$Q,2,FALSE)</f>
        <v>2415+P8-M1 1#环式刨片机 变频器通讯 故障复位</v>
      </c>
      <c r="D57" t="s">
        <v>154</v>
      </c>
      <c r="E57" t="str">
        <f t="shared" si="1"/>
        <v>No</v>
      </c>
      <c r="F57" t="str">
        <f t="shared" si="2"/>
        <v>0</v>
      </c>
      <c r="G57" t="s">
        <v>154</v>
      </c>
      <c r="H57" t="s">
        <v>155</v>
      </c>
      <c r="I57" t="str">
        <f t="shared" si="3"/>
        <v/>
      </c>
      <c r="J57" t="str">
        <f t="shared" si="4"/>
        <v/>
      </c>
      <c r="K57" t="str">
        <f>VLOOKUP('intouch变量（离散）'!$A57,基本表格!$G:$Q,9,FALSE)</f>
        <v>None</v>
      </c>
      <c r="L57">
        <v>1</v>
      </c>
      <c r="M57" t="s">
        <v>156</v>
      </c>
      <c r="N57" t="s">
        <v>157</v>
      </c>
      <c r="O57" t="s">
        <v>158</v>
      </c>
      <c r="P57" t="str">
        <f>VLOOKUP('intouch变量（离散）'!$A57,基本表格!$G:$Q,3,FALSE)</f>
        <v>DB1100,X150.3</v>
      </c>
      <c r="Q57" t="str">
        <f>VLOOKUP('intouch变量（离散）'!$A57,基本表格!$G:$Q,10,FALSE)</f>
        <v>No</v>
      </c>
      <c r="R57" t="str">
        <f t="shared" si="6"/>
        <v>DB1100,X150.3 2415+P8-M1 1#环式刨片机 变频器通讯 故障复位</v>
      </c>
      <c r="S57">
        <v>0</v>
      </c>
      <c r="T57">
        <v>0</v>
      </c>
    </row>
    <row r="58" spans="1:20">
      <c r="A58" t="s">
        <v>214</v>
      </c>
      <c r="B58" s="11" t="str">
        <f t="shared" si="5"/>
        <v>CHP1</v>
      </c>
      <c r="C58" s="11" t="str">
        <f>VLOOKUP('intouch变量（离散）'!$A58,基本表格!$G:$Q,2,FALSE)</f>
        <v>2415+P8-M1 1#环式刨片机 变频器通讯 备妥反馈</v>
      </c>
      <c r="D58" t="s">
        <v>154</v>
      </c>
      <c r="E58" t="str">
        <f t="shared" si="1"/>
        <v>No</v>
      </c>
      <c r="F58" t="str">
        <f t="shared" si="2"/>
        <v>0</v>
      </c>
      <c r="G58" t="s">
        <v>154</v>
      </c>
      <c r="H58" t="s">
        <v>155</v>
      </c>
      <c r="I58" t="str">
        <f t="shared" si="3"/>
        <v/>
      </c>
      <c r="J58" t="str">
        <f t="shared" si="4"/>
        <v/>
      </c>
      <c r="K58" t="str">
        <f>VLOOKUP('intouch变量（离散）'!$A58,基本表格!$G:$Q,9,FALSE)</f>
        <v>None</v>
      </c>
      <c r="L58">
        <v>1</v>
      </c>
      <c r="M58" t="s">
        <v>156</v>
      </c>
      <c r="N58" t="s">
        <v>157</v>
      </c>
      <c r="O58" t="s">
        <v>158</v>
      </c>
      <c r="P58" t="str">
        <f>VLOOKUP('intouch变量（离散）'!$A58,基本表格!$G:$Q,3,FALSE)</f>
        <v>DB1100,X150.4</v>
      </c>
      <c r="Q58" t="str">
        <f>VLOOKUP('intouch变量（离散）'!$A58,基本表格!$G:$Q,10,FALSE)</f>
        <v>Yes</v>
      </c>
      <c r="R58" t="str">
        <f t="shared" si="6"/>
        <v>DB1100,X150.4 2415+P8-M1 1#环式刨片机 变频器通讯 备妥反馈</v>
      </c>
      <c r="S58">
        <v>0</v>
      </c>
      <c r="T58">
        <v>0</v>
      </c>
    </row>
    <row r="59" spans="1:20">
      <c r="A59" t="s">
        <v>215</v>
      </c>
      <c r="B59" s="11" t="str">
        <f t="shared" si="5"/>
        <v>CHP1</v>
      </c>
      <c r="C59" s="11" t="str">
        <f>VLOOKUP('intouch变量（离散）'!$A59,基本表格!$G:$Q,2,FALSE)</f>
        <v>2415+P8-M1 1#环式刨片机 变频器通讯 正转反馈</v>
      </c>
      <c r="D59" t="s">
        <v>154</v>
      </c>
      <c r="E59" t="str">
        <f t="shared" si="1"/>
        <v>No</v>
      </c>
      <c r="F59" t="str">
        <f t="shared" si="2"/>
        <v>0</v>
      </c>
      <c r="G59" t="s">
        <v>154</v>
      </c>
      <c r="H59" t="s">
        <v>155</v>
      </c>
      <c r="I59" t="str">
        <f t="shared" si="3"/>
        <v/>
      </c>
      <c r="J59" t="str">
        <f t="shared" si="4"/>
        <v/>
      </c>
      <c r="K59" t="str">
        <f>VLOOKUP('intouch变量（离散）'!$A59,基本表格!$G:$Q,9,FALSE)</f>
        <v>None</v>
      </c>
      <c r="L59">
        <v>1</v>
      </c>
      <c r="M59" t="s">
        <v>156</v>
      </c>
      <c r="N59" t="s">
        <v>157</v>
      </c>
      <c r="O59" t="s">
        <v>158</v>
      </c>
      <c r="P59" t="str">
        <f>VLOOKUP('intouch变量（离散）'!$A59,基本表格!$G:$Q,3,FALSE)</f>
        <v>DB1100,X150.5</v>
      </c>
      <c r="Q59" t="str">
        <f>VLOOKUP('intouch变量（离散）'!$A59,基本表格!$G:$Q,10,FALSE)</f>
        <v>Yes</v>
      </c>
      <c r="R59" t="str">
        <f t="shared" si="6"/>
        <v>DB1100,X150.5 2415+P8-M1 1#环式刨片机 变频器通讯 正转反馈</v>
      </c>
      <c r="S59">
        <v>0</v>
      </c>
      <c r="T59">
        <v>0</v>
      </c>
    </row>
    <row r="60" spans="1:20">
      <c r="A60" t="s">
        <v>216</v>
      </c>
      <c r="B60" s="11" t="str">
        <f t="shared" si="5"/>
        <v>CHP1</v>
      </c>
      <c r="C60" s="11" t="str">
        <f>VLOOKUP('intouch变量（离散）'!$A60,基本表格!$G:$Q,2,FALSE)</f>
        <v>2415+P8-M1 1#环式刨片机 变频器通讯 反转反馈</v>
      </c>
      <c r="D60" t="s">
        <v>154</v>
      </c>
      <c r="E60" t="str">
        <f t="shared" si="1"/>
        <v>No</v>
      </c>
      <c r="F60" t="str">
        <f t="shared" si="2"/>
        <v>0</v>
      </c>
      <c r="G60" t="s">
        <v>154</v>
      </c>
      <c r="H60" t="s">
        <v>155</v>
      </c>
      <c r="I60" t="str">
        <f t="shared" si="3"/>
        <v/>
      </c>
      <c r="J60" t="str">
        <f t="shared" si="4"/>
        <v/>
      </c>
      <c r="K60" t="str">
        <f>VLOOKUP('intouch变量（离散）'!$A60,基本表格!$G:$Q,9,FALSE)</f>
        <v>None</v>
      </c>
      <c r="L60">
        <v>1</v>
      </c>
      <c r="M60" t="s">
        <v>156</v>
      </c>
      <c r="N60" t="s">
        <v>157</v>
      </c>
      <c r="O60" t="s">
        <v>158</v>
      </c>
      <c r="P60" t="str">
        <f>VLOOKUP('intouch变量（离散）'!$A60,基本表格!$G:$Q,3,FALSE)</f>
        <v>DB1100,X150.6</v>
      </c>
      <c r="Q60" t="str">
        <f>VLOOKUP('intouch变量（离散）'!$A60,基本表格!$G:$Q,10,FALSE)</f>
        <v>Yes</v>
      </c>
      <c r="R60" t="str">
        <f t="shared" si="6"/>
        <v>DB1100,X150.6 2415+P8-M1 1#环式刨片机 变频器通讯 反转反馈</v>
      </c>
      <c r="S60">
        <v>0</v>
      </c>
      <c r="T60">
        <v>0</v>
      </c>
    </row>
    <row r="61" spans="1:20">
      <c r="A61" t="s">
        <v>217</v>
      </c>
      <c r="B61" s="11" t="str">
        <f t="shared" si="5"/>
        <v>CHP1</v>
      </c>
      <c r="C61" s="11" t="str">
        <f>VLOOKUP('intouch变量（离散）'!$A61,基本表格!$G:$Q,2,FALSE)</f>
        <v>2415+P8-M1 1#环式刨片机 变频器通讯 变频器备用</v>
      </c>
      <c r="D61" t="s">
        <v>154</v>
      </c>
      <c r="E61" t="str">
        <f t="shared" si="1"/>
        <v>No</v>
      </c>
      <c r="F61" t="str">
        <f t="shared" si="2"/>
        <v>0</v>
      </c>
      <c r="G61" t="s">
        <v>154</v>
      </c>
      <c r="H61" t="s">
        <v>155</v>
      </c>
      <c r="I61" t="str">
        <f t="shared" si="3"/>
        <v/>
      </c>
      <c r="J61" t="str">
        <f t="shared" si="4"/>
        <v/>
      </c>
      <c r="K61" t="str">
        <f>VLOOKUP('intouch变量（离散）'!$A61,基本表格!$G:$Q,9,FALSE)</f>
        <v>None</v>
      </c>
      <c r="L61">
        <v>1</v>
      </c>
      <c r="M61" t="s">
        <v>156</v>
      </c>
      <c r="N61" t="s">
        <v>157</v>
      </c>
      <c r="O61" t="s">
        <v>158</v>
      </c>
      <c r="P61" t="str">
        <f>VLOOKUP('intouch变量（离散）'!$A61,基本表格!$G:$Q,3,FALSE)</f>
        <v>DB1100,X150.7</v>
      </c>
      <c r="Q61" t="str">
        <f>VLOOKUP('intouch变量（离散）'!$A61,基本表格!$G:$Q,10,FALSE)</f>
        <v>Yes</v>
      </c>
      <c r="R61" t="str">
        <f t="shared" si="6"/>
        <v>DB1100,X150.7 2415+P8-M1 1#环式刨片机 变频器通讯 变频器备用</v>
      </c>
      <c r="S61">
        <v>0</v>
      </c>
      <c r="T61">
        <v>0</v>
      </c>
    </row>
    <row r="62" spans="1:20">
      <c r="A62" t="s">
        <v>218</v>
      </c>
      <c r="B62" s="11" t="str">
        <f t="shared" si="5"/>
        <v>CHP1</v>
      </c>
      <c r="C62" s="11" t="str">
        <f>VLOOKUP('intouch变量（离散）'!$A62,基本表格!$G:$Q,2,FALSE)</f>
        <v>2415+P8-M1 1#环式刨片机 变频器通讯 变频器报警</v>
      </c>
      <c r="D62" t="s">
        <v>154</v>
      </c>
      <c r="E62" t="str">
        <f t="shared" si="1"/>
        <v>No</v>
      </c>
      <c r="F62" t="str">
        <f t="shared" si="2"/>
        <v>0</v>
      </c>
      <c r="G62" t="s">
        <v>154</v>
      </c>
      <c r="H62" t="s">
        <v>155</v>
      </c>
      <c r="I62" t="str">
        <f t="shared" si="3"/>
        <v/>
      </c>
      <c r="J62" t="str">
        <f t="shared" si="4"/>
        <v/>
      </c>
      <c r="K62" t="str">
        <f>VLOOKUP('intouch变量（离散）'!$A62,基本表格!$G:$Q,9,FALSE)</f>
        <v>On</v>
      </c>
      <c r="L62">
        <v>1</v>
      </c>
      <c r="M62" t="s">
        <v>156</v>
      </c>
      <c r="N62" t="s">
        <v>157</v>
      </c>
      <c r="O62" t="s">
        <v>158</v>
      </c>
      <c r="P62" t="str">
        <f>VLOOKUP('intouch变量（离散）'!$A62,基本表格!$G:$Q,3,FALSE)</f>
        <v>DB1100,X151.0</v>
      </c>
      <c r="Q62" t="str">
        <f>VLOOKUP('intouch变量（离散）'!$A62,基本表格!$G:$Q,10,FALSE)</f>
        <v>Yes</v>
      </c>
      <c r="R62" t="str">
        <f t="shared" si="6"/>
        <v>DB1100,X151.0 2415+P8-M1 1#环式刨片机 变频器通讯 变频器报警</v>
      </c>
      <c r="S62">
        <v>0</v>
      </c>
      <c r="T62">
        <v>0</v>
      </c>
    </row>
    <row r="63" spans="1:20">
      <c r="A63" t="s">
        <v>219</v>
      </c>
      <c r="B63" s="11" t="str">
        <f t="shared" si="5"/>
        <v>CHP1</v>
      </c>
      <c r="C63" s="11" t="str">
        <f>VLOOKUP('intouch变量（离散）'!$A63,基本表格!$G:$Q,2,FALSE)</f>
        <v>2415+P8-M1 1#环式刨片机 反馈转速 上限保护使能</v>
      </c>
      <c r="D63" t="s">
        <v>154</v>
      </c>
      <c r="E63" t="str">
        <f t="shared" si="1"/>
        <v>Yes</v>
      </c>
      <c r="F63" t="str">
        <f t="shared" si="2"/>
        <v>900</v>
      </c>
      <c r="G63" t="s">
        <v>154</v>
      </c>
      <c r="H63" t="s">
        <v>155</v>
      </c>
      <c r="I63" t="str">
        <f t="shared" si="3"/>
        <v>禁用</v>
      </c>
      <c r="J63" t="str">
        <f t="shared" si="4"/>
        <v>启用</v>
      </c>
      <c r="K63" t="str">
        <f>VLOOKUP('intouch变量（离散）'!$A63,基本表格!$G:$Q,9,FALSE)</f>
        <v>None</v>
      </c>
      <c r="L63">
        <v>1</v>
      </c>
      <c r="M63" t="s">
        <v>156</v>
      </c>
      <c r="N63" t="s">
        <v>157</v>
      </c>
      <c r="O63" t="s">
        <v>158</v>
      </c>
      <c r="P63" t="str">
        <f>VLOOKUP('intouch变量（离散）'!$A63,基本表格!$G:$Q,3,FALSE)</f>
        <v>DB1100,X200.3</v>
      </c>
      <c r="Q63" t="str">
        <f>VLOOKUP('intouch变量（离散）'!$A63,基本表格!$G:$Q,10,FALSE)</f>
        <v>No</v>
      </c>
      <c r="R63" t="str">
        <f t="shared" si="6"/>
        <v>DB1100,X200.3 2415+P8-M1 1#环式刨片机 反馈转速 上限保护使能</v>
      </c>
      <c r="S63">
        <v>0</v>
      </c>
      <c r="T63">
        <v>0</v>
      </c>
    </row>
    <row r="64" spans="1:20">
      <c r="A64" t="s">
        <v>220</v>
      </c>
      <c r="B64" s="11" t="str">
        <f t="shared" si="5"/>
        <v>CHP1</v>
      </c>
      <c r="C64" s="11" t="str">
        <f>VLOOKUP('intouch变量（离散）'!$A64,基本表格!$G:$Q,2,FALSE)</f>
        <v>2415+P8-M1 1#环式刨片机 反馈转速 下限保护使能</v>
      </c>
      <c r="D64" t="s">
        <v>154</v>
      </c>
      <c r="E64" t="str">
        <f t="shared" si="1"/>
        <v>Yes</v>
      </c>
      <c r="F64" t="str">
        <f t="shared" si="2"/>
        <v>900</v>
      </c>
      <c r="G64" t="s">
        <v>154</v>
      </c>
      <c r="H64" t="s">
        <v>155</v>
      </c>
      <c r="I64" t="str">
        <f t="shared" si="3"/>
        <v>禁用</v>
      </c>
      <c r="J64" t="str">
        <f t="shared" si="4"/>
        <v>启用</v>
      </c>
      <c r="K64" t="str">
        <f>VLOOKUP('intouch变量（离散）'!$A64,基本表格!$G:$Q,9,FALSE)</f>
        <v>None</v>
      </c>
      <c r="L64">
        <v>1</v>
      </c>
      <c r="M64" t="s">
        <v>156</v>
      </c>
      <c r="N64" t="s">
        <v>157</v>
      </c>
      <c r="O64" t="s">
        <v>158</v>
      </c>
      <c r="P64" t="str">
        <f>VLOOKUP('intouch变量（离散）'!$A64,基本表格!$G:$Q,3,FALSE)</f>
        <v>DB1100,X200.4</v>
      </c>
      <c r="Q64" t="str">
        <f>VLOOKUP('intouch变量（离散）'!$A64,基本表格!$G:$Q,10,FALSE)</f>
        <v>No</v>
      </c>
      <c r="R64" t="str">
        <f t="shared" si="6"/>
        <v>DB1100,X200.4 2415+P8-M1 1#环式刨片机 反馈转速 下限保护使能</v>
      </c>
      <c r="S64">
        <v>0</v>
      </c>
      <c r="T64">
        <v>0</v>
      </c>
    </row>
    <row r="65" spans="1:20">
      <c r="A65" t="s">
        <v>221</v>
      </c>
      <c r="B65" s="11" t="str">
        <f t="shared" si="5"/>
        <v>CHP1</v>
      </c>
      <c r="C65" s="11" t="str">
        <f>VLOOKUP('intouch变量（离散）'!$A65,基本表格!$G:$Q,2,FALSE)</f>
        <v>2415+P8-M1 1#环式刨片机 反馈转速 上限报警</v>
      </c>
      <c r="D65" t="s">
        <v>154</v>
      </c>
      <c r="E65" t="str">
        <f t="shared" si="1"/>
        <v>No</v>
      </c>
      <c r="F65" t="str">
        <f t="shared" si="2"/>
        <v>0</v>
      </c>
      <c r="G65" t="s">
        <v>154</v>
      </c>
      <c r="H65" t="s">
        <v>155</v>
      </c>
      <c r="I65" t="str">
        <f t="shared" si="3"/>
        <v/>
      </c>
      <c r="J65" t="str">
        <f t="shared" si="4"/>
        <v/>
      </c>
      <c r="K65" t="str">
        <f>VLOOKUP('intouch变量（离散）'!$A65,基本表格!$G:$Q,9,FALSE)</f>
        <v>None</v>
      </c>
      <c r="L65">
        <v>1</v>
      </c>
      <c r="M65" t="s">
        <v>156</v>
      </c>
      <c r="N65" t="s">
        <v>157</v>
      </c>
      <c r="O65" t="s">
        <v>158</v>
      </c>
      <c r="P65" t="str">
        <f>VLOOKUP('intouch变量（离散）'!$A65,基本表格!$G:$Q,3,FALSE)</f>
        <v>DB1100,X200.5</v>
      </c>
      <c r="Q65" t="str">
        <f>VLOOKUP('intouch变量（离散）'!$A65,基本表格!$G:$Q,10,FALSE)</f>
        <v>Yes</v>
      </c>
      <c r="R65" t="str">
        <f t="shared" si="6"/>
        <v>DB1100,X200.5 2415+P8-M1 1#环式刨片机 反馈转速 上限报警</v>
      </c>
      <c r="S65">
        <v>0</v>
      </c>
      <c r="T65">
        <v>0</v>
      </c>
    </row>
    <row r="66" spans="1:20">
      <c r="A66" t="s">
        <v>222</v>
      </c>
      <c r="B66" s="11" t="str">
        <f t="shared" si="5"/>
        <v>CHP1</v>
      </c>
      <c r="C66" s="11" t="str">
        <f>VLOOKUP('intouch变量（离散）'!$A66,基本表格!$G:$Q,2,FALSE)</f>
        <v>2415+P8-M1 1#环式刨片机 反馈转速 下限报警</v>
      </c>
      <c r="D66" t="s">
        <v>154</v>
      </c>
      <c r="E66" t="str">
        <f t="shared" si="1"/>
        <v>No</v>
      </c>
      <c r="F66" t="str">
        <f t="shared" si="2"/>
        <v>0</v>
      </c>
      <c r="G66" t="s">
        <v>154</v>
      </c>
      <c r="H66" t="s">
        <v>155</v>
      </c>
      <c r="I66" t="str">
        <f t="shared" si="3"/>
        <v/>
      </c>
      <c r="J66" t="str">
        <f t="shared" si="4"/>
        <v/>
      </c>
      <c r="K66" t="str">
        <f>VLOOKUP('intouch变量（离散）'!$A66,基本表格!$G:$Q,9,FALSE)</f>
        <v>None</v>
      </c>
      <c r="L66">
        <v>1</v>
      </c>
      <c r="M66" t="s">
        <v>156</v>
      </c>
      <c r="N66" t="s">
        <v>157</v>
      </c>
      <c r="O66" t="s">
        <v>158</v>
      </c>
      <c r="P66" t="str">
        <f>VLOOKUP('intouch变量（离散）'!$A66,基本表格!$G:$Q,3,FALSE)</f>
        <v>DB1100,X200.6</v>
      </c>
      <c r="Q66" t="str">
        <f>VLOOKUP('intouch变量（离散）'!$A66,基本表格!$G:$Q,10,FALSE)</f>
        <v>Yes</v>
      </c>
      <c r="R66" t="str">
        <f t="shared" si="6"/>
        <v>DB1100,X200.6 2415+P8-M1 1#环式刨片机 反馈转速 下限报警</v>
      </c>
      <c r="S66">
        <v>0</v>
      </c>
      <c r="T66">
        <v>0</v>
      </c>
    </row>
    <row r="67" spans="1:20">
      <c r="A67" t="s">
        <v>223</v>
      </c>
      <c r="B67" s="11" t="str">
        <f t="shared" si="5"/>
        <v>CHP1</v>
      </c>
      <c r="C67" s="11" t="str">
        <f>VLOOKUP('intouch变量（离散）'!$A67,基本表格!$G:$Q,2,FALSE)</f>
        <v>2415+P8-M1 1#环式刨片机 反馈转速 上上限报警</v>
      </c>
      <c r="D67" t="s">
        <v>154</v>
      </c>
      <c r="E67" t="str">
        <f t="shared" ref="E67:E130" si="7">IF(RIGHT($A67,2)="EN","Yes","No")</f>
        <v>No</v>
      </c>
      <c r="F67" t="str">
        <f t="shared" ref="F67:F130" si="8">IF(RIGHT($A67,2)="EN","900","0")</f>
        <v>0</v>
      </c>
      <c r="G67" t="s">
        <v>154</v>
      </c>
      <c r="H67" t="s">
        <v>155</v>
      </c>
      <c r="I67" t="str">
        <f t="shared" ref="I67:I130" si="9">IF(RIGHT($A67,2)="EN","禁用","")</f>
        <v/>
      </c>
      <c r="J67" t="str">
        <f t="shared" ref="J67:J130" si="10">IF(RIGHT($A67,2)="EN","启用","")</f>
        <v/>
      </c>
      <c r="K67" t="str">
        <f>VLOOKUP('intouch变量（离散）'!$A67,基本表格!$G:$Q,9,FALSE)</f>
        <v>On</v>
      </c>
      <c r="L67">
        <v>1</v>
      </c>
      <c r="M67" t="s">
        <v>156</v>
      </c>
      <c r="N67" t="s">
        <v>157</v>
      </c>
      <c r="O67" t="s">
        <v>158</v>
      </c>
      <c r="P67" t="str">
        <f>VLOOKUP('intouch变量（离散）'!$A67,基本表格!$G:$Q,3,FALSE)</f>
        <v>DB1100,X200.7</v>
      </c>
      <c r="Q67" t="str">
        <f>VLOOKUP('intouch变量（离散）'!$A67,基本表格!$G:$Q,10,FALSE)</f>
        <v>Yes</v>
      </c>
      <c r="R67" t="str">
        <f t="shared" si="6"/>
        <v>DB1100,X200.7 2415+P8-M1 1#环式刨片机 反馈转速 上上限报警</v>
      </c>
      <c r="S67">
        <v>0</v>
      </c>
      <c r="T67">
        <v>0</v>
      </c>
    </row>
    <row r="68" spans="1:20">
      <c r="A68" t="s">
        <v>224</v>
      </c>
      <c r="B68" s="11" t="str">
        <f t="shared" si="5"/>
        <v>CHP1</v>
      </c>
      <c r="C68" s="11" t="str">
        <f>VLOOKUP('intouch变量（离散）'!$A68,基本表格!$G:$Q,2,FALSE)</f>
        <v>2415+P8-M1 1#环式刨片机 反馈转速 下下限报警</v>
      </c>
      <c r="D68" t="s">
        <v>154</v>
      </c>
      <c r="E68" t="str">
        <f t="shared" si="7"/>
        <v>No</v>
      </c>
      <c r="F68" t="str">
        <f t="shared" si="8"/>
        <v>0</v>
      </c>
      <c r="G68" t="s">
        <v>154</v>
      </c>
      <c r="H68" t="s">
        <v>155</v>
      </c>
      <c r="I68" t="str">
        <f t="shared" si="9"/>
        <v/>
      </c>
      <c r="J68" t="str">
        <f t="shared" si="10"/>
        <v/>
      </c>
      <c r="K68" t="str">
        <f>VLOOKUP('intouch变量（离散）'!$A68,基本表格!$G:$Q,9,FALSE)</f>
        <v>On</v>
      </c>
      <c r="L68">
        <v>1</v>
      </c>
      <c r="M68" t="s">
        <v>156</v>
      </c>
      <c r="N68" t="s">
        <v>157</v>
      </c>
      <c r="O68" t="s">
        <v>158</v>
      </c>
      <c r="P68" t="str">
        <f>VLOOKUP('intouch变量（离散）'!$A68,基本表格!$G:$Q,3,FALSE)</f>
        <v>DB1100,X201.0</v>
      </c>
      <c r="Q68" t="str">
        <f>VLOOKUP('intouch变量（离散）'!$A68,基本表格!$G:$Q,10,FALSE)</f>
        <v>Yes</v>
      </c>
      <c r="R68" t="str">
        <f t="shared" si="6"/>
        <v>DB1100,X201.0 2415+P8-M1 1#环式刨片机 反馈转速 下下限报警</v>
      </c>
      <c r="S68">
        <v>0</v>
      </c>
      <c r="T68">
        <v>0</v>
      </c>
    </row>
    <row r="69" spans="1:20">
      <c r="A69" t="s">
        <v>225</v>
      </c>
      <c r="B69" s="11" t="str">
        <f t="shared" ref="B69:B132" si="11">LEFT(A69,4)</f>
        <v>CHP1</v>
      </c>
      <c r="C69" s="11" t="str">
        <f>VLOOKUP('intouch变量（离散）'!$A69,基本表格!$G:$Q,2,FALSE)</f>
        <v>2415+P8-M1 1#环式刨片机 反馈转速 极限报警</v>
      </c>
      <c r="D69" t="s">
        <v>154</v>
      </c>
      <c r="E69" t="str">
        <f t="shared" si="7"/>
        <v>No</v>
      </c>
      <c r="F69" t="str">
        <f t="shared" si="8"/>
        <v>0</v>
      </c>
      <c r="G69" t="s">
        <v>154</v>
      </c>
      <c r="H69" t="s">
        <v>155</v>
      </c>
      <c r="I69" t="str">
        <f t="shared" si="9"/>
        <v/>
      </c>
      <c r="J69" t="str">
        <f t="shared" si="10"/>
        <v/>
      </c>
      <c r="K69" t="str">
        <f>VLOOKUP('intouch变量（离散）'!$A69,基本表格!$G:$Q,9,FALSE)</f>
        <v>On</v>
      </c>
      <c r="L69">
        <v>1</v>
      </c>
      <c r="M69" t="s">
        <v>156</v>
      </c>
      <c r="N69" t="s">
        <v>157</v>
      </c>
      <c r="O69" t="s">
        <v>158</v>
      </c>
      <c r="P69" t="str">
        <f>VLOOKUP('intouch变量（离散）'!$A69,基本表格!$G:$Q,3,FALSE)</f>
        <v>DB1100,X201.1</v>
      </c>
      <c r="Q69" t="str">
        <f>VLOOKUP('intouch变量（离散）'!$A69,基本表格!$G:$Q,10,FALSE)</f>
        <v>Yes</v>
      </c>
      <c r="R69" t="str">
        <f t="shared" ref="R69:R132" si="12">P69&amp;" "&amp;C69</f>
        <v>DB1100,X201.1 2415+P8-M1 1#环式刨片机 反馈转速 极限报警</v>
      </c>
      <c r="S69">
        <v>0</v>
      </c>
      <c r="T69">
        <v>0</v>
      </c>
    </row>
    <row r="70" spans="1:20">
      <c r="A70" t="s">
        <v>226</v>
      </c>
      <c r="B70" s="11" t="str">
        <f t="shared" si="11"/>
        <v>CHP1</v>
      </c>
      <c r="C70" s="11" t="str">
        <f>VLOOKUP('intouch变量（离散）'!$A70,基本表格!$G:$Q,2,FALSE)</f>
        <v>2415+P8-M1 1#环式刨片机 反馈转速 传感器断线报警</v>
      </c>
      <c r="D70" t="s">
        <v>154</v>
      </c>
      <c r="E70" t="str">
        <f t="shared" si="7"/>
        <v>No</v>
      </c>
      <c r="F70" t="str">
        <f t="shared" si="8"/>
        <v>0</v>
      </c>
      <c r="G70" t="s">
        <v>154</v>
      </c>
      <c r="H70" t="s">
        <v>155</v>
      </c>
      <c r="I70" t="str">
        <f t="shared" si="9"/>
        <v/>
      </c>
      <c r="J70" t="str">
        <f t="shared" si="10"/>
        <v/>
      </c>
      <c r="K70" t="str">
        <f>VLOOKUP('intouch变量（离散）'!$A70,基本表格!$G:$Q,9,FALSE)</f>
        <v>On</v>
      </c>
      <c r="L70">
        <v>1</v>
      </c>
      <c r="M70" t="s">
        <v>156</v>
      </c>
      <c r="N70" t="s">
        <v>157</v>
      </c>
      <c r="O70" t="s">
        <v>158</v>
      </c>
      <c r="P70" t="str">
        <f>VLOOKUP('intouch变量（离散）'!$A70,基本表格!$G:$Q,3,FALSE)</f>
        <v>DB1100,X201.2</v>
      </c>
      <c r="Q70" t="str">
        <f>VLOOKUP('intouch变量（离散）'!$A70,基本表格!$G:$Q,10,FALSE)</f>
        <v>Yes</v>
      </c>
      <c r="R70" t="str">
        <f t="shared" si="12"/>
        <v>DB1100,X201.2 2415+P8-M1 1#环式刨片机 反馈转速 传感器断线报警</v>
      </c>
      <c r="S70">
        <v>0</v>
      </c>
      <c r="T70">
        <v>0</v>
      </c>
    </row>
    <row r="71" spans="1:20">
      <c r="A71" t="s">
        <v>227</v>
      </c>
      <c r="B71" s="11" t="str">
        <f t="shared" si="11"/>
        <v>CHP1</v>
      </c>
      <c r="C71" s="11" t="str">
        <f>VLOOKUP('intouch变量（离散）'!$A71,基本表格!$G:$Q,2,FALSE)</f>
        <v>2415+P8-M1 1#环式刨片机 反馈电流 上限保护使能</v>
      </c>
      <c r="D71" t="s">
        <v>154</v>
      </c>
      <c r="E71" t="str">
        <f t="shared" si="7"/>
        <v>Yes</v>
      </c>
      <c r="F71" t="str">
        <f t="shared" si="8"/>
        <v>900</v>
      </c>
      <c r="G71" t="s">
        <v>154</v>
      </c>
      <c r="H71" t="s">
        <v>155</v>
      </c>
      <c r="I71" t="str">
        <f t="shared" si="9"/>
        <v>禁用</v>
      </c>
      <c r="J71" t="str">
        <f t="shared" si="10"/>
        <v>启用</v>
      </c>
      <c r="K71" t="str">
        <f>VLOOKUP('intouch变量（离散）'!$A71,基本表格!$G:$Q,9,FALSE)</f>
        <v>None</v>
      </c>
      <c r="L71">
        <v>1</v>
      </c>
      <c r="M71" t="s">
        <v>156</v>
      </c>
      <c r="N71" t="s">
        <v>157</v>
      </c>
      <c r="O71" t="s">
        <v>158</v>
      </c>
      <c r="P71" t="str">
        <f>VLOOKUP('intouch变量（离散）'!$A71,基本表格!$G:$Q,3,FALSE)</f>
        <v>DB1100,X250.3</v>
      </c>
      <c r="Q71" t="str">
        <f>VLOOKUP('intouch变量（离散）'!$A71,基本表格!$G:$Q,10,FALSE)</f>
        <v>No</v>
      </c>
      <c r="R71" t="str">
        <f t="shared" si="12"/>
        <v>DB1100,X250.3 2415+P8-M1 1#环式刨片机 反馈电流 上限保护使能</v>
      </c>
      <c r="S71">
        <v>0</v>
      </c>
      <c r="T71">
        <v>0</v>
      </c>
    </row>
    <row r="72" spans="1:20">
      <c r="A72" t="s">
        <v>228</v>
      </c>
      <c r="B72" s="11" t="str">
        <f t="shared" si="11"/>
        <v>CHP1</v>
      </c>
      <c r="C72" s="11" t="str">
        <f>VLOOKUP('intouch变量（离散）'!$A72,基本表格!$G:$Q,2,FALSE)</f>
        <v>2415+P8-M1 1#环式刨片机 反馈电流 下限保护使能</v>
      </c>
      <c r="D72" t="s">
        <v>154</v>
      </c>
      <c r="E72" t="str">
        <f t="shared" si="7"/>
        <v>Yes</v>
      </c>
      <c r="F72" t="str">
        <f t="shared" si="8"/>
        <v>900</v>
      </c>
      <c r="G72" t="s">
        <v>154</v>
      </c>
      <c r="H72" t="s">
        <v>155</v>
      </c>
      <c r="I72" t="str">
        <f t="shared" si="9"/>
        <v>禁用</v>
      </c>
      <c r="J72" t="str">
        <f t="shared" si="10"/>
        <v>启用</v>
      </c>
      <c r="K72" t="str">
        <f>VLOOKUP('intouch变量（离散）'!$A72,基本表格!$G:$Q,9,FALSE)</f>
        <v>None</v>
      </c>
      <c r="L72">
        <v>1</v>
      </c>
      <c r="M72" t="s">
        <v>156</v>
      </c>
      <c r="N72" t="s">
        <v>157</v>
      </c>
      <c r="O72" t="s">
        <v>158</v>
      </c>
      <c r="P72" t="str">
        <f>VLOOKUP('intouch变量（离散）'!$A72,基本表格!$G:$Q,3,FALSE)</f>
        <v>DB1100,X250.4</v>
      </c>
      <c r="Q72" t="str">
        <f>VLOOKUP('intouch变量（离散）'!$A72,基本表格!$G:$Q,10,FALSE)</f>
        <v>No</v>
      </c>
      <c r="R72" t="str">
        <f t="shared" si="12"/>
        <v>DB1100,X250.4 2415+P8-M1 1#环式刨片机 反馈电流 下限保护使能</v>
      </c>
      <c r="S72">
        <v>0</v>
      </c>
      <c r="T72">
        <v>0</v>
      </c>
    </row>
    <row r="73" spans="1:20">
      <c r="A73" t="s">
        <v>229</v>
      </c>
      <c r="B73" s="11" t="str">
        <f t="shared" si="11"/>
        <v>CHP1</v>
      </c>
      <c r="C73" s="11" t="str">
        <f>VLOOKUP('intouch变量（离散）'!$A73,基本表格!$G:$Q,2,FALSE)</f>
        <v>2415+P8-M1 1#环式刨片机 反馈电流 上限报警</v>
      </c>
      <c r="D73" t="s">
        <v>154</v>
      </c>
      <c r="E73" t="str">
        <f t="shared" si="7"/>
        <v>No</v>
      </c>
      <c r="F73" t="str">
        <f t="shared" si="8"/>
        <v>0</v>
      </c>
      <c r="G73" t="s">
        <v>154</v>
      </c>
      <c r="H73" t="s">
        <v>155</v>
      </c>
      <c r="I73" t="str">
        <f t="shared" si="9"/>
        <v/>
      </c>
      <c r="J73" t="str">
        <f t="shared" si="10"/>
        <v/>
      </c>
      <c r="K73" t="str">
        <f>VLOOKUP('intouch变量（离散）'!$A73,基本表格!$G:$Q,9,FALSE)</f>
        <v>None</v>
      </c>
      <c r="L73">
        <v>1</v>
      </c>
      <c r="M73" t="s">
        <v>156</v>
      </c>
      <c r="N73" t="s">
        <v>157</v>
      </c>
      <c r="O73" t="s">
        <v>158</v>
      </c>
      <c r="P73" t="str">
        <f>VLOOKUP('intouch变量（离散）'!$A73,基本表格!$G:$Q,3,FALSE)</f>
        <v>DB1100,X250.5</v>
      </c>
      <c r="Q73" t="str">
        <f>VLOOKUP('intouch变量（离散）'!$A73,基本表格!$G:$Q,10,FALSE)</f>
        <v>Yes</v>
      </c>
      <c r="R73" t="str">
        <f t="shared" si="12"/>
        <v>DB1100,X250.5 2415+P8-M1 1#环式刨片机 反馈电流 上限报警</v>
      </c>
      <c r="S73">
        <v>0</v>
      </c>
      <c r="T73">
        <v>0</v>
      </c>
    </row>
    <row r="74" spans="1:20">
      <c r="A74" t="s">
        <v>230</v>
      </c>
      <c r="B74" s="11" t="str">
        <f t="shared" si="11"/>
        <v>CHP1</v>
      </c>
      <c r="C74" s="11" t="str">
        <f>VLOOKUP('intouch变量（离散）'!$A74,基本表格!$G:$Q,2,FALSE)</f>
        <v>2415+P8-M1 1#环式刨片机 反馈电流 下限报警</v>
      </c>
      <c r="D74" t="s">
        <v>154</v>
      </c>
      <c r="E74" t="str">
        <f t="shared" si="7"/>
        <v>No</v>
      </c>
      <c r="F74" t="str">
        <f t="shared" si="8"/>
        <v>0</v>
      </c>
      <c r="G74" t="s">
        <v>154</v>
      </c>
      <c r="H74" t="s">
        <v>155</v>
      </c>
      <c r="I74" t="str">
        <f t="shared" si="9"/>
        <v/>
      </c>
      <c r="J74" t="str">
        <f t="shared" si="10"/>
        <v/>
      </c>
      <c r="K74" t="str">
        <f>VLOOKUP('intouch变量（离散）'!$A74,基本表格!$G:$Q,9,FALSE)</f>
        <v>None</v>
      </c>
      <c r="L74">
        <v>1</v>
      </c>
      <c r="M74" t="s">
        <v>156</v>
      </c>
      <c r="N74" t="s">
        <v>157</v>
      </c>
      <c r="O74" t="s">
        <v>158</v>
      </c>
      <c r="P74" t="str">
        <f>VLOOKUP('intouch变量（离散）'!$A74,基本表格!$G:$Q,3,FALSE)</f>
        <v>DB1100,X250.6</v>
      </c>
      <c r="Q74" t="str">
        <f>VLOOKUP('intouch变量（离散）'!$A74,基本表格!$G:$Q,10,FALSE)</f>
        <v>Yes</v>
      </c>
      <c r="R74" t="str">
        <f t="shared" si="12"/>
        <v>DB1100,X250.6 2415+P8-M1 1#环式刨片机 反馈电流 下限报警</v>
      </c>
      <c r="S74">
        <v>0</v>
      </c>
      <c r="T74">
        <v>0</v>
      </c>
    </row>
    <row r="75" spans="1:20">
      <c r="A75" t="s">
        <v>231</v>
      </c>
      <c r="B75" s="11" t="str">
        <f t="shared" si="11"/>
        <v>CHP1</v>
      </c>
      <c r="C75" s="11" t="str">
        <f>VLOOKUP('intouch变量（离散）'!$A75,基本表格!$G:$Q,2,FALSE)</f>
        <v>2415+P8-M1 1#环式刨片机 反馈电流 上上限报警</v>
      </c>
      <c r="D75" t="s">
        <v>154</v>
      </c>
      <c r="E75" t="str">
        <f t="shared" si="7"/>
        <v>No</v>
      </c>
      <c r="F75" t="str">
        <f t="shared" si="8"/>
        <v>0</v>
      </c>
      <c r="G75" t="s">
        <v>154</v>
      </c>
      <c r="H75" t="s">
        <v>155</v>
      </c>
      <c r="I75" t="str">
        <f t="shared" si="9"/>
        <v/>
      </c>
      <c r="J75" t="str">
        <f t="shared" si="10"/>
        <v/>
      </c>
      <c r="K75" t="str">
        <f>VLOOKUP('intouch变量（离散）'!$A75,基本表格!$G:$Q,9,FALSE)</f>
        <v>On</v>
      </c>
      <c r="L75">
        <v>1</v>
      </c>
      <c r="M75" t="s">
        <v>156</v>
      </c>
      <c r="N75" t="s">
        <v>157</v>
      </c>
      <c r="O75" t="s">
        <v>158</v>
      </c>
      <c r="P75" t="str">
        <f>VLOOKUP('intouch变量（离散）'!$A75,基本表格!$G:$Q,3,FALSE)</f>
        <v>DB1100,X250.7</v>
      </c>
      <c r="Q75" t="str">
        <f>VLOOKUP('intouch变量（离散）'!$A75,基本表格!$G:$Q,10,FALSE)</f>
        <v>Yes</v>
      </c>
      <c r="R75" t="str">
        <f t="shared" si="12"/>
        <v>DB1100,X250.7 2415+P8-M1 1#环式刨片机 反馈电流 上上限报警</v>
      </c>
      <c r="S75">
        <v>0</v>
      </c>
      <c r="T75">
        <v>0</v>
      </c>
    </row>
    <row r="76" spans="1:20">
      <c r="A76" t="s">
        <v>232</v>
      </c>
      <c r="B76" s="11" t="str">
        <f t="shared" si="11"/>
        <v>CHP1</v>
      </c>
      <c r="C76" s="11" t="str">
        <f>VLOOKUP('intouch变量（离散）'!$A76,基本表格!$G:$Q,2,FALSE)</f>
        <v>2415+P8-M1 1#环式刨片机 反馈电流 下下限报警</v>
      </c>
      <c r="D76" t="s">
        <v>154</v>
      </c>
      <c r="E76" t="str">
        <f t="shared" si="7"/>
        <v>No</v>
      </c>
      <c r="F76" t="str">
        <f t="shared" si="8"/>
        <v>0</v>
      </c>
      <c r="G76" t="s">
        <v>154</v>
      </c>
      <c r="H76" t="s">
        <v>155</v>
      </c>
      <c r="I76" t="str">
        <f t="shared" si="9"/>
        <v/>
      </c>
      <c r="J76" t="str">
        <f t="shared" si="10"/>
        <v/>
      </c>
      <c r="K76" t="str">
        <f>VLOOKUP('intouch变量（离散）'!$A76,基本表格!$G:$Q,9,FALSE)</f>
        <v>On</v>
      </c>
      <c r="L76">
        <v>1</v>
      </c>
      <c r="M76" t="s">
        <v>156</v>
      </c>
      <c r="N76" t="s">
        <v>157</v>
      </c>
      <c r="O76" t="s">
        <v>158</v>
      </c>
      <c r="P76" t="str">
        <f>VLOOKUP('intouch变量（离散）'!$A76,基本表格!$G:$Q,3,FALSE)</f>
        <v>DB1100,X251.0</v>
      </c>
      <c r="Q76" t="str">
        <f>VLOOKUP('intouch变量（离散）'!$A76,基本表格!$G:$Q,10,FALSE)</f>
        <v>Yes</v>
      </c>
      <c r="R76" t="str">
        <f t="shared" si="12"/>
        <v>DB1100,X251.0 2415+P8-M1 1#环式刨片机 反馈电流 下下限报警</v>
      </c>
      <c r="S76">
        <v>0</v>
      </c>
      <c r="T76">
        <v>0</v>
      </c>
    </row>
    <row r="77" spans="1:20">
      <c r="A77" t="s">
        <v>233</v>
      </c>
      <c r="B77" s="11" t="str">
        <f t="shared" si="11"/>
        <v>CHP1</v>
      </c>
      <c r="C77" s="11" t="str">
        <f>VLOOKUP('intouch变量（离散）'!$A77,基本表格!$G:$Q,2,FALSE)</f>
        <v>2415+P8-M1 1#环式刨片机 反馈电流 极限报警</v>
      </c>
      <c r="D77" t="s">
        <v>154</v>
      </c>
      <c r="E77" t="str">
        <f t="shared" si="7"/>
        <v>No</v>
      </c>
      <c r="F77" t="str">
        <f t="shared" si="8"/>
        <v>0</v>
      </c>
      <c r="G77" t="s">
        <v>154</v>
      </c>
      <c r="H77" t="s">
        <v>155</v>
      </c>
      <c r="I77" t="str">
        <f t="shared" si="9"/>
        <v/>
      </c>
      <c r="J77" t="str">
        <f t="shared" si="10"/>
        <v/>
      </c>
      <c r="K77" t="str">
        <f>VLOOKUP('intouch变量（离散）'!$A77,基本表格!$G:$Q,9,FALSE)</f>
        <v>On</v>
      </c>
      <c r="L77">
        <v>1</v>
      </c>
      <c r="M77" t="s">
        <v>156</v>
      </c>
      <c r="N77" t="s">
        <v>157</v>
      </c>
      <c r="O77" t="s">
        <v>158</v>
      </c>
      <c r="P77" t="str">
        <f>VLOOKUP('intouch变量（离散）'!$A77,基本表格!$G:$Q,3,FALSE)</f>
        <v>DB1100,X251.1</v>
      </c>
      <c r="Q77" t="str">
        <f>VLOOKUP('intouch变量（离散）'!$A77,基本表格!$G:$Q,10,FALSE)</f>
        <v>Yes</v>
      </c>
      <c r="R77" t="str">
        <f t="shared" si="12"/>
        <v>DB1100,X251.1 2415+P8-M1 1#环式刨片机 反馈电流 极限报警</v>
      </c>
      <c r="S77">
        <v>0</v>
      </c>
      <c r="T77">
        <v>0</v>
      </c>
    </row>
    <row r="78" spans="1:20">
      <c r="A78" t="s">
        <v>234</v>
      </c>
      <c r="B78" s="11" t="str">
        <f t="shared" si="11"/>
        <v>CHP1</v>
      </c>
      <c r="C78" s="11" t="str">
        <f>VLOOKUP('intouch变量（离散）'!$A78,基本表格!$G:$Q,2,FALSE)</f>
        <v>2415+P8-M1 1#环式刨片机 反馈电流 传感器断线报警</v>
      </c>
      <c r="D78" t="s">
        <v>154</v>
      </c>
      <c r="E78" t="str">
        <f t="shared" si="7"/>
        <v>No</v>
      </c>
      <c r="F78" t="str">
        <f t="shared" si="8"/>
        <v>0</v>
      </c>
      <c r="G78" t="s">
        <v>154</v>
      </c>
      <c r="H78" t="s">
        <v>155</v>
      </c>
      <c r="I78" t="str">
        <f t="shared" si="9"/>
        <v/>
      </c>
      <c r="J78" t="str">
        <f t="shared" si="10"/>
        <v/>
      </c>
      <c r="K78" t="str">
        <f>VLOOKUP('intouch变量（离散）'!$A78,基本表格!$G:$Q,9,FALSE)</f>
        <v>On</v>
      </c>
      <c r="L78">
        <v>1</v>
      </c>
      <c r="M78" t="s">
        <v>156</v>
      </c>
      <c r="N78" t="s">
        <v>157</v>
      </c>
      <c r="O78" t="s">
        <v>158</v>
      </c>
      <c r="P78" t="str">
        <f>VLOOKUP('intouch变量（离散）'!$A78,基本表格!$G:$Q,3,FALSE)</f>
        <v>DB1100,X251.2</v>
      </c>
      <c r="Q78" t="str">
        <f>VLOOKUP('intouch变量（离散）'!$A78,基本表格!$G:$Q,10,FALSE)</f>
        <v>Yes</v>
      </c>
      <c r="R78" t="str">
        <f t="shared" si="12"/>
        <v>DB1100,X251.2 2415+P8-M1 1#环式刨片机 反馈电流 传感器断线报警</v>
      </c>
      <c r="S78">
        <v>0</v>
      </c>
      <c r="T78">
        <v>0</v>
      </c>
    </row>
    <row r="79" spans="1:20">
      <c r="A79" t="s">
        <v>235</v>
      </c>
      <c r="B79" s="11" t="str">
        <f t="shared" si="11"/>
        <v>CHP1</v>
      </c>
      <c r="C79" s="11" t="str">
        <f>VLOOKUP('intouch变量（离散）'!$A79,基本表格!$G:$Q,2,FALSE)</f>
        <v>2412+P5-M1 刨片机料仓1#出料螺旋A 电机控制 使能</v>
      </c>
      <c r="D79" t="s">
        <v>154</v>
      </c>
      <c r="E79" t="str">
        <f t="shared" si="7"/>
        <v>No</v>
      </c>
      <c r="F79" t="str">
        <f t="shared" si="8"/>
        <v>0</v>
      </c>
      <c r="G79" t="s">
        <v>154</v>
      </c>
      <c r="H79" t="s">
        <v>155</v>
      </c>
      <c r="I79" t="str">
        <f t="shared" si="9"/>
        <v/>
      </c>
      <c r="J79" t="str">
        <f t="shared" si="10"/>
        <v/>
      </c>
      <c r="K79" t="str">
        <f>VLOOKUP('intouch变量（离散）'!$A79,基本表格!$G:$Q,9,FALSE)</f>
        <v>None</v>
      </c>
      <c r="L79">
        <v>1</v>
      </c>
      <c r="M79" t="s">
        <v>156</v>
      </c>
      <c r="N79" t="s">
        <v>157</v>
      </c>
      <c r="O79" t="s">
        <v>158</v>
      </c>
      <c r="P79" t="str">
        <f>VLOOKUP('intouch变量（离散）'!$A79,基本表格!$G:$Q,3,FALSE)</f>
        <v>DB1100,X300.0</v>
      </c>
      <c r="Q79" t="str">
        <f>VLOOKUP('intouch变量（离散）'!$A79,基本表格!$G:$Q,10,FALSE)</f>
        <v>No</v>
      </c>
      <c r="R79" t="str">
        <f t="shared" si="12"/>
        <v>DB1100,X300.0 2412+P5-M1 刨片机料仓1#出料螺旋A 电机控制 使能</v>
      </c>
      <c r="S79">
        <v>0</v>
      </c>
      <c r="T79">
        <v>0</v>
      </c>
    </row>
    <row r="80" spans="1:20">
      <c r="A80" t="s">
        <v>236</v>
      </c>
      <c r="B80" s="11" t="str">
        <f t="shared" si="11"/>
        <v>CHP1</v>
      </c>
      <c r="C80" s="11" t="str">
        <f>VLOOKUP('intouch变量（离散）'!$A80,基本表格!$G:$Q,2,FALSE)</f>
        <v>2412+P5-M1 刨片机料仓1#出料螺旋A 电机控制 手自动状态</v>
      </c>
      <c r="D80" t="s">
        <v>154</v>
      </c>
      <c r="E80" t="str">
        <f t="shared" si="7"/>
        <v>No</v>
      </c>
      <c r="F80" t="str">
        <f t="shared" si="8"/>
        <v>0</v>
      </c>
      <c r="G80" t="s">
        <v>154</v>
      </c>
      <c r="H80" t="s">
        <v>155</v>
      </c>
      <c r="I80" t="str">
        <f t="shared" si="9"/>
        <v/>
      </c>
      <c r="J80" t="str">
        <f t="shared" si="10"/>
        <v/>
      </c>
      <c r="K80" t="str">
        <f>VLOOKUP('intouch变量（离散）'!$A80,基本表格!$G:$Q,9,FALSE)</f>
        <v>None</v>
      </c>
      <c r="L80">
        <v>1</v>
      </c>
      <c r="M80" t="s">
        <v>156</v>
      </c>
      <c r="N80" t="s">
        <v>157</v>
      </c>
      <c r="O80" t="s">
        <v>158</v>
      </c>
      <c r="P80" t="str">
        <f>VLOOKUP('intouch变量（离散）'!$A80,基本表格!$G:$Q,3,FALSE)</f>
        <v>DB1100,X300.3</v>
      </c>
      <c r="Q80" t="str">
        <f>VLOOKUP('intouch变量（离散）'!$A80,基本表格!$G:$Q,10,FALSE)</f>
        <v>Yes</v>
      </c>
      <c r="R80" t="str">
        <f t="shared" si="12"/>
        <v>DB1100,X300.3 2412+P5-M1 刨片机料仓1#出料螺旋A 电机控制 手自动状态</v>
      </c>
      <c r="S80">
        <v>0</v>
      </c>
      <c r="T80">
        <v>0</v>
      </c>
    </row>
    <row r="81" spans="1:20">
      <c r="A81" t="s">
        <v>237</v>
      </c>
      <c r="B81" s="11" t="str">
        <f t="shared" si="11"/>
        <v>CHP1</v>
      </c>
      <c r="C81" s="11" t="str">
        <f>VLOOKUP('intouch变量（离散）'!$A81,基本表格!$G:$Q,2,FALSE)</f>
        <v>2412+P5-M1 刨片机料仓1#出料螺旋A 电机控制 本地/远程(检修/待机）</v>
      </c>
      <c r="D81" t="s">
        <v>154</v>
      </c>
      <c r="E81" t="str">
        <f t="shared" si="7"/>
        <v>No</v>
      </c>
      <c r="F81" t="str">
        <f t="shared" si="8"/>
        <v>0</v>
      </c>
      <c r="G81" t="s">
        <v>154</v>
      </c>
      <c r="H81" t="s">
        <v>155</v>
      </c>
      <c r="I81" t="str">
        <f t="shared" si="9"/>
        <v/>
      </c>
      <c r="J81" t="str">
        <f t="shared" si="10"/>
        <v/>
      </c>
      <c r="K81" t="str">
        <f>VLOOKUP('intouch变量（离散）'!$A81,基本表格!$G:$Q,9,FALSE)</f>
        <v>None</v>
      </c>
      <c r="L81">
        <v>1</v>
      </c>
      <c r="M81" t="s">
        <v>156</v>
      </c>
      <c r="N81" t="s">
        <v>157</v>
      </c>
      <c r="O81" t="s">
        <v>158</v>
      </c>
      <c r="P81" t="str">
        <f>VLOOKUP('intouch变量（离散）'!$A81,基本表格!$G:$Q,3,FALSE)</f>
        <v>DB1100,X300.4</v>
      </c>
      <c r="Q81" t="str">
        <f>VLOOKUP('intouch变量（离散）'!$A81,基本表格!$G:$Q,10,FALSE)</f>
        <v>Yes</v>
      </c>
      <c r="R81" t="str">
        <f t="shared" si="12"/>
        <v>DB1100,X300.4 2412+P5-M1 刨片机料仓1#出料螺旋A 电机控制 本地/远程(检修/待机）</v>
      </c>
      <c r="S81">
        <v>0</v>
      </c>
      <c r="T81">
        <v>0</v>
      </c>
    </row>
    <row r="82" spans="1:20">
      <c r="A82" t="s">
        <v>238</v>
      </c>
      <c r="B82" s="11" t="str">
        <f t="shared" si="11"/>
        <v>CHP1</v>
      </c>
      <c r="C82" s="11" t="str">
        <f>VLOOKUP('intouch变量（离散）'!$A82,基本表格!$G:$Q,2,FALSE)</f>
        <v>2412+P5-M1 刨片机料仓1#出料螺旋A 电机控制 开启_上位机(正转)</v>
      </c>
      <c r="D82" t="s">
        <v>154</v>
      </c>
      <c r="E82" t="str">
        <f t="shared" si="7"/>
        <v>No</v>
      </c>
      <c r="F82" t="str">
        <f t="shared" si="8"/>
        <v>0</v>
      </c>
      <c r="G82" t="s">
        <v>154</v>
      </c>
      <c r="H82" t="s">
        <v>155</v>
      </c>
      <c r="I82" t="str">
        <f t="shared" si="9"/>
        <v/>
      </c>
      <c r="J82" t="str">
        <f t="shared" si="10"/>
        <v/>
      </c>
      <c r="K82" t="str">
        <f>VLOOKUP('intouch变量（离散）'!$A82,基本表格!$G:$Q,9,FALSE)</f>
        <v>None</v>
      </c>
      <c r="L82">
        <v>1</v>
      </c>
      <c r="M82" t="s">
        <v>156</v>
      </c>
      <c r="N82" t="s">
        <v>157</v>
      </c>
      <c r="O82" t="s">
        <v>158</v>
      </c>
      <c r="P82" t="str">
        <f>VLOOKUP('intouch变量（离散）'!$A82,基本表格!$G:$Q,3,FALSE)</f>
        <v>DB1100,X300.6</v>
      </c>
      <c r="Q82" t="str">
        <f>VLOOKUP('intouch变量（离散）'!$A82,基本表格!$G:$Q,10,FALSE)</f>
        <v>No</v>
      </c>
      <c r="R82" t="str">
        <f t="shared" si="12"/>
        <v>DB1100,X300.6 2412+P5-M1 刨片机料仓1#出料螺旋A 电机控制 开启_上位机(正转)</v>
      </c>
      <c r="S82">
        <v>0</v>
      </c>
      <c r="T82">
        <v>0</v>
      </c>
    </row>
    <row r="83" spans="1:20">
      <c r="A83" t="s">
        <v>239</v>
      </c>
      <c r="B83" s="11" t="str">
        <f t="shared" si="11"/>
        <v>CHP1</v>
      </c>
      <c r="C83" s="11" t="str">
        <f>VLOOKUP('intouch变量（离散）'!$A83,基本表格!$G:$Q,2,FALSE)</f>
        <v>2412+P5-M1 刨片机料仓1#出料螺旋A 电机控制 停止_上位机(反转)</v>
      </c>
      <c r="D83" t="s">
        <v>154</v>
      </c>
      <c r="E83" t="str">
        <f t="shared" si="7"/>
        <v>No</v>
      </c>
      <c r="F83" t="str">
        <f t="shared" si="8"/>
        <v>0</v>
      </c>
      <c r="G83" t="s">
        <v>154</v>
      </c>
      <c r="H83" t="s">
        <v>155</v>
      </c>
      <c r="I83" t="str">
        <f t="shared" si="9"/>
        <v/>
      </c>
      <c r="J83" t="str">
        <f t="shared" si="10"/>
        <v/>
      </c>
      <c r="K83" t="str">
        <f>VLOOKUP('intouch变量（离散）'!$A83,基本表格!$G:$Q,9,FALSE)</f>
        <v>None</v>
      </c>
      <c r="L83">
        <v>1</v>
      </c>
      <c r="M83" t="s">
        <v>156</v>
      </c>
      <c r="N83" t="s">
        <v>157</v>
      </c>
      <c r="O83" t="s">
        <v>158</v>
      </c>
      <c r="P83" t="str">
        <f>VLOOKUP('intouch变量（离散）'!$A83,基本表格!$G:$Q,3,FALSE)</f>
        <v>DB1100,X301.0</v>
      </c>
      <c r="Q83" t="str">
        <f>VLOOKUP('intouch变量（离散）'!$A83,基本表格!$G:$Q,10,FALSE)</f>
        <v>No</v>
      </c>
      <c r="R83" t="str">
        <f t="shared" si="12"/>
        <v>DB1100,X301.0 2412+P5-M1 刨片机料仓1#出料螺旋A 电机控制 停止_上位机(反转)</v>
      </c>
      <c r="S83">
        <v>0</v>
      </c>
      <c r="T83">
        <v>0</v>
      </c>
    </row>
    <row r="84" spans="1:20">
      <c r="A84" t="s">
        <v>240</v>
      </c>
      <c r="B84" s="11" t="str">
        <f t="shared" si="11"/>
        <v>CHP1</v>
      </c>
      <c r="C84" s="11" t="str">
        <f>VLOOKUP('intouch变量（离散）'!$A84,基本表格!$G:$Q,2,FALSE)</f>
        <v>2412+P5-M1 刨片机料仓1#出料螺旋A 电机控制 通风扇</v>
      </c>
      <c r="D84" t="s">
        <v>154</v>
      </c>
      <c r="E84" t="str">
        <f t="shared" si="7"/>
        <v>No</v>
      </c>
      <c r="F84" t="str">
        <f t="shared" si="8"/>
        <v>0</v>
      </c>
      <c r="G84" t="s">
        <v>154</v>
      </c>
      <c r="H84" t="s">
        <v>155</v>
      </c>
      <c r="I84" t="str">
        <f t="shared" si="9"/>
        <v/>
      </c>
      <c r="J84" t="str">
        <f t="shared" si="10"/>
        <v/>
      </c>
      <c r="K84" t="str">
        <f>VLOOKUP('intouch变量（离散）'!$A84,基本表格!$G:$Q,9,FALSE)</f>
        <v>None</v>
      </c>
      <c r="L84">
        <v>1</v>
      </c>
      <c r="M84" t="s">
        <v>156</v>
      </c>
      <c r="N84" t="s">
        <v>157</v>
      </c>
      <c r="O84" t="s">
        <v>158</v>
      </c>
      <c r="P84" t="str">
        <f>VLOOKUP('intouch变量（离散）'!$A84,基本表格!$G:$Q,3,FALSE)</f>
        <v>DB1100,X301.1</v>
      </c>
      <c r="Q84" t="str">
        <f>VLOOKUP('intouch变量（离散）'!$A84,基本表格!$G:$Q,10,FALSE)</f>
        <v>Yes</v>
      </c>
      <c r="R84" t="str">
        <f t="shared" si="12"/>
        <v>DB1100,X301.1 2412+P5-M1 刨片机料仓1#出料螺旋A 电机控制 通风扇</v>
      </c>
      <c r="S84">
        <v>0</v>
      </c>
      <c r="T84">
        <v>0</v>
      </c>
    </row>
    <row r="85" spans="1:20">
      <c r="A85" t="s">
        <v>241</v>
      </c>
      <c r="B85" s="11" t="str">
        <f t="shared" si="11"/>
        <v>CHP1</v>
      </c>
      <c r="C85" s="11" t="str">
        <f>VLOOKUP('intouch变量（离散）'!$A85,基本表格!$G:$Q,2,FALSE)</f>
        <v>2412+P5-M1 刨片机料仓1#出料螺旋A 电机控制 电机(正转）</v>
      </c>
      <c r="D85" t="s">
        <v>154</v>
      </c>
      <c r="E85" t="str">
        <f t="shared" si="7"/>
        <v>No</v>
      </c>
      <c r="F85" t="str">
        <f t="shared" si="8"/>
        <v>0</v>
      </c>
      <c r="G85" t="s">
        <v>154</v>
      </c>
      <c r="H85" t="s">
        <v>155</v>
      </c>
      <c r="I85" t="str">
        <f t="shared" si="9"/>
        <v/>
      </c>
      <c r="J85" t="str">
        <f t="shared" si="10"/>
        <v/>
      </c>
      <c r="K85" t="str">
        <f>VLOOKUP('intouch变量（离散）'!$A85,基本表格!$G:$Q,9,FALSE)</f>
        <v>None</v>
      </c>
      <c r="L85">
        <v>1</v>
      </c>
      <c r="M85" t="s">
        <v>156</v>
      </c>
      <c r="N85" t="s">
        <v>157</v>
      </c>
      <c r="O85" t="s">
        <v>158</v>
      </c>
      <c r="P85" t="str">
        <f>VLOOKUP('intouch变量（离散）'!$A85,基本表格!$G:$Q,3,FALSE)</f>
        <v>DB1100,X301.2</v>
      </c>
      <c r="Q85" t="str">
        <f>VLOOKUP('intouch变量（离散）'!$A85,基本表格!$G:$Q,10,FALSE)</f>
        <v>Yes</v>
      </c>
      <c r="R85" t="str">
        <f t="shared" si="12"/>
        <v>DB1100,X301.2 2412+P5-M1 刨片机料仓1#出料螺旋A 电机控制 电机(正转）</v>
      </c>
      <c r="S85">
        <v>0</v>
      </c>
      <c r="T85">
        <v>0</v>
      </c>
    </row>
    <row r="86" spans="1:20">
      <c r="A86" t="s">
        <v>242</v>
      </c>
      <c r="B86" s="11" t="str">
        <f t="shared" si="11"/>
        <v>CHP1</v>
      </c>
      <c r="C86" s="11" t="str">
        <f>VLOOKUP('intouch变量（离散）'!$A86,基本表格!$G:$Q,2,FALSE)</f>
        <v>2412+P5-M1 刨片机料仓1#出料螺旋A 电机控制 电机过载</v>
      </c>
      <c r="D86" t="s">
        <v>154</v>
      </c>
      <c r="E86" t="str">
        <f t="shared" si="7"/>
        <v>No</v>
      </c>
      <c r="F86" t="str">
        <f t="shared" si="8"/>
        <v>0</v>
      </c>
      <c r="G86" t="s">
        <v>154</v>
      </c>
      <c r="H86" t="s">
        <v>155</v>
      </c>
      <c r="I86" t="str">
        <f t="shared" si="9"/>
        <v/>
      </c>
      <c r="J86" t="str">
        <f t="shared" si="10"/>
        <v/>
      </c>
      <c r="K86" t="str">
        <f>VLOOKUP('intouch变量（离散）'!$A86,基本表格!$G:$Q,9,FALSE)</f>
        <v>On</v>
      </c>
      <c r="L86">
        <v>1</v>
      </c>
      <c r="M86" t="s">
        <v>156</v>
      </c>
      <c r="N86" t="s">
        <v>157</v>
      </c>
      <c r="O86" t="s">
        <v>158</v>
      </c>
      <c r="P86" t="str">
        <f>VLOOKUP('intouch变量（离散）'!$A86,基本表格!$G:$Q,3,FALSE)</f>
        <v>DB1100,X301.3</v>
      </c>
      <c r="Q86" t="str">
        <f>VLOOKUP('intouch变量（离散）'!$A86,基本表格!$G:$Q,10,FALSE)</f>
        <v>Yes</v>
      </c>
      <c r="R86" t="str">
        <f t="shared" si="12"/>
        <v>DB1100,X301.3 2412+P5-M1 刨片机料仓1#出料螺旋A 电机控制 电机过载</v>
      </c>
      <c r="S86">
        <v>0</v>
      </c>
      <c r="T86">
        <v>0</v>
      </c>
    </row>
    <row r="87" spans="1:20">
      <c r="A87" t="s">
        <v>243</v>
      </c>
      <c r="B87" s="11" t="str">
        <f t="shared" si="11"/>
        <v>CHP1</v>
      </c>
      <c r="C87" s="11" t="str">
        <f>VLOOKUP('intouch变量（离散）'!$A87,基本表格!$G:$Q,2,FALSE)</f>
        <v>2412+P5-M1 刨片机料仓1#出料螺旋A 电机控制 风扇过载</v>
      </c>
      <c r="D87" t="s">
        <v>154</v>
      </c>
      <c r="E87" t="str">
        <f t="shared" si="7"/>
        <v>No</v>
      </c>
      <c r="F87" t="str">
        <f t="shared" si="8"/>
        <v>0</v>
      </c>
      <c r="G87" t="s">
        <v>154</v>
      </c>
      <c r="H87" t="s">
        <v>155</v>
      </c>
      <c r="I87" t="str">
        <f t="shared" si="9"/>
        <v/>
      </c>
      <c r="J87" t="str">
        <f t="shared" si="10"/>
        <v/>
      </c>
      <c r="K87" t="str">
        <f>VLOOKUP('intouch变量（离散）'!$A87,基本表格!$G:$Q,9,FALSE)</f>
        <v>On</v>
      </c>
      <c r="L87">
        <v>1</v>
      </c>
      <c r="M87" t="s">
        <v>156</v>
      </c>
      <c r="N87" t="s">
        <v>157</v>
      </c>
      <c r="O87" t="s">
        <v>158</v>
      </c>
      <c r="P87" t="str">
        <f>VLOOKUP('intouch变量（离散）'!$A87,基本表格!$G:$Q,3,FALSE)</f>
        <v>DB1100,X301.4</v>
      </c>
      <c r="Q87" t="str">
        <f>VLOOKUP('intouch变量（离散）'!$A87,基本表格!$G:$Q,10,FALSE)</f>
        <v>Yes</v>
      </c>
      <c r="R87" t="str">
        <f t="shared" si="12"/>
        <v>DB1100,X301.4 2412+P5-M1 刨片机料仓1#出料螺旋A 电机控制 风扇过载</v>
      </c>
      <c r="S87">
        <v>0</v>
      </c>
      <c r="T87">
        <v>0</v>
      </c>
    </row>
    <row r="88" spans="1:20">
      <c r="A88" t="s">
        <v>244</v>
      </c>
      <c r="B88" s="11" t="str">
        <f t="shared" si="11"/>
        <v>CHP1</v>
      </c>
      <c r="C88" s="11" t="str">
        <f>VLOOKUP('intouch变量（离散）'!$A88,基本表格!$G:$Q,2,FALSE)</f>
        <v>2412+P5-M1 刨片机料仓1#出料螺旋A 电机控制 电机运行指示</v>
      </c>
      <c r="D88" t="s">
        <v>154</v>
      </c>
      <c r="E88" t="str">
        <f t="shared" si="7"/>
        <v>No</v>
      </c>
      <c r="F88" t="str">
        <f t="shared" si="8"/>
        <v>0</v>
      </c>
      <c r="G88" t="s">
        <v>154</v>
      </c>
      <c r="H88" t="s">
        <v>155</v>
      </c>
      <c r="I88" t="str">
        <f t="shared" si="9"/>
        <v/>
      </c>
      <c r="J88" t="str">
        <f t="shared" si="10"/>
        <v/>
      </c>
      <c r="K88" t="str">
        <f>VLOOKUP('intouch变量（离散）'!$A88,基本表格!$G:$Q,9,FALSE)</f>
        <v>None</v>
      </c>
      <c r="L88">
        <v>1</v>
      </c>
      <c r="M88" t="s">
        <v>156</v>
      </c>
      <c r="N88" t="s">
        <v>157</v>
      </c>
      <c r="O88" t="s">
        <v>158</v>
      </c>
      <c r="P88" t="str">
        <f>VLOOKUP('intouch变量（离散）'!$A88,基本表格!$G:$Q,3,FALSE)</f>
        <v>DB1100,X301.5</v>
      </c>
      <c r="Q88" t="str">
        <f>VLOOKUP('intouch变量（离散）'!$A88,基本表格!$G:$Q,10,FALSE)</f>
        <v>Yes</v>
      </c>
      <c r="R88" t="str">
        <f t="shared" si="12"/>
        <v>DB1100,X301.5 2412+P5-M1 刨片机料仓1#出料螺旋A 电机控制 电机运行指示</v>
      </c>
      <c r="S88">
        <v>0</v>
      </c>
      <c r="T88">
        <v>0</v>
      </c>
    </row>
    <row r="89" spans="1:20">
      <c r="A89" t="s">
        <v>245</v>
      </c>
      <c r="B89" s="11" t="str">
        <f t="shared" si="11"/>
        <v>CHP1</v>
      </c>
      <c r="C89" s="11" t="str">
        <f>VLOOKUP('intouch变量（离散）'!$A89,基本表格!$G:$Q,2,FALSE)</f>
        <v>2412+P5-M1 刨片机料仓1#出料螺旋A 电机控制 断链报警</v>
      </c>
      <c r="D89" t="s">
        <v>154</v>
      </c>
      <c r="E89" t="str">
        <f t="shared" si="7"/>
        <v>No</v>
      </c>
      <c r="F89" t="str">
        <f t="shared" si="8"/>
        <v>0</v>
      </c>
      <c r="G89" t="s">
        <v>154</v>
      </c>
      <c r="H89" t="s">
        <v>155</v>
      </c>
      <c r="I89" t="str">
        <f t="shared" si="9"/>
        <v/>
      </c>
      <c r="J89" t="str">
        <f t="shared" si="10"/>
        <v/>
      </c>
      <c r="K89" t="str">
        <f>VLOOKUP('intouch变量（离散）'!$A89,基本表格!$G:$Q,9,FALSE)</f>
        <v>On</v>
      </c>
      <c r="L89">
        <v>1</v>
      </c>
      <c r="M89" t="s">
        <v>156</v>
      </c>
      <c r="N89" t="s">
        <v>157</v>
      </c>
      <c r="O89" t="s">
        <v>158</v>
      </c>
      <c r="P89" t="str">
        <f>VLOOKUP('intouch变量（离散）'!$A89,基本表格!$G:$Q,3,FALSE)</f>
        <v>DB1100,X301.6</v>
      </c>
      <c r="Q89" t="str">
        <f>VLOOKUP('intouch变量（离散）'!$A89,基本表格!$G:$Q,10,FALSE)</f>
        <v>Yes</v>
      </c>
      <c r="R89" t="str">
        <f t="shared" si="12"/>
        <v>DB1100,X301.6 2412+P5-M1 刨片机料仓1#出料螺旋A 电机控制 断链报警</v>
      </c>
      <c r="S89">
        <v>0</v>
      </c>
      <c r="T89">
        <v>0</v>
      </c>
    </row>
    <row r="90" spans="1:20">
      <c r="A90" t="s">
        <v>246</v>
      </c>
      <c r="B90" s="11" t="str">
        <f t="shared" si="11"/>
        <v>CHP1</v>
      </c>
      <c r="C90" s="11" t="str">
        <f>VLOOKUP('intouch变量（离散）'!$A90,基本表格!$G:$Q,2,FALSE)</f>
        <v>2412+P5-M1 刨片机料仓1#出料螺旋A 电机控制 断链检测</v>
      </c>
      <c r="D90" t="s">
        <v>154</v>
      </c>
      <c r="E90" t="str">
        <f t="shared" si="7"/>
        <v>No</v>
      </c>
      <c r="F90" t="str">
        <f t="shared" si="8"/>
        <v>0</v>
      </c>
      <c r="G90" t="s">
        <v>154</v>
      </c>
      <c r="H90" t="s">
        <v>155</v>
      </c>
      <c r="I90" t="str">
        <f t="shared" si="9"/>
        <v/>
      </c>
      <c r="J90" t="str">
        <f t="shared" si="10"/>
        <v/>
      </c>
      <c r="K90" t="str">
        <f>VLOOKUP('intouch变量（离散）'!$A90,基本表格!$G:$Q,9,FALSE)</f>
        <v>None</v>
      </c>
      <c r="L90">
        <v>1</v>
      </c>
      <c r="M90" t="s">
        <v>156</v>
      </c>
      <c r="N90" t="s">
        <v>157</v>
      </c>
      <c r="O90" t="s">
        <v>158</v>
      </c>
      <c r="P90" t="str">
        <f>VLOOKUP('intouch变量（离散）'!$A90,基本表格!$G:$Q,3,FALSE)</f>
        <v>DB1100,X301.7</v>
      </c>
      <c r="Q90" t="str">
        <f>VLOOKUP('intouch变量（离散）'!$A90,基本表格!$G:$Q,10,FALSE)</f>
        <v>Yes</v>
      </c>
      <c r="R90" t="str">
        <f t="shared" si="12"/>
        <v>DB1100,X301.7 2412+P5-M1 刨片机料仓1#出料螺旋A 电机控制 断链检测</v>
      </c>
      <c r="S90">
        <v>0</v>
      </c>
      <c r="T90">
        <v>0</v>
      </c>
    </row>
    <row r="91" spans="1:20">
      <c r="A91" t="s">
        <v>247</v>
      </c>
      <c r="B91" s="11" t="str">
        <f t="shared" si="11"/>
        <v>CHP1</v>
      </c>
      <c r="C91" s="11" t="str">
        <f>VLOOKUP('intouch变量（离散）'!$A91,基本表格!$G:$Q,2,FALSE)</f>
        <v>2412+P5-M1 刨片机料仓1#出料螺旋A 电机控制 复位</v>
      </c>
      <c r="D91" t="s">
        <v>154</v>
      </c>
      <c r="E91" t="str">
        <f t="shared" si="7"/>
        <v>No</v>
      </c>
      <c r="F91" t="str">
        <f t="shared" si="8"/>
        <v>0</v>
      </c>
      <c r="G91" t="s">
        <v>154</v>
      </c>
      <c r="H91" t="s">
        <v>155</v>
      </c>
      <c r="I91" t="str">
        <f t="shared" si="9"/>
        <v/>
      </c>
      <c r="J91" t="str">
        <f t="shared" si="10"/>
        <v/>
      </c>
      <c r="K91" t="str">
        <f>VLOOKUP('intouch变量（离散）'!$A91,基本表格!$G:$Q,9,FALSE)</f>
        <v>None</v>
      </c>
      <c r="L91">
        <v>1</v>
      </c>
      <c r="M91" t="s">
        <v>156</v>
      </c>
      <c r="N91" t="s">
        <v>157</v>
      </c>
      <c r="O91" t="s">
        <v>158</v>
      </c>
      <c r="P91" t="str">
        <f>VLOOKUP('intouch变量（离散）'!$A91,基本表格!$G:$Q,3,FALSE)</f>
        <v>DB1100,X302.0</v>
      </c>
      <c r="Q91" t="str">
        <f>VLOOKUP('intouch变量（离散）'!$A91,基本表格!$G:$Q,10,FALSE)</f>
        <v>No</v>
      </c>
      <c r="R91" t="str">
        <f t="shared" si="12"/>
        <v>DB1100,X302.0 2412+P5-M1 刨片机料仓1#出料螺旋A 电机控制 复位</v>
      </c>
      <c r="S91">
        <v>0</v>
      </c>
      <c r="T91">
        <v>0</v>
      </c>
    </row>
    <row r="92" spans="1:20">
      <c r="A92" t="s">
        <v>248</v>
      </c>
      <c r="B92" s="11" t="str">
        <f t="shared" si="11"/>
        <v>CHP1</v>
      </c>
      <c r="C92" s="11" t="str">
        <f>VLOOKUP('intouch变量（离散）'!$A92,基本表格!$G:$Q,2,FALSE)</f>
        <v>2412+P5-M1 刨片机料仓1#出料螺旋A 电机控制 断链保护使能</v>
      </c>
      <c r="D92" t="s">
        <v>154</v>
      </c>
      <c r="E92" t="str">
        <f t="shared" si="7"/>
        <v>Yes</v>
      </c>
      <c r="F92" t="str">
        <f t="shared" si="8"/>
        <v>900</v>
      </c>
      <c r="G92" t="s">
        <v>154</v>
      </c>
      <c r="H92" t="s">
        <v>155</v>
      </c>
      <c r="I92" t="str">
        <f t="shared" si="9"/>
        <v>禁用</v>
      </c>
      <c r="J92" t="str">
        <f t="shared" si="10"/>
        <v>启用</v>
      </c>
      <c r="K92" t="str">
        <f>VLOOKUP('intouch变量（离散）'!$A92,基本表格!$G:$Q,9,FALSE)</f>
        <v>None</v>
      </c>
      <c r="L92">
        <v>1</v>
      </c>
      <c r="M92" t="s">
        <v>156</v>
      </c>
      <c r="N92" t="s">
        <v>157</v>
      </c>
      <c r="O92" t="s">
        <v>158</v>
      </c>
      <c r="P92" t="str">
        <f>VLOOKUP('intouch变量（离散）'!$A92,基本表格!$G:$Q,3,FALSE)</f>
        <v>DB1100,X302.1</v>
      </c>
      <c r="Q92" t="str">
        <f>VLOOKUP('intouch变量（离散）'!$A92,基本表格!$G:$Q,10,FALSE)</f>
        <v>No</v>
      </c>
      <c r="R92" t="str">
        <f t="shared" si="12"/>
        <v>DB1100,X302.1 2412+P5-M1 刨片机料仓1#出料螺旋A 电机控制 断链保护使能</v>
      </c>
      <c r="S92">
        <v>0</v>
      </c>
      <c r="T92">
        <v>0</v>
      </c>
    </row>
    <row r="93" spans="1:20">
      <c r="A93" t="s">
        <v>249</v>
      </c>
      <c r="B93" s="11" t="str">
        <f t="shared" si="11"/>
        <v>CHP1</v>
      </c>
      <c r="C93" s="11" t="str">
        <f>VLOOKUP('intouch变量（离散）'!$A93,基本表格!$G:$Q,2,FALSE)</f>
        <v>2412+P5-M1 刨片机料仓1#出料螺旋A 电机控制 断链导致停机</v>
      </c>
      <c r="D93" t="s">
        <v>154</v>
      </c>
      <c r="E93" t="str">
        <f t="shared" si="7"/>
        <v>No</v>
      </c>
      <c r="F93" t="str">
        <f t="shared" si="8"/>
        <v>0</v>
      </c>
      <c r="G93" t="s">
        <v>154</v>
      </c>
      <c r="H93" t="s">
        <v>155</v>
      </c>
      <c r="I93" t="str">
        <f t="shared" si="9"/>
        <v/>
      </c>
      <c r="J93" t="str">
        <f t="shared" si="10"/>
        <v/>
      </c>
      <c r="K93" t="str">
        <f>VLOOKUP('intouch变量（离散）'!$A93,基本表格!$G:$Q,9,FALSE)</f>
        <v>On</v>
      </c>
      <c r="L93">
        <v>1</v>
      </c>
      <c r="M93" t="s">
        <v>156</v>
      </c>
      <c r="N93" t="s">
        <v>157</v>
      </c>
      <c r="O93" t="s">
        <v>158</v>
      </c>
      <c r="P93" t="str">
        <f>VLOOKUP('intouch变量（离散）'!$A93,基本表格!$G:$Q,3,FALSE)</f>
        <v>DB1100,X302.2</v>
      </c>
      <c r="Q93" t="str">
        <f>VLOOKUP('intouch变量（离散）'!$A93,基本表格!$G:$Q,10,FALSE)</f>
        <v>Yes</v>
      </c>
      <c r="R93" t="str">
        <f t="shared" si="12"/>
        <v>DB1100,X302.2 2412+P5-M1 刨片机料仓1#出料螺旋A 电机控制 断链导致停机</v>
      </c>
      <c r="S93">
        <v>0</v>
      </c>
      <c r="T93">
        <v>0</v>
      </c>
    </row>
    <row r="94" spans="1:20">
      <c r="A94" t="s">
        <v>250</v>
      </c>
      <c r="B94" s="11" t="str">
        <f t="shared" si="11"/>
        <v>CHP1</v>
      </c>
      <c r="C94" s="11" t="str">
        <f>VLOOKUP('intouch变量（离散）'!$A94,基本表格!$G:$Q,2,FALSE)</f>
        <v>2412+P5-M1 刨片机料仓1#出料螺旋A 电机控制 电机(反转）</v>
      </c>
      <c r="D94" t="s">
        <v>154</v>
      </c>
      <c r="E94" t="str">
        <f t="shared" si="7"/>
        <v>No</v>
      </c>
      <c r="F94" t="str">
        <f t="shared" si="8"/>
        <v>0</v>
      </c>
      <c r="G94" t="s">
        <v>154</v>
      </c>
      <c r="H94" t="s">
        <v>155</v>
      </c>
      <c r="I94" t="str">
        <f t="shared" si="9"/>
        <v/>
      </c>
      <c r="J94" t="str">
        <f t="shared" si="10"/>
        <v/>
      </c>
      <c r="K94" t="str">
        <f>VLOOKUP('intouch变量（离散）'!$A94,基本表格!$G:$Q,9,FALSE)</f>
        <v>None</v>
      </c>
      <c r="L94">
        <v>1</v>
      </c>
      <c r="M94" t="s">
        <v>156</v>
      </c>
      <c r="N94" t="s">
        <v>157</v>
      </c>
      <c r="O94" t="s">
        <v>158</v>
      </c>
      <c r="P94" t="str">
        <f>VLOOKUP('intouch变量（离散）'!$A94,基本表格!$G:$Q,3,FALSE)</f>
        <v>DB1100,X302.3</v>
      </c>
      <c r="Q94" t="str">
        <f>VLOOKUP('intouch变量（离散）'!$A94,基本表格!$G:$Q,10,FALSE)</f>
        <v>Yes</v>
      </c>
      <c r="R94" t="str">
        <f t="shared" si="12"/>
        <v>DB1100,X302.3 2412+P5-M1 刨片机料仓1#出料螺旋A 电机控制 电机(反转）</v>
      </c>
      <c r="S94">
        <v>0</v>
      </c>
      <c r="T94">
        <v>0</v>
      </c>
    </row>
    <row r="95" spans="1:20">
      <c r="A95" t="s">
        <v>251</v>
      </c>
      <c r="B95" s="11" t="str">
        <f t="shared" si="11"/>
        <v>CHP1</v>
      </c>
      <c r="C95" s="11" t="str">
        <f>VLOOKUP('intouch变量（离散）'!$A95,基本表格!$G:$Q,2,FALSE)</f>
        <v>2412+P5-M1 刨片机料仓1#出料螺旋A 电机控制 本地</v>
      </c>
      <c r="D95" t="s">
        <v>154</v>
      </c>
      <c r="E95" t="str">
        <f t="shared" si="7"/>
        <v>No</v>
      </c>
      <c r="F95" t="str">
        <f t="shared" si="8"/>
        <v>0</v>
      </c>
      <c r="G95" t="s">
        <v>154</v>
      </c>
      <c r="H95" t="s">
        <v>155</v>
      </c>
      <c r="I95" t="str">
        <f t="shared" si="9"/>
        <v/>
      </c>
      <c r="J95" t="str">
        <f t="shared" si="10"/>
        <v/>
      </c>
      <c r="K95" t="str">
        <f>VLOOKUP('intouch变量（离散）'!$A95,基本表格!$G:$Q,9,FALSE)</f>
        <v>None</v>
      </c>
      <c r="L95">
        <v>1</v>
      </c>
      <c r="M95" t="s">
        <v>156</v>
      </c>
      <c r="N95" t="s">
        <v>157</v>
      </c>
      <c r="O95" t="s">
        <v>158</v>
      </c>
      <c r="P95" t="str">
        <f>VLOOKUP('intouch变量（离散）'!$A95,基本表格!$G:$Q,3,FALSE)</f>
        <v>DB1100,X302.4</v>
      </c>
      <c r="Q95" t="str">
        <f>VLOOKUP('intouch变量（离散）'!$A95,基本表格!$G:$Q,10,FALSE)</f>
        <v>Yes</v>
      </c>
      <c r="R95" t="str">
        <f t="shared" si="12"/>
        <v>DB1100,X302.4 2412+P5-M1 刨片机料仓1#出料螺旋A 电机控制 本地</v>
      </c>
      <c r="S95">
        <v>0</v>
      </c>
      <c r="T95">
        <v>0</v>
      </c>
    </row>
    <row r="96" spans="1:20">
      <c r="A96" t="s">
        <v>252</v>
      </c>
      <c r="B96" s="11" t="str">
        <f t="shared" si="11"/>
        <v>CHP1</v>
      </c>
      <c r="C96" s="11" t="str">
        <f>VLOOKUP('intouch变量（离散）'!$A96,基本表格!$G:$Q,2,FALSE)</f>
        <v>2412+P5-M1 刨片机料仓1#出料螺旋A 电机控制 远程</v>
      </c>
      <c r="D96" t="s">
        <v>154</v>
      </c>
      <c r="E96" t="str">
        <f t="shared" si="7"/>
        <v>No</v>
      </c>
      <c r="F96" t="str">
        <f t="shared" si="8"/>
        <v>0</v>
      </c>
      <c r="G96" t="s">
        <v>154</v>
      </c>
      <c r="H96" t="s">
        <v>155</v>
      </c>
      <c r="I96" t="str">
        <f t="shared" si="9"/>
        <v/>
      </c>
      <c r="J96" t="str">
        <f t="shared" si="10"/>
        <v/>
      </c>
      <c r="K96" t="str">
        <f>VLOOKUP('intouch变量（离散）'!$A96,基本表格!$G:$Q,9,FALSE)</f>
        <v>None</v>
      </c>
      <c r="L96">
        <v>1</v>
      </c>
      <c r="M96" t="s">
        <v>156</v>
      </c>
      <c r="N96" t="s">
        <v>157</v>
      </c>
      <c r="O96" t="s">
        <v>158</v>
      </c>
      <c r="P96" t="str">
        <f>VLOOKUP('intouch变量（离散）'!$A96,基本表格!$G:$Q,3,FALSE)</f>
        <v>DB1100,X302.5</v>
      </c>
      <c r="Q96" t="str">
        <f>VLOOKUP('intouch变量（离散）'!$A96,基本表格!$G:$Q,10,FALSE)</f>
        <v>Yes</v>
      </c>
      <c r="R96" t="str">
        <f t="shared" si="12"/>
        <v>DB1100,X302.5 2412+P5-M1 刨片机料仓1#出料螺旋A 电机控制 远程</v>
      </c>
      <c r="S96">
        <v>0</v>
      </c>
      <c r="T96">
        <v>0</v>
      </c>
    </row>
    <row r="97" spans="1:20">
      <c r="A97" t="s">
        <v>253</v>
      </c>
      <c r="B97" s="11" t="str">
        <f t="shared" si="11"/>
        <v>CHP1</v>
      </c>
      <c r="C97" s="11" t="str">
        <f>VLOOKUP('intouch变量（离散）'!$A97,基本表格!$G:$Q,2,FALSE)</f>
        <v>2412+P5-M1 刨片机料仓1#出料螺旋A 电机控制 堵料报警</v>
      </c>
      <c r="D97" t="s">
        <v>154</v>
      </c>
      <c r="E97" t="str">
        <f t="shared" si="7"/>
        <v>No</v>
      </c>
      <c r="F97" t="str">
        <f t="shared" si="8"/>
        <v>0</v>
      </c>
      <c r="G97" t="s">
        <v>154</v>
      </c>
      <c r="H97" t="s">
        <v>155</v>
      </c>
      <c r="I97" t="str">
        <f t="shared" si="9"/>
        <v/>
      </c>
      <c r="J97" t="str">
        <f t="shared" si="10"/>
        <v/>
      </c>
      <c r="K97" t="str">
        <f>VLOOKUP('intouch变量（离散）'!$A97,基本表格!$G:$Q,9,FALSE)</f>
        <v>On</v>
      </c>
      <c r="L97">
        <v>1</v>
      </c>
      <c r="M97" t="s">
        <v>156</v>
      </c>
      <c r="N97" t="s">
        <v>157</v>
      </c>
      <c r="O97" t="s">
        <v>158</v>
      </c>
      <c r="P97" t="str">
        <f>VLOOKUP('intouch变量（离散）'!$A97,基本表格!$G:$Q,3,FALSE)</f>
        <v>DB1100,X302.6</v>
      </c>
      <c r="Q97" t="str">
        <f>VLOOKUP('intouch变量（离散）'!$A97,基本表格!$G:$Q,10,FALSE)</f>
        <v>Yes</v>
      </c>
      <c r="R97" t="str">
        <f t="shared" si="12"/>
        <v>DB1100,X302.6 2412+P5-M1 刨片机料仓1#出料螺旋A 电机控制 堵料报警</v>
      </c>
      <c r="S97">
        <v>0</v>
      </c>
      <c r="T97">
        <v>0</v>
      </c>
    </row>
    <row r="98" spans="1:20">
      <c r="A98" t="s">
        <v>254</v>
      </c>
      <c r="B98" s="11" t="str">
        <f t="shared" si="11"/>
        <v>CHP1</v>
      </c>
      <c r="C98" s="11" t="str">
        <f>VLOOKUP('intouch变量（离散）'!$A98,基本表格!$G:$Q,2,FALSE)</f>
        <v>2412+P5-M1 刨片机料仓1#出料螺旋A 电机控制 堵料检测</v>
      </c>
      <c r="D98" t="s">
        <v>154</v>
      </c>
      <c r="E98" t="str">
        <f t="shared" si="7"/>
        <v>No</v>
      </c>
      <c r="F98" t="str">
        <f t="shared" si="8"/>
        <v>0</v>
      </c>
      <c r="G98" t="s">
        <v>154</v>
      </c>
      <c r="H98" t="s">
        <v>155</v>
      </c>
      <c r="I98" t="str">
        <f t="shared" si="9"/>
        <v/>
      </c>
      <c r="J98" t="str">
        <f t="shared" si="10"/>
        <v/>
      </c>
      <c r="K98" t="str">
        <f>VLOOKUP('intouch变量（离散）'!$A98,基本表格!$G:$Q,9,FALSE)</f>
        <v>None</v>
      </c>
      <c r="L98">
        <v>1</v>
      </c>
      <c r="M98" t="s">
        <v>156</v>
      </c>
      <c r="N98" t="s">
        <v>157</v>
      </c>
      <c r="O98" t="s">
        <v>158</v>
      </c>
      <c r="P98" t="str">
        <f>VLOOKUP('intouch变量（离散）'!$A98,基本表格!$G:$Q,3,FALSE)</f>
        <v>DB1100,X302.7</v>
      </c>
      <c r="Q98" t="str">
        <f>VLOOKUP('intouch变量（离散）'!$A98,基本表格!$G:$Q,10,FALSE)</f>
        <v>Yes</v>
      </c>
      <c r="R98" t="str">
        <f t="shared" si="12"/>
        <v>DB1100,X302.7 2412+P5-M1 刨片机料仓1#出料螺旋A 电机控制 堵料检测</v>
      </c>
      <c r="S98">
        <v>0</v>
      </c>
      <c r="T98">
        <v>0</v>
      </c>
    </row>
    <row r="99" spans="1:20">
      <c r="A99" t="s">
        <v>255</v>
      </c>
      <c r="B99" s="11" t="str">
        <f t="shared" si="11"/>
        <v>CHP1</v>
      </c>
      <c r="C99" s="11" t="str">
        <f>VLOOKUP('intouch变量（离散）'!$A99,基本表格!$G:$Q,2,FALSE)</f>
        <v>2412+P5-M1 刨片机料仓1#出料螺旋A 电机控制 堵料保护使能</v>
      </c>
      <c r="D99" t="s">
        <v>154</v>
      </c>
      <c r="E99" t="str">
        <f t="shared" si="7"/>
        <v>Yes</v>
      </c>
      <c r="F99" t="str">
        <f t="shared" si="8"/>
        <v>900</v>
      </c>
      <c r="G99" t="s">
        <v>154</v>
      </c>
      <c r="H99" t="s">
        <v>155</v>
      </c>
      <c r="I99" t="str">
        <f t="shared" si="9"/>
        <v>禁用</v>
      </c>
      <c r="J99" t="str">
        <f t="shared" si="10"/>
        <v>启用</v>
      </c>
      <c r="K99" t="str">
        <f>VLOOKUP('intouch变量（离散）'!$A99,基本表格!$G:$Q,9,FALSE)</f>
        <v>None</v>
      </c>
      <c r="L99">
        <v>1</v>
      </c>
      <c r="M99" t="s">
        <v>156</v>
      </c>
      <c r="N99" t="s">
        <v>157</v>
      </c>
      <c r="O99" t="s">
        <v>158</v>
      </c>
      <c r="P99" t="str">
        <f>VLOOKUP('intouch变量（离散）'!$A99,基本表格!$G:$Q,3,FALSE)</f>
        <v>DB1100,X303.0</v>
      </c>
      <c r="Q99" t="str">
        <f>VLOOKUP('intouch变量（离散）'!$A99,基本表格!$G:$Q,10,FALSE)</f>
        <v>No</v>
      </c>
      <c r="R99" t="str">
        <f t="shared" si="12"/>
        <v>DB1100,X303.0 2412+P5-M1 刨片机料仓1#出料螺旋A 电机控制 堵料保护使能</v>
      </c>
      <c r="S99">
        <v>0</v>
      </c>
      <c r="T99">
        <v>0</v>
      </c>
    </row>
    <row r="100" spans="1:20">
      <c r="A100" t="s">
        <v>256</v>
      </c>
      <c r="B100" s="11" t="str">
        <f t="shared" si="11"/>
        <v>CHP1</v>
      </c>
      <c r="C100" s="11" t="str">
        <f>VLOOKUP('intouch变量（离散）'!$A100,基本表格!$G:$Q,2,FALSE)</f>
        <v>2412+P5-M1 刨片机料仓1#出料螺旋A 电机控制 堵料导致停机</v>
      </c>
      <c r="D100" t="s">
        <v>154</v>
      </c>
      <c r="E100" t="str">
        <f t="shared" si="7"/>
        <v>No</v>
      </c>
      <c r="F100" t="str">
        <f t="shared" si="8"/>
        <v>0</v>
      </c>
      <c r="G100" t="s">
        <v>154</v>
      </c>
      <c r="H100" t="s">
        <v>155</v>
      </c>
      <c r="I100" t="str">
        <f t="shared" si="9"/>
        <v/>
      </c>
      <c r="J100" t="str">
        <f t="shared" si="10"/>
        <v/>
      </c>
      <c r="K100" t="str">
        <f>VLOOKUP('intouch变量（离散）'!$A100,基本表格!$G:$Q,9,FALSE)</f>
        <v>On</v>
      </c>
      <c r="L100">
        <v>1</v>
      </c>
      <c r="M100" t="s">
        <v>156</v>
      </c>
      <c r="N100" t="s">
        <v>157</v>
      </c>
      <c r="O100" t="s">
        <v>158</v>
      </c>
      <c r="P100" t="str">
        <f>VLOOKUP('intouch变量（离散）'!$A100,基本表格!$G:$Q,3,FALSE)</f>
        <v>DB1100,X303.1</v>
      </c>
      <c r="Q100" t="str">
        <f>VLOOKUP('intouch变量（离散）'!$A100,基本表格!$G:$Q,10,FALSE)</f>
        <v>Yes</v>
      </c>
      <c r="R100" t="str">
        <f t="shared" si="12"/>
        <v>DB1100,X303.1 2412+P5-M1 刨片机料仓1#出料螺旋A 电机控制 堵料导致停机</v>
      </c>
      <c r="S100">
        <v>0</v>
      </c>
      <c r="T100">
        <v>0</v>
      </c>
    </row>
    <row r="101" spans="1:20">
      <c r="A101" t="s">
        <v>257</v>
      </c>
      <c r="B101" s="11" t="str">
        <f t="shared" si="11"/>
        <v>CHP1</v>
      </c>
      <c r="C101" s="11" t="str">
        <f>VLOOKUP('intouch变量（离散）'!$A101,基本表格!$G:$Q,2,FALSE)</f>
        <v>2412+P5-M1 刨片机料仓1#出料螺旋A 电机控制 拉线开关</v>
      </c>
      <c r="D101" t="s">
        <v>154</v>
      </c>
      <c r="E101" t="str">
        <f t="shared" si="7"/>
        <v>No</v>
      </c>
      <c r="F101" t="str">
        <f t="shared" si="8"/>
        <v>0</v>
      </c>
      <c r="G101" t="s">
        <v>154</v>
      </c>
      <c r="H101" t="s">
        <v>155</v>
      </c>
      <c r="I101" t="str">
        <f t="shared" si="9"/>
        <v/>
      </c>
      <c r="J101" t="str">
        <f t="shared" si="10"/>
        <v/>
      </c>
      <c r="K101" t="str">
        <f>VLOOKUP('intouch变量（离散）'!$A101,基本表格!$G:$Q,9,FALSE)</f>
        <v>On</v>
      </c>
      <c r="L101">
        <v>1</v>
      </c>
      <c r="M101" t="s">
        <v>156</v>
      </c>
      <c r="N101" t="s">
        <v>157</v>
      </c>
      <c r="O101" t="s">
        <v>158</v>
      </c>
      <c r="P101" t="str">
        <f>VLOOKUP('intouch变量（离散）'!$A101,基本表格!$G:$Q,3,FALSE)</f>
        <v>DB1100,X308.0</v>
      </c>
      <c r="Q101" t="str">
        <f>VLOOKUP('intouch变量（离散）'!$A101,基本表格!$G:$Q,10,FALSE)</f>
        <v>Yes</v>
      </c>
      <c r="R101" t="str">
        <f t="shared" si="12"/>
        <v>DB1100,X308.0 2412+P5-M1 刨片机料仓1#出料螺旋A 电机控制 拉线开关</v>
      </c>
      <c r="S101">
        <v>0</v>
      </c>
      <c r="T101">
        <v>0</v>
      </c>
    </row>
    <row r="102" spans="1:20">
      <c r="A102" t="s">
        <v>258</v>
      </c>
      <c r="B102" s="11" t="str">
        <f t="shared" si="11"/>
        <v>CHP1</v>
      </c>
      <c r="C102" s="11" t="str">
        <f>VLOOKUP('intouch变量（离散）'!$A102,基本表格!$G:$Q,2,FALSE)</f>
        <v>2412+P5-M1 刨片机料仓1#出料螺旋A 电机控制 左跑偏报警</v>
      </c>
      <c r="D102" t="s">
        <v>154</v>
      </c>
      <c r="E102" t="str">
        <f t="shared" si="7"/>
        <v>No</v>
      </c>
      <c r="F102" t="str">
        <f t="shared" si="8"/>
        <v>0</v>
      </c>
      <c r="G102" t="s">
        <v>154</v>
      </c>
      <c r="H102" t="s">
        <v>155</v>
      </c>
      <c r="I102" t="str">
        <f t="shared" si="9"/>
        <v/>
      </c>
      <c r="J102" t="str">
        <f t="shared" si="10"/>
        <v/>
      </c>
      <c r="K102" t="str">
        <f>VLOOKUP('intouch变量（离散）'!$A102,基本表格!$G:$Q,9,FALSE)</f>
        <v>On</v>
      </c>
      <c r="L102">
        <v>1</v>
      </c>
      <c r="M102" t="s">
        <v>156</v>
      </c>
      <c r="N102" t="s">
        <v>157</v>
      </c>
      <c r="O102" t="s">
        <v>158</v>
      </c>
      <c r="P102" t="str">
        <f>VLOOKUP('intouch变量（离散）'!$A102,基本表格!$G:$Q,3,FALSE)</f>
        <v>DB1100,X308.1</v>
      </c>
      <c r="Q102" t="str">
        <f>VLOOKUP('intouch变量（离散）'!$A102,基本表格!$G:$Q,10,FALSE)</f>
        <v>Yes</v>
      </c>
      <c r="R102" t="str">
        <f t="shared" si="12"/>
        <v>DB1100,X308.1 2412+P5-M1 刨片机料仓1#出料螺旋A 电机控制 左跑偏报警</v>
      </c>
      <c r="S102">
        <v>0</v>
      </c>
      <c r="T102">
        <v>0</v>
      </c>
    </row>
    <row r="103" spans="1:20">
      <c r="A103" t="s">
        <v>259</v>
      </c>
      <c r="B103" s="11" t="str">
        <f t="shared" si="11"/>
        <v>CHP1</v>
      </c>
      <c r="C103" s="11" t="str">
        <f>VLOOKUP('intouch变量（离散）'!$A103,基本表格!$G:$Q,2,FALSE)</f>
        <v>2412+P5-M1 刨片机料仓1#出料螺旋A 电机控制 左跑偏1检测</v>
      </c>
      <c r="D103" t="s">
        <v>154</v>
      </c>
      <c r="E103" t="str">
        <f t="shared" si="7"/>
        <v>No</v>
      </c>
      <c r="F103" t="str">
        <f t="shared" si="8"/>
        <v>0</v>
      </c>
      <c r="G103" t="s">
        <v>154</v>
      </c>
      <c r="H103" t="s">
        <v>155</v>
      </c>
      <c r="I103" t="str">
        <f t="shared" si="9"/>
        <v/>
      </c>
      <c r="J103" t="str">
        <f t="shared" si="10"/>
        <v/>
      </c>
      <c r="K103" t="str">
        <f>VLOOKUP('intouch变量（离散）'!$A103,基本表格!$G:$Q,9,FALSE)</f>
        <v>None</v>
      </c>
      <c r="L103">
        <v>1</v>
      </c>
      <c r="M103" t="s">
        <v>156</v>
      </c>
      <c r="N103" t="s">
        <v>157</v>
      </c>
      <c r="O103" t="s">
        <v>158</v>
      </c>
      <c r="P103" t="str">
        <f>VLOOKUP('intouch变量（离散）'!$A103,基本表格!$G:$Q,3,FALSE)</f>
        <v>DB1100,X308.2</v>
      </c>
      <c r="Q103" t="str">
        <f>VLOOKUP('intouch变量（离散）'!$A103,基本表格!$G:$Q,10,FALSE)</f>
        <v>Yes</v>
      </c>
      <c r="R103" t="str">
        <f t="shared" si="12"/>
        <v>DB1100,X308.2 2412+P5-M1 刨片机料仓1#出料螺旋A 电机控制 左跑偏1检测</v>
      </c>
      <c r="S103">
        <v>0</v>
      </c>
      <c r="T103">
        <v>0</v>
      </c>
    </row>
    <row r="104" spans="1:20">
      <c r="A104" t="s">
        <v>260</v>
      </c>
      <c r="B104" s="11" t="str">
        <f t="shared" si="11"/>
        <v>CHP1</v>
      </c>
      <c r="C104" s="11" t="str">
        <f>VLOOKUP('intouch变量（离散）'!$A104,基本表格!$G:$Q,2,FALSE)</f>
        <v>2412+P5-M1 刨片机料仓1#出料螺旋A 电机控制 左跑偏保护使能</v>
      </c>
      <c r="D104" t="s">
        <v>154</v>
      </c>
      <c r="E104" t="str">
        <f t="shared" si="7"/>
        <v>Yes</v>
      </c>
      <c r="F104" t="str">
        <f t="shared" si="8"/>
        <v>900</v>
      </c>
      <c r="G104" t="s">
        <v>154</v>
      </c>
      <c r="H104" t="s">
        <v>155</v>
      </c>
      <c r="I104" t="str">
        <f t="shared" si="9"/>
        <v>禁用</v>
      </c>
      <c r="J104" t="str">
        <f t="shared" si="10"/>
        <v>启用</v>
      </c>
      <c r="K104" t="str">
        <f>VLOOKUP('intouch变量（离散）'!$A104,基本表格!$G:$Q,9,FALSE)</f>
        <v>None</v>
      </c>
      <c r="L104">
        <v>1</v>
      </c>
      <c r="M104" t="s">
        <v>156</v>
      </c>
      <c r="N104" t="s">
        <v>157</v>
      </c>
      <c r="O104" t="s">
        <v>158</v>
      </c>
      <c r="P104" t="str">
        <f>VLOOKUP('intouch变量（离散）'!$A104,基本表格!$G:$Q,3,FALSE)</f>
        <v>DB1100,X308.3</v>
      </c>
      <c r="Q104" t="str">
        <f>VLOOKUP('intouch变量（离散）'!$A104,基本表格!$G:$Q,10,FALSE)</f>
        <v>No</v>
      </c>
      <c r="R104" t="str">
        <f t="shared" si="12"/>
        <v>DB1100,X308.3 2412+P5-M1 刨片机料仓1#出料螺旋A 电机控制 左跑偏保护使能</v>
      </c>
      <c r="S104">
        <v>0</v>
      </c>
      <c r="T104">
        <v>0</v>
      </c>
    </row>
    <row r="105" spans="1:20">
      <c r="A105" t="s">
        <v>261</v>
      </c>
      <c r="B105" s="11" t="str">
        <f t="shared" si="11"/>
        <v>CHP1</v>
      </c>
      <c r="C105" s="11" t="str">
        <f>VLOOKUP('intouch变量（离散）'!$A105,基本表格!$G:$Q,2,FALSE)</f>
        <v>2412+P5-M1 刨片机料仓1#出料螺旋A 电机控制 左跑偏导致停机</v>
      </c>
      <c r="D105" t="s">
        <v>154</v>
      </c>
      <c r="E105" t="str">
        <f t="shared" si="7"/>
        <v>No</v>
      </c>
      <c r="F105" t="str">
        <f t="shared" si="8"/>
        <v>0</v>
      </c>
      <c r="G105" t="s">
        <v>154</v>
      </c>
      <c r="H105" t="s">
        <v>155</v>
      </c>
      <c r="I105" t="str">
        <f t="shared" si="9"/>
        <v/>
      </c>
      <c r="J105" t="str">
        <f t="shared" si="10"/>
        <v/>
      </c>
      <c r="K105" t="str">
        <f>VLOOKUP('intouch变量（离散）'!$A105,基本表格!$G:$Q,9,FALSE)</f>
        <v>On</v>
      </c>
      <c r="L105">
        <v>1</v>
      </c>
      <c r="M105" t="s">
        <v>156</v>
      </c>
      <c r="N105" t="s">
        <v>157</v>
      </c>
      <c r="O105" t="s">
        <v>158</v>
      </c>
      <c r="P105" t="str">
        <f>VLOOKUP('intouch变量（离散）'!$A105,基本表格!$G:$Q,3,FALSE)</f>
        <v>DB1100,X308.4</v>
      </c>
      <c r="Q105" t="str">
        <f>VLOOKUP('intouch变量（离散）'!$A105,基本表格!$G:$Q,10,FALSE)</f>
        <v>Yes</v>
      </c>
      <c r="R105" t="str">
        <f t="shared" si="12"/>
        <v>DB1100,X308.4 2412+P5-M1 刨片机料仓1#出料螺旋A 电机控制 左跑偏导致停机</v>
      </c>
      <c r="S105">
        <v>0</v>
      </c>
      <c r="T105">
        <v>0</v>
      </c>
    </row>
    <row r="106" spans="1:20">
      <c r="A106" t="s">
        <v>262</v>
      </c>
      <c r="B106" s="11" t="str">
        <f t="shared" si="11"/>
        <v>CHP1</v>
      </c>
      <c r="C106" s="11" t="str">
        <f>VLOOKUP('intouch变量（离散）'!$A106,基本表格!$G:$Q,2,FALSE)</f>
        <v>2412+P5-M1 刨片机料仓1#出料螺旋A 电机控制 右 跑偏报警</v>
      </c>
      <c r="D106" t="s">
        <v>154</v>
      </c>
      <c r="E106" t="str">
        <f t="shared" si="7"/>
        <v>No</v>
      </c>
      <c r="F106" t="str">
        <f t="shared" si="8"/>
        <v>0</v>
      </c>
      <c r="G106" t="s">
        <v>154</v>
      </c>
      <c r="H106" t="s">
        <v>155</v>
      </c>
      <c r="I106" t="str">
        <f t="shared" si="9"/>
        <v/>
      </c>
      <c r="J106" t="str">
        <f t="shared" si="10"/>
        <v/>
      </c>
      <c r="K106" t="str">
        <f>VLOOKUP('intouch变量（离散）'!$A106,基本表格!$G:$Q,9,FALSE)</f>
        <v>On</v>
      </c>
      <c r="L106">
        <v>1</v>
      </c>
      <c r="M106" t="s">
        <v>156</v>
      </c>
      <c r="N106" t="s">
        <v>157</v>
      </c>
      <c r="O106" t="s">
        <v>158</v>
      </c>
      <c r="P106" t="str">
        <f>VLOOKUP('intouch变量（离散）'!$A106,基本表格!$G:$Q,3,FALSE)</f>
        <v>DB1100,X312.0</v>
      </c>
      <c r="Q106" t="str">
        <f>VLOOKUP('intouch变量（离散）'!$A106,基本表格!$G:$Q,10,FALSE)</f>
        <v>Yes</v>
      </c>
      <c r="R106" t="str">
        <f t="shared" si="12"/>
        <v>DB1100,X312.0 2412+P5-M1 刨片机料仓1#出料螺旋A 电机控制 右 跑偏报警</v>
      </c>
      <c r="S106">
        <v>0</v>
      </c>
      <c r="T106">
        <v>0</v>
      </c>
    </row>
    <row r="107" spans="1:20">
      <c r="A107" t="s">
        <v>263</v>
      </c>
      <c r="B107" s="11" t="str">
        <f t="shared" si="11"/>
        <v>CHP1</v>
      </c>
      <c r="C107" s="11" t="str">
        <f>VLOOKUP('intouch变量（离散）'!$A107,基本表格!$G:$Q,2,FALSE)</f>
        <v>2412+P5-M1 刨片机料仓1#出料螺旋A 电机控制 右跑偏1检测</v>
      </c>
      <c r="D107" t="s">
        <v>154</v>
      </c>
      <c r="E107" t="str">
        <f t="shared" si="7"/>
        <v>No</v>
      </c>
      <c r="F107" t="str">
        <f t="shared" si="8"/>
        <v>0</v>
      </c>
      <c r="G107" t="s">
        <v>154</v>
      </c>
      <c r="H107" t="s">
        <v>155</v>
      </c>
      <c r="I107" t="str">
        <f t="shared" si="9"/>
        <v/>
      </c>
      <c r="J107" t="str">
        <f t="shared" si="10"/>
        <v/>
      </c>
      <c r="K107" t="str">
        <f>VLOOKUP('intouch变量（离散）'!$A107,基本表格!$G:$Q,9,FALSE)</f>
        <v>None</v>
      </c>
      <c r="L107">
        <v>1</v>
      </c>
      <c r="M107" t="s">
        <v>156</v>
      </c>
      <c r="N107" t="s">
        <v>157</v>
      </c>
      <c r="O107" t="s">
        <v>158</v>
      </c>
      <c r="P107" t="str">
        <f>VLOOKUP('intouch变量（离散）'!$A107,基本表格!$G:$Q,3,FALSE)</f>
        <v>DB1100,X312.1</v>
      </c>
      <c r="Q107" t="str">
        <f>VLOOKUP('intouch变量（离散）'!$A107,基本表格!$G:$Q,10,FALSE)</f>
        <v>Yes</v>
      </c>
      <c r="R107" t="str">
        <f t="shared" si="12"/>
        <v>DB1100,X312.1 2412+P5-M1 刨片机料仓1#出料螺旋A 电机控制 右跑偏1检测</v>
      </c>
      <c r="S107">
        <v>0</v>
      </c>
      <c r="T107">
        <v>0</v>
      </c>
    </row>
    <row r="108" spans="1:20">
      <c r="A108" t="s">
        <v>264</v>
      </c>
      <c r="B108" s="11" t="str">
        <f t="shared" si="11"/>
        <v>CHP1</v>
      </c>
      <c r="C108" s="11" t="str">
        <f>VLOOKUP('intouch变量（离散）'!$A108,基本表格!$G:$Q,2,FALSE)</f>
        <v>2412+P5-M1 刨片机料仓1#出料螺旋A 电机控制 右跑偏保护使能</v>
      </c>
      <c r="D108" t="s">
        <v>154</v>
      </c>
      <c r="E108" t="str">
        <f t="shared" si="7"/>
        <v>Yes</v>
      </c>
      <c r="F108" t="str">
        <f t="shared" si="8"/>
        <v>900</v>
      </c>
      <c r="G108" t="s">
        <v>154</v>
      </c>
      <c r="H108" t="s">
        <v>155</v>
      </c>
      <c r="I108" t="str">
        <f t="shared" si="9"/>
        <v>禁用</v>
      </c>
      <c r="J108" t="str">
        <f t="shared" si="10"/>
        <v>启用</v>
      </c>
      <c r="K108" t="str">
        <f>VLOOKUP('intouch变量（离散）'!$A108,基本表格!$G:$Q,9,FALSE)</f>
        <v>None</v>
      </c>
      <c r="L108">
        <v>1</v>
      </c>
      <c r="M108" t="s">
        <v>156</v>
      </c>
      <c r="N108" t="s">
        <v>157</v>
      </c>
      <c r="O108" t="s">
        <v>158</v>
      </c>
      <c r="P108" t="str">
        <f>VLOOKUP('intouch变量（离散）'!$A108,基本表格!$G:$Q,3,FALSE)</f>
        <v>DB1100,X312.2</v>
      </c>
      <c r="Q108" t="str">
        <f>VLOOKUP('intouch变量（离散）'!$A108,基本表格!$G:$Q,10,FALSE)</f>
        <v>No</v>
      </c>
      <c r="R108" t="str">
        <f t="shared" si="12"/>
        <v>DB1100,X312.2 2412+P5-M1 刨片机料仓1#出料螺旋A 电机控制 右跑偏保护使能</v>
      </c>
      <c r="S108">
        <v>0</v>
      </c>
      <c r="T108">
        <v>0</v>
      </c>
    </row>
    <row r="109" spans="1:20">
      <c r="A109" t="s">
        <v>265</v>
      </c>
      <c r="B109" s="11" t="str">
        <f t="shared" si="11"/>
        <v>CHP1</v>
      </c>
      <c r="C109" s="11" t="str">
        <f>VLOOKUP('intouch变量（离散）'!$A109,基本表格!$G:$Q,2,FALSE)</f>
        <v>2412+P5-M1 刨片机料仓1#出料螺旋A 电机控制 右跑偏导致停机</v>
      </c>
      <c r="D109" t="s">
        <v>154</v>
      </c>
      <c r="E109" t="str">
        <f t="shared" si="7"/>
        <v>No</v>
      </c>
      <c r="F109" t="str">
        <f t="shared" si="8"/>
        <v>0</v>
      </c>
      <c r="G109" t="s">
        <v>154</v>
      </c>
      <c r="H109" t="s">
        <v>155</v>
      </c>
      <c r="I109" t="str">
        <f t="shared" si="9"/>
        <v/>
      </c>
      <c r="J109" t="str">
        <f t="shared" si="10"/>
        <v/>
      </c>
      <c r="K109" t="str">
        <f>VLOOKUP('intouch变量（离散）'!$A109,基本表格!$G:$Q,9,FALSE)</f>
        <v>On</v>
      </c>
      <c r="L109">
        <v>1</v>
      </c>
      <c r="M109" t="s">
        <v>156</v>
      </c>
      <c r="N109" t="s">
        <v>157</v>
      </c>
      <c r="O109" t="s">
        <v>158</v>
      </c>
      <c r="P109" t="str">
        <f>VLOOKUP('intouch变量（离散）'!$A109,基本表格!$G:$Q,3,FALSE)</f>
        <v>DB1100,X312.3</v>
      </c>
      <c r="Q109" t="str">
        <f>VLOOKUP('intouch变量（离散）'!$A109,基本表格!$G:$Q,10,FALSE)</f>
        <v>Yes</v>
      </c>
      <c r="R109" t="str">
        <f t="shared" si="12"/>
        <v>DB1100,X312.3 2412+P5-M1 刨片机料仓1#出料螺旋A 电机控制 右跑偏导致停机</v>
      </c>
      <c r="S109">
        <v>0</v>
      </c>
      <c r="T109">
        <v>0</v>
      </c>
    </row>
    <row r="110" spans="1:20">
      <c r="A110" t="s">
        <v>266</v>
      </c>
      <c r="B110" s="11" t="str">
        <f t="shared" si="11"/>
        <v>CHP1</v>
      </c>
      <c r="C110" s="11" t="str">
        <f>VLOOKUP('intouch变量（离散）'!$A110,基本表格!$G:$Q,2,FALSE)</f>
        <v>2412+P5-M1 刨片机料仓1#出料螺旋A 电机控制 三角型</v>
      </c>
      <c r="D110" t="s">
        <v>154</v>
      </c>
      <c r="E110" t="str">
        <f t="shared" si="7"/>
        <v>No</v>
      </c>
      <c r="F110" t="str">
        <f t="shared" si="8"/>
        <v>0</v>
      </c>
      <c r="G110" t="s">
        <v>154</v>
      </c>
      <c r="H110" t="s">
        <v>155</v>
      </c>
      <c r="I110" t="str">
        <f t="shared" si="9"/>
        <v/>
      </c>
      <c r="J110" t="str">
        <f t="shared" si="10"/>
        <v/>
      </c>
      <c r="K110" t="str">
        <f>VLOOKUP('intouch变量（离散）'!$A110,基本表格!$G:$Q,9,FALSE)</f>
        <v>None</v>
      </c>
      <c r="L110">
        <v>1</v>
      </c>
      <c r="M110" t="s">
        <v>156</v>
      </c>
      <c r="N110" t="s">
        <v>157</v>
      </c>
      <c r="O110" t="s">
        <v>158</v>
      </c>
      <c r="P110" t="str">
        <f>VLOOKUP('intouch变量（离散）'!$A110,基本表格!$G:$Q,3,FALSE)</f>
        <v>DB1100,X316.0</v>
      </c>
      <c r="Q110" t="str">
        <f>VLOOKUP('intouch变量（离散）'!$A110,基本表格!$G:$Q,10,FALSE)</f>
        <v>Yes</v>
      </c>
      <c r="R110" t="str">
        <f t="shared" si="12"/>
        <v>DB1100,X316.0 2412+P5-M1 刨片机料仓1#出料螺旋A 电机控制 三角型</v>
      </c>
      <c r="S110">
        <v>0</v>
      </c>
      <c r="T110">
        <v>0</v>
      </c>
    </row>
    <row r="111" spans="1:20">
      <c r="A111" t="s">
        <v>267</v>
      </c>
      <c r="B111" s="11" t="str">
        <f t="shared" si="11"/>
        <v>CHP1</v>
      </c>
      <c r="C111" s="11" t="str">
        <f>VLOOKUP('intouch变量（离散）'!$A111,基本表格!$G:$Q,2,FALSE)</f>
        <v>2412+P5-M1 刨片机料仓1#出料螺旋A 电机控制 星型</v>
      </c>
      <c r="D111" t="s">
        <v>154</v>
      </c>
      <c r="E111" t="str">
        <f t="shared" si="7"/>
        <v>No</v>
      </c>
      <c r="F111" t="str">
        <f t="shared" si="8"/>
        <v>0</v>
      </c>
      <c r="G111" t="s">
        <v>154</v>
      </c>
      <c r="H111" t="s">
        <v>155</v>
      </c>
      <c r="I111" t="str">
        <f t="shared" si="9"/>
        <v/>
      </c>
      <c r="J111" t="str">
        <f t="shared" si="10"/>
        <v/>
      </c>
      <c r="K111" t="str">
        <f>VLOOKUP('intouch变量（离散）'!$A111,基本表格!$G:$Q,9,FALSE)</f>
        <v>None</v>
      </c>
      <c r="L111">
        <v>1</v>
      </c>
      <c r="M111" t="s">
        <v>156</v>
      </c>
      <c r="N111" t="s">
        <v>157</v>
      </c>
      <c r="O111" t="s">
        <v>158</v>
      </c>
      <c r="P111" t="str">
        <f>VLOOKUP('intouch变量（离散）'!$A111,基本表格!$G:$Q,3,FALSE)</f>
        <v>DB1100,X316.1</v>
      </c>
      <c r="Q111" t="str">
        <f>VLOOKUP('intouch变量（离散）'!$A111,基本表格!$G:$Q,10,FALSE)</f>
        <v>Yes</v>
      </c>
      <c r="R111" t="str">
        <f t="shared" si="12"/>
        <v>DB1100,X316.1 2412+P5-M1 刨片机料仓1#出料螺旋A 电机控制 星型</v>
      </c>
      <c r="S111">
        <v>0</v>
      </c>
      <c r="T111">
        <v>0</v>
      </c>
    </row>
    <row r="112" spans="1:20">
      <c r="A112" t="s">
        <v>268</v>
      </c>
      <c r="B112" s="11" t="str">
        <f t="shared" si="11"/>
        <v>CHP1</v>
      </c>
      <c r="C112" s="11" t="str">
        <f>VLOOKUP('intouch变量（离散）'!$A112,基本表格!$G:$Q,2,FALSE)</f>
        <v>2412+P5-M1 刨片机料仓1#出料螺旋A 电机控制 维修开关</v>
      </c>
      <c r="D112" t="s">
        <v>154</v>
      </c>
      <c r="E112" t="str">
        <f t="shared" si="7"/>
        <v>No</v>
      </c>
      <c r="F112" t="str">
        <f t="shared" si="8"/>
        <v>0</v>
      </c>
      <c r="G112" t="s">
        <v>154</v>
      </c>
      <c r="H112" t="s">
        <v>155</v>
      </c>
      <c r="I112" t="str">
        <f t="shared" si="9"/>
        <v/>
      </c>
      <c r="J112" t="str">
        <f t="shared" si="10"/>
        <v/>
      </c>
      <c r="K112" t="str">
        <f>VLOOKUP('intouch变量（离散）'!$A112,基本表格!$G:$Q,9,FALSE)</f>
        <v>On</v>
      </c>
      <c r="L112">
        <v>1</v>
      </c>
      <c r="M112" t="s">
        <v>156</v>
      </c>
      <c r="N112" t="s">
        <v>157</v>
      </c>
      <c r="O112" t="s">
        <v>158</v>
      </c>
      <c r="P112" t="str">
        <f>VLOOKUP('intouch变量（离散）'!$A112,基本表格!$G:$Q,3,FALSE)</f>
        <v>DB1100,X316.2</v>
      </c>
      <c r="Q112" t="str">
        <f>VLOOKUP('intouch变量（离散）'!$A112,基本表格!$G:$Q,10,FALSE)</f>
        <v>Yes</v>
      </c>
      <c r="R112" t="str">
        <f t="shared" si="12"/>
        <v>DB1100,X316.2 2412+P5-M1 刨片机料仓1#出料螺旋A 电机控制 维修开关</v>
      </c>
      <c r="S112">
        <v>0</v>
      </c>
      <c r="T112">
        <v>0</v>
      </c>
    </row>
    <row r="113" spans="1:20">
      <c r="A113" t="s">
        <v>269</v>
      </c>
      <c r="B113" s="11" t="str">
        <f t="shared" si="11"/>
        <v>CHP1</v>
      </c>
      <c r="C113" s="11" t="str">
        <f>VLOOKUP('intouch变量（离散）'!$A113,基本表格!$G:$Q,2,FALSE)</f>
        <v>2412+P5-M1 刨片机料仓1#出料螺旋A 电机控制 左跑偏2检测</v>
      </c>
      <c r="D113" t="s">
        <v>154</v>
      </c>
      <c r="E113" t="str">
        <f t="shared" si="7"/>
        <v>No</v>
      </c>
      <c r="F113" t="str">
        <f t="shared" si="8"/>
        <v>0</v>
      </c>
      <c r="G113" t="s">
        <v>154</v>
      </c>
      <c r="H113" t="s">
        <v>155</v>
      </c>
      <c r="I113" t="str">
        <f t="shared" si="9"/>
        <v/>
      </c>
      <c r="J113" t="str">
        <f t="shared" si="10"/>
        <v/>
      </c>
      <c r="K113" t="str">
        <f>VLOOKUP('intouch变量（离散）'!$A113,基本表格!$G:$Q,9,FALSE)</f>
        <v>None</v>
      </c>
      <c r="L113">
        <v>1</v>
      </c>
      <c r="M113" t="s">
        <v>156</v>
      </c>
      <c r="N113" t="s">
        <v>157</v>
      </c>
      <c r="O113" t="s">
        <v>158</v>
      </c>
      <c r="P113" t="str">
        <f>VLOOKUP('intouch变量（离散）'!$A113,基本表格!$G:$Q,3,FALSE)</f>
        <v>DB1100,X316.3</v>
      </c>
      <c r="Q113" t="str">
        <f>VLOOKUP('intouch变量（离散）'!$A113,基本表格!$G:$Q,10,FALSE)</f>
        <v>Yes</v>
      </c>
      <c r="R113" t="str">
        <f t="shared" si="12"/>
        <v>DB1100,X316.3 2412+P5-M1 刨片机料仓1#出料螺旋A 电机控制 左跑偏2检测</v>
      </c>
      <c r="S113">
        <v>0</v>
      </c>
      <c r="T113">
        <v>0</v>
      </c>
    </row>
    <row r="114" spans="1:20">
      <c r="A114" t="s">
        <v>270</v>
      </c>
      <c r="B114" s="11" t="str">
        <f t="shared" si="11"/>
        <v>CHP1</v>
      </c>
      <c r="C114" s="11" t="str">
        <f>VLOOKUP('intouch变量（离散）'!$A114,基本表格!$G:$Q,2,FALSE)</f>
        <v>2412+P5-M1 刨片机料仓1#出料螺旋A 电机控制 右跑偏2检测</v>
      </c>
      <c r="D114" t="s">
        <v>154</v>
      </c>
      <c r="E114" t="str">
        <f t="shared" si="7"/>
        <v>No</v>
      </c>
      <c r="F114" t="str">
        <f t="shared" si="8"/>
        <v>0</v>
      </c>
      <c r="G114" t="s">
        <v>154</v>
      </c>
      <c r="H114" t="s">
        <v>155</v>
      </c>
      <c r="I114" t="str">
        <f t="shared" si="9"/>
        <v/>
      </c>
      <c r="J114" t="str">
        <f t="shared" si="10"/>
        <v/>
      </c>
      <c r="K114" t="str">
        <f>VLOOKUP('intouch变量（离散）'!$A114,基本表格!$G:$Q,9,FALSE)</f>
        <v>None</v>
      </c>
      <c r="L114">
        <v>1</v>
      </c>
      <c r="M114" t="s">
        <v>156</v>
      </c>
      <c r="N114" t="s">
        <v>157</v>
      </c>
      <c r="O114" t="s">
        <v>158</v>
      </c>
      <c r="P114" t="str">
        <f>VLOOKUP('intouch变量（离散）'!$A114,基本表格!$G:$Q,3,FALSE)</f>
        <v>DB1100,X316.4</v>
      </c>
      <c r="Q114" t="str">
        <f>VLOOKUP('intouch变量（离散）'!$A114,基本表格!$G:$Q,10,FALSE)</f>
        <v>Yes</v>
      </c>
      <c r="R114" t="str">
        <f t="shared" si="12"/>
        <v>DB1100,X316.4 2412+P5-M1 刨片机料仓1#出料螺旋A 电机控制 右跑偏2检测</v>
      </c>
      <c r="S114">
        <v>0</v>
      </c>
      <c r="T114">
        <v>0</v>
      </c>
    </row>
    <row r="115" spans="1:20">
      <c r="A115" t="s">
        <v>271</v>
      </c>
      <c r="B115" s="11" t="str">
        <f t="shared" si="11"/>
        <v>CHP1</v>
      </c>
      <c r="C115" s="11" t="str">
        <f>VLOOKUP('intouch变量（离散）'!$A115,基本表格!$G:$Q,2,FALSE)</f>
        <v>2412+P5-M1 刨片机料仓1#出料螺旋A 给定频率 上限保护使能</v>
      </c>
      <c r="D115" t="s">
        <v>154</v>
      </c>
      <c r="E115" t="str">
        <f t="shared" si="7"/>
        <v>Yes</v>
      </c>
      <c r="F115" t="str">
        <f t="shared" si="8"/>
        <v>900</v>
      </c>
      <c r="G115" t="s">
        <v>154</v>
      </c>
      <c r="H115" t="s">
        <v>155</v>
      </c>
      <c r="I115" t="str">
        <f t="shared" si="9"/>
        <v>禁用</v>
      </c>
      <c r="J115" t="str">
        <f t="shared" si="10"/>
        <v>启用</v>
      </c>
      <c r="K115" t="str">
        <f>VLOOKUP('intouch变量（离散）'!$A115,基本表格!$G:$Q,9,FALSE)</f>
        <v>None</v>
      </c>
      <c r="L115">
        <v>1</v>
      </c>
      <c r="M115" t="s">
        <v>156</v>
      </c>
      <c r="N115" t="s">
        <v>157</v>
      </c>
      <c r="O115" t="s">
        <v>158</v>
      </c>
      <c r="P115" t="str">
        <f>VLOOKUP('intouch变量（离散）'!$A115,基本表格!$G:$Q,3,FALSE)</f>
        <v>DB1100,X350.3</v>
      </c>
      <c r="Q115" t="str">
        <f>VLOOKUP('intouch变量（离散）'!$A115,基本表格!$G:$Q,10,FALSE)</f>
        <v>No</v>
      </c>
      <c r="R115" t="str">
        <f t="shared" si="12"/>
        <v>DB1100,X350.3 2412+P5-M1 刨片机料仓1#出料螺旋A 给定频率 上限保护使能</v>
      </c>
      <c r="S115">
        <v>0</v>
      </c>
      <c r="T115">
        <v>0</v>
      </c>
    </row>
    <row r="116" spans="1:20">
      <c r="A116" t="s">
        <v>272</v>
      </c>
      <c r="B116" s="11" t="str">
        <f t="shared" si="11"/>
        <v>CHP1</v>
      </c>
      <c r="C116" s="11" t="str">
        <f>VLOOKUP('intouch变量（离散）'!$A116,基本表格!$G:$Q,2,FALSE)</f>
        <v>2412+P5-M1 刨片机料仓1#出料螺旋A 给定频率 下限保护使能</v>
      </c>
      <c r="D116" t="s">
        <v>154</v>
      </c>
      <c r="E116" t="str">
        <f t="shared" si="7"/>
        <v>Yes</v>
      </c>
      <c r="F116" t="str">
        <f t="shared" si="8"/>
        <v>900</v>
      </c>
      <c r="G116" t="s">
        <v>154</v>
      </c>
      <c r="H116" t="s">
        <v>155</v>
      </c>
      <c r="I116" t="str">
        <f t="shared" si="9"/>
        <v>禁用</v>
      </c>
      <c r="J116" t="str">
        <f t="shared" si="10"/>
        <v>启用</v>
      </c>
      <c r="K116" t="str">
        <f>VLOOKUP('intouch变量（离散）'!$A116,基本表格!$G:$Q,9,FALSE)</f>
        <v>None</v>
      </c>
      <c r="L116">
        <v>1</v>
      </c>
      <c r="M116" t="s">
        <v>156</v>
      </c>
      <c r="N116" t="s">
        <v>157</v>
      </c>
      <c r="O116" t="s">
        <v>158</v>
      </c>
      <c r="P116" t="str">
        <f>VLOOKUP('intouch变量（离散）'!$A116,基本表格!$G:$Q,3,FALSE)</f>
        <v>DB1100,X350.4</v>
      </c>
      <c r="Q116" t="str">
        <f>VLOOKUP('intouch变量（离散）'!$A116,基本表格!$G:$Q,10,FALSE)</f>
        <v>No</v>
      </c>
      <c r="R116" t="str">
        <f t="shared" si="12"/>
        <v>DB1100,X350.4 2412+P5-M1 刨片机料仓1#出料螺旋A 给定频率 下限保护使能</v>
      </c>
      <c r="S116">
        <v>0</v>
      </c>
      <c r="T116">
        <v>0</v>
      </c>
    </row>
    <row r="117" spans="1:20">
      <c r="A117" t="s">
        <v>273</v>
      </c>
      <c r="B117" s="11" t="str">
        <f t="shared" si="11"/>
        <v>CHP1</v>
      </c>
      <c r="C117" s="11" t="str">
        <f>VLOOKUP('intouch变量（离散）'!$A117,基本表格!$G:$Q,2,FALSE)</f>
        <v>2412+P5-M1 刨片机料仓1#出料螺旋A 给定频率 上限报警</v>
      </c>
      <c r="D117" t="s">
        <v>154</v>
      </c>
      <c r="E117" t="str">
        <f t="shared" si="7"/>
        <v>No</v>
      </c>
      <c r="F117" t="str">
        <f t="shared" si="8"/>
        <v>0</v>
      </c>
      <c r="G117" t="s">
        <v>154</v>
      </c>
      <c r="H117" t="s">
        <v>155</v>
      </c>
      <c r="I117" t="str">
        <f t="shared" si="9"/>
        <v/>
      </c>
      <c r="J117" t="str">
        <f t="shared" si="10"/>
        <v/>
      </c>
      <c r="K117" t="str">
        <f>VLOOKUP('intouch变量（离散）'!$A117,基本表格!$G:$Q,9,FALSE)</f>
        <v>None</v>
      </c>
      <c r="L117">
        <v>1</v>
      </c>
      <c r="M117" t="s">
        <v>156</v>
      </c>
      <c r="N117" t="s">
        <v>157</v>
      </c>
      <c r="O117" t="s">
        <v>158</v>
      </c>
      <c r="P117" t="str">
        <f>VLOOKUP('intouch变量（离散）'!$A117,基本表格!$G:$Q,3,FALSE)</f>
        <v>DB1100,X350.5</v>
      </c>
      <c r="Q117" t="str">
        <f>VLOOKUP('intouch变量（离散）'!$A117,基本表格!$G:$Q,10,FALSE)</f>
        <v>Yes</v>
      </c>
      <c r="R117" t="str">
        <f t="shared" si="12"/>
        <v>DB1100,X350.5 2412+P5-M1 刨片机料仓1#出料螺旋A 给定频率 上限报警</v>
      </c>
      <c r="S117">
        <v>0</v>
      </c>
      <c r="T117">
        <v>0</v>
      </c>
    </row>
    <row r="118" spans="1:20">
      <c r="A118" t="s">
        <v>274</v>
      </c>
      <c r="B118" s="11" t="str">
        <f t="shared" si="11"/>
        <v>CHP1</v>
      </c>
      <c r="C118" s="11" t="str">
        <f>VLOOKUP('intouch变量（离散）'!$A118,基本表格!$G:$Q,2,FALSE)</f>
        <v>2412+P5-M1 刨片机料仓1#出料螺旋A 给定频率 下限报警</v>
      </c>
      <c r="D118" t="s">
        <v>154</v>
      </c>
      <c r="E118" t="str">
        <f t="shared" si="7"/>
        <v>No</v>
      </c>
      <c r="F118" t="str">
        <f t="shared" si="8"/>
        <v>0</v>
      </c>
      <c r="G118" t="s">
        <v>154</v>
      </c>
      <c r="H118" t="s">
        <v>155</v>
      </c>
      <c r="I118" t="str">
        <f t="shared" si="9"/>
        <v/>
      </c>
      <c r="J118" t="str">
        <f t="shared" si="10"/>
        <v/>
      </c>
      <c r="K118" t="str">
        <f>VLOOKUP('intouch变量（离散）'!$A118,基本表格!$G:$Q,9,FALSE)</f>
        <v>None</v>
      </c>
      <c r="L118">
        <v>1</v>
      </c>
      <c r="M118" t="s">
        <v>156</v>
      </c>
      <c r="N118" t="s">
        <v>157</v>
      </c>
      <c r="O118" t="s">
        <v>158</v>
      </c>
      <c r="P118" t="str">
        <f>VLOOKUP('intouch变量（离散）'!$A118,基本表格!$G:$Q,3,FALSE)</f>
        <v>DB1100,X350.6</v>
      </c>
      <c r="Q118" t="str">
        <f>VLOOKUP('intouch变量（离散）'!$A118,基本表格!$G:$Q,10,FALSE)</f>
        <v>Yes</v>
      </c>
      <c r="R118" t="str">
        <f t="shared" si="12"/>
        <v>DB1100,X350.6 2412+P5-M1 刨片机料仓1#出料螺旋A 给定频率 下限报警</v>
      </c>
      <c r="S118">
        <v>0</v>
      </c>
      <c r="T118">
        <v>0</v>
      </c>
    </row>
    <row r="119" spans="1:20">
      <c r="A119" t="s">
        <v>275</v>
      </c>
      <c r="B119" s="11" t="str">
        <f t="shared" si="11"/>
        <v>CHP1</v>
      </c>
      <c r="C119" s="11" t="str">
        <f>VLOOKUP('intouch变量（离散）'!$A119,基本表格!$G:$Q,2,FALSE)</f>
        <v>2412+P5-M1 刨片机料仓1#出料螺旋A 给定频率 上上限报警</v>
      </c>
      <c r="D119" t="s">
        <v>154</v>
      </c>
      <c r="E119" t="str">
        <f t="shared" si="7"/>
        <v>No</v>
      </c>
      <c r="F119" t="str">
        <f t="shared" si="8"/>
        <v>0</v>
      </c>
      <c r="G119" t="s">
        <v>154</v>
      </c>
      <c r="H119" t="s">
        <v>155</v>
      </c>
      <c r="I119" t="str">
        <f t="shared" si="9"/>
        <v/>
      </c>
      <c r="J119" t="str">
        <f t="shared" si="10"/>
        <v/>
      </c>
      <c r="K119" t="str">
        <f>VLOOKUP('intouch变量（离散）'!$A119,基本表格!$G:$Q,9,FALSE)</f>
        <v>On</v>
      </c>
      <c r="L119">
        <v>1</v>
      </c>
      <c r="M119" t="s">
        <v>156</v>
      </c>
      <c r="N119" t="s">
        <v>157</v>
      </c>
      <c r="O119" t="s">
        <v>158</v>
      </c>
      <c r="P119" t="str">
        <f>VLOOKUP('intouch变量（离散）'!$A119,基本表格!$G:$Q,3,FALSE)</f>
        <v>DB1100,X350.7</v>
      </c>
      <c r="Q119" t="str">
        <f>VLOOKUP('intouch变量（离散）'!$A119,基本表格!$G:$Q,10,FALSE)</f>
        <v>Yes</v>
      </c>
      <c r="R119" t="str">
        <f t="shared" si="12"/>
        <v>DB1100,X350.7 2412+P5-M1 刨片机料仓1#出料螺旋A 给定频率 上上限报警</v>
      </c>
      <c r="S119">
        <v>0</v>
      </c>
      <c r="T119">
        <v>0</v>
      </c>
    </row>
    <row r="120" spans="1:20">
      <c r="A120" t="s">
        <v>276</v>
      </c>
      <c r="B120" s="11" t="str">
        <f t="shared" si="11"/>
        <v>CHP1</v>
      </c>
      <c r="C120" s="11" t="str">
        <f>VLOOKUP('intouch变量（离散）'!$A120,基本表格!$G:$Q,2,FALSE)</f>
        <v>2412+P5-M1 刨片机料仓1#出料螺旋A 给定频率 下下限报警</v>
      </c>
      <c r="D120" t="s">
        <v>154</v>
      </c>
      <c r="E120" t="str">
        <f t="shared" si="7"/>
        <v>No</v>
      </c>
      <c r="F120" t="str">
        <f t="shared" si="8"/>
        <v>0</v>
      </c>
      <c r="G120" t="s">
        <v>154</v>
      </c>
      <c r="H120" t="s">
        <v>155</v>
      </c>
      <c r="I120" t="str">
        <f t="shared" si="9"/>
        <v/>
      </c>
      <c r="J120" t="str">
        <f t="shared" si="10"/>
        <v/>
      </c>
      <c r="K120" t="str">
        <f>VLOOKUP('intouch变量（离散）'!$A120,基本表格!$G:$Q,9,FALSE)</f>
        <v>On</v>
      </c>
      <c r="L120">
        <v>1</v>
      </c>
      <c r="M120" t="s">
        <v>156</v>
      </c>
      <c r="N120" t="s">
        <v>157</v>
      </c>
      <c r="O120" t="s">
        <v>158</v>
      </c>
      <c r="P120" t="str">
        <f>VLOOKUP('intouch变量（离散）'!$A120,基本表格!$G:$Q,3,FALSE)</f>
        <v>DB1100,X351.0</v>
      </c>
      <c r="Q120" t="str">
        <f>VLOOKUP('intouch变量（离散）'!$A120,基本表格!$G:$Q,10,FALSE)</f>
        <v>Yes</v>
      </c>
      <c r="R120" t="str">
        <f t="shared" si="12"/>
        <v>DB1100,X351.0 2412+P5-M1 刨片机料仓1#出料螺旋A 给定频率 下下限报警</v>
      </c>
      <c r="S120">
        <v>0</v>
      </c>
      <c r="T120">
        <v>0</v>
      </c>
    </row>
    <row r="121" spans="1:20">
      <c r="A121" t="s">
        <v>277</v>
      </c>
      <c r="B121" s="11" t="str">
        <f t="shared" si="11"/>
        <v>CHP1</v>
      </c>
      <c r="C121" s="11" t="str">
        <f>VLOOKUP('intouch变量（离散）'!$A121,基本表格!$G:$Q,2,FALSE)</f>
        <v>2412+P5-M1 刨片机料仓1#出料螺旋A 给定频率 极限报警</v>
      </c>
      <c r="D121" t="s">
        <v>154</v>
      </c>
      <c r="E121" t="str">
        <f t="shared" si="7"/>
        <v>No</v>
      </c>
      <c r="F121" t="str">
        <f t="shared" si="8"/>
        <v>0</v>
      </c>
      <c r="G121" t="s">
        <v>154</v>
      </c>
      <c r="H121" t="s">
        <v>155</v>
      </c>
      <c r="I121" t="str">
        <f t="shared" si="9"/>
        <v/>
      </c>
      <c r="J121" t="str">
        <f t="shared" si="10"/>
        <v/>
      </c>
      <c r="K121" t="str">
        <f>VLOOKUP('intouch变量（离散）'!$A121,基本表格!$G:$Q,9,FALSE)</f>
        <v>On</v>
      </c>
      <c r="L121">
        <v>1</v>
      </c>
      <c r="M121" t="s">
        <v>156</v>
      </c>
      <c r="N121" t="s">
        <v>157</v>
      </c>
      <c r="O121" t="s">
        <v>158</v>
      </c>
      <c r="P121" t="str">
        <f>VLOOKUP('intouch变量（离散）'!$A121,基本表格!$G:$Q,3,FALSE)</f>
        <v>DB1100,X351.1</v>
      </c>
      <c r="Q121" t="str">
        <f>VLOOKUP('intouch变量（离散）'!$A121,基本表格!$G:$Q,10,FALSE)</f>
        <v>Yes</v>
      </c>
      <c r="R121" t="str">
        <f t="shared" si="12"/>
        <v>DB1100,X351.1 2412+P5-M1 刨片机料仓1#出料螺旋A 给定频率 极限报警</v>
      </c>
      <c r="S121">
        <v>0</v>
      </c>
      <c r="T121">
        <v>0</v>
      </c>
    </row>
    <row r="122" spans="1:20">
      <c r="A122" t="s">
        <v>278</v>
      </c>
      <c r="B122" s="11" t="str">
        <f t="shared" si="11"/>
        <v>CHP1</v>
      </c>
      <c r="C122" s="11" t="str">
        <f>VLOOKUP('intouch变量（离散）'!$A122,基本表格!$G:$Q,2,FALSE)</f>
        <v>2412+P5-M1 刨片机料仓1#出料螺旋A 给定频率 传感器断线报警</v>
      </c>
      <c r="D122" t="s">
        <v>154</v>
      </c>
      <c r="E122" t="str">
        <f t="shared" si="7"/>
        <v>No</v>
      </c>
      <c r="F122" t="str">
        <f t="shared" si="8"/>
        <v>0</v>
      </c>
      <c r="G122" t="s">
        <v>154</v>
      </c>
      <c r="H122" t="s">
        <v>155</v>
      </c>
      <c r="I122" t="str">
        <f t="shared" si="9"/>
        <v/>
      </c>
      <c r="J122" t="str">
        <f t="shared" si="10"/>
        <v/>
      </c>
      <c r="K122" t="str">
        <f>VLOOKUP('intouch变量（离散）'!$A122,基本表格!$G:$Q,9,FALSE)</f>
        <v>On</v>
      </c>
      <c r="L122">
        <v>1</v>
      </c>
      <c r="M122" t="s">
        <v>156</v>
      </c>
      <c r="N122" t="s">
        <v>157</v>
      </c>
      <c r="O122" t="s">
        <v>158</v>
      </c>
      <c r="P122" t="str">
        <f>VLOOKUP('intouch变量（离散）'!$A122,基本表格!$G:$Q,3,FALSE)</f>
        <v>DB1100,X351.2</v>
      </c>
      <c r="Q122" t="str">
        <f>VLOOKUP('intouch变量（离散）'!$A122,基本表格!$G:$Q,10,FALSE)</f>
        <v>Yes</v>
      </c>
      <c r="R122" t="str">
        <f t="shared" si="12"/>
        <v>DB1100,X351.2 2412+P5-M1 刨片机料仓1#出料螺旋A 给定频率 传感器断线报警</v>
      </c>
      <c r="S122">
        <v>0</v>
      </c>
      <c r="T122">
        <v>0</v>
      </c>
    </row>
    <row r="123" spans="1:20">
      <c r="A123" t="s">
        <v>279</v>
      </c>
      <c r="B123" s="11" t="str">
        <f t="shared" si="11"/>
        <v>CHP1</v>
      </c>
      <c r="C123" s="11" t="str">
        <f>VLOOKUP('intouch变量（离散）'!$A123,基本表格!$G:$Q,2,FALSE)</f>
        <v>2412+P5-M1 刨片机料仓1#出料螺旋A 反馈频率 上限保护使能</v>
      </c>
      <c r="D123" t="s">
        <v>154</v>
      </c>
      <c r="E123" t="str">
        <f t="shared" si="7"/>
        <v>Yes</v>
      </c>
      <c r="F123" t="str">
        <f t="shared" si="8"/>
        <v>900</v>
      </c>
      <c r="G123" t="s">
        <v>154</v>
      </c>
      <c r="H123" t="s">
        <v>155</v>
      </c>
      <c r="I123" t="str">
        <f t="shared" si="9"/>
        <v>禁用</v>
      </c>
      <c r="J123" t="str">
        <f t="shared" si="10"/>
        <v>启用</v>
      </c>
      <c r="K123" t="str">
        <f>VLOOKUP('intouch变量（离散）'!$A123,基本表格!$G:$Q,9,FALSE)</f>
        <v>None</v>
      </c>
      <c r="L123">
        <v>1</v>
      </c>
      <c r="M123" t="s">
        <v>156</v>
      </c>
      <c r="N123" t="s">
        <v>157</v>
      </c>
      <c r="O123" t="s">
        <v>158</v>
      </c>
      <c r="P123" t="str">
        <f>VLOOKUP('intouch变量（离散）'!$A123,基本表格!$G:$Q,3,FALSE)</f>
        <v>DB1100,X400.3</v>
      </c>
      <c r="Q123" t="str">
        <f>VLOOKUP('intouch变量（离散）'!$A123,基本表格!$G:$Q,10,FALSE)</f>
        <v>No</v>
      </c>
      <c r="R123" t="str">
        <f t="shared" si="12"/>
        <v>DB1100,X400.3 2412+P5-M1 刨片机料仓1#出料螺旋A 反馈频率 上限保护使能</v>
      </c>
      <c r="S123">
        <v>0</v>
      </c>
      <c r="T123">
        <v>0</v>
      </c>
    </row>
    <row r="124" spans="1:20">
      <c r="A124" t="s">
        <v>280</v>
      </c>
      <c r="B124" s="11" t="str">
        <f t="shared" si="11"/>
        <v>CHP1</v>
      </c>
      <c r="C124" s="11" t="str">
        <f>VLOOKUP('intouch变量（离散）'!$A124,基本表格!$G:$Q,2,FALSE)</f>
        <v>2412+P5-M1 刨片机料仓1#出料螺旋A 反馈频率 下限保护使能</v>
      </c>
      <c r="D124" t="s">
        <v>154</v>
      </c>
      <c r="E124" t="str">
        <f t="shared" si="7"/>
        <v>Yes</v>
      </c>
      <c r="F124" t="str">
        <f t="shared" si="8"/>
        <v>900</v>
      </c>
      <c r="G124" t="s">
        <v>154</v>
      </c>
      <c r="H124" t="s">
        <v>155</v>
      </c>
      <c r="I124" t="str">
        <f t="shared" si="9"/>
        <v>禁用</v>
      </c>
      <c r="J124" t="str">
        <f t="shared" si="10"/>
        <v>启用</v>
      </c>
      <c r="K124" t="str">
        <f>VLOOKUP('intouch变量（离散）'!$A124,基本表格!$G:$Q,9,FALSE)</f>
        <v>None</v>
      </c>
      <c r="L124">
        <v>1</v>
      </c>
      <c r="M124" t="s">
        <v>156</v>
      </c>
      <c r="N124" t="s">
        <v>157</v>
      </c>
      <c r="O124" t="s">
        <v>158</v>
      </c>
      <c r="P124" t="str">
        <f>VLOOKUP('intouch变量（离散）'!$A124,基本表格!$G:$Q,3,FALSE)</f>
        <v>DB1100,X400.4</v>
      </c>
      <c r="Q124" t="str">
        <f>VLOOKUP('intouch变量（离散）'!$A124,基本表格!$G:$Q,10,FALSE)</f>
        <v>No</v>
      </c>
      <c r="R124" t="str">
        <f t="shared" si="12"/>
        <v>DB1100,X400.4 2412+P5-M1 刨片机料仓1#出料螺旋A 反馈频率 下限保护使能</v>
      </c>
      <c r="S124">
        <v>0</v>
      </c>
      <c r="T124">
        <v>0</v>
      </c>
    </row>
    <row r="125" spans="1:20">
      <c r="A125" t="s">
        <v>281</v>
      </c>
      <c r="B125" s="11" t="str">
        <f t="shared" si="11"/>
        <v>CHP1</v>
      </c>
      <c r="C125" s="11" t="str">
        <f>VLOOKUP('intouch变量（离散）'!$A125,基本表格!$G:$Q,2,FALSE)</f>
        <v>2412+P5-M1 刨片机料仓1#出料螺旋A 反馈频率 上限报警</v>
      </c>
      <c r="D125" t="s">
        <v>154</v>
      </c>
      <c r="E125" t="str">
        <f t="shared" si="7"/>
        <v>No</v>
      </c>
      <c r="F125" t="str">
        <f t="shared" si="8"/>
        <v>0</v>
      </c>
      <c r="G125" t="s">
        <v>154</v>
      </c>
      <c r="H125" t="s">
        <v>155</v>
      </c>
      <c r="I125" t="str">
        <f t="shared" si="9"/>
        <v/>
      </c>
      <c r="J125" t="str">
        <f t="shared" si="10"/>
        <v/>
      </c>
      <c r="K125" t="str">
        <f>VLOOKUP('intouch变量（离散）'!$A125,基本表格!$G:$Q,9,FALSE)</f>
        <v>None</v>
      </c>
      <c r="L125">
        <v>1</v>
      </c>
      <c r="M125" t="s">
        <v>156</v>
      </c>
      <c r="N125" t="s">
        <v>157</v>
      </c>
      <c r="O125" t="s">
        <v>158</v>
      </c>
      <c r="P125" t="str">
        <f>VLOOKUP('intouch变量（离散）'!$A125,基本表格!$G:$Q,3,FALSE)</f>
        <v>DB1100,X400.5</v>
      </c>
      <c r="Q125" t="str">
        <f>VLOOKUP('intouch变量（离散）'!$A125,基本表格!$G:$Q,10,FALSE)</f>
        <v>Yes</v>
      </c>
      <c r="R125" t="str">
        <f t="shared" si="12"/>
        <v>DB1100,X400.5 2412+P5-M1 刨片机料仓1#出料螺旋A 反馈频率 上限报警</v>
      </c>
      <c r="S125">
        <v>0</v>
      </c>
      <c r="T125">
        <v>0</v>
      </c>
    </row>
    <row r="126" spans="1:20">
      <c r="A126" t="s">
        <v>282</v>
      </c>
      <c r="B126" s="11" t="str">
        <f t="shared" si="11"/>
        <v>CHP1</v>
      </c>
      <c r="C126" s="11" t="str">
        <f>VLOOKUP('intouch变量（离散）'!$A126,基本表格!$G:$Q,2,FALSE)</f>
        <v>2412+P5-M1 刨片机料仓1#出料螺旋A 反馈频率 下限报警</v>
      </c>
      <c r="D126" t="s">
        <v>154</v>
      </c>
      <c r="E126" t="str">
        <f t="shared" si="7"/>
        <v>No</v>
      </c>
      <c r="F126" t="str">
        <f t="shared" si="8"/>
        <v>0</v>
      </c>
      <c r="G126" t="s">
        <v>154</v>
      </c>
      <c r="H126" t="s">
        <v>155</v>
      </c>
      <c r="I126" t="str">
        <f t="shared" si="9"/>
        <v/>
      </c>
      <c r="J126" t="str">
        <f t="shared" si="10"/>
        <v/>
      </c>
      <c r="K126" t="str">
        <f>VLOOKUP('intouch变量（离散）'!$A126,基本表格!$G:$Q,9,FALSE)</f>
        <v>None</v>
      </c>
      <c r="L126">
        <v>1</v>
      </c>
      <c r="M126" t="s">
        <v>156</v>
      </c>
      <c r="N126" t="s">
        <v>157</v>
      </c>
      <c r="O126" t="s">
        <v>158</v>
      </c>
      <c r="P126" t="str">
        <f>VLOOKUP('intouch变量（离散）'!$A126,基本表格!$G:$Q,3,FALSE)</f>
        <v>DB1100,X400.6</v>
      </c>
      <c r="Q126" t="str">
        <f>VLOOKUP('intouch变量（离散）'!$A126,基本表格!$G:$Q,10,FALSE)</f>
        <v>Yes</v>
      </c>
      <c r="R126" t="str">
        <f t="shared" si="12"/>
        <v>DB1100,X400.6 2412+P5-M1 刨片机料仓1#出料螺旋A 反馈频率 下限报警</v>
      </c>
      <c r="S126">
        <v>0</v>
      </c>
      <c r="T126">
        <v>0</v>
      </c>
    </row>
    <row r="127" spans="1:20">
      <c r="A127" t="s">
        <v>283</v>
      </c>
      <c r="B127" s="11" t="str">
        <f t="shared" si="11"/>
        <v>CHP1</v>
      </c>
      <c r="C127" s="11" t="str">
        <f>VLOOKUP('intouch变量（离散）'!$A127,基本表格!$G:$Q,2,FALSE)</f>
        <v>2412+P5-M1 刨片机料仓1#出料螺旋A 反馈频率 上上限报警</v>
      </c>
      <c r="D127" t="s">
        <v>154</v>
      </c>
      <c r="E127" t="str">
        <f t="shared" si="7"/>
        <v>No</v>
      </c>
      <c r="F127" t="str">
        <f t="shared" si="8"/>
        <v>0</v>
      </c>
      <c r="G127" t="s">
        <v>154</v>
      </c>
      <c r="H127" t="s">
        <v>155</v>
      </c>
      <c r="I127" t="str">
        <f t="shared" si="9"/>
        <v/>
      </c>
      <c r="J127" t="str">
        <f t="shared" si="10"/>
        <v/>
      </c>
      <c r="K127" t="str">
        <f>VLOOKUP('intouch变量（离散）'!$A127,基本表格!$G:$Q,9,FALSE)</f>
        <v>On</v>
      </c>
      <c r="L127">
        <v>1</v>
      </c>
      <c r="M127" t="s">
        <v>156</v>
      </c>
      <c r="N127" t="s">
        <v>157</v>
      </c>
      <c r="O127" t="s">
        <v>158</v>
      </c>
      <c r="P127" t="str">
        <f>VLOOKUP('intouch变量（离散）'!$A127,基本表格!$G:$Q,3,FALSE)</f>
        <v>DB1100,X400.7</v>
      </c>
      <c r="Q127" t="str">
        <f>VLOOKUP('intouch变量（离散）'!$A127,基本表格!$G:$Q,10,FALSE)</f>
        <v>Yes</v>
      </c>
      <c r="R127" t="str">
        <f t="shared" si="12"/>
        <v>DB1100,X400.7 2412+P5-M1 刨片机料仓1#出料螺旋A 反馈频率 上上限报警</v>
      </c>
      <c r="S127">
        <v>0</v>
      </c>
      <c r="T127">
        <v>0</v>
      </c>
    </row>
    <row r="128" spans="1:20">
      <c r="A128" t="s">
        <v>284</v>
      </c>
      <c r="B128" s="11" t="str">
        <f t="shared" si="11"/>
        <v>CHP1</v>
      </c>
      <c r="C128" s="11" t="str">
        <f>VLOOKUP('intouch变量（离散）'!$A128,基本表格!$G:$Q,2,FALSE)</f>
        <v>2412+P5-M1 刨片机料仓1#出料螺旋A 反馈频率 下下限报警</v>
      </c>
      <c r="D128" t="s">
        <v>154</v>
      </c>
      <c r="E128" t="str">
        <f t="shared" si="7"/>
        <v>No</v>
      </c>
      <c r="F128" t="str">
        <f t="shared" si="8"/>
        <v>0</v>
      </c>
      <c r="G128" t="s">
        <v>154</v>
      </c>
      <c r="H128" t="s">
        <v>155</v>
      </c>
      <c r="I128" t="str">
        <f t="shared" si="9"/>
        <v/>
      </c>
      <c r="J128" t="str">
        <f t="shared" si="10"/>
        <v/>
      </c>
      <c r="K128" t="str">
        <f>VLOOKUP('intouch变量（离散）'!$A128,基本表格!$G:$Q,9,FALSE)</f>
        <v>On</v>
      </c>
      <c r="L128">
        <v>1</v>
      </c>
      <c r="M128" t="s">
        <v>156</v>
      </c>
      <c r="N128" t="s">
        <v>157</v>
      </c>
      <c r="O128" t="s">
        <v>158</v>
      </c>
      <c r="P128" t="str">
        <f>VLOOKUP('intouch变量（离散）'!$A128,基本表格!$G:$Q,3,FALSE)</f>
        <v>DB1100,X401.0</v>
      </c>
      <c r="Q128" t="str">
        <f>VLOOKUP('intouch变量（离散）'!$A128,基本表格!$G:$Q,10,FALSE)</f>
        <v>Yes</v>
      </c>
      <c r="R128" t="str">
        <f t="shared" si="12"/>
        <v>DB1100,X401.0 2412+P5-M1 刨片机料仓1#出料螺旋A 反馈频率 下下限报警</v>
      </c>
      <c r="S128">
        <v>0</v>
      </c>
      <c r="T128">
        <v>0</v>
      </c>
    </row>
    <row r="129" spans="1:20">
      <c r="A129" t="s">
        <v>285</v>
      </c>
      <c r="B129" s="11" t="str">
        <f t="shared" si="11"/>
        <v>CHP1</v>
      </c>
      <c r="C129" s="11" t="str">
        <f>VLOOKUP('intouch变量（离散）'!$A129,基本表格!$G:$Q,2,FALSE)</f>
        <v>2412+P5-M1 刨片机料仓1#出料螺旋A 反馈频率 极限报警</v>
      </c>
      <c r="D129" t="s">
        <v>154</v>
      </c>
      <c r="E129" t="str">
        <f t="shared" si="7"/>
        <v>No</v>
      </c>
      <c r="F129" t="str">
        <f t="shared" si="8"/>
        <v>0</v>
      </c>
      <c r="G129" t="s">
        <v>154</v>
      </c>
      <c r="H129" t="s">
        <v>155</v>
      </c>
      <c r="I129" t="str">
        <f t="shared" si="9"/>
        <v/>
      </c>
      <c r="J129" t="str">
        <f t="shared" si="10"/>
        <v/>
      </c>
      <c r="K129" t="str">
        <f>VLOOKUP('intouch变量（离散）'!$A129,基本表格!$G:$Q,9,FALSE)</f>
        <v>On</v>
      </c>
      <c r="L129">
        <v>1</v>
      </c>
      <c r="M129" t="s">
        <v>156</v>
      </c>
      <c r="N129" t="s">
        <v>157</v>
      </c>
      <c r="O129" t="s">
        <v>158</v>
      </c>
      <c r="P129" t="str">
        <f>VLOOKUP('intouch变量（离散）'!$A129,基本表格!$G:$Q,3,FALSE)</f>
        <v>DB1100,X401.1</v>
      </c>
      <c r="Q129" t="str">
        <f>VLOOKUP('intouch变量（离散）'!$A129,基本表格!$G:$Q,10,FALSE)</f>
        <v>Yes</v>
      </c>
      <c r="R129" t="str">
        <f t="shared" si="12"/>
        <v>DB1100,X401.1 2412+P5-M1 刨片机料仓1#出料螺旋A 反馈频率 极限报警</v>
      </c>
      <c r="S129">
        <v>0</v>
      </c>
      <c r="T129">
        <v>0</v>
      </c>
    </row>
    <row r="130" spans="1:20">
      <c r="A130" t="s">
        <v>286</v>
      </c>
      <c r="B130" s="11" t="str">
        <f t="shared" si="11"/>
        <v>CHP1</v>
      </c>
      <c r="C130" s="11" t="str">
        <f>VLOOKUP('intouch变量（离散）'!$A130,基本表格!$G:$Q,2,FALSE)</f>
        <v>2412+P5-M1 刨片机料仓1#出料螺旋A 反馈频率 传感器断线报警</v>
      </c>
      <c r="D130" t="s">
        <v>154</v>
      </c>
      <c r="E130" t="str">
        <f t="shared" si="7"/>
        <v>No</v>
      </c>
      <c r="F130" t="str">
        <f t="shared" si="8"/>
        <v>0</v>
      </c>
      <c r="G130" t="s">
        <v>154</v>
      </c>
      <c r="H130" t="s">
        <v>155</v>
      </c>
      <c r="I130" t="str">
        <f t="shared" si="9"/>
        <v/>
      </c>
      <c r="J130" t="str">
        <f t="shared" si="10"/>
        <v/>
      </c>
      <c r="K130" t="str">
        <f>VLOOKUP('intouch变量（离散）'!$A130,基本表格!$G:$Q,9,FALSE)</f>
        <v>On</v>
      </c>
      <c r="L130">
        <v>1</v>
      </c>
      <c r="M130" t="s">
        <v>156</v>
      </c>
      <c r="N130" t="s">
        <v>157</v>
      </c>
      <c r="O130" t="s">
        <v>158</v>
      </c>
      <c r="P130" t="str">
        <f>VLOOKUP('intouch变量（离散）'!$A130,基本表格!$G:$Q,3,FALSE)</f>
        <v>DB1100,X401.2</v>
      </c>
      <c r="Q130" t="str">
        <f>VLOOKUP('intouch变量（离散）'!$A130,基本表格!$G:$Q,10,FALSE)</f>
        <v>Yes</v>
      </c>
      <c r="R130" t="str">
        <f t="shared" si="12"/>
        <v>DB1100,X401.2 2412+P5-M1 刨片机料仓1#出料螺旋A 反馈频率 传感器断线报警</v>
      </c>
      <c r="S130">
        <v>0</v>
      </c>
      <c r="T130">
        <v>0</v>
      </c>
    </row>
    <row r="131" spans="1:20">
      <c r="A131" t="s">
        <v>287</v>
      </c>
      <c r="B131" s="11" t="str">
        <f t="shared" si="11"/>
        <v>CHP1</v>
      </c>
      <c r="C131" s="11" t="str">
        <f>VLOOKUP('intouch变量（离散）'!$A131,基本表格!$G:$Q,2,FALSE)</f>
        <v>2412+P5-M1 刨片机料仓1#出料螺旋A 变频器通讯 备妥（不能与正转信号使用同一个）</v>
      </c>
      <c r="D131" t="s">
        <v>154</v>
      </c>
      <c r="E131" t="str">
        <f t="shared" ref="E131:E194" si="13">IF(RIGHT($A131,2)="EN","Yes","No")</f>
        <v>No</v>
      </c>
      <c r="F131" t="str">
        <f t="shared" ref="F131:F194" si="14">IF(RIGHT($A131,2)="EN","900","0")</f>
        <v>0</v>
      </c>
      <c r="G131" t="s">
        <v>154</v>
      </c>
      <c r="H131" t="s">
        <v>155</v>
      </c>
      <c r="I131" t="str">
        <f t="shared" ref="I131:I194" si="15">IF(RIGHT($A131,2)="EN","禁用","")</f>
        <v/>
      </c>
      <c r="J131" t="str">
        <f t="shared" ref="J131:J194" si="16">IF(RIGHT($A131,2)="EN","启用","")</f>
        <v/>
      </c>
      <c r="K131" t="str">
        <f>VLOOKUP('intouch变量（离散）'!$A131,基本表格!$G:$Q,9,FALSE)</f>
        <v>None</v>
      </c>
      <c r="L131">
        <v>1</v>
      </c>
      <c r="M131" t="s">
        <v>156</v>
      </c>
      <c r="N131" t="s">
        <v>157</v>
      </c>
      <c r="O131" t="s">
        <v>158</v>
      </c>
      <c r="P131" t="str">
        <f>VLOOKUP('intouch变量（离散）'!$A131,基本表格!$G:$Q,3,FALSE)</f>
        <v>DB1100,X450.0</v>
      </c>
      <c r="Q131" t="str">
        <f>VLOOKUP('intouch变量（离散）'!$A131,基本表格!$G:$Q,10,FALSE)</f>
        <v>Yes</v>
      </c>
      <c r="R131" t="str">
        <f t="shared" si="12"/>
        <v>DB1100,X450.0 2412+P5-M1 刨片机料仓1#出料螺旋A 变频器通讯 备妥（不能与正转信号使用同一个）</v>
      </c>
      <c r="S131">
        <v>0</v>
      </c>
      <c r="T131">
        <v>0</v>
      </c>
    </row>
    <row r="132" spans="1:20">
      <c r="A132" t="s">
        <v>288</v>
      </c>
      <c r="B132" s="11" t="str">
        <f t="shared" si="11"/>
        <v>CHP1</v>
      </c>
      <c r="C132" s="11" t="str">
        <f>VLOOKUP('intouch变量（离散）'!$A132,基本表格!$G:$Q,2,FALSE)</f>
        <v>2412+P5-M1 刨片机料仓1#出料螺旋A 变频器通讯 正转</v>
      </c>
      <c r="D132" t="s">
        <v>154</v>
      </c>
      <c r="E132" t="str">
        <f t="shared" si="13"/>
        <v>No</v>
      </c>
      <c r="F132" t="str">
        <f t="shared" si="14"/>
        <v>0</v>
      </c>
      <c r="G132" t="s">
        <v>154</v>
      </c>
      <c r="H132" t="s">
        <v>155</v>
      </c>
      <c r="I132" t="str">
        <f t="shared" si="15"/>
        <v/>
      </c>
      <c r="J132" t="str">
        <f t="shared" si="16"/>
        <v/>
      </c>
      <c r="K132" t="str">
        <f>VLOOKUP('intouch变量（离散）'!$A132,基本表格!$G:$Q,9,FALSE)</f>
        <v>None</v>
      </c>
      <c r="L132">
        <v>1</v>
      </c>
      <c r="M132" t="s">
        <v>156</v>
      </c>
      <c r="N132" t="s">
        <v>157</v>
      </c>
      <c r="O132" t="s">
        <v>158</v>
      </c>
      <c r="P132" t="str">
        <f>VLOOKUP('intouch变量（离散）'!$A132,基本表格!$G:$Q,3,FALSE)</f>
        <v>DB1100,X450.1</v>
      </c>
      <c r="Q132" t="str">
        <f>VLOOKUP('intouch变量（离散）'!$A132,基本表格!$G:$Q,10,FALSE)</f>
        <v>Yes</v>
      </c>
      <c r="R132" t="str">
        <f t="shared" si="12"/>
        <v>DB1100,X450.1 2412+P5-M1 刨片机料仓1#出料螺旋A 变频器通讯 正转</v>
      </c>
      <c r="S132">
        <v>0</v>
      </c>
      <c r="T132">
        <v>0</v>
      </c>
    </row>
    <row r="133" spans="1:20">
      <c r="A133" t="s">
        <v>289</v>
      </c>
      <c r="B133" s="11" t="str">
        <f t="shared" ref="B133:B196" si="17">LEFT(A133,4)</f>
        <v>CHP1</v>
      </c>
      <c r="C133" s="11" t="str">
        <f>VLOOKUP('intouch变量（离散）'!$A133,基本表格!$G:$Q,2,FALSE)</f>
        <v>2412+P5-M1 刨片机料仓1#出料螺旋A 变频器通讯 反转</v>
      </c>
      <c r="D133" t="s">
        <v>154</v>
      </c>
      <c r="E133" t="str">
        <f t="shared" si="13"/>
        <v>No</v>
      </c>
      <c r="F133" t="str">
        <f t="shared" si="14"/>
        <v>0</v>
      </c>
      <c r="G133" t="s">
        <v>154</v>
      </c>
      <c r="H133" t="s">
        <v>155</v>
      </c>
      <c r="I133" t="str">
        <f t="shared" si="15"/>
        <v/>
      </c>
      <c r="J133" t="str">
        <f t="shared" si="16"/>
        <v/>
      </c>
      <c r="K133" t="str">
        <f>VLOOKUP('intouch变量（离散）'!$A133,基本表格!$G:$Q,9,FALSE)</f>
        <v>None</v>
      </c>
      <c r="L133">
        <v>1</v>
      </c>
      <c r="M133" t="s">
        <v>156</v>
      </c>
      <c r="N133" t="s">
        <v>157</v>
      </c>
      <c r="O133" t="s">
        <v>158</v>
      </c>
      <c r="P133" t="str">
        <f>VLOOKUP('intouch变量（离散）'!$A133,基本表格!$G:$Q,3,FALSE)</f>
        <v>DB1100,X450.2</v>
      </c>
      <c r="Q133" t="str">
        <f>VLOOKUP('intouch变量（离散）'!$A133,基本表格!$G:$Q,10,FALSE)</f>
        <v>Yes</v>
      </c>
      <c r="R133" t="str">
        <f t="shared" ref="R133:R196" si="18">P133&amp;" "&amp;C133</f>
        <v>DB1100,X450.2 2412+P5-M1 刨片机料仓1#出料螺旋A 变频器通讯 反转</v>
      </c>
      <c r="S133">
        <v>0</v>
      </c>
      <c r="T133">
        <v>0</v>
      </c>
    </row>
    <row r="134" spans="1:20">
      <c r="A134" t="s">
        <v>290</v>
      </c>
      <c r="B134" s="11" t="str">
        <f t="shared" si="17"/>
        <v>CHP1</v>
      </c>
      <c r="C134" s="11" t="str">
        <f>VLOOKUP('intouch变量（离散）'!$A134,基本表格!$G:$Q,2,FALSE)</f>
        <v>2412+P5-M1 刨片机料仓1#出料螺旋A 变频器通讯 故障复位</v>
      </c>
      <c r="D134" t="s">
        <v>154</v>
      </c>
      <c r="E134" t="str">
        <f t="shared" si="13"/>
        <v>No</v>
      </c>
      <c r="F134" t="str">
        <f t="shared" si="14"/>
        <v>0</v>
      </c>
      <c r="G134" t="s">
        <v>154</v>
      </c>
      <c r="H134" t="s">
        <v>155</v>
      </c>
      <c r="I134" t="str">
        <f t="shared" si="15"/>
        <v/>
      </c>
      <c r="J134" t="str">
        <f t="shared" si="16"/>
        <v/>
      </c>
      <c r="K134" t="str">
        <f>VLOOKUP('intouch变量（离散）'!$A134,基本表格!$G:$Q,9,FALSE)</f>
        <v>None</v>
      </c>
      <c r="L134">
        <v>1</v>
      </c>
      <c r="M134" t="s">
        <v>156</v>
      </c>
      <c r="N134" t="s">
        <v>157</v>
      </c>
      <c r="O134" t="s">
        <v>158</v>
      </c>
      <c r="P134" t="str">
        <f>VLOOKUP('intouch变量（离散）'!$A134,基本表格!$G:$Q,3,FALSE)</f>
        <v>DB1100,X450.3</v>
      </c>
      <c r="Q134" t="str">
        <f>VLOOKUP('intouch变量（离散）'!$A134,基本表格!$G:$Q,10,FALSE)</f>
        <v>No</v>
      </c>
      <c r="R134" t="str">
        <f t="shared" si="18"/>
        <v>DB1100,X450.3 2412+P5-M1 刨片机料仓1#出料螺旋A 变频器通讯 故障复位</v>
      </c>
      <c r="S134">
        <v>0</v>
      </c>
      <c r="T134">
        <v>0</v>
      </c>
    </row>
    <row r="135" spans="1:20">
      <c r="A135" t="s">
        <v>291</v>
      </c>
      <c r="B135" s="11" t="str">
        <f t="shared" si="17"/>
        <v>CHP1</v>
      </c>
      <c r="C135" s="11" t="str">
        <f>VLOOKUP('intouch变量（离散）'!$A135,基本表格!$G:$Q,2,FALSE)</f>
        <v>2412+P5-M1 刨片机料仓1#出料螺旋A 变频器通讯 备妥反馈</v>
      </c>
      <c r="D135" t="s">
        <v>154</v>
      </c>
      <c r="E135" t="str">
        <f t="shared" si="13"/>
        <v>No</v>
      </c>
      <c r="F135" t="str">
        <f t="shared" si="14"/>
        <v>0</v>
      </c>
      <c r="G135" t="s">
        <v>154</v>
      </c>
      <c r="H135" t="s">
        <v>155</v>
      </c>
      <c r="I135" t="str">
        <f t="shared" si="15"/>
        <v/>
      </c>
      <c r="J135" t="str">
        <f t="shared" si="16"/>
        <v/>
      </c>
      <c r="K135" t="str">
        <f>VLOOKUP('intouch变量（离散）'!$A135,基本表格!$G:$Q,9,FALSE)</f>
        <v>None</v>
      </c>
      <c r="L135">
        <v>1</v>
      </c>
      <c r="M135" t="s">
        <v>156</v>
      </c>
      <c r="N135" t="s">
        <v>157</v>
      </c>
      <c r="O135" t="s">
        <v>158</v>
      </c>
      <c r="P135" t="str">
        <f>VLOOKUP('intouch变量（离散）'!$A135,基本表格!$G:$Q,3,FALSE)</f>
        <v>DB1100,X450.4</v>
      </c>
      <c r="Q135" t="str">
        <f>VLOOKUP('intouch变量（离散）'!$A135,基本表格!$G:$Q,10,FALSE)</f>
        <v>Yes</v>
      </c>
      <c r="R135" t="str">
        <f t="shared" si="18"/>
        <v>DB1100,X450.4 2412+P5-M1 刨片机料仓1#出料螺旋A 变频器通讯 备妥反馈</v>
      </c>
      <c r="S135">
        <v>0</v>
      </c>
      <c r="T135">
        <v>0</v>
      </c>
    </row>
    <row r="136" spans="1:20">
      <c r="A136" t="s">
        <v>292</v>
      </c>
      <c r="B136" s="11" t="str">
        <f t="shared" si="17"/>
        <v>CHP1</v>
      </c>
      <c r="C136" s="11" t="str">
        <f>VLOOKUP('intouch变量（离散）'!$A136,基本表格!$G:$Q,2,FALSE)</f>
        <v>2412+P5-M1 刨片机料仓1#出料螺旋A 变频器通讯 正转反馈</v>
      </c>
      <c r="D136" t="s">
        <v>154</v>
      </c>
      <c r="E136" t="str">
        <f t="shared" si="13"/>
        <v>No</v>
      </c>
      <c r="F136" t="str">
        <f t="shared" si="14"/>
        <v>0</v>
      </c>
      <c r="G136" t="s">
        <v>154</v>
      </c>
      <c r="H136" t="s">
        <v>155</v>
      </c>
      <c r="I136" t="str">
        <f t="shared" si="15"/>
        <v/>
      </c>
      <c r="J136" t="str">
        <f t="shared" si="16"/>
        <v/>
      </c>
      <c r="K136" t="str">
        <f>VLOOKUP('intouch变量（离散）'!$A136,基本表格!$G:$Q,9,FALSE)</f>
        <v>None</v>
      </c>
      <c r="L136">
        <v>1</v>
      </c>
      <c r="M136" t="s">
        <v>156</v>
      </c>
      <c r="N136" t="s">
        <v>157</v>
      </c>
      <c r="O136" t="s">
        <v>158</v>
      </c>
      <c r="P136" t="str">
        <f>VLOOKUP('intouch变量（离散）'!$A136,基本表格!$G:$Q,3,FALSE)</f>
        <v>DB1100,X450.5</v>
      </c>
      <c r="Q136" t="str">
        <f>VLOOKUP('intouch变量（离散）'!$A136,基本表格!$G:$Q,10,FALSE)</f>
        <v>Yes</v>
      </c>
      <c r="R136" t="str">
        <f t="shared" si="18"/>
        <v>DB1100,X450.5 2412+P5-M1 刨片机料仓1#出料螺旋A 变频器通讯 正转反馈</v>
      </c>
      <c r="S136">
        <v>0</v>
      </c>
      <c r="T136">
        <v>0</v>
      </c>
    </row>
    <row r="137" spans="1:20">
      <c r="A137" t="s">
        <v>293</v>
      </c>
      <c r="B137" s="11" t="str">
        <f t="shared" si="17"/>
        <v>CHP1</v>
      </c>
      <c r="C137" s="11" t="str">
        <f>VLOOKUP('intouch变量（离散）'!$A137,基本表格!$G:$Q,2,FALSE)</f>
        <v>2412+P5-M1 刨片机料仓1#出料螺旋A 变频器通讯 反转反馈</v>
      </c>
      <c r="D137" t="s">
        <v>154</v>
      </c>
      <c r="E137" t="str">
        <f t="shared" si="13"/>
        <v>No</v>
      </c>
      <c r="F137" t="str">
        <f t="shared" si="14"/>
        <v>0</v>
      </c>
      <c r="G137" t="s">
        <v>154</v>
      </c>
      <c r="H137" t="s">
        <v>155</v>
      </c>
      <c r="I137" t="str">
        <f t="shared" si="15"/>
        <v/>
      </c>
      <c r="J137" t="str">
        <f t="shared" si="16"/>
        <v/>
      </c>
      <c r="K137" t="str">
        <f>VLOOKUP('intouch变量（离散）'!$A137,基本表格!$G:$Q,9,FALSE)</f>
        <v>None</v>
      </c>
      <c r="L137">
        <v>1</v>
      </c>
      <c r="M137" t="s">
        <v>156</v>
      </c>
      <c r="N137" t="s">
        <v>157</v>
      </c>
      <c r="O137" t="s">
        <v>158</v>
      </c>
      <c r="P137" t="str">
        <f>VLOOKUP('intouch变量（离散）'!$A137,基本表格!$G:$Q,3,FALSE)</f>
        <v>DB1100,X450.6</v>
      </c>
      <c r="Q137" t="str">
        <f>VLOOKUP('intouch变量（离散）'!$A137,基本表格!$G:$Q,10,FALSE)</f>
        <v>Yes</v>
      </c>
      <c r="R137" t="str">
        <f t="shared" si="18"/>
        <v>DB1100,X450.6 2412+P5-M1 刨片机料仓1#出料螺旋A 变频器通讯 反转反馈</v>
      </c>
      <c r="S137">
        <v>0</v>
      </c>
      <c r="T137">
        <v>0</v>
      </c>
    </row>
    <row r="138" spans="1:20">
      <c r="A138" t="s">
        <v>294</v>
      </c>
      <c r="B138" s="11" t="str">
        <f t="shared" si="17"/>
        <v>CHP1</v>
      </c>
      <c r="C138" s="11" t="str">
        <f>VLOOKUP('intouch变量（离散）'!$A138,基本表格!$G:$Q,2,FALSE)</f>
        <v>2412+P5-M1 刨片机料仓1#出料螺旋A 变频器通讯 变频器备用</v>
      </c>
      <c r="D138" t="s">
        <v>154</v>
      </c>
      <c r="E138" t="str">
        <f t="shared" si="13"/>
        <v>No</v>
      </c>
      <c r="F138" t="str">
        <f t="shared" si="14"/>
        <v>0</v>
      </c>
      <c r="G138" t="s">
        <v>154</v>
      </c>
      <c r="H138" t="s">
        <v>155</v>
      </c>
      <c r="I138" t="str">
        <f t="shared" si="15"/>
        <v/>
      </c>
      <c r="J138" t="str">
        <f t="shared" si="16"/>
        <v/>
      </c>
      <c r="K138" t="str">
        <f>VLOOKUP('intouch变量（离散）'!$A138,基本表格!$G:$Q,9,FALSE)</f>
        <v>None</v>
      </c>
      <c r="L138">
        <v>1</v>
      </c>
      <c r="M138" t="s">
        <v>156</v>
      </c>
      <c r="N138" t="s">
        <v>157</v>
      </c>
      <c r="O138" t="s">
        <v>158</v>
      </c>
      <c r="P138" t="str">
        <f>VLOOKUP('intouch变量（离散）'!$A138,基本表格!$G:$Q,3,FALSE)</f>
        <v>DB1100,X450.7</v>
      </c>
      <c r="Q138" t="str">
        <f>VLOOKUP('intouch变量（离散）'!$A138,基本表格!$G:$Q,10,FALSE)</f>
        <v>Yes</v>
      </c>
      <c r="R138" t="str">
        <f t="shared" si="18"/>
        <v>DB1100,X450.7 2412+P5-M1 刨片机料仓1#出料螺旋A 变频器通讯 变频器备用</v>
      </c>
      <c r="S138">
        <v>0</v>
      </c>
      <c r="T138">
        <v>0</v>
      </c>
    </row>
    <row r="139" spans="1:20">
      <c r="A139" t="s">
        <v>295</v>
      </c>
      <c r="B139" s="11" t="str">
        <f t="shared" si="17"/>
        <v>CHP1</v>
      </c>
      <c r="C139" s="11" t="str">
        <f>VLOOKUP('intouch变量（离散）'!$A139,基本表格!$G:$Q,2,FALSE)</f>
        <v>2412+P5-M1 刨片机料仓1#出料螺旋A 变频器通讯 变频器报警</v>
      </c>
      <c r="D139" t="s">
        <v>154</v>
      </c>
      <c r="E139" t="str">
        <f t="shared" si="13"/>
        <v>No</v>
      </c>
      <c r="F139" t="str">
        <f t="shared" si="14"/>
        <v>0</v>
      </c>
      <c r="G139" t="s">
        <v>154</v>
      </c>
      <c r="H139" t="s">
        <v>155</v>
      </c>
      <c r="I139" t="str">
        <f t="shared" si="15"/>
        <v/>
      </c>
      <c r="J139" t="str">
        <f t="shared" si="16"/>
        <v/>
      </c>
      <c r="K139" t="str">
        <f>VLOOKUP('intouch变量（离散）'!$A139,基本表格!$G:$Q,9,FALSE)</f>
        <v>On</v>
      </c>
      <c r="L139">
        <v>1</v>
      </c>
      <c r="M139" t="s">
        <v>156</v>
      </c>
      <c r="N139" t="s">
        <v>157</v>
      </c>
      <c r="O139" t="s">
        <v>158</v>
      </c>
      <c r="P139" t="str">
        <f>VLOOKUP('intouch变量（离散）'!$A139,基本表格!$G:$Q,3,FALSE)</f>
        <v>DB1100,X451.0</v>
      </c>
      <c r="Q139" t="str">
        <f>VLOOKUP('intouch变量（离散）'!$A139,基本表格!$G:$Q,10,FALSE)</f>
        <v>Yes</v>
      </c>
      <c r="R139" t="str">
        <f t="shared" si="18"/>
        <v>DB1100,X451.0 2412+P5-M1 刨片机料仓1#出料螺旋A 变频器通讯 变频器报警</v>
      </c>
      <c r="S139">
        <v>0</v>
      </c>
      <c r="T139">
        <v>0</v>
      </c>
    </row>
    <row r="140" spans="1:20">
      <c r="A140" t="s">
        <v>296</v>
      </c>
      <c r="B140" s="11" t="str">
        <f t="shared" si="17"/>
        <v>CHP1</v>
      </c>
      <c r="C140" s="11" t="str">
        <f>VLOOKUP('intouch变量（离散）'!$A140,基本表格!$G:$Q,2,FALSE)</f>
        <v>2412+P5-M1 刨片机料仓1#出料螺旋A 反馈转速 上限保护使能</v>
      </c>
      <c r="D140" t="s">
        <v>154</v>
      </c>
      <c r="E140" t="str">
        <f t="shared" si="13"/>
        <v>Yes</v>
      </c>
      <c r="F140" t="str">
        <f t="shared" si="14"/>
        <v>900</v>
      </c>
      <c r="G140" t="s">
        <v>154</v>
      </c>
      <c r="H140" t="s">
        <v>155</v>
      </c>
      <c r="I140" t="str">
        <f t="shared" si="15"/>
        <v>禁用</v>
      </c>
      <c r="J140" t="str">
        <f t="shared" si="16"/>
        <v>启用</v>
      </c>
      <c r="K140" t="str">
        <f>VLOOKUP('intouch变量（离散）'!$A140,基本表格!$G:$Q,9,FALSE)</f>
        <v>None</v>
      </c>
      <c r="L140">
        <v>1</v>
      </c>
      <c r="M140" t="s">
        <v>156</v>
      </c>
      <c r="N140" t="s">
        <v>157</v>
      </c>
      <c r="O140" t="s">
        <v>158</v>
      </c>
      <c r="P140" t="str">
        <f>VLOOKUP('intouch变量（离散）'!$A140,基本表格!$G:$Q,3,FALSE)</f>
        <v>DB1100,X500.3</v>
      </c>
      <c r="Q140" t="str">
        <f>VLOOKUP('intouch变量（离散）'!$A140,基本表格!$G:$Q,10,FALSE)</f>
        <v>No</v>
      </c>
      <c r="R140" t="str">
        <f t="shared" si="18"/>
        <v>DB1100,X500.3 2412+P5-M1 刨片机料仓1#出料螺旋A 反馈转速 上限保护使能</v>
      </c>
      <c r="S140">
        <v>0</v>
      </c>
      <c r="T140">
        <v>0</v>
      </c>
    </row>
    <row r="141" spans="1:20">
      <c r="A141" t="s">
        <v>297</v>
      </c>
      <c r="B141" s="11" t="str">
        <f t="shared" si="17"/>
        <v>CHP1</v>
      </c>
      <c r="C141" s="11" t="str">
        <f>VLOOKUP('intouch变量（离散）'!$A141,基本表格!$G:$Q,2,FALSE)</f>
        <v>2412+P5-M1 刨片机料仓1#出料螺旋A 反馈转速 下限保护使能</v>
      </c>
      <c r="D141" t="s">
        <v>154</v>
      </c>
      <c r="E141" t="str">
        <f t="shared" si="13"/>
        <v>Yes</v>
      </c>
      <c r="F141" t="str">
        <f t="shared" si="14"/>
        <v>900</v>
      </c>
      <c r="G141" t="s">
        <v>154</v>
      </c>
      <c r="H141" t="s">
        <v>155</v>
      </c>
      <c r="I141" t="str">
        <f t="shared" si="15"/>
        <v>禁用</v>
      </c>
      <c r="J141" t="str">
        <f t="shared" si="16"/>
        <v>启用</v>
      </c>
      <c r="K141" t="str">
        <f>VLOOKUP('intouch变量（离散）'!$A141,基本表格!$G:$Q,9,FALSE)</f>
        <v>None</v>
      </c>
      <c r="L141">
        <v>1</v>
      </c>
      <c r="M141" t="s">
        <v>156</v>
      </c>
      <c r="N141" t="s">
        <v>157</v>
      </c>
      <c r="O141" t="s">
        <v>158</v>
      </c>
      <c r="P141" t="str">
        <f>VLOOKUP('intouch变量（离散）'!$A141,基本表格!$G:$Q,3,FALSE)</f>
        <v>DB1100,X500.4</v>
      </c>
      <c r="Q141" t="str">
        <f>VLOOKUP('intouch变量（离散）'!$A141,基本表格!$G:$Q,10,FALSE)</f>
        <v>No</v>
      </c>
      <c r="R141" t="str">
        <f t="shared" si="18"/>
        <v>DB1100,X500.4 2412+P5-M1 刨片机料仓1#出料螺旋A 反馈转速 下限保护使能</v>
      </c>
      <c r="S141">
        <v>0</v>
      </c>
      <c r="T141">
        <v>0</v>
      </c>
    </row>
    <row r="142" spans="1:20">
      <c r="A142" t="s">
        <v>298</v>
      </c>
      <c r="B142" s="11" t="str">
        <f t="shared" si="17"/>
        <v>CHP1</v>
      </c>
      <c r="C142" s="11" t="str">
        <f>VLOOKUP('intouch变量（离散）'!$A142,基本表格!$G:$Q,2,FALSE)</f>
        <v>2412+P5-M1 刨片机料仓1#出料螺旋A 反馈转速 上限报警</v>
      </c>
      <c r="D142" t="s">
        <v>154</v>
      </c>
      <c r="E142" t="str">
        <f t="shared" si="13"/>
        <v>No</v>
      </c>
      <c r="F142" t="str">
        <f t="shared" si="14"/>
        <v>0</v>
      </c>
      <c r="G142" t="s">
        <v>154</v>
      </c>
      <c r="H142" t="s">
        <v>155</v>
      </c>
      <c r="I142" t="str">
        <f t="shared" si="15"/>
        <v/>
      </c>
      <c r="J142" t="str">
        <f t="shared" si="16"/>
        <v/>
      </c>
      <c r="K142" t="str">
        <f>VLOOKUP('intouch变量（离散）'!$A142,基本表格!$G:$Q,9,FALSE)</f>
        <v>None</v>
      </c>
      <c r="L142">
        <v>1</v>
      </c>
      <c r="M142" t="s">
        <v>156</v>
      </c>
      <c r="N142" t="s">
        <v>157</v>
      </c>
      <c r="O142" t="s">
        <v>158</v>
      </c>
      <c r="P142" t="str">
        <f>VLOOKUP('intouch变量（离散）'!$A142,基本表格!$G:$Q,3,FALSE)</f>
        <v>DB1100,X500.5</v>
      </c>
      <c r="Q142" t="str">
        <f>VLOOKUP('intouch变量（离散）'!$A142,基本表格!$G:$Q,10,FALSE)</f>
        <v>Yes</v>
      </c>
      <c r="R142" t="str">
        <f t="shared" si="18"/>
        <v>DB1100,X500.5 2412+P5-M1 刨片机料仓1#出料螺旋A 反馈转速 上限报警</v>
      </c>
      <c r="S142">
        <v>0</v>
      </c>
      <c r="T142">
        <v>0</v>
      </c>
    </row>
    <row r="143" spans="1:20">
      <c r="A143" t="s">
        <v>299</v>
      </c>
      <c r="B143" s="11" t="str">
        <f t="shared" si="17"/>
        <v>CHP1</v>
      </c>
      <c r="C143" s="11" t="str">
        <f>VLOOKUP('intouch变量（离散）'!$A143,基本表格!$G:$Q,2,FALSE)</f>
        <v>2412+P5-M1 刨片机料仓1#出料螺旋A 反馈转速 下限报警</v>
      </c>
      <c r="D143" t="s">
        <v>154</v>
      </c>
      <c r="E143" t="str">
        <f t="shared" si="13"/>
        <v>No</v>
      </c>
      <c r="F143" t="str">
        <f t="shared" si="14"/>
        <v>0</v>
      </c>
      <c r="G143" t="s">
        <v>154</v>
      </c>
      <c r="H143" t="s">
        <v>155</v>
      </c>
      <c r="I143" t="str">
        <f t="shared" si="15"/>
        <v/>
      </c>
      <c r="J143" t="str">
        <f t="shared" si="16"/>
        <v/>
      </c>
      <c r="K143" t="str">
        <f>VLOOKUP('intouch变量（离散）'!$A143,基本表格!$G:$Q,9,FALSE)</f>
        <v>None</v>
      </c>
      <c r="L143">
        <v>1</v>
      </c>
      <c r="M143" t="s">
        <v>156</v>
      </c>
      <c r="N143" t="s">
        <v>157</v>
      </c>
      <c r="O143" t="s">
        <v>158</v>
      </c>
      <c r="P143" t="str">
        <f>VLOOKUP('intouch变量（离散）'!$A143,基本表格!$G:$Q,3,FALSE)</f>
        <v>DB1100,X500.6</v>
      </c>
      <c r="Q143" t="str">
        <f>VLOOKUP('intouch变量（离散）'!$A143,基本表格!$G:$Q,10,FALSE)</f>
        <v>Yes</v>
      </c>
      <c r="R143" t="str">
        <f t="shared" si="18"/>
        <v>DB1100,X500.6 2412+P5-M1 刨片机料仓1#出料螺旋A 反馈转速 下限报警</v>
      </c>
      <c r="S143">
        <v>0</v>
      </c>
      <c r="T143">
        <v>0</v>
      </c>
    </row>
    <row r="144" spans="1:20">
      <c r="A144" t="s">
        <v>300</v>
      </c>
      <c r="B144" s="11" t="str">
        <f t="shared" si="17"/>
        <v>CHP1</v>
      </c>
      <c r="C144" s="11" t="str">
        <f>VLOOKUP('intouch变量（离散）'!$A144,基本表格!$G:$Q,2,FALSE)</f>
        <v>2412+P5-M1 刨片机料仓1#出料螺旋A 反馈转速 上上限报警</v>
      </c>
      <c r="D144" t="s">
        <v>154</v>
      </c>
      <c r="E144" t="str">
        <f t="shared" si="13"/>
        <v>No</v>
      </c>
      <c r="F144" t="str">
        <f t="shared" si="14"/>
        <v>0</v>
      </c>
      <c r="G144" t="s">
        <v>154</v>
      </c>
      <c r="H144" t="s">
        <v>155</v>
      </c>
      <c r="I144" t="str">
        <f t="shared" si="15"/>
        <v/>
      </c>
      <c r="J144" t="str">
        <f t="shared" si="16"/>
        <v/>
      </c>
      <c r="K144" t="str">
        <f>VLOOKUP('intouch变量（离散）'!$A144,基本表格!$G:$Q,9,FALSE)</f>
        <v>On</v>
      </c>
      <c r="L144">
        <v>1</v>
      </c>
      <c r="M144" t="s">
        <v>156</v>
      </c>
      <c r="N144" t="s">
        <v>157</v>
      </c>
      <c r="O144" t="s">
        <v>158</v>
      </c>
      <c r="P144" t="str">
        <f>VLOOKUP('intouch变量（离散）'!$A144,基本表格!$G:$Q,3,FALSE)</f>
        <v>DB1100,X500.7</v>
      </c>
      <c r="Q144" t="str">
        <f>VLOOKUP('intouch变量（离散）'!$A144,基本表格!$G:$Q,10,FALSE)</f>
        <v>Yes</v>
      </c>
      <c r="R144" t="str">
        <f t="shared" si="18"/>
        <v>DB1100,X500.7 2412+P5-M1 刨片机料仓1#出料螺旋A 反馈转速 上上限报警</v>
      </c>
      <c r="S144">
        <v>0</v>
      </c>
      <c r="T144">
        <v>0</v>
      </c>
    </row>
    <row r="145" spans="1:20">
      <c r="A145" t="s">
        <v>301</v>
      </c>
      <c r="B145" s="11" t="str">
        <f t="shared" si="17"/>
        <v>CHP1</v>
      </c>
      <c r="C145" s="11" t="str">
        <f>VLOOKUP('intouch变量（离散）'!$A145,基本表格!$G:$Q,2,FALSE)</f>
        <v>2412+P5-M1 刨片机料仓1#出料螺旋A 反馈转速 下下限报警</v>
      </c>
      <c r="D145" t="s">
        <v>154</v>
      </c>
      <c r="E145" t="str">
        <f t="shared" si="13"/>
        <v>No</v>
      </c>
      <c r="F145" t="str">
        <f t="shared" si="14"/>
        <v>0</v>
      </c>
      <c r="G145" t="s">
        <v>154</v>
      </c>
      <c r="H145" t="s">
        <v>155</v>
      </c>
      <c r="I145" t="str">
        <f t="shared" si="15"/>
        <v/>
      </c>
      <c r="J145" t="str">
        <f t="shared" si="16"/>
        <v/>
      </c>
      <c r="K145" t="str">
        <f>VLOOKUP('intouch变量（离散）'!$A145,基本表格!$G:$Q,9,FALSE)</f>
        <v>On</v>
      </c>
      <c r="L145">
        <v>1</v>
      </c>
      <c r="M145" t="s">
        <v>156</v>
      </c>
      <c r="N145" t="s">
        <v>157</v>
      </c>
      <c r="O145" t="s">
        <v>158</v>
      </c>
      <c r="P145" t="str">
        <f>VLOOKUP('intouch变量（离散）'!$A145,基本表格!$G:$Q,3,FALSE)</f>
        <v>DB1100,X501.0</v>
      </c>
      <c r="Q145" t="str">
        <f>VLOOKUP('intouch变量（离散）'!$A145,基本表格!$G:$Q,10,FALSE)</f>
        <v>Yes</v>
      </c>
      <c r="R145" t="str">
        <f t="shared" si="18"/>
        <v>DB1100,X501.0 2412+P5-M1 刨片机料仓1#出料螺旋A 反馈转速 下下限报警</v>
      </c>
      <c r="S145">
        <v>0</v>
      </c>
      <c r="T145">
        <v>0</v>
      </c>
    </row>
    <row r="146" spans="1:20">
      <c r="A146" t="s">
        <v>302</v>
      </c>
      <c r="B146" s="11" t="str">
        <f t="shared" si="17"/>
        <v>CHP1</v>
      </c>
      <c r="C146" s="11" t="str">
        <f>VLOOKUP('intouch变量（离散）'!$A146,基本表格!$G:$Q,2,FALSE)</f>
        <v>2412+P5-M1 刨片机料仓1#出料螺旋A 反馈转速 极限报警</v>
      </c>
      <c r="D146" t="s">
        <v>154</v>
      </c>
      <c r="E146" t="str">
        <f t="shared" si="13"/>
        <v>No</v>
      </c>
      <c r="F146" t="str">
        <f t="shared" si="14"/>
        <v>0</v>
      </c>
      <c r="G146" t="s">
        <v>154</v>
      </c>
      <c r="H146" t="s">
        <v>155</v>
      </c>
      <c r="I146" t="str">
        <f t="shared" si="15"/>
        <v/>
      </c>
      <c r="J146" t="str">
        <f t="shared" si="16"/>
        <v/>
      </c>
      <c r="K146" t="str">
        <f>VLOOKUP('intouch变量（离散）'!$A146,基本表格!$G:$Q,9,FALSE)</f>
        <v>On</v>
      </c>
      <c r="L146">
        <v>1</v>
      </c>
      <c r="M146" t="s">
        <v>156</v>
      </c>
      <c r="N146" t="s">
        <v>157</v>
      </c>
      <c r="O146" t="s">
        <v>158</v>
      </c>
      <c r="P146" t="str">
        <f>VLOOKUP('intouch变量（离散）'!$A146,基本表格!$G:$Q,3,FALSE)</f>
        <v>DB1100,X501.1</v>
      </c>
      <c r="Q146" t="str">
        <f>VLOOKUP('intouch变量（离散）'!$A146,基本表格!$G:$Q,10,FALSE)</f>
        <v>Yes</v>
      </c>
      <c r="R146" t="str">
        <f t="shared" si="18"/>
        <v>DB1100,X501.1 2412+P5-M1 刨片机料仓1#出料螺旋A 反馈转速 极限报警</v>
      </c>
      <c r="S146">
        <v>0</v>
      </c>
      <c r="T146">
        <v>0</v>
      </c>
    </row>
    <row r="147" spans="1:20">
      <c r="A147" t="s">
        <v>303</v>
      </c>
      <c r="B147" s="11" t="str">
        <f t="shared" si="17"/>
        <v>CHP1</v>
      </c>
      <c r="C147" s="11" t="str">
        <f>VLOOKUP('intouch变量（离散）'!$A147,基本表格!$G:$Q,2,FALSE)</f>
        <v>2412+P5-M1 刨片机料仓1#出料螺旋A 反馈转速 传感器断线报警</v>
      </c>
      <c r="D147" t="s">
        <v>154</v>
      </c>
      <c r="E147" t="str">
        <f t="shared" si="13"/>
        <v>No</v>
      </c>
      <c r="F147" t="str">
        <f t="shared" si="14"/>
        <v>0</v>
      </c>
      <c r="G147" t="s">
        <v>154</v>
      </c>
      <c r="H147" t="s">
        <v>155</v>
      </c>
      <c r="I147" t="str">
        <f t="shared" si="15"/>
        <v/>
      </c>
      <c r="J147" t="str">
        <f t="shared" si="16"/>
        <v/>
      </c>
      <c r="K147" t="str">
        <f>VLOOKUP('intouch变量（离散）'!$A147,基本表格!$G:$Q,9,FALSE)</f>
        <v>On</v>
      </c>
      <c r="L147">
        <v>1</v>
      </c>
      <c r="M147" t="s">
        <v>156</v>
      </c>
      <c r="N147" t="s">
        <v>157</v>
      </c>
      <c r="O147" t="s">
        <v>158</v>
      </c>
      <c r="P147" t="str">
        <f>VLOOKUP('intouch变量（离散）'!$A147,基本表格!$G:$Q,3,FALSE)</f>
        <v>DB1100,X501.2</v>
      </c>
      <c r="Q147" t="str">
        <f>VLOOKUP('intouch变量（离散）'!$A147,基本表格!$G:$Q,10,FALSE)</f>
        <v>Yes</v>
      </c>
      <c r="R147" t="str">
        <f t="shared" si="18"/>
        <v>DB1100,X501.2 2412+P5-M1 刨片机料仓1#出料螺旋A 反馈转速 传感器断线报警</v>
      </c>
      <c r="S147">
        <v>0</v>
      </c>
      <c r="T147">
        <v>0</v>
      </c>
    </row>
    <row r="148" spans="1:20">
      <c r="A148" t="s">
        <v>304</v>
      </c>
      <c r="B148" s="11" t="str">
        <f t="shared" si="17"/>
        <v>CHP1</v>
      </c>
      <c r="C148" s="11" t="str">
        <f>VLOOKUP('intouch变量（离散）'!$A148,基本表格!$G:$Q,2,FALSE)</f>
        <v>2412+P5-M1 刨片机料仓1#出料螺旋A 反馈电流 上限保护使能</v>
      </c>
      <c r="D148" t="s">
        <v>154</v>
      </c>
      <c r="E148" t="str">
        <f t="shared" si="13"/>
        <v>Yes</v>
      </c>
      <c r="F148" t="str">
        <f t="shared" si="14"/>
        <v>900</v>
      </c>
      <c r="G148" t="s">
        <v>154</v>
      </c>
      <c r="H148" t="s">
        <v>155</v>
      </c>
      <c r="I148" t="str">
        <f t="shared" si="15"/>
        <v>禁用</v>
      </c>
      <c r="J148" t="str">
        <f t="shared" si="16"/>
        <v>启用</v>
      </c>
      <c r="K148" t="str">
        <f>VLOOKUP('intouch变量（离散）'!$A148,基本表格!$G:$Q,9,FALSE)</f>
        <v>None</v>
      </c>
      <c r="L148">
        <v>1</v>
      </c>
      <c r="M148" t="s">
        <v>156</v>
      </c>
      <c r="N148" t="s">
        <v>157</v>
      </c>
      <c r="O148" t="s">
        <v>158</v>
      </c>
      <c r="P148" t="str">
        <f>VLOOKUP('intouch变量（离散）'!$A148,基本表格!$G:$Q,3,FALSE)</f>
        <v>DB1100,X550.3</v>
      </c>
      <c r="Q148" t="str">
        <f>VLOOKUP('intouch变量（离散）'!$A148,基本表格!$G:$Q,10,FALSE)</f>
        <v>No</v>
      </c>
      <c r="R148" t="str">
        <f t="shared" si="18"/>
        <v>DB1100,X550.3 2412+P5-M1 刨片机料仓1#出料螺旋A 反馈电流 上限保护使能</v>
      </c>
      <c r="S148">
        <v>0</v>
      </c>
      <c r="T148">
        <v>0</v>
      </c>
    </row>
    <row r="149" spans="1:20">
      <c r="A149" t="s">
        <v>305</v>
      </c>
      <c r="B149" s="11" t="str">
        <f t="shared" si="17"/>
        <v>CHP1</v>
      </c>
      <c r="C149" s="11" t="str">
        <f>VLOOKUP('intouch变量（离散）'!$A149,基本表格!$G:$Q,2,FALSE)</f>
        <v>2412+P5-M1 刨片机料仓1#出料螺旋A 反馈电流 下限保护使能</v>
      </c>
      <c r="D149" t="s">
        <v>154</v>
      </c>
      <c r="E149" t="str">
        <f t="shared" si="13"/>
        <v>Yes</v>
      </c>
      <c r="F149" t="str">
        <f t="shared" si="14"/>
        <v>900</v>
      </c>
      <c r="G149" t="s">
        <v>154</v>
      </c>
      <c r="H149" t="s">
        <v>155</v>
      </c>
      <c r="I149" t="str">
        <f t="shared" si="15"/>
        <v>禁用</v>
      </c>
      <c r="J149" t="str">
        <f t="shared" si="16"/>
        <v>启用</v>
      </c>
      <c r="K149" t="str">
        <f>VLOOKUP('intouch变量（离散）'!$A149,基本表格!$G:$Q,9,FALSE)</f>
        <v>None</v>
      </c>
      <c r="L149">
        <v>1</v>
      </c>
      <c r="M149" t="s">
        <v>156</v>
      </c>
      <c r="N149" t="s">
        <v>157</v>
      </c>
      <c r="O149" t="s">
        <v>158</v>
      </c>
      <c r="P149" t="str">
        <f>VLOOKUP('intouch变量（离散）'!$A149,基本表格!$G:$Q,3,FALSE)</f>
        <v>DB1100,X550.4</v>
      </c>
      <c r="Q149" t="str">
        <f>VLOOKUP('intouch变量（离散）'!$A149,基本表格!$G:$Q,10,FALSE)</f>
        <v>No</v>
      </c>
      <c r="R149" t="str">
        <f t="shared" si="18"/>
        <v>DB1100,X550.4 2412+P5-M1 刨片机料仓1#出料螺旋A 反馈电流 下限保护使能</v>
      </c>
      <c r="S149">
        <v>0</v>
      </c>
      <c r="T149">
        <v>0</v>
      </c>
    </row>
    <row r="150" spans="1:20">
      <c r="A150" t="s">
        <v>306</v>
      </c>
      <c r="B150" s="11" t="str">
        <f t="shared" si="17"/>
        <v>CHP1</v>
      </c>
      <c r="C150" s="11" t="str">
        <f>VLOOKUP('intouch变量（离散）'!$A150,基本表格!$G:$Q,2,FALSE)</f>
        <v>2412+P5-M1 刨片机料仓1#出料螺旋A 反馈电流 上限报警</v>
      </c>
      <c r="D150" t="s">
        <v>154</v>
      </c>
      <c r="E150" t="str">
        <f t="shared" si="13"/>
        <v>No</v>
      </c>
      <c r="F150" t="str">
        <f t="shared" si="14"/>
        <v>0</v>
      </c>
      <c r="G150" t="s">
        <v>154</v>
      </c>
      <c r="H150" t="s">
        <v>155</v>
      </c>
      <c r="I150" t="str">
        <f t="shared" si="15"/>
        <v/>
      </c>
      <c r="J150" t="str">
        <f t="shared" si="16"/>
        <v/>
      </c>
      <c r="K150" t="str">
        <f>VLOOKUP('intouch变量（离散）'!$A150,基本表格!$G:$Q,9,FALSE)</f>
        <v>None</v>
      </c>
      <c r="L150">
        <v>1</v>
      </c>
      <c r="M150" t="s">
        <v>156</v>
      </c>
      <c r="N150" t="s">
        <v>157</v>
      </c>
      <c r="O150" t="s">
        <v>158</v>
      </c>
      <c r="P150" t="str">
        <f>VLOOKUP('intouch变量（离散）'!$A150,基本表格!$G:$Q,3,FALSE)</f>
        <v>DB1100,X550.5</v>
      </c>
      <c r="Q150" t="str">
        <f>VLOOKUP('intouch变量（离散）'!$A150,基本表格!$G:$Q,10,FALSE)</f>
        <v>Yes</v>
      </c>
      <c r="R150" t="str">
        <f t="shared" si="18"/>
        <v>DB1100,X550.5 2412+P5-M1 刨片机料仓1#出料螺旋A 反馈电流 上限报警</v>
      </c>
      <c r="S150">
        <v>0</v>
      </c>
      <c r="T150">
        <v>0</v>
      </c>
    </row>
    <row r="151" spans="1:20">
      <c r="A151" t="s">
        <v>307</v>
      </c>
      <c r="B151" s="11" t="str">
        <f t="shared" si="17"/>
        <v>CHP1</v>
      </c>
      <c r="C151" s="11" t="str">
        <f>VLOOKUP('intouch变量（离散）'!$A151,基本表格!$G:$Q,2,FALSE)</f>
        <v>2412+P5-M1 刨片机料仓1#出料螺旋A 反馈电流 下限报警</v>
      </c>
      <c r="D151" t="s">
        <v>154</v>
      </c>
      <c r="E151" t="str">
        <f t="shared" si="13"/>
        <v>No</v>
      </c>
      <c r="F151" t="str">
        <f t="shared" si="14"/>
        <v>0</v>
      </c>
      <c r="G151" t="s">
        <v>154</v>
      </c>
      <c r="H151" t="s">
        <v>155</v>
      </c>
      <c r="I151" t="str">
        <f t="shared" si="15"/>
        <v/>
      </c>
      <c r="J151" t="str">
        <f t="shared" si="16"/>
        <v/>
      </c>
      <c r="K151" t="str">
        <f>VLOOKUP('intouch变量（离散）'!$A151,基本表格!$G:$Q,9,FALSE)</f>
        <v>None</v>
      </c>
      <c r="L151">
        <v>1</v>
      </c>
      <c r="M151" t="s">
        <v>156</v>
      </c>
      <c r="N151" t="s">
        <v>157</v>
      </c>
      <c r="O151" t="s">
        <v>158</v>
      </c>
      <c r="P151" t="str">
        <f>VLOOKUP('intouch变量（离散）'!$A151,基本表格!$G:$Q,3,FALSE)</f>
        <v>DB1100,X550.6</v>
      </c>
      <c r="Q151" t="str">
        <f>VLOOKUP('intouch变量（离散）'!$A151,基本表格!$G:$Q,10,FALSE)</f>
        <v>Yes</v>
      </c>
      <c r="R151" t="str">
        <f t="shared" si="18"/>
        <v>DB1100,X550.6 2412+P5-M1 刨片机料仓1#出料螺旋A 反馈电流 下限报警</v>
      </c>
      <c r="S151">
        <v>0</v>
      </c>
      <c r="T151">
        <v>0</v>
      </c>
    </row>
    <row r="152" spans="1:20">
      <c r="A152" t="s">
        <v>308</v>
      </c>
      <c r="B152" s="11" t="str">
        <f t="shared" si="17"/>
        <v>CHP1</v>
      </c>
      <c r="C152" s="11" t="str">
        <f>VLOOKUP('intouch变量（离散）'!$A152,基本表格!$G:$Q,2,FALSE)</f>
        <v>2412+P5-M1 刨片机料仓1#出料螺旋A 反馈电流 上上限报警</v>
      </c>
      <c r="D152" t="s">
        <v>154</v>
      </c>
      <c r="E152" t="str">
        <f t="shared" si="13"/>
        <v>No</v>
      </c>
      <c r="F152" t="str">
        <f t="shared" si="14"/>
        <v>0</v>
      </c>
      <c r="G152" t="s">
        <v>154</v>
      </c>
      <c r="H152" t="s">
        <v>155</v>
      </c>
      <c r="I152" t="str">
        <f t="shared" si="15"/>
        <v/>
      </c>
      <c r="J152" t="str">
        <f t="shared" si="16"/>
        <v/>
      </c>
      <c r="K152" t="str">
        <f>VLOOKUP('intouch变量（离散）'!$A152,基本表格!$G:$Q,9,FALSE)</f>
        <v>On</v>
      </c>
      <c r="L152">
        <v>1</v>
      </c>
      <c r="M152" t="s">
        <v>156</v>
      </c>
      <c r="N152" t="s">
        <v>157</v>
      </c>
      <c r="O152" t="s">
        <v>158</v>
      </c>
      <c r="P152" t="str">
        <f>VLOOKUP('intouch变量（离散）'!$A152,基本表格!$G:$Q,3,FALSE)</f>
        <v>DB1100,X550.7</v>
      </c>
      <c r="Q152" t="str">
        <f>VLOOKUP('intouch变量（离散）'!$A152,基本表格!$G:$Q,10,FALSE)</f>
        <v>Yes</v>
      </c>
      <c r="R152" t="str">
        <f t="shared" si="18"/>
        <v>DB1100,X550.7 2412+P5-M1 刨片机料仓1#出料螺旋A 反馈电流 上上限报警</v>
      </c>
      <c r="S152">
        <v>0</v>
      </c>
      <c r="T152">
        <v>0</v>
      </c>
    </row>
    <row r="153" spans="1:20">
      <c r="A153" t="s">
        <v>309</v>
      </c>
      <c r="B153" s="11" t="str">
        <f t="shared" si="17"/>
        <v>CHP1</v>
      </c>
      <c r="C153" s="11" t="str">
        <f>VLOOKUP('intouch变量（离散）'!$A153,基本表格!$G:$Q,2,FALSE)</f>
        <v>2412+P5-M1 刨片机料仓1#出料螺旋A 反馈电流 下下限报警</v>
      </c>
      <c r="D153" t="s">
        <v>154</v>
      </c>
      <c r="E153" t="str">
        <f t="shared" si="13"/>
        <v>No</v>
      </c>
      <c r="F153" t="str">
        <f t="shared" si="14"/>
        <v>0</v>
      </c>
      <c r="G153" t="s">
        <v>154</v>
      </c>
      <c r="H153" t="s">
        <v>155</v>
      </c>
      <c r="I153" t="str">
        <f t="shared" si="15"/>
        <v/>
      </c>
      <c r="J153" t="str">
        <f t="shared" si="16"/>
        <v/>
      </c>
      <c r="K153" t="str">
        <f>VLOOKUP('intouch变量（离散）'!$A153,基本表格!$G:$Q,9,FALSE)</f>
        <v>On</v>
      </c>
      <c r="L153">
        <v>1</v>
      </c>
      <c r="M153" t="s">
        <v>156</v>
      </c>
      <c r="N153" t="s">
        <v>157</v>
      </c>
      <c r="O153" t="s">
        <v>158</v>
      </c>
      <c r="P153" t="str">
        <f>VLOOKUP('intouch变量（离散）'!$A153,基本表格!$G:$Q,3,FALSE)</f>
        <v>DB1100,X551.0</v>
      </c>
      <c r="Q153" t="str">
        <f>VLOOKUP('intouch变量（离散）'!$A153,基本表格!$G:$Q,10,FALSE)</f>
        <v>Yes</v>
      </c>
      <c r="R153" t="str">
        <f t="shared" si="18"/>
        <v>DB1100,X551.0 2412+P5-M1 刨片机料仓1#出料螺旋A 反馈电流 下下限报警</v>
      </c>
      <c r="S153">
        <v>0</v>
      </c>
      <c r="T153">
        <v>0</v>
      </c>
    </row>
    <row r="154" spans="1:20">
      <c r="A154" t="s">
        <v>310</v>
      </c>
      <c r="B154" s="11" t="str">
        <f t="shared" si="17"/>
        <v>CHP1</v>
      </c>
      <c r="C154" s="11" t="str">
        <f>VLOOKUP('intouch变量（离散）'!$A154,基本表格!$G:$Q,2,FALSE)</f>
        <v>2412+P5-M1 刨片机料仓1#出料螺旋A 反馈电流 极限报警</v>
      </c>
      <c r="D154" t="s">
        <v>154</v>
      </c>
      <c r="E154" t="str">
        <f t="shared" si="13"/>
        <v>No</v>
      </c>
      <c r="F154" t="str">
        <f t="shared" si="14"/>
        <v>0</v>
      </c>
      <c r="G154" t="s">
        <v>154</v>
      </c>
      <c r="H154" t="s">
        <v>155</v>
      </c>
      <c r="I154" t="str">
        <f t="shared" si="15"/>
        <v/>
      </c>
      <c r="J154" t="str">
        <f t="shared" si="16"/>
        <v/>
      </c>
      <c r="K154" t="str">
        <f>VLOOKUP('intouch变量（离散）'!$A154,基本表格!$G:$Q,9,FALSE)</f>
        <v>On</v>
      </c>
      <c r="L154">
        <v>1</v>
      </c>
      <c r="M154" t="s">
        <v>156</v>
      </c>
      <c r="N154" t="s">
        <v>157</v>
      </c>
      <c r="O154" t="s">
        <v>158</v>
      </c>
      <c r="P154" t="str">
        <f>VLOOKUP('intouch变量（离散）'!$A154,基本表格!$G:$Q,3,FALSE)</f>
        <v>DB1100,X551.1</v>
      </c>
      <c r="Q154" t="str">
        <f>VLOOKUP('intouch变量（离散）'!$A154,基本表格!$G:$Q,10,FALSE)</f>
        <v>Yes</v>
      </c>
      <c r="R154" t="str">
        <f t="shared" si="18"/>
        <v>DB1100,X551.1 2412+P5-M1 刨片机料仓1#出料螺旋A 反馈电流 极限报警</v>
      </c>
      <c r="S154">
        <v>0</v>
      </c>
      <c r="T154">
        <v>0</v>
      </c>
    </row>
    <row r="155" spans="1:20">
      <c r="A155" t="s">
        <v>311</v>
      </c>
      <c r="B155" s="11" t="str">
        <f t="shared" si="17"/>
        <v>CHP1</v>
      </c>
      <c r="C155" s="11" t="str">
        <f>VLOOKUP('intouch变量（离散）'!$A155,基本表格!$G:$Q,2,FALSE)</f>
        <v>2412+P5-M1 刨片机料仓1#出料螺旋A 反馈电流 传感器断线报警</v>
      </c>
      <c r="D155" t="s">
        <v>154</v>
      </c>
      <c r="E155" t="str">
        <f t="shared" si="13"/>
        <v>No</v>
      </c>
      <c r="F155" t="str">
        <f t="shared" si="14"/>
        <v>0</v>
      </c>
      <c r="G155" t="s">
        <v>154</v>
      </c>
      <c r="H155" t="s">
        <v>155</v>
      </c>
      <c r="I155" t="str">
        <f t="shared" si="15"/>
        <v/>
      </c>
      <c r="J155" t="str">
        <f t="shared" si="16"/>
        <v/>
      </c>
      <c r="K155" t="str">
        <f>VLOOKUP('intouch变量（离散）'!$A155,基本表格!$G:$Q,9,FALSE)</f>
        <v>On</v>
      </c>
      <c r="L155">
        <v>1</v>
      </c>
      <c r="M155" t="s">
        <v>156</v>
      </c>
      <c r="N155" t="s">
        <v>157</v>
      </c>
      <c r="O155" t="s">
        <v>158</v>
      </c>
      <c r="P155" t="str">
        <f>VLOOKUP('intouch变量（离散）'!$A155,基本表格!$G:$Q,3,FALSE)</f>
        <v>DB1100,X551.2</v>
      </c>
      <c r="Q155" t="str">
        <f>VLOOKUP('intouch变量（离散）'!$A155,基本表格!$G:$Q,10,FALSE)</f>
        <v>Yes</v>
      </c>
      <c r="R155" t="str">
        <f t="shared" si="18"/>
        <v>DB1100,X551.2 2412+P5-M1 刨片机料仓1#出料螺旋A 反馈电流 传感器断线报警</v>
      </c>
      <c r="S155">
        <v>0</v>
      </c>
      <c r="T155">
        <v>0</v>
      </c>
    </row>
    <row r="156" spans="1:20">
      <c r="A156" t="s">
        <v>312</v>
      </c>
      <c r="B156" s="11" t="str">
        <f t="shared" si="17"/>
        <v>CHP1</v>
      </c>
      <c r="C156" s="11" t="str">
        <f>VLOOKUP('intouch变量（离散）'!$A156,基本表格!$G:$Q,2,FALSE)</f>
        <v>2412+P5-M2 刨片机料仓1#出料螺旋B 电机控制 使能</v>
      </c>
      <c r="D156" t="s">
        <v>154</v>
      </c>
      <c r="E156" t="str">
        <f t="shared" si="13"/>
        <v>No</v>
      </c>
      <c r="F156" t="str">
        <f t="shared" si="14"/>
        <v>0</v>
      </c>
      <c r="G156" t="s">
        <v>154</v>
      </c>
      <c r="H156" t="s">
        <v>155</v>
      </c>
      <c r="I156" t="str">
        <f t="shared" si="15"/>
        <v/>
      </c>
      <c r="J156" t="str">
        <f t="shared" si="16"/>
        <v/>
      </c>
      <c r="K156" t="str">
        <f>VLOOKUP('intouch变量（离散）'!$A156,基本表格!$G:$Q,9,FALSE)</f>
        <v>None</v>
      </c>
      <c r="L156">
        <v>1</v>
      </c>
      <c r="M156" t="s">
        <v>156</v>
      </c>
      <c r="N156" t="s">
        <v>157</v>
      </c>
      <c r="O156" t="s">
        <v>158</v>
      </c>
      <c r="P156" t="str">
        <f>VLOOKUP('intouch变量（离散）'!$A156,基本表格!$G:$Q,3,FALSE)</f>
        <v>DB1100,X600.0</v>
      </c>
      <c r="Q156" t="str">
        <f>VLOOKUP('intouch变量（离散）'!$A156,基本表格!$G:$Q,10,FALSE)</f>
        <v>No</v>
      </c>
      <c r="R156" t="str">
        <f t="shared" si="18"/>
        <v>DB1100,X600.0 2412+P5-M2 刨片机料仓1#出料螺旋B 电机控制 使能</v>
      </c>
      <c r="S156">
        <v>0</v>
      </c>
      <c r="T156">
        <v>0</v>
      </c>
    </row>
    <row r="157" spans="1:20">
      <c r="A157" t="s">
        <v>313</v>
      </c>
      <c r="B157" s="11" t="str">
        <f t="shared" si="17"/>
        <v>CHP1</v>
      </c>
      <c r="C157" s="11" t="str">
        <f>VLOOKUP('intouch变量（离散）'!$A157,基本表格!$G:$Q,2,FALSE)</f>
        <v>2412+P5-M2 刨片机料仓1#出料螺旋B 电机控制 手自动状态</v>
      </c>
      <c r="D157" t="s">
        <v>154</v>
      </c>
      <c r="E157" t="str">
        <f t="shared" si="13"/>
        <v>No</v>
      </c>
      <c r="F157" t="str">
        <f t="shared" si="14"/>
        <v>0</v>
      </c>
      <c r="G157" t="s">
        <v>154</v>
      </c>
      <c r="H157" t="s">
        <v>155</v>
      </c>
      <c r="I157" t="str">
        <f t="shared" si="15"/>
        <v/>
      </c>
      <c r="J157" t="str">
        <f t="shared" si="16"/>
        <v/>
      </c>
      <c r="K157" t="str">
        <f>VLOOKUP('intouch变量（离散）'!$A157,基本表格!$G:$Q,9,FALSE)</f>
        <v>None</v>
      </c>
      <c r="L157">
        <v>1</v>
      </c>
      <c r="M157" t="s">
        <v>156</v>
      </c>
      <c r="N157" t="s">
        <v>157</v>
      </c>
      <c r="O157" t="s">
        <v>158</v>
      </c>
      <c r="P157" t="str">
        <f>VLOOKUP('intouch变量（离散）'!$A157,基本表格!$G:$Q,3,FALSE)</f>
        <v>DB1100,X600.3</v>
      </c>
      <c r="Q157" t="str">
        <f>VLOOKUP('intouch变量（离散）'!$A157,基本表格!$G:$Q,10,FALSE)</f>
        <v>Yes</v>
      </c>
      <c r="R157" t="str">
        <f t="shared" si="18"/>
        <v>DB1100,X600.3 2412+P5-M2 刨片机料仓1#出料螺旋B 电机控制 手自动状态</v>
      </c>
      <c r="S157">
        <v>0</v>
      </c>
      <c r="T157">
        <v>0</v>
      </c>
    </row>
    <row r="158" spans="1:20">
      <c r="A158" t="s">
        <v>314</v>
      </c>
      <c r="B158" s="11" t="str">
        <f t="shared" si="17"/>
        <v>CHP1</v>
      </c>
      <c r="C158" s="11" t="str">
        <f>VLOOKUP('intouch变量（离散）'!$A158,基本表格!$G:$Q,2,FALSE)</f>
        <v>2412+P5-M2 刨片机料仓1#出料螺旋B 电机控制 本地/远程(检修/待机）</v>
      </c>
      <c r="D158" t="s">
        <v>154</v>
      </c>
      <c r="E158" t="str">
        <f t="shared" si="13"/>
        <v>No</v>
      </c>
      <c r="F158" t="str">
        <f t="shared" si="14"/>
        <v>0</v>
      </c>
      <c r="G158" t="s">
        <v>154</v>
      </c>
      <c r="H158" t="s">
        <v>155</v>
      </c>
      <c r="I158" t="str">
        <f t="shared" si="15"/>
        <v/>
      </c>
      <c r="J158" t="str">
        <f t="shared" si="16"/>
        <v/>
      </c>
      <c r="K158" t="str">
        <f>VLOOKUP('intouch变量（离散）'!$A158,基本表格!$G:$Q,9,FALSE)</f>
        <v>None</v>
      </c>
      <c r="L158">
        <v>1</v>
      </c>
      <c r="M158" t="s">
        <v>156</v>
      </c>
      <c r="N158" t="s">
        <v>157</v>
      </c>
      <c r="O158" t="s">
        <v>158</v>
      </c>
      <c r="P158" t="str">
        <f>VLOOKUP('intouch变量（离散）'!$A158,基本表格!$G:$Q,3,FALSE)</f>
        <v>DB1100,X600.4</v>
      </c>
      <c r="Q158" t="str">
        <f>VLOOKUP('intouch变量（离散）'!$A158,基本表格!$G:$Q,10,FALSE)</f>
        <v>Yes</v>
      </c>
      <c r="R158" t="str">
        <f t="shared" si="18"/>
        <v>DB1100,X600.4 2412+P5-M2 刨片机料仓1#出料螺旋B 电机控制 本地/远程(检修/待机）</v>
      </c>
      <c r="S158">
        <v>0</v>
      </c>
      <c r="T158">
        <v>0</v>
      </c>
    </row>
    <row r="159" spans="1:20">
      <c r="A159" t="s">
        <v>315</v>
      </c>
      <c r="B159" s="11" t="str">
        <f t="shared" si="17"/>
        <v>CHP1</v>
      </c>
      <c r="C159" s="11" t="str">
        <f>VLOOKUP('intouch变量（离散）'!$A159,基本表格!$G:$Q,2,FALSE)</f>
        <v>2412+P5-M2 刨片机料仓1#出料螺旋B 电机控制 开启_上位机(正转)</v>
      </c>
      <c r="D159" t="s">
        <v>154</v>
      </c>
      <c r="E159" t="str">
        <f t="shared" si="13"/>
        <v>No</v>
      </c>
      <c r="F159" t="str">
        <f t="shared" si="14"/>
        <v>0</v>
      </c>
      <c r="G159" t="s">
        <v>154</v>
      </c>
      <c r="H159" t="s">
        <v>155</v>
      </c>
      <c r="I159" t="str">
        <f t="shared" si="15"/>
        <v/>
      </c>
      <c r="J159" t="str">
        <f t="shared" si="16"/>
        <v/>
      </c>
      <c r="K159" t="str">
        <f>VLOOKUP('intouch变量（离散）'!$A159,基本表格!$G:$Q,9,FALSE)</f>
        <v>None</v>
      </c>
      <c r="L159">
        <v>1</v>
      </c>
      <c r="M159" t="s">
        <v>156</v>
      </c>
      <c r="N159" t="s">
        <v>157</v>
      </c>
      <c r="O159" t="s">
        <v>158</v>
      </c>
      <c r="P159" t="str">
        <f>VLOOKUP('intouch变量（离散）'!$A159,基本表格!$G:$Q,3,FALSE)</f>
        <v>DB1100,X600.6</v>
      </c>
      <c r="Q159" t="str">
        <f>VLOOKUP('intouch变量（离散）'!$A159,基本表格!$G:$Q,10,FALSE)</f>
        <v>No</v>
      </c>
      <c r="R159" t="str">
        <f t="shared" si="18"/>
        <v>DB1100,X600.6 2412+P5-M2 刨片机料仓1#出料螺旋B 电机控制 开启_上位机(正转)</v>
      </c>
      <c r="S159">
        <v>0</v>
      </c>
      <c r="T159">
        <v>0</v>
      </c>
    </row>
    <row r="160" spans="1:20">
      <c r="A160" t="s">
        <v>316</v>
      </c>
      <c r="B160" s="11" t="str">
        <f t="shared" si="17"/>
        <v>CHP1</v>
      </c>
      <c r="C160" s="11" t="str">
        <f>VLOOKUP('intouch变量（离散）'!$A160,基本表格!$G:$Q,2,FALSE)</f>
        <v>2412+P5-M2 刨片机料仓1#出料螺旋B 电机控制 停止_上位机(反转)</v>
      </c>
      <c r="D160" t="s">
        <v>154</v>
      </c>
      <c r="E160" t="str">
        <f t="shared" si="13"/>
        <v>No</v>
      </c>
      <c r="F160" t="str">
        <f t="shared" si="14"/>
        <v>0</v>
      </c>
      <c r="G160" t="s">
        <v>154</v>
      </c>
      <c r="H160" t="s">
        <v>155</v>
      </c>
      <c r="I160" t="str">
        <f t="shared" si="15"/>
        <v/>
      </c>
      <c r="J160" t="str">
        <f t="shared" si="16"/>
        <v/>
      </c>
      <c r="K160" t="str">
        <f>VLOOKUP('intouch变量（离散）'!$A160,基本表格!$G:$Q,9,FALSE)</f>
        <v>None</v>
      </c>
      <c r="L160">
        <v>1</v>
      </c>
      <c r="M160" t="s">
        <v>156</v>
      </c>
      <c r="N160" t="s">
        <v>157</v>
      </c>
      <c r="O160" t="s">
        <v>158</v>
      </c>
      <c r="P160" t="str">
        <f>VLOOKUP('intouch变量（离散）'!$A160,基本表格!$G:$Q,3,FALSE)</f>
        <v>DB1100,X601.0</v>
      </c>
      <c r="Q160" t="str">
        <f>VLOOKUP('intouch变量（离散）'!$A160,基本表格!$G:$Q,10,FALSE)</f>
        <v>No</v>
      </c>
      <c r="R160" t="str">
        <f t="shared" si="18"/>
        <v>DB1100,X601.0 2412+P5-M2 刨片机料仓1#出料螺旋B 电机控制 停止_上位机(反转)</v>
      </c>
      <c r="S160">
        <v>0</v>
      </c>
      <c r="T160">
        <v>0</v>
      </c>
    </row>
    <row r="161" spans="1:20">
      <c r="A161" t="s">
        <v>317</v>
      </c>
      <c r="B161" s="11" t="str">
        <f t="shared" si="17"/>
        <v>CHP1</v>
      </c>
      <c r="C161" s="11" t="str">
        <f>VLOOKUP('intouch变量（离散）'!$A161,基本表格!$G:$Q,2,FALSE)</f>
        <v>2412+P5-M2 刨片机料仓1#出料螺旋B 电机控制 通风扇</v>
      </c>
      <c r="D161" t="s">
        <v>154</v>
      </c>
      <c r="E161" t="str">
        <f t="shared" si="13"/>
        <v>No</v>
      </c>
      <c r="F161" t="str">
        <f t="shared" si="14"/>
        <v>0</v>
      </c>
      <c r="G161" t="s">
        <v>154</v>
      </c>
      <c r="H161" t="s">
        <v>155</v>
      </c>
      <c r="I161" t="str">
        <f t="shared" si="15"/>
        <v/>
      </c>
      <c r="J161" t="str">
        <f t="shared" si="16"/>
        <v/>
      </c>
      <c r="K161" t="str">
        <f>VLOOKUP('intouch变量（离散）'!$A161,基本表格!$G:$Q,9,FALSE)</f>
        <v>None</v>
      </c>
      <c r="L161">
        <v>1</v>
      </c>
      <c r="M161" t="s">
        <v>156</v>
      </c>
      <c r="N161" t="s">
        <v>157</v>
      </c>
      <c r="O161" t="s">
        <v>158</v>
      </c>
      <c r="P161" t="str">
        <f>VLOOKUP('intouch变量（离散）'!$A161,基本表格!$G:$Q,3,FALSE)</f>
        <v>DB1100,X601.1</v>
      </c>
      <c r="Q161" t="str">
        <f>VLOOKUP('intouch变量（离散）'!$A161,基本表格!$G:$Q,10,FALSE)</f>
        <v>Yes</v>
      </c>
      <c r="R161" t="str">
        <f t="shared" si="18"/>
        <v>DB1100,X601.1 2412+P5-M2 刨片机料仓1#出料螺旋B 电机控制 通风扇</v>
      </c>
      <c r="S161">
        <v>0</v>
      </c>
      <c r="T161">
        <v>0</v>
      </c>
    </row>
    <row r="162" spans="1:20">
      <c r="A162" t="s">
        <v>318</v>
      </c>
      <c r="B162" s="11" t="str">
        <f t="shared" si="17"/>
        <v>CHP1</v>
      </c>
      <c r="C162" s="11" t="str">
        <f>VLOOKUP('intouch变量（离散）'!$A162,基本表格!$G:$Q,2,FALSE)</f>
        <v>2412+P5-M2 刨片机料仓1#出料螺旋B 电机控制 电机(正转）</v>
      </c>
      <c r="D162" t="s">
        <v>154</v>
      </c>
      <c r="E162" t="str">
        <f t="shared" si="13"/>
        <v>No</v>
      </c>
      <c r="F162" t="str">
        <f t="shared" si="14"/>
        <v>0</v>
      </c>
      <c r="G162" t="s">
        <v>154</v>
      </c>
      <c r="H162" t="s">
        <v>155</v>
      </c>
      <c r="I162" t="str">
        <f t="shared" si="15"/>
        <v/>
      </c>
      <c r="J162" t="str">
        <f t="shared" si="16"/>
        <v/>
      </c>
      <c r="K162" t="str">
        <f>VLOOKUP('intouch变量（离散）'!$A162,基本表格!$G:$Q,9,FALSE)</f>
        <v>None</v>
      </c>
      <c r="L162">
        <v>1</v>
      </c>
      <c r="M162" t="s">
        <v>156</v>
      </c>
      <c r="N162" t="s">
        <v>157</v>
      </c>
      <c r="O162" t="s">
        <v>158</v>
      </c>
      <c r="P162" t="str">
        <f>VLOOKUP('intouch变量（离散）'!$A162,基本表格!$G:$Q,3,FALSE)</f>
        <v>DB1100,X601.2</v>
      </c>
      <c r="Q162" t="str">
        <f>VLOOKUP('intouch变量（离散）'!$A162,基本表格!$G:$Q,10,FALSE)</f>
        <v>Yes</v>
      </c>
      <c r="R162" t="str">
        <f t="shared" si="18"/>
        <v>DB1100,X601.2 2412+P5-M2 刨片机料仓1#出料螺旋B 电机控制 电机(正转）</v>
      </c>
      <c r="S162">
        <v>0</v>
      </c>
      <c r="T162">
        <v>0</v>
      </c>
    </row>
    <row r="163" spans="1:20">
      <c r="A163" t="s">
        <v>319</v>
      </c>
      <c r="B163" s="11" t="str">
        <f t="shared" si="17"/>
        <v>CHP1</v>
      </c>
      <c r="C163" s="11" t="str">
        <f>VLOOKUP('intouch变量（离散）'!$A163,基本表格!$G:$Q,2,FALSE)</f>
        <v>2412+P5-M2 刨片机料仓1#出料螺旋B 电机控制 电机过载</v>
      </c>
      <c r="D163" t="s">
        <v>154</v>
      </c>
      <c r="E163" t="str">
        <f t="shared" si="13"/>
        <v>No</v>
      </c>
      <c r="F163" t="str">
        <f t="shared" si="14"/>
        <v>0</v>
      </c>
      <c r="G163" t="s">
        <v>154</v>
      </c>
      <c r="H163" t="s">
        <v>155</v>
      </c>
      <c r="I163" t="str">
        <f t="shared" si="15"/>
        <v/>
      </c>
      <c r="J163" t="str">
        <f t="shared" si="16"/>
        <v/>
      </c>
      <c r="K163" t="str">
        <f>VLOOKUP('intouch变量（离散）'!$A163,基本表格!$G:$Q,9,FALSE)</f>
        <v>On</v>
      </c>
      <c r="L163">
        <v>1</v>
      </c>
      <c r="M163" t="s">
        <v>156</v>
      </c>
      <c r="N163" t="s">
        <v>157</v>
      </c>
      <c r="O163" t="s">
        <v>158</v>
      </c>
      <c r="P163" t="str">
        <f>VLOOKUP('intouch变量（离散）'!$A163,基本表格!$G:$Q,3,FALSE)</f>
        <v>DB1100,X601.3</v>
      </c>
      <c r="Q163" t="str">
        <f>VLOOKUP('intouch变量（离散）'!$A163,基本表格!$G:$Q,10,FALSE)</f>
        <v>Yes</v>
      </c>
      <c r="R163" t="str">
        <f t="shared" si="18"/>
        <v>DB1100,X601.3 2412+P5-M2 刨片机料仓1#出料螺旋B 电机控制 电机过载</v>
      </c>
      <c r="S163">
        <v>0</v>
      </c>
      <c r="T163">
        <v>0</v>
      </c>
    </row>
    <row r="164" spans="1:20">
      <c r="A164" t="s">
        <v>320</v>
      </c>
      <c r="B164" s="11" t="str">
        <f t="shared" si="17"/>
        <v>CHP1</v>
      </c>
      <c r="C164" s="11" t="str">
        <f>VLOOKUP('intouch变量（离散）'!$A164,基本表格!$G:$Q,2,FALSE)</f>
        <v>2412+P5-M2 刨片机料仓1#出料螺旋B 电机控制 风扇过载</v>
      </c>
      <c r="D164" t="s">
        <v>154</v>
      </c>
      <c r="E164" t="str">
        <f t="shared" si="13"/>
        <v>No</v>
      </c>
      <c r="F164" t="str">
        <f t="shared" si="14"/>
        <v>0</v>
      </c>
      <c r="G164" t="s">
        <v>154</v>
      </c>
      <c r="H164" t="s">
        <v>155</v>
      </c>
      <c r="I164" t="str">
        <f t="shared" si="15"/>
        <v/>
      </c>
      <c r="J164" t="str">
        <f t="shared" si="16"/>
        <v/>
      </c>
      <c r="K164" t="str">
        <f>VLOOKUP('intouch变量（离散）'!$A164,基本表格!$G:$Q,9,FALSE)</f>
        <v>On</v>
      </c>
      <c r="L164">
        <v>1</v>
      </c>
      <c r="M164" t="s">
        <v>156</v>
      </c>
      <c r="N164" t="s">
        <v>157</v>
      </c>
      <c r="O164" t="s">
        <v>158</v>
      </c>
      <c r="P164" t="str">
        <f>VLOOKUP('intouch变量（离散）'!$A164,基本表格!$G:$Q,3,FALSE)</f>
        <v>DB1100,X601.4</v>
      </c>
      <c r="Q164" t="str">
        <f>VLOOKUP('intouch变量（离散）'!$A164,基本表格!$G:$Q,10,FALSE)</f>
        <v>Yes</v>
      </c>
      <c r="R164" t="str">
        <f t="shared" si="18"/>
        <v>DB1100,X601.4 2412+P5-M2 刨片机料仓1#出料螺旋B 电机控制 风扇过载</v>
      </c>
      <c r="S164">
        <v>0</v>
      </c>
      <c r="T164">
        <v>0</v>
      </c>
    </row>
    <row r="165" spans="1:20">
      <c r="A165" t="s">
        <v>321</v>
      </c>
      <c r="B165" s="11" t="str">
        <f t="shared" si="17"/>
        <v>CHP1</v>
      </c>
      <c r="C165" s="11" t="str">
        <f>VLOOKUP('intouch变量（离散）'!$A165,基本表格!$G:$Q,2,FALSE)</f>
        <v>2412+P5-M2 刨片机料仓1#出料螺旋B 电机控制 电机运行指示</v>
      </c>
      <c r="D165" t="s">
        <v>154</v>
      </c>
      <c r="E165" t="str">
        <f t="shared" si="13"/>
        <v>No</v>
      </c>
      <c r="F165" t="str">
        <f t="shared" si="14"/>
        <v>0</v>
      </c>
      <c r="G165" t="s">
        <v>154</v>
      </c>
      <c r="H165" t="s">
        <v>155</v>
      </c>
      <c r="I165" t="str">
        <f t="shared" si="15"/>
        <v/>
      </c>
      <c r="J165" t="str">
        <f t="shared" si="16"/>
        <v/>
      </c>
      <c r="K165" t="str">
        <f>VLOOKUP('intouch变量（离散）'!$A165,基本表格!$G:$Q,9,FALSE)</f>
        <v>None</v>
      </c>
      <c r="L165">
        <v>1</v>
      </c>
      <c r="M165" t="s">
        <v>156</v>
      </c>
      <c r="N165" t="s">
        <v>157</v>
      </c>
      <c r="O165" t="s">
        <v>158</v>
      </c>
      <c r="P165" t="str">
        <f>VLOOKUP('intouch变量（离散）'!$A165,基本表格!$G:$Q,3,FALSE)</f>
        <v>DB1100,X601.5</v>
      </c>
      <c r="Q165" t="str">
        <f>VLOOKUP('intouch变量（离散）'!$A165,基本表格!$G:$Q,10,FALSE)</f>
        <v>Yes</v>
      </c>
      <c r="R165" t="str">
        <f t="shared" si="18"/>
        <v>DB1100,X601.5 2412+P5-M2 刨片机料仓1#出料螺旋B 电机控制 电机运行指示</v>
      </c>
      <c r="S165">
        <v>0</v>
      </c>
      <c r="T165">
        <v>0</v>
      </c>
    </row>
    <row r="166" spans="1:20">
      <c r="A166" t="s">
        <v>322</v>
      </c>
      <c r="B166" s="11" t="str">
        <f t="shared" si="17"/>
        <v>CHP1</v>
      </c>
      <c r="C166" s="11" t="str">
        <f>VLOOKUP('intouch变量（离散）'!$A166,基本表格!$G:$Q,2,FALSE)</f>
        <v>2412+P5-M2 刨片机料仓1#出料螺旋B 电机控制 断链报警</v>
      </c>
      <c r="D166" t="s">
        <v>154</v>
      </c>
      <c r="E166" t="str">
        <f t="shared" si="13"/>
        <v>No</v>
      </c>
      <c r="F166" t="str">
        <f t="shared" si="14"/>
        <v>0</v>
      </c>
      <c r="G166" t="s">
        <v>154</v>
      </c>
      <c r="H166" t="s">
        <v>155</v>
      </c>
      <c r="I166" t="str">
        <f t="shared" si="15"/>
        <v/>
      </c>
      <c r="J166" t="str">
        <f t="shared" si="16"/>
        <v/>
      </c>
      <c r="K166" t="str">
        <f>VLOOKUP('intouch变量（离散）'!$A166,基本表格!$G:$Q,9,FALSE)</f>
        <v>On</v>
      </c>
      <c r="L166">
        <v>1</v>
      </c>
      <c r="M166" t="s">
        <v>156</v>
      </c>
      <c r="N166" t="s">
        <v>157</v>
      </c>
      <c r="O166" t="s">
        <v>158</v>
      </c>
      <c r="P166" t="str">
        <f>VLOOKUP('intouch变量（离散）'!$A166,基本表格!$G:$Q,3,FALSE)</f>
        <v>DB1100,X601.6</v>
      </c>
      <c r="Q166" t="str">
        <f>VLOOKUP('intouch变量（离散）'!$A166,基本表格!$G:$Q,10,FALSE)</f>
        <v>Yes</v>
      </c>
      <c r="R166" t="str">
        <f t="shared" si="18"/>
        <v>DB1100,X601.6 2412+P5-M2 刨片机料仓1#出料螺旋B 电机控制 断链报警</v>
      </c>
      <c r="S166">
        <v>0</v>
      </c>
      <c r="T166">
        <v>0</v>
      </c>
    </row>
    <row r="167" spans="1:20">
      <c r="A167" t="s">
        <v>323</v>
      </c>
      <c r="B167" s="11" t="str">
        <f t="shared" si="17"/>
        <v>CHP1</v>
      </c>
      <c r="C167" s="11" t="str">
        <f>VLOOKUP('intouch变量（离散）'!$A167,基本表格!$G:$Q,2,FALSE)</f>
        <v>2412+P5-M2 刨片机料仓1#出料螺旋B 电机控制 断链检测</v>
      </c>
      <c r="D167" t="s">
        <v>154</v>
      </c>
      <c r="E167" t="str">
        <f t="shared" si="13"/>
        <v>No</v>
      </c>
      <c r="F167" t="str">
        <f t="shared" si="14"/>
        <v>0</v>
      </c>
      <c r="G167" t="s">
        <v>154</v>
      </c>
      <c r="H167" t="s">
        <v>155</v>
      </c>
      <c r="I167" t="str">
        <f t="shared" si="15"/>
        <v/>
      </c>
      <c r="J167" t="str">
        <f t="shared" si="16"/>
        <v/>
      </c>
      <c r="K167" t="str">
        <f>VLOOKUP('intouch变量（离散）'!$A167,基本表格!$G:$Q,9,FALSE)</f>
        <v>None</v>
      </c>
      <c r="L167">
        <v>1</v>
      </c>
      <c r="M167" t="s">
        <v>156</v>
      </c>
      <c r="N167" t="s">
        <v>157</v>
      </c>
      <c r="O167" t="s">
        <v>158</v>
      </c>
      <c r="P167" t="str">
        <f>VLOOKUP('intouch变量（离散）'!$A167,基本表格!$G:$Q,3,FALSE)</f>
        <v>DB1100,X601.7</v>
      </c>
      <c r="Q167" t="str">
        <f>VLOOKUP('intouch变量（离散）'!$A167,基本表格!$G:$Q,10,FALSE)</f>
        <v>Yes</v>
      </c>
      <c r="R167" t="str">
        <f t="shared" si="18"/>
        <v>DB1100,X601.7 2412+P5-M2 刨片机料仓1#出料螺旋B 电机控制 断链检测</v>
      </c>
      <c r="S167">
        <v>0</v>
      </c>
      <c r="T167">
        <v>0</v>
      </c>
    </row>
    <row r="168" spans="1:20">
      <c r="A168" t="s">
        <v>324</v>
      </c>
      <c r="B168" s="11" t="str">
        <f t="shared" si="17"/>
        <v>CHP1</v>
      </c>
      <c r="C168" s="11" t="str">
        <f>VLOOKUP('intouch变量（离散）'!$A168,基本表格!$G:$Q,2,FALSE)</f>
        <v>2412+P5-M2 刨片机料仓1#出料螺旋B 电机控制 复位</v>
      </c>
      <c r="D168" t="s">
        <v>154</v>
      </c>
      <c r="E168" t="str">
        <f t="shared" si="13"/>
        <v>No</v>
      </c>
      <c r="F168" t="str">
        <f t="shared" si="14"/>
        <v>0</v>
      </c>
      <c r="G168" t="s">
        <v>154</v>
      </c>
      <c r="H168" t="s">
        <v>155</v>
      </c>
      <c r="I168" t="str">
        <f t="shared" si="15"/>
        <v/>
      </c>
      <c r="J168" t="str">
        <f t="shared" si="16"/>
        <v/>
      </c>
      <c r="K168" t="str">
        <f>VLOOKUP('intouch变量（离散）'!$A168,基本表格!$G:$Q,9,FALSE)</f>
        <v>None</v>
      </c>
      <c r="L168">
        <v>1</v>
      </c>
      <c r="M168" t="s">
        <v>156</v>
      </c>
      <c r="N168" t="s">
        <v>157</v>
      </c>
      <c r="O168" t="s">
        <v>158</v>
      </c>
      <c r="P168" t="str">
        <f>VLOOKUP('intouch变量（离散）'!$A168,基本表格!$G:$Q,3,FALSE)</f>
        <v>DB1100,X602.0</v>
      </c>
      <c r="Q168" t="str">
        <f>VLOOKUP('intouch变量（离散）'!$A168,基本表格!$G:$Q,10,FALSE)</f>
        <v>No</v>
      </c>
      <c r="R168" t="str">
        <f t="shared" si="18"/>
        <v>DB1100,X602.0 2412+P5-M2 刨片机料仓1#出料螺旋B 电机控制 复位</v>
      </c>
      <c r="S168">
        <v>0</v>
      </c>
      <c r="T168">
        <v>0</v>
      </c>
    </row>
    <row r="169" spans="1:20">
      <c r="A169" t="s">
        <v>325</v>
      </c>
      <c r="B169" s="11" t="str">
        <f t="shared" si="17"/>
        <v>CHP1</v>
      </c>
      <c r="C169" s="11" t="str">
        <f>VLOOKUP('intouch变量（离散）'!$A169,基本表格!$G:$Q,2,FALSE)</f>
        <v>2412+P5-M2 刨片机料仓1#出料螺旋B 电机控制 断链保护使能</v>
      </c>
      <c r="D169" t="s">
        <v>154</v>
      </c>
      <c r="E169" t="str">
        <f t="shared" si="13"/>
        <v>Yes</v>
      </c>
      <c r="F169" t="str">
        <f t="shared" si="14"/>
        <v>900</v>
      </c>
      <c r="G169" t="s">
        <v>154</v>
      </c>
      <c r="H169" t="s">
        <v>155</v>
      </c>
      <c r="I169" t="str">
        <f t="shared" si="15"/>
        <v>禁用</v>
      </c>
      <c r="J169" t="str">
        <f t="shared" si="16"/>
        <v>启用</v>
      </c>
      <c r="K169" t="str">
        <f>VLOOKUP('intouch变量（离散）'!$A169,基本表格!$G:$Q,9,FALSE)</f>
        <v>None</v>
      </c>
      <c r="L169">
        <v>1</v>
      </c>
      <c r="M169" t="s">
        <v>156</v>
      </c>
      <c r="N169" t="s">
        <v>157</v>
      </c>
      <c r="O169" t="s">
        <v>158</v>
      </c>
      <c r="P169" t="str">
        <f>VLOOKUP('intouch变量（离散）'!$A169,基本表格!$G:$Q,3,FALSE)</f>
        <v>DB1100,X602.1</v>
      </c>
      <c r="Q169" t="str">
        <f>VLOOKUP('intouch变量（离散）'!$A169,基本表格!$G:$Q,10,FALSE)</f>
        <v>No</v>
      </c>
      <c r="R169" t="str">
        <f t="shared" si="18"/>
        <v>DB1100,X602.1 2412+P5-M2 刨片机料仓1#出料螺旋B 电机控制 断链保护使能</v>
      </c>
      <c r="S169">
        <v>0</v>
      </c>
      <c r="T169">
        <v>0</v>
      </c>
    </row>
    <row r="170" spans="1:20">
      <c r="A170" t="s">
        <v>326</v>
      </c>
      <c r="B170" s="11" t="str">
        <f t="shared" si="17"/>
        <v>CHP1</v>
      </c>
      <c r="C170" s="11" t="str">
        <f>VLOOKUP('intouch变量（离散）'!$A170,基本表格!$G:$Q,2,FALSE)</f>
        <v>2412+P5-M2 刨片机料仓1#出料螺旋B 电机控制 断链导致停机</v>
      </c>
      <c r="D170" t="s">
        <v>154</v>
      </c>
      <c r="E170" t="str">
        <f t="shared" si="13"/>
        <v>No</v>
      </c>
      <c r="F170" t="str">
        <f t="shared" si="14"/>
        <v>0</v>
      </c>
      <c r="G170" t="s">
        <v>154</v>
      </c>
      <c r="H170" t="s">
        <v>155</v>
      </c>
      <c r="I170" t="str">
        <f t="shared" si="15"/>
        <v/>
      </c>
      <c r="J170" t="str">
        <f t="shared" si="16"/>
        <v/>
      </c>
      <c r="K170" t="str">
        <f>VLOOKUP('intouch变量（离散）'!$A170,基本表格!$G:$Q,9,FALSE)</f>
        <v>On</v>
      </c>
      <c r="L170">
        <v>1</v>
      </c>
      <c r="M170" t="s">
        <v>156</v>
      </c>
      <c r="N170" t="s">
        <v>157</v>
      </c>
      <c r="O170" t="s">
        <v>158</v>
      </c>
      <c r="P170" t="str">
        <f>VLOOKUP('intouch变量（离散）'!$A170,基本表格!$G:$Q,3,FALSE)</f>
        <v>DB1100,X602.2</v>
      </c>
      <c r="Q170" t="str">
        <f>VLOOKUP('intouch变量（离散）'!$A170,基本表格!$G:$Q,10,FALSE)</f>
        <v>Yes</v>
      </c>
      <c r="R170" t="str">
        <f t="shared" si="18"/>
        <v>DB1100,X602.2 2412+P5-M2 刨片机料仓1#出料螺旋B 电机控制 断链导致停机</v>
      </c>
      <c r="S170">
        <v>0</v>
      </c>
      <c r="T170">
        <v>0</v>
      </c>
    </row>
    <row r="171" spans="1:20">
      <c r="A171" t="s">
        <v>327</v>
      </c>
      <c r="B171" s="11" t="str">
        <f t="shared" si="17"/>
        <v>CHP1</v>
      </c>
      <c r="C171" s="11" t="str">
        <f>VLOOKUP('intouch变量（离散）'!$A171,基本表格!$G:$Q,2,FALSE)</f>
        <v>2412+P5-M2 刨片机料仓1#出料螺旋B 电机控制 电机(反转）</v>
      </c>
      <c r="D171" t="s">
        <v>154</v>
      </c>
      <c r="E171" t="str">
        <f t="shared" si="13"/>
        <v>No</v>
      </c>
      <c r="F171" t="str">
        <f t="shared" si="14"/>
        <v>0</v>
      </c>
      <c r="G171" t="s">
        <v>154</v>
      </c>
      <c r="H171" t="s">
        <v>155</v>
      </c>
      <c r="I171" t="str">
        <f t="shared" si="15"/>
        <v/>
      </c>
      <c r="J171" t="str">
        <f t="shared" si="16"/>
        <v/>
      </c>
      <c r="K171" t="str">
        <f>VLOOKUP('intouch变量（离散）'!$A171,基本表格!$G:$Q,9,FALSE)</f>
        <v>None</v>
      </c>
      <c r="L171">
        <v>1</v>
      </c>
      <c r="M171" t="s">
        <v>156</v>
      </c>
      <c r="N171" t="s">
        <v>157</v>
      </c>
      <c r="O171" t="s">
        <v>158</v>
      </c>
      <c r="P171" t="str">
        <f>VLOOKUP('intouch变量（离散）'!$A171,基本表格!$G:$Q,3,FALSE)</f>
        <v>DB1100,X602.3</v>
      </c>
      <c r="Q171" t="str">
        <f>VLOOKUP('intouch变量（离散）'!$A171,基本表格!$G:$Q,10,FALSE)</f>
        <v>Yes</v>
      </c>
      <c r="R171" t="str">
        <f t="shared" si="18"/>
        <v>DB1100,X602.3 2412+P5-M2 刨片机料仓1#出料螺旋B 电机控制 电机(反转）</v>
      </c>
      <c r="S171">
        <v>0</v>
      </c>
      <c r="T171">
        <v>0</v>
      </c>
    </row>
    <row r="172" spans="1:20">
      <c r="A172" t="s">
        <v>328</v>
      </c>
      <c r="B172" s="11" t="str">
        <f t="shared" si="17"/>
        <v>CHP1</v>
      </c>
      <c r="C172" s="11" t="str">
        <f>VLOOKUP('intouch变量（离散）'!$A172,基本表格!$G:$Q,2,FALSE)</f>
        <v>2412+P5-M2 刨片机料仓1#出料螺旋B 电机控制 本地</v>
      </c>
      <c r="D172" t="s">
        <v>154</v>
      </c>
      <c r="E172" t="str">
        <f t="shared" si="13"/>
        <v>No</v>
      </c>
      <c r="F172" t="str">
        <f t="shared" si="14"/>
        <v>0</v>
      </c>
      <c r="G172" t="s">
        <v>154</v>
      </c>
      <c r="H172" t="s">
        <v>155</v>
      </c>
      <c r="I172" t="str">
        <f t="shared" si="15"/>
        <v/>
      </c>
      <c r="J172" t="str">
        <f t="shared" si="16"/>
        <v/>
      </c>
      <c r="K172" t="str">
        <f>VLOOKUP('intouch变量（离散）'!$A172,基本表格!$G:$Q,9,FALSE)</f>
        <v>None</v>
      </c>
      <c r="L172">
        <v>1</v>
      </c>
      <c r="M172" t="s">
        <v>156</v>
      </c>
      <c r="N172" t="s">
        <v>157</v>
      </c>
      <c r="O172" t="s">
        <v>158</v>
      </c>
      <c r="P172" t="str">
        <f>VLOOKUP('intouch变量（离散）'!$A172,基本表格!$G:$Q,3,FALSE)</f>
        <v>DB1100,X602.4</v>
      </c>
      <c r="Q172" t="str">
        <f>VLOOKUP('intouch变量（离散）'!$A172,基本表格!$G:$Q,10,FALSE)</f>
        <v>Yes</v>
      </c>
      <c r="R172" t="str">
        <f t="shared" si="18"/>
        <v>DB1100,X602.4 2412+P5-M2 刨片机料仓1#出料螺旋B 电机控制 本地</v>
      </c>
      <c r="S172">
        <v>0</v>
      </c>
      <c r="T172">
        <v>0</v>
      </c>
    </row>
    <row r="173" spans="1:20">
      <c r="A173" t="s">
        <v>329</v>
      </c>
      <c r="B173" s="11" t="str">
        <f t="shared" si="17"/>
        <v>CHP1</v>
      </c>
      <c r="C173" s="11" t="str">
        <f>VLOOKUP('intouch变量（离散）'!$A173,基本表格!$G:$Q,2,FALSE)</f>
        <v>2412+P5-M2 刨片机料仓1#出料螺旋B 电机控制 远程</v>
      </c>
      <c r="D173" t="s">
        <v>154</v>
      </c>
      <c r="E173" t="str">
        <f t="shared" si="13"/>
        <v>No</v>
      </c>
      <c r="F173" t="str">
        <f t="shared" si="14"/>
        <v>0</v>
      </c>
      <c r="G173" t="s">
        <v>154</v>
      </c>
      <c r="H173" t="s">
        <v>155</v>
      </c>
      <c r="I173" t="str">
        <f t="shared" si="15"/>
        <v/>
      </c>
      <c r="J173" t="str">
        <f t="shared" si="16"/>
        <v/>
      </c>
      <c r="K173" t="str">
        <f>VLOOKUP('intouch变量（离散）'!$A173,基本表格!$G:$Q,9,FALSE)</f>
        <v>None</v>
      </c>
      <c r="L173">
        <v>1</v>
      </c>
      <c r="M173" t="s">
        <v>156</v>
      </c>
      <c r="N173" t="s">
        <v>157</v>
      </c>
      <c r="O173" t="s">
        <v>158</v>
      </c>
      <c r="P173" t="str">
        <f>VLOOKUP('intouch变量（离散）'!$A173,基本表格!$G:$Q,3,FALSE)</f>
        <v>DB1100,X602.5</v>
      </c>
      <c r="Q173" t="str">
        <f>VLOOKUP('intouch变量（离散）'!$A173,基本表格!$G:$Q,10,FALSE)</f>
        <v>Yes</v>
      </c>
      <c r="R173" t="str">
        <f t="shared" si="18"/>
        <v>DB1100,X602.5 2412+P5-M2 刨片机料仓1#出料螺旋B 电机控制 远程</v>
      </c>
      <c r="S173">
        <v>0</v>
      </c>
      <c r="T173">
        <v>0</v>
      </c>
    </row>
    <row r="174" spans="1:20">
      <c r="A174" t="s">
        <v>330</v>
      </c>
      <c r="B174" s="11" t="str">
        <f t="shared" si="17"/>
        <v>CHP1</v>
      </c>
      <c r="C174" s="11" t="str">
        <f>VLOOKUP('intouch变量（离散）'!$A174,基本表格!$G:$Q,2,FALSE)</f>
        <v>2412+P5-M2 刨片机料仓1#出料螺旋B 电机控制 堵料报警</v>
      </c>
      <c r="D174" t="s">
        <v>154</v>
      </c>
      <c r="E174" t="str">
        <f t="shared" si="13"/>
        <v>No</v>
      </c>
      <c r="F174" t="str">
        <f t="shared" si="14"/>
        <v>0</v>
      </c>
      <c r="G174" t="s">
        <v>154</v>
      </c>
      <c r="H174" t="s">
        <v>155</v>
      </c>
      <c r="I174" t="str">
        <f t="shared" si="15"/>
        <v/>
      </c>
      <c r="J174" t="str">
        <f t="shared" si="16"/>
        <v/>
      </c>
      <c r="K174" t="str">
        <f>VLOOKUP('intouch变量（离散）'!$A174,基本表格!$G:$Q,9,FALSE)</f>
        <v>On</v>
      </c>
      <c r="L174">
        <v>1</v>
      </c>
      <c r="M174" t="s">
        <v>156</v>
      </c>
      <c r="N174" t="s">
        <v>157</v>
      </c>
      <c r="O174" t="s">
        <v>158</v>
      </c>
      <c r="P174" t="str">
        <f>VLOOKUP('intouch变量（离散）'!$A174,基本表格!$G:$Q,3,FALSE)</f>
        <v>DB1100,X602.6</v>
      </c>
      <c r="Q174" t="str">
        <f>VLOOKUP('intouch变量（离散）'!$A174,基本表格!$G:$Q,10,FALSE)</f>
        <v>Yes</v>
      </c>
      <c r="R174" t="str">
        <f t="shared" si="18"/>
        <v>DB1100,X602.6 2412+P5-M2 刨片机料仓1#出料螺旋B 电机控制 堵料报警</v>
      </c>
      <c r="S174">
        <v>0</v>
      </c>
      <c r="T174">
        <v>0</v>
      </c>
    </row>
    <row r="175" spans="1:20">
      <c r="A175" t="s">
        <v>331</v>
      </c>
      <c r="B175" s="11" t="str">
        <f t="shared" si="17"/>
        <v>CHP1</v>
      </c>
      <c r="C175" s="11" t="str">
        <f>VLOOKUP('intouch变量（离散）'!$A175,基本表格!$G:$Q,2,FALSE)</f>
        <v>2412+P5-M2 刨片机料仓1#出料螺旋B 电机控制 堵料检测</v>
      </c>
      <c r="D175" t="s">
        <v>154</v>
      </c>
      <c r="E175" t="str">
        <f t="shared" si="13"/>
        <v>No</v>
      </c>
      <c r="F175" t="str">
        <f t="shared" si="14"/>
        <v>0</v>
      </c>
      <c r="G175" t="s">
        <v>154</v>
      </c>
      <c r="H175" t="s">
        <v>155</v>
      </c>
      <c r="I175" t="str">
        <f t="shared" si="15"/>
        <v/>
      </c>
      <c r="J175" t="str">
        <f t="shared" si="16"/>
        <v/>
      </c>
      <c r="K175" t="str">
        <f>VLOOKUP('intouch变量（离散）'!$A175,基本表格!$G:$Q,9,FALSE)</f>
        <v>None</v>
      </c>
      <c r="L175">
        <v>1</v>
      </c>
      <c r="M175" t="s">
        <v>156</v>
      </c>
      <c r="N175" t="s">
        <v>157</v>
      </c>
      <c r="O175" t="s">
        <v>158</v>
      </c>
      <c r="P175" t="str">
        <f>VLOOKUP('intouch变量（离散）'!$A175,基本表格!$G:$Q,3,FALSE)</f>
        <v>DB1100,X602.7</v>
      </c>
      <c r="Q175" t="str">
        <f>VLOOKUP('intouch变量（离散）'!$A175,基本表格!$G:$Q,10,FALSE)</f>
        <v>Yes</v>
      </c>
      <c r="R175" t="str">
        <f t="shared" si="18"/>
        <v>DB1100,X602.7 2412+P5-M2 刨片机料仓1#出料螺旋B 电机控制 堵料检测</v>
      </c>
      <c r="S175">
        <v>0</v>
      </c>
      <c r="T175">
        <v>0</v>
      </c>
    </row>
    <row r="176" spans="1:20">
      <c r="A176" t="s">
        <v>332</v>
      </c>
      <c r="B176" s="11" t="str">
        <f t="shared" si="17"/>
        <v>CHP1</v>
      </c>
      <c r="C176" s="11" t="str">
        <f>VLOOKUP('intouch变量（离散）'!$A176,基本表格!$G:$Q,2,FALSE)</f>
        <v>2412+P5-M2 刨片机料仓1#出料螺旋B 电机控制 堵料保护使能</v>
      </c>
      <c r="D176" t="s">
        <v>154</v>
      </c>
      <c r="E176" t="str">
        <f t="shared" si="13"/>
        <v>Yes</v>
      </c>
      <c r="F176" t="str">
        <f t="shared" si="14"/>
        <v>900</v>
      </c>
      <c r="G176" t="s">
        <v>154</v>
      </c>
      <c r="H176" t="s">
        <v>155</v>
      </c>
      <c r="I176" t="str">
        <f t="shared" si="15"/>
        <v>禁用</v>
      </c>
      <c r="J176" t="str">
        <f t="shared" si="16"/>
        <v>启用</v>
      </c>
      <c r="K176" t="str">
        <f>VLOOKUP('intouch变量（离散）'!$A176,基本表格!$G:$Q,9,FALSE)</f>
        <v>None</v>
      </c>
      <c r="L176">
        <v>1</v>
      </c>
      <c r="M176" t="s">
        <v>156</v>
      </c>
      <c r="N176" t="s">
        <v>157</v>
      </c>
      <c r="O176" t="s">
        <v>158</v>
      </c>
      <c r="P176" t="str">
        <f>VLOOKUP('intouch变量（离散）'!$A176,基本表格!$G:$Q,3,FALSE)</f>
        <v>DB1100,X603.0</v>
      </c>
      <c r="Q176" t="str">
        <f>VLOOKUP('intouch变量（离散）'!$A176,基本表格!$G:$Q,10,FALSE)</f>
        <v>No</v>
      </c>
      <c r="R176" t="str">
        <f t="shared" si="18"/>
        <v>DB1100,X603.0 2412+P5-M2 刨片机料仓1#出料螺旋B 电机控制 堵料保护使能</v>
      </c>
      <c r="S176">
        <v>0</v>
      </c>
      <c r="T176">
        <v>0</v>
      </c>
    </row>
    <row r="177" spans="1:20">
      <c r="A177" t="s">
        <v>333</v>
      </c>
      <c r="B177" s="11" t="str">
        <f t="shared" si="17"/>
        <v>CHP1</v>
      </c>
      <c r="C177" s="11" t="str">
        <f>VLOOKUP('intouch变量（离散）'!$A177,基本表格!$G:$Q,2,FALSE)</f>
        <v>2412+P5-M2 刨片机料仓1#出料螺旋B 电机控制 堵料导致停机</v>
      </c>
      <c r="D177" t="s">
        <v>154</v>
      </c>
      <c r="E177" t="str">
        <f t="shared" si="13"/>
        <v>No</v>
      </c>
      <c r="F177" t="str">
        <f t="shared" si="14"/>
        <v>0</v>
      </c>
      <c r="G177" t="s">
        <v>154</v>
      </c>
      <c r="H177" t="s">
        <v>155</v>
      </c>
      <c r="I177" t="str">
        <f t="shared" si="15"/>
        <v/>
      </c>
      <c r="J177" t="str">
        <f t="shared" si="16"/>
        <v/>
      </c>
      <c r="K177" t="str">
        <f>VLOOKUP('intouch变量（离散）'!$A177,基本表格!$G:$Q,9,FALSE)</f>
        <v>On</v>
      </c>
      <c r="L177">
        <v>1</v>
      </c>
      <c r="M177" t="s">
        <v>156</v>
      </c>
      <c r="N177" t="s">
        <v>157</v>
      </c>
      <c r="O177" t="s">
        <v>158</v>
      </c>
      <c r="P177" t="str">
        <f>VLOOKUP('intouch变量（离散）'!$A177,基本表格!$G:$Q,3,FALSE)</f>
        <v>DB1100,X603.1</v>
      </c>
      <c r="Q177" t="str">
        <f>VLOOKUP('intouch变量（离散）'!$A177,基本表格!$G:$Q,10,FALSE)</f>
        <v>Yes</v>
      </c>
      <c r="R177" t="str">
        <f t="shared" si="18"/>
        <v>DB1100,X603.1 2412+P5-M2 刨片机料仓1#出料螺旋B 电机控制 堵料导致停机</v>
      </c>
      <c r="S177">
        <v>0</v>
      </c>
      <c r="T177">
        <v>0</v>
      </c>
    </row>
    <row r="178" spans="1:20">
      <c r="A178" t="s">
        <v>334</v>
      </c>
      <c r="B178" s="11" t="str">
        <f t="shared" si="17"/>
        <v>CHP1</v>
      </c>
      <c r="C178" s="11" t="str">
        <f>VLOOKUP('intouch变量（离散）'!$A178,基本表格!$G:$Q,2,FALSE)</f>
        <v>2412+P5-M2 刨片机料仓1#出料螺旋B 电机控制 拉线开关</v>
      </c>
      <c r="D178" t="s">
        <v>154</v>
      </c>
      <c r="E178" t="str">
        <f t="shared" si="13"/>
        <v>No</v>
      </c>
      <c r="F178" t="str">
        <f t="shared" si="14"/>
        <v>0</v>
      </c>
      <c r="G178" t="s">
        <v>154</v>
      </c>
      <c r="H178" t="s">
        <v>155</v>
      </c>
      <c r="I178" t="str">
        <f t="shared" si="15"/>
        <v/>
      </c>
      <c r="J178" t="str">
        <f t="shared" si="16"/>
        <v/>
      </c>
      <c r="K178" t="str">
        <f>VLOOKUP('intouch变量（离散）'!$A178,基本表格!$G:$Q,9,FALSE)</f>
        <v>On</v>
      </c>
      <c r="L178">
        <v>1</v>
      </c>
      <c r="M178" t="s">
        <v>156</v>
      </c>
      <c r="N178" t="s">
        <v>157</v>
      </c>
      <c r="O178" t="s">
        <v>158</v>
      </c>
      <c r="P178" t="str">
        <f>VLOOKUP('intouch变量（离散）'!$A178,基本表格!$G:$Q,3,FALSE)</f>
        <v>DB1100,X608.0</v>
      </c>
      <c r="Q178" t="str">
        <f>VLOOKUP('intouch变量（离散）'!$A178,基本表格!$G:$Q,10,FALSE)</f>
        <v>Yes</v>
      </c>
      <c r="R178" t="str">
        <f t="shared" si="18"/>
        <v>DB1100,X608.0 2412+P5-M2 刨片机料仓1#出料螺旋B 电机控制 拉线开关</v>
      </c>
      <c r="S178">
        <v>0</v>
      </c>
      <c r="T178">
        <v>0</v>
      </c>
    </row>
    <row r="179" spans="1:20">
      <c r="A179" t="s">
        <v>335</v>
      </c>
      <c r="B179" s="11" t="str">
        <f t="shared" si="17"/>
        <v>CHP1</v>
      </c>
      <c r="C179" s="11" t="str">
        <f>VLOOKUP('intouch变量（离散）'!$A179,基本表格!$G:$Q,2,FALSE)</f>
        <v>2412+P5-M2 刨片机料仓1#出料螺旋B 电机控制 左跑偏报警</v>
      </c>
      <c r="D179" t="s">
        <v>154</v>
      </c>
      <c r="E179" t="str">
        <f t="shared" si="13"/>
        <v>No</v>
      </c>
      <c r="F179" t="str">
        <f t="shared" si="14"/>
        <v>0</v>
      </c>
      <c r="G179" t="s">
        <v>154</v>
      </c>
      <c r="H179" t="s">
        <v>155</v>
      </c>
      <c r="I179" t="str">
        <f t="shared" si="15"/>
        <v/>
      </c>
      <c r="J179" t="str">
        <f t="shared" si="16"/>
        <v/>
      </c>
      <c r="K179" t="str">
        <f>VLOOKUP('intouch变量（离散）'!$A179,基本表格!$G:$Q,9,FALSE)</f>
        <v>On</v>
      </c>
      <c r="L179">
        <v>1</v>
      </c>
      <c r="M179" t="s">
        <v>156</v>
      </c>
      <c r="N179" t="s">
        <v>157</v>
      </c>
      <c r="O179" t="s">
        <v>158</v>
      </c>
      <c r="P179" t="str">
        <f>VLOOKUP('intouch变量（离散）'!$A179,基本表格!$G:$Q,3,FALSE)</f>
        <v>DB1100,X608.1</v>
      </c>
      <c r="Q179" t="str">
        <f>VLOOKUP('intouch变量（离散）'!$A179,基本表格!$G:$Q,10,FALSE)</f>
        <v>Yes</v>
      </c>
      <c r="R179" t="str">
        <f t="shared" si="18"/>
        <v>DB1100,X608.1 2412+P5-M2 刨片机料仓1#出料螺旋B 电机控制 左跑偏报警</v>
      </c>
      <c r="S179">
        <v>0</v>
      </c>
      <c r="T179">
        <v>0</v>
      </c>
    </row>
    <row r="180" spans="1:20">
      <c r="A180" t="s">
        <v>336</v>
      </c>
      <c r="B180" s="11" t="str">
        <f t="shared" si="17"/>
        <v>CHP1</v>
      </c>
      <c r="C180" s="11" t="str">
        <f>VLOOKUP('intouch变量（离散）'!$A180,基本表格!$G:$Q,2,FALSE)</f>
        <v>2412+P5-M2 刨片机料仓1#出料螺旋B 电机控制 左跑偏1检测</v>
      </c>
      <c r="D180" t="s">
        <v>154</v>
      </c>
      <c r="E180" t="str">
        <f t="shared" si="13"/>
        <v>No</v>
      </c>
      <c r="F180" t="str">
        <f t="shared" si="14"/>
        <v>0</v>
      </c>
      <c r="G180" t="s">
        <v>154</v>
      </c>
      <c r="H180" t="s">
        <v>155</v>
      </c>
      <c r="I180" t="str">
        <f t="shared" si="15"/>
        <v/>
      </c>
      <c r="J180" t="str">
        <f t="shared" si="16"/>
        <v/>
      </c>
      <c r="K180" t="str">
        <f>VLOOKUP('intouch变量（离散）'!$A180,基本表格!$G:$Q,9,FALSE)</f>
        <v>None</v>
      </c>
      <c r="L180">
        <v>1</v>
      </c>
      <c r="M180" t="s">
        <v>156</v>
      </c>
      <c r="N180" t="s">
        <v>157</v>
      </c>
      <c r="O180" t="s">
        <v>158</v>
      </c>
      <c r="P180" t="str">
        <f>VLOOKUP('intouch变量（离散）'!$A180,基本表格!$G:$Q,3,FALSE)</f>
        <v>DB1100,X608.2</v>
      </c>
      <c r="Q180" t="str">
        <f>VLOOKUP('intouch变量（离散）'!$A180,基本表格!$G:$Q,10,FALSE)</f>
        <v>Yes</v>
      </c>
      <c r="R180" t="str">
        <f t="shared" si="18"/>
        <v>DB1100,X608.2 2412+P5-M2 刨片机料仓1#出料螺旋B 电机控制 左跑偏1检测</v>
      </c>
      <c r="S180">
        <v>0</v>
      </c>
      <c r="T180">
        <v>0</v>
      </c>
    </row>
    <row r="181" spans="1:20">
      <c r="A181" t="s">
        <v>337</v>
      </c>
      <c r="B181" s="11" t="str">
        <f t="shared" si="17"/>
        <v>CHP1</v>
      </c>
      <c r="C181" s="11" t="str">
        <f>VLOOKUP('intouch变量（离散）'!$A181,基本表格!$G:$Q,2,FALSE)</f>
        <v>2412+P5-M2 刨片机料仓1#出料螺旋B 电机控制 左跑偏保护使能</v>
      </c>
      <c r="D181" t="s">
        <v>154</v>
      </c>
      <c r="E181" t="str">
        <f t="shared" si="13"/>
        <v>Yes</v>
      </c>
      <c r="F181" t="str">
        <f t="shared" si="14"/>
        <v>900</v>
      </c>
      <c r="G181" t="s">
        <v>154</v>
      </c>
      <c r="H181" t="s">
        <v>155</v>
      </c>
      <c r="I181" t="str">
        <f t="shared" si="15"/>
        <v>禁用</v>
      </c>
      <c r="J181" t="str">
        <f t="shared" si="16"/>
        <v>启用</v>
      </c>
      <c r="K181" t="str">
        <f>VLOOKUP('intouch变量（离散）'!$A181,基本表格!$G:$Q,9,FALSE)</f>
        <v>None</v>
      </c>
      <c r="L181">
        <v>1</v>
      </c>
      <c r="M181" t="s">
        <v>156</v>
      </c>
      <c r="N181" t="s">
        <v>157</v>
      </c>
      <c r="O181" t="s">
        <v>158</v>
      </c>
      <c r="P181" t="str">
        <f>VLOOKUP('intouch变量（离散）'!$A181,基本表格!$G:$Q,3,FALSE)</f>
        <v>DB1100,X608.3</v>
      </c>
      <c r="Q181" t="str">
        <f>VLOOKUP('intouch变量（离散）'!$A181,基本表格!$G:$Q,10,FALSE)</f>
        <v>No</v>
      </c>
      <c r="R181" t="str">
        <f t="shared" si="18"/>
        <v>DB1100,X608.3 2412+P5-M2 刨片机料仓1#出料螺旋B 电机控制 左跑偏保护使能</v>
      </c>
      <c r="S181">
        <v>0</v>
      </c>
      <c r="T181">
        <v>0</v>
      </c>
    </row>
    <row r="182" spans="1:20">
      <c r="A182" t="s">
        <v>338</v>
      </c>
      <c r="B182" s="11" t="str">
        <f t="shared" si="17"/>
        <v>CHP1</v>
      </c>
      <c r="C182" s="11" t="str">
        <f>VLOOKUP('intouch变量（离散）'!$A182,基本表格!$G:$Q,2,FALSE)</f>
        <v>2412+P5-M2 刨片机料仓1#出料螺旋B 电机控制 左跑偏导致停机</v>
      </c>
      <c r="D182" t="s">
        <v>154</v>
      </c>
      <c r="E182" t="str">
        <f t="shared" si="13"/>
        <v>No</v>
      </c>
      <c r="F182" t="str">
        <f t="shared" si="14"/>
        <v>0</v>
      </c>
      <c r="G182" t="s">
        <v>154</v>
      </c>
      <c r="H182" t="s">
        <v>155</v>
      </c>
      <c r="I182" t="str">
        <f t="shared" si="15"/>
        <v/>
      </c>
      <c r="J182" t="str">
        <f t="shared" si="16"/>
        <v/>
      </c>
      <c r="K182" t="str">
        <f>VLOOKUP('intouch变量（离散）'!$A182,基本表格!$G:$Q,9,FALSE)</f>
        <v>On</v>
      </c>
      <c r="L182">
        <v>1</v>
      </c>
      <c r="M182" t="s">
        <v>156</v>
      </c>
      <c r="N182" t="s">
        <v>157</v>
      </c>
      <c r="O182" t="s">
        <v>158</v>
      </c>
      <c r="P182" t="str">
        <f>VLOOKUP('intouch变量（离散）'!$A182,基本表格!$G:$Q,3,FALSE)</f>
        <v>DB1100,X608.4</v>
      </c>
      <c r="Q182" t="str">
        <f>VLOOKUP('intouch变量（离散）'!$A182,基本表格!$G:$Q,10,FALSE)</f>
        <v>Yes</v>
      </c>
      <c r="R182" t="str">
        <f t="shared" si="18"/>
        <v>DB1100,X608.4 2412+P5-M2 刨片机料仓1#出料螺旋B 电机控制 左跑偏导致停机</v>
      </c>
      <c r="S182">
        <v>0</v>
      </c>
      <c r="T182">
        <v>0</v>
      </c>
    </row>
    <row r="183" spans="1:20">
      <c r="A183" t="s">
        <v>339</v>
      </c>
      <c r="B183" s="11" t="str">
        <f t="shared" si="17"/>
        <v>CHP1</v>
      </c>
      <c r="C183" s="11" t="str">
        <f>VLOOKUP('intouch变量（离散）'!$A183,基本表格!$G:$Q,2,FALSE)</f>
        <v>2412+P5-M2 刨片机料仓1#出料螺旋B 电机控制 右 跑偏报警</v>
      </c>
      <c r="D183" t="s">
        <v>154</v>
      </c>
      <c r="E183" t="str">
        <f t="shared" si="13"/>
        <v>No</v>
      </c>
      <c r="F183" t="str">
        <f t="shared" si="14"/>
        <v>0</v>
      </c>
      <c r="G183" t="s">
        <v>154</v>
      </c>
      <c r="H183" t="s">
        <v>155</v>
      </c>
      <c r="I183" t="str">
        <f t="shared" si="15"/>
        <v/>
      </c>
      <c r="J183" t="str">
        <f t="shared" si="16"/>
        <v/>
      </c>
      <c r="K183" t="str">
        <f>VLOOKUP('intouch变量（离散）'!$A183,基本表格!$G:$Q,9,FALSE)</f>
        <v>On</v>
      </c>
      <c r="L183">
        <v>1</v>
      </c>
      <c r="M183" t="s">
        <v>156</v>
      </c>
      <c r="N183" t="s">
        <v>157</v>
      </c>
      <c r="O183" t="s">
        <v>158</v>
      </c>
      <c r="P183" t="str">
        <f>VLOOKUP('intouch变量（离散）'!$A183,基本表格!$G:$Q,3,FALSE)</f>
        <v>DB1100,X612.0</v>
      </c>
      <c r="Q183" t="str">
        <f>VLOOKUP('intouch变量（离散）'!$A183,基本表格!$G:$Q,10,FALSE)</f>
        <v>Yes</v>
      </c>
      <c r="R183" t="str">
        <f t="shared" si="18"/>
        <v>DB1100,X612.0 2412+P5-M2 刨片机料仓1#出料螺旋B 电机控制 右 跑偏报警</v>
      </c>
      <c r="S183">
        <v>0</v>
      </c>
      <c r="T183">
        <v>0</v>
      </c>
    </row>
    <row r="184" spans="1:20">
      <c r="A184" t="s">
        <v>340</v>
      </c>
      <c r="B184" s="11" t="str">
        <f t="shared" si="17"/>
        <v>CHP1</v>
      </c>
      <c r="C184" s="11" t="str">
        <f>VLOOKUP('intouch变量（离散）'!$A184,基本表格!$G:$Q,2,FALSE)</f>
        <v>2412+P5-M2 刨片机料仓1#出料螺旋B 电机控制 右跑偏1检测</v>
      </c>
      <c r="D184" t="s">
        <v>154</v>
      </c>
      <c r="E184" t="str">
        <f t="shared" si="13"/>
        <v>No</v>
      </c>
      <c r="F184" t="str">
        <f t="shared" si="14"/>
        <v>0</v>
      </c>
      <c r="G184" t="s">
        <v>154</v>
      </c>
      <c r="H184" t="s">
        <v>155</v>
      </c>
      <c r="I184" t="str">
        <f t="shared" si="15"/>
        <v/>
      </c>
      <c r="J184" t="str">
        <f t="shared" si="16"/>
        <v/>
      </c>
      <c r="K184" t="str">
        <f>VLOOKUP('intouch变量（离散）'!$A184,基本表格!$G:$Q,9,FALSE)</f>
        <v>None</v>
      </c>
      <c r="L184">
        <v>1</v>
      </c>
      <c r="M184" t="s">
        <v>156</v>
      </c>
      <c r="N184" t="s">
        <v>157</v>
      </c>
      <c r="O184" t="s">
        <v>158</v>
      </c>
      <c r="P184" t="str">
        <f>VLOOKUP('intouch变量（离散）'!$A184,基本表格!$G:$Q,3,FALSE)</f>
        <v>DB1100,X612.1</v>
      </c>
      <c r="Q184" t="str">
        <f>VLOOKUP('intouch变量（离散）'!$A184,基本表格!$G:$Q,10,FALSE)</f>
        <v>Yes</v>
      </c>
      <c r="R184" t="str">
        <f t="shared" si="18"/>
        <v>DB1100,X612.1 2412+P5-M2 刨片机料仓1#出料螺旋B 电机控制 右跑偏1检测</v>
      </c>
      <c r="S184">
        <v>0</v>
      </c>
      <c r="T184">
        <v>0</v>
      </c>
    </row>
    <row r="185" spans="1:20">
      <c r="A185" t="s">
        <v>341</v>
      </c>
      <c r="B185" s="11" t="str">
        <f t="shared" si="17"/>
        <v>CHP1</v>
      </c>
      <c r="C185" s="11" t="str">
        <f>VLOOKUP('intouch变量（离散）'!$A185,基本表格!$G:$Q,2,FALSE)</f>
        <v>2412+P5-M2 刨片机料仓1#出料螺旋B 电机控制 右跑偏保护使能</v>
      </c>
      <c r="D185" t="s">
        <v>154</v>
      </c>
      <c r="E185" t="str">
        <f t="shared" si="13"/>
        <v>Yes</v>
      </c>
      <c r="F185" t="str">
        <f t="shared" si="14"/>
        <v>900</v>
      </c>
      <c r="G185" t="s">
        <v>154</v>
      </c>
      <c r="H185" t="s">
        <v>155</v>
      </c>
      <c r="I185" t="str">
        <f t="shared" si="15"/>
        <v>禁用</v>
      </c>
      <c r="J185" t="str">
        <f t="shared" si="16"/>
        <v>启用</v>
      </c>
      <c r="K185" t="str">
        <f>VLOOKUP('intouch变量（离散）'!$A185,基本表格!$G:$Q,9,FALSE)</f>
        <v>None</v>
      </c>
      <c r="L185">
        <v>1</v>
      </c>
      <c r="M185" t="s">
        <v>156</v>
      </c>
      <c r="N185" t="s">
        <v>157</v>
      </c>
      <c r="O185" t="s">
        <v>158</v>
      </c>
      <c r="P185" t="str">
        <f>VLOOKUP('intouch变量（离散）'!$A185,基本表格!$G:$Q,3,FALSE)</f>
        <v>DB1100,X612.2</v>
      </c>
      <c r="Q185" t="str">
        <f>VLOOKUP('intouch变量（离散）'!$A185,基本表格!$G:$Q,10,FALSE)</f>
        <v>No</v>
      </c>
      <c r="R185" t="str">
        <f t="shared" si="18"/>
        <v>DB1100,X612.2 2412+P5-M2 刨片机料仓1#出料螺旋B 电机控制 右跑偏保护使能</v>
      </c>
      <c r="S185">
        <v>0</v>
      </c>
      <c r="T185">
        <v>0</v>
      </c>
    </row>
    <row r="186" spans="1:20">
      <c r="A186" t="s">
        <v>342</v>
      </c>
      <c r="B186" s="11" t="str">
        <f t="shared" si="17"/>
        <v>CHP1</v>
      </c>
      <c r="C186" s="11" t="str">
        <f>VLOOKUP('intouch变量（离散）'!$A186,基本表格!$G:$Q,2,FALSE)</f>
        <v>2412+P5-M2 刨片机料仓1#出料螺旋B 电机控制 右跑偏导致停机</v>
      </c>
      <c r="D186" t="s">
        <v>154</v>
      </c>
      <c r="E186" t="str">
        <f t="shared" si="13"/>
        <v>No</v>
      </c>
      <c r="F186" t="str">
        <f t="shared" si="14"/>
        <v>0</v>
      </c>
      <c r="G186" t="s">
        <v>154</v>
      </c>
      <c r="H186" t="s">
        <v>155</v>
      </c>
      <c r="I186" t="str">
        <f t="shared" si="15"/>
        <v/>
      </c>
      <c r="J186" t="str">
        <f t="shared" si="16"/>
        <v/>
      </c>
      <c r="K186" t="str">
        <f>VLOOKUP('intouch变量（离散）'!$A186,基本表格!$G:$Q,9,FALSE)</f>
        <v>On</v>
      </c>
      <c r="L186">
        <v>1</v>
      </c>
      <c r="M186" t="s">
        <v>156</v>
      </c>
      <c r="N186" t="s">
        <v>157</v>
      </c>
      <c r="O186" t="s">
        <v>158</v>
      </c>
      <c r="P186" t="str">
        <f>VLOOKUP('intouch变量（离散）'!$A186,基本表格!$G:$Q,3,FALSE)</f>
        <v>DB1100,X612.3</v>
      </c>
      <c r="Q186" t="str">
        <f>VLOOKUP('intouch变量（离散）'!$A186,基本表格!$G:$Q,10,FALSE)</f>
        <v>Yes</v>
      </c>
      <c r="R186" t="str">
        <f t="shared" si="18"/>
        <v>DB1100,X612.3 2412+P5-M2 刨片机料仓1#出料螺旋B 电机控制 右跑偏导致停机</v>
      </c>
      <c r="S186">
        <v>0</v>
      </c>
      <c r="T186">
        <v>0</v>
      </c>
    </row>
    <row r="187" spans="1:20">
      <c r="A187" t="s">
        <v>343</v>
      </c>
      <c r="B187" s="11" t="str">
        <f t="shared" si="17"/>
        <v>CHP1</v>
      </c>
      <c r="C187" s="11" t="str">
        <f>VLOOKUP('intouch变量（离散）'!$A187,基本表格!$G:$Q,2,FALSE)</f>
        <v>2412+P5-M2 刨片机料仓1#出料螺旋B 电机控制 三角型</v>
      </c>
      <c r="D187" t="s">
        <v>154</v>
      </c>
      <c r="E187" t="str">
        <f t="shared" si="13"/>
        <v>No</v>
      </c>
      <c r="F187" t="str">
        <f t="shared" si="14"/>
        <v>0</v>
      </c>
      <c r="G187" t="s">
        <v>154</v>
      </c>
      <c r="H187" t="s">
        <v>155</v>
      </c>
      <c r="I187" t="str">
        <f t="shared" si="15"/>
        <v/>
      </c>
      <c r="J187" t="str">
        <f t="shared" si="16"/>
        <v/>
      </c>
      <c r="K187" t="str">
        <f>VLOOKUP('intouch变量（离散）'!$A187,基本表格!$G:$Q,9,FALSE)</f>
        <v>None</v>
      </c>
      <c r="L187">
        <v>1</v>
      </c>
      <c r="M187" t="s">
        <v>156</v>
      </c>
      <c r="N187" t="s">
        <v>157</v>
      </c>
      <c r="O187" t="s">
        <v>158</v>
      </c>
      <c r="P187" t="str">
        <f>VLOOKUP('intouch变量（离散）'!$A187,基本表格!$G:$Q,3,FALSE)</f>
        <v>DB1100,X616.0</v>
      </c>
      <c r="Q187" t="str">
        <f>VLOOKUP('intouch变量（离散）'!$A187,基本表格!$G:$Q,10,FALSE)</f>
        <v>Yes</v>
      </c>
      <c r="R187" t="str">
        <f t="shared" si="18"/>
        <v>DB1100,X616.0 2412+P5-M2 刨片机料仓1#出料螺旋B 电机控制 三角型</v>
      </c>
      <c r="S187">
        <v>0</v>
      </c>
      <c r="T187">
        <v>0</v>
      </c>
    </row>
    <row r="188" spans="1:20">
      <c r="A188" t="s">
        <v>344</v>
      </c>
      <c r="B188" s="11" t="str">
        <f t="shared" si="17"/>
        <v>CHP1</v>
      </c>
      <c r="C188" s="11" t="str">
        <f>VLOOKUP('intouch变量（离散）'!$A188,基本表格!$G:$Q,2,FALSE)</f>
        <v>2412+P5-M2 刨片机料仓1#出料螺旋B 电机控制 星型</v>
      </c>
      <c r="D188" t="s">
        <v>154</v>
      </c>
      <c r="E188" t="str">
        <f t="shared" si="13"/>
        <v>No</v>
      </c>
      <c r="F188" t="str">
        <f t="shared" si="14"/>
        <v>0</v>
      </c>
      <c r="G188" t="s">
        <v>154</v>
      </c>
      <c r="H188" t="s">
        <v>155</v>
      </c>
      <c r="I188" t="str">
        <f t="shared" si="15"/>
        <v/>
      </c>
      <c r="J188" t="str">
        <f t="shared" si="16"/>
        <v/>
      </c>
      <c r="K188" t="str">
        <f>VLOOKUP('intouch变量（离散）'!$A188,基本表格!$G:$Q,9,FALSE)</f>
        <v>None</v>
      </c>
      <c r="L188">
        <v>1</v>
      </c>
      <c r="M188" t="s">
        <v>156</v>
      </c>
      <c r="N188" t="s">
        <v>157</v>
      </c>
      <c r="O188" t="s">
        <v>158</v>
      </c>
      <c r="P188" t="str">
        <f>VLOOKUP('intouch变量（离散）'!$A188,基本表格!$G:$Q,3,FALSE)</f>
        <v>DB1100,X616.1</v>
      </c>
      <c r="Q188" t="str">
        <f>VLOOKUP('intouch变量（离散）'!$A188,基本表格!$G:$Q,10,FALSE)</f>
        <v>Yes</v>
      </c>
      <c r="R188" t="str">
        <f t="shared" si="18"/>
        <v>DB1100,X616.1 2412+P5-M2 刨片机料仓1#出料螺旋B 电机控制 星型</v>
      </c>
      <c r="S188">
        <v>0</v>
      </c>
      <c r="T188">
        <v>0</v>
      </c>
    </row>
    <row r="189" spans="1:20">
      <c r="A189" t="s">
        <v>345</v>
      </c>
      <c r="B189" s="11" t="str">
        <f t="shared" si="17"/>
        <v>CHP1</v>
      </c>
      <c r="C189" s="11" t="str">
        <f>VLOOKUP('intouch变量（离散）'!$A189,基本表格!$G:$Q,2,FALSE)</f>
        <v>2412+P5-M2 刨片机料仓1#出料螺旋B 电机控制 维修开关</v>
      </c>
      <c r="D189" t="s">
        <v>154</v>
      </c>
      <c r="E189" t="str">
        <f t="shared" si="13"/>
        <v>No</v>
      </c>
      <c r="F189" t="str">
        <f t="shared" si="14"/>
        <v>0</v>
      </c>
      <c r="G189" t="s">
        <v>154</v>
      </c>
      <c r="H189" t="s">
        <v>155</v>
      </c>
      <c r="I189" t="str">
        <f t="shared" si="15"/>
        <v/>
      </c>
      <c r="J189" t="str">
        <f t="shared" si="16"/>
        <v/>
      </c>
      <c r="K189" t="str">
        <f>VLOOKUP('intouch变量（离散）'!$A189,基本表格!$G:$Q,9,FALSE)</f>
        <v>On</v>
      </c>
      <c r="L189">
        <v>1</v>
      </c>
      <c r="M189" t="s">
        <v>156</v>
      </c>
      <c r="N189" t="s">
        <v>157</v>
      </c>
      <c r="O189" t="s">
        <v>158</v>
      </c>
      <c r="P189" t="str">
        <f>VLOOKUP('intouch变量（离散）'!$A189,基本表格!$G:$Q,3,FALSE)</f>
        <v>DB1100,X616.2</v>
      </c>
      <c r="Q189" t="str">
        <f>VLOOKUP('intouch变量（离散）'!$A189,基本表格!$G:$Q,10,FALSE)</f>
        <v>Yes</v>
      </c>
      <c r="R189" t="str">
        <f t="shared" si="18"/>
        <v>DB1100,X616.2 2412+P5-M2 刨片机料仓1#出料螺旋B 电机控制 维修开关</v>
      </c>
      <c r="S189">
        <v>0</v>
      </c>
      <c r="T189">
        <v>0</v>
      </c>
    </row>
    <row r="190" spans="1:20">
      <c r="A190" t="s">
        <v>346</v>
      </c>
      <c r="B190" s="11" t="str">
        <f t="shared" si="17"/>
        <v>CHP1</v>
      </c>
      <c r="C190" s="11" t="str">
        <f>VLOOKUP('intouch变量（离散）'!$A190,基本表格!$G:$Q,2,FALSE)</f>
        <v>2412+P5-M2 刨片机料仓1#出料螺旋B 电机控制 左跑偏2检测</v>
      </c>
      <c r="D190" t="s">
        <v>154</v>
      </c>
      <c r="E190" t="str">
        <f t="shared" si="13"/>
        <v>No</v>
      </c>
      <c r="F190" t="str">
        <f t="shared" si="14"/>
        <v>0</v>
      </c>
      <c r="G190" t="s">
        <v>154</v>
      </c>
      <c r="H190" t="s">
        <v>155</v>
      </c>
      <c r="I190" t="str">
        <f t="shared" si="15"/>
        <v/>
      </c>
      <c r="J190" t="str">
        <f t="shared" si="16"/>
        <v/>
      </c>
      <c r="K190" t="str">
        <f>VLOOKUP('intouch变量（离散）'!$A190,基本表格!$G:$Q,9,FALSE)</f>
        <v>None</v>
      </c>
      <c r="L190">
        <v>1</v>
      </c>
      <c r="M190" t="s">
        <v>156</v>
      </c>
      <c r="N190" t="s">
        <v>157</v>
      </c>
      <c r="O190" t="s">
        <v>158</v>
      </c>
      <c r="P190" t="str">
        <f>VLOOKUP('intouch变量（离散）'!$A190,基本表格!$G:$Q,3,FALSE)</f>
        <v>DB1100,X616.3</v>
      </c>
      <c r="Q190" t="str">
        <f>VLOOKUP('intouch变量（离散）'!$A190,基本表格!$G:$Q,10,FALSE)</f>
        <v>Yes</v>
      </c>
      <c r="R190" t="str">
        <f t="shared" si="18"/>
        <v>DB1100,X616.3 2412+P5-M2 刨片机料仓1#出料螺旋B 电机控制 左跑偏2检测</v>
      </c>
      <c r="S190">
        <v>0</v>
      </c>
      <c r="T190">
        <v>0</v>
      </c>
    </row>
    <row r="191" spans="1:20">
      <c r="A191" t="s">
        <v>347</v>
      </c>
      <c r="B191" s="11" t="str">
        <f t="shared" si="17"/>
        <v>CHP1</v>
      </c>
      <c r="C191" s="11" t="str">
        <f>VLOOKUP('intouch变量（离散）'!$A191,基本表格!$G:$Q,2,FALSE)</f>
        <v>2412+P5-M2 刨片机料仓1#出料螺旋B 电机控制 右跑偏2检测</v>
      </c>
      <c r="D191" t="s">
        <v>154</v>
      </c>
      <c r="E191" t="str">
        <f t="shared" si="13"/>
        <v>No</v>
      </c>
      <c r="F191" t="str">
        <f t="shared" si="14"/>
        <v>0</v>
      </c>
      <c r="G191" t="s">
        <v>154</v>
      </c>
      <c r="H191" t="s">
        <v>155</v>
      </c>
      <c r="I191" t="str">
        <f t="shared" si="15"/>
        <v/>
      </c>
      <c r="J191" t="str">
        <f t="shared" si="16"/>
        <v/>
      </c>
      <c r="K191" t="str">
        <f>VLOOKUP('intouch变量（离散）'!$A191,基本表格!$G:$Q,9,FALSE)</f>
        <v>None</v>
      </c>
      <c r="L191">
        <v>1</v>
      </c>
      <c r="M191" t="s">
        <v>156</v>
      </c>
      <c r="N191" t="s">
        <v>157</v>
      </c>
      <c r="O191" t="s">
        <v>158</v>
      </c>
      <c r="P191" t="str">
        <f>VLOOKUP('intouch变量（离散）'!$A191,基本表格!$G:$Q,3,FALSE)</f>
        <v>DB1100,X616.4</v>
      </c>
      <c r="Q191" t="str">
        <f>VLOOKUP('intouch变量（离散）'!$A191,基本表格!$G:$Q,10,FALSE)</f>
        <v>Yes</v>
      </c>
      <c r="R191" t="str">
        <f t="shared" si="18"/>
        <v>DB1100,X616.4 2412+P5-M2 刨片机料仓1#出料螺旋B 电机控制 右跑偏2检测</v>
      </c>
      <c r="S191">
        <v>0</v>
      </c>
      <c r="T191">
        <v>0</v>
      </c>
    </row>
    <row r="192" spans="1:20">
      <c r="A192" t="s">
        <v>348</v>
      </c>
      <c r="B192" s="11" t="str">
        <f t="shared" si="17"/>
        <v>CHP1</v>
      </c>
      <c r="C192" s="11" t="str">
        <f>VLOOKUP('intouch变量（离散）'!$A192,基本表格!$G:$Q,2,FALSE)</f>
        <v>2412+P5-M2 刨片机料仓1#出料螺旋B 给定频率 上限保护使能</v>
      </c>
      <c r="D192" t="s">
        <v>154</v>
      </c>
      <c r="E192" t="str">
        <f t="shared" si="13"/>
        <v>Yes</v>
      </c>
      <c r="F192" t="str">
        <f t="shared" si="14"/>
        <v>900</v>
      </c>
      <c r="G192" t="s">
        <v>154</v>
      </c>
      <c r="H192" t="s">
        <v>155</v>
      </c>
      <c r="I192" t="str">
        <f t="shared" si="15"/>
        <v>禁用</v>
      </c>
      <c r="J192" t="str">
        <f t="shared" si="16"/>
        <v>启用</v>
      </c>
      <c r="K192" t="str">
        <f>VLOOKUP('intouch变量（离散）'!$A192,基本表格!$G:$Q,9,FALSE)</f>
        <v>None</v>
      </c>
      <c r="L192">
        <v>1</v>
      </c>
      <c r="M192" t="s">
        <v>156</v>
      </c>
      <c r="N192" t="s">
        <v>157</v>
      </c>
      <c r="O192" t="s">
        <v>158</v>
      </c>
      <c r="P192" t="str">
        <f>VLOOKUP('intouch变量（离散）'!$A192,基本表格!$G:$Q,3,FALSE)</f>
        <v>DB1100,X650.3</v>
      </c>
      <c r="Q192" t="str">
        <f>VLOOKUP('intouch变量（离散）'!$A192,基本表格!$G:$Q,10,FALSE)</f>
        <v>No</v>
      </c>
      <c r="R192" t="str">
        <f t="shared" si="18"/>
        <v>DB1100,X650.3 2412+P5-M2 刨片机料仓1#出料螺旋B 给定频率 上限保护使能</v>
      </c>
      <c r="S192">
        <v>0</v>
      </c>
      <c r="T192">
        <v>0</v>
      </c>
    </row>
    <row r="193" spans="1:20">
      <c r="A193" t="s">
        <v>349</v>
      </c>
      <c r="B193" s="11" t="str">
        <f t="shared" si="17"/>
        <v>CHP1</v>
      </c>
      <c r="C193" s="11" t="str">
        <f>VLOOKUP('intouch变量（离散）'!$A193,基本表格!$G:$Q,2,FALSE)</f>
        <v>2412+P5-M2 刨片机料仓1#出料螺旋B 给定频率 下限保护使能</v>
      </c>
      <c r="D193" t="s">
        <v>154</v>
      </c>
      <c r="E193" t="str">
        <f t="shared" si="13"/>
        <v>Yes</v>
      </c>
      <c r="F193" t="str">
        <f t="shared" si="14"/>
        <v>900</v>
      </c>
      <c r="G193" t="s">
        <v>154</v>
      </c>
      <c r="H193" t="s">
        <v>155</v>
      </c>
      <c r="I193" t="str">
        <f t="shared" si="15"/>
        <v>禁用</v>
      </c>
      <c r="J193" t="str">
        <f t="shared" si="16"/>
        <v>启用</v>
      </c>
      <c r="K193" t="str">
        <f>VLOOKUP('intouch变量（离散）'!$A193,基本表格!$G:$Q,9,FALSE)</f>
        <v>None</v>
      </c>
      <c r="L193">
        <v>1</v>
      </c>
      <c r="M193" t="s">
        <v>156</v>
      </c>
      <c r="N193" t="s">
        <v>157</v>
      </c>
      <c r="O193" t="s">
        <v>158</v>
      </c>
      <c r="P193" t="str">
        <f>VLOOKUP('intouch变量（离散）'!$A193,基本表格!$G:$Q,3,FALSE)</f>
        <v>DB1100,X650.4</v>
      </c>
      <c r="Q193" t="str">
        <f>VLOOKUP('intouch变量（离散）'!$A193,基本表格!$G:$Q,10,FALSE)</f>
        <v>No</v>
      </c>
      <c r="R193" t="str">
        <f t="shared" si="18"/>
        <v>DB1100,X650.4 2412+P5-M2 刨片机料仓1#出料螺旋B 给定频率 下限保护使能</v>
      </c>
      <c r="S193">
        <v>0</v>
      </c>
      <c r="T193">
        <v>0</v>
      </c>
    </row>
    <row r="194" spans="1:20">
      <c r="A194" t="s">
        <v>350</v>
      </c>
      <c r="B194" s="11" t="str">
        <f t="shared" si="17"/>
        <v>CHP1</v>
      </c>
      <c r="C194" s="11" t="str">
        <f>VLOOKUP('intouch变量（离散）'!$A194,基本表格!$G:$Q,2,FALSE)</f>
        <v>2412+P5-M2 刨片机料仓1#出料螺旋B 给定频率 上限报警</v>
      </c>
      <c r="D194" t="s">
        <v>154</v>
      </c>
      <c r="E194" t="str">
        <f t="shared" si="13"/>
        <v>No</v>
      </c>
      <c r="F194" t="str">
        <f t="shared" si="14"/>
        <v>0</v>
      </c>
      <c r="G194" t="s">
        <v>154</v>
      </c>
      <c r="H194" t="s">
        <v>155</v>
      </c>
      <c r="I194" t="str">
        <f t="shared" si="15"/>
        <v/>
      </c>
      <c r="J194" t="str">
        <f t="shared" si="16"/>
        <v/>
      </c>
      <c r="K194" t="str">
        <f>VLOOKUP('intouch变量（离散）'!$A194,基本表格!$G:$Q,9,FALSE)</f>
        <v>None</v>
      </c>
      <c r="L194">
        <v>1</v>
      </c>
      <c r="M194" t="s">
        <v>156</v>
      </c>
      <c r="N194" t="s">
        <v>157</v>
      </c>
      <c r="O194" t="s">
        <v>158</v>
      </c>
      <c r="P194" t="str">
        <f>VLOOKUP('intouch变量（离散）'!$A194,基本表格!$G:$Q,3,FALSE)</f>
        <v>DB1100,X650.5</v>
      </c>
      <c r="Q194" t="str">
        <f>VLOOKUP('intouch变量（离散）'!$A194,基本表格!$G:$Q,10,FALSE)</f>
        <v>Yes</v>
      </c>
      <c r="R194" t="str">
        <f t="shared" si="18"/>
        <v>DB1100,X650.5 2412+P5-M2 刨片机料仓1#出料螺旋B 给定频率 上限报警</v>
      </c>
      <c r="S194">
        <v>0</v>
      </c>
      <c r="T194">
        <v>0</v>
      </c>
    </row>
    <row r="195" spans="1:20">
      <c r="A195" t="s">
        <v>351</v>
      </c>
      <c r="B195" s="11" t="str">
        <f t="shared" si="17"/>
        <v>CHP1</v>
      </c>
      <c r="C195" s="11" t="str">
        <f>VLOOKUP('intouch变量（离散）'!$A195,基本表格!$G:$Q,2,FALSE)</f>
        <v>2412+P5-M2 刨片机料仓1#出料螺旋B 给定频率 下限报警</v>
      </c>
      <c r="D195" t="s">
        <v>154</v>
      </c>
      <c r="E195" t="str">
        <f t="shared" ref="E195:E258" si="19">IF(RIGHT($A195,2)="EN","Yes","No")</f>
        <v>No</v>
      </c>
      <c r="F195" t="str">
        <f t="shared" ref="F195:F258" si="20">IF(RIGHT($A195,2)="EN","900","0")</f>
        <v>0</v>
      </c>
      <c r="G195" t="s">
        <v>154</v>
      </c>
      <c r="H195" t="s">
        <v>155</v>
      </c>
      <c r="I195" t="str">
        <f t="shared" ref="I195:I258" si="21">IF(RIGHT($A195,2)="EN","禁用","")</f>
        <v/>
      </c>
      <c r="J195" t="str">
        <f t="shared" ref="J195:J258" si="22">IF(RIGHT($A195,2)="EN","启用","")</f>
        <v/>
      </c>
      <c r="K195" t="str">
        <f>VLOOKUP('intouch变量（离散）'!$A195,基本表格!$G:$Q,9,FALSE)</f>
        <v>None</v>
      </c>
      <c r="L195">
        <v>1</v>
      </c>
      <c r="M195" t="s">
        <v>156</v>
      </c>
      <c r="N195" t="s">
        <v>157</v>
      </c>
      <c r="O195" t="s">
        <v>158</v>
      </c>
      <c r="P195" t="str">
        <f>VLOOKUP('intouch变量（离散）'!$A195,基本表格!$G:$Q,3,FALSE)</f>
        <v>DB1100,X650.6</v>
      </c>
      <c r="Q195" t="str">
        <f>VLOOKUP('intouch变量（离散）'!$A195,基本表格!$G:$Q,10,FALSE)</f>
        <v>Yes</v>
      </c>
      <c r="R195" t="str">
        <f t="shared" si="18"/>
        <v>DB1100,X650.6 2412+P5-M2 刨片机料仓1#出料螺旋B 给定频率 下限报警</v>
      </c>
      <c r="S195">
        <v>0</v>
      </c>
      <c r="T195">
        <v>0</v>
      </c>
    </row>
    <row r="196" spans="1:20">
      <c r="A196" t="s">
        <v>352</v>
      </c>
      <c r="B196" s="11" t="str">
        <f t="shared" si="17"/>
        <v>CHP1</v>
      </c>
      <c r="C196" s="11" t="str">
        <f>VLOOKUP('intouch变量（离散）'!$A196,基本表格!$G:$Q,2,FALSE)</f>
        <v>2412+P5-M2 刨片机料仓1#出料螺旋B 给定频率 上上限报警</v>
      </c>
      <c r="D196" t="s">
        <v>154</v>
      </c>
      <c r="E196" t="str">
        <f t="shared" si="19"/>
        <v>No</v>
      </c>
      <c r="F196" t="str">
        <f t="shared" si="20"/>
        <v>0</v>
      </c>
      <c r="G196" t="s">
        <v>154</v>
      </c>
      <c r="H196" t="s">
        <v>155</v>
      </c>
      <c r="I196" t="str">
        <f t="shared" si="21"/>
        <v/>
      </c>
      <c r="J196" t="str">
        <f t="shared" si="22"/>
        <v/>
      </c>
      <c r="K196" t="str">
        <f>VLOOKUP('intouch变量（离散）'!$A196,基本表格!$G:$Q,9,FALSE)</f>
        <v>On</v>
      </c>
      <c r="L196">
        <v>1</v>
      </c>
      <c r="M196" t="s">
        <v>156</v>
      </c>
      <c r="N196" t="s">
        <v>157</v>
      </c>
      <c r="O196" t="s">
        <v>158</v>
      </c>
      <c r="P196" t="str">
        <f>VLOOKUP('intouch变量（离散）'!$A196,基本表格!$G:$Q,3,FALSE)</f>
        <v>DB1100,X650.7</v>
      </c>
      <c r="Q196" t="str">
        <f>VLOOKUP('intouch变量（离散）'!$A196,基本表格!$G:$Q,10,FALSE)</f>
        <v>Yes</v>
      </c>
      <c r="R196" t="str">
        <f t="shared" si="18"/>
        <v>DB1100,X650.7 2412+P5-M2 刨片机料仓1#出料螺旋B 给定频率 上上限报警</v>
      </c>
      <c r="S196">
        <v>0</v>
      </c>
      <c r="T196">
        <v>0</v>
      </c>
    </row>
    <row r="197" spans="1:20">
      <c r="A197" t="s">
        <v>353</v>
      </c>
      <c r="B197" s="11" t="str">
        <f t="shared" ref="B197:B260" si="23">LEFT(A197,4)</f>
        <v>CHP1</v>
      </c>
      <c r="C197" s="11" t="str">
        <f>VLOOKUP('intouch变量（离散）'!$A197,基本表格!$G:$Q,2,FALSE)</f>
        <v>2412+P5-M2 刨片机料仓1#出料螺旋B 给定频率 下下限报警</v>
      </c>
      <c r="D197" t="s">
        <v>154</v>
      </c>
      <c r="E197" t="str">
        <f t="shared" si="19"/>
        <v>No</v>
      </c>
      <c r="F197" t="str">
        <f t="shared" si="20"/>
        <v>0</v>
      </c>
      <c r="G197" t="s">
        <v>154</v>
      </c>
      <c r="H197" t="s">
        <v>155</v>
      </c>
      <c r="I197" t="str">
        <f t="shared" si="21"/>
        <v/>
      </c>
      <c r="J197" t="str">
        <f t="shared" si="22"/>
        <v/>
      </c>
      <c r="K197" t="str">
        <f>VLOOKUP('intouch变量（离散）'!$A197,基本表格!$G:$Q,9,FALSE)</f>
        <v>On</v>
      </c>
      <c r="L197">
        <v>1</v>
      </c>
      <c r="M197" t="s">
        <v>156</v>
      </c>
      <c r="N197" t="s">
        <v>157</v>
      </c>
      <c r="O197" t="s">
        <v>158</v>
      </c>
      <c r="P197" t="str">
        <f>VLOOKUP('intouch变量（离散）'!$A197,基本表格!$G:$Q,3,FALSE)</f>
        <v>DB1100,X651.0</v>
      </c>
      <c r="Q197" t="str">
        <f>VLOOKUP('intouch变量（离散）'!$A197,基本表格!$G:$Q,10,FALSE)</f>
        <v>Yes</v>
      </c>
      <c r="R197" t="str">
        <f t="shared" ref="R197:R260" si="24">P197&amp;" "&amp;C197</f>
        <v>DB1100,X651.0 2412+P5-M2 刨片机料仓1#出料螺旋B 给定频率 下下限报警</v>
      </c>
      <c r="S197">
        <v>0</v>
      </c>
      <c r="T197">
        <v>0</v>
      </c>
    </row>
    <row r="198" spans="1:20">
      <c r="A198" t="s">
        <v>354</v>
      </c>
      <c r="B198" s="11" t="str">
        <f t="shared" si="23"/>
        <v>CHP1</v>
      </c>
      <c r="C198" s="11" t="str">
        <f>VLOOKUP('intouch变量（离散）'!$A198,基本表格!$G:$Q,2,FALSE)</f>
        <v>2412+P5-M2 刨片机料仓1#出料螺旋B 给定频率 极限报警</v>
      </c>
      <c r="D198" t="s">
        <v>154</v>
      </c>
      <c r="E198" t="str">
        <f t="shared" si="19"/>
        <v>No</v>
      </c>
      <c r="F198" t="str">
        <f t="shared" si="20"/>
        <v>0</v>
      </c>
      <c r="G198" t="s">
        <v>154</v>
      </c>
      <c r="H198" t="s">
        <v>155</v>
      </c>
      <c r="I198" t="str">
        <f t="shared" si="21"/>
        <v/>
      </c>
      <c r="J198" t="str">
        <f t="shared" si="22"/>
        <v/>
      </c>
      <c r="K198" t="str">
        <f>VLOOKUP('intouch变量（离散）'!$A198,基本表格!$G:$Q,9,FALSE)</f>
        <v>On</v>
      </c>
      <c r="L198">
        <v>1</v>
      </c>
      <c r="M198" t="s">
        <v>156</v>
      </c>
      <c r="N198" t="s">
        <v>157</v>
      </c>
      <c r="O198" t="s">
        <v>158</v>
      </c>
      <c r="P198" t="str">
        <f>VLOOKUP('intouch变量（离散）'!$A198,基本表格!$G:$Q,3,FALSE)</f>
        <v>DB1100,X651.1</v>
      </c>
      <c r="Q198" t="str">
        <f>VLOOKUP('intouch变量（离散）'!$A198,基本表格!$G:$Q,10,FALSE)</f>
        <v>Yes</v>
      </c>
      <c r="R198" t="str">
        <f t="shared" si="24"/>
        <v>DB1100,X651.1 2412+P5-M2 刨片机料仓1#出料螺旋B 给定频率 极限报警</v>
      </c>
      <c r="S198">
        <v>0</v>
      </c>
      <c r="T198">
        <v>0</v>
      </c>
    </row>
    <row r="199" spans="1:20">
      <c r="A199" t="s">
        <v>355</v>
      </c>
      <c r="B199" s="11" t="str">
        <f t="shared" si="23"/>
        <v>CHP1</v>
      </c>
      <c r="C199" s="11" t="str">
        <f>VLOOKUP('intouch变量（离散）'!$A199,基本表格!$G:$Q,2,FALSE)</f>
        <v>2412+P5-M2 刨片机料仓1#出料螺旋B 给定频率 传感器断线报警</v>
      </c>
      <c r="D199" t="s">
        <v>154</v>
      </c>
      <c r="E199" t="str">
        <f t="shared" si="19"/>
        <v>No</v>
      </c>
      <c r="F199" t="str">
        <f t="shared" si="20"/>
        <v>0</v>
      </c>
      <c r="G199" t="s">
        <v>154</v>
      </c>
      <c r="H199" t="s">
        <v>155</v>
      </c>
      <c r="I199" t="str">
        <f t="shared" si="21"/>
        <v/>
      </c>
      <c r="J199" t="str">
        <f t="shared" si="22"/>
        <v/>
      </c>
      <c r="K199" t="str">
        <f>VLOOKUP('intouch变量（离散）'!$A199,基本表格!$G:$Q,9,FALSE)</f>
        <v>On</v>
      </c>
      <c r="L199">
        <v>1</v>
      </c>
      <c r="M199" t="s">
        <v>156</v>
      </c>
      <c r="N199" t="s">
        <v>157</v>
      </c>
      <c r="O199" t="s">
        <v>158</v>
      </c>
      <c r="P199" t="str">
        <f>VLOOKUP('intouch变量（离散）'!$A199,基本表格!$G:$Q,3,FALSE)</f>
        <v>DB1100,X651.2</v>
      </c>
      <c r="Q199" t="str">
        <f>VLOOKUP('intouch变量（离散）'!$A199,基本表格!$G:$Q,10,FALSE)</f>
        <v>Yes</v>
      </c>
      <c r="R199" t="str">
        <f t="shared" si="24"/>
        <v>DB1100,X651.2 2412+P5-M2 刨片机料仓1#出料螺旋B 给定频率 传感器断线报警</v>
      </c>
      <c r="S199">
        <v>0</v>
      </c>
      <c r="T199">
        <v>0</v>
      </c>
    </row>
    <row r="200" spans="1:20">
      <c r="A200" t="s">
        <v>356</v>
      </c>
      <c r="B200" s="11" t="str">
        <f t="shared" si="23"/>
        <v>CHP1</v>
      </c>
      <c r="C200" s="11" t="str">
        <f>VLOOKUP('intouch变量（离散）'!$A200,基本表格!$G:$Q,2,FALSE)</f>
        <v>2412+P5-M2 刨片机料仓1#出料螺旋B 反馈频率 上限保护使能</v>
      </c>
      <c r="D200" t="s">
        <v>154</v>
      </c>
      <c r="E200" t="str">
        <f t="shared" si="19"/>
        <v>Yes</v>
      </c>
      <c r="F200" t="str">
        <f t="shared" si="20"/>
        <v>900</v>
      </c>
      <c r="G200" t="s">
        <v>154</v>
      </c>
      <c r="H200" t="s">
        <v>155</v>
      </c>
      <c r="I200" t="str">
        <f t="shared" si="21"/>
        <v>禁用</v>
      </c>
      <c r="J200" t="str">
        <f t="shared" si="22"/>
        <v>启用</v>
      </c>
      <c r="K200" t="str">
        <f>VLOOKUP('intouch变量（离散）'!$A200,基本表格!$G:$Q,9,FALSE)</f>
        <v>None</v>
      </c>
      <c r="L200">
        <v>1</v>
      </c>
      <c r="M200" t="s">
        <v>156</v>
      </c>
      <c r="N200" t="s">
        <v>157</v>
      </c>
      <c r="O200" t="s">
        <v>158</v>
      </c>
      <c r="P200" t="str">
        <f>VLOOKUP('intouch变量（离散）'!$A200,基本表格!$G:$Q,3,FALSE)</f>
        <v>DB1100,X700.3</v>
      </c>
      <c r="Q200" t="str">
        <f>VLOOKUP('intouch变量（离散）'!$A200,基本表格!$G:$Q,10,FALSE)</f>
        <v>No</v>
      </c>
      <c r="R200" t="str">
        <f t="shared" si="24"/>
        <v>DB1100,X700.3 2412+P5-M2 刨片机料仓1#出料螺旋B 反馈频率 上限保护使能</v>
      </c>
      <c r="S200">
        <v>0</v>
      </c>
      <c r="T200">
        <v>0</v>
      </c>
    </row>
    <row r="201" spans="1:20">
      <c r="A201" t="s">
        <v>357</v>
      </c>
      <c r="B201" s="11" t="str">
        <f t="shared" si="23"/>
        <v>CHP1</v>
      </c>
      <c r="C201" s="11" t="str">
        <f>VLOOKUP('intouch变量（离散）'!$A201,基本表格!$G:$Q,2,FALSE)</f>
        <v>2412+P5-M2 刨片机料仓1#出料螺旋B 反馈频率 下限保护使能</v>
      </c>
      <c r="D201" t="s">
        <v>154</v>
      </c>
      <c r="E201" t="str">
        <f t="shared" si="19"/>
        <v>Yes</v>
      </c>
      <c r="F201" t="str">
        <f t="shared" si="20"/>
        <v>900</v>
      </c>
      <c r="G201" t="s">
        <v>154</v>
      </c>
      <c r="H201" t="s">
        <v>155</v>
      </c>
      <c r="I201" t="str">
        <f t="shared" si="21"/>
        <v>禁用</v>
      </c>
      <c r="J201" t="str">
        <f t="shared" si="22"/>
        <v>启用</v>
      </c>
      <c r="K201" t="str">
        <f>VLOOKUP('intouch变量（离散）'!$A201,基本表格!$G:$Q,9,FALSE)</f>
        <v>None</v>
      </c>
      <c r="L201">
        <v>1</v>
      </c>
      <c r="M201" t="s">
        <v>156</v>
      </c>
      <c r="N201" t="s">
        <v>157</v>
      </c>
      <c r="O201" t="s">
        <v>158</v>
      </c>
      <c r="P201" t="str">
        <f>VLOOKUP('intouch变量（离散）'!$A201,基本表格!$G:$Q,3,FALSE)</f>
        <v>DB1100,X700.4</v>
      </c>
      <c r="Q201" t="str">
        <f>VLOOKUP('intouch变量（离散）'!$A201,基本表格!$G:$Q,10,FALSE)</f>
        <v>No</v>
      </c>
      <c r="R201" t="str">
        <f t="shared" si="24"/>
        <v>DB1100,X700.4 2412+P5-M2 刨片机料仓1#出料螺旋B 反馈频率 下限保护使能</v>
      </c>
      <c r="S201">
        <v>0</v>
      </c>
      <c r="T201">
        <v>0</v>
      </c>
    </row>
    <row r="202" spans="1:20">
      <c r="A202" t="s">
        <v>358</v>
      </c>
      <c r="B202" s="11" t="str">
        <f t="shared" si="23"/>
        <v>CHP1</v>
      </c>
      <c r="C202" s="11" t="str">
        <f>VLOOKUP('intouch变量（离散）'!$A202,基本表格!$G:$Q,2,FALSE)</f>
        <v>2412+P5-M2 刨片机料仓1#出料螺旋B 反馈频率 上限报警</v>
      </c>
      <c r="D202" t="s">
        <v>154</v>
      </c>
      <c r="E202" t="str">
        <f t="shared" si="19"/>
        <v>No</v>
      </c>
      <c r="F202" t="str">
        <f t="shared" si="20"/>
        <v>0</v>
      </c>
      <c r="G202" t="s">
        <v>154</v>
      </c>
      <c r="H202" t="s">
        <v>155</v>
      </c>
      <c r="I202" t="str">
        <f t="shared" si="21"/>
        <v/>
      </c>
      <c r="J202" t="str">
        <f t="shared" si="22"/>
        <v/>
      </c>
      <c r="K202" t="str">
        <f>VLOOKUP('intouch变量（离散）'!$A202,基本表格!$G:$Q,9,FALSE)</f>
        <v>None</v>
      </c>
      <c r="L202">
        <v>1</v>
      </c>
      <c r="M202" t="s">
        <v>156</v>
      </c>
      <c r="N202" t="s">
        <v>157</v>
      </c>
      <c r="O202" t="s">
        <v>158</v>
      </c>
      <c r="P202" t="str">
        <f>VLOOKUP('intouch变量（离散）'!$A202,基本表格!$G:$Q,3,FALSE)</f>
        <v>DB1100,X700.5</v>
      </c>
      <c r="Q202" t="str">
        <f>VLOOKUP('intouch变量（离散）'!$A202,基本表格!$G:$Q,10,FALSE)</f>
        <v>Yes</v>
      </c>
      <c r="R202" t="str">
        <f t="shared" si="24"/>
        <v>DB1100,X700.5 2412+P5-M2 刨片机料仓1#出料螺旋B 反馈频率 上限报警</v>
      </c>
      <c r="S202">
        <v>0</v>
      </c>
      <c r="T202">
        <v>0</v>
      </c>
    </row>
    <row r="203" spans="1:20">
      <c r="A203" t="s">
        <v>359</v>
      </c>
      <c r="B203" s="11" t="str">
        <f t="shared" si="23"/>
        <v>CHP1</v>
      </c>
      <c r="C203" s="11" t="str">
        <f>VLOOKUP('intouch变量（离散）'!$A203,基本表格!$G:$Q,2,FALSE)</f>
        <v>2412+P5-M2 刨片机料仓1#出料螺旋B 反馈频率 下限报警</v>
      </c>
      <c r="D203" t="s">
        <v>154</v>
      </c>
      <c r="E203" t="str">
        <f t="shared" si="19"/>
        <v>No</v>
      </c>
      <c r="F203" t="str">
        <f t="shared" si="20"/>
        <v>0</v>
      </c>
      <c r="G203" t="s">
        <v>154</v>
      </c>
      <c r="H203" t="s">
        <v>155</v>
      </c>
      <c r="I203" t="str">
        <f t="shared" si="21"/>
        <v/>
      </c>
      <c r="J203" t="str">
        <f t="shared" si="22"/>
        <v/>
      </c>
      <c r="K203" t="str">
        <f>VLOOKUP('intouch变量（离散）'!$A203,基本表格!$G:$Q,9,FALSE)</f>
        <v>None</v>
      </c>
      <c r="L203">
        <v>1</v>
      </c>
      <c r="M203" t="s">
        <v>156</v>
      </c>
      <c r="N203" t="s">
        <v>157</v>
      </c>
      <c r="O203" t="s">
        <v>158</v>
      </c>
      <c r="P203" t="str">
        <f>VLOOKUP('intouch变量（离散）'!$A203,基本表格!$G:$Q,3,FALSE)</f>
        <v>DB1100,X700.6</v>
      </c>
      <c r="Q203" t="str">
        <f>VLOOKUP('intouch变量（离散）'!$A203,基本表格!$G:$Q,10,FALSE)</f>
        <v>Yes</v>
      </c>
      <c r="R203" t="str">
        <f t="shared" si="24"/>
        <v>DB1100,X700.6 2412+P5-M2 刨片机料仓1#出料螺旋B 反馈频率 下限报警</v>
      </c>
      <c r="S203">
        <v>0</v>
      </c>
      <c r="T203">
        <v>0</v>
      </c>
    </row>
    <row r="204" spans="1:20">
      <c r="A204" t="s">
        <v>360</v>
      </c>
      <c r="B204" s="11" t="str">
        <f t="shared" si="23"/>
        <v>CHP1</v>
      </c>
      <c r="C204" s="11" t="str">
        <f>VLOOKUP('intouch变量（离散）'!$A204,基本表格!$G:$Q,2,FALSE)</f>
        <v>2412+P5-M2 刨片机料仓1#出料螺旋B 反馈频率 上上限报警</v>
      </c>
      <c r="D204" t="s">
        <v>154</v>
      </c>
      <c r="E204" t="str">
        <f t="shared" si="19"/>
        <v>No</v>
      </c>
      <c r="F204" t="str">
        <f t="shared" si="20"/>
        <v>0</v>
      </c>
      <c r="G204" t="s">
        <v>154</v>
      </c>
      <c r="H204" t="s">
        <v>155</v>
      </c>
      <c r="I204" t="str">
        <f t="shared" si="21"/>
        <v/>
      </c>
      <c r="J204" t="str">
        <f t="shared" si="22"/>
        <v/>
      </c>
      <c r="K204" t="str">
        <f>VLOOKUP('intouch变量（离散）'!$A204,基本表格!$G:$Q,9,FALSE)</f>
        <v>On</v>
      </c>
      <c r="L204">
        <v>1</v>
      </c>
      <c r="M204" t="s">
        <v>156</v>
      </c>
      <c r="N204" t="s">
        <v>157</v>
      </c>
      <c r="O204" t="s">
        <v>158</v>
      </c>
      <c r="P204" t="str">
        <f>VLOOKUP('intouch变量（离散）'!$A204,基本表格!$G:$Q,3,FALSE)</f>
        <v>DB1100,X700.7</v>
      </c>
      <c r="Q204" t="str">
        <f>VLOOKUP('intouch变量（离散）'!$A204,基本表格!$G:$Q,10,FALSE)</f>
        <v>Yes</v>
      </c>
      <c r="R204" t="str">
        <f t="shared" si="24"/>
        <v>DB1100,X700.7 2412+P5-M2 刨片机料仓1#出料螺旋B 反馈频率 上上限报警</v>
      </c>
      <c r="S204">
        <v>0</v>
      </c>
      <c r="T204">
        <v>0</v>
      </c>
    </row>
    <row r="205" spans="1:20">
      <c r="A205" t="s">
        <v>361</v>
      </c>
      <c r="B205" s="11" t="str">
        <f t="shared" si="23"/>
        <v>CHP1</v>
      </c>
      <c r="C205" s="11" t="str">
        <f>VLOOKUP('intouch变量（离散）'!$A205,基本表格!$G:$Q,2,FALSE)</f>
        <v>2412+P5-M2 刨片机料仓1#出料螺旋B 反馈频率 下下限报警</v>
      </c>
      <c r="D205" t="s">
        <v>154</v>
      </c>
      <c r="E205" t="str">
        <f t="shared" si="19"/>
        <v>No</v>
      </c>
      <c r="F205" t="str">
        <f t="shared" si="20"/>
        <v>0</v>
      </c>
      <c r="G205" t="s">
        <v>154</v>
      </c>
      <c r="H205" t="s">
        <v>155</v>
      </c>
      <c r="I205" t="str">
        <f t="shared" si="21"/>
        <v/>
      </c>
      <c r="J205" t="str">
        <f t="shared" si="22"/>
        <v/>
      </c>
      <c r="K205" t="str">
        <f>VLOOKUP('intouch变量（离散）'!$A205,基本表格!$G:$Q,9,FALSE)</f>
        <v>On</v>
      </c>
      <c r="L205">
        <v>1</v>
      </c>
      <c r="M205" t="s">
        <v>156</v>
      </c>
      <c r="N205" t="s">
        <v>157</v>
      </c>
      <c r="O205" t="s">
        <v>158</v>
      </c>
      <c r="P205" t="str">
        <f>VLOOKUP('intouch变量（离散）'!$A205,基本表格!$G:$Q,3,FALSE)</f>
        <v>DB1100,X701.0</v>
      </c>
      <c r="Q205" t="str">
        <f>VLOOKUP('intouch变量（离散）'!$A205,基本表格!$G:$Q,10,FALSE)</f>
        <v>Yes</v>
      </c>
      <c r="R205" t="str">
        <f t="shared" si="24"/>
        <v>DB1100,X701.0 2412+P5-M2 刨片机料仓1#出料螺旋B 反馈频率 下下限报警</v>
      </c>
      <c r="S205">
        <v>0</v>
      </c>
      <c r="T205">
        <v>0</v>
      </c>
    </row>
    <row r="206" spans="1:20">
      <c r="A206" t="s">
        <v>362</v>
      </c>
      <c r="B206" s="11" t="str">
        <f t="shared" si="23"/>
        <v>CHP1</v>
      </c>
      <c r="C206" s="11" t="str">
        <f>VLOOKUP('intouch变量（离散）'!$A206,基本表格!$G:$Q,2,FALSE)</f>
        <v>2412+P5-M2 刨片机料仓1#出料螺旋B 反馈频率 极限报警</v>
      </c>
      <c r="D206" t="s">
        <v>154</v>
      </c>
      <c r="E206" t="str">
        <f t="shared" si="19"/>
        <v>No</v>
      </c>
      <c r="F206" t="str">
        <f t="shared" si="20"/>
        <v>0</v>
      </c>
      <c r="G206" t="s">
        <v>154</v>
      </c>
      <c r="H206" t="s">
        <v>155</v>
      </c>
      <c r="I206" t="str">
        <f t="shared" si="21"/>
        <v/>
      </c>
      <c r="J206" t="str">
        <f t="shared" si="22"/>
        <v/>
      </c>
      <c r="K206" t="str">
        <f>VLOOKUP('intouch变量（离散）'!$A206,基本表格!$G:$Q,9,FALSE)</f>
        <v>On</v>
      </c>
      <c r="L206">
        <v>1</v>
      </c>
      <c r="M206" t="s">
        <v>156</v>
      </c>
      <c r="N206" t="s">
        <v>157</v>
      </c>
      <c r="O206" t="s">
        <v>158</v>
      </c>
      <c r="P206" t="str">
        <f>VLOOKUP('intouch变量（离散）'!$A206,基本表格!$G:$Q,3,FALSE)</f>
        <v>DB1100,X701.1</v>
      </c>
      <c r="Q206" t="str">
        <f>VLOOKUP('intouch变量（离散）'!$A206,基本表格!$G:$Q,10,FALSE)</f>
        <v>Yes</v>
      </c>
      <c r="R206" t="str">
        <f t="shared" si="24"/>
        <v>DB1100,X701.1 2412+P5-M2 刨片机料仓1#出料螺旋B 反馈频率 极限报警</v>
      </c>
      <c r="S206">
        <v>0</v>
      </c>
      <c r="T206">
        <v>0</v>
      </c>
    </row>
    <row r="207" spans="1:20">
      <c r="A207" t="s">
        <v>363</v>
      </c>
      <c r="B207" s="11" t="str">
        <f t="shared" si="23"/>
        <v>CHP1</v>
      </c>
      <c r="C207" s="11" t="str">
        <f>VLOOKUP('intouch变量（离散）'!$A207,基本表格!$G:$Q,2,FALSE)</f>
        <v>2412+P5-M2 刨片机料仓1#出料螺旋B 反馈频率 传感器断线报警</v>
      </c>
      <c r="D207" t="s">
        <v>154</v>
      </c>
      <c r="E207" t="str">
        <f t="shared" si="19"/>
        <v>No</v>
      </c>
      <c r="F207" t="str">
        <f t="shared" si="20"/>
        <v>0</v>
      </c>
      <c r="G207" t="s">
        <v>154</v>
      </c>
      <c r="H207" t="s">
        <v>155</v>
      </c>
      <c r="I207" t="str">
        <f t="shared" si="21"/>
        <v/>
      </c>
      <c r="J207" t="str">
        <f t="shared" si="22"/>
        <v/>
      </c>
      <c r="K207" t="str">
        <f>VLOOKUP('intouch变量（离散）'!$A207,基本表格!$G:$Q,9,FALSE)</f>
        <v>On</v>
      </c>
      <c r="L207">
        <v>1</v>
      </c>
      <c r="M207" t="s">
        <v>156</v>
      </c>
      <c r="N207" t="s">
        <v>157</v>
      </c>
      <c r="O207" t="s">
        <v>158</v>
      </c>
      <c r="P207" t="str">
        <f>VLOOKUP('intouch变量（离散）'!$A207,基本表格!$G:$Q,3,FALSE)</f>
        <v>DB1100,X701.2</v>
      </c>
      <c r="Q207" t="str">
        <f>VLOOKUP('intouch变量（离散）'!$A207,基本表格!$G:$Q,10,FALSE)</f>
        <v>Yes</v>
      </c>
      <c r="R207" t="str">
        <f t="shared" si="24"/>
        <v>DB1100,X701.2 2412+P5-M2 刨片机料仓1#出料螺旋B 反馈频率 传感器断线报警</v>
      </c>
      <c r="S207">
        <v>0</v>
      </c>
      <c r="T207">
        <v>0</v>
      </c>
    </row>
    <row r="208" spans="1:20">
      <c r="A208" t="s">
        <v>364</v>
      </c>
      <c r="B208" s="11" t="str">
        <f t="shared" si="23"/>
        <v>CHP1</v>
      </c>
      <c r="C208" s="11" t="str">
        <f>VLOOKUP('intouch变量（离散）'!$A208,基本表格!$G:$Q,2,FALSE)</f>
        <v>2412+P5-M2 刨片机料仓1#出料螺旋B 变频器通讯 备妥（不能与正转信号使用同一个）</v>
      </c>
      <c r="D208" t="s">
        <v>154</v>
      </c>
      <c r="E208" t="str">
        <f t="shared" si="19"/>
        <v>No</v>
      </c>
      <c r="F208" t="str">
        <f t="shared" si="20"/>
        <v>0</v>
      </c>
      <c r="G208" t="s">
        <v>154</v>
      </c>
      <c r="H208" t="s">
        <v>155</v>
      </c>
      <c r="I208" t="str">
        <f t="shared" si="21"/>
        <v/>
      </c>
      <c r="J208" t="str">
        <f t="shared" si="22"/>
        <v/>
      </c>
      <c r="K208" t="str">
        <f>VLOOKUP('intouch变量（离散）'!$A208,基本表格!$G:$Q,9,FALSE)</f>
        <v>None</v>
      </c>
      <c r="L208">
        <v>1</v>
      </c>
      <c r="M208" t="s">
        <v>156</v>
      </c>
      <c r="N208" t="s">
        <v>157</v>
      </c>
      <c r="O208" t="s">
        <v>158</v>
      </c>
      <c r="P208" t="str">
        <f>VLOOKUP('intouch变量（离散）'!$A208,基本表格!$G:$Q,3,FALSE)</f>
        <v>DB1100,X750.0</v>
      </c>
      <c r="Q208" t="str">
        <f>VLOOKUP('intouch变量（离散）'!$A208,基本表格!$G:$Q,10,FALSE)</f>
        <v>Yes</v>
      </c>
      <c r="R208" t="str">
        <f t="shared" si="24"/>
        <v>DB1100,X750.0 2412+P5-M2 刨片机料仓1#出料螺旋B 变频器通讯 备妥（不能与正转信号使用同一个）</v>
      </c>
      <c r="S208">
        <v>0</v>
      </c>
      <c r="T208">
        <v>0</v>
      </c>
    </row>
    <row r="209" spans="1:20">
      <c r="A209" t="s">
        <v>365</v>
      </c>
      <c r="B209" s="11" t="str">
        <f t="shared" si="23"/>
        <v>CHP1</v>
      </c>
      <c r="C209" s="11" t="str">
        <f>VLOOKUP('intouch变量（离散）'!$A209,基本表格!$G:$Q,2,FALSE)</f>
        <v>2412+P5-M2 刨片机料仓1#出料螺旋B 变频器通讯 正转</v>
      </c>
      <c r="D209" t="s">
        <v>154</v>
      </c>
      <c r="E209" t="str">
        <f t="shared" si="19"/>
        <v>No</v>
      </c>
      <c r="F209" t="str">
        <f t="shared" si="20"/>
        <v>0</v>
      </c>
      <c r="G209" t="s">
        <v>154</v>
      </c>
      <c r="H209" t="s">
        <v>155</v>
      </c>
      <c r="I209" t="str">
        <f t="shared" si="21"/>
        <v/>
      </c>
      <c r="J209" t="str">
        <f t="shared" si="22"/>
        <v/>
      </c>
      <c r="K209" t="str">
        <f>VLOOKUP('intouch变量（离散）'!$A209,基本表格!$G:$Q,9,FALSE)</f>
        <v>None</v>
      </c>
      <c r="L209">
        <v>1</v>
      </c>
      <c r="M209" t="s">
        <v>156</v>
      </c>
      <c r="N209" t="s">
        <v>157</v>
      </c>
      <c r="O209" t="s">
        <v>158</v>
      </c>
      <c r="P209" t="str">
        <f>VLOOKUP('intouch变量（离散）'!$A209,基本表格!$G:$Q,3,FALSE)</f>
        <v>DB1100,X750.1</v>
      </c>
      <c r="Q209" t="str">
        <f>VLOOKUP('intouch变量（离散）'!$A209,基本表格!$G:$Q,10,FALSE)</f>
        <v>Yes</v>
      </c>
      <c r="R209" t="str">
        <f t="shared" si="24"/>
        <v>DB1100,X750.1 2412+P5-M2 刨片机料仓1#出料螺旋B 变频器通讯 正转</v>
      </c>
      <c r="S209">
        <v>0</v>
      </c>
      <c r="T209">
        <v>0</v>
      </c>
    </row>
    <row r="210" spans="1:20">
      <c r="A210" t="s">
        <v>366</v>
      </c>
      <c r="B210" s="11" t="str">
        <f t="shared" si="23"/>
        <v>CHP1</v>
      </c>
      <c r="C210" s="11" t="str">
        <f>VLOOKUP('intouch变量（离散）'!$A210,基本表格!$G:$Q,2,FALSE)</f>
        <v>2412+P5-M2 刨片机料仓1#出料螺旋B 变频器通讯 反转</v>
      </c>
      <c r="D210" t="s">
        <v>154</v>
      </c>
      <c r="E210" t="str">
        <f t="shared" si="19"/>
        <v>No</v>
      </c>
      <c r="F210" t="str">
        <f t="shared" si="20"/>
        <v>0</v>
      </c>
      <c r="G210" t="s">
        <v>154</v>
      </c>
      <c r="H210" t="s">
        <v>155</v>
      </c>
      <c r="I210" t="str">
        <f t="shared" si="21"/>
        <v/>
      </c>
      <c r="J210" t="str">
        <f t="shared" si="22"/>
        <v/>
      </c>
      <c r="K210" t="str">
        <f>VLOOKUP('intouch变量（离散）'!$A210,基本表格!$G:$Q,9,FALSE)</f>
        <v>None</v>
      </c>
      <c r="L210">
        <v>1</v>
      </c>
      <c r="M210" t="s">
        <v>156</v>
      </c>
      <c r="N210" t="s">
        <v>157</v>
      </c>
      <c r="O210" t="s">
        <v>158</v>
      </c>
      <c r="P210" t="str">
        <f>VLOOKUP('intouch变量（离散）'!$A210,基本表格!$G:$Q,3,FALSE)</f>
        <v>DB1100,X750.2</v>
      </c>
      <c r="Q210" t="str">
        <f>VLOOKUP('intouch变量（离散）'!$A210,基本表格!$G:$Q,10,FALSE)</f>
        <v>Yes</v>
      </c>
      <c r="R210" t="str">
        <f t="shared" si="24"/>
        <v>DB1100,X750.2 2412+P5-M2 刨片机料仓1#出料螺旋B 变频器通讯 反转</v>
      </c>
      <c r="S210">
        <v>0</v>
      </c>
      <c r="T210">
        <v>0</v>
      </c>
    </row>
    <row r="211" spans="1:20">
      <c r="A211" t="s">
        <v>367</v>
      </c>
      <c r="B211" s="11" t="str">
        <f t="shared" si="23"/>
        <v>CHP1</v>
      </c>
      <c r="C211" s="11" t="str">
        <f>VLOOKUP('intouch变量（离散）'!$A211,基本表格!$G:$Q,2,FALSE)</f>
        <v>2412+P5-M2 刨片机料仓1#出料螺旋B 变频器通讯 故障复位</v>
      </c>
      <c r="D211" t="s">
        <v>154</v>
      </c>
      <c r="E211" t="str">
        <f t="shared" si="19"/>
        <v>No</v>
      </c>
      <c r="F211" t="str">
        <f t="shared" si="20"/>
        <v>0</v>
      </c>
      <c r="G211" t="s">
        <v>154</v>
      </c>
      <c r="H211" t="s">
        <v>155</v>
      </c>
      <c r="I211" t="str">
        <f t="shared" si="21"/>
        <v/>
      </c>
      <c r="J211" t="str">
        <f t="shared" si="22"/>
        <v/>
      </c>
      <c r="K211" t="str">
        <f>VLOOKUP('intouch变量（离散）'!$A211,基本表格!$G:$Q,9,FALSE)</f>
        <v>None</v>
      </c>
      <c r="L211">
        <v>1</v>
      </c>
      <c r="M211" t="s">
        <v>156</v>
      </c>
      <c r="N211" t="s">
        <v>157</v>
      </c>
      <c r="O211" t="s">
        <v>158</v>
      </c>
      <c r="P211" t="str">
        <f>VLOOKUP('intouch变量（离散）'!$A211,基本表格!$G:$Q,3,FALSE)</f>
        <v>DB1100,X750.3</v>
      </c>
      <c r="Q211" t="str">
        <f>VLOOKUP('intouch变量（离散）'!$A211,基本表格!$G:$Q,10,FALSE)</f>
        <v>No</v>
      </c>
      <c r="R211" t="str">
        <f t="shared" si="24"/>
        <v>DB1100,X750.3 2412+P5-M2 刨片机料仓1#出料螺旋B 变频器通讯 故障复位</v>
      </c>
      <c r="S211">
        <v>0</v>
      </c>
      <c r="T211">
        <v>0</v>
      </c>
    </row>
    <row r="212" spans="1:20">
      <c r="A212" t="s">
        <v>368</v>
      </c>
      <c r="B212" s="11" t="str">
        <f t="shared" si="23"/>
        <v>CHP1</v>
      </c>
      <c r="C212" s="11" t="str">
        <f>VLOOKUP('intouch变量（离散）'!$A212,基本表格!$G:$Q,2,FALSE)</f>
        <v>2412+P5-M2 刨片机料仓1#出料螺旋B 变频器通讯 备妥反馈</v>
      </c>
      <c r="D212" t="s">
        <v>154</v>
      </c>
      <c r="E212" t="str">
        <f t="shared" si="19"/>
        <v>No</v>
      </c>
      <c r="F212" t="str">
        <f t="shared" si="20"/>
        <v>0</v>
      </c>
      <c r="G212" t="s">
        <v>154</v>
      </c>
      <c r="H212" t="s">
        <v>155</v>
      </c>
      <c r="I212" t="str">
        <f t="shared" si="21"/>
        <v/>
      </c>
      <c r="J212" t="str">
        <f t="shared" si="22"/>
        <v/>
      </c>
      <c r="K212" t="str">
        <f>VLOOKUP('intouch变量（离散）'!$A212,基本表格!$G:$Q,9,FALSE)</f>
        <v>None</v>
      </c>
      <c r="L212">
        <v>1</v>
      </c>
      <c r="M212" t="s">
        <v>156</v>
      </c>
      <c r="N212" t="s">
        <v>157</v>
      </c>
      <c r="O212" t="s">
        <v>158</v>
      </c>
      <c r="P212" t="str">
        <f>VLOOKUP('intouch变量（离散）'!$A212,基本表格!$G:$Q,3,FALSE)</f>
        <v>DB1100,X750.4</v>
      </c>
      <c r="Q212" t="str">
        <f>VLOOKUP('intouch变量（离散）'!$A212,基本表格!$G:$Q,10,FALSE)</f>
        <v>Yes</v>
      </c>
      <c r="R212" t="str">
        <f t="shared" si="24"/>
        <v>DB1100,X750.4 2412+P5-M2 刨片机料仓1#出料螺旋B 变频器通讯 备妥反馈</v>
      </c>
      <c r="S212">
        <v>0</v>
      </c>
      <c r="T212">
        <v>0</v>
      </c>
    </row>
    <row r="213" spans="1:20">
      <c r="A213" t="s">
        <v>369</v>
      </c>
      <c r="B213" s="11" t="str">
        <f t="shared" si="23"/>
        <v>CHP1</v>
      </c>
      <c r="C213" s="11" t="str">
        <f>VLOOKUP('intouch变量（离散）'!$A213,基本表格!$G:$Q,2,FALSE)</f>
        <v>2412+P5-M2 刨片机料仓1#出料螺旋B 变频器通讯 正转反馈</v>
      </c>
      <c r="D213" t="s">
        <v>154</v>
      </c>
      <c r="E213" t="str">
        <f t="shared" si="19"/>
        <v>No</v>
      </c>
      <c r="F213" t="str">
        <f t="shared" si="20"/>
        <v>0</v>
      </c>
      <c r="G213" t="s">
        <v>154</v>
      </c>
      <c r="H213" t="s">
        <v>155</v>
      </c>
      <c r="I213" t="str">
        <f t="shared" si="21"/>
        <v/>
      </c>
      <c r="J213" t="str">
        <f t="shared" si="22"/>
        <v/>
      </c>
      <c r="K213" t="str">
        <f>VLOOKUP('intouch变量（离散）'!$A213,基本表格!$G:$Q,9,FALSE)</f>
        <v>None</v>
      </c>
      <c r="L213">
        <v>1</v>
      </c>
      <c r="M213" t="s">
        <v>156</v>
      </c>
      <c r="N213" t="s">
        <v>157</v>
      </c>
      <c r="O213" t="s">
        <v>158</v>
      </c>
      <c r="P213" t="str">
        <f>VLOOKUP('intouch变量（离散）'!$A213,基本表格!$G:$Q,3,FALSE)</f>
        <v>DB1100,X750.5</v>
      </c>
      <c r="Q213" t="str">
        <f>VLOOKUP('intouch变量（离散）'!$A213,基本表格!$G:$Q,10,FALSE)</f>
        <v>Yes</v>
      </c>
      <c r="R213" t="str">
        <f t="shared" si="24"/>
        <v>DB1100,X750.5 2412+P5-M2 刨片机料仓1#出料螺旋B 变频器通讯 正转反馈</v>
      </c>
      <c r="S213">
        <v>0</v>
      </c>
      <c r="T213">
        <v>0</v>
      </c>
    </row>
    <row r="214" spans="1:20">
      <c r="A214" t="s">
        <v>370</v>
      </c>
      <c r="B214" s="11" t="str">
        <f t="shared" si="23"/>
        <v>CHP1</v>
      </c>
      <c r="C214" s="11" t="str">
        <f>VLOOKUP('intouch变量（离散）'!$A214,基本表格!$G:$Q,2,FALSE)</f>
        <v>2412+P5-M2 刨片机料仓1#出料螺旋B 变频器通讯 反转反馈</v>
      </c>
      <c r="D214" t="s">
        <v>154</v>
      </c>
      <c r="E214" t="str">
        <f t="shared" si="19"/>
        <v>No</v>
      </c>
      <c r="F214" t="str">
        <f t="shared" si="20"/>
        <v>0</v>
      </c>
      <c r="G214" t="s">
        <v>154</v>
      </c>
      <c r="H214" t="s">
        <v>155</v>
      </c>
      <c r="I214" t="str">
        <f t="shared" si="21"/>
        <v/>
      </c>
      <c r="J214" t="str">
        <f t="shared" si="22"/>
        <v/>
      </c>
      <c r="K214" t="str">
        <f>VLOOKUP('intouch变量（离散）'!$A214,基本表格!$G:$Q,9,FALSE)</f>
        <v>None</v>
      </c>
      <c r="L214">
        <v>1</v>
      </c>
      <c r="M214" t="s">
        <v>156</v>
      </c>
      <c r="N214" t="s">
        <v>157</v>
      </c>
      <c r="O214" t="s">
        <v>158</v>
      </c>
      <c r="P214" t="str">
        <f>VLOOKUP('intouch变量（离散）'!$A214,基本表格!$G:$Q,3,FALSE)</f>
        <v>DB1100,X750.6</v>
      </c>
      <c r="Q214" t="str">
        <f>VLOOKUP('intouch变量（离散）'!$A214,基本表格!$G:$Q,10,FALSE)</f>
        <v>Yes</v>
      </c>
      <c r="R214" t="str">
        <f t="shared" si="24"/>
        <v>DB1100,X750.6 2412+P5-M2 刨片机料仓1#出料螺旋B 变频器通讯 反转反馈</v>
      </c>
      <c r="S214">
        <v>0</v>
      </c>
      <c r="T214">
        <v>0</v>
      </c>
    </row>
    <row r="215" spans="1:20">
      <c r="A215" t="s">
        <v>371</v>
      </c>
      <c r="B215" s="11" t="str">
        <f t="shared" si="23"/>
        <v>CHP1</v>
      </c>
      <c r="C215" s="11" t="str">
        <f>VLOOKUP('intouch变量（离散）'!$A215,基本表格!$G:$Q,2,FALSE)</f>
        <v>2412+P5-M2 刨片机料仓1#出料螺旋B 变频器通讯 变频器备用</v>
      </c>
      <c r="D215" t="s">
        <v>154</v>
      </c>
      <c r="E215" t="str">
        <f t="shared" si="19"/>
        <v>No</v>
      </c>
      <c r="F215" t="str">
        <f t="shared" si="20"/>
        <v>0</v>
      </c>
      <c r="G215" t="s">
        <v>154</v>
      </c>
      <c r="H215" t="s">
        <v>155</v>
      </c>
      <c r="I215" t="str">
        <f t="shared" si="21"/>
        <v/>
      </c>
      <c r="J215" t="str">
        <f t="shared" si="22"/>
        <v/>
      </c>
      <c r="K215" t="str">
        <f>VLOOKUP('intouch变量（离散）'!$A215,基本表格!$G:$Q,9,FALSE)</f>
        <v>None</v>
      </c>
      <c r="L215">
        <v>1</v>
      </c>
      <c r="M215" t="s">
        <v>156</v>
      </c>
      <c r="N215" t="s">
        <v>157</v>
      </c>
      <c r="O215" t="s">
        <v>158</v>
      </c>
      <c r="P215" t="str">
        <f>VLOOKUP('intouch变量（离散）'!$A215,基本表格!$G:$Q,3,FALSE)</f>
        <v>DB1100,X750.7</v>
      </c>
      <c r="Q215" t="str">
        <f>VLOOKUP('intouch变量（离散）'!$A215,基本表格!$G:$Q,10,FALSE)</f>
        <v>Yes</v>
      </c>
      <c r="R215" t="str">
        <f t="shared" si="24"/>
        <v>DB1100,X750.7 2412+P5-M2 刨片机料仓1#出料螺旋B 变频器通讯 变频器备用</v>
      </c>
      <c r="S215">
        <v>0</v>
      </c>
      <c r="T215">
        <v>0</v>
      </c>
    </row>
    <row r="216" spans="1:20">
      <c r="A216" t="s">
        <v>372</v>
      </c>
      <c r="B216" s="11" t="str">
        <f t="shared" si="23"/>
        <v>CHP1</v>
      </c>
      <c r="C216" s="11" t="str">
        <f>VLOOKUP('intouch变量（离散）'!$A216,基本表格!$G:$Q,2,FALSE)</f>
        <v>2412+P5-M2 刨片机料仓1#出料螺旋B 变频器通讯 变频器报警</v>
      </c>
      <c r="D216" t="s">
        <v>154</v>
      </c>
      <c r="E216" t="str">
        <f t="shared" si="19"/>
        <v>No</v>
      </c>
      <c r="F216" t="str">
        <f t="shared" si="20"/>
        <v>0</v>
      </c>
      <c r="G216" t="s">
        <v>154</v>
      </c>
      <c r="H216" t="s">
        <v>155</v>
      </c>
      <c r="I216" t="str">
        <f t="shared" si="21"/>
        <v/>
      </c>
      <c r="J216" t="str">
        <f t="shared" si="22"/>
        <v/>
      </c>
      <c r="K216" t="str">
        <f>VLOOKUP('intouch变量（离散）'!$A216,基本表格!$G:$Q,9,FALSE)</f>
        <v>On</v>
      </c>
      <c r="L216">
        <v>1</v>
      </c>
      <c r="M216" t="s">
        <v>156</v>
      </c>
      <c r="N216" t="s">
        <v>157</v>
      </c>
      <c r="O216" t="s">
        <v>158</v>
      </c>
      <c r="P216" t="str">
        <f>VLOOKUP('intouch变量（离散）'!$A216,基本表格!$G:$Q,3,FALSE)</f>
        <v>DB1100,X751.0</v>
      </c>
      <c r="Q216" t="str">
        <f>VLOOKUP('intouch变量（离散）'!$A216,基本表格!$G:$Q,10,FALSE)</f>
        <v>Yes</v>
      </c>
      <c r="R216" t="str">
        <f t="shared" si="24"/>
        <v>DB1100,X751.0 2412+P5-M2 刨片机料仓1#出料螺旋B 变频器通讯 变频器报警</v>
      </c>
      <c r="S216">
        <v>0</v>
      </c>
      <c r="T216">
        <v>0</v>
      </c>
    </row>
    <row r="217" spans="1:20">
      <c r="A217" t="s">
        <v>373</v>
      </c>
      <c r="B217" s="11" t="str">
        <f t="shared" si="23"/>
        <v>CHP1</v>
      </c>
      <c r="C217" s="11" t="str">
        <f>VLOOKUP('intouch变量（离散）'!$A217,基本表格!$G:$Q,2,FALSE)</f>
        <v>2412+P5-M2 刨片机料仓1#出料螺旋B 反馈转速 上限保护使能</v>
      </c>
      <c r="D217" t="s">
        <v>154</v>
      </c>
      <c r="E217" t="str">
        <f t="shared" si="19"/>
        <v>Yes</v>
      </c>
      <c r="F217" t="str">
        <f t="shared" si="20"/>
        <v>900</v>
      </c>
      <c r="G217" t="s">
        <v>154</v>
      </c>
      <c r="H217" t="s">
        <v>155</v>
      </c>
      <c r="I217" t="str">
        <f t="shared" si="21"/>
        <v>禁用</v>
      </c>
      <c r="J217" t="str">
        <f t="shared" si="22"/>
        <v>启用</v>
      </c>
      <c r="K217" t="str">
        <f>VLOOKUP('intouch变量（离散）'!$A217,基本表格!$G:$Q,9,FALSE)</f>
        <v>None</v>
      </c>
      <c r="L217">
        <v>1</v>
      </c>
      <c r="M217" t="s">
        <v>156</v>
      </c>
      <c r="N217" t="s">
        <v>157</v>
      </c>
      <c r="O217" t="s">
        <v>158</v>
      </c>
      <c r="P217" t="str">
        <f>VLOOKUP('intouch变量（离散）'!$A217,基本表格!$G:$Q,3,FALSE)</f>
        <v>DB1100,X800.3</v>
      </c>
      <c r="Q217" t="str">
        <f>VLOOKUP('intouch变量（离散）'!$A217,基本表格!$G:$Q,10,FALSE)</f>
        <v>No</v>
      </c>
      <c r="R217" t="str">
        <f t="shared" si="24"/>
        <v>DB1100,X800.3 2412+P5-M2 刨片机料仓1#出料螺旋B 反馈转速 上限保护使能</v>
      </c>
      <c r="S217">
        <v>0</v>
      </c>
      <c r="T217">
        <v>0</v>
      </c>
    </row>
    <row r="218" spans="1:20">
      <c r="A218" t="s">
        <v>374</v>
      </c>
      <c r="B218" s="11" t="str">
        <f t="shared" si="23"/>
        <v>CHP1</v>
      </c>
      <c r="C218" s="11" t="str">
        <f>VLOOKUP('intouch变量（离散）'!$A218,基本表格!$G:$Q,2,FALSE)</f>
        <v>2412+P5-M2 刨片机料仓1#出料螺旋B 反馈转速 下限保护使能</v>
      </c>
      <c r="D218" t="s">
        <v>154</v>
      </c>
      <c r="E218" t="str">
        <f t="shared" si="19"/>
        <v>Yes</v>
      </c>
      <c r="F218" t="str">
        <f t="shared" si="20"/>
        <v>900</v>
      </c>
      <c r="G218" t="s">
        <v>154</v>
      </c>
      <c r="H218" t="s">
        <v>155</v>
      </c>
      <c r="I218" t="str">
        <f t="shared" si="21"/>
        <v>禁用</v>
      </c>
      <c r="J218" t="str">
        <f t="shared" si="22"/>
        <v>启用</v>
      </c>
      <c r="K218" t="str">
        <f>VLOOKUP('intouch变量（离散）'!$A218,基本表格!$G:$Q,9,FALSE)</f>
        <v>None</v>
      </c>
      <c r="L218">
        <v>1</v>
      </c>
      <c r="M218" t="s">
        <v>156</v>
      </c>
      <c r="N218" t="s">
        <v>157</v>
      </c>
      <c r="O218" t="s">
        <v>158</v>
      </c>
      <c r="P218" t="str">
        <f>VLOOKUP('intouch变量（离散）'!$A218,基本表格!$G:$Q,3,FALSE)</f>
        <v>DB1100,X800.4</v>
      </c>
      <c r="Q218" t="str">
        <f>VLOOKUP('intouch变量（离散）'!$A218,基本表格!$G:$Q,10,FALSE)</f>
        <v>No</v>
      </c>
      <c r="R218" t="str">
        <f t="shared" si="24"/>
        <v>DB1100,X800.4 2412+P5-M2 刨片机料仓1#出料螺旋B 反馈转速 下限保护使能</v>
      </c>
      <c r="S218">
        <v>0</v>
      </c>
      <c r="T218">
        <v>0</v>
      </c>
    </row>
    <row r="219" spans="1:20">
      <c r="A219" t="s">
        <v>375</v>
      </c>
      <c r="B219" s="11" t="str">
        <f t="shared" si="23"/>
        <v>CHP1</v>
      </c>
      <c r="C219" s="11" t="str">
        <f>VLOOKUP('intouch变量（离散）'!$A219,基本表格!$G:$Q,2,FALSE)</f>
        <v>2412+P5-M2 刨片机料仓1#出料螺旋B 反馈转速 上限报警</v>
      </c>
      <c r="D219" t="s">
        <v>154</v>
      </c>
      <c r="E219" t="str">
        <f t="shared" si="19"/>
        <v>No</v>
      </c>
      <c r="F219" t="str">
        <f t="shared" si="20"/>
        <v>0</v>
      </c>
      <c r="G219" t="s">
        <v>154</v>
      </c>
      <c r="H219" t="s">
        <v>155</v>
      </c>
      <c r="I219" t="str">
        <f t="shared" si="21"/>
        <v/>
      </c>
      <c r="J219" t="str">
        <f t="shared" si="22"/>
        <v/>
      </c>
      <c r="K219" t="str">
        <f>VLOOKUP('intouch变量（离散）'!$A219,基本表格!$G:$Q,9,FALSE)</f>
        <v>None</v>
      </c>
      <c r="L219">
        <v>1</v>
      </c>
      <c r="M219" t="s">
        <v>156</v>
      </c>
      <c r="N219" t="s">
        <v>157</v>
      </c>
      <c r="O219" t="s">
        <v>158</v>
      </c>
      <c r="P219" t="str">
        <f>VLOOKUP('intouch变量（离散）'!$A219,基本表格!$G:$Q,3,FALSE)</f>
        <v>DB1100,X800.5</v>
      </c>
      <c r="Q219" t="str">
        <f>VLOOKUP('intouch变量（离散）'!$A219,基本表格!$G:$Q,10,FALSE)</f>
        <v>Yes</v>
      </c>
      <c r="R219" t="str">
        <f t="shared" si="24"/>
        <v>DB1100,X800.5 2412+P5-M2 刨片机料仓1#出料螺旋B 反馈转速 上限报警</v>
      </c>
      <c r="S219">
        <v>0</v>
      </c>
      <c r="T219">
        <v>0</v>
      </c>
    </row>
    <row r="220" spans="1:20">
      <c r="A220" t="s">
        <v>376</v>
      </c>
      <c r="B220" s="11" t="str">
        <f t="shared" si="23"/>
        <v>CHP1</v>
      </c>
      <c r="C220" s="11" t="str">
        <f>VLOOKUP('intouch变量（离散）'!$A220,基本表格!$G:$Q,2,FALSE)</f>
        <v>2412+P5-M2 刨片机料仓1#出料螺旋B 反馈转速 下限报警</v>
      </c>
      <c r="D220" t="s">
        <v>154</v>
      </c>
      <c r="E220" t="str">
        <f t="shared" si="19"/>
        <v>No</v>
      </c>
      <c r="F220" t="str">
        <f t="shared" si="20"/>
        <v>0</v>
      </c>
      <c r="G220" t="s">
        <v>154</v>
      </c>
      <c r="H220" t="s">
        <v>155</v>
      </c>
      <c r="I220" t="str">
        <f t="shared" si="21"/>
        <v/>
      </c>
      <c r="J220" t="str">
        <f t="shared" si="22"/>
        <v/>
      </c>
      <c r="K220" t="str">
        <f>VLOOKUP('intouch变量（离散）'!$A220,基本表格!$G:$Q,9,FALSE)</f>
        <v>None</v>
      </c>
      <c r="L220">
        <v>1</v>
      </c>
      <c r="M220" t="s">
        <v>156</v>
      </c>
      <c r="N220" t="s">
        <v>157</v>
      </c>
      <c r="O220" t="s">
        <v>158</v>
      </c>
      <c r="P220" t="str">
        <f>VLOOKUP('intouch变量（离散）'!$A220,基本表格!$G:$Q,3,FALSE)</f>
        <v>DB1100,X800.6</v>
      </c>
      <c r="Q220" t="str">
        <f>VLOOKUP('intouch变量（离散）'!$A220,基本表格!$G:$Q,10,FALSE)</f>
        <v>Yes</v>
      </c>
      <c r="R220" t="str">
        <f t="shared" si="24"/>
        <v>DB1100,X800.6 2412+P5-M2 刨片机料仓1#出料螺旋B 反馈转速 下限报警</v>
      </c>
      <c r="S220">
        <v>0</v>
      </c>
      <c r="T220">
        <v>0</v>
      </c>
    </row>
    <row r="221" spans="1:20">
      <c r="A221" t="s">
        <v>377</v>
      </c>
      <c r="B221" s="11" t="str">
        <f t="shared" si="23"/>
        <v>CHP1</v>
      </c>
      <c r="C221" s="11" t="str">
        <f>VLOOKUP('intouch变量（离散）'!$A221,基本表格!$G:$Q,2,FALSE)</f>
        <v>2412+P5-M2 刨片机料仓1#出料螺旋B 反馈转速 上上限报警</v>
      </c>
      <c r="D221" t="s">
        <v>154</v>
      </c>
      <c r="E221" t="str">
        <f t="shared" si="19"/>
        <v>No</v>
      </c>
      <c r="F221" t="str">
        <f t="shared" si="20"/>
        <v>0</v>
      </c>
      <c r="G221" t="s">
        <v>154</v>
      </c>
      <c r="H221" t="s">
        <v>155</v>
      </c>
      <c r="I221" t="str">
        <f t="shared" si="21"/>
        <v/>
      </c>
      <c r="J221" t="str">
        <f t="shared" si="22"/>
        <v/>
      </c>
      <c r="K221" t="str">
        <f>VLOOKUP('intouch变量（离散）'!$A221,基本表格!$G:$Q,9,FALSE)</f>
        <v>On</v>
      </c>
      <c r="L221">
        <v>1</v>
      </c>
      <c r="M221" t="s">
        <v>156</v>
      </c>
      <c r="N221" t="s">
        <v>157</v>
      </c>
      <c r="O221" t="s">
        <v>158</v>
      </c>
      <c r="P221" t="str">
        <f>VLOOKUP('intouch变量（离散）'!$A221,基本表格!$G:$Q,3,FALSE)</f>
        <v>DB1100,X800.7</v>
      </c>
      <c r="Q221" t="str">
        <f>VLOOKUP('intouch变量（离散）'!$A221,基本表格!$G:$Q,10,FALSE)</f>
        <v>Yes</v>
      </c>
      <c r="R221" t="str">
        <f t="shared" si="24"/>
        <v>DB1100,X800.7 2412+P5-M2 刨片机料仓1#出料螺旋B 反馈转速 上上限报警</v>
      </c>
      <c r="S221">
        <v>0</v>
      </c>
      <c r="T221">
        <v>0</v>
      </c>
    </row>
    <row r="222" spans="1:20">
      <c r="A222" t="s">
        <v>378</v>
      </c>
      <c r="B222" s="11" t="str">
        <f t="shared" si="23"/>
        <v>CHP1</v>
      </c>
      <c r="C222" s="11" t="str">
        <f>VLOOKUP('intouch变量（离散）'!$A222,基本表格!$G:$Q,2,FALSE)</f>
        <v>2412+P5-M2 刨片机料仓1#出料螺旋B 反馈转速 下下限报警</v>
      </c>
      <c r="D222" t="s">
        <v>154</v>
      </c>
      <c r="E222" t="str">
        <f t="shared" si="19"/>
        <v>No</v>
      </c>
      <c r="F222" t="str">
        <f t="shared" si="20"/>
        <v>0</v>
      </c>
      <c r="G222" t="s">
        <v>154</v>
      </c>
      <c r="H222" t="s">
        <v>155</v>
      </c>
      <c r="I222" t="str">
        <f t="shared" si="21"/>
        <v/>
      </c>
      <c r="J222" t="str">
        <f t="shared" si="22"/>
        <v/>
      </c>
      <c r="K222" t="str">
        <f>VLOOKUP('intouch变量（离散）'!$A222,基本表格!$G:$Q,9,FALSE)</f>
        <v>On</v>
      </c>
      <c r="L222">
        <v>1</v>
      </c>
      <c r="M222" t="s">
        <v>156</v>
      </c>
      <c r="N222" t="s">
        <v>157</v>
      </c>
      <c r="O222" t="s">
        <v>158</v>
      </c>
      <c r="P222" t="str">
        <f>VLOOKUP('intouch变量（离散）'!$A222,基本表格!$G:$Q,3,FALSE)</f>
        <v>DB1100,X801.0</v>
      </c>
      <c r="Q222" t="str">
        <f>VLOOKUP('intouch变量（离散）'!$A222,基本表格!$G:$Q,10,FALSE)</f>
        <v>Yes</v>
      </c>
      <c r="R222" t="str">
        <f t="shared" si="24"/>
        <v>DB1100,X801.0 2412+P5-M2 刨片机料仓1#出料螺旋B 反馈转速 下下限报警</v>
      </c>
      <c r="S222">
        <v>0</v>
      </c>
      <c r="T222">
        <v>0</v>
      </c>
    </row>
    <row r="223" spans="1:20">
      <c r="A223" t="s">
        <v>379</v>
      </c>
      <c r="B223" s="11" t="str">
        <f t="shared" si="23"/>
        <v>CHP1</v>
      </c>
      <c r="C223" s="11" t="str">
        <f>VLOOKUP('intouch变量（离散）'!$A223,基本表格!$G:$Q,2,FALSE)</f>
        <v>2412+P5-M2 刨片机料仓1#出料螺旋B 反馈转速 极限报警</v>
      </c>
      <c r="D223" t="s">
        <v>154</v>
      </c>
      <c r="E223" t="str">
        <f t="shared" si="19"/>
        <v>No</v>
      </c>
      <c r="F223" t="str">
        <f t="shared" si="20"/>
        <v>0</v>
      </c>
      <c r="G223" t="s">
        <v>154</v>
      </c>
      <c r="H223" t="s">
        <v>155</v>
      </c>
      <c r="I223" t="str">
        <f t="shared" si="21"/>
        <v/>
      </c>
      <c r="J223" t="str">
        <f t="shared" si="22"/>
        <v/>
      </c>
      <c r="K223" t="str">
        <f>VLOOKUP('intouch变量（离散）'!$A223,基本表格!$G:$Q,9,FALSE)</f>
        <v>On</v>
      </c>
      <c r="L223">
        <v>1</v>
      </c>
      <c r="M223" t="s">
        <v>156</v>
      </c>
      <c r="N223" t="s">
        <v>157</v>
      </c>
      <c r="O223" t="s">
        <v>158</v>
      </c>
      <c r="P223" t="str">
        <f>VLOOKUP('intouch变量（离散）'!$A223,基本表格!$G:$Q,3,FALSE)</f>
        <v>DB1100,X801.1</v>
      </c>
      <c r="Q223" t="str">
        <f>VLOOKUP('intouch变量（离散）'!$A223,基本表格!$G:$Q,10,FALSE)</f>
        <v>Yes</v>
      </c>
      <c r="R223" t="str">
        <f t="shared" si="24"/>
        <v>DB1100,X801.1 2412+P5-M2 刨片机料仓1#出料螺旋B 反馈转速 极限报警</v>
      </c>
      <c r="S223">
        <v>0</v>
      </c>
      <c r="T223">
        <v>0</v>
      </c>
    </row>
    <row r="224" spans="1:20">
      <c r="A224" t="s">
        <v>380</v>
      </c>
      <c r="B224" s="11" t="str">
        <f t="shared" si="23"/>
        <v>CHP1</v>
      </c>
      <c r="C224" s="11" t="str">
        <f>VLOOKUP('intouch变量（离散）'!$A224,基本表格!$G:$Q,2,FALSE)</f>
        <v>2412+P5-M2 刨片机料仓1#出料螺旋B 反馈转速 传感器断线报警</v>
      </c>
      <c r="D224" t="s">
        <v>154</v>
      </c>
      <c r="E224" t="str">
        <f t="shared" si="19"/>
        <v>No</v>
      </c>
      <c r="F224" t="str">
        <f t="shared" si="20"/>
        <v>0</v>
      </c>
      <c r="G224" t="s">
        <v>154</v>
      </c>
      <c r="H224" t="s">
        <v>155</v>
      </c>
      <c r="I224" t="str">
        <f t="shared" si="21"/>
        <v/>
      </c>
      <c r="J224" t="str">
        <f t="shared" si="22"/>
        <v/>
      </c>
      <c r="K224" t="str">
        <f>VLOOKUP('intouch变量（离散）'!$A224,基本表格!$G:$Q,9,FALSE)</f>
        <v>On</v>
      </c>
      <c r="L224">
        <v>1</v>
      </c>
      <c r="M224" t="s">
        <v>156</v>
      </c>
      <c r="N224" t="s">
        <v>157</v>
      </c>
      <c r="O224" t="s">
        <v>158</v>
      </c>
      <c r="P224" t="str">
        <f>VLOOKUP('intouch变量（离散）'!$A224,基本表格!$G:$Q,3,FALSE)</f>
        <v>DB1100,X801.2</v>
      </c>
      <c r="Q224" t="str">
        <f>VLOOKUP('intouch变量（离散）'!$A224,基本表格!$G:$Q,10,FALSE)</f>
        <v>Yes</v>
      </c>
      <c r="R224" t="str">
        <f t="shared" si="24"/>
        <v>DB1100,X801.2 2412+P5-M2 刨片机料仓1#出料螺旋B 反馈转速 传感器断线报警</v>
      </c>
      <c r="S224">
        <v>0</v>
      </c>
      <c r="T224">
        <v>0</v>
      </c>
    </row>
    <row r="225" spans="1:20">
      <c r="A225" t="s">
        <v>381</v>
      </c>
      <c r="B225" s="11" t="str">
        <f t="shared" si="23"/>
        <v>CHP1</v>
      </c>
      <c r="C225" s="11" t="str">
        <f>VLOOKUP('intouch变量（离散）'!$A225,基本表格!$G:$Q,2,FALSE)</f>
        <v>2412+P5-M2 刨片机料仓1#出料螺旋B 反馈电流 上限保护使能</v>
      </c>
      <c r="D225" t="s">
        <v>154</v>
      </c>
      <c r="E225" t="str">
        <f t="shared" si="19"/>
        <v>Yes</v>
      </c>
      <c r="F225" t="str">
        <f t="shared" si="20"/>
        <v>900</v>
      </c>
      <c r="G225" t="s">
        <v>154</v>
      </c>
      <c r="H225" t="s">
        <v>155</v>
      </c>
      <c r="I225" t="str">
        <f t="shared" si="21"/>
        <v>禁用</v>
      </c>
      <c r="J225" t="str">
        <f t="shared" si="22"/>
        <v>启用</v>
      </c>
      <c r="K225" t="str">
        <f>VLOOKUP('intouch变量（离散）'!$A225,基本表格!$G:$Q,9,FALSE)</f>
        <v>None</v>
      </c>
      <c r="L225">
        <v>1</v>
      </c>
      <c r="M225" t="s">
        <v>156</v>
      </c>
      <c r="N225" t="s">
        <v>157</v>
      </c>
      <c r="O225" t="s">
        <v>158</v>
      </c>
      <c r="P225" t="str">
        <f>VLOOKUP('intouch变量（离散）'!$A225,基本表格!$G:$Q,3,FALSE)</f>
        <v>DB1100,X850.3</v>
      </c>
      <c r="Q225" t="str">
        <f>VLOOKUP('intouch变量（离散）'!$A225,基本表格!$G:$Q,10,FALSE)</f>
        <v>No</v>
      </c>
      <c r="R225" t="str">
        <f t="shared" si="24"/>
        <v>DB1100,X850.3 2412+P5-M2 刨片机料仓1#出料螺旋B 反馈电流 上限保护使能</v>
      </c>
      <c r="S225">
        <v>0</v>
      </c>
      <c r="T225">
        <v>0</v>
      </c>
    </row>
    <row r="226" spans="1:20">
      <c r="A226" t="s">
        <v>382</v>
      </c>
      <c r="B226" s="11" t="str">
        <f t="shared" si="23"/>
        <v>CHP1</v>
      </c>
      <c r="C226" s="11" t="str">
        <f>VLOOKUP('intouch变量（离散）'!$A226,基本表格!$G:$Q,2,FALSE)</f>
        <v>2412+P5-M2 刨片机料仓1#出料螺旋B 反馈电流 下限保护使能</v>
      </c>
      <c r="D226" t="s">
        <v>154</v>
      </c>
      <c r="E226" t="str">
        <f t="shared" si="19"/>
        <v>Yes</v>
      </c>
      <c r="F226" t="str">
        <f t="shared" si="20"/>
        <v>900</v>
      </c>
      <c r="G226" t="s">
        <v>154</v>
      </c>
      <c r="H226" t="s">
        <v>155</v>
      </c>
      <c r="I226" t="str">
        <f t="shared" si="21"/>
        <v>禁用</v>
      </c>
      <c r="J226" t="str">
        <f t="shared" si="22"/>
        <v>启用</v>
      </c>
      <c r="K226" t="str">
        <f>VLOOKUP('intouch变量（离散）'!$A226,基本表格!$G:$Q,9,FALSE)</f>
        <v>None</v>
      </c>
      <c r="L226">
        <v>1</v>
      </c>
      <c r="M226" t="s">
        <v>156</v>
      </c>
      <c r="N226" t="s">
        <v>157</v>
      </c>
      <c r="O226" t="s">
        <v>158</v>
      </c>
      <c r="P226" t="str">
        <f>VLOOKUP('intouch变量（离散）'!$A226,基本表格!$G:$Q,3,FALSE)</f>
        <v>DB1100,X850.4</v>
      </c>
      <c r="Q226" t="str">
        <f>VLOOKUP('intouch变量（离散）'!$A226,基本表格!$G:$Q,10,FALSE)</f>
        <v>No</v>
      </c>
      <c r="R226" t="str">
        <f t="shared" si="24"/>
        <v>DB1100,X850.4 2412+P5-M2 刨片机料仓1#出料螺旋B 反馈电流 下限保护使能</v>
      </c>
      <c r="S226">
        <v>0</v>
      </c>
      <c r="T226">
        <v>0</v>
      </c>
    </row>
    <row r="227" spans="1:20">
      <c r="A227" t="s">
        <v>383</v>
      </c>
      <c r="B227" s="11" t="str">
        <f t="shared" si="23"/>
        <v>CHP1</v>
      </c>
      <c r="C227" s="11" t="str">
        <f>VLOOKUP('intouch变量（离散）'!$A227,基本表格!$G:$Q,2,FALSE)</f>
        <v>2412+P5-M2 刨片机料仓1#出料螺旋B 反馈电流 上限报警</v>
      </c>
      <c r="D227" t="s">
        <v>154</v>
      </c>
      <c r="E227" t="str">
        <f t="shared" si="19"/>
        <v>No</v>
      </c>
      <c r="F227" t="str">
        <f t="shared" si="20"/>
        <v>0</v>
      </c>
      <c r="G227" t="s">
        <v>154</v>
      </c>
      <c r="H227" t="s">
        <v>155</v>
      </c>
      <c r="I227" t="str">
        <f t="shared" si="21"/>
        <v/>
      </c>
      <c r="J227" t="str">
        <f t="shared" si="22"/>
        <v/>
      </c>
      <c r="K227" t="str">
        <f>VLOOKUP('intouch变量（离散）'!$A227,基本表格!$G:$Q,9,FALSE)</f>
        <v>None</v>
      </c>
      <c r="L227">
        <v>1</v>
      </c>
      <c r="M227" t="s">
        <v>156</v>
      </c>
      <c r="N227" t="s">
        <v>157</v>
      </c>
      <c r="O227" t="s">
        <v>158</v>
      </c>
      <c r="P227" t="str">
        <f>VLOOKUP('intouch变量（离散）'!$A227,基本表格!$G:$Q,3,FALSE)</f>
        <v>DB1100,X850.5</v>
      </c>
      <c r="Q227" t="str">
        <f>VLOOKUP('intouch变量（离散）'!$A227,基本表格!$G:$Q,10,FALSE)</f>
        <v>Yes</v>
      </c>
      <c r="R227" t="str">
        <f t="shared" si="24"/>
        <v>DB1100,X850.5 2412+P5-M2 刨片机料仓1#出料螺旋B 反馈电流 上限报警</v>
      </c>
      <c r="S227">
        <v>0</v>
      </c>
      <c r="T227">
        <v>0</v>
      </c>
    </row>
    <row r="228" spans="1:20">
      <c r="A228" t="s">
        <v>384</v>
      </c>
      <c r="B228" s="11" t="str">
        <f t="shared" si="23"/>
        <v>CHP1</v>
      </c>
      <c r="C228" s="11" t="str">
        <f>VLOOKUP('intouch变量（离散）'!$A228,基本表格!$G:$Q,2,FALSE)</f>
        <v>2412+P5-M2 刨片机料仓1#出料螺旋B 反馈电流 下限报警</v>
      </c>
      <c r="D228" t="s">
        <v>154</v>
      </c>
      <c r="E228" t="str">
        <f t="shared" si="19"/>
        <v>No</v>
      </c>
      <c r="F228" t="str">
        <f t="shared" si="20"/>
        <v>0</v>
      </c>
      <c r="G228" t="s">
        <v>154</v>
      </c>
      <c r="H228" t="s">
        <v>155</v>
      </c>
      <c r="I228" t="str">
        <f t="shared" si="21"/>
        <v/>
      </c>
      <c r="J228" t="str">
        <f t="shared" si="22"/>
        <v/>
      </c>
      <c r="K228" t="str">
        <f>VLOOKUP('intouch变量（离散）'!$A228,基本表格!$G:$Q,9,FALSE)</f>
        <v>None</v>
      </c>
      <c r="L228">
        <v>1</v>
      </c>
      <c r="M228" t="s">
        <v>156</v>
      </c>
      <c r="N228" t="s">
        <v>157</v>
      </c>
      <c r="O228" t="s">
        <v>158</v>
      </c>
      <c r="P228" t="str">
        <f>VLOOKUP('intouch变量（离散）'!$A228,基本表格!$G:$Q,3,FALSE)</f>
        <v>DB1100,X850.6</v>
      </c>
      <c r="Q228" t="str">
        <f>VLOOKUP('intouch变量（离散）'!$A228,基本表格!$G:$Q,10,FALSE)</f>
        <v>Yes</v>
      </c>
      <c r="R228" t="str">
        <f t="shared" si="24"/>
        <v>DB1100,X850.6 2412+P5-M2 刨片机料仓1#出料螺旋B 反馈电流 下限报警</v>
      </c>
      <c r="S228">
        <v>0</v>
      </c>
      <c r="T228">
        <v>0</v>
      </c>
    </row>
    <row r="229" spans="1:20">
      <c r="A229" t="s">
        <v>385</v>
      </c>
      <c r="B229" s="11" t="str">
        <f t="shared" si="23"/>
        <v>CHP1</v>
      </c>
      <c r="C229" s="11" t="str">
        <f>VLOOKUP('intouch变量（离散）'!$A229,基本表格!$G:$Q,2,FALSE)</f>
        <v>2412+P5-M2 刨片机料仓1#出料螺旋B 反馈电流 上上限报警</v>
      </c>
      <c r="D229" t="s">
        <v>154</v>
      </c>
      <c r="E229" t="str">
        <f t="shared" si="19"/>
        <v>No</v>
      </c>
      <c r="F229" t="str">
        <f t="shared" si="20"/>
        <v>0</v>
      </c>
      <c r="G229" t="s">
        <v>154</v>
      </c>
      <c r="H229" t="s">
        <v>155</v>
      </c>
      <c r="I229" t="str">
        <f t="shared" si="21"/>
        <v/>
      </c>
      <c r="J229" t="str">
        <f t="shared" si="22"/>
        <v/>
      </c>
      <c r="K229" t="str">
        <f>VLOOKUP('intouch变量（离散）'!$A229,基本表格!$G:$Q,9,FALSE)</f>
        <v>On</v>
      </c>
      <c r="L229">
        <v>1</v>
      </c>
      <c r="M229" t="s">
        <v>156</v>
      </c>
      <c r="N229" t="s">
        <v>157</v>
      </c>
      <c r="O229" t="s">
        <v>158</v>
      </c>
      <c r="P229" t="str">
        <f>VLOOKUP('intouch变量（离散）'!$A229,基本表格!$G:$Q,3,FALSE)</f>
        <v>DB1100,X850.7</v>
      </c>
      <c r="Q229" t="str">
        <f>VLOOKUP('intouch变量（离散）'!$A229,基本表格!$G:$Q,10,FALSE)</f>
        <v>Yes</v>
      </c>
      <c r="R229" t="str">
        <f t="shared" si="24"/>
        <v>DB1100,X850.7 2412+P5-M2 刨片机料仓1#出料螺旋B 反馈电流 上上限报警</v>
      </c>
      <c r="S229">
        <v>0</v>
      </c>
      <c r="T229">
        <v>0</v>
      </c>
    </row>
    <row r="230" spans="1:20">
      <c r="A230" t="s">
        <v>386</v>
      </c>
      <c r="B230" s="11" t="str">
        <f t="shared" si="23"/>
        <v>CHP1</v>
      </c>
      <c r="C230" s="11" t="str">
        <f>VLOOKUP('intouch变量（离散）'!$A230,基本表格!$G:$Q,2,FALSE)</f>
        <v>2412+P5-M2 刨片机料仓1#出料螺旋B 反馈电流 下下限报警</v>
      </c>
      <c r="D230" t="s">
        <v>154</v>
      </c>
      <c r="E230" t="str">
        <f t="shared" si="19"/>
        <v>No</v>
      </c>
      <c r="F230" t="str">
        <f t="shared" si="20"/>
        <v>0</v>
      </c>
      <c r="G230" t="s">
        <v>154</v>
      </c>
      <c r="H230" t="s">
        <v>155</v>
      </c>
      <c r="I230" t="str">
        <f t="shared" si="21"/>
        <v/>
      </c>
      <c r="J230" t="str">
        <f t="shared" si="22"/>
        <v/>
      </c>
      <c r="K230" t="str">
        <f>VLOOKUP('intouch变量（离散）'!$A230,基本表格!$G:$Q,9,FALSE)</f>
        <v>On</v>
      </c>
      <c r="L230">
        <v>1</v>
      </c>
      <c r="M230" t="s">
        <v>156</v>
      </c>
      <c r="N230" t="s">
        <v>157</v>
      </c>
      <c r="O230" t="s">
        <v>158</v>
      </c>
      <c r="P230" t="str">
        <f>VLOOKUP('intouch变量（离散）'!$A230,基本表格!$G:$Q,3,FALSE)</f>
        <v>DB1100,X851.0</v>
      </c>
      <c r="Q230" t="str">
        <f>VLOOKUP('intouch变量（离散）'!$A230,基本表格!$G:$Q,10,FALSE)</f>
        <v>Yes</v>
      </c>
      <c r="R230" t="str">
        <f t="shared" si="24"/>
        <v>DB1100,X851.0 2412+P5-M2 刨片机料仓1#出料螺旋B 反馈电流 下下限报警</v>
      </c>
      <c r="S230">
        <v>0</v>
      </c>
      <c r="T230">
        <v>0</v>
      </c>
    </row>
    <row r="231" spans="1:20">
      <c r="A231" t="s">
        <v>387</v>
      </c>
      <c r="B231" s="11" t="str">
        <f t="shared" si="23"/>
        <v>CHP1</v>
      </c>
      <c r="C231" s="11" t="str">
        <f>VLOOKUP('intouch变量（离散）'!$A231,基本表格!$G:$Q,2,FALSE)</f>
        <v>2412+P5-M2 刨片机料仓1#出料螺旋B 反馈电流 极限报警</v>
      </c>
      <c r="D231" t="s">
        <v>154</v>
      </c>
      <c r="E231" t="str">
        <f t="shared" si="19"/>
        <v>No</v>
      </c>
      <c r="F231" t="str">
        <f t="shared" si="20"/>
        <v>0</v>
      </c>
      <c r="G231" t="s">
        <v>154</v>
      </c>
      <c r="H231" t="s">
        <v>155</v>
      </c>
      <c r="I231" t="str">
        <f t="shared" si="21"/>
        <v/>
      </c>
      <c r="J231" t="str">
        <f t="shared" si="22"/>
        <v/>
      </c>
      <c r="K231" t="str">
        <f>VLOOKUP('intouch变量（离散）'!$A231,基本表格!$G:$Q,9,FALSE)</f>
        <v>On</v>
      </c>
      <c r="L231">
        <v>1</v>
      </c>
      <c r="M231" t="s">
        <v>156</v>
      </c>
      <c r="N231" t="s">
        <v>157</v>
      </c>
      <c r="O231" t="s">
        <v>158</v>
      </c>
      <c r="P231" t="str">
        <f>VLOOKUP('intouch变量（离散）'!$A231,基本表格!$G:$Q,3,FALSE)</f>
        <v>DB1100,X851.1</v>
      </c>
      <c r="Q231" t="str">
        <f>VLOOKUP('intouch变量（离散）'!$A231,基本表格!$G:$Q,10,FALSE)</f>
        <v>Yes</v>
      </c>
      <c r="R231" t="str">
        <f t="shared" si="24"/>
        <v>DB1100,X851.1 2412+P5-M2 刨片机料仓1#出料螺旋B 反馈电流 极限报警</v>
      </c>
      <c r="S231">
        <v>0</v>
      </c>
      <c r="T231">
        <v>0</v>
      </c>
    </row>
    <row r="232" spans="1:20">
      <c r="A232" t="s">
        <v>388</v>
      </c>
      <c r="B232" s="11" t="str">
        <f t="shared" si="23"/>
        <v>CHP1</v>
      </c>
      <c r="C232" s="11" t="str">
        <f>VLOOKUP('intouch变量（离散）'!$A232,基本表格!$G:$Q,2,FALSE)</f>
        <v>2412+P5-M2 刨片机料仓1#出料螺旋B 反馈电流 传感器断线报警</v>
      </c>
      <c r="D232" t="s">
        <v>154</v>
      </c>
      <c r="E232" t="str">
        <f t="shared" si="19"/>
        <v>No</v>
      </c>
      <c r="F232" t="str">
        <f t="shared" si="20"/>
        <v>0</v>
      </c>
      <c r="G232" t="s">
        <v>154</v>
      </c>
      <c r="H232" t="s">
        <v>155</v>
      </c>
      <c r="I232" t="str">
        <f t="shared" si="21"/>
        <v/>
      </c>
      <c r="J232" t="str">
        <f t="shared" si="22"/>
        <v/>
      </c>
      <c r="K232" t="str">
        <f>VLOOKUP('intouch变量（离散）'!$A232,基本表格!$G:$Q,9,FALSE)</f>
        <v>On</v>
      </c>
      <c r="L232">
        <v>1</v>
      </c>
      <c r="M232" t="s">
        <v>156</v>
      </c>
      <c r="N232" t="s">
        <v>157</v>
      </c>
      <c r="O232" t="s">
        <v>158</v>
      </c>
      <c r="P232" t="str">
        <f>VLOOKUP('intouch变量（离散）'!$A232,基本表格!$G:$Q,3,FALSE)</f>
        <v>DB1100,X851.2</v>
      </c>
      <c r="Q232" t="str">
        <f>VLOOKUP('intouch变量（离散）'!$A232,基本表格!$G:$Q,10,FALSE)</f>
        <v>Yes</v>
      </c>
      <c r="R232" t="str">
        <f t="shared" si="24"/>
        <v>DB1100,X851.2 2412+P5-M2 刨片机料仓1#出料螺旋B 反馈电流 传感器断线报警</v>
      </c>
      <c r="S232">
        <v>0</v>
      </c>
      <c r="T232">
        <v>0</v>
      </c>
    </row>
    <row r="233" spans="1:20">
      <c r="A233" t="s">
        <v>389</v>
      </c>
      <c r="B233" s="11" t="str">
        <f t="shared" si="23"/>
        <v>CHP1</v>
      </c>
      <c r="C233" s="11" t="str">
        <f>VLOOKUP('intouch变量（离散）'!$A233,基本表格!$G:$Q,2,FALSE)</f>
        <v>2415+P6-M10 1#刨片机振动器 电机控制 使能</v>
      </c>
      <c r="D233" t="s">
        <v>154</v>
      </c>
      <c r="E233" t="str">
        <f t="shared" si="19"/>
        <v>No</v>
      </c>
      <c r="F233" t="str">
        <f t="shared" si="20"/>
        <v>0</v>
      </c>
      <c r="G233" t="s">
        <v>154</v>
      </c>
      <c r="H233" t="s">
        <v>155</v>
      </c>
      <c r="I233" t="str">
        <f t="shared" si="21"/>
        <v/>
      </c>
      <c r="J233" t="str">
        <f t="shared" si="22"/>
        <v/>
      </c>
      <c r="K233" t="str">
        <f>VLOOKUP('intouch变量（离散）'!$A233,基本表格!$G:$Q,9,FALSE)</f>
        <v>None</v>
      </c>
      <c r="L233">
        <v>1</v>
      </c>
      <c r="M233" t="s">
        <v>156</v>
      </c>
      <c r="N233" t="s">
        <v>157</v>
      </c>
      <c r="O233" t="s">
        <v>158</v>
      </c>
      <c r="P233" t="str">
        <f>VLOOKUP('intouch变量（离散）'!$A233,基本表格!$G:$Q,3,FALSE)</f>
        <v>DB1100,X1500.0</v>
      </c>
      <c r="Q233" t="str">
        <f>VLOOKUP('intouch变量（离散）'!$A233,基本表格!$G:$Q,10,FALSE)</f>
        <v>No</v>
      </c>
      <c r="R233" t="str">
        <f t="shared" si="24"/>
        <v>DB1100,X1500.0 2415+P6-M10 1#刨片机振动器 电机控制 使能</v>
      </c>
      <c r="S233">
        <v>0</v>
      </c>
      <c r="T233">
        <v>0</v>
      </c>
    </row>
    <row r="234" spans="1:20">
      <c r="A234" t="s">
        <v>390</v>
      </c>
      <c r="B234" s="11" t="str">
        <f t="shared" si="23"/>
        <v>CHP1</v>
      </c>
      <c r="C234" s="11" t="str">
        <f>VLOOKUP('intouch变量（离散）'!$A234,基本表格!$G:$Q,2,FALSE)</f>
        <v>2415+P6-M10 1#刨片机振动器 电机控制 手自动状态</v>
      </c>
      <c r="D234" t="s">
        <v>154</v>
      </c>
      <c r="E234" t="str">
        <f t="shared" si="19"/>
        <v>No</v>
      </c>
      <c r="F234" t="str">
        <f t="shared" si="20"/>
        <v>0</v>
      </c>
      <c r="G234" t="s">
        <v>154</v>
      </c>
      <c r="H234" t="s">
        <v>155</v>
      </c>
      <c r="I234" t="str">
        <f t="shared" si="21"/>
        <v/>
      </c>
      <c r="J234" t="str">
        <f t="shared" si="22"/>
        <v/>
      </c>
      <c r="K234" t="str">
        <f>VLOOKUP('intouch变量（离散）'!$A234,基本表格!$G:$Q,9,FALSE)</f>
        <v>None</v>
      </c>
      <c r="L234">
        <v>1</v>
      </c>
      <c r="M234" t="s">
        <v>156</v>
      </c>
      <c r="N234" t="s">
        <v>157</v>
      </c>
      <c r="O234" t="s">
        <v>158</v>
      </c>
      <c r="P234" t="str">
        <f>VLOOKUP('intouch变量（离散）'!$A234,基本表格!$G:$Q,3,FALSE)</f>
        <v>DB1100,X1500.3</v>
      </c>
      <c r="Q234" t="str">
        <f>VLOOKUP('intouch变量（离散）'!$A234,基本表格!$G:$Q,10,FALSE)</f>
        <v>Yes</v>
      </c>
      <c r="R234" t="str">
        <f t="shared" si="24"/>
        <v>DB1100,X1500.3 2415+P6-M10 1#刨片机振动器 电机控制 手自动状态</v>
      </c>
      <c r="S234">
        <v>0</v>
      </c>
      <c r="T234">
        <v>0</v>
      </c>
    </row>
    <row r="235" spans="1:20">
      <c r="A235" t="s">
        <v>391</v>
      </c>
      <c r="B235" s="11" t="str">
        <f t="shared" si="23"/>
        <v>CHP1</v>
      </c>
      <c r="C235" s="11" t="str">
        <f>VLOOKUP('intouch变量（离散）'!$A235,基本表格!$G:$Q,2,FALSE)</f>
        <v>2415+P6-M10 1#刨片机振动器 电机控制 本地/远程(检修/待机）</v>
      </c>
      <c r="D235" t="s">
        <v>154</v>
      </c>
      <c r="E235" t="str">
        <f t="shared" si="19"/>
        <v>No</v>
      </c>
      <c r="F235" t="str">
        <f t="shared" si="20"/>
        <v>0</v>
      </c>
      <c r="G235" t="s">
        <v>154</v>
      </c>
      <c r="H235" t="s">
        <v>155</v>
      </c>
      <c r="I235" t="str">
        <f t="shared" si="21"/>
        <v/>
      </c>
      <c r="J235" t="str">
        <f t="shared" si="22"/>
        <v/>
      </c>
      <c r="K235" t="str">
        <f>VLOOKUP('intouch变量（离散）'!$A235,基本表格!$G:$Q,9,FALSE)</f>
        <v>None</v>
      </c>
      <c r="L235">
        <v>1</v>
      </c>
      <c r="M235" t="s">
        <v>156</v>
      </c>
      <c r="N235" t="s">
        <v>157</v>
      </c>
      <c r="O235" t="s">
        <v>158</v>
      </c>
      <c r="P235" t="str">
        <f>VLOOKUP('intouch变量（离散）'!$A235,基本表格!$G:$Q,3,FALSE)</f>
        <v>DB1100,X1500.4</v>
      </c>
      <c r="Q235" t="str">
        <f>VLOOKUP('intouch变量（离散）'!$A235,基本表格!$G:$Q,10,FALSE)</f>
        <v>Yes</v>
      </c>
      <c r="R235" t="str">
        <f t="shared" si="24"/>
        <v>DB1100,X1500.4 2415+P6-M10 1#刨片机振动器 电机控制 本地/远程(检修/待机）</v>
      </c>
      <c r="S235">
        <v>0</v>
      </c>
      <c r="T235">
        <v>0</v>
      </c>
    </row>
    <row r="236" spans="1:20">
      <c r="A236" t="s">
        <v>392</v>
      </c>
      <c r="B236" s="11" t="str">
        <f t="shared" si="23"/>
        <v>CHP1</v>
      </c>
      <c r="C236" s="11" t="str">
        <f>VLOOKUP('intouch变量（离散）'!$A236,基本表格!$G:$Q,2,FALSE)</f>
        <v>2415+P6-M10 1#刨片机振动器 电机控制 开启_上位机(正转)</v>
      </c>
      <c r="D236" t="s">
        <v>154</v>
      </c>
      <c r="E236" t="str">
        <f t="shared" si="19"/>
        <v>No</v>
      </c>
      <c r="F236" t="str">
        <f t="shared" si="20"/>
        <v>0</v>
      </c>
      <c r="G236" t="s">
        <v>154</v>
      </c>
      <c r="H236" t="s">
        <v>155</v>
      </c>
      <c r="I236" t="str">
        <f t="shared" si="21"/>
        <v/>
      </c>
      <c r="J236" t="str">
        <f t="shared" si="22"/>
        <v/>
      </c>
      <c r="K236" t="str">
        <f>VLOOKUP('intouch变量（离散）'!$A236,基本表格!$G:$Q,9,FALSE)</f>
        <v>None</v>
      </c>
      <c r="L236">
        <v>1</v>
      </c>
      <c r="M236" t="s">
        <v>156</v>
      </c>
      <c r="N236" t="s">
        <v>157</v>
      </c>
      <c r="O236" t="s">
        <v>158</v>
      </c>
      <c r="P236" t="str">
        <f>VLOOKUP('intouch变量（离散）'!$A236,基本表格!$G:$Q,3,FALSE)</f>
        <v>DB1100,X1500.6</v>
      </c>
      <c r="Q236" t="str">
        <f>VLOOKUP('intouch变量（离散）'!$A236,基本表格!$G:$Q,10,FALSE)</f>
        <v>No</v>
      </c>
      <c r="R236" t="str">
        <f t="shared" si="24"/>
        <v>DB1100,X1500.6 2415+P6-M10 1#刨片机振动器 电机控制 开启_上位机(正转)</v>
      </c>
      <c r="S236">
        <v>0</v>
      </c>
      <c r="T236">
        <v>0</v>
      </c>
    </row>
    <row r="237" spans="1:20">
      <c r="A237" t="s">
        <v>393</v>
      </c>
      <c r="B237" s="11" t="str">
        <f t="shared" si="23"/>
        <v>CHP1</v>
      </c>
      <c r="C237" s="11" t="str">
        <f>VLOOKUP('intouch变量（离散）'!$A237,基本表格!$G:$Q,2,FALSE)</f>
        <v>2415+P6-M10 1#刨片机振动器 电机控制 停止_上位机(反转)</v>
      </c>
      <c r="D237" t="s">
        <v>154</v>
      </c>
      <c r="E237" t="str">
        <f t="shared" si="19"/>
        <v>No</v>
      </c>
      <c r="F237" t="str">
        <f t="shared" si="20"/>
        <v>0</v>
      </c>
      <c r="G237" t="s">
        <v>154</v>
      </c>
      <c r="H237" t="s">
        <v>155</v>
      </c>
      <c r="I237" t="str">
        <f t="shared" si="21"/>
        <v/>
      </c>
      <c r="J237" t="str">
        <f t="shared" si="22"/>
        <v/>
      </c>
      <c r="K237" t="str">
        <f>VLOOKUP('intouch变量（离散）'!$A237,基本表格!$G:$Q,9,FALSE)</f>
        <v>None</v>
      </c>
      <c r="L237">
        <v>1</v>
      </c>
      <c r="M237" t="s">
        <v>156</v>
      </c>
      <c r="N237" t="s">
        <v>157</v>
      </c>
      <c r="O237" t="s">
        <v>158</v>
      </c>
      <c r="P237" t="str">
        <f>VLOOKUP('intouch变量（离散）'!$A237,基本表格!$G:$Q,3,FALSE)</f>
        <v>DB1100,X1501.0</v>
      </c>
      <c r="Q237" t="str">
        <f>VLOOKUP('intouch变量（离散）'!$A237,基本表格!$G:$Q,10,FALSE)</f>
        <v>No</v>
      </c>
      <c r="R237" t="str">
        <f t="shared" si="24"/>
        <v>DB1100,X1501.0 2415+P6-M10 1#刨片机振动器 电机控制 停止_上位机(反转)</v>
      </c>
      <c r="S237">
        <v>0</v>
      </c>
      <c r="T237">
        <v>0</v>
      </c>
    </row>
    <row r="238" spans="1:20">
      <c r="A238" t="s">
        <v>394</v>
      </c>
      <c r="B238" s="11" t="str">
        <f t="shared" si="23"/>
        <v>CHP1</v>
      </c>
      <c r="C238" s="11" t="str">
        <f>VLOOKUP('intouch变量（离散）'!$A238,基本表格!$G:$Q,2,FALSE)</f>
        <v>2415+P6-M10 1#刨片机振动器 电机控制 通风扇</v>
      </c>
      <c r="D238" t="s">
        <v>154</v>
      </c>
      <c r="E238" t="str">
        <f t="shared" si="19"/>
        <v>No</v>
      </c>
      <c r="F238" t="str">
        <f t="shared" si="20"/>
        <v>0</v>
      </c>
      <c r="G238" t="s">
        <v>154</v>
      </c>
      <c r="H238" t="s">
        <v>155</v>
      </c>
      <c r="I238" t="str">
        <f t="shared" si="21"/>
        <v/>
      </c>
      <c r="J238" t="str">
        <f t="shared" si="22"/>
        <v/>
      </c>
      <c r="K238" t="str">
        <f>VLOOKUP('intouch变量（离散）'!$A238,基本表格!$G:$Q,9,FALSE)</f>
        <v>None</v>
      </c>
      <c r="L238">
        <v>1</v>
      </c>
      <c r="M238" t="s">
        <v>156</v>
      </c>
      <c r="N238" t="s">
        <v>157</v>
      </c>
      <c r="O238" t="s">
        <v>158</v>
      </c>
      <c r="P238" t="str">
        <f>VLOOKUP('intouch变量（离散）'!$A238,基本表格!$G:$Q,3,FALSE)</f>
        <v>DB1100,X1501.1</v>
      </c>
      <c r="Q238" t="str">
        <f>VLOOKUP('intouch变量（离散）'!$A238,基本表格!$G:$Q,10,FALSE)</f>
        <v>Yes</v>
      </c>
      <c r="R238" t="str">
        <f t="shared" si="24"/>
        <v>DB1100,X1501.1 2415+P6-M10 1#刨片机振动器 电机控制 通风扇</v>
      </c>
      <c r="S238">
        <v>0</v>
      </c>
      <c r="T238">
        <v>0</v>
      </c>
    </row>
    <row r="239" spans="1:20">
      <c r="A239" t="s">
        <v>395</v>
      </c>
      <c r="B239" s="11" t="str">
        <f t="shared" si="23"/>
        <v>CHP1</v>
      </c>
      <c r="C239" s="11" t="str">
        <f>VLOOKUP('intouch变量（离散）'!$A239,基本表格!$G:$Q,2,FALSE)</f>
        <v>2415+P6-M10 1#刨片机振动器 电机控制 电机(正转）</v>
      </c>
      <c r="D239" t="s">
        <v>154</v>
      </c>
      <c r="E239" t="str">
        <f t="shared" si="19"/>
        <v>No</v>
      </c>
      <c r="F239" t="str">
        <f t="shared" si="20"/>
        <v>0</v>
      </c>
      <c r="G239" t="s">
        <v>154</v>
      </c>
      <c r="H239" t="s">
        <v>155</v>
      </c>
      <c r="I239" t="str">
        <f t="shared" si="21"/>
        <v/>
      </c>
      <c r="J239" t="str">
        <f t="shared" si="22"/>
        <v/>
      </c>
      <c r="K239" t="str">
        <f>VLOOKUP('intouch变量（离散）'!$A239,基本表格!$G:$Q,9,FALSE)</f>
        <v>None</v>
      </c>
      <c r="L239">
        <v>1</v>
      </c>
      <c r="M239" t="s">
        <v>156</v>
      </c>
      <c r="N239" t="s">
        <v>157</v>
      </c>
      <c r="O239" t="s">
        <v>158</v>
      </c>
      <c r="P239" t="str">
        <f>VLOOKUP('intouch变量（离散）'!$A239,基本表格!$G:$Q,3,FALSE)</f>
        <v>DB1100,X1501.2</v>
      </c>
      <c r="Q239" t="str">
        <f>VLOOKUP('intouch变量（离散）'!$A239,基本表格!$G:$Q,10,FALSE)</f>
        <v>Yes</v>
      </c>
      <c r="R239" t="str">
        <f t="shared" si="24"/>
        <v>DB1100,X1501.2 2415+P6-M10 1#刨片机振动器 电机控制 电机(正转）</v>
      </c>
      <c r="S239">
        <v>0</v>
      </c>
      <c r="T239">
        <v>0</v>
      </c>
    </row>
    <row r="240" spans="1:20">
      <c r="A240" t="s">
        <v>396</v>
      </c>
      <c r="B240" s="11" t="str">
        <f t="shared" si="23"/>
        <v>CHP1</v>
      </c>
      <c r="C240" s="11" t="str">
        <f>VLOOKUP('intouch变量（离散）'!$A240,基本表格!$G:$Q,2,FALSE)</f>
        <v>2415+P6-M10 1#刨片机振动器 电机控制 电机过载</v>
      </c>
      <c r="D240" t="s">
        <v>154</v>
      </c>
      <c r="E240" t="str">
        <f t="shared" si="19"/>
        <v>No</v>
      </c>
      <c r="F240" t="str">
        <f t="shared" si="20"/>
        <v>0</v>
      </c>
      <c r="G240" t="s">
        <v>154</v>
      </c>
      <c r="H240" t="s">
        <v>155</v>
      </c>
      <c r="I240" t="str">
        <f t="shared" si="21"/>
        <v/>
      </c>
      <c r="J240" t="str">
        <f t="shared" si="22"/>
        <v/>
      </c>
      <c r="K240" t="str">
        <f>VLOOKUP('intouch变量（离散）'!$A240,基本表格!$G:$Q,9,FALSE)</f>
        <v>On</v>
      </c>
      <c r="L240">
        <v>1</v>
      </c>
      <c r="M240" t="s">
        <v>156</v>
      </c>
      <c r="N240" t="s">
        <v>157</v>
      </c>
      <c r="O240" t="s">
        <v>158</v>
      </c>
      <c r="P240" t="str">
        <f>VLOOKUP('intouch变量（离散）'!$A240,基本表格!$G:$Q,3,FALSE)</f>
        <v>DB1100,X1501.3</v>
      </c>
      <c r="Q240" t="str">
        <f>VLOOKUP('intouch变量（离散）'!$A240,基本表格!$G:$Q,10,FALSE)</f>
        <v>Yes</v>
      </c>
      <c r="R240" t="str">
        <f t="shared" si="24"/>
        <v>DB1100,X1501.3 2415+P6-M10 1#刨片机振动器 电机控制 电机过载</v>
      </c>
      <c r="S240">
        <v>0</v>
      </c>
      <c r="T240">
        <v>0</v>
      </c>
    </row>
    <row r="241" spans="1:20">
      <c r="A241" t="s">
        <v>397</v>
      </c>
      <c r="B241" s="11" t="str">
        <f t="shared" si="23"/>
        <v>CHP1</v>
      </c>
      <c r="C241" s="11" t="str">
        <f>VLOOKUP('intouch变量（离散）'!$A241,基本表格!$G:$Q,2,FALSE)</f>
        <v>2415+P6-M10 1#刨片机振动器 电机控制 风扇过载</v>
      </c>
      <c r="D241" t="s">
        <v>154</v>
      </c>
      <c r="E241" t="str">
        <f t="shared" si="19"/>
        <v>No</v>
      </c>
      <c r="F241" t="str">
        <f t="shared" si="20"/>
        <v>0</v>
      </c>
      <c r="G241" t="s">
        <v>154</v>
      </c>
      <c r="H241" t="s">
        <v>155</v>
      </c>
      <c r="I241" t="str">
        <f t="shared" si="21"/>
        <v/>
      </c>
      <c r="J241" t="str">
        <f t="shared" si="22"/>
        <v/>
      </c>
      <c r="K241" t="str">
        <f>VLOOKUP('intouch变量（离散）'!$A241,基本表格!$G:$Q,9,FALSE)</f>
        <v>On</v>
      </c>
      <c r="L241">
        <v>1</v>
      </c>
      <c r="M241" t="s">
        <v>156</v>
      </c>
      <c r="N241" t="s">
        <v>157</v>
      </c>
      <c r="O241" t="s">
        <v>158</v>
      </c>
      <c r="P241" t="str">
        <f>VLOOKUP('intouch变量（离散）'!$A241,基本表格!$G:$Q,3,FALSE)</f>
        <v>DB1100,X1501.4</v>
      </c>
      <c r="Q241" t="str">
        <f>VLOOKUP('intouch变量（离散）'!$A241,基本表格!$G:$Q,10,FALSE)</f>
        <v>Yes</v>
      </c>
      <c r="R241" t="str">
        <f t="shared" si="24"/>
        <v>DB1100,X1501.4 2415+P6-M10 1#刨片机振动器 电机控制 风扇过载</v>
      </c>
      <c r="S241">
        <v>0</v>
      </c>
      <c r="T241">
        <v>0</v>
      </c>
    </row>
    <row r="242" spans="1:20">
      <c r="A242" t="s">
        <v>398</v>
      </c>
      <c r="B242" s="11" t="str">
        <f t="shared" si="23"/>
        <v>CHP1</v>
      </c>
      <c r="C242" s="11" t="str">
        <f>VLOOKUP('intouch变量（离散）'!$A242,基本表格!$G:$Q,2,FALSE)</f>
        <v>2415+P6-M10 1#刨片机振动器 电机控制 电机运行指示</v>
      </c>
      <c r="D242" t="s">
        <v>154</v>
      </c>
      <c r="E242" t="str">
        <f t="shared" si="19"/>
        <v>No</v>
      </c>
      <c r="F242" t="str">
        <f t="shared" si="20"/>
        <v>0</v>
      </c>
      <c r="G242" t="s">
        <v>154</v>
      </c>
      <c r="H242" t="s">
        <v>155</v>
      </c>
      <c r="I242" t="str">
        <f t="shared" si="21"/>
        <v/>
      </c>
      <c r="J242" t="str">
        <f t="shared" si="22"/>
        <v/>
      </c>
      <c r="K242" t="str">
        <f>VLOOKUP('intouch变量（离散）'!$A242,基本表格!$G:$Q,9,FALSE)</f>
        <v>None</v>
      </c>
      <c r="L242">
        <v>1</v>
      </c>
      <c r="M242" t="s">
        <v>156</v>
      </c>
      <c r="N242" t="s">
        <v>157</v>
      </c>
      <c r="O242" t="s">
        <v>158</v>
      </c>
      <c r="P242" t="str">
        <f>VLOOKUP('intouch变量（离散）'!$A242,基本表格!$G:$Q,3,FALSE)</f>
        <v>DB1100,X1501.5</v>
      </c>
      <c r="Q242" t="str">
        <f>VLOOKUP('intouch变量（离散）'!$A242,基本表格!$G:$Q,10,FALSE)</f>
        <v>Yes</v>
      </c>
      <c r="R242" t="str">
        <f t="shared" si="24"/>
        <v>DB1100,X1501.5 2415+P6-M10 1#刨片机振动器 电机控制 电机运行指示</v>
      </c>
      <c r="S242">
        <v>0</v>
      </c>
      <c r="T242">
        <v>0</v>
      </c>
    </row>
    <row r="243" spans="1:20">
      <c r="A243" t="s">
        <v>399</v>
      </c>
      <c r="B243" s="11" t="str">
        <f t="shared" si="23"/>
        <v>CHP1</v>
      </c>
      <c r="C243" s="11" t="str">
        <f>VLOOKUP('intouch变量（离散）'!$A243,基本表格!$G:$Q,2,FALSE)</f>
        <v>2415+P6-M10 1#刨片机振动器 电机控制 断链报警</v>
      </c>
      <c r="D243" t="s">
        <v>154</v>
      </c>
      <c r="E243" t="str">
        <f t="shared" si="19"/>
        <v>No</v>
      </c>
      <c r="F243" t="str">
        <f t="shared" si="20"/>
        <v>0</v>
      </c>
      <c r="G243" t="s">
        <v>154</v>
      </c>
      <c r="H243" t="s">
        <v>155</v>
      </c>
      <c r="I243" t="str">
        <f t="shared" si="21"/>
        <v/>
      </c>
      <c r="J243" t="str">
        <f t="shared" si="22"/>
        <v/>
      </c>
      <c r="K243" t="str">
        <f>VLOOKUP('intouch变量（离散）'!$A243,基本表格!$G:$Q,9,FALSE)</f>
        <v>On</v>
      </c>
      <c r="L243">
        <v>1</v>
      </c>
      <c r="M243" t="s">
        <v>156</v>
      </c>
      <c r="N243" t="s">
        <v>157</v>
      </c>
      <c r="O243" t="s">
        <v>158</v>
      </c>
      <c r="P243" t="str">
        <f>VLOOKUP('intouch变量（离散）'!$A243,基本表格!$G:$Q,3,FALSE)</f>
        <v>DB1100,X1501.6</v>
      </c>
      <c r="Q243" t="str">
        <f>VLOOKUP('intouch变量（离散）'!$A243,基本表格!$G:$Q,10,FALSE)</f>
        <v>Yes</v>
      </c>
      <c r="R243" t="str">
        <f t="shared" si="24"/>
        <v>DB1100,X1501.6 2415+P6-M10 1#刨片机振动器 电机控制 断链报警</v>
      </c>
      <c r="S243">
        <v>0</v>
      </c>
      <c r="T243">
        <v>0</v>
      </c>
    </row>
    <row r="244" spans="1:20">
      <c r="A244" t="s">
        <v>400</v>
      </c>
      <c r="B244" s="11" t="str">
        <f t="shared" si="23"/>
        <v>CHP1</v>
      </c>
      <c r="C244" s="11" t="str">
        <f>VLOOKUP('intouch变量（离散）'!$A244,基本表格!$G:$Q,2,FALSE)</f>
        <v>2415+P6-M10 1#刨片机振动器 电机控制 断链检测</v>
      </c>
      <c r="D244" t="s">
        <v>154</v>
      </c>
      <c r="E244" t="str">
        <f t="shared" si="19"/>
        <v>No</v>
      </c>
      <c r="F244" t="str">
        <f t="shared" si="20"/>
        <v>0</v>
      </c>
      <c r="G244" t="s">
        <v>154</v>
      </c>
      <c r="H244" t="s">
        <v>155</v>
      </c>
      <c r="I244" t="str">
        <f t="shared" si="21"/>
        <v/>
      </c>
      <c r="J244" t="str">
        <f t="shared" si="22"/>
        <v/>
      </c>
      <c r="K244" t="str">
        <f>VLOOKUP('intouch变量（离散）'!$A244,基本表格!$G:$Q,9,FALSE)</f>
        <v>None</v>
      </c>
      <c r="L244">
        <v>1</v>
      </c>
      <c r="M244" t="s">
        <v>156</v>
      </c>
      <c r="N244" t="s">
        <v>157</v>
      </c>
      <c r="O244" t="s">
        <v>158</v>
      </c>
      <c r="P244" t="str">
        <f>VLOOKUP('intouch变量（离散）'!$A244,基本表格!$G:$Q,3,FALSE)</f>
        <v>DB1100,X1501.7</v>
      </c>
      <c r="Q244" t="str">
        <f>VLOOKUP('intouch变量（离散）'!$A244,基本表格!$G:$Q,10,FALSE)</f>
        <v>Yes</v>
      </c>
      <c r="R244" t="str">
        <f t="shared" si="24"/>
        <v>DB1100,X1501.7 2415+P6-M10 1#刨片机振动器 电机控制 断链检测</v>
      </c>
      <c r="S244">
        <v>0</v>
      </c>
      <c r="T244">
        <v>0</v>
      </c>
    </row>
    <row r="245" spans="1:20">
      <c r="A245" t="s">
        <v>401</v>
      </c>
      <c r="B245" s="11" t="str">
        <f t="shared" si="23"/>
        <v>CHP1</v>
      </c>
      <c r="C245" s="11" t="str">
        <f>VLOOKUP('intouch变量（离散）'!$A245,基本表格!$G:$Q,2,FALSE)</f>
        <v>2415+P6-M10 1#刨片机振动器 电机控制 复位</v>
      </c>
      <c r="D245" t="s">
        <v>154</v>
      </c>
      <c r="E245" t="str">
        <f t="shared" si="19"/>
        <v>No</v>
      </c>
      <c r="F245" t="str">
        <f t="shared" si="20"/>
        <v>0</v>
      </c>
      <c r="G245" t="s">
        <v>154</v>
      </c>
      <c r="H245" t="s">
        <v>155</v>
      </c>
      <c r="I245" t="str">
        <f t="shared" si="21"/>
        <v/>
      </c>
      <c r="J245" t="str">
        <f t="shared" si="22"/>
        <v/>
      </c>
      <c r="K245" t="str">
        <f>VLOOKUP('intouch变量（离散）'!$A245,基本表格!$G:$Q,9,FALSE)</f>
        <v>None</v>
      </c>
      <c r="L245">
        <v>1</v>
      </c>
      <c r="M245" t="s">
        <v>156</v>
      </c>
      <c r="N245" t="s">
        <v>157</v>
      </c>
      <c r="O245" t="s">
        <v>158</v>
      </c>
      <c r="P245" t="str">
        <f>VLOOKUP('intouch变量（离散）'!$A245,基本表格!$G:$Q,3,FALSE)</f>
        <v>DB1100,X1502.0</v>
      </c>
      <c r="Q245" t="str">
        <f>VLOOKUP('intouch变量（离散）'!$A245,基本表格!$G:$Q,10,FALSE)</f>
        <v>No</v>
      </c>
      <c r="R245" t="str">
        <f t="shared" si="24"/>
        <v>DB1100,X1502.0 2415+P6-M10 1#刨片机振动器 电机控制 复位</v>
      </c>
      <c r="S245">
        <v>0</v>
      </c>
      <c r="T245">
        <v>0</v>
      </c>
    </row>
    <row r="246" spans="1:20">
      <c r="A246" t="s">
        <v>402</v>
      </c>
      <c r="B246" s="11" t="str">
        <f t="shared" si="23"/>
        <v>CHP1</v>
      </c>
      <c r="C246" s="11" t="str">
        <f>VLOOKUP('intouch变量（离散）'!$A246,基本表格!$G:$Q,2,FALSE)</f>
        <v>2415+P6-M10 1#刨片机振动器 电机控制 断链保护使能</v>
      </c>
      <c r="D246" t="s">
        <v>154</v>
      </c>
      <c r="E246" t="str">
        <f t="shared" si="19"/>
        <v>Yes</v>
      </c>
      <c r="F246" t="str">
        <f t="shared" si="20"/>
        <v>900</v>
      </c>
      <c r="G246" t="s">
        <v>154</v>
      </c>
      <c r="H246" t="s">
        <v>155</v>
      </c>
      <c r="I246" t="str">
        <f t="shared" si="21"/>
        <v>禁用</v>
      </c>
      <c r="J246" t="str">
        <f t="shared" si="22"/>
        <v>启用</v>
      </c>
      <c r="K246" t="str">
        <f>VLOOKUP('intouch变量（离散）'!$A246,基本表格!$G:$Q,9,FALSE)</f>
        <v>None</v>
      </c>
      <c r="L246">
        <v>1</v>
      </c>
      <c r="M246" t="s">
        <v>156</v>
      </c>
      <c r="N246" t="s">
        <v>157</v>
      </c>
      <c r="O246" t="s">
        <v>158</v>
      </c>
      <c r="P246" t="str">
        <f>VLOOKUP('intouch变量（离散）'!$A246,基本表格!$G:$Q,3,FALSE)</f>
        <v>DB1100,X1502.1</v>
      </c>
      <c r="Q246" t="str">
        <f>VLOOKUP('intouch变量（离散）'!$A246,基本表格!$G:$Q,10,FALSE)</f>
        <v>No</v>
      </c>
      <c r="R246" t="str">
        <f t="shared" si="24"/>
        <v>DB1100,X1502.1 2415+P6-M10 1#刨片机振动器 电机控制 断链保护使能</v>
      </c>
      <c r="S246">
        <v>0</v>
      </c>
      <c r="T246">
        <v>0</v>
      </c>
    </row>
    <row r="247" spans="1:20">
      <c r="A247" t="s">
        <v>403</v>
      </c>
      <c r="B247" s="11" t="str">
        <f t="shared" si="23"/>
        <v>CHP1</v>
      </c>
      <c r="C247" s="11" t="str">
        <f>VLOOKUP('intouch变量（离散）'!$A247,基本表格!$G:$Q,2,FALSE)</f>
        <v>2415+P6-M10 1#刨片机振动器 电机控制 断链导致停机</v>
      </c>
      <c r="D247" t="s">
        <v>154</v>
      </c>
      <c r="E247" t="str">
        <f t="shared" si="19"/>
        <v>No</v>
      </c>
      <c r="F247" t="str">
        <f t="shared" si="20"/>
        <v>0</v>
      </c>
      <c r="G247" t="s">
        <v>154</v>
      </c>
      <c r="H247" t="s">
        <v>155</v>
      </c>
      <c r="I247" t="str">
        <f t="shared" si="21"/>
        <v/>
      </c>
      <c r="J247" t="str">
        <f t="shared" si="22"/>
        <v/>
      </c>
      <c r="K247" t="str">
        <f>VLOOKUP('intouch变量（离散）'!$A247,基本表格!$G:$Q,9,FALSE)</f>
        <v>On</v>
      </c>
      <c r="L247">
        <v>1</v>
      </c>
      <c r="M247" t="s">
        <v>156</v>
      </c>
      <c r="N247" t="s">
        <v>157</v>
      </c>
      <c r="O247" t="s">
        <v>158</v>
      </c>
      <c r="P247" t="str">
        <f>VLOOKUP('intouch变量（离散）'!$A247,基本表格!$G:$Q,3,FALSE)</f>
        <v>DB1100,X1502.2</v>
      </c>
      <c r="Q247" t="str">
        <f>VLOOKUP('intouch变量（离散）'!$A247,基本表格!$G:$Q,10,FALSE)</f>
        <v>Yes</v>
      </c>
      <c r="R247" t="str">
        <f t="shared" si="24"/>
        <v>DB1100,X1502.2 2415+P6-M10 1#刨片机振动器 电机控制 断链导致停机</v>
      </c>
      <c r="S247">
        <v>0</v>
      </c>
      <c r="T247">
        <v>0</v>
      </c>
    </row>
    <row r="248" spans="1:20">
      <c r="A248" t="s">
        <v>404</v>
      </c>
      <c r="B248" s="11" t="str">
        <f t="shared" si="23"/>
        <v>CHP1</v>
      </c>
      <c r="C248" s="11" t="str">
        <f>VLOOKUP('intouch变量（离散）'!$A248,基本表格!$G:$Q,2,FALSE)</f>
        <v>2415+P6-M10 1#刨片机振动器 电机控制 电机(反转）</v>
      </c>
      <c r="D248" t="s">
        <v>154</v>
      </c>
      <c r="E248" t="str">
        <f t="shared" si="19"/>
        <v>No</v>
      </c>
      <c r="F248" t="str">
        <f t="shared" si="20"/>
        <v>0</v>
      </c>
      <c r="G248" t="s">
        <v>154</v>
      </c>
      <c r="H248" t="s">
        <v>155</v>
      </c>
      <c r="I248" t="str">
        <f t="shared" si="21"/>
        <v/>
      </c>
      <c r="J248" t="str">
        <f t="shared" si="22"/>
        <v/>
      </c>
      <c r="K248" t="str">
        <f>VLOOKUP('intouch变量（离散）'!$A248,基本表格!$G:$Q,9,FALSE)</f>
        <v>None</v>
      </c>
      <c r="L248">
        <v>1</v>
      </c>
      <c r="M248" t="s">
        <v>156</v>
      </c>
      <c r="N248" t="s">
        <v>157</v>
      </c>
      <c r="O248" t="s">
        <v>158</v>
      </c>
      <c r="P248" t="str">
        <f>VLOOKUP('intouch变量（离散）'!$A248,基本表格!$G:$Q,3,FALSE)</f>
        <v>DB1100,X1502.3</v>
      </c>
      <c r="Q248" t="str">
        <f>VLOOKUP('intouch变量（离散）'!$A248,基本表格!$G:$Q,10,FALSE)</f>
        <v>Yes</v>
      </c>
      <c r="R248" t="str">
        <f t="shared" si="24"/>
        <v>DB1100,X1502.3 2415+P6-M10 1#刨片机振动器 电机控制 电机(反转）</v>
      </c>
      <c r="S248">
        <v>0</v>
      </c>
      <c r="T248">
        <v>0</v>
      </c>
    </row>
    <row r="249" spans="1:20">
      <c r="A249" t="s">
        <v>405</v>
      </c>
      <c r="B249" s="11" t="str">
        <f t="shared" si="23"/>
        <v>CHP1</v>
      </c>
      <c r="C249" s="11" t="str">
        <f>VLOOKUP('intouch变量（离散）'!$A249,基本表格!$G:$Q,2,FALSE)</f>
        <v>2415+P6-M10 1#刨片机振动器 电机控制 本地</v>
      </c>
      <c r="D249" t="s">
        <v>154</v>
      </c>
      <c r="E249" t="str">
        <f t="shared" si="19"/>
        <v>No</v>
      </c>
      <c r="F249" t="str">
        <f t="shared" si="20"/>
        <v>0</v>
      </c>
      <c r="G249" t="s">
        <v>154</v>
      </c>
      <c r="H249" t="s">
        <v>155</v>
      </c>
      <c r="I249" t="str">
        <f t="shared" si="21"/>
        <v/>
      </c>
      <c r="J249" t="str">
        <f t="shared" si="22"/>
        <v/>
      </c>
      <c r="K249" t="str">
        <f>VLOOKUP('intouch变量（离散）'!$A249,基本表格!$G:$Q,9,FALSE)</f>
        <v>None</v>
      </c>
      <c r="L249">
        <v>1</v>
      </c>
      <c r="M249" t="s">
        <v>156</v>
      </c>
      <c r="N249" t="s">
        <v>157</v>
      </c>
      <c r="O249" t="s">
        <v>158</v>
      </c>
      <c r="P249" t="str">
        <f>VLOOKUP('intouch变量（离散）'!$A249,基本表格!$G:$Q,3,FALSE)</f>
        <v>DB1100,X1502.4</v>
      </c>
      <c r="Q249" t="str">
        <f>VLOOKUP('intouch变量（离散）'!$A249,基本表格!$G:$Q,10,FALSE)</f>
        <v>Yes</v>
      </c>
      <c r="R249" t="str">
        <f t="shared" si="24"/>
        <v>DB1100,X1502.4 2415+P6-M10 1#刨片机振动器 电机控制 本地</v>
      </c>
      <c r="S249">
        <v>0</v>
      </c>
      <c r="T249">
        <v>0</v>
      </c>
    </row>
    <row r="250" spans="1:20">
      <c r="A250" t="s">
        <v>406</v>
      </c>
      <c r="B250" s="11" t="str">
        <f t="shared" si="23"/>
        <v>CHP1</v>
      </c>
      <c r="C250" s="11" t="str">
        <f>VLOOKUP('intouch变量（离散）'!$A250,基本表格!$G:$Q,2,FALSE)</f>
        <v>2415+P6-M10 1#刨片机振动器 电机控制 远程</v>
      </c>
      <c r="D250" t="s">
        <v>154</v>
      </c>
      <c r="E250" t="str">
        <f t="shared" si="19"/>
        <v>No</v>
      </c>
      <c r="F250" t="str">
        <f t="shared" si="20"/>
        <v>0</v>
      </c>
      <c r="G250" t="s">
        <v>154</v>
      </c>
      <c r="H250" t="s">
        <v>155</v>
      </c>
      <c r="I250" t="str">
        <f t="shared" si="21"/>
        <v/>
      </c>
      <c r="J250" t="str">
        <f t="shared" si="22"/>
        <v/>
      </c>
      <c r="K250" t="str">
        <f>VLOOKUP('intouch变量（离散）'!$A250,基本表格!$G:$Q,9,FALSE)</f>
        <v>None</v>
      </c>
      <c r="L250">
        <v>1</v>
      </c>
      <c r="M250" t="s">
        <v>156</v>
      </c>
      <c r="N250" t="s">
        <v>157</v>
      </c>
      <c r="O250" t="s">
        <v>158</v>
      </c>
      <c r="P250" t="str">
        <f>VLOOKUP('intouch变量（离散）'!$A250,基本表格!$G:$Q,3,FALSE)</f>
        <v>DB1100,X1502.5</v>
      </c>
      <c r="Q250" t="str">
        <f>VLOOKUP('intouch变量（离散）'!$A250,基本表格!$G:$Q,10,FALSE)</f>
        <v>Yes</v>
      </c>
      <c r="R250" t="str">
        <f t="shared" si="24"/>
        <v>DB1100,X1502.5 2415+P6-M10 1#刨片机振动器 电机控制 远程</v>
      </c>
      <c r="S250">
        <v>0</v>
      </c>
      <c r="T250">
        <v>0</v>
      </c>
    </row>
    <row r="251" spans="1:20">
      <c r="A251" t="s">
        <v>407</v>
      </c>
      <c r="B251" s="11" t="str">
        <f t="shared" si="23"/>
        <v>CHP1</v>
      </c>
      <c r="C251" s="11" t="str">
        <f>VLOOKUP('intouch变量（离散）'!$A251,基本表格!$G:$Q,2,FALSE)</f>
        <v>2415+P6-M10 1#刨片机振动器 电机控制 堵料报警</v>
      </c>
      <c r="D251" t="s">
        <v>154</v>
      </c>
      <c r="E251" t="str">
        <f t="shared" si="19"/>
        <v>No</v>
      </c>
      <c r="F251" t="str">
        <f t="shared" si="20"/>
        <v>0</v>
      </c>
      <c r="G251" t="s">
        <v>154</v>
      </c>
      <c r="H251" t="s">
        <v>155</v>
      </c>
      <c r="I251" t="str">
        <f t="shared" si="21"/>
        <v/>
      </c>
      <c r="J251" t="str">
        <f t="shared" si="22"/>
        <v/>
      </c>
      <c r="K251" t="str">
        <f>VLOOKUP('intouch变量（离散）'!$A251,基本表格!$G:$Q,9,FALSE)</f>
        <v>On</v>
      </c>
      <c r="L251">
        <v>1</v>
      </c>
      <c r="M251" t="s">
        <v>156</v>
      </c>
      <c r="N251" t="s">
        <v>157</v>
      </c>
      <c r="O251" t="s">
        <v>158</v>
      </c>
      <c r="P251" t="str">
        <f>VLOOKUP('intouch变量（离散）'!$A251,基本表格!$G:$Q,3,FALSE)</f>
        <v>DB1100,X1502.6</v>
      </c>
      <c r="Q251" t="str">
        <f>VLOOKUP('intouch变量（离散）'!$A251,基本表格!$G:$Q,10,FALSE)</f>
        <v>Yes</v>
      </c>
      <c r="R251" t="str">
        <f t="shared" si="24"/>
        <v>DB1100,X1502.6 2415+P6-M10 1#刨片机振动器 电机控制 堵料报警</v>
      </c>
      <c r="S251">
        <v>0</v>
      </c>
      <c r="T251">
        <v>0</v>
      </c>
    </row>
    <row r="252" spans="1:20">
      <c r="A252" t="s">
        <v>408</v>
      </c>
      <c r="B252" s="11" t="str">
        <f t="shared" si="23"/>
        <v>CHP1</v>
      </c>
      <c r="C252" s="11" t="str">
        <f>VLOOKUP('intouch变量（离散）'!$A252,基本表格!$G:$Q,2,FALSE)</f>
        <v>2415+P6-M10 1#刨片机振动器 电机控制 堵料检测</v>
      </c>
      <c r="D252" t="s">
        <v>154</v>
      </c>
      <c r="E252" t="str">
        <f t="shared" si="19"/>
        <v>No</v>
      </c>
      <c r="F252" t="str">
        <f t="shared" si="20"/>
        <v>0</v>
      </c>
      <c r="G252" t="s">
        <v>154</v>
      </c>
      <c r="H252" t="s">
        <v>155</v>
      </c>
      <c r="I252" t="str">
        <f t="shared" si="21"/>
        <v/>
      </c>
      <c r="J252" t="str">
        <f t="shared" si="22"/>
        <v/>
      </c>
      <c r="K252" t="str">
        <f>VLOOKUP('intouch变量（离散）'!$A252,基本表格!$G:$Q,9,FALSE)</f>
        <v>None</v>
      </c>
      <c r="L252">
        <v>1</v>
      </c>
      <c r="M252" t="s">
        <v>156</v>
      </c>
      <c r="N252" t="s">
        <v>157</v>
      </c>
      <c r="O252" t="s">
        <v>158</v>
      </c>
      <c r="P252" t="str">
        <f>VLOOKUP('intouch变量（离散）'!$A252,基本表格!$G:$Q,3,FALSE)</f>
        <v>DB1100,X1502.7</v>
      </c>
      <c r="Q252" t="str">
        <f>VLOOKUP('intouch变量（离散）'!$A252,基本表格!$G:$Q,10,FALSE)</f>
        <v>Yes</v>
      </c>
      <c r="R252" t="str">
        <f t="shared" si="24"/>
        <v>DB1100,X1502.7 2415+P6-M10 1#刨片机振动器 电机控制 堵料检测</v>
      </c>
      <c r="S252">
        <v>0</v>
      </c>
      <c r="T252">
        <v>0</v>
      </c>
    </row>
    <row r="253" spans="1:20">
      <c r="A253" t="s">
        <v>409</v>
      </c>
      <c r="B253" s="11" t="str">
        <f t="shared" si="23"/>
        <v>CHP1</v>
      </c>
      <c r="C253" s="11" t="str">
        <f>VLOOKUP('intouch变量（离散）'!$A253,基本表格!$G:$Q,2,FALSE)</f>
        <v>2415+P6-M10 1#刨片机振动器 电机控制 堵料保护使能</v>
      </c>
      <c r="D253" t="s">
        <v>154</v>
      </c>
      <c r="E253" t="str">
        <f t="shared" si="19"/>
        <v>Yes</v>
      </c>
      <c r="F253" t="str">
        <f t="shared" si="20"/>
        <v>900</v>
      </c>
      <c r="G253" t="s">
        <v>154</v>
      </c>
      <c r="H253" t="s">
        <v>155</v>
      </c>
      <c r="I253" t="str">
        <f t="shared" si="21"/>
        <v>禁用</v>
      </c>
      <c r="J253" t="str">
        <f t="shared" si="22"/>
        <v>启用</v>
      </c>
      <c r="K253" t="str">
        <f>VLOOKUP('intouch变量（离散）'!$A253,基本表格!$G:$Q,9,FALSE)</f>
        <v>None</v>
      </c>
      <c r="L253">
        <v>1</v>
      </c>
      <c r="M253" t="s">
        <v>156</v>
      </c>
      <c r="N253" t="s">
        <v>157</v>
      </c>
      <c r="O253" t="s">
        <v>158</v>
      </c>
      <c r="P253" t="str">
        <f>VLOOKUP('intouch变量（离散）'!$A253,基本表格!$G:$Q,3,FALSE)</f>
        <v>DB1100,X1503.0</v>
      </c>
      <c r="Q253" t="str">
        <f>VLOOKUP('intouch变量（离散）'!$A253,基本表格!$G:$Q,10,FALSE)</f>
        <v>No</v>
      </c>
      <c r="R253" t="str">
        <f t="shared" si="24"/>
        <v>DB1100,X1503.0 2415+P6-M10 1#刨片机振动器 电机控制 堵料保护使能</v>
      </c>
      <c r="S253">
        <v>0</v>
      </c>
      <c r="T253">
        <v>0</v>
      </c>
    </row>
    <row r="254" spans="1:20">
      <c r="A254" t="s">
        <v>410</v>
      </c>
      <c r="B254" s="11" t="str">
        <f t="shared" si="23"/>
        <v>CHP1</v>
      </c>
      <c r="C254" s="11" t="str">
        <f>VLOOKUP('intouch变量（离散）'!$A254,基本表格!$G:$Q,2,FALSE)</f>
        <v>2415+P6-M10 1#刨片机振动器 电机控制 堵料导致停机</v>
      </c>
      <c r="D254" t="s">
        <v>154</v>
      </c>
      <c r="E254" t="str">
        <f t="shared" si="19"/>
        <v>No</v>
      </c>
      <c r="F254" t="str">
        <f t="shared" si="20"/>
        <v>0</v>
      </c>
      <c r="G254" t="s">
        <v>154</v>
      </c>
      <c r="H254" t="s">
        <v>155</v>
      </c>
      <c r="I254" t="str">
        <f t="shared" si="21"/>
        <v/>
      </c>
      <c r="J254" t="str">
        <f t="shared" si="22"/>
        <v/>
      </c>
      <c r="K254" t="str">
        <f>VLOOKUP('intouch变量（离散）'!$A254,基本表格!$G:$Q,9,FALSE)</f>
        <v>On</v>
      </c>
      <c r="L254">
        <v>1</v>
      </c>
      <c r="M254" t="s">
        <v>156</v>
      </c>
      <c r="N254" t="s">
        <v>157</v>
      </c>
      <c r="O254" t="s">
        <v>158</v>
      </c>
      <c r="P254" t="str">
        <f>VLOOKUP('intouch变量（离散）'!$A254,基本表格!$G:$Q,3,FALSE)</f>
        <v>DB1100,X1503.1</v>
      </c>
      <c r="Q254" t="str">
        <f>VLOOKUP('intouch变量（离散）'!$A254,基本表格!$G:$Q,10,FALSE)</f>
        <v>Yes</v>
      </c>
      <c r="R254" t="str">
        <f t="shared" si="24"/>
        <v>DB1100,X1503.1 2415+P6-M10 1#刨片机振动器 电机控制 堵料导致停机</v>
      </c>
      <c r="S254">
        <v>0</v>
      </c>
      <c r="T254">
        <v>0</v>
      </c>
    </row>
    <row r="255" spans="1:20">
      <c r="A255" t="s">
        <v>411</v>
      </c>
      <c r="B255" s="11" t="str">
        <f t="shared" si="23"/>
        <v>CHP1</v>
      </c>
      <c r="C255" s="11" t="str">
        <f>VLOOKUP('intouch变量（离散）'!$A255,基本表格!$G:$Q,2,FALSE)</f>
        <v>2415+P6-M10 1#刨片机振动器 电机控制 拉线开关</v>
      </c>
      <c r="D255" t="s">
        <v>154</v>
      </c>
      <c r="E255" t="str">
        <f t="shared" si="19"/>
        <v>No</v>
      </c>
      <c r="F255" t="str">
        <f t="shared" si="20"/>
        <v>0</v>
      </c>
      <c r="G255" t="s">
        <v>154</v>
      </c>
      <c r="H255" t="s">
        <v>155</v>
      </c>
      <c r="I255" t="str">
        <f t="shared" si="21"/>
        <v/>
      </c>
      <c r="J255" t="str">
        <f t="shared" si="22"/>
        <v/>
      </c>
      <c r="K255" t="str">
        <f>VLOOKUP('intouch变量（离散）'!$A255,基本表格!$G:$Q,9,FALSE)</f>
        <v>On</v>
      </c>
      <c r="L255">
        <v>1</v>
      </c>
      <c r="M255" t="s">
        <v>156</v>
      </c>
      <c r="N255" t="s">
        <v>157</v>
      </c>
      <c r="O255" t="s">
        <v>158</v>
      </c>
      <c r="P255" t="str">
        <f>VLOOKUP('intouch变量（离散）'!$A255,基本表格!$G:$Q,3,FALSE)</f>
        <v>DB1100,X1508.0</v>
      </c>
      <c r="Q255" t="str">
        <f>VLOOKUP('intouch变量（离散）'!$A255,基本表格!$G:$Q,10,FALSE)</f>
        <v>Yes</v>
      </c>
      <c r="R255" t="str">
        <f t="shared" si="24"/>
        <v>DB1100,X1508.0 2415+P6-M10 1#刨片机振动器 电机控制 拉线开关</v>
      </c>
      <c r="S255">
        <v>0</v>
      </c>
      <c r="T255">
        <v>0</v>
      </c>
    </row>
    <row r="256" spans="1:20">
      <c r="A256" t="s">
        <v>412</v>
      </c>
      <c r="B256" s="11" t="str">
        <f t="shared" si="23"/>
        <v>CHP1</v>
      </c>
      <c r="C256" s="11" t="str">
        <f>VLOOKUP('intouch变量（离散）'!$A256,基本表格!$G:$Q,2,FALSE)</f>
        <v>2415+P6-M10 1#刨片机振动器 电机控制 左跑偏报警</v>
      </c>
      <c r="D256" t="s">
        <v>154</v>
      </c>
      <c r="E256" t="str">
        <f t="shared" si="19"/>
        <v>No</v>
      </c>
      <c r="F256" t="str">
        <f t="shared" si="20"/>
        <v>0</v>
      </c>
      <c r="G256" t="s">
        <v>154</v>
      </c>
      <c r="H256" t="s">
        <v>155</v>
      </c>
      <c r="I256" t="str">
        <f t="shared" si="21"/>
        <v/>
      </c>
      <c r="J256" t="str">
        <f t="shared" si="22"/>
        <v/>
      </c>
      <c r="K256" t="str">
        <f>VLOOKUP('intouch变量（离散）'!$A256,基本表格!$G:$Q,9,FALSE)</f>
        <v>On</v>
      </c>
      <c r="L256">
        <v>1</v>
      </c>
      <c r="M256" t="s">
        <v>156</v>
      </c>
      <c r="N256" t="s">
        <v>157</v>
      </c>
      <c r="O256" t="s">
        <v>158</v>
      </c>
      <c r="P256" t="str">
        <f>VLOOKUP('intouch变量（离散）'!$A256,基本表格!$G:$Q,3,FALSE)</f>
        <v>DB1100,X1508.1</v>
      </c>
      <c r="Q256" t="str">
        <f>VLOOKUP('intouch变量（离散）'!$A256,基本表格!$G:$Q,10,FALSE)</f>
        <v>Yes</v>
      </c>
      <c r="R256" t="str">
        <f t="shared" si="24"/>
        <v>DB1100,X1508.1 2415+P6-M10 1#刨片机振动器 电机控制 左跑偏报警</v>
      </c>
      <c r="S256">
        <v>0</v>
      </c>
      <c r="T256">
        <v>0</v>
      </c>
    </row>
    <row r="257" spans="1:20">
      <c r="A257" t="s">
        <v>413</v>
      </c>
      <c r="B257" s="11" t="str">
        <f t="shared" si="23"/>
        <v>CHP1</v>
      </c>
      <c r="C257" s="11" t="str">
        <f>VLOOKUP('intouch变量（离散）'!$A257,基本表格!$G:$Q,2,FALSE)</f>
        <v>2415+P6-M10 1#刨片机振动器 电机控制 左跑偏1检测</v>
      </c>
      <c r="D257" t="s">
        <v>154</v>
      </c>
      <c r="E257" t="str">
        <f t="shared" si="19"/>
        <v>No</v>
      </c>
      <c r="F257" t="str">
        <f t="shared" si="20"/>
        <v>0</v>
      </c>
      <c r="G257" t="s">
        <v>154</v>
      </c>
      <c r="H257" t="s">
        <v>155</v>
      </c>
      <c r="I257" t="str">
        <f t="shared" si="21"/>
        <v/>
      </c>
      <c r="J257" t="str">
        <f t="shared" si="22"/>
        <v/>
      </c>
      <c r="K257" t="str">
        <f>VLOOKUP('intouch变量（离散）'!$A257,基本表格!$G:$Q,9,FALSE)</f>
        <v>None</v>
      </c>
      <c r="L257">
        <v>1</v>
      </c>
      <c r="M257" t="s">
        <v>156</v>
      </c>
      <c r="N257" t="s">
        <v>157</v>
      </c>
      <c r="O257" t="s">
        <v>158</v>
      </c>
      <c r="P257" t="str">
        <f>VLOOKUP('intouch变量（离散）'!$A257,基本表格!$G:$Q,3,FALSE)</f>
        <v>DB1100,X1508.2</v>
      </c>
      <c r="Q257" t="str">
        <f>VLOOKUP('intouch变量（离散）'!$A257,基本表格!$G:$Q,10,FALSE)</f>
        <v>Yes</v>
      </c>
      <c r="R257" t="str">
        <f t="shared" si="24"/>
        <v>DB1100,X1508.2 2415+P6-M10 1#刨片机振动器 电机控制 左跑偏1检测</v>
      </c>
      <c r="S257">
        <v>0</v>
      </c>
      <c r="T257">
        <v>0</v>
      </c>
    </row>
    <row r="258" spans="1:20">
      <c r="A258" t="s">
        <v>414</v>
      </c>
      <c r="B258" s="11" t="str">
        <f t="shared" si="23"/>
        <v>CHP1</v>
      </c>
      <c r="C258" s="11" t="str">
        <f>VLOOKUP('intouch变量（离散）'!$A258,基本表格!$G:$Q,2,FALSE)</f>
        <v>2415+P6-M10 1#刨片机振动器 电机控制 左跑偏保护使能</v>
      </c>
      <c r="D258" t="s">
        <v>154</v>
      </c>
      <c r="E258" t="str">
        <f t="shared" si="19"/>
        <v>Yes</v>
      </c>
      <c r="F258" t="str">
        <f t="shared" si="20"/>
        <v>900</v>
      </c>
      <c r="G258" t="s">
        <v>154</v>
      </c>
      <c r="H258" t="s">
        <v>155</v>
      </c>
      <c r="I258" t="str">
        <f t="shared" si="21"/>
        <v>禁用</v>
      </c>
      <c r="J258" t="str">
        <f t="shared" si="22"/>
        <v>启用</v>
      </c>
      <c r="K258" t="str">
        <f>VLOOKUP('intouch变量（离散）'!$A258,基本表格!$G:$Q,9,FALSE)</f>
        <v>None</v>
      </c>
      <c r="L258">
        <v>1</v>
      </c>
      <c r="M258" t="s">
        <v>156</v>
      </c>
      <c r="N258" t="s">
        <v>157</v>
      </c>
      <c r="O258" t="s">
        <v>158</v>
      </c>
      <c r="P258" t="str">
        <f>VLOOKUP('intouch变量（离散）'!$A258,基本表格!$G:$Q,3,FALSE)</f>
        <v>DB1100,X1508.3</v>
      </c>
      <c r="Q258" t="str">
        <f>VLOOKUP('intouch变量（离散）'!$A258,基本表格!$G:$Q,10,FALSE)</f>
        <v>No</v>
      </c>
      <c r="R258" t="str">
        <f t="shared" si="24"/>
        <v>DB1100,X1508.3 2415+P6-M10 1#刨片机振动器 电机控制 左跑偏保护使能</v>
      </c>
      <c r="S258">
        <v>0</v>
      </c>
      <c r="T258">
        <v>0</v>
      </c>
    </row>
    <row r="259" spans="1:20">
      <c r="A259" t="s">
        <v>415</v>
      </c>
      <c r="B259" s="11" t="str">
        <f t="shared" si="23"/>
        <v>CHP1</v>
      </c>
      <c r="C259" s="11" t="str">
        <f>VLOOKUP('intouch变量（离散）'!$A259,基本表格!$G:$Q,2,FALSE)</f>
        <v>2415+P6-M10 1#刨片机振动器 电机控制 左跑偏导致停机</v>
      </c>
      <c r="D259" t="s">
        <v>154</v>
      </c>
      <c r="E259" t="str">
        <f t="shared" ref="E259:E322" si="25">IF(RIGHT($A259,2)="EN","Yes","No")</f>
        <v>No</v>
      </c>
      <c r="F259" t="str">
        <f t="shared" ref="F259:F322" si="26">IF(RIGHT($A259,2)="EN","900","0")</f>
        <v>0</v>
      </c>
      <c r="G259" t="s">
        <v>154</v>
      </c>
      <c r="H259" t="s">
        <v>155</v>
      </c>
      <c r="I259" t="str">
        <f t="shared" ref="I259:I322" si="27">IF(RIGHT($A259,2)="EN","禁用","")</f>
        <v/>
      </c>
      <c r="J259" t="str">
        <f t="shared" ref="J259:J322" si="28">IF(RIGHT($A259,2)="EN","启用","")</f>
        <v/>
      </c>
      <c r="K259" t="str">
        <f>VLOOKUP('intouch变量（离散）'!$A259,基本表格!$G:$Q,9,FALSE)</f>
        <v>On</v>
      </c>
      <c r="L259">
        <v>1</v>
      </c>
      <c r="M259" t="s">
        <v>156</v>
      </c>
      <c r="N259" t="s">
        <v>157</v>
      </c>
      <c r="O259" t="s">
        <v>158</v>
      </c>
      <c r="P259" t="str">
        <f>VLOOKUP('intouch变量（离散）'!$A259,基本表格!$G:$Q,3,FALSE)</f>
        <v>DB1100,X1508.4</v>
      </c>
      <c r="Q259" t="str">
        <f>VLOOKUP('intouch变量（离散）'!$A259,基本表格!$G:$Q,10,FALSE)</f>
        <v>Yes</v>
      </c>
      <c r="R259" t="str">
        <f t="shared" si="24"/>
        <v>DB1100,X1508.4 2415+P6-M10 1#刨片机振动器 电机控制 左跑偏导致停机</v>
      </c>
      <c r="S259">
        <v>0</v>
      </c>
      <c r="T259">
        <v>0</v>
      </c>
    </row>
    <row r="260" spans="1:20">
      <c r="A260" t="s">
        <v>416</v>
      </c>
      <c r="B260" s="11" t="str">
        <f t="shared" si="23"/>
        <v>CHP1</v>
      </c>
      <c r="C260" s="11" t="str">
        <f>VLOOKUP('intouch变量（离散）'!$A260,基本表格!$G:$Q,2,FALSE)</f>
        <v>2415+P6-M10 1#刨片机振动器 电机控制 右 跑偏报警</v>
      </c>
      <c r="D260" t="s">
        <v>154</v>
      </c>
      <c r="E260" t="str">
        <f t="shared" si="25"/>
        <v>No</v>
      </c>
      <c r="F260" t="str">
        <f t="shared" si="26"/>
        <v>0</v>
      </c>
      <c r="G260" t="s">
        <v>154</v>
      </c>
      <c r="H260" t="s">
        <v>155</v>
      </c>
      <c r="I260" t="str">
        <f t="shared" si="27"/>
        <v/>
      </c>
      <c r="J260" t="str">
        <f t="shared" si="28"/>
        <v/>
      </c>
      <c r="K260" t="str">
        <f>VLOOKUP('intouch变量（离散）'!$A260,基本表格!$G:$Q,9,FALSE)</f>
        <v>On</v>
      </c>
      <c r="L260">
        <v>1</v>
      </c>
      <c r="M260" t="s">
        <v>156</v>
      </c>
      <c r="N260" t="s">
        <v>157</v>
      </c>
      <c r="O260" t="s">
        <v>158</v>
      </c>
      <c r="P260" t="str">
        <f>VLOOKUP('intouch变量（离散）'!$A260,基本表格!$G:$Q,3,FALSE)</f>
        <v>DB1100,X1512.0</v>
      </c>
      <c r="Q260" t="str">
        <f>VLOOKUP('intouch变量（离散）'!$A260,基本表格!$G:$Q,10,FALSE)</f>
        <v>Yes</v>
      </c>
      <c r="R260" t="str">
        <f t="shared" si="24"/>
        <v>DB1100,X1512.0 2415+P6-M10 1#刨片机振动器 电机控制 右 跑偏报警</v>
      </c>
      <c r="S260">
        <v>0</v>
      </c>
      <c r="T260">
        <v>0</v>
      </c>
    </row>
    <row r="261" spans="1:20">
      <c r="A261" t="s">
        <v>417</v>
      </c>
      <c r="B261" s="11" t="str">
        <f t="shared" ref="B261:B324" si="29">LEFT(A261,4)</f>
        <v>CHP1</v>
      </c>
      <c r="C261" s="11" t="str">
        <f>VLOOKUP('intouch变量（离散）'!$A261,基本表格!$G:$Q,2,FALSE)</f>
        <v>2415+P6-M10 1#刨片机振动器 电机控制 右跑偏1检测</v>
      </c>
      <c r="D261" t="s">
        <v>154</v>
      </c>
      <c r="E261" t="str">
        <f t="shared" si="25"/>
        <v>No</v>
      </c>
      <c r="F261" t="str">
        <f t="shared" si="26"/>
        <v>0</v>
      </c>
      <c r="G261" t="s">
        <v>154</v>
      </c>
      <c r="H261" t="s">
        <v>155</v>
      </c>
      <c r="I261" t="str">
        <f t="shared" si="27"/>
        <v/>
      </c>
      <c r="J261" t="str">
        <f t="shared" si="28"/>
        <v/>
      </c>
      <c r="K261" t="str">
        <f>VLOOKUP('intouch变量（离散）'!$A261,基本表格!$G:$Q,9,FALSE)</f>
        <v>None</v>
      </c>
      <c r="L261">
        <v>1</v>
      </c>
      <c r="M261" t="s">
        <v>156</v>
      </c>
      <c r="N261" t="s">
        <v>157</v>
      </c>
      <c r="O261" t="s">
        <v>158</v>
      </c>
      <c r="P261" t="str">
        <f>VLOOKUP('intouch变量（离散）'!$A261,基本表格!$G:$Q,3,FALSE)</f>
        <v>DB1100,X1512.1</v>
      </c>
      <c r="Q261" t="str">
        <f>VLOOKUP('intouch变量（离散）'!$A261,基本表格!$G:$Q,10,FALSE)</f>
        <v>Yes</v>
      </c>
      <c r="R261" t="str">
        <f t="shared" ref="R261:R324" si="30">P261&amp;" "&amp;C261</f>
        <v>DB1100,X1512.1 2415+P6-M10 1#刨片机振动器 电机控制 右跑偏1检测</v>
      </c>
      <c r="S261">
        <v>0</v>
      </c>
      <c r="T261">
        <v>0</v>
      </c>
    </row>
    <row r="262" spans="1:20">
      <c r="A262" t="s">
        <v>418</v>
      </c>
      <c r="B262" s="11" t="str">
        <f t="shared" si="29"/>
        <v>CHP1</v>
      </c>
      <c r="C262" s="11" t="str">
        <f>VLOOKUP('intouch变量（离散）'!$A262,基本表格!$G:$Q,2,FALSE)</f>
        <v>2415+P6-M10 1#刨片机振动器 电机控制 右跑偏保护使能</v>
      </c>
      <c r="D262" t="s">
        <v>154</v>
      </c>
      <c r="E262" t="str">
        <f t="shared" si="25"/>
        <v>Yes</v>
      </c>
      <c r="F262" t="str">
        <f t="shared" si="26"/>
        <v>900</v>
      </c>
      <c r="G262" t="s">
        <v>154</v>
      </c>
      <c r="H262" t="s">
        <v>155</v>
      </c>
      <c r="I262" t="str">
        <f t="shared" si="27"/>
        <v>禁用</v>
      </c>
      <c r="J262" t="str">
        <f t="shared" si="28"/>
        <v>启用</v>
      </c>
      <c r="K262" t="str">
        <f>VLOOKUP('intouch变量（离散）'!$A262,基本表格!$G:$Q,9,FALSE)</f>
        <v>None</v>
      </c>
      <c r="L262">
        <v>1</v>
      </c>
      <c r="M262" t="s">
        <v>156</v>
      </c>
      <c r="N262" t="s">
        <v>157</v>
      </c>
      <c r="O262" t="s">
        <v>158</v>
      </c>
      <c r="P262" t="str">
        <f>VLOOKUP('intouch变量（离散）'!$A262,基本表格!$G:$Q,3,FALSE)</f>
        <v>DB1100,X1512.2</v>
      </c>
      <c r="Q262" t="str">
        <f>VLOOKUP('intouch变量（离散）'!$A262,基本表格!$G:$Q,10,FALSE)</f>
        <v>No</v>
      </c>
      <c r="R262" t="str">
        <f t="shared" si="30"/>
        <v>DB1100,X1512.2 2415+P6-M10 1#刨片机振动器 电机控制 右跑偏保护使能</v>
      </c>
      <c r="S262">
        <v>0</v>
      </c>
      <c r="T262">
        <v>0</v>
      </c>
    </row>
    <row r="263" spans="1:20">
      <c r="A263" t="s">
        <v>419</v>
      </c>
      <c r="B263" s="11" t="str">
        <f t="shared" si="29"/>
        <v>CHP1</v>
      </c>
      <c r="C263" s="11" t="str">
        <f>VLOOKUP('intouch变量（离散）'!$A263,基本表格!$G:$Q,2,FALSE)</f>
        <v>2415+P6-M10 1#刨片机振动器 电机控制 右跑偏导致停机</v>
      </c>
      <c r="D263" t="s">
        <v>154</v>
      </c>
      <c r="E263" t="str">
        <f t="shared" si="25"/>
        <v>No</v>
      </c>
      <c r="F263" t="str">
        <f t="shared" si="26"/>
        <v>0</v>
      </c>
      <c r="G263" t="s">
        <v>154</v>
      </c>
      <c r="H263" t="s">
        <v>155</v>
      </c>
      <c r="I263" t="str">
        <f t="shared" si="27"/>
        <v/>
      </c>
      <c r="J263" t="str">
        <f t="shared" si="28"/>
        <v/>
      </c>
      <c r="K263" t="str">
        <f>VLOOKUP('intouch变量（离散）'!$A263,基本表格!$G:$Q,9,FALSE)</f>
        <v>On</v>
      </c>
      <c r="L263">
        <v>1</v>
      </c>
      <c r="M263" t="s">
        <v>156</v>
      </c>
      <c r="N263" t="s">
        <v>157</v>
      </c>
      <c r="O263" t="s">
        <v>158</v>
      </c>
      <c r="P263" t="str">
        <f>VLOOKUP('intouch变量（离散）'!$A263,基本表格!$G:$Q,3,FALSE)</f>
        <v>DB1100,X1512.3</v>
      </c>
      <c r="Q263" t="str">
        <f>VLOOKUP('intouch变量（离散）'!$A263,基本表格!$G:$Q,10,FALSE)</f>
        <v>Yes</v>
      </c>
      <c r="R263" t="str">
        <f t="shared" si="30"/>
        <v>DB1100,X1512.3 2415+P6-M10 1#刨片机振动器 电机控制 右跑偏导致停机</v>
      </c>
      <c r="S263">
        <v>0</v>
      </c>
      <c r="T263">
        <v>0</v>
      </c>
    </row>
    <row r="264" spans="1:20">
      <c r="A264" t="s">
        <v>420</v>
      </c>
      <c r="B264" s="11" t="str">
        <f t="shared" si="29"/>
        <v>CHP1</v>
      </c>
      <c r="C264" s="11" t="str">
        <f>VLOOKUP('intouch变量（离散）'!$A264,基本表格!$G:$Q,2,FALSE)</f>
        <v>2415+P6-M10 1#刨片机振动器 电机控制 三角型</v>
      </c>
      <c r="D264" t="s">
        <v>154</v>
      </c>
      <c r="E264" t="str">
        <f t="shared" si="25"/>
        <v>No</v>
      </c>
      <c r="F264" t="str">
        <f t="shared" si="26"/>
        <v>0</v>
      </c>
      <c r="G264" t="s">
        <v>154</v>
      </c>
      <c r="H264" t="s">
        <v>155</v>
      </c>
      <c r="I264" t="str">
        <f t="shared" si="27"/>
        <v/>
      </c>
      <c r="J264" t="str">
        <f t="shared" si="28"/>
        <v/>
      </c>
      <c r="K264" t="str">
        <f>VLOOKUP('intouch变量（离散）'!$A264,基本表格!$G:$Q,9,FALSE)</f>
        <v>None</v>
      </c>
      <c r="L264">
        <v>1</v>
      </c>
      <c r="M264" t="s">
        <v>156</v>
      </c>
      <c r="N264" t="s">
        <v>157</v>
      </c>
      <c r="O264" t="s">
        <v>158</v>
      </c>
      <c r="P264" t="str">
        <f>VLOOKUP('intouch变量（离散）'!$A264,基本表格!$G:$Q,3,FALSE)</f>
        <v>DB1100,X1516.0</v>
      </c>
      <c r="Q264" t="str">
        <f>VLOOKUP('intouch变量（离散）'!$A264,基本表格!$G:$Q,10,FALSE)</f>
        <v>Yes</v>
      </c>
      <c r="R264" t="str">
        <f t="shared" si="30"/>
        <v>DB1100,X1516.0 2415+P6-M10 1#刨片机振动器 电机控制 三角型</v>
      </c>
      <c r="S264">
        <v>0</v>
      </c>
      <c r="T264">
        <v>0</v>
      </c>
    </row>
    <row r="265" spans="1:20">
      <c r="A265" t="s">
        <v>421</v>
      </c>
      <c r="B265" s="11" t="str">
        <f t="shared" si="29"/>
        <v>CHP1</v>
      </c>
      <c r="C265" s="11" t="str">
        <f>VLOOKUP('intouch变量（离散）'!$A265,基本表格!$G:$Q,2,FALSE)</f>
        <v>2415+P6-M10 1#刨片机振动器 电机控制 星型</v>
      </c>
      <c r="D265" t="s">
        <v>154</v>
      </c>
      <c r="E265" t="str">
        <f t="shared" si="25"/>
        <v>No</v>
      </c>
      <c r="F265" t="str">
        <f t="shared" si="26"/>
        <v>0</v>
      </c>
      <c r="G265" t="s">
        <v>154</v>
      </c>
      <c r="H265" t="s">
        <v>155</v>
      </c>
      <c r="I265" t="str">
        <f t="shared" si="27"/>
        <v/>
      </c>
      <c r="J265" t="str">
        <f t="shared" si="28"/>
        <v/>
      </c>
      <c r="K265" t="str">
        <f>VLOOKUP('intouch变量（离散）'!$A265,基本表格!$G:$Q,9,FALSE)</f>
        <v>None</v>
      </c>
      <c r="L265">
        <v>1</v>
      </c>
      <c r="M265" t="s">
        <v>156</v>
      </c>
      <c r="N265" t="s">
        <v>157</v>
      </c>
      <c r="O265" t="s">
        <v>158</v>
      </c>
      <c r="P265" t="str">
        <f>VLOOKUP('intouch变量（离散）'!$A265,基本表格!$G:$Q,3,FALSE)</f>
        <v>DB1100,X1516.1</v>
      </c>
      <c r="Q265" t="str">
        <f>VLOOKUP('intouch变量（离散）'!$A265,基本表格!$G:$Q,10,FALSE)</f>
        <v>Yes</v>
      </c>
      <c r="R265" t="str">
        <f t="shared" si="30"/>
        <v>DB1100,X1516.1 2415+P6-M10 1#刨片机振动器 电机控制 星型</v>
      </c>
      <c r="S265">
        <v>0</v>
      </c>
      <c r="T265">
        <v>0</v>
      </c>
    </row>
    <row r="266" spans="1:20">
      <c r="A266" t="s">
        <v>422</v>
      </c>
      <c r="B266" s="11" t="str">
        <f t="shared" si="29"/>
        <v>CHP1</v>
      </c>
      <c r="C266" s="11" t="str">
        <f>VLOOKUP('intouch变量（离散）'!$A266,基本表格!$G:$Q,2,FALSE)</f>
        <v>2415+P6-M10 1#刨片机振动器 电机控制 维修开关</v>
      </c>
      <c r="D266" t="s">
        <v>154</v>
      </c>
      <c r="E266" t="str">
        <f t="shared" si="25"/>
        <v>No</v>
      </c>
      <c r="F266" t="str">
        <f t="shared" si="26"/>
        <v>0</v>
      </c>
      <c r="G266" t="s">
        <v>154</v>
      </c>
      <c r="H266" t="s">
        <v>155</v>
      </c>
      <c r="I266" t="str">
        <f t="shared" si="27"/>
        <v/>
      </c>
      <c r="J266" t="str">
        <f t="shared" si="28"/>
        <v/>
      </c>
      <c r="K266" t="str">
        <f>VLOOKUP('intouch变量（离散）'!$A266,基本表格!$G:$Q,9,FALSE)</f>
        <v>On</v>
      </c>
      <c r="L266">
        <v>1</v>
      </c>
      <c r="M266" t="s">
        <v>156</v>
      </c>
      <c r="N266" t="s">
        <v>157</v>
      </c>
      <c r="O266" t="s">
        <v>158</v>
      </c>
      <c r="P266" t="str">
        <f>VLOOKUP('intouch变量（离散）'!$A266,基本表格!$G:$Q,3,FALSE)</f>
        <v>DB1100,X1516.2</v>
      </c>
      <c r="Q266" t="str">
        <f>VLOOKUP('intouch变量（离散）'!$A266,基本表格!$G:$Q,10,FALSE)</f>
        <v>Yes</v>
      </c>
      <c r="R266" t="str">
        <f t="shared" si="30"/>
        <v>DB1100,X1516.2 2415+P6-M10 1#刨片机振动器 电机控制 维修开关</v>
      </c>
      <c r="S266">
        <v>0</v>
      </c>
      <c r="T266">
        <v>0</v>
      </c>
    </row>
    <row r="267" spans="1:20">
      <c r="A267" t="s">
        <v>423</v>
      </c>
      <c r="B267" s="11" t="str">
        <f t="shared" si="29"/>
        <v>CHP1</v>
      </c>
      <c r="C267" s="11" t="str">
        <f>VLOOKUP('intouch变量（离散）'!$A267,基本表格!$G:$Q,2,FALSE)</f>
        <v>2415+P6-M10 1#刨片机振动器 电机控制 左跑偏2检测</v>
      </c>
      <c r="D267" t="s">
        <v>154</v>
      </c>
      <c r="E267" t="str">
        <f t="shared" si="25"/>
        <v>No</v>
      </c>
      <c r="F267" t="str">
        <f t="shared" si="26"/>
        <v>0</v>
      </c>
      <c r="G267" t="s">
        <v>154</v>
      </c>
      <c r="H267" t="s">
        <v>155</v>
      </c>
      <c r="I267" t="str">
        <f t="shared" si="27"/>
        <v/>
      </c>
      <c r="J267" t="str">
        <f t="shared" si="28"/>
        <v/>
      </c>
      <c r="K267" t="str">
        <f>VLOOKUP('intouch变量（离散）'!$A267,基本表格!$G:$Q,9,FALSE)</f>
        <v>None</v>
      </c>
      <c r="L267">
        <v>1</v>
      </c>
      <c r="M267" t="s">
        <v>156</v>
      </c>
      <c r="N267" t="s">
        <v>157</v>
      </c>
      <c r="O267" t="s">
        <v>158</v>
      </c>
      <c r="P267" t="str">
        <f>VLOOKUP('intouch变量（离散）'!$A267,基本表格!$G:$Q,3,FALSE)</f>
        <v>DB1100,X1516.3</v>
      </c>
      <c r="Q267" t="str">
        <f>VLOOKUP('intouch变量（离散）'!$A267,基本表格!$G:$Q,10,FALSE)</f>
        <v>Yes</v>
      </c>
      <c r="R267" t="str">
        <f t="shared" si="30"/>
        <v>DB1100,X1516.3 2415+P6-M10 1#刨片机振动器 电机控制 左跑偏2检测</v>
      </c>
      <c r="S267">
        <v>0</v>
      </c>
      <c r="T267">
        <v>0</v>
      </c>
    </row>
    <row r="268" spans="1:20">
      <c r="A268" t="s">
        <v>424</v>
      </c>
      <c r="B268" s="11" t="str">
        <f t="shared" si="29"/>
        <v>CHP1</v>
      </c>
      <c r="C268" s="11" t="str">
        <f>VLOOKUP('intouch变量（离散）'!$A268,基本表格!$G:$Q,2,FALSE)</f>
        <v>2415+P6-M10 1#刨片机振动器 电机控制 右跑偏2检测</v>
      </c>
      <c r="D268" t="s">
        <v>154</v>
      </c>
      <c r="E268" t="str">
        <f t="shared" si="25"/>
        <v>No</v>
      </c>
      <c r="F268" t="str">
        <f t="shared" si="26"/>
        <v>0</v>
      </c>
      <c r="G268" t="s">
        <v>154</v>
      </c>
      <c r="H268" t="s">
        <v>155</v>
      </c>
      <c r="I268" t="str">
        <f t="shared" si="27"/>
        <v/>
      </c>
      <c r="J268" t="str">
        <f t="shared" si="28"/>
        <v/>
      </c>
      <c r="K268" t="str">
        <f>VLOOKUP('intouch变量（离散）'!$A268,基本表格!$G:$Q,9,FALSE)</f>
        <v>None</v>
      </c>
      <c r="L268">
        <v>1</v>
      </c>
      <c r="M268" t="s">
        <v>156</v>
      </c>
      <c r="N268" t="s">
        <v>157</v>
      </c>
      <c r="O268" t="s">
        <v>158</v>
      </c>
      <c r="P268" t="str">
        <f>VLOOKUP('intouch变量（离散）'!$A268,基本表格!$G:$Q,3,FALSE)</f>
        <v>DB1100,X1516.4</v>
      </c>
      <c r="Q268" t="str">
        <f>VLOOKUP('intouch变量（离散）'!$A268,基本表格!$G:$Q,10,FALSE)</f>
        <v>Yes</v>
      </c>
      <c r="R268" t="str">
        <f t="shared" si="30"/>
        <v>DB1100,X1516.4 2415+P6-M10 1#刨片机振动器 电机控制 右跑偏2检测</v>
      </c>
      <c r="S268">
        <v>0</v>
      </c>
      <c r="T268">
        <v>0</v>
      </c>
    </row>
    <row r="269" spans="1:20">
      <c r="A269" t="s">
        <v>425</v>
      </c>
      <c r="B269" s="11" t="str">
        <f t="shared" si="29"/>
        <v>CHP1</v>
      </c>
      <c r="C269" s="11" t="str">
        <f>VLOOKUP('intouch变量（离散）'!$A269,基本表格!$G:$Q,2,FALSE)</f>
        <v>2415+P6-M11 1#刨片机油泵电机 电机控制 使能</v>
      </c>
      <c r="D269" t="s">
        <v>154</v>
      </c>
      <c r="E269" t="str">
        <f t="shared" si="25"/>
        <v>No</v>
      </c>
      <c r="F269" t="str">
        <f t="shared" si="26"/>
        <v>0</v>
      </c>
      <c r="G269" t="s">
        <v>154</v>
      </c>
      <c r="H269" t="s">
        <v>155</v>
      </c>
      <c r="I269" t="str">
        <f t="shared" si="27"/>
        <v/>
      </c>
      <c r="J269" t="str">
        <f t="shared" si="28"/>
        <v/>
      </c>
      <c r="K269" t="str">
        <f>VLOOKUP('intouch变量（离散）'!$A269,基本表格!$G:$Q,9,FALSE)</f>
        <v>None</v>
      </c>
      <c r="L269">
        <v>1</v>
      </c>
      <c r="M269" t="s">
        <v>156</v>
      </c>
      <c r="N269" t="s">
        <v>157</v>
      </c>
      <c r="O269" t="s">
        <v>158</v>
      </c>
      <c r="P269" t="str">
        <f>VLOOKUP('intouch变量（离散）'!$A269,基本表格!$G:$Q,3,FALSE)</f>
        <v>DB1100,X1550.0</v>
      </c>
      <c r="Q269" t="str">
        <f>VLOOKUP('intouch变量（离散）'!$A269,基本表格!$G:$Q,10,FALSE)</f>
        <v>No</v>
      </c>
      <c r="R269" t="str">
        <f t="shared" si="30"/>
        <v>DB1100,X1550.0 2415+P6-M11 1#刨片机油泵电机 电机控制 使能</v>
      </c>
      <c r="S269">
        <v>0</v>
      </c>
      <c r="T269">
        <v>0</v>
      </c>
    </row>
    <row r="270" spans="1:20">
      <c r="A270" t="s">
        <v>426</v>
      </c>
      <c r="B270" s="11" t="str">
        <f t="shared" si="29"/>
        <v>CHP1</v>
      </c>
      <c r="C270" s="11" t="str">
        <f>VLOOKUP('intouch变量（离散）'!$A270,基本表格!$G:$Q,2,FALSE)</f>
        <v>2415+P6-M11 1#刨片机油泵电机 电机控制 手自动状态</v>
      </c>
      <c r="D270" t="s">
        <v>154</v>
      </c>
      <c r="E270" t="str">
        <f t="shared" si="25"/>
        <v>No</v>
      </c>
      <c r="F270" t="str">
        <f t="shared" si="26"/>
        <v>0</v>
      </c>
      <c r="G270" t="s">
        <v>154</v>
      </c>
      <c r="H270" t="s">
        <v>155</v>
      </c>
      <c r="I270" t="str">
        <f t="shared" si="27"/>
        <v/>
      </c>
      <c r="J270" t="str">
        <f t="shared" si="28"/>
        <v/>
      </c>
      <c r="K270" t="str">
        <f>VLOOKUP('intouch变量（离散）'!$A270,基本表格!$G:$Q,9,FALSE)</f>
        <v>None</v>
      </c>
      <c r="L270">
        <v>1</v>
      </c>
      <c r="M270" t="s">
        <v>156</v>
      </c>
      <c r="N270" t="s">
        <v>157</v>
      </c>
      <c r="O270" t="s">
        <v>158</v>
      </c>
      <c r="P270" t="str">
        <f>VLOOKUP('intouch变量（离散）'!$A270,基本表格!$G:$Q,3,FALSE)</f>
        <v>DB1100,X1550.3</v>
      </c>
      <c r="Q270" t="str">
        <f>VLOOKUP('intouch变量（离散）'!$A270,基本表格!$G:$Q,10,FALSE)</f>
        <v>Yes</v>
      </c>
      <c r="R270" t="str">
        <f t="shared" si="30"/>
        <v>DB1100,X1550.3 2415+P6-M11 1#刨片机油泵电机 电机控制 手自动状态</v>
      </c>
      <c r="S270">
        <v>0</v>
      </c>
      <c r="T270">
        <v>0</v>
      </c>
    </row>
    <row r="271" spans="1:20">
      <c r="A271" t="s">
        <v>427</v>
      </c>
      <c r="B271" s="11" t="str">
        <f t="shared" si="29"/>
        <v>CHP1</v>
      </c>
      <c r="C271" s="11" t="str">
        <f>VLOOKUP('intouch变量（离散）'!$A271,基本表格!$G:$Q,2,FALSE)</f>
        <v>2415+P6-M11 1#刨片机油泵电机 电机控制 本地/远程(检修/待机）</v>
      </c>
      <c r="D271" t="s">
        <v>154</v>
      </c>
      <c r="E271" t="str">
        <f t="shared" si="25"/>
        <v>No</v>
      </c>
      <c r="F271" t="str">
        <f t="shared" si="26"/>
        <v>0</v>
      </c>
      <c r="G271" t="s">
        <v>154</v>
      </c>
      <c r="H271" t="s">
        <v>155</v>
      </c>
      <c r="I271" t="str">
        <f t="shared" si="27"/>
        <v/>
      </c>
      <c r="J271" t="str">
        <f t="shared" si="28"/>
        <v/>
      </c>
      <c r="K271" t="str">
        <f>VLOOKUP('intouch变量（离散）'!$A271,基本表格!$G:$Q,9,FALSE)</f>
        <v>None</v>
      </c>
      <c r="L271">
        <v>1</v>
      </c>
      <c r="M271" t="s">
        <v>156</v>
      </c>
      <c r="N271" t="s">
        <v>157</v>
      </c>
      <c r="O271" t="s">
        <v>158</v>
      </c>
      <c r="P271" t="str">
        <f>VLOOKUP('intouch变量（离散）'!$A271,基本表格!$G:$Q,3,FALSE)</f>
        <v>DB1100,X1550.4</v>
      </c>
      <c r="Q271" t="str">
        <f>VLOOKUP('intouch变量（离散）'!$A271,基本表格!$G:$Q,10,FALSE)</f>
        <v>Yes</v>
      </c>
      <c r="R271" t="str">
        <f t="shared" si="30"/>
        <v>DB1100,X1550.4 2415+P6-M11 1#刨片机油泵电机 电机控制 本地/远程(检修/待机）</v>
      </c>
      <c r="S271">
        <v>0</v>
      </c>
      <c r="T271">
        <v>0</v>
      </c>
    </row>
    <row r="272" spans="1:20">
      <c r="A272" t="s">
        <v>428</v>
      </c>
      <c r="B272" s="11" t="str">
        <f t="shared" si="29"/>
        <v>CHP1</v>
      </c>
      <c r="C272" s="11" t="str">
        <f>VLOOKUP('intouch变量（离散）'!$A272,基本表格!$G:$Q,2,FALSE)</f>
        <v>2415+P6-M11 1#刨片机油泵电机 电机控制 开启_上位机(正转)</v>
      </c>
      <c r="D272" t="s">
        <v>154</v>
      </c>
      <c r="E272" t="str">
        <f t="shared" si="25"/>
        <v>No</v>
      </c>
      <c r="F272" t="str">
        <f t="shared" si="26"/>
        <v>0</v>
      </c>
      <c r="G272" t="s">
        <v>154</v>
      </c>
      <c r="H272" t="s">
        <v>155</v>
      </c>
      <c r="I272" t="str">
        <f t="shared" si="27"/>
        <v/>
      </c>
      <c r="J272" t="str">
        <f t="shared" si="28"/>
        <v/>
      </c>
      <c r="K272" t="str">
        <f>VLOOKUP('intouch变量（离散）'!$A272,基本表格!$G:$Q,9,FALSE)</f>
        <v>None</v>
      </c>
      <c r="L272">
        <v>1</v>
      </c>
      <c r="M272" t="s">
        <v>156</v>
      </c>
      <c r="N272" t="s">
        <v>157</v>
      </c>
      <c r="O272" t="s">
        <v>158</v>
      </c>
      <c r="P272" t="str">
        <f>VLOOKUP('intouch变量（离散）'!$A272,基本表格!$G:$Q,3,FALSE)</f>
        <v>DB1100,X1550.6</v>
      </c>
      <c r="Q272" t="str">
        <f>VLOOKUP('intouch变量（离散）'!$A272,基本表格!$G:$Q,10,FALSE)</f>
        <v>No</v>
      </c>
      <c r="R272" t="str">
        <f t="shared" si="30"/>
        <v>DB1100,X1550.6 2415+P6-M11 1#刨片机油泵电机 电机控制 开启_上位机(正转)</v>
      </c>
      <c r="S272">
        <v>0</v>
      </c>
      <c r="T272">
        <v>0</v>
      </c>
    </row>
    <row r="273" spans="1:20">
      <c r="A273" t="s">
        <v>429</v>
      </c>
      <c r="B273" s="11" t="str">
        <f t="shared" si="29"/>
        <v>CHP1</v>
      </c>
      <c r="C273" s="11" t="str">
        <f>VLOOKUP('intouch变量（离散）'!$A273,基本表格!$G:$Q,2,FALSE)</f>
        <v>2415+P6-M11 1#刨片机油泵电机 电机控制 停止_上位机(反转)</v>
      </c>
      <c r="D273" t="s">
        <v>154</v>
      </c>
      <c r="E273" t="str">
        <f t="shared" si="25"/>
        <v>No</v>
      </c>
      <c r="F273" t="str">
        <f t="shared" si="26"/>
        <v>0</v>
      </c>
      <c r="G273" t="s">
        <v>154</v>
      </c>
      <c r="H273" t="s">
        <v>155</v>
      </c>
      <c r="I273" t="str">
        <f t="shared" si="27"/>
        <v/>
      </c>
      <c r="J273" t="str">
        <f t="shared" si="28"/>
        <v/>
      </c>
      <c r="K273" t="str">
        <f>VLOOKUP('intouch变量（离散）'!$A273,基本表格!$G:$Q,9,FALSE)</f>
        <v>None</v>
      </c>
      <c r="L273">
        <v>1</v>
      </c>
      <c r="M273" t="s">
        <v>156</v>
      </c>
      <c r="N273" t="s">
        <v>157</v>
      </c>
      <c r="O273" t="s">
        <v>158</v>
      </c>
      <c r="P273" t="str">
        <f>VLOOKUP('intouch变量（离散）'!$A273,基本表格!$G:$Q,3,FALSE)</f>
        <v>DB1100,X1551.0</v>
      </c>
      <c r="Q273" t="str">
        <f>VLOOKUP('intouch变量（离散）'!$A273,基本表格!$G:$Q,10,FALSE)</f>
        <v>No</v>
      </c>
      <c r="R273" t="str">
        <f t="shared" si="30"/>
        <v>DB1100,X1551.0 2415+P6-M11 1#刨片机油泵电机 电机控制 停止_上位机(反转)</v>
      </c>
      <c r="S273">
        <v>0</v>
      </c>
      <c r="T273">
        <v>0</v>
      </c>
    </row>
    <row r="274" spans="1:20">
      <c r="A274" t="s">
        <v>430</v>
      </c>
      <c r="B274" s="11" t="str">
        <f t="shared" si="29"/>
        <v>CHP1</v>
      </c>
      <c r="C274" s="11" t="str">
        <f>VLOOKUP('intouch变量（离散）'!$A274,基本表格!$G:$Q,2,FALSE)</f>
        <v>2415+P6-M11 1#刨片机油泵电机 电机控制 通风扇</v>
      </c>
      <c r="D274" t="s">
        <v>154</v>
      </c>
      <c r="E274" t="str">
        <f t="shared" si="25"/>
        <v>No</v>
      </c>
      <c r="F274" t="str">
        <f t="shared" si="26"/>
        <v>0</v>
      </c>
      <c r="G274" t="s">
        <v>154</v>
      </c>
      <c r="H274" t="s">
        <v>155</v>
      </c>
      <c r="I274" t="str">
        <f t="shared" si="27"/>
        <v/>
      </c>
      <c r="J274" t="str">
        <f t="shared" si="28"/>
        <v/>
      </c>
      <c r="K274" t="str">
        <f>VLOOKUP('intouch变量（离散）'!$A274,基本表格!$G:$Q,9,FALSE)</f>
        <v>None</v>
      </c>
      <c r="L274">
        <v>1</v>
      </c>
      <c r="M274" t="s">
        <v>156</v>
      </c>
      <c r="N274" t="s">
        <v>157</v>
      </c>
      <c r="O274" t="s">
        <v>158</v>
      </c>
      <c r="P274" t="str">
        <f>VLOOKUP('intouch变量（离散）'!$A274,基本表格!$G:$Q,3,FALSE)</f>
        <v>DB1100,X1551.1</v>
      </c>
      <c r="Q274" t="str">
        <f>VLOOKUP('intouch变量（离散）'!$A274,基本表格!$G:$Q,10,FALSE)</f>
        <v>Yes</v>
      </c>
      <c r="R274" t="str">
        <f t="shared" si="30"/>
        <v>DB1100,X1551.1 2415+P6-M11 1#刨片机油泵电机 电机控制 通风扇</v>
      </c>
      <c r="S274">
        <v>0</v>
      </c>
      <c r="T274">
        <v>0</v>
      </c>
    </row>
    <row r="275" spans="1:20">
      <c r="A275" t="s">
        <v>431</v>
      </c>
      <c r="B275" s="11" t="str">
        <f t="shared" si="29"/>
        <v>CHP1</v>
      </c>
      <c r="C275" s="11" t="str">
        <f>VLOOKUP('intouch变量（离散）'!$A275,基本表格!$G:$Q,2,FALSE)</f>
        <v>2415+P6-M11 1#刨片机油泵电机 电机控制 电机(正转）</v>
      </c>
      <c r="D275" t="s">
        <v>154</v>
      </c>
      <c r="E275" t="str">
        <f t="shared" si="25"/>
        <v>No</v>
      </c>
      <c r="F275" t="str">
        <f t="shared" si="26"/>
        <v>0</v>
      </c>
      <c r="G275" t="s">
        <v>154</v>
      </c>
      <c r="H275" t="s">
        <v>155</v>
      </c>
      <c r="I275" t="str">
        <f t="shared" si="27"/>
        <v/>
      </c>
      <c r="J275" t="str">
        <f t="shared" si="28"/>
        <v/>
      </c>
      <c r="K275" t="str">
        <f>VLOOKUP('intouch变量（离散）'!$A275,基本表格!$G:$Q,9,FALSE)</f>
        <v>None</v>
      </c>
      <c r="L275">
        <v>1</v>
      </c>
      <c r="M275" t="s">
        <v>156</v>
      </c>
      <c r="N275" t="s">
        <v>157</v>
      </c>
      <c r="O275" t="s">
        <v>158</v>
      </c>
      <c r="P275" t="str">
        <f>VLOOKUP('intouch变量（离散）'!$A275,基本表格!$G:$Q,3,FALSE)</f>
        <v>DB1100,X1551.2</v>
      </c>
      <c r="Q275" t="str">
        <f>VLOOKUP('intouch变量（离散）'!$A275,基本表格!$G:$Q,10,FALSE)</f>
        <v>Yes</v>
      </c>
      <c r="R275" t="str">
        <f t="shared" si="30"/>
        <v>DB1100,X1551.2 2415+P6-M11 1#刨片机油泵电机 电机控制 电机(正转）</v>
      </c>
      <c r="S275">
        <v>0</v>
      </c>
      <c r="T275">
        <v>0</v>
      </c>
    </row>
    <row r="276" spans="1:20">
      <c r="A276" t="s">
        <v>432</v>
      </c>
      <c r="B276" s="11" t="str">
        <f t="shared" si="29"/>
        <v>CHP1</v>
      </c>
      <c r="C276" s="11" t="str">
        <f>VLOOKUP('intouch变量（离散）'!$A276,基本表格!$G:$Q,2,FALSE)</f>
        <v>2415+P6-M11 1#刨片机油泵电机 电机控制 电机过载</v>
      </c>
      <c r="D276" t="s">
        <v>154</v>
      </c>
      <c r="E276" t="str">
        <f t="shared" si="25"/>
        <v>No</v>
      </c>
      <c r="F276" t="str">
        <f t="shared" si="26"/>
        <v>0</v>
      </c>
      <c r="G276" t="s">
        <v>154</v>
      </c>
      <c r="H276" t="s">
        <v>155</v>
      </c>
      <c r="I276" t="str">
        <f t="shared" si="27"/>
        <v/>
      </c>
      <c r="J276" t="str">
        <f t="shared" si="28"/>
        <v/>
      </c>
      <c r="K276" t="str">
        <f>VLOOKUP('intouch变量（离散）'!$A276,基本表格!$G:$Q,9,FALSE)</f>
        <v>On</v>
      </c>
      <c r="L276">
        <v>1</v>
      </c>
      <c r="M276" t="s">
        <v>156</v>
      </c>
      <c r="N276" t="s">
        <v>157</v>
      </c>
      <c r="O276" t="s">
        <v>158</v>
      </c>
      <c r="P276" t="str">
        <f>VLOOKUP('intouch变量（离散）'!$A276,基本表格!$G:$Q,3,FALSE)</f>
        <v>DB1100,X1551.3</v>
      </c>
      <c r="Q276" t="str">
        <f>VLOOKUP('intouch变量（离散）'!$A276,基本表格!$G:$Q,10,FALSE)</f>
        <v>Yes</v>
      </c>
      <c r="R276" t="str">
        <f t="shared" si="30"/>
        <v>DB1100,X1551.3 2415+P6-M11 1#刨片机油泵电机 电机控制 电机过载</v>
      </c>
      <c r="S276">
        <v>0</v>
      </c>
      <c r="T276">
        <v>0</v>
      </c>
    </row>
    <row r="277" spans="1:20">
      <c r="A277" t="s">
        <v>433</v>
      </c>
      <c r="B277" s="11" t="str">
        <f t="shared" si="29"/>
        <v>CHP1</v>
      </c>
      <c r="C277" s="11" t="str">
        <f>VLOOKUP('intouch变量（离散）'!$A277,基本表格!$G:$Q,2,FALSE)</f>
        <v>2415+P6-M11 1#刨片机油泵电机 电机控制 风扇过载</v>
      </c>
      <c r="D277" t="s">
        <v>154</v>
      </c>
      <c r="E277" t="str">
        <f t="shared" si="25"/>
        <v>No</v>
      </c>
      <c r="F277" t="str">
        <f t="shared" si="26"/>
        <v>0</v>
      </c>
      <c r="G277" t="s">
        <v>154</v>
      </c>
      <c r="H277" t="s">
        <v>155</v>
      </c>
      <c r="I277" t="str">
        <f t="shared" si="27"/>
        <v/>
      </c>
      <c r="J277" t="str">
        <f t="shared" si="28"/>
        <v/>
      </c>
      <c r="K277" t="str">
        <f>VLOOKUP('intouch变量（离散）'!$A277,基本表格!$G:$Q,9,FALSE)</f>
        <v>On</v>
      </c>
      <c r="L277">
        <v>1</v>
      </c>
      <c r="M277" t="s">
        <v>156</v>
      </c>
      <c r="N277" t="s">
        <v>157</v>
      </c>
      <c r="O277" t="s">
        <v>158</v>
      </c>
      <c r="P277" t="str">
        <f>VLOOKUP('intouch变量（离散）'!$A277,基本表格!$G:$Q,3,FALSE)</f>
        <v>DB1100,X1551.4</v>
      </c>
      <c r="Q277" t="str">
        <f>VLOOKUP('intouch变量（离散）'!$A277,基本表格!$G:$Q,10,FALSE)</f>
        <v>Yes</v>
      </c>
      <c r="R277" t="str">
        <f t="shared" si="30"/>
        <v>DB1100,X1551.4 2415+P6-M11 1#刨片机油泵电机 电机控制 风扇过载</v>
      </c>
      <c r="S277">
        <v>0</v>
      </c>
      <c r="T277">
        <v>0</v>
      </c>
    </row>
    <row r="278" spans="1:20">
      <c r="A278" t="s">
        <v>434</v>
      </c>
      <c r="B278" s="11" t="str">
        <f t="shared" si="29"/>
        <v>CHP1</v>
      </c>
      <c r="C278" s="11" t="str">
        <f>VLOOKUP('intouch变量（离散）'!$A278,基本表格!$G:$Q,2,FALSE)</f>
        <v>2415+P6-M11 1#刨片机油泵电机 电机控制 电机运行指示</v>
      </c>
      <c r="D278" t="s">
        <v>154</v>
      </c>
      <c r="E278" t="str">
        <f t="shared" si="25"/>
        <v>No</v>
      </c>
      <c r="F278" t="str">
        <f t="shared" si="26"/>
        <v>0</v>
      </c>
      <c r="G278" t="s">
        <v>154</v>
      </c>
      <c r="H278" t="s">
        <v>155</v>
      </c>
      <c r="I278" t="str">
        <f t="shared" si="27"/>
        <v/>
      </c>
      <c r="J278" t="str">
        <f t="shared" si="28"/>
        <v/>
      </c>
      <c r="K278" t="str">
        <f>VLOOKUP('intouch变量（离散）'!$A278,基本表格!$G:$Q,9,FALSE)</f>
        <v>None</v>
      </c>
      <c r="L278">
        <v>1</v>
      </c>
      <c r="M278" t="s">
        <v>156</v>
      </c>
      <c r="N278" t="s">
        <v>157</v>
      </c>
      <c r="O278" t="s">
        <v>158</v>
      </c>
      <c r="P278" t="str">
        <f>VLOOKUP('intouch变量（离散）'!$A278,基本表格!$G:$Q,3,FALSE)</f>
        <v>DB1100,X1551.5</v>
      </c>
      <c r="Q278" t="str">
        <f>VLOOKUP('intouch变量（离散）'!$A278,基本表格!$G:$Q,10,FALSE)</f>
        <v>Yes</v>
      </c>
      <c r="R278" t="str">
        <f t="shared" si="30"/>
        <v>DB1100,X1551.5 2415+P6-M11 1#刨片机油泵电机 电机控制 电机运行指示</v>
      </c>
      <c r="S278">
        <v>0</v>
      </c>
      <c r="T278">
        <v>0</v>
      </c>
    </row>
    <row r="279" spans="1:20">
      <c r="A279" t="s">
        <v>435</v>
      </c>
      <c r="B279" s="11" t="str">
        <f t="shared" si="29"/>
        <v>CHP1</v>
      </c>
      <c r="C279" s="11" t="str">
        <f>VLOOKUP('intouch变量（离散）'!$A279,基本表格!$G:$Q,2,FALSE)</f>
        <v>2415+P6-M11 1#刨片机油泵电机 电机控制 断链报警</v>
      </c>
      <c r="D279" t="s">
        <v>154</v>
      </c>
      <c r="E279" t="str">
        <f t="shared" si="25"/>
        <v>No</v>
      </c>
      <c r="F279" t="str">
        <f t="shared" si="26"/>
        <v>0</v>
      </c>
      <c r="G279" t="s">
        <v>154</v>
      </c>
      <c r="H279" t="s">
        <v>155</v>
      </c>
      <c r="I279" t="str">
        <f t="shared" si="27"/>
        <v/>
      </c>
      <c r="J279" t="str">
        <f t="shared" si="28"/>
        <v/>
      </c>
      <c r="K279" t="str">
        <f>VLOOKUP('intouch变量（离散）'!$A279,基本表格!$G:$Q,9,FALSE)</f>
        <v>On</v>
      </c>
      <c r="L279">
        <v>1</v>
      </c>
      <c r="M279" t="s">
        <v>156</v>
      </c>
      <c r="N279" t="s">
        <v>157</v>
      </c>
      <c r="O279" t="s">
        <v>158</v>
      </c>
      <c r="P279" t="str">
        <f>VLOOKUP('intouch变量（离散）'!$A279,基本表格!$G:$Q,3,FALSE)</f>
        <v>DB1100,X1551.6</v>
      </c>
      <c r="Q279" t="str">
        <f>VLOOKUP('intouch变量（离散）'!$A279,基本表格!$G:$Q,10,FALSE)</f>
        <v>Yes</v>
      </c>
      <c r="R279" t="str">
        <f t="shared" si="30"/>
        <v>DB1100,X1551.6 2415+P6-M11 1#刨片机油泵电机 电机控制 断链报警</v>
      </c>
      <c r="S279">
        <v>0</v>
      </c>
      <c r="T279">
        <v>0</v>
      </c>
    </row>
    <row r="280" spans="1:20">
      <c r="A280" t="s">
        <v>436</v>
      </c>
      <c r="B280" s="11" t="str">
        <f t="shared" si="29"/>
        <v>CHP1</v>
      </c>
      <c r="C280" s="11" t="str">
        <f>VLOOKUP('intouch变量（离散）'!$A280,基本表格!$G:$Q,2,FALSE)</f>
        <v>2415+P6-M11 1#刨片机油泵电机 电机控制 断链检测</v>
      </c>
      <c r="D280" t="s">
        <v>154</v>
      </c>
      <c r="E280" t="str">
        <f t="shared" si="25"/>
        <v>No</v>
      </c>
      <c r="F280" t="str">
        <f t="shared" si="26"/>
        <v>0</v>
      </c>
      <c r="G280" t="s">
        <v>154</v>
      </c>
      <c r="H280" t="s">
        <v>155</v>
      </c>
      <c r="I280" t="str">
        <f t="shared" si="27"/>
        <v/>
      </c>
      <c r="J280" t="str">
        <f t="shared" si="28"/>
        <v/>
      </c>
      <c r="K280" t="str">
        <f>VLOOKUP('intouch变量（离散）'!$A280,基本表格!$G:$Q,9,FALSE)</f>
        <v>None</v>
      </c>
      <c r="L280">
        <v>1</v>
      </c>
      <c r="M280" t="s">
        <v>156</v>
      </c>
      <c r="N280" t="s">
        <v>157</v>
      </c>
      <c r="O280" t="s">
        <v>158</v>
      </c>
      <c r="P280" t="str">
        <f>VLOOKUP('intouch变量（离散）'!$A280,基本表格!$G:$Q,3,FALSE)</f>
        <v>DB1100,X1551.7</v>
      </c>
      <c r="Q280" t="str">
        <f>VLOOKUP('intouch变量（离散）'!$A280,基本表格!$G:$Q,10,FALSE)</f>
        <v>Yes</v>
      </c>
      <c r="R280" t="str">
        <f t="shared" si="30"/>
        <v>DB1100,X1551.7 2415+P6-M11 1#刨片机油泵电机 电机控制 断链检测</v>
      </c>
      <c r="S280">
        <v>0</v>
      </c>
      <c r="T280">
        <v>0</v>
      </c>
    </row>
    <row r="281" spans="1:20">
      <c r="A281" t="s">
        <v>437</v>
      </c>
      <c r="B281" s="11" t="str">
        <f t="shared" si="29"/>
        <v>CHP1</v>
      </c>
      <c r="C281" s="11" t="str">
        <f>VLOOKUP('intouch变量（离散）'!$A281,基本表格!$G:$Q,2,FALSE)</f>
        <v>2415+P6-M11 1#刨片机油泵电机 电机控制 复位</v>
      </c>
      <c r="D281" t="s">
        <v>154</v>
      </c>
      <c r="E281" t="str">
        <f t="shared" si="25"/>
        <v>No</v>
      </c>
      <c r="F281" t="str">
        <f t="shared" si="26"/>
        <v>0</v>
      </c>
      <c r="G281" t="s">
        <v>154</v>
      </c>
      <c r="H281" t="s">
        <v>155</v>
      </c>
      <c r="I281" t="str">
        <f t="shared" si="27"/>
        <v/>
      </c>
      <c r="J281" t="str">
        <f t="shared" si="28"/>
        <v/>
      </c>
      <c r="K281" t="str">
        <f>VLOOKUP('intouch变量（离散）'!$A281,基本表格!$G:$Q,9,FALSE)</f>
        <v>None</v>
      </c>
      <c r="L281">
        <v>1</v>
      </c>
      <c r="M281" t="s">
        <v>156</v>
      </c>
      <c r="N281" t="s">
        <v>157</v>
      </c>
      <c r="O281" t="s">
        <v>158</v>
      </c>
      <c r="P281" t="str">
        <f>VLOOKUP('intouch变量（离散）'!$A281,基本表格!$G:$Q,3,FALSE)</f>
        <v>DB1100,X1552.0</v>
      </c>
      <c r="Q281" t="str">
        <f>VLOOKUP('intouch变量（离散）'!$A281,基本表格!$G:$Q,10,FALSE)</f>
        <v>No</v>
      </c>
      <c r="R281" t="str">
        <f t="shared" si="30"/>
        <v>DB1100,X1552.0 2415+P6-M11 1#刨片机油泵电机 电机控制 复位</v>
      </c>
      <c r="S281">
        <v>0</v>
      </c>
      <c r="T281">
        <v>0</v>
      </c>
    </row>
    <row r="282" spans="1:20">
      <c r="A282" t="s">
        <v>438</v>
      </c>
      <c r="B282" s="11" t="str">
        <f t="shared" si="29"/>
        <v>CHP1</v>
      </c>
      <c r="C282" s="11" t="str">
        <f>VLOOKUP('intouch变量（离散）'!$A282,基本表格!$G:$Q,2,FALSE)</f>
        <v>2415+P6-M11 1#刨片机油泵电机 电机控制 断链保护使能</v>
      </c>
      <c r="D282" t="s">
        <v>154</v>
      </c>
      <c r="E282" t="str">
        <f t="shared" si="25"/>
        <v>Yes</v>
      </c>
      <c r="F282" t="str">
        <f t="shared" si="26"/>
        <v>900</v>
      </c>
      <c r="G282" t="s">
        <v>154</v>
      </c>
      <c r="H282" t="s">
        <v>155</v>
      </c>
      <c r="I282" t="str">
        <f t="shared" si="27"/>
        <v>禁用</v>
      </c>
      <c r="J282" t="str">
        <f t="shared" si="28"/>
        <v>启用</v>
      </c>
      <c r="K282" t="str">
        <f>VLOOKUP('intouch变量（离散）'!$A282,基本表格!$G:$Q,9,FALSE)</f>
        <v>None</v>
      </c>
      <c r="L282">
        <v>1</v>
      </c>
      <c r="M282" t="s">
        <v>156</v>
      </c>
      <c r="N282" t="s">
        <v>157</v>
      </c>
      <c r="O282" t="s">
        <v>158</v>
      </c>
      <c r="P282" t="str">
        <f>VLOOKUP('intouch变量（离散）'!$A282,基本表格!$G:$Q,3,FALSE)</f>
        <v>DB1100,X1552.1</v>
      </c>
      <c r="Q282" t="str">
        <f>VLOOKUP('intouch变量（离散）'!$A282,基本表格!$G:$Q,10,FALSE)</f>
        <v>No</v>
      </c>
      <c r="R282" t="str">
        <f t="shared" si="30"/>
        <v>DB1100,X1552.1 2415+P6-M11 1#刨片机油泵电机 电机控制 断链保护使能</v>
      </c>
      <c r="S282">
        <v>0</v>
      </c>
      <c r="T282">
        <v>0</v>
      </c>
    </row>
    <row r="283" spans="1:20">
      <c r="A283" t="s">
        <v>439</v>
      </c>
      <c r="B283" s="11" t="str">
        <f t="shared" si="29"/>
        <v>CHP1</v>
      </c>
      <c r="C283" s="11" t="str">
        <f>VLOOKUP('intouch变量（离散）'!$A283,基本表格!$G:$Q,2,FALSE)</f>
        <v>2415+P6-M11 1#刨片机油泵电机 电机控制 断链导致停机</v>
      </c>
      <c r="D283" t="s">
        <v>154</v>
      </c>
      <c r="E283" t="str">
        <f t="shared" si="25"/>
        <v>No</v>
      </c>
      <c r="F283" t="str">
        <f t="shared" si="26"/>
        <v>0</v>
      </c>
      <c r="G283" t="s">
        <v>154</v>
      </c>
      <c r="H283" t="s">
        <v>155</v>
      </c>
      <c r="I283" t="str">
        <f t="shared" si="27"/>
        <v/>
      </c>
      <c r="J283" t="str">
        <f t="shared" si="28"/>
        <v/>
      </c>
      <c r="K283" t="str">
        <f>VLOOKUP('intouch变量（离散）'!$A283,基本表格!$G:$Q,9,FALSE)</f>
        <v>On</v>
      </c>
      <c r="L283">
        <v>1</v>
      </c>
      <c r="M283" t="s">
        <v>156</v>
      </c>
      <c r="N283" t="s">
        <v>157</v>
      </c>
      <c r="O283" t="s">
        <v>158</v>
      </c>
      <c r="P283" t="str">
        <f>VLOOKUP('intouch变量（离散）'!$A283,基本表格!$G:$Q,3,FALSE)</f>
        <v>DB1100,X1552.2</v>
      </c>
      <c r="Q283" t="str">
        <f>VLOOKUP('intouch变量（离散）'!$A283,基本表格!$G:$Q,10,FALSE)</f>
        <v>Yes</v>
      </c>
      <c r="R283" t="str">
        <f t="shared" si="30"/>
        <v>DB1100,X1552.2 2415+P6-M11 1#刨片机油泵电机 电机控制 断链导致停机</v>
      </c>
      <c r="S283">
        <v>0</v>
      </c>
      <c r="T283">
        <v>0</v>
      </c>
    </row>
    <row r="284" spans="1:20">
      <c r="A284" t="s">
        <v>440</v>
      </c>
      <c r="B284" s="11" t="str">
        <f t="shared" si="29"/>
        <v>CHP1</v>
      </c>
      <c r="C284" s="11" t="str">
        <f>VLOOKUP('intouch变量（离散）'!$A284,基本表格!$G:$Q,2,FALSE)</f>
        <v>2415+P6-M11 1#刨片机油泵电机 电机控制 电机(反转）</v>
      </c>
      <c r="D284" t="s">
        <v>154</v>
      </c>
      <c r="E284" t="str">
        <f t="shared" si="25"/>
        <v>No</v>
      </c>
      <c r="F284" t="str">
        <f t="shared" si="26"/>
        <v>0</v>
      </c>
      <c r="G284" t="s">
        <v>154</v>
      </c>
      <c r="H284" t="s">
        <v>155</v>
      </c>
      <c r="I284" t="str">
        <f t="shared" si="27"/>
        <v/>
      </c>
      <c r="J284" t="str">
        <f t="shared" si="28"/>
        <v/>
      </c>
      <c r="K284" t="str">
        <f>VLOOKUP('intouch变量（离散）'!$A284,基本表格!$G:$Q,9,FALSE)</f>
        <v>None</v>
      </c>
      <c r="L284">
        <v>1</v>
      </c>
      <c r="M284" t="s">
        <v>156</v>
      </c>
      <c r="N284" t="s">
        <v>157</v>
      </c>
      <c r="O284" t="s">
        <v>158</v>
      </c>
      <c r="P284" t="str">
        <f>VLOOKUP('intouch变量（离散）'!$A284,基本表格!$G:$Q,3,FALSE)</f>
        <v>DB1100,X1552.3</v>
      </c>
      <c r="Q284" t="str">
        <f>VLOOKUP('intouch变量（离散）'!$A284,基本表格!$G:$Q,10,FALSE)</f>
        <v>Yes</v>
      </c>
      <c r="R284" t="str">
        <f t="shared" si="30"/>
        <v>DB1100,X1552.3 2415+P6-M11 1#刨片机油泵电机 电机控制 电机(反转）</v>
      </c>
      <c r="S284">
        <v>0</v>
      </c>
      <c r="T284">
        <v>0</v>
      </c>
    </row>
    <row r="285" spans="1:20">
      <c r="A285" t="s">
        <v>441</v>
      </c>
      <c r="B285" s="11" t="str">
        <f t="shared" si="29"/>
        <v>CHP1</v>
      </c>
      <c r="C285" s="11" t="str">
        <f>VLOOKUP('intouch变量（离散）'!$A285,基本表格!$G:$Q,2,FALSE)</f>
        <v>2415+P6-M11 1#刨片机油泵电机 电机控制 本地</v>
      </c>
      <c r="D285" t="s">
        <v>154</v>
      </c>
      <c r="E285" t="str">
        <f t="shared" si="25"/>
        <v>No</v>
      </c>
      <c r="F285" t="str">
        <f t="shared" si="26"/>
        <v>0</v>
      </c>
      <c r="G285" t="s">
        <v>154</v>
      </c>
      <c r="H285" t="s">
        <v>155</v>
      </c>
      <c r="I285" t="str">
        <f t="shared" si="27"/>
        <v/>
      </c>
      <c r="J285" t="str">
        <f t="shared" si="28"/>
        <v/>
      </c>
      <c r="K285" t="str">
        <f>VLOOKUP('intouch变量（离散）'!$A285,基本表格!$G:$Q,9,FALSE)</f>
        <v>None</v>
      </c>
      <c r="L285">
        <v>1</v>
      </c>
      <c r="M285" t="s">
        <v>156</v>
      </c>
      <c r="N285" t="s">
        <v>157</v>
      </c>
      <c r="O285" t="s">
        <v>158</v>
      </c>
      <c r="P285" t="str">
        <f>VLOOKUP('intouch变量（离散）'!$A285,基本表格!$G:$Q,3,FALSE)</f>
        <v>DB1100,X1552.4</v>
      </c>
      <c r="Q285" t="str">
        <f>VLOOKUP('intouch变量（离散）'!$A285,基本表格!$G:$Q,10,FALSE)</f>
        <v>Yes</v>
      </c>
      <c r="R285" t="str">
        <f t="shared" si="30"/>
        <v>DB1100,X1552.4 2415+P6-M11 1#刨片机油泵电机 电机控制 本地</v>
      </c>
      <c r="S285">
        <v>0</v>
      </c>
      <c r="T285">
        <v>0</v>
      </c>
    </row>
    <row r="286" spans="1:20">
      <c r="A286" t="s">
        <v>442</v>
      </c>
      <c r="B286" s="11" t="str">
        <f t="shared" si="29"/>
        <v>CHP1</v>
      </c>
      <c r="C286" s="11" t="str">
        <f>VLOOKUP('intouch变量（离散）'!$A286,基本表格!$G:$Q,2,FALSE)</f>
        <v>2415+P6-M11 1#刨片机油泵电机 电机控制 远程</v>
      </c>
      <c r="D286" t="s">
        <v>154</v>
      </c>
      <c r="E286" t="str">
        <f t="shared" si="25"/>
        <v>No</v>
      </c>
      <c r="F286" t="str">
        <f t="shared" si="26"/>
        <v>0</v>
      </c>
      <c r="G286" t="s">
        <v>154</v>
      </c>
      <c r="H286" t="s">
        <v>155</v>
      </c>
      <c r="I286" t="str">
        <f t="shared" si="27"/>
        <v/>
      </c>
      <c r="J286" t="str">
        <f t="shared" si="28"/>
        <v/>
      </c>
      <c r="K286" t="str">
        <f>VLOOKUP('intouch变量（离散）'!$A286,基本表格!$G:$Q,9,FALSE)</f>
        <v>None</v>
      </c>
      <c r="L286">
        <v>1</v>
      </c>
      <c r="M286" t="s">
        <v>156</v>
      </c>
      <c r="N286" t="s">
        <v>157</v>
      </c>
      <c r="O286" t="s">
        <v>158</v>
      </c>
      <c r="P286" t="str">
        <f>VLOOKUP('intouch变量（离散）'!$A286,基本表格!$G:$Q,3,FALSE)</f>
        <v>DB1100,X1552.5</v>
      </c>
      <c r="Q286" t="str">
        <f>VLOOKUP('intouch变量（离散）'!$A286,基本表格!$G:$Q,10,FALSE)</f>
        <v>Yes</v>
      </c>
      <c r="R286" t="str">
        <f t="shared" si="30"/>
        <v>DB1100,X1552.5 2415+P6-M11 1#刨片机油泵电机 电机控制 远程</v>
      </c>
      <c r="S286">
        <v>0</v>
      </c>
      <c r="T286">
        <v>0</v>
      </c>
    </row>
    <row r="287" spans="1:20">
      <c r="A287" t="s">
        <v>443</v>
      </c>
      <c r="B287" s="11" t="str">
        <f t="shared" si="29"/>
        <v>CHP1</v>
      </c>
      <c r="C287" s="11" t="str">
        <f>VLOOKUP('intouch变量（离散）'!$A287,基本表格!$G:$Q,2,FALSE)</f>
        <v>2415+P6-M11 1#刨片机油泵电机 电机控制 堵料报警</v>
      </c>
      <c r="D287" t="s">
        <v>154</v>
      </c>
      <c r="E287" t="str">
        <f t="shared" si="25"/>
        <v>No</v>
      </c>
      <c r="F287" t="str">
        <f t="shared" si="26"/>
        <v>0</v>
      </c>
      <c r="G287" t="s">
        <v>154</v>
      </c>
      <c r="H287" t="s">
        <v>155</v>
      </c>
      <c r="I287" t="str">
        <f t="shared" si="27"/>
        <v/>
      </c>
      <c r="J287" t="str">
        <f t="shared" si="28"/>
        <v/>
      </c>
      <c r="K287" t="str">
        <f>VLOOKUP('intouch变量（离散）'!$A287,基本表格!$G:$Q,9,FALSE)</f>
        <v>On</v>
      </c>
      <c r="L287">
        <v>1</v>
      </c>
      <c r="M287" t="s">
        <v>156</v>
      </c>
      <c r="N287" t="s">
        <v>157</v>
      </c>
      <c r="O287" t="s">
        <v>158</v>
      </c>
      <c r="P287" t="str">
        <f>VLOOKUP('intouch变量（离散）'!$A287,基本表格!$G:$Q,3,FALSE)</f>
        <v>DB1100,X1552.6</v>
      </c>
      <c r="Q287" t="str">
        <f>VLOOKUP('intouch变量（离散）'!$A287,基本表格!$G:$Q,10,FALSE)</f>
        <v>Yes</v>
      </c>
      <c r="R287" t="str">
        <f t="shared" si="30"/>
        <v>DB1100,X1552.6 2415+P6-M11 1#刨片机油泵电机 电机控制 堵料报警</v>
      </c>
      <c r="S287">
        <v>0</v>
      </c>
      <c r="T287">
        <v>0</v>
      </c>
    </row>
    <row r="288" spans="1:20">
      <c r="A288" t="s">
        <v>444</v>
      </c>
      <c r="B288" s="11" t="str">
        <f t="shared" si="29"/>
        <v>CHP1</v>
      </c>
      <c r="C288" s="11" t="str">
        <f>VLOOKUP('intouch变量（离散）'!$A288,基本表格!$G:$Q,2,FALSE)</f>
        <v>2415+P6-M11 1#刨片机油泵电机 电机控制 堵料检测</v>
      </c>
      <c r="D288" t="s">
        <v>154</v>
      </c>
      <c r="E288" t="str">
        <f t="shared" si="25"/>
        <v>No</v>
      </c>
      <c r="F288" t="str">
        <f t="shared" si="26"/>
        <v>0</v>
      </c>
      <c r="G288" t="s">
        <v>154</v>
      </c>
      <c r="H288" t="s">
        <v>155</v>
      </c>
      <c r="I288" t="str">
        <f t="shared" si="27"/>
        <v/>
      </c>
      <c r="J288" t="str">
        <f t="shared" si="28"/>
        <v/>
      </c>
      <c r="K288" t="str">
        <f>VLOOKUP('intouch变量（离散）'!$A288,基本表格!$G:$Q,9,FALSE)</f>
        <v>None</v>
      </c>
      <c r="L288">
        <v>1</v>
      </c>
      <c r="M288" t="s">
        <v>156</v>
      </c>
      <c r="N288" t="s">
        <v>157</v>
      </c>
      <c r="O288" t="s">
        <v>158</v>
      </c>
      <c r="P288" t="str">
        <f>VLOOKUP('intouch变量（离散）'!$A288,基本表格!$G:$Q,3,FALSE)</f>
        <v>DB1100,X1552.7</v>
      </c>
      <c r="Q288" t="str">
        <f>VLOOKUP('intouch变量（离散）'!$A288,基本表格!$G:$Q,10,FALSE)</f>
        <v>Yes</v>
      </c>
      <c r="R288" t="str">
        <f t="shared" si="30"/>
        <v>DB1100,X1552.7 2415+P6-M11 1#刨片机油泵电机 电机控制 堵料检测</v>
      </c>
      <c r="S288">
        <v>0</v>
      </c>
      <c r="T288">
        <v>0</v>
      </c>
    </row>
    <row r="289" spans="1:20">
      <c r="A289" t="s">
        <v>445</v>
      </c>
      <c r="B289" s="11" t="str">
        <f t="shared" si="29"/>
        <v>CHP1</v>
      </c>
      <c r="C289" s="11" t="str">
        <f>VLOOKUP('intouch变量（离散）'!$A289,基本表格!$G:$Q,2,FALSE)</f>
        <v>2415+P6-M11 1#刨片机油泵电机 电机控制 堵料保护使能</v>
      </c>
      <c r="D289" t="s">
        <v>154</v>
      </c>
      <c r="E289" t="str">
        <f t="shared" si="25"/>
        <v>Yes</v>
      </c>
      <c r="F289" t="str">
        <f t="shared" si="26"/>
        <v>900</v>
      </c>
      <c r="G289" t="s">
        <v>154</v>
      </c>
      <c r="H289" t="s">
        <v>155</v>
      </c>
      <c r="I289" t="str">
        <f t="shared" si="27"/>
        <v>禁用</v>
      </c>
      <c r="J289" t="str">
        <f t="shared" si="28"/>
        <v>启用</v>
      </c>
      <c r="K289" t="str">
        <f>VLOOKUP('intouch变量（离散）'!$A289,基本表格!$G:$Q,9,FALSE)</f>
        <v>None</v>
      </c>
      <c r="L289">
        <v>1</v>
      </c>
      <c r="M289" t="s">
        <v>156</v>
      </c>
      <c r="N289" t="s">
        <v>157</v>
      </c>
      <c r="O289" t="s">
        <v>158</v>
      </c>
      <c r="P289" t="str">
        <f>VLOOKUP('intouch变量（离散）'!$A289,基本表格!$G:$Q,3,FALSE)</f>
        <v>DB1100,X1553.0</v>
      </c>
      <c r="Q289" t="str">
        <f>VLOOKUP('intouch变量（离散）'!$A289,基本表格!$G:$Q,10,FALSE)</f>
        <v>No</v>
      </c>
      <c r="R289" t="str">
        <f t="shared" si="30"/>
        <v>DB1100,X1553.0 2415+P6-M11 1#刨片机油泵电机 电机控制 堵料保护使能</v>
      </c>
      <c r="S289">
        <v>0</v>
      </c>
      <c r="T289">
        <v>0</v>
      </c>
    </row>
    <row r="290" spans="1:20">
      <c r="A290" t="s">
        <v>446</v>
      </c>
      <c r="B290" s="11" t="str">
        <f t="shared" si="29"/>
        <v>CHP1</v>
      </c>
      <c r="C290" s="11" t="str">
        <f>VLOOKUP('intouch变量（离散）'!$A290,基本表格!$G:$Q,2,FALSE)</f>
        <v>2415+P6-M11 1#刨片机油泵电机 电机控制 堵料导致停机</v>
      </c>
      <c r="D290" t="s">
        <v>154</v>
      </c>
      <c r="E290" t="str">
        <f t="shared" si="25"/>
        <v>No</v>
      </c>
      <c r="F290" t="str">
        <f t="shared" si="26"/>
        <v>0</v>
      </c>
      <c r="G290" t="s">
        <v>154</v>
      </c>
      <c r="H290" t="s">
        <v>155</v>
      </c>
      <c r="I290" t="str">
        <f t="shared" si="27"/>
        <v/>
      </c>
      <c r="J290" t="str">
        <f t="shared" si="28"/>
        <v/>
      </c>
      <c r="K290" t="str">
        <f>VLOOKUP('intouch变量（离散）'!$A290,基本表格!$G:$Q,9,FALSE)</f>
        <v>On</v>
      </c>
      <c r="L290">
        <v>1</v>
      </c>
      <c r="M290" t="s">
        <v>156</v>
      </c>
      <c r="N290" t="s">
        <v>157</v>
      </c>
      <c r="O290" t="s">
        <v>158</v>
      </c>
      <c r="P290" t="str">
        <f>VLOOKUP('intouch变量（离散）'!$A290,基本表格!$G:$Q,3,FALSE)</f>
        <v>DB1100,X1553.1</v>
      </c>
      <c r="Q290" t="str">
        <f>VLOOKUP('intouch变量（离散）'!$A290,基本表格!$G:$Q,10,FALSE)</f>
        <v>Yes</v>
      </c>
      <c r="R290" t="str">
        <f t="shared" si="30"/>
        <v>DB1100,X1553.1 2415+P6-M11 1#刨片机油泵电机 电机控制 堵料导致停机</v>
      </c>
      <c r="S290">
        <v>0</v>
      </c>
      <c r="T290">
        <v>0</v>
      </c>
    </row>
    <row r="291" spans="1:20">
      <c r="A291" t="s">
        <v>447</v>
      </c>
      <c r="B291" s="11" t="str">
        <f t="shared" si="29"/>
        <v>CHP1</v>
      </c>
      <c r="C291" s="11" t="str">
        <f>VLOOKUP('intouch变量（离散）'!$A291,基本表格!$G:$Q,2,FALSE)</f>
        <v>2415+P6-M11 1#刨片机油泵电机 电机控制 拉线开关</v>
      </c>
      <c r="D291" t="s">
        <v>154</v>
      </c>
      <c r="E291" t="str">
        <f t="shared" si="25"/>
        <v>No</v>
      </c>
      <c r="F291" t="str">
        <f t="shared" si="26"/>
        <v>0</v>
      </c>
      <c r="G291" t="s">
        <v>154</v>
      </c>
      <c r="H291" t="s">
        <v>155</v>
      </c>
      <c r="I291" t="str">
        <f t="shared" si="27"/>
        <v/>
      </c>
      <c r="J291" t="str">
        <f t="shared" si="28"/>
        <v/>
      </c>
      <c r="K291" t="str">
        <f>VLOOKUP('intouch变量（离散）'!$A291,基本表格!$G:$Q,9,FALSE)</f>
        <v>On</v>
      </c>
      <c r="L291">
        <v>1</v>
      </c>
      <c r="M291" t="s">
        <v>156</v>
      </c>
      <c r="N291" t="s">
        <v>157</v>
      </c>
      <c r="O291" t="s">
        <v>158</v>
      </c>
      <c r="P291" t="str">
        <f>VLOOKUP('intouch变量（离散）'!$A291,基本表格!$G:$Q,3,FALSE)</f>
        <v>DB1100,X1558.0</v>
      </c>
      <c r="Q291" t="str">
        <f>VLOOKUP('intouch变量（离散）'!$A291,基本表格!$G:$Q,10,FALSE)</f>
        <v>Yes</v>
      </c>
      <c r="R291" t="str">
        <f t="shared" si="30"/>
        <v>DB1100,X1558.0 2415+P6-M11 1#刨片机油泵电机 电机控制 拉线开关</v>
      </c>
      <c r="S291">
        <v>0</v>
      </c>
      <c r="T291">
        <v>0</v>
      </c>
    </row>
    <row r="292" spans="1:20">
      <c r="A292" t="s">
        <v>448</v>
      </c>
      <c r="B292" s="11" t="str">
        <f t="shared" si="29"/>
        <v>CHP1</v>
      </c>
      <c r="C292" s="11" t="str">
        <f>VLOOKUP('intouch变量（离散）'!$A292,基本表格!$G:$Q,2,FALSE)</f>
        <v>2415+P6-M11 1#刨片机油泵电机 电机控制 左跑偏报警</v>
      </c>
      <c r="D292" t="s">
        <v>154</v>
      </c>
      <c r="E292" t="str">
        <f t="shared" si="25"/>
        <v>No</v>
      </c>
      <c r="F292" t="str">
        <f t="shared" si="26"/>
        <v>0</v>
      </c>
      <c r="G292" t="s">
        <v>154</v>
      </c>
      <c r="H292" t="s">
        <v>155</v>
      </c>
      <c r="I292" t="str">
        <f t="shared" si="27"/>
        <v/>
      </c>
      <c r="J292" t="str">
        <f t="shared" si="28"/>
        <v/>
      </c>
      <c r="K292" t="str">
        <f>VLOOKUP('intouch变量（离散）'!$A292,基本表格!$G:$Q,9,FALSE)</f>
        <v>On</v>
      </c>
      <c r="L292">
        <v>1</v>
      </c>
      <c r="M292" t="s">
        <v>156</v>
      </c>
      <c r="N292" t="s">
        <v>157</v>
      </c>
      <c r="O292" t="s">
        <v>158</v>
      </c>
      <c r="P292" t="str">
        <f>VLOOKUP('intouch变量（离散）'!$A292,基本表格!$G:$Q,3,FALSE)</f>
        <v>DB1100,X1558.1</v>
      </c>
      <c r="Q292" t="str">
        <f>VLOOKUP('intouch变量（离散）'!$A292,基本表格!$G:$Q,10,FALSE)</f>
        <v>Yes</v>
      </c>
      <c r="R292" t="str">
        <f t="shared" si="30"/>
        <v>DB1100,X1558.1 2415+P6-M11 1#刨片机油泵电机 电机控制 左跑偏报警</v>
      </c>
      <c r="S292">
        <v>0</v>
      </c>
      <c r="T292">
        <v>0</v>
      </c>
    </row>
    <row r="293" spans="1:20">
      <c r="A293" t="s">
        <v>449</v>
      </c>
      <c r="B293" s="11" t="str">
        <f t="shared" si="29"/>
        <v>CHP1</v>
      </c>
      <c r="C293" s="11" t="str">
        <f>VLOOKUP('intouch变量（离散）'!$A293,基本表格!$G:$Q,2,FALSE)</f>
        <v>2415+P6-M11 1#刨片机油泵电机 电机控制 左跑偏1检测</v>
      </c>
      <c r="D293" t="s">
        <v>154</v>
      </c>
      <c r="E293" t="str">
        <f t="shared" si="25"/>
        <v>No</v>
      </c>
      <c r="F293" t="str">
        <f t="shared" si="26"/>
        <v>0</v>
      </c>
      <c r="G293" t="s">
        <v>154</v>
      </c>
      <c r="H293" t="s">
        <v>155</v>
      </c>
      <c r="I293" t="str">
        <f t="shared" si="27"/>
        <v/>
      </c>
      <c r="J293" t="str">
        <f t="shared" si="28"/>
        <v/>
      </c>
      <c r="K293" t="str">
        <f>VLOOKUP('intouch变量（离散）'!$A293,基本表格!$G:$Q,9,FALSE)</f>
        <v>None</v>
      </c>
      <c r="L293">
        <v>1</v>
      </c>
      <c r="M293" t="s">
        <v>156</v>
      </c>
      <c r="N293" t="s">
        <v>157</v>
      </c>
      <c r="O293" t="s">
        <v>158</v>
      </c>
      <c r="P293" t="str">
        <f>VLOOKUP('intouch变量（离散）'!$A293,基本表格!$G:$Q,3,FALSE)</f>
        <v>DB1100,X1558.2</v>
      </c>
      <c r="Q293" t="str">
        <f>VLOOKUP('intouch变量（离散）'!$A293,基本表格!$G:$Q,10,FALSE)</f>
        <v>Yes</v>
      </c>
      <c r="R293" t="str">
        <f t="shared" si="30"/>
        <v>DB1100,X1558.2 2415+P6-M11 1#刨片机油泵电机 电机控制 左跑偏1检测</v>
      </c>
      <c r="S293">
        <v>0</v>
      </c>
      <c r="T293">
        <v>0</v>
      </c>
    </row>
    <row r="294" spans="1:20">
      <c r="A294" t="s">
        <v>450</v>
      </c>
      <c r="B294" s="11" t="str">
        <f t="shared" si="29"/>
        <v>CHP1</v>
      </c>
      <c r="C294" s="11" t="str">
        <f>VLOOKUP('intouch变量（离散）'!$A294,基本表格!$G:$Q,2,FALSE)</f>
        <v>2415+P6-M11 1#刨片机油泵电机 电机控制 左跑偏保护使能</v>
      </c>
      <c r="D294" t="s">
        <v>154</v>
      </c>
      <c r="E294" t="str">
        <f t="shared" si="25"/>
        <v>Yes</v>
      </c>
      <c r="F294" t="str">
        <f t="shared" si="26"/>
        <v>900</v>
      </c>
      <c r="G294" t="s">
        <v>154</v>
      </c>
      <c r="H294" t="s">
        <v>155</v>
      </c>
      <c r="I294" t="str">
        <f t="shared" si="27"/>
        <v>禁用</v>
      </c>
      <c r="J294" t="str">
        <f t="shared" si="28"/>
        <v>启用</v>
      </c>
      <c r="K294" t="str">
        <f>VLOOKUP('intouch变量（离散）'!$A294,基本表格!$G:$Q,9,FALSE)</f>
        <v>None</v>
      </c>
      <c r="L294">
        <v>1</v>
      </c>
      <c r="M294" t="s">
        <v>156</v>
      </c>
      <c r="N294" t="s">
        <v>157</v>
      </c>
      <c r="O294" t="s">
        <v>158</v>
      </c>
      <c r="P294" t="str">
        <f>VLOOKUP('intouch变量（离散）'!$A294,基本表格!$G:$Q,3,FALSE)</f>
        <v>DB1100,X1558.3</v>
      </c>
      <c r="Q294" t="str">
        <f>VLOOKUP('intouch变量（离散）'!$A294,基本表格!$G:$Q,10,FALSE)</f>
        <v>No</v>
      </c>
      <c r="R294" t="str">
        <f t="shared" si="30"/>
        <v>DB1100,X1558.3 2415+P6-M11 1#刨片机油泵电机 电机控制 左跑偏保护使能</v>
      </c>
      <c r="S294">
        <v>0</v>
      </c>
      <c r="T294">
        <v>0</v>
      </c>
    </row>
    <row r="295" spans="1:20">
      <c r="A295" t="s">
        <v>451</v>
      </c>
      <c r="B295" s="11" t="str">
        <f t="shared" si="29"/>
        <v>CHP1</v>
      </c>
      <c r="C295" s="11" t="str">
        <f>VLOOKUP('intouch变量（离散）'!$A295,基本表格!$G:$Q,2,FALSE)</f>
        <v>2415+P6-M11 1#刨片机油泵电机 电机控制 左跑偏导致停机</v>
      </c>
      <c r="D295" t="s">
        <v>154</v>
      </c>
      <c r="E295" t="str">
        <f t="shared" si="25"/>
        <v>No</v>
      </c>
      <c r="F295" t="str">
        <f t="shared" si="26"/>
        <v>0</v>
      </c>
      <c r="G295" t="s">
        <v>154</v>
      </c>
      <c r="H295" t="s">
        <v>155</v>
      </c>
      <c r="I295" t="str">
        <f t="shared" si="27"/>
        <v/>
      </c>
      <c r="J295" t="str">
        <f t="shared" si="28"/>
        <v/>
      </c>
      <c r="K295" t="str">
        <f>VLOOKUP('intouch变量（离散）'!$A295,基本表格!$G:$Q,9,FALSE)</f>
        <v>On</v>
      </c>
      <c r="L295">
        <v>1</v>
      </c>
      <c r="M295" t="s">
        <v>156</v>
      </c>
      <c r="N295" t="s">
        <v>157</v>
      </c>
      <c r="O295" t="s">
        <v>158</v>
      </c>
      <c r="P295" t="str">
        <f>VLOOKUP('intouch变量（离散）'!$A295,基本表格!$G:$Q,3,FALSE)</f>
        <v>DB1100,X1558.4</v>
      </c>
      <c r="Q295" t="str">
        <f>VLOOKUP('intouch变量（离散）'!$A295,基本表格!$G:$Q,10,FALSE)</f>
        <v>Yes</v>
      </c>
      <c r="R295" t="str">
        <f t="shared" si="30"/>
        <v>DB1100,X1558.4 2415+P6-M11 1#刨片机油泵电机 电机控制 左跑偏导致停机</v>
      </c>
      <c r="S295">
        <v>0</v>
      </c>
      <c r="T295">
        <v>0</v>
      </c>
    </row>
    <row r="296" spans="1:20">
      <c r="A296" t="s">
        <v>452</v>
      </c>
      <c r="B296" s="11" t="str">
        <f t="shared" si="29"/>
        <v>CHP1</v>
      </c>
      <c r="C296" s="11" t="str">
        <f>VLOOKUP('intouch变量（离散）'!$A296,基本表格!$G:$Q,2,FALSE)</f>
        <v>2415+P6-M11 1#刨片机油泵电机 电机控制 右 跑偏报警</v>
      </c>
      <c r="D296" t="s">
        <v>154</v>
      </c>
      <c r="E296" t="str">
        <f t="shared" si="25"/>
        <v>No</v>
      </c>
      <c r="F296" t="str">
        <f t="shared" si="26"/>
        <v>0</v>
      </c>
      <c r="G296" t="s">
        <v>154</v>
      </c>
      <c r="H296" t="s">
        <v>155</v>
      </c>
      <c r="I296" t="str">
        <f t="shared" si="27"/>
        <v/>
      </c>
      <c r="J296" t="str">
        <f t="shared" si="28"/>
        <v/>
      </c>
      <c r="K296" t="str">
        <f>VLOOKUP('intouch变量（离散）'!$A296,基本表格!$G:$Q,9,FALSE)</f>
        <v>On</v>
      </c>
      <c r="L296">
        <v>1</v>
      </c>
      <c r="M296" t="s">
        <v>156</v>
      </c>
      <c r="N296" t="s">
        <v>157</v>
      </c>
      <c r="O296" t="s">
        <v>158</v>
      </c>
      <c r="P296" t="str">
        <f>VLOOKUP('intouch变量（离散）'!$A296,基本表格!$G:$Q,3,FALSE)</f>
        <v>DB1100,X1562.0</v>
      </c>
      <c r="Q296" t="str">
        <f>VLOOKUP('intouch变量（离散）'!$A296,基本表格!$G:$Q,10,FALSE)</f>
        <v>Yes</v>
      </c>
      <c r="R296" t="str">
        <f t="shared" si="30"/>
        <v>DB1100,X1562.0 2415+P6-M11 1#刨片机油泵电机 电机控制 右 跑偏报警</v>
      </c>
      <c r="S296">
        <v>0</v>
      </c>
      <c r="T296">
        <v>0</v>
      </c>
    </row>
    <row r="297" spans="1:20">
      <c r="A297" t="s">
        <v>453</v>
      </c>
      <c r="B297" s="11" t="str">
        <f t="shared" si="29"/>
        <v>CHP1</v>
      </c>
      <c r="C297" s="11" t="str">
        <f>VLOOKUP('intouch变量（离散）'!$A297,基本表格!$G:$Q,2,FALSE)</f>
        <v>2415+P6-M11 1#刨片机油泵电机 电机控制 右跑偏1检测</v>
      </c>
      <c r="D297" t="s">
        <v>154</v>
      </c>
      <c r="E297" t="str">
        <f t="shared" si="25"/>
        <v>No</v>
      </c>
      <c r="F297" t="str">
        <f t="shared" si="26"/>
        <v>0</v>
      </c>
      <c r="G297" t="s">
        <v>154</v>
      </c>
      <c r="H297" t="s">
        <v>155</v>
      </c>
      <c r="I297" t="str">
        <f t="shared" si="27"/>
        <v/>
      </c>
      <c r="J297" t="str">
        <f t="shared" si="28"/>
        <v/>
      </c>
      <c r="K297" t="str">
        <f>VLOOKUP('intouch变量（离散）'!$A297,基本表格!$G:$Q,9,FALSE)</f>
        <v>None</v>
      </c>
      <c r="L297">
        <v>1</v>
      </c>
      <c r="M297" t="s">
        <v>156</v>
      </c>
      <c r="N297" t="s">
        <v>157</v>
      </c>
      <c r="O297" t="s">
        <v>158</v>
      </c>
      <c r="P297" t="str">
        <f>VLOOKUP('intouch变量（离散）'!$A297,基本表格!$G:$Q,3,FALSE)</f>
        <v>DB1100,X1562.1</v>
      </c>
      <c r="Q297" t="str">
        <f>VLOOKUP('intouch变量（离散）'!$A297,基本表格!$G:$Q,10,FALSE)</f>
        <v>Yes</v>
      </c>
      <c r="R297" t="str">
        <f t="shared" si="30"/>
        <v>DB1100,X1562.1 2415+P6-M11 1#刨片机油泵电机 电机控制 右跑偏1检测</v>
      </c>
      <c r="S297">
        <v>0</v>
      </c>
      <c r="T297">
        <v>0</v>
      </c>
    </row>
    <row r="298" spans="1:20">
      <c r="A298" t="s">
        <v>454</v>
      </c>
      <c r="B298" s="11" t="str">
        <f t="shared" si="29"/>
        <v>CHP1</v>
      </c>
      <c r="C298" s="11" t="str">
        <f>VLOOKUP('intouch变量（离散）'!$A298,基本表格!$G:$Q,2,FALSE)</f>
        <v>2415+P6-M11 1#刨片机油泵电机 电机控制 右跑偏保护使能</v>
      </c>
      <c r="D298" t="s">
        <v>154</v>
      </c>
      <c r="E298" t="str">
        <f t="shared" si="25"/>
        <v>Yes</v>
      </c>
      <c r="F298" t="str">
        <f t="shared" si="26"/>
        <v>900</v>
      </c>
      <c r="G298" t="s">
        <v>154</v>
      </c>
      <c r="H298" t="s">
        <v>155</v>
      </c>
      <c r="I298" t="str">
        <f t="shared" si="27"/>
        <v>禁用</v>
      </c>
      <c r="J298" t="str">
        <f t="shared" si="28"/>
        <v>启用</v>
      </c>
      <c r="K298" t="str">
        <f>VLOOKUP('intouch变量（离散）'!$A298,基本表格!$G:$Q,9,FALSE)</f>
        <v>None</v>
      </c>
      <c r="L298">
        <v>1</v>
      </c>
      <c r="M298" t="s">
        <v>156</v>
      </c>
      <c r="N298" t="s">
        <v>157</v>
      </c>
      <c r="O298" t="s">
        <v>158</v>
      </c>
      <c r="P298" t="str">
        <f>VLOOKUP('intouch变量（离散）'!$A298,基本表格!$G:$Q,3,FALSE)</f>
        <v>DB1100,X1562.2</v>
      </c>
      <c r="Q298" t="str">
        <f>VLOOKUP('intouch变量（离散）'!$A298,基本表格!$G:$Q,10,FALSE)</f>
        <v>No</v>
      </c>
      <c r="R298" t="str">
        <f t="shared" si="30"/>
        <v>DB1100,X1562.2 2415+P6-M11 1#刨片机油泵电机 电机控制 右跑偏保护使能</v>
      </c>
      <c r="S298">
        <v>0</v>
      </c>
      <c r="T298">
        <v>0</v>
      </c>
    </row>
    <row r="299" spans="1:20">
      <c r="A299" t="s">
        <v>455</v>
      </c>
      <c r="B299" s="11" t="str">
        <f t="shared" si="29"/>
        <v>CHP1</v>
      </c>
      <c r="C299" s="11" t="str">
        <f>VLOOKUP('intouch变量（离散）'!$A299,基本表格!$G:$Q,2,FALSE)</f>
        <v>2415+P6-M11 1#刨片机油泵电机 电机控制 右跑偏导致停机</v>
      </c>
      <c r="D299" t="s">
        <v>154</v>
      </c>
      <c r="E299" t="str">
        <f t="shared" si="25"/>
        <v>No</v>
      </c>
      <c r="F299" t="str">
        <f t="shared" si="26"/>
        <v>0</v>
      </c>
      <c r="G299" t="s">
        <v>154</v>
      </c>
      <c r="H299" t="s">
        <v>155</v>
      </c>
      <c r="I299" t="str">
        <f t="shared" si="27"/>
        <v/>
      </c>
      <c r="J299" t="str">
        <f t="shared" si="28"/>
        <v/>
      </c>
      <c r="K299" t="str">
        <f>VLOOKUP('intouch变量（离散）'!$A299,基本表格!$G:$Q,9,FALSE)</f>
        <v>On</v>
      </c>
      <c r="L299">
        <v>1</v>
      </c>
      <c r="M299" t="s">
        <v>156</v>
      </c>
      <c r="N299" t="s">
        <v>157</v>
      </c>
      <c r="O299" t="s">
        <v>158</v>
      </c>
      <c r="P299" t="str">
        <f>VLOOKUP('intouch变量（离散）'!$A299,基本表格!$G:$Q,3,FALSE)</f>
        <v>DB1100,X1562.3</v>
      </c>
      <c r="Q299" t="str">
        <f>VLOOKUP('intouch变量（离散）'!$A299,基本表格!$G:$Q,10,FALSE)</f>
        <v>Yes</v>
      </c>
      <c r="R299" t="str">
        <f t="shared" si="30"/>
        <v>DB1100,X1562.3 2415+P6-M11 1#刨片机油泵电机 电机控制 右跑偏导致停机</v>
      </c>
      <c r="S299">
        <v>0</v>
      </c>
      <c r="T299">
        <v>0</v>
      </c>
    </row>
    <row r="300" spans="1:20">
      <c r="A300" t="s">
        <v>456</v>
      </c>
      <c r="B300" s="11" t="str">
        <f t="shared" si="29"/>
        <v>CHP1</v>
      </c>
      <c r="C300" s="11" t="str">
        <f>VLOOKUP('intouch变量（离散）'!$A300,基本表格!$G:$Q,2,FALSE)</f>
        <v>2415+P6-M11 1#刨片机油泵电机 电机控制 三角型</v>
      </c>
      <c r="D300" t="s">
        <v>154</v>
      </c>
      <c r="E300" t="str">
        <f t="shared" si="25"/>
        <v>No</v>
      </c>
      <c r="F300" t="str">
        <f t="shared" si="26"/>
        <v>0</v>
      </c>
      <c r="G300" t="s">
        <v>154</v>
      </c>
      <c r="H300" t="s">
        <v>155</v>
      </c>
      <c r="I300" t="str">
        <f t="shared" si="27"/>
        <v/>
      </c>
      <c r="J300" t="str">
        <f t="shared" si="28"/>
        <v/>
      </c>
      <c r="K300" t="str">
        <f>VLOOKUP('intouch变量（离散）'!$A300,基本表格!$G:$Q,9,FALSE)</f>
        <v>None</v>
      </c>
      <c r="L300">
        <v>1</v>
      </c>
      <c r="M300" t="s">
        <v>156</v>
      </c>
      <c r="N300" t="s">
        <v>157</v>
      </c>
      <c r="O300" t="s">
        <v>158</v>
      </c>
      <c r="P300" t="str">
        <f>VLOOKUP('intouch变量（离散）'!$A300,基本表格!$G:$Q,3,FALSE)</f>
        <v>DB1100,X1566.0</v>
      </c>
      <c r="Q300" t="str">
        <f>VLOOKUP('intouch变量（离散）'!$A300,基本表格!$G:$Q,10,FALSE)</f>
        <v>Yes</v>
      </c>
      <c r="R300" t="str">
        <f t="shared" si="30"/>
        <v>DB1100,X1566.0 2415+P6-M11 1#刨片机油泵电机 电机控制 三角型</v>
      </c>
      <c r="S300">
        <v>0</v>
      </c>
      <c r="T300">
        <v>0</v>
      </c>
    </row>
    <row r="301" spans="1:20">
      <c r="A301" t="s">
        <v>457</v>
      </c>
      <c r="B301" s="11" t="str">
        <f t="shared" si="29"/>
        <v>CHP1</v>
      </c>
      <c r="C301" s="11" t="str">
        <f>VLOOKUP('intouch变量（离散）'!$A301,基本表格!$G:$Q,2,FALSE)</f>
        <v>2415+P6-M11 1#刨片机油泵电机 电机控制 星型</v>
      </c>
      <c r="D301" t="s">
        <v>154</v>
      </c>
      <c r="E301" t="str">
        <f t="shared" si="25"/>
        <v>No</v>
      </c>
      <c r="F301" t="str">
        <f t="shared" si="26"/>
        <v>0</v>
      </c>
      <c r="G301" t="s">
        <v>154</v>
      </c>
      <c r="H301" t="s">
        <v>155</v>
      </c>
      <c r="I301" t="str">
        <f t="shared" si="27"/>
        <v/>
      </c>
      <c r="J301" t="str">
        <f t="shared" si="28"/>
        <v/>
      </c>
      <c r="K301" t="str">
        <f>VLOOKUP('intouch变量（离散）'!$A301,基本表格!$G:$Q,9,FALSE)</f>
        <v>None</v>
      </c>
      <c r="L301">
        <v>1</v>
      </c>
      <c r="M301" t="s">
        <v>156</v>
      </c>
      <c r="N301" t="s">
        <v>157</v>
      </c>
      <c r="O301" t="s">
        <v>158</v>
      </c>
      <c r="P301" t="str">
        <f>VLOOKUP('intouch变量（离散）'!$A301,基本表格!$G:$Q,3,FALSE)</f>
        <v>DB1100,X1566.1</v>
      </c>
      <c r="Q301" t="str">
        <f>VLOOKUP('intouch变量（离散）'!$A301,基本表格!$G:$Q,10,FALSE)</f>
        <v>Yes</v>
      </c>
      <c r="R301" t="str">
        <f t="shared" si="30"/>
        <v>DB1100,X1566.1 2415+P6-M11 1#刨片机油泵电机 电机控制 星型</v>
      </c>
      <c r="S301">
        <v>0</v>
      </c>
      <c r="T301">
        <v>0</v>
      </c>
    </row>
    <row r="302" spans="1:20">
      <c r="A302" t="s">
        <v>458</v>
      </c>
      <c r="B302" s="11" t="str">
        <f t="shared" si="29"/>
        <v>CHP1</v>
      </c>
      <c r="C302" s="11" t="str">
        <f>VLOOKUP('intouch变量（离散）'!$A302,基本表格!$G:$Q,2,FALSE)</f>
        <v>2415+P6-M11 1#刨片机油泵电机 电机控制 维修开关</v>
      </c>
      <c r="D302" t="s">
        <v>154</v>
      </c>
      <c r="E302" t="str">
        <f t="shared" si="25"/>
        <v>No</v>
      </c>
      <c r="F302" t="str">
        <f t="shared" si="26"/>
        <v>0</v>
      </c>
      <c r="G302" t="s">
        <v>154</v>
      </c>
      <c r="H302" t="s">
        <v>155</v>
      </c>
      <c r="I302" t="str">
        <f t="shared" si="27"/>
        <v/>
      </c>
      <c r="J302" t="str">
        <f t="shared" si="28"/>
        <v/>
      </c>
      <c r="K302" t="str">
        <f>VLOOKUP('intouch变量（离散）'!$A302,基本表格!$G:$Q,9,FALSE)</f>
        <v>On</v>
      </c>
      <c r="L302">
        <v>1</v>
      </c>
      <c r="M302" t="s">
        <v>156</v>
      </c>
      <c r="N302" t="s">
        <v>157</v>
      </c>
      <c r="O302" t="s">
        <v>158</v>
      </c>
      <c r="P302" t="str">
        <f>VLOOKUP('intouch变量（离散）'!$A302,基本表格!$G:$Q,3,FALSE)</f>
        <v>DB1100,X1566.2</v>
      </c>
      <c r="Q302" t="str">
        <f>VLOOKUP('intouch变量（离散）'!$A302,基本表格!$G:$Q,10,FALSE)</f>
        <v>Yes</v>
      </c>
      <c r="R302" t="str">
        <f t="shared" si="30"/>
        <v>DB1100,X1566.2 2415+P6-M11 1#刨片机油泵电机 电机控制 维修开关</v>
      </c>
      <c r="S302">
        <v>0</v>
      </c>
      <c r="T302">
        <v>0</v>
      </c>
    </row>
    <row r="303" spans="1:20">
      <c r="A303" t="s">
        <v>459</v>
      </c>
      <c r="B303" s="11" t="str">
        <f t="shared" si="29"/>
        <v>CHP1</v>
      </c>
      <c r="C303" s="11" t="str">
        <f>VLOOKUP('intouch变量（离散）'!$A303,基本表格!$G:$Q,2,FALSE)</f>
        <v>2415+P6-M11 1#刨片机油泵电机 电机控制 左跑偏2检测</v>
      </c>
      <c r="D303" t="s">
        <v>154</v>
      </c>
      <c r="E303" t="str">
        <f t="shared" si="25"/>
        <v>No</v>
      </c>
      <c r="F303" t="str">
        <f t="shared" si="26"/>
        <v>0</v>
      </c>
      <c r="G303" t="s">
        <v>154</v>
      </c>
      <c r="H303" t="s">
        <v>155</v>
      </c>
      <c r="I303" t="str">
        <f t="shared" si="27"/>
        <v/>
      </c>
      <c r="J303" t="str">
        <f t="shared" si="28"/>
        <v/>
      </c>
      <c r="K303" t="str">
        <f>VLOOKUP('intouch变量（离散）'!$A303,基本表格!$G:$Q,9,FALSE)</f>
        <v>None</v>
      </c>
      <c r="L303">
        <v>1</v>
      </c>
      <c r="M303" t="s">
        <v>156</v>
      </c>
      <c r="N303" t="s">
        <v>157</v>
      </c>
      <c r="O303" t="s">
        <v>158</v>
      </c>
      <c r="P303" t="str">
        <f>VLOOKUP('intouch变量（离散）'!$A303,基本表格!$G:$Q,3,FALSE)</f>
        <v>DB1100,X1566.3</v>
      </c>
      <c r="Q303" t="str">
        <f>VLOOKUP('intouch变量（离散）'!$A303,基本表格!$G:$Q,10,FALSE)</f>
        <v>Yes</v>
      </c>
      <c r="R303" t="str">
        <f t="shared" si="30"/>
        <v>DB1100,X1566.3 2415+P6-M11 1#刨片机油泵电机 电机控制 左跑偏2检测</v>
      </c>
      <c r="S303">
        <v>0</v>
      </c>
      <c r="T303">
        <v>0</v>
      </c>
    </row>
    <row r="304" spans="1:20">
      <c r="A304" t="s">
        <v>460</v>
      </c>
      <c r="B304" s="11" t="str">
        <f t="shared" si="29"/>
        <v>CHP1</v>
      </c>
      <c r="C304" s="11" t="str">
        <f>VLOOKUP('intouch变量（离散）'!$A304,基本表格!$G:$Q,2,FALSE)</f>
        <v>2415+P6-M11 1#刨片机油泵电机 电机控制 右跑偏2检测</v>
      </c>
      <c r="D304" t="s">
        <v>154</v>
      </c>
      <c r="E304" t="str">
        <f t="shared" si="25"/>
        <v>No</v>
      </c>
      <c r="F304" t="str">
        <f t="shared" si="26"/>
        <v>0</v>
      </c>
      <c r="G304" t="s">
        <v>154</v>
      </c>
      <c r="H304" t="s">
        <v>155</v>
      </c>
      <c r="I304" t="str">
        <f t="shared" si="27"/>
        <v/>
      </c>
      <c r="J304" t="str">
        <f t="shared" si="28"/>
        <v/>
      </c>
      <c r="K304" t="str">
        <f>VLOOKUP('intouch变量（离散）'!$A304,基本表格!$G:$Q,9,FALSE)</f>
        <v>None</v>
      </c>
      <c r="L304">
        <v>1</v>
      </c>
      <c r="M304" t="s">
        <v>156</v>
      </c>
      <c r="N304" t="s">
        <v>157</v>
      </c>
      <c r="O304" t="s">
        <v>158</v>
      </c>
      <c r="P304" t="str">
        <f>VLOOKUP('intouch变量（离散）'!$A304,基本表格!$G:$Q,3,FALSE)</f>
        <v>DB1100,X1566.4</v>
      </c>
      <c r="Q304" t="str">
        <f>VLOOKUP('intouch变量（离散）'!$A304,基本表格!$G:$Q,10,FALSE)</f>
        <v>Yes</v>
      </c>
      <c r="R304" t="str">
        <f t="shared" si="30"/>
        <v>DB1100,X1566.4 2415+P6-M11 1#刨片机油泵电机 电机控制 右跑偏2检测</v>
      </c>
      <c r="S304">
        <v>0</v>
      </c>
      <c r="T304">
        <v>0</v>
      </c>
    </row>
    <row r="305" spans="1:20">
      <c r="A305" t="s">
        <v>461</v>
      </c>
      <c r="B305" s="11" t="str">
        <f t="shared" si="29"/>
        <v>CHP1</v>
      </c>
      <c r="C305" s="11" t="str">
        <f>VLOOKUP('intouch变量（离散）'!$A305,基本表格!$G:$Q,2,FALSE)</f>
        <v>2415+P6-M12 1#刨片机润滑系统电机 电机控制 使能</v>
      </c>
      <c r="D305" t="s">
        <v>154</v>
      </c>
      <c r="E305" t="str">
        <f t="shared" si="25"/>
        <v>No</v>
      </c>
      <c r="F305" t="str">
        <f t="shared" si="26"/>
        <v>0</v>
      </c>
      <c r="G305" t="s">
        <v>154</v>
      </c>
      <c r="H305" t="s">
        <v>155</v>
      </c>
      <c r="I305" t="str">
        <f t="shared" si="27"/>
        <v/>
      </c>
      <c r="J305" t="str">
        <f t="shared" si="28"/>
        <v/>
      </c>
      <c r="K305" t="str">
        <f>VLOOKUP('intouch变量（离散）'!$A305,基本表格!$G:$Q,9,FALSE)</f>
        <v>None</v>
      </c>
      <c r="L305">
        <v>1</v>
      </c>
      <c r="M305" t="s">
        <v>156</v>
      </c>
      <c r="N305" t="s">
        <v>157</v>
      </c>
      <c r="O305" t="s">
        <v>158</v>
      </c>
      <c r="P305" t="str">
        <f>VLOOKUP('intouch变量（离散）'!$A305,基本表格!$G:$Q,3,FALSE)</f>
        <v>DB1100,X1600.0</v>
      </c>
      <c r="Q305" t="str">
        <f>VLOOKUP('intouch变量（离散）'!$A305,基本表格!$G:$Q,10,FALSE)</f>
        <v>No</v>
      </c>
      <c r="R305" t="str">
        <f t="shared" si="30"/>
        <v>DB1100,X1600.0 2415+P6-M12 1#刨片机润滑系统电机 电机控制 使能</v>
      </c>
      <c r="S305">
        <v>0</v>
      </c>
      <c r="T305">
        <v>0</v>
      </c>
    </row>
    <row r="306" spans="1:20">
      <c r="A306" t="s">
        <v>462</v>
      </c>
      <c r="B306" s="11" t="str">
        <f t="shared" si="29"/>
        <v>CHP1</v>
      </c>
      <c r="C306" s="11" t="str">
        <f>VLOOKUP('intouch变量（离散）'!$A306,基本表格!$G:$Q,2,FALSE)</f>
        <v>2415+P6-M12 1#刨片机润滑系统电机 电机控制 手自动状态</v>
      </c>
      <c r="D306" t="s">
        <v>154</v>
      </c>
      <c r="E306" t="str">
        <f t="shared" si="25"/>
        <v>No</v>
      </c>
      <c r="F306" t="str">
        <f t="shared" si="26"/>
        <v>0</v>
      </c>
      <c r="G306" t="s">
        <v>154</v>
      </c>
      <c r="H306" t="s">
        <v>155</v>
      </c>
      <c r="I306" t="str">
        <f t="shared" si="27"/>
        <v/>
      </c>
      <c r="J306" t="str">
        <f t="shared" si="28"/>
        <v/>
      </c>
      <c r="K306" t="str">
        <f>VLOOKUP('intouch变量（离散）'!$A306,基本表格!$G:$Q,9,FALSE)</f>
        <v>None</v>
      </c>
      <c r="L306">
        <v>1</v>
      </c>
      <c r="M306" t="s">
        <v>156</v>
      </c>
      <c r="N306" t="s">
        <v>157</v>
      </c>
      <c r="O306" t="s">
        <v>158</v>
      </c>
      <c r="P306" t="str">
        <f>VLOOKUP('intouch变量（离散）'!$A306,基本表格!$G:$Q,3,FALSE)</f>
        <v>DB1100,X1600.3</v>
      </c>
      <c r="Q306" t="str">
        <f>VLOOKUP('intouch变量（离散）'!$A306,基本表格!$G:$Q,10,FALSE)</f>
        <v>Yes</v>
      </c>
      <c r="R306" t="str">
        <f t="shared" si="30"/>
        <v>DB1100,X1600.3 2415+P6-M12 1#刨片机润滑系统电机 电机控制 手自动状态</v>
      </c>
      <c r="S306">
        <v>0</v>
      </c>
      <c r="T306">
        <v>0</v>
      </c>
    </row>
    <row r="307" spans="1:20">
      <c r="A307" t="s">
        <v>463</v>
      </c>
      <c r="B307" s="11" t="str">
        <f t="shared" si="29"/>
        <v>CHP1</v>
      </c>
      <c r="C307" s="11" t="str">
        <f>VLOOKUP('intouch变量（离散）'!$A307,基本表格!$G:$Q,2,FALSE)</f>
        <v>2415+P6-M12 1#刨片机润滑系统电机 电机控制 本地/远程(检修/待机）</v>
      </c>
      <c r="D307" t="s">
        <v>154</v>
      </c>
      <c r="E307" t="str">
        <f t="shared" si="25"/>
        <v>No</v>
      </c>
      <c r="F307" t="str">
        <f t="shared" si="26"/>
        <v>0</v>
      </c>
      <c r="G307" t="s">
        <v>154</v>
      </c>
      <c r="H307" t="s">
        <v>155</v>
      </c>
      <c r="I307" t="str">
        <f t="shared" si="27"/>
        <v/>
      </c>
      <c r="J307" t="str">
        <f t="shared" si="28"/>
        <v/>
      </c>
      <c r="K307" t="str">
        <f>VLOOKUP('intouch变量（离散）'!$A307,基本表格!$G:$Q,9,FALSE)</f>
        <v>None</v>
      </c>
      <c r="L307">
        <v>1</v>
      </c>
      <c r="M307" t="s">
        <v>156</v>
      </c>
      <c r="N307" t="s">
        <v>157</v>
      </c>
      <c r="O307" t="s">
        <v>158</v>
      </c>
      <c r="P307" t="str">
        <f>VLOOKUP('intouch变量（离散）'!$A307,基本表格!$G:$Q,3,FALSE)</f>
        <v>DB1100,X1600.4</v>
      </c>
      <c r="Q307" t="str">
        <f>VLOOKUP('intouch变量（离散）'!$A307,基本表格!$G:$Q,10,FALSE)</f>
        <v>Yes</v>
      </c>
      <c r="R307" t="str">
        <f t="shared" si="30"/>
        <v>DB1100,X1600.4 2415+P6-M12 1#刨片机润滑系统电机 电机控制 本地/远程(检修/待机）</v>
      </c>
      <c r="S307">
        <v>0</v>
      </c>
      <c r="T307">
        <v>0</v>
      </c>
    </row>
    <row r="308" spans="1:20">
      <c r="A308" t="s">
        <v>464</v>
      </c>
      <c r="B308" s="11" t="str">
        <f t="shared" si="29"/>
        <v>CHP1</v>
      </c>
      <c r="C308" s="11" t="str">
        <f>VLOOKUP('intouch变量（离散）'!$A308,基本表格!$G:$Q,2,FALSE)</f>
        <v>2415+P6-M12 1#刨片机润滑系统电机 电机控制 开启_上位机(正转)</v>
      </c>
      <c r="D308" t="s">
        <v>154</v>
      </c>
      <c r="E308" t="str">
        <f t="shared" si="25"/>
        <v>No</v>
      </c>
      <c r="F308" t="str">
        <f t="shared" si="26"/>
        <v>0</v>
      </c>
      <c r="G308" t="s">
        <v>154</v>
      </c>
      <c r="H308" t="s">
        <v>155</v>
      </c>
      <c r="I308" t="str">
        <f t="shared" si="27"/>
        <v/>
      </c>
      <c r="J308" t="str">
        <f t="shared" si="28"/>
        <v/>
      </c>
      <c r="K308" t="str">
        <f>VLOOKUP('intouch变量（离散）'!$A308,基本表格!$G:$Q,9,FALSE)</f>
        <v>None</v>
      </c>
      <c r="L308">
        <v>1</v>
      </c>
      <c r="M308" t="s">
        <v>156</v>
      </c>
      <c r="N308" t="s">
        <v>157</v>
      </c>
      <c r="O308" t="s">
        <v>158</v>
      </c>
      <c r="P308" t="str">
        <f>VLOOKUP('intouch变量（离散）'!$A308,基本表格!$G:$Q,3,FALSE)</f>
        <v>DB1100,X1600.6</v>
      </c>
      <c r="Q308" t="str">
        <f>VLOOKUP('intouch变量（离散）'!$A308,基本表格!$G:$Q,10,FALSE)</f>
        <v>No</v>
      </c>
      <c r="R308" t="str">
        <f t="shared" si="30"/>
        <v>DB1100,X1600.6 2415+P6-M12 1#刨片机润滑系统电机 电机控制 开启_上位机(正转)</v>
      </c>
      <c r="S308">
        <v>0</v>
      </c>
      <c r="T308">
        <v>0</v>
      </c>
    </row>
    <row r="309" spans="1:20">
      <c r="A309" t="s">
        <v>465</v>
      </c>
      <c r="B309" s="11" t="str">
        <f t="shared" si="29"/>
        <v>CHP1</v>
      </c>
      <c r="C309" s="11" t="str">
        <f>VLOOKUP('intouch变量（离散）'!$A309,基本表格!$G:$Q,2,FALSE)</f>
        <v>2415+P6-M12 1#刨片机润滑系统电机 电机控制 停止_上位机(反转)</v>
      </c>
      <c r="D309" t="s">
        <v>154</v>
      </c>
      <c r="E309" t="str">
        <f t="shared" si="25"/>
        <v>No</v>
      </c>
      <c r="F309" t="str">
        <f t="shared" si="26"/>
        <v>0</v>
      </c>
      <c r="G309" t="s">
        <v>154</v>
      </c>
      <c r="H309" t="s">
        <v>155</v>
      </c>
      <c r="I309" t="str">
        <f t="shared" si="27"/>
        <v/>
      </c>
      <c r="J309" t="str">
        <f t="shared" si="28"/>
        <v/>
      </c>
      <c r="K309" t="str">
        <f>VLOOKUP('intouch变量（离散）'!$A309,基本表格!$G:$Q,9,FALSE)</f>
        <v>None</v>
      </c>
      <c r="L309">
        <v>1</v>
      </c>
      <c r="M309" t="s">
        <v>156</v>
      </c>
      <c r="N309" t="s">
        <v>157</v>
      </c>
      <c r="O309" t="s">
        <v>158</v>
      </c>
      <c r="P309" t="str">
        <f>VLOOKUP('intouch变量（离散）'!$A309,基本表格!$G:$Q,3,FALSE)</f>
        <v>DB1100,X1601.0</v>
      </c>
      <c r="Q309" t="str">
        <f>VLOOKUP('intouch变量（离散）'!$A309,基本表格!$G:$Q,10,FALSE)</f>
        <v>No</v>
      </c>
      <c r="R309" t="str">
        <f t="shared" si="30"/>
        <v>DB1100,X1601.0 2415+P6-M12 1#刨片机润滑系统电机 电机控制 停止_上位机(反转)</v>
      </c>
      <c r="S309">
        <v>0</v>
      </c>
      <c r="T309">
        <v>0</v>
      </c>
    </row>
    <row r="310" spans="1:20">
      <c r="A310" t="s">
        <v>466</v>
      </c>
      <c r="B310" s="11" t="str">
        <f t="shared" si="29"/>
        <v>CHP1</v>
      </c>
      <c r="C310" s="11" t="str">
        <f>VLOOKUP('intouch变量（离散）'!$A310,基本表格!$G:$Q,2,FALSE)</f>
        <v>2415+P6-M12 1#刨片机润滑系统电机 电机控制 通风扇</v>
      </c>
      <c r="D310" t="s">
        <v>154</v>
      </c>
      <c r="E310" t="str">
        <f t="shared" si="25"/>
        <v>No</v>
      </c>
      <c r="F310" t="str">
        <f t="shared" si="26"/>
        <v>0</v>
      </c>
      <c r="G310" t="s">
        <v>154</v>
      </c>
      <c r="H310" t="s">
        <v>155</v>
      </c>
      <c r="I310" t="str">
        <f t="shared" si="27"/>
        <v/>
      </c>
      <c r="J310" t="str">
        <f t="shared" si="28"/>
        <v/>
      </c>
      <c r="K310" t="str">
        <f>VLOOKUP('intouch变量（离散）'!$A310,基本表格!$G:$Q,9,FALSE)</f>
        <v>None</v>
      </c>
      <c r="L310">
        <v>1</v>
      </c>
      <c r="M310" t="s">
        <v>156</v>
      </c>
      <c r="N310" t="s">
        <v>157</v>
      </c>
      <c r="O310" t="s">
        <v>158</v>
      </c>
      <c r="P310" t="str">
        <f>VLOOKUP('intouch变量（离散）'!$A310,基本表格!$G:$Q,3,FALSE)</f>
        <v>DB1100,X1601.1</v>
      </c>
      <c r="Q310" t="str">
        <f>VLOOKUP('intouch变量（离散）'!$A310,基本表格!$G:$Q,10,FALSE)</f>
        <v>Yes</v>
      </c>
      <c r="R310" t="str">
        <f t="shared" si="30"/>
        <v>DB1100,X1601.1 2415+P6-M12 1#刨片机润滑系统电机 电机控制 通风扇</v>
      </c>
      <c r="S310">
        <v>0</v>
      </c>
      <c r="T310">
        <v>0</v>
      </c>
    </row>
    <row r="311" spans="1:20">
      <c r="A311" t="s">
        <v>467</v>
      </c>
      <c r="B311" s="11" t="str">
        <f t="shared" si="29"/>
        <v>CHP1</v>
      </c>
      <c r="C311" s="11" t="str">
        <f>VLOOKUP('intouch变量（离散）'!$A311,基本表格!$G:$Q,2,FALSE)</f>
        <v>2415+P6-M12 1#刨片机润滑系统电机 电机控制 电机(正转）</v>
      </c>
      <c r="D311" t="s">
        <v>154</v>
      </c>
      <c r="E311" t="str">
        <f t="shared" si="25"/>
        <v>No</v>
      </c>
      <c r="F311" t="str">
        <f t="shared" si="26"/>
        <v>0</v>
      </c>
      <c r="G311" t="s">
        <v>154</v>
      </c>
      <c r="H311" t="s">
        <v>155</v>
      </c>
      <c r="I311" t="str">
        <f t="shared" si="27"/>
        <v/>
      </c>
      <c r="J311" t="str">
        <f t="shared" si="28"/>
        <v/>
      </c>
      <c r="K311" t="str">
        <f>VLOOKUP('intouch变量（离散）'!$A311,基本表格!$G:$Q,9,FALSE)</f>
        <v>None</v>
      </c>
      <c r="L311">
        <v>1</v>
      </c>
      <c r="M311" t="s">
        <v>156</v>
      </c>
      <c r="N311" t="s">
        <v>157</v>
      </c>
      <c r="O311" t="s">
        <v>158</v>
      </c>
      <c r="P311" t="str">
        <f>VLOOKUP('intouch变量（离散）'!$A311,基本表格!$G:$Q,3,FALSE)</f>
        <v>DB1100,X1601.2</v>
      </c>
      <c r="Q311" t="str">
        <f>VLOOKUP('intouch变量（离散）'!$A311,基本表格!$G:$Q,10,FALSE)</f>
        <v>Yes</v>
      </c>
      <c r="R311" t="str">
        <f t="shared" si="30"/>
        <v>DB1100,X1601.2 2415+P6-M12 1#刨片机润滑系统电机 电机控制 电机(正转）</v>
      </c>
      <c r="S311">
        <v>0</v>
      </c>
      <c r="T311">
        <v>0</v>
      </c>
    </row>
    <row r="312" spans="1:20">
      <c r="A312" t="s">
        <v>468</v>
      </c>
      <c r="B312" s="11" t="str">
        <f t="shared" si="29"/>
        <v>CHP1</v>
      </c>
      <c r="C312" s="11" t="str">
        <f>VLOOKUP('intouch变量（离散）'!$A312,基本表格!$G:$Q,2,FALSE)</f>
        <v>2415+P6-M12 1#刨片机润滑系统电机 电机控制 电机过载</v>
      </c>
      <c r="D312" t="s">
        <v>154</v>
      </c>
      <c r="E312" t="str">
        <f t="shared" si="25"/>
        <v>No</v>
      </c>
      <c r="F312" t="str">
        <f t="shared" si="26"/>
        <v>0</v>
      </c>
      <c r="G312" t="s">
        <v>154</v>
      </c>
      <c r="H312" t="s">
        <v>155</v>
      </c>
      <c r="I312" t="str">
        <f t="shared" si="27"/>
        <v/>
      </c>
      <c r="J312" t="str">
        <f t="shared" si="28"/>
        <v/>
      </c>
      <c r="K312" t="str">
        <f>VLOOKUP('intouch变量（离散）'!$A312,基本表格!$G:$Q,9,FALSE)</f>
        <v>On</v>
      </c>
      <c r="L312">
        <v>1</v>
      </c>
      <c r="M312" t="s">
        <v>156</v>
      </c>
      <c r="N312" t="s">
        <v>157</v>
      </c>
      <c r="O312" t="s">
        <v>158</v>
      </c>
      <c r="P312" t="str">
        <f>VLOOKUP('intouch变量（离散）'!$A312,基本表格!$G:$Q,3,FALSE)</f>
        <v>DB1100,X1601.3</v>
      </c>
      <c r="Q312" t="str">
        <f>VLOOKUP('intouch变量（离散）'!$A312,基本表格!$G:$Q,10,FALSE)</f>
        <v>Yes</v>
      </c>
      <c r="R312" t="str">
        <f t="shared" si="30"/>
        <v>DB1100,X1601.3 2415+P6-M12 1#刨片机润滑系统电机 电机控制 电机过载</v>
      </c>
      <c r="S312">
        <v>0</v>
      </c>
      <c r="T312">
        <v>0</v>
      </c>
    </row>
    <row r="313" spans="1:20">
      <c r="A313" t="s">
        <v>469</v>
      </c>
      <c r="B313" s="11" t="str">
        <f t="shared" si="29"/>
        <v>CHP1</v>
      </c>
      <c r="C313" s="11" t="str">
        <f>VLOOKUP('intouch变量（离散）'!$A313,基本表格!$G:$Q,2,FALSE)</f>
        <v>2415+P6-M12 1#刨片机润滑系统电机 电机控制 风扇过载</v>
      </c>
      <c r="D313" t="s">
        <v>154</v>
      </c>
      <c r="E313" t="str">
        <f t="shared" si="25"/>
        <v>No</v>
      </c>
      <c r="F313" t="str">
        <f t="shared" si="26"/>
        <v>0</v>
      </c>
      <c r="G313" t="s">
        <v>154</v>
      </c>
      <c r="H313" t="s">
        <v>155</v>
      </c>
      <c r="I313" t="str">
        <f t="shared" si="27"/>
        <v/>
      </c>
      <c r="J313" t="str">
        <f t="shared" si="28"/>
        <v/>
      </c>
      <c r="K313" t="str">
        <f>VLOOKUP('intouch变量（离散）'!$A313,基本表格!$G:$Q,9,FALSE)</f>
        <v>On</v>
      </c>
      <c r="L313">
        <v>1</v>
      </c>
      <c r="M313" t="s">
        <v>156</v>
      </c>
      <c r="N313" t="s">
        <v>157</v>
      </c>
      <c r="O313" t="s">
        <v>158</v>
      </c>
      <c r="P313" t="str">
        <f>VLOOKUP('intouch变量（离散）'!$A313,基本表格!$G:$Q,3,FALSE)</f>
        <v>DB1100,X1601.4</v>
      </c>
      <c r="Q313" t="str">
        <f>VLOOKUP('intouch变量（离散）'!$A313,基本表格!$G:$Q,10,FALSE)</f>
        <v>Yes</v>
      </c>
      <c r="R313" t="str">
        <f t="shared" si="30"/>
        <v>DB1100,X1601.4 2415+P6-M12 1#刨片机润滑系统电机 电机控制 风扇过载</v>
      </c>
      <c r="S313">
        <v>0</v>
      </c>
      <c r="T313">
        <v>0</v>
      </c>
    </row>
    <row r="314" spans="1:20">
      <c r="A314" t="s">
        <v>470</v>
      </c>
      <c r="B314" s="11" t="str">
        <f t="shared" si="29"/>
        <v>CHP1</v>
      </c>
      <c r="C314" s="11" t="str">
        <f>VLOOKUP('intouch变量（离散）'!$A314,基本表格!$G:$Q,2,FALSE)</f>
        <v>2415+P6-M12 1#刨片机润滑系统电机 电机控制 电机运行指示</v>
      </c>
      <c r="D314" t="s">
        <v>154</v>
      </c>
      <c r="E314" t="str">
        <f t="shared" si="25"/>
        <v>No</v>
      </c>
      <c r="F314" t="str">
        <f t="shared" si="26"/>
        <v>0</v>
      </c>
      <c r="G314" t="s">
        <v>154</v>
      </c>
      <c r="H314" t="s">
        <v>155</v>
      </c>
      <c r="I314" t="str">
        <f t="shared" si="27"/>
        <v/>
      </c>
      <c r="J314" t="str">
        <f t="shared" si="28"/>
        <v/>
      </c>
      <c r="K314" t="str">
        <f>VLOOKUP('intouch变量（离散）'!$A314,基本表格!$G:$Q,9,FALSE)</f>
        <v>None</v>
      </c>
      <c r="L314">
        <v>1</v>
      </c>
      <c r="M314" t="s">
        <v>156</v>
      </c>
      <c r="N314" t="s">
        <v>157</v>
      </c>
      <c r="O314" t="s">
        <v>158</v>
      </c>
      <c r="P314" t="str">
        <f>VLOOKUP('intouch变量（离散）'!$A314,基本表格!$G:$Q,3,FALSE)</f>
        <v>DB1100,X1601.5</v>
      </c>
      <c r="Q314" t="str">
        <f>VLOOKUP('intouch变量（离散）'!$A314,基本表格!$G:$Q,10,FALSE)</f>
        <v>Yes</v>
      </c>
      <c r="R314" t="str">
        <f t="shared" si="30"/>
        <v>DB1100,X1601.5 2415+P6-M12 1#刨片机润滑系统电机 电机控制 电机运行指示</v>
      </c>
      <c r="S314">
        <v>0</v>
      </c>
      <c r="T314">
        <v>0</v>
      </c>
    </row>
    <row r="315" spans="1:20">
      <c r="A315" t="s">
        <v>471</v>
      </c>
      <c r="B315" s="11" t="str">
        <f t="shared" si="29"/>
        <v>CHP1</v>
      </c>
      <c r="C315" s="11" t="str">
        <f>VLOOKUP('intouch变量（离散）'!$A315,基本表格!$G:$Q,2,FALSE)</f>
        <v>2415+P6-M12 1#刨片机润滑系统电机 电机控制 断链报警</v>
      </c>
      <c r="D315" t="s">
        <v>154</v>
      </c>
      <c r="E315" t="str">
        <f t="shared" si="25"/>
        <v>No</v>
      </c>
      <c r="F315" t="str">
        <f t="shared" si="26"/>
        <v>0</v>
      </c>
      <c r="G315" t="s">
        <v>154</v>
      </c>
      <c r="H315" t="s">
        <v>155</v>
      </c>
      <c r="I315" t="str">
        <f t="shared" si="27"/>
        <v/>
      </c>
      <c r="J315" t="str">
        <f t="shared" si="28"/>
        <v/>
      </c>
      <c r="K315" t="str">
        <f>VLOOKUP('intouch变量（离散）'!$A315,基本表格!$G:$Q,9,FALSE)</f>
        <v>On</v>
      </c>
      <c r="L315">
        <v>1</v>
      </c>
      <c r="M315" t="s">
        <v>156</v>
      </c>
      <c r="N315" t="s">
        <v>157</v>
      </c>
      <c r="O315" t="s">
        <v>158</v>
      </c>
      <c r="P315" t="str">
        <f>VLOOKUP('intouch变量（离散）'!$A315,基本表格!$G:$Q,3,FALSE)</f>
        <v>DB1100,X1601.6</v>
      </c>
      <c r="Q315" t="str">
        <f>VLOOKUP('intouch变量（离散）'!$A315,基本表格!$G:$Q,10,FALSE)</f>
        <v>Yes</v>
      </c>
      <c r="R315" t="str">
        <f t="shared" si="30"/>
        <v>DB1100,X1601.6 2415+P6-M12 1#刨片机润滑系统电机 电机控制 断链报警</v>
      </c>
      <c r="S315">
        <v>0</v>
      </c>
      <c r="T315">
        <v>0</v>
      </c>
    </row>
    <row r="316" spans="1:20">
      <c r="A316" t="s">
        <v>472</v>
      </c>
      <c r="B316" s="11" t="str">
        <f t="shared" si="29"/>
        <v>CHP1</v>
      </c>
      <c r="C316" s="11" t="str">
        <f>VLOOKUP('intouch变量（离散）'!$A316,基本表格!$G:$Q,2,FALSE)</f>
        <v>2415+P6-M12 1#刨片机润滑系统电机 电机控制 断链检测</v>
      </c>
      <c r="D316" t="s">
        <v>154</v>
      </c>
      <c r="E316" t="str">
        <f t="shared" si="25"/>
        <v>No</v>
      </c>
      <c r="F316" t="str">
        <f t="shared" si="26"/>
        <v>0</v>
      </c>
      <c r="G316" t="s">
        <v>154</v>
      </c>
      <c r="H316" t="s">
        <v>155</v>
      </c>
      <c r="I316" t="str">
        <f t="shared" si="27"/>
        <v/>
      </c>
      <c r="J316" t="str">
        <f t="shared" si="28"/>
        <v/>
      </c>
      <c r="K316" t="str">
        <f>VLOOKUP('intouch变量（离散）'!$A316,基本表格!$G:$Q,9,FALSE)</f>
        <v>None</v>
      </c>
      <c r="L316">
        <v>1</v>
      </c>
      <c r="M316" t="s">
        <v>156</v>
      </c>
      <c r="N316" t="s">
        <v>157</v>
      </c>
      <c r="O316" t="s">
        <v>158</v>
      </c>
      <c r="P316" t="str">
        <f>VLOOKUP('intouch变量（离散）'!$A316,基本表格!$G:$Q,3,FALSE)</f>
        <v>DB1100,X1601.7</v>
      </c>
      <c r="Q316" t="str">
        <f>VLOOKUP('intouch变量（离散）'!$A316,基本表格!$G:$Q,10,FALSE)</f>
        <v>Yes</v>
      </c>
      <c r="R316" t="str">
        <f t="shared" si="30"/>
        <v>DB1100,X1601.7 2415+P6-M12 1#刨片机润滑系统电机 电机控制 断链检测</v>
      </c>
      <c r="S316">
        <v>0</v>
      </c>
      <c r="T316">
        <v>0</v>
      </c>
    </row>
    <row r="317" spans="1:20">
      <c r="A317" t="s">
        <v>473</v>
      </c>
      <c r="B317" s="11" t="str">
        <f t="shared" si="29"/>
        <v>CHP1</v>
      </c>
      <c r="C317" s="11" t="str">
        <f>VLOOKUP('intouch变量（离散）'!$A317,基本表格!$G:$Q,2,FALSE)</f>
        <v>2415+P6-M12 1#刨片机润滑系统电机 电机控制 复位</v>
      </c>
      <c r="D317" t="s">
        <v>154</v>
      </c>
      <c r="E317" t="str">
        <f t="shared" si="25"/>
        <v>No</v>
      </c>
      <c r="F317" t="str">
        <f t="shared" si="26"/>
        <v>0</v>
      </c>
      <c r="G317" t="s">
        <v>154</v>
      </c>
      <c r="H317" t="s">
        <v>155</v>
      </c>
      <c r="I317" t="str">
        <f t="shared" si="27"/>
        <v/>
      </c>
      <c r="J317" t="str">
        <f t="shared" si="28"/>
        <v/>
      </c>
      <c r="K317" t="str">
        <f>VLOOKUP('intouch变量（离散）'!$A317,基本表格!$G:$Q,9,FALSE)</f>
        <v>None</v>
      </c>
      <c r="L317">
        <v>1</v>
      </c>
      <c r="M317" t="s">
        <v>156</v>
      </c>
      <c r="N317" t="s">
        <v>157</v>
      </c>
      <c r="O317" t="s">
        <v>158</v>
      </c>
      <c r="P317" t="str">
        <f>VLOOKUP('intouch变量（离散）'!$A317,基本表格!$G:$Q,3,FALSE)</f>
        <v>DB1100,X1602.0</v>
      </c>
      <c r="Q317" t="str">
        <f>VLOOKUP('intouch变量（离散）'!$A317,基本表格!$G:$Q,10,FALSE)</f>
        <v>No</v>
      </c>
      <c r="R317" t="str">
        <f t="shared" si="30"/>
        <v>DB1100,X1602.0 2415+P6-M12 1#刨片机润滑系统电机 电机控制 复位</v>
      </c>
      <c r="S317">
        <v>0</v>
      </c>
      <c r="T317">
        <v>0</v>
      </c>
    </row>
    <row r="318" spans="1:20">
      <c r="A318" t="s">
        <v>474</v>
      </c>
      <c r="B318" s="11" t="str">
        <f t="shared" si="29"/>
        <v>CHP1</v>
      </c>
      <c r="C318" s="11" t="str">
        <f>VLOOKUP('intouch变量（离散）'!$A318,基本表格!$G:$Q,2,FALSE)</f>
        <v>2415+P6-M12 1#刨片机润滑系统电机 电机控制 断链保护使能</v>
      </c>
      <c r="D318" t="s">
        <v>154</v>
      </c>
      <c r="E318" t="str">
        <f t="shared" si="25"/>
        <v>Yes</v>
      </c>
      <c r="F318" t="str">
        <f t="shared" si="26"/>
        <v>900</v>
      </c>
      <c r="G318" t="s">
        <v>154</v>
      </c>
      <c r="H318" t="s">
        <v>155</v>
      </c>
      <c r="I318" t="str">
        <f t="shared" si="27"/>
        <v>禁用</v>
      </c>
      <c r="J318" t="str">
        <f t="shared" si="28"/>
        <v>启用</v>
      </c>
      <c r="K318" t="str">
        <f>VLOOKUP('intouch变量（离散）'!$A318,基本表格!$G:$Q,9,FALSE)</f>
        <v>None</v>
      </c>
      <c r="L318">
        <v>1</v>
      </c>
      <c r="M318" t="s">
        <v>156</v>
      </c>
      <c r="N318" t="s">
        <v>157</v>
      </c>
      <c r="O318" t="s">
        <v>158</v>
      </c>
      <c r="P318" t="str">
        <f>VLOOKUP('intouch变量（离散）'!$A318,基本表格!$G:$Q,3,FALSE)</f>
        <v>DB1100,X1602.1</v>
      </c>
      <c r="Q318" t="str">
        <f>VLOOKUP('intouch变量（离散）'!$A318,基本表格!$G:$Q,10,FALSE)</f>
        <v>No</v>
      </c>
      <c r="R318" t="str">
        <f t="shared" si="30"/>
        <v>DB1100,X1602.1 2415+P6-M12 1#刨片机润滑系统电机 电机控制 断链保护使能</v>
      </c>
      <c r="S318">
        <v>0</v>
      </c>
      <c r="T318">
        <v>0</v>
      </c>
    </row>
    <row r="319" spans="1:20">
      <c r="A319" t="s">
        <v>475</v>
      </c>
      <c r="B319" s="11" t="str">
        <f t="shared" si="29"/>
        <v>CHP1</v>
      </c>
      <c r="C319" s="11" t="str">
        <f>VLOOKUP('intouch变量（离散）'!$A319,基本表格!$G:$Q,2,FALSE)</f>
        <v>2415+P6-M12 1#刨片机润滑系统电机 电机控制 断链导致停机</v>
      </c>
      <c r="D319" t="s">
        <v>154</v>
      </c>
      <c r="E319" t="str">
        <f t="shared" si="25"/>
        <v>No</v>
      </c>
      <c r="F319" t="str">
        <f t="shared" si="26"/>
        <v>0</v>
      </c>
      <c r="G319" t="s">
        <v>154</v>
      </c>
      <c r="H319" t="s">
        <v>155</v>
      </c>
      <c r="I319" t="str">
        <f t="shared" si="27"/>
        <v/>
      </c>
      <c r="J319" t="str">
        <f t="shared" si="28"/>
        <v/>
      </c>
      <c r="K319" t="str">
        <f>VLOOKUP('intouch变量（离散）'!$A319,基本表格!$G:$Q,9,FALSE)</f>
        <v>On</v>
      </c>
      <c r="L319">
        <v>1</v>
      </c>
      <c r="M319" t="s">
        <v>156</v>
      </c>
      <c r="N319" t="s">
        <v>157</v>
      </c>
      <c r="O319" t="s">
        <v>158</v>
      </c>
      <c r="P319" t="str">
        <f>VLOOKUP('intouch变量（离散）'!$A319,基本表格!$G:$Q,3,FALSE)</f>
        <v>DB1100,X1602.2</v>
      </c>
      <c r="Q319" t="str">
        <f>VLOOKUP('intouch变量（离散）'!$A319,基本表格!$G:$Q,10,FALSE)</f>
        <v>Yes</v>
      </c>
      <c r="R319" t="str">
        <f t="shared" si="30"/>
        <v>DB1100,X1602.2 2415+P6-M12 1#刨片机润滑系统电机 电机控制 断链导致停机</v>
      </c>
      <c r="S319">
        <v>0</v>
      </c>
      <c r="T319">
        <v>0</v>
      </c>
    </row>
    <row r="320" spans="1:20">
      <c r="A320" t="s">
        <v>476</v>
      </c>
      <c r="B320" s="11" t="str">
        <f t="shared" si="29"/>
        <v>CHP1</v>
      </c>
      <c r="C320" s="11" t="str">
        <f>VLOOKUP('intouch变量（离散）'!$A320,基本表格!$G:$Q,2,FALSE)</f>
        <v>2415+P6-M12 1#刨片机润滑系统电机 电机控制 电机(反转）</v>
      </c>
      <c r="D320" t="s">
        <v>154</v>
      </c>
      <c r="E320" t="str">
        <f t="shared" si="25"/>
        <v>No</v>
      </c>
      <c r="F320" t="str">
        <f t="shared" si="26"/>
        <v>0</v>
      </c>
      <c r="G320" t="s">
        <v>154</v>
      </c>
      <c r="H320" t="s">
        <v>155</v>
      </c>
      <c r="I320" t="str">
        <f t="shared" si="27"/>
        <v/>
      </c>
      <c r="J320" t="str">
        <f t="shared" si="28"/>
        <v/>
      </c>
      <c r="K320" t="str">
        <f>VLOOKUP('intouch变量（离散）'!$A320,基本表格!$G:$Q,9,FALSE)</f>
        <v>None</v>
      </c>
      <c r="L320">
        <v>1</v>
      </c>
      <c r="M320" t="s">
        <v>156</v>
      </c>
      <c r="N320" t="s">
        <v>157</v>
      </c>
      <c r="O320" t="s">
        <v>158</v>
      </c>
      <c r="P320" t="str">
        <f>VLOOKUP('intouch变量（离散）'!$A320,基本表格!$G:$Q,3,FALSE)</f>
        <v>DB1100,X1602.3</v>
      </c>
      <c r="Q320" t="str">
        <f>VLOOKUP('intouch变量（离散）'!$A320,基本表格!$G:$Q,10,FALSE)</f>
        <v>Yes</v>
      </c>
      <c r="R320" t="str">
        <f t="shared" si="30"/>
        <v>DB1100,X1602.3 2415+P6-M12 1#刨片机润滑系统电机 电机控制 电机(反转）</v>
      </c>
      <c r="S320">
        <v>0</v>
      </c>
      <c r="T320">
        <v>0</v>
      </c>
    </row>
    <row r="321" spans="1:20">
      <c r="A321" t="s">
        <v>477</v>
      </c>
      <c r="B321" s="11" t="str">
        <f t="shared" si="29"/>
        <v>CHP1</v>
      </c>
      <c r="C321" s="11" t="str">
        <f>VLOOKUP('intouch变量（离散）'!$A321,基本表格!$G:$Q,2,FALSE)</f>
        <v>2415+P6-M12 1#刨片机润滑系统电机 电机控制 本地</v>
      </c>
      <c r="D321" t="s">
        <v>154</v>
      </c>
      <c r="E321" t="str">
        <f t="shared" si="25"/>
        <v>No</v>
      </c>
      <c r="F321" t="str">
        <f t="shared" si="26"/>
        <v>0</v>
      </c>
      <c r="G321" t="s">
        <v>154</v>
      </c>
      <c r="H321" t="s">
        <v>155</v>
      </c>
      <c r="I321" t="str">
        <f t="shared" si="27"/>
        <v/>
      </c>
      <c r="J321" t="str">
        <f t="shared" si="28"/>
        <v/>
      </c>
      <c r="K321" t="str">
        <f>VLOOKUP('intouch变量（离散）'!$A321,基本表格!$G:$Q,9,FALSE)</f>
        <v>None</v>
      </c>
      <c r="L321">
        <v>1</v>
      </c>
      <c r="M321" t="s">
        <v>156</v>
      </c>
      <c r="N321" t="s">
        <v>157</v>
      </c>
      <c r="O321" t="s">
        <v>158</v>
      </c>
      <c r="P321" t="str">
        <f>VLOOKUP('intouch变量（离散）'!$A321,基本表格!$G:$Q,3,FALSE)</f>
        <v>DB1100,X1602.4</v>
      </c>
      <c r="Q321" t="str">
        <f>VLOOKUP('intouch变量（离散）'!$A321,基本表格!$G:$Q,10,FALSE)</f>
        <v>Yes</v>
      </c>
      <c r="R321" t="str">
        <f t="shared" si="30"/>
        <v>DB1100,X1602.4 2415+P6-M12 1#刨片机润滑系统电机 电机控制 本地</v>
      </c>
      <c r="S321">
        <v>0</v>
      </c>
      <c r="T321">
        <v>0</v>
      </c>
    </row>
    <row r="322" spans="1:20">
      <c r="A322" t="s">
        <v>478</v>
      </c>
      <c r="B322" s="11" t="str">
        <f t="shared" si="29"/>
        <v>CHP1</v>
      </c>
      <c r="C322" s="11" t="str">
        <f>VLOOKUP('intouch变量（离散）'!$A322,基本表格!$G:$Q,2,FALSE)</f>
        <v>2415+P6-M12 1#刨片机润滑系统电机 电机控制 远程</v>
      </c>
      <c r="D322" t="s">
        <v>154</v>
      </c>
      <c r="E322" t="str">
        <f t="shared" si="25"/>
        <v>No</v>
      </c>
      <c r="F322" t="str">
        <f t="shared" si="26"/>
        <v>0</v>
      </c>
      <c r="G322" t="s">
        <v>154</v>
      </c>
      <c r="H322" t="s">
        <v>155</v>
      </c>
      <c r="I322" t="str">
        <f t="shared" si="27"/>
        <v/>
      </c>
      <c r="J322" t="str">
        <f t="shared" si="28"/>
        <v/>
      </c>
      <c r="K322" t="str">
        <f>VLOOKUP('intouch变量（离散）'!$A322,基本表格!$G:$Q,9,FALSE)</f>
        <v>None</v>
      </c>
      <c r="L322">
        <v>1</v>
      </c>
      <c r="M322" t="s">
        <v>156</v>
      </c>
      <c r="N322" t="s">
        <v>157</v>
      </c>
      <c r="O322" t="s">
        <v>158</v>
      </c>
      <c r="P322" t="str">
        <f>VLOOKUP('intouch变量（离散）'!$A322,基本表格!$G:$Q,3,FALSE)</f>
        <v>DB1100,X1602.5</v>
      </c>
      <c r="Q322" t="str">
        <f>VLOOKUP('intouch变量（离散）'!$A322,基本表格!$G:$Q,10,FALSE)</f>
        <v>Yes</v>
      </c>
      <c r="R322" t="str">
        <f t="shared" si="30"/>
        <v>DB1100,X1602.5 2415+P6-M12 1#刨片机润滑系统电机 电机控制 远程</v>
      </c>
      <c r="S322">
        <v>0</v>
      </c>
      <c r="T322">
        <v>0</v>
      </c>
    </row>
    <row r="323" spans="1:20">
      <c r="A323" t="s">
        <v>479</v>
      </c>
      <c r="B323" s="11" t="str">
        <f t="shared" si="29"/>
        <v>CHP1</v>
      </c>
      <c r="C323" s="11" t="str">
        <f>VLOOKUP('intouch变量（离散）'!$A323,基本表格!$G:$Q,2,FALSE)</f>
        <v>2415+P6-M12 1#刨片机润滑系统电机 电机控制 堵料报警</v>
      </c>
      <c r="D323" t="s">
        <v>154</v>
      </c>
      <c r="E323" t="str">
        <f t="shared" ref="E323:E386" si="31">IF(RIGHT($A323,2)="EN","Yes","No")</f>
        <v>No</v>
      </c>
      <c r="F323" t="str">
        <f t="shared" ref="F323:F386" si="32">IF(RIGHT($A323,2)="EN","900","0")</f>
        <v>0</v>
      </c>
      <c r="G323" t="s">
        <v>154</v>
      </c>
      <c r="H323" t="s">
        <v>155</v>
      </c>
      <c r="I323" t="str">
        <f t="shared" ref="I323:I386" si="33">IF(RIGHT($A323,2)="EN","禁用","")</f>
        <v/>
      </c>
      <c r="J323" t="str">
        <f t="shared" ref="J323:J386" si="34">IF(RIGHT($A323,2)="EN","启用","")</f>
        <v/>
      </c>
      <c r="K323" t="str">
        <f>VLOOKUP('intouch变量（离散）'!$A323,基本表格!$G:$Q,9,FALSE)</f>
        <v>On</v>
      </c>
      <c r="L323">
        <v>1</v>
      </c>
      <c r="M323" t="s">
        <v>156</v>
      </c>
      <c r="N323" t="s">
        <v>157</v>
      </c>
      <c r="O323" t="s">
        <v>158</v>
      </c>
      <c r="P323" t="str">
        <f>VLOOKUP('intouch变量（离散）'!$A323,基本表格!$G:$Q,3,FALSE)</f>
        <v>DB1100,X1602.6</v>
      </c>
      <c r="Q323" t="str">
        <f>VLOOKUP('intouch变量（离散）'!$A323,基本表格!$G:$Q,10,FALSE)</f>
        <v>Yes</v>
      </c>
      <c r="R323" t="str">
        <f t="shared" si="30"/>
        <v>DB1100,X1602.6 2415+P6-M12 1#刨片机润滑系统电机 电机控制 堵料报警</v>
      </c>
      <c r="S323">
        <v>0</v>
      </c>
      <c r="T323">
        <v>0</v>
      </c>
    </row>
    <row r="324" spans="1:20">
      <c r="A324" t="s">
        <v>480</v>
      </c>
      <c r="B324" s="11" t="str">
        <f t="shared" si="29"/>
        <v>CHP1</v>
      </c>
      <c r="C324" s="11" t="str">
        <f>VLOOKUP('intouch变量（离散）'!$A324,基本表格!$G:$Q,2,FALSE)</f>
        <v>2415+P6-M12 1#刨片机润滑系统电机 电机控制 堵料检测</v>
      </c>
      <c r="D324" t="s">
        <v>154</v>
      </c>
      <c r="E324" t="str">
        <f t="shared" si="31"/>
        <v>No</v>
      </c>
      <c r="F324" t="str">
        <f t="shared" si="32"/>
        <v>0</v>
      </c>
      <c r="G324" t="s">
        <v>154</v>
      </c>
      <c r="H324" t="s">
        <v>155</v>
      </c>
      <c r="I324" t="str">
        <f t="shared" si="33"/>
        <v/>
      </c>
      <c r="J324" t="str">
        <f t="shared" si="34"/>
        <v/>
      </c>
      <c r="K324" t="str">
        <f>VLOOKUP('intouch变量（离散）'!$A324,基本表格!$G:$Q,9,FALSE)</f>
        <v>None</v>
      </c>
      <c r="L324">
        <v>1</v>
      </c>
      <c r="M324" t="s">
        <v>156</v>
      </c>
      <c r="N324" t="s">
        <v>157</v>
      </c>
      <c r="O324" t="s">
        <v>158</v>
      </c>
      <c r="P324" t="str">
        <f>VLOOKUP('intouch变量（离散）'!$A324,基本表格!$G:$Q,3,FALSE)</f>
        <v>DB1100,X1602.7</v>
      </c>
      <c r="Q324" t="str">
        <f>VLOOKUP('intouch变量（离散）'!$A324,基本表格!$G:$Q,10,FALSE)</f>
        <v>Yes</v>
      </c>
      <c r="R324" t="str">
        <f t="shared" si="30"/>
        <v>DB1100,X1602.7 2415+P6-M12 1#刨片机润滑系统电机 电机控制 堵料检测</v>
      </c>
      <c r="S324">
        <v>0</v>
      </c>
      <c r="T324">
        <v>0</v>
      </c>
    </row>
    <row r="325" spans="1:20">
      <c r="A325" t="s">
        <v>481</v>
      </c>
      <c r="B325" s="11" t="str">
        <f t="shared" ref="B325:B388" si="35">LEFT(A325,4)</f>
        <v>CHP1</v>
      </c>
      <c r="C325" s="11" t="str">
        <f>VLOOKUP('intouch变量（离散）'!$A325,基本表格!$G:$Q,2,FALSE)</f>
        <v>2415+P6-M12 1#刨片机润滑系统电机 电机控制 堵料保护使能</v>
      </c>
      <c r="D325" t="s">
        <v>154</v>
      </c>
      <c r="E325" t="str">
        <f t="shared" si="31"/>
        <v>Yes</v>
      </c>
      <c r="F325" t="str">
        <f t="shared" si="32"/>
        <v>900</v>
      </c>
      <c r="G325" t="s">
        <v>154</v>
      </c>
      <c r="H325" t="s">
        <v>155</v>
      </c>
      <c r="I325" t="str">
        <f t="shared" si="33"/>
        <v>禁用</v>
      </c>
      <c r="J325" t="str">
        <f t="shared" si="34"/>
        <v>启用</v>
      </c>
      <c r="K325" t="str">
        <f>VLOOKUP('intouch变量（离散）'!$A325,基本表格!$G:$Q,9,FALSE)</f>
        <v>None</v>
      </c>
      <c r="L325">
        <v>1</v>
      </c>
      <c r="M325" t="s">
        <v>156</v>
      </c>
      <c r="N325" t="s">
        <v>157</v>
      </c>
      <c r="O325" t="s">
        <v>158</v>
      </c>
      <c r="P325" t="str">
        <f>VLOOKUP('intouch变量（离散）'!$A325,基本表格!$G:$Q,3,FALSE)</f>
        <v>DB1100,X1603.0</v>
      </c>
      <c r="Q325" t="str">
        <f>VLOOKUP('intouch变量（离散）'!$A325,基本表格!$G:$Q,10,FALSE)</f>
        <v>No</v>
      </c>
      <c r="R325" t="str">
        <f t="shared" ref="R325:R388" si="36">P325&amp;" "&amp;C325</f>
        <v>DB1100,X1603.0 2415+P6-M12 1#刨片机润滑系统电机 电机控制 堵料保护使能</v>
      </c>
      <c r="S325">
        <v>0</v>
      </c>
      <c r="T325">
        <v>0</v>
      </c>
    </row>
    <row r="326" spans="1:20">
      <c r="A326" t="s">
        <v>482</v>
      </c>
      <c r="B326" s="11" t="str">
        <f t="shared" si="35"/>
        <v>CHP1</v>
      </c>
      <c r="C326" s="11" t="str">
        <f>VLOOKUP('intouch变量（离散）'!$A326,基本表格!$G:$Q,2,FALSE)</f>
        <v>2415+P6-M12 1#刨片机润滑系统电机 电机控制 堵料导致停机</v>
      </c>
      <c r="D326" t="s">
        <v>154</v>
      </c>
      <c r="E326" t="str">
        <f t="shared" si="31"/>
        <v>No</v>
      </c>
      <c r="F326" t="str">
        <f t="shared" si="32"/>
        <v>0</v>
      </c>
      <c r="G326" t="s">
        <v>154</v>
      </c>
      <c r="H326" t="s">
        <v>155</v>
      </c>
      <c r="I326" t="str">
        <f t="shared" si="33"/>
        <v/>
      </c>
      <c r="J326" t="str">
        <f t="shared" si="34"/>
        <v/>
      </c>
      <c r="K326" t="str">
        <f>VLOOKUP('intouch变量（离散）'!$A326,基本表格!$G:$Q,9,FALSE)</f>
        <v>On</v>
      </c>
      <c r="L326">
        <v>1</v>
      </c>
      <c r="M326" t="s">
        <v>156</v>
      </c>
      <c r="N326" t="s">
        <v>157</v>
      </c>
      <c r="O326" t="s">
        <v>158</v>
      </c>
      <c r="P326" t="str">
        <f>VLOOKUP('intouch变量（离散）'!$A326,基本表格!$G:$Q,3,FALSE)</f>
        <v>DB1100,X1603.1</v>
      </c>
      <c r="Q326" t="str">
        <f>VLOOKUP('intouch变量（离散）'!$A326,基本表格!$G:$Q,10,FALSE)</f>
        <v>Yes</v>
      </c>
      <c r="R326" t="str">
        <f t="shared" si="36"/>
        <v>DB1100,X1603.1 2415+P6-M12 1#刨片机润滑系统电机 电机控制 堵料导致停机</v>
      </c>
      <c r="S326">
        <v>0</v>
      </c>
      <c r="T326">
        <v>0</v>
      </c>
    </row>
    <row r="327" spans="1:20">
      <c r="A327" t="s">
        <v>483</v>
      </c>
      <c r="B327" s="11" t="str">
        <f t="shared" si="35"/>
        <v>CHP1</v>
      </c>
      <c r="C327" s="11" t="str">
        <f>VLOOKUP('intouch变量（离散）'!$A327,基本表格!$G:$Q,2,FALSE)</f>
        <v>2415+P6-M12 1#刨片机润滑系统电机 电机控制 拉线开关</v>
      </c>
      <c r="D327" t="s">
        <v>154</v>
      </c>
      <c r="E327" t="str">
        <f t="shared" si="31"/>
        <v>No</v>
      </c>
      <c r="F327" t="str">
        <f t="shared" si="32"/>
        <v>0</v>
      </c>
      <c r="G327" t="s">
        <v>154</v>
      </c>
      <c r="H327" t="s">
        <v>155</v>
      </c>
      <c r="I327" t="str">
        <f t="shared" si="33"/>
        <v/>
      </c>
      <c r="J327" t="str">
        <f t="shared" si="34"/>
        <v/>
      </c>
      <c r="K327" t="str">
        <f>VLOOKUP('intouch变量（离散）'!$A327,基本表格!$G:$Q,9,FALSE)</f>
        <v>On</v>
      </c>
      <c r="L327">
        <v>1</v>
      </c>
      <c r="M327" t="s">
        <v>156</v>
      </c>
      <c r="N327" t="s">
        <v>157</v>
      </c>
      <c r="O327" t="s">
        <v>158</v>
      </c>
      <c r="P327" t="str">
        <f>VLOOKUP('intouch变量（离散）'!$A327,基本表格!$G:$Q,3,FALSE)</f>
        <v>DB1100,X1608.0</v>
      </c>
      <c r="Q327" t="str">
        <f>VLOOKUP('intouch变量（离散）'!$A327,基本表格!$G:$Q,10,FALSE)</f>
        <v>Yes</v>
      </c>
      <c r="R327" t="str">
        <f t="shared" si="36"/>
        <v>DB1100,X1608.0 2415+P6-M12 1#刨片机润滑系统电机 电机控制 拉线开关</v>
      </c>
      <c r="S327">
        <v>0</v>
      </c>
      <c r="T327">
        <v>0</v>
      </c>
    </row>
    <row r="328" spans="1:20">
      <c r="A328" t="s">
        <v>484</v>
      </c>
      <c r="B328" s="11" t="str">
        <f t="shared" si="35"/>
        <v>CHP1</v>
      </c>
      <c r="C328" s="11" t="str">
        <f>VLOOKUP('intouch变量（离散）'!$A328,基本表格!$G:$Q,2,FALSE)</f>
        <v>2415+P6-M12 1#刨片机润滑系统电机 电机控制 左跑偏报警</v>
      </c>
      <c r="D328" t="s">
        <v>154</v>
      </c>
      <c r="E328" t="str">
        <f t="shared" si="31"/>
        <v>No</v>
      </c>
      <c r="F328" t="str">
        <f t="shared" si="32"/>
        <v>0</v>
      </c>
      <c r="G328" t="s">
        <v>154</v>
      </c>
      <c r="H328" t="s">
        <v>155</v>
      </c>
      <c r="I328" t="str">
        <f t="shared" si="33"/>
        <v/>
      </c>
      <c r="J328" t="str">
        <f t="shared" si="34"/>
        <v/>
      </c>
      <c r="K328" t="str">
        <f>VLOOKUP('intouch变量（离散）'!$A328,基本表格!$G:$Q,9,FALSE)</f>
        <v>On</v>
      </c>
      <c r="L328">
        <v>1</v>
      </c>
      <c r="M328" t="s">
        <v>156</v>
      </c>
      <c r="N328" t="s">
        <v>157</v>
      </c>
      <c r="O328" t="s">
        <v>158</v>
      </c>
      <c r="P328" t="str">
        <f>VLOOKUP('intouch变量（离散）'!$A328,基本表格!$G:$Q,3,FALSE)</f>
        <v>DB1100,X1608.1</v>
      </c>
      <c r="Q328" t="str">
        <f>VLOOKUP('intouch变量（离散）'!$A328,基本表格!$G:$Q,10,FALSE)</f>
        <v>Yes</v>
      </c>
      <c r="R328" t="str">
        <f t="shared" si="36"/>
        <v>DB1100,X1608.1 2415+P6-M12 1#刨片机润滑系统电机 电机控制 左跑偏报警</v>
      </c>
      <c r="S328">
        <v>0</v>
      </c>
      <c r="T328">
        <v>0</v>
      </c>
    </row>
    <row r="329" spans="1:20">
      <c r="A329" t="s">
        <v>485</v>
      </c>
      <c r="B329" s="11" t="str">
        <f t="shared" si="35"/>
        <v>CHP1</v>
      </c>
      <c r="C329" s="11" t="str">
        <f>VLOOKUP('intouch变量（离散）'!$A329,基本表格!$G:$Q,2,FALSE)</f>
        <v>2415+P6-M12 1#刨片机润滑系统电机 电机控制 左跑偏1检测</v>
      </c>
      <c r="D329" t="s">
        <v>154</v>
      </c>
      <c r="E329" t="str">
        <f t="shared" si="31"/>
        <v>No</v>
      </c>
      <c r="F329" t="str">
        <f t="shared" si="32"/>
        <v>0</v>
      </c>
      <c r="G329" t="s">
        <v>154</v>
      </c>
      <c r="H329" t="s">
        <v>155</v>
      </c>
      <c r="I329" t="str">
        <f t="shared" si="33"/>
        <v/>
      </c>
      <c r="J329" t="str">
        <f t="shared" si="34"/>
        <v/>
      </c>
      <c r="K329" t="str">
        <f>VLOOKUP('intouch变量（离散）'!$A329,基本表格!$G:$Q,9,FALSE)</f>
        <v>None</v>
      </c>
      <c r="L329">
        <v>1</v>
      </c>
      <c r="M329" t="s">
        <v>156</v>
      </c>
      <c r="N329" t="s">
        <v>157</v>
      </c>
      <c r="O329" t="s">
        <v>158</v>
      </c>
      <c r="P329" t="str">
        <f>VLOOKUP('intouch变量（离散）'!$A329,基本表格!$G:$Q,3,FALSE)</f>
        <v>DB1100,X1608.2</v>
      </c>
      <c r="Q329" t="str">
        <f>VLOOKUP('intouch变量（离散）'!$A329,基本表格!$G:$Q,10,FALSE)</f>
        <v>Yes</v>
      </c>
      <c r="R329" t="str">
        <f t="shared" si="36"/>
        <v>DB1100,X1608.2 2415+P6-M12 1#刨片机润滑系统电机 电机控制 左跑偏1检测</v>
      </c>
      <c r="S329">
        <v>0</v>
      </c>
      <c r="T329">
        <v>0</v>
      </c>
    </row>
    <row r="330" spans="1:20">
      <c r="A330" t="s">
        <v>486</v>
      </c>
      <c r="B330" s="11" t="str">
        <f t="shared" si="35"/>
        <v>CHP1</v>
      </c>
      <c r="C330" s="11" t="str">
        <f>VLOOKUP('intouch变量（离散）'!$A330,基本表格!$G:$Q,2,FALSE)</f>
        <v>2415+P6-M12 1#刨片机润滑系统电机 电机控制 左跑偏保护使能</v>
      </c>
      <c r="D330" t="s">
        <v>154</v>
      </c>
      <c r="E330" t="str">
        <f t="shared" si="31"/>
        <v>Yes</v>
      </c>
      <c r="F330" t="str">
        <f t="shared" si="32"/>
        <v>900</v>
      </c>
      <c r="G330" t="s">
        <v>154</v>
      </c>
      <c r="H330" t="s">
        <v>155</v>
      </c>
      <c r="I330" t="str">
        <f t="shared" si="33"/>
        <v>禁用</v>
      </c>
      <c r="J330" t="str">
        <f t="shared" si="34"/>
        <v>启用</v>
      </c>
      <c r="K330" t="str">
        <f>VLOOKUP('intouch变量（离散）'!$A330,基本表格!$G:$Q,9,FALSE)</f>
        <v>None</v>
      </c>
      <c r="L330">
        <v>1</v>
      </c>
      <c r="M330" t="s">
        <v>156</v>
      </c>
      <c r="N330" t="s">
        <v>157</v>
      </c>
      <c r="O330" t="s">
        <v>158</v>
      </c>
      <c r="P330" t="str">
        <f>VLOOKUP('intouch变量（离散）'!$A330,基本表格!$G:$Q,3,FALSE)</f>
        <v>DB1100,X1608.3</v>
      </c>
      <c r="Q330" t="str">
        <f>VLOOKUP('intouch变量（离散）'!$A330,基本表格!$G:$Q,10,FALSE)</f>
        <v>No</v>
      </c>
      <c r="R330" t="str">
        <f t="shared" si="36"/>
        <v>DB1100,X1608.3 2415+P6-M12 1#刨片机润滑系统电机 电机控制 左跑偏保护使能</v>
      </c>
      <c r="S330">
        <v>0</v>
      </c>
      <c r="T330">
        <v>0</v>
      </c>
    </row>
    <row r="331" spans="1:20">
      <c r="A331" t="s">
        <v>487</v>
      </c>
      <c r="B331" s="11" t="str">
        <f t="shared" si="35"/>
        <v>CHP1</v>
      </c>
      <c r="C331" s="11" t="str">
        <f>VLOOKUP('intouch变量（离散）'!$A331,基本表格!$G:$Q,2,FALSE)</f>
        <v>2415+P6-M12 1#刨片机润滑系统电机 电机控制 左跑偏导致停机</v>
      </c>
      <c r="D331" t="s">
        <v>154</v>
      </c>
      <c r="E331" t="str">
        <f t="shared" si="31"/>
        <v>No</v>
      </c>
      <c r="F331" t="str">
        <f t="shared" si="32"/>
        <v>0</v>
      </c>
      <c r="G331" t="s">
        <v>154</v>
      </c>
      <c r="H331" t="s">
        <v>155</v>
      </c>
      <c r="I331" t="str">
        <f t="shared" si="33"/>
        <v/>
      </c>
      <c r="J331" t="str">
        <f t="shared" si="34"/>
        <v/>
      </c>
      <c r="K331" t="str">
        <f>VLOOKUP('intouch变量（离散）'!$A331,基本表格!$G:$Q,9,FALSE)</f>
        <v>On</v>
      </c>
      <c r="L331">
        <v>1</v>
      </c>
      <c r="M331" t="s">
        <v>156</v>
      </c>
      <c r="N331" t="s">
        <v>157</v>
      </c>
      <c r="O331" t="s">
        <v>158</v>
      </c>
      <c r="P331" t="str">
        <f>VLOOKUP('intouch变量（离散）'!$A331,基本表格!$G:$Q,3,FALSE)</f>
        <v>DB1100,X1608.4</v>
      </c>
      <c r="Q331" t="str">
        <f>VLOOKUP('intouch变量（离散）'!$A331,基本表格!$G:$Q,10,FALSE)</f>
        <v>Yes</v>
      </c>
      <c r="R331" t="str">
        <f t="shared" si="36"/>
        <v>DB1100,X1608.4 2415+P6-M12 1#刨片机润滑系统电机 电机控制 左跑偏导致停机</v>
      </c>
      <c r="S331">
        <v>0</v>
      </c>
      <c r="T331">
        <v>0</v>
      </c>
    </row>
    <row r="332" spans="1:20">
      <c r="A332" t="s">
        <v>488</v>
      </c>
      <c r="B332" s="11" t="str">
        <f t="shared" si="35"/>
        <v>CHP1</v>
      </c>
      <c r="C332" s="11" t="str">
        <f>VLOOKUP('intouch变量（离散）'!$A332,基本表格!$G:$Q,2,FALSE)</f>
        <v>2415+P6-M12 1#刨片机润滑系统电机 电机控制 右 跑偏报警</v>
      </c>
      <c r="D332" t="s">
        <v>154</v>
      </c>
      <c r="E332" t="str">
        <f t="shared" si="31"/>
        <v>No</v>
      </c>
      <c r="F332" t="str">
        <f t="shared" si="32"/>
        <v>0</v>
      </c>
      <c r="G332" t="s">
        <v>154</v>
      </c>
      <c r="H332" t="s">
        <v>155</v>
      </c>
      <c r="I332" t="str">
        <f t="shared" si="33"/>
        <v/>
      </c>
      <c r="J332" t="str">
        <f t="shared" si="34"/>
        <v/>
      </c>
      <c r="K332" t="str">
        <f>VLOOKUP('intouch变量（离散）'!$A332,基本表格!$G:$Q,9,FALSE)</f>
        <v>On</v>
      </c>
      <c r="L332">
        <v>1</v>
      </c>
      <c r="M332" t="s">
        <v>156</v>
      </c>
      <c r="N332" t="s">
        <v>157</v>
      </c>
      <c r="O332" t="s">
        <v>158</v>
      </c>
      <c r="P332" t="str">
        <f>VLOOKUP('intouch变量（离散）'!$A332,基本表格!$G:$Q,3,FALSE)</f>
        <v>DB1100,X1612.0</v>
      </c>
      <c r="Q332" t="str">
        <f>VLOOKUP('intouch变量（离散）'!$A332,基本表格!$G:$Q,10,FALSE)</f>
        <v>Yes</v>
      </c>
      <c r="R332" t="str">
        <f t="shared" si="36"/>
        <v>DB1100,X1612.0 2415+P6-M12 1#刨片机润滑系统电机 电机控制 右 跑偏报警</v>
      </c>
      <c r="S332">
        <v>0</v>
      </c>
      <c r="T332">
        <v>0</v>
      </c>
    </row>
    <row r="333" spans="1:20">
      <c r="A333" t="s">
        <v>489</v>
      </c>
      <c r="B333" s="11" t="str">
        <f t="shared" si="35"/>
        <v>CHP1</v>
      </c>
      <c r="C333" s="11" t="str">
        <f>VLOOKUP('intouch变量（离散）'!$A333,基本表格!$G:$Q,2,FALSE)</f>
        <v>2415+P6-M12 1#刨片机润滑系统电机 电机控制 右跑偏1检测</v>
      </c>
      <c r="D333" t="s">
        <v>154</v>
      </c>
      <c r="E333" t="str">
        <f t="shared" si="31"/>
        <v>No</v>
      </c>
      <c r="F333" t="str">
        <f t="shared" si="32"/>
        <v>0</v>
      </c>
      <c r="G333" t="s">
        <v>154</v>
      </c>
      <c r="H333" t="s">
        <v>155</v>
      </c>
      <c r="I333" t="str">
        <f t="shared" si="33"/>
        <v/>
      </c>
      <c r="J333" t="str">
        <f t="shared" si="34"/>
        <v/>
      </c>
      <c r="K333" t="str">
        <f>VLOOKUP('intouch变量（离散）'!$A333,基本表格!$G:$Q,9,FALSE)</f>
        <v>None</v>
      </c>
      <c r="L333">
        <v>1</v>
      </c>
      <c r="M333" t="s">
        <v>156</v>
      </c>
      <c r="N333" t="s">
        <v>157</v>
      </c>
      <c r="O333" t="s">
        <v>158</v>
      </c>
      <c r="P333" t="str">
        <f>VLOOKUP('intouch变量（离散）'!$A333,基本表格!$G:$Q,3,FALSE)</f>
        <v>DB1100,X1612.1</v>
      </c>
      <c r="Q333" t="str">
        <f>VLOOKUP('intouch变量（离散）'!$A333,基本表格!$G:$Q,10,FALSE)</f>
        <v>Yes</v>
      </c>
      <c r="R333" t="str">
        <f t="shared" si="36"/>
        <v>DB1100,X1612.1 2415+P6-M12 1#刨片机润滑系统电机 电机控制 右跑偏1检测</v>
      </c>
      <c r="S333">
        <v>0</v>
      </c>
      <c r="T333">
        <v>0</v>
      </c>
    </row>
    <row r="334" spans="1:20">
      <c r="A334" t="s">
        <v>490</v>
      </c>
      <c r="B334" s="11" t="str">
        <f t="shared" si="35"/>
        <v>CHP1</v>
      </c>
      <c r="C334" s="11" t="str">
        <f>VLOOKUP('intouch变量（离散）'!$A334,基本表格!$G:$Q,2,FALSE)</f>
        <v>2415+P6-M12 1#刨片机润滑系统电机 电机控制 右跑偏保护使能</v>
      </c>
      <c r="D334" t="s">
        <v>154</v>
      </c>
      <c r="E334" t="str">
        <f t="shared" si="31"/>
        <v>Yes</v>
      </c>
      <c r="F334" t="str">
        <f t="shared" si="32"/>
        <v>900</v>
      </c>
      <c r="G334" t="s">
        <v>154</v>
      </c>
      <c r="H334" t="s">
        <v>155</v>
      </c>
      <c r="I334" t="str">
        <f t="shared" si="33"/>
        <v>禁用</v>
      </c>
      <c r="J334" t="str">
        <f t="shared" si="34"/>
        <v>启用</v>
      </c>
      <c r="K334" t="str">
        <f>VLOOKUP('intouch变量（离散）'!$A334,基本表格!$G:$Q,9,FALSE)</f>
        <v>None</v>
      </c>
      <c r="L334">
        <v>1</v>
      </c>
      <c r="M334" t="s">
        <v>156</v>
      </c>
      <c r="N334" t="s">
        <v>157</v>
      </c>
      <c r="O334" t="s">
        <v>158</v>
      </c>
      <c r="P334" t="str">
        <f>VLOOKUP('intouch变量（离散）'!$A334,基本表格!$G:$Q,3,FALSE)</f>
        <v>DB1100,X1612.2</v>
      </c>
      <c r="Q334" t="str">
        <f>VLOOKUP('intouch变量（离散）'!$A334,基本表格!$G:$Q,10,FALSE)</f>
        <v>No</v>
      </c>
      <c r="R334" t="str">
        <f t="shared" si="36"/>
        <v>DB1100,X1612.2 2415+P6-M12 1#刨片机润滑系统电机 电机控制 右跑偏保护使能</v>
      </c>
      <c r="S334">
        <v>0</v>
      </c>
      <c r="T334">
        <v>0</v>
      </c>
    </row>
    <row r="335" spans="1:20">
      <c r="A335" t="s">
        <v>491</v>
      </c>
      <c r="B335" s="11" t="str">
        <f t="shared" si="35"/>
        <v>CHP1</v>
      </c>
      <c r="C335" s="11" t="str">
        <f>VLOOKUP('intouch变量（离散）'!$A335,基本表格!$G:$Q,2,FALSE)</f>
        <v>2415+P6-M12 1#刨片机润滑系统电机 电机控制 右跑偏导致停机</v>
      </c>
      <c r="D335" t="s">
        <v>154</v>
      </c>
      <c r="E335" t="str">
        <f t="shared" si="31"/>
        <v>No</v>
      </c>
      <c r="F335" t="str">
        <f t="shared" si="32"/>
        <v>0</v>
      </c>
      <c r="G335" t="s">
        <v>154</v>
      </c>
      <c r="H335" t="s">
        <v>155</v>
      </c>
      <c r="I335" t="str">
        <f t="shared" si="33"/>
        <v/>
      </c>
      <c r="J335" t="str">
        <f t="shared" si="34"/>
        <v/>
      </c>
      <c r="K335" t="str">
        <f>VLOOKUP('intouch变量（离散）'!$A335,基本表格!$G:$Q,9,FALSE)</f>
        <v>On</v>
      </c>
      <c r="L335">
        <v>1</v>
      </c>
      <c r="M335" t="s">
        <v>156</v>
      </c>
      <c r="N335" t="s">
        <v>157</v>
      </c>
      <c r="O335" t="s">
        <v>158</v>
      </c>
      <c r="P335" t="str">
        <f>VLOOKUP('intouch变量（离散）'!$A335,基本表格!$G:$Q,3,FALSE)</f>
        <v>DB1100,X1612.3</v>
      </c>
      <c r="Q335" t="str">
        <f>VLOOKUP('intouch变量（离散）'!$A335,基本表格!$G:$Q,10,FALSE)</f>
        <v>Yes</v>
      </c>
      <c r="R335" t="str">
        <f t="shared" si="36"/>
        <v>DB1100,X1612.3 2415+P6-M12 1#刨片机润滑系统电机 电机控制 右跑偏导致停机</v>
      </c>
      <c r="S335">
        <v>0</v>
      </c>
      <c r="T335">
        <v>0</v>
      </c>
    </row>
    <row r="336" spans="1:20">
      <c r="A336" t="s">
        <v>492</v>
      </c>
      <c r="B336" s="11" t="str">
        <f t="shared" si="35"/>
        <v>CHP1</v>
      </c>
      <c r="C336" s="11" t="str">
        <f>VLOOKUP('intouch变量（离散）'!$A336,基本表格!$G:$Q,2,FALSE)</f>
        <v>2415+P6-M12 1#刨片机润滑系统电机 电机控制 三角型</v>
      </c>
      <c r="D336" t="s">
        <v>154</v>
      </c>
      <c r="E336" t="str">
        <f t="shared" si="31"/>
        <v>No</v>
      </c>
      <c r="F336" t="str">
        <f t="shared" si="32"/>
        <v>0</v>
      </c>
      <c r="G336" t="s">
        <v>154</v>
      </c>
      <c r="H336" t="s">
        <v>155</v>
      </c>
      <c r="I336" t="str">
        <f t="shared" si="33"/>
        <v/>
      </c>
      <c r="J336" t="str">
        <f t="shared" si="34"/>
        <v/>
      </c>
      <c r="K336" t="str">
        <f>VLOOKUP('intouch变量（离散）'!$A336,基本表格!$G:$Q,9,FALSE)</f>
        <v>None</v>
      </c>
      <c r="L336">
        <v>1</v>
      </c>
      <c r="M336" t="s">
        <v>156</v>
      </c>
      <c r="N336" t="s">
        <v>157</v>
      </c>
      <c r="O336" t="s">
        <v>158</v>
      </c>
      <c r="P336" t="str">
        <f>VLOOKUP('intouch变量（离散）'!$A336,基本表格!$G:$Q,3,FALSE)</f>
        <v>DB1100,X1616.0</v>
      </c>
      <c r="Q336" t="str">
        <f>VLOOKUP('intouch变量（离散）'!$A336,基本表格!$G:$Q,10,FALSE)</f>
        <v>Yes</v>
      </c>
      <c r="R336" t="str">
        <f t="shared" si="36"/>
        <v>DB1100,X1616.0 2415+P6-M12 1#刨片机润滑系统电机 电机控制 三角型</v>
      </c>
      <c r="S336">
        <v>0</v>
      </c>
      <c r="T336">
        <v>0</v>
      </c>
    </row>
    <row r="337" spans="1:20">
      <c r="A337" t="s">
        <v>493</v>
      </c>
      <c r="B337" s="11" t="str">
        <f t="shared" si="35"/>
        <v>CHP1</v>
      </c>
      <c r="C337" s="11" t="str">
        <f>VLOOKUP('intouch变量（离散）'!$A337,基本表格!$G:$Q,2,FALSE)</f>
        <v>2415+P6-M12 1#刨片机润滑系统电机 电机控制 星型</v>
      </c>
      <c r="D337" t="s">
        <v>154</v>
      </c>
      <c r="E337" t="str">
        <f t="shared" si="31"/>
        <v>No</v>
      </c>
      <c r="F337" t="str">
        <f t="shared" si="32"/>
        <v>0</v>
      </c>
      <c r="G337" t="s">
        <v>154</v>
      </c>
      <c r="H337" t="s">
        <v>155</v>
      </c>
      <c r="I337" t="str">
        <f t="shared" si="33"/>
        <v/>
      </c>
      <c r="J337" t="str">
        <f t="shared" si="34"/>
        <v/>
      </c>
      <c r="K337" t="str">
        <f>VLOOKUP('intouch变量（离散）'!$A337,基本表格!$G:$Q,9,FALSE)</f>
        <v>None</v>
      </c>
      <c r="L337">
        <v>1</v>
      </c>
      <c r="M337" t="s">
        <v>156</v>
      </c>
      <c r="N337" t="s">
        <v>157</v>
      </c>
      <c r="O337" t="s">
        <v>158</v>
      </c>
      <c r="P337" t="str">
        <f>VLOOKUP('intouch变量（离散）'!$A337,基本表格!$G:$Q,3,FALSE)</f>
        <v>DB1100,X1616.1</v>
      </c>
      <c r="Q337" t="str">
        <f>VLOOKUP('intouch变量（离散）'!$A337,基本表格!$G:$Q,10,FALSE)</f>
        <v>Yes</v>
      </c>
      <c r="R337" t="str">
        <f t="shared" si="36"/>
        <v>DB1100,X1616.1 2415+P6-M12 1#刨片机润滑系统电机 电机控制 星型</v>
      </c>
      <c r="S337">
        <v>0</v>
      </c>
      <c r="T337">
        <v>0</v>
      </c>
    </row>
    <row r="338" spans="1:20">
      <c r="A338" t="s">
        <v>494</v>
      </c>
      <c r="B338" s="11" t="str">
        <f t="shared" si="35"/>
        <v>CHP1</v>
      </c>
      <c r="C338" s="11" t="str">
        <f>VLOOKUP('intouch变量（离散）'!$A338,基本表格!$G:$Q,2,FALSE)</f>
        <v>2415+P6-M12 1#刨片机润滑系统电机 电机控制 维修开关</v>
      </c>
      <c r="D338" t="s">
        <v>154</v>
      </c>
      <c r="E338" t="str">
        <f t="shared" si="31"/>
        <v>No</v>
      </c>
      <c r="F338" t="str">
        <f t="shared" si="32"/>
        <v>0</v>
      </c>
      <c r="G338" t="s">
        <v>154</v>
      </c>
      <c r="H338" t="s">
        <v>155</v>
      </c>
      <c r="I338" t="str">
        <f t="shared" si="33"/>
        <v/>
      </c>
      <c r="J338" t="str">
        <f t="shared" si="34"/>
        <v/>
      </c>
      <c r="K338" t="str">
        <f>VLOOKUP('intouch变量（离散）'!$A338,基本表格!$G:$Q,9,FALSE)</f>
        <v>On</v>
      </c>
      <c r="L338">
        <v>1</v>
      </c>
      <c r="M338" t="s">
        <v>156</v>
      </c>
      <c r="N338" t="s">
        <v>157</v>
      </c>
      <c r="O338" t="s">
        <v>158</v>
      </c>
      <c r="P338" t="str">
        <f>VLOOKUP('intouch变量（离散）'!$A338,基本表格!$G:$Q,3,FALSE)</f>
        <v>DB1100,X1616.2</v>
      </c>
      <c r="Q338" t="str">
        <f>VLOOKUP('intouch变量（离散）'!$A338,基本表格!$G:$Q,10,FALSE)</f>
        <v>Yes</v>
      </c>
      <c r="R338" t="str">
        <f t="shared" si="36"/>
        <v>DB1100,X1616.2 2415+P6-M12 1#刨片机润滑系统电机 电机控制 维修开关</v>
      </c>
      <c r="S338">
        <v>0</v>
      </c>
      <c r="T338">
        <v>0</v>
      </c>
    </row>
    <row r="339" spans="1:20">
      <c r="A339" t="s">
        <v>495</v>
      </c>
      <c r="B339" s="11" t="str">
        <f t="shared" si="35"/>
        <v>CHP1</v>
      </c>
      <c r="C339" s="11" t="str">
        <f>VLOOKUP('intouch变量（离散）'!$A339,基本表格!$G:$Q,2,FALSE)</f>
        <v>2415+P6-M12 1#刨片机润滑系统电机 电机控制 左跑偏2检测</v>
      </c>
      <c r="D339" t="s">
        <v>154</v>
      </c>
      <c r="E339" t="str">
        <f t="shared" si="31"/>
        <v>No</v>
      </c>
      <c r="F339" t="str">
        <f t="shared" si="32"/>
        <v>0</v>
      </c>
      <c r="G339" t="s">
        <v>154</v>
      </c>
      <c r="H339" t="s">
        <v>155</v>
      </c>
      <c r="I339" t="str">
        <f t="shared" si="33"/>
        <v/>
      </c>
      <c r="J339" t="str">
        <f t="shared" si="34"/>
        <v/>
      </c>
      <c r="K339" t="str">
        <f>VLOOKUP('intouch变量（离散）'!$A339,基本表格!$G:$Q,9,FALSE)</f>
        <v>None</v>
      </c>
      <c r="L339">
        <v>1</v>
      </c>
      <c r="M339" t="s">
        <v>156</v>
      </c>
      <c r="N339" t="s">
        <v>157</v>
      </c>
      <c r="O339" t="s">
        <v>158</v>
      </c>
      <c r="P339" t="str">
        <f>VLOOKUP('intouch变量（离散）'!$A339,基本表格!$G:$Q,3,FALSE)</f>
        <v>DB1100,X1616.3</v>
      </c>
      <c r="Q339" t="str">
        <f>VLOOKUP('intouch变量（离散）'!$A339,基本表格!$G:$Q,10,FALSE)</f>
        <v>Yes</v>
      </c>
      <c r="R339" t="str">
        <f t="shared" si="36"/>
        <v>DB1100,X1616.3 2415+P6-M12 1#刨片机润滑系统电机 电机控制 左跑偏2检测</v>
      </c>
      <c r="S339">
        <v>0</v>
      </c>
      <c r="T339">
        <v>0</v>
      </c>
    </row>
    <row r="340" spans="1:20">
      <c r="A340" t="s">
        <v>496</v>
      </c>
      <c r="B340" s="11" t="str">
        <f t="shared" si="35"/>
        <v>CHP1</v>
      </c>
      <c r="C340" s="11" t="str">
        <f>VLOOKUP('intouch变量（离散）'!$A340,基本表格!$G:$Q,2,FALSE)</f>
        <v>2415+P6-M12 1#刨片机润滑系统电机 电机控制 右跑偏2检测</v>
      </c>
      <c r="D340" t="s">
        <v>154</v>
      </c>
      <c r="E340" t="str">
        <f t="shared" si="31"/>
        <v>No</v>
      </c>
      <c r="F340" t="str">
        <f t="shared" si="32"/>
        <v>0</v>
      </c>
      <c r="G340" t="s">
        <v>154</v>
      </c>
      <c r="H340" t="s">
        <v>155</v>
      </c>
      <c r="I340" t="str">
        <f t="shared" si="33"/>
        <v/>
      </c>
      <c r="J340" t="str">
        <f t="shared" si="34"/>
        <v/>
      </c>
      <c r="K340" t="str">
        <f>VLOOKUP('intouch变量（离散）'!$A340,基本表格!$G:$Q,9,FALSE)</f>
        <v>None</v>
      </c>
      <c r="L340">
        <v>1</v>
      </c>
      <c r="M340" t="s">
        <v>156</v>
      </c>
      <c r="N340" t="s">
        <v>157</v>
      </c>
      <c r="O340" t="s">
        <v>158</v>
      </c>
      <c r="P340" t="str">
        <f>VLOOKUP('intouch变量（离散）'!$A340,基本表格!$G:$Q,3,FALSE)</f>
        <v>DB1100,X1616.4</v>
      </c>
      <c r="Q340" t="str">
        <f>VLOOKUP('intouch变量（离散）'!$A340,基本表格!$G:$Q,10,FALSE)</f>
        <v>Yes</v>
      </c>
      <c r="R340" t="str">
        <f t="shared" si="36"/>
        <v>DB1100,X1616.4 2415+P6-M12 1#刨片机润滑系统电机 电机控制 右跑偏2检测</v>
      </c>
      <c r="S340">
        <v>0</v>
      </c>
      <c r="T340">
        <v>0</v>
      </c>
    </row>
    <row r="341" spans="1:20">
      <c r="A341" t="s">
        <v>497</v>
      </c>
      <c r="B341" s="11" t="str">
        <f t="shared" si="35"/>
        <v>CHP1</v>
      </c>
      <c r="C341" s="11" t="str">
        <f>VLOOKUP('intouch变量（离散）'!$A341,基本表格!$G:$Q,2,FALSE)</f>
        <v>2415+P6-M13 1#刨片机重物分离电机 电机控制 使能</v>
      </c>
      <c r="D341" t="s">
        <v>154</v>
      </c>
      <c r="E341" t="str">
        <f t="shared" si="31"/>
        <v>No</v>
      </c>
      <c r="F341" t="str">
        <f t="shared" si="32"/>
        <v>0</v>
      </c>
      <c r="G341" t="s">
        <v>154</v>
      </c>
      <c r="H341" t="s">
        <v>155</v>
      </c>
      <c r="I341" t="str">
        <f t="shared" si="33"/>
        <v/>
      </c>
      <c r="J341" t="str">
        <f t="shared" si="34"/>
        <v/>
      </c>
      <c r="K341" t="str">
        <f>VLOOKUP('intouch变量（离散）'!$A341,基本表格!$G:$Q,9,FALSE)</f>
        <v>None</v>
      </c>
      <c r="L341">
        <v>1</v>
      </c>
      <c r="M341" t="s">
        <v>156</v>
      </c>
      <c r="N341" t="s">
        <v>157</v>
      </c>
      <c r="O341" t="s">
        <v>158</v>
      </c>
      <c r="P341" t="str">
        <f>VLOOKUP('intouch变量（离散）'!$A341,基本表格!$G:$Q,3,FALSE)</f>
        <v>DB1100,X1650.0</v>
      </c>
      <c r="Q341" t="str">
        <f>VLOOKUP('intouch变量（离散）'!$A341,基本表格!$G:$Q,10,FALSE)</f>
        <v>No</v>
      </c>
      <c r="R341" t="str">
        <f t="shared" si="36"/>
        <v>DB1100,X1650.0 2415+P6-M13 1#刨片机重物分离电机 电机控制 使能</v>
      </c>
      <c r="S341">
        <v>0</v>
      </c>
      <c r="T341">
        <v>0</v>
      </c>
    </row>
    <row r="342" spans="1:20">
      <c r="A342" t="s">
        <v>498</v>
      </c>
      <c r="B342" s="11" t="str">
        <f t="shared" si="35"/>
        <v>CHP1</v>
      </c>
      <c r="C342" s="11" t="str">
        <f>VLOOKUP('intouch变量（离散）'!$A342,基本表格!$G:$Q,2,FALSE)</f>
        <v>2415+P6-M13 1#刨片机重物分离电机 电机控制 手自动状态</v>
      </c>
      <c r="D342" t="s">
        <v>154</v>
      </c>
      <c r="E342" t="str">
        <f t="shared" si="31"/>
        <v>No</v>
      </c>
      <c r="F342" t="str">
        <f t="shared" si="32"/>
        <v>0</v>
      </c>
      <c r="G342" t="s">
        <v>154</v>
      </c>
      <c r="H342" t="s">
        <v>155</v>
      </c>
      <c r="I342" t="str">
        <f t="shared" si="33"/>
        <v/>
      </c>
      <c r="J342" t="str">
        <f t="shared" si="34"/>
        <v/>
      </c>
      <c r="K342" t="str">
        <f>VLOOKUP('intouch变量（离散）'!$A342,基本表格!$G:$Q,9,FALSE)</f>
        <v>None</v>
      </c>
      <c r="L342">
        <v>1</v>
      </c>
      <c r="M342" t="s">
        <v>156</v>
      </c>
      <c r="N342" t="s">
        <v>157</v>
      </c>
      <c r="O342" t="s">
        <v>158</v>
      </c>
      <c r="P342" t="str">
        <f>VLOOKUP('intouch变量（离散）'!$A342,基本表格!$G:$Q,3,FALSE)</f>
        <v>DB1100,X1650.3</v>
      </c>
      <c r="Q342" t="str">
        <f>VLOOKUP('intouch变量（离散）'!$A342,基本表格!$G:$Q,10,FALSE)</f>
        <v>Yes</v>
      </c>
      <c r="R342" t="str">
        <f t="shared" si="36"/>
        <v>DB1100,X1650.3 2415+P6-M13 1#刨片机重物分离电机 电机控制 手自动状态</v>
      </c>
      <c r="S342">
        <v>0</v>
      </c>
      <c r="T342">
        <v>0</v>
      </c>
    </row>
    <row r="343" spans="1:20">
      <c r="A343" t="s">
        <v>499</v>
      </c>
      <c r="B343" s="11" t="str">
        <f t="shared" si="35"/>
        <v>CHP1</v>
      </c>
      <c r="C343" s="11" t="str">
        <f>VLOOKUP('intouch变量（离散）'!$A343,基本表格!$G:$Q,2,FALSE)</f>
        <v>2415+P6-M13 1#刨片机重物分离电机 电机控制 本地/远程(检修/待机）</v>
      </c>
      <c r="D343" t="s">
        <v>154</v>
      </c>
      <c r="E343" t="str">
        <f t="shared" si="31"/>
        <v>No</v>
      </c>
      <c r="F343" t="str">
        <f t="shared" si="32"/>
        <v>0</v>
      </c>
      <c r="G343" t="s">
        <v>154</v>
      </c>
      <c r="H343" t="s">
        <v>155</v>
      </c>
      <c r="I343" t="str">
        <f t="shared" si="33"/>
        <v/>
      </c>
      <c r="J343" t="str">
        <f t="shared" si="34"/>
        <v/>
      </c>
      <c r="K343" t="str">
        <f>VLOOKUP('intouch变量（离散）'!$A343,基本表格!$G:$Q,9,FALSE)</f>
        <v>None</v>
      </c>
      <c r="L343">
        <v>1</v>
      </c>
      <c r="M343" t="s">
        <v>156</v>
      </c>
      <c r="N343" t="s">
        <v>157</v>
      </c>
      <c r="O343" t="s">
        <v>158</v>
      </c>
      <c r="P343" t="str">
        <f>VLOOKUP('intouch变量（离散）'!$A343,基本表格!$G:$Q,3,FALSE)</f>
        <v>DB1100,X1650.4</v>
      </c>
      <c r="Q343" t="str">
        <f>VLOOKUP('intouch变量（离散）'!$A343,基本表格!$G:$Q,10,FALSE)</f>
        <v>Yes</v>
      </c>
      <c r="R343" t="str">
        <f t="shared" si="36"/>
        <v>DB1100,X1650.4 2415+P6-M13 1#刨片机重物分离电机 电机控制 本地/远程(检修/待机）</v>
      </c>
      <c r="S343">
        <v>0</v>
      </c>
      <c r="T343">
        <v>0</v>
      </c>
    </row>
    <row r="344" spans="1:20">
      <c r="A344" t="s">
        <v>500</v>
      </c>
      <c r="B344" s="11" t="str">
        <f t="shared" si="35"/>
        <v>CHP1</v>
      </c>
      <c r="C344" s="11" t="str">
        <f>VLOOKUP('intouch变量（离散）'!$A344,基本表格!$G:$Q,2,FALSE)</f>
        <v>2415+P6-M13 1#刨片机重物分离电机 电机控制 开启_上位机(正转)</v>
      </c>
      <c r="D344" t="s">
        <v>154</v>
      </c>
      <c r="E344" t="str">
        <f t="shared" si="31"/>
        <v>No</v>
      </c>
      <c r="F344" t="str">
        <f t="shared" si="32"/>
        <v>0</v>
      </c>
      <c r="G344" t="s">
        <v>154</v>
      </c>
      <c r="H344" t="s">
        <v>155</v>
      </c>
      <c r="I344" t="str">
        <f t="shared" si="33"/>
        <v/>
      </c>
      <c r="J344" t="str">
        <f t="shared" si="34"/>
        <v/>
      </c>
      <c r="K344" t="str">
        <f>VLOOKUP('intouch变量（离散）'!$A344,基本表格!$G:$Q,9,FALSE)</f>
        <v>None</v>
      </c>
      <c r="L344">
        <v>1</v>
      </c>
      <c r="M344" t="s">
        <v>156</v>
      </c>
      <c r="N344" t="s">
        <v>157</v>
      </c>
      <c r="O344" t="s">
        <v>158</v>
      </c>
      <c r="P344" t="str">
        <f>VLOOKUP('intouch变量（离散）'!$A344,基本表格!$G:$Q,3,FALSE)</f>
        <v>DB1100,X1650.6</v>
      </c>
      <c r="Q344" t="str">
        <f>VLOOKUP('intouch变量（离散）'!$A344,基本表格!$G:$Q,10,FALSE)</f>
        <v>No</v>
      </c>
      <c r="R344" t="str">
        <f t="shared" si="36"/>
        <v>DB1100,X1650.6 2415+P6-M13 1#刨片机重物分离电机 电机控制 开启_上位机(正转)</v>
      </c>
      <c r="S344">
        <v>0</v>
      </c>
      <c r="T344">
        <v>0</v>
      </c>
    </row>
    <row r="345" spans="1:20">
      <c r="A345" t="s">
        <v>501</v>
      </c>
      <c r="B345" s="11" t="str">
        <f t="shared" si="35"/>
        <v>CHP1</v>
      </c>
      <c r="C345" s="11" t="str">
        <f>VLOOKUP('intouch变量（离散）'!$A345,基本表格!$G:$Q,2,FALSE)</f>
        <v>2415+P6-M13 1#刨片机重物分离电机 电机控制 停止_上位机(反转)</v>
      </c>
      <c r="D345" t="s">
        <v>154</v>
      </c>
      <c r="E345" t="str">
        <f t="shared" si="31"/>
        <v>No</v>
      </c>
      <c r="F345" t="str">
        <f t="shared" si="32"/>
        <v>0</v>
      </c>
      <c r="G345" t="s">
        <v>154</v>
      </c>
      <c r="H345" t="s">
        <v>155</v>
      </c>
      <c r="I345" t="str">
        <f t="shared" si="33"/>
        <v/>
      </c>
      <c r="J345" t="str">
        <f t="shared" si="34"/>
        <v/>
      </c>
      <c r="K345" t="str">
        <f>VLOOKUP('intouch变量（离散）'!$A345,基本表格!$G:$Q,9,FALSE)</f>
        <v>None</v>
      </c>
      <c r="L345">
        <v>1</v>
      </c>
      <c r="M345" t="s">
        <v>156</v>
      </c>
      <c r="N345" t="s">
        <v>157</v>
      </c>
      <c r="O345" t="s">
        <v>158</v>
      </c>
      <c r="P345" t="str">
        <f>VLOOKUP('intouch变量（离散）'!$A345,基本表格!$G:$Q,3,FALSE)</f>
        <v>DB1100,X1651.0</v>
      </c>
      <c r="Q345" t="str">
        <f>VLOOKUP('intouch变量（离散）'!$A345,基本表格!$G:$Q,10,FALSE)</f>
        <v>No</v>
      </c>
      <c r="R345" t="str">
        <f t="shared" si="36"/>
        <v>DB1100,X1651.0 2415+P6-M13 1#刨片机重物分离电机 电机控制 停止_上位机(反转)</v>
      </c>
      <c r="S345">
        <v>0</v>
      </c>
      <c r="T345">
        <v>0</v>
      </c>
    </row>
    <row r="346" spans="1:20">
      <c r="A346" t="s">
        <v>502</v>
      </c>
      <c r="B346" s="11" t="str">
        <f t="shared" si="35"/>
        <v>CHP1</v>
      </c>
      <c r="C346" s="11" t="str">
        <f>VLOOKUP('intouch变量（离散）'!$A346,基本表格!$G:$Q,2,FALSE)</f>
        <v>2415+P6-M13 1#刨片机重物分离电机 电机控制 通风扇</v>
      </c>
      <c r="D346" t="s">
        <v>154</v>
      </c>
      <c r="E346" t="str">
        <f t="shared" si="31"/>
        <v>No</v>
      </c>
      <c r="F346" t="str">
        <f t="shared" si="32"/>
        <v>0</v>
      </c>
      <c r="G346" t="s">
        <v>154</v>
      </c>
      <c r="H346" t="s">
        <v>155</v>
      </c>
      <c r="I346" t="str">
        <f t="shared" si="33"/>
        <v/>
      </c>
      <c r="J346" t="str">
        <f t="shared" si="34"/>
        <v/>
      </c>
      <c r="K346" t="str">
        <f>VLOOKUP('intouch变量（离散）'!$A346,基本表格!$G:$Q,9,FALSE)</f>
        <v>None</v>
      </c>
      <c r="L346">
        <v>1</v>
      </c>
      <c r="M346" t="s">
        <v>156</v>
      </c>
      <c r="N346" t="s">
        <v>157</v>
      </c>
      <c r="O346" t="s">
        <v>158</v>
      </c>
      <c r="P346" t="str">
        <f>VLOOKUP('intouch变量（离散）'!$A346,基本表格!$G:$Q,3,FALSE)</f>
        <v>DB1100,X1651.1</v>
      </c>
      <c r="Q346" t="str">
        <f>VLOOKUP('intouch变量（离散）'!$A346,基本表格!$G:$Q,10,FALSE)</f>
        <v>Yes</v>
      </c>
      <c r="R346" t="str">
        <f t="shared" si="36"/>
        <v>DB1100,X1651.1 2415+P6-M13 1#刨片机重物分离电机 电机控制 通风扇</v>
      </c>
      <c r="S346">
        <v>0</v>
      </c>
      <c r="T346">
        <v>0</v>
      </c>
    </row>
    <row r="347" spans="1:20">
      <c r="A347" t="s">
        <v>503</v>
      </c>
      <c r="B347" s="11" t="str">
        <f t="shared" si="35"/>
        <v>CHP1</v>
      </c>
      <c r="C347" s="11" t="str">
        <f>VLOOKUP('intouch变量（离散）'!$A347,基本表格!$G:$Q,2,FALSE)</f>
        <v>2415+P6-M13 1#刨片机重物分离电机 电机控制 电机(正转）</v>
      </c>
      <c r="D347" t="s">
        <v>154</v>
      </c>
      <c r="E347" t="str">
        <f t="shared" si="31"/>
        <v>No</v>
      </c>
      <c r="F347" t="str">
        <f t="shared" si="32"/>
        <v>0</v>
      </c>
      <c r="G347" t="s">
        <v>154</v>
      </c>
      <c r="H347" t="s">
        <v>155</v>
      </c>
      <c r="I347" t="str">
        <f t="shared" si="33"/>
        <v/>
      </c>
      <c r="J347" t="str">
        <f t="shared" si="34"/>
        <v/>
      </c>
      <c r="K347" t="str">
        <f>VLOOKUP('intouch变量（离散）'!$A347,基本表格!$G:$Q,9,FALSE)</f>
        <v>None</v>
      </c>
      <c r="L347">
        <v>1</v>
      </c>
      <c r="M347" t="s">
        <v>156</v>
      </c>
      <c r="N347" t="s">
        <v>157</v>
      </c>
      <c r="O347" t="s">
        <v>158</v>
      </c>
      <c r="P347" t="str">
        <f>VLOOKUP('intouch变量（离散）'!$A347,基本表格!$G:$Q,3,FALSE)</f>
        <v>DB1100,X1651.2</v>
      </c>
      <c r="Q347" t="str">
        <f>VLOOKUP('intouch变量（离散）'!$A347,基本表格!$G:$Q,10,FALSE)</f>
        <v>Yes</v>
      </c>
      <c r="R347" t="str">
        <f t="shared" si="36"/>
        <v>DB1100,X1651.2 2415+P6-M13 1#刨片机重物分离电机 电机控制 电机(正转）</v>
      </c>
      <c r="S347">
        <v>0</v>
      </c>
      <c r="T347">
        <v>0</v>
      </c>
    </row>
    <row r="348" spans="1:20">
      <c r="A348" t="s">
        <v>504</v>
      </c>
      <c r="B348" s="11" t="str">
        <f t="shared" si="35"/>
        <v>CHP1</v>
      </c>
      <c r="C348" s="11" t="str">
        <f>VLOOKUP('intouch变量（离散）'!$A348,基本表格!$G:$Q,2,FALSE)</f>
        <v>2415+P6-M13 1#刨片机重物分离电机 电机控制 电机过载</v>
      </c>
      <c r="D348" t="s">
        <v>154</v>
      </c>
      <c r="E348" t="str">
        <f t="shared" si="31"/>
        <v>No</v>
      </c>
      <c r="F348" t="str">
        <f t="shared" si="32"/>
        <v>0</v>
      </c>
      <c r="G348" t="s">
        <v>154</v>
      </c>
      <c r="H348" t="s">
        <v>155</v>
      </c>
      <c r="I348" t="str">
        <f t="shared" si="33"/>
        <v/>
      </c>
      <c r="J348" t="str">
        <f t="shared" si="34"/>
        <v/>
      </c>
      <c r="K348" t="str">
        <f>VLOOKUP('intouch变量（离散）'!$A348,基本表格!$G:$Q,9,FALSE)</f>
        <v>On</v>
      </c>
      <c r="L348">
        <v>1</v>
      </c>
      <c r="M348" t="s">
        <v>156</v>
      </c>
      <c r="N348" t="s">
        <v>157</v>
      </c>
      <c r="O348" t="s">
        <v>158</v>
      </c>
      <c r="P348" t="str">
        <f>VLOOKUP('intouch变量（离散）'!$A348,基本表格!$G:$Q,3,FALSE)</f>
        <v>DB1100,X1651.3</v>
      </c>
      <c r="Q348" t="str">
        <f>VLOOKUP('intouch变量（离散）'!$A348,基本表格!$G:$Q,10,FALSE)</f>
        <v>Yes</v>
      </c>
      <c r="R348" t="str">
        <f t="shared" si="36"/>
        <v>DB1100,X1651.3 2415+P6-M13 1#刨片机重物分离电机 电机控制 电机过载</v>
      </c>
      <c r="S348">
        <v>0</v>
      </c>
      <c r="T348">
        <v>0</v>
      </c>
    </row>
    <row r="349" spans="1:20">
      <c r="A349" t="s">
        <v>505</v>
      </c>
      <c r="B349" s="11" t="str">
        <f t="shared" si="35"/>
        <v>CHP1</v>
      </c>
      <c r="C349" s="11" t="str">
        <f>VLOOKUP('intouch变量（离散）'!$A349,基本表格!$G:$Q,2,FALSE)</f>
        <v>2415+P6-M13 1#刨片机重物分离电机 电机控制 风扇过载</v>
      </c>
      <c r="D349" t="s">
        <v>154</v>
      </c>
      <c r="E349" t="str">
        <f t="shared" si="31"/>
        <v>No</v>
      </c>
      <c r="F349" t="str">
        <f t="shared" si="32"/>
        <v>0</v>
      </c>
      <c r="G349" t="s">
        <v>154</v>
      </c>
      <c r="H349" t="s">
        <v>155</v>
      </c>
      <c r="I349" t="str">
        <f t="shared" si="33"/>
        <v/>
      </c>
      <c r="J349" t="str">
        <f t="shared" si="34"/>
        <v/>
      </c>
      <c r="K349" t="str">
        <f>VLOOKUP('intouch变量（离散）'!$A349,基本表格!$G:$Q,9,FALSE)</f>
        <v>On</v>
      </c>
      <c r="L349">
        <v>1</v>
      </c>
      <c r="M349" t="s">
        <v>156</v>
      </c>
      <c r="N349" t="s">
        <v>157</v>
      </c>
      <c r="O349" t="s">
        <v>158</v>
      </c>
      <c r="P349" t="str">
        <f>VLOOKUP('intouch变量（离散）'!$A349,基本表格!$G:$Q,3,FALSE)</f>
        <v>DB1100,X1651.4</v>
      </c>
      <c r="Q349" t="str">
        <f>VLOOKUP('intouch变量（离散）'!$A349,基本表格!$G:$Q,10,FALSE)</f>
        <v>Yes</v>
      </c>
      <c r="R349" t="str">
        <f t="shared" si="36"/>
        <v>DB1100,X1651.4 2415+P6-M13 1#刨片机重物分离电机 电机控制 风扇过载</v>
      </c>
      <c r="S349">
        <v>0</v>
      </c>
      <c r="T349">
        <v>0</v>
      </c>
    </row>
    <row r="350" spans="1:20">
      <c r="A350" t="s">
        <v>506</v>
      </c>
      <c r="B350" s="11" t="str">
        <f t="shared" si="35"/>
        <v>CHP1</v>
      </c>
      <c r="C350" s="11" t="str">
        <f>VLOOKUP('intouch变量（离散）'!$A350,基本表格!$G:$Q,2,FALSE)</f>
        <v>2415+P6-M13 1#刨片机重物分离电机 电机控制 电机运行指示</v>
      </c>
      <c r="D350" t="s">
        <v>154</v>
      </c>
      <c r="E350" t="str">
        <f t="shared" si="31"/>
        <v>No</v>
      </c>
      <c r="F350" t="str">
        <f t="shared" si="32"/>
        <v>0</v>
      </c>
      <c r="G350" t="s">
        <v>154</v>
      </c>
      <c r="H350" t="s">
        <v>155</v>
      </c>
      <c r="I350" t="str">
        <f t="shared" si="33"/>
        <v/>
      </c>
      <c r="J350" t="str">
        <f t="shared" si="34"/>
        <v/>
      </c>
      <c r="K350" t="str">
        <f>VLOOKUP('intouch变量（离散）'!$A350,基本表格!$G:$Q,9,FALSE)</f>
        <v>None</v>
      </c>
      <c r="L350">
        <v>1</v>
      </c>
      <c r="M350" t="s">
        <v>156</v>
      </c>
      <c r="N350" t="s">
        <v>157</v>
      </c>
      <c r="O350" t="s">
        <v>158</v>
      </c>
      <c r="P350" t="str">
        <f>VLOOKUP('intouch变量（离散）'!$A350,基本表格!$G:$Q,3,FALSE)</f>
        <v>DB1100,X1651.5</v>
      </c>
      <c r="Q350" t="str">
        <f>VLOOKUP('intouch变量（离散）'!$A350,基本表格!$G:$Q,10,FALSE)</f>
        <v>Yes</v>
      </c>
      <c r="R350" t="str">
        <f t="shared" si="36"/>
        <v>DB1100,X1651.5 2415+P6-M13 1#刨片机重物分离电机 电机控制 电机运行指示</v>
      </c>
      <c r="S350">
        <v>0</v>
      </c>
      <c r="T350">
        <v>0</v>
      </c>
    </row>
    <row r="351" spans="1:20">
      <c r="A351" t="s">
        <v>507</v>
      </c>
      <c r="B351" s="11" t="str">
        <f t="shared" si="35"/>
        <v>CHP1</v>
      </c>
      <c r="C351" s="11" t="str">
        <f>VLOOKUP('intouch变量（离散）'!$A351,基本表格!$G:$Q,2,FALSE)</f>
        <v>2415+P6-M13 1#刨片机重物分离电机 电机控制 断链报警</v>
      </c>
      <c r="D351" t="s">
        <v>154</v>
      </c>
      <c r="E351" t="str">
        <f t="shared" si="31"/>
        <v>No</v>
      </c>
      <c r="F351" t="str">
        <f t="shared" si="32"/>
        <v>0</v>
      </c>
      <c r="G351" t="s">
        <v>154</v>
      </c>
      <c r="H351" t="s">
        <v>155</v>
      </c>
      <c r="I351" t="str">
        <f t="shared" si="33"/>
        <v/>
      </c>
      <c r="J351" t="str">
        <f t="shared" si="34"/>
        <v/>
      </c>
      <c r="K351" t="str">
        <f>VLOOKUP('intouch变量（离散）'!$A351,基本表格!$G:$Q,9,FALSE)</f>
        <v>On</v>
      </c>
      <c r="L351">
        <v>1</v>
      </c>
      <c r="M351" t="s">
        <v>156</v>
      </c>
      <c r="N351" t="s">
        <v>157</v>
      </c>
      <c r="O351" t="s">
        <v>158</v>
      </c>
      <c r="P351" t="str">
        <f>VLOOKUP('intouch变量（离散）'!$A351,基本表格!$G:$Q,3,FALSE)</f>
        <v>DB1100,X1651.6</v>
      </c>
      <c r="Q351" t="str">
        <f>VLOOKUP('intouch变量（离散）'!$A351,基本表格!$G:$Q,10,FALSE)</f>
        <v>Yes</v>
      </c>
      <c r="R351" t="str">
        <f t="shared" si="36"/>
        <v>DB1100,X1651.6 2415+P6-M13 1#刨片机重物分离电机 电机控制 断链报警</v>
      </c>
      <c r="S351">
        <v>0</v>
      </c>
      <c r="T351">
        <v>0</v>
      </c>
    </row>
    <row r="352" spans="1:20">
      <c r="A352" t="s">
        <v>508</v>
      </c>
      <c r="B352" s="11" t="str">
        <f t="shared" si="35"/>
        <v>CHP1</v>
      </c>
      <c r="C352" s="11" t="str">
        <f>VLOOKUP('intouch变量（离散）'!$A352,基本表格!$G:$Q,2,FALSE)</f>
        <v>2415+P6-M13 1#刨片机重物分离电机 电机控制 断链检测</v>
      </c>
      <c r="D352" t="s">
        <v>154</v>
      </c>
      <c r="E352" t="str">
        <f t="shared" si="31"/>
        <v>No</v>
      </c>
      <c r="F352" t="str">
        <f t="shared" si="32"/>
        <v>0</v>
      </c>
      <c r="G352" t="s">
        <v>154</v>
      </c>
      <c r="H352" t="s">
        <v>155</v>
      </c>
      <c r="I352" t="str">
        <f t="shared" si="33"/>
        <v/>
      </c>
      <c r="J352" t="str">
        <f t="shared" si="34"/>
        <v/>
      </c>
      <c r="K352" t="str">
        <f>VLOOKUP('intouch变量（离散）'!$A352,基本表格!$G:$Q,9,FALSE)</f>
        <v>None</v>
      </c>
      <c r="L352">
        <v>1</v>
      </c>
      <c r="M352" t="s">
        <v>156</v>
      </c>
      <c r="N352" t="s">
        <v>157</v>
      </c>
      <c r="O352" t="s">
        <v>158</v>
      </c>
      <c r="P352" t="str">
        <f>VLOOKUP('intouch变量（离散）'!$A352,基本表格!$G:$Q,3,FALSE)</f>
        <v>DB1100,X1651.7</v>
      </c>
      <c r="Q352" t="str">
        <f>VLOOKUP('intouch变量（离散）'!$A352,基本表格!$G:$Q,10,FALSE)</f>
        <v>Yes</v>
      </c>
      <c r="R352" t="str">
        <f t="shared" si="36"/>
        <v>DB1100,X1651.7 2415+P6-M13 1#刨片机重物分离电机 电机控制 断链检测</v>
      </c>
      <c r="S352">
        <v>0</v>
      </c>
      <c r="T352">
        <v>0</v>
      </c>
    </row>
    <row r="353" spans="1:20">
      <c r="A353" t="s">
        <v>509</v>
      </c>
      <c r="B353" s="11" t="str">
        <f t="shared" si="35"/>
        <v>CHP1</v>
      </c>
      <c r="C353" s="11" t="str">
        <f>VLOOKUP('intouch变量（离散）'!$A353,基本表格!$G:$Q,2,FALSE)</f>
        <v>2415+P6-M13 1#刨片机重物分离电机 电机控制 复位</v>
      </c>
      <c r="D353" t="s">
        <v>154</v>
      </c>
      <c r="E353" t="str">
        <f t="shared" si="31"/>
        <v>No</v>
      </c>
      <c r="F353" t="str">
        <f t="shared" si="32"/>
        <v>0</v>
      </c>
      <c r="G353" t="s">
        <v>154</v>
      </c>
      <c r="H353" t="s">
        <v>155</v>
      </c>
      <c r="I353" t="str">
        <f t="shared" si="33"/>
        <v/>
      </c>
      <c r="J353" t="str">
        <f t="shared" si="34"/>
        <v/>
      </c>
      <c r="K353" t="str">
        <f>VLOOKUP('intouch变量（离散）'!$A353,基本表格!$G:$Q,9,FALSE)</f>
        <v>None</v>
      </c>
      <c r="L353">
        <v>1</v>
      </c>
      <c r="M353" t="s">
        <v>156</v>
      </c>
      <c r="N353" t="s">
        <v>157</v>
      </c>
      <c r="O353" t="s">
        <v>158</v>
      </c>
      <c r="P353" t="str">
        <f>VLOOKUP('intouch变量（离散）'!$A353,基本表格!$G:$Q,3,FALSE)</f>
        <v>DB1100,X1652.0</v>
      </c>
      <c r="Q353" t="str">
        <f>VLOOKUP('intouch变量（离散）'!$A353,基本表格!$G:$Q,10,FALSE)</f>
        <v>No</v>
      </c>
      <c r="R353" t="str">
        <f t="shared" si="36"/>
        <v>DB1100,X1652.0 2415+P6-M13 1#刨片机重物分离电机 电机控制 复位</v>
      </c>
      <c r="S353">
        <v>0</v>
      </c>
      <c r="T353">
        <v>0</v>
      </c>
    </row>
    <row r="354" spans="1:20">
      <c r="A354" t="s">
        <v>510</v>
      </c>
      <c r="B354" s="11" t="str">
        <f t="shared" si="35"/>
        <v>CHP1</v>
      </c>
      <c r="C354" s="11" t="str">
        <f>VLOOKUP('intouch变量（离散）'!$A354,基本表格!$G:$Q,2,FALSE)</f>
        <v>2415+P6-M13 1#刨片机重物分离电机 电机控制 断链保护使能</v>
      </c>
      <c r="D354" t="s">
        <v>154</v>
      </c>
      <c r="E354" t="str">
        <f t="shared" si="31"/>
        <v>Yes</v>
      </c>
      <c r="F354" t="str">
        <f t="shared" si="32"/>
        <v>900</v>
      </c>
      <c r="G354" t="s">
        <v>154</v>
      </c>
      <c r="H354" t="s">
        <v>155</v>
      </c>
      <c r="I354" t="str">
        <f t="shared" si="33"/>
        <v>禁用</v>
      </c>
      <c r="J354" t="str">
        <f t="shared" si="34"/>
        <v>启用</v>
      </c>
      <c r="K354" t="str">
        <f>VLOOKUP('intouch变量（离散）'!$A354,基本表格!$G:$Q,9,FALSE)</f>
        <v>None</v>
      </c>
      <c r="L354">
        <v>1</v>
      </c>
      <c r="M354" t="s">
        <v>156</v>
      </c>
      <c r="N354" t="s">
        <v>157</v>
      </c>
      <c r="O354" t="s">
        <v>158</v>
      </c>
      <c r="P354" t="str">
        <f>VLOOKUP('intouch变量（离散）'!$A354,基本表格!$G:$Q,3,FALSE)</f>
        <v>DB1100,X1652.1</v>
      </c>
      <c r="Q354" t="str">
        <f>VLOOKUP('intouch变量（离散）'!$A354,基本表格!$G:$Q,10,FALSE)</f>
        <v>No</v>
      </c>
      <c r="R354" t="str">
        <f t="shared" si="36"/>
        <v>DB1100,X1652.1 2415+P6-M13 1#刨片机重物分离电机 电机控制 断链保护使能</v>
      </c>
      <c r="S354">
        <v>0</v>
      </c>
      <c r="T354">
        <v>0</v>
      </c>
    </row>
    <row r="355" spans="1:20">
      <c r="A355" t="s">
        <v>511</v>
      </c>
      <c r="B355" s="11" t="str">
        <f t="shared" si="35"/>
        <v>CHP1</v>
      </c>
      <c r="C355" s="11" t="str">
        <f>VLOOKUP('intouch变量（离散）'!$A355,基本表格!$G:$Q,2,FALSE)</f>
        <v>2415+P6-M13 1#刨片机重物分离电机 电机控制 断链导致停机</v>
      </c>
      <c r="D355" t="s">
        <v>154</v>
      </c>
      <c r="E355" t="str">
        <f t="shared" si="31"/>
        <v>No</v>
      </c>
      <c r="F355" t="str">
        <f t="shared" si="32"/>
        <v>0</v>
      </c>
      <c r="G355" t="s">
        <v>154</v>
      </c>
      <c r="H355" t="s">
        <v>155</v>
      </c>
      <c r="I355" t="str">
        <f t="shared" si="33"/>
        <v/>
      </c>
      <c r="J355" t="str">
        <f t="shared" si="34"/>
        <v/>
      </c>
      <c r="K355" t="str">
        <f>VLOOKUP('intouch变量（离散）'!$A355,基本表格!$G:$Q,9,FALSE)</f>
        <v>On</v>
      </c>
      <c r="L355">
        <v>1</v>
      </c>
      <c r="M355" t="s">
        <v>156</v>
      </c>
      <c r="N355" t="s">
        <v>157</v>
      </c>
      <c r="O355" t="s">
        <v>158</v>
      </c>
      <c r="P355" t="str">
        <f>VLOOKUP('intouch变量（离散）'!$A355,基本表格!$G:$Q,3,FALSE)</f>
        <v>DB1100,X1652.2</v>
      </c>
      <c r="Q355" t="str">
        <f>VLOOKUP('intouch变量（离散）'!$A355,基本表格!$G:$Q,10,FALSE)</f>
        <v>Yes</v>
      </c>
      <c r="R355" t="str">
        <f t="shared" si="36"/>
        <v>DB1100,X1652.2 2415+P6-M13 1#刨片机重物分离电机 电机控制 断链导致停机</v>
      </c>
      <c r="S355">
        <v>0</v>
      </c>
      <c r="T355">
        <v>0</v>
      </c>
    </row>
    <row r="356" spans="1:20">
      <c r="A356" t="s">
        <v>512</v>
      </c>
      <c r="B356" s="11" t="str">
        <f t="shared" si="35"/>
        <v>CHP1</v>
      </c>
      <c r="C356" s="11" t="str">
        <f>VLOOKUP('intouch变量（离散）'!$A356,基本表格!$G:$Q,2,FALSE)</f>
        <v>2415+P6-M13 1#刨片机重物分离电机 电机控制 电机(反转）</v>
      </c>
      <c r="D356" t="s">
        <v>154</v>
      </c>
      <c r="E356" t="str">
        <f t="shared" si="31"/>
        <v>No</v>
      </c>
      <c r="F356" t="str">
        <f t="shared" si="32"/>
        <v>0</v>
      </c>
      <c r="G356" t="s">
        <v>154</v>
      </c>
      <c r="H356" t="s">
        <v>155</v>
      </c>
      <c r="I356" t="str">
        <f t="shared" si="33"/>
        <v/>
      </c>
      <c r="J356" t="str">
        <f t="shared" si="34"/>
        <v/>
      </c>
      <c r="K356" t="str">
        <f>VLOOKUP('intouch变量（离散）'!$A356,基本表格!$G:$Q,9,FALSE)</f>
        <v>None</v>
      </c>
      <c r="L356">
        <v>1</v>
      </c>
      <c r="M356" t="s">
        <v>156</v>
      </c>
      <c r="N356" t="s">
        <v>157</v>
      </c>
      <c r="O356" t="s">
        <v>158</v>
      </c>
      <c r="P356" t="str">
        <f>VLOOKUP('intouch变量（离散）'!$A356,基本表格!$G:$Q,3,FALSE)</f>
        <v>DB1100,X1652.3</v>
      </c>
      <c r="Q356" t="str">
        <f>VLOOKUP('intouch变量（离散）'!$A356,基本表格!$G:$Q,10,FALSE)</f>
        <v>Yes</v>
      </c>
      <c r="R356" t="str">
        <f t="shared" si="36"/>
        <v>DB1100,X1652.3 2415+P6-M13 1#刨片机重物分离电机 电机控制 电机(反转）</v>
      </c>
      <c r="S356">
        <v>0</v>
      </c>
      <c r="T356">
        <v>0</v>
      </c>
    </row>
    <row r="357" spans="1:20">
      <c r="A357" t="s">
        <v>513</v>
      </c>
      <c r="B357" s="11" t="str">
        <f t="shared" si="35"/>
        <v>CHP1</v>
      </c>
      <c r="C357" s="11" t="str">
        <f>VLOOKUP('intouch变量（离散）'!$A357,基本表格!$G:$Q,2,FALSE)</f>
        <v>2415+P6-M13 1#刨片机重物分离电机 电机控制 本地</v>
      </c>
      <c r="D357" t="s">
        <v>154</v>
      </c>
      <c r="E357" t="str">
        <f t="shared" si="31"/>
        <v>No</v>
      </c>
      <c r="F357" t="str">
        <f t="shared" si="32"/>
        <v>0</v>
      </c>
      <c r="G357" t="s">
        <v>154</v>
      </c>
      <c r="H357" t="s">
        <v>155</v>
      </c>
      <c r="I357" t="str">
        <f t="shared" si="33"/>
        <v/>
      </c>
      <c r="J357" t="str">
        <f t="shared" si="34"/>
        <v/>
      </c>
      <c r="K357" t="str">
        <f>VLOOKUP('intouch变量（离散）'!$A357,基本表格!$G:$Q,9,FALSE)</f>
        <v>None</v>
      </c>
      <c r="L357">
        <v>1</v>
      </c>
      <c r="M357" t="s">
        <v>156</v>
      </c>
      <c r="N357" t="s">
        <v>157</v>
      </c>
      <c r="O357" t="s">
        <v>158</v>
      </c>
      <c r="P357" t="str">
        <f>VLOOKUP('intouch变量（离散）'!$A357,基本表格!$G:$Q,3,FALSE)</f>
        <v>DB1100,X1652.4</v>
      </c>
      <c r="Q357" t="str">
        <f>VLOOKUP('intouch变量（离散）'!$A357,基本表格!$G:$Q,10,FALSE)</f>
        <v>Yes</v>
      </c>
      <c r="R357" t="str">
        <f t="shared" si="36"/>
        <v>DB1100,X1652.4 2415+P6-M13 1#刨片机重物分离电机 电机控制 本地</v>
      </c>
      <c r="S357">
        <v>0</v>
      </c>
      <c r="T357">
        <v>0</v>
      </c>
    </row>
    <row r="358" spans="1:20">
      <c r="A358" t="s">
        <v>514</v>
      </c>
      <c r="B358" s="11" t="str">
        <f t="shared" si="35"/>
        <v>CHP1</v>
      </c>
      <c r="C358" s="11" t="str">
        <f>VLOOKUP('intouch变量（离散）'!$A358,基本表格!$G:$Q,2,FALSE)</f>
        <v>2415+P6-M13 1#刨片机重物分离电机 电机控制 远程</v>
      </c>
      <c r="D358" t="s">
        <v>154</v>
      </c>
      <c r="E358" t="str">
        <f t="shared" si="31"/>
        <v>No</v>
      </c>
      <c r="F358" t="str">
        <f t="shared" si="32"/>
        <v>0</v>
      </c>
      <c r="G358" t="s">
        <v>154</v>
      </c>
      <c r="H358" t="s">
        <v>155</v>
      </c>
      <c r="I358" t="str">
        <f t="shared" si="33"/>
        <v/>
      </c>
      <c r="J358" t="str">
        <f t="shared" si="34"/>
        <v/>
      </c>
      <c r="K358" t="str">
        <f>VLOOKUP('intouch变量（离散）'!$A358,基本表格!$G:$Q,9,FALSE)</f>
        <v>None</v>
      </c>
      <c r="L358">
        <v>1</v>
      </c>
      <c r="M358" t="s">
        <v>156</v>
      </c>
      <c r="N358" t="s">
        <v>157</v>
      </c>
      <c r="O358" t="s">
        <v>158</v>
      </c>
      <c r="P358" t="str">
        <f>VLOOKUP('intouch变量（离散）'!$A358,基本表格!$G:$Q,3,FALSE)</f>
        <v>DB1100,X1652.5</v>
      </c>
      <c r="Q358" t="str">
        <f>VLOOKUP('intouch变量（离散）'!$A358,基本表格!$G:$Q,10,FALSE)</f>
        <v>Yes</v>
      </c>
      <c r="R358" t="str">
        <f t="shared" si="36"/>
        <v>DB1100,X1652.5 2415+P6-M13 1#刨片机重物分离电机 电机控制 远程</v>
      </c>
      <c r="S358">
        <v>0</v>
      </c>
      <c r="T358">
        <v>0</v>
      </c>
    </row>
    <row r="359" spans="1:20">
      <c r="A359" t="s">
        <v>515</v>
      </c>
      <c r="B359" s="11" t="str">
        <f t="shared" si="35"/>
        <v>CHP1</v>
      </c>
      <c r="C359" s="11" t="str">
        <f>VLOOKUP('intouch变量（离散）'!$A359,基本表格!$G:$Q,2,FALSE)</f>
        <v>2415+P6-M13 1#刨片机重物分离电机 电机控制 堵料报警</v>
      </c>
      <c r="D359" t="s">
        <v>154</v>
      </c>
      <c r="E359" t="str">
        <f t="shared" si="31"/>
        <v>No</v>
      </c>
      <c r="F359" t="str">
        <f t="shared" si="32"/>
        <v>0</v>
      </c>
      <c r="G359" t="s">
        <v>154</v>
      </c>
      <c r="H359" t="s">
        <v>155</v>
      </c>
      <c r="I359" t="str">
        <f t="shared" si="33"/>
        <v/>
      </c>
      <c r="J359" t="str">
        <f t="shared" si="34"/>
        <v/>
      </c>
      <c r="K359" t="str">
        <f>VLOOKUP('intouch变量（离散）'!$A359,基本表格!$G:$Q,9,FALSE)</f>
        <v>On</v>
      </c>
      <c r="L359">
        <v>1</v>
      </c>
      <c r="M359" t="s">
        <v>156</v>
      </c>
      <c r="N359" t="s">
        <v>157</v>
      </c>
      <c r="O359" t="s">
        <v>158</v>
      </c>
      <c r="P359" t="str">
        <f>VLOOKUP('intouch变量（离散）'!$A359,基本表格!$G:$Q,3,FALSE)</f>
        <v>DB1100,X1652.6</v>
      </c>
      <c r="Q359" t="str">
        <f>VLOOKUP('intouch变量（离散）'!$A359,基本表格!$G:$Q,10,FALSE)</f>
        <v>Yes</v>
      </c>
      <c r="R359" t="str">
        <f t="shared" si="36"/>
        <v>DB1100,X1652.6 2415+P6-M13 1#刨片机重物分离电机 电机控制 堵料报警</v>
      </c>
      <c r="S359">
        <v>0</v>
      </c>
      <c r="T359">
        <v>0</v>
      </c>
    </row>
    <row r="360" spans="1:20">
      <c r="A360" t="s">
        <v>516</v>
      </c>
      <c r="B360" s="11" t="str">
        <f t="shared" si="35"/>
        <v>CHP1</v>
      </c>
      <c r="C360" s="11" t="str">
        <f>VLOOKUP('intouch变量（离散）'!$A360,基本表格!$G:$Q,2,FALSE)</f>
        <v>2415+P6-M13 1#刨片机重物分离电机 电机控制 堵料检测</v>
      </c>
      <c r="D360" t="s">
        <v>154</v>
      </c>
      <c r="E360" t="str">
        <f t="shared" si="31"/>
        <v>No</v>
      </c>
      <c r="F360" t="str">
        <f t="shared" si="32"/>
        <v>0</v>
      </c>
      <c r="G360" t="s">
        <v>154</v>
      </c>
      <c r="H360" t="s">
        <v>155</v>
      </c>
      <c r="I360" t="str">
        <f t="shared" si="33"/>
        <v/>
      </c>
      <c r="J360" t="str">
        <f t="shared" si="34"/>
        <v/>
      </c>
      <c r="K360" t="str">
        <f>VLOOKUP('intouch变量（离散）'!$A360,基本表格!$G:$Q,9,FALSE)</f>
        <v>None</v>
      </c>
      <c r="L360">
        <v>1</v>
      </c>
      <c r="M360" t="s">
        <v>156</v>
      </c>
      <c r="N360" t="s">
        <v>157</v>
      </c>
      <c r="O360" t="s">
        <v>158</v>
      </c>
      <c r="P360" t="str">
        <f>VLOOKUP('intouch变量（离散）'!$A360,基本表格!$G:$Q,3,FALSE)</f>
        <v>DB1100,X1652.7</v>
      </c>
      <c r="Q360" t="str">
        <f>VLOOKUP('intouch变量（离散）'!$A360,基本表格!$G:$Q,10,FALSE)</f>
        <v>Yes</v>
      </c>
      <c r="R360" t="str">
        <f t="shared" si="36"/>
        <v>DB1100,X1652.7 2415+P6-M13 1#刨片机重物分离电机 电机控制 堵料检测</v>
      </c>
      <c r="S360">
        <v>0</v>
      </c>
      <c r="T360">
        <v>0</v>
      </c>
    </row>
    <row r="361" spans="1:20">
      <c r="A361" t="s">
        <v>517</v>
      </c>
      <c r="B361" s="11" t="str">
        <f t="shared" si="35"/>
        <v>CHP1</v>
      </c>
      <c r="C361" s="11" t="str">
        <f>VLOOKUP('intouch变量（离散）'!$A361,基本表格!$G:$Q,2,FALSE)</f>
        <v>2415+P6-M13 1#刨片机重物分离电机 电机控制 堵料保护使能</v>
      </c>
      <c r="D361" t="s">
        <v>154</v>
      </c>
      <c r="E361" t="str">
        <f t="shared" si="31"/>
        <v>Yes</v>
      </c>
      <c r="F361" t="str">
        <f t="shared" si="32"/>
        <v>900</v>
      </c>
      <c r="G361" t="s">
        <v>154</v>
      </c>
      <c r="H361" t="s">
        <v>155</v>
      </c>
      <c r="I361" t="str">
        <f t="shared" si="33"/>
        <v>禁用</v>
      </c>
      <c r="J361" t="str">
        <f t="shared" si="34"/>
        <v>启用</v>
      </c>
      <c r="K361" t="str">
        <f>VLOOKUP('intouch变量（离散）'!$A361,基本表格!$G:$Q,9,FALSE)</f>
        <v>None</v>
      </c>
      <c r="L361">
        <v>1</v>
      </c>
      <c r="M361" t="s">
        <v>156</v>
      </c>
      <c r="N361" t="s">
        <v>157</v>
      </c>
      <c r="O361" t="s">
        <v>158</v>
      </c>
      <c r="P361" t="str">
        <f>VLOOKUP('intouch变量（离散）'!$A361,基本表格!$G:$Q,3,FALSE)</f>
        <v>DB1100,X1653.0</v>
      </c>
      <c r="Q361" t="str">
        <f>VLOOKUP('intouch变量（离散）'!$A361,基本表格!$G:$Q,10,FALSE)</f>
        <v>No</v>
      </c>
      <c r="R361" t="str">
        <f t="shared" si="36"/>
        <v>DB1100,X1653.0 2415+P6-M13 1#刨片机重物分离电机 电机控制 堵料保护使能</v>
      </c>
      <c r="S361">
        <v>0</v>
      </c>
      <c r="T361">
        <v>0</v>
      </c>
    </row>
    <row r="362" spans="1:20">
      <c r="A362" t="s">
        <v>518</v>
      </c>
      <c r="B362" s="11" t="str">
        <f t="shared" si="35"/>
        <v>CHP1</v>
      </c>
      <c r="C362" s="11" t="str">
        <f>VLOOKUP('intouch变量（离散）'!$A362,基本表格!$G:$Q,2,FALSE)</f>
        <v>2415+P6-M13 1#刨片机重物分离电机 电机控制 堵料导致停机</v>
      </c>
      <c r="D362" t="s">
        <v>154</v>
      </c>
      <c r="E362" t="str">
        <f t="shared" si="31"/>
        <v>No</v>
      </c>
      <c r="F362" t="str">
        <f t="shared" si="32"/>
        <v>0</v>
      </c>
      <c r="G362" t="s">
        <v>154</v>
      </c>
      <c r="H362" t="s">
        <v>155</v>
      </c>
      <c r="I362" t="str">
        <f t="shared" si="33"/>
        <v/>
      </c>
      <c r="J362" t="str">
        <f t="shared" si="34"/>
        <v/>
      </c>
      <c r="K362" t="str">
        <f>VLOOKUP('intouch变量（离散）'!$A362,基本表格!$G:$Q,9,FALSE)</f>
        <v>On</v>
      </c>
      <c r="L362">
        <v>1</v>
      </c>
      <c r="M362" t="s">
        <v>156</v>
      </c>
      <c r="N362" t="s">
        <v>157</v>
      </c>
      <c r="O362" t="s">
        <v>158</v>
      </c>
      <c r="P362" t="str">
        <f>VLOOKUP('intouch变量（离散）'!$A362,基本表格!$G:$Q,3,FALSE)</f>
        <v>DB1100,X1653.1</v>
      </c>
      <c r="Q362" t="str">
        <f>VLOOKUP('intouch变量（离散）'!$A362,基本表格!$G:$Q,10,FALSE)</f>
        <v>Yes</v>
      </c>
      <c r="R362" t="str">
        <f t="shared" si="36"/>
        <v>DB1100,X1653.1 2415+P6-M13 1#刨片机重物分离电机 电机控制 堵料导致停机</v>
      </c>
      <c r="S362">
        <v>0</v>
      </c>
      <c r="T362">
        <v>0</v>
      </c>
    </row>
    <row r="363" spans="1:20">
      <c r="A363" t="s">
        <v>519</v>
      </c>
      <c r="B363" s="11" t="str">
        <f t="shared" si="35"/>
        <v>CHP1</v>
      </c>
      <c r="C363" s="11" t="str">
        <f>VLOOKUP('intouch变量（离散）'!$A363,基本表格!$G:$Q,2,FALSE)</f>
        <v>2415+P6-M13 1#刨片机重物分离电机 电机控制 拉线开关</v>
      </c>
      <c r="D363" t="s">
        <v>154</v>
      </c>
      <c r="E363" t="str">
        <f t="shared" si="31"/>
        <v>No</v>
      </c>
      <c r="F363" t="str">
        <f t="shared" si="32"/>
        <v>0</v>
      </c>
      <c r="G363" t="s">
        <v>154</v>
      </c>
      <c r="H363" t="s">
        <v>155</v>
      </c>
      <c r="I363" t="str">
        <f t="shared" si="33"/>
        <v/>
      </c>
      <c r="J363" t="str">
        <f t="shared" si="34"/>
        <v/>
      </c>
      <c r="K363" t="str">
        <f>VLOOKUP('intouch变量（离散）'!$A363,基本表格!$G:$Q,9,FALSE)</f>
        <v>On</v>
      </c>
      <c r="L363">
        <v>1</v>
      </c>
      <c r="M363" t="s">
        <v>156</v>
      </c>
      <c r="N363" t="s">
        <v>157</v>
      </c>
      <c r="O363" t="s">
        <v>158</v>
      </c>
      <c r="P363" t="str">
        <f>VLOOKUP('intouch变量（离散）'!$A363,基本表格!$G:$Q,3,FALSE)</f>
        <v>DB1100,X1658.0</v>
      </c>
      <c r="Q363" t="str">
        <f>VLOOKUP('intouch变量（离散）'!$A363,基本表格!$G:$Q,10,FALSE)</f>
        <v>Yes</v>
      </c>
      <c r="R363" t="str">
        <f t="shared" si="36"/>
        <v>DB1100,X1658.0 2415+P6-M13 1#刨片机重物分离电机 电机控制 拉线开关</v>
      </c>
      <c r="S363">
        <v>0</v>
      </c>
      <c r="T363">
        <v>0</v>
      </c>
    </row>
    <row r="364" spans="1:20">
      <c r="A364" t="s">
        <v>520</v>
      </c>
      <c r="B364" s="11" t="str">
        <f t="shared" si="35"/>
        <v>CHP1</v>
      </c>
      <c r="C364" s="11" t="str">
        <f>VLOOKUP('intouch变量（离散）'!$A364,基本表格!$G:$Q,2,FALSE)</f>
        <v>2415+P6-M13 1#刨片机重物分离电机 电机控制 左跑偏报警</v>
      </c>
      <c r="D364" t="s">
        <v>154</v>
      </c>
      <c r="E364" t="str">
        <f t="shared" si="31"/>
        <v>No</v>
      </c>
      <c r="F364" t="str">
        <f t="shared" si="32"/>
        <v>0</v>
      </c>
      <c r="G364" t="s">
        <v>154</v>
      </c>
      <c r="H364" t="s">
        <v>155</v>
      </c>
      <c r="I364" t="str">
        <f t="shared" si="33"/>
        <v/>
      </c>
      <c r="J364" t="str">
        <f t="shared" si="34"/>
        <v/>
      </c>
      <c r="K364" t="str">
        <f>VLOOKUP('intouch变量（离散）'!$A364,基本表格!$G:$Q,9,FALSE)</f>
        <v>On</v>
      </c>
      <c r="L364">
        <v>1</v>
      </c>
      <c r="M364" t="s">
        <v>156</v>
      </c>
      <c r="N364" t="s">
        <v>157</v>
      </c>
      <c r="O364" t="s">
        <v>158</v>
      </c>
      <c r="P364" t="str">
        <f>VLOOKUP('intouch变量（离散）'!$A364,基本表格!$G:$Q,3,FALSE)</f>
        <v>DB1100,X1658.1</v>
      </c>
      <c r="Q364" t="str">
        <f>VLOOKUP('intouch变量（离散）'!$A364,基本表格!$G:$Q,10,FALSE)</f>
        <v>Yes</v>
      </c>
      <c r="R364" t="str">
        <f t="shared" si="36"/>
        <v>DB1100,X1658.1 2415+P6-M13 1#刨片机重物分离电机 电机控制 左跑偏报警</v>
      </c>
      <c r="S364">
        <v>0</v>
      </c>
      <c r="T364">
        <v>0</v>
      </c>
    </row>
    <row r="365" spans="1:20">
      <c r="A365" t="s">
        <v>521</v>
      </c>
      <c r="B365" s="11" t="str">
        <f t="shared" si="35"/>
        <v>CHP1</v>
      </c>
      <c r="C365" s="11" t="str">
        <f>VLOOKUP('intouch变量（离散）'!$A365,基本表格!$G:$Q,2,FALSE)</f>
        <v>2415+P6-M13 1#刨片机重物分离电机 电机控制 左跑偏1检测</v>
      </c>
      <c r="D365" t="s">
        <v>154</v>
      </c>
      <c r="E365" t="str">
        <f t="shared" si="31"/>
        <v>No</v>
      </c>
      <c r="F365" t="str">
        <f t="shared" si="32"/>
        <v>0</v>
      </c>
      <c r="G365" t="s">
        <v>154</v>
      </c>
      <c r="H365" t="s">
        <v>155</v>
      </c>
      <c r="I365" t="str">
        <f t="shared" si="33"/>
        <v/>
      </c>
      <c r="J365" t="str">
        <f t="shared" si="34"/>
        <v/>
      </c>
      <c r="K365" t="str">
        <f>VLOOKUP('intouch变量（离散）'!$A365,基本表格!$G:$Q,9,FALSE)</f>
        <v>None</v>
      </c>
      <c r="L365">
        <v>1</v>
      </c>
      <c r="M365" t="s">
        <v>156</v>
      </c>
      <c r="N365" t="s">
        <v>157</v>
      </c>
      <c r="O365" t="s">
        <v>158</v>
      </c>
      <c r="P365" t="str">
        <f>VLOOKUP('intouch变量（离散）'!$A365,基本表格!$G:$Q,3,FALSE)</f>
        <v>DB1100,X1658.2</v>
      </c>
      <c r="Q365" t="str">
        <f>VLOOKUP('intouch变量（离散）'!$A365,基本表格!$G:$Q,10,FALSE)</f>
        <v>Yes</v>
      </c>
      <c r="R365" t="str">
        <f t="shared" si="36"/>
        <v>DB1100,X1658.2 2415+P6-M13 1#刨片机重物分离电机 电机控制 左跑偏1检测</v>
      </c>
      <c r="S365">
        <v>0</v>
      </c>
      <c r="T365">
        <v>0</v>
      </c>
    </row>
    <row r="366" spans="1:20">
      <c r="A366" t="s">
        <v>522</v>
      </c>
      <c r="B366" s="11" t="str">
        <f t="shared" si="35"/>
        <v>CHP1</v>
      </c>
      <c r="C366" s="11" t="str">
        <f>VLOOKUP('intouch变量（离散）'!$A366,基本表格!$G:$Q,2,FALSE)</f>
        <v>2415+P6-M13 1#刨片机重物分离电机 电机控制 左跑偏保护使能</v>
      </c>
      <c r="D366" t="s">
        <v>154</v>
      </c>
      <c r="E366" t="str">
        <f t="shared" si="31"/>
        <v>Yes</v>
      </c>
      <c r="F366" t="str">
        <f t="shared" si="32"/>
        <v>900</v>
      </c>
      <c r="G366" t="s">
        <v>154</v>
      </c>
      <c r="H366" t="s">
        <v>155</v>
      </c>
      <c r="I366" t="str">
        <f t="shared" si="33"/>
        <v>禁用</v>
      </c>
      <c r="J366" t="str">
        <f t="shared" si="34"/>
        <v>启用</v>
      </c>
      <c r="K366" t="str">
        <f>VLOOKUP('intouch变量（离散）'!$A366,基本表格!$G:$Q,9,FALSE)</f>
        <v>None</v>
      </c>
      <c r="L366">
        <v>1</v>
      </c>
      <c r="M366" t="s">
        <v>156</v>
      </c>
      <c r="N366" t="s">
        <v>157</v>
      </c>
      <c r="O366" t="s">
        <v>158</v>
      </c>
      <c r="P366" t="str">
        <f>VLOOKUP('intouch变量（离散）'!$A366,基本表格!$G:$Q,3,FALSE)</f>
        <v>DB1100,X1658.3</v>
      </c>
      <c r="Q366" t="str">
        <f>VLOOKUP('intouch变量（离散）'!$A366,基本表格!$G:$Q,10,FALSE)</f>
        <v>No</v>
      </c>
      <c r="R366" t="str">
        <f t="shared" si="36"/>
        <v>DB1100,X1658.3 2415+P6-M13 1#刨片机重物分离电机 电机控制 左跑偏保护使能</v>
      </c>
      <c r="S366">
        <v>0</v>
      </c>
      <c r="T366">
        <v>0</v>
      </c>
    </row>
    <row r="367" spans="1:20">
      <c r="A367" t="s">
        <v>523</v>
      </c>
      <c r="B367" s="11" t="str">
        <f t="shared" si="35"/>
        <v>CHP1</v>
      </c>
      <c r="C367" s="11" t="str">
        <f>VLOOKUP('intouch变量（离散）'!$A367,基本表格!$G:$Q,2,FALSE)</f>
        <v>2415+P6-M13 1#刨片机重物分离电机 电机控制 左跑偏导致停机</v>
      </c>
      <c r="D367" t="s">
        <v>154</v>
      </c>
      <c r="E367" t="str">
        <f t="shared" si="31"/>
        <v>No</v>
      </c>
      <c r="F367" t="str">
        <f t="shared" si="32"/>
        <v>0</v>
      </c>
      <c r="G367" t="s">
        <v>154</v>
      </c>
      <c r="H367" t="s">
        <v>155</v>
      </c>
      <c r="I367" t="str">
        <f t="shared" si="33"/>
        <v/>
      </c>
      <c r="J367" t="str">
        <f t="shared" si="34"/>
        <v/>
      </c>
      <c r="K367" t="str">
        <f>VLOOKUP('intouch变量（离散）'!$A367,基本表格!$G:$Q,9,FALSE)</f>
        <v>On</v>
      </c>
      <c r="L367">
        <v>1</v>
      </c>
      <c r="M367" t="s">
        <v>156</v>
      </c>
      <c r="N367" t="s">
        <v>157</v>
      </c>
      <c r="O367" t="s">
        <v>158</v>
      </c>
      <c r="P367" t="str">
        <f>VLOOKUP('intouch变量（离散）'!$A367,基本表格!$G:$Q,3,FALSE)</f>
        <v>DB1100,X1658.4</v>
      </c>
      <c r="Q367" t="str">
        <f>VLOOKUP('intouch变量（离散）'!$A367,基本表格!$G:$Q,10,FALSE)</f>
        <v>Yes</v>
      </c>
      <c r="R367" t="str">
        <f t="shared" si="36"/>
        <v>DB1100,X1658.4 2415+P6-M13 1#刨片机重物分离电机 电机控制 左跑偏导致停机</v>
      </c>
      <c r="S367">
        <v>0</v>
      </c>
      <c r="T367">
        <v>0</v>
      </c>
    </row>
    <row r="368" spans="1:20">
      <c r="A368" t="s">
        <v>524</v>
      </c>
      <c r="B368" s="11" t="str">
        <f t="shared" si="35"/>
        <v>CHP1</v>
      </c>
      <c r="C368" s="11" t="str">
        <f>VLOOKUP('intouch变量（离散）'!$A368,基本表格!$G:$Q,2,FALSE)</f>
        <v>2415+P6-M13 1#刨片机重物分离电机 电机控制 右 跑偏报警</v>
      </c>
      <c r="D368" t="s">
        <v>154</v>
      </c>
      <c r="E368" t="str">
        <f t="shared" si="31"/>
        <v>No</v>
      </c>
      <c r="F368" t="str">
        <f t="shared" si="32"/>
        <v>0</v>
      </c>
      <c r="G368" t="s">
        <v>154</v>
      </c>
      <c r="H368" t="s">
        <v>155</v>
      </c>
      <c r="I368" t="str">
        <f t="shared" si="33"/>
        <v/>
      </c>
      <c r="J368" t="str">
        <f t="shared" si="34"/>
        <v/>
      </c>
      <c r="K368" t="str">
        <f>VLOOKUP('intouch变量（离散）'!$A368,基本表格!$G:$Q,9,FALSE)</f>
        <v>On</v>
      </c>
      <c r="L368">
        <v>1</v>
      </c>
      <c r="M368" t="s">
        <v>156</v>
      </c>
      <c r="N368" t="s">
        <v>157</v>
      </c>
      <c r="O368" t="s">
        <v>158</v>
      </c>
      <c r="P368" t="str">
        <f>VLOOKUP('intouch变量（离散）'!$A368,基本表格!$G:$Q,3,FALSE)</f>
        <v>DB1100,X1662.0</v>
      </c>
      <c r="Q368" t="str">
        <f>VLOOKUP('intouch变量（离散）'!$A368,基本表格!$G:$Q,10,FALSE)</f>
        <v>Yes</v>
      </c>
      <c r="R368" t="str">
        <f t="shared" si="36"/>
        <v>DB1100,X1662.0 2415+P6-M13 1#刨片机重物分离电机 电机控制 右 跑偏报警</v>
      </c>
      <c r="S368">
        <v>0</v>
      </c>
      <c r="T368">
        <v>0</v>
      </c>
    </row>
    <row r="369" spans="1:20">
      <c r="A369" t="s">
        <v>525</v>
      </c>
      <c r="B369" s="11" t="str">
        <f t="shared" si="35"/>
        <v>CHP1</v>
      </c>
      <c r="C369" s="11" t="str">
        <f>VLOOKUP('intouch变量（离散）'!$A369,基本表格!$G:$Q,2,FALSE)</f>
        <v>2415+P6-M13 1#刨片机重物分离电机 电机控制 右跑偏1检测</v>
      </c>
      <c r="D369" t="s">
        <v>154</v>
      </c>
      <c r="E369" t="str">
        <f t="shared" si="31"/>
        <v>No</v>
      </c>
      <c r="F369" t="str">
        <f t="shared" si="32"/>
        <v>0</v>
      </c>
      <c r="G369" t="s">
        <v>154</v>
      </c>
      <c r="H369" t="s">
        <v>155</v>
      </c>
      <c r="I369" t="str">
        <f t="shared" si="33"/>
        <v/>
      </c>
      <c r="J369" t="str">
        <f t="shared" si="34"/>
        <v/>
      </c>
      <c r="K369" t="str">
        <f>VLOOKUP('intouch变量（离散）'!$A369,基本表格!$G:$Q,9,FALSE)</f>
        <v>None</v>
      </c>
      <c r="L369">
        <v>1</v>
      </c>
      <c r="M369" t="s">
        <v>156</v>
      </c>
      <c r="N369" t="s">
        <v>157</v>
      </c>
      <c r="O369" t="s">
        <v>158</v>
      </c>
      <c r="P369" t="str">
        <f>VLOOKUP('intouch变量（离散）'!$A369,基本表格!$G:$Q,3,FALSE)</f>
        <v>DB1100,X1662.1</v>
      </c>
      <c r="Q369" t="str">
        <f>VLOOKUP('intouch变量（离散）'!$A369,基本表格!$G:$Q,10,FALSE)</f>
        <v>Yes</v>
      </c>
      <c r="R369" t="str">
        <f t="shared" si="36"/>
        <v>DB1100,X1662.1 2415+P6-M13 1#刨片机重物分离电机 电机控制 右跑偏1检测</v>
      </c>
      <c r="S369">
        <v>0</v>
      </c>
      <c r="T369">
        <v>0</v>
      </c>
    </row>
    <row r="370" spans="1:20">
      <c r="A370" t="s">
        <v>526</v>
      </c>
      <c r="B370" s="11" t="str">
        <f t="shared" si="35"/>
        <v>CHP1</v>
      </c>
      <c r="C370" s="11" t="str">
        <f>VLOOKUP('intouch变量（离散）'!$A370,基本表格!$G:$Q,2,FALSE)</f>
        <v>2415+P6-M13 1#刨片机重物分离电机 电机控制 右跑偏保护使能</v>
      </c>
      <c r="D370" t="s">
        <v>154</v>
      </c>
      <c r="E370" t="str">
        <f t="shared" si="31"/>
        <v>Yes</v>
      </c>
      <c r="F370" t="str">
        <f t="shared" si="32"/>
        <v>900</v>
      </c>
      <c r="G370" t="s">
        <v>154</v>
      </c>
      <c r="H370" t="s">
        <v>155</v>
      </c>
      <c r="I370" t="str">
        <f t="shared" si="33"/>
        <v>禁用</v>
      </c>
      <c r="J370" t="str">
        <f t="shared" si="34"/>
        <v>启用</v>
      </c>
      <c r="K370" t="str">
        <f>VLOOKUP('intouch变量（离散）'!$A370,基本表格!$G:$Q,9,FALSE)</f>
        <v>None</v>
      </c>
      <c r="L370">
        <v>1</v>
      </c>
      <c r="M370" t="s">
        <v>156</v>
      </c>
      <c r="N370" t="s">
        <v>157</v>
      </c>
      <c r="O370" t="s">
        <v>158</v>
      </c>
      <c r="P370" t="str">
        <f>VLOOKUP('intouch变量（离散）'!$A370,基本表格!$G:$Q,3,FALSE)</f>
        <v>DB1100,X1662.2</v>
      </c>
      <c r="Q370" t="str">
        <f>VLOOKUP('intouch变量（离散）'!$A370,基本表格!$G:$Q,10,FALSE)</f>
        <v>No</v>
      </c>
      <c r="R370" t="str">
        <f t="shared" si="36"/>
        <v>DB1100,X1662.2 2415+P6-M13 1#刨片机重物分离电机 电机控制 右跑偏保护使能</v>
      </c>
      <c r="S370">
        <v>0</v>
      </c>
      <c r="T370">
        <v>0</v>
      </c>
    </row>
    <row r="371" spans="1:20">
      <c r="A371" t="s">
        <v>527</v>
      </c>
      <c r="B371" s="11" t="str">
        <f t="shared" si="35"/>
        <v>CHP1</v>
      </c>
      <c r="C371" s="11" t="str">
        <f>VLOOKUP('intouch变量（离散）'!$A371,基本表格!$G:$Q,2,FALSE)</f>
        <v>2415+P6-M13 1#刨片机重物分离电机 电机控制 右跑偏导致停机</v>
      </c>
      <c r="D371" t="s">
        <v>154</v>
      </c>
      <c r="E371" t="str">
        <f t="shared" si="31"/>
        <v>No</v>
      </c>
      <c r="F371" t="str">
        <f t="shared" si="32"/>
        <v>0</v>
      </c>
      <c r="G371" t="s">
        <v>154</v>
      </c>
      <c r="H371" t="s">
        <v>155</v>
      </c>
      <c r="I371" t="str">
        <f t="shared" si="33"/>
        <v/>
      </c>
      <c r="J371" t="str">
        <f t="shared" si="34"/>
        <v/>
      </c>
      <c r="K371" t="str">
        <f>VLOOKUP('intouch变量（离散）'!$A371,基本表格!$G:$Q,9,FALSE)</f>
        <v>On</v>
      </c>
      <c r="L371">
        <v>1</v>
      </c>
      <c r="M371" t="s">
        <v>156</v>
      </c>
      <c r="N371" t="s">
        <v>157</v>
      </c>
      <c r="O371" t="s">
        <v>158</v>
      </c>
      <c r="P371" t="str">
        <f>VLOOKUP('intouch变量（离散）'!$A371,基本表格!$G:$Q,3,FALSE)</f>
        <v>DB1100,X1662.3</v>
      </c>
      <c r="Q371" t="str">
        <f>VLOOKUP('intouch变量（离散）'!$A371,基本表格!$G:$Q,10,FALSE)</f>
        <v>Yes</v>
      </c>
      <c r="R371" t="str">
        <f t="shared" si="36"/>
        <v>DB1100,X1662.3 2415+P6-M13 1#刨片机重物分离电机 电机控制 右跑偏导致停机</v>
      </c>
      <c r="S371">
        <v>0</v>
      </c>
      <c r="T371">
        <v>0</v>
      </c>
    </row>
    <row r="372" spans="1:20">
      <c r="A372" t="s">
        <v>528</v>
      </c>
      <c r="B372" s="11" t="str">
        <f t="shared" si="35"/>
        <v>CHP1</v>
      </c>
      <c r="C372" s="11" t="str">
        <f>VLOOKUP('intouch变量（离散）'!$A372,基本表格!$G:$Q,2,FALSE)</f>
        <v>2415+P6-M13 1#刨片机重物分离电机 电机控制 三角型</v>
      </c>
      <c r="D372" t="s">
        <v>154</v>
      </c>
      <c r="E372" t="str">
        <f t="shared" si="31"/>
        <v>No</v>
      </c>
      <c r="F372" t="str">
        <f t="shared" si="32"/>
        <v>0</v>
      </c>
      <c r="G372" t="s">
        <v>154</v>
      </c>
      <c r="H372" t="s">
        <v>155</v>
      </c>
      <c r="I372" t="str">
        <f t="shared" si="33"/>
        <v/>
      </c>
      <c r="J372" t="str">
        <f t="shared" si="34"/>
        <v/>
      </c>
      <c r="K372" t="str">
        <f>VLOOKUP('intouch变量（离散）'!$A372,基本表格!$G:$Q,9,FALSE)</f>
        <v>None</v>
      </c>
      <c r="L372">
        <v>1</v>
      </c>
      <c r="M372" t="s">
        <v>156</v>
      </c>
      <c r="N372" t="s">
        <v>157</v>
      </c>
      <c r="O372" t="s">
        <v>158</v>
      </c>
      <c r="P372" t="str">
        <f>VLOOKUP('intouch变量（离散）'!$A372,基本表格!$G:$Q,3,FALSE)</f>
        <v>DB1100,X1666.0</v>
      </c>
      <c r="Q372" t="str">
        <f>VLOOKUP('intouch变量（离散）'!$A372,基本表格!$G:$Q,10,FALSE)</f>
        <v>Yes</v>
      </c>
      <c r="R372" t="str">
        <f t="shared" si="36"/>
        <v>DB1100,X1666.0 2415+P6-M13 1#刨片机重物分离电机 电机控制 三角型</v>
      </c>
      <c r="S372">
        <v>0</v>
      </c>
      <c r="T372">
        <v>0</v>
      </c>
    </row>
    <row r="373" spans="1:20">
      <c r="A373" t="s">
        <v>529</v>
      </c>
      <c r="B373" s="11" t="str">
        <f t="shared" si="35"/>
        <v>CHP1</v>
      </c>
      <c r="C373" s="11" t="str">
        <f>VLOOKUP('intouch变量（离散）'!$A373,基本表格!$G:$Q,2,FALSE)</f>
        <v>2415+P6-M13 1#刨片机重物分离电机 电机控制 星型</v>
      </c>
      <c r="D373" t="s">
        <v>154</v>
      </c>
      <c r="E373" t="str">
        <f t="shared" si="31"/>
        <v>No</v>
      </c>
      <c r="F373" t="str">
        <f t="shared" si="32"/>
        <v>0</v>
      </c>
      <c r="G373" t="s">
        <v>154</v>
      </c>
      <c r="H373" t="s">
        <v>155</v>
      </c>
      <c r="I373" t="str">
        <f t="shared" si="33"/>
        <v/>
      </c>
      <c r="J373" t="str">
        <f t="shared" si="34"/>
        <v/>
      </c>
      <c r="K373" t="str">
        <f>VLOOKUP('intouch变量（离散）'!$A373,基本表格!$G:$Q,9,FALSE)</f>
        <v>None</v>
      </c>
      <c r="L373">
        <v>1</v>
      </c>
      <c r="M373" t="s">
        <v>156</v>
      </c>
      <c r="N373" t="s">
        <v>157</v>
      </c>
      <c r="O373" t="s">
        <v>158</v>
      </c>
      <c r="P373" t="str">
        <f>VLOOKUP('intouch变量（离散）'!$A373,基本表格!$G:$Q,3,FALSE)</f>
        <v>DB1100,X1666.1</v>
      </c>
      <c r="Q373" t="str">
        <f>VLOOKUP('intouch变量（离散）'!$A373,基本表格!$G:$Q,10,FALSE)</f>
        <v>Yes</v>
      </c>
      <c r="R373" t="str">
        <f t="shared" si="36"/>
        <v>DB1100,X1666.1 2415+P6-M13 1#刨片机重物分离电机 电机控制 星型</v>
      </c>
      <c r="S373">
        <v>0</v>
      </c>
      <c r="T373">
        <v>0</v>
      </c>
    </row>
    <row r="374" spans="1:20">
      <c r="A374" t="s">
        <v>530</v>
      </c>
      <c r="B374" s="11" t="str">
        <f t="shared" si="35"/>
        <v>CHP1</v>
      </c>
      <c r="C374" s="11" t="str">
        <f>VLOOKUP('intouch变量（离散）'!$A374,基本表格!$G:$Q,2,FALSE)</f>
        <v>2415+P6-M13 1#刨片机重物分离电机 电机控制 维修开关</v>
      </c>
      <c r="D374" t="s">
        <v>154</v>
      </c>
      <c r="E374" t="str">
        <f t="shared" si="31"/>
        <v>No</v>
      </c>
      <c r="F374" t="str">
        <f t="shared" si="32"/>
        <v>0</v>
      </c>
      <c r="G374" t="s">
        <v>154</v>
      </c>
      <c r="H374" t="s">
        <v>155</v>
      </c>
      <c r="I374" t="str">
        <f t="shared" si="33"/>
        <v/>
      </c>
      <c r="J374" t="str">
        <f t="shared" si="34"/>
        <v/>
      </c>
      <c r="K374" t="str">
        <f>VLOOKUP('intouch变量（离散）'!$A374,基本表格!$G:$Q,9,FALSE)</f>
        <v>On</v>
      </c>
      <c r="L374">
        <v>1</v>
      </c>
      <c r="M374" t="s">
        <v>156</v>
      </c>
      <c r="N374" t="s">
        <v>157</v>
      </c>
      <c r="O374" t="s">
        <v>158</v>
      </c>
      <c r="P374" t="str">
        <f>VLOOKUP('intouch变量（离散）'!$A374,基本表格!$G:$Q,3,FALSE)</f>
        <v>DB1100,X1666.2</v>
      </c>
      <c r="Q374" t="str">
        <f>VLOOKUP('intouch变量（离散）'!$A374,基本表格!$G:$Q,10,FALSE)</f>
        <v>Yes</v>
      </c>
      <c r="R374" t="str">
        <f t="shared" si="36"/>
        <v>DB1100,X1666.2 2415+P6-M13 1#刨片机重物分离电机 电机控制 维修开关</v>
      </c>
      <c r="S374">
        <v>0</v>
      </c>
      <c r="T374">
        <v>0</v>
      </c>
    </row>
    <row r="375" spans="1:20">
      <c r="A375" t="s">
        <v>531</v>
      </c>
      <c r="B375" s="11" t="str">
        <f t="shared" si="35"/>
        <v>CHP1</v>
      </c>
      <c r="C375" s="11" t="str">
        <f>VLOOKUP('intouch变量（离散）'!$A375,基本表格!$G:$Q,2,FALSE)</f>
        <v>2415+P6-M13 1#刨片机重物分离电机 电机控制 左跑偏2检测</v>
      </c>
      <c r="D375" t="s">
        <v>154</v>
      </c>
      <c r="E375" t="str">
        <f t="shared" si="31"/>
        <v>No</v>
      </c>
      <c r="F375" t="str">
        <f t="shared" si="32"/>
        <v>0</v>
      </c>
      <c r="G375" t="s">
        <v>154</v>
      </c>
      <c r="H375" t="s">
        <v>155</v>
      </c>
      <c r="I375" t="str">
        <f t="shared" si="33"/>
        <v/>
      </c>
      <c r="J375" t="str">
        <f t="shared" si="34"/>
        <v/>
      </c>
      <c r="K375" t="str">
        <f>VLOOKUP('intouch变量（离散）'!$A375,基本表格!$G:$Q,9,FALSE)</f>
        <v>None</v>
      </c>
      <c r="L375">
        <v>1</v>
      </c>
      <c r="M375" t="s">
        <v>156</v>
      </c>
      <c r="N375" t="s">
        <v>157</v>
      </c>
      <c r="O375" t="s">
        <v>158</v>
      </c>
      <c r="P375" t="str">
        <f>VLOOKUP('intouch变量（离散）'!$A375,基本表格!$G:$Q,3,FALSE)</f>
        <v>DB1100,X1666.3</v>
      </c>
      <c r="Q375" t="str">
        <f>VLOOKUP('intouch变量（离散）'!$A375,基本表格!$G:$Q,10,FALSE)</f>
        <v>Yes</v>
      </c>
      <c r="R375" t="str">
        <f t="shared" si="36"/>
        <v>DB1100,X1666.3 2415+P6-M13 1#刨片机重物分离电机 电机控制 左跑偏2检测</v>
      </c>
      <c r="S375">
        <v>0</v>
      </c>
      <c r="T375">
        <v>0</v>
      </c>
    </row>
    <row r="376" spans="1:20">
      <c r="A376" t="s">
        <v>532</v>
      </c>
      <c r="B376" s="11" t="str">
        <f t="shared" si="35"/>
        <v>CHP1</v>
      </c>
      <c r="C376" s="11" t="str">
        <f>VLOOKUP('intouch变量（离散）'!$A376,基本表格!$G:$Q,2,FALSE)</f>
        <v>2415+P6-M13 1#刨片机重物分离电机 电机控制 右跑偏2检测</v>
      </c>
      <c r="D376" t="s">
        <v>154</v>
      </c>
      <c r="E376" t="str">
        <f t="shared" si="31"/>
        <v>No</v>
      </c>
      <c r="F376" t="str">
        <f t="shared" si="32"/>
        <v>0</v>
      </c>
      <c r="G376" t="s">
        <v>154</v>
      </c>
      <c r="H376" t="s">
        <v>155</v>
      </c>
      <c r="I376" t="str">
        <f t="shared" si="33"/>
        <v/>
      </c>
      <c r="J376" t="str">
        <f t="shared" si="34"/>
        <v/>
      </c>
      <c r="K376" t="str">
        <f>VLOOKUP('intouch变量（离散）'!$A376,基本表格!$G:$Q,9,FALSE)</f>
        <v>None</v>
      </c>
      <c r="L376">
        <v>1</v>
      </c>
      <c r="M376" t="s">
        <v>156</v>
      </c>
      <c r="N376" t="s">
        <v>157</v>
      </c>
      <c r="O376" t="s">
        <v>158</v>
      </c>
      <c r="P376" t="str">
        <f>VLOOKUP('intouch变量（离散）'!$A376,基本表格!$G:$Q,3,FALSE)</f>
        <v>DB1100,X1666.4</v>
      </c>
      <c r="Q376" t="str">
        <f>VLOOKUP('intouch变量（离散）'!$A376,基本表格!$G:$Q,10,FALSE)</f>
        <v>Yes</v>
      </c>
      <c r="R376" t="str">
        <f t="shared" si="36"/>
        <v>DB1100,X1666.4 2415+P6-M13 1#刨片机重物分离电机 电机控制 右跑偏2检测</v>
      </c>
      <c r="S376">
        <v>0</v>
      </c>
      <c r="T376">
        <v>0</v>
      </c>
    </row>
    <row r="377" spans="1:20">
      <c r="A377" t="s">
        <v>533</v>
      </c>
      <c r="B377" s="11" t="str">
        <f t="shared" si="35"/>
        <v>CHP1</v>
      </c>
      <c r="C377" s="11" t="str">
        <f>VLOOKUP('intouch变量（离散）'!$A377,基本表格!$G:$Q,2,FALSE)</f>
        <v>2415+P6-M14 1#刨片机磁选电机 电机控制 使能</v>
      </c>
      <c r="D377" t="s">
        <v>154</v>
      </c>
      <c r="E377" t="str">
        <f t="shared" si="31"/>
        <v>No</v>
      </c>
      <c r="F377" t="str">
        <f t="shared" si="32"/>
        <v>0</v>
      </c>
      <c r="G377" t="s">
        <v>154</v>
      </c>
      <c r="H377" t="s">
        <v>155</v>
      </c>
      <c r="I377" t="str">
        <f t="shared" si="33"/>
        <v/>
      </c>
      <c r="J377" t="str">
        <f t="shared" si="34"/>
        <v/>
      </c>
      <c r="K377" t="str">
        <f>VLOOKUP('intouch变量（离散）'!$A377,基本表格!$G:$Q,9,FALSE)</f>
        <v>None</v>
      </c>
      <c r="L377">
        <v>1</v>
      </c>
      <c r="M377" t="s">
        <v>156</v>
      </c>
      <c r="N377" t="s">
        <v>157</v>
      </c>
      <c r="O377" t="s">
        <v>158</v>
      </c>
      <c r="P377" t="str">
        <f>VLOOKUP('intouch变量（离散）'!$A377,基本表格!$G:$Q,3,FALSE)</f>
        <v>DB1100,X1700.0</v>
      </c>
      <c r="Q377" t="str">
        <f>VLOOKUP('intouch变量（离散）'!$A377,基本表格!$G:$Q,10,FALSE)</f>
        <v>No</v>
      </c>
      <c r="R377" t="str">
        <f t="shared" si="36"/>
        <v>DB1100,X1700.0 2415+P6-M14 1#刨片机磁选电机 电机控制 使能</v>
      </c>
      <c r="S377">
        <v>0</v>
      </c>
      <c r="T377">
        <v>0</v>
      </c>
    </row>
    <row r="378" spans="1:20">
      <c r="A378" t="s">
        <v>534</v>
      </c>
      <c r="B378" s="11" t="str">
        <f t="shared" si="35"/>
        <v>CHP1</v>
      </c>
      <c r="C378" s="11" t="str">
        <f>VLOOKUP('intouch变量（离散）'!$A378,基本表格!$G:$Q,2,FALSE)</f>
        <v>2415+P6-M14 1#刨片机磁选电机 电机控制 手自动状态</v>
      </c>
      <c r="D378" t="s">
        <v>154</v>
      </c>
      <c r="E378" t="str">
        <f t="shared" si="31"/>
        <v>No</v>
      </c>
      <c r="F378" t="str">
        <f t="shared" si="32"/>
        <v>0</v>
      </c>
      <c r="G378" t="s">
        <v>154</v>
      </c>
      <c r="H378" t="s">
        <v>155</v>
      </c>
      <c r="I378" t="str">
        <f t="shared" si="33"/>
        <v/>
      </c>
      <c r="J378" t="str">
        <f t="shared" si="34"/>
        <v/>
      </c>
      <c r="K378" t="str">
        <f>VLOOKUP('intouch变量（离散）'!$A378,基本表格!$G:$Q,9,FALSE)</f>
        <v>None</v>
      </c>
      <c r="L378">
        <v>1</v>
      </c>
      <c r="M378" t="s">
        <v>156</v>
      </c>
      <c r="N378" t="s">
        <v>157</v>
      </c>
      <c r="O378" t="s">
        <v>158</v>
      </c>
      <c r="P378" t="str">
        <f>VLOOKUP('intouch变量（离散）'!$A378,基本表格!$G:$Q,3,FALSE)</f>
        <v>DB1100,X1700.3</v>
      </c>
      <c r="Q378" t="str">
        <f>VLOOKUP('intouch变量（离散）'!$A378,基本表格!$G:$Q,10,FALSE)</f>
        <v>Yes</v>
      </c>
      <c r="R378" t="str">
        <f t="shared" si="36"/>
        <v>DB1100,X1700.3 2415+P6-M14 1#刨片机磁选电机 电机控制 手自动状态</v>
      </c>
      <c r="S378">
        <v>0</v>
      </c>
      <c r="T378">
        <v>0</v>
      </c>
    </row>
    <row r="379" spans="1:20">
      <c r="A379" t="s">
        <v>535</v>
      </c>
      <c r="B379" s="11" t="str">
        <f t="shared" si="35"/>
        <v>CHP1</v>
      </c>
      <c r="C379" s="11" t="str">
        <f>VLOOKUP('intouch变量（离散）'!$A379,基本表格!$G:$Q,2,FALSE)</f>
        <v>2415+P6-M14 1#刨片机磁选电机 电机控制 本地/远程(检修/待机）</v>
      </c>
      <c r="D379" t="s">
        <v>154</v>
      </c>
      <c r="E379" t="str">
        <f t="shared" si="31"/>
        <v>No</v>
      </c>
      <c r="F379" t="str">
        <f t="shared" si="32"/>
        <v>0</v>
      </c>
      <c r="G379" t="s">
        <v>154</v>
      </c>
      <c r="H379" t="s">
        <v>155</v>
      </c>
      <c r="I379" t="str">
        <f t="shared" si="33"/>
        <v/>
      </c>
      <c r="J379" t="str">
        <f t="shared" si="34"/>
        <v/>
      </c>
      <c r="K379" t="str">
        <f>VLOOKUP('intouch变量（离散）'!$A379,基本表格!$G:$Q,9,FALSE)</f>
        <v>None</v>
      </c>
      <c r="L379">
        <v>1</v>
      </c>
      <c r="M379" t="s">
        <v>156</v>
      </c>
      <c r="N379" t="s">
        <v>157</v>
      </c>
      <c r="O379" t="s">
        <v>158</v>
      </c>
      <c r="P379" t="str">
        <f>VLOOKUP('intouch变量（离散）'!$A379,基本表格!$G:$Q,3,FALSE)</f>
        <v>DB1100,X1700.4</v>
      </c>
      <c r="Q379" t="str">
        <f>VLOOKUP('intouch变量（离散）'!$A379,基本表格!$G:$Q,10,FALSE)</f>
        <v>Yes</v>
      </c>
      <c r="R379" t="str">
        <f t="shared" si="36"/>
        <v>DB1100,X1700.4 2415+P6-M14 1#刨片机磁选电机 电机控制 本地/远程(检修/待机）</v>
      </c>
      <c r="S379">
        <v>0</v>
      </c>
      <c r="T379">
        <v>0</v>
      </c>
    </row>
    <row r="380" spans="1:20">
      <c r="A380" t="s">
        <v>536</v>
      </c>
      <c r="B380" s="11" t="str">
        <f t="shared" si="35"/>
        <v>CHP1</v>
      </c>
      <c r="C380" s="11" t="str">
        <f>VLOOKUP('intouch变量（离散）'!$A380,基本表格!$G:$Q,2,FALSE)</f>
        <v>2415+P6-M14 1#刨片机磁选电机 电机控制 开启_上位机(正转)</v>
      </c>
      <c r="D380" t="s">
        <v>154</v>
      </c>
      <c r="E380" t="str">
        <f t="shared" si="31"/>
        <v>No</v>
      </c>
      <c r="F380" t="str">
        <f t="shared" si="32"/>
        <v>0</v>
      </c>
      <c r="G380" t="s">
        <v>154</v>
      </c>
      <c r="H380" t="s">
        <v>155</v>
      </c>
      <c r="I380" t="str">
        <f t="shared" si="33"/>
        <v/>
      </c>
      <c r="J380" t="str">
        <f t="shared" si="34"/>
        <v/>
      </c>
      <c r="K380" t="str">
        <f>VLOOKUP('intouch变量（离散）'!$A380,基本表格!$G:$Q,9,FALSE)</f>
        <v>None</v>
      </c>
      <c r="L380">
        <v>1</v>
      </c>
      <c r="M380" t="s">
        <v>156</v>
      </c>
      <c r="N380" t="s">
        <v>157</v>
      </c>
      <c r="O380" t="s">
        <v>158</v>
      </c>
      <c r="P380" t="str">
        <f>VLOOKUP('intouch变量（离散）'!$A380,基本表格!$G:$Q,3,FALSE)</f>
        <v>DB1100,X1700.6</v>
      </c>
      <c r="Q380" t="str">
        <f>VLOOKUP('intouch变量（离散）'!$A380,基本表格!$G:$Q,10,FALSE)</f>
        <v>No</v>
      </c>
      <c r="R380" t="str">
        <f t="shared" si="36"/>
        <v>DB1100,X1700.6 2415+P6-M14 1#刨片机磁选电机 电机控制 开启_上位机(正转)</v>
      </c>
      <c r="S380">
        <v>0</v>
      </c>
      <c r="T380">
        <v>0</v>
      </c>
    </row>
    <row r="381" spans="1:20">
      <c r="A381" t="s">
        <v>537</v>
      </c>
      <c r="B381" s="11" t="str">
        <f t="shared" si="35"/>
        <v>CHP1</v>
      </c>
      <c r="C381" s="11" t="str">
        <f>VLOOKUP('intouch变量（离散）'!$A381,基本表格!$G:$Q,2,FALSE)</f>
        <v>2415+P6-M14 1#刨片机磁选电机 电机控制 停止_上位机(反转)</v>
      </c>
      <c r="D381" t="s">
        <v>154</v>
      </c>
      <c r="E381" t="str">
        <f t="shared" si="31"/>
        <v>No</v>
      </c>
      <c r="F381" t="str">
        <f t="shared" si="32"/>
        <v>0</v>
      </c>
      <c r="G381" t="s">
        <v>154</v>
      </c>
      <c r="H381" t="s">
        <v>155</v>
      </c>
      <c r="I381" t="str">
        <f t="shared" si="33"/>
        <v/>
      </c>
      <c r="J381" t="str">
        <f t="shared" si="34"/>
        <v/>
      </c>
      <c r="K381" t="str">
        <f>VLOOKUP('intouch变量（离散）'!$A381,基本表格!$G:$Q,9,FALSE)</f>
        <v>None</v>
      </c>
      <c r="L381">
        <v>1</v>
      </c>
      <c r="M381" t="s">
        <v>156</v>
      </c>
      <c r="N381" t="s">
        <v>157</v>
      </c>
      <c r="O381" t="s">
        <v>158</v>
      </c>
      <c r="P381" t="str">
        <f>VLOOKUP('intouch变量（离散）'!$A381,基本表格!$G:$Q,3,FALSE)</f>
        <v>DB1100,X1701.0</v>
      </c>
      <c r="Q381" t="str">
        <f>VLOOKUP('intouch变量（离散）'!$A381,基本表格!$G:$Q,10,FALSE)</f>
        <v>No</v>
      </c>
      <c r="R381" t="str">
        <f t="shared" si="36"/>
        <v>DB1100,X1701.0 2415+P6-M14 1#刨片机磁选电机 电机控制 停止_上位机(反转)</v>
      </c>
      <c r="S381">
        <v>0</v>
      </c>
      <c r="T381">
        <v>0</v>
      </c>
    </row>
    <row r="382" spans="1:20">
      <c r="A382" t="s">
        <v>538</v>
      </c>
      <c r="B382" s="11" t="str">
        <f t="shared" si="35"/>
        <v>CHP1</v>
      </c>
      <c r="C382" s="11" t="str">
        <f>VLOOKUP('intouch变量（离散）'!$A382,基本表格!$G:$Q,2,FALSE)</f>
        <v>2415+P6-M14 1#刨片机磁选电机 电机控制 通风扇</v>
      </c>
      <c r="D382" t="s">
        <v>154</v>
      </c>
      <c r="E382" t="str">
        <f t="shared" si="31"/>
        <v>No</v>
      </c>
      <c r="F382" t="str">
        <f t="shared" si="32"/>
        <v>0</v>
      </c>
      <c r="G382" t="s">
        <v>154</v>
      </c>
      <c r="H382" t="s">
        <v>155</v>
      </c>
      <c r="I382" t="str">
        <f t="shared" si="33"/>
        <v/>
      </c>
      <c r="J382" t="str">
        <f t="shared" si="34"/>
        <v/>
      </c>
      <c r="K382" t="str">
        <f>VLOOKUP('intouch变量（离散）'!$A382,基本表格!$G:$Q,9,FALSE)</f>
        <v>None</v>
      </c>
      <c r="L382">
        <v>1</v>
      </c>
      <c r="M382" t="s">
        <v>156</v>
      </c>
      <c r="N382" t="s">
        <v>157</v>
      </c>
      <c r="O382" t="s">
        <v>158</v>
      </c>
      <c r="P382" t="str">
        <f>VLOOKUP('intouch变量（离散）'!$A382,基本表格!$G:$Q,3,FALSE)</f>
        <v>DB1100,X1701.1</v>
      </c>
      <c r="Q382" t="str">
        <f>VLOOKUP('intouch变量（离散）'!$A382,基本表格!$G:$Q,10,FALSE)</f>
        <v>Yes</v>
      </c>
      <c r="R382" t="str">
        <f t="shared" si="36"/>
        <v>DB1100,X1701.1 2415+P6-M14 1#刨片机磁选电机 电机控制 通风扇</v>
      </c>
      <c r="S382">
        <v>0</v>
      </c>
      <c r="T382">
        <v>0</v>
      </c>
    </row>
    <row r="383" spans="1:20">
      <c r="A383" t="s">
        <v>539</v>
      </c>
      <c r="B383" s="11" t="str">
        <f t="shared" si="35"/>
        <v>CHP1</v>
      </c>
      <c r="C383" s="11" t="str">
        <f>VLOOKUP('intouch变量（离散）'!$A383,基本表格!$G:$Q,2,FALSE)</f>
        <v>2415+P6-M14 1#刨片机磁选电机 电机控制 电机(正转）</v>
      </c>
      <c r="D383" t="s">
        <v>154</v>
      </c>
      <c r="E383" t="str">
        <f t="shared" si="31"/>
        <v>No</v>
      </c>
      <c r="F383" t="str">
        <f t="shared" si="32"/>
        <v>0</v>
      </c>
      <c r="G383" t="s">
        <v>154</v>
      </c>
      <c r="H383" t="s">
        <v>155</v>
      </c>
      <c r="I383" t="str">
        <f t="shared" si="33"/>
        <v/>
      </c>
      <c r="J383" t="str">
        <f t="shared" si="34"/>
        <v/>
      </c>
      <c r="K383" t="str">
        <f>VLOOKUP('intouch变量（离散）'!$A383,基本表格!$G:$Q,9,FALSE)</f>
        <v>None</v>
      </c>
      <c r="L383">
        <v>1</v>
      </c>
      <c r="M383" t="s">
        <v>156</v>
      </c>
      <c r="N383" t="s">
        <v>157</v>
      </c>
      <c r="O383" t="s">
        <v>158</v>
      </c>
      <c r="P383" t="str">
        <f>VLOOKUP('intouch变量（离散）'!$A383,基本表格!$G:$Q,3,FALSE)</f>
        <v>DB1100,X1701.2</v>
      </c>
      <c r="Q383" t="str">
        <f>VLOOKUP('intouch变量（离散）'!$A383,基本表格!$G:$Q,10,FALSE)</f>
        <v>Yes</v>
      </c>
      <c r="R383" t="str">
        <f t="shared" si="36"/>
        <v>DB1100,X1701.2 2415+P6-M14 1#刨片机磁选电机 电机控制 电机(正转）</v>
      </c>
      <c r="S383">
        <v>0</v>
      </c>
      <c r="T383">
        <v>0</v>
      </c>
    </row>
    <row r="384" spans="1:20">
      <c r="A384" t="s">
        <v>540</v>
      </c>
      <c r="B384" s="11" t="str">
        <f t="shared" si="35"/>
        <v>CHP1</v>
      </c>
      <c r="C384" s="11" t="str">
        <f>VLOOKUP('intouch变量（离散）'!$A384,基本表格!$G:$Q,2,FALSE)</f>
        <v>2415+P6-M14 1#刨片机磁选电机 电机控制 电机过载</v>
      </c>
      <c r="D384" t="s">
        <v>154</v>
      </c>
      <c r="E384" t="str">
        <f t="shared" si="31"/>
        <v>No</v>
      </c>
      <c r="F384" t="str">
        <f t="shared" si="32"/>
        <v>0</v>
      </c>
      <c r="G384" t="s">
        <v>154</v>
      </c>
      <c r="H384" t="s">
        <v>155</v>
      </c>
      <c r="I384" t="str">
        <f t="shared" si="33"/>
        <v/>
      </c>
      <c r="J384" t="str">
        <f t="shared" si="34"/>
        <v/>
      </c>
      <c r="K384" t="str">
        <f>VLOOKUP('intouch变量（离散）'!$A384,基本表格!$G:$Q,9,FALSE)</f>
        <v>On</v>
      </c>
      <c r="L384">
        <v>1</v>
      </c>
      <c r="M384" t="s">
        <v>156</v>
      </c>
      <c r="N384" t="s">
        <v>157</v>
      </c>
      <c r="O384" t="s">
        <v>158</v>
      </c>
      <c r="P384" t="str">
        <f>VLOOKUP('intouch变量（离散）'!$A384,基本表格!$G:$Q,3,FALSE)</f>
        <v>DB1100,X1701.3</v>
      </c>
      <c r="Q384" t="str">
        <f>VLOOKUP('intouch变量（离散）'!$A384,基本表格!$G:$Q,10,FALSE)</f>
        <v>Yes</v>
      </c>
      <c r="R384" t="str">
        <f t="shared" si="36"/>
        <v>DB1100,X1701.3 2415+P6-M14 1#刨片机磁选电机 电机控制 电机过载</v>
      </c>
      <c r="S384">
        <v>0</v>
      </c>
      <c r="T384">
        <v>0</v>
      </c>
    </row>
    <row r="385" spans="1:20">
      <c r="A385" t="s">
        <v>541</v>
      </c>
      <c r="B385" s="11" t="str">
        <f t="shared" si="35"/>
        <v>CHP1</v>
      </c>
      <c r="C385" s="11" t="str">
        <f>VLOOKUP('intouch变量（离散）'!$A385,基本表格!$G:$Q,2,FALSE)</f>
        <v>2415+P6-M14 1#刨片机磁选电机 电机控制 风扇过载</v>
      </c>
      <c r="D385" t="s">
        <v>154</v>
      </c>
      <c r="E385" t="str">
        <f t="shared" si="31"/>
        <v>No</v>
      </c>
      <c r="F385" t="str">
        <f t="shared" si="32"/>
        <v>0</v>
      </c>
      <c r="G385" t="s">
        <v>154</v>
      </c>
      <c r="H385" t="s">
        <v>155</v>
      </c>
      <c r="I385" t="str">
        <f t="shared" si="33"/>
        <v/>
      </c>
      <c r="J385" t="str">
        <f t="shared" si="34"/>
        <v/>
      </c>
      <c r="K385" t="str">
        <f>VLOOKUP('intouch变量（离散）'!$A385,基本表格!$G:$Q,9,FALSE)</f>
        <v>On</v>
      </c>
      <c r="L385">
        <v>1</v>
      </c>
      <c r="M385" t="s">
        <v>156</v>
      </c>
      <c r="N385" t="s">
        <v>157</v>
      </c>
      <c r="O385" t="s">
        <v>158</v>
      </c>
      <c r="P385" t="str">
        <f>VLOOKUP('intouch变量（离散）'!$A385,基本表格!$G:$Q,3,FALSE)</f>
        <v>DB1100,X1701.4</v>
      </c>
      <c r="Q385" t="str">
        <f>VLOOKUP('intouch变量（离散）'!$A385,基本表格!$G:$Q,10,FALSE)</f>
        <v>Yes</v>
      </c>
      <c r="R385" t="str">
        <f t="shared" si="36"/>
        <v>DB1100,X1701.4 2415+P6-M14 1#刨片机磁选电机 电机控制 风扇过载</v>
      </c>
      <c r="S385">
        <v>0</v>
      </c>
      <c r="T385">
        <v>0</v>
      </c>
    </row>
    <row r="386" spans="1:20">
      <c r="A386" t="s">
        <v>542</v>
      </c>
      <c r="B386" s="11" t="str">
        <f t="shared" si="35"/>
        <v>CHP1</v>
      </c>
      <c r="C386" s="11" t="str">
        <f>VLOOKUP('intouch变量（离散）'!$A386,基本表格!$G:$Q,2,FALSE)</f>
        <v>2415+P6-M14 1#刨片机磁选电机 电机控制 电机运行指示</v>
      </c>
      <c r="D386" t="s">
        <v>154</v>
      </c>
      <c r="E386" t="str">
        <f t="shared" si="31"/>
        <v>No</v>
      </c>
      <c r="F386" t="str">
        <f t="shared" si="32"/>
        <v>0</v>
      </c>
      <c r="G386" t="s">
        <v>154</v>
      </c>
      <c r="H386" t="s">
        <v>155</v>
      </c>
      <c r="I386" t="str">
        <f t="shared" si="33"/>
        <v/>
      </c>
      <c r="J386" t="str">
        <f t="shared" si="34"/>
        <v/>
      </c>
      <c r="K386" t="str">
        <f>VLOOKUP('intouch变量（离散）'!$A386,基本表格!$G:$Q,9,FALSE)</f>
        <v>None</v>
      </c>
      <c r="L386">
        <v>1</v>
      </c>
      <c r="M386" t="s">
        <v>156</v>
      </c>
      <c r="N386" t="s">
        <v>157</v>
      </c>
      <c r="O386" t="s">
        <v>158</v>
      </c>
      <c r="P386" t="str">
        <f>VLOOKUP('intouch变量（离散）'!$A386,基本表格!$G:$Q,3,FALSE)</f>
        <v>DB1100,X1701.5</v>
      </c>
      <c r="Q386" t="str">
        <f>VLOOKUP('intouch变量（离散）'!$A386,基本表格!$G:$Q,10,FALSE)</f>
        <v>Yes</v>
      </c>
      <c r="R386" t="str">
        <f t="shared" si="36"/>
        <v>DB1100,X1701.5 2415+P6-M14 1#刨片机磁选电机 电机控制 电机运行指示</v>
      </c>
      <c r="S386">
        <v>0</v>
      </c>
      <c r="T386">
        <v>0</v>
      </c>
    </row>
    <row r="387" spans="1:20">
      <c r="A387" t="s">
        <v>543</v>
      </c>
      <c r="B387" s="11" t="str">
        <f t="shared" si="35"/>
        <v>CHP1</v>
      </c>
      <c r="C387" s="11" t="str">
        <f>VLOOKUP('intouch变量（离散）'!$A387,基本表格!$G:$Q,2,FALSE)</f>
        <v>2415+P6-M14 1#刨片机磁选电机 电机控制 断链报警</v>
      </c>
      <c r="D387" t="s">
        <v>154</v>
      </c>
      <c r="E387" t="str">
        <f t="shared" ref="E387:E450" si="37">IF(RIGHT($A387,2)="EN","Yes","No")</f>
        <v>No</v>
      </c>
      <c r="F387" t="str">
        <f t="shared" ref="F387:F450" si="38">IF(RIGHT($A387,2)="EN","900","0")</f>
        <v>0</v>
      </c>
      <c r="G387" t="s">
        <v>154</v>
      </c>
      <c r="H387" t="s">
        <v>155</v>
      </c>
      <c r="I387" t="str">
        <f t="shared" ref="I387:I450" si="39">IF(RIGHT($A387,2)="EN","禁用","")</f>
        <v/>
      </c>
      <c r="J387" t="str">
        <f t="shared" ref="J387:J450" si="40">IF(RIGHT($A387,2)="EN","启用","")</f>
        <v/>
      </c>
      <c r="K387" t="str">
        <f>VLOOKUP('intouch变量（离散）'!$A387,基本表格!$G:$Q,9,FALSE)</f>
        <v>On</v>
      </c>
      <c r="L387">
        <v>1</v>
      </c>
      <c r="M387" t="s">
        <v>156</v>
      </c>
      <c r="N387" t="s">
        <v>157</v>
      </c>
      <c r="O387" t="s">
        <v>158</v>
      </c>
      <c r="P387" t="str">
        <f>VLOOKUP('intouch变量（离散）'!$A387,基本表格!$G:$Q,3,FALSE)</f>
        <v>DB1100,X1701.6</v>
      </c>
      <c r="Q387" t="str">
        <f>VLOOKUP('intouch变量（离散）'!$A387,基本表格!$G:$Q,10,FALSE)</f>
        <v>Yes</v>
      </c>
      <c r="R387" t="str">
        <f t="shared" si="36"/>
        <v>DB1100,X1701.6 2415+P6-M14 1#刨片机磁选电机 电机控制 断链报警</v>
      </c>
      <c r="S387">
        <v>0</v>
      </c>
      <c r="T387">
        <v>0</v>
      </c>
    </row>
    <row r="388" spans="1:20">
      <c r="A388" t="s">
        <v>544</v>
      </c>
      <c r="B388" s="11" t="str">
        <f t="shared" si="35"/>
        <v>CHP1</v>
      </c>
      <c r="C388" s="11" t="str">
        <f>VLOOKUP('intouch变量（离散）'!$A388,基本表格!$G:$Q,2,FALSE)</f>
        <v>2415+P6-M14 1#刨片机磁选电机 电机控制 断链检测</v>
      </c>
      <c r="D388" t="s">
        <v>154</v>
      </c>
      <c r="E388" t="str">
        <f t="shared" si="37"/>
        <v>No</v>
      </c>
      <c r="F388" t="str">
        <f t="shared" si="38"/>
        <v>0</v>
      </c>
      <c r="G388" t="s">
        <v>154</v>
      </c>
      <c r="H388" t="s">
        <v>155</v>
      </c>
      <c r="I388" t="str">
        <f t="shared" si="39"/>
        <v/>
      </c>
      <c r="J388" t="str">
        <f t="shared" si="40"/>
        <v/>
      </c>
      <c r="K388" t="str">
        <f>VLOOKUP('intouch变量（离散）'!$A388,基本表格!$G:$Q,9,FALSE)</f>
        <v>None</v>
      </c>
      <c r="L388">
        <v>1</v>
      </c>
      <c r="M388" t="s">
        <v>156</v>
      </c>
      <c r="N388" t="s">
        <v>157</v>
      </c>
      <c r="O388" t="s">
        <v>158</v>
      </c>
      <c r="P388" t="str">
        <f>VLOOKUP('intouch变量（离散）'!$A388,基本表格!$G:$Q,3,FALSE)</f>
        <v>DB1100,X1701.7</v>
      </c>
      <c r="Q388" t="str">
        <f>VLOOKUP('intouch变量（离散）'!$A388,基本表格!$G:$Q,10,FALSE)</f>
        <v>Yes</v>
      </c>
      <c r="R388" t="str">
        <f t="shared" si="36"/>
        <v>DB1100,X1701.7 2415+P6-M14 1#刨片机磁选电机 电机控制 断链检测</v>
      </c>
      <c r="S388">
        <v>0</v>
      </c>
      <c r="T388">
        <v>0</v>
      </c>
    </row>
    <row r="389" spans="1:20">
      <c r="A389" t="s">
        <v>545</v>
      </c>
      <c r="B389" s="11" t="str">
        <f t="shared" ref="B389:B452" si="41">LEFT(A389,4)</f>
        <v>CHP1</v>
      </c>
      <c r="C389" s="11" t="str">
        <f>VLOOKUP('intouch变量（离散）'!$A389,基本表格!$G:$Q,2,FALSE)</f>
        <v>2415+P6-M14 1#刨片机磁选电机 电机控制 复位</v>
      </c>
      <c r="D389" t="s">
        <v>154</v>
      </c>
      <c r="E389" t="str">
        <f t="shared" si="37"/>
        <v>No</v>
      </c>
      <c r="F389" t="str">
        <f t="shared" si="38"/>
        <v>0</v>
      </c>
      <c r="G389" t="s">
        <v>154</v>
      </c>
      <c r="H389" t="s">
        <v>155</v>
      </c>
      <c r="I389" t="str">
        <f t="shared" si="39"/>
        <v/>
      </c>
      <c r="J389" t="str">
        <f t="shared" si="40"/>
        <v/>
      </c>
      <c r="K389" t="str">
        <f>VLOOKUP('intouch变量（离散）'!$A389,基本表格!$G:$Q,9,FALSE)</f>
        <v>None</v>
      </c>
      <c r="L389">
        <v>1</v>
      </c>
      <c r="M389" t="s">
        <v>156</v>
      </c>
      <c r="N389" t="s">
        <v>157</v>
      </c>
      <c r="O389" t="s">
        <v>158</v>
      </c>
      <c r="P389" t="str">
        <f>VLOOKUP('intouch变量（离散）'!$A389,基本表格!$G:$Q,3,FALSE)</f>
        <v>DB1100,X1702.0</v>
      </c>
      <c r="Q389" t="str">
        <f>VLOOKUP('intouch变量（离散）'!$A389,基本表格!$G:$Q,10,FALSE)</f>
        <v>No</v>
      </c>
      <c r="R389" t="str">
        <f t="shared" ref="R389:R452" si="42">P389&amp;" "&amp;C389</f>
        <v>DB1100,X1702.0 2415+P6-M14 1#刨片机磁选电机 电机控制 复位</v>
      </c>
      <c r="S389">
        <v>0</v>
      </c>
      <c r="T389">
        <v>0</v>
      </c>
    </row>
    <row r="390" spans="1:20">
      <c r="A390" t="s">
        <v>546</v>
      </c>
      <c r="B390" s="11" t="str">
        <f t="shared" si="41"/>
        <v>CHP1</v>
      </c>
      <c r="C390" s="11" t="str">
        <f>VLOOKUP('intouch变量（离散）'!$A390,基本表格!$G:$Q,2,FALSE)</f>
        <v>2415+P6-M14 1#刨片机磁选电机 电机控制 断链保护使能</v>
      </c>
      <c r="D390" t="s">
        <v>154</v>
      </c>
      <c r="E390" t="str">
        <f t="shared" si="37"/>
        <v>Yes</v>
      </c>
      <c r="F390" t="str">
        <f t="shared" si="38"/>
        <v>900</v>
      </c>
      <c r="G390" t="s">
        <v>154</v>
      </c>
      <c r="H390" t="s">
        <v>155</v>
      </c>
      <c r="I390" t="str">
        <f t="shared" si="39"/>
        <v>禁用</v>
      </c>
      <c r="J390" t="str">
        <f t="shared" si="40"/>
        <v>启用</v>
      </c>
      <c r="K390" t="str">
        <f>VLOOKUP('intouch变量（离散）'!$A390,基本表格!$G:$Q,9,FALSE)</f>
        <v>None</v>
      </c>
      <c r="L390">
        <v>1</v>
      </c>
      <c r="M390" t="s">
        <v>156</v>
      </c>
      <c r="N390" t="s">
        <v>157</v>
      </c>
      <c r="O390" t="s">
        <v>158</v>
      </c>
      <c r="P390" t="str">
        <f>VLOOKUP('intouch变量（离散）'!$A390,基本表格!$G:$Q,3,FALSE)</f>
        <v>DB1100,X1702.1</v>
      </c>
      <c r="Q390" t="str">
        <f>VLOOKUP('intouch变量（离散）'!$A390,基本表格!$G:$Q,10,FALSE)</f>
        <v>No</v>
      </c>
      <c r="R390" t="str">
        <f t="shared" si="42"/>
        <v>DB1100,X1702.1 2415+P6-M14 1#刨片机磁选电机 电机控制 断链保护使能</v>
      </c>
      <c r="S390">
        <v>0</v>
      </c>
      <c r="T390">
        <v>0</v>
      </c>
    </row>
    <row r="391" spans="1:20">
      <c r="A391" t="s">
        <v>547</v>
      </c>
      <c r="B391" s="11" t="str">
        <f t="shared" si="41"/>
        <v>CHP1</v>
      </c>
      <c r="C391" s="11" t="str">
        <f>VLOOKUP('intouch变量（离散）'!$A391,基本表格!$G:$Q,2,FALSE)</f>
        <v>2415+P6-M14 1#刨片机磁选电机 电机控制 断链导致停机</v>
      </c>
      <c r="D391" t="s">
        <v>154</v>
      </c>
      <c r="E391" t="str">
        <f t="shared" si="37"/>
        <v>No</v>
      </c>
      <c r="F391" t="str">
        <f t="shared" si="38"/>
        <v>0</v>
      </c>
      <c r="G391" t="s">
        <v>154</v>
      </c>
      <c r="H391" t="s">
        <v>155</v>
      </c>
      <c r="I391" t="str">
        <f t="shared" si="39"/>
        <v/>
      </c>
      <c r="J391" t="str">
        <f t="shared" si="40"/>
        <v/>
      </c>
      <c r="K391" t="str">
        <f>VLOOKUP('intouch变量（离散）'!$A391,基本表格!$G:$Q,9,FALSE)</f>
        <v>On</v>
      </c>
      <c r="L391">
        <v>1</v>
      </c>
      <c r="M391" t="s">
        <v>156</v>
      </c>
      <c r="N391" t="s">
        <v>157</v>
      </c>
      <c r="O391" t="s">
        <v>158</v>
      </c>
      <c r="P391" t="str">
        <f>VLOOKUP('intouch变量（离散）'!$A391,基本表格!$G:$Q,3,FALSE)</f>
        <v>DB1100,X1702.2</v>
      </c>
      <c r="Q391" t="str">
        <f>VLOOKUP('intouch变量（离散）'!$A391,基本表格!$G:$Q,10,FALSE)</f>
        <v>Yes</v>
      </c>
      <c r="R391" t="str">
        <f t="shared" si="42"/>
        <v>DB1100,X1702.2 2415+P6-M14 1#刨片机磁选电机 电机控制 断链导致停机</v>
      </c>
      <c r="S391">
        <v>0</v>
      </c>
      <c r="T391">
        <v>0</v>
      </c>
    </row>
    <row r="392" spans="1:20">
      <c r="A392" t="s">
        <v>548</v>
      </c>
      <c r="B392" s="11" t="str">
        <f t="shared" si="41"/>
        <v>CHP1</v>
      </c>
      <c r="C392" s="11" t="str">
        <f>VLOOKUP('intouch变量（离散）'!$A392,基本表格!$G:$Q,2,FALSE)</f>
        <v>2415+P6-M14 1#刨片机磁选电机 电机控制 电机(反转）</v>
      </c>
      <c r="D392" t="s">
        <v>154</v>
      </c>
      <c r="E392" t="str">
        <f t="shared" si="37"/>
        <v>No</v>
      </c>
      <c r="F392" t="str">
        <f t="shared" si="38"/>
        <v>0</v>
      </c>
      <c r="G392" t="s">
        <v>154</v>
      </c>
      <c r="H392" t="s">
        <v>155</v>
      </c>
      <c r="I392" t="str">
        <f t="shared" si="39"/>
        <v/>
      </c>
      <c r="J392" t="str">
        <f t="shared" si="40"/>
        <v/>
      </c>
      <c r="K392" t="str">
        <f>VLOOKUP('intouch变量（离散）'!$A392,基本表格!$G:$Q,9,FALSE)</f>
        <v>None</v>
      </c>
      <c r="L392">
        <v>1</v>
      </c>
      <c r="M392" t="s">
        <v>156</v>
      </c>
      <c r="N392" t="s">
        <v>157</v>
      </c>
      <c r="O392" t="s">
        <v>158</v>
      </c>
      <c r="P392" t="str">
        <f>VLOOKUP('intouch变量（离散）'!$A392,基本表格!$G:$Q,3,FALSE)</f>
        <v>DB1100,X1702.3</v>
      </c>
      <c r="Q392" t="str">
        <f>VLOOKUP('intouch变量（离散）'!$A392,基本表格!$G:$Q,10,FALSE)</f>
        <v>Yes</v>
      </c>
      <c r="R392" t="str">
        <f t="shared" si="42"/>
        <v>DB1100,X1702.3 2415+P6-M14 1#刨片机磁选电机 电机控制 电机(反转）</v>
      </c>
      <c r="S392">
        <v>0</v>
      </c>
      <c r="T392">
        <v>0</v>
      </c>
    </row>
    <row r="393" spans="1:20">
      <c r="A393" t="s">
        <v>549</v>
      </c>
      <c r="B393" s="11" t="str">
        <f t="shared" si="41"/>
        <v>CHP1</v>
      </c>
      <c r="C393" s="11" t="str">
        <f>VLOOKUP('intouch变量（离散）'!$A393,基本表格!$G:$Q,2,FALSE)</f>
        <v>2415+P6-M14 1#刨片机磁选电机 电机控制 本地</v>
      </c>
      <c r="D393" t="s">
        <v>154</v>
      </c>
      <c r="E393" t="str">
        <f t="shared" si="37"/>
        <v>No</v>
      </c>
      <c r="F393" t="str">
        <f t="shared" si="38"/>
        <v>0</v>
      </c>
      <c r="G393" t="s">
        <v>154</v>
      </c>
      <c r="H393" t="s">
        <v>155</v>
      </c>
      <c r="I393" t="str">
        <f t="shared" si="39"/>
        <v/>
      </c>
      <c r="J393" t="str">
        <f t="shared" si="40"/>
        <v/>
      </c>
      <c r="K393" t="str">
        <f>VLOOKUP('intouch变量（离散）'!$A393,基本表格!$G:$Q,9,FALSE)</f>
        <v>None</v>
      </c>
      <c r="L393">
        <v>1</v>
      </c>
      <c r="M393" t="s">
        <v>156</v>
      </c>
      <c r="N393" t="s">
        <v>157</v>
      </c>
      <c r="O393" t="s">
        <v>158</v>
      </c>
      <c r="P393" t="str">
        <f>VLOOKUP('intouch变量（离散）'!$A393,基本表格!$G:$Q,3,FALSE)</f>
        <v>DB1100,X1702.4</v>
      </c>
      <c r="Q393" t="str">
        <f>VLOOKUP('intouch变量（离散）'!$A393,基本表格!$G:$Q,10,FALSE)</f>
        <v>Yes</v>
      </c>
      <c r="R393" t="str">
        <f t="shared" si="42"/>
        <v>DB1100,X1702.4 2415+P6-M14 1#刨片机磁选电机 电机控制 本地</v>
      </c>
      <c r="S393">
        <v>0</v>
      </c>
      <c r="T393">
        <v>0</v>
      </c>
    </row>
    <row r="394" spans="1:20">
      <c r="A394" t="s">
        <v>550</v>
      </c>
      <c r="B394" s="11" t="str">
        <f t="shared" si="41"/>
        <v>CHP1</v>
      </c>
      <c r="C394" s="11" t="str">
        <f>VLOOKUP('intouch变量（离散）'!$A394,基本表格!$G:$Q,2,FALSE)</f>
        <v>2415+P6-M14 1#刨片机磁选电机 电机控制 远程</v>
      </c>
      <c r="D394" t="s">
        <v>154</v>
      </c>
      <c r="E394" t="str">
        <f t="shared" si="37"/>
        <v>No</v>
      </c>
      <c r="F394" t="str">
        <f t="shared" si="38"/>
        <v>0</v>
      </c>
      <c r="G394" t="s">
        <v>154</v>
      </c>
      <c r="H394" t="s">
        <v>155</v>
      </c>
      <c r="I394" t="str">
        <f t="shared" si="39"/>
        <v/>
      </c>
      <c r="J394" t="str">
        <f t="shared" si="40"/>
        <v/>
      </c>
      <c r="K394" t="str">
        <f>VLOOKUP('intouch变量（离散）'!$A394,基本表格!$G:$Q,9,FALSE)</f>
        <v>None</v>
      </c>
      <c r="L394">
        <v>1</v>
      </c>
      <c r="M394" t="s">
        <v>156</v>
      </c>
      <c r="N394" t="s">
        <v>157</v>
      </c>
      <c r="O394" t="s">
        <v>158</v>
      </c>
      <c r="P394" t="str">
        <f>VLOOKUP('intouch变量（离散）'!$A394,基本表格!$G:$Q,3,FALSE)</f>
        <v>DB1100,X1702.5</v>
      </c>
      <c r="Q394" t="str">
        <f>VLOOKUP('intouch变量（离散）'!$A394,基本表格!$G:$Q,10,FALSE)</f>
        <v>Yes</v>
      </c>
      <c r="R394" t="str">
        <f t="shared" si="42"/>
        <v>DB1100,X1702.5 2415+P6-M14 1#刨片机磁选电机 电机控制 远程</v>
      </c>
      <c r="S394">
        <v>0</v>
      </c>
      <c r="T394">
        <v>0</v>
      </c>
    </row>
    <row r="395" spans="1:20">
      <c r="A395" t="s">
        <v>551</v>
      </c>
      <c r="B395" s="11" t="str">
        <f t="shared" si="41"/>
        <v>CHP1</v>
      </c>
      <c r="C395" s="11" t="str">
        <f>VLOOKUP('intouch变量（离散）'!$A395,基本表格!$G:$Q,2,FALSE)</f>
        <v>2415+P6-M14 1#刨片机磁选电机 电机控制 堵料报警</v>
      </c>
      <c r="D395" t="s">
        <v>154</v>
      </c>
      <c r="E395" t="str">
        <f t="shared" si="37"/>
        <v>No</v>
      </c>
      <c r="F395" t="str">
        <f t="shared" si="38"/>
        <v>0</v>
      </c>
      <c r="G395" t="s">
        <v>154</v>
      </c>
      <c r="H395" t="s">
        <v>155</v>
      </c>
      <c r="I395" t="str">
        <f t="shared" si="39"/>
        <v/>
      </c>
      <c r="J395" t="str">
        <f t="shared" si="40"/>
        <v/>
      </c>
      <c r="K395" t="str">
        <f>VLOOKUP('intouch变量（离散）'!$A395,基本表格!$G:$Q,9,FALSE)</f>
        <v>On</v>
      </c>
      <c r="L395">
        <v>1</v>
      </c>
      <c r="M395" t="s">
        <v>156</v>
      </c>
      <c r="N395" t="s">
        <v>157</v>
      </c>
      <c r="O395" t="s">
        <v>158</v>
      </c>
      <c r="P395" t="str">
        <f>VLOOKUP('intouch变量（离散）'!$A395,基本表格!$G:$Q,3,FALSE)</f>
        <v>DB1100,X1702.6</v>
      </c>
      <c r="Q395" t="str">
        <f>VLOOKUP('intouch变量（离散）'!$A395,基本表格!$G:$Q,10,FALSE)</f>
        <v>Yes</v>
      </c>
      <c r="R395" t="str">
        <f t="shared" si="42"/>
        <v>DB1100,X1702.6 2415+P6-M14 1#刨片机磁选电机 电机控制 堵料报警</v>
      </c>
      <c r="S395">
        <v>0</v>
      </c>
      <c r="T395">
        <v>0</v>
      </c>
    </row>
    <row r="396" spans="1:20">
      <c r="A396" t="s">
        <v>552</v>
      </c>
      <c r="B396" s="11" t="str">
        <f t="shared" si="41"/>
        <v>CHP1</v>
      </c>
      <c r="C396" s="11" t="str">
        <f>VLOOKUP('intouch变量（离散）'!$A396,基本表格!$G:$Q,2,FALSE)</f>
        <v>2415+P6-M14 1#刨片机磁选电机 电机控制 堵料检测</v>
      </c>
      <c r="D396" t="s">
        <v>154</v>
      </c>
      <c r="E396" t="str">
        <f t="shared" si="37"/>
        <v>No</v>
      </c>
      <c r="F396" t="str">
        <f t="shared" si="38"/>
        <v>0</v>
      </c>
      <c r="G396" t="s">
        <v>154</v>
      </c>
      <c r="H396" t="s">
        <v>155</v>
      </c>
      <c r="I396" t="str">
        <f t="shared" si="39"/>
        <v/>
      </c>
      <c r="J396" t="str">
        <f t="shared" si="40"/>
        <v/>
      </c>
      <c r="K396" t="str">
        <f>VLOOKUP('intouch变量（离散）'!$A396,基本表格!$G:$Q,9,FALSE)</f>
        <v>None</v>
      </c>
      <c r="L396">
        <v>1</v>
      </c>
      <c r="M396" t="s">
        <v>156</v>
      </c>
      <c r="N396" t="s">
        <v>157</v>
      </c>
      <c r="O396" t="s">
        <v>158</v>
      </c>
      <c r="P396" t="str">
        <f>VLOOKUP('intouch变量（离散）'!$A396,基本表格!$G:$Q,3,FALSE)</f>
        <v>DB1100,X1702.7</v>
      </c>
      <c r="Q396" t="str">
        <f>VLOOKUP('intouch变量（离散）'!$A396,基本表格!$G:$Q,10,FALSE)</f>
        <v>Yes</v>
      </c>
      <c r="R396" t="str">
        <f t="shared" si="42"/>
        <v>DB1100,X1702.7 2415+P6-M14 1#刨片机磁选电机 电机控制 堵料检测</v>
      </c>
      <c r="S396">
        <v>0</v>
      </c>
      <c r="T396">
        <v>0</v>
      </c>
    </row>
    <row r="397" spans="1:20">
      <c r="A397" t="s">
        <v>553</v>
      </c>
      <c r="B397" s="11" t="str">
        <f t="shared" si="41"/>
        <v>CHP1</v>
      </c>
      <c r="C397" s="11" t="str">
        <f>VLOOKUP('intouch变量（离散）'!$A397,基本表格!$G:$Q,2,FALSE)</f>
        <v>2415+P6-M14 1#刨片机磁选电机 电机控制 堵料保护使能</v>
      </c>
      <c r="D397" t="s">
        <v>154</v>
      </c>
      <c r="E397" t="str">
        <f t="shared" si="37"/>
        <v>Yes</v>
      </c>
      <c r="F397" t="str">
        <f t="shared" si="38"/>
        <v>900</v>
      </c>
      <c r="G397" t="s">
        <v>154</v>
      </c>
      <c r="H397" t="s">
        <v>155</v>
      </c>
      <c r="I397" t="str">
        <f t="shared" si="39"/>
        <v>禁用</v>
      </c>
      <c r="J397" t="str">
        <f t="shared" si="40"/>
        <v>启用</v>
      </c>
      <c r="K397" t="str">
        <f>VLOOKUP('intouch变量（离散）'!$A397,基本表格!$G:$Q,9,FALSE)</f>
        <v>None</v>
      </c>
      <c r="L397">
        <v>1</v>
      </c>
      <c r="M397" t="s">
        <v>156</v>
      </c>
      <c r="N397" t="s">
        <v>157</v>
      </c>
      <c r="O397" t="s">
        <v>158</v>
      </c>
      <c r="P397" t="str">
        <f>VLOOKUP('intouch变量（离散）'!$A397,基本表格!$G:$Q,3,FALSE)</f>
        <v>DB1100,X1703.0</v>
      </c>
      <c r="Q397" t="str">
        <f>VLOOKUP('intouch变量（离散）'!$A397,基本表格!$G:$Q,10,FALSE)</f>
        <v>No</v>
      </c>
      <c r="R397" t="str">
        <f t="shared" si="42"/>
        <v>DB1100,X1703.0 2415+P6-M14 1#刨片机磁选电机 电机控制 堵料保护使能</v>
      </c>
      <c r="S397">
        <v>0</v>
      </c>
      <c r="T397">
        <v>0</v>
      </c>
    </row>
    <row r="398" spans="1:20">
      <c r="A398" t="s">
        <v>554</v>
      </c>
      <c r="B398" s="11" t="str">
        <f t="shared" si="41"/>
        <v>CHP1</v>
      </c>
      <c r="C398" s="11" t="str">
        <f>VLOOKUP('intouch变量（离散）'!$A398,基本表格!$G:$Q,2,FALSE)</f>
        <v>2415+P6-M14 1#刨片机磁选电机 电机控制 堵料导致停机</v>
      </c>
      <c r="D398" t="s">
        <v>154</v>
      </c>
      <c r="E398" t="str">
        <f t="shared" si="37"/>
        <v>No</v>
      </c>
      <c r="F398" t="str">
        <f t="shared" si="38"/>
        <v>0</v>
      </c>
      <c r="G398" t="s">
        <v>154</v>
      </c>
      <c r="H398" t="s">
        <v>155</v>
      </c>
      <c r="I398" t="str">
        <f t="shared" si="39"/>
        <v/>
      </c>
      <c r="J398" t="str">
        <f t="shared" si="40"/>
        <v/>
      </c>
      <c r="K398" t="str">
        <f>VLOOKUP('intouch变量（离散）'!$A398,基本表格!$G:$Q,9,FALSE)</f>
        <v>On</v>
      </c>
      <c r="L398">
        <v>1</v>
      </c>
      <c r="M398" t="s">
        <v>156</v>
      </c>
      <c r="N398" t="s">
        <v>157</v>
      </c>
      <c r="O398" t="s">
        <v>158</v>
      </c>
      <c r="P398" t="str">
        <f>VLOOKUP('intouch变量（离散）'!$A398,基本表格!$G:$Q,3,FALSE)</f>
        <v>DB1100,X1703.1</v>
      </c>
      <c r="Q398" t="str">
        <f>VLOOKUP('intouch变量（离散）'!$A398,基本表格!$G:$Q,10,FALSE)</f>
        <v>Yes</v>
      </c>
      <c r="R398" t="str">
        <f t="shared" si="42"/>
        <v>DB1100,X1703.1 2415+P6-M14 1#刨片机磁选电机 电机控制 堵料导致停机</v>
      </c>
      <c r="S398">
        <v>0</v>
      </c>
      <c r="T398">
        <v>0</v>
      </c>
    </row>
    <row r="399" spans="1:20">
      <c r="A399" t="s">
        <v>555</v>
      </c>
      <c r="B399" s="11" t="str">
        <f t="shared" si="41"/>
        <v>CHP1</v>
      </c>
      <c r="C399" s="11" t="str">
        <f>VLOOKUP('intouch变量（离散）'!$A399,基本表格!$G:$Q,2,FALSE)</f>
        <v>2415+P6-M14 1#刨片机磁选电机 电机控制 拉线开关</v>
      </c>
      <c r="D399" t="s">
        <v>154</v>
      </c>
      <c r="E399" t="str">
        <f t="shared" si="37"/>
        <v>No</v>
      </c>
      <c r="F399" t="str">
        <f t="shared" si="38"/>
        <v>0</v>
      </c>
      <c r="G399" t="s">
        <v>154</v>
      </c>
      <c r="H399" t="s">
        <v>155</v>
      </c>
      <c r="I399" t="str">
        <f t="shared" si="39"/>
        <v/>
      </c>
      <c r="J399" t="str">
        <f t="shared" si="40"/>
        <v/>
      </c>
      <c r="K399" t="str">
        <f>VLOOKUP('intouch变量（离散）'!$A399,基本表格!$G:$Q,9,FALSE)</f>
        <v>On</v>
      </c>
      <c r="L399">
        <v>1</v>
      </c>
      <c r="M399" t="s">
        <v>156</v>
      </c>
      <c r="N399" t="s">
        <v>157</v>
      </c>
      <c r="O399" t="s">
        <v>158</v>
      </c>
      <c r="P399" t="str">
        <f>VLOOKUP('intouch变量（离散）'!$A399,基本表格!$G:$Q,3,FALSE)</f>
        <v>DB1100,X1708.0</v>
      </c>
      <c r="Q399" t="str">
        <f>VLOOKUP('intouch变量（离散）'!$A399,基本表格!$G:$Q,10,FALSE)</f>
        <v>Yes</v>
      </c>
      <c r="R399" t="str">
        <f t="shared" si="42"/>
        <v>DB1100,X1708.0 2415+P6-M14 1#刨片机磁选电机 电机控制 拉线开关</v>
      </c>
      <c r="S399">
        <v>0</v>
      </c>
      <c r="T399">
        <v>0</v>
      </c>
    </row>
    <row r="400" spans="1:20">
      <c r="A400" t="s">
        <v>556</v>
      </c>
      <c r="B400" s="11" t="str">
        <f t="shared" si="41"/>
        <v>CHP1</v>
      </c>
      <c r="C400" s="11" t="str">
        <f>VLOOKUP('intouch变量（离散）'!$A400,基本表格!$G:$Q,2,FALSE)</f>
        <v>2415+P6-M14 1#刨片机磁选电机 电机控制 左跑偏报警</v>
      </c>
      <c r="D400" t="s">
        <v>154</v>
      </c>
      <c r="E400" t="str">
        <f t="shared" si="37"/>
        <v>No</v>
      </c>
      <c r="F400" t="str">
        <f t="shared" si="38"/>
        <v>0</v>
      </c>
      <c r="G400" t="s">
        <v>154</v>
      </c>
      <c r="H400" t="s">
        <v>155</v>
      </c>
      <c r="I400" t="str">
        <f t="shared" si="39"/>
        <v/>
      </c>
      <c r="J400" t="str">
        <f t="shared" si="40"/>
        <v/>
      </c>
      <c r="K400" t="str">
        <f>VLOOKUP('intouch变量（离散）'!$A400,基本表格!$G:$Q,9,FALSE)</f>
        <v>On</v>
      </c>
      <c r="L400">
        <v>1</v>
      </c>
      <c r="M400" t="s">
        <v>156</v>
      </c>
      <c r="N400" t="s">
        <v>157</v>
      </c>
      <c r="O400" t="s">
        <v>158</v>
      </c>
      <c r="P400" t="str">
        <f>VLOOKUP('intouch变量（离散）'!$A400,基本表格!$G:$Q,3,FALSE)</f>
        <v>DB1100,X1708.1</v>
      </c>
      <c r="Q400" t="str">
        <f>VLOOKUP('intouch变量（离散）'!$A400,基本表格!$G:$Q,10,FALSE)</f>
        <v>Yes</v>
      </c>
      <c r="R400" t="str">
        <f t="shared" si="42"/>
        <v>DB1100,X1708.1 2415+P6-M14 1#刨片机磁选电机 电机控制 左跑偏报警</v>
      </c>
      <c r="S400">
        <v>0</v>
      </c>
      <c r="T400">
        <v>0</v>
      </c>
    </row>
    <row r="401" spans="1:20">
      <c r="A401" t="s">
        <v>557</v>
      </c>
      <c r="B401" s="11" t="str">
        <f t="shared" si="41"/>
        <v>CHP1</v>
      </c>
      <c r="C401" s="11" t="str">
        <f>VLOOKUP('intouch变量（离散）'!$A401,基本表格!$G:$Q,2,FALSE)</f>
        <v>2415+P6-M14 1#刨片机磁选电机 电机控制 左跑偏1检测</v>
      </c>
      <c r="D401" t="s">
        <v>154</v>
      </c>
      <c r="E401" t="str">
        <f t="shared" si="37"/>
        <v>No</v>
      </c>
      <c r="F401" t="str">
        <f t="shared" si="38"/>
        <v>0</v>
      </c>
      <c r="G401" t="s">
        <v>154</v>
      </c>
      <c r="H401" t="s">
        <v>155</v>
      </c>
      <c r="I401" t="str">
        <f t="shared" si="39"/>
        <v/>
      </c>
      <c r="J401" t="str">
        <f t="shared" si="40"/>
        <v/>
      </c>
      <c r="K401" t="str">
        <f>VLOOKUP('intouch变量（离散）'!$A401,基本表格!$G:$Q,9,FALSE)</f>
        <v>None</v>
      </c>
      <c r="L401">
        <v>1</v>
      </c>
      <c r="M401" t="s">
        <v>156</v>
      </c>
      <c r="N401" t="s">
        <v>157</v>
      </c>
      <c r="O401" t="s">
        <v>158</v>
      </c>
      <c r="P401" t="str">
        <f>VLOOKUP('intouch变量（离散）'!$A401,基本表格!$G:$Q,3,FALSE)</f>
        <v>DB1100,X1708.2</v>
      </c>
      <c r="Q401" t="str">
        <f>VLOOKUP('intouch变量（离散）'!$A401,基本表格!$G:$Q,10,FALSE)</f>
        <v>Yes</v>
      </c>
      <c r="R401" t="str">
        <f t="shared" si="42"/>
        <v>DB1100,X1708.2 2415+P6-M14 1#刨片机磁选电机 电机控制 左跑偏1检测</v>
      </c>
      <c r="S401">
        <v>0</v>
      </c>
      <c r="T401">
        <v>0</v>
      </c>
    </row>
    <row r="402" spans="1:20">
      <c r="A402" t="s">
        <v>558</v>
      </c>
      <c r="B402" s="11" t="str">
        <f t="shared" si="41"/>
        <v>CHP1</v>
      </c>
      <c r="C402" s="11" t="str">
        <f>VLOOKUP('intouch变量（离散）'!$A402,基本表格!$G:$Q,2,FALSE)</f>
        <v>2415+P6-M14 1#刨片机磁选电机 电机控制 左跑偏保护使能</v>
      </c>
      <c r="D402" t="s">
        <v>154</v>
      </c>
      <c r="E402" t="str">
        <f t="shared" si="37"/>
        <v>Yes</v>
      </c>
      <c r="F402" t="str">
        <f t="shared" si="38"/>
        <v>900</v>
      </c>
      <c r="G402" t="s">
        <v>154</v>
      </c>
      <c r="H402" t="s">
        <v>155</v>
      </c>
      <c r="I402" t="str">
        <f t="shared" si="39"/>
        <v>禁用</v>
      </c>
      <c r="J402" t="str">
        <f t="shared" si="40"/>
        <v>启用</v>
      </c>
      <c r="K402" t="str">
        <f>VLOOKUP('intouch变量（离散）'!$A402,基本表格!$G:$Q,9,FALSE)</f>
        <v>None</v>
      </c>
      <c r="L402">
        <v>1</v>
      </c>
      <c r="M402" t="s">
        <v>156</v>
      </c>
      <c r="N402" t="s">
        <v>157</v>
      </c>
      <c r="O402" t="s">
        <v>158</v>
      </c>
      <c r="P402" t="str">
        <f>VLOOKUP('intouch变量（离散）'!$A402,基本表格!$G:$Q,3,FALSE)</f>
        <v>DB1100,X1708.3</v>
      </c>
      <c r="Q402" t="str">
        <f>VLOOKUP('intouch变量（离散）'!$A402,基本表格!$G:$Q,10,FALSE)</f>
        <v>No</v>
      </c>
      <c r="R402" t="str">
        <f t="shared" si="42"/>
        <v>DB1100,X1708.3 2415+P6-M14 1#刨片机磁选电机 电机控制 左跑偏保护使能</v>
      </c>
      <c r="S402">
        <v>0</v>
      </c>
      <c r="T402">
        <v>0</v>
      </c>
    </row>
    <row r="403" spans="1:20">
      <c r="A403" t="s">
        <v>559</v>
      </c>
      <c r="B403" s="11" t="str">
        <f t="shared" si="41"/>
        <v>CHP1</v>
      </c>
      <c r="C403" s="11" t="str">
        <f>VLOOKUP('intouch变量（离散）'!$A403,基本表格!$G:$Q,2,FALSE)</f>
        <v>2415+P6-M14 1#刨片机磁选电机 电机控制 左跑偏导致停机</v>
      </c>
      <c r="D403" t="s">
        <v>154</v>
      </c>
      <c r="E403" t="str">
        <f t="shared" si="37"/>
        <v>No</v>
      </c>
      <c r="F403" t="str">
        <f t="shared" si="38"/>
        <v>0</v>
      </c>
      <c r="G403" t="s">
        <v>154</v>
      </c>
      <c r="H403" t="s">
        <v>155</v>
      </c>
      <c r="I403" t="str">
        <f t="shared" si="39"/>
        <v/>
      </c>
      <c r="J403" t="str">
        <f t="shared" si="40"/>
        <v/>
      </c>
      <c r="K403" t="str">
        <f>VLOOKUP('intouch变量（离散）'!$A403,基本表格!$G:$Q,9,FALSE)</f>
        <v>On</v>
      </c>
      <c r="L403">
        <v>1</v>
      </c>
      <c r="M403" t="s">
        <v>156</v>
      </c>
      <c r="N403" t="s">
        <v>157</v>
      </c>
      <c r="O403" t="s">
        <v>158</v>
      </c>
      <c r="P403" t="str">
        <f>VLOOKUP('intouch变量（离散）'!$A403,基本表格!$G:$Q,3,FALSE)</f>
        <v>DB1100,X1708.4</v>
      </c>
      <c r="Q403" t="str">
        <f>VLOOKUP('intouch变量（离散）'!$A403,基本表格!$G:$Q,10,FALSE)</f>
        <v>Yes</v>
      </c>
      <c r="R403" t="str">
        <f t="shared" si="42"/>
        <v>DB1100,X1708.4 2415+P6-M14 1#刨片机磁选电机 电机控制 左跑偏导致停机</v>
      </c>
      <c r="S403">
        <v>0</v>
      </c>
      <c r="T403">
        <v>0</v>
      </c>
    </row>
    <row r="404" spans="1:20">
      <c r="A404" t="s">
        <v>560</v>
      </c>
      <c r="B404" s="11" t="str">
        <f t="shared" si="41"/>
        <v>CHP1</v>
      </c>
      <c r="C404" s="11" t="str">
        <f>VLOOKUP('intouch变量（离散）'!$A404,基本表格!$G:$Q,2,FALSE)</f>
        <v>2415+P6-M14 1#刨片机磁选电机 电机控制 右 跑偏报警</v>
      </c>
      <c r="D404" t="s">
        <v>154</v>
      </c>
      <c r="E404" t="str">
        <f t="shared" si="37"/>
        <v>No</v>
      </c>
      <c r="F404" t="str">
        <f t="shared" si="38"/>
        <v>0</v>
      </c>
      <c r="G404" t="s">
        <v>154</v>
      </c>
      <c r="H404" t="s">
        <v>155</v>
      </c>
      <c r="I404" t="str">
        <f t="shared" si="39"/>
        <v/>
      </c>
      <c r="J404" t="str">
        <f t="shared" si="40"/>
        <v/>
      </c>
      <c r="K404" t="str">
        <f>VLOOKUP('intouch变量（离散）'!$A404,基本表格!$G:$Q,9,FALSE)</f>
        <v>On</v>
      </c>
      <c r="L404">
        <v>1</v>
      </c>
      <c r="M404" t="s">
        <v>156</v>
      </c>
      <c r="N404" t="s">
        <v>157</v>
      </c>
      <c r="O404" t="s">
        <v>158</v>
      </c>
      <c r="P404" t="str">
        <f>VLOOKUP('intouch变量（离散）'!$A404,基本表格!$G:$Q,3,FALSE)</f>
        <v>DB1100,X1712.0</v>
      </c>
      <c r="Q404" t="str">
        <f>VLOOKUP('intouch变量（离散）'!$A404,基本表格!$G:$Q,10,FALSE)</f>
        <v>Yes</v>
      </c>
      <c r="R404" t="str">
        <f t="shared" si="42"/>
        <v>DB1100,X1712.0 2415+P6-M14 1#刨片机磁选电机 电机控制 右 跑偏报警</v>
      </c>
      <c r="S404">
        <v>0</v>
      </c>
      <c r="T404">
        <v>0</v>
      </c>
    </row>
    <row r="405" spans="1:20">
      <c r="A405" t="s">
        <v>561</v>
      </c>
      <c r="B405" s="11" t="str">
        <f t="shared" si="41"/>
        <v>CHP1</v>
      </c>
      <c r="C405" s="11" t="str">
        <f>VLOOKUP('intouch变量（离散）'!$A405,基本表格!$G:$Q,2,FALSE)</f>
        <v>2415+P6-M14 1#刨片机磁选电机 电机控制 右跑偏1检测</v>
      </c>
      <c r="D405" t="s">
        <v>154</v>
      </c>
      <c r="E405" t="str">
        <f t="shared" si="37"/>
        <v>No</v>
      </c>
      <c r="F405" t="str">
        <f t="shared" si="38"/>
        <v>0</v>
      </c>
      <c r="G405" t="s">
        <v>154</v>
      </c>
      <c r="H405" t="s">
        <v>155</v>
      </c>
      <c r="I405" t="str">
        <f t="shared" si="39"/>
        <v/>
      </c>
      <c r="J405" t="str">
        <f t="shared" si="40"/>
        <v/>
      </c>
      <c r="K405" t="str">
        <f>VLOOKUP('intouch变量（离散）'!$A405,基本表格!$G:$Q,9,FALSE)</f>
        <v>None</v>
      </c>
      <c r="L405">
        <v>1</v>
      </c>
      <c r="M405" t="s">
        <v>156</v>
      </c>
      <c r="N405" t="s">
        <v>157</v>
      </c>
      <c r="O405" t="s">
        <v>158</v>
      </c>
      <c r="P405" t="str">
        <f>VLOOKUP('intouch变量（离散）'!$A405,基本表格!$G:$Q,3,FALSE)</f>
        <v>DB1100,X1712.1</v>
      </c>
      <c r="Q405" t="str">
        <f>VLOOKUP('intouch变量（离散）'!$A405,基本表格!$G:$Q,10,FALSE)</f>
        <v>Yes</v>
      </c>
      <c r="R405" t="str">
        <f t="shared" si="42"/>
        <v>DB1100,X1712.1 2415+P6-M14 1#刨片机磁选电机 电机控制 右跑偏1检测</v>
      </c>
      <c r="S405">
        <v>0</v>
      </c>
      <c r="T405">
        <v>0</v>
      </c>
    </row>
    <row r="406" spans="1:20">
      <c r="A406" t="s">
        <v>562</v>
      </c>
      <c r="B406" s="11" t="str">
        <f t="shared" si="41"/>
        <v>CHP1</v>
      </c>
      <c r="C406" s="11" t="str">
        <f>VLOOKUP('intouch变量（离散）'!$A406,基本表格!$G:$Q,2,FALSE)</f>
        <v>2415+P6-M14 1#刨片机磁选电机 电机控制 右跑偏保护使能</v>
      </c>
      <c r="D406" t="s">
        <v>154</v>
      </c>
      <c r="E406" t="str">
        <f t="shared" si="37"/>
        <v>Yes</v>
      </c>
      <c r="F406" t="str">
        <f t="shared" si="38"/>
        <v>900</v>
      </c>
      <c r="G406" t="s">
        <v>154</v>
      </c>
      <c r="H406" t="s">
        <v>155</v>
      </c>
      <c r="I406" t="str">
        <f t="shared" si="39"/>
        <v>禁用</v>
      </c>
      <c r="J406" t="str">
        <f t="shared" si="40"/>
        <v>启用</v>
      </c>
      <c r="K406" t="str">
        <f>VLOOKUP('intouch变量（离散）'!$A406,基本表格!$G:$Q,9,FALSE)</f>
        <v>None</v>
      </c>
      <c r="L406">
        <v>1</v>
      </c>
      <c r="M406" t="s">
        <v>156</v>
      </c>
      <c r="N406" t="s">
        <v>157</v>
      </c>
      <c r="O406" t="s">
        <v>158</v>
      </c>
      <c r="P406" t="str">
        <f>VLOOKUP('intouch变量（离散）'!$A406,基本表格!$G:$Q,3,FALSE)</f>
        <v>DB1100,X1712.2</v>
      </c>
      <c r="Q406" t="str">
        <f>VLOOKUP('intouch变量（离散）'!$A406,基本表格!$G:$Q,10,FALSE)</f>
        <v>No</v>
      </c>
      <c r="R406" t="str">
        <f t="shared" si="42"/>
        <v>DB1100,X1712.2 2415+P6-M14 1#刨片机磁选电机 电机控制 右跑偏保护使能</v>
      </c>
      <c r="S406">
        <v>0</v>
      </c>
      <c r="T406">
        <v>0</v>
      </c>
    </row>
    <row r="407" spans="1:20">
      <c r="A407" t="s">
        <v>563</v>
      </c>
      <c r="B407" s="11" t="str">
        <f t="shared" si="41"/>
        <v>CHP1</v>
      </c>
      <c r="C407" s="11" t="str">
        <f>VLOOKUP('intouch变量（离散）'!$A407,基本表格!$G:$Q,2,FALSE)</f>
        <v>2415+P6-M14 1#刨片机磁选电机 电机控制 右跑偏导致停机</v>
      </c>
      <c r="D407" t="s">
        <v>154</v>
      </c>
      <c r="E407" t="str">
        <f t="shared" si="37"/>
        <v>No</v>
      </c>
      <c r="F407" t="str">
        <f t="shared" si="38"/>
        <v>0</v>
      </c>
      <c r="G407" t="s">
        <v>154</v>
      </c>
      <c r="H407" t="s">
        <v>155</v>
      </c>
      <c r="I407" t="str">
        <f t="shared" si="39"/>
        <v/>
      </c>
      <c r="J407" t="str">
        <f t="shared" si="40"/>
        <v/>
      </c>
      <c r="K407" t="str">
        <f>VLOOKUP('intouch变量（离散）'!$A407,基本表格!$G:$Q,9,FALSE)</f>
        <v>On</v>
      </c>
      <c r="L407">
        <v>1</v>
      </c>
      <c r="M407" t="s">
        <v>156</v>
      </c>
      <c r="N407" t="s">
        <v>157</v>
      </c>
      <c r="O407" t="s">
        <v>158</v>
      </c>
      <c r="P407" t="str">
        <f>VLOOKUP('intouch变量（离散）'!$A407,基本表格!$G:$Q,3,FALSE)</f>
        <v>DB1100,X1712.3</v>
      </c>
      <c r="Q407" t="str">
        <f>VLOOKUP('intouch变量（离散）'!$A407,基本表格!$G:$Q,10,FALSE)</f>
        <v>Yes</v>
      </c>
      <c r="R407" t="str">
        <f t="shared" si="42"/>
        <v>DB1100,X1712.3 2415+P6-M14 1#刨片机磁选电机 电机控制 右跑偏导致停机</v>
      </c>
      <c r="S407">
        <v>0</v>
      </c>
      <c r="T407">
        <v>0</v>
      </c>
    </row>
    <row r="408" spans="1:20">
      <c r="A408" t="s">
        <v>564</v>
      </c>
      <c r="B408" s="11" t="str">
        <f t="shared" si="41"/>
        <v>CHP1</v>
      </c>
      <c r="C408" s="11" t="str">
        <f>VLOOKUP('intouch变量（离散）'!$A408,基本表格!$G:$Q,2,FALSE)</f>
        <v>2415+P6-M14 1#刨片机磁选电机 电机控制 三角型</v>
      </c>
      <c r="D408" t="s">
        <v>154</v>
      </c>
      <c r="E408" t="str">
        <f t="shared" si="37"/>
        <v>No</v>
      </c>
      <c r="F408" t="str">
        <f t="shared" si="38"/>
        <v>0</v>
      </c>
      <c r="G408" t="s">
        <v>154</v>
      </c>
      <c r="H408" t="s">
        <v>155</v>
      </c>
      <c r="I408" t="str">
        <f t="shared" si="39"/>
        <v/>
      </c>
      <c r="J408" t="str">
        <f t="shared" si="40"/>
        <v/>
      </c>
      <c r="K408" t="str">
        <f>VLOOKUP('intouch变量（离散）'!$A408,基本表格!$G:$Q,9,FALSE)</f>
        <v>None</v>
      </c>
      <c r="L408">
        <v>1</v>
      </c>
      <c r="M408" t="s">
        <v>156</v>
      </c>
      <c r="N408" t="s">
        <v>157</v>
      </c>
      <c r="O408" t="s">
        <v>158</v>
      </c>
      <c r="P408" t="str">
        <f>VLOOKUP('intouch变量（离散）'!$A408,基本表格!$G:$Q,3,FALSE)</f>
        <v>DB1100,X1716.0</v>
      </c>
      <c r="Q408" t="str">
        <f>VLOOKUP('intouch变量（离散）'!$A408,基本表格!$G:$Q,10,FALSE)</f>
        <v>Yes</v>
      </c>
      <c r="R408" t="str">
        <f t="shared" si="42"/>
        <v>DB1100,X1716.0 2415+P6-M14 1#刨片机磁选电机 电机控制 三角型</v>
      </c>
      <c r="S408">
        <v>0</v>
      </c>
      <c r="T408">
        <v>0</v>
      </c>
    </row>
    <row r="409" spans="1:20">
      <c r="A409" t="s">
        <v>565</v>
      </c>
      <c r="B409" s="11" t="str">
        <f t="shared" si="41"/>
        <v>CHP1</v>
      </c>
      <c r="C409" s="11" t="str">
        <f>VLOOKUP('intouch变量（离散）'!$A409,基本表格!$G:$Q,2,FALSE)</f>
        <v>2415+P6-M14 1#刨片机磁选电机 电机控制 星型</v>
      </c>
      <c r="D409" t="s">
        <v>154</v>
      </c>
      <c r="E409" t="str">
        <f t="shared" si="37"/>
        <v>No</v>
      </c>
      <c r="F409" t="str">
        <f t="shared" si="38"/>
        <v>0</v>
      </c>
      <c r="G409" t="s">
        <v>154</v>
      </c>
      <c r="H409" t="s">
        <v>155</v>
      </c>
      <c r="I409" t="str">
        <f t="shared" si="39"/>
        <v/>
      </c>
      <c r="J409" t="str">
        <f t="shared" si="40"/>
        <v/>
      </c>
      <c r="K409" t="str">
        <f>VLOOKUP('intouch变量（离散）'!$A409,基本表格!$G:$Q,9,FALSE)</f>
        <v>None</v>
      </c>
      <c r="L409">
        <v>1</v>
      </c>
      <c r="M409" t="s">
        <v>156</v>
      </c>
      <c r="N409" t="s">
        <v>157</v>
      </c>
      <c r="O409" t="s">
        <v>158</v>
      </c>
      <c r="P409" t="str">
        <f>VLOOKUP('intouch变量（离散）'!$A409,基本表格!$G:$Q,3,FALSE)</f>
        <v>DB1100,X1716.1</v>
      </c>
      <c r="Q409" t="str">
        <f>VLOOKUP('intouch变量（离散）'!$A409,基本表格!$G:$Q,10,FALSE)</f>
        <v>Yes</v>
      </c>
      <c r="R409" t="str">
        <f t="shared" si="42"/>
        <v>DB1100,X1716.1 2415+P6-M14 1#刨片机磁选电机 电机控制 星型</v>
      </c>
      <c r="S409">
        <v>0</v>
      </c>
      <c r="T409">
        <v>0</v>
      </c>
    </row>
    <row r="410" spans="1:20">
      <c r="A410" t="s">
        <v>566</v>
      </c>
      <c r="B410" s="11" t="str">
        <f t="shared" si="41"/>
        <v>CHP1</v>
      </c>
      <c r="C410" s="11" t="str">
        <f>VLOOKUP('intouch变量（离散）'!$A410,基本表格!$G:$Q,2,FALSE)</f>
        <v>2415+P6-M14 1#刨片机磁选电机 电机控制 维修开关</v>
      </c>
      <c r="D410" t="s">
        <v>154</v>
      </c>
      <c r="E410" t="str">
        <f t="shared" si="37"/>
        <v>No</v>
      </c>
      <c r="F410" t="str">
        <f t="shared" si="38"/>
        <v>0</v>
      </c>
      <c r="G410" t="s">
        <v>154</v>
      </c>
      <c r="H410" t="s">
        <v>155</v>
      </c>
      <c r="I410" t="str">
        <f t="shared" si="39"/>
        <v/>
      </c>
      <c r="J410" t="str">
        <f t="shared" si="40"/>
        <v/>
      </c>
      <c r="K410" t="str">
        <f>VLOOKUP('intouch变量（离散）'!$A410,基本表格!$G:$Q,9,FALSE)</f>
        <v>On</v>
      </c>
      <c r="L410">
        <v>1</v>
      </c>
      <c r="M410" t="s">
        <v>156</v>
      </c>
      <c r="N410" t="s">
        <v>157</v>
      </c>
      <c r="O410" t="s">
        <v>158</v>
      </c>
      <c r="P410" t="str">
        <f>VLOOKUP('intouch变量（离散）'!$A410,基本表格!$G:$Q,3,FALSE)</f>
        <v>DB1100,X1716.2</v>
      </c>
      <c r="Q410" t="str">
        <f>VLOOKUP('intouch变量（离散）'!$A410,基本表格!$G:$Q,10,FALSE)</f>
        <v>Yes</v>
      </c>
      <c r="R410" t="str">
        <f t="shared" si="42"/>
        <v>DB1100,X1716.2 2415+P6-M14 1#刨片机磁选电机 电机控制 维修开关</v>
      </c>
      <c r="S410">
        <v>0</v>
      </c>
      <c r="T410">
        <v>0</v>
      </c>
    </row>
    <row r="411" spans="1:20">
      <c r="A411" t="s">
        <v>567</v>
      </c>
      <c r="B411" s="11" t="str">
        <f t="shared" si="41"/>
        <v>CHP1</v>
      </c>
      <c r="C411" s="11" t="str">
        <f>VLOOKUP('intouch变量（离散）'!$A411,基本表格!$G:$Q,2,FALSE)</f>
        <v>2415+P6-M14 1#刨片机磁选电机 电机控制 左跑偏2检测</v>
      </c>
      <c r="D411" t="s">
        <v>154</v>
      </c>
      <c r="E411" t="str">
        <f t="shared" si="37"/>
        <v>No</v>
      </c>
      <c r="F411" t="str">
        <f t="shared" si="38"/>
        <v>0</v>
      </c>
      <c r="G411" t="s">
        <v>154</v>
      </c>
      <c r="H411" t="s">
        <v>155</v>
      </c>
      <c r="I411" t="str">
        <f t="shared" si="39"/>
        <v/>
      </c>
      <c r="J411" t="str">
        <f t="shared" si="40"/>
        <v/>
      </c>
      <c r="K411" t="str">
        <f>VLOOKUP('intouch变量（离散）'!$A411,基本表格!$G:$Q,9,FALSE)</f>
        <v>None</v>
      </c>
      <c r="L411">
        <v>1</v>
      </c>
      <c r="M411" t="s">
        <v>156</v>
      </c>
      <c r="N411" t="s">
        <v>157</v>
      </c>
      <c r="O411" t="s">
        <v>158</v>
      </c>
      <c r="P411" t="str">
        <f>VLOOKUP('intouch变量（离散）'!$A411,基本表格!$G:$Q,3,FALSE)</f>
        <v>DB1100,X1716.3</v>
      </c>
      <c r="Q411" t="str">
        <f>VLOOKUP('intouch变量（离散）'!$A411,基本表格!$G:$Q,10,FALSE)</f>
        <v>Yes</v>
      </c>
      <c r="R411" t="str">
        <f t="shared" si="42"/>
        <v>DB1100,X1716.3 2415+P6-M14 1#刨片机磁选电机 电机控制 左跑偏2检测</v>
      </c>
      <c r="S411">
        <v>0</v>
      </c>
      <c r="T411">
        <v>0</v>
      </c>
    </row>
    <row r="412" spans="1:20">
      <c r="A412" t="s">
        <v>568</v>
      </c>
      <c r="B412" s="11" t="str">
        <f t="shared" si="41"/>
        <v>CHP1</v>
      </c>
      <c r="C412" s="11" t="str">
        <f>VLOOKUP('intouch变量（离散）'!$A412,基本表格!$G:$Q,2,FALSE)</f>
        <v>2415+P6-M14 1#刨片机磁选电机 电机控制 右跑偏2检测</v>
      </c>
      <c r="D412" t="s">
        <v>154</v>
      </c>
      <c r="E412" t="str">
        <f t="shared" si="37"/>
        <v>No</v>
      </c>
      <c r="F412" t="str">
        <f t="shared" si="38"/>
        <v>0</v>
      </c>
      <c r="G412" t="s">
        <v>154</v>
      </c>
      <c r="H412" t="s">
        <v>155</v>
      </c>
      <c r="I412" t="str">
        <f t="shared" si="39"/>
        <v/>
      </c>
      <c r="J412" t="str">
        <f t="shared" si="40"/>
        <v/>
      </c>
      <c r="K412" t="str">
        <f>VLOOKUP('intouch变量（离散）'!$A412,基本表格!$G:$Q,9,FALSE)</f>
        <v>None</v>
      </c>
      <c r="L412">
        <v>1</v>
      </c>
      <c r="M412" t="s">
        <v>156</v>
      </c>
      <c r="N412" t="s">
        <v>157</v>
      </c>
      <c r="O412" t="s">
        <v>158</v>
      </c>
      <c r="P412" t="str">
        <f>VLOOKUP('intouch变量（离散）'!$A412,基本表格!$G:$Q,3,FALSE)</f>
        <v>DB1100,X1716.4</v>
      </c>
      <c r="Q412" t="str">
        <f>VLOOKUP('intouch变量（离散）'!$A412,基本表格!$G:$Q,10,FALSE)</f>
        <v>Yes</v>
      </c>
      <c r="R412" t="str">
        <f t="shared" si="42"/>
        <v>DB1100,X1716.4 2415+P6-M14 1#刨片机磁选电机 电机控制 右跑偏2检测</v>
      </c>
      <c r="S412">
        <v>0</v>
      </c>
      <c r="T412">
        <v>0</v>
      </c>
    </row>
    <row r="413" spans="1:20">
      <c r="A413" t="s">
        <v>569</v>
      </c>
      <c r="B413" s="11" t="str">
        <f t="shared" si="41"/>
        <v>CHP1</v>
      </c>
      <c r="C413" s="11" t="str">
        <f>VLOOKUP('intouch变量（离散）'!$A413,基本表格!$G:$Q,2,FALSE)</f>
        <v>2415+P6-M5 1#刨片机分料电机 电机控制 使能</v>
      </c>
      <c r="D413" t="s">
        <v>154</v>
      </c>
      <c r="E413" t="str">
        <f t="shared" si="37"/>
        <v>No</v>
      </c>
      <c r="F413" t="str">
        <f t="shared" si="38"/>
        <v>0</v>
      </c>
      <c r="G413" t="s">
        <v>154</v>
      </c>
      <c r="H413" t="s">
        <v>155</v>
      </c>
      <c r="I413" t="str">
        <f t="shared" si="39"/>
        <v/>
      </c>
      <c r="J413" t="str">
        <f t="shared" si="40"/>
        <v/>
      </c>
      <c r="K413" t="str">
        <f>VLOOKUP('intouch变量（离散）'!$A413,基本表格!$G:$Q,9,FALSE)</f>
        <v>None</v>
      </c>
      <c r="L413">
        <v>1</v>
      </c>
      <c r="M413" t="s">
        <v>156</v>
      </c>
      <c r="N413" t="s">
        <v>157</v>
      </c>
      <c r="O413" t="s">
        <v>158</v>
      </c>
      <c r="P413" t="str">
        <f>VLOOKUP('intouch变量（离散）'!$A413,基本表格!$G:$Q,3,FALSE)</f>
        <v>DB1100,X1750.0</v>
      </c>
      <c r="Q413" t="str">
        <f>VLOOKUP('intouch变量（离散）'!$A413,基本表格!$G:$Q,10,FALSE)</f>
        <v>No</v>
      </c>
      <c r="R413" t="str">
        <f t="shared" si="42"/>
        <v>DB1100,X1750.0 2415+P6-M5 1#刨片机分料电机 电机控制 使能</v>
      </c>
      <c r="S413">
        <v>0</v>
      </c>
      <c r="T413">
        <v>0</v>
      </c>
    </row>
    <row r="414" spans="1:20">
      <c r="A414" t="s">
        <v>570</v>
      </c>
      <c r="B414" s="11" t="str">
        <f t="shared" si="41"/>
        <v>CHP1</v>
      </c>
      <c r="C414" s="11" t="str">
        <f>VLOOKUP('intouch变量（离散）'!$A414,基本表格!$G:$Q,2,FALSE)</f>
        <v>2415+P6-M5 1#刨片机分料电机 电机控制 手自动状态</v>
      </c>
      <c r="D414" t="s">
        <v>154</v>
      </c>
      <c r="E414" t="str">
        <f t="shared" si="37"/>
        <v>No</v>
      </c>
      <c r="F414" t="str">
        <f t="shared" si="38"/>
        <v>0</v>
      </c>
      <c r="G414" t="s">
        <v>154</v>
      </c>
      <c r="H414" t="s">
        <v>155</v>
      </c>
      <c r="I414" t="str">
        <f t="shared" si="39"/>
        <v/>
      </c>
      <c r="J414" t="str">
        <f t="shared" si="40"/>
        <v/>
      </c>
      <c r="K414" t="str">
        <f>VLOOKUP('intouch变量（离散）'!$A414,基本表格!$G:$Q,9,FALSE)</f>
        <v>None</v>
      </c>
      <c r="L414">
        <v>1</v>
      </c>
      <c r="M414" t="s">
        <v>156</v>
      </c>
      <c r="N414" t="s">
        <v>157</v>
      </c>
      <c r="O414" t="s">
        <v>158</v>
      </c>
      <c r="P414" t="str">
        <f>VLOOKUP('intouch变量（离散）'!$A414,基本表格!$G:$Q,3,FALSE)</f>
        <v>DB1100,X1750.3</v>
      </c>
      <c r="Q414" t="str">
        <f>VLOOKUP('intouch变量（离散）'!$A414,基本表格!$G:$Q,10,FALSE)</f>
        <v>Yes</v>
      </c>
      <c r="R414" t="str">
        <f t="shared" si="42"/>
        <v>DB1100,X1750.3 2415+P6-M5 1#刨片机分料电机 电机控制 手自动状态</v>
      </c>
      <c r="S414">
        <v>0</v>
      </c>
      <c r="T414">
        <v>0</v>
      </c>
    </row>
    <row r="415" spans="1:20">
      <c r="A415" t="s">
        <v>571</v>
      </c>
      <c r="B415" s="11" t="str">
        <f t="shared" si="41"/>
        <v>CHP1</v>
      </c>
      <c r="C415" s="11" t="str">
        <f>VLOOKUP('intouch变量（离散）'!$A415,基本表格!$G:$Q,2,FALSE)</f>
        <v>2415+P6-M5 1#刨片机分料电机 电机控制 本地/远程(检修/待机）</v>
      </c>
      <c r="D415" t="s">
        <v>154</v>
      </c>
      <c r="E415" t="str">
        <f t="shared" si="37"/>
        <v>No</v>
      </c>
      <c r="F415" t="str">
        <f t="shared" si="38"/>
        <v>0</v>
      </c>
      <c r="G415" t="s">
        <v>154</v>
      </c>
      <c r="H415" t="s">
        <v>155</v>
      </c>
      <c r="I415" t="str">
        <f t="shared" si="39"/>
        <v/>
      </c>
      <c r="J415" t="str">
        <f t="shared" si="40"/>
        <v/>
      </c>
      <c r="K415" t="str">
        <f>VLOOKUP('intouch变量（离散）'!$A415,基本表格!$G:$Q,9,FALSE)</f>
        <v>None</v>
      </c>
      <c r="L415">
        <v>1</v>
      </c>
      <c r="M415" t="s">
        <v>156</v>
      </c>
      <c r="N415" t="s">
        <v>157</v>
      </c>
      <c r="O415" t="s">
        <v>158</v>
      </c>
      <c r="P415" t="str">
        <f>VLOOKUP('intouch变量（离散）'!$A415,基本表格!$G:$Q,3,FALSE)</f>
        <v>DB1100,X1750.4</v>
      </c>
      <c r="Q415" t="str">
        <f>VLOOKUP('intouch变量（离散）'!$A415,基本表格!$G:$Q,10,FALSE)</f>
        <v>Yes</v>
      </c>
      <c r="R415" t="str">
        <f t="shared" si="42"/>
        <v>DB1100,X1750.4 2415+P6-M5 1#刨片机分料电机 电机控制 本地/远程(检修/待机）</v>
      </c>
      <c r="S415">
        <v>0</v>
      </c>
      <c r="T415">
        <v>0</v>
      </c>
    </row>
    <row r="416" spans="1:20">
      <c r="A416" t="s">
        <v>572</v>
      </c>
      <c r="B416" s="11" t="str">
        <f t="shared" si="41"/>
        <v>CHP1</v>
      </c>
      <c r="C416" s="11" t="str">
        <f>VLOOKUP('intouch变量（离散）'!$A416,基本表格!$G:$Q,2,FALSE)</f>
        <v>2415+P6-M5 1#刨片机分料电机 电机控制 开启_上位机(正转)</v>
      </c>
      <c r="D416" t="s">
        <v>154</v>
      </c>
      <c r="E416" t="str">
        <f t="shared" si="37"/>
        <v>No</v>
      </c>
      <c r="F416" t="str">
        <f t="shared" si="38"/>
        <v>0</v>
      </c>
      <c r="G416" t="s">
        <v>154</v>
      </c>
      <c r="H416" t="s">
        <v>155</v>
      </c>
      <c r="I416" t="str">
        <f t="shared" si="39"/>
        <v/>
      </c>
      <c r="J416" t="str">
        <f t="shared" si="40"/>
        <v/>
      </c>
      <c r="K416" t="str">
        <f>VLOOKUP('intouch变量（离散）'!$A416,基本表格!$G:$Q,9,FALSE)</f>
        <v>None</v>
      </c>
      <c r="L416">
        <v>1</v>
      </c>
      <c r="M416" t="s">
        <v>156</v>
      </c>
      <c r="N416" t="s">
        <v>157</v>
      </c>
      <c r="O416" t="s">
        <v>158</v>
      </c>
      <c r="P416" t="str">
        <f>VLOOKUP('intouch变量（离散）'!$A416,基本表格!$G:$Q,3,FALSE)</f>
        <v>DB1100,X1750.6</v>
      </c>
      <c r="Q416" t="str">
        <f>VLOOKUP('intouch变量（离散）'!$A416,基本表格!$G:$Q,10,FALSE)</f>
        <v>No</v>
      </c>
      <c r="R416" t="str">
        <f t="shared" si="42"/>
        <v>DB1100,X1750.6 2415+P6-M5 1#刨片机分料电机 电机控制 开启_上位机(正转)</v>
      </c>
      <c r="S416">
        <v>0</v>
      </c>
      <c r="T416">
        <v>0</v>
      </c>
    </row>
    <row r="417" spans="1:20">
      <c r="A417" t="s">
        <v>573</v>
      </c>
      <c r="B417" s="11" t="str">
        <f t="shared" si="41"/>
        <v>CHP1</v>
      </c>
      <c r="C417" s="11" t="str">
        <f>VLOOKUP('intouch变量（离散）'!$A417,基本表格!$G:$Q,2,FALSE)</f>
        <v>2415+P6-M5 1#刨片机分料电机 电机控制 停止_上位机(反转)</v>
      </c>
      <c r="D417" t="s">
        <v>154</v>
      </c>
      <c r="E417" t="str">
        <f t="shared" si="37"/>
        <v>No</v>
      </c>
      <c r="F417" t="str">
        <f t="shared" si="38"/>
        <v>0</v>
      </c>
      <c r="G417" t="s">
        <v>154</v>
      </c>
      <c r="H417" t="s">
        <v>155</v>
      </c>
      <c r="I417" t="str">
        <f t="shared" si="39"/>
        <v/>
      </c>
      <c r="J417" t="str">
        <f t="shared" si="40"/>
        <v/>
      </c>
      <c r="K417" t="str">
        <f>VLOOKUP('intouch变量（离散）'!$A417,基本表格!$G:$Q,9,FALSE)</f>
        <v>None</v>
      </c>
      <c r="L417">
        <v>1</v>
      </c>
      <c r="M417" t="s">
        <v>156</v>
      </c>
      <c r="N417" t="s">
        <v>157</v>
      </c>
      <c r="O417" t="s">
        <v>158</v>
      </c>
      <c r="P417" t="str">
        <f>VLOOKUP('intouch变量（离散）'!$A417,基本表格!$G:$Q,3,FALSE)</f>
        <v>DB1100,X1751.0</v>
      </c>
      <c r="Q417" t="str">
        <f>VLOOKUP('intouch变量（离散）'!$A417,基本表格!$G:$Q,10,FALSE)</f>
        <v>No</v>
      </c>
      <c r="R417" t="str">
        <f t="shared" si="42"/>
        <v>DB1100,X1751.0 2415+P6-M5 1#刨片机分料电机 电机控制 停止_上位机(反转)</v>
      </c>
      <c r="S417">
        <v>0</v>
      </c>
      <c r="T417">
        <v>0</v>
      </c>
    </row>
    <row r="418" spans="1:20">
      <c r="A418" t="s">
        <v>574</v>
      </c>
      <c r="B418" s="11" t="str">
        <f t="shared" si="41"/>
        <v>CHP1</v>
      </c>
      <c r="C418" s="11" t="str">
        <f>VLOOKUP('intouch变量（离散）'!$A418,基本表格!$G:$Q,2,FALSE)</f>
        <v>2415+P6-M5 1#刨片机分料电机 电机控制 通风扇</v>
      </c>
      <c r="D418" t="s">
        <v>154</v>
      </c>
      <c r="E418" t="str">
        <f t="shared" si="37"/>
        <v>No</v>
      </c>
      <c r="F418" t="str">
        <f t="shared" si="38"/>
        <v>0</v>
      </c>
      <c r="G418" t="s">
        <v>154</v>
      </c>
      <c r="H418" t="s">
        <v>155</v>
      </c>
      <c r="I418" t="str">
        <f t="shared" si="39"/>
        <v/>
      </c>
      <c r="J418" t="str">
        <f t="shared" si="40"/>
        <v/>
      </c>
      <c r="K418" t="str">
        <f>VLOOKUP('intouch变量（离散）'!$A418,基本表格!$G:$Q,9,FALSE)</f>
        <v>None</v>
      </c>
      <c r="L418">
        <v>1</v>
      </c>
      <c r="M418" t="s">
        <v>156</v>
      </c>
      <c r="N418" t="s">
        <v>157</v>
      </c>
      <c r="O418" t="s">
        <v>158</v>
      </c>
      <c r="P418" t="str">
        <f>VLOOKUP('intouch变量（离散）'!$A418,基本表格!$G:$Q,3,FALSE)</f>
        <v>DB1100,X1751.1</v>
      </c>
      <c r="Q418" t="str">
        <f>VLOOKUP('intouch变量（离散）'!$A418,基本表格!$G:$Q,10,FALSE)</f>
        <v>Yes</v>
      </c>
      <c r="R418" t="str">
        <f t="shared" si="42"/>
        <v>DB1100,X1751.1 2415+P6-M5 1#刨片机分料电机 电机控制 通风扇</v>
      </c>
      <c r="S418">
        <v>0</v>
      </c>
      <c r="T418">
        <v>0</v>
      </c>
    </row>
    <row r="419" spans="1:20">
      <c r="A419" t="s">
        <v>575</v>
      </c>
      <c r="B419" s="11" t="str">
        <f t="shared" si="41"/>
        <v>CHP1</v>
      </c>
      <c r="C419" s="11" t="str">
        <f>VLOOKUP('intouch变量（离散）'!$A419,基本表格!$G:$Q,2,FALSE)</f>
        <v>2415+P6-M5 1#刨片机分料电机 电机控制 电机(正转）</v>
      </c>
      <c r="D419" t="s">
        <v>154</v>
      </c>
      <c r="E419" t="str">
        <f t="shared" si="37"/>
        <v>No</v>
      </c>
      <c r="F419" t="str">
        <f t="shared" si="38"/>
        <v>0</v>
      </c>
      <c r="G419" t="s">
        <v>154</v>
      </c>
      <c r="H419" t="s">
        <v>155</v>
      </c>
      <c r="I419" t="str">
        <f t="shared" si="39"/>
        <v/>
      </c>
      <c r="J419" t="str">
        <f t="shared" si="40"/>
        <v/>
      </c>
      <c r="K419" t="str">
        <f>VLOOKUP('intouch变量（离散）'!$A419,基本表格!$G:$Q,9,FALSE)</f>
        <v>None</v>
      </c>
      <c r="L419">
        <v>1</v>
      </c>
      <c r="M419" t="s">
        <v>156</v>
      </c>
      <c r="N419" t="s">
        <v>157</v>
      </c>
      <c r="O419" t="s">
        <v>158</v>
      </c>
      <c r="P419" t="str">
        <f>VLOOKUP('intouch变量（离散）'!$A419,基本表格!$G:$Q,3,FALSE)</f>
        <v>DB1100,X1751.2</v>
      </c>
      <c r="Q419" t="str">
        <f>VLOOKUP('intouch变量（离散）'!$A419,基本表格!$G:$Q,10,FALSE)</f>
        <v>Yes</v>
      </c>
      <c r="R419" t="str">
        <f t="shared" si="42"/>
        <v>DB1100,X1751.2 2415+P6-M5 1#刨片机分料电机 电机控制 电机(正转）</v>
      </c>
      <c r="S419">
        <v>0</v>
      </c>
      <c r="T419">
        <v>0</v>
      </c>
    </row>
    <row r="420" spans="1:20">
      <c r="A420" t="s">
        <v>576</v>
      </c>
      <c r="B420" s="11" t="str">
        <f t="shared" si="41"/>
        <v>CHP1</v>
      </c>
      <c r="C420" s="11" t="str">
        <f>VLOOKUP('intouch变量（离散）'!$A420,基本表格!$G:$Q,2,FALSE)</f>
        <v>2415+P6-M5 1#刨片机分料电机 电机控制 电机过载</v>
      </c>
      <c r="D420" t="s">
        <v>154</v>
      </c>
      <c r="E420" t="str">
        <f t="shared" si="37"/>
        <v>No</v>
      </c>
      <c r="F420" t="str">
        <f t="shared" si="38"/>
        <v>0</v>
      </c>
      <c r="G420" t="s">
        <v>154</v>
      </c>
      <c r="H420" t="s">
        <v>155</v>
      </c>
      <c r="I420" t="str">
        <f t="shared" si="39"/>
        <v/>
      </c>
      <c r="J420" t="str">
        <f t="shared" si="40"/>
        <v/>
      </c>
      <c r="K420" t="str">
        <f>VLOOKUP('intouch变量（离散）'!$A420,基本表格!$G:$Q,9,FALSE)</f>
        <v>On</v>
      </c>
      <c r="L420">
        <v>1</v>
      </c>
      <c r="M420" t="s">
        <v>156</v>
      </c>
      <c r="N420" t="s">
        <v>157</v>
      </c>
      <c r="O420" t="s">
        <v>158</v>
      </c>
      <c r="P420" t="str">
        <f>VLOOKUP('intouch变量（离散）'!$A420,基本表格!$G:$Q,3,FALSE)</f>
        <v>DB1100,X1751.3</v>
      </c>
      <c r="Q420" t="str">
        <f>VLOOKUP('intouch变量（离散）'!$A420,基本表格!$G:$Q,10,FALSE)</f>
        <v>Yes</v>
      </c>
      <c r="R420" t="str">
        <f t="shared" si="42"/>
        <v>DB1100,X1751.3 2415+P6-M5 1#刨片机分料电机 电机控制 电机过载</v>
      </c>
      <c r="S420">
        <v>0</v>
      </c>
      <c r="T420">
        <v>0</v>
      </c>
    </row>
    <row r="421" spans="1:20">
      <c r="A421" t="s">
        <v>577</v>
      </c>
      <c r="B421" s="11" t="str">
        <f t="shared" si="41"/>
        <v>CHP1</v>
      </c>
      <c r="C421" s="11" t="str">
        <f>VLOOKUP('intouch变量（离散）'!$A421,基本表格!$G:$Q,2,FALSE)</f>
        <v>2415+P6-M5 1#刨片机分料电机 电机控制 风扇过载</v>
      </c>
      <c r="D421" t="s">
        <v>154</v>
      </c>
      <c r="E421" t="str">
        <f t="shared" si="37"/>
        <v>No</v>
      </c>
      <c r="F421" t="str">
        <f t="shared" si="38"/>
        <v>0</v>
      </c>
      <c r="G421" t="s">
        <v>154</v>
      </c>
      <c r="H421" t="s">
        <v>155</v>
      </c>
      <c r="I421" t="str">
        <f t="shared" si="39"/>
        <v/>
      </c>
      <c r="J421" t="str">
        <f t="shared" si="40"/>
        <v/>
      </c>
      <c r="K421" t="str">
        <f>VLOOKUP('intouch变量（离散）'!$A421,基本表格!$G:$Q,9,FALSE)</f>
        <v>On</v>
      </c>
      <c r="L421">
        <v>1</v>
      </c>
      <c r="M421" t="s">
        <v>156</v>
      </c>
      <c r="N421" t="s">
        <v>157</v>
      </c>
      <c r="O421" t="s">
        <v>158</v>
      </c>
      <c r="P421" t="str">
        <f>VLOOKUP('intouch变量（离散）'!$A421,基本表格!$G:$Q,3,FALSE)</f>
        <v>DB1100,X1751.4</v>
      </c>
      <c r="Q421" t="str">
        <f>VLOOKUP('intouch变量（离散）'!$A421,基本表格!$G:$Q,10,FALSE)</f>
        <v>Yes</v>
      </c>
      <c r="R421" t="str">
        <f t="shared" si="42"/>
        <v>DB1100,X1751.4 2415+P6-M5 1#刨片机分料电机 电机控制 风扇过载</v>
      </c>
      <c r="S421">
        <v>0</v>
      </c>
      <c r="T421">
        <v>0</v>
      </c>
    </row>
    <row r="422" spans="1:20">
      <c r="A422" t="s">
        <v>578</v>
      </c>
      <c r="B422" s="11" t="str">
        <f t="shared" si="41"/>
        <v>CHP1</v>
      </c>
      <c r="C422" s="11" t="str">
        <f>VLOOKUP('intouch变量（离散）'!$A422,基本表格!$G:$Q,2,FALSE)</f>
        <v>2415+P6-M5 1#刨片机分料电机 电机控制 电机运行指示</v>
      </c>
      <c r="D422" t="s">
        <v>154</v>
      </c>
      <c r="E422" t="str">
        <f t="shared" si="37"/>
        <v>No</v>
      </c>
      <c r="F422" t="str">
        <f t="shared" si="38"/>
        <v>0</v>
      </c>
      <c r="G422" t="s">
        <v>154</v>
      </c>
      <c r="H422" t="s">
        <v>155</v>
      </c>
      <c r="I422" t="str">
        <f t="shared" si="39"/>
        <v/>
      </c>
      <c r="J422" t="str">
        <f t="shared" si="40"/>
        <v/>
      </c>
      <c r="K422" t="str">
        <f>VLOOKUP('intouch变量（离散）'!$A422,基本表格!$G:$Q,9,FALSE)</f>
        <v>None</v>
      </c>
      <c r="L422">
        <v>1</v>
      </c>
      <c r="M422" t="s">
        <v>156</v>
      </c>
      <c r="N422" t="s">
        <v>157</v>
      </c>
      <c r="O422" t="s">
        <v>158</v>
      </c>
      <c r="P422" t="str">
        <f>VLOOKUP('intouch变量（离散）'!$A422,基本表格!$G:$Q,3,FALSE)</f>
        <v>DB1100,X1751.5</v>
      </c>
      <c r="Q422" t="str">
        <f>VLOOKUP('intouch变量（离散）'!$A422,基本表格!$G:$Q,10,FALSE)</f>
        <v>Yes</v>
      </c>
      <c r="R422" t="str">
        <f t="shared" si="42"/>
        <v>DB1100,X1751.5 2415+P6-M5 1#刨片机分料电机 电机控制 电机运行指示</v>
      </c>
      <c r="S422">
        <v>0</v>
      </c>
      <c r="T422">
        <v>0</v>
      </c>
    </row>
    <row r="423" spans="1:20">
      <c r="A423" t="s">
        <v>579</v>
      </c>
      <c r="B423" s="11" t="str">
        <f t="shared" si="41"/>
        <v>CHP1</v>
      </c>
      <c r="C423" s="11" t="str">
        <f>VLOOKUP('intouch变量（离散）'!$A423,基本表格!$G:$Q,2,FALSE)</f>
        <v>2415+P6-M5 1#刨片机分料电机 电机控制 断链报警</v>
      </c>
      <c r="D423" t="s">
        <v>154</v>
      </c>
      <c r="E423" t="str">
        <f t="shared" si="37"/>
        <v>No</v>
      </c>
      <c r="F423" t="str">
        <f t="shared" si="38"/>
        <v>0</v>
      </c>
      <c r="G423" t="s">
        <v>154</v>
      </c>
      <c r="H423" t="s">
        <v>155</v>
      </c>
      <c r="I423" t="str">
        <f t="shared" si="39"/>
        <v/>
      </c>
      <c r="J423" t="str">
        <f t="shared" si="40"/>
        <v/>
      </c>
      <c r="K423" t="str">
        <f>VLOOKUP('intouch变量（离散）'!$A423,基本表格!$G:$Q,9,FALSE)</f>
        <v>On</v>
      </c>
      <c r="L423">
        <v>1</v>
      </c>
      <c r="M423" t="s">
        <v>156</v>
      </c>
      <c r="N423" t="s">
        <v>157</v>
      </c>
      <c r="O423" t="s">
        <v>158</v>
      </c>
      <c r="P423" t="str">
        <f>VLOOKUP('intouch变量（离散）'!$A423,基本表格!$G:$Q,3,FALSE)</f>
        <v>DB1100,X1751.6</v>
      </c>
      <c r="Q423" t="str">
        <f>VLOOKUP('intouch变量（离散）'!$A423,基本表格!$G:$Q,10,FALSE)</f>
        <v>Yes</v>
      </c>
      <c r="R423" t="str">
        <f t="shared" si="42"/>
        <v>DB1100,X1751.6 2415+P6-M5 1#刨片机分料电机 电机控制 断链报警</v>
      </c>
      <c r="S423">
        <v>0</v>
      </c>
      <c r="T423">
        <v>0</v>
      </c>
    </row>
    <row r="424" spans="1:20">
      <c r="A424" t="s">
        <v>580</v>
      </c>
      <c r="B424" s="11" t="str">
        <f t="shared" si="41"/>
        <v>CHP1</v>
      </c>
      <c r="C424" s="11" t="str">
        <f>VLOOKUP('intouch变量（离散）'!$A424,基本表格!$G:$Q,2,FALSE)</f>
        <v>2415+P6-M5 1#刨片机分料电机 电机控制 断链检测</v>
      </c>
      <c r="D424" t="s">
        <v>154</v>
      </c>
      <c r="E424" t="str">
        <f t="shared" si="37"/>
        <v>No</v>
      </c>
      <c r="F424" t="str">
        <f t="shared" si="38"/>
        <v>0</v>
      </c>
      <c r="G424" t="s">
        <v>154</v>
      </c>
      <c r="H424" t="s">
        <v>155</v>
      </c>
      <c r="I424" t="str">
        <f t="shared" si="39"/>
        <v/>
      </c>
      <c r="J424" t="str">
        <f t="shared" si="40"/>
        <v/>
      </c>
      <c r="K424" t="str">
        <f>VLOOKUP('intouch变量（离散）'!$A424,基本表格!$G:$Q,9,FALSE)</f>
        <v>None</v>
      </c>
      <c r="L424">
        <v>1</v>
      </c>
      <c r="M424" t="s">
        <v>156</v>
      </c>
      <c r="N424" t="s">
        <v>157</v>
      </c>
      <c r="O424" t="s">
        <v>158</v>
      </c>
      <c r="P424" t="str">
        <f>VLOOKUP('intouch变量（离散）'!$A424,基本表格!$G:$Q,3,FALSE)</f>
        <v>DB1100,X1751.7</v>
      </c>
      <c r="Q424" t="str">
        <f>VLOOKUP('intouch变量（离散）'!$A424,基本表格!$G:$Q,10,FALSE)</f>
        <v>Yes</v>
      </c>
      <c r="R424" t="str">
        <f t="shared" si="42"/>
        <v>DB1100,X1751.7 2415+P6-M5 1#刨片机分料电机 电机控制 断链检测</v>
      </c>
      <c r="S424">
        <v>0</v>
      </c>
      <c r="T424">
        <v>0</v>
      </c>
    </row>
    <row r="425" spans="1:20">
      <c r="A425" t="s">
        <v>581</v>
      </c>
      <c r="B425" s="11" t="str">
        <f t="shared" si="41"/>
        <v>CHP1</v>
      </c>
      <c r="C425" s="11" t="str">
        <f>VLOOKUP('intouch变量（离散）'!$A425,基本表格!$G:$Q,2,FALSE)</f>
        <v>2415+P6-M5 1#刨片机分料电机 电机控制 复位</v>
      </c>
      <c r="D425" t="s">
        <v>154</v>
      </c>
      <c r="E425" t="str">
        <f t="shared" si="37"/>
        <v>No</v>
      </c>
      <c r="F425" t="str">
        <f t="shared" si="38"/>
        <v>0</v>
      </c>
      <c r="G425" t="s">
        <v>154</v>
      </c>
      <c r="H425" t="s">
        <v>155</v>
      </c>
      <c r="I425" t="str">
        <f t="shared" si="39"/>
        <v/>
      </c>
      <c r="J425" t="str">
        <f t="shared" si="40"/>
        <v/>
      </c>
      <c r="K425" t="str">
        <f>VLOOKUP('intouch变量（离散）'!$A425,基本表格!$G:$Q,9,FALSE)</f>
        <v>None</v>
      </c>
      <c r="L425">
        <v>1</v>
      </c>
      <c r="M425" t="s">
        <v>156</v>
      </c>
      <c r="N425" t="s">
        <v>157</v>
      </c>
      <c r="O425" t="s">
        <v>158</v>
      </c>
      <c r="P425" t="str">
        <f>VLOOKUP('intouch变量（离散）'!$A425,基本表格!$G:$Q,3,FALSE)</f>
        <v>DB1100,X1752.0</v>
      </c>
      <c r="Q425" t="str">
        <f>VLOOKUP('intouch变量（离散）'!$A425,基本表格!$G:$Q,10,FALSE)</f>
        <v>No</v>
      </c>
      <c r="R425" t="str">
        <f t="shared" si="42"/>
        <v>DB1100,X1752.0 2415+P6-M5 1#刨片机分料电机 电机控制 复位</v>
      </c>
      <c r="S425">
        <v>0</v>
      </c>
      <c r="T425">
        <v>0</v>
      </c>
    </row>
    <row r="426" spans="1:20">
      <c r="A426" t="s">
        <v>582</v>
      </c>
      <c r="B426" s="11" t="str">
        <f t="shared" si="41"/>
        <v>CHP1</v>
      </c>
      <c r="C426" s="11" t="str">
        <f>VLOOKUP('intouch变量（离散）'!$A426,基本表格!$G:$Q,2,FALSE)</f>
        <v>2415+P6-M5 1#刨片机分料电机 电机控制 断链保护使能</v>
      </c>
      <c r="D426" t="s">
        <v>154</v>
      </c>
      <c r="E426" t="str">
        <f t="shared" si="37"/>
        <v>Yes</v>
      </c>
      <c r="F426" t="str">
        <f t="shared" si="38"/>
        <v>900</v>
      </c>
      <c r="G426" t="s">
        <v>154</v>
      </c>
      <c r="H426" t="s">
        <v>155</v>
      </c>
      <c r="I426" t="str">
        <f t="shared" si="39"/>
        <v>禁用</v>
      </c>
      <c r="J426" t="str">
        <f t="shared" si="40"/>
        <v>启用</v>
      </c>
      <c r="K426" t="str">
        <f>VLOOKUP('intouch变量（离散）'!$A426,基本表格!$G:$Q,9,FALSE)</f>
        <v>None</v>
      </c>
      <c r="L426">
        <v>1</v>
      </c>
      <c r="M426" t="s">
        <v>156</v>
      </c>
      <c r="N426" t="s">
        <v>157</v>
      </c>
      <c r="O426" t="s">
        <v>158</v>
      </c>
      <c r="P426" t="str">
        <f>VLOOKUP('intouch变量（离散）'!$A426,基本表格!$G:$Q,3,FALSE)</f>
        <v>DB1100,X1752.1</v>
      </c>
      <c r="Q426" t="str">
        <f>VLOOKUP('intouch变量（离散）'!$A426,基本表格!$G:$Q,10,FALSE)</f>
        <v>No</v>
      </c>
      <c r="R426" t="str">
        <f t="shared" si="42"/>
        <v>DB1100,X1752.1 2415+P6-M5 1#刨片机分料电机 电机控制 断链保护使能</v>
      </c>
      <c r="S426">
        <v>0</v>
      </c>
      <c r="T426">
        <v>0</v>
      </c>
    </row>
    <row r="427" spans="1:20">
      <c r="A427" t="s">
        <v>583</v>
      </c>
      <c r="B427" s="11" t="str">
        <f t="shared" si="41"/>
        <v>CHP1</v>
      </c>
      <c r="C427" s="11" t="str">
        <f>VLOOKUP('intouch变量（离散）'!$A427,基本表格!$G:$Q,2,FALSE)</f>
        <v>2415+P6-M5 1#刨片机分料电机 电机控制 断链导致停机</v>
      </c>
      <c r="D427" t="s">
        <v>154</v>
      </c>
      <c r="E427" t="str">
        <f t="shared" si="37"/>
        <v>No</v>
      </c>
      <c r="F427" t="str">
        <f t="shared" si="38"/>
        <v>0</v>
      </c>
      <c r="G427" t="s">
        <v>154</v>
      </c>
      <c r="H427" t="s">
        <v>155</v>
      </c>
      <c r="I427" t="str">
        <f t="shared" si="39"/>
        <v/>
      </c>
      <c r="J427" t="str">
        <f t="shared" si="40"/>
        <v/>
      </c>
      <c r="K427" t="str">
        <f>VLOOKUP('intouch变量（离散）'!$A427,基本表格!$G:$Q,9,FALSE)</f>
        <v>On</v>
      </c>
      <c r="L427">
        <v>1</v>
      </c>
      <c r="M427" t="s">
        <v>156</v>
      </c>
      <c r="N427" t="s">
        <v>157</v>
      </c>
      <c r="O427" t="s">
        <v>158</v>
      </c>
      <c r="P427" t="str">
        <f>VLOOKUP('intouch变量（离散）'!$A427,基本表格!$G:$Q,3,FALSE)</f>
        <v>DB1100,X1752.2</v>
      </c>
      <c r="Q427" t="str">
        <f>VLOOKUP('intouch变量（离散）'!$A427,基本表格!$G:$Q,10,FALSE)</f>
        <v>Yes</v>
      </c>
      <c r="R427" t="str">
        <f t="shared" si="42"/>
        <v>DB1100,X1752.2 2415+P6-M5 1#刨片机分料电机 电机控制 断链导致停机</v>
      </c>
      <c r="S427">
        <v>0</v>
      </c>
      <c r="T427">
        <v>0</v>
      </c>
    </row>
    <row r="428" spans="1:20">
      <c r="A428" t="s">
        <v>584</v>
      </c>
      <c r="B428" s="11" t="str">
        <f t="shared" si="41"/>
        <v>CHP1</v>
      </c>
      <c r="C428" s="11" t="str">
        <f>VLOOKUP('intouch变量（离散）'!$A428,基本表格!$G:$Q,2,FALSE)</f>
        <v>2415+P6-M5 1#刨片机分料电机 电机控制 电机(反转）</v>
      </c>
      <c r="D428" t="s">
        <v>154</v>
      </c>
      <c r="E428" t="str">
        <f t="shared" si="37"/>
        <v>No</v>
      </c>
      <c r="F428" t="str">
        <f t="shared" si="38"/>
        <v>0</v>
      </c>
      <c r="G428" t="s">
        <v>154</v>
      </c>
      <c r="H428" t="s">
        <v>155</v>
      </c>
      <c r="I428" t="str">
        <f t="shared" si="39"/>
        <v/>
      </c>
      <c r="J428" t="str">
        <f t="shared" si="40"/>
        <v/>
      </c>
      <c r="K428" t="str">
        <f>VLOOKUP('intouch变量（离散）'!$A428,基本表格!$G:$Q,9,FALSE)</f>
        <v>None</v>
      </c>
      <c r="L428">
        <v>1</v>
      </c>
      <c r="M428" t="s">
        <v>156</v>
      </c>
      <c r="N428" t="s">
        <v>157</v>
      </c>
      <c r="O428" t="s">
        <v>158</v>
      </c>
      <c r="P428" t="str">
        <f>VLOOKUP('intouch变量（离散）'!$A428,基本表格!$G:$Q,3,FALSE)</f>
        <v>DB1100,X1752.3</v>
      </c>
      <c r="Q428" t="str">
        <f>VLOOKUP('intouch变量（离散）'!$A428,基本表格!$G:$Q,10,FALSE)</f>
        <v>Yes</v>
      </c>
      <c r="R428" t="str">
        <f t="shared" si="42"/>
        <v>DB1100,X1752.3 2415+P6-M5 1#刨片机分料电机 电机控制 电机(反转）</v>
      </c>
      <c r="S428">
        <v>0</v>
      </c>
      <c r="T428">
        <v>0</v>
      </c>
    </row>
    <row r="429" spans="1:20">
      <c r="A429" t="s">
        <v>585</v>
      </c>
      <c r="B429" s="11" t="str">
        <f t="shared" si="41"/>
        <v>CHP1</v>
      </c>
      <c r="C429" s="11" t="str">
        <f>VLOOKUP('intouch变量（离散）'!$A429,基本表格!$G:$Q,2,FALSE)</f>
        <v>2415+P6-M5 1#刨片机分料电机 电机控制 本地</v>
      </c>
      <c r="D429" t="s">
        <v>154</v>
      </c>
      <c r="E429" t="str">
        <f t="shared" si="37"/>
        <v>No</v>
      </c>
      <c r="F429" t="str">
        <f t="shared" si="38"/>
        <v>0</v>
      </c>
      <c r="G429" t="s">
        <v>154</v>
      </c>
      <c r="H429" t="s">
        <v>155</v>
      </c>
      <c r="I429" t="str">
        <f t="shared" si="39"/>
        <v/>
      </c>
      <c r="J429" t="str">
        <f t="shared" si="40"/>
        <v/>
      </c>
      <c r="K429" t="str">
        <f>VLOOKUP('intouch变量（离散）'!$A429,基本表格!$G:$Q,9,FALSE)</f>
        <v>None</v>
      </c>
      <c r="L429">
        <v>1</v>
      </c>
      <c r="M429" t="s">
        <v>156</v>
      </c>
      <c r="N429" t="s">
        <v>157</v>
      </c>
      <c r="O429" t="s">
        <v>158</v>
      </c>
      <c r="P429" t="str">
        <f>VLOOKUP('intouch变量（离散）'!$A429,基本表格!$G:$Q,3,FALSE)</f>
        <v>DB1100,X1752.4</v>
      </c>
      <c r="Q429" t="str">
        <f>VLOOKUP('intouch变量（离散）'!$A429,基本表格!$G:$Q,10,FALSE)</f>
        <v>Yes</v>
      </c>
      <c r="R429" t="str">
        <f t="shared" si="42"/>
        <v>DB1100,X1752.4 2415+P6-M5 1#刨片机分料电机 电机控制 本地</v>
      </c>
      <c r="S429">
        <v>0</v>
      </c>
      <c r="T429">
        <v>0</v>
      </c>
    </row>
    <row r="430" spans="1:20">
      <c r="A430" t="s">
        <v>586</v>
      </c>
      <c r="B430" s="11" t="str">
        <f t="shared" si="41"/>
        <v>CHP1</v>
      </c>
      <c r="C430" s="11" t="str">
        <f>VLOOKUP('intouch变量（离散）'!$A430,基本表格!$G:$Q,2,FALSE)</f>
        <v>2415+P6-M5 1#刨片机分料电机 电机控制 远程</v>
      </c>
      <c r="D430" t="s">
        <v>154</v>
      </c>
      <c r="E430" t="str">
        <f t="shared" si="37"/>
        <v>No</v>
      </c>
      <c r="F430" t="str">
        <f t="shared" si="38"/>
        <v>0</v>
      </c>
      <c r="G430" t="s">
        <v>154</v>
      </c>
      <c r="H430" t="s">
        <v>155</v>
      </c>
      <c r="I430" t="str">
        <f t="shared" si="39"/>
        <v/>
      </c>
      <c r="J430" t="str">
        <f t="shared" si="40"/>
        <v/>
      </c>
      <c r="K430" t="str">
        <f>VLOOKUP('intouch变量（离散）'!$A430,基本表格!$G:$Q,9,FALSE)</f>
        <v>None</v>
      </c>
      <c r="L430">
        <v>1</v>
      </c>
      <c r="M430" t="s">
        <v>156</v>
      </c>
      <c r="N430" t="s">
        <v>157</v>
      </c>
      <c r="O430" t="s">
        <v>158</v>
      </c>
      <c r="P430" t="str">
        <f>VLOOKUP('intouch变量（离散）'!$A430,基本表格!$G:$Q,3,FALSE)</f>
        <v>DB1100,X1752.5</v>
      </c>
      <c r="Q430" t="str">
        <f>VLOOKUP('intouch变量（离散）'!$A430,基本表格!$G:$Q,10,FALSE)</f>
        <v>Yes</v>
      </c>
      <c r="R430" t="str">
        <f t="shared" si="42"/>
        <v>DB1100,X1752.5 2415+P6-M5 1#刨片机分料电机 电机控制 远程</v>
      </c>
      <c r="S430">
        <v>0</v>
      </c>
      <c r="T430">
        <v>0</v>
      </c>
    </row>
    <row r="431" spans="1:20">
      <c r="A431" t="s">
        <v>587</v>
      </c>
      <c r="B431" s="11" t="str">
        <f t="shared" si="41"/>
        <v>CHP1</v>
      </c>
      <c r="C431" s="11" t="str">
        <f>VLOOKUP('intouch变量（离散）'!$A431,基本表格!$G:$Q,2,FALSE)</f>
        <v>2415+P6-M5 1#刨片机分料电机 电机控制 堵料报警</v>
      </c>
      <c r="D431" t="s">
        <v>154</v>
      </c>
      <c r="E431" t="str">
        <f t="shared" si="37"/>
        <v>No</v>
      </c>
      <c r="F431" t="str">
        <f t="shared" si="38"/>
        <v>0</v>
      </c>
      <c r="G431" t="s">
        <v>154</v>
      </c>
      <c r="H431" t="s">
        <v>155</v>
      </c>
      <c r="I431" t="str">
        <f t="shared" si="39"/>
        <v/>
      </c>
      <c r="J431" t="str">
        <f t="shared" si="40"/>
        <v/>
      </c>
      <c r="K431" t="str">
        <f>VLOOKUP('intouch变量（离散）'!$A431,基本表格!$G:$Q,9,FALSE)</f>
        <v>On</v>
      </c>
      <c r="L431">
        <v>1</v>
      </c>
      <c r="M431" t="s">
        <v>156</v>
      </c>
      <c r="N431" t="s">
        <v>157</v>
      </c>
      <c r="O431" t="s">
        <v>158</v>
      </c>
      <c r="P431" t="str">
        <f>VLOOKUP('intouch变量（离散）'!$A431,基本表格!$G:$Q,3,FALSE)</f>
        <v>DB1100,X1752.6</v>
      </c>
      <c r="Q431" t="str">
        <f>VLOOKUP('intouch变量（离散）'!$A431,基本表格!$G:$Q,10,FALSE)</f>
        <v>Yes</v>
      </c>
      <c r="R431" t="str">
        <f t="shared" si="42"/>
        <v>DB1100,X1752.6 2415+P6-M5 1#刨片机分料电机 电机控制 堵料报警</v>
      </c>
      <c r="S431">
        <v>0</v>
      </c>
      <c r="T431">
        <v>0</v>
      </c>
    </row>
    <row r="432" spans="1:20">
      <c r="A432" t="s">
        <v>588</v>
      </c>
      <c r="B432" s="11" t="str">
        <f t="shared" si="41"/>
        <v>CHP1</v>
      </c>
      <c r="C432" s="11" t="str">
        <f>VLOOKUP('intouch变量（离散）'!$A432,基本表格!$G:$Q,2,FALSE)</f>
        <v>2415+P6-M5 1#刨片机分料电机 电机控制 堵料检测</v>
      </c>
      <c r="D432" t="s">
        <v>154</v>
      </c>
      <c r="E432" t="str">
        <f t="shared" si="37"/>
        <v>No</v>
      </c>
      <c r="F432" t="str">
        <f t="shared" si="38"/>
        <v>0</v>
      </c>
      <c r="G432" t="s">
        <v>154</v>
      </c>
      <c r="H432" t="s">
        <v>155</v>
      </c>
      <c r="I432" t="str">
        <f t="shared" si="39"/>
        <v/>
      </c>
      <c r="J432" t="str">
        <f t="shared" si="40"/>
        <v/>
      </c>
      <c r="K432" t="str">
        <f>VLOOKUP('intouch变量（离散）'!$A432,基本表格!$G:$Q,9,FALSE)</f>
        <v>None</v>
      </c>
      <c r="L432">
        <v>1</v>
      </c>
      <c r="M432" t="s">
        <v>156</v>
      </c>
      <c r="N432" t="s">
        <v>157</v>
      </c>
      <c r="O432" t="s">
        <v>158</v>
      </c>
      <c r="P432" t="str">
        <f>VLOOKUP('intouch变量（离散）'!$A432,基本表格!$G:$Q,3,FALSE)</f>
        <v>DB1100,X1752.7</v>
      </c>
      <c r="Q432" t="str">
        <f>VLOOKUP('intouch变量（离散）'!$A432,基本表格!$G:$Q,10,FALSE)</f>
        <v>Yes</v>
      </c>
      <c r="R432" t="str">
        <f t="shared" si="42"/>
        <v>DB1100,X1752.7 2415+P6-M5 1#刨片机分料电机 电机控制 堵料检测</v>
      </c>
      <c r="S432">
        <v>0</v>
      </c>
      <c r="T432">
        <v>0</v>
      </c>
    </row>
    <row r="433" spans="1:20">
      <c r="A433" t="s">
        <v>589</v>
      </c>
      <c r="B433" s="11" t="str">
        <f t="shared" si="41"/>
        <v>CHP1</v>
      </c>
      <c r="C433" s="11" t="str">
        <f>VLOOKUP('intouch变量（离散）'!$A433,基本表格!$G:$Q,2,FALSE)</f>
        <v>2415+P6-M5 1#刨片机分料电机 电机控制 堵料保护使能</v>
      </c>
      <c r="D433" t="s">
        <v>154</v>
      </c>
      <c r="E433" t="str">
        <f t="shared" si="37"/>
        <v>Yes</v>
      </c>
      <c r="F433" t="str">
        <f t="shared" si="38"/>
        <v>900</v>
      </c>
      <c r="G433" t="s">
        <v>154</v>
      </c>
      <c r="H433" t="s">
        <v>155</v>
      </c>
      <c r="I433" t="str">
        <f t="shared" si="39"/>
        <v>禁用</v>
      </c>
      <c r="J433" t="str">
        <f t="shared" si="40"/>
        <v>启用</v>
      </c>
      <c r="K433" t="str">
        <f>VLOOKUP('intouch变量（离散）'!$A433,基本表格!$G:$Q,9,FALSE)</f>
        <v>None</v>
      </c>
      <c r="L433">
        <v>1</v>
      </c>
      <c r="M433" t="s">
        <v>156</v>
      </c>
      <c r="N433" t="s">
        <v>157</v>
      </c>
      <c r="O433" t="s">
        <v>158</v>
      </c>
      <c r="P433" t="str">
        <f>VLOOKUP('intouch变量（离散）'!$A433,基本表格!$G:$Q,3,FALSE)</f>
        <v>DB1100,X1753.0</v>
      </c>
      <c r="Q433" t="str">
        <f>VLOOKUP('intouch变量（离散）'!$A433,基本表格!$G:$Q,10,FALSE)</f>
        <v>No</v>
      </c>
      <c r="R433" t="str">
        <f t="shared" si="42"/>
        <v>DB1100,X1753.0 2415+P6-M5 1#刨片机分料电机 电机控制 堵料保护使能</v>
      </c>
      <c r="S433">
        <v>0</v>
      </c>
      <c r="T433">
        <v>0</v>
      </c>
    </row>
    <row r="434" spans="1:20">
      <c r="A434" t="s">
        <v>590</v>
      </c>
      <c r="B434" s="11" t="str">
        <f t="shared" si="41"/>
        <v>CHP1</v>
      </c>
      <c r="C434" s="11" t="str">
        <f>VLOOKUP('intouch变量（离散）'!$A434,基本表格!$G:$Q,2,FALSE)</f>
        <v>2415+P6-M5 1#刨片机分料电机 电机控制 堵料导致停机</v>
      </c>
      <c r="D434" t="s">
        <v>154</v>
      </c>
      <c r="E434" t="str">
        <f t="shared" si="37"/>
        <v>No</v>
      </c>
      <c r="F434" t="str">
        <f t="shared" si="38"/>
        <v>0</v>
      </c>
      <c r="G434" t="s">
        <v>154</v>
      </c>
      <c r="H434" t="s">
        <v>155</v>
      </c>
      <c r="I434" t="str">
        <f t="shared" si="39"/>
        <v/>
      </c>
      <c r="J434" t="str">
        <f t="shared" si="40"/>
        <v/>
      </c>
      <c r="K434" t="str">
        <f>VLOOKUP('intouch变量（离散）'!$A434,基本表格!$G:$Q,9,FALSE)</f>
        <v>On</v>
      </c>
      <c r="L434">
        <v>1</v>
      </c>
      <c r="M434" t="s">
        <v>156</v>
      </c>
      <c r="N434" t="s">
        <v>157</v>
      </c>
      <c r="O434" t="s">
        <v>158</v>
      </c>
      <c r="P434" t="str">
        <f>VLOOKUP('intouch变量（离散）'!$A434,基本表格!$G:$Q,3,FALSE)</f>
        <v>DB1100,X1753.1</v>
      </c>
      <c r="Q434" t="str">
        <f>VLOOKUP('intouch变量（离散）'!$A434,基本表格!$G:$Q,10,FALSE)</f>
        <v>Yes</v>
      </c>
      <c r="R434" t="str">
        <f t="shared" si="42"/>
        <v>DB1100,X1753.1 2415+P6-M5 1#刨片机分料电机 电机控制 堵料导致停机</v>
      </c>
      <c r="S434">
        <v>0</v>
      </c>
      <c r="T434">
        <v>0</v>
      </c>
    </row>
    <row r="435" spans="1:20">
      <c r="A435" t="s">
        <v>591</v>
      </c>
      <c r="B435" s="11" t="str">
        <f t="shared" si="41"/>
        <v>CHP1</v>
      </c>
      <c r="C435" s="11" t="str">
        <f>VLOOKUP('intouch变量（离散）'!$A435,基本表格!$G:$Q,2,FALSE)</f>
        <v>2415+P6-M5 1#刨片机分料电机 电机控制 拉线开关</v>
      </c>
      <c r="D435" t="s">
        <v>154</v>
      </c>
      <c r="E435" t="str">
        <f t="shared" si="37"/>
        <v>No</v>
      </c>
      <c r="F435" t="str">
        <f t="shared" si="38"/>
        <v>0</v>
      </c>
      <c r="G435" t="s">
        <v>154</v>
      </c>
      <c r="H435" t="s">
        <v>155</v>
      </c>
      <c r="I435" t="str">
        <f t="shared" si="39"/>
        <v/>
      </c>
      <c r="J435" t="str">
        <f t="shared" si="40"/>
        <v/>
      </c>
      <c r="K435" t="str">
        <f>VLOOKUP('intouch变量（离散）'!$A435,基本表格!$G:$Q,9,FALSE)</f>
        <v>On</v>
      </c>
      <c r="L435">
        <v>1</v>
      </c>
      <c r="M435" t="s">
        <v>156</v>
      </c>
      <c r="N435" t="s">
        <v>157</v>
      </c>
      <c r="O435" t="s">
        <v>158</v>
      </c>
      <c r="P435" t="str">
        <f>VLOOKUP('intouch变量（离散）'!$A435,基本表格!$G:$Q,3,FALSE)</f>
        <v>DB1100,X1758.0</v>
      </c>
      <c r="Q435" t="str">
        <f>VLOOKUP('intouch变量（离散）'!$A435,基本表格!$G:$Q,10,FALSE)</f>
        <v>Yes</v>
      </c>
      <c r="R435" t="str">
        <f t="shared" si="42"/>
        <v>DB1100,X1758.0 2415+P6-M5 1#刨片机分料电机 电机控制 拉线开关</v>
      </c>
      <c r="S435">
        <v>0</v>
      </c>
      <c r="T435">
        <v>0</v>
      </c>
    </row>
    <row r="436" spans="1:20">
      <c r="A436" t="s">
        <v>592</v>
      </c>
      <c r="B436" s="11" t="str">
        <f t="shared" si="41"/>
        <v>CHP1</v>
      </c>
      <c r="C436" s="11" t="str">
        <f>VLOOKUP('intouch变量（离散）'!$A436,基本表格!$G:$Q,2,FALSE)</f>
        <v>2415+P6-M5 1#刨片机分料电机 电机控制 左跑偏报警</v>
      </c>
      <c r="D436" t="s">
        <v>154</v>
      </c>
      <c r="E436" t="str">
        <f t="shared" si="37"/>
        <v>No</v>
      </c>
      <c r="F436" t="str">
        <f t="shared" si="38"/>
        <v>0</v>
      </c>
      <c r="G436" t="s">
        <v>154</v>
      </c>
      <c r="H436" t="s">
        <v>155</v>
      </c>
      <c r="I436" t="str">
        <f t="shared" si="39"/>
        <v/>
      </c>
      <c r="J436" t="str">
        <f t="shared" si="40"/>
        <v/>
      </c>
      <c r="K436" t="str">
        <f>VLOOKUP('intouch变量（离散）'!$A436,基本表格!$G:$Q,9,FALSE)</f>
        <v>On</v>
      </c>
      <c r="L436">
        <v>1</v>
      </c>
      <c r="M436" t="s">
        <v>156</v>
      </c>
      <c r="N436" t="s">
        <v>157</v>
      </c>
      <c r="O436" t="s">
        <v>158</v>
      </c>
      <c r="P436" t="str">
        <f>VLOOKUP('intouch变量（离散）'!$A436,基本表格!$G:$Q,3,FALSE)</f>
        <v>DB1100,X1758.1</v>
      </c>
      <c r="Q436" t="str">
        <f>VLOOKUP('intouch变量（离散）'!$A436,基本表格!$G:$Q,10,FALSE)</f>
        <v>Yes</v>
      </c>
      <c r="R436" t="str">
        <f t="shared" si="42"/>
        <v>DB1100,X1758.1 2415+P6-M5 1#刨片机分料电机 电机控制 左跑偏报警</v>
      </c>
      <c r="S436">
        <v>0</v>
      </c>
      <c r="T436">
        <v>0</v>
      </c>
    </row>
    <row r="437" spans="1:20">
      <c r="A437" t="s">
        <v>593</v>
      </c>
      <c r="B437" s="11" t="str">
        <f t="shared" si="41"/>
        <v>CHP1</v>
      </c>
      <c r="C437" s="11" t="str">
        <f>VLOOKUP('intouch变量（离散）'!$A437,基本表格!$G:$Q,2,FALSE)</f>
        <v>2415+P6-M5 1#刨片机分料电机 电机控制 左跑偏1检测</v>
      </c>
      <c r="D437" t="s">
        <v>154</v>
      </c>
      <c r="E437" t="str">
        <f t="shared" si="37"/>
        <v>No</v>
      </c>
      <c r="F437" t="str">
        <f t="shared" si="38"/>
        <v>0</v>
      </c>
      <c r="G437" t="s">
        <v>154</v>
      </c>
      <c r="H437" t="s">
        <v>155</v>
      </c>
      <c r="I437" t="str">
        <f t="shared" si="39"/>
        <v/>
      </c>
      <c r="J437" t="str">
        <f t="shared" si="40"/>
        <v/>
      </c>
      <c r="K437" t="str">
        <f>VLOOKUP('intouch变量（离散）'!$A437,基本表格!$G:$Q,9,FALSE)</f>
        <v>None</v>
      </c>
      <c r="L437">
        <v>1</v>
      </c>
      <c r="M437" t="s">
        <v>156</v>
      </c>
      <c r="N437" t="s">
        <v>157</v>
      </c>
      <c r="O437" t="s">
        <v>158</v>
      </c>
      <c r="P437" t="str">
        <f>VLOOKUP('intouch变量（离散）'!$A437,基本表格!$G:$Q,3,FALSE)</f>
        <v>DB1100,X1758.2</v>
      </c>
      <c r="Q437" t="str">
        <f>VLOOKUP('intouch变量（离散）'!$A437,基本表格!$G:$Q,10,FALSE)</f>
        <v>Yes</v>
      </c>
      <c r="R437" t="str">
        <f t="shared" si="42"/>
        <v>DB1100,X1758.2 2415+P6-M5 1#刨片机分料电机 电机控制 左跑偏1检测</v>
      </c>
      <c r="S437">
        <v>0</v>
      </c>
      <c r="T437">
        <v>0</v>
      </c>
    </row>
    <row r="438" spans="1:20">
      <c r="A438" t="s">
        <v>594</v>
      </c>
      <c r="B438" s="11" t="str">
        <f t="shared" si="41"/>
        <v>CHP1</v>
      </c>
      <c r="C438" s="11" t="str">
        <f>VLOOKUP('intouch变量（离散）'!$A438,基本表格!$G:$Q,2,FALSE)</f>
        <v>2415+P6-M5 1#刨片机分料电机 电机控制 左跑偏保护使能</v>
      </c>
      <c r="D438" t="s">
        <v>154</v>
      </c>
      <c r="E438" t="str">
        <f t="shared" si="37"/>
        <v>Yes</v>
      </c>
      <c r="F438" t="str">
        <f t="shared" si="38"/>
        <v>900</v>
      </c>
      <c r="G438" t="s">
        <v>154</v>
      </c>
      <c r="H438" t="s">
        <v>155</v>
      </c>
      <c r="I438" t="str">
        <f t="shared" si="39"/>
        <v>禁用</v>
      </c>
      <c r="J438" t="str">
        <f t="shared" si="40"/>
        <v>启用</v>
      </c>
      <c r="K438" t="str">
        <f>VLOOKUP('intouch变量（离散）'!$A438,基本表格!$G:$Q,9,FALSE)</f>
        <v>None</v>
      </c>
      <c r="L438">
        <v>1</v>
      </c>
      <c r="M438" t="s">
        <v>156</v>
      </c>
      <c r="N438" t="s">
        <v>157</v>
      </c>
      <c r="O438" t="s">
        <v>158</v>
      </c>
      <c r="P438" t="str">
        <f>VLOOKUP('intouch变量（离散）'!$A438,基本表格!$G:$Q,3,FALSE)</f>
        <v>DB1100,X1758.3</v>
      </c>
      <c r="Q438" t="str">
        <f>VLOOKUP('intouch变量（离散）'!$A438,基本表格!$G:$Q,10,FALSE)</f>
        <v>No</v>
      </c>
      <c r="R438" t="str">
        <f t="shared" si="42"/>
        <v>DB1100,X1758.3 2415+P6-M5 1#刨片机分料电机 电机控制 左跑偏保护使能</v>
      </c>
      <c r="S438">
        <v>0</v>
      </c>
      <c r="T438">
        <v>0</v>
      </c>
    </row>
    <row r="439" spans="1:20">
      <c r="A439" t="s">
        <v>595</v>
      </c>
      <c r="B439" s="11" t="str">
        <f t="shared" si="41"/>
        <v>CHP1</v>
      </c>
      <c r="C439" s="11" t="str">
        <f>VLOOKUP('intouch变量（离散）'!$A439,基本表格!$G:$Q,2,FALSE)</f>
        <v>2415+P6-M5 1#刨片机分料电机 电机控制 左跑偏导致停机</v>
      </c>
      <c r="D439" t="s">
        <v>154</v>
      </c>
      <c r="E439" t="str">
        <f t="shared" si="37"/>
        <v>No</v>
      </c>
      <c r="F439" t="str">
        <f t="shared" si="38"/>
        <v>0</v>
      </c>
      <c r="G439" t="s">
        <v>154</v>
      </c>
      <c r="H439" t="s">
        <v>155</v>
      </c>
      <c r="I439" t="str">
        <f t="shared" si="39"/>
        <v/>
      </c>
      <c r="J439" t="str">
        <f t="shared" si="40"/>
        <v/>
      </c>
      <c r="K439" t="str">
        <f>VLOOKUP('intouch变量（离散）'!$A439,基本表格!$G:$Q,9,FALSE)</f>
        <v>On</v>
      </c>
      <c r="L439">
        <v>1</v>
      </c>
      <c r="M439" t="s">
        <v>156</v>
      </c>
      <c r="N439" t="s">
        <v>157</v>
      </c>
      <c r="O439" t="s">
        <v>158</v>
      </c>
      <c r="P439" t="str">
        <f>VLOOKUP('intouch变量（离散）'!$A439,基本表格!$G:$Q,3,FALSE)</f>
        <v>DB1100,X1758.4</v>
      </c>
      <c r="Q439" t="str">
        <f>VLOOKUP('intouch变量（离散）'!$A439,基本表格!$G:$Q,10,FALSE)</f>
        <v>Yes</v>
      </c>
      <c r="R439" t="str">
        <f t="shared" si="42"/>
        <v>DB1100,X1758.4 2415+P6-M5 1#刨片机分料电机 电机控制 左跑偏导致停机</v>
      </c>
      <c r="S439">
        <v>0</v>
      </c>
      <c r="T439">
        <v>0</v>
      </c>
    </row>
    <row r="440" spans="1:20">
      <c r="A440" t="s">
        <v>596</v>
      </c>
      <c r="B440" s="11" t="str">
        <f t="shared" si="41"/>
        <v>CHP1</v>
      </c>
      <c r="C440" s="11" t="str">
        <f>VLOOKUP('intouch变量（离散）'!$A440,基本表格!$G:$Q,2,FALSE)</f>
        <v>2415+P6-M5 1#刨片机分料电机 电机控制 右 跑偏报警</v>
      </c>
      <c r="D440" t="s">
        <v>154</v>
      </c>
      <c r="E440" t="str">
        <f t="shared" si="37"/>
        <v>No</v>
      </c>
      <c r="F440" t="str">
        <f t="shared" si="38"/>
        <v>0</v>
      </c>
      <c r="G440" t="s">
        <v>154</v>
      </c>
      <c r="H440" t="s">
        <v>155</v>
      </c>
      <c r="I440" t="str">
        <f t="shared" si="39"/>
        <v/>
      </c>
      <c r="J440" t="str">
        <f t="shared" si="40"/>
        <v/>
      </c>
      <c r="K440" t="str">
        <f>VLOOKUP('intouch变量（离散）'!$A440,基本表格!$G:$Q,9,FALSE)</f>
        <v>On</v>
      </c>
      <c r="L440">
        <v>1</v>
      </c>
      <c r="M440" t="s">
        <v>156</v>
      </c>
      <c r="N440" t="s">
        <v>157</v>
      </c>
      <c r="O440" t="s">
        <v>158</v>
      </c>
      <c r="P440" t="str">
        <f>VLOOKUP('intouch变量（离散）'!$A440,基本表格!$G:$Q,3,FALSE)</f>
        <v>DB1100,X1762.0</v>
      </c>
      <c r="Q440" t="str">
        <f>VLOOKUP('intouch变量（离散）'!$A440,基本表格!$G:$Q,10,FALSE)</f>
        <v>Yes</v>
      </c>
      <c r="R440" t="str">
        <f t="shared" si="42"/>
        <v>DB1100,X1762.0 2415+P6-M5 1#刨片机分料电机 电机控制 右 跑偏报警</v>
      </c>
      <c r="S440">
        <v>0</v>
      </c>
      <c r="T440">
        <v>0</v>
      </c>
    </row>
    <row r="441" spans="1:20">
      <c r="A441" t="s">
        <v>597</v>
      </c>
      <c r="B441" s="11" t="str">
        <f t="shared" si="41"/>
        <v>CHP1</v>
      </c>
      <c r="C441" s="11" t="str">
        <f>VLOOKUP('intouch变量（离散）'!$A441,基本表格!$G:$Q,2,FALSE)</f>
        <v>2415+P6-M5 1#刨片机分料电机 电机控制 右跑偏1检测</v>
      </c>
      <c r="D441" t="s">
        <v>154</v>
      </c>
      <c r="E441" t="str">
        <f t="shared" si="37"/>
        <v>No</v>
      </c>
      <c r="F441" t="str">
        <f t="shared" si="38"/>
        <v>0</v>
      </c>
      <c r="G441" t="s">
        <v>154</v>
      </c>
      <c r="H441" t="s">
        <v>155</v>
      </c>
      <c r="I441" t="str">
        <f t="shared" si="39"/>
        <v/>
      </c>
      <c r="J441" t="str">
        <f t="shared" si="40"/>
        <v/>
      </c>
      <c r="K441" t="str">
        <f>VLOOKUP('intouch变量（离散）'!$A441,基本表格!$G:$Q,9,FALSE)</f>
        <v>None</v>
      </c>
      <c r="L441">
        <v>1</v>
      </c>
      <c r="M441" t="s">
        <v>156</v>
      </c>
      <c r="N441" t="s">
        <v>157</v>
      </c>
      <c r="O441" t="s">
        <v>158</v>
      </c>
      <c r="P441" t="str">
        <f>VLOOKUP('intouch变量（离散）'!$A441,基本表格!$G:$Q,3,FALSE)</f>
        <v>DB1100,X1762.1</v>
      </c>
      <c r="Q441" t="str">
        <f>VLOOKUP('intouch变量（离散）'!$A441,基本表格!$G:$Q,10,FALSE)</f>
        <v>Yes</v>
      </c>
      <c r="R441" t="str">
        <f t="shared" si="42"/>
        <v>DB1100,X1762.1 2415+P6-M5 1#刨片机分料电机 电机控制 右跑偏1检测</v>
      </c>
      <c r="S441">
        <v>0</v>
      </c>
      <c r="T441">
        <v>0</v>
      </c>
    </row>
    <row r="442" spans="1:20">
      <c r="A442" t="s">
        <v>598</v>
      </c>
      <c r="B442" s="11" t="str">
        <f t="shared" si="41"/>
        <v>CHP1</v>
      </c>
      <c r="C442" s="11" t="str">
        <f>VLOOKUP('intouch变量（离散）'!$A442,基本表格!$G:$Q,2,FALSE)</f>
        <v>2415+P6-M5 1#刨片机分料电机 电机控制 右跑偏保护使能</v>
      </c>
      <c r="D442" t="s">
        <v>154</v>
      </c>
      <c r="E442" t="str">
        <f t="shared" si="37"/>
        <v>Yes</v>
      </c>
      <c r="F442" t="str">
        <f t="shared" si="38"/>
        <v>900</v>
      </c>
      <c r="G442" t="s">
        <v>154</v>
      </c>
      <c r="H442" t="s">
        <v>155</v>
      </c>
      <c r="I442" t="str">
        <f t="shared" si="39"/>
        <v>禁用</v>
      </c>
      <c r="J442" t="str">
        <f t="shared" si="40"/>
        <v>启用</v>
      </c>
      <c r="K442" t="str">
        <f>VLOOKUP('intouch变量（离散）'!$A442,基本表格!$G:$Q,9,FALSE)</f>
        <v>None</v>
      </c>
      <c r="L442">
        <v>1</v>
      </c>
      <c r="M442" t="s">
        <v>156</v>
      </c>
      <c r="N442" t="s">
        <v>157</v>
      </c>
      <c r="O442" t="s">
        <v>158</v>
      </c>
      <c r="P442" t="str">
        <f>VLOOKUP('intouch变量（离散）'!$A442,基本表格!$G:$Q,3,FALSE)</f>
        <v>DB1100,X1762.2</v>
      </c>
      <c r="Q442" t="str">
        <f>VLOOKUP('intouch变量（离散）'!$A442,基本表格!$G:$Q,10,FALSE)</f>
        <v>No</v>
      </c>
      <c r="R442" t="str">
        <f t="shared" si="42"/>
        <v>DB1100,X1762.2 2415+P6-M5 1#刨片机分料电机 电机控制 右跑偏保护使能</v>
      </c>
      <c r="S442">
        <v>0</v>
      </c>
      <c r="T442">
        <v>0</v>
      </c>
    </row>
    <row r="443" spans="1:20">
      <c r="A443" t="s">
        <v>599</v>
      </c>
      <c r="B443" s="11" t="str">
        <f t="shared" si="41"/>
        <v>CHP1</v>
      </c>
      <c r="C443" s="11" t="str">
        <f>VLOOKUP('intouch变量（离散）'!$A443,基本表格!$G:$Q,2,FALSE)</f>
        <v>2415+P6-M5 1#刨片机分料电机 电机控制 右跑偏导致停机</v>
      </c>
      <c r="D443" t="s">
        <v>154</v>
      </c>
      <c r="E443" t="str">
        <f t="shared" si="37"/>
        <v>No</v>
      </c>
      <c r="F443" t="str">
        <f t="shared" si="38"/>
        <v>0</v>
      </c>
      <c r="G443" t="s">
        <v>154</v>
      </c>
      <c r="H443" t="s">
        <v>155</v>
      </c>
      <c r="I443" t="str">
        <f t="shared" si="39"/>
        <v/>
      </c>
      <c r="J443" t="str">
        <f t="shared" si="40"/>
        <v/>
      </c>
      <c r="K443" t="str">
        <f>VLOOKUP('intouch变量（离散）'!$A443,基本表格!$G:$Q,9,FALSE)</f>
        <v>On</v>
      </c>
      <c r="L443">
        <v>1</v>
      </c>
      <c r="M443" t="s">
        <v>156</v>
      </c>
      <c r="N443" t="s">
        <v>157</v>
      </c>
      <c r="O443" t="s">
        <v>158</v>
      </c>
      <c r="P443" t="str">
        <f>VLOOKUP('intouch变量（离散）'!$A443,基本表格!$G:$Q,3,FALSE)</f>
        <v>DB1100,X1762.3</v>
      </c>
      <c r="Q443" t="str">
        <f>VLOOKUP('intouch变量（离散）'!$A443,基本表格!$G:$Q,10,FALSE)</f>
        <v>Yes</v>
      </c>
      <c r="R443" t="str">
        <f t="shared" si="42"/>
        <v>DB1100,X1762.3 2415+P6-M5 1#刨片机分料电机 电机控制 右跑偏导致停机</v>
      </c>
      <c r="S443">
        <v>0</v>
      </c>
      <c r="T443">
        <v>0</v>
      </c>
    </row>
    <row r="444" spans="1:20">
      <c r="A444" t="s">
        <v>600</v>
      </c>
      <c r="B444" s="11" t="str">
        <f t="shared" si="41"/>
        <v>CHP1</v>
      </c>
      <c r="C444" s="11" t="str">
        <f>VLOOKUP('intouch变量（离散）'!$A444,基本表格!$G:$Q,2,FALSE)</f>
        <v>2415+P6-M5 1#刨片机分料电机 电机控制 三角型</v>
      </c>
      <c r="D444" t="s">
        <v>154</v>
      </c>
      <c r="E444" t="str">
        <f t="shared" si="37"/>
        <v>No</v>
      </c>
      <c r="F444" t="str">
        <f t="shared" si="38"/>
        <v>0</v>
      </c>
      <c r="G444" t="s">
        <v>154</v>
      </c>
      <c r="H444" t="s">
        <v>155</v>
      </c>
      <c r="I444" t="str">
        <f t="shared" si="39"/>
        <v/>
      </c>
      <c r="J444" t="str">
        <f t="shared" si="40"/>
        <v/>
      </c>
      <c r="K444" t="str">
        <f>VLOOKUP('intouch变量（离散）'!$A444,基本表格!$G:$Q,9,FALSE)</f>
        <v>None</v>
      </c>
      <c r="L444">
        <v>1</v>
      </c>
      <c r="M444" t="s">
        <v>156</v>
      </c>
      <c r="N444" t="s">
        <v>157</v>
      </c>
      <c r="O444" t="s">
        <v>158</v>
      </c>
      <c r="P444" t="str">
        <f>VLOOKUP('intouch变量（离散）'!$A444,基本表格!$G:$Q,3,FALSE)</f>
        <v>DB1100,X1766.0</v>
      </c>
      <c r="Q444" t="str">
        <f>VLOOKUP('intouch变量（离散）'!$A444,基本表格!$G:$Q,10,FALSE)</f>
        <v>Yes</v>
      </c>
      <c r="R444" t="str">
        <f t="shared" si="42"/>
        <v>DB1100,X1766.0 2415+P6-M5 1#刨片机分料电机 电机控制 三角型</v>
      </c>
      <c r="S444">
        <v>0</v>
      </c>
      <c r="T444">
        <v>0</v>
      </c>
    </row>
    <row r="445" spans="1:20">
      <c r="A445" t="s">
        <v>601</v>
      </c>
      <c r="B445" s="11" t="str">
        <f t="shared" si="41"/>
        <v>CHP1</v>
      </c>
      <c r="C445" s="11" t="str">
        <f>VLOOKUP('intouch变量（离散）'!$A445,基本表格!$G:$Q,2,FALSE)</f>
        <v>2415+P6-M5 1#刨片机分料电机 电机控制 星型</v>
      </c>
      <c r="D445" t="s">
        <v>154</v>
      </c>
      <c r="E445" t="str">
        <f t="shared" si="37"/>
        <v>No</v>
      </c>
      <c r="F445" t="str">
        <f t="shared" si="38"/>
        <v>0</v>
      </c>
      <c r="G445" t="s">
        <v>154</v>
      </c>
      <c r="H445" t="s">
        <v>155</v>
      </c>
      <c r="I445" t="str">
        <f t="shared" si="39"/>
        <v/>
      </c>
      <c r="J445" t="str">
        <f t="shared" si="40"/>
        <v/>
      </c>
      <c r="K445" t="str">
        <f>VLOOKUP('intouch变量（离散）'!$A445,基本表格!$G:$Q,9,FALSE)</f>
        <v>None</v>
      </c>
      <c r="L445">
        <v>1</v>
      </c>
      <c r="M445" t="s">
        <v>156</v>
      </c>
      <c r="N445" t="s">
        <v>157</v>
      </c>
      <c r="O445" t="s">
        <v>158</v>
      </c>
      <c r="P445" t="str">
        <f>VLOOKUP('intouch变量（离散）'!$A445,基本表格!$G:$Q,3,FALSE)</f>
        <v>DB1100,X1766.1</v>
      </c>
      <c r="Q445" t="str">
        <f>VLOOKUP('intouch变量（离散）'!$A445,基本表格!$G:$Q,10,FALSE)</f>
        <v>Yes</v>
      </c>
      <c r="R445" t="str">
        <f t="shared" si="42"/>
        <v>DB1100,X1766.1 2415+P6-M5 1#刨片机分料电机 电机控制 星型</v>
      </c>
      <c r="S445">
        <v>0</v>
      </c>
      <c r="T445">
        <v>0</v>
      </c>
    </row>
    <row r="446" spans="1:20">
      <c r="A446" t="s">
        <v>602</v>
      </c>
      <c r="B446" s="11" t="str">
        <f t="shared" si="41"/>
        <v>CHP1</v>
      </c>
      <c r="C446" s="11" t="str">
        <f>VLOOKUP('intouch变量（离散）'!$A446,基本表格!$G:$Q,2,FALSE)</f>
        <v>2415+P6-M5 1#刨片机分料电机 电机控制 维修开关</v>
      </c>
      <c r="D446" t="s">
        <v>154</v>
      </c>
      <c r="E446" t="str">
        <f t="shared" si="37"/>
        <v>No</v>
      </c>
      <c r="F446" t="str">
        <f t="shared" si="38"/>
        <v>0</v>
      </c>
      <c r="G446" t="s">
        <v>154</v>
      </c>
      <c r="H446" t="s">
        <v>155</v>
      </c>
      <c r="I446" t="str">
        <f t="shared" si="39"/>
        <v/>
      </c>
      <c r="J446" t="str">
        <f t="shared" si="40"/>
        <v/>
      </c>
      <c r="K446" t="str">
        <f>VLOOKUP('intouch变量（离散）'!$A446,基本表格!$G:$Q,9,FALSE)</f>
        <v>On</v>
      </c>
      <c r="L446">
        <v>1</v>
      </c>
      <c r="M446" t="s">
        <v>156</v>
      </c>
      <c r="N446" t="s">
        <v>157</v>
      </c>
      <c r="O446" t="s">
        <v>158</v>
      </c>
      <c r="P446" t="str">
        <f>VLOOKUP('intouch变量（离散）'!$A446,基本表格!$G:$Q,3,FALSE)</f>
        <v>DB1100,X1766.2</v>
      </c>
      <c r="Q446" t="str">
        <f>VLOOKUP('intouch变量（离散）'!$A446,基本表格!$G:$Q,10,FALSE)</f>
        <v>Yes</v>
      </c>
      <c r="R446" t="str">
        <f t="shared" si="42"/>
        <v>DB1100,X1766.2 2415+P6-M5 1#刨片机分料电机 电机控制 维修开关</v>
      </c>
      <c r="S446">
        <v>0</v>
      </c>
      <c r="T446">
        <v>0</v>
      </c>
    </row>
    <row r="447" spans="1:20">
      <c r="A447" t="s">
        <v>603</v>
      </c>
      <c r="B447" s="11" t="str">
        <f t="shared" si="41"/>
        <v>CHP1</v>
      </c>
      <c r="C447" s="11" t="str">
        <f>VLOOKUP('intouch变量（离散）'!$A447,基本表格!$G:$Q,2,FALSE)</f>
        <v>2415+P6-M5 1#刨片机分料电机 电机控制 左跑偏2检测</v>
      </c>
      <c r="D447" t="s">
        <v>154</v>
      </c>
      <c r="E447" t="str">
        <f t="shared" si="37"/>
        <v>No</v>
      </c>
      <c r="F447" t="str">
        <f t="shared" si="38"/>
        <v>0</v>
      </c>
      <c r="G447" t="s">
        <v>154</v>
      </c>
      <c r="H447" t="s">
        <v>155</v>
      </c>
      <c r="I447" t="str">
        <f t="shared" si="39"/>
        <v/>
      </c>
      <c r="J447" t="str">
        <f t="shared" si="40"/>
        <v/>
      </c>
      <c r="K447" t="str">
        <f>VLOOKUP('intouch变量（离散）'!$A447,基本表格!$G:$Q,9,FALSE)</f>
        <v>None</v>
      </c>
      <c r="L447">
        <v>1</v>
      </c>
      <c r="M447" t="s">
        <v>156</v>
      </c>
      <c r="N447" t="s">
        <v>157</v>
      </c>
      <c r="O447" t="s">
        <v>158</v>
      </c>
      <c r="P447" t="str">
        <f>VLOOKUP('intouch变量（离散）'!$A447,基本表格!$G:$Q,3,FALSE)</f>
        <v>DB1100,X1766.3</v>
      </c>
      <c r="Q447" t="str">
        <f>VLOOKUP('intouch变量（离散）'!$A447,基本表格!$G:$Q,10,FALSE)</f>
        <v>Yes</v>
      </c>
      <c r="R447" t="str">
        <f t="shared" si="42"/>
        <v>DB1100,X1766.3 2415+P6-M5 1#刨片机分料电机 电机控制 左跑偏2检测</v>
      </c>
      <c r="S447">
        <v>0</v>
      </c>
      <c r="T447">
        <v>0</v>
      </c>
    </row>
    <row r="448" spans="1:20">
      <c r="A448" t="s">
        <v>604</v>
      </c>
      <c r="B448" s="11" t="str">
        <f t="shared" si="41"/>
        <v>CHP1</v>
      </c>
      <c r="C448" s="11" t="str">
        <f>VLOOKUP('intouch变量（离散）'!$A448,基本表格!$G:$Q,2,FALSE)</f>
        <v>2415+P6-M5 1#刨片机分料电机 电机控制 右跑偏2检测</v>
      </c>
      <c r="D448" t="s">
        <v>154</v>
      </c>
      <c r="E448" t="str">
        <f t="shared" si="37"/>
        <v>No</v>
      </c>
      <c r="F448" t="str">
        <f t="shared" si="38"/>
        <v>0</v>
      </c>
      <c r="G448" t="s">
        <v>154</v>
      </c>
      <c r="H448" t="s">
        <v>155</v>
      </c>
      <c r="I448" t="str">
        <f t="shared" si="39"/>
        <v/>
      </c>
      <c r="J448" t="str">
        <f t="shared" si="40"/>
        <v/>
      </c>
      <c r="K448" t="str">
        <f>VLOOKUP('intouch变量（离散）'!$A448,基本表格!$G:$Q,9,FALSE)</f>
        <v>None</v>
      </c>
      <c r="L448">
        <v>1</v>
      </c>
      <c r="M448" t="s">
        <v>156</v>
      </c>
      <c r="N448" t="s">
        <v>157</v>
      </c>
      <c r="O448" t="s">
        <v>158</v>
      </c>
      <c r="P448" t="str">
        <f>VLOOKUP('intouch变量（离散）'!$A448,基本表格!$G:$Q,3,FALSE)</f>
        <v>DB1100,X1766.4</v>
      </c>
      <c r="Q448" t="str">
        <f>VLOOKUP('intouch变量（离散）'!$A448,基本表格!$G:$Q,10,FALSE)</f>
        <v>Yes</v>
      </c>
      <c r="R448" t="str">
        <f t="shared" si="42"/>
        <v>DB1100,X1766.4 2415+P6-M5 1#刨片机分料电机 电机控制 右跑偏2检测</v>
      </c>
      <c r="S448">
        <v>0</v>
      </c>
      <c r="T448">
        <v>0</v>
      </c>
    </row>
    <row r="449" spans="1:20">
      <c r="A449" t="s">
        <v>605</v>
      </c>
      <c r="B449" s="11" t="str">
        <f t="shared" si="41"/>
        <v>CHP1</v>
      </c>
      <c r="C449" s="11" t="str">
        <f>VLOOKUP('intouch变量（离散）'!$A449,基本表格!$G:$Q,2,FALSE)</f>
        <v>2415+P6-M15 1#刨片机润滑油冷却风扇 电机控制 使能</v>
      </c>
      <c r="D449" t="s">
        <v>154</v>
      </c>
      <c r="E449" t="str">
        <f t="shared" si="37"/>
        <v>No</v>
      </c>
      <c r="F449" t="str">
        <f t="shared" si="38"/>
        <v>0</v>
      </c>
      <c r="G449" t="s">
        <v>154</v>
      </c>
      <c r="H449" t="s">
        <v>155</v>
      </c>
      <c r="I449" t="str">
        <f t="shared" si="39"/>
        <v/>
      </c>
      <c r="J449" t="str">
        <f t="shared" si="40"/>
        <v/>
      </c>
      <c r="K449" t="str">
        <f>VLOOKUP('intouch变量（离散）'!$A449,基本表格!$G:$Q,9,FALSE)</f>
        <v>None</v>
      </c>
      <c r="L449">
        <v>1</v>
      </c>
      <c r="M449" t="s">
        <v>156</v>
      </c>
      <c r="N449" t="s">
        <v>157</v>
      </c>
      <c r="O449" t="s">
        <v>158</v>
      </c>
      <c r="P449" t="str">
        <f>VLOOKUP('intouch变量（离散）'!$A449,基本表格!$G:$Q,3,FALSE)</f>
        <v>DB1100,X1800.0</v>
      </c>
      <c r="Q449" t="str">
        <f>VLOOKUP('intouch变量（离散）'!$A449,基本表格!$G:$Q,10,FALSE)</f>
        <v>No</v>
      </c>
      <c r="R449" t="str">
        <f t="shared" si="42"/>
        <v>DB1100,X1800.0 2415+P6-M15 1#刨片机润滑油冷却风扇 电机控制 使能</v>
      </c>
      <c r="S449">
        <v>0</v>
      </c>
      <c r="T449">
        <v>0</v>
      </c>
    </row>
    <row r="450" spans="1:20">
      <c r="A450" t="s">
        <v>606</v>
      </c>
      <c r="B450" s="11" t="str">
        <f t="shared" si="41"/>
        <v>CHP1</v>
      </c>
      <c r="C450" s="11" t="str">
        <f>VLOOKUP('intouch变量（离散）'!$A450,基本表格!$G:$Q,2,FALSE)</f>
        <v>2415+P6-M15 1#刨片机润滑油冷却风扇 电机控制 手自动状态</v>
      </c>
      <c r="D450" t="s">
        <v>154</v>
      </c>
      <c r="E450" t="str">
        <f t="shared" si="37"/>
        <v>No</v>
      </c>
      <c r="F450" t="str">
        <f t="shared" si="38"/>
        <v>0</v>
      </c>
      <c r="G450" t="s">
        <v>154</v>
      </c>
      <c r="H450" t="s">
        <v>155</v>
      </c>
      <c r="I450" t="str">
        <f t="shared" si="39"/>
        <v/>
      </c>
      <c r="J450" t="str">
        <f t="shared" si="40"/>
        <v/>
      </c>
      <c r="K450" t="str">
        <f>VLOOKUP('intouch变量（离散）'!$A450,基本表格!$G:$Q,9,FALSE)</f>
        <v>None</v>
      </c>
      <c r="L450">
        <v>1</v>
      </c>
      <c r="M450" t="s">
        <v>156</v>
      </c>
      <c r="N450" t="s">
        <v>157</v>
      </c>
      <c r="O450" t="s">
        <v>158</v>
      </c>
      <c r="P450" t="str">
        <f>VLOOKUP('intouch变量（离散）'!$A450,基本表格!$G:$Q,3,FALSE)</f>
        <v>DB1100,X1800.3</v>
      </c>
      <c r="Q450" t="str">
        <f>VLOOKUP('intouch变量（离散）'!$A450,基本表格!$G:$Q,10,FALSE)</f>
        <v>Yes</v>
      </c>
      <c r="R450" t="str">
        <f t="shared" si="42"/>
        <v>DB1100,X1800.3 2415+P6-M15 1#刨片机润滑油冷却风扇 电机控制 手自动状态</v>
      </c>
      <c r="S450">
        <v>0</v>
      </c>
      <c r="T450">
        <v>0</v>
      </c>
    </row>
    <row r="451" spans="1:20">
      <c r="A451" t="s">
        <v>607</v>
      </c>
      <c r="B451" s="11" t="str">
        <f t="shared" si="41"/>
        <v>CHP1</v>
      </c>
      <c r="C451" s="11" t="str">
        <f>VLOOKUP('intouch变量（离散）'!$A451,基本表格!$G:$Q,2,FALSE)</f>
        <v>2415+P6-M15 1#刨片机润滑油冷却风扇 电机控制 本地/远程(检修/待机）</v>
      </c>
      <c r="D451" t="s">
        <v>154</v>
      </c>
      <c r="E451" t="str">
        <f t="shared" ref="E451:E514" si="43">IF(RIGHT($A451,2)="EN","Yes","No")</f>
        <v>No</v>
      </c>
      <c r="F451" t="str">
        <f t="shared" ref="F451:F514" si="44">IF(RIGHT($A451,2)="EN","900","0")</f>
        <v>0</v>
      </c>
      <c r="G451" t="s">
        <v>154</v>
      </c>
      <c r="H451" t="s">
        <v>155</v>
      </c>
      <c r="I451" t="str">
        <f t="shared" ref="I451:I514" si="45">IF(RIGHT($A451,2)="EN","禁用","")</f>
        <v/>
      </c>
      <c r="J451" t="str">
        <f t="shared" ref="J451:J514" si="46">IF(RIGHT($A451,2)="EN","启用","")</f>
        <v/>
      </c>
      <c r="K451" t="str">
        <f>VLOOKUP('intouch变量（离散）'!$A451,基本表格!$G:$Q,9,FALSE)</f>
        <v>None</v>
      </c>
      <c r="L451">
        <v>1</v>
      </c>
      <c r="M451" t="s">
        <v>156</v>
      </c>
      <c r="N451" t="s">
        <v>157</v>
      </c>
      <c r="O451" t="s">
        <v>158</v>
      </c>
      <c r="P451" t="str">
        <f>VLOOKUP('intouch变量（离散）'!$A451,基本表格!$G:$Q,3,FALSE)</f>
        <v>DB1100,X1800.4</v>
      </c>
      <c r="Q451" t="str">
        <f>VLOOKUP('intouch变量（离散）'!$A451,基本表格!$G:$Q,10,FALSE)</f>
        <v>Yes</v>
      </c>
      <c r="R451" t="str">
        <f t="shared" si="42"/>
        <v>DB1100,X1800.4 2415+P6-M15 1#刨片机润滑油冷却风扇 电机控制 本地/远程(检修/待机）</v>
      </c>
      <c r="S451">
        <v>0</v>
      </c>
      <c r="T451">
        <v>0</v>
      </c>
    </row>
    <row r="452" spans="1:20">
      <c r="A452" t="s">
        <v>608</v>
      </c>
      <c r="B452" s="11" t="str">
        <f t="shared" si="41"/>
        <v>CHP1</v>
      </c>
      <c r="C452" s="11" t="str">
        <f>VLOOKUP('intouch变量（离散）'!$A452,基本表格!$G:$Q,2,FALSE)</f>
        <v>2415+P6-M15 1#刨片机润滑油冷却风扇 电机控制 开启_上位机(正转)</v>
      </c>
      <c r="D452" t="s">
        <v>154</v>
      </c>
      <c r="E452" t="str">
        <f t="shared" si="43"/>
        <v>No</v>
      </c>
      <c r="F452" t="str">
        <f t="shared" si="44"/>
        <v>0</v>
      </c>
      <c r="G452" t="s">
        <v>154</v>
      </c>
      <c r="H452" t="s">
        <v>155</v>
      </c>
      <c r="I452" t="str">
        <f t="shared" si="45"/>
        <v/>
      </c>
      <c r="J452" t="str">
        <f t="shared" si="46"/>
        <v/>
      </c>
      <c r="K452" t="str">
        <f>VLOOKUP('intouch变量（离散）'!$A452,基本表格!$G:$Q,9,FALSE)</f>
        <v>None</v>
      </c>
      <c r="L452">
        <v>1</v>
      </c>
      <c r="M452" t="s">
        <v>156</v>
      </c>
      <c r="N452" t="s">
        <v>157</v>
      </c>
      <c r="O452" t="s">
        <v>158</v>
      </c>
      <c r="P452" t="str">
        <f>VLOOKUP('intouch变量（离散）'!$A452,基本表格!$G:$Q,3,FALSE)</f>
        <v>DB1100,X1800.6</v>
      </c>
      <c r="Q452" t="str">
        <f>VLOOKUP('intouch变量（离散）'!$A452,基本表格!$G:$Q,10,FALSE)</f>
        <v>No</v>
      </c>
      <c r="R452" t="str">
        <f t="shared" si="42"/>
        <v>DB1100,X1800.6 2415+P6-M15 1#刨片机润滑油冷却风扇 电机控制 开启_上位机(正转)</v>
      </c>
      <c r="S452">
        <v>0</v>
      </c>
      <c r="T452">
        <v>0</v>
      </c>
    </row>
    <row r="453" spans="1:20">
      <c r="A453" t="s">
        <v>609</v>
      </c>
      <c r="B453" s="11" t="str">
        <f t="shared" ref="B453:B516" si="47">LEFT(A453,4)</f>
        <v>CHP1</v>
      </c>
      <c r="C453" s="11" t="str">
        <f>VLOOKUP('intouch变量（离散）'!$A453,基本表格!$G:$Q,2,FALSE)</f>
        <v>2415+P6-M15 1#刨片机润滑油冷却风扇 电机控制 停止_上位机(反转)</v>
      </c>
      <c r="D453" t="s">
        <v>154</v>
      </c>
      <c r="E453" t="str">
        <f t="shared" si="43"/>
        <v>No</v>
      </c>
      <c r="F453" t="str">
        <f t="shared" si="44"/>
        <v>0</v>
      </c>
      <c r="G453" t="s">
        <v>154</v>
      </c>
      <c r="H453" t="s">
        <v>155</v>
      </c>
      <c r="I453" t="str">
        <f t="shared" si="45"/>
        <v/>
      </c>
      <c r="J453" t="str">
        <f t="shared" si="46"/>
        <v/>
      </c>
      <c r="K453" t="str">
        <f>VLOOKUP('intouch变量（离散）'!$A453,基本表格!$G:$Q,9,FALSE)</f>
        <v>None</v>
      </c>
      <c r="L453">
        <v>1</v>
      </c>
      <c r="M453" t="s">
        <v>156</v>
      </c>
      <c r="N453" t="s">
        <v>157</v>
      </c>
      <c r="O453" t="s">
        <v>158</v>
      </c>
      <c r="P453" t="str">
        <f>VLOOKUP('intouch变量（离散）'!$A453,基本表格!$G:$Q,3,FALSE)</f>
        <v>DB1100,X1801.0</v>
      </c>
      <c r="Q453" t="str">
        <f>VLOOKUP('intouch变量（离散）'!$A453,基本表格!$G:$Q,10,FALSE)</f>
        <v>No</v>
      </c>
      <c r="R453" t="str">
        <f t="shared" ref="R453:R516" si="48">P453&amp;" "&amp;C453</f>
        <v>DB1100,X1801.0 2415+P6-M15 1#刨片机润滑油冷却风扇 电机控制 停止_上位机(反转)</v>
      </c>
      <c r="S453">
        <v>0</v>
      </c>
      <c r="T453">
        <v>0</v>
      </c>
    </row>
    <row r="454" spans="1:20">
      <c r="A454" t="s">
        <v>610</v>
      </c>
      <c r="B454" s="11" t="str">
        <f t="shared" si="47"/>
        <v>CHP1</v>
      </c>
      <c r="C454" s="11" t="str">
        <f>VLOOKUP('intouch变量（离散）'!$A454,基本表格!$G:$Q,2,FALSE)</f>
        <v>2415+P6-M15 1#刨片机润滑油冷却风扇 电机控制 通风扇</v>
      </c>
      <c r="D454" t="s">
        <v>154</v>
      </c>
      <c r="E454" t="str">
        <f t="shared" si="43"/>
        <v>No</v>
      </c>
      <c r="F454" t="str">
        <f t="shared" si="44"/>
        <v>0</v>
      </c>
      <c r="G454" t="s">
        <v>154</v>
      </c>
      <c r="H454" t="s">
        <v>155</v>
      </c>
      <c r="I454" t="str">
        <f t="shared" si="45"/>
        <v/>
      </c>
      <c r="J454" t="str">
        <f t="shared" si="46"/>
        <v/>
      </c>
      <c r="K454" t="str">
        <f>VLOOKUP('intouch变量（离散）'!$A454,基本表格!$G:$Q,9,FALSE)</f>
        <v>None</v>
      </c>
      <c r="L454">
        <v>1</v>
      </c>
      <c r="M454" t="s">
        <v>156</v>
      </c>
      <c r="N454" t="s">
        <v>157</v>
      </c>
      <c r="O454" t="s">
        <v>158</v>
      </c>
      <c r="P454" t="str">
        <f>VLOOKUP('intouch变量（离散）'!$A454,基本表格!$G:$Q,3,FALSE)</f>
        <v>DB1100,X1801.1</v>
      </c>
      <c r="Q454" t="str">
        <f>VLOOKUP('intouch变量（离散）'!$A454,基本表格!$G:$Q,10,FALSE)</f>
        <v>Yes</v>
      </c>
      <c r="R454" t="str">
        <f t="shared" si="48"/>
        <v>DB1100,X1801.1 2415+P6-M15 1#刨片机润滑油冷却风扇 电机控制 通风扇</v>
      </c>
      <c r="S454">
        <v>0</v>
      </c>
      <c r="T454">
        <v>0</v>
      </c>
    </row>
    <row r="455" spans="1:20">
      <c r="A455" t="s">
        <v>611</v>
      </c>
      <c r="B455" s="11" t="str">
        <f t="shared" si="47"/>
        <v>CHP1</v>
      </c>
      <c r="C455" s="11" t="str">
        <f>VLOOKUP('intouch变量（离散）'!$A455,基本表格!$G:$Q,2,FALSE)</f>
        <v>2415+P6-M15 1#刨片机润滑油冷却风扇 电机控制 电机(正转）</v>
      </c>
      <c r="D455" t="s">
        <v>154</v>
      </c>
      <c r="E455" t="str">
        <f t="shared" si="43"/>
        <v>No</v>
      </c>
      <c r="F455" t="str">
        <f t="shared" si="44"/>
        <v>0</v>
      </c>
      <c r="G455" t="s">
        <v>154</v>
      </c>
      <c r="H455" t="s">
        <v>155</v>
      </c>
      <c r="I455" t="str">
        <f t="shared" si="45"/>
        <v/>
      </c>
      <c r="J455" t="str">
        <f t="shared" si="46"/>
        <v/>
      </c>
      <c r="K455" t="str">
        <f>VLOOKUP('intouch变量（离散）'!$A455,基本表格!$G:$Q,9,FALSE)</f>
        <v>None</v>
      </c>
      <c r="L455">
        <v>1</v>
      </c>
      <c r="M455" t="s">
        <v>156</v>
      </c>
      <c r="N455" t="s">
        <v>157</v>
      </c>
      <c r="O455" t="s">
        <v>158</v>
      </c>
      <c r="P455" t="str">
        <f>VLOOKUP('intouch变量（离散）'!$A455,基本表格!$G:$Q,3,FALSE)</f>
        <v>DB1100,X1801.2</v>
      </c>
      <c r="Q455" t="str">
        <f>VLOOKUP('intouch变量（离散）'!$A455,基本表格!$G:$Q,10,FALSE)</f>
        <v>Yes</v>
      </c>
      <c r="R455" t="str">
        <f t="shared" si="48"/>
        <v>DB1100,X1801.2 2415+P6-M15 1#刨片机润滑油冷却风扇 电机控制 电机(正转）</v>
      </c>
      <c r="S455">
        <v>0</v>
      </c>
      <c r="T455">
        <v>0</v>
      </c>
    </row>
    <row r="456" spans="1:20">
      <c r="A456" t="s">
        <v>612</v>
      </c>
      <c r="B456" s="11" t="str">
        <f t="shared" si="47"/>
        <v>CHP1</v>
      </c>
      <c r="C456" s="11" t="str">
        <f>VLOOKUP('intouch变量（离散）'!$A456,基本表格!$G:$Q,2,FALSE)</f>
        <v>2415+P6-M15 1#刨片机润滑油冷却风扇 电机控制 电机过载</v>
      </c>
      <c r="D456" t="s">
        <v>154</v>
      </c>
      <c r="E456" t="str">
        <f t="shared" si="43"/>
        <v>No</v>
      </c>
      <c r="F456" t="str">
        <f t="shared" si="44"/>
        <v>0</v>
      </c>
      <c r="G456" t="s">
        <v>154</v>
      </c>
      <c r="H456" t="s">
        <v>155</v>
      </c>
      <c r="I456" t="str">
        <f t="shared" si="45"/>
        <v/>
      </c>
      <c r="J456" t="str">
        <f t="shared" si="46"/>
        <v/>
      </c>
      <c r="K456" t="str">
        <f>VLOOKUP('intouch变量（离散）'!$A456,基本表格!$G:$Q,9,FALSE)</f>
        <v>On</v>
      </c>
      <c r="L456">
        <v>1</v>
      </c>
      <c r="M456" t="s">
        <v>156</v>
      </c>
      <c r="N456" t="s">
        <v>157</v>
      </c>
      <c r="O456" t="s">
        <v>158</v>
      </c>
      <c r="P456" t="str">
        <f>VLOOKUP('intouch变量（离散）'!$A456,基本表格!$G:$Q,3,FALSE)</f>
        <v>DB1100,X1801.3</v>
      </c>
      <c r="Q456" t="str">
        <f>VLOOKUP('intouch变量（离散）'!$A456,基本表格!$G:$Q,10,FALSE)</f>
        <v>Yes</v>
      </c>
      <c r="R456" t="str">
        <f t="shared" si="48"/>
        <v>DB1100,X1801.3 2415+P6-M15 1#刨片机润滑油冷却风扇 电机控制 电机过载</v>
      </c>
      <c r="S456">
        <v>0</v>
      </c>
      <c r="T456">
        <v>0</v>
      </c>
    </row>
    <row r="457" spans="1:20">
      <c r="A457" t="s">
        <v>613</v>
      </c>
      <c r="B457" s="11" t="str">
        <f t="shared" si="47"/>
        <v>CHP1</v>
      </c>
      <c r="C457" s="11" t="str">
        <f>VLOOKUP('intouch变量（离散）'!$A457,基本表格!$G:$Q,2,FALSE)</f>
        <v>2415+P6-M15 1#刨片机润滑油冷却风扇 电机控制 风扇过载</v>
      </c>
      <c r="D457" t="s">
        <v>154</v>
      </c>
      <c r="E457" t="str">
        <f t="shared" si="43"/>
        <v>No</v>
      </c>
      <c r="F457" t="str">
        <f t="shared" si="44"/>
        <v>0</v>
      </c>
      <c r="G457" t="s">
        <v>154</v>
      </c>
      <c r="H457" t="s">
        <v>155</v>
      </c>
      <c r="I457" t="str">
        <f t="shared" si="45"/>
        <v/>
      </c>
      <c r="J457" t="str">
        <f t="shared" si="46"/>
        <v/>
      </c>
      <c r="K457" t="str">
        <f>VLOOKUP('intouch变量（离散）'!$A457,基本表格!$G:$Q,9,FALSE)</f>
        <v>On</v>
      </c>
      <c r="L457">
        <v>1</v>
      </c>
      <c r="M457" t="s">
        <v>156</v>
      </c>
      <c r="N457" t="s">
        <v>157</v>
      </c>
      <c r="O457" t="s">
        <v>158</v>
      </c>
      <c r="P457" t="str">
        <f>VLOOKUP('intouch变量（离散）'!$A457,基本表格!$G:$Q,3,FALSE)</f>
        <v>DB1100,X1801.4</v>
      </c>
      <c r="Q457" t="str">
        <f>VLOOKUP('intouch变量（离散）'!$A457,基本表格!$G:$Q,10,FALSE)</f>
        <v>Yes</v>
      </c>
      <c r="R457" t="str">
        <f t="shared" si="48"/>
        <v>DB1100,X1801.4 2415+P6-M15 1#刨片机润滑油冷却风扇 电机控制 风扇过载</v>
      </c>
      <c r="S457">
        <v>0</v>
      </c>
      <c r="T457">
        <v>0</v>
      </c>
    </row>
    <row r="458" spans="1:20">
      <c r="A458" t="s">
        <v>614</v>
      </c>
      <c r="B458" s="11" t="str">
        <f t="shared" si="47"/>
        <v>CHP1</v>
      </c>
      <c r="C458" s="11" t="str">
        <f>VLOOKUP('intouch变量（离散）'!$A458,基本表格!$G:$Q,2,FALSE)</f>
        <v>2415+P6-M15 1#刨片机润滑油冷却风扇 电机控制 电机运行指示</v>
      </c>
      <c r="D458" t="s">
        <v>154</v>
      </c>
      <c r="E458" t="str">
        <f t="shared" si="43"/>
        <v>No</v>
      </c>
      <c r="F458" t="str">
        <f t="shared" si="44"/>
        <v>0</v>
      </c>
      <c r="G458" t="s">
        <v>154</v>
      </c>
      <c r="H458" t="s">
        <v>155</v>
      </c>
      <c r="I458" t="str">
        <f t="shared" si="45"/>
        <v/>
      </c>
      <c r="J458" t="str">
        <f t="shared" si="46"/>
        <v/>
      </c>
      <c r="K458" t="str">
        <f>VLOOKUP('intouch变量（离散）'!$A458,基本表格!$G:$Q,9,FALSE)</f>
        <v>None</v>
      </c>
      <c r="L458">
        <v>1</v>
      </c>
      <c r="M458" t="s">
        <v>156</v>
      </c>
      <c r="N458" t="s">
        <v>157</v>
      </c>
      <c r="O458" t="s">
        <v>158</v>
      </c>
      <c r="P458" t="str">
        <f>VLOOKUP('intouch变量（离散）'!$A458,基本表格!$G:$Q,3,FALSE)</f>
        <v>DB1100,X1801.5</v>
      </c>
      <c r="Q458" t="str">
        <f>VLOOKUP('intouch变量（离散）'!$A458,基本表格!$G:$Q,10,FALSE)</f>
        <v>Yes</v>
      </c>
      <c r="R458" t="str">
        <f t="shared" si="48"/>
        <v>DB1100,X1801.5 2415+P6-M15 1#刨片机润滑油冷却风扇 电机控制 电机运行指示</v>
      </c>
      <c r="S458">
        <v>0</v>
      </c>
      <c r="T458">
        <v>0</v>
      </c>
    </row>
    <row r="459" spans="1:20">
      <c r="A459" t="s">
        <v>615</v>
      </c>
      <c r="B459" s="11" t="str">
        <f t="shared" si="47"/>
        <v>CHP1</v>
      </c>
      <c r="C459" s="11" t="str">
        <f>VLOOKUP('intouch变量（离散）'!$A459,基本表格!$G:$Q,2,FALSE)</f>
        <v>2415+P6-M15 1#刨片机润滑油冷却风扇 电机控制 断链报警</v>
      </c>
      <c r="D459" t="s">
        <v>154</v>
      </c>
      <c r="E459" t="str">
        <f t="shared" si="43"/>
        <v>No</v>
      </c>
      <c r="F459" t="str">
        <f t="shared" si="44"/>
        <v>0</v>
      </c>
      <c r="G459" t="s">
        <v>154</v>
      </c>
      <c r="H459" t="s">
        <v>155</v>
      </c>
      <c r="I459" t="str">
        <f t="shared" si="45"/>
        <v/>
      </c>
      <c r="J459" t="str">
        <f t="shared" si="46"/>
        <v/>
      </c>
      <c r="K459" t="str">
        <f>VLOOKUP('intouch变量（离散）'!$A459,基本表格!$G:$Q,9,FALSE)</f>
        <v>On</v>
      </c>
      <c r="L459">
        <v>1</v>
      </c>
      <c r="M459" t="s">
        <v>156</v>
      </c>
      <c r="N459" t="s">
        <v>157</v>
      </c>
      <c r="O459" t="s">
        <v>158</v>
      </c>
      <c r="P459" t="str">
        <f>VLOOKUP('intouch变量（离散）'!$A459,基本表格!$G:$Q,3,FALSE)</f>
        <v>DB1100,X1801.6</v>
      </c>
      <c r="Q459" t="str">
        <f>VLOOKUP('intouch变量（离散）'!$A459,基本表格!$G:$Q,10,FALSE)</f>
        <v>Yes</v>
      </c>
      <c r="R459" t="str">
        <f t="shared" si="48"/>
        <v>DB1100,X1801.6 2415+P6-M15 1#刨片机润滑油冷却风扇 电机控制 断链报警</v>
      </c>
      <c r="S459">
        <v>0</v>
      </c>
      <c r="T459">
        <v>0</v>
      </c>
    </row>
    <row r="460" spans="1:20">
      <c r="A460" t="s">
        <v>616</v>
      </c>
      <c r="B460" s="11" t="str">
        <f t="shared" si="47"/>
        <v>CHP1</v>
      </c>
      <c r="C460" s="11" t="str">
        <f>VLOOKUP('intouch变量（离散）'!$A460,基本表格!$G:$Q,2,FALSE)</f>
        <v>2415+P6-M15 1#刨片机润滑油冷却风扇 电机控制 断链检测</v>
      </c>
      <c r="D460" t="s">
        <v>154</v>
      </c>
      <c r="E460" t="str">
        <f t="shared" si="43"/>
        <v>No</v>
      </c>
      <c r="F460" t="str">
        <f t="shared" si="44"/>
        <v>0</v>
      </c>
      <c r="G460" t="s">
        <v>154</v>
      </c>
      <c r="H460" t="s">
        <v>155</v>
      </c>
      <c r="I460" t="str">
        <f t="shared" si="45"/>
        <v/>
      </c>
      <c r="J460" t="str">
        <f t="shared" si="46"/>
        <v/>
      </c>
      <c r="K460" t="str">
        <f>VLOOKUP('intouch变量（离散）'!$A460,基本表格!$G:$Q,9,FALSE)</f>
        <v>None</v>
      </c>
      <c r="L460">
        <v>1</v>
      </c>
      <c r="M460" t="s">
        <v>156</v>
      </c>
      <c r="N460" t="s">
        <v>157</v>
      </c>
      <c r="O460" t="s">
        <v>158</v>
      </c>
      <c r="P460" t="str">
        <f>VLOOKUP('intouch变量（离散）'!$A460,基本表格!$G:$Q,3,FALSE)</f>
        <v>DB1100,X1801.7</v>
      </c>
      <c r="Q460" t="str">
        <f>VLOOKUP('intouch变量（离散）'!$A460,基本表格!$G:$Q,10,FALSE)</f>
        <v>Yes</v>
      </c>
      <c r="R460" t="str">
        <f t="shared" si="48"/>
        <v>DB1100,X1801.7 2415+P6-M15 1#刨片机润滑油冷却风扇 电机控制 断链检测</v>
      </c>
      <c r="S460">
        <v>0</v>
      </c>
      <c r="T460">
        <v>0</v>
      </c>
    </row>
    <row r="461" spans="1:20">
      <c r="A461" t="s">
        <v>617</v>
      </c>
      <c r="B461" s="11" t="str">
        <f t="shared" si="47"/>
        <v>CHP1</v>
      </c>
      <c r="C461" s="11" t="str">
        <f>VLOOKUP('intouch变量（离散）'!$A461,基本表格!$G:$Q,2,FALSE)</f>
        <v>2415+P6-M15 1#刨片机润滑油冷却风扇 电机控制 复位</v>
      </c>
      <c r="D461" t="s">
        <v>154</v>
      </c>
      <c r="E461" t="str">
        <f t="shared" si="43"/>
        <v>No</v>
      </c>
      <c r="F461" t="str">
        <f t="shared" si="44"/>
        <v>0</v>
      </c>
      <c r="G461" t="s">
        <v>154</v>
      </c>
      <c r="H461" t="s">
        <v>155</v>
      </c>
      <c r="I461" t="str">
        <f t="shared" si="45"/>
        <v/>
      </c>
      <c r="J461" t="str">
        <f t="shared" si="46"/>
        <v/>
      </c>
      <c r="K461" t="str">
        <f>VLOOKUP('intouch变量（离散）'!$A461,基本表格!$G:$Q,9,FALSE)</f>
        <v>None</v>
      </c>
      <c r="L461">
        <v>1</v>
      </c>
      <c r="M461" t="s">
        <v>156</v>
      </c>
      <c r="N461" t="s">
        <v>157</v>
      </c>
      <c r="O461" t="s">
        <v>158</v>
      </c>
      <c r="P461" t="str">
        <f>VLOOKUP('intouch变量（离散）'!$A461,基本表格!$G:$Q,3,FALSE)</f>
        <v>DB1100,X1802.0</v>
      </c>
      <c r="Q461" t="str">
        <f>VLOOKUP('intouch变量（离散）'!$A461,基本表格!$G:$Q,10,FALSE)</f>
        <v>No</v>
      </c>
      <c r="R461" t="str">
        <f t="shared" si="48"/>
        <v>DB1100,X1802.0 2415+P6-M15 1#刨片机润滑油冷却风扇 电机控制 复位</v>
      </c>
      <c r="S461">
        <v>0</v>
      </c>
      <c r="T461">
        <v>0</v>
      </c>
    </row>
    <row r="462" spans="1:20">
      <c r="A462" t="s">
        <v>618</v>
      </c>
      <c r="B462" s="11" t="str">
        <f t="shared" si="47"/>
        <v>CHP1</v>
      </c>
      <c r="C462" s="11" t="str">
        <f>VLOOKUP('intouch变量（离散）'!$A462,基本表格!$G:$Q,2,FALSE)</f>
        <v>2415+P6-M15 1#刨片机润滑油冷却风扇 电机控制 断链保护使能</v>
      </c>
      <c r="D462" t="s">
        <v>154</v>
      </c>
      <c r="E462" t="str">
        <f t="shared" si="43"/>
        <v>Yes</v>
      </c>
      <c r="F462" t="str">
        <f t="shared" si="44"/>
        <v>900</v>
      </c>
      <c r="G462" t="s">
        <v>154</v>
      </c>
      <c r="H462" t="s">
        <v>155</v>
      </c>
      <c r="I462" t="str">
        <f t="shared" si="45"/>
        <v>禁用</v>
      </c>
      <c r="J462" t="str">
        <f t="shared" si="46"/>
        <v>启用</v>
      </c>
      <c r="K462" t="str">
        <f>VLOOKUP('intouch变量（离散）'!$A462,基本表格!$G:$Q,9,FALSE)</f>
        <v>None</v>
      </c>
      <c r="L462">
        <v>1</v>
      </c>
      <c r="M462" t="s">
        <v>156</v>
      </c>
      <c r="N462" t="s">
        <v>157</v>
      </c>
      <c r="O462" t="s">
        <v>158</v>
      </c>
      <c r="P462" t="str">
        <f>VLOOKUP('intouch变量（离散）'!$A462,基本表格!$G:$Q,3,FALSE)</f>
        <v>DB1100,X1802.1</v>
      </c>
      <c r="Q462" t="str">
        <f>VLOOKUP('intouch变量（离散）'!$A462,基本表格!$G:$Q,10,FALSE)</f>
        <v>No</v>
      </c>
      <c r="R462" t="str">
        <f t="shared" si="48"/>
        <v>DB1100,X1802.1 2415+P6-M15 1#刨片机润滑油冷却风扇 电机控制 断链保护使能</v>
      </c>
      <c r="S462">
        <v>0</v>
      </c>
      <c r="T462">
        <v>0</v>
      </c>
    </row>
    <row r="463" spans="1:20">
      <c r="A463" t="s">
        <v>619</v>
      </c>
      <c r="B463" s="11" t="str">
        <f t="shared" si="47"/>
        <v>CHP1</v>
      </c>
      <c r="C463" s="11" t="str">
        <f>VLOOKUP('intouch变量（离散）'!$A463,基本表格!$G:$Q,2,FALSE)</f>
        <v>2415+P6-M15 1#刨片机润滑油冷却风扇 电机控制 断链导致停机</v>
      </c>
      <c r="D463" t="s">
        <v>154</v>
      </c>
      <c r="E463" t="str">
        <f t="shared" si="43"/>
        <v>No</v>
      </c>
      <c r="F463" t="str">
        <f t="shared" si="44"/>
        <v>0</v>
      </c>
      <c r="G463" t="s">
        <v>154</v>
      </c>
      <c r="H463" t="s">
        <v>155</v>
      </c>
      <c r="I463" t="str">
        <f t="shared" si="45"/>
        <v/>
      </c>
      <c r="J463" t="str">
        <f t="shared" si="46"/>
        <v/>
      </c>
      <c r="K463" t="str">
        <f>VLOOKUP('intouch变量（离散）'!$A463,基本表格!$G:$Q,9,FALSE)</f>
        <v>On</v>
      </c>
      <c r="L463">
        <v>1</v>
      </c>
      <c r="M463" t="s">
        <v>156</v>
      </c>
      <c r="N463" t="s">
        <v>157</v>
      </c>
      <c r="O463" t="s">
        <v>158</v>
      </c>
      <c r="P463" t="str">
        <f>VLOOKUP('intouch变量（离散）'!$A463,基本表格!$G:$Q,3,FALSE)</f>
        <v>DB1100,X1802.2</v>
      </c>
      <c r="Q463" t="str">
        <f>VLOOKUP('intouch变量（离散）'!$A463,基本表格!$G:$Q,10,FALSE)</f>
        <v>Yes</v>
      </c>
      <c r="R463" t="str">
        <f t="shared" si="48"/>
        <v>DB1100,X1802.2 2415+P6-M15 1#刨片机润滑油冷却风扇 电机控制 断链导致停机</v>
      </c>
      <c r="S463">
        <v>0</v>
      </c>
      <c r="T463">
        <v>0</v>
      </c>
    </row>
    <row r="464" spans="1:20">
      <c r="A464" t="s">
        <v>620</v>
      </c>
      <c r="B464" s="11" t="str">
        <f t="shared" si="47"/>
        <v>CHP1</v>
      </c>
      <c r="C464" s="11" t="str">
        <f>VLOOKUP('intouch变量（离散）'!$A464,基本表格!$G:$Q,2,FALSE)</f>
        <v>2415+P6-M15 1#刨片机润滑油冷却风扇 电机控制 电机(反转）</v>
      </c>
      <c r="D464" t="s">
        <v>154</v>
      </c>
      <c r="E464" t="str">
        <f t="shared" si="43"/>
        <v>No</v>
      </c>
      <c r="F464" t="str">
        <f t="shared" si="44"/>
        <v>0</v>
      </c>
      <c r="G464" t="s">
        <v>154</v>
      </c>
      <c r="H464" t="s">
        <v>155</v>
      </c>
      <c r="I464" t="str">
        <f t="shared" si="45"/>
        <v/>
      </c>
      <c r="J464" t="str">
        <f t="shared" si="46"/>
        <v/>
      </c>
      <c r="K464" t="str">
        <f>VLOOKUP('intouch变量（离散）'!$A464,基本表格!$G:$Q,9,FALSE)</f>
        <v>None</v>
      </c>
      <c r="L464">
        <v>1</v>
      </c>
      <c r="M464" t="s">
        <v>156</v>
      </c>
      <c r="N464" t="s">
        <v>157</v>
      </c>
      <c r="O464" t="s">
        <v>158</v>
      </c>
      <c r="P464" t="str">
        <f>VLOOKUP('intouch变量（离散）'!$A464,基本表格!$G:$Q,3,FALSE)</f>
        <v>DB1100,X1802.3</v>
      </c>
      <c r="Q464" t="str">
        <f>VLOOKUP('intouch变量（离散）'!$A464,基本表格!$G:$Q,10,FALSE)</f>
        <v>Yes</v>
      </c>
      <c r="R464" t="str">
        <f t="shared" si="48"/>
        <v>DB1100,X1802.3 2415+P6-M15 1#刨片机润滑油冷却风扇 电机控制 电机(反转）</v>
      </c>
      <c r="S464">
        <v>0</v>
      </c>
      <c r="T464">
        <v>0</v>
      </c>
    </row>
    <row r="465" spans="1:20">
      <c r="A465" t="s">
        <v>621</v>
      </c>
      <c r="B465" s="11" t="str">
        <f t="shared" si="47"/>
        <v>CHP1</v>
      </c>
      <c r="C465" s="11" t="str">
        <f>VLOOKUP('intouch变量（离散）'!$A465,基本表格!$G:$Q,2,FALSE)</f>
        <v>2415+P6-M15 1#刨片机润滑油冷却风扇 电机控制 本地</v>
      </c>
      <c r="D465" t="s">
        <v>154</v>
      </c>
      <c r="E465" t="str">
        <f t="shared" si="43"/>
        <v>No</v>
      </c>
      <c r="F465" t="str">
        <f t="shared" si="44"/>
        <v>0</v>
      </c>
      <c r="G465" t="s">
        <v>154</v>
      </c>
      <c r="H465" t="s">
        <v>155</v>
      </c>
      <c r="I465" t="str">
        <f t="shared" si="45"/>
        <v/>
      </c>
      <c r="J465" t="str">
        <f t="shared" si="46"/>
        <v/>
      </c>
      <c r="K465" t="str">
        <f>VLOOKUP('intouch变量（离散）'!$A465,基本表格!$G:$Q,9,FALSE)</f>
        <v>None</v>
      </c>
      <c r="L465">
        <v>1</v>
      </c>
      <c r="M465" t="s">
        <v>156</v>
      </c>
      <c r="N465" t="s">
        <v>157</v>
      </c>
      <c r="O465" t="s">
        <v>158</v>
      </c>
      <c r="P465" t="str">
        <f>VLOOKUP('intouch变量（离散）'!$A465,基本表格!$G:$Q,3,FALSE)</f>
        <v>DB1100,X1802.4</v>
      </c>
      <c r="Q465" t="str">
        <f>VLOOKUP('intouch变量（离散）'!$A465,基本表格!$G:$Q,10,FALSE)</f>
        <v>Yes</v>
      </c>
      <c r="R465" t="str">
        <f t="shared" si="48"/>
        <v>DB1100,X1802.4 2415+P6-M15 1#刨片机润滑油冷却风扇 电机控制 本地</v>
      </c>
      <c r="S465">
        <v>0</v>
      </c>
      <c r="T465">
        <v>0</v>
      </c>
    </row>
    <row r="466" spans="1:20">
      <c r="A466" t="s">
        <v>622</v>
      </c>
      <c r="B466" s="11" t="str">
        <f t="shared" si="47"/>
        <v>CHP1</v>
      </c>
      <c r="C466" s="11" t="str">
        <f>VLOOKUP('intouch变量（离散）'!$A466,基本表格!$G:$Q,2,FALSE)</f>
        <v>2415+P6-M15 1#刨片机润滑油冷却风扇 电机控制 远程</v>
      </c>
      <c r="D466" t="s">
        <v>154</v>
      </c>
      <c r="E466" t="str">
        <f t="shared" si="43"/>
        <v>No</v>
      </c>
      <c r="F466" t="str">
        <f t="shared" si="44"/>
        <v>0</v>
      </c>
      <c r="G466" t="s">
        <v>154</v>
      </c>
      <c r="H466" t="s">
        <v>155</v>
      </c>
      <c r="I466" t="str">
        <f t="shared" si="45"/>
        <v/>
      </c>
      <c r="J466" t="str">
        <f t="shared" si="46"/>
        <v/>
      </c>
      <c r="K466" t="str">
        <f>VLOOKUP('intouch变量（离散）'!$A466,基本表格!$G:$Q,9,FALSE)</f>
        <v>None</v>
      </c>
      <c r="L466">
        <v>1</v>
      </c>
      <c r="M466" t="s">
        <v>156</v>
      </c>
      <c r="N466" t="s">
        <v>157</v>
      </c>
      <c r="O466" t="s">
        <v>158</v>
      </c>
      <c r="P466" t="str">
        <f>VLOOKUP('intouch变量（离散）'!$A466,基本表格!$G:$Q,3,FALSE)</f>
        <v>DB1100,X1802.5</v>
      </c>
      <c r="Q466" t="str">
        <f>VLOOKUP('intouch变量（离散）'!$A466,基本表格!$G:$Q,10,FALSE)</f>
        <v>Yes</v>
      </c>
      <c r="R466" t="str">
        <f t="shared" si="48"/>
        <v>DB1100,X1802.5 2415+P6-M15 1#刨片机润滑油冷却风扇 电机控制 远程</v>
      </c>
      <c r="S466">
        <v>0</v>
      </c>
      <c r="T466">
        <v>0</v>
      </c>
    </row>
    <row r="467" spans="1:20">
      <c r="A467" t="s">
        <v>623</v>
      </c>
      <c r="B467" s="11" t="str">
        <f t="shared" si="47"/>
        <v>CHP1</v>
      </c>
      <c r="C467" s="11" t="str">
        <f>VLOOKUP('intouch变量（离散）'!$A467,基本表格!$G:$Q,2,FALSE)</f>
        <v>2415+P6-M15 1#刨片机润滑油冷却风扇 电机控制 堵料报警</v>
      </c>
      <c r="D467" t="s">
        <v>154</v>
      </c>
      <c r="E467" t="str">
        <f t="shared" si="43"/>
        <v>No</v>
      </c>
      <c r="F467" t="str">
        <f t="shared" si="44"/>
        <v>0</v>
      </c>
      <c r="G467" t="s">
        <v>154</v>
      </c>
      <c r="H467" t="s">
        <v>155</v>
      </c>
      <c r="I467" t="str">
        <f t="shared" si="45"/>
        <v/>
      </c>
      <c r="J467" t="str">
        <f t="shared" si="46"/>
        <v/>
      </c>
      <c r="K467" t="str">
        <f>VLOOKUP('intouch变量（离散）'!$A467,基本表格!$G:$Q,9,FALSE)</f>
        <v>On</v>
      </c>
      <c r="L467">
        <v>1</v>
      </c>
      <c r="M467" t="s">
        <v>156</v>
      </c>
      <c r="N467" t="s">
        <v>157</v>
      </c>
      <c r="O467" t="s">
        <v>158</v>
      </c>
      <c r="P467" t="str">
        <f>VLOOKUP('intouch变量（离散）'!$A467,基本表格!$G:$Q,3,FALSE)</f>
        <v>DB1100,X1802.6</v>
      </c>
      <c r="Q467" t="str">
        <f>VLOOKUP('intouch变量（离散）'!$A467,基本表格!$G:$Q,10,FALSE)</f>
        <v>Yes</v>
      </c>
      <c r="R467" t="str">
        <f t="shared" si="48"/>
        <v>DB1100,X1802.6 2415+P6-M15 1#刨片机润滑油冷却风扇 电机控制 堵料报警</v>
      </c>
      <c r="S467">
        <v>0</v>
      </c>
      <c r="T467">
        <v>0</v>
      </c>
    </row>
    <row r="468" spans="1:20">
      <c r="A468" t="s">
        <v>624</v>
      </c>
      <c r="B468" s="11" t="str">
        <f t="shared" si="47"/>
        <v>CHP1</v>
      </c>
      <c r="C468" s="11" t="str">
        <f>VLOOKUP('intouch变量（离散）'!$A468,基本表格!$G:$Q,2,FALSE)</f>
        <v>2415+P6-M15 1#刨片机润滑油冷却风扇 电机控制 堵料检测</v>
      </c>
      <c r="D468" t="s">
        <v>154</v>
      </c>
      <c r="E468" t="str">
        <f t="shared" si="43"/>
        <v>No</v>
      </c>
      <c r="F468" t="str">
        <f t="shared" si="44"/>
        <v>0</v>
      </c>
      <c r="G468" t="s">
        <v>154</v>
      </c>
      <c r="H468" t="s">
        <v>155</v>
      </c>
      <c r="I468" t="str">
        <f t="shared" si="45"/>
        <v/>
      </c>
      <c r="J468" t="str">
        <f t="shared" si="46"/>
        <v/>
      </c>
      <c r="K468" t="str">
        <f>VLOOKUP('intouch变量（离散）'!$A468,基本表格!$G:$Q,9,FALSE)</f>
        <v>None</v>
      </c>
      <c r="L468">
        <v>1</v>
      </c>
      <c r="M468" t="s">
        <v>156</v>
      </c>
      <c r="N468" t="s">
        <v>157</v>
      </c>
      <c r="O468" t="s">
        <v>158</v>
      </c>
      <c r="P468" t="str">
        <f>VLOOKUP('intouch变量（离散）'!$A468,基本表格!$G:$Q,3,FALSE)</f>
        <v>DB1100,X1802.7</v>
      </c>
      <c r="Q468" t="str">
        <f>VLOOKUP('intouch变量（离散）'!$A468,基本表格!$G:$Q,10,FALSE)</f>
        <v>Yes</v>
      </c>
      <c r="R468" t="str">
        <f t="shared" si="48"/>
        <v>DB1100,X1802.7 2415+P6-M15 1#刨片机润滑油冷却风扇 电机控制 堵料检测</v>
      </c>
      <c r="S468">
        <v>0</v>
      </c>
      <c r="T468">
        <v>0</v>
      </c>
    </row>
    <row r="469" spans="1:20">
      <c r="A469" t="s">
        <v>625</v>
      </c>
      <c r="B469" s="11" t="str">
        <f t="shared" si="47"/>
        <v>CHP1</v>
      </c>
      <c r="C469" s="11" t="str">
        <f>VLOOKUP('intouch变量（离散）'!$A469,基本表格!$G:$Q,2,FALSE)</f>
        <v>2415+P6-M15 1#刨片机润滑油冷却风扇 电机控制 堵料保护使能</v>
      </c>
      <c r="D469" t="s">
        <v>154</v>
      </c>
      <c r="E469" t="str">
        <f t="shared" si="43"/>
        <v>Yes</v>
      </c>
      <c r="F469" t="str">
        <f t="shared" si="44"/>
        <v>900</v>
      </c>
      <c r="G469" t="s">
        <v>154</v>
      </c>
      <c r="H469" t="s">
        <v>155</v>
      </c>
      <c r="I469" t="str">
        <f t="shared" si="45"/>
        <v>禁用</v>
      </c>
      <c r="J469" t="str">
        <f t="shared" si="46"/>
        <v>启用</v>
      </c>
      <c r="K469" t="str">
        <f>VLOOKUP('intouch变量（离散）'!$A469,基本表格!$G:$Q,9,FALSE)</f>
        <v>None</v>
      </c>
      <c r="L469">
        <v>1</v>
      </c>
      <c r="M469" t="s">
        <v>156</v>
      </c>
      <c r="N469" t="s">
        <v>157</v>
      </c>
      <c r="O469" t="s">
        <v>158</v>
      </c>
      <c r="P469" t="str">
        <f>VLOOKUP('intouch变量（离散）'!$A469,基本表格!$G:$Q,3,FALSE)</f>
        <v>DB1100,X1803.0</v>
      </c>
      <c r="Q469" t="str">
        <f>VLOOKUP('intouch变量（离散）'!$A469,基本表格!$G:$Q,10,FALSE)</f>
        <v>No</v>
      </c>
      <c r="R469" t="str">
        <f t="shared" si="48"/>
        <v>DB1100,X1803.0 2415+P6-M15 1#刨片机润滑油冷却风扇 电机控制 堵料保护使能</v>
      </c>
      <c r="S469">
        <v>0</v>
      </c>
      <c r="T469">
        <v>0</v>
      </c>
    </row>
    <row r="470" spans="1:20">
      <c r="A470" t="s">
        <v>626</v>
      </c>
      <c r="B470" s="11" t="str">
        <f t="shared" si="47"/>
        <v>CHP1</v>
      </c>
      <c r="C470" s="11" t="str">
        <f>VLOOKUP('intouch变量（离散）'!$A470,基本表格!$G:$Q,2,FALSE)</f>
        <v>2415+P6-M15 1#刨片机润滑油冷却风扇 电机控制 堵料导致停机</v>
      </c>
      <c r="D470" t="s">
        <v>154</v>
      </c>
      <c r="E470" t="str">
        <f t="shared" si="43"/>
        <v>No</v>
      </c>
      <c r="F470" t="str">
        <f t="shared" si="44"/>
        <v>0</v>
      </c>
      <c r="G470" t="s">
        <v>154</v>
      </c>
      <c r="H470" t="s">
        <v>155</v>
      </c>
      <c r="I470" t="str">
        <f t="shared" si="45"/>
        <v/>
      </c>
      <c r="J470" t="str">
        <f t="shared" si="46"/>
        <v/>
      </c>
      <c r="K470" t="str">
        <f>VLOOKUP('intouch变量（离散）'!$A470,基本表格!$G:$Q,9,FALSE)</f>
        <v>On</v>
      </c>
      <c r="L470">
        <v>1</v>
      </c>
      <c r="M470" t="s">
        <v>156</v>
      </c>
      <c r="N470" t="s">
        <v>157</v>
      </c>
      <c r="O470" t="s">
        <v>158</v>
      </c>
      <c r="P470" t="str">
        <f>VLOOKUP('intouch变量（离散）'!$A470,基本表格!$G:$Q,3,FALSE)</f>
        <v>DB1100,X1803.1</v>
      </c>
      <c r="Q470" t="str">
        <f>VLOOKUP('intouch变量（离散）'!$A470,基本表格!$G:$Q,10,FALSE)</f>
        <v>Yes</v>
      </c>
      <c r="R470" t="str">
        <f t="shared" si="48"/>
        <v>DB1100,X1803.1 2415+P6-M15 1#刨片机润滑油冷却风扇 电机控制 堵料导致停机</v>
      </c>
      <c r="S470">
        <v>0</v>
      </c>
      <c r="T470">
        <v>0</v>
      </c>
    </row>
    <row r="471" spans="1:20">
      <c r="A471" t="s">
        <v>627</v>
      </c>
      <c r="B471" s="11" t="str">
        <f t="shared" si="47"/>
        <v>CHP1</v>
      </c>
      <c r="C471" s="11" t="str">
        <f>VLOOKUP('intouch变量（离散）'!$A471,基本表格!$G:$Q,2,FALSE)</f>
        <v>2415+P6-M15 1#刨片机润滑油冷却风扇 电机控制 拉线开关</v>
      </c>
      <c r="D471" t="s">
        <v>154</v>
      </c>
      <c r="E471" t="str">
        <f t="shared" si="43"/>
        <v>No</v>
      </c>
      <c r="F471" t="str">
        <f t="shared" si="44"/>
        <v>0</v>
      </c>
      <c r="G471" t="s">
        <v>154</v>
      </c>
      <c r="H471" t="s">
        <v>155</v>
      </c>
      <c r="I471" t="str">
        <f t="shared" si="45"/>
        <v/>
      </c>
      <c r="J471" t="str">
        <f t="shared" si="46"/>
        <v/>
      </c>
      <c r="K471" t="str">
        <f>VLOOKUP('intouch变量（离散）'!$A471,基本表格!$G:$Q,9,FALSE)</f>
        <v>On</v>
      </c>
      <c r="L471">
        <v>1</v>
      </c>
      <c r="M471" t="s">
        <v>156</v>
      </c>
      <c r="N471" t="s">
        <v>157</v>
      </c>
      <c r="O471" t="s">
        <v>158</v>
      </c>
      <c r="P471" t="str">
        <f>VLOOKUP('intouch变量（离散）'!$A471,基本表格!$G:$Q,3,FALSE)</f>
        <v>DB1100,X1808.0</v>
      </c>
      <c r="Q471" t="str">
        <f>VLOOKUP('intouch变量（离散）'!$A471,基本表格!$G:$Q,10,FALSE)</f>
        <v>Yes</v>
      </c>
      <c r="R471" t="str">
        <f t="shared" si="48"/>
        <v>DB1100,X1808.0 2415+P6-M15 1#刨片机润滑油冷却风扇 电机控制 拉线开关</v>
      </c>
      <c r="S471">
        <v>0</v>
      </c>
      <c r="T471">
        <v>0</v>
      </c>
    </row>
    <row r="472" spans="1:20">
      <c r="A472" t="s">
        <v>628</v>
      </c>
      <c r="B472" s="11" t="str">
        <f t="shared" si="47"/>
        <v>CHP1</v>
      </c>
      <c r="C472" s="11" t="str">
        <f>VLOOKUP('intouch变量（离散）'!$A472,基本表格!$G:$Q,2,FALSE)</f>
        <v>2415+P6-M15 1#刨片机润滑油冷却风扇 电机控制 左跑偏报警</v>
      </c>
      <c r="D472" t="s">
        <v>154</v>
      </c>
      <c r="E472" t="str">
        <f t="shared" si="43"/>
        <v>No</v>
      </c>
      <c r="F472" t="str">
        <f t="shared" si="44"/>
        <v>0</v>
      </c>
      <c r="G472" t="s">
        <v>154</v>
      </c>
      <c r="H472" t="s">
        <v>155</v>
      </c>
      <c r="I472" t="str">
        <f t="shared" si="45"/>
        <v/>
      </c>
      <c r="J472" t="str">
        <f t="shared" si="46"/>
        <v/>
      </c>
      <c r="K472" t="str">
        <f>VLOOKUP('intouch变量（离散）'!$A472,基本表格!$G:$Q,9,FALSE)</f>
        <v>On</v>
      </c>
      <c r="L472">
        <v>1</v>
      </c>
      <c r="M472" t="s">
        <v>156</v>
      </c>
      <c r="N472" t="s">
        <v>157</v>
      </c>
      <c r="O472" t="s">
        <v>158</v>
      </c>
      <c r="P472" t="str">
        <f>VLOOKUP('intouch变量（离散）'!$A472,基本表格!$G:$Q,3,FALSE)</f>
        <v>DB1100,X1808.1</v>
      </c>
      <c r="Q472" t="str">
        <f>VLOOKUP('intouch变量（离散）'!$A472,基本表格!$G:$Q,10,FALSE)</f>
        <v>Yes</v>
      </c>
      <c r="R472" t="str">
        <f t="shared" si="48"/>
        <v>DB1100,X1808.1 2415+P6-M15 1#刨片机润滑油冷却风扇 电机控制 左跑偏报警</v>
      </c>
      <c r="S472">
        <v>0</v>
      </c>
      <c r="T472">
        <v>0</v>
      </c>
    </row>
    <row r="473" spans="1:20">
      <c r="A473" t="s">
        <v>629</v>
      </c>
      <c r="B473" s="11" t="str">
        <f t="shared" si="47"/>
        <v>CHP1</v>
      </c>
      <c r="C473" s="11" t="str">
        <f>VLOOKUP('intouch变量（离散）'!$A473,基本表格!$G:$Q,2,FALSE)</f>
        <v>2415+P6-M15 1#刨片机润滑油冷却风扇 电机控制 左跑偏1检测</v>
      </c>
      <c r="D473" t="s">
        <v>154</v>
      </c>
      <c r="E473" t="str">
        <f t="shared" si="43"/>
        <v>No</v>
      </c>
      <c r="F473" t="str">
        <f t="shared" si="44"/>
        <v>0</v>
      </c>
      <c r="G473" t="s">
        <v>154</v>
      </c>
      <c r="H473" t="s">
        <v>155</v>
      </c>
      <c r="I473" t="str">
        <f t="shared" si="45"/>
        <v/>
      </c>
      <c r="J473" t="str">
        <f t="shared" si="46"/>
        <v/>
      </c>
      <c r="K473" t="str">
        <f>VLOOKUP('intouch变量（离散）'!$A473,基本表格!$G:$Q,9,FALSE)</f>
        <v>None</v>
      </c>
      <c r="L473">
        <v>1</v>
      </c>
      <c r="M473" t="s">
        <v>156</v>
      </c>
      <c r="N473" t="s">
        <v>157</v>
      </c>
      <c r="O473" t="s">
        <v>158</v>
      </c>
      <c r="P473" t="str">
        <f>VLOOKUP('intouch变量（离散）'!$A473,基本表格!$G:$Q,3,FALSE)</f>
        <v>DB1100,X1808.2</v>
      </c>
      <c r="Q473" t="str">
        <f>VLOOKUP('intouch变量（离散）'!$A473,基本表格!$G:$Q,10,FALSE)</f>
        <v>Yes</v>
      </c>
      <c r="R473" t="str">
        <f t="shared" si="48"/>
        <v>DB1100,X1808.2 2415+P6-M15 1#刨片机润滑油冷却风扇 电机控制 左跑偏1检测</v>
      </c>
      <c r="S473">
        <v>0</v>
      </c>
      <c r="T473">
        <v>0</v>
      </c>
    </row>
    <row r="474" spans="1:20">
      <c r="A474" t="s">
        <v>630</v>
      </c>
      <c r="B474" s="11" t="str">
        <f t="shared" si="47"/>
        <v>CHP1</v>
      </c>
      <c r="C474" s="11" t="str">
        <f>VLOOKUP('intouch变量（离散）'!$A474,基本表格!$G:$Q,2,FALSE)</f>
        <v>2415+P6-M15 1#刨片机润滑油冷却风扇 电机控制 左跑偏保护使能</v>
      </c>
      <c r="D474" t="s">
        <v>154</v>
      </c>
      <c r="E474" t="str">
        <f t="shared" si="43"/>
        <v>Yes</v>
      </c>
      <c r="F474" t="str">
        <f t="shared" si="44"/>
        <v>900</v>
      </c>
      <c r="G474" t="s">
        <v>154</v>
      </c>
      <c r="H474" t="s">
        <v>155</v>
      </c>
      <c r="I474" t="str">
        <f t="shared" si="45"/>
        <v>禁用</v>
      </c>
      <c r="J474" t="str">
        <f t="shared" si="46"/>
        <v>启用</v>
      </c>
      <c r="K474" t="str">
        <f>VLOOKUP('intouch变量（离散）'!$A474,基本表格!$G:$Q,9,FALSE)</f>
        <v>None</v>
      </c>
      <c r="L474">
        <v>1</v>
      </c>
      <c r="M474" t="s">
        <v>156</v>
      </c>
      <c r="N474" t="s">
        <v>157</v>
      </c>
      <c r="O474" t="s">
        <v>158</v>
      </c>
      <c r="P474" t="str">
        <f>VLOOKUP('intouch变量（离散）'!$A474,基本表格!$G:$Q,3,FALSE)</f>
        <v>DB1100,X1808.3</v>
      </c>
      <c r="Q474" t="str">
        <f>VLOOKUP('intouch变量（离散）'!$A474,基本表格!$G:$Q,10,FALSE)</f>
        <v>No</v>
      </c>
      <c r="R474" t="str">
        <f t="shared" si="48"/>
        <v>DB1100,X1808.3 2415+P6-M15 1#刨片机润滑油冷却风扇 电机控制 左跑偏保护使能</v>
      </c>
      <c r="S474">
        <v>0</v>
      </c>
      <c r="T474">
        <v>0</v>
      </c>
    </row>
    <row r="475" spans="1:20">
      <c r="A475" t="s">
        <v>631</v>
      </c>
      <c r="B475" s="11" t="str">
        <f t="shared" si="47"/>
        <v>CHP1</v>
      </c>
      <c r="C475" s="11" t="str">
        <f>VLOOKUP('intouch变量（离散）'!$A475,基本表格!$G:$Q,2,FALSE)</f>
        <v>2415+P6-M15 1#刨片机润滑油冷却风扇 电机控制 左跑偏导致停机</v>
      </c>
      <c r="D475" t="s">
        <v>154</v>
      </c>
      <c r="E475" t="str">
        <f t="shared" si="43"/>
        <v>No</v>
      </c>
      <c r="F475" t="str">
        <f t="shared" si="44"/>
        <v>0</v>
      </c>
      <c r="G475" t="s">
        <v>154</v>
      </c>
      <c r="H475" t="s">
        <v>155</v>
      </c>
      <c r="I475" t="str">
        <f t="shared" si="45"/>
        <v/>
      </c>
      <c r="J475" t="str">
        <f t="shared" si="46"/>
        <v/>
      </c>
      <c r="K475" t="str">
        <f>VLOOKUP('intouch变量（离散）'!$A475,基本表格!$G:$Q,9,FALSE)</f>
        <v>On</v>
      </c>
      <c r="L475">
        <v>1</v>
      </c>
      <c r="M475" t="s">
        <v>156</v>
      </c>
      <c r="N475" t="s">
        <v>157</v>
      </c>
      <c r="O475" t="s">
        <v>158</v>
      </c>
      <c r="P475" t="str">
        <f>VLOOKUP('intouch变量（离散）'!$A475,基本表格!$G:$Q,3,FALSE)</f>
        <v>DB1100,X1808.4</v>
      </c>
      <c r="Q475" t="str">
        <f>VLOOKUP('intouch变量（离散）'!$A475,基本表格!$G:$Q,10,FALSE)</f>
        <v>Yes</v>
      </c>
      <c r="R475" t="str">
        <f t="shared" si="48"/>
        <v>DB1100,X1808.4 2415+P6-M15 1#刨片机润滑油冷却风扇 电机控制 左跑偏导致停机</v>
      </c>
      <c r="S475">
        <v>0</v>
      </c>
      <c r="T475">
        <v>0</v>
      </c>
    </row>
    <row r="476" spans="1:20">
      <c r="A476" t="s">
        <v>632</v>
      </c>
      <c r="B476" s="11" t="str">
        <f t="shared" si="47"/>
        <v>CHP1</v>
      </c>
      <c r="C476" s="11" t="str">
        <f>VLOOKUP('intouch变量（离散）'!$A476,基本表格!$G:$Q,2,FALSE)</f>
        <v>2415+P6-M15 1#刨片机润滑油冷却风扇 电机控制 右 跑偏报警</v>
      </c>
      <c r="D476" t="s">
        <v>154</v>
      </c>
      <c r="E476" t="str">
        <f t="shared" si="43"/>
        <v>No</v>
      </c>
      <c r="F476" t="str">
        <f t="shared" si="44"/>
        <v>0</v>
      </c>
      <c r="G476" t="s">
        <v>154</v>
      </c>
      <c r="H476" t="s">
        <v>155</v>
      </c>
      <c r="I476" t="str">
        <f t="shared" si="45"/>
        <v/>
      </c>
      <c r="J476" t="str">
        <f t="shared" si="46"/>
        <v/>
      </c>
      <c r="K476" t="str">
        <f>VLOOKUP('intouch变量（离散）'!$A476,基本表格!$G:$Q,9,FALSE)</f>
        <v>On</v>
      </c>
      <c r="L476">
        <v>1</v>
      </c>
      <c r="M476" t="s">
        <v>156</v>
      </c>
      <c r="N476" t="s">
        <v>157</v>
      </c>
      <c r="O476" t="s">
        <v>158</v>
      </c>
      <c r="P476" t="str">
        <f>VLOOKUP('intouch变量（离散）'!$A476,基本表格!$G:$Q,3,FALSE)</f>
        <v>DB1100,X1812.0</v>
      </c>
      <c r="Q476" t="str">
        <f>VLOOKUP('intouch变量（离散）'!$A476,基本表格!$G:$Q,10,FALSE)</f>
        <v>Yes</v>
      </c>
      <c r="R476" t="str">
        <f t="shared" si="48"/>
        <v>DB1100,X1812.0 2415+P6-M15 1#刨片机润滑油冷却风扇 电机控制 右 跑偏报警</v>
      </c>
      <c r="S476">
        <v>0</v>
      </c>
      <c r="T476">
        <v>0</v>
      </c>
    </row>
    <row r="477" spans="1:20">
      <c r="A477" t="s">
        <v>633</v>
      </c>
      <c r="B477" s="11" t="str">
        <f t="shared" si="47"/>
        <v>CHP1</v>
      </c>
      <c r="C477" s="11" t="str">
        <f>VLOOKUP('intouch变量（离散）'!$A477,基本表格!$G:$Q,2,FALSE)</f>
        <v>2415+P6-M15 1#刨片机润滑油冷却风扇 电机控制 右跑偏1检测</v>
      </c>
      <c r="D477" t="s">
        <v>154</v>
      </c>
      <c r="E477" t="str">
        <f t="shared" si="43"/>
        <v>No</v>
      </c>
      <c r="F477" t="str">
        <f t="shared" si="44"/>
        <v>0</v>
      </c>
      <c r="G477" t="s">
        <v>154</v>
      </c>
      <c r="H477" t="s">
        <v>155</v>
      </c>
      <c r="I477" t="str">
        <f t="shared" si="45"/>
        <v/>
      </c>
      <c r="J477" t="str">
        <f t="shared" si="46"/>
        <v/>
      </c>
      <c r="K477" t="str">
        <f>VLOOKUP('intouch变量（离散）'!$A477,基本表格!$G:$Q,9,FALSE)</f>
        <v>None</v>
      </c>
      <c r="L477">
        <v>1</v>
      </c>
      <c r="M477" t="s">
        <v>156</v>
      </c>
      <c r="N477" t="s">
        <v>157</v>
      </c>
      <c r="O477" t="s">
        <v>158</v>
      </c>
      <c r="P477" t="str">
        <f>VLOOKUP('intouch变量（离散）'!$A477,基本表格!$G:$Q,3,FALSE)</f>
        <v>DB1100,X1812.1</v>
      </c>
      <c r="Q477" t="str">
        <f>VLOOKUP('intouch变量（离散）'!$A477,基本表格!$G:$Q,10,FALSE)</f>
        <v>Yes</v>
      </c>
      <c r="R477" t="str">
        <f t="shared" si="48"/>
        <v>DB1100,X1812.1 2415+P6-M15 1#刨片机润滑油冷却风扇 电机控制 右跑偏1检测</v>
      </c>
      <c r="S477">
        <v>0</v>
      </c>
      <c r="T477">
        <v>0</v>
      </c>
    </row>
    <row r="478" spans="1:20">
      <c r="A478" t="s">
        <v>634</v>
      </c>
      <c r="B478" s="11" t="str">
        <f t="shared" si="47"/>
        <v>CHP1</v>
      </c>
      <c r="C478" s="11" t="str">
        <f>VLOOKUP('intouch变量（离散）'!$A478,基本表格!$G:$Q,2,FALSE)</f>
        <v>2415+P6-M15 1#刨片机润滑油冷却风扇 电机控制 右跑偏保护使能</v>
      </c>
      <c r="D478" t="s">
        <v>154</v>
      </c>
      <c r="E478" t="str">
        <f t="shared" si="43"/>
        <v>Yes</v>
      </c>
      <c r="F478" t="str">
        <f t="shared" si="44"/>
        <v>900</v>
      </c>
      <c r="G478" t="s">
        <v>154</v>
      </c>
      <c r="H478" t="s">
        <v>155</v>
      </c>
      <c r="I478" t="str">
        <f t="shared" si="45"/>
        <v>禁用</v>
      </c>
      <c r="J478" t="str">
        <f t="shared" si="46"/>
        <v>启用</v>
      </c>
      <c r="K478" t="str">
        <f>VLOOKUP('intouch变量（离散）'!$A478,基本表格!$G:$Q,9,FALSE)</f>
        <v>None</v>
      </c>
      <c r="L478">
        <v>1</v>
      </c>
      <c r="M478" t="s">
        <v>156</v>
      </c>
      <c r="N478" t="s">
        <v>157</v>
      </c>
      <c r="O478" t="s">
        <v>158</v>
      </c>
      <c r="P478" t="str">
        <f>VLOOKUP('intouch变量（离散）'!$A478,基本表格!$G:$Q,3,FALSE)</f>
        <v>DB1100,X1812.2</v>
      </c>
      <c r="Q478" t="str">
        <f>VLOOKUP('intouch变量（离散）'!$A478,基本表格!$G:$Q,10,FALSE)</f>
        <v>No</v>
      </c>
      <c r="R478" t="str">
        <f t="shared" si="48"/>
        <v>DB1100,X1812.2 2415+P6-M15 1#刨片机润滑油冷却风扇 电机控制 右跑偏保护使能</v>
      </c>
      <c r="S478">
        <v>0</v>
      </c>
      <c r="T478">
        <v>0</v>
      </c>
    </row>
    <row r="479" spans="1:20">
      <c r="A479" t="s">
        <v>635</v>
      </c>
      <c r="B479" s="11" t="str">
        <f t="shared" si="47"/>
        <v>CHP1</v>
      </c>
      <c r="C479" s="11" t="str">
        <f>VLOOKUP('intouch变量（离散）'!$A479,基本表格!$G:$Q,2,FALSE)</f>
        <v>2415+P6-M15 1#刨片机润滑油冷却风扇 电机控制 右跑偏导致停机</v>
      </c>
      <c r="D479" t="s">
        <v>154</v>
      </c>
      <c r="E479" t="str">
        <f t="shared" si="43"/>
        <v>No</v>
      </c>
      <c r="F479" t="str">
        <f t="shared" si="44"/>
        <v>0</v>
      </c>
      <c r="G479" t="s">
        <v>154</v>
      </c>
      <c r="H479" t="s">
        <v>155</v>
      </c>
      <c r="I479" t="str">
        <f t="shared" si="45"/>
        <v/>
      </c>
      <c r="J479" t="str">
        <f t="shared" si="46"/>
        <v/>
      </c>
      <c r="K479" t="str">
        <f>VLOOKUP('intouch变量（离散）'!$A479,基本表格!$G:$Q,9,FALSE)</f>
        <v>On</v>
      </c>
      <c r="L479">
        <v>1</v>
      </c>
      <c r="M479" t="s">
        <v>156</v>
      </c>
      <c r="N479" t="s">
        <v>157</v>
      </c>
      <c r="O479" t="s">
        <v>158</v>
      </c>
      <c r="P479" t="str">
        <f>VLOOKUP('intouch变量（离散）'!$A479,基本表格!$G:$Q,3,FALSE)</f>
        <v>DB1100,X1812.3</v>
      </c>
      <c r="Q479" t="str">
        <f>VLOOKUP('intouch变量（离散）'!$A479,基本表格!$G:$Q,10,FALSE)</f>
        <v>Yes</v>
      </c>
      <c r="R479" t="str">
        <f t="shared" si="48"/>
        <v>DB1100,X1812.3 2415+P6-M15 1#刨片机润滑油冷却风扇 电机控制 右跑偏导致停机</v>
      </c>
      <c r="S479">
        <v>0</v>
      </c>
      <c r="T479">
        <v>0</v>
      </c>
    </row>
    <row r="480" spans="1:20">
      <c r="A480" t="s">
        <v>636</v>
      </c>
      <c r="B480" s="11" t="str">
        <f t="shared" si="47"/>
        <v>CHP1</v>
      </c>
      <c r="C480" s="11" t="str">
        <f>VLOOKUP('intouch变量（离散）'!$A480,基本表格!$G:$Q,2,FALSE)</f>
        <v>2415+P6-M15 1#刨片机润滑油冷却风扇 电机控制 三角型</v>
      </c>
      <c r="D480" t="s">
        <v>154</v>
      </c>
      <c r="E480" t="str">
        <f t="shared" si="43"/>
        <v>No</v>
      </c>
      <c r="F480" t="str">
        <f t="shared" si="44"/>
        <v>0</v>
      </c>
      <c r="G480" t="s">
        <v>154</v>
      </c>
      <c r="H480" t="s">
        <v>155</v>
      </c>
      <c r="I480" t="str">
        <f t="shared" si="45"/>
        <v/>
      </c>
      <c r="J480" t="str">
        <f t="shared" si="46"/>
        <v/>
      </c>
      <c r="K480" t="str">
        <f>VLOOKUP('intouch变量（离散）'!$A480,基本表格!$G:$Q,9,FALSE)</f>
        <v>None</v>
      </c>
      <c r="L480">
        <v>1</v>
      </c>
      <c r="M480" t="s">
        <v>156</v>
      </c>
      <c r="N480" t="s">
        <v>157</v>
      </c>
      <c r="O480" t="s">
        <v>158</v>
      </c>
      <c r="P480" t="str">
        <f>VLOOKUP('intouch变量（离散）'!$A480,基本表格!$G:$Q,3,FALSE)</f>
        <v>DB1100,X1816.0</v>
      </c>
      <c r="Q480" t="str">
        <f>VLOOKUP('intouch变量（离散）'!$A480,基本表格!$G:$Q,10,FALSE)</f>
        <v>Yes</v>
      </c>
      <c r="R480" t="str">
        <f t="shared" si="48"/>
        <v>DB1100,X1816.0 2415+P6-M15 1#刨片机润滑油冷却风扇 电机控制 三角型</v>
      </c>
      <c r="S480">
        <v>0</v>
      </c>
      <c r="T480">
        <v>0</v>
      </c>
    </row>
    <row r="481" spans="1:20">
      <c r="A481" t="s">
        <v>637</v>
      </c>
      <c r="B481" s="11" t="str">
        <f t="shared" si="47"/>
        <v>CHP1</v>
      </c>
      <c r="C481" s="11" t="str">
        <f>VLOOKUP('intouch变量（离散）'!$A481,基本表格!$G:$Q,2,FALSE)</f>
        <v>2415+P6-M15 1#刨片机润滑油冷却风扇 电机控制 星型</v>
      </c>
      <c r="D481" t="s">
        <v>154</v>
      </c>
      <c r="E481" t="str">
        <f t="shared" si="43"/>
        <v>No</v>
      </c>
      <c r="F481" t="str">
        <f t="shared" si="44"/>
        <v>0</v>
      </c>
      <c r="G481" t="s">
        <v>154</v>
      </c>
      <c r="H481" t="s">
        <v>155</v>
      </c>
      <c r="I481" t="str">
        <f t="shared" si="45"/>
        <v/>
      </c>
      <c r="J481" t="str">
        <f t="shared" si="46"/>
        <v/>
      </c>
      <c r="K481" t="str">
        <f>VLOOKUP('intouch变量（离散）'!$A481,基本表格!$G:$Q,9,FALSE)</f>
        <v>None</v>
      </c>
      <c r="L481">
        <v>1</v>
      </c>
      <c r="M481" t="s">
        <v>156</v>
      </c>
      <c r="N481" t="s">
        <v>157</v>
      </c>
      <c r="O481" t="s">
        <v>158</v>
      </c>
      <c r="P481" t="str">
        <f>VLOOKUP('intouch变量（离散）'!$A481,基本表格!$G:$Q,3,FALSE)</f>
        <v>DB1100,X1816.1</v>
      </c>
      <c r="Q481" t="str">
        <f>VLOOKUP('intouch变量（离散）'!$A481,基本表格!$G:$Q,10,FALSE)</f>
        <v>Yes</v>
      </c>
      <c r="R481" t="str">
        <f t="shared" si="48"/>
        <v>DB1100,X1816.1 2415+P6-M15 1#刨片机润滑油冷却风扇 电机控制 星型</v>
      </c>
      <c r="S481">
        <v>0</v>
      </c>
      <c r="T481">
        <v>0</v>
      </c>
    </row>
    <row r="482" spans="1:20">
      <c r="A482" t="s">
        <v>638</v>
      </c>
      <c r="B482" s="11" t="str">
        <f t="shared" si="47"/>
        <v>CHP1</v>
      </c>
      <c r="C482" s="11" t="str">
        <f>VLOOKUP('intouch变量（离散）'!$A482,基本表格!$G:$Q,2,FALSE)</f>
        <v>2415+P6-M15 1#刨片机润滑油冷却风扇 电机控制 维修开关</v>
      </c>
      <c r="D482" t="s">
        <v>154</v>
      </c>
      <c r="E482" t="str">
        <f t="shared" si="43"/>
        <v>No</v>
      </c>
      <c r="F482" t="str">
        <f t="shared" si="44"/>
        <v>0</v>
      </c>
      <c r="G482" t="s">
        <v>154</v>
      </c>
      <c r="H482" t="s">
        <v>155</v>
      </c>
      <c r="I482" t="str">
        <f t="shared" si="45"/>
        <v/>
      </c>
      <c r="J482" t="str">
        <f t="shared" si="46"/>
        <v/>
      </c>
      <c r="K482" t="str">
        <f>VLOOKUP('intouch变量（离散）'!$A482,基本表格!$G:$Q,9,FALSE)</f>
        <v>On</v>
      </c>
      <c r="L482">
        <v>1</v>
      </c>
      <c r="M482" t="s">
        <v>156</v>
      </c>
      <c r="N482" t="s">
        <v>157</v>
      </c>
      <c r="O482" t="s">
        <v>158</v>
      </c>
      <c r="P482" t="str">
        <f>VLOOKUP('intouch变量（离散）'!$A482,基本表格!$G:$Q,3,FALSE)</f>
        <v>DB1100,X1816.2</v>
      </c>
      <c r="Q482" t="str">
        <f>VLOOKUP('intouch变量（离散）'!$A482,基本表格!$G:$Q,10,FALSE)</f>
        <v>Yes</v>
      </c>
      <c r="R482" t="str">
        <f t="shared" si="48"/>
        <v>DB1100,X1816.2 2415+P6-M15 1#刨片机润滑油冷却风扇 电机控制 维修开关</v>
      </c>
      <c r="S482">
        <v>0</v>
      </c>
      <c r="T482">
        <v>0</v>
      </c>
    </row>
    <row r="483" spans="1:20">
      <c r="A483" t="s">
        <v>639</v>
      </c>
      <c r="B483" s="11" t="str">
        <f t="shared" si="47"/>
        <v>CHP1</v>
      </c>
      <c r="C483" s="11" t="str">
        <f>VLOOKUP('intouch变量（离散）'!$A483,基本表格!$G:$Q,2,FALSE)</f>
        <v>2415+P6-M15 1#刨片机润滑油冷却风扇 电机控制 左跑偏2检测</v>
      </c>
      <c r="D483" t="s">
        <v>154</v>
      </c>
      <c r="E483" t="str">
        <f t="shared" si="43"/>
        <v>No</v>
      </c>
      <c r="F483" t="str">
        <f t="shared" si="44"/>
        <v>0</v>
      </c>
      <c r="G483" t="s">
        <v>154</v>
      </c>
      <c r="H483" t="s">
        <v>155</v>
      </c>
      <c r="I483" t="str">
        <f t="shared" si="45"/>
        <v/>
      </c>
      <c r="J483" t="str">
        <f t="shared" si="46"/>
        <v/>
      </c>
      <c r="K483" t="str">
        <f>VLOOKUP('intouch变量（离散）'!$A483,基本表格!$G:$Q,9,FALSE)</f>
        <v>None</v>
      </c>
      <c r="L483">
        <v>1</v>
      </c>
      <c r="M483" t="s">
        <v>156</v>
      </c>
      <c r="N483" t="s">
        <v>157</v>
      </c>
      <c r="O483" t="s">
        <v>158</v>
      </c>
      <c r="P483" t="str">
        <f>VLOOKUP('intouch变量（离散）'!$A483,基本表格!$G:$Q,3,FALSE)</f>
        <v>DB1100,X1816.3</v>
      </c>
      <c r="Q483" t="str">
        <f>VLOOKUP('intouch变量（离散）'!$A483,基本表格!$G:$Q,10,FALSE)</f>
        <v>Yes</v>
      </c>
      <c r="R483" t="str">
        <f t="shared" si="48"/>
        <v>DB1100,X1816.3 2415+P6-M15 1#刨片机润滑油冷却风扇 电机控制 左跑偏2检测</v>
      </c>
      <c r="S483">
        <v>0</v>
      </c>
      <c r="T483">
        <v>0</v>
      </c>
    </row>
    <row r="484" spans="1:20">
      <c r="A484" t="s">
        <v>640</v>
      </c>
      <c r="B484" s="11" t="str">
        <f t="shared" si="47"/>
        <v>CHP1</v>
      </c>
      <c r="C484" s="11" t="str">
        <f>VLOOKUP('intouch变量（离散）'!$A484,基本表格!$G:$Q,2,FALSE)</f>
        <v>2415+P6-M15 1#刨片机润滑油冷却风扇 电机控制 右跑偏2检测</v>
      </c>
      <c r="D484" t="s">
        <v>154</v>
      </c>
      <c r="E484" t="str">
        <f t="shared" si="43"/>
        <v>No</v>
      </c>
      <c r="F484" t="str">
        <f t="shared" si="44"/>
        <v>0</v>
      </c>
      <c r="G484" t="s">
        <v>154</v>
      </c>
      <c r="H484" t="s">
        <v>155</v>
      </c>
      <c r="I484" t="str">
        <f t="shared" si="45"/>
        <v/>
      </c>
      <c r="J484" t="str">
        <f t="shared" si="46"/>
        <v/>
      </c>
      <c r="K484" t="str">
        <f>VLOOKUP('intouch变量（离散）'!$A484,基本表格!$G:$Q,9,FALSE)</f>
        <v>None</v>
      </c>
      <c r="L484">
        <v>1</v>
      </c>
      <c r="M484" t="s">
        <v>156</v>
      </c>
      <c r="N484" t="s">
        <v>157</v>
      </c>
      <c r="O484" t="s">
        <v>158</v>
      </c>
      <c r="P484" t="str">
        <f>VLOOKUP('intouch变量（离散）'!$A484,基本表格!$G:$Q,3,FALSE)</f>
        <v>DB1100,X1816.4</v>
      </c>
      <c r="Q484" t="str">
        <f>VLOOKUP('intouch变量（离散）'!$A484,基本表格!$G:$Q,10,FALSE)</f>
        <v>Yes</v>
      </c>
      <c r="R484" t="str">
        <f t="shared" si="48"/>
        <v>DB1100,X1816.4 2415+P6-M15 1#刨片机润滑油冷却风扇 电机控制 右跑偏2检测</v>
      </c>
      <c r="S484">
        <v>0</v>
      </c>
      <c r="T484">
        <v>0</v>
      </c>
    </row>
    <row r="485" spans="1:20">
      <c r="A485" t="s">
        <v>641</v>
      </c>
      <c r="B485" s="11" t="str">
        <f t="shared" si="47"/>
        <v>CHP1</v>
      </c>
      <c r="C485" s="11" t="str">
        <f>VLOOKUP('intouch变量（离散）'!$A485,基本表格!$G:$Q,2,FALSE)</f>
        <v>2415+P6-FH1 1#刨片机润滑油加热器 电机控制 使能</v>
      </c>
      <c r="D485" t="s">
        <v>154</v>
      </c>
      <c r="E485" t="str">
        <f t="shared" si="43"/>
        <v>No</v>
      </c>
      <c r="F485" t="str">
        <f t="shared" si="44"/>
        <v>0</v>
      </c>
      <c r="G485" t="s">
        <v>154</v>
      </c>
      <c r="H485" t="s">
        <v>155</v>
      </c>
      <c r="I485" t="str">
        <f t="shared" si="45"/>
        <v/>
      </c>
      <c r="J485" t="str">
        <f t="shared" si="46"/>
        <v/>
      </c>
      <c r="K485" t="str">
        <f>VLOOKUP('intouch变量（离散）'!$A485,基本表格!$G:$Q,9,FALSE)</f>
        <v>None</v>
      </c>
      <c r="L485">
        <v>1</v>
      </c>
      <c r="M485" t="s">
        <v>156</v>
      </c>
      <c r="N485" t="s">
        <v>157</v>
      </c>
      <c r="O485" t="s">
        <v>158</v>
      </c>
      <c r="P485" t="str">
        <f>VLOOKUP('intouch变量（离散）'!$A485,基本表格!$G:$Q,3,FALSE)</f>
        <v>DB1100,X1850.0</v>
      </c>
      <c r="Q485" t="str">
        <f>VLOOKUP('intouch变量（离散）'!$A485,基本表格!$G:$Q,10,FALSE)</f>
        <v>No</v>
      </c>
      <c r="R485" t="str">
        <f t="shared" si="48"/>
        <v>DB1100,X1850.0 2415+P6-FH1 1#刨片机润滑油加热器 电机控制 使能</v>
      </c>
      <c r="S485">
        <v>0</v>
      </c>
      <c r="T485">
        <v>0</v>
      </c>
    </row>
    <row r="486" spans="1:20">
      <c r="A486" t="s">
        <v>642</v>
      </c>
      <c r="B486" s="11" t="str">
        <f t="shared" si="47"/>
        <v>CHP1</v>
      </c>
      <c r="C486" s="11" t="str">
        <f>VLOOKUP('intouch变量（离散）'!$A486,基本表格!$G:$Q,2,FALSE)</f>
        <v>2415+P6-FH1 1#刨片机润滑油加热器 电机控制 手自动状态</v>
      </c>
      <c r="D486" t="s">
        <v>154</v>
      </c>
      <c r="E486" t="str">
        <f t="shared" si="43"/>
        <v>No</v>
      </c>
      <c r="F486" t="str">
        <f t="shared" si="44"/>
        <v>0</v>
      </c>
      <c r="G486" t="s">
        <v>154</v>
      </c>
      <c r="H486" t="s">
        <v>155</v>
      </c>
      <c r="I486" t="str">
        <f t="shared" si="45"/>
        <v/>
      </c>
      <c r="J486" t="str">
        <f t="shared" si="46"/>
        <v/>
      </c>
      <c r="K486" t="str">
        <f>VLOOKUP('intouch变量（离散）'!$A486,基本表格!$G:$Q,9,FALSE)</f>
        <v>None</v>
      </c>
      <c r="L486">
        <v>1</v>
      </c>
      <c r="M486" t="s">
        <v>156</v>
      </c>
      <c r="N486" t="s">
        <v>157</v>
      </c>
      <c r="O486" t="s">
        <v>158</v>
      </c>
      <c r="P486" t="str">
        <f>VLOOKUP('intouch变量（离散）'!$A486,基本表格!$G:$Q,3,FALSE)</f>
        <v>DB1100,X1850.3</v>
      </c>
      <c r="Q486" t="str">
        <f>VLOOKUP('intouch变量（离散）'!$A486,基本表格!$G:$Q,10,FALSE)</f>
        <v>Yes</v>
      </c>
      <c r="R486" t="str">
        <f t="shared" si="48"/>
        <v>DB1100,X1850.3 2415+P6-FH1 1#刨片机润滑油加热器 电机控制 手自动状态</v>
      </c>
      <c r="S486">
        <v>0</v>
      </c>
      <c r="T486">
        <v>0</v>
      </c>
    </row>
    <row r="487" spans="1:20">
      <c r="A487" t="s">
        <v>643</v>
      </c>
      <c r="B487" s="11" t="str">
        <f t="shared" si="47"/>
        <v>CHP1</v>
      </c>
      <c r="C487" s="11" t="str">
        <f>VLOOKUP('intouch变量（离散）'!$A487,基本表格!$G:$Q,2,FALSE)</f>
        <v>2415+P6-FH1 1#刨片机润滑油加热器 电机控制 本地/远程(检修/待机）</v>
      </c>
      <c r="D487" t="s">
        <v>154</v>
      </c>
      <c r="E487" t="str">
        <f t="shared" si="43"/>
        <v>No</v>
      </c>
      <c r="F487" t="str">
        <f t="shared" si="44"/>
        <v>0</v>
      </c>
      <c r="G487" t="s">
        <v>154</v>
      </c>
      <c r="H487" t="s">
        <v>155</v>
      </c>
      <c r="I487" t="str">
        <f t="shared" si="45"/>
        <v/>
      </c>
      <c r="J487" t="str">
        <f t="shared" si="46"/>
        <v/>
      </c>
      <c r="K487" t="str">
        <f>VLOOKUP('intouch变量（离散）'!$A487,基本表格!$G:$Q,9,FALSE)</f>
        <v>None</v>
      </c>
      <c r="L487">
        <v>1</v>
      </c>
      <c r="M487" t="s">
        <v>156</v>
      </c>
      <c r="N487" t="s">
        <v>157</v>
      </c>
      <c r="O487" t="s">
        <v>158</v>
      </c>
      <c r="P487" t="str">
        <f>VLOOKUP('intouch变量（离散）'!$A487,基本表格!$G:$Q,3,FALSE)</f>
        <v>DB1100,X1850.4</v>
      </c>
      <c r="Q487" t="str">
        <f>VLOOKUP('intouch变量（离散）'!$A487,基本表格!$G:$Q,10,FALSE)</f>
        <v>Yes</v>
      </c>
      <c r="R487" t="str">
        <f t="shared" si="48"/>
        <v>DB1100,X1850.4 2415+P6-FH1 1#刨片机润滑油加热器 电机控制 本地/远程(检修/待机）</v>
      </c>
      <c r="S487">
        <v>0</v>
      </c>
      <c r="T487">
        <v>0</v>
      </c>
    </row>
    <row r="488" spans="1:20">
      <c r="A488" t="s">
        <v>644</v>
      </c>
      <c r="B488" s="11" t="str">
        <f t="shared" si="47"/>
        <v>CHP1</v>
      </c>
      <c r="C488" s="11" t="str">
        <f>VLOOKUP('intouch变量（离散）'!$A488,基本表格!$G:$Q,2,FALSE)</f>
        <v>2415+P6-FH1 1#刨片机润滑油加热器 电机控制 开启_上位机(正转)</v>
      </c>
      <c r="D488" t="s">
        <v>154</v>
      </c>
      <c r="E488" t="str">
        <f t="shared" si="43"/>
        <v>No</v>
      </c>
      <c r="F488" t="str">
        <f t="shared" si="44"/>
        <v>0</v>
      </c>
      <c r="G488" t="s">
        <v>154</v>
      </c>
      <c r="H488" t="s">
        <v>155</v>
      </c>
      <c r="I488" t="str">
        <f t="shared" si="45"/>
        <v/>
      </c>
      <c r="J488" t="str">
        <f t="shared" si="46"/>
        <v/>
      </c>
      <c r="K488" t="str">
        <f>VLOOKUP('intouch变量（离散）'!$A488,基本表格!$G:$Q,9,FALSE)</f>
        <v>None</v>
      </c>
      <c r="L488">
        <v>1</v>
      </c>
      <c r="M488" t="s">
        <v>156</v>
      </c>
      <c r="N488" t="s">
        <v>157</v>
      </c>
      <c r="O488" t="s">
        <v>158</v>
      </c>
      <c r="P488" t="str">
        <f>VLOOKUP('intouch变量（离散）'!$A488,基本表格!$G:$Q,3,FALSE)</f>
        <v>DB1100,X1850.6</v>
      </c>
      <c r="Q488" t="str">
        <f>VLOOKUP('intouch变量（离散）'!$A488,基本表格!$G:$Q,10,FALSE)</f>
        <v>No</v>
      </c>
      <c r="R488" t="str">
        <f t="shared" si="48"/>
        <v>DB1100,X1850.6 2415+P6-FH1 1#刨片机润滑油加热器 电机控制 开启_上位机(正转)</v>
      </c>
      <c r="S488">
        <v>0</v>
      </c>
      <c r="T488">
        <v>0</v>
      </c>
    </row>
    <row r="489" spans="1:20">
      <c r="A489" t="s">
        <v>645</v>
      </c>
      <c r="B489" s="11" t="str">
        <f t="shared" si="47"/>
        <v>CHP1</v>
      </c>
      <c r="C489" s="11" t="str">
        <f>VLOOKUP('intouch变量（离散）'!$A489,基本表格!$G:$Q,2,FALSE)</f>
        <v>2415+P6-FH1 1#刨片机润滑油加热器 电机控制 停止_上位机(反转)</v>
      </c>
      <c r="D489" t="s">
        <v>154</v>
      </c>
      <c r="E489" t="str">
        <f t="shared" si="43"/>
        <v>No</v>
      </c>
      <c r="F489" t="str">
        <f t="shared" si="44"/>
        <v>0</v>
      </c>
      <c r="G489" t="s">
        <v>154</v>
      </c>
      <c r="H489" t="s">
        <v>155</v>
      </c>
      <c r="I489" t="str">
        <f t="shared" si="45"/>
        <v/>
      </c>
      <c r="J489" t="str">
        <f t="shared" si="46"/>
        <v/>
      </c>
      <c r="K489" t="str">
        <f>VLOOKUP('intouch变量（离散）'!$A489,基本表格!$G:$Q,9,FALSE)</f>
        <v>None</v>
      </c>
      <c r="L489">
        <v>1</v>
      </c>
      <c r="M489" t="s">
        <v>156</v>
      </c>
      <c r="N489" t="s">
        <v>157</v>
      </c>
      <c r="O489" t="s">
        <v>158</v>
      </c>
      <c r="P489" t="str">
        <f>VLOOKUP('intouch变量（离散）'!$A489,基本表格!$G:$Q,3,FALSE)</f>
        <v>DB1100,X1851.0</v>
      </c>
      <c r="Q489" t="str">
        <f>VLOOKUP('intouch变量（离散）'!$A489,基本表格!$G:$Q,10,FALSE)</f>
        <v>No</v>
      </c>
      <c r="R489" t="str">
        <f t="shared" si="48"/>
        <v>DB1100,X1851.0 2415+P6-FH1 1#刨片机润滑油加热器 电机控制 停止_上位机(反转)</v>
      </c>
      <c r="S489">
        <v>0</v>
      </c>
      <c r="T489">
        <v>0</v>
      </c>
    </row>
    <row r="490" spans="1:20">
      <c r="A490" t="s">
        <v>646</v>
      </c>
      <c r="B490" s="11" t="str">
        <f t="shared" si="47"/>
        <v>CHP1</v>
      </c>
      <c r="C490" s="11" t="str">
        <f>VLOOKUP('intouch变量（离散）'!$A490,基本表格!$G:$Q,2,FALSE)</f>
        <v>2415+P6-FH1 1#刨片机润滑油加热器 电机控制 通风扇</v>
      </c>
      <c r="D490" t="s">
        <v>154</v>
      </c>
      <c r="E490" t="str">
        <f t="shared" si="43"/>
        <v>No</v>
      </c>
      <c r="F490" t="str">
        <f t="shared" si="44"/>
        <v>0</v>
      </c>
      <c r="G490" t="s">
        <v>154</v>
      </c>
      <c r="H490" t="s">
        <v>155</v>
      </c>
      <c r="I490" t="str">
        <f t="shared" si="45"/>
        <v/>
      </c>
      <c r="J490" t="str">
        <f t="shared" si="46"/>
        <v/>
      </c>
      <c r="K490" t="str">
        <f>VLOOKUP('intouch变量（离散）'!$A490,基本表格!$G:$Q,9,FALSE)</f>
        <v>None</v>
      </c>
      <c r="L490">
        <v>1</v>
      </c>
      <c r="M490" t="s">
        <v>156</v>
      </c>
      <c r="N490" t="s">
        <v>157</v>
      </c>
      <c r="O490" t="s">
        <v>158</v>
      </c>
      <c r="P490" t="str">
        <f>VLOOKUP('intouch变量（离散）'!$A490,基本表格!$G:$Q,3,FALSE)</f>
        <v>DB1100,X1851.1</v>
      </c>
      <c r="Q490" t="str">
        <f>VLOOKUP('intouch变量（离散）'!$A490,基本表格!$G:$Q,10,FALSE)</f>
        <v>Yes</v>
      </c>
      <c r="R490" t="str">
        <f t="shared" si="48"/>
        <v>DB1100,X1851.1 2415+P6-FH1 1#刨片机润滑油加热器 电机控制 通风扇</v>
      </c>
      <c r="S490">
        <v>0</v>
      </c>
      <c r="T490">
        <v>0</v>
      </c>
    </row>
    <row r="491" spans="1:20">
      <c r="A491" t="s">
        <v>647</v>
      </c>
      <c r="B491" s="11" t="str">
        <f t="shared" si="47"/>
        <v>CHP1</v>
      </c>
      <c r="C491" s="11" t="str">
        <f>VLOOKUP('intouch变量（离散）'!$A491,基本表格!$G:$Q,2,FALSE)</f>
        <v>2415+P6-FH1 1#刨片机润滑油加热器 电机控制 电机(正转）</v>
      </c>
      <c r="D491" t="s">
        <v>154</v>
      </c>
      <c r="E491" t="str">
        <f t="shared" si="43"/>
        <v>No</v>
      </c>
      <c r="F491" t="str">
        <f t="shared" si="44"/>
        <v>0</v>
      </c>
      <c r="G491" t="s">
        <v>154</v>
      </c>
      <c r="H491" t="s">
        <v>155</v>
      </c>
      <c r="I491" t="str">
        <f t="shared" si="45"/>
        <v/>
      </c>
      <c r="J491" t="str">
        <f t="shared" si="46"/>
        <v/>
      </c>
      <c r="K491" t="str">
        <f>VLOOKUP('intouch变量（离散）'!$A491,基本表格!$G:$Q,9,FALSE)</f>
        <v>None</v>
      </c>
      <c r="L491">
        <v>1</v>
      </c>
      <c r="M491" t="s">
        <v>156</v>
      </c>
      <c r="N491" t="s">
        <v>157</v>
      </c>
      <c r="O491" t="s">
        <v>158</v>
      </c>
      <c r="P491" t="str">
        <f>VLOOKUP('intouch变量（离散）'!$A491,基本表格!$G:$Q,3,FALSE)</f>
        <v>DB1100,X1851.2</v>
      </c>
      <c r="Q491" t="str">
        <f>VLOOKUP('intouch变量（离散）'!$A491,基本表格!$G:$Q,10,FALSE)</f>
        <v>Yes</v>
      </c>
      <c r="R491" t="str">
        <f t="shared" si="48"/>
        <v>DB1100,X1851.2 2415+P6-FH1 1#刨片机润滑油加热器 电机控制 电机(正转）</v>
      </c>
      <c r="S491">
        <v>0</v>
      </c>
      <c r="T491">
        <v>0</v>
      </c>
    </row>
    <row r="492" spans="1:20">
      <c r="A492" t="s">
        <v>648</v>
      </c>
      <c r="B492" s="11" t="str">
        <f t="shared" si="47"/>
        <v>CHP1</v>
      </c>
      <c r="C492" s="11" t="str">
        <f>VLOOKUP('intouch变量（离散）'!$A492,基本表格!$G:$Q,2,FALSE)</f>
        <v>2415+P6-FH1 1#刨片机润滑油加热器 电机控制 电机过载</v>
      </c>
      <c r="D492" t="s">
        <v>154</v>
      </c>
      <c r="E492" t="str">
        <f t="shared" si="43"/>
        <v>No</v>
      </c>
      <c r="F492" t="str">
        <f t="shared" si="44"/>
        <v>0</v>
      </c>
      <c r="G492" t="s">
        <v>154</v>
      </c>
      <c r="H492" t="s">
        <v>155</v>
      </c>
      <c r="I492" t="str">
        <f t="shared" si="45"/>
        <v/>
      </c>
      <c r="J492" t="str">
        <f t="shared" si="46"/>
        <v/>
      </c>
      <c r="K492" t="str">
        <f>VLOOKUP('intouch变量（离散）'!$A492,基本表格!$G:$Q,9,FALSE)</f>
        <v>On</v>
      </c>
      <c r="L492">
        <v>1</v>
      </c>
      <c r="M492" t="s">
        <v>156</v>
      </c>
      <c r="N492" t="s">
        <v>157</v>
      </c>
      <c r="O492" t="s">
        <v>158</v>
      </c>
      <c r="P492" t="str">
        <f>VLOOKUP('intouch变量（离散）'!$A492,基本表格!$G:$Q,3,FALSE)</f>
        <v>DB1100,X1851.3</v>
      </c>
      <c r="Q492" t="str">
        <f>VLOOKUP('intouch变量（离散）'!$A492,基本表格!$G:$Q,10,FALSE)</f>
        <v>Yes</v>
      </c>
      <c r="R492" t="str">
        <f t="shared" si="48"/>
        <v>DB1100,X1851.3 2415+P6-FH1 1#刨片机润滑油加热器 电机控制 电机过载</v>
      </c>
      <c r="S492">
        <v>0</v>
      </c>
      <c r="T492">
        <v>0</v>
      </c>
    </row>
    <row r="493" spans="1:20">
      <c r="A493" t="s">
        <v>649</v>
      </c>
      <c r="B493" s="11" t="str">
        <f t="shared" si="47"/>
        <v>CHP1</v>
      </c>
      <c r="C493" s="11" t="str">
        <f>VLOOKUP('intouch变量（离散）'!$A493,基本表格!$G:$Q,2,FALSE)</f>
        <v>2415+P6-FH1 1#刨片机润滑油加热器 电机控制 风扇过载</v>
      </c>
      <c r="D493" t="s">
        <v>154</v>
      </c>
      <c r="E493" t="str">
        <f t="shared" si="43"/>
        <v>No</v>
      </c>
      <c r="F493" t="str">
        <f t="shared" si="44"/>
        <v>0</v>
      </c>
      <c r="G493" t="s">
        <v>154</v>
      </c>
      <c r="H493" t="s">
        <v>155</v>
      </c>
      <c r="I493" t="str">
        <f t="shared" si="45"/>
        <v/>
      </c>
      <c r="J493" t="str">
        <f t="shared" si="46"/>
        <v/>
      </c>
      <c r="K493" t="str">
        <f>VLOOKUP('intouch变量（离散）'!$A493,基本表格!$G:$Q,9,FALSE)</f>
        <v>On</v>
      </c>
      <c r="L493">
        <v>1</v>
      </c>
      <c r="M493" t="s">
        <v>156</v>
      </c>
      <c r="N493" t="s">
        <v>157</v>
      </c>
      <c r="O493" t="s">
        <v>158</v>
      </c>
      <c r="P493" t="str">
        <f>VLOOKUP('intouch变量（离散）'!$A493,基本表格!$G:$Q,3,FALSE)</f>
        <v>DB1100,X1851.4</v>
      </c>
      <c r="Q493" t="str">
        <f>VLOOKUP('intouch变量（离散）'!$A493,基本表格!$G:$Q,10,FALSE)</f>
        <v>Yes</v>
      </c>
      <c r="R493" t="str">
        <f t="shared" si="48"/>
        <v>DB1100,X1851.4 2415+P6-FH1 1#刨片机润滑油加热器 电机控制 风扇过载</v>
      </c>
      <c r="S493">
        <v>0</v>
      </c>
      <c r="T493">
        <v>0</v>
      </c>
    </row>
    <row r="494" spans="1:20">
      <c r="A494" t="s">
        <v>650</v>
      </c>
      <c r="B494" s="11" t="str">
        <f t="shared" si="47"/>
        <v>CHP1</v>
      </c>
      <c r="C494" s="11" t="str">
        <f>VLOOKUP('intouch变量（离散）'!$A494,基本表格!$G:$Q,2,FALSE)</f>
        <v>2415+P6-FH1 1#刨片机润滑油加热器 电机控制 电机运行指示</v>
      </c>
      <c r="D494" t="s">
        <v>154</v>
      </c>
      <c r="E494" t="str">
        <f t="shared" si="43"/>
        <v>No</v>
      </c>
      <c r="F494" t="str">
        <f t="shared" si="44"/>
        <v>0</v>
      </c>
      <c r="G494" t="s">
        <v>154</v>
      </c>
      <c r="H494" t="s">
        <v>155</v>
      </c>
      <c r="I494" t="str">
        <f t="shared" si="45"/>
        <v/>
      </c>
      <c r="J494" t="str">
        <f t="shared" si="46"/>
        <v/>
      </c>
      <c r="K494" t="str">
        <f>VLOOKUP('intouch变量（离散）'!$A494,基本表格!$G:$Q,9,FALSE)</f>
        <v>None</v>
      </c>
      <c r="L494">
        <v>1</v>
      </c>
      <c r="M494" t="s">
        <v>156</v>
      </c>
      <c r="N494" t="s">
        <v>157</v>
      </c>
      <c r="O494" t="s">
        <v>158</v>
      </c>
      <c r="P494" t="str">
        <f>VLOOKUP('intouch变量（离散）'!$A494,基本表格!$G:$Q,3,FALSE)</f>
        <v>DB1100,X1851.5</v>
      </c>
      <c r="Q494" t="str">
        <f>VLOOKUP('intouch变量（离散）'!$A494,基本表格!$G:$Q,10,FALSE)</f>
        <v>Yes</v>
      </c>
      <c r="R494" t="str">
        <f t="shared" si="48"/>
        <v>DB1100,X1851.5 2415+P6-FH1 1#刨片机润滑油加热器 电机控制 电机运行指示</v>
      </c>
      <c r="S494">
        <v>0</v>
      </c>
      <c r="T494">
        <v>0</v>
      </c>
    </row>
    <row r="495" spans="1:20">
      <c r="A495" t="s">
        <v>651</v>
      </c>
      <c r="B495" s="11" t="str">
        <f t="shared" si="47"/>
        <v>CHP1</v>
      </c>
      <c r="C495" s="11" t="str">
        <f>VLOOKUP('intouch变量（离散）'!$A495,基本表格!$G:$Q,2,FALSE)</f>
        <v>2415+P6-FH1 1#刨片机润滑油加热器 电机控制 断链报警</v>
      </c>
      <c r="D495" t="s">
        <v>154</v>
      </c>
      <c r="E495" t="str">
        <f t="shared" si="43"/>
        <v>No</v>
      </c>
      <c r="F495" t="str">
        <f t="shared" si="44"/>
        <v>0</v>
      </c>
      <c r="G495" t="s">
        <v>154</v>
      </c>
      <c r="H495" t="s">
        <v>155</v>
      </c>
      <c r="I495" t="str">
        <f t="shared" si="45"/>
        <v/>
      </c>
      <c r="J495" t="str">
        <f t="shared" si="46"/>
        <v/>
      </c>
      <c r="K495" t="str">
        <f>VLOOKUP('intouch变量（离散）'!$A495,基本表格!$G:$Q,9,FALSE)</f>
        <v>On</v>
      </c>
      <c r="L495">
        <v>1</v>
      </c>
      <c r="M495" t="s">
        <v>156</v>
      </c>
      <c r="N495" t="s">
        <v>157</v>
      </c>
      <c r="O495" t="s">
        <v>158</v>
      </c>
      <c r="P495" t="str">
        <f>VLOOKUP('intouch变量（离散）'!$A495,基本表格!$G:$Q,3,FALSE)</f>
        <v>DB1100,X1851.6</v>
      </c>
      <c r="Q495" t="str">
        <f>VLOOKUP('intouch变量（离散）'!$A495,基本表格!$G:$Q,10,FALSE)</f>
        <v>Yes</v>
      </c>
      <c r="R495" t="str">
        <f t="shared" si="48"/>
        <v>DB1100,X1851.6 2415+P6-FH1 1#刨片机润滑油加热器 电机控制 断链报警</v>
      </c>
      <c r="S495">
        <v>0</v>
      </c>
      <c r="T495">
        <v>0</v>
      </c>
    </row>
    <row r="496" spans="1:20">
      <c r="A496" t="s">
        <v>652</v>
      </c>
      <c r="B496" s="11" t="str">
        <f t="shared" si="47"/>
        <v>CHP1</v>
      </c>
      <c r="C496" s="11" t="str">
        <f>VLOOKUP('intouch变量（离散）'!$A496,基本表格!$G:$Q,2,FALSE)</f>
        <v>2415+P6-FH1 1#刨片机润滑油加热器 电机控制 断链检测</v>
      </c>
      <c r="D496" t="s">
        <v>154</v>
      </c>
      <c r="E496" t="str">
        <f t="shared" si="43"/>
        <v>No</v>
      </c>
      <c r="F496" t="str">
        <f t="shared" si="44"/>
        <v>0</v>
      </c>
      <c r="G496" t="s">
        <v>154</v>
      </c>
      <c r="H496" t="s">
        <v>155</v>
      </c>
      <c r="I496" t="str">
        <f t="shared" si="45"/>
        <v/>
      </c>
      <c r="J496" t="str">
        <f t="shared" si="46"/>
        <v/>
      </c>
      <c r="K496" t="str">
        <f>VLOOKUP('intouch变量（离散）'!$A496,基本表格!$G:$Q,9,FALSE)</f>
        <v>None</v>
      </c>
      <c r="L496">
        <v>1</v>
      </c>
      <c r="M496" t="s">
        <v>156</v>
      </c>
      <c r="N496" t="s">
        <v>157</v>
      </c>
      <c r="O496" t="s">
        <v>158</v>
      </c>
      <c r="P496" t="str">
        <f>VLOOKUP('intouch变量（离散）'!$A496,基本表格!$G:$Q,3,FALSE)</f>
        <v>DB1100,X1851.7</v>
      </c>
      <c r="Q496" t="str">
        <f>VLOOKUP('intouch变量（离散）'!$A496,基本表格!$G:$Q,10,FALSE)</f>
        <v>Yes</v>
      </c>
      <c r="R496" t="str">
        <f t="shared" si="48"/>
        <v>DB1100,X1851.7 2415+P6-FH1 1#刨片机润滑油加热器 电机控制 断链检测</v>
      </c>
      <c r="S496">
        <v>0</v>
      </c>
      <c r="T496">
        <v>0</v>
      </c>
    </row>
    <row r="497" spans="1:20">
      <c r="A497" t="s">
        <v>653</v>
      </c>
      <c r="B497" s="11" t="str">
        <f t="shared" si="47"/>
        <v>CHP1</v>
      </c>
      <c r="C497" s="11" t="str">
        <f>VLOOKUP('intouch变量（离散）'!$A497,基本表格!$G:$Q,2,FALSE)</f>
        <v>2415+P6-FH1 1#刨片机润滑油加热器 电机控制 复位</v>
      </c>
      <c r="D497" t="s">
        <v>154</v>
      </c>
      <c r="E497" t="str">
        <f t="shared" si="43"/>
        <v>No</v>
      </c>
      <c r="F497" t="str">
        <f t="shared" si="44"/>
        <v>0</v>
      </c>
      <c r="G497" t="s">
        <v>154</v>
      </c>
      <c r="H497" t="s">
        <v>155</v>
      </c>
      <c r="I497" t="str">
        <f t="shared" si="45"/>
        <v/>
      </c>
      <c r="J497" t="str">
        <f t="shared" si="46"/>
        <v/>
      </c>
      <c r="K497" t="str">
        <f>VLOOKUP('intouch变量（离散）'!$A497,基本表格!$G:$Q,9,FALSE)</f>
        <v>None</v>
      </c>
      <c r="L497">
        <v>1</v>
      </c>
      <c r="M497" t="s">
        <v>156</v>
      </c>
      <c r="N497" t="s">
        <v>157</v>
      </c>
      <c r="O497" t="s">
        <v>158</v>
      </c>
      <c r="P497" t="str">
        <f>VLOOKUP('intouch变量（离散）'!$A497,基本表格!$G:$Q,3,FALSE)</f>
        <v>DB1100,X1852.0</v>
      </c>
      <c r="Q497" t="str">
        <f>VLOOKUP('intouch变量（离散）'!$A497,基本表格!$G:$Q,10,FALSE)</f>
        <v>No</v>
      </c>
      <c r="R497" t="str">
        <f t="shared" si="48"/>
        <v>DB1100,X1852.0 2415+P6-FH1 1#刨片机润滑油加热器 电机控制 复位</v>
      </c>
      <c r="S497">
        <v>0</v>
      </c>
      <c r="T497">
        <v>0</v>
      </c>
    </row>
    <row r="498" spans="1:20">
      <c r="A498" t="s">
        <v>654</v>
      </c>
      <c r="B498" s="11" t="str">
        <f t="shared" si="47"/>
        <v>CHP1</v>
      </c>
      <c r="C498" s="11" t="str">
        <f>VLOOKUP('intouch变量（离散）'!$A498,基本表格!$G:$Q,2,FALSE)</f>
        <v>2415+P6-FH1 1#刨片机润滑油加热器 电机控制 断链保护使能</v>
      </c>
      <c r="D498" t="s">
        <v>154</v>
      </c>
      <c r="E498" t="str">
        <f t="shared" si="43"/>
        <v>Yes</v>
      </c>
      <c r="F498" t="str">
        <f t="shared" si="44"/>
        <v>900</v>
      </c>
      <c r="G498" t="s">
        <v>154</v>
      </c>
      <c r="H498" t="s">
        <v>155</v>
      </c>
      <c r="I498" t="str">
        <f t="shared" si="45"/>
        <v>禁用</v>
      </c>
      <c r="J498" t="str">
        <f t="shared" si="46"/>
        <v>启用</v>
      </c>
      <c r="K498" t="str">
        <f>VLOOKUP('intouch变量（离散）'!$A498,基本表格!$G:$Q,9,FALSE)</f>
        <v>None</v>
      </c>
      <c r="L498">
        <v>1</v>
      </c>
      <c r="M498" t="s">
        <v>156</v>
      </c>
      <c r="N498" t="s">
        <v>157</v>
      </c>
      <c r="O498" t="s">
        <v>158</v>
      </c>
      <c r="P498" t="str">
        <f>VLOOKUP('intouch变量（离散）'!$A498,基本表格!$G:$Q,3,FALSE)</f>
        <v>DB1100,X1852.1</v>
      </c>
      <c r="Q498" t="str">
        <f>VLOOKUP('intouch变量（离散）'!$A498,基本表格!$G:$Q,10,FALSE)</f>
        <v>No</v>
      </c>
      <c r="R498" t="str">
        <f t="shared" si="48"/>
        <v>DB1100,X1852.1 2415+P6-FH1 1#刨片机润滑油加热器 电机控制 断链保护使能</v>
      </c>
      <c r="S498">
        <v>0</v>
      </c>
      <c r="T498">
        <v>0</v>
      </c>
    </row>
    <row r="499" spans="1:20">
      <c r="A499" t="s">
        <v>655</v>
      </c>
      <c r="B499" s="11" t="str">
        <f t="shared" si="47"/>
        <v>CHP1</v>
      </c>
      <c r="C499" s="11" t="str">
        <f>VLOOKUP('intouch变量（离散）'!$A499,基本表格!$G:$Q,2,FALSE)</f>
        <v>2415+P6-FH1 1#刨片机润滑油加热器 电机控制 断链导致停机</v>
      </c>
      <c r="D499" t="s">
        <v>154</v>
      </c>
      <c r="E499" t="str">
        <f t="shared" si="43"/>
        <v>No</v>
      </c>
      <c r="F499" t="str">
        <f t="shared" si="44"/>
        <v>0</v>
      </c>
      <c r="G499" t="s">
        <v>154</v>
      </c>
      <c r="H499" t="s">
        <v>155</v>
      </c>
      <c r="I499" t="str">
        <f t="shared" si="45"/>
        <v/>
      </c>
      <c r="J499" t="str">
        <f t="shared" si="46"/>
        <v/>
      </c>
      <c r="K499" t="str">
        <f>VLOOKUP('intouch变量（离散）'!$A499,基本表格!$G:$Q,9,FALSE)</f>
        <v>On</v>
      </c>
      <c r="L499">
        <v>1</v>
      </c>
      <c r="M499" t="s">
        <v>156</v>
      </c>
      <c r="N499" t="s">
        <v>157</v>
      </c>
      <c r="O499" t="s">
        <v>158</v>
      </c>
      <c r="P499" t="str">
        <f>VLOOKUP('intouch变量（离散）'!$A499,基本表格!$G:$Q,3,FALSE)</f>
        <v>DB1100,X1852.2</v>
      </c>
      <c r="Q499" t="str">
        <f>VLOOKUP('intouch变量（离散）'!$A499,基本表格!$G:$Q,10,FALSE)</f>
        <v>Yes</v>
      </c>
      <c r="R499" t="str">
        <f t="shared" si="48"/>
        <v>DB1100,X1852.2 2415+P6-FH1 1#刨片机润滑油加热器 电机控制 断链导致停机</v>
      </c>
      <c r="S499">
        <v>0</v>
      </c>
      <c r="T499">
        <v>0</v>
      </c>
    </row>
    <row r="500" spans="1:20">
      <c r="A500" t="s">
        <v>656</v>
      </c>
      <c r="B500" s="11" t="str">
        <f t="shared" si="47"/>
        <v>CHP1</v>
      </c>
      <c r="C500" s="11" t="str">
        <f>VLOOKUP('intouch变量（离散）'!$A500,基本表格!$G:$Q,2,FALSE)</f>
        <v>2415+P6-FH1 1#刨片机润滑油加热器 电机控制 电机(反转）</v>
      </c>
      <c r="D500" t="s">
        <v>154</v>
      </c>
      <c r="E500" t="str">
        <f t="shared" si="43"/>
        <v>No</v>
      </c>
      <c r="F500" t="str">
        <f t="shared" si="44"/>
        <v>0</v>
      </c>
      <c r="G500" t="s">
        <v>154</v>
      </c>
      <c r="H500" t="s">
        <v>155</v>
      </c>
      <c r="I500" t="str">
        <f t="shared" si="45"/>
        <v/>
      </c>
      <c r="J500" t="str">
        <f t="shared" si="46"/>
        <v/>
      </c>
      <c r="K500" t="str">
        <f>VLOOKUP('intouch变量（离散）'!$A500,基本表格!$G:$Q,9,FALSE)</f>
        <v>None</v>
      </c>
      <c r="L500">
        <v>1</v>
      </c>
      <c r="M500" t="s">
        <v>156</v>
      </c>
      <c r="N500" t="s">
        <v>157</v>
      </c>
      <c r="O500" t="s">
        <v>158</v>
      </c>
      <c r="P500" t="str">
        <f>VLOOKUP('intouch变量（离散）'!$A500,基本表格!$G:$Q,3,FALSE)</f>
        <v>DB1100,X1852.3</v>
      </c>
      <c r="Q500" t="str">
        <f>VLOOKUP('intouch变量（离散）'!$A500,基本表格!$G:$Q,10,FALSE)</f>
        <v>Yes</v>
      </c>
      <c r="R500" t="str">
        <f t="shared" si="48"/>
        <v>DB1100,X1852.3 2415+P6-FH1 1#刨片机润滑油加热器 电机控制 电机(反转）</v>
      </c>
      <c r="S500">
        <v>0</v>
      </c>
      <c r="T500">
        <v>0</v>
      </c>
    </row>
    <row r="501" spans="1:20">
      <c r="A501" t="s">
        <v>657</v>
      </c>
      <c r="B501" s="11" t="str">
        <f t="shared" si="47"/>
        <v>CHP1</v>
      </c>
      <c r="C501" s="11" t="str">
        <f>VLOOKUP('intouch变量（离散）'!$A501,基本表格!$G:$Q,2,FALSE)</f>
        <v>2415+P6-FH1 1#刨片机润滑油加热器 电机控制 本地</v>
      </c>
      <c r="D501" t="s">
        <v>154</v>
      </c>
      <c r="E501" t="str">
        <f t="shared" si="43"/>
        <v>No</v>
      </c>
      <c r="F501" t="str">
        <f t="shared" si="44"/>
        <v>0</v>
      </c>
      <c r="G501" t="s">
        <v>154</v>
      </c>
      <c r="H501" t="s">
        <v>155</v>
      </c>
      <c r="I501" t="str">
        <f t="shared" si="45"/>
        <v/>
      </c>
      <c r="J501" t="str">
        <f t="shared" si="46"/>
        <v/>
      </c>
      <c r="K501" t="str">
        <f>VLOOKUP('intouch变量（离散）'!$A501,基本表格!$G:$Q,9,FALSE)</f>
        <v>None</v>
      </c>
      <c r="L501">
        <v>1</v>
      </c>
      <c r="M501" t="s">
        <v>156</v>
      </c>
      <c r="N501" t="s">
        <v>157</v>
      </c>
      <c r="O501" t="s">
        <v>158</v>
      </c>
      <c r="P501" t="str">
        <f>VLOOKUP('intouch变量（离散）'!$A501,基本表格!$G:$Q,3,FALSE)</f>
        <v>DB1100,X1852.4</v>
      </c>
      <c r="Q501" t="str">
        <f>VLOOKUP('intouch变量（离散）'!$A501,基本表格!$G:$Q,10,FALSE)</f>
        <v>Yes</v>
      </c>
      <c r="R501" t="str">
        <f t="shared" si="48"/>
        <v>DB1100,X1852.4 2415+P6-FH1 1#刨片机润滑油加热器 电机控制 本地</v>
      </c>
      <c r="S501">
        <v>0</v>
      </c>
      <c r="T501">
        <v>0</v>
      </c>
    </row>
    <row r="502" spans="1:20">
      <c r="A502" t="s">
        <v>658</v>
      </c>
      <c r="B502" s="11" t="str">
        <f t="shared" si="47"/>
        <v>CHP1</v>
      </c>
      <c r="C502" s="11" t="str">
        <f>VLOOKUP('intouch变量（离散）'!$A502,基本表格!$G:$Q,2,FALSE)</f>
        <v>2415+P6-FH1 1#刨片机润滑油加热器 电机控制 远程</v>
      </c>
      <c r="D502" t="s">
        <v>154</v>
      </c>
      <c r="E502" t="str">
        <f t="shared" si="43"/>
        <v>No</v>
      </c>
      <c r="F502" t="str">
        <f t="shared" si="44"/>
        <v>0</v>
      </c>
      <c r="G502" t="s">
        <v>154</v>
      </c>
      <c r="H502" t="s">
        <v>155</v>
      </c>
      <c r="I502" t="str">
        <f t="shared" si="45"/>
        <v/>
      </c>
      <c r="J502" t="str">
        <f t="shared" si="46"/>
        <v/>
      </c>
      <c r="K502" t="str">
        <f>VLOOKUP('intouch变量（离散）'!$A502,基本表格!$G:$Q,9,FALSE)</f>
        <v>None</v>
      </c>
      <c r="L502">
        <v>1</v>
      </c>
      <c r="M502" t="s">
        <v>156</v>
      </c>
      <c r="N502" t="s">
        <v>157</v>
      </c>
      <c r="O502" t="s">
        <v>158</v>
      </c>
      <c r="P502" t="str">
        <f>VLOOKUP('intouch变量（离散）'!$A502,基本表格!$G:$Q,3,FALSE)</f>
        <v>DB1100,X1852.5</v>
      </c>
      <c r="Q502" t="str">
        <f>VLOOKUP('intouch变量（离散）'!$A502,基本表格!$G:$Q,10,FALSE)</f>
        <v>Yes</v>
      </c>
      <c r="R502" t="str">
        <f t="shared" si="48"/>
        <v>DB1100,X1852.5 2415+P6-FH1 1#刨片机润滑油加热器 电机控制 远程</v>
      </c>
      <c r="S502">
        <v>0</v>
      </c>
      <c r="T502">
        <v>0</v>
      </c>
    </row>
    <row r="503" spans="1:20">
      <c r="A503" t="s">
        <v>659</v>
      </c>
      <c r="B503" s="11" t="str">
        <f t="shared" si="47"/>
        <v>CHP1</v>
      </c>
      <c r="C503" s="11" t="str">
        <f>VLOOKUP('intouch变量（离散）'!$A503,基本表格!$G:$Q,2,FALSE)</f>
        <v>2415+P6-FH1 1#刨片机润滑油加热器 电机控制 堵料报警</v>
      </c>
      <c r="D503" t="s">
        <v>154</v>
      </c>
      <c r="E503" t="str">
        <f t="shared" si="43"/>
        <v>No</v>
      </c>
      <c r="F503" t="str">
        <f t="shared" si="44"/>
        <v>0</v>
      </c>
      <c r="G503" t="s">
        <v>154</v>
      </c>
      <c r="H503" t="s">
        <v>155</v>
      </c>
      <c r="I503" t="str">
        <f t="shared" si="45"/>
        <v/>
      </c>
      <c r="J503" t="str">
        <f t="shared" si="46"/>
        <v/>
      </c>
      <c r="K503" t="str">
        <f>VLOOKUP('intouch变量（离散）'!$A503,基本表格!$G:$Q,9,FALSE)</f>
        <v>On</v>
      </c>
      <c r="L503">
        <v>1</v>
      </c>
      <c r="M503" t="s">
        <v>156</v>
      </c>
      <c r="N503" t="s">
        <v>157</v>
      </c>
      <c r="O503" t="s">
        <v>158</v>
      </c>
      <c r="P503" t="str">
        <f>VLOOKUP('intouch变量（离散）'!$A503,基本表格!$G:$Q,3,FALSE)</f>
        <v>DB1100,X1852.6</v>
      </c>
      <c r="Q503" t="str">
        <f>VLOOKUP('intouch变量（离散）'!$A503,基本表格!$G:$Q,10,FALSE)</f>
        <v>Yes</v>
      </c>
      <c r="R503" t="str">
        <f t="shared" si="48"/>
        <v>DB1100,X1852.6 2415+P6-FH1 1#刨片机润滑油加热器 电机控制 堵料报警</v>
      </c>
      <c r="S503">
        <v>0</v>
      </c>
      <c r="T503">
        <v>0</v>
      </c>
    </row>
    <row r="504" spans="1:20">
      <c r="A504" t="s">
        <v>660</v>
      </c>
      <c r="B504" s="11" t="str">
        <f t="shared" si="47"/>
        <v>CHP1</v>
      </c>
      <c r="C504" s="11" t="str">
        <f>VLOOKUP('intouch变量（离散）'!$A504,基本表格!$G:$Q,2,FALSE)</f>
        <v>2415+P6-FH1 1#刨片机润滑油加热器 电机控制 堵料检测</v>
      </c>
      <c r="D504" t="s">
        <v>154</v>
      </c>
      <c r="E504" t="str">
        <f t="shared" si="43"/>
        <v>No</v>
      </c>
      <c r="F504" t="str">
        <f t="shared" si="44"/>
        <v>0</v>
      </c>
      <c r="G504" t="s">
        <v>154</v>
      </c>
      <c r="H504" t="s">
        <v>155</v>
      </c>
      <c r="I504" t="str">
        <f t="shared" si="45"/>
        <v/>
      </c>
      <c r="J504" t="str">
        <f t="shared" si="46"/>
        <v/>
      </c>
      <c r="K504" t="str">
        <f>VLOOKUP('intouch变量（离散）'!$A504,基本表格!$G:$Q,9,FALSE)</f>
        <v>None</v>
      </c>
      <c r="L504">
        <v>1</v>
      </c>
      <c r="M504" t="s">
        <v>156</v>
      </c>
      <c r="N504" t="s">
        <v>157</v>
      </c>
      <c r="O504" t="s">
        <v>158</v>
      </c>
      <c r="P504" t="str">
        <f>VLOOKUP('intouch变量（离散）'!$A504,基本表格!$G:$Q,3,FALSE)</f>
        <v>DB1100,X1852.7</v>
      </c>
      <c r="Q504" t="str">
        <f>VLOOKUP('intouch变量（离散）'!$A504,基本表格!$G:$Q,10,FALSE)</f>
        <v>Yes</v>
      </c>
      <c r="R504" t="str">
        <f t="shared" si="48"/>
        <v>DB1100,X1852.7 2415+P6-FH1 1#刨片机润滑油加热器 电机控制 堵料检测</v>
      </c>
      <c r="S504">
        <v>0</v>
      </c>
      <c r="T504">
        <v>0</v>
      </c>
    </row>
    <row r="505" spans="1:20">
      <c r="A505" t="s">
        <v>661</v>
      </c>
      <c r="B505" s="11" t="str">
        <f t="shared" si="47"/>
        <v>CHP1</v>
      </c>
      <c r="C505" s="11" t="str">
        <f>VLOOKUP('intouch变量（离散）'!$A505,基本表格!$G:$Q,2,FALSE)</f>
        <v>2415+P6-FH1 1#刨片机润滑油加热器 电机控制 堵料保护使能</v>
      </c>
      <c r="D505" t="s">
        <v>154</v>
      </c>
      <c r="E505" t="str">
        <f t="shared" si="43"/>
        <v>Yes</v>
      </c>
      <c r="F505" t="str">
        <f t="shared" si="44"/>
        <v>900</v>
      </c>
      <c r="G505" t="s">
        <v>154</v>
      </c>
      <c r="H505" t="s">
        <v>155</v>
      </c>
      <c r="I505" t="str">
        <f t="shared" si="45"/>
        <v>禁用</v>
      </c>
      <c r="J505" t="str">
        <f t="shared" si="46"/>
        <v>启用</v>
      </c>
      <c r="K505" t="str">
        <f>VLOOKUP('intouch变量（离散）'!$A505,基本表格!$G:$Q,9,FALSE)</f>
        <v>None</v>
      </c>
      <c r="L505">
        <v>1</v>
      </c>
      <c r="M505" t="s">
        <v>156</v>
      </c>
      <c r="N505" t="s">
        <v>157</v>
      </c>
      <c r="O505" t="s">
        <v>158</v>
      </c>
      <c r="P505" t="str">
        <f>VLOOKUP('intouch变量（离散）'!$A505,基本表格!$G:$Q,3,FALSE)</f>
        <v>DB1100,X1853.0</v>
      </c>
      <c r="Q505" t="str">
        <f>VLOOKUP('intouch变量（离散）'!$A505,基本表格!$G:$Q,10,FALSE)</f>
        <v>No</v>
      </c>
      <c r="R505" t="str">
        <f t="shared" si="48"/>
        <v>DB1100,X1853.0 2415+P6-FH1 1#刨片机润滑油加热器 电机控制 堵料保护使能</v>
      </c>
      <c r="S505">
        <v>0</v>
      </c>
      <c r="T505">
        <v>0</v>
      </c>
    </row>
    <row r="506" spans="1:20">
      <c r="A506" t="s">
        <v>662</v>
      </c>
      <c r="B506" s="11" t="str">
        <f t="shared" si="47"/>
        <v>CHP1</v>
      </c>
      <c r="C506" s="11" t="str">
        <f>VLOOKUP('intouch变量（离散）'!$A506,基本表格!$G:$Q,2,FALSE)</f>
        <v>2415+P6-FH1 1#刨片机润滑油加热器 电机控制 堵料导致停机</v>
      </c>
      <c r="D506" t="s">
        <v>154</v>
      </c>
      <c r="E506" t="str">
        <f t="shared" si="43"/>
        <v>No</v>
      </c>
      <c r="F506" t="str">
        <f t="shared" si="44"/>
        <v>0</v>
      </c>
      <c r="G506" t="s">
        <v>154</v>
      </c>
      <c r="H506" t="s">
        <v>155</v>
      </c>
      <c r="I506" t="str">
        <f t="shared" si="45"/>
        <v/>
      </c>
      <c r="J506" t="str">
        <f t="shared" si="46"/>
        <v/>
      </c>
      <c r="K506" t="str">
        <f>VLOOKUP('intouch变量（离散）'!$A506,基本表格!$G:$Q,9,FALSE)</f>
        <v>On</v>
      </c>
      <c r="L506">
        <v>1</v>
      </c>
      <c r="M506" t="s">
        <v>156</v>
      </c>
      <c r="N506" t="s">
        <v>157</v>
      </c>
      <c r="O506" t="s">
        <v>158</v>
      </c>
      <c r="P506" t="str">
        <f>VLOOKUP('intouch变量（离散）'!$A506,基本表格!$G:$Q,3,FALSE)</f>
        <v>DB1100,X1853.1</v>
      </c>
      <c r="Q506" t="str">
        <f>VLOOKUP('intouch变量（离散）'!$A506,基本表格!$G:$Q,10,FALSE)</f>
        <v>Yes</v>
      </c>
      <c r="R506" t="str">
        <f t="shared" si="48"/>
        <v>DB1100,X1853.1 2415+P6-FH1 1#刨片机润滑油加热器 电机控制 堵料导致停机</v>
      </c>
      <c r="S506">
        <v>0</v>
      </c>
      <c r="T506">
        <v>0</v>
      </c>
    </row>
    <row r="507" spans="1:20">
      <c r="A507" t="s">
        <v>663</v>
      </c>
      <c r="B507" s="11" t="str">
        <f t="shared" si="47"/>
        <v>CHP1</v>
      </c>
      <c r="C507" s="11" t="str">
        <f>VLOOKUP('intouch变量（离散）'!$A507,基本表格!$G:$Q,2,FALSE)</f>
        <v>2415+P6-FH1 1#刨片机润滑油加热器 电机控制 拉线开关</v>
      </c>
      <c r="D507" t="s">
        <v>154</v>
      </c>
      <c r="E507" t="str">
        <f t="shared" si="43"/>
        <v>No</v>
      </c>
      <c r="F507" t="str">
        <f t="shared" si="44"/>
        <v>0</v>
      </c>
      <c r="G507" t="s">
        <v>154</v>
      </c>
      <c r="H507" t="s">
        <v>155</v>
      </c>
      <c r="I507" t="str">
        <f t="shared" si="45"/>
        <v/>
      </c>
      <c r="J507" t="str">
        <f t="shared" si="46"/>
        <v/>
      </c>
      <c r="K507" t="str">
        <f>VLOOKUP('intouch变量（离散）'!$A507,基本表格!$G:$Q,9,FALSE)</f>
        <v>On</v>
      </c>
      <c r="L507">
        <v>1</v>
      </c>
      <c r="M507" t="s">
        <v>156</v>
      </c>
      <c r="N507" t="s">
        <v>157</v>
      </c>
      <c r="O507" t="s">
        <v>158</v>
      </c>
      <c r="P507" t="str">
        <f>VLOOKUP('intouch变量（离散）'!$A507,基本表格!$G:$Q,3,FALSE)</f>
        <v>DB1100,X1858.0</v>
      </c>
      <c r="Q507" t="str">
        <f>VLOOKUP('intouch变量（离散）'!$A507,基本表格!$G:$Q,10,FALSE)</f>
        <v>Yes</v>
      </c>
      <c r="R507" t="str">
        <f t="shared" si="48"/>
        <v>DB1100,X1858.0 2415+P6-FH1 1#刨片机润滑油加热器 电机控制 拉线开关</v>
      </c>
      <c r="S507">
        <v>0</v>
      </c>
      <c r="T507">
        <v>0</v>
      </c>
    </row>
    <row r="508" spans="1:20">
      <c r="A508" t="s">
        <v>664</v>
      </c>
      <c r="B508" s="11" t="str">
        <f t="shared" si="47"/>
        <v>CHP1</v>
      </c>
      <c r="C508" s="11" t="str">
        <f>VLOOKUP('intouch变量（离散）'!$A508,基本表格!$G:$Q,2,FALSE)</f>
        <v>2415+P6-FH1 1#刨片机润滑油加热器 电机控制 左跑偏报警</v>
      </c>
      <c r="D508" t="s">
        <v>154</v>
      </c>
      <c r="E508" t="str">
        <f t="shared" si="43"/>
        <v>No</v>
      </c>
      <c r="F508" t="str">
        <f t="shared" si="44"/>
        <v>0</v>
      </c>
      <c r="G508" t="s">
        <v>154</v>
      </c>
      <c r="H508" t="s">
        <v>155</v>
      </c>
      <c r="I508" t="str">
        <f t="shared" si="45"/>
        <v/>
      </c>
      <c r="J508" t="str">
        <f t="shared" si="46"/>
        <v/>
      </c>
      <c r="K508" t="str">
        <f>VLOOKUP('intouch变量（离散）'!$A508,基本表格!$G:$Q,9,FALSE)</f>
        <v>On</v>
      </c>
      <c r="L508">
        <v>1</v>
      </c>
      <c r="M508" t="s">
        <v>156</v>
      </c>
      <c r="N508" t="s">
        <v>157</v>
      </c>
      <c r="O508" t="s">
        <v>158</v>
      </c>
      <c r="P508" t="str">
        <f>VLOOKUP('intouch变量（离散）'!$A508,基本表格!$G:$Q,3,FALSE)</f>
        <v>DB1100,X1858.1</v>
      </c>
      <c r="Q508" t="str">
        <f>VLOOKUP('intouch变量（离散）'!$A508,基本表格!$G:$Q,10,FALSE)</f>
        <v>Yes</v>
      </c>
      <c r="R508" t="str">
        <f t="shared" si="48"/>
        <v>DB1100,X1858.1 2415+P6-FH1 1#刨片机润滑油加热器 电机控制 左跑偏报警</v>
      </c>
      <c r="S508">
        <v>0</v>
      </c>
      <c r="T508">
        <v>0</v>
      </c>
    </row>
    <row r="509" spans="1:20">
      <c r="A509" t="s">
        <v>665</v>
      </c>
      <c r="B509" s="11" t="str">
        <f t="shared" si="47"/>
        <v>CHP1</v>
      </c>
      <c r="C509" s="11" t="str">
        <f>VLOOKUP('intouch变量（离散）'!$A509,基本表格!$G:$Q,2,FALSE)</f>
        <v>2415+P6-FH1 1#刨片机润滑油加热器 电机控制 左跑偏1检测</v>
      </c>
      <c r="D509" t="s">
        <v>154</v>
      </c>
      <c r="E509" t="str">
        <f t="shared" si="43"/>
        <v>No</v>
      </c>
      <c r="F509" t="str">
        <f t="shared" si="44"/>
        <v>0</v>
      </c>
      <c r="G509" t="s">
        <v>154</v>
      </c>
      <c r="H509" t="s">
        <v>155</v>
      </c>
      <c r="I509" t="str">
        <f t="shared" si="45"/>
        <v/>
      </c>
      <c r="J509" t="str">
        <f t="shared" si="46"/>
        <v/>
      </c>
      <c r="K509" t="str">
        <f>VLOOKUP('intouch变量（离散）'!$A509,基本表格!$G:$Q,9,FALSE)</f>
        <v>None</v>
      </c>
      <c r="L509">
        <v>1</v>
      </c>
      <c r="M509" t="s">
        <v>156</v>
      </c>
      <c r="N509" t="s">
        <v>157</v>
      </c>
      <c r="O509" t="s">
        <v>158</v>
      </c>
      <c r="P509" t="str">
        <f>VLOOKUP('intouch变量（离散）'!$A509,基本表格!$G:$Q,3,FALSE)</f>
        <v>DB1100,X1858.2</v>
      </c>
      <c r="Q509" t="str">
        <f>VLOOKUP('intouch变量（离散）'!$A509,基本表格!$G:$Q,10,FALSE)</f>
        <v>Yes</v>
      </c>
      <c r="R509" t="str">
        <f t="shared" si="48"/>
        <v>DB1100,X1858.2 2415+P6-FH1 1#刨片机润滑油加热器 电机控制 左跑偏1检测</v>
      </c>
      <c r="S509">
        <v>0</v>
      </c>
      <c r="T509">
        <v>0</v>
      </c>
    </row>
    <row r="510" spans="1:20">
      <c r="A510" t="s">
        <v>666</v>
      </c>
      <c r="B510" s="11" t="str">
        <f t="shared" si="47"/>
        <v>CHP1</v>
      </c>
      <c r="C510" s="11" t="str">
        <f>VLOOKUP('intouch变量（离散）'!$A510,基本表格!$G:$Q,2,FALSE)</f>
        <v>2415+P6-FH1 1#刨片机润滑油加热器 电机控制 左跑偏保护使能</v>
      </c>
      <c r="D510" t="s">
        <v>154</v>
      </c>
      <c r="E510" t="str">
        <f t="shared" si="43"/>
        <v>Yes</v>
      </c>
      <c r="F510" t="str">
        <f t="shared" si="44"/>
        <v>900</v>
      </c>
      <c r="G510" t="s">
        <v>154</v>
      </c>
      <c r="H510" t="s">
        <v>155</v>
      </c>
      <c r="I510" t="str">
        <f t="shared" si="45"/>
        <v>禁用</v>
      </c>
      <c r="J510" t="str">
        <f t="shared" si="46"/>
        <v>启用</v>
      </c>
      <c r="K510" t="str">
        <f>VLOOKUP('intouch变量（离散）'!$A510,基本表格!$G:$Q,9,FALSE)</f>
        <v>None</v>
      </c>
      <c r="L510">
        <v>1</v>
      </c>
      <c r="M510" t="s">
        <v>156</v>
      </c>
      <c r="N510" t="s">
        <v>157</v>
      </c>
      <c r="O510" t="s">
        <v>158</v>
      </c>
      <c r="P510" t="str">
        <f>VLOOKUP('intouch变量（离散）'!$A510,基本表格!$G:$Q,3,FALSE)</f>
        <v>DB1100,X1858.3</v>
      </c>
      <c r="Q510" t="str">
        <f>VLOOKUP('intouch变量（离散）'!$A510,基本表格!$G:$Q,10,FALSE)</f>
        <v>No</v>
      </c>
      <c r="R510" t="str">
        <f t="shared" si="48"/>
        <v>DB1100,X1858.3 2415+P6-FH1 1#刨片机润滑油加热器 电机控制 左跑偏保护使能</v>
      </c>
      <c r="S510">
        <v>0</v>
      </c>
      <c r="T510">
        <v>0</v>
      </c>
    </row>
    <row r="511" spans="1:20">
      <c r="A511" t="s">
        <v>667</v>
      </c>
      <c r="B511" s="11" t="str">
        <f t="shared" si="47"/>
        <v>CHP1</v>
      </c>
      <c r="C511" s="11" t="str">
        <f>VLOOKUP('intouch变量（离散）'!$A511,基本表格!$G:$Q,2,FALSE)</f>
        <v>2415+P6-FH1 1#刨片机润滑油加热器 电机控制 左跑偏导致停机</v>
      </c>
      <c r="D511" t="s">
        <v>154</v>
      </c>
      <c r="E511" t="str">
        <f t="shared" si="43"/>
        <v>No</v>
      </c>
      <c r="F511" t="str">
        <f t="shared" si="44"/>
        <v>0</v>
      </c>
      <c r="G511" t="s">
        <v>154</v>
      </c>
      <c r="H511" t="s">
        <v>155</v>
      </c>
      <c r="I511" t="str">
        <f t="shared" si="45"/>
        <v/>
      </c>
      <c r="J511" t="str">
        <f t="shared" si="46"/>
        <v/>
      </c>
      <c r="K511" t="str">
        <f>VLOOKUP('intouch变量（离散）'!$A511,基本表格!$G:$Q,9,FALSE)</f>
        <v>On</v>
      </c>
      <c r="L511">
        <v>1</v>
      </c>
      <c r="M511" t="s">
        <v>156</v>
      </c>
      <c r="N511" t="s">
        <v>157</v>
      </c>
      <c r="O511" t="s">
        <v>158</v>
      </c>
      <c r="P511" t="str">
        <f>VLOOKUP('intouch变量（离散）'!$A511,基本表格!$G:$Q,3,FALSE)</f>
        <v>DB1100,X1858.4</v>
      </c>
      <c r="Q511" t="str">
        <f>VLOOKUP('intouch变量（离散）'!$A511,基本表格!$G:$Q,10,FALSE)</f>
        <v>Yes</v>
      </c>
      <c r="R511" t="str">
        <f t="shared" si="48"/>
        <v>DB1100,X1858.4 2415+P6-FH1 1#刨片机润滑油加热器 电机控制 左跑偏导致停机</v>
      </c>
      <c r="S511">
        <v>0</v>
      </c>
      <c r="T511">
        <v>0</v>
      </c>
    </row>
    <row r="512" spans="1:20">
      <c r="A512" t="s">
        <v>668</v>
      </c>
      <c r="B512" s="11" t="str">
        <f t="shared" si="47"/>
        <v>CHP1</v>
      </c>
      <c r="C512" s="11" t="str">
        <f>VLOOKUP('intouch变量（离散）'!$A512,基本表格!$G:$Q,2,FALSE)</f>
        <v>2415+P6-FH1 1#刨片机润滑油加热器 电机控制 右 跑偏报警</v>
      </c>
      <c r="D512" t="s">
        <v>154</v>
      </c>
      <c r="E512" t="str">
        <f t="shared" si="43"/>
        <v>No</v>
      </c>
      <c r="F512" t="str">
        <f t="shared" si="44"/>
        <v>0</v>
      </c>
      <c r="G512" t="s">
        <v>154</v>
      </c>
      <c r="H512" t="s">
        <v>155</v>
      </c>
      <c r="I512" t="str">
        <f t="shared" si="45"/>
        <v/>
      </c>
      <c r="J512" t="str">
        <f t="shared" si="46"/>
        <v/>
      </c>
      <c r="K512" t="str">
        <f>VLOOKUP('intouch变量（离散）'!$A512,基本表格!$G:$Q,9,FALSE)</f>
        <v>On</v>
      </c>
      <c r="L512">
        <v>1</v>
      </c>
      <c r="M512" t="s">
        <v>156</v>
      </c>
      <c r="N512" t="s">
        <v>157</v>
      </c>
      <c r="O512" t="s">
        <v>158</v>
      </c>
      <c r="P512" t="str">
        <f>VLOOKUP('intouch变量（离散）'!$A512,基本表格!$G:$Q,3,FALSE)</f>
        <v>DB1100,X1862.0</v>
      </c>
      <c r="Q512" t="str">
        <f>VLOOKUP('intouch变量（离散）'!$A512,基本表格!$G:$Q,10,FALSE)</f>
        <v>Yes</v>
      </c>
      <c r="R512" t="str">
        <f t="shared" si="48"/>
        <v>DB1100,X1862.0 2415+P6-FH1 1#刨片机润滑油加热器 电机控制 右 跑偏报警</v>
      </c>
      <c r="S512">
        <v>0</v>
      </c>
      <c r="T512">
        <v>0</v>
      </c>
    </row>
    <row r="513" spans="1:20">
      <c r="A513" t="s">
        <v>669</v>
      </c>
      <c r="B513" s="11" t="str">
        <f t="shared" si="47"/>
        <v>CHP1</v>
      </c>
      <c r="C513" s="11" t="str">
        <f>VLOOKUP('intouch变量（离散）'!$A513,基本表格!$G:$Q,2,FALSE)</f>
        <v>2415+P6-FH1 1#刨片机润滑油加热器 电机控制 右跑偏1检测</v>
      </c>
      <c r="D513" t="s">
        <v>154</v>
      </c>
      <c r="E513" t="str">
        <f t="shared" si="43"/>
        <v>No</v>
      </c>
      <c r="F513" t="str">
        <f t="shared" si="44"/>
        <v>0</v>
      </c>
      <c r="G513" t="s">
        <v>154</v>
      </c>
      <c r="H513" t="s">
        <v>155</v>
      </c>
      <c r="I513" t="str">
        <f t="shared" si="45"/>
        <v/>
      </c>
      <c r="J513" t="str">
        <f t="shared" si="46"/>
        <v/>
      </c>
      <c r="K513" t="str">
        <f>VLOOKUP('intouch变量（离散）'!$A513,基本表格!$G:$Q,9,FALSE)</f>
        <v>None</v>
      </c>
      <c r="L513">
        <v>1</v>
      </c>
      <c r="M513" t="s">
        <v>156</v>
      </c>
      <c r="N513" t="s">
        <v>157</v>
      </c>
      <c r="O513" t="s">
        <v>158</v>
      </c>
      <c r="P513" t="str">
        <f>VLOOKUP('intouch变量（离散）'!$A513,基本表格!$G:$Q,3,FALSE)</f>
        <v>DB1100,X1862.1</v>
      </c>
      <c r="Q513" t="str">
        <f>VLOOKUP('intouch变量（离散）'!$A513,基本表格!$G:$Q,10,FALSE)</f>
        <v>Yes</v>
      </c>
      <c r="R513" t="str">
        <f t="shared" si="48"/>
        <v>DB1100,X1862.1 2415+P6-FH1 1#刨片机润滑油加热器 电机控制 右跑偏1检测</v>
      </c>
      <c r="S513">
        <v>0</v>
      </c>
      <c r="T513">
        <v>0</v>
      </c>
    </row>
    <row r="514" spans="1:20">
      <c r="A514" t="s">
        <v>670</v>
      </c>
      <c r="B514" s="11" t="str">
        <f t="shared" si="47"/>
        <v>CHP1</v>
      </c>
      <c r="C514" s="11" t="str">
        <f>VLOOKUP('intouch变量（离散）'!$A514,基本表格!$G:$Q,2,FALSE)</f>
        <v>2415+P6-FH1 1#刨片机润滑油加热器 电机控制 右跑偏保护使能</v>
      </c>
      <c r="D514" t="s">
        <v>154</v>
      </c>
      <c r="E514" t="str">
        <f t="shared" si="43"/>
        <v>Yes</v>
      </c>
      <c r="F514" t="str">
        <f t="shared" si="44"/>
        <v>900</v>
      </c>
      <c r="G514" t="s">
        <v>154</v>
      </c>
      <c r="H514" t="s">
        <v>155</v>
      </c>
      <c r="I514" t="str">
        <f t="shared" si="45"/>
        <v>禁用</v>
      </c>
      <c r="J514" t="str">
        <f t="shared" si="46"/>
        <v>启用</v>
      </c>
      <c r="K514" t="str">
        <f>VLOOKUP('intouch变量（离散）'!$A514,基本表格!$G:$Q,9,FALSE)</f>
        <v>None</v>
      </c>
      <c r="L514">
        <v>1</v>
      </c>
      <c r="M514" t="s">
        <v>156</v>
      </c>
      <c r="N514" t="s">
        <v>157</v>
      </c>
      <c r="O514" t="s">
        <v>158</v>
      </c>
      <c r="P514" t="str">
        <f>VLOOKUP('intouch变量（离散）'!$A514,基本表格!$G:$Q,3,FALSE)</f>
        <v>DB1100,X1862.2</v>
      </c>
      <c r="Q514" t="str">
        <f>VLOOKUP('intouch变量（离散）'!$A514,基本表格!$G:$Q,10,FALSE)</f>
        <v>No</v>
      </c>
      <c r="R514" t="str">
        <f t="shared" si="48"/>
        <v>DB1100,X1862.2 2415+P6-FH1 1#刨片机润滑油加热器 电机控制 右跑偏保护使能</v>
      </c>
      <c r="S514">
        <v>0</v>
      </c>
      <c r="T514">
        <v>0</v>
      </c>
    </row>
    <row r="515" spans="1:20">
      <c r="A515" t="s">
        <v>671</v>
      </c>
      <c r="B515" s="11" t="str">
        <f t="shared" si="47"/>
        <v>CHP1</v>
      </c>
      <c r="C515" s="11" t="str">
        <f>VLOOKUP('intouch变量（离散）'!$A515,基本表格!$G:$Q,2,FALSE)</f>
        <v>2415+P6-FH1 1#刨片机润滑油加热器 电机控制 右跑偏导致停机</v>
      </c>
      <c r="D515" t="s">
        <v>154</v>
      </c>
      <c r="E515" t="str">
        <f t="shared" ref="E515:E578" si="49">IF(RIGHT($A515,2)="EN","Yes","No")</f>
        <v>No</v>
      </c>
      <c r="F515" t="str">
        <f t="shared" ref="F515:F578" si="50">IF(RIGHT($A515,2)="EN","900","0")</f>
        <v>0</v>
      </c>
      <c r="G515" t="s">
        <v>154</v>
      </c>
      <c r="H515" t="s">
        <v>155</v>
      </c>
      <c r="I515" t="str">
        <f t="shared" ref="I515:I578" si="51">IF(RIGHT($A515,2)="EN","禁用","")</f>
        <v/>
      </c>
      <c r="J515" t="str">
        <f t="shared" ref="J515:J578" si="52">IF(RIGHT($A515,2)="EN","启用","")</f>
        <v/>
      </c>
      <c r="K515" t="str">
        <f>VLOOKUP('intouch变量（离散）'!$A515,基本表格!$G:$Q,9,FALSE)</f>
        <v>On</v>
      </c>
      <c r="L515">
        <v>1</v>
      </c>
      <c r="M515" t="s">
        <v>156</v>
      </c>
      <c r="N515" t="s">
        <v>157</v>
      </c>
      <c r="O515" t="s">
        <v>158</v>
      </c>
      <c r="P515" t="str">
        <f>VLOOKUP('intouch变量（离散）'!$A515,基本表格!$G:$Q,3,FALSE)</f>
        <v>DB1100,X1862.3</v>
      </c>
      <c r="Q515" t="str">
        <f>VLOOKUP('intouch变量（离散）'!$A515,基本表格!$G:$Q,10,FALSE)</f>
        <v>Yes</v>
      </c>
      <c r="R515" t="str">
        <f t="shared" si="48"/>
        <v>DB1100,X1862.3 2415+P6-FH1 1#刨片机润滑油加热器 电机控制 右跑偏导致停机</v>
      </c>
      <c r="S515">
        <v>0</v>
      </c>
      <c r="T515">
        <v>0</v>
      </c>
    </row>
    <row r="516" spans="1:20">
      <c r="A516" t="s">
        <v>672</v>
      </c>
      <c r="B516" s="11" t="str">
        <f t="shared" si="47"/>
        <v>CHP1</v>
      </c>
      <c r="C516" s="11" t="str">
        <f>VLOOKUP('intouch变量（离散）'!$A516,基本表格!$G:$Q,2,FALSE)</f>
        <v>2415+P6-FH1 1#刨片机润滑油加热器 电机控制 三角型</v>
      </c>
      <c r="D516" t="s">
        <v>154</v>
      </c>
      <c r="E516" t="str">
        <f t="shared" si="49"/>
        <v>No</v>
      </c>
      <c r="F516" t="str">
        <f t="shared" si="50"/>
        <v>0</v>
      </c>
      <c r="G516" t="s">
        <v>154</v>
      </c>
      <c r="H516" t="s">
        <v>155</v>
      </c>
      <c r="I516" t="str">
        <f t="shared" si="51"/>
        <v/>
      </c>
      <c r="J516" t="str">
        <f t="shared" si="52"/>
        <v/>
      </c>
      <c r="K516" t="str">
        <f>VLOOKUP('intouch变量（离散）'!$A516,基本表格!$G:$Q,9,FALSE)</f>
        <v>None</v>
      </c>
      <c r="L516">
        <v>1</v>
      </c>
      <c r="M516" t="s">
        <v>156</v>
      </c>
      <c r="N516" t="s">
        <v>157</v>
      </c>
      <c r="O516" t="s">
        <v>158</v>
      </c>
      <c r="P516" t="str">
        <f>VLOOKUP('intouch变量（离散）'!$A516,基本表格!$G:$Q,3,FALSE)</f>
        <v>DB1100,X1866.0</v>
      </c>
      <c r="Q516" t="str">
        <f>VLOOKUP('intouch变量（离散）'!$A516,基本表格!$G:$Q,10,FALSE)</f>
        <v>Yes</v>
      </c>
      <c r="R516" t="str">
        <f t="shared" si="48"/>
        <v>DB1100,X1866.0 2415+P6-FH1 1#刨片机润滑油加热器 电机控制 三角型</v>
      </c>
      <c r="S516">
        <v>0</v>
      </c>
      <c r="T516">
        <v>0</v>
      </c>
    </row>
    <row r="517" spans="1:20">
      <c r="A517" t="s">
        <v>673</v>
      </c>
      <c r="B517" s="11" t="str">
        <f t="shared" ref="B517:B580" si="53">LEFT(A517,4)</f>
        <v>CHP1</v>
      </c>
      <c r="C517" s="11" t="str">
        <f>VLOOKUP('intouch变量（离散）'!$A517,基本表格!$G:$Q,2,FALSE)</f>
        <v>2415+P6-FH1 1#刨片机润滑油加热器 电机控制 星型</v>
      </c>
      <c r="D517" t="s">
        <v>154</v>
      </c>
      <c r="E517" t="str">
        <f t="shared" si="49"/>
        <v>No</v>
      </c>
      <c r="F517" t="str">
        <f t="shared" si="50"/>
        <v>0</v>
      </c>
      <c r="G517" t="s">
        <v>154</v>
      </c>
      <c r="H517" t="s">
        <v>155</v>
      </c>
      <c r="I517" t="str">
        <f t="shared" si="51"/>
        <v/>
      </c>
      <c r="J517" t="str">
        <f t="shared" si="52"/>
        <v/>
      </c>
      <c r="K517" t="str">
        <f>VLOOKUP('intouch变量（离散）'!$A517,基本表格!$G:$Q,9,FALSE)</f>
        <v>None</v>
      </c>
      <c r="L517">
        <v>1</v>
      </c>
      <c r="M517" t="s">
        <v>156</v>
      </c>
      <c r="N517" t="s">
        <v>157</v>
      </c>
      <c r="O517" t="s">
        <v>158</v>
      </c>
      <c r="P517" t="str">
        <f>VLOOKUP('intouch变量（离散）'!$A517,基本表格!$G:$Q,3,FALSE)</f>
        <v>DB1100,X1866.1</v>
      </c>
      <c r="Q517" t="str">
        <f>VLOOKUP('intouch变量（离散）'!$A517,基本表格!$G:$Q,10,FALSE)</f>
        <v>Yes</v>
      </c>
      <c r="R517" t="str">
        <f t="shared" ref="R517:R580" si="54">P517&amp;" "&amp;C517</f>
        <v>DB1100,X1866.1 2415+P6-FH1 1#刨片机润滑油加热器 电机控制 星型</v>
      </c>
      <c r="S517">
        <v>0</v>
      </c>
      <c r="T517">
        <v>0</v>
      </c>
    </row>
    <row r="518" spans="1:20">
      <c r="A518" t="s">
        <v>674</v>
      </c>
      <c r="B518" s="11" t="str">
        <f t="shared" si="53"/>
        <v>CHP1</v>
      </c>
      <c r="C518" s="11" t="str">
        <f>VLOOKUP('intouch变量（离散）'!$A518,基本表格!$G:$Q,2,FALSE)</f>
        <v>2415+P6-FH1 1#刨片机润滑油加热器 电机控制 维修开关</v>
      </c>
      <c r="D518" t="s">
        <v>154</v>
      </c>
      <c r="E518" t="str">
        <f t="shared" si="49"/>
        <v>No</v>
      </c>
      <c r="F518" t="str">
        <f t="shared" si="50"/>
        <v>0</v>
      </c>
      <c r="G518" t="s">
        <v>154</v>
      </c>
      <c r="H518" t="s">
        <v>155</v>
      </c>
      <c r="I518" t="str">
        <f t="shared" si="51"/>
        <v/>
      </c>
      <c r="J518" t="str">
        <f t="shared" si="52"/>
        <v/>
      </c>
      <c r="K518" t="str">
        <f>VLOOKUP('intouch变量（离散）'!$A518,基本表格!$G:$Q,9,FALSE)</f>
        <v>On</v>
      </c>
      <c r="L518">
        <v>1</v>
      </c>
      <c r="M518" t="s">
        <v>156</v>
      </c>
      <c r="N518" t="s">
        <v>157</v>
      </c>
      <c r="O518" t="s">
        <v>158</v>
      </c>
      <c r="P518" t="str">
        <f>VLOOKUP('intouch变量（离散）'!$A518,基本表格!$G:$Q,3,FALSE)</f>
        <v>DB1100,X1866.2</v>
      </c>
      <c r="Q518" t="str">
        <f>VLOOKUP('intouch变量（离散）'!$A518,基本表格!$G:$Q,10,FALSE)</f>
        <v>Yes</v>
      </c>
      <c r="R518" t="str">
        <f t="shared" si="54"/>
        <v>DB1100,X1866.2 2415+P6-FH1 1#刨片机润滑油加热器 电机控制 维修开关</v>
      </c>
      <c r="S518">
        <v>0</v>
      </c>
      <c r="T518">
        <v>0</v>
      </c>
    </row>
    <row r="519" spans="1:20">
      <c r="A519" t="s">
        <v>675</v>
      </c>
      <c r="B519" s="11" t="str">
        <f t="shared" si="53"/>
        <v>CHP1</v>
      </c>
      <c r="C519" s="11" t="str">
        <f>VLOOKUP('intouch变量（离散）'!$A519,基本表格!$G:$Q,2,FALSE)</f>
        <v>2415+P6-FH1 1#刨片机润滑油加热器 电机控制 左跑偏2检测</v>
      </c>
      <c r="D519" t="s">
        <v>154</v>
      </c>
      <c r="E519" t="str">
        <f t="shared" si="49"/>
        <v>No</v>
      </c>
      <c r="F519" t="str">
        <f t="shared" si="50"/>
        <v>0</v>
      </c>
      <c r="G519" t="s">
        <v>154</v>
      </c>
      <c r="H519" t="s">
        <v>155</v>
      </c>
      <c r="I519" t="str">
        <f t="shared" si="51"/>
        <v/>
      </c>
      <c r="J519" t="str">
        <f t="shared" si="52"/>
        <v/>
      </c>
      <c r="K519" t="str">
        <f>VLOOKUP('intouch变量（离散）'!$A519,基本表格!$G:$Q,9,FALSE)</f>
        <v>None</v>
      </c>
      <c r="L519">
        <v>1</v>
      </c>
      <c r="M519" t="s">
        <v>156</v>
      </c>
      <c r="N519" t="s">
        <v>157</v>
      </c>
      <c r="O519" t="s">
        <v>158</v>
      </c>
      <c r="P519" t="str">
        <f>VLOOKUP('intouch变量（离散）'!$A519,基本表格!$G:$Q,3,FALSE)</f>
        <v>DB1100,X1866.3</v>
      </c>
      <c r="Q519" t="str">
        <f>VLOOKUP('intouch变量（离散）'!$A519,基本表格!$G:$Q,10,FALSE)</f>
        <v>Yes</v>
      </c>
      <c r="R519" t="str">
        <f t="shared" si="54"/>
        <v>DB1100,X1866.3 2415+P6-FH1 1#刨片机润滑油加热器 电机控制 左跑偏2检测</v>
      </c>
      <c r="S519">
        <v>0</v>
      </c>
      <c r="T519">
        <v>0</v>
      </c>
    </row>
    <row r="520" spans="1:20">
      <c r="A520" t="s">
        <v>676</v>
      </c>
      <c r="B520" s="11" t="str">
        <f t="shared" si="53"/>
        <v>CHP1</v>
      </c>
      <c r="C520" s="11" t="str">
        <f>VLOOKUP('intouch变量（离散）'!$A520,基本表格!$G:$Q,2,FALSE)</f>
        <v>2415+P6-FH1 1#刨片机润滑油加热器 电机控制 右跑偏2检测</v>
      </c>
      <c r="D520" t="s">
        <v>154</v>
      </c>
      <c r="E520" t="str">
        <f t="shared" si="49"/>
        <v>No</v>
      </c>
      <c r="F520" t="str">
        <f t="shared" si="50"/>
        <v>0</v>
      </c>
      <c r="G520" t="s">
        <v>154</v>
      </c>
      <c r="H520" t="s">
        <v>155</v>
      </c>
      <c r="I520" t="str">
        <f t="shared" si="51"/>
        <v/>
      </c>
      <c r="J520" t="str">
        <f t="shared" si="52"/>
        <v/>
      </c>
      <c r="K520" t="str">
        <f>VLOOKUP('intouch变量（离散）'!$A520,基本表格!$G:$Q,9,FALSE)</f>
        <v>None</v>
      </c>
      <c r="L520">
        <v>1</v>
      </c>
      <c r="M520" t="s">
        <v>156</v>
      </c>
      <c r="N520" t="s">
        <v>157</v>
      </c>
      <c r="O520" t="s">
        <v>158</v>
      </c>
      <c r="P520" t="str">
        <f>VLOOKUP('intouch变量（离散）'!$A520,基本表格!$G:$Q,3,FALSE)</f>
        <v>DB1100,X1866.4</v>
      </c>
      <c r="Q520" t="str">
        <f>VLOOKUP('intouch变量（离散）'!$A520,基本表格!$G:$Q,10,FALSE)</f>
        <v>Yes</v>
      </c>
      <c r="R520" t="str">
        <f t="shared" si="54"/>
        <v>DB1100,X1866.4 2415+P6-FH1 1#刨片机润滑油加热器 电机控制 右跑偏2检测</v>
      </c>
      <c r="S520">
        <v>0</v>
      </c>
      <c r="T520">
        <v>0</v>
      </c>
    </row>
    <row r="521" spans="1:20">
      <c r="A521" t="s">
        <v>677</v>
      </c>
      <c r="B521" s="11" t="str">
        <f t="shared" si="53"/>
        <v>CHP1</v>
      </c>
      <c r="C521" s="11" t="str">
        <f>VLOOKUP('intouch变量（离散）'!$A521,基本表格!$G:$Q,2,FALSE)</f>
        <v>Spare 备用 电机控制 使能</v>
      </c>
      <c r="D521" t="s">
        <v>154</v>
      </c>
      <c r="E521" t="str">
        <f t="shared" si="49"/>
        <v>No</v>
      </c>
      <c r="F521" t="str">
        <f t="shared" si="50"/>
        <v>0</v>
      </c>
      <c r="G521" t="s">
        <v>154</v>
      </c>
      <c r="H521" t="s">
        <v>155</v>
      </c>
      <c r="I521" t="str">
        <f t="shared" si="51"/>
        <v/>
      </c>
      <c r="J521" t="str">
        <f t="shared" si="52"/>
        <v/>
      </c>
      <c r="K521" t="str">
        <f>VLOOKUP('intouch变量（离散）'!$A521,基本表格!$G:$Q,9,FALSE)</f>
        <v>None</v>
      </c>
      <c r="L521">
        <v>1</v>
      </c>
      <c r="M521" t="s">
        <v>156</v>
      </c>
      <c r="N521" t="s">
        <v>157</v>
      </c>
      <c r="O521" t="s">
        <v>158</v>
      </c>
      <c r="P521" t="str">
        <f>VLOOKUP('intouch变量（离散）'!$A521,基本表格!$G:$Q,3,FALSE)</f>
        <v>DB1100,X1900.0</v>
      </c>
      <c r="Q521" t="str">
        <f>VLOOKUP('intouch变量（离散）'!$A521,基本表格!$G:$Q,10,FALSE)</f>
        <v>No</v>
      </c>
      <c r="R521" t="str">
        <f t="shared" si="54"/>
        <v>DB1100,X1900.0 Spare 备用 电机控制 使能</v>
      </c>
      <c r="S521">
        <v>0</v>
      </c>
      <c r="T521">
        <v>0</v>
      </c>
    </row>
    <row r="522" spans="1:20">
      <c r="A522" t="s">
        <v>678</v>
      </c>
      <c r="B522" s="11" t="str">
        <f t="shared" si="53"/>
        <v>CHP1</v>
      </c>
      <c r="C522" s="11" t="str">
        <f>VLOOKUP('intouch变量（离散）'!$A522,基本表格!$G:$Q,2,FALSE)</f>
        <v>Spare 备用 电机控制 手自动状态</v>
      </c>
      <c r="D522" t="s">
        <v>154</v>
      </c>
      <c r="E522" t="str">
        <f t="shared" si="49"/>
        <v>No</v>
      </c>
      <c r="F522" t="str">
        <f t="shared" si="50"/>
        <v>0</v>
      </c>
      <c r="G522" t="s">
        <v>154</v>
      </c>
      <c r="H522" t="s">
        <v>155</v>
      </c>
      <c r="I522" t="str">
        <f t="shared" si="51"/>
        <v/>
      </c>
      <c r="J522" t="str">
        <f t="shared" si="52"/>
        <v/>
      </c>
      <c r="K522" t="str">
        <f>VLOOKUP('intouch变量（离散）'!$A522,基本表格!$G:$Q,9,FALSE)</f>
        <v>None</v>
      </c>
      <c r="L522">
        <v>1</v>
      </c>
      <c r="M522" t="s">
        <v>156</v>
      </c>
      <c r="N522" t="s">
        <v>157</v>
      </c>
      <c r="O522" t="s">
        <v>158</v>
      </c>
      <c r="P522" t="str">
        <f>VLOOKUP('intouch变量（离散）'!$A522,基本表格!$G:$Q,3,FALSE)</f>
        <v>DB1100,X1900.3</v>
      </c>
      <c r="Q522" t="str">
        <f>VLOOKUP('intouch变量（离散）'!$A522,基本表格!$G:$Q,10,FALSE)</f>
        <v>Yes</v>
      </c>
      <c r="R522" t="str">
        <f t="shared" si="54"/>
        <v>DB1100,X1900.3 Spare 备用 电机控制 手自动状态</v>
      </c>
      <c r="S522">
        <v>0</v>
      </c>
      <c r="T522">
        <v>0</v>
      </c>
    </row>
    <row r="523" spans="1:20">
      <c r="A523" t="s">
        <v>679</v>
      </c>
      <c r="B523" s="11" t="str">
        <f t="shared" si="53"/>
        <v>CHP1</v>
      </c>
      <c r="C523" s="11" t="str">
        <f>VLOOKUP('intouch变量（离散）'!$A523,基本表格!$G:$Q,2,FALSE)</f>
        <v>Spare 备用 电机控制 本地/远程(检修/待机）</v>
      </c>
      <c r="D523" t="s">
        <v>154</v>
      </c>
      <c r="E523" t="str">
        <f t="shared" si="49"/>
        <v>No</v>
      </c>
      <c r="F523" t="str">
        <f t="shared" si="50"/>
        <v>0</v>
      </c>
      <c r="G523" t="s">
        <v>154</v>
      </c>
      <c r="H523" t="s">
        <v>155</v>
      </c>
      <c r="I523" t="str">
        <f t="shared" si="51"/>
        <v/>
      </c>
      <c r="J523" t="str">
        <f t="shared" si="52"/>
        <v/>
      </c>
      <c r="K523" t="str">
        <f>VLOOKUP('intouch变量（离散）'!$A523,基本表格!$G:$Q,9,FALSE)</f>
        <v>None</v>
      </c>
      <c r="L523">
        <v>1</v>
      </c>
      <c r="M523" t="s">
        <v>156</v>
      </c>
      <c r="N523" t="s">
        <v>157</v>
      </c>
      <c r="O523" t="s">
        <v>158</v>
      </c>
      <c r="P523" t="str">
        <f>VLOOKUP('intouch变量（离散）'!$A523,基本表格!$G:$Q,3,FALSE)</f>
        <v>DB1100,X1900.4</v>
      </c>
      <c r="Q523" t="str">
        <f>VLOOKUP('intouch变量（离散）'!$A523,基本表格!$G:$Q,10,FALSE)</f>
        <v>Yes</v>
      </c>
      <c r="R523" t="str">
        <f t="shared" si="54"/>
        <v>DB1100,X1900.4 Spare 备用 电机控制 本地/远程(检修/待机）</v>
      </c>
      <c r="S523">
        <v>0</v>
      </c>
      <c r="T523">
        <v>0</v>
      </c>
    </row>
    <row r="524" spans="1:20">
      <c r="A524" t="s">
        <v>680</v>
      </c>
      <c r="B524" s="11" t="str">
        <f t="shared" si="53"/>
        <v>CHP1</v>
      </c>
      <c r="C524" s="11" t="str">
        <f>VLOOKUP('intouch变量（离散）'!$A524,基本表格!$G:$Q,2,FALSE)</f>
        <v>Spare 备用 电机控制 开启_上位机(正转)</v>
      </c>
      <c r="D524" t="s">
        <v>154</v>
      </c>
      <c r="E524" t="str">
        <f t="shared" si="49"/>
        <v>No</v>
      </c>
      <c r="F524" t="str">
        <f t="shared" si="50"/>
        <v>0</v>
      </c>
      <c r="G524" t="s">
        <v>154</v>
      </c>
      <c r="H524" t="s">
        <v>155</v>
      </c>
      <c r="I524" t="str">
        <f t="shared" si="51"/>
        <v/>
      </c>
      <c r="J524" t="str">
        <f t="shared" si="52"/>
        <v/>
      </c>
      <c r="K524" t="str">
        <f>VLOOKUP('intouch变量（离散）'!$A524,基本表格!$G:$Q,9,FALSE)</f>
        <v>None</v>
      </c>
      <c r="L524">
        <v>1</v>
      </c>
      <c r="M524" t="s">
        <v>156</v>
      </c>
      <c r="N524" t="s">
        <v>157</v>
      </c>
      <c r="O524" t="s">
        <v>158</v>
      </c>
      <c r="P524" t="str">
        <f>VLOOKUP('intouch变量（离散）'!$A524,基本表格!$G:$Q,3,FALSE)</f>
        <v>DB1100,X1900.6</v>
      </c>
      <c r="Q524" t="str">
        <f>VLOOKUP('intouch变量（离散）'!$A524,基本表格!$G:$Q,10,FALSE)</f>
        <v>No</v>
      </c>
      <c r="R524" t="str">
        <f t="shared" si="54"/>
        <v>DB1100,X1900.6 Spare 备用 电机控制 开启_上位机(正转)</v>
      </c>
      <c r="S524">
        <v>0</v>
      </c>
      <c r="T524">
        <v>0</v>
      </c>
    </row>
    <row r="525" spans="1:20">
      <c r="A525" t="s">
        <v>681</v>
      </c>
      <c r="B525" s="11" t="str">
        <f t="shared" si="53"/>
        <v>CHP1</v>
      </c>
      <c r="C525" s="11" t="str">
        <f>VLOOKUP('intouch变量（离散）'!$A525,基本表格!$G:$Q,2,FALSE)</f>
        <v>Spare 备用 电机控制 停止_上位机(反转)</v>
      </c>
      <c r="D525" t="s">
        <v>154</v>
      </c>
      <c r="E525" t="str">
        <f t="shared" si="49"/>
        <v>No</v>
      </c>
      <c r="F525" t="str">
        <f t="shared" si="50"/>
        <v>0</v>
      </c>
      <c r="G525" t="s">
        <v>154</v>
      </c>
      <c r="H525" t="s">
        <v>155</v>
      </c>
      <c r="I525" t="str">
        <f t="shared" si="51"/>
        <v/>
      </c>
      <c r="J525" t="str">
        <f t="shared" si="52"/>
        <v/>
      </c>
      <c r="K525" t="str">
        <f>VLOOKUP('intouch变量（离散）'!$A525,基本表格!$G:$Q,9,FALSE)</f>
        <v>None</v>
      </c>
      <c r="L525">
        <v>1</v>
      </c>
      <c r="M525" t="s">
        <v>156</v>
      </c>
      <c r="N525" t="s">
        <v>157</v>
      </c>
      <c r="O525" t="s">
        <v>158</v>
      </c>
      <c r="P525" t="str">
        <f>VLOOKUP('intouch变量（离散）'!$A525,基本表格!$G:$Q,3,FALSE)</f>
        <v>DB1100,X1901.0</v>
      </c>
      <c r="Q525" t="str">
        <f>VLOOKUP('intouch变量（离散）'!$A525,基本表格!$G:$Q,10,FALSE)</f>
        <v>No</v>
      </c>
      <c r="R525" t="str">
        <f t="shared" si="54"/>
        <v>DB1100,X1901.0 Spare 备用 电机控制 停止_上位机(反转)</v>
      </c>
      <c r="S525">
        <v>0</v>
      </c>
      <c r="T525">
        <v>0</v>
      </c>
    </row>
    <row r="526" spans="1:20">
      <c r="A526" t="s">
        <v>682</v>
      </c>
      <c r="B526" s="11" t="str">
        <f t="shared" si="53"/>
        <v>CHP1</v>
      </c>
      <c r="C526" s="11" t="str">
        <f>VLOOKUP('intouch变量（离散）'!$A526,基本表格!$G:$Q,2,FALSE)</f>
        <v>Spare 备用 电机控制 通风扇</v>
      </c>
      <c r="D526" t="s">
        <v>154</v>
      </c>
      <c r="E526" t="str">
        <f t="shared" si="49"/>
        <v>No</v>
      </c>
      <c r="F526" t="str">
        <f t="shared" si="50"/>
        <v>0</v>
      </c>
      <c r="G526" t="s">
        <v>154</v>
      </c>
      <c r="H526" t="s">
        <v>155</v>
      </c>
      <c r="I526" t="str">
        <f t="shared" si="51"/>
        <v/>
      </c>
      <c r="J526" t="str">
        <f t="shared" si="52"/>
        <v/>
      </c>
      <c r="K526" t="str">
        <f>VLOOKUP('intouch变量（离散）'!$A526,基本表格!$G:$Q,9,FALSE)</f>
        <v>None</v>
      </c>
      <c r="L526">
        <v>1</v>
      </c>
      <c r="M526" t="s">
        <v>156</v>
      </c>
      <c r="N526" t="s">
        <v>157</v>
      </c>
      <c r="O526" t="s">
        <v>158</v>
      </c>
      <c r="P526" t="str">
        <f>VLOOKUP('intouch变量（离散）'!$A526,基本表格!$G:$Q,3,FALSE)</f>
        <v>DB1100,X1901.1</v>
      </c>
      <c r="Q526" t="str">
        <f>VLOOKUP('intouch变量（离散）'!$A526,基本表格!$G:$Q,10,FALSE)</f>
        <v>Yes</v>
      </c>
      <c r="R526" t="str">
        <f t="shared" si="54"/>
        <v>DB1100,X1901.1 Spare 备用 电机控制 通风扇</v>
      </c>
      <c r="S526">
        <v>0</v>
      </c>
      <c r="T526">
        <v>0</v>
      </c>
    </row>
    <row r="527" spans="1:20">
      <c r="A527" t="s">
        <v>683</v>
      </c>
      <c r="B527" s="11" t="str">
        <f t="shared" si="53"/>
        <v>CHP1</v>
      </c>
      <c r="C527" s="11" t="str">
        <f>VLOOKUP('intouch变量（离散）'!$A527,基本表格!$G:$Q,2,FALSE)</f>
        <v>Spare 备用 电机控制 电机(正转）</v>
      </c>
      <c r="D527" t="s">
        <v>154</v>
      </c>
      <c r="E527" t="str">
        <f t="shared" si="49"/>
        <v>No</v>
      </c>
      <c r="F527" t="str">
        <f t="shared" si="50"/>
        <v>0</v>
      </c>
      <c r="G527" t="s">
        <v>154</v>
      </c>
      <c r="H527" t="s">
        <v>155</v>
      </c>
      <c r="I527" t="str">
        <f t="shared" si="51"/>
        <v/>
      </c>
      <c r="J527" t="str">
        <f t="shared" si="52"/>
        <v/>
      </c>
      <c r="K527" t="str">
        <f>VLOOKUP('intouch变量（离散）'!$A527,基本表格!$G:$Q,9,FALSE)</f>
        <v>None</v>
      </c>
      <c r="L527">
        <v>1</v>
      </c>
      <c r="M527" t="s">
        <v>156</v>
      </c>
      <c r="N527" t="s">
        <v>157</v>
      </c>
      <c r="O527" t="s">
        <v>158</v>
      </c>
      <c r="P527" t="str">
        <f>VLOOKUP('intouch变量（离散）'!$A527,基本表格!$G:$Q,3,FALSE)</f>
        <v>DB1100,X1901.2</v>
      </c>
      <c r="Q527" t="str">
        <f>VLOOKUP('intouch变量（离散）'!$A527,基本表格!$G:$Q,10,FALSE)</f>
        <v>Yes</v>
      </c>
      <c r="R527" t="str">
        <f t="shared" si="54"/>
        <v>DB1100,X1901.2 Spare 备用 电机控制 电机(正转）</v>
      </c>
      <c r="S527">
        <v>0</v>
      </c>
      <c r="T527">
        <v>0</v>
      </c>
    </row>
    <row r="528" spans="1:20">
      <c r="A528" t="s">
        <v>684</v>
      </c>
      <c r="B528" s="11" t="str">
        <f t="shared" si="53"/>
        <v>CHP1</v>
      </c>
      <c r="C528" s="11" t="str">
        <f>VLOOKUP('intouch变量（离散）'!$A528,基本表格!$G:$Q,2,FALSE)</f>
        <v>Spare 备用 电机控制 电机过载</v>
      </c>
      <c r="D528" t="s">
        <v>154</v>
      </c>
      <c r="E528" t="str">
        <f t="shared" si="49"/>
        <v>No</v>
      </c>
      <c r="F528" t="str">
        <f t="shared" si="50"/>
        <v>0</v>
      </c>
      <c r="G528" t="s">
        <v>154</v>
      </c>
      <c r="H528" t="s">
        <v>155</v>
      </c>
      <c r="I528" t="str">
        <f t="shared" si="51"/>
        <v/>
      </c>
      <c r="J528" t="str">
        <f t="shared" si="52"/>
        <v/>
      </c>
      <c r="K528" t="str">
        <f>VLOOKUP('intouch变量（离散）'!$A528,基本表格!$G:$Q,9,FALSE)</f>
        <v>On</v>
      </c>
      <c r="L528">
        <v>1</v>
      </c>
      <c r="M528" t="s">
        <v>156</v>
      </c>
      <c r="N528" t="s">
        <v>157</v>
      </c>
      <c r="O528" t="s">
        <v>158</v>
      </c>
      <c r="P528" t="str">
        <f>VLOOKUP('intouch变量（离散）'!$A528,基本表格!$G:$Q,3,FALSE)</f>
        <v>DB1100,X1901.3</v>
      </c>
      <c r="Q528" t="str">
        <f>VLOOKUP('intouch变量（离散）'!$A528,基本表格!$G:$Q,10,FALSE)</f>
        <v>Yes</v>
      </c>
      <c r="R528" t="str">
        <f t="shared" si="54"/>
        <v>DB1100,X1901.3 Spare 备用 电机控制 电机过载</v>
      </c>
      <c r="S528">
        <v>0</v>
      </c>
      <c r="T528">
        <v>0</v>
      </c>
    </row>
    <row r="529" spans="1:20">
      <c r="A529" t="s">
        <v>685</v>
      </c>
      <c r="B529" s="11" t="str">
        <f t="shared" si="53"/>
        <v>CHP1</v>
      </c>
      <c r="C529" s="11" t="str">
        <f>VLOOKUP('intouch变量（离散）'!$A529,基本表格!$G:$Q,2,FALSE)</f>
        <v>Spare 备用 电机控制 风扇过载</v>
      </c>
      <c r="D529" t="s">
        <v>154</v>
      </c>
      <c r="E529" t="str">
        <f t="shared" si="49"/>
        <v>No</v>
      </c>
      <c r="F529" t="str">
        <f t="shared" si="50"/>
        <v>0</v>
      </c>
      <c r="G529" t="s">
        <v>154</v>
      </c>
      <c r="H529" t="s">
        <v>155</v>
      </c>
      <c r="I529" t="str">
        <f t="shared" si="51"/>
        <v/>
      </c>
      <c r="J529" t="str">
        <f t="shared" si="52"/>
        <v/>
      </c>
      <c r="K529" t="str">
        <f>VLOOKUP('intouch变量（离散）'!$A529,基本表格!$G:$Q,9,FALSE)</f>
        <v>On</v>
      </c>
      <c r="L529">
        <v>1</v>
      </c>
      <c r="M529" t="s">
        <v>156</v>
      </c>
      <c r="N529" t="s">
        <v>157</v>
      </c>
      <c r="O529" t="s">
        <v>158</v>
      </c>
      <c r="P529" t="str">
        <f>VLOOKUP('intouch变量（离散）'!$A529,基本表格!$G:$Q,3,FALSE)</f>
        <v>DB1100,X1901.4</v>
      </c>
      <c r="Q529" t="str">
        <f>VLOOKUP('intouch变量（离散）'!$A529,基本表格!$G:$Q,10,FALSE)</f>
        <v>Yes</v>
      </c>
      <c r="R529" t="str">
        <f t="shared" si="54"/>
        <v>DB1100,X1901.4 Spare 备用 电机控制 风扇过载</v>
      </c>
      <c r="S529">
        <v>0</v>
      </c>
      <c r="T529">
        <v>0</v>
      </c>
    </row>
    <row r="530" spans="1:20">
      <c r="A530" t="s">
        <v>686</v>
      </c>
      <c r="B530" s="11" t="str">
        <f t="shared" si="53"/>
        <v>CHP1</v>
      </c>
      <c r="C530" s="11" t="str">
        <f>VLOOKUP('intouch变量（离散）'!$A530,基本表格!$G:$Q,2,FALSE)</f>
        <v>Spare 备用 电机控制 电机运行指示</v>
      </c>
      <c r="D530" t="s">
        <v>154</v>
      </c>
      <c r="E530" t="str">
        <f t="shared" si="49"/>
        <v>No</v>
      </c>
      <c r="F530" t="str">
        <f t="shared" si="50"/>
        <v>0</v>
      </c>
      <c r="G530" t="s">
        <v>154</v>
      </c>
      <c r="H530" t="s">
        <v>155</v>
      </c>
      <c r="I530" t="str">
        <f t="shared" si="51"/>
        <v/>
      </c>
      <c r="J530" t="str">
        <f t="shared" si="52"/>
        <v/>
      </c>
      <c r="K530" t="str">
        <f>VLOOKUP('intouch变量（离散）'!$A530,基本表格!$G:$Q,9,FALSE)</f>
        <v>None</v>
      </c>
      <c r="L530">
        <v>1</v>
      </c>
      <c r="M530" t="s">
        <v>156</v>
      </c>
      <c r="N530" t="s">
        <v>157</v>
      </c>
      <c r="O530" t="s">
        <v>158</v>
      </c>
      <c r="P530" t="str">
        <f>VLOOKUP('intouch变量（离散）'!$A530,基本表格!$G:$Q,3,FALSE)</f>
        <v>DB1100,X1901.5</v>
      </c>
      <c r="Q530" t="str">
        <f>VLOOKUP('intouch变量（离散）'!$A530,基本表格!$G:$Q,10,FALSE)</f>
        <v>Yes</v>
      </c>
      <c r="R530" t="str">
        <f t="shared" si="54"/>
        <v>DB1100,X1901.5 Spare 备用 电机控制 电机运行指示</v>
      </c>
      <c r="S530">
        <v>0</v>
      </c>
      <c r="T530">
        <v>0</v>
      </c>
    </row>
    <row r="531" spans="1:20">
      <c r="A531" t="s">
        <v>687</v>
      </c>
      <c r="B531" s="11" t="str">
        <f t="shared" si="53"/>
        <v>CHP1</v>
      </c>
      <c r="C531" s="11" t="str">
        <f>VLOOKUP('intouch变量（离散）'!$A531,基本表格!$G:$Q,2,FALSE)</f>
        <v>Spare 备用 电机控制 断链报警</v>
      </c>
      <c r="D531" t="s">
        <v>154</v>
      </c>
      <c r="E531" t="str">
        <f t="shared" si="49"/>
        <v>No</v>
      </c>
      <c r="F531" t="str">
        <f t="shared" si="50"/>
        <v>0</v>
      </c>
      <c r="G531" t="s">
        <v>154</v>
      </c>
      <c r="H531" t="s">
        <v>155</v>
      </c>
      <c r="I531" t="str">
        <f t="shared" si="51"/>
        <v/>
      </c>
      <c r="J531" t="str">
        <f t="shared" si="52"/>
        <v/>
      </c>
      <c r="K531" t="str">
        <f>VLOOKUP('intouch变量（离散）'!$A531,基本表格!$G:$Q,9,FALSE)</f>
        <v>On</v>
      </c>
      <c r="L531">
        <v>1</v>
      </c>
      <c r="M531" t="s">
        <v>156</v>
      </c>
      <c r="N531" t="s">
        <v>157</v>
      </c>
      <c r="O531" t="s">
        <v>158</v>
      </c>
      <c r="P531" t="str">
        <f>VLOOKUP('intouch变量（离散）'!$A531,基本表格!$G:$Q,3,FALSE)</f>
        <v>DB1100,X1901.6</v>
      </c>
      <c r="Q531" t="str">
        <f>VLOOKUP('intouch变量（离散）'!$A531,基本表格!$G:$Q,10,FALSE)</f>
        <v>Yes</v>
      </c>
      <c r="R531" t="str">
        <f t="shared" si="54"/>
        <v>DB1100,X1901.6 Spare 备用 电机控制 断链报警</v>
      </c>
      <c r="S531">
        <v>0</v>
      </c>
      <c r="T531">
        <v>0</v>
      </c>
    </row>
    <row r="532" spans="1:20">
      <c r="A532" t="s">
        <v>688</v>
      </c>
      <c r="B532" s="11" t="str">
        <f t="shared" si="53"/>
        <v>CHP1</v>
      </c>
      <c r="C532" s="11" t="str">
        <f>VLOOKUP('intouch变量（离散）'!$A532,基本表格!$G:$Q,2,FALSE)</f>
        <v>Spare 备用 电机控制 断链检测</v>
      </c>
      <c r="D532" t="s">
        <v>154</v>
      </c>
      <c r="E532" t="str">
        <f t="shared" si="49"/>
        <v>No</v>
      </c>
      <c r="F532" t="str">
        <f t="shared" si="50"/>
        <v>0</v>
      </c>
      <c r="G532" t="s">
        <v>154</v>
      </c>
      <c r="H532" t="s">
        <v>155</v>
      </c>
      <c r="I532" t="str">
        <f t="shared" si="51"/>
        <v/>
      </c>
      <c r="J532" t="str">
        <f t="shared" si="52"/>
        <v/>
      </c>
      <c r="K532" t="str">
        <f>VLOOKUP('intouch变量（离散）'!$A532,基本表格!$G:$Q,9,FALSE)</f>
        <v>None</v>
      </c>
      <c r="L532">
        <v>1</v>
      </c>
      <c r="M532" t="s">
        <v>156</v>
      </c>
      <c r="N532" t="s">
        <v>157</v>
      </c>
      <c r="O532" t="s">
        <v>158</v>
      </c>
      <c r="P532" t="str">
        <f>VLOOKUP('intouch变量（离散）'!$A532,基本表格!$G:$Q,3,FALSE)</f>
        <v>DB1100,X1901.7</v>
      </c>
      <c r="Q532" t="str">
        <f>VLOOKUP('intouch变量（离散）'!$A532,基本表格!$G:$Q,10,FALSE)</f>
        <v>Yes</v>
      </c>
      <c r="R532" t="str">
        <f t="shared" si="54"/>
        <v>DB1100,X1901.7 Spare 备用 电机控制 断链检测</v>
      </c>
      <c r="S532">
        <v>0</v>
      </c>
      <c r="T532">
        <v>0</v>
      </c>
    </row>
    <row r="533" spans="1:20">
      <c r="A533" t="s">
        <v>689</v>
      </c>
      <c r="B533" s="11" t="str">
        <f t="shared" si="53"/>
        <v>CHP1</v>
      </c>
      <c r="C533" s="11" t="str">
        <f>VLOOKUP('intouch变量（离散）'!$A533,基本表格!$G:$Q,2,FALSE)</f>
        <v>Spare 备用 电机控制 复位</v>
      </c>
      <c r="D533" t="s">
        <v>154</v>
      </c>
      <c r="E533" t="str">
        <f t="shared" si="49"/>
        <v>No</v>
      </c>
      <c r="F533" t="str">
        <f t="shared" si="50"/>
        <v>0</v>
      </c>
      <c r="G533" t="s">
        <v>154</v>
      </c>
      <c r="H533" t="s">
        <v>155</v>
      </c>
      <c r="I533" t="str">
        <f t="shared" si="51"/>
        <v/>
      </c>
      <c r="J533" t="str">
        <f t="shared" si="52"/>
        <v/>
      </c>
      <c r="K533" t="str">
        <f>VLOOKUP('intouch变量（离散）'!$A533,基本表格!$G:$Q,9,FALSE)</f>
        <v>None</v>
      </c>
      <c r="L533">
        <v>1</v>
      </c>
      <c r="M533" t="s">
        <v>156</v>
      </c>
      <c r="N533" t="s">
        <v>157</v>
      </c>
      <c r="O533" t="s">
        <v>158</v>
      </c>
      <c r="P533" t="str">
        <f>VLOOKUP('intouch变量（离散）'!$A533,基本表格!$G:$Q,3,FALSE)</f>
        <v>DB1100,X1902.0</v>
      </c>
      <c r="Q533" t="str">
        <f>VLOOKUP('intouch变量（离散）'!$A533,基本表格!$G:$Q,10,FALSE)</f>
        <v>No</v>
      </c>
      <c r="R533" t="str">
        <f t="shared" si="54"/>
        <v>DB1100,X1902.0 Spare 备用 电机控制 复位</v>
      </c>
      <c r="S533">
        <v>0</v>
      </c>
      <c r="T533">
        <v>0</v>
      </c>
    </row>
    <row r="534" spans="1:20">
      <c r="A534" t="s">
        <v>690</v>
      </c>
      <c r="B534" s="11" t="str">
        <f t="shared" si="53"/>
        <v>CHP1</v>
      </c>
      <c r="C534" s="11" t="str">
        <f>VLOOKUP('intouch变量（离散）'!$A534,基本表格!$G:$Q,2,FALSE)</f>
        <v>Spare 备用 电机控制 断链保护使能</v>
      </c>
      <c r="D534" t="s">
        <v>154</v>
      </c>
      <c r="E534" t="str">
        <f t="shared" si="49"/>
        <v>Yes</v>
      </c>
      <c r="F534" t="str">
        <f t="shared" si="50"/>
        <v>900</v>
      </c>
      <c r="G534" t="s">
        <v>154</v>
      </c>
      <c r="H534" t="s">
        <v>155</v>
      </c>
      <c r="I534" t="str">
        <f t="shared" si="51"/>
        <v>禁用</v>
      </c>
      <c r="J534" t="str">
        <f t="shared" si="52"/>
        <v>启用</v>
      </c>
      <c r="K534" t="str">
        <f>VLOOKUP('intouch变量（离散）'!$A534,基本表格!$G:$Q,9,FALSE)</f>
        <v>None</v>
      </c>
      <c r="L534">
        <v>1</v>
      </c>
      <c r="M534" t="s">
        <v>156</v>
      </c>
      <c r="N534" t="s">
        <v>157</v>
      </c>
      <c r="O534" t="s">
        <v>158</v>
      </c>
      <c r="P534" t="str">
        <f>VLOOKUP('intouch变量（离散）'!$A534,基本表格!$G:$Q,3,FALSE)</f>
        <v>DB1100,X1902.1</v>
      </c>
      <c r="Q534" t="str">
        <f>VLOOKUP('intouch变量（离散）'!$A534,基本表格!$G:$Q,10,FALSE)</f>
        <v>No</v>
      </c>
      <c r="R534" t="str">
        <f t="shared" si="54"/>
        <v>DB1100,X1902.1 Spare 备用 电机控制 断链保护使能</v>
      </c>
      <c r="S534">
        <v>0</v>
      </c>
      <c r="T534">
        <v>0</v>
      </c>
    </row>
    <row r="535" spans="1:20">
      <c r="A535" t="s">
        <v>691</v>
      </c>
      <c r="B535" s="11" t="str">
        <f t="shared" si="53"/>
        <v>CHP1</v>
      </c>
      <c r="C535" s="11" t="str">
        <f>VLOOKUP('intouch变量（离散）'!$A535,基本表格!$G:$Q,2,FALSE)</f>
        <v>Spare 备用 电机控制 断链导致停机</v>
      </c>
      <c r="D535" t="s">
        <v>154</v>
      </c>
      <c r="E535" t="str">
        <f t="shared" si="49"/>
        <v>No</v>
      </c>
      <c r="F535" t="str">
        <f t="shared" si="50"/>
        <v>0</v>
      </c>
      <c r="G535" t="s">
        <v>154</v>
      </c>
      <c r="H535" t="s">
        <v>155</v>
      </c>
      <c r="I535" t="str">
        <f t="shared" si="51"/>
        <v/>
      </c>
      <c r="J535" t="str">
        <f t="shared" si="52"/>
        <v/>
      </c>
      <c r="K535" t="str">
        <f>VLOOKUP('intouch变量（离散）'!$A535,基本表格!$G:$Q,9,FALSE)</f>
        <v>On</v>
      </c>
      <c r="L535">
        <v>1</v>
      </c>
      <c r="M535" t="s">
        <v>156</v>
      </c>
      <c r="N535" t="s">
        <v>157</v>
      </c>
      <c r="O535" t="s">
        <v>158</v>
      </c>
      <c r="P535" t="str">
        <f>VLOOKUP('intouch变量（离散）'!$A535,基本表格!$G:$Q,3,FALSE)</f>
        <v>DB1100,X1902.2</v>
      </c>
      <c r="Q535" t="str">
        <f>VLOOKUP('intouch变量（离散）'!$A535,基本表格!$G:$Q,10,FALSE)</f>
        <v>Yes</v>
      </c>
      <c r="R535" t="str">
        <f t="shared" si="54"/>
        <v>DB1100,X1902.2 Spare 备用 电机控制 断链导致停机</v>
      </c>
      <c r="S535">
        <v>0</v>
      </c>
      <c r="T535">
        <v>0</v>
      </c>
    </row>
    <row r="536" spans="1:20">
      <c r="A536" t="s">
        <v>692</v>
      </c>
      <c r="B536" s="11" t="str">
        <f t="shared" si="53"/>
        <v>CHP1</v>
      </c>
      <c r="C536" s="11" t="str">
        <f>VLOOKUP('intouch变量（离散）'!$A536,基本表格!$G:$Q,2,FALSE)</f>
        <v>Spare 备用 电机控制 电机(反转）</v>
      </c>
      <c r="D536" t="s">
        <v>154</v>
      </c>
      <c r="E536" t="str">
        <f t="shared" si="49"/>
        <v>No</v>
      </c>
      <c r="F536" t="str">
        <f t="shared" si="50"/>
        <v>0</v>
      </c>
      <c r="G536" t="s">
        <v>154</v>
      </c>
      <c r="H536" t="s">
        <v>155</v>
      </c>
      <c r="I536" t="str">
        <f t="shared" si="51"/>
        <v/>
      </c>
      <c r="J536" t="str">
        <f t="shared" si="52"/>
        <v/>
      </c>
      <c r="K536" t="str">
        <f>VLOOKUP('intouch变量（离散）'!$A536,基本表格!$G:$Q,9,FALSE)</f>
        <v>None</v>
      </c>
      <c r="L536">
        <v>1</v>
      </c>
      <c r="M536" t="s">
        <v>156</v>
      </c>
      <c r="N536" t="s">
        <v>157</v>
      </c>
      <c r="O536" t="s">
        <v>158</v>
      </c>
      <c r="P536" t="str">
        <f>VLOOKUP('intouch变量（离散）'!$A536,基本表格!$G:$Q,3,FALSE)</f>
        <v>DB1100,X1902.3</v>
      </c>
      <c r="Q536" t="str">
        <f>VLOOKUP('intouch变量（离散）'!$A536,基本表格!$G:$Q,10,FALSE)</f>
        <v>Yes</v>
      </c>
      <c r="R536" t="str">
        <f t="shared" si="54"/>
        <v>DB1100,X1902.3 Spare 备用 电机控制 电机(反转）</v>
      </c>
      <c r="S536">
        <v>0</v>
      </c>
      <c r="T536">
        <v>0</v>
      </c>
    </row>
    <row r="537" spans="1:20">
      <c r="A537" t="s">
        <v>693</v>
      </c>
      <c r="B537" s="11" t="str">
        <f t="shared" si="53"/>
        <v>CHP1</v>
      </c>
      <c r="C537" s="11" t="str">
        <f>VLOOKUP('intouch变量（离散）'!$A537,基本表格!$G:$Q,2,FALSE)</f>
        <v>Spare 备用 电机控制 本地</v>
      </c>
      <c r="D537" t="s">
        <v>154</v>
      </c>
      <c r="E537" t="str">
        <f t="shared" si="49"/>
        <v>No</v>
      </c>
      <c r="F537" t="str">
        <f t="shared" si="50"/>
        <v>0</v>
      </c>
      <c r="G537" t="s">
        <v>154</v>
      </c>
      <c r="H537" t="s">
        <v>155</v>
      </c>
      <c r="I537" t="str">
        <f t="shared" si="51"/>
        <v/>
      </c>
      <c r="J537" t="str">
        <f t="shared" si="52"/>
        <v/>
      </c>
      <c r="K537" t="str">
        <f>VLOOKUP('intouch变量（离散）'!$A537,基本表格!$G:$Q,9,FALSE)</f>
        <v>None</v>
      </c>
      <c r="L537">
        <v>1</v>
      </c>
      <c r="M537" t="s">
        <v>156</v>
      </c>
      <c r="N537" t="s">
        <v>157</v>
      </c>
      <c r="O537" t="s">
        <v>158</v>
      </c>
      <c r="P537" t="str">
        <f>VLOOKUP('intouch变量（离散）'!$A537,基本表格!$G:$Q,3,FALSE)</f>
        <v>DB1100,X1902.4</v>
      </c>
      <c r="Q537" t="str">
        <f>VLOOKUP('intouch变量（离散）'!$A537,基本表格!$G:$Q,10,FALSE)</f>
        <v>Yes</v>
      </c>
      <c r="R537" t="str">
        <f t="shared" si="54"/>
        <v>DB1100,X1902.4 Spare 备用 电机控制 本地</v>
      </c>
      <c r="S537">
        <v>0</v>
      </c>
      <c r="T537">
        <v>0</v>
      </c>
    </row>
    <row r="538" spans="1:20">
      <c r="A538" t="s">
        <v>694</v>
      </c>
      <c r="B538" s="11" t="str">
        <f t="shared" si="53"/>
        <v>CHP1</v>
      </c>
      <c r="C538" s="11" t="str">
        <f>VLOOKUP('intouch变量（离散）'!$A538,基本表格!$G:$Q,2,FALSE)</f>
        <v>Spare 备用 电机控制 远程</v>
      </c>
      <c r="D538" t="s">
        <v>154</v>
      </c>
      <c r="E538" t="str">
        <f t="shared" si="49"/>
        <v>No</v>
      </c>
      <c r="F538" t="str">
        <f t="shared" si="50"/>
        <v>0</v>
      </c>
      <c r="G538" t="s">
        <v>154</v>
      </c>
      <c r="H538" t="s">
        <v>155</v>
      </c>
      <c r="I538" t="str">
        <f t="shared" si="51"/>
        <v/>
      </c>
      <c r="J538" t="str">
        <f t="shared" si="52"/>
        <v/>
      </c>
      <c r="K538" t="str">
        <f>VLOOKUP('intouch变量（离散）'!$A538,基本表格!$G:$Q,9,FALSE)</f>
        <v>None</v>
      </c>
      <c r="L538">
        <v>1</v>
      </c>
      <c r="M538" t="s">
        <v>156</v>
      </c>
      <c r="N538" t="s">
        <v>157</v>
      </c>
      <c r="O538" t="s">
        <v>158</v>
      </c>
      <c r="P538" t="str">
        <f>VLOOKUP('intouch变量（离散）'!$A538,基本表格!$G:$Q,3,FALSE)</f>
        <v>DB1100,X1902.5</v>
      </c>
      <c r="Q538" t="str">
        <f>VLOOKUP('intouch变量（离散）'!$A538,基本表格!$G:$Q,10,FALSE)</f>
        <v>Yes</v>
      </c>
      <c r="R538" t="str">
        <f t="shared" si="54"/>
        <v>DB1100,X1902.5 Spare 备用 电机控制 远程</v>
      </c>
      <c r="S538">
        <v>0</v>
      </c>
      <c r="T538">
        <v>0</v>
      </c>
    </row>
    <row r="539" spans="1:20">
      <c r="A539" t="s">
        <v>695</v>
      </c>
      <c r="B539" s="11" t="str">
        <f t="shared" si="53"/>
        <v>CHP1</v>
      </c>
      <c r="C539" s="11" t="str">
        <f>VLOOKUP('intouch变量（离散）'!$A539,基本表格!$G:$Q,2,FALSE)</f>
        <v>Spare 备用 电机控制 堵料报警</v>
      </c>
      <c r="D539" t="s">
        <v>154</v>
      </c>
      <c r="E539" t="str">
        <f t="shared" si="49"/>
        <v>No</v>
      </c>
      <c r="F539" t="str">
        <f t="shared" si="50"/>
        <v>0</v>
      </c>
      <c r="G539" t="s">
        <v>154</v>
      </c>
      <c r="H539" t="s">
        <v>155</v>
      </c>
      <c r="I539" t="str">
        <f t="shared" si="51"/>
        <v/>
      </c>
      <c r="J539" t="str">
        <f t="shared" si="52"/>
        <v/>
      </c>
      <c r="K539" t="str">
        <f>VLOOKUP('intouch变量（离散）'!$A539,基本表格!$G:$Q,9,FALSE)</f>
        <v>On</v>
      </c>
      <c r="L539">
        <v>1</v>
      </c>
      <c r="M539" t="s">
        <v>156</v>
      </c>
      <c r="N539" t="s">
        <v>157</v>
      </c>
      <c r="O539" t="s">
        <v>158</v>
      </c>
      <c r="P539" t="str">
        <f>VLOOKUP('intouch变量（离散）'!$A539,基本表格!$G:$Q,3,FALSE)</f>
        <v>DB1100,X1902.6</v>
      </c>
      <c r="Q539" t="str">
        <f>VLOOKUP('intouch变量（离散）'!$A539,基本表格!$G:$Q,10,FALSE)</f>
        <v>Yes</v>
      </c>
      <c r="R539" t="str">
        <f t="shared" si="54"/>
        <v>DB1100,X1902.6 Spare 备用 电机控制 堵料报警</v>
      </c>
      <c r="S539">
        <v>0</v>
      </c>
      <c r="T539">
        <v>0</v>
      </c>
    </row>
    <row r="540" spans="1:20">
      <c r="A540" t="s">
        <v>696</v>
      </c>
      <c r="B540" s="11" t="str">
        <f t="shared" si="53"/>
        <v>CHP1</v>
      </c>
      <c r="C540" s="11" t="str">
        <f>VLOOKUP('intouch变量（离散）'!$A540,基本表格!$G:$Q,2,FALSE)</f>
        <v>Spare 备用 电机控制 堵料检测</v>
      </c>
      <c r="D540" t="s">
        <v>154</v>
      </c>
      <c r="E540" t="str">
        <f t="shared" si="49"/>
        <v>No</v>
      </c>
      <c r="F540" t="str">
        <f t="shared" si="50"/>
        <v>0</v>
      </c>
      <c r="G540" t="s">
        <v>154</v>
      </c>
      <c r="H540" t="s">
        <v>155</v>
      </c>
      <c r="I540" t="str">
        <f t="shared" si="51"/>
        <v/>
      </c>
      <c r="J540" t="str">
        <f t="shared" si="52"/>
        <v/>
      </c>
      <c r="K540" t="str">
        <f>VLOOKUP('intouch变量（离散）'!$A540,基本表格!$G:$Q,9,FALSE)</f>
        <v>None</v>
      </c>
      <c r="L540">
        <v>1</v>
      </c>
      <c r="M540" t="s">
        <v>156</v>
      </c>
      <c r="N540" t="s">
        <v>157</v>
      </c>
      <c r="O540" t="s">
        <v>158</v>
      </c>
      <c r="P540" t="str">
        <f>VLOOKUP('intouch变量（离散）'!$A540,基本表格!$G:$Q,3,FALSE)</f>
        <v>DB1100,X1902.7</v>
      </c>
      <c r="Q540" t="str">
        <f>VLOOKUP('intouch变量（离散）'!$A540,基本表格!$G:$Q,10,FALSE)</f>
        <v>Yes</v>
      </c>
      <c r="R540" t="str">
        <f t="shared" si="54"/>
        <v>DB1100,X1902.7 Spare 备用 电机控制 堵料检测</v>
      </c>
      <c r="S540">
        <v>0</v>
      </c>
      <c r="T540">
        <v>0</v>
      </c>
    </row>
    <row r="541" spans="1:20">
      <c r="A541" t="s">
        <v>697</v>
      </c>
      <c r="B541" s="11" t="str">
        <f t="shared" si="53"/>
        <v>CHP1</v>
      </c>
      <c r="C541" s="11" t="str">
        <f>VLOOKUP('intouch变量（离散）'!$A541,基本表格!$G:$Q,2,FALSE)</f>
        <v>Spare 备用 电机控制 堵料保护使能</v>
      </c>
      <c r="D541" t="s">
        <v>154</v>
      </c>
      <c r="E541" t="str">
        <f t="shared" si="49"/>
        <v>Yes</v>
      </c>
      <c r="F541" t="str">
        <f t="shared" si="50"/>
        <v>900</v>
      </c>
      <c r="G541" t="s">
        <v>154</v>
      </c>
      <c r="H541" t="s">
        <v>155</v>
      </c>
      <c r="I541" t="str">
        <f t="shared" si="51"/>
        <v>禁用</v>
      </c>
      <c r="J541" t="str">
        <f t="shared" si="52"/>
        <v>启用</v>
      </c>
      <c r="K541" t="str">
        <f>VLOOKUP('intouch变量（离散）'!$A541,基本表格!$G:$Q,9,FALSE)</f>
        <v>None</v>
      </c>
      <c r="L541">
        <v>1</v>
      </c>
      <c r="M541" t="s">
        <v>156</v>
      </c>
      <c r="N541" t="s">
        <v>157</v>
      </c>
      <c r="O541" t="s">
        <v>158</v>
      </c>
      <c r="P541" t="str">
        <f>VLOOKUP('intouch变量（离散）'!$A541,基本表格!$G:$Q,3,FALSE)</f>
        <v>DB1100,X1903.0</v>
      </c>
      <c r="Q541" t="str">
        <f>VLOOKUP('intouch变量（离散）'!$A541,基本表格!$G:$Q,10,FALSE)</f>
        <v>No</v>
      </c>
      <c r="R541" t="str">
        <f t="shared" si="54"/>
        <v>DB1100,X1903.0 Spare 备用 电机控制 堵料保护使能</v>
      </c>
      <c r="S541">
        <v>0</v>
      </c>
      <c r="T541">
        <v>0</v>
      </c>
    </row>
    <row r="542" spans="1:20">
      <c r="A542" t="s">
        <v>698</v>
      </c>
      <c r="B542" s="11" t="str">
        <f t="shared" si="53"/>
        <v>CHP1</v>
      </c>
      <c r="C542" s="11" t="str">
        <f>VLOOKUP('intouch变量（离散）'!$A542,基本表格!$G:$Q,2,FALSE)</f>
        <v>Spare 备用 电机控制 堵料导致停机</v>
      </c>
      <c r="D542" t="s">
        <v>154</v>
      </c>
      <c r="E542" t="str">
        <f t="shared" si="49"/>
        <v>No</v>
      </c>
      <c r="F542" t="str">
        <f t="shared" si="50"/>
        <v>0</v>
      </c>
      <c r="G542" t="s">
        <v>154</v>
      </c>
      <c r="H542" t="s">
        <v>155</v>
      </c>
      <c r="I542" t="str">
        <f t="shared" si="51"/>
        <v/>
      </c>
      <c r="J542" t="str">
        <f t="shared" si="52"/>
        <v/>
      </c>
      <c r="K542" t="str">
        <f>VLOOKUP('intouch变量（离散）'!$A542,基本表格!$G:$Q,9,FALSE)</f>
        <v>On</v>
      </c>
      <c r="L542">
        <v>1</v>
      </c>
      <c r="M542" t="s">
        <v>156</v>
      </c>
      <c r="N542" t="s">
        <v>157</v>
      </c>
      <c r="O542" t="s">
        <v>158</v>
      </c>
      <c r="P542" t="str">
        <f>VLOOKUP('intouch变量（离散）'!$A542,基本表格!$G:$Q,3,FALSE)</f>
        <v>DB1100,X1903.1</v>
      </c>
      <c r="Q542" t="str">
        <f>VLOOKUP('intouch变量（离散）'!$A542,基本表格!$G:$Q,10,FALSE)</f>
        <v>Yes</v>
      </c>
      <c r="R542" t="str">
        <f t="shared" si="54"/>
        <v>DB1100,X1903.1 Spare 备用 电机控制 堵料导致停机</v>
      </c>
      <c r="S542">
        <v>0</v>
      </c>
      <c r="T542">
        <v>0</v>
      </c>
    </row>
    <row r="543" spans="1:20">
      <c r="A543" t="s">
        <v>699</v>
      </c>
      <c r="B543" s="11" t="str">
        <f t="shared" si="53"/>
        <v>CHP1</v>
      </c>
      <c r="C543" s="11" t="str">
        <f>VLOOKUP('intouch变量（离散）'!$A543,基本表格!$G:$Q,2,FALSE)</f>
        <v>Spare 备用 电机控制 拉线开关</v>
      </c>
      <c r="D543" t="s">
        <v>154</v>
      </c>
      <c r="E543" t="str">
        <f t="shared" si="49"/>
        <v>No</v>
      </c>
      <c r="F543" t="str">
        <f t="shared" si="50"/>
        <v>0</v>
      </c>
      <c r="G543" t="s">
        <v>154</v>
      </c>
      <c r="H543" t="s">
        <v>155</v>
      </c>
      <c r="I543" t="str">
        <f t="shared" si="51"/>
        <v/>
      </c>
      <c r="J543" t="str">
        <f t="shared" si="52"/>
        <v/>
      </c>
      <c r="K543" t="str">
        <f>VLOOKUP('intouch变量（离散）'!$A543,基本表格!$G:$Q,9,FALSE)</f>
        <v>On</v>
      </c>
      <c r="L543">
        <v>1</v>
      </c>
      <c r="M543" t="s">
        <v>156</v>
      </c>
      <c r="N543" t="s">
        <v>157</v>
      </c>
      <c r="O543" t="s">
        <v>158</v>
      </c>
      <c r="P543" t="str">
        <f>VLOOKUP('intouch变量（离散）'!$A543,基本表格!$G:$Q,3,FALSE)</f>
        <v>DB1100,X1908.0</v>
      </c>
      <c r="Q543" t="str">
        <f>VLOOKUP('intouch变量（离散）'!$A543,基本表格!$G:$Q,10,FALSE)</f>
        <v>Yes</v>
      </c>
      <c r="R543" t="str">
        <f t="shared" si="54"/>
        <v>DB1100,X1908.0 Spare 备用 电机控制 拉线开关</v>
      </c>
      <c r="S543">
        <v>0</v>
      </c>
      <c r="T543">
        <v>0</v>
      </c>
    </row>
    <row r="544" spans="1:20">
      <c r="A544" t="s">
        <v>700</v>
      </c>
      <c r="B544" s="11" t="str">
        <f t="shared" si="53"/>
        <v>CHP1</v>
      </c>
      <c r="C544" s="11" t="str">
        <f>VLOOKUP('intouch变量（离散）'!$A544,基本表格!$G:$Q,2,FALSE)</f>
        <v>Spare 备用 电机控制 左跑偏报警</v>
      </c>
      <c r="D544" t="s">
        <v>154</v>
      </c>
      <c r="E544" t="str">
        <f t="shared" si="49"/>
        <v>No</v>
      </c>
      <c r="F544" t="str">
        <f t="shared" si="50"/>
        <v>0</v>
      </c>
      <c r="G544" t="s">
        <v>154</v>
      </c>
      <c r="H544" t="s">
        <v>155</v>
      </c>
      <c r="I544" t="str">
        <f t="shared" si="51"/>
        <v/>
      </c>
      <c r="J544" t="str">
        <f t="shared" si="52"/>
        <v/>
      </c>
      <c r="K544" t="str">
        <f>VLOOKUP('intouch变量（离散）'!$A544,基本表格!$G:$Q,9,FALSE)</f>
        <v>On</v>
      </c>
      <c r="L544">
        <v>1</v>
      </c>
      <c r="M544" t="s">
        <v>156</v>
      </c>
      <c r="N544" t="s">
        <v>157</v>
      </c>
      <c r="O544" t="s">
        <v>158</v>
      </c>
      <c r="P544" t="str">
        <f>VLOOKUP('intouch变量（离散）'!$A544,基本表格!$G:$Q,3,FALSE)</f>
        <v>DB1100,X1908.1</v>
      </c>
      <c r="Q544" t="str">
        <f>VLOOKUP('intouch变量（离散）'!$A544,基本表格!$G:$Q,10,FALSE)</f>
        <v>Yes</v>
      </c>
      <c r="R544" t="str">
        <f t="shared" si="54"/>
        <v>DB1100,X1908.1 Spare 备用 电机控制 左跑偏报警</v>
      </c>
      <c r="S544">
        <v>0</v>
      </c>
      <c r="T544">
        <v>0</v>
      </c>
    </row>
    <row r="545" spans="1:20">
      <c r="A545" t="s">
        <v>701</v>
      </c>
      <c r="B545" s="11" t="str">
        <f t="shared" si="53"/>
        <v>CHP1</v>
      </c>
      <c r="C545" s="11" t="str">
        <f>VLOOKUP('intouch变量（离散）'!$A545,基本表格!$G:$Q,2,FALSE)</f>
        <v>Spare 备用 电机控制 左跑偏1检测</v>
      </c>
      <c r="D545" t="s">
        <v>154</v>
      </c>
      <c r="E545" t="str">
        <f t="shared" si="49"/>
        <v>No</v>
      </c>
      <c r="F545" t="str">
        <f t="shared" si="50"/>
        <v>0</v>
      </c>
      <c r="G545" t="s">
        <v>154</v>
      </c>
      <c r="H545" t="s">
        <v>155</v>
      </c>
      <c r="I545" t="str">
        <f t="shared" si="51"/>
        <v/>
      </c>
      <c r="J545" t="str">
        <f t="shared" si="52"/>
        <v/>
      </c>
      <c r="K545" t="str">
        <f>VLOOKUP('intouch变量（离散）'!$A545,基本表格!$G:$Q,9,FALSE)</f>
        <v>None</v>
      </c>
      <c r="L545">
        <v>1</v>
      </c>
      <c r="M545" t="s">
        <v>156</v>
      </c>
      <c r="N545" t="s">
        <v>157</v>
      </c>
      <c r="O545" t="s">
        <v>158</v>
      </c>
      <c r="P545" t="str">
        <f>VLOOKUP('intouch变量（离散）'!$A545,基本表格!$G:$Q,3,FALSE)</f>
        <v>DB1100,X1908.2</v>
      </c>
      <c r="Q545" t="str">
        <f>VLOOKUP('intouch变量（离散）'!$A545,基本表格!$G:$Q,10,FALSE)</f>
        <v>Yes</v>
      </c>
      <c r="R545" t="str">
        <f t="shared" si="54"/>
        <v>DB1100,X1908.2 Spare 备用 电机控制 左跑偏1检测</v>
      </c>
      <c r="S545">
        <v>0</v>
      </c>
      <c r="T545">
        <v>0</v>
      </c>
    </row>
    <row r="546" spans="1:20">
      <c r="A546" t="s">
        <v>702</v>
      </c>
      <c r="B546" s="11" t="str">
        <f t="shared" si="53"/>
        <v>CHP1</v>
      </c>
      <c r="C546" s="11" t="str">
        <f>VLOOKUP('intouch变量（离散）'!$A546,基本表格!$G:$Q,2,FALSE)</f>
        <v>Spare 备用 电机控制 左跑偏保护使能</v>
      </c>
      <c r="D546" t="s">
        <v>154</v>
      </c>
      <c r="E546" t="str">
        <f t="shared" si="49"/>
        <v>Yes</v>
      </c>
      <c r="F546" t="str">
        <f t="shared" si="50"/>
        <v>900</v>
      </c>
      <c r="G546" t="s">
        <v>154</v>
      </c>
      <c r="H546" t="s">
        <v>155</v>
      </c>
      <c r="I546" t="str">
        <f t="shared" si="51"/>
        <v>禁用</v>
      </c>
      <c r="J546" t="str">
        <f t="shared" si="52"/>
        <v>启用</v>
      </c>
      <c r="K546" t="str">
        <f>VLOOKUP('intouch变量（离散）'!$A546,基本表格!$G:$Q,9,FALSE)</f>
        <v>None</v>
      </c>
      <c r="L546">
        <v>1</v>
      </c>
      <c r="M546" t="s">
        <v>156</v>
      </c>
      <c r="N546" t="s">
        <v>157</v>
      </c>
      <c r="O546" t="s">
        <v>158</v>
      </c>
      <c r="P546" t="str">
        <f>VLOOKUP('intouch变量（离散）'!$A546,基本表格!$G:$Q,3,FALSE)</f>
        <v>DB1100,X1908.3</v>
      </c>
      <c r="Q546" t="str">
        <f>VLOOKUP('intouch变量（离散）'!$A546,基本表格!$G:$Q,10,FALSE)</f>
        <v>No</v>
      </c>
      <c r="R546" t="str">
        <f t="shared" si="54"/>
        <v>DB1100,X1908.3 Spare 备用 电机控制 左跑偏保护使能</v>
      </c>
      <c r="S546">
        <v>0</v>
      </c>
      <c r="T546">
        <v>0</v>
      </c>
    </row>
    <row r="547" spans="1:20">
      <c r="A547" t="s">
        <v>703</v>
      </c>
      <c r="B547" s="11" t="str">
        <f t="shared" si="53"/>
        <v>CHP1</v>
      </c>
      <c r="C547" s="11" t="str">
        <f>VLOOKUP('intouch变量（离散）'!$A547,基本表格!$G:$Q,2,FALSE)</f>
        <v>Spare 备用 电机控制 左跑偏导致停机</v>
      </c>
      <c r="D547" t="s">
        <v>154</v>
      </c>
      <c r="E547" t="str">
        <f t="shared" si="49"/>
        <v>No</v>
      </c>
      <c r="F547" t="str">
        <f t="shared" si="50"/>
        <v>0</v>
      </c>
      <c r="G547" t="s">
        <v>154</v>
      </c>
      <c r="H547" t="s">
        <v>155</v>
      </c>
      <c r="I547" t="str">
        <f t="shared" si="51"/>
        <v/>
      </c>
      <c r="J547" t="str">
        <f t="shared" si="52"/>
        <v/>
      </c>
      <c r="K547" t="str">
        <f>VLOOKUP('intouch变量（离散）'!$A547,基本表格!$G:$Q,9,FALSE)</f>
        <v>On</v>
      </c>
      <c r="L547">
        <v>1</v>
      </c>
      <c r="M547" t="s">
        <v>156</v>
      </c>
      <c r="N547" t="s">
        <v>157</v>
      </c>
      <c r="O547" t="s">
        <v>158</v>
      </c>
      <c r="P547" t="str">
        <f>VLOOKUP('intouch变量（离散）'!$A547,基本表格!$G:$Q,3,FALSE)</f>
        <v>DB1100,X1908.4</v>
      </c>
      <c r="Q547" t="str">
        <f>VLOOKUP('intouch变量（离散）'!$A547,基本表格!$G:$Q,10,FALSE)</f>
        <v>Yes</v>
      </c>
      <c r="R547" t="str">
        <f t="shared" si="54"/>
        <v>DB1100,X1908.4 Spare 备用 电机控制 左跑偏导致停机</v>
      </c>
      <c r="S547">
        <v>0</v>
      </c>
      <c r="T547">
        <v>0</v>
      </c>
    </row>
    <row r="548" spans="1:20">
      <c r="A548" t="s">
        <v>704</v>
      </c>
      <c r="B548" s="11" t="str">
        <f t="shared" si="53"/>
        <v>CHP1</v>
      </c>
      <c r="C548" s="11" t="str">
        <f>VLOOKUP('intouch变量（离散）'!$A548,基本表格!$G:$Q,2,FALSE)</f>
        <v>Spare 备用 电机控制 右 跑偏报警</v>
      </c>
      <c r="D548" t="s">
        <v>154</v>
      </c>
      <c r="E548" t="str">
        <f t="shared" si="49"/>
        <v>No</v>
      </c>
      <c r="F548" t="str">
        <f t="shared" si="50"/>
        <v>0</v>
      </c>
      <c r="G548" t="s">
        <v>154</v>
      </c>
      <c r="H548" t="s">
        <v>155</v>
      </c>
      <c r="I548" t="str">
        <f t="shared" si="51"/>
        <v/>
      </c>
      <c r="J548" t="str">
        <f t="shared" si="52"/>
        <v/>
      </c>
      <c r="K548" t="str">
        <f>VLOOKUP('intouch变量（离散）'!$A548,基本表格!$G:$Q,9,FALSE)</f>
        <v>On</v>
      </c>
      <c r="L548">
        <v>1</v>
      </c>
      <c r="M548" t="s">
        <v>156</v>
      </c>
      <c r="N548" t="s">
        <v>157</v>
      </c>
      <c r="O548" t="s">
        <v>158</v>
      </c>
      <c r="P548" t="str">
        <f>VLOOKUP('intouch变量（离散）'!$A548,基本表格!$G:$Q,3,FALSE)</f>
        <v>DB1100,X1912.0</v>
      </c>
      <c r="Q548" t="str">
        <f>VLOOKUP('intouch变量（离散）'!$A548,基本表格!$G:$Q,10,FALSE)</f>
        <v>Yes</v>
      </c>
      <c r="R548" t="str">
        <f t="shared" si="54"/>
        <v>DB1100,X1912.0 Spare 备用 电机控制 右 跑偏报警</v>
      </c>
      <c r="S548">
        <v>0</v>
      </c>
      <c r="T548">
        <v>0</v>
      </c>
    </row>
    <row r="549" spans="1:20">
      <c r="A549" t="s">
        <v>705</v>
      </c>
      <c r="B549" s="11" t="str">
        <f t="shared" si="53"/>
        <v>CHP1</v>
      </c>
      <c r="C549" s="11" t="str">
        <f>VLOOKUP('intouch变量（离散）'!$A549,基本表格!$G:$Q,2,FALSE)</f>
        <v>Spare 备用 电机控制 右跑偏1检测</v>
      </c>
      <c r="D549" t="s">
        <v>154</v>
      </c>
      <c r="E549" t="str">
        <f t="shared" si="49"/>
        <v>No</v>
      </c>
      <c r="F549" t="str">
        <f t="shared" si="50"/>
        <v>0</v>
      </c>
      <c r="G549" t="s">
        <v>154</v>
      </c>
      <c r="H549" t="s">
        <v>155</v>
      </c>
      <c r="I549" t="str">
        <f t="shared" si="51"/>
        <v/>
      </c>
      <c r="J549" t="str">
        <f t="shared" si="52"/>
        <v/>
      </c>
      <c r="K549" t="str">
        <f>VLOOKUP('intouch变量（离散）'!$A549,基本表格!$G:$Q,9,FALSE)</f>
        <v>None</v>
      </c>
      <c r="L549">
        <v>1</v>
      </c>
      <c r="M549" t="s">
        <v>156</v>
      </c>
      <c r="N549" t="s">
        <v>157</v>
      </c>
      <c r="O549" t="s">
        <v>158</v>
      </c>
      <c r="P549" t="str">
        <f>VLOOKUP('intouch变量（离散）'!$A549,基本表格!$G:$Q,3,FALSE)</f>
        <v>DB1100,X1912.1</v>
      </c>
      <c r="Q549" t="str">
        <f>VLOOKUP('intouch变量（离散）'!$A549,基本表格!$G:$Q,10,FALSE)</f>
        <v>Yes</v>
      </c>
      <c r="R549" t="str">
        <f t="shared" si="54"/>
        <v>DB1100,X1912.1 Spare 备用 电机控制 右跑偏1检测</v>
      </c>
      <c r="S549">
        <v>0</v>
      </c>
      <c r="T549">
        <v>0</v>
      </c>
    </row>
    <row r="550" spans="1:20">
      <c r="A550" t="s">
        <v>706</v>
      </c>
      <c r="B550" s="11" t="str">
        <f t="shared" si="53"/>
        <v>CHP1</v>
      </c>
      <c r="C550" s="11" t="str">
        <f>VLOOKUP('intouch变量（离散）'!$A550,基本表格!$G:$Q,2,FALSE)</f>
        <v>Spare 备用 电机控制 右跑偏保护使能</v>
      </c>
      <c r="D550" t="s">
        <v>154</v>
      </c>
      <c r="E550" t="str">
        <f t="shared" si="49"/>
        <v>Yes</v>
      </c>
      <c r="F550" t="str">
        <f t="shared" si="50"/>
        <v>900</v>
      </c>
      <c r="G550" t="s">
        <v>154</v>
      </c>
      <c r="H550" t="s">
        <v>155</v>
      </c>
      <c r="I550" t="str">
        <f t="shared" si="51"/>
        <v>禁用</v>
      </c>
      <c r="J550" t="str">
        <f t="shared" si="52"/>
        <v>启用</v>
      </c>
      <c r="K550" t="str">
        <f>VLOOKUP('intouch变量（离散）'!$A550,基本表格!$G:$Q,9,FALSE)</f>
        <v>None</v>
      </c>
      <c r="L550">
        <v>1</v>
      </c>
      <c r="M550" t="s">
        <v>156</v>
      </c>
      <c r="N550" t="s">
        <v>157</v>
      </c>
      <c r="O550" t="s">
        <v>158</v>
      </c>
      <c r="P550" t="str">
        <f>VLOOKUP('intouch变量（离散）'!$A550,基本表格!$G:$Q,3,FALSE)</f>
        <v>DB1100,X1912.2</v>
      </c>
      <c r="Q550" t="str">
        <f>VLOOKUP('intouch变量（离散）'!$A550,基本表格!$G:$Q,10,FALSE)</f>
        <v>No</v>
      </c>
      <c r="R550" t="str">
        <f t="shared" si="54"/>
        <v>DB1100,X1912.2 Spare 备用 电机控制 右跑偏保护使能</v>
      </c>
      <c r="S550">
        <v>0</v>
      </c>
      <c r="T550">
        <v>0</v>
      </c>
    </row>
    <row r="551" spans="1:20">
      <c r="A551" t="s">
        <v>707</v>
      </c>
      <c r="B551" s="11" t="str">
        <f t="shared" si="53"/>
        <v>CHP1</v>
      </c>
      <c r="C551" s="11" t="str">
        <f>VLOOKUP('intouch变量（离散）'!$A551,基本表格!$G:$Q,2,FALSE)</f>
        <v>Spare 备用 电机控制 右跑偏导致停机</v>
      </c>
      <c r="D551" t="s">
        <v>154</v>
      </c>
      <c r="E551" t="str">
        <f t="shared" si="49"/>
        <v>No</v>
      </c>
      <c r="F551" t="str">
        <f t="shared" si="50"/>
        <v>0</v>
      </c>
      <c r="G551" t="s">
        <v>154</v>
      </c>
      <c r="H551" t="s">
        <v>155</v>
      </c>
      <c r="I551" t="str">
        <f t="shared" si="51"/>
        <v/>
      </c>
      <c r="J551" t="str">
        <f t="shared" si="52"/>
        <v/>
      </c>
      <c r="K551" t="str">
        <f>VLOOKUP('intouch变量（离散）'!$A551,基本表格!$G:$Q,9,FALSE)</f>
        <v>On</v>
      </c>
      <c r="L551">
        <v>1</v>
      </c>
      <c r="M551" t="s">
        <v>156</v>
      </c>
      <c r="N551" t="s">
        <v>157</v>
      </c>
      <c r="O551" t="s">
        <v>158</v>
      </c>
      <c r="P551" t="str">
        <f>VLOOKUP('intouch变量（离散）'!$A551,基本表格!$G:$Q,3,FALSE)</f>
        <v>DB1100,X1912.3</v>
      </c>
      <c r="Q551" t="str">
        <f>VLOOKUP('intouch变量（离散）'!$A551,基本表格!$G:$Q,10,FALSE)</f>
        <v>Yes</v>
      </c>
      <c r="R551" t="str">
        <f t="shared" si="54"/>
        <v>DB1100,X1912.3 Spare 备用 电机控制 右跑偏导致停机</v>
      </c>
      <c r="S551">
        <v>0</v>
      </c>
      <c r="T551">
        <v>0</v>
      </c>
    </row>
    <row r="552" spans="1:20">
      <c r="A552" t="s">
        <v>708</v>
      </c>
      <c r="B552" s="11" t="str">
        <f t="shared" si="53"/>
        <v>CHP1</v>
      </c>
      <c r="C552" s="11" t="str">
        <f>VLOOKUP('intouch变量（离散）'!$A552,基本表格!$G:$Q,2,FALSE)</f>
        <v>Spare 备用 电机控制 三角型</v>
      </c>
      <c r="D552" t="s">
        <v>154</v>
      </c>
      <c r="E552" t="str">
        <f t="shared" si="49"/>
        <v>No</v>
      </c>
      <c r="F552" t="str">
        <f t="shared" si="50"/>
        <v>0</v>
      </c>
      <c r="G552" t="s">
        <v>154</v>
      </c>
      <c r="H552" t="s">
        <v>155</v>
      </c>
      <c r="I552" t="str">
        <f t="shared" si="51"/>
        <v/>
      </c>
      <c r="J552" t="str">
        <f t="shared" si="52"/>
        <v/>
      </c>
      <c r="K552" t="str">
        <f>VLOOKUP('intouch变量（离散）'!$A552,基本表格!$G:$Q,9,FALSE)</f>
        <v>None</v>
      </c>
      <c r="L552">
        <v>1</v>
      </c>
      <c r="M552" t="s">
        <v>156</v>
      </c>
      <c r="N552" t="s">
        <v>157</v>
      </c>
      <c r="O552" t="s">
        <v>158</v>
      </c>
      <c r="P552" t="str">
        <f>VLOOKUP('intouch变量（离散）'!$A552,基本表格!$G:$Q,3,FALSE)</f>
        <v>DB1100,X1916.0</v>
      </c>
      <c r="Q552" t="str">
        <f>VLOOKUP('intouch变量（离散）'!$A552,基本表格!$G:$Q,10,FALSE)</f>
        <v>Yes</v>
      </c>
      <c r="R552" t="str">
        <f t="shared" si="54"/>
        <v>DB1100,X1916.0 Spare 备用 电机控制 三角型</v>
      </c>
      <c r="S552">
        <v>0</v>
      </c>
      <c r="T552">
        <v>0</v>
      </c>
    </row>
    <row r="553" spans="1:20">
      <c r="A553" t="s">
        <v>709</v>
      </c>
      <c r="B553" s="11" t="str">
        <f t="shared" si="53"/>
        <v>CHP1</v>
      </c>
      <c r="C553" s="11" t="str">
        <f>VLOOKUP('intouch变量（离散）'!$A553,基本表格!$G:$Q,2,FALSE)</f>
        <v>Spare 备用 电机控制 星型</v>
      </c>
      <c r="D553" t="s">
        <v>154</v>
      </c>
      <c r="E553" t="str">
        <f t="shared" si="49"/>
        <v>No</v>
      </c>
      <c r="F553" t="str">
        <f t="shared" si="50"/>
        <v>0</v>
      </c>
      <c r="G553" t="s">
        <v>154</v>
      </c>
      <c r="H553" t="s">
        <v>155</v>
      </c>
      <c r="I553" t="str">
        <f t="shared" si="51"/>
        <v/>
      </c>
      <c r="J553" t="str">
        <f t="shared" si="52"/>
        <v/>
      </c>
      <c r="K553" t="str">
        <f>VLOOKUP('intouch变量（离散）'!$A553,基本表格!$G:$Q,9,FALSE)</f>
        <v>None</v>
      </c>
      <c r="L553">
        <v>1</v>
      </c>
      <c r="M553" t="s">
        <v>156</v>
      </c>
      <c r="N553" t="s">
        <v>157</v>
      </c>
      <c r="O553" t="s">
        <v>158</v>
      </c>
      <c r="P553" t="str">
        <f>VLOOKUP('intouch变量（离散）'!$A553,基本表格!$G:$Q,3,FALSE)</f>
        <v>DB1100,X1916.1</v>
      </c>
      <c r="Q553" t="str">
        <f>VLOOKUP('intouch变量（离散）'!$A553,基本表格!$G:$Q,10,FALSE)</f>
        <v>Yes</v>
      </c>
      <c r="R553" t="str">
        <f t="shared" si="54"/>
        <v>DB1100,X1916.1 Spare 备用 电机控制 星型</v>
      </c>
      <c r="S553">
        <v>0</v>
      </c>
      <c r="T553">
        <v>0</v>
      </c>
    </row>
    <row r="554" spans="1:20">
      <c r="A554" t="s">
        <v>710</v>
      </c>
      <c r="B554" s="11" t="str">
        <f t="shared" si="53"/>
        <v>CHP1</v>
      </c>
      <c r="C554" s="11" t="str">
        <f>VLOOKUP('intouch变量（离散）'!$A554,基本表格!$G:$Q,2,FALSE)</f>
        <v>Spare 备用 电机控制 维修开关</v>
      </c>
      <c r="D554" t="s">
        <v>154</v>
      </c>
      <c r="E554" t="str">
        <f t="shared" si="49"/>
        <v>No</v>
      </c>
      <c r="F554" t="str">
        <f t="shared" si="50"/>
        <v>0</v>
      </c>
      <c r="G554" t="s">
        <v>154</v>
      </c>
      <c r="H554" t="s">
        <v>155</v>
      </c>
      <c r="I554" t="str">
        <f t="shared" si="51"/>
        <v/>
      </c>
      <c r="J554" t="str">
        <f t="shared" si="52"/>
        <v/>
      </c>
      <c r="K554" t="str">
        <f>VLOOKUP('intouch变量（离散）'!$A554,基本表格!$G:$Q,9,FALSE)</f>
        <v>On</v>
      </c>
      <c r="L554">
        <v>1</v>
      </c>
      <c r="M554" t="s">
        <v>156</v>
      </c>
      <c r="N554" t="s">
        <v>157</v>
      </c>
      <c r="O554" t="s">
        <v>158</v>
      </c>
      <c r="P554" t="str">
        <f>VLOOKUP('intouch变量（离散）'!$A554,基本表格!$G:$Q,3,FALSE)</f>
        <v>DB1100,X1916.2</v>
      </c>
      <c r="Q554" t="str">
        <f>VLOOKUP('intouch变量（离散）'!$A554,基本表格!$G:$Q,10,FALSE)</f>
        <v>Yes</v>
      </c>
      <c r="R554" t="str">
        <f t="shared" si="54"/>
        <v>DB1100,X1916.2 Spare 备用 电机控制 维修开关</v>
      </c>
      <c r="S554">
        <v>0</v>
      </c>
      <c r="T554">
        <v>0</v>
      </c>
    </row>
    <row r="555" spans="1:20">
      <c r="A555" t="s">
        <v>711</v>
      </c>
      <c r="B555" s="11" t="str">
        <f t="shared" si="53"/>
        <v>CHP1</v>
      </c>
      <c r="C555" s="11" t="str">
        <f>VLOOKUP('intouch变量（离散）'!$A555,基本表格!$G:$Q,2,FALSE)</f>
        <v>Spare 备用 电机控制 左跑偏2检测</v>
      </c>
      <c r="D555" t="s">
        <v>154</v>
      </c>
      <c r="E555" t="str">
        <f t="shared" si="49"/>
        <v>No</v>
      </c>
      <c r="F555" t="str">
        <f t="shared" si="50"/>
        <v>0</v>
      </c>
      <c r="G555" t="s">
        <v>154</v>
      </c>
      <c r="H555" t="s">
        <v>155</v>
      </c>
      <c r="I555" t="str">
        <f t="shared" si="51"/>
        <v/>
      </c>
      <c r="J555" t="str">
        <f t="shared" si="52"/>
        <v/>
      </c>
      <c r="K555" t="str">
        <f>VLOOKUP('intouch变量（离散）'!$A555,基本表格!$G:$Q,9,FALSE)</f>
        <v>None</v>
      </c>
      <c r="L555">
        <v>1</v>
      </c>
      <c r="M555" t="s">
        <v>156</v>
      </c>
      <c r="N555" t="s">
        <v>157</v>
      </c>
      <c r="O555" t="s">
        <v>158</v>
      </c>
      <c r="P555" t="str">
        <f>VLOOKUP('intouch变量（离散）'!$A555,基本表格!$G:$Q,3,FALSE)</f>
        <v>DB1100,X1916.3</v>
      </c>
      <c r="Q555" t="str">
        <f>VLOOKUP('intouch变量（离散）'!$A555,基本表格!$G:$Q,10,FALSE)</f>
        <v>Yes</v>
      </c>
      <c r="R555" t="str">
        <f t="shared" si="54"/>
        <v>DB1100,X1916.3 Spare 备用 电机控制 左跑偏2检测</v>
      </c>
      <c r="S555">
        <v>0</v>
      </c>
      <c r="T555">
        <v>0</v>
      </c>
    </row>
    <row r="556" spans="1:20">
      <c r="A556" t="s">
        <v>712</v>
      </c>
      <c r="B556" s="11" t="str">
        <f t="shared" si="53"/>
        <v>CHP1</v>
      </c>
      <c r="C556" s="11" t="str">
        <f>VLOOKUP('intouch变量（离散）'!$A556,基本表格!$G:$Q,2,FALSE)</f>
        <v>Spare 备用 电机控制 右跑偏2检测</v>
      </c>
      <c r="D556" t="s">
        <v>154</v>
      </c>
      <c r="E556" t="str">
        <f t="shared" si="49"/>
        <v>No</v>
      </c>
      <c r="F556" t="str">
        <f t="shared" si="50"/>
        <v>0</v>
      </c>
      <c r="G556" t="s">
        <v>154</v>
      </c>
      <c r="H556" t="s">
        <v>155</v>
      </c>
      <c r="I556" t="str">
        <f t="shared" si="51"/>
        <v/>
      </c>
      <c r="J556" t="str">
        <f t="shared" si="52"/>
        <v/>
      </c>
      <c r="K556" t="str">
        <f>VLOOKUP('intouch变量（离散）'!$A556,基本表格!$G:$Q,9,FALSE)</f>
        <v>None</v>
      </c>
      <c r="L556">
        <v>1</v>
      </c>
      <c r="M556" t="s">
        <v>156</v>
      </c>
      <c r="N556" t="s">
        <v>157</v>
      </c>
      <c r="O556" t="s">
        <v>158</v>
      </c>
      <c r="P556" t="str">
        <f>VLOOKUP('intouch变量（离散）'!$A556,基本表格!$G:$Q,3,FALSE)</f>
        <v>DB1100,X1916.4</v>
      </c>
      <c r="Q556" t="str">
        <f>VLOOKUP('intouch变量（离散）'!$A556,基本表格!$G:$Q,10,FALSE)</f>
        <v>Yes</v>
      </c>
      <c r="R556" t="str">
        <f t="shared" si="54"/>
        <v>DB1100,X1916.4 Spare 备用 电机控制 右跑偏2检测</v>
      </c>
      <c r="S556">
        <v>0</v>
      </c>
      <c r="T556">
        <v>0</v>
      </c>
    </row>
    <row r="557" spans="1:20">
      <c r="A557" t="s">
        <v>713</v>
      </c>
      <c r="B557" s="11" t="str">
        <f t="shared" si="53"/>
        <v>CHP1</v>
      </c>
      <c r="C557" s="11" t="str">
        <f>VLOOKUP('intouch变量（离散）'!$A557,基本表格!$G:$Q,2,FALSE)</f>
        <v>1#刨片机润滑站压力  上限保护使能</v>
      </c>
      <c r="D557" t="s">
        <v>154</v>
      </c>
      <c r="E557" t="str">
        <f t="shared" si="49"/>
        <v>Yes</v>
      </c>
      <c r="F557" t="str">
        <f t="shared" si="50"/>
        <v>900</v>
      </c>
      <c r="G557" t="s">
        <v>154</v>
      </c>
      <c r="H557" t="s">
        <v>155</v>
      </c>
      <c r="I557" t="str">
        <f t="shared" si="51"/>
        <v>禁用</v>
      </c>
      <c r="J557" t="str">
        <f t="shared" si="52"/>
        <v>启用</v>
      </c>
      <c r="K557" t="str">
        <f>VLOOKUP('intouch变量（离散）'!$A557,基本表格!$G:$Q,9,FALSE)</f>
        <v>None</v>
      </c>
      <c r="L557">
        <v>1</v>
      </c>
      <c r="M557" t="s">
        <v>156</v>
      </c>
      <c r="N557" t="s">
        <v>157</v>
      </c>
      <c r="O557" t="s">
        <v>158</v>
      </c>
      <c r="P557" t="str">
        <f>VLOOKUP('intouch变量（离散）'!$A557,基本表格!$G:$Q,3,FALSE)</f>
        <v>DB1101,X0.3</v>
      </c>
      <c r="Q557" t="str">
        <f>VLOOKUP('intouch变量（离散）'!$A557,基本表格!$G:$Q,10,FALSE)</f>
        <v>No</v>
      </c>
      <c r="R557" t="str">
        <f t="shared" si="54"/>
        <v>DB1101,X0.3 1#刨片机润滑站压力  上限保护使能</v>
      </c>
      <c r="S557">
        <v>0</v>
      </c>
      <c r="T557">
        <v>0</v>
      </c>
    </row>
    <row r="558" spans="1:20">
      <c r="A558" t="s">
        <v>714</v>
      </c>
      <c r="B558" s="11" t="str">
        <f t="shared" si="53"/>
        <v>CHP1</v>
      </c>
      <c r="C558" s="11" t="str">
        <f>VLOOKUP('intouch变量（离散）'!$A558,基本表格!$G:$Q,2,FALSE)</f>
        <v>1#刨片机润滑站压力  下限保护使能</v>
      </c>
      <c r="D558" t="s">
        <v>154</v>
      </c>
      <c r="E558" t="str">
        <f t="shared" si="49"/>
        <v>Yes</v>
      </c>
      <c r="F558" t="str">
        <f t="shared" si="50"/>
        <v>900</v>
      </c>
      <c r="G558" t="s">
        <v>154</v>
      </c>
      <c r="H558" t="s">
        <v>155</v>
      </c>
      <c r="I558" t="str">
        <f t="shared" si="51"/>
        <v>禁用</v>
      </c>
      <c r="J558" t="str">
        <f t="shared" si="52"/>
        <v>启用</v>
      </c>
      <c r="K558" t="str">
        <f>VLOOKUP('intouch变量（离散）'!$A558,基本表格!$G:$Q,9,FALSE)</f>
        <v>None</v>
      </c>
      <c r="L558">
        <v>1</v>
      </c>
      <c r="M558" t="s">
        <v>156</v>
      </c>
      <c r="N558" t="s">
        <v>157</v>
      </c>
      <c r="O558" t="s">
        <v>158</v>
      </c>
      <c r="P558" t="str">
        <f>VLOOKUP('intouch变量（离散）'!$A558,基本表格!$G:$Q,3,FALSE)</f>
        <v>DB1101,X0.4</v>
      </c>
      <c r="Q558" t="str">
        <f>VLOOKUP('intouch变量（离散）'!$A558,基本表格!$G:$Q,10,FALSE)</f>
        <v>No</v>
      </c>
      <c r="R558" t="str">
        <f t="shared" si="54"/>
        <v>DB1101,X0.4 1#刨片机润滑站压力  下限保护使能</v>
      </c>
      <c r="S558">
        <v>0</v>
      </c>
      <c r="T558">
        <v>0</v>
      </c>
    </row>
    <row r="559" spans="1:20">
      <c r="A559" t="s">
        <v>715</v>
      </c>
      <c r="B559" s="11" t="str">
        <f t="shared" si="53"/>
        <v>CHP1</v>
      </c>
      <c r="C559" s="11" t="str">
        <f>VLOOKUP('intouch变量（离散）'!$A559,基本表格!$G:$Q,2,FALSE)</f>
        <v>1#刨片机润滑站压力  上限报警</v>
      </c>
      <c r="D559" t="s">
        <v>154</v>
      </c>
      <c r="E559" t="str">
        <f t="shared" si="49"/>
        <v>No</v>
      </c>
      <c r="F559" t="str">
        <f t="shared" si="50"/>
        <v>0</v>
      </c>
      <c r="G559" t="s">
        <v>154</v>
      </c>
      <c r="H559" t="s">
        <v>155</v>
      </c>
      <c r="I559" t="str">
        <f t="shared" si="51"/>
        <v/>
      </c>
      <c r="J559" t="str">
        <f t="shared" si="52"/>
        <v/>
      </c>
      <c r="K559" t="str">
        <f>VLOOKUP('intouch变量（离散）'!$A559,基本表格!$G:$Q,9,FALSE)</f>
        <v>None</v>
      </c>
      <c r="L559">
        <v>1</v>
      </c>
      <c r="M559" t="s">
        <v>156</v>
      </c>
      <c r="N559" t="s">
        <v>157</v>
      </c>
      <c r="O559" t="s">
        <v>158</v>
      </c>
      <c r="P559" t="str">
        <f>VLOOKUP('intouch变量（离散）'!$A559,基本表格!$G:$Q,3,FALSE)</f>
        <v>DB1101,X0.5</v>
      </c>
      <c r="Q559" t="str">
        <f>VLOOKUP('intouch变量（离散）'!$A559,基本表格!$G:$Q,10,FALSE)</f>
        <v>Yes</v>
      </c>
      <c r="R559" t="str">
        <f t="shared" si="54"/>
        <v>DB1101,X0.5 1#刨片机润滑站压力  上限报警</v>
      </c>
      <c r="S559">
        <v>0</v>
      </c>
      <c r="T559">
        <v>0</v>
      </c>
    </row>
    <row r="560" spans="1:20">
      <c r="A560" t="s">
        <v>716</v>
      </c>
      <c r="B560" s="11" t="str">
        <f t="shared" si="53"/>
        <v>CHP1</v>
      </c>
      <c r="C560" s="11" t="str">
        <f>VLOOKUP('intouch变量（离散）'!$A560,基本表格!$G:$Q,2,FALSE)</f>
        <v>1#刨片机润滑站压力  下限报警</v>
      </c>
      <c r="D560" t="s">
        <v>154</v>
      </c>
      <c r="E560" t="str">
        <f t="shared" si="49"/>
        <v>No</v>
      </c>
      <c r="F560" t="str">
        <f t="shared" si="50"/>
        <v>0</v>
      </c>
      <c r="G560" t="s">
        <v>154</v>
      </c>
      <c r="H560" t="s">
        <v>155</v>
      </c>
      <c r="I560" t="str">
        <f t="shared" si="51"/>
        <v/>
      </c>
      <c r="J560" t="str">
        <f t="shared" si="52"/>
        <v/>
      </c>
      <c r="K560" t="str">
        <f>VLOOKUP('intouch变量（离散）'!$A560,基本表格!$G:$Q,9,FALSE)</f>
        <v>None</v>
      </c>
      <c r="L560">
        <v>1</v>
      </c>
      <c r="M560" t="s">
        <v>156</v>
      </c>
      <c r="N560" t="s">
        <v>157</v>
      </c>
      <c r="O560" t="s">
        <v>158</v>
      </c>
      <c r="P560" t="str">
        <f>VLOOKUP('intouch变量（离散）'!$A560,基本表格!$G:$Q,3,FALSE)</f>
        <v>DB1101,X0.6</v>
      </c>
      <c r="Q560" t="str">
        <f>VLOOKUP('intouch变量（离散）'!$A560,基本表格!$G:$Q,10,FALSE)</f>
        <v>Yes</v>
      </c>
      <c r="R560" t="str">
        <f t="shared" si="54"/>
        <v>DB1101,X0.6 1#刨片机润滑站压力  下限报警</v>
      </c>
      <c r="S560">
        <v>0</v>
      </c>
      <c r="T560">
        <v>0</v>
      </c>
    </row>
    <row r="561" spans="1:20">
      <c r="A561" t="s">
        <v>717</v>
      </c>
      <c r="B561" s="11" t="str">
        <f t="shared" si="53"/>
        <v>CHP1</v>
      </c>
      <c r="C561" s="11" t="str">
        <f>VLOOKUP('intouch变量（离散）'!$A561,基本表格!$G:$Q,2,FALSE)</f>
        <v>1#刨片机润滑站压力  上上限报警</v>
      </c>
      <c r="D561" t="s">
        <v>154</v>
      </c>
      <c r="E561" t="str">
        <f t="shared" si="49"/>
        <v>No</v>
      </c>
      <c r="F561" t="str">
        <f t="shared" si="50"/>
        <v>0</v>
      </c>
      <c r="G561" t="s">
        <v>154</v>
      </c>
      <c r="H561" t="s">
        <v>155</v>
      </c>
      <c r="I561" t="str">
        <f t="shared" si="51"/>
        <v/>
      </c>
      <c r="J561" t="str">
        <f t="shared" si="52"/>
        <v/>
      </c>
      <c r="K561" t="str">
        <f>VLOOKUP('intouch变量（离散）'!$A561,基本表格!$G:$Q,9,FALSE)</f>
        <v>On</v>
      </c>
      <c r="L561">
        <v>1</v>
      </c>
      <c r="M561" t="s">
        <v>156</v>
      </c>
      <c r="N561" t="s">
        <v>157</v>
      </c>
      <c r="O561" t="s">
        <v>158</v>
      </c>
      <c r="P561" t="str">
        <f>VLOOKUP('intouch变量（离散）'!$A561,基本表格!$G:$Q,3,FALSE)</f>
        <v>DB1101,X0.7</v>
      </c>
      <c r="Q561" t="str">
        <f>VLOOKUP('intouch变量（离散）'!$A561,基本表格!$G:$Q,10,FALSE)</f>
        <v>Yes</v>
      </c>
      <c r="R561" t="str">
        <f t="shared" si="54"/>
        <v>DB1101,X0.7 1#刨片机润滑站压力  上上限报警</v>
      </c>
      <c r="S561">
        <v>0</v>
      </c>
      <c r="T561">
        <v>0</v>
      </c>
    </row>
    <row r="562" spans="1:20">
      <c r="A562" t="s">
        <v>718</v>
      </c>
      <c r="B562" s="11" t="str">
        <f t="shared" si="53"/>
        <v>CHP1</v>
      </c>
      <c r="C562" s="11" t="str">
        <f>VLOOKUP('intouch变量（离散）'!$A562,基本表格!$G:$Q,2,FALSE)</f>
        <v>1#刨片机润滑站压力  下下限报警</v>
      </c>
      <c r="D562" t="s">
        <v>154</v>
      </c>
      <c r="E562" t="str">
        <f t="shared" si="49"/>
        <v>No</v>
      </c>
      <c r="F562" t="str">
        <f t="shared" si="50"/>
        <v>0</v>
      </c>
      <c r="G562" t="s">
        <v>154</v>
      </c>
      <c r="H562" t="s">
        <v>155</v>
      </c>
      <c r="I562" t="str">
        <f t="shared" si="51"/>
        <v/>
      </c>
      <c r="J562" t="str">
        <f t="shared" si="52"/>
        <v/>
      </c>
      <c r="K562" t="str">
        <f>VLOOKUP('intouch变量（离散）'!$A562,基本表格!$G:$Q,9,FALSE)</f>
        <v>On</v>
      </c>
      <c r="L562">
        <v>1</v>
      </c>
      <c r="M562" t="s">
        <v>156</v>
      </c>
      <c r="N562" t="s">
        <v>157</v>
      </c>
      <c r="O562" t="s">
        <v>158</v>
      </c>
      <c r="P562" t="str">
        <f>VLOOKUP('intouch变量（离散）'!$A562,基本表格!$G:$Q,3,FALSE)</f>
        <v>DB1101,X1.0</v>
      </c>
      <c r="Q562" t="str">
        <f>VLOOKUP('intouch变量（离散）'!$A562,基本表格!$G:$Q,10,FALSE)</f>
        <v>Yes</v>
      </c>
      <c r="R562" t="str">
        <f t="shared" si="54"/>
        <v>DB1101,X1.0 1#刨片机润滑站压力  下下限报警</v>
      </c>
      <c r="S562">
        <v>0</v>
      </c>
      <c r="T562">
        <v>0</v>
      </c>
    </row>
    <row r="563" spans="1:20">
      <c r="A563" t="s">
        <v>719</v>
      </c>
      <c r="B563" s="11" t="str">
        <f t="shared" si="53"/>
        <v>CHP1</v>
      </c>
      <c r="C563" s="11" t="str">
        <f>VLOOKUP('intouch变量（离散）'!$A563,基本表格!$G:$Q,2,FALSE)</f>
        <v>1#刨片机润滑站压力  极限报警</v>
      </c>
      <c r="D563" t="s">
        <v>154</v>
      </c>
      <c r="E563" t="str">
        <f t="shared" si="49"/>
        <v>No</v>
      </c>
      <c r="F563" t="str">
        <f t="shared" si="50"/>
        <v>0</v>
      </c>
      <c r="G563" t="s">
        <v>154</v>
      </c>
      <c r="H563" t="s">
        <v>155</v>
      </c>
      <c r="I563" t="str">
        <f t="shared" si="51"/>
        <v/>
      </c>
      <c r="J563" t="str">
        <f t="shared" si="52"/>
        <v/>
      </c>
      <c r="K563" t="str">
        <f>VLOOKUP('intouch变量（离散）'!$A563,基本表格!$G:$Q,9,FALSE)</f>
        <v>On</v>
      </c>
      <c r="L563">
        <v>1</v>
      </c>
      <c r="M563" t="s">
        <v>156</v>
      </c>
      <c r="N563" t="s">
        <v>157</v>
      </c>
      <c r="O563" t="s">
        <v>158</v>
      </c>
      <c r="P563" t="str">
        <f>VLOOKUP('intouch变量（离散）'!$A563,基本表格!$G:$Q,3,FALSE)</f>
        <v>DB1101,X1.1</v>
      </c>
      <c r="Q563" t="str">
        <f>VLOOKUP('intouch变量（离散）'!$A563,基本表格!$G:$Q,10,FALSE)</f>
        <v>Yes</v>
      </c>
      <c r="R563" t="str">
        <f t="shared" si="54"/>
        <v>DB1101,X1.1 1#刨片机润滑站压力  极限报警</v>
      </c>
      <c r="S563">
        <v>0</v>
      </c>
      <c r="T563">
        <v>0</v>
      </c>
    </row>
    <row r="564" spans="1:20">
      <c r="A564" t="s">
        <v>720</v>
      </c>
      <c r="B564" s="11" t="str">
        <f t="shared" si="53"/>
        <v>CHP1</v>
      </c>
      <c r="C564" s="11" t="str">
        <f>VLOOKUP('intouch变量（离散）'!$A564,基本表格!$G:$Q,2,FALSE)</f>
        <v>1#刨片机润滑站压力  传感器断线报警</v>
      </c>
      <c r="D564" t="s">
        <v>154</v>
      </c>
      <c r="E564" t="str">
        <f t="shared" si="49"/>
        <v>No</v>
      </c>
      <c r="F564" t="str">
        <f t="shared" si="50"/>
        <v>0</v>
      </c>
      <c r="G564" t="s">
        <v>154</v>
      </c>
      <c r="H564" t="s">
        <v>155</v>
      </c>
      <c r="I564" t="str">
        <f t="shared" si="51"/>
        <v/>
      </c>
      <c r="J564" t="str">
        <f t="shared" si="52"/>
        <v/>
      </c>
      <c r="K564" t="str">
        <f>VLOOKUP('intouch变量（离散）'!$A564,基本表格!$G:$Q,9,FALSE)</f>
        <v>On</v>
      </c>
      <c r="L564">
        <v>1</v>
      </c>
      <c r="M564" t="s">
        <v>156</v>
      </c>
      <c r="N564" t="s">
        <v>157</v>
      </c>
      <c r="O564" t="s">
        <v>158</v>
      </c>
      <c r="P564" t="str">
        <f>VLOOKUP('intouch变量（离散）'!$A564,基本表格!$G:$Q,3,FALSE)</f>
        <v>DB1101,X1.2</v>
      </c>
      <c r="Q564" t="str">
        <f>VLOOKUP('intouch变量（离散）'!$A564,基本表格!$G:$Q,10,FALSE)</f>
        <v>Yes</v>
      </c>
      <c r="R564" t="str">
        <f t="shared" si="54"/>
        <v>DB1101,X1.2 1#刨片机润滑站压力  传感器断线报警</v>
      </c>
      <c r="S564">
        <v>0</v>
      </c>
      <c r="T564">
        <v>0</v>
      </c>
    </row>
    <row r="565" spans="1:20">
      <c r="A565" t="s">
        <v>721</v>
      </c>
      <c r="B565" s="11" t="str">
        <f t="shared" si="53"/>
        <v>CHP1</v>
      </c>
      <c r="C565" s="11" t="str">
        <f>VLOOKUP('intouch变量（离散）'!$A565,基本表格!$G:$Q,2,FALSE)</f>
        <v>1#刨片机润滑站1#过滤器压差传感器  上限保护使能</v>
      </c>
      <c r="D565" t="s">
        <v>154</v>
      </c>
      <c r="E565" t="str">
        <f t="shared" si="49"/>
        <v>Yes</v>
      </c>
      <c r="F565" t="str">
        <f t="shared" si="50"/>
        <v>900</v>
      </c>
      <c r="G565" t="s">
        <v>154</v>
      </c>
      <c r="H565" t="s">
        <v>155</v>
      </c>
      <c r="I565" t="str">
        <f t="shared" si="51"/>
        <v>禁用</v>
      </c>
      <c r="J565" t="str">
        <f t="shared" si="52"/>
        <v>启用</v>
      </c>
      <c r="K565" t="str">
        <f>VLOOKUP('intouch变量（离散）'!$A565,基本表格!$G:$Q,9,FALSE)</f>
        <v>None</v>
      </c>
      <c r="L565">
        <v>1</v>
      </c>
      <c r="M565" t="s">
        <v>156</v>
      </c>
      <c r="N565" t="s">
        <v>157</v>
      </c>
      <c r="O565" t="s">
        <v>158</v>
      </c>
      <c r="P565" t="str">
        <f>VLOOKUP('intouch变量（离散）'!$A565,基本表格!$G:$Q,3,FALSE)</f>
        <v>DB1101,X50.3</v>
      </c>
      <c r="Q565" t="str">
        <f>VLOOKUP('intouch变量（离散）'!$A565,基本表格!$G:$Q,10,FALSE)</f>
        <v>No</v>
      </c>
      <c r="R565" t="str">
        <f t="shared" si="54"/>
        <v>DB1101,X50.3 1#刨片机润滑站1#过滤器压差传感器  上限保护使能</v>
      </c>
      <c r="S565">
        <v>0</v>
      </c>
      <c r="T565">
        <v>0</v>
      </c>
    </row>
    <row r="566" spans="1:20">
      <c r="A566" t="s">
        <v>722</v>
      </c>
      <c r="B566" s="11" t="str">
        <f t="shared" si="53"/>
        <v>CHP1</v>
      </c>
      <c r="C566" s="11" t="str">
        <f>VLOOKUP('intouch变量（离散）'!$A566,基本表格!$G:$Q,2,FALSE)</f>
        <v>1#刨片机润滑站1#过滤器压差传感器  下限保护使能</v>
      </c>
      <c r="D566" t="s">
        <v>154</v>
      </c>
      <c r="E566" t="str">
        <f t="shared" si="49"/>
        <v>Yes</v>
      </c>
      <c r="F566" t="str">
        <f t="shared" si="50"/>
        <v>900</v>
      </c>
      <c r="G566" t="s">
        <v>154</v>
      </c>
      <c r="H566" t="s">
        <v>155</v>
      </c>
      <c r="I566" t="str">
        <f t="shared" si="51"/>
        <v>禁用</v>
      </c>
      <c r="J566" t="str">
        <f t="shared" si="52"/>
        <v>启用</v>
      </c>
      <c r="K566" t="str">
        <f>VLOOKUP('intouch变量（离散）'!$A566,基本表格!$G:$Q,9,FALSE)</f>
        <v>None</v>
      </c>
      <c r="L566">
        <v>1</v>
      </c>
      <c r="M566" t="s">
        <v>156</v>
      </c>
      <c r="N566" t="s">
        <v>157</v>
      </c>
      <c r="O566" t="s">
        <v>158</v>
      </c>
      <c r="P566" t="str">
        <f>VLOOKUP('intouch变量（离散）'!$A566,基本表格!$G:$Q,3,FALSE)</f>
        <v>DB1101,X50.4</v>
      </c>
      <c r="Q566" t="str">
        <f>VLOOKUP('intouch变量（离散）'!$A566,基本表格!$G:$Q,10,FALSE)</f>
        <v>No</v>
      </c>
      <c r="R566" t="str">
        <f t="shared" si="54"/>
        <v>DB1101,X50.4 1#刨片机润滑站1#过滤器压差传感器  下限保护使能</v>
      </c>
      <c r="S566">
        <v>0</v>
      </c>
      <c r="T566">
        <v>0</v>
      </c>
    </row>
    <row r="567" spans="1:20">
      <c r="A567" t="s">
        <v>723</v>
      </c>
      <c r="B567" s="11" t="str">
        <f t="shared" si="53"/>
        <v>CHP1</v>
      </c>
      <c r="C567" s="11" t="str">
        <f>VLOOKUP('intouch变量（离散）'!$A567,基本表格!$G:$Q,2,FALSE)</f>
        <v>1#刨片机润滑站1#过滤器压差传感器  上限报警</v>
      </c>
      <c r="D567" t="s">
        <v>154</v>
      </c>
      <c r="E567" t="str">
        <f t="shared" si="49"/>
        <v>No</v>
      </c>
      <c r="F567" t="str">
        <f t="shared" si="50"/>
        <v>0</v>
      </c>
      <c r="G567" t="s">
        <v>154</v>
      </c>
      <c r="H567" t="s">
        <v>155</v>
      </c>
      <c r="I567" t="str">
        <f t="shared" si="51"/>
        <v/>
      </c>
      <c r="J567" t="str">
        <f t="shared" si="52"/>
        <v/>
      </c>
      <c r="K567" t="str">
        <f>VLOOKUP('intouch变量（离散）'!$A567,基本表格!$G:$Q,9,FALSE)</f>
        <v>None</v>
      </c>
      <c r="L567">
        <v>1</v>
      </c>
      <c r="M567" t="s">
        <v>156</v>
      </c>
      <c r="N567" t="s">
        <v>157</v>
      </c>
      <c r="O567" t="s">
        <v>158</v>
      </c>
      <c r="P567" t="str">
        <f>VLOOKUP('intouch变量（离散）'!$A567,基本表格!$G:$Q,3,FALSE)</f>
        <v>DB1101,X50.5</v>
      </c>
      <c r="Q567" t="str">
        <f>VLOOKUP('intouch变量（离散）'!$A567,基本表格!$G:$Q,10,FALSE)</f>
        <v>Yes</v>
      </c>
      <c r="R567" t="str">
        <f t="shared" si="54"/>
        <v>DB1101,X50.5 1#刨片机润滑站1#过滤器压差传感器  上限报警</v>
      </c>
      <c r="S567">
        <v>0</v>
      </c>
      <c r="T567">
        <v>0</v>
      </c>
    </row>
    <row r="568" spans="1:20">
      <c r="A568" t="s">
        <v>724</v>
      </c>
      <c r="B568" s="11" t="str">
        <f t="shared" si="53"/>
        <v>CHP1</v>
      </c>
      <c r="C568" s="11" t="str">
        <f>VLOOKUP('intouch变量（离散）'!$A568,基本表格!$G:$Q,2,FALSE)</f>
        <v>1#刨片机润滑站1#过滤器压差传感器  下限报警</v>
      </c>
      <c r="D568" t="s">
        <v>154</v>
      </c>
      <c r="E568" t="str">
        <f t="shared" si="49"/>
        <v>No</v>
      </c>
      <c r="F568" t="str">
        <f t="shared" si="50"/>
        <v>0</v>
      </c>
      <c r="G568" t="s">
        <v>154</v>
      </c>
      <c r="H568" t="s">
        <v>155</v>
      </c>
      <c r="I568" t="str">
        <f t="shared" si="51"/>
        <v/>
      </c>
      <c r="J568" t="str">
        <f t="shared" si="52"/>
        <v/>
      </c>
      <c r="K568" t="str">
        <f>VLOOKUP('intouch变量（离散）'!$A568,基本表格!$G:$Q,9,FALSE)</f>
        <v>None</v>
      </c>
      <c r="L568">
        <v>1</v>
      </c>
      <c r="M568" t="s">
        <v>156</v>
      </c>
      <c r="N568" t="s">
        <v>157</v>
      </c>
      <c r="O568" t="s">
        <v>158</v>
      </c>
      <c r="P568" t="str">
        <f>VLOOKUP('intouch变量（离散）'!$A568,基本表格!$G:$Q,3,FALSE)</f>
        <v>DB1101,X50.6</v>
      </c>
      <c r="Q568" t="str">
        <f>VLOOKUP('intouch变量（离散）'!$A568,基本表格!$G:$Q,10,FALSE)</f>
        <v>Yes</v>
      </c>
      <c r="R568" t="str">
        <f t="shared" si="54"/>
        <v>DB1101,X50.6 1#刨片机润滑站1#过滤器压差传感器  下限报警</v>
      </c>
      <c r="S568">
        <v>0</v>
      </c>
      <c r="T568">
        <v>0</v>
      </c>
    </row>
    <row r="569" spans="1:20">
      <c r="A569" t="s">
        <v>725</v>
      </c>
      <c r="B569" s="11" t="str">
        <f t="shared" si="53"/>
        <v>CHP1</v>
      </c>
      <c r="C569" s="11" t="str">
        <f>VLOOKUP('intouch变量（离散）'!$A569,基本表格!$G:$Q,2,FALSE)</f>
        <v>1#刨片机润滑站1#过滤器压差传感器  上上限报警</v>
      </c>
      <c r="D569" t="s">
        <v>154</v>
      </c>
      <c r="E569" t="str">
        <f t="shared" si="49"/>
        <v>No</v>
      </c>
      <c r="F569" t="str">
        <f t="shared" si="50"/>
        <v>0</v>
      </c>
      <c r="G569" t="s">
        <v>154</v>
      </c>
      <c r="H569" t="s">
        <v>155</v>
      </c>
      <c r="I569" t="str">
        <f t="shared" si="51"/>
        <v/>
      </c>
      <c r="J569" t="str">
        <f t="shared" si="52"/>
        <v/>
      </c>
      <c r="K569" t="str">
        <f>VLOOKUP('intouch变量（离散）'!$A569,基本表格!$G:$Q,9,FALSE)</f>
        <v>On</v>
      </c>
      <c r="L569">
        <v>1</v>
      </c>
      <c r="M569" t="s">
        <v>156</v>
      </c>
      <c r="N569" t="s">
        <v>157</v>
      </c>
      <c r="O569" t="s">
        <v>158</v>
      </c>
      <c r="P569" t="str">
        <f>VLOOKUP('intouch变量（离散）'!$A569,基本表格!$G:$Q,3,FALSE)</f>
        <v>DB1101,X50.7</v>
      </c>
      <c r="Q569" t="str">
        <f>VLOOKUP('intouch变量（离散）'!$A569,基本表格!$G:$Q,10,FALSE)</f>
        <v>Yes</v>
      </c>
      <c r="R569" t="str">
        <f t="shared" si="54"/>
        <v>DB1101,X50.7 1#刨片机润滑站1#过滤器压差传感器  上上限报警</v>
      </c>
      <c r="S569">
        <v>0</v>
      </c>
      <c r="T569">
        <v>0</v>
      </c>
    </row>
    <row r="570" spans="1:20">
      <c r="A570" t="s">
        <v>726</v>
      </c>
      <c r="B570" s="11" t="str">
        <f t="shared" si="53"/>
        <v>CHP1</v>
      </c>
      <c r="C570" s="11" t="str">
        <f>VLOOKUP('intouch变量（离散）'!$A570,基本表格!$G:$Q,2,FALSE)</f>
        <v>1#刨片机润滑站1#过滤器压差传感器  下下限报警</v>
      </c>
      <c r="D570" t="s">
        <v>154</v>
      </c>
      <c r="E570" t="str">
        <f t="shared" si="49"/>
        <v>No</v>
      </c>
      <c r="F570" t="str">
        <f t="shared" si="50"/>
        <v>0</v>
      </c>
      <c r="G570" t="s">
        <v>154</v>
      </c>
      <c r="H570" t="s">
        <v>155</v>
      </c>
      <c r="I570" t="str">
        <f t="shared" si="51"/>
        <v/>
      </c>
      <c r="J570" t="str">
        <f t="shared" si="52"/>
        <v/>
      </c>
      <c r="K570" t="str">
        <f>VLOOKUP('intouch变量（离散）'!$A570,基本表格!$G:$Q,9,FALSE)</f>
        <v>On</v>
      </c>
      <c r="L570">
        <v>1</v>
      </c>
      <c r="M570" t="s">
        <v>156</v>
      </c>
      <c r="N570" t="s">
        <v>157</v>
      </c>
      <c r="O570" t="s">
        <v>158</v>
      </c>
      <c r="P570" t="str">
        <f>VLOOKUP('intouch变量（离散）'!$A570,基本表格!$G:$Q,3,FALSE)</f>
        <v>DB1101,X51.0</v>
      </c>
      <c r="Q570" t="str">
        <f>VLOOKUP('intouch变量（离散）'!$A570,基本表格!$G:$Q,10,FALSE)</f>
        <v>Yes</v>
      </c>
      <c r="R570" t="str">
        <f t="shared" si="54"/>
        <v>DB1101,X51.0 1#刨片机润滑站1#过滤器压差传感器  下下限报警</v>
      </c>
      <c r="S570">
        <v>0</v>
      </c>
      <c r="T570">
        <v>0</v>
      </c>
    </row>
    <row r="571" spans="1:20">
      <c r="A571" t="s">
        <v>727</v>
      </c>
      <c r="B571" s="11" t="str">
        <f t="shared" si="53"/>
        <v>CHP1</v>
      </c>
      <c r="C571" s="11" t="str">
        <f>VLOOKUP('intouch变量（离散）'!$A571,基本表格!$G:$Q,2,FALSE)</f>
        <v>1#刨片机润滑站1#过滤器压差传感器  极限报警</v>
      </c>
      <c r="D571" t="s">
        <v>154</v>
      </c>
      <c r="E571" t="str">
        <f t="shared" si="49"/>
        <v>No</v>
      </c>
      <c r="F571" t="str">
        <f t="shared" si="50"/>
        <v>0</v>
      </c>
      <c r="G571" t="s">
        <v>154</v>
      </c>
      <c r="H571" t="s">
        <v>155</v>
      </c>
      <c r="I571" t="str">
        <f t="shared" si="51"/>
        <v/>
      </c>
      <c r="J571" t="str">
        <f t="shared" si="52"/>
        <v/>
      </c>
      <c r="K571" t="str">
        <f>VLOOKUP('intouch变量（离散）'!$A571,基本表格!$G:$Q,9,FALSE)</f>
        <v>On</v>
      </c>
      <c r="L571">
        <v>1</v>
      </c>
      <c r="M571" t="s">
        <v>156</v>
      </c>
      <c r="N571" t="s">
        <v>157</v>
      </c>
      <c r="O571" t="s">
        <v>158</v>
      </c>
      <c r="P571" t="str">
        <f>VLOOKUP('intouch变量（离散）'!$A571,基本表格!$G:$Q,3,FALSE)</f>
        <v>DB1101,X51.1</v>
      </c>
      <c r="Q571" t="str">
        <f>VLOOKUP('intouch变量（离散）'!$A571,基本表格!$G:$Q,10,FALSE)</f>
        <v>Yes</v>
      </c>
      <c r="R571" t="str">
        <f t="shared" si="54"/>
        <v>DB1101,X51.1 1#刨片机润滑站1#过滤器压差传感器  极限报警</v>
      </c>
      <c r="S571">
        <v>0</v>
      </c>
      <c r="T571">
        <v>0</v>
      </c>
    </row>
    <row r="572" spans="1:20">
      <c r="A572" t="s">
        <v>728</v>
      </c>
      <c r="B572" s="11" t="str">
        <f t="shared" si="53"/>
        <v>CHP1</v>
      </c>
      <c r="C572" s="11" t="str">
        <f>VLOOKUP('intouch变量（离散）'!$A572,基本表格!$G:$Q,2,FALSE)</f>
        <v>1#刨片机润滑站1#过滤器压差传感器  传感器断线报警</v>
      </c>
      <c r="D572" t="s">
        <v>154</v>
      </c>
      <c r="E572" t="str">
        <f t="shared" si="49"/>
        <v>No</v>
      </c>
      <c r="F572" t="str">
        <f t="shared" si="50"/>
        <v>0</v>
      </c>
      <c r="G572" t="s">
        <v>154</v>
      </c>
      <c r="H572" t="s">
        <v>155</v>
      </c>
      <c r="I572" t="str">
        <f t="shared" si="51"/>
        <v/>
      </c>
      <c r="J572" t="str">
        <f t="shared" si="52"/>
        <v/>
      </c>
      <c r="K572" t="str">
        <f>VLOOKUP('intouch变量（离散）'!$A572,基本表格!$G:$Q,9,FALSE)</f>
        <v>On</v>
      </c>
      <c r="L572">
        <v>1</v>
      </c>
      <c r="M572" t="s">
        <v>156</v>
      </c>
      <c r="N572" t="s">
        <v>157</v>
      </c>
      <c r="O572" t="s">
        <v>158</v>
      </c>
      <c r="P572" t="str">
        <f>VLOOKUP('intouch变量（离散）'!$A572,基本表格!$G:$Q,3,FALSE)</f>
        <v>DB1101,X51.2</v>
      </c>
      <c r="Q572" t="str">
        <f>VLOOKUP('intouch变量（离散）'!$A572,基本表格!$G:$Q,10,FALSE)</f>
        <v>Yes</v>
      </c>
      <c r="R572" t="str">
        <f t="shared" si="54"/>
        <v>DB1101,X51.2 1#刨片机润滑站1#过滤器压差传感器  传感器断线报警</v>
      </c>
      <c r="S572">
        <v>0</v>
      </c>
      <c r="T572">
        <v>0</v>
      </c>
    </row>
    <row r="573" spans="1:20">
      <c r="A573" t="s">
        <v>729</v>
      </c>
      <c r="B573" s="11" t="str">
        <f t="shared" si="53"/>
        <v>CHP1</v>
      </c>
      <c r="C573" s="11" t="str">
        <f>VLOOKUP('intouch变量（离散）'!$A573,基本表格!$G:$Q,2,FALSE)</f>
        <v>1#刨片机润滑站2#过滤器压差传感器  上限保护使能</v>
      </c>
      <c r="D573" t="s">
        <v>154</v>
      </c>
      <c r="E573" t="str">
        <f t="shared" si="49"/>
        <v>Yes</v>
      </c>
      <c r="F573" t="str">
        <f t="shared" si="50"/>
        <v>900</v>
      </c>
      <c r="G573" t="s">
        <v>154</v>
      </c>
      <c r="H573" t="s">
        <v>155</v>
      </c>
      <c r="I573" t="str">
        <f t="shared" si="51"/>
        <v>禁用</v>
      </c>
      <c r="J573" t="str">
        <f t="shared" si="52"/>
        <v>启用</v>
      </c>
      <c r="K573" t="str">
        <f>VLOOKUP('intouch变量（离散）'!$A573,基本表格!$G:$Q,9,FALSE)</f>
        <v>None</v>
      </c>
      <c r="L573">
        <v>1</v>
      </c>
      <c r="M573" t="s">
        <v>156</v>
      </c>
      <c r="N573" t="s">
        <v>157</v>
      </c>
      <c r="O573" t="s">
        <v>158</v>
      </c>
      <c r="P573" t="str">
        <f>VLOOKUP('intouch变量（离散）'!$A573,基本表格!$G:$Q,3,FALSE)</f>
        <v>DB1101,X100.3</v>
      </c>
      <c r="Q573" t="str">
        <f>VLOOKUP('intouch变量（离散）'!$A573,基本表格!$G:$Q,10,FALSE)</f>
        <v>No</v>
      </c>
      <c r="R573" t="str">
        <f t="shared" si="54"/>
        <v>DB1101,X100.3 1#刨片机润滑站2#过滤器压差传感器  上限保护使能</v>
      </c>
      <c r="S573">
        <v>0</v>
      </c>
      <c r="T573">
        <v>0</v>
      </c>
    </row>
    <row r="574" spans="1:20">
      <c r="A574" t="s">
        <v>730</v>
      </c>
      <c r="B574" s="11" t="str">
        <f t="shared" si="53"/>
        <v>CHP1</v>
      </c>
      <c r="C574" s="11" t="str">
        <f>VLOOKUP('intouch变量（离散）'!$A574,基本表格!$G:$Q,2,FALSE)</f>
        <v>1#刨片机润滑站2#过滤器压差传感器  下限保护使能</v>
      </c>
      <c r="D574" t="s">
        <v>154</v>
      </c>
      <c r="E574" t="str">
        <f t="shared" si="49"/>
        <v>Yes</v>
      </c>
      <c r="F574" t="str">
        <f t="shared" si="50"/>
        <v>900</v>
      </c>
      <c r="G574" t="s">
        <v>154</v>
      </c>
      <c r="H574" t="s">
        <v>155</v>
      </c>
      <c r="I574" t="str">
        <f t="shared" si="51"/>
        <v>禁用</v>
      </c>
      <c r="J574" t="str">
        <f t="shared" si="52"/>
        <v>启用</v>
      </c>
      <c r="K574" t="str">
        <f>VLOOKUP('intouch变量（离散）'!$A574,基本表格!$G:$Q,9,FALSE)</f>
        <v>None</v>
      </c>
      <c r="L574">
        <v>1</v>
      </c>
      <c r="M574" t="s">
        <v>156</v>
      </c>
      <c r="N574" t="s">
        <v>157</v>
      </c>
      <c r="O574" t="s">
        <v>158</v>
      </c>
      <c r="P574" t="str">
        <f>VLOOKUP('intouch变量（离散）'!$A574,基本表格!$G:$Q,3,FALSE)</f>
        <v>DB1101,X100.4</v>
      </c>
      <c r="Q574" t="str">
        <f>VLOOKUP('intouch变量（离散）'!$A574,基本表格!$G:$Q,10,FALSE)</f>
        <v>No</v>
      </c>
      <c r="R574" t="str">
        <f t="shared" si="54"/>
        <v>DB1101,X100.4 1#刨片机润滑站2#过滤器压差传感器  下限保护使能</v>
      </c>
      <c r="S574">
        <v>0</v>
      </c>
      <c r="T574">
        <v>0</v>
      </c>
    </row>
    <row r="575" spans="1:20">
      <c r="A575" t="s">
        <v>731</v>
      </c>
      <c r="B575" s="11" t="str">
        <f t="shared" si="53"/>
        <v>CHP1</v>
      </c>
      <c r="C575" s="11" t="str">
        <f>VLOOKUP('intouch变量（离散）'!$A575,基本表格!$G:$Q,2,FALSE)</f>
        <v>1#刨片机润滑站2#过滤器压差传感器  上限报警</v>
      </c>
      <c r="D575" t="s">
        <v>154</v>
      </c>
      <c r="E575" t="str">
        <f t="shared" si="49"/>
        <v>No</v>
      </c>
      <c r="F575" t="str">
        <f t="shared" si="50"/>
        <v>0</v>
      </c>
      <c r="G575" t="s">
        <v>154</v>
      </c>
      <c r="H575" t="s">
        <v>155</v>
      </c>
      <c r="I575" t="str">
        <f t="shared" si="51"/>
        <v/>
      </c>
      <c r="J575" t="str">
        <f t="shared" si="52"/>
        <v/>
      </c>
      <c r="K575" t="str">
        <f>VLOOKUP('intouch变量（离散）'!$A575,基本表格!$G:$Q,9,FALSE)</f>
        <v>None</v>
      </c>
      <c r="L575">
        <v>1</v>
      </c>
      <c r="M575" t="s">
        <v>156</v>
      </c>
      <c r="N575" t="s">
        <v>157</v>
      </c>
      <c r="O575" t="s">
        <v>158</v>
      </c>
      <c r="P575" t="str">
        <f>VLOOKUP('intouch变量（离散）'!$A575,基本表格!$G:$Q,3,FALSE)</f>
        <v>DB1101,X100.5</v>
      </c>
      <c r="Q575" t="str">
        <f>VLOOKUP('intouch变量（离散）'!$A575,基本表格!$G:$Q,10,FALSE)</f>
        <v>Yes</v>
      </c>
      <c r="R575" t="str">
        <f t="shared" si="54"/>
        <v>DB1101,X100.5 1#刨片机润滑站2#过滤器压差传感器  上限报警</v>
      </c>
      <c r="S575">
        <v>0</v>
      </c>
      <c r="T575">
        <v>0</v>
      </c>
    </row>
    <row r="576" spans="1:20">
      <c r="A576" t="s">
        <v>732</v>
      </c>
      <c r="B576" s="11" t="str">
        <f t="shared" si="53"/>
        <v>CHP1</v>
      </c>
      <c r="C576" s="11" t="str">
        <f>VLOOKUP('intouch变量（离散）'!$A576,基本表格!$G:$Q,2,FALSE)</f>
        <v>1#刨片机润滑站2#过滤器压差传感器  下限报警</v>
      </c>
      <c r="D576" t="s">
        <v>154</v>
      </c>
      <c r="E576" t="str">
        <f t="shared" si="49"/>
        <v>No</v>
      </c>
      <c r="F576" t="str">
        <f t="shared" si="50"/>
        <v>0</v>
      </c>
      <c r="G576" t="s">
        <v>154</v>
      </c>
      <c r="H576" t="s">
        <v>155</v>
      </c>
      <c r="I576" t="str">
        <f t="shared" si="51"/>
        <v/>
      </c>
      <c r="J576" t="str">
        <f t="shared" si="52"/>
        <v/>
      </c>
      <c r="K576" t="str">
        <f>VLOOKUP('intouch变量（离散）'!$A576,基本表格!$G:$Q,9,FALSE)</f>
        <v>None</v>
      </c>
      <c r="L576">
        <v>1</v>
      </c>
      <c r="M576" t="s">
        <v>156</v>
      </c>
      <c r="N576" t="s">
        <v>157</v>
      </c>
      <c r="O576" t="s">
        <v>158</v>
      </c>
      <c r="P576" t="str">
        <f>VLOOKUP('intouch变量（离散）'!$A576,基本表格!$G:$Q,3,FALSE)</f>
        <v>DB1101,X100.6</v>
      </c>
      <c r="Q576" t="str">
        <f>VLOOKUP('intouch变量（离散）'!$A576,基本表格!$G:$Q,10,FALSE)</f>
        <v>Yes</v>
      </c>
      <c r="R576" t="str">
        <f t="shared" si="54"/>
        <v>DB1101,X100.6 1#刨片机润滑站2#过滤器压差传感器  下限报警</v>
      </c>
      <c r="S576">
        <v>0</v>
      </c>
      <c r="T576">
        <v>0</v>
      </c>
    </row>
    <row r="577" spans="1:20">
      <c r="A577" t="s">
        <v>733</v>
      </c>
      <c r="B577" s="11" t="str">
        <f t="shared" si="53"/>
        <v>CHP1</v>
      </c>
      <c r="C577" s="11" t="str">
        <f>VLOOKUP('intouch变量（离散）'!$A577,基本表格!$G:$Q,2,FALSE)</f>
        <v>1#刨片机润滑站2#过滤器压差传感器  上上限报警</v>
      </c>
      <c r="D577" t="s">
        <v>154</v>
      </c>
      <c r="E577" t="str">
        <f t="shared" si="49"/>
        <v>No</v>
      </c>
      <c r="F577" t="str">
        <f t="shared" si="50"/>
        <v>0</v>
      </c>
      <c r="G577" t="s">
        <v>154</v>
      </c>
      <c r="H577" t="s">
        <v>155</v>
      </c>
      <c r="I577" t="str">
        <f t="shared" si="51"/>
        <v/>
      </c>
      <c r="J577" t="str">
        <f t="shared" si="52"/>
        <v/>
      </c>
      <c r="K577" t="str">
        <f>VLOOKUP('intouch变量（离散）'!$A577,基本表格!$G:$Q,9,FALSE)</f>
        <v>On</v>
      </c>
      <c r="L577">
        <v>1</v>
      </c>
      <c r="M577" t="s">
        <v>156</v>
      </c>
      <c r="N577" t="s">
        <v>157</v>
      </c>
      <c r="O577" t="s">
        <v>158</v>
      </c>
      <c r="P577" t="str">
        <f>VLOOKUP('intouch变量（离散）'!$A577,基本表格!$G:$Q,3,FALSE)</f>
        <v>DB1101,X100.7</v>
      </c>
      <c r="Q577" t="str">
        <f>VLOOKUP('intouch变量（离散）'!$A577,基本表格!$G:$Q,10,FALSE)</f>
        <v>Yes</v>
      </c>
      <c r="R577" t="str">
        <f t="shared" si="54"/>
        <v>DB1101,X100.7 1#刨片机润滑站2#过滤器压差传感器  上上限报警</v>
      </c>
      <c r="S577">
        <v>0</v>
      </c>
      <c r="T577">
        <v>0</v>
      </c>
    </row>
    <row r="578" spans="1:20">
      <c r="A578" t="s">
        <v>734</v>
      </c>
      <c r="B578" s="11" t="str">
        <f t="shared" si="53"/>
        <v>CHP1</v>
      </c>
      <c r="C578" s="11" t="str">
        <f>VLOOKUP('intouch变量（离散）'!$A578,基本表格!$G:$Q,2,FALSE)</f>
        <v>1#刨片机润滑站2#过滤器压差传感器  下下限报警</v>
      </c>
      <c r="D578" t="s">
        <v>154</v>
      </c>
      <c r="E578" t="str">
        <f t="shared" si="49"/>
        <v>No</v>
      </c>
      <c r="F578" t="str">
        <f t="shared" si="50"/>
        <v>0</v>
      </c>
      <c r="G578" t="s">
        <v>154</v>
      </c>
      <c r="H578" t="s">
        <v>155</v>
      </c>
      <c r="I578" t="str">
        <f t="shared" si="51"/>
        <v/>
      </c>
      <c r="J578" t="str">
        <f t="shared" si="52"/>
        <v/>
      </c>
      <c r="K578" t="str">
        <f>VLOOKUP('intouch变量（离散）'!$A578,基本表格!$G:$Q,9,FALSE)</f>
        <v>On</v>
      </c>
      <c r="L578">
        <v>1</v>
      </c>
      <c r="M578" t="s">
        <v>156</v>
      </c>
      <c r="N578" t="s">
        <v>157</v>
      </c>
      <c r="O578" t="s">
        <v>158</v>
      </c>
      <c r="P578" t="str">
        <f>VLOOKUP('intouch变量（离散）'!$A578,基本表格!$G:$Q,3,FALSE)</f>
        <v>DB1101,X101.0</v>
      </c>
      <c r="Q578" t="str">
        <f>VLOOKUP('intouch变量（离散）'!$A578,基本表格!$G:$Q,10,FALSE)</f>
        <v>Yes</v>
      </c>
      <c r="R578" t="str">
        <f t="shared" si="54"/>
        <v>DB1101,X101.0 1#刨片机润滑站2#过滤器压差传感器  下下限报警</v>
      </c>
      <c r="S578">
        <v>0</v>
      </c>
      <c r="T578">
        <v>0</v>
      </c>
    </row>
    <row r="579" spans="1:20">
      <c r="A579" t="s">
        <v>735</v>
      </c>
      <c r="B579" s="11" t="str">
        <f t="shared" si="53"/>
        <v>CHP1</v>
      </c>
      <c r="C579" s="11" t="str">
        <f>VLOOKUP('intouch变量（离散）'!$A579,基本表格!$G:$Q,2,FALSE)</f>
        <v>1#刨片机润滑站2#过滤器压差传感器  极限报警</v>
      </c>
      <c r="D579" t="s">
        <v>154</v>
      </c>
      <c r="E579" t="str">
        <f t="shared" ref="E579:E642" si="55">IF(RIGHT($A579,2)="EN","Yes","No")</f>
        <v>No</v>
      </c>
      <c r="F579" t="str">
        <f t="shared" ref="F579:F642" si="56">IF(RIGHT($A579,2)="EN","900","0")</f>
        <v>0</v>
      </c>
      <c r="G579" t="s">
        <v>154</v>
      </c>
      <c r="H579" t="s">
        <v>155</v>
      </c>
      <c r="I579" t="str">
        <f t="shared" ref="I579:I642" si="57">IF(RIGHT($A579,2)="EN","禁用","")</f>
        <v/>
      </c>
      <c r="J579" t="str">
        <f t="shared" ref="J579:J642" si="58">IF(RIGHT($A579,2)="EN","启用","")</f>
        <v/>
      </c>
      <c r="K579" t="str">
        <f>VLOOKUP('intouch变量（离散）'!$A579,基本表格!$G:$Q,9,FALSE)</f>
        <v>On</v>
      </c>
      <c r="L579">
        <v>1</v>
      </c>
      <c r="M579" t="s">
        <v>156</v>
      </c>
      <c r="N579" t="s">
        <v>157</v>
      </c>
      <c r="O579" t="s">
        <v>158</v>
      </c>
      <c r="P579" t="str">
        <f>VLOOKUP('intouch变量（离散）'!$A579,基本表格!$G:$Q,3,FALSE)</f>
        <v>DB1101,X101.1</v>
      </c>
      <c r="Q579" t="str">
        <f>VLOOKUP('intouch变量（离散）'!$A579,基本表格!$G:$Q,10,FALSE)</f>
        <v>Yes</v>
      </c>
      <c r="R579" t="str">
        <f t="shared" si="54"/>
        <v>DB1101,X101.1 1#刨片机润滑站2#过滤器压差传感器  极限报警</v>
      </c>
      <c r="S579">
        <v>0</v>
      </c>
      <c r="T579">
        <v>0</v>
      </c>
    </row>
    <row r="580" spans="1:20">
      <c r="A580" t="s">
        <v>736</v>
      </c>
      <c r="B580" s="11" t="str">
        <f t="shared" si="53"/>
        <v>CHP1</v>
      </c>
      <c r="C580" s="11" t="str">
        <f>VLOOKUP('intouch变量（离散）'!$A580,基本表格!$G:$Q,2,FALSE)</f>
        <v>1#刨片机润滑站2#过滤器压差传感器  传感器断线报警</v>
      </c>
      <c r="D580" t="s">
        <v>154</v>
      </c>
      <c r="E580" t="str">
        <f t="shared" si="55"/>
        <v>No</v>
      </c>
      <c r="F580" t="str">
        <f t="shared" si="56"/>
        <v>0</v>
      </c>
      <c r="G580" t="s">
        <v>154</v>
      </c>
      <c r="H580" t="s">
        <v>155</v>
      </c>
      <c r="I580" t="str">
        <f t="shared" si="57"/>
        <v/>
      </c>
      <c r="J580" t="str">
        <f t="shared" si="58"/>
        <v/>
      </c>
      <c r="K580" t="str">
        <f>VLOOKUP('intouch变量（离散）'!$A580,基本表格!$G:$Q,9,FALSE)</f>
        <v>On</v>
      </c>
      <c r="L580">
        <v>1</v>
      </c>
      <c r="M580" t="s">
        <v>156</v>
      </c>
      <c r="N580" t="s">
        <v>157</v>
      </c>
      <c r="O580" t="s">
        <v>158</v>
      </c>
      <c r="P580" t="str">
        <f>VLOOKUP('intouch变量（离散）'!$A580,基本表格!$G:$Q,3,FALSE)</f>
        <v>DB1101,X101.2</v>
      </c>
      <c r="Q580" t="str">
        <f>VLOOKUP('intouch变量（离散）'!$A580,基本表格!$G:$Q,10,FALSE)</f>
        <v>Yes</v>
      </c>
      <c r="R580" t="str">
        <f t="shared" si="54"/>
        <v>DB1101,X101.2 1#刨片机润滑站2#过滤器压差传感器  传感器断线报警</v>
      </c>
      <c r="S580">
        <v>0</v>
      </c>
      <c r="T580">
        <v>0</v>
      </c>
    </row>
    <row r="581" spans="1:20">
      <c r="A581" t="s">
        <v>737</v>
      </c>
      <c r="B581" s="11" t="str">
        <f t="shared" ref="B581:B644" si="59">LEFT(A581,4)</f>
        <v>CHP1</v>
      </c>
      <c r="C581" s="11" t="str">
        <f>VLOOKUP('intouch变量（离散）'!$A581,基本表格!$G:$Q,2,FALSE)</f>
        <v>1#刨片机振动传感器  上限保护使能</v>
      </c>
      <c r="D581" t="s">
        <v>154</v>
      </c>
      <c r="E581" t="str">
        <f t="shared" si="55"/>
        <v>Yes</v>
      </c>
      <c r="F581" t="str">
        <f t="shared" si="56"/>
        <v>900</v>
      </c>
      <c r="G581" t="s">
        <v>154</v>
      </c>
      <c r="H581" t="s">
        <v>155</v>
      </c>
      <c r="I581" t="str">
        <f t="shared" si="57"/>
        <v>禁用</v>
      </c>
      <c r="J581" t="str">
        <f t="shared" si="58"/>
        <v>启用</v>
      </c>
      <c r="K581" t="str">
        <f>VLOOKUP('intouch变量（离散）'!$A581,基本表格!$G:$Q,9,FALSE)</f>
        <v>None</v>
      </c>
      <c r="L581">
        <v>1</v>
      </c>
      <c r="M581" t="s">
        <v>156</v>
      </c>
      <c r="N581" t="s">
        <v>157</v>
      </c>
      <c r="O581" t="s">
        <v>158</v>
      </c>
      <c r="P581" t="str">
        <f>VLOOKUP('intouch变量（离散）'!$A581,基本表格!$G:$Q,3,FALSE)</f>
        <v>DB1101,X150.3</v>
      </c>
      <c r="Q581" t="str">
        <f>VLOOKUP('intouch变量（离散）'!$A581,基本表格!$G:$Q,10,FALSE)</f>
        <v>No</v>
      </c>
      <c r="R581" t="str">
        <f t="shared" ref="R581:R644" si="60">P581&amp;" "&amp;C581</f>
        <v>DB1101,X150.3 1#刨片机振动传感器  上限保护使能</v>
      </c>
      <c r="S581">
        <v>0</v>
      </c>
      <c r="T581">
        <v>0</v>
      </c>
    </row>
    <row r="582" spans="1:20">
      <c r="A582" t="s">
        <v>738</v>
      </c>
      <c r="B582" s="11" t="str">
        <f t="shared" si="59"/>
        <v>CHP1</v>
      </c>
      <c r="C582" s="11" t="str">
        <f>VLOOKUP('intouch变量（离散）'!$A582,基本表格!$G:$Q,2,FALSE)</f>
        <v>1#刨片机振动传感器  下限保护使能</v>
      </c>
      <c r="D582" t="s">
        <v>154</v>
      </c>
      <c r="E582" t="str">
        <f t="shared" si="55"/>
        <v>Yes</v>
      </c>
      <c r="F582" t="str">
        <f t="shared" si="56"/>
        <v>900</v>
      </c>
      <c r="G582" t="s">
        <v>154</v>
      </c>
      <c r="H582" t="s">
        <v>155</v>
      </c>
      <c r="I582" t="str">
        <f t="shared" si="57"/>
        <v>禁用</v>
      </c>
      <c r="J582" t="str">
        <f t="shared" si="58"/>
        <v>启用</v>
      </c>
      <c r="K582" t="str">
        <f>VLOOKUP('intouch变量（离散）'!$A582,基本表格!$G:$Q,9,FALSE)</f>
        <v>None</v>
      </c>
      <c r="L582">
        <v>1</v>
      </c>
      <c r="M582" t="s">
        <v>156</v>
      </c>
      <c r="N582" t="s">
        <v>157</v>
      </c>
      <c r="O582" t="s">
        <v>158</v>
      </c>
      <c r="P582" t="str">
        <f>VLOOKUP('intouch变量（离散）'!$A582,基本表格!$G:$Q,3,FALSE)</f>
        <v>DB1101,X150.4</v>
      </c>
      <c r="Q582" t="str">
        <f>VLOOKUP('intouch变量（离散）'!$A582,基本表格!$G:$Q,10,FALSE)</f>
        <v>No</v>
      </c>
      <c r="R582" t="str">
        <f t="shared" si="60"/>
        <v>DB1101,X150.4 1#刨片机振动传感器  下限保护使能</v>
      </c>
      <c r="S582">
        <v>0</v>
      </c>
      <c r="T582">
        <v>0</v>
      </c>
    </row>
    <row r="583" spans="1:20">
      <c r="A583" t="s">
        <v>739</v>
      </c>
      <c r="B583" s="11" t="str">
        <f t="shared" si="59"/>
        <v>CHP1</v>
      </c>
      <c r="C583" s="11" t="str">
        <f>VLOOKUP('intouch变量（离散）'!$A583,基本表格!$G:$Q,2,FALSE)</f>
        <v>1#刨片机振动传感器  上限报警</v>
      </c>
      <c r="D583" t="s">
        <v>154</v>
      </c>
      <c r="E583" t="str">
        <f t="shared" si="55"/>
        <v>No</v>
      </c>
      <c r="F583" t="str">
        <f t="shared" si="56"/>
        <v>0</v>
      </c>
      <c r="G583" t="s">
        <v>154</v>
      </c>
      <c r="H583" t="s">
        <v>155</v>
      </c>
      <c r="I583" t="str">
        <f t="shared" si="57"/>
        <v/>
      </c>
      <c r="J583" t="str">
        <f t="shared" si="58"/>
        <v/>
      </c>
      <c r="K583" t="str">
        <f>VLOOKUP('intouch变量（离散）'!$A583,基本表格!$G:$Q,9,FALSE)</f>
        <v>None</v>
      </c>
      <c r="L583">
        <v>1</v>
      </c>
      <c r="M583" t="s">
        <v>156</v>
      </c>
      <c r="N583" t="s">
        <v>157</v>
      </c>
      <c r="O583" t="s">
        <v>158</v>
      </c>
      <c r="P583" t="str">
        <f>VLOOKUP('intouch变量（离散）'!$A583,基本表格!$G:$Q,3,FALSE)</f>
        <v>DB1101,X150.5</v>
      </c>
      <c r="Q583" t="str">
        <f>VLOOKUP('intouch变量（离散）'!$A583,基本表格!$G:$Q,10,FALSE)</f>
        <v>Yes</v>
      </c>
      <c r="R583" t="str">
        <f t="shared" si="60"/>
        <v>DB1101,X150.5 1#刨片机振动传感器  上限报警</v>
      </c>
      <c r="S583">
        <v>0</v>
      </c>
      <c r="T583">
        <v>0</v>
      </c>
    </row>
    <row r="584" spans="1:20">
      <c r="A584" t="s">
        <v>740</v>
      </c>
      <c r="B584" s="11" t="str">
        <f t="shared" si="59"/>
        <v>CHP1</v>
      </c>
      <c r="C584" s="11" t="str">
        <f>VLOOKUP('intouch变量（离散）'!$A584,基本表格!$G:$Q,2,FALSE)</f>
        <v>1#刨片机振动传感器  下限报警</v>
      </c>
      <c r="D584" t="s">
        <v>154</v>
      </c>
      <c r="E584" t="str">
        <f t="shared" si="55"/>
        <v>No</v>
      </c>
      <c r="F584" t="str">
        <f t="shared" si="56"/>
        <v>0</v>
      </c>
      <c r="G584" t="s">
        <v>154</v>
      </c>
      <c r="H584" t="s">
        <v>155</v>
      </c>
      <c r="I584" t="str">
        <f t="shared" si="57"/>
        <v/>
      </c>
      <c r="J584" t="str">
        <f t="shared" si="58"/>
        <v/>
      </c>
      <c r="K584" t="str">
        <f>VLOOKUP('intouch变量（离散）'!$A584,基本表格!$G:$Q,9,FALSE)</f>
        <v>None</v>
      </c>
      <c r="L584">
        <v>1</v>
      </c>
      <c r="M584" t="s">
        <v>156</v>
      </c>
      <c r="N584" t="s">
        <v>157</v>
      </c>
      <c r="O584" t="s">
        <v>158</v>
      </c>
      <c r="P584" t="str">
        <f>VLOOKUP('intouch变量（离散）'!$A584,基本表格!$G:$Q,3,FALSE)</f>
        <v>DB1101,X150.6</v>
      </c>
      <c r="Q584" t="str">
        <f>VLOOKUP('intouch变量（离散）'!$A584,基本表格!$G:$Q,10,FALSE)</f>
        <v>Yes</v>
      </c>
      <c r="R584" t="str">
        <f t="shared" si="60"/>
        <v>DB1101,X150.6 1#刨片机振动传感器  下限报警</v>
      </c>
      <c r="S584">
        <v>0</v>
      </c>
      <c r="T584">
        <v>0</v>
      </c>
    </row>
    <row r="585" spans="1:20">
      <c r="A585" t="s">
        <v>741</v>
      </c>
      <c r="B585" s="11" t="str">
        <f t="shared" si="59"/>
        <v>CHP1</v>
      </c>
      <c r="C585" s="11" t="str">
        <f>VLOOKUP('intouch变量（离散）'!$A585,基本表格!$G:$Q,2,FALSE)</f>
        <v>1#刨片机振动传感器  上上限报警</v>
      </c>
      <c r="D585" t="s">
        <v>154</v>
      </c>
      <c r="E585" t="str">
        <f t="shared" si="55"/>
        <v>No</v>
      </c>
      <c r="F585" t="str">
        <f t="shared" si="56"/>
        <v>0</v>
      </c>
      <c r="G585" t="s">
        <v>154</v>
      </c>
      <c r="H585" t="s">
        <v>155</v>
      </c>
      <c r="I585" t="str">
        <f t="shared" si="57"/>
        <v/>
      </c>
      <c r="J585" t="str">
        <f t="shared" si="58"/>
        <v/>
      </c>
      <c r="K585" t="str">
        <f>VLOOKUP('intouch变量（离散）'!$A585,基本表格!$G:$Q,9,FALSE)</f>
        <v>On</v>
      </c>
      <c r="L585">
        <v>1</v>
      </c>
      <c r="M585" t="s">
        <v>156</v>
      </c>
      <c r="N585" t="s">
        <v>157</v>
      </c>
      <c r="O585" t="s">
        <v>158</v>
      </c>
      <c r="P585" t="str">
        <f>VLOOKUP('intouch变量（离散）'!$A585,基本表格!$G:$Q,3,FALSE)</f>
        <v>DB1101,X150.7</v>
      </c>
      <c r="Q585" t="str">
        <f>VLOOKUP('intouch变量（离散）'!$A585,基本表格!$G:$Q,10,FALSE)</f>
        <v>Yes</v>
      </c>
      <c r="R585" t="str">
        <f t="shared" si="60"/>
        <v>DB1101,X150.7 1#刨片机振动传感器  上上限报警</v>
      </c>
      <c r="S585">
        <v>0</v>
      </c>
      <c r="T585">
        <v>0</v>
      </c>
    </row>
    <row r="586" spans="1:20">
      <c r="A586" t="s">
        <v>742</v>
      </c>
      <c r="B586" s="11" t="str">
        <f t="shared" si="59"/>
        <v>CHP1</v>
      </c>
      <c r="C586" s="11" t="str">
        <f>VLOOKUP('intouch变量（离散）'!$A586,基本表格!$G:$Q,2,FALSE)</f>
        <v>1#刨片机振动传感器  下下限报警</v>
      </c>
      <c r="D586" t="s">
        <v>154</v>
      </c>
      <c r="E586" t="str">
        <f t="shared" si="55"/>
        <v>No</v>
      </c>
      <c r="F586" t="str">
        <f t="shared" si="56"/>
        <v>0</v>
      </c>
      <c r="G586" t="s">
        <v>154</v>
      </c>
      <c r="H586" t="s">
        <v>155</v>
      </c>
      <c r="I586" t="str">
        <f t="shared" si="57"/>
        <v/>
      </c>
      <c r="J586" t="str">
        <f t="shared" si="58"/>
        <v/>
      </c>
      <c r="K586" t="str">
        <f>VLOOKUP('intouch变量（离散）'!$A586,基本表格!$G:$Q,9,FALSE)</f>
        <v>On</v>
      </c>
      <c r="L586">
        <v>1</v>
      </c>
      <c r="M586" t="s">
        <v>156</v>
      </c>
      <c r="N586" t="s">
        <v>157</v>
      </c>
      <c r="O586" t="s">
        <v>158</v>
      </c>
      <c r="P586" t="str">
        <f>VLOOKUP('intouch变量（离散）'!$A586,基本表格!$G:$Q,3,FALSE)</f>
        <v>DB1101,X151.0</v>
      </c>
      <c r="Q586" t="str">
        <f>VLOOKUP('intouch变量（离散）'!$A586,基本表格!$G:$Q,10,FALSE)</f>
        <v>Yes</v>
      </c>
      <c r="R586" t="str">
        <f t="shared" si="60"/>
        <v>DB1101,X151.0 1#刨片机振动传感器  下下限报警</v>
      </c>
      <c r="S586">
        <v>0</v>
      </c>
      <c r="T586">
        <v>0</v>
      </c>
    </row>
    <row r="587" spans="1:20">
      <c r="A587" t="s">
        <v>743</v>
      </c>
      <c r="B587" s="11" t="str">
        <f t="shared" si="59"/>
        <v>CHP1</v>
      </c>
      <c r="C587" s="11" t="str">
        <f>VLOOKUP('intouch变量（离散）'!$A587,基本表格!$G:$Q,2,FALSE)</f>
        <v>1#刨片机振动传感器  极限报警</v>
      </c>
      <c r="D587" t="s">
        <v>154</v>
      </c>
      <c r="E587" t="str">
        <f t="shared" si="55"/>
        <v>No</v>
      </c>
      <c r="F587" t="str">
        <f t="shared" si="56"/>
        <v>0</v>
      </c>
      <c r="G587" t="s">
        <v>154</v>
      </c>
      <c r="H587" t="s">
        <v>155</v>
      </c>
      <c r="I587" t="str">
        <f t="shared" si="57"/>
        <v/>
      </c>
      <c r="J587" t="str">
        <f t="shared" si="58"/>
        <v/>
      </c>
      <c r="K587" t="str">
        <f>VLOOKUP('intouch变量（离散）'!$A587,基本表格!$G:$Q,9,FALSE)</f>
        <v>On</v>
      </c>
      <c r="L587">
        <v>1</v>
      </c>
      <c r="M587" t="s">
        <v>156</v>
      </c>
      <c r="N587" t="s">
        <v>157</v>
      </c>
      <c r="O587" t="s">
        <v>158</v>
      </c>
      <c r="P587" t="str">
        <f>VLOOKUP('intouch变量（离散）'!$A587,基本表格!$G:$Q,3,FALSE)</f>
        <v>DB1101,X151.1</v>
      </c>
      <c r="Q587" t="str">
        <f>VLOOKUP('intouch变量（离散）'!$A587,基本表格!$G:$Q,10,FALSE)</f>
        <v>Yes</v>
      </c>
      <c r="R587" t="str">
        <f t="shared" si="60"/>
        <v>DB1101,X151.1 1#刨片机振动传感器  极限报警</v>
      </c>
      <c r="S587">
        <v>0</v>
      </c>
      <c r="T587">
        <v>0</v>
      </c>
    </row>
    <row r="588" spans="1:20">
      <c r="A588" t="s">
        <v>744</v>
      </c>
      <c r="B588" s="11" t="str">
        <f t="shared" si="59"/>
        <v>CHP1</v>
      </c>
      <c r="C588" s="11" t="str">
        <f>VLOOKUP('intouch变量（离散）'!$A588,基本表格!$G:$Q,2,FALSE)</f>
        <v>1#刨片机振动传感器  传感器断线报警</v>
      </c>
      <c r="D588" t="s">
        <v>154</v>
      </c>
      <c r="E588" t="str">
        <f t="shared" si="55"/>
        <v>No</v>
      </c>
      <c r="F588" t="str">
        <f t="shared" si="56"/>
        <v>0</v>
      </c>
      <c r="G588" t="s">
        <v>154</v>
      </c>
      <c r="H588" t="s">
        <v>155</v>
      </c>
      <c r="I588" t="str">
        <f t="shared" si="57"/>
        <v/>
      </c>
      <c r="J588" t="str">
        <f t="shared" si="58"/>
        <v/>
      </c>
      <c r="K588" t="str">
        <f>VLOOKUP('intouch变量（离散）'!$A588,基本表格!$G:$Q,9,FALSE)</f>
        <v>On</v>
      </c>
      <c r="L588">
        <v>1</v>
      </c>
      <c r="M588" t="s">
        <v>156</v>
      </c>
      <c r="N588" t="s">
        <v>157</v>
      </c>
      <c r="O588" t="s">
        <v>158</v>
      </c>
      <c r="P588" t="str">
        <f>VLOOKUP('intouch变量（离散）'!$A588,基本表格!$G:$Q,3,FALSE)</f>
        <v>DB1101,X151.2</v>
      </c>
      <c r="Q588" t="str">
        <f>VLOOKUP('intouch变量（离散）'!$A588,基本表格!$G:$Q,10,FALSE)</f>
        <v>Yes</v>
      </c>
      <c r="R588" t="str">
        <f t="shared" si="60"/>
        <v>DB1101,X151.2 1#刨片机振动传感器  传感器断线报警</v>
      </c>
      <c r="S588">
        <v>0</v>
      </c>
      <c r="T588">
        <v>0</v>
      </c>
    </row>
    <row r="589" spans="1:20">
      <c r="A589" t="s">
        <v>745</v>
      </c>
      <c r="B589" s="11" t="str">
        <f t="shared" si="59"/>
        <v>CHP1</v>
      </c>
      <c r="C589" s="11" t="str">
        <f>VLOOKUP('intouch变量（离散）'!$A589,基本表格!$G:$Q,2,FALSE)</f>
        <v>1#刨片机润滑站温度  上限保护使能</v>
      </c>
      <c r="D589" t="s">
        <v>154</v>
      </c>
      <c r="E589" t="str">
        <f t="shared" si="55"/>
        <v>Yes</v>
      </c>
      <c r="F589" t="str">
        <f t="shared" si="56"/>
        <v>900</v>
      </c>
      <c r="G589" t="s">
        <v>154</v>
      </c>
      <c r="H589" t="s">
        <v>155</v>
      </c>
      <c r="I589" t="str">
        <f t="shared" si="57"/>
        <v>禁用</v>
      </c>
      <c r="J589" t="str">
        <f t="shared" si="58"/>
        <v>启用</v>
      </c>
      <c r="K589" t="str">
        <f>VLOOKUP('intouch变量（离散）'!$A589,基本表格!$G:$Q,9,FALSE)</f>
        <v>None</v>
      </c>
      <c r="L589">
        <v>1</v>
      </c>
      <c r="M589" t="s">
        <v>156</v>
      </c>
      <c r="N589" t="s">
        <v>157</v>
      </c>
      <c r="O589" t="s">
        <v>158</v>
      </c>
      <c r="P589" t="str">
        <f>VLOOKUP('intouch变量（离散）'!$A589,基本表格!$G:$Q,3,FALSE)</f>
        <v>DB1101,X200.3</v>
      </c>
      <c r="Q589" t="str">
        <f>VLOOKUP('intouch变量（离散）'!$A589,基本表格!$G:$Q,10,FALSE)</f>
        <v>No</v>
      </c>
      <c r="R589" t="str">
        <f t="shared" si="60"/>
        <v>DB1101,X200.3 1#刨片机润滑站温度  上限保护使能</v>
      </c>
      <c r="S589">
        <v>0</v>
      </c>
      <c r="T589">
        <v>0</v>
      </c>
    </row>
    <row r="590" spans="1:20">
      <c r="A590" t="s">
        <v>746</v>
      </c>
      <c r="B590" s="11" t="str">
        <f t="shared" si="59"/>
        <v>CHP1</v>
      </c>
      <c r="C590" s="11" t="str">
        <f>VLOOKUP('intouch变量（离散）'!$A590,基本表格!$G:$Q,2,FALSE)</f>
        <v>1#刨片机润滑站温度  下限保护使能</v>
      </c>
      <c r="D590" t="s">
        <v>154</v>
      </c>
      <c r="E590" t="str">
        <f t="shared" si="55"/>
        <v>Yes</v>
      </c>
      <c r="F590" t="str">
        <f t="shared" si="56"/>
        <v>900</v>
      </c>
      <c r="G590" t="s">
        <v>154</v>
      </c>
      <c r="H590" t="s">
        <v>155</v>
      </c>
      <c r="I590" t="str">
        <f t="shared" si="57"/>
        <v>禁用</v>
      </c>
      <c r="J590" t="str">
        <f t="shared" si="58"/>
        <v>启用</v>
      </c>
      <c r="K590" t="str">
        <f>VLOOKUP('intouch变量（离散）'!$A590,基本表格!$G:$Q,9,FALSE)</f>
        <v>None</v>
      </c>
      <c r="L590">
        <v>1</v>
      </c>
      <c r="M590" t="s">
        <v>156</v>
      </c>
      <c r="N590" t="s">
        <v>157</v>
      </c>
      <c r="O590" t="s">
        <v>158</v>
      </c>
      <c r="P590" t="str">
        <f>VLOOKUP('intouch变量（离散）'!$A590,基本表格!$G:$Q,3,FALSE)</f>
        <v>DB1101,X200.4</v>
      </c>
      <c r="Q590" t="str">
        <f>VLOOKUP('intouch变量（离散）'!$A590,基本表格!$G:$Q,10,FALSE)</f>
        <v>No</v>
      </c>
      <c r="R590" t="str">
        <f t="shared" si="60"/>
        <v>DB1101,X200.4 1#刨片机润滑站温度  下限保护使能</v>
      </c>
      <c r="S590">
        <v>0</v>
      </c>
      <c r="T590">
        <v>0</v>
      </c>
    </row>
    <row r="591" spans="1:20">
      <c r="A591" t="s">
        <v>747</v>
      </c>
      <c r="B591" s="11" t="str">
        <f t="shared" si="59"/>
        <v>CHP1</v>
      </c>
      <c r="C591" s="11" t="str">
        <f>VLOOKUP('intouch变量（离散）'!$A591,基本表格!$G:$Q,2,FALSE)</f>
        <v>1#刨片机润滑站温度  上限报警</v>
      </c>
      <c r="D591" t="s">
        <v>154</v>
      </c>
      <c r="E591" t="str">
        <f t="shared" si="55"/>
        <v>No</v>
      </c>
      <c r="F591" t="str">
        <f t="shared" si="56"/>
        <v>0</v>
      </c>
      <c r="G591" t="s">
        <v>154</v>
      </c>
      <c r="H591" t="s">
        <v>155</v>
      </c>
      <c r="I591" t="str">
        <f t="shared" si="57"/>
        <v/>
      </c>
      <c r="J591" t="str">
        <f t="shared" si="58"/>
        <v/>
      </c>
      <c r="K591" t="str">
        <f>VLOOKUP('intouch变量（离散）'!$A591,基本表格!$G:$Q,9,FALSE)</f>
        <v>None</v>
      </c>
      <c r="L591">
        <v>1</v>
      </c>
      <c r="M591" t="s">
        <v>156</v>
      </c>
      <c r="N591" t="s">
        <v>157</v>
      </c>
      <c r="O591" t="s">
        <v>158</v>
      </c>
      <c r="P591" t="str">
        <f>VLOOKUP('intouch变量（离散）'!$A591,基本表格!$G:$Q,3,FALSE)</f>
        <v>DB1101,X200.5</v>
      </c>
      <c r="Q591" t="str">
        <f>VLOOKUP('intouch变量（离散）'!$A591,基本表格!$G:$Q,10,FALSE)</f>
        <v>Yes</v>
      </c>
      <c r="R591" t="str">
        <f t="shared" si="60"/>
        <v>DB1101,X200.5 1#刨片机润滑站温度  上限报警</v>
      </c>
      <c r="S591">
        <v>0</v>
      </c>
      <c r="T591">
        <v>0</v>
      </c>
    </row>
    <row r="592" spans="1:20">
      <c r="A592" t="s">
        <v>748</v>
      </c>
      <c r="B592" s="11" t="str">
        <f t="shared" si="59"/>
        <v>CHP1</v>
      </c>
      <c r="C592" s="11" t="str">
        <f>VLOOKUP('intouch变量（离散）'!$A592,基本表格!$G:$Q,2,FALSE)</f>
        <v>1#刨片机润滑站温度  下限报警</v>
      </c>
      <c r="D592" t="s">
        <v>154</v>
      </c>
      <c r="E592" t="str">
        <f t="shared" si="55"/>
        <v>No</v>
      </c>
      <c r="F592" t="str">
        <f t="shared" si="56"/>
        <v>0</v>
      </c>
      <c r="G592" t="s">
        <v>154</v>
      </c>
      <c r="H592" t="s">
        <v>155</v>
      </c>
      <c r="I592" t="str">
        <f t="shared" si="57"/>
        <v/>
      </c>
      <c r="J592" t="str">
        <f t="shared" si="58"/>
        <v/>
      </c>
      <c r="K592" t="str">
        <f>VLOOKUP('intouch变量（离散）'!$A592,基本表格!$G:$Q,9,FALSE)</f>
        <v>None</v>
      </c>
      <c r="L592">
        <v>1</v>
      </c>
      <c r="M592" t="s">
        <v>156</v>
      </c>
      <c r="N592" t="s">
        <v>157</v>
      </c>
      <c r="O592" t="s">
        <v>158</v>
      </c>
      <c r="P592" t="str">
        <f>VLOOKUP('intouch变量（离散）'!$A592,基本表格!$G:$Q,3,FALSE)</f>
        <v>DB1101,X200.6</v>
      </c>
      <c r="Q592" t="str">
        <f>VLOOKUP('intouch变量（离散）'!$A592,基本表格!$G:$Q,10,FALSE)</f>
        <v>Yes</v>
      </c>
      <c r="R592" t="str">
        <f t="shared" si="60"/>
        <v>DB1101,X200.6 1#刨片机润滑站温度  下限报警</v>
      </c>
      <c r="S592">
        <v>0</v>
      </c>
      <c r="T592">
        <v>0</v>
      </c>
    </row>
    <row r="593" spans="1:20">
      <c r="A593" t="s">
        <v>749</v>
      </c>
      <c r="B593" s="11" t="str">
        <f t="shared" si="59"/>
        <v>CHP1</v>
      </c>
      <c r="C593" s="11" t="str">
        <f>VLOOKUP('intouch变量（离散）'!$A593,基本表格!$G:$Q,2,FALSE)</f>
        <v>1#刨片机润滑站温度  上上限报警</v>
      </c>
      <c r="D593" t="s">
        <v>154</v>
      </c>
      <c r="E593" t="str">
        <f t="shared" si="55"/>
        <v>No</v>
      </c>
      <c r="F593" t="str">
        <f t="shared" si="56"/>
        <v>0</v>
      </c>
      <c r="G593" t="s">
        <v>154</v>
      </c>
      <c r="H593" t="s">
        <v>155</v>
      </c>
      <c r="I593" t="str">
        <f t="shared" si="57"/>
        <v/>
      </c>
      <c r="J593" t="str">
        <f t="shared" si="58"/>
        <v/>
      </c>
      <c r="K593" t="str">
        <f>VLOOKUP('intouch变量（离散）'!$A593,基本表格!$G:$Q,9,FALSE)</f>
        <v>On</v>
      </c>
      <c r="L593">
        <v>1</v>
      </c>
      <c r="M593" t="s">
        <v>156</v>
      </c>
      <c r="N593" t="s">
        <v>157</v>
      </c>
      <c r="O593" t="s">
        <v>158</v>
      </c>
      <c r="P593" t="str">
        <f>VLOOKUP('intouch变量（离散）'!$A593,基本表格!$G:$Q,3,FALSE)</f>
        <v>DB1101,X200.7</v>
      </c>
      <c r="Q593" t="str">
        <f>VLOOKUP('intouch变量（离散）'!$A593,基本表格!$G:$Q,10,FALSE)</f>
        <v>Yes</v>
      </c>
      <c r="R593" t="str">
        <f t="shared" si="60"/>
        <v>DB1101,X200.7 1#刨片机润滑站温度  上上限报警</v>
      </c>
      <c r="S593">
        <v>0</v>
      </c>
      <c r="T593">
        <v>0</v>
      </c>
    </row>
    <row r="594" spans="1:20">
      <c r="A594" t="s">
        <v>750</v>
      </c>
      <c r="B594" s="11" t="str">
        <f t="shared" si="59"/>
        <v>CHP1</v>
      </c>
      <c r="C594" s="11" t="str">
        <f>VLOOKUP('intouch变量（离散）'!$A594,基本表格!$G:$Q,2,FALSE)</f>
        <v>1#刨片机润滑站温度  下下限报警</v>
      </c>
      <c r="D594" t="s">
        <v>154</v>
      </c>
      <c r="E594" t="str">
        <f t="shared" si="55"/>
        <v>No</v>
      </c>
      <c r="F594" t="str">
        <f t="shared" si="56"/>
        <v>0</v>
      </c>
      <c r="G594" t="s">
        <v>154</v>
      </c>
      <c r="H594" t="s">
        <v>155</v>
      </c>
      <c r="I594" t="str">
        <f t="shared" si="57"/>
        <v/>
      </c>
      <c r="J594" t="str">
        <f t="shared" si="58"/>
        <v/>
      </c>
      <c r="K594" t="str">
        <f>VLOOKUP('intouch变量（离散）'!$A594,基本表格!$G:$Q,9,FALSE)</f>
        <v>On</v>
      </c>
      <c r="L594">
        <v>1</v>
      </c>
      <c r="M594" t="s">
        <v>156</v>
      </c>
      <c r="N594" t="s">
        <v>157</v>
      </c>
      <c r="O594" t="s">
        <v>158</v>
      </c>
      <c r="P594" t="str">
        <f>VLOOKUP('intouch变量（离散）'!$A594,基本表格!$G:$Q,3,FALSE)</f>
        <v>DB1101,X201.0</v>
      </c>
      <c r="Q594" t="str">
        <f>VLOOKUP('intouch变量（离散）'!$A594,基本表格!$G:$Q,10,FALSE)</f>
        <v>Yes</v>
      </c>
      <c r="R594" t="str">
        <f t="shared" si="60"/>
        <v>DB1101,X201.0 1#刨片机润滑站温度  下下限报警</v>
      </c>
      <c r="S594">
        <v>0</v>
      </c>
      <c r="T594">
        <v>0</v>
      </c>
    </row>
    <row r="595" spans="1:20">
      <c r="A595" t="s">
        <v>751</v>
      </c>
      <c r="B595" s="11" t="str">
        <f t="shared" si="59"/>
        <v>CHP1</v>
      </c>
      <c r="C595" s="11" t="str">
        <f>VLOOKUP('intouch变量（离散）'!$A595,基本表格!$G:$Q,2,FALSE)</f>
        <v>1#刨片机润滑站温度  极限报警</v>
      </c>
      <c r="D595" t="s">
        <v>154</v>
      </c>
      <c r="E595" t="str">
        <f t="shared" si="55"/>
        <v>No</v>
      </c>
      <c r="F595" t="str">
        <f t="shared" si="56"/>
        <v>0</v>
      </c>
      <c r="G595" t="s">
        <v>154</v>
      </c>
      <c r="H595" t="s">
        <v>155</v>
      </c>
      <c r="I595" t="str">
        <f t="shared" si="57"/>
        <v/>
      </c>
      <c r="J595" t="str">
        <f t="shared" si="58"/>
        <v/>
      </c>
      <c r="K595" t="str">
        <f>VLOOKUP('intouch变量（离散）'!$A595,基本表格!$G:$Q,9,FALSE)</f>
        <v>On</v>
      </c>
      <c r="L595">
        <v>1</v>
      </c>
      <c r="M595" t="s">
        <v>156</v>
      </c>
      <c r="N595" t="s">
        <v>157</v>
      </c>
      <c r="O595" t="s">
        <v>158</v>
      </c>
      <c r="P595" t="str">
        <f>VLOOKUP('intouch变量（离散）'!$A595,基本表格!$G:$Q,3,FALSE)</f>
        <v>DB1101,X201.1</v>
      </c>
      <c r="Q595" t="str">
        <f>VLOOKUP('intouch变量（离散）'!$A595,基本表格!$G:$Q,10,FALSE)</f>
        <v>Yes</v>
      </c>
      <c r="R595" t="str">
        <f t="shared" si="60"/>
        <v>DB1101,X201.1 1#刨片机润滑站温度  极限报警</v>
      </c>
      <c r="S595">
        <v>0</v>
      </c>
      <c r="T595">
        <v>0</v>
      </c>
    </row>
    <row r="596" spans="1:20">
      <c r="A596" t="s">
        <v>752</v>
      </c>
      <c r="B596" s="11" t="str">
        <f t="shared" si="59"/>
        <v>CHP1</v>
      </c>
      <c r="C596" s="11" t="str">
        <f>VLOOKUP('intouch变量（离散）'!$A596,基本表格!$G:$Q,2,FALSE)</f>
        <v>1#刨片机润滑站温度  传感器断线报警</v>
      </c>
      <c r="D596" t="s">
        <v>154</v>
      </c>
      <c r="E596" t="str">
        <f t="shared" si="55"/>
        <v>No</v>
      </c>
      <c r="F596" t="str">
        <f t="shared" si="56"/>
        <v>0</v>
      </c>
      <c r="G596" t="s">
        <v>154</v>
      </c>
      <c r="H596" t="s">
        <v>155</v>
      </c>
      <c r="I596" t="str">
        <f t="shared" si="57"/>
        <v/>
      </c>
      <c r="J596" t="str">
        <f t="shared" si="58"/>
        <v/>
      </c>
      <c r="K596" t="str">
        <f>VLOOKUP('intouch变量（离散）'!$A596,基本表格!$G:$Q,9,FALSE)</f>
        <v>On</v>
      </c>
      <c r="L596">
        <v>1</v>
      </c>
      <c r="M596" t="s">
        <v>156</v>
      </c>
      <c r="N596" t="s">
        <v>157</v>
      </c>
      <c r="O596" t="s">
        <v>158</v>
      </c>
      <c r="P596" t="str">
        <f>VLOOKUP('intouch变量（离散）'!$A596,基本表格!$G:$Q,3,FALSE)</f>
        <v>DB1101,X201.2</v>
      </c>
      <c r="Q596" t="str">
        <f>VLOOKUP('intouch变量（离散）'!$A596,基本表格!$G:$Q,10,FALSE)</f>
        <v>Yes</v>
      </c>
      <c r="R596" t="str">
        <f t="shared" si="60"/>
        <v>DB1101,X201.2 1#刨片机润滑站温度  传感器断线报警</v>
      </c>
      <c r="S596">
        <v>0</v>
      </c>
      <c r="T596">
        <v>0</v>
      </c>
    </row>
    <row r="597" spans="1:20">
      <c r="A597" t="s">
        <v>753</v>
      </c>
      <c r="B597" s="11" t="str">
        <f t="shared" si="59"/>
        <v>CHP1</v>
      </c>
      <c r="C597" s="11" t="str">
        <f>VLOOKUP('intouch变量（离散）'!$A597,基本表格!$G:$Q,2,FALSE)</f>
        <v>1#刨片机主机轴承温度传感器1#  上限保护使能</v>
      </c>
      <c r="D597" t="s">
        <v>154</v>
      </c>
      <c r="E597" t="str">
        <f t="shared" si="55"/>
        <v>Yes</v>
      </c>
      <c r="F597" t="str">
        <f t="shared" si="56"/>
        <v>900</v>
      </c>
      <c r="G597" t="s">
        <v>154</v>
      </c>
      <c r="H597" t="s">
        <v>155</v>
      </c>
      <c r="I597" t="str">
        <f t="shared" si="57"/>
        <v>禁用</v>
      </c>
      <c r="J597" t="str">
        <f t="shared" si="58"/>
        <v>启用</v>
      </c>
      <c r="K597" t="str">
        <f>VLOOKUP('intouch变量（离散）'!$A597,基本表格!$G:$Q,9,FALSE)</f>
        <v>None</v>
      </c>
      <c r="L597">
        <v>1</v>
      </c>
      <c r="M597" t="s">
        <v>156</v>
      </c>
      <c r="N597" t="s">
        <v>157</v>
      </c>
      <c r="O597" t="s">
        <v>158</v>
      </c>
      <c r="P597" t="str">
        <f>VLOOKUP('intouch变量（离散）'!$A597,基本表格!$G:$Q,3,FALSE)</f>
        <v>DB1101,X250.3</v>
      </c>
      <c r="Q597" t="str">
        <f>VLOOKUP('intouch变量（离散）'!$A597,基本表格!$G:$Q,10,FALSE)</f>
        <v>No</v>
      </c>
      <c r="R597" t="str">
        <f t="shared" si="60"/>
        <v>DB1101,X250.3 1#刨片机主机轴承温度传感器1#  上限保护使能</v>
      </c>
      <c r="S597">
        <v>0</v>
      </c>
      <c r="T597">
        <v>0</v>
      </c>
    </row>
    <row r="598" spans="1:20">
      <c r="A598" t="s">
        <v>754</v>
      </c>
      <c r="B598" s="11" t="str">
        <f t="shared" si="59"/>
        <v>CHP1</v>
      </c>
      <c r="C598" s="11" t="str">
        <f>VLOOKUP('intouch变量（离散）'!$A598,基本表格!$G:$Q,2,FALSE)</f>
        <v>1#刨片机主机轴承温度传感器1#  下限保护使能</v>
      </c>
      <c r="D598" t="s">
        <v>154</v>
      </c>
      <c r="E598" t="str">
        <f t="shared" si="55"/>
        <v>Yes</v>
      </c>
      <c r="F598" t="str">
        <f t="shared" si="56"/>
        <v>900</v>
      </c>
      <c r="G598" t="s">
        <v>154</v>
      </c>
      <c r="H598" t="s">
        <v>155</v>
      </c>
      <c r="I598" t="str">
        <f t="shared" si="57"/>
        <v>禁用</v>
      </c>
      <c r="J598" t="str">
        <f t="shared" si="58"/>
        <v>启用</v>
      </c>
      <c r="K598" t="str">
        <f>VLOOKUP('intouch变量（离散）'!$A598,基本表格!$G:$Q,9,FALSE)</f>
        <v>None</v>
      </c>
      <c r="L598">
        <v>1</v>
      </c>
      <c r="M598" t="s">
        <v>156</v>
      </c>
      <c r="N598" t="s">
        <v>157</v>
      </c>
      <c r="O598" t="s">
        <v>158</v>
      </c>
      <c r="P598" t="str">
        <f>VLOOKUP('intouch变量（离散）'!$A598,基本表格!$G:$Q,3,FALSE)</f>
        <v>DB1101,X250.4</v>
      </c>
      <c r="Q598" t="str">
        <f>VLOOKUP('intouch变量（离散）'!$A598,基本表格!$G:$Q,10,FALSE)</f>
        <v>No</v>
      </c>
      <c r="R598" t="str">
        <f t="shared" si="60"/>
        <v>DB1101,X250.4 1#刨片机主机轴承温度传感器1#  下限保护使能</v>
      </c>
      <c r="S598">
        <v>0</v>
      </c>
      <c r="T598">
        <v>0</v>
      </c>
    </row>
    <row r="599" spans="1:20">
      <c r="A599" t="s">
        <v>755</v>
      </c>
      <c r="B599" s="11" t="str">
        <f t="shared" si="59"/>
        <v>CHP1</v>
      </c>
      <c r="C599" s="11" t="str">
        <f>VLOOKUP('intouch变量（离散）'!$A599,基本表格!$G:$Q,2,FALSE)</f>
        <v>1#刨片机主机轴承温度传感器1#  上限报警</v>
      </c>
      <c r="D599" t="s">
        <v>154</v>
      </c>
      <c r="E599" t="str">
        <f t="shared" si="55"/>
        <v>No</v>
      </c>
      <c r="F599" t="str">
        <f t="shared" si="56"/>
        <v>0</v>
      </c>
      <c r="G599" t="s">
        <v>154</v>
      </c>
      <c r="H599" t="s">
        <v>155</v>
      </c>
      <c r="I599" t="str">
        <f t="shared" si="57"/>
        <v/>
      </c>
      <c r="J599" t="str">
        <f t="shared" si="58"/>
        <v/>
      </c>
      <c r="K599" t="str">
        <f>VLOOKUP('intouch变量（离散）'!$A599,基本表格!$G:$Q,9,FALSE)</f>
        <v>None</v>
      </c>
      <c r="L599">
        <v>1</v>
      </c>
      <c r="M599" t="s">
        <v>156</v>
      </c>
      <c r="N599" t="s">
        <v>157</v>
      </c>
      <c r="O599" t="s">
        <v>158</v>
      </c>
      <c r="P599" t="str">
        <f>VLOOKUP('intouch变量（离散）'!$A599,基本表格!$G:$Q,3,FALSE)</f>
        <v>DB1101,X250.5</v>
      </c>
      <c r="Q599" t="str">
        <f>VLOOKUP('intouch变量（离散）'!$A599,基本表格!$G:$Q,10,FALSE)</f>
        <v>Yes</v>
      </c>
      <c r="R599" t="str">
        <f t="shared" si="60"/>
        <v>DB1101,X250.5 1#刨片机主机轴承温度传感器1#  上限报警</v>
      </c>
      <c r="S599">
        <v>0</v>
      </c>
      <c r="T599">
        <v>0</v>
      </c>
    </row>
    <row r="600" spans="1:20">
      <c r="A600" t="s">
        <v>756</v>
      </c>
      <c r="B600" s="11" t="str">
        <f t="shared" si="59"/>
        <v>CHP1</v>
      </c>
      <c r="C600" s="11" t="str">
        <f>VLOOKUP('intouch变量（离散）'!$A600,基本表格!$G:$Q,2,FALSE)</f>
        <v>1#刨片机主机轴承温度传感器1#  下限报警</v>
      </c>
      <c r="D600" t="s">
        <v>154</v>
      </c>
      <c r="E600" t="str">
        <f t="shared" si="55"/>
        <v>No</v>
      </c>
      <c r="F600" t="str">
        <f t="shared" si="56"/>
        <v>0</v>
      </c>
      <c r="G600" t="s">
        <v>154</v>
      </c>
      <c r="H600" t="s">
        <v>155</v>
      </c>
      <c r="I600" t="str">
        <f t="shared" si="57"/>
        <v/>
      </c>
      <c r="J600" t="str">
        <f t="shared" si="58"/>
        <v/>
      </c>
      <c r="K600" t="str">
        <f>VLOOKUP('intouch变量（离散）'!$A600,基本表格!$G:$Q,9,FALSE)</f>
        <v>None</v>
      </c>
      <c r="L600">
        <v>1</v>
      </c>
      <c r="M600" t="s">
        <v>156</v>
      </c>
      <c r="N600" t="s">
        <v>157</v>
      </c>
      <c r="O600" t="s">
        <v>158</v>
      </c>
      <c r="P600" t="str">
        <f>VLOOKUP('intouch变量（离散）'!$A600,基本表格!$G:$Q,3,FALSE)</f>
        <v>DB1101,X250.6</v>
      </c>
      <c r="Q600" t="str">
        <f>VLOOKUP('intouch变量（离散）'!$A600,基本表格!$G:$Q,10,FALSE)</f>
        <v>Yes</v>
      </c>
      <c r="R600" t="str">
        <f t="shared" si="60"/>
        <v>DB1101,X250.6 1#刨片机主机轴承温度传感器1#  下限报警</v>
      </c>
      <c r="S600">
        <v>0</v>
      </c>
      <c r="T600">
        <v>0</v>
      </c>
    </row>
    <row r="601" spans="1:20">
      <c r="A601" t="s">
        <v>757</v>
      </c>
      <c r="B601" s="11" t="str">
        <f t="shared" si="59"/>
        <v>CHP1</v>
      </c>
      <c r="C601" s="11" t="str">
        <f>VLOOKUP('intouch变量（离散）'!$A601,基本表格!$G:$Q,2,FALSE)</f>
        <v>1#刨片机主机轴承温度传感器1#  上上限报警</v>
      </c>
      <c r="D601" t="s">
        <v>154</v>
      </c>
      <c r="E601" t="str">
        <f t="shared" si="55"/>
        <v>No</v>
      </c>
      <c r="F601" t="str">
        <f t="shared" si="56"/>
        <v>0</v>
      </c>
      <c r="G601" t="s">
        <v>154</v>
      </c>
      <c r="H601" t="s">
        <v>155</v>
      </c>
      <c r="I601" t="str">
        <f t="shared" si="57"/>
        <v/>
      </c>
      <c r="J601" t="str">
        <f t="shared" si="58"/>
        <v/>
      </c>
      <c r="K601" t="str">
        <f>VLOOKUP('intouch变量（离散）'!$A601,基本表格!$G:$Q,9,FALSE)</f>
        <v>On</v>
      </c>
      <c r="L601">
        <v>1</v>
      </c>
      <c r="M601" t="s">
        <v>156</v>
      </c>
      <c r="N601" t="s">
        <v>157</v>
      </c>
      <c r="O601" t="s">
        <v>158</v>
      </c>
      <c r="P601" t="str">
        <f>VLOOKUP('intouch变量（离散）'!$A601,基本表格!$G:$Q,3,FALSE)</f>
        <v>DB1101,X250.7</v>
      </c>
      <c r="Q601" t="str">
        <f>VLOOKUP('intouch变量（离散）'!$A601,基本表格!$G:$Q,10,FALSE)</f>
        <v>Yes</v>
      </c>
      <c r="R601" t="str">
        <f t="shared" si="60"/>
        <v>DB1101,X250.7 1#刨片机主机轴承温度传感器1#  上上限报警</v>
      </c>
      <c r="S601">
        <v>0</v>
      </c>
      <c r="T601">
        <v>0</v>
      </c>
    </row>
    <row r="602" spans="1:20">
      <c r="A602" t="s">
        <v>758</v>
      </c>
      <c r="B602" s="11" t="str">
        <f t="shared" si="59"/>
        <v>CHP1</v>
      </c>
      <c r="C602" s="11" t="str">
        <f>VLOOKUP('intouch变量（离散）'!$A602,基本表格!$G:$Q,2,FALSE)</f>
        <v>1#刨片机主机轴承温度传感器1#  下下限报警</v>
      </c>
      <c r="D602" t="s">
        <v>154</v>
      </c>
      <c r="E602" t="str">
        <f t="shared" si="55"/>
        <v>No</v>
      </c>
      <c r="F602" t="str">
        <f t="shared" si="56"/>
        <v>0</v>
      </c>
      <c r="G602" t="s">
        <v>154</v>
      </c>
      <c r="H602" t="s">
        <v>155</v>
      </c>
      <c r="I602" t="str">
        <f t="shared" si="57"/>
        <v/>
      </c>
      <c r="J602" t="str">
        <f t="shared" si="58"/>
        <v/>
      </c>
      <c r="K602" t="str">
        <f>VLOOKUP('intouch变量（离散）'!$A602,基本表格!$G:$Q,9,FALSE)</f>
        <v>On</v>
      </c>
      <c r="L602">
        <v>1</v>
      </c>
      <c r="M602" t="s">
        <v>156</v>
      </c>
      <c r="N602" t="s">
        <v>157</v>
      </c>
      <c r="O602" t="s">
        <v>158</v>
      </c>
      <c r="P602" t="str">
        <f>VLOOKUP('intouch变量（离散）'!$A602,基本表格!$G:$Q,3,FALSE)</f>
        <v>DB1101,X251.0</v>
      </c>
      <c r="Q602" t="str">
        <f>VLOOKUP('intouch变量（离散）'!$A602,基本表格!$G:$Q,10,FALSE)</f>
        <v>Yes</v>
      </c>
      <c r="R602" t="str">
        <f t="shared" si="60"/>
        <v>DB1101,X251.0 1#刨片机主机轴承温度传感器1#  下下限报警</v>
      </c>
      <c r="S602">
        <v>0</v>
      </c>
      <c r="T602">
        <v>0</v>
      </c>
    </row>
    <row r="603" spans="1:20">
      <c r="A603" t="s">
        <v>759</v>
      </c>
      <c r="B603" s="11" t="str">
        <f t="shared" si="59"/>
        <v>CHP1</v>
      </c>
      <c r="C603" s="11" t="str">
        <f>VLOOKUP('intouch变量（离散）'!$A603,基本表格!$G:$Q,2,FALSE)</f>
        <v>1#刨片机主机轴承温度传感器1#  极限报警</v>
      </c>
      <c r="D603" t="s">
        <v>154</v>
      </c>
      <c r="E603" t="str">
        <f t="shared" si="55"/>
        <v>No</v>
      </c>
      <c r="F603" t="str">
        <f t="shared" si="56"/>
        <v>0</v>
      </c>
      <c r="G603" t="s">
        <v>154</v>
      </c>
      <c r="H603" t="s">
        <v>155</v>
      </c>
      <c r="I603" t="str">
        <f t="shared" si="57"/>
        <v/>
      </c>
      <c r="J603" t="str">
        <f t="shared" si="58"/>
        <v/>
      </c>
      <c r="K603" t="str">
        <f>VLOOKUP('intouch变量（离散）'!$A603,基本表格!$G:$Q,9,FALSE)</f>
        <v>On</v>
      </c>
      <c r="L603">
        <v>1</v>
      </c>
      <c r="M603" t="s">
        <v>156</v>
      </c>
      <c r="N603" t="s">
        <v>157</v>
      </c>
      <c r="O603" t="s">
        <v>158</v>
      </c>
      <c r="P603" t="str">
        <f>VLOOKUP('intouch变量（离散）'!$A603,基本表格!$G:$Q,3,FALSE)</f>
        <v>DB1101,X251.1</v>
      </c>
      <c r="Q603" t="str">
        <f>VLOOKUP('intouch变量（离散）'!$A603,基本表格!$G:$Q,10,FALSE)</f>
        <v>Yes</v>
      </c>
      <c r="R603" t="str">
        <f t="shared" si="60"/>
        <v>DB1101,X251.1 1#刨片机主机轴承温度传感器1#  极限报警</v>
      </c>
      <c r="S603">
        <v>0</v>
      </c>
      <c r="T603">
        <v>0</v>
      </c>
    </row>
    <row r="604" spans="1:20">
      <c r="A604" t="s">
        <v>760</v>
      </c>
      <c r="B604" s="11" t="str">
        <f t="shared" si="59"/>
        <v>CHP1</v>
      </c>
      <c r="C604" s="11" t="str">
        <f>VLOOKUP('intouch变量（离散）'!$A604,基本表格!$G:$Q,2,FALSE)</f>
        <v>1#刨片机主机轴承温度传感器1#  传感器断线报警</v>
      </c>
      <c r="D604" t="s">
        <v>154</v>
      </c>
      <c r="E604" t="str">
        <f t="shared" si="55"/>
        <v>No</v>
      </c>
      <c r="F604" t="str">
        <f t="shared" si="56"/>
        <v>0</v>
      </c>
      <c r="G604" t="s">
        <v>154</v>
      </c>
      <c r="H604" t="s">
        <v>155</v>
      </c>
      <c r="I604" t="str">
        <f t="shared" si="57"/>
        <v/>
      </c>
      <c r="J604" t="str">
        <f t="shared" si="58"/>
        <v/>
      </c>
      <c r="K604" t="str">
        <f>VLOOKUP('intouch变量（离散）'!$A604,基本表格!$G:$Q,9,FALSE)</f>
        <v>On</v>
      </c>
      <c r="L604">
        <v>1</v>
      </c>
      <c r="M604" t="s">
        <v>156</v>
      </c>
      <c r="N604" t="s">
        <v>157</v>
      </c>
      <c r="O604" t="s">
        <v>158</v>
      </c>
      <c r="P604" t="str">
        <f>VLOOKUP('intouch变量（离散）'!$A604,基本表格!$G:$Q,3,FALSE)</f>
        <v>DB1101,X251.2</v>
      </c>
      <c r="Q604" t="str">
        <f>VLOOKUP('intouch变量（离散）'!$A604,基本表格!$G:$Q,10,FALSE)</f>
        <v>Yes</v>
      </c>
      <c r="R604" t="str">
        <f t="shared" si="60"/>
        <v>DB1101,X251.2 1#刨片机主机轴承温度传感器1#  传感器断线报警</v>
      </c>
      <c r="S604">
        <v>0</v>
      </c>
      <c r="T604">
        <v>0</v>
      </c>
    </row>
    <row r="605" spans="1:20">
      <c r="A605" t="s">
        <v>761</v>
      </c>
      <c r="B605" s="11" t="str">
        <f t="shared" si="59"/>
        <v>CHP1</v>
      </c>
      <c r="C605" s="11" t="str">
        <f>VLOOKUP('intouch变量（离散）'!$A605,基本表格!$G:$Q,2,FALSE)</f>
        <v>1#刨片机主机轴承温度传感器2#  上限保护使能</v>
      </c>
      <c r="D605" t="s">
        <v>154</v>
      </c>
      <c r="E605" t="str">
        <f t="shared" si="55"/>
        <v>Yes</v>
      </c>
      <c r="F605" t="str">
        <f t="shared" si="56"/>
        <v>900</v>
      </c>
      <c r="G605" t="s">
        <v>154</v>
      </c>
      <c r="H605" t="s">
        <v>155</v>
      </c>
      <c r="I605" t="str">
        <f t="shared" si="57"/>
        <v>禁用</v>
      </c>
      <c r="J605" t="str">
        <f t="shared" si="58"/>
        <v>启用</v>
      </c>
      <c r="K605" t="str">
        <f>VLOOKUP('intouch变量（离散）'!$A605,基本表格!$G:$Q,9,FALSE)</f>
        <v>None</v>
      </c>
      <c r="L605">
        <v>1</v>
      </c>
      <c r="M605" t="s">
        <v>156</v>
      </c>
      <c r="N605" t="s">
        <v>157</v>
      </c>
      <c r="O605" t="s">
        <v>158</v>
      </c>
      <c r="P605" t="str">
        <f>VLOOKUP('intouch变量（离散）'!$A605,基本表格!$G:$Q,3,FALSE)</f>
        <v>DB1101,X300.3</v>
      </c>
      <c r="Q605" t="str">
        <f>VLOOKUP('intouch变量（离散）'!$A605,基本表格!$G:$Q,10,FALSE)</f>
        <v>No</v>
      </c>
      <c r="R605" t="str">
        <f t="shared" si="60"/>
        <v>DB1101,X300.3 1#刨片机主机轴承温度传感器2#  上限保护使能</v>
      </c>
      <c r="S605">
        <v>0</v>
      </c>
      <c r="T605">
        <v>0</v>
      </c>
    </row>
    <row r="606" spans="1:20">
      <c r="A606" t="s">
        <v>762</v>
      </c>
      <c r="B606" s="11" t="str">
        <f t="shared" si="59"/>
        <v>CHP1</v>
      </c>
      <c r="C606" s="11" t="str">
        <f>VLOOKUP('intouch变量（离散）'!$A606,基本表格!$G:$Q,2,FALSE)</f>
        <v>1#刨片机主机轴承温度传感器2#  下限保护使能</v>
      </c>
      <c r="D606" t="s">
        <v>154</v>
      </c>
      <c r="E606" t="str">
        <f t="shared" si="55"/>
        <v>Yes</v>
      </c>
      <c r="F606" t="str">
        <f t="shared" si="56"/>
        <v>900</v>
      </c>
      <c r="G606" t="s">
        <v>154</v>
      </c>
      <c r="H606" t="s">
        <v>155</v>
      </c>
      <c r="I606" t="str">
        <f t="shared" si="57"/>
        <v>禁用</v>
      </c>
      <c r="J606" t="str">
        <f t="shared" si="58"/>
        <v>启用</v>
      </c>
      <c r="K606" t="str">
        <f>VLOOKUP('intouch变量（离散）'!$A606,基本表格!$G:$Q,9,FALSE)</f>
        <v>None</v>
      </c>
      <c r="L606">
        <v>1</v>
      </c>
      <c r="M606" t="s">
        <v>156</v>
      </c>
      <c r="N606" t="s">
        <v>157</v>
      </c>
      <c r="O606" t="s">
        <v>158</v>
      </c>
      <c r="P606" t="str">
        <f>VLOOKUP('intouch变量（离散）'!$A606,基本表格!$G:$Q,3,FALSE)</f>
        <v>DB1101,X300.4</v>
      </c>
      <c r="Q606" t="str">
        <f>VLOOKUP('intouch变量（离散）'!$A606,基本表格!$G:$Q,10,FALSE)</f>
        <v>No</v>
      </c>
      <c r="R606" t="str">
        <f t="shared" si="60"/>
        <v>DB1101,X300.4 1#刨片机主机轴承温度传感器2#  下限保护使能</v>
      </c>
      <c r="S606">
        <v>0</v>
      </c>
      <c r="T606">
        <v>0</v>
      </c>
    </row>
    <row r="607" spans="1:20">
      <c r="A607" t="s">
        <v>763</v>
      </c>
      <c r="B607" s="11" t="str">
        <f t="shared" si="59"/>
        <v>CHP1</v>
      </c>
      <c r="C607" s="11" t="str">
        <f>VLOOKUP('intouch变量（离散）'!$A607,基本表格!$G:$Q,2,FALSE)</f>
        <v>1#刨片机主机轴承温度传感器2#  上限报警</v>
      </c>
      <c r="D607" t="s">
        <v>154</v>
      </c>
      <c r="E607" t="str">
        <f t="shared" si="55"/>
        <v>No</v>
      </c>
      <c r="F607" t="str">
        <f t="shared" si="56"/>
        <v>0</v>
      </c>
      <c r="G607" t="s">
        <v>154</v>
      </c>
      <c r="H607" t="s">
        <v>155</v>
      </c>
      <c r="I607" t="str">
        <f t="shared" si="57"/>
        <v/>
      </c>
      <c r="J607" t="str">
        <f t="shared" si="58"/>
        <v/>
      </c>
      <c r="K607" t="str">
        <f>VLOOKUP('intouch变量（离散）'!$A607,基本表格!$G:$Q,9,FALSE)</f>
        <v>None</v>
      </c>
      <c r="L607">
        <v>1</v>
      </c>
      <c r="M607" t="s">
        <v>156</v>
      </c>
      <c r="N607" t="s">
        <v>157</v>
      </c>
      <c r="O607" t="s">
        <v>158</v>
      </c>
      <c r="P607" t="str">
        <f>VLOOKUP('intouch变量（离散）'!$A607,基本表格!$G:$Q,3,FALSE)</f>
        <v>DB1101,X300.5</v>
      </c>
      <c r="Q607" t="str">
        <f>VLOOKUP('intouch变量（离散）'!$A607,基本表格!$G:$Q,10,FALSE)</f>
        <v>Yes</v>
      </c>
      <c r="R607" t="str">
        <f t="shared" si="60"/>
        <v>DB1101,X300.5 1#刨片机主机轴承温度传感器2#  上限报警</v>
      </c>
      <c r="S607">
        <v>0</v>
      </c>
      <c r="T607">
        <v>0</v>
      </c>
    </row>
    <row r="608" spans="1:20">
      <c r="A608" t="s">
        <v>764</v>
      </c>
      <c r="B608" s="11" t="str">
        <f t="shared" si="59"/>
        <v>CHP1</v>
      </c>
      <c r="C608" s="11" t="str">
        <f>VLOOKUP('intouch变量（离散）'!$A608,基本表格!$G:$Q,2,FALSE)</f>
        <v>1#刨片机主机轴承温度传感器2#  下限报警</v>
      </c>
      <c r="D608" t="s">
        <v>154</v>
      </c>
      <c r="E608" t="str">
        <f t="shared" si="55"/>
        <v>No</v>
      </c>
      <c r="F608" t="str">
        <f t="shared" si="56"/>
        <v>0</v>
      </c>
      <c r="G608" t="s">
        <v>154</v>
      </c>
      <c r="H608" t="s">
        <v>155</v>
      </c>
      <c r="I608" t="str">
        <f t="shared" si="57"/>
        <v/>
      </c>
      <c r="J608" t="str">
        <f t="shared" si="58"/>
        <v/>
      </c>
      <c r="K608" t="str">
        <f>VLOOKUP('intouch变量（离散）'!$A608,基本表格!$G:$Q,9,FALSE)</f>
        <v>None</v>
      </c>
      <c r="L608">
        <v>1</v>
      </c>
      <c r="M608" t="s">
        <v>156</v>
      </c>
      <c r="N608" t="s">
        <v>157</v>
      </c>
      <c r="O608" t="s">
        <v>158</v>
      </c>
      <c r="P608" t="str">
        <f>VLOOKUP('intouch变量（离散）'!$A608,基本表格!$G:$Q,3,FALSE)</f>
        <v>DB1101,X300.6</v>
      </c>
      <c r="Q608" t="str">
        <f>VLOOKUP('intouch变量（离散）'!$A608,基本表格!$G:$Q,10,FALSE)</f>
        <v>Yes</v>
      </c>
      <c r="R608" t="str">
        <f t="shared" si="60"/>
        <v>DB1101,X300.6 1#刨片机主机轴承温度传感器2#  下限报警</v>
      </c>
      <c r="S608">
        <v>0</v>
      </c>
      <c r="T608">
        <v>0</v>
      </c>
    </row>
    <row r="609" spans="1:20">
      <c r="A609" t="s">
        <v>765</v>
      </c>
      <c r="B609" s="11" t="str">
        <f t="shared" si="59"/>
        <v>CHP1</v>
      </c>
      <c r="C609" s="11" t="str">
        <f>VLOOKUP('intouch变量（离散）'!$A609,基本表格!$G:$Q,2,FALSE)</f>
        <v>1#刨片机主机轴承温度传感器2#  上上限报警</v>
      </c>
      <c r="D609" t="s">
        <v>154</v>
      </c>
      <c r="E609" t="str">
        <f t="shared" si="55"/>
        <v>No</v>
      </c>
      <c r="F609" t="str">
        <f t="shared" si="56"/>
        <v>0</v>
      </c>
      <c r="G609" t="s">
        <v>154</v>
      </c>
      <c r="H609" t="s">
        <v>155</v>
      </c>
      <c r="I609" t="str">
        <f t="shared" si="57"/>
        <v/>
      </c>
      <c r="J609" t="str">
        <f t="shared" si="58"/>
        <v/>
      </c>
      <c r="K609" t="str">
        <f>VLOOKUP('intouch变量（离散）'!$A609,基本表格!$G:$Q,9,FALSE)</f>
        <v>On</v>
      </c>
      <c r="L609">
        <v>1</v>
      </c>
      <c r="M609" t="s">
        <v>156</v>
      </c>
      <c r="N609" t="s">
        <v>157</v>
      </c>
      <c r="O609" t="s">
        <v>158</v>
      </c>
      <c r="P609" t="str">
        <f>VLOOKUP('intouch变量（离散）'!$A609,基本表格!$G:$Q,3,FALSE)</f>
        <v>DB1101,X300.7</v>
      </c>
      <c r="Q609" t="str">
        <f>VLOOKUP('intouch变量（离散）'!$A609,基本表格!$G:$Q,10,FALSE)</f>
        <v>Yes</v>
      </c>
      <c r="R609" t="str">
        <f t="shared" si="60"/>
        <v>DB1101,X300.7 1#刨片机主机轴承温度传感器2#  上上限报警</v>
      </c>
      <c r="S609">
        <v>0</v>
      </c>
      <c r="T609">
        <v>0</v>
      </c>
    </row>
    <row r="610" spans="1:20">
      <c r="A610" t="s">
        <v>766</v>
      </c>
      <c r="B610" s="11" t="str">
        <f t="shared" si="59"/>
        <v>CHP1</v>
      </c>
      <c r="C610" s="11" t="str">
        <f>VLOOKUP('intouch变量（离散）'!$A610,基本表格!$G:$Q,2,FALSE)</f>
        <v>1#刨片机主机轴承温度传感器2#  下下限报警</v>
      </c>
      <c r="D610" t="s">
        <v>154</v>
      </c>
      <c r="E610" t="str">
        <f t="shared" si="55"/>
        <v>No</v>
      </c>
      <c r="F610" t="str">
        <f t="shared" si="56"/>
        <v>0</v>
      </c>
      <c r="G610" t="s">
        <v>154</v>
      </c>
      <c r="H610" t="s">
        <v>155</v>
      </c>
      <c r="I610" t="str">
        <f t="shared" si="57"/>
        <v/>
      </c>
      <c r="J610" t="str">
        <f t="shared" si="58"/>
        <v/>
      </c>
      <c r="K610" t="str">
        <f>VLOOKUP('intouch变量（离散）'!$A610,基本表格!$G:$Q,9,FALSE)</f>
        <v>On</v>
      </c>
      <c r="L610">
        <v>1</v>
      </c>
      <c r="M610" t="s">
        <v>156</v>
      </c>
      <c r="N610" t="s">
        <v>157</v>
      </c>
      <c r="O610" t="s">
        <v>158</v>
      </c>
      <c r="P610" t="str">
        <f>VLOOKUP('intouch变量（离散）'!$A610,基本表格!$G:$Q,3,FALSE)</f>
        <v>DB1101,X301.0</v>
      </c>
      <c r="Q610" t="str">
        <f>VLOOKUP('intouch变量（离散）'!$A610,基本表格!$G:$Q,10,FALSE)</f>
        <v>Yes</v>
      </c>
      <c r="R610" t="str">
        <f t="shared" si="60"/>
        <v>DB1101,X301.0 1#刨片机主机轴承温度传感器2#  下下限报警</v>
      </c>
      <c r="S610">
        <v>0</v>
      </c>
      <c r="T610">
        <v>0</v>
      </c>
    </row>
    <row r="611" spans="1:20">
      <c r="A611" t="s">
        <v>767</v>
      </c>
      <c r="B611" s="11" t="str">
        <f t="shared" si="59"/>
        <v>CHP1</v>
      </c>
      <c r="C611" s="11" t="str">
        <f>VLOOKUP('intouch变量（离散）'!$A611,基本表格!$G:$Q,2,FALSE)</f>
        <v>1#刨片机主机轴承温度传感器2#  极限报警</v>
      </c>
      <c r="D611" t="s">
        <v>154</v>
      </c>
      <c r="E611" t="str">
        <f t="shared" si="55"/>
        <v>No</v>
      </c>
      <c r="F611" t="str">
        <f t="shared" si="56"/>
        <v>0</v>
      </c>
      <c r="G611" t="s">
        <v>154</v>
      </c>
      <c r="H611" t="s">
        <v>155</v>
      </c>
      <c r="I611" t="str">
        <f t="shared" si="57"/>
        <v/>
      </c>
      <c r="J611" t="str">
        <f t="shared" si="58"/>
        <v/>
      </c>
      <c r="K611" t="str">
        <f>VLOOKUP('intouch变量（离散）'!$A611,基本表格!$G:$Q,9,FALSE)</f>
        <v>On</v>
      </c>
      <c r="L611">
        <v>1</v>
      </c>
      <c r="M611" t="s">
        <v>156</v>
      </c>
      <c r="N611" t="s">
        <v>157</v>
      </c>
      <c r="O611" t="s">
        <v>158</v>
      </c>
      <c r="P611" t="str">
        <f>VLOOKUP('intouch变量（离散）'!$A611,基本表格!$G:$Q,3,FALSE)</f>
        <v>DB1101,X301.1</v>
      </c>
      <c r="Q611" t="str">
        <f>VLOOKUP('intouch变量（离散）'!$A611,基本表格!$G:$Q,10,FALSE)</f>
        <v>Yes</v>
      </c>
      <c r="R611" t="str">
        <f t="shared" si="60"/>
        <v>DB1101,X301.1 1#刨片机主机轴承温度传感器2#  极限报警</v>
      </c>
      <c r="S611">
        <v>0</v>
      </c>
      <c r="T611">
        <v>0</v>
      </c>
    </row>
    <row r="612" spans="1:20">
      <c r="A612" t="s">
        <v>768</v>
      </c>
      <c r="B612" s="11" t="str">
        <f t="shared" si="59"/>
        <v>CHP1</v>
      </c>
      <c r="C612" s="11" t="str">
        <f>VLOOKUP('intouch变量（离散）'!$A612,基本表格!$G:$Q,2,FALSE)</f>
        <v>1#刨片机主机轴承温度传感器2#  传感器断线报警</v>
      </c>
      <c r="D612" t="s">
        <v>154</v>
      </c>
      <c r="E612" t="str">
        <f t="shared" si="55"/>
        <v>No</v>
      </c>
      <c r="F612" t="str">
        <f t="shared" si="56"/>
        <v>0</v>
      </c>
      <c r="G612" t="s">
        <v>154</v>
      </c>
      <c r="H612" t="s">
        <v>155</v>
      </c>
      <c r="I612" t="str">
        <f t="shared" si="57"/>
        <v/>
      </c>
      <c r="J612" t="str">
        <f t="shared" si="58"/>
        <v/>
      </c>
      <c r="K612" t="str">
        <f>VLOOKUP('intouch变量（离散）'!$A612,基本表格!$G:$Q,9,FALSE)</f>
        <v>On</v>
      </c>
      <c r="L612">
        <v>1</v>
      </c>
      <c r="M612" t="s">
        <v>156</v>
      </c>
      <c r="N612" t="s">
        <v>157</v>
      </c>
      <c r="O612" t="s">
        <v>158</v>
      </c>
      <c r="P612" t="str">
        <f>VLOOKUP('intouch变量（离散）'!$A612,基本表格!$G:$Q,3,FALSE)</f>
        <v>DB1101,X301.2</v>
      </c>
      <c r="Q612" t="str">
        <f>VLOOKUP('intouch变量（离散）'!$A612,基本表格!$G:$Q,10,FALSE)</f>
        <v>Yes</v>
      </c>
      <c r="R612" t="str">
        <f t="shared" si="60"/>
        <v>DB1101,X301.2 1#刨片机主机轴承温度传感器2#  传感器断线报警</v>
      </c>
      <c r="S612">
        <v>0</v>
      </c>
      <c r="T612">
        <v>0</v>
      </c>
    </row>
    <row r="613" spans="1:20">
      <c r="A613" t="s">
        <v>769</v>
      </c>
      <c r="B613" s="11" t="str">
        <f t="shared" si="59"/>
        <v>CHP1</v>
      </c>
      <c r="C613" s="11" t="str">
        <f>VLOOKUP('intouch变量（离散）'!$A613,基本表格!$G:$Q,2,FALSE)</f>
        <v>1#刨片机主电机轴承温度传感器  上限保护使能</v>
      </c>
      <c r="D613" t="s">
        <v>154</v>
      </c>
      <c r="E613" t="str">
        <f t="shared" si="55"/>
        <v>Yes</v>
      </c>
      <c r="F613" t="str">
        <f t="shared" si="56"/>
        <v>900</v>
      </c>
      <c r="G613" t="s">
        <v>154</v>
      </c>
      <c r="H613" t="s">
        <v>155</v>
      </c>
      <c r="I613" t="str">
        <f t="shared" si="57"/>
        <v>禁用</v>
      </c>
      <c r="J613" t="str">
        <f t="shared" si="58"/>
        <v>启用</v>
      </c>
      <c r="K613" t="str">
        <f>VLOOKUP('intouch变量（离散）'!$A613,基本表格!$G:$Q,9,FALSE)</f>
        <v>None</v>
      </c>
      <c r="L613">
        <v>1</v>
      </c>
      <c r="M613" t="s">
        <v>156</v>
      </c>
      <c r="N613" t="s">
        <v>157</v>
      </c>
      <c r="O613" t="s">
        <v>158</v>
      </c>
      <c r="P613" t="str">
        <f>VLOOKUP('intouch变量（离散）'!$A613,基本表格!$G:$Q,3,FALSE)</f>
        <v>DB1101,X350.3</v>
      </c>
      <c r="Q613" t="str">
        <f>VLOOKUP('intouch变量（离散）'!$A613,基本表格!$G:$Q,10,FALSE)</f>
        <v>No</v>
      </c>
      <c r="R613" t="str">
        <f t="shared" si="60"/>
        <v>DB1101,X350.3 1#刨片机主电机轴承温度传感器  上限保护使能</v>
      </c>
      <c r="S613">
        <v>0</v>
      </c>
      <c r="T613">
        <v>0</v>
      </c>
    </row>
    <row r="614" spans="1:20">
      <c r="A614" t="s">
        <v>770</v>
      </c>
      <c r="B614" s="11" t="str">
        <f t="shared" si="59"/>
        <v>CHP1</v>
      </c>
      <c r="C614" s="11" t="str">
        <f>VLOOKUP('intouch变量（离散）'!$A614,基本表格!$G:$Q,2,FALSE)</f>
        <v>1#刨片机主电机轴承温度传感器  下限保护使能</v>
      </c>
      <c r="D614" t="s">
        <v>154</v>
      </c>
      <c r="E614" t="str">
        <f t="shared" si="55"/>
        <v>Yes</v>
      </c>
      <c r="F614" t="str">
        <f t="shared" si="56"/>
        <v>900</v>
      </c>
      <c r="G614" t="s">
        <v>154</v>
      </c>
      <c r="H614" t="s">
        <v>155</v>
      </c>
      <c r="I614" t="str">
        <f t="shared" si="57"/>
        <v>禁用</v>
      </c>
      <c r="J614" t="str">
        <f t="shared" si="58"/>
        <v>启用</v>
      </c>
      <c r="K614" t="str">
        <f>VLOOKUP('intouch变量（离散）'!$A614,基本表格!$G:$Q,9,FALSE)</f>
        <v>None</v>
      </c>
      <c r="L614">
        <v>1</v>
      </c>
      <c r="M614" t="s">
        <v>156</v>
      </c>
      <c r="N614" t="s">
        <v>157</v>
      </c>
      <c r="O614" t="s">
        <v>158</v>
      </c>
      <c r="P614" t="str">
        <f>VLOOKUP('intouch变量（离散）'!$A614,基本表格!$G:$Q,3,FALSE)</f>
        <v>DB1101,X350.4</v>
      </c>
      <c r="Q614" t="str">
        <f>VLOOKUP('intouch变量（离散）'!$A614,基本表格!$G:$Q,10,FALSE)</f>
        <v>No</v>
      </c>
      <c r="R614" t="str">
        <f t="shared" si="60"/>
        <v>DB1101,X350.4 1#刨片机主电机轴承温度传感器  下限保护使能</v>
      </c>
      <c r="S614">
        <v>0</v>
      </c>
      <c r="T614">
        <v>0</v>
      </c>
    </row>
    <row r="615" spans="1:20">
      <c r="A615" t="s">
        <v>771</v>
      </c>
      <c r="B615" s="11" t="str">
        <f t="shared" si="59"/>
        <v>CHP1</v>
      </c>
      <c r="C615" s="11" t="str">
        <f>VLOOKUP('intouch变量（离散）'!$A615,基本表格!$G:$Q,2,FALSE)</f>
        <v>1#刨片机主电机轴承温度传感器  上限报警</v>
      </c>
      <c r="D615" t="s">
        <v>154</v>
      </c>
      <c r="E615" t="str">
        <f t="shared" si="55"/>
        <v>No</v>
      </c>
      <c r="F615" t="str">
        <f t="shared" si="56"/>
        <v>0</v>
      </c>
      <c r="G615" t="s">
        <v>154</v>
      </c>
      <c r="H615" t="s">
        <v>155</v>
      </c>
      <c r="I615" t="str">
        <f t="shared" si="57"/>
        <v/>
      </c>
      <c r="J615" t="str">
        <f t="shared" si="58"/>
        <v/>
      </c>
      <c r="K615" t="str">
        <f>VLOOKUP('intouch变量（离散）'!$A615,基本表格!$G:$Q,9,FALSE)</f>
        <v>None</v>
      </c>
      <c r="L615">
        <v>1</v>
      </c>
      <c r="M615" t="s">
        <v>156</v>
      </c>
      <c r="N615" t="s">
        <v>157</v>
      </c>
      <c r="O615" t="s">
        <v>158</v>
      </c>
      <c r="P615" t="str">
        <f>VLOOKUP('intouch变量（离散）'!$A615,基本表格!$G:$Q,3,FALSE)</f>
        <v>DB1101,X350.5</v>
      </c>
      <c r="Q615" t="str">
        <f>VLOOKUP('intouch变量（离散）'!$A615,基本表格!$G:$Q,10,FALSE)</f>
        <v>Yes</v>
      </c>
      <c r="R615" t="str">
        <f t="shared" si="60"/>
        <v>DB1101,X350.5 1#刨片机主电机轴承温度传感器  上限报警</v>
      </c>
      <c r="S615">
        <v>0</v>
      </c>
      <c r="T615">
        <v>0</v>
      </c>
    </row>
    <row r="616" spans="1:20">
      <c r="A616" t="s">
        <v>772</v>
      </c>
      <c r="B616" s="11" t="str">
        <f t="shared" si="59"/>
        <v>CHP1</v>
      </c>
      <c r="C616" s="11" t="str">
        <f>VLOOKUP('intouch变量（离散）'!$A616,基本表格!$G:$Q,2,FALSE)</f>
        <v>1#刨片机主电机轴承温度传感器  下限报警</v>
      </c>
      <c r="D616" t="s">
        <v>154</v>
      </c>
      <c r="E616" t="str">
        <f t="shared" si="55"/>
        <v>No</v>
      </c>
      <c r="F616" t="str">
        <f t="shared" si="56"/>
        <v>0</v>
      </c>
      <c r="G616" t="s">
        <v>154</v>
      </c>
      <c r="H616" t="s">
        <v>155</v>
      </c>
      <c r="I616" t="str">
        <f t="shared" si="57"/>
        <v/>
      </c>
      <c r="J616" t="str">
        <f t="shared" si="58"/>
        <v/>
      </c>
      <c r="K616" t="str">
        <f>VLOOKUP('intouch变量（离散）'!$A616,基本表格!$G:$Q,9,FALSE)</f>
        <v>None</v>
      </c>
      <c r="L616">
        <v>1</v>
      </c>
      <c r="M616" t="s">
        <v>156</v>
      </c>
      <c r="N616" t="s">
        <v>157</v>
      </c>
      <c r="O616" t="s">
        <v>158</v>
      </c>
      <c r="P616" t="str">
        <f>VLOOKUP('intouch变量（离散）'!$A616,基本表格!$G:$Q,3,FALSE)</f>
        <v>DB1101,X350.6</v>
      </c>
      <c r="Q616" t="str">
        <f>VLOOKUP('intouch变量（离散）'!$A616,基本表格!$G:$Q,10,FALSE)</f>
        <v>Yes</v>
      </c>
      <c r="R616" t="str">
        <f t="shared" si="60"/>
        <v>DB1101,X350.6 1#刨片机主电机轴承温度传感器  下限报警</v>
      </c>
      <c r="S616">
        <v>0</v>
      </c>
      <c r="T616">
        <v>0</v>
      </c>
    </row>
    <row r="617" spans="1:20">
      <c r="A617" t="s">
        <v>773</v>
      </c>
      <c r="B617" s="11" t="str">
        <f t="shared" si="59"/>
        <v>CHP1</v>
      </c>
      <c r="C617" s="11" t="str">
        <f>VLOOKUP('intouch变量（离散）'!$A617,基本表格!$G:$Q,2,FALSE)</f>
        <v>1#刨片机主电机轴承温度传感器  上上限报警</v>
      </c>
      <c r="D617" t="s">
        <v>154</v>
      </c>
      <c r="E617" t="str">
        <f t="shared" si="55"/>
        <v>No</v>
      </c>
      <c r="F617" t="str">
        <f t="shared" si="56"/>
        <v>0</v>
      </c>
      <c r="G617" t="s">
        <v>154</v>
      </c>
      <c r="H617" t="s">
        <v>155</v>
      </c>
      <c r="I617" t="str">
        <f t="shared" si="57"/>
        <v/>
      </c>
      <c r="J617" t="str">
        <f t="shared" si="58"/>
        <v/>
      </c>
      <c r="K617" t="str">
        <f>VLOOKUP('intouch变量（离散）'!$A617,基本表格!$G:$Q,9,FALSE)</f>
        <v>On</v>
      </c>
      <c r="L617">
        <v>1</v>
      </c>
      <c r="M617" t="s">
        <v>156</v>
      </c>
      <c r="N617" t="s">
        <v>157</v>
      </c>
      <c r="O617" t="s">
        <v>158</v>
      </c>
      <c r="P617" t="str">
        <f>VLOOKUP('intouch变量（离散）'!$A617,基本表格!$G:$Q,3,FALSE)</f>
        <v>DB1101,X350.7</v>
      </c>
      <c r="Q617" t="str">
        <f>VLOOKUP('intouch变量（离散）'!$A617,基本表格!$G:$Q,10,FALSE)</f>
        <v>Yes</v>
      </c>
      <c r="R617" t="str">
        <f t="shared" si="60"/>
        <v>DB1101,X350.7 1#刨片机主电机轴承温度传感器  上上限报警</v>
      </c>
      <c r="S617">
        <v>0</v>
      </c>
      <c r="T617">
        <v>0</v>
      </c>
    </row>
    <row r="618" spans="1:20">
      <c r="A618" t="s">
        <v>774</v>
      </c>
      <c r="B618" s="11" t="str">
        <f t="shared" si="59"/>
        <v>CHP1</v>
      </c>
      <c r="C618" s="11" t="str">
        <f>VLOOKUP('intouch变量（离散）'!$A618,基本表格!$G:$Q,2,FALSE)</f>
        <v>1#刨片机主电机轴承温度传感器  下下限报警</v>
      </c>
      <c r="D618" t="s">
        <v>154</v>
      </c>
      <c r="E618" t="str">
        <f t="shared" si="55"/>
        <v>No</v>
      </c>
      <c r="F618" t="str">
        <f t="shared" si="56"/>
        <v>0</v>
      </c>
      <c r="G618" t="s">
        <v>154</v>
      </c>
      <c r="H618" t="s">
        <v>155</v>
      </c>
      <c r="I618" t="str">
        <f t="shared" si="57"/>
        <v/>
      </c>
      <c r="J618" t="str">
        <f t="shared" si="58"/>
        <v/>
      </c>
      <c r="K618" t="str">
        <f>VLOOKUP('intouch变量（离散）'!$A618,基本表格!$G:$Q,9,FALSE)</f>
        <v>On</v>
      </c>
      <c r="L618">
        <v>1</v>
      </c>
      <c r="M618" t="s">
        <v>156</v>
      </c>
      <c r="N618" t="s">
        <v>157</v>
      </c>
      <c r="O618" t="s">
        <v>158</v>
      </c>
      <c r="P618" t="str">
        <f>VLOOKUP('intouch变量（离散）'!$A618,基本表格!$G:$Q,3,FALSE)</f>
        <v>DB1101,X351.0</v>
      </c>
      <c r="Q618" t="str">
        <f>VLOOKUP('intouch变量（离散）'!$A618,基本表格!$G:$Q,10,FALSE)</f>
        <v>Yes</v>
      </c>
      <c r="R618" t="str">
        <f t="shared" si="60"/>
        <v>DB1101,X351.0 1#刨片机主电机轴承温度传感器  下下限报警</v>
      </c>
      <c r="S618">
        <v>0</v>
      </c>
      <c r="T618">
        <v>0</v>
      </c>
    </row>
    <row r="619" spans="1:20">
      <c r="A619" t="s">
        <v>775</v>
      </c>
      <c r="B619" s="11" t="str">
        <f t="shared" si="59"/>
        <v>CHP1</v>
      </c>
      <c r="C619" s="11" t="str">
        <f>VLOOKUP('intouch变量（离散）'!$A619,基本表格!$G:$Q,2,FALSE)</f>
        <v>1#刨片机主电机轴承温度传感器  极限报警</v>
      </c>
      <c r="D619" t="s">
        <v>154</v>
      </c>
      <c r="E619" t="str">
        <f t="shared" si="55"/>
        <v>No</v>
      </c>
      <c r="F619" t="str">
        <f t="shared" si="56"/>
        <v>0</v>
      </c>
      <c r="G619" t="s">
        <v>154</v>
      </c>
      <c r="H619" t="s">
        <v>155</v>
      </c>
      <c r="I619" t="str">
        <f t="shared" si="57"/>
        <v/>
      </c>
      <c r="J619" t="str">
        <f t="shared" si="58"/>
        <v/>
      </c>
      <c r="K619" t="str">
        <f>VLOOKUP('intouch变量（离散）'!$A619,基本表格!$G:$Q,9,FALSE)</f>
        <v>On</v>
      </c>
      <c r="L619">
        <v>1</v>
      </c>
      <c r="M619" t="s">
        <v>156</v>
      </c>
      <c r="N619" t="s">
        <v>157</v>
      </c>
      <c r="O619" t="s">
        <v>158</v>
      </c>
      <c r="P619" t="str">
        <f>VLOOKUP('intouch变量（离散）'!$A619,基本表格!$G:$Q,3,FALSE)</f>
        <v>DB1101,X351.1</v>
      </c>
      <c r="Q619" t="str">
        <f>VLOOKUP('intouch变量（离散）'!$A619,基本表格!$G:$Q,10,FALSE)</f>
        <v>Yes</v>
      </c>
      <c r="R619" t="str">
        <f t="shared" si="60"/>
        <v>DB1101,X351.1 1#刨片机主电机轴承温度传感器  极限报警</v>
      </c>
      <c r="S619">
        <v>0</v>
      </c>
      <c r="T619">
        <v>0</v>
      </c>
    </row>
    <row r="620" spans="1:20">
      <c r="A620" t="s">
        <v>776</v>
      </c>
      <c r="B620" s="11" t="str">
        <f t="shared" si="59"/>
        <v>CHP1</v>
      </c>
      <c r="C620" s="11" t="str">
        <f>VLOOKUP('intouch变量（离散）'!$A620,基本表格!$G:$Q,2,FALSE)</f>
        <v>1#刨片机主电机轴承温度传感器  传感器断线报警</v>
      </c>
      <c r="D620" t="s">
        <v>154</v>
      </c>
      <c r="E620" t="str">
        <f t="shared" si="55"/>
        <v>No</v>
      </c>
      <c r="F620" t="str">
        <f t="shared" si="56"/>
        <v>0</v>
      </c>
      <c r="G620" t="s">
        <v>154</v>
      </c>
      <c r="H620" t="s">
        <v>155</v>
      </c>
      <c r="I620" t="str">
        <f t="shared" si="57"/>
        <v/>
      </c>
      <c r="J620" t="str">
        <f t="shared" si="58"/>
        <v/>
      </c>
      <c r="K620" t="str">
        <f>VLOOKUP('intouch变量（离散）'!$A620,基本表格!$G:$Q,9,FALSE)</f>
        <v>On</v>
      </c>
      <c r="L620">
        <v>1</v>
      </c>
      <c r="M620" t="s">
        <v>156</v>
      </c>
      <c r="N620" t="s">
        <v>157</v>
      </c>
      <c r="O620" t="s">
        <v>158</v>
      </c>
      <c r="P620" t="str">
        <f>VLOOKUP('intouch变量（离散）'!$A620,基本表格!$G:$Q,3,FALSE)</f>
        <v>DB1101,X351.2</v>
      </c>
      <c r="Q620" t="str">
        <f>VLOOKUP('intouch变量（离散）'!$A620,基本表格!$G:$Q,10,FALSE)</f>
        <v>Yes</v>
      </c>
      <c r="R620" t="str">
        <f t="shared" si="60"/>
        <v>DB1101,X351.2 1#刨片机主电机轴承温度传感器  传感器断线报警</v>
      </c>
      <c r="S620">
        <v>0</v>
      </c>
      <c r="T620">
        <v>0</v>
      </c>
    </row>
    <row r="621" spans="1:20">
      <c r="A621" t="s">
        <v>777</v>
      </c>
      <c r="B621" s="11" t="str">
        <f t="shared" si="59"/>
        <v>CHP1</v>
      </c>
      <c r="C621" s="11" t="str">
        <f>VLOOKUP('intouch变量（离散）'!$A621,基本表格!$G:$Q,2,FALSE)</f>
        <v>1#刨片机刀环电磁阀(刀环缩回与顶出)  使能</v>
      </c>
      <c r="D621" t="s">
        <v>154</v>
      </c>
      <c r="E621" t="str">
        <f t="shared" si="55"/>
        <v>No</v>
      </c>
      <c r="F621" t="str">
        <f t="shared" si="56"/>
        <v>0</v>
      </c>
      <c r="G621" t="s">
        <v>154</v>
      </c>
      <c r="H621" t="s">
        <v>155</v>
      </c>
      <c r="I621" t="str">
        <f t="shared" si="57"/>
        <v/>
      </c>
      <c r="J621" t="str">
        <f t="shared" si="58"/>
        <v/>
      </c>
      <c r="K621" t="str">
        <f>VLOOKUP('intouch变量（离散）'!$A621,基本表格!$G:$Q,9,FALSE)</f>
        <v>None</v>
      </c>
      <c r="L621">
        <v>1</v>
      </c>
      <c r="M621" t="s">
        <v>156</v>
      </c>
      <c r="N621" t="s">
        <v>157</v>
      </c>
      <c r="O621" t="s">
        <v>158</v>
      </c>
      <c r="P621" t="str">
        <f>VLOOKUP('intouch变量（离散）'!$A621,基本表格!$G:$Q,3,FALSE)</f>
        <v>DB1102,X0.0</v>
      </c>
      <c r="Q621" t="str">
        <f>VLOOKUP('intouch变量（离散）'!$A621,基本表格!$G:$Q,10,FALSE)</f>
        <v>No</v>
      </c>
      <c r="R621" t="str">
        <f t="shared" si="60"/>
        <v>DB1102,X0.0 1#刨片机刀环电磁阀(刀环缩回与顶出)  使能</v>
      </c>
      <c r="S621">
        <v>0</v>
      </c>
      <c r="T621">
        <v>0</v>
      </c>
    </row>
    <row r="622" spans="1:20">
      <c r="A622" t="s">
        <v>778</v>
      </c>
      <c r="B622" s="11" t="str">
        <f t="shared" si="59"/>
        <v>CHP1</v>
      </c>
      <c r="C622" s="11" t="str">
        <f>VLOOKUP('intouch变量（离散）'!$A622,基本表格!$G:$Q,2,FALSE)</f>
        <v>1#刨片机刀环电磁阀(刀环缩回与顶出)  手自动状态</v>
      </c>
      <c r="D622" t="s">
        <v>154</v>
      </c>
      <c r="E622" t="str">
        <f t="shared" si="55"/>
        <v>No</v>
      </c>
      <c r="F622" t="str">
        <f t="shared" si="56"/>
        <v>0</v>
      </c>
      <c r="G622" t="s">
        <v>154</v>
      </c>
      <c r="H622" t="s">
        <v>155</v>
      </c>
      <c r="I622" t="str">
        <f t="shared" si="57"/>
        <v/>
      </c>
      <c r="J622" t="str">
        <f t="shared" si="58"/>
        <v/>
      </c>
      <c r="K622" t="str">
        <f>VLOOKUP('intouch变量（离散）'!$A622,基本表格!$G:$Q,9,FALSE)</f>
        <v>None</v>
      </c>
      <c r="L622">
        <v>1</v>
      </c>
      <c r="M622" t="s">
        <v>156</v>
      </c>
      <c r="N622" t="s">
        <v>157</v>
      </c>
      <c r="O622" t="s">
        <v>158</v>
      </c>
      <c r="P622" t="str">
        <f>VLOOKUP('intouch变量（离散）'!$A622,基本表格!$G:$Q,3,FALSE)</f>
        <v>DB1102,X0.3</v>
      </c>
      <c r="Q622" t="str">
        <f>VLOOKUP('intouch变量（离散）'!$A622,基本表格!$G:$Q,10,FALSE)</f>
        <v>Yes</v>
      </c>
      <c r="R622" t="str">
        <f t="shared" si="60"/>
        <v>DB1102,X0.3 1#刨片机刀环电磁阀(刀环缩回与顶出)  手自动状态</v>
      </c>
      <c r="S622">
        <v>0</v>
      </c>
      <c r="T622">
        <v>0</v>
      </c>
    </row>
    <row r="623" spans="1:20">
      <c r="A623" t="s">
        <v>779</v>
      </c>
      <c r="B623" s="11" t="str">
        <f t="shared" si="59"/>
        <v>CHP1</v>
      </c>
      <c r="C623" s="11" t="str">
        <f>VLOOKUP('intouch变量（离散）'!$A623,基本表格!$G:$Q,2,FALSE)</f>
        <v>1#刨片机刀环电磁阀(刀环缩回与顶出)  开启</v>
      </c>
      <c r="D623" t="s">
        <v>154</v>
      </c>
      <c r="E623" t="str">
        <f t="shared" si="55"/>
        <v>No</v>
      </c>
      <c r="F623" t="str">
        <f t="shared" si="56"/>
        <v>0</v>
      </c>
      <c r="G623" t="s">
        <v>154</v>
      </c>
      <c r="H623" t="s">
        <v>155</v>
      </c>
      <c r="I623" t="str">
        <f t="shared" si="57"/>
        <v/>
      </c>
      <c r="J623" t="str">
        <f t="shared" si="58"/>
        <v/>
      </c>
      <c r="K623" t="str">
        <f>VLOOKUP('intouch变量（离散）'!$A623,基本表格!$G:$Q,9,FALSE)</f>
        <v>None</v>
      </c>
      <c r="L623">
        <v>1</v>
      </c>
      <c r="M623" t="s">
        <v>156</v>
      </c>
      <c r="N623" t="s">
        <v>157</v>
      </c>
      <c r="O623" t="s">
        <v>158</v>
      </c>
      <c r="P623" t="str">
        <f>VLOOKUP('intouch变量（离散）'!$A623,基本表格!$G:$Q,3,FALSE)</f>
        <v>DB1102,X0.6</v>
      </c>
      <c r="Q623" t="str">
        <f>VLOOKUP('intouch变量（离散）'!$A623,基本表格!$G:$Q,10,FALSE)</f>
        <v>No</v>
      </c>
      <c r="R623" t="str">
        <f t="shared" si="60"/>
        <v>DB1102,X0.6 1#刨片机刀环电磁阀(刀环缩回与顶出)  开启</v>
      </c>
      <c r="S623">
        <v>0</v>
      </c>
      <c r="T623">
        <v>0</v>
      </c>
    </row>
    <row r="624" spans="1:20">
      <c r="A624" t="s">
        <v>780</v>
      </c>
      <c r="B624" s="11" t="str">
        <f t="shared" si="59"/>
        <v>CHP1</v>
      </c>
      <c r="C624" s="11" t="str">
        <f>VLOOKUP('intouch变量（离散）'!$A624,基本表格!$G:$Q,2,FALSE)</f>
        <v>1#刨片机刀环电磁阀(刀环缩回与顶出)  关闭</v>
      </c>
      <c r="D624" t="s">
        <v>154</v>
      </c>
      <c r="E624" t="str">
        <f t="shared" si="55"/>
        <v>No</v>
      </c>
      <c r="F624" t="str">
        <f t="shared" si="56"/>
        <v>0</v>
      </c>
      <c r="G624" t="s">
        <v>154</v>
      </c>
      <c r="H624" t="s">
        <v>155</v>
      </c>
      <c r="I624" t="str">
        <f t="shared" si="57"/>
        <v/>
      </c>
      <c r="J624" t="str">
        <f t="shared" si="58"/>
        <v/>
      </c>
      <c r="K624" t="str">
        <f>VLOOKUP('intouch变量（离散）'!$A624,基本表格!$G:$Q,9,FALSE)</f>
        <v>None</v>
      </c>
      <c r="L624">
        <v>1</v>
      </c>
      <c r="M624" t="s">
        <v>156</v>
      </c>
      <c r="N624" t="s">
        <v>157</v>
      </c>
      <c r="O624" t="s">
        <v>158</v>
      </c>
      <c r="P624" t="str">
        <f>VLOOKUP('intouch变量（离散）'!$A624,基本表格!$G:$Q,3,FALSE)</f>
        <v>DB1102,X0.7</v>
      </c>
      <c r="Q624" t="str">
        <f>VLOOKUP('intouch变量（离散）'!$A624,基本表格!$G:$Q,10,FALSE)</f>
        <v>No</v>
      </c>
      <c r="R624" t="str">
        <f t="shared" si="60"/>
        <v>DB1102,X0.7 1#刨片机刀环电磁阀(刀环缩回与顶出)  关闭</v>
      </c>
      <c r="S624">
        <v>0</v>
      </c>
      <c r="T624">
        <v>0</v>
      </c>
    </row>
    <row r="625" spans="1:20">
      <c r="A625" t="s">
        <v>781</v>
      </c>
      <c r="B625" s="11" t="str">
        <f t="shared" si="59"/>
        <v>CHP1</v>
      </c>
      <c r="C625" s="11" t="str">
        <f>VLOOKUP('intouch变量（离散）'!$A625,基本表格!$G:$Q,2,FALSE)</f>
        <v>1#刨片机刀环电磁阀(刀环缩回与顶出)  状态</v>
      </c>
      <c r="D625" t="s">
        <v>154</v>
      </c>
      <c r="E625" t="str">
        <f t="shared" si="55"/>
        <v>No</v>
      </c>
      <c r="F625" t="str">
        <f t="shared" si="56"/>
        <v>0</v>
      </c>
      <c r="G625" t="s">
        <v>154</v>
      </c>
      <c r="H625" t="s">
        <v>155</v>
      </c>
      <c r="I625" t="str">
        <f t="shared" si="57"/>
        <v/>
      </c>
      <c r="J625" t="str">
        <f t="shared" si="58"/>
        <v/>
      </c>
      <c r="K625" t="str">
        <f>VLOOKUP('intouch变量（离散）'!$A625,基本表格!$G:$Q,9,FALSE)</f>
        <v>None</v>
      </c>
      <c r="L625">
        <v>1</v>
      </c>
      <c r="M625" t="s">
        <v>156</v>
      </c>
      <c r="N625" t="s">
        <v>157</v>
      </c>
      <c r="O625" t="s">
        <v>158</v>
      </c>
      <c r="P625" t="str">
        <f>VLOOKUP('intouch变量（离散）'!$A625,基本表格!$G:$Q,3,FALSE)</f>
        <v>DB1102,X1.0</v>
      </c>
      <c r="Q625" t="str">
        <f>VLOOKUP('intouch变量（离散）'!$A625,基本表格!$G:$Q,10,FALSE)</f>
        <v>Yes</v>
      </c>
      <c r="R625" t="str">
        <f t="shared" si="60"/>
        <v>DB1102,X1.0 1#刨片机刀环电磁阀(刀环缩回与顶出)  状态</v>
      </c>
      <c r="S625">
        <v>0</v>
      </c>
      <c r="T625">
        <v>0</v>
      </c>
    </row>
    <row r="626" spans="1:20">
      <c r="A626" t="s">
        <v>782</v>
      </c>
      <c r="B626" s="11" t="str">
        <f t="shared" si="59"/>
        <v>CHP1</v>
      </c>
      <c r="C626" s="11" t="str">
        <f>VLOOKUP('intouch变量（离散）'!$A626,基本表格!$G:$Q,2,FALSE)</f>
        <v>1#刨片机刀环电磁阀(刀环缩回与顶出)  开启到位_状态</v>
      </c>
      <c r="D626" t="s">
        <v>154</v>
      </c>
      <c r="E626" t="str">
        <f t="shared" si="55"/>
        <v>No</v>
      </c>
      <c r="F626" t="str">
        <f t="shared" si="56"/>
        <v>0</v>
      </c>
      <c r="G626" t="s">
        <v>154</v>
      </c>
      <c r="H626" t="s">
        <v>155</v>
      </c>
      <c r="I626" t="str">
        <f t="shared" si="57"/>
        <v/>
      </c>
      <c r="J626" t="str">
        <f t="shared" si="58"/>
        <v/>
      </c>
      <c r="K626" t="str">
        <f>VLOOKUP('intouch变量（离散）'!$A626,基本表格!$G:$Q,9,FALSE)</f>
        <v>None</v>
      </c>
      <c r="L626">
        <v>1</v>
      </c>
      <c r="M626" t="s">
        <v>156</v>
      </c>
      <c r="N626" t="s">
        <v>157</v>
      </c>
      <c r="O626" t="s">
        <v>158</v>
      </c>
      <c r="P626" t="str">
        <f>VLOOKUP('intouch变量（离散）'!$A626,基本表格!$G:$Q,3,FALSE)</f>
        <v>DB1102,X1.1</v>
      </c>
      <c r="Q626" t="str">
        <f>VLOOKUP('intouch变量（离散）'!$A626,基本表格!$G:$Q,10,FALSE)</f>
        <v>Yes</v>
      </c>
      <c r="R626" t="str">
        <f t="shared" si="60"/>
        <v>DB1102,X1.1 1#刨片机刀环电磁阀(刀环缩回与顶出)  开启到位_状态</v>
      </c>
      <c r="S626">
        <v>0</v>
      </c>
      <c r="T626">
        <v>0</v>
      </c>
    </row>
    <row r="627" spans="1:20">
      <c r="A627" t="s">
        <v>783</v>
      </c>
      <c r="B627" s="11" t="str">
        <f t="shared" si="59"/>
        <v>CHP1</v>
      </c>
      <c r="C627" s="11" t="str">
        <f>VLOOKUP('intouch变量（离散）'!$A627,基本表格!$G:$Q,2,FALSE)</f>
        <v>1#刨片机刀环电磁阀(刀环缩回与顶出)  关闭到位_状态</v>
      </c>
      <c r="D627" t="s">
        <v>154</v>
      </c>
      <c r="E627" t="str">
        <f t="shared" si="55"/>
        <v>No</v>
      </c>
      <c r="F627" t="str">
        <f t="shared" si="56"/>
        <v>0</v>
      </c>
      <c r="G627" t="s">
        <v>154</v>
      </c>
      <c r="H627" t="s">
        <v>155</v>
      </c>
      <c r="I627" t="str">
        <f t="shared" si="57"/>
        <v/>
      </c>
      <c r="J627" t="str">
        <f t="shared" si="58"/>
        <v/>
      </c>
      <c r="K627" t="str">
        <f>VLOOKUP('intouch变量（离散）'!$A627,基本表格!$G:$Q,9,FALSE)</f>
        <v>None</v>
      </c>
      <c r="L627">
        <v>1</v>
      </c>
      <c r="M627" t="s">
        <v>156</v>
      </c>
      <c r="N627" t="s">
        <v>157</v>
      </c>
      <c r="O627" t="s">
        <v>158</v>
      </c>
      <c r="P627" t="str">
        <f>VLOOKUP('intouch变量（离散）'!$A627,基本表格!$G:$Q,3,FALSE)</f>
        <v>DB1102,X1.2</v>
      </c>
      <c r="Q627" t="str">
        <f>VLOOKUP('intouch变量（离散）'!$A627,基本表格!$G:$Q,10,FALSE)</f>
        <v>Yes</v>
      </c>
      <c r="R627" t="str">
        <f t="shared" si="60"/>
        <v>DB1102,X1.2 1#刨片机刀环电磁阀(刀环缩回与顶出)  关闭到位_状态</v>
      </c>
      <c r="S627">
        <v>0</v>
      </c>
      <c r="T627">
        <v>0</v>
      </c>
    </row>
    <row r="628" spans="1:20">
      <c r="A628" t="s">
        <v>784</v>
      </c>
      <c r="B628" s="11" t="str">
        <f t="shared" si="59"/>
        <v>CHP1</v>
      </c>
      <c r="C628" s="11" t="str">
        <f>VLOOKUP('intouch变量（离散）'!$A628,基本表格!$G:$Q,2,FALSE)</f>
        <v>1#刨片机刀环电磁阀(刀环缩回与顶出)  开启未到位报警</v>
      </c>
      <c r="D628" t="s">
        <v>154</v>
      </c>
      <c r="E628" t="str">
        <f t="shared" si="55"/>
        <v>No</v>
      </c>
      <c r="F628" t="str">
        <f t="shared" si="56"/>
        <v>0</v>
      </c>
      <c r="G628" t="s">
        <v>154</v>
      </c>
      <c r="H628" t="s">
        <v>155</v>
      </c>
      <c r="I628" t="str">
        <f t="shared" si="57"/>
        <v/>
      </c>
      <c r="J628" t="str">
        <f t="shared" si="58"/>
        <v/>
      </c>
      <c r="K628" t="str">
        <f>VLOOKUP('intouch变量（离散）'!$A628,基本表格!$G:$Q,9,FALSE)</f>
        <v>On</v>
      </c>
      <c r="L628">
        <v>1</v>
      </c>
      <c r="M628" t="s">
        <v>156</v>
      </c>
      <c r="N628" t="s">
        <v>157</v>
      </c>
      <c r="O628" t="s">
        <v>158</v>
      </c>
      <c r="P628" t="str">
        <f>VLOOKUP('intouch变量（离散）'!$A628,基本表格!$G:$Q,3,FALSE)</f>
        <v>DB1102,X1.5</v>
      </c>
      <c r="Q628" t="str">
        <f>VLOOKUP('intouch变量（离散）'!$A628,基本表格!$G:$Q,10,FALSE)</f>
        <v>Yes</v>
      </c>
      <c r="R628" t="str">
        <f t="shared" si="60"/>
        <v>DB1102,X1.5 1#刨片机刀环电磁阀(刀环缩回与顶出)  开启未到位报警</v>
      </c>
      <c r="S628">
        <v>0</v>
      </c>
      <c r="T628">
        <v>0</v>
      </c>
    </row>
    <row r="629" spans="1:20">
      <c r="A629" t="s">
        <v>785</v>
      </c>
      <c r="B629" s="11" t="str">
        <f t="shared" si="59"/>
        <v>CHP1</v>
      </c>
      <c r="C629" s="11" t="str">
        <f>VLOOKUP('intouch变量（离散）'!$A629,基本表格!$G:$Q,2,FALSE)</f>
        <v>1#刨片机刀环电磁阀(刀环缩回与顶出)  关闭未到位报警</v>
      </c>
      <c r="D629" t="s">
        <v>154</v>
      </c>
      <c r="E629" t="str">
        <f t="shared" si="55"/>
        <v>No</v>
      </c>
      <c r="F629" t="str">
        <f t="shared" si="56"/>
        <v>0</v>
      </c>
      <c r="G629" t="s">
        <v>154</v>
      </c>
      <c r="H629" t="s">
        <v>155</v>
      </c>
      <c r="I629" t="str">
        <f t="shared" si="57"/>
        <v/>
      </c>
      <c r="J629" t="str">
        <f t="shared" si="58"/>
        <v/>
      </c>
      <c r="K629" t="str">
        <f>VLOOKUP('intouch变量（离散）'!$A629,基本表格!$G:$Q,9,FALSE)</f>
        <v>On</v>
      </c>
      <c r="L629">
        <v>1</v>
      </c>
      <c r="M629" t="s">
        <v>156</v>
      </c>
      <c r="N629" t="s">
        <v>157</v>
      </c>
      <c r="O629" t="s">
        <v>158</v>
      </c>
      <c r="P629" t="str">
        <f>VLOOKUP('intouch变量（离散）'!$A629,基本表格!$G:$Q,3,FALSE)</f>
        <v>DB1102,X1.6</v>
      </c>
      <c r="Q629" t="str">
        <f>VLOOKUP('intouch变量（离散）'!$A629,基本表格!$G:$Q,10,FALSE)</f>
        <v>Yes</v>
      </c>
      <c r="R629" t="str">
        <f t="shared" si="60"/>
        <v>DB1102,X1.6 1#刨片机刀环电磁阀(刀环缩回与顶出)  关闭未到位报警</v>
      </c>
      <c r="S629">
        <v>0</v>
      </c>
      <c r="T629">
        <v>0</v>
      </c>
    </row>
    <row r="630" spans="1:20">
      <c r="A630" t="s">
        <v>786</v>
      </c>
      <c r="B630" s="11" t="str">
        <f t="shared" si="59"/>
        <v>CHP1</v>
      </c>
      <c r="C630" s="11" t="str">
        <f>VLOOKUP('intouch变量（离散）'!$A630,基本表格!$G:$Q,2,FALSE)</f>
        <v>1#刨片机刹车电磁阀  使能</v>
      </c>
      <c r="D630" t="s">
        <v>154</v>
      </c>
      <c r="E630" t="str">
        <f t="shared" si="55"/>
        <v>No</v>
      </c>
      <c r="F630" t="str">
        <f t="shared" si="56"/>
        <v>0</v>
      </c>
      <c r="G630" t="s">
        <v>154</v>
      </c>
      <c r="H630" t="s">
        <v>155</v>
      </c>
      <c r="I630" t="str">
        <f t="shared" si="57"/>
        <v/>
      </c>
      <c r="J630" t="str">
        <f t="shared" si="58"/>
        <v/>
      </c>
      <c r="K630" t="str">
        <f>VLOOKUP('intouch变量（离散）'!$A630,基本表格!$G:$Q,9,FALSE)</f>
        <v>None</v>
      </c>
      <c r="L630">
        <v>1</v>
      </c>
      <c r="M630" t="s">
        <v>156</v>
      </c>
      <c r="N630" t="s">
        <v>157</v>
      </c>
      <c r="O630" t="s">
        <v>158</v>
      </c>
      <c r="P630" t="str">
        <f>VLOOKUP('intouch变量（离散）'!$A630,基本表格!$G:$Q,3,FALSE)</f>
        <v>DB1102,X10.0</v>
      </c>
      <c r="Q630" t="str">
        <f>VLOOKUP('intouch变量（离散）'!$A630,基本表格!$G:$Q,10,FALSE)</f>
        <v>No</v>
      </c>
      <c r="R630" t="str">
        <f t="shared" si="60"/>
        <v>DB1102,X10.0 1#刨片机刹车电磁阀  使能</v>
      </c>
      <c r="S630">
        <v>0</v>
      </c>
      <c r="T630">
        <v>0</v>
      </c>
    </row>
    <row r="631" spans="1:20">
      <c r="A631" t="s">
        <v>787</v>
      </c>
      <c r="B631" s="11" t="str">
        <f t="shared" si="59"/>
        <v>CHP1</v>
      </c>
      <c r="C631" s="11" t="str">
        <f>VLOOKUP('intouch变量（离散）'!$A631,基本表格!$G:$Q,2,FALSE)</f>
        <v>1#刨片机刹车电磁阀  手自动状态</v>
      </c>
      <c r="D631" t="s">
        <v>154</v>
      </c>
      <c r="E631" t="str">
        <f t="shared" si="55"/>
        <v>No</v>
      </c>
      <c r="F631" t="str">
        <f t="shared" si="56"/>
        <v>0</v>
      </c>
      <c r="G631" t="s">
        <v>154</v>
      </c>
      <c r="H631" t="s">
        <v>155</v>
      </c>
      <c r="I631" t="str">
        <f t="shared" si="57"/>
        <v/>
      </c>
      <c r="J631" t="str">
        <f t="shared" si="58"/>
        <v/>
      </c>
      <c r="K631" t="str">
        <f>VLOOKUP('intouch变量（离散）'!$A631,基本表格!$G:$Q,9,FALSE)</f>
        <v>None</v>
      </c>
      <c r="L631">
        <v>1</v>
      </c>
      <c r="M631" t="s">
        <v>156</v>
      </c>
      <c r="N631" t="s">
        <v>157</v>
      </c>
      <c r="O631" t="s">
        <v>158</v>
      </c>
      <c r="P631" t="str">
        <f>VLOOKUP('intouch变量（离散）'!$A631,基本表格!$G:$Q,3,FALSE)</f>
        <v>DB1102,X10.3</v>
      </c>
      <c r="Q631" t="str">
        <f>VLOOKUP('intouch变量（离散）'!$A631,基本表格!$G:$Q,10,FALSE)</f>
        <v>Yes</v>
      </c>
      <c r="R631" t="str">
        <f t="shared" si="60"/>
        <v>DB1102,X10.3 1#刨片机刹车电磁阀  手自动状态</v>
      </c>
      <c r="S631">
        <v>0</v>
      </c>
      <c r="T631">
        <v>0</v>
      </c>
    </row>
    <row r="632" spans="1:20">
      <c r="A632" t="s">
        <v>788</v>
      </c>
      <c r="B632" s="11" t="str">
        <f t="shared" si="59"/>
        <v>CHP1</v>
      </c>
      <c r="C632" s="11" t="str">
        <f>VLOOKUP('intouch变量（离散）'!$A632,基本表格!$G:$Q,2,FALSE)</f>
        <v>1#刨片机刹车电磁阀  开启</v>
      </c>
      <c r="D632" t="s">
        <v>154</v>
      </c>
      <c r="E632" t="str">
        <f t="shared" si="55"/>
        <v>No</v>
      </c>
      <c r="F632" t="str">
        <f t="shared" si="56"/>
        <v>0</v>
      </c>
      <c r="G632" t="s">
        <v>154</v>
      </c>
      <c r="H632" t="s">
        <v>155</v>
      </c>
      <c r="I632" t="str">
        <f t="shared" si="57"/>
        <v/>
      </c>
      <c r="J632" t="str">
        <f t="shared" si="58"/>
        <v/>
      </c>
      <c r="K632" t="str">
        <f>VLOOKUP('intouch变量（离散）'!$A632,基本表格!$G:$Q,9,FALSE)</f>
        <v>None</v>
      </c>
      <c r="L632">
        <v>1</v>
      </c>
      <c r="M632" t="s">
        <v>156</v>
      </c>
      <c r="N632" t="s">
        <v>157</v>
      </c>
      <c r="O632" t="s">
        <v>158</v>
      </c>
      <c r="P632" t="str">
        <f>VLOOKUP('intouch变量（离散）'!$A632,基本表格!$G:$Q,3,FALSE)</f>
        <v>DB1102,X10.6</v>
      </c>
      <c r="Q632" t="str">
        <f>VLOOKUP('intouch变量（离散）'!$A632,基本表格!$G:$Q,10,FALSE)</f>
        <v>No</v>
      </c>
      <c r="R632" t="str">
        <f t="shared" si="60"/>
        <v>DB1102,X10.6 1#刨片机刹车电磁阀  开启</v>
      </c>
      <c r="S632">
        <v>0</v>
      </c>
      <c r="T632">
        <v>0</v>
      </c>
    </row>
    <row r="633" spans="1:20">
      <c r="A633" t="s">
        <v>789</v>
      </c>
      <c r="B633" s="11" t="str">
        <f t="shared" si="59"/>
        <v>CHP1</v>
      </c>
      <c r="C633" s="11" t="str">
        <f>VLOOKUP('intouch变量（离散）'!$A633,基本表格!$G:$Q,2,FALSE)</f>
        <v>1#刨片机刹车电磁阀  关闭</v>
      </c>
      <c r="D633" t="s">
        <v>154</v>
      </c>
      <c r="E633" t="str">
        <f t="shared" si="55"/>
        <v>No</v>
      </c>
      <c r="F633" t="str">
        <f t="shared" si="56"/>
        <v>0</v>
      </c>
      <c r="G633" t="s">
        <v>154</v>
      </c>
      <c r="H633" t="s">
        <v>155</v>
      </c>
      <c r="I633" t="str">
        <f t="shared" si="57"/>
        <v/>
      </c>
      <c r="J633" t="str">
        <f t="shared" si="58"/>
        <v/>
      </c>
      <c r="K633" t="str">
        <f>VLOOKUP('intouch变量（离散）'!$A633,基本表格!$G:$Q,9,FALSE)</f>
        <v>None</v>
      </c>
      <c r="L633">
        <v>1</v>
      </c>
      <c r="M633" t="s">
        <v>156</v>
      </c>
      <c r="N633" t="s">
        <v>157</v>
      </c>
      <c r="O633" t="s">
        <v>158</v>
      </c>
      <c r="P633" t="str">
        <f>VLOOKUP('intouch变量（离散）'!$A633,基本表格!$G:$Q,3,FALSE)</f>
        <v>DB1102,X10.7</v>
      </c>
      <c r="Q633" t="str">
        <f>VLOOKUP('intouch变量（离散）'!$A633,基本表格!$G:$Q,10,FALSE)</f>
        <v>No</v>
      </c>
      <c r="R633" t="str">
        <f t="shared" si="60"/>
        <v>DB1102,X10.7 1#刨片机刹车电磁阀  关闭</v>
      </c>
      <c r="S633">
        <v>0</v>
      </c>
      <c r="T633">
        <v>0</v>
      </c>
    </row>
    <row r="634" spans="1:20">
      <c r="A634" t="s">
        <v>790</v>
      </c>
      <c r="B634" s="11" t="str">
        <f t="shared" si="59"/>
        <v>CHP1</v>
      </c>
      <c r="C634" s="11" t="str">
        <f>VLOOKUP('intouch变量（离散）'!$A634,基本表格!$G:$Q,2,FALSE)</f>
        <v>1#刨片机刹车电磁阀  状态</v>
      </c>
      <c r="D634" t="s">
        <v>154</v>
      </c>
      <c r="E634" t="str">
        <f t="shared" si="55"/>
        <v>No</v>
      </c>
      <c r="F634" t="str">
        <f t="shared" si="56"/>
        <v>0</v>
      </c>
      <c r="G634" t="s">
        <v>154</v>
      </c>
      <c r="H634" t="s">
        <v>155</v>
      </c>
      <c r="I634" t="str">
        <f t="shared" si="57"/>
        <v/>
      </c>
      <c r="J634" t="str">
        <f t="shared" si="58"/>
        <v/>
      </c>
      <c r="K634" t="str">
        <f>VLOOKUP('intouch变量（离散）'!$A634,基本表格!$G:$Q,9,FALSE)</f>
        <v>None</v>
      </c>
      <c r="L634">
        <v>1</v>
      </c>
      <c r="M634" t="s">
        <v>156</v>
      </c>
      <c r="N634" t="s">
        <v>157</v>
      </c>
      <c r="O634" t="s">
        <v>158</v>
      </c>
      <c r="P634" t="str">
        <f>VLOOKUP('intouch变量（离散）'!$A634,基本表格!$G:$Q,3,FALSE)</f>
        <v>DB1102,X11.0</v>
      </c>
      <c r="Q634" t="str">
        <f>VLOOKUP('intouch变量（离散）'!$A634,基本表格!$G:$Q,10,FALSE)</f>
        <v>Yes</v>
      </c>
      <c r="R634" t="str">
        <f t="shared" si="60"/>
        <v>DB1102,X11.0 1#刨片机刹车电磁阀  状态</v>
      </c>
      <c r="S634">
        <v>0</v>
      </c>
      <c r="T634">
        <v>0</v>
      </c>
    </row>
    <row r="635" spans="1:20">
      <c r="A635" t="s">
        <v>791</v>
      </c>
      <c r="B635" s="11" t="str">
        <f t="shared" si="59"/>
        <v>CHP1</v>
      </c>
      <c r="C635" s="11" t="str">
        <f>VLOOKUP('intouch变量（离散）'!$A635,基本表格!$G:$Q,2,FALSE)</f>
        <v>1#刨片机刹车电磁阀  开启到位_状态</v>
      </c>
      <c r="D635" t="s">
        <v>154</v>
      </c>
      <c r="E635" t="str">
        <f t="shared" si="55"/>
        <v>No</v>
      </c>
      <c r="F635" t="str">
        <f t="shared" si="56"/>
        <v>0</v>
      </c>
      <c r="G635" t="s">
        <v>154</v>
      </c>
      <c r="H635" t="s">
        <v>155</v>
      </c>
      <c r="I635" t="str">
        <f t="shared" si="57"/>
        <v/>
      </c>
      <c r="J635" t="str">
        <f t="shared" si="58"/>
        <v/>
      </c>
      <c r="K635" t="str">
        <f>VLOOKUP('intouch变量（离散）'!$A635,基本表格!$G:$Q,9,FALSE)</f>
        <v>None</v>
      </c>
      <c r="L635">
        <v>1</v>
      </c>
      <c r="M635" t="s">
        <v>156</v>
      </c>
      <c r="N635" t="s">
        <v>157</v>
      </c>
      <c r="O635" t="s">
        <v>158</v>
      </c>
      <c r="P635" t="str">
        <f>VLOOKUP('intouch变量（离散）'!$A635,基本表格!$G:$Q,3,FALSE)</f>
        <v>DB1102,X11.1</v>
      </c>
      <c r="Q635" t="str">
        <f>VLOOKUP('intouch变量（离散）'!$A635,基本表格!$G:$Q,10,FALSE)</f>
        <v>Yes</v>
      </c>
      <c r="R635" t="str">
        <f t="shared" si="60"/>
        <v>DB1102,X11.1 1#刨片机刹车电磁阀  开启到位_状态</v>
      </c>
      <c r="S635">
        <v>0</v>
      </c>
      <c r="T635">
        <v>0</v>
      </c>
    </row>
    <row r="636" spans="1:20">
      <c r="A636" t="s">
        <v>792</v>
      </c>
      <c r="B636" s="11" t="str">
        <f t="shared" si="59"/>
        <v>CHP1</v>
      </c>
      <c r="C636" s="11" t="str">
        <f>VLOOKUP('intouch变量（离散）'!$A636,基本表格!$G:$Q,2,FALSE)</f>
        <v>1#刨片机刹车电磁阀  关闭到位_状态</v>
      </c>
      <c r="D636" t="s">
        <v>154</v>
      </c>
      <c r="E636" t="str">
        <f t="shared" si="55"/>
        <v>No</v>
      </c>
      <c r="F636" t="str">
        <f t="shared" si="56"/>
        <v>0</v>
      </c>
      <c r="G636" t="s">
        <v>154</v>
      </c>
      <c r="H636" t="s">
        <v>155</v>
      </c>
      <c r="I636" t="str">
        <f t="shared" si="57"/>
        <v/>
      </c>
      <c r="J636" t="str">
        <f t="shared" si="58"/>
        <v/>
      </c>
      <c r="K636" t="str">
        <f>VLOOKUP('intouch变量（离散）'!$A636,基本表格!$G:$Q,9,FALSE)</f>
        <v>None</v>
      </c>
      <c r="L636">
        <v>1</v>
      </c>
      <c r="M636" t="s">
        <v>156</v>
      </c>
      <c r="N636" t="s">
        <v>157</v>
      </c>
      <c r="O636" t="s">
        <v>158</v>
      </c>
      <c r="P636" t="str">
        <f>VLOOKUP('intouch变量（离散）'!$A636,基本表格!$G:$Q,3,FALSE)</f>
        <v>DB1102,X11.2</v>
      </c>
      <c r="Q636" t="str">
        <f>VLOOKUP('intouch变量（离散）'!$A636,基本表格!$G:$Q,10,FALSE)</f>
        <v>Yes</v>
      </c>
      <c r="R636" t="str">
        <f t="shared" si="60"/>
        <v>DB1102,X11.2 1#刨片机刹车电磁阀  关闭到位_状态</v>
      </c>
      <c r="S636">
        <v>0</v>
      </c>
      <c r="T636">
        <v>0</v>
      </c>
    </row>
    <row r="637" spans="1:20">
      <c r="A637" t="s">
        <v>793</v>
      </c>
      <c r="B637" s="11" t="str">
        <f t="shared" si="59"/>
        <v>CHP1</v>
      </c>
      <c r="C637" s="11" t="str">
        <f>VLOOKUP('intouch变量（离散）'!$A637,基本表格!$G:$Q,2,FALSE)</f>
        <v>1#刨片机刹车电磁阀  开启未到位报警</v>
      </c>
      <c r="D637" t="s">
        <v>154</v>
      </c>
      <c r="E637" t="str">
        <f t="shared" si="55"/>
        <v>No</v>
      </c>
      <c r="F637" t="str">
        <f t="shared" si="56"/>
        <v>0</v>
      </c>
      <c r="G637" t="s">
        <v>154</v>
      </c>
      <c r="H637" t="s">
        <v>155</v>
      </c>
      <c r="I637" t="str">
        <f t="shared" si="57"/>
        <v/>
      </c>
      <c r="J637" t="str">
        <f t="shared" si="58"/>
        <v/>
      </c>
      <c r="K637" t="str">
        <f>VLOOKUP('intouch变量（离散）'!$A637,基本表格!$G:$Q,9,FALSE)</f>
        <v>On</v>
      </c>
      <c r="L637">
        <v>1</v>
      </c>
      <c r="M637" t="s">
        <v>156</v>
      </c>
      <c r="N637" t="s">
        <v>157</v>
      </c>
      <c r="O637" t="s">
        <v>158</v>
      </c>
      <c r="P637" t="str">
        <f>VLOOKUP('intouch变量（离散）'!$A637,基本表格!$G:$Q,3,FALSE)</f>
        <v>DB1102,X11.5</v>
      </c>
      <c r="Q637" t="str">
        <f>VLOOKUP('intouch变量（离散）'!$A637,基本表格!$G:$Q,10,FALSE)</f>
        <v>Yes</v>
      </c>
      <c r="R637" t="str">
        <f t="shared" si="60"/>
        <v>DB1102,X11.5 1#刨片机刹车电磁阀  开启未到位报警</v>
      </c>
      <c r="S637">
        <v>0</v>
      </c>
      <c r="T637">
        <v>0</v>
      </c>
    </row>
    <row r="638" spans="1:20">
      <c r="A638" t="s">
        <v>794</v>
      </c>
      <c r="B638" s="11" t="str">
        <f t="shared" si="59"/>
        <v>CHP1</v>
      </c>
      <c r="C638" s="11" t="str">
        <f>VLOOKUP('intouch变量（离散）'!$A638,基本表格!$G:$Q,2,FALSE)</f>
        <v>1#刨片机刹车电磁阀  关闭未到位报警</v>
      </c>
      <c r="D638" t="s">
        <v>154</v>
      </c>
      <c r="E638" t="str">
        <f t="shared" si="55"/>
        <v>No</v>
      </c>
      <c r="F638" t="str">
        <f t="shared" si="56"/>
        <v>0</v>
      </c>
      <c r="G638" t="s">
        <v>154</v>
      </c>
      <c r="H638" t="s">
        <v>155</v>
      </c>
      <c r="I638" t="str">
        <f t="shared" si="57"/>
        <v/>
      </c>
      <c r="J638" t="str">
        <f t="shared" si="58"/>
        <v/>
      </c>
      <c r="K638" t="str">
        <f>VLOOKUP('intouch变量（离散）'!$A638,基本表格!$G:$Q,9,FALSE)</f>
        <v>On</v>
      </c>
      <c r="L638">
        <v>1</v>
      </c>
      <c r="M638" t="s">
        <v>156</v>
      </c>
      <c r="N638" t="s">
        <v>157</v>
      </c>
      <c r="O638" t="s">
        <v>158</v>
      </c>
      <c r="P638" t="str">
        <f>VLOOKUP('intouch变量（离散）'!$A638,基本表格!$G:$Q,3,FALSE)</f>
        <v>DB1102,X11.6</v>
      </c>
      <c r="Q638" t="str">
        <f>VLOOKUP('intouch变量（离散）'!$A638,基本表格!$G:$Q,10,FALSE)</f>
        <v>Yes</v>
      </c>
      <c r="R638" t="str">
        <f t="shared" si="60"/>
        <v>DB1102,X11.6 1#刨片机刹车电磁阀  关闭未到位报警</v>
      </c>
      <c r="S638">
        <v>0</v>
      </c>
      <c r="T638">
        <v>0</v>
      </c>
    </row>
    <row r="639" spans="1:20">
      <c r="A639" t="s">
        <v>795</v>
      </c>
      <c r="B639" s="11" t="str">
        <f t="shared" si="59"/>
        <v>CHP1</v>
      </c>
      <c r="C639" s="11" t="str">
        <f>VLOOKUP('intouch变量（离散）'!$A639,基本表格!$G:$Q,2,FALSE)</f>
        <v>1#刨片机电磁门锁电磁阀  使能</v>
      </c>
      <c r="D639" t="s">
        <v>154</v>
      </c>
      <c r="E639" t="str">
        <f t="shared" si="55"/>
        <v>No</v>
      </c>
      <c r="F639" t="str">
        <f t="shared" si="56"/>
        <v>0</v>
      </c>
      <c r="G639" t="s">
        <v>154</v>
      </c>
      <c r="H639" t="s">
        <v>155</v>
      </c>
      <c r="I639" t="str">
        <f t="shared" si="57"/>
        <v/>
      </c>
      <c r="J639" t="str">
        <f t="shared" si="58"/>
        <v/>
      </c>
      <c r="K639" t="str">
        <f>VLOOKUP('intouch变量（离散）'!$A639,基本表格!$G:$Q,9,FALSE)</f>
        <v>None</v>
      </c>
      <c r="L639">
        <v>1</v>
      </c>
      <c r="M639" t="s">
        <v>156</v>
      </c>
      <c r="N639" t="s">
        <v>157</v>
      </c>
      <c r="O639" t="s">
        <v>158</v>
      </c>
      <c r="P639" t="str">
        <f>VLOOKUP('intouch变量（离散）'!$A639,基本表格!$G:$Q,3,FALSE)</f>
        <v>DB1102,X20.0</v>
      </c>
      <c r="Q639" t="str">
        <f>VLOOKUP('intouch变量（离散）'!$A639,基本表格!$G:$Q,10,FALSE)</f>
        <v>No</v>
      </c>
      <c r="R639" t="str">
        <f t="shared" si="60"/>
        <v>DB1102,X20.0 1#刨片机电磁门锁电磁阀  使能</v>
      </c>
      <c r="S639">
        <v>0</v>
      </c>
      <c r="T639">
        <v>0</v>
      </c>
    </row>
    <row r="640" spans="1:20">
      <c r="A640" t="s">
        <v>796</v>
      </c>
      <c r="B640" s="11" t="str">
        <f t="shared" si="59"/>
        <v>CHP1</v>
      </c>
      <c r="C640" s="11" t="str">
        <f>VLOOKUP('intouch变量（离散）'!$A640,基本表格!$G:$Q,2,FALSE)</f>
        <v>1#刨片机电磁门锁电磁阀  手自动状态</v>
      </c>
      <c r="D640" t="s">
        <v>154</v>
      </c>
      <c r="E640" t="str">
        <f t="shared" si="55"/>
        <v>No</v>
      </c>
      <c r="F640" t="str">
        <f t="shared" si="56"/>
        <v>0</v>
      </c>
      <c r="G640" t="s">
        <v>154</v>
      </c>
      <c r="H640" t="s">
        <v>155</v>
      </c>
      <c r="I640" t="str">
        <f t="shared" si="57"/>
        <v/>
      </c>
      <c r="J640" t="str">
        <f t="shared" si="58"/>
        <v/>
      </c>
      <c r="K640" t="str">
        <f>VLOOKUP('intouch变量（离散）'!$A640,基本表格!$G:$Q,9,FALSE)</f>
        <v>None</v>
      </c>
      <c r="L640">
        <v>1</v>
      </c>
      <c r="M640" t="s">
        <v>156</v>
      </c>
      <c r="N640" t="s">
        <v>157</v>
      </c>
      <c r="O640" t="s">
        <v>158</v>
      </c>
      <c r="P640" t="str">
        <f>VLOOKUP('intouch变量（离散）'!$A640,基本表格!$G:$Q,3,FALSE)</f>
        <v>DB1102,X20.3</v>
      </c>
      <c r="Q640" t="str">
        <f>VLOOKUP('intouch变量（离散）'!$A640,基本表格!$G:$Q,10,FALSE)</f>
        <v>Yes</v>
      </c>
      <c r="R640" t="str">
        <f t="shared" si="60"/>
        <v>DB1102,X20.3 1#刨片机电磁门锁电磁阀  手自动状态</v>
      </c>
      <c r="S640">
        <v>0</v>
      </c>
      <c r="T640">
        <v>0</v>
      </c>
    </row>
    <row r="641" spans="1:20">
      <c r="A641" t="s">
        <v>797</v>
      </c>
      <c r="B641" s="11" t="str">
        <f t="shared" si="59"/>
        <v>CHP1</v>
      </c>
      <c r="C641" s="11" t="str">
        <f>VLOOKUP('intouch变量（离散）'!$A641,基本表格!$G:$Q,2,FALSE)</f>
        <v>1#刨片机电磁门锁电磁阀  开启</v>
      </c>
      <c r="D641" t="s">
        <v>154</v>
      </c>
      <c r="E641" t="str">
        <f t="shared" si="55"/>
        <v>No</v>
      </c>
      <c r="F641" t="str">
        <f t="shared" si="56"/>
        <v>0</v>
      </c>
      <c r="G641" t="s">
        <v>154</v>
      </c>
      <c r="H641" t="s">
        <v>155</v>
      </c>
      <c r="I641" t="str">
        <f t="shared" si="57"/>
        <v/>
      </c>
      <c r="J641" t="str">
        <f t="shared" si="58"/>
        <v/>
      </c>
      <c r="K641" t="str">
        <f>VLOOKUP('intouch变量（离散）'!$A641,基本表格!$G:$Q,9,FALSE)</f>
        <v>None</v>
      </c>
      <c r="L641">
        <v>1</v>
      </c>
      <c r="M641" t="s">
        <v>156</v>
      </c>
      <c r="N641" t="s">
        <v>157</v>
      </c>
      <c r="O641" t="s">
        <v>158</v>
      </c>
      <c r="P641" t="str">
        <f>VLOOKUP('intouch变量（离散）'!$A641,基本表格!$G:$Q,3,FALSE)</f>
        <v>DB1102,X20.6</v>
      </c>
      <c r="Q641" t="str">
        <f>VLOOKUP('intouch变量（离散）'!$A641,基本表格!$G:$Q,10,FALSE)</f>
        <v>No</v>
      </c>
      <c r="R641" t="str">
        <f t="shared" si="60"/>
        <v>DB1102,X20.6 1#刨片机电磁门锁电磁阀  开启</v>
      </c>
      <c r="S641">
        <v>0</v>
      </c>
      <c r="T641">
        <v>0</v>
      </c>
    </row>
    <row r="642" spans="1:20">
      <c r="A642" t="s">
        <v>798</v>
      </c>
      <c r="B642" s="11" t="str">
        <f t="shared" si="59"/>
        <v>CHP1</v>
      </c>
      <c r="C642" s="11" t="str">
        <f>VLOOKUP('intouch变量（离散）'!$A642,基本表格!$G:$Q,2,FALSE)</f>
        <v>1#刨片机电磁门锁电磁阀  关闭</v>
      </c>
      <c r="D642" t="s">
        <v>154</v>
      </c>
      <c r="E642" t="str">
        <f t="shared" si="55"/>
        <v>No</v>
      </c>
      <c r="F642" t="str">
        <f t="shared" si="56"/>
        <v>0</v>
      </c>
      <c r="G642" t="s">
        <v>154</v>
      </c>
      <c r="H642" t="s">
        <v>155</v>
      </c>
      <c r="I642" t="str">
        <f t="shared" si="57"/>
        <v/>
      </c>
      <c r="J642" t="str">
        <f t="shared" si="58"/>
        <v/>
      </c>
      <c r="K642" t="str">
        <f>VLOOKUP('intouch变量（离散）'!$A642,基本表格!$G:$Q,9,FALSE)</f>
        <v>None</v>
      </c>
      <c r="L642">
        <v>1</v>
      </c>
      <c r="M642" t="s">
        <v>156</v>
      </c>
      <c r="N642" t="s">
        <v>157</v>
      </c>
      <c r="O642" t="s">
        <v>158</v>
      </c>
      <c r="P642" t="str">
        <f>VLOOKUP('intouch变量（离散）'!$A642,基本表格!$G:$Q,3,FALSE)</f>
        <v>DB1102,X20.7</v>
      </c>
      <c r="Q642" t="str">
        <f>VLOOKUP('intouch变量（离散）'!$A642,基本表格!$G:$Q,10,FALSE)</f>
        <v>No</v>
      </c>
      <c r="R642" t="str">
        <f t="shared" si="60"/>
        <v>DB1102,X20.7 1#刨片机电磁门锁电磁阀  关闭</v>
      </c>
      <c r="S642">
        <v>0</v>
      </c>
      <c r="T642">
        <v>0</v>
      </c>
    </row>
    <row r="643" spans="1:20">
      <c r="A643" t="s">
        <v>799</v>
      </c>
      <c r="B643" s="11" t="str">
        <f t="shared" si="59"/>
        <v>CHP1</v>
      </c>
      <c r="C643" s="11" t="str">
        <f>VLOOKUP('intouch变量（离散）'!$A643,基本表格!$G:$Q,2,FALSE)</f>
        <v>1#刨片机电磁门锁电磁阀  状态</v>
      </c>
      <c r="D643" t="s">
        <v>154</v>
      </c>
      <c r="E643" t="str">
        <f t="shared" ref="E643:E706" si="61">IF(RIGHT($A643,2)="EN","Yes","No")</f>
        <v>No</v>
      </c>
      <c r="F643" t="str">
        <f t="shared" ref="F643:F706" si="62">IF(RIGHT($A643,2)="EN","900","0")</f>
        <v>0</v>
      </c>
      <c r="G643" t="s">
        <v>154</v>
      </c>
      <c r="H643" t="s">
        <v>155</v>
      </c>
      <c r="I643" t="str">
        <f t="shared" ref="I643:I706" si="63">IF(RIGHT($A643,2)="EN","禁用","")</f>
        <v/>
      </c>
      <c r="J643" t="str">
        <f t="shared" ref="J643:J706" si="64">IF(RIGHT($A643,2)="EN","启用","")</f>
        <v/>
      </c>
      <c r="K643" t="str">
        <f>VLOOKUP('intouch变量（离散）'!$A643,基本表格!$G:$Q,9,FALSE)</f>
        <v>None</v>
      </c>
      <c r="L643">
        <v>1</v>
      </c>
      <c r="M643" t="s">
        <v>156</v>
      </c>
      <c r="N643" t="s">
        <v>157</v>
      </c>
      <c r="O643" t="s">
        <v>158</v>
      </c>
      <c r="P643" t="str">
        <f>VLOOKUP('intouch变量（离散）'!$A643,基本表格!$G:$Q,3,FALSE)</f>
        <v>DB1102,X21.0</v>
      </c>
      <c r="Q643" t="str">
        <f>VLOOKUP('intouch变量（离散）'!$A643,基本表格!$G:$Q,10,FALSE)</f>
        <v>Yes</v>
      </c>
      <c r="R643" t="str">
        <f t="shared" si="60"/>
        <v>DB1102,X21.0 1#刨片机电磁门锁电磁阀  状态</v>
      </c>
      <c r="S643">
        <v>0</v>
      </c>
      <c r="T643">
        <v>0</v>
      </c>
    </row>
    <row r="644" spans="1:20">
      <c r="A644" t="s">
        <v>800</v>
      </c>
      <c r="B644" s="11" t="str">
        <f t="shared" si="59"/>
        <v>CHP1</v>
      </c>
      <c r="C644" s="11" t="str">
        <f>VLOOKUP('intouch变量（离散）'!$A644,基本表格!$G:$Q,2,FALSE)</f>
        <v>1#刨片机电磁门锁电磁阀  开启到位_状态</v>
      </c>
      <c r="D644" t="s">
        <v>154</v>
      </c>
      <c r="E644" t="str">
        <f t="shared" si="61"/>
        <v>No</v>
      </c>
      <c r="F644" t="str">
        <f t="shared" si="62"/>
        <v>0</v>
      </c>
      <c r="G644" t="s">
        <v>154</v>
      </c>
      <c r="H644" t="s">
        <v>155</v>
      </c>
      <c r="I644" t="str">
        <f t="shared" si="63"/>
        <v/>
      </c>
      <c r="J644" t="str">
        <f t="shared" si="64"/>
        <v/>
      </c>
      <c r="K644" t="str">
        <f>VLOOKUP('intouch变量（离散）'!$A644,基本表格!$G:$Q,9,FALSE)</f>
        <v>None</v>
      </c>
      <c r="L644">
        <v>1</v>
      </c>
      <c r="M644" t="s">
        <v>156</v>
      </c>
      <c r="N644" t="s">
        <v>157</v>
      </c>
      <c r="O644" t="s">
        <v>158</v>
      </c>
      <c r="P644" t="str">
        <f>VLOOKUP('intouch变量（离散）'!$A644,基本表格!$G:$Q,3,FALSE)</f>
        <v>DB1102,X21.1</v>
      </c>
      <c r="Q644" t="str">
        <f>VLOOKUP('intouch变量（离散）'!$A644,基本表格!$G:$Q,10,FALSE)</f>
        <v>Yes</v>
      </c>
      <c r="R644" t="str">
        <f t="shared" si="60"/>
        <v>DB1102,X21.1 1#刨片机电磁门锁电磁阀  开启到位_状态</v>
      </c>
      <c r="S644">
        <v>0</v>
      </c>
      <c r="T644">
        <v>0</v>
      </c>
    </row>
    <row r="645" spans="1:20">
      <c r="A645" t="s">
        <v>801</v>
      </c>
      <c r="B645" s="11" t="str">
        <f t="shared" ref="B645:B708" si="65">LEFT(A645,4)</f>
        <v>CHP1</v>
      </c>
      <c r="C645" s="11" t="str">
        <f>VLOOKUP('intouch变量（离散）'!$A645,基本表格!$G:$Q,2,FALSE)</f>
        <v>1#刨片机电磁门锁电磁阀  关闭到位_状态</v>
      </c>
      <c r="D645" t="s">
        <v>154</v>
      </c>
      <c r="E645" t="str">
        <f t="shared" si="61"/>
        <v>No</v>
      </c>
      <c r="F645" t="str">
        <f t="shared" si="62"/>
        <v>0</v>
      </c>
      <c r="G645" t="s">
        <v>154</v>
      </c>
      <c r="H645" t="s">
        <v>155</v>
      </c>
      <c r="I645" t="str">
        <f t="shared" si="63"/>
        <v/>
      </c>
      <c r="J645" t="str">
        <f t="shared" si="64"/>
        <v/>
      </c>
      <c r="K645" t="str">
        <f>VLOOKUP('intouch变量（离散）'!$A645,基本表格!$G:$Q,9,FALSE)</f>
        <v>None</v>
      </c>
      <c r="L645">
        <v>1</v>
      </c>
      <c r="M645" t="s">
        <v>156</v>
      </c>
      <c r="N645" t="s">
        <v>157</v>
      </c>
      <c r="O645" t="s">
        <v>158</v>
      </c>
      <c r="P645" t="str">
        <f>VLOOKUP('intouch变量（离散）'!$A645,基本表格!$G:$Q,3,FALSE)</f>
        <v>DB1102,X21.2</v>
      </c>
      <c r="Q645" t="str">
        <f>VLOOKUP('intouch变量（离散）'!$A645,基本表格!$G:$Q,10,FALSE)</f>
        <v>Yes</v>
      </c>
      <c r="R645" t="str">
        <f t="shared" ref="R645:R708" si="66">P645&amp;" "&amp;C645</f>
        <v>DB1102,X21.2 1#刨片机电磁门锁电磁阀  关闭到位_状态</v>
      </c>
      <c r="S645">
        <v>0</v>
      </c>
      <c r="T645">
        <v>0</v>
      </c>
    </row>
    <row r="646" spans="1:20">
      <c r="A646" t="s">
        <v>802</v>
      </c>
      <c r="B646" s="11" t="str">
        <f t="shared" si="65"/>
        <v>CHP1</v>
      </c>
      <c r="C646" s="11" t="str">
        <f>VLOOKUP('intouch变量（离散）'!$A646,基本表格!$G:$Q,2,FALSE)</f>
        <v>1#刨片机电磁门锁电磁阀  开启未到位报警</v>
      </c>
      <c r="D646" t="s">
        <v>154</v>
      </c>
      <c r="E646" t="str">
        <f t="shared" si="61"/>
        <v>No</v>
      </c>
      <c r="F646" t="str">
        <f t="shared" si="62"/>
        <v>0</v>
      </c>
      <c r="G646" t="s">
        <v>154</v>
      </c>
      <c r="H646" t="s">
        <v>155</v>
      </c>
      <c r="I646" t="str">
        <f t="shared" si="63"/>
        <v/>
      </c>
      <c r="J646" t="str">
        <f t="shared" si="64"/>
        <v/>
      </c>
      <c r="K646" t="str">
        <f>VLOOKUP('intouch变量（离散）'!$A646,基本表格!$G:$Q,9,FALSE)</f>
        <v>On</v>
      </c>
      <c r="L646">
        <v>1</v>
      </c>
      <c r="M646" t="s">
        <v>156</v>
      </c>
      <c r="N646" t="s">
        <v>157</v>
      </c>
      <c r="O646" t="s">
        <v>158</v>
      </c>
      <c r="P646" t="str">
        <f>VLOOKUP('intouch变量（离散）'!$A646,基本表格!$G:$Q,3,FALSE)</f>
        <v>DB1102,X21.5</v>
      </c>
      <c r="Q646" t="str">
        <f>VLOOKUP('intouch变量（离散）'!$A646,基本表格!$G:$Q,10,FALSE)</f>
        <v>Yes</v>
      </c>
      <c r="R646" t="str">
        <f t="shared" si="66"/>
        <v>DB1102,X21.5 1#刨片机电磁门锁电磁阀  开启未到位报警</v>
      </c>
      <c r="S646">
        <v>0</v>
      </c>
      <c r="T646">
        <v>0</v>
      </c>
    </row>
    <row r="647" spans="1:20">
      <c r="A647" t="s">
        <v>803</v>
      </c>
      <c r="B647" s="11" t="str">
        <f t="shared" si="65"/>
        <v>CHP1</v>
      </c>
      <c r="C647" s="11" t="str">
        <f>VLOOKUP('intouch变量（离散）'!$A647,基本表格!$G:$Q,2,FALSE)</f>
        <v>1#刨片机电磁门锁电磁阀  关闭未到位报警</v>
      </c>
      <c r="D647" t="s">
        <v>154</v>
      </c>
      <c r="E647" t="str">
        <f t="shared" si="61"/>
        <v>No</v>
      </c>
      <c r="F647" t="str">
        <f t="shared" si="62"/>
        <v>0</v>
      </c>
      <c r="G647" t="s">
        <v>154</v>
      </c>
      <c r="H647" t="s">
        <v>155</v>
      </c>
      <c r="I647" t="str">
        <f t="shared" si="63"/>
        <v/>
      </c>
      <c r="J647" t="str">
        <f t="shared" si="64"/>
        <v/>
      </c>
      <c r="K647" t="str">
        <f>VLOOKUP('intouch变量（离散）'!$A647,基本表格!$G:$Q,9,FALSE)</f>
        <v>On</v>
      </c>
      <c r="L647">
        <v>1</v>
      </c>
      <c r="M647" t="s">
        <v>156</v>
      </c>
      <c r="N647" t="s">
        <v>157</v>
      </c>
      <c r="O647" t="s">
        <v>158</v>
      </c>
      <c r="P647" t="str">
        <f>VLOOKUP('intouch变量（离散）'!$A647,基本表格!$G:$Q,3,FALSE)</f>
        <v>DB1102,X21.6</v>
      </c>
      <c r="Q647" t="str">
        <f>VLOOKUP('intouch变量（离散）'!$A647,基本表格!$G:$Q,10,FALSE)</f>
        <v>Yes</v>
      </c>
      <c r="R647" t="str">
        <f t="shared" si="66"/>
        <v>DB1102,X21.6 1#刨片机电磁门锁电磁阀  关闭未到位报警</v>
      </c>
      <c r="S647">
        <v>0</v>
      </c>
      <c r="T647">
        <v>0</v>
      </c>
    </row>
    <row r="648" spans="1:20">
      <c r="A648" t="s">
        <v>804</v>
      </c>
      <c r="B648" s="11" t="str">
        <f t="shared" si="65"/>
        <v>CHP1</v>
      </c>
      <c r="C648" s="11" t="str">
        <f>VLOOKUP('intouch变量（离散）'!$A648,基本表格!$G:$Q,2,FALSE)</f>
        <v>1#刨片机油缸锁  使能</v>
      </c>
      <c r="D648" t="s">
        <v>154</v>
      </c>
      <c r="E648" t="str">
        <f t="shared" si="61"/>
        <v>No</v>
      </c>
      <c r="F648" t="str">
        <f t="shared" si="62"/>
        <v>0</v>
      </c>
      <c r="G648" t="s">
        <v>154</v>
      </c>
      <c r="H648" t="s">
        <v>155</v>
      </c>
      <c r="I648" t="str">
        <f t="shared" si="63"/>
        <v/>
      </c>
      <c r="J648" t="str">
        <f t="shared" si="64"/>
        <v/>
      </c>
      <c r="K648" t="str">
        <f>VLOOKUP('intouch变量（离散）'!$A648,基本表格!$G:$Q,9,FALSE)</f>
        <v>None</v>
      </c>
      <c r="L648">
        <v>1</v>
      </c>
      <c r="M648" t="s">
        <v>156</v>
      </c>
      <c r="N648" t="s">
        <v>157</v>
      </c>
      <c r="O648" t="s">
        <v>158</v>
      </c>
      <c r="P648" t="str">
        <f>VLOOKUP('intouch变量（离散）'!$A648,基本表格!$G:$Q,3,FALSE)</f>
        <v>DB1102,X30.0</v>
      </c>
      <c r="Q648" t="str">
        <f>VLOOKUP('intouch变量（离散）'!$A648,基本表格!$G:$Q,10,FALSE)</f>
        <v>No</v>
      </c>
      <c r="R648" t="str">
        <f t="shared" si="66"/>
        <v>DB1102,X30.0 1#刨片机油缸锁  使能</v>
      </c>
      <c r="S648">
        <v>0</v>
      </c>
      <c r="T648">
        <v>0</v>
      </c>
    </row>
    <row r="649" spans="1:20">
      <c r="A649" t="s">
        <v>805</v>
      </c>
      <c r="B649" s="11" t="str">
        <f t="shared" si="65"/>
        <v>CHP1</v>
      </c>
      <c r="C649" s="11" t="str">
        <f>VLOOKUP('intouch变量（离散）'!$A649,基本表格!$G:$Q,2,FALSE)</f>
        <v>1#刨片机油缸锁  手自动状态</v>
      </c>
      <c r="D649" t="s">
        <v>154</v>
      </c>
      <c r="E649" t="str">
        <f t="shared" si="61"/>
        <v>No</v>
      </c>
      <c r="F649" t="str">
        <f t="shared" si="62"/>
        <v>0</v>
      </c>
      <c r="G649" t="s">
        <v>154</v>
      </c>
      <c r="H649" t="s">
        <v>155</v>
      </c>
      <c r="I649" t="str">
        <f t="shared" si="63"/>
        <v/>
      </c>
      <c r="J649" t="str">
        <f t="shared" si="64"/>
        <v/>
      </c>
      <c r="K649" t="str">
        <f>VLOOKUP('intouch变量（离散）'!$A649,基本表格!$G:$Q,9,FALSE)</f>
        <v>None</v>
      </c>
      <c r="L649">
        <v>1</v>
      </c>
      <c r="M649" t="s">
        <v>156</v>
      </c>
      <c r="N649" t="s">
        <v>157</v>
      </c>
      <c r="O649" t="s">
        <v>158</v>
      </c>
      <c r="P649" t="str">
        <f>VLOOKUP('intouch变量（离散）'!$A649,基本表格!$G:$Q,3,FALSE)</f>
        <v>DB1102,X30.3</v>
      </c>
      <c r="Q649" t="str">
        <f>VLOOKUP('intouch变量（离散）'!$A649,基本表格!$G:$Q,10,FALSE)</f>
        <v>Yes</v>
      </c>
      <c r="R649" t="str">
        <f t="shared" si="66"/>
        <v>DB1102,X30.3 1#刨片机油缸锁  手自动状态</v>
      </c>
      <c r="S649">
        <v>0</v>
      </c>
      <c r="T649">
        <v>0</v>
      </c>
    </row>
    <row r="650" spans="1:20">
      <c r="A650" t="s">
        <v>806</v>
      </c>
      <c r="B650" s="11" t="str">
        <f t="shared" si="65"/>
        <v>CHP1</v>
      </c>
      <c r="C650" s="11" t="str">
        <f>VLOOKUP('intouch变量（离散）'!$A650,基本表格!$G:$Q,2,FALSE)</f>
        <v>1#刨片机油缸锁  开启</v>
      </c>
      <c r="D650" t="s">
        <v>154</v>
      </c>
      <c r="E650" t="str">
        <f t="shared" si="61"/>
        <v>No</v>
      </c>
      <c r="F650" t="str">
        <f t="shared" si="62"/>
        <v>0</v>
      </c>
      <c r="G650" t="s">
        <v>154</v>
      </c>
      <c r="H650" t="s">
        <v>155</v>
      </c>
      <c r="I650" t="str">
        <f t="shared" si="63"/>
        <v/>
      </c>
      <c r="J650" t="str">
        <f t="shared" si="64"/>
        <v/>
      </c>
      <c r="K650" t="str">
        <f>VLOOKUP('intouch变量（离散）'!$A650,基本表格!$G:$Q,9,FALSE)</f>
        <v>None</v>
      </c>
      <c r="L650">
        <v>1</v>
      </c>
      <c r="M650" t="s">
        <v>156</v>
      </c>
      <c r="N650" t="s">
        <v>157</v>
      </c>
      <c r="O650" t="s">
        <v>158</v>
      </c>
      <c r="P650" t="str">
        <f>VLOOKUP('intouch变量（离散）'!$A650,基本表格!$G:$Q,3,FALSE)</f>
        <v>DB1102,X30.6</v>
      </c>
      <c r="Q650" t="str">
        <f>VLOOKUP('intouch变量（离散）'!$A650,基本表格!$G:$Q,10,FALSE)</f>
        <v>No</v>
      </c>
      <c r="R650" t="str">
        <f t="shared" si="66"/>
        <v>DB1102,X30.6 1#刨片机油缸锁  开启</v>
      </c>
      <c r="S650">
        <v>0</v>
      </c>
      <c r="T650">
        <v>0</v>
      </c>
    </row>
    <row r="651" spans="1:20">
      <c r="A651" t="s">
        <v>807</v>
      </c>
      <c r="B651" s="11" t="str">
        <f t="shared" si="65"/>
        <v>CHP1</v>
      </c>
      <c r="C651" s="11" t="str">
        <f>VLOOKUP('intouch变量（离散）'!$A651,基本表格!$G:$Q,2,FALSE)</f>
        <v>1#刨片机油缸锁  关闭</v>
      </c>
      <c r="D651" t="s">
        <v>154</v>
      </c>
      <c r="E651" t="str">
        <f t="shared" si="61"/>
        <v>No</v>
      </c>
      <c r="F651" t="str">
        <f t="shared" si="62"/>
        <v>0</v>
      </c>
      <c r="G651" t="s">
        <v>154</v>
      </c>
      <c r="H651" t="s">
        <v>155</v>
      </c>
      <c r="I651" t="str">
        <f t="shared" si="63"/>
        <v/>
      </c>
      <c r="J651" t="str">
        <f t="shared" si="64"/>
        <v/>
      </c>
      <c r="K651" t="str">
        <f>VLOOKUP('intouch变量（离散）'!$A651,基本表格!$G:$Q,9,FALSE)</f>
        <v>None</v>
      </c>
      <c r="L651">
        <v>1</v>
      </c>
      <c r="M651" t="s">
        <v>156</v>
      </c>
      <c r="N651" t="s">
        <v>157</v>
      </c>
      <c r="O651" t="s">
        <v>158</v>
      </c>
      <c r="P651" t="str">
        <f>VLOOKUP('intouch变量（离散）'!$A651,基本表格!$G:$Q,3,FALSE)</f>
        <v>DB1102,X30.7</v>
      </c>
      <c r="Q651" t="str">
        <f>VLOOKUP('intouch变量（离散）'!$A651,基本表格!$G:$Q,10,FALSE)</f>
        <v>No</v>
      </c>
      <c r="R651" t="str">
        <f t="shared" si="66"/>
        <v>DB1102,X30.7 1#刨片机油缸锁  关闭</v>
      </c>
      <c r="S651">
        <v>0</v>
      </c>
      <c r="T651">
        <v>0</v>
      </c>
    </row>
    <row r="652" spans="1:20">
      <c r="A652" t="s">
        <v>808</v>
      </c>
      <c r="B652" s="11" t="str">
        <f t="shared" si="65"/>
        <v>CHP1</v>
      </c>
      <c r="C652" s="11" t="str">
        <f>VLOOKUP('intouch变量（离散）'!$A652,基本表格!$G:$Q,2,FALSE)</f>
        <v>1#刨片机油缸锁  状态</v>
      </c>
      <c r="D652" t="s">
        <v>154</v>
      </c>
      <c r="E652" t="str">
        <f t="shared" si="61"/>
        <v>No</v>
      </c>
      <c r="F652" t="str">
        <f t="shared" si="62"/>
        <v>0</v>
      </c>
      <c r="G652" t="s">
        <v>154</v>
      </c>
      <c r="H652" t="s">
        <v>155</v>
      </c>
      <c r="I652" t="str">
        <f t="shared" si="63"/>
        <v/>
      </c>
      <c r="J652" t="str">
        <f t="shared" si="64"/>
        <v/>
      </c>
      <c r="K652" t="str">
        <f>VLOOKUP('intouch变量（离散）'!$A652,基本表格!$G:$Q,9,FALSE)</f>
        <v>None</v>
      </c>
      <c r="L652">
        <v>1</v>
      </c>
      <c r="M652" t="s">
        <v>156</v>
      </c>
      <c r="N652" t="s">
        <v>157</v>
      </c>
      <c r="O652" t="s">
        <v>158</v>
      </c>
      <c r="P652" t="str">
        <f>VLOOKUP('intouch变量（离散）'!$A652,基本表格!$G:$Q,3,FALSE)</f>
        <v>DB1102,X31.0</v>
      </c>
      <c r="Q652" t="str">
        <f>VLOOKUP('intouch变量（离散）'!$A652,基本表格!$G:$Q,10,FALSE)</f>
        <v>Yes</v>
      </c>
      <c r="R652" t="str">
        <f t="shared" si="66"/>
        <v>DB1102,X31.0 1#刨片机油缸锁  状态</v>
      </c>
      <c r="S652">
        <v>0</v>
      </c>
      <c r="T652">
        <v>0</v>
      </c>
    </row>
    <row r="653" spans="1:20">
      <c r="A653" t="s">
        <v>809</v>
      </c>
      <c r="B653" s="11" t="str">
        <f t="shared" si="65"/>
        <v>CHP1</v>
      </c>
      <c r="C653" s="11" t="str">
        <f>VLOOKUP('intouch变量（离散）'!$A653,基本表格!$G:$Q,2,FALSE)</f>
        <v>1#刨片机油缸锁  开启到位_状态</v>
      </c>
      <c r="D653" t="s">
        <v>154</v>
      </c>
      <c r="E653" t="str">
        <f t="shared" si="61"/>
        <v>No</v>
      </c>
      <c r="F653" t="str">
        <f t="shared" si="62"/>
        <v>0</v>
      </c>
      <c r="G653" t="s">
        <v>154</v>
      </c>
      <c r="H653" t="s">
        <v>155</v>
      </c>
      <c r="I653" t="str">
        <f t="shared" si="63"/>
        <v/>
      </c>
      <c r="J653" t="str">
        <f t="shared" si="64"/>
        <v/>
      </c>
      <c r="K653" t="str">
        <f>VLOOKUP('intouch变量（离散）'!$A653,基本表格!$G:$Q,9,FALSE)</f>
        <v>None</v>
      </c>
      <c r="L653">
        <v>1</v>
      </c>
      <c r="M653" t="s">
        <v>156</v>
      </c>
      <c r="N653" t="s">
        <v>157</v>
      </c>
      <c r="O653" t="s">
        <v>158</v>
      </c>
      <c r="P653" t="str">
        <f>VLOOKUP('intouch变量（离散）'!$A653,基本表格!$G:$Q,3,FALSE)</f>
        <v>DB1102,X31.1</v>
      </c>
      <c r="Q653" t="str">
        <f>VLOOKUP('intouch变量（离散）'!$A653,基本表格!$G:$Q,10,FALSE)</f>
        <v>Yes</v>
      </c>
      <c r="R653" t="str">
        <f t="shared" si="66"/>
        <v>DB1102,X31.1 1#刨片机油缸锁  开启到位_状态</v>
      </c>
      <c r="S653">
        <v>0</v>
      </c>
      <c r="T653">
        <v>0</v>
      </c>
    </row>
    <row r="654" spans="1:20">
      <c r="A654" t="s">
        <v>810</v>
      </c>
      <c r="B654" s="11" t="str">
        <f t="shared" si="65"/>
        <v>CHP1</v>
      </c>
      <c r="C654" s="11" t="str">
        <f>VLOOKUP('intouch变量（离散）'!$A654,基本表格!$G:$Q,2,FALSE)</f>
        <v>1#刨片机油缸锁  关闭到位_状态</v>
      </c>
      <c r="D654" t="s">
        <v>154</v>
      </c>
      <c r="E654" t="str">
        <f t="shared" si="61"/>
        <v>No</v>
      </c>
      <c r="F654" t="str">
        <f t="shared" si="62"/>
        <v>0</v>
      </c>
      <c r="G654" t="s">
        <v>154</v>
      </c>
      <c r="H654" t="s">
        <v>155</v>
      </c>
      <c r="I654" t="str">
        <f t="shared" si="63"/>
        <v/>
      </c>
      <c r="J654" t="str">
        <f t="shared" si="64"/>
        <v/>
      </c>
      <c r="K654" t="str">
        <f>VLOOKUP('intouch变量（离散）'!$A654,基本表格!$G:$Q,9,FALSE)</f>
        <v>None</v>
      </c>
      <c r="L654">
        <v>1</v>
      </c>
      <c r="M654" t="s">
        <v>156</v>
      </c>
      <c r="N654" t="s">
        <v>157</v>
      </c>
      <c r="O654" t="s">
        <v>158</v>
      </c>
      <c r="P654" t="str">
        <f>VLOOKUP('intouch变量（离散）'!$A654,基本表格!$G:$Q,3,FALSE)</f>
        <v>DB1102,X31.2</v>
      </c>
      <c r="Q654" t="str">
        <f>VLOOKUP('intouch变量（离散）'!$A654,基本表格!$G:$Q,10,FALSE)</f>
        <v>Yes</v>
      </c>
      <c r="R654" t="str">
        <f t="shared" si="66"/>
        <v>DB1102,X31.2 1#刨片机油缸锁  关闭到位_状态</v>
      </c>
      <c r="S654">
        <v>0</v>
      </c>
      <c r="T654">
        <v>0</v>
      </c>
    </row>
    <row r="655" spans="1:20">
      <c r="A655" t="s">
        <v>811</v>
      </c>
      <c r="B655" s="11" t="str">
        <f t="shared" si="65"/>
        <v>CHP1</v>
      </c>
      <c r="C655" s="11" t="str">
        <f>VLOOKUP('intouch变量（离散）'!$A655,基本表格!$G:$Q,2,FALSE)</f>
        <v>1#刨片机油缸锁  开启未到位报警</v>
      </c>
      <c r="D655" t="s">
        <v>154</v>
      </c>
      <c r="E655" t="str">
        <f t="shared" si="61"/>
        <v>No</v>
      </c>
      <c r="F655" t="str">
        <f t="shared" si="62"/>
        <v>0</v>
      </c>
      <c r="G655" t="s">
        <v>154</v>
      </c>
      <c r="H655" t="s">
        <v>155</v>
      </c>
      <c r="I655" t="str">
        <f t="shared" si="63"/>
        <v/>
      </c>
      <c r="J655" t="str">
        <f t="shared" si="64"/>
        <v/>
      </c>
      <c r="K655" t="str">
        <f>VLOOKUP('intouch变量（离散）'!$A655,基本表格!$G:$Q,9,FALSE)</f>
        <v>On</v>
      </c>
      <c r="L655">
        <v>1</v>
      </c>
      <c r="M655" t="s">
        <v>156</v>
      </c>
      <c r="N655" t="s">
        <v>157</v>
      </c>
      <c r="O655" t="s">
        <v>158</v>
      </c>
      <c r="P655" t="str">
        <f>VLOOKUP('intouch变量（离散）'!$A655,基本表格!$G:$Q,3,FALSE)</f>
        <v>DB1102,X31.5</v>
      </c>
      <c r="Q655" t="str">
        <f>VLOOKUP('intouch变量（离散）'!$A655,基本表格!$G:$Q,10,FALSE)</f>
        <v>Yes</v>
      </c>
      <c r="R655" t="str">
        <f t="shared" si="66"/>
        <v>DB1102,X31.5 1#刨片机油缸锁  开启未到位报警</v>
      </c>
      <c r="S655">
        <v>0</v>
      </c>
      <c r="T655">
        <v>0</v>
      </c>
    </row>
    <row r="656" spans="1:20">
      <c r="A656" t="s">
        <v>812</v>
      </c>
      <c r="B656" s="11" t="str">
        <f t="shared" si="65"/>
        <v>CHP1</v>
      </c>
      <c r="C656" s="11" t="str">
        <f>VLOOKUP('intouch变量（离散）'!$A656,基本表格!$G:$Q,2,FALSE)</f>
        <v>1#刨片机油缸锁  关闭未到位报警</v>
      </c>
      <c r="D656" t="s">
        <v>154</v>
      </c>
      <c r="E656" t="str">
        <f t="shared" si="61"/>
        <v>No</v>
      </c>
      <c r="F656" t="str">
        <f t="shared" si="62"/>
        <v>0</v>
      </c>
      <c r="G656" t="s">
        <v>154</v>
      </c>
      <c r="H656" t="s">
        <v>155</v>
      </c>
      <c r="I656" t="str">
        <f t="shared" si="63"/>
        <v/>
      </c>
      <c r="J656" t="str">
        <f t="shared" si="64"/>
        <v/>
      </c>
      <c r="K656" t="str">
        <f>VLOOKUP('intouch变量（离散）'!$A656,基本表格!$G:$Q,9,FALSE)</f>
        <v>On</v>
      </c>
      <c r="L656">
        <v>1</v>
      </c>
      <c r="M656" t="s">
        <v>156</v>
      </c>
      <c r="N656" t="s">
        <v>157</v>
      </c>
      <c r="O656" t="s">
        <v>158</v>
      </c>
      <c r="P656" t="str">
        <f>VLOOKUP('intouch变量（离散）'!$A656,基本表格!$G:$Q,3,FALSE)</f>
        <v>DB1102,X31.6</v>
      </c>
      <c r="Q656" t="str">
        <f>VLOOKUP('intouch变量（离散）'!$A656,基本表格!$G:$Q,10,FALSE)</f>
        <v>Yes</v>
      </c>
      <c r="R656" t="str">
        <f t="shared" si="66"/>
        <v>DB1102,X31.6 1#刨片机油缸锁  关闭未到位报警</v>
      </c>
      <c r="S656">
        <v>0</v>
      </c>
      <c r="T656">
        <v>0</v>
      </c>
    </row>
    <row r="657" spans="1:20">
      <c r="A657" t="s">
        <v>813</v>
      </c>
      <c r="B657" s="11" t="str">
        <f t="shared" si="65"/>
        <v>CHP1</v>
      </c>
      <c r="C657" s="11" t="str">
        <f>VLOOKUP('intouch变量（离散）'!$A657,基本表格!$G:$Q,2,FALSE)</f>
        <v>1#刨片机控制 刨片机主电源就绪</v>
      </c>
      <c r="D657" t="s">
        <v>154</v>
      </c>
      <c r="E657" t="str">
        <f t="shared" si="61"/>
        <v>No</v>
      </c>
      <c r="F657" t="str">
        <f t="shared" si="62"/>
        <v>0</v>
      </c>
      <c r="G657" t="s">
        <v>154</v>
      </c>
      <c r="H657" t="s">
        <v>155</v>
      </c>
      <c r="I657" t="str">
        <f t="shared" si="63"/>
        <v/>
      </c>
      <c r="J657" t="str">
        <f t="shared" si="64"/>
        <v/>
      </c>
      <c r="K657" t="str">
        <f>VLOOKUP('intouch变量（离散）'!$A657,基本表格!$G:$Q,9,FALSE)</f>
        <v>None</v>
      </c>
      <c r="L657">
        <v>1</v>
      </c>
      <c r="M657" t="s">
        <v>156</v>
      </c>
      <c r="N657" t="s">
        <v>157</v>
      </c>
      <c r="O657" t="s">
        <v>158</v>
      </c>
      <c r="P657" t="str">
        <f>VLOOKUP('intouch变量（离散）'!$A657,基本表格!$G:$Q,3,FALSE)</f>
        <v>DB1103,X0.0</v>
      </c>
      <c r="Q657" t="str">
        <f>VLOOKUP('intouch变量（离散）'!$A657,基本表格!$G:$Q,10,FALSE)</f>
        <v>Yes</v>
      </c>
      <c r="R657" t="str">
        <f t="shared" si="66"/>
        <v>DB1103,X0.0 1#刨片机控制 刨片机主电源就绪</v>
      </c>
      <c r="S657">
        <v>0</v>
      </c>
      <c r="T657">
        <v>0</v>
      </c>
    </row>
    <row r="658" spans="1:20">
      <c r="A658" t="s">
        <v>814</v>
      </c>
      <c r="B658" s="11" t="str">
        <f t="shared" si="65"/>
        <v>CHP1</v>
      </c>
      <c r="C658" s="11" t="str">
        <f>VLOOKUP('intouch变量（离散）'!$A658,基本表格!$G:$Q,2,FALSE)</f>
        <v>1#刨片机控制 刨片机远程</v>
      </c>
      <c r="D658" t="s">
        <v>154</v>
      </c>
      <c r="E658" t="str">
        <f t="shared" si="61"/>
        <v>No</v>
      </c>
      <c r="F658" t="str">
        <f t="shared" si="62"/>
        <v>0</v>
      </c>
      <c r="G658" t="s">
        <v>154</v>
      </c>
      <c r="H658" t="s">
        <v>155</v>
      </c>
      <c r="I658" t="str">
        <f t="shared" si="63"/>
        <v/>
      </c>
      <c r="J658" t="str">
        <f t="shared" si="64"/>
        <v/>
      </c>
      <c r="K658" t="str">
        <f>VLOOKUP('intouch变量（离散）'!$A658,基本表格!$G:$Q,9,FALSE)</f>
        <v>None</v>
      </c>
      <c r="L658">
        <v>1</v>
      </c>
      <c r="M658" t="s">
        <v>156</v>
      </c>
      <c r="N658" t="s">
        <v>157</v>
      </c>
      <c r="O658" t="s">
        <v>158</v>
      </c>
      <c r="P658" t="str">
        <f>VLOOKUP('intouch变量（离散）'!$A658,基本表格!$G:$Q,3,FALSE)</f>
        <v>DB1103,X0.1</v>
      </c>
      <c r="Q658" t="str">
        <f>VLOOKUP('intouch变量（离散）'!$A658,基本表格!$G:$Q,10,FALSE)</f>
        <v>Yes</v>
      </c>
      <c r="R658" t="str">
        <f t="shared" si="66"/>
        <v>DB1103,X0.1 1#刨片机控制 刨片机远程</v>
      </c>
      <c r="S658">
        <v>0</v>
      </c>
      <c r="T658">
        <v>0</v>
      </c>
    </row>
    <row r="659" spans="1:20">
      <c r="A659" t="s">
        <v>815</v>
      </c>
      <c r="B659" s="11" t="str">
        <f t="shared" si="65"/>
        <v>CHP1</v>
      </c>
      <c r="C659" s="11" t="str">
        <f>VLOOKUP('intouch变量（离散）'!$A659,基本表格!$G:$Q,2,FALSE)</f>
        <v>1#刨片机控制 刨片机本地</v>
      </c>
      <c r="D659" t="s">
        <v>154</v>
      </c>
      <c r="E659" t="str">
        <f t="shared" si="61"/>
        <v>No</v>
      </c>
      <c r="F659" t="str">
        <f t="shared" si="62"/>
        <v>0</v>
      </c>
      <c r="G659" t="s">
        <v>154</v>
      </c>
      <c r="H659" t="s">
        <v>155</v>
      </c>
      <c r="I659" t="str">
        <f t="shared" si="63"/>
        <v/>
      </c>
      <c r="J659" t="str">
        <f t="shared" si="64"/>
        <v/>
      </c>
      <c r="K659" t="str">
        <f>VLOOKUP('intouch变量（离散）'!$A659,基本表格!$G:$Q,9,FALSE)</f>
        <v>None</v>
      </c>
      <c r="L659">
        <v>1</v>
      </c>
      <c r="M659" t="s">
        <v>156</v>
      </c>
      <c r="N659" t="s">
        <v>157</v>
      </c>
      <c r="O659" t="s">
        <v>158</v>
      </c>
      <c r="P659" t="str">
        <f>VLOOKUP('intouch变量（离散）'!$A659,基本表格!$G:$Q,3,FALSE)</f>
        <v>DB1103,X0.2</v>
      </c>
      <c r="Q659" t="str">
        <f>VLOOKUP('intouch变量（离散）'!$A659,基本表格!$G:$Q,10,FALSE)</f>
        <v>Yes</v>
      </c>
      <c r="R659" t="str">
        <f t="shared" si="66"/>
        <v>DB1103,X0.2 1#刨片机控制 刨片机本地</v>
      </c>
      <c r="S659">
        <v>0</v>
      </c>
      <c r="T659">
        <v>0</v>
      </c>
    </row>
    <row r="660" spans="1:20">
      <c r="A660" t="s">
        <v>816</v>
      </c>
      <c r="B660" s="11" t="str">
        <f t="shared" si="65"/>
        <v>CHP1</v>
      </c>
      <c r="C660" s="11" t="str">
        <f>VLOOKUP('intouch变量（离散）'!$A660,基本表格!$G:$Q,2,FALSE)</f>
        <v>1#刨片机控制 刨片机刹车急停</v>
      </c>
      <c r="D660" t="s">
        <v>154</v>
      </c>
      <c r="E660" t="str">
        <f t="shared" si="61"/>
        <v>No</v>
      </c>
      <c r="F660" t="str">
        <f t="shared" si="62"/>
        <v>0</v>
      </c>
      <c r="G660" t="s">
        <v>154</v>
      </c>
      <c r="H660" t="s">
        <v>155</v>
      </c>
      <c r="I660" t="str">
        <f t="shared" si="63"/>
        <v/>
      </c>
      <c r="J660" t="str">
        <f t="shared" si="64"/>
        <v/>
      </c>
      <c r="K660" t="str">
        <f>VLOOKUP('intouch变量（离散）'!$A660,基本表格!$G:$Q,9,FALSE)</f>
        <v>None</v>
      </c>
      <c r="L660">
        <v>1</v>
      </c>
      <c r="M660" t="s">
        <v>156</v>
      </c>
      <c r="N660" t="s">
        <v>157</v>
      </c>
      <c r="O660" t="s">
        <v>158</v>
      </c>
      <c r="P660" t="str">
        <f>VLOOKUP('intouch变量（离散）'!$A660,基本表格!$G:$Q,3,FALSE)</f>
        <v>DB1103,X0.3</v>
      </c>
      <c r="Q660" t="str">
        <f>VLOOKUP('intouch变量（离散）'!$A660,基本表格!$G:$Q,10,FALSE)</f>
        <v>Yes</v>
      </c>
      <c r="R660" t="str">
        <f t="shared" si="66"/>
        <v>DB1103,X0.3 1#刨片机控制 刨片机刹车急停</v>
      </c>
      <c r="S660">
        <v>0</v>
      </c>
      <c r="T660">
        <v>0</v>
      </c>
    </row>
    <row r="661" spans="1:20">
      <c r="A661" t="s">
        <v>817</v>
      </c>
      <c r="B661" s="11" t="str">
        <f t="shared" si="65"/>
        <v>CHP1</v>
      </c>
      <c r="C661" s="11" t="str">
        <f>VLOOKUP('intouch变量（离散）'!$A661,基本表格!$G:$Q,2,FALSE)</f>
        <v>1#刨片机控制 刨片机润滑泵站液位低</v>
      </c>
      <c r="D661" t="s">
        <v>154</v>
      </c>
      <c r="E661" t="str">
        <f t="shared" si="61"/>
        <v>No</v>
      </c>
      <c r="F661" t="str">
        <f t="shared" si="62"/>
        <v>0</v>
      </c>
      <c r="G661" t="s">
        <v>154</v>
      </c>
      <c r="H661" t="s">
        <v>155</v>
      </c>
      <c r="I661" t="str">
        <f t="shared" si="63"/>
        <v/>
      </c>
      <c r="J661" t="str">
        <f t="shared" si="64"/>
        <v/>
      </c>
      <c r="K661" t="str">
        <f>VLOOKUP('intouch变量（离散）'!$A661,基本表格!$G:$Q,9,FALSE)</f>
        <v>On</v>
      </c>
      <c r="L661">
        <v>1</v>
      </c>
      <c r="M661" t="s">
        <v>156</v>
      </c>
      <c r="N661" t="s">
        <v>157</v>
      </c>
      <c r="O661" t="s">
        <v>158</v>
      </c>
      <c r="P661" t="str">
        <f>VLOOKUP('intouch变量（离散）'!$A661,基本表格!$G:$Q,3,FALSE)</f>
        <v>DB1103,X0.4</v>
      </c>
      <c r="Q661" t="str">
        <f>VLOOKUP('intouch变量（离散）'!$A661,基本表格!$G:$Q,10,FALSE)</f>
        <v>Yes</v>
      </c>
      <c r="R661" t="str">
        <f t="shared" si="66"/>
        <v>DB1103,X0.4 1#刨片机控制 刨片机润滑泵站液位低</v>
      </c>
      <c r="S661">
        <v>0</v>
      </c>
      <c r="T661">
        <v>0</v>
      </c>
    </row>
    <row r="662" spans="1:20">
      <c r="A662" t="s">
        <v>818</v>
      </c>
      <c r="B662" s="11" t="str">
        <f t="shared" si="65"/>
        <v>CHP1</v>
      </c>
      <c r="C662" s="11" t="str">
        <f>VLOOKUP('intouch变量（离散）'!$A662,基本表格!$G:$Q,2,FALSE)</f>
        <v>1#刨片机控制 刨片机润滑泵站液位高</v>
      </c>
      <c r="D662" t="s">
        <v>154</v>
      </c>
      <c r="E662" t="str">
        <f t="shared" si="61"/>
        <v>No</v>
      </c>
      <c r="F662" t="str">
        <f t="shared" si="62"/>
        <v>0</v>
      </c>
      <c r="G662" t="s">
        <v>154</v>
      </c>
      <c r="H662" t="s">
        <v>155</v>
      </c>
      <c r="I662" t="str">
        <f t="shared" si="63"/>
        <v/>
      </c>
      <c r="J662" t="str">
        <f t="shared" si="64"/>
        <v/>
      </c>
      <c r="K662" t="str">
        <f>VLOOKUP('intouch变量（离散）'!$A662,基本表格!$G:$Q,9,FALSE)</f>
        <v>On</v>
      </c>
      <c r="L662">
        <v>1</v>
      </c>
      <c r="M662" t="s">
        <v>156</v>
      </c>
      <c r="N662" t="s">
        <v>157</v>
      </c>
      <c r="O662" t="s">
        <v>158</v>
      </c>
      <c r="P662" t="str">
        <f>VLOOKUP('intouch变量（离散）'!$A662,基本表格!$G:$Q,3,FALSE)</f>
        <v>DB1103,X0.5</v>
      </c>
      <c r="Q662" t="str">
        <f>VLOOKUP('intouch变量（离散）'!$A662,基本表格!$G:$Q,10,FALSE)</f>
        <v>Yes</v>
      </c>
      <c r="R662" t="str">
        <f t="shared" si="66"/>
        <v>DB1103,X0.5 1#刨片机控制 刨片机润滑泵站液位高</v>
      </c>
      <c r="S662">
        <v>0</v>
      </c>
      <c r="T662">
        <v>0</v>
      </c>
    </row>
    <row r="663" spans="1:20">
      <c r="A663" t="s">
        <v>819</v>
      </c>
      <c r="B663" s="11" t="str">
        <f t="shared" si="65"/>
        <v>CHP1</v>
      </c>
      <c r="C663" s="11" t="str">
        <f>VLOOKUP('intouch变量（离散）'!$A663,基本表格!$G:$Q,2,FALSE)</f>
        <v>1#刨片机控制 刨片机门限关闭到位</v>
      </c>
      <c r="D663" t="s">
        <v>154</v>
      </c>
      <c r="E663" t="str">
        <f t="shared" si="61"/>
        <v>No</v>
      </c>
      <c r="F663" t="str">
        <f t="shared" si="62"/>
        <v>0</v>
      </c>
      <c r="G663" t="s">
        <v>154</v>
      </c>
      <c r="H663" t="s">
        <v>155</v>
      </c>
      <c r="I663" t="str">
        <f t="shared" si="63"/>
        <v/>
      </c>
      <c r="J663" t="str">
        <f t="shared" si="64"/>
        <v/>
      </c>
      <c r="K663" t="str">
        <f>VLOOKUP('intouch变量（离散）'!$A663,基本表格!$G:$Q,9,FALSE)</f>
        <v>None</v>
      </c>
      <c r="L663">
        <v>1</v>
      </c>
      <c r="M663" t="s">
        <v>156</v>
      </c>
      <c r="N663" t="s">
        <v>157</v>
      </c>
      <c r="O663" t="s">
        <v>158</v>
      </c>
      <c r="P663" t="str">
        <f>VLOOKUP('intouch变量（离散）'!$A663,基本表格!$G:$Q,3,FALSE)</f>
        <v>DB1103,X0.6</v>
      </c>
      <c r="Q663" t="str">
        <f>VLOOKUP('intouch变量（离散）'!$A663,基本表格!$G:$Q,10,FALSE)</f>
        <v>Yes</v>
      </c>
      <c r="R663" t="str">
        <f t="shared" si="66"/>
        <v>DB1103,X0.6 1#刨片机控制 刨片机门限关闭到位</v>
      </c>
      <c r="S663">
        <v>0</v>
      </c>
      <c r="T663">
        <v>0</v>
      </c>
    </row>
    <row r="664" spans="1:20">
      <c r="A664" t="s">
        <v>820</v>
      </c>
      <c r="B664" s="11" t="str">
        <f t="shared" si="65"/>
        <v>CHP1</v>
      </c>
      <c r="C664" s="11" t="str">
        <f>VLOOKUP('intouch变量（离散）'!$A664,基本表格!$G:$Q,2,FALSE)</f>
        <v>1#刨片机控制 刨片机刀环缩回到位</v>
      </c>
      <c r="D664" t="s">
        <v>154</v>
      </c>
      <c r="E664" t="str">
        <f t="shared" si="61"/>
        <v>No</v>
      </c>
      <c r="F664" t="str">
        <f t="shared" si="62"/>
        <v>0</v>
      </c>
      <c r="G664" t="s">
        <v>154</v>
      </c>
      <c r="H664" t="s">
        <v>155</v>
      </c>
      <c r="I664" t="str">
        <f t="shared" si="63"/>
        <v/>
      </c>
      <c r="J664" t="str">
        <f t="shared" si="64"/>
        <v/>
      </c>
      <c r="K664" t="str">
        <f>VLOOKUP('intouch变量（离散）'!$A664,基本表格!$G:$Q,9,FALSE)</f>
        <v>None</v>
      </c>
      <c r="L664">
        <v>1</v>
      </c>
      <c r="M664" t="s">
        <v>156</v>
      </c>
      <c r="N664" t="s">
        <v>157</v>
      </c>
      <c r="O664" t="s">
        <v>158</v>
      </c>
      <c r="P664" t="str">
        <f>VLOOKUP('intouch变量（离散）'!$A664,基本表格!$G:$Q,3,FALSE)</f>
        <v>DB1103,X0.7</v>
      </c>
      <c r="Q664" t="str">
        <f>VLOOKUP('intouch变量（离散）'!$A664,基本表格!$G:$Q,10,FALSE)</f>
        <v>Yes</v>
      </c>
      <c r="R664" t="str">
        <f t="shared" si="66"/>
        <v>DB1103,X0.7 1#刨片机控制 刨片机刀环缩回到位</v>
      </c>
      <c r="S664">
        <v>0</v>
      </c>
      <c r="T664">
        <v>0</v>
      </c>
    </row>
    <row r="665" spans="1:20">
      <c r="A665" t="s">
        <v>821</v>
      </c>
      <c r="B665" s="11" t="str">
        <f t="shared" si="65"/>
        <v>CHP1</v>
      </c>
      <c r="C665" s="11" t="str">
        <f>VLOOKUP('intouch变量（离散）'!$A665,基本表格!$G:$Q,2,FALSE)</f>
        <v>1#刨片机控制 刨片机料仓远程</v>
      </c>
      <c r="D665" t="s">
        <v>154</v>
      </c>
      <c r="E665" t="str">
        <f t="shared" si="61"/>
        <v>No</v>
      </c>
      <c r="F665" t="str">
        <f t="shared" si="62"/>
        <v>0</v>
      </c>
      <c r="G665" t="s">
        <v>154</v>
      </c>
      <c r="H665" t="s">
        <v>155</v>
      </c>
      <c r="I665" t="str">
        <f t="shared" si="63"/>
        <v/>
      </c>
      <c r="J665" t="str">
        <f t="shared" si="64"/>
        <v/>
      </c>
      <c r="K665" t="str">
        <f>VLOOKUP('intouch变量（离散）'!$A665,基本表格!$G:$Q,9,FALSE)</f>
        <v>None</v>
      </c>
      <c r="L665">
        <v>1</v>
      </c>
      <c r="M665" t="s">
        <v>156</v>
      </c>
      <c r="N665" t="s">
        <v>157</v>
      </c>
      <c r="O665" t="s">
        <v>158</v>
      </c>
      <c r="P665" t="str">
        <f>VLOOKUP('intouch变量（离散）'!$A665,基本表格!$G:$Q,3,FALSE)</f>
        <v>DB1103,X1.2</v>
      </c>
      <c r="Q665" t="str">
        <f>VLOOKUP('intouch变量（离散）'!$A665,基本表格!$G:$Q,10,FALSE)</f>
        <v>Yes</v>
      </c>
      <c r="R665" t="str">
        <f t="shared" si="66"/>
        <v>DB1103,X1.2 1#刨片机控制 刨片机料仓远程</v>
      </c>
      <c r="S665">
        <v>0</v>
      </c>
      <c r="T665">
        <v>0</v>
      </c>
    </row>
    <row r="666" spans="1:20">
      <c r="A666" t="s">
        <v>822</v>
      </c>
      <c r="B666" s="11" t="str">
        <f t="shared" si="65"/>
        <v>CHP1</v>
      </c>
      <c r="C666" s="11" t="str">
        <f>VLOOKUP('intouch变量（离散）'!$A666,基本表格!$G:$Q,2,FALSE)</f>
        <v>1#刨片机控制 刨片机料仓本地</v>
      </c>
      <c r="D666" t="s">
        <v>154</v>
      </c>
      <c r="E666" t="str">
        <f t="shared" si="61"/>
        <v>No</v>
      </c>
      <c r="F666" t="str">
        <f t="shared" si="62"/>
        <v>0</v>
      </c>
      <c r="G666" t="s">
        <v>154</v>
      </c>
      <c r="H666" t="s">
        <v>155</v>
      </c>
      <c r="I666" t="str">
        <f t="shared" si="63"/>
        <v/>
      </c>
      <c r="J666" t="str">
        <f t="shared" si="64"/>
        <v/>
      </c>
      <c r="K666" t="str">
        <f>VLOOKUP('intouch变量（离散）'!$A666,基本表格!$G:$Q,9,FALSE)</f>
        <v>None</v>
      </c>
      <c r="L666">
        <v>1</v>
      </c>
      <c r="M666" t="s">
        <v>156</v>
      </c>
      <c r="N666" t="s">
        <v>157</v>
      </c>
      <c r="O666" t="s">
        <v>158</v>
      </c>
      <c r="P666" t="str">
        <f>VLOOKUP('intouch变量（离散）'!$A666,基本表格!$G:$Q,3,FALSE)</f>
        <v>DB1103,X1.3</v>
      </c>
      <c r="Q666" t="str">
        <f>VLOOKUP('intouch变量（离散）'!$A666,基本表格!$G:$Q,10,FALSE)</f>
        <v>Yes</v>
      </c>
      <c r="R666" t="str">
        <f t="shared" si="66"/>
        <v>DB1103,X1.3 1#刨片机控制 刨片机料仓本地</v>
      </c>
      <c r="S666">
        <v>0</v>
      </c>
      <c r="T666">
        <v>0</v>
      </c>
    </row>
    <row r="667" spans="1:20">
      <c r="A667" t="s">
        <v>823</v>
      </c>
      <c r="B667" s="11" t="str">
        <f t="shared" si="65"/>
        <v>CHP2</v>
      </c>
      <c r="C667" s="11" t="str">
        <f>VLOOKUP('intouch变量（离散）'!$A667,基本表格!$G:$Q,2,FALSE)</f>
        <v>2425+P9-M1 2#环式刨片机 电机控制 使能</v>
      </c>
      <c r="D667" t="s">
        <v>154</v>
      </c>
      <c r="E667" t="str">
        <f t="shared" si="61"/>
        <v>No</v>
      </c>
      <c r="F667" t="str">
        <f t="shared" si="62"/>
        <v>0</v>
      </c>
      <c r="G667" t="s">
        <v>154</v>
      </c>
      <c r="H667" t="s">
        <v>155</v>
      </c>
      <c r="I667" t="str">
        <f t="shared" si="63"/>
        <v/>
      </c>
      <c r="J667" t="str">
        <f t="shared" si="64"/>
        <v/>
      </c>
      <c r="K667" t="str">
        <f>VLOOKUP('intouch变量（离散）'!$A667,基本表格!$G:$Q,9,FALSE)</f>
        <v>None</v>
      </c>
      <c r="L667">
        <v>1</v>
      </c>
      <c r="M667" t="s">
        <v>156</v>
      </c>
      <c r="N667" t="s">
        <v>157</v>
      </c>
      <c r="O667" t="s">
        <v>158</v>
      </c>
      <c r="P667" t="str">
        <f>VLOOKUP('intouch变量（离散）'!$A667,基本表格!$G:$Q,3,FALSE)</f>
        <v>DB1200,X0.0</v>
      </c>
      <c r="Q667" t="str">
        <f>VLOOKUP('intouch变量（离散）'!$A667,基本表格!$G:$Q,10,FALSE)</f>
        <v>No</v>
      </c>
      <c r="R667" t="str">
        <f t="shared" si="66"/>
        <v>DB1200,X0.0 2425+P9-M1 2#环式刨片机 电机控制 使能</v>
      </c>
      <c r="S667">
        <v>0</v>
      </c>
      <c r="T667">
        <v>0</v>
      </c>
    </row>
    <row r="668" spans="1:20">
      <c r="A668" t="s">
        <v>824</v>
      </c>
      <c r="B668" s="11" t="str">
        <f t="shared" si="65"/>
        <v>CHP2</v>
      </c>
      <c r="C668" s="11" t="str">
        <f>VLOOKUP('intouch变量（离散）'!$A668,基本表格!$G:$Q,2,FALSE)</f>
        <v>2425+P9-M1 2#环式刨片机 电机控制 手自动状态</v>
      </c>
      <c r="D668" t="s">
        <v>154</v>
      </c>
      <c r="E668" t="str">
        <f t="shared" si="61"/>
        <v>No</v>
      </c>
      <c r="F668" t="str">
        <f t="shared" si="62"/>
        <v>0</v>
      </c>
      <c r="G668" t="s">
        <v>154</v>
      </c>
      <c r="H668" t="s">
        <v>155</v>
      </c>
      <c r="I668" t="str">
        <f t="shared" si="63"/>
        <v/>
      </c>
      <c r="J668" t="str">
        <f t="shared" si="64"/>
        <v/>
      </c>
      <c r="K668" t="str">
        <f>VLOOKUP('intouch变量（离散）'!$A668,基本表格!$G:$Q,9,FALSE)</f>
        <v>None</v>
      </c>
      <c r="L668">
        <v>1</v>
      </c>
      <c r="M668" t="s">
        <v>156</v>
      </c>
      <c r="N668" t="s">
        <v>157</v>
      </c>
      <c r="O668" t="s">
        <v>158</v>
      </c>
      <c r="P668" t="str">
        <f>VLOOKUP('intouch变量（离散）'!$A668,基本表格!$G:$Q,3,FALSE)</f>
        <v>DB1200,X0.3</v>
      </c>
      <c r="Q668" t="str">
        <f>VLOOKUP('intouch变量（离散）'!$A668,基本表格!$G:$Q,10,FALSE)</f>
        <v>Yes</v>
      </c>
      <c r="R668" t="str">
        <f t="shared" si="66"/>
        <v>DB1200,X0.3 2425+P9-M1 2#环式刨片机 电机控制 手自动状态</v>
      </c>
      <c r="S668">
        <v>0</v>
      </c>
      <c r="T668">
        <v>0</v>
      </c>
    </row>
    <row r="669" spans="1:20">
      <c r="A669" t="s">
        <v>825</v>
      </c>
      <c r="B669" s="11" t="str">
        <f t="shared" si="65"/>
        <v>CHP2</v>
      </c>
      <c r="C669" s="11" t="str">
        <f>VLOOKUP('intouch变量（离散）'!$A669,基本表格!$G:$Q,2,FALSE)</f>
        <v>2425+P9-M1 2#环式刨片机 电机控制 本地/远程(检修/待机）</v>
      </c>
      <c r="D669" t="s">
        <v>154</v>
      </c>
      <c r="E669" t="str">
        <f t="shared" si="61"/>
        <v>No</v>
      </c>
      <c r="F669" t="str">
        <f t="shared" si="62"/>
        <v>0</v>
      </c>
      <c r="G669" t="s">
        <v>154</v>
      </c>
      <c r="H669" t="s">
        <v>155</v>
      </c>
      <c r="I669" t="str">
        <f t="shared" si="63"/>
        <v/>
      </c>
      <c r="J669" t="str">
        <f t="shared" si="64"/>
        <v/>
      </c>
      <c r="K669" t="str">
        <f>VLOOKUP('intouch变量（离散）'!$A669,基本表格!$G:$Q,9,FALSE)</f>
        <v>None</v>
      </c>
      <c r="L669">
        <v>1</v>
      </c>
      <c r="M669" t="s">
        <v>156</v>
      </c>
      <c r="N669" t="s">
        <v>157</v>
      </c>
      <c r="O669" t="s">
        <v>158</v>
      </c>
      <c r="P669" t="str">
        <f>VLOOKUP('intouch变量（离散）'!$A669,基本表格!$G:$Q,3,FALSE)</f>
        <v>DB1200,X0.4</v>
      </c>
      <c r="Q669" t="str">
        <f>VLOOKUP('intouch变量（离散）'!$A669,基本表格!$G:$Q,10,FALSE)</f>
        <v>Yes</v>
      </c>
      <c r="R669" t="str">
        <f t="shared" si="66"/>
        <v>DB1200,X0.4 2425+P9-M1 2#环式刨片机 电机控制 本地/远程(检修/待机）</v>
      </c>
      <c r="S669">
        <v>0</v>
      </c>
      <c r="T669">
        <v>0</v>
      </c>
    </row>
    <row r="670" spans="1:20">
      <c r="A670" t="s">
        <v>826</v>
      </c>
      <c r="B670" s="11" t="str">
        <f t="shared" si="65"/>
        <v>CHP2</v>
      </c>
      <c r="C670" s="11" t="str">
        <f>VLOOKUP('intouch变量（离散）'!$A670,基本表格!$G:$Q,2,FALSE)</f>
        <v>2425+P9-M1 2#环式刨片机 电机控制 开启_上位机(正转)</v>
      </c>
      <c r="D670" t="s">
        <v>154</v>
      </c>
      <c r="E670" t="str">
        <f t="shared" si="61"/>
        <v>No</v>
      </c>
      <c r="F670" t="str">
        <f t="shared" si="62"/>
        <v>0</v>
      </c>
      <c r="G670" t="s">
        <v>154</v>
      </c>
      <c r="H670" t="s">
        <v>155</v>
      </c>
      <c r="I670" t="str">
        <f t="shared" si="63"/>
        <v/>
      </c>
      <c r="J670" t="str">
        <f t="shared" si="64"/>
        <v/>
      </c>
      <c r="K670" t="str">
        <f>VLOOKUP('intouch变量（离散）'!$A670,基本表格!$G:$Q,9,FALSE)</f>
        <v>None</v>
      </c>
      <c r="L670">
        <v>1</v>
      </c>
      <c r="M670" t="s">
        <v>156</v>
      </c>
      <c r="N670" t="s">
        <v>157</v>
      </c>
      <c r="O670" t="s">
        <v>158</v>
      </c>
      <c r="P670" t="str">
        <f>VLOOKUP('intouch变量（离散）'!$A670,基本表格!$G:$Q,3,FALSE)</f>
        <v>DB1200,X0.6</v>
      </c>
      <c r="Q670" t="str">
        <f>VLOOKUP('intouch变量（离散）'!$A670,基本表格!$G:$Q,10,FALSE)</f>
        <v>No</v>
      </c>
      <c r="R670" t="str">
        <f t="shared" si="66"/>
        <v>DB1200,X0.6 2425+P9-M1 2#环式刨片机 电机控制 开启_上位机(正转)</v>
      </c>
      <c r="S670">
        <v>0</v>
      </c>
      <c r="T670">
        <v>0</v>
      </c>
    </row>
    <row r="671" spans="1:20">
      <c r="A671" t="s">
        <v>827</v>
      </c>
      <c r="B671" s="11" t="str">
        <f t="shared" si="65"/>
        <v>CHP2</v>
      </c>
      <c r="C671" s="11" t="str">
        <f>VLOOKUP('intouch变量（离散）'!$A671,基本表格!$G:$Q,2,FALSE)</f>
        <v>2425+P9-M1 2#环式刨片机 电机控制 停止_上位机(反转)</v>
      </c>
      <c r="D671" t="s">
        <v>154</v>
      </c>
      <c r="E671" t="str">
        <f t="shared" si="61"/>
        <v>No</v>
      </c>
      <c r="F671" t="str">
        <f t="shared" si="62"/>
        <v>0</v>
      </c>
      <c r="G671" t="s">
        <v>154</v>
      </c>
      <c r="H671" t="s">
        <v>155</v>
      </c>
      <c r="I671" t="str">
        <f t="shared" si="63"/>
        <v/>
      </c>
      <c r="J671" t="str">
        <f t="shared" si="64"/>
        <v/>
      </c>
      <c r="K671" t="str">
        <f>VLOOKUP('intouch变量（离散）'!$A671,基本表格!$G:$Q,9,FALSE)</f>
        <v>None</v>
      </c>
      <c r="L671">
        <v>1</v>
      </c>
      <c r="M671" t="s">
        <v>156</v>
      </c>
      <c r="N671" t="s">
        <v>157</v>
      </c>
      <c r="O671" t="s">
        <v>158</v>
      </c>
      <c r="P671" t="str">
        <f>VLOOKUP('intouch变量（离散）'!$A671,基本表格!$G:$Q,3,FALSE)</f>
        <v>DB1200,X1.0</v>
      </c>
      <c r="Q671" t="str">
        <f>VLOOKUP('intouch变量（离散）'!$A671,基本表格!$G:$Q,10,FALSE)</f>
        <v>No</v>
      </c>
      <c r="R671" t="str">
        <f t="shared" si="66"/>
        <v>DB1200,X1.0 2425+P9-M1 2#环式刨片机 电机控制 停止_上位机(反转)</v>
      </c>
      <c r="S671">
        <v>0</v>
      </c>
      <c r="T671">
        <v>0</v>
      </c>
    </row>
    <row r="672" spans="1:20">
      <c r="A672" t="s">
        <v>828</v>
      </c>
      <c r="B672" s="11" t="str">
        <f t="shared" si="65"/>
        <v>CHP2</v>
      </c>
      <c r="C672" s="11" t="str">
        <f>VLOOKUP('intouch变量（离散）'!$A672,基本表格!$G:$Q,2,FALSE)</f>
        <v>2425+P9-M1 2#环式刨片机 电机控制 通风扇</v>
      </c>
      <c r="D672" t="s">
        <v>154</v>
      </c>
      <c r="E672" t="str">
        <f t="shared" si="61"/>
        <v>No</v>
      </c>
      <c r="F672" t="str">
        <f t="shared" si="62"/>
        <v>0</v>
      </c>
      <c r="G672" t="s">
        <v>154</v>
      </c>
      <c r="H672" t="s">
        <v>155</v>
      </c>
      <c r="I672" t="str">
        <f t="shared" si="63"/>
        <v/>
      </c>
      <c r="J672" t="str">
        <f t="shared" si="64"/>
        <v/>
      </c>
      <c r="K672" t="str">
        <f>VLOOKUP('intouch变量（离散）'!$A672,基本表格!$G:$Q,9,FALSE)</f>
        <v>None</v>
      </c>
      <c r="L672">
        <v>1</v>
      </c>
      <c r="M672" t="s">
        <v>156</v>
      </c>
      <c r="N672" t="s">
        <v>157</v>
      </c>
      <c r="O672" t="s">
        <v>158</v>
      </c>
      <c r="P672" t="str">
        <f>VLOOKUP('intouch变量（离散）'!$A672,基本表格!$G:$Q,3,FALSE)</f>
        <v>DB1200,X1.1</v>
      </c>
      <c r="Q672" t="str">
        <f>VLOOKUP('intouch变量（离散）'!$A672,基本表格!$G:$Q,10,FALSE)</f>
        <v>Yes</v>
      </c>
      <c r="R672" t="str">
        <f t="shared" si="66"/>
        <v>DB1200,X1.1 2425+P9-M1 2#环式刨片机 电机控制 通风扇</v>
      </c>
      <c r="S672">
        <v>0</v>
      </c>
      <c r="T672">
        <v>0</v>
      </c>
    </row>
    <row r="673" spans="1:20">
      <c r="A673" t="s">
        <v>829</v>
      </c>
      <c r="B673" s="11" t="str">
        <f t="shared" si="65"/>
        <v>CHP2</v>
      </c>
      <c r="C673" s="11" t="str">
        <f>VLOOKUP('intouch变量（离散）'!$A673,基本表格!$G:$Q,2,FALSE)</f>
        <v>2425+P9-M1 2#环式刨片机 电机控制 电机(正转）</v>
      </c>
      <c r="D673" t="s">
        <v>154</v>
      </c>
      <c r="E673" t="str">
        <f t="shared" si="61"/>
        <v>No</v>
      </c>
      <c r="F673" t="str">
        <f t="shared" si="62"/>
        <v>0</v>
      </c>
      <c r="G673" t="s">
        <v>154</v>
      </c>
      <c r="H673" t="s">
        <v>155</v>
      </c>
      <c r="I673" t="str">
        <f t="shared" si="63"/>
        <v/>
      </c>
      <c r="J673" t="str">
        <f t="shared" si="64"/>
        <v/>
      </c>
      <c r="K673" t="str">
        <f>VLOOKUP('intouch变量（离散）'!$A673,基本表格!$G:$Q,9,FALSE)</f>
        <v>None</v>
      </c>
      <c r="L673">
        <v>1</v>
      </c>
      <c r="M673" t="s">
        <v>156</v>
      </c>
      <c r="N673" t="s">
        <v>157</v>
      </c>
      <c r="O673" t="s">
        <v>158</v>
      </c>
      <c r="P673" t="str">
        <f>VLOOKUP('intouch变量（离散）'!$A673,基本表格!$G:$Q,3,FALSE)</f>
        <v>DB1200,X1.2</v>
      </c>
      <c r="Q673" t="str">
        <f>VLOOKUP('intouch变量（离散）'!$A673,基本表格!$G:$Q,10,FALSE)</f>
        <v>Yes</v>
      </c>
      <c r="R673" t="str">
        <f t="shared" si="66"/>
        <v>DB1200,X1.2 2425+P9-M1 2#环式刨片机 电机控制 电机(正转）</v>
      </c>
      <c r="S673">
        <v>0</v>
      </c>
      <c r="T673">
        <v>0</v>
      </c>
    </row>
    <row r="674" spans="1:20">
      <c r="A674" t="s">
        <v>830</v>
      </c>
      <c r="B674" s="11" t="str">
        <f t="shared" si="65"/>
        <v>CHP2</v>
      </c>
      <c r="C674" s="11" t="str">
        <f>VLOOKUP('intouch变量（离散）'!$A674,基本表格!$G:$Q,2,FALSE)</f>
        <v>2425+P9-M1 2#环式刨片机 电机控制 电机过载</v>
      </c>
      <c r="D674" t="s">
        <v>154</v>
      </c>
      <c r="E674" t="str">
        <f t="shared" si="61"/>
        <v>No</v>
      </c>
      <c r="F674" t="str">
        <f t="shared" si="62"/>
        <v>0</v>
      </c>
      <c r="G674" t="s">
        <v>154</v>
      </c>
      <c r="H674" t="s">
        <v>155</v>
      </c>
      <c r="I674" t="str">
        <f t="shared" si="63"/>
        <v/>
      </c>
      <c r="J674" t="str">
        <f t="shared" si="64"/>
        <v/>
      </c>
      <c r="K674" t="str">
        <f>VLOOKUP('intouch变量（离散）'!$A674,基本表格!$G:$Q,9,FALSE)</f>
        <v>On</v>
      </c>
      <c r="L674">
        <v>1</v>
      </c>
      <c r="M674" t="s">
        <v>156</v>
      </c>
      <c r="N674" t="s">
        <v>157</v>
      </c>
      <c r="O674" t="s">
        <v>158</v>
      </c>
      <c r="P674" t="str">
        <f>VLOOKUP('intouch变量（离散）'!$A674,基本表格!$G:$Q,3,FALSE)</f>
        <v>DB1200,X1.3</v>
      </c>
      <c r="Q674" t="str">
        <f>VLOOKUP('intouch变量（离散）'!$A674,基本表格!$G:$Q,10,FALSE)</f>
        <v>Yes</v>
      </c>
      <c r="R674" t="str">
        <f t="shared" si="66"/>
        <v>DB1200,X1.3 2425+P9-M1 2#环式刨片机 电机控制 电机过载</v>
      </c>
      <c r="S674">
        <v>0</v>
      </c>
      <c r="T674">
        <v>0</v>
      </c>
    </row>
    <row r="675" spans="1:20">
      <c r="A675" t="s">
        <v>831</v>
      </c>
      <c r="B675" s="11" t="str">
        <f t="shared" si="65"/>
        <v>CHP2</v>
      </c>
      <c r="C675" s="11" t="str">
        <f>VLOOKUP('intouch变量（离散）'!$A675,基本表格!$G:$Q,2,FALSE)</f>
        <v>2425+P9-M1 2#环式刨片机 电机控制 风扇过载</v>
      </c>
      <c r="D675" t="s">
        <v>154</v>
      </c>
      <c r="E675" t="str">
        <f t="shared" si="61"/>
        <v>No</v>
      </c>
      <c r="F675" t="str">
        <f t="shared" si="62"/>
        <v>0</v>
      </c>
      <c r="G675" t="s">
        <v>154</v>
      </c>
      <c r="H675" t="s">
        <v>155</v>
      </c>
      <c r="I675" t="str">
        <f t="shared" si="63"/>
        <v/>
      </c>
      <c r="J675" t="str">
        <f t="shared" si="64"/>
        <v/>
      </c>
      <c r="K675" t="str">
        <f>VLOOKUP('intouch变量（离散）'!$A675,基本表格!$G:$Q,9,FALSE)</f>
        <v>On</v>
      </c>
      <c r="L675">
        <v>1</v>
      </c>
      <c r="M675" t="s">
        <v>156</v>
      </c>
      <c r="N675" t="s">
        <v>157</v>
      </c>
      <c r="O675" t="s">
        <v>158</v>
      </c>
      <c r="P675" t="str">
        <f>VLOOKUP('intouch变量（离散）'!$A675,基本表格!$G:$Q,3,FALSE)</f>
        <v>DB1200,X1.4</v>
      </c>
      <c r="Q675" t="str">
        <f>VLOOKUP('intouch变量（离散）'!$A675,基本表格!$G:$Q,10,FALSE)</f>
        <v>Yes</v>
      </c>
      <c r="R675" t="str">
        <f t="shared" si="66"/>
        <v>DB1200,X1.4 2425+P9-M1 2#环式刨片机 电机控制 风扇过载</v>
      </c>
      <c r="S675">
        <v>0</v>
      </c>
      <c r="T675">
        <v>0</v>
      </c>
    </row>
    <row r="676" spans="1:20">
      <c r="A676" t="s">
        <v>832</v>
      </c>
      <c r="B676" s="11" t="str">
        <f t="shared" si="65"/>
        <v>CHP2</v>
      </c>
      <c r="C676" s="11" t="str">
        <f>VLOOKUP('intouch变量（离散）'!$A676,基本表格!$G:$Q,2,FALSE)</f>
        <v>2425+P9-M1 2#环式刨片机 电机控制 电机运行指示</v>
      </c>
      <c r="D676" t="s">
        <v>154</v>
      </c>
      <c r="E676" t="str">
        <f t="shared" si="61"/>
        <v>No</v>
      </c>
      <c r="F676" t="str">
        <f t="shared" si="62"/>
        <v>0</v>
      </c>
      <c r="G676" t="s">
        <v>154</v>
      </c>
      <c r="H676" t="s">
        <v>155</v>
      </c>
      <c r="I676" t="str">
        <f t="shared" si="63"/>
        <v/>
      </c>
      <c r="J676" t="str">
        <f t="shared" si="64"/>
        <v/>
      </c>
      <c r="K676" t="str">
        <f>VLOOKUP('intouch变量（离散）'!$A676,基本表格!$G:$Q,9,FALSE)</f>
        <v>None</v>
      </c>
      <c r="L676">
        <v>1</v>
      </c>
      <c r="M676" t="s">
        <v>156</v>
      </c>
      <c r="N676" t="s">
        <v>157</v>
      </c>
      <c r="O676" t="s">
        <v>158</v>
      </c>
      <c r="P676" t="str">
        <f>VLOOKUP('intouch变量（离散）'!$A676,基本表格!$G:$Q,3,FALSE)</f>
        <v>DB1200,X1.5</v>
      </c>
      <c r="Q676" t="str">
        <f>VLOOKUP('intouch变量（离散）'!$A676,基本表格!$G:$Q,10,FALSE)</f>
        <v>Yes</v>
      </c>
      <c r="R676" t="str">
        <f t="shared" si="66"/>
        <v>DB1200,X1.5 2425+P9-M1 2#环式刨片机 电机控制 电机运行指示</v>
      </c>
      <c r="S676">
        <v>0</v>
      </c>
      <c r="T676">
        <v>0</v>
      </c>
    </row>
    <row r="677" spans="1:20">
      <c r="A677" t="s">
        <v>833</v>
      </c>
      <c r="B677" s="11" t="str">
        <f t="shared" si="65"/>
        <v>CHP2</v>
      </c>
      <c r="C677" s="11" t="str">
        <f>VLOOKUP('intouch变量（离散）'!$A677,基本表格!$G:$Q,2,FALSE)</f>
        <v>2425+P9-M1 2#环式刨片机 电机控制 断链报警</v>
      </c>
      <c r="D677" t="s">
        <v>154</v>
      </c>
      <c r="E677" t="str">
        <f t="shared" si="61"/>
        <v>No</v>
      </c>
      <c r="F677" t="str">
        <f t="shared" si="62"/>
        <v>0</v>
      </c>
      <c r="G677" t="s">
        <v>154</v>
      </c>
      <c r="H677" t="s">
        <v>155</v>
      </c>
      <c r="I677" t="str">
        <f t="shared" si="63"/>
        <v/>
      </c>
      <c r="J677" t="str">
        <f t="shared" si="64"/>
        <v/>
      </c>
      <c r="K677" t="str">
        <f>VLOOKUP('intouch变量（离散）'!$A677,基本表格!$G:$Q,9,FALSE)</f>
        <v>On</v>
      </c>
      <c r="L677">
        <v>1</v>
      </c>
      <c r="M677" t="s">
        <v>156</v>
      </c>
      <c r="N677" t="s">
        <v>157</v>
      </c>
      <c r="O677" t="s">
        <v>158</v>
      </c>
      <c r="P677" t="str">
        <f>VLOOKUP('intouch变量（离散）'!$A677,基本表格!$G:$Q,3,FALSE)</f>
        <v>DB1200,X1.6</v>
      </c>
      <c r="Q677" t="str">
        <f>VLOOKUP('intouch变量（离散）'!$A677,基本表格!$G:$Q,10,FALSE)</f>
        <v>Yes</v>
      </c>
      <c r="R677" t="str">
        <f t="shared" si="66"/>
        <v>DB1200,X1.6 2425+P9-M1 2#环式刨片机 电机控制 断链报警</v>
      </c>
      <c r="S677">
        <v>0</v>
      </c>
      <c r="T677">
        <v>0</v>
      </c>
    </row>
    <row r="678" spans="1:20">
      <c r="A678" t="s">
        <v>834</v>
      </c>
      <c r="B678" s="11" t="str">
        <f t="shared" si="65"/>
        <v>CHP2</v>
      </c>
      <c r="C678" s="11" t="str">
        <f>VLOOKUP('intouch变量（离散）'!$A678,基本表格!$G:$Q,2,FALSE)</f>
        <v>2425+P9-M1 2#环式刨片机 电机控制 断链检测</v>
      </c>
      <c r="D678" t="s">
        <v>154</v>
      </c>
      <c r="E678" t="str">
        <f t="shared" si="61"/>
        <v>No</v>
      </c>
      <c r="F678" t="str">
        <f t="shared" si="62"/>
        <v>0</v>
      </c>
      <c r="G678" t="s">
        <v>154</v>
      </c>
      <c r="H678" t="s">
        <v>155</v>
      </c>
      <c r="I678" t="str">
        <f t="shared" si="63"/>
        <v/>
      </c>
      <c r="J678" t="str">
        <f t="shared" si="64"/>
        <v/>
      </c>
      <c r="K678" t="str">
        <f>VLOOKUP('intouch变量（离散）'!$A678,基本表格!$G:$Q,9,FALSE)</f>
        <v>None</v>
      </c>
      <c r="L678">
        <v>1</v>
      </c>
      <c r="M678" t="s">
        <v>156</v>
      </c>
      <c r="N678" t="s">
        <v>157</v>
      </c>
      <c r="O678" t="s">
        <v>158</v>
      </c>
      <c r="P678" t="str">
        <f>VLOOKUP('intouch变量（离散）'!$A678,基本表格!$G:$Q,3,FALSE)</f>
        <v>DB1200,X1.7</v>
      </c>
      <c r="Q678" t="str">
        <f>VLOOKUP('intouch变量（离散）'!$A678,基本表格!$G:$Q,10,FALSE)</f>
        <v>Yes</v>
      </c>
      <c r="R678" t="str">
        <f t="shared" si="66"/>
        <v>DB1200,X1.7 2425+P9-M1 2#环式刨片机 电机控制 断链检测</v>
      </c>
      <c r="S678">
        <v>0</v>
      </c>
      <c r="T678">
        <v>0</v>
      </c>
    </row>
    <row r="679" spans="1:20">
      <c r="A679" t="s">
        <v>835</v>
      </c>
      <c r="B679" s="11" t="str">
        <f t="shared" si="65"/>
        <v>CHP2</v>
      </c>
      <c r="C679" s="11" t="str">
        <f>VLOOKUP('intouch变量（离散）'!$A679,基本表格!$G:$Q,2,FALSE)</f>
        <v>2425+P9-M1 2#环式刨片机 电机控制 复位</v>
      </c>
      <c r="D679" t="s">
        <v>154</v>
      </c>
      <c r="E679" t="str">
        <f t="shared" si="61"/>
        <v>No</v>
      </c>
      <c r="F679" t="str">
        <f t="shared" si="62"/>
        <v>0</v>
      </c>
      <c r="G679" t="s">
        <v>154</v>
      </c>
      <c r="H679" t="s">
        <v>155</v>
      </c>
      <c r="I679" t="str">
        <f t="shared" si="63"/>
        <v/>
      </c>
      <c r="J679" t="str">
        <f t="shared" si="64"/>
        <v/>
      </c>
      <c r="K679" t="str">
        <f>VLOOKUP('intouch变量（离散）'!$A679,基本表格!$G:$Q,9,FALSE)</f>
        <v>None</v>
      </c>
      <c r="L679">
        <v>1</v>
      </c>
      <c r="M679" t="s">
        <v>156</v>
      </c>
      <c r="N679" t="s">
        <v>157</v>
      </c>
      <c r="O679" t="s">
        <v>158</v>
      </c>
      <c r="P679" t="str">
        <f>VLOOKUP('intouch变量（离散）'!$A679,基本表格!$G:$Q,3,FALSE)</f>
        <v>DB1200,X2.0</v>
      </c>
      <c r="Q679" t="str">
        <f>VLOOKUP('intouch变量（离散）'!$A679,基本表格!$G:$Q,10,FALSE)</f>
        <v>No</v>
      </c>
      <c r="R679" t="str">
        <f t="shared" si="66"/>
        <v>DB1200,X2.0 2425+P9-M1 2#环式刨片机 电机控制 复位</v>
      </c>
      <c r="S679">
        <v>0</v>
      </c>
      <c r="T679">
        <v>0</v>
      </c>
    </row>
    <row r="680" spans="1:20">
      <c r="A680" t="s">
        <v>836</v>
      </c>
      <c r="B680" s="11" t="str">
        <f t="shared" si="65"/>
        <v>CHP2</v>
      </c>
      <c r="C680" s="11" t="str">
        <f>VLOOKUP('intouch变量（离散）'!$A680,基本表格!$G:$Q,2,FALSE)</f>
        <v>2425+P9-M1 2#环式刨片机 电机控制 断链保护使能</v>
      </c>
      <c r="D680" t="s">
        <v>154</v>
      </c>
      <c r="E680" t="str">
        <f t="shared" si="61"/>
        <v>Yes</v>
      </c>
      <c r="F680" t="str">
        <f t="shared" si="62"/>
        <v>900</v>
      </c>
      <c r="G680" t="s">
        <v>154</v>
      </c>
      <c r="H680" t="s">
        <v>155</v>
      </c>
      <c r="I680" t="str">
        <f t="shared" si="63"/>
        <v>禁用</v>
      </c>
      <c r="J680" t="str">
        <f t="shared" si="64"/>
        <v>启用</v>
      </c>
      <c r="K680" t="str">
        <f>VLOOKUP('intouch变量（离散）'!$A680,基本表格!$G:$Q,9,FALSE)</f>
        <v>None</v>
      </c>
      <c r="L680">
        <v>1</v>
      </c>
      <c r="M680" t="s">
        <v>156</v>
      </c>
      <c r="N680" t="s">
        <v>157</v>
      </c>
      <c r="O680" t="s">
        <v>158</v>
      </c>
      <c r="P680" t="str">
        <f>VLOOKUP('intouch变量（离散）'!$A680,基本表格!$G:$Q,3,FALSE)</f>
        <v>DB1200,X2.1</v>
      </c>
      <c r="Q680" t="str">
        <f>VLOOKUP('intouch变量（离散）'!$A680,基本表格!$G:$Q,10,FALSE)</f>
        <v>No</v>
      </c>
      <c r="R680" t="str">
        <f t="shared" si="66"/>
        <v>DB1200,X2.1 2425+P9-M1 2#环式刨片机 电机控制 断链保护使能</v>
      </c>
      <c r="S680">
        <v>0</v>
      </c>
      <c r="T680">
        <v>0</v>
      </c>
    </row>
    <row r="681" spans="1:20">
      <c r="A681" t="s">
        <v>837</v>
      </c>
      <c r="B681" s="11" t="str">
        <f t="shared" si="65"/>
        <v>CHP2</v>
      </c>
      <c r="C681" s="11" t="str">
        <f>VLOOKUP('intouch变量（离散）'!$A681,基本表格!$G:$Q,2,FALSE)</f>
        <v>2425+P9-M1 2#环式刨片机 电机控制 断链导致停机</v>
      </c>
      <c r="D681" t="s">
        <v>154</v>
      </c>
      <c r="E681" t="str">
        <f t="shared" si="61"/>
        <v>No</v>
      </c>
      <c r="F681" t="str">
        <f t="shared" si="62"/>
        <v>0</v>
      </c>
      <c r="G681" t="s">
        <v>154</v>
      </c>
      <c r="H681" t="s">
        <v>155</v>
      </c>
      <c r="I681" t="str">
        <f t="shared" si="63"/>
        <v/>
      </c>
      <c r="J681" t="str">
        <f t="shared" si="64"/>
        <v/>
      </c>
      <c r="K681" t="str">
        <f>VLOOKUP('intouch变量（离散）'!$A681,基本表格!$G:$Q,9,FALSE)</f>
        <v>On</v>
      </c>
      <c r="L681">
        <v>1</v>
      </c>
      <c r="M681" t="s">
        <v>156</v>
      </c>
      <c r="N681" t="s">
        <v>157</v>
      </c>
      <c r="O681" t="s">
        <v>158</v>
      </c>
      <c r="P681" t="str">
        <f>VLOOKUP('intouch变量（离散）'!$A681,基本表格!$G:$Q,3,FALSE)</f>
        <v>DB1200,X2.2</v>
      </c>
      <c r="Q681" t="str">
        <f>VLOOKUP('intouch变量（离散）'!$A681,基本表格!$G:$Q,10,FALSE)</f>
        <v>Yes</v>
      </c>
      <c r="R681" t="str">
        <f t="shared" si="66"/>
        <v>DB1200,X2.2 2425+P9-M1 2#环式刨片机 电机控制 断链导致停机</v>
      </c>
      <c r="S681">
        <v>0</v>
      </c>
      <c r="T681">
        <v>0</v>
      </c>
    </row>
    <row r="682" spans="1:20">
      <c r="A682" t="s">
        <v>838</v>
      </c>
      <c r="B682" s="11" t="str">
        <f t="shared" si="65"/>
        <v>CHP2</v>
      </c>
      <c r="C682" s="11" t="str">
        <f>VLOOKUP('intouch变量（离散）'!$A682,基本表格!$G:$Q,2,FALSE)</f>
        <v>2425+P9-M1 2#环式刨片机 电机控制 电机(反转）</v>
      </c>
      <c r="D682" t="s">
        <v>154</v>
      </c>
      <c r="E682" t="str">
        <f t="shared" si="61"/>
        <v>No</v>
      </c>
      <c r="F682" t="str">
        <f t="shared" si="62"/>
        <v>0</v>
      </c>
      <c r="G682" t="s">
        <v>154</v>
      </c>
      <c r="H682" t="s">
        <v>155</v>
      </c>
      <c r="I682" t="str">
        <f t="shared" si="63"/>
        <v/>
      </c>
      <c r="J682" t="str">
        <f t="shared" si="64"/>
        <v/>
      </c>
      <c r="K682" t="str">
        <f>VLOOKUP('intouch变量（离散）'!$A682,基本表格!$G:$Q,9,FALSE)</f>
        <v>None</v>
      </c>
      <c r="L682">
        <v>1</v>
      </c>
      <c r="M682" t="s">
        <v>156</v>
      </c>
      <c r="N682" t="s">
        <v>157</v>
      </c>
      <c r="O682" t="s">
        <v>158</v>
      </c>
      <c r="P682" t="str">
        <f>VLOOKUP('intouch变量（离散）'!$A682,基本表格!$G:$Q,3,FALSE)</f>
        <v>DB1200,X2.3</v>
      </c>
      <c r="Q682" t="str">
        <f>VLOOKUP('intouch变量（离散）'!$A682,基本表格!$G:$Q,10,FALSE)</f>
        <v>Yes</v>
      </c>
      <c r="R682" t="str">
        <f t="shared" si="66"/>
        <v>DB1200,X2.3 2425+P9-M1 2#环式刨片机 电机控制 电机(反转）</v>
      </c>
      <c r="S682">
        <v>0</v>
      </c>
      <c r="T682">
        <v>0</v>
      </c>
    </row>
    <row r="683" spans="1:20">
      <c r="A683" t="s">
        <v>839</v>
      </c>
      <c r="B683" s="11" t="str">
        <f t="shared" si="65"/>
        <v>CHP2</v>
      </c>
      <c r="C683" s="11" t="str">
        <f>VLOOKUP('intouch变量（离散）'!$A683,基本表格!$G:$Q,2,FALSE)</f>
        <v>2425+P9-M1 2#环式刨片机 电机控制 本地</v>
      </c>
      <c r="D683" t="s">
        <v>154</v>
      </c>
      <c r="E683" t="str">
        <f t="shared" si="61"/>
        <v>No</v>
      </c>
      <c r="F683" t="str">
        <f t="shared" si="62"/>
        <v>0</v>
      </c>
      <c r="G683" t="s">
        <v>154</v>
      </c>
      <c r="H683" t="s">
        <v>155</v>
      </c>
      <c r="I683" t="str">
        <f t="shared" si="63"/>
        <v/>
      </c>
      <c r="J683" t="str">
        <f t="shared" si="64"/>
        <v/>
      </c>
      <c r="K683" t="str">
        <f>VLOOKUP('intouch变量（离散）'!$A683,基本表格!$G:$Q,9,FALSE)</f>
        <v>None</v>
      </c>
      <c r="L683">
        <v>1</v>
      </c>
      <c r="M683" t="s">
        <v>156</v>
      </c>
      <c r="N683" t="s">
        <v>157</v>
      </c>
      <c r="O683" t="s">
        <v>158</v>
      </c>
      <c r="P683" t="str">
        <f>VLOOKUP('intouch变量（离散）'!$A683,基本表格!$G:$Q,3,FALSE)</f>
        <v>DB1200,X2.4</v>
      </c>
      <c r="Q683" t="str">
        <f>VLOOKUP('intouch变量（离散）'!$A683,基本表格!$G:$Q,10,FALSE)</f>
        <v>Yes</v>
      </c>
      <c r="R683" t="str">
        <f t="shared" si="66"/>
        <v>DB1200,X2.4 2425+P9-M1 2#环式刨片机 电机控制 本地</v>
      </c>
      <c r="S683">
        <v>0</v>
      </c>
      <c r="T683">
        <v>0</v>
      </c>
    </row>
    <row r="684" spans="1:20">
      <c r="A684" t="s">
        <v>840</v>
      </c>
      <c r="B684" s="11" t="str">
        <f t="shared" si="65"/>
        <v>CHP2</v>
      </c>
      <c r="C684" s="11" t="str">
        <f>VLOOKUP('intouch变量（离散）'!$A684,基本表格!$G:$Q,2,FALSE)</f>
        <v>2425+P9-M1 2#环式刨片机 电机控制 远程</v>
      </c>
      <c r="D684" t="s">
        <v>154</v>
      </c>
      <c r="E684" t="str">
        <f t="shared" si="61"/>
        <v>No</v>
      </c>
      <c r="F684" t="str">
        <f t="shared" si="62"/>
        <v>0</v>
      </c>
      <c r="G684" t="s">
        <v>154</v>
      </c>
      <c r="H684" t="s">
        <v>155</v>
      </c>
      <c r="I684" t="str">
        <f t="shared" si="63"/>
        <v/>
      </c>
      <c r="J684" t="str">
        <f t="shared" si="64"/>
        <v/>
      </c>
      <c r="K684" t="str">
        <f>VLOOKUP('intouch变量（离散）'!$A684,基本表格!$G:$Q,9,FALSE)</f>
        <v>None</v>
      </c>
      <c r="L684">
        <v>1</v>
      </c>
      <c r="M684" t="s">
        <v>156</v>
      </c>
      <c r="N684" t="s">
        <v>157</v>
      </c>
      <c r="O684" t="s">
        <v>158</v>
      </c>
      <c r="P684" t="str">
        <f>VLOOKUP('intouch变量（离散）'!$A684,基本表格!$G:$Q,3,FALSE)</f>
        <v>DB1200,X2.5</v>
      </c>
      <c r="Q684" t="str">
        <f>VLOOKUP('intouch变量（离散）'!$A684,基本表格!$G:$Q,10,FALSE)</f>
        <v>Yes</v>
      </c>
      <c r="R684" t="str">
        <f t="shared" si="66"/>
        <v>DB1200,X2.5 2425+P9-M1 2#环式刨片机 电机控制 远程</v>
      </c>
      <c r="S684">
        <v>0</v>
      </c>
      <c r="T684">
        <v>0</v>
      </c>
    </row>
    <row r="685" spans="1:20">
      <c r="A685" t="s">
        <v>841</v>
      </c>
      <c r="B685" s="11" t="str">
        <f t="shared" si="65"/>
        <v>CHP2</v>
      </c>
      <c r="C685" s="11" t="str">
        <f>VLOOKUP('intouch变量（离散）'!$A685,基本表格!$G:$Q,2,FALSE)</f>
        <v>2425+P9-M1 2#环式刨片机 电机控制 堵料报警</v>
      </c>
      <c r="D685" t="s">
        <v>154</v>
      </c>
      <c r="E685" t="str">
        <f t="shared" si="61"/>
        <v>No</v>
      </c>
      <c r="F685" t="str">
        <f t="shared" si="62"/>
        <v>0</v>
      </c>
      <c r="G685" t="s">
        <v>154</v>
      </c>
      <c r="H685" t="s">
        <v>155</v>
      </c>
      <c r="I685" t="str">
        <f t="shared" si="63"/>
        <v/>
      </c>
      <c r="J685" t="str">
        <f t="shared" si="64"/>
        <v/>
      </c>
      <c r="K685" t="str">
        <f>VLOOKUP('intouch变量（离散）'!$A685,基本表格!$G:$Q,9,FALSE)</f>
        <v>On</v>
      </c>
      <c r="L685">
        <v>1</v>
      </c>
      <c r="M685" t="s">
        <v>156</v>
      </c>
      <c r="N685" t="s">
        <v>157</v>
      </c>
      <c r="O685" t="s">
        <v>158</v>
      </c>
      <c r="P685" t="str">
        <f>VLOOKUP('intouch变量（离散）'!$A685,基本表格!$G:$Q,3,FALSE)</f>
        <v>DB1200,X2.6</v>
      </c>
      <c r="Q685" t="str">
        <f>VLOOKUP('intouch变量（离散）'!$A685,基本表格!$G:$Q,10,FALSE)</f>
        <v>Yes</v>
      </c>
      <c r="R685" t="str">
        <f t="shared" si="66"/>
        <v>DB1200,X2.6 2425+P9-M1 2#环式刨片机 电机控制 堵料报警</v>
      </c>
      <c r="S685">
        <v>0</v>
      </c>
      <c r="T685">
        <v>0</v>
      </c>
    </row>
    <row r="686" spans="1:20">
      <c r="A686" t="s">
        <v>842</v>
      </c>
      <c r="B686" s="11" t="str">
        <f t="shared" si="65"/>
        <v>CHP2</v>
      </c>
      <c r="C686" s="11" t="str">
        <f>VLOOKUP('intouch变量（离散）'!$A686,基本表格!$G:$Q,2,FALSE)</f>
        <v>2425+P9-M1 2#环式刨片机 电机控制 堵料检测</v>
      </c>
      <c r="D686" t="s">
        <v>154</v>
      </c>
      <c r="E686" t="str">
        <f t="shared" si="61"/>
        <v>No</v>
      </c>
      <c r="F686" t="str">
        <f t="shared" si="62"/>
        <v>0</v>
      </c>
      <c r="G686" t="s">
        <v>154</v>
      </c>
      <c r="H686" t="s">
        <v>155</v>
      </c>
      <c r="I686" t="str">
        <f t="shared" si="63"/>
        <v/>
      </c>
      <c r="J686" t="str">
        <f t="shared" si="64"/>
        <v/>
      </c>
      <c r="K686" t="str">
        <f>VLOOKUP('intouch变量（离散）'!$A686,基本表格!$G:$Q,9,FALSE)</f>
        <v>None</v>
      </c>
      <c r="L686">
        <v>1</v>
      </c>
      <c r="M686" t="s">
        <v>156</v>
      </c>
      <c r="N686" t="s">
        <v>157</v>
      </c>
      <c r="O686" t="s">
        <v>158</v>
      </c>
      <c r="P686" t="str">
        <f>VLOOKUP('intouch变量（离散）'!$A686,基本表格!$G:$Q,3,FALSE)</f>
        <v>DB1200,X2.7</v>
      </c>
      <c r="Q686" t="str">
        <f>VLOOKUP('intouch变量（离散）'!$A686,基本表格!$G:$Q,10,FALSE)</f>
        <v>Yes</v>
      </c>
      <c r="R686" t="str">
        <f t="shared" si="66"/>
        <v>DB1200,X2.7 2425+P9-M1 2#环式刨片机 电机控制 堵料检测</v>
      </c>
      <c r="S686">
        <v>0</v>
      </c>
      <c r="T686">
        <v>0</v>
      </c>
    </row>
    <row r="687" spans="1:20">
      <c r="A687" t="s">
        <v>843</v>
      </c>
      <c r="B687" s="11" t="str">
        <f t="shared" si="65"/>
        <v>CHP2</v>
      </c>
      <c r="C687" s="11" t="str">
        <f>VLOOKUP('intouch变量（离散）'!$A687,基本表格!$G:$Q,2,FALSE)</f>
        <v>2425+P9-M1 2#环式刨片机 电机控制 堵料保护使能</v>
      </c>
      <c r="D687" t="s">
        <v>154</v>
      </c>
      <c r="E687" t="str">
        <f t="shared" si="61"/>
        <v>Yes</v>
      </c>
      <c r="F687" t="str">
        <f t="shared" si="62"/>
        <v>900</v>
      </c>
      <c r="G687" t="s">
        <v>154</v>
      </c>
      <c r="H687" t="s">
        <v>155</v>
      </c>
      <c r="I687" t="str">
        <f t="shared" si="63"/>
        <v>禁用</v>
      </c>
      <c r="J687" t="str">
        <f t="shared" si="64"/>
        <v>启用</v>
      </c>
      <c r="K687" t="str">
        <f>VLOOKUP('intouch变量（离散）'!$A687,基本表格!$G:$Q,9,FALSE)</f>
        <v>None</v>
      </c>
      <c r="L687">
        <v>1</v>
      </c>
      <c r="M687" t="s">
        <v>156</v>
      </c>
      <c r="N687" t="s">
        <v>157</v>
      </c>
      <c r="O687" t="s">
        <v>158</v>
      </c>
      <c r="P687" t="str">
        <f>VLOOKUP('intouch变量（离散）'!$A687,基本表格!$G:$Q,3,FALSE)</f>
        <v>DB1200,X3.0</v>
      </c>
      <c r="Q687" t="str">
        <f>VLOOKUP('intouch变量（离散）'!$A687,基本表格!$G:$Q,10,FALSE)</f>
        <v>No</v>
      </c>
      <c r="R687" t="str">
        <f t="shared" si="66"/>
        <v>DB1200,X3.0 2425+P9-M1 2#环式刨片机 电机控制 堵料保护使能</v>
      </c>
      <c r="S687">
        <v>0</v>
      </c>
      <c r="T687">
        <v>0</v>
      </c>
    </row>
    <row r="688" spans="1:20">
      <c r="A688" t="s">
        <v>844</v>
      </c>
      <c r="B688" s="11" t="str">
        <f t="shared" si="65"/>
        <v>CHP2</v>
      </c>
      <c r="C688" s="11" t="str">
        <f>VLOOKUP('intouch变量（离散）'!$A688,基本表格!$G:$Q,2,FALSE)</f>
        <v>2425+P9-M1 2#环式刨片机 电机控制 堵料导致停机</v>
      </c>
      <c r="D688" t="s">
        <v>154</v>
      </c>
      <c r="E688" t="str">
        <f t="shared" si="61"/>
        <v>No</v>
      </c>
      <c r="F688" t="str">
        <f t="shared" si="62"/>
        <v>0</v>
      </c>
      <c r="G688" t="s">
        <v>154</v>
      </c>
      <c r="H688" t="s">
        <v>155</v>
      </c>
      <c r="I688" t="str">
        <f t="shared" si="63"/>
        <v/>
      </c>
      <c r="J688" t="str">
        <f t="shared" si="64"/>
        <v/>
      </c>
      <c r="K688" t="str">
        <f>VLOOKUP('intouch变量（离散）'!$A688,基本表格!$G:$Q,9,FALSE)</f>
        <v>On</v>
      </c>
      <c r="L688">
        <v>1</v>
      </c>
      <c r="M688" t="s">
        <v>156</v>
      </c>
      <c r="N688" t="s">
        <v>157</v>
      </c>
      <c r="O688" t="s">
        <v>158</v>
      </c>
      <c r="P688" t="str">
        <f>VLOOKUP('intouch变量（离散）'!$A688,基本表格!$G:$Q,3,FALSE)</f>
        <v>DB1200,X3.1</v>
      </c>
      <c r="Q688" t="str">
        <f>VLOOKUP('intouch变量（离散）'!$A688,基本表格!$G:$Q,10,FALSE)</f>
        <v>Yes</v>
      </c>
      <c r="R688" t="str">
        <f t="shared" si="66"/>
        <v>DB1200,X3.1 2425+P9-M1 2#环式刨片机 电机控制 堵料导致停机</v>
      </c>
      <c r="S688">
        <v>0</v>
      </c>
      <c r="T688">
        <v>0</v>
      </c>
    </row>
    <row r="689" spans="1:20">
      <c r="A689" t="s">
        <v>845</v>
      </c>
      <c r="B689" s="11" t="str">
        <f t="shared" si="65"/>
        <v>CHP2</v>
      </c>
      <c r="C689" s="11" t="str">
        <f>VLOOKUP('intouch变量（离散）'!$A689,基本表格!$G:$Q,2,FALSE)</f>
        <v>2425+P9-M1 2#环式刨片机 电机控制 拉线开关</v>
      </c>
      <c r="D689" t="s">
        <v>154</v>
      </c>
      <c r="E689" t="str">
        <f t="shared" si="61"/>
        <v>No</v>
      </c>
      <c r="F689" t="str">
        <f t="shared" si="62"/>
        <v>0</v>
      </c>
      <c r="G689" t="s">
        <v>154</v>
      </c>
      <c r="H689" t="s">
        <v>155</v>
      </c>
      <c r="I689" t="str">
        <f t="shared" si="63"/>
        <v/>
      </c>
      <c r="J689" t="str">
        <f t="shared" si="64"/>
        <v/>
      </c>
      <c r="K689" t="str">
        <f>VLOOKUP('intouch变量（离散）'!$A689,基本表格!$G:$Q,9,FALSE)</f>
        <v>On</v>
      </c>
      <c r="L689">
        <v>1</v>
      </c>
      <c r="M689" t="s">
        <v>156</v>
      </c>
      <c r="N689" t="s">
        <v>157</v>
      </c>
      <c r="O689" t="s">
        <v>158</v>
      </c>
      <c r="P689" t="str">
        <f>VLOOKUP('intouch变量（离散）'!$A689,基本表格!$G:$Q,3,FALSE)</f>
        <v>DB1200,X8.0</v>
      </c>
      <c r="Q689" t="str">
        <f>VLOOKUP('intouch变量（离散）'!$A689,基本表格!$G:$Q,10,FALSE)</f>
        <v>Yes</v>
      </c>
      <c r="R689" t="str">
        <f t="shared" si="66"/>
        <v>DB1200,X8.0 2425+P9-M1 2#环式刨片机 电机控制 拉线开关</v>
      </c>
      <c r="S689">
        <v>0</v>
      </c>
      <c r="T689">
        <v>0</v>
      </c>
    </row>
    <row r="690" spans="1:20">
      <c r="A690" t="s">
        <v>846</v>
      </c>
      <c r="B690" s="11" t="str">
        <f t="shared" si="65"/>
        <v>CHP2</v>
      </c>
      <c r="C690" s="11" t="str">
        <f>VLOOKUP('intouch变量（离散）'!$A690,基本表格!$G:$Q,2,FALSE)</f>
        <v>2425+P9-M1 2#环式刨片机 电机控制 左跑偏报警</v>
      </c>
      <c r="D690" t="s">
        <v>154</v>
      </c>
      <c r="E690" t="str">
        <f t="shared" si="61"/>
        <v>No</v>
      </c>
      <c r="F690" t="str">
        <f t="shared" si="62"/>
        <v>0</v>
      </c>
      <c r="G690" t="s">
        <v>154</v>
      </c>
      <c r="H690" t="s">
        <v>155</v>
      </c>
      <c r="I690" t="str">
        <f t="shared" si="63"/>
        <v/>
      </c>
      <c r="J690" t="str">
        <f t="shared" si="64"/>
        <v/>
      </c>
      <c r="K690" t="str">
        <f>VLOOKUP('intouch变量（离散）'!$A690,基本表格!$G:$Q,9,FALSE)</f>
        <v>On</v>
      </c>
      <c r="L690">
        <v>1</v>
      </c>
      <c r="M690" t="s">
        <v>156</v>
      </c>
      <c r="N690" t="s">
        <v>157</v>
      </c>
      <c r="O690" t="s">
        <v>158</v>
      </c>
      <c r="P690" t="str">
        <f>VLOOKUP('intouch变量（离散）'!$A690,基本表格!$G:$Q,3,FALSE)</f>
        <v>DB1200,X8.1</v>
      </c>
      <c r="Q690" t="str">
        <f>VLOOKUP('intouch变量（离散）'!$A690,基本表格!$G:$Q,10,FALSE)</f>
        <v>Yes</v>
      </c>
      <c r="R690" t="str">
        <f t="shared" si="66"/>
        <v>DB1200,X8.1 2425+P9-M1 2#环式刨片机 电机控制 左跑偏报警</v>
      </c>
      <c r="S690">
        <v>0</v>
      </c>
      <c r="T690">
        <v>0</v>
      </c>
    </row>
    <row r="691" spans="1:20">
      <c r="A691" t="s">
        <v>847</v>
      </c>
      <c r="B691" s="11" t="str">
        <f t="shared" si="65"/>
        <v>CHP2</v>
      </c>
      <c r="C691" s="11" t="str">
        <f>VLOOKUP('intouch变量（离散）'!$A691,基本表格!$G:$Q,2,FALSE)</f>
        <v>2425+P9-M1 2#环式刨片机 电机控制 左跑偏1检测</v>
      </c>
      <c r="D691" t="s">
        <v>154</v>
      </c>
      <c r="E691" t="str">
        <f t="shared" si="61"/>
        <v>No</v>
      </c>
      <c r="F691" t="str">
        <f t="shared" si="62"/>
        <v>0</v>
      </c>
      <c r="G691" t="s">
        <v>154</v>
      </c>
      <c r="H691" t="s">
        <v>155</v>
      </c>
      <c r="I691" t="str">
        <f t="shared" si="63"/>
        <v/>
      </c>
      <c r="J691" t="str">
        <f t="shared" si="64"/>
        <v/>
      </c>
      <c r="K691" t="str">
        <f>VLOOKUP('intouch变量（离散）'!$A691,基本表格!$G:$Q,9,FALSE)</f>
        <v>None</v>
      </c>
      <c r="L691">
        <v>1</v>
      </c>
      <c r="M691" t="s">
        <v>156</v>
      </c>
      <c r="N691" t="s">
        <v>157</v>
      </c>
      <c r="O691" t="s">
        <v>158</v>
      </c>
      <c r="P691" t="str">
        <f>VLOOKUP('intouch变量（离散）'!$A691,基本表格!$G:$Q,3,FALSE)</f>
        <v>DB1200,X8.2</v>
      </c>
      <c r="Q691" t="str">
        <f>VLOOKUP('intouch变量（离散）'!$A691,基本表格!$G:$Q,10,FALSE)</f>
        <v>Yes</v>
      </c>
      <c r="R691" t="str">
        <f t="shared" si="66"/>
        <v>DB1200,X8.2 2425+P9-M1 2#环式刨片机 电机控制 左跑偏1检测</v>
      </c>
      <c r="S691">
        <v>0</v>
      </c>
      <c r="T691">
        <v>0</v>
      </c>
    </row>
    <row r="692" spans="1:20">
      <c r="A692" t="s">
        <v>848</v>
      </c>
      <c r="B692" s="11" t="str">
        <f t="shared" si="65"/>
        <v>CHP2</v>
      </c>
      <c r="C692" s="11" t="str">
        <f>VLOOKUP('intouch变量（离散）'!$A692,基本表格!$G:$Q,2,FALSE)</f>
        <v>2425+P9-M1 2#环式刨片机 电机控制 左跑偏保护使能</v>
      </c>
      <c r="D692" t="s">
        <v>154</v>
      </c>
      <c r="E692" t="str">
        <f t="shared" si="61"/>
        <v>Yes</v>
      </c>
      <c r="F692" t="str">
        <f t="shared" si="62"/>
        <v>900</v>
      </c>
      <c r="G692" t="s">
        <v>154</v>
      </c>
      <c r="H692" t="s">
        <v>155</v>
      </c>
      <c r="I692" t="str">
        <f t="shared" si="63"/>
        <v>禁用</v>
      </c>
      <c r="J692" t="str">
        <f t="shared" si="64"/>
        <v>启用</v>
      </c>
      <c r="K692" t="str">
        <f>VLOOKUP('intouch变量（离散）'!$A692,基本表格!$G:$Q,9,FALSE)</f>
        <v>None</v>
      </c>
      <c r="L692">
        <v>1</v>
      </c>
      <c r="M692" t="s">
        <v>156</v>
      </c>
      <c r="N692" t="s">
        <v>157</v>
      </c>
      <c r="O692" t="s">
        <v>158</v>
      </c>
      <c r="P692" t="str">
        <f>VLOOKUP('intouch变量（离散）'!$A692,基本表格!$G:$Q,3,FALSE)</f>
        <v>DB1200,X8.3</v>
      </c>
      <c r="Q692" t="str">
        <f>VLOOKUP('intouch变量（离散）'!$A692,基本表格!$G:$Q,10,FALSE)</f>
        <v>No</v>
      </c>
      <c r="R692" t="str">
        <f t="shared" si="66"/>
        <v>DB1200,X8.3 2425+P9-M1 2#环式刨片机 电机控制 左跑偏保护使能</v>
      </c>
      <c r="S692">
        <v>0</v>
      </c>
      <c r="T692">
        <v>0</v>
      </c>
    </row>
    <row r="693" spans="1:20">
      <c r="A693" t="s">
        <v>849</v>
      </c>
      <c r="B693" s="11" t="str">
        <f t="shared" si="65"/>
        <v>CHP2</v>
      </c>
      <c r="C693" s="11" t="str">
        <f>VLOOKUP('intouch变量（离散）'!$A693,基本表格!$G:$Q,2,FALSE)</f>
        <v>2425+P9-M1 2#环式刨片机 电机控制 左跑偏导致停机</v>
      </c>
      <c r="D693" t="s">
        <v>154</v>
      </c>
      <c r="E693" t="str">
        <f t="shared" si="61"/>
        <v>No</v>
      </c>
      <c r="F693" t="str">
        <f t="shared" si="62"/>
        <v>0</v>
      </c>
      <c r="G693" t="s">
        <v>154</v>
      </c>
      <c r="H693" t="s">
        <v>155</v>
      </c>
      <c r="I693" t="str">
        <f t="shared" si="63"/>
        <v/>
      </c>
      <c r="J693" t="str">
        <f t="shared" si="64"/>
        <v/>
      </c>
      <c r="K693" t="str">
        <f>VLOOKUP('intouch变量（离散）'!$A693,基本表格!$G:$Q,9,FALSE)</f>
        <v>On</v>
      </c>
      <c r="L693">
        <v>1</v>
      </c>
      <c r="M693" t="s">
        <v>156</v>
      </c>
      <c r="N693" t="s">
        <v>157</v>
      </c>
      <c r="O693" t="s">
        <v>158</v>
      </c>
      <c r="P693" t="str">
        <f>VLOOKUP('intouch变量（离散）'!$A693,基本表格!$G:$Q,3,FALSE)</f>
        <v>DB1200,X8.4</v>
      </c>
      <c r="Q693" t="str">
        <f>VLOOKUP('intouch变量（离散）'!$A693,基本表格!$G:$Q,10,FALSE)</f>
        <v>Yes</v>
      </c>
      <c r="R693" t="str">
        <f t="shared" si="66"/>
        <v>DB1200,X8.4 2425+P9-M1 2#环式刨片机 电机控制 左跑偏导致停机</v>
      </c>
      <c r="S693">
        <v>0</v>
      </c>
      <c r="T693">
        <v>0</v>
      </c>
    </row>
    <row r="694" spans="1:20">
      <c r="A694" t="s">
        <v>850</v>
      </c>
      <c r="B694" s="11" t="str">
        <f t="shared" si="65"/>
        <v>CHP2</v>
      </c>
      <c r="C694" s="11" t="str">
        <f>VLOOKUP('intouch变量（离散）'!$A694,基本表格!$G:$Q,2,FALSE)</f>
        <v>2425+P9-M1 2#环式刨片机 电机控制 右 跑偏报警</v>
      </c>
      <c r="D694" t="s">
        <v>154</v>
      </c>
      <c r="E694" t="str">
        <f t="shared" si="61"/>
        <v>No</v>
      </c>
      <c r="F694" t="str">
        <f t="shared" si="62"/>
        <v>0</v>
      </c>
      <c r="G694" t="s">
        <v>154</v>
      </c>
      <c r="H694" t="s">
        <v>155</v>
      </c>
      <c r="I694" t="str">
        <f t="shared" si="63"/>
        <v/>
      </c>
      <c r="J694" t="str">
        <f t="shared" si="64"/>
        <v/>
      </c>
      <c r="K694" t="str">
        <f>VLOOKUP('intouch变量（离散）'!$A694,基本表格!$G:$Q,9,FALSE)</f>
        <v>On</v>
      </c>
      <c r="L694">
        <v>1</v>
      </c>
      <c r="M694" t="s">
        <v>156</v>
      </c>
      <c r="N694" t="s">
        <v>157</v>
      </c>
      <c r="O694" t="s">
        <v>158</v>
      </c>
      <c r="P694" t="str">
        <f>VLOOKUP('intouch变量（离散）'!$A694,基本表格!$G:$Q,3,FALSE)</f>
        <v>DB1200,X12.0</v>
      </c>
      <c r="Q694" t="str">
        <f>VLOOKUP('intouch变量（离散）'!$A694,基本表格!$G:$Q,10,FALSE)</f>
        <v>Yes</v>
      </c>
      <c r="R694" t="str">
        <f t="shared" si="66"/>
        <v>DB1200,X12.0 2425+P9-M1 2#环式刨片机 电机控制 右 跑偏报警</v>
      </c>
      <c r="S694">
        <v>0</v>
      </c>
      <c r="T694">
        <v>0</v>
      </c>
    </row>
    <row r="695" spans="1:20">
      <c r="A695" t="s">
        <v>851</v>
      </c>
      <c r="B695" s="11" t="str">
        <f t="shared" si="65"/>
        <v>CHP2</v>
      </c>
      <c r="C695" s="11" t="str">
        <f>VLOOKUP('intouch变量（离散）'!$A695,基本表格!$G:$Q,2,FALSE)</f>
        <v>2425+P9-M1 2#环式刨片机 电机控制 右跑偏1检测</v>
      </c>
      <c r="D695" t="s">
        <v>154</v>
      </c>
      <c r="E695" t="str">
        <f t="shared" si="61"/>
        <v>No</v>
      </c>
      <c r="F695" t="str">
        <f t="shared" si="62"/>
        <v>0</v>
      </c>
      <c r="G695" t="s">
        <v>154</v>
      </c>
      <c r="H695" t="s">
        <v>155</v>
      </c>
      <c r="I695" t="str">
        <f t="shared" si="63"/>
        <v/>
      </c>
      <c r="J695" t="str">
        <f t="shared" si="64"/>
        <v/>
      </c>
      <c r="K695" t="str">
        <f>VLOOKUP('intouch变量（离散）'!$A695,基本表格!$G:$Q,9,FALSE)</f>
        <v>None</v>
      </c>
      <c r="L695">
        <v>1</v>
      </c>
      <c r="M695" t="s">
        <v>156</v>
      </c>
      <c r="N695" t="s">
        <v>157</v>
      </c>
      <c r="O695" t="s">
        <v>158</v>
      </c>
      <c r="P695" t="str">
        <f>VLOOKUP('intouch变量（离散）'!$A695,基本表格!$G:$Q,3,FALSE)</f>
        <v>DB1200,X12.1</v>
      </c>
      <c r="Q695" t="str">
        <f>VLOOKUP('intouch变量（离散）'!$A695,基本表格!$G:$Q,10,FALSE)</f>
        <v>Yes</v>
      </c>
      <c r="R695" t="str">
        <f t="shared" si="66"/>
        <v>DB1200,X12.1 2425+P9-M1 2#环式刨片机 电机控制 右跑偏1检测</v>
      </c>
      <c r="S695">
        <v>0</v>
      </c>
      <c r="T695">
        <v>0</v>
      </c>
    </row>
    <row r="696" spans="1:20">
      <c r="A696" t="s">
        <v>852</v>
      </c>
      <c r="B696" s="11" t="str">
        <f t="shared" si="65"/>
        <v>CHP2</v>
      </c>
      <c r="C696" s="11" t="str">
        <f>VLOOKUP('intouch变量（离散）'!$A696,基本表格!$G:$Q,2,FALSE)</f>
        <v>2425+P9-M1 2#环式刨片机 电机控制 右跑偏保护使能</v>
      </c>
      <c r="D696" t="s">
        <v>154</v>
      </c>
      <c r="E696" t="str">
        <f t="shared" si="61"/>
        <v>Yes</v>
      </c>
      <c r="F696" t="str">
        <f t="shared" si="62"/>
        <v>900</v>
      </c>
      <c r="G696" t="s">
        <v>154</v>
      </c>
      <c r="H696" t="s">
        <v>155</v>
      </c>
      <c r="I696" t="str">
        <f t="shared" si="63"/>
        <v>禁用</v>
      </c>
      <c r="J696" t="str">
        <f t="shared" si="64"/>
        <v>启用</v>
      </c>
      <c r="K696" t="str">
        <f>VLOOKUP('intouch变量（离散）'!$A696,基本表格!$G:$Q,9,FALSE)</f>
        <v>None</v>
      </c>
      <c r="L696">
        <v>1</v>
      </c>
      <c r="M696" t="s">
        <v>156</v>
      </c>
      <c r="N696" t="s">
        <v>157</v>
      </c>
      <c r="O696" t="s">
        <v>158</v>
      </c>
      <c r="P696" t="str">
        <f>VLOOKUP('intouch变量（离散）'!$A696,基本表格!$G:$Q,3,FALSE)</f>
        <v>DB1200,X12.2</v>
      </c>
      <c r="Q696" t="str">
        <f>VLOOKUP('intouch变量（离散）'!$A696,基本表格!$G:$Q,10,FALSE)</f>
        <v>No</v>
      </c>
      <c r="R696" t="str">
        <f t="shared" si="66"/>
        <v>DB1200,X12.2 2425+P9-M1 2#环式刨片机 电机控制 右跑偏保护使能</v>
      </c>
      <c r="S696">
        <v>0</v>
      </c>
      <c r="T696">
        <v>0</v>
      </c>
    </row>
    <row r="697" spans="1:20">
      <c r="A697" t="s">
        <v>853</v>
      </c>
      <c r="B697" s="11" t="str">
        <f t="shared" si="65"/>
        <v>CHP2</v>
      </c>
      <c r="C697" s="11" t="str">
        <f>VLOOKUP('intouch变量（离散）'!$A697,基本表格!$G:$Q,2,FALSE)</f>
        <v>2425+P9-M1 2#环式刨片机 电机控制 右跑偏导致停机</v>
      </c>
      <c r="D697" t="s">
        <v>154</v>
      </c>
      <c r="E697" t="str">
        <f t="shared" si="61"/>
        <v>No</v>
      </c>
      <c r="F697" t="str">
        <f t="shared" si="62"/>
        <v>0</v>
      </c>
      <c r="G697" t="s">
        <v>154</v>
      </c>
      <c r="H697" t="s">
        <v>155</v>
      </c>
      <c r="I697" t="str">
        <f t="shared" si="63"/>
        <v/>
      </c>
      <c r="J697" t="str">
        <f t="shared" si="64"/>
        <v/>
      </c>
      <c r="K697" t="str">
        <f>VLOOKUP('intouch变量（离散）'!$A697,基本表格!$G:$Q,9,FALSE)</f>
        <v>On</v>
      </c>
      <c r="L697">
        <v>1</v>
      </c>
      <c r="M697" t="s">
        <v>156</v>
      </c>
      <c r="N697" t="s">
        <v>157</v>
      </c>
      <c r="O697" t="s">
        <v>158</v>
      </c>
      <c r="P697" t="str">
        <f>VLOOKUP('intouch变量（离散）'!$A697,基本表格!$G:$Q,3,FALSE)</f>
        <v>DB1200,X12.3</v>
      </c>
      <c r="Q697" t="str">
        <f>VLOOKUP('intouch变量（离散）'!$A697,基本表格!$G:$Q,10,FALSE)</f>
        <v>Yes</v>
      </c>
      <c r="R697" t="str">
        <f t="shared" si="66"/>
        <v>DB1200,X12.3 2425+P9-M1 2#环式刨片机 电机控制 右跑偏导致停机</v>
      </c>
      <c r="S697">
        <v>0</v>
      </c>
      <c r="T697">
        <v>0</v>
      </c>
    </row>
    <row r="698" spans="1:20">
      <c r="A698" t="s">
        <v>854</v>
      </c>
      <c r="B698" s="11" t="str">
        <f t="shared" si="65"/>
        <v>CHP2</v>
      </c>
      <c r="C698" s="11" t="str">
        <f>VLOOKUP('intouch变量（离散）'!$A698,基本表格!$G:$Q,2,FALSE)</f>
        <v>2425+P9-M1 2#环式刨片机 电机控制 三角型</v>
      </c>
      <c r="D698" t="s">
        <v>154</v>
      </c>
      <c r="E698" t="str">
        <f t="shared" si="61"/>
        <v>No</v>
      </c>
      <c r="F698" t="str">
        <f t="shared" si="62"/>
        <v>0</v>
      </c>
      <c r="G698" t="s">
        <v>154</v>
      </c>
      <c r="H698" t="s">
        <v>155</v>
      </c>
      <c r="I698" t="str">
        <f t="shared" si="63"/>
        <v/>
      </c>
      <c r="J698" t="str">
        <f t="shared" si="64"/>
        <v/>
      </c>
      <c r="K698" t="str">
        <f>VLOOKUP('intouch变量（离散）'!$A698,基本表格!$G:$Q,9,FALSE)</f>
        <v>None</v>
      </c>
      <c r="L698">
        <v>1</v>
      </c>
      <c r="M698" t="s">
        <v>156</v>
      </c>
      <c r="N698" t="s">
        <v>157</v>
      </c>
      <c r="O698" t="s">
        <v>158</v>
      </c>
      <c r="P698" t="str">
        <f>VLOOKUP('intouch变量（离散）'!$A698,基本表格!$G:$Q,3,FALSE)</f>
        <v>DB1200,X16.0</v>
      </c>
      <c r="Q698" t="str">
        <f>VLOOKUP('intouch变量（离散）'!$A698,基本表格!$G:$Q,10,FALSE)</f>
        <v>Yes</v>
      </c>
      <c r="R698" t="str">
        <f t="shared" si="66"/>
        <v>DB1200,X16.0 2425+P9-M1 2#环式刨片机 电机控制 三角型</v>
      </c>
      <c r="S698">
        <v>0</v>
      </c>
      <c r="T698">
        <v>0</v>
      </c>
    </row>
    <row r="699" spans="1:20">
      <c r="A699" t="s">
        <v>855</v>
      </c>
      <c r="B699" s="11" t="str">
        <f t="shared" si="65"/>
        <v>CHP2</v>
      </c>
      <c r="C699" s="11" t="str">
        <f>VLOOKUP('intouch变量（离散）'!$A699,基本表格!$G:$Q,2,FALSE)</f>
        <v>2425+P9-M1 2#环式刨片机 电机控制 星型</v>
      </c>
      <c r="D699" t="s">
        <v>154</v>
      </c>
      <c r="E699" t="str">
        <f t="shared" si="61"/>
        <v>No</v>
      </c>
      <c r="F699" t="str">
        <f t="shared" si="62"/>
        <v>0</v>
      </c>
      <c r="G699" t="s">
        <v>154</v>
      </c>
      <c r="H699" t="s">
        <v>155</v>
      </c>
      <c r="I699" t="str">
        <f t="shared" si="63"/>
        <v/>
      </c>
      <c r="J699" t="str">
        <f t="shared" si="64"/>
        <v/>
      </c>
      <c r="K699" t="str">
        <f>VLOOKUP('intouch变量（离散）'!$A699,基本表格!$G:$Q,9,FALSE)</f>
        <v>None</v>
      </c>
      <c r="L699">
        <v>1</v>
      </c>
      <c r="M699" t="s">
        <v>156</v>
      </c>
      <c r="N699" t="s">
        <v>157</v>
      </c>
      <c r="O699" t="s">
        <v>158</v>
      </c>
      <c r="P699" t="str">
        <f>VLOOKUP('intouch变量（离散）'!$A699,基本表格!$G:$Q,3,FALSE)</f>
        <v>DB1200,X16.1</v>
      </c>
      <c r="Q699" t="str">
        <f>VLOOKUP('intouch变量（离散）'!$A699,基本表格!$G:$Q,10,FALSE)</f>
        <v>Yes</v>
      </c>
      <c r="R699" t="str">
        <f t="shared" si="66"/>
        <v>DB1200,X16.1 2425+P9-M1 2#环式刨片机 电机控制 星型</v>
      </c>
      <c r="S699">
        <v>0</v>
      </c>
      <c r="T699">
        <v>0</v>
      </c>
    </row>
    <row r="700" spans="1:20">
      <c r="A700" t="s">
        <v>856</v>
      </c>
      <c r="B700" s="11" t="str">
        <f t="shared" si="65"/>
        <v>CHP2</v>
      </c>
      <c r="C700" s="11" t="str">
        <f>VLOOKUP('intouch变量（离散）'!$A700,基本表格!$G:$Q,2,FALSE)</f>
        <v>2425+P9-M1 2#环式刨片机 电机控制 维修开关</v>
      </c>
      <c r="D700" t="s">
        <v>154</v>
      </c>
      <c r="E700" t="str">
        <f t="shared" si="61"/>
        <v>No</v>
      </c>
      <c r="F700" t="str">
        <f t="shared" si="62"/>
        <v>0</v>
      </c>
      <c r="G700" t="s">
        <v>154</v>
      </c>
      <c r="H700" t="s">
        <v>155</v>
      </c>
      <c r="I700" t="str">
        <f t="shared" si="63"/>
        <v/>
      </c>
      <c r="J700" t="str">
        <f t="shared" si="64"/>
        <v/>
      </c>
      <c r="K700" t="str">
        <f>VLOOKUP('intouch变量（离散）'!$A700,基本表格!$G:$Q,9,FALSE)</f>
        <v>On</v>
      </c>
      <c r="L700">
        <v>1</v>
      </c>
      <c r="M700" t="s">
        <v>156</v>
      </c>
      <c r="N700" t="s">
        <v>157</v>
      </c>
      <c r="O700" t="s">
        <v>158</v>
      </c>
      <c r="P700" t="str">
        <f>VLOOKUP('intouch变量（离散）'!$A700,基本表格!$G:$Q,3,FALSE)</f>
        <v>DB1200,X16.2</v>
      </c>
      <c r="Q700" t="str">
        <f>VLOOKUP('intouch变量（离散）'!$A700,基本表格!$G:$Q,10,FALSE)</f>
        <v>Yes</v>
      </c>
      <c r="R700" t="str">
        <f t="shared" si="66"/>
        <v>DB1200,X16.2 2425+P9-M1 2#环式刨片机 电机控制 维修开关</v>
      </c>
      <c r="S700">
        <v>0</v>
      </c>
      <c r="T700">
        <v>0</v>
      </c>
    </row>
    <row r="701" spans="1:20">
      <c r="A701" t="s">
        <v>857</v>
      </c>
      <c r="B701" s="11" t="str">
        <f t="shared" si="65"/>
        <v>CHP2</v>
      </c>
      <c r="C701" s="11" t="str">
        <f>VLOOKUP('intouch变量（离散）'!$A701,基本表格!$G:$Q,2,FALSE)</f>
        <v>2425+P9-M1 2#环式刨片机 电机控制 左跑偏2检测</v>
      </c>
      <c r="D701" t="s">
        <v>154</v>
      </c>
      <c r="E701" t="str">
        <f t="shared" si="61"/>
        <v>No</v>
      </c>
      <c r="F701" t="str">
        <f t="shared" si="62"/>
        <v>0</v>
      </c>
      <c r="G701" t="s">
        <v>154</v>
      </c>
      <c r="H701" t="s">
        <v>155</v>
      </c>
      <c r="I701" t="str">
        <f t="shared" si="63"/>
        <v/>
      </c>
      <c r="J701" t="str">
        <f t="shared" si="64"/>
        <v/>
      </c>
      <c r="K701" t="str">
        <f>VLOOKUP('intouch变量（离散）'!$A701,基本表格!$G:$Q,9,FALSE)</f>
        <v>None</v>
      </c>
      <c r="L701">
        <v>1</v>
      </c>
      <c r="M701" t="s">
        <v>156</v>
      </c>
      <c r="N701" t="s">
        <v>157</v>
      </c>
      <c r="O701" t="s">
        <v>158</v>
      </c>
      <c r="P701" t="str">
        <f>VLOOKUP('intouch变量（离散）'!$A701,基本表格!$G:$Q,3,FALSE)</f>
        <v>DB1200,X16.3</v>
      </c>
      <c r="Q701" t="str">
        <f>VLOOKUP('intouch变量（离散）'!$A701,基本表格!$G:$Q,10,FALSE)</f>
        <v>Yes</v>
      </c>
      <c r="R701" t="str">
        <f t="shared" si="66"/>
        <v>DB1200,X16.3 2425+P9-M1 2#环式刨片机 电机控制 左跑偏2检测</v>
      </c>
      <c r="S701">
        <v>0</v>
      </c>
      <c r="T701">
        <v>0</v>
      </c>
    </row>
    <row r="702" spans="1:20">
      <c r="A702" t="s">
        <v>858</v>
      </c>
      <c r="B702" s="11" t="str">
        <f t="shared" si="65"/>
        <v>CHP2</v>
      </c>
      <c r="C702" s="11" t="str">
        <f>VLOOKUP('intouch变量（离散）'!$A702,基本表格!$G:$Q,2,FALSE)</f>
        <v>2425+P9-M1 2#环式刨片机 电机控制 右跑偏2检测</v>
      </c>
      <c r="D702" t="s">
        <v>154</v>
      </c>
      <c r="E702" t="str">
        <f t="shared" si="61"/>
        <v>No</v>
      </c>
      <c r="F702" t="str">
        <f t="shared" si="62"/>
        <v>0</v>
      </c>
      <c r="G702" t="s">
        <v>154</v>
      </c>
      <c r="H702" t="s">
        <v>155</v>
      </c>
      <c r="I702" t="str">
        <f t="shared" si="63"/>
        <v/>
      </c>
      <c r="J702" t="str">
        <f t="shared" si="64"/>
        <v/>
      </c>
      <c r="K702" t="str">
        <f>VLOOKUP('intouch变量（离散）'!$A702,基本表格!$G:$Q,9,FALSE)</f>
        <v>None</v>
      </c>
      <c r="L702">
        <v>1</v>
      </c>
      <c r="M702" t="s">
        <v>156</v>
      </c>
      <c r="N702" t="s">
        <v>157</v>
      </c>
      <c r="O702" t="s">
        <v>158</v>
      </c>
      <c r="P702" t="str">
        <f>VLOOKUP('intouch变量（离散）'!$A702,基本表格!$G:$Q,3,FALSE)</f>
        <v>DB1200,X16.4</v>
      </c>
      <c r="Q702" t="str">
        <f>VLOOKUP('intouch变量（离散）'!$A702,基本表格!$G:$Q,10,FALSE)</f>
        <v>Yes</v>
      </c>
      <c r="R702" t="str">
        <f t="shared" si="66"/>
        <v>DB1200,X16.4 2425+P9-M1 2#环式刨片机 电机控制 右跑偏2检测</v>
      </c>
      <c r="S702">
        <v>0</v>
      </c>
      <c r="T702">
        <v>0</v>
      </c>
    </row>
    <row r="703" spans="1:20">
      <c r="A703" t="s">
        <v>859</v>
      </c>
      <c r="B703" s="11" t="str">
        <f t="shared" si="65"/>
        <v>CHP2</v>
      </c>
      <c r="C703" s="11" t="str">
        <f>VLOOKUP('intouch变量（离散）'!$A703,基本表格!$G:$Q,2,FALSE)</f>
        <v>2425+P9-M1 2#环式刨片机 给定频率 上限保护使能</v>
      </c>
      <c r="D703" t="s">
        <v>154</v>
      </c>
      <c r="E703" t="str">
        <f t="shared" si="61"/>
        <v>Yes</v>
      </c>
      <c r="F703" t="str">
        <f t="shared" si="62"/>
        <v>900</v>
      </c>
      <c r="G703" t="s">
        <v>154</v>
      </c>
      <c r="H703" t="s">
        <v>155</v>
      </c>
      <c r="I703" t="str">
        <f t="shared" si="63"/>
        <v>禁用</v>
      </c>
      <c r="J703" t="str">
        <f t="shared" si="64"/>
        <v>启用</v>
      </c>
      <c r="K703" t="str">
        <f>VLOOKUP('intouch变量（离散）'!$A703,基本表格!$G:$Q,9,FALSE)</f>
        <v>None</v>
      </c>
      <c r="L703">
        <v>1</v>
      </c>
      <c r="M703" t="s">
        <v>156</v>
      </c>
      <c r="N703" t="s">
        <v>157</v>
      </c>
      <c r="O703" t="s">
        <v>158</v>
      </c>
      <c r="P703" t="str">
        <f>VLOOKUP('intouch变量（离散）'!$A703,基本表格!$G:$Q,3,FALSE)</f>
        <v>DB1200,X50.3</v>
      </c>
      <c r="Q703" t="str">
        <f>VLOOKUP('intouch变量（离散）'!$A703,基本表格!$G:$Q,10,FALSE)</f>
        <v>No</v>
      </c>
      <c r="R703" t="str">
        <f t="shared" si="66"/>
        <v>DB1200,X50.3 2425+P9-M1 2#环式刨片机 给定频率 上限保护使能</v>
      </c>
      <c r="S703">
        <v>0</v>
      </c>
      <c r="T703">
        <v>0</v>
      </c>
    </row>
    <row r="704" spans="1:20">
      <c r="A704" t="s">
        <v>860</v>
      </c>
      <c r="B704" s="11" t="str">
        <f t="shared" si="65"/>
        <v>CHP2</v>
      </c>
      <c r="C704" s="11" t="str">
        <f>VLOOKUP('intouch变量（离散）'!$A704,基本表格!$G:$Q,2,FALSE)</f>
        <v>2425+P9-M1 2#环式刨片机 给定频率 下限保护使能</v>
      </c>
      <c r="D704" t="s">
        <v>154</v>
      </c>
      <c r="E704" t="str">
        <f t="shared" si="61"/>
        <v>Yes</v>
      </c>
      <c r="F704" t="str">
        <f t="shared" si="62"/>
        <v>900</v>
      </c>
      <c r="G704" t="s">
        <v>154</v>
      </c>
      <c r="H704" t="s">
        <v>155</v>
      </c>
      <c r="I704" t="str">
        <f t="shared" si="63"/>
        <v>禁用</v>
      </c>
      <c r="J704" t="str">
        <f t="shared" si="64"/>
        <v>启用</v>
      </c>
      <c r="K704" t="str">
        <f>VLOOKUP('intouch变量（离散）'!$A704,基本表格!$G:$Q,9,FALSE)</f>
        <v>None</v>
      </c>
      <c r="L704">
        <v>1</v>
      </c>
      <c r="M704" t="s">
        <v>156</v>
      </c>
      <c r="N704" t="s">
        <v>157</v>
      </c>
      <c r="O704" t="s">
        <v>158</v>
      </c>
      <c r="P704" t="str">
        <f>VLOOKUP('intouch变量（离散）'!$A704,基本表格!$G:$Q,3,FALSE)</f>
        <v>DB1200,X50.4</v>
      </c>
      <c r="Q704" t="str">
        <f>VLOOKUP('intouch变量（离散）'!$A704,基本表格!$G:$Q,10,FALSE)</f>
        <v>No</v>
      </c>
      <c r="R704" t="str">
        <f t="shared" si="66"/>
        <v>DB1200,X50.4 2425+P9-M1 2#环式刨片机 给定频率 下限保护使能</v>
      </c>
      <c r="S704">
        <v>0</v>
      </c>
      <c r="T704">
        <v>0</v>
      </c>
    </row>
    <row r="705" spans="1:20">
      <c r="A705" t="s">
        <v>861</v>
      </c>
      <c r="B705" s="11" t="str">
        <f t="shared" si="65"/>
        <v>CHP2</v>
      </c>
      <c r="C705" s="11" t="str">
        <f>VLOOKUP('intouch变量（离散）'!$A705,基本表格!$G:$Q,2,FALSE)</f>
        <v>2425+P9-M1 2#环式刨片机 给定频率 上限报警</v>
      </c>
      <c r="D705" t="s">
        <v>154</v>
      </c>
      <c r="E705" t="str">
        <f t="shared" si="61"/>
        <v>No</v>
      </c>
      <c r="F705" t="str">
        <f t="shared" si="62"/>
        <v>0</v>
      </c>
      <c r="G705" t="s">
        <v>154</v>
      </c>
      <c r="H705" t="s">
        <v>155</v>
      </c>
      <c r="I705" t="str">
        <f t="shared" si="63"/>
        <v/>
      </c>
      <c r="J705" t="str">
        <f t="shared" si="64"/>
        <v/>
      </c>
      <c r="K705" t="str">
        <f>VLOOKUP('intouch变量（离散）'!$A705,基本表格!$G:$Q,9,FALSE)</f>
        <v>None</v>
      </c>
      <c r="L705">
        <v>1</v>
      </c>
      <c r="M705" t="s">
        <v>156</v>
      </c>
      <c r="N705" t="s">
        <v>157</v>
      </c>
      <c r="O705" t="s">
        <v>158</v>
      </c>
      <c r="P705" t="str">
        <f>VLOOKUP('intouch变量（离散）'!$A705,基本表格!$G:$Q,3,FALSE)</f>
        <v>DB1200,X50.5</v>
      </c>
      <c r="Q705" t="str">
        <f>VLOOKUP('intouch变量（离散）'!$A705,基本表格!$G:$Q,10,FALSE)</f>
        <v>Yes</v>
      </c>
      <c r="R705" t="str">
        <f t="shared" si="66"/>
        <v>DB1200,X50.5 2425+P9-M1 2#环式刨片机 给定频率 上限报警</v>
      </c>
      <c r="S705">
        <v>0</v>
      </c>
      <c r="T705">
        <v>0</v>
      </c>
    </row>
    <row r="706" spans="1:20">
      <c r="A706" t="s">
        <v>862</v>
      </c>
      <c r="B706" s="11" t="str">
        <f t="shared" si="65"/>
        <v>CHP2</v>
      </c>
      <c r="C706" s="11" t="str">
        <f>VLOOKUP('intouch变量（离散）'!$A706,基本表格!$G:$Q,2,FALSE)</f>
        <v>2425+P9-M1 2#环式刨片机 给定频率 下限报警</v>
      </c>
      <c r="D706" t="s">
        <v>154</v>
      </c>
      <c r="E706" t="str">
        <f t="shared" si="61"/>
        <v>No</v>
      </c>
      <c r="F706" t="str">
        <f t="shared" si="62"/>
        <v>0</v>
      </c>
      <c r="G706" t="s">
        <v>154</v>
      </c>
      <c r="H706" t="s">
        <v>155</v>
      </c>
      <c r="I706" t="str">
        <f t="shared" si="63"/>
        <v/>
      </c>
      <c r="J706" t="str">
        <f t="shared" si="64"/>
        <v/>
      </c>
      <c r="K706" t="str">
        <f>VLOOKUP('intouch变量（离散）'!$A706,基本表格!$G:$Q,9,FALSE)</f>
        <v>None</v>
      </c>
      <c r="L706">
        <v>1</v>
      </c>
      <c r="M706" t="s">
        <v>156</v>
      </c>
      <c r="N706" t="s">
        <v>157</v>
      </c>
      <c r="O706" t="s">
        <v>158</v>
      </c>
      <c r="P706" t="str">
        <f>VLOOKUP('intouch变量（离散）'!$A706,基本表格!$G:$Q,3,FALSE)</f>
        <v>DB1200,X50.6</v>
      </c>
      <c r="Q706" t="str">
        <f>VLOOKUP('intouch变量（离散）'!$A706,基本表格!$G:$Q,10,FALSE)</f>
        <v>Yes</v>
      </c>
      <c r="R706" t="str">
        <f t="shared" si="66"/>
        <v>DB1200,X50.6 2425+P9-M1 2#环式刨片机 给定频率 下限报警</v>
      </c>
      <c r="S706">
        <v>0</v>
      </c>
      <c r="T706">
        <v>0</v>
      </c>
    </row>
    <row r="707" spans="1:20">
      <c r="A707" t="s">
        <v>863</v>
      </c>
      <c r="B707" s="11" t="str">
        <f t="shared" si="65"/>
        <v>CHP2</v>
      </c>
      <c r="C707" s="11" t="str">
        <f>VLOOKUP('intouch变量（离散）'!$A707,基本表格!$G:$Q,2,FALSE)</f>
        <v>2425+P9-M1 2#环式刨片机 给定频率 上上限报警</v>
      </c>
      <c r="D707" t="s">
        <v>154</v>
      </c>
      <c r="E707" t="str">
        <f t="shared" ref="E707:E770" si="67">IF(RIGHT($A707,2)="EN","Yes","No")</f>
        <v>No</v>
      </c>
      <c r="F707" t="str">
        <f t="shared" ref="F707:F770" si="68">IF(RIGHT($A707,2)="EN","900","0")</f>
        <v>0</v>
      </c>
      <c r="G707" t="s">
        <v>154</v>
      </c>
      <c r="H707" t="s">
        <v>155</v>
      </c>
      <c r="I707" t="str">
        <f t="shared" ref="I707:I770" si="69">IF(RIGHT($A707,2)="EN","禁用","")</f>
        <v/>
      </c>
      <c r="J707" t="str">
        <f t="shared" ref="J707:J770" si="70">IF(RIGHT($A707,2)="EN","启用","")</f>
        <v/>
      </c>
      <c r="K707" t="str">
        <f>VLOOKUP('intouch变量（离散）'!$A707,基本表格!$G:$Q,9,FALSE)</f>
        <v>On</v>
      </c>
      <c r="L707">
        <v>1</v>
      </c>
      <c r="M707" t="s">
        <v>156</v>
      </c>
      <c r="N707" t="s">
        <v>157</v>
      </c>
      <c r="O707" t="s">
        <v>158</v>
      </c>
      <c r="P707" t="str">
        <f>VLOOKUP('intouch变量（离散）'!$A707,基本表格!$G:$Q,3,FALSE)</f>
        <v>DB1200,X50.7</v>
      </c>
      <c r="Q707" t="str">
        <f>VLOOKUP('intouch变量（离散）'!$A707,基本表格!$G:$Q,10,FALSE)</f>
        <v>Yes</v>
      </c>
      <c r="R707" t="str">
        <f t="shared" si="66"/>
        <v>DB1200,X50.7 2425+P9-M1 2#环式刨片机 给定频率 上上限报警</v>
      </c>
      <c r="S707">
        <v>0</v>
      </c>
      <c r="T707">
        <v>0</v>
      </c>
    </row>
    <row r="708" spans="1:20">
      <c r="A708" t="s">
        <v>864</v>
      </c>
      <c r="B708" s="11" t="str">
        <f t="shared" si="65"/>
        <v>CHP2</v>
      </c>
      <c r="C708" s="11" t="str">
        <f>VLOOKUP('intouch变量（离散）'!$A708,基本表格!$G:$Q,2,FALSE)</f>
        <v>2425+P9-M1 2#环式刨片机 给定频率 下下限报警</v>
      </c>
      <c r="D708" t="s">
        <v>154</v>
      </c>
      <c r="E708" t="str">
        <f t="shared" si="67"/>
        <v>No</v>
      </c>
      <c r="F708" t="str">
        <f t="shared" si="68"/>
        <v>0</v>
      </c>
      <c r="G708" t="s">
        <v>154</v>
      </c>
      <c r="H708" t="s">
        <v>155</v>
      </c>
      <c r="I708" t="str">
        <f t="shared" si="69"/>
        <v/>
      </c>
      <c r="J708" t="str">
        <f t="shared" si="70"/>
        <v/>
      </c>
      <c r="K708" t="str">
        <f>VLOOKUP('intouch变量（离散）'!$A708,基本表格!$G:$Q,9,FALSE)</f>
        <v>On</v>
      </c>
      <c r="L708">
        <v>1</v>
      </c>
      <c r="M708" t="s">
        <v>156</v>
      </c>
      <c r="N708" t="s">
        <v>157</v>
      </c>
      <c r="O708" t="s">
        <v>158</v>
      </c>
      <c r="P708" t="str">
        <f>VLOOKUP('intouch变量（离散）'!$A708,基本表格!$G:$Q,3,FALSE)</f>
        <v>DB1200,X51.0</v>
      </c>
      <c r="Q708" t="str">
        <f>VLOOKUP('intouch变量（离散）'!$A708,基本表格!$G:$Q,10,FALSE)</f>
        <v>Yes</v>
      </c>
      <c r="R708" t="str">
        <f t="shared" si="66"/>
        <v>DB1200,X51.0 2425+P9-M1 2#环式刨片机 给定频率 下下限报警</v>
      </c>
      <c r="S708">
        <v>0</v>
      </c>
      <c r="T708">
        <v>0</v>
      </c>
    </row>
    <row r="709" spans="1:20">
      <c r="A709" t="s">
        <v>865</v>
      </c>
      <c r="B709" s="11" t="str">
        <f t="shared" ref="B709:B772" si="71">LEFT(A709,4)</f>
        <v>CHP2</v>
      </c>
      <c r="C709" s="11" t="str">
        <f>VLOOKUP('intouch变量（离散）'!$A709,基本表格!$G:$Q,2,FALSE)</f>
        <v>2425+P9-M1 2#环式刨片机 给定频率 极限报警</v>
      </c>
      <c r="D709" t="s">
        <v>154</v>
      </c>
      <c r="E709" t="str">
        <f t="shared" si="67"/>
        <v>No</v>
      </c>
      <c r="F709" t="str">
        <f t="shared" si="68"/>
        <v>0</v>
      </c>
      <c r="G709" t="s">
        <v>154</v>
      </c>
      <c r="H709" t="s">
        <v>155</v>
      </c>
      <c r="I709" t="str">
        <f t="shared" si="69"/>
        <v/>
      </c>
      <c r="J709" t="str">
        <f t="shared" si="70"/>
        <v/>
      </c>
      <c r="K709" t="str">
        <f>VLOOKUP('intouch变量（离散）'!$A709,基本表格!$G:$Q,9,FALSE)</f>
        <v>On</v>
      </c>
      <c r="L709">
        <v>1</v>
      </c>
      <c r="M709" t="s">
        <v>156</v>
      </c>
      <c r="N709" t="s">
        <v>157</v>
      </c>
      <c r="O709" t="s">
        <v>158</v>
      </c>
      <c r="P709" t="str">
        <f>VLOOKUP('intouch变量（离散）'!$A709,基本表格!$G:$Q,3,FALSE)</f>
        <v>DB1200,X51.1</v>
      </c>
      <c r="Q709" t="str">
        <f>VLOOKUP('intouch变量（离散）'!$A709,基本表格!$G:$Q,10,FALSE)</f>
        <v>Yes</v>
      </c>
      <c r="R709" t="str">
        <f t="shared" ref="R709:R772" si="72">P709&amp;" "&amp;C709</f>
        <v>DB1200,X51.1 2425+P9-M1 2#环式刨片机 给定频率 极限报警</v>
      </c>
      <c r="S709">
        <v>0</v>
      </c>
      <c r="T709">
        <v>0</v>
      </c>
    </row>
    <row r="710" spans="1:20">
      <c r="A710" t="s">
        <v>866</v>
      </c>
      <c r="B710" s="11" t="str">
        <f t="shared" si="71"/>
        <v>CHP2</v>
      </c>
      <c r="C710" s="11" t="str">
        <f>VLOOKUP('intouch变量（离散）'!$A710,基本表格!$G:$Q,2,FALSE)</f>
        <v>2425+P9-M1 2#环式刨片机 给定频率 传感器断线报警</v>
      </c>
      <c r="D710" t="s">
        <v>154</v>
      </c>
      <c r="E710" t="str">
        <f t="shared" si="67"/>
        <v>No</v>
      </c>
      <c r="F710" t="str">
        <f t="shared" si="68"/>
        <v>0</v>
      </c>
      <c r="G710" t="s">
        <v>154</v>
      </c>
      <c r="H710" t="s">
        <v>155</v>
      </c>
      <c r="I710" t="str">
        <f t="shared" si="69"/>
        <v/>
      </c>
      <c r="J710" t="str">
        <f t="shared" si="70"/>
        <v/>
      </c>
      <c r="K710" t="str">
        <f>VLOOKUP('intouch变量（离散）'!$A710,基本表格!$G:$Q,9,FALSE)</f>
        <v>On</v>
      </c>
      <c r="L710">
        <v>1</v>
      </c>
      <c r="M710" t="s">
        <v>156</v>
      </c>
      <c r="N710" t="s">
        <v>157</v>
      </c>
      <c r="O710" t="s">
        <v>158</v>
      </c>
      <c r="P710" t="str">
        <f>VLOOKUP('intouch变量（离散）'!$A710,基本表格!$G:$Q,3,FALSE)</f>
        <v>DB1200,X51.2</v>
      </c>
      <c r="Q710" t="str">
        <f>VLOOKUP('intouch变量（离散）'!$A710,基本表格!$G:$Q,10,FALSE)</f>
        <v>Yes</v>
      </c>
      <c r="R710" t="str">
        <f t="shared" si="72"/>
        <v>DB1200,X51.2 2425+P9-M1 2#环式刨片机 给定频率 传感器断线报警</v>
      </c>
      <c r="S710">
        <v>0</v>
      </c>
      <c r="T710">
        <v>0</v>
      </c>
    </row>
    <row r="711" spans="1:20">
      <c r="A711" t="s">
        <v>867</v>
      </c>
      <c r="B711" s="11" t="str">
        <f t="shared" si="71"/>
        <v>CHP2</v>
      </c>
      <c r="C711" s="11" t="str">
        <f>VLOOKUP('intouch变量（离散）'!$A711,基本表格!$G:$Q,2,FALSE)</f>
        <v>2425+P9-M1 2#环式刨片机 反馈频率 上限保护使能</v>
      </c>
      <c r="D711" t="s">
        <v>154</v>
      </c>
      <c r="E711" t="str">
        <f t="shared" si="67"/>
        <v>Yes</v>
      </c>
      <c r="F711" t="str">
        <f t="shared" si="68"/>
        <v>900</v>
      </c>
      <c r="G711" t="s">
        <v>154</v>
      </c>
      <c r="H711" t="s">
        <v>155</v>
      </c>
      <c r="I711" t="str">
        <f t="shared" si="69"/>
        <v>禁用</v>
      </c>
      <c r="J711" t="str">
        <f t="shared" si="70"/>
        <v>启用</v>
      </c>
      <c r="K711" t="str">
        <f>VLOOKUP('intouch变量（离散）'!$A711,基本表格!$G:$Q,9,FALSE)</f>
        <v>None</v>
      </c>
      <c r="L711">
        <v>1</v>
      </c>
      <c r="M711" t="s">
        <v>156</v>
      </c>
      <c r="N711" t="s">
        <v>157</v>
      </c>
      <c r="O711" t="s">
        <v>158</v>
      </c>
      <c r="P711" t="str">
        <f>VLOOKUP('intouch变量（离散）'!$A711,基本表格!$G:$Q,3,FALSE)</f>
        <v>DB1200,X100.3</v>
      </c>
      <c r="Q711" t="str">
        <f>VLOOKUP('intouch变量（离散）'!$A711,基本表格!$G:$Q,10,FALSE)</f>
        <v>No</v>
      </c>
      <c r="R711" t="str">
        <f t="shared" si="72"/>
        <v>DB1200,X100.3 2425+P9-M1 2#环式刨片机 反馈频率 上限保护使能</v>
      </c>
      <c r="S711">
        <v>0</v>
      </c>
      <c r="T711">
        <v>0</v>
      </c>
    </row>
    <row r="712" spans="1:20">
      <c r="A712" t="s">
        <v>868</v>
      </c>
      <c r="B712" s="11" t="str">
        <f t="shared" si="71"/>
        <v>CHP2</v>
      </c>
      <c r="C712" s="11" t="str">
        <f>VLOOKUP('intouch变量（离散）'!$A712,基本表格!$G:$Q,2,FALSE)</f>
        <v>2425+P9-M1 2#环式刨片机 反馈频率 下限保护使能</v>
      </c>
      <c r="D712" t="s">
        <v>154</v>
      </c>
      <c r="E712" t="str">
        <f t="shared" si="67"/>
        <v>Yes</v>
      </c>
      <c r="F712" t="str">
        <f t="shared" si="68"/>
        <v>900</v>
      </c>
      <c r="G712" t="s">
        <v>154</v>
      </c>
      <c r="H712" t="s">
        <v>155</v>
      </c>
      <c r="I712" t="str">
        <f t="shared" si="69"/>
        <v>禁用</v>
      </c>
      <c r="J712" t="str">
        <f t="shared" si="70"/>
        <v>启用</v>
      </c>
      <c r="K712" t="str">
        <f>VLOOKUP('intouch变量（离散）'!$A712,基本表格!$G:$Q,9,FALSE)</f>
        <v>None</v>
      </c>
      <c r="L712">
        <v>1</v>
      </c>
      <c r="M712" t="s">
        <v>156</v>
      </c>
      <c r="N712" t="s">
        <v>157</v>
      </c>
      <c r="O712" t="s">
        <v>158</v>
      </c>
      <c r="P712" t="str">
        <f>VLOOKUP('intouch变量（离散）'!$A712,基本表格!$G:$Q,3,FALSE)</f>
        <v>DB1200,X100.4</v>
      </c>
      <c r="Q712" t="str">
        <f>VLOOKUP('intouch变量（离散）'!$A712,基本表格!$G:$Q,10,FALSE)</f>
        <v>No</v>
      </c>
      <c r="R712" t="str">
        <f t="shared" si="72"/>
        <v>DB1200,X100.4 2425+P9-M1 2#环式刨片机 反馈频率 下限保护使能</v>
      </c>
      <c r="S712">
        <v>0</v>
      </c>
      <c r="T712">
        <v>0</v>
      </c>
    </row>
    <row r="713" spans="1:20">
      <c r="A713" t="s">
        <v>869</v>
      </c>
      <c r="B713" s="11" t="str">
        <f t="shared" si="71"/>
        <v>CHP2</v>
      </c>
      <c r="C713" s="11" t="str">
        <f>VLOOKUP('intouch变量（离散）'!$A713,基本表格!$G:$Q,2,FALSE)</f>
        <v>2425+P9-M1 2#环式刨片机 反馈频率 上限报警</v>
      </c>
      <c r="D713" t="s">
        <v>154</v>
      </c>
      <c r="E713" t="str">
        <f t="shared" si="67"/>
        <v>No</v>
      </c>
      <c r="F713" t="str">
        <f t="shared" si="68"/>
        <v>0</v>
      </c>
      <c r="G713" t="s">
        <v>154</v>
      </c>
      <c r="H713" t="s">
        <v>155</v>
      </c>
      <c r="I713" t="str">
        <f t="shared" si="69"/>
        <v/>
      </c>
      <c r="J713" t="str">
        <f t="shared" si="70"/>
        <v/>
      </c>
      <c r="K713" t="str">
        <f>VLOOKUP('intouch变量（离散）'!$A713,基本表格!$G:$Q,9,FALSE)</f>
        <v>None</v>
      </c>
      <c r="L713">
        <v>1</v>
      </c>
      <c r="M713" t="s">
        <v>156</v>
      </c>
      <c r="N713" t="s">
        <v>157</v>
      </c>
      <c r="O713" t="s">
        <v>158</v>
      </c>
      <c r="P713" t="str">
        <f>VLOOKUP('intouch变量（离散）'!$A713,基本表格!$G:$Q,3,FALSE)</f>
        <v>DB1200,X100.5</v>
      </c>
      <c r="Q713" t="str">
        <f>VLOOKUP('intouch变量（离散）'!$A713,基本表格!$G:$Q,10,FALSE)</f>
        <v>Yes</v>
      </c>
      <c r="R713" t="str">
        <f t="shared" si="72"/>
        <v>DB1200,X100.5 2425+P9-M1 2#环式刨片机 反馈频率 上限报警</v>
      </c>
      <c r="S713">
        <v>0</v>
      </c>
      <c r="T713">
        <v>0</v>
      </c>
    </row>
    <row r="714" spans="1:20">
      <c r="A714" t="s">
        <v>870</v>
      </c>
      <c r="B714" s="11" t="str">
        <f t="shared" si="71"/>
        <v>CHP2</v>
      </c>
      <c r="C714" s="11" t="str">
        <f>VLOOKUP('intouch变量（离散）'!$A714,基本表格!$G:$Q,2,FALSE)</f>
        <v>2425+P9-M1 2#环式刨片机 反馈频率 下限报警</v>
      </c>
      <c r="D714" t="s">
        <v>154</v>
      </c>
      <c r="E714" t="str">
        <f t="shared" si="67"/>
        <v>No</v>
      </c>
      <c r="F714" t="str">
        <f t="shared" si="68"/>
        <v>0</v>
      </c>
      <c r="G714" t="s">
        <v>154</v>
      </c>
      <c r="H714" t="s">
        <v>155</v>
      </c>
      <c r="I714" t="str">
        <f t="shared" si="69"/>
        <v/>
      </c>
      <c r="J714" t="str">
        <f t="shared" si="70"/>
        <v/>
      </c>
      <c r="K714" t="str">
        <f>VLOOKUP('intouch变量（离散）'!$A714,基本表格!$G:$Q,9,FALSE)</f>
        <v>None</v>
      </c>
      <c r="L714">
        <v>1</v>
      </c>
      <c r="M714" t="s">
        <v>156</v>
      </c>
      <c r="N714" t="s">
        <v>157</v>
      </c>
      <c r="O714" t="s">
        <v>158</v>
      </c>
      <c r="P714" t="str">
        <f>VLOOKUP('intouch变量（离散）'!$A714,基本表格!$G:$Q,3,FALSE)</f>
        <v>DB1200,X100.6</v>
      </c>
      <c r="Q714" t="str">
        <f>VLOOKUP('intouch变量（离散）'!$A714,基本表格!$G:$Q,10,FALSE)</f>
        <v>Yes</v>
      </c>
      <c r="R714" t="str">
        <f t="shared" si="72"/>
        <v>DB1200,X100.6 2425+P9-M1 2#环式刨片机 反馈频率 下限报警</v>
      </c>
      <c r="S714">
        <v>0</v>
      </c>
      <c r="T714">
        <v>0</v>
      </c>
    </row>
    <row r="715" spans="1:20">
      <c r="A715" t="s">
        <v>871</v>
      </c>
      <c r="B715" s="11" t="str">
        <f t="shared" si="71"/>
        <v>CHP2</v>
      </c>
      <c r="C715" s="11" t="str">
        <f>VLOOKUP('intouch变量（离散）'!$A715,基本表格!$G:$Q,2,FALSE)</f>
        <v>2425+P9-M1 2#环式刨片机 反馈频率 上上限报警</v>
      </c>
      <c r="D715" t="s">
        <v>154</v>
      </c>
      <c r="E715" t="str">
        <f t="shared" si="67"/>
        <v>No</v>
      </c>
      <c r="F715" t="str">
        <f t="shared" si="68"/>
        <v>0</v>
      </c>
      <c r="G715" t="s">
        <v>154</v>
      </c>
      <c r="H715" t="s">
        <v>155</v>
      </c>
      <c r="I715" t="str">
        <f t="shared" si="69"/>
        <v/>
      </c>
      <c r="J715" t="str">
        <f t="shared" si="70"/>
        <v/>
      </c>
      <c r="K715" t="str">
        <f>VLOOKUP('intouch变量（离散）'!$A715,基本表格!$G:$Q,9,FALSE)</f>
        <v>On</v>
      </c>
      <c r="L715">
        <v>1</v>
      </c>
      <c r="M715" t="s">
        <v>156</v>
      </c>
      <c r="N715" t="s">
        <v>157</v>
      </c>
      <c r="O715" t="s">
        <v>158</v>
      </c>
      <c r="P715" t="str">
        <f>VLOOKUP('intouch变量（离散）'!$A715,基本表格!$G:$Q,3,FALSE)</f>
        <v>DB1200,X100.7</v>
      </c>
      <c r="Q715" t="str">
        <f>VLOOKUP('intouch变量（离散）'!$A715,基本表格!$G:$Q,10,FALSE)</f>
        <v>Yes</v>
      </c>
      <c r="R715" t="str">
        <f t="shared" si="72"/>
        <v>DB1200,X100.7 2425+P9-M1 2#环式刨片机 反馈频率 上上限报警</v>
      </c>
      <c r="S715">
        <v>0</v>
      </c>
      <c r="T715">
        <v>0</v>
      </c>
    </row>
    <row r="716" spans="1:20">
      <c r="A716" t="s">
        <v>872</v>
      </c>
      <c r="B716" s="11" t="str">
        <f t="shared" si="71"/>
        <v>CHP2</v>
      </c>
      <c r="C716" s="11" t="str">
        <f>VLOOKUP('intouch变量（离散）'!$A716,基本表格!$G:$Q,2,FALSE)</f>
        <v>2425+P9-M1 2#环式刨片机 反馈频率 下下限报警</v>
      </c>
      <c r="D716" t="s">
        <v>154</v>
      </c>
      <c r="E716" t="str">
        <f t="shared" si="67"/>
        <v>No</v>
      </c>
      <c r="F716" t="str">
        <f t="shared" si="68"/>
        <v>0</v>
      </c>
      <c r="G716" t="s">
        <v>154</v>
      </c>
      <c r="H716" t="s">
        <v>155</v>
      </c>
      <c r="I716" t="str">
        <f t="shared" si="69"/>
        <v/>
      </c>
      <c r="J716" t="str">
        <f t="shared" si="70"/>
        <v/>
      </c>
      <c r="K716" t="str">
        <f>VLOOKUP('intouch变量（离散）'!$A716,基本表格!$G:$Q,9,FALSE)</f>
        <v>On</v>
      </c>
      <c r="L716">
        <v>1</v>
      </c>
      <c r="M716" t="s">
        <v>156</v>
      </c>
      <c r="N716" t="s">
        <v>157</v>
      </c>
      <c r="O716" t="s">
        <v>158</v>
      </c>
      <c r="P716" t="str">
        <f>VLOOKUP('intouch变量（离散）'!$A716,基本表格!$G:$Q,3,FALSE)</f>
        <v>DB1200,X101.0</v>
      </c>
      <c r="Q716" t="str">
        <f>VLOOKUP('intouch变量（离散）'!$A716,基本表格!$G:$Q,10,FALSE)</f>
        <v>Yes</v>
      </c>
      <c r="R716" t="str">
        <f t="shared" si="72"/>
        <v>DB1200,X101.0 2425+P9-M1 2#环式刨片机 反馈频率 下下限报警</v>
      </c>
      <c r="S716">
        <v>0</v>
      </c>
      <c r="T716">
        <v>0</v>
      </c>
    </row>
    <row r="717" spans="1:20">
      <c r="A717" t="s">
        <v>873</v>
      </c>
      <c r="B717" s="11" t="str">
        <f t="shared" si="71"/>
        <v>CHP2</v>
      </c>
      <c r="C717" s="11" t="str">
        <f>VLOOKUP('intouch变量（离散）'!$A717,基本表格!$G:$Q,2,FALSE)</f>
        <v>2425+P9-M1 2#环式刨片机 反馈频率 极限报警</v>
      </c>
      <c r="D717" t="s">
        <v>154</v>
      </c>
      <c r="E717" t="str">
        <f t="shared" si="67"/>
        <v>No</v>
      </c>
      <c r="F717" t="str">
        <f t="shared" si="68"/>
        <v>0</v>
      </c>
      <c r="G717" t="s">
        <v>154</v>
      </c>
      <c r="H717" t="s">
        <v>155</v>
      </c>
      <c r="I717" t="str">
        <f t="shared" si="69"/>
        <v/>
      </c>
      <c r="J717" t="str">
        <f t="shared" si="70"/>
        <v/>
      </c>
      <c r="K717" t="str">
        <f>VLOOKUP('intouch变量（离散）'!$A717,基本表格!$G:$Q,9,FALSE)</f>
        <v>On</v>
      </c>
      <c r="L717">
        <v>1</v>
      </c>
      <c r="M717" t="s">
        <v>156</v>
      </c>
      <c r="N717" t="s">
        <v>157</v>
      </c>
      <c r="O717" t="s">
        <v>158</v>
      </c>
      <c r="P717" t="str">
        <f>VLOOKUP('intouch变量（离散）'!$A717,基本表格!$G:$Q,3,FALSE)</f>
        <v>DB1200,X101.1</v>
      </c>
      <c r="Q717" t="str">
        <f>VLOOKUP('intouch变量（离散）'!$A717,基本表格!$G:$Q,10,FALSE)</f>
        <v>Yes</v>
      </c>
      <c r="R717" t="str">
        <f t="shared" si="72"/>
        <v>DB1200,X101.1 2425+P9-M1 2#环式刨片机 反馈频率 极限报警</v>
      </c>
      <c r="S717">
        <v>0</v>
      </c>
      <c r="T717">
        <v>0</v>
      </c>
    </row>
    <row r="718" spans="1:20">
      <c r="A718" t="s">
        <v>874</v>
      </c>
      <c r="B718" s="11" t="str">
        <f t="shared" si="71"/>
        <v>CHP2</v>
      </c>
      <c r="C718" s="11" t="str">
        <f>VLOOKUP('intouch变量（离散）'!$A718,基本表格!$G:$Q,2,FALSE)</f>
        <v>2425+P9-M1 2#环式刨片机 反馈频率 传感器断线报警</v>
      </c>
      <c r="D718" t="s">
        <v>154</v>
      </c>
      <c r="E718" t="str">
        <f t="shared" si="67"/>
        <v>No</v>
      </c>
      <c r="F718" t="str">
        <f t="shared" si="68"/>
        <v>0</v>
      </c>
      <c r="G718" t="s">
        <v>154</v>
      </c>
      <c r="H718" t="s">
        <v>155</v>
      </c>
      <c r="I718" t="str">
        <f t="shared" si="69"/>
        <v/>
      </c>
      <c r="J718" t="str">
        <f t="shared" si="70"/>
        <v/>
      </c>
      <c r="K718" t="str">
        <f>VLOOKUP('intouch变量（离散）'!$A718,基本表格!$G:$Q,9,FALSE)</f>
        <v>On</v>
      </c>
      <c r="L718">
        <v>1</v>
      </c>
      <c r="M718" t="s">
        <v>156</v>
      </c>
      <c r="N718" t="s">
        <v>157</v>
      </c>
      <c r="O718" t="s">
        <v>158</v>
      </c>
      <c r="P718" t="str">
        <f>VLOOKUP('intouch变量（离散）'!$A718,基本表格!$G:$Q,3,FALSE)</f>
        <v>DB1200,X101.2</v>
      </c>
      <c r="Q718" t="str">
        <f>VLOOKUP('intouch变量（离散）'!$A718,基本表格!$G:$Q,10,FALSE)</f>
        <v>Yes</v>
      </c>
      <c r="R718" t="str">
        <f t="shared" si="72"/>
        <v>DB1200,X101.2 2425+P9-M1 2#环式刨片机 反馈频率 传感器断线报警</v>
      </c>
      <c r="S718">
        <v>0</v>
      </c>
      <c r="T718">
        <v>0</v>
      </c>
    </row>
    <row r="719" spans="1:20">
      <c r="A719" t="s">
        <v>875</v>
      </c>
      <c r="B719" s="11" t="str">
        <f t="shared" si="71"/>
        <v>CHP2</v>
      </c>
      <c r="C719" s="11" t="str">
        <f>VLOOKUP('intouch变量（离散）'!$A719,基本表格!$G:$Q,2,FALSE)</f>
        <v>2425+P9-M1 2#环式刨片机 变频器通讯 备妥（不能与正转信号使用同一个）</v>
      </c>
      <c r="D719" t="s">
        <v>154</v>
      </c>
      <c r="E719" t="str">
        <f t="shared" si="67"/>
        <v>No</v>
      </c>
      <c r="F719" t="str">
        <f t="shared" si="68"/>
        <v>0</v>
      </c>
      <c r="G719" t="s">
        <v>154</v>
      </c>
      <c r="H719" t="s">
        <v>155</v>
      </c>
      <c r="I719" t="str">
        <f t="shared" si="69"/>
        <v/>
      </c>
      <c r="J719" t="str">
        <f t="shared" si="70"/>
        <v/>
      </c>
      <c r="K719" t="str">
        <f>VLOOKUP('intouch变量（离散）'!$A719,基本表格!$G:$Q,9,FALSE)</f>
        <v>None</v>
      </c>
      <c r="L719">
        <v>1</v>
      </c>
      <c r="M719" t="s">
        <v>156</v>
      </c>
      <c r="N719" t="s">
        <v>157</v>
      </c>
      <c r="O719" t="s">
        <v>158</v>
      </c>
      <c r="P719" t="str">
        <f>VLOOKUP('intouch变量（离散）'!$A719,基本表格!$G:$Q,3,FALSE)</f>
        <v>DB1200,X150.0</v>
      </c>
      <c r="Q719" t="str">
        <f>VLOOKUP('intouch变量（离散）'!$A719,基本表格!$G:$Q,10,FALSE)</f>
        <v>Yes</v>
      </c>
      <c r="R719" t="str">
        <f t="shared" si="72"/>
        <v>DB1200,X150.0 2425+P9-M1 2#环式刨片机 变频器通讯 备妥（不能与正转信号使用同一个）</v>
      </c>
      <c r="S719">
        <v>0</v>
      </c>
      <c r="T719">
        <v>0</v>
      </c>
    </row>
    <row r="720" spans="1:20">
      <c r="A720" t="s">
        <v>876</v>
      </c>
      <c r="B720" s="11" t="str">
        <f t="shared" si="71"/>
        <v>CHP2</v>
      </c>
      <c r="C720" s="11" t="str">
        <f>VLOOKUP('intouch变量（离散）'!$A720,基本表格!$G:$Q,2,FALSE)</f>
        <v>2425+P9-M1 2#环式刨片机 变频器通讯 正转</v>
      </c>
      <c r="D720" t="s">
        <v>154</v>
      </c>
      <c r="E720" t="str">
        <f t="shared" si="67"/>
        <v>No</v>
      </c>
      <c r="F720" t="str">
        <f t="shared" si="68"/>
        <v>0</v>
      </c>
      <c r="G720" t="s">
        <v>154</v>
      </c>
      <c r="H720" t="s">
        <v>155</v>
      </c>
      <c r="I720" t="str">
        <f t="shared" si="69"/>
        <v/>
      </c>
      <c r="J720" t="str">
        <f t="shared" si="70"/>
        <v/>
      </c>
      <c r="K720" t="str">
        <f>VLOOKUP('intouch变量（离散）'!$A720,基本表格!$G:$Q,9,FALSE)</f>
        <v>None</v>
      </c>
      <c r="L720">
        <v>1</v>
      </c>
      <c r="M720" t="s">
        <v>156</v>
      </c>
      <c r="N720" t="s">
        <v>157</v>
      </c>
      <c r="O720" t="s">
        <v>158</v>
      </c>
      <c r="P720" t="str">
        <f>VLOOKUP('intouch变量（离散）'!$A720,基本表格!$G:$Q,3,FALSE)</f>
        <v>DB1200,X150.1</v>
      </c>
      <c r="Q720" t="str">
        <f>VLOOKUP('intouch变量（离散）'!$A720,基本表格!$G:$Q,10,FALSE)</f>
        <v>Yes</v>
      </c>
      <c r="R720" t="str">
        <f t="shared" si="72"/>
        <v>DB1200,X150.1 2425+P9-M1 2#环式刨片机 变频器通讯 正转</v>
      </c>
      <c r="S720">
        <v>0</v>
      </c>
      <c r="T720">
        <v>0</v>
      </c>
    </row>
    <row r="721" spans="1:20">
      <c r="A721" t="s">
        <v>877</v>
      </c>
      <c r="B721" s="11" t="str">
        <f t="shared" si="71"/>
        <v>CHP2</v>
      </c>
      <c r="C721" s="11" t="str">
        <f>VLOOKUP('intouch变量（离散）'!$A721,基本表格!$G:$Q,2,FALSE)</f>
        <v>2425+P9-M1 2#环式刨片机 变频器通讯 反转</v>
      </c>
      <c r="D721" t="s">
        <v>154</v>
      </c>
      <c r="E721" t="str">
        <f t="shared" si="67"/>
        <v>No</v>
      </c>
      <c r="F721" t="str">
        <f t="shared" si="68"/>
        <v>0</v>
      </c>
      <c r="G721" t="s">
        <v>154</v>
      </c>
      <c r="H721" t="s">
        <v>155</v>
      </c>
      <c r="I721" t="str">
        <f t="shared" si="69"/>
        <v/>
      </c>
      <c r="J721" t="str">
        <f t="shared" si="70"/>
        <v/>
      </c>
      <c r="K721" t="str">
        <f>VLOOKUP('intouch变量（离散）'!$A721,基本表格!$G:$Q,9,FALSE)</f>
        <v>None</v>
      </c>
      <c r="L721">
        <v>1</v>
      </c>
      <c r="M721" t="s">
        <v>156</v>
      </c>
      <c r="N721" t="s">
        <v>157</v>
      </c>
      <c r="O721" t="s">
        <v>158</v>
      </c>
      <c r="P721" t="str">
        <f>VLOOKUP('intouch变量（离散）'!$A721,基本表格!$G:$Q,3,FALSE)</f>
        <v>DB1200,X150.2</v>
      </c>
      <c r="Q721" t="str">
        <f>VLOOKUP('intouch变量（离散）'!$A721,基本表格!$G:$Q,10,FALSE)</f>
        <v>Yes</v>
      </c>
      <c r="R721" t="str">
        <f t="shared" si="72"/>
        <v>DB1200,X150.2 2425+P9-M1 2#环式刨片机 变频器通讯 反转</v>
      </c>
      <c r="S721">
        <v>0</v>
      </c>
      <c r="T721">
        <v>0</v>
      </c>
    </row>
    <row r="722" spans="1:20">
      <c r="A722" t="s">
        <v>878</v>
      </c>
      <c r="B722" s="11" t="str">
        <f t="shared" si="71"/>
        <v>CHP2</v>
      </c>
      <c r="C722" s="11" t="str">
        <f>VLOOKUP('intouch变量（离散）'!$A722,基本表格!$G:$Q,2,FALSE)</f>
        <v>2425+P9-M1 2#环式刨片机 变频器通讯 故障复位</v>
      </c>
      <c r="D722" t="s">
        <v>154</v>
      </c>
      <c r="E722" t="str">
        <f t="shared" si="67"/>
        <v>No</v>
      </c>
      <c r="F722" t="str">
        <f t="shared" si="68"/>
        <v>0</v>
      </c>
      <c r="G722" t="s">
        <v>154</v>
      </c>
      <c r="H722" t="s">
        <v>155</v>
      </c>
      <c r="I722" t="str">
        <f t="shared" si="69"/>
        <v/>
      </c>
      <c r="J722" t="str">
        <f t="shared" si="70"/>
        <v/>
      </c>
      <c r="K722" t="str">
        <f>VLOOKUP('intouch变量（离散）'!$A722,基本表格!$G:$Q,9,FALSE)</f>
        <v>None</v>
      </c>
      <c r="L722">
        <v>1</v>
      </c>
      <c r="M722" t="s">
        <v>156</v>
      </c>
      <c r="N722" t="s">
        <v>157</v>
      </c>
      <c r="O722" t="s">
        <v>158</v>
      </c>
      <c r="P722" t="str">
        <f>VLOOKUP('intouch变量（离散）'!$A722,基本表格!$G:$Q,3,FALSE)</f>
        <v>DB1200,X150.3</v>
      </c>
      <c r="Q722" t="str">
        <f>VLOOKUP('intouch变量（离散）'!$A722,基本表格!$G:$Q,10,FALSE)</f>
        <v>No</v>
      </c>
      <c r="R722" t="str">
        <f t="shared" si="72"/>
        <v>DB1200,X150.3 2425+P9-M1 2#环式刨片机 变频器通讯 故障复位</v>
      </c>
      <c r="S722">
        <v>0</v>
      </c>
      <c r="T722">
        <v>0</v>
      </c>
    </row>
    <row r="723" spans="1:20">
      <c r="A723" t="s">
        <v>879</v>
      </c>
      <c r="B723" s="11" t="str">
        <f t="shared" si="71"/>
        <v>CHP2</v>
      </c>
      <c r="C723" s="11" t="str">
        <f>VLOOKUP('intouch变量（离散）'!$A723,基本表格!$G:$Q,2,FALSE)</f>
        <v>2425+P9-M1 2#环式刨片机 变频器通讯 备妥反馈</v>
      </c>
      <c r="D723" t="s">
        <v>154</v>
      </c>
      <c r="E723" t="str">
        <f t="shared" si="67"/>
        <v>No</v>
      </c>
      <c r="F723" t="str">
        <f t="shared" si="68"/>
        <v>0</v>
      </c>
      <c r="G723" t="s">
        <v>154</v>
      </c>
      <c r="H723" t="s">
        <v>155</v>
      </c>
      <c r="I723" t="str">
        <f t="shared" si="69"/>
        <v/>
      </c>
      <c r="J723" t="str">
        <f t="shared" si="70"/>
        <v/>
      </c>
      <c r="K723" t="str">
        <f>VLOOKUP('intouch变量（离散）'!$A723,基本表格!$G:$Q,9,FALSE)</f>
        <v>None</v>
      </c>
      <c r="L723">
        <v>1</v>
      </c>
      <c r="M723" t="s">
        <v>156</v>
      </c>
      <c r="N723" t="s">
        <v>157</v>
      </c>
      <c r="O723" t="s">
        <v>158</v>
      </c>
      <c r="P723" t="str">
        <f>VLOOKUP('intouch变量（离散）'!$A723,基本表格!$G:$Q,3,FALSE)</f>
        <v>DB1200,X150.4</v>
      </c>
      <c r="Q723" t="str">
        <f>VLOOKUP('intouch变量（离散）'!$A723,基本表格!$G:$Q,10,FALSE)</f>
        <v>Yes</v>
      </c>
      <c r="R723" t="str">
        <f t="shared" si="72"/>
        <v>DB1200,X150.4 2425+P9-M1 2#环式刨片机 变频器通讯 备妥反馈</v>
      </c>
      <c r="S723">
        <v>0</v>
      </c>
      <c r="T723">
        <v>0</v>
      </c>
    </row>
    <row r="724" spans="1:20">
      <c r="A724" t="s">
        <v>880</v>
      </c>
      <c r="B724" s="11" t="str">
        <f t="shared" si="71"/>
        <v>CHP2</v>
      </c>
      <c r="C724" s="11" t="str">
        <f>VLOOKUP('intouch变量（离散）'!$A724,基本表格!$G:$Q,2,FALSE)</f>
        <v>2425+P9-M1 2#环式刨片机 变频器通讯 正转反馈</v>
      </c>
      <c r="D724" t="s">
        <v>154</v>
      </c>
      <c r="E724" t="str">
        <f t="shared" si="67"/>
        <v>No</v>
      </c>
      <c r="F724" t="str">
        <f t="shared" si="68"/>
        <v>0</v>
      </c>
      <c r="G724" t="s">
        <v>154</v>
      </c>
      <c r="H724" t="s">
        <v>155</v>
      </c>
      <c r="I724" t="str">
        <f t="shared" si="69"/>
        <v/>
      </c>
      <c r="J724" t="str">
        <f t="shared" si="70"/>
        <v/>
      </c>
      <c r="K724" t="str">
        <f>VLOOKUP('intouch变量（离散）'!$A724,基本表格!$G:$Q,9,FALSE)</f>
        <v>None</v>
      </c>
      <c r="L724">
        <v>1</v>
      </c>
      <c r="M724" t="s">
        <v>156</v>
      </c>
      <c r="N724" t="s">
        <v>157</v>
      </c>
      <c r="O724" t="s">
        <v>158</v>
      </c>
      <c r="P724" t="str">
        <f>VLOOKUP('intouch变量（离散）'!$A724,基本表格!$G:$Q,3,FALSE)</f>
        <v>DB1200,X150.5</v>
      </c>
      <c r="Q724" t="str">
        <f>VLOOKUP('intouch变量（离散）'!$A724,基本表格!$G:$Q,10,FALSE)</f>
        <v>Yes</v>
      </c>
      <c r="R724" t="str">
        <f t="shared" si="72"/>
        <v>DB1200,X150.5 2425+P9-M1 2#环式刨片机 变频器通讯 正转反馈</v>
      </c>
      <c r="S724">
        <v>0</v>
      </c>
      <c r="T724">
        <v>0</v>
      </c>
    </row>
    <row r="725" spans="1:20">
      <c r="A725" t="s">
        <v>881</v>
      </c>
      <c r="B725" s="11" t="str">
        <f t="shared" si="71"/>
        <v>CHP2</v>
      </c>
      <c r="C725" s="11" t="str">
        <f>VLOOKUP('intouch变量（离散）'!$A725,基本表格!$G:$Q,2,FALSE)</f>
        <v>2425+P9-M1 2#环式刨片机 变频器通讯 反转反馈</v>
      </c>
      <c r="D725" t="s">
        <v>154</v>
      </c>
      <c r="E725" t="str">
        <f t="shared" si="67"/>
        <v>No</v>
      </c>
      <c r="F725" t="str">
        <f t="shared" si="68"/>
        <v>0</v>
      </c>
      <c r="G725" t="s">
        <v>154</v>
      </c>
      <c r="H725" t="s">
        <v>155</v>
      </c>
      <c r="I725" t="str">
        <f t="shared" si="69"/>
        <v/>
      </c>
      <c r="J725" t="str">
        <f t="shared" si="70"/>
        <v/>
      </c>
      <c r="K725" t="str">
        <f>VLOOKUP('intouch变量（离散）'!$A725,基本表格!$G:$Q,9,FALSE)</f>
        <v>None</v>
      </c>
      <c r="L725">
        <v>1</v>
      </c>
      <c r="M725" t="s">
        <v>156</v>
      </c>
      <c r="N725" t="s">
        <v>157</v>
      </c>
      <c r="O725" t="s">
        <v>158</v>
      </c>
      <c r="P725" t="str">
        <f>VLOOKUP('intouch变量（离散）'!$A725,基本表格!$G:$Q,3,FALSE)</f>
        <v>DB1200,X150.6</v>
      </c>
      <c r="Q725" t="str">
        <f>VLOOKUP('intouch变量（离散）'!$A725,基本表格!$G:$Q,10,FALSE)</f>
        <v>Yes</v>
      </c>
      <c r="R725" t="str">
        <f t="shared" si="72"/>
        <v>DB1200,X150.6 2425+P9-M1 2#环式刨片机 变频器通讯 反转反馈</v>
      </c>
      <c r="S725">
        <v>0</v>
      </c>
      <c r="T725">
        <v>0</v>
      </c>
    </row>
    <row r="726" spans="1:20">
      <c r="A726" t="s">
        <v>882</v>
      </c>
      <c r="B726" s="11" t="str">
        <f t="shared" si="71"/>
        <v>CHP2</v>
      </c>
      <c r="C726" s="11" t="str">
        <f>VLOOKUP('intouch变量（离散）'!$A726,基本表格!$G:$Q,2,FALSE)</f>
        <v>2425+P9-M1 2#环式刨片机 变频器通讯 变频器备用</v>
      </c>
      <c r="D726" t="s">
        <v>154</v>
      </c>
      <c r="E726" t="str">
        <f t="shared" si="67"/>
        <v>No</v>
      </c>
      <c r="F726" t="str">
        <f t="shared" si="68"/>
        <v>0</v>
      </c>
      <c r="G726" t="s">
        <v>154</v>
      </c>
      <c r="H726" t="s">
        <v>155</v>
      </c>
      <c r="I726" t="str">
        <f t="shared" si="69"/>
        <v/>
      </c>
      <c r="J726" t="str">
        <f t="shared" si="70"/>
        <v/>
      </c>
      <c r="K726" t="str">
        <f>VLOOKUP('intouch变量（离散）'!$A726,基本表格!$G:$Q,9,FALSE)</f>
        <v>None</v>
      </c>
      <c r="L726">
        <v>1</v>
      </c>
      <c r="M726" t="s">
        <v>156</v>
      </c>
      <c r="N726" t="s">
        <v>157</v>
      </c>
      <c r="O726" t="s">
        <v>158</v>
      </c>
      <c r="P726" t="str">
        <f>VLOOKUP('intouch变量（离散）'!$A726,基本表格!$G:$Q,3,FALSE)</f>
        <v>DB1200,X150.7</v>
      </c>
      <c r="Q726" t="str">
        <f>VLOOKUP('intouch变量（离散）'!$A726,基本表格!$G:$Q,10,FALSE)</f>
        <v>Yes</v>
      </c>
      <c r="R726" t="str">
        <f t="shared" si="72"/>
        <v>DB1200,X150.7 2425+P9-M1 2#环式刨片机 变频器通讯 变频器备用</v>
      </c>
      <c r="S726">
        <v>0</v>
      </c>
      <c r="T726">
        <v>0</v>
      </c>
    </row>
    <row r="727" spans="1:20">
      <c r="A727" t="s">
        <v>883</v>
      </c>
      <c r="B727" s="11" t="str">
        <f t="shared" si="71"/>
        <v>CHP2</v>
      </c>
      <c r="C727" s="11" t="str">
        <f>VLOOKUP('intouch变量（离散）'!$A727,基本表格!$G:$Q,2,FALSE)</f>
        <v>2425+P9-M1 2#环式刨片机 变频器通讯 变频器报警</v>
      </c>
      <c r="D727" t="s">
        <v>154</v>
      </c>
      <c r="E727" t="str">
        <f t="shared" si="67"/>
        <v>No</v>
      </c>
      <c r="F727" t="str">
        <f t="shared" si="68"/>
        <v>0</v>
      </c>
      <c r="G727" t="s">
        <v>154</v>
      </c>
      <c r="H727" t="s">
        <v>155</v>
      </c>
      <c r="I727" t="str">
        <f t="shared" si="69"/>
        <v/>
      </c>
      <c r="J727" t="str">
        <f t="shared" si="70"/>
        <v/>
      </c>
      <c r="K727" t="str">
        <f>VLOOKUP('intouch变量（离散）'!$A727,基本表格!$G:$Q,9,FALSE)</f>
        <v>On</v>
      </c>
      <c r="L727">
        <v>1</v>
      </c>
      <c r="M727" t="s">
        <v>156</v>
      </c>
      <c r="N727" t="s">
        <v>157</v>
      </c>
      <c r="O727" t="s">
        <v>158</v>
      </c>
      <c r="P727" t="str">
        <f>VLOOKUP('intouch变量（离散）'!$A727,基本表格!$G:$Q,3,FALSE)</f>
        <v>DB1200,X151.0</v>
      </c>
      <c r="Q727" t="str">
        <f>VLOOKUP('intouch变量（离散）'!$A727,基本表格!$G:$Q,10,FALSE)</f>
        <v>Yes</v>
      </c>
      <c r="R727" t="str">
        <f t="shared" si="72"/>
        <v>DB1200,X151.0 2425+P9-M1 2#环式刨片机 变频器通讯 变频器报警</v>
      </c>
      <c r="S727">
        <v>0</v>
      </c>
      <c r="T727">
        <v>0</v>
      </c>
    </row>
    <row r="728" spans="1:20">
      <c r="A728" t="s">
        <v>884</v>
      </c>
      <c r="B728" s="11" t="str">
        <f t="shared" si="71"/>
        <v>CHP2</v>
      </c>
      <c r="C728" s="11" t="str">
        <f>VLOOKUP('intouch变量（离散）'!$A728,基本表格!$G:$Q,2,FALSE)</f>
        <v>2425+P9-M1 2#环式刨片机 反馈转速 上限保护使能</v>
      </c>
      <c r="D728" t="s">
        <v>154</v>
      </c>
      <c r="E728" t="str">
        <f t="shared" si="67"/>
        <v>Yes</v>
      </c>
      <c r="F728" t="str">
        <f t="shared" si="68"/>
        <v>900</v>
      </c>
      <c r="G728" t="s">
        <v>154</v>
      </c>
      <c r="H728" t="s">
        <v>155</v>
      </c>
      <c r="I728" t="str">
        <f t="shared" si="69"/>
        <v>禁用</v>
      </c>
      <c r="J728" t="str">
        <f t="shared" si="70"/>
        <v>启用</v>
      </c>
      <c r="K728" t="str">
        <f>VLOOKUP('intouch变量（离散）'!$A728,基本表格!$G:$Q,9,FALSE)</f>
        <v>None</v>
      </c>
      <c r="L728">
        <v>1</v>
      </c>
      <c r="M728" t="s">
        <v>156</v>
      </c>
      <c r="N728" t="s">
        <v>157</v>
      </c>
      <c r="O728" t="s">
        <v>158</v>
      </c>
      <c r="P728" t="str">
        <f>VLOOKUP('intouch变量（离散）'!$A728,基本表格!$G:$Q,3,FALSE)</f>
        <v>DB1200,X200.3</v>
      </c>
      <c r="Q728" t="str">
        <f>VLOOKUP('intouch变量（离散）'!$A728,基本表格!$G:$Q,10,FALSE)</f>
        <v>No</v>
      </c>
      <c r="R728" t="str">
        <f t="shared" si="72"/>
        <v>DB1200,X200.3 2425+P9-M1 2#环式刨片机 反馈转速 上限保护使能</v>
      </c>
      <c r="S728">
        <v>0</v>
      </c>
      <c r="T728">
        <v>0</v>
      </c>
    </row>
    <row r="729" spans="1:20">
      <c r="A729" t="s">
        <v>885</v>
      </c>
      <c r="B729" s="11" t="str">
        <f t="shared" si="71"/>
        <v>CHP2</v>
      </c>
      <c r="C729" s="11" t="str">
        <f>VLOOKUP('intouch变量（离散）'!$A729,基本表格!$G:$Q,2,FALSE)</f>
        <v>2425+P9-M1 2#环式刨片机 反馈转速 下限保护使能</v>
      </c>
      <c r="D729" t="s">
        <v>154</v>
      </c>
      <c r="E729" t="str">
        <f t="shared" si="67"/>
        <v>Yes</v>
      </c>
      <c r="F729" t="str">
        <f t="shared" si="68"/>
        <v>900</v>
      </c>
      <c r="G729" t="s">
        <v>154</v>
      </c>
      <c r="H729" t="s">
        <v>155</v>
      </c>
      <c r="I729" t="str">
        <f t="shared" si="69"/>
        <v>禁用</v>
      </c>
      <c r="J729" t="str">
        <f t="shared" si="70"/>
        <v>启用</v>
      </c>
      <c r="K729" t="str">
        <f>VLOOKUP('intouch变量（离散）'!$A729,基本表格!$G:$Q,9,FALSE)</f>
        <v>None</v>
      </c>
      <c r="L729">
        <v>1</v>
      </c>
      <c r="M729" t="s">
        <v>156</v>
      </c>
      <c r="N729" t="s">
        <v>157</v>
      </c>
      <c r="O729" t="s">
        <v>158</v>
      </c>
      <c r="P729" t="str">
        <f>VLOOKUP('intouch变量（离散）'!$A729,基本表格!$G:$Q,3,FALSE)</f>
        <v>DB1200,X200.4</v>
      </c>
      <c r="Q729" t="str">
        <f>VLOOKUP('intouch变量（离散）'!$A729,基本表格!$G:$Q,10,FALSE)</f>
        <v>No</v>
      </c>
      <c r="R729" t="str">
        <f t="shared" si="72"/>
        <v>DB1200,X200.4 2425+P9-M1 2#环式刨片机 反馈转速 下限保护使能</v>
      </c>
      <c r="S729">
        <v>0</v>
      </c>
      <c r="T729">
        <v>0</v>
      </c>
    </row>
    <row r="730" spans="1:20">
      <c r="A730" t="s">
        <v>886</v>
      </c>
      <c r="B730" s="11" t="str">
        <f t="shared" si="71"/>
        <v>CHP2</v>
      </c>
      <c r="C730" s="11" t="str">
        <f>VLOOKUP('intouch变量（离散）'!$A730,基本表格!$G:$Q,2,FALSE)</f>
        <v>2425+P9-M1 2#环式刨片机 反馈转速 上限报警</v>
      </c>
      <c r="D730" t="s">
        <v>154</v>
      </c>
      <c r="E730" t="str">
        <f t="shared" si="67"/>
        <v>No</v>
      </c>
      <c r="F730" t="str">
        <f t="shared" si="68"/>
        <v>0</v>
      </c>
      <c r="G730" t="s">
        <v>154</v>
      </c>
      <c r="H730" t="s">
        <v>155</v>
      </c>
      <c r="I730" t="str">
        <f t="shared" si="69"/>
        <v/>
      </c>
      <c r="J730" t="str">
        <f t="shared" si="70"/>
        <v/>
      </c>
      <c r="K730" t="str">
        <f>VLOOKUP('intouch变量（离散）'!$A730,基本表格!$G:$Q,9,FALSE)</f>
        <v>None</v>
      </c>
      <c r="L730">
        <v>1</v>
      </c>
      <c r="M730" t="s">
        <v>156</v>
      </c>
      <c r="N730" t="s">
        <v>157</v>
      </c>
      <c r="O730" t="s">
        <v>158</v>
      </c>
      <c r="P730" t="str">
        <f>VLOOKUP('intouch变量（离散）'!$A730,基本表格!$G:$Q,3,FALSE)</f>
        <v>DB1200,X200.5</v>
      </c>
      <c r="Q730" t="str">
        <f>VLOOKUP('intouch变量（离散）'!$A730,基本表格!$G:$Q,10,FALSE)</f>
        <v>Yes</v>
      </c>
      <c r="R730" t="str">
        <f t="shared" si="72"/>
        <v>DB1200,X200.5 2425+P9-M1 2#环式刨片机 反馈转速 上限报警</v>
      </c>
      <c r="S730">
        <v>0</v>
      </c>
      <c r="T730">
        <v>0</v>
      </c>
    </row>
    <row r="731" spans="1:20">
      <c r="A731" t="s">
        <v>887</v>
      </c>
      <c r="B731" s="11" t="str">
        <f t="shared" si="71"/>
        <v>CHP2</v>
      </c>
      <c r="C731" s="11" t="str">
        <f>VLOOKUP('intouch变量（离散）'!$A731,基本表格!$G:$Q,2,FALSE)</f>
        <v>2425+P9-M1 2#环式刨片机 反馈转速 下限报警</v>
      </c>
      <c r="D731" t="s">
        <v>154</v>
      </c>
      <c r="E731" t="str">
        <f t="shared" si="67"/>
        <v>No</v>
      </c>
      <c r="F731" t="str">
        <f t="shared" si="68"/>
        <v>0</v>
      </c>
      <c r="G731" t="s">
        <v>154</v>
      </c>
      <c r="H731" t="s">
        <v>155</v>
      </c>
      <c r="I731" t="str">
        <f t="shared" si="69"/>
        <v/>
      </c>
      <c r="J731" t="str">
        <f t="shared" si="70"/>
        <v/>
      </c>
      <c r="K731" t="str">
        <f>VLOOKUP('intouch变量（离散）'!$A731,基本表格!$G:$Q,9,FALSE)</f>
        <v>None</v>
      </c>
      <c r="L731">
        <v>1</v>
      </c>
      <c r="M731" t="s">
        <v>156</v>
      </c>
      <c r="N731" t="s">
        <v>157</v>
      </c>
      <c r="O731" t="s">
        <v>158</v>
      </c>
      <c r="P731" t="str">
        <f>VLOOKUP('intouch变量（离散）'!$A731,基本表格!$G:$Q,3,FALSE)</f>
        <v>DB1200,X200.6</v>
      </c>
      <c r="Q731" t="str">
        <f>VLOOKUP('intouch变量（离散）'!$A731,基本表格!$G:$Q,10,FALSE)</f>
        <v>Yes</v>
      </c>
      <c r="R731" t="str">
        <f t="shared" si="72"/>
        <v>DB1200,X200.6 2425+P9-M1 2#环式刨片机 反馈转速 下限报警</v>
      </c>
      <c r="S731">
        <v>0</v>
      </c>
      <c r="T731">
        <v>0</v>
      </c>
    </row>
    <row r="732" spans="1:20">
      <c r="A732" t="s">
        <v>888</v>
      </c>
      <c r="B732" s="11" t="str">
        <f t="shared" si="71"/>
        <v>CHP2</v>
      </c>
      <c r="C732" s="11" t="str">
        <f>VLOOKUP('intouch变量（离散）'!$A732,基本表格!$G:$Q,2,FALSE)</f>
        <v>2425+P9-M1 2#环式刨片机 反馈转速 上上限报警</v>
      </c>
      <c r="D732" t="s">
        <v>154</v>
      </c>
      <c r="E732" t="str">
        <f t="shared" si="67"/>
        <v>No</v>
      </c>
      <c r="F732" t="str">
        <f t="shared" si="68"/>
        <v>0</v>
      </c>
      <c r="G732" t="s">
        <v>154</v>
      </c>
      <c r="H732" t="s">
        <v>155</v>
      </c>
      <c r="I732" t="str">
        <f t="shared" si="69"/>
        <v/>
      </c>
      <c r="J732" t="str">
        <f t="shared" si="70"/>
        <v/>
      </c>
      <c r="K732" t="str">
        <f>VLOOKUP('intouch变量（离散）'!$A732,基本表格!$G:$Q,9,FALSE)</f>
        <v>On</v>
      </c>
      <c r="L732">
        <v>1</v>
      </c>
      <c r="M732" t="s">
        <v>156</v>
      </c>
      <c r="N732" t="s">
        <v>157</v>
      </c>
      <c r="O732" t="s">
        <v>158</v>
      </c>
      <c r="P732" t="str">
        <f>VLOOKUP('intouch变量（离散）'!$A732,基本表格!$G:$Q,3,FALSE)</f>
        <v>DB1200,X200.7</v>
      </c>
      <c r="Q732" t="str">
        <f>VLOOKUP('intouch变量（离散）'!$A732,基本表格!$G:$Q,10,FALSE)</f>
        <v>Yes</v>
      </c>
      <c r="R732" t="str">
        <f t="shared" si="72"/>
        <v>DB1200,X200.7 2425+P9-M1 2#环式刨片机 反馈转速 上上限报警</v>
      </c>
      <c r="S732">
        <v>0</v>
      </c>
      <c r="T732">
        <v>0</v>
      </c>
    </row>
    <row r="733" spans="1:20">
      <c r="A733" t="s">
        <v>889</v>
      </c>
      <c r="B733" s="11" t="str">
        <f t="shared" si="71"/>
        <v>CHP2</v>
      </c>
      <c r="C733" s="11" t="str">
        <f>VLOOKUP('intouch变量（离散）'!$A733,基本表格!$G:$Q,2,FALSE)</f>
        <v>2425+P9-M1 2#环式刨片机 反馈转速 下下限报警</v>
      </c>
      <c r="D733" t="s">
        <v>154</v>
      </c>
      <c r="E733" t="str">
        <f t="shared" si="67"/>
        <v>No</v>
      </c>
      <c r="F733" t="str">
        <f t="shared" si="68"/>
        <v>0</v>
      </c>
      <c r="G733" t="s">
        <v>154</v>
      </c>
      <c r="H733" t="s">
        <v>155</v>
      </c>
      <c r="I733" t="str">
        <f t="shared" si="69"/>
        <v/>
      </c>
      <c r="J733" t="str">
        <f t="shared" si="70"/>
        <v/>
      </c>
      <c r="K733" t="str">
        <f>VLOOKUP('intouch变量（离散）'!$A733,基本表格!$G:$Q,9,FALSE)</f>
        <v>On</v>
      </c>
      <c r="L733">
        <v>1</v>
      </c>
      <c r="M733" t="s">
        <v>156</v>
      </c>
      <c r="N733" t="s">
        <v>157</v>
      </c>
      <c r="O733" t="s">
        <v>158</v>
      </c>
      <c r="P733" t="str">
        <f>VLOOKUP('intouch变量（离散）'!$A733,基本表格!$G:$Q,3,FALSE)</f>
        <v>DB1200,X201.0</v>
      </c>
      <c r="Q733" t="str">
        <f>VLOOKUP('intouch变量（离散）'!$A733,基本表格!$G:$Q,10,FALSE)</f>
        <v>Yes</v>
      </c>
      <c r="R733" t="str">
        <f t="shared" si="72"/>
        <v>DB1200,X201.0 2425+P9-M1 2#环式刨片机 反馈转速 下下限报警</v>
      </c>
      <c r="S733">
        <v>0</v>
      </c>
      <c r="T733">
        <v>0</v>
      </c>
    </row>
    <row r="734" spans="1:20">
      <c r="A734" t="s">
        <v>890</v>
      </c>
      <c r="B734" s="11" t="str">
        <f t="shared" si="71"/>
        <v>CHP2</v>
      </c>
      <c r="C734" s="11" t="str">
        <f>VLOOKUP('intouch变量（离散）'!$A734,基本表格!$G:$Q,2,FALSE)</f>
        <v>2425+P9-M1 2#环式刨片机 反馈转速 极限报警</v>
      </c>
      <c r="D734" t="s">
        <v>154</v>
      </c>
      <c r="E734" t="str">
        <f t="shared" si="67"/>
        <v>No</v>
      </c>
      <c r="F734" t="str">
        <f t="shared" si="68"/>
        <v>0</v>
      </c>
      <c r="G734" t="s">
        <v>154</v>
      </c>
      <c r="H734" t="s">
        <v>155</v>
      </c>
      <c r="I734" t="str">
        <f t="shared" si="69"/>
        <v/>
      </c>
      <c r="J734" t="str">
        <f t="shared" si="70"/>
        <v/>
      </c>
      <c r="K734" t="str">
        <f>VLOOKUP('intouch变量（离散）'!$A734,基本表格!$G:$Q,9,FALSE)</f>
        <v>On</v>
      </c>
      <c r="L734">
        <v>1</v>
      </c>
      <c r="M734" t="s">
        <v>156</v>
      </c>
      <c r="N734" t="s">
        <v>157</v>
      </c>
      <c r="O734" t="s">
        <v>158</v>
      </c>
      <c r="P734" t="str">
        <f>VLOOKUP('intouch变量（离散）'!$A734,基本表格!$G:$Q,3,FALSE)</f>
        <v>DB1200,X201.1</v>
      </c>
      <c r="Q734" t="str">
        <f>VLOOKUP('intouch变量（离散）'!$A734,基本表格!$G:$Q,10,FALSE)</f>
        <v>Yes</v>
      </c>
      <c r="R734" t="str">
        <f t="shared" si="72"/>
        <v>DB1200,X201.1 2425+P9-M1 2#环式刨片机 反馈转速 极限报警</v>
      </c>
      <c r="S734">
        <v>0</v>
      </c>
      <c r="T734">
        <v>0</v>
      </c>
    </row>
    <row r="735" spans="1:20">
      <c r="A735" t="s">
        <v>891</v>
      </c>
      <c r="B735" s="11" t="str">
        <f t="shared" si="71"/>
        <v>CHP2</v>
      </c>
      <c r="C735" s="11" t="str">
        <f>VLOOKUP('intouch变量（离散）'!$A735,基本表格!$G:$Q,2,FALSE)</f>
        <v>2425+P9-M1 2#环式刨片机 反馈转速 传感器断线报警</v>
      </c>
      <c r="D735" t="s">
        <v>154</v>
      </c>
      <c r="E735" t="str">
        <f t="shared" si="67"/>
        <v>No</v>
      </c>
      <c r="F735" t="str">
        <f t="shared" si="68"/>
        <v>0</v>
      </c>
      <c r="G735" t="s">
        <v>154</v>
      </c>
      <c r="H735" t="s">
        <v>155</v>
      </c>
      <c r="I735" t="str">
        <f t="shared" si="69"/>
        <v/>
      </c>
      <c r="J735" t="str">
        <f t="shared" si="70"/>
        <v/>
      </c>
      <c r="K735" t="str">
        <f>VLOOKUP('intouch变量（离散）'!$A735,基本表格!$G:$Q,9,FALSE)</f>
        <v>On</v>
      </c>
      <c r="L735">
        <v>1</v>
      </c>
      <c r="M735" t="s">
        <v>156</v>
      </c>
      <c r="N735" t="s">
        <v>157</v>
      </c>
      <c r="O735" t="s">
        <v>158</v>
      </c>
      <c r="P735" t="str">
        <f>VLOOKUP('intouch变量（离散）'!$A735,基本表格!$G:$Q,3,FALSE)</f>
        <v>DB1200,X201.2</v>
      </c>
      <c r="Q735" t="str">
        <f>VLOOKUP('intouch变量（离散）'!$A735,基本表格!$G:$Q,10,FALSE)</f>
        <v>Yes</v>
      </c>
      <c r="R735" t="str">
        <f t="shared" si="72"/>
        <v>DB1200,X201.2 2425+P9-M1 2#环式刨片机 反馈转速 传感器断线报警</v>
      </c>
      <c r="S735">
        <v>0</v>
      </c>
      <c r="T735">
        <v>0</v>
      </c>
    </row>
    <row r="736" spans="1:20">
      <c r="A736" t="s">
        <v>892</v>
      </c>
      <c r="B736" s="11" t="str">
        <f t="shared" si="71"/>
        <v>CHP2</v>
      </c>
      <c r="C736" s="11" t="str">
        <f>VLOOKUP('intouch变量（离散）'!$A736,基本表格!$G:$Q,2,FALSE)</f>
        <v>2425+P9-M1 2#环式刨片机 反馈电流 上限保护使能</v>
      </c>
      <c r="D736" t="s">
        <v>154</v>
      </c>
      <c r="E736" t="str">
        <f t="shared" si="67"/>
        <v>Yes</v>
      </c>
      <c r="F736" t="str">
        <f t="shared" si="68"/>
        <v>900</v>
      </c>
      <c r="G736" t="s">
        <v>154</v>
      </c>
      <c r="H736" t="s">
        <v>155</v>
      </c>
      <c r="I736" t="str">
        <f t="shared" si="69"/>
        <v>禁用</v>
      </c>
      <c r="J736" t="str">
        <f t="shared" si="70"/>
        <v>启用</v>
      </c>
      <c r="K736" t="str">
        <f>VLOOKUP('intouch变量（离散）'!$A736,基本表格!$G:$Q,9,FALSE)</f>
        <v>None</v>
      </c>
      <c r="L736">
        <v>1</v>
      </c>
      <c r="M736" t="s">
        <v>156</v>
      </c>
      <c r="N736" t="s">
        <v>157</v>
      </c>
      <c r="O736" t="s">
        <v>158</v>
      </c>
      <c r="P736" t="str">
        <f>VLOOKUP('intouch变量（离散）'!$A736,基本表格!$G:$Q,3,FALSE)</f>
        <v>DB1200,X250.3</v>
      </c>
      <c r="Q736" t="str">
        <f>VLOOKUP('intouch变量（离散）'!$A736,基本表格!$G:$Q,10,FALSE)</f>
        <v>No</v>
      </c>
      <c r="R736" t="str">
        <f t="shared" si="72"/>
        <v>DB1200,X250.3 2425+P9-M1 2#环式刨片机 反馈电流 上限保护使能</v>
      </c>
      <c r="S736">
        <v>0</v>
      </c>
      <c r="T736">
        <v>0</v>
      </c>
    </row>
    <row r="737" spans="1:20">
      <c r="A737" t="s">
        <v>893</v>
      </c>
      <c r="B737" s="11" t="str">
        <f t="shared" si="71"/>
        <v>CHP2</v>
      </c>
      <c r="C737" s="11" t="str">
        <f>VLOOKUP('intouch变量（离散）'!$A737,基本表格!$G:$Q,2,FALSE)</f>
        <v>2425+P9-M1 2#环式刨片机 反馈电流 下限保护使能</v>
      </c>
      <c r="D737" t="s">
        <v>154</v>
      </c>
      <c r="E737" t="str">
        <f t="shared" si="67"/>
        <v>Yes</v>
      </c>
      <c r="F737" t="str">
        <f t="shared" si="68"/>
        <v>900</v>
      </c>
      <c r="G737" t="s">
        <v>154</v>
      </c>
      <c r="H737" t="s">
        <v>155</v>
      </c>
      <c r="I737" t="str">
        <f t="shared" si="69"/>
        <v>禁用</v>
      </c>
      <c r="J737" t="str">
        <f t="shared" si="70"/>
        <v>启用</v>
      </c>
      <c r="K737" t="str">
        <f>VLOOKUP('intouch变量（离散）'!$A737,基本表格!$G:$Q,9,FALSE)</f>
        <v>None</v>
      </c>
      <c r="L737">
        <v>1</v>
      </c>
      <c r="M737" t="s">
        <v>156</v>
      </c>
      <c r="N737" t="s">
        <v>157</v>
      </c>
      <c r="O737" t="s">
        <v>158</v>
      </c>
      <c r="P737" t="str">
        <f>VLOOKUP('intouch变量（离散）'!$A737,基本表格!$G:$Q,3,FALSE)</f>
        <v>DB1200,X250.4</v>
      </c>
      <c r="Q737" t="str">
        <f>VLOOKUP('intouch变量（离散）'!$A737,基本表格!$G:$Q,10,FALSE)</f>
        <v>No</v>
      </c>
      <c r="R737" t="str">
        <f t="shared" si="72"/>
        <v>DB1200,X250.4 2425+P9-M1 2#环式刨片机 反馈电流 下限保护使能</v>
      </c>
      <c r="S737">
        <v>0</v>
      </c>
      <c r="T737">
        <v>0</v>
      </c>
    </row>
    <row r="738" spans="1:20">
      <c r="A738" t="s">
        <v>894</v>
      </c>
      <c r="B738" s="11" t="str">
        <f t="shared" si="71"/>
        <v>CHP2</v>
      </c>
      <c r="C738" s="11" t="str">
        <f>VLOOKUP('intouch变量（离散）'!$A738,基本表格!$G:$Q,2,FALSE)</f>
        <v>2425+P9-M1 2#环式刨片机 反馈电流 上限报警</v>
      </c>
      <c r="D738" t="s">
        <v>154</v>
      </c>
      <c r="E738" t="str">
        <f t="shared" si="67"/>
        <v>No</v>
      </c>
      <c r="F738" t="str">
        <f t="shared" si="68"/>
        <v>0</v>
      </c>
      <c r="G738" t="s">
        <v>154</v>
      </c>
      <c r="H738" t="s">
        <v>155</v>
      </c>
      <c r="I738" t="str">
        <f t="shared" si="69"/>
        <v/>
      </c>
      <c r="J738" t="str">
        <f t="shared" si="70"/>
        <v/>
      </c>
      <c r="K738" t="str">
        <f>VLOOKUP('intouch变量（离散）'!$A738,基本表格!$G:$Q,9,FALSE)</f>
        <v>None</v>
      </c>
      <c r="L738">
        <v>1</v>
      </c>
      <c r="M738" t="s">
        <v>156</v>
      </c>
      <c r="N738" t="s">
        <v>157</v>
      </c>
      <c r="O738" t="s">
        <v>158</v>
      </c>
      <c r="P738" t="str">
        <f>VLOOKUP('intouch变量（离散）'!$A738,基本表格!$G:$Q,3,FALSE)</f>
        <v>DB1200,X250.5</v>
      </c>
      <c r="Q738" t="str">
        <f>VLOOKUP('intouch变量（离散）'!$A738,基本表格!$G:$Q,10,FALSE)</f>
        <v>Yes</v>
      </c>
      <c r="R738" t="str">
        <f t="shared" si="72"/>
        <v>DB1200,X250.5 2425+P9-M1 2#环式刨片机 反馈电流 上限报警</v>
      </c>
      <c r="S738">
        <v>0</v>
      </c>
      <c r="T738">
        <v>0</v>
      </c>
    </row>
    <row r="739" spans="1:20">
      <c r="A739" t="s">
        <v>895</v>
      </c>
      <c r="B739" s="11" t="str">
        <f t="shared" si="71"/>
        <v>CHP2</v>
      </c>
      <c r="C739" s="11" t="str">
        <f>VLOOKUP('intouch变量（离散）'!$A739,基本表格!$G:$Q,2,FALSE)</f>
        <v>2425+P9-M1 2#环式刨片机 反馈电流 下限报警</v>
      </c>
      <c r="D739" t="s">
        <v>154</v>
      </c>
      <c r="E739" t="str">
        <f t="shared" si="67"/>
        <v>No</v>
      </c>
      <c r="F739" t="str">
        <f t="shared" si="68"/>
        <v>0</v>
      </c>
      <c r="G739" t="s">
        <v>154</v>
      </c>
      <c r="H739" t="s">
        <v>155</v>
      </c>
      <c r="I739" t="str">
        <f t="shared" si="69"/>
        <v/>
      </c>
      <c r="J739" t="str">
        <f t="shared" si="70"/>
        <v/>
      </c>
      <c r="K739" t="str">
        <f>VLOOKUP('intouch变量（离散）'!$A739,基本表格!$G:$Q,9,FALSE)</f>
        <v>None</v>
      </c>
      <c r="L739">
        <v>1</v>
      </c>
      <c r="M739" t="s">
        <v>156</v>
      </c>
      <c r="N739" t="s">
        <v>157</v>
      </c>
      <c r="O739" t="s">
        <v>158</v>
      </c>
      <c r="P739" t="str">
        <f>VLOOKUP('intouch变量（离散）'!$A739,基本表格!$G:$Q,3,FALSE)</f>
        <v>DB1200,X250.6</v>
      </c>
      <c r="Q739" t="str">
        <f>VLOOKUP('intouch变量（离散）'!$A739,基本表格!$G:$Q,10,FALSE)</f>
        <v>Yes</v>
      </c>
      <c r="R739" t="str">
        <f t="shared" si="72"/>
        <v>DB1200,X250.6 2425+P9-M1 2#环式刨片机 反馈电流 下限报警</v>
      </c>
      <c r="S739">
        <v>0</v>
      </c>
      <c r="T739">
        <v>0</v>
      </c>
    </row>
    <row r="740" spans="1:20">
      <c r="A740" t="s">
        <v>896</v>
      </c>
      <c r="B740" s="11" t="str">
        <f t="shared" si="71"/>
        <v>CHP2</v>
      </c>
      <c r="C740" s="11" t="str">
        <f>VLOOKUP('intouch变量（离散）'!$A740,基本表格!$G:$Q,2,FALSE)</f>
        <v>2425+P9-M1 2#环式刨片机 反馈电流 上上限报警</v>
      </c>
      <c r="D740" t="s">
        <v>154</v>
      </c>
      <c r="E740" t="str">
        <f t="shared" si="67"/>
        <v>No</v>
      </c>
      <c r="F740" t="str">
        <f t="shared" si="68"/>
        <v>0</v>
      </c>
      <c r="G740" t="s">
        <v>154</v>
      </c>
      <c r="H740" t="s">
        <v>155</v>
      </c>
      <c r="I740" t="str">
        <f t="shared" si="69"/>
        <v/>
      </c>
      <c r="J740" t="str">
        <f t="shared" si="70"/>
        <v/>
      </c>
      <c r="K740" t="str">
        <f>VLOOKUP('intouch变量（离散）'!$A740,基本表格!$G:$Q,9,FALSE)</f>
        <v>On</v>
      </c>
      <c r="L740">
        <v>1</v>
      </c>
      <c r="M740" t="s">
        <v>156</v>
      </c>
      <c r="N740" t="s">
        <v>157</v>
      </c>
      <c r="O740" t="s">
        <v>158</v>
      </c>
      <c r="P740" t="str">
        <f>VLOOKUP('intouch变量（离散）'!$A740,基本表格!$G:$Q,3,FALSE)</f>
        <v>DB1200,X250.7</v>
      </c>
      <c r="Q740" t="str">
        <f>VLOOKUP('intouch变量（离散）'!$A740,基本表格!$G:$Q,10,FALSE)</f>
        <v>Yes</v>
      </c>
      <c r="R740" t="str">
        <f t="shared" si="72"/>
        <v>DB1200,X250.7 2425+P9-M1 2#环式刨片机 反馈电流 上上限报警</v>
      </c>
      <c r="S740">
        <v>0</v>
      </c>
      <c r="T740">
        <v>0</v>
      </c>
    </row>
    <row r="741" spans="1:20">
      <c r="A741" t="s">
        <v>897</v>
      </c>
      <c r="B741" s="11" t="str">
        <f t="shared" si="71"/>
        <v>CHP2</v>
      </c>
      <c r="C741" s="11" t="str">
        <f>VLOOKUP('intouch变量（离散）'!$A741,基本表格!$G:$Q,2,FALSE)</f>
        <v>2425+P9-M1 2#环式刨片机 反馈电流 下下限报警</v>
      </c>
      <c r="D741" t="s">
        <v>154</v>
      </c>
      <c r="E741" t="str">
        <f t="shared" si="67"/>
        <v>No</v>
      </c>
      <c r="F741" t="str">
        <f t="shared" si="68"/>
        <v>0</v>
      </c>
      <c r="G741" t="s">
        <v>154</v>
      </c>
      <c r="H741" t="s">
        <v>155</v>
      </c>
      <c r="I741" t="str">
        <f t="shared" si="69"/>
        <v/>
      </c>
      <c r="J741" t="str">
        <f t="shared" si="70"/>
        <v/>
      </c>
      <c r="K741" t="str">
        <f>VLOOKUP('intouch变量（离散）'!$A741,基本表格!$G:$Q,9,FALSE)</f>
        <v>On</v>
      </c>
      <c r="L741">
        <v>1</v>
      </c>
      <c r="M741" t="s">
        <v>156</v>
      </c>
      <c r="N741" t="s">
        <v>157</v>
      </c>
      <c r="O741" t="s">
        <v>158</v>
      </c>
      <c r="P741" t="str">
        <f>VLOOKUP('intouch变量（离散）'!$A741,基本表格!$G:$Q,3,FALSE)</f>
        <v>DB1200,X251.0</v>
      </c>
      <c r="Q741" t="str">
        <f>VLOOKUP('intouch变量（离散）'!$A741,基本表格!$G:$Q,10,FALSE)</f>
        <v>Yes</v>
      </c>
      <c r="R741" t="str">
        <f t="shared" si="72"/>
        <v>DB1200,X251.0 2425+P9-M1 2#环式刨片机 反馈电流 下下限报警</v>
      </c>
      <c r="S741">
        <v>0</v>
      </c>
      <c r="T741">
        <v>0</v>
      </c>
    </row>
    <row r="742" spans="1:20">
      <c r="A742" t="s">
        <v>898</v>
      </c>
      <c r="B742" s="11" t="str">
        <f t="shared" si="71"/>
        <v>CHP2</v>
      </c>
      <c r="C742" s="11" t="str">
        <f>VLOOKUP('intouch变量（离散）'!$A742,基本表格!$G:$Q,2,FALSE)</f>
        <v>2425+P9-M1 2#环式刨片机 反馈电流 极限报警</v>
      </c>
      <c r="D742" t="s">
        <v>154</v>
      </c>
      <c r="E742" t="str">
        <f t="shared" si="67"/>
        <v>No</v>
      </c>
      <c r="F742" t="str">
        <f t="shared" si="68"/>
        <v>0</v>
      </c>
      <c r="G742" t="s">
        <v>154</v>
      </c>
      <c r="H742" t="s">
        <v>155</v>
      </c>
      <c r="I742" t="str">
        <f t="shared" si="69"/>
        <v/>
      </c>
      <c r="J742" t="str">
        <f t="shared" si="70"/>
        <v/>
      </c>
      <c r="K742" t="str">
        <f>VLOOKUP('intouch变量（离散）'!$A742,基本表格!$G:$Q,9,FALSE)</f>
        <v>On</v>
      </c>
      <c r="L742">
        <v>1</v>
      </c>
      <c r="M742" t="s">
        <v>156</v>
      </c>
      <c r="N742" t="s">
        <v>157</v>
      </c>
      <c r="O742" t="s">
        <v>158</v>
      </c>
      <c r="P742" t="str">
        <f>VLOOKUP('intouch变量（离散）'!$A742,基本表格!$G:$Q,3,FALSE)</f>
        <v>DB1200,X251.1</v>
      </c>
      <c r="Q742" t="str">
        <f>VLOOKUP('intouch变量（离散）'!$A742,基本表格!$G:$Q,10,FALSE)</f>
        <v>Yes</v>
      </c>
      <c r="R742" t="str">
        <f t="shared" si="72"/>
        <v>DB1200,X251.1 2425+P9-M1 2#环式刨片机 反馈电流 极限报警</v>
      </c>
      <c r="S742">
        <v>0</v>
      </c>
      <c r="T742">
        <v>0</v>
      </c>
    </row>
    <row r="743" spans="1:20">
      <c r="A743" t="s">
        <v>899</v>
      </c>
      <c r="B743" s="11" t="str">
        <f t="shared" si="71"/>
        <v>CHP2</v>
      </c>
      <c r="C743" s="11" t="str">
        <f>VLOOKUP('intouch变量（离散）'!$A743,基本表格!$G:$Q,2,FALSE)</f>
        <v>2425+P9-M1 2#环式刨片机 反馈电流 传感器断线报警</v>
      </c>
      <c r="D743" t="s">
        <v>154</v>
      </c>
      <c r="E743" t="str">
        <f t="shared" si="67"/>
        <v>No</v>
      </c>
      <c r="F743" t="str">
        <f t="shared" si="68"/>
        <v>0</v>
      </c>
      <c r="G743" t="s">
        <v>154</v>
      </c>
      <c r="H743" t="s">
        <v>155</v>
      </c>
      <c r="I743" t="str">
        <f t="shared" si="69"/>
        <v/>
      </c>
      <c r="J743" t="str">
        <f t="shared" si="70"/>
        <v/>
      </c>
      <c r="K743" t="str">
        <f>VLOOKUP('intouch变量（离散）'!$A743,基本表格!$G:$Q,9,FALSE)</f>
        <v>On</v>
      </c>
      <c r="L743">
        <v>1</v>
      </c>
      <c r="M743" t="s">
        <v>156</v>
      </c>
      <c r="N743" t="s">
        <v>157</v>
      </c>
      <c r="O743" t="s">
        <v>158</v>
      </c>
      <c r="P743" t="str">
        <f>VLOOKUP('intouch变量（离散）'!$A743,基本表格!$G:$Q,3,FALSE)</f>
        <v>DB1200,X251.2</v>
      </c>
      <c r="Q743" t="str">
        <f>VLOOKUP('intouch变量（离散）'!$A743,基本表格!$G:$Q,10,FALSE)</f>
        <v>Yes</v>
      </c>
      <c r="R743" t="str">
        <f t="shared" si="72"/>
        <v>DB1200,X251.2 2425+P9-M1 2#环式刨片机 反馈电流 传感器断线报警</v>
      </c>
      <c r="S743">
        <v>0</v>
      </c>
      <c r="T743">
        <v>0</v>
      </c>
    </row>
    <row r="744" spans="1:20">
      <c r="A744" t="s">
        <v>900</v>
      </c>
      <c r="B744" s="11" t="str">
        <f t="shared" si="71"/>
        <v>CHP2</v>
      </c>
      <c r="C744" s="11" t="str">
        <f>VLOOKUP('intouch变量（离散）'!$A744,基本表格!$G:$Q,2,FALSE)</f>
        <v>2422+P5-M3 刨片机料仓2#出料螺旋A 电机控制 使能</v>
      </c>
      <c r="D744" t="s">
        <v>154</v>
      </c>
      <c r="E744" t="str">
        <f t="shared" si="67"/>
        <v>No</v>
      </c>
      <c r="F744" t="str">
        <f t="shared" si="68"/>
        <v>0</v>
      </c>
      <c r="G744" t="s">
        <v>154</v>
      </c>
      <c r="H744" t="s">
        <v>155</v>
      </c>
      <c r="I744" t="str">
        <f t="shared" si="69"/>
        <v/>
      </c>
      <c r="J744" t="str">
        <f t="shared" si="70"/>
        <v/>
      </c>
      <c r="K744" t="str">
        <f>VLOOKUP('intouch变量（离散）'!$A744,基本表格!$G:$Q,9,FALSE)</f>
        <v>None</v>
      </c>
      <c r="L744">
        <v>1</v>
      </c>
      <c r="M744" t="s">
        <v>156</v>
      </c>
      <c r="N744" t="s">
        <v>157</v>
      </c>
      <c r="O744" t="s">
        <v>158</v>
      </c>
      <c r="P744" t="str">
        <f>VLOOKUP('intouch变量（离散）'!$A744,基本表格!$G:$Q,3,FALSE)</f>
        <v>DB1200,X300.0</v>
      </c>
      <c r="Q744" t="str">
        <f>VLOOKUP('intouch变量（离散）'!$A744,基本表格!$G:$Q,10,FALSE)</f>
        <v>No</v>
      </c>
      <c r="R744" t="str">
        <f t="shared" si="72"/>
        <v>DB1200,X300.0 2422+P5-M3 刨片机料仓2#出料螺旋A 电机控制 使能</v>
      </c>
      <c r="S744">
        <v>0</v>
      </c>
      <c r="T744">
        <v>0</v>
      </c>
    </row>
    <row r="745" spans="1:20">
      <c r="A745" t="s">
        <v>901</v>
      </c>
      <c r="B745" s="11" t="str">
        <f t="shared" si="71"/>
        <v>CHP2</v>
      </c>
      <c r="C745" s="11" t="str">
        <f>VLOOKUP('intouch变量（离散）'!$A745,基本表格!$G:$Q,2,FALSE)</f>
        <v>2422+P5-M3 刨片机料仓2#出料螺旋A 电机控制 手自动状态</v>
      </c>
      <c r="D745" t="s">
        <v>154</v>
      </c>
      <c r="E745" t="str">
        <f t="shared" si="67"/>
        <v>No</v>
      </c>
      <c r="F745" t="str">
        <f t="shared" si="68"/>
        <v>0</v>
      </c>
      <c r="G745" t="s">
        <v>154</v>
      </c>
      <c r="H745" t="s">
        <v>155</v>
      </c>
      <c r="I745" t="str">
        <f t="shared" si="69"/>
        <v/>
      </c>
      <c r="J745" t="str">
        <f t="shared" si="70"/>
        <v/>
      </c>
      <c r="K745" t="str">
        <f>VLOOKUP('intouch变量（离散）'!$A745,基本表格!$G:$Q,9,FALSE)</f>
        <v>None</v>
      </c>
      <c r="L745">
        <v>1</v>
      </c>
      <c r="M745" t="s">
        <v>156</v>
      </c>
      <c r="N745" t="s">
        <v>157</v>
      </c>
      <c r="O745" t="s">
        <v>158</v>
      </c>
      <c r="P745" t="str">
        <f>VLOOKUP('intouch变量（离散）'!$A745,基本表格!$G:$Q,3,FALSE)</f>
        <v>DB1200,X300.3</v>
      </c>
      <c r="Q745" t="str">
        <f>VLOOKUP('intouch变量（离散）'!$A745,基本表格!$G:$Q,10,FALSE)</f>
        <v>Yes</v>
      </c>
      <c r="R745" t="str">
        <f t="shared" si="72"/>
        <v>DB1200,X300.3 2422+P5-M3 刨片机料仓2#出料螺旋A 电机控制 手自动状态</v>
      </c>
      <c r="S745">
        <v>0</v>
      </c>
      <c r="T745">
        <v>0</v>
      </c>
    </row>
    <row r="746" spans="1:20">
      <c r="A746" t="s">
        <v>902</v>
      </c>
      <c r="B746" s="11" t="str">
        <f t="shared" si="71"/>
        <v>CHP2</v>
      </c>
      <c r="C746" s="11" t="str">
        <f>VLOOKUP('intouch变量（离散）'!$A746,基本表格!$G:$Q,2,FALSE)</f>
        <v>2422+P5-M3 刨片机料仓2#出料螺旋A 电机控制 本地/远程(检修/待机）</v>
      </c>
      <c r="D746" t="s">
        <v>154</v>
      </c>
      <c r="E746" t="str">
        <f t="shared" si="67"/>
        <v>No</v>
      </c>
      <c r="F746" t="str">
        <f t="shared" si="68"/>
        <v>0</v>
      </c>
      <c r="G746" t="s">
        <v>154</v>
      </c>
      <c r="H746" t="s">
        <v>155</v>
      </c>
      <c r="I746" t="str">
        <f t="shared" si="69"/>
        <v/>
      </c>
      <c r="J746" t="str">
        <f t="shared" si="70"/>
        <v/>
      </c>
      <c r="K746" t="str">
        <f>VLOOKUP('intouch变量（离散）'!$A746,基本表格!$G:$Q,9,FALSE)</f>
        <v>None</v>
      </c>
      <c r="L746">
        <v>1</v>
      </c>
      <c r="M746" t="s">
        <v>156</v>
      </c>
      <c r="N746" t="s">
        <v>157</v>
      </c>
      <c r="O746" t="s">
        <v>158</v>
      </c>
      <c r="P746" t="str">
        <f>VLOOKUP('intouch变量（离散）'!$A746,基本表格!$G:$Q,3,FALSE)</f>
        <v>DB1200,X300.4</v>
      </c>
      <c r="Q746" t="str">
        <f>VLOOKUP('intouch变量（离散）'!$A746,基本表格!$G:$Q,10,FALSE)</f>
        <v>Yes</v>
      </c>
      <c r="R746" t="str">
        <f t="shared" si="72"/>
        <v>DB1200,X300.4 2422+P5-M3 刨片机料仓2#出料螺旋A 电机控制 本地/远程(检修/待机）</v>
      </c>
      <c r="S746">
        <v>0</v>
      </c>
      <c r="T746">
        <v>0</v>
      </c>
    </row>
    <row r="747" spans="1:20">
      <c r="A747" t="s">
        <v>903</v>
      </c>
      <c r="B747" s="11" t="str">
        <f t="shared" si="71"/>
        <v>CHP2</v>
      </c>
      <c r="C747" s="11" t="str">
        <f>VLOOKUP('intouch变量（离散）'!$A747,基本表格!$G:$Q,2,FALSE)</f>
        <v>2422+P5-M3 刨片机料仓2#出料螺旋A 电机控制 开启_上位机(正转)</v>
      </c>
      <c r="D747" t="s">
        <v>154</v>
      </c>
      <c r="E747" t="str">
        <f t="shared" si="67"/>
        <v>No</v>
      </c>
      <c r="F747" t="str">
        <f t="shared" si="68"/>
        <v>0</v>
      </c>
      <c r="G747" t="s">
        <v>154</v>
      </c>
      <c r="H747" t="s">
        <v>155</v>
      </c>
      <c r="I747" t="str">
        <f t="shared" si="69"/>
        <v/>
      </c>
      <c r="J747" t="str">
        <f t="shared" si="70"/>
        <v/>
      </c>
      <c r="K747" t="str">
        <f>VLOOKUP('intouch变量（离散）'!$A747,基本表格!$G:$Q,9,FALSE)</f>
        <v>None</v>
      </c>
      <c r="L747">
        <v>1</v>
      </c>
      <c r="M747" t="s">
        <v>156</v>
      </c>
      <c r="N747" t="s">
        <v>157</v>
      </c>
      <c r="O747" t="s">
        <v>158</v>
      </c>
      <c r="P747" t="str">
        <f>VLOOKUP('intouch变量（离散）'!$A747,基本表格!$G:$Q,3,FALSE)</f>
        <v>DB1200,X300.6</v>
      </c>
      <c r="Q747" t="str">
        <f>VLOOKUP('intouch变量（离散）'!$A747,基本表格!$G:$Q,10,FALSE)</f>
        <v>No</v>
      </c>
      <c r="R747" t="str">
        <f t="shared" si="72"/>
        <v>DB1200,X300.6 2422+P5-M3 刨片机料仓2#出料螺旋A 电机控制 开启_上位机(正转)</v>
      </c>
      <c r="S747">
        <v>0</v>
      </c>
      <c r="T747">
        <v>0</v>
      </c>
    </row>
    <row r="748" spans="1:20">
      <c r="A748" t="s">
        <v>904</v>
      </c>
      <c r="B748" s="11" t="str">
        <f t="shared" si="71"/>
        <v>CHP2</v>
      </c>
      <c r="C748" s="11" t="str">
        <f>VLOOKUP('intouch变量（离散）'!$A748,基本表格!$G:$Q,2,FALSE)</f>
        <v>2422+P5-M3 刨片机料仓2#出料螺旋A 电机控制 停止_上位机(反转)</v>
      </c>
      <c r="D748" t="s">
        <v>154</v>
      </c>
      <c r="E748" t="str">
        <f t="shared" si="67"/>
        <v>No</v>
      </c>
      <c r="F748" t="str">
        <f t="shared" si="68"/>
        <v>0</v>
      </c>
      <c r="G748" t="s">
        <v>154</v>
      </c>
      <c r="H748" t="s">
        <v>155</v>
      </c>
      <c r="I748" t="str">
        <f t="shared" si="69"/>
        <v/>
      </c>
      <c r="J748" t="str">
        <f t="shared" si="70"/>
        <v/>
      </c>
      <c r="K748" t="str">
        <f>VLOOKUP('intouch变量（离散）'!$A748,基本表格!$G:$Q,9,FALSE)</f>
        <v>None</v>
      </c>
      <c r="L748">
        <v>1</v>
      </c>
      <c r="M748" t="s">
        <v>156</v>
      </c>
      <c r="N748" t="s">
        <v>157</v>
      </c>
      <c r="O748" t="s">
        <v>158</v>
      </c>
      <c r="P748" t="str">
        <f>VLOOKUP('intouch变量（离散）'!$A748,基本表格!$G:$Q,3,FALSE)</f>
        <v>DB1200,X301.0</v>
      </c>
      <c r="Q748" t="str">
        <f>VLOOKUP('intouch变量（离散）'!$A748,基本表格!$G:$Q,10,FALSE)</f>
        <v>No</v>
      </c>
      <c r="R748" t="str">
        <f t="shared" si="72"/>
        <v>DB1200,X301.0 2422+P5-M3 刨片机料仓2#出料螺旋A 电机控制 停止_上位机(反转)</v>
      </c>
      <c r="S748">
        <v>0</v>
      </c>
      <c r="T748">
        <v>0</v>
      </c>
    </row>
    <row r="749" spans="1:20">
      <c r="A749" t="s">
        <v>905</v>
      </c>
      <c r="B749" s="11" t="str">
        <f t="shared" si="71"/>
        <v>CHP2</v>
      </c>
      <c r="C749" s="11" t="str">
        <f>VLOOKUP('intouch变量（离散）'!$A749,基本表格!$G:$Q,2,FALSE)</f>
        <v>2422+P5-M3 刨片机料仓2#出料螺旋A 电机控制 通风扇</v>
      </c>
      <c r="D749" t="s">
        <v>154</v>
      </c>
      <c r="E749" t="str">
        <f t="shared" si="67"/>
        <v>No</v>
      </c>
      <c r="F749" t="str">
        <f t="shared" si="68"/>
        <v>0</v>
      </c>
      <c r="G749" t="s">
        <v>154</v>
      </c>
      <c r="H749" t="s">
        <v>155</v>
      </c>
      <c r="I749" t="str">
        <f t="shared" si="69"/>
        <v/>
      </c>
      <c r="J749" t="str">
        <f t="shared" si="70"/>
        <v/>
      </c>
      <c r="K749" t="str">
        <f>VLOOKUP('intouch变量（离散）'!$A749,基本表格!$G:$Q,9,FALSE)</f>
        <v>None</v>
      </c>
      <c r="L749">
        <v>1</v>
      </c>
      <c r="M749" t="s">
        <v>156</v>
      </c>
      <c r="N749" t="s">
        <v>157</v>
      </c>
      <c r="O749" t="s">
        <v>158</v>
      </c>
      <c r="P749" t="str">
        <f>VLOOKUP('intouch变量（离散）'!$A749,基本表格!$G:$Q,3,FALSE)</f>
        <v>DB1200,X301.1</v>
      </c>
      <c r="Q749" t="str">
        <f>VLOOKUP('intouch变量（离散）'!$A749,基本表格!$G:$Q,10,FALSE)</f>
        <v>Yes</v>
      </c>
      <c r="R749" t="str">
        <f t="shared" si="72"/>
        <v>DB1200,X301.1 2422+P5-M3 刨片机料仓2#出料螺旋A 电机控制 通风扇</v>
      </c>
      <c r="S749">
        <v>0</v>
      </c>
      <c r="T749">
        <v>0</v>
      </c>
    </row>
    <row r="750" spans="1:20">
      <c r="A750" t="s">
        <v>906</v>
      </c>
      <c r="B750" s="11" t="str">
        <f t="shared" si="71"/>
        <v>CHP2</v>
      </c>
      <c r="C750" s="11" t="str">
        <f>VLOOKUP('intouch变量（离散）'!$A750,基本表格!$G:$Q,2,FALSE)</f>
        <v>2422+P5-M3 刨片机料仓2#出料螺旋A 电机控制 电机(正转）</v>
      </c>
      <c r="D750" t="s">
        <v>154</v>
      </c>
      <c r="E750" t="str">
        <f t="shared" si="67"/>
        <v>No</v>
      </c>
      <c r="F750" t="str">
        <f t="shared" si="68"/>
        <v>0</v>
      </c>
      <c r="G750" t="s">
        <v>154</v>
      </c>
      <c r="H750" t="s">
        <v>155</v>
      </c>
      <c r="I750" t="str">
        <f t="shared" si="69"/>
        <v/>
      </c>
      <c r="J750" t="str">
        <f t="shared" si="70"/>
        <v/>
      </c>
      <c r="K750" t="str">
        <f>VLOOKUP('intouch变量（离散）'!$A750,基本表格!$G:$Q,9,FALSE)</f>
        <v>None</v>
      </c>
      <c r="L750">
        <v>1</v>
      </c>
      <c r="M750" t="s">
        <v>156</v>
      </c>
      <c r="N750" t="s">
        <v>157</v>
      </c>
      <c r="O750" t="s">
        <v>158</v>
      </c>
      <c r="P750" t="str">
        <f>VLOOKUP('intouch变量（离散）'!$A750,基本表格!$G:$Q,3,FALSE)</f>
        <v>DB1200,X301.2</v>
      </c>
      <c r="Q750" t="str">
        <f>VLOOKUP('intouch变量（离散）'!$A750,基本表格!$G:$Q,10,FALSE)</f>
        <v>Yes</v>
      </c>
      <c r="R750" t="str">
        <f t="shared" si="72"/>
        <v>DB1200,X301.2 2422+P5-M3 刨片机料仓2#出料螺旋A 电机控制 电机(正转）</v>
      </c>
      <c r="S750">
        <v>0</v>
      </c>
      <c r="T750">
        <v>0</v>
      </c>
    </row>
    <row r="751" spans="1:20">
      <c r="A751" t="s">
        <v>907</v>
      </c>
      <c r="B751" s="11" t="str">
        <f t="shared" si="71"/>
        <v>CHP2</v>
      </c>
      <c r="C751" s="11" t="str">
        <f>VLOOKUP('intouch变量（离散）'!$A751,基本表格!$G:$Q,2,FALSE)</f>
        <v>2422+P5-M3 刨片机料仓2#出料螺旋A 电机控制 电机过载</v>
      </c>
      <c r="D751" t="s">
        <v>154</v>
      </c>
      <c r="E751" t="str">
        <f t="shared" si="67"/>
        <v>No</v>
      </c>
      <c r="F751" t="str">
        <f t="shared" si="68"/>
        <v>0</v>
      </c>
      <c r="G751" t="s">
        <v>154</v>
      </c>
      <c r="H751" t="s">
        <v>155</v>
      </c>
      <c r="I751" t="str">
        <f t="shared" si="69"/>
        <v/>
      </c>
      <c r="J751" t="str">
        <f t="shared" si="70"/>
        <v/>
      </c>
      <c r="K751" t="str">
        <f>VLOOKUP('intouch变量（离散）'!$A751,基本表格!$G:$Q,9,FALSE)</f>
        <v>On</v>
      </c>
      <c r="L751">
        <v>1</v>
      </c>
      <c r="M751" t="s">
        <v>156</v>
      </c>
      <c r="N751" t="s">
        <v>157</v>
      </c>
      <c r="O751" t="s">
        <v>158</v>
      </c>
      <c r="P751" t="str">
        <f>VLOOKUP('intouch变量（离散）'!$A751,基本表格!$G:$Q,3,FALSE)</f>
        <v>DB1200,X301.3</v>
      </c>
      <c r="Q751" t="str">
        <f>VLOOKUP('intouch变量（离散）'!$A751,基本表格!$G:$Q,10,FALSE)</f>
        <v>Yes</v>
      </c>
      <c r="R751" t="str">
        <f t="shared" si="72"/>
        <v>DB1200,X301.3 2422+P5-M3 刨片机料仓2#出料螺旋A 电机控制 电机过载</v>
      </c>
      <c r="S751">
        <v>0</v>
      </c>
      <c r="T751">
        <v>0</v>
      </c>
    </row>
    <row r="752" spans="1:20">
      <c r="A752" t="s">
        <v>908</v>
      </c>
      <c r="B752" s="11" t="str">
        <f t="shared" si="71"/>
        <v>CHP2</v>
      </c>
      <c r="C752" s="11" t="str">
        <f>VLOOKUP('intouch变量（离散）'!$A752,基本表格!$G:$Q,2,FALSE)</f>
        <v>2422+P5-M3 刨片机料仓2#出料螺旋A 电机控制 风扇过载</v>
      </c>
      <c r="D752" t="s">
        <v>154</v>
      </c>
      <c r="E752" t="str">
        <f t="shared" si="67"/>
        <v>No</v>
      </c>
      <c r="F752" t="str">
        <f t="shared" si="68"/>
        <v>0</v>
      </c>
      <c r="G752" t="s">
        <v>154</v>
      </c>
      <c r="H752" t="s">
        <v>155</v>
      </c>
      <c r="I752" t="str">
        <f t="shared" si="69"/>
        <v/>
      </c>
      <c r="J752" t="str">
        <f t="shared" si="70"/>
        <v/>
      </c>
      <c r="K752" t="str">
        <f>VLOOKUP('intouch变量（离散）'!$A752,基本表格!$G:$Q,9,FALSE)</f>
        <v>On</v>
      </c>
      <c r="L752">
        <v>1</v>
      </c>
      <c r="M752" t="s">
        <v>156</v>
      </c>
      <c r="N752" t="s">
        <v>157</v>
      </c>
      <c r="O752" t="s">
        <v>158</v>
      </c>
      <c r="P752" t="str">
        <f>VLOOKUP('intouch变量（离散）'!$A752,基本表格!$G:$Q,3,FALSE)</f>
        <v>DB1200,X301.4</v>
      </c>
      <c r="Q752" t="str">
        <f>VLOOKUP('intouch变量（离散）'!$A752,基本表格!$G:$Q,10,FALSE)</f>
        <v>Yes</v>
      </c>
      <c r="R752" t="str">
        <f t="shared" si="72"/>
        <v>DB1200,X301.4 2422+P5-M3 刨片机料仓2#出料螺旋A 电机控制 风扇过载</v>
      </c>
      <c r="S752">
        <v>0</v>
      </c>
      <c r="T752">
        <v>0</v>
      </c>
    </row>
    <row r="753" spans="1:20">
      <c r="A753" t="s">
        <v>909</v>
      </c>
      <c r="B753" s="11" t="str">
        <f t="shared" si="71"/>
        <v>CHP2</v>
      </c>
      <c r="C753" s="11" t="str">
        <f>VLOOKUP('intouch变量（离散）'!$A753,基本表格!$G:$Q,2,FALSE)</f>
        <v>2422+P5-M3 刨片机料仓2#出料螺旋A 电机控制 电机运行指示</v>
      </c>
      <c r="D753" t="s">
        <v>154</v>
      </c>
      <c r="E753" t="str">
        <f t="shared" si="67"/>
        <v>No</v>
      </c>
      <c r="F753" t="str">
        <f t="shared" si="68"/>
        <v>0</v>
      </c>
      <c r="G753" t="s">
        <v>154</v>
      </c>
      <c r="H753" t="s">
        <v>155</v>
      </c>
      <c r="I753" t="str">
        <f t="shared" si="69"/>
        <v/>
      </c>
      <c r="J753" t="str">
        <f t="shared" si="70"/>
        <v/>
      </c>
      <c r="K753" t="str">
        <f>VLOOKUP('intouch变量（离散）'!$A753,基本表格!$G:$Q,9,FALSE)</f>
        <v>None</v>
      </c>
      <c r="L753">
        <v>1</v>
      </c>
      <c r="M753" t="s">
        <v>156</v>
      </c>
      <c r="N753" t="s">
        <v>157</v>
      </c>
      <c r="O753" t="s">
        <v>158</v>
      </c>
      <c r="P753" t="str">
        <f>VLOOKUP('intouch变量（离散）'!$A753,基本表格!$G:$Q,3,FALSE)</f>
        <v>DB1200,X301.5</v>
      </c>
      <c r="Q753" t="str">
        <f>VLOOKUP('intouch变量（离散）'!$A753,基本表格!$G:$Q,10,FALSE)</f>
        <v>Yes</v>
      </c>
      <c r="R753" t="str">
        <f t="shared" si="72"/>
        <v>DB1200,X301.5 2422+P5-M3 刨片机料仓2#出料螺旋A 电机控制 电机运行指示</v>
      </c>
      <c r="S753">
        <v>0</v>
      </c>
      <c r="T753">
        <v>0</v>
      </c>
    </row>
    <row r="754" spans="1:20">
      <c r="A754" t="s">
        <v>910</v>
      </c>
      <c r="B754" s="11" t="str">
        <f t="shared" si="71"/>
        <v>CHP2</v>
      </c>
      <c r="C754" s="11" t="str">
        <f>VLOOKUP('intouch变量（离散）'!$A754,基本表格!$G:$Q,2,FALSE)</f>
        <v>2422+P5-M3 刨片机料仓2#出料螺旋A 电机控制 断链报警</v>
      </c>
      <c r="D754" t="s">
        <v>154</v>
      </c>
      <c r="E754" t="str">
        <f t="shared" si="67"/>
        <v>No</v>
      </c>
      <c r="F754" t="str">
        <f t="shared" si="68"/>
        <v>0</v>
      </c>
      <c r="G754" t="s">
        <v>154</v>
      </c>
      <c r="H754" t="s">
        <v>155</v>
      </c>
      <c r="I754" t="str">
        <f t="shared" si="69"/>
        <v/>
      </c>
      <c r="J754" t="str">
        <f t="shared" si="70"/>
        <v/>
      </c>
      <c r="K754" t="str">
        <f>VLOOKUP('intouch变量（离散）'!$A754,基本表格!$G:$Q,9,FALSE)</f>
        <v>On</v>
      </c>
      <c r="L754">
        <v>1</v>
      </c>
      <c r="M754" t="s">
        <v>156</v>
      </c>
      <c r="N754" t="s">
        <v>157</v>
      </c>
      <c r="O754" t="s">
        <v>158</v>
      </c>
      <c r="P754" t="str">
        <f>VLOOKUP('intouch变量（离散）'!$A754,基本表格!$G:$Q,3,FALSE)</f>
        <v>DB1200,X301.6</v>
      </c>
      <c r="Q754" t="str">
        <f>VLOOKUP('intouch变量（离散）'!$A754,基本表格!$G:$Q,10,FALSE)</f>
        <v>Yes</v>
      </c>
      <c r="R754" t="str">
        <f t="shared" si="72"/>
        <v>DB1200,X301.6 2422+P5-M3 刨片机料仓2#出料螺旋A 电机控制 断链报警</v>
      </c>
      <c r="S754">
        <v>0</v>
      </c>
      <c r="T754">
        <v>0</v>
      </c>
    </row>
    <row r="755" spans="1:20">
      <c r="A755" t="s">
        <v>911</v>
      </c>
      <c r="B755" s="11" t="str">
        <f t="shared" si="71"/>
        <v>CHP2</v>
      </c>
      <c r="C755" s="11" t="str">
        <f>VLOOKUP('intouch变量（离散）'!$A755,基本表格!$G:$Q,2,FALSE)</f>
        <v>2422+P5-M3 刨片机料仓2#出料螺旋A 电机控制 断链检测</v>
      </c>
      <c r="D755" t="s">
        <v>154</v>
      </c>
      <c r="E755" t="str">
        <f t="shared" si="67"/>
        <v>No</v>
      </c>
      <c r="F755" t="str">
        <f t="shared" si="68"/>
        <v>0</v>
      </c>
      <c r="G755" t="s">
        <v>154</v>
      </c>
      <c r="H755" t="s">
        <v>155</v>
      </c>
      <c r="I755" t="str">
        <f t="shared" si="69"/>
        <v/>
      </c>
      <c r="J755" t="str">
        <f t="shared" si="70"/>
        <v/>
      </c>
      <c r="K755" t="str">
        <f>VLOOKUP('intouch变量（离散）'!$A755,基本表格!$G:$Q,9,FALSE)</f>
        <v>None</v>
      </c>
      <c r="L755">
        <v>1</v>
      </c>
      <c r="M755" t="s">
        <v>156</v>
      </c>
      <c r="N755" t="s">
        <v>157</v>
      </c>
      <c r="O755" t="s">
        <v>158</v>
      </c>
      <c r="P755" t="str">
        <f>VLOOKUP('intouch变量（离散）'!$A755,基本表格!$G:$Q,3,FALSE)</f>
        <v>DB1200,X301.7</v>
      </c>
      <c r="Q755" t="str">
        <f>VLOOKUP('intouch变量（离散）'!$A755,基本表格!$G:$Q,10,FALSE)</f>
        <v>Yes</v>
      </c>
      <c r="R755" t="str">
        <f t="shared" si="72"/>
        <v>DB1200,X301.7 2422+P5-M3 刨片机料仓2#出料螺旋A 电机控制 断链检测</v>
      </c>
      <c r="S755">
        <v>0</v>
      </c>
      <c r="T755">
        <v>0</v>
      </c>
    </row>
    <row r="756" spans="1:20">
      <c r="A756" t="s">
        <v>912</v>
      </c>
      <c r="B756" s="11" t="str">
        <f t="shared" si="71"/>
        <v>CHP2</v>
      </c>
      <c r="C756" s="11" t="str">
        <f>VLOOKUP('intouch变量（离散）'!$A756,基本表格!$G:$Q,2,FALSE)</f>
        <v>2422+P5-M3 刨片机料仓2#出料螺旋A 电机控制 复位</v>
      </c>
      <c r="D756" t="s">
        <v>154</v>
      </c>
      <c r="E756" t="str">
        <f t="shared" si="67"/>
        <v>No</v>
      </c>
      <c r="F756" t="str">
        <f t="shared" si="68"/>
        <v>0</v>
      </c>
      <c r="G756" t="s">
        <v>154</v>
      </c>
      <c r="H756" t="s">
        <v>155</v>
      </c>
      <c r="I756" t="str">
        <f t="shared" si="69"/>
        <v/>
      </c>
      <c r="J756" t="str">
        <f t="shared" si="70"/>
        <v/>
      </c>
      <c r="K756" t="str">
        <f>VLOOKUP('intouch变量（离散）'!$A756,基本表格!$G:$Q,9,FALSE)</f>
        <v>None</v>
      </c>
      <c r="L756">
        <v>1</v>
      </c>
      <c r="M756" t="s">
        <v>156</v>
      </c>
      <c r="N756" t="s">
        <v>157</v>
      </c>
      <c r="O756" t="s">
        <v>158</v>
      </c>
      <c r="P756" t="str">
        <f>VLOOKUP('intouch变量（离散）'!$A756,基本表格!$G:$Q,3,FALSE)</f>
        <v>DB1200,X302.0</v>
      </c>
      <c r="Q756" t="str">
        <f>VLOOKUP('intouch变量（离散）'!$A756,基本表格!$G:$Q,10,FALSE)</f>
        <v>No</v>
      </c>
      <c r="R756" t="str">
        <f t="shared" si="72"/>
        <v>DB1200,X302.0 2422+P5-M3 刨片机料仓2#出料螺旋A 电机控制 复位</v>
      </c>
      <c r="S756">
        <v>0</v>
      </c>
      <c r="T756">
        <v>0</v>
      </c>
    </row>
    <row r="757" spans="1:20">
      <c r="A757" t="s">
        <v>913</v>
      </c>
      <c r="B757" s="11" t="str">
        <f t="shared" si="71"/>
        <v>CHP2</v>
      </c>
      <c r="C757" s="11" t="str">
        <f>VLOOKUP('intouch变量（离散）'!$A757,基本表格!$G:$Q,2,FALSE)</f>
        <v>2422+P5-M3 刨片机料仓2#出料螺旋A 电机控制 断链保护使能</v>
      </c>
      <c r="D757" t="s">
        <v>154</v>
      </c>
      <c r="E757" t="str">
        <f t="shared" si="67"/>
        <v>Yes</v>
      </c>
      <c r="F757" t="str">
        <f t="shared" si="68"/>
        <v>900</v>
      </c>
      <c r="G757" t="s">
        <v>154</v>
      </c>
      <c r="H757" t="s">
        <v>155</v>
      </c>
      <c r="I757" t="str">
        <f t="shared" si="69"/>
        <v>禁用</v>
      </c>
      <c r="J757" t="str">
        <f t="shared" si="70"/>
        <v>启用</v>
      </c>
      <c r="K757" t="str">
        <f>VLOOKUP('intouch变量（离散）'!$A757,基本表格!$G:$Q,9,FALSE)</f>
        <v>None</v>
      </c>
      <c r="L757">
        <v>1</v>
      </c>
      <c r="M757" t="s">
        <v>156</v>
      </c>
      <c r="N757" t="s">
        <v>157</v>
      </c>
      <c r="O757" t="s">
        <v>158</v>
      </c>
      <c r="P757" t="str">
        <f>VLOOKUP('intouch变量（离散）'!$A757,基本表格!$G:$Q,3,FALSE)</f>
        <v>DB1200,X302.1</v>
      </c>
      <c r="Q757" t="str">
        <f>VLOOKUP('intouch变量（离散）'!$A757,基本表格!$G:$Q,10,FALSE)</f>
        <v>No</v>
      </c>
      <c r="R757" t="str">
        <f t="shared" si="72"/>
        <v>DB1200,X302.1 2422+P5-M3 刨片机料仓2#出料螺旋A 电机控制 断链保护使能</v>
      </c>
      <c r="S757">
        <v>0</v>
      </c>
      <c r="T757">
        <v>0</v>
      </c>
    </row>
    <row r="758" spans="1:20">
      <c r="A758" t="s">
        <v>914</v>
      </c>
      <c r="B758" s="11" t="str">
        <f t="shared" si="71"/>
        <v>CHP2</v>
      </c>
      <c r="C758" s="11" t="str">
        <f>VLOOKUP('intouch变量（离散）'!$A758,基本表格!$G:$Q,2,FALSE)</f>
        <v>2422+P5-M3 刨片机料仓2#出料螺旋A 电机控制 断链导致停机</v>
      </c>
      <c r="D758" t="s">
        <v>154</v>
      </c>
      <c r="E758" t="str">
        <f t="shared" si="67"/>
        <v>No</v>
      </c>
      <c r="F758" t="str">
        <f t="shared" si="68"/>
        <v>0</v>
      </c>
      <c r="G758" t="s">
        <v>154</v>
      </c>
      <c r="H758" t="s">
        <v>155</v>
      </c>
      <c r="I758" t="str">
        <f t="shared" si="69"/>
        <v/>
      </c>
      <c r="J758" t="str">
        <f t="shared" si="70"/>
        <v/>
      </c>
      <c r="K758" t="str">
        <f>VLOOKUP('intouch变量（离散）'!$A758,基本表格!$G:$Q,9,FALSE)</f>
        <v>On</v>
      </c>
      <c r="L758">
        <v>1</v>
      </c>
      <c r="M758" t="s">
        <v>156</v>
      </c>
      <c r="N758" t="s">
        <v>157</v>
      </c>
      <c r="O758" t="s">
        <v>158</v>
      </c>
      <c r="P758" t="str">
        <f>VLOOKUP('intouch变量（离散）'!$A758,基本表格!$G:$Q,3,FALSE)</f>
        <v>DB1200,X302.2</v>
      </c>
      <c r="Q758" t="str">
        <f>VLOOKUP('intouch变量（离散）'!$A758,基本表格!$G:$Q,10,FALSE)</f>
        <v>Yes</v>
      </c>
      <c r="R758" t="str">
        <f t="shared" si="72"/>
        <v>DB1200,X302.2 2422+P5-M3 刨片机料仓2#出料螺旋A 电机控制 断链导致停机</v>
      </c>
      <c r="S758">
        <v>0</v>
      </c>
      <c r="T758">
        <v>0</v>
      </c>
    </row>
    <row r="759" spans="1:20">
      <c r="A759" t="s">
        <v>915</v>
      </c>
      <c r="B759" s="11" t="str">
        <f t="shared" si="71"/>
        <v>CHP2</v>
      </c>
      <c r="C759" s="11" t="str">
        <f>VLOOKUP('intouch变量（离散）'!$A759,基本表格!$G:$Q,2,FALSE)</f>
        <v>2422+P5-M3 刨片机料仓2#出料螺旋A 电机控制 电机(反转）</v>
      </c>
      <c r="D759" t="s">
        <v>154</v>
      </c>
      <c r="E759" t="str">
        <f t="shared" si="67"/>
        <v>No</v>
      </c>
      <c r="F759" t="str">
        <f t="shared" si="68"/>
        <v>0</v>
      </c>
      <c r="G759" t="s">
        <v>154</v>
      </c>
      <c r="H759" t="s">
        <v>155</v>
      </c>
      <c r="I759" t="str">
        <f t="shared" si="69"/>
        <v/>
      </c>
      <c r="J759" t="str">
        <f t="shared" si="70"/>
        <v/>
      </c>
      <c r="K759" t="str">
        <f>VLOOKUP('intouch变量（离散）'!$A759,基本表格!$G:$Q,9,FALSE)</f>
        <v>None</v>
      </c>
      <c r="L759">
        <v>1</v>
      </c>
      <c r="M759" t="s">
        <v>156</v>
      </c>
      <c r="N759" t="s">
        <v>157</v>
      </c>
      <c r="O759" t="s">
        <v>158</v>
      </c>
      <c r="P759" t="str">
        <f>VLOOKUP('intouch变量（离散）'!$A759,基本表格!$G:$Q,3,FALSE)</f>
        <v>DB1200,X302.3</v>
      </c>
      <c r="Q759" t="str">
        <f>VLOOKUP('intouch变量（离散）'!$A759,基本表格!$G:$Q,10,FALSE)</f>
        <v>Yes</v>
      </c>
      <c r="R759" t="str">
        <f t="shared" si="72"/>
        <v>DB1200,X302.3 2422+P5-M3 刨片机料仓2#出料螺旋A 电机控制 电机(反转）</v>
      </c>
      <c r="S759">
        <v>0</v>
      </c>
      <c r="T759">
        <v>0</v>
      </c>
    </row>
    <row r="760" spans="1:20">
      <c r="A760" t="s">
        <v>916</v>
      </c>
      <c r="B760" s="11" t="str">
        <f t="shared" si="71"/>
        <v>CHP2</v>
      </c>
      <c r="C760" s="11" t="str">
        <f>VLOOKUP('intouch变量（离散）'!$A760,基本表格!$G:$Q,2,FALSE)</f>
        <v>2422+P5-M3 刨片机料仓2#出料螺旋A 电机控制 本地</v>
      </c>
      <c r="D760" t="s">
        <v>154</v>
      </c>
      <c r="E760" t="str">
        <f t="shared" si="67"/>
        <v>No</v>
      </c>
      <c r="F760" t="str">
        <f t="shared" si="68"/>
        <v>0</v>
      </c>
      <c r="G760" t="s">
        <v>154</v>
      </c>
      <c r="H760" t="s">
        <v>155</v>
      </c>
      <c r="I760" t="str">
        <f t="shared" si="69"/>
        <v/>
      </c>
      <c r="J760" t="str">
        <f t="shared" si="70"/>
        <v/>
      </c>
      <c r="K760" t="str">
        <f>VLOOKUP('intouch变量（离散）'!$A760,基本表格!$G:$Q,9,FALSE)</f>
        <v>None</v>
      </c>
      <c r="L760">
        <v>1</v>
      </c>
      <c r="M760" t="s">
        <v>156</v>
      </c>
      <c r="N760" t="s">
        <v>157</v>
      </c>
      <c r="O760" t="s">
        <v>158</v>
      </c>
      <c r="P760" t="str">
        <f>VLOOKUP('intouch变量（离散）'!$A760,基本表格!$G:$Q,3,FALSE)</f>
        <v>DB1200,X302.4</v>
      </c>
      <c r="Q760" t="str">
        <f>VLOOKUP('intouch变量（离散）'!$A760,基本表格!$G:$Q,10,FALSE)</f>
        <v>Yes</v>
      </c>
      <c r="R760" t="str">
        <f t="shared" si="72"/>
        <v>DB1200,X302.4 2422+P5-M3 刨片机料仓2#出料螺旋A 电机控制 本地</v>
      </c>
      <c r="S760">
        <v>0</v>
      </c>
      <c r="T760">
        <v>0</v>
      </c>
    </row>
    <row r="761" spans="1:20">
      <c r="A761" t="s">
        <v>917</v>
      </c>
      <c r="B761" s="11" t="str">
        <f t="shared" si="71"/>
        <v>CHP2</v>
      </c>
      <c r="C761" s="11" t="str">
        <f>VLOOKUP('intouch变量（离散）'!$A761,基本表格!$G:$Q,2,FALSE)</f>
        <v>2422+P5-M3 刨片机料仓2#出料螺旋A 电机控制 远程</v>
      </c>
      <c r="D761" t="s">
        <v>154</v>
      </c>
      <c r="E761" t="str">
        <f t="shared" si="67"/>
        <v>No</v>
      </c>
      <c r="F761" t="str">
        <f t="shared" si="68"/>
        <v>0</v>
      </c>
      <c r="G761" t="s">
        <v>154</v>
      </c>
      <c r="H761" t="s">
        <v>155</v>
      </c>
      <c r="I761" t="str">
        <f t="shared" si="69"/>
        <v/>
      </c>
      <c r="J761" t="str">
        <f t="shared" si="70"/>
        <v/>
      </c>
      <c r="K761" t="str">
        <f>VLOOKUP('intouch变量（离散）'!$A761,基本表格!$G:$Q,9,FALSE)</f>
        <v>None</v>
      </c>
      <c r="L761">
        <v>1</v>
      </c>
      <c r="M761" t="s">
        <v>156</v>
      </c>
      <c r="N761" t="s">
        <v>157</v>
      </c>
      <c r="O761" t="s">
        <v>158</v>
      </c>
      <c r="P761" t="str">
        <f>VLOOKUP('intouch变量（离散）'!$A761,基本表格!$G:$Q,3,FALSE)</f>
        <v>DB1200,X302.5</v>
      </c>
      <c r="Q761" t="str">
        <f>VLOOKUP('intouch变量（离散）'!$A761,基本表格!$G:$Q,10,FALSE)</f>
        <v>Yes</v>
      </c>
      <c r="R761" t="str">
        <f t="shared" si="72"/>
        <v>DB1200,X302.5 2422+P5-M3 刨片机料仓2#出料螺旋A 电机控制 远程</v>
      </c>
      <c r="S761">
        <v>0</v>
      </c>
      <c r="T761">
        <v>0</v>
      </c>
    </row>
    <row r="762" spans="1:20">
      <c r="A762" t="s">
        <v>918</v>
      </c>
      <c r="B762" s="11" t="str">
        <f t="shared" si="71"/>
        <v>CHP2</v>
      </c>
      <c r="C762" s="11" t="str">
        <f>VLOOKUP('intouch变量（离散）'!$A762,基本表格!$G:$Q,2,FALSE)</f>
        <v>2422+P5-M3 刨片机料仓2#出料螺旋A 电机控制 堵料报警</v>
      </c>
      <c r="D762" t="s">
        <v>154</v>
      </c>
      <c r="E762" t="str">
        <f t="shared" si="67"/>
        <v>No</v>
      </c>
      <c r="F762" t="str">
        <f t="shared" si="68"/>
        <v>0</v>
      </c>
      <c r="G762" t="s">
        <v>154</v>
      </c>
      <c r="H762" t="s">
        <v>155</v>
      </c>
      <c r="I762" t="str">
        <f t="shared" si="69"/>
        <v/>
      </c>
      <c r="J762" t="str">
        <f t="shared" si="70"/>
        <v/>
      </c>
      <c r="K762" t="str">
        <f>VLOOKUP('intouch变量（离散）'!$A762,基本表格!$G:$Q,9,FALSE)</f>
        <v>On</v>
      </c>
      <c r="L762">
        <v>1</v>
      </c>
      <c r="M762" t="s">
        <v>156</v>
      </c>
      <c r="N762" t="s">
        <v>157</v>
      </c>
      <c r="O762" t="s">
        <v>158</v>
      </c>
      <c r="P762" t="str">
        <f>VLOOKUP('intouch变量（离散）'!$A762,基本表格!$G:$Q,3,FALSE)</f>
        <v>DB1200,X302.6</v>
      </c>
      <c r="Q762" t="str">
        <f>VLOOKUP('intouch变量（离散）'!$A762,基本表格!$G:$Q,10,FALSE)</f>
        <v>Yes</v>
      </c>
      <c r="R762" t="str">
        <f t="shared" si="72"/>
        <v>DB1200,X302.6 2422+P5-M3 刨片机料仓2#出料螺旋A 电机控制 堵料报警</v>
      </c>
      <c r="S762">
        <v>0</v>
      </c>
      <c r="T762">
        <v>0</v>
      </c>
    </row>
    <row r="763" spans="1:20">
      <c r="A763" t="s">
        <v>919</v>
      </c>
      <c r="B763" s="11" t="str">
        <f t="shared" si="71"/>
        <v>CHP2</v>
      </c>
      <c r="C763" s="11" t="str">
        <f>VLOOKUP('intouch变量（离散）'!$A763,基本表格!$G:$Q,2,FALSE)</f>
        <v>2422+P5-M3 刨片机料仓2#出料螺旋A 电机控制 堵料检测</v>
      </c>
      <c r="D763" t="s">
        <v>154</v>
      </c>
      <c r="E763" t="str">
        <f t="shared" si="67"/>
        <v>No</v>
      </c>
      <c r="F763" t="str">
        <f t="shared" si="68"/>
        <v>0</v>
      </c>
      <c r="G763" t="s">
        <v>154</v>
      </c>
      <c r="H763" t="s">
        <v>155</v>
      </c>
      <c r="I763" t="str">
        <f t="shared" si="69"/>
        <v/>
      </c>
      <c r="J763" t="str">
        <f t="shared" si="70"/>
        <v/>
      </c>
      <c r="K763" t="str">
        <f>VLOOKUP('intouch变量（离散）'!$A763,基本表格!$G:$Q,9,FALSE)</f>
        <v>None</v>
      </c>
      <c r="L763">
        <v>1</v>
      </c>
      <c r="M763" t="s">
        <v>156</v>
      </c>
      <c r="N763" t="s">
        <v>157</v>
      </c>
      <c r="O763" t="s">
        <v>158</v>
      </c>
      <c r="P763" t="str">
        <f>VLOOKUP('intouch变量（离散）'!$A763,基本表格!$G:$Q,3,FALSE)</f>
        <v>DB1200,X302.7</v>
      </c>
      <c r="Q763" t="str">
        <f>VLOOKUP('intouch变量（离散）'!$A763,基本表格!$G:$Q,10,FALSE)</f>
        <v>Yes</v>
      </c>
      <c r="R763" t="str">
        <f t="shared" si="72"/>
        <v>DB1200,X302.7 2422+P5-M3 刨片机料仓2#出料螺旋A 电机控制 堵料检测</v>
      </c>
      <c r="S763">
        <v>0</v>
      </c>
      <c r="T763">
        <v>0</v>
      </c>
    </row>
    <row r="764" spans="1:20">
      <c r="A764" t="s">
        <v>920</v>
      </c>
      <c r="B764" s="11" t="str">
        <f t="shared" si="71"/>
        <v>CHP2</v>
      </c>
      <c r="C764" s="11" t="str">
        <f>VLOOKUP('intouch变量（离散）'!$A764,基本表格!$G:$Q,2,FALSE)</f>
        <v>2422+P5-M3 刨片机料仓2#出料螺旋A 电机控制 堵料保护使能</v>
      </c>
      <c r="D764" t="s">
        <v>154</v>
      </c>
      <c r="E764" t="str">
        <f t="shared" si="67"/>
        <v>Yes</v>
      </c>
      <c r="F764" t="str">
        <f t="shared" si="68"/>
        <v>900</v>
      </c>
      <c r="G764" t="s">
        <v>154</v>
      </c>
      <c r="H764" t="s">
        <v>155</v>
      </c>
      <c r="I764" t="str">
        <f t="shared" si="69"/>
        <v>禁用</v>
      </c>
      <c r="J764" t="str">
        <f t="shared" si="70"/>
        <v>启用</v>
      </c>
      <c r="K764" t="str">
        <f>VLOOKUP('intouch变量（离散）'!$A764,基本表格!$G:$Q,9,FALSE)</f>
        <v>None</v>
      </c>
      <c r="L764">
        <v>1</v>
      </c>
      <c r="M764" t="s">
        <v>156</v>
      </c>
      <c r="N764" t="s">
        <v>157</v>
      </c>
      <c r="O764" t="s">
        <v>158</v>
      </c>
      <c r="P764" t="str">
        <f>VLOOKUP('intouch变量（离散）'!$A764,基本表格!$G:$Q,3,FALSE)</f>
        <v>DB1200,X303.0</v>
      </c>
      <c r="Q764" t="str">
        <f>VLOOKUP('intouch变量（离散）'!$A764,基本表格!$G:$Q,10,FALSE)</f>
        <v>No</v>
      </c>
      <c r="R764" t="str">
        <f t="shared" si="72"/>
        <v>DB1200,X303.0 2422+P5-M3 刨片机料仓2#出料螺旋A 电机控制 堵料保护使能</v>
      </c>
      <c r="S764">
        <v>0</v>
      </c>
      <c r="T764">
        <v>0</v>
      </c>
    </row>
    <row r="765" spans="1:20">
      <c r="A765" t="s">
        <v>921</v>
      </c>
      <c r="B765" s="11" t="str">
        <f t="shared" si="71"/>
        <v>CHP2</v>
      </c>
      <c r="C765" s="11" t="str">
        <f>VLOOKUP('intouch变量（离散）'!$A765,基本表格!$G:$Q,2,FALSE)</f>
        <v>2422+P5-M3 刨片机料仓2#出料螺旋A 电机控制 堵料导致停机</v>
      </c>
      <c r="D765" t="s">
        <v>154</v>
      </c>
      <c r="E765" t="str">
        <f t="shared" si="67"/>
        <v>No</v>
      </c>
      <c r="F765" t="str">
        <f t="shared" si="68"/>
        <v>0</v>
      </c>
      <c r="G765" t="s">
        <v>154</v>
      </c>
      <c r="H765" t="s">
        <v>155</v>
      </c>
      <c r="I765" t="str">
        <f t="shared" si="69"/>
        <v/>
      </c>
      <c r="J765" t="str">
        <f t="shared" si="70"/>
        <v/>
      </c>
      <c r="K765" t="str">
        <f>VLOOKUP('intouch变量（离散）'!$A765,基本表格!$G:$Q,9,FALSE)</f>
        <v>On</v>
      </c>
      <c r="L765">
        <v>1</v>
      </c>
      <c r="M765" t="s">
        <v>156</v>
      </c>
      <c r="N765" t="s">
        <v>157</v>
      </c>
      <c r="O765" t="s">
        <v>158</v>
      </c>
      <c r="P765" t="str">
        <f>VLOOKUP('intouch变量（离散）'!$A765,基本表格!$G:$Q,3,FALSE)</f>
        <v>DB1200,X303.1</v>
      </c>
      <c r="Q765" t="str">
        <f>VLOOKUP('intouch变量（离散）'!$A765,基本表格!$G:$Q,10,FALSE)</f>
        <v>Yes</v>
      </c>
      <c r="R765" t="str">
        <f t="shared" si="72"/>
        <v>DB1200,X303.1 2422+P5-M3 刨片机料仓2#出料螺旋A 电机控制 堵料导致停机</v>
      </c>
      <c r="S765">
        <v>0</v>
      </c>
      <c r="T765">
        <v>0</v>
      </c>
    </row>
    <row r="766" spans="1:20">
      <c r="A766" t="s">
        <v>922</v>
      </c>
      <c r="B766" s="11" t="str">
        <f t="shared" si="71"/>
        <v>CHP2</v>
      </c>
      <c r="C766" s="11" t="str">
        <f>VLOOKUP('intouch变量（离散）'!$A766,基本表格!$G:$Q,2,FALSE)</f>
        <v>2422+P5-M3 刨片机料仓2#出料螺旋A 电机控制 拉线开关</v>
      </c>
      <c r="D766" t="s">
        <v>154</v>
      </c>
      <c r="E766" t="str">
        <f t="shared" si="67"/>
        <v>No</v>
      </c>
      <c r="F766" t="str">
        <f t="shared" si="68"/>
        <v>0</v>
      </c>
      <c r="G766" t="s">
        <v>154</v>
      </c>
      <c r="H766" t="s">
        <v>155</v>
      </c>
      <c r="I766" t="str">
        <f t="shared" si="69"/>
        <v/>
      </c>
      <c r="J766" t="str">
        <f t="shared" si="70"/>
        <v/>
      </c>
      <c r="K766" t="str">
        <f>VLOOKUP('intouch变量（离散）'!$A766,基本表格!$G:$Q,9,FALSE)</f>
        <v>On</v>
      </c>
      <c r="L766">
        <v>1</v>
      </c>
      <c r="M766" t="s">
        <v>156</v>
      </c>
      <c r="N766" t="s">
        <v>157</v>
      </c>
      <c r="O766" t="s">
        <v>158</v>
      </c>
      <c r="P766" t="str">
        <f>VLOOKUP('intouch变量（离散）'!$A766,基本表格!$G:$Q,3,FALSE)</f>
        <v>DB1200,X308.0</v>
      </c>
      <c r="Q766" t="str">
        <f>VLOOKUP('intouch变量（离散）'!$A766,基本表格!$G:$Q,10,FALSE)</f>
        <v>Yes</v>
      </c>
      <c r="R766" t="str">
        <f t="shared" si="72"/>
        <v>DB1200,X308.0 2422+P5-M3 刨片机料仓2#出料螺旋A 电机控制 拉线开关</v>
      </c>
      <c r="S766">
        <v>0</v>
      </c>
      <c r="T766">
        <v>0</v>
      </c>
    </row>
    <row r="767" spans="1:20">
      <c r="A767" t="s">
        <v>923</v>
      </c>
      <c r="B767" s="11" t="str">
        <f t="shared" si="71"/>
        <v>CHP2</v>
      </c>
      <c r="C767" s="11" t="str">
        <f>VLOOKUP('intouch变量（离散）'!$A767,基本表格!$G:$Q,2,FALSE)</f>
        <v>2422+P5-M3 刨片机料仓2#出料螺旋A 电机控制 左跑偏报警</v>
      </c>
      <c r="D767" t="s">
        <v>154</v>
      </c>
      <c r="E767" t="str">
        <f t="shared" si="67"/>
        <v>No</v>
      </c>
      <c r="F767" t="str">
        <f t="shared" si="68"/>
        <v>0</v>
      </c>
      <c r="G767" t="s">
        <v>154</v>
      </c>
      <c r="H767" t="s">
        <v>155</v>
      </c>
      <c r="I767" t="str">
        <f t="shared" si="69"/>
        <v/>
      </c>
      <c r="J767" t="str">
        <f t="shared" si="70"/>
        <v/>
      </c>
      <c r="K767" t="str">
        <f>VLOOKUP('intouch变量（离散）'!$A767,基本表格!$G:$Q,9,FALSE)</f>
        <v>On</v>
      </c>
      <c r="L767">
        <v>1</v>
      </c>
      <c r="M767" t="s">
        <v>156</v>
      </c>
      <c r="N767" t="s">
        <v>157</v>
      </c>
      <c r="O767" t="s">
        <v>158</v>
      </c>
      <c r="P767" t="str">
        <f>VLOOKUP('intouch变量（离散）'!$A767,基本表格!$G:$Q,3,FALSE)</f>
        <v>DB1200,X308.1</v>
      </c>
      <c r="Q767" t="str">
        <f>VLOOKUP('intouch变量（离散）'!$A767,基本表格!$G:$Q,10,FALSE)</f>
        <v>Yes</v>
      </c>
      <c r="R767" t="str">
        <f t="shared" si="72"/>
        <v>DB1200,X308.1 2422+P5-M3 刨片机料仓2#出料螺旋A 电机控制 左跑偏报警</v>
      </c>
      <c r="S767">
        <v>0</v>
      </c>
      <c r="T767">
        <v>0</v>
      </c>
    </row>
    <row r="768" spans="1:20">
      <c r="A768" t="s">
        <v>924</v>
      </c>
      <c r="B768" s="11" t="str">
        <f t="shared" si="71"/>
        <v>CHP2</v>
      </c>
      <c r="C768" s="11" t="str">
        <f>VLOOKUP('intouch变量（离散）'!$A768,基本表格!$G:$Q,2,FALSE)</f>
        <v>2422+P5-M3 刨片机料仓2#出料螺旋A 电机控制 左跑偏1检测</v>
      </c>
      <c r="D768" t="s">
        <v>154</v>
      </c>
      <c r="E768" t="str">
        <f t="shared" si="67"/>
        <v>No</v>
      </c>
      <c r="F768" t="str">
        <f t="shared" si="68"/>
        <v>0</v>
      </c>
      <c r="G768" t="s">
        <v>154</v>
      </c>
      <c r="H768" t="s">
        <v>155</v>
      </c>
      <c r="I768" t="str">
        <f t="shared" si="69"/>
        <v/>
      </c>
      <c r="J768" t="str">
        <f t="shared" si="70"/>
        <v/>
      </c>
      <c r="K768" t="str">
        <f>VLOOKUP('intouch变量（离散）'!$A768,基本表格!$G:$Q,9,FALSE)</f>
        <v>None</v>
      </c>
      <c r="L768">
        <v>1</v>
      </c>
      <c r="M768" t="s">
        <v>156</v>
      </c>
      <c r="N768" t="s">
        <v>157</v>
      </c>
      <c r="O768" t="s">
        <v>158</v>
      </c>
      <c r="P768" t="str">
        <f>VLOOKUP('intouch变量（离散）'!$A768,基本表格!$G:$Q,3,FALSE)</f>
        <v>DB1200,X308.2</v>
      </c>
      <c r="Q768" t="str">
        <f>VLOOKUP('intouch变量（离散）'!$A768,基本表格!$G:$Q,10,FALSE)</f>
        <v>Yes</v>
      </c>
      <c r="R768" t="str">
        <f t="shared" si="72"/>
        <v>DB1200,X308.2 2422+P5-M3 刨片机料仓2#出料螺旋A 电机控制 左跑偏1检测</v>
      </c>
      <c r="S768">
        <v>0</v>
      </c>
      <c r="T768">
        <v>0</v>
      </c>
    </row>
    <row r="769" spans="1:20">
      <c r="A769" t="s">
        <v>925</v>
      </c>
      <c r="B769" s="11" t="str">
        <f t="shared" si="71"/>
        <v>CHP2</v>
      </c>
      <c r="C769" s="11" t="str">
        <f>VLOOKUP('intouch变量（离散）'!$A769,基本表格!$G:$Q,2,FALSE)</f>
        <v>2422+P5-M3 刨片机料仓2#出料螺旋A 电机控制 左跑偏保护使能</v>
      </c>
      <c r="D769" t="s">
        <v>154</v>
      </c>
      <c r="E769" t="str">
        <f t="shared" si="67"/>
        <v>Yes</v>
      </c>
      <c r="F769" t="str">
        <f t="shared" si="68"/>
        <v>900</v>
      </c>
      <c r="G769" t="s">
        <v>154</v>
      </c>
      <c r="H769" t="s">
        <v>155</v>
      </c>
      <c r="I769" t="str">
        <f t="shared" si="69"/>
        <v>禁用</v>
      </c>
      <c r="J769" t="str">
        <f t="shared" si="70"/>
        <v>启用</v>
      </c>
      <c r="K769" t="str">
        <f>VLOOKUP('intouch变量（离散）'!$A769,基本表格!$G:$Q,9,FALSE)</f>
        <v>None</v>
      </c>
      <c r="L769">
        <v>1</v>
      </c>
      <c r="M769" t="s">
        <v>156</v>
      </c>
      <c r="N769" t="s">
        <v>157</v>
      </c>
      <c r="O769" t="s">
        <v>158</v>
      </c>
      <c r="P769" t="str">
        <f>VLOOKUP('intouch变量（离散）'!$A769,基本表格!$G:$Q,3,FALSE)</f>
        <v>DB1200,X308.3</v>
      </c>
      <c r="Q769" t="str">
        <f>VLOOKUP('intouch变量（离散）'!$A769,基本表格!$G:$Q,10,FALSE)</f>
        <v>No</v>
      </c>
      <c r="R769" t="str">
        <f t="shared" si="72"/>
        <v>DB1200,X308.3 2422+P5-M3 刨片机料仓2#出料螺旋A 电机控制 左跑偏保护使能</v>
      </c>
      <c r="S769">
        <v>0</v>
      </c>
      <c r="T769">
        <v>0</v>
      </c>
    </row>
    <row r="770" spans="1:20">
      <c r="A770" t="s">
        <v>926</v>
      </c>
      <c r="B770" s="11" t="str">
        <f t="shared" si="71"/>
        <v>CHP2</v>
      </c>
      <c r="C770" s="11" t="str">
        <f>VLOOKUP('intouch变量（离散）'!$A770,基本表格!$G:$Q,2,FALSE)</f>
        <v>2422+P5-M3 刨片机料仓2#出料螺旋A 电机控制 左跑偏导致停机</v>
      </c>
      <c r="D770" t="s">
        <v>154</v>
      </c>
      <c r="E770" t="str">
        <f t="shared" si="67"/>
        <v>No</v>
      </c>
      <c r="F770" t="str">
        <f t="shared" si="68"/>
        <v>0</v>
      </c>
      <c r="G770" t="s">
        <v>154</v>
      </c>
      <c r="H770" t="s">
        <v>155</v>
      </c>
      <c r="I770" t="str">
        <f t="shared" si="69"/>
        <v/>
      </c>
      <c r="J770" t="str">
        <f t="shared" si="70"/>
        <v/>
      </c>
      <c r="K770" t="str">
        <f>VLOOKUP('intouch变量（离散）'!$A770,基本表格!$G:$Q,9,FALSE)</f>
        <v>On</v>
      </c>
      <c r="L770">
        <v>1</v>
      </c>
      <c r="M770" t="s">
        <v>156</v>
      </c>
      <c r="N770" t="s">
        <v>157</v>
      </c>
      <c r="O770" t="s">
        <v>158</v>
      </c>
      <c r="P770" t="str">
        <f>VLOOKUP('intouch变量（离散）'!$A770,基本表格!$G:$Q,3,FALSE)</f>
        <v>DB1200,X308.4</v>
      </c>
      <c r="Q770" t="str">
        <f>VLOOKUP('intouch变量（离散）'!$A770,基本表格!$G:$Q,10,FALSE)</f>
        <v>Yes</v>
      </c>
      <c r="R770" t="str">
        <f t="shared" si="72"/>
        <v>DB1200,X308.4 2422+P5-M3 刨片机料仓2#出料螺旋A 电机控制 左跑偏导致停机</v>
      </c>
      <c r="S770">
        <v>0</v>
      </c>
      <c r="T770">
        <v>0</v>
      </c>
    </row>
    <row r="771" spans="1:20">
      <c r="A771" t="s">
        <v>927</v>
      </c>
      <c r="B771" s="11" t="str">
        <f t="shared" si="71"/>
        <v>CHP2</v>
      </c>
      <c r="C771" s="11" t="str">
        <f>VLOOKUP('intouch变量（离散）'!$A771,基本表格!$G:$Q,2,FALSE)</f>
        <v>2422+P5-M3 刨片机料仓2#出料螺旋A 电机控制 右 跑偏报警</v>
      </c>
      <c r="D771" t="s">
        <v>154</v>
      </c>
      <c r="E771" t="str">
        <f t="shared" ref="E771:E834" si="73">IF(RIGHT($A771,2)="EN","Yes","No")</f>
        <v>No</v>
      </c>
      <c r="F771" t="str">
        <f t="shared" ref="F771:F834" si="74">IF(RIGHT($A771,2)="EN","900","0")</f>
        <v>0</v>
      </c>
      <c r="G771" t="s">
        <v>154</v>
      </c>
      <c r="H771" t="s">
        <v>155</v>
      </c>
      <c r="I771" t="str">
        <f t="shared" ref="I771:I834" si="75">IF(RIGHT($A771,2)="EN","禁用","")</f>
        <v/>
      </c>
      <c r="J771" t="str">
        <f t="shared" ref="J771:J834" si="76">IF(RIGHT($A771,2)="EN","启用","")</f>
        <v/>
      </c>
      <c r="K771" t="str">
        <f>VLOOKUP('intouch变量（离散）'!$A771,基本表格!$G:$Q,9,FALSE)</f>
        <v>On</v>
      </c>
      <c r="L771">
        <v>1</v>
      </c>
      <c r="M771" t="s">
        <v>156</v>
      </c>
      <c r="N771" t="s">
        <v>157</v>
      </c>
      <c r="O771" t="s">
        <v>158</v>
      </c>
      <c r="P771" t="str">
        <f>VLOOKUP('intouch变量（离散）'!$A771,基本表格!$G:$Q,3,FALSE)</f>
        <v>DB1200,X312.0</v>
      </c>
      <c r="Q771" t="str">
        <f>VLOOKUP('intouch变量（离散）'!$A771,基本表格!$G:$Q,10,FALSE)</f>
        <v>Yes</v>
      </c>
      <c r="R771" t="str">
        <f t="shared" si="72"/>
        <v>DB1200,X312.0 2422+P5-M3 刨片机料仓2#出料螺旋A 电机控制 右 跑偏报警</v>
      </c>
      <c r="S771">
        <v>0</v>
      </c>
      <c r="T771">
        <v>0</v>
      </c>
    </row>
    <row r="772" spans="1:20">
      <c r="A772" t="s">
        <v>928</v>
      </c>
      <c r="B772" s="11" t="str">
        <f t="shared" si="71"/>
        <v>CHP2</v>
      </c>
      <c r="C772" s="11" t="str">
        <f>VLOOKUP('intouch变量（离散）'!$A772,基本表格!$G:$Q,2,FALSE)</f>
        <v>2422+P5-M3 刨片机料仓2#出料螺旋A 电机控制 右跑偏1检测</v>
      </c>
      <c r="D772" t="s">
        <v>154</v>
      </c>
      <c r="E772" t="str">
        <f t="shared" si="73"/>
        <v>No</v>
      </c>
      <c r="F772" t="str">
        <f t="shared" si="74"/>
        <v>0</v>
      </c>
      <c r="G772" t="s">
        <v>154</v>
      </c>
      <c r="H772" t="s">
        <v>155</v>
      </c>
      <c r="I772" t="str">
        <f t="shared" si="75"/>
        <v/>
      </c>
      <c r="J772" t="str">
        <f t="shared" si="76"/>
        <v/>
      </c>
      <c r="K772" t="str">
        <f>VLOOKUP('intouch变量（离散）'!$A772,基本表格!$G:$Q,9,FALSE)</f>
        <v>None</v>
      </c>
      <c r="L772">
        <v>1</v>
      </c>
      <c r="M772" t="s">
        <v>156</v>
      </c>
      <c r="N772" t="s">
        <v>157</v>
      </c>
      <c r="O772" t="s">
        <v>158</v>
      </c>
      <c r="P772" t="str">
        <f>VLOOKUP('intouch变量（离散）'!$A772,基本表格!$G:$Q,3,FALSE)</f>
        <v>DB1200,X312.1</v>
      </c>
      <c r="Q772" t="str">
        <f>VLOOKUP('intouch变量（离散）'!$A772,基本表格!$G:$Q,10,FALSE)</f>
        <v>Yes</v>
      </c>
      <c r="R772" t="str">
        <f t="shared" si="72"/>
        <v>DB1200,X312.1 2422+P5-M3 刨片机料仓2#出料螺旋A 电机控制 右跑偏1检测</v>
      </c>
      <c r="S772">
        <v>0</v>
      </c>
      <c r="T772">
        <v>0</v>
      </c>
    </row>
    <row r="773" spans="1:20">
      <c r="A773" t="s">
        <v>929</v>
      </c>
      <c r="B773" s="11" t="str">
        <f t="shared" ref="B773:B836" si="77">LEFT(A773,4)</f>
        <v>CHP2</v>
      </c>
      <c r="C773" s="11" t="str">
        <f>VLOOKUP('intouch变量（离散）'!$A773,基本表格!$G:$Q,2,FALSE)</f>
        <v>2422+P5-M3 刨片机料仓2#出料螺旋A 电机控制 右跑偏保护使能</v>
      </c>
      <c r="D773" t="s">
        <v>154</v>
      </c>
      <c r="E773" t="str">
        <f t="shared" si="73"/>
        <v>Yes</v>
      </c>
      <c r="F773" t="str">
        <f t="shared" si="74"/>
        <v>900</v>
      </c>
      <c r="G773" t="s">
        <v>154</v>
      </c>
      <c r="H773" t="s">
        <v>155</v>
      </c>
      <c r="I773" t="str">
        <f t="shared" si="75"/>
        <v>禁用</v>
      </c>
      <c r="J773" t="str">
        <f t="shared" si="76"/>
        <v>启用</v>
      </c>
      <c r="K773" t="str">
        <f>VLOOKUP('intouch变量（离散）'!$A773,基本表格!$G:$Q,9,FALSE)</f>
        <v>None</v>
      </c>
      <c r="L773">
        <v>1</v>
      </c>
      <c r="M773" t="s">
        <v>156</v>
      </c>
      <c r="N773" t="s">
        <v>157</v>
      </c>
      <c r="O773" t="s">
        <v>158</v>
      </c>
      <c r="P773" t="str">
        <f>VLOOKUP('intouch变量（离散）'!$A773,基本表格!$G:$Q,3,FALSE)</f>
        <v>DB1200,X312.2</v>
      </c>
      <c r="Q773" t="str">
        <f>VLOOKUP('intouch变量（离散）'!$A773,基本表格!$G:$Q,10,FALSE)</f>
        <v>No</v>
      </c>
      <c r="R773" t="str">
        <f t="shared" ref="R773:R836" si="78">P773&amp;" "&amp;C773</f>
        <v>DB1200,X312.2 2422+P5-M3 刨片机料仓2#出料螺旋A 电机控制 右跑偏保护使能</v>
      </c>
      <c r="S773">
        <v>0</v>
      </c>
      <c r="T773">
        <v>0</v>
      </c>
    </row>
    <row r="774" spans="1:20">
      <c r="A774" t="s">
        <v>930</v>
      </c>
      <c r="B774" s="11" t="str">
        <f t="shared" si="77"/>
        <v>CHP2</v>
      </c>
      <c r="C774" s="11" t="str">
        <f>VLOOKUP('intouch变量（离散）'!$A774,基本表格!$G:$Q,2,FALSE)</f>
        <v>2422+P5-M3 刨片机料仓2#出料螺旋A 电机控制 右跑偏导致停机</v>
      </c>
      <c r="D774" t="s">
        <v>154</v>
      </c>
      <c r="E774" t="str">
        <f t="shared" si="73"/>
        <v>No</v>
      </c>
      <c r="F774" t="str">
        <f t="shared" si="74"/>
        <v>0</v>
      </c>
      <c r="G774" t="s">
        <v>154</v>
      </c>
      <c r="H774" t="s">
        <v>155</v>
      </c>
      <c r="I774" t="str">
        <f t="shared" si="75"/>
        <v/>
      </c>
      <c r="J774" t="str">
        <f t="shared" si="76"/>
        <v/>
      </c>
      <c r="K774" t="str">
        <f>VLOOKUP('intouch变量（离散）'!$A774,基本表格!$G:$Q,9,FALSE)</f>
        <v>On</v>
      </c>
      <c r="L774">
        <v>1</v>
      </c>
      <c r="M774" t="s">
        <v>156</v>
      </c>
      <c r="N774" t="s">
        <v>157</v>
      </c>
      <c r="O774" t="s">
        <v>158</v>
      </c>
      <c r="P774" t="str">
        <f>VLOOKUP('intouch变量（离散）'!$A774,基本表格!$G:$Q,3,FALSE)</f>
        <v>DB1200,X312.3</v>
      </c>
      <c r="Q774" t="str">
        <f>VLOOKUP('intouch变量（离散）'!$A774,基本表格!$G:$Q,10,FALSE)</f>
        <v>Yes</v>
      </c>
      <c r="R774" t="str">
        <f t="shared" si="78"/>
        <v>DB1200,X312.3 2422+P5-M3 刨片机料仓2#出料螺旋A 电机控制 右跑偏导致停机</v>
      </c>
      <c r="S774">
        <v>0</v>
      </c>
      <c r="T774">
        <v>0</v>
      </c>
    </row>
    <row r="775" spans="1:20">
      <c r="A775" t="s">
        <v>931</v>
      </c>
      <c r="B775" s="11" t="str">
        <f t="shared" si="77"/>
        <v>CHP2</v>
      </c>
      <c r="C775" s="11" t="str">
        <f>VLOOKUP('intouch变量（离散）'!$A775,基本表格!$G:$Q,2,FALSE)</f>
        <v>2422+P5-M3 刨片机料仓2#出料螺旋A 电机控制 三角型</v>
      </c>
      <c r="D775" t="s">
        <v>154</v>
      </c>
      <c r="E775" t="str">
        <f t="shared" si="73"/>
        <v>No</v>
      </c>
      <c r="F775" t="str">
        <f t="shared" si="74"/>
        <v>0</v>
      </c>
      <c r="G775" t="s">
        <v>154</v>
      </c>
      <c r="H775" t="s">
        <v>155</v>
      </c>
      <c r="I775" t="str">
        <f t="shared" si="75"/>
        <v/>
      </c>
      <c r="J775" t="str">
        <f t="shared" si="76"/>
        <v/>
      </c>
      <c r="K775" t="str">
        <f>VLOOKUP('intouch变量（离散）'!$A775,基本表格!$G:$Q,9,FALSE)</f>
        <v>None</v>
      </c>
      <c r="L775">
        <v>1</v>
      </c>
      <c r="M775" t="s">
        <v>156</v>
      </c>
      <c r="N775" t="s">
        <v>157</v>
      </c>
      <c r="O775" t="s">
        <v>158</v>
      </c>
      <c r="P775" t="str">
        <f>VLOOKUP('intouch变量（离散）'!$A775,基本表格!$G:$Q,3,FALSE)</f>
        <v>DB1200,X316.0</v>
      </c>
      <c r="Q775" t="str">
        <f>VLOOKUP('intouch变量（离散）'!$A775,基本表格!$G:$Q,10,FALSE)</f>
        <v>Yes</v>
      </c>
      <c r="R775" t="str">
        <f t="shared" si="78"/>
        <v>DB1200,X316.0 2422+P5-M3 刨片机料仓2#出料螺旋A 电机控制 三角型</v>
      </c>
      <c r="S775">
        <v>0</v>
      </c>
      <c r="T775">
        <v>0</v>
      </c>
    </row>
    <row r="776" spans="1:20">
      <c r="A776" t="s">
        <v>932</v>
      </c>
      <c r="B776" s="11" t="str">
        <f t="shared" si="77"/>
        <v>CHP2</v>
      </c>
      <c r="C776" s="11" t="str">
        <f>VLOOKUP('intouch变量（离散）'!$A776,基本表格!$G:$Q,2,FALSE)</f>
        <v>2422+P5-M3 刨片机料仓2#出料螺旋A 电机控制 星型</v>
      </c>
      <c r="D776" t="s">
        <v>154</v>
      </c>
      <c r="E776" t="str">
        <f t="shared" si="73"/>
        <v>No</v>
      </c>
      <c r="F776" t="str">
        <f t="shared" si="74"/>
        <v>0</v>
      </c>
      <c r="G776" t="s">
        <v>154</v>
      </c>
      <c r="H776" t="s">
        <v>155</v>
      </c>
      <c r="I776" t="str">
        <f t="shared" si="75"/>
        <v/>
      </c>
      <c r="J776" t="str">
        <f t="shared" si="76"/>
        <v/>
      </c>
      <c r="K776" t="str">
        <f>VLOOKUP('intouch变量（离散）'!$A776,基本表格!$G:$Q,9,FALSE)</f>
        <v>None</v>
      </c>
      <c r="L776">
        <v>1</v>
      </c>
      <c r="M776" t="s">
        <v>156</v>
      </c>
      <c r="N776" t="s">
        <v>157</v>
      </c>
      <c r="O776" t="s">
        <v>158</v>
      </c>
      <c r="P776" t="str">
        <f>VLOOKUP('intouch变量（离散）'!$A776,基本表格!$G:$Q,3,FALSE)</f>
        <v>DB1200,X316.1</v>
      </c>
      <c r="Q776" t="str">
        <f>VLOOKUP('intouch变量（离散）'!$A776,基本表格!$G:$Q,10,FALSE)</f>
        <v>Yes</v>
      </c>
      <c r="R776" t="str">
        <f t="shared" si="78"/>
        <v>DB1200,X316.1 2422+P5-M3 刨片机料仓2#出料螺旋A 电机控制 星型</v>
      </c>
      <c r="S776">
        <v>0</v>
      </c>
      <c r="T776">
        <v>0</v>
      </c>
    </row>
    <row r="777" spans="1:20">
      <c r="A777" t="s">
        <v>933</v>
      </c>
      <c r="B777" s="11" t="str">
        <f t="shared" si="77"/>
        <v>CHP2</v>
      </c>
      <c r="C777" s="11" t="str">
        <f>VLOOKUP('intouch变量（离散）'!$A777,基本表格!$G:$Q,2,FALSE)</f>
        <v>2422+P5-M3 刨片机料仓2#出料螺旋A 电机控制 维修开关</v>
      </c>
      <c r="D777" t="s">
        <v>154</v>
      </c>
      <c r="E777" t="str">
        <f t="shared" si="73"/>
        <v>No</v>
      </c>
      <c r="F777" t="str">
        <f t="shared" si="74"/>
        <v>0</v>
      </c>
      <c r="G777" t="s">
        <v>154</v>
      </c>
      <c r="H777" t="s">
        <v>155</v>
      </c>
      <c r="I777" t="str">
        <f t="shared" si="75"/>
        <v/>
      </c>
      <c r="J777" t="str">
        <f t="shared" si="76"/>
        <v/>
      </c>
      <c r="K777" t="str">
        <f>VLOOKUP('intouch变量（离散）'!$A777,基本表格!$G:$Q,9,FALSE)</f>
        <v>On</v>
      </c>
      <c r="L777">
        <v>1</v>
      </c>
      <c r="M777" t="s">
        <v>156</v>
      </c>
      <c r="N777" t="s">
        <v>157</v>
      </c>
      <c r="O777" t="s">
        <v>158</v>
      </c>
      <c r="P777" t="str">
        <f>VLOOKUP('intouch变量（离散）'!$A777,基本表格!$G:$Q,3,FALSE)</f>
        <v>DB1200,X316.2</v>
      </c>
      <c r="Q777" t="str">
        <f>VLOOKUP('intouch变量（离散）'!$A777,基本表格!$G:$Q,10,FALSE)</f>
        <v>Yes</v>
      </c>
      <c r="R777" t="str">
        <f t="shared" si="78"/>
        <v>DB1200,X316.2 2422+P5-M3 刨片机料仓2#出料螺旋A 电机控制 维修开关</v>
      </c>
      <c r="S777">
        <v>0</v>
      </c>
      <c r="T777">
        <v>0</v>
      </c>
    </row>
    <row r="778" spans="1:20">
      <c r="A778" t="s">
        <v>934</v>
      </c>
      <c r="B778" s="11" t="str">
        <f t="shared" si="77"/>
        <v>CHP2</v>
      </c>
      <c r="C778" s="11" t="str">
        <f>VLOOKUP('intouch变量（离散）'!$A778,基本表格!$G:$Q,2,FALSE)</f>
        <v>2422+P5-M3 刨片机料仓2#出料螺旋A 电机控制 左跑偏2检测</v>
      </c>
      <c r="D778" t="s">
        <v>154</v>
      </c>
      <c r="E778" t="str">
        <f t="shared" si="73"/>
        <v>No</v>
      </c>
      <c r="F778" t="str">
        <f t="shared" si="74"/>
        <v>0</v>
      </c>
      <c r="G778" t="s">
        <v>154</v>
      </c>
      <c r="H778" t="s">
        <v>155</v>
      </c>
      <c r="I778" t="str">
        <f t="shared" si="75"/>
        <v/>
      </c>
      <c r="J778" t="str">
        <f t="shared" si="76"/>
        <v/>
      </c>
      <c r="K778" t="str">
        <f>VLOOKUP('intouch变量（离散）'!$A778,基本表格!$G:$Q,9,FALSE)</f>
        <v>None</v>
      </c>
      <c r="L778">
        <v>1</v>
      </c>
      <c r="M778" t="s">
        <v>156</v>
      </c>
      <c r="N778" t="s">
        <v>157</v>
      </c>
      <c r="O778" t="s">
        <v>158</v>
      </c>
      <c r="P778" t="str">
        <f>VLOOKUP('intouch变量（离散）'!$A778,基本表格!$G:$Q,3,FALSE)</f>
        <v>DB1200,X316.3</v>
      </c>
      <c r="Q778" t="str">
        <f>VLOOKUP('intouch变量（离散）'!$A778,基本表格!$G:$Q,10,FALSE)</f>
        <v>Yes</v>
      </c>
      <c r="R778" t="str">
        <f t="shared" si="78"/>
        <v>DB1200,X316.3 2422+P5-M3 刨片机料仓2#出料螺旋A 电机控制 左跑偏2检测</v>
      </c>
      <c r="S778">
        <v>0</v>
      </c>
      <c r="T778">
        <v>0</v>
      </c>
    </row>
    <row r="779" spans="1:20">
      <c r="A779" t="s">
        <v>935</v>
      </c>
      <c r="B779" s="11" t="str">
        <f t="shared" si="77"/>
        <v>CHP2</v>
      </c>
      <c r="C779" s="11" t="str">
        <f>VLOOKUP('intouch变量（离散）'!$A779,基本表格!$G:$Q,2,FALSE)</f>
        <v>2422+P5-M3 刨片机料仓2#出料螺旋A 电机控制 右跑偏2检测</v>
      </c>
      <c r="D779" t="s">
        <v>154</v>
      </c>
      <c r="E779" t="str">
        <f t="shared" si="73"/>
        <v>No</v>
      </c>
      <c r="F779" t="str">
        <f t="shared" si="74"/>
        <v>0</v>
      </c>
      <c r="G779" t="s">
        <v>154</v>
      </c>
      <c r="H779" t="s">
        <v>155</v>
      </c>
      <c r="I779" t="str">
        <f t="shared" si="75"/>
        <v/>
      </c>
      <c r="J779" t="str">
        <f t="shared" si="76"/>
        <v/>
      </c>
      <c r="K779" t="str">
        <f>VLOOKUP('intouch变量（离散）'!$A779,基本表格!$G:$Q,9,FALSE)</f>
        <v>None</v>
      </c>
      <c r="L779">
        <v>1</v>
      </c>
      <c r="M779" t="s">
        <v>156</v>
      </c>
      <c r="N779" t="s">
        <v>157</v>
      </c>
      <c r="O779" t="s">
        <v>158</v>
      </c>
      <c r="P779" t="str">
        <f>VLOOKUP('intouch变量（离散）'!$A779,基本表格!$G:$Q,3,FALSE)</f>
        <v>DB1200,X316.4</v>
      </c>
      <c r="Q779" t="str">
        <f>VLOOKUP('intouch变量（离散）'!$A779,基本表格!$G:$Q,10,FALSE)</f>
        <v>Yes</v>
      </c>
      <c r="R779" t="str">
        <f t="shared" si="78"/>
        <v>DB1200,X316.4 2422+P5-M3 刨片机料仓2#出料螺旋A 电机控制 右跑偏2检测</v>
      </c>
      <c r="S779">
        <v>0</v>
      </c>
      <c r="T779">
        <v>0</v>
      </c>
    </row>
    <row r="780" spans="1:20">
      <c r="A780" t="s">
        <v>936</v>
      </c>
      <c r="B780" s="11" t="str">
        <f t="shared" si="77"/>
        <v>CHP2</v>
      </c>
      <c r="C780" s="11" t="str">
        <f>VLOOKUP('intouch变量（离散）'!$A780,基本表格!$G:$Q,2,FALSE)</f>
        <v>2422+P5-M3 刨片机料仓2#出料螺旋A 给定频率 上限保护使能</v>
      </c>
      <c r="D780" t="s">
        <v>154</v>
      </c>
      <c r="E780" t="str">
        <f t="shared" si="73"/>
        <v>Yes</v>
      </c>
      <c r="F780" t="str">
        <f t="shared" si="74"/>
        <v>900</v>
      </c>
      <c r="G780" t="s">
        <v>154</v>
      </c>
      <c r="H780" t="s">
        <v>155</v>
      </c>
      <c r="I780" t="str">
        <f t="shared" si="75"/>
        <v>禁用</v>
      </c>
      <c r="J780" t="str">
        <f t="shared" si="76"/>
        <v>启用</v>
      </c>
      <c r="K780" t="str">
        <f>VLOOKUP('intouch变量（离散）'!$A780,基本表格!$G:$Q,9,FALSE)</f>
        <v>None</v>
      </c>
      <c r="L780">
        <v>1</v>
      </c>
      <c r="M780" t="s">
        <v>156</v>
      </c>
      <c r="N780" t="s">
        <v>157</v>
      </c>
      <c r="O780" t="s">
        <v>158</v>
      </c>
      <c r="P780" t="str">
        <f>VLOOKUP('intouch变量（离散）'!$A780,基本表格!$G:$Q,3,FALSE)</f>
        <v>DB1200,X350.3</v>
      </c>
      <c r="Q780" t="str">
        <f>VLOOKUP('intouch变量（离散）'!$A780,基本表格!$G:$Q,10,FALSE)</f>
        <v>No</v>
      </c>
      <c r="R780" t="str">
        <f t="shared" si="78"/>
        <v>DB1200,X350.3 2422+P5-M3 刨片机料仓2#出料螺旋A 给定频率 上限保护使能</v>
      </c>
      <c r="S780">
        <v>0</v>
      </c>
      <c r="T780">
        <v>0</v>
      </c>
    </row>
    <row r="781" spans="1:20">
      <c r="A781" t="s">
        <v>937</v>
      </c>
      <c r="B781" s="11" t="str">
        <f t="shared" si="77"/>
        <v>CHP2</v>
      </c>
      <c r="C781" s="11" t="str">
        <f>VLOOKUP('intouch变量（离散）'!$A781,基本表格!$G:$Q,2,FALSE)</f>
        <v>2422+P5-M3 刨片机料仓2#出料螺旋A 给定频率 下限保护使能</v>
      </c>
      <c r="D781" t="s">
        <v>154</v>
      </c>
      <c r="E781" t="str">
        <f t="shared" si="73"/>
        <v>Yes</v>
      </c>
      <c r="F781" t="str">
        <f t="shared" si="74"/>
        <v>900</v>
      </c>
      <c r="G781" t="s">
        <v>154</v>
      </c>
      <c r="H781" t="s">
        <v>155</v>
      </c>
      <c r="I781" t="str">
        <f t="shared" si="75"/>
        <v>禁用</v>
      </c>
      <c r="J781" t="str">
        <f t="shared" si="76"/>
        <v>启用</v>
      </c>
      <c r="K781" t="str">
        <f>VLOOKUP('intouch变量（离散）'!$A781,基本表格!$G:$Q,9,FALSE)</f>
        <v>None</v>
      </c>
      <c r="L781">
        <v>1</v>
      </c>
      <c r="M781" t="s">
        <v>156</v>
      </c>
      <c r="N781" t="s">
        <v>157</v>
      </c>
      <c r="O781" t="s">
        <v>158</v>
      </c>
      <c r="P781" t="str">
        <f>VLOOKUP('intouch变量（离散）'!$A781,基本表格!$G:$Q,3,FALSE)</f>
        <v>DB1200,X350.4</v>
      </c>
      <c r="Q781" t="str">
        <f>VLOOKUP('intouch变量（离散）'!$A781,基本表格!$G:$Q,10,FALSE)</f>
        <v>No</v>
      </c>
      <c r="R781" t="str">
        <f t="shared" si="78"/>
        <v>DB1200,X350.4 2422+P5-M3 刨片机料仓2#出料螺旋A 给定频率 下限保护使能</v>
      </c>
      <c r="S781">
        <v>0</v>
      </c>
      <c r="T781">
        <v>0</v>
      </c>
    </row>
    <row r="782" spans="1:20">
      <c r="A782" t="s">
        <v>938</v>
      </c>
      <c r="B782" s="11" t="str">
        <f t="shared" si="77"/>
        <v>CHP2</v>
      </c>
      <c r="C782" s="11" t="str">
        <f>VLOOKUP('intouch变量（离散）'!$A782,基本表格!$G:$Q,2,FALSE)</f>
        <v>2422+P5-M3 刨片机料仓2#出料螺旋A 给定频率 上限报警</v>
      </c>
      <c r="D782" t="s">
        <v>154</v>
      </c>
      <c r="E782" t="str">
        <f t="shared" si="73"/>
        <v>No</v>
      </c>
      <c r="F782" t="str">
        <f t="shared" si="74"/>
        <v>0</v>
      </c>
      <c r="G782" t="s">
        <v>154</v>
      </c>
      <c r="H782" t="s">
        <v>155</v>
      </c>
      <c r="I782" t="str">
        <f t="shared" si="75"/>
        <v/>
      </c>
      <c r="J782" t="str">
        <f t="shared" si="76"/>
        <v/>
      </c>
      <c r="K782" t="str">
        <f>VLOOKUP('intouch变量（离散）'!$A782,基本表格!$G:$Q,9,FALSE)</f>
        <v>None</v>
      </c>
      <c r="L782">
        <v>1</v>
      </c>
      <c r="M782" t="s">
        <v>156</v>
      </c>
      <c r="N782" t="s">
        <v>157</v>
      </c>
      <c r="O782" t="s">
        <v>158</v>
      </c>
      <c r="P782" t="str">
        <f>VLOOKUP('intouch变量（离散）'!$A782,基本表格!$G:$Q,3,FALSE)</f>
        <v>DB1200,X350.5</v>
      </c>
      <c r="Q782" t="str">
        <f>VLOOKUP('intouch变量（离散）'!$A782,基本表格!$G:$Q,10,FALSE)</f>
        <v>Yes</v>
      </c>
      <c r="R782" t="str">
        <f t="shared" si="78"/>
        <v>DB1200,X350.5 2422+P5-M3 刨片机料仓2#出料螺旋A 给定频率 上限报警</v>
      </c>
      <c r="S782">
        <v>0</v>
      </c>
      <c r="T782">
        <v>0</v>
      </c>
    </row>
    <row r="783" spans="1:20">
      <c r="A783" t="s">
        <v>939</v>
      </c>
      <c r="B783" s="11" t="str">
        <f t="shared" si="77"/>
        <v>CHP2</v>
      </c>
      <c r="C783" s="11" t="str">
        <f>VLOOKUP('intouch变量（离散）'!$A783,基本表格!$G:$Q,2,FALSE)</f>
        <v>2422+P5-M3 刨片机料仓2#出料螺旋A 给定频率 下限报警</v>
      </c>
      <c r="D783" t="s">
        <v>154</v>
      </c>
      <c r="E783" t="str">
        <f t="shared" si="73"/>
        <v>No</v>
      </c>
      <c r="F783" t="str">
        <f t="shared" si="74"/>
        <v>0</v>
      </c>
      <c r="G783" t="s">
        <v>154</v>
      </c>
      <c r="H783" t="s">
        <v>155</v>
      </c>
      <c r="I783" t="str">
        <f t="shared" si="75"/>
        <v/>
      </c>
      <c r="J783" t="str">
        <f t="shared" si="76"/>
        <v/>
      </c>
      <c r="K783" t="str">
        <f>VLOOKUP('intouch变量（离散）'!$A783,基本表格!$G:$Q,9,FALSE)</f>
        <v>None</v>
      </c>
      <c r="L783">
        <v>1</v>
      </c>
      <c r="M783" t="s">
        <v>156</v>
      </c>
      <c r="N783" t="s">
        <v>157</v>
      </c>
      <c r="O783" t="s">
        <v>158</v>
      </c>
      <c r="P783" t="str">
        <f>VLOOKUP('intouch变量（离散）'!$A783,基本表格!$G:$Q,3,FALSE)</f>
        <v>DB1200,X350.6</v>
      </c>
      <c r="Q783" t="str">
        <f>VLOOKUP('intouch变量（离散）'!$A783,基本表格!$G:$Q,10,FALSE)</f>
        <v>Yes</v>
      </c>
      <c r="R783" t="str">
        <f t="shared" si="78"/>
        <v>DB1200,X350.6 2422+P5-M3 刨片机料仓2#出料螺旋A 给定频率 下限报警</v>
      </c>
      <c r="S783">
        <v>0</v>
      </c>
      <c r="T783">
        <v>0</v>
      </c>
    </row>
    <row r="784" spans="1:20">
      <c r="A784" t="s">
        <v>940</v>
      </c>
      <c r="B784" s="11" t="str">
        <f t="shared" si="77"/>
        <v>CHP2</v>
      </c>
      <c r="C784" s="11" t="str">
        <f>VLOOKUP('intouch变量（离散）'!$A784,基本表格!$G:$Q,2,FALSE)</f>
        <v>2422+P5-M3 刨片机料仓2#出料螺旋A 给定频率 上上限报警</v>
      </c>
      <c r="D784" t="s">
        <v>154</v>
      </c>
      <c r="E784" t="str">
        <f t="shared" si="73"/>
        <v>No</v>
      </c>
      <c r="F784" t="str">
        <f t="shared" si="74"/>
        <v>0</v>
      </c>
      <c r="G784" t="s">
        <v>154</v>
      </c>
      <c r="H784" t="s">
        <v>155</v>
      </c>
      <c r="I784" t="str">
        <f t="shared" si="75"/>
        <v/>
      </c>
      <c r="J784" t="str">
        <f t="shared" si="76"/>
        <v/>
      </c>
      <c r="K784" t="str">
        <f>VLOOKUP('intouch变量（离散）'!$A784,基本表格!$G:$Q,9,FALSE)</f>
        <v>On</v>
      </c>
      <c r="L784">
        <v>1</v>
      </c>
      <c r="M784" t="s">
        <v>156</v>
      </c>
      <c r="N784" t="s">
        <v>157</v>
      </c>
      <c r="O784" t="s">
        <v>158</v>
      </c>
      <c r="P784" t="str">
        <f>VLOOKUP('intouch变量（离散）'!$A784,基本表格!$G:$Q,3,FALSE)</f>
        <v>DB1200,X350.7</v>
      </c>
      <c r="Q784" t="str">
        <f>VLOOKUP('intouch变量（离散）'!$A784,基本表格!$G:$Q,10,FALSE)</f>
        <v>Yes</v>
      </c>
      <c r="R784" t="str">
        <f t="shared" si="78"/>
        <v>DB1200,X350.7 2422+P5-M3 刨片机料仓2#出料螺旋A 给定频率 上上限报警</v>
      </c>
      <c r="S784">
        <v>0</v>
      </c>
      <c r="T784">
        <v>0</v>
      </c>
    </row>
    <row r="785" spans="1:20">
      <c r="A785" t="s">
        <v>941</v>
      </c>
      <c r="B785" s="11" t="str">
        <f t="shared" si="77"/>
        <v>CHP2</v>
      </c>
      <c r="C785" s="11" t="str">
        <f>VLOOKUP('intouch变量（离散）'!$A785,基本表格!$G:$Q,2,FALSE)</f>
        <v>2422+P5-M3 刨片机料仓2#出料螺旋A 给定频率 下下限报警</v>
      </c>
      <c r="D785" t="s">
        <v>154</v>
      </c>
      <c r="E785" t="str">
        <f t="shared" si="73"/>
        <v>No</v>
      </c>
      <c r="F785" t="str">
        <f t="shared" si="74"/>
        <v>0</v>
      </c>
      <c r="G785" t="s">
        <v>154</v>
      </c>
      <c r="H785" t="s">
        <v>155</v>
      </c>
      <c r="I785" t="str">
        <f t="shared" si="75"/>
        <v/>
      </c>
      <c r="J785" t="str">
        <f t="shared" si="76"/>
        <v/>
      </c>
      <c r="K785" t="str">
        <f>VLOOKUP('intouch变量（离散）'!$A785,基本表格!$G:$Q,9,FALSE)</f>
        <v>On</v>
      </c>
      <c r="L785">
        <v>1</v>
      </c>
      <c r="M785" t="s">
        <v>156</v>
      </c>
      <c r="N785" t="s">
        <v>157</v>
      </c>
      <c r="O785" t="s">
        <v>158</v>
      </c>
      <c r="P785" t="str">
        <f>VLOOKUP('intouch变量（离散）'!$A785,基本表格!$G:$Q,3,FALSE)</f>
        <v>DB1200,X351.0</v>
      </c>
      <c r="Q785" t="str">
        <f>VLOOKUP('intouch变量（离散）'!$A785,基本表格!$G:$Q,10,FALSE)</f>
        <v>Yes</v>
      </c>
      <c r="R785" t="str">
        <f t="shared" si="78"/>
        <v>DB1200,X351.0 2422+P5-M3 刨片机料仓2#出料螺旋A 给定频率 下下限报警</v>
      </c>
      <c r="S785">
        <v>0</v>
      </c>
      <c r="T785">
        <v>0</v>
      </c>
    </row>
    <row r="786" spans="1:20">
      <c r="A786" t="s">
        <v>942</v>
      </c>
      <c r="B786" s="11" t="str">
        <f t="shared" si="77"/>
        <v>CHP2</v>
      </c>
      <c r="C786" s="11" t="str">
        <f>VLOOKUP('intouch变量（离散）'!$A786,基本表格!$G:$Q,2,FALSE)</f>
        <v>2422+P5-M3 刨片机料仓2#出料螺旋A 给定频率 极限报警</v>
      </c>
      <c r="D786" t="s">
        <v>154</v>
      </c>
      <c r="E786" t="str">
        <f t="shared" si="73"/>
        <v>No</v>
      </c>
      <c r="F786" t="str">
        <f t="shared" si="74"/>
        <v>0</v>
      </c>
      <c r="G786" t="s">
        <v>154</v>
      </c>
      <c r="H786" t="s">
        <v>155</v>
      </c>
      <c r="I786" t="str">
        <f t="shared" si="75"/>
        <v/>
      </c>
      <c r="J786" t="str">
        <f t="shared" si="76"/>
        <v/>
      </c>
      <c r="K786" t="str">
        <f>VLOOKUP('intouch变量（离散）'!$A786,基本表格!$G:$Q,9,FALSE)</f>
        <v>On</v>
      </c>
      <c r="L786">
        <v>1</v>
      </c>
      <c r="M786" t="s">
        <v>156</v>
      </c>
      <c r="N786" t="s">
        <v>157</v>
      </c>
      <c r="O786" t="s">
        <v>158</v>
      </c>
      <c r="P786" t="str">
        <f>VLOOKUP('intouch变量（离散）'!$A786,基本表格!$G:$Q,3,FALSE)</f>
        <v>DB1200,X351.1</v>
      </c>
      <c r="Q786" t="str">
        <f>VLOOKUP('intouch变量（离散）'!$A786,基本表格!$G:$Q,10,FALSE)</f>
        <v>Yes</v>
      </c>
      <c r="R786" t="str">
        <f t="shared" si="78"/>
        <v>DB1200,X351.1 2422+P5-M3 刨片机料仓2#出料螺旋A 给定频率 极限报警</v>
      </c>
      <c r="S786">
        <v>0</v>
      </c>
      <c r="T786">
        <v>0</v>
      </c>
    </row>
    <row r="787" spans="1:20">
      <c r="A787" t="s">
        <v>943</v>
      </c>
      <c r="B787" s="11" t="str">
        <f t="shared" si="77"/>
        <v>CHP2</v>
      </c>
      <c r="C787" s="11" t="str">
        <f>VLOOKUP('intouch变量（离散）'!$A787,基本表格!$G:$Q,2,FALSE)</f>
        <v>2422+P5-M3 刨片机料仓2#出料螺旋A 给定频率 传感器断线报警</v>
      </c>
      <c r="D787" t="s">
        <v>154</v>
      </c>
      <c r="E787" t="str">
        <f t="shared" si="73"/>
        <v>No</v>
      </c>
      <c r="F787" t="str">
        <f t="shared" si="74"/>
        <v>0</v>
      </c>
      <c r="G787" t="s">
        <v>154</v>
      </c>
      <c r="H787" t="s">
        <v>155</v>
      </c>
      <c r="I787" t="str">
        <f t="shared" si="75"/>
        <v/>
      </c>
      <c r="J787" t="str">
        <f t="shared" si="76"/>
        <v/>
      </c>
      <c r="K787" t="str">
        <f>VLOOKUP('intouch变量（离散）'!$A787,基本表格!$G:$Q,9,FALSE)</f>
        <v>On</v>
      </c>
      <c r="L787">
        <v>1</v>
      </c>
      <c r="M787" t="s">
        <v>156</v>
      </c>
      <c r="N787" t="s">
        <v>157</v>
      </c>
      <c r="O787" t="s">
        <v>158</v>
      </c>
      <c r="P787" t="str">
        <f>VLOOKUP('intouch变量（离散）'!$A787,基本表格!$G:$Q,3,FALSE)</f>
        <v>DB1200,X351.2</v>
      </c>
      <c r="Q787" t="str">
        <f>VLOOKUP('intouch变量（离散）'!$A787,基本表格!$G:$Q,10,FALSE)</f>
        <v>Yes</v>
      </c>
      <c r="R787" t="str">
        <f t="shared" si="78"/>
        <v>DB1200,X351.2 2422+P5-M3 刨片机料仓2#出料螺旋A 给定频率 传感器断线报警</v>
      </c>
      <c r="S787">
        <v>0</v>
      </c>
      <c r="T787">
        <v>0</v>
      </c>
    </row>
    <row r="788" spans="1:20">
      <c r="A788" t="s">
        <v>944</v>
      </c>
      <c r="B788" s="11" t="str">
        <f t="shared" si="77"/>
        <v>CHP2</v>
      </c>
      <c r="C788" s="11" t="str">
        <f>VLOOKUP('intouch变量（离散）'!$A788,基本表格!$G:$Q,2,FALSE)</f>
        <v>2422+P5-M3 刨片机料仓2#出料螺旋A 反馈频率 上限保护使能</v>
      </c>
      <c r="D788" t="s">
        <v>154</v>
      </c>
      <c r="E788" t="str">
        <f t="shared" si="73"/>
        <v>Yes</v>
      </c>
      <c r="F788" t="str">
        <f t="shared" si="74"/>
        <v>900</v>
      </c>
      <c r="G788" t="s">
        <v>154</v>
      </c>
      <c r="H788" t="s">
        <v>155</v>
      </c>
      <c r="I788" t="str">
        <f t="shared" si="75"/>
        <v>禁用</v>
      </c>
      <c r="J788" t="str">
        <f t="shared" si="76"/>
        <v>启用</v>
      </c>
      <c r="K788" t="str">
        <f>VLOOKUP('intouch变量（离散）'!$A788,基本表格!$G:$Q,9,FALSE)</f>
        <v>None</v>
      </c>
      <c r="L788">
        <v>1</v>
      </c>
      <c r="M788" t="s">
        <v>156</v>
      </c>
      <c r="N788" t="s">
        <v>157</v>
      </c>
      <c r="O788" t="s">
        <v>158</v>
      </c>
      <c r="P788" t="str">
        <f>VLOOKUP('intouch变量（离散）'!$A788,基本表格!$G:$Q,3,FALSE)</f>
        <v>DB1200,X400.3</v>
      </c>
      <c r="Q788" t="str">
        <f>VLOOKUP('intouch变量（离散）'!$A788,基本表格!$G:$Q,10,FALSE)</f>
        <v>No</v>
      </c>
      <c r="R788" t="str">
        <f t="shared" si="78"/>
        <v>DB1200,X400.3 2422+P5-M3 刨片机料仓2#出料螺旋A 反馈频率 上限保护使能</v>
      </c>
      <c r="S788">
        <v>0</v>
      </c>
      <c r="T788">
        <v>0</v>
      </c>
    </row>
    <row r="789" spans="1:20">
      <c r="A789" t="s">
        <v>945</v>
      </c>
      <c r="B789" s="11" t="str">
        <f t="shared" si="77"/>
        <v>CHP2</v>
      </c>
      <c r="C789" s="11" t="str">
        <f>VLOOKUP('intouch变量（离散）'!$A789,基本表格!$G:$Q,2,FALSE)</f>
        <v>2422+P5-M3 刨片机料仓2#出料螺旋A 反馈频率 下限保护使能</v>
      </c>
      <c r="D789" t="s">
        <v>154</v>
      </c>
      <c r="E789" t="str">
        <f t="shared" si="73"/>
        <v>Yes</v>
      </c>
      <c r="F789" t="str">
        <f t="shared" si="74"/>
        <v>900</v>
      </c>
      <c r="G789" t="s">
        <v>154</v>
      </c>
      <c r="H789" t="s">
        <v>155</v>
      </c>
      <c r="I789" t="str">
        <f t="shared" si="75"/>
        <v>禁用</v>
      </c>
      <c r="J789" t="str">
        <f t="shared" si="76"/>
        <v>启用</v>
      </c>
      <c r="K789" t="str">
        <f>VLOOKUP('intouch变量（离散）'!$A789,基本表格!$G:$Q,9,FALSE)</f>
        <v>None</v>
      </c>
      <c r="L789">
        <v>1</v>
      </c>
      <c r="M789" t="s">
        <v>156</v>
      </c>
      <c r="N789" t="s">
        <v>157</v>
      </c>
      <c r="O789" t="s">
        <v>158</v>
      </c>
      <c r="P789" t="str">
        <f>VLOOKUP('intouch变量（离散）'!$A789,基本表格!$G:$Q,3,FALSE)</f>
        <v>DB1200,X400.4</v>
      </c>
      <c r="Q789" t="str">
        <f>VLOOKUP('intouch变量（离散）'!$A789,基本表格!$G:$Q,10,FALSE)</f>
        <v>No</v>
      </c>
      <c r="R789" t="str">
        <f t="shared" si="78"/>
        <v>DB1200,X400.4 2422+P5-M3 刨片机料仓2#出料螺旋A 反馈频率 下限保护使能</v>
      </c>
      <c r="S789">
        <v>0</v>
      </c>
      <c r="T789">
        <v>0</v>
      </c>
    </row>
    <row r="790" spans="1:20">
      <c r="A790" t="s">
        <v>946</v>
      </c>
      <c r="B790" s="11" t="str">
        <f t="shared" si="77"/>
        <v>CHP2</v>
      </c>
      <c r="C790" s="11" t="str">
        <f>VLOOKUP('intouch变量（离散）'!$A790,基本表格!$G:$Q,2,FALSE)</f>
        <v>2422+P5-M3 刨片机料仓2#出料螺旋A 反馈频率 上限报警</v>
      </c>
      <c r="D790" t="s">
        <v>154</v>
      </c>
      <c r="E790" t="str">
        <f t="shared" si="73"/>
        <v>No</v>
      </c>
      <c r="F790" t="str">
        <f t="shared" si="74"/>
        <v>0</v>
      </c>
      <c r="G790" t="s">
        <v>154</v>
      </c>
      <c r="H790" t="s">
        <v>155</v>
      </c>
      <c r="I790" t="str">
        <f t="shared" si="75"/>
        <v/>
      </c>
      <c r="J790" t="str">
        <f t="shared" si="76"/>
        <v/>
      </c>
      <c r="K790" t="str">
        <f>VLOOKUP('intouch变量（离散）'!$A790,基本表格!$G:$Q,9,FALSE)</f>
        <v>None</v>
      </c>
      <c r="L790">
        <v>1</v>
      </c>
      <c r="M790" t="s">
        <v>156</v>
      </c>
      <c r="N790" t="s">
        <v>157</v>
      </c>
      <c r="O790" t="s">
        <v>158</v>
      </c>
      <c r="P790" t="str">
        <f>VLOOKUP('intouch变量（离散）'!$A790,基本表格!$G:$Q,3,FALSE)</f>
        <v>DB1200,X400.5</v>
      </c>
      <c r="Q790" t="str">
        <f>VLOOKUP('intouch变量（离散）'!$A790,基本表格!$G:$Q,10,FALSE)</f>
        <v>Yes</v>
      </c>
      <c r="R790" t="str">
        <f t="shared" si="78"/>
        <v>DB1200,X400.5 2422+P5-M3 刨片机料仓2#出料螺旋A 反馈频率 上限报警</v>
      </c>
      <c r="S790">
        <v>0</v>
      </c>
      <c r="T790">
        <v>0</v>
      </c>
    </row>
    <row r="791" spans="1:20">
      <c r="A791" t="s">
        <v>947</v>
      </c>
      <c r="B791" s="11" t="str">
        <f t="shared" si="77"/>
        <v>CHP2</v>
      </c>
      <c r="C791" s="11" t="str">
        <f>VLOOKUP('intouch变量（离散）'!$A791,基本表格!$G:$Q,2,FALSE)</f>
        <v>2422+P5-M3 刨片机料仓2#出料螺旋A 反馈频率 下限报警</v>
      </c>
      <c r="D791" t="s">
        <v>154</v>
      </c>
      <c r="E791" t="str">
        <f t="shared" si="73"/>
        <v>No</v>
      </c>
      <c r="F791" t="str">
        <f t="shared" si="74"/>
        <v>0</v>
      </c>
      <c r="G791" t="s">
        <v>154</v>
      </c>
      <c r="H791" t="s">
        <v>155</v>
      </c>
      <c r="I791" t="str">
        <f t="shared" si="75"/>
        <v/>
      </c>
      <c r="J791" t="str">
        <f t="shared" si="76"/>
        <v/>
      </c>
      <c r="K791" t="str">
        <f>VLOOKUP('intouch变量（离散）'!$A791,基本表格!$G:$Q,9,FALSE)</f>
        <v>None</v>
      </c>
      <c r="L791">
        <v>1</v>
      </c>
      <c r="M791" t="s">
        <v>156</v>
      </c>
      <c r="N791" t="s">
        <v>157</v>
      </c>
      <c r="O791" t="s">
        <v>158</v>
      </c>
      <c r="P791" t="str">
        <f>VLOOKUP('intouch变量（离散）'!$A791,基本表格!$G:$Q,3,FALSE)</f>
        <v>DB1200,X400.6</v>
      </c>
      <c r="Q791" t="str">
        <f>VLOOKUP('intouch变量（离散）'!$A791,基本表格!$G:$Q,10,FALSE)</f>
        <v>Yes</v>
      </c>
      <c r="R791" t="str">
        <f t="shared" si="78"/>
        <v>DB1200,X400.6 2422+P5-M3 刨片机料仓2#出料螺旋A 反馈频率 下限报警</v>
      </c>
      <c r="S791">
        <v>0</v>
      </c>
      <c r="T791">
        <v>0</v>
      </c>
    </row>
    <row r="792" spans="1:20">
      <c r="A792" t="s">
        <v>948</v>
      </c>
      <c r="B792" s="11" t="str">
        <f t="shared" si="77"/>
        <v>CHP2</v>
      </c>
      <c r="C792" s="11" t="str">
        <f>VLOOKUP('intouch变量（离散）'!$A792,基本表格!$G:$Q,2,FALSE)</f>
        <v>2422+P5-M3 刨片机料仓2#出料螺旋A 反馈频率 上上限报警</v>
      </c>
      <c r="D792" t="s">
        <v>154</v>
      </c>
      <c r="E792" t="str">
        <f t="shared" si="73"/>
        <v>No</v>
      </c>
      <c r="F792" t="str">
        <f t="shared" si="74"/>
        <v>0</v>
      </c>
      <c r="G792" t="s">
        <v>154</v>
      </c>
      <c r="H792" t="s">
        <v>155</v>
      </c>
      <c r="I792" t="str">
        <f t="shared" si="75"/>
        <v/>
      </c>
      <c r="J792" t="str">
        <f t="shared" si="76"/>
        <v/>
      </c>
      <c r="K792" t="str">
        <f>VLOOKUP('intouch变量（离散）'!$A792,基本表格!$G:$Q,9,FALSE)</f>
        <v>On</v>
      </c>
      <c r="L792">
        <v>1</v>
      </c>
      <c r="M792" t="s">
        <v>156</v>
      </c>
      <c r="N792" t="s">
        <v>157</v>
      </c>
      <c r="O792" t="s">
        <v>158</v>
      </c>
      <c r="P792" t="str">
        <f>VLOOKUP('intouch变量（离散）'!$A792,基本表格!$G:$Q,3,FALSE)</f>
        <v>DB1200,X400.7</v>
      </c>
      <c r="Q792" t="str">
        <f>VLOOKUP('intouch变量（离散）'!$A792,基本表格!$G:$Q,10,FALSE)</f>
        <v>Yes</v>
      </c>
      <c r="R792" t="str">
        <f t="shared" si="78"/>
        <v>DB1200,X400.7 2422+P5-M3 刨片机料仓2#出料螺旋A 反馈频率 上上限报警</v>
      </c>
      <c r="S792">
        <v>0</v>
      </c>
      <c r="T792">
        <v>0</v>
      </c>
    </row>
    <row r="793" spans="1:20">
      <c r="A793" t="s">
        <v>949</v>
      </c>
      <c r="B793" s="11" t="str">
        <f t="shared" si="77"/>
        <v>CHP2</v>
      </c>
      <c r="C793" s="11" t="str">
        <f>VLOOKUP('intouch变量（离散）'!$A793,基本表格!$G:$Q,2,FALSE)</f>
        <v>2422+P5-M3 刨片机料仓2#出料螺旋A 反馈频率 下下限报警</v>
      </c>
      <c r="D793" t="s">
        <v>154</v>
      </c>
      <c r="E793" t="str">
        <f t="shared" si="73"/>
        <v>No</v>
      </c>
      <c r="F793" t="str">
        <f t="shared" si="74"/>
        <v>0</v>
      </c>
      <c r="G793" t="s">
        <v>154</v>
      </c>
      <c r="H793" t="s">
        <v>155</v>
      </c>
      <c r="I793" t="str">
        <f t="shared" si="75"/>
        <v/>
      </c>
      <c r="J793" t="str">
        <f t="shared" si="76"/>
        <v/>
      </c>
      <c r="K793" t="str">
        <f>VLOOKUP('intouch变量（离散）'!$A793,基本表格!$G:$Q,9,FALSE)</f>
        <v>On</v>
      </c>
      <c r="L793">
        <v>1</v>
      </c>
      <c r="M793" t="s">
        <v>156</v>
      </c>
      <c r="N793" t="s">
        <v>157</v>
      </c>
      <c r="O793" t="s">
        <v>158</v>
      </c>
      <c r="P793" t="str">
        <f>VLOOKUP('intouch变量（离散）'!$A793,基本表格!$G:$Q,3,FALSE)</f>
        <v>DB1200,X401.0</v>
      </c>
      <c r="Q793" t="str">
        <f>VLOOKUP('intouch变量（离散）'!$A793,基本表格!$G:$Q,10,FALSE)</f>
        <v>Yes</v>
      </c>
      <c r="R793" t="str">
        <f t="shared" si="78"/>
        <v>DB1200,X401.0 2422+P5-M3 刨片机料仓2#出料螺旋A 反馈频率 下下限报警</v>
      </c>
      <c r="S793">
        <v>0</v>
      </c>
      <c r="T793">
        <v>0</v>
      </c>
    </row>
    <row r="794" spans="1:20">
      <c r="A794" t="s">
        <v>950</v>
      </c>
      <c r="B794" s="11" t="str">
        <f t="shared" si="77"/>
        <v>CHP2</v>
      </c>
      <c r="C794" s="11" t="str">
        <f>VLOOKUP('intouch变量（离散）'!$A794,基本表格!$G:$Q,2,FALSE)</f>
        <v>2422+P5-M3 刨片机料仓2#出料螺旋A 反馈频率 极限报警</v>
      </c>
      <c r="D794" t="s">
        <v>154</v>
      </c>
      <c r="E794" t="str">
        <f t="shared" si="73"/>
        <v>No</v>
      </c>
      <c r="F794" t="str">
        <f t="shared" si="74"/>
        <v>0</v>
      </c>
      <c r="G794" t="s">
        <v>154</v>
      </c>
      <c r="H794" t="s">
        <v>155</v>
      </c>
      <c r="I794" t="str">
        <f t="shared" si="75"/>
        <v/>
      </c>
      <c r="J794" t="str">
        <f t="shared" si="76"/>
        <v/>
      </c>
      <c r="K794" t="str">
        <f>VLOOKUP('intouch变量（离散）'!$A794,基本表格!$G:$Q,9,FALSE)</f>
        <v>On</v>
      </c>
      <c r="L794">
        <v>1</v>
      </c>
      <c r="M794" t="s">
        <v>156</v>
      </c>
      <c r="N794" t="s">
        <v>157</v>
      </c>
      <c r="O794" t="s">
        <v>158</v>
      </c>
      <c r="P794" t="str">
        <f>VLOOKUP('intouch变量（离散）'!$A794,基本表格!$G:$Q,3,FALSE)</f>
        <v>DB1200,X401.1</v>
      </c>
      <c r="Q794" t="str">
        <f>VLOOKUP('intouch变量（离散）'!$A794,基本表格!$G:$Q,10,FALSE)</f>
        <v>Yes</v>
      </c>
      <c r="R794" t="str">
        <f t="shared" si="78"/>
        <v>DB1200,X401.1 2422+P5-M3 刨片机料仓2#出料螺旋A 反馈频率 极限报警</v>
      </c>
      <c r="S794">
        <v>0</v>
      </c>
      <c r="T794">
        <v>0</v>
      </c>
    </row>
    <row r="795" spans="1:20">
      <c r="A795" t="s">
        <v>951</v>
      </c>
      <c r="B795" s="11" t="str">
        <f t="shared" si="77"/>
        <v>CHP2</v>
      </c>
      <c r="C795" s="11" t="str">
        <f>VLOOKUP('intouch变量（离散）'!$A795,基本表格!$G:$Q,2,FALSE)</f>
        <v>2422+P5-M3 刨片机料仓2#出料螺旋A 反馈频率 传感器断线报警</v>
      </c>
      <c r="D795" t="s">
        <v>154</v>
      </c>
      <c r="E795" t="str">
        <f t="shared" si="73"/>
        <v>No</v>
      </c>
      <c r="F795" t="str">
        <f t="shared" si="74"/>
        <v>0</v>
      </c>
      <c r="G795" t="s">
        <v>154</v>
      </c>
      <c r="H795" t="s">
        <v>155</v>
      </c>
      <c r="I795" t="str">
        <f t="shared" si="75"/>
        <v/>
      </c>
      <c r="J795" t="str">
        <f t="shared" si="76"/>
        <v/>
      </c>
      <c r="K795" t="str">
        <f>VLOOKUP('intouch变量（离散）'!$A795,基本表格!$G:$Q,9,FALSE)</f>
        <v>On</v>
      </c>
      <c r="L795">
        <v>1</v>
      </c>
      <c r="M795" t="s">
        <v>156</v>
      </c>
      <c r="N795" t="s">
        <v>157</v>
      </c>
      <c r="O795" t="s">
        <v>158</v>
      </c>
      <c r="P795" t="str">
        <f>VLOOKUP('intouch变量（离散）'!$A795,基本表格!$G:$Q,3,FALSE)</f>
        <v>DB1200,X401.2</v>
      </c>
      <c r="Q795" t="str">
        <f>VLOOKUP('intouch变量（离散）'!$A795,基本表格!$G:$Q,10,FALSE)</f>
        <v>Yes</v>
      </c>
      <c r="R795" t="str">
        <f t="shared" si="78"/>
        <v>DB1200,X401.2 2422+P5-M3 刨片机料仓2#出料螺旋A 反馈频率 传感器断线报警</v>
      </c>
      <c r="S795">
        <v>0</v>
      </c>
      <c r="T795">
        <v>0</v>
      </c>
    </row>
    <row r="796" spans="1:20">
      <c r="A796" t="s">
        <v>952</v>
      </c>
      <c r="B796" s="11" t="str">
        <f t="shared" si="77"/>
        <v>CHP2</v>
      </c>
      <c r="C796" s="11" t="str">
        <f>VLOOKUP('intouch变量（离散）'!$A796,基本表格!$G:$Q,2,FALSE)</f>
        <v>2422+P5-M3 刨片机料仓2#出料螺旋A 变频器通讯 备妥（不能与正转信号使用同一个）</v>
      </c>
      <c r="D796" t="s">
        <v>154</v>
      </c>
      <c r="E796" t="str">
        <f t="shared" si="73"/>
        <v>No</v>
      </c>
      <c r="F796" t="str">
        <f t="shared" si="74"/>
        <v>0</v>
      </c>
      <c r="G796" t="s">
        <v>154</v>
      </c>
      <c r="H796" t="s">
        <v>155</v>
      </c>
      <c r="I796" t="str">
        <f t="shared" si="75"/>
        <v/>
      </c>
      <c r="J796" t="str">
        <f t="shared" si="76"/>
        <v/>
      </c>
      <c r="K796" t="str">
        <f>VLOOKUP('intouch变量（离散）'!$A796,基本表格!$G:$Q,9,FALSE)</f>
        <v>None</v>
      </c>
      <c r="L796">
        <v>1</v>
      </c>
      <c r="M796" t="s">
        <v>156</v>
      </c>
      <c r="N796" t="s">
        <v>157</v>
      </c>
      <c r="O796" t="s">
        <v>158</v>
      </c>
      <c r="P796" t="str">
        <f>VLOOKUP('intouch变量（离散）'!$A796,基本表格!$G:$Q,3,FALSE)</f>
        <v>DB1200,X450.0</v>
      </c>
      <c r="Q796" t="str">
        <f>VLOOKUP('intouch变量（离散）'!$A796,基本表格!$G:$Q,10,FALSE)</f>
        <v>Yes</v>
      </c>
      <c r="R796" t="str">
        <f t="shared" si="78"/>
        <v>DB1200,X450.0 2422+P5-M3 刨片机料仓2#出料螺旋A 变频器通讯 备妥（不能与正转信号使用同一个）</v>
      </c>
      <c r="S796">
        <v>0</v>
      </c>
      <c r="T796">
        <v>0</v>
      </c>
    </row>
    <row r="797" spans="1:20">
      <c r="A797" t="s">
        <v>953</v>
      </c>
      <c r="B797" s="11" t="str">
        <f t="shared" si="77"/>
        <v>CHP2</v>
      </c>
      <c r="C797" s="11" t="str">
        <f>VLOOKUP('intouch变量（离散）'!$A797,基本表格!$G:$Q,2,FALSE)</f>
        <v>2422+P5-M3 刨片机料仓2#出料螺旋A 变频器通讯 正转</v>
      </c>
      <c r="D797" t="s">
        <v>154</v>
      </c>
      <c r="E797" t="str">
        <f t="shared" si="73"/>
        <v>No</v>
      </c>
      <c r="F797" t="str">
        <f t="shared" si="74"/>
        <v>0</v>
      </c>
      <c r="G797" t="s">
        <v>154</v>
      </c>
      <c r="H797" t="s">
        <v>155</v>
      </c>
      <c r="I797" t="str">
        <f t="shared" si="75"/>
        <v/>
      </c>
      <c r="J797" t="str">
        <f t="shared" si="76"/>
        <v/>
      </c>
      <c r="K797" t="str">
        <f>VLOOKUP('intouch变量（离散）'!$A797,基本表格!$G:$Q,9,FALSE)</f>
        <v>None</v>
      </c>
      <c r="L797">
        <v>1</v>
      </c>
      <c r="M797" t="s">
        <v>156</v>
      </c>
      <c r="N797" t="s">
        <v>157</v>
      </c>
      <c r="O797" t="s">
        <v>158</v>
      </c>
      <c r="P797" t="str">
        <f>VLOOKUP('intouch变量（离散）'!$A797,基本表格!$G:$Q,3,FALSE)</f>
        <v>DB1200,X450.1</v>
      </c>
      <c r="Q797" t="str">
        <f>VLOOKUP('intouch变量（离散）'!$A797,基本表格!$G:$Q,10,FALSE)</f>
        <v>Yes</v>
      </c>
      <c r="R797" t="str">
        <f t="shared" si="78"/>
        <v>DB1200,X450.1 2422+P5-M3 刨片机料仓2#出料螺旋A 变频器通讯 正转</v>
      </c>
      <c r="S797">
        <v>0</v>
      </c>
      <c r="T797">
        <v>0</v>
      </c>
    </row>
    <row r="798" spans="1:20">
      <c r="A798" t="s">
        <v>954</v>
      </c>
      <c r="B798" s="11" t="str">
        <f t="shared" si="77"/>
        <v>CHP2</v>
      </c>
      <c r="C798" s="11" t="str">
        <f>VLOOKUP('intouch变量（离散）'!$A798,基本表格!$G:$Q,2,FALSE)</f>
        <v>2422+P5-M3 刨片机料仓2#出料螺旋A 变频器通讯 反转</v>
      </c>
      <c r="D798" t="s">
        <v>154</v>
      </c>
      <c r="E798" t="str">
        <f t="shared" si="73"/>
        <v>No</v>
      </c>
      <c r="F798" t="str">
        <f t="shared" si="74"/>
        <v>0</v>
      </c>
      <c r="G798" t="s">
        <v>154</v>
      </c>
      <c r="H798" t="s">
        <v>155</v>
      </c>
      <c r="I798" t="str">
        <f t="shared" si="75"/>
        <v/>
      </c>
      <c r="J798" t="str">
        <f t="shared" si="76"/>
        <v/>
      </c>
      <c r="K798" t="str">
        <f>VLOOKUP('intouch变量（离散）'!$A798,基本表格!$G:$Q,9,FALSE)</f>
        <v>None</v>
      </c>
      <c r="L798">
        <v>1</v>
      </c>
      <c r="M798" t="s">
        <v>156</v>
      </c>
      <c r="N798" t="s">
        <v>157</v>
      </c>
      <c r="O798" t="s">
        <v>158</v>
      </c>
      <c r="P798" t="str">
        <f>VLOOKUP('intouch变量（离散）'!$A798,基本表格!$G:$Q,3,FALSE)</f>
        <v>DB1200,X450.2</v>
      </c>
      <c r="Q798" t="str">
        <f>VLOOKUP('intouch变量（离散）'!$A798,基本表格!$G:$Q,10,FALSE)</f>
        <v>Yes</v>
      </c>
      <c r="R798" t="str">
        <f t="shared" si="78"/>
        <v>DB1200,X450.2 2422+P5-M3 刨片机料仓2#出料螺旋A 变频器通讯 反转</v>
      </c>
      <c r="S798">
        <v>0</v>
      </c>
      <c r="T798">
        <v>0</v>
      </c>
    </row>
    <row r="799" spans="1:20">
      <c r="A799" t="s">
        <v>955</v>
      </c>
      <c r="B799" s="11" t="str">
        <f t="shared" si="77"/>
        <v>CHP2</v>
      </c>
      <c r="C799" s="11" t="str">
        <f>VLOOKUP('intouch变量（离散）'!$A799,基本表格!$G:$Q,2,FALSE)</f>
        <v>2422+P5-M3 刨片机料仓2#出料螺旋A 变频器通讯 故障复位</v>
      </c>
      <c r="D799" t="s">
        <v>154</v>
      </c>
      <c r="E799" t="str">
        <f t="shared" si="73"/>
        <v>No</v>
      </c>
      <c r="F799" t="str">
        <f t="shared" si="74"/>
        <v>0</v>
      </c>
      <c r="G799" t="s">
        <v>154</v>
      </c>
      <c r="H799" t="s">
        <v>155</v>
      </c>
      <c r="I799" t="str">
        <f t="shared" si="75"/>
        <v/>
      </c>
      <c r="J799" t="str">
        <f t="shared" si="76"/>
        <v/>
      </c>
      <c r="K799" t="str">
        <f>VLOOKUP('intouch变量（离散）'!$A799,基本表格!$G:$Q,9,FALSE)</f>
        <v>None</v>
      </c>
      <c r="L799">
        <v>1</v>
      </c>
      <c r="M799" t="s">
        <v>156</v>
      </c>
      <c r="N799" t="s">
        <v>157</v>
      </c>
      <c r="O799" t="s">
        <v>158</v>
      </c>
      <c r="P799" t="str">
        <f>VLOOKUP('intouch变量（离散）'!$A799,基本表格!$G:$Q,3,FALSE)</f>
        <v>DB1200,X450.3</v>
      </c>
      <c r="Q799" t="str">
        <f>VLOOKUP('intouch变量（离散）'!$A799,基本表格!$G:$Q,10,FALSE)</f>
        <v>No</v>
      </c>
      <c r="R799" t="str">
        <f t="shared" si="78"/>
        <v>DB1200,X450.3 2422+P5-M3 刨片机料仓2#出料螺旋A 变频器通讯 故障复位</v>
      </c>
      <c r="S799">
        <v>0</v>
      </c>
      <c r="T799">
        <v>0</v>
      </c>
    </row>
    <row r="800" spans="1:20">
      <c r="A800" t="s">
        <v>956</v>
      </c>
      <c r="B800" s="11" t="str">
        <f t="shared" si="77"/>
        <v>CHP2</v>
      </c>
      <c r="C800" s="11" t="str">
        <f>VLOOKUP('intouch变量（离散）'!$A800,基本表格!$G:$Q,2,FALSE)</f>
        <v>2422+P5-M3 刨片机料仓2#出料螺旋A 变频器通讯 备妥反馈</v>
      </c>
      <c r="D800" t="s">
        <v>154</v>
      </c>
      <c r="E800" t="str">
        <f t="shared" si="73"/>
        <v>No</v>
      </c>
      <c r="F800" t="str">
        <f t="shared" si="74"/>
        <v>0</v>
      </c>
      <c r="G800" t="s">
        <v>154</v>
      </c>
      <c r="H800" t="s">
        <v>155</v>
      </c>
      <c r="I800" t="str">
        <f t="shared" si="75"/>
        <v/>
      </c>
      <c r="J800" t="str">
        <f t="shared" si="76"/>
        <v/>
      </c>
      <c r="K800" t="str">
        <f>VLOOKUP('intouch变量（离散）'!$A800,基本表格!$G:$Q,9,FALSE)</f>
        <v>None</v>
      </c>
      <c r="L800">
        <v>1</v>
      </c>
      <c r="M800" t="s">
        <v>156</v>
      </c>
      <c r="N800" t="s">
        <v>157</v>
      </c>
      <c r="O800" t="s">
        <v>158</v>
      </c>
      <c r="P800" t="str">
        <f>VLOOKUP('intouch变量（离散）'!$A800,基本表格!$G:$Q,3,FALSE)</f>
        <v>DB1200,X450.4</v>
      </c>
      <c r="Q800" t="str">
        <f>VLOOKUP('intouch变量（离散）'!$A800,基本表格!$G:$Q,10,FALSE)</f>
        <v>Yes</v>
      </c>
      <c r="R800" t="str">
        <f t="shared" si="78"/>
        <v>DB1200,X450.4 2422+P5-M3 刨片机料仓2#出料螺旋A 变频器通讯 备妥反馈</v>
      </c>
      <c r="S800">
        <v>0</v>
      </c>
      <c r="T800">
        <v>0</v>
      </c>
    </row>
    <row r="801" spans="1:20">
      <c r="A801" t="s">
        <v>957</v>
      </c>
      <c r="B801" s="11" t="str">
        <f t="shared" si="77"/>
        <v>CHP2</v>
      </c>
      <c r="C801" s="11" t="str">
        <f>VLOOKUP('intouch变量（离散）'!$A801,基本表格!$G:$Q,2,FALSE)</f>
        <v>2422+P5-M3 刨片机料仓2#出料螺旋A 变频器通讯 正转反馈</v>
      </c>
      <c r="D801" t="s">
        <v>154</v>
      </c>
      <c r="E801" t="str">
        <f t="shared" si="73"/>
        <v>No</v>
      </c>
      <c r="F801" t="str">
        <f t="shared" si="74"/>
        <v>0</v>
      </c>
      <c r="G801" t="s">
        <v>154</v>
      </c>
      <c r="H801" t="s">
        <v>155</v>
      </c>
      <c r="I801" t="str">
        <f t="shared" si="75"/>
        <v/>
      </c>
      <c r="J801" t="str">
        <f t="shared" si="76"/>
        <v/>
      </c>
      <c r="K801" t="str">
        <f>VLOOKUP('intouch变量（离散）'!$A801,基本表格!$G:$Q,9,FALSE)</f>
        <v>None</v>
      </c>
      <c r="L801">
        <v>1</v>
      </c>
      <c r="M801" t="s">
        <v>156</v>
      </c>
      <c r="N801" t="s">
        <v>157</v>
      </c>
      <c r="O801" t="s">
        <v>158</v>
      </c>
      <c r="P801" t="str">
        <f>VLOOKUP('intouch变量（离散）'!$A801,基本表格!$G:$Q,3,FALSE)</f>
        <v>DB1200,X450.5</v>
      </c>
      <c r="Q801" t="str">
        <f>VLOOKUP('intouch变量（离散）'!$A801,基本表格!$G:$Q,10,FALSE)</f>
        <v>Yes</v>
      </c>
      <c r="R801" t="str">
        <f t="shared" si="78"/>
        <v>DB1200,X450.5 2422+P5-M3 刨片机料仓2#出料螺旋A 变频器通讯 正转反馈</v>
      </c>
      <c r="S801">
        <v>0</v>
      </c>
      <c r="T801">
        <v>0</v>
      </c>
    </row>
    <row r="802" spans="1:20">
      <c r="A802" t="s">
        <v>958</v>
      </c>
      <c r="B802" s="11" t="str">
        <f t="shared" si="77"/>
        <v>CHP2</v>
      </c>
      <c r="C802" s="11" t="str">
        <f>VLOOKUP('intouch变量（离散）'!$A802,基本表格!$G:$Q,2,FALSE)</f>
        <v>2422+P5-M3 刨片机料仓2#出料螺旋A 变频器通讯 反转反馈</v>
      </c>
      <c r="D802" t="s">
        <v>154</v>
      </c>
      <c r="E802" t="str">
        <f t="shared" si="73"/>
        <v>No</v>
      </c>
      <c r="F802" t="str">
        <f t="shared" si="74"/>
        <v>0</v>
      </c>
      <c r="G802" t="s">
        <v>154</v>
      </c>
      <c r="H802" t="s">
        <v>155</v>
      </c>
      <c r="I802" t="str">
        <f t="shared" si="75"/>
        <v/>
      </c>
      <c r="J802" t="str">
        <f t="shared" si="76"/>
        <v/>
      </c>
      <c r="K802" t="str">
        <f>VLOOKUP('intouch变量（离散）'!$A802,基本表格!$G:$Q,9,FALSE)</f>
        <v>None</v>
      </c>
      <c r="L802">
        <v>1</v>
      </c>
      <c r="M802" t="s">
        <v>156</v>
      </c>
      <c r="N802" t="s">
        <v>157</v>
      </c>
      <c r="O802" t="s">
        <v>158</v>
      </c>
      <c r="P802" t="str">
        <f>VLOOKUP('intouch变量（离散）'!$A802,基本表格!$G:$Q,3,FALSE)</f>
        <v>DB1200,X450.6</v>
      </c>
      <c r="Q802" t="str">
        <f>VLOOKUP('intouch变量（离散）'!$A802,基本表格!$G:$Q,10,FALSE)</f>
        <v>Yes</v>
      </c>
      <c r="R802" t="str">
        <f t="shared" si="78"/>
        <v>DB1200,X450.6 2422+P5-M3 刨片机料仓2#出料螺旋A 变频器通讯 反转反馈</v>
      </c>
      <c r="S802">
        <v>0</v>
      </c>
      <c r="T802">
        <v>0</v>
      </c>
    </row>
    <row r="803" spans="1:20">
      <c r="A803" t="s">
        <v>959</v>
      </c>
      <c r="B803" s="11" t="str">
        <f t="shared" si="77"/>
        <v>CHP2</v>
      </c>
      <c r="C803" s="11" t="str">
        <f>VLOOKUP('intouch变量（离散）'!$A803,基本表格!$G:$Q,2,FALSE)</f>
        <v>2422+P5-M3 刨片机料仓2#出料螺旋A 变频器通讯 变频器备用</v>
      </c>
      <c r="D803" t="s">
        <v>154</v>
      </c>
      <c r="E803" t="str">
        <f t="shared" si="73"/>
        <v>No</v>
      </c>
      <c r="F803" t="str">
        <f t="shared" si="74"/>
        <v>0</v>
      </c>
      <c r="G803" t="s">
        <v>154</v>
      </c>
      <c r="H803" t="s">
        <v>155</v>
      </c>
      <c r="I803" t="str">
        <f t="shared" si="75"/>
        <v/>
      </c>
      <c r="J803" t="str">
        <f t="shared" si="76"/>
        <v/>
      </c>
      <c r="K803" t="str">
        <f>VLOOKUP('intouch变量（离散）'!$A803,基本表格!$G:$Q,9,FALSE)</f>
        <v>None</v>
      </c>
      <c r="L803">
        <v>1</v>
      </c>
      <c r="M803" t="s">
        <v>156</v>
      </c>
      <c r="N803" t="s">
        <v>157</v>
      </c>
      <c r="O803" t="s">
        <v>158</v>
      </c>
      <c r="P803" t="str">
        <f>VLOOKUP('intouch变量（离散）'!$A803,基本表格!$G:$Q,3,FALSE)</f>
        <v>DB1200,X450.7</v>
      </c>
      <c r="Q803" t="str">
        <f>VLOOKUP('intouch变量（离散）'!$A803,基本表格!$G:$Q,10,FALSE)</f>
        <v>Yes</v>
      </c>
      <c r="R803" t="str">
        <f t="shared" si="78"/>
        <v>DB1200,X450.7 2422+P5-M3 刨片机料仓2#出料螺旋A 变频器通讯 变频器备用</v>
      </c>
      <c r="S803">
        <v>0</v>
      </c>
      <c r="T803">
        <v>0</v>
      </c>
    </row>
    <row r="804" spans="1:20">
      <c r="A804" t="s">
        <v>960</v>
      </c>
      <c r="B804" s="11" t="str">
        <f t="shared" si="77"/>
        <v>CHP2</v>
      </c>
      <c r="C804" s="11" t="str">
        <f>VLOOKUP('intouch变量（离散）'!$A804,基本表格!$G:$Q,2,FALSE)</f>
        <v>2422+P5-M3 刨片机料仓2#出料螺旋A 变频器通讯 变频器报警</v>
      </c>
      <c r="D804" t="s">
        <v>154</v>
      </c>
      <c r="E804" t="str">
        <f t="shared" si="73"/>
        <v>No</v>
      </c>
      <c r="F804" t="str">
        <f t="shared" si="74"/>
        <v>0</v>
      </c>
      <c r="G804" t="s">
        <v>154</v>
      </c>
      <c r="H804" t="s">
        <v>155</v>
      </c>
      <c r="I804" t="str">
        <f t="shared" si="75"/>
        <v/>
      </c>
      <c r="J804" t="str">
        <f t="shared" si="76"/>
        <v/>
      </c>
      <c r="K804" t="str">
        <f>VLOOKUP('intouch变量（离散）'!$A804,基本表格!$G:$Q,9,FALSE)</f>
        <v>On</v>
      </c>
      <c r="L804">
        <v>1</v>
      </c>
      <c r="M804" t="s">
        <v>156</v>
      </c>
      <c r="N804" t="s">
        <v>157</v>
      </c>
      <c r="O804" t="s">
        <v>158</v>
      </c>
      <c r="P804" t="str">
        <f>VLOOKUP('intouch变量（离散）'!$A804,基本表格!$G:$Q,3,FALSE)</f>
        <v>DB1200,X451.0</v>
      </c>
      <c r="Q804" t="str">
        <f>VLOOKUP('intouch变量（离散）'!$A804,基本表格!$G:$Q,10,FALSE)</f>
        <v>Yes</v>
      </c>
      <c r="R804" t="str">
        <f t="shared" si="78"/>
        <v>DB1200,X451.0 2422+P5-M3 刨片机料仓2#出料螺旋A 变频器通讯 变频器报警</v>
      </c>
      <c r="S804">
        <v>0</v>
      </c>
      <c r="T804">
        <v>0</v>
      </c>
    </row>
    <row r="805" spans="1:20">
      <c r="A805" t="s">
        <v>961</v>
      </c>
      <c r="B805" s="11" t="str">
        <f t="shared" si="77"/>
        <v>CHP2</v>
      </c>
      <c r="C805" s="11" t="str">
        <f>VLOOKUP('intouch变量（离散）'!$A805,基本表格!$G:$Q,2,FALSE)</f>
        <v>2422+P5-M3 刨片机料仓2#出料螺旋A 反馈转速 上限保护使能</v>
      </c>
      <c r="D805" t="s">
        <v>154</v>
      </c>
      <c r="E805" t="str">
        <f t="shared" si="73"/>
        <v>Yes</v>
      </c>
      <c r="F805" t="str">
        <f t="shared" si="74"/>
        <v>900</v>
      </c>
      <c r="G805" t="s">
        <v>154</v>
      </c>
      <c r="H805" t="s">
        <v>155</v>
      </c>
      <c r="I805" t="str">
        <f t="shared" si="75"/>
        <v>禁用</v>
      </c>
      <c r="J805" t="str">
        <f t="shared" si="76"/>
        <v>启用</v>
      </c>
      <c r="K805" t="str">
        <f>VLOOKUP('intouch变量（离散）'!$A805,基本表格!$G:$Q,9,FALSE)</f>
        <v>None</v>
      </c>
      <c r="L805">
        <v>1</v>
      </c>
      <c r="M805" t="s">
        <v>156</v>
      </c>
      <c r="N805" t="s">
        <v>157</v>
      </c>
      <c r="O805" t="s">
        <v>158</v>
      </c>
      <c r="P805" t="str">
        <f>VLOOKUP('intouch变量（离散）'!$A805,基本表格!$G:$Q,3,FALSE)</f>
        <v>DB1200,X500.3</v>
      </c>
      <c r="Q805" t="str">
        <f>VLOOKUP('intouch变量（离散）'!$A805,基本表格!$G:$Q,10,FALSE)</f>
        <v>No</v>
      </c>
      <c r="R805" t="str">
        <f t="shared" si="78"/>
        <v>DB1200,X500.3 2422+P5-M3 刨片机料仓2#出料螺旋A 反馈转速 上限保护使能</v>
      </c>
      <c r="S805">
        <v>0</v>
      </c>
      <c r="T805">
        <v>0</v>
      </c>
    </row>
    <row r="806" spans="1:20">
      <c r="A806" t="s">
        <v>962</v>
      </c>
      <c r="B806" s="11" t="str">
        <f t="shared" si="77"/>
        <v>CHP2</v>
      </c>
      <c r="C806" s="11" t="str">
        <f>VLOOKUP('intouch变量（离散）'!$A806,基本表格!$G:$Q,2,FALSE)</f>
        <v>2422+P5-M3 刨片机料仓2#出料螺旋A 反馈转速 下限保护使能</v>
      </c>
      <c r="D806" t="s">
        <v>154</v>
      </c>
      <c r="E806" t="str">
        <f t="shared" si="73"/>
        <v>Yes</v>
      </c>
      <c r="F806" t="str">
        <f t="shared" si="74"/>
        <v>900</v>
      </c>
      <c r="G806" t="s">
        <v>154</v>
      </c>
      <c r="H806" t="s">
        <v>155</v>
      </c>
      <c r="I806" t="str">
        <f t="shared" si="75"/>
        <v>禁用</v>
      </c>
      <c r="J806" t="str">
        <f t="shared" si="76"/>
        <v>启用</v>
      </c>
      <c r="K806" t="str">
        <f>VLOOKUP('intouch变量（离散）'!$A806,基本表格!$G:$Q,9,FALSE)</f>
        <v>None</v>
      </c>
      <c r="L806">
        <v>1</v>
      </c>
      <c r="M806" t="s">
        <v>156</v>
      </c>
      <c r="N806" t="s">
        <v>157</v>
      </c>
      <c r="O806" t="s">
        <v>158</v>
      </c>
      <c r="P806" t="str">
        <f>VLOOKUP('intouch变量（离散）'!$A806,基本表格!$G:$Q,3,FALSE)</f>
        <v>DB1200,X500.4</v>
      </c>
      <c r="Q806" t="str">
        <f>VLOOKUP('intouch变量（离散）'!$A806,基本表格!$G:$Q,10,FALSE)</f>
        <v>No</v>
      </c>
      <c r="R806" t="str">
        <f t="shared" si="78"/>
        <v>DB1200,X500.4 2422+P5-M3 刨片机料仓2#出料螺旋A 反馈转速 下限保护使能</v>
      </c>
      <c r="S806">
        <v>0</v>
      </c>
      <c r="T806">
        <v>0</v>
      </c>
    </row>
    <row r="807" spans="1:20">
      <c r="A807" t="s">
        <v>963</v>
      </c>
      <c r="B807" s="11" t="str">
        <f t="shared" si="77"/>
        <v>CHP2</v>
      </c>
      <c r="C807" s="11" t="str">
        <f>VLOOKUP('intouch变量（离散）'!$A807,基本表格!$G:$Q,2,FALSE)</f>
        <v>2422+P5-M3 刨片机料仓2#出料螺旋A 反馈转速 上限报警</v>
      </c>
      <c r="D807" t="s">
        <v>154</v>
      </c>
      <c r="E807" t="str">
        <f t="shared" si="73"/>
        <v>No</v>
      </c>
      <c r="F807" t="str">
        <f t="shared" si="74"/>
        <v>0</v>
      </c>
      <c r="G807" t="s">
        <v>154</v>
      </c>
      <c r="H807" t="s">
        <v>155</v>
      </c>
      <c r="I807" t="str">
        <f t="shared" si="75"/>
        <v/>
      </c>
      <c r="J807" t="str">
        <f t="shared" si="76"/>
        <v/>
      </c>
      <c r="K807" t="str">
        <f>VLOOKUP('intouch变量（离散）'!$A807,基本表格!$G:$Q,9,FALSE)</f>
        <v>None</v>
      </c>
      <c r="L807">
        <v>1</v>
      </c>
      <c r="M807" t="s">
        <v>156</v>
      </c>
      <c r="N807" t="s">
        <v>157</v>
      </c>
      <c r="O807" t="s">
        <v>158</v>
      </c>
      <c r="P807" t="str">
        <f>VLOOKUP('intouch变量（离散）'!$A807,基本表格!$G:$Q,3,FALSE)</f>
        <v>DB1200,X500.5</v>
      </c>
      <c r="Q807" t="str">
        <f>VLOOKUP('intouch变量（离散）'!$A807,基本表格!$G:$Q,10,FALSE)</f>
        <v>Yes</v>
      </c>
      <c r="R807" t="str">
        <f t="shared" si="78"/>
        <v>DB1200,X500.5 2422+P5-M3 刨片机料仓2#出料螺旋A 反馈转速 上限报警</v>
      </c>
      <c r="S807">
        <v>0</v>
      </c>
      <c r="T807">
        <v>0</v>
      </c>
    </row>
    <row r="808" spans="1:20">
      <c r="A808" t="s">
        <v>964</v>
      </c>
      <c r="B808" s="11" t="str">
        <f t="shared" si="77"/>
        <v>CHP2</v>
      </c>
      <c r="C808" s="11" t="str">
        <f>VLOOKUP('intouch变量（离散）'!$A808,基本表格!$G:$Q,2,FALSE)</f>
        <v>2422+P5-M3 刨片机料仓2#出料螺旋A 反馈转速 下限报警</v>
      </c>
      <c r="D808" t="s">
        <v>154</v>
      </c>
      <c r="E808" t="str">
        <f t="shared" si="73"/>
        <v>No</v>
      </c>
      <c r="F808" t="str">
        <f t="shared" si="74"/>
        <v>0</v>
      </c>
      <c r="G808" t="s">
        <v>154</v>
      </c>
      <c r="H808" t="s">
        <v>155</v>
      </c>
      <c r="I808" t="str">
        <f t="shared" si="75"/>
        <v/>
      </c>
      <c r="J808" t="str">
        <f t="shared" si="76"/>
        <v/>
      </c>
      <c r="K808" t="str">
        <f>VLOOKUP('intouch变量（离散）'!$A808,基本表格!$G:$Q,9,FALSE)</f>
        <v>None</v>
      </c>
      <c r="L808">
        <v>1</v>
      </c>
      <c r="M808" t="s">
        <v>156</v>
      </c>
      <c r="N808" t="s">
        <v>157</v>
      </c>
      <c r="O808" t="s">
        <v>158</v>
      </c>
      <c r="P808" t="str">
        <f>VLOOKUP('intouch变量（离散）'!$A808,基本表格!$G:$Q,3,FALSE)</f>
        <v>DB1200,X500.6</v>
      </c>
      <c r="Q808" t="str">
        <f>VLOOKUP('intouch变量（离散）'!$A808,基本表格!$G:$Q,10,FALSE)</f>
        <v>Yes</v>
      </c>
      <c r="R808" t="str">
        <f t="shared" si="78"/>
        <v>DB1200,X500.6 2422+P5-M3 刨片机料仓2#出料螺旋A 反馈转速 下限报警</v>
      </c>
      <c r="S808">
        <v>0</v>
      </c>
      <c r="T808">
        <v>0</v>
      </c>
    </row>
    <row r="809" spans="1:20">
      <c r="A809" t="s">
        <v>965</v>
      </c>
      <c r="B809" s="11" t="str">
        <f t="shared" si="77"/>
        <v>CHP2</v>
      </c>
      <c r="C809" s="11" t="str">
        <f>VLOOKUP('intouch变量（离散）'!$A809,基本表格!$G:$Q,2,FALSE)</f>
        <v>2422+P5-M3 刨片机料仓2#出料螺旋A 反馈转速 上上限报警</v>
      </c>
      <c r="D809" t="s">
        <v>154</v>
      </c>
      <c r="E809" t="str">
        <f t="shared" si="73"/>
        <v>No</v>
      </c>
      <c r="F809" t="str">
        <f t="shared" si="74"/>
        <v>0</v>
      </c>
      <c r="G809" t="s">
        <v>154</v>
      </c>
      <c r="H809" t="s">
        <v>155</v>
      </c>
      <c r="I809" t="str">
        <f t="shared" si="75"/>
        <v/>
      </c>
      <c r="J809" t="str">
        <f t="shared" si="76"/>
        <v/>
      </c>
      <c r="K809" t="str">
        <f>VLOOKUP('intouch变量（离散）'!$A809,基本表格!$G:$Q,9,FALSE)</f>
        <v>On</v>
      </c>
      <c r="L809">
        <v>1</v>
      </c>
      <c r="M809" t="s">
        <v>156</v>
      </c>
      <c r="N809" t="s">
        <v>157</v>
      </c>
      <c r="O809" t="s">
        <v>158</v>
      </c>
      <c r="P809" t="str">
        <f>VLOOKUP('intouch变量（离散）'!$A809,基本表格!$G:$Q,3,FALSE)</f>
        <v>DB1200,X500.7</v>
      </c>
      <c r="Q809" t="str">
        <f>VLOOKUP('intouch变量（离散）'!$A809,基本表格!$G:$Q,10,FALSE)</f>
        <v>Yes</v>
      </c>
      <c r="R809" t="str">
        <f t="shared" si="78"/>
        <v>DB1200,X500.7 2422+P5-M3 刨片机料仓2#出料螺旋A 反馈转速 上上限报警</v>
      </c>
      <c r="S809">
        <v>0</v>
      </c>
      <c r="T809">
        <v>0</v>
      </c>
    </row>
    <row r="810" spans="1:20">
      <c r="A810" t="s">
        <v>966</v>
      </c>
      <c r="B810" s="11" t="str">
        <f t="shared" si="77"/>
        <v>CHP2</v>
      </c>
      <c r="C810" s="11" t="str">
        <f>VLOOKUP('intouch变量（离散）'!$A810,基本表格!$G:$Q,2,FALSE)</f>
        <v>2422+P5-M3 刨片机料仓2#出料螺旋A 反馈转速 下下限报警</v>
      </c>
      <c r="D810" t="s">
        <v>154</v>
      </c>
      <c r="E810" t="str">
        <f t="shared" si="73"/>
        <v>No</v>
      </c>
      <c r="F810" t="str">
        <f t="shared" si="74"/>
        <v>0</v>
      </c>
      <c r="G810" t="s">
        <v>154</v>
      </c>
      <c r="H810" t="s">
        <v>155</v>
      </c>
      <c r="I810" t="str">
        <f t="shared" si="75"/>
        <v/>
      </c>
      <c r="J810" t="str">
        <f t="shared" si="76"/>
        <v/>
      </c>
      <c r="K810" t="str">
        <f>VLOOKUP('intouch变量（离散）'!$A810,基本表格!$G:$Q,9,FALSE)</f>
        <v>On</v>
      </c>
      <c r="L810">
        <v>1</v>
      </c>
      <c r="M810" t="s">
        <v>156</v>
      </c>
      <c r="N810" t="s">
        <v>157</v>
      </c>
      <c r="O810" t="s">
        <v>158</v>
      </c>
      <c r="P810" t="str">
        <f>VLOOKUP('intouch变量（离散）'!$A810,基本表格!$G:$Q,3,FALSE)</f>
        <v>DB1200,X501.0</v>
      </c>
      <c r="Q810" t="str">
        <f>VLOOKUP('intouch变量（离散）'!$A810,基本表格!$G:$Q,10,FALSE)</f>
        <v>Yes</v>
      </c>
      <c r="R810" t="str">
        <f t="shared" si="78"/>
        <v>DB1200,X501.0 2422+P5-M3 刨片机料仓2#出料螺旋A 反馈转速 下下限报警</v>
      </c>
      <c r="S810">
        <v>0</v>
      </c>
      <c r="T810">
        <v>0</v>
      </c>
    </row>
    <row r="811" spans="1:20">
      <c r="A811" t="s">
        <v>967</v>
      </c>
      <c r="B811" s="11" t="str">
        <f t="shared" si="77"/>
        <v>CHP2</v>
      </c>
      <c r="C811" s="11" t="str">
        <f>VLOOKUP('intouch变量（离散）'!$A811,基本表格!$G:$Q,2,FALSE)</f>
        <v>2422+P5-M3 刨片机料仓2#出料螺旋A 反馈转速 极限报警</v>
      </c>
      <c r="D811" t="s">
        <v>154</v>
      </c>
      <c r="E811" t="str">
        <f t="shared" si="73"/>
        <v>No</v>
      </c>
      <c r="F811" t="str">
        <f t="shared" si="74"/>
        <v>0</v>
      </c>
      <c r="G811" t="s">
        <v>154</v>
      </c>
      <c r="H811" t="s">
        <v>155</v>
      </c>
      <c r="I811" t="str">
        <f t="shared" si="75"/>
        <v/>
      </c>
      <c r="J811" t="str">
        <f t="shared" si="76"/>
        <v/>
      </c>
      <c r="K811" t="str">
        <f>VLOOKUP('intouch变量（离散）'!$A811,基本表格!$G:$Q,9,FALSE)</f>
        <v>On</v>
      </c>
      <c r="L811">
        <v>1</v>
      </c>
      <c r="M811" t="s">
        <v>156</v>
      </c>
      <c r="N811" t="s">
        <v>157</v>
      </c>
      <c r="O811" t="s">
        <v>158</v>
      </c>
      <c r="P811" t="str">
        <f>VLOOKUP('intouch变量（离散）'!$A811,基本表格!$G:$Q,3,FALSE)</f>
        <v>DB1200,X501.1</v>
      </c>
      <c r="Q811" t="str">
        <f>VLOOKUP('intouch变量（离散）'!$A811,基本表格!$G:$Q,10,FALSE)</f>
        <v>Yes</v>
      </c>
      <c r="R811" t="str">
        <f t="shared" si="78"/>
        <v>DB1200,X501.1 2422+P5-M3 刨片机料仓2#出料螺旋A 反馈转速 极限报警</v>
      </c>
      <c r="S811">
        <v>0</v>
      </c>
      <c r="T811">
        <v>0</v>
      </c>
    </row>
    <row r="812" spans="1:20">
      <c r="A812" t="s">
        <v>968</v>
      </c>
      <c r="B812" s="11" t="str">
        <f t="shared" si="77"/>
        <v>CHP2</v>
      </c>
      <c r="C812" s="11" t="str">
        <f>VLOOKUP('intouch变量（离散）'!$A812,基本表格!$G:$Q,2,FALSE)</f>
        <v>2422+P5-M3 刨片机料仓2#出料螺旋A 反馈转速 传感器断线报警</v>
      </c>
      <c r="D812" t="s">
        <v>154</v>
      </c>
      <c r="E812" t="str">
        <f t="shared" si="73"/>
        <v>No</v>
      </c>
      <c r="F812" t="str">
        <f t="shared" si="74"/>
        <v>0</v>
      </c>
      <c r="G812" t="s">
        <v>154</v>
      </c>
      <c r="H812" t="s">
        <v>155</v>
      </c>
      <c r="I812" t="str">
        <f t="shared" si="75"/>
        <v/>
      </c>
      <c r="J812" t="str">
        <f t="shared" si="76"/>
        <v/>
      </c>
      <c r="K812" t="str">
        <f>VLOOKUP('intouch变量（离散）'!$A812,基本表格!$G:$Q,9,FALSE)</f>
        <v>On</v>
      </c>
      <c r="L812">
        <v>1</v>
      </c>
      <c r="M812" t="s">
        <v>156</v>
      </c>
      <c r="N812" t="s">
        <v>157</v>
      </c>
      <c r="O812" t="s">
        <v>158</v>
      </c>
      <c r="P812" t="str">
        <f>VLOOKUP('intouch变量（离散）'!$A812,基本表格!$G:$Q,3,FALSE)</f>
        <v>DB1200,X501.2</v>
      </c>
      <c r="Q812" t="str">
        <f>VLOOKUP('intouch变量（离散）'!$A812,基本表格!$G:$Q,10,FALSE)</f>
        <v>Yes</v>
      </c>
      <c r="R812" t="str">
        <f t="shared" si="78"/>
        <v>DB1200,X501.2 2422+P5-M3 刨片机料仓2#出料螺旋A 反馈转速 传感器断线报警</v>
      </c>
      <c r="S812">
        <v>0</v>
      </c>
      <c r="T812">
        <v>0</v>
      </c>
    </row>
    <row r="813" spans="1:20">
      <c r="A813" t="s">
        <v>969</v>
      </c>
      <c r="B813" s="11" t="str">
        <f t="shared" si="77"/>
        <v>CHP2</v>
      </c>
      <c r="C813" s="11" t="str">
        <f>VLOOKUP('intouch变量（离散）'!$A813,基本表格!$G:$Q,2,FALSE)</f>
        <v>2422+P5-M3 刨片机料仓2#出料螺旋A 反馈电流 上限保护使能</v>
      </c>
      <c r="D813" t="s">
        <v>154</v>
      </c>
      <c r="E813" t="str">
        <f t="shared" si="73"/>
        <v>Yes</v>
      </c>
      <c r="F813" t="str">
        <f t="shared" si="74"/>
        <v>900</v>
      </c>
      <c r="G813" t="s">
        <v>154</v>
      </c>
      <c r="H813" t="s">
        <v>155</v>
      </c>
      <c r="I813" t="str">
        <f t="shared" si="75"/>
        <v>禁用</v>
      </c>
      <c r="J813" t="str">
        <f t="shared" si="76"/>
        <v>启用</v>
      </c>
      <c r="K813" t="str">
        <f>VLOOKUP('intouch变量（离散）'!$A813,基本表格!$G:$Q,9,FALSE)</f>
        <v>None</v>
      </c>
      <c r="L813">
        <v>1</v>
      </c>
      <c r="M813" t="s">
        <v>156</v>
      </c>
      <c r="N813" t="s">
        <v>157</v>
      </c>
      <c r="O813" t="s">
        <v>158</v>
      </c>
      <c r="P813" t="str">
        <f>VLOOKUP('intouch变量（离散）'!$A813,基本表格!$G:$Q,3,FALSE)</f>
        <v>DB1200,X550.3</v>
      </c>
      <c r="Q813" t="str">
        <f>VLOOKUP('intouch变量（离散）'!$A813,基本表格!$G:$Q,10,FALSE)</f>
        <v>No</v>
      </c>
      <c r="R813" t="str">
        <f t="shared" si="78"/>
        <v>DB1200,X550.3 2422+P5-M3 刨片机料仓2#出料螺旋A 反馈电流 上限保护使能</v>
      </c>
      <c r="S813">
        <v>0</v>
      </c>
      <c r="T813">
        <v>0</v>
      </c>
    </row>
    <row r="814" spans="1:20">
      <c r="A814" t="s">
        <v>970</v>
      </c>
      <c r="B814" s="11" t="str">
        <f t="shared" si="77"/>
        <v>CHP2</v>
      </c>
      <c r="C814" s="11" t="str">
        <f>VLOOKUP('intouch变量（离散）'!$A814,基本表格!$G:$Q,2,FALSE)</f>
        <v>2422+P5-M3 刨片机料仓2#出料螺旋A 反馈电流 下限保护使能</v>
      </c>
      <c r="D814" t="s">
        <v>154</v>
      </c>
      <c r="E814" t="str">
        <f t="shared" si="73"/>
        <v>Yes</v>
      </c>
      <c r="F814" t="str">
        <f t="shared" si="74"/>
        <v>900</v>
      </c>
      <c r="G814" t="s">
        <v>154</v>
      </c>
      <c r="H814" t="s">
        <v>155</v>
      </c>
      <c r="I814" t="str">
        <f t="shared" si="75"/>
        <v>禁用</v>
      </c>
      <c r="J814" t="str">
        <f t="shared" si="76"/>
        <v>启用</v>
      </c>
      <c r="K814" t="str">
        <f>VLOOKUP('intouch变量（离散）'!$A814,基本表格!$G:$Q,9,FALSE)</f>
        <v>None</v>
      </c>
      <c r="L814">
        <v>1</v>
      </c>
      <c r="M814" t="s">
        <v>156</v>
      </c>
      <c r="N814" t="s">
        <v>157</v>
      </c>
      <c r="O814" t="s">
        <v>158</v>
      </c>
      <c r="P814" t="str">
        <f>VLOOKUP('intouch变量（离散）'!$A814,基本表格!$G:$Q,3,FALSE)</f>
        <v>DB1200,X550.4</v>
      </c>
      <c r="Q814" t="str">
        <f>VLOOKUP('intouch变量（离散）'!$A814,基本表格!$G:$Q,10,FALSE)</f>
        <v>No</v>
      </c>
      <c r="R814" t="str">
        <f t="shared" si="78"/>
        <v>DB1200,X550.4 2422+P5-M3 刨片机料仓2#出料螺旋A 反馈电流 下限保护使能</v>
      </c>
      <c r="S814">
        <v>0</v>
      </c>
      <c r="T814">
        <v>0</v>
      </c>
    </row>
    <row r="815" spans="1:20">
      <c r="A815" t="s">
        <v>971</v>
      </c>
      <c r="B815" s="11" t="str">
        <f t="shared" si="77"/>
        <v>CHP2</v>
      </c>
      <c r="C815" s="11" t="str">
        <f>VLOOKUP('intouch变量（离散）'!$A815,基本表格!$G:$Q,2,FALSE)</f>
        <v>2422+P5-M3 刨片机料仓2#出料螺旋A 反馈电流 上限报警</v>
      </c>
      <c r="D815" t="s">
        <v>154</v>
      </c>
      <c r="E815" t="str">
        <f t="shared" si="73"/>
        <v>No</v>
      </c>
      <c r="F815" t="str">
        <f t="shared" si="74"/>
        <v>0</v>
      </c>
      <c r="G815" t="s">
        <v>154</v>
      </c>
      <c r="H815" t="s">
        <v>155</v>
      </c>
      <c r="I815" t="str">
        <f t="shared" si="75"/>
        <v/>
      </c>
      <c r="J815" t="str">
        <f t="shared" si="76"/>
        <v/>
      </c>
      <c r="K815" t="str">
        <f>VLOOKUP('intouch变量（离散）'!$A815,基本表格!$G:$Q,9,FALSE)</f>
        <v>None</v>
      </c>
      <c r="L815">
        <v>1</v>
      </c>
      <c r="M815" t="s">
        <v>156</v>
      </c>
      <c r="N815" t="s">
        <v>157</v>
      </c>
      <c r="O815" t="s">
        <v>158</v>
      </c>
      <c r="P815" t="str">
        <f>VLOOKUP('intouch变量（离散）'!$A815,基本表格!$G:$Q,3,FALSE)</f>
        <v>DB1200,X550.5</v>
      </c>
      <c r="Q815" t="str">
        <f>VLOOKUP('intouch变量（离散）'!$A815,基本表格!$G:$Q,10,FALSE)</f>
        <v>Yes</v>
      </c>
      <c r="R815" t="str">
        <f t="shared" si="78"/>
        <v>DB1200,X550.5 2422+P5-M3 刨片机料仓2#出料螺旋A 反馈电流 上限报警</v>
      </c>
      <c r="S815">
        <v>0</v>
      </c>
      <c r="T815">
        <v>0</v>
      </c>
    </row>
    <row r="816" spans="1:20">
      <c r="A816" t="s">
        <v>972</v>
      </c>
      <c r="B816" s="11" t="str">
        <f t="shared" si="77"/>
        <v>CHP2</v>
      </c>
      <c r="C816" s="11" t="str">
        <f>VLOOKUP('intouch变量（离散）'!$A816,基本表格!$G:$Q,2,FALSE)</f>
        <v>2422+P5-M3 刨片机料仓2#出料螺旋A 反馈电流 下限报警</v>
      </c>
      <c r="D816" t="s">
        <v>154</v>
      </c>
      <c r="E816" t="str">
        <f t="shared" si="73"/>
        <v>No</v>
      </c>
      <c r="F816" t="str">
        <f t="shared" si="74"/>
        <v>0</v>
      </c>
      <c r="G816" t="s">
        <v>154</v>
      </c>
      <c r="H816" t="s">
        <v>155</v>
      </c>
      <c r="I816" t="str">
        <f t="shared" si="75"/>
        <v/>
      </c>
      <c r="J816" t="str">
        <f t="shared" si="76"/>
        <v/>
      </c>
      <c r="K816" t="str">
        <f>VLOOKUP('intouch变量（离散）'!$A816,基本表格!$G:$Q,9,FALSE)</f>
        <v>None</v>
      </c>
      <c r="L816">
        <v>1</v>
      </c>
      <c r="M816" t="s">
        <v>156</v>
      </c>
      <c r="N816" t="s">
        <v>157</v>
      </c>
      <c r="O816" t="s">
        <v>158</v>
      </c>
      <c r="P816" t="str">
        <f>VLOOKUP('intouch变量（离散）'!$A816,基本表格!$G:$Q,3,FALSE)</f>
        <v>DB1200,X550.6</v>
      </c>
      <c r="Q816" t="str">
        <f>VLOOKUP('intouch变量（离散）'!$A816,基本表格!$G:$Q,10,FALSE)</f>
        <v>Yes</v>
      </c>
      <c r="R816" t="str">
        <f t="shared" si="78"/>
        <v>DB1200,X550.6 2422+P5-M3 刨片机料仓2#出料螺旋A 反馈电流 下限报警</v>
      </c>
      <c r="S816">
        <v>0</v>
      </c>
      <c r="T816">
        <v>0</v>
      </c>
    </row>
    <row r="817" spans="1:20">
      <c r="A817" t="s">
        <v>973</v>
      </c>
      <c r="B817" s="11" t="str">
        <f t="shared" si="77"/>
        <v>CHP2</v>
      </c>
      <c r="C817" s="11" t="str">
        <f>VLOOKUP('intouch变量（离散）'!$A817,基本表格!$G:$Q,2,FALSE)</f>
        <v>2422+P5-M3 刨片机料仓2#出料螺旋A 反馈电流 上上限报警</v>
      </c>
      <c r="D817" t="s">
        <v>154</v>
      </c>
      <c r="E817" t="str">
        <f t="shared" si="73"/>
        <v>No</v>
      </c>
      <c r="F817" t="str">
        <f t="shared" si="74"/>
        <v>0</v>
      </c>
      <c r="G817" t="s">
        <v>154</v>
      </c>
      <c r="H817" t="s">
        <v>155</v>
      </c>
      <c r="I817" t="str">
        <f t="shared" si="75"/>
        <v/>
      </c>
      <c r="J817" t="str">
        <f t="shared" si="76"/>
        <v/>
      </c>
      <c r="K817" t="str">
        <f>VLOOKUP('intouch变量（离散）'!$A817,基本表格!$G:$Q,9,FALSE)</f>
        <v>On</v>
      </c>
      <c r="L817">
        <v>1</v>
      </c>
      <c r="M817" t="s">
        <v>156</v>
      </c>
      <c r="N817" t="s">
        <v>157</v>
      </c>
      <c r="O817" t="s">
        <v>158</v>
      </c>
      <c r="P817" t="str">
        <f>VLOOKUP('intouch变量（离散）'!$A817,基本表格!$G:$Q,3,FALSE)</f>
        <v>DB1200,X550.7</v>
      </c>
      <c r="Q817" t="str">
        <f>VLOOKUP('intouch变量（离散）'!$A817,基本表格!$G:$Q,10,FALSE)</f>
        <v>Yes</v>
      </c>
      <c r="R817" t="str">
        <f t="shared" si="78"/>
        <v>DB1200,X550.7 2422+P5-M3 刨片机料仓2#出料螺旋A 反馈电流 上上限报警</v>
      </c>
      <c r="S817">
        <v>0</v>
      </c>
      <c r="T817">
        <v>0</v>
      </c>
    </row>
    <row r="818" spans="1:20">
      <c r="A818" t="s">
        <v>974</v>
      </c>
      <c r="B818" s="11" t="str">
        <f t="shared" si="77"/>
        <v>CHP2</v>
      </c>
      <c r="C818" s="11" t="str">
        <f>VLOOKUP('intouch变量（离散）'!$A818,基本表格!$G:$Q,2,FALSE)</f>
        <v>2422+P5-M3 刨片机料仓2#出料螺旋A 反馈电流 下下限报警</v>
      </c>
      <c r="D818" t="s">
        <v>154</v>
      </c>
      <c r="E818" t="str">
        <f t="shared" si="73"/>
        <v>No</v>
      </c>
      <c r="F818" t="str">
        <f t="shared" si="74"/>
        <v>0</v>
      </c>
      <c r="G818" t="s">
        <v>154</v>
      </c>
      <c r="H818" t="s">
        <v>155</v>
      </c>
      <c r="I818" t="str">
        <f t="shared" si="75"/>
        <v/>
      </c>
      <c r="J818" t="str">
        <f t="shared" si="76"/>
        <v/>
      </c>
      <c r="K818" t="str">
        <f>VLOOKUP('intouch变量（离散）'!$A818,基本表格!$G:$Q,9,FALSE)</f>
        <v>On</v>
      </c>
      <c r="L818">
        <v>1</v>
      </c>
      <c r="M818" t="s">
        <v>156</v>
      </c>
      <c r="N818" t="s">
        <v>157</v>
      </c>
      <c r="O818" t="s">
        <v>158</v>
      </c>
      <c r="P818" t="str">
        <f>VLOOKUP('intouch变量（离散）'!$A818,基本表格!$G:$Q,3,FALSE)</f>
        <v>DB1200,X551.0</v>
      </c>
      <c r="Q818" t="str">
        <f>VLOOKUP('intouch变量（离散）'!$A818,基本表格!$G:$Q,10,FALSE)</f>
        <v>Yes</v>
      </c>
      <c r="R818" t="str">
        <f t="shared" si="78"/>
        <v>DB1200,X551.0 2422+P5-M3 刨片机料仓2#出料螺旋A 反馈电流 下下限报警</v>
      </c>
      <c r="S818">
        <v>0</v>
      </c>
      <c r="T818">
        <v>0</v>
      </c>
    </row>
    <row r="819" spans="1:20">
      <c r="A819" t="s">
        <v>975</v>
      </c>
      <c r="B819" s="11" t="str">
        <f t="shared" si="77"/>
        <v>CHP2</v>
      </c>
      <c r="C819" s="11" t="str">
        <f>VLOOKUP('intouch变量（离散）'!$A819,基本表格!$G:$Q,2,FALSE)</f>
        <v>2422+P5-M3 刨片机料仓2#出料螺旋A 反馈电流 极限报警</v>
      </c>
      <c r="D819" t="s">
        <v>154</v>
      </c>
      <c r="E819" t="str">
        <f t="shared" si="73"/>
        <v>No</v>
      </c>
      <c r="F819" t="str">
        <f t="shared" si="74"/>
        <v>0</v>
      </c>
      <c r="G819" t="s">
        <v>154</v>
      </c>
      <c r="H819" t="s">
        <v>155</v>
      </c>
      <c r="I819" t="str">
        <f t="shared" si="75"/>
        <v/>
      </c>
      <c r="J819" t="str">
        <f t="shared" si="76"/>
        <v/>
      </c>
      <c r="K819" t="str">
        <f>VLOOKUP('intouch变量（离散）'!$A819,基本表格!$G:$Q,9,FALSE)</f>
        <v>On</v>
      </c>
      <c r="L819">
        <v>1</v>
      </c>
      <c r="M819" t="s">
        <v>156</v>
      </c>
      <c r="N819" t="s">
        <v>157</v>
      </c>
      <c r="O819" t="s">
        <v>158</v>
      </c>
      <c r="P819" t="str">
        <f>VLOOKUP('intouch变量（离散）'!$A819,基本表格!$G:$Q,3,FALSE)</f>
        <v>DB1200,X551.1</v>
      </c>
      <c r="Q819" t="str">
        <f>VLOOKUP('intouch变量（离散）'!$A819,基本表格!$G:$Q,10,FALSE)</f>
        <v>Yes</v>
      </c>
      <c r="R819" t="str">
        <f t="shared" si="78"/>
        <v>DB1200,X551.1 2422+P5-M3 刨片机料仓2#出料螺旋A 反馈电流 极限报警</v>
      </c>
      <c r="S819">
        <v>0</v>
      </c>
      <c r="T819">
        <v>0</v>
      </c>
    </row>
    <row r="820" spans="1:20">
      <c r="A820" t="s">
        <v>976</v>
      </c>
      <c r="B820" s="11" t="str">
        <f t="shared" si="77"/>
        <v>CHP2</v>
      </c>
      <c r="C820" s="11" t="str">
        <f>VLOOKUP('intouch变量（离散）'!$A820,基本表格!$G:$Q,2,FALSE)</f>
        <v>2422+P5-M3 刨片机料仓2#出料螺旋A 反馈电流 传感器断线报警</v>
      </c>
      <c r="D820" t="s">
        <v>154</v>
      </c>
      <c r="E820" t="str">
        <f t="shared" si="73"/>
        <v>No</v>
      </c>
      <c r="F820" t="str">
        <f t="shared" si="74"/>
        <v>0</v>
      </c>
      <c r="G820" t="s">
        <v>154</v>
      </c>
      <c r="H820" t="s">
        <v>155</v>
      </c>
      <c r="I820" t="str">
        <f t="shared" si="75"/>
        <v/>
      </c>
      <c r="J820" t="str">
        <f t="shared" si="76"/>
        <v/>
      </c>
      <c r="K820" t="str">
        <f>VLOOKUP('intouch变量（离散）'!$A820,基本表格!$G:$Q,9,FALSE)</f>
        <v>On</v>
      </c>
      <c r="L820">
        <v>1</v>
      </c>
      <c r="M820" t="s">
        <v>156</v>
      </c>
      <c r="N820" t="s">
        <v>157</v>
      </c>
      <c r="O820" t="s">
        <v>158</v>
      </c>
      <c r="P820" t="str">
        <f>VLOOKUP('intouch变量（离散）'!$A820,基本表格!$G:$Q,3,FALSE)</f>
        <v>DB1200,X551.2</v>
      </c>
      <c r="Q820" t="str">
        <f>VLOOKUP('intouch变量（离散）'!$A820,基本表格!$G:$Q,10,FALSE)</f>
        <v>Yes</v>
      </c>
      <c r="R820" t="str">
        <f t="shared" si="78"/>
        <v>DB1200,X551.2 2422+P5-M3 刨片机料仓2#出料螺旋A 反馈电流 传感器断线报警</v>
      </c>
      <c r="S820">
        <v>0</v>
      </c>
      <c r="T820">
        <v>0</v>
      </c>
    </row>
    <row r="821" spans="1:20">
      <c r="A821" t="s">
        <v>977</v>
      </c>
      <c r="B821" s="11" t="str">
        <f t="shared" si="77"/>
        <v>CHP2</v>
      </c>
      <c r="C821" s="11" t="str">
        <f>VLOOKUP('intouch变量（离散）'!$A821,基本表格!$G:$Q,2,FALSE)</f>
        <v>2422+P5-M4 刨片机料仓2#出料螺旋B 电机控制 使能</v>
      </c>
      <c r="D821" t="s">
        <v>154</v>
      </c>
      <c r="E821" t="str">
        <f t="shared" si="73"/>
        <v>No</v>
      </c>
      <c r="F821" t="str">
        <f t="shared" si="74"/>
        <v>0</v>
      </c>
      <c r="G821" t="s">
        <v>154</v>
      </c>
      <c r="H821" t="s">
        <v>155</v>
      </c>
      <c r="I821" t="str">
        <f t="shared" si="75"/>
        <v/>
      </c>
      <c r="J821" t="str">
        <f t="shared" si="76"/>
        <v/>
      </c>
      <c r="K821" t="str">
        <f>VLOOKUP('intouch变量（离散）'!$A821,基本表格!$G:$Q,9,FALSE)</f>
        <v>None</v>
      </c>
      <c r="L821">
        <v>1</v>
      </c>
      <c r="M821" t="s">
        <v>156</v>
      </c>
      <c r="N821" t="s">
        <v>157</v>
      </c>
      <c r="O821" t="s">
        <v>158</v>
      </c>
      <c r="P821" t="str">
        <f>VLOOKUP('intouch变量（离散）'!$A821,基本表格!$G:$Q,3,FALSE)</f>
        <v>DB1200,X600.0</v>
      </c>
      <c r="Q821" t="str">
        <f>VLOOKUP('intouch变量（离散）'!$A821,基本表格!$G:$Q,10,FALSE)</f>
        <v>No</v>
      </c>
      <c r="R821" t="str">
        <f t="shared" si="78"/>
        <v>DB1200,X600.0 2422+P5-M4 刨片机料仓2#出料螺旋B 电机控制 使能</v>
      </c>
      <c r="S821">
        <v>0</v>
      </c>
      <c r="T821">
        <v>0</v>
      </c>
    </row>
    <row r="822" spans="1:20">
      <c r="A822" t="s">
        <v>978</v>
      </c>
      <c r="B822" s="11" t="str">
        <f t="shared" si="77"/>
        <v>CHP2</v>
      </c>
      <c r="C822" s="11" t="str">
        <f>VLOOKUP('intouch变量（离散）'!$A822,基本表格!$G:$Q,2,FALSE)</f>
        <v>2422+P5-M4 刨片机料仓2#出料螺旋B 电机控制 手自动状态</v>
      </c>
      <c r="D822" t="s">
        <v>154</v>
      </c>
      <c r="E822" t="str">
        <f t="shared" si="73"/>
        <v>No</v>
      </c>
      <c r="F822" t="str">
        <f t="shared" si="74"/>
        <v>0</v>
      </c>
      <c r="G822" t="s">
        <v>154</v>
      </c>
      <c r="H822" t="s">
        <v>155</v>
      </c>
      <c r="I822" t="str">
        <f t="shared" si="75"/>
        <v/>
      </c>
      <c r="J822" t="str">
        <f t="shared" si="76"/>
        <v/>
      </c>
      <c r="K822" t="str">
        <f>VLOOKUP('intouch变量（离散）'!$A822,基本表格!$G:$Q,9,FALSE)</f>
        <v>None</v>
      </c>
      <c r="L822">
        <v>1</v>
      </c>
      <c r="M822" t="s">
        <v>156</v>
      </c>
      <c r="N822" t="s">
        <v>157</v>
      </c>
      <c r="O822" t="s">
        <v>158</v>
      </c>
      <c r="P822" t="str">
        <f>VLOOKUP('intouch变量（离散）'!$A822,基本表格!$G:$Q,3,FALSE)</f>
        <v>DB1200,X600.3</v>
      </c>
      <c r="Q822" t="str">
        <f>VLOOKUP('intouch变量（离散）'!$A822,基本表格!$G:$Q,10,FALSE)</f>
        <v>Yes</v>
      </c>
      <c r="R822" t="str">
        <f t="shared" si="78"/>
        <v>DB1200,X600.3 2422+P5-M4 刨片机料仓2#出料螺旋B 电机控制 手自动状态</v>
      </c>
      <c r="S822">
        <v>0</v>
      </c>
      <c r="T822">
        <v>0</v>
      </c>
    </row>
    <row r="823" spans="1:20">
      <c r="A823" t="s">
        <v>979</v>
      </c>
      <c r="B823" s="11" t="str">
        <f t="shared" si="77"/>
        <v>CHP2</v>
      </c>
      <c r="C823" s="11" t="str">
        <f>VLOOKUP('intouch变量（离散）'!$A823,基本表格!$G:$Q,2,FALSE)</f>
        <v>2422+P5-M4 刨片机料仓2#出料螺旋B 电机控制 本地/远程(检修/待机）</v>
      </c>
      <c r="D823" t="s">
        <v>154</v>
      </c>
      <c r="E823" t="str">
        <f t="shared" si="73"/>
        <v>No</v>
      </c>
      <c r="F823" t="str">
        <f t="shared" si="74"/>
        <v>0</v>
      </c>
      <c r="G823" t="s">
        <v>154</v>
      </c>
      <c r="H823" t="s">
        <v>155</v>
      </c>
      <c r="I823" t="str">
        <f t="shared" si="75"/>
        <v/>
      </c>
      <c r="J823" t="str">
        <f t="shared" si="76"/>
        <v/>
      </c>
      <c r="K823" t="str">
        <f>VLOOKUP('intouch变量（离散）'!$A823,基本表格!$G:$Q,9,FALSE)</f>
        <v>None</v>
      </c>
      <c r="L823">
        <v>1</v>
      </c>
      <c r="M823" t="s">
        <v>156</v>
      </c>
      <c r="N823" t="s">
        <v>157</v>
      </c>
      <c r="O823" t="s">
        <v>158</v>
      </c>
      <c r="P823" t="str">
        <f>VLOOKUP('intouch变量（离散）'!$A823,基本表格!$G:$Q,3,FALSE)</f>
        <v>DB1200,X600.4</v>
      </c>
      <c r="Q823" t="str">
        <f>VLOOKUP('intouch变量（离散）'!$A823,基本表格!$G:$Q,10,FALSE)</f>
        <v>Yes</v>
      </c>
      <c r="R823" t="str">
        <f t="shared" si="78"/>
        <v>DB1200,X600.4 2422+P5-M4 刨片机料仓2#出料螺旋B 电机控制 本地/远程(检修/待机）</v>
      </c>
      <c r="S823">
        <v>0</v>
      </c>
      <c r="T823">
        <v>0</v>
      </c>
    </row>
    <row r="824" spans="1:20">
      <c r="A824" t="s">
        <v>980</v>
      </c>
      <c r="B824" s="11" t="str">
        <f t="shared" si="77"/>
        <v>CHP2</v>
      </c>
      <c r="C824" s="11" t="str">
        <f>VLOOKUP('intouch变量（离散）'!$A824,基本表格!$G:$Q,2,FALSE)</f>
        <v>2422+P5-M4 刨片机料仓2#出料螺旋B 电机控制 开启_上位机(正转)</v>
      </c>
      <c r="D824" t="s">
        <v>154</v>
      </c>
      <c r="E824" t="str">
        <f t="shared" si="73"/>
        <v>No</v>
      </c>
      <c r="F824" t="str">
        <f t="shared" si="74"/>
        <v>0</v>
      </c>
      <c r="G824" t="s">
        <v>154</v>
      </c>
      <c r="H824" t="s">
        <v>155</v>
      </c>
      <c r="I824" t="str">
        <f t="shared" si="75"/>
        <v/>
      </c>
      <c r="J824" t="str">
        <f t="shared" si="76"/>
        <v/>
      </c>
      <c r="K824" t="str">
        <f>VLOOKUP('intouch变量（离散）'!$A824,基本表格!$G:$Q,9,FALSE)</f>
        <v>None</v>
      </c>
      <c r="L824">
        <v>1</v>
      </c>
      <c r="M824" t="s">
        <v>156</v>
      </c>
      <c r="N824" t="s">
        <v>157</v>
      </c>
      <c r="O824" t="s">
        <v>158</v>
      </c>
      <c r="P824" t="str">
        <f>VLOOKUP('intouch变量（离散）'!$A824,基本表格!$G:$Q,3,FALSE)</f>
        <v>DB1200,X600.6</v>
      </c>
      <c r="Q824" t="str">
        <f>VLOOKUP('intouch变量（离散）'!$A824,基本表格!$G:$Q,10,FALSE)</f>
        <v>No</v>
      </c>
      <c r="R824" t="str">
        <f t="shared" si="78"/>
        <v>DB1200,X600.6 2422+P5-M4 刨片机料仓2#出料螺旋B 电机控制 开启_上位机(正转)</v>
      </c>
      <c r="S824">
        <v>0</v>
      </c>
      <c r="T824">
        <v>0</v>
      </c>
    </row>
    <row r="825" spans="1:20">
      <c r="A825" t="s">
        <v>981</v>
      </c>
      <c r="B825" s="11" t="str">
        <f t="shared" si="77"/>
        <v>CHP2</v>
      </c>
      <c r="C825" s="11" t="str">
        <f>VLOOKUP('intouch变量（离散）'!$A825,基本表格!$G:$Q,2,FALSE)</f>
        <v>2422+P5-M4 刨片机料仓2#出料螺旋B 电机控制 停止_上位机(反转)</v>
      </c>
      <c r="D825" t="s">
        <v>154</v>
      </c>
      <c r="E825" t="str">
        <f t="shared" si="73"/>
        <v>No</v>
      </c>
      <c r="F825" t="str">
        <f t="shared" si="74"/>
        <v>0</v>
      </c>
      <c r="G825" t="s">
        <v>154</v>
      </c>
      <c r="H825" t="s">
        <v>155</v>
      </c>
      <c r="I825" t="str">
        <f t="shared" si="75"/>
        <v/>
      </c>
      <c r="J825" t="str">
        <f t="shared" si="76"/>
        <v/>
      </c>
      <c r="K825" t="str">
        <f>VLOOKUP('intouch变量（离散）'!$A825,基本表格!$G:$Q,9,FALSE)</f>
        <v>None</v>
      </c>
      <c r="L825">
        <v>1</v>
      </c>
      <c r="M825" t="s">
        <v>156</v>
      </c>
      <c r="N825" t="s">
        <v>157</v>
      </c>
      <c r="O825" t="s">
        <v>158</v>
      </c>
      <c r="P825" t="str">
        <f>VLOOKUP('intouch变量（离散）'!$A825,基本表格!$G:$Q,3,FALSE)</f>
        <v>DB1200,X601.0</v>
      </c>
      <c r="Q825" t="str">
        <f>VLOOKUP('intouch变量（离散）'!$A825,基本表格!$G:$Q,10,FALSE)</f>
        <v>No</v>
      </c>
      <c r="R825" t="str">
        <f t="shared" si="78"/>
        <v>DB1200,X601.0 2422+P5-M4 刨片机料仓2#出料螺旋B 电机控制 停止_上位机(反转)</v>
      </c>
      <c r="S825">
        <v>0</v>
      </c>
      <c r="T825">
        <v>0</v>
      </c>
    </row>
    <row r="826" spans="1:20">
      <c r="A826" t="s">
        <v>982</v>
      </c>
      <c r="B826" s="11" t="str">
        <f t="shared" si="77"/>
        <v>CHP2</v>
      </c>
      <c r="C826" s="11" t="str">
        <f>VLOOKUP('intouch变量（离散）'!$A826,基本表格!$G:$Q,2,FALSE)</f>
        <v>2422+P5-M4 刨片机料仓2#出料螺旋B 电机控制 通风扇</v>
      </c>
      <c r="D826" t="s">
        <v>154</v>
      </c>
      <c r="E826" t="str">
        <f t="shared" si="73"/>
        <v>No</v>
      </c>
      <c r="F826" t="str">
        <f t="shared" si="74"/>
        <v>0</v>
      </c>
      <c r="G826" t="s">
        <v>154</v>
      </c>
      <c r="H826" t="s">
        <v>155</v>
      </c>
      <c r="I826" t="str">
        <f t="shared" si="75"/>
        <v/>
      </c>
      <c r="J826" t="str">
        <f t="shared" si="76"/>
        <v/>
      </c>
      <c r="K826" t="str">
        <f>VLOOKUP('intouch变量（离散）'!$A826,基本表格!$G:$Q,9,FALSE)</f>
        <v>None</v>
      </c>
      <c r="L826">
        <v>1</v>
      </c>
      <c r="M826" t="s">
        <v>156</v>
      </c>
      <c r="N826" t="s">
        <v>157</v>
      </c>
      <c r="O826" t="s">
        <v>158</v>
      </c>
      <c r="P826" t="str">
        <f>VLOOKUP('intouch变量（离散）'!$A826,基本表格!$G:$Q,3,FALSE)</f>
        <v>DB1200,X601.1</v>
      </c>
      <c r="Q826" t="str">
        <f>VLOOKUP('intouch变量（离散）'!$A826,基本表格!$G:$Q,10,FALSE)</f>
        <v>Yes</v>
      </c>
      <c r="R826" t="str">
        <f t="shared" si="78"/>
        <v>DB1200,X601.1 2422+P5-M4 刨片机料仓2#出料螺旋B 电机控制 通风扇</v>
      </c>
      <c r="S826">
        <v>0</v>
      </c>
      <c r="T826">
        <v>0</v>
      </c>
    </row>
    <row r="827" spans="1:20">
      <c r="A827" t="s">
        <v>983</v>
      </c>
      <c r="B827" s="11" t="str">
        <f t="shared" si="77"/>
        <v>CHP2</v>
      </c>
      <c r="C827" s="11" t="str">
        <f>VLOOKUP('intouch变量（离散）'!$A827,基本表格!$G:$Q,2,FALSE)</f>
        <v>2422+P5-M4 刨片机料仓2#出料螺旋B 电机控制 电机(正转）</v>
      </c>
      <c r="D827" t="s">
        <v>154</v>
      </c>
      <c r="E827" t="str">
        <f t="shared" si="73"/>
        <v>No</v>
      </c>
      <c r="F827" t="str">
        <f t="shared" si="74"/>
        <v>0</v>
      </c>
      <c r="G827" t="s">
        <v>154</v>
      </c>
      <c r="H827" t="s">
        <v>155</v>
      </c>
      <c r="I827" t="str">
        <f t="shared" si="75"/>
        <v/>
      </c>
      <c r="J827" t="str">
        <f t="shared" si="76"/>
        <v/>
      </c>
      <c r="K827" t="str">
        <f>VLOOKUP('intouch变量（离散）'!$A827,基本表格!$G:$Q,9,FALSE)</f>
        <v>None</v>
      </c>
      <c r="L827">
        <v>1</v>
      </c>
      <c r="M827" t="s">
        <v>156</v>
      </c>
      <c r="N827" t="s">
        <v>157</v>
      </c>
      <c r="O827" t="s">
        <v>158</v>
      </c>
      <c r="P827" t="str">
        <f>VLOOKUP('intouch变量（离散）'!$A827,基本表格!$G:$Q,3,FALSE)</f>
        <v>DB1200,X601.2</v>
      </c>
      <c r="Q827" t="str">
        <f>VLOOKUP('intouch变量（离散）'!$A827,基本表格!$G:$Q,10,FALSE)</f>
        <v>Yes</v>
      </c>
      <c r="R827" t="str">
        <f t="shared" si="78"/>
        <v>DB1200,X601.2 2422+P5-M4 刨片机料仓2#出料螺旋B 电机控制 电机(正转）</v>
      </c>
      <c r="S827">
        <v>0</v>
      </c>
      <c r="T827">
        <v>0</v>
      </c>
    </row>
    <row r="828" spans="1:20">
      <c r="A828" t="s">
        <v>984</v>
      </c>
      <c r="B828" s="11" t="str">
        <f t="shared" si="77"/>
        <v>CHP2</v>
      </c>
      <c r="C828" s="11" t="str">
        <f>VLOOKUP('intouch变量（离散）'!$A828,基本表格!$G:$Q,2,FALSE)</f>
        <v>2422+P5-M4 刨片机料仓2#出料螺旋B 电机控制 电机过载</v>
      </c>
      <c r="D828" t="s">
        <v>154</v>
      </c>
      <c r="E828" t="str">
        <f t="shared" si="73"/>
        <v>No</v>
      </c>
      <c r="F828" t="str">
        <f t="shared" si="74"/>
        <v>0</v>
      </c>
      <c r="G828" t="s">
        <v>154</v>
      </c>
      <c r="H828" t="s">
        <v>155</v>
      </c>
      <c r="I828" t="str">
        <f t="shared" si="75"/>
        <v/>
      </c>
      <c r="J828" t="str">
        <f t="shared" si="76"/>
        <v/>
      </c>
      <c r="K828" t="str">
        <f>VLOOKUP('intouch变量（离散）'!$A828,基本表格!$G:$Q,9,FALSE)</f>
        <v>On</v>
      </c>
      <c r="L828">
        <v>1</v>
      </c>
      <c r="M828" t="s">
        <v>156</v>
      </c>
      <c r="N828" t="s">
        <v>157</v>
      </c>
      <c r="O828" t="s">
        <v>158</v>
      </c>
      <c r="P828" t="str">
        <f>VLOOKUP('intouch变量（离散）'!$A828,基本表格!$G:$Q,3,FALSE)</f>
        <v>DB1200,X601.3</v>
      </c>
      <c r="Q828" t="str">
        <f>VLOOKUP('intouch变量（离散）'!$A828,基本表格!$G:$Q,10,FALSE)</f>
        <v>Yes</v>
      </c>
      <c r="R828" t="str">
        <f t="shared" si="78"/>
        <v>DB1200,X601.3 2422+P5-M4 刨片机料仓2#出料螺旋B 电机控制 电机过载</v>
      </c>
      <c r="S828">
        <v>0</v>
      </c>
      <c r="T828">
        <v>0</v>
      </c>
    </row>
    <row r="829" spans="1:20">
      <c r="A829" t="s">
        <v>985</v>
      </c>
      <c r="B829" s="11" t="str">
        <f t="shared" si="77"/>
        <v>CHP2</v>
      </c>
      <c r="C829" s="11" t="str">
        <f>VLOOKUP('intouch变量（离散）'!$A829,基本表格!$G:$Q,2,FALSE)</f>
        <v>2422+P5-M4 刨片机料仓2#出料螺旋B 电机控制 风扇过载</v>
      </c>
      <c r="D829" t="s">
        <v>154</v>
      </c>
      <c r="E829" t="str">
        <f t="shared" si="73"/>
        <v>No</v>
      </c>
      <c r="F829" t="str">
        <f t="shared" si="74"/>
        <v>0</v>
      </c>
      <c r="G829" t="s">
        <v>154</v>
      </c>
      <c r="H829" t="s">
        <v>155</v>
      </c>
      <c r="I829" t="str">
        <f t="shared" si="75"/>
        <v/>
      </c>
      <c r="J829" t="str">
        <f t="shared" si="76"/>
        <v/>
      </c>
      <c r="K829" t="str">
        <f>VLOOKUP('intouch变量（离散）'!$A829,基本表格!$G:$Q,9,FALSE)</f>
        <v>On</v>
      </c>
      <c r="L829">
        <v>1</v>
      </c>
      <c r="M829" t="s">
        <v>156</v>
      </c>
      <c r="N829" t="s">
        <v>157</v>
      </c>
      <c r="O829" t="s">
        <v>158</v>
      </c>
      <c r="P829" t="str">
        <f>VLOOKUP('intouch变量（离散）'!$A829,基本表格!$G:$Q,3,FALSE)</f>
        <v>DB1200,X601.4</v>
      </c>
      <c r="Q829" t="str">
        <f>VLOOKUP('intouch变量（离散）'!$A829,基本表格!$G:$Q,10,FALSE)</f>
        <v>Yes</v>
      </c>
      <c r="R829" t="str">
        <f t="shared" si="78"/>
        <v>DB1200,X601.4 2422+P5-M4 刨片机料仓2#出料螺旋B 电机控制 风扇过载</v>
      </c>
      <c r="S829">
        <v>0</v>
      </c>
      <c r="T829">
        <v>0</v>
      </c>
    </row>
    <row r="830" spans="1:20">
      <c r="A830" t="s">
        <v>986</v>
      </c>
      <c r="B830" s="11" t="str">
        <f t="shared" si="77"/>
        <v>CHP2</v>
      </c>
      <c r="C830" s="11" t="str">
        <f>VLOOKUP('intouch变量（离散）'!$A830,基本表格!$G:$Q,2,FALSE)</f>
        <v>2422+P5-M4 刨片机料仓2#出料螺旋B 电机控制 电机运行指示</v>
      </c>
      <c r="D830" t="s">
        <v>154</v>
      </c>
      <c r="E830" t="str">
        <f t="shared" si="73"/>
        <v>No</v>
      </c>
      <c r="F830" t="str">
        <f t="shared" si="74"/>
        <v>0</v>
      </c>
      <c r="G830" t="s">
        <v>154</v>
      </c>
      <c r="H830" t="s">
        <v>155</v>
      </c>
      <c r="I830" t="str">
        <f t="shared" si="75"/>
        <v/>
      </c>
      <c r="J830" t="str">
        <f t="shared" si="76"/>
        <v/>
      </c>
      <c r="K830" t="str">
        <f>VLOOKUP('intouch变量（离散）'!$A830,基本表格!$G:$Q,9,FALSE)</f>
        <v>None</v>
      </c>
      <c r="L830">
        <v>1</v>
      </c>
      <c r="M830" t="s">
        <v>156</v>
      </c>
      <c r="N830" t="s">
        <v>157</v>
      </c>
      <c r="O830" t="s">
        <v>158</v>
      </c>
      <c r="P830" t="str">
        <f>VLOOKUP('intouch变量（离散）'!$A830,基本表格!$G:$Q,3,FALSE)</f>
        <v>DB1200,X601.5</v>
      </c>
      <c r="Q830" t="str">
        <f>VLOOKUP('intouch变量（离散）'!$A830,基本表格!$G:$Q,10,FALSE)</f>
        <v>Yes</v>
      </c>
      <c r="R830" t="str">
        <f t="shared" si="78"/>
        <v>DB1200,X601.5 2422+P5-M4 刨片机料仓2#出料螺旋B 电机控制 电机运行指示</v>
      </c>
      <c r="S830">
        <v>0</v>
      </c>
      <c r="T830">
        <v>0</v>
      </c>
    </row>
    <row r="831" spans="1:20">
      <c r="A831" t="s">
        <v>987</v>
      </c>
      <c r="B831" s="11" t="str">
        <f t="shared" si="77"/>
        <v>CHP2</v>
      </c>
      <c r="C831" s="11" t="str">
        <f>VLOOKUP('intouch变量（离散）'!$A831,基本表格!$G:$Q,2,FALSE)</f>
        <v>2422+P5-M4 刨片机料仓2#出料螺旋B 电机控制 断链报警</v>
      </c>
      <c r="D831" t="s">
        <v>154</v>
      </c>
      <c r="E831" t="str">
        <f t="shared" si="73"/>
        <v>No</v>
      </c>
      <c r="F831" t="str">
        <f t="shared" si="74"/>
        <v>0</v>
      </c>
      <c r="G831" t="s">
        <v>154</v>
      </c>
      <c r="H831" t="s">
        <v>155</v>
      </c>
      <c r="I831" t="str">
        <f t="shared" si="75"/>
        <v/>
      </c>
      <c r="J831" t="str">
        <f t="shared" si="76"/>
        <v/>
      </c>
      <c r="K831" t="str">
        <f>VLOOKUP('intouch变量（离散）'!$A831,基本表格!$G:$Q,9,FALSE)</f>
        <v>On</v>
      </c>
      <c r="L831">
        <v>1</v>
      </c>
      <c r="M831" t="s">
        <v>156</v>
      </c>
      <c r="N831" t="s">
        <v>157</v>
      </c>
      <c r="O831" t="s">
        <v>158</v>
      </c>
      <c r="P831" t="str">
        <f>VLOOKUP('intouch变量（离散）'!$A831,基本表格!$G:$Q,3,FALSE)</f>
        <v>DB1200,X601.6</v>
      </c>
      <c r="Q831" t="str">
        <f>VLOOKUP('intouch变量（离散）'!$A831,基本表格!$G:$Q,10,FALSE)</f>
        <v>Yes</v>
      </c>
      <c r="R831" t="str">
        <f t="shared" si="78"/>
        <v>DB1200,X601.6 2422+P5-M4 刨片机料仓2#出料螺旋B 电机控制 断链报警</v>
      </c>
      <c r="S831">
        <v>0</v>
      </c>
      <c r="T831">
        <v>0</v>
      </c>
    </row>
    <row r="832" spans="1:20">
      <c r="A832" t="s">
        <v>988</v>
      </c>
      <c r="B832" s="11" t="str">
        <f t="shared" si="77"/>
        <v>CHP2</v>
      </c>
      <c r="C832" s="11" t="str">
        <f>VLOOKUP('intouch变量（离散）'!$A832,基本表格!$G:$Q,2,FALSE)</f>
        <v>2422+P5-M4 刨片机料仓2#出料螺旋B 电机控制 断链检测</v>
      </c>
      <c r="D832" t="s">
        <v>154</v>
      </c>
      <c r="E832" t="str">
        <f t="shared" si="73"/>
        <v>No</v>
      </c>
      <c r="F832" t="str">
        <f t="shared" si="74"/>
        <v>0</v>
      </c>
      <c r="G832" t="s">
        <v>154</v>
      </c>
      <c r="H832" t="s">
        <v>155</v>
      </c>
      <c r="I832" t="str">
        <f t="shared" si="75"/>
        <v/>
      </c>
      <c r="J832" t="str">
        <f t="shared" si="76"/>
        <v/>
      </c>
      <c r="K832" t="str">
        <f>VLOOKUP('intouch变量（离散）'!$A832,基本表格!$G:$Q,9,FALSE)</f>
        <v>None</v>
      </c>
      <c r="L832">
        <v>1</v>
      </c>
      <c r="M832" t="s">
        <v>156</v>
      </c>
      <c r="N832" t="s">
        <v>157</v>
      </c>
      <c r="O832" t="s">
        <v>158</v>
      </c>
      <c r="P832" t="str">
        <f>VLOOKUP('intouch变量（离散）'!$A832,基本表格!$G:$Q,3,FALSE)</f>
        <v>DB1200,X601.7</v>
      </c>
      <c r="Q832" t="str">
        <f>VLOOKUP('intouch变量（离散）'!$A832,基本表格!$G:$Q,10,FALSE)</f>
        <v>Yes</v>
      </c>
      <c r="R832" t="str">
        <f t="shared" si="78"/>
        <v>DB1200,X601.7 2422+P5-M4 刨片机料仓2#出料螺旋B 电机控制 断链检测</v>
      </c>
      <c r="S832">
        <v>0</v>
      </c>
      <c r="T832">
        <v>0</v>
      </c>
    </row>
    <row r="833" spans="1:20">
      <c r="A833" t="s">
        <v>989</v>
      </c>
      <c r="B833" s="11" t="str">
        <f t="shared" si="77"/>
        <v>CHP2</v>
      </c>
      <c r="C833" s="11" t="str">
        <f>VLOOKUP('intouch变量（离散）'!$A833,基本表格!$G:$Q,2,FALSE)</f>
        <v>2422+P5-M4 刨片机料仓2#出料螺旋B 电机控制 复位</v>
      </c>
      <c r="D833" t="s">
        <v>154</v>
      </c>
      <c r="E833" t="str">
        <f t="shared" si="73"/>
        <v>No</v>
      </c>
      <c r="F833" t="str">
        <f t="shared" si="74"/>
        <v>0</v>
      </c>
      <c r="G833" t="s">
        <v>154</v>
      </c>
      <c r="H833" t="s">
        <v>155</v>
      </c>
      <c r="I833" t="str">
        <f t="shared" si="75"/>
        <v/>
      </c>
      <c r="J833" t="str">
        <f t="shared" si="76"/>
        <v/>
      </c>
      <c r="K833" t="str">
        <f>VLOOKUP('intouch变量（离散）'!$A833,基本表格!$G:$Q,9,FALSE)</f>
        <v>None</v>
      </c>
      <c r="L833">
        <v>1</v>
      </c>
      <c r="M833" t="s">
        <v>156</v>
      </c>
      <c r="N833" t="s">
        <v>157</v>
      </c>
      <c r="O833" t="s">
        <v>158</v>
      </c>
      <c r="P833" t="str">
        <f>VLOOKUP('intouch变量（离散）'!$A833,基本表格!$G:$Q,3,FALSE)</f>
        <v>DB1200,X602.0</v>
      </c>
      <c r="Q833" t="str">
        <f>VLOOKUP('intouch变量（离散）'!$A833,基本表格!$G:$Q,10,FALSE)</f>
        <v>No</v>
      </c>
      <c r="R833" t="str">
        <f t="shared" si="78"/>
        <v>DB1200,X602.0 2422+P5-M4 刨片机料仓2#出料螺旋B 电机控制 复位</v>
      </c>
      <c r="S833">
        <v>0</v>
      </c>
      <c r="T833">
        <v>0</v>
      </c>
    </row>
    <row r="834" spans="1:20">
      <c r="A834" t="s">
        <v>990</v>
      </c>
      <c r="B834" s="11" t="str">
        <f t="shared" si="77"/>
        <v>CHP2</v>
      </c>
      <c r="C834" s="11" t="str">
        <f>VLOOKUP('intouch变量（离散）'!$A834,基本表格!$G:$Q,2,FALSE)</f>
        <v>2422+P5-M4 刨片机料仓2#出料螺旋B 电机控制 断链保护使能</v>
      </c>
      <c r="D834" t="s">
        <v>154</v>
      </c>
      <c r="E834" t="str">
        <f t="shared" si="73"/>
        <v>Yes</v>
      </c>
      <c r="F834" t="str">
        <f t="shared" si="74"/>
        <v>900</v>
      </c>
      <c r="G834" t="s">
        <v>154</v>
      </c>
      <c r="H834" t="s">
        <v>155</v>
      </c>
      <c r="I834" t="str">
        <f t="shared" si="75"/>
        <v>禁用</v>
      </c>
      <c r="J834" t="str">
        <f t="shared" si="76"/>
        <v>启用</v>
      </c>
      <c r="K834" t="str">
        <f>VLOOKUP('intouch变量（离散）'!$A834,基本表格!$G:$Q,9,FALSE)</f>
        <v>None</v>
      </c>
      <c r="L834">
        <v>1</v>
      </c>
      <c r="M834" t="s">
        <v>156</v>
      </c>
      <c r="N834" t="s">
        <v>157</v>
      </c>
      <c r="O834" t="s">
        <v>158</v>
      </c>
      <c r="P834" t="str">
        <f>VLOOKUP('intouch变量（离散）'!$A834,基本表格!$G:$Q,3,FALSE)</f>
        <v>DB1200,X602.1</v>
      </c>
      <c r="Q834" t="str">
        <f>VLOOKUP('intouch变量（离散）'!$A834,基本表格!$G:$Q,10,FALSE)</f>
        <v>No</v>
      </c>
      <c r="R834" t="str">
        <f t="shared" si="78"/>
        <v>DB1200,X602.1 2422+P5-M4 刨片机料仓2#出料螺旋B 电机控制 断链保护使能</v>
      </c>
      <c r="S834">
        <v>0</v>
      </c>
      <c r="T834">
        <v>0</v>
      </c>
    </row>
    <row r="835" spans="1:20">
      <c r="A835" t="s">
        <v>991</v>
      </c>
      <c r="B835" s="11" t="str">
        <f t="shared" si="77"/>
        <v>CHP2</v>
      </c>
      <c r="C835" s="11" t="str">
        <f>VLOOKUP('intouch变量（离散）'!$A835,基本表格!$G:$Q,2,FALSE)</f>
        <v>2422+P5-M4 刨片机料仓2#出料螺旋B 电机控制 断链导致停机</v>
      </c>
      <c r="D835" t="s">
        <v>154</v>
      </c>
      <c r="E835" t="str">
        <f t="shared" ref="E835:E898" si="79">IF(RIGHT($A835,2)="EN","Yes","No")</f>
        <v>No</v>
      </c>
      <c r="F835" t="str">
        <f t="shared" ref="F835:F898" si="80">IF(RIGHT($A835,2)="EN","900","0")</f>
        <v>0</v>
      </c>
      <c r="G835" t="s">
        <v>154</v>
      </c>
      <c r="H835" t="s">
        <v>155</v>
      </c>
      <c r="I835" t="str">
        <f t="shared" ref="I835:I898" si="81">IF(RIGHT($A835,2)="EN","禁用","")</f>
        <v/>
      </c>
      <c r="J835" t="str">
        <f t="shared" ref="J835:J898" si="82">IF(RIGHT($A835,2)="EN","启用","")</f>
        <v/>
      </c>
      <c r="K835" t="str">
        <f>VLOOKUP('intouch变量（离散）'!$A835,基本表格!$G:$Q,9,FALSE)</f>
        <v>On</v>
      </c>
      <c r="L835">
        <v>1</v>
      </c>
      <c r="M835" t="s">
        <v>156</v>
      </c>
      <c r="N835" t="s">
        <v>157</v>
      </c>
      <c r="O835" t="s">
        <v>158</v>
      </c>
      <c r="P835" t="str">
        <f>VLOOKUP('intouch变量（离散）'!$A835,基本表格!$G:$Q,3,FALSE)</f>
        <v>DB1200,X602.2</v>
      </c>
      <c r="Q835" t="str">
        <f>VLOOKUP('intouch变量（离散）'!$A835,基本表格!$G:$Q,10,FALSE)</f>
        <v>Yes</v>
      </c>
      <c r="R835" t="str">
        <f t="shared" si="78"/>
        <v>DB1200,X602.2 2422+P5-M4 刨片机料仓2#出料螺旋B 电机控制 断链导致停机</v>
      </c>
      <c r="S835">
        <v>0</v>
      </c>
      <c r="T835">
        <v>0</v>
      </c>
    </row>
    <row r="836" spans="1:20">
      <c r="A836" t="s">
        <v>992</v>
      </c>
      <c r="B836" s="11" t="str">
        <f t="shared" si="77"/>
        <v>CHP2</v>
      </c>
      <c r="C836" s="11" t="str">
        <f>VLOOKUP('intouch变量（离散）'!$A836,基本表格!$G:$Q,2,FALSE)</f>
        <v>2422+P5-M4 刨片机料仓2#出料螺旋B 电机控制 电机(反转）</v>
      </c>
      <c r="D836" t="s">
        <v>154</v>
      </c>
      <c r="E836" t="str">
        <f t="shared" si="79"/>
        <v>No</v>
      </c>
      <c r="F836" t="str">
        <f t="shared" si="80"/>
        <v>0</v>
      </c>
      <c r="G836" t="s">
        <v>154</v>
      </c>
      <c r="H836" t="s">
        <v>155</v>
      </c>
      <c r="I836" t="str">
        <f t="shared" si="81"/>
        <v/>
      </c>
      <c r="J836" t="str">
        <f t="shared" si="82"/>
        <v/>
      </c>
      <c r="K836" t="str">
        <f>VLOOKUP('intouch变量（离散）'!$A836,基本表格!$G:$Q,9,FALSE)</f>
        <v>None</v>
      </c>
      <c r="L836">
        <v>1</v>
      </c>
      <c r="M836" t="s">
        <v>156</v>
      </c>
      <c r="N836" t="s">
        <v>157</v>
      </c>
      <c r="O836" t="s">
        <v>158</v>
      </c>
      <c r="P836" t="str">
        <f>VLOOKUP('intouch变量（离散）'!$A836,基本表格!$G:$Q,3,FALSE)</f>
        <v>DB1200,X602.3</v>
      </c>
      <c r="Q836" t="str">
        <f>VLOOKUP('intouch变量（离散）'!$A836,基本表格!$G:$Q,10,FALSE)</f>
        <v>Yes</v>
      </c>
      <c r="R836" t="str">
        <f t="shared" si="78"/>
        <v>DB1200,X602.3 2422+P5-M4 刨片机料仓2#出料螺旋B 电机控制 电机(反转）</v>
      </c>
      <c r="S836">
        <v>0</v>
      </c>
      <c r="T836">
        <v>0</v>
      </c>
    </row>
    <row r="837" spans="1:20">
      <c r="A837" t="s">
        <v>993</v>
      </c>
      <c r="B837" s="11" t="str">
        <f t="shared" ref="B837:B900" si="83">LEFT(A837,4)</f>
        <v>CHP2</v>
      </c>
      <c r="C837" s="11" t="str">
        <f>VLOOKUP('intouch变量（离散）'!$A837,基本表格!$G:$Q,2,FALSE)</f>
        <v>2422+P5-M4 刨片机料仓2#出料螺旋B 电机控制 本地</v>
      </c>
      <c r="D837" t="s">
        <v>154</v>
      </c>
      <c r="E837" t="str">
        <f t="shared" si="79"/>
        <v>No</v>
      </c>
      <c r="F837" t="str">
        <f t="shared" si="80"/>
        <v>0</v>
      </c>
      <c r="G837" t="s">
        <v>154</v>
      </c>
      <c r="H837" t="s">
        <v>155</v>
      </c>
      <c r="I837" t="str">
        <f t="shared" si="81"/>
        <v/>
      </c>
      <c r="J837" t="str">
        <f t="shared" si="82"/>
        <v/>
      </c>
      <c r="K837" t="str">
        <f>VLOOKUP('intouch变量（离散）'!$A837,基本表格!$G:$Q,9,FALSE)</f>
        <v>None</v>
      </c>
      <c r="L837">
        <v>1</v>
      </c>
      <c r="M837" t="s">
        <v>156</v>
      </c>
      <c r="N837" t="s">
        <v>157</v>
      </c>
      <c r="O837" t="s">
        <v>158</v>
      </c>
      <c r="P837" t="str">
        <f>VLOOKUP('intouch变量（离散）'!$A837,基本表格!$G:$Q,3,FALSE)</f>
        <v>DB1200,X602.4</v>
      </c>
      <c r="Q837" t="str">
        <f>VLOOKUP('intouch变量（离散）'!$A837,基本表格!$G:$Q,10,FALSE)</f>
        <v>Yes</v>
      </c>
      <c r="R837" t="str">
        <f t="shared" ref="R837:R900" si="84">P837&amp;" "&amp;C837</f>
        <v>DB1200,X602.4 2422+P5-M4 刨片机料仓2#出料螺旋B 电机控制 本地</v>
      </c>
      <c r="S837">
        <v>0</v>
      </c>
      <c r="T837">
        <v>0</v>
      </c>
    </row>
    <row r="838" spans="1:20">
      <c r="A838" t="s">
        <v>994</v>
      </c>
      <c r="B838" s="11" t="str">
        <f t="shared" si="83"/>
        <v>CHP2</v>
      </c>
      <c r="C838" s="11" t="str">
        <f>VLOOKUP('intouch变量（离散）'!$A838,基本表格!$G:$Q,2,FALSE)</f>
        <v>2422+P5-M4 刨片机料仓2#出料螺旋B 电机控制 远程</v>
      </c>
      <c r="D838" t="s">
        <v>154</v>
      </c>
      <c r="E838" t="str">
        <f t="shared" si="79"/>
        <v>No</v>
      </c>
      <c r="F838" t="str">
        <f t="shared" si="80"/>
        <v>0</v>
      </c>
      <c r="G838" t="s">
        <v>154</v>
      </c>
      <c r="H838" t="s">
        <v>155</v>
      </c>
      <c r="I838" t="str">
        <f t="shared" si="81"/>
        <v/>
      </c>
      <c r="J838" t="str">
        <f t="shared" si="82"/>
        <v/>
      </c>
      <c r="K838" t="str">
        <f>VLOOKUP('intouch变量（离散）'!$A838,基本表格!$G:$Q,9,FALSE)</f>
        <v>None</v>
      </c>
      <c r="L838">
        <v>1</v>
      </c>
      <c r="M838" t="s">
        <v>156</v>
      </c>
      <c r="N838" t="s">
        <v>157</v>
      </c>
      <c r="O838" t="s">
        <v>158</v>
      </c>
      <c r="P838" t="str">
        <f>VLOOKUP('intouch变量（离散）'!$A838,基本表格!$G:$Q,3,FALSE)</f>
        <v>DB1200,X602.5</v>
      </c>
      <c r="Q838" t="str">
        <f>VLOOKUP('intouch变量（离散）'!$A838,基本表格!$G:$Q,10,FALSE)</f>
        <v>Yes</v>
      </c>
      <c r="R838" t="str">
        <f t="shared" si="84"/>
        <v>DB1200,X602.5 2422+P5-M4 刨片机料仓2#出料螺旋B 电机控制 远程</v>
      </c>
      <c r="S838">
        <v>0</v>
      </c>
      <c r="T838">
        <v>0</v>
      </c>
    </row>
    <row r="839" spans="1:20">
      <c r="A839" t="s">
        <v>995</v>
      </c>
      <c r="B839" s="11" t="str">
        <f t="shared" si="83"/>
        <v>CHP2</v>
      </c>
      <c r="C839" s="11" t="str">
        <f>VLOOKUP('intouch变量（离散）'!$A839,基本表格!$G:$Q,2,FALSE)</f>
        <v>2422+P5-M4 刨片机料仓2#出料螺旋B 电机控制 堵料报警</v>
      </c>
      <c r="D839" t="s">
        <v>154</v>
      </c>
      <c r="E839" t="str">
        <f t="shared" si="79"/>
        <v>No</v>
      </c>
      <c r="F839" t="str">
        <f t="shared" si="80"/>
        <v>0</v>
      </c>
      <c r="G839" t="s">
        <v>154</v>
      </c>
      <c r="H839" t="s">
        <v>155</v>
      </c>
      <c r="I839" t="str">
        <f t="shared" si="81"/>
        <v/>
      </c>
      <c r="J839" t="str">
        <f t="shared" si="82"/>
        <v/>
      </c>
      <c r="K839" t="str">
        <f>VLOOKUP('intouch变量（离散）'!$A839,基本表格!$G:$Q,9,FALSE)</f>
        <v>On</v>
      </c>
      <c r="L839">
        <v>1</v>
      </c>
      <c r="M839" t="s">
        <v>156</v>
      </c>
      <c r="N839" t="s">
        <v>157</v>
      </c>
      <c r="O839" t="s">
        <v>158</v>
      </c>
      <c r="P839" t="str">
        <f>VLOOKUP('intouch变量（离散）'!$A839,基本表格!$G:$Q,3,FALSE)</f>
        <v>DB1200,X602.6</v>
      </c>
      <c r="Q839" t="str">
        <f>VLOOKUP('intouch变量（离散）'!$A839,基本表格!$G:$Q,10,FALSE)</f>
        <v>Yes</v>
      </c>
      <c r="R839" t="str">
        <f t="shared" si="84"/>
        <v>DB1200,X602.6 2422+P5-M4 刨片机料仓2#出料螺旋B 电机控制 堵料报警</v>
      </c>
      <c r="S839">
        <v>0</v>
      </c>
      <c r="T839">
        <v>0</v>
      </c>
    </row>
    <row r="840" spans="1:20">
      <c r="A840" t="s">
        <v>996</v>
      </c>
      <c r="B840" s="11" t="str">
        <f t="shared" si="83"/>
        <v>CHP2</v>
      </c>
      <c r="C840" s="11" t="str">
        <f>VLOOKUP('intouch变量（离散）'!$A840,基本表格!$G:$Q,2,FALSE)</f>
        <v>2422+P5-M4 刨片机料仓2#出料螺旋B 电机控制 堵料检测</v>
      </c>
      <c r="D840" t="s">
        <v>154</v>
      </c>
      <c r="E840" t="str">
        <f t="shared" si="79"/>
        <v>No</v>
      </c>
      <c r="F840" t="str">
        <f t="shared" si="80"/>
        <v>0</v>
      </c>
      <c r="G840" t="s">
        <v>154</v>
      </c>
      <c r="H840" t="s">
        <v>155</v>
      </c>
      <c r="I840" t="str">
        <f t="shared" si="81"/>
        <v/>
      </c>
      <c r="J840" t="str">
        <f t="shared" si="82"/>
        <v/>
      </c>
      <c r="K840" t="str">
        <f>VLOOKUP('intouch变量（离散）'!$A840,基本表格!$G:$Q,9,FALSE)</f>
        <v>None</v>
      </c>
      <c r="L840">
        <v>1</v>
      </c>
      <c r="M840" t="s">
        <v>156</v>
      </c>
      <c r="N840" t="s">
        <v>157</v>
      </c>
      <c r="O840" t="s">
        <v>158</v>
      </c>
      <c r="P840" t="str">
        <f>VLOOKUP('intouch变量（离散）'!$A840,基本表格!$G:$Q,3,FALSE)</f>
        <v>DB1200,X602.7</v>
      </c>
      <c r="Q840" t="str">
        <f>VLOOKUP('intouch变量（离散）'!$A840,基本表格!$G:$Q,10,FALSE)</f>
        <v>Yes</v>
      </c>
      <c r="R840" t="str">
        <f t="shared" si="84"/>
        <v>DB1200,X602.7 2422+P5-M4 刨片机料仓2#出料螺旋B 电机控制 堵料检测</v>
      </c>
      <c r="S840">
        <v>0</v>
      </c>
      <c r="T840">
        <v>0</v>
      </c>
    </row>
    <row r="841" spans="1:20">
      <c r="A841" t="s">
        <v>997</v>
      </c>
      <c r="B841" s="11" t="str">
        <f t="shared" si="83"/>
        <v>CHP2</v>
      </c>
      <c r="C841" s="11" t="str">
        <f>VLOOKUP('intouch变量（离散）'!$A841,基本表格!$G:$Q,2,FALSE)</f>
        <v>2422+P5-M4 刨片机料仓2#出料螺旋B 电机控制 堵料保护使能</v>
      </c>
      <c r="D841" t="s">
        <v>154</v>
      </c>
      <c r="E841" t="str">
        <f t="shared" si="79"/>
        <v>Yes</v>
      </c>
      <c r="F841" t="str">
        <f t="shared" si="80"/>
        <v>900</v>
      </c>
      <c r="G841" t="s">
        <v>154</v>
      </c>
      <c r="H841" t="s">
        <v>155</v>
      </c>
      <c r="I841" t="str">
        <f t="shared" si="81"/>
        <v>禁用</v>
      </c>
      <c r="J841" t="str">
        <f t="shared" si="82"/>
        <v>启用</v>
      </c>
      <c r="K841" t="str">
        <f>VLOOKUP('intouch变量（离散）'!$A841,基本表格!$G:$Q,9,FALSE)</f>
        <v>None</v>
      </c>
      <c r="L841">
        <v>1</v>
      </c>
      <c r="M841" t="s">
        <v>156</v>
      </c>
      <c r="N841" t="s">
        <v>157</v>
      </c>
      <c r="O841" t="s">
        <v>158</v>
      </c>
      <c r="P841" t="str">
        <f>VLOOKUP('intouch变量（离散）'!$A841,基本表格!$G:$Q,3,FALSE)</f>
        <v>DB1200,X603.0</v>
      </c>
      <c r="Q841" t="str">
        <f>VLOOKUP('intouch变量（离散）'!$A841,基本表格!$G:$Q,10,FALSE)</f>
        <v>No</v>
      </c>
      <c r="R841" t="str">
        <f t="shared" si="84"/>
        <v>DB1200,X603.0 2422+P5-M4 刨片机料仓2#出料螺旋B 电机控制 堵料保护使能</v>
      </c>
      <c r="S841">
        <v>0</v>
      </c>
      <c r="T841">
        <v>0</v>
      </c>
    </row>
    <row r="842" spans="1:20">
      <c r="A842" t="s">
        <v>998</v>
      </c>
      <c r="B842" s="11" t="str">
        <f t="shared" si="83"/>
        <v>CHP2</v>
      </c>
      <c r="C842" s="11" t="str">
        <f>VLOOKUP('intouch变量（离散）'!$A842,基本表格!$G:$Q,2,FALSE)</f>
        <v>2422+P5-M4 刨片机料仓2#出料螺旋B 电机控制 堵料导致停机</v>
      </c>
      <c r="D842" t="s">
        <v>154</v>
      </c>
      <c r="E842" t="str">
        <f t="shared" si="79"/>
        <v>No</v>
      </c>
      <c r="F842" t="str">
        <f t="shared" si="80"/>
        <v>0</v>
      </c>
      <c r="G842" t="s">
        <v>154</v>
      </c>
      <c r="H842" t="s">
        <v>155</v>
      </c>
      <c r="I842" t="str">
        <f t="shared" si="81"/>
        <v/>
      </c>
      <c r="J842" t="str">
        <f t="shared" si="82"/>
        <v/>
      </c>
      <c r="K842" t="str">
        <f>VLOOKUP('intouch变量（离散）'!$A842,基本表格!$G:$Q,9,FALSE)</f>
        <v>On</v>
      </c>
      <c r="L842">
        <v>1</v>
      </c>
      <c r="M842" t="s">
        <v>156</v>
      </c>
      <c r="N842" t="s">
        <v>157</v>
      </c>
      <c r="O842" t="s">
        <v>158</v>
      </c>
      <c r="P842" t="str">
        <f>VLOOKUP('intouch变量（离散）'!$A842,基本表格!$G:$Q,3,FALSE)</f>
        <v>DB1200,X603.1</v>
      </c>
      <c r="Q842" t="str">
        <f>VLOOKUP('intouch变量（离散）'!$A842,基本表格!$G:$Q,10,FALSE)</f>
        <v>Yes</v>
      </c>
      <c r="R842" t="str">
        <f t="shared" si="84"/>
        <v>DB1200,X603.1 2422+P5-M4 刨片机料仓2#出料螺旋B 电机控制 堵料导致停机</v>
      </c>
      <c r="S842">
        <v>0</v>
      </c>
      <c r="T842">
        <v>0</v>
      </c>
    </row>
    <row r="843" spans="1:20">
      <c r="A843" t="s">
        <v>999</v>
      </c>
      <c r="B843" s="11" t="str">
        <f t="shared" si="83"/>
        <v>CHP2</v>
      </c>
      <c r="C843" s="11" t="str">
        <f>VLOOKUP('intouch变量（离散）'!$A843,基本表格!$G:$Q,2,FALSE)</f>
        <v>2422+P5-M4 刨片机料仓2#出料螺旋B 电机控制 拉线开关</v>
      </c>
      <c r="D843" t="s">
        <v>154</v>
      </c>
      <c r="E843" t="str">
        <f t="shared" si="79"/>
        <v>No</v>
      </c>
      <c r="F843" t="str">
        <f t="shared" si="80"/>
        <v>0</v>
      </c>
      <c r="G843" t="s">
        <v>154</v>
      </c>
      <c r="H843" t="s">
        <v>155</v>
      </c>
      <c r="I843" t="str">
        <f t="shared" si="81"/>
        <v/>
      </c>
      <c r="J843" t="str">
        <f t="shared" si="82"/>
        <v/>
      </c>
      <c r="K843" t="str">
        <f>VLOOKUP('intouch变量（离散）'!$A843,基本表格!$G:$Q,9,FALSE)</f>
        <v>On</v>
      </c>
      <c r="L843">
        <v>1</v>
      </c>
      <c r="M843" t="s">
        <v>156</v>
      </c>
      <c r="N843" t="s">
        <v>157</v>
      </c>
      <c r="O843" t="s">
        <v>158</v>
      </c>
      <c r="P843" t="str">
        <f>VLOOKUP('intouch变量（离散）'!$A843,基本表格!$G:$Q,3,FALSE)</f>
        <v>DB1200,X608.0</v>
      </c>
      <c r="Q843" t="str">
        <f>VLOOKUP('intouch变量（离散）'!$A843,基本表格!$G:$Q,10,FALSE)</f>
        <v>Yes</v>
      </c>
      <c r="R843" t="str">
        <f t="shared" si="84"/>
        <v>DB1200,X608.0 2422+P5-M4 刨片机料仓2#出料螺旋B 电机控制 拉线开关</v>
      </c>
      <c r="S843">
        <v>0</v>
      </c>
      <c r="T843">
        <v>0</v>
      </c>
    </row>
    <row r="844" spans="1:20">
      <c r="A844" t="s">
        <v>1000</v>
      </c>
      <c r="B844" s="11" t="str">
        <f t="shared" si="83"/>
        <v>CHP2</v>
      </c>
      <c r="C844" s="11" t="str">
        <f>VLOOKUP('intouch变量（离散）'!$A844,基本表格!$G:$Q,2,FALSE)</f>
        <v>2422+P5-M4 刨片机料仓2#出料螺旋B 电机控制 左跑偏报警</v>
      </c>
      <c r="D844" t="s">
        <v>154</v>
      </c>
      <c r="E844" t="str">
        <f t="shared" si="79"/>
        <v>No</v>
      </c>
      <c r="F844" t="str">
        <f t="shared" si="80"/>
        <v>0</v>
      </c>
      <c r="G844" t="s">
        <v>154</v>
      </c>
      <c r="H844" t="s">
        <v>155</v>
      </c>
      <c r="I844" t="str">
        <f t="shared" si="81"/>
        <v/>
      </c>
      <c r="J844" t="str">
        <f t="shared" si="82"/>
        <v/>
      </c>
      <c r="K844" t="str">
        <f>VLOOKUP('intouch变量（离散）'!$A844,基本表格!$G:$Q,9,FALSE)</f>
        <v>On</v>
      </c>
      <c r="L844">
        <v>1</v>
      </c>
      <c r="M844" t="s">
        <v>156</v>
      </c>
      <c r="N844" t="s">
        <v>157</v>
      </c>
      <c r="O844" t="s">
        <v>158</v>
      </c>
      <c r="P844" t="str">
        <f>VLOOKUP('intouch变量（离散）'!$A844,基本表格!$G:$Q,3,FALSE)</f>
        <v>DB1200,X608.1</v>
      </c>
      <c r="Q844" t="str">
        <f>VLOOKUP('intouch变量（离散）'!$A844,基本表格!$G:$Q,10,FALSE)</f>
        <v>Yes</v>
      </c>
      <c r="R844" t="str">
        <f t="shared" si="84"/>
        <v>DB1200,X608.1 2422+P5-M4 刨片机料仓2#出料螺旋B 电机控制 左跑偏报警</v>
      </c>
      <c r="S844">
        <v>0</v>
      </c>
      <c r="T844">
        <v>0</v>
      </c>
    </row>
    <row r="845" spans="1:20">
      <c r="A845" t="s">
        <v>1001</v>
      </c>
      <c r="B845" s="11" t="str">
        <f t="shared" si="83"/>
        <v>CHP2</v>
      </c>
      <c r="C845" s="11" t="str">
        <f>VLOOKUP('intouch变量（离散）'!$A845,基本表格!$G:$Q,2,FALSE)</f>
        <v>2422+P5-M4 刨片机料仓2#出料螺旋B 电机控制 左跑偏1检测</v>
      </c>
      <c r="D845" t="s">
        <v>154</v>
      </c>
      <c r="E845" t="str">
        <f t="shared" si="79"/>
        <v>No</v>
      </c>
      <c r="F845" t="str">
        <f t="shared" si="80"/>
        <v>0</v>
      </c>
      <c r="G845" t="s">
        <v>154</v>
      </c>
      <c r="H845" t="s">
        <v>155</v>
      </c>
      <c r="I845" t="str">
        <f t="shared" si="81"/>
        <v/>
      </c>
      <c r="J845" t="str">
        <f t="shared" si="82"/>
        <v/>
      </c>
      <c r="K845" t="str">
        <f>VLOOKUP('intouch变量（离散）'!$A845,基本表格!$G:$Q,9,FALSE)</f>
        <v>None</v>
      </c>
      <c r="L845">
        <v>1</v>
      </c>
      <c r="M845" t="s">
        <v>156</v>
      </c>
      <c r="N845" t="s">
        <v>157</v>
      </c>
      <c r="O845" t="s">
        <v>158</v>
      </c>
      <c r="P845" t="str">
        <f>VLOOKUP('intouch变量（离散）'!$A845,基本表格!$G:$Q,3,FALSE)</f>
        <v>DB1200,X608.2</v>
      </c>
      <c r="Q845" t="str">
        <f>VLOOKUP('intouch变量（离散）'!$A845,基本表格!$G:$Q,10,FALSE)</f>
        <v>Yes</v>
      </c>
      <c r="R845" t="str">
        <f t="shared" si="84"/>
        <v>DB1200,X608.2 2422+P5-M4 刨片机料仓2#出料螺旋B 电机控制 左跑偏1检测</v>
      </c>
      <c r="S845">
        <v>0</v>
      </c>
      <c r="T845">
        <v>0</v>
      </c>
    </row>
    <row r="846" spans="1:20">
      <c r="A846" t="s">
        <v>1002</v>
      </c>
      <c r="B846" s="11" t="str">
        <f t="shared" si="83"/>
        <v>CHP2</v>
      </c>
      <c r="C846" s="11" t="str">
        <f>VLOOKUP('intouch变量（离散）'!$A846,基本表格!$G:$Q,2,FALSE)</f>
        <v>2422+P5-M4 刨片机料仓2#出料螺旋B 电机控制 左跑偏保护使能</v>
      </c>
      <c r="D846" t="s">
        <v>154</v>
      </c>
      <c r="E846" t="str">
        <f t="shared" si="79"/>
        <v>Yes</v>
      </c>
      <c r="F846" t="str">
        <f t="shared" si="80"/>
        <v>900</v>
      </c>
      <c r="G846" t="s">
        <v>154</v>
      </c>
      <c r="H846" t="s">
        <v>155</v>
      </c>
      <c r="I846" t="str">
        <f t="shared" si="81"/>
        <v>禁用</v>
      </c>
      <c r="J846" t="str">
        <f t="shared" si="82"/>
        <v>启用</v>
      </c>
      <c r="K846" t="str">
        <f>VLOOKUP('intouch变量（离散）'!$A846,基本表格!$G:$Q,9,FALSE)</f>
        <v>None</v>
      </c>
      <c r="L846">
        <v>1</v>
      </c>
      <c r="M846" t="s">
        <v>156</v>
      </c>
      <c r="N846" t="s">
        <v>157</v>
      </c>
      <c r="O846" t="s">
        <v>158</v>
      </c>
      <c r="P846" t="str">
        <f>VLOOKUP('intouch变量（离散）'!$A846,基本表格!$G:$Q,3,FALSE)</f>
        <v>DB1200,X608.3</v>
      </c>
      <c r="Q846" t="str">
        <f>VLOOKUP('intouch变量（离散）'!$A846,基本表格!$G:$Q,10,FALSE)</f>
        <v>No</v>
      </c>
      <c r="R846" t="str">
        <f t="shared" si="84"/>
        <v>DB1200,X608.3 2422+P5-M4 刨片机料仓2#出料螺旋B 电机控制 左跑偏保护使能</v>
      </c>
      <c r="S846">
        <v>0</v>
      </c>
      <c r="T846">
        <v>0</v>
      </c>
    </row>
    <row r="847" spans="1:20">
      <c r="A847" t="s">
        <v>1003</v>
      </c>
      <c r="B847" s="11" t="str">
        <f t="shared" si="83"/>
        <v>CHP2</v>
      </c>
      <c r="C847" s="11" t="str">
        <f>VLOOKUP('intouch变量（离散）'!$A847,基本表格!$G:$Q,2,FALSE)</f>
        <v>2422+P5-M4 刨片机料仓2#出料螺旋B 电机控制 左跑偏导致停机</v>
      </c>
      <c r="D847" t="s">
        <v>154</v>
      </c>
      <c r="E847" t="str">
        <f t="shared" si="79"/>
        <v>No</v>
      </c>
      <c r="F847" t="str">
        <f t="shared" si="80"/>
        <v>0</v>
      </c>
      <c r="G847" t="s">
        <v>154</v>
      </c>
      <c r="H847" t="s">
        <v>155</v>
      </c>
      <c r="I847" t="str">
        <f t="shared" si="81"/>
        <v/>
      </c>
      <c r="J847" t="str">
        <f t="shared" si="82"/>
        <v/>
      </c>
      <c r="K847" t="str">
        <f>VLOOKUP('intouch变量（离散）'!$A847,基本表格!$G:$Q,9,FALSE)</f>
        <v>On</v>
      </c>
      <c r="L847">
        <v>1</v>
      </c>
      <c r="M847" t="s">
        <v>156</v>
      </c>
      <c r="N847" t="s">
        <v>157</v>
      </c>
      <c r="O847" t="s">
        <v>158</v>
      </c>
      <c r="P847" t="str">
        <f>VLOOKUP('intouch变量（离散）'!$A847,基本表格!$G:$Q,3,FALSE)</f>
        <v>DB1200,X608.4</v>
      </c>
      <c r="Q847" t="str">
        <f>VLOOKUP('intouch变量（离散）'!$A847,基本表格!$G:$Q,10,FALSE)</f>
        <v>Yes</v>
      </c>
      <c r="R847" t="str">
        <f t="shared" si="84"/>
        <v>DB1200,X608.4 2422+P5-M4 刨片机料仓2#出料螺旋B 电机控制 左跑偏导致停机</v>
      </c>
      <c r="S847">
        <v>0</v>
      </c>
      <c r="T847">
        <v>0</v>
      </c>
    </row>
    <row r="848" spans="1:20">
      <c r="A848" t="s">
        <v>1004</v>
      </c>
      <c r="B848" s="11" t="str">
        <f t="shared" si="83"/>
        <v>CHP2</v>
      </c>
      <c r="C848" s="11" t="str">
        <f>VLOOKUP('intouch变量（离散）'!$A848,基本表格!$G:$Q,2,FALSE)</f>
        <v>2422+P5-M4 刨片机料仓2#出料螺旋B 电机控制 右 跑偏报警</v>
      </c>
      <c r="D848" t="s">
        <v>154</v>
      </c>
      <c r="E848" t="str">
        <f t="shared" si="79"/>
        <v>No</v>
      </c>
      <c r="F848" t="str">
        <f t="shared" si="80"/>
        <v>0</v>
      </c>
      <c r="G848" t="s">
        <v>154</v>
      </c>
      <c r="H848" t="s">
        <v>155</v>
      </c>
      <c r="I848" t="str">
        <f t="shared" si="81"/>
        <v/>
      </c>
      <c r="J848" t="str">
        <f t="shared" si="82"/>
        <v/>
      </c>
      <c r="K848" t="str">
        <f>VLOOKUP('intouch变量（离散）'!$A848,基本表格!$G:$Q,9,FALSE)</f>
        <v>On</v>
      </c>
      <c r="L848">
        <v>1</v>
      </c>
      <c r="M848" t="s">
        <v>156</v>
      </c>
      <c r="N848" t="s">
        <v>157</v>
      </c>
      <c r="O848" t="s">
        <v>158</v>
      </c>
      <c r="P848" t="str">
        <f>VLOOKUP('intouch变量（离散）'!$A848,基本表格!$G:$Q,3,FALSE)</f>
        <v>DB1200,X612.0</v>
      </c>
      <c r="Q848" t="str">
        <f>VLOOKUP('intouch变量（离散）'!$A848,基本表格!$G:$Q,10,FALSE)</f>
        <v>Yes</v>
      </c>
      <c r="R848" t="str">
        <f t="shared" si="84"/>
        <v>DB1200,X612.0 2422+P5-M4 刨片机料仓2#出料螺旋B 电机控制 右 跑偏报警</v>
      </c>
      <c r="S848">
        <v>0</v>
      </c>
      <c r="T848">
        <v>0</v>
      </c>
    </row>
    <row r="849" spans="1:20">
      <c r="A849" t="s">
        <v>1005</v>
      </c>
      <c r="B849" s="11" t="str">
        <f t="shared" si="83"/>
        <v>CHP2</v>
      </c>
      <c r="C849" s="11" t="str">
        <f>VLOOKUP('intouch变量（离散）'!$A849,基本表格!$G:$Q,2,FALSE)</f>
        <v>2422+P5-M4 刨片机料仓2#出料螺旋B 电机控制 右跑偏1检测</v>
      </c>
      <c r="D849" t="s">
        <v>154</v>
      </c>
      <c r="E849" t="str">
        <f t="shared" si="79"/>
        <v>No</v>
      </c>
      <c r="F849" t="str">
        <f t="shared" si="80"/>
        <v>0</v>
      </c>
      <c r="G849" t="s">
        <v>154</v>
      </c>
      <c r="H849" t="s">
        <v>155</v>
      </c>
      <c r="I849" t="str">
        <f t="shared" si="81"/>
        <v/>
      </c>
      <c r="J849" t="str">
        <f t="shared" si="82"/>
        <v/>
      </c>
      <c r="K849" t="str">
        <f>VLOOKUP('intouch变量（离散）'!$A849,基本表格!$G:$Q,9,FALSE)</f>
        <v>None</v>
      </c>
      <c r="L849">
        <v>1</v>
      </c>
      <c r="M849" t="s">
        <v>156</v>
      </c>
      <c r="N849" t="s">
        <v>157</v>
      </c>
      <c r="O849" t="s">
        <v>158</v>
      </c>
      <c r="P849" t="str">
        <f>VLOOKUP('intouch变量（离散）'!$A849,基本表格!$G:$Q,3,FALSE)</f>
        <v>DB1200,X612.1</v>
      </c>
      <c r="Q849" t="str">
        <f>VLOOKUP('intouch变量（离散）'!$A849,基本表格!$G:$Q,10,FALSE)</f>
        <v>Yes</v>
      </c>
      <c r="R849" t="str">
        <f t="shared" si="84"/>
        <v>DB1200,X612.1 2422+P5-M4 刨片机料仓2#出料螺旋B 电机控制 右跑偏1检测</v>
      </c>
      <c r="S849">
        <v>0</v>
      </c>
      <c r="T849">
        <v>0</v>
      </c>
    </row>
    <row r="850" spans="1:20">
      <c r="A850" t="s">
        <v>1006</v>
      </c>
      <c r="B850" s="11" t="str">
        <f t="shared" si="83"/>
        <v>CHP2</v>
      </c>
      <c r="C850" s="11" t="str">
        <f>VLOOKUP('intouch变量（离散）'!$A850,基本表格!$G:$Q,2,FALSE)</f>
        <v>2422+P5-M4 刨片机料仓2#出料螺旋B 电机控制 右跑偏保护使能</v>
      </c>
      <c r="D850" t="s">
        <v>154</v>
      </c>
      <c r="E850" t="str">
        <f t="shared" si="79"/>
        <v>Yes</v>
      </c>
      <c r="F850" t="str">
        <f t="shared" si="80"/>
        <v>900</v>
      </c>
      <c r="G850" t="s">
        <v>154</v>
      </c>
      <c r="H850" t="s">
        <v>155</v>
      </c>
      <c r="I850" t="str">
        <f t="shared" si="81"/>
        <v>禁用</v>
      </c>
      <c r="J850" t="str">
        <f t="shared" si="82"/>
        <v>启用</v>
      </c>
      <c r="K850" t="str">
        <f>VLOOKUP('intouch变量（离散）'!$A850,基本表格!$G:$Q,9,FALSE)</f>
        <v>None</v>
      </c>
      <c r="L850">
        <v>1</v>
      </c>
      <c r="M850" t="s">
        <v>156</v>
      </c>
      <c r="N850" t="s">
        <v>157</v>
      </c>
      <c r="O850" t="s">
        <v>158</v>
      </c>
      <c r="P850" t="str">
        <f>VLOOKUP('intouch变量（离散）'!$A850,基本表格!$G:$Q,3,FALSE)</f>
        <v>DB1200,X612.2</v>
      </c>
      <c r="Q850" t="str">
        <f>VLOOKUP('intouch变量（离散）'!$A850,基本表格!$G:$Q,10,FALSE)</f>
        <v>No</v>
      </c>
      <c r="R850" t="str">
        <f t="shared" si="84"/>
        <v>DB1200,X612.2 2422+P5-M4 刨片机料仓2#出料螺旋B 电机控制 右跑偏保护使能</v>
      </c>
      <c r="S850">
        <v>0</v>
      </c>
      <c r="T850">
        <v>0</v>
      </c>
    </row>
    <row r="851" spans="1:20">
      <c r="A851" t="s">
        <v>1007</v>
      </c>
      <c r="B851" s="11" t="str">
        <f t="shared" si="83"/>
        <v>CHP2</v>
      </c>
      <c r="C851" s="11" t="str">
        <f>VLOOKUP('intouch变量（离散）'!$A851,基本表格!$G:$Q,2,FALSE)</f>
        <v>2422+P5-M4 刨片机料仓2#出料螺旋B 电机控制 右跑偏导致停机</v>
      </c>
      <c r="D851" t="s">
        <v>154</v>
      </c>
      <c r="E851" t="str">
        <f t="shared" si="79"/>
        <v>No</v>
      </c>
      <c r="F851" t="str">
        <f t="shared" si="80"/>
        <v>0</v>
      </c>
      <c r="G851" t="s">
        <v>154</v>
      </c>
      <c r="H851" t="s">
        <v>155</v>
      </c>
      <c r="I851" t="str">
        <f t="shared" si="81"/>
        <v/>
      </c>
      <c r="J851" t="str">
        <f t="shared" si="82"/>
        <v/>
      </c>
      <c r="K851" t="str">
        <f>VLOOKUP('intouch变量（离散）'!$A851,基本表格!$G:$Q,9,FALSE)</f>
        <v>On</v>
      </c>
      <c r="L851">
        <v>1</v>
      </c>
      <c r="M851" t="s">
        <v>156</v>
      </c>
      <c r="N851" t="s">
        <v>157</v>
      </c>
      <c r="O851" t="s">
        <v>158</v>
      </c>
      <c r="P851" t="str">
        <f>VLOOKUP('intouch变量（离散）'!$A851,基本表格!$G:$Q,3,FALSE)</f>
        <v>DB1200,X612.3</v>
      </c>
      <c r="Q851" t="str">
        <f>VLOOKUP('intouch变量（离散）'!$A851,基本表格!$G:$Q,10,FALSE)</f>
        <v>Yes</v>
      </c>
      <c r="R851" t="str">
        <f t="shared" si="84"/>
        <v>DB1200,X612.3 2422+P5-M4 刨片机料仓2#出料螺旋B 电机控制 右跑偏导致停机</v>
      </c>
      <c r="S851">
        <v>0</v>
      </c>
      <c r="T851">
        <v>0</v>
      </c>
    </row>
    <row r="852" spans="1:20">
      <c r="A852" t="s">
        <v>1008</v>
      </c>
      <c r="B852" s="11" t="str">
        <f t="shared" si="83"/>
        <v>CHP2</v>
      </c>
      <c r="C852" s="11" t="str">
        <f>VLOOKUP('intouch变量（离散）'!$A852,基本表格!$G:$Q,2,FALSE)</f>
        <v>2422+P5-M4 刨片机料仓2#出料螺旋B 电机控制 三角型</v>
      </c>
      <c r="D852" t="s">
        <v>154</v>
      </c>
      <c r="E852" t="str">
        <f t="shared" si="79"/>
        <v>No</v>
      </c>
      <c r="F852" t="str">
        <f t="shared" si="80"/>
        <v>0</v>
      </c>
      <c r="G852" t="s">
        <v>154</v>
      </c>
      <c r="H852" t="s">
        <v>155</v>
      </c>
      <c r="I852" t="str">
        <f t="shared" si="81"/>
        <v/>
      </c>
      <c r="J852" t="str">
        <f t="shared" si="82"/>
        <v/>
      </c>
      <c r="K852" t="str">
        <f>VLOOKUP('intouch变量（离散）'!$A852,基本表格!$G:$Q,9,FALSE)</f>
        <v>None</v>
      </c>
      <c r="L852">
        <v>1</v>
      </c>
      <c r="M852" t="s">
        <v>156</v>
      </c>
      <c r="N852" t="s">
        <v>157</v>
      </c>
      <c r="O852" t="s">
        <v>158</v>
      </c>
      <c r="P852" t="str">
        <f>VLOOKUP('intouch变量（离散）'!$A852,基本表格!$G:$Q,3,FALSE)</f>
        <v>DB1200,X616.0</v>
      </c>
      <c r="Q852" t="str">
        <f>VLOOKUP('intouch变量（离散）'!$A852,基本表格!$G:$Q,10,FALSE)</f>
        <v>Yes</v>
      </c>
      <c r="R852" t="str">
        <f t="shared" si="84"/>
        <v>DB1200,X616.0 2422+P5-M4 刨片机料仓2#出料螺旋B 电机控制 三角型</v>
      </c>
      <c r="S852">
        <v>0</v>
      </c>
      <c r="T852">
        <v>0</v>
      </c>
    </row>
    <row r="853" spans="1:20">
      <c r="A853" t="s">
        <v>1009</v>
      </c>
      <c r="B853" s="11" t="str">
        <f t="shared" si="83"/>
        <v>CHP2</v>
      </c>
      <c r="C853" s="11" t="str">
        <f>VLOOKUP('intouch变量（离散）'!$A853,基本表格!$G:$Q,2,FALSE)</f>
        <v>2422+P5-M4 刨片机料仓2#出料螺旋B 电机控制 星型</v>
      </c>
      <c r="D853" t="s">
        <v>154</v>
      </c>
      <c r="E853" t="str">
        <f t="shared" si="79"/>
        <v>No</v>
      </c>
      <c r="F853" t="str">
        <f t="shared" si="80"/>
        <v>0</v>
      </c>
      <c r="G853" t="s">
        <v>154</v>
      </c>
      <c r="H853" t="s">
        <v>155</v>
      </c>
      <c r="I853" t="str">
        <f t="shared" si="81"/>
        <v/>
      </c>
      <c r="J853" t="str">
        <f t="shared" si="82"/>
        <v/>
      </c>
      <c r="K853" t="str">
        <f>VLOOKUP('intouch变量（离散）'!$A853,基本表格!$G:$Q,9,FALSE)</f>
        <v>None</v>
      </c>
      <c r="L853">
        <v>1</v>
      </c>
      <c r="M853" t="s">
        <v>156</v>
      </c>
      <c r="N853" t="s">
        <v>157</v>
      </c>
      <c r="O853" t="s">
        <v>158</v>
      </c>
      <c r="P853" t="str">
        <f>VLOOKUP('intouch变量（离散）'!$A853,基本表格!$G:$Q,3,FALSE)</f>
        <v>DB1200,X616.1</v>
      </c>
      <c r="Q853" t="str">
        <f>VLOOKUP('intouch变量（离散）'!$A853,基本表格!$G:$Q,10,FALSE)</f>
        <v>Yes</v>
      </c>
      <c r="R853" t="str">
        <f t="shared" si="84"/>
        <v>DB1200,X616.1 2422+P5-M4 刨片机料仓2#出料螺旋B 电机控制 星型</v>
      </c>
      <c r="S853">
        <v>0</v>
      </c>
      <c r="T853">
        <v>0</v>
      </c>
    </row>
    <row r="854" spans="1:20">
      <c r="A854" t="s">
        <v>1010</v>
      </c>
      <c r="B854" s="11" t="str">
        <f t="shared" si="83"/>
        <v>CHP2</v>
      </c>
      <c r="C854" s="11" t="str">
        <f>VLOOKUP('intouch变量（离散）'!$A854,基本表格!$G:$Q,2,FALSE)</f>
        <v>2422+P5-M4 刨片机料仓2#出料螺旋B 电机控制 维修开关</v>
      </c>
      <c r="D854" t="s">
        <v>154</v>
      </c>
      <c r="E854" t="str">
        <f t="shared" si="79"/>
        <v>No</v>
      </c>
      <c r="F854" t="str">
        <f t="shared" si="80"/>
        <v>0</v>
      </c>
      <c r="G854" t="s">
        <v>154</v>
      </c>
      <c r="H854" t="s">
        <v>155</v>
      </c>
      <c r="I854" t="str">
        <f t="shared" si="81"/>
        <v/>
      </c>
      <c r="J854" t="str">
        <f t="shared" si="82"/>
        <v/>
      </c>
      <c r="K854" t="str">
        <f>VLOOKUP('intouch变量（离散）'!$A854,基本表格!$G:$Q,9,FALSE)</f>
        <v>On</v>
      </c>
      <c r="L854">
        <v>1</v>
      </c>
      <c r="M854" t="s">
        <v>156</v>
      </c>
      <c r="N854" t="s">
        <v>157</v>
      </c>
      <c r="O854" t="s">
        <v>158</v>
      </c>
      <c r="P854" t="str">
        <f>VLOOKUP('intouch变量（离散）'!$A854,基本表格!$G:$Q,3,FALSE)</f>
        <v>DB1200,X616.2</v>
      </c>
      <c r="Q854" t="str">
        <f>VLOOKUP('intouch变量（离散）'!$A854,基本表格!$G:$Q,10,FALSE)</f>
        <v>Yes</v>
      </c>
      <c r="R854" t="str">
        <f t="shared" si="84"/>
        <v>DB1200,X616.2 2422+P5-M4 刨片机料仓2#出料螺旋B 电机控制 维修开关</v>
      </c>
      <c r="S854">
        <v>0</v>
      </c>
      <c r="T854">
        <v>0</v>
      </c>
    </row>
    <row r="855" spans="1:20">
      <c r="A855" t="s">
        <v>1011</v>
      </c>
      <c r="B855" s="11" t="str">
        <f t="shared" si="83"/>
        <v>CHP2</v>
      </c>
      <c r="C855" s="11" t="str">
        <f>VLOOKUP('intouch变量（离散）'!$A855,基本表格!$G:$Q,2,FALSE)</f>
        <v>2422+P5-M4 刨片机料仓2#出料螺旋B 电机控制 左跑偏2检测</v>
      </c>
      <c r="D855" t="s">
        <v>154</v>
      </c>
      <c r="E855" t="str">
        <f t="shared" si="79"/>
        <v>No</v>
      </c>
      <c r="F855" t="str">
        <f t="shared" si="80"/>
        <v>0</v>
      </c>
      <c r="G855" t="s">
        <v>154</v>
      </c>
      <c r="H855" t="s">
        <v>155</v>
      </c>
      <c r="I855" t="str">
        <f t="shared" si="81"/>
        <v/>
      </c>
      <c r="J855" t="str">
        <f t="shared" si="82"/>
        <v/>
      </c>
      <c r="K855" t="str">
        <f>VLOOKUP('intouch变量（离散）'!$A855,基本表格!$G:$Q,9,FALSE)</f>
        <v>None</v>
      </c>
      <c r="L855">
        <v>1</v>
      </c>
      <c r="M855" t="s">
        <v>156</v>
      </c>
      <c r="N855" t="s">
        <v>157</v>
      </c>
      <c r="O855" t="s">
        <v>158</v>
      </c>
      <c r="P855" t="str">
        <f>VLOOKUP('intouch变量（离散）'!$A855,基本表格!$G:$Q,3,FALSE)</f>
        <v>DB1200,X616.3</v>
      </c>
      <c r="Q855" t="str">
        <f>VLOOKUP('intouch变量（离散）'!$A855,基本表格!$G:$Q,10,FALSE)</f>
        <v>Yes</v>
      </c>
      <c r="R855" t="str">
        <f t="shared" si="84"/>
        <v>DB1200,X616.3 2422+P5-M4 刨片机料仓2#出料螺旋B 电机控制 左跑偏2检测</v>
      </c>
      <c r="S855">
        <v>0</v>
      </c>
      <c r="T855">
        <v>0</v>
      </c>
    </row>
    <row r="856" spans="1:20">
      <c r="A856" t="s">
        <v>1012</v>
      </c>
      <c r="B856" s="11" t="str">
        <f t="shared" si="83"/>
        <v>CHP2</v>
      </c>
      <c r="C856" s="11" t="str">
        <f>VLOOKUP('intouch变量（离散）'!$A856,基本表格!$G:$Q,2,FALSE)</f>
        <v>2422+P5-M4 刨片机料仓2#出料螺旋B 电机控制 右跑偏2检测</v>
      </c>
      <c r="D856" t="s">
        <v>154</v>
      </c>
      <c r="E856" t="str">
        <f t="shared" si="79"/>
        <v>No</v>
      </c>
      <c r="F856" t="str">
        <f t="shared" si="80"/>
        <v>0</v>
      </c>
      <c r="G856" t="s">
        <v>154</v>
      </c>
      <c r="H856" t="s">
        <v>155</v>
      </c>
      <c r="I856" t="str">
        <f t="shared" si="81"/>
        <v/>
      </c>
      <c r="J856" t="str">
        <f t="shared" si="82"/>
        <v/>
      </c>
      <c r="K856" t="str">
        <f>VLOOKUP('intouch变量（离散）'!$A856,基本表格!$G:$Q,9,FALSE)</f>
        <v>None</v>
      </c>
      <c r="L856">
        <v>1</v>
      </c>
      <c r="M856" t="s">
        <v>156</v>
      </c>
      <c r="N856" t="s">
        <v>157</v>
      </c>
      <c r="O856" t="s">
        <v>158</v>
      </c>
      <c r="P856" t="str">
        <f>VLOOKUP('intouch变量（离散）'!$A856,基本表格!$G:$Q,3,FALSE)</f>
        <v>DB1200,X616.4</v>
      </c>
      <c r="Q856" t="str">
        <f>VLOOKUP('intouch变量（离散）'!$A856,基本表格!$G:$Q,10,FALSE)</f>
        <v>Yes</v>
      </c>
      <c r="R856" t="str">
        <f t="shared" si="84"/>
        <v>DB1200,X616.4 2422+P5-M4 刨片机料仓2#出料螺旋B 电机控制 右跑偏2检测</v>
      </c>
      <c r="S856">
        <v>0</v>
      </c>
      <c r="T856">
        <v>0</v>
      </c>
    </row>
    <row r="857" spans="1:20">
      <c r="A857" t="s">
        <v>1013</v>
      </c>
      <c r="B857" s="11" t="str">
        <f t="shared" si="83"/>
        <v>CHP2</v>
      </c>
      <c r="C857" s="11" t="str">
        <f>VLOOKUP('intouch变量（离散）'!$A857,基本表格!$G:$Q,2,FALSE)</f>
        <v>2422+P5-M4 刨片机料仓2#出料螺旋B 给定频率 上限保护使能</v>
      </c>
      <c r="D857" t="s">
        <v>154</v>
      </c>
      <c r="E857" t="str">
        <f t="shared" si="79"/>
        <v>Yes</v>
      </c>
      <c r="F857" t="str">
        <f t="shared" si="80"/>
        <v>900</v>
      </c>
      <c r="G857" t="s">
        <v>154</v>
      </c>
      <c r="H857" t="s">
        <v>155</v>
      </c>
      <c r="I857" t="str">
        <f t="shared" si="81"/>
        <v>禁用</v>
      </c>
      <c r="J857" t="str">
        <f t="shared" si="82"/>
        <v>启用</v>
      </c>
      <c r="K857" t="str">
        <f>VLOOKUP('intouch变量（离散）'!$A857,基本表格!$G:$Q,9,FALSE)</f>
        <v>None</v>
      </c>
      <c r="L857">
        <v>1</v>
      </c>
      <c r="M857" t="s">
        <v>156</v>
      </c>
      <c r="N857" t="s">
        <v>157</v>
      </c>
      <c r="O857" t="s">
        <v>158</v>
      </c>
      <c r="P857" t="str">
        <f>VLOOKUP('intouch变量（离散）'!$A857,基本表格!$G:$Q,3,FALSE)</f>
        <v>DB1200,X650.3</v>
      </c>
      <c r="Q857" t="str">
        <f>VLOOKUP('intouch变量（离散）'!$A857,基本表格!$G:$Q,10,FALSE)</f>
        <v>No</v>
      </c>
      <c r="R857" t="str">
        <f t="shared" si="84"/>
        <v>DB1200,X650.3 2422+P5-M4 刨片机料仓2#出料螺旋B 给定频率 上限保护使能</v>
      </c>
      <c r="S857">
        <v>0</v>
      </c>
      <c r="T857">
        <v>0</v>
      </c>
    </row>
    <row r="858" spans="1:20">
      <c r="A858" t="s">
        <v>1014</v>
      </c>
      <c r="B858" s="11" t="str">
        <f t="shared" si="83"/>
        <v>CHP2</v>
      </c>
      <c r="C858" s="11" t="str">
        <f>VLOOKUP('intouch变量（离散）'!$A858,基本表格!$G:$Q,2,FALSE)</f>
        <v>2422+P5-M4 刨片机料仓2#出料螺旋B 给定频率 下限保护使能</v>
      </c>
      <c r="D858" t="s">
        <v>154</v>
      </c>
      <c r="E858" t="str">
        <f t="shared" si="79"/>
        <v>Yes</v>
      </c>
      <c r="F858" t="str">
        <f t="shared" si="80"/>
        <v>900</v>
      </c>
      <c r="G858" t="s">
        <v>154</v>
      </c>
      <c r="H858" t="s">
        <v>155</v>
      </c>
      <c r="I858" t="str">
        <f t="shared" si="81"/>
        <v>禁用</v>
      </c>
      <c r="J858" t="str">
        <f t="shared" si="82"/>
        <v>启用</v>
      </c>
      <c r="K858" t="str">
        <f>VLOOKUP('intouch变量（离散）'!$A858,基本表格!$G:$Q,9,FALSE)</f>
        <v>None</v>
      </c>
      <c r="L858">
        <v>1</v>
      </c>
      <c r="M858" t="s">
        <v>156</v>
      </c>
      <c r="N858" t="s">
        <v>157</v>
      </c>
      <c r="O858" t="s">
        <v>158</v>
      </c>
      <c r="P858" t="str">
        <f>VLOOKUP('intouch变量（离散）'!$A858,基本表格!$G:$Q,3,FALSE)</f>
        <v>DB1200,X650.4</v>
      </c>
      <c r="Q858" t="str">
        <f>VLOOKUP('intouch变量（离散）'!$A858,基本表格!$G:$Q,10,FALSE)</f>
        <v>No</v>
      </c>
      <c r="R858" t="str">
        <f t="shared" si="84"/>
        <v>DB1200,X650.4 2422+P5-M4 刨片机料仓2#出料螺旋B 给定频率 下限保护使能</v>
      </c>
      <c r="S858">
        <v>0</v>
      </c>
      <c r="T858">
        <v>0</v>
      </c>
    </row>
    <row r="859" spans="1:20">
      <c r="A859" t="s">
        <v>1015</v>
      </c>
      <c r="B859" s="11" t="str">
        <f t="shared" si="83"/>
        <v>CHP2</v>
      </c>
      <c r="C859" s="11" t="str">
        <f>VLOOKUP('intouch变量（离散）'!$A859,基本表格!$G:$Q,2,FALSE)</f>
        <v>2422+P5-M4 刨片机料仓2#出料螺旋B 给定频率 上限报警</v>
      </c>
      <c r="D859" t="s">
        <v>154</v>
      </c>
      <c r="E859" t="str">
        <f t="shared" si="79"/>
        <v>No</v>
      </c>
      <c r="F859" t="str">
        <f t="shared" si="80"/>
        <v>0</v>
      </c>
      <c r="G859" t="s">
        <v>154</v>
      </c>
      <c r="H859" t="s">
        <v>155</v>
      </c>
      <c r="I859" t="str">
        <f t="shared" si="81"/>
        <v/>
      </c>
      <c r="J859" t="str">
        <f t="shared" si="82"/>
        <v/>
      </c>
      <c r="K859" t="str">
        <f>VLOOKUP('intouch变量（离散）'!$A859,基本表格!$G:$Q,9,FALSE)</f>
        <v>None</v>
      </c>
      <c r="L859">
        <v>1</v>
      </c>
      <c r="M859" t="s">
        <v>156</v>
      </c>
      <c r="N859" t="s">
        <v>157</v>
      </c>
      <c r="O859" t="s">
        <v>158</v>
      </c>
      <c r="P859" t="str">
        <f>VLOOKUP('intouch变量（离散）'!$A859,基本表格!$G:$Q,3,FALSE)</f>
        <v>DB1200,X650.5</v>
      </c>
      <c r="Q859" t="str">
        <f>VLOOKUP('intouch变量（离散）'!$A859,基本表格!$G:$Q,10,FALSE)</f>
        <v>Yes</v>
      </c>
      <c r="R859" t="str">
        <f t="shared" si="84"/>
        <v>DB1200,X650.5 2422+P5-M4 刨片机料仓2#出料螺旋B 给定频率 上限报警</v>
      </c>
      <c r="S859">
        <v>0</v>
      </c>
      <c r="T859">
        <v>0</v>
      </c>
    </row>
    <row r="860" spans="1:20">
      <c r="A860" t="s">
        <v>1016</v>
      </c>
      <c r="B860" s="11" t="str">
        <f t="shared" si="83"/>
        <v>CHP2</v>
      </c>
      <c r="C860" s="11" t="str">
        <f>VLOOKUP('intouch变量（离散）'!$A860,基本表格!$G:$Q,2,FALSE)</f>
        <v>2422+P5-M4 刨片机料仓2#出料螺旋B 给定频率 下限报警</v>
      </c>
      <c r="D860" t="s">
        <v>154</v>
      </c>
      <c r="E860" t="str">
        <f t="shared" si="79"/>
        <v>No</v>
      </c>
      <c r="F860" t="str">
        <f t="shared" si="80"/>
        <v>0</v>
      </c>
      <c r="G860" t="s">
        <v>154</v>
      </c>
      <c r="H860" t="s">
        <v>155</v>
      </c>
      <c r="I860" t="str">
        <f t="shared" si="81"/>
        <v/>
      </c>
      <c r="J860" t="str">
        <f t="shared" si="82"/>
        <v/>
      </c>
      <c r="K860" t="str">
        <f>VLOOKUP('intouch变量（离散）'!$A860,基本表格!$G:$Q,9,FALSE)</f>
        <v>None</v>
      </c>
      <c r="L860">
        <v>1</v>
      </c>
      <c r="M860" t="s">
        <v>156</v>
      </c>
      <c r="N860" t="s">
        <v>157</v>
      </c>
      <c r="O860" t="s">
        <v>158</v>
      </c>
      <c r="P860" t="str">
        <f>VLOOKUP('intouch变量（离散）'!$A860,基本表格!$G:$Q,3,FALSE)</f>
        <v>DB1200,X650.6</v>
      </c>
      <c r="Q860" t="str">
        <f>VLOOKUP('intouch变量（离散）'!$A860,基本表格!$G:$Q,10,FALSE)</f>
        <v>Yes</v>
      </c>
      <c r="R860" t="str">
        <f t="shared" si="84"/>
        <v>DB1200,X650.6 2422+P5-M4 刨片机料仓2#出料螺旋B 给定频率 下限报警</v>
      </c>
      <c r="S860">
        <v>0</v>
      </c>
      <c r="T860">
        <v>0</v>
      </c>
    </row>
    <row r="861" spans="1:20">
      <c r="A861" t="s">
        <v>1017</v>
      </c>
      <c r="B861" s="11" t="str">
        <f t="shared" si="83"/>
        <v>CHP2</v>
      </c>
      <c r="C861" s="11" t="str">
        <f>VLOOKUP('intouch变量（离散）'!$A861,基本表格!$G:$Q,2,FALSE)</f>
        <v>2422+P5-M4 刨片机料仓2#出料螺旋B 给定频率 上上限报警</v>
      </c>
      <c r="D861" t="s">
        <v>154</v>
      </c>
      <c r="E861" t="str">
        <f t="shared" si="79"/>
        <v>No</v>
      </c>
      <c r="F861" t="str">
        <f t="shared" si="80"/>
        <v>0</v>
      </c>
      <c r="G861" t="s">
        <v>154</v>
      </c>
      <c r="H861" t="s">
        <v>155</v>
      </c>
      <c r="I861" t="str">
        <f t="shared" si="81"/>
        <v/>
      </c>
      <c r="J861" t="str">
        <f t="shared" si="82"/>
        <v/>
      </c>
      <c r="K861" t="str">
        <f>VLOOKUP('intouch变量（离散）'!$A861,基本表格!$G:$Q,9,FALSE)</f>
        <v>On</v>
      </c>
      <c r="L861">
        <v>1</v>
      </c>
      <c r="M861" t="s">
        <v>156</v>
      </c>
      <c r="N861" t="s">
        <v>157</v>
      </c>
      <c r="O861" t="s">
        <v>158</v>
      </c>
      <c r="P861" t="str">
        <f>VLOOKUP('intouch变量（离散）'!$A861,基本表格!$G:$Q,3,FALSE)</f>
        <v>DB1200,X650.7</v>
      </c>
      <c r="Q861" t="str">
        <f>VLOOKUP('intouch变量（离散）'!$A861,基本表格!$G:$Q,10,FALSE)</f>
        <v>Yes</v>
      </c>
      <c r="R861" t="str">
        <f t="shared" si="84"/>
        <v>DB1200,X650.7 2422+P5-M4 刨片机料仓2#出料螺旋B 给定频率 上上限报警</v>
      </c>
      <c r="S861">
        <v>0</v>
      </c>
      <c r="T861">
        <v>0</v>
      </c>
    </row>
    <row r="862" spans="1:20">
      <c r="A862" t="s">
        <v>1018</v>
      </c>
      <c r="B862" s="11" t="str">
        <f t="shared" si="83"/>
        <v>CHP2</v>
      </c>
      <c r="C862" s="11" t="str">
        <f>VLOOKUP('intouch变量（离散）'!$A862,基本表格!$G:$Q,2,FALSE)</f>
        <v>2422+P5-M4 刨片机料仓2#出料螺旋B 给定频率 下下限报警</v>
      </c>
      <c r="D862" t="s">
        <v>154</v>
      </c>
      <c r="E862" t="str">
        <f t="shared" si="79"/>
        <v>No</v>
      </c>
      <c r="F862" t="str">
        <f t="shared" si="80"/>
        <v>0</v>
      </c>
      <c r="G862" t="s">
        <v>154</v>
      </c>
      <c r="H862" t="s">
        <v>155</v>
      </c>
      <c r="I862" t="str">
        <f t="shared" si="81"/>
        <v/>
      </c>
      <c r="J862" t="str">
        <f t="shared" si="82"/>
        <v/>
      </c>
      <c r="K862" t="str">
        <f>VLOOKUP('intouch变量（离散）'!$A862,基本表格!$G:$Q,9,FALSE)</f>
        <v>On</v>
      </c>
      <c r="L862">
        <v>1</v>
      </c>
      <c r="M862" t="s">
        <v>156</v>
      </c>
      <c r="N862" t="s">
        <v>157</v>
      </c>
      <c r="O862" t="s">
        <v>158</v>
      </c>
      <c r="P862" t="str">
        <f>VLOOKUP('intouch变量（离散）'!$A862,基本表格!$G:$Q,3,FALSE)</f>
        <v>DB1200,X651.0</v>
      </c>
      <c r="Q862" t="str">
        <f>VLOOKUP('intouch变量（离散）'!$A862,基本表格!$G:$Q,10,FALSE)</f>
        <v>Yes</v>
      </c>
      <c r="R862" t="str">
        <f t="shared" si="84"/>
        <v>DB1200,X651.0 2422+P5-M4 刨片机料仓2#出料螺旋B 给定频率 下下限报警</v>
      </c>
      <c r="S862">
        <v>0</v>
      </c>
      <c r="T862">
        <v>0</v>
      </c>
    </row>
    <row r="863" spans="1:20">
      <c r="A863" t="s">
        <v>1019</v>
      </c>
      <c r="B863" s="11" t="str">
        <f t="shared" si="83"/>
        <v>CHP2</v>
      </c>
      <c r="C863" s="11" t="str">
        <f>VLOOKUP('intouch变量（离散）'!$A863,基本表格!$G:$Q,2,FALSE)</f>
        <v>2422+P5-M4 刨片机料仓2#出料螺旋B 给定频率 极限报警</v>
      </c>
      <c r="D863" t="s">
        <v>154</v>
      </c>
      <c r="E863" t="str">
        <f t="shared" si="79"/>
        <v>No</v>
      </c>
      <c r="F863" t="str">
        <f t="shared" si="80"/>
        <v>0</v>
      </c>
      <c r="G863" t="s">
        <v>154</v>
      </c>
      <c r="H863" t="s">
        <v>155</v>
      </c>
      <c r="I863" t="str">
        <f t="shared" si="81"/>
        <v/>
      </c>
      <c r="J863" t="str">
        <f t="shared" si="82"/>
        <v/>
      </c>
      <c r="K863" t="str">
        <f>VLOOKUP('intouch变量（离散）'!$A863,基本表格!$G:$Q,9,FALSE)</f>
        <v>On</v>
      </c>
      <c r="L863">
        <v>1</v>
      </c>
      <c r="M863" t="s">
        <v>156</v>
      </c>
      <c r="N863" t="s">
        <v>157</v>
      </c>
      <c r="O863" t="s">
        <v>158</v>
      </c>
      <c r="P863" t="str">
        <f>VLOOKUP('intouch变量（离散）'!$A863,基本表格!$G:$Q,3,FALSE)</f>
        <v>DB1200,X651.1</v>
      </c>
      <c r="Q863" t="str">
        <f>VLOOKUP('intouch变量（离散）'!$A863,基本表格!$G:$Q,10,FALSE)</f>
        <v>Yes</v>
      </c>
      <c r="R863" t="str">
        <f t="shared" si="84"/>
        <v>DB1200,X651.1 2422+P5-M4 刨片机料仓2#出料螺旋B 给定频率 极限报警</v>
      </c>
      <c r="S863">
        <v>0</v>
      </c>
      <c r="T863">
        <v>0</v>
      </c>
    </row>
    <row r="864" spans="1:20">
      <c r="A864" t="s">
        <v>1020</v>
      </c>
      <c r="B864" s="11" t="str">
        <f t="shared" si="83"/>
        <v>CHP2</v>
      </c>
      <c r="C864" s="11" t="str">
        <f>VLOOKUP('intouch变量（离散）'!$A864,基本表格!$G:$Q,2,FALSE)</f>
        <v>2422+P5-M4 刨片机料仓2#出料螺旋B 给定频率 传感器断线报警</v>
      </c>
      <c r="D864" t="s">
        <v>154</v>
      </c>
      <c r="E864" t="str">
        <f t="shared" si="79"/>
        <v>No</v>
      </c>
      <c r="F864" t="str">
        <f t="shared" si="80"/>
        <v>0</v>
      </c>
      <c r="G864" t="s">
        <v>154</v>
      </c>
      <c r="H864" t="s">
        <v>155</v>
      </c>
      <c r="I864" t="str">
        <f t="shared" si="81"/>
        <v/>
      </c>
      <c r="J864" t="str">
        <f t="shared" si="82"/>
        <v/>
      </c>
      <c r="K864" t="str">
        <f>VLOOKUP('intouch变量（离散）'!$A864,基本表格!$G:$Q,9,FALSE)</f>
        <v>On</v>
      </c>
      <c r="L864">
        <v>1</v>
      </c>
      <c r="M864" t="s">
        <v>156</v>
      </c>
      <c r="N864" t="s">
        <v>157</v>
      </c>
      <c r="O864" t="s">
        <v>158</v>
      </c>
      <c r="P864" t="str">
        <f>VLOOKUP('intouch变量（离散）'!$A864,基本表格!$G:$Q,3,FALSE)</f>
        <v>DB1200,X651.2</v>
      </c>
      <c r="Q864" t="str">
        <f>VLOOKUP('intouch变量（离散）'!$A864,基本表格!$G:$Q,10,FALSE)</f>
        <v>Yes</v>
      </c>
      <c r="R864" t="str">
        <f t="shared" si="84"/>
        <v>DB1200,X651.2 2422+P5-M4 刨片机料仓2#出料螺旋B 给定频率 传感器断线报警</v>
      </c>
      <c r="S864">
        <v>0</v>
      </c>
      <c r="T864">
        <v>0</v>
      </c>
    </row>
    <row r="865" spans="1:20">
      <c r="A865" t="s">
        <v>1021</v>
      </c>
      <c r="B865" s="11" t="str">
        <f t="shared" si="83"/>
        <v>CHP2</v>
      </c>
      <c r="C865" s="11" t="str">
        <f>VLOOKUP('intouch变量（离散）'!$A865,基本表格!$G:$Q,2,FALSE)</f>
        <v>2422+P5-M4 刨片机料仓2#出料螺旋B 反馈频率 上限保护使能</v>
      </c>
      <c r="D865" t="s">
        <v>154</v>
      </c>
      <c r="E865" t="str">
        <f t="shared" si="79"/>
        <v>Yes</v>
      </c>
      <c r="F865" t="str">
        <f t="shared" si="80"/>
        <v>900</v>
      </c>
      <c r="G865" t="s">
        <v>154</v>
      </c>
      <c r="H865" t="s">
        <v>155</v>
      </c>
      <c r="I865" t="str">
        <f t="shared" si="81"/>
        <v>禁用</v>
      </c>
      <c r="J865" t="str">
        <f t="shared" si="82"/>
        <v>启用</v>
      </c>
      <c r="K865" t="str">
        <f>VLOOKUP('intouch变量（离散）'!$A865,基本表格!$G:$Q,9,FALSE)</f>
        <v>None</v>
      </c>
      <c r="L865">
        <v>1</v>
      </c>
      <c r="M865" t="s">
        <v>156</v>
      </c>
      <c r="N865" t="s">
        <v>157</v>
      </c>
      <c r="O865" t="s">
        <v>158</v>
      </c>
      <c r="P865" t="str">
        <f>VLOOKUP('intouch变量（离散）'!$A865,基本表格!$G:$Q,3,FALSE)</f>
        <v>DB1200,X700.3</v>
      </c>
      <c r="Q865" t="str">
        <f>VLOOKUP('intouch变量（离散）'!$A865,基本表格!$G:$Q,10,FALSE)</f>
        <v>No</v>
      </c>
      <c r="R865" t="str">
        <f t="shared" si="84"/>
        <v>DB1200,X700.3 2422+P5-M4 刨片机料仓2#出料螺旋B 反馈频率 上限保护使能</v>
      </c>
      <c r="S865">
        <v>0</v>
      </c>
      <c r="T865">
        <v>0</v>
      </c>
    </row>
    <row r="866" spans="1:20">
      <c r="A866" t="s">
        <v>1022</v>
      </c>
      <c r="B866" s="11" t="str">
        <f t="shared" si="83"/>
        <v>CHP2</v>
      </c>
      <c r="C866" s="11" t="str">
        <f>VLOOKUP('intouch变量（离散）'!$A866,基本表格!$G:$Q,2,FALSE)</f>
        <v>2422+P5-M4 刨片机料仓2#出料螺旋B 反馈频率 下限保护使能</v>
      </c>
      <c r="D866" t="s">
        <v>154</v>
      </c>
      <c r="E866" t="str">
        <f t="shared" si="79"/>
        <v>Yes</v>
      </c>
      <c r="F866" t="str">
        <f t="shared" si="80"/>
        <v>900</v>
      </c>
      <c r="G866" t="s">
        <v>154</v>
      </c>
      <c r="H866" t="s">
        <v>155</v>
      </c>
      <c r="I866" t="str">
        <f t="shared" si="81"/>
        <v>禁用</v>
      </c>
      <c r="J866" t="str">
        <f t="shared" si="82"/>
        <v>启用</v>
      </c>
      <c r="K866" t="str">
        <f>VLOOKUP('intouch变量（离散）'!$A866,基本表格!$G:$Q,9,FALSE)</f>
        <v>None</v>
      </c>
      <c r="L866">
        <v>1</v>
      </c>
      <c r="M866" t="s">
        <v>156</v>
      </c>
      <c r="N866" t="s">
        <v>157</v>
      </c>
      <c r="O866" t="s">
        <v>158</v>
      </c>
      <c r="P866" t="str">
        <f>VLOOKUP('intouch变量（离散）'!$A866,基本表格!$G:$Q,3,FALSE)</f>
        <v>DB1200,X700.4</v>
      </c>
      <c r="Q866" t="str">
        <f>VLOOKUP('intouch变量（离散）'!$A866,基本表格!$G:$Q,10,FALSE)</f>
        <v>No</v>
      </c>
      <c r="R866" t="str">
        <f t="shared" si="84"/>
        <v>DB1200,X700.4 2422+P5-M4 刨片机料仓2#出料螺旋B 反馈频率 下限保护使能</v>
      </c>
      <c r="S866">
        <v>0</v>
      </c>
      <c r="T866">
        <v>0</v>
      </c>
    </row>
    <row r="867" spans="1:20">
      <c r="A867" t="s">
        <v>1023</v>
      </c>
      <c r="B867" s="11" t="str">
        <f t="shared" si="83"/>
        <v>CHP2</v>
      </c>
      <c r="C867" s="11" t="str">
        <f>VLOOKUP('intouch变量（离散）'!$A867,基本表格!$G:$Q,2,FALSE)</f>
        <v>2422+P5-M4 刨片机料仓2#出料螺旋B 反馈频率 上限报警</v>
      </c>
      <c r="D867" t="s">
        <v>154</v>
      </c>
      <c r="E867" t="str">
        <f t="shared" si="79"/>
        <v>No</v>
      </c>
      <c r="F867" t="str">
        <f t="shared" si="80"/>
        <v>0</v>
      </c>
      <c r="G867" t="s">
        <v>154</v>
      </c>
      <c r="H867" t="s">
        <v>155</v>
      </c>
      <c r="I867" t="str">
        <f t="shared" si="81"/>
        <v/>
      </c>
      <c r="J867" t="str">
        <f t="shared" si="82"/>
        <v/>
      </c>
      <c r="K867" t="str">
        <f>VLOOKUP('intouch变量（离散）'!$A867,基本表格!$G:$Q,9,FALSE)</f>
        <v>None</v>
      </c>
      <c r="L867">
        <v>1</v>
      </c>
      <c r="M867" t="s">
        <v>156</v>
      </c>
      <c r="N867" t="s">
        <v>157</v>
      </c>
      <c r="O867" t="s">
        <v>158</v>
      </c>
      <c r="P867" t="str">
        <f>VLOOKUP('intouch变量（离散）'!$A867,基本表格!$G:$Q,3,FALSE)</f>
        <v>DB1200,X700.5</v>
      </c>
      <c r="Q867" t="str">
        <f>VLOOKUP('intouch变量（离散）'!$A867,基本表格!$G:$Q,10,FALSE)</f>
        <v>Yes</v>
      </c>
      <c r="R867" t="str">
        <f t="shared" si="84"/>
        <v>DB1200,X700.5 2422+P5-M4 刨片机料仓2#出料螺旋B 反馈频率 上限报警</v>
      </c>
      <c r="S867">
        <v>0</v>
      </c>
      <c r="T867">
        <v>0</v>
      </c>
    </row>
    <row r="868" spans="1:20">
      <c r="A868" t="s">
        <v>1024</v>
      </c>
      <c r="B868" s="11" t="str">
        <f t="shared" si="83"/>
        <v>CHP2</v>
      </c>
      <c r="C868" s="11" t="str">
        <f>VLOOKUP('intouch变量（离散）'!$A868,基本表格!$G:$Q,2,FALSE)</f>
        <v>2422+P5-M4 刨片机料仓2#出料螺旋B 反馈频率 下限报警</v>
      </c>
      <c r="D868" t="s">
        <v>154</v>
      </c>
      <c r="E868" t="str">
        <f t="shared" si="79"/>
        <v>No</v>
      </c>
      <c r="F868" t="str">
        <f t="shared" si="80"/>
        <v>0</v>
      </c>
      <c r="G868" t="s">
        <v>154</v>
      </c>
      <c r="H868" t="s">
        <v>155</v>
      </c>
      <c r="I868" t="str">
        <f t="shared" si="81"/>
        <v/>
      </c>
      <c r="J868" t="str">
        <f t="shared" si="82"/>
        <v/>
      </c>
      <c r="K868" t="str">
        <f>VLOOKUP('intouch变量（离散）'!$A868,基本表格!$G:$Q,9,FALSE)</f>
        <v>None</v>
      </c>
      <c r="L868">
        <v>1</v>
      </c>
      <c r="M868" t="s">
        <v>156</v>
      </c>
      <c r="N868" t="s">
        <v>157</v>
      </c>
      <c r="O868" t="s">
        <v>158</v>
      </c>
      <c r="P868" t="str">
        <f>VLOOKUP('intouch变量（离散）'!$A868,基本表格!$G:$Q,3,FALSE)</f>
        <v>DB1200,X700.6</v>
      </c>
      <c r="Q868" t="str">
        <f>VLOOKUP('intouch变量（离散）'!$A868,基本表格!$G:$Q,10,FALSE)</f>
        <v>Yes</v>
      </c>
      <c r="R868" t="str">
        <f t="shared" si="84"/>
        <v>DB1200,X700.6 2422+P5-M4 刨片机料仓2#出料螺旋B 反馈频率 下限报警</v>
      </c>
      <c r="S868">
        <v>0</v>
      </c>
      <c r="T868">
        <v>0</v>
      </c>
    </row>
    <row r="869" spans="1:20">
      <c r="A869" t="s">
        <v>1025</v>
      </c>
      <c r="B869" s="11" t="str">
        <f t="shared" si="83"/>
        <v>CHP2</v>
      </c>
      <c r="C869" s="11" t="str">
        <f>VLOOKUP('intouch变量（离散）'!$A869,基本表格!$G:$Q,2,FALSE)</f>
        <v>2422+P5-M4 刨片机料仓2#出料螺旋B 反馈频率 上上限报警</v>
      </c>
      <c r="D869" t="s">
        <v>154</v>
      </c>
      <c r="E869" t="str">
        <f t="shared" si="79"/>
        <v>No</v>
      </c>
      <c r="F869" t="str">
        <f t="shared" si="80"/>
        <v>0</v>
      </c>
      <c r="G869" t="s">
        <v>154</v>
      </c>
      <c r="H869" t="s">
        <v>155</v>
      </c>
      <c r="I869" t="str">
        <f t="shared" si="81"/>
        <v/>
      </c>
      <c r="J869" t="str">
        <f t="shared" si="82"/>
        <v/>
      </c>
      <c r="K869" t="str">
        <f>VLOOKUP('intouch变量（离散）'!$A869,基本表格!$G:$Q,9,FALSE)</f>
        <v>On</v>
      </c>
      <c r="L869">
        <v>1</v>
      </c>
      <c r="M869" t="s">
        <v>156</v>
      </c>
      <c r="N869" t="s">
        <v>157</v>
      </c>
      <c r="O869" t="s">
        <v>158</v>
      </c>
      <c r="P869" t="str">
        <f>VLOOKUP('intouch变量（离散）'!$A869,基本表格!$G:$Q,3,FALSE)</f>
        <v>DB1200,X700.7</v>
      </c>
      <c r="Q869" t="str">
        <f>VLOOKUP('intouch变量（离散）'!$A869,基本表格!$G:$Q,10,FALSE)</f>
        <v>Yes</v>
      </c>
      <c r="R869" t="str">
        <f t="shared" si="84"/>
        <v>DB1200,X700.7 2422+P5-M4 刨片机料仓2#出料螺旋B 反馈频率 上上限报警</v>
      </c>
      <c r="S869">
        <v>0</v>
      </c>
      <c r="T869">
        <v>0</v>
      </c>
    </row>
    <row r="870" spans="1:20">
      <c r="A870" t="s">
        <v>1026</v>
      </c>
      <c r="B870" s="11" t="str">
        <f t="shared" si="83"/>
        <v>CHP2</v>
      </c>
      <c r="C870" s="11" t="str">
        <f>VLOOKUP('intouch变量（离散）'!$A870,基本表格!$G:$Q,2,FALSE)</f>
        <v>2422+P5-M4 刨片机料仓2#出料螺旋B 反馈频率 下下限报警</v>
      </c>
      <c r="D870" t="s">
        <v>154</v>
      </c>
      <c r="E870" t="str">
        <f t="shared" si="79"/>
        <v>No</v>
      </c>
      <c r="F870" t="str">
        <f t="shared" si="80"/>
        <v>0</v>
      </c>
      <c r="G870" t="s">
        <v>154</v>
      </c>
      <c r="H870" t="s">
        <v>155</v>
      </c>
      <c r="I870" t="str">
        <f t="shared" si="81"/>
        <v/>
      </c>
      <c r="J870" t="str">
        <f t="shared" si="82"/>
        <v/>
      </c>
      <c r="K870" t="str">
        <f>VLOOKUP('intouch变量（离散）'!$A870,基本表格!$G:$Q,9,FALSE)</f>
        <v>On</v>
      </c>
      <c r="L870">
        <v>1</v>
      </c>
      <c r="M870" t="s">
        <v>156</v>
      </c>
      <c r="N870" t="s">
        <v>157</v>
      </c>
      <c r="O870" t="s">
        <v>158</v>
      </c>
      <c r="P870" t="str">
        <f>VLOOKUP('intouch变量（离散）'!$A870,基本表格!$G:$Q,3,FALSE)</f>
        <v>DB1200,X701.0</v>
      </c>
      <c r="Q870" t="str">
        <f>VLOOKUP('intouch变量（离散）'!$A870,基本表格!$G:$Q,10,FALSE)</f>
        <v>Yes</v>
      </c>
      <c r="R870" t="str">
        <f t="shared" si="84"/>
        <v>DB1200,X701.0 2422+P5-M4 刨片机料仓2#出料螺旋B 反馈频率 下下限报警</v>
      </c>
      <c r="S870">
        <v>0</v>
      </c>
      <c r="T870">
        <v>0</v>
      </c>
    </row>
    <row r="871" spans="1:20">
      <c r="A871" t="s">
        <v>1027</v>
      </c>
      <c r="B871" s="11" t="str">
        <f t="shared" si="83"/>
        <v>CHP2</v>
      </c>
      <c r="C871" s="11" t="str">
        <f>VLOOKUP('intouch变量（离散）'!$A871,基本表格!$G:$Q,2,FALSE)</f>
        <v>2422+P5-M4 刨片机料仓2#出料螺旋B 反馈频率 极限报警</v>
      </c>
      <c r="D871" t="s">
        <v>154</v>
      </c>
      <c r="E871" t="str">
        <f t="shared" si="79"/>
        <v>No</v>
      </c>
      <c r="F871" t="str">
        <f t="shared" si="80"/>
        <v>0</v>
      </c>
      <c r="G871" t="s">
        <v>154</v>
      </c>
      <c r="H871" t="s">
        <v>155</v>
      </c>
      <c r="I871" t="str">
        <f t="shared" si="81"/>
        <v/>
      </c>
      <c r="J871" t="str">
        <f t="shared" si="82"/>
        <v/>
      </c>
      <c r="K871" t="str">
        <f>VLOOKUP('intouch变量（离散）'!$A871,基本表格!$G:$Q,9,FALSE)</f>
        <v>On</v>
      </c>
      <c r="L871">
        <v>1</v>
      </c>
      <c r="M871" t="s">
        <v>156</v>
      </c>
      <c r="N871" t="s">
        <v>157</v>
      </c>
      <c r="O871" t="s">
        <v>158</v>
      </c>
      <c r="P871" t="str">
        <f>VLOOKUP('intouch变量（离散）'!$A871,基本表格!$G:$Q,3,FALSE)</f>
        <v>DB1200,X701.1</v>
      </c>
      <c r="Q871" t="str">
        <f>VLOOKUP('intouch变量（离散）'!$A871,基本表格!$G:$Q,10,FALSE)</f>
        <v>Yes</v>
      </c>
      <c r="R871" t="str">
        <f t="shared" si="84"/>
        <v>DB1200,X701.1 2422+P5-M4 刨片机料仓2#出料螺旋B 反馈频率 极限报警</v>
      </c>
      <c r="S871">
        <v>0</v>
      </c>
      <c r="T871">
        <v>0</v>
      </c>
    </row>
    <row r="872" spans="1:20">
      <c r="A872" t="s">
        <v>1028</v>
      </c>
      <c r="B872" s="11" t="str">
        <f t="shared" si="83"/>
        <v>CHP2</v>
      </c>
      <c r="C872" s="11" t="str">
        <f>VLOOKUP('intouch变量（离散）'!$A872,基本表格!$G:$Q,2,FALSE)</f>
        <v>2422+P5-M4 刨片机料仓2#出料螺旋B 反馈频率 传感器断线报警</v>
      </c>
      <c r="D872" t="s">
        <v>154</v>
      </c>
      <c r="E872" t="str">
        <f t="shared" si="79"/>
        <v>No</v>
      </c>
      <c r="F872" t="str">
        <f t="shared" si="80"/>
        <v>0</v>
      </c>
      <c r="G872" t="s">
        <v>154</v>
      </c>
      <c r="H872" t="s">
        <v>155</v>
      </c>
      <c r="I872" t="str">
        <f t="shared" si="81"/>
        <v/>
      </c>
      <c r="J872" t="str">
        <f t="shared" si="82"/>
        <v/>
      </c>
      <c r="K872" t="str">
        <f>VLOOKUP('intouch变量（离散）'!$A872,基本表格!$G:$Q,9,FALSE)</f>
        <v>On</v>
      </c>
      <c r="L872">
        <v>1</v>
      </c>
      <c r="M872" t="s">
        <v>156</v>
      </c>
      <c r="N872" t="s">
        <v>157</v>
      </c>
      <c r="O872" t="s">
        <v>158</v>
      </c>
      <c r="P872" t="str">
        <f>VLOOKUP('intouch变量（离散）'!$A872,基本表格!$G:$Q,3,FALSE)</f>
        <v>DB1200,X701.2</v>
      </c>
      <c r="Q872" t="str">
        <f>VLOOKUP('intouch变量（离散）'!$A872,基本表格!$G:$Q,10,FALSE)</f>
        <v>Yes</v>
      </c>
      <c r="R872" t="str">
        <f t="shared" si="84"/>
        <v>DB1200,X701.2 2422+P5-M4 刨片机料仓2#出料螺旋B 反馈频率 传感器断线报警</v>
      </c>
      <c r="S872">
        <v>0</v>
      </c>
      <c r="T872">
        <v>0</v>
      </c>
    </row>
    <row r="873" spans="1:20">
      <c r="A873" t="s">
        <v>1029</v>
      </c>
      <c r="B873" s="11" t="str">
        <f t="shared" si="83"/>
        <v>CHP2</v>
      </c>
      <c r="C873" s="11" t="str">
        <f>VLOOKUP('intouch变量（离散）'!$A873,基本表格!$G:$Q,2,FALSE)</f>
        <v>2422+P5-M4 刨片机料仓2#出料螺旋B 变频器通讯 备妥（不能与正转信号使用同一个）</v>
      </c>
      <c r="D873" t="s">
        <v>154</v>
      </c>
      <c r="E873" t="str">
        <f t="shared" si="79"/>
        <v>No</v>
      </c>
      <c r="F873" t="str">
        <f t="shared" si="80"/>
        <v>0</v>
      </c>
      <c r="G873" t="s">
        <v>154</v>
      </c>
      <c r="H873" t="s">
        <v>155</v>
      </c>
      <c r="I873" t="str">
        <f t="shared" si="81"/>
        <v/>
      </c>
      <c r="J873" t="str">
        <f t="shared" si="82"/>
        <v/>
      </c>
      <c r="K873" t="str">
        <f>VLOOKUP('intouch变量（离散）'!$A873,基本表格!$G:$Q,9,FALSE)</f>
        <v>None</v>
      </c>
      <c r="L873">
        <v>1</v>
      </c>
      <c r="M873" t="s">
        <v>156</v>
      </c>
      <c r="N873" t="s">
        <v>157</v>
      </c>
      <c r="O873" t="s">
        <v>158</v>
      </c>
      <c r="P873" t="str">
        <f>VLOOKUP('intouch变量（离散）'!$A873,基本表格!$G:$Q,3,FALSE)</f>
        <v>DB1200,X750.0</v>
      </c>
      <c r="Q873" t="str">
        <f>VLOOKUP('intouch变量（离散）'!$A873,基本表格!$G:$Q,10,FALSE)</f>
        <v>Yes</v>
      </c>
      <c r="R873" t="str">
        <f t="shared" si="84"/>
        <v>DB1200,X750.0 2422+P5-M4 刨片机料仓2#出料螺旋B 变频器通讯 备妥（不能与正转信号使用同一个）</v>
      </c>
      <c r="S873">
        <v>0</v>
      </c>
      <c r="T873">
        <v>0</v>
      </c>
    </row>
    <row r="874" spans="1:20">
      <c r="A874" t="s">
        <v>1030</v>
      </c>
      <c r="B874" s="11" t="str">
        <f t="shared" si="83"/>
        <v>CHP2</v>
      </c>
      <c r="C874" s="11" t="str">
        <f>VLOOKUP('intouch变量（离散）'!$A874,基本表格!$G:$Q,2,FALSE)</f>
        <v>2422+P5-M4 刨片机料仓2#出料螺旋B 变频器通讯 正转</v>
      </c>
      <c r="D874" t="s">
        <v>154</v>
      </c>
      <c r="E874" t="str">
        <f t="shared" si="79"/>
        <v>No</v>
      </c>
      <c r="F874" t="str">
        <f t="shared" si="80"/>
        <v>0</v>
      </c>
      <c r="G874" t="s">
        <v>154</v>
      </c>
      <c r="H874" t="s">
        <v>155</v>
      </c>
      <c r="I874" t="str">
        <f t="shared" si="81"/>
        <v/>
      </c>
      <c r="J874" t="str">
        <f t="shared" si="82"/>
        <v/>
      </c>
      <c r="K874" t="str">
        <f>VLOOKUP('intouch变量（离散）'!$A874,基本表格!$G:$Q,9,FALSE)</f>
        <v>None</v>
      </c>
      <c r="L874">
        <v>1</v>
      </c>
      <c r="M874" t="s">
        <v>156</v>
      </c>
      <c r="N874" t="s">
        <v>157</v>
      </c>
      <c r="O874" t="s">
        <v>158</v>
      </c>
      <c r="P874" t="str">
        <f>VLOOKUP('intouch变量（离散）'!$A874,基本表格!$G:$Q,3,FALSE)</f>
        <v>DB1200,X750.1</v>
      </c>
      <c r="Q874" t="str">
        <f>VLOOKUP('intouch变量（离散）'!$A874,基本表格!$G:$Q,10,FALSE)</f>
        <v>Yes</v>
      </c>
      <c r="R874" t="str">
        <f t="shared" si="84"/>
        <v>DB1200,X750.1 2422+P5-M4 刨片机料仓2#出料螺旋B 变频器通讯 正转</v>
      </c>
      <c r="S874">
        <v>0</v>
      </c>
      <c r="T874">
        <v>0</v>
      </c>
    </row>
    <row r="875" spans="1:20">
      <c r="A875" t="s">
        <v>1031</v>
      </c>
      <c r="B875" s="11" t="str">
        <f t="shared" si="83"/>
        <v>CHP2</v>
      </c>
      <c r="C875" s="11" t="str">
        <f>VLOOKUP('intouch变量（离散）'!$A875,基本表格!$G:$Q,2,FALSE)</f>
        <v>2422+P5-M4 刨片机料仓2#出料螺旋B 变频器通讯 反转</v>
      </c>
      <c r="D875" t="s">
        <v>154</v>
      </c>
      <c r="E875" t="str">
        <f t="shared" si="79"/>
        <v>No</v>
      </c>
      <c r="F875" t="str">
        <f t="shared" si="80"/>
        <v>0</v>
      </c>
      <c r="G875" t="s">
        <v>154</v>
      </c>
      <c r="H875" t="s">
        <v>155</v>
      </c>
      <c r="I875" t="str">
        <f t="shared" si="81"/>
        <v/>
      </c>
      <c r="J875" t="str">
        <f t="shared" si="82"/>
        <v/>
      </c>
      <c r="K875" t="str">
        <f>VLOOKUP('intouch变量（离散）'!$A875,基本表格!$G:$Q,9,FALSE)</f>
        <v>None</v>
      </c>
      <c r="L875">
        <v>1</v>
      </c>
      <c r="M875" t="s">
        <v>156</v>
      </c>
      <c r="N875" t="s">
        <v>157</v>
      </c>
      <c r="O875" t="s">
        <v>158</v>
      </c>
      <c r="P875" t="str">
        <f>VLOOKUP('intouch变量（离散）'!$A875,基本表格!$G:$Q,3,FALSE)</f>
        <v>DB1200,X750.2</v>
      </c>
      <c r="Q875" t="str">
        <f>VLOOKUP('intouch变量（离散）'!$A875,基本表格!$G:$Q,10,FALSE)</f>
        <v>Yes</v>
      </c>
      <c r="R875" t="str">
        <f t="shared" si="84"/>
        <v>DB1200,X750.2 2422+P5-M4 刨片机料仓2#出料螺旋B 变频器通讯 反转</v>
      </c>
      <c r="S875">
        <v>0</v>
      </c>
      <c r="T875">
        <v>0</v>
      </c>
    </row>
    <row r="876" spans="1:20">
      <c r="A876" t="s">
        <v>1032</v>
      </c>
      <c r="B876" s="11" t="str">
        <f t="shared" si="83"/>
        <v>CHP2</v>
      </c>
      <c r="C876" s="11" t="str">
        <f>VLOOKUP('intouch变量（离散）'!$A876,基本表格!$G:$Q,2,FALSE)</f>
        <v>2422+P5-M4 刨片机料仓2#出料螺旋B 变频器通讯 故障复位</v>
      </c>
      <c r="D876" t="s">
        <v>154</v>
      </c>
      <c r="E876" t="str">
        <f t="shared" si="79"/>
        <v>No</v>
      </c>
      <c r="F876" t="str">
        <f t="shared" si="80"/>
        <v>0</v>
      </c>
      <c r="G876" t="s">
        <v>154</v>
      </c>
      <c r="H876" t="s">
        <v>155</v>
      </c>
      <c r="I876" t="str">
        <f t="shared" si="81"/>
        <v/>
      </c>
      <c r="J876" t="str">
        <f t="shared" si="82"/>
        <v/>
      </c>
      <c r="K876" t="str">
        <f>VLOOKUP('intouch变量（离散）'!$A876,基本表格!$G:$Q,9,FALSE)</f>
        <v>None</v>
      </c>
      <c r="L876">
        <v>1</v>
      </c>
      <c r="M876" t="s">
        <v>156</v>
      </c>
      <c r="N876" t="s">
        <v>157</v>
      </c>
      <c r="O876" t="s">
        <v>158</v>
      </c>
      <c r="P876" t="str">
        <f>VLOOKUP('intouch变量（离散）'!$A876,基本表格!$G:$Q,3,FALSE)</f>
        <v>DB1200,X750.3</v>
      </c>
      <c r="Q876" t="str">
        <f>VLOOKUP('intouch变量（离散）'!$A876,基本表格!$G:$Q,10,FALSE)</f>
        <v>No</v>
      </c>
      <c r="R876" t="str">
        <f t="shared" si="84"/>
        <v>DB1200,X750.3 2422+P5-M4 刨片机料仓2#出料螺旋B 变频器通讯 故障复位</v>
      </c>
      <c r="S876">
        <v>0</v>
      </c>
      <c r="T876">
        <v>0</v>
      </c>
    </row>
    <row r="877" spans="1:20">
      <c r="A877" t="s">
        <v>1033</v>
      </c>
      <c r="B877" s="11" t="str">
        <f t="shared" si="83"/>
        <v>CHP2</v>
      </c>
      <c r="C877" s="11" t="str">
        <f>VLOOKUP('intouch变量（离散）'!$A877,基本表格!$G:$Q,2,FALSE)</f>
        <v>2422+P5-M4 刨片机料仓2#出料螺旋B 变频器通讯 备妥反馈</v>
      </c>
      <c r="D877" t="s">
        <v>154</v>
      </c>
      <c r="E877" t="str">
        <f t="shared" si="79"/>
        <v>No</v>
      </c>
      <c r="F877" t="str">
        <f t="shared" si="80"/>
        <v>0</v>
      </c>
      <c r="G877" t="s">
        <v>154</v>
      </c>
      <c r="H877" t="s">
        <v>155</v>
      </c>
      <c r="I877" t="str">
        <f t="shared" si="81"/>
        <v/>
      </c>
      <c r="J877" t="str">
        <f t="shared" si="82"/>
        <v/>
      </c>
      <c r="K877" t="str">
        <f>VLOOKUP('intouch变量（离散）'!$A877,基本表格!$G:$Q,9,FALSE)</f>
        <v>None</v>
      </c>
      <c r="L877">
        <v>1</v>
      </c>
      <c r="M877" t="s">
        <v>156</v>
      </c>
      <c r="N877" t="s">
        <v>157</v>
      </c>
      <c r="O877" t="s">
        <v>158</v>
      </c>
      <c r="P877" t="str">
        <f>VLOOKUP('intouch变量（离散）'!$A877,基本表格!$G:$Q,3,FALSE)</f>
        <v>DB1200,X750.4</v>
      </c>
      <c r="Q877" t="str">
        <f>VLOOKUP('intouch变量（离散）'!$A877,基本表格!$G:$Q,10,FALSE)</f>
        <v>Yes</v>
      </c>
      <c r="R877" t="str">
        <f t="shared" si="84"/>
        <v>DB1200,X750.4 2422+P5-M4 刨片机料仓2#出料螺旋B 变频器通讯 备妥反馈</v>
      </c>
      <c r="S877">
        <v>0</v>
      </c>
      <c r="T877">
        <v>0</v>
      </c>
    </row>
    <row r="878" spans="1:20">
      <c r="A878" t="s">
        <v>1034</v>
      </c>
      <c r="B878" s="11" t="str">
        <f t="shared" si="83"/>
        <v>CHP2</v>
      </c>
      <c r="C878" s="11" t="str">
        <f>VLOOKUP('intouch变量（离散）'!$A878,基本表格!$G:$Q,2,FALSE)</f>
        <v>2422+P5-M4 刨片机料仓2#出料螺旋B 变频器通讯 正转反馈</v>
      </c>
      <c r="D878" t="s">
        <v>154</v>
      </c>
      <c r="E878" t="str">
        <f t="shared" si="79"/>
        <v>No</v>
      </c>
      <c r="F878" t="str">
        <f t="shared" si="80"/>
        <v>0</v>
      </c>
      <c r="G878" t="s">
        <v>154</v>
      </c>
      <c r="H878" t="s">
        <v>155</v>
      </c>
      <c r="I878" t="str">
        <f t="shared" si="81"/>
        <v/>
      </c>
      <c r="J878" t="str">
        <f t="shared" si="82"/>
        <v/>
      </c>
      <c r="K878" t="str">
        <f>VLOOKUP('intouch变量（离散）'!$A878,基本表格!$G:$Q,9,FALSE)</f>
        <v>None</v>
      </c>
      <c r="L878">
        <v>1</v>
      </c>
      <c r="M878" t="s">
        <v>156</v>
      </c>
      <c r="N878" t="s">
        <v>157</v>
      </c>
      <c r="O878" t="s">
        <v>158</v>
      </c>
      <c r="P878" t="str">
        <f>VLOOKUP('intouch变量（离散）'!$A878,基本表格!$G:$Q,3,FALSE)</f>
        <v>DB1200,X750.5</v>
      </c>
      <c r="Q878" t="str">
        <f>VLOOKUP('intouch变量（离散）'!$A878,基本表格!$G:$Q,10,FALSE)</f>
        <v>Yes</v>
      </c>
      <c r="R878" t="str">
        <f t="shared" si="84"/>
        <v>DB1200,X750.5 2422+P5-M4 刨片机料仓2#出料螺旋B 变频器通讯 正转反馈</v>
      </c>
      <c r="S878">
        <v>0</v>
      </c>
      <c r="T878">
        <v>0</v>
      </c>
    </row>
    <row r="879" spans="1:20">
      <c r="A879" t="s">
        <v>1035</v>
      </c>
      <c r="B879" s="11" t="str">
        <f t="shared" si="83"/>
        <v>CHP2</v>
      </c>
      <c r="C879" s="11" t="str">
        <f>VLOOKUP('intouch变量（离散）'!$A879,基本表格!$G:$Q,2,FALSE)</f>
        <v>2422+P5-M4 刨片机料仓2#出料螺旋B 变频器通讯 反转反馈</v>
      </c>
      <c r="D879" t="s">
        <v>154</v>
      </c>
      <c r="E879" t="str">
        <f t="shared" si="79"/>
        <v>No</v>
      </c>
      <c r="F879" t="str">
        <f t="shared" si="80"/>
        <v>0</v>
      </c>
      <c r="G879" t="s">
        <v>154</v>
      </c>
      <c r="H879" t="s">
        <v>155</v>
      </c>
      <c r="I879" t="str">
        <f t="shared" si="81"/>
        <v/>
      </c>
      <c r="J879" t="str">
        <f t="shared" si="82"/>
        <v/>
      </c>
      <c r="K879" t="str">
        <f>VLOOKUP('intouch变量（离散）'!$A879,基本表格!$G:$Q,9,FALSE)</f>
        <v>None</v>
      </c>
      <c r="L879">
        <v>1</v>
      </c>
      <c r="M879" t="s">
        <v>156</v>
      </c>
      <c r="N879" t="s">
        <v>157</v>
      </c>
      <c r="O879" t="s">
        <v>158</v>
      </c>
      <c r="P879" t="str">
        <f>VLOOKUP('intouch变量（离散）'!$A879,基本表格!$G:$Q,3,FALSE)</f>
        <v>DB1200,X750.6</v>
      </c>
      <c r="Q879" t="str">
        <f>VLOOKUP('intouch变量（离散）'!$A879,基本表格!$G:$Q,10,FALSE)</f>
        <v>Yes</v>
      </c>
      <c r="R879" t="str">
        <f t="shared" si="84"/>
        <v>DB1200,X750.6 2422+P5-M4 刨片机料仓2#出料螺旋B 变频器通讯 反转反馈</v>
      </c>
      <c r="S879">
        <v>0</v>
      </c>
      <c r="T879">
        <v>0</v>
      </c>
    </row>
    <row r="880" spans="1:20">
      <c r="A880" t="s">
        <v>1036</v>
      </c>
      <c r="B880" s="11" t="str">
        <f t="shared" si="83"/>
        <v>CHP2</v>
      </c>
      <c r="C880" s="11" t="str">
        <f>VLOOKUP('intouch变量（离散）'!$A880,基本表格!$G:$Q,2,FALSE)</f>
        <v>2422+P5-M4 刨片机料仓2#出料螺旋B 变频器通讯 变频器备用</v>
      </c>
      <c r="D880" t="s">
        <v>154</v>
      </c>
      <c r="E880" t="str">
        <f t="shared" si="79"/>
        <v>No</v>
      </c>
      <c r="F880" t="str">
        <f t="shared" si="80"/>
        <v>0</v>
      </c>
      <c r="G880" t="s">
        <v>154</v>
      </c>
      <c r="H880" t="s">
        <v>155</v>
      </c>
      <c r="I880" t="str">
        <f t="shared" si="81"/>
        <v/>
      </c>
      <c r="J880" t="str">
        <f t="shared" si="82"/>
        <v/>
      </c>
      <c r="K880" t="str">
        <f>VLOOKUP('intouch变量（离散）'!$A880,基本表格!$G:$Q,9,FALSE)</f>
        <v>None</v>
      </c>
      <c r="L880">
        <v>1</v>
      </c>
      <c r="M880" t="s">
        <v>156</v>
      </c>
      <c r="N880" t="s">
        <v>157</v>
      </c>
      <c r="O880" t="s">
        <v>158</v>
      </c>
      <c r="P880" t="str">
        <f>VLOOKUP('intouch变量（离散）'!$A880,基本表格!$G:$Q,3,FALSE)</f>
        <v>DB1200,X750.7</v>
      </c>
      <c r="Q880" t="str">
        <f>VLOOKUP('intouch变量（离散）'!$A880,基本表格!$G:$Q,10,FALSE)</f>
        <v>Yes</v>
      </c>
      <c r="R880" t="str">
        <f t="shared" si="84"/>
        <v>DB1200,X750.7 2422+P5-M4 刨片机料仓2#出料螺旋B 变频器通讯 变频器备用</v>
      </c>
      <c r="S880">
        <v>0</v>
      </c>
      <c r="T880">
        <v>0</v>
      </c>
    </row>
    <row r="881" spans="1:20">
      <c r="A881" t="s">
        <v>1037</v>
      </c>
      <c r="B881" s="11" t="str">
        <f t="shared" si="83"/>
        <v>CHP2</v>
      </c>
      <c r="C881" s="11" t="str">
        <f>VLOOKUP('intouch变量（离散）'!$A881,基本表格!$G:$Q,2,FALSE)</f>
        <v>2422+P5-M4 刨片机料仓2#出料螺旋B 变频器通讯 变频器报警</v>
      </c>
      <c r="D881" t="s">
        <v>154</v>
      </c>
      <c r="E881" t="str">
        <f t="shared" si="79"/>
        <v>No</v>
      </c>
      <c r="F881" t="str">
        <f t="shared" si="80"/>
        <v>0</v>
      </c>
      <c r="G881" t="s">
        <v>154</v>
      </c>
      <c r="H881" t="s">
        <v>155</v>
      </c>
      <c r="I881" t="str">
        <f t="shared" si="81"/>
        <v/>
      </c>
      <c r="J881" t="str">
        <f t="shared" si="82"/>
        <v/>
      </c>
      <c r="K881" t="str">
        <f>VLOOKUP('intouch变量（离散）'!$A881,基本表格!$G:$Q,9,FALSE)</f>
        <v>On</v>
      </c>
      <c r="L881">
        <v>1</v>
      </c>
      <c r="M881" t="s">
        <v>156</v>
      </c>
      <c r="N881" t="s">
        <v>157</v>
      </c>
      <c r="O881" t="s">
        <v>158</v>
      </c>
      <c r="P881" t="str">
        <f>VLOOKUP('intouch变量（离散）'!$A881,基本表格!$G:$Q,3,FALSE)</f>
        <v>DB1200,X751.0</v>
      </c>
      <c r="Q881" t="str">
        <f>VLOOKUP('intouch变量（离散）'!$A881,基本表格!$G:$Q,10,FALSE)</f>
        <v>Yes</v>
      </c>
      <c r="R881" t="str">
        <f t="shared" si="84"/>
        <v>DB1200,X751.0 2422+P5-M4 刨片机料仓2#出料螺旋B 变频器通讯 变频器报警</v>
      </c>
      <c r="S881">
        <v>0</v>
      </c>
      <c r="T881">
        <v>0</v>
      </c>
    </row>
    <row r="882" spans="1:20">
      <c r="A882" t="s">
        <v>1038</v>
      </c>
      <c r="B882" s="11" t="str">
        <f t="shared" si="83"/>
        <v>CHP2</v>
      </c>
      <c r="C882" s="11" t="str">
        <f>VLOOKUP('intouch变量（离散）'!$A882,基本表格!$G:$Q,2,FALSE)</f>
        <v>2422+P5-M4 刨片机料仓2#出料螺旋B 反馈转速 上限保护使能</v>
      </c>
      <c r="D882" t="s">
        <v>154</v>
      </c>
      <c r="E882" t="str">
        <f t="shared" si="79"/>
        <v>Yes</v>
      </c>
      <c r="F882" t="str">
        <f t="shared" si="80"/>
        <v>900</v>
      </c>
      <c r="G882" t="s">
        <v>154</v>
      </c>
      <c r="H882" t="s">
        <v>155</v>
      </c>
      <c r="I882" t="str">
        <f t="shared" si="81"/>
        <v>禁用</v>
      </c>
      <c r="J882" t="str">
        <f t="shared" si="82"/>
        <v>启用</v>
      </c>
      <c r="K882" t="str">
        <f>VLOOKUP('intouch变量（离散）'!$A882,基本表格!$G:$Q,9,FALSE)</f>
        <v>None</v>
      </c>
      <c r="L882">
        <v>1</v>
      </c>
      <c r="M882" t="s">
        <v>156</v>
      </c>
      <c r="N882" t="s">
        <v>157</v>
      </c>
      <c r="O882" t="s">
        <v>158</v>
      </c>
      <c r="P882" t="str">
        <f>VLOOKUP('intouch变量（离散）'!$A882,基本表格!$G:$Q,3,FALSE)</f>
        <v>DB1200,X800.3</v>
      </c>
      <c r="Q882" t="str">
        <f>VLOOKUP('intouch变量（离散）'!$A882,基本表格!$G:$Q,10,FALSE)</f>
        <v>No</v>
      </c>
      <c r="R882" t="str">
        <f t="shared" si="84"/>
        <v>DB1200,X800.3 2422+P5-M4 刨片机料仓2#出料螺旋B 反馈转速 上限保护使能</v>
      </c>
      <c r="S882">
        <v>0</v>
      </c>
      <c r="T882">
        <v>0</v>
      </c>
    </row>
    <row r="883" spans="1:20">
      <c r="A883" t="s">
        <v>1039</v>
      </c>
      <c r="B883" s="11" t="str">
        <f t="shared" si="83"/>
        <v>CHP2</v>
      </c>
      <c r="C883" s="11" t="str">
        <f>VLOOKUP('intouch变量（离散）'!$A883,基本表格!$G:$Q,2,FALSE)</f>
        <v>2422+P5-M4 刨片机料仓2#出料螺旋B 反馈转速 下限保护使能</v>
      </c>
      <c r="D883" t="s">
        <v>154</v>
      </c>
      <c r="E883" t="str">
        <f t="shared" si="79"/>
        <v>Yes</v>
      </c>
      <c r="F883" t="str">
        <f t="shared" si="80"/>
        <v>900</v>
      </c>
      <c r="G883" t="s">
        <v>154</v>
      </c>
      <c r="H883" t="s">
        <v>155</v>
      </c>
      <c r="I883" t="str">
        <f t="shared" si="81"/>
        <v>禁用</v>
      </c>
      <c r="J883" t="str">
        <f t="shared" si="82"/>
        <v>启用</v>
      </c>
      <c r="K883" t="str">
        <f>VLOOKUP('intouch变量（离散）'!$A883,基本表格!$G:$Q,9,FALSE)</f>
        <v>None</v>
      </c>
      <c r="L883">
        <v>1</v>
      </c>
      <c r="M883" t="s">
        <v>156</v>
      </c>
      <c r="N883" t="s">
        <v>157</v>
      </c>
      <c r="O883" t="s">
        <v>158</v>
      </c>
      <c r="P883" t="str">
        <f>VLOOKUP('intouch变量（离散）'!$A883,基本表格!$G:$Q,3,FALSE)</f>
        <v>DB1200,X800.4</v>
      </c>
      <c r="Q883" t="str">
        <f>VLOOKUP('intouch变量（离散）'!$A883,基本表格!$G:$Q,10,FALSE)</f>
        <v>No</v>
      </c>
      <c r="R883" t="str">
        <f t="shared" si="84"/>
        <v>DB1200,X800.4 2422+P5-M4 刨片机料仓2#出料螺旋B 反馈转速 下限保护使能</v>
      </c>
      <c r="S883">
        <v>0</v>
      </c>
      <c r="T883">
        <v>0</v>
      </c>
    </row>
    <row r="884" spans="1:20">
      <c r="A884" t="s">
        <v>1040</v>
      </c>
      <c r="B884" s="11" t="str">
        <f t="shared" si="83"/>
        <v>CHP2</v>
      </c>
      <c r="C884" s="11" t="str">
        <f>VLOOKUP('intouch变量（离散）'!$A884,基本表格!$G:$Q,2,FALSE)</f>
        <v>2422+P5-M4 刨片机料仓2#出料螺旋B 反馈转速 上限报警</v>
      </c>
      <c r="D884" t="s">
        <v>154</v>
      </c>
      <c r="E884" t="str">
        <f t="shared" si="79"/>
        <v>No</v>
      </c>
      <c r="F884" t="str">
        <f t="shared" si="80"/>
        <v>0</v>
      </c>
      <c r="G884" t="s">
        <v>154</v>
      </c>
      <c r="H884" t="s">
        <v>155</v>
      </c>
      <c r="I884" t="str">
        <f t="shared" si="81"/>
        <v/>
      </c>
      <c r="J884" t="str">
        <f t="shared" si="82"/>
        <v/>
      </c>
      <c r="K884" t="str">
        <f>VLOOKUP('intouch变量（离散）'!$A884,基本表格!$G:$Q,9,FALSE)</f>
        <v>None</v>
      </c>
      <c r="L884">
        <v>1</v>
      </c>
      <c r="M884" t="s">
        <v>156</v>
      </c>
      <c r="N884" t="s">
        <v>157</v>
      </c>
      <c r="O884" t="s">
        <v>158</v>
      </c>
      <c r="P884" t="str">
        <f>VLOOKUP('intouch变量（离散）'!$A884,基本表格!$G:$Q,3,FALSE)</f>
        <v>DB1200,X800.5</v>
      </c>
      <c r="Q884" t="str">
        <f>VLOOKUP('intouch变量（离散）'!$A884,基本表格!$G:$Q,10,FALSE)</f>
        <v>Yes</v>
      </c>
      <c r="R884" t="str">
        <f t="shared" si="84"/>
        <v>DB1200,X800.5 2422+P5-M4 刨片机料仓2#出料螺旋B 反馈转速 上限报警</v>
      </c>
      <c r="S884">
        <v>0</v>
      </c>
      <c r="T884">
        <v>0</v>
      </c>
    </row>
    <row r="885" spans="1:20">
      <c r="A885" t="s">
        <v>1041</v>
      </c>
      <c r="B885" s="11" t="str">
        <f t="shared" si="83"/>
        <v>CHP2</v>
      </c>
      <c r="C885" s="11" t="str">
        <f>VLOOKUP('intouch变量（离散）'!$A885,基本表格!$G:$Q,2,FALSE)</f>
        <v>2422+P5-M4 刨片机料仓2#出料螺旋B 反馈转速 下限报警</v>
      </c>
      <c r="D885" t="s">
        <v>154</v>
      </c>
      <c r="E885" t="str">
        <f t="shared" si="79"/>
        <v>No</v>
      </c>
      <c r="F885" t="str">
        <f t="shared" si="80"/>
        <v>0</v>
      </c>
      <c r="G885" t="s">
        <v>154</v>
      </c>
      <c r="H885" t="s">
        <v>155</v>
      </c>
      <c r="I885" t="str">
        <f t="shared" si="81"/>
        <v/>
      </c>
      <c r="J885" t="str">
        <f t="shared" si="82"/>
        <v/>
      </c>
      <c r="K885" t="str">
        <f>VLOOKUP('intouch变量（离散）'!$A885,基本表格!$G:$Q,9,FALSE)</f>
        <v>None</v>
      </c>
      <c r="L885">
        <v>1</v>
      </c>
      <c r="M885" t="s">
        <v>156</v>
      </c>
      <c r="N885" t="s">
        <v>157</v>
      </c>
      <c r="O885" t="s">
        <v>158</v>
      </c>
      <c r="P885" t="str">
        <f>VLOOKUP('intouch变量（离散）'!$A885,基本表格!$G:$Q,3,FALSE)</f>
        <v>DB1200,X800.6</v>
      </c>
      <c r="Q885" t="str">
        <f>VLOOKUP('intouch变量（离散）'!$A885,基本表格!$G:$Q,10,FALSE)</f>
        <v>Yes</v>
      </c>
      <c r="R885" t="str">
        <f t="shared" si="84"/>
        <v>DB1200,X800.6 2422+P5-M4 刨片机料仓2#出料螺旋B 反馈转速 下限报警</v>
      </c>
      <c r="S885">
        <v>0</v>
      </c>
      <c r="T885">
        <v>0</v>
      </c>
    </row>
    <row r="886" spans="1:20">
      <c r="A886" t="s">
        <v>1042</v>
      </c>
      <c r="B886" s="11" t="str">
        <f t="shared" si="83"/>
        <v>CHP2</v>
      </c>
      <c r="C886" s="11" t="str">
        <f>VLOOKUP('intouch变量（离散）'!$A886,基本表格!$G:$Q,2,FALSE)</f>
        <v>2422+P5-M4 刨片机料仓2#出料螺旋B 反馈转速 上上限报警</v>
      </c>
      <c r="D886" t="s">
        <v>154</v>
      </c>
      <c r="E886" t="str">
        <f t="shared" si="79"/>
        <v>No</v>
      </c>
      <c r="F886" t="str">
        <f t="shared" si="80"/>
        <v>0</v>
      </c>
      <c r="G886" t="s">
        <v>154</v>
      </c>
      <c r="H886" t="s">
        <v>155</v>
      </c>
      <c r="I886" t="str">
        <f t="shared" si="81"/>
        <v/>
      </c>
      <c r="J886" t="str">
        <f t="shared" si="82"/>
        <v/>
      </c>
      <c r="K886" t="str">
        <f>VLOOKUP('intouch变量（离散）'!$A886,基本表格!$G:$Q,9,FALSE)</f>
        <v>On</v>
      </c>
      <c r="L886">
        <v>1</v>
      </c>
      <c r="M886" t="s">
        <v>156</v>
      </c>
      <c r="N886" t="s">
        <v>157</v>
      </c>
      <c r="O886" t="s">
        <v>158</v>
      </c>
      <c r="P886" t="str">
        <f>VLOOKUP('intouch变量（离散）'!$A886,基本表格!$G:$Q,3,FALSE)</f>
        <v>DB1200,X800.7</v>
      </c>
      <c r="Q886" t="str">
        <f>VLOOKUP('intouch变量（离散）'!$A886,基本表格!$G:$Q,10,FALSE)</f>
        <v>Yes</v>
      </c>
      <c r="R886" t="str">
        <f t="shared" si="84"/>
        <v>DB1200,X800.7 2422+P5-M4 刨片机料仓2#出料螺旋B 反馈转速 上上限报警</v>
      </c>
      <c r="S886">
        <v>0</v>
      </c>
      <c r="T886">
        <v>0</v>
      </c>
    </row>
    <row r="887" spans="1:20">
      <c r="A887" t="s">
        <v>1043</v>
      </c>
      <c r="B887" s="11" t="str">
        <f t="shared" si="83"/>
        <v>CHP2</v>
      </c>
      <c r="C887" s="11" t="str">
        <f>VLOOKUP('intouch变量（离散）'!$A887,基本表格!$G:$Q,2,FALSE)</f>
        <v>2422+P5-M4 刨片机料仓2#出料螺旋B 反馈转速 下下限报警</v>
      </c>
      <c r="D887" t="s">
        <v>154</v>
      </c>
      <c r="E887" t="str">
        <f t="shared" si="79"/>
        <v>No</v>
      </c>
      <c r="F887" t="str">
        <f t="shared" si="80"/>
        <v>0</v>
      </c>
      <c r="G887" t="s">
        <v>154</v>
      </c>
      <c r="H887" t="s">
        <v>155</v>
      </c>
      <c r="I887" t="str">
        <f t="shared" si="81"/>
        <v/>
      </c>
      <c r="J887" t="str">
        <f t="shared" si="82"/>
        <v/>
      </c>
      <c r="K887" t="str">
        <f>VLOOKUP('intouch变量（离散）'!$A887,基本表格!$G:$Q,9,FALSE)</f>
        <v>On</v>
      </c>
      <c r="L887">
        <v>1</v>
      </c>
      <c r="M887" t="s">
        <v>156</v>
      </c>
      <c r="N887" t="s">
        <v>157</v>
      </c>
      <c r="O887" t="s">
        <v>158</v>
      </c>
      <c r="P887" t="str">
        <f>VLOOKUP('intouch变量（离散）'!$A887,基本表格!$G:$Q,3,FALSE)</f>
        <v>DB1200,X801.0</v>
      </c>
      <c r="Q887" t="str">
        <f>VLOOKUP('intouch变量（离散）'!$A887,基本表格!$G:$Q,10,FALSE)</f>
        <v>Yes</v>
      </c>
      <c r="R887" t="str">
        <f t="shared" si="84"/>
        <v>DB1200,X801.0 2422+P5-M4 刨片机料仓2#出料螺旋B 反馈转速 下下限报警</v>
      </c>
      <c r="S887">
        <v>0</v>
      </c>
      <c r="T887">
        <v>0</v>
      </c>
    </row>
    <row r="888" spans="1:20">
      <c r="A888" t="s">
        <v>1044</v>
      </c>
      <c r="B888" s="11" t="str">
        <f t="shared" si="83"/>
        <v>CHP2</v>
      </c>
      <c r="C888" s="11" t="str">
        <f>VLOOKUP('intouch变量（离散）'!$A888,基本表格!$G:$Q,2,FALSE)</f>
        <v>2422+P5-M4 刨片机料仓2#出料螺旋B 反馈转速 极限报警</v>
      </c>
      <c r="D888" t="s">
        <v>154</v>
      </c>
      <c r="E888" t="str">
        <f t="shared" si="79"/>
        <v>No</v>
      </c>
      <c r="F888" t="str">
        <f t="shared" si="80"/>
        <v>0</v>
      </c>
      <c r="G888" t="s">
        <v>154</v>
      </c>
      <c r="H888" t="s">
        <v>155</v>
      </c>
      <c r="I888" t="str">
        <f t="shared" si="81"/>
        <v/>
      </c>
      <c r="J888" t="str">
        <f t="shared" si="82"/>
        <v/>
      </c>
      <c r="K888" t="str">
        <f>VLOOKUP('intouch变量（离散）'!$A888,基本表格!$G:$Q,9,FALSE)</f>
        <v>On</v>
      </c>
      <c r="L888">
        <v>1</v>
      </c>
      <c r="M888" t="s">
        <v>156</v>
      </c>
      <c r="N888" t="s">
        <v>157</v>
      </c>
      <c r="O888" t="s">
        <v>158</v>
      </c>
      <c r="P888" t="str">
        <f>VLOOKUP('intouch变量（离散）'!$A888,基本表格!$G:$Q,3,FALSE)</f>
        <v>DB1200,X801.1</v>
      </c>
      <c r="Q888" t="str">
        <f>VLOOKUP('intouch变量（离散）'!$A888,基本表格!$G:$Q,10,FALSE)</f>
        <v>Yes</v>
      </c>
      <c r="R888" t="str">
        <f t="shared" si="84"/>
        <v>DB1200,X801.1 2422+P5-M4 刨片机料仓2#出料螺旋B 反馈转速 极限报警</v>
      </c>
      <c r="S888">
        <v>0</v>
      </c>
      <c r="T888">
        <v>0</v>
      </c>
    </row>
    <row r="889" spans="1:20">
      <c r="A889" t="s">
        <v>1045</v>
      </c>
      <c r="B889" s="11" t="str">
        <f t="shared" si="83"/>
        <v>CHP2</v>
      </c>
      <c r="C889" s="11" t="str">
        <f>VLOOKUP('intouch变量（离散）'!$A889,基本表格!$G:$Q,2,FALSE)</f>
        <v>2422+P5-M4 刨片机料仓2#出料螺旋B 反馈转速 传感器断线报警</v>
      </c>
      <c r="D889" t="s">
        <v>154</v>
      </c>
      <c r="E889" t="str">
        <f t="shared" si="79"/>
        <v>No</v>
      </c>
      <c r="F889" t="str">
        <f t="shared" si="80"/>
        <v>0</v>
      </c>
      <c r="G889" t="s">
        <v>154</v>
      </c>
      <c r="H889" t="s">
        <v>155</v>
      </c>
      <c r="I889" t="str">
        <f t="shared" si="81"/>
        <v/>
      </c>
      <c r="J889" t="str">
        <f t="shared" si="82"/>
        <v/>
      </c>
      <c r="K889" t="str">
        <f>VLOOKUP('intouch变量（离散）'!$A889,基本表格!$G:$Q,9,FALSE)</f>
        <v>On</v>
      </c>
      <c r="L889">
        <v>1</v>
      </c>
      <c r="M889" t="s">
        <v>156</v>
      </c>
      <c r="N889" t="s">
        <v>157</v>
      </c>
      <c r="O889" t="s">
        <v>158</v>
      </c>
      <c r="P889" t="str">
        <f>VLOOKUP('intouch变量（离散）'!$A889,基本表格!$G:$Q,3,FALSE)</f>
        <v>DB1200,X801.2</v>
      </c>
      <c r="Q889" t="str">
        <f>VLOOKUP('intouch变量（离散）'!$A889,基本表格!$G:$Q,10,FALSE)</f>
        <v>Yes</v>
      </c>
      <c r="R889" t="str">
        <f t="shared" si="84"/>
        <v>DB1200,X801.2 2422+P5-M4 刨片机料仓2#出料螺旋B 反馈转速 传感器断线报警</v>
      </c>
      <c r="S889">
        <v>0</v>
      </c>
      <c r="T889">
        <v>0</v>
      </c>
    </row>
    <row r="890" spans="1:20">
      <c r="A890" t="s">
        <v>1046</v>
      </c>
      <c r="B890" s="11" t="str">
        <f t="shared" si="83"/>
        <v>CHP2</v>
      </c>
      <c r="C890" s="11" t="str">
        <f>VLOOKUP('intouch变量（离散）'!$A890,基本表格!$G:$Q,2,FALSE)</f>
        <v>2422+P5-M4 刨片机料仓2#出料螺旋B 反馈电流 上限保护使能</v>
      </c>
      <c r="D890" t="s">
        <v>154</v>
      </c>
      <c r="E890" t="str">
        <f t="shared" si="79"/>
        <v>Yes</v>
      </c>
      <c r="F890" t="str">
        <f t="shared" si="80"/>
        <v>900</v>
      </c>
      <c r="G890" t="s">
        <v>154</v>
      </c>
      <c r="H890" t="s">
        <v>155</v>
      </c>
      <c r="I890" t="str">
        <f t="shared" si="81"/>
        <v>禁用</v>
      </c>
      <c r="J890" t="str">
        <f t="shared" si="82"/>
        <v>启用</v>
      </c>
      <c r="K890" t="str">
        <f>VLOOKUP('intouch变量（离散）'!$A890,基本表格!$G:$Q,9,FALSE)</f>
        <v>None</v>
      </c>
      <c r="L890">
        <v>1</v>
      </c>
      <c r="M890" t="s">
        <v>156</v>
      </c>
      <c r="N890" t="s">
        <v>157</v>
      </c>
      <c r="O890" t="s">
        <v>158</v>
      </c>
      <c r="P890" t="str">
        <f>VLOOKUP('intouch变量（离散）'!$A890,基本表格!$G:$Q,3,FALSE)</f>
        <v>DB1200,X850.3</v>
      </c>
      <c r="Q890" t="str">
        <f>VLOOKUP('intouch变量（离散）'!$A890,基本表格!$G:$Q,10,FALSE)</f>
        <v>No</v>
      </c>
      <c r="R890" t="str">
        <f t="shared" si="84"/>
        <v>DB1200,X850.3 2422+P5-M4 刨片机料仓2#出料螺旋B 反馈电流 上限保护使能</v>
      </c>
      <c r="S890">
        <v>0</v>
      </c>
      <c r="T890">
        <v>0</v>
      </c>
    </row>
    <row r="891" spans="1:20">
      <c r="A891" t="s">
        <v>1047</v>
      </c>
      <c r="B891" s="11" t="str">
        <f t="shared" si="83"/>
        <v>CHP2</v>
      </c>
      <c r="C891" s="11" t="str">
        <f>VLOOKUP('intouch变量（离散）'!$A891,基本表格!$G:$Q,2,FALSE)</f>
        <v>2422+P5-M4 刨片机料仓2#出料螺旋B 反馈电流 下限保护使能</v>
      </c>
      <c r="D891" t="s">
        <v>154</v>
      </c>
      <c r="E891" t="str">
        <f t="shared" si="79"/>
        <v>Yes</v>
      </c>
      <c r="F891" t="str">
        <f t="shared" si="80"/>
        <v>900</v>
      </c>
      <c r="G891" t="s">
        <v>154</v>
      </c>
      <c r="H891" t="s">
        <v>155</v>
      </c>
      <c r="I891" t="str">
        <f t="shared" si="81"/>
        <v>禁用</v>
      </c>
      <c r="J891" t="str">
        <f t="shared" si="82"/>
        <v>启用</v>
      </c>
      <c r="K891" t="str">
        <f>VLOOKUP('intouch变量（离散）'!$A891,基本表格!$G:$Q,9,FALSE)</f>
        <v>None</v>
      </c>
      <c r="L891">
        <v>1</v>
      </c>
      <c r="M891" t="s">
        <v>156</v>
      </c>
      <c r="N891" t="s">
        <v>157</v>
      </c>
      <c r="O891" t="s">
        <v>158</v>
      </c>
      <c r="P891" t="str">
        <f>VLOOKUP('intouch变量（离散）'!$A891,基本表格!$G:$Q,3,FALSE)</f>
        <v>DB1200,X850.4</v>
      </c>
      <c r="Q891" t="str">
        <f>VLOOKUP('intouch变量（离散）'!$A891,基本表格!$G:$Q,10,FALSE)</f>
        <v>No</v>
      </c>
      <c r="R891" t="str">
        <f t="shared" si="84"/>
        <v>DB1200,X850.4 2422+P5-M4 刨片机料仓2#出料螺旋B 反馈电流 下限保护使能</v>
      </c>
      <c r="S891">
        <v>0</v>
      </c>
      <c r="T891">
        <v>0</v>
      </c>
    </row>
    <row r="892" spans="1:20">
      <c r="A892" t="s">
        <v>1048</v>
      </c>
      <c r="B892" s="11" t="str">
        <f t="shared" si="83"/>
        <v>CHP2</v>
      </c>
      <c r="C892" s="11" t="str">
        <f>VLOOKUP('intouch变量（离散）'!$A892,基本表格!$G:$Q,2,FALSE)</f>
        <v>2422+P5-M4 刨片机料仓2#出料螺旋B 反馈电流 上限报警</v>
      </c>
      <c r="D892" t="s">
        <v>154</v>
      </c>
      <c r="E892" t="str">
        <f t="shared" si="79"/>
        <v>No</v>
      </c>
      <c r="F892" t="str">
        <f t="shared" si="80"/>
        <v>0</v>
      </c>
      <c r="G892" t="s">
        <v>154</v>
      </c>
      <c r="H892" t="s">
        <v>155</v>
      </c>
      <c r="I892" t="str">
        <f t="shared" si="81"/>
        <v/>
      </c>
      <c r="J892" t="str">
        <f t="shared" si="82"/>
        <v/>
      </c>
      <c r="K892" t="str">
        <f>VLOOKUP('intouch变量（离散）'!$A892,基本表格!$G:$Q,9,FALSE)</f>
        <v>None</v>
      </c>
      <c r="L892">
        <v>1</v>
      </c>
      <c r="M892" t="s">
        <v>156</v>
      </c>
      <c r="N892" t="s">
        <v>157</v>
      </c>
      <c r="O892" t="s">
        <v>158</v>
      </c>
      <c r="P892" t="str">
        <f>VLOOKUP('intouch变量（离散）'!$A892,基本表格!$G:$Q,3,FALSE)</f>
        <v>DB1200,X850.5</v>
      </c>
      <c r="Q892" t="str">
        <f>VLOOKUP('intouch变量（离散）'!$A892,基本表格!$G:$Q,10,FALSE)</f>
        <v>Yes</v>
      </c>
      <c r="R892" t="str">
        <f t="shared" si="84"/>
        <v>DB1200,X850.5 2422+P5-M4 刨片机料仓2#出料螺旋B 反馈电流 上限报警</v>
      </c>
      <c r="S892">
        <v>0</v>
      </c>
      <c r="T892">
        <v>0</v>
      </c>
    </row>
    <row r="893" spans="1:20">
      <c r="A893" t="s">
        <v>1049</v>
      </c>
      <c r="B893" s="11" t="str">
        <f t="shared" si="83"/>
        <v>CHP2</v>
      </c>
      <c r="C893" s="11" t="str">
        <f>VLOOKUP('intouch变量（离散）'!$A893,基本表格!$G:$Q,2,FALSE)</f>
        <v>2422+P5-M4 刨片机料仓2#出料螺旋B 反馈电流 下限报警</v>
      </c>
      <c r="D893" t="s">
        <v>154</v>
      </c>
      <c r="E893" t="str">
        <f t="shared" si="79"/>
        <v>No</v>
      </c>
      <c r="F893" t="str">
        <f t="shared" si="80"/>
        <v>0</v>
      </c>
      <c r="G893" t="s">
        <v>154</v>
      </c>
      <c r="H893" t="s">
        <v>155</v>
      </c>
      <c r="I893" t="str">
        <f t="shared" si="81"/>
        <v/>
      </c>
      <c r="J893" t="str">
        <f t="shared" si="82"/>
        <v/>
      </c>
      <c r="K893" t="str">
        <f>VLOOKUP('intouch变量（离散）'!$A893,基本表格!$G:$Q,9,FALSE)</f>
        <v>None</v>
      </c>
      <c r="L893">
        <v>1</v>
      </c>
      <c r="M893" t="s">
        <v>156</v>
      </c>
      <c r="N893" t="s">
        <v>157</v>
      </c>
      <c r="O893" t="s">
        <v>158</v>
      </c>
      <c r="P893" t="str">
        <f>VLOOKUP('intouch变量（离散）'!$A893,基本表格!$G:$Q,3,FALSE)</f>
        <v>DB1200,X850.6</v>
      </c>
      <c r="Q893" t="str">
        <f>VLOOKUP('intouch变量（离散）'!$A893,基本表格!$G:$Q,10,FALSE)</f>
        <v>Yes</v>
      </c>
      <c r="R893" t="str">
        <f t="shared" si="84"/>
        <v>DB1200,X850.6 2422+P5-M4 刨片机料仓2#出料螺旋B 反馈电流 下限报警</v>
      </c>
      <c r="S893">
        <v>0</v>
      </c>
      <c r="T893">
        <v>0</v>
      </c>
    </row>
    <row r="894" spans="1:20">
      <c r="A894" t="s">
        <v>1050</v>
      </c>
      <c r="B894" s="11" t="str">
        <f t="shared" si="83"/>
        <v>CHP2</v>
      </c>
      <c r="C894" s="11" t="str">
        <f>VLOOKUP('intouch变量（离散）'!$A894,基本表格!$G:$Q,2,FALSE)</f>
        <v>2422+P5-M4 刨片机料仓2#出料螺旋B 反馈电流 上上限报警</v>
      </c>
      <c r="D894" t="s">
        <v>154</v>
      </c>
      <c r="E894" t="str">
        <f t="shared" si="79"/>
        <v>No</v>
      </c>
      <c r="F894" t="str">
        <f t="shared" si="80"/>
        <v>0</v>
      </c>
      <c r="G894" t="s">
        <v>154</v>
      </c>
      <c r="H894" t="s">
        <v>155</v>
      </c>
      <c r="I894" t="str">
        <f t="shared" si="81"/>
        <v/>
      </c>
      <c r="J894" t="str">
        <f t="shared" si="82"/>
        <v/>
      </c>
      <c r="K894" t="str">
        <f>VLOOKUP('intouch变量（离散）'!$A894,基本表格!$G:$Q,9,FALSE)</f>
        <v>On</v>
      </c>
      <c r="L894">
        <v>1</v>
      </c>
      <c r="M894" t="s">
        <v>156</v>
      </c>
      <c r="N894" t="s">
        <v>157</v>
      </c>
      <c r="O894" t="s">
        <v>158</v>
      </c>
      <c r="P894" t="str">
        <f>VLOOKUP('intouch变量（离散）'!$A894,基本表格!$G:$Q,3,FALSE)</f>
        <v>DB1200,X850.7</v>
      </c>
      <c r="Q894" t="str">
        <f>VLOOKUP('intouch变量（离散）'!$A894,基本表格!$G:$Q,10,FALSE)</f>
        <v>Yes</v>
      </c>
      <c r="R894" t="str">
        <f t="shared" si="84"/>
        <v>DB1200,X850.7 2422+P5-M4 刨片机料仓2#出料螺旋B 反馈电流 上上限报警</v>
      </c>
      <c r="S894">
        <v>0</v>
      </c>
      <c r="T894">
        <v>0</v>
      </c>
    </row>
    <row r="895" spans="1:20">
      <c r="A895" t="s">
        <v>1051</v>
      </c>
      <c r="B895" s="11" t="str">
        <f t="shared" si="83"/>
        <v>CHP2</v>
      </c>
      <c r="C895" s="11" t="str">
        <f>VLOOKUP('intouch变量（离散）'!$A895,基本表格!$G:$Q,2,FALSE)</f>
        <v>2422+P5-M4 刨片机料仓2#出料螺旋B 反馈电流 下下限报警</v>
      </c>
      <c r="D895" t="s">
        <v>154</v>
      </c>
      <c r="E895" t="str">
        <f t="shared" si="79"/>
        <v>No</v>
      </c>
      <c r="F895" t="str">
        <f t="shared" si="80"/>
        <v>0</v>
      </c>
      <c r="G895" t="s">
        <v>154</v>
      </c>
      <c r="H895" t="s">
        <v>155</v>
      </c>
      <c r="I895" t="str">
        <f t="shared" si="81"/>
        <v/>
      </c>
      <c r="J895" t="str">
        <f t="shared" si="82"/>
        <v/>
      </c>
      <c r="K895" t="str">
        <f>VLOOKUP('intouch变量（离散）'!$A895,基本表格!$G:$Q,9,FALSE)</f>
        <v>On</v>
      </c>
      <c r="L895">
        <v>1</v>
      </c>
      <c r="M895" t="s">
        <v>156</v>
      </c>
      <c r="N895" t="s">
        <v>157</v>
      </c>
      <c r="O895" t="s">
        <v>158</v>
      </c>
      <c r="P895" t="str">
        <f>VLOOKUP('intouch变量（离散）'!$A895,基本表格!$G:$Q,3,FALSE)</f>
        <v>DB1200,X851.0</v>
      </c>
      <c r="Q895" t="str">
        <f>VLOOKUP('intouch变量（离散）'!$A895,基本表格!$G:$Q,10,FALSE)</f>
        <v>Yes</v>
      </c>
      <c r="R895" t="str">
        <f t="shared" si="84"/>
        <v>DB1200,X851.0 2422+P5-M4 刨片机料仓2#出料螺旋B 反馈电流 下下限报警</v>
      </c>
      <c r="S895">
        <v>0</v>
      </c>
      <c r="T895">
        <v>0</v>
      </c>
    </row>
    <row r="896" spans="1:20">
      <c r="A896" t="s">
        <v>1052</v>
      </c>
      <c r="B896" s="11" t="str">
        <f t="shared" si="83"/>
        <v>CHP2</v>
      </c>
      <c r="C896" s="11" t="str">
        <f>VLOOKUP('intouch变量（离散）'!$A896,基本表格!$G:$Q,2,FALSE)</f>
        <v>2422+P5-M4 刨片机料仓2#出料螺旋B 反馈电流 极限报警</v>
      </c>
      <c r="D896" t="s">
        <v>154</v>
      </c>
      <c r="E896" t="str">
        <f t="shared" si="79"/>
        <v>No</v>
      </c>
      <c r="F896" t="str">
        <f t="shared" si="80"/>
        <v>0</v>
      </c>
      <c r="G896" t="s">
        <v>154</v>
      </c>
      <c r="H896" t="s">
        <v>155</v>
      </c>
      <c r="I896" t="str">
        <f t="shared" si="81"/>
        <v/>
      </c>
      <c r="J896" t="str">
        <f t="shared" si="82"/>
        <v/>
      </c>
      <c r="K896" t="str">
        <f>VLOOKUP('intouch变量（离散）'!$A896,基本表格!$G:$Q,9,FALSE)</f>
        <v>On</v>
      </c>
      <c r="L896">
        <v>1</v>
      </c>
      <c r="M896" t="s">
        <v>156</v>
      </c>
      <c r="N896" t="s">
        <v>157</v>
      </c>
      <c r="O896" t="s">
        <v>158</v>
      </c>
      <c r="P896" t="str">
        <f>VLOOKUP('intouch变量（离散）'!$A896,基本表格!$G:$Q,3,FALSE)</f>
        <v>DB1200,X851.1</v>
      </c>
      <c r="Q896" t="str">
        <f>VLOOKUP('intouch变量（离散）'!$A896,基本表格!$G:$Q,10,FALSE)</f>
        <v>Yes</v>
      </c>
      <c r="R896" t="str">
        <f t="shared" si="84"/>
        <v>DB1200,X851.1 2422+P5-M4 刨片机料仓2#出料螺旋B 反馈电流 极限报警</v>
      </c>
      <c r="S896">
        <v>0</v>
      </c>
      <c r="T896">
        <v>0</v>
      </c>
    </row>
    <row r="897" spans="1:20">
      <c r="A897" t="s">
        <v>1053</v>
      </c>
      <c r="B897" s="11" t="str">
        <f t="shared" si="83"/>
        <v>CHP2</v>
      </c>
      <c r="C897" s="11" t="str">
        <f>VLOOKUP('intouch变量（离散）'!$A897,基本表格!$G:$Q,2,FALSE)</f>
        <v>2422+P5-M4 刨片机料仓2#出料螺旋B 反馈电流 传感器断线报警</v>
      </c>
      <c r="D897" t="s">
        <v>154</v>
      </c>
      <c r="E897" t="str">
        <f t="shared" si="79"/>
        <v>No</v>
      </c>
      <c r="F897" t="str">
        <f t="shared" si="80"/>
        <v>0</v>
      </c>
      <c r="G897" t="s">
        <v>154</v>
      </c>
      <c r="H897" t="s">
        <v>155</v>
      </c>
      <c r="I897" t="str">
        <f t="shared" si="81"/>
        <v/>
      </c>
      <c r="J897" t="str">
        <f t="shared" si="82"/>
        <v/>
      </c>
      <c r="K897" t="str">
        <f>VLOOKUP('intouch变量（离散）'!$A897,基本表格!$G:$Q,9,FALSE)</f>
        <v>On</v>
      </c>
      <c r="L897">
        <v>1</v>
      </c>
      <c r="M897" t="s">
        <v>156</v>
      </c>
      <c r="N897" t="s">
        <v>157</v>
      </c>
      <c r="O897" t="s">
        <v>158</v>
      </c>
      <c r="P897" t="str">
        <f>VLOOKUP('intouch变量（离散）'!$A897,基本表格!$G:$Q,3,FALSE)</f>
        <v>DB1200,X851.2</v>
      </c>
      <c r="Q897" t="str">
        <f>VLOOKUP('intouch变量（离散）'!$A897,基本表格!$G:$Q,10,FALSE)</f>
        <v>Yes</v>
      </c>
      <c r="R897" t="str">
        <f t="shared" si="84"/>
        <v>DB1200,X851.2 2422+P5-M4 刨片机料仓2#出料螺旋B 反馈电流 传感器断线报警</v>
      </c>
      <c r="S897">
        <v>0</v>
      </c>
      <c r="T897">
        <v>0</v>
      </c>
    </row>
    <row r="898" spans="1:20">
      <c r="A898" t="s">
        <v>1054</v>
      </c>
      <c r="B898" s="11" t="str">
        <f t="shared" si="83"/>
        <v>CHP2</v>
      </c>
      <c r="C898" s="11" t="str">
        <f>VLOOKUP('intouch变量（离散）'!$A898,基本表格!$G:$Q,2,FALSE)</f>
        <v>2425+P6-M16 2#刨片机振荡器 电机控制 使能</v>
      </c>
      <c r="D898" t="s">
        <v>154</v>
      </c>
      <c r="E898" t="str">
        <f t="shared" si="79"/>
        <v>No</v>
      </c>
      <c r="F898" t="str">
        <f t="shared" si="80"/>
        <v>0</v>
      </c>
      <c r="G898" t="s">
        <v>154</v>
      </c>
      <c r="H898" t="s">
        <v>155</v>
      </c>
      <c r="I898" t="str">
        <f t="shared" si="81"/>
        <v/>
      </c>
      <c r="J898" t="str">
        <f t="shared" si="82"/>
        <v/>
      </c>
      <c r="K898" t="str">
        <f>VLOOKUP('intouch变量（离散）'!$A898,基本表格!$G:$Q,9,FALSE)</f>
        <v>None</v>
      </c>
      <c r="L898">
        <v>1</v>
      </c>
      <c r="M898" t="s">
        <v>156</v>
      </c>
      <c r="N898" t="s">
        <v>157</v>
      </c>
      <c r="O898" t="s">
        <v>158</v>
      </c>
      <c r="P898" t="str">
        <f>VLOOKUP('intouch变量（离散）'!$A898,基本表格!$G:$Q,3,FALSE)</f>
        <v>DB1200,X1500.0</v>
      </c>
      <c r="Q898" t="str">
        <f>VLOOKUP('intouch变量（离散）'!$A898,基本表格!$G:$Q,10,FALSE)</f>
        <v>No</v>
      </c>
      <c r="R898" t="str">
        <f t="shared" si="84"/>
        <v>DB1200,X1500.0 2425+P6-M16 2#刨片机振荡器 电机控制 使能</v>
      </c>
      <c r="S898">
        <v>0</v>
      </c>
      <c r="T898">
        <v>0</v>
      </c>
    </row>
    <row r="899" spans="1:20">
      <c r="A899" t="s">
        <v>1055</v>
      </c>
      <c r="B899" s="11" t="str">
        <f t="shared" si="83"/>
        <v>CHP2</v>
      </c>
      <c r="C899" s="11" t="str">
        <f>VLOOKUP('intouch变量（离散）'!$A899,基本表格!$G:$Q,2,FALSE)</f>
        <v>2425+P6-M16 2#刨片机振荡器 电机控制 手自动状态</v>
      </c>
      <c r="D899" t="s">
        <v>154</v>
      </c>
      <c r="E899" t="str">
        <f t="shared" ref="E899:E962" si="85">IF(RIGHT($A899,2)="EN","Yes","No")</f>
        <v>No</v>
      </c>
      <c r="F899" t="str">
        <f t="shared" ref="F899:F962" si="86">IF(RIGHT($A899,2)="EN","900","0")</f>
        <v>0</v>
      </c>
      <c r="G899" t="s">
        <v>154</v>
      </c>
      <c r="H899" t="s">
        <v>155</v>
      </c>
      <c r="I899" t="str">
        <f t="shared" ref="I899:I962" si="87">IF(RIGHT($A899,2)="EN","禁用","")</f>
        <v/>
      </c>
      <c r="J899" t="str">
        <f t="shared" ref="J899:J962" si="88">IF(RIGHT($A899,2)="EN","启用","")</f>
        <v/>
      </c>
      <c r="K899" t="str">
        <f>VLOOKUP('intouch变量（离散）'!$A899,基本表格!$G:$Q,9,FALSE)</f>
        <v>None</v>
      </c>
      <c r="L899">
        <v>1</v>
      </c>
      <c r="M899" t="s">
        <v>156</v>
      </c>
      <c r="N899" t="s">
        <v>157</v>
      </c>
      <c r="O899" t="s">
        <v>158</v>
      </c>
      <c r="P899" t="str">
        <f>VLOOKUP('intouch变量（离散）'!$A899,基本表格!$G:$Q,3,FALSE)</f>
        <v>DB1200,X1500.3</v>
      </c>
      <c r="Q899" t="str">
        <f>VLOOKUP('intouch变量（离散）'!$A899,基本表格!$G:$Q,10,FALSE)</f>
        <v>Yes</v>
      </c>
      <c r="R899" t="str">
        <f t="shared" si="84"/>
        <v>DB1200,X1500.3 2425+P6-M16 2#刨片机振荡器 电机控制 手自动状态</v>
      </c>
      <c r="S899">
        <v>0</v>
      </c>
      <c r="T899">
        <v>0</v>
      </c>
    </row>
    <row r="900" spans="1:20">
      <c r="A900" t="s">
        <v>1056</v>
      </c>
      <c r="B900" s="11" t="str">
        <f t="shared" si="83"/>
        <v>CHP2</v>
      </c>
      <c r="C900" s="11" t="str">
        <f>VLOOKUP('intouch变量（离散）'!$A900,基本表格!$G:$Q,2,FALSE)</f>
        <v>2425+P6-M16 2#刨片机振荡器 电机控制 本地/远程(检修/待机）</v>
      </c>
      <c r="D900" t="s">
        <v>154</v>
      </c>
      <c r="E900" t="str">
        <f t="shared" si="85"/>
        <v>No</v>
      </c>
      <c r="F900" t="str">
        <f t="shared" si="86"/>
        <v>0</v>
      </c>
      <c r="G900" t="s">
        <v>154</v>
      </c>
      <c r="H900" t="s">
        <v>155</v>
      </c>
      <c r="I900" t="str">
        <f t="shared" si="87"/>
        <v/>
      </c>
      <c r="J900" t="str">
        <f t="shared" si="88"/>
        <v/>
      </c>
      <c r="K900" t="str">
        <f>VLOOKUP('intouch变量（离散）'!$A900,基本表格!$G:$Q,9,FALSE)</f>
        <v>None</v>
      </c>
      <c r="L900">
        <v>1</v>
      </c>
      <c r="M900" t="s">
        <v>156</v>
      </c>
      <c r="N900" t="s">
        <v>157</v>
      </c>
      <c r="O900" t="s">
        <v>158</v>
      </c>
      <c r="P900" t="str">
        <f>VLOOKUP('intouch变量（离散）'!$A900,基本表格!$G:$Q,3,FALSE)</f>
        <v>DB1200,X1500.4</v>
      </c>
      <c r="Q900" t="str">
        <f>VLOOKUP('intouch变量（离散）'!$A900,基本表格!$G:$Q,10,FALSE)</f>
        <v>Yes</v>
      </c>
      <c r="R900" t="str">
        <f t="shared" si="84"/>
        <v>DB1200,X1500.4 2425+P6-M16 2#刨片机振荡器 电机控制 本地/远程(检修/待机）</v>
      </c>
      <c r="S900">
        <v>0</v>
      </c>
      <c r="T900">
        <v>0</v>
      </c>
    </row>
    <row r="901" spans="1:20">
      <c r="A901" t="s">
        <v>1057</v>
      </c>
      <c r="B901" s="11" t="str">
        <f t="shared" ref="B901:B964" si="89">LEFT(A901,4)</f>
        <v>CHP2</v>
      </c>
      <c r="C901" s="11" t="str">
        <f>VLOOKUP('intouch变量（离散）'!$A901,基本表格!$G:$Q,2,FALSE)</f>
        <v>2425+P6-M16 2#刨片机振荡器 电机控制 开启_上位机(正转)</v>
      </c>
      <c r="D901" t="s">
        <v>154</v>
      </c>
      <c r="E901" t="str">
        <f t="shared" si="85"/>
        <v>No</v>
      </c>
      <c r="F901" t="str">
        <f t="shared" si="86"/>
        <v>0</v>
      </c>
      <c r="G901" t="s">
        <v>154</v>
      </c>
      <c r="H901" t="s">
        <v>155</v>
      </c>
      <c r="I901" t="str">
        <f t="shared" si="87"/>
        <v/>
      </c>
      <c r="J901" t="str">
        <f t="shared" si="88"/>
        <v/>
      </c>
      <c r="K901" t="str">
        <f>VLOOKUP('intouch变量（离散）'!$A901,基本表格!$G:$Q,9,FALSE)</f>
        <v>None</v>
      </c>
      <c r="L901">
        <v>1</v>
      </c>
      <c r="M901" t="s">
        <v>156</v>
      </c>
      <c r="N901" t="s">
        <v>157</v>
      </c>
      <c r="O901" t="s">
        <v>158</v>
      </c>
      <c r="P901" t="str">
        <f>VLOOKUP('intouch变量（离散）'!$A901,基本表格!$G:$Q,3,FALSE)</f>
        <v>DB1200,X1500.6</v>
      </c>
      <c r="Q901" t="str">
        <f>VLOOKUP('intouch变量（离散）'!$A901,基本表格!$G:$Q,10,FALSE)</f>
        <v>No</v>
      </c>
      <c r="R901" t="str">
        <f t="shared" ref="R901:R964" si="90">P901&amp;" "&amp;C901</f>
        <v>DB1200,X1500.6 2425+P6-M16 2#刨片机振荡器 电机控制 开启_上位机(正转)</v>
      </c>
      <c r="S901">
        <v>0</v>
      </c>
      <c r="T901">
        <v>0</v>
      </c>
    </row>
    <row r="902" spans="1:20">
      <c r="A902" t="s">
        <v>1058</v>
      </c>
      <c r="B902" s="11" t="str">
        <f t="shared" si="89"/>
        <v>CHP2</v>
      </c>
      <c r="C902" s="11" t="str">
        <f>VLOOKUP('intouch变量（离散）'!$A902,基本表格!$G:$Q,2,FALSE)</f>
        <v>2425+P6-M16 2#刨片机振荡器 电机控制 停止_上位机(反转)</v>
      </c>
      <c r="D902" t="s">
        <v>154</v>
      </c>
      <c r="E902" t="str">
        <f t="shared" si="85"/>
        <v>No</v>
      </c>
      <c r="F902" t="str">
        <f t="shared" si="86"/>
        <v>0</v>
      </c>
      <c r="G902" t="s">
        <v>154</v>
      </c>
      <c r="H902" t="s">
        <v>155</v>
      </c>
      <c r="I902" t="str">
        <f t="shared" si="87"/>
        <v/>
      </c>
      <c r="J902" t="str">
        <f t="shared" si="88"/>
        <v/>
      </c>
      <c r="K902" t="str">
        <f>VLOOKUP('intouch变量（离散）'!$A902,基本表格!$G:$Q,9,FALSE)</f>
        <v>None</v>
      </c>
      <c r="L902">
        <v>1</v>
      </c>
      <c r="M902" t="s">
        <v>156</v>
      </c>
      <c r="N902" t="s">
        <v>157</v>
      </c>
      <c r="O902" t="s">
        <v>158</v>
      </c>
      <c r="P902" t="str">
        <f>VLOOKUP('intouch变量（离散）'!$A902,基本表格!$G:$Q,3,FALSE)</f>
        <v>DB1200,X1501.0</v>
      </c>
      <c r="Q902" t="str">
        <f>VLOOKUP('intouch变量（离散）'!$A902,基本表格!$G:$Q,10,FALSE)</f>
        <v>No</v>
      </c>
      <c r="R902" t="str">
        <f t="shared" si="90"/>
        <v>DB1200,X1501.0 2425+P6-M16 2#刨片机振荡器 电机控制 停止_上位机(反转)</v>
      </c>
      <c r="S902">
        <v>0</v>
      </c>
      <c r="T902">
        <v>0</v>
      </c>
    </row>
    <row r="903" spans="1:20">
      <c r="A903" t="s">
        <v>1059</v>
      </c>
      <c r="B903" s="11" t="str">
        <f t="shared" si="89"/>
        <v>CHP2</v>
      </c>
      <c r="C903" s="11" t="str">
        <f>VLOOKUP('intouch变量（离散）'!$A903,基本表格!$G:$Q,2,FALSE)</f>
        <v>2425+P6-M16 2#刨片机振荡器 电机控制 通风扇</v>
      </c>
      <c r="D903" t="s">
        <v>154</v>
      </c>
      <c r="E903" t="str">
        <f t="shared" si="85"/>
        <v>No</v>
      </c>
      <c r="F903" t="str">
        <f t="shared" si="86"/>
        <v>0</v>
      </c>
      <c r="G903" t="s">
        <v>154</v>
      </c>
      <c r="H903" t="s">
        <v>155</v>
      </c>
      <c r="I903" t="str">
        <f t="shared" si="87"/>
        <v/>
      </c>
      <c r="J903" t="str">
        <f t="shared" si="88"/>
        <v/>
      </c>
      <c r="K903" t="str">
        <f>VLOOKUP('intouch变量（离散）'!$A903,基本表格!$G:$Q,9,FALSE)</f>
        <v>None</v>
      </c>
      <c r="L903">
        <v>1</v>
      </c>
      <c r="M903" t="s">
        <v>156</v>
      </c>
      <c r="N903" t="s">
        <v>157</v>
      </c>
      <c r="O903" t="s">
        <v>158</v>
      </c>
      <c r="P903" t="str">
        <f>VLOOKUP('intouch变量（离散）'!$A903,基本表格!$G:$Q,3,FALSE)</f>
        <v>DB1200,X1501.1</v>
      </c>
      <c r="Q903" t="str">
        <f>VLOOKUP('intouch变量（离散）'!$A903,基本表格!$G:$Q,10,FALSE)</f>
        <v>Yes</v>
      </c>
      <c r="R903" t="str">
        <f t="shared" si="90"/>
        <v>DB1200,X1501.1 2425+P6-M16 2#刨片机振荡器 电机控制 通风扇</v>
      </c>
      <c r="S903">
        <v>0</v>
      </c>
      <c r="T903">
        <v>0</v>
      </c>
    </row>
    <row r="904" spans="1:20">
      <c r="A904" t="s">
        <v>1060</v>
      </c>
      <c r="B904" s="11" t="str">
        <f t="shared" si="89"/>
        <v>CHP2</v>
      </c>
      <c r="C904" s="11" t="str">
        <f>VLOOKUP('intouch变量（离散）'!$A904,基本表格!$G:$Q,2,FALSE)</f>
        <v>2425+P6-M16 2#刨片机振荡器 电机控制 电机(正转）</v>
      </c>
      <c r="D904" t="s">
        <v>154</v>
      </c>
      <c r="E904" t="str">
        <f t="shared" si="85"/>
        <v>No</v>
      </c>
      <c r="F904" t="str">
        <f t="shared" si="86"/>
        <v>0</v>
      </c>
      <c r="G904" t="s">
        <v>154</v>
      </c>
      <c r="H904" t="s">
        <v>155</v>
      </c>
      <c r="I904" t="str">
        <f t="shared" si="87"/>
        <v/>
      </c>
      <c r="J904" t="str">
        <f t="shared" si="88"/>
        <v/>
      </c>
      <c r="K904" t="str">
        <f>VLOOKUP('intouch变量（离散）'!$A904,基本表格!$G:$Q,9,FALSE)</f>
        <v>None</v>
      </c>
      <c r="L904">
        <v>1</v>
      </c>
      <c r="M904" t="s">
        <v>156</v>
      </c>
      <c r="N904" t="s">
        <v>157</v>
      </c>
      <c r="O904" t="s">
        <v>158</v>
      </c>
      <c r="P904" t="str">
        <f>VLOOKUP('intouch变量（离散）'!$A904,基本表格!$G:$Q,3,FALSE)</f>
        <v>DB1200,X1501.2</v>
      </c>
      <c r="Q904" t="str">
        <f>VLOOKUP('intouch变量（离散）'!$A904,基本表格!$G:$Q,10,FALSE)</f>
        <v>Yes</v>
      </c>
      <c r="R904" t="str">
        <f t="shared" si="90"/>
        <v>DB1200,X1501.2 2425+P6-M16 2#刨片机振荡器 电机控制 电机(正转）</v>
      </c>
      <c r="S904">
        <v>0</v>
      </c>
      <c r="T904">
        <v>0</v>
      </c>
    </row>
    <row r="905" spans="1:20">
      <c r="A905" t="s">
        <v>1061</v>
      </c>
      <c r="B905" s="11" t="str">
        <f t="shared" si="89"/>
        <v>CHP2</v>
      </c>
      <c r="C905" s="11" t="str">
        <f>VLOOKUP('intouch变量（离散）'!$A905,基本表格!$G:$Q,2,FALSE)</f>
        <v>2425+P6-M16 2#刨片机振荡器 电机控制 电机过载</v>
      </c>
      <c r="D905" t="s">
        <v>154</v>
      </c>
      <c r="E905" t="str">
        <f t="shared" si="85"/>
        <v>No</v>
      </c>
      <c r="F905" t="str">
        <f t="shared" si="86"/>
        <v>0</v>
      </c>
      <c r="G905" t="s">
        <v>154</v>
      </c>
      <c r="H905" t="s">
        <v>155</v>
      </c>
      <c r="I905" t="str">
        <f t="shared" si="87"/>
        <v/>
      </c>
      <c r="J905" t="str">
        <f t="shared" si="88"/>
        <v/>
      </c>
      <c r="K905" t="str">
        <f>VLOOKUP('intouch变量（离散）'!$A905,基本表格!$G:$Q,9,FALSE)</f>
        <v>On</v>
      </c>
      <c r="L905">
        <v>1</v>
      </c>
      <c r="M905" t="s">
        <v>156</v>
      </c>
      <c r="N905" t="s">
        <v>157</v>
      </c>
      <c r="O905" t="s">
        <v>158</v>
      </c>
      <c r="P905" t="str">
        <f>VLOOKUP('intouch变量（离散）'!$A905,基本表格!$G:$Q,3,FALSE)</f>
        <v>DB1200,X1501.3</v>
      </c>
      <c r="Q905" t="str">
        <f>VLOOKUP('intouch变量（离散）'!$A905,基本表格!$G:$Q,10,FALSE)</f>
        <v>Yes</v>
      </c>
      <c r="R905" t="str">
        <f t="shared" si="90"/>
        <v>DB1200,X1501.3 2425+P6-M16 2#刨片机振荡器 电机控制 电机过载</v>
      </c>
      <c r="S905">
        <v>0</v>
      </c>
      <c r="T905">
        <v>0</v>
      </c>
    </row>
    <row r="906" spans="1:20">
      <c r="A906" t="s">
        <v>1062</v>
      </c>
      <c r="B906" s="11" t="str">
        <f t="shared" si="89"/>
        <v>CHP2</v>
      </c>
      <c r="C906" s="11" t="str">
        <f>VLOOKUP('intouch变量（离散）'!$A906,基本表格!$G:$Q,2,FALSE)</f>
        <v>2425+P6-M16 2#刨片机振荡器 电机控制 风扇过载</v>
      </c>
      <c r="D906" t="s">
        <v>154</v>
      </c>
      <c r="E906" t="str">
        <f t="shared" si="85"/>
        <v>No</v>
      </c>
      <c r="F906" t="str">
        <f t="shared" si="86"/>
        <v>0</v>
      </c>
      <c r="G906" t="s">
        <v>154</v>
      </c>
      <c r="H906" t="s">
        <v>155</v>
      </c>
      <c r="I906" t="str">
        <f t="shared" si="87"/>
        <v/>
      </c>
      <c r="J906" t="str">
        <f t="shared" si="88"/>
        <v/>
      </c>
      <c r="K906" t="str">
        <f>VLOOKUP('intouch变量（离散）'!$A906,基本表格!$G:$Q,9,FALSE)</f>
        <v>On</v>
      </c>
      <c r="L906">
        <v>1</v>
      </c>
      <c r="M906" t="s">
        <v>156</v>
      </c>
      <c r="N906" t="s">
        <v>157</v>
      </c>
      <c r="O906" t="s">
        <v>158</v>
      </c>
      <c r="P906" t="str">
        <f>VLOOKUP('intouch变量（离散）'!$A906,基本表格!$G:$Q,3,FALSE)</f>
        <v>DB1200,X1501.4</v>
      </c>
      <c r="Q906" t="str">
        <f>VLOOKUP('intouch变量（离散）'!$A906,基本表格!$G:$Q,10,FALSE)</f>
        <v>Yes</v>
      </c>
      <c r="R906" t="str">
        <f t="shared" si="90"/>
        <v>DB1200,X1501.4 2425+P6-M16 2#刨片机振荡器 电机控制 风扇过载</v>
      </c>
      <c r="S906">
        <v>0</v>
      </c>
      <c r="T906">
        <v>0</v>
      </c>
    </row>
    <row r="907" spans="1:20">
      <c r="A907" t="s">
        <v>1063</v>
      </c>
      <c r="B907" s="11" t="str">
        <f t="shared" si="89"/>
        <v>CHP2</v>
      </c>
      <c r="C907" s="11" t="str">
        <f>VLOOKUP('intouch变量（离散）'!$A907,基本表格!$G:$Q,2,FALSE)</f>
        <v>2425+P6-M16 2#刨片机振荡器 电机控制 电机运行指示</v>
      </c>
      <c r="D907" t="s">
        <v>154</v>
      </c>
      <c r="E907" t="str">
        <f t="shared" si="85"/>
        <v>No</v>
      </c>
      <c r="F907" t="str">
        <f t="shared" si="86"/>
        <v>0</v>
      </c>
      <c r="G907" t="s">
        <v>154</v>
      </c>
      <c r="H907" t="s">
        <v>155</v>
      </c>
      <c r="I907" t="str">
        <f t="shared" si="87"/>
        <v/>
      </c>
      <c r="J907" t="str">
        <f t="shared" si="88"/>
        <v/>
      </c>
      <c r="K907" t="str">
        <f>VLOOKUP('intouch变量（离散）'!$A907,基本表格!$G:$Q,9,FALSE)</f>
        <v>None</v>
      </c>
      <c r="L907">
        <v>1</v>
      </c>
      <c r="M907" t="s">
        <v>156</v>
      </c>
      <c r="N907" t="s">
        <v>157</v>
      </c>
      <c r="O907" t="s">
        <v>158</v>
      </c>
      <c r="P907" t="str">
        <f>VLOOKUP('intouch变量（离散）'!$A907,基本表格!$G:$Q,3,FALSE)</f>
        <v>DB1200,X1501.5</v>
      </c>
      <c r="Q907" t="str">
        <f>VLOOKUP('intouch变量（离散）'!$A907,基本表格!$G:$Q,10,FALSE)</f>
        <v>Yes</v>
      </c>
      <c r="R907" t="str">
        <f t="shared" si="90"/>
        <v>DB1200,X1501.5 2425+P6-M16 2#刨片机振荡器 电机控制 电机运行指示</v>
      </c>
      <c r="S907">
        <v>0</v>
      </c>
      <c r="T907">
        <v>0</v>
      </c>
    </row>
    <row r="908" spans="1:20">
      <c r="A908" t="s">
        <v>1064</v>
      </c>
      <c r="B908" s="11" t="str">
        <f t="shared" si="89"/>
        <v>CHP2</v>
      </c>
      <c r="C908" s="11" t="str">
        <f>VLOOKUP('intouch变量（离散）'!$A908,基本表格!$G:$Q,2,FALSE)</f>
        <v>2425+P6-M16 2#刨片机振荡器 电机控制 断链报警</v>
      </c>
      <c r="D908" t="s">
        <v>154</v>
      </c>
      <c r="E908" t="str">
        <f t="shared" si="85"/>
        <v>No</v>
      </c>
      <c r="F908" t="str">
        <f t="shared" si="86"/>
        <v>0</v>
      </c>
      <c r="G908" t="s">
        <v>154</v>
      </c>
      <c r="H908" t="s">
        <v>155</v>
      </c>
      <c r="I908" t="str">
        <f t="shared" si="87"/>
        <v/>
      </c>
      <c r="J908" t="str">
        <f t="shared" si="88"/>
        <v/>
      </c>
      <c r="K908" t="str">
        <f>VLOOKUP('intouch变量（离散）'!$A908,基本表格!$G:$Q,9,FALSE)</f>
        <v>On</v>
      </c>
      <c r="L908">
        <v>1</v>
      </c>
      <c r="M908" t="s">
        <v>156</v>
      </c>
      <c r="N908" t="s">
        <v>157</v>
      </c>
      <c r="O908" t="s">
        <v>158</v>
      </c>
      <c r="P908" t="str">
        <f>VLOOKUP('intouch变量（离散）'!$A908,基本表格!$G:$Q,3,FALSE)</f>
        <v>DB1200,X1501.6</v>
      </c>
      <c r="Q908" t="str">
        <f>VLOOKUP('intouch变量（离散）'!$A908,基本表格!$G:$Q,10,FALSE)</f>
        <v>Yes</v>
      </c>
      <c r="R908" t="str">
        <f t="shared" si="90"/>
        <v>DB1200,X1501.6 2425+P6-M16 2#刨片机振荡器 电机控制 断链报警</v>
      </c>
      <c r="S908">
        <v>0</v>
      </c>
      <c r="T908">
        <v>0</v>
      </c>
    </row>
    <row r="909" spans="1:20">
      <c r="A909" t="s">
        <v>1065</v>
      </c>
      <c r="B909" s="11" t="str">
        <f t="shared" si="89"/>
        <v>CHP2</v>
      </c>
      <c r="C909" s="11" t="str">
        <f>VLOOKUP('intouch变量（离散）'!$A909,基本表格!$G:$Q,2,FALSE)</f>
        <v>2425+P6-M16 2#刨片机振荡器 电机控制 断链检测</v>
      </c>
      <c r="D909" t="s">
        <v>154</v>
      </c>
      <c r="E909" t="str">
        <f t="shared" si="85"/>
        <v>No</v>
      </c>
      <c r="F909" t="str">
        <f t="shared" si="86"/>
        <v>0</v>
      </c>
      <c r="G909" t="s">
        <v>154</v>
      </c>
      <c r="H909" t="s">
        <v>155</v>
      </c>
      <c r="I909" t="str">
        <f t="shared" si="87"/>
        <v/>
      </c>
      <c r="J909" t="str">
        <f t="shared" si="88"/>
        <v/>
      </c>
      <c r="K909" t="str">
        <f>VLOOKUP('intouch变量（离散）'!$A909,基本表格!$G:$Q,9,FALSE)</f>
        <v>None</v>
      </c>
      <c r="L909">
        <v>1</v>
      </c>
      <c r="M909" t="s">
        <v>156</v>
      </c>
      <c r="N909" t="s">
        <v>157</v>
      </c>
      <c r="O909" t="s">
        <v>158</v>
      </c>
      <c r="P909" t="str">
        <f>VLOOKUP('intouch变量（离散）'!$A909,基本表格!$G:$Q,3,FALSE)</f>
        <v>DB1200,X1501.7</v>
      </c>
      <c r="Q909" t="str">
        <f>VLOOKUP('intouch变量（离散）'!$A909,基本表格!$G:$Q,10,FALSE)</f>
        <v>Yes</v>
      </c>
      <c r="R909" t="str">
        <f t="shared" si="90"/>
        <v>DB1200,X1501.7 2425+P6-M16 2#刨片机振荡器 电机控制 断链检测</v>
      </c>
      <c r="S909">
        <v>0</v>
      </c>
      <c r="T909">
        <v>0</v>
      </c>
    </row>
    <row r="910" spans="1:20">
      <c r="A910" t="s">
        <v>1066</v>
      </c>
      <c r="B910" s="11" t="str">
        <f t="shared" si="89"/>
        <v>CHP2</v>
      </c>
      <c r="C910" s="11" t="str">
        <f>VLOOKUP('intouch变量（离散）'!$A910,基本表格!$G:$Q,2,FALSE)</f>
        <v>2425+P6-M16 2#刨片机振荡器 电机控制 复位</v>
      </c>
      <c r="D910" t="s">
        <v>154</v>
      </c>
      <c r="E910" t="str">
        <f t="shared" si="85"/>
        <v>No</v>
      </c>
      <c r="F910" t="str">
        <f t="shared" si="86"/>
        <v>0</v>
      </c>
      <c r="G910" t="s">
        <v>154</v>
      </c>
      <c r="H910" t="s">
        <v>155</v>
      </c>
      <c r="I910" t="str">
        <f t="shared" si="87"/>
        <v/>
      </c>
      <c r="J910" t="str">
        <f t="shared" si="88"/>
        <v/>
      </c>
      <c r="K910" t="str">
        <f>VLOOKUP('intouch变量（离散）'!$A910,基本表格!$G:$Q,9,FALSE)</f>
        <v>None</v>
      </c>
      <c r="L910">
        <v>1</v>
      </c>
      <c r="M910" t="s">
        <v>156</v>
      </c>
      <c r="N910" t="s">
        <v>157</v>
      </c>
      <c r="O910" t="s">
        <v>158</v>
      </c>
      <c r="P910" t="str">
        <f>VLOOKUP('intouch变量（离散）'!$A910,基本表格!$G:$Q,3,FALSE)</f>
        <v>DB1200,X1502.0</v>
      </c>
      <c r="Q910" t="str">
        <f>VLOOKUP('intouch变量（离散）'!$A910,基本表格!$G:$Q,10,FALSE)</f>
        <v>No</v>
      </c>
      <c r="R910" t="str">
        <f t="shared" si="90"/>
        <v>DB1200,X1502.0 2425+P6-M16 2#刨片机振荡器 电机控制 复位</v>
      </c>
      <c r="S910">
        <v>0</v>
      </c>
      <c r="T910">
        <v>0</v>
      </c>
    </row>
    <row r="911" spans="1:20">
      <c r="A911" t="s">
        <v>1067</v>
      </c>
      <c r="B911" s="11" t="str">
        <f t="shared" si="89"/>
        <v>CHP2</v>
      </c>
      <c r="C911" s="11" t="str">
        <f>VLOOKUP('intouch变量（离散）'!$A911,基本表格!$G:$Q,2,FALSE)</f>
        <v>2425+P6-M16 2#刨片机振荡器 电机控制 断链保护使能</v>
      </c>
      <c r="D911" t="s">
        <v>154</v>
      </c>
      <c r="E911" t="str">
        <f t="shared" si="85"/>
        <v>Yes</v>
      </c>
      <c r="F911" t="str">
        <f t="shared" si="86"/>
        <v>900</v>
      </c>
      <c r="G911" t="s">
        <v>154</v>
      </c>
      <c r="H911" t="s">
        <v>155</v>
      </c>
      <c r="I911" t="str">
        <f t="shared" si="87"/>
        <v>禁用</v>
      </c>
      <c r="J911" t="str">
        <f t="shared" si="88"/>
        <v>启用</v>
      </c>
      <c r="K911" t="str">
        <f>VLOOKUP('intouch变量（离散）'!$A911,基本表格!$G:$Q,9,FALSE)</f>
        <v>None</v>
      </c>
      <c r="L911">
        <v>1</v>
      </c>
      <c r="M911" t="s">
        <v>156</v>
      </c>
      <c r="N911" t="s">
        <v>157</v>
      </c>
      <c r="O911" t="s">
        <v>158</v>
      </c>
      <c r="P911" t="str">
        <f>VLOOKUP('intouch变量（离散）'!$A911,基本表格!$G:$Q,3,FALSE)</f>
        <v>DB1200,X1502.1</v>
      </c>
      <c r="Q911" t="str">
        <f>VLOOKUP('intouch变量（离散）'!$A911,基本表格!$G:$Q,10,FALSE)</f>
        <v>No</v>
      </c>
      <c r="R911" t="str">
        <f t="shared" si="90"/>
        <v>DB1200,X1502.1 2425+P6-M16 2#刨片机振荡器 电机控制 断链保护使能</v>
      </c>
      <c r="S911">
        <v>0</v>
      </c>
      <c r="T911">
        <v>0</v>
      </c>
    </row>
    <row r="912" spans="1:20">
      <c r="A912" t="s">
        <v>1068</v>
      </c>
      <c r="B912" s="11" t="str">
        <f t="shared" si="89"/>
        <v>CHP2</v>
      </c>
      <c r="C912" s="11" t="str">
        <f>VLOOKUP('intouch变量（离散）'!$A912,基本表格!$G:$Q,2,FALSE)</f>
        <v>2425+P6-M16 2#刨片机振荡器 电机控制 断链导致停机</v>
      </c>
      <c r="D912" t="s">
        <v>154</v>
      </c>
      <c r="E912" t="str">
        <f t="shared" si="85"/>
        <v>No</v>
      </c>
      <c r="F912" t="str">
        <f t="shared" si="86"/>
        <v>0</v>
      </c>
      <c r="G912" t="s">
        <v>154</v>
      </c>
      <c r="H912" t="s">
        <v>155</v>
      </c>
      <c r="I912" t="str">
        <f t="shared" si="87"/>
        <v/>
      </c>
      <c r="J912" t="str">
        <f t="shared" si="88"/>
        <v/>
      </c>
      <c r="K912" t="str">
        <f>VLOOKUP('intouch变量（离散）'!$A912,基本表格!$G:$Q,9,FALSE)</f>
        <v>On</v>
      </c>
      <c r="L912">
        <v>1</v>
      </c>
      <c r="M912" t="s">
        <v>156</v>
      </c>
      <c r="N912" t="s">
        <v>157</v>
      </c>
      <c r="O912" t="s">
        <v>158</v>
      </c>
      <c r="P912" t="str">
        <f>VLOOKUP('intouch变量（离散）'!$A912,基本表格!$G:$Q,3,FALSE)</f>
        <v>DB1200,X1502.2</v>
      </c>
      <c r="Q912" t="str">
        <f>VLOOKUP('intouch变量（离散）'!$A912,基本表格!$G:$Q,10,FALSE)</f>
        <v>Yes</v>
      </c>
      <c r="R912" t="str">
        <f t="shared" si="90"/>
        <v>DB1200,X1502.2 2425+P6-M16 2#刨片机振荡器 电机控制 断链导致停机</v>
      </c>
      <c r="S912">
        <v>0</v>
      </c>
      <c r="T912">
        <v>0</v>
      </c>
    </row>
    <row r="913" spans="1:20">
      <c r="A913" t="s">
        <v>1069</v>
      </c>
      <c r="B913" s="11" t="str">
        <f t="shared" si="89"/>
        <v>CHP2</v>
      </c>
      <c r="C913" s="11" t="str">
        <f>VLOOKUP('intouch变量（离散）'!$A913,基本表格!$G:$Q,2,FALSE)</f>
        <v>2425+P6-M16 2#刨片机振荡器 电机控制 电机(反转）</v>
      </c>
      <c r="D913" t="s">
        <v>154</v>
      </c>
      <c r="E913" t="str">
        <f t="shared" si="85"/>
        <v>No</v>
      </c>
      <c r="F913" t="str">
        <f t="shared" si="86"/>
        <v>0</v>
      </c>
      <c r="G913" t="s">
        <v>154</v>
      </c>
      <c r="H913" t="s">
        <v>155</v>
      </c>
      <c r="I913" t="str">
        <f t="shared" si="87"/>
        <v/>
      </c>
      <c r="J913" t="str">
        <f t="shared" si="88"/>
        <v/>
      </c>
      <c r="K913" t="str">
        <f>VLOOKUP('intouch变量（离散）'!$A913,基本表格!$G:$Q,9,FALSE)</f>
        <v>None</v>
      </c>
      <c r="L913">
        <v>1</v>
      </c>
      <c r="M913" t="s">
        <v>156</v>
      </c>
      <c r="N913" t="s">
        <v>157</v>
      </c>
      <c r="O913" t="s">
        <v>158</v>
      </c>
      <c r="P913" t="str">
        <f>VLOOKUP('intouch变量（离散）'!$A913,基本表格!$G:$Q,3,FALSE)</f>
        <v>DB1200,X1502.3</v>
      </c>
      <c r="Q913" t="str">
        <f>VLOOKUP('intouch变量（离散）'!$A913,基本表格!$G:$Q,10,FALSE)</f>
        <v>Yes</v>
      </c>
      <c r="R913" t="str">
        <f t="shared" si="90"/>
        <v>DB1200,X1502.3 2425+P6-M16 2#刨片机振荡器 电机控制 电机(反转）</v>
      </c>
      <c r="S913">
        <v>0</v>
      </c>
      <c r="T913">
        <v>0</v>
      </c>
    </row>
    <row r="914" spans="1:20">
      <c r="A914" t="s">
        <v>1070</v>
      </c>
      <c r="B914" s="11" t="str">
        <f t="shared" si="89"/>
        <v>CHP2</v>
      </c>
      <c r="C914" s="11" t="str">
        <f>VLOOKUP('intouch变量（离散）'!$A914,基本表格!$G:$Q,2,FALSE)</f>
        <v>2425+P6-M16 2#刨片机振荡器 电机控制 本地</v>
      </c>
      <c r="D914" t="s">
        <v>154</v>
      </c>
      <c r="E914" t="str">
        <f t="shared" si="85"/>
        <v>No</v>
      </c>
      <c r="F914" t="str">
        <f t="shared" si="86"/>
        <v>0</v>
      </c>
      <c r="G914" t="s">
        <v>154</v>
      </c>
      <c r="H914" t="s">
        <v>155</v>
      </c>
      <c r="I914" t="str">
        <f t="shared" si="87"/>
        <v/>
      </c>
      <c r="J914" t="str">
        <f t="shared" si="88"/>
        <v/>
      </c>
      <c r="K914" t="str">
        <f>VLOOKUP('intouch变量（离散）'!$A914,基本表格!$G:$Q,9,FALSE)</f>
        <v>None</v>
      </c>
      <c r="L914">
        <v>1</v>
      </c>
      <c r="M914" t="s">
        <v>156</v>
      </c>
      <c r="N914" t="s">
        <v>157</v>
      </c>
      <c r="O914" t="s">
        <v>158</v>
      </c>
      <c r="P914" t="str">
        <f>VLOOKUP('intouch变量（离散）'!$A914,基本表格!$G:$Q,3,FALSE)</f>
        <v>DB1200,X1502.4</v>
      </c>
      <c r="Q914" t="str">
        <f>VLOOKUP('intouch变量（离散）'!$A914,基本表格!$G:$Q,10,FALSE)</f>
        <v>Yes</v>
      </c>
      <c r="R914" t="str">
        <f t="shared" si="90"/>
        <v>DB1200,X1502.4 2425+P6-M16 2#刨片机振荡器 电机控制 本地</v>
      </c>
      <c r="S914">
        <v>0</v>
      </c>
      <c r="T914">
        <v>0</v>
      </c>
    </row>
    <row r="915" spans="1:20">
      <c r="A915" t="s">
        <v>1071</v>
      </c>
      <c r="B915" s="11" t="str">
        <f t="shared" si="89"/>
        <v>CHP2</v>
      </c>
      <c r="C915" s="11" t="str">
        <f>VLOOKUP('intouch变量（离散）'!$A915,基本表格!$G:$Q,2,FALSE)</f>
        <v>2425+P6-M16 2#刨片机振荡器 电机控制 远程</v>
      </c>
      <c r="D915" t="s">
        <v>154</v>
      </c>
      <c r="E915" t="str">
        <f t="shared" si="85"/>
        <v>No</v>
      </c>
      <c r="F915" t="str">
        <f t="shared" si="86"/>
        <v>0</v>
      </c>
      <c r="G915" t="s">
        <v>154</v>
      </c>
      <c r="H915" t="s">
        <v>155</v>
      </c>
      <c r="I915" t="str">
        <f t="shared" si="87"/>
        <v/>
      </c>
      <c r="J915" t="str">
        <f t="shared" si="88"/>
        <v/>
      </c>
      <c r="K915" t="str">
        <f>VLOOKUP('intouch变量（离散）'!$A915,基本表格!$G:$Q,9,FALSE)</f>
        <v>None</v>
      </c>
      <c r="L915">
        <v>1</v>
      </c>
      <c r="M915" t="s">
        <v>156</v>
      </c>
      <c r="N915" t="s">
        <v>157</v>
      </c>
      <c r="O915" t="s">
        <v>158</v>
      </c>
      <c r="P915" t="str">
        <f>VLOOKUP('intouch变量（离散）'!$A915,基本表格!$G:$Q,3,FALSE)</f>
        <v>DB1200,X1502.5</v>
      </c>
      <c r="Q915" t="str">
        <f>VLOOKUP('intouch变量（离散）'!$A915,基本表格!$G:$Q,10,FALSE)</f>
        <v>Yes</v>
      </c>
      <c r="R915" t="str">
        <f t="shared" si="90"/>
        <v>DB1200,X1502.5 2425+P6-M16 2#刨片机振荡器 电机控制 远程</v>
      </c>
      <c r="S915">
        <v>0</v>
      </c>
      <c r="T915">
        <v>0</v>
      </c>
    </row>
    <row r="916" spans="1:20">
      <c r="A916" t="s">
        <v>1072</v>
      </c>
      <c r="B916" s="11" t="str">
        <f t="shared" si="89"/>
        <v>CHP2</v>
      </c>
      <c r="C916" s="11" t="str">
        <f>VLOOKUP('intouch变量（离散）'!$A916,基本表格!$G:$Q,2,FALSE)</f>
        <v>2425+P6-M16 2#刨片机振荡器 电机控制 堵料报警</v>
      </c>
      <c r="D916" t="s">
        <v>154</v>
      </c>
      <c r="E916" t="str">
        <f t="shared" si="85"/>
        <v>No</v>
      </c>
      <c r="F916" t="str">
        <f t="shared" si="86"/>
        <v>0</v>
      </c>
      <c r="G916" t="s">
        <v>154</v>
      </c>
      <c r="H916" t="s">
        <v>155</v>
      </c>
      <c r="I916" t="str">
        <f t="shared" si="87"/>
        <v/>
      </c>
      <c r="J916" t="str">
        <f t="shared" si="88"/>
        <v/>
      </c>
      <c r="K916" t="str">
        <f>VLOOKUP('intouch变量（离散）'!$A916,基本表格!$G:$Q,9,FALSE)</f>
        <v>On</v>
      </c>
      <c r="L916">
        <v>1</v>
      </c>
      <c r="M916" t="s">
        <v>156</v>
      </c>
      <c r="N916" t="s">
        <v>157</v>
      </c>
      <c r="O916" t="s">
        <v>158</v>
      </c>
      <c r="P916" t="str">
        <f>VLOOKUP('intouch变量（离散）'!$A916,基本表格!$G:$Q,3,FALSE)</f>
        <v>DB1200,X1502.6</v>
      </c>
      <c r="Q916" t="str">
        <f>VLOOKUP('intouch变量（离散）'!$A916,基本表格!$G:$Q,10,FALSE)</f>
        <v>Yes</v>
      </c>
      <c r="R916" t="str">
        <f t="shared" si="90"/>
        <v>DB1200,X1502.6 2425+P6-M16 2#刨片机振荡器 电机控制 堵料报警</v>
      </c>
      <c r="S916">
        <v>0</v>
      </c>
      <c r="T916">
        <v>0</v>
      </c>
    </row>
    <row r="917" spans="1:20">
      <c r="A917" t="s">
        <v>1073</v>
      </c>
      <c r="B917" s="11" t="str">
        <f t="shared" si="89"/>
        <v>CHP2</v>
      </c>
      <c r="C917" s="11" t="str">
        <f>VLOOKUP('intouch变量（离散）'!$A917,基本表格!$G:$Q,2,FALSE)</f>
        <v>2425+P6-M16 2#刨片机振荡器 电机控制 堵料检测</v>
      </c>
      <c r="D917" t="s">
        <v>154</v>
      </c>
      <c r="E917" t="str">
        <f t="shared" si="85"/>
        <v>No</v>
      </c>
      <c r="F917" t="str">
        <f t="shared" si="86"/>
        <v>0</v>
      </c>
      <c r="G917" t="s">
        <v>154</v>
      </c>
      <c r="H917" t="s">
        <v>155</v>
      </c>
      <c r="I917" t="str">
        <f t="shared" si="87"/>
        <v/>
      </c>
      <c r="J917" t="str">
        <f t="shared" si="88"/>
        <v/>
      </c>
      <c r="K917" t="str">
        <f>VLOOKUP('intouch变量（离散）'!$A917,基本表格!$G:$Q,9,FALSE)</f>
        <v>None</v>
      </c>
      <c r="L917">
        <v>1</v>
      </c>
      <c r="M917" t="s">
        <v>156</v>
      </c>
      <c r="N917" t="s">
        <v>157</v>
      </c>
      <c r="O917" t="s">
        <v>158</v>
      </c>
      <c r="P917" t="str">
        <f>VLOOKUP('intouch变量（离散）'!$A917,基本表格!$G:$Q,3,FALSE)</f>
        <v>DB1200,X1502.7</v>
      </c>
      <c r="Q917" t="str">
        <f>VLOOKUP('intouch变量（离散）'!$A917,基本表格!$G:$Q,10,FALSE)</f>
        <v>Yes</v>
      </c>
      <c r="R917" t="str">
        <f t="shared" si="90"/>
        <v>DB1200,X1502.7 2425+P6-M16 2#刨片机振荡器 电机控制 堵料检测</v>
      </c>
      <c r="S917">
        <v>0</v>
      </c>
      <c r="T917">
        <v>0</v>
      </c>
    </row>
    <row r="918" spans="1:20">
      <c r="A918" t="s">
        <v>1074</v>
      </c>
      <c r="B918" s="11" t="str">
        <f t="shared" si="89"/>
        <v>CHP2</v>
      </c>
      <c r="C918" s="11" t="str">
        <f>VLOOKUP('intouch变量（离散）'!$A918,基本表格!$G:$Q,2,FALSE)</f>
        <v>2425+P6-M16 2#刨片机振荡器 电机控制 堵料保护使能</v>
      </c>
      <c r="D918" t="s">
        <v>154</v>
      </c>
      <c r="E918" t="str">
        <f t="shared" si="85"/>
        <v>Yes</v>
      </c>
      <c r="F918" t="str">
        <f t="shared" si="86"/>
        <v>900</v>
      </c>
      <c r="G918" t="s">
        <v>154</v>
      </c>
      <c r="H918" t="s">
        <v>155</v>
      </c>
      <c r="I918" t="str">
        <f t="shared" si="87"/>
        <v>禁用</v>
      </c>
      <c r="J918" t="str">
        <f t="shared" si="88"/>
        <v>启用</v>
      </c>
      <c r="K918" t="str">
        <f>VLOOKUP('intouch变量（离散）'!$A918,基本表格!$G:$Q,9,FALSE)</f>
        <v>None</v>
      </c>
      <c r="L918">
        <v>1</v>
      </c>
      <c r="M918" t="s">
        <v>156</v>
      </c>
      <c r="N918" t="s">
        <v>157</v>
      </c>
      <c r="O918" t="s">
        <v>158</v>
      </c>
      <c r="P918" t="str">
        <f>VLOOKUP('intouch变量（离散）'!$A918,基本表格!$G:$Q,3,FALSE)</f>
        <v>DB1200,X1503.0</v>
      </c>
      <c r="Q918" t="str">
        <f>VLOOKUP('intouch变量（离散）'!$A918,基本表格!$G:$Q,10,FALSE)</f>
        <v>No</v>
      </c>
      <c r="R918" t="str">
        <f t="shared" si="90"/>
        <v>DB1200,X1503.0 2425+P6-M16 2#刨片机振荡器 电机控制 堵料保护使能</v>
      </c>
      <c r="S918">
        <v>0</v>
      </c>
      <c r="T918">
        <v>0</v>
      </c>
    </row>
    <row r="919" spans="1:20">
      <c r="A919" t="s">
        <v>1075</v>
      </c>
      <c r="B919" s="11" t="str">
        <f t="shared" si="89"/>
        <v>CHP2</v>
      </c>
      <c r="C919" s="11" t="str">
        <f>VLOOKUP('intouch变量（离散）'!$A919,基本表格!$G:$Q,2,FALSE)</f>
        <v>2425+P6-M16 2#刨片机振荡器 电机控制 堵料导致停机</v>
      </c>
      <c r="D919" t="s">
        <v>154</v>
      </c>
      <c r="E919" t="str">
        <f t="shared" si="85"/>
        <v>No</v>
      </c>
      <c r="F919" t="str">
        <f t="shared" si="86"/>
        <v>0</v>
      </c>
      <c r="G919" t="s">
        <v>154</v>
      </c>
      <c r="H919" t="s">
        <v>155</v>
      </c>
      <c r="I919" t="str">
        <f t="shared" si="87"/>
        <v/>
      </c>
      <c r="J919" t="str">
        <f t="shared" si="88"/>
        <v/>
      </c>
      <c r="K919" t="str">
        <f>VLOOKUP('intouch变量（离散）'!$A919,基本表格!$G:$Q,9,FALSE)</f>
        <v>On</v>
      </c>
      <c r="L919">
        <v>1</v>
      </c>
      <c r="M919" t="s">
        <v>156</v>
      </c>
      <c r="N919" t="s">
        <v>157</v>
      </c>
      <c r="O919" t="s">
        <v>158</v>
      </c>
      <c r="P919" t="str">
        <f>VLOOKUP('intouch变量（离散）'!$A919,基本表格!$G:$Q,3,FALSE)</f>
        <v>DB1200,X1503.1</v>
      </c>
      <c r="Q919" t="str">
        <f>VLOOKUP('intouch变量（离散）'!$A919,基本表格!$G:$Q,10,FALSE)</f>
        <v>Yes</v>
      </c>
      <c r="R919" t="str">
        <f t="shared" si="90"/>
        <v>DB1200,X1503.1 2425+P6-M16 2#刨片机振荡器 电机控制 堵料导致停机</v>
      </c>
      <c r="S919">
        <v>0</v>
      </c>
      <c r="T919">
        <v>0</v>
      </c>
    </row>
    <row r="920" spans="1:20">
      <c r="A920" t="s">
        <v>1076</v>
      </c>
      <c r="B920" s="11" t="str">
        <f t="shared" si="89"/>
        <v>CHP2</v>
      </c>
      <c r="C920" s="11" t="str">
        <f>VLOOKUP('intouch变量（离散）'!$A920,基本表格!$G:$Q,2,FALSE)</f>
        <v>2425+P6-M16 2#刨片机振荡器 电机控制 拉线开关</v>
      </c>
      <c r="D920" t="s">
        <v>154</v>
      </c>
      <c r="E920" t="str">
        <f t="shared" si="85"/>
        <v>No</v>
      </c>
      <c r="F920" t="str">
        <f t="shared" si="86"/>
        <v>0</v>
      </c>
      <c r="G920" t="s">
        <v>154</v>
      </c>
      <c r="H920" t="s">
        <v>155</v>
      </c>
      <c r="I920" t="str">
        <f t="shared" si="87"/>
        <v/>
      </c>
      <c r="J920" t="str">
        <f t="shared" si="88"/>
        <v/>
      </c>
      <c r="K920" t="str">
        <f>VLOOKUP('intouch变量（离散）'!$A920,基本表格!$G:$Q,9,FALSE)</f>
        <v>On</v>
      </c>
      <c r="L920">
        <v>1</v>
      </c>
      <c r="M920" t="s">
        <v>156</v>
      </c>
      <c r="N920" t="s">
        <v>157</v>
      </c>
      <c r="O920" t="s">
        <v>158</v>
      </c>
      <c r="P920" t="str">
        <f>VLOOKUP('intouch变量（离散）'!$A920,基本表格!$G:$Q,3,FALSE)</f>
        <v>DB1200,X1508.0</v>
      </c>
      <c r="Q920" t="str">
        <f>VLOOKUP('intouch变量（离散）'!$A920,基本表格!$G:$Q,10,FALSE)</f>
        <v>Yes</v>
      </c>
      <c r="R920" t="str">
        <f t="shared" si="90"/>
        <v>DB1200,X1508.0 2425+P6-M16 2#刨片机振荡器 电机控制 拉线开关</v>
      </c>
      <c r="S920">
        <v>0</v>
      </c>
      <c r="T920">
        <v>0</v>
      </c>
    </row>
    <row r="921" spans="1:20">
      <c r="A921" t="s">
        <v>1077</v>
      </c>
      <c r="B921" s="11" t="str">
        <f t="shared" si="89"/>
        <v>CHP2</v>
      </c>
      <c r="C921" s="11" t="str">
        <f>VLOOKUP('intouch变量（离散）'!$A921,基本表格!$G:$Q,2,FALSE)</f>
        <v>2425+P6-M16 2#刨片机振荡器 电机控制 左跑偏报警</v>
      </c>
      <c r="D921" t="s">
        <v>154</v>
      </c>
      <c r="E921" t="str">
        <f t="shared" si="85"/>
        <v>No</v>
      </c>
      <c r="F921" t="str">
        <f t="shared" si="86"/>
        <v>0</v>
      </c>
      <c r="G921" t="s">
        <v>154</v>
      </c>
      <c r="H921" t="s">
        <v>155</v>
      </c>
      <c r="I921" t="str">
        <f t="shared" si="87"/>
        <v/>
      </c>
      <c r="J921" t="str">
        <f t="shared" si="88"/>
        <v/>
      </c>
      <c r="K921" t="str">
        <f>VLOOKUP('intouch变量（离散）'!$A921,基本表格!$G:$Q,9,FALSE)</f>
        <v>On</v>
      </c>
      <c r="L921">
        <v>1</v>
      </c>
      <c r="M921" t="s">
        <v>156</v>
      </c>
      <c r="N921" t="s">
        <v>157</v>
      </c>
      <c r="O921" t="s">
        <v>158</v>
      </c>
      <c r="P921" t="str">
        <f>VLOOKUP('intouch变量（离散）'!$A921,基本表格!$G:$Q,3,FALSE)</f>
        <v>DB1200,X1508.1</v>
      </c>
      <c r="Q921" t="str">
        <f>VLOOKUP('intouch变量（离散）'!$A921,基本表格!$G:$Q,10,FALSE)</f>
        <v>Yes</v>
      </c>
      <c r="R921" t="str">
        <f t="shared" si="90"/>
        <v>DB1200,X1508.1 2425+P6-M16 2#刨片机振荡器 电机控制 左跑偏报警</v>
      </c>
      <c r="S921">
        <v>0</v>
      </c>
      <c r="T921">
        <v>0</v>
      </c>
    </row>
    <row r="922" spans="1:20">
      <c r="A922" t="s">
        <v>1078</v>
      </c>
      <c r="B922" s="11" t="str">
        <f t="shared" si="89"/>
        <v>CHP2</v>
      </c>
      <c r="C922" s="11" t="str">
        <f>VLOOKUP('intouch变量（离散）'!$A922,基本表格!$G:$Q,2,FALSE)</f>
        <v>2425+P6-M16 2#刨片机振荡器 电机控制 左跑偏1检测</v>
      </c>
      <c r="D922" t="s">
        <v>154</v>
      </c>
      <c r="E922" t="str">
        <f t="shared" si="85"/>
        <v>No</v>
      </c>
      <c r="F922" t="str">
        <f t="shared" si="86"/>
        <v>0</v>
      </c>
      <c r="G922" t="s">
        <v>154</v>
      </c>
      <c r="H922" t="s">
        <v>155</v>
      </c>
      <c r="I922" t="str">
        <f t="shared" si="87"/>
        <v/>
      </c>
      <c r="J922" t="str">
        <f t="shared" si="88"/>
        <v/>
      </c>
      <c r="K922" t="str">
        <f>VLOOKUP('intouch变量（离散）'!$A922,基本表格!$G:$Q,9,FALSE)</f>
        <v>None</v>
      </c>
      <c r="L922">
        <v>1</v>
      </c>
      <c r="M922" t="s">
        <v>156</v>
      </c>
      <c r="N922" t="s">
        <v>157</v>
      </c>
      <c r="O922" t="s">
        <v>158</v>
      </c>
      <c r="P922" t="str">
        <f>VLOOKUP('intouch变量（离散）'!$A922,基本表格!$G:$Q,3,FALSE)</f>
        <v>DB1200,X1508.2</v>
      </c>
      <c r="Q922" t="str">
        <f>VLOOKUP('intouch变量（离散）'!$A922,基本表格!$G:$Q,10,FALSE)</f>
        <v>Yes</v>
      </c>
      <c r="R922" t="str">
        <f t="shared" si="90"/>
        <v>DB1200,X1508.2 2425+P6-M16 2#刨片机振荡器 电机控制 左跑偏1检测</v>
      </c>
      <c r="S922">
        <v>0</v>
      </c>
      <c r="T922">
        <v>0</v>
      </c>
    </row>
    <row r="923" spans="1:20">
      <c r="A923" t="s">
        <v>1079</v>
      </c>
      <c r="B923" s="11" t="str">
        <f t="shared" si="89"/>
        <v>CHP2</v>
      </c>
      <c r="C923" s="11" t="str">
        <f>VLOOKUP('intouch变量（离散）'!$A923,基本表格!$G:$Q,2,FALSE)</f>
        <v>2425+P6-M16 2#刨片机振荡器 电机控制 左跑偏保护使能</v>
      </c>
      <c r="D923" t="s">
        <v>154</v>
      </c>
      <c r="E923" t="str">
        <f t="shared" si="85"/>
        <v>Yes</v>
      </c>
      <c r="F923" t="str">
        <f t="shared" si="86"/>
        <v>900</v>
      </c>
      <c r="G923" t="s">
        <v>154</v>
      </c>
      <c r="H923" t="s">
        <v>155</v>
      </c>
      <c r="I923" t="str">
        <f t="shared" si="87"/>
        <v>禁用</v>
      </c>
      <c r="J923" t="str">
        <f t="shared" si="88"/>
        <v>启用</v>
      </c>
      <c r="K923" t="str">
        <f>VLOOKUP('intouch变量（离散）'!$A923,基本表格!$G:$Q,9,FALSE)</f>
        <v>None</v>
      </c>
      <c r="L923">
        <v>1</v>
      </c>
      <c r="M923" t="s">
        <v>156</v>
      </c>
      <c r="N923" t="s">
        <v>157</v>
      </c>
      <c r="O923" t="s">
        <v>158</v>
      </c>
      <c r="P923" t="str">
        <f>VLOOKUP('intouch变量（离散）'!$A923,基本表格!$G:$Q,3,FALSE)</f>
        <v>DB1200,X1508.3</v>
      </c>
      <c r="Q923" t="str">
        <f>VLOOKUP('intouch变量（离散）'!$A923,基本表格!$G:$Q,10,FALSE)</f>
        <v>No</v>
      </c>
      <c r="R923" t="str">
        <f t="shared" si="90"/>
        <v>DB1200,X1508.3 2425+P6-M16 2#刨片机振荡器 电机控制 左跑偏保护使能</v>
      </c>
      <c r="S923">
        <v>0</v>
      </c>
      <c r="T923">
        <v>0</v>
      </c>
    </row>
    <row r="924" spans="1:20">
      <c r="A924" t="s">
        <v>1080</v>
      </c>
      <c r="B924" s="11" t="str">
        <f t="shared" si="89"/>
        <v>CHP2</v>
      </c>
      <c r="C924" s="11" t="str">
        <f>VLOOKUP('intouch变量（离散）'!$A924,基本表格!$G:$Q,2,FALSE)</f>
        <v>2425+P6-M16 2#刨片机振荡器 电机控制 左跑偏导致停机</v>
      </c>
      <c r="D924" t="s">
        <v>154</v>
      </c>
      <c r="E924" t="str">
        <f t="shared" si="85"/>
        <v>No</v>
      </c>
      <c r="F924" t="str">
        <f t="shared" si="86"/>
        <v>0</v>
      </c>
      <c r="G924" t="s">
        <v>154</v>
      </c>
      <c r="H924" t="s">
        <v>155</v>
      </c>
      <c r="I924" t="str">
        <f t="shared" si="87"/>
        <v/>
      </c>
      <c r="J924" t="str">
        <f t="shared" si="88"/>
        <v/>
      </c>
      <c r="K924" t="str">
        <f>VLOOKUP('intouch变量（离散）'!$A924,基本表格!$G:$Q,9,FALSE)</f>
        <v>On</v>
      </c>
      <c r="L924">
        <v>1</v>
      </c>
      <c r="M924" t="s">
        <v>156</v>
      </c>
      <c r="N924" t="s">
        <v>157</v>
      </c>
      <c r="O924" t="s">
        <v>158</v>
      </c>
      <c r="P924" t="str">
        <f>VLOOKUP('intouch变量（离散）'!$A924,基本表格!$G:$Q,3,FALSE)</f>
        <v>DB1200,X1508.4</v>
      </c>
      <c r="Q924" t="str">
        <f>VLOOKUP('intouch变量（离散）'!$A924,基本表格!$G:$Q,10,FALSE)</f>
        <v>Yes</v>
      </c>
      <c r="R924" t="str">
        <f t="shared" si="90"/>
        <v>DB1200,X1508.4 2425+P6-M16 2#刨片机振荡器 电机控制 左跑偏导致停机</v>
      </c>
      <c r="S924">
        <v>0</v>
      </c>
      <c r="T924">
        <v>0</v>
      </c>
    </row>
    <row r="925" spans="1:20">
      <c r="A925" t="s">
        <v>1081</v>
      </c>
      <c r="B925" s="11" t="str">
        <f t="shared" si="89"/>
        <v>CHP2</v>
      </c>
      <c r="C925" s="11" t="str">
        <f>VLOOKUP('intouch变量（离散）'!$A925,基本表格!$G:$Q,2,FALSE)</f>
        <v>2425+P6-M16 2#刨片机振荡器 电机控制 右 跑偏报警</v>
      </c>
      <c r="D925" t="s">
        <v>154</v>
      </c>
      <c r="E925" t="str">
        <f t="shared" si="85"/>
        <v>No</v>
      </c>
      <c r="F925" t="str">
        <f t="shared" si="86"/>
        <v>0</v>
      </c>
      <c r="G925" t="s">
        <v>154</v>
      </c>
      <c r="H925" t="s">
        <v>155</v>
      </c>
      <c r="I925" t="str">
        <f t="shared" si="87"/>
        <v/>
      </c>
      <c r="J925" t="str">
        <f t="shared" si="88"/>
        <v/>
      </c>
      <c r="K925" t="str">
        <f>VLOOKUP('intouch变量（离散）'!$A925,基本表格!$G:$Q,9,FALSE)</f>
        <v>On</v>
      </c>
      <c r="L925">
        <v>1</v>
      </c>
      <c r="M925" t="s">
        <v>156</v>
      </c>
      <c r="N925" t="s">
        <v>157</v>
      </c>
      <c r="O925" t="s">
        <v>158</v>
      </c>
      <c r="P925" t="str">
        <f>VLOOKUP('intouch变量（离散）'!$A925,基本表格!$G:$Q,3,FALSE)</f>
        <v>DB1200,X1512.0</v>
      </c>
      <c r="Q925" t="str">
        <f>VLOOKUP('intouch变量（离散）'!$A925,基本表格!$G:$Q,10,FALSE)</f>
        <v>Yes</v>
      </c>
      <c r="R925" t="str">
        <f t="shared" si="90"/>
        <v>DB1200,X1512.0 2425+P6-M16 2#刨片机振荡器 电机控制 右 跑偏报警</v>
      </c>
      <c r="S925">
        <v>0</v>
      </c>
      <c r="T925">
        <v>0</v>
      </c>
    </row>
    <row r="926" spans="1:20">
      <c r="A926" t="s">
        <v>1082</v>
      </c>
      <c r="B926" s="11" t="str">
        <f t="shared" si="89"/>
        <v>CHP2</v>
      </c>
      <c r="C926" s="11" t="str">
        <f>VLOOKUP('intouch变量（离散）'!$A926,基本表格!$G:$Q,2,FALSE)</f>
        <v>2425+P6-M16 2#刨片机振荡器 电机控制 右跑偏1检测</v>
      </c>
      <c r="D926" t="s">
        <v>154</v>
      </c>
      <c r="E926" t="str">
        <f t="shared" si="85"/>
        <v>No</v>
      </c>
      <c r="F926" t="str">
        <f t="shared" si="86"/>
        <v>0</v>
      </c>
      <c r="G926" t="s">
        <v>154</v>
      </c>
      <c r="H926" t="s">
        <v>155</v>
      </c>
      <c r="I926" t="str">
        <f t="shared" si="87"/>
        <v/>
      </c>
      <c r="J926" t="str">
        <f t="shared" si="88"/>
        <v/>
      </c>
      <c r="K926" t="str">
        <f>VLOOKUP('intouch变量（离散）'!$A926,基本表格!$G:$Q,9,FALSE)</f>
        <v>None</v>
      </c>
      <c r="L926">
        <v>1</v>
      </c>
      <c r="M926" t="s">
        <v>156</v>
      </c>
      <c r="N926" t="s">
        <v>157</v>
      </c>
      <c r="O926" t="s">
        <v>158</v>
      </c>
      <c r="P926" t="str">
        <f>VLOOKUP('intouch变量（离散）'!$A926,基本表格!$G:$Q,3,FALSE)</f>
        <v>DB1200,X1512.1</v>
      </c>
      <c r="Q926" t="str">
        <f>VLOOKUP('intouch变量（离散）'!$A926,基本表格!$G:$Q,10,FALSE)</f>
        <v>Yes</v>
      </c>
      <c r="R926" t="str">
        <f t="shared" si="90"/>
        <v>DB1200,X1512.1 2425+P6-M16 2#刨片机振荡器 电机控制 右跑偏1检测</v>
      </c>
      <c r="S926">
        <v>0</v>
      </c>
      <c r="T926">
        <v>0</v>
      </c>
    </row>
    <row r="927" spans="1:20">
      <c r="A927" t="s">
        <v>1083</v>
      </c>
      <c r="B927" s="11" t="str">
        <f t="shared" si="89"/>
        <v>CHP2</v>
      </c>
      <c r="C927" s="11" t="str">
        <f>VLOOKUP('intouch变量（离散）'!$A927,基本表格!$G:$Q,2,FALSE)</f>
        <v>2425+P6-M16 2#刨片机振荡器 电机控制 右跑偏保护使能</v>
      </c>
      <c r="D927" t="s">
        <v>154</v>
      </c>
      <c r="E927" t="str">
        <f t="shared" si="85"/>
        <v>Yes</v>
      </c>
      <c r="F927" t="str">
        <f t="shared" si="86"/>
        <v>900</v>
      </c>
      <c r="G927" t="s">
        <v>154</v>
      </c>
      <c r="H927" t="s">
        <v>155</v>
      </c>
      <c r="I927" t="str">
        <f t="shared" si="87"/>
        <v>禁用</v>
      </c>
      <c r="J927" t="str">
        <f t="shared" si="88"/>
        <v>启用</v>
      </c>
      <c r="K927" t="str">
        <f>VLOOKUP('intouch变量（离散）'!$A927,基本表格!$G:$Q,9,FALSE)</f>
        <v>None</v>
      </c>
      <c r="L927">
        <v>1</v>
      </c>
      <c r="M927" t="s">
        <v>156</v>
      </c>
      <c r="N927" t="s">
        <v>157</v>
      </c>
      <c r="O927" t="s">
        <v>158</v>
      </c>
      <c r="P927" t="str">
        <f>VLOOKUP('intouch变量（离散）'!$A927,基本表格!$G:$Q,3,FALSE)</f>
        <v>DB1200,X1512.2</v>
      </c>
      <c r="Q927" t="str">
        <f>VLOOKUP('intouch变量（离散）'!$A927,基本表格!$G:$Q,10,FALSE)</f>
        <v>No</v>
      </c>
      <c r="R927" t="str">
        <f t="shared" si="90"/>
        <v>DB1200,X1512.2 2425+P6-M16 2#刨片机振荡器 电机控制 右跑偏保护使能</v>
      </c>
      <c r="S927">
        <v>0</v>
      </c>
      <c r="T927">
        <v>0</v>
      </c>
    </row>
    <row r="928" spans="1:20">
      <c r="A928" t="s">
        <v>1084</v>
      </c>
      <c r="B928" s="11" t="str">
        <f t="shared" si="89"/>
        <v>CHP2</v>
      </c>
      <c r="C928" s="11" t="str">
        <f>VLOOKUP('intouch变量（离散）'!$A928,基本表格!$G:$Q,2,FALSE)</f>
        <v>2425+P6-M16 2#刨片机振荡器 电机控制 右跑偏导致停机</v>
      </c>
      <c r="D928" t="s">
        <v>154</v>
      </c>
      <c r="E928" t="str">
        <f t="shared" si="85"/>
        <v>No</v>
      </c>
      <c r="F928" t="str">
        <f t="shared" si="86"/>
        <v>0</v>
      </c>
      <c r="G928" t="s">
        <v>154</v>
      </c>
      <c r="H928" t="s">
        <v>155</v>
      </c>
      <c r="I928" t="str">
        <f t="shared" si="87"/>
        <v/>
      </c>
      <c r="J928" t="str">
        <f t="shared" si="88"/>
        <v/>
      </c>
      <c r="K928" t="str">
        <f>VLOOKUP('intouch变量（离散）'!$A928,基本表格!$G:$Q,9,FALSE)</f>
        <v>On</v>
      </c>
      <c r="L928">
        <v>1</v>
      </c>
      <c r="M928" t="s">
        <v>156</v>
      </c>
      <c r="N928" t="s">
        <v>157</v>
      </c>
      <c r="O928" t="s">
        <v>158</v>
      </c>
      <c r="P928" t="str">
        <f>VLOOKUP('intouch变量（离散）'!$A928,基本表格!$G:$Q,3,FALSE)</f>
        <v>DB1200,X1512.3</v>
      </c>
      <c r="Q928" t="str">
        <f>VLOOKUP('intouch变量（离散）'!$A928,基本表格!$G:$Q,10,FALSE)</f>
        <v>Yes</v>
      </c>
      <c r="R928" t="str">
        <f t="shared" si="90"/>
        <v>DB1200,X1512.3 2425+P6-M16 2#刨片机振荡器 电机控制 右跑偏导致停机</v>
      </c>
      <c r="S928">
        <v>0</v>
      </c>
      <c r="T928">
        <v>0</v>
      </c>
    </row>
    <row r="929" spans="1:20">
      <c r="A929" t="s">
        <v>1085</v>
      </c>
      <c r="B929" s="11" t="str">
        <f t="shared" si="89"/>
        <v>CHP2</v>
      </c>
      <c r="C929" s="11" t="str">
        <f>VLOOKUP('intouch变量（离散）'!$A929,基本表格!$G:$Q,2,FALSE)</f>
        <v>2425+P6-M16 2#刨片机振荡器 电机控制 三角型</v>
      </c>
      <c r="D929" t="s">
        <v>154</v>
      </c>
      <c r="E929" t="str">
        <f t="shared" si="85"/>
        <v>No</v>
      </c>
      <c r="F929" t="str">
        <f t="shared" si="86"/>
        <v>0</v>
      </c>
      <c r="G929" t="s">
        <v>154</v>
      </c>
      <c r="H929" t="s">
        <v>155</v>
      </c>
      <c r="I929" t="str">
        <f t="shared" si="87"/>
        <v/>
      </c>
      <c r="J929" t="str">
        <f t="shared" si="88"/>
        <v/>
      </c>
      <c r="K929" t="str">
        <f>VLOOKUP('intouch变量（离散）'!$A929,基本表格!$G:$Q,9,FALSE)</f>
        <v>None</v>
      </c>
      <c r="L929">
        <v>1</v>
      </c>
      <c r="M929" t="s">
        <v>156</v>
      </c>
      <c r="N929" t="s">
        <v>157</v>
      </c>
      <c r="O929" t="s">
        <v>158</v>
      </c>
      <c r="P929" t="str">
        <f>VLOOKUP('intouch变量（离散）'!$A929,基本表格!$G:$Q,3,FALSE)</f>
        <v>DB1200,X1516.0</v>
      </c>
      <c r="Q929" t="str">
        <f>VLOOKUP('intouch变量（离散）'!$A929,基本表格!$G:$Q,10,FALSE)</f>
        <v>Yes</v>
      </c>
      <c r="R929" t="str">
        <f t="shared" si="90"/>
        <v>DB1200,X1516.0 2425+P6-M16 2#刨片机振荡器 电机控制 三角型</v>
      </c>
      <c r="S929">
        <v>0</v>
      </c>
      <c r="T929">
        <v>0</v>
      </c>
    </row>
    <row r="930" spans="1:20">
      <c r="A930" t="s">
        <v>1086</v>
      </c>
      <c r="B930" s="11" t="str">
        <f t="shared" si="89"/>
        <v>CHP2</v>
      </c>
      <c r="C930" s="11" t="str">
        <f>VLOOKUP('intouch变量（离散）'!$A930,基本表格!$G:$Q,2,FALSE)</f>
        <v>2425+P6-M16 2#刨片机振荡器 电机控制 星型</v>
      </c>
      <c r="D930" t="s">
        <v>154</v>
      </c>
      <c r="E930" t="str">
        <f t="shared" si="85"/>
        <v>No</v>
      </c>
      <c r="F930" t="str">
        <f t="shared" si="86"/>
        <v>0</v>
      </c>
      <c r="G930" t="s">
        <v>154</v>
      </c>
      <c r="H930" t="s">
        <v>155</v>
      </c>
      <c r="I930" t="str">
        <f t="shared" si="87"/>
        <v/>
      </c>
      <c r="J930" t="str">
        <f t="shared" si="88"/>
        <v/>
      </c>
      <c r="K930" t="str">
        <f>VLOOKUP('intouch变量（离散）'!$A930,基本表格!$G:$Q,9,FALSE)</f>
        <v>None</v>
      </c>
      <c r="L930">
        <v>1</v>
      </c>
      <c r="M930" t="s">
        <v>156</v>
      </c>
      <c r="N930" t="s">
        <v>157</v>
      </c>
      <c r="O930" t="s">
        <v>158</v>
      </c>
      <c r="P930" t="str">
        <f>VLOOKUP('intouch变量（离散）'!$A930,基本表格!$G:$Q,3,FALSE)</f>
        <v>DB1200,X1516.1</v>
      </c>
      <c r="Q930" t="str">
        <f>VLOOKUP('intouch变量（离散）'!$A930,基本表格!$G:$Q,10,FALSE)</f>
        <v>Yes</v>
      </c>
      <c r="R930" t="str">
        <f t="shared" si="90"/>
        <v>DB1200,X1516.1 2425+P6-M16 2#刨片机振荡器 电机控制 星型</v>
      </c>
      <c r="S930">
        <v>0</v>
      </c>
      <c r="T930">
        <v>0</v>
      </c>
    </row>
    <row r="931" spans="1:20">
      <c r="A931" t="s">
        <v>1087</v>
      </c>
      <c r="B931" s="11" t="str">
        <f t="shared" si="89"/>
        <v>CHP2</v>
      </c>
      <c r="C931" s="11" t="str">
        <f>VLOOKUP('intouch变量（离散）'!$A931,基本表格!$G:$Q,2,FALSE)</f>
        <v>2425+P6-M16 2#刨片机振荡器 电机控制 维修开关</v>
      </c>
      <c r="D931" t="s">
        <v>154</v>
      </c>
      <c r="E931" t="str">
        <f t="shared" si="85"/>
        <v>No</v>
      </c>
      <c r="F931" t="str">
        <f t="shared" si="86"/>
        <v>0</v>
      </c>
      <c r="G931" t="s">
        <v>154</v>
      </c>
      <c r="H931" t="s">
        <v>155</v>
      </c>
      <c r="I931" t="str">
        <f t="shared" si="87"/>
        <v/>
      </c>
      <c r="J931" t="str">
        <f t="shared" si="88"/>
        <v/>
      </c>
      <c r="K931" t="str">
        <f>VLOOKUP('intouch变量（离散）'!$A931,基本表格!$G:$Q,9,FALSE)</f>
        <v>On</v>
      </c>
      <c r="L931">
        <v>1</v>
      </c>
      <c r="M931" t="s">
        <v>156</v>
      </c>
      <c r="N931" t="s">
        <v>157</v>
      </c>
      <c r="O931" t="s">
        <v>158</v>
      </c>
      <c r="P931" t="str">
        <f>VLOOKUP('intouch变量（离散）'!$A931,基本表格!$G:$Q,3,FALSE)</f>
        <v>DB1200,X1516.2</v>
      </c>
      <c r="Q931" t="str">
        <f>VLOOKUP('intouch变量（离散）'!$A931,基本表格!$G:$Q,10,FALSE)</f>
        <v>Yes</v>
      </c>
      <c r="R931" t="str">
        <f t="shared" si="90"/>
        <v>DB1200,X1516.2 2425+P6-M16 2#刨片机振荡器 电机控制 维修开关</v>
      </c>
      <c r="S931">
        <v>0</v>
      </c>
      <c r="T931">
        <v>0</v>
      </c>
    </row>
    <row r="932" spans="1:20">
      <c r="A932" t="s">
        <v>1088</v>
      </c>
      <c r="B932" s="11" t="str">
        <f t="shared" si="89"/>
        <v>CHP2</v>
      </c>
      <c r="C932" s="11" t="str">
        <f>VLOOKUP('intouch变量（离散）'!$A932,基本表格!$G:$Q,2,FALSE)</f>
        <v>2425+P6-M16 2#刨片机振荡器 电机控制 左跑偏2检测</v>
      </c>
      <c r="D932" t="s">
        <v>154</v>
      </c>
      <c r="E932" t="str">
        <f t="shared" si="85"/>
        <v>No</v>
      </c>
      <c r="F932" t="str">
        <f t="shared" si="86"/>
        <v>0</v>
      </c>
      <c r="G932" t="s">
        <v>154</v>
      </c>
      <c r="H932" t="s">
        <v>155</v>
      </c>
      <c r="I932" t="str">
        <f t="shared" si="87"/>
        <v/>
      </c>
      <c r="J932" t="str">
        <f t="shared" si="88"/>
        <v/>
      </c>
      <c r="K932" t="str">
        <f>VLOOKUP('intouch变量（离散）'!$A932,基本表格!$G:$Q,9,FALSE)</f>
        <v>None</v>
      </c>
      <c r="L932">
        <v>1</v>
      </c>
      <c r="M932" t="s">
        <v>156</v>
      </c>
      <c r="N932" t="s">
        <v>157</v>
      </c>
      <c r="O932" t="s">
        <v>158</v>
      </c>
      <c r="P932" t="str">
        <f>VLOOKUP('intouch变量（离散）'!$A932,基本表格!$G:$Q,3,FALSE)</f>
        <v>DB1200,X1516.3</v>
      </c>
      <c r="Q932" t="str">
        <f>VLOOKUP('intouch变量（离散）'!$A932,基本表格!$G:$Q,10,FALSE)</f>
        <v>Yes</v>
      </c>
      <c r="R932" t="str">
        <f t="shared" si="90"/>
        <v>DB1200,X1516.3 2425+P6-M16 2#刨片机振荡器 电机控制 左跑偏2检测</v>
      </c>
      <c r="S932">
        <v>0</v>
      </c>
      <c r="T932">
        <v>0</v>
      </c>
    </row>
    <row r="933" spans="1:20">
      <c r="A933" t="s">
        <v>1089</v>
      </c>
      <c r="B933" s="11" t="str">
        <f t="shared" si="89"/>
        <v>CHP2</v>
      </c>
      <c r="C933" s="11" t="str">
        <f>VLOOKUP('intouch变量（离散）'!$A933,基本表格!$G:$Q,2,FALSE)</f>
        <v>2425+P6-M16 2#刨片机振荡器 电机控制 右跑偏2检测</v>
      </c>
      <c r="D933" t="s">
        <v>154</v>
      </c>
      <c r="E933" t="str">
        <f t="shared" si="85"/>
        <v>No</v>
      </c>
      <c r="F933" t="str">
        <f t="shared" si="86"/>
        <v>0</v>
      </c>
      <c r="G933" t="s">
        <v>154</v>
      </c>
      <c r="H933" t="s">
        <v>155</v>
      </c>
      <c r="I933" t="str">
        <f t="shared" si="87"/>
        <v/>
      </c>
      <c r="J933" t="str">
        <f t="shared" si="88"/>
        <v/>
      </c>
      <c r="K933" t="str">
        <f>VLOOKUP('intouch变量（离散）'!$A933,基本表格!$G:$Q,9,FALSE)</f>
        <v>None</v>
      </c>
      <c r="L933">
        <v>1</v>
      </c>
      <c r="M933" t="s">
        <v>156</v>
      </c>
      <c r="N933" t="s">
        <v>157</v>
      </c>
      <c r="O933" t="s">
        <v>158</v>
      </c>
      <c r="P933" t="str">
        <f>VLOOKUP('intouch变量（离散）'!$A933,基本表格!$G:$Q,3,FALSE)</f>
        <v>DB1200,X1516.4</v>
      </c>
      <c r="Q933" t="str">
        <f>VLOOKUP('intouch变量（离散）'!$A933,基本表格!$G:$Q,10,FALSE)</f>
        <v>Yes</v>
      </c>
      <c r="R933" t="str">
        <f t="shared" si="90"/>
        <v>DB1200,X1516.4 2425+P6-M16 2#刨片机振荡器 电机控制 右跑偏2检测</v>
      </c>
      <c r="S933">
        <v>0</v>
      </c>
      <c r="T933">
        <v>0</v>
      </c>
    </row>
    <row r="934" spans="1:20">
      <c r="A934" t="s">
        <v>1090</v>
      </c>
      <c r="B934" s="11" t="str">
        <f t="shared" si="89"/>
        <v>CHP2</v>
      </c>
      <c r="C934" s="11" t="str">
        <f>VLOOKUP('intouch变量（离散）'!$A934,基本表格!$G:$Q,2,FALSE)</f>
        <v>2425+P6-M17 2#刨片机油泵电机 电机控制 使能</v>
      </c>
      <c r="D934" t="s">
        <v>154</v>
      </c>
      <c r="E934" t="str">
        <f t="shared" si="85"/>
        <v>No</v>
      </c>
      <c r="F934" t="str">
        <f t="shared" si="86"/>
        <v>0</v>
      </c>
      <c r="G934" t="s">
        <v>154</v>
      </c>
      <c r="H934" t="s">
        <v>155</v>
      </c>
      <c r="I934" t="str">
        <f t="shared" si="87"/>
        <v/>
      </c>
      <c r="J934" t="str">
        <f t="shared" si="88"/>
        <v/>
      </c>
      <c r="K934" t="str">
        <f>VLOOKUP('intouch变量（离散）'!$A934,基本表格!$G:$Q,9,FALSE)</f>
        <v>None</v>
      </c>
      <c r="L934">
        <v>1</v>
      </c>
      <c r="M934" t="s">
        <v>156</v>
      </c>
      <c r="N934" t="s">
        <v>157</v>
      </c>
      <c r="O934" t="s">
        <v>158</v>
      </c>
      <c r="P934" t="str">
        <f>VLOOKUP('intouch变量（离散）'!$A934,基本表格!$G:$Q,3,FALSE)</f>
        <v>DB1200,X1550.0</v>
      </c>
      <c r="Q934" t="str">
        <f>VLOOKUP('intouch变量（离散）'!$A934,基本表格!$G:$Q,10,FALSE)</f>
        <v>No</v>
      </c>
      <c r="R934" t="str">
        <f t="shared" si="90"/>
        <v>DB1200,X1550.0 2425+P6-M17 2#刨片机油泵电机 电机控制 使能</v>
      </c>
      <c r="S934">
        <v>0</v>
      </c>
      <c r="T934">
        <v>0</v>
      </c>
    </row>
    <row r="935" spans="1:20">
      <c r="A935" t="s">
        <v>1091</v>
      </c>
      <c r="B935" s="11" t="str">
        <f t="shared" si="89"/>
        <v>CHP2</v>
      </c>
      <c r="C935" s="11" t="str">
        <f>VLOOKUP('intouch变量（离散）'!$A935,基本表格!$G:$Q,2,FALSE)</f>
        <v>2425+P6-M17 2#刨片机油泵电机 电机控制 手自动状态</v>
      </c>
      <c r="D935" t="s">
        <v>154</v>
      </c>
      <c r="E935" t="str">
        <f t="shared" si="85"/>
        <v>No</v>
      </c>
      <c r="F935" t="str">
        <f t="shared" si="86"/>
        <v>0</v>
      </c>
      <c r="G935" t="s">
        <v>154</v>
      </c>
      <c r="H935" t="s">
        <v>155</v>
      </c>
      <c r="I935" t="str">
        <f t="shared" si="87"/>
        <v/>
      </c>
      <c r="J935" t="str">
        <f t="shared" si="88"/>
        <v/>
      </c>
      <c r="K935" t="str">
        <f>VLOOKUP('intouch变量（离散）'!$A935,基本表格!$G:$Q,9,FALSE)</f>
        <v>None</v>
      </c>
      <c r="L935">
        <v>1</v>
      </c>
      <c r="M935" t="s">
        <v>156</v>
      </c>
      <c r="N935" t="s">
        <v>157</v>
      </c>
      <c r="O935" t="s">
        <v>158</v>
      </c>
      <c r="P935" t="str">
        <f>VLOOKUP('intouch变量（离散）'!$A935,基本表格!$G:$Q,3,FALSE)</f>
        <v>DB1200,X1550.3</v>
      </c>
      <c r="Q935" t="str">
        <f>VLOOKUP('intouch变量（离散）'!$A935,基本表格!$G:$Q,10,FALSE)</f>
        <v>Yes</v>
      </c>
      <c r="R935" t="str">
        <f t="shared" si="90"/>
        <v>DB1200,X1550.3 2425+P6-M17 2#刨片机油泵电机 电机控制 手自动状态</v>
      </c>
      <c r="S935">
        <v>0</v>
      </c>
      <c r="T935">
        <v>0</v>
      </c>
    </row>
    <row r="936" spans="1:20">
      <c r="A936" t="s">
        <v>1092</v>
      </c>
      <c r="B936" s="11" t="str">
        <f t="shared" si="89"/>
        <v>CHP2</v>
      </c>
      <c r="C936" s="11" t="str">
        <f>VLOOKUP('intouch变量（离散）'!$A936,基本表格!$G:$Q,2,FALSE)</f>
        <v>2425+P6-M17 2#刨片机油泵电机 电机控制 本地/远程(检修/待机）</v>
      </c>
      <c r="D936" t="s">
        <v>154</v>
      </c>
      <c r="E936" t="str">
        <f t="shared" si="85"/>
        <v>No</v>
      </c>
      <c r="F936" t="str">
        <f t="shared" si="86"/>
        <v>0</v>
      </c>
      <c r="G936" t="s">
        <v>154</v>
      </c>
      <c r="H936" t="s">
        <v>155</v>
      </c>
      <c r="I936" t="str">
        <f t="shared" si="87"/>
        <v/>
      </c>
      <c r="J936" t="str">
        <f t="shared" si="88"/>
        <v/>
      </c>
      <c r="K936" t="str">
        <f>VLOOKUP('intouch变量（离散）'!$A936,基本表格!$G:$Q,9,FALSE)</f>
        <v>None</v>
      </c>
      <c r="L936">
        <v>1</v>
      </c>
      <c r="M936" t="s">
        <v>156</v>
      </c>
      <c r="N936" t="s">
        <v>157</v>
      </c>
      <c r="O936" t="s">
        <v>158</v>
      </c>
      <c r="P936" t="str">
        <f>VLOOKUP('intouch变量（离散）'!$A936,基本表格!$G:$Q,3,FALSE)</f>
        <v>DB1200,X1550.4</v>
      </c>
      <c r="Q936" t="str">
        <f>VLOOKUP('intouch变量（离散）'!$A936,基本表格!$G:$Q,10,FALSE)</f>
        <v>Yes</v>
      </c>
      <c r="R936" t="str">
        <f t="shared" si="90"/>
        <v>DB1200,X1550.4 2425+P6-M17 2#刨片机油泵电机 电机控制 本地/远程(检修/待机）</v>
      </c>
      <c r="S936">
        <v>0</v>
      </c>
      <c r="T936">
        <v>0</v>
      </c>
    </row>
    <row r="937" spans="1:20">
      <c r="A937" t="s">
        <v>1093</v>
      </c>
      <c r="B937" s="11" t="str">
        <f t="shared" si="89"/>
        <v>CHP2</v>
      </c>
      <c r="C937" s="11" t="str">
        <f>VLOOKUP('intouch变量（离散）'!$A937,基本表格!$G:$Q,2,FALSE)</f>
        <v>2425+P6-M17 2#刨片机油泵电机 电机控制 开启_上位机(正转)</v>
      </c>
      <c r="D937" t="s">
        <v>154</v>
      </c>
      <c r="E937" t="str">
        <f t="shared" si="85"/>
        <v>No</v>
      </c>
      <c r="F937" t="str">
        <f t="shared" si="86"/>
        <v>0</v>
      </c>
      <c r="G937" t="s">
        <v>154</v>
      </c>
      <c r="H937" t="s">
        <v>155</v>
      </c>
      <c r="I937" t="str">
        <f t="shared" si="87"/>
        <v/>
      </c>
      <c r="J937" t="str">
        <f t="shared" si="88"/>
        <v/>
      </c>
      <c r="K937" t="str">
        <f>VLOOKUP('intouch变量（离散）'!$A937,基本表格!$G:$Q,9,FALSE)</f>
        <v>None</v>
      </c>
      <c r="L937">
        <v>1</v>
      </c>
      <c r="M937" t="s">
        <v>156</v>
      </c>
      <c r="N937" t="s">
        <v>157</v>
      </c>
      <c r="O937" t="s">
        <v>158</v>
      </c>
      <c r="P937" t="str">
        <f>VLOOKUP('intouch变量（离散）'!$A937,基本表格!$G:$Q,3,FALSE)</f>
        <v>DB1200,X1550.6</v>
      </c>
      <c r="Q937" t="str">
        <f>VLOOKUP('intouch变量（离散）'!$A937,基本表格!$G:$Q,10,FALSE)</f>
        <v>No</v>
      </c>
      <c r="R937" t="str">
        <f t="shared" si="90"/>
        <v>DB1200,X1550.6 2425+P6-M17 2#刨片机油泵电机 电机控制 开启_上位机(正转)</v>
      </c>
      <c r="S937">
        <v>0</v>
      </c>
      <c r="T937">
        <v>0</v>
      </c>
    </row>
    <row r="938" spans="1:20">
      <c r="A938" t="s">
        <v>1094</v>
      </c>
      <c r="B938" s="11" t="str">
        <f t="shared" si="89"/>
        <v>CHP2</v>
      </c>
      <c r="C938" s="11" t="str">
        <f>VLOOKUP('intouch变量（离散）'!$A938,基本表格!$G:$Q,2,FALSE)</f>
        <v>2425+P6-M17 2#刨片机油泵电机 电机控制 停止_上位机(反转)</v>
      </c>
      <c r="D938" t="s">
        <v>154</v>
      </c>
      <c r="E938" t="str">
        <f t="shared" si="85"/>
        <v>No</v>
      </c>
      <c r="F938" t="str">
        <f t="shared" si="86"/>
        <v>0</v>
      </c>
      <c r="G938" t="s">
        <v>154</v>
      </c>
      <c r="H938" t="s">
        <v>155</v>
      </c>
      <c r="I938" t="str">
        <f t="shared" si="87"/>
        <v/>
      </c>
      <c r="J938" t="str">
        <f t="shared" si="88"/>
        <v/>
      </c>
      <c r="K938" t="str">
        <f>VLOOKUP('intouch变量（离散）'!$A938,基本表格!$G:$Q,9,FALSE)</f>
        <v>None</v>
      </c>
      <c r="L938">
        <v>1</v>
      </c>
      <c r="M938" t="s">
        <v>156</v>
      </c>
      <c r="N938" t="s">
        <v>157</v>
      </c>
      <c r="O938" t="s">
        <v>158</v>
      </c>
      <c r="P938" t="str">
        <f>VLOOKUP('intouch变量（离散）'!$A938,基本表格!$G:$Q,3,FALSE)</f>
        <v>DB1200,X1551.0</v>
      </c>
      <c r="Q938" t="str">
        <f>VLOOKUP('intouch变量（离散）'!$A938,基本表格!$G:$Q,10,FALSE)</f>
        <v>No</v>
      </c>
      <c r="R938" t="str">
        <f t="shared" si="90"/>
        <v>DB1200,X1551.0 2425+P6-M17 2#刨片机油泵电机 电机控制 停止_上位机(反转)</v>
      </c>
      <c r="S938">
        <v>0</v>
      </c>
      <c r="T938">
        <v>0</v>
      </c>
    </row>
    <row r="939" spans="1:20">
      <c r="A939" t="s">
        <v>1095</v>
      </c>
      <c r="B939" s="11" t="str">
        <f t="shared" si="89"/>
        <v>CHP2</v>
      </c>
      <c r="C939" s="11" t="str">
        <f>VLOOKUP('intouch变量（离散）'!$A939,基本表格!$G:$Q,2,FALSE)</f>
        <v>2425+P6-M17 2#刨片机油泵电机 电机控制 通风扇</v>
      </c>
      <c r="D939" t="s">
        <v>154</v>
      </c>
      <c r="E939" t="str">
        <f t="shared" si="85"/>
        <v>No</v>
      </c>
      <c r="F939" t="str">
        <f t="shared" si="86"/>
        <v>0</v>
      </c>
      <c r="G939" t="s">
        <v>154</v>
      </c>
      <c r="H939" t="s">
        <v>155</v>
      </c>
      <c r="I939" t="str">
        <f t="shared" si="87"/>
        <v/>
      </c>
      <c r="J939" t="str">
        <f t="shared" si="88"/>
        <v/>
      </c>
      <c r="K939" t="str">
        <f>VLOOKUP('intouch变量（离散）'!$A939,基本表格!$G:$Q,9,FALSE)</f>
        <v>None</v>
      </c>
      <c r="L939">
        <v>1</v>
      </c>
      <c r="M939" t="s">
        <v>156</v>
      </c>
      <c r="N939" t="s">
        <v>157</v>
      </c>
      <c r="O939" t="s">
        <v>158</v>
      </c>
      <c r="P939" t="str">
        <f>VLOOKUP('intouch变量（离散）'!$A939,基本表格!$G:$Q,3,FALSE)</f>
        <v>DB1200,X1551.1</v>
      </c>
      <c r="Q939" t="str">
        <f>VLOOKUP('intouch变量（离散）'!$A939,基本表格!$G:$Q,10,FALSE)</f>
        <v>Yes</v>
      </c>
      <c r="R939" t="str">
        <f t="shared" si="90"/>
        <v>DB1200,X1551.1 2425+P6-M17 2#刨片机油泵电机 电机控制 通风扇</v>
      </c>
      <c r="S939">
        <v>0</v>
      </c>
      <c r="T939">
        <v>0</v>
      </c>
    </row>
    <row r="940" spans="1:20">
      <c r="A940" t="s">
        <v>1096</v>
      </c>
      <c r="B940" s="11" t="str">
        <f t="shared" si="89"/>
        <v>CHP2</v>
      </c>
      <c r="C940" s="11" t="str">
        <f>VLOOKUP('intouch变量（离散）'!$A940,基本表格!$G:$Q,2,FALSE)</f>
        <v>2425+P6-M17 2#刨片机油泵电机 电机控制 电机(正转）</v>
      </c>
      <c r="D940" t="s">
        <v>154</v>
      </c>
      <c r="E940" t="str">
        <f t="shared" si="85"/>
        <v>No</v>
      </c>
      <c r="F940" t="str">
        <f t="shared" si="86"/>
        <v>0</v>
      </c>
      <c r="G940" t="s">
        <v>154</v>
      </c>
      <c r="H940" t="s">
        <v>155</v>
      </c>
      <c r="I940" t="str">
        <f t="shared" si="87"/>
        <v/>
      </c>
      <c r="J940" t="str">
        <f t="shared" si="88"/>
        <v/>
      </c>
      <c r="K940" t="str">
        <f>VLOOKUP('intouch变量（离散）'!$A940,基本表格!$G:$Q,9,FALSE)</f>
        <v>None</v>
      </c>
      <c r="L940">
        <v>1</v>
      </c>
      <c r="M940" t="s">
        <v>156</v>
      </c>
      <c r="N940" t="s">
        <v>157</v>
      </c>
      <c r="O940" t="s">
        <v>158</v>
      </c>
      <c r="P940" t="str">
        <f>VLOOKUP('intouch变量（离散）'!$A940,基本表格!$G:$Q,3,FALSE)</f>
        <v>DB1200,X1551.2</v>
      </c>
      <c r="Q940" t="str">
        <f>VLOOKUP('intouch变量（离散）'!$A940,基本表格!$G:$Q,10,FALSE)</f>
        <v>Yes</v>
      </c>
      <c r="R940" t="str">
        <f t="shared" si="90"/>
        <v>DB1200,X1551.2 2425+P6-M17 2#刨片机油泵电机 电机控制 电机(正转）</v>
      </c>
      <c r="S940">
        <v>0</v>
      </c>
      <c r="T940">
        <v>0</v>
      </c>
    </row>
    <row r="941" spans="1:20">
      <c r="A941" t="s">
        <v>1097</v>
      </c>
      <c r="B941" s="11" t="str">
        <f t="shared" si="89"/>
        <v>CHP2</v>
      </c>
      <c r="C941" s="11" t="str">
        <f>VLOOKUP('intouch变量（离散）'!$A941,基本表格!$G:$Q,2,FALSE)</f>
        <v>2425+P6-M17 2#刨片机油泵电机 电机控制 电机过载</v>
      </c>
      <c r="D941" t="s">
        <v>154</v>
      </c>
      <c r="E941" t="str">
        <f t="shared" si="85"/>
        <v>No</v>
      </c>
      <c r="F941" t="str">
        <f t="shared" si="86"/>
        <v>0</v>
      </c>
      <c r="G941" t="s">
        <v>154</v>
      </c>
      <c r="H941" t="s">
        <v>155</v>
      </c>
      <c r="I941" t="str">
        <f t="shared" si="87"/>
        <v/>
      </c>
      <c r="J941" t="str">
        <f t="shared" si="88"/>
        <v/>
      </c>
      <c r="K941" t="str">
        <f>VLOOKUP('intouch变量（离散）'!$A941,基本表格!$G:$Q,9,FALSE)</f>
        <v>On</v>
      </c>
      <c r="L941">
        <v>1</v>
      </c>
      <c r="M941" t="s">
        <v>156</v>
      </c>
      <c r="N941" t="s">
        <v>157</v>
      </c>
      <c r="O941" t="s">
        <v>158</v>
      </c>
      <c r="P941" t="str">
        <f>VLOOKUP('intouch变量（离散）'!$A941,基本表格!$G:$Q,3,FALSE)</f>
        <v>DB1200,X1551.3</v>
      </c>
      <c r="Q941" t="str">
        <f>VLOOKUP('intouch变量（离散）'!$A941,基本表格!$G:$Q,10,FALSE)</f>
        <v>Yes</v>
      </c>
      <c r="R941" t="str">
        <f t="shared" si="90"/>
        <v>DB1200,X1551.3 2425+P6-M17 2#刨片机油泵电机 电机控制 电机过载</v>
      </c>
      <c r="S941">
        <v>0</v>
      </c>
      <c r="T941">
        <v>0</v>
      </c>
    </row>
    <row r="942" spans="1:20">
      <c r="A942" t="s">
        <v>1098</v>
      </c>
      <c r="B942" s="11" t="str">
        <f t="shared" si="89"/>
        <v>CHP2</v>
      </c>
      <c r="C942" s="11" t="str">
        <f>VLOOKUP('intouch变量（离散）'!$A942,基本表格!$G:$Q,2,FALSE)</f>
        <v>2425+P6-M17 2#刨片机油泵电机 电机控制 风扇过载</v>
      </c>
      <c r="D942" t="s">
        <v>154</v>
      </c>
      <c r="E942" t="str">
        <f t="shared" si="85"/>
        <v>No</v>
      </c>
      <c r="F942" t="str">
        <f t="shared" si="86"/>
        <v>0</v>
      </c>
      <c r="G942" t="s">
        <v>154</v>
      </c>
      <c r="H942" t="s">
        <v>155</v>
      </c>
      <c r="I942" t="str">
        <f t="shared" si="87"/>
        <v/>
      </c>
      <c r="J942" t="str">
        <f t="shared" si="88"/>
        <v/>
      </c>
      <c r="K942" t="str">
        <f>VLOOKUP('intouch变量（离散）'!$A942,基本表格!$G:$Q,9,FALSE)</f>
        <v>On</v>
      </c>
      <c r="L942">
        <v>1</v>
      </c>
      <c r="M942" t="s">
        <v>156</v>
      </c>
      <c r="N942" t="s">
        <v>157</v>
      </c>
      <c r="O942" t="s">
        <v>158</v>
      </c>
      <c r="P942" t="str">
        <f>VLOOKUP('intouch变量（离散）'!$A942,基本表格!$G:$Q,3,FALSE)</f>
        <v>DB1200,X1551.4</v>
      </c>
      <c r="Q942" t="str">
        <f>VLOOKUP('intouch变量（离散）'!$A942,基本表格!$G:$Q,10,FALSE)</f>
        <v>Yes</v>
      </c>
      <c r="R942" t="str">
        <f t="shared" si="90"/>
        <v>DB1200,X1551.4 2425+P6-M17 2#刨片机油泵电机 电机控制 风扇过载</v>
      </c>
      <c r="S942">
        <v>0</v>
      </c>
      <c r="T942">
        <v>0</v>
      </c>
    </row>
    <row r="943" spans="1:20">
      <c r="A943" t="s">
        <v>1099</v>
      </c>
      <c r="B943" s="11" t="str">
        <f t="shared" si="89"/>
        <v>CHP2</v>
      </c>
      <c r="C943" s="11" t="str">
        <f>VLOOKUP('intouch变量（离散）'!$A943,基本表格!$G:$Q,2,FALSE)</f>
        <v>2425+P6-M17 2#刨片机油泵电机 电机控制 电机运行指示</v>
      </c>
      <c r="D943" t="s">
        <v>154</v>
      </c>
      <c r="E943" t="str">
        <f t="shared" si="85"/>
        <v>No</v>
      </c>
      <c r="F943" t="str">
        <f t="shared" si="86"/>
        <v>0</v>
      </c>
      <c r="G943" t="s">
        <v>154</v>
      </c>
      <c r="H943" t="s">
        <v>155</v>
      </c>
      <c r="I943" t="str">
        <f t="shared" si="87"/>
        <v/>
      </c>
      <c r="J943" t="str">
        <f t="shared" si="88"/>
        <v/>
      </c>
      <c r="K943" t="str">
        <f>VLOOKUP('intouch变量（离散）'!$A943,基本表格!$G:$Q,9,FALSE)</f>
        <v>None</v>
      </c>
      <c r="L943">
        <v>1</v>
      </c>
      <c r="M943" t="s">
        <v>156</v>
      </c>
      <c r="N943" t="s">
        <v>157</v>
      </c>
      <c r="O943" t="s">
        <v>158</v>
      </c>
      <c r="P943" t="str">
        <f>VLOOKUP('intouch变量（离散）'!$A943,基本表格!$G:$Q,3,FALSE)</f>
        <v>DB1200,X1551.5</v>
      </c>
      <c r="Q943" t="str">
        <f>VLOOKUP('intouch变量（离散）'!$A943,基本表格!$G:$Q,10,FALSE)</f>
        <v>Yes</v>
      </c>
      <c r="R943" t="str">
        <f t="shared" si="90"/>
        <v>DB1200,X1551.5 2425+P6-M17 2#刨片机油泵电机 电机控制 电机运行指示</v>
      </c>
      <c r="S943">
        <v>0</v>
      </c>
      <c r="T943">
        <v>0</v>
      </c>
    </row>
    <row r="944" spans="1:20">
      <c r="A944" t="s">
        <v>1100</v>
      </c>
      <c r="B944" s="11" t="str">
        <f t="shared" si="89"/>
        <v>CHP2</v>
      </c>
      <c r="C944" s="11" t="str">
        <f>VLOOKUP('intouch变量（离散）'!$A944,基本表格!$G:$Q,2,FALSE)</f>
        <v>2425+P6-M17 2#刨片机油泵电机 电机控制 断链报警</v>
      </c>
      <c r="D944" t="s">
        <v>154</v>
      </c>
      <c r="E944" t="str">
        <f t="shared" si="85"/>
        <v>No</v>
      </c>
      <c r="F944" t="str">
        <f t="shared" si="86"/>
        <v>0</v>
      </c>
      <c r="G944" t="s">
        <v>154</v>
      </c>
      <c r="H944" t="s">
        <v>155</v>
      </c>
      <c r="I944" t="str">
        <f t="shared" si="87"/>
        <v/>
      </c>
      <c r="J944" t="str">
        <f t="shared" si="88"/>
        <v/>
      </c>
      <c r="K944" t="str">
        <f>VLOOKUP('intouch变量（离散）'!$A944,基本表格!$G:$Q,9,FALSE)</f>
        <v>On</v>
      </c>
      <c r="L944">
        <v>1</v>
      </c>
      <c r="M944" t="s">
        <v>156</v>
      </c>
      <c r="N944" t="s">
        <v>157</v>
      </c>
      <c r="O944" t="s">
        <v>158</v>
      </c>
      <c r="P944" t="str">
        <f>VLOOKUP('intouch变量（离散）'!$A944,基本表格!$G:$Q,3,FALSE)</f>
        <v>DB1200,X1551.6</v>
      </c>
      <c r="Q944" t="str">
        <f>VLOOKUP('intouch变量（离散）'!$A944,基本表格!$G:$Q,10,FALSE)</f>
        <v>Yes</v>
      </c>
      <c r="R944" t="str">
        <f t="shared" si="90"/>
        <v>DB1200,X1551.6 2425+P6-M17 2#刨片机油泵电机 电机控制 断链报警</v>
      </c>
      <c r="S944">
        <v>0</v>
      </c>
      <c r="T944">
        <v>0</v>
      </c>
    </row>
    <row r="945" spans="1:20">
      <c r="A945" t="s">
        <v>1101</v>
      </c>
      <c r="B945" s="11" t="str">
        <f t="shared" si="89"/>
        <v>CHP2</v>
      </c>
      <c r="C945" s="11" t="str">
        <f>VLOOKUP('intouch变量（离散）'!$A945,基本表格!$G:$Q,2,FALSE)</f>
        <v>2425+P6-M17 2#刨片机油泵电机 电机控制 断链检测</v>
      </c>
      <c r="D945" t="s">
        <v>154</v>
      </c>
      <c r="E945" t="str">
        <f t="shared" si="85"/>
        <v>No</v>
      </c>
      <c r="F945" t="str">
        <f t="shared" si="86"/>
        <v>0</v>
      </c>
      <c r="G945" t="s">
        <v>154</v>
      </c>
      <c r="H945" t="s">
        <v>155</v>
      </c>
      <c r="I945" t="str">
        <f t="shared" si="87"/>
        <v/>
      </c>
      <c r="J945" t="str">
        <f t="shared" si="88"/>
        <v/>
      </c>
      <c r="K945" t="str">
        <f>VLOOKUP('intouch变量（离散）'!$A945,基本表格!$G:$Q,9,FALSE)</f>
        <v>None</v>
      </c>
      <c r="L945">
        <v>1</v>
      </c>
      <c r="M945" t="s">
        <v>156</v>
      </c>
      <c r="N945" t="s">
        <v>157</v>
      </c>
      <c r="O945" t="s">
        <v>158</v>
      </c>
      <c r="P945" t="str">
        <f>VLOOKUP('intouch变量（离散）'!$A945,基本表格!$G:$Q,3,FALSE)</f>
        <v>DB1200,X1551.7</v>
      </c>
      <c r="Q945" t="str">
        <f>VLOOKUP('intouch变量（离散）'!$A945,基本表格!$G:$Q,10,FALSE)</f>
        <v>Yes</v>
      </c>
      <c r="R945" t="str">
        <f t="shared" si="90"/>
        <v>DB1200,X1551.7 2425+P6-M17 2#刨片机油泵电机 电机控制 断链检测</v>
      </c>
      <c r="S945">
        <v>0</v>
      </c>
      <c r="T945">
        <v>0</v>
      </c>
    </row>
    <row r="946" spans="1:20">
      <c r="A946" t="s">
        <v>1102</v>
      </c>
      <c r="B946" s="11" t="str">
        <f t="shared" si="89"/>
        <v>CHP2</v>
      </c>
      <c r="C946" s="11" t="str">
        <f>VLOOKUP('intouch变量（离散）'!$A946,基本表格!$G:$Q,2,FALSE)</f>
        <v>2425+P6-M17 2#刨片机油泵电机 电机控制 复位</v>
      </c>
      <c r="D946" t="s">
        <v>154</v>
      </c>
      <c r="E946" t="str">
        <f t="shared" si="85"/>
        <v>No</v>
      </c>
      <c r="F946" t="str">
        <f t="shared" si="86"/>
        <v>0</v>
      </c>
      <c r="G946" t="s">
        <v>154</v>
      </c>
      <c r="H946" t="s">
        <v>155</v>
      </c>
      <c r="I946" t="str">
        <f t="shared" si="87"/>
        <v/>
      </c>
      <c r="J946" t="str">
        <f t="shared" si="88"/>
        <v/>
      </c>
      <c r="K946" t="str">
        <f>VLOOKUP('intouch变量（离散）'!$A946,基本表格!$G:$Q,9,FALSE)</f>
        <v>None</v>
      </c>
      <c r="L946">
        <v>1</v>
      </c>
      <c r="M946" t="s">
        <v>156</v>
      </c>
      <c r="N946" t="s">
        <v>157</v>
      </c>
      <c r="O946" t="s">
        <v>158</v>
      </c>
      <c r="P946" t="str">
        <f>VLOOKUP('intouch变量（离散）'!$A946,基本表格!$G:$Q,3,FALSE)</f>
        <v>DB1200,X1552.0</v>
      </c>
      <c r="Q946" t="str">
        <f>VLOOKUP('intouch变量（离散）'!$A946,基本表格!$G:$Q,10,FALSE)</f>
        <v>No</v>
      </c>
      <c r="R946" t="str">
        <f t="shared" si="90"/>
        <v>DB1200,X1552.0 2425+P6-M17 2#刨片机油泵电机 电机控制 复位</v>
      </c>
      <c r="S946">
        <v>0</v>
      </c>
      <c r="T946">
        <v>0</v>
      </c>
    </row>
    <row r="947" spans="1:20">
      <c r="A947" t="s">
        <v>1103</v>
      </c>
      <c r="B947" s="11" t="str">
        <f t="shared" si="89"/>
        <v>CHP2</v>
      </c>
      <c r="C947" s="11" t="str">
        <f>VLOOKUP('intouch变量（离散）'!$A947,基本表格!$G:$Q,2,FALSE)</f>
        <v>2425+P6-M17 2#刨片机油泵电机 电机控制 断链保护使能</v>
      </c>
      <c r="D947" t="s">
        <v>154</v>
      </c>
      <c r="E947" t="str">
        <f t="shared" si="85"/>
        <v>Yes</v>
      </c>
      <c r="F947" t="str">
        <f t="shared" si="86"/>
        <v>900</v>
      </c>
      <c r="G947" t="s">
        <v>154</v>
      </c>
      <c r="H947" t="s">
        <v>155</v>
      </c>
      <c r="I947" t="str">
        <f t="shared" si="87"/>
        <v>禁用</v>
      </c>
      <c r="J947" t="str">
        <f t="shared" si="88"/>
        <v>启用</v>
      </c>
      <c r="K947" t="str">
        <f>VLOOKUP('intouch变量（离散）'!$A947,基本表格!$G:$Q,9,FALSE)</f>
        <v>None</v>
      </c>
      <c r="L947">
        <v>1</v>
      </c>
      <c r="M947" t="s">
        <v>156</v>
      </c>
      <c r="N947" t="s">
        <v>157</v>
      </c>
      <c r="O947" t="s">
        <v>158</v>
      </c>
      <c r="P947" t="str">
        <f>VLOOKUP('intouch变量（离散）'!$A947,基本表格!$G:$Q,3,FALSE)</f>
        <v>DB1200,X1552.1</v>
      </c>
      <c r="Q947" t="str">
        <f>VLOOKUP('intouch变量（离散）'!$A947,基本表格!$G:$Q,10,FALSE)</f>
        <v>No</v>
      </c>
      <c r="R947" t="str">
        <f t="shared" si="90"/>
        <v>DB1200,X1552.1 2425+P6-M17 2#刨片机油泵电机 电机控制 断链保护使能</v>
      </c>
      <c r="S947">
        <v>0</v>
      </c>
      <c r="T947">
        <v>0</v>
      </c>
    </row>
    <row r="948" spans="1:20">
      <c r="A948" t="s">
        <v>1104</v>
      </c>
      <c r="B948" s="11" t="str">
        <f t="shared" si="89"/>
        <v>CHP2</v>
      </c>
      <c r="C948" s="11" t="str">
        <f>VLOOKUP('intouch变量（离散）'!$A948,基本表格!$G:$Q,2,FALSE)</f>
        <v>2425+P6-M17 2#刨片机油泵电机 电机控制 断链导致停机</v>
      </c>
      <c r="D948" t="s">
        <v>154</v>
      </c>
      <c r="E948" t="str">
        <f t="shared" si="85"/>
        <v>No</v>
      </c>
      <c r="F948" t="str">
        <f t="shared" si="86"/>
        <v>0</v>
      </c>
      <c r="G948" t="s">
        <v>154</v>
      </c>
      <c r="H948" t="s">
        <v>155</v>
      </c>
      <c r="I948" t="str">
        <f t="shared" si="87"/>
        <v/>
      </c>
      <c r="J948" t="str">
        <f t="shared" si="88"/>
        <v/>
      </c>
      <c r="K948" t="str">
        <f>VLOOKUP('intouch变量（离散）'!$A948,基本表格!$G:$Q,9,FALSE)</f>
        <v>On</v>
      </c>
      <c r="L948">
        <v>1</v>
      </c>
      <c r="M948" t="s">
        <v>156</v>
      </c>
      <c r="N948" t="s">
        <v>157</v>
      </c>
      <c r="O948" t="s">
        <v>158</v>
      </c>
      <c r="P948" t="str">
        <f>VLOOKUP('intouch变量（离散）'!$A948,基本表格!$G:$Q,3,FALSE)</f>
        <v>DB1200,X1552.2</v>
      </c>
      <c r="Q948" t="str">
        <f>VLOOKUP('intouch变量（离散）'!$A948,基本表格!$G:$Q,10,FALSE)</f>
        <v>Yes</v>
      </c>
      <c r="R948" t="str">
        <f t="shared" si="90"/>
        <v>DB1200,X1552.2 2425+P6-M17 2#刨片机油泵电机 电机控制 断链导致停机</v>
      </c>
      <c r="S948">
        <v>0</v>
      </c>
      <c r="T948">
        <v>0</v>
      </c>
    </row>
    <row r="949" spans="1:20">
      <c r="A949" t="s">
        <v>1105</v>
      </c>
      <c r="B949" s="11" t="str">
        <f t="shared" si="89"/>
        <v>CHP2</v>
      </c>
      <c r="C949" s="11" t="str">
        <f>VLOOKUP('intouch变量（离散）'!$A949,基本表格!$G:$Q,2,FALSE)</f>
        <v>2425+P6-M17 2#刨片机油泵电机 电机控制 电机(反转）</v>
      </c>
      <c r="D949" t="s">
        <v>154</v>
      </c>
      <c r="E949" t="str">
        <f t="shared" si="85"/>
        <v>No</v>
      </c>
      <c r="F949" t="str">
        <f t="shared" si="86"/>
        <v>0</v>
      </c>
      <c r="G949" t="s">
        <v>154</v>
      </c>
      <c r="H949" t="s">
        <v>155</v>
      </c>
      <c r="I949" t="str">
        <f t="shared" si="87"/>
        <v/>
      </c>
      <c r="J949" t="str">
        <f t="shared" si="88"/>
        <v/>
      </c>
      <c r="K949" t="str">
        <f>VLOOKUP('intouch变量（离散）'!$A949,基本表格!$G:$Q,9,FALSE)</f>
        <v>None</v>
      </c>
      <c r="L949">
        <v>1</v>
      </c>
      <c r="M949" t="s">
        <v>156</v>
      </c>
      <c r="N949" t="s">
        <v>157</v>
      </c>
      <c r="O949" t="s">
        <v>158</v>
      </c>
      <c r="P949" t="str">
        <f>VLOOKUP('intouch变量（离散）'!$A949,基本表格!$G:$Q,3,FALSE)</f>
        <v>DB1200,X1552.3</v>
      </c>
      <c r="Q949" t="str">
        <f>VLOOKUP('intouch变量（离散）'!$A949,基本表格!$G:$Q,10,FALSE)</f>
        <v>Yes</v>
      </c>
      <c r="R949" t="str">
        <f t="shared" si="90"/>
        <v>DB1200,X1552.3 2425+P6-M17 2#刨片机油泵电机 电机控制 电机(反转）</v>
      </c>
      <c r="S949">
        <v>0</v>
      </c>
      <c r="T949">
        <v>0</v>
      </c>
    </row>
    <row r="950" spans="1:20">
      <c r="A950" t="s">
        <v>1106</v>
      </c>
      <c r="B950" s="11" t="str">
        <f t="shared" si="89"/>
        <v>CHP2</v>
      </c>
      <c r="C950" s="11" t="str">
        <f>VLOOKUP('intouch变量（离散）'!$A950,基本表格!$G:$Q,2,FALSE)</f>
        <v>2425+P6-M17 2#刨片机油泵电机 电机控制 本地</v>
      </c>
      <c r="D950" t="s">
        <v>154</v>
      </c>
      <c r="E950" t="str">
        <f t="shared" si="85"/>
        <v>No</v>
      </c>
      <c r="F950" t="str">
        <f t="shared" si="86"/>
        <v>0</v>
      </c>
      <c r="G950" t="s">
        <v>154</v>
      </c>
      <c r="H950" t="s">
        <v>155</v>
      </c>
      <c r="I950" t="str">
        <f t="shared" si="87"/>
        <v/>
      </c>
      <c r="J950" t="str">
        <f t="shared" si="88"/>
        <v/>
      </c>
      <c r="K950" t="str">
        <f>VLOOKUP('intouch变量（离散）'!$A950,基本表格!$G:$Q,9,FALSE)</f>
        <v>None</v>
      </c>
      <c r="L950">
        <v>1</v>
      </c>
      <c r="M950" t="s">
        <v>156</v>
      </c>
      <c r="N950" t="s">
        <v>157</v>
      </c>
      <c r="O950" t="s">
        <v>158</v>
      </c>
      <c r="P950" t="str">
        <f>VLOOKUP('intouch变量（离散）'!$A950,基本表格!$G:$Q,3,FALSE)</f>
        <v>DB1200,X1552.4</v>
      </c>
      <c r="Q950" t="str">
        <f>VLOOKUP('intouch变量（离散）'!$A950,基本表格!$G:$Q,10,FALSE)</f>
        <v>Yes</v>
      </c>
      <c r="R950" t="str">
        <f t="shared" si="90"/>
        <v>DB1200,X1552.4 2425+P6-M17 2#刨片机油泵电机 电机控制 本地</v>
      </c>
      <c r="S950">
        <v>0</v>
      </c>
      <c r="T950">
        <v>0</v>
      </c>
    </row>
    <row r="951" spans="1:20">
      <c r="A951" t="s">
        <v>1107</v>
      </c>
      <c r="B951" s="11" t="str">
        <f t="shared" si="89"/>
        <v>CHP2</v>
      </c>
      <c r="C951" s="11" t="str">
        <f>VLOOKUP('intouch变量（离散）'!$A951,基本表格!$G:$Q,2,FALSE)</f>
        <v>2425+P6-M17 2#刨片机油泵电机 电机控制 远程</v>
      </c>
      <c r="D951" t="s">
        <v>154</v>
      </c>
      <c r="E951" t="str">
        <f t="shared" si="85"/>
        <v>No</v>
      </c>
      <c r="F951" t="str">
        <f t="shared" si="86"/>
        <v>0</v>
      </c>
      <c r="G951" t="s">
        <v>154</v>
      </c>
      <c r="H951" t="s">
        <v>155</v>
      </c>
      <c r="I951" t="str">
        <f t="shared" si="87"/>
        <v/>
      </c>
      <c r="J951" t="str">
        <f t="shared" si="88"/>
        <v/>
      </c>
      <c r="K951" t="str">
        <f>VLOOKUP('intouch变量（离散）'!$A951,基本表格!$G:$Q,9,FALSE)</f>
        <v>None</v>
      </c>
      <c r="L951">
        <v>1</v>
      </c>
      <c r="M951" t="s">
        <v>156</v>
      </c>
      <c r="N951" t="s">
        <v>157</v>
      </c>
      <c r="O951" t="s">
        <v>158</v>
      </c>
      <c r="P951" t="str">
        <f>VLOOKUP('intouch变量（离散）'!$A951,基本表格!$G:$Q,3,FALSE)</f>
        <v>DB1200,X1552.5</v>
      </c>
      <c r="Q951" t="str">
        <f>VLOOKUP('intouch变量（离散）'!$A951,基本表格!$G:$Q,10,FALSE)</f>
        <v>Yes</v>
      </c>
      <c r="R951" t="str">
        <f t="shared" si="90"/>
        <v>DB1200,X1552.5 2425+P6-M17 2#刨片机油泵电机 电机控制 远程</v>
      </c>
      <c r="S951">
        <v>0</v>
      </c>
      <c r="T951">
        <v>0</v>
      </c>
    </row>
    <row r="952" spans="1:20">
      <c r="A952" t="s">
        <v>1108</v>
      </c>
      <c r="B952" s="11" t="str">
        <f t="shared" si="89"/>
        <v>CHP2</v>
      </c>
      <c r="C952" s="11" t="str">
        <f>VLOOKUP('intouch变量（离散）'!$A952,基本表格!$G:$Q,2,FALSE)</f>
        <v>2425+P6-M17 2#刨片机油泵电机 电机控制 堵料报警</v>
      </c>
      <c r="D952" t="s">
        <v>154</v>
      </c>
      <c r="E952" t="str">
        <f t="shared" si="85"/>
        <v>No</v>
      </c>
      <c r="F952" t="str">
        <f t="shared" si="86"/>
        <v>0</v>
      </c>
      <c r="G952" t="s">
        <v>154</v>
      </c>
      <c r="H952" t="s">
        <v>155</v>
      </c>
      <c r="I952" t="str">
        <f t="shared" si="87"/>
        <v/>
      </c>
      <c r="J952" t="str">
        <f t="shared" si="88"/>
        <v/>
      </c>
      <c r="K952" t="str">
        <f>VLOOKUP('intouch变量（离散）'!$A952,基本表格!$G:$Q,9,FALSE)</f>
        <v>On</v>
      </c>
      <c r="L952">
        <v>1</v>
      </c>
      <c r="M952" t="s">
        <v>156</v>
      </c>
      <c r="N952" t="s">
        <v>157</v>
      </c>
      <c r="O952" t="s">
        <v>158</v>
      </c>
      <c r="P952" t="str">
        <f>VLOOKUP('intouch变量（离散）'!$A952,基本表格!$G:$Q,3,FALSE)</f>
        <v>DB1200,X1552.6</v>
      </c>
      <c r="Q952" t="str">
        <f>VLOOKUP('intouch变量（离散）'!$A952,基本表格!$G:$Q,10,FALSE)</f>
        <v>Yes</v>
      </c>
      <c r="R952" t="str">
        <f t="shared" si="90"/>
        <v>DB1200,X1552.6 2425+P6-M17 2#刨片机油泵电机 电机控制 堵料报警</v>
      </c>
      <c r="S952">
        <v>0</v>
      </c>
      <c r="T952">
        <v>0</v>
      </c>
    </row>
    <row r="953" spans="1:20">
      <c r="A953" t="s">
        <v>1109</v>
      </c>
      <c r="B953" s="11" t="str">
        <f t="shared" si="89"/>
        <v>CHP2</v>
      </c>
      <c r="C953" s="11" t="str">
        <f>VLOOKUP('intouch变量（离散）'!$A953,基本表格!$G:$Q,2,FALSE)</f>
        <v>2425+P6-M17 2#刨片机油泵电机 电机控制 堵料检测</v>
      </c>
      <c r="D953" t="s">
        <v>154</v>
      </c>
      <c r="E953" t="str">
        <f t="shared" si="85"/>
        <v>No</v>
      </c>
      <c r="F953" t="str">
        <f t="shared" si="86"/>
        <v>0</v>
      </c>
      <c r="G953" t="s">
        <v>154</v>
      </c>
      <c r="H953" t="s">
        <v>155</v>
      </c>
      <c r="I953" t="str">
        <f t="shared" si="87"/>
        <v/>
      </c>
      <c r="J953" t="str">
        <f t="shared" si="88"/>
        <v/>
      </c>
      <c r="K953" t="str">
        <f>VLOOKUP('intouch变量（离散）'!$A953,基本表格!$G:$Q,9,FALSE)</f>
        <v>None</v>
      </c>
      <c r="L953">
        <v>1</v>
      </c>
      <c r="M953" t="s">
        <v>156</v>
      </c>
      <c r="N953" t="s">
        <v>157</v>
      </c>
      <c r="O953" t="s">
        <v>158</v>
      </c>
      <c r="P953" t="str">
        <f>VLOOKUP('intouch变量（离散）'!$A953,基本表格!$G:$Q,3,FALSE)</f>
        <v>DB1200,X1552.7</v>
      </c>
      <c r="Q953" t="str">
        <f>VLOOKUP('intouch变量（离散）'!$A953,基本表格!$G:$Q,10,FALSE)</f>
        <v>Yes</v>
      </c>
      <c r="R953" t="str">
        <f t="shared" si="90"/>
        <v>DB1200,X1552.7 2425+P6-M17 2#刨片机油泵电机 电机控制 堵料检测</v>
      </c>
      <c r="S953">
        <v>0</v>
      </c>
      <c r="T953">
        <v>0</v>
      </c>
    </row>
    <row r="954" spans="1:20">
      <c r="A954" t="s">
        <v>1110</v>
      </c>
      <c r="B954" s="11" t="str">
        <f t="shared" si="89"/>
        <v>CHP2</v>
      </c>
      <c r="C954" s="11" t="str">
        <f>VLOOKUP('intouch变量（离散）'!$A954,基本表格!$G:$Q,2,FALSE)</f>
        <v>2425+P6-M17 2#刨片机油泵电机 电机控制 堵料保护使能</v>
      </c>
      <c r="D954" t="s">
        <v>154</v>
      </c>
      <c r="E954" t="str">
        <f t="shared" si="85"/>
        <v>Yes</v>
      </c>
      <c r="F954" t="str">
        <f t="shared" si="86"/>
        <v>900</v>
      </c>
      <c r="G954" t="s">
        <v>154</v>
      </c>
      <c r="H954" t="s">
        <v>155</v>
      </c>
      <c r="I954" t="str">
        <f t="shared" si="87"/>
        <v>禁用</v>
      </c>
      <c r="J954" t="str">
        <f t="shared" si="88"/>
        <v>启用</v>
      </c>
      <c r="K954" t="str">
        <f>VLOOKUP('intouch变量（离散）'!$A954,基本表格!$G:$Q,9,FALSE)</f>
        <v>None</v>
      </c>
      <c r="L954">
        <v>1</v>
      </c>
      <c r="M954" t="s">
        <v>156</v>
      </c>
      <c r="N954" t="s">
        <v>157</v>
      </c>
      <c r="O954" t="s">
        <v>158</v>
      </c>
      <c r="P954" t="str">
        <f>VLOOKUP('intouch变量（离散）'!$A954,基本表格!$G:$Q,3,FALSE)</f>
        <v>DB1200,X1553.0</v>
      </c>
      <c r="Q954" t="str">
        <f>VLOOKUP('intouch变量（离散）'!$A954,基本表格!$G:$Q,10,FALSE)</f>
        <v>No</v>
      </c>
      <c r="R954" t="str">
        <f t="shared" si="90"/>
        <v>DB1200,X1553.0 2425+P6-M17 2#刨片机油泵电机 电机控制 堵料保护使能</v>
      </c>
      <c r="S954">
        <v>0</v>
      </c>
      <c r="T954">
        <v>0</v>
      </c>
    </row>
    <row r="955" spans="1:20">
      <c r="A955" t="s">
        <v>1111</v>
      </c>
      <c r="B955" s="11" t="str">
        <f t="shared" si="89"/>
        <v>CHP2</v>
      </c>
      <c r="C955" s="11" t="str">
        <f>VLOOKUP('intouch变量（离散）'!$A955,基本表格!$G:$Q,2,FALSE)</f>
        <v>2425+P6-M17 2#刨片机油泵电机 电机控制 堵料导致停机</v>
      </c>
      <c r="D955" t="s">
        <v>154</v>
      </c>
      <c r="E955" t="str">
        <f t="shared" si="85"/>
        <v>No</v>
      </c>
      <c r="F955" t="str">
        <f t="shared" si="86"/>
        <v>0</v>
      </c>
      <c r="G955" t="s">
        <v>154</v>
      </c>
      <c r="H955" t="s">
        <v>155</v>
      </c>
      <c r="I955" t="str">
        <f t="shared" si="87"/>
        <v/>
      </c>
      <c r="J955" t="str">
        <f t="shared" si="88"/>
        <v/>
      </c>
      <c r="K955" t="str">
        <f>VLOOKUP('intouch变量（离散）'!$A955,基本表格!$G:$Q,9,FALSE)</f>
        <v>On</v>
      </c>
      <c r="L955">
        <v>1</v>
      </c>
      <c r="M955" t="s">
        <v>156</v>
      </c>
      <c r="N955" t="s">
        <v>157</v>
      </c>
      <c r="O955" t="s">
        <v>158</v>
      </c>
      <c r="P955" t="str">
        <f>VLOOKUP('intouch变量（离散）'!$A955,基本表格!$G:$Q,3,FALSE)</f>
        <v>DB1200,X1553.1</v>
      </c>
      <c r="Q955" t="str">
        <f>VLOOKUP('intouch变量（离散）'!$A955,基本表格!$G:$Q,10,FALSE)</f>
        <v>Yes</v>
      </c>
      <c r="R955" t="str">
        <f t="shared" si="90"/>
        <v>DB1200,X1553.1 2425+P6-M17 2#刨片机油泵电机 电机控制 堵料导致停机</v>
      </c>
      <c r="S955">
        <v>0</v>
      </c>
      <c r="T955">
        <v>0</v>
      </c>
    </row>
    <row r="956" spans="1:20">
      <c r="A956" t="s">
        <v>1112</v>
      </c>
      <c r="B956" s="11" t="str">
        <f t="shared" si="89"/>
        <v>CHP2</v>
      </c>
      <c r="C956" s="11" t="str">
        <f>VLOOKUP('intouch变量（离散）'!$A956,基本表格!$G:$Q,2,FALSE)</f>
        <v>2425+P6-M17 2#刨片机油泵电机 电机控制 拉线开关</v>
      </c>
      <c r="D956" t="s">
        <v>154</v>
      </c>
      <c r="E956" t="str">
        <f t="shared" si="85"/>
        <v>No</v>
      </c>
      <c r="F956" t="str">
        <f t="shared" si="86"/>
        <v>0</v>
      </c>
      <c r="G956" t="s">
        <v>154</v>
      </c>
      <c r="H956" t="s">
        <v>155</v>
      </c>
      <c r="I956" t="str">
        <f t="shared" si="87"/>
        <v/>
      </c>
      <c r="J956" t="str">
        <f t="shared" si="88"/>
        <v/>
      </c>
      <c r="K956" t="str">
        <f>VLOOKUP('intouch变量（离散）'!$A956,基本表格!$G:$Q,9,FALSE)</f>
        <v>On</v>
      </c>
      <c r="L956">
        <v>1</v>
      </c>
      <c r="M956" t="s">
        <v>156</v>
      </c>
      <c r="N956" t="s">
        <v>157</v>
      </c>
      <c r="O956" t="s">
        <v>158</v>
      </c>
      <c r="P956" t="str">
        <f>VLOOKUP('intouch变量（离散）'!$A956,基本表格!$G:$Q,3,FALSE)</f>
        <v>DB1200,X1558.0</v>
      </c>
      <c r="Q956" t="str">
        <f>VLOOKUP('intouch变量（离散）'!$A956,基本表格!$G:$Q,10,FALSE)</f>
        <v>Yes</v>
      </c>
      <c r="R956" t="str">
        <f t="shared" si="90"/>
        <v>DB1200,X1558.0 2425+P6-M17 2#刨片机油泵电机 电机控制 拉线开关</v>
      </c>
      <c r="S956">
        <v>0</v>
      </c>
      <c r="T956">
        <v>0</v>
      </c>
    </row>
    <row r="957" spans="1:20">
      <c r="A957" t="s">
        <v>1113</v>
      </c>
      <c r="B957" s="11" t="str">
        <f t="shared" si="89"/>
        <v>CHP2</v>
      </c>
      <c r="C957" s="11" t="str">
        <f>VLOOKUP('intouch变量（离散）'!$A957,基本表格!$G:$Q,2,FALSE)</f>
        <v>2425+P6-M17 2#刨片机油泵电机 电机控制 左跑偏报警</v>
      </c>
      <c r="D957" t="s">
        <v>154</v>
      </c>
      <c r="E957" t="str">
        <f t="shared" si="85"/>
        <v>No</v>
      </c>
      <c r="F957" t="str">
        <f t="shared" si="86"/>
        <v>0</v>
      </c>
      <c r="G957" t="s">
        <v>154</v>
      </c>
      <c r="H957" t="s">
        <v>155</v>
      </c>
      <c r="I957" t="str">
        <f t="shared" si="87"/>
        <v/>
      </c>
      <c r="J957" t="str">
        <f t="shared" si="88"/>
        <v/>
      </c>
      <c r="K957" t="str">
        <f>VLOOKUP('intouch变量（离散）'!$A957,基本表格!$G:$Q,9,FALSE)</f>
        <v>On</v>
      </c>
      <c r="L957">
        <v>1</v>
      </c>
      <c r="M957" t="s">
        <v>156</v>
      </c>
      <c r="N957" t="s">
        <v>157</v>
      </c>
      <c r="O957" t="s">
        <v>158</v>
      </c>
      <c r="P957" t="str">
        <f>VLOOKUP('intouch变量（离散）'!$A957,基本表格!$G:$Q,3,FALSE)</f>
        <v>DB1200,X1558.1</v>
      </c>
      <c r="Q957" t="str">
        <f>VLOOKUP('intouch变量（离散）'!$A957,基本表格!$G:$Q,10,FALSE)</f>
        <v>Yes</v>
      </c>
      <c r="R957" t="str">
        <f t="shared" si="90"/>
        <v>DB1200,X1558.1 2425+P6-M17 2#刨片机油泵电机 电机控制 左跑偏报警</v>
      </c>
      <c r="S957">
        <v>0</v>
      </c>
      <c r="T957">
        <v>0</v>
      </c>
    </row>
    <row r="958" spans="1:20">
      <c r="A958" t="s">
        <v>1114</v>
      </c>
      <c r="B958" s="11" t="str">
        <f t="shared" si="89"/>
        <v>CHP2</v>
      </c>
      <c r="C958" s="11" t="str">
        <f>VLOOKUP('intouch变量（离散）'!$A958,基本表格!$G:$Q,2,FALSE)</f>
        <v>2425+P6-M17 2#刨片机油泵电机 电机控制 左跑偏1检测</v>
      </c>
      <c r="D958" t="s">
        <v>154</v>
      </c>
      <c r="E958" t="str">
        <f t="shared" si="85"/>
        <v>No</v>
      </c>
      <c r="F958" t="str">
        <f t="shared" si="86"/>
        <v>0</v>
      </c>
      <c r="G958" t="s">
        <v>154</v>
      </c>
      <c r="H958" t="s">
        <v>155</v>
      </c>
      <c r="I958" t="str">
        <f t="shared" si="87"/>
        <v/>
      </c>
      <c r="J958" t="str">
        <f t="shared" si="88"/>
        <v/>
      </c>
      <c r="K958" t="str">
        <f>VLOOKUP('intouch变量（离散）'!$A958,基本表格!$G:$Q,9,FALSE)</f>
        <v>None</v>
      </c>
      <c r="L958">
        <v>1</v>
      </c>
      <c r="M958" t="s">
        <v>156</v>
      </c>
      <c r="N958" t="s">
        <v>157</v>
      </c>
      <c r="O958" t="s">
        <v>158</v>
      </c>
      <c r="P958" t="str">
        <f>VLOOKUP('intouch变量（离散）'!$A958,基本表格!$G:$Q,3,FALSE)</f>
        <v>DB1200,X1558.2</v>
      </c>
      <c r="Q958" t="str">
        <f>VLOOKUP('intouch变量（离散）'!$A958,基本表格!$G:$Q,10,FALSE)</f>
        <v>Yes</v>
      </c>
      <c r="R958" t="str">
        <f t="shared" si="90"/>
        <v>DB1200,X1558.2 2425+P6-M17 2#刨片机油泵电机 电机控制 左跑偏1检测</v>
      </c>
      <c r="S958">
        <v>0</v>
      </c>
      <c r="T958">
        <v>0</v>
      </c>
    </row>
    <row r="959" spans="1:20">
      <c r="A959" t="s">
        <v>1115</v>
      </c>
      <c r="B959" s="11" t="str">
        <f t="shared" si="89"/>
        <v>CHP2</v>
      </c>
      <c r="C959" s="11" t="str">
        <f>VLOOKUP('intouch变量（离散）'!$A959,基本表格!$G:$Q,2,FALSE)</f>
        <v>2425+P6-M17 2#刨片机油泵电机 电机控制 左跑偏保护使能</v>
      </c>
      <c r="D959" t="s">
        <v>154</v>
      </c>
      <c r="E959" t="str">
        <f t="shared" si="85"/>
        <v>Yes</v>
      </c>
      <c r="F959" t="str">
        <f t="shared" si="86"/>
        <v>900</v>
      </c>
      <c r="G959" t="s">
        <v>154</v>
      </c>
      <c r="H959" t="s">
        <v>155</v>
      </c>
      <c r="I959" t="str">
        <f t="shared" si="87"/>
        <v>禁用</v>
      </c>
      <c r="J959" t="str">
        <f t="shared" si="88"/>
        <v>启用</v>
      </c>
      <c r="K959" t="str">
        <f>VLOOKUP('intouch变量（离散）'!$A959,基本表格!$G:$Q,9,FALSE)</f>
        <v>None</v>
      </c>
      <c r="L959">
        <v>1</v>
      </c>
      <c r="M959" t="s">
        <v>156</v>
      </c>
      <c r="N959" t="s">
        <v>157</v>
      </c>
      <c r="O959" t="s">
        <v>158</v>
      </c>
      <c r="P959" t="str">
        <f>VLOOKUP('intouch变量（离散）'!$A959,基本表格!$G:$Q,3,FALSE)</f>
        <v>DB1200,X1558.3</v>
      </c>
      <c r="Q959" t="str">
        <f>VLOOKUP('intouch变量（离散）'!$A959,基本表格!$G:$Q,10,FALSE)</f>
        <v>No</v>
      </c>
      <c r="R959" t="str">
        <f t="shared" si="90"/>
        <v>DB1200,X1558.3 2425+P6-M17 2#刨片机油泵电机 电机控制 左跑偏保护使能</v>
      </c>
      <c r="S959">
        <v>0</v>
      </c>
      <c r="T959">
        <v>0</v>
      </c>
    </row>
    <row r="960" spans="1:20">
      <c r="A960" t="s">
        <v>1116</v>
      </c>
      <c r="B960" s="11" t="str">
        <f t="shared" si="89"/>
        <v>CHP2</v>
      </c>
      <c r="C960" s="11" t="str">
        <f>VLOOKUP('intouch变量（离散）'!$A960,基本表格!$G:$Q,2,FALSE)</f>
        <v>2425+P6-M17 2#刨片机油泵电机 电机控制 左跑偏导致停机</v>
      </c>
      <c r="D960" t="s">
        <v>154</v>
      </c>
      <c r="E960" t="str">
        <f t="shared" si="85"/>
        <v>No</v>
      </c>
      <c r="F960" t="str">
        <f t="shared" si="86"/>
        <v>0</v>
      </c>
      <c r="G960" t="s">
        <v>154</v>
      </c>
      <c r="H960" t="s">
        <v>155</v>
      </c>
      <c r="I960" t="str">
        <f t="shared" si="87"/>
        <v/>
      </c>
      <c r="J960" t="str">
        <f t="shared" si="88"/>
        <v/>
      </c>
      <c r="K960" t="str">
        <f>VLOOKUP('intouch变量（离散）'!$A960,基本表格!$G:$Q,9,FALSE)</f>
        <v>On</v>
      </c>
      <c r="L960">
        <v>1</v>
      </c>
      <c r="M960" t="s">
        <v>156</v>
      </c>
      <c r="N960" t="s">
        <v>157</v>
      </c>
      <c r="O960" t="s">
        <v>158</v>
      </c>
      <c r="P960" t="str">
        <f>VLOOKUP('intouch变量（离散）'!$A960,基本表格!$G:$Q,3,FALSE)</f>
        <v>DB1200,X1558.4</v>
      </c>
      <c r="Q960" t="str">
        <f>VLOOKUP('intouch变量（离散）'!$A960,基本表格!$G:$Q,10,FALSE)</f>
        <v>Yes</v>
      </c>
      <c r="R960" t="str">
        <f t="shared" si="90"/>
        <v>DB1200,X1558.4 2425+P6-M17 2#刨片机油泵电机 电机控制 左跑偏导致停机</v>
      </c>
      <c r="S960">
        <v>0</v>
      </c>
      <c r="T960">
        <v>0</v>
      </c>
    </row>
    <row r="961" spans="1:20">
      <c r="A961" t="s">
        <v>1117</v>
      </c>
      <c r="B961" s="11" t="str">
        <f t="shared" si="89"/>
        <v>CHP2</v>
      </c>
      <c r="C961" s="11" t="str">
        <f>VLOOKUP('intouch变量（离散）'!$A961,基本表格!$G:$Q,2,FALSE)</f>
        <v>2425+P6-M17 2#刨片机油泵电机 电机控制 右 跑偏报警</v>
      </c>
      <c r="D961" t="s">
        <v>154</v>
      </c>
      <c r="E961" t="str">
        <f t="shared" si="85"/>
        <v>No</v>
      </c>
      <c r="F961" t="str">
        <f t="shared" si="86"/>
        <v>0</v>
      </c>
      <c r="G961" t="s">
        <v>154</v>
      </c>
      <c r="H961" t="s">
        <v>155</v>
      </c>
      <c r="I961" t="str">
        <f t="shared" si="87"/>
        <v/>
      </c>
      <c r="J961" t="str">
        <f t="shared" si="88"/>
        <v/>
      </c>
      <c r="K961" t="str">
        <f>VLOOKUP('intouch变量（离散）'!$A961,基本表格!$G:$Q,9,FALSE)</f>
        <v>On</v>
      </c>
      <c r="L961">
        <v>1</v>
      </c>
      <c r="M961" t="s">
        <v>156</v>
      </c>
      <c r="N961" t="s">
        <v>157</v>
      </c>
      <c r="O961" t="s">
        <v>158</v>
      </c>
      <c r="P961" t="str">
        <f>VLOOKUP('intouch变量（离散）'!$A961,基本表格!$G:$Q,3,FALSE)</f>
        <v>DB1200,X1562.0</v>
      </c>
      <c r="Q961" t="str">
        <f>VLOOKUP('intouch变量（离散）'!$A961,基本表格!$G:$Q,10,FALSE)</f>
        <v>Yes</v>
      </c>
      <c r="R961" t="str">
        <f t="shared" si="90"/>
        <v>DB1200,X1562.0 2425+P6-M17 2#刨片机油泵电机 电机控制 右 跑偏报警</v>
      </c>
      <c r="S961">
        <v>0</v>
      </c>
      <c r="T961">
        <v>0</v>
      </c>
    </row>
    <row r="962" spans="1:20">
      <c r="A962" t="s">
        <v>1118</v>
      </c>
      <c r="B962" s="11" t="str">
        <f t="shared" si="89"/>
        <v>CHP2</v>
      </c>
      <c r="C962" s="11" t="str">
        <f>VLOOKUP('intouch变量（离散）'!$A962,基本表格!$G:$Q,2,FALSE)</f>
        <v>2425+P6-M17 2#刨片机油泵电机 电机控制 右跑偏1检测</v>
      </c>
      <c r="D962" t="s">
        <v>154</v>
      </c>
      <c r="E962" t="str">
        <f t="shared" si="85"/>
        <v>No</v>
      </c>
      <c r="F962" t="str">
        <f t="shared" si="86"/>
        <v>0</v>
      </c>
      <c r="G962" t="s">
        <v>154</v>
      </c>
      <c r="H962" t="s">
        <v>155</v>
      </c>
      <c r="I962" t="str">
        <f t="shared" si="87"/>
        <v/>
      </c>
      <c r="J962" t="str">
        <f t="shared" si="88"/>
        <v/>
      </c>
      <c r="K962" t="str">
        <f>VLOOKUP('intouch变量（离散）'!$A962,基本表格!$G:$Q,9,FALSE)</f>
        <v>None</v>
      </c>
      <c r="L962">
        <v>1</v>
      </c>
      <c r="M962" t="s">
        <v>156</v>
      </c>
      <c r="N962" t="s">
        <v>157</v>
      </c>
      <c r="O962" t="s">
        <v>158</v>
      </c>
      <c r="P962" t="str">
        <f>VLOOKUP('intouch变量（离散）'!$A962,基本表格!$G:$Q,3,FALSE)</f>
        <v>DB1200,X1562.1</v>
      </c>
      <c r="Q962" t="str">
        <f>VLOOKUP('intouch变量（离散）'!$A962,基本表格!$G:$Q,10,FALSE)</f>
        <v>Yes</v>
      </c>
      <c r="R962" t="str">
        <f t="shared" si="90"/>
        <v>DB1200,X1562.1 2425+P6-M17 2#刨片机油泵电机 电机控制 右跑偏1检测</v>
      </c>
      <c r="S962">
        <v>0</v>
      </c>
      <c r="T962">
        <v>0</v>
      </c>
    </row>
    <row r="963" spans="1:20">
      <c r="A963" t="s">
        <v>1119</v>
      </c>
      <c r="B963" s="11" t="str">
        <f t="shared" si="89"/>
        <v>CHP2</v>
      </c>
      <c r="C963" s="11" t="str">
        <f>VLOOKUP('intouch变量（离散）'!$A963,基本表格!$G:$Q,2,FALSE)</f>
        <v>2425+P6-M17 2#刨片机油泵电机 电机控制 右跑偏保护使能</v>
      </c>
      <c r="D963" t="s">
        <v>154</v>
      </c>
      <c r="E963" t="str">
        <f t="shared" ref="E963:E1026" si="91">IF(RIGHT($A963,2)="EN","Yes","No")</f>
        <v>Yes</v>
      </c>
      <c r="F963" t="str">
        <f t="shared" ref="F963:F1026" si="92">IF(RIGHT($A963,2)="EN","900","0")</f>
        <v>900</v>
      </c>
      <c r="G963" t="s">
        <v>154</v>
      </c>
      <c r="H963" t="s">
        <v>155</v>
      </c>
      <c r="I963" t="str">
        <f t="shared" ref="I963:I1026" si="93">IF(RIGHT($A963,2)="EN","禁用","")</f>
        <v>禁用</v>
      </c>
      <c r="J963" t="str">
        <f t="shared" ref="J963:J1026" si="94">IF(RIGHT($A963,2)="EN","启用","")</f>
        <v>启用</v>
      </c>
      <c r="K963" t="str">
        <f>VLOOKUP('intouch变量（离散）'!$A963,基本表格!$G:$Q,9,FALSE)</f>
        <v>None</v>
      </c>
      <c r="L963">
        <v>1</v>
      </c>
      <c r="M963" t="s">
        <v>156</v>
      </c>
      <c r="N963" t="s">
        <v>157</v>
      </c>
      <c r="O963" t="s">
        <v>158</v>
      </c>
      <c r="P963" t="str">
        <f>VLOOKUP('intouch变量（离散）'!$A963,基本表格!$G:$Q,3,FALSE)</f>
        <v>DB1200,X1562.2</v>
      </c>
      <c r="Q963" t="str">
        <f>VLOOKUP('intouch变量（离散）'!$A963,基本表格!$G:$Q,10,FALSE)</f>
        <v>No</v>
      </c>
      <c r="R963" t="str">
        <f t="shared" si="90"/>
        <v>DB1200,X1562.2 2425+P6-M17 2#刨片机油泵电机 电机控制 右跑偏保护使能</v>
      </c>
      <c r="S963">
        <v>0</v>
      </c>
      <c r="T963">
        <v>0</v>
      </c>
    </row>
    <row r="964" spans="1:20">
      <c r="A964" t="s">
        <v>1120</v>
      </c>
      <c r="B964" s="11" t="str">
        <f t="shared" si="89"/>
        <v>CHP2</v>
      </c>
      <c r="C964" s="11" t="str">
        <f>VLOOKUP('intouch变量（离散）'!$A964,基本表格!$G:$Q,2,FALSE)</f>
        <v>2425+P6-M17 2#刨片机油泵电机 电机控制 右跑偏导致停机</v>
      </c>
      <c r="D964" t="s">
        <v>154</v>
      </c>
      <c r="E964" t="str">
        <f t="shared" si="91"/>
        <v>No</v>
      </c>
      <c r="F964" t="str">
        <f t="shared" si="92"/>
        <v>0</v>
      </c>
      <c r="G964" t="s">
        <v>154</v>
      </c>
      <c r="H964" t="s">
        <v>155</v>
      </c>
      <c r="I964" t="str">
        <f t="shared" si="93"/>
        <v/>
      </c>
      <c r="J964" t="str">
        <f t="shared" si="94"/>
        <v/>
      </c>
      <c r="K964" t="str">
        <f>VLOOKUP('intouch变量（离散）'!$A964,基本表格!$G:$Q,9,FALSE)</f>
        <v>On</v>
      </c>
      <c r="L964">
        <v>1</v>
      </c>
      <c r="M964" t="s">
        <v>156</v>
      </c>
      <c r="N964" t="s">
        <v>157</v>
      </c>
      <c r="O964" t="s">
        <v>158</v>
      </c>
      <c r="P964" t="str">
        <f>VLOOKUP('intouch变量（离散）'!$A964,基本表格!$G:$Q,3,FALSE)</f>
        <v>DB1200,X1562.3</v>
      </c>
      <c r="Q964" t="str">
        <f>VLOOKUP('intouch变量（离散）'!$A964,基本表格!$G:$Q,10,FALSE)</f>
        <v>Yes</v>
      </c>
      <c r="R964" t="str">
        <f t="shared" si="90"/>
        <v>DB1200,X1562.3 2425+P6-M17 2#刨片机油泵电机 电机控制 右跑偏导致停机</v>
      </c>
      <c r="S964">
        <v>0</v>
      </c>
      <c r="T964">
        <v>0</v>
      </c>
    </row>
    <row r="965" spans="1:20">
      <c r="A965" t="s">
        <v>1121</v>
      </c>
      <c r="B965" s="11" t="str">
        <f t="shared" ref="B965:B1028" si="95">LEFT(A965,4)</f>
        <v>CHP2</v>
      </c>
      <c r="C965" s="11" t="str">
        <f>VLOOKUP('intouch变量（离散）'!$A965,基本表格!$G:$Q,2,FALSE)</f>
        <v>2425+P6-M17 2#刨片机油泵电机 电机控制 三角型</v>
      </c>
      <c r="D965" t="s">
        <v>154</v>
      </c>
      <c r="E965" t="str">
        <f t="shared" si="91"/>
        <v>No</v>
      </c>
      <c r="F965" t="str">
        <f t="shared" si="92"/>
        <v>0</v>
      </c>
      <c r="G965" t="s">
        <v>154</v>
      </c>
      <c r="H965" t="s">
        <v>155</v>
      </c>
      <c r="I965" t="str">
        <f t="shared" si="93"/>
        <v/>
      </c>
      <c r="J965" t="str">
        <f t="shared" si="94"/>
        <v/>
      </c>
      <c r="K965" t="str">
        <f>VLOOKUP('intouch变量（离散）'!$A965,基本表格!$G:$Q,9,FALSE)</f>
        <v>None</v>
      </c>
      <c r="L965">
        <v>1</v>
      </c>
      <c r="M965" t="s">
        <v>156</v>
      </c>
      <c r="N965" t="s">
        <v>157</v>
      </c>
      <c r="O965" t="s">
        <v>158</v>
      </c>
      <c r="P965" t="str">
        <f>VLOOKUP('intouch变量（离散）'!$A965,基本表格!$G:$Q,3,FALSE)</f>
        <v>DB1200,X1566.0</v>
      </c>
      <c r="Q965" t="str">
        <f>VLOOKUP('intouch变量（离散）'!$A965,基本表格!$G:$Q,10,FALSE)</f>
        <v>Yes</v>
      </c>
      <c r="R965" t="str">
        <f t="shared" ref="R965:R1028" si="96">P965&amp;" "&amp;C965</f>
        <v>DB1200,X1566.0 2425+P6-M17 2#刨片机油泵电机 电机控制 三角型</v>
      </c>
      <c r="S965">
        <v>0</v>
      </c>
      <c r="T965">
        <v>0</v>
      </c>
    </row>
    <row r="966" spans="1:20">
      <c r="A966" t="s">
        <v>1122</v>
      </c>
      <c r="B966" s="11" t="str">
        <f t="shared" si="95"/>
        <v>CHP2</v>
      </c>
      <c r="C966" s="11" t="str">
        <f>VLOOKUP('intouch变量（离散）'!$A966,基本表格!$G:$Q,2,FALSE)</f>
        <v>2425+P6-M17 2#刨片机油泵电机 电机控制 星型</v>
      </c>
      <c r="D966" t="s">
        <v>154</v>
      </c>
      <c r="E966" t="str">
        <f t="shared" si="91"/>
        <v>No</v>
      </c>
      <c r="F966" t="str">
        <f t="shared" si="92"/>
        <v>0</v>
      </c>
      <c r="G966" t="s">
        <v>154</v>
      </c>
      <c r="H966" t="s">
        <v>155</v>
      </c>
      <c r="I966" t="str">
        <f t="shared" si="93"/>
        <v/>
      </c>
      <c r="J966" t="str">
        <f t="shared" si="94"/>
        <v/>
      </c>
      <c r="K966" t="str">
        <f>VLOOKUP('intouch变量（离散）'!$A966,基本表格!$G:$Q,9,FALSE)</f>
        <v>None</v>
      </c>
      <c r="L966">
        <v>1</v>
      </c>
      <c r="M966" t="s">
        <v>156</v>
      </c>
      <c r="N966" t="s">
        <v>157</v>
      </c>
      <c r="O966" t="s">
        <v>158</v>
      </c>
      <c r="P966" t="str">
        <f>VLOOKUP('intouch变量（离散）'!$A966,基本表格!$G:$Q,3,FALSE)</f>
        <v>DB1200,X1566.1</v>
      </c>
      <c r="Q966" t="str">
        <f>VLOOKUP('intouch变量（离散）'!$A966,基本表格!$G:$Q,10,FALSE)</f>
        <v>Yes</v>
      </c>
      <c r="R966" t="str">
        <f t="shared" si="96"/>
        <v>DB1200,X1566.1 2425+P6-M17 2#刨片机油泵电机 电机控制 星型</v>
      </c>
      <c r="S966">
        <v>0</v>
      </c>
      <c r="T966">
        <v>0</v>
      </c>
    </row>
    <row r="967" spans="1:20">
      <c r="A967" t="s">
        <v>1123</v>
      </c>
      <c r="B967" s="11" t="str">
        <f t="shared" si="95"/>
        <v>CHP2</v>
      </c>
      <c r="C967" s="11" t="str">
        <f>VLOOKUP('intouch变量（离散）'!$A967,基本表格!$G:$Q,2,FALSE)</f>
        <v>2425+P6-M17 2#刨片机油泵电机 电机控制 维修开关</v>
      </c>
      <c r="D967" t="s">
        <v>154</v>
      </c>
      <c r="E967" t="str">
        <f t="shared" si="91"/>
        <v>No</v>
      </c>
      <c r="F967" t="str">
        <f t="shared" si="92"/>
        <v>0</v>
      </c>
      <c r="G967" t="s">
        <v>154</v>
      </c>
      <c r="H967" t="s">
        <v>155</v>
      </c>
      <c r="I967" t="str">
        <f t="shared" si="93"/>
        <v/>
      </c>
      <c r="J967" t="str">
        <f t="shared" si="94"/>
        <v/>
      </c>
      <c r="K967" t="str">
        <f>VLOOKUP('intouch变量（离散）'!$A967,基本表格!$G:$Q,9,FALSE)</f>
        <v>On</v>
      </c>
      <c r="L967">
        <v>1</v>
      </c>
      <c r="M967" t="s">
        <v>156</v>
      </c>
      <c r="N967" t="s">
        <v>157</v>
      </c>
      <c r="O967" t="s">
        <v>158</v>
      </c>
      <c r="P967" t="str">
        <f>VLOOKUP('intouch变量（离散）'!$A967,基本表格!$G:$Q,3,FALSE)</f>
        <v>DB1200,X1566.2</v>
      </c>
      <c r="Q967" t="str">
        <f>VLOOKUP('intouch变量（离散）'!$A967,基本表格!$G:$Q,10,FALSE)</f>
        <v>Yes</v>
      </c>
      <c r="R967" t="str">
        <f t="shared" si="96"/>
        <v>DB1200,X1566.2 2425+P6-M17 2#刨片机油泵电机 电机控制 维修开关</v>
      </c>
      <c r="S967">
        <v>0</v>
      </c>
      <c r="T967">
        <v>0</v>
      </c>
    </row>
    <row r="968" spans="1:20">
      <c r="A968" t="s">
        <v>1124</v>
      </c>
      <c r="B968" s="11" t="str">
        <f t="shared" si="95"/>
        <v>CHP2</v>
      </c>
      <c r="C968" s="11" t="str">
        <f>VLOOKUP('intouch变量（离散）'!$A968,基本表格!$G:$Q,2,FALSE)</f>
        <v>2425+P6-M17 2#刨片机油泵电机 电机控制 左跑偏2检测</v>
      </c>
      <c r="D968" t="s">
        <v>154</v>
      </c>
      <c r="E968" t="str">
        <f t="shared" si="91"/>
        <v>No</v>
      </c>
      <c r="F968" t="str">
        <f t="shared" si="92"/>
        <v>0</v>
      </c>
      <c r="G968" t="s">
        <v>154</v>
      </c>
      <c r="H968" t="s">
        <v>155</v>
      </c>
      <c r="I968" t="str">
        <f t="shared" si="93"/>
        <v/>
      </c>
      <c r="J968" t="str">
        <f t="shared" si="94"/>
        <v/>
      </c>
      <c r="K968" t="str">
        <f>VLOOKUP('intouch变量（离散）'!$A968,基本表格!$G:$Q,9,FALSE)</f>
        <v>None</v>
      </c>
      <c r="L968">
        <v>1</v>
      </c>
      <c r="M968" t="s">
        <v>156</v>
      </c>
      <c r="N968" t="s">
        <v>157</v>
      </c>
      <c r="O968" t="s">
        <v>158</v>
      </c>
      <c r="P968" t="str">
        <f>VLOOKUP('intouch变量（离散）'!$A968,基本表格!$G:$Q,3,FALSE)</f>
        <v>DB1200,X1566.3</v>
      </c>
      <c r="Q968" t="str">
        <f>VLOOKUP('intouch变量（离散）'!$A968,基本表格!$G:$Q,10,FALSE)</f>
        <v>Yes</v>
      </c>
      <c r="R968" t="str">
        <f t="shared" si="96"/>
        <v>DB1200,X1566.3 2425+P6-M17 2#刨片机油泵电机 电机控制 左跑偏2检测</v>
      </c>
      <c r="S968">
        <v>0</v>
      </c>
      <c r="T968">
        <v>0</v>
      </c>
    </row>
    <row r="969" spans="1:20">
      <c r="A969" t="s">
        <v>1125</v>
      </c>
      <c r="B969" s="11" t="str">
        <f t="shared" si="95"/>
        <v>CHP2</v>
      </c>
      <c r="C969" s="11" t="str">
        <f>VLOOKUP('intouch变量（离散）'!$A969,基本表格!$G:$Q,2,FALSE)</f>
        <v>2425+P6-M17 2#刨片机油泵电机 电机控制 右跑偏2检测</v>
      </c>
      <c r="D969" t="s">
        <v>154</v>
      </c>
      <c r="E969" t="str">
        <f t="shared" si="91"/>
        <v>No</v>
      </c>
      <c r="F969" t="str">
        <f t="shared" si="92"/>
        <v>0</v>
      </c>
      <c r="G969" t="s">
        <v>154</v>
      </c>
      <c r="H969" t="s">
        <v>155</v>
      </c>
      <c r="I969" t="str">
        <f t="shared" si="93"/>
        <v/>
      </c>
      <c r="J969" t="str">
        <f t="shared" si="94"/>
        <v/>
      </c>
      <c r="K969" t="str">
        <f>VLOOKUP('intouch变量（离散）'!$A969,基本表格!$G:$Q,9,FALSE)</f>
        <v>None</v>
      </c>
      <c r="L969">
        <v>1</v>
      </c>
      <c r="M969" t="s">
        <v>156</v>
      </c>
      <c r="N969" t="s">
        <v>157</v>
      </c>
      <c r="O969" t="s">
        <v>158</v>
      </c>
      <c r="P969" t="str">
        <f>VLOOKUP('intouch变量（离散）'!$A969,基本表格!$G:$Q,3,FALSE)</f>
        <v>DB1200,X1566.4</v>
      </c>
      <c r="Q969" t="str">
        <f>VLOOKUP('intouch变量（离散）'!$A969,基本表格!$G:$Q,10,FALSE)</f>
        <v>Yes</v>
      </c>
      <c r="R969" t="str">
        <f t="shared" si="96"/>
        <v>DB1200,X1566.4 2425+P6-M17 2#刨片机油泵电机 电机控制 右跑偏2检测</v>
      </c>
      <c r="S969">
        <v>0</v>
      </c>
      <c r="T969">
        <v>0</v>
      </c>
    </row>
    <row r="970" spans="1:20">
      <c r="A970" t="s">
        <v>1126</v>
      </c>
      <c r="B970" s="11" t="str">
        <f t="shared" si="95"/>
        <v>CHP2</v>
      </c>
      <c r="C970" s="11" t="str">
        <f>VLOOKUP('intouch变量（离散）'!$A970,基本表格!$G:$Q,2,FALSE)</f>
        <v>2425+P6-M18 2#刨片机润滑系统电机 电机控制 使能</v>
      </c>
      <c r="D970" t="s">
        <v>154</v>
      </c>
      <c r="E970" t="str">
        <f t="shared" si="91"/>
        <v>No</v>
      </c>
      <c r="F970" t="str">
        <f t="shared" si="92"/>
        <v>0</v>
      </c>
      <c r="G970" t="s">
        <v>154</v>
      </c>
      <c r="H970" t="s">
        <v>155</v>
      </c>
      <c r="I970" t="str">
        <f t="shared" si="93"/>
        <v/>
      </c>
      <c r="J970" t="str">
        <f t="shared" si="94"/>
        <v/>
      </c>
      <c r="K970" t="str">
        <f>VLOOKUP('intouch变量（离散）'!$A970,基本表格!$G:$Q,9,FALSE)</f>
        <v>None</v>
      </c>
      <c r="L970">
        <v>1</v>
      </c>
      <c r="M970" t="s">
        <v>156</v>
      </c>
      <c r="N970" t="s">
        <v>157</v>
      </c>
      <c r="O970" t="s">
        <v>158</v>
      </c>
      <c r="P970" t="str">
        <f>VLOOKUP('intouch变量（离散）'!$A970,基本表格!$G:$Q,3,FALSE)</f>
        <v>DB1200,X1600.0</v>
      </c>
      <c r="Q970" t="str">
        <f>VLOOKUP('intouch变量（离散）'!$A970,基本表格!$G:$Q,10,FALSE)</f>
        <v>No</v>
      </c>
      <c r="R970" t="str">
        <f t="shared" si="96"/>
        <v>DB1200,X1600.0 2425+P6-M18 2#刨片机润滑系统电机 电机控制 使能</v>
      </c>
      <c r="S970">
        <v>0</v>
      </c>
      <c r="T970">
        <v>0</v>
      </c>
    </row>
    <row r="971" spans="1:20">
      <c r="A971" t="s">
        <v>1127</v>
      </c>
      <c r="B971" s="11" t="str">
        <f t="shared" si="95"/>
        <v>CHP2</v>
      </c>
      <c r="C971" s="11" t="str">
        <f>VLOOKUP('intouch变量（离散）'!$A971,基本表格!$G:$Q,2,FALSE)</f>
        <v>2425+P6-M18 2#刨片机润滑系统电机 电机控制 手自动状态</v>
      </c>
      <c r="D971" t="s">
        <v>154</v>
      </c>
      <c r="E971" t="str">
        <f t="shared" si="91"/>
        <v>No</v>
      </c>
      <c r="F971" t="str">
        <f t="shared" si="92"/>
        <v>0</v>
      </c>
      <c r="G971" t="s">
        <v>154</v>
      </c>
      <c r="H971" t="s">
        <v>155</v>
      </c>
      <c r="I971" t="str">
        <f t="shared" si="93"/>
        <v/>
      </c>
      <c r="J971" t="str">
        <f t="shared" si="94"/>
        <v/>
      </c>
      <c r="K971" t="str">
        <f>VLOOKUP('intouch变量（离散）'!$A971,基本表格!$G:$Q,9,FALSE)</f>
        <v>None</v>
      </c>
      <c r="L971">
        <v>1</v>
      </c>
      <c r="M971" t="s">
        <v>156</v>
      </c>
      <c r="N971" t="s">
        <v>157</v>
      </c>
      <c r="O971" t="s">
        <v>158</v>
      </c>
      <c r="P971" t="str">
        <f>VLOOKUP('intouch变量（离散）'!$A971,基本表格!$G:$Q,3,FALSE)</f>
        <v>DB1200,X1600.3</v>
      </c>
      <c r="Q971" t="str">
        <f>VLOOKUP('intouch变量（离散）'!$A971,基本表格!$G:$Q,10,FALSE)</f>
        <v>Yes</v>
      </c>
      <c r="R971" t="str">
        <f t="shared" si="96"/>
        <v>DB1200,X1600.3 2425+P6-M18 2#刨片机润滑系统电机 电机控制 手自动状态</v>
      </c>
      <c r="S971">
        <v>0</v>
      </c>
      <c r="T971">
        <v>0</v>
      </c>
    </row>
    <row r="972" spans="1:20">
      <c r="A972" t="s">
        <v>1128</v>
      </c>
      <c r="B972" s="11" t="str">
        <f t="shared" si="95"/>
        <v>CHP2</v>
      </c>
      <c r="C972" s="11" t="str">
        <f>VLOOKUP('intouch变量（离散）'!$A972,基本表格!$G:$Q,2,FALSE)</f>
        <v>2425+P6-M18 2#刨片机润滑系统电机 电机控制 本地/远程(检修/待机）</v>
      </c>
      <c r="D972" t="s">
        <v>154</v>
      </c>
      <c r="E972" t="str">
        <f t="shared" si="91"/>
        <v>No</v>
      </c>
      <c r="F972" t="str">
        <f t="shared" si="92"/>
        <v>0</v>
      </c>
      <c r="G972" t="s">
        <v>154</v>
      </c>
      <c r="H972" t="s">
        <v>155</v>
      </c>
      <c r="I972" t="str">
        <f t="shared" si="93"/>
        <v/>
      </c>
      <c r="J972" t="str">
        <f t="shared" si="94"/>
        <v/>
      </c>
      <c r="K972" t="str">
        <f>VLOOKUP('intouch变量（离散）'!$A972,基本表格!$G:$Q,9,FALSE)</f>
        <v>None</v>
      </c>
      <c r="L972">
        <v>1</v>
      </c>
      <c r="M972" t="s">
        <v>156</v>
      </c>
      <c r="N972" t="s">
        <v>157</v>
      </c>
      <c r="O972" t="s">
        <v>158</v>
      </c>
      <c r="P972" t="str">
        <f>VLOOKUP('intouch变量（离散）'!$A972,基本表格!$G:$Q,3,FALSE)</f>
        <v>DB1200,X1600.4</v>
      </c>
      <c r="Q972" t="str">
        <f>VLOOKUP('intouch变量（离散）'!$A972,基本表格!$G:$Q,10,FALSE)</f>
        <v>Yes</v>
      </c>
      <c r="R972" t="str">
        <f t="shared" si="96"/>
        <v>DB1200,X1600.4 2425+P6-M18 2#刨片机润滑系统电机 电机控制 本地/远程(检修/待机）</v>
      </c>
      <c r="S972">
        <v>0</v>
      </c>
      <c r="T972">
        <v>0</v>
      </c>
    </row>
    <row r="973" spans="1:20">
      <c r="A973" t="s">
        <v>1129</v>
      </c>
      <c r="B973" s="11" t="str">
        <f t="shared" si="95"/>
        <v>CHP2</v>
      </c>
      <c r="C973" s="11" t="str">
        <f>VLOOKUP('intouch变量（离散）'!$A973,基本表格!$G:$Q,2,FALSE)</f>
        <v>2425+P6-M18 2#刨片机润滑系统电机 电机控制 开启_上位机(正转)</v>
      </c>
      <c r="D973" t="s">
        <v>154</v>
      </c>
      <c r="E973" t="str">
        <f t="shared" si="91"/>
        <v>No</v>
      </c>
      <c r="F973" t="str">
        <f t="shared" si="92"/>
        <v>0</v>
      </c>
      <c r="G973" t="s">
        <v>154</v>
      </c>
      <c r="H973" t="s">
        <v>155</v>
      </c>
      <c r="I973" t="str">
        <f t="shared" si="93"/>
        <v/>
      </c>
      <c r="J973" t="str">
        <f t="shared" si="94"/>
        <v/>
      </c>
      <c r="K973" t="str">
        <f>VLOOKUP('intouch变量（离散）'!$A973,基本表格!$G:$Q,9,FALSE)</f>
        <v>None</v>
      </c>
      <c r="L973">
        <v>1</v>
      </c>
      <c r="M973" t="s">
        <v>156</v>
      </c>
      <c r="N973" t="s">
        <v>157</v>
      </c>
      <c r="O973" t="s">
        <v>158</v>
      </c>
      <c r="P973" t="str">
        <f>VLOOKUP('intouch变量（离散）'!$A973,基本表格!$G:$Q,3,FALSE)</f>
        <v>DB1200,X1600.6</v>
      </c>
      <c r="Q973" t="str">
        <f>VLOOKUP('intouch变量（离散）'!$A973,基本表格!$G:$Q,10,FALSE)</f>
        <v>No</v>
      </c>
      <c r="R973" t="str">
        <f t="shared" si="96"/>
        <v>DB1200,X1600.6 2425+P6-M18 2#刨片机润滑系统电机 电机控制 开启_上位机(正转)</v>
      </c>
      <c r="S973">
        <v>0</v>
      </c>
      <c r="T973">
        <v>0</v>
      </c>
    </row>
    <row r="974" spans="1:20">
      <c r="A974" t="s">
        <v>1130</v>
      </c>
      <c r="B974" s="11" t="str">
        <f t="shared" si="95"/>
        <v>CHP2</v>
      </c>
      <c r="C974" s="11" t="str">
        <f>VLOOKUP('intouch变量（离散）'!$A974,基本表格!$G:$Q,2,FALSE)</f>
        <v>2425+P6-M18 2#刨片机润滑系统电机 电机控制 停止_上位机(反转)</v>
      </c>
      <c r="D974" t="s">
        <v>154</v>
      </c>
      <c r="E974" t="str">
        <f t="shared" si="91"/>
        <v>No</v>
      </c>
      <c r="F974" t="str">
        <f t="shared" si="92"/>
        <v>0</v>
      </c>
      <c r="G974" t="s">
        <v>154</v>
      </c>
      <c r="H974" t="s">
        <v>155</v>
      </c>
      <c r="I974" t="str">
        <f t="shared" si="93"/>
        <v/>
      </c>
      <c r="J974" t="str">
        <f t="shared" si="94"/>
        <v/>
      </c>
      <c r="K974" t="str">
        <f>VLOOKUP('intouch变量（离散）'!$A974,基本表格!$G:$Q,9,FALSE)</f>
        <v>None</v>
      </c>
      <c r="L974">
        <v>1</v>
      </c>
      <c r="M974" t="s">
        <v>156</v>
      </c>
      <c r="N974" t="s">
        <v>157</v>
      </c>
      <c r="O974" t="s">
        <v>158</v>
      </c>
      <c r="P974" t="str">
        <f>VLOOKUP('intouch变量（离散）'!$A974,基本表格!$G:$Q,3,FALSE)</f>
        <v>DB1200,X1601.0</v>
      </c>
      <c r="Q974" t="str">
        <f>VLOOKUP('intouch变量（离散）'!$A974,基本表格!$G:$Q,10,FALSE)</f>
        <v>No</v>
      </c>
      <c r="R974" t="str">
        <f t="shared" si="96"/>
        <v>DB1200,X1601.0 2425+P6-M18 2#刨片机润滑系统电机 电机控制 停止_上位机(反转)</v>
      </c>
      <c r="S974">
        <v>0</v>
      </c>
      <c r="T974">
        <v>0</v>
      </c>
    </row>
    <row r="975" spans="1:20">
      <c r="A975" t="s">
        <v>1131</v>
      </c>
      <c r="B975" s="11" t="str">
        <f t="shared" si="95"/>
        <v>CHP2</v>
      </c>
      <c r="C975" s="11" t="str">
        <f>VLOOKUP('intouch变量（离散）'!$A975,基本表格!$G:$Q,2,FALSE)</f>
        <v>2425+P6-M18 2#刨片机润滑系统电机 电机控制 通风扇</v>
      </c>
      <c r="D975" t="s">
        <v>154</v>
      </c>
      <c r="E975" t="str">
        <f t="shared" si="91"/>
        <v>No</v>
      </c>
      <c r="F975" t="str">
        <f t="shared" si="92"/>
        <v>0</v>
      </c>
      <c r="G975" t="s">
        <v>154</v>
      </c>
      <c r="H975" t="s">
        <v>155</v>
      </c>
      <c r="I975" t="str">
        <f t="shared" si="93"/>
        <v/>
      </c>
      <c r="J975" t="str">
        <f t="shared" si="94"/>
        <v/>
      </c>
      <c r="K975" t="str">
        <f>VLOOKUP('intouch变量（离散）'!$A975,基本表格!$G:$Q,9,FALSE)</f>
        <v>None</v>
      </c>
      <c r="L975">
        <v>1</v>
      </c>
      <c r="M975" t="s">
        <v>156</v>
      </c>
      <c r="N975" t="s">
        <v>157</v>
      </c>
      <c r="O975" t="s">
        <v>158</v>
      </c>
      <c r="P975" t="str">
        <f>VLOOKUP('intouch变量（离散）'!$A975,基本表格!$G:$Q,3,FALSE)</f>
        <v>DB1200,X1601.1</v>
      </c>
      <c r="Q975" t="str">
        <f>VLOOKUP('intouch变量（离散）'!$A975,基本表格!$G:$Q,10,FALSE)</f>
        <v>Yes</v>
      </c>
      <c r="R975" t="str">
        <f t="shared" si="96"/>
        <v>DB1200,X1601.1 2425+P6-M18 2#刨片机润滑系统电机 电机控制 通风扇</v>
      </c>
      <c r="S975">
        <v>0</v>
      </c>
      <c r="T975">
        <v>0</v>
      </c>
    </row>
    <row r="976" spans="1:20">
      <c r="A976" t="s">
        <v>1132</v>
      </c>
      <c r="B976" s="11" t="str">
        <f t="shared" si="95"/>
        <v>CHP2</v>
      </c>
      <c r="C976" s="11" t="str">
        <f>VLOOKUP('intouch变量（离散）'!$A976,基本表格!$G:$Q,2,FALSE)</f>
        <v>2425+P6-M18 2#刨片机润滑系统电机 电机控制 电机(正转）</v>
      </c>
      <c r="D976" t="s">
        <v>154</v>
      </c>
      <c r="E976" t="str">
        <f t="shared" si="91"/>
        <v>No</v>
      </c>
      <c r="F976" t="str">
        <f t="shared" si="92"/>
        <v>0</v>
      </c>
      <c r="G976" t="s">
        <v>154</v>
      </c>
      <c r="H976" t="s">
        <v>155</v>
      </c>
      <c r="I976" t="str">
        <f t="shared" si="93"/>
        <v/>
      </c>
      <c r="J976" t="str">
        <f t="shared" si="94"/>
        <v/>
      </c>
      <c r="K976" t="str">
        <f>VLOOKUP('intouch变量（离散）'!$A976,基本表格!$G:$Q,9,FALSE)</f>
        <v>None</v>
      </c>
      <c r="L976">
        <v>1</v>
      </c>
      <c r="M976" t="s">
        <v>156</v>
      </c>
      <c r="N976" t="s">
        <v>157</v>
      </c>
      <c r="O976" t="s">
        <v>158</v>
      </c>
      <c r="P976" t="str">
        <f>VLOOKUP('intouch变量（离散）'!$A976,基本表格!$G:$Q,3,FALSE)</f>
        <v>DB1200,X1601.2</v>
      </c>
      <c r="Q976" t="str">
        <f>VLOOKUP('intouch变量（离散）'!$A976,基本表格!$G:$Q,10,FALSE)</f>
        <v>Yes</v>
      </c>
      <c r="R976" t="str">
        <f t="shared" si="96"/>
        <v>DB1200,X1601.2 2425+P6-M18 2#刨片机润滑系统电机 电机控制 电机(正转）</v>
      </c>
      <c r="S976">
        <v>0</v>
      </c>
      <c r="T976">
        <v>0</v>
      </c>
    </row>
    <row r="977" spans="1:20">
      <c r="A977" t="s">
        <v>1133</v>
      </c>
      <c r="B977" s="11" t="str">
        <f t="shared" si="95"/>
        <v>CHP2</v>
      </c>
      <c r="C977" s="11" t="str">
        <f>VLOOKUP('intouch变量（离散）'!$A977,基本表格!$G:$Q,2,FALSE)</f>
        <v>2425+P6-M18 2#刨片机润滑系统电机 电机控制 电机过载</v>
      </c>
      <c r="D977" t="s">
        <v>154</v>
      </c>
      <c r="E977" t="str">
        <f t="shared" si="91"/>
        <v>No</v>
      </c>
      <c r="F977" t="str">
        <f t="shared" si="92"/>
        <v>0</v>
      </c>
      <c r="G977" t="s">
        <v>154</v>
      </c>
      <c r="H977" t="s">
        <v>155</v>
      </c>
      <c r="I977" t="str">
        <f t="shared" si="93"/>
        <v/>
      </c>
      <c r="J977" t="str">
        <f t="shared" si="94"/>
        <v/>
      </c>
      <c r="K977" t="str">
        <f>VLOOKUP('intouch变量（离散）'!$A977,基本表格!$G:$Q,9,FALSE)</f>
        <v>On</v>
      </c>
      <c r="L977">
        <v>1</v>
      </c>
      <c r="M977" t="s">
        <v>156</v>
      </c>
      <c r="N977" t="s">
        <v>157</v>
      </c>
      <c r="O977" t="s">
        <v>158</v>
      </c>
      <c r="P977" t="str">
        <f>VLOOKUP('intouch变量（离散）'!$A977,基本表格!$G:$Q,3,FALSE)</f>
        <v>DB1200,X1601.3</v>
      </c>
      <c r="Q977" t="str">
        <f>VLOOKUP('intouch变量（离散）'!$A977,基本表格!$G:$Q,10,FALSE)</f>
        <v>Yes</v>
      </c>
      <c r="R977" t="str">
        <f t="shared" si="96"/>
        <v>DB1200,X1601.3 2425+P6-M18 2#刨片机润滑系统电机 电机控制 电机过载</v>
      </c>
      <c r="S977">
        <v>0</v>
      </c>
      <c r="T977">
        <v>0</v>
      </c>
    </row>
    <row r="978" spans="1:20">
      <c r="A978" t="s">
        <v>1134</v>
      </c>
      <c r="B978" s="11" t="str">
        <f t="shared" si="95"/>
        <v>CHP2</v>
      </c>
      <c r="C978" s="11" t="str">
        <f>VLOOKUP('intouch变量（离散）'!$A978,基本表格!$G:$Q,2,FALSE)</f>
        <v>2425+P6-M18 2#刨片机润滑系统电机 电机控制 风扇过载</v>
      </c>
      <c r="D978" t="s">
        <v>154</v>
      </c>
      <c r="E978" t="str">
        <f t="shared" si="91"/>
        <v>No</v>
      </c>
      <c r="F978" t="str">
        <f t="shared" si="92"/>
        <v>0</v>
      </c>
      <c r="G978" t="s">
        <v>154</v>
      </c>
      <c r="H978" t="s">
        <v>155</v>
      </c>
      <c r="I978" t="str">
        <f t="shared" si="93"/>
        <v/>
      </c>
      <c r="J978" t="str">
        <f t="shared" si="94"/>
        <v/>
      </c>
      <c r="K978" t="str">
        <f>VLOOKUP('intouch变量（离散）'!$A978,基本表格!$G:$Q,9,FALSE)</f>
        <v>On</v>
      </c>
      <c r="L978">
        <v>1</v>
      </c>
      <c r="M978" t="s">
        <v>156</v>
      </c>
      <c r="N978" t="s">
        <v>157</v>
      </c>
      <c r="O978" t="s">
        <v>158</v>
      </c>
      <c r="P978" t="str">
        <f>VLOOKUP('intouch变量（离散）'!$A978,基本表格!$G:$Q,3,FALSE)</f>
        <v>DB1200,X1601.4</v>
      </c>
      <c r="Q978" t="str">
        <f>VLOOKUP('intouch变量（离散）'!$A978,基本表格!$G:$Q,10,FALSE)</f>
        <v>Yes</v>
      </c>
      <c r="R978" t="str">
        <f t="shared" si="96"/>
        <v>DB1200,X1601.4 2425+P6-M18 2#刨片机润滑系统电机 电机控制 风扇过载</v>
      </c>
      <c r="S978">
        <v>0</v>
      </c>
      <c r="T978">
        <v>0</v>
      </c>
    </row>
    <row r="979" spans="1:20">
      <c r="A979" t="s">
        <v>1135</v>
      </c>
      <c r="B979" s="11" t="str">
        <f t="shared" si="95"/>
        <v>CHP2</v>
      </c>
      <c r="C979" s="11" t="str">
        <f>VLOOKUP('intouch变量（离散）'!$A979,基本表格!$G:$Q,2,FALSE)</f>
        <v>2425+P6-M18 2#刨片机润滑系统电机 电机控制 电机运行指示</v>
      </c>
      <c r="D979" t="s">
        <v>154</v>
      </c>
      <c r="E979" t="str">
        <f t="shared" si="91"/>
        <v>No</v>
      </c>
      <c r="F979" t="str">
        <f t="shared" si="92"/>
        <v>0</v>
      </c>
      <c r="G979" t="s">
        <v>154</v>
      </c>
      <c r="H979" t="s">
        <v>155</v>
      </c>
      <c r="I979" t="str">
        <f t="shared" si="93"/>
        <v/>
      </c>
      <c r="J979" t="str">
        <f t="shared" si="94"/>
        <v/>
      </c>
      <c r="K979" t="str">
        <f>VLOOKUP('intouch变量（离散）'!$A979,基本表格!$G:$Q,9,FALSE)</f>
        <v>None</v>
      </c>
      <c r="L979">
        <v>1</v>
      </c>
      <c r="M979" t="s">
        <v>156</v>
      </c>
      <c r="N979" t="s">
        <v>157</v>
      </c>
      <c r="O979" t="s">
        <v>158</v>
      </c>
      <c r="P979" t="str">
        <f>VLOOKUP('intouch变量（离散）'!$A979,基本表格!$G:$Q,3,FALSE)</f>
        <v>DB1200,X1601.5</v>
      </c>
      <c r="Q979" t="str">
        <f>VLOOKUP('intouch变量（离散）'!$A979,基本表格!$G:$Q,10,FALSE)</f>
        <v>Yes</v>
      </c>
      <c r="R979" t="str">
        <f t="shared" si="96"/>
        <v>DB1200,X1601.5 2425+P6-M18 2#刨片机润滑系统电机 电机控制 电机运行指示</v>
      </c>
      <c r="S979">
        <v>0</v>
      </c>
      <c r="T979">
        <v>0</v>
      </c>
    </row>
    <row r="980" spans="1:20">
      <c r="A980" t="s">
        <v>1136</v>
      </c>
      <c r="B980" s="11" t="str">
        <f t="shared" si="95"/>
        <v>CHP2</v>
      </c>
      <c r="C980" s="11" t="str">
        <f>VLOOKUP('intouch变量（离散）'!$A980,基本表格!$G:$Q,2,FALSE)</f>
        <v>2425+P6-M18 2#刨片机润滑系统电机 电机控制 断链报警</v>
      </c>
      <c r="D980" t="s">
        <v>154</v>
      </c>
      <c r="E980" t="str">
        <f t="shared" si="91"/>
        <v>No</v>
      </c>
      <c r="F980" t="str">
        <f t="shared" si="92"/>
        <v>0</v>
      </c>
      <c r="G980" t="s">
        <v>154</v>
      </c>
      <c r="H980" t="s">
        <v>155</v>
      </c>
      <c r="I980" t="str">
        <f t="shared" si="93"/>
        <v/>
      </c>
      <c r="J980" t="str">
        <f t="shared" si="94"/>
        <v/>
      </c>
      <c r="K980" t="str">
        <f>VLOOKUP('intouch变量（离散）'!$A980,基本表格!$G:$Q,9,FALSE)</f>
        <v>On</v>
      </c>
      <c r="L980">
        <v>1</v>
      </c>
      <c r="M980" t="s">
        <v>156</v>
      </c>
      <c r="N980" t="s">
        <v>157</v>
      </c>
      <c r="O980" t="s">
        <v>158</v>
      </c>
      <c r="P980" t="str">
        <f>VLOOKUP('intouch变量（离散）'!$A980,基本表格!$G:$Q,3,FALSE)</f>
        <v>DB1200,X1601.6</v>
      </c>
      <c r="Q980" t="str">
        <f>VLOOKUP('intouch变量（离散）'!$A980,基本表格!$G:$Q,10,FALSE)</f>
        <v>Yes</v>
      </c>
      <c r="R980" t="str">
        <f t="shared" si="96"/>
        <v>DB1200,X1601.6 2425+P6-M18 2#刨片机润滑系统电机 电机控制 断链报警</v>
      </c>
      <c r="S980">
        <v>0</v>
      </c>
      <c r="T980">
        <v>0</v>
      </c>
    </row>
    <row r="981" spans="1:20">
      <c r="A981" t="s">
        <v>1137</v>
      </c>
      <c r="B981" s="11" t="str">
        <f t="shared" si="95"/>
        <v>CHP2</v>
      </c>
      <c r="C981" s="11" t="str">
        <f>VLOOKUP('intouch变量（离散）'!$A981,基本表格!$G:$Q,2,FALSE)</f>
        <v>2425+P6-M18 2#刨片机润滑系统电机 电机控制 断链检测</v>
      </c>
      <c r="D981" t="s">
        <v>154</v>
      </c>
      <c r="E981" t="str">
        <f t="shared" si="91"/>
        <v>No</v>
      </c>
      <c r="F981" t="str">
        <f t="shared" si="92"/>
        <v>0</v>
      </c>
      <c r="G981" t="s">
        <v>154</v>
      </c>
      <c r="H981" t="s">
        <v>155</v>
      </c>
      <c r="I981" t="str">
        <f t="shared" si="93"/>
        <v/>
      </c>
      <c r="J981" t="str">
        <f t="shared" si="94"/>
        <v/>
      </c>
      <c r="K981" t="str">
        <f>VLOOKUP('intouch变量（离散）'!$A981,基本表格!$G:$Q,9,FALSE)</f>
        <v>None</v>
      </c>
      <c r="L981">
        <v>1</v>
      </c>
      <c r="M981" t="s">
        <v>156</v>
      </c>
      <c r="N981" t="s">
        <v>157</v>
      </c>
      <c r="O981" t="s">
        <v>158</v>
      </c>
      <c r="P981" t="str">
        <f>VLOOKUP('intouch变量（离散）'!$A981,基本表格!$G:$Q,3,FALSE)</f>
        <v>DB1200,X1601.7</v>
      </c>
      <c r="Q981" t="str">
        <f>VLOOKUP('intouch变量（离散）'!$A981,基本表格!$G:$Q,10,FALSE)</f>
        <v>Yes</v>
      </c>
      <c r="R981" t="str">
        <f t="shared" si="96"/>
        <v>DB1200,X1601.7 2425+P6-M18 2#刨片机润滑系统电机 电机控制 断链检测</v>
      </c>
      <c r="S981">
        <v>0</v>
      </c>
      <c r="T981">
        <v>0</v>
      </c>
    </row>
    <row r="982" spans="1:20">
      <c r="A982" t="s">
        <v>1138</v>
      </c>
      <c r="B982" s="11" t="str">
        <f t="shared" si="95"/>
        <v>CHP2</v>
      </c>
      <c r="C982" s="11" t="str">
        <f>VLOOKUP('intouch变量（离散）'!$A982,基本表格!$G:$Q,2,FALSE)</f>
        <v>2425+P6-M18 2#刨片机润滑系统电机 电机控制 复位</v>
      </c>
      <c r="D982" t="s">
        <v>154</v>
      </c>
      <c r="E982" t="str">
        <f t="shared" si="91"/>
        <v>No</v>
      </c>
      <c r="F982" t="str">
        <f t="shared" si="92"/>
        <v>0</v>
      </c>
      <c r="G982" t="s">
        <v>154</v>
      </c>
      <c r="H982" t="s">
        <v>155</v>
      </c>
      <c r="I982" t="str">
        <f t="shared" si="93"/>
        <v/>
      </c>
      <c r="J982" t="str">
        <f t="shared" si="94"/>
        <v/>
      </c>
      <c r="K982" t="str">
        <f>VLOOKUP('intouch变量（离散）'!$A982,基本表格!$G:$Q,9,FALSE)</f>
        <v>None</v>
      </c>
      <c r="L982">
        <v>1</v>
      </c>
      <c r="M982" t="s">
        <v>156</v>
      </c>
      <c r="N982" t="s">
        <v>157</v>
      </c>
      <c r="O982" t="s">
        <v>158</v>
      </c>
      <c r="P982" t="str">
        <f>VLOOKUP('intouch变量（离散）'!$A982,基本表格!$G:$Q,3,FALSE)</f>
        <v>DB1200,X1602.0</v>
      </c>
      <c r="Q982" t="str">
        <f>VLOOKUP('intouch变量（离散）'!$A982,基本表格!$G:$Q,10,FALSE)</f>
        <v>No</v>
      </c>
      <c r="R982" t="str">
        <f t="shared" si="96"/>
        <v>DB1200,X1602.0 2425+P6-M18 2#刨片机润滑系统电机 电机控制 复位</v>
      </c>
      <c r="S982">
        <v>0</v>
      </c>
      <c r="T982">
        <v>0</v>
      </c>
    </row>
    <row r="983" spans="1:20">
      <c r="A983" t="s">
        <v>1139</v>
      </c>
      <c r="B983" s="11" t="str">
        <f t="shared" si="95"/>
        <v>CHP2</v>
      </c>
      <c r="C983" s="11" t="str">
        <f>VLOOKUP('intouch变量（离散）'!$A983,基本表格!$G:$Q,2,FALSE)</f>
        <v>2425+P6-M18 2#刨片机润滑系统电机 电机控制 断链保护使能</v>
      </c>
      <c r="D983" t="s">
        <v>154</v>
      </c>
      <c r="E983" t="str">
        <f t="shared" si="91"/>
        <v>Yes</v>
      </c>
      <c r="F983" t="str">
        <f t="shared" si="92"/>
        <v>900</v>
      </c>
      <c r="G983" t="s">
        <v>154</v>
      </c>
      <c r="H983" t="s">
        <v>155</v>
      </c>
      <c r="I983" t="str">
        <f t="shared" si="93"/>
        <v>禁用</v>
      </c>
      <c r="J983" t="str">
        <f t="shared" si="94"/>
        <v>启用</v>
      </c>
      <c r="K983" t="str">
        <f>VLOOKUP('intouch变量（离散）'!$A983,基本表格!$G:$Q,9,FALSE)</f>
        <v>None</v>
      </c>
      <c r="L983">
        <v>1</v>
      </c>
      <c r="M983" t="s">
        <v>156</v>
      </c>
      <c r="N983" t="s">
        <v>157</v>
      </c>
      <c r="O983" t="s">
        <v>158</v>
      </c>
      <c r="P983" t="str">
        <f>VLOOKUP('intouch变量（离散）'!$A983,基本表格!$G:$Q,3,FALSE)</f>
        <v>DB1200,X1602.1</v>
      </c>
      <c r="Q983" t="str">
        <f>VLOOKUP('intouch变量（离散）'!$A983,基本表格!$G:$Q,10,FALSE)</f>
        <v>No</v>
      </c>
      <c r="R983" t="str">
        <f t="shared" si="96"/>
        <v>DB1200,X1602.1 2425+P6-M18 2#刨片机润滑系统电机 电机控制 断链保护使能</v>
      </c>
      <c r="S983">
        <v>0</v>
      </c>
      <c r="T983">
        <v>0</v>
      </c>
    </row>
    <row r="984" spans="1:20">
      <c r="A984" t="s">
        <v>1140</v>
      </c>
      <c r="B984" s="11" t="str">
        <f t="shared" si="95"/>
        <v>CHP2</v>
      </c>
      <c r="C984" s="11" t="str">
        <f>VLOOKUP('intouch变量（离散）'!$A984,基本表格!$G:$Q,2,FALSE)</f>
        <v>2425+P6-M18 2#刨片机润滑系统电机 电机控制 断链导致停机</v>
      </c>
      <c r="D984" t="s">
        <v>154</v>
      </c>
      <c r="E984" t="str">
        <f t="shared" si="91"/>
        <v>No</v>
      </c>
      <c r="F984" t="str">
        <f t="shared" si="92"/>
        <v>0</v>
      </c>
      <c r="G984" t="s">
        <v>154</v>
      </c>
      <c r="H984" t="s">
        <v>155</v>
      </c>
      <c r="I984" t="str">
        <f t="shared" si="93"/>
        <v/>
      </c>
      <c r="J984" t="str">
        <f t="shared" si="94"/>
        <v/>
      </c>
      <c r="K984" t="str">
        <f>VLOOKUP('intouch变量（离散）'!$A984,基本表格!$G:$Q,9,FALSE)</f>
        <v>On</v>
      </c>
      <c r="L984">
        <v>1</v>
      </c>
      <c r="M984" t="s">
        <v>156</v>
      </c>
      <c r="N984" t="s">
        <v>157</v>
      </c>
      <c r="O984" t="s">
        <v>158</v>
      </c>
      <c r="P984" t="str">
        <f>VLOOKUP('intouch变量（离散）'!$A984,基本表格!$G:$Q,3,FALSE)</f>
        <v>DB1200,X1602.2</v>
      </c>
      <c r="Q984" t="str">
        <f>VLOOKUP('intouch变量（离散）'!$A984,基本表格!$G:$Q,10,FALSE)</f>
        <v>Yes</v>
      </c>
      <c r="R984" t="str">
        <f t="shared" si="96"/>
        <v>DB1200,X1602.2 2425+P6-M18 2#刨片机润滑系统电机 电机控制 断链导致停机</v>
      </c>
      <c r="S984">
        <v>0</v>
      </c>
      <c r="T984">
        <v>0</v>
      </c>
    </row>
    <row r="985" spans="1:20">
      <c r="A985" t="s">
        <v>1141</v>
      </c>
      <c r="B985" s="11" t="str">
        <f t="shared" si="95"/>
        <v>CHP2</v>
      </c>
      <c r="C985" s="11" t="str">
        <f>VLOOKUP('intouch变量（离散）'!$A985,基本表格!$G:$Q,2,FALSE)</f>
        <v>2425+P6-M18 2#刨片机润滑系统电机 电机控制 电机(反转）</v>
      </c>
      <c r="D985" t="s">
        <v>154</v>
      </c>
      <c r="E985" t="str">
        <f t="shared" si="91"/>
        <v>No</v>
      </c>
      <c r="F985" t="str">
        <f t="shared" si="92"/>
        <v>0</v>
      </c>
      <c r="G985" t="s">
        <v>154</v>
      </c>
      <c r="H985" t="s">
        <v>155</v>
      </c>
      <c r="I985" t="str">
        <f t="shared" si="93"/>
        <v/>
      </c>
      <c r="J985" t="str">
        <f t="shared" si="94"/>
        <v/>
      </c>
      <c r="K985" t="str">
        <f>VLOOKUP('intouch变量（离散）'!$A985,基本表格!$G:$Q,9,FALSE)</f>
        <v>None</v>
      </c>
      <c r="L985">
        <v>1</v>
      </c>
      <c r="M985" t="s">
        <v>156</v>
      </c>
      <c r="N985" t="s">
        <v>157</v>
      </c>
      <c r="O985" t="s">
        <v>158</v>
      </c>
      <c r="P985" t="str">
        <f>VLOOKUP('intouch变量（离散）'!$A985,基本表格!$G:$Q,3,FALSE)</f>
        <v>DB1200,X1602.3</v>
      </c>
      <c r="Q985" t="str">
        <f>VLOOKUP('intouch变量（离散）'!$A985,基本表格!$G:$Q,10,FALSE)</f>
        <v>Yes</v>
      </c>
      <c r="R985" t="str">
        <f t="shared" si="96"/>
        <v>DB1200,X1602.3 2425+P6-M18 2#刨片机润滑系统电机 电机控制 电机(反转）</v>
      </c>
      <c r="S985">
        <v>0</v>
      </c>
      <c r="T985">
        <v>0</v>
      </c>
    </row>
    <row r="986" spans="1:20">
      <c r="A986" t="s">
        <v>1142</v>
      </c>
      <c r="B986" s="11" t="str">
        <f t="shared" si="95"/>
        <v>CHP2</v>
      </c>
      <c r="C986" s="11" t="str">
        <f>VLOOKUP('intouch变量（离散）'!$A986,基本表格!$G:$Q,2,FALSE)</f>
        <v>2425+P6-M18 2#刨片机润滑系统电机 电机控制 本地</v>
      </c>
      <c r="D986" t="s">
        <v>154</v>
      </c>
      <c r="E986" t="str">
        <f t="shared" si="91"/>
        <v>No</v>
      </c>
      <c r="F986" t="str">
        <f t="shared" si="92"/>
        <v>0</v>
      </c>
      <c r="G986" t="s">
        <v>154</v>
      </c>
      <c r="H986" t="s">
        <v>155</v>
      </c>
      <c r="I986" t="str">
        <f t="shared" si="93"/>
        <v/>
      </c>
      <c r="J986" t="str">
        <f t="shared" si="94"/>
        <v/>
      </c>
      <c r="K986" t="str">
        <f>VLOOKUP('intouch变量（离散）'!$A986,基本表格!$G:$Q,9,FALSE)</f>
        <v>None</v>
      </c>
      <c r="L986">
        <v>1</v>
      </c>
      <c r="M986" t="s">
        <v>156</v>
      </c>
      <c r="N986" t="s">
        <v>157</v>
      </c>
      <c r="O986" t="s">
        <v>158</v>
      </c>
      <c r="P986" t="str">
        <f>VLOOKUP('intouch变量（离散）'!$A986,基本表格!$G:$Q,3,FALSE)</f>
        <v>DB1200,X1602.4</v>
      </c>
      <c r="Q986" t="str">
        <f>VLOOKUP('intouch变量（离散）'!$A986,基本表格!$G:$Q,10,FALSE)</f>
        <v>Yes</v>
      </c>
      <c r="R986" t="str">
        <f t="shared" si="96"/>
        <v>DB1200,X1602.4 2425+P6-M18 2#刨片机润滑系统电机 电机控制 本地</v>
      </c>
      <c r="S986">
        <v>0</v>
      </c>
      <c r="T986">
        <v>0</v>
      </c>
    </row>
    <row r="987" spans="1:20">
      <c r="A987" t="s">
        <v>1143</v>
      </c>
      <c r="B987" s="11" t="str">
        <f t="shared" si="95"/>
        <v>CHP2</v>
      </c>
      <c r="C987" s="11" t="str">
        <f>VLOOKUP('intouch变量（离散）'!$A987,基本表格!$G:$Q,2,FALSE)</f>
        <v>2425+P6-M18 2#刨片机润滑系统电机 电机控制 远程</v>
      </c>
      <c r="D987" t="s">
        <v>154</v>
      </c>
      <c r="E987" t="str">
        <f t="shared" si="91"/>
        <v>No</v>
      </c>
      <c r="F987" t="str">
        <f t="shared" si="92"/>
        <v>0</v>
      </c>
      <c r="G987" t="s">
        <v>154</v>
      </c>
      <c r="H987" t="s">
        <v>155</v>
      </c>
      <c r="I987" t="str">
        <f t="shared" si="93"/>
        <v/>
      </c>
      <c r="J987" t="str">
        <f t="shared" si="94"/>
        <v/>
      </c>
      <c r="K987" t="str">
        <f>VLOOKUP('intouch变量（离散）'!$A987,基本表格!$G:$Q,9,FALSE)</f>
        <v>None</v>
      </c>
      <c r="L987">
        <v>1</v>
      </c>
      <c r="M987" t="s">
        <v>156</v>
      </c>
      <c r="N987" t="s">
        <v>157</v>
      </c>
      <c r="O987" t="s">
        <v>158</v>
      </c>
      <c r="P987" t="str">
        <f>VLOOKUP('intouch变量（离散）'!$A987,基本表格!$G:$Q,3,FALSE)</f>
        <v>DB1200,X1602.5</v>
      </c>
      <c r="Q987" t="str">
        <f>VLOOKUP('intouch变量（离散）'!$A987,基本表格!$G:$Q,10,FALSE)</f>
        <v>Yes</v>
      </c>
      <c r="R987" t="str">
        <f t="shared" si="96"/>
        <v>DB1200,X1602.5 2425+P6-M18 2#刨片机润滑系统电机 电机控制 远程</v>
      </c>
      <c r="S987">
        <v>0</v>
      </c>
      <c r="T987">
        <v>0</v>
      </c>
    </row>
    <row r="988" spans="1:20">
      <c r="A988" t="s">
        <v>1144</v>
      </c>
      <c r="B988" s="11" t="str">
        <f t="shared" si="95"/>
        <v>CHP2</v>
      </c>
      <c r="C988" s="11" t="str">
        <f>VLOOKUP('intouch变量（离散）'!$A988,基本表格!$G:$Q,2,FALSE)</f>
        <v>2425+P6-M18 2#刨片机润滑系统电机 电机控制 堵料报警</v>
      </c>
      <c r="D988" t="s">
        <v>154</v>
      </c>
      <c r="E988" t="str">
        <f t="shared" si="91"/>
        <v>No</v>
      </c>
      <c r="F988" t="str">
        <f t="shared" si="92"/>
        <v>0</v>
      </c>
      <c r="G988" t="s">
        <v>154</v>
      </c>
      <c r="H988" t="s">
        <v>155</v>
      </c>
      <c r="I988" t="str">
        <f t="shared" si="93"/>
        <v/>
      </c>
      <c r="J988" t="str">
        <f t="shared" si="94"/>
        <v/>
      </c>
      <c r="K988" t="str">
        <f>VLOOKUP('intouch变量（离散）'!$A988,基本表格!$G:$Q,9,FALSE)</f>
        <v>On</v>
      </c>
      <c r="L988">
        <v>1</v>
      </c>
      <c r="M988" t="s">
        <v>156</v>
      </c>
      <c r="N988" t="s">
        <v>157</v>
      </c>
      <c r="O988" t="s">
        <v>158</v>
      </c>
      <c r="P988" t="str">
        <f>VLOOKUP('intouch变量（离散）'!$A988,基本表格!$G:$Q,3,FALSE)</f>
        <v>DB1200,X1602.6</v>
      </c>
      <c r="Q988" t="str">
        <f>VLOOKUP('intouch变量（离散）'!$A988,基本表格!$G:$Q,10,FALSE)</f>
        <v>Yes</v>
      </c>
      <c r="R988" t="str">
        <f t="shared" si="96"/>
        <v>DB1200,X1602.6 2425+P6-M18 2#刨片机润滑系统电机 电机控制 堵料报警</v>
      </c>
      <c r="S988">
        <v>0</v>
      </c>
      <c r="T988">
        <v>0</v>
      </c>
    </row>
    <row r="989" spans="1:20">
      <c r="A989" t="s">
        <v>1145</v>
      </c>
      <c r="B989" s="11" t="str">
        <f t="shared" si="95"/>
        <v>CHP2</v>
      </c>
      <c r="C989" s="11" t="str">
        <f>VLOOKUP('intouch变量（离散）'!$A989,基本表格!$G:$Q,2,FALSE)</f>
        <v>2425+P6-M18 2#刨片机润滑系统电机 电机控制 堵料检测</v>
      </c>
      <c r="D989" t="s">
        <v>154</v>
      </c>
      <c r="E989" t="str">
        <f t="shared" si="91"/>
        <v>No</v>
      </c>
      <c r="F989" t="str">
        <f t="shared" si="92"/>
        <v>0</v>
      </c>
      <c r="G989" t="s">
        <v>154</v>
      </c>
      <c r="H989" t="s">
        <v>155</v>
      </c>
      <c r="I989" t="str">
        <f t="shared" si="93"/>
        <v/>
      </c>
      <c r="J989" t="str">
        <f t="shared" si="94"/>
        <v/>
      </c>
      <c r="K989" t="str">
        <f>VLOOKUP('intouch变量（离散）'!$A989,基本表格!$G:$Q,9,FALSE)</f>
        <v>None</v>
      </c>
      <c r="L989">
        <v>1</v>
      </c>
      <c r="M989" t="s">
        <v>156</v>
      </c>
      <c r="N989" t="s">
        <v>157</v>
      </c>
      <c r="O989" t="s">
        <v>158</v>
      </c>
      <c r="P989" t="str">
        <f>VLOOKUP('intouch变量（离散）'!$A989,基本表格!$G:$Q,3,FALSE)</f>
        <v>DB1200,X1602.7</v>
      </c>
      <c r="Q989" t="str">
        <f>VLOOKUP('intouch变量（离散）'!$A989,基本表格!$G:$Q,10,FALSE)</f>
        <v>Yes</v>
      </c>
      <c r="R989" t="str">
        <f t="shared" si="96"/>
        <v>DB1200,X1602.7 2425+P6-M18 2#刨片机润滑系统电机 电机控制 堵料检测</v>
      </c>
      <c r="S989">
        <v>0</v>
      </c>
      <c r="T989">
        <v>0</v>
      </c>
    </row>
    <row r="990" spans="1:20">
      <c r="A990" t="s">
        <v>1146</v>
      </c>
      <c r="B990" s="11" t="str">
        <f t="shared" si="95"/>
        <v>CHP2</v>
      </c>
      <c r="C990" s="11" t="str">
        <f>VLOOKUP('intouch变量（离散）'!$A990,基本表格!$G:$Q,2,FALSE)</f>
        <v>2425+P6-M18 2#刨片机润滑系统电机 电机控制 堵料保护使能</v>
      </c>
      <c r="D990" t="s">
        <v>154</v>
      </c>
      <c r="E990" t="str">
        <f t="shared" si="91"/>
        <v>Yes</v>
      </c>
      <c r="F990" t="str">
        <f t="shared" si="92"/>
        <v>900</v>
      </c>
      <c r="G990" t="s">
        <v>154</v>
      </c>
      <c r="H990" t="s">
        <v>155</v>
      </c>
      <c r="I990" t="str">
        <f t="shared" si="93"/>
        <v>禁用</v>
      </c>
      <c r="J990" t="str">
        <f t="shared" si="94"/>
        <v>启用</v>
      </c>
      <c r="K990" t="str">
        <f>VLOOKUP('intouch变量（离散）'!$A990,基本表格!$G:$Q,9,FALSE)</f>
        <v>None</v>
      </c>
      <c r="L990">
        <v>1</v>
      </c>
      <c r="M990" t="s">
        <v>156</v>
      </c>
      <c r="N990" t="s">
        <v>157</v>
      </c>
      <c r="O990" t="s">
        <v>158</v>
      </c>
      <c r="P990" t="str">
        <f>VLOOKUP('intouch变量（离散）'!$A990,基本表格!$G:$Q,3,FALSE)</f>
        <v>DB1200,X1603.0</v>
      </c>
      <c r="Q990" t="str">
        <f>VLOOKUP('intouch变量（离散）'!$A990,基本表格!$G:$Q,10,FALSE)</f>
        <v>No</v>
      </c>
      <c r="R990" t="str">
        <f t="shared" si="96"/>
        <v>DB1200,X1603.0 2425+P6-M18 2#刨片机润滑系统电机 电机控制 堵料保护使能</v>
      </c>
      <c r="S990">
        <v>0</v>
      </c>
      <c r="T990">
        <v>0</v>
      </c>
    </row>
    <row r="991" spans="1:20">
      <c r="A991" t="s">
        <v>1147</v>
      </c>
      <c r="B991" s="11" t="str">
        <f t="shared" si="95"/>
        <v>CHP2</v>
      </c>
      <c r="C991" s="11" t="str">
        <f>VLOOKUP('intouch变量（离散）'!$A991,基本表格!$G:$Q,2,FALSE)</f>
        <v>2425+P6-M18 2#刨片机润滑系统电机 电机控制 堵料导致停机</v>
      </c>
      <c r="D991" t="s">
        <v>154</v>
      </c>
      <c r="E991" t="str">
        <f t="shared" si="91"/>
        <v>No</v>
      </c>
      <c r="F991" t="str">
        <f t="shared" si="92"/>
        <v>0</v>
      </c>
      <c r="G991" t="s">
        <v>154</v>
      </c>
      <c r="H991" t="s">
        <v>155</v>
      </c>
      <c r="I991" t="str">
        <f t="shared" si="93"/>
        <v/>
      </c>
      <c r="J991" t="str">
        <f t="shared" si="94"/>
        <v/>
      </c>
      <c r="K991" t="str">
        <f>VLOOKUP('intouch变量（离散）'!$A991,基本表格!$G:$Q,9,FALSE)</f>
        <v>On</v>
      </c>
      <c r="L991">
        <v>1</v>
      </c>
      <c r="M991" t="s">
        <v>156</v>
      </c>
      <c r="N991" t="s">
        <v>157</v>
      </c>
      <c r="O991" t="s">
        <v>158</v>
      </c>
      <c r="P991" t="str">
        <f>VLOOKUP('intouch变量（离散）'!$A991,基本表格!$G:$Q,3,FALSE)</f>
        <v>DB1200,X1603.1</v>
      </c>
      <c r="Q991" t="str">
        <f>VLOOKUP('intouch变量（离散）'!$A991,基本表格!$G:$Q,10,FALSE)</f>
        <v>Yes</v>
      </c>
      <c r="R991" t="str">
        <f t="shared" si="96"/>
        <v>DB1200,X1603.1 2425+P6-M18 2#刨片机润滑系统电机 电机控制 堵料导致停机</v>
      </c>
      <c r="S991">
        <v>0</v>
      </c>
      <c r="T991">
        <v>0</v>
      </c>
    </row>
    <row r="992" spans="1:20">
      <c r="A992" t="s">
        <v>1148</v>
      </c>
      <c r="B992" s="11" t="str">
        <f t="shared" si="95"/>
        <v>CHP2</v>
      </c>
      <c r="C992" s="11" t="str">
        <f>VLOOKUP('intouch变量（离散）'!$A992,基本表格!$G:$Q,2,FALSE)</f>
        <v>2425+P6-M18 2#刨片机润滑系统电机 电机控制 拉线开关</v>
      </c>
      <c r="D992" t="s">
        <v>154</v>
      </c>
      <c r="E992" t="str">
        <f t="shared" si="91"/>
        <v>No</v>
      </c>
      <c r="F992" t="str">
        <f t="shared" si="92"/>
        <v>0</v>
      </c>
      <c r="G992" t="s">
        <v>154</v>
      </c>
      <c r="H992" t="s">
        <v>155</v>
      </c>
      <c r="I992" t="str">
        <f t="shared" si="93"/>
        <v/>
      </c>
      <c r="J992" t="str">
        <f t="shared" si="94"/>
        <v/>
      </c>
      <c r="K992" t="str">
        <f>VLOOKUP('intouch变量（离散）'!$A992,基本表格!$G:$Q,9,FALSE)</f>
        <v>On</v>
      </c>
      <c r="L992">
        <v>1</v>
      </c>
      <c r="M992" t="s">
        <v>156</v>
      </c>
      <c r="N992" t="s">
        <v>157</v>
      </c>
      <c r="O992" t="s">
        <v>158</v>
      </c>
      <c r="P992" t="str">
        <f>VLOOKUP('intouch变量（离散）'!$A992,基本表格!$G:$Q,3,FALSE)</f>
        <v>DB1200,X1608.0</v>
      </c>
      <c r="Q992" t="str">
        <f>VLOOKUP('intouch变量（离散）'!$A992,基本表格!$G:$Q,10,FALSE)</f>
        <v>Yes</v>
      </c>
      <c r="R992" t="str">
        <f t="shared" si="96"/>
        <v>DB1200,X1608.0 2425+P6-M18 2#刨片机润滑系统电机 电机控制 拉线开关</v>
      </c>
      <c r="S992">
        <v>0</v>
      </c>
      <c r="T992">
        <v>0</v>
      </c>
    </row>
    <row r="993" spans="1:20">
      <c r="A993" t="s">
        <v>1149</v>
      </c>
      <c r="B993" s="11" t="str">
        <f t="shared" si="95"/>
        <v>CHP2</v>
      </c>
      <c r="C993" s="11" t="str">
        <f>VLOOKUP('intouch变量（离散）'!$A993,基本表格!$G:$Q,2,FALSE)</f>
        <v>2425+P6-M18 2#刨片机润滑系统电机 电机控制 左跑偏报警</v>
      </c>
      <c r="D993" t="s">
        <v>154</v>
      </c>
      <c r="E993" t="str">
        <f t="shared" si="91"/>
        <v>No</v>
      </c>
      <c r="F993" t="str">
        <f t="shared" si="92"/>
        <v>0</v>
      </c>
      <c r="G993" t="s">
        <v>154</v>
      </c>
      <c r="H993" t="s">
        <v>155</v>
      </c>
      <c r="I993" t="str">
        <f t="shared" si="93"/>
        <v/>
      </c>
      <c r="J993" t="str">
        <f t="shared" si="94"/>
        <v/>
      </c>
      <c r="K993" t="str">
        <f>VLOOKUP('intouch变量（离散）'!$A993,基本表格!$G:$Q,9,FALSE)</f>
        <v>On</v>
      </c>
      <c r="L993">
        <v>1</v>
      </c>
      <c r="M993" t="s">
        <v>156</v>
      </c>
      <c r="N993" t="s">
        <v>157</v>
      </c>
      <c r="O993" t="s">
        <v>158</v>
      </c>
      <c r="P993" t="str">
        <f>VLOOKUP('intouch变量（离散）'!$A993,基本表格!$G:$Q,3,FALSE)</f>
        <v>DB1200,X1608.1</v>
      </c>
      <c r="Q993" t="str">
        <f>VLOOKUP('intouch变量（离散）'!$A993,基本表格!$G:$Q,10,FALSE)</f>
        <v>Yes</v>
      </c>
      <c r="R993" t="str">
        <f t="shared" si="96"/>
        <v>DB1200,X1608.1 2425+P6-M18 2#刨片机润滑系统电机 电机控制 左跑偏报警</v>
      </c>
      <c r="S993">
        <v>0</v>
      </c>
      <c r="T993">
        <v>0</v>
      </c>
    </row>
    <row r="994" spans="1:20">
      <c r="A994" t="s">
        <v>1150</v>
      </c>
      <c r="B994" s="11" t="str">
        <f t="shared" si="95"/>
        <v>CHP2</v>
      </c>
      <c r="C994" s="11" t="str">
        <f>VLOOKUP('intouch变量（离散）'!$A994,基本表格!$G:$Q,2,FALSE)</f>
        <v>2425+P6-M18 2#刨片机润滑系统电机 电机控制 左跑偏1检测</v>
      </c>
      <c r="D994" t="s">
        <v>154</v>
      </c>
      <c r="E994" t="str">
        <f t="shared" si="91"/>
        <v>No</v>
      </c>
      <c r="F994" t="str">
        <f t="shared" si="92"/>
        <v>0</v>
      </c>
      <c r="G994" t="s">
        <v>154</v>
      </c>
      <c r="H994" t="s">
        <v>155</v>
      </c>
      <c r="I994" t="str">
        <f t="shared" si="93"/>
        <v/>
      </c>
      <c r="J994" t="str">
        <f t="shared" si="94"/>
        <v/>
      </c>
      <c r="K994" t="str">
        <f>VLOOKUP('intouch变量（离散）'!$A994,基本表格!$G:$Q,9,FALSE)</f>
        <v>None</v>
      </c>
      <c r="L994">
        <v>1</v>
      </c>
      <c r="M994" t="s">
        <v>156</v>
      </c>
      <c r="N994" t="s">
        <v>157</v>
      </c>
      <c r="O994" t="s">
        <v>158</v>
      </c>
      <c r="P994" t="str">
        <f>VLOOKUP('intouch变量（离散）'!$A994,基本表格!$G:$Q,3,FALSE)</f>
        <v>DB1200,X1608.2</v>
      </c>
      <c r="Q994" t="str">
        <f>VLOOKUP('intouch变量（离散）'!$A994,基本表格!$G:$Q,10,FALSE)</f>
        <v>Yes</v>
      </c>
      <c r="R994" t="str">
        <f t="shared" si="96"/>
        <v>DB1200,X1608.2 2425+P6-M18 2#刨片机润滑系统电机 电机控制 左跑偏1检测</v>
      </c>
      <c r="S994">
        <v>0</v>
      </c>
      <c r="T994">
        <v>0</v>
      </c>
    </row>
    <row r="995" spans="1:20">
      <c r="A995" t="s">
        <v>1151</v>
      </c>
      <c r="B995" s="11" t="str">
        <f t="shared" si="95"/>
        <v>CHP2</v>
      </c>
      <c r="C995" s="11" t="str">
        <f>VLOOKUP('intouch变量（离散）'!$A995,基本表格!$G:$Q,2,FALSE)</f>
        <v>2425+P6-M18 2#刨片机润滑系统电机 电机控制 左跑偏保护使能</v>
      </c>
      <c r="D995" t="s">
        <v>154</v>
      </c>
      <c r="E995" t="str">
        <f t="shared" si="91"/>
        <v>Yes</v>
      </c>
      <c r="F995" t="str">
        <f t="shared" si="92"/>
        <v>900</v>
      </c>
      <c r="G995" t="s">
        <v>154</v>
      </c>
      <c r="H995" t="s">
        <v>155</v>
      </c>
      <c r="I995" t="str">
        <f t="shared" si="93"/>
        <v>禁用</v>
      </c>
      <c r="J995" t="str">
        <f t="shared" si="94"/>
        <v>启用</v>
      </c>
      <c r="K995" t="str">
        <f>VLOOKUP('intouch变量（离散）'!$A995,基本表格!$G:$Q,9,FALSE)</f>
        <v>None</v>
      </c>
      <c r="L995">
        <v>1</v>
      </c>
      <c r="M995" t="s">
        <v>156</v>
      </c>
      <c r="N995" t="s">
        <v>157</v>
      </c>
      <c r="O995" t="s">
        <v>158</v>
      </c>
      <c r="P995" t="str">
        <f>VLOOKUP('intouch变量（离散）'!$A995,基本表格!$G:$Q,3,FALSE)</f>
        <v>DB1200,X1608.3</v>
      </c>
      <c r="Q995" t="str">
        <f>VLOOKUP('intouch变量（离散）'!$A995,基本表格!$G:$Q,10,FALSE)</f>
        <v>No</v>
      </c>
      <c r="R995" t="str">
        <f t="shared" si="96"/>
        <v>DB1200,X1608.3 2425+P6-M18 2#刨片机润滑系统电机 电机控制 左跑偏保护使能</v>
      </c>
      <c r="S995">
        <v>0</v>
      </c>
      <c r="T995">
        <v>0</v>
      </c>
    </row>
    <row r="996" spans="1:20">
      <c r="A996" t="s">
        <v>1152</v>
      </c>
      <c r="B996" s="11" t="str">
        <f t="shared" si="95"/>
        <v>CHP2</v>
      </c>
      <c r="C996" s="11" t="str">
        <f>VLOOKUP('intouch变量（离散）'!$A996,基本表格!$G:$Q,2,FALSE)</f>
        <v>2425+P6-M18 2#刨片机润滑系统电机 电机控制 左跑偏导致停机</v>
      </c>
      <c r="D996" t="s">
        <v>154</v>
      </c>
      <c r="E996" t="str">
        <f t="shared" si="91"/>
        <v>No</v>
      </c>
      <c r="F996" t="str">
        <f t="shared" si="92"/>
        <v>0</v>
      </c>
      <c r="G996" t="s">
        <v>154</v>
      </c>
      <c r="H996" t="s">
        <v>155</v>
      </c>
      <c r="I996" t="str">
        <f t="shared" si="93"/>
        <v/>
      </c>
      <c r="J996" t="str">
        <f t="shared" si="94"/>
        <v/>
      </c>
      <c r="K996" t="str">
        <f>VLOOKUP('intouch变量（离散）'!$A996,基本表格!$G:$Q,9,FALSE)</f>
        <v>On</v>
      </c>
      <c r="L996">
        <v>1</v>
      </c>
      <c r="M996" t="s">
        <v>156</v>
      </c>
      <c r="N996" t="s">
        <v>157</v>
      </c>
      <c r="O996" t="s">
        <v>158</v>
      </c>
      <c r="P996" t="str">
        <f>VLOOKUP('intouch变量（离散）'!$A996,基本表格!$G:$Q,3,FALSE)</f>
        <v>DB1200,X1608.4</v>
      </c>
      <c r="Q996" t="str">
        <f>VLOOKUP('intouch变量（离散）'!$A996,基本表格!$G:$Q,10,FALSE)</f>
        <v>Yes</v>
      </c>
      <c r="R996" t="str">
        <f t="shared" si="96"/>
        <v>DB1200,X1608.4 2425+P6-M18 2#刨片机润滑系统电机 电机控制 左跑偏导致停机</v>
      </c>
      <c r="S996">
        <v>0</v>
      </c>
      <c r="T996">
        <v>0</v>
      </c>
    </row>
    <row r="997" spans="1:20">
      <c r="A997" t="s">
        <v>1153</v>
      </c>
      <c r="B997" s="11" t="str">
        <f t="shared" si="95"/>
        <v>CHP2</v>
      </c>
      <c r="C997" s="11" t="str">
        <f>VLOOKUP('intouch变量（离散）'!$A997,基本表格!$G:$Q,2,FALSE)</f>
        <v>2425+P6-M18 2#刨片机润滑系统电机 电机控制 右 跑偏报警</v>
      </c>
      <c r="D997" t="s">
        <v>154</v>
      </c>
      <c r="E997" t="str">
        <f t="shared" si="91"/>
        <v>No</v>
      </c>
      <c r="F997" t="str">
        <f t="shared" si="92"/>
        <v>0</v>
      </c>
      <c r="G997" t="s">
        <v>154</v>
      </c>
      <c r="H997" t="s">
        <v>155</v>
      </c>
      <c r="I997" t="str">
        <f t="shared" si="93"/>
        <v/>
      </c>
      <c r="J997" t="str">
        <f t="shared" si="94"/>
        <v/>
      </c>
      <c r="K997" t="str">
        <f>VLOOKUP('intouch变量（离散）'!$A997,基本表格!$G:$Q,9,FALSE)</f>
        <v>On</v>
      </c>
      <c r="L997">
        <v>1</v>
      </c>
      <c r="M997" t="s">
        <v>156</v>
      </c>
      <c r="N997" t="s">
        <v>157</v>
      </c>
      <c r="O997" t="s">
        <v>158</v>
      </c>
      <c r="P997" t="str">
        <f>VLOOKUP('intouch变量（离散）'!$A997,基本表格!$G:$Q,3,FALSE)</f>
        <v>DB1200,X1612.0</v>
      </c>
      <c r="Q997" t="str">
        <f>VLOOKUP('intouch变量（离散）'!$A997,基本表格!$G:$Q,10,FALSE)</f>
        <v>Yes</v>
      </c>
      <c r="R997" t="str">
        <f t="shared" si="96"/>
        <v>DB1200,X1612.0 2425+P6-M18 2#刨片机润滑系统电机 电机控制 右 跑偏报警</v>
      </c>
      <c r="S997">
        <v>0</v>
      </c>
      <c r="T997">
        <v>0</v>
      </c>
    </row>
    <row r="998" spans="1:20">
      <c r="A998" t="s">
        <v>1154</v>
      </c>
      <c r="B998" s="11" t="str">
        <f t="shared" si="95"/>
        <v>CHP2</v>
      </c>
      <c r="C998" s="11" t="str">
        <f>VLOOKUP('intouch变量（离散）'!$A998,基本表格!$G:$Q,2,FALSE)</f>
        <v>2425+P6-M18 2#刨片机润滑系统电机 电机控制 右跑偏1检测</v>
      </c>
      <c r="D998" t="s">
        <v>154</v>
      </c>
      <c r="E998" t="str">
        <f t="shared" si="91"/>
        <v>No</v>
      </c>
      <c r="F998" t="str">
        <f t="shared" si="92"/>
        <v>0</v>
      </c>
      <c r="G998" t="s">
        <v>154</v>
      </c>
      <c r="H998" t="s">
        <v>155</v>
      </c>
      <c r="I998" t="str">
        <f t="shared" si="93"/>
        <v/>
      </c>
      <c r="J998" t="str">
        <f t="shared" si="94"/>
        <v/>
      </c>
      <c r="K998" t="str">
        <f>VLOOKUP('intouch变量（离散）'!$A998,基本表格!$G:$Q,9,FALSE)</f>
        <v>None</v>
      </c>
      <c r="L998">
        <v>1</v>
      </c>
      <c r="M998" t="s">
        <v>156</v>
      </c>
      <c r="N998" t="s">
        <v>157</v>
      </c>
      <c r="O998" t="s">
        <v>158</v>
      </c>
      <c r="P998" t="str">
        <f>VLOOKUP('intouch变量（离散）'!$A998,基本表格!$G:$Q,3,FALSE)</f>
        <v>DB1200,X1612.1</v>
      </c>
      <c r="Q998" t="str">
        <f>VLOOKUP('intouch变量（离散）'!$A998,基本表格!$G:$Q,10,FALSE)</f>
        <v>Yes</v>
      </c>
      <c r="R998" t="str">
        <f t="shared" si="96"/>
        <v>DB1200,X1612.1 2425+P6-M18 2#刨片机润滑系统电机 电机控制 右跑偏1检测</v>
      </c>
      <c r="S998">
        <v>0</v>
      </c>
      <c r="T998">
        <v>0</v>
      </c>
    </row>
    <row r="999" spans="1:20">
      <c r="A999" t="s">
        <v>1155</v>
      </c>
      <c r="B999" s="11" t="str">
        <f t="shared" si="95"/>
        <v>CHP2</v>
      </c>
      <c r="C999" s="11" t="str">
        <f>VLOOKUP('intouch变量（离散）'!$A999,基本表格!$G:$Q,2,FALSE)</f>
        <v>2425+P6-M18 2#刨片机润滑系统电机 电机控制 右跑偏保护使能</v>
      </c>
      <c r="D999" t="s">
        <v>154</v>
      </c>
      <c r="E999" t="str">
        <f t="shared" si="91"/>
        <v>Yes</v>
      </c>
      <c r="F999" t="str">
        <f t="shared" si="92"/>
        <v>900</v>
      </c>
      <c r="G999" t="s">
        <v>154</v>
      </c>
      <c r="H999" t="s">
        <v>155</v>
      </c>
      <c r="I999" t="str">
        <f t="shared" si="93"/>
        <v>禁用</v>
      </c>
      <c r="J999" t="str">
        <f t="shared" si="94"/>
        <v>启用</v>
      </c>
      <c r="K999" t="str">
        <f>VLOOKUP('intouch变量（离散）'!$A999,基本表格!$G:$Q,9,FALSE)</f>
        <v>None</v>
      </c>
      <c r="L999">
        <v>1</v>
      </c>
      <c r="M999" t="s">
        <v>156</v>
      </c>
      <c r="N999" t="s">
        <v>157</v>
      </c>
      <c r="O999" t="s">
        <v>158</v>
      </c>
      <c r="P999" t="str">
        <f>VLOOKUP('intouch变量（离散）'!$A999,基本表格!$G:$Q,3,FALSE)</f>
        <v>DB1200,X1612.2</v>
      </c>
      <c r="Q999" t="str">
        <f>VLOOKUP('intouch变量（离散）'!$A999,基本表格!$G:$Q,10,FALSE)</f>
        <v>No</v>
      </c>
      <c r="R999" t="str">
        <f t="shared" si="96"/>
        <v>DB1200,X1612.2 2425+P6-M18 2#刨片机润滑系统电机 电机控制 右跑偏保护使能</v>
      </c>
      <c r="S999">
        <v>0</v>
      </c>
      <c r="T999">
        <v>0</v>
      </c>
    </row>
    <row r="1000" spans="1:20">
      <c r="A1000" t="s">
        <v>1156</v>
      </c>
      <c r="B1000" s="11" t="str">
        <f t="shared" si="95"/>
        <v>CHP2</v>
      </c>
      <c r="C1000" s="11" t="str">
        <f>VLOOKUP('intouch变量（离散）'!$A1000,基本表格!$G:$Q,2,FALSE)</f>
        <v>2425+P6-M18 2#刨片机润滑系统电机 电机控制 右跑偏导致停机</v>
      </c>
      <c r="D1000" t="s">
        <v>154</v>
      </c>
      <c r="E1000" t="str">
        <f t="shared" si="91"/>
        <v>No</v>
      </c>
      <c r="F1000" t="str">
        <f t="shared" si="92"/>
        <v>0</v>
      </c>
      <c r="G1000" t="s">
        <v>154</v>
      </c>
      <c r="H1000" t="s">
        <v>155</v>
      </c>
      <c r="I1000" t="str">
        <f t="shared" si="93"/>
        <v/>
      </c>
      <c r="J1000" t="str">
        <f t="shared" si="94"/>
        <v/>
      </c>
      <c r="K1000" t="str">
        <f>VLOOKUP('intouch变量（离散）'!$A1000,基本表格!$G:$Q,9,FALSE)</f>
        <v>On</v>
      </c>
      <c r="L1000">
        <v>1</v>
      </c>
      <c r="M1000" t="s">
        <v>156</v>
      </c>
      <c r="N1000" t="s">
        <v>157</v>
      </c>
      <c r="O1000" t="s">
        <v>158</v>
      </c>
      <c r="P1000" t="str">
        <f>VLOOKUP('intouch变量（离散）'!$A1000,基本表格!$G:$Q,3,FALSE)</f>
        <v>DB1200,X1612.3</v>
      </c>
      <c r="Q1000" t="str">
        <f>VLOOKUP('intouch变量（离散）'!$A1000,基本表格!$G:$Q,10,FALSE)</f>
        <v>Yes</v>
      </c>
      <c r="R1000" t="str">
        <f t="shared" si="96"/>
        <v>DB1200,X1612.3 2425+P6-M18 2#刨片机润滑系统电机 电机控制 右跑偏导致停机</v>
      </c>
      <c r="S1000">
        <v>0</v>
      </c>
      <c r="T1000">
        <v>0</v>
      </c>
    </row>
    <row r="1001" spans="1:20">
      <c r="A1001" t="s">
        <v>1157</v>
      </c>
      <c r="B1001" s="11" t="str">
        <f t="shared" si="95"/>
        <v>CHP2</v>
      </c>
      <c r="C1001" s="11" t="str">
        <f>VLOOKUP('intouch变量（离散）'!$A1001,基本表格!$G:$Q,2,FALSE)</f>
        <v>2425+P6-M18 2#刨片机润滑系统电机 电机控制 三角型</v>
      </c>
      <c r="D1001" t="s">
        <v>154</v>
      </c>
      <c r="E1001" t="str">
        <f t="shared" si="91"/>
        <v>No</v>
      </c>
      <c r="F1001" t="str">
        <f t="shared" si="92"/>
        <v>0</v>
      </c>
      <c r="G1001" t="s">
        <v>154</v>
      </c>
      <c r="H1001" t="s">
        <v>155</v>
      </c>
      <c r="I1001" t="str">
        <f t="shared" si="93"/>
        <v/>
      </c>
      <c r="J1001" t="str">
        <f t="shared" si="94"/>
        <v/>
      </c>
      <c r="K1001" t="str">
        <f>VLOOKUP('intouch变量（离散）'!$A1001,基本表格!$G:$Q,9,FALSE)</f>
        <v>None</v>
      </c>
      <c r="L1001">
        <v>1</v>
      </c>
      <c r="M1001" t="s">
        <v>156</v>
      </c>
      <c r="N1001" t="s">
        <v>157</v>
      </c>
      <c r="O1001" t="s">
        <v>158</v>
      </c>
      <c r="P1001" t="str">
        <f>VLOOKUP('intouch变量（离散）'!$A1001,基本表格!$G:$Q,3,FALSE)</f>
        <v>DB1200,X1616.0</v>
      </c>
      <c r="Q1001" t="str">
        <f>VLOOKUP('intouch变量（离散）'!$A1001,基本表格!$G:$Q,10,FALSE)</f>
        <v>Yes</v>
      </c>
      <c r="R1001" t="str">
        <f t="shared" si="96"/>
        <v>DB1200,X1616.0 2425+P6-M18 2#刨片机润滑系统电机 电机控制 三角型</v>
      </c>
      <c r="S1001">
        <v>0</v>
      </c>
      <c r="T1001">
        <v>0</v>
      </c>
    </row>
    <row r="1002" spans="1:20">
      <c r="A1002" t="s">
        <v>1158</v>
      </c>
      <c r="B1002" s="11" t="str">
        <f t="shared" si="95"/>
        <v>CHP2</v>
      </c>
      <c r="C1002" s="11" t="str">
        <f>VLOOKUP('intouch变量（离散）'!$A1002,基本表格!$G:$Q,2,FALSE)</f>
        <v>2425+P6-M18 2#刨片机润滑系统电机 电机控制 星型</v>
      </c>
      <c r="D1002" t="s">
        <v>154</v>
      </c>
      <c r="E1002" t="str">
        <f t="shared" si="91"/>
        <v>No</v>
      </c>
      <c r="F1002" t="str">
        <f t="shared" si="92"/>
        <v>0</v>
      </c>
      <c r="G1002" t="s">
        <v>154</v>
      </c>
      <c r="H1002" t="s">
        <v>155</v>
      </c>
      <c r="I1002" t="str">
        <f t="shared" si="93"/>
        <v/>
      </c>
      <c r="J1002" t="str">
        <f t="shared" si="94"/>
        <v/>
      </c>
      <c r="K1002" t="str">
        <f>VLOOKUP('intouch变量（离散）'!$A1002,基本表格!$G:$Q,9,FALSE)</f>
        <v>None</v>
      </c>
      <c r="L1002">
        <v>1</v>
      </c>
      <c r="M1002" t="s">
        <v>156</v>
      </c>
      <c r="N1002" t="s">
        <v>157</v>
      </c>
      <c r="O1002" t="s">
        <v>158</v>
      </c>
      <c r="P1002" t="str">
        <f>VLOOKUP('intouch变量（离散）'!$A1002,基本表格!$G:$Q,3,FALSE)</f>
        <v>DB1200,X1616.1</v>
      </c>
      <c r="Q1002" t="str">
        <f>VLOOKUP('intouch变量（离散）'!$A1002,基本表格!$G:$Q,10,FALSE)</f>
        <v>Yes</v>
      </c>
      <c r="R1002" t="str">
        <f t="shared" si="96"/>
        <v>DB1200,X1616.1 2425+P6-M18 2#刨片机润滑系统电机 电机控制 星型</v>
      </c>
      <c r="S1002">
        <v>0</v>
      </c>
      <c r="T1002">
        <v>0</v>
      </c>
    </row>
    <row r="1003" spans="1:20">
      <c r="A1003" t="s">
        <v>1159</v>
      </c>
      <c r="B1003" s="11" t="str">
        <f t="shared" si="95"/>
        <v>CHP2</v>
      </c>
      <c r="C1003" s="11" t="str">
        <f>VLOOKUP('intouch变量（离散）'!$A1003,基本表格!$G:$Q,2,FALSE)</f>
        <v>2425+P6-M18 2#刨片机润滑系统电机 电机控制 维修开关</v>
      </c>
      <c r="D1003" t="s">
        <v>154</v>
      </c>
      <c r="E1003" t="str">
        <f t="shared" si="91"/>
        <v>No</v>
      </c>
      <c r="F1003" t="str">
        <f t="shared" si="92"/>
        <v>0</v>
      </c>
      <c r="G1003" t="s">
        <v>154</v>
      </c>
      <c r="H1003" t="s">
        <v>155</v>
      </c>
      <c r="I1003" t="str">
        <f t="shared" si="93"/>
        <v/>
      </c>
      <c r="J1003" t="str">
        <f t="shared" si="94"/>
        <v/>
      </c>
      <c r="K1003" t="str">
        <f>VLOOKUP('intouch变量（离散）'!$A1003,基本表格!$G:$Q,9,FALSE)</f>
        <v>On</v>
      </c>
      <c r="L1003">
        <v>1</v>
      </c>
      <c r="M1003" t="s">
        <v>156</v>
      </c>
      <c r="N1003" t="s">
        <v>157</v>
      </c>
      <c r="O1003" t="s">
        <v>158</v>
      </c>
      <c r="P1003" t="str">
        <f>VLOOKUP('intouch变量（离散）'!$A1003,基本表格!$G:$Q,3,FALSE)</f>
        <v>DB1200,X1616.2</v>
      </c>
      <c r="Q1003" t="str">
        <f>VLOOKUP('intouch变量（离散）'!$A1003,基本表格!$G:$Q,10,FALSE)</f>
        <v>Yes</v>
      </c>
      <c r="R1003" t="str">
        <f t="shared" si="96"/>
        <v>DB1200,X1616.2 2425+P6-M18 2#刨片机润滑系统电机 电机控制 维修开关</v>
      </c>
      <c r="S1003">
        <v>0</v>
      </c>
      <c r="T1003">
        <v>0</v>
      </c>
    </row>
    <row r="1004" spans="1:20">
      <c r="A1004" t="s">
        <v>1160</v>
      </c>
      <c r="B1004" s="11" t="str">
        <f t="shared" si="95"/>
        <v>CHP2</v>
      </c>
      <c r="C1004" s="11" t="str">
        <f>VLOOKUP('intouch变量（离散）'!$A1004,基本表格!$G:$Q,2,FALSE)</f>
        <v>2425+P6-M18 2#刨片机润滑系统电机 电机控制 左跑偏2检测</v>
      </c>
      <c r="D1004" t="s">
        <v>154</v>
      </c>
      <c r="E1004" t="str">
        <f t="shared" si="91"/>
        <v>No</v>
      </c>
      <c r="F1004" t="str">
        <f t="shared" si="92"/>
        <v>0</v>
      </c>
      <c r="G1004" t="s">
        <v>154</v>
      </c>
      <c r="H1004" t="s">
        <v>155</v>
      </c>
      <c r="I1004" t="str">
        <f t="shared" si="93"/>
        <v/>
      </c>
      <c r="J1004" t="str">
        <f t="shared" si="94"/>
        <v/>
      </c>
      <c r="K1004" t="str">
        <f>VLOOKUP('intouch变量（离散）'!$A1004,基本表格!$G:$Q,9,FALSE)</f>
        <v>None</v>
      </c>
      <c r="L1004">
        <v>1</v>
      </c>
      <c r="M1004" t="s">
        <v>156</v>
      </c>
      <c r="N1004" t="s">
        <v>157</v>
      </c>
      <c r="O1004" t="s">
        <v>158</v>
      </c>
      <c r="P1004" t="str">
        <f>VLOOKUP('intouch变量（离散）'!$A1004,基本表格!$G:$Q,3,FALSE)</f>
        <v>DB1200,X1616.3</v>
      </c>
      <c r="Q1004" t="str">
        <f>VLOOKUP('intouch变量（离散）'!$A1004,基本表格!$G:$Q,10,FALSE)</f>
        <v>Yes</v>
      </c>
      <c r="R1004" t="str">
        <f t="shared" si="96"/>
        <v>DB1200,X1616.3 2425+P6-M18 2#刨片机润滑系统电机 电机控制 左跑偏2检测</v>
      </c>
      <c r="S1004">
        <v>0</v>
      </c>
      <c r="T1004">
        <v>0</v>
      </c>
    </row>
    <row r="1005" spans="1:20">
      <c r="A1005" t="s">
        <v>1161</v>
      </c>
      <c r="B1005" s="11" t="str">
        <f t="shared" si="95"/>
        <v>CHP2</v>
      </c>
      <c r="C1005" s="11" t="str">
        <f>VLOOKUP('intouch变量（离散）'!$A1005,基本表格!$G:$Q,2,FALSE)</f>
        <v>2425+P6-M18 2#刨片机润滑系统电机 电机控制 右跑偏2检测</v>
      </c>
      <c r="D1005" t="s">
        <v>154</v>
      </c>
      <c r="E1005" t="str">
        <f t="shared" si="91"/>
        <v>No</v>
      </c>
      <c r="F1005" t="str">
        <f t="shared" si="92"/>
        <v>0</v>
      </c>
      <c r="G1005" t="s">
        <v>154</v>
      </c>
      <c r="H1005" t="s">
        <v>155</v>
      </c>
      <c r="I1005" t="str">
        <f t="shared" si="93"/>
        <v/>
      </c>
      <c r="J1005" t="str">
        <f t="shared" si="94"/>
        <v/>
      </c>
      <c r="K1005" t="str">
        <f>VLOOKUP('intouch变量（离散）'!$A1005,基本表格!$G:$Q,9,FALSE)</f>
        <v>None</v>
      </c>
      <c r="L1005">
        <v>1</v>
      </c>
      <c r="M1005" t="s">
        <v>156</v>
      </c>
      <c r="N1005" t="s">
        <v>157</v>
      </c>
      <c r="O1005" t="s">
        <v>158</v>
      </c>
      <c r="P1005" t="str">
        <f>VLOOKUP('intouch变量（离散）'!$A1005,基本表格!$G:$Q,3,FALSE)</f>
        <v>DB1200,X1616.4</v>
      </c>
      <c r="Q1005" t="str">
        <f>VLOOKUP('intouch变量（离散）'!$A1005,基本表格!$G:$Q,10,FALSE)</f>
        <v>Yes</v>
      </c>
      <c r="R1005" t="str">
        <f t="shared" si="96"/>
        <v>DB1200,X1616.4 2425+P6-M18 2#刨片机润滑系统电机 电机控制 右跑偏2检测</v>
      </c>
      <c r="S1005">
        <v>0</v>
      </c>
      <c r="T1005">
        <v>0</v>
      </c>
    </row>
    <row r="1006" spans="1:20">
      <c r="A1006" t="s">
        <v>1162</v>
      </c>
      <c r="B1006" s="11" t="str">
        <f t="shared" si="95"/>
        <v>CHP2</v>
      </c>
      <c r="C1006" s="11" t="str">
        <f>VLOOKUP('intouch变量（离散）'!$A1006,基本表格!$G:$Q,2,FALSE)</f>
        <v>2425+P4-M4 2#刨片机重物分离电机 电机控制 使能</v>
      </c>
      <c r="D1006" t="s">
        <v>154</v>
      </c>
      <c r="E1006" t="str">
        <f t="shared" si="91"/>
        <v>No</v>
      </c>
      <c r="F1006" t="str">
        <f t="shared" si="92"/>
        <v>0</v>
      </c>
      <c r="G1006" t="s">
        <v>154</v>
      </c>
      <c r="H1006" t="s">
        <v>155</v>
      </c>
      <c r="I1006" t="str">
        <f t="shared" si="93"/>
        <v/>
      </c>
      <c r="J1006" t="str">
        <f t="shared" si="94"/>
        <v/>
      </c>
      <c r="K1006" t="str">
        <f>VLOOKUP('intouch变量（离散）'!$A1006,基本表格!$G:$Q,9,FALSE)</f>
        <v>None</v>
      </c>
      <c r="L1006">
        <v>1</v>
      </c>
      <c r="M1006" t="s">
        <v>156</v>
      </c>
      <c r="N1006" t="s">
        <v>157</v>
      </c>
      <c r="O1006" t="s">
        <v>158</v>
      </c>
      <c r="P1006" t="str">
        <f>VLOOKUP('intouch变量（离散）'!$A1006,基本表格!$G:$Q,3,FALSE)</f>
        <v>DB1200,X1650.0</v>
      </c>
      <c r="Q1006" t="str">
        <f>VLOOKUP('intouch变量（离散）'!$A1006,基本表格!$G:$Q,10,FALSE)</f>
        <v>No</v>
      </c>
      <c r="R1006" t="str">
        <f t="shared" si="96"/>
        <v>DB1200,X1650.0 2425+P4-M4 2#刨片机重物分离电机 电机控制 使能</v>
      </c>
      <c r="S1006">
        <v>0</v>
      </c>
      <c r="T1006">
        <v>0</v>
      </c>
    </row>
    <row r="1007" spans="1:20">
      <c r="A1007" t="s">
        <v>1163</v>
      </c>
      <c r="B1007" s="11" t="str">
        <f t="shared" si="95"/>
        <v>CHP2</v>
      </c>
      <c r="C1007" s="11" t="str">
        <f>VLOOKUP('intouch变量（离散）'!$A1007,基本表格!$G:$Q,2,FALSE)</f>
        <v>2425+P4-M4 2#刨片机重物分离电机 电机控制 手自动状态</v>
      </c>
      <c r="D1007" t="s">
        <v>154</v>
      </c>
      <c r="E1007" t="str">
        <f t="shared" si="91"/>
        <v>No</v>
      </c>
      <c r="F1007" t="str">
        <f t="shared" si="92"/>
        <v>0</v>
      </c>
      <c r="G1007" t="s">
        <v>154</v>
      </c>
      <c r="H1007" t="s">
        <v>155</v>
      </c>
      <c r="I1007" t="str">
        <f t="shared" si="93"/>
        <v/>
      </c>
      <c r="J1007" t="str">
        <f t="shared" si="94"/>
        <v/>
      </c>
      <c r="K1007" t="str">
        <f>VLOOKUP('intouch变量（离散）'!$A1007,基本表格!$G:$Q,9,FALSE)</f>
        <v>None</v>
      </c>
      <c r="L1007">
        <v>1</v>
      </c>
      <c r="M1007" t="s">
        <v>156</v>
      </c>
      <c r="N1007" t="s">
        <v>157</v>
      </c>
      <c r="O1007" t="s">
        <v>158</v>
      </c>
      <c r="P1007" t="str">
        <f>VLOOKUP('intouch变量（离散）'!$A1007,基本表格!$G:$Q,3,FALSE)</f>
        <v>DB1200,X1650.3</v>
      </c>
      <c r="Q1007" t="str">
        <f>VLOOKUP('intouch变量（离散）'!$A1007,基本表格!$G:$Q,10,FALSE)</f>
        <v>Yes</v>
      </c>
      <c r="R1007" t="str">
        <f t="shared" si="96"/>
        <v>DB1200,X1650.3 2425+P4-M4 2#刨片机重物分离电机 电机控制 手自动状态</v>
      </c>
      <c r="S1007">
        <v>0</v>
      </c>
      <c r="T1007">
        <v>0</v>
      </c>
    </row>
    <row r="1008" spans="1:20">
      <c r="A1008" t="s">
        <v>1164</v>
      </c>
      <c r="B1008" s="11" t="str">
        <f t="shared" si="95"/>
        <v>CHP2</v>
      </c>
      <c r="C1008" s="11" t="str">
        <f>VLOOKUP('intouch变量（离散）'!$A1008,基本表格!$G:$Q,2,FALSE)</f>
        <v>2425+P4-M4 2#刨片机重物分离电机 电机控制 本地/远程(检修/待机）</v>
      </c>
      <c r="D1008" t="s">
        <v>154</v>
      </c>
      <c r="E1008" t="str">
        <f t="shared" si="91"/>
        <v>No</v>
      </c>
      <c r="F1008" t="str">
        <f t="shared" si="92"/>
        <v>0</v>
      </c>
      <c r="G1008" t="s">
        <v>154</v>
      </c>
      <c r="H1008" t="s">
        <v>155</v>
      </c>
      <c r="I1008" t="str">
        <f t="shared" si="93"/>
        <v/>
      </c>
      <c r="J1008" t="str">
        <f t="shared" si="94"/>
        <v/>
      </c>
      <c r="K1008" t="str">
        <f>VLOOKUP('intouch变量（离散）'!$A1008,基本表格!$G:$Q,9,FALSE)</f>
        <v>None</v>
      </c>
      <c r="L1008">
        <v>1</v>
      </c>
      <c r="M1008" t="s">
        <v>156</v>
      </c>
      <c r="N1008" t="s">
        <v>157</v>
      </c>
      <c r="O1008" t="s">
        <v>158</v>
      </c>
      <c r="P1008" t="str">
        <f>VLOOKUP('intouch变量（离散）'!$A1008,基本表格!$G:$Q,3,FALSE)</f>
        <v>DB1200,X1650.4</v>
      </c>
      <c r="Q1008" t="str">
        <f>VLOOKUP('intouch变量（离散）'!$A1008,基本表格!$G:$Q,10,FALSE)</f>
        <v>Yes</v>
      </c>
      <c r="R1008" t="str">
        <f t="shared" si="96"/>
        <v>DB1200,X1650.4 2425+P4-M4 2#刨片机重物分离电机 电机控制 本地/远程(检修/待机）</v>
      </c>
      <c r="S1008">
        <v>0</v>
      </c>
      <c r="T1008">
        <v>0</v>
      </c>
    </row>
    <row r="1009" spans="1:20">
      <c r="A1009" t="s">
        <v>1165</v>
      </c>
      <c r="B1009" s="11" t="str">
        <f t="shared" si="95"/>
        <v>CHP2</v>
      </c>
      <c r="C1009" s="11" t="str">
        <f>VLOOKUP('intouch变量（离散）'!$A1009,基本表格!$G:$Q,2,FALSE)</f>
        <v>2425+P4-M4 2#刨片机重物分离电机 电机控制 开启_上位机(正转)</v>
      </c>
      <c r="D1009" t="s">
        <v>154</v>
      </c>
      <c r="E1009" t="str">
        <f t="shared" si="91"/>
        <v>No</v>
      </c>
      <c r="F1009" t="str">
        <f t="shared" si="92"/>
        <v>0</v>
      </c>
      <c r="G1009" t="s">
        <v>154</v>
      </c>
      <c r="H1009" t="s">
        <v>155</v>
      </c>
      <c r="I1009" t="str">
        <f t="shared" si="93"/>
        <v/>
      </c>
      <c r="J1009" t="str">
        <f t="shared" si="94"/>
        <v/>
      </c>
      <c r="K1009" t="str">
        <f>VLOOKUP('intouch变量（离散）'!$A1009,基本表格!$G:$Q,9,FALSE)</f>
        <v>None</v>
      </c>
      <c r="L1009">
        <v>1</v>
      </c>
      <c r="M1009" t="s">
        <v>156</v>
      </c>
      <c r="N1009" t="s">
        <v>157</v>
      </c>
      <c r="O1009" t="s">
        <v>158</v>
      </c>
      <c r="P1009" t="str">
        <f>VLOOKUP('intouch变量（离散）'!$A1009,基本表格!$G:$Q,3,FALSE)</f>
        <v>DB1200,X1650.6</v>
      </c>
      <c r="Q1009" t="str">
        <f>VLOOKUP('intouch变量（离散）'!$A1009,基本表格!$G:$Q,10,FALSE)</f>
        <v>No</v>
      </c>
      <c r="R1009" t="str">
        <f t="shared" si="96"/>
        <v>DB1200,X1650.6 2425+P4-M4 2#刨片机重物分离电机 电机控制 开启_上位机(正转)</v>
      </c>
      <c r="S1009">
        <v>0</v>
      </c>
      <c r="T1009">
        <v>0</v>
      </c>
    </row>
    <row r="1010" spans="1:20">
      <c r="A1010" t="s">
        <v>1166</v>
      </c>
      <c r="B1010" s="11" t="str">
        <f t="shared" si="95"/>
        <v>CHP2</v>
      </c>
      <c r="C1010" s="11" t="str">
        <f>VLOOKUP('intouch变量（离散）'!$A1010,基本表格!$G:$Q,2,FALSE)</f>
        <v>2425+P4-M4 2#刨片机重物分离电机 电机控制 停止_上位机(反转)</v>
      </c>
      <c r="D1010" t="s">
        <v>154</v>
      </c>
      <c r="E1010" t="str">
        <f t="shared" si="91"/>
        <v>No</v>
      </c>
      <c r="F1010" t="str">
        <f t="shared" si="92"/>
        <v>0</v>
      </c>
      <c r="G1010" t="s">
        <v>154</v>
      </c>
      <c r="H1010" t="s">
        <v>155</v>
      </c>
      <c r="I1010" t="str">
        <f t="shared" si="93"/>
        <v/>
      </c>
      <c r="J1010" t="str">
        <f t="shared" si="94"/>
        <v/>
      </c>
      <c r="K1010" t="str">
        <f>VLOOKUP('intouch变量（离散）'!$A1010,基本表格!$G:$Q,9,FALSE)</f>
        <v>None</v>
      </c>
      <c r="L1010">
        <v>1</v>
      </c>
      <c r="M1010" t="s">
        <v>156</v>
      </c>
      <c r="N1010" t="s">
        <v>157</v>
      </c>
      <c r="O1010" t="s">
        <v>158</v>
      </c>
      <c r="P1010" t="str">
        <f>VLOOKUP('intouch变量（离散）'!$A1010,基本表格!$G:$Q,3,FALSE)</f>
        <v>DB1200,X1651.0</v>
      </c>
      <c r="Q1010" t="str">
        <f>VLOOKUP('intouch变量（离散）'!$A1010,基本表格!$G:$Q,10,FALSE)</f>
        <v>No</v>
      </c>
      <c r="R1010" t="str">
        <f t="shared" si="96"/>
        <v>DB1200,X1651.0 2425+P4-M4 2#刨片机重物分离电机 电机控制 停止_上位机(反转)</v>
      </c>
      <c r="S1010">
        <v>0</v>
      </c>
      <c r="T1010">
        <v>0</v>
      </c>
    </row>
    <row r="1011" spans="1:20">
      <c r="A1011" t="s">
        <v>1167</v>
      </c>
      <c r="B1011" s="11" t="str">
        <f t="shared" si="95"/>
        <v>CHP2</v>
      </c>
      <c r="C1011" s="11" t="str">
        <f>VLOOKUP('intouch变量（离散）'!$A1011,基本表格!$G:$Q,2,FALSE)</f>
        <v>2425+P4-M4 2#刨片机重物分离电机 电机控制 通风扇</v>
      </c>
      <c r="D1011" t="s">
        <v>154</v>
      </c>
      <c r="E1011" t="str">
        <f t="shared" si="91"/>
        <v>No</v>
      </c>
      <c r="F1011" t="str">
        <f t="shared" si="92"/>
        <v>0</v>
      </c>
      <c r="G1011" t="s">
        <v>154</v>
      </c>
      <c r="H1011" t="s">
        <v>155</v>
      </c>
      <c r="I1011" t="str">
        <f t="shared" si="93"/>
        <v/>
      </c>
      <c r="J1011" t="str">
        <f t="shared" si="94"/>
        <v/>
      </c>
      <c r="K1011" t="str">
        <f>VLOOKUP('intouch变量（离散）'!$A1011,基本表格!$G:$Q,9,FALSE)</f>
        <v>None</v>
      </c>
      <c r="L1011">
        <v>1</v>
      </c>
      <c r="M1011" t="s">
        <v>156</v>
      </c>
      <c r="N1011" t="s">
        <v>157</v>
      </c>
      <c r="O1011" t="s">
        <v>158</v>
      </c>
      <c r="P1011" t="str">
        <f>VLOOKUP('intouch变量（离散）'!$A1011,基本表格!$G:$Q,3,FALSE)</f>
        <v>DB1200,X1651.1</v>
      </c>
      <c r="Q1011" t="str">
        <f>VLOOKUP('intouch变量（离散）'!$A1011,基本表格!$G:$Q,10,FALSE)</f>
        <v>Yes</v>
      </c>
      <c r="R1011" t="str">
        <f t="shared" si="96"/>
        <v>DB1200,X1651.1 2425+P4-M4 2#刨片机重物分离电机 电机控制 通风扇</v>
      </c>
      <c r="S1011">
        <v>0</v>
      </c>
      <c r="T1011">
        <v>0</v>
      </c>
    </row>
    <row r="1012" spans="1:20">
      <c r="A1012" t="s">
        <v>1168</v>
      </c>
      <c r="B1012" s="11" t="str">
        <f t="shared" si="95"/>
        <v>CHP2</v>
      </c>
      <c r="C1012" s="11" t="str">
        <f>VLOOKUP('intouch变量（离散）'!$A1012,基本表格!$G:$Q,2,FALSE)</f>
        <v>2425+P4-M4 2#刨片机重物分离电机 电机控制 电机(正转）</v>
      </c>
      <c r="D1012" t="s">
        <v>154</v>
      </c>
      <c r="E1012" t="str">
        <f t="shared" si="91"/>
        <v>No</v>
      </c>
      <c r="F1012" t="str">
        <f t="shared" si="92"/>
        <v>0</v>
      </c>
      <c r="G1012" t="s">
        <v>154</v>
      </c>
      <c r="H1012" t="s">
        <v>155</v>
      </c>
      <c r="I1012" t="str">
        <f t="shared" si="93"/>
        <v/>
      </c>
      <c r="J1012" t="str">
        <f t="shared" si="94"/>
        <v/>
      </c>
      <c r="K1012" t="str">
        <f>VLOOKUP('intouch变量（离散）'!$A1012,基本表格!$G:$Q,9,FALSE)</f>
        <v>None</v>
      </c>
      <c r="L1012">
        <v>1</v>
      </c>
      <c r="M1012" t="s">
        <v>156</v>
      </c>
      <c r="N1012" t="s">
        <v>157</v>
      </c>
      <c r="O1012" t="s">
        <v>158</v>
      </c>
      <c r="P1012" t="str">
        <f>VLOOKUP('intouch变量（离散）'!$A1012,基本表格!$G:$Q,3,FALSE)</f>
        <v>DB1200,X1651.2</v>
      </c>
      <c r="Q1012" t="str">
        <f>VLOOKUP('intouch变量（离散）'!$A1012,基本表格!$G:$Q,10,FALSE)</f>
        <v>Yes</v>
      </c>
      <c r="R1012" t="str">
        <f t="shared" si="96"/>
        <v>DB1200,X1651.2 2425+P4-M4 2#刨片机重物分离电机 电机控制 电机(正转）</v>
      </c>
      <c r="S1012">
        <v>0</v>
      </c>
      <c r="T1012">
        <v>0</v>
      </c>
    </row>
    <row r="1013" spans="1:20">
      <c r="A1013" t="s">
        <v>1169</v>
      </c>
      <c r="B1013" s="11" t="str">
        <f t="shared" si="95"/>
        <v>CHP2</v>
      </c>
      <c r="C1013" s="11" t="str">
        <f>VLOOKUP('intouch变量（离散）'!$A1013,基本表格!$G:$Q,2,FALSE)</f>
        <v>2425+P4-M4 2#刨片机重物分离电机 电机控制 电机过载</v>
      </c>
      <c r="D1013" t="s">
        <v>154</v>
      </c>
      <c r="E1013" t="str">
        <f t="shared" si="91"/>
        <v>No</v>
      </c>
      <c r="F1013" t="str">
        <f t="shared" si="92"/>
        <v>0</v>
      </c>
      <c r="G1013" t="s">
        <v>154</v>
      </c>
      <c r="H1013" t="s">
        <v>155</v>
      </c>
      <c r="I1013" t="str">
        <f t="shared" si="93"/>
        <v/>
      </c>
      <c r="J1013" t="str">
        <f t="shared" si="94"/>
        <v/>
      </c>
      <c r="K1013" t="str">
        <f>VLOOKUP('intouch变量（离散）'!$A1013,基本表格!$G:$Q,9,FALSE)</f>
        <v>On</v>
      </c>
      <c r="L1013">
        <v>1</v>
      </c>
      <c r="M1013" t="s">
        <v>156</v>
      </c>
      <c r="N1013" t="s">
        <v>157</v>
      </c>
      <c r="O1013" t="s">
        <v>158</v>
      </c>
      <c r="P1013" t="str">
        <f>VLOOKUP('intouch变量（离散）'!$A1013,基本表格!$G:$Q,3,FALSE)</f>
        <v>DB1200,X1651.3</v>
      </c>
      <c r="Q1013" t="str">
        <f>VLOOKUP('intouch变量（离散）'!$A1013,基本表格!$G:$Q,10,FALSE)</f>
        <v>Yes</v>
      </c>
      <c r="R1013" t="str">
        <f t="shared" si="96"/>
        <v>DB1200,X1651.3 2425+P4-M4 2#刨片机重物分离电机 电机控制 电机过载</v>
      </c>
      <c r="S1013">
        <v>0</v>
      </c>
      <c r="T1013">
        <v>0</v>
      </c>
    </row>
    <row r="1014" spans="1:20">
      <c r="A1014" t="s">
        <v>1170</v>
      </c>
      <c r="B1014" s="11" t="str">
        <f t="shared" si="95"/>
        <v>CHP2</v>
      </c>
      <c r="C1014" s="11" t="str">
        <f>VLOOKUP('intouch变量（离散）'!$A1014,基本表格!$G:$Q,2,FALSE)</f>
        <v>2425+P4-M4 2#刨片机重物分离电机 电机控制 风扇过载</v>
      </c>
      <c r="D1014" t="s">
        <v>154</v>
      </c>
      <c r="E1014" t="str">
        <f t="shared" si="91"/>
        <v>No</v>
      </c>
      <c r="F1014" t="str">
        <f t="shared" si="92"/>
        <v>0</v>
      </c>
      <c r="G1014" t="s">
        <v>154</v>
      </c>
      <c r="H1014" t="s">
        <v>155</v>
      </c>
      <c r="I1014" t="str">
        <f t="shared" si="93"/>
        <v/>
      </c>
      <c r="J1014" t="str">
        <f t="shared" si="94"/>
        <v/>
      </c>
      <c r="K1014" t="str">
        <f>VLOOKUP('intouch变量（离散）'!$A1014,基本表格!$G:$Q,9,FALSE)</f>
        <v>On</v>
      </c>
      <c r="L1014">
        <v>1</v>
      </c>
      <c r="M1014" t="s">
        <v>156</v>
      </c>
      <c r="N1014" t="s">
        <v>157</v>
      </c>
      <c r="O1014" t="s">
        <v>158</v>
      </c>
      <c r="P1014" t="str">
        <f>VLOOKUP('intouch变量（离散）'!$A1014,基本表格!$G:$Q,3,FALSE)</f>
        <v>DB1200,X1651.4</v>
      </c>
      <c r="Q1014" t="str">
        <f>VLOOKUP('intouch变量（离散）'!$A1014,基本表格!$G:$Q,10,FALSE)</f>
        <v>Yes</v>
      </c>
      <c r="R1014" t="str">
        <f t="shared" si="96"/>
        <v>DB1200,X1651.4 2425+P4-M4 2#刨片机重物分离电机 电机控制 风扇过载</v>
      </c>
      <c r="S1014">
        <v>0</v>
      </c>
      <c r="T1014">
        <v>0</v>
      </c>
    </row>
    <row r="1015" spans="1:20">
      <c r="A1015" t="s">
        <v>1171</v>
      </c>
      <c r="B1015" s="11" t="str">
        <f t="shared" si="95"/>
        <v>CHP2</v>
      </c>
      <c r="C1015" s="11" t="str">
        <f>VLOOKUP('intouch变量（离散）'!$A1015,基本表格!$G:$Q,2,FALSE)</f>
        <v>2425+P4-M4 2#刨片机重物分离电机 电机控制 电机运行指示</v>
      </c>
      <c r="D1015" t="s">
        <v>154</v>
      </c>
      <c r="E1015" t="str">
        <f t="shared" si="91"/>
        <v>No</v>
      </c>
      <c r="F1015" t="str">
        <f t="shared" si="92"/>
        <v>0</v>
      </c>
      <c r="G1015" t="s">
        <v>154</v>
      </c>
      <c r="H1015" t="s">
        <v>155</v>
      </c>
      <c r="I1015" t="str">
        <f t="shared" si="93"/>
        <v/>
      </c>
      <c r="J1015" t="str">
        <f t="shared" si="94"/>
        <v/>
      </c>
      <c r="K1015" t="str">
        <f>VLOOKUP('intouch变量（离散）'!$A1015,基本表格!$G:$Q,9,FALSE)</f>
        <v>None</v>
      </c>
      <c r="L1015">
        <v>1</v>
      </c>
      <c r="M1015" t="s">
        <v>156</v>
      </c>
      <c r="N1015" t="s">
        <v>157</v>
      </c>
      <c r="O1015" t="s">
        <v>158</v>
      </c>
      <c r="P1015" t="str">
        <f>VLOOKUP('intouch变量（离散）'!$A1015,基本表格!$G:$Q,3,FALSE)</f>
        <v>DB1200,X1651.5</v>
      </c>
      <c r="Q1015" t="str">
        <f>VLOOKUP('intouch变量（离散）'!$A1015,基本表格!$G:$Q,10,FALSE)</f>
        <v>Yes</v>
      </c>
      <c r="R1015" t="str">
        <f t="shared" si="96"/>
        <v>DB1200,X1651.5 2425+P4-M4 2#刨片机重物分离电机 电机控制 电机运行指示</v>
      </c>
      <c r="S1015">
        <v>0</v>
      </c>
      <c r="T1015">
        <v>0</v>
      </c>
    </row>
    <row r="1016" spans="1:20">
      <c r="A1016" t="s">
        <v>1172</v>
      </c>
      <c r="B1016" s="11" t="str">
        <f t="shared" si="95"/>
        <v>CHP2</v>
      </c>
      <c r="C1016" s="11" t="str">
        <f>VLOOKUP('intouch变量（离散）'!$A1016,基本表格!$G:$Q,2,FALSE)</f>
        <v>2425+P4-M4 2#刨片机重物分离电机 电机控制 断链报警</v>
      </c>
      <c r="D1016" t="s">
        <v>154</v>
      </c>
      <c r="E1016" t="str">
        <f t="shared" si="91"/>
        <v>No</v>
      </c>
      <c r="F1016" t="str">
        <f t="shared" si="92"/>
        <v>0</v>
      </c>
      <c r="G1016" t="s">
        <v>154</v>
      </c>
      <c r="H1016" t="s">
        <v>155</v>
      </c>
      <c r="I1016" t="str">
        <f t="shared" si="93"/>
        <v/>
      </c>
      <c r="J1016" t="str">
        <f t="shared" si="94"/>
        <v/>
      </c>
      <c r="K1016" t="str">
        <f>VLOOKUP('intouch变量（离散）'!$A1016,基本表格!$G:$Q,9,FALSE)</f>
        <v>On</v>
      </c>
      <c r="L1016">
        <v>1</v>
      </c>
      <c r="M1016" t="s">
        <v>156</v>
      </c>
      <c r="N1016" t="s">
        <v>157</v>
      </c>
      <c r="O1016" t="s">
        <v>158</v>
      </c>
      <c r="P1016" t="str">
        <f>VLOOKUP('intouch变量（离散）'!$A1016,基本表格!$G:$Q,3,FALSE)</f>
        <v>DB1200,X1651.6</v>
      </c>
      <c r="Q1016" t="str">
        <f>VLOOKUP('intouch变量（离散）'!$A1016,基本表格!$G:$Q,10,FALSE)</f>
        <v>Yes</v>
      </c>
      <c r="R1016" t="str">
        <f t="shared" si="96"/>
        <v>DB1200,X1651.6 2425+P4-M4 2#刨片机重物分离电机 电机控制 断链报警</v>
      </c>
      <c r="S1016">
        <v>0</v>
      </c>
      <c r="T1016">
        <v>0</v>
      </c>
    </row>
    <row r="1017" spans="1:20">
      <c r="A1017" t="s">
        <v>1173</v>
      </c>
      <c r="B1017" s="11" t="str">
        <f t="shared" si="95"/>
        <v>CHP2</v>
      </c>
      <c r="C1017" s="11" t="str">
        <f>VLOOKUP('intouch变量（离散）'!$A1017,基本表格!$G:$Q,2,FALSE)</f>
        <v>2425+P4-M4 2#刨片机重物分离电机 电机控制 断链检测</v>
      </c>
      <c r="D1017" t="s">
        <v>154</v>
      </c>
      <c r="E1017" t="str">
        <f t="shared" si="91"/>
        <v>No</v>
      </c>
      <c r="F1017" t="str">
        <f t="shared" si="92"/>
        <v>0</v>
      </c>
      <c r="G1017" t="s">
        <v>154</v>
      </c>
      <c r="H1017" t="s">
        <v>155</v>
      </c>
      <c r="I1017" t="str">
        <f t="shared" si="93"/>
        <v/>
      </c>
      <c r="J1017" t="str">
        <f t="shared" si="94"/>
        <v/>
      </c>
      <c r="K1017" t="str">
        <f>VLOOKUP('intouch变量（离散）'!$A1017,基本表格!$G:$Q,9,FALSE)</f>
        <v>None</v>
      </c>
      <c r="L1017">
        <v>1</v>
      </c>
      <c r="M1017" t="s">
        <v>156</v>
      </c>
      <c r="N1017" t="s">
        <v>157</v>
      </c>
      <c r="O1017" t="s">
        <v>158</v>
      </c>
      <c r="P1017" t="str">
        <f>VLOOKUP('intouch变量（离散）'!$A1017,基本表格!$G:$Q,3,FALSE)</f>
        <v>DB1200,X1651.7</v>
      </c>
      <c r="Q1017" t="str">
        <f>VLOOKUP('intouch变量（离散）'!$A1017,基本表格!$G:$Q,10,FALSE)</f>
        <v>Yes</v>
      </c>
      <c r="R1017" t="str">
        <f t="shared" si="96"/>
        <v>DB1200,X1651.7 2425+P4-M4 2#刨片机重物分离电机 电机控制 断链检测</v>
      </c>
      <c r="S1017">
        <v>0</v>
      </c>
      <c r="T1017">
        <v>0</v>
      </c>
    </row>
    <row r="1018" spans="1:20">
      <c r="A1018" t="s">
        <v>1174</v>
      </c>
      <c r="B1018" s="11" t="str">
        <f t="shared" si="95"/>
        <v>CHP2</v>
      </c>
      <c r="C1018" s="11" t="str">
        <f>VLOOKUP('intouch变量（离散）'!$A1018,基本表格!$G:$Q,2,FALSE)</f>
        <v>2425+P4-M4 2#刨片机重物分离电机 电机控制 复位</v>
      </c>
      <c r="D1018" t="s">
        <v>154</v>
      </c>
      <c r="E1018" t="str">
        <f t="shared" si="91"/>
        <v>No</v>
      </c>
      <c r="F1018" t="str">
        <f t="shared" si="92"/>
        <v>0</v>
      </c>
      <c r="G1018" t="s">
        <v>154</v>
      </c>
      <c r="H1018" t="s">
        <v>155</v>
      </c>
      <c r="I1018" t="str">
        <f t="shared" si="93"/>
        <v/>
      </c>
      <c r="J1018" t="str">
        <f t="shared" si="94"/>
        <v/>
      </c>
      <c r="K1018" t="str">
        <f>VLOOKUP('intouch变量（离散）'!$A1018,基本表格!$G:$Q,9,FALSE)</f>
        <v>None</v>
      </c>
      <c r="L1018">
        <v>1</v>
      </c>
      <c r="M1018" t="s">
        <v>156</v>
      </c>
      <c r="N1018" t="s">
        <v>157</v>
      </c>
      <c r="O1018" t="s">
        <v>158</v>
      </c>
      <c r="P1018" t="str">
        <f>VLOOKUP('intouch变量（离散）'!$A1018,基本表格!$G:$Q,3,FALSE)</f>
        <v>DB1200,X1652.0</v>
      </c>
      <c r="Q1018" t="str">
        <f>VLOOKUP('intouch变量（离散）'!$A1018,基本表格!$G:$Q,10,FALSE)</f>
        <v>No</v>
      </c>
      <c r="R1018" t="str">
        <f t="shared" si="96"/>
        <v>DB1200,X1652.0 2425+P4-M4 2#刨片机重物分离电机 电机控制 复位</v>
      </c>
      <c r="S1018">
        <v>0</v>
      </c>
      <c r="T1018">
        <v>0</v>
      </c>
    </row>
    <row r="1019" spans="1:20">
      <c r="A1019" t="s">
        <v>1175</v>
      </c>
      <c r="B1019" s="11" t="str">
        <f t="shared" si="95"/>
        <v>CHP2</v>
      </c>
      <c r="C1019" s="11" t="str">
        <f>VLOOKUP('intouch变量（离散）'!$A1019,基本表格!$G:$Q,2,FALSE)</f>
        <v>2425+P4-M4 2#刨片机重物分离电机 电机控制 断链保护使能</v>
      </c>
      <c r="D1019" t="s">
        <v>154</v>
      </c>
      <c r="E1019" t="str">
        <f t="shared" si="91"/>
        <v>Yes</v>
      </c>
      <c r="F1019" t="str">
        <f t="shared" si="92"/>
        <v>900</v>
      </c>
      <c r="G1019" t="s">
        <v>154</v>
      </c>
      <c r="H1019" t="s">
        <v>155</v>
      </c>
      <c r="I1019" t="str">
        <f t="shared" si="93"/>
        <v>禁用</v>
      </c>
      <c r="J1019" t="str">
        <f t="shared" si="94"/>
        <v>启用</v>
      </c>
      <c r="K1019" t="str">
        <f>VLOOKUP('intouch变量（离散）'!$A1019,基本表格!$G:$Q,9,FALSE)</f>
        <v>None</v>
      </c>
      <c r="L1019">
        <v>1</v>
      </c>
      <c r="M1019" t="s">
        <v>156</v>
      </c>
      <c r="N1019" t="s">
        <v>157</v>
      </c>
      <c r="O1019" t="s">
        <v>158</v>
      </c>
      <c r="P1019" t="str">
        <f>VLOOKUP('intouch变量（离散）'!$A1019,基本表格!$G:$Q,3,FALSE)</f>
        <v>DB1200,X1652.1</v>
      </c>
      <c r="Q1019" t="str">
        <f>VLOOKUP('intouch变量（离散）'!$A1019,基本表格!$G:$Q,10,FALSE)</f>
        <v>No</v>
      </c>
      <c r="R1019" t="str">
        <f t="shared" si="96"/>
        <v>DB1200,X1652.1 2425+P4-M4 2#刨片机重物分离电机 电机控制 断链保护使能</v>
      </c>
      <c r="S1019">
        <v>0</v>
      </c>
      <c r="T1019">
        <v>0</v>
      </c>
    </row>
    <row r="1020" spans="1:20">
      <c r="A1020" t="s">
        <v>1176</v>
      </c>
      <c r="B1020" s="11" t="str">
        <f t="shared" si="95"/>
        <v>CHP2</v>
      </c>
      <c r="C1020" s="11" t="str">
        <f>VLOOKUP('intouch变量（离散）'!$A1020,基本表格!$G:$Q,2,FALSE)</f>
        <v>2425+P4-M4 2#刨片机重物分离电机 电机控制 断链导致停机</v>
      </c>
      <c r="D1020" t="s">
        <v>154</v>
      </c>
      <c r="E1020" t="str">
        <f t="shared" si="91"/>
        <v>No</v>
      </c>
      <c r="F1020" t="str">
        <f t="shared" si="92"/>
        <v>0</v>
      </c>
      <c r="G1020" t="s">
        <v>154</v>
      </c>
      <c r="H1020" t="s">
        <v>155</v>
      </c>
      <c r="I1020" t="str">
        <f t="shared" si="93"/>
        <v/>
      </c>
      <c r="J1020" t="str">
        <f t="shared" si="94"/>
        <v/>
      </c>
      <c r="K1020" t="str">
        <f>VLOOKUP('intouch变量（离散）'!$A1020,基本表格!$G:$Q,9,FALSE)</f>
        <v>On</v>
      </c>
      <c r="L1020">
        <v>1</v>
      </c>
      <c r="M1020" t="s">
        <v>156</v>
      </c>
      <c r="N1020" t="s">
        <v>157</v>
      </c>
      <c r="O1020" t="s">
        <v>158</v>
      </c>
      <c r="P1020" t="str">
        <f>VLOOKUP('intouch变量（离散）'!$A1020,基本表格!$G:$Q,3,FALSE)</f>
        <v>DB1200,X1652.2</v>
      </c>
      <c r="Q1020" t="str">
        <f>VLOOKUP('intouch变量（离散）'!$A1020,基本表格!$G:$Q,10,FALSE)</f>
        <v>Yes</v>
      </c>
      <c r="R1020" t="str">
        <f t="shared" si="96"/>
        <v>DB1200,X1652.2 2425+P4-M4 2#刨片机重物分离电机 电机控制 断链导致停机</v>
      </c>
      <c r="S1020">
        <v>0</v>
      </c>
      <c r="T1020">
        <v>0</v>
      </c>
    </row>
    <row r="1021" spans="1:20">
      <c r="A1021" t="s">
        <v>1177</v>
      </c>
      <c r="B1021" s="11" t="str">
        <f t="shared" si="95"/>
        <v>CHP2</v>
      </c>
      <c r="C1021" s="11" t="str">
        <f>VLOOKUP('intouch变量（离散）'!$A1021,基本表格!$G:$Q,2,FALSE)</f>
        <v>2425+P4-M4 2#刨片机重物分离电机 电机控制 电机(反转）</v>
      </c>
      <c r="D1021" t="s">
        <v>154</v>
      </c>
      <c r="E1021" t="str">
        <f t="shared" si="91"/>
        <v>No</v>
      </c>
      <c r="F1021" t="str">
        <f t="shared" si="92"/>
        <v>0</v>
      </c>
      <c r="G1021" t="s">
        <v>154</v>
      </c>
      <c r="H1021" t="s">
        <v>155</v>
      </c>
      <c r="I1021" t="str">
        <f t="shared" si="93"/>
        <v/>
      </c>
      <c r="J1021" t="str">
        <f t="shared" si="94"/>
        <v/>
      </c>
      <c r="K1021" t="str">
        <f>VLOOKUP('intouch变量（离散）'!$A1021,基本表格!$G:$Q,9,FALSE)</f>
        <v>None</v>
      </c>
      <c r="L1021">
        <v>1</v>
      </c>
      <c r="M1021" t="s">
        <v>156</v>
      </c>
      <c r="N1021" t="s">
        <v>157</v>
      </c>
      <c r="O1021" t="s">
        <v>158</v>
      </c>
      <c r="P1021" t="str">
        <f>VLOOKUP('intouch变量（离散）'!$A1021,基本表格!$G:$Q,3,FALSE)</f>
        <v>DB1200,X1652.3</v>
      </c>
      <c r="Q1021" t="str">
        <f>VLOOKUP('intouch变量（离散）'!$A1021,基本表格!$G:$Q,10,FALSE)</f>
        <v>Yes</v>
      </c>
      <c r="R1021" t="str">
        <f t="shared" si="96"/>
        <v>DB1200,X1652.3 2425+P4-M4 2#刨片机重物分离电机 电机控制 电机(反转）</v>
      </c>
      <c r="S1021">
        <v>0</v>
      </c>
      <c r="T1021">
        <v>0</v>
      </c>
    </row>
    <row r="1022" spans="1:20">
      <c r="A1022" t="s">
        <v>1178</v>
      </c>
      <c r="B1022" s="11" t="str">
        <f t="shared" si="95"/>
        <v>CHP2</v>
      </c>
      <c r="C1022" s="11" t="str">
        <f>VLOOKUP('intouch变量（离散）'!$A1022,基本表格!$G:$Q,2,FALSE)</f>
        <v>2425+P4-M4 2#刨片机重物分离电机 电机控制 本地</v>
      </c>
      <c r="D1022" t="s">
        <v>154</v>
      </c>
      <c r="E1022" t="str">
        <f t="shared" si="91"/>
        <v>No</v>
      </c>
      <c r="F1022" t="str">
        <f t="shared" si="92"/>
        <v>0</v>
      </c>
      <c r="G1022" t="s">
        <v>154</v>
      </c>
      <c r="H1022" t="s">
        <v>155</v>
      </c>
      <c r="I1022" t="str">
        <f t="shared" si="93"/>
        <v/>
      </c>
      <c r="J1022" t="str">
        <f t="shared" si="94"/>
        <v/>
      </c>
      <c r="K1022" t="str">
        <f>VLOOKUP('intouch变量（离散）'!$A1022,基本表格!$G:$Q,9,FALSE)</f>
        <v>None</v>
      </c>
      <c r="L1022">
        <v>1</v>
      </c>
      <c r="M1022" t="s">
        <v>156</v>
      </c>
      <c r="N1022" t="s">
        <v>157</v>
      </c>
      <c r="O1022" t="s">
        <v>158</v>
      </c>
      <c r="P1022" t="str">
        <f>VLOOKUP('intouch变量（离散）'!$A1022,基本表格!$G:$Q,3,FALSE)</f>
        <v>DB1200,X1652.4</v>
      </c>
      <c r="Q1022" t="str">
        <f>VLOOKUP('intouch变量（离散）'!$A1022,基本表格!$G:$Q,10,FALSE)</f>
        <v>Yes</v>
      </c>
      <c r="R1022" t="str">
        <f t="shared" si="96"/>
        <v>DB1200,X1652.4 2425+P4-M4 2#刨片机重物分离电机 电机控制 本地</v>
      </c>
      <c r="S1022">
        <v>0</v>
      </c>
      <c r="T1022">
        <v>0</v>
      </c>
    </row>
    <row r="1023" spans="1:20">
      <c r="A1023" t="s">
        <v>1179</v>
      </c>
      <c r="B1023" s="11" t="str">
        <f t="shared" si="95"/>
        <v>CHP2</v>
      </c>
      <c r="C1023" s="11" t="str">
        <f>VLOOKUP('intouch变量（离散）'!$A1023,基本表格!$G:$Q,2,FALSE)</f>
        <v>2425+P4-M4 2#刨片机重物分离电机 电机控制 远程</v>
      </c>
      <c r="D1023" t="s">
        <v>154</v>
      </c>
      <c r="E1023" t="str">
        <f t="shared" si="91"/>
        <v>No</v>
      </c>
      <c r="F1023" t="str">
        <f t="shared" si="92"/>
        <v>0</v>
      </c>
      <c r="G1023" t="s">
        <v>154</v>
      </c>
      <c r="H1023" t="s">
        <v>155</v>
      </c>
      <c r="I1023" t="str">
        <f t="shared" si="93"/>
        <v/>
      </c>
      <c r="J1023" t="str">
        <f t="shared" si="94"/>
        <v/>
      </c>
      <c r="K1023" t="str">
        <f>VLOOKUP('intouch变量（离散）'!$A1023,基本表格!$G:$Q,9,FALSE)</f>
        <v>None</v>
      </c>
      <c r="L1023">
        <v>1</v>
      </c>
      <c r="M1023" t="s">
        <v>156</v>
      </c>
      <c r="N1023" t="s">
        <v>157</v>
      </c>
      <c r="O1023" t="s">
        <v>158</v>
      </c>
      <c r="P1023" t="str">
        <f>VLOOKUP('intouch变量（离散）'!$A1023,基本表格!$G:$Q,3,FALSE)</f>
        <v>DB1200,X1652.5</v>
      </c>
      <c r="Q1023" t="str">
        <f>VLOOKUP('intouch变量（离散）'!$A1023,基本表格!$G:$Q,10,FALSE)</f>
        <v>Yes</v>
      </c>
      <c r="R1023" t="str">
        <f t="shared" si="96"/>
        <v>DB1200,X1652.5 2425+P4-M4 2#刨片机重物分离电机 电机控制 远程</v>
      </c>
      <c r="S1023">
        <v>0</v>
      </c>
      <c r="T1023">
        <v>0</v>
      </c>
    </row>
    <row r="1024" spans="1:20">
      <c r="A1024" t="s">
        <v>1180</v>
      </c>
      <c r="B1024" s="11" t="str">
        <f t="shared" si="95"/>
        <v>CHP2</v>
      </c>
      <c r="C1024" s="11" t="str">
        <f>VLOOKUP('intouch变量（离散）'!$A1024,基本表格!$G:$Q,2,FALSE)</f>
        <v>2425+P4-M4 2#刨片机重物分离电机 电机控制 堵料报警</v>
      </c>
      <c r="D1024" t="s">
        <v>154</v>
      </c>
      <c r="E1024" t="str">
        <f t="shared" si="91"/>
        <v>No</v>
      </c>
      <c r="F1024" t="str">
        <f t="shared" si="92"/>
        <v>0</v>
      </c>
      <c r="G1024" t="s">
        <v>154</v>
      </c>
      <c r="H1024" t="s">
        <v>155</v>
      </c>
      <c r="I1024" t="str">
        <f t="shared" si="93"/>
        <v/>
      </c>
      <c r="J1024" t="str">
        <f t="shared" si="94"/>
        <v/>
      </c>
      <c r="K1024" t="str">
        <f>VLOOKUP('intouch变量（离散）'!$A1024,基本表格!$G:$Q,9,FALSE)</f>
        <v>On</v>
      </c>
      <c r="L1024">
        <v>1</v>
      </c>
      <c r="M1024" t="s">
        <v>156</v>
      </c>
      <c r="N1024" t="s">
        <v>157</v>
      </c>
      <c r="O1024" t="s">
        <v>158</v>
      </c>
      <c r="P1024" t="str">
        <f>VLOOKUP('intouch变量（离散）'!$A1024,基本表格!$G:$Q,3,FALSE)</f>
        <v>DB1200,X1652.6</v>
      </c>
      <c r="Q1024" t="str">
        <f>VLOOKUP('intouch变量（离散）'!$A1024,基本表格!$G:$Q,10,FALSE)</f>
        <v>Yes</v>
      </c>
      <c r="R1024" t="str">
        <f t="shared" si="96"/>
        <v>DB1200,X1652.6 2425+P4-M4 2#刨片机重物分离电机 电机控制 堵料报警</v>
      </c>
      <c r="S1024">
        <v>0</v>
      </c>
      <c r="T1024">
        <v>0</v>
      </c>
    </row>
    <row r="1025" spans="1:20">
      <c r="A1025" t="s">
        <v>1181</v>
      </c>
      <c r="B1025" s="11" t="str">
        <f t="shared" si="95"/>
        <v>CHP2</v>
      </c>
      <c r="C1025" s="11" t="str">
        <f>VLOOKUP('intouch变量（离散）'!$A1025,基本表格!$G:$Q,2,FALSE)</f>
        <v>2425+P4-M4 2#刨片机重物分离电机 电机控制 堵料检测</v>
      </c>
      <c r="D1025" t="s">
        <v>154</v>
      </c>
      <c r="E1025" t="str">
        <f t="shared" si="91"/>
        <v>No</v>
      </c>
      <c r="F1025" t="str">
        <f t="shared" si="92"/>
        <v>0</v>
      </c>
      <c r="G1025" t="s">
        <v>154</v>
      </c>
      <c r="H1025" t="s">
        <v>155</v>
      </c>
      <c r="I1025" t="str">
        <f t="shared" si="93"/>
        <v/>
      </c>
      <c r="J1025" t="str">
        <f t="shared" si="94"/>
        <v/>
      </c>
      <c r="K1025" t="str">
        <f>VLOOKUP('intouch变量（离散）'!$A1025,基本表格!$G:$Q,9,FALSE)</f>
        <v>None</v>
      </c>
      <c r="L1025">
        <v>1</v>
      </c>
      <c r="M1025" t="s">
        <v>156</v>
      </c>
      <c r="N1025" t="s">
        <v>157</v>
      </c>
      <c r="O1025" t="s">
        <v>158</v>
      </c>
      <c r="P1025" t="str">
        <f>VLOOKUP('intouch变量（离散）'!$A1025,基本表格!$G:$Q,3,FALSE)</f>
        <v>DB1200,X1652.7</v>
      </c>
      <c r="Q1025" t="str">
        <f>VLOOKUP('intouch变量（离散）'!$A1025,基本表格!$G:$Q,10,FALSE)</f>
        <v>Yes</v>
      </c>
      <c r="R1025" t="str">
        <f t="shared" si="96"/>
        <v>DB1200,X1652.7 2425+P4-M4 2#刨片机重物分离电机 电机控制 堵料检测</v>
      </c>
      <c r="S1025">
        <v>0</v>
      </c>
      <c r="T1025">
        <v>0</v>
      </c>
    </row>
    <row r="1026" spans="1:20">
      <c r="A1026" t="s">
        <v>1182</v>
      </c>
      <c r="B1026" s="11" t="str">
        <f t="shared" si="95"/>
        <v>CHP2</v>
      </c>
      <c r="C1026" s="11" t="str">
        <f>VLOOKUP('intouch变量（离散）'!$A1026,基本表格!$G:$Q,2,FALSE)</f>
        <v>2425+P4-M4 2#刨片机重物分离电机 电机控制 堵料保护使能</v>
      </c>
      <c r="D1026" t="s">
        <v>154</v>
      </c>
      <c r="E1026" t="str">
        <f t="shared" si="91"/>
        <v>Yes</v>
      </c>
      <c r="F1026" t="str">
        <f t="shared" si="92"/>
        <v>900</v>
      </c>
      <c r="G1026" t="s">
        <v>154</v>
      </c>
      <c r="H1026" t="s">
        <v>155</v>
      </c>
      <c r="I1026" t="str">
        <f t="shared" si="93"/>
        <v>禁用</v>
      </c>
      <c r="J1026" t="str">
        <f t="shared" si="94"/>
        <v>启用</v>
      </c>
      <c r="K1026" t="str">
        <f>VLOOKUP('intouch变量（离散）'!$A1026,基本表格!$G:$Q,9,FALSE)</f>
        <v>None</v>
      </c>
      <c r="L1026">
        <v>1</v>
      </c>
      <c r="M1026" t="s">
        <v>156</v>
      </c>
      <c r="N1026" t="s">
        <v>157</v>
      </c>
      <c r="O1026" t="s">
        <v>158</v>
      </c>
      <c r="P1026" t="str">
        <f>VLOOKUP('intouch变量（离散）'!$A1026,基本表格!$G:$Q,3,FALSE)</f>
        <v>DB1200,X1653.0</v>
      </c>
      <c r="Q1026" t="str">
        <f>VLOOKUP('intouch变量（离散）'!$A1026,基本表格!$G:$Q,10,FALSE)</f>
        <v>No</v>
      </c>
      <c r="R1026" t="str">
        <f t="shared" si="96"/>
        <v>DB1200,X1653.0 2425+P4-M4 2#刨片机重物分离电机 电机控制 堵料保护使能</v>
      </c>
      <c r="S1026">
        <v>0</v>
      </c>
      <c r="T1026">
        <v>0</v>
      </c>
    </row>
    <row r="1027" spans="1:20">
      <c r="A1027" t="s">
        <v>1183</v>
      </c>
      <c r="B1027" s="11" t="str">
        <f t="shared" si="95"/>
        <v>CHP2</v>
      </c>
      <c r="C1027" s="11" t="str">
        <f>VLOOKUP('intouch变量（离散）'!$A1027,基本表格!$G:$Q,2,FALSE)</f>
        <v>2425+P4-M4 2#刨片机重物分离电机 电机控制 堵料导致停机</v>
      </c>
      <c r="D1027" t="s">
        <v>154</v>
      </c>
      <c r="E1027" t="str">
        <f t="shared" ref="E1027:E1090" si="97">IF(RIGHT($A1027,2)="EN","Yes","No")</f>
        <v>No</v>
      </c>
      <c r="F1027" t="str">
        <f t="shared" ref="F1027:F1090" si="98">IF(RIGHT($A1027,2)="EN","900","0")</f>
        <v>0</v>
      </c>
      <c r="G1027" t="s">
        <v>154</v>
      </c>
      <c r="H1027" t="s">
        <v>155</v>
      </c>
      <c r="I1027" t="str">
        <f t="shared" ref="I1027:I1090" si="99">IF(RIGHT($A1027,2)="EN","禁用","")</f>
        <v/>
      </c>
      <c r="J1027" t="str">
        <f t="shared" ref="J1027:J1090" si="100">IF(RIGHT($A1027,2)="EN","启用","")</f>
        <v/>
      </c>
      <c r="K1027" t="str">
        <f>VLOOKUP('intouch变量（离散）'!$A1027,基本表格!$G:$Q,9,FALSE)</f>
        <v>On</v>
      </c>
      <c r="L1027">
        <v>1</v>
      </c>
      <c r="M1027" t="s">
        <v>156</v>
      </c>
      <c r="N1027" t="s">
        <v>157</v>
      </c>
      <c r="O1027" t="s">
        <v>158</v>
      </c>
      <c r="P1027" t="str">
        <f>VLOOKUP('intouch变量（离散）'!$A1027,基本表格!$G:$Q,3,FALSE)</f>
        <v>DB1200,X1653.1</v>
      </c>
      <c r="Q1027" t="str">
        <f>VLOOKUP('intouch变量（离散）'!$A1027,基本表格!$G:$Q,10,FALSE)</f>
        <v>Yes</v>
      </c>
      <c r="R1027" t="str">
        <f t="shared" si="96"/>
        <v>DB1200,X1653.1 2425+P4-M4 2#刨片机重物分离电机 电机控制 堵料导致停机</v>
      </c>
      <c r="S1027">
        <v>0</v>
      </c>
      <c r="T1027">
        <v>0</v>
      </c>
    </row>
    <row r="1028" spans="1:20">
      <c r="A1028" t="s">
        <v>1184</v>
      </c>
      <c r="B1028" s="11" t="str">
        <f t="shared" si="95"/>
        <v>CHP2</v>
      </c>
      <c r="C1028" s="11" t="str">
        <f>VLOOKUP('intouch变量（离散）'!$A1028,基本表格!$G:$Q,2,FALSE)</f>
        <v>2425+P4-M4 2#刨片机重物分离电机 电机控制 拉线开关</v>
      </c>
      <c r="D1028" t="s">
        <v>154</v>
      </c>
      <c r="E1028" t="str">
        <f t="shared" si="97"/>
        <v>No</v>
      </c>
      <c r="F1028" t="str">
        <f t="shared" si="98"/>
        <v>0</v>
      </c>
      <c r="G1028" t="s">
        <v>154</v>
      </c>
      <c r="H1028" t="s">
        <v>155</v>
      </c>
      <c r="I1028" t="str">
        <f t="shared" si="99"/>
        <v/>
      </c>
      <c r="J1028" t="str">
        <f t="shared" si="100"/>
        <v/>
      </c>
      <c r="K1028" t="str">
        <f>VLOOKUP('intouch变量（离散）'!$A1028,基本表格!$G:$Q,9,FALSE)</f>
        <v>On</v>
      </c>
      <c r="L1028">
        <v>1</v>
      </c>
      <c r="M1028" t="s">
        <v>156</v>
      </c>
      <c r="N1028" t="s">
        <v>157</v>
      </c>
      <c r="O1028" t="s">
        <v>158</v>
      </c>
      <c r="P1028" t="str">
        <f>VLOOKUP('intouch变量（离散）'!$A1028,基本表格!$G:$Q,3,FALSE)</f>
        <v>DB1200,X1658.0</v>
      </c>
      <c r="Q1028" t="str">
        <f>VLOOKUP('intouch变量（离散）'!$A1028,基本表格!$G:$Q,10,FALSE)</f>
        <v>Yes</v>
      </c>
      <c r="R1028" t="str">
        <f t="shared" si="96"/>
        <v>DB1200,X1658.0 2425+P4-M4 2#刨片机重物分离电机 电机控制 拉线开关</v>
      </c>
      <c r="S1028">
        <v>0</v>
      </c>
      <c r="T1028">
        <v>0</v>
      </c>
    </row>
    <row r="1029" spans="1:20">
      <c r="A1029" t="s">
        <v>1185</v>
      </c>
      <c r="B1029" s="11" t="str">
        <f t="shared" ref="B1029:B1092" si="101">LEFT(A1029,4)</f>
        <v>CHP2</v>
      </c>
      <c r="C1029" s="11" t="str">
        <f>VLOOKUP('intouch变量（离散）'!$A1029,基本表格!$G:$Q,2,FALSE)</f>
        <v>2425+P4-M4 2#刨片机重物分离电机 电机控制 左跑偏报警</v>
      </c>
      <c r="D1029" t="s">
        <v>154</v>
      </c>
      <c r="E1029" t="str">
        <f t="shared" si="97"/>
        <v>No</v>
      </c>
      <c r="F1029" t="str">
        <f t="shared" si="98"/>
        <v>0</v>
      </c>
      <c r="G1029" t="s">
        <v>154</v>
      </c>
      <c r="H1029" t="s">
        <v>155</v>
      </c>
      <c r="I1029" t="str">
        <f t="shared" si="99"/>
        <v/>
      </c>
      <c r="J1029" t="str">
        <f t="shared" si="100"/>
        <v/>
      </c>
      <c r="K1029" t="str">
        <f>VLOOKUP('intouch变量（离散）'!$A1029,基本表格!$G:$Q,9,FALSE)</f>
        <v>On</v>
      </c>
      <c r="L1029">
        <v>1</v>
      </c>
      <c r="M1029" t="s">
        <v>156</v>
      </c>
      <c r="N1029" t="s">
        <v>157</v>
      </c>
      <c r="O1029" t="s">
        <v>158</v>
      </c>
      <c r="P1029" t="str">
        <f>VLOOKUP('intouch变量（离散）'!$A1029,基本表格!$G:$Q,3,FALSE)</f>
        <v>DB1200,X1658.1</v>
      </c>
      <c r="Q1029" t="str">
        <f>VLOOKUP('intouch变量（离散）'!$A1029,基本表格!$G:$Q,10,FALSE)</f>
        <v>Yes</v>
      </c>
      <c r="R1029" t="str">
        <f t="shared" ref="R1029:R1092" si="102">P1029&amp;" "&amp;C1029</f>
        <v>DB1200,X1658.1 2425+P4-M4 2#刨片机重物分离电机 电机控制 左跑偏报警</v>
      </c>
      <c r="S1029">
        <v>0</v>
      </c>
      <c r="T1029">
        <v>0</v>
      </c>
    </row>
    <row r="1030" spans="1:20">
      <c r="A1030" t="s">
        <v>1186</v>
      </c>
      <c r="B1030" s="11" t="str">
        <f t="shared" si="101"/>
        <v>CHP2</v>
      </c>
      <c r="C1030" s="11" t="str">
        <f>VLOOKUP('intouch变量（离散）'!$A1030,基本表格!$G:$Q,2,FALSE)</f>
        <v>2425+P4-M4 2#刨片机重物分离电机 电机控制 左跑偏1检测</v>
      </c>
      <c r="D1030" t="s">
        <v>154</v>
      </c>
      <c r="E1030" t="str">
        <f t="shared" si="97"/>
        <v>No</v>
      </c>
      <c r="F1030" t="str">
        <f t="shared" si="98"/>
        <v>0</v>
      </c>
      <c r="G1030" t="s">
        <v>154</v>
      </c>
      <c r="H1030" t="s">
        <v>155</v>
      </c>
      <c r="I1030" t="str">
        <f t="shared" si="99"/>
        <v/>
      </c>
      <c r="J1030" t="str">
        <f t="shared" si="100"/>
        <v/>
      </c>
      <c r="K1030" t="str">
        <f>VLOOKUP('intouch变量（离散）'!$A1030,基本表格!$G:$Q,9,FALSE)</f>
        <v>None</v>
      </c>
      <c r="L1030">
        <v>1</v>
      </c>
      <c r="M1030" t="s">
        <v>156</v>
      </c>
      <c r="N1030" t="s">
        <v>157</v>
      </c>
      <c r="O1030" t="s">
        <v>158</v>
      </c>
      <c r="P1030" t="str">
        <f>VLOOKUP('intouch变量（离散）'!$A1030,基本表格!$G:$Q,3,FALSE)</f>
        <v>DB1200,X1658.2</v>
      </c>
      <c r="Q1030" t="str">
        <f>VLOOKUP('intouch变量（离散）'!$A1030,基本表格!$G:$Q,10,FALSE)</f>
        <v>Yes</v>
      </c>
      <c r="R1030" t="str">
        <f t="shared" si="102"/>
        <v>DB1200,X1658.2 2425+P4-M4 2#刨片机重物分离电机 电机控制 左跑偏1检测</v>
      </c>
      <c r="S1030">
        <v>0</v>
      </c>
      <c r="T1030">
        <v>0</v>
      </c>
    </row>
    <row r="1031" spans="1:20">
      <c r="A1031" t="s">
        <v>1187</v>
      </c>
      <c r="B1031" s="11" t="str">
        <f t="shared" si="101"/>
        <v>CHP2</v>
      </c>
      <c r="C1031" s="11" t="str">
        <f>VLOOKUP('intouch变量（离散）'!$A1031,基本表格!$G:$Q,2,FALSE)</f>
        <v>2425+P4-M4 2#刨片机重物分离电机 电机控制 左跑偏保护使能</v>
      </c>
      <c r="D1031" t="s">
        <v>154</v>
      </c>
      <c r="E1031" t="str">
        <f t="shared" si="97"/>
        <v>Yes</v>
      </c>
      <c r="F1031" t="str">
        <f t="shared" si="98"/>
        <v>900</v>
      </c>
      <c r="G1031" t="s">
        <v>154</v>
      </c>
      <c r="H1031" t="s">
        <v>155</v>
      </c>
      <c r="I1031" t="str">
        <f t="shared" si="99"/>
        <v>禁用</v>
      </c>
      <c r="J1031" t="str">
        <f t="shared" si="100"/>
        <v>启用</v>
      </c>
      <c r="K1031" t="str">
        <f>VLOOKUP('intouch变量（离散）'!$A1031,基本表格!$G:$Q,9,FALSE)</f>
        <v>None</v>
      </c>
      <c r="L1031">
        <v>1</v>
      </c>
      <c r="M1031" t="s">
        <v>156</v>
      </c>
      <c r="N1031" t="s">
        <v>157</v>
      </c>
      <c r="O1031" t="s">
        <v>158</v>
      </c>
      <c r="P1031" t="str">
        <f>VLOOKUP('intouch变量（离散）'!$A1031,基本表格!$G:$Q,3,FALSE)</f>
        <v>DB1200,X1658.3</v>
      </c>
      <c r="Q1031" t="str">
        <f>VLOOKUP('intouch变量（离散）'!$A1031,基本表格!$G:$Q,10,FALSE)</f>
        <v>No</v>
      </c>
      <c r="R1031" t="str">
        <f t="shared" si="102"/>
        <v>DB1200,X1658.3 2425+P4-M4 2#刨片机重物分离电机 电机控制 左跑偏保护使能</v>
      </c>
      <c r="S1031">
        <v>0</v>
      </c>
      <c r="T1031">
        <v>0</v>
      </c>
    </row>
    <row r="1032" spans="1:20">
      <c r="A1032" t="s">
        <v>1188</v>
      </c>
      <c r="B1032" s="11" t="str">
        <f t="shared" si="101"/>
        <v>CHP2</v>
      </c>
      <c r="C1032" s="11" t="str">
        <f>VLOOKUP('intouch变量（离散）'!$A1032,基本表格!$G:$Q,2,FALSE)</f>
        <v>2425+P4-M4 2#刨片机重物分离电机 电机控制 左跑偏导致停机</v>
      </c>
      <c r="D1032" t="s">
        <v>154</v>
      </c>
      <c r="E1032" t="str">
        <f t="shared" si="97"/>
        <v>No</v>
      </c>
      <c r="F1032" t="str">
        <f t="shared" si="98"/>
        <v>0</v>
      </c>
      <c r="G1032" t="s">
        <v>154</v>
      </c>
      <c r="H1032" t="s">
        <v>155</v>
      </c>
      <c r="I1032" t="str">
        <f t="shared" si="99"/>
        <v/>
      </c>
      <c r="J1032" t="str">
        <f t="shared" si="100"/>
        <v/>
      </c>
      <c r="K1032" t="str">
        <f>VLOOKUP('intouch变量（离散）'!$A1032,基本表格!$G:$Q,9,FALSE)</f>
        <v>On</v>
      </c>
      <c r="L1032">
        <v>1</v>
      </c>
      <c r="M1032" t="s">
        <v>156</v>
      </c>
      <c r="N1032" t="s">
        <v>157</v>
      </c>
      <c r="O1032" t="s">
        <v>158</v>
      </c>
      <c r="P1032" t="str">
        <f>VLOOKUP('intouch变量（离散）'!$A1032,基本表格!$G:$Q,3,FALSE)</f>
        <v>DB1200,X1658.4</v>
      </c>
      <c r="Q1032" t="str">
        <f>VLOOKUP('intouch变量（离散）'!$A1032,基本表格!$G:$Q,10,FALSE)</f>
        <v>Yes</v>
      </c>
      <c r="R1032" t="str">
        <f t="shared" si="102"/>
        <v>DB1200,X1658.4 2425+P4-M4 2#刨片机重物分离电机 电机控制 左跑偏导致停机</v>
      </c>
      <c r="S1032">
        <v>0</v>
      </c>
      <c r="T1032">
        <v>0</v>
      </c>
    </row>
    <row r="1033" spans="1:20">
      <c r="A1033" t="s">
        <v>1189</v>
      </c>
      <c r="B1033" s="11" t="str">
        <f t="shared" si="101"/>
        <v>CHP2</v>
      </c>
      <c r="C1033" s="11" t="str">
        <f>VLOOKUP('intouch变量（离散）'!$A1033,基本表格!$G:$Q,2,FALSE)</f>
        <v>2425+P4-M4 2#刨片机重物分离电机 电机控制 右 跑偏报警</v>
      </c>
      <c r="D1033" t="s">
        <v>154</v>
      </c>
      <c r="E1033" t="str">
        <f t="shared" si="97"/>
        <v>No</v>
      </c>
      <c r="F1033" t="str">
        <f t="shared" si="98"/>
        <v>0</v>
      </c>
      <c r="G1033" t="s">
        <v>154</v>
      </c>
      <c r="H1033" t="s">
        <v>155</v>
      </c>
      <c r="I1033" t="str">
        <f t="shared" si="99"/>
        <v/>
      </c>
      <c r="J1033" t="str">
        <f t="shared" si="100"/>
        <v/>
      </c>
      <c r="K1033" t="str">
        <f>VLOOKUP('intouch变量（离散）'!$A1033,基本表格!$G:$Q,9,FALSE)</f>
        <v>On</v>
      </c>
      <c r="L1033">
        <v>1</v>
      </c>
      <c r="M1033" t="s">
        <v>156</v>
      </c>
      <c r="N1033" t="s">
        <v>157</v>
      </c>
      <c r="O1033" t="s">
        <v>158</v>
      </c>
      <c r="P1033" t="str">
        <f>VLOOKUP('intouch变量（离散）'!$A1033,基本表格!$G:$Q,3,FALSE)</f>
        <v>DB1200,X1662.0</v>
      </c>
      <c r="Q1033" t="str">
        <f>VLOOKUP('intouch变量（离散）'!$A1033,基本表格!$G:$Q,10,FALSE)</f>
        <v>Yes</v>
      </c>
      <c r="R1033" t="str">
        <f t="shared" si="102"/>
        <v>DB1200,X1662.0 2425+P4-M4 2#刨片机重物分离电机 电机控制 右 跑偏报警</v>
      </c>
      <c r="S1033">
        <v>0</v>
      </c>
      <c r="T1033">
        <v>0</v>
      </c>
    </row>
    <row r="1034" spans="1:20">
      <c r="A1034" t="s">
        <v>1190</v>
      </c>
      <c r="B1034" s="11" t="str">
        <f t="shared" si="101"/>
        <v>CHP2</v>
      </c>
      <c r="C1034" s="11" t="str">
        <f>VLOOKUP('intouch变量（离散）'!$A1034,基本表格!$G:$Q,2,FALSE)</f>
        <v>2425+P4-M4 2#刨片机重物分离电机 电机控制 右跑偏1检测</v>
      </c>
      <c r="D1034" t="s">
        <v>154</v>
      </c>
      <c r="E1034" t="str">
        <f t="shared" si="97"/>
        <v>No</v>
      </c>
      <c r="F1034" t="str">
        <f t="shared" si="98"/>
        <v>0</v>
      </c>
      <c r="G1034" t="s">
        <v>154</v>
      </c>
      <c r="H1034" t="s">
        <v>155</v>
      </c>
      <c r="I1034" t="str">
        <f t="shared" si="99"/>
        <v/>
      </c>
      <c r="J1034" t="str">
        <f t="shared" si="100"/>
        <v/>
      </c>
      <c r="K1034" t="str">
        <f>VLOOKUP('intouch变量（离散）'!$A1034,基本表格!$G:$Q,9,FALSE)</f>
        <v>None</v>
      </c>
      <c r="L1034">
        <v>1</v>
      </c>
      <c r="M1034" t="s">
        <v>156</v>
      </c>
      <c r="N1034" t="s">
        <v>157</v>
      </c>
      <c r="O1034" t="s">
        <v>158</v>
      </c>
      <c r="P1034" t="str">
        <f>VLOOKUP('intouch变量（离散）'!$A1034,基本表格!$G:$Q,3,FALSE)</f>
        <v>DB1200,X1662.1</v>
      </c>
      <c r="Q1034" t="str">
        <f>VLOOKUP('intouch变量（离散）'!$A1034,基本表格!$G:$Q,10,FALSE)</f>
        <v>Yes</v>
      </c>
      <c r="R1034" t="str">
        <f t="shared" si="102"/>
        <v>DB1200,X1662.1 2425+P4-M4 2#刨片机重物分离电机 电机控制 右跑偏1检测</v>
      </c>
      <c r="S1034">
        <v>0</v>
      </c>
      <c r="T1034">
        <v>0</v>
      </c>
    </row>
    <row r="1035" spans="1:20">
      <c r="A1035" t="s">
        <v>1191</v>
      </c>
      <c r="B1035" s="11" t="str">
        <f t="shared" si="101"/>
        <v>CHP2</v>
      </c>
      <c r="C1035" s="11" t="str">
        <f>VLOOKUP('intouch变量（离散）'!$A1035,基本表格!$G:$Q,2,FALSE)</f>
        <v>2425+P4-M4 2#刨片机重物分离电机 电机控制 右跑偏保护使能</v>
      </c>
      <c r="D1035" t="s">
        <v>154</v>
      </c>
      <c r="E1035" t="str">
        <f t="shared" si="97"/>
        <v>Yes</v>
      </c>
      <c r="F1035" t="str">
        <f t="shared" si="98"/>
        <v>900</v>
      </c>
      <c r="G1035" t="s">
        <v>154</v>
      </c>
      <c r="H1035" t="s">
        <v>155</v>
      </c>
      <c r="I1035" t="str">
        <f t="shared" si="99"/>
        <v>禁用</v>
      </c>
      <c r="J1035" t="str">
        <f t="shared" si="100"/>
        <v>启用</v>
      </c>
      <c r="K1035" t="str">
        <f>VLOOKUP('intouch变量（离散）'!$A1035,基本表格!$G:$Q,9,FALSE)</f>
        <v>None</v>
      </c>
      <c r="L1035">
        <v>1</v>
      </c>
      <c r="M1035" t="s">
        <v>156</v>
      </c>
      <c r="N1035" t="s">
        <v>157</v>
      </c>
      <c r="O1035" t="s">
        <v>158</v>
      </c>
      <c r="P1035" t="str">
        <f>VLOOKUP('intouch变量（离散）'!$A1035,基本表格!$G:$Q,3,FALSE)</f>
        <v>DB1200,X1662.2</v>
      </c>
      <c r="Q1035" t="str">
        <f>VLOOKUP('intouch变量（离散）'!$A1035,基本表格!$G:$Q,10,FALSE)</f>
        <v>No</v>
      </c>
      <c r="R1035" t="str">
        <f t="shared" si="102"/>
        <v>DB1200,X1662.2 2425+P4-M4 2#刨片机重物分离电机 电机控制 右跑偏保护使能</v>
      </c>
      <c r="S1035">
        <v>0</v>
      </c>
      <c r="T1035">
        <v>0</v>
      </c>
    </row>
    <row r="1036" spans="1:20">
      <c r="A1036" t="s">
        <v>1192</v>
      </c>
      <c r="B1036" s="11" t="str">
        <f t="shared" si="101"/>
        <v>CHP2</v>
      </c>
      <c r="C1036" s="11" t="str">
        <f>VLOOKUP('intouch变量（离散）'!$A1036,基本表格!$G:$Q,2,FALSE)</f>
        <v>2425+P4-M4 2#刨片机重物分离电机 电机控制 右跑偏导致停机</v>
      </c>
      <c r="D1036" t="s">
        <v>154</v>
      </c>
      <c r="E1036" t="str">
        <f t="shared" si="97"/>
        <v>No</v>
      </c>
      <c r="F1036" t="str">
        <f t="shared" si="98"/>
        <v>0</v>
      </c>
      <c r="G1036" t="s">
        <v>154</v>
      </c>
      <c r="H1036" t="s">
        <v>155</v>
      </c>
      <c r="I1036" t="str">
        <f t="shared" si="99"/>
        <v/>
      </c>
      <c r="J1036" t="str">
        <f t="shared" si="100"/>
        <v/>
      </c>
      <c r="K1036" t="str">
        <f>VLOOKUP('intouch变量（离散）'!$A1036,基本表格!$G:$Q,9,FALSE)</f>
        <v>On</v>
      </c>
      <c r="L1036">
        <v>1</v>
      </c>
      <c r="M1036" t="s">
        <v>156</v>
      </c>
      <c r="N1036" t="s">
        <v>157</v>
      </c>
      <c r="O1036" t="s">
        <v>158</v>
      </c>
      <c r="P1036" t="str">
        <f>VLOOKUP('intouch变量（离散）'!$A1036,基本表格!$G:$Q,3,FALSE)</f>
        <v>DB1200,X1662.3</v>
      </c>
      <c r="Q1036" t="str">
        <f>VLOOKUP('intouch变量（离散）'!$A1036,基本表格!$G:$Q,10,FALSE)</f>
        <v>Yes</v>
      </c>
      <c r="R1036" t="str">
        <f t="shared" si="102"/>
        <v>DB1200,X1662.3 2425+P4-M4 2#刨片机重物分离电机 电机控制 右跑偏导致停机</v>
      </c>
      <c r="S1036">
        <v>0</v>
      </c>
      <c r="T1036">
        <v>0</v>
      </c>
    </row>
    <row r="1037" spans="1:20">
      <c r="A1037" t="s">
        <v>1193</v>
      </c>
      <c r="B1037" s="11" t="str">
        <f t="shared" si="101"/>
        <v>CHP2</v>
      </c>
      <c r="C1037" s="11" t="str">
        <f>VLOOKUP('intouch变量（离散）'!$A1037,基本表格!$G:$Q,2,FALSE)</f>
        <v>2425+P4-M4 2#刨片机重物分离电机 电机控制 三角型</v>
      </c>
      <c r="D1037" t="s">
        <v>154</v>
      </c>
      <c r="E1037" t="str">
        <f t="shared" si="97"/>
        <v>No</v>
      </c>
      <c r="F1037" t="str">
        <f t="shared" si="98"/>
        <v>0</v>
      </c>
      <c r="G1037" t="s">
        <v>154</v>
      </c>
      <c r="H1037" t="s">
        <v>155</v>
      </c>
      <c r="I1037" t="str">
        <f t="shared" si="99"/>
        <v/>
      </c>
      <c r="J1037" t="str">
        <f t="shared" si="100"/>
        <v/>
      </c>
      <c r="K1037" t="str">
        <f>VLOOKUP('intouch变量（离散）'!$A1037,基本表格!$G:$Q,9,FALSE)</f>
        <v>None</v>
      </c>
      <c r="L1037">
        <v>1</v>
      </c>
      <c r="M1037" t="s">
        <v>156</v>
      </c>
      <c r="N1037" t="s">
        <v>157</v>
      </c>
      <c r="O1037" t="s">
        <v>158</v>
      </c>
      <c r="P1037" t="str">
        <f>VLOOKUP('intouch变量（离散）'!$A1037,基本表格!$G:$Q,3,FALSE)</f>
        <v>DB1200,X1666.0</v>
      </c>
      <c r="Q1037" t="str">
        <f>VLOOKUP('intouch变量（离散）'!$A1037,基本表格!$G:$Q,10,FALSE)</f>
        <v>Yes</v>
      </c>
      <c r="R1037" t="str">
        <f t="shared" si="102"/>
        <v>DB1200,X1666.0 2425+P4-M4 2#刨片机重物分离电机 电机控制 三角型</v>
      </c>
      <c r="S1037">
        <v>0</v>
      </c>
      <c r="T1037">
        <v>0</v>
      </c>
    </row>
    <row r="1038" spans="1:20">
      <c r="A1038" t="s">
        <v>1194</v>
      </c>
      <c r="B1038" s="11" t="str">
        <f t="shared" si="101"/>
        <v>CHP2</v>
      </c>
      <c r="C1038" s="11" t="str">
        <f>VLOOKUP('intouch变量（离散）'!$A1038,基本表格!$G:$Q,2,FALSE)</f>
        <v>2425+P4-M4 2#刨片机重物分离电机 电机控制 星型</v>
      </c>
      <c r="D1038" t="s">
        <v>154</v>
      </c>
      <c r="E1038" t="str">
        <f t="shared" si="97"/>
        <v>No</v>
      </c>
      <c r="F1038" t="str">
        <f t="shared" si="98"/>
        <v>0</v>
      </c>
      <c r="G1038" t="s">
        <v>154</v>
      </c>
      <c r="H1038" t="s">
        <v>155</v>
      </c>
      <c r="I1038" t="str">
        <f t="shared" si="99"/>
        <v/>
      </c>
      <c r="J1038" t="str">
        <f t="shared" si="100"/>
        <v/>
      </c>
      <c r="K1038" t="str">
        <f>VLOOKUP('intouch变量（离散）'!$A1038,基本表格!$G:$Q,9,FALSE)</f>
        <v>None</v>
      </c>
      <c r="L1038">
        <v>1</v>
      </c>
      <c r="M1038" t="s">
        <v>156</v>
      </c>
      <c r="N1038" t="s">
        <v>157</v>
      </c>
      <c r="O1038" t="s">
        <v>158</v>
      </c>
      <c r="P1038" t="str">
        <f>VLOOKUP('intouch变量（离散）'!$A1038,基本表格!$G:$Q,3,FALSE)</f>
        <v>DB1200,X1666.1</v>
      </c>
      <c r="Q1038" t="str">
        <f>VLOOKUP('intouch变量（离散）'!$A1038,基本表格!$G:$Q,10,FALSE)</f>
        <v>Yes</v>
      </c>
      <c r="R1038" t="str">
        <f t="shared" si="102"/>
        <v>DB1200,X1666.1 2425+P4-M4 2#刨片机重物分离电机 电机控制 星型</v>
      </c>
      <c r="S1038">
        <v>0</v>
      </c>
      <c r="T1038">
        <v>0</v>
      </c>
    </row>
    <row r="1039" spans="1:20">
      <c r="A1039" t="s">
        <v>1195</v>
      </c>
      <c r="B1039" s="11" t="str">
        <f t="shared" si="101"/>
        <v>CHP2</v>
      </c>
      <c r="C1039" s="11" t="str">
        <f>VLOOKUP('intouch变量（离散）'!$A1039,基本表格!$G:$Q,2,FALSE)</f>
        <v>2425+P4-M4 2#刨片机重物分离电机 电机控制 维修开关</v>
      </c>
      <c r="D1039" t="s">
        <v>154</v>
      </c>
      <c r="E1039" t="str">
        <f t="shared" si="97"/>
        <v>No</v>
      </c>
      <c r="F1039" t="str">
        <f t="shared" si="98"/>
        <v>0</v>
      </c>
      <c r="G1039" t="s">
        <v>154</v>
      </c>
      <c r="H1039" t="s">
        <v>155</v>
      </c>
      <c r="I1039" t="str">
        <f t="shared" si="99"/>
        <v/>
      </c>
      <c r="J1039" t="str">
        <f t="shared" si="100"/>
        <v/>
      </c>
      <c r="K1039" t="str">
        <f>VLOOKUP('intouch变量（离散）'!$A1039,基本表格!$G:$Q,9,FALSE)</f>
        <v>On</v>
      </c>
      <c r="L1039">
        <v>1</v>
      </c>
      <c r="M1039" t="s">
        <v>156</v>
      </c>
      <c r="N1039" t="s">
        <v>157</v>
      </c>
      <c r="O1039" t="s">
        <v>158</v>
      </c>
      <c r="P1039" t="str">
        <f>VLOOKUP('intouch变量（离散）'!$A1039,基本表格!$G:$Q,3,FALSE)</f>
        <v>DB1200,X1666.2</v>
      </c>
      <c r="Q1039" t="str">
        <f>VLOOKUP('intouch变量（离散）'!$A1039,基本表格!$G:$Q,10,FALSE)</f>
        <v>Yes</v>
      </c>
      <c r="R1039" t="str">
        <f t="shared" si="102"/>
        <v>DB1200,X1666.2 2425+P4-M4 2#刨片机重物分离电机 电机控制 维修开关</v>
      </c>
      <c r="S1039">
        <v>0</v>
      </c>
      <c r="T1039">
        <v>0</v>
      </c>
    </row>
    <row r="1040" spans="1:20">
      <c r="A1040" t="s">
        <v>1196</v>
      </c>
      <c r="B1040" s="11" t="str">
        <f t="shared" si="101"/>
        <v>CHP2</v>
      </c>
      <c r="C1040" s="11" t="str">
        <f>VLOOKUP('intouch变量（离散）'!$A1040,基本表格!$G:$Q,2,FALSE)</f>
        <v>2425+P4-M4 2#刨片机重物分离电机 电机控制 左跑偏2检测</v>
      </c>
      <c r="D1040" t="s">
        <v>154</v>
      </c>
      <c r="E1040" t="str">
        <f t="shared" si="97"/>
        <v>No</v>
      </c>
      <c r="F1040" t="str">
        <f t="shared" si="98"/>
        <v>0</v>
      </c>
      <c r="G1040" t="s">
        <v>154</v>
      </c>
      <c r="H1040" t="s">
        <v>155</v>
      </c>
      <c r="I1040" t="str">
        <f t="shared" si="99"/>
        <v/>
      </c>
      <c r="J1040" t="str">
        <f t="shared" si="100"/>
        <v/>
      </c>
      <c r="K1040" t="str">
        <f>VLOOKUP('intouch变量（离散）'!$A1040,基本表格!$G:$Q,9,FALSE)</f>
        <v>None</v>
      </c>
      <c r="L1040">
        <v>1</v>
      </c>
      <c r="M1040" t="s">
        <v>156</v>
      </c>
      <c r="N1040" t="s">
        <v>157</v>
      </c>
      <c r="O1040" t="s">
        <v>158</v>
      </c>
      <c r="P1040" t="str">
        <f>VLOOKUP('intouch变量（离散）'!$A1040,基本表格!$G:$Q,3,FALSE)</f>
        <v>DB1200,X1666.3</v>
      </c>
      <c r="Q1040" t="str">
        <f>VLOOKUP('intouch变量（离散）'!$A1040,基本表格!$G:$Q,10,FALSE)</f>
        <v>Yes</v>
      </c>
      <c r="R1040" t="str">
        <f t="shared" si="102"/>
        <v>DB1200,X1666.3 2425+P4-M4 2#刨片机重物分离电机 电机控制 左跑偏2检测</v>
      </c>
      <c r="S1040">
        <v>0</v>
      </c>
      <c r="T1040">
        <v>0</v>
      </c>
    </row>
    <row r="1041" spans="1:20">
      <c r="A1041" t="s">
        <v>1197</v>
      </c>
      <c r="B1041" s="11" t="str">
        <f t="shared" si="101"/>
        <v>CHP2</v>
      </c>
      <c r="C1041" s="11" t="str">
        <f>VLOOKUP('intouch变量（离散）'!$A1041,基本表格!$G:$Q,2,FALSE)</f>
        <v>2425+P4-M4 2#刨片机重物分离电机 电机控制 右跑偏2检测</v>
      </c>
      <c r="D1041" t="s">
        <v>154</v>
      </c>
      <c r="E1041" t="str">
        <f t="shared" si="97"/>
        <v>No</v>
      </c>
      <c r="F1041" t="str">
        <f t="shared" si="98"/>
        <v>0</v>
      </c>
      <c r="G1041" t="s">
        <v>154</v>
      </c>
      <c r="H1041" t="s">
        <v>155</v>
      </c>
      <c r="I1041" t="str">
        <f t="shared" si="99"/>
        <v/>
      </c>
      <c r="J1041" t="str">
        <f t="shared" si="100"/>
        <v/>
      </c>
      <c r="K1041" t="str">
        <f>VLOOKUP('intouch变量（离散）'!$A1041,基本表格!$G:$Q,9,FALSE)</f>
        <v>None</v>
      </c>
      <c r="L1041">
        <v>1</v>
      </c>
      <c r="M1041" t="s">
        <v>156</v>
      </c>
      <c r="N1041" t="s">
        <v>157</v>
      </c>
      <c r="O1041" t="s">
        <v>158</v>
      </c>
      <c r="P1041" t="str">
        <f>VLOOKUP('intouch变量（离散）'!$A1041,基本表格!$G:$Q,3,FALSE)</f>
        <v>DB1200,X1666.4</v>
      </c>
      <c r="Q1041" t="str">
        <f>VLOOKUP('intouch变量（离散）'!$A1041,基本表格!$G:$Q,10,FALSE)</f>
        <v>Yes</v>
      </c>
      <c r="R1041" t="str">
        <f t="shared" si="102"/>
        <v>DB1200,X1666.4 2425+P4-M4 2#刨片机重物分离电机 电机控制 右跑偏2检测</v>
      </c>
      <c r="S1041">
        <v>0</v>
      </c>
      <c r="T1041">
        <v>0</v>
      </c>
    </row>
    <row r="1042" spans="1:20">
      <c r="A1042" t="s">
        <v>1198</v>
      </c>
      <c r="B1042" s="11" t="str">
        <f t="shared" si="101"/>
        <v>CHP2</v>
      </c>
      <c r="C1042" s="11" t="str">
        <f>VLOOKUP('intouch变量（离散）'!$A1042,基本表格!$G:$Q,2,FALSE)</f>
        <v>2425+P4-M5 2#刨片机磁选电机 电机控制 使能</v>
      </c>
      <c r="D1042" t="s">
        <v>154</v>
      </c>
      <c r="E1042" t="str">
        <f t="shared" si="97"/>
        <v>No</v>
      </c>
      <c r="F1042" t="str">
        <f t="shared" si="98"/>
        <v>0</v>
      </c>
      <c r="G1042" t="s">
        <v>154</v>
      </c>
      <c r="H1042" t="s">
        <v>155</v>
      </c>
      <c r="I1042" t="str">
        <f t="shared" si="99"/>
        <v/>
      </c>
      <c r="J1042" t="str">
        <f t="shared" si="100"/>
        <v/>
      </c>
      <c r="K1042" t="str">
        <f>VLOOKUP('intouch变量（离散）'!$A1042,基本表格!$G:$Q,9,FALSE)</f>
        <v>None</v>
      </c>
      <c r="L1042">
        <v>1</v>
      </c>
      <c r="M1042" t="s">
        <v>156</v>
      </c>
      <c r="N1042" t="s">
        <v>157</v>
      </c>
      <c r="O1042" t="s">
        <v>158</v>
      </c>
      <c r="P1042" t="str">
        <f>VLOOKUP('intouch变量（离散）'!$A1042,基本表格!$G:$Q,3,FALSE)</f>
        <v>DB1200,X1700.0</v>
      </c>
      <c r="Q1042" t="str">
        <f>VLOOKUP('intouch变量（离散）'!$A1042,基本表格!$G:$Q,10,FALSE)</f>
        <v>No</v>
      </c>
      <c r="R1042" t="str">
        <f t="shared" si="102"/>
        <v>DB1200,X1700.0 2425+P4-M5 2#刨片机磁选电机 电机控制 使能</v>
      </c>
      <c r="S1042">
        <v>0</v>
      </c>
      <c r="T1042">
        <v>0</v>
      </c>
    </row>
    <row r="1043" spans="1:20">
      <c r="A1043" t="s">
        <v>1199</v>
      </c>
      <c r="B1043" s="11" t="str">
        <f t="shared" si="101"/>
        <v>CHP2</v>
      </c>
      <c r="C1043" s="11" t="str">
        <f>VLOOKUP('intouch变量（离散）'!$A1043,基本表格!$G:$Q,2,FALSE)</f>
        <v>2425+P4-M5 2#刨片机磁选电机 电机控制 手自动状态</v>
      </c>
      <c r="D1043" t="s">
        <v>154</v>
      </c>
      <c r="E1043" t="str">
        <f t="shared" si="97"/>
        <v>No</v>
      </c>
      <c r="F1043" t="str">
        <f t="shared" si="98"/>
        <v>0</v>
      </c>
      <c r="G1043" t="s">
        <v>154</v>
      </c>
      <c r="H1043" t="s">
        <v>155</v>
      </c>
      <c r="I1043" t="str">
        <f t="shared" si="99"/>
        <v/>
      </c>
      <c r="J1043" t="str">
        <f t="shared" si="100"/>
        <v/>
      </c>
      <c r="K1043" t="str">
        <f>VLOOKUP('intouch变量（离散）'!$A1043,基本表格!$G:$Q,9,FALSE)</f>
        <v>None</v>
      </c>
      <c r="L1043">
        <v>1</v>
      </c>
      <c r="M1043" t="s">
        <v>156</v>
      </c>
      <c r="N1043" t="s">
        <v>157</v>
      </c>
      <c r="O1043" t="s">
        <v>158</v>
      </c>
      <c r="P1043" t="str">
        <f>VLOOKUP('intouch变量（离散）'!$A1043,基本表格!$G:$Q,3,FALSE)</f>
        <v>DB1200,X1700.3</v>
      </c>
      <c r="Q1043" t="str">
        <f>VLOOKUP('intouch变量（离散）'!$A1043,基本表格!$G:$Q,10,FALSE)</f>
        <v>Yes</v>
      </c>
      <c r="R1043" t="str">
        <f t="shared" si="102"/>
        <v>DB1200,X1700.3 2425+P4-M5 2#刨片机磁选电机 电机控制 手自动状态</v>
      </c>
      <c r="S1043">
        <v>0</v>
      </c>
      <c r="T1043">
        <v>0</v>
      </c>
    </row>
    <row r="1044" spans="1:20">
      <c r="A1044" t="s">
        <v>1200</v>
      </c>
      <c r="B1044" s="11" t="str">
        <f t="shared" si="101"/>
        <v>CHP2</v>
      </c>
      <c r="C1044" s="11" t="str">
        <f>VLOOKUP('intouch变量（离散）'!$A1044,基本表格!$G:$Q,2,FALSE)</f>
        <v>2425+P4-M5 2#刨片机磁选电机 电机控制 本地/远程(检修/待机）</v>
      </c>
      <c r="D1044" t="s">
        <v>154</v>
      </c>
      <c r="E1044" t="str">
        <f t="shared" si="97"/>
        <v>No</v>
      </c>
      <c r="F1044" t="str">
        <f t="shared" si="98"/>
        <v>0</v>
      </c>
      <c r="G1044" t="s">
        <v>154</v>
      </c>
      <c r="H1044" t="s">
        <v>155</v>
      </c>
      <c r="I1044" t="str">
        <f t="shared" si="99"/>
        <v/>
      </c>
      <c r="J1044" t="str">
        <f t="shared" si="100"/>
        <v/>
      </c>
      <c r="K1044" t="str">
        <f>VLOOKUP('intouch变量（离散）'!$A1044,基本表格!$G:$Q,9,FALSE)</f>
        <v>None</v>
      </c>
      <c r="L1044">
        <v>1</v>
      </c>
      <c r="M1044" t="s">
        <v>156</v>
      </c>
      <c r="N1044" t="s">
        <v>157</v>
      </c>
      <c r="O1044" t="s">
        <v>158</v>
      </c>
      <c r="P1044" t="str">
        <f>VLOOKUP('intouch变量（离散）'!$A1044,基本表格!$G:$Q,3,FALSE)</f>
        <v>DB1200,X1700.4</v>
      </c>
      <c r="Q1044" t="str">
        <f>VLOOKUP('intouch变量（离散）'!$A1044,基本表格!$G:$Q,10,FALSE)</f>
        <v>Yes</v>
      </c>
      <c r="R1044" t="str">
        <f t="shared" si="102"/>
        <v>DB1200,X1700.4 2425+P4-M5 2#刨片机磁选电机 电机控制 本地/远程(检修/待机）</v>
      </c>
      <c r="S1044">
        <v>0</v>
      </c>
      <c r="T1044">
        <v>0</v>
      </c>
    </row>
    <row r="1045" spans="1:20">
      <c r="A1045" t="s">
        <v>1201</v>
      </c>
      <c r="B1045" s="11" t="str">
        <f t="shared" si="101"/>
        <v>CHP2</v>
      </c>
      <c r="C1045" s="11" t="str">
        <f>VLOOKUP('intouch变量（离散）'!$A1045,基本表格!$G:$Q,2,FALSE)</f>
        <v>2425+P4-M5 2#刨片机磁选电机 电机控制 开启_上位机(正转)</v>
      </c>
      <c r="D1045" t="s">
        <v>154</v>
      </c>
      <c r="E1045" t="str">
        <f t="shared" si="97"/>
        <v>No</v>
      </c>
      <c r="F1045" t="str">
        <f t="shared" si="98"/>
        <v>0</v>
      </c>
      <c r="G1045" t="s">
        <v>154</v>
      </c>
      <c r="H1045" t="s">
        <v>155</v>
      </c>
      <c r="I1045" t="str">
        <f t="shared" si="99"/>
        <v/>
      </c>
      <c r="J1045" t="str">
        <f t="shared" si="100"/>
        <v/>
      </c>
      <c r="K1045" t="str">
        <f>VLOOKUP('intouch变量（离散）'!$A1045,基本表格!$G:$Q,9,FALSE)</f>
        <v>None</v>
      </c>
      <c r="L1045">
        <v>1</v>
      </c>
      <c r="M1045" t="s">
        <v>156</v>
      </c>
      <c r="N1045" t="s">
        <v>157</v>
      </c>
      <c r="O1045" t="s">
        <v>158</v>
      </c>
      <c r="P1045" t="str">
        <f>VLOOKUP('intouch变量（离散）'!$A1045,基本表格!$G:$Q,3,FALSE)</f>
        <v>DB1200,X1700.6</v>
      </c>
      <c r="Q1045" t="str">
        <f>VLOOKUP('intouch变量（离散）'!$A1045,基本表格!$G:$Q,10,FALSE)</f>
        <v>No</v>
      </c>
      <c r="R1045" t="str">
        <f t="shared" si="102"/>
        <v>DB1200,X1700.6 2425+P4-M5 2#刨片机磁选电机 电机控制 开启_上位机(正转)</v>
      </c>
      <c r="S1045">
        <v>0</v>
      </c>
      <c r="T1045">
        <v>0</v>
      </c>
    </row>
    <row r="1046" spans="1:20">
      <c r="A1046" t="s">
        <v>1202</v>
      </c>
      <c r="B1046" s="11" t="str">
        <f t="shared" si="101"/>
        <v>CHP2</v>
      </c>
      <c r="C1046" s="11" t="str">
        <f>VLOOKUP('intouch变量（离散）'!$A1046,基本表格!$G:$Q,2,FALSE)</f>
        <v>2425+P4-M5 2#刨片机磁选电机 电机控制 停止_上位机(反转)</v>
      </c>
      <c r="D1046" t="s">
        <v>154</v>
      </c>
      <c r="E1046" t="str">
        <f t="shared" si="97"/>
        <v>No</v>
      </c>
      <c r="F1046" t="str">
        <f t="shared" si="98"/>
        <v>0</v>
      </c>
      <c r="G1046" t="s">
        <v>154</v>
      </c>
      <c r="H1046" t="s">
        <v>155</v>
      </c>
      <c r="I1046" t="str">
        <f t="shared" si="99"/>
        <v/>
      </c>
      <c r="J1046" t="str">
        <f t="shared" si="100"/>
        <v/>
      </c>
      <c r="K1046" t="str">
        <f>VLOOKUP('intouch变量（离散）'!$A1046,基本表格!$G:$Q,9,FALSE)</f>
        <v>None</v>
      </c>
      <c r="L1046">
        <v>1</v>
      </c>
      <c r="M1046" t="s">
        <v>156</v>
      </c>
      <c r="N1046" t="s">
        <v>157</v>
      </c>
      <c r="O1046" t="s">
        <v>158</v>
      </c>
      <c r="P1046" t="str">
        <f>VLOOKUP('intouch变量（离散）'!$A1046,基本表格!$G:$Q,3,FALSE)</f>
        <v>DB1200,X1701.0</v>
      </c>
      <c r="Q1046" t="str">
        <f>VLOOKUP('intouch变量（离散）'!$A1046,基本表格!$G:$Q,10,FALSE)</f>
        <v>No</v>
      </c>
      <c r="R1046" t="str">
        <f t="shared" si="102"/>
        <v>DB1200,X1701.0 2425+P4-M5 2#刨片机磁选电机 电机控制 停止_上位机(反转)</v>
      </c>
      <c r="S1046">
        <v>0</v>
      </c>
      <c r="T1046">
        <v>0</v>
      </c>
    </row>
    <row r="1047" spans="1:20">
      <c r="A1047" t="s">
        <v>1203</v>
      </c>
      <c r="B1047" s="11" t="str">
        <f t="shared" si="101"/>
        <v>CHP2</v>
      </c>
      <c r="C1047" s="11" t="str">
        <f>VLOOKUP('intouch变量（离散）'!$A1047,基本表格!$G:$Q,2,FALSE)</f>
        <v>2425+P4-M5 2#刨片机磁选电机 电机控制 通风扇</v>
      </c>
      <c r="D1047" t="s">
        <v>154</v>
      </c>
      <c r="E1047" t="str">
        <f t="shared" si="97"/>
        <v>No</v>
      </c>
      <c r="F1047" t="str">
        <f t="shared" si="98"/>
        <v>0</v>
      </c>
      <c r="G1047" t="s">
        <v>154</v>
      </c>
      <c r="H1047" t="s">
        <v>155</v>
      </c>
      <c r="I1047" t="str">
        <f t="shared" si="99"/>
        <v/>
      </c>
      <c r="J1047" t="str">
        <f t="shared" si="100"/>
        <v/>
      </c>
      <c r="K1047" t="str">
        <f>VLOOKUP('intouch变量（离散）'!$A1047,基本表格!$G:$Q,9,FALSE)</f>
        <v>None</v>
      </c>
      <c r="L1047">
        <v>1</v>
      </c>
      <c r="M1047" t="s">
        <v>156</v>
      </c>
      <c r="N1047" t="s">
        <v>157</v>
      </c>
      <c r="O1047" t="s">
        <v>158</v>
      </c>
      <c r="P1047" t="str">
        <f>VLOOKUP('intouch变量（离散）'!$A1047,基本表格!$G:$Q,3,FALSE)</f>
        <v>DB1200,X1701.1</v>
      </c>
      <c r="Q1047" t="str">
        <f>VLOOKUP('intouch变量（离散）'!$A1047,基本表格!$G:$Q,10,FALSE)</f>
        <v>Yes</v>
      </c>
      <c r="R1047" t="str">
        <f t="shared" si="102"/>
        <v>DB1200,X1701.1 2425+P4-M5 2#刨片机磁选电机 电机控制 通风扇</v>
      </c>
      <c r="S1047">
        <v>0</v>
      </c>
      <c r="T1047">
        <v>0</v>
      </c>
    </row>
    <row r="1048" spans="1:20">
      <c r="A1048" t="s">
        <v>1204</v>
      </c>
      <c r="B1048" s="11" t="str">
        <f t="shared" si="101"/>
        <v>CHP2</v>
      </c>
      <c r="C1048" s="11" t="str">
        <f>VLOOKUP('intouch变量（离散）'!$A1048,基本表格!$G:$Q,2,FALSE)</f>
        <v>2425+P4-M5 2#刨片机磁选电机 电机控制 电机(正转）</v>
      </c>
      <c r="D1048" t="s">
        <v>154</v>
      </c>
      <c r="E1048" t="str">
        <f t="shared" si="97"/>
        <v>No</v>
      </c>
      <c r="F1048" t="str">
        <f t="shared" si="98"/>
        <v>0</v>
      </c>
      <c r="G1048" t="s">
        <v>154</v>
      </c>
      <c r="H1048" t="s">
        <v>155</v>
      </c>
      <c r="I1048" t="str">
        <f t="shared" si="99"/>
        <v/>
      </c>
      <c r="J1048" t="str">
        <f t="shared" si="100"/>
        <v/>
      </c>
      <c r="K1048" t="str">
        <f>VLOOKUP('intouch变量（离散）'!$A1048,基本表格!$G:$Q,9,FALSE)</f>
        <v>None</v>
      </c>
      <c r="L1048">
        <v>1</v>
      </c>
      <c r="M1048" t="s">
        <v>156</v>
      </c>
      <c r="N1048" t="s">
        <v>157</v>
      </c>
      <c r="O1048" t="s">
        <v>158</v>
      </c>
      <c r="P1048" t="str">
        <f>VLOOKUP('intouch变量（离散）'!$A1048,基本表格!$G:$Q,3,FALSE)</f>
        <v>DB1200,X1701.2</v>
      </c>
      <c r="Q1048" t="str">
        <f>VLOOKUP('intouch变量（离散）'!$A1048,基本表格!$G:$Q,10,FALSE)</f>
        <v>Yes</v>
      </c>
      <c r="R1048" t="str">
        <f t="shared" si="102"/>
        <v>DB1200,X1701.2 2425+P4-M5 2#刨片机磁选电机 电机控制 电机(正转）</v>
      </c>
      <c r="S1048">
        <v>0</v>
      </c>
      <c r="T1048">
        <v>0</v>
      </c>
    </row>
    <row r="1049" spans="1:20">
      <c r="A1049" t="s">
        <v>1205</v>
      </c>
      <c r="B1049" s="11" t="str">
        <f t="shared" si="101"/>
        <v>CHP2</v>
      </c>
      <c r="C1049" s="11" t="str">
        <f>VLOOKUP('intouch变量（离散）'!$A1049,基本表格!$G:$Q,2,FALSE)</f>
        <v>2425+P4-M5 2#刨片机磁选电机 电机控制 电机过载</v>
      </c>
      <c r="D1049" t="s">
        <v>154</v>
      </c>
      <c r="E1049" t="str">
        <f t="shared" si="97"/>
        <v>No</v>
      </c>
      <c r="F1049" t="str">
        <f t="shared" si="98"/>
        <v>0</v>
      </c>
      <c r="G1049" t="s">
        <v>154</v>
      </c>
      <c r="H1049" t="s">
        <v>155</v>
      </c>
      <c r="I1049" t="str">
        <f t="shared" si="99"/>
        <v/>
      </c>
      <c r="J1049" t="str">
        <f t="shared" si="100"/>
        <v/>
      </c>
      <c r="K1049" t="str">
        <f>VLOOKUP('intouch变量（离散）'!$A1049,基本表格!$G:$Q,9,FALSE)</f>
        <v>On</v>
      </c>
      <c r="L1049">
        <v>1</v>
      </c>
      <c r="M1049" t="s">
        <v>156</v>
      </c>
      <c r="N1049" t="s">
        <v>157</v>
      </c>
      <c r="O1049" t="s">
        <v>158</v>
      </c>
      <c r="P1049" t="str">
        <f>VLOOKUP('intouch变量（离散）'!$A1049,基本表格!$G:$Q,3,FALSE)</f>
        <v>DB1200,X1701.3</v>
      </c>
      <c r="Q1049" t="str">
        <f>VLOOKUP('intouch变量（离散）'!$A1049,基本表格!$G:$Q,10,FALSE)</f>
        <v>Yes</v>
      </c>
      <c r="R1049" t="str">
        <f t="shared" si="102"/>
        <v>DB1200,X1701.3 2425+P4-M5 2#刨片机磁选电机 电机控制 电机过载</v>
      </c>
      <c r="S1049">
        <v>0</v>
      </c>
      <c r="T1049">
        <v>0</v>
      </c>
    </row>
    <row r="1050" spans="1:20">
      <c r="A1050" t="s">
        <v>1206</v>
      </c>
      <c r="B1050" s="11" t="str">
        <f t="shared" si="101"/>
        <v>CHP2</v>
      </c>
      <c r="C1050" s="11" t="str">
        <f>VLOOKUP('intouch变量（离散）'!$A1050,基本表格!$G:$Q,2,FALSE)</f>
        <v>2425+P4-M5 2#刨片机磁选电机 电机控制 风扇过载</v>
      </c>
      <c r="D1050" t="s">
        <v>154</v>
      </c>
      <c r="E1050" t="str">
        <f t="shared" si="97"/>
        <v>No</v>
      </c>
      <c r="F1050" t="str">
        <f t="shared" si="98"/>
        <v>0</v>
      </c>
      <c r="G1050" t="s">
        <v>154</v>
      </c>
      <c r="H1050" t="s">
        <v>155</v>
      </c>
      <c r="I1050" t="str">
        <f t="shared" si="99"/>
        <v/>
      </c>
      <c r="J1050" t="str">
        <f t="shared" si="100"/>
        <v/>
      </c>
      <c r="K1050" t="str">
        <f>VLOOKUP('intouch变量（离散）'!$A1050,基本表格!$G:$Q,9,FALSE)</f>
        <v>On</v>
      </c>
      <c r="L1050">
        <v>1</v>
      </c>
      <c r="M1050" t="s">
        <v>156</v>
      </c>
      <c r="N1050" t="s">
        <v>157</v>
      </c>
      <c r="O1050" t="s">
        <v>158</v>
      </c>
      <c r="P1050" t="str">
        <f>VLOOKUP('intouch变量（离散）'!$A1050,基本表格!$G:$Q,3,FALSE)</f>
        <v>DB1200,X1701.4</v>
      </c>
      <c r="Q1050" t="str">
        <f>VLOOKUP('intouch变量（离散）'!$A1050,基本表格!$G:$Q,10,FALSE)</f>
        <v>Yes</v>
      </c>
      <c r="R1050" t="str">
        <f t="shared" si="102"/>
        <v>DB1200,X1701.4 2425+P4-M5 2#刨片机磁选电机 电机控制 风扇过载</v>
      </c>
      <c r="S1050">
        <v>0</v>
      </c>
      <c r="T1050">
        <v>0</v>
      </c>
    </row>
    <row r="1051" spans="1:20">
      <c r="A1051" t="s">
        <v>1207</v>
      </c>
      <c r="B1051" s="11" t="str">
        <f t="shared" si="101"/>
        <v>CHP2</v>
      </c>
      <c r="C1051" s="11" t="str">
        <f>VLOOKUP('intouch变量（离散）'!$A1051,基本表格!$G:$Q,2,FALSE)</f>
        <v>2425+P4-M5 2#刨片机磁选电机 电机控制 电机运行指示</v>
      </c>
      <c r="D1051" t="s">
        <v>154</v>
      </c>
      <c r="E1051" t="str">
        <f t="shared" si="97"/>
        <v>No</v>
      </c>
      <c r="F1051" t="str">
        <f t="shared" si="98"/>
        <v>0</v>
      </c>
      <c r="G1051" t="s">
        <v>154</v>
      </c>
      <c r="H1051" t="s">
        <v>155</v>
      </c>
      <c r="I1051" t="str">
        <f t="shared" si="99"/>
        <v/>
      </c>
      <c r="J1051" t="str">
        <f t="shared" si="100"/>
        <v/>
      </c>
      <c r="K1051" t="str">
        <f>VLOOKUP('intouch变量（离散）'!$A1051,基本表格!$G:$Q,9,FALSE)</f>
        <v>None</v>
      </c>
      <c r="L1051">
        <v>1</v>
      </c>
      <c r="M1051" t="s">
        <v>156</v>
      </c>
      <c r="N1051" t="s">
        <v>157</v>
      </c>
      <c r="O1051" t="s">
        <v>158</v>
      </c>
      <c r="P1051" t="str">
        <f>VLOOKUP('intouch变量（离散）'!$A1051,基本表格!$G:$Q,3,FALSE)</f>
        <v>DB1200,X1701.5</v>
      </c>
      <c r="Q1051" t="str">
        <f>VLOOKUP('intouch变量（离散）'!$A1051,基本表格!$G:$Q,10,FALSE)</f>
        <v>Yes</v>
      </c>
      <c r="R1051" t="str">
        <f t="shared" si="102"/>
        <v>DB1200,X1701.5 2425+P4-M5 2#刨片机磁选电机 电机控制 电机运行指示</v>
      </c>
      <c r="S1051">
        <v>0</v>
      </c>
      <c r="T1051">
        <v>0</v>
      </c>
    </row>
    <row r="1052" spans="1:20">
      <c r="A1052" t="s">
        <v>1208</v>
      </c>
      <c r="B1052" s="11" t="str">
        <f t="shared" si="101"/>
        <v>CHP2</v>
      </c>
      <c r="C1052" s="11" t="str">
        <f>VLOOKUP('intouch变量（离散）'!$A1052,基本表格!$G:$Q,2,FALSE)</f>
        <v>2425+P4-M5 2#刨片机磁选电机 电机控制 断链报警</v>
      </c>
      <c r="D1052" t="s">
        <v>154</v>
      </c>
      <c r="E1052" t="str">
        <f t="shared" si="97"/>
        <v>No</v>
      </c>
      <c r="F1052" t="str">
        <f t="shared" si="98"/>
        <v>0</v>
      </c>
      <c r="G1052" t="s">
        <v>154</v>
      </c>
      <c r="H1052" t="s">
        <v>155</v>
      </c>
      <c r="I1052" t="str">
        <f t="shared" si="99"/>
        <v/>
      </c>
      <c r="J1052" t="str">
        <f t="shared" si="100"/>
        <v/>
      </c>
      <c r="K1052" t="str">
        <f>VLOOKUP('intouch变量（离散）'!$A1052,基本表格!$G:$Q,9,FALSE)</f>
        <v>On</v>
      </c>
      <c r="L1052">
        <v>1</v>
      </c>
      <c r="M1052" t="s">
        <v>156</v>
      </c>
      <c r="N1052" t="s">
        <v>157</v>
      </c>
      <c r="O1052" t="s">
        <v>158</v>
      </c>
      <c r="P1052" t="str">
        <f>VLOOKUP('intouch变量（离散）'!$A1052,基本表格!$G:$Q,3,FALSE)</f>
        <v>DB1200,X1701.6</v>
      </c>
      <c r="Q1052" t="str">
        <f>VLOOKUP('intouch变量（离散）'!$A1052,基本表格!$G:$Q,10,FALSE)</f>
        <v>Yes</v>
      </c>
      <c r="R1052" t="str">
        <f t="shared" si="102"/>
        <v>DB1200,X1701.6 2425+P4-M5 2#刨片机磁选电机 电机控制 断链报警</v>
      </c>
      <c r="S1052">
        <v>0</v>
      </c>
      <c r="T1052">
        <v>0</v>
      </c>
    </row>
    <row r="1053" spans="1:20">
      <c r="A1053" t="s">
        <v>1209</v>
      </c>
      <c r="B1053" s="11" t="str">
        <f t="shared" si="101"/>
        <v>CHP2</v>
      </c>
      <c r="C1053" s="11" t="str">
        <f>VLOOKUP('intouch变量（离散）'!$A1053,基本表格!$G:$Q,2,FALSE)</f>
        <v>2425+P4-M5 2#刨片机磁选电机 电机控制 断链检测</v>
      </c>
      <c r="D1053" t="s">
        <v>154</v>
      </c>
      <c r="E1053" t="str">
        <f t="shared" si="97"/>
        <v>No</v>
      </c>
      <c r="F1053" t="str">
        <f t="shared" si="98"/>
        <v>0</v>
      </c>
      <c r="G1053" t="s">
        <v>154</v>
      </c>
      <c r="H1053" t="s">
        <v>155</v>
      </c>
      <c r="I1053" t="str">
        <f t="shared" si="99"/>
        <v/>
      </c>
      <c r="J1053" t="str">
        <f t="shared" si="100"/>
        <v/>
      </c>
      <c r="K1053" t="str">
        <f>VLOOKUP('intouch变量（离散）'!$A1053,基本表格!$G:$Q,9,FALSE)</f>
        <v>None</v>
      </c>
      <c r="L1053">
        <v>1</v>
      </c>
      <c r="M1053" t="s">
        <v>156</v>
      </c>
      <c r="N1053" t="s">
        <v>157</v>
      </c>
      <c r="O1053" t="s">
        <v>158</v>
      </c>
      <c r="P1053" t="str">
        <f>VLOOKUP('intouch变量（离散）'!$A1053,基本表格!$G:$Q,3,FALSE)</f>
        <v>DB1200,X1701.7</v>
      </c>
      <c r="Q1053" t="str">
        <f>VLOOKUP('intouch变量（离散）'!$A1053,基本表格!$G:$Q,10,FALSE)</f>
        <v>Yes</v>
      </c>
      <c r="R1053" t="str">
        <f t="shared" si="102"/>
        <v>DB1200,X1701.7 2425+P4-M5 2#刨片机磁选电机 电机控制 断链检测</v>
      </c>
      <c r="S1053">
        <v>0</v>
      </c>
      <c r="T1053">
        <v>0</v>
      </c>
    </row>
    <row r="1054" spans="1:20">
      <c r="A1054" t="s">
        <v>1210</v>
      </c>
      <c r="B1054" s="11" t="str">
        <f t="shared" si="101"/>
        <v>CHP2</v>
      </c>
      <c r="C1054" s="11" t="str">
        <f>VLOOKUP('intouch变量（离散）'!$A1054,基本表格!$G:$Q,2,FALSE)</f>
        <v>2425+P4-M5 2#刨片机磁选电机 电机控制 复位</v>
      </c>
      <c r="D1054" t="s">
        <v>154</v>
      </c>
      <c r="E1054" t="str">
        <f t="shared" si="97"/>
        <v>No</v>
      </c>
      <c r="F1054" t="str">
        <f t="shared" si="98"/>
        <v>0</v>
      </c>
      <c r="G1054" t="s">
        <v>154</v>
      </c>
      <c r="H1054" t="s">
        <v>155</v>
      </c>
      <c r="I1054" t="str">
        <f t="shared" si="99"/>
        <v/>
      </c>
      <c r="J1054" t="str">
        <f t="shared" si="100"/>
        <v/>
      </c>
      <c r="K1054" t="str">
        <f>VLOOKUP('intouch变量（离散）'!$A1054,基本表格!$G:$Q,9,FALSE)</f>
        <v>None</v>
      </c>
      <c r="L1054">
        <v>1</v>
      </c>
      <c r="M1054" t="s">
        <v>156</v>
      </c>
      <c r="N1054" t="s">
        <v>157</v>
      </c>
      <c r="O1054" t="s">
        <v>158</v>
      </c>
      <c r="P1054" t="str">
        <f>VLOOKUP('intouch变量（离散）'!$A1054,基本表格!$G:$Q,3,FALSE)</f>
        <v>DB1200,X1702.0</v>
      </c>
      <c r="Q1054" t="str">
        <f>VLOOKUP('intouch变量（离散）'!$A1054,基本表格!$G:$Q,10,FALSE)</f>
        <v>No</v>
      </c>
      <c r="R1054" t="str">
        <f t="shared" si="102"/>
        <v>DB1200,X1702.0 2425+P4-M5 2#刨片机磁选电机 电机控制 复位</v>
      </c>
      <c r="S1054">
        <v>0</v>
      </c>
      <c r="T1054">
        <v>0</v>
      </c>
    </row>
    <row r="1055" spans="1:20">
      <c r="A1055" t="s">
        <v>1211</v>
      </c>
      <c r="B1055" s="11" t="str">
        <f t="shared" si="101"/>
        <v>CHP2</v>
      </c>
      <c r="C1055" s="11" t="str">
        <f>VLOOKUP('intouch变量（离散）'!$A1055,基本表格!$G:$Q,2,FALSE)</f>
        <v>2425+P4-M5 2#刨片机磁选电机 电机控制 断链保护使能</v>
      </c>
      <c r="D1055" t="s">
        <v>154</v>
      </c>
      <c r="E1055" t="str">
        <f t="shared" si="97"/>
        <v>Yes</v>
      </c>
      <c r="F1055" t="str">
        <f t="shared" si="98"/>
        <v>900</v>
      </c>
      <c r="G1055" t="s">
        <v>154</v>
      </c>
      <c r="H1055" t="s">
        <v>155</v>
      </c>
      <c r="I1055" t="str">
        <f t="shared" si="99"/>
        <v>禁用</v>
      </c>
      <c r="J1055" t="str">
        <f t="shared" si="100"/>
        <v>启用</v>
      </c>
      <c r="K1055" t="str">
        <f>VLOOKUP('intouch变量（离散）'!$A1055,基本表格!$G:$Q,9,FALSE)</f>
        <v>None</v>
      </c>
      <c r="L1055">
        <v>1</v>
      </c>
      <c r="M1055" t="s">
        <v>156</v>
      </c>
      <c r="N1055" t="s">
        <v>157</v>
      </c>
      <c r="O1055" t="s">
        <v>158</v>
      </c>
      <c r="P1055" t="str">
        <f>VLOOKUP('intouch变量（离散）'!$A1055,基本表格!$G:$Q,3,FALSE)</f>
        <v>DB1200,X1702.1</v>
      </c>
      <c r="Q1055" t="str">
        <f>VLOOKUP('intouch变量（离散）'!$A1055,基本表格!$G:$Q,10,FALSE)</f>
        <v>No</v>
      </c>
      <c r="R1055" t="str">
        <f t="shared" si="102"/>
        <v>DB1200,X1702.1 2425+P4-M5 2#刨片机磁选电机 电机控制 断链保护使能</v>
      </c>
      <c r="S1055">
        <v>0</v>
      </c>
      <c r="T1055">
        <v>0</v>
      </c>
    </row>
    <row r="1056" spans="1:20">
      <c r="A1056" t="s">
        <v>1212</v>
      </c>
      <c r="B1056" s="11" t="str">
        <f t="shared" si="101"/>
        <v>CHP2</v>
      </c>
      <c r="C1056" s="11" t="str">
        <f>VLOOKUP('intouch变量（离散）'!$A1056,基本表格!$G:$Q,2,FALSE)</f>
        <v>2425+P4-M5 2#刨片机磁选电机 电机控制 断链导致停机</v>
      </c>
      <c r="D1056" t="s">
        <v>154</v>
      </c>
      <c r="E1056" t="str">
        <f t="shared" si="97"/>
        <v>No</v>
      </c>
      <c r="F1056" t="str">
        <f t="shared" si="98"/>
        <v>0</v>
      </c>
      <c r="G1056" t="s">
        <v>154</v>
      </c>
      <c r="H1056" t="s">
        <v>155</v>
      </c>
      <c r="I1056" t="str">
        <f t="shared" si="99"/>
        <v/>
      </c>
      <c r="J1056" t="str">
        <f t="shared" si="100"/>
        <v/>
      </c>
      <c r="K1056" t="str">
        <f>VLOOKUP('intouch变量（离散）'!$A1056,基本表格!$G:$Q,9,FALSE)</f>
        <v>On</v>
      </c>
      <c r="L1056">
        <v>1</v>
      </c>
      <c r="M1056" t="s">
        <v>156</v>
      </c>
      <c r="N1056" t="s">
        <v>157</v>
      </c>
      <c r="O1056" t="s">
        <v>158</v>
      </c>
      <c r="P1056" t="str">
        <f>VLOOKUP('intouch变量（离散）'!$A1056,基本表格!$G:$Q,3,FALSE)</f>
        <v>DB1200,X1702.2</v>
      </c>
      <c r="Q1056" t="str">
        <f>VLOOKUP('intouch变量（离散）'!$A1056,基本表格!$G:$Q,10,FALSE)</f>
        <v>Yes</v>
      </c>
      <c r="R1056" t="str">
        <f t="shared" si="102"/>
        <v>DB1200,X1702.2 2425+P4-M5 2#刨片机磁选电机 电机控制 断链导致停机</v>
      </c>
      <c r="S1056">
        <v>0</v>
      </c>
      <c r="T1056">
        <v>0</v>
      </c>
    </row>
    <row r="1057" spans="1:20">
      <c r="A1057" t="s">
        <v>1213</v>
      </c>
      <c r="B1057" s="11" t="str">
        <f t="shared" si="101"/>
        <v>CHP2</v>
      </c>
      <c r="C1057" s="11" t="str">
        <f>VLOOKUP('intouch变量（离散）'!$A1057,基本表格!$G:$Q,2,FALSE)</f>
        <v>2425+P4-M5 2#刨片机磁选电机 电机控制 电机(反转）</v>
      </c>
      <c r="D1057" t="s">
        <v>154</v>
      </c>
      <c r="E1057" t="str">
        <f t="shared" si="97"/>
        <v>No</v>
      </c>
      <c r="F1057" t="str">
        <f t="shared" si="98"/>
        <v>0</v>
      </c>
      <c r="G1057" t="s">
        <v>154</v>
      </c>
      <c r="H1057" t="s">
        <v>155</v>
      </c>
      <c r="I1057" t="str">
        <f t="shared" si="99"/>
        <v/>
      </c>
      <c r="J1057" t="str">
        <f t="shared" si="100"/>
        <v/>
      </c>
      <c r="K1057" t="str">
        <f>VLOOKUP('intouch变量（离散）'!$A1057,基本表格!$G:$Q,9,FALSE)</f>
        <v>None</v>
      </c>
      <c r="L1057">
        <v>1</v>
      </c>
      <c r="M1057" t="s">
        <v>156</v>
      </c>
      <c r="N1057" t="s">
        <v>157</v>
      </c>
      <c r="O1057" t="s">
        <v>158</v>
      </c>
      <c r="P1057" t="str">
        <f>VLOOKUP('intouch变量（离散）'!$A1057,基本表格!$G:$Q,3,FALSE)</f>
        <v>DB1200,X1702.3</v>
      </c>
      <c r="Q1057" t="str">
        <f>VLOOKUP('intouch变量（离散）'!$A1057,基本表格!$G:$Q,10,FALSE)</f>
        <v>Yes</v>
      </c>
      <c r="R1057" t="str">
        <f t="shared" si="102"/>
        <v>DB1200,X1702.3 2425+P4-M5 2#刨片机磁选电机 电机控制 电机(反转）</v>
      </c>
      <c r="S1057">
        <v>0</v>
      </c>
      <c r="T1057">
        <v>0</v>
      </c>
    </row>
    <row r="1058" spans="1:20">
      <c r="A1058" t="s">
        <v>1214</v>
      </c>
      <c r="B1058" s="11" t="str">
        <f t="shared" si="101"/>
        <v>CHP2</v>
      </c>
      <c r="C1058" s="11" t="str">
        <f>VLOOKUP('intouch变量（离散）'!$A1058,基本表格!$G:$Q,2,FALSE)</f>
        <v>2425+P4-M5 2#刨片机磁选电机 电机控制 本地</v>
      </c>
      <c r="D1058" t="s">
        <v>154</v>
      </c>
      <c r="E1058" t="str">
        <f t="shared" si="97"/>
        <v>No</v>
      </c>
      <c r="F1058" t="str">
        <f t="shared" si="98"/>
        <v>0</v>
      </c>
      <c r="G1058" t="s">
        <v>154</v>
      </c>
      <c r="H1058" t="s">
        <v>155</v>
      </c>
      <c r="I1058" t="str">
        <f t="shared" si="99"/>
        <v/>
      </c>
      <c r="J1058" t="str">
        <f t="shared" si="100"/>
        <v/>
      </c>
      <c r="K1058" t="str">
        <f>VLOOKUP('intouch变量（离散）'!$A1058,基本表格!$G:$Q,9,FALSE)</f>
        <v>None</v>
      </c>
      <c r="L1058">
        <v>1</v>
      </c>
      <c r="M1058" t="s">
        <v>156</v>
      </c>
      <c r="N1058" t="s">
        <v>157</v>
      </c>
      <c r="O1058" t="s">
        <v>158</v>
      </c>
      <c r="P1058" t="str">
        <f>VLOOKUP('intouch变量（离散）'!$A1058,基本表格!$G:$Q,3,FALSE)</f>
        <v>DB1200,X1702.4</v>
      </c>
      <c r="Q1058" t="str">
        <f>VLOOKUP('intouch变量（离散）'!$A1058,基本表格!$G:$Q,10,FALSE)</f>
        <v>Yes</v>
      </c>
      <c r="R1058" t="str">
        <f t="shared" si="102"/>
        <v>DB1200,X1702.4 2425+P4-M5 2#刨片机磁选电机 电机控制 本地</v>
      </c>
      <c r="S1058">
        <v>0</v>
      </c>
      <c r="T1058">
        <v>0</v>
      </c>
    </row>
    <row r="1059" spans="1:20">
      <c r="A1059" t="s">
        <v>1215</v>
      </c>
      <c r="B1059" s="11" t="str">
        <f t="shared" si="101"/>
        <v>CHP2</v>
      </c>
      <c r="C1059" s="11" t="str">
        <f>VLOOKUP('intouch变量（离散）'!$A1059,基本表格!$G:$Q,2,FALSE)</f>
        <v>2425+P4-M5 2#刨片机磁选电机 电机控制 远程</v>
      </c>
      <c r="D1059" t="s">
        <v>154</v>
      </c>
      <c r="E1059" t="str">
        <f t="shared" si="97"/>
        <v>No</v>
      </c>
      <c r="F1059" t="str">
        <f t="shared" si="98"/>
        <v>0</v>
      </c>
      <c r="G1059" t="s">
        <v>154</v>
      </c>
      <c r="H1059" t="s">
        <v>155</v>
      </c>
      <c r="I1059" t="str">
        <f t="shared" si="99"/>
        <v/>
      </c>
      <c r="J1059" t="str">
        <f t="shared" si="100"/>
        <v/>
      </c>
      <c r="K1059" t="str">
        <f>VLOOKUP('intouch变量（离散）'!$A1059,基本表格!$G:$Q,9,FALSE)</f>
        <v>None</v>
      </c>
      <c r="L1059">
        <v>1</v>
      </c>
      <c r="M1059" t="s">
        <v>156</v>
      </c>
      <c r="N1059" t="s">
        <v>157</v>
      </c>
      <c r="O1059" t="s">
        <v>158</v>
      </c>
      <c r="P1059" t="str">
        <f>VLOOKUP('intouch变量（离散）'!$A1059,基本表格!$G:$Q,3,FALSE)</f>
        <v>DB1200,X1702.5</v>
      </c>
      <c r="Q1059" t="str">
        <f>VLOOKUP('intouch变量（离散）'!$A1059,基本表格!$G:$Q,10,FALSE)</f>
        <v>Yes</v>
      </c>
      <c r="R1059" t="str">
        <f t="shared" si="102"/>
        <v>DB1200,X1702.5 2425+P4-M5 2#刨片机磁选电机 电机控制 远程</v>
      </c>
      <c r="S1059">
        <v>0</v>
      </c>
      <c r="T1059">
        <v>0</v>
      </c>
    </row>
    <row r="1060" spans="1:20">
      <c r="A1060" t="s">
        <v>1216</v>
      </c>
      <c r="B1060" s="11" t="str">
        <f t="shared" si="101"/>
        <v>CHP2</v>
      </c>
      <c r="C1060" s="11" t="str">
        <f>VLOOKUP('intouch变量（离散）'!$A1060,基本表格!$G:$Q,2,FALSE)</f>
        <v>2425+P4-M5 2#刨片机磁选电机 电机控制 堵料报警</v>
      </c>
      <c r="D1060" t="s">
        <v>154</v>
      </c>
      <c r="E1060" t="str">
        <f t="shared" si="97"/>
        <v>No</v>
      </c>
      <c r="F1060" t="str">
        <f t="shared" si="98"/>
        <v>0</v>
      </c>
      <c r="G1060" t="s">
        <v>154</v>
      </c>
      <c r="H1060" t="s">
        <v>155</v>
      </c>
      <c r="I1060" t="str">
        <f t="shared" si="99"/>
        <v/>
      </c>
      <c r="J1060" t="str">
        <f t="shared" si="100"/>
        <v/>
      </c>
      <c r="K1060" t="str">
        <f>VLOOKUP('intouch变量（离散）'!$A1060,基本表格!$G:$Q,9,FALSE)</f>
        <v>On</v>
      </c>
      <c r="L1060">
        <v>1</v>
      </c>
      <c r="M1060" t="s">
        <v>156</v>
      </c>
      <c r="N1060" t="s">
        <v>157</v>
      </c>
      <c r="O1060" t="s">
        <v>158</v>
      </c>
      <c r="P1060" t="str">
        <f>VLOOKUP('intouch变量（离散）'!$A1060,基本表格!$G:$Q,3,FALSE)</f>
        <v>DB1200,X1702.6</v>
      </c>
      <c r="Q1060" t="str">
        <f>VLOOKUP('intouch变量（离散）'!$A1060,基本表格!$G:$Q,10,FALSE)</f>
        <v>Yes</v>
      </c>
      <c r="R1060" t="str">
        <f t="shared" si="102"/>
        <v>DB1200,X1702.6 2425+P4-M5 2#刨片机磁选电机 电机控制 堵料报警</v>
      </c>
      <c r="S1060">
        <v>0</v>
      </c>
      <c r="T1060">
        <v>0</v>
      </c>
    </row>
    <row r="1061" spans="1:20">
      <c r="A1061" t="s">
        <v>1217</v>
      </c>
      <c r="B1061" s="11" t="str">
        <f t="shared" si="101"/>
        <v>CHP2</v>
      </c>
      <c r="C1061" s="11" t="str">
        <f>VLOOKUP('intouch变量（离散）'!$A1061,基本表格!$G:$Q,2,FALSE)</f>
        <v>2425+P4-M5 2#刨片机磁选电机 电机控制 堵料检测</v>
      </c>
      <c r="D1061" t="s">
        <v>154</v>
      </c>
      <c r="E1061" t="str">
        <f t="shared" si="97"/>
        <v>No</v>
      </c>
      <c r="F1061" t="str">
        <f t="shared" si="98"/>
        <v>0</v>
      </c>
      <c r="G1061" t="s">
        <v>154</v>
      </c>
      <c r="H1061" t="s">
        <v>155</v>
      </c>
      <c r="I1061" t="str">
        <f t="shared" si="99"/>
        <v/>
      </c>
      <c r="J1061" t="str">
        <f t="shared" si="100"/>
        <v/>
      </c>
      <c r="K1061" t="str">
        <f>VLOOKUP('intouch变量（离散）'!$A1061,基本表格!$G:$Q,9,FALSE)</f>
        <v>None</v>
      </c>
      <c r="L1061">
        <v>1</v>
      </c>
      <c r="M1061" t="s">
        <v>156</v>
      </c>
      <c r="N1061" t="s">
        <v>157</v>
      </c>
      <c r="O1061" t="s">
        <v>158</v>
      </c>
      <c r="P1061" t="str">
        <f>VLOOKUP('intouch变量（离散）'!$A1061,基本表格!$G:$Q,3,FALSE)</f>
        <v>DB1200,X1702.7</v>
      </c>
      <c r="Q1061" t="str">
        <f>VLOOKUP('intouch变量（离散）'!$A1061,基本表格!$G:$Q,10,FALSE)</f>
        <v>Yes</v>
      </c>
      <c r="R1061" t="str">
        <f t="shared" si="102"/>
        <v>DB1200,X1702.7 2425+P4-M5 2#刨片机磁选电机 电机控制 堵料检测</v>
      </c>
      <c r="S1061">
        <v>0</v>
      </c>
      <c r="T1061">
        <v>0</v>
      </c>
    </row>
    <row r="1062" spans="1:20">
      <c r="A1062" t="s">
        <v>1218</v>
      </c>
      <c r="B1062" s="11" t="str">
        <f t="shared" si="101"/>
        <v>CHP2</v>
      </c>
      <c r="C1062" s="11" t="str">
        <f>VLOOKUP('intouch变量（离散）'!$A1062,基本表格!$G:$Q,2,FALSE)</f>
        <v>2425+P4-M5 2#刨片机磁选电机 电机控制 堵料保护使能</v>
      </c>
      <c r="D1062" t="s">
        <v>154</v>
      </c>
      <c r="E1062" t="str">
        <f t="shared" si="97"/>
        <v>Yes</v>
      </c>
      <c r="F1062" t="str">
        <f t="shared" si="98"/>
        <v>900</v>
      </c>
      <c r="G1062" t="s">
        <v>154</v>
      </c>
      <c r="H1062" t="s">
        <v>155</v>
      </c>
      <c r="I1062" t="str">
        <f t="shared" si="99"/>
        <v>禁用</v>
      </c>
      <c r="J1062" t="str">
        <f t="shared" si="100"/>
        <v>启用</v>
      </c>
      <c r="K1062" t="str">
        <f>VLOOKUP('intouch变量（离散）'!$A1062,基本表格!$G:$Q,9,FALSE)</f>
        <v>None</v>
      </c>
      <c r="L1062">
        <v>1</v>
      </c>
      <c r="M1062" t="s">
        <v>156</v>
      </c>
      <c r="N1062" t="s">
        <v>157</v>
      </c>
      <c r="O1062" t="s">
        <v>158</v>
      </c>
      <c r="P1062" t="str">
        <f>VLOOKUP('intouch变量（离散）'!$A1062,基本表格!$G:$Q,3,FALSE)</f>
        <v>DB1200,X1703.0</v>
      </c>
      <c r="Q1062" t="str">
        <f>VLOOKUP('intouch变量（离散）'!$A1062,基本表格!$G:$Q,10,FALSE)</f>
        <v>No</v>
      </c>
      <c r="R1062" t="str">
        <f t="shared" si="102"/>
        <v>DB1200,X1703.0 2425+P4-M5 2#刨片机磁选电机 电机控制 堵料保护使能</v>
      </c>
      <c r="S1062">
        <v>0</v>
      </c>
      <c r="T1062">
        <v>0</v>
      </c>
    </row>
    <row r="1063" spans="1:20">
      <c r="A1063" t="s">
        <v>1219</v>
      </c>
      <c r="B1063" s="11" t="str">
        <f t="shared" si="101"/>
        <v>CHP2</v>
      </c>
      <c r="C1063" s="11" t="str">
        <f>VLOOKUP('intouch变量（离散）'!$A1063,基本表格!$G:$Q,2,FALSE)</f>
        <v>2425+P4-M5 2#刨片机磁选电机 电机控制 堵料导致停机</v>
      </c>
      <c r="D1063" t="s">
        <v>154</v>
      </c>
      <c r="E1063" t="str">
        <f t="shared" si="97"/>
        <v>No</v>
      </c>
      <c r="F1063" t="str">
        <f t="shared" si="98"/>
        <v>0</v>
      </c>
      <c r="G1063" t="s">
        <v>154</v>
      </c>
      <c r="H1063" t="s">
        <v>155</v>
      </c>
      <c r="I1063" t="str">
        <f t="shared" si="99"/>
        <v/>
      </c>
      <c r="J1063" t="str">
        <f t="shared" si="100"/>
        <v/>
      </c>
      <c r="K1063" t="str">
        <f>VLOOKUP('intouch变量（离散）'!$A1063,基本表格!$G:$Q,9,FALSE)</f>
        <v>On</v>
      </c>
      <c r="L1063">
        <v>1</v>
      </c>
      <c r="M1063" t="s">
        <v>156</v>
      </c>
      <c r="N1063" t="s">
        <v>157</v>
      </c>
      <c r="O1063" t="s">
        <v>158</v>
      </c>
      <c r="P1063" t="str">
        <f>VLOOKUP('intouch变量（离散）'!$A1063,基本表格!$G:$Q,3,FALSE)</f>
        <v>DB1200,X1703.1</v>
      </c>
      <c r="Q1063" t="str">
        <f>VLOOKUP('intouch变量（离散）'!$A1063,基本表格!$G:$Q,10,FALSE)</f>
        <v>Yes</v>
      </c>
      <c r="R1063" t="str">
        <f t="shared" si="102"/>
        <v>DB1200,X1703.1 2425+P4-M5 2#刨片机磁选电机 电机控制 堵料导致停机</v>
      </c>
      <c r="S1063">
        <v>0</v>
      </c>
      <c r="T1063">
        <v>0</v>
      </c>
    </row>
    <row r="1064" spans="1:20">
      <c r="A1064" t="s">
        <v>1220</v>
      </c>
      <c r="B1064" s="11" t="str">
        <f t="shared" si="101"/>
        <v>CHP2</v>
      </c>
      <c r="C1064" s="11" t="str">
        <f>VLOOKUP('intouch变量（离散）'!$A1064,基本表格!$G:$Q,2,FALSE)</f>
        <v>2425+P4-M5 2#刨片机磁选电机 电机控制 拉线开关</v>
      </c>
      <c r="D1064" t="s">
        <v>154</v>
      </c>
      <c r="E1064" t="str">
        <f t="shared" si="97"/>
        <v>No</v>
      </c>
      <c r="F1064" t="str">
        <f t="shared" si="98"/>
        <v>0</v>
      </c>
      <c r="G1064" t="s">
        <v>154</v>
      </c>
      <c r="H1064" t="s">
        <v>155</v>
      </c>
      <c r="I1064" t="str">
        <f t="shared" si="99"/>
        <v/>
      </c>
      <c r="J1064" t="str">
        <f t="shared" si="100"/>
        <v/>
      </c>
      <c r="K1064" t="str">
        <f>VLOOKUP('intouch变量（离散）'!$A1064,基本表格!$G:$Q,9,FALSE)</f>
        <v>On</v>
      </c>
      <c r="L1064">
        <v>1</v>
      </c>
      <c r="M1064" t="s">
        <v>156</v>
      </c>
      <c r="N1064" t="s">
        <v>157</v>
      </c>
      <c r="O1064" t="s">
        <v>158</v>
      </c>
      <c r="P1064" t="str">
        <f>VLOOKUP('intouch变量（离散）'!$A1064,基本表格!$G:$Q,3,FALSE)</f>
        <v>DB1200,X1708.0</v>
      </c>
      <c r="Q1064" t="str">
        <f>VLOOKUP('intouch变量（离散）'!$A1064,基本表格!$G:$Q,10,FALSE)</f>
        <v>Yes</v>
      </c>
      <c r="R1064" t="str">
        <f t="shared" si="102"/>
        <v>DB1200,X1708.0 2425+P4-M5 2#刨片机磁选电机 电机控制 拉线开关</v>
      </c>
      <c r="S1064">
        <v>0</v>
      </c>
      <c r="T1064">
        <v>0</v>
      </c>
    </row>
    <row r="1065" spans="1:20">
      <c r="A1065" t="s">
        <v>1221</v>
      </c>
      <c r="B1065" s="11" t="str">
        <f t="shared" si="101"/>
        <v>CHP2</v>
      </c>
      <c r="C1065" s="11" t="str">
        <f>VLOOKUP('intouch变量（离散）'!$A1065,基本表格!$G:$Q,2,FALSE)</f>
        <v>2425+P4-M5 2#刨片机磁选电机 电机控制 左跑偏报警</v>
      </c>
      <c r="D1065" t="s">
        <v>154</v>
      </c>
      <c r="E1065" t="str">
        <f t="shared" si="97"/>
        <v>No</v>
      </c>
      <c r="F1065" t="str">
        <f t="shared" si="98"/>
        <v>0</v>
      </c>
      <c r="G1065" t="s">
        <v>154</v>
      </c>
      <c r="H1065" t="s">
        <v>155</v>
      </c>
      <c r="I1065" t="str">
        <f t="shared" si="99"/>
        <v/>
      </c>
      <c r="J1065" t="str">
        <f t="shared" si="100"/>
        <v/>
      </c>
      <c r="K1065" t="str">
        <f>VLOOKUP('intouch变量（离散）'!$A1065,基本表格!$G:$Q,9,FALSE)</f>
        <v>On</v>
      </c>
      <c r="L1065">
        <v>1</v>
      </c>
      <c r="M1065" t="s">
        <v>156</v>
      </c>
      <c r="N1065" t="s">
        <v>157</v>
      </c>
      <c r="O1065" t="s">
        <v>158</v>
      </c>
      <c r="P1065" t="str">
        <f>VLOOKUP('intouch变量（离散）'!$A1065,基本表格!$G:$Q,3,FALSE)</f>
        <v>DB1200,X1708.1</v>
      </c>
      <c r="Q1065" t="str">
        <f>VLOOKUP('intouch变量（离散）'!$A1065,基本表格!$G:$Q,10,FALSE)</f>
        <v>Yes</v>
      </c>
      <c r="R1065" t="str">
        <f t="shared" si="102"/>
        <v>DB1200,X1708.1 2425+P4-M5 2#刨片机磁选电机 电机控制 左跑偏报警</v>
      </c>
      <c r="S1065">
        <v>0</v>
      </c>
      <c r="T1065">
        <v>0</v>
      </c>
    </row>
    <row r="1066" spans="1:20">
      <c r="A1066" t="s">
        <v>1222</v>
      </c>
      <c r="B1066" s="11" t="str">
        <f t="shared" si="101"/>
        <v>CHP2</v>
      </c>
      <c r="C1066" s="11" t="str">
        <f>VLOOKUP('intouch变量（离散）'!$A1066,基本表格!$G:$Q,2,FALSE)</f>
        <v>2425+P4-M5 2#刨片机磁选电机 电机控制 左跑偏1检测</v>
      </c>
      <c r="D1066" t="s">
        <v>154</v>
      </c>
      <c r="E1066" t="str">
        <f t="shared" si="97"/>
        <v>No</v>
      </c>
      <c r="F1066" t="str">
        <f t="shared" si="98"/>
        <v>0</v>
      </c>
      <c r="G1066" t="s">
        <v>154</v>
      </c>
      <c r="H1066" t="s">
        <v>155</v>
      </c>
      <c r="I1066" t="str">
        <f t="shared" si="99"/>
        <v/>
      </c>
      <c r="J1066" t="str">
        <f t="shared" si="100"/>
        <v/>
      </c>
      <c r="K1066" t="str">
        <f>VLOOKUP('intouch变量（离散）'!$A1066,基本表格!$G:$Q,9,FALSE)</f>
        <v>None</v>
      </c>
      <c r="L1066">
        <v>1</v>
      </c>
      <c r="M1066" t="s">
        <v>156</v>
      </c>
      <c r="N1066" t="s">
        <v>157</v>
      </c>
      <c r="O1066" t="s">
        <v>158</v>
      </c>
      <c r="P1066" t="str">
        <f>VLOOKUP('intouch变量（离散）'!$A1066,基本表格!$G:$Q,3,FALSE)</f>
        <v>DB1200,X1708.2</v>
      </c>
      <c r="Q1066" t="str">
        <f>VLOOKUP('intouch变量（离散）'!$A1066,基本表格!$G:$Q,10,FALSE)</f>
        <v>Yes</v>
      </c>
      <c r="R1066" t="str">
        <f t="shared" si="102"/>
        <v>DB1200,X1708.2 2425+P4-M5 2#刨片机磁选电机 电机控制 左跑偏1检测</v>
      </c>
      <c r="S1066">
        <v>0</v>
      </c>
      <c r="T1066">
        <v>0</v>
      </c>
    </row>
    <row r="1067" spans="1:20">
      <c r="A1067" t="s">
        <v>1223</v>
      </c>
      <c r="B1067" s="11" t="str">
        <f t="shared" si="101"/>
        <v>CHP2</v>
      </c>
      <c r="C1067" s="11" t="str">
        <f>VLOOKUP('intouch变量（离散）'!$A1067,基本表格!$G:$Q,2,FALSE)</f>
        <v>2425+P4-M5 2#刨片机磁选电机 电机控制 左跑偏保护使能</v>
      </c>
      <c r="D1067" t="s">
        <v>154</v>
      </c>
      <c r="E1067" t="str">
        <f t="shared" si="97"/>
        <v>Yes</v>
      </c>
      <c r="F1067" t="str">
        <f t="shared" si="98"/>
        <v>900</v>
      </c>
      <c r="G1067" t="s">
        <v>154</v>
      </c>
      <c r="H1067" t="s">
        <v>155</v>
      </c>
      <c r="I1067" t="str">
        <f t="shared" si="99"/>
        <v>禁用</v>
      </c>
      <c r="J1067" t="str">
        <f t="shared" si="100"/>
        <v>启用</v>
      </c>
      <c r="K1067" t="str">
        <f>VLOOKUP('intouch变量（离散）'!$A1067,基本表格!$G:$Q,9,FALSE)</f>
        <v>None</v>
      </c>
      <c r="L1067">
        <v>1</v>
      </c>
      <c r="M1067" t="s">
        <v>156</v>
      </c>
      <c r="N1067" t="s">
        <v>157</v>
      </c>
      <c r="O1067" t="s">
        <v>158</v>
      </c>
      <c r="P1067" t="str">
        <f>VLOOKUP('intouch变量（离散）'!$A1067,基本表格!$G:$Q,3,FALSE)</f>
        <v>DB1200,X1708.3</v>
      </c>
      <c r="Q1067" t="str">
        <f>VLOOKUP('intouch变量（离散）'!$A1067,基本表格!$G:$Q,10,FALSE)</f>
        <v>No</v>
      </c>
      <c r="R1067" t="str">
        <f t="shared" si="102"/>
        <v>DB1200,X1708.3 2425+P4-M5 2#刨片机磁选电机 电机控制 左跑偏保护使能</v>
      </c>
      <c r="S1067">
        <v>0</v>
      </c>
      <c r="T1067">
        <v>0</v>
      </c>
    </row>
    <row r="1068" spans="1:20">
      <c r="A1068" t="s">
        <v>1224</v>
      </c>
      <c r="B1068" s="11" t="str">
        <f t="shared" si="101"/>
        <v>CHP2</v>
      </c>
      <c r="C1068" s="11" t="str">
        <f>VLOOKUP('intouch变量（离散）'!$A1068,基本表格!$G:$Q,2,FALSE)</f>
        <v>2425+P4-M5 2#刨片机磁选电机 电机控制 左跑偏导致停机</v>
      </c>
      <c r="D1068" t="s">
        <v>154</v>
      </c>
      <c r="E1068" t="str">
        <f t="shared" si="97"/>
        <v>No</v>
      </c>
      <c r="F1068" t="str">
        <f t="shared" si="98"/>
        <v>0</v>
      </c>
      <c r="G1068" t="s">
        <v>154</v>
      </c>
      <c r="H1068" t="s">
        <v>155</v>
      </c>
      <c r="I1068" t="str">
        <f t="shared" si="99"/>
        <v/>
      </c>
      <c r="J1068" t="str">
        <f t="shared" si="100"/>
        <v/>
      </c>
      <c r="K1068" t="str">
        <f>VLOOKUP('intouch变量（离散）'!$A1068,基本表格!$G:$Q,9,FALSE)</f>
        <v>On</v>
      </c>
      <c r="L1068">
        <v>1</v>
      </c>
      <c r="M1068" t="s">
        <v>156</v>
      </c>
      <c r="N1068" t="s">
        <v>157</v>
      </c>
      <c r="O1068" t="s">
        <v>158</v>
      </c>
      <c r="P1068" t="str">
        <f>VLOOKUP('intouch变量（离散）'!$A1068,基本表格!$G:$Q,3,FALSE)</f>
        <v>DB1200,X1708.4</v>
      </c>
      <c r="Q1068" t="str">
        <f>VLOOKUP('intouch变量（离散）'!$A1068,基本表格!$G:$Q,10,FALSE)</f>
        <v>Yes</v>
      </c>
      <c r="R1068" t="str">
        <f t="shared" si="102"/>
        <v>DB1200,X1708.4 2425+P4-M5 2#刨片机磁选电机 电机控制 左跑偏导致停机</v>
      </c>
      <c r="S1068">
        <v>0</v>
      </c>
      <c r="T1068">
        <v>0</v>
      </c>
    </row>
    <row r="1069" spans="1:20">
      <c r="A1069" t="s">
        <v>1225</v>
      </c>
      <c r="B1069" s="11" t="str">
        <f t="shared" si="101"/>
        <v>CHP2</v>
      </c>
      <c r="C1069" s="11" t="str">
        <f>VLOOKUP('intouch变量（离散）'!$A1069,基本表格!$G:$Q,2,FALSE)</f>
        <v>2425+P4-M5 2#刨片机磁选电机 电机控制 右 跑偏报警</v>
      </c>
      <c r="D1069" t="s">
        <v>154</v>
      </c>
      <c r="E1069" t="str">
        <f t="shared" si="97"/>
        <v>No</v>
      </c>
      <c r="F1069" t="str">
        <f t="shared" si="98"/>
        <v>0</v>
      </c>
      <c r="G1069" t="s">
        <v>154</v>
      </c>
      <c r="H1069" t="s">
        <v>155</v>
      </c>
      <c r="I1069" t="str">
        <f t="shared" si="99"/>
        <v/>
      </c>
      <c r="J1069" t="str">
        <f t="shared" si="100"/>
        <v/>
      </c>
      <c r="K1069" t="str">
        <f>VLOOKUP('intouch变量（离散）'!$A1069,基本表格!$G:$Q,9,FALSE)</f>
        <v>On</v>
      </c>
      <c r="L1069">
        <v>1</v>
      </c>
      <c r="M1069" t="s">
        <v>156</v>
      </c>
      <c r="N1069" t="s">
        <v>157</v>
      </c>
      <c r="O1069" t="s">
        <v>158</v>
      </c>
      <c r="P1069" t="str">
        <f>VLOOKUP('intouch变量（离散）'!$A1069,基本表格!$G:$Q,3,FALSE)</f>
        <v>DB1200,X1712.0</v>
      </c>
      <c r="Q1069" t="str">
        <f>VLOOKUP('intouch变量（离散）'!$A1069,基本表格!$G:$Q,10,FALSE)</f>
        <v>Yes</v>
      </c>
      <c r="R1069" t="str">
        <f t="shared" si="102"/>
        <v>DB1200,X1712.0 2425+P4-M5 2#刨片机磁选电机 电机控制 右 跑偏报警</v>
      </c>
      <c r="S1069">
        <v>0</v>
      </c>
      <c r="T1069">
        <v>0</v>
      </c>
    </row>
    <row r="1070" spans="1:20">
      <c r="A1070" t="s">
        <v>1226</v>
      </c>
      <c r="B1070" s="11" t="str">
        <f t="shared" si="101"/>
        <v>CHP2</v>
      </c>
      <c r="C1070" s="11" t="str">
        <f>VLOOKUP('intouch变量（离散）'!$A1070,基本表格!$G:$Q,2,FALSE)</f>
        <v>2425+P4-M5 2#刨片机磁选电机 电机控制 右跑偏1检测</v>
      </c>
      <c r="D1070" t="s">
        <v>154</v>
      </c>
      <c r="E1070" t="str">
        <f t="shared" si="97"/>
        <v>No</v>
      </c>
      <c r="F1070" t="str">
        <f t="shared" si="98"/>
        <v>0</v>
      </c>
      <c r="G1070" t="s">
        <v>154</v>
      </c>
      <c r="H1070" t="s">
        <v>155</v>
      </c>
      <c r="I1070" t="str">
        <f t="shared" si="99"/>
        <v/>
      </c>
      <c r="J1070" t="str">
        <f t="shared" si="100"/>
        <v/>
      </c>
      <c r="K1070" t="str">
        <f>VLOOKUP('intouch变量（离散）'!$A1070,基本表格!$G:$Q,9,FALSE)</f>
        <v>None</v>
      </c>
      <c r="L1070">
        <v>1</v>
      </c>
      <c r="M1070" t="s">
        <v>156</v>
      </c>
      <c r="N1070" t="s">
        <v>157</v>
      </c>
      <c r="O1070" t="s">
        <v>158</v>
      </c>
      <c r="P1070" t="str">
        <f>VLOOKUP('intouch变量（离散）'!$A1070,基本表格!$G:$Q,3,FALSE)</f>
        <v>DB1200,X1712.1</v>
      </c>
      <c r="Q1070" t="str">
        <f>VLOOKUP('intouch变量（离散）'!$A1070,基本表格!$G:$Q,10,FALSE)</f>
        <v>Yes</v>
      </c>
      <c r="R1070" t="str">
        <f t="shared" si="102"/>
        <v>DB1200,X1712.1 2425+P4-M5 2#刨片机磁选电机 电机控制 右跑偏1检测</v>
      </c>
      <c r="S1070">
        <v>0</v>
      </c>
      <c r="T1070">
        <v>0</v>
      </c>
    </row>
    <row r="1071" spans="1:20">
      <c r="A1071" t="s">
        <v>1227</v>
      </c>
      <c r="B1071" s="11" t="str">
        <f t="shared" si="101"/>
        <v>CHP2</v>
      </c>
      <c r="C1071" s="11" t="str">
        <f>VLOOKUP('intouch变量（离散）'!$A1071,基本表格!$G:$Q,2,FALSE)</f>
        <v>2425+P4-M5 2#刨片机磁选电机 电机控制 右跑偏保护使能</v>
      </c>
      <c r="D1071" t="s">
        <v>154</v>
      </c>
      <c r="E1071" t="str">
        <f t="shared" si="97"/>
        <v>Yes</v>
      </c>
      <c r="F1071" t="str">
        <f t="shared" si="98"/>
        <v>900</v>
      </c>
      <c r="G1071" t="s">
        <v>154</v>
      </c>
      <c r="H1071" t="s">
        <v>155</v>
      </c>
      <c r="I1071" t="str">
        <f t="shared" si="99"/>
        <v>禁用</v>
      </c>
      <c r="J1071" t="str">
        <f t="shared" si="100"/>
        <v>启用</v>
      </c>
      <c r="K1071" t="str">
        <f>VLOOKUP('intouch变量（离散）'!$A1071,基本表格!$G:$Q,9,FALSE)</f>
        <v>None</v>
      </c>
      <c r="L1071">
        <v>1</v>
      </c>
      <c r="M1071" t="s">
        <v>156</v>
      </c>
      <c r="N1071" t="s">
        <v>157</v>
      </c>
      <c r="O1071" t="s">
        <v>158</v>
      </c>
      <c r="P1071" t="str">
        <f>VLOOKUP('intouch变量（离散）'!$A1071,基本表格!$G:$Q,3,FALSE)</f>
        <v>DB1200,X1712.2</v>
      </c>
      <c r="Q1071" t="str">
        <f>VLOOKUP('intouch变量（离散）'!$A1071,基本表格!$G:$Q,10,FALSE)</f>
        <v>No</v>
      </c>
      <c r="R1071" t="str">
        <f t="shared" si="102"/>
        <v>DB1200,X1712.2 2425+P4-M5 2#刨片机磁选电机 电机控制 右跑偏保护使能</v>
      </c>
      <c r="S1071">
        <v>0</v>
      </c>
      <c r="T1071">
        <v>0</v>
      </c>
    </row>
    <row r="1072" spans="1:20">
      <c r="A1072" t="s">
        <v>1228</v>
      </c>
      <c r="B1072" s="11" t="str">
        <f t="shared" si="101"/>
        <v>CHP2</v>
      </c>
      <c r="C1072" s="11" t="str">
        <f>VLOOKUP('intouch变量（离散）'!$A1072,基本表格!$G:$Q,2,FALSE)</f>
        <v>2425+P4-M5 2#刨片机磁选电机 电机控制 右跑偏导致停机</v>
      </c>
      <c r="D1072" t="s">
        <v>154</v>
      </c>
      <c r="E1072" t="str">
        <f t="shared" si="97"/>
        <v>No</v>
      </c>
      <c r="F1072" t="str">
        <f t="shared" si="98"/>
        <v>0</v>
      </c>
      <c r="G1072" t="s">
        <v>154</v>
      </c>
      <c r="H1072" t="s">
        <v>155</v>
      </c>
      <c r="I1072" t="str">
        <f t="shared" si="99"/>
        <v/>
      </c>
      <c r="J1072" t="str">
        <f t="shared" si="100"/>
        <v/>
      </c>
      <c r="K1072" t="str">
        <f>VLOOKUP('intouch变量（离散）'!$A1072,基本表格!$G:$Q,9,FALSE)</f>
        <v>On</v>
      </c>
      <c r="L1072">
        <v>1</v>
      </c>
      <c r="M1072" t="s">
        <v>156</v>
      </c>
      <c r="N1072" t="s">
        <v>157</v>
      </c>
      <c r="O1072" t="s">
        <v>158</v>
      </c>
      <c r="P1072" t="str">
        <f>VLOOKUP('intouch变量（离散）'!$A1072,基本表格!$G:$Q,3,FALSE)</f>
        <v>DB1200,X1712.3</v>
      </c>
      <c r="Q1072" t="str">
        <f>VLOOKUP('intouch变量（离散）'!$A1072,基本表格!$G:$Q,10,FALSE)</f>
        <v>Yes</v>
      </c>
      <c r="R1072" t="str">
        <f t="shared" si="102"/>
        <v>DB1200,X1712.3 2425+P4-M5 2#刨片机磁选电机 电机控制 右跑偏导致停机</v>
      </c>
      <c r="S1072">
        <v>0</v>
      </c>
      <c r="T1072">
        <v>0</v>
      </c>
    </row>
    <row r="1073" spans="1:20">
      <c r="A1073" t="s">
        <v>1229</v>
      </c>
      <c r="B1073" s="11" t="str">
        <f t="shared" si="101"/>
        <v>CHP2</v>
      </c>
      <c r="C1073" s="11" t="str">
        <f>VLOOKUP('intouch变量（离散）'!$A1073,基本表格!$G:$Q,2,FALSE)</f>
        <v>2425+P4-M5 2#刨片机磁选电机 电机控制 三角型</v>
      </c>
      <c r="D1073" t="s">
        <v>154</v>
      </c>
      <c r="E1073" t="str">
        <f t="shared" si="97"/>
        <v>No</v>
      </c>
      <c r="F1073" t="str">
        <f t="shared" si="98"/>
        <v>0</v>
      </c>
      <c r="G1073" t="s">
        <v>154</v>
      </c>
      <c r="H1073" t="s">
        <v>155</v>
      </c>
      <c r="I1073" t="str">
        <f t="shared" si="99"/>
        <v/>
      </c>
      <c r="J1073" t="str">
        <f t="shared" si="100"/>
        <v/>
      </c>
      <c r="K1073" t="str">
        <f>VLOOKUP('intouch变量（离散）'!$A1073,基本表格!$G:$Q,9,FALSE)</f>
        <v>None</v>
      </c>
      <c r="L1073">
        <v>1</v>
      </c>
      <c r="M1073" t="s">
        <v>156</v>
      </c>
      <c r="N1073" t="s">
        <v>157</v>
      </c>
      <c r="O1073" t="s">
        <v>158</v>
      </c>
      <c r="P1073" t="str">
        <f>VLOOKUP('intouch变量（离散）'!$A1073,基本表格!$G:$Q,3,FALSE)</f>
        <v>DB1200,X1716.0</v>
      </c>
      <c r="Q1073" t="str">
        <f>VLOOKUP('intouch变量（离散）'!$A1073,基本表格!$G:$Q,10,FALSE)</f>
        <v>Yes</v>
      </c>
      <c r="R1073" t="str">
        <f t="shared" si="102"/>
        <v>DB1200,X1716.0 2425+P4-M5 2#刨片机磁选电机 电机控制 三角型</v>
      </c>
      <c r="S1073">
        <v>0</v>
      </c>
      <c r="T1073">
        <v>0</v>
      </c>
    </row>
    <row r="1074" spans="1:20">
      <c r="A1074" t="s">
        <v>1230</v>
      </c>
      <c r="B1074" s="11" t="str">
        <f t="shared" si="101"/>
        <v>CHP2</v>
      </c>
      <c r="C1074" s="11" t="str">
        <f>VLOOKUP('intouch变量（离散）'!$A1074,基本表格!$G:$Q,2,FALSE)</f>
        <v>2425+P4-M5 2#刨片机磁选电机 电机控制 星型</v>
      </c>
      <c r="D1074" t="s">
        <v>154</v>
      </c>
      <c r="E1074" t="str">
        <f t="shared" si="97"/>
        <v>No</v>
      </c>
      <c r="F1074" t="str">
        <f t="shared" si="98"/>
        <v>0</v>
      </c>
      <c r="G1074" t="s">
        <v>154</v>
      </c>
      <c r="H1074" t="s">
        <v>155</v>
      </c>
      <c r="I1074" t="str">
        <f t="shared" si="99"/>
        <v/>
      </c>
      <c r="J1074" t="str">
        <f t="shared" si="100"/>
        <v/>
      </c>
      <c r="K1074" t="str">
        <f>VLOOKUP('intouch变量（离散）'!$A1074,基本表格!$G:$Q,9,FALSE)</f>
        <v>None</v>
      </c>
      <c r="L1074">
        <v>1</v>
      </c>
      <c r="M1074" t="s">
        <v>156</v>
      </c>
      <c r="N1074" t="s">
        <v>157</v>
      </c>
      <c r="O1074" t="s">
        <v>158</v>
      </c>
      <c r="P1074" t="str">
        <f>VLOOKUP('intouch变量（离散）'!$A1074,基本表格!$G:$Q,3,FALSE)</f>
        <v>DB1200,X1716.1</v>
      </c>
      <c r="Q1074" t="str">
        <f>VLOOKUP('intouch变量（离散）'!$A1074,基本表格!$G:$Q,10,FALSE)</f>
        <v>Yes</v>
      </c>
      <c r="R1074" t="str">
        <f t="shared" si="102"/>
        <v>DB1200,X1716.1 2425+P4-M5 2#刨片机磁选电机 电机控制 星型</v>
      </c>
      <c r="S1074">
        <v>0</v>
      </c>
      <c r="T1074">
        <v>0</v>
      </c>
    </row>
    <row r="1075" spans="1:20">
      <c r="A1075" t="s">
        <v>1231</v>
      </c>
      <c r="B1075" s="11" t="str">
        <f t="shared" si="101"/>
        <v>CHP2</v>
      </c>
      <c r="C1075" s="11" t="str">
        <f>VLOOKUP('intouch变量（离散）'!$A1075,基本表格!$G:$Q,2,FALSE)</f>
        <v>2425+P4-M5 2#刨片机磁选电机 电机控制 维修开关</v>
      </c>
      <c r="D1075" t="s">
        <v>154</v>
      </c>
      <c r="E1075" t="str">
        <f t="shared" si="97"/>
        <v>No</v>
      </c>
      <c r="F1075" t="str">
        <f t="shared" si="98"/>
        <v>0</v>
      </c>
      <c r="G1075" t="s">
        <v>154</v>
      </c>
      <c r="H1075" t="s">
        <v>155</v>
      </c>
      <c r="I1075" t="str">
        <f t="shared" si="99"/>
        <v/>
      </c>
      <c r="J1075" t="str">
        <f t="shared" si="100"/>
        <v/>
      </c>
      <c r="K1075" t="str">
        <f>VLOOKUP('intouch变量（离散）'!$A1075,基本表格!$G:$Q,9,FALSE)</f>
        <v>On</v>
      </c>
      <c r="L1075">
        <v>1</v>
      </c>
      <c r="M1075" t="s">
        <v>156</v>
      </c>
      <c r="N1075" t="s">
        <v>157</v>
      </c>
      <c r="O1075" t="s">
        <v>158</v>
      </c>
      <c r="P1075" t="str">
        <f>VLOOKUP('intouch变量（离散）'!$A1075,基本表格!$G:$Q,3,FALSE)</f>
        <v>DB1200,X1716.2</v>
      </c>
      <c r="Q1075" t="str">
        <f>VLOOKUP('intouch变量（离散）'!$A1075,基本表格!$G:$Q,10,FALSE)</f>
        <v>Yes</v>
      </c>
      <c r="R1075" t="str">
        <f t="shared" si="102"/>
        <v>DB1200,X1716.2 2425+P4-M5 2#刨片机磁选电机 电机控制 维修开关</v>
      </c>
      <c r="S1075">
        <v>0</v>
      </c>
      <c r="T1075">
        <v>0</v>
      </c>
    </row>
    <row r="1076" spans="1:20">
      <c r="A1076" t="s">
        <v>1232</v>
      </c>
      <c r="B1076" s="11" t="str">
        <f t="shared" si="101"/>
        <v>CHP2</v>
      </c>
      <c r="C1076" s="11" t="str">
        <f>VLOOKUP('intouch变量（离散）'!$A1076,基本表格!$G:$Q,2,FALSE)</f>
        <v>2425+P4-M5 2#刨片机磁选电机 电机控制 左跑偏2检测</v>
      </c>
      <c r="D1076" t="s">
        <v>154</v>
      </c>
      <c r="E1076" t="str">
        <f t="shared" si="97"/>
        <v>No</v>
      </c>
      <c r="F1076" t="str">
        <f t="shared" si="98"/>
        <v>0</v>
      </c>
      <c r="G1076" t="s">
        <v>154</v>
      </c>
      <c r="H1076" t="s">
        <v>155</v>
      </c>
      <c r="I1076" t="str">
        <f t="shared" si="99"/>
        <v/>
      </c>
      <c r="J1076" t="str">
        <f t="shared" si="100"/>
        <v/>
      </c>
      <c r="K1076" t="str">
        <f>VLOOKUP('intouch变量（离散）'!$A1076,基本表格!$G:$Q,9,FALSE)</f>
        <v>None</v>
      </c>
      <c r="L1076">
        <v>1</v>
      </c>
      <c r="M1076" t="s">
        <v>156</v>
      </c>
      <c r="N1076" t="s">
        <v>157</v>
      </c>
      <c r="O1076" t="s">
        <v>158</v>
      </c>
      <c r="P1076" t="str">
        <f>VLOOKUP('intouch变量（离散）'!$A1076,基本表格!$G:$Q,3,FALSE)</f>
        <v>DB1200,X1716.3</v>
      </c>
      <c r="Q1076" t="str">
        <f>VLOOKUP('intouch变量（离散）'!$A1076,基本表格!$G:$Q,10,FALSE)</f>
        <v>Yes</v>
      </c>
      <c r="R1076" t="str">
        <f t="shared" si="102"/>
        <v>DB1200,X1716.3 2425+P4-M5 2#刨片机磁选电机 电机控制 左跑偏2检测</v>
      </c>
      <c r="S1076">
        <v>0</v>
      </c>
      <c r="T1076">
        <v>0</v>
      </c>
    </row>
    <row r="1077" spans="1:20">
      <c r="A1077" t="s">
        <v>1233</v>
      </c>
      <c r="B1077" s="11" t="str">
        <f t="shared" si="101"/>
        <v>CHP2</v>
      </c>
      <c r="C1077" s="11" t="str">
        <f>VLOOKUP('intouch变量（离散）'!$A1077,基本表格!$G:$Q,2,FALSE)</f>
        <v>2425+P4-M5 2#刨片机磁选电机 电机控制 右跑偏2检测</v>
      </c>
      <c r="D1077" t="s">
        <v>154</v>
      </c>
      <c r="E1077" t="str">
        <f t="shared" si="97"/>
        <v>No</v>
      </c>
      <c r="F1077" t="str">
        <f t="shared" si="98"/>
        <v>0</v>
      </c>
      <c r="G1077" t="s">
        <v>154</v>
      </c>
      <c r="H1077" t="s">
        <v>155</v>
      </c>
      <c r="I1077" t="str">
        <f t="shared" si="99"/>
        <v/>
      </c>
      <c r="J1077" t="str">
        <f t="shared" si="100"/>
        <v/>
      </c>
      <c r="K1077" t="str">
        <f>VLOOKUP('intouch变量（离散）'!$A1077,基本表格!$G:$Q,9,FALSE)</f>
        <v>None</v>
      </c>
      <c r="L1077">
        <v>1</v>
      </c>
      <c r="M1077" t="s">
        <v>156</v>
      </c>
      <c r="N1077" t="s">
        <v>157</v>
      </c>
      <c r="O1077" t="s">
        <v>158</v>
      </c>
      <c r="P1077" t="str">
        <f>VLOOKUP('intouch变量（离散）'!$A1077,基本表格!$G:$Q,3,FALSE)</f>
        <v>DB1200,X1716.4</v>
      </c>
      <c r="Q1077" t="str">
        <f>VLOOKUP('intouch变量（离散）'!$A1077,基本表格!$G:$Q,10,FALSE)</f>
        <v>Yes</v>
      </c>
      <c r="R1077" t="str">
        <f t="shared" si="102"/>
        <v>DB1200,X1716.4 2425+P4-M5 2#刨片机磁选电机 电机控制 右跑偏2检测</v>
      </c>
      <c r="S1077">
        <v>0</v>
      </c>
      <c r="T1077">
        <v>0</v>
      </c>
    </row>
    <row r="1078" spans="1:20">
      <c r="A1078" t="s">
        <v>1234</v>
      </c>
      <c r="B1078" s="11" t="str">
        <f t="shared" si="101"/>
        <v>CHP2</v>
      </c>
      <c r="C1078" s="11" t="str">
        <f>VLOOKUP('intouch变量（离散）'!$A1078,基本表格!$G:$Q,2,FALSE)</f>
        <v>2425+P6-M6 2#刨片机分料电机 电机控制 使能</v>
      </c>
      <c r="D1078" t="s">
        <v>154</v>
      </c>
      <c r="E1078" t="str">
        <f t="shared" si="97"/>
        <v>No</v>
      </c>
      <c r="F1078" t="str">
        <f t="shared" si="98"/>
        <v>0</v>
      </c>
      <c r="G1078" t="s">
        <v>154</v>
      </c>
      <c r="H1078" t="s">
        <v>155</v>
      </c>
      <c r="I1078" t="str">
        <f t="shared" si="99"/>
        <v/>
      </c>
      <c r="J1078" t="str">
        <f t="shared" si="100"/>
        <v/>
      </c>
      <c r="K1078" t="str">
        <f>VLOOKUP('intouch变量（离散）'!$A1078,基本表格!$G:$Q,9,FALSE)</f>
        <v>None</v>
      </c>
      <c r="L1078">
        <v>1</v>
      </c>
      <c r="M1078" t="s">
        <v>156</v>
      </c>
      <c r="N1078" t="s">
        <v>157</v>
      </c>
      <c r="O1078" t="s">
        <v>158</v>
      </c>
      <c r="P1078" t="str">
        <f>VLOOKUP('intouch变量（离散）'!$A1078,基本表格!$G:$Q,3,FALSE)</f>
        <v>DB1200,X1750.0</v>
      </c>
      <c r="Q1078" t="str">
        <f>VLOOKUP('intouch变量（离散）'!$A1078,基本表格!$G:$Q,10,FALSE)</f>
        <v>No</v>
      </c>
      <c r="R1078" t="str">
        <f t="shared" si="102"/>
        <v>DB1200,X1750.0 2425+P6-M6 2#刨片机分料电机 电机控制 使能</v>
      </c>
      <c r="S1078">
        <v>0</v>
      </c>
      <c r="T1078">
        <v>0</v>
      </c>
    </row>
    <row r="1079" spans="1:20">
      <c r="A1079" t="s">
        <v>1235</v>
      </c>
      <c r="B1079" s="11" t="str">
        <f t="shared" si="101"/>
        <v>CHP2</v>
      </c>
      <c r="C1079" s="11" t="str">
        <f>VLOOKUP('intouch变量（离散）'!$A1079,基本表格!$G:$Q,2,FALSE)</f>
        <v>2425+P6-M6 2#刨片机分料电机 电机控制 手自动状态</v>
      </c>
      <c r="D1079" t="s">
        <v>154</v>
      </c>
      <c r="E1079" t="str">
        <f t="shared" si="97"/>
        <v>No</v>
      </c>
      <c r="F1079" t="str">
        <f t="shared" si="98"/>
        <v>0</v>
      </c>
      <c r="G1079" t="s">
        <v>154</v>
      </c>
      <c r="H1079" t="s">
        <v>155</v>
      </c>
      <c r="I1079" t="str">
        <f t="shared" si="99"/>
        <v/>
      </c>
      <c r="J1079" t="str">
        <f t="shared" si="100"/>
        <v/>
      </c>
      <c r="K1079" t="str">
        <f>VLOOKUP('intouch变量（离散）'!$A1079,基本表格!$G:$Q,9,FALSE)</f>
        <v>None</v>
      </c>
      <c r="L1079">
        <v>1</v>
      </c>
      <c r="M1079" t="s">
        <v>156</v>
      </c>
      <c r="N1079" t="s">
        <v>157</v>
      </c>
      <c r="O1079" t="s">
        <v>158</v>
      </c>
      <c r="P1079" t="str">
        <f>VLOOKUP('intouch变量（离散）'!$A1079,基本表格!$G:$Q,3,FALSE)</f>
        <v>DB1200,X1750.3</v>
      </c>
      <c r="Q1079" t="str">
        <f>VLOOKUP('intouch变量（离散）'!$A1079,基本表格!$G:$Q,10,FALSE)</f>
        <v>Yes</v>
      </c>
      <c r="R1079" t="str">
        <f t="shared" si="102"/>
        <v>DB1200,X1750.3 2425+P6-M6 2#刨片机分料电机 电机控制 手自动状态</v>
      </c>
      <c r="S1079">
        <v>0</v>
      </c>
      <c r="T1079">
        <v>0</v>
      </c>
    </row>
    <row r="1080" spans="1:20">
      <c r="A1080" t="s">
        <v>1236</v>
      </c>
      <c r="B1080" s="11" t="str">
        <f t="shared" si="101"/>
        <v>CHP2</v>
      </c>
      <c r="C1080" s="11" t="str">
        <f>VLOOKUP('intouch变量（离散）'!$A1080,基本表格!$G:$Q,2,FALSE)</f>
        <v>2425+P6-M6 2#刨片机分料电机 电机控制 本地/远程(检修/待机）</v>
      </c>
      <c r="D1080" t="s">
        <v>154</v>
      </c>
      <c r="E1080" t="str">
        <f t="shared" si="97"/>
        <v>No</v>
      </c>
      <c r="F1080" t="str">
        <f t="shared" si="98"/>
        <v>0</v>
      </c>
      <c r="G1080" t="s">
        <v>154</v>
      </c>
      <c r="H1080" t="s">
        <v>155</v>
      </c>
      <c r="I1080" t="str">
        <f t="shared" si="99"/>
        <v/>
      </c>
      <c r="J1080" t="str">
        <f t="shared" si="100"/>
        <v/>
      </c>
      <c r="K1080" t="str">
        <f>VLOOKUP('intouch变量（离散）'!$A1080,基本表格!$G:$Q,9,FALSE)</f>
        <v>None</v>
      </c>
      <c r="L1080">
        <v>1</v>
      </c>
      <c r="M1080" t="s">
        <v>156</v>
      </c>
      <c r="N1080" t="s">
        <v>157</v>
      </c>
      <c r="O1080" t="s">
        <v>158</v>
      </c>
      <c r="P1080" t="str">
        <f>VLOOKUP('intouch变量（离散）'!$A1080,基本表格!$G:$Q,3,FALSE)</f>
        <v>DB1200,X1750.4</v>
      </c>
      <c r="Q1080" t="str">
        <f>VLOOKUP('intouch变量（离散）'!$A1080,基本表格!$G:$Q,10,FALSE)</f>
        <v>Yes</v>
      </c>
      <c r="R1080" t="str">
        <f t="shared" si="102"/>
        <v>DB1200,X1750.4 2425+P6-M6 2#刨片机分料电机 电机控制 本地/远程(检修/待机）</v>
      </c>
      <c r="S1080">
        <v>0</v>
      </c>
      <c r="T1080">
        <v>0</v>
      </c>
    </row>
    <row r="1081" spans="1:20">
      <c r="A1081" t="s">
        <v>1237</v>
      </c>
      <c r="B1081" s="11" t="str">
        <f t="shared" si="101"/>
        <v>CHP2</v>
      </c>
      <c r="C1081" s="11" t="str">
        <f>VLOOKUP('intouch变量（离散）'!$A1081,基本表格!$G:$Q,2,FALSE)</f>
        <v>2425+P6-M6 2#刨片机分料电机 电机控制 开启_上位机(正转)</v>
      </c>
      <c r="D1081" t="s">
        <v>154</v>
      </c>
      <c r="E1081" t="str">
        <f t="shared" si="97"/>
        <v>No</v>
      </c>
      <c r="F1081" t="str">
        <f t="shared" si="98"/>
        <v>0</v>
      </c>
      <c r="G1081" t="s">
        <v>154</v>
      </c>
      <c r="H1081" t="s">
        <v>155</v>
      </c>
      <c r="I1081" t="str">
        <f t="shared" si="99"/>
        <v/>
      </c>
      <c r="J1081" t="str">
        <f t="shared" si="100"/>
        <v/>
      </c>
      <c r="K1081" t="str">
        <f>VLOOKUP('intouch变量（离散）'!$A1081,基本表格!$G:$Q,9,FALSE)</f>
        <v>None</v>
      </c>
      <c r="L1081">
        <v>1</v>
      </c>
      <c r="M1081" t="s">
        <v>156</v>
      </c>
      <c r="N1081" t="s">
        <v>157</v>
      </c>
      <c r="O1081" t="s">
        <v>158</v>
      </c>
      <c r="P1081" t="str">
        <f>VLOOKUP('intouch变量（离散）'!$A1081,基本表格!$G:$Q,3,FALSE)</f>
        <v>DB1200,X1750.6</v>
      </c>
      <c r="Q1081" t="str">
        <f>VLOOKUP('intouch变量（离散）'!$A1081,基本表格!$G:$Q,10,FALSE)</f>
        <v>No</v>
      </c>
      <c r="R1081" t="str">
        <f t="shared" si="102"/>
        <v>DB1200,X1750.6 2425+P6-M6 2#刨片机分料电机 电机控制 开启_上位机(正转)</v>
      </c>
      <c r="S1081">
        <v>0</v>
      </c>
      <c r="T1081">
        <v>0</v>
      </c>
    </row>
    <row r="1082" spans="1:20">
      <c r="A1082" t="s">
        <v>1238</v>
      </c>
      <c r="B1082" s="11" t="str">
        <f t="shared" si="101"/>
        <v>CHP2</v>
      </c>
      <c r="C1082" s="11" t="str">
        <f>VLOOKUP('intouch变量（离散）'!$A1082,基本表格!$G:$Q,2,FALSE)</f>
        <v>2425+P6-M6 2#刨片机分料电机 电机控制 停止_上位机(反转)</v>
      </c>
      <c r="D1082" t="s">
        <v>154</v>
      </c>
      <c r="E1082" t="str">
        <f t="shared" si="97"/>
        <v>No</v>
      </c>
      <c r="F1082" t="str">
        <f t="shared" si="98"/>
        <v>0</v>
      </c>
      <c r="G1082" t="s">
        <v>154</v>
      </c>
      <c r="H1082" t="s">
        <v>155</v>
      </c>
      <c r="I1082" t="str">
        <f t="shared" si="99"/>
        <v/>
      </c>
      <c r="J1082" t="str">
        <f t="shared" si="100"/>
        <v/>
      </c>
      <c r="K1082" t="str">
        <f>VLOOKUP('intouch变量（离散）'!$A1082,基本表格!$G:$Q,9,FALSE)</f>
        <v>None</v>
      </c>
      <c r="L1082">
        <v>1</v>
      </c>
      <c r="M1082" t="s">
        <v>156</v>
      </c>
      <c r="N1082" t="s">
        <v>157</v>
      </c>
      <c r="O1082" t="s">
        <v>158</v>
      </c>
      <c r="P1082" t="str">
        <f>VLOOKUP('intouch变量（离散）'!$A1082,基本表格!$G:$Q,3,FALSE)</f>
        <v>DB1200,X1751.0</v>
      </c>
      <c r="Q1082" t="str">
        <f>VLOOKUP('intouch变量（离散）'!$A1082,基本表格!$G:$Q,10,FALSE)</f>
        <v>No</v>
      </c>
      <c r="R1082" t="str">
        <f t="shared" si="102"/>
        <v>DB1200,X1751.0 2425+P6-M6 2#刨片机分料电机 电机控制 停止_上位机(反转)</v>
      </c>
      <c r="S1082">
        <v>0</v>
      </c>
      <c r="T1082">
        <v>0</v>
      </c>
    </row>
    <row r="1083" spans="1:20">
      <c r="A1083" t="s">
        <v>1239</v>
      </c>
      <c r="B1083" s="11" t="str">
        <f t="shared" si="101"/>
        <v>CHP2</v>
      </c>
      <c r="C1083" s="11" t="str">
        <f>VLOOKUP('intouch变量（离散）'!$A1083,基本表格!$G:$Q,2,FALSE)</f>
        <v>2425+P6-M6 2#刨片机分料电机 电机控制 通风扇</v>
      </c>
      <c r="D1083" t="s">
        <v>154</v>
      </c>
      <c r="E1083" t="str">
        <f t="shared" si="97"/>
        <v>No</v>
      </c>
      <c r="F1083" t="str">
        <f t="shared" si="98"/>
        <v>0</v>
      </c>
      <c r="G1083" t="s">
        <v>154</v>
      </c>
      <c r="H1083" t="s">
        <v>155</v>
      </c>
      <c r="I1083" t="str">
        <f t="shared" si="99"/>
        <v/>
      </c>
      <c r="J1083" t="str">
        <f t="shared" si="100"/>
        <v/>
      </c>
      <c r="K1083" t="str">
        <f>VLOOKUP('intouch变量（离散）'!$A1083,基本表格!$G:$Q,9,FALSE)</f>
        <v>None</v>
      </c>
      <c r="L1083">
        <v>1</v>
      </c>
      <c r="M1083" t="s">
        <v>156</v>
      </c>
      <c r="N1083" t="s">
        <v>157</v>
      </c>
      <c r="O1083" t="s">
        <v>158</v>
      </c>
      <c r="P1083" t="str">
        <f>VLOOKUP('intouch变量（离散）'!$A1083,基本表格!$G:$Q,3,FALSE)</f>
        <v>DB1200,X1751.1</v>
      </c>
      <c r="Q1083" t="str">
        <f>VLOOKUP('intouch变量（离散）'!$A1083,基本表格!$G:$Q,10,FALSE)</f>
        <v>Yes</v>
      </c>
      <c r="R1083" t="str">
        <f t="shared" si="102"/>
        <v>DB1200,X1751.1 2425+P6-M6 2#刨片机分料电机 电机控制 通风扇</v>
      </c>
      <c r="S1083">
        <v>0</v>
      </c>
      <c r="T1083">
        <v>0</v>
      </c>
    </row>
    <row r="1084" spans="1:20">
      <c r="A1084" t="s">
        <v>1240</v>
      </c>
      <c r="B1084" s="11" t="str">
        <f t="shared" si="101"/>
        <v>CHP2</v>
      </c>
      <c r="C1084" s="11" t="str">
        <f>VLOOKUP('intouch变量（离散）'!$A1084,基本表格!$G:$Q,2,FALSE)</f>
        <v>2425+P6-M6 2#刨片机分料电机 电机控制 电机(正转）</v>
      </c>
      <c r="D1084" t="s">
        <v>154</v>
      </c>
      <c r="E1084" t="str">
        <f t="shared" si="97"/>
        <v>No</v>
      </c>
      <c r="F1084" t="str">
        <f t="shared" si="98"/>
        <v>0</v>
      </c>
      <c r="G1084" t="s">
        <v>154</v>
      </c>
      <c r="H1084" t="s">
        <v>155</v>
      </c>
      <c r="I1084" t="str">
        <f t="shared" si="99"/>
        <v/>
      </c>
      <c r="J1084" t="str">
        <f t="shared" si="100"/>
        <v/>
      </c>
      <c r="K1084" t="str">
        <f>VLOOKUP('intouch变量（离散）'!$A1084,基本表格!$G:$Q,9,FALSE)</f>
        <v>None</v>
      </c>
      <c r="L1084">
        <v>1</v>
      </c>
      <c r="M1084" t="s">
        <v>156</v>
      </c>
      <c r="N1084" t="s">
        <v>157</v>
      </c>
      <c r="O1084" t="s">
        <v>158</v>
      </c>
      <c r="P1084" t="str">
        <f>VLOOKUP('intouch变量（离散）'!$A1084,基本表格!$G:$Q,3,FALSE)</f>
        <v>DB1200,X1751.2</v>
      </c>
      <c r="Q1084" t="str">
        <f>VLOOKUP('intouch变量（离散）'!$A1084,基本表格!$G:$Q,10,FALSE)</f>
        <v>Yes</v>
      </c>
      <c r="R1084" t="str">
        <f t="shared" si="102"/>
        <v>DB1200,X1751.2 2425+P6-M6 2#刨片机分料电机 电机控制 电机(正转）</v>
      </c>
      <c r="S1084">
        <v>0</v>
      </c>
      <c r="T1084">
        <v>0</v>
      </c>
    </row>
    <row r="1085" spans="1:20">
      <c r="A1085" t="s">
        <v>1241</v>
      </c>
      <c r="B1085" s="11" t="str">
        <f t="shared" si="101"/>
        <v>CHP2</v>
      </c>
      <c r="C1085" s="11" t="str">
        <f>VLOOKUP('intouch变量（离散）'!$A1085,基本表格!$G:$Q,2,FALSE)</f>
        <v>2425+P6-M6 2#刨片机分料电机 电机控制 电机过载</v>
      </c>
      <c r="D1085" t="s">
        <v>154</v>
      </c>
      <c r="E1085" t="str">
        <f t="shared" si="97"/>
        <v>No</v>
      </c>
      <c r="F1085" t="str">
        <f t="shared" si="98"/>
        <v>0</v>
      </c>
      <c r="G1085" t="s">
        <v>154</v>
      </c>
      <c r="H1085" t="s">
        <v>155</v>
      </c>
      <c r="I1085" t="str">
        <f t="shared" si="99"/>
        <v/>
      </c>
      <c r="J1085" t="str">
        <f t="shared" si="100"/>
        <v/>
      </c>
      <c r="K1085" t="str">
        <f>VLOOKUP('intouch变量（离散）'!$A1085,基本表格!$G:$Q,9,FALSE)</f>
        <v>On</v>
      </c>
      <c r="L1085">
        <v>1</v>
      </c>
      <c r="M1085" t="s">
        <v>156</v>
      </c>
      <c r="N1085" t="s">
        <v>157</v>
      </c>
      <c r="O1085" t="s">
        <v>158</v>
      </c>
      <c r="P1085" t="str">
        <f>VLOOKUP('intouch变量（离散）'!$A1085,基本表格!$G:$Q,3,FALSE)</f>
        <v>DB1200,X1751.3</v>
      </c>
      <c r="Q1085" t="str">
        <f>VLOOKUP('intouch变量（离散）'!$A1085,基本表格!$G:$Q,10,FALSE)</f>
        <v>Yes</v>
      </c>
      <c r="R1085" t="str">
        <f t="shared" si="102"/>
        <v>DB1200,X1751.3 2425+P6-M6 2#刨片机分料电机 电机控制 电机过载</v>
      </c>
      <c r="S1085">
        <v>0</v>
      </c>
      <c r="T1085">
        <v>0</v>
      </c>
    </row>
    <row r="1086" spans="1:20">
      <c r="A1086" t="s">
        <v>1242</v>
      </c>
      <c r="B1086" s="11" t="str">
        <f t="shared" si="101"/>
        <v>CHP2</v>
      </c>
      <c r="C1086" s="11" t="str">
        <f>VLOOKUP('intouch变量（离散）'!$A1086,基本表格!$G:$Q,2,FALSE)</f>
        <v>2425+P6-M6 2#刨片机分料电机 电机控制 风扇过载</v>
      </c>
      <c r="D1086" t="s">
        <v>154</v>
      </c>
      <c r="E1086" t="str">
        <f t="shared" si="97"/>
        <v>No</v>
      </c>
      <c r="F1086" t="str">
        <f t="shared" si="98"/>
        <v>0</v>
      </c>
      <c r="G1086" t="s">
        <v>154</v>
      </c>
      <c r="H1086" t="s">
        <v>155</v>
      </c>
      <c r="I1086" t="str">
        <f t="shared" si="99"/>
        <v/>
      </c>
      <c r="J1086" t="str">
        <f t="shared" si="100"/>
        <v/>
      </c>
      <c r="K1086" t="str">
        <f>VLOOKUP('intouch变量（离散）'!$A1086,基本表格!$G:$Q,9,FALSE)</f>
        <v>On</v>
      </c>
      <c r="L1086">
        <v>1</v>
      </c>
      <c r="M1086" t="s">
        <v>156</v>
      </c>
      <c r="N1086" t="s">
        <v>157</v>
      </c>
      <c r="O1086" t="s">
        <v>158</v>
      </c>
      <c r="P1086" t="str">
        <f>VLOOKUP('intouch变量（离散）'!$A1086,基本表格!$G:$Q,3,FALSE)</f>
        <v>DB1200,X1751.4</v>
      </c>
      <c r="Q1086" t="str">
        <f>VLOOKUP('intouch变量（离散）'!$A1086,基本表格!$G:$Q,10,FALSE)</f>
        <v>Yes</v>
      </c>
      <c r="R1086" t="str">
        <f t="shared" si="102"/>
        <v>DB1200,X1751.4 2425+P6-M6 2#刨片机分料电机 电机控制 风扇过载</v>
      </c>
      <c r="S1086">
        <v>0</v>
      </c>
      <c r="T1086">
        <v>0</v>
      </c>
    </row>
    <row r="1087" spans="1:20">
      <c r="A1087" t="s">
        <v>1243</v>
      </c>
      <c r="B1087" s="11" t="str">
        <f t="shared" si="101"/>
        <v>CHP2</v>
      </c>
      <c r="C1087" s="11" t="str">
        <f>VLOOKUP('intouch变量（离散）'!$A1087,基本表格!$G:$Q,2,FALSE)</f>
        <v>2425+P6-M6 2#刨片机分料电机 电机控制 电机运行指示</v>
      </c>
      <c r="D1087" t="s">
        <v>154</v>
      </c>
      <c r="E1087" t="str">
        <f t="shared" si="97"/>
        <v>No</v>
      </c>
      <c r="F1087" t="str">
        <f t="shared" si="98"/>
        <v>0</v>
      </c>
      <c r="G1087" t="s">
        <v>154</v>
      </c>
      <c r="H1087" t="s">
        <v>155</v>
      </c>
      <c r="I1087" t="str">
        <f t="shared" si="99"/>
        <v/>
      </c>
      <c r="J1087" t="str">
        <f t="shared" si="100"/>
        <v/>
      </c>
      <c r="K1087" t="str">
        <f>VLOOKUP('intouch变量（离散）'!$A1087,基本表格!$G:$Q,9,FALSE)</f>
        <v>None</v>
      </c>
      <c r="L1087">
        <v>1</v>
      </c>
      <c r="M1087" t="s">
        <v>156</v>
      </c>
      <c r="N1087" t="s">
        <v>157</v>
      </c>
      <c r="O1087" t="s">
        <v>158</v>
      </c>
      <c r="P1087" t="str">
        <f>VLOOKUP('intouch变量（离散）'!$A1087,基本表格!$G:$Q,3,FALSE)</f>
        <v>DB1200,X1751.5</v>
      </c>
      <c r="Q1087" t="str">
        <f>VLOOKUP('intouch变量（离散）'!$A1087,基本表格!$G:$Q,10,FALSE)</f>
        <v>Yes</v>
      </c>
      <c r="R1087" t="str">
        <f t="shared" si="102"/>
        <v>DB1200,X1751.5 2425+P6-M6 2#刨片机分料电机 电机控制 电机运行指示</v>
      </c>
      <c r="S1087">
        <v>0</v>
      </c>
      <c r="T1087">
        <v>0</v>
      </c>
    </row>
    <row r="1088" spans="1:20">
      <c r="A1088" t="s">
        <v>1244</v>
      </c>
      <c r="B1088" s="11" t="str">
        <f t="shared" si="101"/>
        <v>CHP2</v>
      </c>
      <c r="C1088" s="11" t="str">
        <f>VLOOKUP('intouch变量（离散）'!$A1088,基本表格!$G:$Q,2,FALSE)</f>
        <v>2425+P6-M6 2#刨片机分料电机 电机控制 断链报警</v>
      </c>
      <c r="D1088" t="s">
        <v>154</v>
      </c>
      <c r="E1088" t="str">
        <f t="shared" si="97"/>
        <v>No</v>
      </c>
      <c r="F1088" t="str">
        <f t="shared" si="98"/>
        <v>0</v>
      </c>
      <c r="G1088" t="s">
        <v>154</v>
      </c>
      <c r="H1088" t="s">
        <v>155</v>
      </c>
      <c r="I1088" t="str">
        <f t="shared" si="99"/>
        <v/>
      </c>
      <c r="J1088" t="str">
        <f t="shared" si="100"/>
        <v/>
      </c>
      <c r="K1088" t="str">
        <f>VLOOKUP('intouch变量（离散）'!$A1088,基本表格!$G:$Q,9,FALSE)</f>
        <v>On</v>
      </c>
      <c r="L1088">
        <v>1</v>
      </c>
      <c r="M1088" t="s">
        <v>156</v>
      </c>
      <c r="N1088" t="s">
        <v>157</v>
      </c>
      <c r="O1088" t="s">
        <v>158</v>
      </c>
      <c r="P1088" t="str">
        <f>VLOOKUP('intouch变量（离散）'!$A1088,基本表格!$G:$Q,3,FALSE)</f>
        <v>DB1200,X1751.6</v>
      </c>
      <c r="Q1088" t="str">
        <f>VLOOKUP('intouch变量（离散）'!$A1088,基本表格!$G:$Q,10,FALSE)</f>
        <v>Yes</v>
      </c>
      <c r="R1088" t="str">
        <f t="shared" si="102"/>
        <v>DB1200,X1751.6 2425+P6-M6 2#刨片机分料电机 电机控制 断链报警</v>
      </c>
      <c r="S1088">
        <v>0</v>
      </c>
      <c r="T1088">
        <v>0</v>
      </c>
    </row>
    <row r="1089" spans="1:20">
      <c r="A1089" t="s">
        <v>1245</v>
      </c>
      <c r="B1089" s="11" t="str">
        <f t="shared" si="101"/>
        <v>CHP2</v>
      </c>
      <c r="C1089" s="11" t="str">
        <f>VLOOKUP('intouch变量（离散）'!$A1089,基本表格!$G:$Q,2,FALSE)</f>
        <v>2425+P6-M6 2#刨片机分料电机 电机控制 断链检测</v>
      </c>
      <c r="D1089" t="s">
        <v>154</v>
      </c>
      <c r="E1089" t="str">
        <f t="shared" si="97"/>
        <v>No</v>
      </c>
      <c r="F1089" t="str">
        <f t="shared" si="98"/>
        <v>0</v>
      </c>
      <c r="G1089" t="s">
        <v>154</v>
      </c>
      <c r="H1089" t="s">
        <v>155</v>
      </c>
      <c r="I1089" t="str">
        <f t="shared" si="99"/>
        <v/>
      </c>
      <c r="J1089" t="str">
        <f t="shared" si="100"/>
        <v/>
      </c>
      <c r="K1089" t="str">
        <f>VLOOKUP('intouch变量（离散）'!$A1089,基本表格!$G:$Q,9,FALSE)</f>
        <v>None</v>
      </c>
      <c r="L1089">
        <v>1</v>
      </c>
      <c r="M1089" t="s">
        <v>156</v>
      </c>
      <c r="N1089" t="s">
        <v>157</v>
      </c>
      <c r="O1089" t="s">
        <v>158</v>
      </c>
      <c r="P1089" t="str">
        <f>VLOOKUP('intouch变量（离散）'!$A1089,基本表格!$G:$Q,3,FALSE)</f>
        <v>DB1200,X1751.7</v>
      </c>
      <c r="Q1089" t="str">
        <f>VLOOKUP('intouch变量（离散）'!$A1089,基本表格!$G:$Q,10,FALSE)</f>
        <v>Yes</v>
      </c>
      <c r="R1089" t="str">
        <f t="shared" si="102"/>
        <v>DB1200,X1751.7 2425+P6-M6 2#刨片机分料电机 电机控制 断链检测</v>
      </c>
      <c r="S1089">
        <v>0</v>
      </c>
      <c r="T1089">
        <v>0</v>
      </c>
    </row>
    <row r="1090" spans="1:20">
      <c r="A1090" t="s">
        <v>1246</v>
      </c>
      <c r="B1090" s="11" t="str">
        <f t="shared" si="101"/>
        <v>CHP2</v>
      </c>
      <c r="C1090" s="11" t="str">
        <f>VLOOKUP('intouch变量（离散）'!$A1090,基本表格!$G:$Q,2,FALSE)</f>
        <v>2425+P6-M6 2#刨片机分料电机 电机控制 复位</v>
      </c>
      <c r="D1090" t="s">
        <v>154</v>
      </c>
      <c r="E1090" t="str">
        <f t="shared" si="97"/>
        <v>No</v>
      </c>
      <c r="F1090" t="str">
        <f t="shared" si="98"/>
        <v>0</v>
      </c>
      <c r="G1090" t="s">
        <v>154</v>
      </c>
      <c r="H1090" t="s">
        <v>155</v>
      </c>
      <c r="I1090" t="str">
        <f t="shared" si="99"/>
        <v/>
      </c>
      <c r="J1090" t="str">
        <f t="shared" si="100"/>
        <v/>
      </c>
      <c r="K1090" t="str">
        <f>VLOOKUP('intouch变量（离散）'!$A1090,基本表格!$G:$Q,9,FALSE)</f>
        <v>None</v>
      </c>
      <c r="L1090">
        <v>1</v>
      </c>
      <c r="M1090" t="s">
        <v>156</v>
      </c>
      <c r="N1090" t="s">
        <v>157</v>
      </c>
      <c r="O1090" t="s">
        <v>158</v>
      </c>
      <c r="P1090" t="str">
        <f>VLOOKUP('intouch变量（离散）'!$A1090,基本表格!$G:$Q,3,FALSE)</f>
        <v>DB1200,X1752.0</v>
      </c>
      <c r="Q1090" t="str">
        <f>VLOOKUP('intouch变量（离散）'!$A1090,基本表格!$G:$Q,10,FALSE)</f>
        <v>No</v>
      </c>
      <c r="R1090" t="str">
        <f t="shared" si="102"/>
        <v>DB1200,X1752.0 2425+P6-M6 2#刨片机分料电机 电机控制 复位</v>
      </c>
      <c r="S1090">
        <v>0</v>
      </c>
      <c r="T1090">
        <v>0</v>
      </c>
    </row>
    <row r="1091" spans="1:20">
      <c r="A1091" t="s">
        <v>1247</v>
      </c>
      <c r="B1091" s="11" t="str">
        <f t="shared" si="101"/>
        <v>CHP2</v>
      </c>
      <c r="C1091" s="11" t="str">
        <f>VLOOKUP('intouch变量（离散）'!$A1091,基本表格!$G:$Q,2,FALSE)</f>
        <v>2425+P6-M6 2#刨片机分料电机 电机控制 断链保护使能</v>
      </c>
      <c r="D1091" t="s">
        <v>154</v>
      </c>
      <c r="E1091" t="str">
        <f t="shared" ref="E1091:E1154" si="103">IF(RIGHT($A1091,2)="EN","Yes","No")</f>
        <v>Yes</v>
      </c>
      <c r="F1091" t="str">
        <f t="shared" ref="F1091:F1154" si="104">IF(RIGHT($A1091,2)="EN","900","0")</f>
        <v>900</v>
      </c>
      <c r="G1091" t="s">
        <v>154</v>
      </c>
      <c r="H1091" t="s">
        <v>155</v>
      </c>
      <c r="I1091" t="str">
        <f t="shared" ref="I1091:I1154" si="105">IF(RIGHT($A1091,2)="EN","禁用","")</f>
        <v>禁用</v>
      </c>
      <c r="J1091" t="str">
        <f t="shared" ref="J1091:J1154" si="106">IF(RIGHT($A1091,2)="EN","启用","")</f>
        <v>启用</v>
      </c>
      <c r="K1091" t="str">
        <f>VLOOKUP('intouch变量（离散）'!$A1091,基本表格!$G:$Q,9,FALSE)</f>
        <v>None</v>
      </c>
      <c r="L1091">
        <v>1</v>
      </c>
      <c r="M1091" t="s">
        <v>156</v>
      </c>
      <c r="N1091" t="s">
        <v>157</v>
      </c>
      <c r="O1091" t="s">
        <v>158</v>
      </c>
      <c r="P1091" t="str">
        <f>VLOOKUP('intouch变量（离散）'!$A1091,基本表格!$G:$Q,3,FALSE)</f>
        <v>DB1200,X1752.1</v>
      </c>
      <c r="Q1091" t="str">
        <f>VLOOKUP('intouch变量（离散）'!$A1091,基本表格!$G:$Q,10,FALSE)</f>
        <v>No</v>
      </c>
      <c r="R1091" t="str">
        <f t="shared" si="102"/>
        <v>DB1200,X1752.1 2425+P6-M6 2#刨片机分料电机 电机控制 断链保护使能</v>
      </c>
      <c r="S1091">
        <v>0</v>
      </c>
      <c r="T1091">
        <v>0</v>
      </c>
    </row>
    <row r="1092" spans="1:20">
      <c r="A1092" t="s">
        <v>1248</v>
      </c>
      <c r="B1092" s="11" t="str">
        <f t="shared" si="101"/>
        <v>CHP2</v>
      </c>
      <c r="C1092" s="11" t="str">
        <f>VLOOKUP('intouch变量（离散）'!$A1092,基本表格!$G:$Q,2,FALSE)</f>
        <v>2425+P6-M6 2#刨片机分料电机 电机控制 断链导致停机</v>
      </c>
      <c r="D1092" t="s">
        <v>154</v>
      </c>
      <c r="E1092" t="str">
        <f t="shared" si="103"/>
        <v>No</v>
      </c>
      <c r="F1092" t="str">
        <f t="shared" si="104"/>
        <v>0</v>
      </c>
      <c r="G1092" t="s">
        <v>154</v>
      </c>
      <c r="H1092" t="s">
        <v>155</v>
      </c>
      <c r="I1092" t="str">
        <f t="shared" si="105"/>
        <v/>
      </c>
      <c r="J1092" t="str">
        <f t="shared" si="106"/>
        <v/>
      </c>
      <c r="K1092" t="str">
        <f>VLOOKUP('intouch变量（离散）'!$A1092,基本表格!$G:$Q,9,FALSE)</f>
        <v>On</v>
      </c>
      <c r="L1092">
        <v>1</v>
      </c>
      <c r="M1092" t="s">
        <v>156</v>
      </c>
      <c r="N1092" t="s">
        <v>157</v>
      </c>
      <c r="O1092" t="s">
        <v>158</v>
      </c>
      <c r="P1092" t="str">
        <f>VLOOKUP('intouch变量（离散）'!$A1092,基本表格!$G:$Q,3,FALSE)</f>
        <v>DB1200,X1752.2</v>
      </c>
      <c r="Q1092" t="str">
        <f>VLOOKUP('intouch变量（离散）'!$A1092,基本表格!$G:$Q,10,FALSE)</f>
        <v>Yes</v>
      </c>
      <c r="R1092" t="str">
        <f t="shared" si="102"/>
        <v>DB1200,X1752.2 2425+P6-M6 2#刨片机分料电机 电机控制 断链导致停机</v>
      </c>
      <c r="S1092">
        <v>0</v>
      </c>
      <c r="T1092">
        <v>0</v>
      </c>
    </row>
    <row r="1093" spans="1:20">
      <c r="A1093" t="s">
        <v>1249</v>
      </c>
      <c r="B1093" s="11" t="str">
        <f t="shared" ref="B1093:B1156" si="107">LEFT(A1093,4)</f>
        <v>CHP2</v>
      </c>
      <c r="C1093" s="11" t="str">
        <f>VLOOKUP('intouch变量（离散）'!$A1093,基本表格!$G:$Q,2,FALSE)</f>
        <v>2425+P6-M6 2#刨片机分料电机 电机控制 电机(反转）</v>
      </c>
      <c r="D1093" t="s">
        <v>154</v>
      </c>
      <c r="E1093" t="str">
        <f t="shared" si="103"/>
        <v>No</v>
      </c>
      <c r="F1093" t="str">
        <f t="shared" si="104"/>
        <v>0</v>
      </c>
      <c r="G1093" t="s">
        <v>154</v>
      </c>
      <c r="H1093" t="s">
        <v>155</v>
      </c>
      <c r="I1093" t="str">
        <f t="shared" si="105"/>
        <v/>
      </c>
      <c r="J1093" t="str">
        <f t="shared" si="106"/>
        <v/>
      </c>
      <c r="K1093" t="str">
        <f>VLOOKUP('intouch变量（离散）'!$A1093,基本表格!$G:$Q,9,FALSE)</f>
        <v>None</v>
      </c>
      <c r="L1093">
        <v>1</v>
      </c>
      <c r="M1093" t="s">
        <v>156</v>
      </c>
      <c r="N1093" t="s">
        <v>157</v>
      </c>
      <c r="O1093" t="s">
        <v>158</v>
      </c>
      <c r="P1093" t="str">
        <f>VLOOKUP('intouch变量（离散）'!$A1093,基本表格!$G:$Q,3,FALSE)</f>
        <v>DB1200,X1752.3</v>
      </c>
      <c r="Q1093" t="str">
        <f>VLOOKUP('intouch变量（离散）'!$A1093,基本表格!$G:$Q,10,FALSE)</f>
        <v>Yes</v>
      </c>
      <c r="R1093" t="str">
        <f t="shared" ref="R1093:R1156" si="108">P1093&amp;" "&amp;C1093</f>
        <v>DB1200,X1752.3 2425+P6-M6 2#刨片机分料电机 电机控制 电机(反转）</v>
      </c>
      <c r="S1093">
        <v>0</v>
      </c>
      <c r="T1093">
        <v>0</v>
      </c>
    </row>
    <row r="1094" spans="1:20">
      <c r="A1094" t="s">
        <v>1250</v>
      </c>
      <c r="B1094" s="11" t="str">
        <f t="shared" si="107"/>
        <v>CHP2</v>
      </c>
      <c r="C1094" s="11" t="str">
        <f>VLOOKUP('intouch变量（离散）'!$A1094,基本表格!$G:$Q,2,FALSE)</f>
        <v>2425+P6-M6 2#刨片机分料电机 电机控制 本地</v>
      </c>
      <c r="D1094" t="s">
        <v>154</v>
      </c>
      <c r="E1094" t="str">
        <f t="shared" si="103"/>
        <v>No</v>
      </c>
      <c r="F1094" t="str">
        <f t="shared" si="104"/>
        <v>0</v>
      </c>
      <c r="G1094" t="s">
        <v>154</v>
      </c>
      <c r="H1094" t="s">
        <v>155</v>
      </c>
      <c r="I1094" t="str">
        <f t="shared" si="105"/>
        <v/>
      </c>
      <c r="J1094" t="str">
        <f t="shared" si="106"/>
        <v/>
      </c>
      <c r="K1094" t="str">
        <f>VLOOKUP('intouch变量（离散）'!$A1094,基本表格!$G:$Q,9,FALSE)</f>
        <v>None</v>
      </c>
      <c r="L1094">
        <v>1</v>
      </c>
      <c r="M1094" t="s">
        <v>156</v>
      </c>
      <c r="N1094" t="s">
        <v>157</v>
      </c>
      <c r="O1094" t="s">
        <v>158</v>
      </c>
      <c r="P1094" t="str">
        <f>VLOOKUP('intouch变量（离散）'!$A1094,基本表格!$G:$Q,3,FALSE)</f>
        <v>DB1200,X1752.4</v>
      </c>
      <c r="Q1094" t="str">
        <f>VLOOKUP('intouch变量（离散）'!$A1094,基本表格!$G:$Q,10,FALSE)</f>
        <v>Yes</v>
      </c>
      <c r="R1094" t="str">
        <f t="shared" si="108"/>
        <v>DB1200,X1752.4 2425+P6-M6 2#刨片机分料电机 电机控制 本地</v>
      </c>
      <c r="S1094">
        <v>0</v>
      </c>
      <c r="T1094">
        <v>0</v>
      </c>
    </row>
    <row r="1095" spans="1:20">
      <c r="A1095" t="s">
        <v>1251</v>
      </c>
      <c r="B1095" s="11" t="str">
        <f t="shared" si="107"/>
        <v>CHP2</v>
      </c>
      <c r="C1095" s="11" t="str">
        <f>VLOOKUP('intouch变量（离散）'!$A1095,基本表格!$G:$Q,2,FALSE)</f>
        <v>2425+P6-M6 2#刨片机分料电机 电机控制 远程</v>
      </c>
      <c r="D1095" t="s">
        <v>154</v>
      </c>
      <c r="E1095" t="str">
        <f t="shared" si="103"/>
        <v>No</v>
      </c>
      <c r="F1095" t="str">
        <f t="shared" si="104"/>
        <v>0</v>
      </c>
      <c r="G1095" t="s">
        <v>154</v>
      </c>
      <c r="H1095" t="s">
        <v>155</v>
      </c>
      <c r="I1095" t="str">
        <f t="shared" si="105"/>
        <v/>
      </c>
      <c r="J1095" t="str">
        <f t="shared" si="106"/>
        <v/>
      </c>
      <c r="K1095" t="str">
        <f>VLOOKUP('intouch变量（离散）'!$A1095,基本表格!$G:$Q,9,FALSE)</f>
        <v>None</v>
      </c>
      <c r="L1095">
        <v>1</v>
      </c>
      <c r="M1095" t="s">
        <v>156</v>
      </c>
      <c r="N1095" t="s">
        <v>157</v>
      </c>
      <c r="O1095" t="s">
        <v>158</v>
      </c>
      <c r="P1095" t="str">
        <f>VLOOKUP('intouch变量（离散）'!$A1095,基本表格!$G:$Q,3,FALSE)</f>
        <v>DB1200,X1752.5</v>
      </c>
      <c r="Q1095" t="str">
        <f>VLOOKUP('intouch变量（离散）'!$A1095,基本表格!$G:$Q,10,FALSE)</f>
        <v>Yes</v>
      </c>
      <c r="R1095" t="str">
        <f t="shared" si="108"/>
        <v>DB1200,X1752.5 2425+P6-M6 2#刨片机分料电机 电机控制 远程</v>
      </c>
      <c r="S1095">
        <v>0</v>
      </c>
      <c r="T1095">
        <v>0</v>
      </c>
    </row>
    <row r="1096" spans="1:20">
      <c r="A1096" t="s">
        <v>1252</v>
      </c>
      <c r="B1096" s="11" t="str">
        <f t="shared" si="107"/>
        <v>CHP2</v>
      </c>
      <c r="C1096" s="11" t="str">
        <f>VLOOKUP('intouch变量（离散）'!$A1096,基本表格!$G:$Q,2,FALSE)</f>
        <v>2425+P6-M6 2#刨片机分料电机 电机控制 堵料报警</v>
      </c>
      <c r="D1096" t="s">
        <v>154</v>
      </c>
      <c r="E1096" t="str">
        <f t="shared" si="103"/>
        <v>No</v>
      </c>
      <c r="F1096" t="str">
        <f t="shared" si="104"/>
        <v>0</v>
      </c>
      <c r="G1096" t="s">
        <v>154</v>
      </c>
      <c r="H1096" t="s">
        <v>155</v>
      </c>
      <c r="I1096" t="str">
        <f t="shared" si="105"/>
        <v/>
      </c>
      <c r="J1096" t="str">
        <f t="shared" si="106"/>
        <v/>
      </c>
      <c r="K1096" t="str">
        <f>VLOOKUP('intouch变量（离散）'!$A1096,基本表格!$G:$Q,9,FALSE)</f>
        <v>On</v>
      </c>
      <c r="L1096">
        <v>1</v>
      </c>
      <c r="M1096" t="s">
        <v>156</v>
      </c>
      <c r="N1096" t="s">
        <v>157</v>
      </c>
      <c r="O1096" t="s">
        <v>158</v>
      </c>
      <c r="P1096" t="str">
        <f>VLOOKUP('intouch变量（离散）'!$A1096,基本表格!$G:$Q,3,FALSE)</f>
        <v>DB1200,X1752.6</v>
      </c>
      <c r="Q1096" t="str">
        <f>VLOOKUP('intouch变量（离散）'!$A1096,基本表格!$G:$Q,10,FALSE)</f>
        <v>Yes</v>
      </c>
      <c r="R1096" t="str">
        <f t="shared" si="108"/>
        <v>DB1200,X1752.6 2425+P6-M6 2#刨片机分料电机 电机控制 堵料报警</v>
      </c>
      <c r="S1096">
        <v>0</v>
      </c>
      <c r="T1096">
        <v>0</v>
      </c>
    </row>
    <row r="1097" spans="1:20">
      <c r="A1097" t="s">
        <v>1253</v>
      </c>
      <c r="B1097" s="11" t="str">
        <f t="shared" si="107"/>
        <v>CHP2</v>
      </c>
      <c r="C1097" s="11" t="str">
        <f>VLOOKUP('intouch变量（离散）'!$A1097,基本表格!$G:$Q,2,FALSE)</f>
        <v>2425+P6-M6 2#刨片机分料电机 电机控制 堵料检测</v>
      </c>
      <c r="D1097" t="s">
        <v>154</v>
      </c>
      <c r="E1097" t="str">
        <f t="shared" si="103"/>
        <v>No</v>
      </c>
      <c r="F1097" t="str">
        <f t="shared" si="104"/>
        <v>0</v>
      </c>
      <c r="G1097" t="s">
        <v>154</v>
      </c>
      <c r="H1097" t="s">
        <v>155</v>
      </c>
      <c r="I1097" t="str">
        <f t="shared" si="105"/>
        <v/>
      </c>
      <c r="J1097" t="str">
        <f t="shared" si="106"/>
        <v/>
      </c>
      <c r="K1097" t="str">
        <f>VLOOKUP('intouch变量（离散）'!$A1097,基本表格!$G:$Q,9,FALSE)</f>
        <v>None</v>
      </c>
      <c r="L1097">
        <v>1</v>
      </c>
      <c r="M1097" t="s">
        <v>156</v>
      </c>
      <c r="N1097" t="s">
        <v>157</v>
      </c>
      <c r="O1097" t="s">
        <v>158</v>
      </c>
      <c r="P1097" t="str">
        <f>VLOOKUP('intouch变量（离散）'!$A1097,基本表格!$G:$Q,3,FALSE)</f>
        <v>DB1200,X1752.7</v>
      </c>
      <c r="Q1097" t="str">
        <f>VLOOKUP('intouch变量（离散）'!$A1097,基本表格!$G:$Q,10,FALSE)</f>
        <v>Yes</v>
      </c>
      <c r="R1097" t="str">
        <f t="shared" si="108"/>
        <v>DB1200,X1752.7 2425+P6-M6 2#刨片机分料电机 电机控制 堵料检测</v>
      </c>
      <c r="S1097">
        <v>0</v>
      </c>
      <c r="T1097">
        <v>0</v>
      </c>
    </row>
    <row r="1098" spans="1:20">
      <c r="A1098" t="s">
        <v>1254</v>
      </c>
      <c r="B1098" s="11" t="str">
        <f t="shared" si="107"/>
        <v>CHP2</v>
      </c>
      <c r="C1098" s="11" t="str">
        <f>VLOOKUP('intouch变量（离散）'!$A1098,基本表格!$G:$Q,2,FALSE)</f>
        <v>2425+P6-M6 2#刨片机分料电机 电机控制 堵料保护使能</v>
      </c>
      <c r="D1098" t="s">
        <v>154</v>
      </c>
      <c r="E1098" t="str">
        <f t="shared" si="103"/>
        <v>Yes</v>
      </c>
      <c r="F1098" t="str">
        <f t="shared" si="104"/>
        <v>900</v>
      </c>
      <c r="G1098" t="s">
        <v>154</v>
      </c>
      <c r="H1098" t="s">
        <v>155</v>
      </c>
      <c r="I1098" t="str">
        <f t="shared" si="105"/>
        <v>禁用</v>
      </c>
      <c r="J1098" t="str">
        <f t="shared" si="106"/>
        <v>启用</v>
      </c>
      <c r="K1098" t="str">
        <f>VLOOKUP('intouch变量（离散）'!$A1098,基本表格!$G:$Q,9,FALSE)</f>
        <v>None</v>
      </c>
      <c r="L1098">
        <v>1</v>
      </c>
      <c r="M1098" t="s">
        <v>156</v>
      </c>
      <c r="N1098" t="s">
        <v>157</v>
      </c>
      <c r="O1098" t="s">
        <v>158</v>
      </c>
      <c r="P1098" t="str">
        <f>VLOOKUP('intouch变量（离散）'!$A1098,基本表格!$G:$Q,3,FALSE)</f>
        <v>DB1200,X1753.0</v>
      </c>
      <c r="Q1098" t="str">
        <f>VLOOKUP('intouch变量（离散）'!$A1098,基本表格!$G:$Q,10,FALSE)</f>
        <v>No</v>
      </c>
      <c r="R1098" t="str">
        <f t="shared" si="108"/>
        <v>DB1200,X1753.0 2425+P6-M6 2#刨片机分料电机 电机控制 堵料保护使能</v>
      </c>
      <c r="S1098">
        <v>0</v>
      </c>
      <c r="T1098">
        <v>0</v>
      </c>
    </row>
    <row r="1099" spans="1:20">
      <c r="A1099" t="s">
        <v>1255</v>
      </c>
      <c r="B1099" s="11" t="str">
        <f t="shared" si="107"/>
        <v>CHP2</v>
      </c>
      <c r="C1099" s="11" t="str">
        <f>VLOOKUP('intouch变量（离散）'!$A1099,基本表格!$G:$Q,2,FALSE)</f>
        <v>2425+P6-M6 2#刨片机分料电机 电机控制 堵料导致停机</v>
      </c>
      <c r="D1099" t="s">
        <v>154</v>
      </c>
      <c r="E1099" t="str">
        <f t="shared" si="103"/>
        <v>No</v>
      </c>
      <c r="F1099" t="str">
        <f t="shared" si="104"/>
        <v>0</v>
      </c>
      <c r="G1099" t="s">
        <v>154</v>
      </c>
      <c r="H1099" t="s">
        <v>155</v>
      </c>
      <c r="I1099" t="str">
        <f t="shared" si="105"/>
        <v/>
      </c>
      <c r="J1099" t="str">
        <f t="shared" si="106"/>
        <v/>
      </c>
      <c r="K1099" t="str">
        <f>VLOOKUP('intouch变量（离散）'!$A1099,基本表格!$G:$Q,9,FALSE)</f>
        <v>On</v>
      </c>
      <c r="L1099">
        <v>1</v>
      </c>
      <c r="M1099" t="s">
        <v>156</v>
      </c>
      <c r="N1099" t="s">
        <v>157</v>
      </c>
      <c r="O1099" t="s">
        <v>158</v>
      </c>
      <c r="P1099" t="str">
        <f>VLOOKUP('intouch变量（离散）'!$A1099,基本表格!$G:$Q,3,FALSE)</f>
        <v>DB1200,X1753.1</v>
      </c>
      <c r="Q1099" t="str">
        <f>VLOOKUP('intouch变量（离散）'!$A1099,基本表格!$G:$Q,10,FALSE)</f>
        <v>Yes</v>
      </c>
      <c r="R1099" t="str">
        <f t="shared" si="108"/>
        <v>DB1200,X1753.1 2425+P6-M6 2#刨片机分料电机 电机控制 堵料导致停机</v>
      </c>
      <c r="S1099">
        <v>0</v>
      </c>
      <c r="T1099">
        <v>0</v>
      </c>
    </row>
    <row r="1100" spans="1:20">
      <c r="A1100" t="s">
        <v>1256</v>
      </c>
      <c r="B1100" s="11" t="str">
        <f t="shared" si="107"/>
        <v>CHP2</v>
      </c>
      <c r="C1100" s="11" t="str">
        <f>VLOOKUP('intouch变量（离散）'!$A1100,基本表格!$G:$Q,2,FALSE)</f>
        <v>2425+P6-M6 2#刨片机分料电机 电机控制 拉线开关</v>
      </c>
      <c r="D1100" t="s">
        <v>154</v>
      </c>
      <c r="E1100" t="str">
        <f t="shared" si="103"/>
        <v>No</v>
      </c>
      <c r="F1100" t="str">
        <f t="shared" si="104"/>
        <v>0</v>
      </c>
      <c r="G1100" t="s">
        <v>154</v>
      </c>
      <c r="H1100" t="s">
        <v>155</v>
      </c>
      <c r="I1100" t="str">
        <f t="shared" si="105"/>
        <v/>
      </c>
      <c r="J1100" t="str">
        <f t="shared" si="106"/>
        <v/>
      </c>
      <c r="K1100" t="str">
        <f>VLOOKUP('intouch变量（离散）'!$A1100,基本表格!$G:$Q,9,FALSE)</f>
        <v>On</v>
      </c>
      <c r="L1100">
        <v>1</v>
      </c>
      <c r="M1100" t="s">
        <v>156</v>
      </c>
      <c r="N1100" t="s">
        <v>157</v>
      </c>
      <c r="O1100" t="s">
        <v>158</v>
      </c>
      <c r="P1100" t="str">
        <f>VLOOKUP('intouch变量（离散）'!$A1100,基本表格!$G:$Q,3,FALSE)</f>
        <v>DB1200,X1758.0</v>
      </c>
      <c r="Q1100" t="str">
        <f>VLOOKUP('intouch变量（离散）'!$A1100,基本表格!$G:$Q,10,FALSE)</f>
        <v>Yes</v>
      </c>
      <c r="R1100" t="str">
        <f t="shared" si="108"/>
        <v>DB1200,X1758.0 2425+P6-M6 2#刨片机分料电机 电机控制 拉线开关</v>
      </c>
      <c r="S1100">
        <v>0</v>
      </c>
      <c r="T1100">
        <v>0</v>
      </c>
    </row>
    <row r="1101" spans="1:20">
      <c r="A1101" t="s">
        <v>1257</v>
      </c>
      <c r="B1101" s="11" t="str">
        <f t="shared" si="107"/>
        <v>CHP2</v>
      </c>
      <c r="C1101" s="11" t="str">
        <f>VLOOKUP('intouch变量（离散）'!$A1101,基本表格!$G:$Q,2,FALSE)</f>
        <v>2425+P6-M6 2#刨片机分料电机 电机控制 左跑偏报警</v>
      </c>
      <c r="D1101" t="s">
        <v>154</v>
      </c>
      <c r="E1101" t="str">
        <f t="shared" si="103"/>
        <v>No</v>
      </c>
      <c r="F1101" t="str">
        <f t="shared" si="104"/>
        <v>0</v>
      </c>
      <c r="G1101" t="s">
        <v>154</v>
      </c>
      <c r="H1101" t="s">
        <v>155</v>
      </c>
      <c r="I1101" t="str">
        <f t="shared" si="105"/>
        <v/>
      </c>
      <c r="J1101" t="str">
        <f t="shared" si="106"/>
        <v/>
      </c>
      <c r="K1101" t="str">
        <f>VLOOKUP('intouch变量（离散）'!$A1101,基本表格!$G:$Q,9,FALSE)</f>
        <v>On</v>
      </c>
      <c r="L1101">
        <v>1</v>
      </c>
      <c r="M1101" t="s">
        <v>156</v>
      </c>
      <c r="N1101" t="s">
        <v>157</v>
      </c>
      <c r="O1101" t="s">
        <v>158</v>
      </c>
      <c r="P1101" t="str">
        <f>VLOOKUP('intouch变量（离散）'!$A1101,基本表格!$G:$Q,3,FALSE)</f>
        <v>DB1200,X1758.1</v>
      </c>
      <c r="Q1101" t="str">
        <f>VLOOKUP('intouch变量（离散）'!$A1101,基本表格!$G:$Q,10,FALSE)</f>
        <v>Yes</v>
      </c>
      <c r="R1101" t="str">
        <f t="shared" si="108"/>
        <v>DB1200,X1758.1 2425+P6-M6 2#刨片机分料电机 电机控制 左跑偏报警</v>
      </c>
      <c r="S1101">
        <v>0</v>
      </c>
      <c r="T1101">
        <v>0</v>
      </c>
    </row>
    <row r="1102" spans="1:20">
      <c r="A1102" t="s">
        <v>1258</v>
      </c>
      <c r="B1102" s="11" t="str">
        <f t="shared" si="107"/>
        <v>CHP2</v>
      </c>
      <c r="C1102" s="11" t="str">
        <f>VLOOKUP('intouch变量（离散）'!$A1102,基本表格!$G:$Q,2,FALSE)</f>
        <v>2425+P6-M6 2#刨片机分料电机 电机控制 左跑偏1检测</v>
      </c>
      <c r="D1102" t="s">
        <v>154</v>
      </c>
      <c r="E1102" t="str">
        <f t="shared" si="103"/>
        <v>No</v>
      </c>
      <c r="F1102" t="str">
        <f t="shared" si="104"/>
        <v>0</v>
      </c>
      <c r="G1102" t="s">
        <v>154</v>
      </c>
      <c r="H1102" t="s">
        <v>155</v>
      </c>
      <c r="I1102" t="str">
        <f t="shared" si="105"/>
        <v/>
      </c>
      <c r="J1102" t="str">
        <f t="shared" si="106"/>
        <v/>
      </c>
      <c r="K1102" t="str">
        <f>VLOOKUP('intouch变量（离散）'!$A1102,基本表格!$G:$Q,9,FALSE)</f>
        <v>None</v>
      </c>
      <c r="L1102">
        <v>1</v>
      </c>
      <c r="M1102" t="s">
        <v>156</v>
      </c>
      <c r="N1102" t="s">
        <v>157</v>
      </c>
      <c r="O1102" t="s">
        <v>158</v>
      </c>
      <c r="P1102" t="str">
        <f>VLOOKUP('intouch变量（离散）'!$A1102,基本表格!$G:$Q,3,FALSE)</f>
        <v>DB1200,X1758.2</v>
      </c>
      <c r="Q1102" t="str">
        <f>VLOOKUP('intouch变量（离散）'!$A1102,基本表格!$G:$Q,10,FALSE)</f>
        <v>Yes</v>
      </c>
      <c r="R1102" t="str">
        <f t="shared" si="108"/>
        <v>DB1200,X1758.2 2425+P6-M6 2#刨片机分料电机 电机控制 左跑偏1检测</v>
      </c>
      <c r="S1102">
        <v>0</v>
      </c>
      <c r="T1102">
        <v>0</v>
      </c>
    </row>
    <row r="1103" spans="1:20">
      <c r="A1103" t="s">
        <v>1259</v>
      </c>
      <c r="B1103" s="11" t="str">
        <f t="shared" si="107"/>
        <v>CHP2</v>
      </c>
      <c r="C1103" s="11" t="str">
        <f>VLOOKUP('intouch变量（离散）'!$A1103,基本表格!$G:$Q,2,FALSE)</f>
        <v>2425+P6-M6 2#刨片机分料电机 电机控制 左跑偏保护使能</v>
      </c>
      <c r="D1103" t="s">
        <v>154</v>
      </c>
      <c r="E1103" t="str">
        <f t="shared" si="103"/>
        <v>Yes</v>
      </c>
      <c r="F1103" t="str">
        <f t="shared" si="104"/>
        <v>900</v>
      </c>
      <c r="G1103" t="s">
        <v>154</v>
      </c>
      <c r="H1103" t="s">
        <v>155</v>
      </c>
      <c r="I1103" t="str">
        <f t="shared" si="105"/>
        <v>禁用</v>
      </c>
      <c r="J1103" t="str">
        <f t="shared" si="106"/>
        <v>启用</v>
      </c>
      <c r="K1103" t="str">
        <f>VLOOKUP('intouch变量（离散）'!$A1103,基本表格!$G:$Q,9,FALSE)</f>
        <v>None</v>
      </c>
      <c r="L1103">
        <v>1</v>
      </c>
      <c r="M1103" t="s">
        <v>156</v>
      </c>
      <c r="N1103" t="s">
        <v>157</v>
      </c>
      <c r="O1103" t="s">
        <v>158</v>
      </c>
      <c r="P1103" t="str">
        <f>VLOOKUP('intouch变量（离散）'!$A1103,基本表格!$G:$Q,3,FALSE)</f>
        <v>DB1200,X1758.3</v>
      </c>
      <c r="Q1103" t="str">
        <f>VLOOKUP('intouch变量（离散）'!$A1103,基本表格!$G:$Q,10,FALSE)</f>
        <v>No</v>
      </c>
      <c r="R1103" t="str">
        <f t="shared" si="108"/>
        <v>DB1200,X1758.3 2425+P6-M6 2#刨片机分料电机 电机控制 左跑偏保护使能</v>
      </c>
      <c r="S1103">
        <v>0</v>
      </c>
      <c r="T1103">
        <v>0</v>
      </c>
    </row>
    <row r="1104" spans="1:20">
      <c r="A1104" t="s">
        <v>1260</v>
      </c>
      <c r="B1104" s="11" t="str">
        <f t="shared" si="107"/>
        <v>CHP2</v>
      </c>
      <c r="C1104" s="11" t="str">
        <f>VLOOKUP('intouch变量（离散）'!$A1104,基本表格!$G:$Q,2,FALSE)</f>
        <v>2425+P6-M6 2#刨片机分料电机 电机控制 左跑偏导致停机</v>
      </c>
      <c r="D1104" t="s">
        <v>154</v>
      </c>
      <c r="E1104" t="str">
        <f t="shared" si="103"/>
        <v>No</v>
      </c>
      <c r="F1104" t="str">
        <f t="shared" si="104"/>
        <v>0</v>
      </c>
      <c r="G1104" t="s">
        <v>154</v>
      </c>
      <c r="H1104" t="s">
        <v>155</v>
      </c>
      <c r="I1104" t="str">
        <f t="shared" si="105"/>
        <v/>
      </c>
      <c r="J1104" t="str">
        <f t="shared" si="106"/>
        <v/>
      </c>
      <c r="K1104" t="str">
        <f>VLOOKUP('intouch变量（离散）'!$A1104,基本表格!$G:$Q,9,FALSE)</f>
        <v>On</v>
      </c>
      <c r="L1104">
        <v>1</v>
      </c>
      <c r="M1104" t="s">
        <v>156</v>
      </c>
      <c r="N1104" t="s">
        <v>157</v>
      </c>
      <c r="O1104" t="s">
        <v>158</v>
      </c>
      <c r="P1104" t="str">
        <f>VLOOKUP('intouch变量（离散）'!$A1104,基本表格!$G:$Q,3,FALSE)</f>
        <v>DB1200,X1758.4</v>
      </c>
      <c r="Q1104" t="str">
        <f>VLOOKUP('intouch变量（离散）'!$A1104,基本表格!$G:$Q,10,FALSE)</f>
        <v>Yes</v>
      </c>
      <c r="R1104" t="str">
        <f t="shared" si="108"/>
        <v>DB1200,X1758.4 2425+P6-M6 2#刨片机分料电机 电机控制 左跑偏导致停机</v>
      </c>
      <c r="S1104">
        <v>0</v>
      </c>
      <c r="T1104">
        <v>0</v>
      </c>
    </row>
    <row r="1105" spans="1:20">
      <c r="A1105" t="s">
        <v>1261</v>
      </c>
      <c r="B1105" s="11" t="str">
        <f t="shared" si="107"/>
        <v>CHP2</v>
      </c>
      <c r="C1105" s="11" t="str">
        <f>VLOOKUP('intouch变量（离散）'!$A1105,基本表格!$G:$Q,2,FALSE)</f>
        <v>2425+P6-M6 2#刨片机分料电机 电机控制 右 跑偏报警</v>
      </c>
      <c r="D1105" t="s">
        <v>154</v>
      </c>
      <c r="E1105" t="str">
        <f t="shared" si="103"/>
        <v>No</v>
      </c>
      <c r="F1105" t="str">
        <f t="shared" si="104"/>
        <v>0</v>
      </c>
      <c r="G1105" t="s">
        <v>154</v>
      </c>
      <c r="H1105" t="s">
        <v>155</v>
      </c>
      <c r="I1105" t="str">
        <f t="shared" si="105"/>
        <v/>
      </c>
      <c r="J1105" t="str">
        <f t="shared" si="106"/>
        <v/>
      </c>
      <c r="K1105" t="str">
        <f>VLOOKUP('intouch变量（离散）'!$A1105,基本表格!$G:$Q,9,FALSE)</f>
        <v>On</v>
      </c>
      <c r="L1105">
        <v>1</v>
      </c>
      <c r="M1105" t="s">
        <v>156</v>
      </c>
      <c r="N1105" t="s">
        <v>157</v>
      </c>
      <c r="O1105" t="s">
        <v>158</v>
      </c>
      <c r="P1105" t="str">
        <f>VLOOKUP('intouch变量（离散）'!$A1105,基本表格!$G:$Q,3,FALSE)</f>
        <v>DB1200,X1762.0</v>
      </c>
      <c r="Q1105" t="str">
        <f>VLOOKUP('intouch变量（离散）'!$A1105,基本表格!$G:$Q,10,FALSE)</f>
        <v>Yes</v>
      </c>
      <c r="R1105" t="str">
        <f t="shared" si="108"/>
        <v>DB1200,X1762.0 2425+P6-M6 2#刨片机分料电机 电机控制 右 跑偏报警</v>
      </c>
      <c r="S1105">
        <v>0</v>
      </c>
      <c r="T1105">
        <v>0</v>
      </c>
    </row>
    <row r="1106" spans="1:20">
      <c r="A1106" t="s">
        <v>1262</v>
      </c>
      <c r="B1106" s="11" t="str">
        <f t="shared" si="107"/>
        <v>CHP2</v>
      </c>
      <c r="C1106" s="11" t="str">
        <f>VLOOKUP('intouch变量（离散）'!$A1106,基本表格!$G:$Q,2,FALSE)</f>
        <v>2425+P6-M6 2#刨片机分料电机 电机控制 右跑偏1检测</v>
      </c>
      <c r="D1106" t="s">
        <v>154</v>
      </c>
      <c r="E1106" t="str">
        <f t="shared" si="103"/>
        <v>No</v>
      </c>
      <c r="F1106" t="str">
        <f t="shared" si="104"/>
        <v>0</v>
      </c>
      <c r="G1106" t="s">
        <v>154</v>
      </c>
      <c r="H1106" t="s">
        <v>155</v>
      </c>
      <c r="I1106" t="str">
        <f t="shared" si="105"/>
        <v/>
      </c>
      <c r="J1106" t="str">
        <f t="shared" si="106"/>
        <v/>
      </c>
      <c r="K1106" t="str">
        <f>VLOOKUP('intouch变量（离散）'!$A1106,基本表格!$G:$Q,9,FALSE)</f>
        <v>None</v>
      </c>
      <c r="L1106">
        <v>1</v>
      </c>
      <c r="M1106" t="s">
        <v>156</v>
      </c>
      <c r="N1106" t="s">
        <v>157</v>
      </c>
      <c r="O1106" t="s">
        <v>158</v>
      </c>
      <c r="P1106" t="str">
        <f>VLOOKUP('intouch变量（离散）'!$A1106,基本表格!$G:$Q,3,FALSE)</f>
        <v>DB1200,X1762.1</v>
      </c>
      <c r="Q1106" t="str">
        <f>VLOOKUP('intouch变量（离散）'!$A1106,基本表格!$G:$Q,10,FALSE)</f>
        <v>Yes</v>
      </c>
      <c r="R1106" t="str">
        <f t="shared" si="108"/>
        <v>DB1200,X1762.1 2425+P6-M6 2#刨片机分料电机 电机控制 右跑偏1检测</v>
      </c>
      <c r="S1106">
        <v>0</v>
      </c>
      <c r="T1106">
        <v>0</v>
      </c>
    </row>
    <row r="1107" spans="1:20">
      <c r="A1107" t="s">
        <v>1263</v>
      </c>
      <c r="B1107" s="11" t="str">
        <f t="shared" si="107"/>
        <v>CHP2</v>
      </c>
      <c r="C1107" s="11" t="str">
        <f>VLOOKUP('intouch变量（离散）'!$A1107,基本表格!$G:$Q,2,FALSE)</f>
        <v>2425+P6-M6 2#刨片机分料电机 电机控制 右跑偏保护使能</v>
      </c>
      <c r="D1107" t="s">
        <v>154</v>
      </c>
      <c r="E1107" t="str">
        <f t="shared" si="103"/>
        <v>Yes</v>
      </c>
      <c r="F1107" t="str">
        <f t="shared" si="104"/>
        <v>900</v>
      </c>
      <c r="G1107" t="s">
        <v>154</v>
      </c>
      <c r="H1107" t="s">
        <v>155</v>
      </c>
      <c r="I1107" t="str">
        <f t="shared" si="105"/>
        <v>禁用</v>
      </c>
      <c r="J1107" t="str">
        <f t="shared" si="106"/>
        <v>启用</v>
      </c>
      <c r="K1107" t="str">
        <f>VLOOKUP('intouch变量（离散）'!$A1107,基本表格!$G:$Q,9,FALSE)</f>
        <v>None</v>
      </c>
      <c r="L1107">
        <v>1</v>
      </c>
      <c r="M1107" t="s">
        <v>156</v>
      </c>
      <c r="N1107" t="s">
        <v>157</v>
      </c>
      <c r="O1107" t="s">
        <v>158</v>
      </c>
      <c r="P1107" t="str">
        <f>VLOOKUP('intouch变量（离散）'!$A1107,基本表格!$G:$Q,3,FALSE)</f>
        <v>DB1200,X1762.2</v>
      </c>
      <c r="Q1107" t="str">
        <f>VLOOKUP('intouch变量（离散）'!$A1107,基本表格!$G:$Q,10,FALSE)</f>
        <v>No</v>
      </c>
      <c r="R1107" t="str">
        <f t="shared" si="108"/>
        <v>DB1200,X1762.2 2425+P6-M6 2#刨片机分料电机 电机控制 右跑偏保护使能</v>
      </c>
      <c r="S1107">
        <v>0</v>
      </c>
      <c r="T1107">
        <v>0</v>
      </c>
    </row>
    <row r="1108" spans="1:20">
      <c r="A1108" t="s">
        <v>1264</v>
      </c>
      <c r="B1108" s="11" t="str">
        <f t="shared" si="107"/>
        <v>CHP2</v>
      </c>
      <c r="C1108" s="11" t="str">
        <f>VLOOKUP('intouch变量（离散）'!$A1108,基本表格!$G:$Q,2,FALSE)</f>
        <v>2425+P6-M6 2#刨片机分料电机 电机控制 右跑偏导致停机</v>
      </c>
      <c r="D1108" t="s">
        <v>154</v>
      </c>
      <c r="E1108" t="str">
        <f t="shared" si="103"/>
        <v>No</v>
      </c>
      <c r="F1108" t="str">
        <f t="shared" si="104"/>
        <v>0</v>
      </c>
      <c r="G1108" t="s">
        <v>154</v>
      </c>
      <c r="H1108" t="s">
        <v>155</v>
      </c>
      <c r="I1108" t="str">
        <f t="shared" si="105"/>
        <v/>
      </c>
      <c r="J1108" t="str">
        <f t="shared" si="106"/>
        <v/>
      </c>
      <c r="K1108" t="str">
        <f>VLOOKUP('intouch变量（离散）'!$A1108,基本表格!$G:$Q,9,FALSE)</f>
        <v>On</v>
      </c>
      <c r="L1108">
        <v>1</v>
      </c>
      <c r="M1108" t="s">
        <v>156</v>
      </c>
      <c r="N1108" t="s">
        <v>157</v>
      </c>
      <c r="O1108" t="s">
        <v>158</v>
      </c>
      <c r="P1108" t="str">
        <f>VLOOKUP('intouch变量（离散）'!$A1108,基本表格!$G:$Q,3,FALSE)</f>
        <v>DB1200,X1762.3</v>
      </c>
      <c r="Q1108" t="str">
        <f>VLOOKUP('intouch变量（离散）'!$A1108,基本表格!$G:$Q,10,FALSE)</f>
        <v>Yes</v>
      </c>
      <c r="R1108" t="str">
        <f t="shared" si="108"/>
        <v>DB1200,X1762.3 2425+P6-M6 2#刨片机分料电机 电机控制 右跑偏导致停机</v>
      </c>
      <c r="S1108">
        <v>0</v>
      </c>
      <c r="T1108">
        <v>0</v>
      </c>
    </row>
    <row r="1109" spans="1:20">
      <c r="A1109" t="s">
        <v>1265</v>
      </c>
      <c r="B1109" s="11" t="str">
        <f t="shared" si="107"/>
        <v>CHP2</v>
      </c>
      <c r="C1109" s="11" t="str">
        <f>VLOOKUP('intouch变量（离散）'!$A1109,基本表格!$G:$Q,2,FALSE)</f>
        <v>2425+P6-M6 2#刨片机分料电机 电机控制 三角型</v>
      </c>
      <c r="D1109" t="s">
        <v>154</v>
      </c>
      <c r="E1109" t="str">
        <f t="shared" si="103"/>
        <v>No</v>
      </c>
      <c r="F1109" t="str">
        <f t="shared" si="104"/>
        <v>0</v>
      </c>
      <c r="G1109" t="s">
        <v>154</v>
      </c>
      <c r="H1109" t="s">
        <v>155</v>
      </c>
      <c r="I1109" t="str">
        <f t="shared" si="105"/>
        <v/>
      </c>
      <c r="J1109" t="str">
        <f t="shared" si="106"/>
        <v/>
      </c>
      <c r="K1109" t="str">
        <f>VLOOKUP('intouch变量（离散）'!$A1109,基本表格!$G:$Q,9,FALSE)</f>
        <v>None</v>
      </c>
      <c r="L1109">
        <v>1</v>
      </c>
      <c r="M1109" t="s">
        <v>156</v>
      </c>
      <c r="N1109" t="s">
        <v>157</v>
      </c>
      <c r="O1109" t="s">
        <v>158</v>
      </c>
      <c r="P1109" t="str">
        <f>VLOOKUP('intouch变量（离散）'!$A1109,基本表格!$G:$Q,3,FALSE)</f>
        <v>DB1200,X1766.0</v>
      </c>
      <c r="Q1109" t="str">
        <f>VLOOKUP('intouch变量（离散）'!$A1109,基本表格!$G:$Q,10,FALSE)</f>
        <v>Yes</v>
      </c>
      <c r="R1109" t="str">
        <f t="shared" si="108"/>
        <v>DB1200,X1766.0 2425+P6-M6 2#刨片机分料电机 电机控制 三角型</v>
      </c>
      <c r="S1109">
        <v>0</v>
      </c>
      <c r="T1109">
        <v>0</v>
      </c>
    </row>
    <row r="1110" spans="1:20">
      <c r="A1110" t="s">
        <v>1266</v>
      </c>
      <c r="B1110" s="11" t="str">
        <f t="shared" si="107"/>
        <v>CHP2</v>
      </c>
      <c r="C1110" s="11" t="str">
        <f>VLOOKUP('intouch变量（离散）'!$A1110,基本表格!$G:$Q,2,FALSE)</f>
        <v>2425+P6-M6 2#刨片机分料电机 电机控制 星型</v>
      </c>
      <c r="D1110" t="s">
        <v>154</v>
      </c>
      <c r="E1110" t="str">
        <f t="shared" si="103"/>
        <v>No</v>
      </c>
      <c r="F1110" t="str">
        <f t="shared" si="104"/>
        <v>0</v>
      </c>
      <c r="G1110" t="s">
        <v>154</v>
      </c>
      <c r="H1110" t="s">
        <v>155</v>
      </c>
      <c r="I1110" t="str">
        <f t="shared" si="105"/>
        <v/>
      </c>
      <c r="J1110" t="str">
        <f t="shared" si="106"/>
        <v/>
      </c>
      <c r="K1110" t="str">
        <f>VLOOKUP('intouch变量（离散）'!$A1110,基本表格!$G:$Q,9,FALSE)</f>
        <v>None</v>
      </c>
      <c r="L1110">
        <v>1</v>
      </c>
      <c r="M1110" t="s">
        <v>156</v>
      </c>
      <c r="N1110" t="s">
        <v>157</v>
      </c>
      <c r="O1110" t="s">
        <v>158</v>
      </c>
      <c r="P1110" t="str">
        <f>VLOOKUP('intouch变量（离散）'!$A1110,基本表格!$G:$Q,3,FALSE)</f>
        <v>DB1200,X1766.1</v>
      </c>
      <c r="Q1110" t="str">
        <f>VLOOKUP('intouch变量（离散）'!$A1110,基本表格!$G:$Q,10,FALSE)</f>
        <v>Yes</v>
      </c>
      <c r="R1110" t="str">
        <f t="shared" si="108"/>
        <v>DB1200,X1766.1 2425+P6-M6 2#刨片机分料电机 电机控制 星型</v>
      </c>
      <c r="S1110">
        <v>0</v>
      </c>
      <c r="T1110">
        <v>0</v>
      </c>
    </row>
    <row r="1111" spans="1:20">
      <c r="A1111" t="s">
        <v>1267</v>
      </c>
      <c r="B1111" s="11" t="str">
        <f t="shared" si="107"/>
        <v>CHP2</v>
      </c>
      <c r="C1111" s="11" t="str">
        <f>VLOOKUP('intouch变量（离散）'!$A1111,基本表格!$G:$Q,2,FALSE)</f>
        <v>2425+P6-M6 2#刨片机分料电机 电机控制 维修开关</v>
      </c>
      <c r="D1111" t="s">
        <v>154</v>
      </c>
      <c r="E1111" t="str">
        <f t="shared" si="103"/>
        <v>No</v>
      </c>
      <c r="F1111" t="str">
        <f t="shared" si="104"/>
        <v>0</v>
      </c>
      <c r="G1111" t="s">
        <v>154</v>
      </c>
      <c r="H1111" t="s">
        <v>155</v>
      </c>
      <c r="I1111" t="str">
        <f t="shared" si="105"/>
        <v/>
      </c>
      <c r="J1111" t="str">
        <f t="shared" si="106"/>
        <v/>
      </c>
      <c r="K1111" t="str">
        <f>VLOOKUP('intouch变量（离散）'!$A1111,基本表格!$G:$Q,9,FALSE)</f>
        <v>On</v>
      </c>
      <c r="L1111">
        <v>1</v>
      </c>
      <c r="M1111" t="s">
        <v>156</v>
      </c>
      <c r="N1111" t="s">
        <v>157</v>
      </c>
      <c r="O1111" t="s">
        <v>158</v>
      </c>
      <c r="P1111" t="str">
        <f>VLOOKUP('intouch变量（离散）'!$A1111,基本表格!$G:$Q,3,FALSE)</f>
        <v>DB1200,X1766.2</v>
      </c>
      <c r="Q1111" t="str">
        <f>VLOOKUP('intouch变量（离散）'!$A1111,基本表格!$G:$Q,10,FALSE)</f>
        <v>Yes</v>
      </c>
      <c r="R1111" t="str">
        <f t="shared" si="108"/>
        <v>DB1200,X1766.2 2425+P6-M6 2#刨片机分料电机 电机控制 维修开关</v>
      </c>
      <c r="S1111">
        <v>0</v>
      </c>
      <c r="T1111">
        <v>0</v>
      </c>
    </row>
    <row r="1112" spans="1:20">
      <c r="A1112" t="s">
        <v>1268</v>
      </c>
      <c r="B1112" s="11" t="str">
        <f t="shared" si="107"/>
        <v>CHP2</v>
      </c>
      <c r="C1112" s="11" t="str">
        <f>VLOOKUP('intouch变量（离散）'!$A1112,基本表格!$G:$Q,2,FALSE)</f>
        <v>2425+P6-M6 2#刨片机分料电机 电机控制 左跑偏2检测</v>
      </c>
      <c r="D1112" t="s">
        <v>154</v>
      </c>
      <c r="E1112" t="str">
        <f t="shared" si="103"/>
        <v>No</v>
      </c>
      <c r="F1112" t="str">
        <f t="shared" si="104"/>
        <v>0</v>
      </c>
      <c r="G1112" t="s">
        <v>154</v>
      </c>
      <c r="H1112" t="s">
        <v>155</v>
      </c>
      <c r="I1112" t="str">
        <f t="shared" si="105"/>
        <v/>
      </c>
      <c r="J1112" t="str">
        <f t="shared" si="106"/>
        <v/>
      </c>
      <c r="K1112" t="str">
        <f>VLOOKUP('intouch变量（离散）'!$A1112,基本表格!$G:$Q,9,FALSE)</f>
        <v>None</v>
      </c>
      <c r="L1112">
        <v>1</v>
      </c>
      <c r="M1112" t="s">
        <v>156</v>
      </c>
      <c r="N1112" t="s">
        <v>157</v>
      </c>
      <c r="O1112" t="s">
        <v>158</v>
      </c>
      <c r="P1112" t="str">
        <f>VLOOKUP('intouch变量（离散）'!$A1112,基本表格!$G:$Q,3,FALSE)</f>
        <v>DB1200,X1766.3</v>
      </c>
      <c r="Q1112" t="str">
        <f>VLOOKUP('intouch变量（离散）'!$A1112,基本表格!$G:$Q,10,FALSE)</f>
        <v>Yes</v>
      </c>
      <c r="R1112" t="str">
        <f t="shared" si="108"/>
        <v>DB1200,X1766.3 2425+P6-M6 2#刨片机分料电机 电机控制 左跑偏2检测</v>
      </c>
      <c r="S1112">
        <v>0</v>
      </c>
      <c r="T1112">
        <v>0</v>
      </c>
    </row>
    <row r="1113" spans="1:20">
      <c r="A1113" t="s">
        <v>1269</v>
      </c>
      <c r="B1113" s="11" t="str">
        <f t="shared" si="107"/>
        <v>CHP2</v>
      </c>
      <c r="C1113" s="11" t="str">
        <f>VLOOKUP('intouch变量（离散）'!$A1113,基本表格!$G:$Q,2,FALSE)</f>
        <v>2425+P6-M6 2#刨片机分料电机 电机控制 右跑偏2检测</v>
      </c>
      <c r="D1113" t="s">
        <v>154</v>
      </c>
      <c r="E1113" t="str">
        <f t="shared" si="103"/>
        <v>No</v>
      </c>
      <c r="F1113" t="str">
        <f t="shared" si="104"/>
        <v>0</v>
      </c>
      <c r="G1113" t="s">
        <v>154</v>
      </c>
      <c r="H1113" t="s">
        <v>155</v>
      </c>
      <c r="I1113" t="str">
        <f t="shared" si="105"/>
        <v/>
      </c>
      <c r="J1113" t="str">
        <f t="shared" si="106"/>
        <v/>
      </c>
      <c r="K1113" t="str">
        <f>VLOOKUP('intouch变量（离散）'!$A1113,基本表格!$G:$Q,9,FALSE)</f>
        <v>None</v>
      </c>
      <c r="L1113">
        <v>1</v>
      </c>
      <c r="M1113" t="s">
        <v>156</v>
      </c>
      <c r="N1113" t="s">
        <v>157</v>
      </c>
      <c r="O1113" t="s">
        <v>158</v>
      </c>
      <c r="P1113" t="str">
        <f>VLOOKUP('intouch变量（离散）'!$A1113,基本表格!$G:$Q,3,FALSE)</f>
        <v>DB1200,X1766.4</v>
      </c>
      <c r="Q1113" t="str">
        <f>VLOOKUP('intouch变量（离散）'!$A1113,基本表格!$G:$Q,10,FALSE)</f>
        <v>Yes</v>
      </c>
      <c r="R1113" t="str">
        <f t="shared" si="108"/>
        <v>DB1200,X1766.4 2425+P6-M6 2#刨片机分料电机 电机控制 右跑偏2检测</v>
      </c>
      <c r="S1113">
        <v>0</v>
      </c>
      <c r="T1113">
        <v>0</v>
      </c>
    </row>
    <row r="1114" spans="1:20">
      <c r="A1114" t="s">
        <v>1270</v>
      </c>
      <c r="B1114" s="11" t="str">
        <f t="shared" si="107"/>
        <v>CHP2</v>
      </c>
      <c r="C1114" s="11" t="str">
        <f>VLOOKUP('intouch变量（离散）'!$A1114,基本表格!$G:$Q,2,FALSE)</f>
        <v>2425+P4-M6 2#刨片机润滑油冷却风扇 电机控制 使能</v>
      </c>
      <c r="D1114" t="s">
        <v>154</v>
      </c>
      <c r="E1114" t="str">
        <f t="shared" si="103"/>
        <v>No</v>
      </c>
      <c r="F1114" t="str">
        <f t="shared" si="104"/>
        <v>0</v>
      </c>
      <c r="G1114" t="s">
        <v>154</v>
      </c>
      <c r="H1114" t="s">
        <v>155</v>
      </c>
      <c r="I1114" t="str">
        <f t="shared" si="105"/>
        <v/>
      </c>
      <c r="J1114" t="str">
        <f t="shared" si="106"/>
        <v/>
      </c>
      <c r="K1114" t="str">
        <f>VLOOKUP('intouch变量（离散）'!$A1114,基本表格!$G:$Q,9,FALSE)</f>
        <v>None</v>
      </c>
      <c r="L1114">
        <v>1</v>
      </c>
      <c r="M1114" t="s">
        <v>156</v>
      </c>
      <c r="N1114" t="s">
        <v>157</v>
      </c>
      <c r="O1114" t="s">
        <v>158</v>
      </c>
      <c r="P1114" t="str">
        <f>VLOOKUP('intouch变量（离散）'!$A1114,基本表格!$G:$Q,3,FALSE)</f>
        <v>DB1200,X1800.0</v>
      </c>
      <c r="Q1114" t="str">
        <f>VLOOKUP('intouch变量（离散）'!$A1114,基本表格!$G:$Q,10,FALSE)</f>
        <v>No</v>
      </c>
      <c r="R1114" t="str">
        <f t="shared" si="108"/>
        <v>DB1200,X1800.0 2425+P4-M6 2#刨片机润滑油冷却风扇 电机控制 使能</v>
      </c>
      <c r="S1114">
        <v>0</v>
      </c>
      <c r="T1114">
        <v>0</v>
      </c>
    </row>
    <row r="1115" spans="1:20">
      <c r="A1115" t="s">
        <v>1271</v>
      </c>
      <c r="B1115" s="11" t="str">
        <f t="shared" si="107"/>
        <v>CHP2</v>
      </c>
      <c r="C1115" s="11" t="str">
        <f>VLOOKUP('intouch变量（离散）'!$A1115,基本表格!$G:$Q,2,FALSE)</f>
        <v>2425+P4-M6 2#刨片机润滑油冷却风扇 电机控制 手自动状态</v>
      </c>
      <c r="D1115" t="s">
        <v>154</v>
      </c>
      <c r="E1115" t="str">
        <f t="shared" si="103"/>
        <v>No</v>
      </c>
      <c r="F1115" t="str">
        <f t="shared" si="104"/>
        <v>0</v>
      </c>
      <c r="G1115" t="s">
        <v>154</v>
      </c>
      <c r="H1115" t="s">
        <v>155</v>
      </c>
      <c r="I1115" t="str">
        <f t="shared" si="105"/>
        <v/>
      </c>
      <c r="J1115" t="str">
        <f t="shared" si="106"/>
        <v/>
      </c>
      <c r="K1115" t="str">
        <f>VLOOKUP('intouch变量（离散）'!$A1115,基本表格!$G:$Q,9,FALSE)</f>
        <v>None</v>
      </c>
      <c r="L1115">
        <v>1</v>
      </c>
      <c r="M1115" t="s">
        <v>156</v>
      </c>
      <c r="N1115" t="s">
        <v>157</v>
      </c>
      <c r="O1115" t="s">
        <v>158</v>
      </c>
      <c r="P1115" t="str">
        <f>VLOOKUP('intouch变量（离散）'!$A1115,基本表格!$G:$Q,3,FALSE)</f>
        <v>DB1200,X1800.3</v>
      </c>
      <c r="Q1115" t="str">
        <f>VLOOKUP('intouch变量（离散）'!$A1115,基本表格!$G:$Q,10,FALSE)</f>
        <v>Yes</v>
      </c>
      <c r="R1115" t="str">
        <f t="shared" si="108"/>
        <v>DB1200,X1800.3 2425+P4-M6 2#刨片机润滑油冷却风扇 电机控制 手自动状态</v>
      </c>
      <c r="S1115">
        <v>0</v>
      </c>
      <c r="T1115">
        <v>0</v>
      </c>
    </row>
    <row r="1116" spans="1:20">
      <c r="A1116" t="s">
        <v>1272</v>
      </c>
      <c r="B1116" s="11" t="str">
        <f t="shared" si="107"/>
        <v>CHP2</v>
      </c>
      <c r="C1116" s="11" t="str">
        <f>VLOOKUP('intouch变量（离散）'!$A1116,基本表格!$G:$Q,2,FALSE)</f>
        <v>2425+P4-M6 2#刨片机润滑油冷却风扇 电机控制 本地/远程(检修/待机）</v>
      </c>
      <c r="D1116" t="s">
        <v>154</v>
      </c>
      <c r="E1116" t="str">
        <f t="shared" si="103"/>
        <v>No</v>
      </c>
      <c r="F1116" t="str">
        <f t="shared" si="104"/>
        <v>0</v>
      </c>
      <c r="G1116" t="s">
        <v>154</v>
      </c>
      <c r="H1116" t="s">
        <v>155</v>
      </c>
      <c r="I1116" t="str">
        <f t="shared" si="105"/>
        <v/>
      </c>
      <c r="J1116" t="str">
        <f t="shared" si="106"/>
        <v/>
      </c>
      <c r="K1116" t="str">
        <f>VLOOKUP('intouch变量（离散）'!$A1116,基本表格!$G:$Q,9,FALSE)</f>
        <v>None</v>
      </c>
      <c r="L1116">
        <v>1</v>
      </c>
      <c r="M1116" t="s">
        <v>156</v>
      </c>
      <c r="N1116" t="s">
        <v>157</v>
      </c>
      <c r="O1116" t="s">
        <v>158</v>
      </c>
      <c r="P1116" t="str">
        <f>VLOOKUP('intouch变量（离散）'!$A1116,基本表格!$G:$Q,3,FALSE)</f>
        <v>DB1200,X1800.4</v>
      </c>
      <c r="Q1116" t="str">
        <f>VLOOKUP('intouch变量（离散）'!$A1116,基本表格!$G:$Q,10,FALSE)</f>
        <v>Yes</v>
      </c>
      <c r="R1116" t="str">
        <f t="shared" si="108"/>
        <v>DB1200,X1800.4 2425+P4-M6 2#刨片机润滑油冷却风扇 电机控制 本地/远程(检修/待机）</v>
      </c>
      <c r="S1116">
        <v>0</v>
      </c>
      <c r="T1116">
        <v>0</v>
      </c>
    </row>
    <row r="1117" spans="1:20">
      <c r="A1117" t="s">
        <v>1273</v>
      </c>
      <c r="B1117" s="11" t="str">
        <f t="shared" si="107"/>
        <v>CHP2</v>
      </c>
      <c r="C1117" s="11" t="str">
        <f>VLOOKUP('intouch变量（离散）'!$A1117,基本表格!$G:$Q,2,FALSE)</f>
        <v>2425+P4-M6 2#刨片机润滑油冷却风扇 电机控制 开启_上位机(正转)</v>
      </c>
      <c r="D1117" t="s">
        <v>154</v>
      </c>
      <c r="E1117" t="str">
        <f t="shared" si="103"/>
        <v>No</v>
      </c>
      <c r="F1117" t="str">
        <f t="shared" si="104"/>
        <v>0</v>
      </c>
      <c r="G1117" t="s">
        <v>154</v>
      </c>
      <c r="H1117" t="s">
        <v>155</v>
      </c>
      <c r="I1117" t="str">
        <f t="shared" si="105"/>
        <v/>
      </c>
      <c r="J1117" t="str">
        <f t="shared" si="106"/>
        <v/>
      </c>
      <c r="K1117" t="str">
        <f>VLOOKUP('intouch变量（离散）'!$A1117,基本表格!$G:$Q,9,FALSE)</f>
        <v>None</v>
      </c>
      <c r="L1117">
        <v>1</v>
      </c>
      <c r="M1117" t="s">
        <v>156</v>
      </c>
      <c r="N1117" t="s">
        <v>157</v>
      </c>
      <c r="O1117" t="s">
        <v>158</v>
      </c>
      <c r="P1117" t="str">
        <f>VLOOKUP('intouch变量（离散）'!$A1117,基本表格!$G:$Q,3,FALSE)</f>
        <v>DB1200,X1800.6</v>
      </c>
      <c r="Q1117" t="str">
        <f>VLOOKUP('intouch变量（离散）'!$A1117,基本表格!$G:$Q,10,FALSE)</f>
        <v>No</v>
      </c>
      <c r="R1117" t="str">
        <f t="shared" si="108"/>
        <v>DB1200,X1800.6 2425+P4-M6 2#刨片机润滑油冷却风扇 电机控制 开启_上位机(正转)</v>
      </c>
      <c r="S1117">
        <v>0</v>
      </c>
      <c r="T1117">
        <v>0</v>
      </c>
    </row>
    <row r="1118" spans="1:20">
      <c r="A1118" t="s">
        <v>1274</v>
      </c>
      <c r="B1118" s="11" t="str">
        <f t="shared" si="107"/>
        <v>CHP2</v>
      </c>
      <c r="C1118" s="11" t="str">
        <f>VLOOKUP('intouch变量（离散）'!$A1118,基本表格!$G:$Q,2,FALSE)</f>
        <v>2425+P4-M6 2#刨片机润滑油冷却风扇 电机控制 停止_上位机(反转)</v>
      </c>
      <c r="D1118" t="s">
        <v>154</v>
      </c>
      <c r="E1118" t="str">
        <f t="shared" si="103"/>
        <v>No</v>
      </c>
      <c r="F1118" t="str">
        <f t="shared" si="104"/>
        <v>0</v>
      </c>
      <c r="G1118" t="s">
        <v>154</v>
      </c>
      <c r="H1118" t="s">
        <v>155</v>
      </c>
      <c r="I1118" t="str">
        <f t="shared" si="105"/>
        <v/>
      </c>
      <c r="J1118" t="str">
        <f t="shared" si="106"/>
        <v/>
      </c>
      <c r="K1118" t="str">
        <f>VLOOKUP('intouch变量（离散）'!$A1118,基本表格!$G:$Q,9,FALSE)</f>
        <v>None</v>
      </c>
      <c r="L1118">
        <v>1</v>
      </c>
      <c r="M1118" t="s">
        <v>156</v>
      </c>
      <c r="N1118" t="s">
        <v>157</v>
      </c>
      <c r="O1118" t="s">
        <v>158</v>
      </c>
      <c r="P1118" t="str">
        <f>VLOOKUP('intouch变量（离散）'!$A1118,基本表格!$G:$Q,3,FALSE)</f>
        <v>DB1200,X1801.0</v>
      </c>
      <c r="Q1118" t="str">
        <f>VLOOKUP('intouch变量（离散）'!$A1118,基本表格!$G:$Q,10,FALSE)</f>
        <v>No</v>
      </c>
      <c r="R1118" t="str">
        <f t="shared" si="108"/>
        <v>DB1200,X1801.0 2425+P4-M6 2#刨片机润滑油冷却风扇 电机控制 停止_上位机(反转)</v>
      </c>
      <c r="S1118">
        <v>0</v>
      </c>
      <c r="T1118">
        <v>0</v>
      </c>
    </row>
    <row r="1119" spans="1:20">
      <c r="A1119" t="s">
        <v>1275</v>
      </c>
      <c r="B1119" s="11" t="str">
        <f t="shared" si="107"/>
        <v>CHP2</v>
      </c>
      <c r="C1119" s="11" t="str">
        <f>VLOOKUP('intouch变量（离散）'!$A1119,基本表格!$G:$Q,2,FALSE)</f>
        <v>2425+P4-M6 2#刨片机润滑油冷却风扇 电机控制 通风扇</v>
      </c>
      <c r="D1119" t="s">
        <v>154</v>
      </c>
      <c r="E1119" t="str">
        <f t="shared" si="103"/>
        <v>No</v>
      </c>
      <c r="F1119" t="str">
        <f t="shared" si="104"/>
        <v>0</v>
      </c>
      <c r="G1119" t="s">
        <v>154</v>
      </c>
      <c r="H1119" t="s">
        <v>155</v>
      </c>
      <c r="I1119" t="str">
        <f t="shared" si="105"/>
        <v/>
      </c>
      <c r="J1119" t="str">
        <f t="shared" si="106"/>
        <v/>
      </c>
      <c r="K1119" t="str">
        <f>VLOOKUP('intouch变量（离散）'!$A1119,基本表格!$G:$Q,9,FALSE)</f>
        <v>None</v>
      </c>
      <c r="L1119">
        <v>1</v>
      </c>
      <c r="M1119" t="s">
        <v>156</v>
      </c>
      <c r="N1119" t="s">
        <v>157</v>
      </c>
      <c r="O1119" t="s">
        <v>158</v>
      </c>
      <c r="P1119" t="str">
        <f>VLOOKUP('intouch变量（离散）'!$A1119,基本表格!$G:$Q,3,FALSE)</f>
        <v>DB1200,X1801.1</v>
      </c>
      <c r="Q1119" t="str">
        <f>VLOOKUP('intouch变量（离散）'!$A1119,基本表格!$G:$Q,10,FALSE)</f>
        <v>Yes</v>
      </c>
      <c r="R1119" t="str">
        <f t="shared" si="108"/>
        <v>DB1200,X1801.1 2425+P4-M6 2#刨片机润滑油冷却风扇 电机控制 通风扇</v>
      </c>
      <c r="S1119">
        <v>0</v>
      </c>
      <c r="T1119">
        <v>0</v>
      </c>
    </row>
    <row r="1120" spans="1:20">
      <c r="A1120" t="s">
        <v>1276</v>
      </c>
      <c r="B1120" s="11" t="str">
        <f t="shared" si="107"/>
        <v>CHP2</v>
      </c>
      <c r="C1120" s="11" t="str">
        <f>VLOOKUP('intouch变量（离散）'!$A1120,基本表格!$G:$Q,2,FALSE)</f>
        <v>2425+P4-M6 2#刨片机润滑油冷却风扇 电机控制 电机(正转）</v>
      </c>
      <c r="D1120" t="s">
        <v>154</v>
      </c>
      <c r="E1120" t="str">
        <f t="shared" si="103"/>
        <v>No</v>
      </c>
      <c r="F1120" t="str">
        <f t="shared" si="104"/>
        <v>0</v>
      </c>
      <c r="G1120" t="s">
        <v>154</v>
      </c>
      <c r="H1120" t="s">
        <v>155</v>
      </c>
      <c r="I1120" t="str">
        <f t="shared" si="105"/>
        <v/>
      </c>
      <c r="J1120" t="str">
        <f t="shared" si="106"/>
        <v/>
      </c>
      <c r="K1120" t="str">
        <f>VLOOKUP('intouch变量（离散）'!$A1120,基本表格!$G:$Q,9,FALSE)</f>
        <v>None</v>
      </c>
      <c r="L1120">
        <v>1</v>
      </c>
      <c r="M1120" t="s">
        <v>156</v>
      </c>
      <c r="N1120" t="s">
        <v>157</v>
      </c>
      <c r="O1120" t="s">
        <v>158</v>
      </c>
      <c r="P1120" t="str">
        <f>VLOOKUP('intouch变量（离散）'!$A1120,基本表格!$G:$Q,3,FALSE)</f>
        <v>DB1200,X1801.2</v>
      </c>
      <c r="Q1120" t="str">
        <f>VLOOKUP('intouch变量（离散）'!$A1120,基本表格!$G:$Q,10,FALSE)</f>
        <v>Yes</v>
      </c>
      <c r="R1120" t="str">
        <f t="shared" si="108"/>
        <v>DB1200,X1801.2 2425+P4-M6 2#刨片机润滑油冷却风扇 电机控制 电机(正转）</v>
      </c>
      <c r="S1120">
        <v>0</v>
      </c>
      <c r="T1120">
        <v>0</v>
      </c>
    </row>
    <row r="1121" spans="1:20">
      <c r="A1121" t="s">
        <v>1277</v>
      </c>
      <c r="B1121" s="11" t="str">
        <f t="shared" si="107"/>
        <v>CHP2</v>
      </c>
      <c r="C1121" s="11" t="str">
        <f>VLOOKUP('intouch变量（离散）'!$A1121,基本表格!$G:$Q,2,FALSE)</f>
        <v>2425+P4-M6 2#刨片机润滑油冷却风扇 电机控制 电机过载</v>
      </c>
      <c r="D1121" t="s">
        <v>154</v>
      </c>
      <c r="E1121" t="str">
        <f t="shared" si="103"/>
        <v>No</v>
      </c>
      <c r="F1121" t="str">
        <f t="shared" si="104"/>
        <v>0</v>
      </c>
      <c r="G1121" t="s">
        <v>154</v>
      </c>
      <c r="H1121" t="s">
        <v>155</v>
      </c>
      <c r="I1121" t="str">
        <f t="shared" si="105"/>
        <v/>
      </c>
      <c r="J1121" t="str">
        <f t="shared" si="106"/>
        <v/>
      </c>
      <c r="K1121" t="str">
        <f>VLOOKUP('intouch变量（离散）'!$A1121,基本表格!$G:$Q,9,FALSE)</f>
        <v>On</v>
      </c>
      <c r="L1121">
        <v>1</v>
      </c>
      <c r="M1121" t="s">
        <v>156</v>
      </c>
      <c r="N1121" t="s">
        <v>157</v>
      </c>
      <c r="O1121" t="s">
        <v>158</v>
      </c>
      <c r="P1121" t="str">
        <f>VLOOKUP('intouch变量（离散）'!$A1121,基本表格!$G:$Q,3,FALSE)</f>
        <v>DB1200,X1801.3</v>
      </c>
      <c r="Q1121" t="str">
        <f>VLOOKUP('intouch变量（离散）'!$A1121,基本表格!$G:$Q,10,FALSE)</f>
        <v>Yes</v>
      </c>
      <c r="R1121" t="str">
        <f t="shared" si="108"/>
        <v>DB1200,X1801.3 2425+P4-M6 2#刨片机润滑油冷却风扇 电机控制 电机过载</v>
      </c>
      <c r="S1121">
        <v>0</v>
      </c>
      <c r="T1121">
        <v>0</v>
      </c>
    </row>
    <row r="1122" spans="1:20">
      <c r="A1122" t="s">
        <v>1278</v>
      </c>
      <c r="B1122" s="11" t="str">
        <f t="shared" si="107"/>
        <v>CHP2</v>
      </c>
      <c r="C1122" s="11" t="str">
        <f>VLOOKUP('intouch变量（离散）'!$A1122,基本表格!$G:$Q,2,FALSE)</f>
        <v>2425+P4-M6 2#刨片机润滑油冷却风扇 电机控制 风扇过载</v>
      </c>
      <c r="D1122" t="s">
        <v>154</v>
      </c>
      <c r="E1122" t="str">
        <f t="shared" si="103"/>
        <v>No</v>
      </c>
      <c r="F1122" t="str">
        <f t="shared" si="104"/>
        <v>0</v>
      </c>
      <c r="G1122" t="s">
        <v>154</v>
      </c>
      <c r="H1122" t="s">
        <v>155</v>
      </c>
      <c r="I1122" t="str">
        <f t="shared" si="105"/>
        <v/>
      </c>
      <c r="J1122" t="str">
        <f t="shared" si="106"/>
        <v/>
      </c>
      <c r="K1122" t="str">
        <f>VLOOKUP('intouch变量（离散）'!$A1122,基本表格!$G:$Q,9,FALSE)</f>
        <v>On</v>
      </c>
      <c r="L1122">
        <v>1</v>
      </c>
      <c r="M1122" t="s">
        <v>156</v>
      </c>
      <c r="N1122" t="s">
        <v>157</v>
      </c>
      <c r="O1122" t="s">
        <v>158</v>
      </c>
      <c r="P1122" t="str">
        <f>VLOOKUP('intouch变量（离散）'!$A1122,基本表格!$G:$Q,3,FALSE)</f>
        <v>DB1200,X1801.4</v>
      </c>
      <c r="Q1122" t="str">
        <f>VLOOKUP('intouch变量（离散）'!$A1122,基本表格!$G:$Q,10,FALSE)</f>
        <v>Yes</v>
      </c>
      <c r="R1122" t="str">
        <f t="shared" si="108"/>
        <v>DB1200,X1801.4 2425+P4-M6 2#刨片机润滑油冷却风扇 电机控制 风扇过载</v>
      </c>
      <c r="S1122">
        <v>0</v>
      </c>
      <c r="T1122">
        <v>0</v>
      </c>
    </row>
    <row r="1123" spans="1:20">
      <c r="A1123" t="s">
        <v>1279</v>
      </c>
      <c r="B1123" s="11" t="str">
        <f t="shared" si="107"/>
        <v>CHP2</v>
      </c>
      <c r="C1123" s="11" t="str">
        <f>VLOOKUP('intouch变量（离散）'!$A1123,基本表格!$G:$Q,2,FALSE)</f>
        <v>2425+P4-M6 2#刨片机润滑油冷却风扇 电机控制 电机运行指示</v>
      </c>
      <c r="D1123" t="s">
        <v>154</v>
      </c>
      <c r="E1123" t="str">
        <f t="shared" si="103"/>
        <v>No</v>
      </c>
      <c r="F1123" t="str">
        <f t="shared" si="104"/>
        <v>0</v>
      </c>
      <c r="G1123" t="s">
        <v>154</v>
      </c>
      <c r="H1123" t="s">
        <v>155</v>
      </c>
      <c r="I1123" t="str">
        <f t="shared" si="105"/>
        <v/>
      </c>
      <c r="J1123" t="str">
        <f t="shared" si="106"/>
        <v/>
      </c>
      <c r="K1123" t="str">
        <f>VLOOKUP('intouch变量（离散）'!$A1123,基本表格!$G:$Q,9,FALSE)</f>
        <v>None</v>
      </c>
      <c r="L1123">
        <v>1</v>
      </c>
      <c r="M1123" t="s">
        <v>156</v>
      </c>
      <c r="N1123" t="s">
        <v>157</v>
      </c>
      <c r="O1123" t="s">
        <v>158</v>
      </c>
      <c r="P1123" t="str">
        <f>VLOOKUP('intouch变量（离散）'!$A1123,基本表格!$G:$Q,3,FALSE)</f>
        <v>DB1200,X1801.5</v>
      </c>
      <c r="Q1123" t="str">
        <f>VLOOKUP('intouch变量（离散）'!$A1123,基本表格!$G:$Q,10,FALSE)</f>
        <v>Yes</v>
      </c>
      <c r="R1123" t="str">
        <f t="shared" si="108"/>
        <v>DB1200,X1801.5 2425+P4-M6 2#刨片机润滑油冷却风扇 电机控制 电机运行指示</v>
      </c>
      <c r="S1123">
        <v>0</v>
      </c>
      <c r="T1123">
        <v>0</v>
      </c>
    </row>
    <row r="1124" spans="1:20">
      <c r="A1124" t="s">
        <v>1280</v>
      </c>
      <c r="B1124" s="11" t="str">
        <f t="shared" si="107"/>
        <v>CHP2</v>
      </c>
      <c r="C1124" s="11" t="str">
        <f>VLOOKUP('intouch变量（离散）'!$A1124,基本表格!$G:$Q,2,FALSE)</f>
        <v>2425+P4-M6 2#刨片机润滑油冷却风扇 电机控制 断链报警</v>
      </c>
      <c r="D1124" t="s">
        <v>154</v>
      </c>
      <c r="E1124" t="str">
        <f t="shared" si="103"/>
        <v>No</v>
      </c>
      <c r="F1124" t="str">
        <f t="shared" si="104"/>
        <v>0</v>
      </c>
      <c r="G1124" t="s">
        <v>154</v>
      </c>
      <c r="H1124" t="s">
        <v>155</v>
      </c>
      <c r="I1124" t="str">
        <f t="shared" si="105"/>
        <v/>
      </c>
      <c r="J1124" t="str">
        <f t="shared" si="106"/>
        <v/>
      </c>
      <c r="K1124" t="str">
        <f>VLOOKUP('intouch变量（离散）'!$A1124,基本表格!$G:$Q,9,FALSE)</f>
        <v>On</v>
      </c>
      <c r="L1124">
        <v>1</v>
      </c>
      <c r="M1124" t="s">
        <v>156</v>
      </c>
      <c r="N1124" t="s">
        <v>157</v>
      </c>
      <c r="O1124" t="s">
        <v>158</v>
      </c>
      <c r="P1124" t="str">
        <f>VLOOKUP('intouch变量（离散）'!$A1124,基本表格!$G:$Q,3,FALSE)</f>
        <v>DB1200,X1801.6</v>
      </c>
      <c r="Q1124" t="str">
        <f>VLOOKUP('intouch变量（离散）'!$A1124,基本表格!$G:$Q,10,FALSE)</f>
        <v>Yes</v>
      </c>
      <c r="R1124" t="str">
        <f t="shared" si="108"/>
        <v>DB1200,X1801.6 2425+P4-M6 2#刨片机润滑油冷却风扇 电机控制 断链报警</v>
      </c>
      <c r="S1124">
        <v>0</v>
      </c>
      <c r="T1124">
        <v>0</v>
      </c>
    </row>
    <row r="1125" spans="1:20">
      <c r="A1125" t="s">
        <v>1281</v>
      </c>
      <c r="B1125" s="11" t="str">
        <f t="shared" si="107"/>
        <v>CHP2</v>
      </c>
      <c r="C1125" s="11" t="str">
        <f>VLOOKUP('intouch变量（离散）'!$A1125,基本表格!$G:$Q,2,FALSE)</f>
        <v>2425+P4-M6 2#刨片机润滑油冷却风扇 电机控制 断链检测</v>
      </c>
      <c r="D1125" t="s">
        <v>154</v>
      </c>
      <c r="E1125" t="str">
        <f t="shared" si="103"/>
        <v>No</v>
      </c>
      <c r="F1125" t="str">
        <f t="shared" si="104"/>
        <v>0</v>
      </c>
      <c r="G1125" t="s">
        <v>154</v>
      </c>
      <c r="H1125" t="s">
        <v>155</v>
      </c>
      <c r="I1125" t="str">
        <f t="shared" si="105"/>
        <v/>
      </c>
      <c r="J1125" t="str">
        <f t="shared" si="106"/>
        <v/>
      </c>
      <c r="K1125" t="str">
        <f>VLOOKUP('intouch变量（离散）'!$A1125,基本表格!$G:$Q,9,FALSE)</f>
        <v>None</v>
      </c>
      <c r="L1125">
        <v>1</v>
      </c>
      <c r="M1125" t="s">
        <v>156</v>
      </c>
      <c r="N1125" t="s">
        <v>157</v>
      </c>
      <c r="O1125" t="s">
        <v>158</v>
      </c>
      <c r="P1125" t="str">
        <f>VLOOKUP('intouch变量（离散）'!$A1125,基本表格!$G:$Q,3,FALSE)</f>
        <v>DB1200,X1801.7</v>
      </c>
      <c r="Q1125" t="str">
        <f>VLOOKUP('intouch变量（离散）'!$A1125,基本表格!$G:$Q,10,FALSE)</f>
        <v>Yes</v>
      </c>
      <c r="R1125" t="str">
        <f t="shared" si="108"/>
        <v>DB1200,X1801.7 2425+P4-M6 2#刨片机润滑油冷却风扇 电机控制 断链检测</v>
      </c>
      <c r="S1125">
        <v>0</v>
      </c>
      <c r="T1125">
        <v>0</v>
      </c>
    </row>
    <row r="1126" spans="1:20">
      <c r="A1126" t="s">
        <v>1282</v>
      </c>
      <c r="B1126" s="11" t="str">
        <f t="shared" si="107"/>
        <v>CHP2</v>
      </c>
      <c r="C1126" s="11" t="str">
        <f>VLOOKUP('intouch变量（离散）'!$A1126,基本表格!$G:$Q,2,FALSE)</f>
        <v>2425+P4-M6 2#刨片机润滑油冷却风扇 电机控制 复位</v>
      </c>
      <c r="D1126" t="s">
        <v>154</v>
      </c>
      <c r="E1126" t="str">
        <f t="shared" si="103"/>
        <v>No</v>
      </c>
      <c r="F1126" t="str">
        <f t="shared" si="104"/>
        <v>0</v>
      </c>
      <c r="G1126" t="s">
        <v>154</v>
      </c>
      <c r="H1126" t="s">
        <v>155</v>
      </c>
      <c r="I1126" t="str">
        <f t="shared" si="105"/>
        <v/>
      </c>
      <c r="J1126" t="str">
        <f t="shared" si="106"/>
        <v/>
      </c>
      <c r="K1126" t="str">
        <f>VLOOKUP('intouch变量（离散）'!$A1126,基本表格!$G:$Q,9,FALSE)</f>
        <v>None</v>
      </c>
      <c r="L1126">
        <v>1</v>
      </c>
      <c r="M1126" t="s">
        <v>156</v>
      </c>
      <c r="N1126" t="s">
        <v>157</v>
      </c>
      <c r="O1126" t="s">
        <v>158</v>
      </c>
      <c r="P1126" t="str">
        <f>VLOOKUP('intouch变量（离散）'!$A1126,基本表格!$G:$Q,3,FALSE)</f>
        <v>DB1200,X1802.0</v>
      </c>
      <c r="Q1126" t="str">
        <f>VLOOKUP('intouch变量（离散）'!$A1126,基本表格!$G:$Q,10,FALSE)</f>
        <v>No</v>
      </c>
      <c r="R1126" t="str">
        <f t="shared" si="108"/>
        <v>DB1200,X1802.0 2425+P4-M6 2#刨片机润滑油冷却风扇 电机控制 复位</v>
      </c>
      <c r="S1126">
        <v>0</v>
      </c>
      <c r="T1126">
        <v>0</v>
      </c>
    </row>
    <row r="1127" spans="1:20">
      <c r="A1127" t="s">
        <v>1283</v>
      </c>
      <c r="B1127" s="11" t="str">
        <f t="shared" si="107"/>
        <v>CHP2</v>
      </c>
      <c r="C1127" s="11" t="str">
        <f>VLOOKUP('intouch变量（离散）'!$A1127,基本表格!$G:$Q,2,FALSE)</f>
        <v>2425+P4-M6 2#刨片机润滑油冷却风扇 电机控制 断链保护使能</v>
      </c>
      <c r="D1127" t="s">
        <v>154</v>
      </c>
      <c r="E1127" t="str">
        <f t="shared" si="103"/>
        <v>Yes</v>
      </c>
      <c r="F1127" t="str">
        <f t="shared" si="104"/>
        <v>900</v>
      </c>
      <c r="G1127" t="s">
        <v>154</v>
      </c>
      <c r="H1127" t="s">
        <v>155</v>
      </c>
      <c r="I1127" t="str">
        <f t="shared" si="105"/>
        <v>禁用</v>
      </c>
      <c r="J1127" t="str">
        <f t="shared" si="106"/>
        <v>启用</v>
      </c>
      <c r="K1127" t="str">
        <f>VLOOKUP('intouch变量（离散）'!$A1127,基本表格!$G:$Q,9,FALSE)</f>
        <v>None</v>
      </c>
      <c r="L1127">
        <v>1</v>
      </c>
      <c r="M1127" t="s">
        <v>156</v>
      </c>
      <c r="N1127" t="s">
        <v>157</v>
      </c>
      <c r="O1127" t="s">
        <v>158</v>
      </c>
      <c r="P1127" t="str">
        <f>VLOOKUP('intouch变量（离散）'!$A1127,基本表格!$G:$Q,3,FALSE)</f>
        <v>DB1200,X1802.1</v>
      </c>
      <c r="Q1127" t="str">
        <f>VLOOKUP('intouch变量（离散）'!$A1127,基本表格!$G:$Q,10,FALSE)</f>
        <v>No</v>
      </c>
      <c r="R1127" t="str">
        <f t="shared" si="108"/>
        <v>DB1200,X1802.1 2425+P4-M6 2#刨片机润滑油冷却风扇 电机控制 断链保护使能</v>
      </c>
      <c r="S1127">
        <v>0</v>
      </c>
      <c r="T1127">
        <v>0</v>
      </c>
    </row>
    <row r="1128" spans="1:20">
      <c r="A1128" t="s">
        <v>1284</v>
      </c>
      <c r="B1128" s="11" t="str">
        <f t="shared" si="107"/>
        <v>CHP2</v>
      </c>
      <c r="C1128" s="11" t="str">
        <f>VLOOKUP('intouch变量（离散）'!$A1128,基本表格!$G:$Q,2,FALSE)</f>
        <v>2425+P4-M6 2#刨片机润滑油冷却风扇 电机控制 断链导致停机</v>
      </c>
      <c r="D1128" t="s">
        <v>154</v>
      </c>
      <c r="E1128" t="str">
        <f t="shared" si="103"/>
        <v>No</v>
      </c>
      <c r="F1128" t="str">
        <f t="shared" si="104"/>
        <v>0</v>
      </c>
      <c r="G1128" t="s">
        <v>154</v>
      </c>
      <c r="H1128" t="s">
        <v>155</v>
      </c>
      <c r="I1128" t="str">
        <f t="shared" si="105"/>
        <v/>
      </c>
      <c r="J1128" t="str">
        <f t="shared" si="106"/>
        <v/>
      </c>
      <c r="K1128" t="str">
        <f>VLOOKUP('intouch变量（离散）'!$A1128,基本表格!$G:$Q,9,FALSE)</f>
        <v>On</v>
      </c>
      <c r="L1128">
        <v>1</v>
      </c>
      <c r="M1128" t="s">
        <v>156</v>
      </c>
      <c r="N1128" t="s">
        <v>157</v>
      </c>
      <c r="O1128" t="s">
        <v>158</v>
      </c>
      <c r="P1128" t="str">
        <f>VLOOKUP('intouch变量（离散）'!$A1128,基本表格!$G:$Q,3,FALSE)</f>
        <v>DB1200,X1802.2</v>
      </c>
      <c r="Q1128" t="str">
        <f>VLOOKUP('intouch变量（离散）'!$A1128,基本表格!$G:$Q,10,FALSE)</f>
        <v>Yes</v>
      </c>
      <c r="R1128" t="str">
        <f t="shared" si="108"/>
        <v>DB1200,X1802.2 2425+P4-M6 2#刨片机润滑油冷却风扇 电机控制 断链导致停机</v>
      </c>
      <c r="S1128">
        <v>0</v>
      </c>
      <c r="T1128">
        <v>0</v>
      </c>
    </row>
    <row r="1129" spans="1:20">
      <c r="A1129" t="s">
        <v>1285</v>
      </c>
      <c r="B1129" s="11" t="str">
        <f t="shared" si="107"/>
        <v>CHP2</v>
      </c>
      <c r="C1129" s="11" t="str">
        <f>VLOOKUP('intouch变量（离散）'!$A1129,基本表格!$G:$Q,2,FALSE)</f>
        <v>2425+P4-M6 2#刨片机润滑油冷却风扇 电机控制 电机(反转）</v>
      </c>
      <c r="D1129" t="s">
        <v>154</v>
      </c>
      <c r="E1129" t="str">
        <f t="shared" si="103"/>
        <v>No</v>
      </c>
      <c r="F1129" t="str">
        <f t="shared" si="104"/>
        <v>0</v>
      </c>
      <c r="G1129" t="s">
        <v>154</v>
      </c>
      <c r="H1129" t="s">
        <v>155</v>
      </c>
      <c r="I1129" t="str">
        <f t="shared" si="105"/>
        <v/>
      </c>
      <c r="J1129" t="str">
        <f t="shared" si="106"/>
        <v/>
      </c>
      <c r="K1129" t="str">
        <f>VLOOKUP('intouch变量（离散）'!$A1129,基本表格!$G:$Q,9,FALSE)</f>
        <v>None</v>
      </c>
      <c r="L1129">
        <v>1</v>
      </c>
      <c r="M1129" t="s">
        <v>156</v>
      </c>
      <c r="N1129" t="s">
        <v>157</v>
      </c>
      <c r="O1129" t="s">
        <v>158</v>
      </c>
      <c r="P1129" t="str">
        <f>VLOOKUP('intouch变量（离散）'!$A1129,基本表格!$G:$Q,3,FALSE)</f>
        <v>DB1200,X1802.3</v>
      </c>
      <c r="Q1129" t="str">
        <f>VLOOKUP('intouch变量（离散）'!$A1129,基本表格!$G:$Q,10,FALSE)</f>
        <v>Yes</v>
      </c>
      <c r="R1129" t="str">
        <f t="shared" si="108"/>
        <v>DB1200,X1802.3 2425+P4-M6 2#刨片机润滑油冷却风扇 电机控制 电机(反转）</v>
      </c>
      <c r="S1129">
        <v>0</v>
      </c>
      <c r="T1129">
        <v>0</v>
      </c>
    </row>
    <row r="1130" spans="1:20">
      <c r="A1130" t="s">
        <v>1286</v>
      </c>
      <c r="B1130" s="11" t="str">
        <f t="shared" si="107"/>
        <v>CHP2</v>
      </c>
      <c r="C1130" s="11" t="str">
        <f>VLOOKUP('intouch变量（离散）'!$A1130,基本表格!$G:$Q,2,FALSE)</f>
        <v>2425+P4-M6 2#刨片机润滑油冷却风扇 电机控制 本地</v>
      </c>
      <c r="D1130" t="s">
        <v>154</v>
      </c>
      <c r="E1130" t="str">
        <f t="shared" si="103"/>
        <v>No</v>
      </c>
      <c r="F1130" t="str">
        <f t="shared" si="104"/>
        <v>0</v>
      </c>
      <c r="G1130" t="s">
        <v>154</v>
      </c>
      <c r="H1130" t="s">
        <v>155</v>
      </c>
      <c r="I1130" t="str">
        <f t="shared" si="105"/>
        <v/>
      </c>
      <c r="J1130" t="str">
        <f t="shared" si="106"/>
        <v/>
      </c>
      <c r="K1130" t="str">
        <f>VLOOKUP('intouch变量（离散）'!$A1130,基本表格!$G:$Q,9,FALSE)</f>
        <v>None</v>
      </c>
      <c r="L1130">
        <v>1</v>
      </c>
      <c r="M1130" t="s">
        <v>156</v>
      </c>
      <c r="N1130" t="s">
        <v>157</v>
      </c>
      <c r="O1130" t="s">
        <v>158</v>
      </c>
      <c r="P1130" t="str">
        <f>VLOOKUP('intouch变量（离散）'!$A1130,基本表格!$G:$Q,3,FALSE)</f>
        <v>DB1200,X1802.4</v>
      </c>
      <c r="Q1130" t="str">
        <f>VLOOKUP('intouch变量（离散）'!$A1130,基本表格!$G:$Q,10,FALSE)</f>
        <v>Yes</v>
      </c>
      <c r="R1130" t="str">
        <f t="shared" si="108"/>
        <v>DB1200,X1802.4 2425+P4-M6 2#刨片机润滑油冷却风扇 电机控制 本地</v>
      </c>
      <c r="S1130">
        <v>0</v>
      </c>
      <c r="T1130">
        <v>0</v>
      </c>
    </row>
    <row r="1131" spans="1:20">
      <c r="A1131" t="s">
        <v>1287</v>
      </c>
      <c r="B1131" s="11" t="str">
        <f t="shared" si="107"/>
        <v>CHP2</v>
      </c>
      <c r="C1131" s="11" t="str">
        <f>VLOOKUP('intouch变量（离散）'!$A1131,基本表格!$G:$Q,2,FALSE)</f>
        <v>2425+P4-M6 2#刨片机润滑油冷却风扇 电机控制 远程</v>
      </c>
      <c r="D1131" t="s">
        <v>154</v>
      </c>
      <c r="E1131" t="str">
        <f t="shared" si="103"/>
        <v>No</v>
      </c>
      <c r="F1131" t="str">
        <f t="shared" si="104"/>
        <v>0</v>
      </c>
      <c r="G1131" t="s">
        <v>154</v>
      </c>
      <c r="H1131" t="s">
        <v>155</v>
      </c>
      <c r="I1131" t="str">
        <f t="shared" si="105"/>
        <v/>
      </c>
      <c r="J1131" t="str">
        <f t="shared" si="106"/>
        <v/>
      </c>
      <c r="K1131" t="str">
        <f>VLOOKUP('intouch变量（离散）'!$A1131,基本表格!$G:$Q,9,FALSE)</f>
        <v>None</v>
      </c>
      <c r="L1131">
        <v>1</v>
      </c>
      <c r="M1131" t="s">
        <v>156</v>
      </c>
      <c r="N1131" t="s">
        <v>157</v>
      </c>
      <c r="O1131" t="s">
        <v>158</v>
      </c>
      <c r="P1131" t="str">
        <f>VLOOKUP('intouch变量（离散）'!$A1131,基本表格!$G:$Q,3,FALSE)</f>
        <v>DB1200,X1802.5</v>
      </c>
      <c r="Q1131" t="str">
        <f>VLOOKUP('intouch变量（离散）'!$A1131,基本表格!$G:$Q,10,FALSE)</f>
        <v>Yes</v>
      </c>
      <c r="R1131" t="str">
        <f t="shared" si="108"/>
        <v>DB1200,X1802.5 2425+P4-M6 2#刨片机润滑油冷却风扇 电机控制 远程</v>
      </c>
      <c r="S1131">
        <v>0</v>
      </c>
      <c r="T1131">
        <v>0</v>
      </c>
    </row>
    <row r="1132" spans="1:20">
      <c r="A1132" t="s">
        <v>1288</v>
      </c>
      <c r="B1132" s="11" t="str">
        <f t="shared" si="107"/>
        <v>CHP2</v>
      </c>
      <c r="C1132" s="11" t="str">
        <f>VLOOKUP('intouch变量（离散）'!$A1132,基本表格!$G:$Q,2,FALSE)</f>
        <v>2425+P4-M6 2#刨片机润滑油冷却风扇 电机控制 堵料报警</v>
      </c>
      <c r="D1132" t="s">
        <v>154</v>
      </c>
      <c r="E1132" t="str">
        <f t="shared" si="103"/>
        <v>No</v>
      </c>
      <c r="F1132" t="str">
        <f t="shared" si="104"/>
        <v>0</v>
      </c>
      <c r="G1132" t="s">
        <v>154</v>
      </c>
      <c r="H1132" t="s">
        <v>155</v>
      </c>
      <c r="I1132" t="str">
        <f t="shared" si="105"/>
        <v/>
      </c>
      <c r="J1132" t="str">
        <f t="shared" si="106"/>
        <v/>
      </c>
      <c r="K1132" t="str">
        <f>VLOOKUP('intouch变量（离散）'!$A1132,基本表格!$G:$Q,9,FALSE)</f>
        <v>On</v>
      </c>
      <c r="L1132">
        <v>1</v>
      </c>
      <c r="M1132" t="s">
        <v>156</v>
      </c>
      <c r="N1132" t="s">
        <v>157</v>
      </c>
      <c r="O1132" t="s">
        <v>158</v>
      </c>
      <c r="P1132" t="str">
        <f>VLOOKUP('intouch变量（离散）'!$A1132,基本表格!$G:$Q,3,FALSE)</f>
        <v>DB1200,X1802.6</v>
      </c>
      <c r="Q1132" t="str">
        <f>VLOOKUP('intouch变量（离散）'!$A1132,基本表格!$G:$Q,10,FALSE)</f>
        <v>Yes</v>
      </c>
      <c r="R1132" t="str">
        <f t="shared" si="108"/>
        <v>DB1200,X1802.6 2425+P4-M6 2#刨片机润滑油冷却风扇 电机控制 堵料报警</v>
      </c>
      <c r="S1132">
        <v>0</v>
      </c>
      <c r="T1132">
        <v>0</v>
      </c>
    </row>
    <row r="1133" spans="1:20">
      <c r="A1133" t="s">
        <v>1289</v>
      </c>
      <c r="B1133" s="11" t="str">
        <f t="shared" si="107"/>
        <v>CHP2</v>
      </c>
      <c r="C1133" s="11" t="str">
        <f>VLOOKUP('intouch变量（离散）'!$A1133,基本表格!$G:$Q,2,FALSE)</f>
        <v>2425+P4-M6 2#刨片机润滑油冷却风扇 电机控制 堵料检测</v>
      </c>
      <c r="D1133" t="s">
        <v>154</v>
      </c>
      <c r="E1133" t="str">
        <f t="shared" si="103"/>
        <v>No</v>
      </c>
      <c r="F1133" t="str">
        <f t="shared" si="104"/>
        <v>0</v>
      </c>
      <c r="G1133" t="s">
        <v>154</v>
      </c>
      <c r="H1133" t="s">
        <v>155</v>
      </c>
      <c r="I1133" t="str">
        <f t="shared" si="105"/>
        <v/>
      </c>
      <c r="J1133" t="str">
        <f t="shared" si="106"/>
        <v/>
      </c>
      <c r="K1133" t="str">
        <f>VLOOKUP('intouch变量（离散）'!$A1133,基本表格!$G:$Q,9,FALSE)</f>
        <v>None</v>
      </c>
      <c r="L1133">
        <v>1</v>
      </c>
      <c r="M1133" t="s">
        <v>156</v>
      </c>
      <c r="N1133" t="s">
        <v>157</v>
      </c>
      <c r="O1133" t="s">
        <v>158</v>
      </c>
      <c r="P1133" t="str">
        <f>VLOOKUP('intouch变量（离散）'!$A1133,基本表格!$G:$Q,3,FALSE)</f>
        <v>DB1200,X1802.7</v>
      </c>
      <c r="Q1133" t="str">
        <f>VLOOKUP('intouch变量（离散）'!$A1133,基本表格!$G:$Q,10,FALSE)</f>
        <v>Yes</v>
      </c>
      <c r="R1133" t="str">
        <f t="shared" si="108"/>
        <v>DB1200,X1802.7 2425+P4-M6 2#刨片机润滑油冷却风扇 电机控制 堵料检测</v>
      </c>
      <c r="S1133">
        <v>0</v>
      </c>
      <c r="T1133">
        <v>0</v>
      </c>
    </row>
    <row r="1134" spans="1:20">
      <c r="A1134" t="s">
        <v>1290</v>
      </c>
      <c r="B1134" s="11" t="str">
        <f t="shared" si="107"/>
        <v>CHP2</v>
      </c>
      <c r="C1134" s="11" t="str">
        <f>VLOOKUP('intouch变量（离散）'!$A1134,基本表格!$G:$Q,2,FALSE)</f>
        <v>2425+P4-M6 2#刨片机润滑油冷却风扇 电机控制 堵料保护使能</v>
      </c>
      <c r="D1134" t="s">
        <v>154</v>
      </c>
      <c r="E1134" t="str">
        <f t="shared" si="103"/>
        <v>Yes</v>
      </c>
      <c r="F1134" t="str">
        <f t="shared" si="104"/>
        <v>900</v>
      </c>
      <c r="G1134" t="s">
        <v>154</v>
      </c>
      <c r="H1134" t="s">
        <v>155</v>
      </c>
      <c r="I1134" t="str">
        <f t="shared" si="105"/>
        <v>禁用</v>
      </c>
      <c r="J1134" t="str">
        <f t="shared" si="106"/>
        <v>启用</v>
      </c>
      <c r="K1134" t="str">
        <f>VLOOKUP('intouch变量（离散）'!$A1134,基本表格!$G:$Q,9,FALSE)</f>
        <v>None</v>
      </c>
      <c r="L1134">
        <v>1</v>
      </c>
      <c r="M1134" t="s">
        <v>156</v>
      </c>
      <c r="N1134" t="s">
        <v>157</v>
      </c>
      <c r="O1134" t="s">
        <v>158</v>
      </c>
      <c r="P1134" t="str">
        <f>VLOOKUP('intouch变量（离散）'!$A1134,基本表格!$G:$Q,3,FALSE)</f>
        <v>DB1200,X1803.0</v>
      </c>
      <c r="Q1134" t="str">
        <f>VLOOKUP('intouch变量（离散）'!$A1134,基本表格!$G:$Q,10,FALSE)</f>
        <v>No</v>
      </c>
      <c r="R1134" t="str">
        <f t="shared" si="108"/>
        <v>DB1200,X1803.0 2425+P4-M6 2#刨片机润滑油冷却风扇 电机控制 堵料保护使能</v>
      </c>
      <c r="S1134">
        <v>0</v>
      </c>
      <c r="T1134">
        <v>0</v>
      </c>
    </row>
    <row r="1135" spans="1:20">
      <c r="A1135" t="s">
        <v>1291</v>
      </c>
      <c r="B1135" s="11" t="str">
        <f t="shared" si="107"/>
        <v>CHP2</v>
      </c>
      <c r="C1135" s="11" t="str">
        <f>VLOOKUP('intouch变量（离散）'!$A1135,基本表格!$G:$Q,2,FALSE)</f>
        <v>2425+P4-M6 2#刨片机润滑油冷却风扇 电机控制 堵料导致停机</v>
      </c>
      <c r="D1135" t="s">
        <v>154</v>
      </c>
      <c r="E1135" t="str">
        <f t="shared" si="103"/>
        <v>No</v>
      </c>
      <c r="F1135" t="str">
        <f t="shared" si="104"/>
        <v>0</v>
      </c>
      <c r="G1135" t="s">
        <v>154</v>
      </c>
      <c r="H1135" t="s">
        <v>155</v>
      </c>
      <c r="I1135" t="str">
        <f t="shared" si="105"/>
        <v/>
      </c>
      <c r="J1135" t="str">
        <f t="shared" si="106"/>
        <v/>
      </c>
      <c r="K1135" t="str">
        <f>VLOOKUP('intouch变量（离散）'!$A1135,基本表格!$G:$Q,9,FALSE)</f>
        <v>On</v>
      </c>
      <c r="L1135">
        <v>1</v>
      </c>
      <c r="M1135" t="s">
        <v>156</v>
      </c>
      <c r="N1135" t="s">
        <v>157</v>
      </c>
      <c r="O1135" t="s">
        <v>158</v>
      </c>
      <c r="P1135" t="str">
        <f>VLOOKUP('intouch变量（离散）'!$A1135,基本表格!$G:$Q,3,FALSE)</f>
        <v>DB1200,X1803.1</v>
      </c>
      <c r="Q1135" t="str">
        <f>VLOOKUP('intouch变量（离散）'!$A1135,基本表格!$G:$Q,10,FALSE)</f>
        <v>Yes</v>
      </c>
      <c r="R1135" t="str">
        <f t="shared" si="108"/>
        <v>DB1200,X1803.1 2425+P4-M6 2#刨片机润滑油冷却风扇 电机控制 堵料导致停机</v>
      </c>
      <c r="S1135">
        <v>0</v>
      </c>
      <c r="T1135">
        <v>0</v>
      </c>
    </row>
    <row r="1136" spans="1:20">
      <c r="A1136" t="s">
        <v>1292</v>
      </c>
      <c r="B1136" s="11" t="str">
        <f t="shared" si="107"/>
        <v>CHP2</v>
      </c>
      <c r="C1136" s="11" t="str">
        <f>VLOOKUP('intouch变量（离散）'!$A1136,基本表格!$G:$Q,2,FALSE)</f>
        <v>2425+P4-M6 2#刨片机润滑油冷却风扇 电机控制 拉线开关</v>
      </c>
      <c r="D1136" t="s">
        <v>154</v>
      </c>
      <c r="E1136" t="str">
        <f t="shared" si="103"/>
        <v>No</v>
      </c>
      <c r="F1136" t="str">
        <f t="shared" si="104"/>
        <v>0</v>
      </c>
      <c r="G1136" t="s">
        <v>154</v>
      </c>
      <c r="H1136" t="s">
        <v>155</v>
      </c>
      <c r="I1136" t="str">
        <f t="shared" si="105"/>
        <v/>
      </c>
      <c r="J1136" t="str">
        <f t="shared" si="106"/>
        <v/>
      </c>
      <c r="K1136" t="str">
        <f>VLOOKUP('intouch变量（离散）'!$A1136,基本表格!$G:$Q,9,FALSE)</f>
        <v>On</v>
      </c>
      <c r="L1136">
        <v>1</v>
      </c>
      <c r="M1136" t="s">
        <v>156</v>
      </c>
      <c r="N1136" t="s">
        <v>157</v>
      </c>
      <c r="O1136" t="s">
        <v>158</v>
      </c>
      <c r="P1136" t="str">
        <f>VLOOKUP('intouch变量（离散）'!$A1136,基本表格!$G:$Q,3,FALSE)</f>
        <v>DB1200,X1808.0</v>
      </c>
      <c r="Q1136" t="str">
        <f>VLOOKUP('intouch变量（离散）'!$A1136,基本表格!$G:$Q,10,FALSE)</f>
        <v>Yes</v>
      </c>
      <c r="R1136" t="str">
        <f t="shared" si="108"/>
        <v>DB1200,X1808.0 2425+P4-M6 2#刨片机润滑油冷却风扇 电机控制 拉线开关</v>
      </c>
      <c r="S1136">
        <v>0</v>
      </c>
      <c r="T1136">
        <v>0</v>
      </c>
    </row>
    <row r="1137" spans="1:20">
      <c r="A1137" t="s">
        <v>1293</v>
      </c>
      <c r="B1137" s="11" t="str">
        <f t="shared" si="107"/>
        <v>CHP2</v>
      </c>
      <c r="C1137" s="11" t="str">
        <f>VLOOKUP('intouch变量（离散）'!$A1137,基本表格!$G:$Q,2,FALSE)</f>
        <v>2425+P4-M6 2#刨片机润滑油冷却风扇 电机控制 左跑偏报警</v>
      </c>
      <c r="D1137" t="s">
        <v>154</v>
      </c>
      <c r="E1137" t="str">
        <f t="shared" si="103"/>
        <v>No</v>
      </c>
      <c r="F1137" t="str">
        <f t="shared" si="104"/>
        <v>0</v>
      </c>
      <c r="G1137" t="s">
        <v>154</v>
      </c>
      <c r="H1137" t="s">
        <v>155</v>
      </c>
      <c r="I1137" t="str">
        <f t="shared" si="105"/>
        <v/>
      </c>
      <c r="J1137" t="str">
        <f t="shared" si="106"/>
        <v/>
      </c>
      <c r="K1137" t="str">
        <f>VLOOKUP('intouch变量（离散）'!$A1137,基本表格!$G:$Q,9,FALSE)</f>
        <v>On</v>
      </c>
      <c r="L1137">
        <v>1</v>
      </c>
      <c r="M1137" t="s">
        <v>156</v>
      </c>
      <c r="N1137" t="s">
        <v>157</v>
      </c>
      <c r="O1137" t="s">
        <v>158</v>
      </c>
      <c r="P1137" t="str">
        <f>VLOOKUP('intouch变量（离散）'!$A1137,基本表格!$G:$Q,3,FALSE)</f>
        <v>DB1200,X1808.1</v>
      </c>
      <c r="Q1137" t="str">
        <f>VLOOKUP('intouch变量（离散）'!$A1137,基本表格!$G:$Q,10,FALSE)</f>
        <v>Yes</v>
      </c>
      <c r="R1137" t="str">
        <f t="shared" si="108"/>
        <v>DB1200,X1808.1 2425+P4-M6 2#刨片机润滑油冷却风扇 电机控制 左跑偏报警</v>
      </c>
      <c r="S1137">
        <v>0</v>
      </c>
      <c r="T1137">
        <v>0</v>
      </c>
    </row>
    <row r="1138" spans="1:20">
      <c r="A1138" t="s">
        <v>1294</v>
      </c>
      <c r="B1138" s="11" t="str">
        <f t="shared" si="107"/>
        <v>CHP2</v>
      </c>
      <c r="C1138" s="11" t="str">
        <f>VLOOKUP('intouch变量（离散）'!$A1138,基本表格!$G:$Q,2,FALSE)</f>
        <v>2425+P4-M6 2#刨片机润滑油冷却风扇 电机控制 左跑偏1检测</v>
      </c>
      <c r="D1138" t="s">
        <v>154</v>
      </c>
      <c r="E1138" t="str">
        <f t="shared" si="103"/>
        <v>No</v>
      </c>
      <c r="F1138" t="str">
        <f t="shared" si="104"/>
        <v>0</v>
      </c>
      <c r="G1138" t="s">
        <v>154</v>
      </c>
      <c r="H1138" t="s">
        <v>155</v>
      </c>
      <c r="I1138" t="str">
        <f t="shared" si="105"/>
        <v/>
      </c>
      <c r="J1138" t="str">
        <f t="shared" si="106"/>
        <v/>
      </c>
      <c r="K1138" t="str">
        <f>VLOOKUP('intouch变量（离散）'!$A1138,基本表格!$G:$Q,9,FALSE)</f>
        <v>None</v>
      </c>
      <c r="L1138">
        <v>1</v>
      </c>
      <c r="M1138" t="s">
        <v>156</v>
      </c>
      <c r="N1138" t="s">
        <v>157</v>
      </c>
      <c r="O1138" t="s">
        <v>158</v>
      </c>
      <c r="P1138" t="str">
        <f>VLOOKUP('intouch变量（离散）'!$A1138,基本表格!$G:$Q,3,FALSE)</f>
        <v>DB1200,X1808.2</v>
      </c>
      <c r="Q1138" t="str">
        <f>VLOOKUP('intouch变量（离散）'!$A1138,基本表格!$G:$Q,10,FALSE)</f>
        <v>Yes</v>
      </c>
      <c r="R1138" t="str">
        <f t="shared" si="108"/>
        <v>DB1200,X1808.2 2425+P4-M6 2#刨片机润滑油冷却风扇 电机控制 左跑偏1检测</v>
      </c>
      <c r="S1138">
        <v>0</v>
      </c>
      <c r="T1138">
        <v>0</v>
      </c>
    </row>
    <row r="1139" spans="1:20">
      <c r="A1139" t="s">
        <v>1295</v>
      </c>
      <c r="B1139" s="11" t="str">
        <f t="shared" si="107"/>
        <v>CHP2</v>
      </c>
      <c r="C1139" s="11" t="str">
        <f>VLOOKUP('intouch变量（离散）'!$A1139,基本表格!$G:$Q,2,FALSE)</f>
        <v>2425+P4-M6 2#刨片机润滑油冷却风扇 电机控制 左跑偏保护使能</v>
      </c>
      <c r="D1139" t="s">
        <v>154</v>
      </c>
      <c r="E1139" t="str">
        <f t="shared" si="103"/>
        <v>Yes</v>
      </c>
      <c r="F1139" t="str">
        <f t="shared" si="104"/>
        <v>900</v>
      </c>
      <c r="G1139" t="s">
        <v>154</v>
      </c>
      <c r="H1139" t="s">
        <v>155</v>
      </c>
      <c r="I1139" t="str">
        <f t="shared" si="105"/>
        <v>禁用</v>
      </c>
      <c r="J1139" t="str">
        <f t="shared" si="106"/>
        <v>启用</v>
      </c>
      <c r="K1139" t="str">
        <f>VLOOKUP('intouch变量（离散）'!$A1139,基本表格!$G:$Q,9,FALSE)</f>
        <v>None</v>
      </c>
      <c r="L1139">
        <v>1</v>
      </c>
      <c r="M1139" t="s">
        <v>156</v>
      </c>
      <c r="N1139" t="s">
        <v>157</v>
      </c>
      <c r="O1139" t="s">
        <v>158</v>
      </c>
      <c r="P1139" t="str">
        <f>VLOOKUP('intouch变量（离散）'!$A1139,基本表格!$G:$Q,3,FALSE)</f>
        <v>DB1200,X1808.3</v>
      </c>
      <c r="Q1139" t="str">
        <f>VLOOKUP('intouch变量（离散）'!$A1139,基本表格!$G:$Q,10,FALSE)</f>
        <v>No</v>
      </c>
      <c r="R1139" t="str">
        <f t="shared" si="108"/>
        <v>DB1200,X1808.3 2425+P4-M6 2#刨片机润滑油冷却风扇 电机控制 左跑偏保护使能</v>
      </c>
      <c r="S1139">
        <v>0</v>
      </c>
      <c r="T1139">
        <v>0</v>
      </c>
    </row>
    <row r="1140" spans="1:20">
      <c r="A1140" t="s">
        <v>1296</v>
      </c>
      <c r="B1140" s="11" t="str">
        <f t="shared" si="107"/>
        <v>CHP2</v>
      </c>
      <c r="C1140" s="11" t="str">
        <f>VLOOKUP('intouch变量（离散）'!$A1140,基本表格!$G:$Q,2,FALSE)</f>
        <v>2425+P4-M6 2#刨片机润滑油冷却风扇 电机控制 左跑偏导致停机</v>
      </c>
      <c r="D1140" t="s">
        <v>154</v>
      </c>
      <c r="E1140" t="str">
        <f t="shared" si="103"/>
        <v>No</v>
      </c>
      <c r="F1140" t="str">
        <f t="shared" si="104"/>
        <v>0</v>
      </c>
      <c r="G1140" t="s">
        <v>154</v>
      </c>
      <c r="H1140" t="s">
        <v>155</v>
      </c>
      <c r="I1140" t="str">
        <f t="shared" si="105"/>
        <v/>
      </c>
      <c r="J1140" t="str">
        <f t="shared" si="106"/>
        <v/>
      </c>
      <c r="K1140" t="str">
        <f>VLOOKUP('intouch变量（离散）'!$A1140,基本表格!$G:$Q,9,FALSE)</f>
        <v>On</v>
      </c>
      <c r="L1140">
        <v>1</v>
      </c>
      <c r="M1140" t="s">
        <v>156</v>
      </c>
      <c r="N1140" t="s">
        <v>157</v>
      </c>
      <c r="O1140" t="s">
        <v>158</v>
      </c>
      <c r="P1140" t="str">
        <f>VLOOKUP('intouch变量（离散）'!$A1140,基本表格!$G:$Q,3,FALSE)</f>
        <v>DB1200,X1808.4</v>
      </c>
      <c r="Q1140" t="str">
        <f>VLOOKUP('intouch变量（离散）'!$A1140,基本表格!$G:$Q,10,FALSE)</f>
        <v>Yes</v>
      </c>
      <c r="R1140" t="str">
        <f t="shared" si="108"/>
        <v>DB1200,X1808.4 2425+P4-M6 2#刨片机润滑油冷却风扇 电机控制 左跑偏导致停机</v>
      </c>
      <c r="S1140">
        <v>0</v>
      </c>
      <c r="T1140">
        <v>0</v>
      </c>
    </row>
    <row r="1141" spans="1:20">
      <c r="A1141" t="s">
        <v>1297</v>
      </c>
      <c r="B1141" s="11" t="str">
        <f t="shared" si="107"/>
        <v>CHP2</v>
      </c>
      <c r="C1141" s="11" t="str">
        <f>VLOOKUP('intouch变量（离散）'!$A1141,基本表格!$G:$Q,2,FALSE)</f>
        <v>2425+P4-M6 2#刨片机润滑油冷却风扇 电机控制 右 跑偏报警</v>
      </c>
      <c r="D1141" t="s">
        <v>154</v>
      </c>
      <c r="E1141" t="str">
        <f t="shared" si="103"/>
        <v>No</v>
      </c>
      <c r="F1141" t="str">
        <f t="shared" si="104"/>
        <v>0</v>
      </c>
      <c r="G1141" t="s">
        <v>154</v>
      </c>
      <c r="H1141" t="s">
        <v>155</v>
      </c>
      <c r="I1141" t="str">
        <f t="shared" si="105"/>
        <v/>
      </c>
      <c r="J1141" t="str">
        <f t="shared" si="106"/>
        <v/>
      </c>
      <c r="K1141" t="str">
        <f>VLOOKUP('intouch变量（离散）'!$A1141,基本表格!$G:$Q,9,FALSE)</f>
        <v>On</v>
      </c>
      <c r="L1141">
        <v>1</v>
      </c>
      <c r="M1141" t="s">
        <v>156</v>
      </c>
      <c r="N1141" t="s">
        <v>157</v>
      </c>
      <c r="O1141" t="s">
        <v>158</v>
      </c>
      <c r="P1141" t="str">
        <f>VLOOKUP('intouch变量（离散）'!$A1141,基本表格!$G:$Q,3,FALSE)</f>
        <v>DB1200,X1812.0</v>
      </c>
      <c r="Q1141" t="str">
        <f>VLOOKUP('intouch变量（离散）'!$A1141,基本表格!$G:$Q,10,FALSE)</f>
        <v>Yes</v>
      </c>
      <c r="R1141" t="str">
        <f t="shared" si="108"/>
        <v>DB1200,X1812.0 2425+P4-M6 2#刨片机润滑油冷却风扇 电机控制 右 跑偏报警</v>
      </c>
      <c r="S1141">
        <v>0</v>
      </c>
      <c r="T1141">
        <v>0</v>
      </c>
    </row>
    <row r="1142" spans="1:20">
      <c r="A1142" t="s">
        <v>1298</v>
      </c>
      <c r="B1142" s="11" t="str">
        <f t="shared" si="107"/>
        <v>CHP2</v>
      </c>
      <c r="C1142" s="11" t="str">
        <f>VLOOKUP('intouch变量（离散）'!$A1142,基本表格!$G:$Q,2,FALSE)</f>
        <v>2425+P4-M6 2#刨片机润滑油冷却风扇 电机控制 右跑偏1检测</v>
      </c>
      <c r="D1142" t="s">
        <v>154</v>
      </c>
      <c r="E1142" t="str">
        <f t="shared" si="103"/>
        <v>No</v>
      </c>
      <c r="F1142" t="str">
        <f t="shared" si="104"/>
        <v>0</v>
      </c>
      <c r="G1142" t="s">
        <v>154</v>
      </c>
      <c r="H1142" t="s">
        <v>155</v>
      </c>
      <c r="I1142" t="str">
        <f t="shared" si="105"/>
        <v/>
      </c>
      <c r="J1142" t="str">
        <f t="shared" si="106"/>
        <v/>
      </c>
      <c r="K1142" t="str">
        <f>VLOOKUP('intouch变量（离散）'!$A1142,基本表格!$G:$Q,9,FALSE)</f>
        <v>None</v>
      </c>
      <c r="L1142">
        <v>1</v>
      </c>
      <c r="M1142" t="s">
        <v>156</v>
      </c>
      <c r="N1142" t="s">
        <v>157</v>
      </c>
      <c r="O1142" t="s">
        <v>158</v>
      </c>
      <c r="P1142" t="str">
        <f>VLOOKUP('intouch变量（离散）'!$A1142,基本表格!$G:$Q,3,FALSE)</f>
        <v>DB1200,X1812.1</v>
      </c>
      <c r="Q1142" t="str">
        <f>VLOOKUP('intouch变量（离散）'!$A1142,基本表格!$G:$Q,10,FALSE)</f>
        <v>Yes</v>
      </c>
      <c r="R1142" t="str">
        <f t="shared" si="108"/>
        <v>DB1200,X1812.1 2425+P4-M6 2#刨片机润滑油冷却风扇 电机控制 右跑偏1检测</v>
      </c>
      <c r="S1142">
        <v>0</v>
      </c>
      <c r="T1142">
        <v>0</v>
      </c>
    </row>
    <row r="1143" spans="1:20">
      <c r="A1143" t="s">
        <v>1299</v>
      </c>
      <c r="B1143" s="11" t="str">
        <f t="shared" si="107"/>
        <v>CHP2</v>
      </c>
      <c r="C1143" s="11" t="str">
        <f>VLOOKUP('intouch变量（离散）'!$A1143,基本表格!$G:$Q,2,FALSE)</f>
        <v>2425+P4-M6 2#刨片机润滑油冷却风扇 电机控制 右跑偏保护使能</v>
      </c>
      <c r="D1143" t="s">
        <v>154</v>
      </c>
      <c r="E1143" t="str">
        <f t="shared" si="103"/>
        <v>Yes</v>
      </c>
      <c r="F1143" t="str">
        <f t="shared" si="104"/>
        <v>900</v>
      </c>
      <c r="G1143" t="s">
        <v>154</v>
      </c>
      <c r="H1143" t="s">
        <v>155</v>
      </c>
      <c r="I1143" t="str">
        <f t="shared" si="105"/>
        <v>禁用</v>
      </c>
      <c r="J1143" t="str">
        <f t="shared" si="106"/>
        <v>启用</v>
      </c>
      <c r="K1143" t="str">
        <f>VLOOKUP('intouch变量（离散）'!$A1143,基本表格!$G:$Q,9,FALSE)</f>
        <v>None</v>
      </c>
      <c r="L1143">
        <v>1</v>
      </c>
      <c r="M1143" t="s">
        <v>156</v>
      </c>
      <c r="N1143" t="s">
        <v>157</v>
      </c>
      <c r="O1143" t="s">
        <v>158</v>
      </c>
      <c r="P1143" t="str">
        <f>VLOOKUP('intouch变量（离散）'!$A1143,基本表格!$G:$Q,3,FALSE)</f>
        <v>DB1200,X1812.2</v>
      </c>
      <c r="Q1143" t="str">
        <f>VLOOKUP('intouch变量（离散）'!$A1143,基本表格!$G:$Q,10,FALSE)</f>
        <v>No</v>
      </c>
      <c r="R1143" t="str">
        <f t="shared" si="108"/>
        <v>DB1200,X1812.2 2425+P4-M6 2#刨片机润滑油冷却风扇 电机控制 右跑偏保护使能</v>
      </c>
      <c r="S1143">
        <v>0</v>
      </c>
      <c r="T1143">
        <v>0</v>
      </c>
    </row>
    <row r="1144" spans="1:20">
      <c r="A1144" t="s">
        <v>1300</v>
      </c>
      <c r="B1144" s="11" t="str">
        <f t="shared" si="107"/>
        <v>CHP2</v>
      </c>
      <c r="C1144" s="11" t="str">
        <f>VLOOKUP('intouch变量（离散）'!$A1144,基本表格!$G:$Q,2,FALSE)</f>
        <v>2425+P4-M6 2#刨片机润滑油冷却风扇 电机控制 右跑偏导致停机</v>
      </c>
      <c r="D1144" t="s">
        <v>154</v>
      </c>
      <c r="E1144" t="str">
        <f t="shared" si="103"/>
        <v>No</v>
      </c>
      <c r="F1144" t="str">
        <f t="shared" si="104"/>
        <v>0</v>
      </c>
      <c r="G1144" t="s">
        <v>154</v>
      </c>
      <c r="H1144" t="s">
        <v>155</v>
      </c>
      <c r="I1144" t="str">
        <f t="shared" si="105"/>
        <v/>
      </c>
      <c r="J1144" t="str">
        <f t="shared" si="106"/>
        <v/>
      </c>
      <c r="K1144" t="str">
        <f>VLOOKUP('intouch变量（离散）'!$A1144,基本表格!$G:$Q,9,FALSE)</f>
        <v>On</v>
      </c>
      <c r="L1144">
        <v>1</v>
      </c>
      <c r="M1144" t="s">
        <v>156</v>
      </c>
      <c r="N1144" t="s">
        <v>157</v>
      </c>
      <c r="O1144" t="s">
        <v>158</v>
      </c>
      <c r="P1144" t="str">
        <f>VLOOKUP('intouch变量（离散）'!$A1144,基本表格!$G:$Q,3,FALSE)</f>
        <v>DB1200,X1812.3</v>
      </c>
      <c r="Q1144" t="str">
        <f>VLOOKUP('intouch变量（离散）'!$A1144,基本表格!$G:$Q,10,FALSE)</f>
        <v>Yes</v>
      </c>
      <c r="R1144" t="str">
        <f t="shared" si="108"/>
        <v>DB1200,X1812.3 2425+P4-M6 2#刨片机润滑油冷却风扇 电机控制 右跑偏导致停机</v>
      </c>
      <c r="S1144">
        <v>0</v>
      </c>
      <c r="T1144">
        <v>0</v>
      </c>
    </row>
    <row r="1145" spans="1:20">
      <c r="A1145" t="s">
        <v>1301</v>
      </c>
      <c r="B1145" s="11" t="str">
        <f t="shared" si="107"/>
        <v>CHP2</v>
      </c>
      <c r="C1145" s="11" t="str">
        <f>VLOOKUP('intouch变量（离散）'!$A1145,基本表格!$G:$Q,2,FALSE)</f>
        <v>2425+P4-M6 2#刨片机润滑油冷却风扇 电机控制 三角型</v>
      </c>
      <c r="D1145" t="s">
        <v>154</v>
      </c>
      <c r="E1145" t="str">
        <f t="shared" si="103"/>
        <v>No</v>
      </c>
      <c r="F1145" t="str">
        <f t="shared" si="104"/>
        <v>0</v>
      </c>
      <c r="G1145" t="s">
        <v>154</v>
      </c>
      <c r="H1145" t="s">
        <v>155</v>
      </c>
      <c r="I1145" t="str">
        <f t="shared" si="105"/>
        <v/>
      </c>
      <c r="J1145" t="str">
        <f t="shared" si="106"/>
        <v/>
      </c>
      <c r="K1145" t="str">
        <f>VLOOKUP('intouch变量（离散）'!$A1145,基本表格!$G:$Q,9,FALSE)</f>
        <v>None</v>
      </c>
      <c r="L1145">
        <v>1</v>
      </c>
      <c r="M1145" t="s">
        <v>156</v>
      </c>
      <c r="N1145" t="s">
        <v>157</v>
      </c>
      <c r="O1145" t="s">
        <v>158</v>
      </c>
      <c r="P1145" t="str">
        <f>VLOOKUP('intouch变量（离散）'!$A1145,基本表格!$G:$Q,3,FALSE)</f>
        <v>DB1200,X1816.0</v>
      </c>
      <c r="Q1145" t="str">
        <f>VLOOKUP('intouch变量（离散）'!$A1145,基本表格!$G:$Q,10,FALSE)</f>
        <v>Yes</v>
      </c>
      <c r="R1145" t="str">
        <f t="shared" si="108"/>
        <v>DB1200,X1816.0 2425+P4-M6 2#刨片机润滑油冷却风扇 电机控制 三角型</v>
      </c>
      <c r="S1145">
        <v>0</v>
      </c>
      <c r="T1145">
        <v>0</v>
      </c>
    </row>
    <row r="1146" spans="1:20">
      <c r="A1146" t="s">
        <v>1302</v>
      </c>
      <c r="B1146" s="11" t="str">
        <f t="shared" si="107"/>
        <v>CHP2</v>
      </c>
      <c r="C1146" s="11" t="str">
        <f>VLOOKUP('intouch变量（离散）'!$A1146,基本表格!$G:$Q,2,FALSE)</f>
        <v>2425+P4-M6 2#刨片机润滑油冷却风扇 电机控制 星型</v>
      </c>
      <c r="D1146" t="s">
        <v>154</v>
      </c>
      <c r="E1146" t="str">
        <f t="shared" si="103"/>
        <v>No</v>
      </c>
      <c r="F1146" t="str">
        <f t="shared" si="104"/>
        <v>0</v>
      </c>
      <c r="G1146" t="s">
        <v>154</v>
      </c>
      <c r="H1146" t="s">
        <v>155</v>
      </c>
      <c r="I1146" t="str">
        <f t="shared" si="105"/>
        <v/>
      </c>
      <c r="J1146" t="str">
        <f t="shared" si="106"/>
        <v/>
      </c>
      <c r="K1146" t="str">
        <f>VLOOKUP('intouch变量（离散）'!$A1146,基本表格!$G:$Q,9,FALSE)</f>
        <v>None</v>
      </c>
      <c r="L1146">
        <v>1</v>
      </c>
      <c r="M1146" t="s">
        <v>156</v>
      </c>
      <c r="N1146" t="s">
        <v>157</v>
      </c>
      <c r="O1146" t="s">
        <v>158</v>
      </c>
      <c r="P1146" t="str">
        <f>VLOOKUP('intouch变量（离散）'!$A1146,基本表格!$G:$Q,3,FALSE)</f>
        <v>DB1200,X1816.1</v>
      </c>
      <c r="Q1146" t="str">
        <f>VLOOKUP('intouch变量（离散）'!$A1146,基本表格!$G:$Q,10,FALSE)</f>
        <v>Yes</v>
      </c>
      <c r="R1146" t="str">
        <f t="shared" si="108"/>
        <v>DB1200,X1816.1 2425+P4-M6 2#刨片机润滑油冷却风扇 电机控制 星型</v>
      </c>
      <c r="S1146">
        <v>0</v>
      </c>
      <c r="T1146">
        <v>0</v>
      </c>
    </row>
    <row r="1147" spans="1:20">
      <c r="A1147" t="s">
        <v>1303</v>
      </c>
      <c r="B1147" s="11" t="str">
        <f t="shared" si="107"/>
        <v>CHP2</v>
      </c>
      <c r="C1147" s="11" t="str">
        <f>VLOOKUP('intouch变量（离散）'!$A1147,基本表格!$G:$Q,2,FALSE)</f>
        <v>2425+P4-M6 2#刨片机润滑油冷却风扇 电机控制 维修开关</v>
      </c>
      <c r="D1147" t="s">
        <v>154</v>
      </c>
      <c r="E1147" t="str">
        <f t="shared" si="103"/>
        <v>No</v>
      </c>
      <c r="F1147" t="str">
        <f t="shared" si="104"/>
        <v>0</v>
      </c>
      <c r="G1147" t="s">
        <v>154</v>
      </c>
      <c r="H1147" t="s">
        <v>155</v>
      </c>
      <c r="I1147" t="str">
        <f t="shared" si="105"/>
        <v/>
      </c>
      <c r="J1147" t="str">
        <f t="shared" si="106"/>
        <v/>
      </c>
      <c r="K1147" t="str">
        <f>VLOOKUP('intouch变量（离散）'!$A1147,基本表格!$G:$Q,9,FALSE)</f>
        <v>On</v>
      </c>
      <c r="L1147">
        <v>1</v>
      </c>
      <c r="M1147" t="s">
        <v>156</v>
      </c>
      <c r="N1147" t="s">
        <v>157</v>
      </c>
      <c r="O1147" t="s">
        <v>158</v>
      </c>
      <c r="P1147" t="str">
        <f>VLOOKUP('intouch变量（离散）'!$A1147,基本表格!$G:$Q,3,FALSE)</f>
        <v>DB1200,X1816.2</v>
      </c>
      <c r="Q1147" t="str">
        <f>VLOOKUP('intouch变量（离散）'!$A1147,基本表格!$G:$Q,10,FALSE)</f>
        <v>Yes</v>
      </c>
      <c r="R1147" t="str">
        <f t="shared" si="108"/>
        <v>DB1200,X1816.2 2425+P4-M6 2#刨片机润滑油冷却风扇 电机控制 维修开关</v>
      </c>
      <c r="S1147">
        <v>0</v>
      </c>
      <c r="T1147">
        <v>0</v>
      </c>
    </row>
    <row r="1148" spans="1:20">
      <c r="A1148" t="s">
        <v>1304</v>
      </c>
      <c r="B1148" s="11" t="str">
        <f t="shared" si="107"/>
        <v>CHP2</v>
      </c>
      <c r="C1148" s="11" t="str">
        <f>VLOOKUP('intouch变量（离散）'!$A1148,基本表格!$G:$Q,2,FALSE)</f>
        <v>2425+P4-M6 2#刨片机润滑油冷却风扇 电机控制 左跑偏2检测</v>
      </c>
      <c r="D1148" t="s">
        <v>154</v>
      </c>
      <c r="E1148" t="str">
        <f t="shared" si="103"/>
        <v>No</v>
      </c>
      <c r="F1148" t="str">
        <f t="shared" si="104"/>
        <v>0</v>
      </c>
      <c r="G1148" t="s">
        <v>154</v>
      </c>
      <c r="H1148" t="s">
        <v>155</v>
      </c>
      <c r="I1148" t="str">
        <f t="shared" si="105"/>
        <v/>
      </c>
      <c r="J1148" t="str">
        <f t="shared" si="106"/>
        <v/>
      </c>
      <c r="K1148" t="str">
        <f>VLOOKUP('intouch变量（离散）'!$A1148,基本表格!$G:$Q,9,FALSE)</f>
        <v>None</v>
      </c>
      <c r="L1148">
        <v>1</v>
      </c>
      <c r="M1148" t="s">
        <v>156</v>
      </c>
      <c r="N1148" t="s">
        <v>157</v>
      </c>
      <c r="O1148" t="s">
        <v>158</v>
      </c>
      <c r="P1148" t="str">
        <f>VLOOKUP('intouch变量（离散）'!$A1148,基本表格!$G:$Q,3,FALSE)</f>
        <v>DB1200,X1816.3</v>
      </c>
      <c r="Q1148" t="str">
        <f>VLOOKUP('intouch变量（离散）'!$A1148,基本表格!$G:$Q,10,FALSE)</f>
        <v>Yes</v>
      </c>
      <c r="R1148" t="str">
        <f t="shared" si="108"/>
        <v>DB1200,X1816.3 2425+P4-M6 2#刨片机润滑油冷却风扇 电机控制 左跑偏2检测</v>
      </c>
      <c r="S1148">
        <v>0</v>
      </c>
      <c r="T1148">
        <v>0</v>
      </c>
    </row>
    <row r="1149" spans="1:20">
      <c r="A1149" t="s">
        <v>1305</v>
      </c>
      <c r="B1149" s="11" t="str">
        <f t="shared" si="107"/>
        <v>CHP2</v>
      </c>
      <c r="C1149" s="11" t="str">
        <f>VLOOKUP('intouch变量（离散）'!$A1149,基本表格!$G:$Q,2,FALSE)</f>
        <v>2425+P4-M6 2#刨片机润滑油冷却风扇 电机控制 右跑偏2检测</v>
      </c>
      <c r="D1149" t="s">
        <v>154</v>
      </c>
      <c r="E1149" t="str">
        <f t="shared" si="103"/>
        <v>No</v>
      </c>
      <c r="F1149" t="str">
        <f t="shared" si="104"/>
        <v>0</v>
      </c>
      <c r="G1149" t="s">
        <v>154</v>
      </c>
      <c r="H1149" t="s">
        <v>155</v>
      </c>
      <c r="I1149" t="str">
        <f t="shared" si="105"/>
        <v/>
      </c>
      <c r="J1149" t="str">
        <f t="shared" si="106"/>
        <v/>
      </c>
      <c r="K1149" t="str">
        <f>VLOOKUP('intouch变量（离散）'!$A1149,基本表格!$G:$Q,9,FALSE)</f>
        <v>None</v>
      </c>
      <c r="L1149">
        <v>1</v>
      </c>
      <c r="M1149" t="s">
        <v>156</v>
      </c>
      <c r="N1149" t="s">
        <v>157</v>
      </c>
      <c r="O1149" t="s">
        <v>158</v>
      </c>
      <c r="P1149" t="str">
        <f>VLOOKUP('intouch变量（离散）'!$A1149,基本表格!$G:$Q,3,FALSE)</f>
        <v>DB1200,X1816.4</v>
      </c>
      <c r="Q1149" t="str">
        <f>VLOOKUP('intouch变量（离散）'!$A1149,基本表格!$G:$Q,10,FALSE)</f>
        <v>Yes</v>
      </c>
      <c r="R1149" t="str">
        <f t="shared" si="108"/>
        <v>DB1200,X1816.4 2425+P4-M6 2#刨片机润滑油冷却风扇 电机控制 右跑偏2检测</v>
      </c>
      <c r="S1149">
        <v>0</v>
      </c>
      <c r="T1149">
        <v>0</v>
      </c>
    </row>
    <row r="1150" spans="1:20">
      <c r="A1150" t="s">
        <v>1306</v>
      </c>
      <c r="B1150" s="11" t="str">
        <f t="shared" si="107"/>
        <v>CHP2</v>
      </c>
      <c r="C1150" s="11" t="str">
        <f>VLOOKUP('intouch变量（离散）'!$A1150,基本表格!$G:$Q,2,FALSE)</f>
        <v>2425+P4-FH1 2#刨片机润滑油加热器 电机控制 使能</v>
      </c>
      <c r="D1150" t="s">
        <v>154</v>
      </c>
      <c r="E1150" t="str">
        <f t="shared" si="103"/>
        <v>No</v>
      </c>
      <c r="F1150" t="str">
        <f t="shared" si="104"/>
        <v>0</v>
      </c>
      <c r="G1150" t="s">
        <v>154</v>
      </c>
      <c r="H1150" t="s">
        <v>155</v>
      </c>
      <c r="I1150" t="str">
        <f t="shared" si="105"/>
        <v/>
      </c>
      <c r="J1150" t="str">
        <f t="shared" si="106"/>
        <v/>
      </c>
      <c r="K1150" t="str">
        <f>VLOOKUP('intouch变量（离散）'!$A1150,基本表格!$G:$Q,9,FALSE)</f>
        <v>None</v>
      </c>
      <c r="L1150">
        <v>1</v>
      </c>
      <c r="M1150" t="s">
        <v>156</v>
      </c>
      <c r="N1150" t="s">
        <v>157</v>
      </c>
      <c r="O1150" t="s">
        <v>158</v>
      </c>
      <c r="P1150" t="str">
        <f>VLOOKUP('intouch变量（离散）'!$A1150,基本表格!$G:$Q,3,FALSE)</f>
        <v>DB1200,X1850.0</v>
      </c>
      <c r="Q1150" t="str">
        <f>VLOOKUP('intouch变量（离散）'!$A1150,基本表格!$G:$Q,10,FALSE)</f>
        <v>No</v>
      </c>
      <c r="R1150" t="str">
        <f t="shared" si="108"/>
        <v>DB1200,X1850.0 2425+P4-FH1 2#刨片机润滑油加热器 电机控制 使能</v>
      </c>
      <c r="S1150">
        <v>0</v>
      </c>
      <c r="T1150">
        <v>0</v>
      </c>
    </row>
    <row r="1151" spans="1:20">
      <c r="A1151" t="s">
        <v>1307</v>
      </c>
      <c r="B1151" s="11" t="str">
        <f t="shared" si="107"/>
        <v>CHP2</v>
      </c>
      <c r="C1151" s="11" t="str">
        <f>VLOOKUP('intouch变量（离散）'!$A1151,基本表格!$G:$Q,2,FALSE)</f>
        <v>2425+P4-FH1 2#刨片机润滑油加热器 电机控制 手自动状态</v>
      </c>
      <c r="D1151" t="s">
        <v>154</v>
      </c>
      <c r="E1151" t="str">
        <f t="shared" si="103"/>
        <v>No</v>
      </c>
      <c r="F1151" t="str">
        <f t="shared" si="104"/>
        <v>0</v>
      </c>
      <c r="G1151" t="s">
        <v>154</v>
      </c>
      <c r="H1151" t="s">
        <v>155</v>
      </c>
      <c r="I1151" t="str">
        <f t="shared" si="105"/>
        <v/>
      </c>
      <c r="J1151" t="str">
        <f t="shared" si="106"/>
        <v/>
      </c>
      <c r="K1151" t="str">
        <f>VLOOKUP('intouch变量（离散）'!$A1151,基本表格!$G:$Q,9,FALSE)</f>
        <v>None</v>
      </c>
      <c r="L1151">
        <v>1</v>
      </c>
      <c r="M1151" t="s">
        <v>156</v>
      </c>
      <c r="N1151" t="s">
        <v>157</v>
      </c>
      <c r="O1151" t="s">
        <v>158</v>
      </c>
      <c r="P1151" t="str">
        <f>VLOOKUP('intouch变量（离散）'!$A1151,基本表格!$G:$Q,3,FALSE)</f>
        <v>DB1200,X1850.3</v>
      </c>
      <c r="Q1151" t="str">
        <f>VLOOKUP('intouch变量（离散）'!$A1151,基本表格!$G:$Q,10,FALSE)</f>
        <v>Yes</v>
      </c>
      <c r="R1151" t="str">
        <f t="shared" si="108"/>
        <v>DB1200,X1850.3 2425+P4-FH1 2#刨片机润滑油加热器 电机控制 手自动状态</v>
      </c>
      <c r="S1151">
        <v>0</v>
      </c>
      <c r="T1151">
        <v>0</v>
      </c>
    </row>
    <row r="1152" spans="1:20">
      <c r="A1152" t="s">
        <v>1308</v>
      </c>
      <c r="B1152" s="11" t="str">
        <f t="shared" si="107"/>
        <v>CHP2</v>
      </c>
      <c r="C1152" s="11" t="str">
        <f>VLOOKUP('intouch变量（离散）'!$A1152,基本表格!$G:$Q,2,FALSE)</f>
        <v>2425+P4-FH1 2#刨片机润滑油加热器 电机控制 本地/远程(检修/待机）</v>
      </c>
      <c r="D1152" t="s">
        <v>154</v>
      </c>
      <c r="E1152" t="str">
        <f t="shared" si="103"/>
        <v>No</v>
      </c>
      <c r="F1152" t="str">
        <f t="shared" si="104"/>
        <v>0</v>
      </c>
      <c r="G1152" t="s">
        <v>154</v>
      </c>
      <c r="H1152" t="s">
        <v>155</v>
      </c>
      <c r="I1152" t="str">
        <f t="shared" si="105"/>
        <v/>
      </c>
      <c r="J1152" t="str">
        <f t="shared" si="106"/>
        <v/>
      </c>
      <c r="K1152" t="str">
        <f>VLOOKUP('intouch变量（离散）'!$A1152,基本表格!$G:$Q,9,FALSE)</f>
        <v>None</v>
      </c>
      <c r="L1152">
        <v>1</v>
      </c>
      <c r="M1152" t="s">
        <v>156</v>
      </c>
      <c r="N1152" t="s">
        <v>157</v>
      </c>
      <c r="O1152" t="s">
        <v>158</v>
      </c>
      <c r="P1152" t="str">
        <f>VLOOKUP('intouch变量（离散）'!$A1152,基本表格!$G:$Q,3,FALSE)</f>
        <v>DB1200,X1850.4</v>
      </c>
      <c r="Q1152" t="str">
        <f>VLOOKUP('intouch变量（离散）'!$A1152,基本表格!$G:$Q,10,FALSE)</f>
        <v>Yes</v>
      </c>
      <c r="R1152" t="str">
        <f t="shared" si="108"/>
        <v>DB1200,X1850.4 2425+P4-FH1 2#刨片机润滑油加热器 电机控制 本地/远程(检修/待机）</v>
      </c>
      <c r="S1152">
        <v>0</v>
      </c>
      <c r="T1152">
        <v>0</v>
      </c>
    </row>
    <row r="1153" spans="1:20">
      <c r="A1153" t="s">
        <v>1309</v>
      </c>
      <c r="B1153" s="11" t="str">
        <f t="shared" si="107"/>
        <v>CHP2</v>
      </c>
      <c r="C1153" s="11" t="str">
        <f>VLOOKUP('intouch变量（离散）'!$A1153,基本表格!$G:$Q,2,FALSE)</f>
        <v>2425+P4-FH1 2#刨片机润滑油加热器 电机控制 开启_上位机(正转)</v>
      </c>
      <c r="D1153" t="s">
        <v>154</v>
      </c>
      <c r="E1153" t="str">
        <f t="shared" si="103"/>
        <v>No</v>
      </c>
      <c r="F1153" t="str">
        <f t="shared" si="104"/>
        <v>0</v>
      </c>
      <c r="G1153" t="s">
        <v>154</v>
      </c>
      <c r="H1153" t="s">
        <v>155</v>
      </c>
      <c r="I1153" t="str">
        <f t="shared" si="105"/>
        <v/>
      </c>
      <c r="J1153" t="str">
        <f t="shared" si="106"/>
        <v/>
      </c>
      <c r="K1153" t="str">
        <f>VLOOKUP('intouch变量（离散）'!$A1153,基本表格!$G:$Q,9,FALSE)</f>
        <v>None</v>
      </c>
      <c r="L1153">
        <v>1</v>
      </c>
      <c r="M1153" t="s">
        <v>156</v>
      </c>
      <c r="N1153" t="s">
        <v>157</v>
      </c>
      <c r="O1153" t="s">
        <v>158</v>
      </c>
      <c r="P1153" t="str">
        <f>VLOOKUP('intouch变量（离散）'!$A1153,基本表格!$G:$Q,3,FALSE)</f>
        <v>DB1200,X1850.6</v>
      </c>
      <c r="Q1153" t="str">
        <f>VLOOKUP('intouch变量（离散）'!$A1153,基本表格!$G:$Q,10,FALSE)</f>
        <v>No</v>
      </c>
      <c r="R1153" t="str">
        <f t="shared" si="108"/>
        <v>DB1200,X1850.6 2425+P4-FH1 2#刨片机润滑油加热器 电机控制 开启_上位机(正转)</v>
      </c>
      <c r="S1153">
        <v>0</v>
      </c>
      <c r="T1153">
        <v>0</v>
      </c>
    </row>
    <row r="1154" spans="1:20">
      <c r="A1154" t="s">
        <v>1310</v>
      </c>
      <c r="B1154" s="11" t="str">
        <f t="shared" si="107"/>
        <v>CHP2</v>
      </c>
      <c r="C1154" s="11" t="str">
        <f>VLOOKUP('intouch变量（离散）'!$A1154,基本表格!$G:$Q,2,FALSE)</f>
        <v>2425+P4-FH1 2#刨片机润滑油加热器 电机控制 停止_上位机(反转)</v>
      </c>
      <c r="D1154" t="s">
        <v>154</v>
      </c>
      <c r="E1154" t="str">
        <f t="shared" si="103"/>
        <v>No</v>
      </c>
      <c r="F1154" t="str">
        <f t="shared" si="104"/>
        <v>0</v>
      </c>
      <c r="G1154" t="s">
        <v>154</v>
      </c>
      <c r="H1154" t="s">
        <v>155</v>
      </c>
      <c r="I1154" t="str">
        <f t="shared" si="105"/>
        <v/>
      </c>
      <c r="J1154" t="str">
        <f t="shared" si="106"/>
        <v/>
      </c>
      <c r="K1154" t="str">
        <f>VLOOKUP('intouch变量（离散）'!$A1154,基本表格!$G:$Q,9,FALSE)</f>
        <v>None</v>
      </c>
      <c r="L1154">
        <v>1</v>
      </c>
      <c r="M1154" t="s">
        <v>156</v>
      </c>
      <c r="N1154" t="s">
        <v>157</v>
      </c>
      <c r="O1154" t="s">
        <v>158</v>
      </c>
      <c r="P1154" t="str">
        <f>VLOOKUP('intouch变量（离散）'!$A1154,基本表格!$G:$Q,3,FALSE)</f>
        <v>DB1200,X1851.0</v>
      </c>
      <c r="Q1154" t="str">
        <f>VLOOKUP('intouch变量（离散）'!$A1154,基本表格!$G:$Q,10,FALSE)</f>
        <v>No</v>
      </c>
      <c r="R1154" t="str">
        <f t="shared" si="108"/>
        <v>DB1200,X1851.0 2425+P4-FH1 2#刨片机润滑油加热器 电机控制 停止_上位机(反转)</v>
      </c>
      <c r="S1154">
        <v>0</v>
      </c>
      <c r="T1154">
        <v>0</v>
      </c>
    </row>
    <row r="1155" spans="1:20">
      <c r="A1155" t="s">
        <v>1311</v>
      </c>
      <c r="B1155" s="11" t="str">
        <f t="shared" si="107"/>
        <v>CHP2</v>
      </c>
      <c r="C1155" s="11" t="str">
        <f>VLOOKUP('intouch变量（离散）'!$A1155,基本表格!$G:$Q,2,FALSE)</f>
        <v>2425+P4-FH1 2#刨片机润滑油加热器 电机控制 通风扇</v>
      </c>
      <c r="D1155" t="s">
        <v>154</v>
      </c>
      <c r="E1155" t="str">
        <f t="shared" ref="E1155:E1218" si="109">IF(RIGHT($A1155,2)="EN","Yes","No")</f>
        <v>No</v>
      </c>
      <c r="F1155" t="str">
        <f t="shared" ref="F1155:F1218" si="110">IF(RIGHT($A1155,2)="EN","900","0")</f>
        <v>0</v>
      </c>
      <c r="G1155" t="s">
        <v>154</v>
      </c>
      <c r="H1155" t="s">
        <v>155</v>
      </c>
      <c r="I1155" t="str">
        <f t="shared" ref="I1155:I1218" si="111">IF(RIGHT($A1155,2)="EN","禁用","")</f>
        <v/>
      </c>
      <c r="J1155" t="str">
        <f t="shared" ref="J1155:J1218" si="112">IF(RIGHT($A1155,2)="EN","启用","")</f>
        <v/>
      </c>
      <c r="K1155" t="str">
        <f>VLOOKUP('intouch变量（离散）'!$A1155,基本表格!$G:$Q,9,FALSE)</f>
        <v>None</v>
      </c>
      <c r="L1155">
        <v>1</v>
      </c>
      <c r="M1155" t="s">
        <v>156</v>
      </c>
      <c r="N1155" t="s">
        <v>157</v>
      </c>
      <c r="O1155" t="s">
        <v>158</v>
      </c>
      <c r="P1155" t="str">
        <f>VLOOKUP('intouch变量（离散）'!$A1155,基本表格!$G:$Q,3,FALSE)</f>
        <v>DB1200,X1851.1</v>
      </c>
      <c r="Q1155" t="str">
        <f>VLOOKUP('intouch变量（离散）'!$A1155,基本表格!$G:$Q,10,FALSE)</f>
        <v>Yes</v>
      </c>
      <c r="R1155" t="str">
        <f t="shared" si="108"/>
        <v>DB1200,X1851.1 2425+P4-FH1 2#刨片机润滑油加热器 电机控制 通风扇</v>
      </c>
      <c r="S1155">
        <v>0</v>
      </c>
      <c r="T1155">
        <v>0</v>
      </c>
    </row>
    <row r="1156" spans="1:20">
      <c r="A1156" t="s">
        <v>1312</v>
      </c>
      <c r="B1156" s="11" t="str">
        <f t="shared" si="107"/>
        <v>CHP2</v>
      </c>
      <c r="C1156" s="11" t="str">
        <f>VLOOKUP('intouch变量（离散）'!$A1156,基本表格!$G:$Q,2,FALSE)</f>
        <v>2425+P4-FH1 2#刨片机润滑油加热器 电机控制 电机(正转）</v>
      </c>
      <c r="D1156" t="s">
        <v>154</v>
      </c>
      <c r="E1156" t="str">
        <f t="shared" si="109"/>
        <v>No</v>
      </c>
      <c r="F1156" t="str">
        <f t="shared" si="110"/>
        <v>0</v>
      </c>
      <c r="G1156" t="s">
        <v>154</v>
      </c>
      <c r="H1156" t="s">
        <v>155</v>
      </c>
      <c r="I1156" t="str">
        <f t="shared" si="111"/>
        <v/>
      </c>
      <c r="J1156" t="str">
        <f t="shared" si="112"/>
        <v/>
      </c>
      <c r="K1156" t="str">
        <f>VLOOKUP('intouch变量（离散）'!$A1156,基本表格!$G:$Q,9,FALSE)</f>
        <v>None</v>
      </c>
      <c r="L1156">
        <v>1</v>
      </c>
      <c r="M1156" t="s">
        <v>156</v>
      </c>
      <c r="N1156" t="s">
        <v>157</v>
      </c>
      <c r="O1156" t="s">
        <v>158</v>
      </c>
      <c r="P1156" t="str">
        <f>VLOOKUP('intouch变量（离散）'!$A1156,基本表格!$G:$Q,3,FALSE)</f>
        <v>DB1200,X1851.2</v>
      </c>
      <c r="Q1156" t="str">
        <f>VLOOKUP('intouch变量（离散）'!$A1156,基本表格!$G:$Q,10,FALSE)</f>
        <v>Yes</v>
      </c>
      <c r="R1156" t="str">
        <f t="shared" si="108"/>
        <v>DB1200,X1851.2 2425+P4-FH1 2#刨片机润滑油加热器 电机控制 电机(正转）</v>
      </c>
      <c r="S1156">
        <v>0</v>
      </c>
      <c r="T1156">
        <v>0</v>
      </c>
    </row>
    <row r="1157" spans="1:20">
      <c r="A1157" t="s">
        <v>1313</v>
      </c>
      <c r="B1157" s="11" t="str">
        <f t="shared" ref="B1157:B1220" si="113">LEFT(A1157,4)</f>
        <v>CHP2</v>
      </c>
      <c r="C1157" s="11" t="str">
        <f>VLOOKUP('intouch变量（离散）'!$A1157,基本表格!$G:$Q,2,FALSE)</f>
        <v>2425+P4-FH1 2#刨片机润滑油加热器 电机控制 电机过载</v>
      </c>
      <c r="D1157" t="s">
        <v>154</v>
      </c>
      <c r="E1157" t="str">
        <f t="shared" si="109"/>
        <v>No</v>
      </c>
      <c r="F1157" t="str">
        <f t="shared" si="110"/>
        <v>0</v>
      </c>
      <c r="G1157" t="s">
        <v>154</v>
      </c>
      <c r="H1157" t="s">
        <v>155</v>
      </c>
      <c r="I1157" t="str">
        <f t="shared" si="111"/>
        <v/>
      </c>
      <c r="J1157" t="str">
        <f t="shared" si="112"/>
        <v/>
      </c>
      <c r="K1157" t="str">
        <f>VLOOKUP('intouch变量（离散）'!$A1157,基本表格!$G:$Q,9,FALSE)</f>
        <v>On</v>
      </c>
      <c r="L1157">
        <v>1</v>
      </c>
      <c r="M1157" t="s">
        <v>156</v>
      </c>
      <c r="N1157" t="s">
        <v>157</v>
      </c>
      <c r="O1157" t="s">
        <v>158</v>
      </c>
      <c r="P1157" t="str">
        <f>VLOOKUP('intouch变量（离散）'!$A1157,基本表格!$G:$Q,3,FALSE)</f>
        <v>DB1200,X1851.3</v>
      </c>
      <c r="Q1157" t="str">
        <f>VLOOKUP('intouch变量（离散）'!$A1157,基本表格!$G:$Q,10,FALSE)</f>
        <v>Yes</v>
      </c>
      <c r="R1157" t="str">
        <f t="shared" ref="R1157:R1220" si="114">P1157&amp;" "&amp;C1157</f>
        <v>DB1200,X1851.3 2425+P4-FH1 2#刨片机润滑油加热器 电机控制 电机过载</v>
      </c>
      <c r="S1157">
        <v>0</v>
      </c>
      <c r="T1157">
        <v>0</v>
      </c>
    </row>
    <row r="1158" spans="1:20">
      <c r="A1158" t="s">
        <v>1314</v>
      </c>
      <c r="B1158" s="11" t="str">
        <f t="shared" si="113"/>
        <v>CHP2</v>
      </c>
      <c r="C1158" s="11" t="str">
        <f>VLOOKUP('intouch变量（离散）'!$A1158,基本表格!$G:$Q,2,FALSE)</f>
        <v>2425+P4-FH1 2#刨片机润滑油加热器 电机控制 风扇过载</v>
      </c>
      <c r="D1158" t="s">
        <v>154</v>
      </c>
      <c r="E1158" t="str">
        <f t="shared" si="109"/>
        <v>No</v>
      </c>
      <c r="F1158" t="str">
        <f t="shared" si="110"/>
        <v>0</v>
      </c>
      <c r="G1158" t="s">
        <v>154</v>
      </c>
      <c r="H1158" t="s">
        <v>155</v>
      </c>
      <c r="I1158" t="str">
        <f t="shared" si="111"/>
        <v/>
      </c>
      <c r="J1158" t="str">
        <f t="shared" si="112"/>
        <v/>
      </c>
      <c r="K1158" t="str">
        <f>VLOOKUP('intouch变量（离散）'!$A1158,基本表格!$G:$Q,9,FALSE)</f>
        <v>On</v>
      </c>
      <c r="L1158">
        <v>1</v>
      </c>
      <c r="M1158" t="s">
        <v>156</v>
      </c>
      <c r="N1158" t="s">
        <v>157</v>
      </c>
      <c r="O1158" t="s">
        <v>158</v>
      </c>
      <c r="P1158" t="str">
        <f>VLOOKUP('intouch变量（离散）'!$A1158,基本表格!$G:$Q,3,FALSE)</f>
        <v>DB1200,X1851.4</v>
      </c>
      <c r="Q1158" t="str">
        <f>VLOOKUP('intouch变量（离散）'!$A1158,基本表格!$G:$Q,10,FALSE)</f>
        <v>Yes</v>
      </c>
      <c r="R1158" t="str">
        <f t="shared" si="114"/>
        <v>DB1200,X1851.4 2425+P4-FH1 2#刨片机润滑油加热器 电机控制 风扇过载</v>
      </c>
      <c r="S1158">
        <v>0</v>
      </c>
      <c r="T1158">
        <v>0</v>
      </c>
    </row>
    <row r="1159" spans="1:20">
      <c r="A1159" t="s">
        <v>1315</v>
      </c>
      <c r="B1159" s="11" t="str">
        <f t="shared" si="113"/>
        <v>CHP2</v>
      </c>
      <c r="C1159" s="11" t="str">
        <f>VLOOKUP('intouch变量（离散）'!$A1159,基本表格!$G:$Q,2,FALSE)</f>
        <v>2425+P4-FH1 2#刨片机润滑油加热器 电机控制 电机运行指示</v>
      </c>
      <c r="D1159" t="s">
        <v>154</v>
      </c>
      <c r="E1159" t="str">
        <f t="shared" si="109"/>
        <v>No</v>
      </c>
      <c r="F1159" t="str">
        <f t="shared" si="110"/>
        <v>0</v>
      </c>
      <c r="G1159" t="s">
        <v>154</v>
      </c>
      <c r="H1159" t="s">
        <v>155</v>
      </c>
      <c r="I1159" t="str">
        <f t="shared" si="111"/>
        <v/>
      </c>
      <c r="J1159" t="str">
        <f t="shared" si="112"/>
        <v/>
      </c>
      <c r="K1159" t="str">
        <f>VLOOKUP('intouch变量（离散）'!$A1159,基本表格!$G:$Q,9,FALSE)</f>
        <v>None</v>
      </c>
      <c r="L1159">
        <v>1</v>
      </c>
      <c r="M1159" t="s">
        <v>156</v>
      </c>
      <c r="N1159" t="s">
        <v>157</v>
      </c>
      <c r="O1159" t="s">
        <v>158</v>
      </c>
      <c r="P1159" t="str">
        <f>VLOOKUP('intouch变量（离散）'!$A1159,基本表格!$G:$Q,3,FALSE)</f>
        <v>DB1200,X1851.5</v>
      </c>
      <c r="Q1159" t="str">
        <f>VLOOKUP('intouch变量（离散）'!$A1159,基本表格!$G:$Q,10,FALSE)</f>
        <v>Yes</v>
      </c>
      <c r="R1159" t="str">
        <f t="shared" si="114"/>
        <v>DB1200,X1851.5 2425+P4-FH1 2#刨片机润滑油加热器 电机控制 电机运行指示</v>
      </c>
      <c r="S1159">
        <v>0</v>
      </c>
      <c r="T1159">
        <v>0</v>
      </c>
    </row>
    <row r="1160" spans="1:20">
      <c r="A1160" t="s">
        <v>1316</v>
      </c>
      <c r="B1160" s="11" t="str">
        <f t="shared" si="113"/>
        <v>CHP2</v>
      </c>
      <c r="C1160" s="11" t="str">
        <f>VLOOKUP('intouch变量（离散）'!$A1160,基本表格!$G:$Q,2,FALSE)</f>
        <v>2425+P4-FH1 2#刨片机润滑油加热器 电机控制 断链报警</v>
      </c>
      <c r="D1160" t="s">
        <v>154</v>
      </c>
      <c r="E1160" t="str">
        <f t="shared" si="109"/>
        <v>No</v>
      </c>
      <c r="F1160" t="str">
        <f t="shared" si="110"/>
        <v>0</v>
      </c>
      <c r="G1160" t="s">
        <v>154</v>
      </c>
      <c r="H1160" t="s">
        <v>155</v>
      </c>
      <c r="I1160" t="str">
        <f t="shared" si="111"/>
        <v/>
      </c>
      <c r="J1160" t="str">
        <f t="shared" si="112"/>
        <v/>
      </c>
      <c r="K1160" t="str">
        <f>VLOOKUP('intouch变量（离散）'!$A1160,基本表格!$G:$Q,9,FALSE)</f>
        <v>On</v>
      </c>
      <c r="L1160">
        <v>1</v>
      </c>
      <c r="M1160" t="s">
        <v>156</v>
      </c>
      <c r="N1160" t="s">
        <v>157</v>
      </c>
      <c r="O1160" t="s">
        <v>158</v>
      </c>
      <c r="P1160" t="str">
        <f>VLOOKUP('intouch变量（离散）'!$A1160,基本表格!$G:$Q,3,FALSE)</f>
        <v>DB1200,X1851.6</v>
      </c>
      <c r="Q1160" t="str">
        <f>VLOOKUP('intouch变量（离散）'!$A1160,基本表格!$G:$Q,10,FALSE)</f>
        <v>Yes</v>
      </c>
      <c r="R1160" t="str">
        <f t="shared" si="114"/>
        <v>DB1200,X1851.6 2425+P4-FH1 2#刨片机润滑油加热器 电机控制 断链报警</v>
      </c>
      <c r="S1160">
        <v>0</v>
      </c>
      <c r="T1160">
        <v>0</v>
      </c>
    </row>
    <row r="1161" spans="1:20">
      <c r="A1161" t="s">
        <v>1317</v>
      </c>
      <c r="B1161" s="11" t="str">
        <f t="shared" si="113"/>
        <v>CHP2</v>
      </c>
      <c r="C1161" s="11" t="str">
        <f>VLOOKUP('intouch变量（离散）'!$A1161,基本表格!$G:$Q,2,FALSE)</f>
        <v>2425+P4-FH1 2#刨片机润滑油加热器 电机控制 断链检测</v>
      </c>
      <c r="D1161" t="s">
        <v>154</v>
      </c>
      <c r="E1161" t="str">
        <f t="shared" si="109"/>
        <v>No</v>
      </c>
      <c r="F1161" t="str">
        <f t="shared" si="110"/>
        <v>0</v>
      </c>
      <c r="G1161" t="s">
        <v>154</v>
      </c>
      <c r="H1161" t="s">
        <v>155</v>
      </c>
      <c r="I1161" t="str">
        <f t="shared" si="111"/>
        <v/>
      </c>
      <c r="J1161" t="str">
        <f t="shared" si="112"/>
        <v/>
      </c>
      <c r="K1161" t="str">
        <f>VLOOKUP('intouch变量（离散）'!$A1161,基本表格!$G:$Q,9,FALSE)</f>
        <v>None</v>
      </c>
      <c r="L1161">
        <v>1</v>
      </c>
      <c r="M1161" t="s">
        <v>156</v>
      </c>
      <c r="N1161" t="s">
        <v>157</v>
      </c>
      <c r="O1161" t="s">
        <v>158</v>
      </c>
      <c r="P1161" t="str">
        <f>VLOOKUP('intouch变量（离散）'!$A1161,基本表格!$G:$Q,3,FALSE)</f>
        <v>DB1200,X1851.7</v>
      </c>
      <c r="Q1161" t="str">
        <f>VLOOKUP('intouch变量（离散）'!$A1161,基本表格!$G:$Q,10,FALSE)</f>
        <v>Yes</v>
      </c>
      <c r="R1161" t="str">
        <f t="shared" si="114"/>
        <v>DB1200,X1851.7 2425+P4-FH1 2#刨片机润滑油加热器 电机控制 断链检测</v>
      </c>
      <c r="S1161">
        <v>0</v>
      </c>
      <c r="T1161">
        <v>0</v>
      </c>
    </row>
    <row r="1162" spans="1:20">
      <c r="A1162" t="s">
        <v>1318</v>
      </c>
      <c r="B1162" s="11" t="str">
        <f t="shared" si="113"/>
        <v>CHP2</v>
      </c>
      <c r="C1162" s="11" t="str">
        <f>VLOOKUP('intouch变量（离散）'!$A1162,基本表格!$G:$Q,2,FALSE)</f>
        <v>2425+P4-FH1 2#刨片机润滑油加热器 电机控制 复位</v>
      </c>
      <c r="D1162" t="s">
        <v>154</v>
      </c>
      <c r="E1162" t="str">
        <f t="shared" si="109"/>
        <v>No</v>
      </c>
      <c r="F1162" t="str">
        <f t="shared" si="110"/>
        <v>0</v>
      </c>
      <c r="G1162" t="s">
        <v>154</v>
      </c>
      <c r="H1162" t="s">
        <v>155</v>
      </c>
      <c r="I1162" t="str">
        <f t="shared" si="111"/>
        <v/>
      </c>
      <c r="J1162" t="str">
        <f t="shared" si="112"/>
        <v/>
      </c>
      <c r="K1162" t="str">
        <f>VLOOKUP('intouch变量（离散）'!$A1162,基本表格!$G:$Q,9,FALSE)</f>
        <v>None</v>
      </c>
      <c r="L1162">
        <v>1</v>
      </c>
      <c r="M1162" t="s">
        <v>156</v>
      </c>
      <c r="N1162" t="s">
        <v>157</v>
      </c>
      <c r="O1162" t="s">
        <v>158</v>
      </c>
      <c r="P1162" t="str">
        <f>VLOOKUP('intouch变量（离散）'!$A1162,基本表格!$G:$Q,3,FALSE)</f>
        <v>DB1200,X1852.0</v>
      </c>
      <c r="Q1162" t="str">
        <f>VLOOKUP('intouch变量（离散）'!$A1162,基本表格!$G:$Q,10,FALSE)</f>
        <v>No</v>
      </c>
      <c r="R1162" t="str">
        <f t="shared" si="114"/>
        <v>DB1200,X1852.0 2425+P4-FH1 2#刨片机润滑油加热器 电机控制 复位</v>
      </c>
      <c r="S1162">
        <v>0</v>
      </c>
      <c r="T1162">
        <v>0</v>
      </c>
    </row>
    <row r="1163" spans="1:20">
      <c r="A1163" t="s">
        <v>1319</v>
      </c>
      <c r="B1163" s="11" t="str">
        <f t="shared" si="113"/>
        <v>CHP2</v>
      </c>
      <c r="C1163" s="11" t="str">
        <f>VLOOKUP('intouch变量（离散）'!$A1163,基本表格!$G:$Q,2,FALSE)</f>
        <v>2425+P4-FH1 2#刨片机润滑油加热器 电机控制 断链保护使能</v>
      </c>
      <c r="D1163" t="s">
        <v>154</v>
      </c>
      <c r="E1163" t="str">
        <f t="shared" si="109"/>
        <v>Yes</v>
      </c>
      <c r="F1163" t="str">
        <f t="shared" si="110"/>
        <v>900</v>
      </c>
      <c r="G1163" t="s">
        <v>154</v>
      </c>
      <c r="H1163" t="s">
        <v>155</v>
      </c>
      <c r="I1163" t="str">
        <f t="shared" si="111"/>
        <v>禁用</v>
      </c>
      <c r="J1163" t="str">
        <f t="shared" si="112"/>
        <v>启用</v>
      </c>
      <c r="K1163" t="str">
        <f>VLOOKUP('intouch变量（离散）'!$A1163,基本表格!$G:$Q,9,FALSE)</f>
        <v>None</v>
      </c>
      <c r="L1163">
        <v>1</v>
      </c>
      <c r="M1163" t="s">
        <v>156</v>
      </c>
      <c r="N1163" t="s">
        <v>157</v>
      </c>
      <c r="O1163" t="s">
        <v>158</v>
      </c>
      <c r="P1163" t="str">
        <f>VLOOKUP('intouch变量（离散）'!$A1163,基本表格!$G:$Q,3,FALSE)</f>
        <v>DB1200,X1852.1</v>
      </c>
      <c r="Q1163" t="str">
        <f>VLOOKUP('intouch变量（离散）'!$A1163,基本表格!$G:$Q,10,FALSE)</f>
        <v>No</v>
      </c>
      <c r="R1163" t="str">
        <f t="shared" si="114"/>
        <v>DB1200,X1852.1 2425+P4-FH1 2#刨片机润滑油加热器 电机控制 断链保护使能</v>
      </c>
      <c r="S1163">
        <v>0</v>
      </c>
      <c r="T1163">
        <v>0</v>
      </c>
    </row>
    <row r="1164" spans="1:20">
      <c r="A1164" t="s">
        <v>1320</v>
      </c>
      <c r="B1164" s="11" t="str">
        <f t="shared" si="113"/>
        <v>CHP2</v>
      </c>
      <c r="C1164" s="11" t="str">
        <f>VLOOKUP('intouch变量（离散）'!$A1164,基本表格!$G:$Q,2,FALSE)</f>
        <v>2425+P4-FH1 2#刨片机润滑油加热器 电机控制 断链导致停机</v>
      </c>
      <c r="D1164" t="s">
        <v>154</v>
      </c>
      <c r="E1164" t="str">
        <f t="shared" si="109"/>
        <v>No</v>
      </c>
      <c r="F1164" t="str">
        <f t="shared" si="110"/>
        <v>0</v>
      </c>
      <c r="G1164" t="s">
        <v>154</v>
      </c>
      <c r="H1164" t="s">
        <v>155</v>
      </c>
      <c r="I1164" t="str">
        <f t="shared" si="111"/>
        <v/>
      </c>
      <c r="J1164" t="str">
        <f t="shared" si="112"/>
        <v/>
      </c>
      <c r="K1164" t="str">
        <f>VLOOKUP('intouch变量（离散）'!$A1164,基本表格!$G:$Q,9,FALSE)</f>
        <v>On</v>
      </c>
      <c r="L1164">
        <v>1</v>
      </c>
      <c r="M1164" t="s">
        <v>156</v>
      </c>
      <c r="N1164" t="s">
        <v>157</v>
      </c>
      <c r="O1164" t="s">
        <v>158</v>
      </c>
      <c r="P1164" t="str">
        <f>VLOOKUP('intouch变量（离散）'!$A1164,基本表格!$G:$Q,3,FALSE)</f>
        <v>DB1200,X1852.2</v>
      </c>
      <c r="Q1164" t="str">
        <f>VLOOKUP('intouch变量（离散）'!$A1164,基本表格!$G:$Q,10,FALSE)</f>
        <v>Yes</v>
      </c>
      <c r="R1164" t="str">
        <f t="shared" si="114"/>
        <v>DB1200,X1852.2 2425+P4-FH1 2#刨片机润滑油加热器 电机控制 断链导致停机</v>
      </c>
      <c r="S1164">
        <v>0</v>
      </c>
      <c r="T1164">
        <v>0</v>
      </c>
    </row>
    <row r="1165" spans="1:20">
      <c r="A1165" t="s">
        <v>1321</v>
      </c>
      <c r="B1165" s="11" t="str">
        <f t="shared" si="113"/>
        <v>CHP2</v>
      </c>
      <c r="C1165" s="11" t="str">
        <f>VLOOKUP('intouch变量（离散）'!$A1165,基本表格!$G:$Q,2,FALSE)</f>
        <v>2425+P4-FH1 2#刨片机润滑油加热器 电机控制 电机(反转）</v>
      </c>
      <c r="D1165" t="s">
        <v>154</v>
      </c>
      <c r="E1165" t="str">
        <f t="shared" si="109"/>
        <v>No</v>
      </c>
      <c r="F1165" t="str">
        <f t="shared" si="110"/>
        <v>0</v>
      </c>
      <c r="G1165" t="s">
        <v>154</v>
      </c>
      <c r="H1165" t="s">
        <v>155</v>
      </c>
      <c r="I1165" t="str">
        <f t="shared" si="111"/>
        <v/>
      </c>
      <c r="J1165" t="str">
        <f t="shared" si="112"/>
        <v/>
      </c>
      <c r="K1165" t="str">
        <f>VLOOKUP('intouch变量（离散）'!$A1165,基本表格!$G:$Q,9,FALSE)</f>
        <v>None</v>
      </c>
      <c r="L1165">
        <v>1</v>
      </c>
      <c r="M1165" t="s">
        <v>156</v>
      </c>
      <c r="N1165" t="s">
        <v>157</v>
      </c>
      <c r="O1165" t="s">
        <v>158</v>
      </c>
      <c r="P1165" t="str">
        <f>VLOOKUP('intouch变量（离散）'!$A1165,基本表格!$G:$Q,3,FALSE)</f>
        <v>DB1200,X1852.3</v>
      </c>
      <c r="Q1165" t="str">
        <f>VLOOKUP('intouch变量（离散）'!$A1165,基本表格!$G:$Q,10,FALSE)</f>
        <v>Yes</v>
      </c>
      <c r="R1165" t="str">
        <f t="shared" si="114"/>
        <v>DB1200,X1852.3 2425+P4-FH1 2#刨片机润滑油加热器 电机控制 电机(反转）</v>
      </c>
      <c r="S1165">
        <v>0</v>
      </c>
      <c r="T1165">
        <v>0</v>
      </c>
    </row>
    <row r="1166" spans="1:20">
      <c r="A1166" t="s">
        <v>1322</v>
      </c>
      <c r="B1166" s="11" t="str">
        <f t="shared" si="113"/>
        <v>CHP2</v>
      </c>
      <c r="C1166" s="11" t="str">
        <f>VLOOKUP('intouch变量（离散）'!$A1166,基本表格!$G:$Q,2,FALSE)</f>
        <v>2425+P4-FH1 2#刨片机润滑油加热器 电机控制 本地</v>
      </c>
      <c r="D1166" t="s">
        <v>154</v>
      </c>
      <c r="E1166" t="str">
        <f t="shared" si="109"/>
        <v>No</v>
      </c>
      <c r="F1166" t="str">
        <f t="shared" si="110"/>
        <v>0</v>
      </c>
      <c r="G1166" t="s">
        <v>154</v>
      </c>
      <c r="H1166" t="s">
        <v>155</v>
      </c>
      <c r="I1166" t="str">
        <f t="shared" si="111"/>
        <v/>
      </c>
      <c r="J1166" t="str">
        <f t="shared" si="112"/>
        <v/>
      </c>
      <c r="K1166" t="str">
        <f>VLOOKUP('intouch变量（离散）'!$A1166,基本表格!$G:$Q,9,FALSE)</f>
        <v>None</v>
      </c>
      <c r="L1166">
        <v>1</v>
      </c>
      <c r="M1166" t="s">
        <v>156</v>
      </c>
      <c r="N1166" t="s">
        <v>157</v>
      </c>
      <c r="O1166" t="s">
        <v>158</v>
      </c>
      <c r="P1166" t="str">
        <f>VLOOKUP('intouch变量（离散）'!$A1166,基本表格!$G:$Q,3,FALSE)</f>
        <v>DB1200,X1852.4</v>
      </c>
      <c r="Q1166" t="str">
        <f>VLOOKUP('intouch变量（离散）'!$A1166,基本表格!$G:$Q,10,FALSE)</f>
        <v>Yes</v>
      </c>
      <c r="R1166" t="str">
        <f t="shared" si="114"/>
        <v>DB1200,X1852.4 2425+P4-FH1 2#刨片机润滑油加热器 电机控制 本地</v>
      </c>
      <c r="S1166">
        <v>0</v>
      </c>
      <c r="T1166">
        <v>0</v>
      </c>
    </row>
    <row r="1167" spans="1:20">
      <c r="A1167" t="s">
        <v>1323</v>
      </c>
      <c r="B1167" s="11" t="str">
        <f t="shared" si="113"/>
        <v>CHP2</v>
      </c>
      <c r="C1167" s="11" t="str">
        <f>VLOOKUP('intouch变量（离散）'!$A1167,基本表格!$G:$Q,2,FALSE)</f>
        <v>2425+P4-FH1 2#刨片机润滑油加热器 电机控制 远程</v>
      </c>
      <c r="D1167" t="s">
        <v>154</v>
      </c>
      <c r="E1167" t="str">
        <f t="shared" si="109"/>
        <v>No</v>
      </c>
      <c r="F1167" t="str">
        <f t="shared" si="110"/>
        <v>0</v>
      </c>
      <c r="G1167" t="s">
        <v>154</v>
      </c>
      <c r="H1167" t="s">
        <v>155</v>
      </c>
      <c r="I1167" t="str">
        <f t="shared" si="111"/>
        <v/>
      </c>
      <c r="J1167" t="str">
        <f t="shared" si="112"/>
        <v/>
      </c>
      <c r="K1167" t="str">
        <f>VLOOKUP('intouch变量（离散）'!$A1167,基本表格!$G:$Q,9,FALSE)</f>
        <v>None</v>
      </c>
      <c r="L1167">
        <v>1</v>
      </c>
      <c r="M1167" t="s">
        <v>156</v>
      </c>
      <c r="N1167" t="s">
        <v>157</v>
      </c>
      <c r="O1167" t="s">
        <v>158</v>
      </c>
      <c r="P1167" t="str">
        <f>VLOOKUP('intouch变量（离散）'!$A1167,基本表格!$G:$Q,3,FALSE)</f>
        <v>DB1200,X1852.5</v>
      </c>
      <c r="Q1167" t="str">
        <f>VLOOKUP('intouch变量（离散）'!$A1167,基本表格!$G:$Q,10,FALSE)</f>
        <v>Yes</v>
      </c>
      <c r="R1167" t="str">
        <f t="shared" si="114"/>
        <v>DB1200,X1852.5 2425+P4-FH1 2#刨片机润滑油加热器 电机控制 远程</v>
      </c>
      <c r="S1167">
        <v>0</v>
      </c>
      <c r="T1167">
        <v>0</v>
      </c>
    </row>
    <row r="1168" spans="1:20">
      <c r="A1168" t="s">
        <v>1324</v>
      </c>
      <c r="B1168" s="11" t="str">
        <f t="shared" si="113"/>
        <v>CHP2</v>
      </c>
      <c r="C1168" s="11" t="str">
        <f>VLOOKUP('intouch变量（离散）'!$A1168,基本表格!$G:$Q,2,FALSE)</f>
        <v>2425+P4-FH1 2#刨片机润滑油加热器 电机控制 堵料报警</v>
      </c>
      <c r="D1168" t="s">
        <v>154</v>
      </c>
      <c r="E1168" t="str">
        <f t="shared" si="109"/>
        <v>No</v>
      </c>
      <c r="F1168" t="str">
        <f t="shared" si="110"/>
        <v>0</v>
      </c>
      <c r="G1168" t="s">
        <v>154</v>
      </c>
      <c r="H1168" t="s">
        <v>155</v>
      </c>
      <c r="I1168" t="str">
        <f t="shared" si="111"/>
        <v/>
      </c>
      <c r="J1168" t="str">
        <f t="shared" si="112"/>
        <v/>
      </c>
      <c r="K1168" t="str">
        <f>VLOOKUP('intouch变量（离散）'!$A1168,基本表格!$G:$Q,9,FALSE)</f>
        <v>On</v>
      </c>
      <c r="L1168">
        <v>1</v>
      </c>
      <c r="M1168" t="s">
        <v>156</v>
      </c>
      <c r="N1168" t="s">
        <v>157</v>
      </c>
      <c r="O1168" t="s">
        <v>158</v>
      </c>
      <c r="P1168" t="str">
        <f>VLOOKUP('intouch变量（离散）'!$A1168,基本表格!$G:$Q,3,FALSE)</f>
        <v>DB1200,X1852.6</v>
      </c>
      <c r="Q1168" t="str">
        <f>VLOOKUP('intouch变量（离散）'!$A1168,基本表格!$G:$Q,10,FALSE)</f>
        <v>Yes</v>
      </c>
      <c r="R1168" t="str">
        <f t="shared" si="114"/>
        <v>DB1200,X1852.6 2425+P4-FH1 2#刨片机润滑油加热器 电机控制 堵料报警</v>
      </c>
      <c r="S1168">
        <v>0</v>
      </c>
      <c r="T1168">
        <v>0</v>
      </c>
    </row>
    <row r="1169" spans="1:20">
      <c r="A1169" t="s">
        <v>1325</v>
      </c>
      <c r="B1169" s="11" t="str">
        <f t="shared" si="113"/>
        <v>CHP2</v>
      </c>
      <c r="C1169" s="11" t="str">
        <f>VLOOKUP('intouch变量（离散）'!$A1169,基本表格!$G:$Q,2,FALSE)</f>
        <v>2425+P4-FH1 2#刨片机润滑油加热器 电机控制 堵料检测</v>
      </c>
      <c r="D1169" t="s">
        <v>154</v>
      </c>
      <c r="E1169" t="str">
        <f t="shared" si="109"/>
        <v>No</v>
      </c>
      <c r="F1169" t="str">
        <f t="shared" si="110"/>
        <v>0</v>
      </c>
      <c r="G1169" t="s">
        <v>154</v>
      </c>
      <c r="H1169" t="s">
        <v>155</v>
      </c>
      <c r="I1169" t="str">
        <f t="shared" si="111"/>
        <v/>
      </c>
      <c r="J1169" t="str">
        <f t="shared" si="112"/>
        <v/>
      </c>
      <c r="K1169" t="str">
        <f>VLOOKUP('intouch变量（离散）'!$A1169,基本表格!$G:$Q,9,FALSE)</f>
        <v>None</v>
      </c>
      <c r="L1169">
        <v>1</v>
      </c>
      <c r="M1169" t="s">
        <v>156</v>
      </c>
      <c r="N1169" t="s">
        <v>157</v>
      </c>
      <c r="O1169" t="s">
        <v>158</v>
      </c>
      <c r="P1169" t="str">
        <f>VLOOKUP('intouch变量（离散）'!$A1169,基本表格!$G:$Q,3,FALSE)</f>
        <v>DB1200,X1852.7</v>
      </c>
      <c r="Q1169" t="str">
        <f>VLOOKUP('intouch变量（离散）'!$A1169,基本表格!$G:$Q,10,FALSE)</f>
        <v>Yes</v>
      </c>
      <c r="R1169" t="str">
        <f t="shared" si="114"/>
        <v>DB1200,X1852.7 2425+P4-FH1 2#刨片机润滑油加热器 电机控制 堵料检测</v>
      </c>
      <c r="S1169">
        <v>0</v>
      </c>
      <c r="T1169">
        <v>0</v>
      </c>
    </row>
    <row r="1170" spans="1:20">
      <c r="A1170" t="s">
        <v>1326</v>
      </c>
      <c r="B1170" s="11" t="str">
        <f t="shared" si="113"/>
        <v>CHP2</v>
      </c>
      <c r="C1170" s="11" t="str">
        <f>VLOOKUP('intouch变量（离散）'!$A1170,基本表格!$G:$Q,2,FALSE)</f>
        <v>2425+P4-FH1 2#刨片机润滑油加热器 电机控制 堵料保护使能</v>
      </c>
      <c r="D1170" t="s">
        <v>154</v>
      </c>
      <c r="E1170" t="str">
        <f t="shared" si="109"/>
        <v>Yes</v>
      </c>
      <c r="F1170" t="str">
        <f t="shared" si="110"/>
        <v>900</v>
      </c>
      <c r="G1170" t="s">
        <v>154</v>
      </c>
      <c r="H1170" t="s">
        <v>155</v>
      </c>
      <c r="I1170" t="str">
        <f t="shared" si="111"/>
        <v>禁用</v>
      </c>
      <c r="J1170" t="str">
        <f t="shared" si="112"/>
        <v>启用</v>
      </c>
      <c r="K1170" t="str">
        <f>VLOOKUP('intouch变量（离散）'!$A1170,基本表格!$G:$Q,9,FALSE)</f>
        <v>None</v>
      </c>
      <c r="L1170">
        <v>1</v>
      </c>
      <c r="M1170" t="s">
        <v>156</v>
      </c>
      <c r="N1170" t="s">
        <v>157</v>
      </c>
      <c r="O1170" t="s">
        <v>158</v>
      </c>
      <c r="P1170" t="str">
        <f>VLOOKUP('intouch变量（离散）'!$A1170,基本表格!$G:$Q,3,FALSE)</f>
        <v>DB1200,X1853.0</v>
      </c>
      <c r="Q1170" t="str">
        <f>VLOOKUP('intouch变量（离散）'!$A1170,基本表格!$G:$Q,10,FALSE)</f>
        <v>No</v>
      </c>
      <c r="R1170" t="str">
        <f t="shared" si="114"/>
        <v>DB1200,X1853.0 2425+P4-FH1 2#刨片机润滑油加热器 电机控制 堵料保护使能</v>
      </c>
      <c r="S1170">
        <v>0</v>
      </c>
      <c r="T1170">
        <v>0</v>
      </c>
    </row>
    <row r="1171" spans="1:20">
      <c r="A1171" t="s">
        <v>1327</v>
      </c>
      <c r="B1171" s="11" t="str">
        <f t="shared" si="113"/>
        <v>CHP2</v>
      </c>
      <c r="C1171" s="11" t="str">
        <f>VLOOKUP('intouch变量（离散）'!$A1171,基本表格!$G:$Q,2,FALSE)</f>
        <v>2425+P4-FH1 2#刨片机润滑油加热器 电机控制 堵料导致停机</v>
      </c>
      <c r="D1171" t="s">
        <v>154</v>
      </c>
      <c r="E1171" t="str">
        <f t="shared" si="109"/>
        <v>No</v>
      </c>
      <c r="F1171" t="str">
        <f t="shared" si="110"/>
        <v>0</v>
      </c>
      <c r="G1171" t="s">
        <v>154</v>
      </c>
      <c r="H1171" t="s">
        <v>155</v>
      </c>
      <c r="I1171" t="str">
        <f t="shared" si="111"/>
        <v/>
      </c>
      <c r="J1171" t="str">
        <f t="shared" si="112"/>
        <v/>
      </c>
      <c r="K1171" t="str">
        <f>VLOOKUP('intouch变量（离散）'!$A1171,基本表格!$G:$Q,9,FALSE)</f>
        <v>On</v>
      </c>
      <c r="L1171">
        <v>1</v>
      </c>
      <c r="M1171" t="s">
        <v>156</v>
      </c>
      <c r="N1171" t="s">
        <v>157</v>
      </c>
      <c r="O1171" t="s">
        <v>158</v>
      </c>
      <c r="P1171" t="str">
        <f>VLOOKUP('intouch变量（离散）'!$A1171,基本表格!$G:$Q,3,FALSE)</f>
        <v>DB1200,X1853.1</v>
      </c>
      <c r="Q1171" t="str">
        <f>VLOOKUP('intouch变量（离散）'!$A1171,基本表格!$G:$Q,10,FALSE)</f>
        <v>Yes</v>
      </c>
      <c r="R1171" t="str">
        <f t="shared" si="114"/>
        <v>DB1200,X1853.1 2425+P4-FH1 2#刨片机润滑油加热器 电机控制 堵料导致停机</v>
      </c>
      <c r="S1171">
        <v>0</v>
      </c>
      <c r="T1171">
        <v>0</v>
      </c>
    </row>
    <row r="1172" spans="1:20">
      <c r="A1172" t="s">
        <v>1328</v>
      </c>
      <c r="B1172" s="11" t="str">
        <f t="shared" si="113"/>
        <v>CHP2</v>
      </c>
      <c r="C1172" s="11" t="str">
        <f>VLOOKUP('intouch变量（离散）'!$A1172,基本表格!$G:$Q,2,FALSE)</f>
        <v>2425+P4-FH1 2#刨片机润滑油加热器 电机控制 拉线开关</v>
      </c>
      <c r="D1172" t="s">
        <v>154</v>
      </c>
      <c r="E1172" t="str">
        <f t="shared" si="109"/>
        <v>No</v>
      </c>
      <c r="F1172" t="str">
        <f t="shared" si="110"/>
        <v>0</v>
      </c>
      <c r="G1172" t="s">
        <v>154</v>
      </c>
      <c r="H1172" t="s">
        <v>155</v>
      </c>
      <c r="I1172" t="str">
        <f t="shared" si="111"/>
        <v/>
      </c>
      <c r="J1172" t="str">
        <f t="shared" si="112"/>
        <v/>
      </c>
      <c r="K1172" t="str">
        <f>VLOOKUP('intouch变量（离散）'!$A1172,基本表格!$G:$Q,9,FALSE)</f>
        <v>On</v>
      </c>
      <c r="L1172">
        <v>1</v>
      </c>
      <c r="M1172" t="s">
        <v>156</v>
      </c>
      <c r="N1172" t="s">
        <v>157</v>
      </c>
      <c r="O1172" t="s">
        <v>158</v>
      </c>
      <c r="P1172" t="str">
        <f>VLOOKUP('intouch变量（离散）'!$A1172,基本表格!$G:$Q,3,FALSE)</f>
        <v>DB1200,X1858.0</v>
      </c>
      <c r="Q1172" t="str">
        <f>VLOOKUP('intouch变量（离散）'!$A1172,基本表格!$G:$Q,10,FALSE)</f>
        <v>Yes</v>
      </c>
      <c r="R1172" t="str">
        <f t="shared" si="114"/>
        <v>DB1200,X1858.0 2425+P4-FH1 2#刨片机润滑油加热器 电机控制 拉线开关</v>
      </c>
      <c r="S1172">
        <v>0</v>
      </c>
      <c r="T1172">
        <v>0</v>
      </c>
    </row>
    <row r="1173" spans="1:20">
      <c r="A1173" t="s">
        <v>1329</v>
      </c>
      <c r="B1173" s="11" t="str">
        <f t="shared" si="113"/>
        <v>CHP2</v>
      </c>
      <c r="C1173" s="11" t="str">
        <f>VLOOKUP('intouch变量（离散）'!$A1173,基本表格!$G:$Q,2,FALSE)</f>
        <v>2425+P4-FH1 2#刨片机润滑油加热器 电机控制 左跑偏报警</v>
      </c>
      <c r="D1173" t="s">
        <v>154</v>
      </c>
      <c r="E1173" t="str">
        <f t="shared" si="109"/>
        <v>No</v>
      </c>
      <c r="F1173" t="str">
        <f t="shared" si="110"/>
        <v>0</v>
      </c>
      <c r="G1173" t="s">
        <v>154</v>
      </c>
      <c r="H1173" t="s">
        <v>155</v>
      </c>
      <c r="I1173" t="str">
        <f t="shared" si="111"/>
        <v/>
      </c>
      <c r="J1173" t="str">
        <f t="shared" si="112"/>
        <v/>
      </c>
      <c r="K1173" t="str">
        <f>VLOOKUP('intouch变量（离散）'!$A1173,基本表格!$G:$Q,9,FALSE)</f>
        <v>On</v>
      </c>
      <c r="L1173">
        <v>1</v>
      </c>
      <c r="M1173" t="s">
        <v>156</v>
      </c>
      <c r="N1173" t="s">
        <v>157</v>
      </c>
      <c r="O1173" t="s">
        <v>158</v>
      </c>
      <c r="P1173" t="str">
        <f>VLOOKUP('intouch变量（离散）'!$A1173,基本表格!$G:$Q,3,FALSE)</f>
        <v>DB1200,X1858.1</v>
      </c>
      <c r="Q1173" t="str">
        <f>VLOOKUP('intouch变量（离散）'!$A1173,基本表格!$G:$Q,10,FALSE)</f>
        <v>Yes</v>
      </c>
      <c r="R1173" t="str">
        <f t="shared" si="114"/>
        <v>DB1200,X1858.1 2425+P4-FH1 2#刨片机润滑油加热器 电机控制 左跑偏报警</v>
      </c>
      <c r="S1173">
        <v>0</v>
      </c>
      <c r="T1173">
        <v>0</v>
      </c>
    </row>
    <row r="1174" spans="1:20">
      <c r="A1174" t="s">
        <v>1330</v>
      </c>
      <c r="B1174" s="11" t="str">
        <f t="shared" si="113"/>
        <v>CHP2</v>
      </c>
      <c r="C1174" s="11" t="str">
        <f>VLOOKUP('intouch变量（离散）'!$A1174,基本表格!$G:$Q,2,FALSE)</f>
        <v>2425+P4-FH1 2#刨片机润滑油加热器 电机控制 左跑偏1检测</v>
      </c>
      <c r="D1174" t="s">
        <v>154</v>
      </c>
      <c r="E1174" t="str">
        <f t="shared" si="109"/>
        <v>No</v>
      </c>
      <c r="F1174" t="str">
        <f t="shared" si="110"/>
        <v>0</v>
      </c>
      <c r="G1174" t="s">
        <v>154</v>
      </c>
      <c r="H1174" t="s">
        <v>155</v>
      </c>
      <c r="I1174" t="str">
        <f t="shared" si="111"/>
        <v/>
      </c>
      <c r="J1174" t="str">
        <f t="shared" si="112"/>
        <v/>
      </c>
      <c r="K1174" t="str">
        <f>VLOOKUP('intouch变量（离散）'!$A1174,基本表格!$G:$Q,9,FALSE)</f>
        <v>None</v>
      </c>
      <c r="L1174">
        <v>1</v>
      </c>
      <c r="M1174" t="s">
        <v>156</v>
      </c>
      <c r="N1174" t="s">
        <v>157</v>
      </c>
      <c r="O1174" t="s">
        <v>158</v>
      </c>
      <c r="P1174" t="str">
        <f>VLOOKUP('intouch变量（离散）'!$A1174,基本表格!$G:$Q,3,FALSE)</f>
        <v>DB1200,X1858.2</v>
      </c>
      <c r="Q1174" t="str">
        <f>VLOOKUP('intouch变量（离散）'!$A1174,基本表格!$G:$Q,10,FALSE)</f>
        <v>Yes</v>
      </c>
      <c r="R1174" t="str">
        <f t="shared" si="114"/>
        <v>DB1200,X1858.2 2425+P4-FH1 2#刨片机润滑油加热器 电机控制 左跑偏1检测</v>
      </c>
      <c r="S1174">
        <v>0</v>
      </c>
      <c r="T1174">
        <v>0</v>
      </c>
    </row>
    <row r="1175" spans="1:20">
      <c r="A1175" t="s">
        <v>1331</v>
      </c>
      <c r="B1175" s="11" t="str">
        <f t="shared" si="113"/>
        <v>CHP2</v>
      </c>
      <c r="C1175" s="11" t="str">
        <f>VLOOKUP('intouch变量（离散）'!$A1175,基本表格!$G:$Q,2,FALSE)</f>
        <v>2425+P4-FH1 2#刨片机润滑油加热器 电机控制 左跑偏保护使能</v>
      </c>
      <c r="D1175" t="s">
        <v>154</v>
      </c>
      <c r="E1175" t="str">
        <f t="shared" si="109"/>
        <v>Yes</v>
      </c>
      <c r="F1175" t="str">
        <f t="shared" si="110"/>
        <v>900</v>
      </c>
      <c r="G1175" t="s">
        <v>154</v>
      </c>
      <c r="H1175" t="s">
        <v>155</v>
      </c>
      <c r="I1175" t="str">
        <f t="shared" si="111"/>
        <v>禁用</v>
      </c>
      <c r="J1175" t="str">
        <f t="shared" si="112"/>
        <v>启用</v>
      </c>
      <c r="K1175" t="str">
        <f>VLOOKUP('intouch变量（离散）'!$A1175,基本表格!$G:$Q,9,FALSE)</f>
        <v>None</v>
      </c>
      <c r="L1175">
        <v>1</v>
      </c>
      <c r="M1175" t="s">
        <v>156</v>
      </c>
      <c r="N1175" t="s">
        <v>157</v>
      </c>
      <c r="O1175" t="s">
        <v>158</v>
      </c>
      <c r="P1175" t="str">
        <f>VLOOKUP('intouch变量（离散）'!$A1175,基本表格!$G:$Q,3,FALSE)</f>
        <v>DB1200,X1858.3</v>
      </c>
      <c r="Q1175" t="str">
        <f>VLOOKUP('intouch变量（离散）'!$A1175,基本表格!$G:$Q,10,FALSE)</f>
        <v>No</v>
      </c>
      <c r="R1175" t="str">
        <f t="shared" si="114"/>
        <v>DB1200,X1858.3 2425+P4-FH1 2#刨片机润滑油加热器 电机控制 左跑偏保护使能</v>
      </c>
      <c r="S1175">
        <v>0</v>
      </c>
      <c r="T1175">
        <v>0</v>
      </c>
    </row>
    <row r="1176" spans="1:20">
      <c r="A1176" t="s">
        <v>1332</v>
      </c>
      <c r="B1176" s="11" t="str">
        <f t="shared" si="113"/>
        <v>CHP2</v>
      </c>
      <c r="C1176" s="11" t="str">
        <f>VLOOKUP('intouch变量（离散）'!$A1176,基本表格!$G:$Q,2,FALSE)</f>
        <v>2425+P4-FH1 2#刨片机润滑油加热器 电机控制 左跑偏导致停机</v>
      </c>
      <c r="D1176" t="s">
        <v>154</v>
      </c>
      <c r="E1176" t="str">
        <f t="shared" si="109"/>
        <v>No</v>
      </c>
      <c r="F1176" t="str">
        <f t="shared" si="110"/>
        <v>0</v>
      </c>
      <c r="G1176" t="s">
        <v>154</v>
      </c>
      <c r="H1176" t="s">
        <v>155</v>
      </c>
      <c r="I1176" t="str">
        <f t="shared" si="111"/>
        <v/>
      </c>
      <c r="J1176" t="str">
        <f t="shared" si="112"/>
        <v/>
      </c>
      <c r="K1176" t="str">
        <f>VLOOKUP('intouch变量（离散）'!$A1176,基本表格!$G:$Q,9,FALSE)</f>
        <v>On</v>
      </c>
      <c r="L1176">
        <v>1</v>
      </c>
      <c r="M1176" t="s">
        <v>156</v>
      </c>
      <c r="N1176" t="s">
        <v>157</v>
      </c>
      <c r="O1176" t="s">
        <v>158</v>
      </c>
      <c r="P1176" t="str">
        <f>VLOOKUP('intouch变量（离散）'!$A1176,基本表格!$G:$Q,3,FALSE)</f>
        <v>DB1200,X1858.4</v>
      </c>
      <c r="Q1176" t="str">
        <f>VLOOKUP('intouch变量（离散）'!$A1176,基本表格!$G:$Q,10,FALSE)</f>
        <v>Yes</v>
      </c>
      <c r="R1176" t="str">
        <f t="shared" si="114"/>
        <v>DB1200,X1858.4 2425+P4-FH1 2#刨片机润滑油加热器 电机控制 左跑偏导致停机</v>
      </c>
      <c r="S1176">
        <v>0</v>
      </c>
      <c r="T1176">
        <v>0</v>
      </c>
    </row>
    <row r="1177" spans="1:20">
      <c r="A1177" t="s">
        <v>1333</v>
      </c>
      <c r="B1177" s="11" t="str">
        <f t="shared" si="113"/>
        <v>CHP2</v>
      </c>
      <c r="C1177" s="11" t="str">
        <f>VLOOKUP('intouch变量（离散）'!$A1177,基本表格!$G:$Q,2,FALSE)</f>
        <v>2425+P4-FH1 2#刨片机润滑油加热器 电机控制 右 跑偏报警</v>
      </c>
      <c r="D1177" t="s">
        <v>154</v>
      </c>
      <c r="E1177" t="str">
        <f t="shared" si="109"/>
        <v>No</v>
      </c>
      <c r="F1177" t="str">
        <f t="shared" si="110"/>
        <v>0</v>
      </c>
      <c r="G1177" t="s">
        <v>154</v>
      </c>
      <c r="H1177" t="s">
        <v>155</v>
      </c>
      <c r="I1177" t="str">
        <f t="shared" si="111"/>
        <v/>
      </c>
      <c r="J1177" t="str">
        <f t="shared" si="112"/>
        <v/>
      </c>
      <c r="K1177" t="str">
        <f>VLOOKUP('intouch变量（离散）'!$A1177,基本表格!$G:$Q,9,FALSE)</f>
        <v>On</v>
      </c>
      <c r="L1177">
        <v>1</v>
      </c>
      <c r="M1177" t="s">
        <v>156</v>
      </c>
      <c r="N1177" t="s">
        <v>157</v>
      </c>
      <c r="O1177" t="s">
        <v>158</v>
      </c>
      <c r="P1177" t="str">
        <f>VLOOKUP('intouch变量（离散）'!$A1177,基本表格!$G:$Q,3,FALSE)</f>
        <v>DB1200,X1862.0</v>
      </c>
      <c r="Q1177" t="str">
        <f>VLOOKUP('intouch变量（离散）'!$A1177,基本表格!$G:$Q,10,FALSE)</f>
        <v>Yes</v>
      </c>
      <c r="R1177" t="str">
        <f t="shared" si="114"/>
        <v>DB1200,X1862.0 2425+P4-FH1 2#刨片机润滑油加热器 电机控制 右 跑偏报警</v>
      </c>
      <c r="S1177">
        <v>0</v>
      </c>
      <c r="T1177">
        <v>0</v>
      </c>
    </row>
    <row r="1178" spans="1:20">
      <c r="A1178" t="s">
        <v>1334</v>
      </c>
      <c r="B1178" s="11" t="str">
        <f t="shared" si="113"/>
        <v>CHP2</v>
      </c>
      <c r="C1178" s="11" t="str">
        <f>VLOOKUP('intouch变量（离散）'!$A1178,基本表格!$G:$Q,2,FALSE)</f>
        <v>2425+P4-FH1 2#刨片机润滑油加热器 电机控制 右跑偏1检测</v>
      </c>
      <c r="D1178" t="s">
        <v>154</v>
      </c>
      <c r="E1178" t="str">
        <f t="shared" si="109"/>
        <v>No</v>
      </c>
      <c r="F1178" t="str">
        <f t="shared" si="110"/>
        <v>0</v>
      </c>
      <c r="G1178" t="s">
        <v>154</v>
      </c>
      <c r="H1178" t="s">
        <v>155</v>
      </c>
      <c r="I1178" t="str">
        <f t="shared" si="111"/>
        <v/>
      </c>
      <c r="J1178" t="str">
        <f t="shared" si="112"/>
        <v/>
      </c>
      <c r="K1178" t="str">
        <f>VLOOKUP('intouch变量（离散）'!$A1178,基本表格!$G:$Q,9,FALSE)</f>
        <v>None</v>
      </c>
      <c r="L1178">
        <v>1</v>
      </c>
      <c r="M1178" t="s">
        <v>156</v>
      </c>
      <c r="N1178" t="s">
        <v>157</v>
      </c>
      <c r="O1178" t="s">
        <v>158</v>
      </c>
      <c r="P1178" t="str">
        <f>VLOOKUP('intouch变量（离散）'!$A1178,基本表格!$G:$Q,3,FALSE)</f>
        <v>DB1200,X1862.1</v>
      </c>
      <c r="Q1178" t="str">
        <f>VLOOKUP('intouch变量（离散）'!$A1178,基本表格!$G:$Q,10,FALSE)</f>
        <v>Yes</v>
      </c>
      <c r="R1178" t="str">
        <f t="shared" si="114"/>
        <v>DB1200,X1862.1 2425+P4-FH1 2#刨片机润滑油加热器 电机控制 右跑偏1检测</v>
      </c>
      <c r="S1178">
        <v>0</v>
      </c>
      <c r="T1178">
        <v>0</v>
      </c>
    </row>
    <row r="1179" spans="1:20">
      <c r="A1179" t="s">
        <v>1335</v>
      </c>
      <c r="B1179" s="11" t="str">
        <f t="shared" si="113"/>
        <v>CHP2</v>
      </c>
      <c r="C1179" s="11" t="str">
        <f>VLOOKUP('intouch变量（离散）'!$A1179,基本表格!$G:$Q,2,FALSE)</f>
        <v>2425+P4-FH1 2#刨片机润滑油加热器 电机控制 右跑偏保护使能</v>
      </c>
      <c r="D1179" t="s">
        <v>154</v>
      </c>
      <c r="E1179" t="str">
        <f t="shared" si="109"/>
        <v>Yes</v>
      </c>
      <c r="F1179" t="str">
        <f t="shared" si="110"/>
        <v>900</v>
      </c>
      <c r="G1179" t="s">
        <v>154</v>
      </c>
      <c r="H1179" t="s">
        <v>155</v>
      </c>
      <c r="I1179" t="str">
        <f t="shared" si="111"/>
        <v>禁用</v>
      </c>
      <c r="J1179" t="str">
        <f t="shared" si="112"/>
        <v>启用</v>
      </c>
      <c r="K1179" t="str">
        <f>VLOOKUP('intouch变量（离散）'!$A1179,基本表格!$G:$Q,9,FALSE)</f>
        <v>None</v>
      </c>
      <c r="L1179">
        <v>1</v>
      </c>
      <c r="M1179" t="s">
        <v>156</v>
      </c>
      <c r="N1179" t="s">
        <v>157</v>
      </c>
      <c r="O1179" t="s">
        <v>158</v>
      </c>
      <c r="P1179" t="str">
        <f>VLOOKUP('intouch变量（离散）'!$A1179,基本表格!$G:$Q,3,FALSE)</f>
        <v>DB1200,X1862.2</v>
      </c>
      <c r="Q1179" t="str">
        <f>VLOOKUP('intouch变量（离散）'!$A1179,基本表格!$G:$Q,10,FALSE)</f>
        <v>No</v>
      </c>
      <c r="R1179" t="str">
        <f t="shared" si="114"/>
        <v>DB1200,X1862.2 2425+P4-FH1 2#刨片机润滑油加热器 电机控制 右跑偏保护使能</v>
      </c>
      <c r="S1179">
        <v>0</v>
      </c>
      <c r="T1179">
        <v>0</v>
      </c>
    </row>
    <row r="1180" spans="1:20">
      <c r="A1180" t="s">
        <v>1336</v>
      </c>
      <c r="B1180" s="11" t="str">
        <f t="shared" si="113"/>
        <v>CHP2</v>
      </c>
      <c r="C1180" s="11" t="str">
        <f>VLOOKUP('intouch变量（离散）'!$A1180,基本表格!$G:$Q,2,FALSE)</f>
        <v>2425+P4-FH1 2#刨片机润滑油加热器 电机控制 右跑偏导致停机</v>
      </c>
      <c r="D1180" t="s">
        <v>154</v>
      </c>
      <c r="E1180" t="str">
        <f t="shared" si="109"/>
        <v>No</v>
      </c>
      <c r="F1180" t="str">
        <f t="shared" si="110"/>
        <v>0</v>
      </c>
      <c r="G1180" t="s">
        <v>154</v>
      </c>
      <c r="H1180" t="s">
        <v>155</v>
      </c>
      <c r="I1180" t="str">
        <f t="shared" si="111"/>
        <v/>
      </c>
      <c r="J1180" t="str">
        <f t="shared" si="112"/>
        <v/>
      </c>
      <c r="K1180" t="str">
        <f>VLOOKUP('intouch变量（离散）'!$A1180,基本表格!$G:$Q,9,FALSE)</f>
        <v>On</v>
      </c>
      <c r="L1180">
        <v>1</v>
      </c>
      <c r="M1180" t="s">
        <v>156</v>
      </c>
      <c r="N1180" t="s">
        <v>157</v>
      </c>
      <c r="O1180" t="s">
        <v>158</v>
      </c>
      <c r="P1180" t="str">
        <f>VLOOKUP('intouch变量（离散）'!$A1180,基本表格!$G:$Q,3,FALSE)</f>
        <v>DB1200,X1862.3</v>
      </c>
      <c r="Q1180" t="str">
        <f>VLOOKUP('intouch变量（离散）'!$A1180,基本表格!$G:$Q,10,FALSE)</f>
        <v>Yes</v>
      </c>
      <c r="R1180" t="str">
        <f t="shared" si="114"/>
        <v>DB1200,X1862.3 2425+P4-FH1 2#刨片机润滑油加热器 电机控制 右跑偏导致停机</v>
      </c>
      <c r="S1180">
        <v>0</v>
      </c>
      <c r="T1180">
        <v>0</v>
      </c>
    </row>
    <row r="1181" spans="1:20">
      <c r="A1181" t="s">
        <v>1337</v>
      </c>
      <c r="B1181" s="11" t="str">
        <f t="shared" si="113"/>
        <v>CHP2</v>
      </c>
      <c r="C1181" s="11" t="str">
        <f>VLOOKUP('intouch变量（离散）'!$A1181,基本表格!$G:$Q,2,FALSE)</f>
        <v>2425+P4-FH1 2#刨片机润滑油加热器 电机控制 三角型</v>
      </c>
      <c r="D1181" t="s">
        <v>154</v>
      </c>
      <c r="E1181" t="str">
        <f t="shared" si="109"/>
        <v>No</v>
      </c>
      <c r="F1181" t="str">
        <f t="shared" si="110"/>
        <v>0</v>
      </c>
      <c r="G1181" t="s">
        <v>154</v>
      </c>
      <c r="H1181" t="s">
        <v>155</v>
      </c>
      <c r="I1181" t="str">
        <f t="shared" si="111"/>
        <v/>
      </c>
      <c r="J1181" t="str">
        <f t="shared" si="112"/>
        <v/>
      </c>
      <c r="K1181" t="str">
        <f>VLOOKUP('intouch变量（离散）'!$A1181,基本表格!$G:$Q,9,FALSE)</f>
        <v>None</v>
      </c>
      <c r="L1181">
        <v>1</v>
      </c>
      <c r="M1181" t="s">
        <v>156</v>
      </c>
      <c r="N1181" t="s">
        <v>157</v>
      </c>
      <c r="O1181" t="s">
        <v>158</v>
      </c>
      <c r="P1181" t="str">
        <f>VLOOKUP('intouch变量（离散）'!$A1181,基本表格!$G:$Q,3,FALSE)</f>
        <v>DB1200,X1866.0</v>
      </c>
      <c r="Q1181" t="str">
        <f>VLOOKUP('intouch变量（离散）'!$A1181,基本表格!$G:$Q,10,FALSE)</f>
        <v>Yes</v>
      </c>
      <c r="R1181" t="str">
        <f t="shared" si="114"/>
        <v>DB1200,X1866.0 2425+P4-FH1 2#刨片机润滑油加热器 电机控制 三角型</v>
      </c>
      <c r="S1181">
        <v>0</v>
      </c>
      <c r="T1181">
        <v>0</v>
      </c>
    </row>
    <row r="1182" spans="1:20">
      <c r="A1182" t="s">
        <v>1338</v>
      </c>
      <c r="B1182" s="11" t="str">
        <f t="shared" si="113"/>
        <v>CHP2</v>
      </c>
      <c r="C1182" s="11" t="str">
        <f>VLOOKUP('intouch变量（离散）'!$A1182,基本表格!$G:$Q,2,FALSE)</f>
        <v>2425+P4-FH1 2#刨片机润滑油加热器 电机控制 星型</v>
      </c>
      <c r="D1182" t="s">
        <v>154</v>
      </c>
      <c r="E1182" t="str">
        <f t="shared" si="109"/>
        <v>No</v>
      </c>
      <c r="F1182" t="str">
        <f t="shared" si="110"/>
        <v>0</v>
      </c>
      <c r="G1182" t="s">
        <v>154</v>
      </c>
      <c r="H1182" t="s">
        <v>155</v>
      </c>
      <c r="I1182" t="str">
        <f t="shared" si="111"/>
        <v/>
      </c>
      <c r="J1182" t="str">
        <f t="shared" si="112"/>
        <v/>
      </c>
      <c r="K1182" t="str">
        <f>VLOOKUP('intouch变量（离散）'!$A1182,基本表格!$G:$Q,9,FALSE)</f>
        <v>None</v>
      </c>
      <c r="L1182">
        <v>1</v>
      </c>
      <c r="M1182" t="s">
        <v>156</v>
      </c>
      <c r="N1182" t="s">
        <v>157</v>
      </c>
      <c r="O1182" t="s">
        <v>158</v>
      </c>
      <c r="P1182" t="str">
        <f>VLOOKUP('intouch变量（离散）'!$A1182,基本表格!$G:$Q,3,FALSE)</f>
        <v>DB1200,X1866.1</v>
      </c>
      <c r="Q1182" t="str">
        <f>VLOOKUP('intouch变量（离散）'!$A1182,基本表格!$G:$Q,10,FALSE)</f>
        <v>Yes</v>
      </c>
      <c r="R1182" t="str">
        <f t="shared" si="114"/>
        <v>DB1200,X1866.1 2425+P4-FH1 2#刨片机润滑油加热器 电机控制 星型</v>
      </c>
      <c r="S1182">
        <v>0</v>
      </c>
      <c r="T1182">
        <v>0</v>
      </c>
    </row>
    <row r="1183" spans="1:20">
      <c r="A1183" t="s">
        <v>1339</v>
      </c>
      <c r="B1183" s="11" t="str">
        <f t="shared" si="113"/>
        <v>CHP2</v>
      </c>
      <c r="C1183" s="11" t="str">
        <f>VLOOKUP('intouch变量（离散）'!$A1183,基本表格!$G:$Q,2,FALSE)</f>
        <v>2425+P4-FH1 2#刨片机润滑油加热器 电机控制 维修开关</v>
      </c>
      <c r="D1183" t="s">
        <v>154</v>
      </c>
      <c r="E1183" t="str">
        <f t="shared" si="109"/>
        <v>No</v>
      </c>
      <c r="F1183" t="str">
        <f t="shared" si="110"/>
        <v>0</v>
      </c>
      <c r="G1183" t="s">
        <v>154</v>
      </c>
      <c r="H1183" t="s">
        <v>155</v>
      </c>
      <c r="I1183" t="str">
        <f t="shared" si="111"/>
        <v/>
      </c>
      <c r="J1183" t="str">
        <f t="shared" si="112"/>
        <v/>
      </c>
      <c r="K1183" t="str">
        <f>VLOOKUP('intouch变量（离散）'!$A1183,基本表格!$G:$Q,9,FALSE)</f>
        <v>On</v>
      </c>
      <c r="L1183">
        <v>1</v>
      </c>
      <c r="M1183" t="s">
        <v>156</v>
      </c>
      <c r="N1183" t="s">
        <v>157</v>
      </c>
      <c r="O1183" t="s">
        <v>158</v>
      </c>
      <c r="P1183" t="str">
        <f>VLOOKUP('intouch变量（离散）'!$A1183,基本表格!$G:$Q,3,FALSE)</f>
        <v>DB1200,X1866.2</v>
      </c>
      <c r="Q1183" t="str">
        <f>VLOOKUP('intouch变量（离散）'!$A1183,基本表格!$G:$Q,10,FALSE)</f>
        <v>Yes</v>
      </c>
      <c r="R1183" t="str">
        <f t="shared" si="114"/>
        <v>DB1200,X1866.2 2425+P4-FH1 2#刨片机润滑油加热器 电机控制 维修开关</v>
      </c>
      <c r="S1183">
        <v>0</v>
      </c>
      <c r="T1183">
        <v>0</v>
      </c>
    </row>
    <row r="1184" spans="1:20">
      <c r="A1184" t="s">
        <v>1340</v>
      </c>
      <c r="B1184" s="11" t="str">
        <f t="shared" si="113"/>
        <v>CHP2</v>
      </c>
      <c r="C1184" s="11" t="str">
        <f>VLOOKUP('intouch变量（离散）'!$A1184,基本表格!$G:$Q,2,FALSE)</f>
        <v>2425+P4-FH1 2#刨片机润滑油加热器 电机控制 左跑偏2检测</v>
      </c>
      <c r="D1184" t="s">
        <v>154</v>
      </c>
      <c r="E1184" t="str">
        <f t="shared" si="109"/>
        <v>No</v>
      </c>
      <c r="F1184" t="str">
        <f t="shared" si="110"/>
        <v>0</v>
      </c>
      <c r="G1184" t="s">
        <v>154</v>
      </c>
      <c r="H1184" t="s">
        <v>155</v>
      </c>
      <c r="I1184" t="str">
        <f t="shared" si="111"/>
        <v/>
      </c>
      <c r="J1184" t="str">
        <f t="shared" si="112"/>
        <v/>
      </c>
      <c r="K1184" t="str">
        <f>VLOOKUP('intouch变量（离散）'!$A1184,基本表格!$G:$Q,9,FALSE)</f>
        <v>None</v>
      </c>
      <c r="L1184">
        <v>1</v>
      </c>
      <c r="M1184" t="s">
        <v>156</v>
      </c>
      <c r="N1184" t="s">
        <v>157</v>
      </c>
      <c r="O1184" t="s">
        <v>158</v>
      </c>
      <c r="P1184" t="str">
        <f>VLOOKUP('intouch变量（离散）'!$A1184,基本表格!$G:$Q,3,FALSE)</f>
        <v>DB1200,X1866.3</v>
      </c>
      <c r="Q1184" t="str">
        <f>VLOOKUP('intouch变量（离散）'!$A1184,基本表格!$G:$Q,10,FALSE)</f>
        <v>Yes</v>
      </c>
      <c r="R1184" t="str">
        <f t="shared" si="114"/>
        <v>DB1200,X1866.3 2425+P4-FH1 2#刨片机润滑油加热器 电机控制 左跑偏2检测</v>
      </c>
      <c r="S1184">
        <v>0</v>
      </c>
      <c r="T1184">
        <v>0</v>
      </c>
    </row>
    <row r="1185" spans="1:20">
      <c r="A1185" t="s">
        <v>1341</v>
      </c>
      <c r="B1185" s="11" t="str">
        <f t="shared" si="113"/>
        <v>CHP2</v>
      </c>
      <c r="C1185" s="11" t="str">
        <f>VLOOKUP('intouch变量（离散）'!$A1185,基本表格!$G:$Q,2,FALSE)</f>
        <v>2425+P4-FH1 2#刨片机润滑油加热器 电机控制 右跑偏2检测</v>
      </c>
      <c r="D1185" t="s">
        <v>154</v>
      </c>
      <c r="E1185" t="str">
        <f t="shared" si="109"/>
        <v>No</v>
      </c>
      <c r="F1185" t="str">
        <f t="shared" si="110"/>
        <v>0</v>
      </c>
      <c r="G1185" t="s">
        <v>154</v>
      </c>
      <c r="H1185" t="s">
        <v>155</v>
      </c>
      <c r="I1185" t="str">
        <f t="shared" si="111"/>
        <v/>
      </c>
      <c r="J1185" t="str">
        <f t="shared" si="112"/>
        <v/>
      </c>
      <c r="K1185" t="str">
        <f>VLOOKUP('intouch变量（离散）'!$A1185,基本表格!$G:$Q,9,FALSE)</f>
        <v>None</v>
      </c>
      <c r="L1185">
        <v>1</v>
      </c>
      <c r="M1185" t="s">
        <v>156</v>
      </c>
      <c r="N1185" t="s">
        <v>157</v>
      </c>
      <c r="O1185" t="s">
        <v>158</v>
      </c>
      <c r="P1185" t="str">
        <f>VLOOKUP('intouch变量（离散）'!$A1185,基本表格!$G:$Q,3,FALSE)</f>
        <v>DB1200,X1866.4</v>
      </c>
      <c r="Q1185" t="str">
        <f>VLOOKUP('intouch变量（离散）'!$A1185,基本表格!$G:$Q,10,FALSE)</f>
        <v>Yes</v>
      </c>
      <c r="R1185" t="str">
        <f t="shared" si="114"/>
        <v>DB1200,X1866.4 2425+P4-FH1 2#刨片机润滑油加热器 电机控制 右跑偏2检测</v>
      </c>
      <c r="S1185">
        <v>0</v>
      </c>
      <c r="T1185">
        <v>0</v>
      </c>
    </row>
    <row r="1186" spans="1:20">
      <c r="A1186" t="s">
        <v>1342</v>
      </c>
      <c r="B1186" s="11" t="str">
        <f t="shared" si="113"/>
        <v>CHP2</v>
      </c>
      <c r="C1186" s="11" t="str">
        <f>VLOOKUP('intouch变量（离散）'!$A1186,基本表格!$G:$Q,2,FALSE)</f>
        <v>Spare 备用 电机控制 使能</v>
      </c>
      <c r="D1186" t="s">
        <v>154</v>
      </c>
      <c r="E1186" t="str">
        <f t="shared" si="109"/>
        <v>No</v>
      </c>
      <c r="F1186" t="str">
        <f t="shared" si="110"/>
        <v>0</v>
      </c>
      <c r="G1186" t="s">
        <v>154</v>
      </c>
      <c r="H1186" t="s">
        <v>155</v>
      </c>
      <c r="I1186" t="str">
        <f t="shared" si="111"/>
        <v/>
      </c>
      <c r="J1186" t="str">
        <f t="shared" si="112"/>
        <v/>
      </c>
      <c r="K1186" t="str">
        <f>VLOOKUP('intouch变量（离散）'!$A1186,基本表格!$G:$Q,9,FALSE)</f>
        <v>None</v>
      </c>
      <c r="L1186">
        <v>1</v>
      </c>
      <c r="M1186" t="s">
        <v>156</v>
      </c>
      <c r="N1186" t="s">
        <v>157</v>
      </c>
      <c r="O1186" t="s">
        <v>158</v>
      </c>
      <c r="P1186" t="str">
        <f>VLOOKUP('intouch变量（离散）'!$A1186,基本表格!$G:$Q,3,FALSE)</f>
        <v>DB1200,X1900.0</v>
      </c>
      <c r="Q1186" t="str">
        <f>VLOOKUP('intouch变量（离散）'!$A1186,基本表格!$G:$Q,10,FALSE)</f>
        <v>No</v>
      </c>
      <c r="R1186" t="str">
        <f t="shared" si="114"/>
        <v>DB1200,X1900.0 Spare 备用 电机控制 使能</v>
      </c>
      <c r="S1186">
        <v>0</v>
      </c>
      <c r="T1186">
        <v>0</v>
      </c>
    </row>
    <row r="1187" spans="1:20">
      <c r="A1187" t="s">
        <v>1343</v>
      </c>
      <c r="B1187" s="11" t="str">
        <f t="shared" si="113"/>
        <v>CHP2</v>
      </c>
      <c r="C1187" s="11" t="str">
        <f>VLOOKUP('intouch变量（离散）'!$A1187,基本表格!$G:$Q,2,FALSE)</f>
        <v>Spare 备用 电机控制 手自动状态</v>
      </c>
      <c r="D1187" t="s">
        <v>154</v>
      </c>
      <c r="E1187" t="str">
        <f t="shared" si="109"/>
        <v>No</v>
      </c>
      <c r="F1187" t="str">
        <f t="shared" si="110"/>
        <v>0</v>
      </c>
      <c r="G1187" t="s">
        <v>154</v>
      </c>
      <c r="H1187" t="s">
        <v>155</v>
      </c>
      <c r="I1187" t="str">
        <f t="shared" si="111"/>
        <v/>
      </c>
      <c r="J1187" t="str">
        <f t="shared" si="112"/>
        <v/>
      </c>
      <c r="K1187" t="str">
        <f>VLOOKUP('intouch变量（离散）'!$A1187,基本表格!$G:$Q,9,FALSE)</f>
        <v>None</v>
      </c>
      <c r="L1187">
        <v>1</v>
      </c>
      <c r="M1187" t="s">
        <v>156</v>
      </c>
      <c r="N1187" t="s">
        <v>157</v>
      </c>
      <c r="O1187" t="s">
        <v>158</v>
      </c>
      <c r="P1187" t="str">
        <f>VLOOKUP('intouch变量（离散）'!$A1187,基本表格!$G:$Q,3,FALSE)</f>
        <v>DB1200,X1900.3</v>
      </c>
      <c r="Q1187" t="str">
        <f>VLOOKUP('intouch变量（离散）'!$A1187,基本表格!$G:$Q,10,FALSE)</f>
        <v>Yes</v>
      </c>
      <c r="R1187" t="str">
        <f t="shared" si="114"/>
        <v>DB1200,X1900.3 Spare 备用 电机控制 手自动状态</v>
      </c>
      <c r="S1187">
        <v>0</v>
      </c>
      <c r="T1187">
        <v>0</v>
      </c>
    </row>
    <row r="1188" spans="1:20">
      <c r="A1188" t="s">
        <v>1344</v>
      </c>
      <c r="B1188" s="11" t="str">
        <f t="shared" si="113"/>
        <v>CHP2</v>
      </c>
      <c r="C1188" s="11" t="str">
        <f>VLOOKUP('intouch变量（离散）'!$A1188,基本表格!$G:$Q,2,FALSE)</f>
        <v>Spare 备用 电机控制 本地/远程(检修/待机）</v>
      </c>
      <c r="D1188" t="s">
        <v>154</v>
      </c>
      <c r="E1188" t="str">
        <f t="shared" si="109"/>
        <v>No</v>
      </c>
      <c r="F1188" t="str">
        <f t="shared" si="110"/>
        <v>0</v>
      </c>
      <c r="G1188" t="s">
        <v>154</v>
      </c>
      <c r="H1188" t="s">
        <v>155</v>
      </c>
      <c r="I1188" t="str">
        <f t="shared" si="111"/>
        <v/>
      </c>
      <c r="J1188" t="str">
        <f t="shared" si="112"/>
        <v/>
      </c>
      <c r="K1188" t="str">
        <f>VLOOKUP('intouch变量（离散）'!$A1188,基本表格!$G:$Q,9,FALSE)</f>
        <v>None</v>
      </c>
      <c r="L1188">
        <v>1</v>
      </c>
      <c r="M1188" t="s">
        <v>156</v>
      </c>
      <c r="N1188" t="s">
        <v>157</v>
      </c>
      <c r="O1188" t="s">
        <v>158</v>
      </c>
      <c r="P1188" t="str">
        <f>VLOOKUP('intouch变量（离散）'!$A1188,基本表格!$G:$Q,3,FALSE)</f>
        <v>DB1200,X1900.4</v>
      </c>
      <c r="Q1188" t="str">
        <f>VLOOKUP('intouch变量（离散）'!$A1188,基本表格!$G:$Q,10,FALSE)</f>
        <v>Yes</v>
      </c>
      <c r="R1188" t="str">
        <f t="shared" si="114"/>
        <v>DB1200,X1900.4 Spare 备用 电机控制 本地/远程(检修/待机）</v>
      </c>
      <c r="S1188">
        <v>0</v>
      </c>
      <c r="T1188">
        <v>0</v>
      </c>
    </row>
    <row r="1189" spans="1:20">
      <c r="A1189" t="s">
        <v>1345</v>
      </c>
      <c r="B1189" s="11" t="str">
        <f t="shared" si="113"/>
        <v>CHP2</v>
      </c>
      <c r="C1189" s="11" t="str">
        <f>VLOOKUP('intouch变量（离散）'!$A1189,基本表格!$G:$Q,2,FALSE)</f>
        <v>Spare 备用 电机控制 开启_上位机(正转)</v>
      </c>
      <c r="D1189" t="s">
        <v>154</v>
      </c>
      <c r="E1189" t="str">
        <f t="shared" si="109"/>
        <v>No</v>
      </c>
      <c r="F1189" t="str">
        <f t="shared" si="110"/>
        <v>0</v>
      </c>
      <c r="G1189" t="s">
        <v>154</v>
      </c>
      <c r="H1189" t="s">
        <v>155</v>
      </c>
      <c r="I1189" t="str">
        <f t="shared" si="111"/>
        <v/>
      </c>
      <c r="J1189" t="str">
        <f t="shared" si="112"/>
        <v/>
      </c>
      <c r="K1189" t="str">
        <f>VLOOKUP('intouch变量（离散）'!$A1189,基本表格!$G:$Q,9,FALSE)</f>
        <v>None</v>
      </c>
      <c r="L1189">
        <v>1</v>
      </c>
      <c r="M1189" t="s">
        <v>156</v>
      </c>
      <c r="N1189" t="s">
        <v>157</v>
      </c>
      <c r="O1189" t="s">
        <v>158</v>
      </c>
      <c r="P1189" t="str">
        <f>VLOOKUP('intouch变量（离散）'!$A1189,基本表格!$G:$Q,3,FALSE)</f>
        <v>DB1200,X1900.6</v>
      </c>
      <c r="Q1189" t="str">
        <f>VLOOKUP('intouch变量（离散）'!$A1189,基本表格!$G:$Q,10,FALSE)</f>
        <v>No</v>
      </c>
      <c r="R1189" t="str">
        <f t="shared" si="114"/>
        <v>DB1200,X1900.6 Spare 备用 电机控制 开启_上位机(正转)</v>
      </c>
      <c r="S1189">
        <v>0</v>
      </c>
      <c r="T1189">
        <v>0</v>
      </c>
    </row>
    <row r="1190" spans="1:20">
      <c r="A1190" t="s">
        <v>1346</v>
      </c>
      <c r="B1190" s="11" t="str">
        <f t="shared" si="113"/>
        <v>CHP2</v>
      </c>
      <c r="C1190" s="11" t="str">
        <f>VLOOKUP('intouch变量（离散）'!$A1190,基本表格!$G:$Q,2,FALSE)</f>
        <v>Spare 备用 电机控制 停止_上位机(反转)</v>
      </c>
      <c r="D1190" t="s">
        <v>154</v>
      </c>
      <c r="E1190" t="str">
        <f t="shared" si="109"/>
        <v>No</v>
      </c>
      <c r="F1190" t="str">
        <f t="shared" si="110"/>
        <v>0</v>
      </c>
      <c r="G1190" t="s">
        <v>154</v>
      </c>
      <c r="H1190" t="s">
        <v>155</v>
      </c>
      <c r="I1190" t="str">
        <f t="shared" si="111"/>
        <v/>
      </c>
      <c r="J1190" t="str">
        <f t="shared" si="112"/>
        <v/>
      </c>
      <c r="K1190" t="str">
        <f>VLOOKUP('intouch变量（离散）'!$A1190,基本表格!$G:$Q,9,FALSE)</f>
        <v>None</v>
      </c>
      <c r="L1190">
        <v>1</v>
      </c>
      <c r="M1190" t="s">
        <v>156</v>
      </c>
      <c r="N1190" t="s">
        <v>157</v>
      </c>
      <c r="O1190" t="s">
        <v>158</v>
      </c>
      <c r="P1190" t="str">
        <f>VLOOKUP('intouch变量（离散）'!$A1190,基本表格!$G:$Q,3,FALSE)</f>
        <v>DB1200,X1901.0</v>
      </c>
      <c r="Q1190" t="str">
        <f>VLOOKUP('intouch变量（离散）'!$A1190,基本表格!$G:$Q,10,FALSE)</f>
        <v>No</v>
      </c>
      <c r="R1190" t="str">
        <f t="shared" si="114"/>
        <v>DB1200,X1901.0 Spare 备用 电机控制 停止_上位机(反转)</v>
      </c>
      <c r="S1190">
        <v>0</v>
      </c>
      <c r="T1190">
        <v>0</v>
      </c>
    </row>
    <row r="1191" spans="1:20">
      <c r="A1191" t="s">
        <v>1347</v>
      </c>
      <c r="B1191" s="11" t="str">
        <f t="shared" si="113"/>
        <v>CHP2</v>
      </c>
      <c r="C1191" s="11" t="str">
        <f>VLOOKUP('intouch变量（离散）'!$A1191,基本表格!$G:$Q,2,FALSE)</f>
        <v>Spare 备用 电机控制 通风扇</v>
      </c>
      <c r="D1191" t="s">
        <v>154</v>
      </c>
      <c r="E1191" t="str">
        <f t="shared" si="109"/>
        <v>No</v>
      </c>
      <c r="F1191" t="str">
        <f t="shared" si="110"/>
        <v>0</v>
      </c>
      <c r="G1191" t="s">
        <v>154</v>
      </c>
      <c r="H1191" t="s">
        <v>155</v>
      </c>
      <c r="I1191" t="str">
        <f t="shared" si="111"/>
        <v/>
      </c>
      <c r="J1191" t="str">
        <f t="shared" si="112"/>
        <v/>
      </c>
      <c r="K1191" t="str">
        <f>VLOOKUP('intouch变量（离散）'!$A1191,基本表格!$G:$Q,9,FALSE)</f>
        <v>None</v>
      </c>
      <c r="L1191">
        <v>1</v>
      </c>
      <c r="M1191" t="s">
        <v>156</v>
      </c>
      <c r="N1191" t="s">
        <v>157</v>
      </c>
      <c r="O1191" t="s">
        <v>158</v>
      </c>
      <c r="P1191" t="str">
        <f>VLOOKUP('intouch变量（离散）'!$A1191,基本表格!$G:$Q,3,FALSE)</f>
        <v>DB1200,X1901.1</v>
      </c>
      <c r="Q1191" t="str">
        <f>VLOOKUP('intouch变量（离散）'!$A1191,基本表格!$G:$Q,10,FALSE)</f>
        <v>Yes</v>
      </c>
      <c r="R1191" t="str">
        <f t="shared" si="114"/>
        <v>DB1200,X1901.1 Spare 备用 电机控制 通风扇</v>
      </c>
      <c r="S1191">
        <v>0</v>
      </c>
      <c r="T1191">
        <v>0</v>
      </c>
    </row>
    <row r="1192" spans="1:20">
      <c r="A1192" t="s">
        <v>1348</v>
      </c>
      <c r="B1192" s="11" t="str">
        <f t="shared" si="113"/>
        <v>CHP2</v>
      </c>
      <c r="C1192" s="11" t="str">
        <f>VLOOKUP('intouch变量（离散）'!$A1192,基本表格!$G:$Q,2,FALSE)</f>
        <v>Spare 备用 电机控制 电机(正转）</v>
      </c>
      <c r="D1192" t="s">
        <v>154</v>
      </c>
      <c r="E1192" t="str">
        <f t="shared" si="109"/>
        <v>No</v>
      </c>
      <c r="F1192" t="str">
        <f t="shared" si="110"/>
        <v>0</v>
      </c>
      <c r="G1192" t="s">
        <v>154</v>
      </c>
      <c r="H1192" t="s">
        <v>155</v>
      </c>
      <c r="I1192" t="str">
        <f t="shared" si="111"/>
        <v/>
      </c>
      <c r="J1192" t="str">
        <f t="shared" si="112"/>
        <v/>
      </c>
      <c r="K1192" t="str">
        <f>VLOOKUP('intouch变量（离散）'!$A1192,基本表格!$G:$Q,9,FALSE)</f>
        <v>None</v>
      </c>
      <c r="L1192">
        <v>1</v>
      </c>
      <c r="M1192" t="s">
        <v>156</v>
      </c>
      <c r="N1192" t="s">
        <v>157</v>
      </c>
      <c r="O1192" t="s">
        <v>158</v>
      </c>
      <c r="P1192" t="str">
        <f>VLOOKUP('intouch变量（离散）'!$A1192,基本表格!$G:$Q,3,FALSE)</f>
        <v>DB1200,X1901.2</v>
      </c>
      <c r="Q1192" t="str">
        <f>VLOOKUP('intouch变量（离散）'!$A1192,基本表格!$G:$Q,10,FALSE)</f>
        <v>Yes</v>
      </c>
      <c r="R1192" t="str">
        <f t="shared" si="114"/>
        <v>DB1200,X1901.2 Spare 备用 电机控制 电机(正转）</v>
      </c>
      <c r="S1192">
        <v>0</v>
      </c>
      <c r="T1192">
        <v>0</v>
      </c>
    </row>
    <row r="1193" spans="1:20">
      <c r="A1193" t="s">
        <v>1349</v>
      </c>
      <c r="B1193" s="11" t="str">
        <f t="shared" si="113"/>
        <v>CHP2</v>
      </c>
      <c r="C1193" s="11" t="str">
        <f>VLOOKUP('intouch变量（离散）'!$A1193,基本表格!$G:$Q,2,FALSE)</f>
        <v>Spare 备用 电机控制 电机过载</v>
      </c>
      <c r="D1193" t="s">
        <v>154</v>
      </c>
      <c r="E1193" t="str">
        <f t="shared" si="109"/>
        <v>No</v>
      </c>
      <c r="F1193" t="str">
        <f t="shared" si="110"/>
        <v>0</v>
      </c>
      <c r="G1193" t="s">
        <v>154</v>
      </c>
      <c r="H1193" t="s">
        <v>155</v>
      </c>
      <c r="I1193" t="str">
        <f t="shared" si="111"/>
        <v/>
      </c>
      <c r="J1193" t="str">
        <f t="shared" si="112"/>
        <v/>
      </c>
      <c r="K1193" t="str">
        <f>VLOOKUP('intouch变量（离散）'!$A1193,基本表格!$G:$Q,9,FALSE)</f>
        <v>On</v>
      </c>
      <c r="L1193">
        <v>1</v>
      </c>
      <c r="M1193" t="s">
        <v>156</v>
      </c>
      <c r="N1193" t="s">
        <v>157</v>
      </c>
      <c r="O1193" t="s">
        <v>158</v>
      </c>
      <c r="P1193" t="str">
        <f>VLOOKUP('intouch变量（离散）'!$A1193,基本表格!$G:$Q,3,FALSE)</f>
        <v>DB1200,X1901.3</v>
      </c>
      <c r="Q1193" t="str">
        <f>VLOOKUP('intouch变量（离散）'!$A1193,基本表格!$G:$Q,10,FALSE)</f>
        <v>Yes</v>
      </c>
      <c r="R1193" t="str">
        <f t="shared" si="114"/>
        <v>DB1200,X1901.3 Spare 备用 电机控制 电机过载</v>
      </c>
      <c r="S1193">
        <v>0</v>
      </c>
      <c r="T1193">
        <v>0</v>
      </c>
    </row>
    <row r="1194" spans="1:20">
      <c r="A1194" t="s">
        <v>1350</v>
      </c>
      <c r="B1194" s="11" t="str">
        <f t="shared" si="113"/>
        <v>CHP2</v>
      </c>
      <c r="C1194" s="11" t="str">
        <f>VLOOKUP('intouch变量（离散）'!$A1194,基本表格!$G:$Q,2,FALSE)</f>
        <v>Spare 备用 电机控制 风扇过载</v>
      </c>
      <c r="D1194" t="s">
        <v>154</v>
      </c>
      <c r="E1194" t="str">
        <f t="shared" si="109"/>
        <v>No</v>
      </c>
      <c r="F1194" t="str">
        <f t="shared" si="110"/>
        <v>0</v>
      </c>
      <c r="G1194" t="s">
        <v>154</v>
      </c>
      <c r="H1194" t="s">
        <v>155</v>
      </c>
      <c r="I1194" t="str">
        <f t="shared" si="111"/>
        <v/>
      </c>
      <c r="J1194" t="str">
        <f t="shared" si="112"/>
        <v/>
      </c>
      <c r="K1194" t="str">
        <f>VLOOKUP('intouch变量（离散）'!$A1194,基本表格!$G:$Q,9,FALSE)</f>
        <v>On</v>
      </c>
      <c r="L1194">
        <v>1</v>
      </c>
      <c r="M1194" t="s">
        <v>156</v>
      </c>
      <c r="N1194" t="s">
        <v>157</v>
      </c>
      <c r="O1194" t="s">
        <v>158</v>
      </c>
      <c r="P1194" t="str">
        <f>VLOOKUP('intouch变量（离散）'!$A1194,基本表格!$G:$Q,3,FALSE)</f>
        <v>DB1200,X1901.4</v>
      </c>
      <c r="Q1194" t="str">
        <f>VLOOKUP('intouch变量（离散）'!$A1194,基本表格!$G:$Q,10,FALSE)</f>
        <v>Yes</v>
      </c>
      <c r="R1194" t="str">
        <f t="shared" si="114"/>
        <v>DB1200,X1901.4 Spare 备用 电机控制 风扇过载</v>
      </c>
      <c r="S1194">
        <v>0</v>
      </c>
      <c r="T1194">
        <v>0</v>
      </c>
    </row>
    <row r="1195" spans="1:20">
      <c r="A1195" t="s">
        <v>1351</v>
      </c>
      <c r="B1195" s="11" t="str">
        <f t="shared" si="113"/>
        <v>CHP2</v>
      </c>
      <c r="C1195" s="11" t="str">
        <f>VLOOKUP('intouch变量（离散）'!$A1195,基本表格!$G:$Q,2,FALSE)</f>
        <v>Spare 备用 电机控制 电机运行指示</v>
      </c>
      <c r="D1195" t="s">
        <v>154</v>
      </c>
      <c r="E1195" t="str">
        <f t="shared" si="109"/>
        <v>No</v>
      </c>
      <c r="F1195" t="str">
        <f t="shared" si="110"/>
        <v>0</v>
      </c>
      <c r="G1195" t="s">
        <v>154</v>
      </c>
      <c r="H1195" t="s">
        <v>155</v>
      </c>
      <c r="I1195" t="str">
        <f t="shared" si="111"/>
        <v/>
      </c>
      <c r="J1195" t="str">
        <f t="shared" si="112"/>
        <v/>
      </c>
      <c r="K1195" t="str">
        <f>VLOOKUP('intouch变量（离散）'!$A1195,基本表格!$G:$Q,9,FALSE)</f>
        <v>None</v>
      </c>
      <c r="L1195">
        <v>1</v>
      </c>
      <c r="M1195" t="s">
        <v>156</v>
      </c>
      <c r="N1195" t="s">
        <v>157</v>
      </c>
      <c r="O1195" t="s">
        <v>158</v>
      </c>
      <c r="P1195" t="str">
        <f>VLOOKUP('intouch变量（离散）'!$A1195,基本表格!$G:$Q,3,FALSE)</f>
        <v>DB1200,X1901.5</v>
      </c>
      <c r="Q1195" t="str">
        <f>VLOOKUP('intouch变量（离散）'!$A1195,基本表格!$G:$Q,10,FALSE)</f>
        <v>Yes</v>
      </c>
      <c r="R1195" t="str">
        <f t="shared" si="114"/>
        <v>DB1200,X1901.5 Spare 备用 电机控制 电机运行指示</v>
      </c>
      <c r="S1195">
        <v>0</v>
      </c>
      <c r="T1195">
        <v>0</v>
      </c>
    </row>
    <row r="1196" spans="1:20">
      <c r="A1196" t="s">
        <v>1352</v>
      </c>
      <c r="B1196" s="11" t="str">
        <f t="shared" si="113"/>
        <v>CHP2</v>
      </c>
      <c r="C1196" s="11" t="str">
        <f>VLOOKUP('intouch变量（离散）'!$A1196,基本表格!$G:$Q,2,FALSE)</f>
        <v>Spare 备用 电机控制 断链报警</v>
      </c>
      <c r="D1196" t="s">
        <v>154</v>
      </c>
      <c r="E1196" t="str">
        <f t="shared" si="109"/>
        <v>No</v>
      </c>
      <c r="F1196" t="str">
        <f t="shared" si="110"/>
        <v>0</v>
      </c>
      <c r="G1196" t="s">
        <v>154</v>
      </c>
      <c r="H1196" t="s">
        <v>155</v>
      </c>
      <c r="I1196" t="str">
        <f t="shared" si="111"/>
        <v/>
      </c>
      <c r="J1196" t="str">
        <f t="shared" si="112"/>
        <v/>
      </c>
      <c r="K1196" t="str">
        <f>VLOOKUP('intouch变量（离散）'!$A1196,基本表格!$G:$Q,9,FALSE)</f>
        <v>On</v>
      </c>
      <c r="L1196">
        <v>1</v>
      </c>
      <c r="M1196" t="s">
        <v>156</v>
      </c>
      <c r="N1196" t="s">
        <v>157</v>
      </c>
      <c r="O1196" t="s">
        <v>158</v>
      </c>
      <c r="P1196" t="str">
        <f>VLOOKUP('intouch变量（离散）'!$A1196,基本表格!$G:$Q,3,FALSE)</f>
        <v>DB1200,X1901.6</v>
      </c>
      <c r="Q1196" t="str">
        <f>VLOOKUP('intouch变量（离散）'!$A1196,基本表格!$G:$Q,10,FALSE)</f>
        <v>Yes</v>
      </c>
      <c r="R1196" t="str">
        <f t="shared" si="114"/>
        <v>DB1200,X1901.6 Spare 备用 电机控制 断链报警</v>
      </c>
      <c r="S1196">
        <v>0</v>
      </c>
      <c r="T1196">
        <v>0</v>
      </c>
    </row>
    <row r="1197" spans="1:20">
      <c r="A1197" t="s">
        <v>1353</v>
      </c>
      <c r="B1197" s="11" t="str">
        <f t="shared" si="113"/>
        <v>CHP2</v>
      </c>
      <c r="C1197" s="11" t="str">
        <f>VLOOKUP('intouch变量（离散）'!$A1197,基本表格!$G:$Q,2,FALSE)</f>
        <v>Spare 备用 电机控制 断链检测</v>
      </c>
      <c r="D1197" t="s">
        <v>154</v>
      </c>
      <c r="E1197" t="str">
        <f t="shared" si="109"/>
        <v>No</v>
      </c>
      <c r="F1197" t="str">
        <f t="shared" si="110"/>
        <v>0</v>
      </c>
      <c r="G1197" t="s">
        <v>154</v>
      </c>
      <c r="H1197" t="s">
        <v>155</v>
      </c>
      <c r="I1197" t="str">
        <f t="shared" si="111"/>
        <v/>
      </c>
      <c r="J1197" t="str">
        <f t="shared" si="112"/>
        <v/>
      </c>
      <c r="K1197" t="str">
        <f>VLOOKUP('intouch变量（离散）'!$A1197,基本表格!$G:$Q,9,FALSE)</f>
        <v>None</v>
      </c>
      <c r="L1197">
        <v>1</v>
      </c>
      <c r="M1197" t="s">
        <v>156</v>
      </c>
      <c r="N1197" t="s">
        <v>157</v>
      </c>
      <c r="O1197" t="s">
        <v>158</v>
      </c>
      <c r="P1197" t="str">
        <f>VLOOKUP('intouch变量（离散）'!$A1197,基本表格!$G:$Q,3,FALSE)</f>
        <v>DB1200,X1901.7</v>
      </c>
      <c r="Q1197" t="str">
        <f>VLOOKUP('intouch变量（离散）'!$A1197,基本表格!$G:$Q,10,FALSE)</f>
        <v>Yes</v>
      </c>
      <c r="R1197" t="str">
        <f t="shared" si="114"/>
        <v>DB1200,X1901.7 Spare 备用 电机控制 断链检测</v>
      </c>
      <c r="S1197">
        <v>0</v>
      </c>
      <c r="T1197">
        <v>0</v>
      </c>
    </row>
    <row r="1198" spans="1:20">
      <c r="A1198" t="s">
        <v>1354</v>
      </c>
      <c r="B1198" s="11" t="str">
        <f t="shared" si="113"/>
        <v>CHP2</v>
      </c>
      <c r="C1198" s="11" t="str">
        <f>VLOOKUP('intouch变量（离散）'!$A1198,基本表格!$G:$Q,2,FALSE)</f>
        <v>Spare 备用 电机控制 复位</v>
      </c>
      <c r="D1198" t="s">
        <v>154</v>
      </c>
      <c r="E1198" t="str">
        <f t="shared" si="109"/>
        <v>No</v>
      </c>
      <c r="F1198" t="str">
        <f t="shared" si="110"/>
        <v>0</v>
      </c>
      <c r="G1198" t="s">
        <v>154</v>
      </c>
      <c r="H1198" t="s">
        <v>155</v>
      </c>
      <c r="I1198" t="str">
        <f t="shared" si="111"/>
        <v/>
      </c>
      <c r="J1198" t="str">
        <f t="shared" si="112"/>
        <v/>
      </c>
      <c r="K1198" t="str">
        <f>VLOOKUP('intouch变量（离散）'!$A1198,基本表格!$G:$Q,9,FALSE)</f>
        <v>None</v>
      </c>
      <c r="L1198">
        <v>1</v>
      </c>
      <c r="M1198" t="s">
        <v>156</v>
      </c>
      <c r="N1198" t="s">
        <v>157</v>
      </c>
      <c r="O1198" t="s">
        <v>158</v>
      </c>
      <c r="P1198" t="str">
        <f>VLOOKUP('intouch变量（离散）'!$A1198,基本表格!$G:$Q,3,FALSE)</f>
        <v>DB1200,X1902.0</v>
      </c>
      <c r="Q1198" t="str">
        <f>VLOOKUP('intouch变量（离散）'!$A1198,基本表格!$G:$Q,10,FALSE)</f>
        <v>No</v>
      </c>
      <c r="R1198" t="str">
        <f t="shared" si="114"/>
        <v>DB1200,X1902.0 Spare 备用 电机控制 复位</v>
      </c>
      <c r="S1198">
        <v>0</v>
      </c>
      <c r="T1198">
        <v>0</v>
      </c>
    </row>
    <row r="1199" spans="1:20">
      <c r="A1199" t="s">
        <v>1355</v>
      </c>
      <c r="B1199" s="11" t="str">
        <f t="shared" si="113"/>
        <v>CHP2</v>
      </c>
      <c r="C1199" s="11" t="str">
        <f>VLOOKUP('intouch变量（离散）'!$A1199,基本表格!$G:$Q,2,FALSE)</f>
        <v>Spare 备用 电机控制 断链保护使能</v>
      </c>
      <c r="D1199" t="s">
        <v>154</v>
      </c>
      <c r="E1199" t="str">
        <f t="shared" si="109"/>
        <v>Yes</v>
      </c>
      <c r="F1199" t="str">
        <f t="shared" si="110"/>
        <v>900</v>
      </c>
      <c r="G1199" t="s">
        <v>154</v>
      </c>
      <c r="H1199" t="s">
        <v>155</v>
      </c>
      <c r="I1199" t="str">
        <f t="shared" si="111"/>
        <v>禁用</v>
      </c>
      <c r="J1199" t="str">
        <f t="shared" si="112"/>
        <v>启用</v>
      </c>
      <c r="K1199" t="str">
        <f>VLOOKUP('intouch变量（离散）'!$A1199,基本表格!$G:$Q,9,FALSE)</f>
        <v>None</v>
      </c>
      <c r="L1199">
        <v>1</v>
      </c>
      <c r="M1199" t="s">
        <v>156</v>
      </c>
      <c r="N1199" t="s">
        <v>157</v>
      </c>
      <c r="O1199" t="s">
        <v>158</v>
      </c>
      <c r="P1199" t="str">
        <f>VLOOKUP('intouch变量（离散）'!$A1199,基本表格!$G:$Q,3,FALSE)</f>
        <v>DB1200,X1902.1</v>
      </c>
      <c r="Q1199" t="str">
        <f>VLOOKUP('intouch变量（离散）'!$A1199,基本表格!$G:$Q,10,FALSE)</f>
        <v>No</v>
      </c>
      <c r="R1199" t="str">
        <f t="shared" si="114"/>
        <v>DB1200,X1902.1 Spare 备用 电机控制 断链保护使能</v>
      </c>
      <c r="S1199">
        <v>0</v>
      </c>
      <c r="T1199">
        <v>0</v>
      </c>
    </row>
    <row r="1200" spans="1:20">
      <c r="A1200" t="s">
        <v>1356</v>
      </c>
      <c r="B1200" s="11" t="str">
        <f t="shared" si="113"/>
        <v>CHP2</v>
      </c>
      <c r="C1200" s="11" t="str">
        <f>VLOOKUP('intouch变量（离散）'!$A1200,基本表格!$G:$Q,2,FALSE)</f>
        <v>Spare 备用 电机控制 断链导致停机</v>
      </c>
      <c r="D1200" t="s">
        <v>154</v>
      </c>
      <c r="E1200" t="str">
        <f t="shared" si="109"/>
        <v>No</v>
      </c>
      <c r="F1200" t="str">
        <f t="shared" si="110"/>
        <v>0</v>
      </c>
      <c r="G1200" t="s">
        <v>154</v>
      </c>
      <c r="H1200" t="s">
        <v>155</v>
      </c>
      <c r="I1200" t="str">
        <f t="shared" si="111"/>
        <v/>
      </c>
      <c r="J1200" t="str">
        <f t="shared" si="112"/>
        <v/>
      </c>
      <c r="K1200" t="str">
        <f>VLOOKUP('intouch变量（离散）'!$A1200,基本表格!$G:$Q,9,FALSE)</f>
        <v>On</v>
      </c>
      <c r="L1200">
        <v>1</v>
      </c>
      <c r="M1200" t="s">
        <v>156</v>
      </c>
      <c r="N1200" t="s">
        <v>157</v>
      </c>
      <c r="O1200" t="s">
        <v>158</v>
      </c>
      <c r="P1200" t="str">
        <f>VLOOKUP('intouch变量（离散）'!$A1200,基本表格!$G:$Q,3,FALSE)</f>
        <v>DB1200,X1902.2</v>
      </c>
      <c r="Q1200" t="str">
        <f>VLOOKUP('intouch变量（离散）'!$A1200,基本表格!$G:$Q,10,FALSE)</f>
        <v>Yes</v>
      </c>
      <c r="R1200" t="str">
        <f t="shared" si="114"/>
        <v>DB1200,X1902.2 Spare 备用 电机控制 断链导致停机</v>
      </c>
      <c r="S1200">
        <v>0</v>
      </c>
      <c r="T1200">
        <v>0</v>
      </c>
    </row>
    <row r="1201" spans="1:20">
      <c r="A1201" t="s">
        <v>1357</v>
      </c>
      <c r="B1201" s="11" t="str">
        <f t="shared" si="113"/>
        <v>CHP2</v>
      </c>
      <c r="C1201" s="11" t="str">
        <f>VLOOKUP('intouch变量（离散）'!$A1201,基本表格!$G:$Q,2,FALSE)</f>
        <v>Spare 备用 电机控制 电机(反转）</v>
      </c>
      <c r="D1201" t="s">
        <v>154</v>
      </c>
      <c r="E1201" t="str">
        <f t="shared" si="109"/>
        <v>No</v>
      </c>
      <c r="F1201" t="str">
        <f t="shared" si="110"/>
        <v>0</v>
      </c>
      <c r="G1201" t="s">
        <v>154</v>
      </c>
      <c r="H1201" t="s">
        <v>155</v>
      </c>
      <c r="I1201" t="str">
        <f t="shared" si="111"/>
        <v/>
      </c>
      <c r="J1201" t="str">
        <f t="shared" si="112"/>
        <v/>
      </c>
      <c r="K1201" t="str">
        <f>VLOOKUP('intouch变量（离散）'!$A1201,基本表格!$G:$Q,9,FALSE)</f>
        <v>None</v>
      </c>
      <c r="L1201">
        <v>1</v>
      </c>
      <c r="M1201" t="s">
        <v>156</v>
      </c>
      <c r="N1201" t="s">
        <v>157</v>
      </c>
      <c r="O1201" t="s">
        <v>158</v>
      </c>
      <c r="P1201" t="str">
        <f>VLOOKUP('intouch变量（离散）'!$A1201,基本表格!$G:$Q,3,FALSE)</f>
        <v>DB1200,X1902.3</v>
      </c>
      <c r="Q1201" t="str">
        <f>VLOOKUP('intouch变量（离散）'!$A1201,基本表格!$G:$Q,10,FALSE)</f>
        <v>Yes</v>
      </c>
      <c r="R1201" t="str">
        <f t="shared" si="114"/>
        <v>DB1200,X1902.3 Spare 备用 电机控制 电机(反转）</v>
      </c>
      <c r="S1201">
        <v>0</v>
      </c>
      <c r="T1201">
        <v>0</v>
      </c>
    </row>
    <row r="1202" spans="1:20">
      <c r="A1202" t="s">
        <v>1358</v>
      </c>
      <c r="B1202" s="11" t="str">
        <f t="shared" si="113"/>
        <v>CHP2</v>
      </c>
      <c r="C1202" s="11" t="str">
        <f>VLOOKUP('intouch变量（离散）'!$A1202,基本表格!$G:$Q,2,FALSE)</f>
        <v>Spare 备用 电机控制 本地</v>
      </c>
      <c r="D1202" t="s">
        <v>154</v>
      </c>
      <c r="E1202" t="str">
        <f t="shared" si="109"/>
        <v>No</v>
      </c>
      <c r="F1202" t="str">
        <f t="shared" si="110"/>
        <v>0</v>
      </c>
      <c r="G1202" t="s">
        <v>154</v>
      </c>
      <c r="H1202" t="s">
        <v>155</v>
      </c>
      <c r="I1202" t="str">
        <f t="shared" si="111"/>
        <v/>
      </c>
      <c r="J1202" t="str">
        <f t="shared" si="112"/>
        <v/>
      </c>
      <c r="K1202" t="str">
        <f>VLOOKUP('intouch变量（离散）'!$A1202,基本表格!$G:$Q,9,FALSE)</f>
        <v>None</v>
      </c>
      <c r="L1202">
        <v>1</v>
      </c>
      <c r="M1202" t="s">
        <v>156</v>
      </c>
      <c r="N1202" t="s">
        <v>157</v>
      </c>
      <c r="O1202" t="s">
        <v>158</v>
      </c>
      <c r="P1202" t="str">
        <f>VLOOKUP('intouch变量（离散）'!$A1202,基本表格!$G:$Q,3,FALSE)</f>
        <v>DB1200,X1902.4</v>
      </c>
      <c r="Q1202" t="str">
        <f>VLOOKUP('intouch变量（离散）'!$A1202,基本表格!$G:$Q,10,FALSE)</f>
        <v>Yes</v>
      </c>
      <c r="R1202" t="str">
        <f t="shared" si="114"/>
        <v>DB1200,X1902.4 Spare 备用 电机控制 本地</v>
      </c>
      <c r="S1202">
        <v>0</v>
      </c>
      <c r="T1202">
        <v>0</v>
      </c>
    </row>
    <row r="1203" spans="1:20">
      <c r="A1203" t="s">
        <v>1359</v>
      </c>
      <c r="B1203" s="11" t="str">
        <f t="shared" si="113"/>
        <v>CHP2</v>
      </c>
      <c r="C1203" s="11" t="str">
        <f>VLOOKUP('intouch变量（离散）'!$A1203,基本表格!$G:$Q,2,FALSE)</f>
        <v>Spare 备用 电机控制 远程</v>
      </c>
      <c r="D1203" t="s">
        <v>154</v>
      </c>
      <c r="E1203" t="str">
        <f t="shared" si="109"/>
        <v>No</v>
      </c>
      <c r="F1203" t="str">
        <f t="shared" si="110"/>
        <v>0</v>
      </c>
      <c r="G1203" t="s">
        <v>154</v>
      </c>
      <c r="H1203" t="s">
        <v>155</v>
      </c>
      <c r="I1203" t="str">
        <f t="shared" si="111"/>
        <v/>
      </c>
      <c r="J1203" t="str">
        <f t="shared" si="112"/>
        <v/>
      </c>
      <c r="K1203" t="str">
        <f>VLOOKUP('intouch变量（离散）'!$A1203,基本表格!$G:$Q,9,FALSE)</f>
        <v>None</v>
      </c>
      <c r="L1203">
        <v>1</v>
      </c>
      <c r="M1203" t="s">
        <v>156</v>
      </c>
      <c r="N1203" t="s">
        <v>157</v>
      </c>
      <c r="O1203" t="s">
        <v>158</v>
      </c>
      <c r="P1203" t="str">
        <f>VLOOKUP('intouch变量（离散）'!$A1203,基本表格!$G:$Q,3,FALSE)</f>
        <v>DB1200,X1902.5</v>
      </c>
      <c r="Q1203" t="str">
        <f>VLOOKUP('intouch变量（离散）'!$A1203,基本表格!$G:$Q,10,FALSE)</f>
        <v>Yes</v>
      </c>
      <c r="R1203" t="str">
        <f t="shared" si="114"/>
        <v>DB1200,X1902.5 Spare 备用 电机控制 远程</v>
      </c>
      <c r="S1203">
        <v>0</v>
      </c>
      <c r="T1203">
        <v>0</v>
      </c>
    </row>
    <row r="1204" spans="1:20">
      <c r="A1204" t="s">
        <v>1360</v>
      </c>
      <c r="B1204" s="11" t="str">
        <f t="shared" si="113"/>
        <v>CHP2</v>
      </c>
      <c r="C1204" s="11" t="str">
        <f>VLOOKUP('intouch变量（离散）'!$A1204,基本表格!$G:$Q,2,FALSE)</f>
        <v>Spare 备用 电机控制 堵料报警</v>
      </c>
      <c r="D1204" t="s">
        <v>154</v>
      </c>
      <c r="E1204" t="str">
        <f t="shared" si="109"/>
        <v>No</v>
      </c>
      <c r="F1204" t="str">
        <f t="shared" si="110"/>
        <v>0</v>
      </c>
      <c r="G1204" t="s">
        <v>154</v>
      </c>
      <c r="H1204" t="s">
        <v>155</v>
      </c>
      <c r="I1204" t="str">
        <f t="shared" si="111"/>
        <v/>
      </c>
      <c r="J1204" t="str">
        <f t="shared" si="112"/>
        <v/>
      </c>
      <c r="K1204" t="str">
        <f>VLOOKUP('intouch变量（离散）'!$A1204,基本表格!$G:$Q,9,FALSE)</f>
        <v>On</v>
      </c>
      <c r="L1204">
        <v>1</v>
      </c>
      <c r="M1204" t="s">
        <v>156</v>
      </c>
      <c r="N1204" t="s">
        <v>157</v>
      </c>
      <c r="O1204" t="s">
        <v>158</v>
      </c>
      <c r="P1204" t="str">
        <f>VLOOKUP('intouch变量（离散）'!$A1204,基本表格!$G:$Q,3,FALSE)</f>
        <v>DB1200,X1902.6</v>
      </c>
      <c r="Q1204" t="str">
        <f>VLOOKUP('intouch变量（离散）'!$A1204,基本表格!$G:$Q,10,FALSE)</f>
        <v>Yes</v>
      </c>
      <c r="R1204" t="str">
        <f t="shared" si="114"/>
        <v>DB1200,X1902.6 Spare 备用 电机控制 堵料报警</v>
      </c>
      <c r="S1204">
        <v>0</v>
      </c>
      <c r="T1204">
        <v>0</v>
      </c>
    </row>
    <row r="1205" spans="1:20">
      <c r="A1205" t="s">
        <v>1361</v>
      </c>
      <c r="B1205" s="11" t="str">
        <f t="shared" si="113"/>
        <v>CHP2</v>
      </c>
      <c r="C1205" s="11" t="str">
        <f>VLOOKUP('intouch变量（离散）'!$A1205,基本表格!$G:$Q,2,FALSE)</f>
        <v>Spare 备用 电机控制 堵料检测</v>
      </c>
      <c r="D1205" t="s">
        <v>154</v>
      </c>
      <c r="E1205" t="str">
        <f t="shared" si="109"/>
        <v>No</v>
      </c>
      <c r="F1205" t="str">
        <f t="shared" si="110"/>
        <v>0</v>
      </c>
      <c r="G1205" t="s">
        <v>154</v>
      </c>
      <c r="H1205" t="s">
        <v>155</v>
      </c>
      <c r="I1205" t="str">
        <f t="shared" si="111"/>
        <v/>
      </c>
      <c r="J1205" t="str">
        <f t="shared" si="112"/>
        <v/>
      </c>
      <c r="K1205" t="str">
        <f>VLOOKUP('intouch变量（离散）'!$A1205,基本表格!$G:$Q,9,FALSE)</f>
        <v>None</v>
      </c>
      <c r="L1205">
        <v>1</v>
      </c>
      <c r="M1205" t="s">
        <v>156</v>
      </c>
      <c r="N1205" t="s">
        <v>157</v>
      </c>
      <c r="O1205" t="s">
        <v>158</v>
      </c>
      <c r="P1205" t="str">
        <f>VLOOKUP('intouch变量（离散）'!$A1205,基本表格!$G:$Q,3,FALSE)</f>
        <v>DB1200,X1902.7</v>
      </c>
      <c r="Q1205" t="str">
        <f>VLOOKUP('intouch变量（离散）'!$A1205,基本表格!$G:$Q,10,FALSE)</f>
        <v>Yes</v>
      </c>
      <c r="R1205" t="str">
        <f t="shared" si="114"/>
        <v>DB1200,X1902.7 Spare 备用 电机控制 堵料检测</v>
      </c>
      <c r="S1205">
        <v>0</v>
      </c>
      <c r="T1205">
        <v>0</v>
      </c>
    </row>
    <row r="1206" spans="1:20">
      <c r="A1206" t="s">
        <v>1362</v>
      </c>
      <c r="B1206" s="11" t="str">
        <f t="shared" si="113"/>
        <v>CHP2</v>
      </c>
      <c r="C1206" s="11" t="str">
        <f>VLOOKUP('intouch变量（离散）'!$A1206,基本表格!$G:$Q,2,FALSE)</f>
        <v>Spare 备用 电机控制 堵料保护使能</v>
      </c>
      <c r="D1206" t="s">
        <v>154</v>
      </c>
      <c r="E1206" t="str">
        <f t="shared" si="109"/>
        <v>Yes</v>
      </c>
      <c r="F1206" t="str">
        <f t="shared" si="110"/>
        <v>900</v>
      </c>
      <c r="G1206" t="s">
        <v>154</v>
      </c>
      <c r="H1206" t="s">
        <v>155</v>
      </c>
      <c r="I1206" t="str">
        <f t="shared" si="111"/>
        <v>禁用</v>
      </c>
      <c r="J1206" t="str">
        <f t="shared" si="112"/>
        <v>启用</v>
      </c>
      <c r="K1206" t="str">
        <f>VLOOKUP('intouch变量（离散）'!$A1206,基本表格!$G:$Q,9,FALSE)</f>
        <v>None</v>
      </c>
      <c r="L1206">
        <v>1</v>
      </c>
      <c r="M1206" t="s">
        <v>156</v>
      </c>
      <c r="N1206" t="s">
        <v>157</v>
      </c>
      <c r="O1206" t="s">
        <v>158</v>
      </c>
      <c r="P1206" t="str">
        <f>VLOOKUP('intouch变量（离散）'!$A1206,基本表格!$G:$Q,3,FALSE)</f>
        <v>DB1200,X1903.0</v>
      </c>
      <c r="Q1206" t="str">
        <f>VLOOKUP('intouch变量（离散）'!$A1206,基本表格!$G:$Q,10,FALSE)</f>
        <v>No</v>
      </c>
      <c r="R1206" t="str">
        <f t="shared" si="114"/>
        <v>DB1200,X1903.0 Spare 备用 电机控制 堵料保护使能</v>
      </c>
      <c r="S1206">
        <v>0</v>
      </c>
      <c r="T1206">
        <v>0</v>
      </c>
    </row>
    <row r="1207" spans="1:20">
      <c r="A1207" t="s">
        <v>1363</v>
      </c>
      <c r="B1207" s="11" t="str">
        <f t="shared" si="113"/>
        <v>CHP2</v>
      </c>
      <c r="C1207" s="11" t="str">
        <f>VLOOKUP('intouch变量（离散）'!$A1207,基本表格!$G:$Q,2,FALSE)</f>
        <v>Spare 备用 电机控制 堵料导致停机</v>
      </c>
      <c r="D1207" t="s">
        <v>154</v>
      </c>
      <c r="E1207" t="str">
        <f t="shared" si="109"/>
        <v>No</v>
      </c>
      <c r="F1207" t="str">
        <f t="shared" si="110"/>
        <v>0</v>
      </c>
      <c r="G1207" t="s">
        <v>154</v>
      </c>
      <c r="H1207" t="s">
        <v>155</v>
      </c>
      <c r="I1207" t="str">
        <f t="shared" si="111"/>
        <v/>
      </c>
      <c r="J1207" t="str">
        <f t="shared" si="112"/>
        <v/>
      </c>
      <c r="K1207" t="str">
        <f>VLOOKUP('intouch变量（离散）'!$A1207,基本表格!$G:$Q,9,FALSE)</f>
        <v>On</v>
      </c>
      <c r="L1207">
        <v>1</v>
      </c>
      <c r="M1207" t="s">
        <v>156</v>
      </c>
      <c r="N1207" t="s">
        <v>157</v>
      </c>
      <c r="O1207" t="s">
        <v>158</v>
      </c>
      <c r="P1207" t="str">
        <f>VLOOKUP('intouch变量（离散）'!$A1207,基本表格!$G:$Q,3,FALSE)</f>
        <v>DB1200,X1903.1</v>
      </c>
      <c r="Q1207" t="str">
        <f>VLOOKUP('intouch变量（离散）'!$A1207,基本表格!$G:$Q,10,FALSE)</f>
        <v>Yes</v>
      </c>
      <c r="R1207" t="str">
        <f t="shared" si="114"/>
        <v>DB1200,X1903.1 Spare 备用 电机控制 堵料导致停机</v>
      </c>
      <c r="S1207">
        <v>0</v>
      </c>
      <c r="T1207">
        <v>0</v>
      </c>
    </row>
    <row r="1208" spans="1:20">
      <c r="A1208" t="s">
        <v>1364</v>
      </c>
      <c r="B1208" s="11" t="str">
        <f t="shared" si="113"/>
        <v>CHP2</v>
      </c>
      <c r="C1208" s="11" t="str">
        <f>VLOOKUP('intouch变量（离散）'!$A1208,基本表格!$G:$Q,2,FALSE)</f>
        <v>Spare 备用 电机控制 拉线开关</v>
      </c>
      <c r="D1208" t="s">
        <v>154</v>
      </c>
      <c r="E1208" t="str">
        <f t="shared" si="109"/>
        <v>No</v>
      </c>
      <c r="F1208" t="str">
        <f t="shared" si="110"/>
        <v>0</v>
      </c>
      <c r="G1208" t="s">
        <v>154</v>
      </c>
      <c r="H1208" t="s">
        <v>155</v>
      </c>
      <c r="I1208" t="str">
        <f t="shared" si="111"/>
        <v/>
      </c>
      <c r="J1208" t="str">
        <f t="shared" si="112"/>
        <v/>
      </c>
      <c r="K1208" t="str">
        <f>VLOOKUP('intouch变量（离散）'!$A1208,基本表格!$G:$Q,9,FALSE)</f>
        <v>On</v>
      </c>
      <c r="L1208">
        <v>1</v>
      </c>
      <c r="M1208" t="s">
        <v>156</v>
      </c>
      <c r="N1208" t="s">
        <v>157</v>
      </c>
      <c r="O1208" t="s">
        <v>158</v>
      </c>
      <c r="P1208" t="str">
        <f>VLOOKUP('intouch变量（离散）'!$A1208,基本表格!$G:$Q,3,FALSE)</f>
        <v>DB1200,X1908.0</v>
      </c>
      <c r="Q1208" t="str">
        <f>VLOOKUP('intouch变量（离散）'!$A1208,基本表格!$G:$Q,10,FALSE)</f>
        <v>Yes</v>
      </c>
      <c r="R1208" t="str">
        <f t="shared" si="114"/>
        <v>DB1200,X1908.0 Spare 备用 电机控制 拉线开关</v>
      </c>
      <c r="S1208">
        <v>0</v>
      </c>
      <c r="T1208">
        <v>0</v>
      </c>
    </row>
    <row r="1209" spans="1:20">
      <c r="A1209" t="s">
        <v>1365</v>
      </c>
      <c r="B1209" s="11" t="str">
        <f t="shared" si="113"/>
        <v>CHP2</v>
      </c>
      <c r="C1209" s="11" t="str">
        <f>VLOOKUP('intouch变量（离散）'!$A1209,基本表格!$G:$Q,2,FALSE)</f>
        <v>Spare 备用 电机控制 左跑偏报警</v>
      </c>
      <c r="D1209" t="s">
        <v>154</v>
      </c>
      <c r="E1209" t="str">
        <f t="shared" si="109"/>
        <v>No</v>
      </c>
      <c r="F1209" t="str">
        <f t="shared" si="110"/>
        <v>0</v>
      </c>
      <c r="G1209" t="s">
        <v>154</v>
      </c>
      <c r="H1209" t="s">
        <v>155</v>
      </c>
      <c r="I1209" t="str">
        <f t="shared" si="111"/>
        <v/>
      </c>
      <c r="J1209" t="str">
        <f t="shared" si="112"/>
        <v/>
      </c>
      <c r="K1209" t="str">
        <f>VLOOKUP('intouch变量（离散）'!$A1209,基本表格!$G:$Q,9,FALSE)</f>
        <v>On</v>
      </c>
      <c r="L1209">
        <v>1</v>
      </c>
      <c r="M1209" t="s">
        <v>156</v>
      </c>
      <c r="N1209" t="s">
        <v>157</v>
      </c>
      <c r="O1209" t="s">
        <v>158</v>
      </c>
      <c r="P1209" t="str">
        <f>VLOOKUP('intouch变量（离散）'!$A1209,基本表格!$G:$Q,3,FALSE)</f>
        <v>DB1200,X1908.1</v>
      </c>
      <c r="Q1209" t="str">
        <f>VLOOKUP('intouch变量（离散）'!$A1209,基本表格!$G:$Q,10,FALSE)</f>
        <v>Yes</v>
      </c>
      <c r="R1209" t="str">
        <f t="shared" si="114"/>
        <v>DB1200,X1908.1 Spare 备用 电机控制 左跑偏报警</v>
      </c>
      <c r="S1209">
        <v>0</v>
      </c>
      <c r="T1209">
        <v>0</v>
      </c>
    </row>
    <row r="1210" spans="1:20">
      <c r="A1210" t="s">
        <v>1366</v>
      </c>
      <c r="B1210" s="11" t="str">
        <f t="shared" si="113"/>
        <v>CHP2</v>
      </c>
      <c r="C1210" s="11" t="str">
        <f>VLOOKUP('intouch变量（离散）'!$A1210,基本表格!$G:$Q,2,FALSE)</f>
        <v>Spare 备用 电机控制 左跑偏1检测</v>
      </c>
      <c r="D1210" t="s">
        <v>154</v>
      </c>
      <c r="E1210" t="str">
        <f t="shared" si="109"/>
        <v>No</v>
      </c>
      <c r="F1210" t="str">
        <f t="shared" si="110"/>
        <v>0</v>
      </c>
      <c r="G1210" t="s">
        <v>154</v>
      </c>
      <c r="H1210" t="s">
        <v>155</v>
      </c>
      <c r="I1210" t="str">
        <f t="shared" si="111"/>
        <v/>
      </c>
      <c r="J1210" t="str">
        <f t="shared" si="112"/>
        <v/>
      </c>
      <c r="K1210" t="str">
        <f>VLOOKUP('intouch变量（离散）'!$A1210,基本表格!$G:$Q,9,FALSE)</f>
        <v>None</v>
      </c>
      <c r="L1210">
        <v>1</v>
      </c>
      <c r="M1210" t="s">
        <v>156</v>
      </c>
      <c r="N1210" t="s">
        <v>157</v>
      </c>
      <c r="O1210" t="s">
        <v>158</v>
      </c>
      <c r="P1210" t="str">
        <f>VLOOKUP('intouch变量（离散）'!$A1210,基本表格!$G:$Q,3,FALSE)</f>
        <v>DB1200,X1908.2</v>
      </c>
      <c r="Q1210" t="str">
        <f>VLOOKUP('intouch变量（离散）'!$A1210,基本表格!$G:$Q,10,FALSE)</f>
        <v>Yes</v>
      </c>
      <c r="R1210" t="str">
        <f t="shared" si="114"/>
        <v>DB1200,X1908.2 Spare 备用 电机控制 左跑偏1检测</v>
      </c>
      <c r="S1210">
        <v>0</v>
      </c>
      <c r="T1210">
        <v>0</v>
      </c>
    </row>
    <row r="1211" spans="1:20">
      <c r="A1211" t="s">
        <v>1367</v>
      </c>
      <c r="B1211" s="11" t="str">
        <f t="shared" si="113"/>
        <v>CHP2</v>
      </c>
      <c r="C1211" s="11" t="str">
        <f>VLOOKUP('intouch变量（离散）'!$A1211,基本表格!$G:$Q,2,FALSE)</f>
        <v>Spare 备用 电机控制 左跑偏保护使能</v>
      </c>
      <c r="D1211" t="s">
        <v>154</v>
      </c>
      <c r="E1211" t="str">
        <f t="shared" si="109"/>
        <v>Yes</v>
      </c>
      <c r="F1211" t="str">
        <f t="shared" si="110"/>
        <v>900</v>
      </c>
      <c r="G1211" t="s">
        <v>154</v>
      </c>
      <c r="H1211" t="s">
        <v>155</v>
      </c>
      <c r="I1211" t="str">
        <f t="shared" si="111"/>
        <v>禁用</v>
      </c>
      <c r="J1211" t="str">
        <f t="shared" si="112"/>
        <v>启用</v>
      </c>
      <c r="K1211" t="str">
        <f>VLOOKUP('intouch变量（离散）'!$A1211,基本表格!$G:$Q,9,FALSE)</f>
        <v>None</v>
      </c>
      <c r="L1211">
        <v>1</v>
      </c>
      <c r="M1211" t="s">
        <v>156</v>
      </c>
      <c r="N1211" t="s">
        <v>157</v>
      </c>
      <c r="O1211" t="s">
        <v>158</v>
      </c>
      <c r="P1211" t="str">
        <f>VLOOKUP('intouch变量（离散）'!$A1211,基本表格!$G:$Q,3,FALSE)</f>
        <v>DB1200,X1908.3</v>
      </c>
      <c r="Q1211" t="str">
        <f>VLOOKUP('intouch变量（离散）'!$A1211,基本表格!$G:$Q,10,FALSE)</f>
        <v>No</v>
      </c>
      <c r="R1211" t="str">
        <f t="shared" si="114"/>
        <v>DB1200,X1908.3 Spare 备用 电机控制 左跑偏保护使能</v>
      </c>
      <c r="S1211">
        <v>0</v>
      </c>
      <c r="T1211">
        <v>0</v>
      </c>
    </row>
    <row r="1212" spans="1:20">
      <c r="A1212" t="s">
        <v>1368</v>
      </c>
      <c r="B1212" s="11" t="str">
        <f t="shared" si="113"/>
        <v>CHP2</v>
      </c>
      <c r="C1212" s="11" t="str">
        <f>VLOOKUP('intouch变量（离散）'!$A1212,基本表格!$G:$Q,2,FALSE)</f>
        <v>Spare 备用 电机控制 左跑偏导致停机</v>
      </c>
      <c r="D1212" t="s">
        <v>154</v>
      </c>
      <c r="E1212" t="str">
        <f t="shared" si="109"/>
        <v>No</v>
      </c>
      <c r="F1212" t="str">
        <f t="shared" si="110"/>
        <v>0</v>
      </c>
      <c r="G1212" t="s">
        <v>154</v>
      </c>
      <c r="H1212" t="s">
        <v>155</v>
      </c>
      <c r="I1212" t="str">
        <f t="shared" si="111"/>
        <v/>
      </c>
      <c r="J1212" t="str">
        <f t="shared" si="112"/>
        <v/>
      </c>
      <c r="K1212" t="str">
        <f>VLOOKUP('intouch变量（离散）'!$A1212,基本表格!$G:$Q,9,FALSE)</f>
        <v>On</v>
      </c>
      <c r="L1212">
        <v>1</v>
      </c>
      <c r="M1212" t="s">
        <v>156</v>
      </c>
      <c r="N1212" t="s">
        <v>157</v>
      </c>
      <c r="O1212" t="s">
        <v>158</v>
      </c>
      <c r="P1212" t="str">
        <f>VLOOKUP('intouch变量（离散）'!$A1212,基本表格!$G:$Q,3,FALSE)</f>
        <v>DB1200,X1908.4</v>
      </c>
      <c r="Q1212" t="str">
        <f>VLOOKUP('intouch变量（离散）'!$A1212,基本表格!$G:$Q,10,FALSE)</f>
        <v>Yes</v>
      </c>
      <c r="R1212" t="str">
        <f t="shared" si="114"/>
        <v>DB1200,X1908.4 Spare 备用 电机控制 左跑偏导致停机</v>
      </c>
      <c r="S1212">
        <v>0</v>
      </c>
      <c r="T1212">
        <v>0</v>
      </c>
    </row>
    <row r="1213" spans="1:20">
      <c r="A1213" t="s">
        <v>1369</v>
      </c>
      <c r="B1213" s="11" t="str">
        <f t="shared" si="113"/>
        <v>CHP2</v>
      </c>
      <c r="C1213" s="11" t="str">
        <f>VLOOKUP('intouch变量（离散）'!$A1213,基本表格!$G:$Q,2,FALSE)</f>
        <v>Spare 备用 电机控制 右 跑偏报警</v>
      </c>
      <c r="D1213" t="s">
        <v>154</v>
      </c>
      <c r="E1213" t="str">
        <f t="shared" si="109"/>
        <v>No</v>
      </c>
      <c r="F1213" t="str">
        <f t="shared" si="110"/>
        <v>0</v>
      </c>
      <c r="G1213" t="s">
        <v>154</v>
      </c>
      <c r="H1213" t="s">
        <v>155</v>
      </c>
      <c r="I1213" t="str">
        <f t="shared" si="111"/>
        <v/>
      </c>
      <c r="J1213" t="str">
        <f t="shared" si="112"/>
        <v/>
      </c>
      <c r="K1213" t="str">
        <f>VLOOKUP('intouch变量（离散）'!$A1213,基本表格!$G:$Q,9,FALSE)</f>
        <v>On</v>
      </c>
      <c r="L1213">
        <v>1</v>
      </c>
      <c r="M1213" t="s">
        <v>156</v>
      </c>
      <c r="N1213" t="s">
        <v>157</v>
      </c>
      <c r="O1213" t="s">
        <v>158</v>
      </c>
      <c r="P1213" t="str">
        <f>VLOOKUP('intouch变量（离散）'!$A1213,基本表格!$G:$Q,3,FALSE)</f>
        <v>DB1200,X1912.0</v>
      </c>
      <c r="Q1213" t="str">
        <f>VLOOKUP('intouch变量（离散）'!$A1213,基本表格!$G:$Q,10,FALSE)</f>
        <v>Yes</v>
      </c>
      <c r="R1213" t="str">
        <f t="shared" si="114"/>
        <v>DB1200,X1912.0 Spare 备用 电机控制 右 跑偏报警</v>
      </c>
      <c r="S1213">
        <v>0</v>
      </c>
      <c r="T1213">
        <v>0</v>
      </c>
    </row>
    <row r="1214" spans="1:20">
      <c r="A1214" t="s">
        <v>1370</v>
      </c>
      <c r="B1214" s="11" t="str">
        <f t="shared" si="113"/>
        <v>CHP2</v>
      </c>
      <c r="C1214" s="11" t="str">
        <f>VLOOKUP('intouch变量（离散）'!$A1214,基本表格!$G:$Q,2,FALSE)</f>
        <v>Spare 备用 电机控制 右跑偏1检测</v>
      </c>
      <c r="D1214" t="s">
        <v>154</v>
      </c>
      <c r="E1214" t="str">
        <f t="shared" si="109"/>
        <v>No</v>
      </c>
      <c r="F1214" t="str">
        <f t="shared" si="110"/>
        <v>0</v>
      </c>
      <c r="G1214" t="s">
        <v>154</v>
      </c>
      <c r="H1214" t="s">
        <v>155</v>
      </c>
      <c r="I1214" t="str">
        <f t="shared" si="111"/>
        <v/>
      </c>
      <c r="J1214" t="str">
        <f t="shared" si="112"/>
        <v/>
      </c>
      <c r="K1214" t="str">
        <f>VLOOKUP('intouch变量（离散）'!$A1214,基本表格!$G:$Q,9,FALSE)</f>
        <v>None</v>
      </c>
      <c r="L1214">
        <v>1</v>
      </c>
      <c r="M1214" t="s">
        <v>156</v>
      </c>
      <c r="N1214" t="s">
        <v>157</v>
      </c>
      <c r="O1214" t="s">
        <v>158</v>
      </c>
      <c r="P1214" t="str">
        <f>VLOOKUP('intouch变量（离散）'!$A1214,基本表格!$G:$Q,3,FALSE)</f>
        <v>DB1200,X1912.1</v>
      </c>
      <c r="Q1214" t="str">
        <f>VLOOKUP('intouch变量（离散）'!$A1214,基本表格!$G:$Q,10,FALSE)</f>
        <v>Yes</v>
      </c>
      <c r="R1214" t="str">
        <f t="shared" si="114"/>
        <v>DB1200,X1912.1 Spare 备用 电机控制 右跑偏1检测</v>
      </c>
      <c r="S1214">
        <v>0</v>
      </c>
      <c r="T1214">
        <v>0</v>
      </c>
    </row>
    <row r="1215" spans="1:20">
      <c r="A1215" t="s">
        <v>1371</v>
      </c>
      <c r="B1215" s="11" t="str">
        <f t="shared" si="113"/>
        <v>CHP2</v>
      </c>
      <c r="C1215" s="11" t="str">
        <f>VLOOKUP('intouch变量（离散）'!$A1215,基本表格!$G:$Q,2,FALSE)</f>
        <v>Spare 备用 电机控制 右跑偏保护使能</v>
      </c>
      <c r="D1215" t="s">
        <v>154</v>
      </c>
      <c r="E1215" t="str">
        <f t="shared" si="109"/>
        <v>Yes</v>
      </c>
      <c r="F1215" t="str">
        <f t="shared" si="110"/>
        <v>900</v>
      </c>
      <c r="G1215" t="s">
        <v>154</v>
      </c>
      <c r="H1215" t="s">
        <v>155</v>
      </c>
      <c r="I1215" t="str">
        <f t="shared" si="111"/>
        <v>禁用</v>
      </c>
      <c r="J1215" t="str">
        <f t="shared" si="112"/>
        <v>启用</v>
      </c>
      <c r="K1215" t="str">
        <f>VLOOKUP('intouch变量（离散）'!$A1215,基本表格!$G:$Q,9,FALSE)</f>
        <v>None</v>
      </c>
      <c r="L1215">
        <v>1</v>
      </c>
      <c r="M1215" t="s">
        <v>156</v>
      </c>
      <c r="N1215" t="s">
        <v>157</v>
      </c>
      <c r="O1215" t="s">
        <v>158</v>
      </c>
      <c r="P1215" t="str">
        <f>VLOOKUP('intouch变量（离散）'!$A1215,基本表格!$G:$Q,3,FALSE)</f>
        <v>DB1200,X1912.2</v>
      </c>
      <c r="Q1215" t="str">
        <f>VLOOKUP('intouch变量（离散）'!$A1215,基本表格!$G:$Q,10,FALSE)</f>
        <v>No</v>
      </c>
      <c r="R1215" t="str">
        <f t="shared" si="114"/>
        <v>DB1200,X1912.2 Spare 备用 电机控制 右跑偏保护使能</v>
      </c>
      <c r="S1215">
        <v>0</v>
      </c>
      <c r="T1215">
        <v>0</v>
      </c>
    </row>
    <row r="1216" spans="1:20">
      <c r="A1216" t="s">
        <v>1372</v>
      </c>
      <c r="B1216" s="11" t="str">
        <f t="shared" si="113"/>
        <v>CHP2</v>
      </c>
      <c r="C1216" s="11" t="str">
        <f>VLOOKUP('intouch变量（离散）'!$A1216,基本表格!$G:$Q,2,FALSE)</f>
        <v>Spare 备用 电机控制 右跑偏导致停机</v>
      </c>
      <c r="D1216" t="s">
        <v>154</v>
      </c>
      <c r="E1216" t="str">
        <f t="shared" si="109"/>
        <v>No</v>
      </c>
      <c r="F1216" t="str">
        <f t="shared" si="110"/>
        <v>0</v>
      </c>
      <c r="G1216" t="s">
        <v>154</v>
      </c>
      <c r="H1216" t="s">
        <v>155</v>
      </c>
      <c r="I1216" t="str">
        <f t="shared" si="111"/>
        <v/>
      </c>
      <c r="J1216" t="str">
        <f t="shared" si="112"/>
        <v/>
      </c>
      <c r="K1216" t="str">
        <f>VLOOKUP('intouch变量（离散）'!$A1216,基本表格!$G:$Q,9,FALSE)</f>
        <v>On</v>
      </c>
      <c r="L1216">
        <v>1</v>
      </c>
      <c r="M1216" t="s">
        <v>156</v>
      </c>
      <c r="N1216" t="s">
        <v>157</v>
      </c>
      <c r="O1216" t="s">
        <v>158</v>
      </c>
      <c r="P1216" t="str">
        <f>VLOOKUP('intouch变量（离散）'!$A1216,基本表格!$G:$Q,3,FALSE)</f>
        <v>DB1200,X1912.3</v>
      </c>
      <c r="Q1216" t="str">
        <f>VLOOKUP('intouch变量（离散）'!$A1216,基本表格!$G:$Q,10,FALSE)</f>
        <v>Yes</v>
      </c>
      <c r="R1216" t="str">
        <f t="shared" si="114"/>
        <v>DB1200,X1912.3 Spare 备用 电机控制 右跑偏导致停机</v>
      </c>
      <c r="S1216">
        <v>0</v>
      </c>
      <c r="T1216">
        <v>0</v>
      </c>
    </row>
    <row r="1217" spans="1:20">
      <c r="A1217" t="s">
        <v>1373</v>
      </c>
      <c r="B1217" s="11" t="str">
        <f t="shared" si="113"/>
        <v>CHP2</v>
      </c>
      <c r="C1217" s="11" t="str">
        <f>VLOOKUP('intouch变量（离散）'!$A1217,基本表格!$G:$Q,2,FALSE)</f>
        <v>Spare 备用 电机控制 三角型</v>
      </c>
      <c r="D1217" t="s">
        <v>154</v>
      </c>
      <c r="E1217" t="str">
        <f t="shared" si="109"/>
        <v>No</v>
      </c>
      <c r="F1217" t="str">
        <f t="shared" si="110"/>
        <v>0</v>
      </c>
      <c r="G1217" t="s">
        <v>154</v>
      </c>
      <c r="H1217" t="s">
        <v>155</v>
      </c>
      <c r="I1217" t="str">
        <f t="shared" si="111"/>
        <v/>
      </c>
      <c r="J1217" t="str">
        <f t="shared" si="112"/>
        <v/>
      </c>
      <c r="K1217" t="str">
        <f>VLOOKUP('intouch变量（离散）'!$A1217,基本表格!$G:$Q,9,FALSE)</f>
        <v>None</v>
      </c>
      <c r="L1217">
        <v>1</v>
      </c>
      <c r="M1217" t="s">
        <v>156</v>
      </c>
      <c r="N1217" t="s">
        <v>157</v>
      </c>
      <c r="O1217" t="s">
        <v>158</v>
      </c>
      <c r="P1217" t="str">
        <f>VLOOKUP('intouch变量（离散）'!$A1217,基本表格!$G:$Q,3,FALSE)</f>
        <v>DB1200,X1916.0</v>
      </c>
      <c r="Q1217" t="str">
        <f>VLOOKUP('intouch变量（离散）'!$A1217,基本表格!$G:$Q,10,FALSE)</f>
        <v>Yes</v>
      </c>
      <c r="R1217" t="str">
        <f t="shared" si="114"/>
        <v>DB1200,X1916.0 Spare 备用 电机控制 三角型</v>
      </c>
      <c r="S1217">
        <v>0</v>
      </c>
      <c r="T1217">
        <v>0</v>
      </c>
    </row>
    <row r="1218" spans="1:20">
      <c r="A1218" t="s">
        <v>1374</v>
      </c>
      <c r="B1218" s="11" t="str">
        <f t="shared" si="113"/>
        <v>CHP2</v>
      </c>
      <c r="C1218" s="11" t="str">
        <f>VLOOKUP('intouch变量（离散）'!$A1218,基本表格!$G:$Q,2,FALSE)</f>
        <v>Spare 备用 电机控制 星型</v>
      </c>
      <c r="D1218" t="s">
        <v>154</v>
      </c>
      <c r="E1218" t="str">
        <f t="shared" si="109"/>
        <v>No</v>
      </c>
      <c r="F1218" t="str">
        <f t="shared" si="110"/>
        <v>0</v>
      </c>
      <c r="G1218" t="s">
        <v>154</v>
      </c>
      <c r="H1218" t="s">
        <v>155</v>
      </c>
      <c r="I1218" t="str">
        <f t="shared" si="111"/>
        <v/>
      </c>
      <c r="J1218" t="str">
        <f t="shared" si="112"/>
        <v/>
      </c>
      <c r="K1218" t="str">
        <f>VLOOKUP('intouch变量（离散）'!$A1218,基本表格!$G:$Q,9,FALSE)</f>
        <v>None</v>
      </c>
      <c r="L1218">
        <v>1</v>
      </c>
      <c r="M1218" t="s">
        <v>156</v>
      </c>
      <c r="N1218" t="s">
        <v>157</v>
      </c>
      <c r="O1218" t="s">
        <v>158</v>
      </c>
      <c r="P1218" t="str">
        <f>VLOOKUP('intouch变量（离散）'!$A1218,基本表格!$G:$Q,3,FALSE)</f>
        <v>DB1200,X1916.1</v>
      </c>
      <c r="Q1218" t="str">
        <f>VLOOKUP('intouch变量（离散）'!$A1218,基本表格!$G:$Q,10,FALSE)</f>
        <v>Yes</v>
      </c>
      <c r="R1218" t="str">
        <f t="shared" si="114"/>
        <v>DB1200,X1916.1 Spare 备用 电机控制 星型</v>
      </c>
      <c r="S1218">
        <v>0</v>
      </c>
      <c r="T1218">
        <v>0</v>
      </c>
    </row>
    <row r="1219" spans="1:20">
      <c r="A1219" t="s">
        <v>1375</v>
      </c>
      <c r="B1219" s="11" t="str">
        <f t="shared" si="113"/>
        <v>CHP2</v>
      </c>
      <c r="C1219" s="11" t="str">
        <f>VLOOKUP('intouch变量（离散）'!$A1219,基本表格!$G:$Q,2,FALSE)</f>
        <v>Spare 备用 电机控制 维修开关</v>
      </c>
      <c r="D1219" t="s">
        <v>154</v>
      </c>
      <c r="E1219" t="str">
        <f t="shared" ref="E1219:E1282" si="115">IF(RIGHT($A1219,2)="EN","Yes","No")</f>
        <v>No</v>
      </c>
      <c r="F1219" t="str">
        <f t="shared" ref="F1219:F1282" si="116">IF(RIGHT($A1219,2)="EN","900","0")</f>
        <v>0</v>
      </c>
      <c r="G1219" t="s">
        <v>154</v>
      </c>
      <c r="H1219" t="s">
        <v>155</v>
      </c>
      <c r="I1219" t="str">
        <f t="shared" ref="I1219:I1282" si="117">IF(RIGHT($A1219,2)="EN","禁用","")</f>
        <v/>
      </c>
      <c r="J1219" t="str">
        <f t="shared" ref="J1219:J1282" si="118">IF(RIGHT($A1219,2)="EN","启用","")</f>
        <v/>
      </c>
      <c r="K1219" t="str">
        <f>VLOOKUP('intouch变量（离散）'!$A1219,基本表格!$G:$Q,9,FALSE)</f>
        <v>On</v>
      </c>
      <c r="L1219">
        <v>1</v>
      </c>
      <c r="M1219" t="s">
        <v>156</v>
      </c>
      <c r="N1219" t="s">
        <v>157</v>
      </c>
      <c r="O1219" t="s">
        <v>158</v>
      </c>
      <c r="P1219" t="str">
        <f>VLOOKUP('intouch变量（离散）'!$A1219,基本表格!$G:$Q,3,FALSE)</f>
        <v>DB1200,X1916.2</v>
      </c>
      <c r="Q1219" t="str">
        <f>VLOOKUP('intouch变量（离散）'!$A1219,基本表格!$G:$Q,10,FALSE)</f>
        <v>Yes</v>
      </c>
      <c r="R1219" t="str">
        <f t="shared" si="114"/>
        <v>DB1200,X1916.2 Spare 备用 电机控制 维修开关</v>
      </c>
      <c r="S1219">
        <v>0</v>
      </c>
      <c r="T1219">
        <v>0</v>
      </c>
    </row>
    <row r="1220" spans="1:20">
      <c r="A1220" t="s">
        <v>1376</v>
      </c>
      <c r="B1220" s="11" t="str">
        <f t="shared" si="113"/>
        <v>CHP2</v>
      </c>
      <c r="C1220" s="11" t="str">
        <f>VLOOKUP('intouch变量（离散）'!$A1220,基本表格!$G:$Q,2,FALSE)</f>
        <v>Spare 备用 电机控制 左跑偏2检测</v>
      </c>
      <c r="D1220" t="s">
        <v>154</v>
      </c>
      <c r="E1220" t="str">
        <f t="shared" si="115"/>
        <v>No</v>
      </c>
      <c r="F1220" t="str">
        <f t="shared" si="116"/>
        <v>0</v>
      </c>
      <c r="G1220" t="s">
        <v>154</v>
      </c>
      <c r="H1220" t="s">
        <v>155</v>
      </c>
      <c r="I1220" t="str">
        <f t="shared" si="117"/>
        <v/>
      </c>
      <c r="J1220" t="str">
        <f t="shared" si="118"/>
        <v/>
      </c>
      <c r="K1220" t="str">
        <f>VLOOKUP('intouch变量（离散）'!$A1220,基本表格!$G:$Q,9,FALSE)</f>
        <v>None</v>
      </c>
      <c r="L1220">
        <v>1</v>
      </c>
      <c r="M1220" t="s">
        <v>156</v>
      </c>
      <c r="N1220" t="s">
        <v>157</v>
      </c>
      <c r="O1220" t="s">
        <v>158</v>
      </c>
      <c r="P1220" t="str">
        <f>VLOOKUP('intouch变量（离散）'!$A1220,基本表格!$G:$Q,3,FALSE)</f>
        <v>DB1200,X1916.3</v>
      </c>
      <c r="Q1220" t="str">
        <f>VLOOKUP('intouch变量（离散）'!$A1220,基本表格!$G:$Q,10,FALSE)</f>
        <v>Yes</v>
      </c>
      <c r="R1220" t="str">
        <f t="shared" si="114"/>
        <v>DB1200,X1916.3 Spare 备用 电机控制 左跑偏2检测</v>
      </c>
      <c r="S1220">
        <v>0</v>
      </c>
      <c r="T1220">
        <v>0</v>
      </c>
    </row>
    <row r="1221" spans="1:20">
      <c r="A1221" t="s">
        <v>1377</v>
      </c>
      <c r="B1221" s="11" t="str">
        <f t="shared" ref="B1221:B1284" si="119">LEFT(A1221,4)</f>
        <v>CHP2</v>
      </c>
      <c r="C1221" s="11" t="str">
        <f>VLOOKUP('intouch变量（离散）'!$A1221,基本表格!$G:$Q,2,FALSE)</f>
        <v>Spare 备用 电机控制 右跑偏2检测</v>
      </c>
      <c r="D1221" t="s">
        <v>154</v>
      </c>
      <c r="E1221" t="str">
        <f t="shared" si="115"/>
        <v>No</v>
      </c>
      <c r="F1221" t="str">
        <f t="shared" si="116"/>
        <v>0</v>
      </c>
      <c r="G1221" t="s">
        <v>154</v>
      </c>
      <c r="H1221" t="s">
        <v>155</v>
      </c>
      <c r="I1221" t="str">
        <f t="shared" si="117"/>
        <v/>
      </c>
      <c r="J1221" t="str">
        <f t="shared" si="118"/>
        <v/>
      </c>
      <c r="K1221" t="str">
        <f>VLOOKUP('intouch变量（离散）'!$A1221,基本表格!$G:$Q,9,FALSE)</f>
        <v>None</v>
      </c>
      <c r="L1221">
        <v>1</v>
      </c>
      <c r="M1221" t="s">
        <v>156</v>
      </c>
      <c r="N1221" t="s">
        <v>157</v>
      </c>
      <c r="O1221" t="s">
        <v>158</v>
      </c>
      <c r="P1221" t="str">
        <f>VLOOKUP('intouch变量（离散）'!$A1221,基本表格!$G:$Q,3,FALSE)</f>
        <v>DB1200,X1916.4</v>
      </c>
      <c r="Q1221" t="str">
        <f>VLOOKUP('intouch变量（离散）'!$A1221,基本表格!$G:$Q,10,FALSE)</f>
        <v>Yes</v>
      </c>
      <c r="R1221" t="str">
        <f t="shared" ref="R1221:R1284" si="120">P1221&amp;" "&amp;C1221</f>
        <v>DB1200,X1916.4 Spare 备用 电机控制 右跑偏2检测</v>
      </c>
      <c r="S1221">
        <v>0</v>
      </c>
      <c r="T1221">
        <v>0</v>
      </c>
    </row>
    <row r="1222" spans="1:20">
      <c r="A1222" t="s">
        <v>1378</v>
      </c>
      <c r="B1222" s="11" t="str">
        <f t="shared" si="119"/>
        <v>CHP2</v>
      </c>
      <c r="C1222" s="11" t="str">
        <f>VLOOKUP('intouch变量（离散）'!$A1222,基本表格!$G:$Q,2,FALSE)</f>
        <v>2#刨片机润滑站压力  上限保护使能</v>
      </c>
      <c r="D1222" t="s">
        <v>154</v>
      </c>
      <c r="E1222" t="str">
        <f t="shared" si="115"/>
        <v>Yes</v>
      </c>
      <c r="F1222" t="str">
        <f t="shared" si="116"/>
        <v>900</v>
      </c>
      <c r="G1222" t="s">
        <v>154</v>
      </c>
      <c r="H1222" t="s">
        <v>155</v>
      </c>
      <c r="I1222" t="str">
        <f t="shared" si="117"/>
        <v>禁用</v>
      </c>
      <c r="J1222" t="str">
        <f t="shared" si="118"/>
        <v>启用</v>
      </c>
      <c r="K1222" t="str">
        <f>VLOOKUP('intouch变量（离散）'!$A1222,基本表格!$G:$Q,9,FALSE)</f>
        <v>None</v>
      </c>
      <c r="L1222">
        <v>1</v>
      </c>
      <c r="M1222" t="s">
        <v>156</v>
      </c>
      <c r="N1222" t="s">
        <v>157</v>
      </c>
      <c r="O1222" t="s">
        <v>158</v>
      </c>
      <c r="P1222" t="str">
        <f>VLOOKUP('intouch变量（离散）'!$A1222,基本表格!$G:$Q,3,FALSE)</f>
        <v>DB1201,X0.3</v>
      </c>
      <c r="Q1222" t="str">
        <f>VLOOKUP('intouch变量（离散）'!$A1222,基本表格!$G:$Q,10,FALSE)</f>
        <v>No</v>
      </c>
      <c r="R1222" t="str">
        <f t="shared" si="120"/>
        <v>DB1201,X0.3 2#刨片机润滑站压力  上限保护使能</v>
      </c>
      <c r="S1222">
        <v>0</v>
      </c>
      <c r="T1222">
        <v>0</v>
      </c>
    </row>
    <row r="1223" spans="1:20">
      <c r="A1223" t="s">
        <v>1379</v>
      </c>
      <c r="B1223" s="11" t="str">
        <f t="shared" si="119"/>
        <v>CHP2</v>
      </c>
      <c r="C1223" s="11" t="str">
        <f>VLOOKUP('intouch变量（离散）'!$A1223,基本表格!$G:$Q,2,FALSE)</f>
        <v>2#刨片机润滑站压力  下限保护使能</v>
      </c>
      <c r="D1223" t="s">
        <v>154</v>
      </c>
      <c r="E1223" t="str">
        <f t="shared" si="115"/>
        <v>Yes</v>
      </c>
      <c r="F1223" t="str">
        <f t="shared" si="116"/>
        <v>900</v>
      </c>
      <c r="G1223" t="s">
        <v>154</v>
      </c>
      <c r="H1223" t="s">
        <v>155</v>
      </c>
      <c r="I1223" t="str">
        <f t="shared" si="117"/>
        <v>禁用</v>
      </c>
      <c r="J1223" t="str">
        <f t="shared" si="118"/>
        <v>启用</v>
      </c>
      <c r="K1223" t="str">
        <f>VLOOKUP('intouch变量（离散）'!$A1223,基本表格!$G:$Q,9,FALSE)</f>
        <v>None</v>
      </c>
      <c r="L1223">
        <v>1</v>
      </c>
      <c r="M1223" t="s">
        <v>156</v>
      </c>
      <c r="N1223" t="s">
        <v>157</v>
      </c>
      <c r="O1223" t="s">
        <v>158</v>
      </c>
      <c r="P1223" t="str">
        <f>VLOOKUP('intouch变量（离散）'!$A1223,基本表格!$G:$Q,3,FALSE)</f>
        <v>DB1201,X0.4</v>
      </c>
      <c r="Q1223" t="str">
        <f>VLOOKUP('intouch变量（离散）'!$A1223,基本表格!$G:$Q,10,FALSE)</f>
        <v>No</v>
      </c>
      <c r="R1223" t="str">
        <f t="shared" si="120"/>
        <v>DB1201,X0.4 2#刨片机润滑站压力  下限保护使能</v>
      </c>
      <c r="S1223">
        <v>0</v>
      </c>
      <c r="T1223">
        <v>0</v>
      </c>
    </row>
    <row r="1224" spans="1:20">
      <c r="A1224" t="s">
        <v>1380</v>
      </c>
      <c r="B1224" s="11" t="str">
        <f t="shared" si="119"/>
        <v>CHP2</v>
      </c>
      <c r="C1224" s="11" t="str">
        <f>VLOOKUP('intouch变量（离散）'!$A1224,基本表格!$G:$Q,2,FALSE)</f>
        <v>2#刨片机润滑站压力  上限报警</v>
      </c>
      <c r="D1224" t="s">
        <v>154</v>
      </c>
      <c r="E1224" t="str">
        <f t="shared" si="115"/>
        <v>No</v>
      </c>
      <c r="F1224" t="str">
        <f t="shared" si="116"/>
        <v>0</v>
      </c>
      <c r="G1224" t="s">
        <v>154</v>
      </c>
      <c r="H1224" t="s">
        <v>155</v>
      </c>
      <c r="I1224" t="str">
        <f t="shared" si="117"/>
        <v/>
      </c>
      <c r="J1224" t="str">
        <f t="shared" si="118"/>
        <v/>
      </c>
      <c r="K1224" t="str">
        <f>VLOOKUP('intouch变量（离散）'!$A1224,基本表格!$G:$Q,9,FALSE)</f>
        <v>None</v>
      </c>
      <c r="L1224">
        <v>1</v>
      </c>
      <c r="M1224" t="s">
        <v>156</v>
      </c>
      <c r="N1224" t="s">
        <v>157</v>
      </c>
      <c r="O1224" t="s">
        <v>158</v>
      </c>
      <c r="P1224" t="str">
        <f>VLOOKUP('intouch变量（离散）'!$A1224,基本表格!$G:$Q,3,FALSE)</f>
        <v>DB1201,X0.5</v>
      </c>
      <c r="Q1224" t="str">
        <f>VLOOKUP('intouch变量（离散）'!$A1224,基本表格!$G:$Q,10,FALSE)</f>
        <v>Yes</v>
      </c>
      <c r="R1224" t="str">
        <f t="shared" si="120"/>
        <v>DB1201,X0.5 2#刨片机润滑站压力  上限报警</v>
      </c>
      <c r="S1224">
        <v>0</v>
      </c>
      <c r="T1224">
        <v>0</v>
      </c>
    </row>
    <row r="1225" spans="1:20">
      <c r="A1225" t="s">
        <v>1381</v>
      </c>
      <c r="B1225" s="11" t="str">
        <f t="shared" si="119"/>
        <v>CHP2</v>
      </c>
      <c r="C1225" s="11" t="str">
        <f>VLOOKUP('intouch变量（离散）'!$A1225,基本表格!$G:$Q,2,FALSE)</f>
        <v>2#刨片机润滑站压力  下限报警</v>
      </c>
      <c r="D1225" t="s">
        <v>154</v>
      </c>
      <c r="E1225" t="str">
        <f t="shared" si="115"/>
        <v>No</v>
      </c>
      <c r="F1225" t="str">
        <f t="shared" si="116"/>
        <v>0</v>
      </c>
      <c r="G1225" t="s">
        <v>154</v>
      </c>
      <c r="H1225" t="s">
        <v>155</v>
      </c>
      <c r="I1225" t="str">
        <f t="shared" si="117"/>
        <v/>
      </c>
      <c r="J1225" t="str">
        <f t="shared" si="118"/>
        <v/>
      </c>
      <c r="K1225" t="str">
        <f>VLOOKUP('intouch变量（离散）'!$A1225,基本表格!$G:$Q,9,FALSE)</f>
        <v>None</v>
      </c>
      <c r="L1225">
        <v>1</v>
      </c>
      <c r="M1225" t="s">
        <v>156</v>
      </c>
      <c r="N1225" t="s">
        <v>157</v>
      </c>
      <c r="O1225" t="s">
        <v>158</v>
      </c>
      <c r="P1225" t="str">
        <f>VLOOKUP('intouch变量（离散）'!$A1225,基本表格!$G:$Q,3,FALSE)</f>
        <v>DB1201,X0.6</v>
      </c>
      <c r="Q1225" t="str">
        <f>VLOOKUP('intouch变量（离散）'!$A1225,基本表格!$G:$Q,10,FALSE)</f>
        <v>Yes</v>
      </c>
      <c r="R1225" t="str">
        <f t="shared" si="120"/>
        <v>DB1201,X0.6 2#刨片机润滑站压力  下限报警</v>
      </c>
      <c r="S1225">
        <v>0</v>
      </c>
      <c r="T1225">
        <v>0</v>
      </c>
    </row>
    <row r="1226" spans="1:20">
      <c r="A1226" t="s">
        <v>1382</v>
      </c>
      <c r="B1226" s="11" t="str">
        <f t="shared" si="119"/>
        <v>CHP2</v>
      </c>
      <c r="C1226" s="11" t="str">
        <f>VLOOKUP('intouch变量（离散）'!$A1226,基本表格!$G:$Q,2,FALSE)</f>
        <v>2#刨片机润滑站压力  上上限报警</v>
      </c>
      <c r="D1226" t="s">
        <v>154</v>
      </c>
      <c r="E1226" t="str">
        <f t="shared" si="115"/>
        <v>No</v>
      </c>
      <c r="F1226" t="str">
        <f t="shared" si="116"/>
        <v>0</v>
      </c>
      <c r="G1226" t="s">
        <v>154</v>
      </c>
      <c r="H1226" t="s">
        <v>155</v>
      </c>
      <c r="I1226" t="str">
        <f t="shared" si="117"/>
        <v/>
      </c>
      <c r="J1226" t="str">
        <f t="shared" si="118"/>
        <v/>
      </c>
      <c r="K1226" t="str">
        <f>VLOOKUP('intouch变量（离散）'!$A1226,基本表格!$G:$Q,9,FALSE)</f>
        <v>On</v>
      </c>
      <c r="L1226">
        <v>1</v>
      </c>
      <c r="M1226" t="s">
        <v>156</v>
      </c>
      <c r="N1226" t="s">
        <v>157</v>
      </c>
      <c r="O1226" t="s">
        <v>158</v>
      </c>
      <c r="P1226" t="str">
        <f>VLOOKUP('intouch变量（离散）'!$A1226,基本表格!$G:$Q,3,FALSE)</f>
        <v>DB1201,X0.7</v>
      </c>
      <c r="Q1226" t="str">
        <f>VLOOKUP('intouch变量（离散）'!$A1226,基本表格!$G:$Q,10,FALSE)</f>
        <v>Yes</v>
      </c>
      <c r="R1226" t="str">
        <f t="shared" si="120"/>
        <v>DB1201,X0.7 2#刨片机润滑站压力  上上限报警</v>
      </c>
      <c r="S1226">
        <v>0</v>
      </c>
      <c r="T1226">
        <v>0</v>
      </c>
    </row>
    <row r="1227" spans="1:20">
      <c r="A1227" t="s">
        <v>1383</v>
      </c>
      <c r="B1227" s="11" t="str">
        <f t="shared" si="119"/>
        <v>CHP2</v>
      </c>
      <c r="C1227" s="11" t="str">
        <f>VLOOKUP('intouch变量（离散）'!$A1227,基本表格!$G:$Q,2,FALSE)</f>
        <v>2#刨片机润滑站压力  下下限报警</v>
      </c>
      <c r="D1227" t="s">
        <v>154</v>
      </c>
      <c r="E1227" t="str">
        <f t="shared" si="115"/>
        <v>No</v>
      </c>
      <c r="F1227" t="str">
        <f t="shared" si="116"/>
        <v>0</v>
      </c>
      <c r="G1227" t="s">
        <v>154</v>
      </c>
      <c r="H1227" t="s">
        <v>155</v>
      </c>
      <c r="I1227" t="str">
        <f t="shared" si="117"/>
        <v/>
      </c>
      <c r="J1227" t="str">
        <f t="shared" si="118"/>
        <v/>
      </c>
      <c r="K1227" t="str">
        <f>VLOOKUP('intouch变量（离散）'!$A1227,基本表格!$G:$Q,9,FALSE)</f>
        <v>On</v>
      </c>
      <c r="L1227">
        <v>1</v>
      </c>
      <c r="M1227" t="s">
        <v>156</v>
      </c>
      <c r="N1227" t="s">
        <v>157</v>
      </c>
      <c r="O1227" t="s">
        <v>158</v>
      </c>
      <c r="P1227" t="str">
        <f>VLOOKUP('intouch变量（离散）'!$A1227,基本表格!$G:$Q,3,FALSE)</f>
        <v>DB1201,X1.0</v>
      </c>
      <c r="Q1227" t="str">
        <f>VLOOKUP('intouch变量（离散）'!$A1227,基本表格!$G:$Q,10,FALSE)</f>
        <v>Yes</v>
      </c>
      <c r="R1227" t="str">
        <f t="shared" si="120"/>
        <v>DB1201,X1.0 2#刨片机润滑站压力  下下限报警</v>
      </c>
      <c r="S1227">
        <v>0</v>
      </c>
      <c r="T1227">
        <v>0</v>
      </c>
    </row>
    <row r="1228" spans="1:20">
      <c r="A1228" t="s">
        <v>1384</v>
      </c>
      <c r="B1228" s="11" t="str">
        <f t="shared" si="119"/>
        <v>CHP2</v>
      </c>
      <c r="C1228" s="11" t="str">
        <f>VLOOKUP('intouch变量（离散）'!$A1228,基本表格!$G:$Q,2,FALSE)</f>
        <v>2#刨片机润滑站压力  极限报警</v>
      </c>
      <c r="D1228" t="s">
        <v>154</v>
      </c>
      <c r="E1228" t="str">
        <f t="shared" si="115"/>
        <v>No</v>
      </c>
      <c r="F1228" t="str">
        <f t="shared" si="116"/>
        <v>0</v>
      </c>
      <c r="G1228" t="s">
        <v>154</v>
      </c>
      <c r="H1228" t="s">
        <v>155</v>
      </c>
      <c r="I1228" t="str">
        <f t="shared" si="117"/>
        <v/>
      </c>
      <c r="J1228" t="str">
        <f t="shared" si="118"/>
        <v/>
      </c>
      <c r="K1228" t="str">
        <f>VLOOKUP('intouch变量（离散）'!$A1228,基本表格!$G:$Q,9,FALSE)</f>
        <v>On</v>
      </c>
      <c r="L1228">
        <v>1</v>
      </c>
      <c r="M1228" t="s">
        <v>156</v>
      </c>
      <c r="N1228" t="s">
        <v>157</v>
      </c>
      <c r="O1228" t="s">
        <v>158</v>
      </c>
      <c r="P1228" t="str">
        <f>VLOOKUP('intouch变量（离散）'!$A1228,基本表格!$G:$Q,3,FALSE)</f>
        <v>DB1201,X1.1</v>
      </c>
      <c r="Q1228" t="str">
        <f>VLOOKUP('intouch变量（离散）'!$A1228,基本表格!$G:$Q,10,FALSE)</f>
        <v>Yes</v>
      </c>
      <c r="R1228" t="str">
        <f t="shared" si="120"/>
        <v>DB1201,X1.1 2#刨片机润滑站压力  极限报警</v>
      </c>
      <c r="S1228">
        <v>0</v>
      </c>
      <c r="T1228">
        <v>0</v>
      </c>
    </row>
    <row r="1229" spans="1:20">
      <c r="A1229" t="s">
        <v>1385</v>
      </c>
      <c r="B1229" s="11" t="str">
        <f t="shared" si="119"/>
        <v>CHP2</v>
      </c>
      <c r="C1229" s="11" t="str">
        <f>VLOOKUP('intouch变量（离散）'!$A1229,基本表格!$G:$Q,2,FALSE)</f>
        <v>2#刨片机润滑站压力  传感器断线报警</v>
      </c>
      <c r="D1229" t="s">
        <v>154</v>
      </c>
      <c r="E1229" t="str">
        <f t="shared" si="115"/>
        <v>No</v>
      </c>
      <c r="F1229" t="str">
        <f t="shared" si="116"/>
        <v>0</v>
      </c>
      <c r="G1229" t="s">
        <v>154</v>
      </c>
      <c r="H1229" t="s">
        <v>155</v>
      </c>
      <c r="I1229" t="str">
        <f t="shared" si="117"/>
        <v/>
      </c>
      <c r="J1229" t="str">
        <f t="shared" si="118"/>
        <v/>
      </c>
      <c r="K1229" t="str">
        <f>VLOOKUP('intouch变量（离散）'!$A1229,基本表格!$G:$Q,9,FALSE)</f>
        <v>On</v>
      </c>
      <c r="L1229">
        <v>1</v>
      </c>
      <c r="M1229" t="s">
        <v>156</v>
      </c>
      <c r="N1229" t="s">
        <v>157</v>
      </c>
      <c r="O1229" t="s">
        <v>158</v>
      </c>
      <c r="P1229" t="str">
        <f>VLOOKUP('intouch变量（离散）'!$A1229,基本表格!$G:$Q,3,FALSE)</f>
        <v>DB1201,X1.2</v>
      </c>
      <c r="Q1229" t="str">
        <f>VLOOKUP('intouch变量（离散）'!$A1229,基本表格!$G:$Q,10,FALSE)</f>
        <v>Yes</v>
      </c>
      <c r="R1229" t="str">
        <f t="shared" si="120"/>
        <v>DB1201,X1.2 2#刨片机润滑站压力  传感器断线报警</v>
      </c>
      <c r="S1229">
        <v>0</v>
      </c>
      <c r="T1229">
        <v>0</v>
      </c>
    </row>
    <row r="1230" spans="1:20">
      <c r="A1230" t="s">
        <v>1386</v>
      </c>
      <c r="B1230" s="11" t="str">
        <f t="shared" si="119"/>
        <v>CHP2</v>
      </c>
      <c r="C1230" s="11" t="str">
        <f>VLOOKUP('intouch变量（离散）'!$A1230,基本表格!$G:$Q,2,FALSE)</f>
        <v>2#刨片机润滑站1#过滤器压差传感器  上限保护使能</v>
      </c>
      <c r="D1230" t="s">
        <v>154</v>
      </c>
      <c r="E1230" t="str">
        <f t="shared" si="115"/>
        <v>Yes</v>
      </c>
      <c r="F1230" t="str">
        <f t="shared" si="116"/>
        <v>900</v>
      </c>
      <c r="G1230" t="s">
        <v>154</v>
      </c>
      <c r="H1230" t="s">
        <v>155</v>
      </c>
      <c r="I1230" t="str">
        <f t="shared" si="117"/>
        <v>禁用</v>
      </c>
      <c r="J1230" t="str">
        <f t="shared" si="118"/>
        <v>启用</v>
      </c>
      <c r="K1230" t="str">
        <f>VLOOKUP('intouch变量（离散）'!$A1230,基本表格!$G:$Q,9,FALSE)</f>
        <v>None</v>
      </c>
      <c r="L1230">
        <v>1</v>
      </c>
      <c r="M1230" t="s">
        <v>156</v>
      </c>
      <c r="N1230" t="s">
        <v>157</v>
      </c>
      <c r="O1230" t="s">
        <v>158</v>
      </c>
      <c r="P1230" t="str">
        <f>VLOOKUP('intouch变量（离散）'!$A1230,基本表格!$G:$Q,3,FALSE)</f>
        <v>DB1201,X50.3</v>
      </c>
      <c r="Q1230" t="str">
        <f>VLOOKUP('intouch变量（离散）'!$A1230,基本表格!$G:$Q,10,FALSE)</f>
        <v>No</v>
      </c>
      <c r="R1230" t="str">
        <f t="shared" si="120"/>
        <v>DB1201,X50.3 2#刨片机润滑站1#过滤器压差传感器  上限保护使能</v>
      </c>
      <c r="S1230">
        <v>0</v>
      </c>
      <c r="T1230">
        <v>0</v>
      </c>
    </row>
    <row r="1231" spans="1:20">
      <c r="A1231" t="s">
        <v>1387</v>
      </c>
      <c r="B1231" s="11" t="str">
        <f t="shared" si="119"/>
        <v>CHP2</v>
      </c>
      <c r="C1231" s="11" t="str">
        <f>VLOOKUP('intouch变量（离散）'!$A1231,基本表格!$G:$Q,2,FALSE)</f>
        <v>2#刨片机润滑站1#过滤器压差传感器  下限保护使能</v>
      </c>
      <c r="D1231" t="s">
        <v>154</v>
      </c>
      <c r="E1231" t="str">
        <f t="shared" si="115"/>
        <v>Yes</v>
      </c>
      <c r="F1231" t="str">
        <f t="shared" si="116"/>
        <v>900</v>
      </c>
      <c r="G1231" t="s">
        <v>154</v>
      </c>
      <c r="H1231" t="s">
        <v>155</v>
      </c>
      <c r="I1231" t="str">
        <f t="shared" si="117"/>
        <v>禁用</v>
      </c>
      <c r="J1231" t="str">
        <f t="shared" si="118"/>
        <v>启用</v>
      </c>
      <c r="K1231" t="str">
        <f>VLOOKUP('intouch变量（离散）'!$A1231,基本表格!$G:$Q,9,FALSE)</f>
        <v>None</v>
      </c>
      <c r="L1231">
        <v>1</v>
      </c>
      <c r="M1231" t="s">
        <v>156</v>
      </c>
      <c r="N1231" t="s">
        <v>157</v>
      </c>
      <c r="O1231" t="s">
        <v>158</v>
      </c>
      <c r="P1231" t="str">
        <f>VLOOKUP('intouch变量（离散）'!$A1231,基本表格!$G:$Q,3,FALSE)</f>
        <v>DB1201,X50.4</v>
      </c>
      <c r="Q1231" t="str">
        <f>VLOOKUP('intouch变量（离散）'!$A1231,基本表格!$G:$Q,10,FALSE)</f>
        <v>No</v>
      </c>
      <c r="R1231" t="str">
        <f t="shared" si="120"/>
        <v>DB1201,X50.4 2#刨片机润滑站1#过滤器压差传感器  下限保护使能</v>
      </c>
      <c r="S1231">
        <v>0</v>
      </c>
      <c r="T1231">
        <v>0</v>
      </c>
    </row>
    <row r="1232" spans="1:20">
      <c r="A1232" t="s">
        <v>1388</v>
      </c>
      <c r="B1232" s="11" t="str">
        <f t="shared" si="119"/>
        <v>CHP2</v>
      </c>
      <c r="C1232" s="11" t="str">
        <f>VLOOKUP('intouch变量（离散）'!$A1232,基本表格!$G:$Q,2,FALSE)</f>
        <v>2#刨片机润滑站1#过滤器压差传感器  上限报警</v>
      </c>
      <c r="D1232" t="s">
        <v>154</v>
      </c>
      <c r="E1232" t="str">
        <f t="shared" si="115"/>
        <v>No</v>
      </c>
      <c r="F1232" t="str">
        <f t="shared" si="116"/>
        <v>0</v>
      </c>
      <c r="G1232" t="s">
        <v>154</v>
      </c>
      <c r="H1232" t="s">
        <v>155</v>
      </c>
      <c r="I1232" t="str">
        <f t="shared" si="117"/>
        <v/>
      </c>
      <c r="J1232" t="str">
        <f t="shared" si="118"/>
        <v/>
      </c>
      <c r="K1232" t="str">
        <f>VLOOKUP('intouch变量（离散）'!$A1232,基本表格!$G:$Q,9,FALSE)</f>
        <v>None</v>
      </c>
      <c r="L1232">
        <v>1</v>
      </c>
      <c r="M1232" t="s">
        <v>156</v>
      </c>
      <c r="N1232" t="s">
        <v>157</v>
      </c>
      <c r="O1232" t="s">
        <v>158</v>
      </c>
      <c r="P1232" t="str">
        <f>VLOOKUP('intouch变量（离散）'!$A1232,基本表格!$G:$Q,3,FALSE)</f>
        <v>DB1201,X50.5</v>
      </c>
      <c r="Q1232" t="str">
        <f>VLOOKUP('intouch变量（离散）'!$A1232,基本表格!$G:$Q,10,FALSE)</f>
        <v>Yes</v>
      </c>
      <c r="R1232" t="str">
        <f t="shared" si="120"/>
        <v>DB1201,X50.5 2#刨片机润滑站1#过滤器压差传感器  上限报警</v>
      </c>
      <c r="S1232">
        <v>0</v>
      </c>
      <c r="T1232">
        <v>0</v>
      </c>
    </row>
    <row r="1233" spans="1:20">
      <c r="A1233" t="s">
        <v>1389</v>
      </c>
      <c r="B1233" s="11" t="str">
        <f t="shared" si="119"/>
        <v>CHP2</v>
      </c>
      <c r="C1233" s="11" t="str">
        <f>VLOOKUP('intouch变量（离散）'!$A1233,基本表格!$G:$Q,2,FALSE)</f>
        <v>2#刨片机润滑站1#过滤器压差传感器  下限报警</v>
      </c>
      <c r="D1233" t="s">
        <v>154</v>
      </c>
      <c r="E1233" t="str">
        <f t="shared" si="115"/>
        <v>No</v>
      </c>
      <c r="F1233" t="str">
        <f t="shared" si="116"/>
        <v>0</v>
      </c>
      <c r="G1233" t="s">
        <v>154</v>
      </c>
      <c r="H1233" t="s">
        <v>155</v>
      </c>
      <c r="I1233" t="str">
        <f t="shared" si="117"/>
        <v/>
      </c>
      <c r="J1233" t="str">
        <f t="shared" si="118"/>
        <v/>
      </c>
      <c r="K1233" t="str">
        <f>VLOOKUP('intouch变量（离散）'!$A1233,基本表格!$G:$Q,9,FALSE)</f>
        <v>None</v>
      </c>
      <c r="L1233">
        <v>1</v>
      </c>
      <c r="M1233" t="s">
        <v>156</v>
      </c>
      <c r="N1233" t="s">
        <v>157</v>
      </c>
      <c r="O1233" t="s">
        <v>158</v>
      </c>
      <c r="P1233" t="str">
        <f>VLOOKUP('intouch变量（离散）'!$A1233,基本表格!$G:$Q,3,FALSE)</f>
        <v>DB1201,X50.6</v>
      </c>
      <c r="Q1233" t="str">
        <f>VLOOKUP('intouch变量（离散）'!$A1233,基本表格!$G:$Q,10,FALSE)</f>
        <v>Yes</v>
      </c>
      <c r="R1233" t="str">
        <f t="shared" si="120"/>
        <v>DB1201,X50.6 2#刨片机润滑站1#过滤器压差传感器  下限报警</v>
      </c>
      <c r="S1233">
        <v>0</v>
      </c>
      <c r="T1233">
        <v>0</v>
      </c>
    </row>
    <row r="1234" spans="1:20">
      <c r="A1234" t="s">
        <v>1390</v>
      </c>
      <c r="B1234" s="11" t="str">
        <f t="shared" si="119"/>
        <v>CHP2</v>
      </c>
      <c r="C1234" s="11" t="str">
        <f>VLOOKUP('intouch变量（离散）'!$A1234,基本表格!$G:$Q,2,FALSE)</f>
        <v>2#刨片机润滑站1#过滤器压差传感器  上上限报警</v>
      </c>
      <c r="D1234" t="s">
        <v>154</v>
      </c>
      <c r="E1234" t="str">
        <f t="shared" si="115"/>
        <v>No</v>
      </c>
      <c r="F1234" t="str">
        <f t="shared" si="116"/>
        <v>0</v>
      </c>
      <c r="G1234" t="s">
        <v>154</v>
      </c>
      <c r="H1234" t="s">
        <v>155</v>
      </c>
      <c r="I1234" t="str">
        <f t="shared" si="117"/>
        <v/>
      </c>
      <c r="J1234" t="str">
        <f t="shared" si="118"/>
        <v/>
      </c>
      <c r="K1234" t="str">
        <f>VLOOKUP('intouch变量（离散）'!$A1234,基本表格!$G:$Q,9,FALSE)</f>
        <v>On</v>
      </c>
      <c r="L1234">
        <v>1</v>
      </c>
      <c r="M1234" t="s">
        <v>156</v>
      </c>
      <c r="N1234" t="s">
        <v>157</v>
      </c>
      <c r="O1234" t="s">
        <v>158</v>
      </c>
      <c r="P1234" t="str">
        <f>VLOOKUP('intouch变量（离散）'!$A1234,基本表格!$G:$Q,3,FALSE)</f>
        <v>DB1201,X50.7</v>
      </c>
      <c r="Q1234" t="str">
        <f>VLOOKUP('intouch变量（离散）'!$A1234,基本表格!$G:$Q,10,FALSE)</f>
        <v>Yes</v>
      </c>
      <c r="R1234" t="str">
        <f t="shared" si="120"/>
        <v>DB1201,X50.7 2#刨片机润滑站1#过滤器压差传感器  上上限报警</v>
      </c>
      <c r="S1234">
        <v>0</v>
      </c>
      <c r="T1234">
        <v>0</v>
      </c>
    </row>
    <row r="1235" spans="1:20">
      <c r="A1235" t="s">
        <v>1391</v>
      </c>
      <c r="B1235" s="11" t="str">
        <f t="shared" si="119"/>
        <v>CHP2</v>
      </c>
      <c r="C1235" s="11" t="str">
        <f>VLOOKUP('intouch变量（离散）'!$A1235,基本表格!$G:$Q,2,FALSE)</f>
        <v>2#刨片机润滑站1#过滤器压差传感器  下下限报警</v>
      </c>
      <c r="D1235" t="s">
        <v>154</v>
      </c>
      <c r="E1235" t="str">
        <f t="shared" si="115"/>
        <v>No</v>
      </c>
      <c r="F1235" t="str">
        <f t="shared" si="116"/>
        <v>0</v>
      </c>
      <c r="G1235" t="s">
        <v>154</v>
      </c>
      <c r="H1235" t="s">
        <v>155</v>
      </c>
      <c r="I1235" t="str">
        <f t="shared" si="117"/>
        <v/>
      </c>
      <c r="J1235" t="str">
        <f t="shared" si="118"/>
        <v/>
      </c>
      <c r="K1235" t="str">
        <f>VLOOKUP('intouch变量（离散）'!$A1235,基本表格!$G:$Q,9,FALSE)</f>
        <v>On</v>
      </c>
      <c r="L1235">
        <v>1</v>
      </c>
      <c r="M1235" t="s">
        <v>156</v>
      </c>
      <c r="N1235" t="s">
        <v>157</v>
      </c>
      <c r="O1235" t="s">
        <v>158</v>
      </c>
      <c r="P1235" t="str">
        <f>VLOOKUP('intouch变量（离散）'!$A1235,基本表格!$G:$Q,3,FALSE)</f>
        <v>DB1201,X51.0</v>
      </c>
      <c r="Q1235" t="str">
        <f>VLOOKUP('intouch变量（离散）'!$A1235,基本表格!$G:$Q,10,FALSE)</f>
        <v>Yes</v>
      </c>
      <c r="R1235" t="str">
        <f t="shared" si="120"/>
        <v>DB1201,X51.0 2#刨片机润滑站1#过滤器压差传感器  下下限报警</v>
      </c>
      <c r="S1235">
        <v>0</v>
      </c>
      <c r="T1235">
        <v>0</v>
      </c>
    </row>
    <row r="1236" spans="1:20">
      <c r="A1236" t="s">
        <v>1392</v>
      </c>
      <c r="B1236" s="11" t="str">
        <f t="shared" si="119"/>
        <v>CHP2</v>
      </c>
      <c r="C1236" s="11" t="str">
        <f>VLOOKUP('intouch变量（离散）'!$A1236,基本表格!$G:$Q,2,FALSE)</f>
        <v>2#刨片机润滑站1#过滤器压差传感器  极限报警</v>
      </c>
      <c r="D1236" t="s">
        <v>154</v>
      </c>
      <c r="E1236" t="str">
        <f t="shared" si="115"/>
        <v>No</v>
      </c>
      <c r="F1236" t="str">
        <f t="shared" si="116"/>
        <v>0</v>
      </c>
      <c r="G1236" t="s">
        <v>154</v>
      </c>
      <c r="H1236" t="s">
        <v>155</v>
      </c>
      <c r="I1236" t="str">
        <f t="shared" si="117"/>
        <v/>
      </c>
      <c r="J1236" t="str">
        <f t="shared" si="118"/>
        <v/>
      </c>
      <c r="K1236" t="str">
        <f>VLOOKUP('intouch变量（离散）'!$A1236,基本表格!$G:$Q,9,FALSE)</f>
        <v>On</v>
      </c>
      <c r="L1236">
        <v>1</v>
      </c>
      <c r="M1236" t="s">
        <v>156</v>
      </c>
      <c r="N1236" t="s">
        <v>157</v>
      </c>
      <c r="O1236" t="s">
        <v>158</v>
      </c>
      <c r="P1236" t="str">
        <f>VLOOKUP('intouch变量（离散）'!$A1236,基本表格!$G:$Q,3,FALSE)</f>
        <v>DB1201,X51.1</v>
      </c>
      <c r="Q1236" t="str">
        <f>VLOOKUP('intouch变量（离散）'!$A1236,基本表格!$G:$Q,10,FALSE)</f>
        <v>Yes</v>
      </c>
      <c r="R1236" t="str">
        <f t="shared" si="120"/>
        <v>DB1201,X51.1 2#刨片机润滑站1#过滤器压差传感器  极限报警</v>
      </c>
      <c r="S1236">
        <v>0</v>
      </c>
      <c r="T1236">
        <v>0</v>
      </c>
    </row>
    <row r="1237" spans="1:20">
      <c r="A1237" t="s">
        <v>1393</v>
      </c>
      <c r="B1237" s="11" t="str">
        <f t="shared" si="119"/>
        <v>CHP2</v>
      </c>
      <c r="C1237" s="11" t="str">
        <f>VLOOKUP('intouch变量（离散）'!$A1237,基本表格!$G:$Q,2,FALSE)</f>
        <v>2#刨片机润滑站1#过滤器压差传感器  传感器断线报警</v>
      </c>
      <c r="D1237" t="s">
        <v>154</v>
      </c>
      <c r="E1237" t="str">
        <f t="shared" si="115"/>
        <v>No</v>
      </c>
      <c r="F1237" t="str">
        <f t="shared" si="116"/>
        <v>0</v>
      </c>
      <c r="G1237" t="s">
        <v>154</v>
      </c>
      <c r="H1237" t="s">
        <v>155</v>
      </c>
      <c r="I1237" t="str">
        <f t="shared" si="117"/>
        <v/>
      </c>
      <c r="J1237" t="str">
        <f t="shared" si="118"/>
        <v/>
      </c>
      <c r="K1237" t="str">
        <f>VLOOKUP('intouch变量（离散）'!$A1237,基本表格!$G:$Q,9,FALSE)</f>
        <v>On</v>
      </c>
      <c r="L1237">
        <v>1</v>
      </c>
      <c r="M1237" t="s">
        <v>156</v>
      </c>
      <c r="N1237" t="s">
        <v>157</v>
      </c>
      <c r="O1237" t="s">
        <v>158</v>
      </c>
      <c r="P1237" t="str">
        <f>VLOOKUP('intouch变量（离散）'!$A1237,基本表格!$G:$Q,3,FALSE)</f>
        <v>DB1201,X51.2</v>
      </c>
      <c r="Q1237" t="str">
        <f>VLOOKUP('intouch变量（离散）'!$A1237,基本表格!$G:$Q,10,FALSE)</f>
        <v>Yes</v>
      </c>
      <c r="R1237" t="str">
        <f t="shared" si="120"/>
        <v>DB1201,X51.2 2#刨片机润滑站1#过滤器压差传感器  传感器断线报警</v>
      </c>
      <c r="S1237">
        <v>0</v>
      </c>
      <c r="T1237">
        <v>0</v>
      </c>
    </row>
    <row r="1238" spans="1:20">
      <c r="A1238" t="s">
        <v>1394</v>
      </c>
      <c r="B1238" s="11" t="str">
        <f t="shared" si="119"/>
        <v>CHP2</v>
      </c>
      <c r="C1238" s="11" t="str">
        <f>VLOOKUP('intouch变量（离散）'!$A1238,基本表格!$G:$Q,2,FALSE)</f>
        <v>2#刨片机润滑站2#过滤器压差传感器  上限保护使能</v>
      </c>
      <c r="D1238" t="s">
        <v>154</v>
      </c>
      <c r="E1238" t="str">
        <f t="shared" si="115"/>
        <v>Yes</v>
      </c>
      <c r="F1238" t="str">
        <f t="shared" si="116"/>
        <v>900</v>
      </c>
      <c r="G1238" t="s">
        <v>154</v>
      </c>
      <c r="H1238" t="s">
        <v>155</v>
      </c>
      <c r="I1238" t="str">
        <f t="shared" si="117"/>
        <v>禁用</v>
      </c>
      <c r="J1238" t="str">
        <f t="shared" si="118"/>
        <v>启用</v>
      </c>
      <c r="K1238" t="str">
        <f>VLOOKUP('intouch变量（离散）'!$A1238,基本表格!$G:$Q,9,FALSE)</f>
        <v>None</v>
      </c>
      <c r="L1238">
        <v>1</v>
      </c>
      <c r="M1238" t="s">
        <v>156</v>
      </c>
      <c r="N1238" t="s">
        <v>157</v>
      </c>
      <c r="O1238" t="s">
        <v>158</v>
      </c>
      <c r="P1238" t="str">
        <f>VLOOKUP('intouch变量（离散）'!$A1238,基本表格!$G:$Q,3,FALSE)</f>
        <v>DB1201,X100.3</v>
      </c>
      <c r="Q1238" t="str">
        <f>VLOOKUP('intouch变量（离散）'!$A1238,基本表格!$G:$Q,10,FALSE)</f>
        <v>No</v>
      </c>
      <c r="R1238" t="str">
        <f t="shared" si="120"/>
        <v>DB1201,X100.3 2#刨片机润滑站2#过滤器压差传感器  上限保护使能</v>
      </c>
      <c r="S1238">
        <v>0</v>
      </c>
      <c r="T1238">
        <v>0</v>
      </c>
    </row>
    <row r="1239" spans="1:20">
      <c r="A1239" t="s">
        <v>1395</v>
      </c>
      <c r="B1239" s="11" t="str">
        <f t="shared" si="119"/>
        <v>CHP2</v>
      </c>
      <c r="C1239" s="11" t="str">
        <f>VLOOKUP('intouch变量（离散）'!$A1239,基本表格!$G:$Q,2,FALSE)</f>
        <v>2#刨片机润滑站2#过滤器压差传感器  下限保护使能</v>
      </c>
      <c r="D1239" t="s">
        <v>154</v>
      </c>
      <c r="E1239" t="str">
        <f t="shared" si="115"/>
        <v>Yes</v>
      </c>
      <c r="F1239" t="str">
        <f t="shared" si="116"/>
        <v>900</v>
      </c>
      <c r="G1239" t="s">
        <v>154</v>
      </c>
      <c r="H1239" t="s">
        <v>155</v>
      </c>
      <c r="I1239" t="str">
        <f t="shared" si="117"/>
        <v>禁用</v>
      </c>
      <c r="J1239" t="str">
        <f t="shared" si="118"/>
        <v>启用</v>
      </c>
      <c r="K1239" t="str">
        <f>VLOOKUP('intouch变量（离散）'!$A1239,基本表格!$G:$Q,9,FALSE)</f>
        <v>None</v>
      </c>
      <c r="L1239">
        <v>1</v>
      </c>
      <c r="M1239" t="s">
        <v>156</v>
      </c>
      <c r="N1239" t="s">
        <v>157</v>
      </c>
      <c r="O1239" t="s">
        <v>158</v>
      </c>
      <c r="P1239" t="str">
        <f>VLOOKUP('intouch变量（离散）'!$A1239,基本表格!$G:$Q,3,FALSE)</f>
        <v>DB1201,X100.4</v>
      </c>
      <c r="Q1239" t="str">
        <f>VLOOKUP('intouch变量（离散）'!$A1239,基本表格!$G:$Q,10,FALSE)</f>
        <v>No</v>
      </c>
      <c r="R1239" t="str">
        <f t="shared" si="120"/>
        <v>DB1201,X100.4 2#刨片机润滑站2#过滤器压差传感器  下限保护使能</v>
      </c>
      <c r="S1239">
        <v>0</v>
      </c>
      <c r="T1239">
        <v>0</v>
      </c>
    </row>
    <row r="1240" spans="1:20">
      <c r="A1240" t="s">
        <v>1396</v>
      </c>
      <c r="B1240" s="11" t="str">
        <f t="shared" si="119"/>
        <v>CHP2</v>
      </c>
      <c r="C1240" s="11" t="str">
        <f>VLOOKUP('intouch变量（离散）'!$A1240,基本表格!$G:$Q,2,FALSE)</f>
        <v>2#刨片机润滑站2#过滤器压差传感器  上限报警</v>
      </c>
      <c r="D1240" t="s">
        <v>154</v>
      </c>
      <c r="E1240" t="str">
        <f t="shared" si="115"/>
        <v>No</v>
      </c>
      <c r="F1240" t="str">
        <f t="shared" si="116"/>
        <v>0</v>
      </c>
      <c r="G1240" t="s">
        <v>154</v>
      </c>
      <c r="H1240" t="s">
        <v>155</v>
      </c>
      <c r="I1240" t="str">
        <f t="shared" si="117"/>
        <v/>
      </c>
      <c r="J1240" t="str">
        <f t="shared" si="118"/>
        <v/>
      </c>
      <c r="K1240" t="str">
        <f>VLOOKUP('intouch变量（离散）'!$A1240,基本表格!$G:$Q,9,FALSE)</f>
        <v>None</v>
      </c>
      <c r="L1240">
        <v>1</v>
      </c>
      <c r="M1240" t="s">
        <v>156</v>
      </c>
      <c r="N1240" t="s">
        <v>157</v>
      </c>
      <c r="O1240" t="s">
        <v>158</v>
      </c>
      <c r="P1240" t="str">
        <f>VLOOKUP('intouch变量（离散）'!$A1240,基本表格!$G:$Q,3,FALSE)</f>
        <v>DB1201,X100.5</v>
      </c>
      <c r="Q1240" t="str">
        <f>VLOOKUP('intouch变量（离散）'!$A1240,基本表格!$G:$Q,10,FALSE)</f>
        <v>Yes</v>
      </c>
      <c r="R1240" t="str">
        <f t="shared" si="120"/>
        <v>DB1201,X100.5 2#刨片机润滑站2#过滤器压差传感器  上限报警</v>
      </c>
      <c r="S1240">
        <v>0</v>
      </c>
      <c r="T1240">
        <v>0</v>
      </c>
    </row>
    <row r="1241" spans="1:20">
      <c r="A1241" t="s">
        <v>1397</v>
      </c>
      <c r="B1241" s="11" t="str">
        <f t="shared" si="119"/>
        <v>CHP2</v>
      </c>
      <c r="C1241" s="11" t="str">
        <f>VLOOKUP('intouch变量（离散）'!$A1241,基本表格!$G:$Q,2,FALSE)</f>
        <v>2#刨片机润滑站2#过滤器压差传感器  下限报警</v>
      </c>
      <c r="D1241" t="s">
        <v>154</v>
      </c>
      <c r="E1241" t="str">
        <f t="shared" si="115"/>
        <v>No</v>
      </c>
      <c r="F1241" t="str">
        <f t="shared" si="116"/>
        <v>0</v>
      </c>
      <c r="G1241" t="s">
        <v>154</v>
      </c>
      <c r="H1241" t="s">
        <v>155</v>
      </c>
      <c r="I1241" t="str">
        <f t="shared" si="117"/>
        <v/>
      </c>
      <c r="J1241" t="str">
        <f t="shared" si="118"/>
        <v/>
      </c>
      <c r="K1241" t="str">
        <f>VLOOKUP('intouch变量（离散）'!$A1241,基本表格!$G:$Q,9,FALSE)</f>
        <v>None</v>
      </c>
      <c r="L1241">
        <v>1</v>
      </c>
      <c r="M1241" t="s">
        <v>156</v>
      </c>
      <c r="N1241" t="s">
        <v>157</v>
      </c>
      <c r="O1241" t="s">
        <v>158</v>
      </c>
      <c r="P1241" t="str">
        <f>VLOOKUP('intouch变量（离散）'!$A1241,基本表格!$G:$Q,3,FALSE)</f>
        <v>DB1201,X100.6</v>
      </c>
      <c r="Q1241" t="str">
        <f>VLOOKUP('intouch变量（离散）'!$A1241,基本表格!$G:$Q,10,FALSE)</f>
        <v>Yes</v>
      </c>
      <c r="R1241" t="str">
        <f t="shared" si="120"/>
        <v>DB1201,X100.6 2#刨片机润滑站2#过滤器压差传感器  下限报警</v>
      </c>
      <c r="S1241">
        <v>0</v>
      </c>
      <c r="T1241">
        <v>0</v>
      </c>
    </row>
    <row r="1242" spans="1:20">
      <c r="A1242" t="s">
        <v>1398</v>
      </c>
      <c r="B1242" s="11" t="str">
        <f t="shared" si="119"/>
        <v>CHP2</v>
      </c>
      <c r="C1242" s="11" t="str">
        <f>VLOOKUP('intouch变量（离散）'!$A1242,基本表格!$G:$Q,2,FALSE)</f>
        <v>2#刨片机润滑站2#过滤器压差传感器  上上限报警</v>
      </c>
      <c r="D1242" t="s">
        <v>154</v>
      </c>
      <c r="E1242" t="str">
        <f t="shared" si="115"/>
        <v>No</v>
      </c>
      <c r="F1242" t="str">
        <f t="shared" si="116"/>
        <v>0</v>
      </c>
      <c r="G1242" t="s">
        <v>154</v>
      </c>
      <c r="H1242" t="s">
        <v>155</v>
      </c>
      <c r="I1242" t="str">
        <f t="shared" si="117"/>
        <v/>
      </c>
      <c r="J1242" t="str">
        <f t="shared" si="118"/>
        <v/>
      </c>
      <c r="K1242" t="str">
        <f>VLOOKUP('intouch变量（离散）'!$A1242,基本表格!$G:$Q,9,FALSE)</f>
        <v>On</v>
      </c>
      <c r="L1242">
        <v>1</v>
      </c>
      <c r="M1242" t="s">
        <v>156</v>
      </c>
      <c r="N1242" t="s">
        <v>157</v>
      </c>
      <c r="O1242" t="s">
        <v>158</v>
      </c>
      <c r="P1242" t="str">
        <f>VLOOKUP('intouch变量（离散）'!$A1242,基本表格!$G:$Q,3,FALSE)</f>
        <v>DB1201,X100.7</v>
      </c>
      <c r="Q1242" t="str">
        <f>VLOOKUP('intouch变量（离散）'!$A1242,基本表格!$G:$Q,10,FALSE)</f>
        <v>Yes</v>
      </c>
      <c r="R1242" t="str">
        <f t="shared" si="120"/>
        <v>DB1201,X100.7 2#刨片机润滑站2#过滤器压差传感器  上上限报警</v>
      </c>
      <c r="S1242">
        <v>0</v>
      </c>
      <c r="T1242">
        <v>0</v>
      </c>
    </row>
    <row r="1243" spans="1:20">
      <c r="A1243" t="s">
        <v>1399</v>
      </c>
      <c r="B1243" s="11" t="str">
        <f t="shared" si="119"/>
        <v>CHP2</v>
      </c>
      <c r="C1243" s="11" t="str">
        <f>VLOOKUP('intouch变量（离散）'!$A1243,基本表格!$G:$Q,2,FALSE)</f>
        <v>2#刨片机润滑站2#过滤器压差传感器  下下限报警</v>
      </c>
      <c r="D1243" t="s">
        <v>154</v>
      </c>
      <c r="E1243" t="str">
        <f t="shared" si="115"/>
        <v>No</v>
      </c>
      <c r="F1243" t="str">
        <f t="shared" si="116"/>
        <v>0</v>
      </c>
      <c r="G1243" t="s">
        <v>154</v>
      </c>
      <c r="H1243" t="s">
        <v>155</v>
      </c>
      <c r="I1243" t="str">
        <f t="shared" si="117"/>
        <v/>
      </c>
      <c r="J1243" t="str">
        <f t="shared" si="118"/>
        <v/>
      </c>
      <c r="K1243" t="str">
        <f>VLOOKUP('intouch变量（离散）'!$A1243,基本表格!$G:$Q,9,FALSE)</f>
        <v>On</v>
      </c>
      <c r="L1243">
        <v>1</v>
      </c>
      <c r="M1243" t="s">
        <v>156</v>
      </c>
      <c r="N1243" t="s">
        <v>157</v>
      </c>
      <c r="O1243" t="s">
        <v>158</v>
      </c>
      <c r="P1243" t="str">
        <f>VLOOKUP('intouch变量（离散）'!$A1243,基本表格!$G:$Q,3,FALSE)</f>
        <v>DB1201,X101.0</v>
      </c>
      <c r="Q1243" t="str">
        <f>VLOOKUP('intouch变量（离散）'!$A1243,基本表格!$G:$Q,10,FALSE)</f>
        <v>Yes</v>
      </c>
      <c r="R1243" t="str">
        <f t="shared" si="120"/>
        <v>DB1201,X101.0 2#刨片机润滑站2#过滤器压差传感器  下下限报警</v>
      </c>
      <c r="S1243">
        <v>0</v>
      </c>
      <c r="T1243">
        <v>0</v>
      </c>
    </row>
    <row r="1244" spans="1:20">
      <c r="A1244" t="s">
        <v>1400</v>
      </c>
      <c r="B1244" s="11" t="str">
        <f t="shared" si="119"/>
        <v>CHP2</v>
      </c>
      <c r="C1244" s="11" t="str">
        <f>VLOOKUP('intouch变量（离散）'!$A1244,基本表格!$G:$Q,2,FALSE)</f>
        <v>2#刨片机润滑站2#过滤器压差传感器  极限报警</v>
      </c>
      <c r="D1244" t="s">
        <v>154</v>
      </c>
      <c r="E1244" t="str">
        <f t="shared" si="115"/>
        <v>No</v>
      </c>
      <c r="F1244" t="str">
        <f t="shared" si="116"/>
        <v>0</v>
      </c>
      <c r="G1244" t="s">
        <v>154</v>
      </c>
      <c r="H1244" t="s">
        <v>155</v>
      </c>
      <c r="I1244" t="str">
        <f t="shared" si="117"/>
        <v/>
      </c>
      <c r="J1244" t="str">
        <f t="shared" si="118"/>
        <v/>
      </c>
      <c r="K1244" t="str">
        <f>VLOOKUP('intouch变量（离散）'!$A1244,基本表格!$G:$Q,9,FALSE)</f>
        <v>On</v>
      </c>
      <c r="L1244">
        <v>1</v>
      </c>
      <c r="M1244" t="s">
        <v>156</v>
      </c>
      <c r="N1244" t="s">
        <v>157</v>
      </c>
      <c r="O1244" t="s">
        <v>158</v>
      </c>
      <c r="P1244" t="str">
        <f>VLOOKUP('intouch变量（离散）'!$A1244,基本表格!$G:$Q,3,FALSE)</f>
        <v>DB1201,X101.1</v>
      </c>
      <c r="Q1244" t="str">
        <f>VLOOKUP('intouch变量（离散）'!$A1244,基本表格!$G:$Q,10,FALSE)</f>
        <v>Yes</v>
      </c>
      <c r="R1244" t="str">
        <f t="shared" si="120"/>
        <v>DB1201,X101.1 2#刨片机润滑站2#过滤器压差传感器  极限报警</v>
      </c>
      <c r="S1244">
        <v>0</v>
      </c>
      <c r="T1244">
        <v>0</v>
      </c>
    </row>
    <row r="1245" spans="1:20">
      <c r="A1245" t="s">
        <v>1401</v>
      </c>
      <c r="B1245" s="11" t="str">
        <f t="shared" si="119"/>
        <v>CHP2</v>
      </c>
      <c r="C1245" s="11" t="str">
        <f>VLOOKUP('intouch变量（离散）'!$A1245,基本表格!$G:$Q,2,FALSE)</f>
        <v>2#刨片机润滑站2#过滤器压差传感器  传感器断线报警</v>
      </c>
      <c r="D1245" t="s">
        <v>154</v>
      </c>
      <c r="E1245" t="str">
        <f t="shared" si="115"/>
        <v>No</v>
      </c>
      <c r="F1245" t="str">
        <f t="shared" si="116"/>
        <v>0</v>
      </c>
      <c r="G1245" t="s">
        <v>154</v>
      </c>
      <c r="H1245" t="s">
        <v>155</v>
      </c>
      <c r="I1245" t="str">
        <f t="shared" si="117"/>
        <v/>
      </c>
      <c r="J1245" t="str">
        <f t="shared" si="118"/>
        <v/>
      </c>
      <c r="K1245" t="str">
        <f>VLOOKUP('intouch变量（离散）'!$A1245,基本表格!$G:$Q,9,FALSE)</f>
        <v>On</v>
      </c>
      <c r="L1245">
        <v>1</v>
      </c>
      <c r="M1245" t="s">
        <v>156</v>
      </c>
      <c r="N1245" t="s">
        <v>157</v>
      </c>
      <c r="O1245" t="s">
        <v>158</v>
      </c>
      <c r="P1245" t="str">
        <f>VLOOKUP('intouch变量（离散）'!$A1245,基本表格!$G:$Q,3,FALSE)</f>
        <v>DB1201,X101.2</v>
      </c>
      <c r="Q1245" t="str">
        <f>VLOOKUP('intouch变量（离散）'!$A1245,基本表格!$G:$Q,10,FALSE)</f>
        <v>Yes</v>
      </c>
      <c r="R1245" t="str">
        <f t="shared" si="120"/>
        <v>DB1201,X101.2 2#刨片机润滑站2#过滤器压差传感器  传感器断线报警</v>
      </c>
      <c r="S1245">
        <v>0</v>
      </c>
      <c r="T1245">
        <v>0</v>
      </c>
    </row>
    <row r="1246" spans="1:20">
      <c r="A1246" t="s">
        <v>1402</v>
      </c>
      <c r="B1246" s="11" t="str">
        <f t="shared" si="119"/>
        <v>CHP2</v>
      </c>
      <c r="C1246" s="11" t="str">
        <f>VLOOKUP('intouch变量（离散）'!$A1246,基本表格!$G:$Q,2,FALSE)</f>
        <v>2#刨片机振动传感器  上限保护使能</v>
      </c>
      <c r="D1246" t="s">
        <v>154</v>
      </c>
      <c r="E1246" t="str">
        <f t="shared" si="115"/>
        <v>Yes</v>
      </c>
      <c r="F1246" t="str">
        <f t="shared" si="116"/>
        <v>900</v>
      </c>
      <c r="G1246" t="s">
        <v>154</v>
      </c>
      <c r="H1246" t="s">
        <v>155</v>
      </c>
      <c r="I1246" t="str">
        <f t="shared" si="117"/>
        <v>禁用</v>
      </c>
      <c r="J1246" t="str">
        <f t="shared" si="118"/>
        <v>启用</v>
      </c>
      <c r="K1246" t="str">
        <f>VLOOKUP('intouch变量（离散）'!$A1246,基本表格!$G:$Q,9,FALSE)</f>
        <v>None</v>
      </c>
      <c r="L1246">
        <v>1</v>
      </c>
      <c r="M1246" t="s">
        <v>156</v>
      </c>
      <c r="N1246" t="s">
        <v>157</v>
      </c>
      <c r="O1246" t="s">
        <v>158</v>
      </c>
      <c r="P1246" t="str">
        <f>VLOOKUP('intouch变量（离散）'!$A1246,基本表格!$G:$Q,3,FALSE)</f>
        <v>DB1201,X150.3</v>
      </c>
      <c r="Q1246" t="str">
        <f>VLOOKUP('intouch变量（离散）'!$A1246,基本表格!$G:$Q,10,FALSE)</f>
        <v>No</v>
      </c>
      <c r="R1246" t="str">
        <f t="shared" si="120"/>
        <v>DB1201,X150.3 2#刨片机振动传感器  上限保护使能</v>
      </c>
      <c r="S1246">
        <v>0</v>
      </c>
      <c r="T1246">
        <v>0</v>
      </c>
    </row>
    <row r="1247" spans="1:20">
      <c r="A1247" t="s">
        <v>1403</v>
      </c>
      <c r="B1247" s="11" t="str">
        <f t="shared" si="119"/>
        <v>CHP2</v>
      </c>
      <c r="C1247" s="11" t="str">
        <f>VLOOKUP('intouch变量（离散）'!$A1247,基本表格!$G:$Q,2,FALSE)</f>
        <v>2#刨片机振动传感器  下限保护使能</v>
      </c>
      <c r="D1247" t="s">
        <v>154</v>
      </c>
      <c r="E1247" t="str">
        <f t="shared" si="115"/>
        <v>Yes</v>
      </c>
      <c r="F1247" t="str">
        <f t="shared" si="116"/>
        <v>900</v>
      </c>
      <c r="G1247" t="s">
        <v>154</v>
      </c>
      <c r="H1247" t="s">
        <v>155</v>
      </c>
      <c r="I1247" t="str">
        <f t="shared" si="117"/>
        <v>禁用</v>
      </c>
      <c r="J1247" t="str">
        <f t="shared" si="118"/>
        <v>启用</v>
      </c>
      <c r="K1247" t="str">
        <f>VLOOKUP('intouch变量（离散）'!$A1247,基本表格!$G:$Q,9,FALSE)</f>
        <v>None</v>
      </c>
      <c r="L1247">
        <v>1</v>
      </c>
      <c r="M1247" t="s">
        <v>156</v>
      </c>
      <c r="N1247" t="s">
        <v>157</v>
      </c>
      <c r="O1247" t="s">
        <v>158</v>
      </c>
      <c r="P1247" t="str">
        <f>VLOOKUP('intouch变量（离散）'!$A1247,基本表格!$G:$Q,3,FALSE)</f>
        <v>DB1201,X150.4</v>
      </c>
      <c r="Q1247" t="str">
        <f>VLOOKUP('intouch变量（离散）'!$A1247,基本表格!$G:$Q,10,FALSE)</f>
        <v>No</v>
      </c>
      <c r="R1247" t="str">
        <f t="shared" si="120"/>
        <v>DB1201,X150.4 2#刨片机振动传感器  下限保护使能</v>
      </c>
      <c r="S1247">
        <v>0</v>
      </c>
      <c r="T1247">
        <v>0</v>
      </c>
    </row>
    <row r="1248" spans="1:20">
      <c r="A1248" t="s">
        <v>1404</v>
      </c>
      <c r="B1248" s="11" t="str">
        <f t="shared" si="119"/>
        <v>CHP2</v>
      </c>
      <c r="C1248" s="11" t="str">
        <f>VLOOKUP('intouch变量（离散）'!$A1248,基本表格!$G:$Q,2,FALSE)</f>
        <v>2#刨片机振动传感器  上限报警</v>
      </c>
      <c r="D1248" t="s">
        <v>154</v>
      </c>
      <c r="E1248" t="str">
        <f t="shared" si="115"/>
        <v>No</v>
      </c>
      <c r="F1248" t="str">
        <f t="shared" si="116"/>
        <v>0</v>
      </c>
      <c r="G1248" t="s">
        <v>154</v>
      </c>
      <c r="H1248" t="s">
        <v>155</v>
      </c>
      <c r="I1248" t="str">
        <f t="shared" si="117"/>
        <v/>
      </c>
      <c r="J1248" t="str">
        <f t="shared" si="118"/>
        <v/>
      </c>
      <c r="K1248" t="str">
        <f>VLOOKUP('intouch变量（离散）'!$A1248,基本表格!$G:$Q,9,FALSE)</f>
        <v>None</v>
      </c>
      <c r="L1248">
        <v>1</v>
      </c>
      <c r="M1248" t="s">
        <v>156</v>
      </c>
      <c r="N1248" t="s">
        <v>157</v>
      </c>
      <c r="O1248" t="s">
        <v>158</v>
      </c>
      <c r="P1248" t="str">
        <f>VLOOKUP('intouch变量（离散）'!$A1248,基本表格!$G:$Q,3,FALSE)</f>
        <v>DB1201,X150.5</v>
      </c>
      <c r="Q1248" t="str">
        <f>VLOOKUP('intouch变量（离散）'!$A1248,基本表格!$G:$Q,10,FALSE)</f>
        <v>Yes</v>
      </c>
      <c r="R1248" t="str">
        <f t="shared" si="120"/>
        <v>DB1201,X150.5 2#刨片机振动传感器  上限报警</v>
      </c>
      <c r="S1248">
        <v>0</v>
      </c>
      <c r="T1248">
        <v>0</v>
      </c>
    </row>
    <row r="1249" spans="1:20">
      <c r="A1249" t="s">
        <v>1405</v>
      </c>
      <c r="B1249" s="11" t="str">
        <f t="shared" si="119"/>
        <v>CHP2</v>
      </c>
      <c r="C1249" s="11" t="str">
        <f>VLOOKUP('intouch变量（离散）'!$A1249,基本表格!$G:$Q,2,FALSE)</f>
        <v>2#刨片机振动传感器  下限报警</v>
      </c>
      <c r="D1249" t="s">
        <v>154</v>
      </c>
      <c r="E1249" t="str">
        <f t="shared" si="115"/>
        <v>No</v>
      </c>
      <c r="F1249" t="str">
        <f t="shared" si="116"/>
        <v>0</v>
      </c>
      <c r="G1249" t="s">
        <v>154</v>
      </c>
      <c r="H1249" t="s">
        <v>155</v>
      </c>
      <c r="I1249" t="str">
        <f t="shared" si="117"/>
        <v/>
      </c>
      <c r="J1249" t="str">
        <f t="shared" si="118"/>
        <v/>
      </c>
      <c r="K1249" t="str">
        <f>VLOOKUP('intouch变量（离散）'!$A1249,基本表格!$G:$Q,9,FALSE)</f>
        <v>None</v>
      </c>
      <c r="L1249">
        <v>1</v>
      </c>
      <c r="M1249" t="s">
        <v>156</v>
      </c>
      <c r="N1249" t="s">
        <v>157</v>
      </c>
      <c r="O1249" t="s">
        <v>158</v>
      </c>
      <c r="P1249" t="str">
        <f>VLOOKUP('intouch变量（离散）'!$A1249,基本表格!$G:$Q,3,FALSE)</f>
        <v>DB1201,X150.6</v>
      </c>
      <c r="Q1249" t="str">
        <f>VLOOKUP('intouch变量（离散）'!$A1249,基本表格!$G:$Q,10,FALSE)</f>
        <v>Yes</v>
      </c>
      <c r="R1249" t="str">
        <f t="shared" si="120"/>
        <v>DB1201,X150.6 2#刨片机振动传感器  下限报警</v>
      </c>
      <c r="S1249">
        <v>0</v>
      </c>
      <c r="T1249">
        <v>0</v>
      </c>
    </row>
    <row r="1250" spans="1:20">
      <c r="A1250" t="s">
        <v>1406</v>
      </c>
      <c r="B1250" s="11" t="str">
        <f t="shared" si="119"/>
        <v>CHP2</v>
      </c>
      <c r="C1250" s="11" t="str">
        <f>VLOOKUP('intouch变量（离散）'!$A1250,基本表格!$G:$Q,2,FALSE)</f>
        <v>2#刨片机振动传感器  上上限报警</v>
      </c>
      <c r="D1250" t="s">
        <v>154</v>
      </c>
      <c r="E1250" t="str">
        <f t="shared" si="115"/>
        <v>No</v>
      </c>
      <c r="F1250" t="str">
        <f t="shared" si="116"/>
        <v>0</v>
      </c>
      <c r="G1250" t="s">
        <v>154</v>
      </c>
      <c r="H1250" t="s">
        <v>155</v>
      </c>
      <c r="I1250" t="str">
        <f t="shared" si="117"/>
        <v/>
      </c>
      <c r="J1250" t="str">
        <f t="shared" si="118"/>
        <v/>
      </c>
      <c r="K1250" t="str">
        <f>VLOOKUP('intouch变量（离散）'!$A1250,基本表格!$G:$Q,9,FALSE)</f>
        <v>On</v>
      </c>
      <c r="L1250">
        <v>1</v>
      </c>
      <c r="M1250" t="s">
        <v>156</v>
      </c>
      <c r="N1250" t="s">
        <v>157</v>
      </c>
      <c r="O1250" t="s">
        <v>158</v>
      </c>
      <c r="P1250" t="str">
        <f>VLOOKUP('intouch变量（离散）'!$A1250,基本表格!$G:$Q,3,FALSE)</f>
        <v>DB1201,X150.7</v>
      </c>
      <c r="Q1250" t="str">
        <f>VLOOKUP('intouch变量（离散）'!$A1250,基本表格!$G:$Q,10,FALSE)</f>
        <v>Yes</v>
      </c>
      <c r="R1250" t="str">
        <f t="shared" si="120"/>
        <v>DB1201,X150.7 2#刨片机振动传感器  上上限报警</v>
      </c>
      <c r="S1250">
        <v>0</v>
      </c>
      <c r="T1250">
        <v>0</v>
      </c>
    </row>
    <row r="1251" spans="1:20">
      <c r="A1251" t="s">
        <v>1407</v>
      </c>
      <c r="B1251" s="11" t="str">
        <f t="shared" si="119"/>
        <v>CHP2</v>
      </c>
      <c r="C1251" s="11" t="str">
        <f>VLOOKUP('intouch变量（离散）'!$A1251,基本表格!$G:$Q,2,FALSE)</f>
        <v>2#刨片机振动传感器  下下限报警</v>
      </c>
      <c r="D1251" t="s">
        <v>154</v>
      </c>
      <c r="E1251" t="str">
        <f t="shared" si="115"/>
        <v>No</v>
      </c>
      <c r="F1251" t="str">
        <f t="shared" si="116"/>
        <v>0</v>
      </c>
      <c r="G1251" t="s">
        <v>154</v>
      </c>
      <c r="H1251" t="s">
        <v>155</v>
      </c>
      <c r="I1251" t="str">
        <f t="shared" si="117"/>
        <v/>
      </c>
      <c r="J1251" t="str">
        <f t="shared" si="118"/>
        <v/>
      </c>
      <c r="K1251" t="str">
        <f>VLOOKUP('intouch变量（离散）'!$A1251,基本表格!$G:$Q,9,FALSE)</f>
        <v>On</v>
      </c>
      <c r="L1251">
        <v>1</v>
      </c>
      <c r="M1251" t="s">
        <v>156</v>
      </c>
      <c r="N1251" t="s">
        <v>157</v>
      </c>
      <c r="O1251" t="s">
        <v>158</v>
      </c>
      <c r="P1251" t="str">
        <f>VLOOKUP('intouch变量（离散）'!$A1251,基本表格!$G:$Q,3,FALSE)</f>
        <v>DB1201,X151.0</v>
      </c>
      <c r="Q1251" t="str">
        <f>VLOOKUP('intouch变量（离散）'!$A1251,基本表格!$G:$Q,10,FALSE)</f>
        <v>Yes</v>
      </c>
      <c r="R1251" t="str">
        <f t="shared" si="120"/>
        <v>DB1201,X151.0 2#刨片机振动传感器  下下限报警</v>
      </c>
      <c r="S1251">
        <v>0</v>
      </c>
      <c r="T1251">
        <v>0</v>
      </c>
    </row>
    <row r="1252" spans="1:20">
      <c r="A1252" t="s">
        <v>1408</v>
      </c>
      <c r="B1252" s="11" t="str">
        <f t="shared" si="119"/>
        <v>CHP2</v>
      </c>
      <c r="C1252" s="11" t="str">
        <f>VLOOKUP('intouch变量（离散）'!$A1252,基本表格!$G:$Q,2,FALSE)</f>
        <v>2#刨片机振动传感器  极限报警</v>
      </c>
      <c r="D1252" t="s">
        <v>154</v>
      </c>
      <c r="E1252" t="str">
        <f t="shared" si="115"/>
        <v>No</v>
      </c>
      <c r="F1252" t="str">
        <f t="shared" si="116"/>
        <v>0</v>
      </c>
      <c r="G1252" t="s">
        <v>154</v>
      </c>
      <c r="H1252" t="s">
        <v>155</v>
      </c>
      <c r="I1252" t="str">
        <f t="shared" si="117"/>
        <v/>
      </c>
      <c r="J1252" t="str">
        <f t="shared" si="118"/>
        <v/>
      </c>
      <c r="K1252" t="str">
        <f>VLOOKUP('intouch变量（离散）'!$A1252,基本表格!$G:$Q,9,FALSE)</f>
        <v>On</v>
      </c>
      <c r="L1252">
        <v>1</v>
      </c>
      <c r="M1252" t="s">
        <v>156</v>
      </c>
      <c r="N1252" t="s">
        <v>157</v>
      </c>
      <c r="O1252" t="s">
        <v>158</v>
      </c>
      <c r="P1252" t="str">
        <f>VLOOKUP('intouch变量（离散）'!$A1252,基本表格!$G:$Q,3,FALSE)</f>
        <v>DB1201,X151.1</v>
      </c>
      <c r="Q1252" t="str">
        <f>VLOOKUP('intouch变量（离散）'!$A1252,基本表格!$G:$Q,10,FALSE)</f>
        <v>Yes</v>
      </c>
      <c r="R1252" t="str">
        <f t="shared" si="120"/>
        <v>DB1201,X151.1 2#刨片机振动传感器  极限报警</v>
      </c>
      <c r="S1252">
        <v>0</v>
      </c>
      <c r="T1252">
        <v>0</v>
      </c>
    </row>
    <row r="1253" spans="1:20">
      <c r="A1253" t="s">
        <v>1409</v>
      </c>
      <c r="B1253" s="11" t="str">
        <f t="shared" si="119"/>
        <v>CHP2</v>
      </c>
      <c r="C1253" s="11" t="str">
        <f>VLOOKUP('intouch变量（离散）'!$A1253,基本表格!$G:$Q,2,FALSE)</f>
        <v>2#刨片机振动传感器  传感器断线报警</v>
      </c>
      <c r="D1253" t="s">
        <v>154</v>
      </c>
      <c r="E1253" t="str">
        <f t="shared" si="115"/>
        <v>No</v>
      </c>
      <c r="F1253" t="str">
        <f t="shared" si="116"/>
        <v>0</v>
      </c>
      <c r="G1253" t="s">
        <v>154</v>
      </c>
      <c r="H1253" t="s">
        <v>155</v>
      </c>
      <c r="I1253" t="str">
        <f t="shared" si="117"/>
        <v/>
      </c>
      <c r="J1253" t="str">
        <f t="shared" si="118"/>
        <v/>
      </c>
      <c r="K1253" t="str">
        <f>VLOOKUP('intouch变量（离散）'!$A1253,基本表格!$G:$Q,9,FALSE)</f>
        <v>On</v>
      </c>
      <c r="L1253">
        <v>1</v>
      </c>
      <c r="M1253" t="s">
        <v>156</v>
      </c>
      <c r="N1253" t="s">
        <v>157</v>
      </c>
      <c r="O1253" t="s">
        <v>158</v>
      </c>
      <c r="P1253" t="str">
        <f>VLOOKUP('intouch变量（离散）'!$A1253,基本表格!$G:$Q,3,FALSE)</f>
        <v>DB1201,X151.2</v>
      </c>
      <c r="Q1253" t="str">
        <f>VLOOKUP('intouch变量（离散）'!$A1253,基本表格!$G:$Q,10,FALSE)</f>
        <v>Yes</v>
      </c>
      <c r="R1253" t="str">
        <f t="shared" si="120"/>
        <v>DB1201,X151.2 2#刨片机振动传感器  传感器断线报警</v>
      </c>
      <c r="S1253">
        <v>0</v>
      </c>
      <c r="T1253">
        <v>0</v>
      </c>
    </row>
    <row r="1254" spans="1:20">
      <c r="A1254" t="s">
        <v>1410</v>
      </c>
      <c r="B1254" s="11" t="str">
        <f t="shared" si="119"/>
        <v>CHP2</v>
      </c>
      <c r="C1254" s="11" t="str">
        <f>VLOOKUP('intouch变量（离散）'!$A1254,基本表格!$G:$Q,2,FALSE)</f>
        <v>2#刨片机润滑站温度  上限保护使能</v>
      </c>
      <c r="D1254" t="s">
        <v>154</v>
      </c>
      <c r="E1254" t="str">
        <f t="shared" si="115"/>
        <v>Yes</v>
      </c>
      <c r="F1254" t="str">
        <f t="shared" si="116"/>
        <v>900</v>
      </c>
      <c r="G1254" t="s">
        <v>154</v>
      </c>
      <c r="H1254" t="s">
        <v>155</v>
      </c>
      <c r="I1254" t="str">
        <f t="shared" si="117"/>
        <v>禁用</v>
      </c>
      <c r="J1254" t="str">
        <f t="shared" si="118"/>
        <v>启用</v>
      </c>
      <c r="K1254" t="str">
        <f>VLOOKUP('intouch变量（离散）'!$A1254,基本表格!$G:$Q,9,FALSE)</f>
        <v>None</v>
      </c>
      <c r="L1254">
        <v>1</v>
      </c>
      <c r="M1254" t="s">
        <v>156</v>
      </c>
      <c r="N1254" t="s">
        <v>157</v>
      </c>
      <c r="O1254" t="s">
        <v>158</v>
      </c>
      <c r="P1254" t="str">
        <f>VLOOKUP('intouch变量（离散）'!$A1254,基本表格!$G:$Q,3,FALSE)</f>
        <v>DB1201,X200.3</v>
      </c>
      <c r="Q1254" t="str">
        <f>VLOOKUP('intouch变量（离散）'!$A1254,基本表格!$G:$Q,10,FALSE)</f>
        <v>No</v>
      </c>
      <c r="R1254" t="str">
        <f t="shared" si="120"/>
        <v>DB1201,X200.3 2#刨片机润滑站温度  上限保护使能</v>
      </c>
      <c r="S1254">
        <v>0</v>
      </c>
      <c r="T1254">
        <v>0</v>
      </c>
    </row>
    <row r="1255" spans="1:20">
      <c r="A1255" t="s">
        <v>1411</v>
      </c>
      <c r="B1255" s="11" t="str">
        <f t="shared" si="119"/>
        <v>CHP2</v>
      </c>
      <c r="C1255" s="11" t="str">
        <f>VLOOKUP('intouch变量（离散）'!$A1255,基本表格!$G:$Q,2,FALSE)</f>
        <v>2#刨片机润滑站温度  下限保护使能</v>
      </c>
      <c r="D1255" t="s">
        <v>154</v>
      </c>
      <c r="E1255" t="str">
        <f t="shared" si="115"/>
        <v>Yes</v>
      </c>
      <c r="F1255" t="str">
        <f t="shared" si="116"/>
        <v>900</v>
      </c>
      <c r="G1255" t="s">
        <v>154</v>
      </c>
      <c r="H1255" t="s">
        <v>155</v>
      </c>
      <c r="I1255" t="str">
        <f t="shared" si="117"/>
        <v>禁用</v>
      </c>
      <c r="J1255" t="str">
        <f t="shared" si="118"/>
        <v>启用</v>
      </c>
      <c r="K1255" t="str">
        <f>VLOOKUP('intouch变量（离散）'!$A1255,基本表格!$G:$Q,9,FALSE)</f>
        <v>None</v>
      </c>
      <c r="L1255">
        <v>1</v>
      </c>
      <c r="M1255" t="s">
        <v>156</v>
      </c>
      <c r="N1255" t="s">
        <v>157</v>
      </c>
      <c r="O1255" t="s">
        <v>158</v>
      </c>
      <c r="P1255" t="str">
        <f>VLOOKUP('intouch变量（离散）'!$A1255,基本表格!$G:$Q,3,FALSE)</f>
        <v>DB1201,X200.4</v>
      </c>
      <c r="Q1255" t="str">
        <f>VLOOKUP('intouch变量（离散）'!$A1255,基本表格!$G:$Q,10,FALSE)</f>
        <v>No</v>
      </c>
      <c r="R1255" t="str">
        <f t="shared" si="120"/>
        <v>DB1201,X200.4 2#刨片机润滑站温度  下限保护使能</v>
      </c>
      <c r="S1255">
        <v>0</v>
      </c>
      <c r="T1255">
        <v>0</v>
      </c>
    </row>
    <row r="1256" spans="1:20">
      <c r="A1256" t="s">
        <v>1412</v>
      </c>
      <c r="B1256" s="11" t="str">
        <f t="shared" si="119"/>
        <v>CHP2</v>
      </c>
      <c r="C1256" s="11" t="str">
        <f>VLOOKUP('intouch变量（离散）'!$A1256,基本表格!$G:$Q,2,FALSE)</f>
        <v>2#刨片机润滑站温度  上限报警</v>
      </c>
      <c r="D1256" t="s">
        <v>154</v>
      </c>
      <c r="E1256" t="str">
        <f t="shared" si="115"/>
        <v>No</v>
      </c>
      <c r="F1256" t="str">
        <f t="shared" si="116"/>
        <v>0</v>
      </c>
      <c r="G1256" t="s">
        <v>154</v>
      </c>
      <c r="H1256" t="s">
        <v>155</v>
      </c>
      <c r="I1256" t="str">
        <f t="shared" si="117"/>
        <v/>
      </c>
      <c r="J1256" t="str">
        <f t="shared" si="118"/>
        <v/>
      </c>
      <c r="K1256" t="str">
        <f>VLOOKUP('intouch变量（离散）'!$A1256,基本表格!$G:$Q,9,FALSE)</f>
        <v>None</v>
      </c>
      <c r="L1256">
        <v>1</v>
      </c>
      <c r="M1256" t="s">
        <v>156</v>
      </c>
      <c r="N1256" t="s">
        <v>157</v>
      </c>
      <c r="O1256" t="s">
        <v>158</v>
      </c>
      <c r="P1256" t="str">
        <f>VLOOKUP('intouch变量（离散）'!$A1256,基本表格!$G:$Q,3,FALSE)</f>
        <v>DB1201,X200.5</v>
      </c>
      <c r="Q1256" t="str">
        <f>VLOOKUP('intouch变量（离散）'!$A1256,基本表格!$G:$Q,10,FALSE)</f>
        <v>Yes</v>
      </c>
      <c r="R1256" t="str">
        <f t="shared" si="120"/>
        <v>DB1201,X200.5 2#刨片机润滑站温度  上限报警</v>
      </c>
      <c r="S1256">
        <v>0</v>
      </c>
      <c r="T1256">
        <v>0</v>
      </c>
    </row>
    <row r="1257" spans="1:20">
      <c r="A1257" t="s">
        <v>1413</v>
      </c>
      <c r="B1257" s="11" t="str">
        <f t="shared" si="119"/>
        <v>CHP2</v>
      </c>
      <c r="C1257" s="11" t="str">
        <f>VLOOKUP('intouch变量（离散）'!$A1257,基本表格!$G:$Q,2,FALSE)</f>
        <v>2#刨片机润滑站温度  下限报警</v>
      </c>
      <c r="D1257" t="s">
        <v>154</v>
      </c>
      <c r="E1257" t="str">
        <f t="shared" si="115"/>
        <v>No</v>
      </c>
      <c r="F1257" t="str">
        <f t="shared" si="116"/>
        <v>0</v>
      </c>
      <c r="G1257" t="s">
        <v>154</v>
      </c>
      <c r="H1257" t="s">
        <v>155</v>
      </c>
      <c r="I1257" t="str">
        <f t="shared" si="117"/>
        <v/>
      </c>
      <c r="J1257" t="str">
        <f t="shared" si="118"/>
        <v/>
      </c>
      <c r="K1257" t="str">
        <f>VLOOKUP('intouch变量（离散）'!$A1257,基本表格!$G:$Q,9,FALSE)</f>
        <v>None</v>
      </c>
      <c r="L1257">
        <v>1</v>
      </c>
      <c r="M1257" t="s">
        <v>156</v>
      </c>
      <c r="N1257" t="s">
        <v>157</v>
      </c>
      <c r="O1257" t="s">
        <v>158</v>
      </c>
      <c r="P1257" t="str">
        <f>VLOOKUP('intouch变量（离散）'!$A1257,基本表格!$G:$Q,3,FALSE)</f>
        <v>DB1201,X200.6</v>
      </c>
      <c r="Q1257" t="str">
        <f>VLOOKUP('intouch变量（离散）'!$A1257,基本表格!$G:$Q,10,FALSE)</f>
        <v>Yes</v>
      </c>
      <c r="R1257" t="str">
        <f t="shared" si="120"/>
        <v>DB1201,X200.6 2#刨片机润滑站温度  下限报警</v>
      </c>
      <c r="S1257">
        <v>0</v>
      </c>
      <c r="T1257">
        <v>0</v>
      </c>
    </row>
    <row r="1258" spans="1:20">
      <c r="A1258" t="s">
        <v>1414</v>
      </c>
      <c r="B1258" s="11" t="str">
        <f t="shared" si="119"/>
        <v>CHP2</v>
      </c>
      <c r="C1258" s="11" t="str">
        <f>VLOOKUP('intouch变量（离散）'!$A1258,基本表格!$G:$Q,2,FALSE)</f>
        <v>2#刨片机润滑站温度  上上限报警</v>
      </c>
      <c r="D1258" t="s">
        <v>154</v>
      </c>
      <c r="E1258" t="str">
        <f t="shared" si="115"/>
        <v>No</v>
      </c>
      <c r="F1258" t="str">
        <f t="shared" si="116"/>
        <v>0</v>
      </c>
      <c r="G1258" t="s">
        <v>154</v>
      </c>
      <c r="H1258" t="s">
        <v>155</v>
      </c>
      <c r="I1258" t="str">
        <f t="shared" si="117"/>
        <v/>
      </c>
      <c r="J1258" t="str">
        <f t="shared" si="118"/>
        <v/>
      </c>
      <c r="K1258" t="str">
        <f>VLOOKUP('intouch变量（离散）'!$A1258,基本表格!$G:$Q,9,FALSE)</f>
        <v>On</v>
      </c>
      <c r="L1258">
        <v>1</v>
      </c>
      <c r="M1258" t="s">
        <v>156</v>
      </c>
      <c r="N1258" t="s">
        <v>157</v>
      </c>
      <c r="O1258" t="s">
        <v>158</v>
      </c>
      <c r="P1258" t="str">
        <f>VLOOKUP('intouch变量（离散）'!$A1258,基本表格!$G:$Q,3,FALSE)</f>
        <v>DB1201,X200.7</v>
      </c>
      <c r="Q1258" t="str">
        <f>VLOOKUP('intouch变量（离散）'!$A1258,基本表格!$G:$Q,10,FALSE)</f>
        <v>Yes</v>
      </c>
      <c r="R1258" t="str">
        <f t="shared" si="120"/>
        <v>DB1201,X200.7 2#刨片机润滑站温度  上上限报警</v>
      </c>
      <c r="S1258">
        <v>0</v>
      </c>
      <c r="T1258">
        <v>0</v>
      </c>
    </row>
    <row r="1259" spans="1:20">
      <c r="A1259" t="s">
        <v>1415</v>
      </c>
      <c r="B1259" s="11" t="str">
        <f t="shared" si="119"/>
        <v>CHP2</v>
      </c>
      <c r="C1259" s="11" t="str">
        <f>VLOOKUP('intouch变量（离散）'!$A1259,基本表格!$G:$Q,2,FALSE)</f>
        <v>2#刨片机润滑站温度  下下限报警</v>
      </c>
      <c r="D1259" t="s">
        <v>154</v>
      </c>
      <c r="E1259" t="str">
        <f t="shared" si="115"/>
        <v>No</v>
      </c>
      <c r="F1259" t="str">
        <f t="shared" si="116"/>
        <v>0</v>
      </c>
      <c r="G1259" t="s">
        <v>154</v>
      </c>
      <c r="H1259" t="s">
        <v>155</v>
      </c>
      <c r="I1259" t="str">
        <f t="shared" si="117"/>
        <v/>
      </c>
      <c r="J1259" t="str">
        <f t="shared" si="118"/>
        <v/>
      </c>
      <c r="K1259" t="str">
        <f>VLOOKUP('intouch变量（离散）'!$A1259,基本表格!$G:$Q,9,FALSE)</f>
        <v>On</v>
      </c>
      <c r="L1259">
        <v>1</v>
      </c>
      <c r="M1259" t="s">
        <v>156</v>
      </c>
      <c r="N1259" t="s">
        <v>157</v>
      </c>
      <c r="O1259" t="s">
        <v>158</v>
      </c>
      <c r="P1259" t="str">
        <f>VLOOKUP('intouch变量（离散）'!$A1259,基本表格!$G:$Q,3,FALSE)</f>
        <v>DB1201,X201.0</v>
      </c>
      <c r="Q1259" t="str">
        <f>VLOOKUP('intouch变量（离散）'!$A1259,基本表格!$G:$Q,10,FALSE)</f>
        <v>Yes</v>
      </c>
      <c r="R1259" t="str">
        <f t="shared" si="120"/>
        <v>DB1201,X201.0 2#刨片机润滑站温度  下下限报警</v>
      </c>
      <c r="S1259">
        <v>0</v>
      </c>
      <c r="T1259">
        <v>0</v>
      </c>
    </row>
    <row r="1260" spans="1:20">
      <c r="A1260" t="s">
        <v>1416</v>
      </c>
      <c r="B1260" s="11" t="str">
        <f t="shared" si="119"/>
        <v>CHP2</v>
      </c>
      <c r="C1260" s="11" t="str">
        <f>VLOOKUP('intouch变量（离散）'!$A1260,基本表格!$G:$Q,2,FALSE)</f>
        <v>2#刨片机润滑站温度  极限报警</v>
      </c>
      <c r="D1260" t="s">
        <v>154</v>
      </c>
      <c r="E1260" t="str">
        <f t="shared" si="115"/>
        <v>No</v>
      </c>
      <c r="F1260" t="str">
        <f t="shared" si="116"/>
        <v>0</v>
      </c>
      <c r="G1260" t="s">
        <v>154</v>
      </c>
      <c r="H1260" t="s">
        <v>155</v>
      </c>
      <c r="I1260" t="str">
        <f t="shared" si="117"/>
        <v/>
      </c>
      <c r="J1260" t="str">
        <f t="shared" si="118"/>
        <v/>
      </c>
      <c r="K1260" t="str">
        <f>VLOOKUP('intouch变量（离散）'!$A1260,基本表格!$G:$Q,9,FALSE)</f>
        <v>On</v>
      </c>
      <c r="L1260">
        <v>1</v>
      </c>
      <c r="M1260" t="s">
        <v>156</v>
      </c>
      <c r="N1260" t="s">
        <v>157</v>
      </c>
      <c r="O1260" t="s">
        <v>158</v>
      </c>
      <c r="P1260" t="str">
        <f>VLOOKUP('intouch变量（离散）'!$A1260,基本表格!$G:$Q,3,FALSE)</f>
        <v>DB1201,X201.1</v>
      </c>
      <c r="Q1260" t="str">
        <f>VLOOKUP('intouch变量（离散）'!$A1260,基本表格!$G:$Q,10,FALSE)</f>
        <v>Yes</v>
      </c>
      <c r="R1260" t="str">
        <f t="shared" si="120"/>
        <v>DB1201,X201.1 2#刨片机润滑站温度  极限报警</v>
      </c>
      <c r="S1260">
        <v>0</v>
      </c>
      <c r="T1260">
        <v>0</v>
      </c>
    </row>
    <row r="1261" spans="1:20">
      <c r="A1261" t="s">
        <v>1417</v>
      </c>
      <c r="B1261" s="11" t="str">
        <f t="shared" si="119"/>
        <v>CHP2</v>
      </c>
      <c r="C1261" s="11" t="str">
        <f>VLOOKUP('intouch变量（离散）'!$A1261,基本表格!$G:$Q,2,FALSE)</f>
        <v>2#刨片机润滑站温度  传感器断线报警</v>
      </c>
      <c r="D1261" t="s">
        <v>154</v>
      </c>
      <c r="E1261" t="str">
        <f t="shared" si="115"/>
        <v>No</v>
      </c>
      <c r="F1261" t="str">
        <f t="shared" si="116"/>
        <v>0</v>
      </c>
      <c r="G1261" t="s">
        <v>154</v>
      </c>
      <c r="H1261" t="s">
        <v>155</v>
      </c>
      <c r="I1261" t="str">
        <f t="shared" si="117"/>
        <v/>
      </c>
      <c r="J1261" t="str">
        <f t="shared" si="118"/>
        <v/>
      </c>
      <c r="K1261" t="str">
        <f>VLOOKUP('intouch变量（离散）'!$A1261,基本表格!$G:$Q,9,FALSE)</f>
        <v>On</v>
      </c>
      <c r="L1261">
        <v>1</v>
      </c>
      <c r="M1261" t="s">
        <v>156</v>
      </c>
      <c r="N1261" t="s">
        <v>157</v>
      </c>
      <c r="O1261" t="s">
        <v>158</v>
      </c>
      <c r="P1261" t="str">
        <f>VLOOKUP('intouch变量（离散）'!$A1261,基本表格!$G:$Q,3,FALSE)</f>
        <v>DB1201,X201.2</v>
      </c>
      <c r="Q1261" t="str">
        <f>VLOOKUP('intouch变量（离散）'!$A1261,基本表格!$G:$Q,10,FALSE)</f>
        <v>Yes</v>
      </c>
      <c r="R1261" t="str">
        <f t="shared" si="120"/>
        <v>DB1201,X201.2 2#刨片机润滑站温度  传感器断线报警</v>
      </c>
      <c r="S1261">
        <v>0</v>
      </c>
      <c r="T1261">
        <v>0</v>
      </c>
    </row>
    <row r="1262" spans="1:20">
      <c r="A1262" t="s">
        <v>1418</v>
      </c>
      <c r="B1262" s="11" t="str">
        <f t="shared" si="119"/>
        <v>CHP2</v>
      </c>
      <c r="C1262" s="11" t="str">
        <f>VLOOKUP('intouch变量（离散）'!$A1262,基本表格!$G:$Q,2,FALSE)</f>
        <v>2#刨片机主机轴承温度传感器1#  上限保护使能</v>
      </c>
      <c r="D1262" t="s">
        <v>154</v>
      </c>
      <c r="E1262" t="str">
        <f t="shared" si="115"/>
        <v>Yes</v>
      </c>
      <c r="F1262" t="str">
        <f t="shared" si="116"/>
        <v>900</v>
      </c>
      <c r="G1262" t="s">
        <v>154</v>
      </c>
      <c r="H1262" t="s">
        <v>155</v>
      </c>
      <c r="I1262" t="str">
        <f t="shared" si="117"/>
        <v>禁用</v>
      </c>
      <c r="J1262" t="str">
        <f t="shared" si="118"/>
        <v>启用</v>
      </c>
      <c r="K1262" t="str">
        <f>VLOOKUP('intouch变量（离散）'!$A1262,基本表格!$G:$Q,9,FALSE)</f>
        <v>None</v>
      </c>
      <c r="L1262">
        <v>1</v>
      </c>
      <c r="M1262" t="s">
        <v>156</v>
      </c>
      <c r="N1262" t="s">
        <v>157</v>
      </c>
      <c r="O1262" t="s">
        <v>158</v>
      </c>
      <c r="P1262" t="str">
        <f>VLOOKUP('intouch变量（离散）'!$A1262,基本表格!$G:$Q,3,FALSE)</f>
        <v>DB1201,X250.3</v>
      </c>
      <c r="Q1262" t="str">
        <f>VLOOKUP('intouch变量（离散）'!$A1262,基本表格!$G:$Q,10,FALSE)</f>
        <v>No</v>
      </c>
      <c r="R1262" t="str">
        <f t="shared" si="120"/>
        <v>DB1201,X250.3 2#刨片机主机轴承温度传感器1#  上限保护使能</v>
      </c>
      <c r="S1262">
        <v>0</v>
      </c>
      <c r="T1262">
        <v>0</v>
      </c>
    </row>
    <row r="1263" spans="1:20">
      <c r="A1263" t="s">
        <v>1419</v>
      </c>
      <c r="B1263" s="11" t="str">
        <f t="shared" si="119"/>
        <v>CHP2</v>
      </c>
      <c r="C1263" s="11" t="str">
        <f>VLOOKUP('intouch变量（离散）'!$A1263,基本表格!$G:$Q,2,FALSE)</f>
        <v>2#刨片机主机轴承温度传感器1#  下限保护使能</v>
      </c>
      <c r="D1263" t="s">
        <v>154</v>
      </c>
      <c r="E1263" t="str">
        <f t="shared" si="115"/>
        <v>Yes</v>
      </c>
      <c r="F1263" t="str">
        <f t="shared" si="116"/>
        <v>900</v>
      </c>
      <c r="G1263" t="s">
        <v>154</v>
      </c>
      <c r="H1263" t="s">
        <v>155</v>
      </c>
      <c r="I1263" t="str">
        <f t="shared" si="117"/>
        <v>禁用</v>
      </c>
      <c r="J1263" t="str">
        <f t="shared" si="118"/>
        <v>启用</v>
      </c>
      <c r="K1263" t="str">
        <f>VLOOKUP('intouch变量（离散）'!$A1263,基本表格!$G:$Q,9,FALSE)</f>
        <v>None</v>
      </c>
      <c r="L1263">
        <v>1</v>
      </c>
      <c r="M1263" t="s">
        <v>156</v>
      </c>
      <c r="N1263" t="s">
        <v>157</v>
      </c>
      <c r="O1263" t="s">
        <v>158</v>
      </c>
      <c r="P1263" t="str">
        <f>VLOOKUP('intouch变量（离散）'!$A1263,基本表格!$G:$Q,3,FALSE)</f>
        <v>DB1201,X250.4</v>
      </c>
      <c r="Q1263" t="str">
        <f>VLOOKUP('intouch变量（离散）'!$A1263,基本表格!$G:$Q,10,FALSE)</f>
        <v>No</v>
      </c>
      <c r="R1263" t="str">
        <f t="shared" si="120"/>
        <v>DB1201,X250.4 2#刨片机主机轴承温度传感器1#  下限保护使能</v>
      </c>
      <c r="S1263">
        <v>0</v>
      </c>
      <c r="T1263">
        <v>0</v>
      </c>
    </row>
    <row r="1264" spans="1:20">
      <c r="A1264" t="s">
        <v>1420</v>
      </c>
      <c r="B1264" s="11" t="str">
        <f t="shared" si="119"/>
        <v>CHP2</v>
      </c>
      <c r="C1264" s="11" t="str">
        <f>VLOOKUP('intouch变量（离散）'!$A1264,基本表格!$G:$Q,2,FALSE)</f>
        <v>2#刨片机主机轴承温度传感器1#  上限报警</v>
      </c>
      <c r="D1264" t="s">
        <v>154</v>
      </c>
      <c r="E1264" t="str">
        <f t="shared" si="115"/>
        <v>No</v>
      </c>
      <c r="F1264" t="str">
        <f t="shared" si="116"/>
        <v>0</v>
      </c>
      <c r="G1264" t="s">
        <v>154</v>
      </c>
      <c r="H1264" t="s">
        <v>155</v>
      </c>
      <c r="I1264" t="str">
        <f t="shared" si="117"/>
        <v/>
      </c>
      <c r="J1264" t="str">
        <f t="shared" si="118"/>
        <v/>
      </c>
      <c r="K1264" t="str">
        <f>VLOOKUP('intouch变量（离散）'!$A1264,基本表格!$G:$Q,9,FALSE)</f>
        <v>None</v>
      </c>
      <c r="L1264">
        <v>1</v>
      </c>
      <c r="M1264" t="s">
        <v>156</v>
      </c>
      <c r="N1264" t="s">
        <v>157</v>
      </c>
      <c r="O1264" t="s">
        <v>158</v>
      </c>
      <c r="P1264" t="str">
        <f>VLOOKUP('intouch变量（离散）'!$A1264,基本表格!$G:$Q,3,FALSE)</f>
        <v>DB1201,X250.5</v>
      </c>
      <c r="Q1264" t="str">
        <f>VLOOKUP('intouch变量（离散）'!$A1264,基本表格!$G:$Q,10,FALSE)</f>
        <v>Yes</v>
      </c>
      <c r="R1264" t="str">
        <f t="shared" si="120"/>
        <v>DB1201,X250.5 2#刨片机主机轴承温度传感器1#  上限报警</v>
      </c>
      <c r="S1264">
        <v>0</v>
      </c>
      <c r="T1264">
        <v>0</v>
      </c>
    </row>
    <row r="1265" spans="1:20">
      <c r="A1265" t="s">
        <v>1421</v>
      </c>
      <c r="B1265" s="11" t="str">
        <f t="shared" si="119"/>
        <v>CHP2</v>
      </c>
      <c r="C1265" s="11" t="str">
        <f>VLOOKUP('intouch变量（离散）'!$A1265,基本表格!$G:$Q,2,FALSE)</f>
        <v>2#刨片机主机轴承温度传感器1#  下限报警</v>
      </c>
      <c r="D1265" t="s">
        <v>154</v>
      </c>
      <c r="E1265" t="str">
        <f t="shared" si="115"/>
        <v>No</v>
      </c>
      <c r="F1265" t="str">
        <f t="shared" si="116"/>
        <v>0</v>
      </c>
      <c r="G1265" t="s">
        <v>154</v>
      </c>
      <c r="H1265" t="s">
        <v>155</v>
      </c>
      <c r="I1265" t="str">
        <f t="shared" si="117"/>
        <v/>
      </c>
      <c r="J1265" t="str">
        <f t="shared" si="118"/>
        <v/>
      </c>
      <c r="K1265" t="str">
        <f>VLOOKUP('intouch变量（离散）'!$A1265,基本表格!$G:$Q,9,FALSE)</f>
        <v>None</v>
      </c>
      <c r="L1265">
        <v>1</v>
      </c>
      <c r="M1265" t="s">
        <v>156</v>
      </c>
      <c r="N1265" t="s">
        <v>157</v>
      </c>
      <c r="O1265" t="s">
        <v>158</v>
      </c>
      <c r="P1265" t="str">
        <f>VLOOKUP('intouch变量（离散）'!$A1265,基本表格!$G:$Q,3,FALSE)</f>
        <v>DB1201,X250.6</v>
      </c>
      <c r="Q1265" t="str">
        <f>VLOOKUP('intouch变量（离散）'!$A1265,基本表格!$G:$Q,10,FALSE)</f>
        <v>Yes</v>
      </c>
      <c r="R1265" t="str">
        <f t="shared" si="120"/>
        <v>DB1201,X250.6 2#刨片机主机轴承温度传感器1#  下限报警</v>
      </c>
      <c r="S1265">
        <v>0</v>
      </c>
      <c r="T1265">
        <v>0</v>
      </c>
    </row>
    <row r="1266" spans="1:20">
      <c r="A1266" t="s">
        <v>1422</v>
      </c>
      <c r="B1266" s="11" t="str">
        <f t="shared" si="119"/>
        <v>CHP2</v>
      </c>
      <c r="C1266" s="11" t="str">
        <f>VLOOKUP('intouch变量（离散）'!$A1266,基本表格!$G:$Q,2,FALSE)</f>
        <v>2#刨片机主机轴承温度传感器1#  上上限报警</v>
      </c>
      <c r="D1266" t="s">
        <v>154</v>
      </c>
      <c r="E1266" t="str">
        <f t="shared" si="115"/>
        <v>No</v>
      </c>
      <c r="F1266" t="str">
        <f t="shared" si="116"/>
        <v>0</v>
      </c>
      <c r="G1266" t="s">
        <v>154</v>
      </c>
      <c r="H1266" t="s">
        <v>155</v>
      </c>
      <c r="I1266" t="str">
        <f t="shared" si="117"/>
        <v/>
      </c>
      <c r="J1266" t="str">
        <f t="shared" si="118"/>
        <v/>
      </c>
      <c r="K1266" t="str">
        <f>VLOOKUP('intouch变量（离散）'!$A1266,基本表格!$G:$Q,9,FALSE)</f>
        <v>On</v>
      </c>
      <c r="L1266">
        <v>1</v>
      </c>
      <c r="M1266" t="s">
        <v>156</v>
      </c>
      <c r="N1266" t="s">
        <v>157</v>
      </c>
      <c r="O1266" t="s">
        <v>158</v>
      </c>
      <c r="P1266" t="str">
        <f>VLOOKUP('intouch变量（离散）'!$A1266,基本表格!$G:$Q,3,FALSE)</f>
        <v>DB1201,X250.7</v>
      </c>
      <c r="Q1266" t="str">
        <f>VLOOKUP('intouch变量（离散）'!$A1266,基本表格!$G:$Q,10,FALSE)</f>
        <v>Yes</v>
      </c>
      <c r="R1266" t="str">
        <f t="shared" si="120"/>
        <v>DB1201,X250.7 2#刨片机主机轴承温度传感器1#  上上限报警</v>
      </c>
      <c r="S1266">
        <v>0</v>
      </c>
      <c r="T1266">
        <v>0</v>
      </c>
    </row>
    <row r="1267" spans="1:20">
      <c r="A1267" t="s">
        <v>1423</v>
      </c>
      <c r="B1267" s="11" t="str">
        <f t="shared" si="119"/>
        <v>CHP2</v>
      </c>
      <c r="C1267" s="11" t="str">
        <f>VLOOKUP('intouch变量（离散）'!$A1267,基本表格!$G:$Q,2,FALSE)</f>
        <v>2#刨片机主机轴承温度传感器1#  下下限报警</v>
      </c>
      <c r="D1267" t="s">
        <v>154</v>
      </c>
      <c r="E1267" t="str">
        <f t="shared" si="115"/>
        <v>No</v>
      </c>
      <c r="F1267" t="str">
        <f t="shared" si="116"/>
        <v>0</v>
      </c>
      <c r="G1267" t="s">
        <v>154</v>
      </c>
      <c r="H1267" t="s">
        <v>155</v>
      </c>
      <c r="I1267" t="str">
        <f t="shared" si="117"/>
        <v/>
      </c>
      <c r="J1267" t="str">
        <f t="shared" si="118"/>
        <v/>
      </c>
      <c r="K1267" t="str">
        <f>VLOOKUP('intouch变量（离散）'!$A1267,基本表格!$G:$Q,9,FALSE)</f>
        <v>On</v>
      </c>
      <c r="L1267">
        <v>1</v>
      </c>
      <c r="M1267" t="s">
        <v>156</v>
      </c>
      <c r="N1267" t="s">
        <v>157</v>
      </c>
      <c r="O1267" t="s">
        <v>158</v>
      </c>
      <c r="P1267" t="str">
        <f>VLOOKUP('intouch变量（离散）'!$A1267,基本表格!$G:$Q,3,FALSE)</f>
        <v>DB1201,X251.0</v>
      </c>
      <c r="Q1267" t="str">
        <f>VLOOKUP('intouch变量（离散）'!$A1267,基本表格!$G:$Q,10,FALSE)</f>
        <v>Yes</v>
      </c>
      <c r="R1267" t="str">
        <f t="shared" si="120"/>
        <v>DB1201,X251.0 2#刨片机主机轴承温度传感器1#  下下限报警</v>
      </c>
      <c r="S1267">
        <v>0</v>
      </c>
      <c r="T1267">
        <v>0</v>
      </c>
    </row>
    <row r="1268" spans="1:20">
      <c r="A1268" t="s">
        <v>1424</v>
      </c>
      <c r="B1268" s="11" t="str">
        <f t="shared" si="119"/>
        <v>CHP2</v>
      </c>
      <c r="C1268" s="11" t="str">
        <f>VLOOKUP('intouch变量（离散）'!$A1268,基本表格!$G:$Q,2,FALSE)</f>
        <v>2#刨片机主机轴承温度传感器1#  极限报警</v>
      </c>
      <c r="D1268" t="s">
        <v>154</v>
      </c>
      <c r="E1268" t="str">
        <f t="shared" si="115"/>
        <v>No</v>
      </c>
      <c r="F1268" t="str">
        <f t="shared" si="116"/>
        <v>0</v>
      </c>
      <c r="G1268" t="s">
        <v>154</v>
      </c>
      <c r="H1268" t="s">
        <v>155</v>
      </c>
      <c r="I1268" t="str">
        <f t="shared" si="117"/>
        <v/>
      </c>
      <c r="J1268" t="str">
        <f t="shared" si="118"/>
        <v/>
      </c>
      <c r="K1268" t="str">
        <f>VLOOKUP('intouch变量（离散）'!$A1268,基本表格!$G:$Q,9,FALSE)</f>
        <v>On</v>
      </c>
      <c r="L1268">
        <v>1</v>
      </c>
      <c r="M1268" t="s">
        <v>156</v>
      </c>
      <c r="N1268" t="s">
        <v>157</v>
      </c>
      <c r="O1268" t="s">
        <v>158</v>
      </c>
      <c r="P1268" t="str">
        <f>VLOOKUP('intouch变量（离散）'!$A1268,基本表格!$G:$Q,3,FALSE)</f>
        <v>DB1201,X251.1</v>
      </c>
      <c r="Q1268" t="str">
        <f>VLOOKUP('intouch变量（离散）'!$A1268,基本表格!$G:$Q,10,FALSE)</f>
        <v>Yes</v>
      </c>
      <c r="R1268" t="str">
        <f t="shared" si="120"/>
        <v>DB1201,X251.1 2#刨片机主机轴承温度传感器1#  极限报警</v>
      </c>
      <c r="S1268">
        <v>0</v>
      </c>
      <c r="T1268">
        <v>0</v>
      </c>
    </row>
    <row r="1269" spans="1:20">
      <c r="A1269" t="s">
        <v>1425</v>
      </c>
      <c r="B1269" s="11" t="str">
        <f t="shared" si="119"/>
        <v>CHP2</v>
      </c>
      <c r="C1269" s="11" t="str">
        <f>VLOOKUP('intouch变量（离散）'!$A1269,基本表格!$G:$Q,2,FALSE)</f>
        <v>2#刨片机主机轴承温度传感器1#  传感器断线报警</v>
      </c>
      <c r="D1269" t="s">
        <v>154</v>
      </c>
      <c r="E1269" t="str">
        <f t="shared" si="115"/>
        <v>No</v>
      </c>
      <c r="F1269" t="str">
        <f t="shared" si="116"/>
        <v>0</v>
      </c>
      <c r="G1269" t="s">
        <v>154</v>
      </c>
      <c r="H1269" t="s">
        <v>155</v>
      </c>
      <c r="I1269" t="str">
        <f t="shared" si="117"/>
        <v/>
      </c>
      <c r="J1269" t="str">
        <f t="shared" si="118"/>
        <v/>
      </c>
      <c r="K1269" t="str">
        <f>VLOOKUP('intouch变量（离散）'!$A1269,基本表格!$G:$Q,9,FALSE)</f>
        <v>On</v>
      </c>
      <c r="L1269">
        <v>1</v>
      </c>
      <c r="M1269" t="s">
        <v>156</v>
      </c>
      <c r="N1269" t="s">
        <v>157</v>
      </c>
      <c r="O1269" t="s">
        <v>158</v>
      </c>
      <c r="P1269" t="str">
        <f>VLOOKUP('intouch变量（离散）'!$A1269,基本表格!$G:$Q,3,FALSE)</f>
        <v>DB1201,X251.2</v>
      </c>
      <c r="Q1269" t="str">
        <f>VLOOKUP('intouch变量（离散）'!$A1269,基本表格!$G:$Q,10,FALSE)</f>
        <v>Yes</v>
      </c>
      <c r="R1269" t="str">
        <f t="shared" si="120"/>
        <v>DB1201,X251.2 2#刨片机主机轴承温度传感器1#  传感器断线报警</v>
      </c>
      <c r="S1269">
        <v>0</v>
      </c>
      <c r="T1269">
        <v>0</v>
      </c>
    </row>
    <row r="1270" spans="1:20">
      <c r="A1270" t="s">
        <v>1426</v>
      </c>
      <c r="B1270" s="11" t="str">
        <f t="shared" si="119"/>
        <v>CHP2</v>
      </c>
      <c r="C1270" s="11" t="str">
        <f>VLOOKUP('intouch变量（离散）'!$A1270,基本表格!$G:$Q,2,FALSE)</f>
        <v>2#刨片机主机轴承温度传感器2#  上限保护使能</v>
      </c>
      <c r="D1270" t="s">
        <v>154</v>
      </c>
      <c r="E1270" t="str">
        <f t="shared" si="115"/>
        <v>Yes</v>
      </c>
      <c r="F1270" t="str">
        <f t="shared" si="116"/>
        <v>900</v>
      </c>
      <c r="G1270" t="s">
        <v>154</v>
      </c>
      <c r="H1270" t="s">
        <v>155</v>
      </c>
      <c r="I1270" t="str">
        <f t="shared" si="117"/>
        <v>禁用</v>
      </c>
      <c r="J1270" t="str">
        <f t="shared" si="118"/>
        <v>启用</v>
      </c>
      <c r="K1270" t="str">
        <f>VLOOKUP('intouch变量（离散）'!$A1270,基本表格!$G:$Q,9,FALSE)</f>
        <v>None</v>
      </c>
      <c r="L1270">
        <v>1</v>
      </c>
      <c r="M1270" t="s">
        <v>156</v>
      </c>
      <c r="N1270" t="s">
        <v>157</v>
      </c>
      <c r="O1270" t="s">
        <v>158</v>
      </c>
      <c r="P1270" t="str">
        <f>VLOOKUP('intouch变量（离散）'!$A1270,基本表格!$G:$Q,3,FALSE)</f>
        <v>DB1201,X300.3</v>
      </c>
      <c r="Q1270" t="str">
        <f>VLOOKUP('intouch变量（离散）'!$A1270,基本表格!$G:$Q,10,FALSE)</f>
        <v>No</v>
      </c>
      <c r="R1270" t="str">
        <f t="shared" si="120"/>
        <v>DB1201,X300.3 2#刨片机主机轴承温度传感器2#  上限保护使能</v>
      </c>
      <c r="S1270">
        <v>0</v>
      </c>
      <c r="T1270">
        <v>0</v>
      </c>
    </row>
    <row r="1271" spans="1:20">
      <c r="A1271" t="s">
        <v>1427</v>
      </c>
      <c r="B1271" s="11" t="str">
        <f t="shared" si="119"/>
        <v>CHP2</v>
      </c>
      <c r="C1271" s="11" t="str">
        <f>VLOOKUP('intouch变量（离散）'!$A1271,基本表格!$G:$Q,2,FALSE)</f>
        <v>2#刨片机主机轴承温度传感器2#  下限保护使能</v>
      </c>
      <c r="D1271" t="s">
        <v>154</v>
      </c>
      <c r="E1271" t="str">
        <f t="shared" si="115"/>
        <v>Yes</v>
      </c>
      <c r="F1271" t="str">
        <f t="shared" si="116"/>
        <v>900</v>
      </c>
      <c r="G1271" t="s">
        <v>154</v>
      </c>
      <c r="H1271" t="s">
        <v>155</v>
      </c>
      <c r="I1271" t="str">
        <f t="shared" si="117"/>
        <v>禁用</v>
      </c>
      <c r="J1271" t="str">
        <f t="shared" si="118"/>
        <v>启用</v>
      </c>
      <c r="K1271" t="str">
        <f>VLOOKUP('intouch变量（离散）'!$A1271,基本表格!$G:$Q,9,FALSE)</f>
        <v>None</v>
      </c>
      <c r="L1271">
        <v>1</v>
      </c>
      <c r="M1271" t="s">
        <v>156</v>
      </c>
      <c r="N1271" t="s">
        <v>157</v>
      </c>
      <c r="O1271" t="s">
        <v>158</v>
      </c>
      <c r="P1271" t="str">
        <f>VLOOKUP('intouch变量（离散）'!$A1271,基本表格!$G:$Q,3,FALSE)</f>
        <v>DB1201,X300.4</v>
      </c>
      <c r="Q1271" t="str">
        <f>VLOOKUP('intouch变量（离散）'!$A1271,基本表格!$G:$Q,10,FALSE)</f>
        <v>No</v>
      </c>
      <c r="R1271" t="str">
        <f t="shared" si="120"/>
        <v>DB1201,X300.4 2#刨片机主机轴承温度传感器2#  下限保护使能</v>
      </c>
      <c r="S1271">
        <v>0</v>
      </c>
      <c r="T1271">
        <v>0</v>
      </c>
    </row>
    <row r="1272" spans="1:20">
      <c r="A1272" t="s">
        <v>1428</v>
      </c>
      <c r="B1272" s="11" t="str">
        <f t="shared" si="119"/>
        <v>CHP2</v>
      </c>
      <c r="C1272" s="11" t="str">
        <f>VLOOKUP('intouch变量（离散）'!$A1272,基本表格!$G:$Q,2,FALSE)</f>
        <v>2#刨片机主机轴承温度传感器2#  上限报警</v>
      </c>
      <c r="D1272" t="s">
        <v>154</v>
      </c>
      <c r="E1272" t="str">
        <f t="shared" si="115"/>
        <v>No</v>
      </c>
      <c r="F1272" t="str">
        <f t="shared" si="116"/>
        <v>0</v>
      </c>
      <c r="G1272" t="s">
        <v>154</v>
      </c>
      <c r="H1272" t="s">
        <v>155</v>
      </c>
      <c r="I1272" t="str">
        <f t="shared" si="117"/>
        <v/>
      </c>
      <c r="J1272" t="str">
        <f t="shared" si="118"/>
        <v/>
      </c>
      <c r="K1272" t="str">
        <f>VLOOKUP('intouch变量（离散）'!$A1272,基本表格!$G:$Q,9,FALSE)</f>
        <v>None</v>
      </c>
      <c r="L1272">
        <v>1</v>
      </c>
      <c r="M1272" t="s">
        <v>156</v>
      </c>
      <c r="N1272" t="s">
        <v>157</v>
      </c>
      <c r="O1272" t="s">
        <v>158</v>
      </c>
      <c r="P1272" t="str">
        <f>VLOOKUP('intouch变量（离散）'!$A1272,基本表格!$G:$Q,3,FALSE)</f>
        <v>DB1201,X300.5</v>
      </c>
      <c r="Q1272" t="str">
        <f>VLOOKUP('intouch变量（离散）'!$A1272,基本表格!$G:$Q,10,FALSE)</f>
        <v>Yes</v>
      </c>
      <c r="R1272" t="str">
        <f t="shared" si="120"/>
        <v>DB1201,X300.5 2#刨片机主机轴承温度传感器2#  上限报警</v>
      </c>
      <c r="S1272">
        <v>0</v>
      </c>
      <c r="T1272">
        <v>0</v>
      </c>
    </row>
    <row r="1273" spans="1:20">
      <c r="A1273" t="s">
        <v>1429</v>
      </c>
      <c r="B1273" s="11" t="str">
        <f t="shared" si="119"/>
        <v>CHP2</v>
      </c>
      <c r="C1273" s="11" t="str">
        <f>VLOOKUP('intouch变量（离散）'!$A1273,基本表格!$G:$Q,2,FALSE)</f>
        <v>2#刨片机主机轴承温度传感器2#  下限报警</v>
      </c>
      <c r="D1273" t="s">
        <v>154</v>
      </c>
      <c r="E1273" t="str">
        <f t="shared" si="115"/>
        <v>No</v>
      </c>
      <c r="F1273" t="str">
        <f t="shared" si="116"/>
        <v>0</v>
      </c>
      <c r="G1273" t="s">
        <v>154</v>
      </c>
      <c r="H1273" t="s">
        <v>155</v>
      </c>
      <c r="I1273" t="str">
        <f t="shared" si="117"/>
        <v/>
      </c>
      <c r="J1273" t="str">
        <f t="shared" si="118"/>
        <v/>
      </c>
      <c r="K1273" t="str">
        <f>VLOOKUP('intouch变量（离散）'!$A1273,基本表格!$G:$Q,9,FALSE)</f>
        <v>None</v>
      </c>
      <c r="L1273">
        <v>1</v>
      </c>
      <c r="M1273" t="s">
        <v>156</v>
      </c>
      <c r="N1273" t="s">
        <v>157</v>
      </c>
      <c r="O1273" t="s">
        <v>158</v>
      </c>
      <c r="P1273" t="str">
        <f>VLOOKUP('intouch变量（离散）'!$A1273,基本表格!$G:$Q,3,FALSE)</f>
        <v>DB1201,X300.6</v>
      </c>
      <c r="Q1273" t="str">
        <f>VLOOKUP('intouch变量（离散）'!$A1273,基本表格!$G:$Q,10,FALSE)</f>
        <v>Yes</v>
      </c>
      <c r="R1273" t="str">
        <f t="shared" si="120"/>
        <v>DB1201,X300.6 2#刨片机主机轴承温度传感器2#  下限报警</v>
      </c>
      <c r="S1273">
        <v>0</v>
      </c>
      <c r="T1273">
        <v>0</v>
      </c>
    </row>
    <row r="1274" spans="1:20">
      <c r="A1274" t="s">
        <v>1430</v>
      </c>
      <c r="B1274" s="11" t="str">
        <f t="shared" si="119"/>
        <v>CHP2</v>
      </c>
      <c r="C1274" s="11" t="str">
        <f>VLOOKUP('intouch变量（离散）'!$A1274,基本表格!$G:$Q,2,FALSE)</f>
        <v>2#刨片机主机轴承温度传感器2#  上上限报警</v>
      </c>
      <c r="D1274" t="s">
        <v>154</v>
      </c>
      <c r="E1274" t="str">
        <f t="shared" si="115"/>
        <v>No</v>
      </c>
      <c r="F1274" t="str">
        <f t="shared" si="116"/>
        <v>0</v>
      </c>
      <c r="G1274" t="s">
        <v>154</v>
      </c>
      <c r="H1274" t="s">
        <v>155</v>
      </c>
      <c r="I1274" t="str">
        <f t="shared" si="117"/>
        <v/>
      </c>
      <c r="J1274" t="str">
        <f t="shared" si="118"/>
        <v/>
      </c>
      <c r="K1274" t="str">
        <f>VLOOKUP('intouch变量（离散）'!$A1274,基本表格!$G:$Q,9,FALSE)</f>
        <v>On</v>
      </c>
      <c r="L1274">
        <v>1</v>
      </c>
      <c r="M1274" t="s">
        <v>156</v>
      </c>
      <c r="N1274" t="s">
        <v>157</v>
      </c>
      <c r="O1274" t="s">
        <v>158</v>
      </c>
      <c r="P1274" t="str">
        <f>VLOOKUP('intouch变量（离散）'!$A1274,基本表格!$G:$Q,3,FALSE)</f>
        <v>DB1201,X300.7</v>
      </c>
      <c r="Q1274" t="str">
        <f>VLOOKUP('intouch变量（离散）'!$A1274,基本表格!$G:$Q,10,FALSE)</f>
        <v>Yes</v>
      </c>
      <c r="R1274" t="str">
        <f t="shared" si="120"/>
        <v>DB1201,X300.7 2#刨片机主机轴承温度传感器2#  上上限报警</v>
      </c>
      <c r="S1274">
        <v>0</v>
      </c>
      <c r="T1274">
        <v>0</v>
      </c>
    </row>
    <row r="1275" spans="1:20">
      <c r="A1275" t="s">
        <v>1431</v>
      </c>
      <c r="B1275" s="11" t="str">
        <f t="shared" si="119"/>
        <v>CHP2</v>
      </c>
      <c r="C1275" s="11" t="str">
        <f>VLOOKUP('intouch变量（离散）'!$A1275,基本表格!$G:$Q,2,FALSE)</f>
        <v>2#刨片机主机轴承温度传感器2#  下下限报警</v>
      </c>
      <c r="D1275" t="s">
        <v>154</v>
      </c>
      <c r="E1275" t="str">
        <f t="shared" si="115"/>
        <v>No</v>
      </c>
      <c r="F1275" t="str">
        <f t="shared" si="116"/>
        <v>0</v>
      </c>
      <c r="G1275" t="s">
        <v>154</v>
      </c>
      <c r="H1275" t="s">
        <v>155</v>
      </c>
      <c r="I1275" t="str">
        <f t="shared" si="117"/>
        <v/>
      </c>
      <c r="J1275" t="str">
        <f t="shared" si="118"/>
        <v/>
      </c>
      <c r="K1275" t="str">
        <f>VLOOKUP('intouch变量（离散）'!$A1275,基本表格!$G:$Q,9,FALSE)</f>
        <v>On</v>
      </c>
      <c r="L1275">
        <v>1</v>
      </c>
      <c r="M1275" t="s">
        <v>156</v>
      </c>
      <c r="N1275" t="s">
        <v>157</v>
      </c>
      <c r="O1275" t="s">
        <v>158</v>
      </c>
      <c r="P1275" t="str">
        <f>VLOOKUP('intouch变量（离散）'!$A1275,基本表格!$G:$Q,3,FALSE)</f>
        <v>DB1201,X301.0</v>
      </c>
      <c r="Q1275" t="str">
        <f>VLOOKUP('intouch变量（离散）'!$A1275,基本表格!$G:$Q,10,FALSE)</f>
        <v>Yes</v>
      </c>
      <c r="R1275" t="str">
        <f t="shared" si="120"/>
        <v>DB1201,X301.0 2#刨片机主机轴承温度传感器2#  下下限报警</v>
      </c>
      <c r="S1275">
        <v>0</v>
      </c>
      <c r="T1275">
        <v>0</v>
      </c>
    </row>
    <row r="1276" spans="1:20">
      <c r="A1276" t="s">
        <v>1432</v>
      </c>
      <c r="B1276" s="11" t="str">
        <f t="shared" si="119"/>
        <v>CHP2</v>
      </c>
      <c r="C1276" s="11" t="str">
        <f>VLOOKUP('intouch变量（离散）'!$A1276,基本表格!$G:$Q,2,FALSE)</f>
        <v>2#刨片机主机轴承温度传感器2#  极限报警</v>
      </c>
      <c r="D1276" t="s">
        <v>154</v>
      </c>
      <c r="E1276" t="str">
        <f t="shared" si="115"/>
        <v>No</v>
      </c>
      <c r="F1276" t="str">
        <f t="shared" si="116"/>
        <v>0</v>
      </c>
      <c r="G1276" t="s">
        <v>154</v>
      </c>
      <c r="H1276" t="s">
        <v>155</v>
      </c>
      <c r="I1276" t="str">
        <f t="shared" si="117"/>
        <v/>
      </c>
      <c r="J1276" t="str">
        <f t="shared" si="118"/>
        <v/>
      </c>
      <c r="K1276" t="str">
        <f>VLOOKUP('intouch变量（离散）'!$A1276,基本表格!$G:$Q,9,FALSE)</f>
        <v>On</v>
      </c>
      <c r="L1276">
        <v>1</v>
      </c>
      <c r="M1276" t="s">
        <v>156</v>
      </c>
      <c r="N1276" t="s">
        <v>157</v>
      </c>
      <c r="O1276" t="s">
        <v>158</v>
      </c>
      <c r="P1276" t="str">
        <f>VLOOKUP('intouch变量（离散）'!$A1276,基本表格!$G:$Q,3,FALSE)</f>
        <v>DB1201,X301.1</v>
      </c>
      <c r="Q1276" t="str">
        <f>VLOOKUP('intouch变量（离散）'!$A1276,基本表格!$G:$Q,10,FALSE)</f>
        <v>Yes</v>
      </c>
      <c r="R1276" t="str">
        <f t="shared" si="120"/>
        <v>DB1201,X301.1 2#刨片机主机轴承温度传感器2#  极限报警</v>
      </c>
      <c r="S1276">
        <v>0</v>
      </c>
      <c r="T1276">
        <v>0</v>
      </c>
    </row>
    <row r="1277" spans="1:20">
      <c r="A1277" t="s">
        <v>1433</v>
      </c>
      <c r="B1277" s="11" t="str">
        <f t="shared" si="119"/>
        <v>CHP2</v>
      </c>
      <c r="C1277" s="11" t="str">
        <f>VLOOKUP('intouch变量（离散）'!$A1277,基本表格!$G:$Q,2,FALSE)</f>
        <v>2#刨片机主机轴承温度传感器2#  传感器断线报警</v>
      </c>
      <c r="D1277" t="s">
        <v>154</v>
      </c>
      <c r="E1277" t="str">
        <f t="shared" si="115"/>
        <v>No</v>
      </c>
      <c r="F1277" t="str">
        <f t="shared" si="116"/>
        <v>0</v>
      </c>
      <c r="G1277" t="s">
        <v>154</v>
      </c>
      <c r="H1277" t="s">
        <v>155</v>
      </c>
      <c r="I1277" t="str">
        <f t="shared" si="117"/>
        <v/>
      </c>
      <c r="J1277" t="str">
        <f t="shared" si="118"/>
        <v/>
      </c>
      <c r="K1277" t="str">
        <f>VLOOKUP('intouch变量（离散）'!$A1277,基本表格!$G:$Q,9,FALSE)</f>
        <v>On</v>
      </c>
      <c r="L1277">
        <v>1</v>
      </c>
      <c r="M1277" t="s">
        <v>156</v>
      </c>
      <c r="N1277" t="s">
        <v>157</v>
      </c>
      <c r="O1277" t="s">
        <v>158</v>
      </c>
      <c r="P1277" t="str">
        <f>VLOOKUP('intouch变量（离散）'!$A1277,基本表格!$G:$Q,3,FALSE)</f>
        <v>DB1201,X301.2</v>
      </c>
      <c r="Q1277" t="str">
        <f>VLOOKUP('intouch变量（离散）'!$A1277,基本表格!$G:$Q,10,FALSE)</f>
        <v>Yes</v>
      </c>
      <c r="R1277" t="str">
        <f t="shared" si="120"/>
        <v>DB1201,X301.2 2#刨片机主机轴承温度传感器2#  传感器断线报警</v>
      </c>
      <c r="S1277">
        <v>0</v>
      </c>
      <c r="T1277">
        <v>0</v>
      </c>
    </row>
    <row r="1278" spans="1:20">
      <c r="A1278" t="s">
        <v>1434</v>
      </c>
      <c r="B1278" s="11" t="str">
        <f t="shared" si="119"/>
        <v>CHP2</v>
      </c>
      <c r="C1278" s="11" t="str">
        <f>VLOOKUP('intouch变量（离散）'!$A1278,基本表格!$G:$Q,2,FALSE)</f>
        <v>2#刨片机主电机轴承温度传感器  上限保护使能</v>
      </c>
      <c r="D1278" t="s">
        <v>154</v>
      </c>
      <c r="E1278" t="str">
        <f t="shared" si="115"/>
        <v>Yes</v>
      </c>
      <c r="F1278" t="str">
        <f t="shared" si="116"/>
        <v>900</v>
      </c>
      <c r="G1278" t="s">
        <v>154</v>
      </c>
      <c r="H1278" t="s">
        <v>155</v>
      </c>
      <c r="I1278" t="str">
        <f t="shared" si="117"/>
        <v>禁用</v>
      </c>
      <c r="J1278" t="str">
        <f t="shared" si="118"/>
        <v>启用</v>
      </c>
      <c r="K1278" t="str">
        <f>VLOOKUP('intouch变量（离散）'!$A1278,基本表格!$G:$Q,9,FALSE)</f>
        <v>None</v>
      </c>
      <c r="L1278">
        <v>1</v>
      </c>
      <c r="M1278" t="s">
        <v>156</v>
      </c>
      <c r="N1278" t="s">
        <v>157</v>
      </c>
      <c r="O1278" t="s">
        <v>158</v>
      </c>
      <c r="P1278" t="str">
        <f>VLOOKUP('intouch变量（离散）'!$A1278,基本表格!$G:$Q,3,FALSE)</f>
        <v>DB1201,X350.3</v>
      </c>
      <c r="Q1278" t="str">
        <f>VLOOKUP('intouch变量（离散）'!$A1278,基本表格!$G:$Q,10,FALSE)</f>
        <v>No</v>
      </c>
      <c r="R1278" t="str">
        <f t="shared" si="120"/>
        <v>DB1201,X350.3 2#刨片机主电机轴承温度传感器  上限保护使能</v>
      </c>
      <c r="S1278">
        <v>0</v>
      </c>
      <c r="T1278">
        <v>0</v>
      </c>
    </row>
    <row r="1279" spans="1:20">
      <c r="A1279" t="s">
        <v>1435</v>
      </c>
      <c r="B1279" s="11" t="str">
        <f t="shared" si="119"/>
        <v>CHP2</v>
      </c>
      <c r="C1279" s="11" t="str">
        <f>VLOOKUP('intouch变量（离散）'!$A1279,基本表格!$G:$Q,2,FALSE)</f>
        <v>2#刨片机主电机轴承温度传感器  下限保护使能</v>
      </c>
      <c r="D1279" t="s">
        <v>154</v>
      </c>
      <c r="E1279" t="str">
        <f t="shared" si="115"/>
        <v>Yes</v>
      </c>
      <c r="F1279" t="str">
        <f t="shared" si="116"/>
        <v>900</v>
      </c>
      <c r="G1279" t="s">
        <v>154</v>
      </c>
      <c r="H1279" t="s">
        <v>155</v>
      </c>
      <c r="I1279" t="str">
        <f t="shared" si="117"/>
        <v>禁用</v>
      </c>
      <c r="J1279" t="str">
        <f t="shared" si="118"/>
        <v>启用</v>
      </c>
      <c r="K1279" t="str">
        <f>VLOOKUP('intouch变量（离散）'!$A1279,基本表格!$G:$Q,9,FALSE)</f>
        <v>None</v>
      </c>
      <c r="L1279">
        <v>1</v>
      </c>
      <c r="M1279" t="s">
        <v>156</v>
      </c>
      <c r="N1279" t="s">
        <v>157</v>
      </c>
      <c r="O1279" t="s">
        <v>158</v>
      </c>
      <c r="P1279" t="str">
        <f>VLOOKUP('intouch变量（离散）'!$A1279,基本表格!$G:$Q,3,FALSE)</f>
        <v>DB1201,X350.4</v>
      </c>
      <c r="Q1279" t="str">
        <f>VLOOKUP('intouch变量（离散）'!$A1279,基本表格!$G:$Q,10,FALSE)</f>
        <v>No</v>
      </c>
      <c r="R1279" t="str">
        <f t="shared" si="120"/>
        <v>DB1201,X350.4 2#刨片机主电机轴承温度传感器  下限保护使能</v>
      </c>
      <c r="S1279">
        <v>0</v>
      </c>
      <c r="T1279">
        <v>0</v>
      </c>
    </row>
    <row r="1280" spans="1:20">
      <c r="A1280" t="s">
        <v>1436</v>
      </c>
      <c r="B1280" s="11" t="str">
        <f t="shared" si="119"/>
        <v>CHP2</v>
      </c>
      <c r="C1280" s="11" t="str">
        <f>VLOOKUP('intouch变量（离散）'!$A1280,基本表格!$G:$Q,2,FALSE)</f>
        <v>2#刨片机主电机轴承温度传感器  上限报警</v>
      </c>
      <c r="D1280" t="s">
        <v>154</v>
      </c>
      <c r="E1280" t="str">
        <f t="shared" si="115"/>
        <v>No</v>
      </c>
      <c r="F1280" t="str">
        <f t="shared" si="116"/>
        <v>0</v>
      </c>
      <c r="G1280" t="s">
        <v>154</v>
      </c>
      <c r="H1280" t="s">
        <v>155</v>
      </c>
      <c r="I1280" t="str">
        <f t="shared" si="117"/>
        <v/>
      </c>
      <c r="J1280" t="str">
        <f t="shared" si="118"/>
        <v/>
      </c>
      <c r="K1280" t="str">
        <f>VLOOKUP('intouch变量（离散）'!$A1280,基本表格!$G:$Q,9,FALSE)</f>
        <v>None</v>
      </c>
      <c r="L1280">
        <v>1</v>
      </c>
      <c r="M1280" t="s">
        <v>156</v>
      </c>
      <c r="N1280" t="s">
        <v>157</v>
      </c>
      <c r="O1280" t="s">
        <v>158</v>
      </c>
      <c r="P1280" t="str">
        <f>VLOOKUP('intouch变量（离散）'!$A1280,基本表格!$G:$Q,3,FALSE)</f>
        <v>DB1201,X350.5</v>
      </c>
      <c r="Q1280" t="str">
        <f>VLOOKUP('intouch变量（离散）'!$A1280,基本表格!$G:$Q,10,FALSE)</f>
        <v>Yes</v>
      </c>
      <c r="R1280" t="str">
        <f t="shared" si="120"/>
        <v>DB1201,X350.5 2#刨片机主电机轴承温度传感器  上限报警</v>
      </c>
      <c r="S1280">
        <v>0</v>
      </c>
      <c r="T1280">
        <v>0</v>
      </c>
    </row>
    <row r="1281" spans="1:20">
      <c r="A1281" t="s">
        <v>1437</v>
      </c>
      <c r="B1281" s="11" t="str">
        <f t="shared" si="119"/>
        <v>CHP2</v>
      </c>
      <c r="C1281" s="11" t="str">
        <f>VLOOKUP('intouch变量（离散）'!$A1281,基本表格!$G:$Q,2,FALSE)</f>
        <v>2#刨片机主电机轴承温度传感器  下限报警</v>
      </c>
      <c r="D1281" t="s">
        <v>154</v>
      </c>
      <c r="E1281" t="str">
        <f t="shared" si="115"/>
        <v>No</v>
      </c>
      <c r="F1281" t="str">
        <f t="shared" si="116"/>
        <v>0</v>
      </c>
      <c r="G1281" t="s">
        <v>154</v>
      </c>
      <c r="H1281" t="s">
        <v>155</v>
      </c>
      <c r="I1281" t="str">
        <f t="shared" si="117"/>
        <v/>
      </c>
      <c r="J1281" t="str">
        <f t="shared" si="118"/>
        <v/>
      </c>
      <c r="K1281" t="str">
        <f>VLOOKUP('intouch变量（离散）'!$A1281,基本表格!$G:$Q,9,FALSE)</f>
        <v>None</v>
      </c>
      <c r="L1281">
        <v>1</v>
      </c>
      <c r="M1281" t="s">
        <v>156</v>
      </c>
      <c r="N1281" t="s">
        <v>157</v>
      </c>
      <c r="O1281" t="s">
        <v>158</v>
      </c>
      <c r="P1281" t="str">
        <f>VLOOKUP('intouch变量（离散）'!$A1281,基本表格!$G:$Q,3,FALSE)</f>
        <v>DB1201,X350.6</v>
      </c>
      <c r="Q1281" t="str">
        <f>VLOOKUP('intouch变量（离散）'!$A1281,基本表格!$G:$Q,10,FALSE)</f>
        <v>Yes</v>
      </c>
      <c r="R1281" t="str">
        <f t="shared" si="120"/>
        <v>DB1201,X350.6 2#刨片机主电机轴承温度传感器  下限报警</v>
      </c>
      <c r="S1281">
        <v>0</v>
      </c>
      <c r="T1281">
        <v>0</v>
      </c>
    </row>
    <row r="1282" spans="1:20">
      <c r="A1282" t="s">
        <v>1438</v>
      </c>
      <c r="B1282" s="11" t="str">
        <f t="shared" si="119"/>
        <v>CHP2</v>
      </c>
      <c r="C1282" s="11" t="str">
        <f>VLOOKUP('intouch变量（离散）'!$A1282,基本表格!$G:$Q,2,FALSE)</f>
        <v>2#刨片机主电机轴承温度传感器  上上限报警</v>
      </c>
      <c r="D1282" t="s">
        <v>154</v>
      </c>
      <c r="E1282" t="str">
        <f t="shared" si="115"/>
        <v>No</v>
      </c>
      <c r="F1282" t="str">
        <f t="shared" si="116"/>
        <v>0</v>
      </c>
      <c r="G1282" t="s">
        <v>154</v>
      </c>
      <c r="H1282" t="s">
        <v>155</v>
      </c>
      <c r="I1282" t="str">
        <f t="shared" si="117"/>
        <v/>
      </c>
      <c r="J1282" t="str">
        <f t="shared" si="118"/>
        <v/>
      </c>
      <c r="K1282" t="str">
        <f>VLOOKUP('intouch变量（离散）'!$A1282,基本表格!$G:$Q,9,FALSE)</f>
        <v>On</v>
      </c>
      <c r="L1282">
        <v>1</v>
      </c>
      <c r="M1282" t="s">
        <v>156</v>
      </c>
      <c r="N1282" t="s">
        <v>157</v>
      </c>
      <c r="O1282" t="s">
        <v>158</v>
      </c>
      <c r="P1282" t="str">
        <f>VLOOKUP('intouch变量（离散）'!$A1282,基本表格!$G:$Q,3,FALSE)</f>
        <v>DB1201,X350.7</v>
      </c>
      <c r="Q1282" t="str">
        <f>VLOOKUP('intouch变量（离散）'!$A1282,基本表格!$G:$Q,10,FALSE)</f>
        <v>Yes</v>
      </c>
      <c r="R1282" t="str">
        <f t="shared" si="120"/>
        <v>DB1201,X350.7 2#刨片机主电机轴承温度传感器  上上限报警</v>
      </c>
      <c r="S1282">
        <v>0</v>
      </c>
      <c r="T1282">
        <v>0</v>
      </c>
    </row>
    <row r="1283" spans="1:20">
      <c r="A1283" t="s">
        <v>1439</v>
      </c>
      <c r="B1283" s="11" t="str">
        <f t="shared" si="119"/>
        <v>CHP2</v>
      </c>
      <c r="C1283" s="11" t="str">
        <f>VLOOKUP('intouch变量（离散）'!$A1283,基本表格!$G:$Q,2,FALSE)</f>
        <v>2#刨片机主电机轴承温度传感器  下下限报警</v>
      </c>
      <c r="D1283" t="s">
        <v>154</v>
      </c>
      <c r="E1283" t="str">
        <f t="shared" ref="E1283:E1346" si="121">IF(RIGHT($A1283,2)="EN","Yes","No")</f>
        <v>No</v>
      </c>
      <c r="F1283" t="str">
        <f t="shared" ref="F1283:F1346" si="122">IF(RIGHT($A1283,2)="EN","900","0")</f>
        <v>0</v>
      </c>
      <c r="G1283" t="s">
        <v>154</v>
      </c>
      <c r="H1283" t="s">
        <v>155</v>
      </c>
      <c r="I1283" t="str">
        <f t="shared" ref="I1283:I1346" si="123">IF(RIGHT($A1283,2)="EN","禁用","")</f>
        <v/>
      </c>
      <c r="J1283" t="str">
        <f t="shared" ref="J1283:J1346" si="124">IF(RIGHT($A1283,2)="EN","启用","")</f>
        <v/>
      </c>
      <c r="K1283" t="str">
        <f>VLOOKUP('intouch变量（离散）'!$A1283,基本表格!$G:$Q,9,FALSE)</f>
        <v>On</v>
      </c>
      <c r="L1283">
        <v>1</v>
      </c>
      <c r="M1283" t="s">
        <v>156</v>
      </c>
      <c r="N1283" t="s">
        <v>157</v>
      </c>
      <c r="O1283" t="s">
        <v>158</v>
      </c>
      <c r="P1283" t="str">
        <f>VLOOKUP('intouch变量（离散）'!$A1283,基本表格!$G:$Q,3,FALSE)</f>
        <v>DB1201,X351.0</v>
      </c>
      <c r="Q1283" t="str">
        <f>VLOOKUP('intouch变量（离散）'!$A1283,基本表格!$G:$Q,10,FALSE)</f>
        <v>Yes</v>
      </c>
      <c r="R1283" t="str">
        <f t="shared" si="120"/>
        <v>DB1201,X351.0 2#刨片机主电机轴承温度传感器  下下限报警</v>
      </c>
      <c r="S1283">
        <v>0</v>
      </c>
      <c r="T1283">
        <v>0</v>
      </c>
    </row>
    <row r="1284" spans="1:20">
      <c r="A1284" t="s">
        <v>1440</v>
      </c>
      <c r="B1284" s="11" t="str">
        <f t="shared" si="119"/>
        <v>CHP2</v>
      </c>
      <c r="C1284" s="11" t="str">
        <f>VLOOKUP('intouch变量（离散）'!$A1284,基本表格!$G:$Q,2,FALSE)</f>
        <v>2#刨片机主电机轴承温度传感器  极限报警</v>
      </c>
      <c r="D1284" t="s">
        <v>154</v>
      </c>
      <c r="E1284" t="str">
        <f t="shared" si="121"/>
        <v>No</v>
      </c>
      <c r="F1284" t="str">
        <f t="shared" si="122"/>
        <v>0</v>
      </c>
      <c r="G1284" t="s">
        <v>154</v>
      </c>
      <c r="H1284" t="s">
        <v>155</v>
      </c>
      <c r="I1284" t="str">
        <f t="shared" si="123"/>
        <v/>
      </c>
      <c r="J1284" t="str">
        <f t="shared" si="124"/>
        <v/>
      </c>
      <c r="K1284" t="str">
        <f>VLOOKUP('intouch变量（离散）'!$A1284,基本表格!$G:$Q,9,FALSE)</f>
        <v>On</v>
      </c>
      <c r="L1284">
        <v>1</v>
      </c>
      <c r="M1284" t="s">
        <v>156</v>
      </c>
      <c r="N1284" t="s">
        <v>157</v>
      </c>
      <c r="O1284" t="s">
        <v>158</v>
      </c>
      <c r="P1284" t="str">
        <f>VLOOKUP('intouch变量（离散）'!$A1284,基本表格!$G:$Q,3,FALSE)</f>
        <v>DB1201,X351.1</v>
      </c>
      <c r="Q1284" t="str">
        <f>VLOOKUP('intouch变量（离散）'!$A1284,基本表格!$G:$Q,10,FALSE)</f>
        <v>Yes</v>
      </c>
      <c r="R1284" t="str">
        <f t="shared" si="120"/>
        <v>DB1201,X351.1 2#刨片机主电机轴承温度传感器  极限报警</v>
      </c>
      <c r="S1284">
        <v>0</v>
      </c>
      <c r="T1284">
        <v>0</v>
      </c>
    </row>
    <row r="1285" spans="1:20">
      <c r="A1285" t="s">
        <v>1441</v>
      </c>
      <c r="B1285" s="11" t="str">
        <f t="shared" ref="B1285:B1348" si="125">LEFT(A1285,4)</f>
        <v>CHP2</v>
      </c>
      <c r="C1285" s="11" t="str">
        <f>VLOOKUP('intouch变量（离散）'!$A1285,基本表格!$G:$Q,2,FALSE)</f>
        <v>2#刨片机主电机轴承温度传感器  传感器断线报警</v>
      </c>
      <c r="D1285" t="s">
        <v>154</v>
      </c>
      <c r="E1285" t="str">
        <f t="shared" si="121"/>
        <v>No</v>
      </c>
      <c r="F1285" t="str">
        <f t="shared" si="122"/>
        <v>0</v>
      </c>
      <c r="G1285" t="s">
        <v>154</v>
      </c>
      <c r="H1285" t="s">
        <v>155</v>
      </c>
      <c r="I1285" t="str">
        <f t="shared" si="123"/>
        <v/>
      </c>
      <c r="J1285" t="str">
        <f t="shared" si="124"/>
        <v/>
      </c>
      <c r="K1285" t="str">
        <f>VLOOKUP('intouch变量（离散）'!$A1285,基本表格!$G:$Q,9,FALSE)</f>
        <v>On</v>
      </c>
      <c r="L1285">
        <v>1</v>
      </c>
      <c r="M1285" t="s">
        <v>156</v>
      </c>
      <c r="N1285" t="s">
        <v>157</v>
      </c>
      <c r="O1285" t="s">
        <v>158</v>
      </c>
      <c r="P1285" t="str">
        <f>VLOOKUP('intouch变量（离散）'!$A1285,基本表格!$G:$Q,3,FALSE)</f>
        <v>DB1201,X351.2</v>
      </c>
      <c r="Q1285" t="str">
        <f>VLOOKUP('intouch变量（离散）'!$A1285,基本表格!$G:$Q,10,FALSE)</f>
        <v>Yes</v>
      </c>
      <c r="R1285" t="str">
        <f t="shared" ref="R1285:R1348" si="126">P1285&amp;" "&amp;C1285</f>
        <v>DB1201,X351.2 2#刨片机主电机轴承温度传感器  传感器断线报警</v>
      </c>
      <c r="S1285">
        <v>0</v>
      </c>
      <c r="T1285">
        <v>0</v>
      </c>
    </row>
    <row r="1286" spans="1:20">
      <c r="A1286" t="s">
        <v>1442</v>
      </c>
      <c r="B1286" s="11" t="str">
        <f t="shared" si="125"/>
        <v>CHP2</v>
      </c>
      <c r="C1286" s="11" t="str">
        <f>VLOOKUP('intouch变量（离散）'!$A1286,基本表格!$G:$Q,2,FALSE)</f>
        <v>2#刨片机刀环电磁阀(刀环缩回与顶出)  使能</v>
      </c>
      <c r="D1286" t="s">
        <v>154</v>
      </c>
      <c r="E1286" t="str">
        <f t="shared" si="121"/>
        <v>No</v>
      </c>
      <c r="F1286" t="str">
        <f t="shared" si="122"/>
        <v>0</v>
      </c>
      <c r="G1286" t="s">
        <v>154</v>
      </c>
      <c r="H1286" t="s">
        <v>155</v>
      </c>
      <c r="I1286" t="str">
        <f t="shared" si="123"/>
        <v/>
      </c>
      <c r="J1286" t="str">
        <f t="shared" si="124"/>
        <v/>
      </c>
      <c r="K1286" t="str">
        <f>VLOOKUP('intouch变量（离散）'!$A1286,基本表格!$G:$Q,9,FALSE)</f>
        <v>None</v>
      </c>
      <c r="L1286">
        <v>1</v>
      </c>
      <c r="M1286" t="s">
        <v>156</v>
      </c>
      <c r="N1286" t="s">
        <v>157</v>
      </c>
      <c r="O1286" t="s">
        <v>158</v>
      </c>
      <c r="P1286" t="str">
        <f>VLOOKUP('intouch变量（离散）'!$A1286,基本表格!$G:$Q,3,FALSE)</f>
        <v>DB1202,X0.0</v>
      </c>
      <c r="Q1286" t="str">
        <f>VLOOKUP('intouch变量（离散）'!$A1286,基本表格!$G:$Q,10,FALSE)</f>
        <v>No</v>
      </c>
      <c r="R1286" t="str">
        <f t="shared" si="126"/>
        <v>DB1202,X0.0 2#刨片机刀环电磁阀(刀环缩回与顶出)  使能</v>
      </c>
      <c r="S1286">
        <v>0</v>
      </c>
      <c r="T1286">
        <v>0</v>
      </c>
    </row>
    <row r="1287" spans="1:20">
      <c r="A1287" t="s">
        <v>1443</v>
      </c>
      <c r="B1287" s="11" t="str">
        <f t="shared" si="125"/>
        <v>CHP2</v>
      </c>
      <c r="C1287" s="11" t="str">
        <f>VLOOKUP('intouch变量（离散）'!$A1287,基本表格!$G:$Q,2,FALSE)</f>
        <v>2#刨片机刀环电磁阀(刀环缩回与顶出)  手自动状态</v>
      </c>
      <c r="D1287" t="s">
        <v>154</v>
      </c>
      <c r="E1287" t="str">
        <f t="shared" si="121"/>
        <v>No</v>
      </c>
      <c r="F1287" t="str">
        <f t="shared" si="122"/>
        <v>0</v>
      </c>
      <c r="G1287" t="s">
        <v>154</v>
      </c>
      <c r="H1287" t="s">
        <v>155</v>
      </c>
      <c r="I1287" t="str">
        <f t="shared" si="123"/>
        <v/>
      </c>
      <c r="J1287" t="str">
        <f t="shared" si="124"/>
        <v/>
      </c>
      <c r="K1287" t="str">
        <f>VLOOKUP('intouch变量（离散）'!$A1287,基本表格!$G:$Q,9,FALSE)</f>
        <v>None</v>
      </c>
      <c r="L1287">
        <v>1</v>
      </c>
      <c r="M1287" t="s">
        <v>156</v>
      </c>
      <c r="N1287" t="s">
        <v>157</v>
      </c>
      <c r="O1287" t="s">
        <v>158</v>
      </c>
      <c r="P1287" t="str">
        <f>VLOOKUP('intouch变量（离散）'!$A1287,基本表格!$G:$Q,3,FALSE)</f>
        <v>DB1202,X0.3</v>
      </c>
      <c r="Q1287" t="str">
        <f>VLOOKUP('intouch变量（离散）'!$A1287,基本表格!$G:$Q,10,FALSE)</f>
        <v>Yes</v>
      </c>
      <c r="R1287" t="str">
        <f t="shared" si="126"/>
        <v>DB1202,X0.3 2#刨片机刀环电磁阀(刀环缩回与顶出)  手自动状态</v>
      </c>
      <c r="S1287">
        <v>0</v>
      </c>
      <c r="T1287">
        <v>0</v>
      </c>
    </row>
    <row r="1288" spans="1:20">
      <c r="A1288" t="s">
        <v>1444</v>
      </c>
      <c r="B1288" s="11" t="str">
        <f t="shared" si="125"/>
        <v>CHP2</v>
      </c>
      <c r="C1288" s="11" t="str">
        <f>VLOOKUP('intouch变量（离散）'!$A1288,基本表格!$G:$Q,2,FALSE)</f>
        <v>2#刨片机刀环电磁阀(刀环缩回与顶出)  开启</v>
      </c>
      <c r="D1288" t="s">
        <v>154</v>
      </c>
      <c r="E1288" t="str">
        <f t="shared" si="121"/>
        <v>No</v>
      </c>
      <c r="F1288" t="str">
        <f t="shared" si="122"/>
        <v>0</v>
      </c>
      <c r="G1288" t="s">
        <v>154</v>
      </c>
      <c r="H1288" t="s">
        <v>155</v>
      </c>
      <c r="I1288" t="str">
        <f t="shared" si="123"/>
        <v/>
      </c>
      <c r="J1288" t="str">
        <f t="shared" si="124"/>
        <v/>
      </c>
      <c r="K1288" t="str">
        <f>VLOOKUP('intouch变量（离散）'!$A1288,基本表格!$G:$Q,9,FALSE)</f>
        <v>None</v>
      </c>
      <c r="L1288">
        <v>1</v>
      </c>
      <c r="M1288" t="s">
        <v>156</v>
      </c>
      <c r="N1288" t="s">
        <v>157</v>
      </c>
      <c r="O1288" t="s">
        <v>158</v>
      </c>
      <c r="P1288" t="str">
        <f>VLOOKUP('intouch变量（离散）'!$A1288,基本表格!$G:$Q,3,FALSE)</f>
        <v>DB1202,X0.6</v>
      </c>
      <c r="Q1288" t="str">
        <f>VLOOKUP('intouch变量（离散）'!$A1288,基本表格!$G:$Q,10,FALSE)</f>
        <v>No</v>
      </c>
      <c r="R1288" t="str">
        <f t="shared" si="126"/>
        <v>DB1202,X0.6 2#刨片机刀环电磁阀(刀环缩回与顶出)  开启</v>
      </c>
      <c r="S1288">
        <v>0</v>
      </c>
      <c r="T1288">
        <v>0</v>
      </c>
    </row>
    <row r="1289" spans="1:20">
      <c r="A1289" t="s">
        <v>1445</v>
      </c>
      <c r="B1289" s="11" t="str">
        <f t="shared" si="125"/>
        <v>CHP2</v>
      </c>
      <c r="C1289" s="11" t="str">
        <f>VLOOKUP('intouch变量（离散）'!$A1289,基本表格!$G:$Q,2,FALSE)</f>
        <v>2#刨片机刀环电磁阀(刀环缩回与顶出)  关闭</v>
      </c>
      <c r="D1289" t="s">
        <v>154</v>
      </c>
      <c r="E1289" t="str">
        <f t="shared" si="121"/>
        <v>No</v>
      </c>
      <c r="F1289" t="str">
        <f t="shared" si="122"/>
        <v>0</v>
      </c>
      <c r="G1289" t="s">
        <v>154</v>
      </c>
      <c r="H1289" t="s">
        <v>155</v>
      </c>
      <c r="I1289" t="str">
        <f t="shared" si="123"/>
        <v/>
      </c>
      <c r="J1289" t="str">
        <f t="shared" si="124"/>
        <v/>
      </c>
      <c r="K1289" t="str">
        <f>VLOOKUP('intouch变量（离散）'!$A1289,基本表格!$G:$Q,9,FALSE)</f>
        <v>None</v>
      </c>
      <c r="L1289">
        <v>1</v>
      </c>
      <c r="M1289" t="s">
        <v>156</v>
      </c>
      <c r="N1289" t="s">
        <v>157</v>
      </c>
      <c r="O1289" t="s">
        <v>158</v>
      </c>
      <c r="P1289" t="str">
        <f>VLOOKUP('intouch变量（离散）'!$A1289,基本表格!$G:$Q,3,FALSE)</f>
        <v>DB1202,X0.7</v>
      </c>
      <c r="Q1289" t="str">
        <f>VLOOKUP('intouch变量（离散）'!$A1289,基本表格!$G:$Q,10,FALSE)</f>
        <v>No</v>
      </c>
      <c r="R1289" t="str">
        <f t="shared" si="126"/>
        <v>DB1202,X0.7 2#刨片机刀环电磁阀(刀环缩回与顶出)  关闭</v>
      </c>
      <c r="S1289">
        <v>0</v>
      </c>
      <c r="T1289">
        <v>0</v>
      </c>
    </row>
    <row r="1290" spans="1:20">
      <c r="A1290" t="s">
        <v>1446</v>
      </c>
      <c r="B1290" s="11" t="str">
        <f t="shared" si="125"/>
        <v>CHP2</v>
      </c>
      <c r="C1290" s="11" t="str">
        <f>VLOOKUP('intouch变量（离散）'!$A1290,基本表格!$G:$Q,2,FALSE)</f>
        <v>2#刨片机刀环电磁阀(刀环缩回与顶出)  状态</v>
      </c>
      <c r="D1290" t="s">
        <v>154</v>
      </c>
      <c r="E1290" t="str">
        <f t="shared" si="121"/>
        <v>No</v>
      </c>
      <c r="F1290" t="str">
        <f t="shared" si="122"/>
        <v>0</v>
      </c>
      <c r="G1290" t="s">
        <v>154</v>
      </c>
      <c r="H1290" t="s">
        <v>155</v>
      </c>
      <c r="I1290" t="str">
        <f t="shared" si="123"/>
        <v/>
      </c>
      <c r="J1290" t="str">
        <f t="shared" si="124"/>
        <v/>
      </c>
      <c r="K1290" t="str">
        <f>VLOOKUP('intouch变量（离散）'!$A1290,基本表格!$G:$Q,9,FALSE)</f>
        <v>None</v>
      </c>
      <c r="L1290">
        <v>1</v>
      </c>
      <c r="M1290" t="s">
        <v>156</v>
      </c>
      <c r="N1290" t="s">
        <v>157</v>
      </c>
      <c r="O1290" t="s">
        <v>158</v>
      </c>
      <c r="P1290" t="str">
        <f>VLOOKUP('intouch变量（离散）'!$A1290,基本表格!$G:$Q,3,FALSE)</f>
        <v>DB1202,X1.0</v>
      </c>
      <c r="Q1290" t="str">
        <f>VLOOKUP('intouch变量（离散）'!$A1290,基本表格!$G:$Q,10,FALSE)</f>
        <v>Yes</v>
      </c>
      <c r="R1290" t="str">
        <f t="shared" si="126"/>
        <v>DB1202,X1.0 2#刨片机刀环电磁阀(刀环缩回与顶出)  状态</v>
      </c>
      <c r="S1290">
        <v>0</v>
      </c>
      <c r="T1290">
        <v>0</v>
      </c>
    </row>
    <row r="1291" spans="1:20">
      <c r="A1291" t="s">
        <v>1447</v>
      </c>
      <c r="B1291" s="11" t="str">
        <f t="shared" si="125"/>
        <v>CHP2</v>
      </c>
      <c r="C1291" s="11" t="str">
        <f>VLOOKUP('intouch变量（离散）'!$A1291,基本表格!$G:$Q,2,FALSE)</f>
        <v>2#刨片机刀环电磁阀(刀环缩回与顶出)  开启到位_状态</v>
      </c>
      <c r="D1291" t="s">
        <v>154</v>
      </c>
      <c r="E1291" t="str">
        <f t="shared" si="121"/>
        <v>No</v>
      </c>
      <c r="F1291" t="str">
        <f t="shared" si="122"/>
        <v>0</v>
      </c>
      <c r="G1291" t="s">
        <v>154</v>
      </c>
      <c r="H1291" t="s">
        <v>155</v>
      </c>
      <c r="I1291" t="str">
        <f t="shared" si="123"/>
        <v/>
      </c>
      <c r="J1291" t="str">
        <f t="shared" si="124"/>
        <v/>
      </c>
      <c r="K1291" t="str">
        <f>VLOOKUP('intouch变量（离散）'!$A1291,基本表格!$G:$Q,9,FALSE)</f>
        <v>None</v>
      </c>
      <c r="L1291">
        <v>1</v>
      </c>
      <c r="M1291" t="s">
        <v>156</v>
      </c>
      <c r="N1291" t="s">
        <v>157</v>
      </c>
      <c r="O1291" t="s">
        <v>158</v>
      </c>
      <c r="P1291" t="str">
        <f>VLOOKUP('intouch变量（离散）'!$A1291,基本表格!$G:$Q,3,FALSE)</f>
        <v>DB1202,X1.1</v>
      </c>
      <c r="Q1291" t="str">
        <f>VLOOKUP('intouch变量（离散）'!$A1291,基本表格!$G:$Q,10,FALSE)</f>
        <v>Yes</v>
      </c>
      <c r="R1291" t="str">
        <f t="shared" si="126"/>
        <v>DB1202,X1.1 2#刨片机刀环电磁阀(刀环缩回与顶出)  开启到位_状态</v>
      </c>
      <c r="S1291">
        <v>0</v>
      </c>
      <c r="T1291">
        <v>0</v>
      </c>
    </row>
    <row r="1292" spans="1:20">
      <c r="A1292" t="s">
        <v>1448</v>
      </c>
      <c r="B1292" s="11" t="str">
        <f t="shared" si="125"/>
        <v>CHP2</v>
      </c>
      <c r="C1292" s="11" t="str">
        <f>VLOOKUP('intouch变量（离散）'!$A1292,基本表格!$G:$Q,2,FALSE)</f>
        <v>2#刨片机刀环电磁阀(刀环缩回与顶出)  关闭到位_状态</v>
      </c>
      <c r="D1292" t="s">
        <v>154</v>
      </c>
      <c r="E1292" t="str">
        <f t="shared" si="121"/>
        <v>No</v>
      </c>
      <c r="F1292" t="str">
        <f t="shared" si="122"/>
        <v>0</v>
      </c>
      <c r="G1292" t="s">
        <v>154</v>
      </c>
      <c r="H1292" t="s">
        <v>155</v>
      </c>
      <c r="I1292" t="str">
        <f t="shared" si="123"/>
        <v/>
      </c>
      <c r="J1292" t="str">
        <f t="shared" si="124"/>
        <v/>
      </c>
      <c r="K1292" t="str">
        <f>VLOOKUP('intouch变量（离散）'!$A1292,基本表格!$G:$Q,9,FALSE)</f>
        <v>None</v>
      </c>
      <c r="L1292">
        <v>1</v>
      </c>
      <c r="M1292" t="s">
        <v>156</v>
      </c>
      <c r="N1292" t="s">
        <v>157</v>
      </c>
      <c r="O1292" t="s">
        <v>158</v>
      </c>
      <c r="P1292" t="str">
        <f>VLOOKUP('intouch变量（离散）'!$A1292,基本表格!$G:$Q,3,FALSE)</f>
        <v>DB1202,X1.2</v>
      </c>
      <c r="Q1292" t="str">
        <f>VLOOKUP('intouch变量（离散）'!$A1292,基本表格!$G:$Q,10,FALSE)</f>
        <v>Yes</v>
      </c>
      <c r="R1292" t="str">
        <f t="shared" si="126"/>
        <v>DB1202,X1.2 2#刨片机刀环电磁阀(刀环缩回与顶出)  关闭到位_状态</v>
      </c>
      <c r="S1292">
        <v>0</v>
      </c>
      <c r="T1292">
        <v>0</v>
      </c>
    </row>
    <row r="1293" spans="1:20">
      <c r="A1293" t="s">
        <v>1449</v>
      </c>
      <c r="B1293" s="11" t="str">
        <f t="shared" si="125"/>
        <v>CHP2</v>
      </c>
      <c r="C1293" s="11" t="str">
        <f>VLOOKUP('intouch变量（离散）'!$A1293,基本表格!$G:$Q,2,FALSE)</f>
        <v>2#刨片机刀环电磁阀(刀环缩回与顶出)  开启未到位报警</v>
      </c>
      <c r="D1293" t="s">
        <v>154</v>
      </c>
      <c r="E1293" t="str">
        <f t="shared" si="121"/>
        <v>No</v>
      </c>
      <c r="F1293" t="str">
        <f t="shared" si="122"/>
        <v>0</v>
      </c>
      <c r="G1293" t="s">
        <v>154</v>
      </c>
      <c r="H1293" t="s">
        <v>155</v>
      </c>
      <c r="I1293" t="str">
        <f t="shared" si="123"/>
        <v/>
      </c>
      <c r="J1293" t="str">
        <f t="shared" si="124"/>
        <v/>
      </c>
      <c r="K1293" t="str">
        <f>VLOOKUP('intouch变量（离散）'!$A1293,基本表格!$G:$Q,9,FALSE)</f>
        <v>On</v>
      </c>
      <c r="L1293">
        <v>1</v>
      </c>
      <c r="M1293" t="s">
        <v>156</v>
      </c>
      <c r="N1293" t="s">
        <v>157</v>
      </c>
      <c r="O1293" t="s">
        <v>158</v>
      </c>
      <c r="P1293" t="str">
        <f>VLOOKUP('intouch变量（离散）'!$A1293,基本表格!$G:$Q,3,FALSE)</f>
        <v>DB1202,X1.5</v>
      </c>
      <c r="Q1293" t="str">
        <f>VLOOKUP('intouch变量（离散）'!$A1293,基本表格!$G:$Q,10,FALSE)</f>
        <v>Yes</v>
      </c>
      <c r="R1293" t="str">
        <f t="shared" si="126"/>
        <v>DB1202,X1.5 2#刨片机刀环电磁阀(刀环缩回与顶出)  开启未到位报警</v>
      </c>
      <c r="S1293">
        <v>0</v>
      </c>
      <c r="T1293">
        <v>0</v>
      </c>
    </row>
    <row r="1294" spans="1:20">
      <c r="A1294" t="s">
        <v>1450</v>
      </c>
      <c r="B1294" s="11" t="str">
        <f t="shared" si="125"/>
        <v>CHP2</v>
      </c>
      <c r="C1294" s="11" t="str">
        <f>VLOOKUP('intouch变量（离散）'!$A1294,基本表格!$G:$Q,2,FALSE)</f>
        <v>2#刨片机刀环电磁阀(刀环缩回与顶出)  关闭未到位报警</v>
      </c>
      <c r="D1294" t="s">
        <v>154</v>
      </c>
      <c r="E1294" t="str">
        <f t="shared" si="121"/>
        <v>No</v>
      </c>
      <c r="F1294" t="str">
        <f t="shared" si="122"/>
        <v>0</v>
      </c>
      <c r="G1294" t="s">
        <v>154</v>
      </c>
      <c r="H1294" t="s">
        <v>155</v>
      </c>
      <c r="I1294" t="str">
        <f t="shared" si="123"/>
        <v/>
      </c>
      <c r="J1294" t="str">
        <f t="shared" si="124"/>
        <v/>
      </c>
      <c r="K1294" t="str">
        <f>VLOOKUP('intouch变量（离散）'!$A1294,基本表格!$G:$Q,9,FALSE)</f>
        <v>On</v>
      </c>
      <c r="L1294">
        <v>1</v>
      </c>
      <c r="M1294" t="s">
        <v>156</v>
      </c>
      <c r="N1294" t="s">
        <v>157</v>
      </c>
      <c r="O1294" t="s">
        <v>158</v>
      </c>
      <c r="P1294" t="str">
        <f>VLOOKUP('intouch变量（离散）'!$A1294,基本表格!$G:$Q,3,FALSE)</f>
        <v>DB1202,X1.6</v>
      </c>
      <c r="Q1294" t="str">
        <f>VLOOKUP('intouch变量（离散）'!$A1294,基本表格!$G:$Q,10,FALSE)</f>
        <v>Yes</v>
      </c>
      <c r="R1294" t="str">
        <f t="shared" si="126"/>
        <v>DB1202,X1.6 2#刨片机刀环电磁阀(刀环缩回与顶出)  关闭未到位报警</v>
      </c>
      <c r="S1294">
        <v>0</v>
      </c>
      <c r="T1294">
        <v>0</v>
      </c>
    </row>
    <row r="1295" spans="1:20">
      <c r="A1295" t="s">
        <v>1451</v>
      </c>
      <c r="B1295" s="11" t="str">
        <f t="shared" si="125"/>
        <v>CHP2</v>
      </c>
      <c r="C1295" s="11" t="str">
        <f>VLOOKUP('intouch变量（离散）'!$A1295,基本表格!$G:$Q,2,FALSE)</f>
        <v>2#刨片机刹车电磁阀  使能</v>
      </c>
      <c r="D1295" t="s">
        <v>154</v>
      </c>
      <c r="E1295" t="str">
        <f t="shared" si="121"/>
        <v>No</v>
      </c>
      <c r="F1295" t="str">
        <f t="shared" si="122"/>
        <v>0</v>
      </c>
      <c r="G1295" t="s">
        <v>154</v>
      </c>
      <c r="H1295" t="s">
        <v>155</v>
      </c>
      <c r="I1295" t="str">
        <f t="shared" si="123"/>
        <v/>
      </c>
      <c r="J1295" t="str">
        <f t="shared" si="124"/>
        <v/>
      </c>
      <c r="K1295" t="str">
        <f>VLOOKUP('intouch变量（离散）'!$A1295,基本表格!$G:$Q,9,FALSE)</f>
        <v>None</v>
      </c>
      <c r="L1295">
        <v>1</v>
      </c>
      <c r="M1295" t="s">
        <v>156</v>
      </c>
      <c r="N1295" t="s">
        <v>157</v>
      </c>
      <c r="O1295" t="s">
        <v>158</v>
      </c>
      <c r="P1295" t="str">
        <f>VLOOKUP('intouch变量（离散）'!$A1295,基本表格!$G:$Q,3,FALSE)</f>
        <v>DB1202,X10.0</v>
      </c>
      <c r="Q1295" t="str">
        <f>VLOOKUP('intouch变量（离散）'!$A1295,基本表格!$G:$Q,10,FALSE)</f>
        <v>No</v>
      </c>
      <c r="R1295" t="str">
        <f t="shared" si="126"/>
        <v>DB1202,X10.0 2#刨片机刹车电磁阀  使能</v>
      </c>
      <c r="S1295">
        <v>0</v>
      </c>
      <c r="T1295">
        <v>0</v>
      </c>
    </row>
    <row r="1296" spans="1:20">
      <c r="A1296" t="s">
        <v>1452</v>
      </c>
      <c r="B1296" s="11" t="str">
        <f t="shared" si="125"/>
        <v>CHP2</v>
      </c>
      <c r="C1296" s="11" t="str">
        <f>VLOOKUP('intouch变量（离散）'!$A1296,基本表格!$G:$Q,2,FALSE)</f>
        <v>2#刨片机刹车电磁阀  手自动状态</v>
      </c>
      <c r="D1296" t="s">
        <v>154</v>
      </c>
      <c r="E1296" t="str">
        <f t="shared" si="121"/>
        <v>No</v>
      </c>
      <c r="F1296" t="str">
        <f t="shared" si="122"/>
        <v>0</v>
      </c>
      <c r="G1296" t="s">
        <v>154</v>
      </c>
      <c r="H1296" t="s">
        <v>155</v>
      </c>
      <c r="I1296" t="str">
        <f t="shared" si="123"/>
        <v/>
      </c>
      <c r="J1296" t="str">
        <f t="shared" si="124"/>
        <v/>
      </c>
      <c r="K1296" t="str">
        <f>VLOOKUP('intouch变量（离散）'!$A1296,基本表格!$G:$Q,9,FALSE)</f>
        <v>None</v>
      </c>
      <c r="L1296">
        <v>1</v>
      </c>
      <c r="M1296" t="s">
        <v>156</v>
      </c>
      <c r="N1296" t="s">
        <v>157</v>
      </c>
      <c r="O1296" t="s">
        <v>158</v>
      </c>
      <c r="P1296" t="str">
        <f>VLOOKUP('intouch变量（离散）'!$A1296,基本表格!$G:$Q,3,FALSE)</f>
        <v>DB1202,X10.3</v>
      </c>
      <c r="Q1296" t="str">
        <f>VLOOKUP('intouch变量（离散）'!$A1296,基本表格!$G:$Q,10,FALSE)</f>
        <v>Yes</v>
      </c>
      <c r="R1296" t="str">
        <f t="shared" si="126"/>
        <v>DB1202,X10.3 2#刨片机刹车电磁阀  手自动状态</v>
      </c>
      <c r="S1296">
        <v>0</v>
      </c>
      <c r="T1296">
        <v>0</v>
      </c>
    </row>
    <row r="1297" spans="1:20">
      <c r="A1297" t="s">
        <v>1453</v>
      </c>
      <c r="B1297" s="11" t="str">
        <f t="shared" si="125"/>
        <v>CHP2</v>
      </c>
      <c r="C1297" s="11" t="str">
        <f>VLOOKUP('intouch变量（离散）'!$A1297,基本表格!$G:$Q,2,FALSE)</f>
        <v>2#刨片机刹车电磁阀  开启</v>
      </c>
      <c r="D1297" t="s">
        <v>154</v>
      </c>
      <c r="E1297" t="str">
        <f t="shared" si="121"/>
        <v>No</v>
      </c>
      <c r="F1297" t="str">
        <f t="shared" si="122"/>
        <v>0</v>
      </c>
      <c r="G1297" t="s">
        <v>154</v>
      </c>
      <c r="H1297" t="s">
        <v>155</v>
      </c>
      <c r="I1297" t="str">
        <f t="shared" si="123"/>
        <v/>
      </c>
      <c r="J1297" t="str">
        <f t="shared" si="124"/>
        <v/>
      </c>
      <c r="K1297" t="str">
        <f>VLOOKUP('intouch变量（离散）'!$A1297,基本表格!$G:$Q,9,FALSE)</f>
        <v>None</v>
      </c>
      <c r="L1297">
        <v>1</v>
      </c>
      <c r="M1297" t="s">
        <v>156</v>
      </c>
      <c r="N1297" t="s">
        <v>157</v>
      </c>
      <c r="O1297" t="s">
        <v>158</v>
      </c>
      <c r="P1297" t="str">
        <f>VLOOKUP('intouch变量（离散）'!$A1297,基本表格!$G:$Q,3,FALSE)</f>
        <v>DB1202,X10.6</v>
      </c>
      <c r="Q1297" t="str">
        <f>VLOOKUP('intouch变量（离散）'!$A1297,基本表格!$G:$Q,10,FALSE)</f>
        <v>No</v>
      </c>
      <c r="R1297" t="str">
        <f t="shared" si="126"/>
        <v>DB1202,X10.6 2#刨片机刹车电磁阀  开启</v>
      </c>
      <c r="S1297">
        <v>0</v>
      </c>
      <c r="T1297">
        <v>0</v>
      </c>
    </row>
    <row r="1298" spans="1:20">
      <c r="A1298" t="s">
        <v>1454</v>
      </c>
      <c r="B1298" s="11" t="str">
        <f t="shared" si="125"/>
        <v>CHP2</v>
      </c>
      <c r="C1298" s="11" t="str">
        <f>VLOOKUP('intouch变量（离散）'!$A1298,基本表格!$G:$Q,2,FALSE)</f>
        <v>2#刨片机刹车电磁阀  关闭</v>
      </c>
      <c r="D1298" t="s">
        <v>154</v>
      </c>
      <c r="E1298" t="str">
        <f t="shared" si="121"/>
        <v>No</v>
      </c>
      <c r="F1298" t="str">
        <f t="shared" si="122"/>
        <v>0</v>
      </c>
      <c r="G1298" t="s">
        <v>154</v>
      </c>
      <c r="H1298" t="s">
        <v>155</v>
      </c>
      <c r="I1298" t="str">
        <f t="shared" si="123"/>
        <v/>
      </c>
      <c r="J1298" t="str">
        <f t="shared" si="124"/>
        <v/>
      </c>
      <c r="K1298" t="str">
        <f>VLOOKUP('intouch变量（离散）'!$A1298,基本表格!$G:$Q,9,FALSE)</f>
        <v>None</v>
      </c>
      <c r="L1298">
        <v>1</v>
      </c>
      <c r="M1298" t="s">
        <v>156</v>
      </c>
      <c r="N1298" t="s">
        <v>157</v>
      </c>
      <c r="O1298" t="s">
        <v>158</v>
      </c>
      <c r="P1298" t="str">
        <f>VLOOKUP('intouch变量（离散）'!$A1298,基本表格!$G:$Q,3,FALSE)</f>
        <v>DB1202,X10.7</v>
      </c>
      <c r="Q1298" t="str">
        <f>VLOOKUP('intouch变量（离散）'!$A1298,基本表格!$G:$Q,10,FALSE)</f>
        <v>No</v>
      </c>
      <c r="R1298" t="str">
        <f t="shared" si="126"/>
        <v>DB1202,X10.7 2#刨片机刹车电磁阀  关闭</v>
      </c>
      <c r="S1298">
        <v>0</v>
      </c>
      <c r="T1298">
        <v>0</v>
      </c>
    </row>
    <row r="1299" spans="1:20">
      <c r="A1299" t="s">
        <v>1455</v>
      </c>
      <c r="B1299" s="11" t="str">
        <f t="shared" si="125"/>
        <v>CHP2</v>
      </c>
      <c r="C1299" s="11" t="str">
        <f>VLOOKUP('intouch变量（离散）'!$A1299,基本表格!$G:$Q,2,FALSE)</f>
        <v>2#刨片机刹车电磁阀  状态</v>
      </c>
      <c r="D1299" t="s">
        <v>154</v>
      </c>
      <c r="E1299" t="str">
        <f t="shared" si="121"/>
        <v>No</v>
      </c>
      <c r="F1299" t="str">
        <f t="shared" si="122"/>
        <v>0</v>
      </c>
      <c r="G1299" t="s">
        <v>154</v>
      </c>
      <c r="H1299" t="s">
        <v>155</v>
      </c>
      <c r="I1299" t="str">
        <f t="shared" si="123"/>
        <v/>
      </c>
      <c r="J1299" t="str">
        <f t="shared" si="124"/>
        <v/>
      </c>
      <c r="K1299" t="str">
        <f>VLOOKUP('intouch变量（离散）'!$A1299,基本表格!$G:$Q,9,FALSE)</f>
        <v>None</v>
      </c>
      <c r="L1299">
        <v>1</v>
      </c>
      <c r="M1299" t="s">
        <v>156</v>
      </c>
      <c r="N1299" t="s">
        <v>157</v>
      </c>
      <c r="O1299" t="s">
        <v>158</v>
      </c>
      <c r="P1299" t="str">
        <f>VLOOKUP('intouch变量（离散）'!$A1299,基本表格!$G:$Q,3,FALSE)</f>
        <v>DB1202,X11.0</v>
      </c>
      <c r="Q1299" t="str">
        <f>VLOOKUP('intouch变量（离散）'!$A1299,基本表格!$G:$Q,10,FALSE)</f>
        <v>Yes</v>
      </c>
      <c r="R1299" t="str">
        <f t="shared" si="126"/>
        <v>DB1202,X11.0 2#刨片机刹车电磁阀  状态</v>
      </c>
      <c r="S1299">
        <v>0</v>
      </c>
      <c r="T1299">
        <v>0</v>
      </c>
    </row>
    <row r="1300" spans="1:20">
      <c r="A1300" t="s">
        <v>1456</v>
      </c>
      <c r="B1300" s="11" t="str">
        <f t="shared" si="125"/>
        <v>CHP2</v>
      </c>
      <c r="C1300" s="11" t="str">
        <f>VLOOKUP('intouch变量（离散）'!$A1300,基本表格!$G:$Q,2,FALSE)</f>
        <v>2#刨片机刹车电磁阀  开启到位_状态</v>
      </c>
      <c r="D1300" t="s">
        <v>154</v>
      </c>
      <c r="E1300" t="str">
        <f t="shared" si="121"/>
        <v>No</v>
      </c>
      <c r="F1300" t="str">
        <f t="shared" si="122"/>
        <v>0</v>
      </c>
      <c r="G1300" t="s">
        <v>154</v>
      </c>
      <c r="H1300" t="s">
        <v>155</v>
      </c>
      <c r="I1300" t="str">
        <f t="shared" si="123"/>
        <v/>
      </c>
      <c r="J1300" t="str">
        <f t="shared" si="124"/>
        <v/>
      </c>
      <c r="K1300" t="str">
        <f>VLOOKUP('intouch变量（离散）'!$A1300,基本表格!$G:$Q,9,FALSE)</f>
        <v>None</v>
      </c>
      <c r="L1300">
        <v>1</v>
      </c>
      <c r="M1300" t="s">
        <v>156</v>
      </c>
      <c r="N1300" t="s">
        <v>157</v>
      </c>
      <c r="O1300" t="s">
        <v>158</v>
      </c>
      <c r="P1300" t="str">
        <f>VLOOKUP('intouch变量（离散）'!$A1300,基本表格!$G:$Q,3,FALSE)</f>
        <v>DB1202,X11.1</v>
      </c>
      <c r="Q1300" t="str">
        <f>VLOOKUP('intouch变量（离散）'!$A1300,基本表格!$G:$Q,10,FALSE)</f>
        <v>Yes</v>
      </c>
      <c r="R1300" t="str">
        <f t="shared" si="126"/>
        <v>DB1202,X11.1 2#刨片机刹车电磁阀  开启到位_状态</v>
      </c>
      <c r="S1300">
        <v>0</v>
      </c>
      <c r="T1300">
        <v>0</v>
      </c>
    </row>
    <row r="1301" spans="1:20">
      <c r="A1301" t="s">
        <v>1457</v>
      </c>
      <c r="B1301" s="11" t="str">
        <f t="shared" si="125"/>
        <v>CHP2</v>
      </c>
      <c r="C1301" s="11" t="str">
        <f>VLOOKUP('intouch变量（离散）'!$A1301,基本表格!$G:$Q,2,FALSE)</f>
        <v>2#刨片机刹车电磁阀  关闭到位_状态</v>
      </c>
      <c r="D1301" t="s">
        <v>154</v>
      </c>
      <c r="E1301" t="str">
        <f t="shared" si="121"/>
        <v>No</v>
      </c>
      <c r="F1301" t="str">
        <f t="shared" si="122"/>
        <v>0</v>
      </c>
      <c r="G1301" t="s">
        <v>154</v>
      </c>
      <c r="H1301" t="s">
        <v>155</v>
      </c>
      <c r="I1301" t="str">
        <f t="shared" si="123"/>
        <v/>
      </c>
      <c r="J1301" t="str">
        <f t="shared" si="124"/>
        <v/>
      </c>
      <c r="K1301" t="str">
        <f>VLOOKUP('intouch变量（离散）'!$A1301,基本表格!$G:$Q,9,FALSE)</f>
        <v>None</v>
      </c>
      <c r="L1301">
        <v>1</v>
      </c>
      <c r="M1301" t="s">
        <v>156</v>
      </c>
      <c r="N1301" t="s">
        <v>157</v>
      </c>
      <c r="O1301" t="s">
        <v>158</v>
      </c>
      <c r="P1301" t="str">
        <f>VLOOKUP('intouch变量（离散）'!$A1301,基本表格!$G:$Q,3,FALSE)</f>
        <v>DB1202,X11.2</v>
      </c>
      <c r="Q1301" t="str">
        <f>VLOOKUP('intouch变量（离散）'!$A1301,基本表格!$G:$Q,10,FALSE)</f>
        <v>Yes</v>
      </c>
      <c r="R1301" t="str">
        <f t="shared" si="126"/>
        <v>DB1202,X11.2 2#刨片机刹车电磁阀  关闭到位_状态</v>
      </c>
      <c r="S1301">
        <v>0</v>
      </c>
      <c r="T1301">
        <v>0</v>
      </c>
    </row>
    <row r="1302" spans="1:20">
      <c r="A1302" t="s">
        <v>1458</v>
      </c>
      <c r="B1302" s="11" t="str">
        <f t="shared" si="125"/>
        <v>CHP2</v>
      </c>
      <c r="C1302" s="11" t="str">
        <f>VLOOKUP('intouch变量（离散）'!$A1302,基本表格!$G:$Q,2,FALSE)</f>
        <v>2#刨片机刹车电磁阀  开启未到位报警</v>
      </c>
      <c r="D1302" t="s">
        <v>154</v>
      </c>
      <c r="E1302" t="str">
        <f t="shared" si="121"/>
        <v>No</v>
      </c>
      <c r="F1302" t="str">
        <f t="shared" si="122"/>
        <v>0</v>
      </c>
      <c r="G1302" t="s">
        <v>154</v>
      </c>
      <c r="H1302" t="s">
        <v>155</v>
      </c>
      <c r="I1302" t="str">
        <f t="shared" si="123"/>
        <v/>
      </c>
      <c r="J1302" t="str">
        <f t="shared" si="124"/>
        <v/>
      </c>
      <c r="K1302" t="str">
        <f>VLOOKUP('intouch变量（离散）'!$A1302,基本表格!$G:$Q,9,FALSE)</f>
        <v>On</v>
      </c>
      <c r="L1302">
        <v>1</v>
      </c>
      <c r="M1302" t="s">
        <v>156</v>
      </c>
      <c r="N1302" t="s">
        <v>157</v>
      </c>
      <c r="O1302" t="s">
        <v>158</v>
      </c>
      <c r="P1302" t="str">
        <f>VLOOKUP('intouch变量（离散）'!$A1302,基本表格!$G:$Q,3,FALSE)</f>
        <v>DB1202,X11.5</v>
      </c>
      <c r="Q1302" t="str">
        <f>VLOOKUP('intouch变量（离散）'!$A1302,基本表格!$G:$Q,10,FALSE)</f>
        <v>Yes</v>
      </c>
      <c r="R1302" t="str">
        <f t="shared" si="126"/>
        <v>DB1202,X11.5 2#刨片机刹车电磁阀  开启未到位报警</v>
      </c>
      <c r="S1302">
        <v>0</v>
      </c>
      <c r="T1302">
        <v>0</v>
      </c>
    </row>
    <row r="1303" spans="1:20">
      <c r="A1303" t="s">
        <v>1459</v>
      </c>
      <c r="B1303" s="11" t="str">
        <f t="shared" si="125"/>
        <v>CHP2</v>
      </c>
      <c r="C1303" s="11" t="str">
        <f>VLOOKUP('intouch变量（离散）'!$A1303,基本表格!$G:$Q,2,FALSE)</f>
        <v>2#刨片机刹车电磁阀  关闭未到位报警</v>
      </c>
      <c r="D1303" t="s">
        <v>154</v>
      </c>
      <c r="E1303" t="str">
        <f t="shared" si="121"/>
        <v>No</v>
      </c>
      <c r="F1303" t="str">
        <f t="shared" si="122"/>
        <v>0</v>
      </c>
      <c r="G1303" t="s">
        <v>154</v>
      </c>
      <c r="H1303" t="s">
        <v>155</v>
      </c>
      <c r="I1303" t="str">
        <f t="shared" si="123"/>
        <v/>
      </c>
      <c r="J1303" t="str">
        <f t="shared" si="124"/>
        <v/>
      </c>
      <c r="K1303" t="str">
        <f>VLOOKUP('intouch变量（离散）'!$A1303,基本表格!$G:$Q,9,FALSE)</f>
        <v>On</v>
      </c>
      <c r="L1303">
        <v>1</v>
      </c>
      <c r="M1303" t="s">
        <v>156</v>
      </c>
      <c r="N1303" t="s">
        <v>157</v>
      </c>
      <c r="O1303" t="s">
        <v>158</v>
      </c>
      <c r="P1303" t="str">
        <f>VLOOKUP('intouch变量（离散）'!$A1303,基本表格!$G:$Q,3,FALSE)</f>
        <v>DB1202,X11.6</v>
      </c>
      <c r="Q1303" t="str">
        <f>VLOOKUP('intouch变量（离散）'!$A1303,基本表格!$G:$Q,10,FALSE)</f>
        <v>Yes</v>
      </c>
      <c r="R1303" t="str">
        <f t="shared" si="126"/>
        <v>DB1202,X11.6 2#刨片机刹车电磁阀  关闭未到位报警</v>
      </c>
      <c r="S1303">
        <v>0</v>
      </c>
      <c r="T1303">
        <v>0</v>
      </c>
    </row>
    <row r="1304" spans="1:20">
      <c r="A1304" t="s">
        <v>1460</v>
      </c>
      <c r="B1304" s="11" t="str">
        <f t="shared" si="125"/>
        <v>CHP2</v>
      </c>
      <c r="C1304" s="11" t="str">
        <f>VLOOKUP('intouch变量（离散）'!$A1304,基本表格!$G:$Q,2,FALSE)</f>
        <v>2#刨片机电磁门锁电磁阀  使能</v>
      </c>
      <c r="D1304" t="s">
        <v>154</v>
      </c>
      <c r="E1304" t="str">
        <f t="shared" si="121"/>
        <v>No</v>
      </c>
      <c r="F1304" t="str">
        <f t="shared" si="122"/>
        <v>0</v>
      </c>
      <c r="G1304" t="s">
        <v>154</v>
      </c>
      <c r="H1304" t="s">
        <v>155</v>
      </c>
      <c r="I1304" t="str">
        <f t="shared" si="123"/>
        <v/>
      </c>
      <c r="J1304" t="str">
        <f t="shared" si="124"/>
        <v/>
      </c>
      <c r="K1304" t="str">
        <f>VLOOKUP('intouch变量（离散）'!$A1304,基本表格!$G:$Q,9,FALSE)</f>
        <v>None</v>
      </c>
      <c r="L1304">
        <v>1</v>
      </c>
      <c r="M1304" t="s">
        <v>156</v>
      </c>
      <c r="N1304" t="s">
        <v>157</v>
      </c>
      <c r="O1304" t="s">
        <v>158</v>
      </c>
      <c r="P1304" t="str">
        <f>VLOOKUP('intouch变量（离散）'!$A1304,基本表格!$G:$Q,3,FALSE)</f>
        <v>DB1202,X20.0</v>
      </c>
      <c r="Q1304" t="str">
        <f>VLOOKUP('intouch变量（离散）'!$A1304,基本表格!$G:$Q,10,FALSE)</f>
        <v>No</v>
      </c>
      <c r="R1304" t="str">
        <f t="shared" si="126"/>
        <v>DB1202,X20.0 2#刨片机电磁门锁电磁阀  使能</v>
      </c>
      <c r="S1304">
        <v>0</v>
      </c>
      <c r="T1304">
        <v>0</v>
      </c>
    </row>
    <row r="1305" spans="1:20">
      <c r="A1305" t="s">
        <v>1461</v>
      </c>
      <c r="B1305" s="11" t="str">
        <f t="shared" si="125"/>
        <v>CHP2</v>
      </c>
      <c r="C1305" s="11" t="str">
        <f>VLOOKUP('intouch变量（离散）'!$A1305,基本表格!$G:$Q,2,FALSE)</f>
        <v>2#刨片机电磁门锁电磁阀  手自动状态</v>
      </c>
      <c r="D1305" t="s">
        <v>154</v>
      </c>
      <c r="E1305" t="str">
        <f t="shared" si="121"/>
        <v>No</v>
      </c>
      <c r="F1305" t="str">
        <f t="shared" si="122"/>
        <v>0</v>
      </c>
      <c r="G1305" t="s">
        <v>154</v>
      </c>
      <c r="H1305" t="s">
        <v>155</v>
      </c>
      <c r="I1305" t="str">
        <f t="shared" si="123"/>
        <v/>
      </c>
      <c r="J1305" t="str">
        <f t="shared" si="124"/>
        <v/>
      </c>
      <c r="K1305" t="str">
        <f>VLOOKUP('intouch变量（离散）'!$A1305,基本表格!$G:$Q,9,FALSE)</f>
        <v>None</v>
      </c>
      <c r="L1305">
        <v>1</v>
      </c>
      <c r="M1305" t="s">
        <v>156</v>
      </c>
      <c r="N1305" t="s">
        <v>157</v>
      </c>
      <c r="O1305" t="s">
        <v>158</v>
      </c>
      <c r="P1305" t="str">
        <f>VLOOKUP('intouch变量（离散）'!$A1305,基本表格!$G:$Q,3,FALSE)</f>
        <v>DB1202,X20.3</v>
      </c>
      <c r="Q1305" t="str">
        <f>VLOOKUP('intouch变量（离散）'!$A1305,基本表格!$G:$Q,10,FALSE)</f>
        <v>Yes</v>
      </c>
      <c r="R1305" t="str">
        <f t="shared" si="126"/>
        <v>DB1202,X20.3 2#刨片机电磁门锁电磁阀  手自动状态</v>
      </c>
      <c r="S1305">
        <v>0</v>
      </c>
      <c r="T1305">
        <v>0</v>
      </c>
    </row>
    <row r="1306" spans="1:20">
      <c r="A1306" t="s">
        <v>1462</v>
      </c>
      <c r="B1306" s="11" t="str">
        <f t="shared" si="125"/>
        <v>CHP2</v>
      </c>
      <c r="C1306" s="11" t="str">
        <f>VLOOKUP('intouch变量（离散）'!$A1306,基本表格!$G:$Q,2,FALSE)</f>
        <v>2#刨片机电磁门锁电磁阀  开启</v>
      </c>
      <c r="D1306" t="s">
        <v>154</v>
      </c>
      <c r="E1306" t="str">
        <f t="shared" si="121"/>
        <v>No</v>
      </c>
      <c r="F1306" t="str">
        <f t="shared" si="122"/>
        <v>0</v>
      </c>
      <c r="G1306" t="s">
        <v>154</v>
      </c>
      <c r="H1306" t="s">
        <v>155</v>
      </c>
      <c r="I1306" t="str">
        <f t="shared" si="123"/>
        <v/>
      </c>
      <c r="J1306" t="str">
        <f t="shared" si="124"/>
        <v/>
      </c>
      <c r="K1306" t="str">
        <f>VLOOKUP('intouch变量（离散）'!$A1306,基本表格!$G:$Q,9,FALSE)</f>
        <v>None</v>
      </c>
      <c r="L1306">
        <v>1</v>
      </c>
      <c r="M1306" t="s">
        <v>156</v>
      </c>
      <c r="N1306" t="s">
        <v>157</v>
      </c>
      <c r="O1306" t="s">
        <v>158</v>
      </c>
      <c r="P1306" t="str">
        <f>VLOOKUP('intouch变量（离散）'!$A1306,基本表格!$G:$Q,3,FALSE)</f>
        <v>DB1202,X20.6</v>
      </c>
      <c r="Q1306" t="str">
        <f>VLOOKUP('intouch变量（离散）'!$A1306,基本表格!$G:$Q,10,FALSE)</f>
        <v>No</v>
      </c>
      <c r="R1306" t="str">
        <f t="shared" si="126"/>
        <v>DB1202,X20.6 2#刨片机电磁门锁电磁阀  开启</v>
      </c>
      <c r="S1306">
        <v>0</v>
      </c>
      <c r="T1306">
        <v>0</v>
      </c>
    </row>
    <row r="1307" spans="1:20">
      <c r="A1307" t="s">
        <v>1463</v>
      </c>
      <c r="B1307" s="11" t="str">
        <f t="shared" si="125"/>
        <v>CHP2</v>
      </c>
      <c r="C1307" s="11" t="str">
        <f>VLOOKUP('intouch变量（离散）'!$A1307,基本表格!$G:$Q,2,FALSE)</f>
        <v>2#刨片机电磁门锁电磁阀  关闭</v>
      </c>
      <c r="D1307" t="s">
        <v>154</v>
      </c>
      <c r="E1307" t="str">
        <f t="shared" si="121"/>
        <v>No</v>
      </c>
      <c r="F1307" t="str">
        <f t="shared" si="122"/>
        <v>0</v>
      </c>
      <c r="G1307" t="s">
        <v>154</v>
      </c>
      <c r="H1307" t="s">
        <v>155</v>
      </c>
      <c r="I1307" t="str">
        <f t="shared" si="123"/>
        <v/>
      </c>
      <c r="J1307" t="str">
        <f t="shared" si="124"/>
        <v/>
      </c>
      <c r="K1307" t="str">
        <f>VLOOKUP('intouch变量（离散）'!$A1307,基本表格!$G:$Q,9,FALSE)</f>
        <v>None</v>
      </c>
      <c r="L1307">
        <v>1</v>
      </c>
      <c r="M1307" t="s">
        <v>156</v>
      </c>
      <c r="N1307" t="s">
        <v>157</v>
      </c>
      <c r="O1307" t="s">
        <v>158</v>
      </c>
      <c r="P1307" t="str">
        <f>VLOOKUP('intouch变量（离散）'!$A1307,基本表格!$G:$Q,3,FALSE)</f>
        <v>DB1202,X20.7</v>
      </c>
      <c r="Q1307" t="str">
        <f>VLOOKUP('intouch变量（离散）'!$A1307,基本表格!$G:$Q,10,FALSE)</f>
        <v>No</v>
      </c>
      <c r="R1307" t="str">
        <f t="shared" si="126"/>
        <v>DB1202,X20.7 2#刨片机电磁门锁电磁阀  关闭</v>
      </c>
      <c r="S1307">
        <v>0</v>
      </c>
      <c r="T1307">
        <v>0</v>
      </c>
    </row>
    <row r="1308" spans="1:20">
      <c r="A1308" t="s">
        <v>1464</v>
      </c>
      <c r="B1308" s="11" t="str">
        <f t="shared" si="125"/>
        <v>CHP2</v>
      </c>
      <c r="C1308" s="11" t="str">
        <f>VLOOKUP('intouch变量（离散）'!$A1308,基本表格!$G:$Q,2,FALSE)</f>
        <v>2#刨片机电磁门锁电磁阀  状态</v>
      </c>
      <c r="D1308" t="s">
        <v>154</v>
      </c>
      <c r="E1308" t="str">
        <f t="shared" si="121"/>
        <v>No</v>
      </c>
      <c r="F1308" t="str">
        <f t="shared" si="122"/>
        <v>0</v>
      </c>
      <c r="G1308" t="s">
        <v>154</v>
      </c>
      <c r="H1308" t="s">
        <v>155</v>
      </c>
      <c r="I1308" t="str">
        <f t="shared" si="123"/>
        <v/>
      </c>
      <c r="J1308" t="str">
        <f t="shared" si="124"/>
        <v/>
      </c>
      <c r="K1308" t="str">
        <f>VLOOKUP('intouch变量（离散）'!$A1308,基本表格!$G:$Q,9,FALSE)</f>
        <v>None</v>
      </c>
      <c r="L1308">
        <v>1</v>
      </c>
      <c r="M1308" t="s">
        <v>156</v>
      </c>
      <c r="N1308" t="s">
        <v>157</v>
      </c>
      <c r="O1308" t="s">
        <v>158</v>
      </c>
      <c r="P1308" t="str">
        <f>VLOOKUP('intouch变量（离散）'!$A1308,基本表格!$G:$Q,3,FALSE)</f>
        <v>DB1202,X21.0</v>
      </c>
      <c r="Q1308" t="str">
        <f>VLOOKUP('intouch变量（离散）'!$A1308,基本表格!$G:$Q,10,FALSE)</f>
        <v>Yes</v>
      </c>
      <c r="R1308" t="str">
        <f t="shared" si="126"/>
        <v>DB1202,X21.0 2#刨片机电磁门锁电磁阀  状态</v>
      </c>
      <c r="S1308">
        <v>0</v>
      </c>
      <c r="T1308">
        <v>0</v>
      </c>
    </row>
    <row r="1309" spans="1:20">
      <c r="A1309" t="s">
        <v>1465</v>
      </c>
      <c r="B1309" s="11" t="str">
        <f t="shared" si="125"/>
        <v>CHP2</v>
      </c>
      <c r="C1309" s="11" t="str">
        <f>VLOOKUP('intouch变量（离散）'!$A1309,基本表格!$G:$Q,2,FALSE)</f>
        <v>2#刨片机电磁门锁电磁阀  开启到位_状态</v>
      </c>
      <c r="D1309" t="s">
        <v>154</v>
      </c>
      <c r="E1309" t="str">
        <f t="shared" si="121"/>
        <v>No</v>
      </c>
      <c r="F1309" t="str">
        <f t="shared" si="122"/>
        <v>0</v>
      </c>
      <c r="G1309" t="s">
        <v>154</v>
      </c>
      <c r="H1309" t="s">
        <v>155</v>
      </c>
      <c r="I1309" t="str">
        <f t="shared" si="123"/>
        <v/>
      </c>
      <c r="J1309" t="str">
        <f t="shared" si="124"/>
        <v/>
      </c>
      <c r="K1309" t="str">
        <f>VLOOKUP('intouch变量（离散）'!$A1309,基本表格!$G:$Q,9,FALSE)</f>
        <v>None</v>
      </c>
      <c r="L1309">
        <v>1</v>
      </c>
      <c r="M1309" t="s">
        <v>156</v>
      </c>
      <c r="N1309" t="s">
        <v>157</v>
      </c>
      <c r="O1309" t="s">
        <v>158</v>
      </c>
      <c r="P1309" t="str">
        <f>VLOOKUP('intouch变量（离散）'!$A1309,基本表格!$G:$Q,3,FALSE)</f>
        <v>DB1202,X21.1</v>
      </c>
      <c r="Q1309" t="str">
        <f>VLOOKUP('intouch变量（离散）'!$A1309,基本表格!$G:$Q,10,FALSE)</f>
        <v>Yes</v>
      </c>
      <c r="R1309" t="str">
        <f t="shared" si="126"/>
        <v>DB1202,X21.1 2#刨片机电磁门锁电磁阀  开启到位_状态</v>
      </c>
      <c r="S1309">
        <v>0</v>
      </c>
      <c r="T1309">
        <v>0</v>
      </c>
    </row>
    <row r="1310" spans="1:20">
      <c r="A1310" t="s">
        <v>1466</v>
      </c>
      <c r="B1310" s="11" t="str">
        <f t="shared" si="125"/>
        <v>CHP2</v>
      </c>
      <c r="C1310" s="11" t="str">
        <f>VLOOKUP('intouch变量（离散）'!$A1310,基本表格!$G:$Q,2,FALSE)</f>
        <v>2#刨片机电磁门锁电磁阀  关闭到位_状态</v>
      </c>
      <c r="D1310" t="s">
        <v>154</v>
      </c>
      <c r="E1310" t="str">
        <f t="shared" si="121"/>
        <v>No</v>
      </c>
      <c r="F1310" t="str">
        <f t="shared" si="122"/>
        <v>0</v>
      </c>
      <c r="G1310" t="s">
        <v>154</v>
      </c>
      <c r="H1310" t="s">
        <v>155</v>
      </c>
      <c r="I1310" t="str">
        <f t="shared" si="123"/>
        <v/>
      </c>
      <c r="J1310" t="str">
        <f t="shared" si="124"/>
        <v/>
      </c>
      <c r="K1310" t="str">
        <f>VLOOKUP('intouch变量（离散）'!$A1310,基本表格!$G:$Q,9,FALSE)</f>
        <v>None</v>
      </c>
      <c r="L1310">
        <v>1</v>
      </c>
      <c r="M1310" t="s">
        <v>156</v>
      </c>
      <c r="N1310" t="s">
        <v>157</v>
      </c>
      <c r="O1310" t="s">
        <v>158</v>
      </c>
      <c r="P1310" t="str">
        <f>VLOOKUP('intouch变量（离散）'!$A1310,基本表格!$G:$Q,3,FALSE)</f>
        <v>DB1202,X21.2</v>
      </c>
      <c r="Q1310" t="str">
        <f>VLOOKUP('intouch变量（离散）'!$A1310,基本表格!$G:$Q,10,FALSE)</f>
        <v>Yes</v>
      </c>
      <c r="R1310" t="str">
        <f t="shared" si="126"/>
        <v>DB1202,X21.2 2#刨片机电磁门锁电磁阀  关闭到位_状态</v>
      </c>
      <c r="S1310">
        <v>0</v>
      </c>
      <c r="T1310">
        <v>0</v>
      </c>
    </row>
    <row r="1311" spans="1:20">
      <c r="A1311" t="s">
        <v>1467</v>
      </c>
      <c r="B1311" s="11" t="str">
        <f t="shared" si="125"/>
        <v>CHP2</v>
      </c>
      <c r="C1311" s="11" t="str">
        <f>VLOOKUP('intouch变量（离散）'!$A1311,基本表格!$G:$Q,2,FALSE)</f>
        <v>2#刨片机电磁门锁电磁阀  开启未到位报警</v>
      </c>
      <c r="D1311" t="s">
        <v>154</v>
      </c>
      <c r="E1311" t="str">
        <f t="shared" si="121"/>
        <v>No</v>
      </c>
      <c r="F1311" t="str">
        <f t="shared" si="122"/>
        <v>0</v>
      </c>
      <c r="G1311" t="s">
        <v>154</v>
      </c>
      <c r="H1311" t="s">
        <v>155</v>
      </c>
      <c r="I1311" t="str">
        <f t="shared" si="123"/>
        <v/>
      </c>
      <c r="J1311" t="str">
        <f t="shared" si="124"/>
        <v/>
      </c>
      <c r="K1311" t="str">
        <f>VLOOKUP('intouch变量（离散）'!$A1311,基本表格!$G:$Q,9,FALSE)</f>
        <v>On</v>
      </c>
      <c r="L1311">
        <v>1</v>
      </c>
      <c r="M1311" t="s">
        <v>156</v>
      </c>
      <c r="N1311" t="s">
        <v>157</v>
      </c>
      <c r="O1311" t="s">
        <v>158</v>
      </c>
      <c r="P1311" t="str">
        <f>VLOOKUP('intouch变量（离散）'!$A1311,基本表格!$G:$Q,3,FALSE)</f>
        <v>DB1202,X21.5</v>
      </c>
      <c r="Q1311" t="str">
        <f>VLOOKUP('intouch变量（离散）'!$A1311,基本表格!$G:$Q,10,FALSE)</f>
        <v>Yes</v>
      </c>
      <c r="R1311" t="str">
        <f t="shared" si="126"/>
        <v>DB1202,X21.5 2#刨片机电磁门锁电磁阀  开启未到位报警</v>
      </c>
      <c r="S1311">
        <v>0</v>
      </c>
      <c r="T1311">
        <v>0</v>
      </c>
    </row>
    <row r="1312" spans="1:20">
      <c r="A1312" t="s">
        <v>1468</v>
      </c>
      <c r="B1312" s="11" t="str">
        <f t="shared" si="125"/>
        <v>CHP2</v>
      </c>
      <c r="C1312" s="11" t="str">
        <f>VLOOKUP('intouch变量（离散）'!$A1312,基本表格!$G:$Q,2,FALSE)</f>
        <v>2#刨片机电磁门锁电磁阀  关闭未到位报警</v>
      </c>
      <c r="D1312" t="s">
        <v>154</v>
      </c>
      <c r="E1312" t="str">
        <f t="shared" si="121"/>
        <v>No</v>
      </c>
      <c r="F1312" t="str">
        <f t="shared" si="122"/>
        <v>0</v>
      </c>
      <c r="G1312" t="s">
        <v>154</v>
      </c>
      <c r="H1312" t="s">
        <v>155</v>
      </c>
      <c r="I1312" t="str">
        <f t="shared" si="123"/>
        <v/>
      </c>
      <c r="J1312" t="str">
        <f t="shared" si="124"/>
        <v/>
      </c>
      <c r="K1312" t="str">
        <f>VLOOKUP('intouch变量（离散）'!$A1312,基本表格!$G:$Q,9,FALSE)</f>
        <v>On</v>
      </c>
      <c r="L1312">
        <v>1</v>
      </c>
      <c r="M1312" t="s">
        <v>156</v>
      </c>
      <c r="N1312" t="s">
        <v>157</v>
      </c>
      <c r="O1312" t="s">
        <v>158</v>
      </c>
      <c r="P1312" t="str">
        <f>VLOOKUP('intouch变量（离散）'!$A1312,基本表格!$G:$Q,3,FALSE)</f>
        <v>DB1202,X21.6</v>
      </c>
      <c r="Q1312" t="str">
        <f>VLOOKUP('intouch变量（离散）'!$A1312,基本表格!$G:$Q,10,FALSE)</f>
        <v>Yes</v>
      </c>
      <c r="R1312" t="str">
        <f t="shared" si="126"/>
        <v>DB1202,X21.6 2#刨片机电磁门锁电磁阀  关闭未到位报警</v>
      </c>
      <c r="S1312">
        <v>0</v>
      </c>
      <c r="T1312">
        <v>0</v>
      </c>
    </row>
    <row r="1313" spans="1:20">
      <c r="A1313" t="s">
        <v>1469</v>
      </c>
      <c r="B1313" s="11" t="str">
        <f t="shared" si="125"/>
        <v>CHP2</v>
      </c>
      <c r="C1313" s="11" t="str">
        <f>VLOOKUP('intouch变量（离散）'!$A1313,基本表格!$G:$Q,2,FALSE)</f>
        <v>2#刨片机油缸锁  使能</v>
      </c>
      <c r="D1313" t="s">
        <v>154</v>
      </c>
      <c r="E1313" t="str">
        <f t="shared" si="121"/>
        <v>No</v>
      </c>
      <c r="F1313" t="str">
        <f t="shared" si="122"/>
        <v>0</v>
      </c>
      <c r="G1313" t="s">
        <v>154</v>
      </c>
      <c r="H1313" t="s">
        <v>155</v>
      </c>
      <c r="I1313" t="str">
        <f t="shared" si="123"/>
        <v/>
      </c>
      <c r="J1313" t="str">
        <f t="shared" si="124"/>
        <v/>
      </c>
      <c r="K1313" t="str">
        <f>VLOOKUP('intouch变量（离散）'!$A1313,基本表格!$G:$Q,9,FALSE)</f>
        <v>None</v>
      </c>
      <c r="L1313">
        <v>1</v>
      </c>
      <c r="M1313" t="s">
        <v>156</v>
      </c>
      <c r="N1313" t="s">
        <v>157</v>
      </c>
      <c r="O1313" t="s">
        <v>158</v>
      </c>
      <c r="P1313" t="str">
        <f>VLOOKUP('intouch变量（离散）'!$A1313,基本表格!$G:$Q,3,FALSE)</f>
        <v>DB1202,X30.0</v>
      </c>
      <c r="Q1313" t="str">
        <f>VLOOKUP('intouch变量（离散）'!$A1313,基本表格!$G:$Q,10,FALSE)</f>
        <v>No</v>
      </c>
      <c r="R1313" t="str">
        <f t="shared" si="126"/>
        <v>DB1202,X30.0 2#刨片机油缸锁  使能</v>
      </c>
      <c r="S1313">
        <v>0</v>
      </c>
      <c r="T1313">
        <v>0</v>
      </c>
    </row>
    <row r="1314" spans="1:20">
      <c r="A1314" t="s">
        <v>1470</v>
      </c>
      <c r="B1314" s="11" t="str">
        <f t="shared" si="125"/>
        <v>CHP2</v>
      </c>
      <c r="C1314" s="11" t="str">
        <f>VLOOKUP('intouch变量（离散）'!$A1314,基本表格!$G:$Q,2,FALSE)</f>
        <v>2#刨片机油缸锁  手自动状态</v>
      </c>
      <c r="D1314" t="s">
        <v>154</v>
      </c>
      <c r="E1314" t="str">
        <f t="shared" si="121"/>
        <v>No</v>
      </c>
      <c r="F1314" t="str">
        <f t="shared" si="122"/>
        <v>0</v>
      </c>
      <c r="G1314" t="s">
        <v>154</v>
      </c>
      <c r="H1314" t="s">
        <v>155</v>
      </c>
      <c r="I1314" t="str">
        <f t="shared" si="123"/>
        <v/>
      </c>
      <c r="J1314" t="str">
        <f t="shared" si="124"/>
        <v/>
      </c>
      <c r="K1314" t="str">
        <f>VLOOKUP('intouch变量（离散）'!$A1314,基本表格!$G:$Q,9,FALSE)</f>
        <v>None</v>
      </c>
      <c r="L1314">
        <v>1</v>
      </c>
      <c r="M1314" t="s">
        <v>156</v>
      </c>
      <c r="N1314" t="s">
        <v>157</v>
      </c>
      <c r="O1314" t="s">
        <v>158</v>
      </c>
      <c r="P1314" t="str">
        <f>VLOOKUP('intouch变量（离散）'!$A1314,基本表格!$G:$Q,3,FALSE)</f>
        <v>DB1202,X30.3</v>
      </c>
      <c r="Q1314" t="str">
        <f>VLOOKUP('intouch变量（离散）'!$A1314,基本表格!$G:$Q,10,FALSE)</f>
        <v>Yes</v>
      </c>
      <c r="R1314" t="str">
        <f t="shared" si="126"/>
        <v>DB1202,X30.3 2#刨片机油缸锁  手自动状态</v>
      </c>
      <c r="S1314">
        <v>0</v>
      </c>
      <c r="T1314">
        <v>0</v>
      </c>
    </row>
    <row r="1315" spans="1:20">
      <c r="A1315" t="s">
        <v>1471</v>
      </c>
      <c r="B1315" s="11" t="str">
        <f t="shared" si="125"/>
        <v>CHP2</v>
      </c>
      <c r="C1315" s="11" t="str">
        <f>VLOOKUP('intouch变量（离散）'!$A1315,基本表格!$G:$Q,2,FALSE)</f>
        <v>2#刨片机油缸锁  开启</v>
      </c>
      <c r="D1315" t="s">
        <v>154</v>
      </c>
      <c r="E1315" t="str">
        <f t="shared" si="121"/>
        <v>No</v>
      </c>
      <c r="F1315" t="str">
        <f t="shared" si="122"/>
        <v>0</v>
      </c>
      <c r="G1315" t="s">
        <v>154</v>
      </c>
      <c r="H1315" t="s">
        <v>155</v>
      </c>
      <c r="I1315" t="str">
        <f t="shared" si="123"/>
        <v/>
      </c>
      <c r="J1315" t="str">
        <f t="shared" si="124"/>
        <v/>
      </c>
      <c r="K1315" t="str">
        <f>VLOOKUP('intouch变量（离散）'!$A1315,基本表格!$G:$Q,9,FALSE)</f>
        <v>None</v>
      </c>
      <c r="L1315">
        <v>1</v>
      </c>
      <c r="M1315" t="s">
        <v>156</v>
      </c>
      <c r="N1315" t="s">
        <v>157</v>
      </c>
      <c r="O1315" t="s">
        <v>158</v>
      </c>
      <c r="P1315" t="str">
        <f>VLOOKUP('intouch变量（离散）'!$A1315,基本表格!$G:$Q,3,FALSE)</f>
        <v>DB1202,X30.6</v>
      </c>
      <c r="Q1315" t="str">
        <f>VLOOKUP('intouch变量（离散）'!$A1315,基本表格!$G:$Q,10,FALSE)</f>
        <v>No</v>
      </c>
      <c r="R1315" t="str">
        <f t="shared" si="126"/>
        <v>DB1202,X30.6 2#刨片机油缸锁  开启</v>
      </c>
      <c r="S1315">
        <v>0</v>
      </c>
      <c r="T1315">
        <v>0</v>
      </c>
    </row>
    <row r="1316" spans="1:20">
      <c r="A1316" t="s">
        <v>1472</v>
      </c>
      <c r="B1316" s="11" t="str">
        <f t="shared" si="125"/>
        <v>CHP2</v>
      </c>
      <c r="C1316" s="11" t="str">
        <f>VLOOKUP('intouch变量（离散）'!$A1316,基本表格!$G:$Q,2,FALSE)</f>
        <v>2#刨片机油缸锁  关闭</v>
      </c>
      <c r="D1316" t="s">
        <v>154</v>
      </c>
      <c r="E1316" t="str">
        <f t="shared" si="121"/>
        <v>No</v>
      </c>
      <c r="F1316" t="str">
        <f t="shared" si="122"/>
        <v>0</v>
      </c>
      <c r="G1316" t="s">
        <v>154</v>
      </c>
      <c r="H1316" t="s">
        <v>155</v>
      </c>
      <c r="I1316" t="str">
        <f t="shared" si="123"/>
        <v/>
      </c>
      <c r="J1316" t="str">
        <f t="shared" si="124"/>
        <v/>
      </c>
      <c r="K1316" t="str">
        <f>VLOOKUP('intouch变量（离散）'!$A1316,基本表格!$G:$Q,9,FALSE)</f>
        <v>None</v>
      </c>
      <c r="L1316">
        <v>1</v>
      </c>
      <c r="M1316" t="s">
        <v>156</v>
      </c>
      <c r="N1316" t="s">
        <v>157</v>
      </c>
      <c r="O1316" t="s">
        <v>158</v>
      </c>
      <c r="P1316" t="str">
        <f>VLOOKUP('intouch变量（离散）'!$A1316,基本表格!$G:$Q,3,FALSE)</f>
        <v>DB1202,X30.7</v>
      </c>
      <c r="Q1316" t="str">
        <f>VLOOKUP('intouch变量（离散）'!$A1316,基本表格!$G:$Q,10,FALSE)</f>
        <v>No</v>
      </c>
      <c r="R1316" t="str">
        <f t="shared" si="126"/>
        <v>DB1202,X30.7 2#刨片机油缸锁  关闭</v>
      </c>
      <c r="S1316">
        <v>0</v>
      </c>
      <c r="T1316">
        <v>0</v>
      </c>
    </row>
    <row r="1317" spans="1:20">
      <c r="A1317" t="s">
        <v>1473</v>
      </c>
      <c r="B1317" s="11" t="str">
        <f t="shared" si="125"/>
        <v>CHP2</v>
      </c>
      <c r="C1317" s="11" t="str">
        <f>VLOOKUP('intouch变量（离散）'!$A1317,基本表格!$G:$Q,2,FALSE)</f>
        <v>2#刨片机油缸锁  状态</v>
      </c>
      <c r="D1317" t="s">
        <v>154</v>
      </c>
      <c r="E1317" t="str">
        <f t="shared" si="121"/>
        <v>No</v>
      </c>
      <c r="F1317" t="str">
        <f t="shared" si="122"/>
        <v>0</v>
      </c>
      <c r="G1317" t="s">
        <v>154</v>
      </c>
      <c r="H1317" t="s">
        <v>155</v>
      </c>
      <c r="I1317" t="str">
        <f t="shared" si="123"/>
        <v/>
      </c>
      <c r="J1317" t="str">
        <f t="shared" si="124"/>
        <v/>
      </c>
      <c r="K1317" t="str">
        <f>VLOOKUP('intouch变量（离散）'!$A1317,基本表格!$G:$Q,9,FALSE)</f>
        <v>None</v>
      </c>
      <c r="L1317">
        <v>1</v>
      </c>
      <c r="M1317" t="s">
        <v>156</v>
      </c>
      <c r="N1317" t="s">
        <v>157</v>
      </c>
      <c r="O1317" t="s">
        <v>158</v>
      </c>
      <c r="P1317" t="str">
        <f>VLOOKUP('intouch变量（离散）'!$A1317,基本表格!$G:$Q,3,FALSE)</f>
        <v>DB1202,X31.0</v>
      </c>
      <c r="Q1317" t="str">
        <f>VLOOKUP('intouch变量（离散）'!$A1317,基本表格!$G:$Q,10,FALSE)</f>
        <v>Yes</v>
      </c>
      <c r="R1317" t="str">
        <f t="shared" si="126"/>
        <v>DB1202,X31.0 2#刨片机油缸锁  状态</v>
      </c>
      <c r="S1317">
        <v>0</v>
      </c>
      <c r="T1317">
        <v>0</v>
      </c>
    </row>
    <row r="1318" spans="1:20">
      <c r="A1318" t="s">
        <v>1474</v>
      </c>
      <c r="B1318" s="11" t="str">
        <f t="shared" si="125"/>
        <v>CHP2</v>
      </c>
      <c r="C1318" s="11" t="str">
        <f>VLOOKUP('intouch变量（离散）'!$A1318,基本表格!$G:$Q,2,FALSE)</f>
        <v>2#刨片机油缸锁  开启到位_状态</v>
      </c>
      <c r="D1318" t="s">
        <v>154</v>
      </c>
      <c r="E1318" t="str">
        <f t="shared" si="121"/>
        <v>No</v>
      </c>
      <c r="F1318" t="str">
        <f t="shared" si="122"/>
        <v>0</v>
      </c>
      <c r="G1318" t="s">
        <v>154</v>
      </c>
      <c r="H1318" t="s">
        <v>155</v>
      </c>
      <c r="I1318" t="str">
        <f t="shared" si="123"/>
        <v/>
      </c>
      <c r="J1318" t="str">
        <f t="shared" si="124"/>
        <v/>
      </c>
      <c r="K1318" t="str">
        <f>VLOOKUP('intouch变量（离散）'!$A1318,基本表格!$G:$Q,9,FALSE)</f>
        <v>None</v>
      </c>
      <c r="L1318">
        <v>1</v>
      </c>
      <c r="M1318" t="s">
        <v>156</v>
      </c>
      <c r="N1318" t="s">
        <v>157</v>
      </c>
      <c r="O1318" t="s">
        <v>158</v>
      </c>
      <c r="P1318" t="str">
        <f>VLOOKUP('intouch变量（离散）'!$A1318,基本表格!$G:$Q,3,FALSE)</f>
        <v>DB1202,X31.1</v>
      </c>
      <c r="Q1318" t="str">
        <f>VLOOKUP('intouch变量（离散）'!$A1318,基本表格!$G:$Q,10,FALSE)</f>
        <v>Yes</v>
      </c>
      <c r="R1318" t="str">
        <f t="shared" si="126"/>
        <v>DB1202,X31.1 2#刨片机油缸锁  开启到位_状态</v>
      </c>
      <c r="S1318">
        <v>0</v>
      </c>
      <c r="T1318">
        <v>0</v>
      </c>
    </row>
    <row r="1319" spans="1:20">
      <c r="A1319" t="s">
        <v>1475</v>
      </c>
      <c r="B1319" s="11" t="str">
        <f t="shared" si="125"/>
        <v>CHP2</v>
      </c>
      <c r="C1319" s="11" t="str">
        <f>VLOOKUP('intouch变量（离散）'!$A1319,基本表格!$G:$Q,2,FALSE)</f>
        <v>2#刨片机油缸锁  关闭到位_状态</v>
      </c>
      <c r="D1319" t="s">
        <v>154</v>
      </c>
      <c r="E1319" t="str">
        <f t="shared" si="121"/>
        <v>No</v>
      </c>
      <c r="F1319" t="str">
        <f t="shared" si="122"/>
        <v>0</v>
      </c>
      <c r="G1319" t="s">
        <v>154</v>
      </c>
      <c r="H1319" t="s">
        <v>155</v>
      </c>
      <c r="I1319" t="str">
        <f t="shared" si="123"/>
        <v/>
      </c>
      <c r="J1319" t="str">
        <f t="shared" si="124"/>
        <v/>
      </c>
      <c r="K1319" t="str">
        <f>VLOOKUP('intouch变量（离散）'!$A1319,基本表格!$G:$Q,9,FALSE)</f>
        <v>None</v>
      </c>
      <c r="L1319">
        <v>1</v>
      </c>
      <c r="M1319" t="s">
        <v>156</v>
      </c>
      <c r="N1319" t="s">
        <v>157</v>
      </c>
      <c r="O1319" t="s">
        <v>158</v>
      </c>
      <c r="P1319" t="str">
        <f>VLOOKUP('intouch变量（离散）'!$A1319,基本表格!$G:$Q,3,FALSE)</f>
        <v>DB1202,X31.2</v>
      </c>
      <c r="Q1319" t="str">
        <f>VLOOKUP('intouch变量（离散）'!$A1319,基本表格!$G:$Q,10,FALSE)</f>
        <v>Yes</v>
      </c>
      <c r="R1319" t="str">
        <f t="shared" si="126"/>
        <v>DB1202,X31.2 2#刨片机油缸锁  关闭到位_状态</v>
      </c>
      <c r="S1319">
        <v>0</v>
      </c>
      <c r="T1319">
        <v>0</v>
      </c>
    </row>
    <row r="1320" spans="1:20">
      <c r="A1320" t="s">
        <v>1476</v>
      </c>
      <c r="B1320" s="11" t="str">
        <f t="shared" si="125"/>
        <v>CHP2</v>
      </c>
      <c r="C1320" s="11" t="str">
        <f>VLOOKUP('intouch变量（离散）'!$A1320,基本表格!$G:$Q,2,FALSE)</f>
        <v>2#刨片机油缸锁  开启未到位报警</v>
      </c>
      <c r="D1320" t="s">
        <v>154</v>
      </c>
      <c r="E1320" t="str">
        <f t="shared" si="121"/>
        <v>No</v>
      </c>
      <c r="F1320" t="str">
        <f t="shared" si="122"/>
        <v>0</v>
      </c>
      <c r="G1320" t="s">
        <v>154</v>
      </c>
      <c r="H1320" t="s">
        <v>155</v>
      </c>
      <c r="I1320" t="str">
        <f t="shared" si="123"/>
        <v/>
      </c>
      <c r="J1320" t="str">
        <f t="shared" si="124"/>
        <v/>
      </c>
      <c r="K1320" t="str">
        <f>VLOOKUP('intouch变量（离散）'!$A1320,基本表格!$G:$Q,9,FALSE)</f>
        <v>On</v>
      </c>
      <c r="L1320">
        <v>1</v>
      </c>
      <c r="M1320" t="s">
        <v>156</v>
      </c>
      <c r="N1320" t="s">
        <v>157</v>
      </c>
      <c r="O1320" t="s">
        <v>158</v>
      </c>
      <c r="P1320" t="str">
        <f>VLOOKUP('intouch变量（离散）'!$A1320,基本表格!$G:$Q,3,FALSE)</f>
        <v>DB1202,X31.5</v>
      </c>
      <c r="Q1320" t="str">
        <f>VLOOKUP('intouch变量（离散）'!$A1320,基本表格!$G:$Q,10,FALSE)</f>
        <v>Yes</v>
      </c>
      <c r="R1320" t="str">
        <f t="shared" si="126"/>
        <v>DB1202,X31.5 2#刨片机油缸锁  开启未到位报警</v>
      </c>
      <c r="S1320">
        <v>0</v>
      </c>
      <c r="T1320">
        <v>0</v>
      </c>
    </row>
    <row r="1321" spans="1:20">
      <c r="A1321" t="s">
        <v>1477</v>
      </c>
      <c r="B1321" s="11" t="str">
        <f t="shared" si="125"/>
        <v>CHP2</v>
      </c>
      <c r="C1321" s="11" t="str">
        <f>VLOOKUP('intouch变量（离散）'!$A1321,基本表格!$G:$Q,2,FALSE)</f>
        <v>2#刨片机油缸锁  关闭未到位报警</v>
      </c>
      <c r="D1321" t="s">
        <v>154</v>
      </c>
      <c r="E1321" t="str">
        <f t="shared" si="121"/>
        <v>No</v>
      </c>
      <c r="F1321" t="str">
        <f t="shared" si="122"/>
        <v>0</v>
      </c>
      <c r="G1321" t="s">
        <v>154</v>
      </c>
      <c r="H1321" t="s">
        <v>155</v>
      </c>
      <c r="I1321" t="str">
        <f t="shared" si="123"/>
        <v/>
      </c>
      <c r="J1321" t="str">
        <f t="shared" si="124"/>
        <v/>
      </c>
      <c r="K1321" t="str">
        <f>VLOOKUP('intouch变量（离散）'!$A1321,基本表格!$G:$Q,9,FALSE)</f>
        <v>On</v>
      </c>
      <c r="L1321">
        <v>1</v>
      </c>
      <c r="M1321" t="s">
        <v>156</v>
      </c>
      <c r="N1321" t="s">
        <v>157</v>
      </c>
      <c r="O1321" t="s">
        <v>158</v>
      </c>
      <c r="P1321" t="str">
        <f>VLOOKUP('intouch变量（离散）'!$A1321,基本表格!$G:$Q,3,FALSE)</f>
        <v>DB1202,X31.6</v>
      </c>
      <c r="Q1321" t="str">
        <f>VLOOKUP('intouch变量（离散）'!$A1321,基本表格!$G:$Q,10,FALSE)</f>
        <v>Yes</v>
      </c>
      <c r="R1321" t="str">
        <f t="shared" si="126"/>
        <v>DB1202,X31.6 2#刨片机油缸锁  关闭未到位报警</v>
      </c>
      <c r="S1321">
        <v>0</v>
      </c>
      <c r="T1321">
        <v>0</v>
      </c>
    </row>
    <row r="1322" spans="1:20">
      <c r="A1322" t="s">
        <v>1478</v>
      </c>
      <c r="B1322" s="11" t="str">
        <f t="shared" si="125"/>
        <v>CHP2</v>
      </c>
      <c r="C1322" s="11" t="str">
        <f>VLOOKUP('intouch变量（离散）'!$A1322,基本表格!$G:$Q,2,FALSE)</f>
        <v>2#刨片机控制 刨片机主电源就绪</v>
      </c>
      <c r="D1322" t="s">
        <v>154</v>
      </c>
      <c r="E1322" t="str">
        <f t="shared" si="121"/>
        <v>No</v>
      </c>
      <c r="F1322" t="str">
        <f t="shared" si="122"/>
        <v>0</v>
      </c>
      <c r="G1322" t="s">
        <v>154</v>
      </c>
      <c r="H1322" t="s">
        <v>155</v>
      </c>
      <c r="I1322" t="str">
        <f t="shared" si="123"/>
        <v/>
      </c>
      <c r="J1322" t="str">
        <f t="shared" si="124"/>
        <v/>
      </c>
      <c r="K1322" t="str">
        <f>VLOOKUP('intouch变量（离散）'!$A1322,基本表格!$G:$Q,9,FALSE)</f>
        <v>None</v>
      </c>
      <c r="L1322">
        <v>1</v>
      </c>
      <c r="M1322" t="s">
        <v>156</v>
      </c>
      <c r="N1322" t="s">
        <v>157</v>
      </c>
      <c r="O1322" t="s">
        <v>158</v>
      </c>
      <c r="P1322" t="str">
        <f>VLOOKUP('intouch变量（离散）'!$A1322,基本表格!$G:$Q,3,FALSE)</f>
        <v>DB1203,X0.0</v>
      </c>
      <c r="Q1322" t="str">
        <f>VLOOKUP('intouch变量（离散）'!$A1322,基本表格!$G:$Q,10,FALSE)</f>
        <v>Yes</v>
      </c>
      <c r="R1322" t="str">
        <f t="shared" si="126"/>
        <v>DB1203,X0.0 2#刨片机控制 刨片机主电源就绪</v>
      </c>
      <c r="S1322">
        <v>0</v>
      </c>
      <c r="T1322">
        <v>0</v>
      </c>
    </row>
    <row r="1323" spans="1:20">
      <c r="A1323" t="s">
        <v>1479</v>
      </c>
      <c r="B1323" s="11" t="str">
        <f t="shared" si="125"/>
        <v>CHP2</v>
      </c>
      <c r="C1323" s="11" t="str">
        <f>VLOOKUP('intouch变量（离散）'!$A1323,基本表格!$G:$Q,2,FALSE)</f>
        <v>2#刨片机控制 刨片机远程</v>
      </c>
      <c r="D1323" t="s">
        <v>154</v>
      </c>
      <c r="E1323" t="str">
        <f t="shared" si="121"/>
        <v>No</v>
      </c>
      <c r="F1323" t="str">
        <f t="shared" si="122"/>
        <v>0</v>
      </c>
      <c r="G1323" t="s">
        <v>154</v>
      </c>
      <c r="H1323" t="s">
        <v>155</v>
      </c>
      <c r="I1323" t="str">
        <f t="shared" si="123"/>
        <v/>
      </c>
      <c r="J1323" t="str">
        <f t="shared" si="124"/>
        <v/>
      </c>
      <c r="K1323" t="str">
        <f>VLOOKUP('intouch变量（离散）'!$A1323,基本表格!$G:$Q,9,FALSE)</f>
        <v>None</v>
      </c>
      <c r="L1323">
        <v>1</v>
      </c>
      <c r="M1323" t="s">
        <v>156</v>
      </c>
      <c r="N1323" t="s">
        <v>157</v>
      </c>
      <c r="O1323" t="s">
        <v>158</v>
      </c>
      <c r="P1323" t="str">
        <f>VLOOKUP('intouch变量（离散）'!$A1323,基本表格!$G:$Q,3,FALSE)</f>
        <v>DB1203,X0.1</v>
      </c>
      <c r="Q1323" t="str">
        <f>VLOOKUP('intouch变量（离散）'!$A1323,基本表格!$G:$Q,10,FALSE)</f>
        <v>Yes</v>
      </c>
      <c r="R1323" t="str">
        <f t="shared" si="126"/>
        <v>DB1203,X0.1 2#刨片机控制 刨片机远程</v>
      </c>
      <c r="S1323">
        <v>0</v>
      </c>
      <c r="T1323">
        <v>0</v>
      </c>
    </row>
    <row r="1324" spans="1:20">
      <c r="A1324" t="s">
        <v>1480</v>
      </c>
      <c r="B1324" s="11" t="str">
        <f t="shared" si="125"/>
        <v>CHP2</v>
      </c>
      <c r="C1324" s="11" t="str">
        <f>VLOOKUP('intouch变量（离散）'!$A1324,基本表格!$G:$Q,2,FALSE)</f>
        <v>2#刨片机控制 刨片机本地</v>
      </c>
      <c r="D1324" t="s">
        <v>154</v>
      </c>
      <c r="E1324" t="str">
        <f t="shared" si="121"/>
        <v>No</v>
      </c>
      <c r="F1324" t="str">
        <f t="shared" si="122"/>
        <v>0</v>
      </c>
      <c r="G1324" t="s">
        <v>154</v>
      </c>
      <c r="H1324" t="s">
        <v>155</v>
      </c>
      <c r="I1324" t="str">
        <f t="shared" si="123"/>
        <v/>
      </c>
      <c r="J1324" t="str">
        <f t="shared" si="124"/>
        <v/>
      </c>
      <c r="K1324" t="str">
        <f>VLOOKUP('intouch变量（离散）'!$A1324,基本表格!$G:$Q,9,FALSE)</f>
        <v>None</v>
      </c>
      <c r="L1324">
        <v>1</v>
      </c>
      <c r="M1324" t="s">
        <v>156</v>
      </c>
      <c r="N1324" t="s">
        <v>157</v>
      </c>
      <c r="O1324" t="s">
        <v>158</v>
      </c>
      <c r="P1324" t="str">
        <f>VLOOKUP('intouch变量（离散）'!$A1324,基本表格!$G:$Q,3,FALSE)</f>
        <v>DB1203,X0.2</v>
      </c>
      <c r="Q1324" t="str">
        <f>VLOOKUP('intouch变量（离散）'!$A1324,基本表格!$G:$Q,10,FALSE)</f>
        <v>Yes</v>
      </c>
      <c r="R1324" t="str">
        <f t="shared" si="126"/>
        <v>DB1203,X0.2 2#刨片机控制 刨片机本地</v>
      </c>
      <c r="S1324">
        <v>0</v>
      </c>
      <c r="T1324">
        <v>0</v>
      </c>
    </row>
    <row r="1325" spans="1:20">
      <c r="A1325" t="s">
        <v>1481</v>
      </c>
      <c r="B1325" s="11" t="str">
        <f t="shared" si="125"/>
        <v>CHP2</v>
      </c>
      <c r="C1325" s="11" t="str">
        <f>VLOOKUP('intouch变量（离散）'!$A1325,基本表格!$G:$Q,2,FALSE)</f>
        <v>2#刨片机控制 刨片机刹车急停</v>
      </c>
      <c r="D1325" t="s">
        <v>154</v>
      </c>
      <c r="E1325" t="str">
        <f t="shared" si="121"/>
        <v>No</v>
      </c>
      <c r="F1325" t="str">
        <f t="shared" si="122"/>
        <v>0</v>
      </c>
      <c r="G1325" t="s">
        <v>154</v>
      </c>
      <c r="H1325" t="s">
        <v>155</v>
      </c>
      <c r="I1325" t="str">
        <f t="shared" si="123"/>
        <v/>
      </c>
      <c r="J1325" t="str">
        <f t="shared" si="124"/>
        <v/>
      </c>
      <c r="K1325" t="str">
        <f>VLOOKUP('intouch变量（离散）'!$A1325,基本表格!$G:$Q,9,FALSE)</f>
        <v>None</v>
      </c>
      <c r="L1325">
        <v>1</v>
      </c>
      <c r="M1325" t="s">
        <v>156</v>
      </c>
      <c r="N1325" t="s">
        <v>157</v>
      </c>
      <c r="O1325" t="s">
        <v>158</v>
      </c>
      <c r="P1325" t="str">
        <f>VLOOKUP('intouch变量（离散）'!$A1325,基本表格!$G:$Q,3,FALSE)</f>
        <v>DB1203,X0.3</v>
      </c>
      <c r="Q1325" t="str">
        <f>VLOOKUP('intouch变量（离散）'!$A1325,基本表格!$G:$Q,10,FALSE)</f>
        <v>Yes</v>
      </c>
      <c r="R1325" t="str">
        <f t="shared" si="126"/>
        <v>DB1203,X0.3 2#刨片机控制 刨片机刹车急停</v>
      </c>
      <c r="S1325">
        <v>0</v>
      </c>
      <c r="T1325">
        <v>0</v>
      </c>
    </row>
    <row r="1326" spans="1:20">
      <c r="A1326" t="s">
        <v>1482</v>
      </c>
      <c r="B1326" s="11" t="str">
        <f t="shared" si="125"/>
        <v>CHP2</v>
      </c>
      <c r="C1326" s="11" t="str">
        <f>VLOOKUP('intouch变量（离散）'!$A1326,基本表格!$G:$Q,2,FALSE)</f>
        <v>2#刨片机控制 刨片机润滑泵站液位低</v>
      </c>
      <c r="D1326" t="s">
        <v>154</v>
      </c>
      <c r="E1326" t="str">
        <f t="shared" si="121"/>
        <v>No</v>
      </c>
      <c r="F1326" t="str">
        <f t="shared" si="122"/>
        <v>0</v>
      </c>
      <c r="G1326" t="s">
        <v>154</v>
      </c>
      <c r="H1326" t="s">
        <v>155</v>
      </c>
      <c r="I1326" t="str">
        <f t="shared" si="123"/>
        <v/>
      </c>
      <c r="J1326" t="str">
        <f t="shared" si="124"/>
        <v/>
      </c>
      <c r="K1326" t="str">
        <f>VLOOKUP('intouch变量（离散）'!$A1326,基本表格!$G:$Q,9,FALSE)</f>
        <v>On</v>
      </c>
      <c r="L1326">
        <v>1</v>
      </c>
      <c r="M1326" t="s">
        <v>156</v>
      </c>
      <c r="N1326" t="s">
        <v>157</v>
      </c>
      <c r="O1326" t="s">
        <v>158</v>
      </c>
      <c r="P1326" t="str">
        <f>VLOOKUP('intouch变量（离散）'!$A1326,基本表格!$G:$Q,3,FALSE)</f>
        <v>DB1203,X0.4</v>
      </c>
      <c r="Q1326" t="str">
        <f>VLOOKUP('intouch变量（离散）'!$A1326,基本表格!$G:$Q,10,FALSE)</f>
        <v>Yes</v>
      </c>
      <c r="R1326" t="str">
        <f t="shared" si="126"/>
        <v>DB1203,X0.4 2#刨片机控制 刨片机润滑泵站液位低</v>
      </c>
      <c r="S1326">
        <v>0</v>
      </c>
      <c r="T1326">
        <v>0</v>
      </c>
    </row>
    <row r="1327" spans="1:20">
      <c r="A1327" t="s">
        <v>1483</v>
      </c>
      <c r="B1327" s="11" t="str">
        <f t="shared" si="125"/>
        <v>CHP2</v>
      </c>
      <c r="C1327" s="11" t="str">
        <f>VLOOKUP('intouch变量（离散）'!$A1327,基本表格!$G:$Q,2,FALSE)</f>
        <v>2#刨片机控制 刨片机润滑泵站液位高</v>
      </c>
      <c r="D1327" t="s">
        <v>154</v>
      </c>
      <c r="E1327" t="str">
        <f t="shared" si="121"/>
        <v>No</v>
      </c>
      <c r="F1327" t="str">
        <f t="shared" si="122"/>
        <v>0</v>
      </c>
      <c r="G1327" t="s">
        <v>154</v>
      </c>
      <c r="H1327" t="s">
        <v>155</v>
      </c>
      <c r="I1327" t="str">
        <f t="shared" si="123"/>
        <v/>
      </c>
      <c r="J1327" t="str">
        <f t="shared" si="124"/>
        <v/>
      </c>
      <c r="K1327" t="str">
        <f>VLOOKUP('intouch变量（离散）'!$A1327,基本表格!$G:$Q,9,FALSE)</f>
        <v>On</v>
      </c>
      <c r="L1327">
        <v>1</v>
      </c>
      <c r="M1327" t="s">
        <v>156</v>
      </c>
      <c r="N1327" t="s">
        <v>157</v>
      </c>
      <c r="O1327" t="s">
        <v>158</v>
      </c>
      <c r="P1327" t="str">
        <f>VLOOKUP('intouch变量（离散）'!$A1327,基本表格!$G:$Q,3,FALSE)</f>
        <v>DB1203,X0.5</v>
      </c>
      <c r="Q1327" t="str">
        <f>VLOOKUP('intouch变量（离散）'!$A1327,基本表格!$G:$Q,10,FALSE)</f>
        <v>Yes</v>
      </c>
      <c r="R1327" t="str">
        <f t="shared" si="126"/>
        <v>DB1203,X0.5 2#刨片机控制 刨片机润滑泵站液位高</v>
      </c>
      <c r="S1327">
        <v>0</v>
      </c>
      <c r="T1327">
        <v>0</v>
      </c>
    </row>
    <row r="1328" spans="1:20">
      <c r="A1328" t="s">
        <v>1484</v>
      </c>
      <c r="B1328" s="11" t="str">
        <f t="shared" si="125"/>
        <v>CHP2</v>
      </c>
      <c r="C1328" s="11" t="str">
        <f>VLOOKUP('intouch变量（离散）'!$A1328,基本表格!$G:$Q,2,FALSE)</f>
        <v>2#刨片机控制 刨片机门限关闭到位</v>
      </c>
      <c r="D1328" t="s">
        <v>154</v>
      </c>
      <c r="E1328" t="str">
        <f t="shared" si="121"/>
        <v>No</v>
      </c>
      <c r="F1328" t="str">
        <f t="shared" si="122"/>
        <v>0</v>
      </c>
      <c r="G1328" t="s">
        <v>154</v>
      </c>
      <c r="H1328" t="s">
        <v>155</v>
      </c>
      <c r="I1328" t="str">
        <f t="shared" si="123"/>
        <v/>
      </c>
      <c r="J1328" t="str">
        <f t="shared" si="124"/>
        <v/>
      </c>
      <c r="K1328" t="str">
        <f>VLOOKUP('intouch变量（离散）'!$A1328,基本表格!$G:$Q,9,FALSE)</f>
        <v>None</v>
      </c>
      <c r="L1328">
        <v>1</v>
      </c>
      <c r="M1328" t="s">
        <v>156</v>
      </c>
      <c r="N1328" t="s">
        <v>157</v>
      </c>
      <c r="O1328" t="s">
        <v>158</v>
      </c>
      <c r="P1328" t="str">
        <f>VLOOKUP('intouch变量（离散）'!$A1328,基本表格!$G:$Q,3,FALSE)</f>
        <v>DB1203,X0.6</v>
      </c>
      <c r="Q1328" t="str">
        <f>VLOOKUP('intouch变量（离散）'!$A1328,基本表格!$G:$Q,10,FALSE)</f>
        <v>Yes</v>
      </c>
      <c r="R1328" t="str">
        <f t="shared" si="126"/>
        <v>DB1203,X0.6 2#刨片机控制 刨片机门限关闭到位</v>
      </c>
      <c r="S1328">
        <v>0</v>
      </c>
      <c r="T1328">
        <v>0</v>
      </c>
    </row>
    <row r="1329" spans="1:20">
      <c r="A1329" t="s">
        <v>1485</v>
      </c>
      <c r="B1329" s="11" t="str">
        <f t="shared" si="125"/>
        <v>CHP2</v>
      </c>
      <c r="C1329" s="11" t="str">
        <f>VLOOKUP('intouch变量（离散）'!$A1329,基本表格!$G:$Q,2,FALSE)</f>
        <v>2#刨片机控制 刨片机刀环缩回到位</v>
      </c>
      <c r="D1329" t="s">
        <v>154</v>
      </c>
      <c r="E1329" t="str">
        <f t="shared" si="121"/>
        <v>No</v>
      </c>
      <c r="F1329" t="str">
        <f t="shared" si="122"/>
        <v>0</v>
      </c>
      <c r="G1329" t="s">
        <v>154</v>
      </c>
      <c r="H1329" t="s">
        <v>155</v>
      </c>
      <c r="I1329" t="str">
        <f t="shared" si="123"/>
        <v/>
      </c>
      <c r="J1329" t="str">
        <f t="shared" si="124"/>
        <v/>
      </c>
      <c r="K1329" t="str">
        <f>VLOOKUP('intouch变量（离散）'!$A1329,基本表格!$G:$Q,9,FALSE)</f>
        <v>None</v>
      </c>
      <c r="L1329">
        <v>1</v>
      </c>
      <c r="M1329" t="s">
        <v>156</v>
      </c>
      <c r="N1329" t="s">
        <v>157</v>
      </c>
      <c r="O1329" t="s">
        <v>158</v>
      </c>
      <c r="P1329" t="str">
        <f>VLOOKUP('intouch变量（离散）'!$A1329,基本表格!$G:$Q,3,FALSE)</f>
        <v>DB1203,X0.7</v>
      </c>
      <c r="Q1329" t="str">
        <f>VLOOKUP('intouch变量（离散）'!$A1329,基本表格!$G:$Q,10,FALSE)</f>
        <v>Yes</v>
      </c>
      <c r="R1329" t="str">
        <f t="shared" si="126"/>
        <v>DB1203,X0.7 2#刨片机控制 刨片机刀环缩回到位</v>
      </c>
      <c r="S1329">
        <v>0</v>
      </c>
      <c r="T1329">
        <v>0</v>
      </c>
    </row>
    <row r="1330" spans="1:20">
      <c r="A1330" t="s">
        <v>1486</v>
      </c>
      <c r="B1330" s="11" t="str">
        <f t="shared" si="125"/>
        <v>CHP2</v>
      </c>
      <c r="C1330" s="11" t="str">
        <f>VLOOKUP('intouch变量（离散）'!$A1330,基本表格!$G:$Q,2,FALSE)</f>
        <v>2#刨片机控制 刨片机料仓远程</v>
      </c>
      <c r="D1330" t="s">
        <v>154</v>
      </c>
      <c r="E1330" t="str">
        <f t="shared" si="121"/>
        <v>No</v>
      </c>
      <c r="F1330" t="str">
        <f t="shared" si="122"/>
        <v>0</v>
      </c>
      <c r="G1330" t="s">
        <v>154</v>
      </c>
      <c r="H1330" t="s">
        <v>155</v>
      </c>
      <c r="I1330" t="str">
        <f t="shared" si="123"/>
        <v/>
      </c>
      <c r="J1330" t="str">
        <f t="shared" si="124"/>
        <v/>
      </c>
      <c r="K1330" t="str">
        <f>VLOOKUP('intouch变量（离散）'!$A1330,基本表格!$G:$Q,9,FALSE)</f>
        <v>None</v>
      </c>
      <c r="L1330">
        <v>1</v>
      </c>
      <c r="M1330" t="s">
        <v>156</v>
      </c>
      <c r="N1330" t="s">
        <v>157</v>
      </c>
      <c r="O1330" t="s">
        <v>158</v>
      </c>
      <c r="P1330" t="str">
        <f>VLOOKUP('intouch变量（离散）'!$A1330,基本表格!$G:$Q,3,FALSE)</f>
        <v>DB1203,X1.2</v>
      </c>
      <c r="Q1330" t="str">
        <f>VLOOKUP('intouch变量（离散）'!$A1330,基本表格!$G:$Q,10,FALSE)</f>
        <v>Yes</v>
      </c>
      <c r="R1330" t="str">
        <f t="shared" si="126"/>
        <v>DB1203,X1.2 2#刨片机控制 刨片机料仓远程</v>
      </c>
      <c r="S1330">
        <v>0</v>
      </c>
      <c r="T1330">
        <v>0</v>
      </c>
    </row>
    <row r="1331" spans="1:20">
      <c r="A1331" t="s">
        <v>1487</v>
      </c>
      <c r="B1331" s="11" t="str">
        <f t="shared" si="125"/>
        <v>CHP2</v>
      </c>
      <c r="C1331" s="11" t="str">
        <f>VLOOKUP('intouch变量（离散）'!$A1331,基本表格!$G:$Q,2,FALSE)</f>
        <v>2#刨片机控制 刨片机料仓本地</v>
      </c>
      <c r="D1331" t="s">
        <v>154</v>
      </c>
      <c r="E1331" t="str">
        <f t="shared" si="121"/>
        <v>No</v>
      </c>
      <c r="F1331" t="str">
        <f t="shared" si="122"/>
        <v>0</v>
      </c>
      <c r="G1331" t="s">
        <v>154</v>
      </c>
      <c r="H1331" t="s">
        <v>155</v>
      </c>
      <c r="I1331" t="str">
        <f t="shared" si="123"/>
        <v/>
      </c>
      <c r="J1331" t="str">
        <f t="shared" si="124"/>
        <v/>
      </c>
      <c r="K1331" t="str">
        <f>VLOOKUP('intouch变量（离散）'!$A1331,基本表格!$G:$Q,9,FALSE)</f>
        <v>None</v>
      </c>
      <c r="L1331">
        <v>1</v>
      </c>
      <c r="M1331" t="s">
        <v>156</v>
      </c>
      <c r="N1331" t="s">
        <v>157</v>
      </c>
      <c r="O1331" t="s">
        <v>158</v>
      </c>
      <c r="P1331" t="str">
        <f>VLOOKUP('intouch变量（离散）'!$A1331,基本表格!$G:$Q,3,FALSE)</f>
        <v>DB1203,X1.3</v>
      </c>
      <c r="Q1331" t="str">
        <f>VLOOKUP('intouch变量（离散）'!$A1331,基本表格!$G:$Q,10,FALSE)</f>
        <v>Yes</v>
      </c>
      <c r="R1331" t="str">
        <f t="shared" si="126"/>
        <v>DB1203,X1.3 2#刨片机控制 刨片机料仓本地</v>
      </c>
      <c r="S1331">
        <v>0</v>
      </c>
      <c r="T1331">
        <v>0</v>
      </c>
    </row>
    <row r="1332" spans="1:20">
      <c r="A1332" t="s">
        <v>1488</v>
      </c>
      <c r="B1332" s="11" t="str">
        <f t="shared" si="125"/>
        <v>CHP3</v>
      </c>
      <c r="C1332" s="11" t="str">
        <f>VLOOKUP('intouch变量（离散）'!$A1332,基本表格!$G:$Q,2,FALSE)</f>
        <v>2435+P10-M1 3#环式刨片机 电机控制 使能</v>
      </c>
      <c r="D1332" t="s">
        <v>154</v>
      </c>
      <c r="E1332" t="str">
        <f t="shared" si="121"/>
        <v>No</v>
      </c>
      <c r="F1332" t="str">
        <f t="shared" si="122"/>
        <v>0</v>
      </c>
      <c r="G1332" t="s">
        <v>154</v>
      </c>
      <c r="H1332" t="s">
        <v>155</v>
      </c>
      <c r="I1332" t="str">
        <f t="shared" si="123"/>
        <v/>
      </c>
      <c r="J1332" t="str">
        <f t="shared" si="124"/>
        <v/>
      </c>
      <c r="K1332" t="str">
        <f>VLOOKUP('intouch变量（离散）'!$A1332,基本表格!$G:$Q,9,FALSE)</f>
        <v>None</v>
      </c>
      <c r="L1332">
        <v>1</v>
      </c>
      <c r="M1332" t="s">
        <v>156</v>
      </c>
      <c r="N1332" t="s">
        <v>157</v>
      </c>
      <c r="O1332" t="s">
        <v>158</v>
      </c>
      <c r="P1332" t="str">
        <f>VLOOKUP('intouch变量（离散）'!$A1332,基本表格!$G:$Q,3,FALSE)</f>
        <v>DB1300,X0.0</v>
      </c>
      <c r="Q1332" t="str">
        <f>VLOOKUP('intouch变量（离散）'!$A1332,基本表格!$G:$Q,10,FALSE)</f>
        <v>No</v>
      </c>
      <c r="R1332" t="str">
        <f t="shared" si="126"/>
        <v>DB1300,X0.0 2435+P10-M1 3#环式刨片机 电机控制 使能</v>
      </c>
      <c r="S1332">
        <v>0</v>
      </c>
      <c r="T1332">
        <v>0</v>
      </c>
    </row>
    <row r="1333" spans="1:20">
      <c r="A1333" t="s">
        <v>1489</v>
      </c>
      <c r="B1333" s="11" t="str">
        <f t="shared" si="125"/>
        <v>CHP3</v>
      </c>
      <c r="C1333" s="11" t="str">
        <f>VLOOKUP('intouch变量（离散）'!$A1333,基本表格!$G:$Q,2,FALSE)</f>
        <v>2435+P10-M1 3#环式刨片机 电机控制 手自动状态</v>
      </c>
      <c r="D1333" t="s">
        <v>154</v>
      </c>
      <c r="E1333" t="str">
        <f t="shared" si="121"/>
        <v>No</v>
      </c>
      <c r="F1333" t="str">
        <f t="shared" si="122"/>
        <v>0</v>
      </c>
      <c r="G1333" t="s">
        <v>154</v>
      </c>
      <c r="H1333" t="s">
        <v>155</v>
      </c>
      <c r="I1333" t="str">
        <f t="shared" si="123"/>
        <v/>
      </c>
      <c r="J1333" t="str">
        <f t="shared" si="124"/>
        <v/>
      </c>
      <c r="K1333" t="str">
        <f>VLOOKUP('intouch变量（离散）'!$A1333,基本表格!$G:$Q,9,FALSE)</f>
        <v>None</v>
      </c>
      <c r="L1333">
        <v>1</v>
      </c>
      <c r="M1333" t="s">
        <v>156</v>
      </c>
      <c r="N1333" t="s">
        <v>157</v>
      </c>
      <c r="O1333" t="s">
        <v>158</v>
      </c>
      <c r="P1333" t="str">
        <f>VLOOKUP('intouch变量（离散）'!$A1333,基本表格!$G:$Q,3,FALSE)</f>
        <v>DB1300,X0.3</v>
      </c>
      <c r="Q1333" t="str">
        <f>VLOOKUP('intouch变量（离散）'!$A1333,基本表格!$G:$Q,10,FALSE)</f>
        <v>Yes</v>
      </c>
      <c r="R1333" t="str">
        <f t="shared" si="126"/>
        <v>DB1300,X0.3 2435+P10-M1 3#环式刨片机 电机控制 手自动状态</v>
      </c>
      <c r="S1333">
        <v>0</v>
      </c>
      <c r="T1333">
        <v>0</v>
      </c>
    </row>
    <row r="1334" spans="1:20">
      <c r="A1334" t="s">
        <v>1490</v>
      </c>
      <c r="B1334" s="11" t="str">
        <f t="shared" si="125"/>
        <v>CHP3</v>
      </c>
      <c r="C1334" s="11" t="str">
        <f>VLOOKUP('intouch变量（离散）'!$A1334,基本表格!$G:$Q,2,FALSE)</f>
        <v>2435+P10-M1 3#环式刨片机 电机控制 本地/远程(检修/待机）</v>
      </c>
      <c r="D1334" t="s">
        <v>154</v>
      </c>
      <c r="E1334" t="str">
        <f t="shared" si="121"/>
        <v>No</v>
      </c>
      <c r="F1334" t="str">
        <f t="shared" si="122"/>
        <v>0</v>
      </c>
      <c r="G1334" t="s">
        <v>154</v>
      </c>
      <c r="H1334" t="s">
        <v>155</v>
      </c>
      <c r="I1334" t="str">
        <f t="shared" si="123"/>
        <v/>
      </c>
      <c r="J1334" t="str">
        <f t="shared" si="124"/>
        <v/>
      </c>
      <c r="K1334" t="str">
        <f>VLOOKUP('intouch变量（离散）'!$A1334,基本表格!$G:$Q,9,FALSE)</f>
        <v>None</v>
      </c>
      <c r="L1334">
        <v>1</v>
      </c>
      <c r="M1334" t="s">
        <v>156</v>
      </c>
      <c r="N1334" t="s">
        <v>157</v>
      </c>
      <c r="O1334" t="s">
        <v>158</v>
      </c>
      <c r="P1334" t="str">
        <f>VLOOKUP('intouch变量（离散）'!$A1334,基本表格!$G:$Q,3,FALSE)</f>
        <v>DB1300,X0.4</v>
      </c>
      <c r="Q1334" t="str">
        <f>VLOOKUP('intouch变量（离散）'!$A1334,基本表格!$G:$Q,10,FALSE)</f>
        <v>Yes</v>
      </c>
      <c r="R1334" t="str">
        <f t="shared" si="126"/>
        <v>DB1300,X0.4 2435+P10-M1 3#环式刨片机 电机控制 本地/远程(检修/待机）</v>
      </c>
      <c r="S1334">
        <v>0</v>
      </c>
      <c r="T1334">
        <v>0</v>
      </c>
    </row>
    <row r="1335" spans="1:20">
      <c r="A1335" t="s">
        <v>1491</v>
      </c>
      <c r="B1335" s="11" t="str">
        <f t="shared" si="125"/>
        <v>CHP3</v>
      </c>
      <c r="C1335" s="11" t="str">
        <f>VLOOKUP('intouch变量（离散）'!$A1335,基本表格!$G:$Q,2,FALSE)</f>
        <v>2435+P10-M1 3#环式刨片机 电机控制 开启_上位机(正转)</v>
      </c>
      <c r="D1335" t="s">
        <v>154</v>
      </c>
      <c r="E1335" t="str">
        <f t="shared" si="121"/>
        <v>No</v>
      </c>
      <c r="F1335" t="str">
        <f t="shared" si="122"/>
        <v>0</v>
      </c>
      <c r="G1335" t="s">
        <v>154</v>
      </c>
      <c r="H1335" t="s">
        <v>155</v>
      </c>
      <c r="I1335" t="str">
        <f t="shared" si="123"/>
        <v/>
      </c>
      <c r="J1335" t="str">
        <f t="shared" si="124"/>
        <v/>
      </c>
      <c r="K1335" t="str">
        <f>VLOOKUP('intouch变量（离散）'!$A1335,基本表格!$G:$Q,9,FALSE)</f>
        <v>None</v>
      </c>
      <c r="L1335">
        <v>1</v>
      </c>
      <c r="M1335" t="s">
        <v>156</v>
      </c>
      <c r="N1335" t="s">
        <v>157</v>
      </c>
      <c r="O1335" t="s">
        <v>158</v>
      </c>
      <c r="P1335" t="str">
        <f>VLOOKUP('intouch变量（离散）'!$A1335,基本表格!$G:$Q,3,FALSE)</f>
        <v>DB1300,X0.6</v>
      </c>
      <c r="Q1335" t="str">
        <f>VLOOKUP('intouch变量（离散）'!$A1335,基本表格!$G:$Q,10,FALSE)</f>
        <v>No</v>
      </c>
      <c r="R1335" t="str">
        <f t="shared" si="126"/>
        <v>DB1300,X0.6 2435+P10-M1 3#环式刨片机 电机控制 开启_上位机(正转)</v>
      </c>
      <c r="S1335">
        <v>0</v>
      </c>
      <c r="T1335">
        <v>0</v>
      </c>
    </row>
    <row r="1336" spans="1:20">
      <c r="A1336" t="s">
        <v>1492</v>
      </c>
      <c r="B1336" s="11" t="str">
        <f t="shared" si="125"/>
        <v>CHP3</v>
      </c>
      <c r="C1336" s="11" t="str">
        <f>VLOOKUP('intouch变量（离散）'!$A1336,基本表格!$G:$Q,2,FALSE)</f>
        <v>2435+P10-M1 3#环式刨片机 电机控制 停止_上位机(反转)</v>
      </c>
      <c r="D1336" t="s">
        <v>154</v>
      </c>
      <c r="E1336" t="str">
        <f t="shared" si="121"/>
        <v>No</v>
      </c>
      <c r="F1336" t="str">
        <f t="shared" si="122"/>
        <v>0</v>
      </c>
      <c r="G1336" t="s">
        <v>154</v>
      </c>
      <c r="H1336" t="s">
        <v>155</v>
      </c>
      <c r="I1336" t="str">
        <f t="shared" si="123"/>
        <v/>
      </c>
      <c r="J1336" t="str">
        <f t="shared" si="124"/>
        <v/>
      </c>
      <c r="K1336" t="str">
        <f>VLOOKUP('intouch变量（离散）'!$A1336,基本表格!$G:$Q,9,FALSE)</f>
        <v>None</v>
      </c>
      <c r="L1336">
        <v>1</v>
      </c>
      <c r="M1336" t="s">
        <v>156</v>
      </c>
      <c r="N1336" t="s">
        <v>157</v>
      </c>
      <c r="O1336" t="s">
        <v>158</v>
      </c>
      <c r="P1336" t="str">
        <f>VLOOKUP('intouch变量（离散）'!$A1336,基本表格!$G:$Q,3,FALSE)</f>
        <v>DB1300,X1.0</v>
      </c>
      <c r="Q1336" t="str">
        <f>VLOOKUP('intouch变量（离散）'!$A1336,基本表格!$G:$Q,10,FALSE)</f>
        <v>No</v>
      </c>
      <c r="R1336" t="str">
        <f t="shared" si="126"/>
        <v>DB1300,X1.0 2435+P10-M1 3#环式刨片机 电机控制 停止_上位机(反转)</v>
      </c>
      <c r="S1336">
        <v>0</v>
      </c>
      <c r="T1336">
        <v>0</v>
      </c>
    </row>
    <row r="1337" spans="1:20">
      <c r="A1337" t="s">
        <v>1493</v>
      </c>
      <c r="B1337" s="11" t="str">
        <f t="shared" si="125"/>
        <v>CHP3</v>
      </c>
      <c r="C1337" s="11" t="str">
        <f>VLOOKUP('intouch变量（离散）'!$A1337,基本表格!$G:$Q,2,FALSE)</f>
        <v>2435+P10-M1 3#环式刨片机 电机控制 通风扇</v>
      </c>
      <c r="D1337" t="s">
        <v>154</v>
      </c>
      <c r="E1337" t="str">
        <f t="shared" si="121"/>
        <v>No</v>
      </c>
      <c r="F1337" t="str">
        <f t="shared" si="122"/>
        <v>0</v>
      </c>
      <c r="G1337" t="s">
        <v>154</v>
      </c>
      <c r="H1337" t="s">
        <v>155</v>
      </c>
      <c r="I1337" t="str">
        <f t="shared" si="123"/>
        <v/>
      </c>
      <c r="J1337" t="str">
        <f t="shared" si="124"/>
        <v/>
      </c>
      <c r="K1337" t="str">
        <f>VLOOKUP('intouch变量（离散）'!$A1337,基本表格!$G:$Q,9,FALSE)</f>
        <v>None</v>
      </c>
      <c r="L1337">
        <v>1</v>
      </c>
      <c r="M1337" t="s">
        <v>156</v>
      </c>
      <c r="N1337" t="s">
        <v>157</v>
      </c>
      <c r="O1337" t="s">
        <v>158</v>
      </c>
      <c r="P1337" t="str">
        <f>VLOOKUP('intouch变量（离散）'!$A1337,基本表格!$G:$Q,3,FALSE)</f>
        <v>DB1300,X1.1</v>
      </c>
      <c r="Q1337" t="str">
        <f>VLOOKUP('intouch变量（离散）'!$A1337,基本表格!$G:$Q,10,FALSE)</f>
        <v>Yes</v>
      </c>
      <c r="R1337" t="str">
        <f t="shared" si="126"/>
        <v>DB1300,X1.1 2435+P10-M1 3#环式刨片机 电机控制 通风扇</v>
      </c>
      <c r="S1337">
        <v>0</v>
      </c>
      <c r="T1337">
        <v>0</v>
      </c>
    </row>
    <row r="1338" spans="1:20">
      <c r="A1338" t="s">
        <v>1494</v>
      </c>
      <c r="B1338" s="11" t="str">
        <f t="shared" si="125"/>
        <v>CHP3</v>
      </c>
      <c r="C1338" s="11" t="str">
        <f>VLOOKUP('intouch变量（离散）'!$A1338,基本表格!$G:$Q,2,FALSE)</f>
        <v>2435+P10-M1 3#环式刨片机 电机控制 电机(正转）</v>
      </c>
      <c r="D1338" t="s">
        <v>154</v>
      </c>
      <c r="E1338" t="str">
        <f t="shared" si="121"/>
        <v>No</v>
      </c>
      <c r="F1338" t="str">
        <f t="shared" si="122"/>
        <v>0</v>
      </c>
      <c r="G1338" t="s">
        <v>154</v>
      </c>
      <c r="H1338" t="s">
        <v>155</v>
      </c>
      <c r="I1338" t="str">
        <f t="shared" si="123"/>
        <v/>
      </c>
      <c r="J1338" t="str">
        <f t="shared" si="124"/>
        <v/>
      </c>
      <c r="K1338" t="str">
        <f>VLOOKUP('intouch变量（离散）'!$A1338,基本表格!$G:$Q,9,FALSE)</f>
        <v>None</v>
      </c>
      <c r="L1338">
        <v>1</v>
      </c>
      <c r="M1338" t="s">
        <v>156</v>
      </c>
      <c r="N1338" t="s">
        <v>157</v>
      </c>
      <c r="O1338" t="s">
        <v>158</v>
      </c>
      <c r="P1338" t="str">
        <f>VLOOKUP('intouch变量（离散）'!$A1338,基本表格!$G:$Q,3,FALSE)</f>
        <v>DB1300,X1.2</v>
      </c>
      <c r="Q1338" t="str">
        <f>VLOOKUP('intouch变量（离散）'!$A1338,基本表格!$G:$Q,10,FALSE)</f>
        <v>Yes</v>
      </c>
      <c r="R1338" t="str">
        <f t="shared" si="126"/>
        <v>DB1300,X1.2 2435+P10-M1 3#环式刨片机 电机控制 电机(正转）</v>
      </c>
      <c r="S1338">
        <v>0</v>
      </c>
      <c r="T1338">
        <v>0</v>
      </c>
    </row>
    <row r="1339" spans="1:20">
      <c r="A1339" t="s">
        <v>1495</v>
      </c>
      <c r="B1339" s="11" t="str">
        <f t="shared" si="125"/>
        <v>CHP3</v>
      </c>
      <c r="C1339" s="11" t="str">
        <f>VLOOKUP('intouch变量（离散）'!$A1339,基本表格!$G:$Q,2,FALSE)</f>
        <v>2435+P10-M1 3#环式刨片机 电机控制 电机过载</v>
      </c>
      <c r="D1339" t="s">
        <v>154</v>
      </c>
      <c r="E1339" t="str">
        <f t="shared" si="121"/>
        <v>No</v>
      </c>
      <c r="F1339" t="str">
        <f t="shared" si="122"/>
        <v>0</v>
      </c>
      <c r="G1339" t="s">
        <v>154</v>
      </c>
      <c r="H1339" t="s">
        <v>155</v>
      </c>
      <c r="I1339" t="str">
        <f t="shared" si="123"/>
        <v/>
      </c>
      <c r="J1339" t="str">
        <f t="shared" si="124"/>
        <v/>
      </c>
      <c r="K1339" t="str">
        <f>VLOOKUP('intouch变量（离散）'!$A1339,基本表格!$G:$Q,9,FALSE)</f>
        <v>On</v>
      </c>
      <c r="L1339">
        <v>1</v>
      </c>
      <c r="M1339" t="s">
        <v>156</v>
      </c>
      <c r="N1339" t="s">
        <v>157</v>
      </c>
      <c r="O1339" t="s">
        <v>158</v>
      </c>
      <c r="P1339" t="str">
        <f>VLOOKUP('intouch变量（离散）'!$A1339,基本表格!$G:$Q,3,FALSE)</f>
        <v>DB1300,X1.3</v>
      </c>
      <c r="Q1339" t="str">
        <f>VLOOKUP('intouch变量（离散）'!$A1339,基本表格!$G:$Q,10,FALSE)</f>
        <v>Yes</v>
      </c>
      <c r="R1339" t="str">
        <f t="shared" si="126"/>
        <v>DB1300,X1.3 2435+P10-M1 3#环式刨片机 电机控制 电机过载</v>
      </c>
      <c r="S1339">
        <v>0</v>
      </c>
      <c r="T1339">
        <v>0</v>
      </c>
    </row>
    <row r="1340" spans="1:20">
      <c r="A1340" t="s">
        <v>1496</v>
      </c>
      <c r="B1340" s="11" t="str">
        <f t="shared" si="125"/>
        <v>CHP3</v>
      </c>
      <c r="C1340" s="11" t="str">
        <f>VLOOKUP('intouch变量（离散）'!$A1340,基本表格!$G:$Q,2,FALSE)</f>
        <v>2435+P10-M1 3#环式刨片机 电机控制 风扇过载</v>
      </c>
      <c r="D1340" t="s">
        <v>154</v>
      </c>
      <c r="E1340" t="str">
        <f t="shared" si="121"/>
        <v>No</v>
      </c>
      <c r="F1340" t="str">
        <f t="shared" si="122"/>
        <v>0</v>
      </c>
      <c r="G1340" t="s">
        <v>154</v>
      </c>
      <c r="H1340" t="s">
        <v>155</v>
      </c>
      <c r="I1340" t="str">
        <f t="shared" si="123"/>
        <v/>
      </c>
      <c r="J1340" t="str">
        <f t="shared" si="124"/>
        <v/>
      </c>
      <c r="K1340" t="str">
        <f>VLOOKUP('intouch变量（离散）'!$A1340,基本表格!$G:$Q,9,FALSE)</f>
        <v>On</v>
      </c>
      <c r="L1340">
        <v>1</v>
      </c>
      <c r="M1340" t="s">
        <v>156</v>
      </c>
      <c r="N1340" t="s">
        <v>157</v>
      </c>
      <c r="O1340" t="s">
        <v>158</v>
      </c>
      <c r="P1340" t="str">
        <f>VLOOKUP('intouch变量（离散）'!$A1340,基本表格!$G:$Q,3,FALSE)</f>
        <v>DB1300,X1.4</v>
      </c>
      <c r="Q1340" t="str">
        <f>VLOOKUP('intouch变量（离散）'!$A1340,基本表格!$G:$Q,10,FALSE)</f>
        <v>Yes</v>
      </c>
      <c r="R1340" t="str">
        <f t="shared" si="126"/>
        <v>DB1300,X1.4 2435+P10-M1 3#环式刨片机 电机控制 风扇过载</v>
      </c>
      <c r="S1340">
        <v>0</v>
      </c>
      <c r="T1340">
        <v>0</v>
      </c>
    </row>
    <row r="1341" spans="1:20">
      <c r="A1341" t="s">
        <v>1497</v>
      </c>
      <c r="B1341" s="11" t="str">
        <f t="shared" si="125"/>
        <v>CHP3</v>
      </c>
      <c r="C1341" s="11" t="str">
        <f>VLOOKUP('intouch变量（离散）'!$A1341,基本表格!$G:$Q,2,FALSE)</f>
        <v>2435+P10-M1 3#环式刨片机 电机控制 电机运行指示</v>
      </c>
      <c r="D1341" t="s">
        <v>154</v>
      </c>
      <c r="E1341" t="str">
        <f t="shared" si="121"/>
        <v>No</v>
      </c>
      <c r="F1341" t="str">
        <f t="shared" si="122"/>
        <v>0</v>
      </c>
      <c r="G1341" t="s">
        <v>154</v>
      </c>
      <c r="H1341" t="s">
        <v>155</v>
      </c>
      <c r="I1341" t="str">
        <f t="shared" si="123"/>
        <v/>
      </c>
      <c r="J1341" t="str">
        <f t="shared" si="124"/>
        <v/>
      </c>
      <c r="K1341" t="str">
        <f>VLOOKUP('intouch变量（离散）'!$A1341,基本表格!$G:$Q,9,FALSE)</f>
        <v>None</v>
      </c>
      <c r="L1341">
        <v>1</v>
      </c>
      <c r="M1341" t="s">
        <v>156</v>
      </c>
      <c r="N1341" t="s">
        <v>157</v>
      </c>
      <c r="O1341" t="s">
        <v>158</v>
      </c>
      <c r="P1341" t="str">
        <f>VLOOKUP('intouch变量（离散）'!$A1341,基本表格!$G:$Q,3,FALSE)</f>
        <v>DB1300,X1.5</v>
      </c>
      <c r="Q1341" t="str">
        <f>VLOOKUP('intouch变量（离散）'!$A1341,基本表格!$G:$Q,10,FALSE)</f>
        <v>Yes</v>
      </c>
      <c r="R1341" t="str">
        <f t="shared" si="126"/>
        <v>DB1300,X1.5 2435+P10-M1 3#环式刨片机 电机控制 电机运行指示</v>
      </c>
      <c r="S1341">
        <v>0</v>
      </c>
      <c r="T1341">
        <v>0</v>
      </c>
    </row>
    <row r="1342" spans="1:20">
      <c r="A1342" t="s">
        <v>1498</v>
      </c>
      <c r="B1342" s="11" t="str">
        <f t="shared" si="125"/>
        <v>CHP3</v>
      </c>
      <c r="C1342" s="11" t="str">
        <f>VLOOKUP('intouch变量（离散）'!$A1342,基本表格!$G:$Q,2,FALSE)</f>
        <v>2435+P10-M1 3#环式刨片机 电机控制 断链报警</v>
      </c>
      <c r="D1342" t="s">
        <v>154</v>
      </c>
      <c r="E1342" t="str">
        <f t="shared" si="121"/>
        <v>No</v>
      </c>
      <c r="F1342" t="str">
        <f t="shared" si="122"/>
        <v>0</v>
      </c>
      <c r="G1342" t="s">
        <v>154</v>
      </c>
      <c r="H1342" t="s">
        <v>155</v>
      </c>
      <c r="I1342" t="str">
        <f t="shared" si="123"/>
        <v/>
      </c>
      <c r="J1342" t="str">
        <f t="shared" si="124"/>
        <v/>
      </c>
      <c r="K1342" t="str">
        <f>VLOOKUP('intouch变量（离散）'!$A1342,基本表格!$G:$Q,9,FALSE)</f>
        <v>On</v>
      </c>
      <c r="L1342">
        <v>1</v>
      </c>
      <c r="M1342" t="s">
        <v>156</v>
      </c>
      <c r="N1342" t="s">
        <v>157</v>
      </c>
      <c r="O1342" t="s">
        <v>158</v>
      </c>
      <c r="P1342" t="str">
        <f>VLOOKUP('intouch变量（离散）'!$A1342,基本表格!$G:$Q,3,FALSE)</f>
        <v>DB1300,X1.6</v>
      </c>
      <c r="Q1342" t="str">
        <f>VLOOKUP('intouch变量（离散）'!$A1342,基本表格!$G:$Q,10,FALSE)</f>
        <v>Yes</v>
      </c>
      <c r="R1342" t="str">
        <f t="shared" si="126"/>
        <v>DB1300,X1.6 2435+P10-M1 3#环式刨片机 电机控制 断链报警</v>
      </c>
      <c r="S1342">
        <v>0</v>
      </c>
      <c r="T1342">
        <v>0</v>
      </c>
    </row>
    <row r="1343" spans="1:20">
      <c r="A1343" t="s">
        <v>1499</v>
      </c>
      <c r="B1343" s="11" t="str">
        <f t="shared" si="125"/>
        <v>CHP3</v>
      </c>
      <c r="C1343" s="11" t="str">
        <f>VLOOKUP('intouch变量（离散）'!$A1343,基本表格!$G:$Q,2,FALSE)</f>
        <v>2435+P10-M1 3#环式刨片机 电机控制 断链检测</v>
      </c>
      <c r="D1343" t="s">
        <v>154</v>
      </c>
      <c r="E1343" t="str">
        <f t="shared" si="121"/>
        <v>No</v>
      </c>
      <c r="F1343" t="str">
        <f t="shared" si="122"/>
        <v>0</v>
      </c>
      <c r="G1343" t="s">
        <v>154</v>
      </c>
      <c r="H1343" t="s">
        <v>155</v>
      </c>
      <c r="I1343" t="str">
        <f t="shared" si="123"/>
        <v/>
      </c>
      <c r="J1343" t="str">
        <f t="shared" si="124"/>
        <v/>
      </c>
      <c r="K1343" t="str">
        <f>VLOOKUP('intouch变量（离散）'!$A1343,基本表格!$G:$Q,9,FALSE)</f>
        <v>None</v>
      </c>
      <c r="L1343">
        <v>1</v>
      </c>
      <c r="M1343" t="s">
        <v>156</v>
      </c>
      <c r="N1343" t="s">
        <v>157</v>
      </c>
      <c r="O1343" t="s">
        <v>158</v>
      </c>
      <c r="P1343" t="str">
        <f>VLOOKUP('intouch变量（离散）'!$A1343,基本表格!$G:$Q,3,FALSE)</f>
        <v>DB1300,X1.7</v>
      </c>
      <c r="Q1343" t="str">
        <f>VLOOKUP('intouch变量（离散）'!$A1343,基本表格!$G:$Q,10,FALSE)</f>
        <v>Yes</v>
      </c>
      <c r="R1343" t="str">
        <f t="shared" si="126"/>
        <v>DB1300,X1.7 2435+P10-M1 3#环式刨片机 电机控制 断链检测</v>
      </c>
      <c r="S1343">
        <v>0</v>
      </c>
      <c r="T1343">
        <v>0</v>
      </c>
    </row>
    <row r="1344" spans="1:20">
      <c r="A1344" t="s">
        <v>1500</v>
      </c>
      <c r="B1344" s="11" t="str">
        <f t="shared" si="125"/>
        <v>CHP3</v>
      </c>
      <c r="C1344" s="11" t="str">
        <f>VLOOKUP('intouch变量（离散）'!$A1344,基本表格!$G:$Q,2,FALSE)</f>
        <v>2435+P10-M1 3#环式刨片机 电机控制 复位</v>
      </c>
      <c r="D1344" t="s">
        <v>154</v>
      </c>
      <c r="E1344" t="str">
        <f t="shared" si="121"/>
        <v>No</v>
      </c>
      <c r="F1344" t="str">
        <f t="shared" si="122"/>
        <v>0</v>
      </c>
      <c r="G1344" t="s">
        <v>154</v>
      </c>
      <c r="H1344" t="s">
        <v>155</v>
      </c>
      <c r="I1344" t="str">
        <f t="shared" si="123"/>
        <v/>
      </c>
      <c r="J1344" t="str">
        <f t="shared" si="124"/>
        <v/>
      </c>
      <c r="K1344" t="str">
        <f>VLOOKUP('intouch变量（离散）'!$A1344,基本表格!$G:$Q,9,FALSE)</f>
        <v>None</v>
      </c>
      <c r="L1344">
        <v>1</v>
      </c>
      <c r="M1344" t="s">
        <v>156</v>
      </c>
      <c r="N1344" t="s">
        <v>157</v>
      </c>
      <c r="O1344" t="s">
        <v>158</v>
      </c>
      <c r="P1344" t="str">
        <f>VLOOKUP('intouch变量（离散）'!$A1344,基本表格!$G:$Q,3,FALSE)</f>
        <v>DB1300,X2.0</v>
      </c>
      <c r="Q1344" t="str">
        <f>VLOOKUP('intouch变量（离散）'!$A1344,基本表格!$G:$Q,10,FALSE)</f>
        <v>No</v>
      </c>
      <c r="R1344" t="str">
        <f t="shared" si="126"/>
        <v>DB1300,X2.0 2435+P10-M1 3#环式刨片机 电机控制 复位</v>
      </c>
      <c r="S1344">
        <v>0</v>
      </c>
      <c r="T1344">
        <v>0</v>
      </c>
    </row>
    <row r="1345" spans="1:20">
      <c r="A1345" t="s">
        <v>1501</v>
      </c>
      <c r="B1345" s="11" t="str">
        <f t="shared" si="125"/>
        <v>CHP3</v>
      </c>
      <c r="C1345" s="11" t="str">
        <f>VLOOKUP('intouch变量（离散）'!$A1345,基本表格!$G:$Q,2,FALSE)</f>
        <v>2435+P10-M1 3#环式刨片机 电机控制 断链保护使能</v>
      </c>
      <c r="D1345" t="s">
        <v>154</v>
      </c>
      <c r="E1345" t="str">
        <f t="shared" si="121"/>
        <v>Yes</v>
      </c>
      <c r="F1345" t="str">
        <f t="shared" si="122"/>
        <v>900</v>
      </c>
      <c r="G1345" t="s">
        <v>154</v>
      </c>
      <c r="H1345" t="s">
        <v>155</v>
      </c>
      <c r="I1345" t="str">
        <f t="shared" si="123"/>
        <v>禁用</v>
      </c>
      <c r="J1345" t="str">
        <f t="shared" si="124"/>
        <v>启用</v>
      </c>
      <c r="K1345" t="str">
        <f>VLOOKUP('intouch变量（离散）'!$A1345,基本表格!$G:$Q,9,FALSE)</f>
        <v>None</v>
      </c>
      <c r="L1345">
        <v>1</v>
      </c>
      <c r="M1345" t="s">
        <v>156</v>
      </c>
      <c r="N1345" t="s">
        <v>157</v>
      </c>
      <c r="O1345" t="s">
        <v>158</v>
      </c>
      <c r="P1345" t="str">
        <f>VLOOKUP('intouch变量（离散）'!$A1345,基本表格!$G:$Q,3,FALSE)</f>
        <v>DB1300,X2.1</v>
      </c>
      <c r="Q1345" t="str">
        <f>VLOOKUP('intouch变量（离散）'!$A1345,基本表格!$G:$Q,10,FALSE)</f>
        <v>No</v>
      </c>
      <c r="R1345" t="str">
        <f t="shared" si="126"/>
        <v>DB1300,X2.1 2435+P10-M1 3#环式刨片机 电机控制 断链保护使能</v>
      </c>
      <c r="S1345">
        <v>0</v>
      </c>
      <c r="T1345">
        <v>0</v>
      </c>
    </row>
    <row r="1346" spans="1:20">
      <c r="A1346" t="s">
        <v>1502</v>
      </c>
      <c r="B1346" s="11" t="str">
        <f t="shared" si="125"/>
        <v>CHP3</v>
      </c>
      <c r="C1346" s="11" t="str">
        <f>VLOOKUP('intouch变量（离散）'!$A1346,基本表格!$G:$Q,2,FALSE)</f>
        <v>2435+P10-M1 3#环式刨片机 电机控制 断链导致停机</v>
      </c>
      <c r="D1346" t="s">
        <v>154</v>
      </c>
      <c r="E1346" t="str">
        <f t="shared" si="121"/>
        <v>No</v>
      </c>
      <c r="F1346" t="str">
        <f t="shared" si="122"/>
        <v>0</v>
      </c>
      <c r="G1346" t="s">
        <v>154</v>
      </c>
      <c r="H1346" t="s">
        <v>155</v>
      </c>
      <c r="I1346" t="str">
        <f t="shared" si="123"/>
        <v/>
      </c>
      <c r="J1346" t="str">
        <f t="shared" si="124"/>
        <v/>
      </c>
      <c r="K1346" t="str">
        <f>VLOOKUP('intouch变量（离散）'!$A1346,基本表格!$G:$Q,9,FALSE)</f>
        <v>On</v>
      </c>
      <c r="L1346">
        <v>1</v>
      </c>
      <c r="M1346" t="s">
        <v>156</v>
      </c>
      <c r="N1346" t="s">
        <v>157</v>
      </c>
      <c r="O1346" t="s">
        <v>158</v>
      </c>
      <c r="P1346" t="str">
        <f>VLOOKUP('intouch变量（离散）'!$A1346,基本表格!$G:$Q,3,FALSE)</f>
        <v>DB1300,X2.2</v>
      </c>
      <c r="Q1346" t="str">
        <f>VLOOKUP('intouch变量（离散）'!$A1346,基本表格!$G:$Q,10,FALSE)</f>
        <v>Yes</v>
      </c>
      <c r="R1346" t="str">
        <f t="shared" si="126"/>
        <v>DB1300,X2.2 2435+P10-M1 3#环式刨片机 电机控制 断链导致停机</v>
      </c>
      <c r="S1346">
        <v>0</v>
      </c>
      <c r="T1346">
        <v>0</v>
      </c>
    </row>
    <row r="1347" spans="1:20">
      <c r="A1347" t="s">
        <v>1503</v>
      </c>
      <c r="B1347" s="11" t="str">
        <f t="shared" si="125"/>
        <v>CHP3</v>
      </c>
      <c r="C1347" s="11" t="str">
        <f>VLOOKUP('intouch变量（离散）'!$A1347,基本表格!$G:$Q,2,FALSE)</f>
        <v>2435+P10-M1 3#环式刨片机 电机控制 电机(反转）</v>
      </c>
      <c r="D1347" t="s">
        <v>154</v>
      </c>
      <c r="E1347" t="str">
        <f t="shared" ref="E1347:E1410" si="127">IF(RIGHT($A1347,2)="EN","Yes","No")</f>
        <v>No</v>
      </c>
      <c r="F1347" t="str">
        <f t="shared" ref="F1347:F1410" si="128">IF(RIGHT($A1347,2)="EN","900","0")</f>
        <v>0</v>
      </c>
      <c r="G1347" t="s">
        <v>154</v>
      </c>
      <c r="H1347" t="s">
        <v>155</v>
      </c>
      <c r="I1347" t="str">
        <f t="shared" ref="I1347:I1410" si="129">IF(RIGHT($A1347,2)="EN","禁用","")</f>
        <v/>
      </c>
      <c r="J1347" t="str">
        <f t="shared" ref="J1347:J1410" si="130">IF(RIGHT($A1347,2)="EN","启用","")</f>
        <v/>
      </c>
      <c r="K1347" t="str">
        <f>VLOOKUP('intouch变量（离散）'!$A1347,基本表格!$G:$Q,9,FALSE)</f>
        <v>None</v>
      </c>
      <c r="L1347">
        <v>1</v>
      </c>
      <c r="M1347" t="s">
        <v>156</v>
      </c>
      <c r="N1347" t="s">
        <v>157</v>
      </c>
      <c r="O1347" t="s">
        <v>158</v>
      </c>
      <c r="P1347" t="str">
        <f>VLOOKUP('intouch变量（离散）'!$A1347,基本表格!$G:$Q,3,FALSE)</f>
        <v>DB1300,X2.3</v>
      </c>
      <c r="Q1347" t="str">
        <f>VLOOKUP('intouch变量（离散）'!$A1347,基本表格!$G:$Q,10,FALSE)</f>
        <v>Yes</v>
      </c>
      <c r="R1347" t="str">
        <f t="shared" si="126"/>
        <v>DB1300,X2.3 2435+P10-M1 3#环式刨片机 电机控制 电机(反转）</v>
      </c>
      <c r="S1347">
        <v>0</v>
      </c>
      <c r="T1347">
        <v>0</v>
      </c>
    </row>
    <row r="1348" spans="1:20">
      <c r="A1348" t="s">
        <v>1504</v>
      </c>
      <c r="B1348" s="11" t="str">
        <f t="shared" si="125"/>
        <v>CHP3</v>
      </c>
      <c r="C1348" s="11" t="str">
        <f>VLOOKUP('intouch变量（离散）'!$A1348,基本表格!$G:$Q,2,FALSE)</f>
        <v>2435+P10-M1 3#环式刨片机 电机控制 本地</v>
      </c>
      <c r="D1348" t="s">
        <v>154</v>
      </c>
      <c r="E1348" t="str">
        <f t="shared" si="127"/>
        <v>No</v>
      </c>
      <c r="F1348" t="str">
        <f t="shared" si="128"/>
        <v>0</v>
      </c>
      <c r="G1348" t="s">
        <v>154</v>
      </c>
      <c r="H1348" t="s">
        <v>155</v>
      </c>
      <c r="I1348" t="str">
        <f t="shared" si="129"/>
        <v/>
      </c>
      <c r="J1348" t="str">
        <f t="shared" si="130"/>
        <v/>
      </c>
      <c r="K1348" t="str">
        <f>VLOOKUP('intouch变量（离散）'!$A1348,基本表格!$G:$Q,9,FALSE)</f>
        <v>None</v>
      </c>
      <c r="L1348">
        <v>1</v>
      </c>
      <c r="M1348" t="s">
        <v>156</v>
      </c>
      <c r="N1348" t="s">
        <v>157</v>
      </c>
      <c r="O1348" t="s">
        <v>158</v>
      </c>
      <c r="P1348" t="str">
        <f>VLOOKUP('intouch变量（离散）'!$A1348,基本表格!$G:$Q,3,FALSE)</f>
        <v>DB1300,X2.4</v>
      </c>
      <c r="Q1348" t="str">
        <f>VLOOKUP('intouch变量（离散）'!$A1348,基本表格!$G:$Q,10,FALSE)</f>
        <v>Yes</v>
      </c>
      <c r="R1348" t="str">
        <f t="shared" si="126"/>
        <v>DB1300,X2.4 2435+P10-M1 3#环式刨片机 电机控制 本地</v>
      </c>
      <c r="S1348">
        <v>0</v>
      </c>
      <c r="T1348">
        <v>0</v>
      </c>
    </row>
    <row r="1349" spans="1:20">
      <c r="A1349" t="s">
        <v>1505</v>
      </c>
      <c r="B1349" s="11" t="str">
        <f t="shared" ref="B1349:B1412" si="131">LEFT(A1349,4)</f>
        <v>CHP3</v>
      </c>
      <c r="C1349" s="11" t="str">
        <f>VLOOKUP('intouch变量（离散）'!$A1349,基本表格!$G:$Q,2,FALSE)</f>
        <v>2435+P10-M1 3#环式刨片机 电机控制 远程</v>
      </c>
      <c r="D1349" t="s">
        <v>154</v>
      </c>
      <c r="E1349" t="str">
        <f t="shared" si="127"/>
        <v>No</v>
      </c>
      <c r="F1349" t="str">
        <f t="shared" si="128"/>
        <v>0</v>
      </c>
      <c r="G1349" t="s">
        <v>154</v>
      </c>
      <c r="H1349" t="s">
        <v>155</v>
      </c>
      <c r="I1349" t="str">
        <f t="shared" si="129"/>
        <v/>
      </c>
      <c r="J1349" t="str">
        <f t="shared" si="130"/>
        <v/>
      </c>
      <c r="K1349" t="str">
        <f>VLOOKUP('intouch变量（离散）'!$A1349,基本表格!$G:$Q,9,FALSE)</f>
        <v>None</v>
      </c>
      <c r="L1349">
        <v>1</v>
      </c>
      <c r="M1349" t="s">
        <v>156</v>
      </c>
      <c r="N1349" t="s">
        <v>157</v>
      </c>
      <c r="O1349" t="s">
        <v>158</v>
      </c>
      <c r="P1349" t="str">
        <f>VLOOKUP('intouch变量（离散）'!$A1349,基本表格!$G:$Q,3,FALSE)</f>
        <v>DB1300,X2.5</v>
      </c>
      <c r="Q1349" t="str">
        <f>VLOOKUP('intouch变量（离散）'!$A1349,基本表格!$G:$Q,10,FALSE)</f>
        <v>Yes</v>
      </c>
      <c r="R1349" t="str">
        <f t="shared" ref="R1349:R1412" si="132">P1349&amp;" "&amp;C1349</f>
        <v>DB1300,X2.5 2435+P10-M1 3#环式刨片机 电机控制 远程</v>
      </c>
      <c r="S1349">
        <v>0</v>
      </c>
      <c r="T1349">
        <v>0</v>
      </c>
    </row>
    <row r="1350" spans="1:20">
      <c r="A1350" t="s">
        <v>1506</v>
      </c>
      <c r="B1350" s="11" t="str">
        <f t="shared" si="131"/>
        <v>CHP3</v>
      </c>
      <c r="C1350" s="11" t="str">
        <f>VLOOKUP('intouch变量（离散）'!$A1350,基本表格!$G:$Q,2,FALSE)</f>
        <v>2435+P10-M1 3#环式刨片机 电机控制 堵料报警</v>
      </c>
      <c r="D1350" t="s">
        <v>154</v>
      </c>
      <c r="E1350" t="str">
        <f t="shared" si="127"/>
        <v>No</v>
      </c>
      <c r="F1350" t="str">
        <f t="shared" si="128"/>
        <v>0</v>
      </c>
      <c r="G1350" t="s">
        <v>154</v>
      </c>
      <c r="H1350" t="s">
        <v>155</v>
      </c>
      <c r="I1350" t="str">
        <f t="shared" si="129"/>
        <v/>
      </c>
      <c r="J1350" t="str">
        <f t="shared" si="130"/>
        <v/>
      </c>
      <c r="K1350" t="str">
        <f>VLOOKUP('intouch变量（离散）'!$A1350,基本表格!$G:$Q,9,FALSE)</f>
        <v>On</v>
      </c>
      <c r="L1350">
        <v>1</v>
      </c>
      <c r="M1350" t="s">
        <v>156</v>
      </c>
      <c r="N1350" t="s">
        <v>157</v>
      </c>
      <c r="O1350" t="s">
        <v>158</v>
      </c>
      <c r="P1350" t="str">
        <f>VLOOKUP('intouch变量（离散）'!$A1350,基本表格!$G:$Q,3,FALSE)</f>
        <v>DB1300,X2.6</v>
      </c>
      <c r="Q1350" t="str">
        <f>VLOOKUP('intouch变量（离散）'!$A1350,基本表格!$G:$Q,10,FALSE)</f>
        <v>Yes</v>
      </c>
      <c r="R1350" t="str">
        <f t="shared" si="132"/>
        <v>DB1300,X2.6 2435+P10-M1 3#环式刨片机 电机控制 堵料报警</v>
      </c>
      <c r="S1350">
        <v>0</v>
      </c>
      <c r="T1350">
        <v>0</v>
      </c>
    </row>
    <row r="1351" spans="1:20">
      <c r="A1351" t="s">
        <v>1507</v>
      </c>
      <c r="B1351" s="11" t="str">
        <f t="shared" si="131"/>
        <v>CHP3</v>
      </c>
      <c r="C1351" s="11" t="str">
        <f>VLOOKUP('intouch变量（离散）'!$A1351,基本表格!$G:$Q,2,FALSE)</f>
        <v>2435+P10-M1 3#环式刨片机 电机控制 堵料检测</v>
      </c>
      <c r="D1351" t="s">
        <v>154</v>
      </c>
      <c r="E1351" t="str">
        <f t="shared" si="127"/>
        <v>No</v>
      </c>
      <c r="F1351" t="str">
        <f t="shared" si="128"/>
        <v>0</v>
      </c>
      <c r="G1351" t="s">
        <v>154</v>
      </c>
      <c r="H1351" t="s">
        <v>155</v>
      </c>
      <c r="I1351" t="str">
        <f t="shared" si="129"/>
        <v/>
      </c>
      <c r="J1351" t="str">
        <f t="shared" si="130"/>
        <v/>
      </c>
      <c r="K1351" t="str">
        <f>VLOOKUP('intouch变量（离散）'!$A1351,基本表格!$G:$Q,9,FALSE)</f>
        <v>None</v>
      </c>
      <c r="L1351">
        <v>1</v>
      </c>
      <c r="M1351" t="s">
        <v>156</v>
      </c>
      <c r="N1351" t="s">
        <v>157</v>
      </c>
      <c r="O1351" t="s">
        <v>158</v>
      </c>
      <c r="P1351" t="str">
        <f>VLOOKUP('intouch变量（离散）'!$A1351,基本表格!$G:$Q,3,FALSE)</f>
        <v>DB1300,X2.7</v>
      </c>
      <c r="Q1351" t="str">
        <f>VLOOKUP('intouch变量（离散）'!$A1351,基本表格!$G:$Q,10,FALSE)</f>
        <v>Yes</v>
      </c>
      <c r="R1351" t="str">
        <f t="shared" si="132"/>
        <v>DB1300,X2.7 2435+P10-M1 3#环式刨片机 电机控制 堵料检测</v>
      </c>
      <c r="S1351">
        <v>0</v>
      </c>
      <c r="T1351">
        <v>0</v>
      </c>
    </row>
    <row r="1352" spans="1:20">
      <c r="A1352" t="s">
        <v>1508</v>
      </c>
      <c r="B1352" s="11" t="str">
        <f t="shared" si="131"/>
        <v>CHP3</v>
      </c>
      <c r="C1352" s="11" t="str">
        <f>VLOOKUP('intouch变量（离散）'!$A1352,基本表格!$G:$Q,2,FALSE)</f>
        <v>2435+P10-M1 3#环式刨片机 电机控制 堵料保护使能</v>
      </c>
      <c r="D1352" t="s">
        <v>154</v>
      </c>
      <c r="E1352" t="str">
        <f t="shared" si="127"/>
        <v>Yes</v>
      </c>
      <c r="F1352" t="str">
        <f t="shared" si="128"/>
        <v>900</v>
      </c>
      <c r="G1352" t="s">
        <v>154</v>
      </c>
      <c r="H1352" t="s">
        <v>155</v>
      </c>
      <c r="I1352" t="str">
        <f t="shared" si="129"/>
        <v>禁用</v>
      </c>
      <c r="J1352" t="str">
        <f t="shared" si="130"/>
        <v>启用</v>
      </c>
      <c r="K1352" t="str">
        <f>VLOOKUP('intouch变量（离散）'!$A1352,基本表格!$G:$Q,9,FALSE)</f>
        <v>None</v>
      </c>
      <c r="L1352">
        <v>1</v>
      </c>
      <c r="M1352" t="s">
        <v>156</v>
      </c>
      <c r="N1352" t="s">
        <v>157</v>
      </c>
      <c r="O1352" t="s">
        <v>158</v>
      </c>
      <c r="P1352" t="str">
        <f>VLOOKUP('intouch变量（离散）'!$A1352,基本表格!$G:$Q,3,FALSE)</f>
        <v>DB1300,X3.0</v>
      </c>
      <c r="Q1352" t="str">
        <f>VLOOKUP('intouch变量（离散）'!$A1352,基本表格!$G:$Q,10,FALSE)</f>
        <v>No</v>
      </c>
      <c r="R1352" t="str">
        <f t="shared" si="132"/>
        <v>DB1300,X3.0 2435+P10-M1 3#环式刨片机 电机控制 堵料保护使能</v>
      </c>
      <c r="S1352">
        <v>0</v>
      </c>
      <c r="T1352">
        <v>0</v>
      </c>
    </row>
    <row r="1353" spans="1:20">
      <c r="A1353" t="s">
        <v>1509</v>
      </c>
      <c r="B1353" s="11" t="str">
        <f t="shared" si="131"/>
        <v>CHP3</v>
      </c>
      <c r="C1353" s="11" t="str">
        <f>VLOOKUP('intouch变量（离散）'!$A1353,基本表格!$G:$Q,2,FALSE)</f>
        <v>2435+P10-M1 3#环式刨片机 电机控制 堵料导致停机</v>
      </c>
      <c r="D1353" t="s">
        <v>154</v>
      </c>
      <c r="E1353" t="str">
        <f t="shared" si="127"/>
        <v>No</v>
      </c>
      <c r="F1353" t="str">
        <f t="shared" si="128"/>
        <v>0</v>
      </c>
      <c r="G1353" t="s">
        <v>154</v>
      </c>
      <c r="H1353" t="s">
        <v>155</v>
      </c>
      <c r="I1353" t="str">
        <f t="shared" si="129"/>
        <v/>
      </c>
      <c r="J1353" t="str">
        <f t="shared" si="130"/>
        <v/>
      </c>
      <c r="K1353" t="str">
        <f>VLOOKUP('intouch变量（离散）'!$A1353,基本表格!$G:$Q,9,FALSE)</f>
        <v>On</v>
      </c>
      <c r="L1353">
        <v>1</v>
      </c>
      <c r="M1353" t="s">
        <v>156</v>
      </c>
      <c r="N1353" t="s">
        <v>157</v>
      </c>
      <c r="O1353" t="s">
        <v>158</v>
      </c>
      <c r="P1353" t="str">
        <f>VLOOKUP('intouch变量（离散）'!$A1353,基本表格!$G:$Q,3,FALSE)</f>
        <v>DB1300,X3.1</v>
      </c>
      <c r="Q1353" t="str">
        <f>VLOOKUP('intouch变量（离散）'!$A1353,基本表格!$G:$Q,10,FALSE)</f>
        <v>Yes</v>
      </c>
      <c r="R1353" t="str">
        <f t="shared" si="132"/>
        <v>DB1300,X3.1 2435+P10-M1 3#环式刨片机 电机控制 堵料导致停机</v>
      </c>
      <c r="S1353">
        <v>0</v>
      </c>
      <c r="T1353">
        <v>0</v>
      </c>
    </row>
    <row r="1354" spans="1:20">
      <c r="A1354" t="s">
        <v>1510</v>
      </c>
      <c r="B1354" s="11" t="str">
        <f t="shared" si="131"/>
        <v>CHP3</v>
      </c>
      <c r="C1354" s="11" t="str">
        <f>VLOOKUP('intouch变量（离散）'!$A1354,基本表格!$G:$Q,2,FALSE)</f>
        <v>2435+P10-M1 3#环式刨片机 电机控制 拉线开关</v>
      </c>
      <c r="D1354" t="s">
        <v>154</v>
      </c>
      <c r="E1354" t="str">
        <f t="shared" si="127"/>
        <v>No</v>
      </c>
      <c r="F1354" t="str">
        <f t="shared" si="128"/>
        <v>0</v>
      </c>
      <c r="G1354" t="s">
        <v>154</v>
      </c>
      <c r="H1354" t="s">
        <v>155</v>
      </c>
      <c r="I1354" t="str">
        <f t="shared" si="129"/>
        <v/>
      </c>
      <c r="J1354" t="str">
        <f t="shared" si="130"/>
        <v/>
      </c>
      <c r="K1354" t="str">
        <f>VLOOKUP('intouch变量（离散）'!$A1354,基本表格!$G:$Q,9,FALSE)</f>
        <v>On</v>
      </c>
      <c r="L1354">
        <v>1</v>
      </c>
      <c r="M1354" t="s">
        <v>156</v>
      </c>
      <c r="N1354" t="s">
        <v>157</v>
      </c>
      <c r="O1354" t="s">
        <v>158</v>
      </c>
      <c r="P1354" t="str">
        <f>VLOOKUP('intouch变量（离散）'!$A1354,基本表格!$G:$Q,3,FALSE)</f>
        <v>DB1300,X8.0</v>
      </c>
      <c r="Q1354" t="str">
        <f>VLOOKUP('intouch变量（离散）'!$A1354,基本表格!$G:$Q,10,FALSE)</f>
        <v>Yes</v>
      </c>
      <c r="R1354" t="str">
        <f t="shared" si="132"/>
        <v>DB1300,X8.0 2435+P10-M1 3#环式刨片机 电机控制 拉线开关</v>
      </c>
      <c r="S1354">
        <v>0</v>
      </c>
      <c r="T1354">
        <v>0</v>
      </c>
    </row>
    <row r="1355" spans="1:20">
      <c r="A1355" t="s">
        <v>1511</v>
      </c>
      <c r="B1355" s="11" t="str">
        <f t="shared" si="131"/>
        <v>CHP3</v>
      </c>
      <c r="C1355" s="11" t="str">
        <f>VLOOKUP('intouch变量（离散）'!$A1355,基本表格!$G:$Q,2,FALSE)</f>
        <v>2435+P10-M1 3#环式刨片机 电机控制 左跑偏报警</v>
      </c>
      <c r="D1355" t="s">
        <v>154</v>
      </c>
      <c r="E1355" t="str">
        <f t="shared" si="127"/>
        <v>No</v>
      </c>
      <c r="F1355" t="str">
        <f t="shared" si="128"/>
        <v>0</v>
      </c>
      <c r="G1355" t="s">
        <v>154</v>
      </c>
      <c r="H1355" t="s">
        <v>155</v>
      </c>
      <c r="I1355" t="str">
        <f t="shared" si="129"/>
        <v/>
      </c>
      <c r="J1355" t="str">
        <f t="shared" si="130"/>
        <v/>
      </c>
      <c r="K1355" t="str">
        <f>VLOOKUP('intouch变量（离散）'!$A1355,基本表格!$G:$Q,9,FALSE)</f>
        <v>On</v>
      </c>
      <c r="L1355">
        <v>1</v>
      </c>
      <c r="M1355" t="s">
        <v>156</v>
      </c>
      <c r="N1355" t="s">
        <v>157</v>
      </c>
      <c r="O1355" t="s">
        <v>158</v>
      </c>
      <c r="P1355" t="str">
        <f>VLOOKUP('intouch变量（离散）'!$A1355,基本表格!$G:$Q,3,FALSE)</f>
        <v>DB1300,X8.1</v>
      </c>
      <c r="Q1355" t="str">
        <f>VLOOKUP('intouch变量（离散）'!$A1355,基本表格!$G:$Q,10,FALSE)</f>
        <v>Yes</v>
      </c>
      <c r="R1355" t="str">
        <f t="shared" si="132"/>
        <v>DB1300,X8.1 2435+P10-M1 3#环式刨片机 电机控制 左跑偏报警</v>
      </c>
      <c r="S1355">
        <v>0</v>
      </c>
      <c r="T1355">
        <v>0</v>
      </c>
    </row>
    <row r="1356" spans="1:20">
      <c r="A1356" t="s">
        <v>1512</v>
      </c>
      <c r="B1356" s="11" t="str">
        <f t="shared" si="131"/>
        <v>CHP3</v>
      </c>
      <c r="C1356" s="11" t="str">
        <f>VLOOKUP('intouch变量（离散）'!$A1356,基本表格!$G:$Q,2,FALSE)</f>
        <v>2435+P10-M1 3#环式刨片机 电机控制 左跑偏1检测</v>
      </c>
      <c r="D1356" t="s">
        <v>154</v>
      </c>
      <c r="E1356" t="str">
        <f t="shared" si="127"/>
        <v>No</v>
      </c>
      <c r="F1356" t="str">
        <f t="shared" si="128"/>
        <v>0</v>
      </c>
      <c r="G1356" t="s">
        <v>154</v>
      </c>
      <c r="H1356" t="s">
        <v>155</v>
      </c>
      <c r="I1356" t="str">
        <f t="shared" si="129"/>
        <v/>
      </c>
      <c r="J1356" t="str">
        <f t="shared" si="130"/>
        <v/>
      </c>
      <c r="K1356" t="str">
        <f>VLOOKUP('intouch变量（离散）'!$A1356,基本表格!$G:$Q,9,FALSE)</f>
        <v>None</v>
      </c>
      <c r="L1356">
        <v>1</v>
      </c>
      <c r="M1356" t="s">
        <v>156</v>
      </c>
      <c r="N1356" t="s">
        <v>157</v>
      </c>
      <c r="O1356" t="s">
        <v>158</v>
      </c>
      <c r="P1356" t="str">
        <f>VLOOKUP('intouch变量（离散）'!$A1356,基本表格!$G:$Q,3,FALSE)</f>
        <v>DB1300,X8.2</v>
      </c>
      <c r="Q1356" t="str">
        <f>VLOOKUP('intouch变量（离散）'!$A1356,基本表格!$G:$Q,10,FALSE)</f>
        <v>Yes</v>
      </c>
      <c r="R1356" t="str">
        <f t="shared" si="132"/>
        <v>DB1300,X8.2 2435+P10-M1 3#环式刨片机 电机控制 左跑偏1检测</v>
      </c>
      <c r="S1356">
        <v>0</v>
      </c>
      <c r="T1356">
        <v>0</v>
      </c>
    </row>
    <row r="1357" spans="1:20">
      <c r="A1357" t="s">
        <v>1513</v>
      </c>
      <c r="B1357" s="11" t="str">
        <f t="shared" si="131"/>
        <v>CHP3</v>
      </c>
      <c r="C1357" s="11" t="str">
        <f>VLOOKUP('intouch变量（离散）'!$A1357,基本表格!$G:$Q,2,FALSE)</f>
        <v>2435+P10-M1 3#环式刨片机 电机控制 左跑偏保护使能</v>
      </c>
      <c r="D1357" t="s">
        <v>154</v>
      </c>
      <c r="E1357" t="str">
        <f t="shared" si="127"/>
        <v>Yes</v>
      </c>
      <c r="F1357" t="str">
        <f t="shared" si="128"/>
        <v>900</v>
      </c>
      <c r="G1357" t="s">
        <v>154</v>
      </c>
      <c r="H1357" t="s">
        <v>155</v>
      </c>
      <c r="I1357" t="str">
        <f t="shared" si="129"/>
        <v>禁用</v>
      </c>
      <c r="J1357" t="str">
        <f t="shared" si="130"/>
        <v>启用</v>
      </c>
      <c r="K1357" t="str">
        <f>VLOOKUP('intouch变量（离散）'!$A1357,基本表格!$G:$Q,9,FALSE)</f>
        <v>None</v>
      </c>
      <c r="L1357">
        <v>1</v>
      </c>
      <c r="M1357" t="s">
        <v>156</v>
      </c>
      <c r="N1357" t="s">
        <v>157</v>
      </c>
      <c r="O1357" t="s">
        <v>158</v>
      </c>
      <c r="P1357" t="str">
        <f>VLOOKUP('intouch变量（离散）'!$A1357,基本表格!$G:$Q,3,FALSE)</f>
        <v>DB1300,X8.3</v>
      </c>
      <c r="Q1357" t="str">
        <f>VLOOKUP('intouch变量（离散）'!$A1357,基本表格!$G:$Q,10,FALSE)</f>
        <v>No</v>
      </c>
      <c r="R1357" t="str">
        <f t="shared" si="132"/>
        <v>DB1300,X8.3 2435+P10-M1 3#环式刨片机 电机控制 左跑偏保护使能</v>
      </c>
      <c r="S1357">
        <v>0</v>
      </c>
      <c r="T1357">
        <v>0</v>
      </c>
    </row>
    <row r="1358" spans="1:20">
      <c r="A1358" t="s">
        <v>1514</v>
      </c>
      <c r="B1358" s="11" t="str">
        <f t="shared" si="131"/>
        <v>CHP3</v>
      </c>
      <c r="C1358" s="11" t="str">
        <f>VLOOKUP('intouch变量（离散）'!$A1358,基本表格!$G:$Q,2,FALSE)</f>
        <v>2435+P10-M1 3#环式刨片机 电机控制 左跑偏导致停机</v>
      </c>
      <c r="D1358" t="s">
        <v>154</v>
      </c>
      <c r="E1358" t="str">
        <f t="shared" si="127"/>
        <v>No</v>
      </c>
      <c r="F1358" t="str">
        <f t="shared" si="128"/>
        <v>0</v>
      </c>
      <c r="G1358" t="s">
        <v>154</v>
      </c>
      <c r="H1358" t="s">
        <v>155</v>
      </c>
      <c r="I1358" t="str">
        <f t="shared" si="129"/>
        <v/>
      </c>
      <c r="J1358" t="str">
        <f t="shared" si="130"/>
        <v/>
      </c>
      <c r="K1358" t="str">
        <f>VLOOKUP('intouch变量（离散）'!$A1358,基本表格!$G:$Q,9,FALSE)</f>
        <v>On</v>
      </c>
      <c r="L1358">
        <v>1</v>
      </c>
      <c r="M1358" t="s">
        <v>156</v>
      </c>
      <c r="N1358" t="s">
        <v>157</v>
      </c>
      <c r="O1358" t="s">
        <v>158</v>
      </c>
      <c r="P1358" t="str">
        <f>VLOOKUP('intouch变量（离散）'!$A1358,基本表格!$G:$Q,3,FALSE)</f>
        <v>DB1300,X8.4</v>
      </c>
      <c r="Q1358" t="str">
        <f>VLOOKUP('intouch变量（离散）'!$A1358,基本表格!$G:$Q,10,FALSE)</f>
        <v>Yes</v>
      </c>
      <c r="R1358" t="str">
        <f t="shared" si="132"/>
        <v>DB1300,X8.4 2435+P10-M1 3#环式刨片机 电机控制 左跑偏导致停机</v>
      </c>
      <c r="S1358">
        <v>0</v>
      </c>
      <c r="T1358">
        <v>0</v>
      </c>
    </row>
    <row r="1359" spans="1:20">
      <c r="A1359" t="s">
        <v>1515</v>
      </c>
      <c r="B1359" s="11" t="str">
        <f t="shared" si="131"/>
        <v>CHP3</v>
      </c>
      <c r="C1359" s="11" t="str">
        <f>VLOOKUP('intouch变量（离散）'!$A1359,基本表格!$G:$Q,2,FALSE)</f>
        <v>2435+P10-M1 3#环式刨片机 电机控制 右 跑偏报警</v>
      </c>
      <c r="D1359" t="s">
        <v>154</v>
      </c>
      <c r="E1359" t="str">
        <f t="shared" si="127"/>
        <v>No</v>
      </c>
      <c r="F1359" t="str">
        <f t="shared" si="128"/>
        <v>0</v>
      </c>
      <c r="G1359" t="s">
        <v>154</v>
      </c>
      <c r="H1359" t="s">
        <v>155</v>
      </c>
      <c r="I1359" t="str">
        <f t="shared" si="129"/>
        <v/>
      </c>
      <c r="J1359" t="str">
        <f t="shared" si="130"/>
        <v/>
      </c>
      <c r="K1359" t="str">
        <f>VLOOKUP('intouch变量（离散）'!$A1359,基本表格!$G:$Q,9,FALSE)</f>
        <v>On</v>
      </c>
      <c r="L1359">
        <v>1</v>
      </c>
      <c r="M1359" t="s">
        <v>156</v>
      </c>
      <c r="N1359" t="s">
        <v>157</v>
      </c>
      <c r="O1359" t="s">
        <v>158</v>
      </c>
      <c r="P1359" t="str">
        <f>VLOOKUP('intouch变量（离散）'!$A1359,基本表格!$G:$Q,3,FALSE)</f>
        <v>DB1300,X12.0</v>
      </c>
      <c r="Q1359" t="str">
        <f>VLOOKUP('intouch变量（离散）'!$A1359,基本表格!$G:$Q,10,FALSE)</f>
        <v>Yes</v>
      </c>
      <c r="R1359" t="str">
        <f t="shared" si="132"/>
        <v>DB1300,X12.0 2435+P10-M1 3#环式刨片机 电机控制 右 跑偏报警</v>
      </c>
      <c r="S1359">
        <v>0</v>
      </c>
      <c r="T1359">
        <v>0</v>
      </c>
    </row>
    <row r="1360" spans="1:20">
      <c r="A1360" t="s">
        <v>1516</v>
      </c>
      <c r="B1360" s="11" t="str">
        <f t="shared" si="131"/>
        <v>CHP3</v>
      </c>
      <c r="C1360" s="11" t="str">
        <f>VLOOKUP('intouch变量（离散）'!$A1360,基本表格!$G:$Q,2,FALSE)</f>
        <v>2435+P10-M1 3#环式刨片机 电机控制 右跑偏1检测</v>
      </c>
      <c r="D1360" t="s">
        <v>154</v>
      </c>
      <c r="E1360" t="str">
        <f t="shared" si="127"/>
        <v>No</v>
      </c>
      <c r="F1360" t="str">
        <f t="shared" si="128"/>
        <v>0</v>
      </c>
      <c r="G1360" t="s">
        <v>154</v>
      </c>
      <c r="H1360" t="s">
        <v>155</v>
      </c>
      <c r="I1360" t="str">
        <f t="shared" si="129"/>
        <v/>
      </c>
      <c r="J1360" t="str">
        <f t="shared" si="130"/>
        <v/>
      </c>
      <c r="K1360" t="str">
        <f>VLOOKUP('intouch变量（离散）'!$A1360,基本表格!$G:$Q,9,FALSE)</f>
        <v>None</v>
      </c>
      <c r="L1360">
        <v>1</v>
      </c>
      <c r="M1360" t="s">
        <v>156</v>
      </c>
      <c r="N1360" t="s">
        <v>157</v>
      </c>
      <c r="O1360" t="s">
        <v>158</v>
      </c>
      <c r="P1360" t="str">
        <f>VLOOKUP('intouch变量（离散）'!$A1360,基本表格!$G:$Q,3,FALSE)</f>
        <v>DB1300,X12.1</v>
      </c>
      <c r="Q1360" t="str">
        <f>VLOOKUP('intouch变量（离散）'!$A1360,基本表格!$G:$Q,10,FALSE)</f>
        <v>Yes</v>
      </c>
      <c r="R1360" t="str">
        <f t="shared" si="132"/>
        <v>DB1300,X12.1 2435+P10-M1 3#环式刨片机 电机控制 右跑偏1检测</v>
      </c>
      <c r="S1360">
        <v>0</v>
      </c>
      <c r="T1360">
        <v>0</v>
      </c>
    </row>
    <row r="1361" spans="1:20">
      <c r="A1361" t="s">
        <v>1517</v>
      </c>
      <c r="B1361" s="11" t="str">
        <f t="shared" si="131"/>
        <v>CHP3</v>
      </c>
      <c r="C1361" s="11" t="str">
        <f>VLOOKUP('intouch变量（离散）'!$A1361,基本表格!$G:$Q,2,FALSE)</f>
        <v>2435+P10-M1 3#环式刨片机 电机控制 右跑偏保护使能</v>
      </c>
      <c r="D1361" t="s">
        <v>154</v>
      </c>
      <c r="E1361" t="str">
        <f t="shared" si="127"/>
        <v>Yes</v>
      </c>
      <c r="F1361" t="str">
        <f t="shared" si="128"/>
        <v>900</v>
      </c>
      <c r="G1361" t="s">
        <v>154</v>
      </c>
      <c r="H1361" t="s">
        <v>155</v>
      </c>
      <c r="I1361" t="str">
        <f t="shared" si="129"/>
        <v>禁用</v>
      </c>
      <c r="J1361" t="str">
        <f t="shared" si="130"/>
        <v>启用</v>
      </c>
      <c r="K1361" t="str">
        <f>VLOOKUP('intouch变量（离散）'!$A1361,基本表格!$G:$Q,9,FALSE)</f>
        <v>None</v>
      </c>
      <c r="L1361">
        <v>1</v>
      </c>
      <c r="M1361" t="s">
        <v>156</v>
      </c>
      <c r="N1361" t="s">
        <v>157</v>
      </c>
      <c r="O1361" t="s">
        <v>158</v>
      </c>
      <c r="P1361" t="str">
        <f>VLOOKUP('intouch变量（离散）'!$A1361,基本表格!$G:$Q,3,FALSE)</f>
        <v>DB1300,X12.2</v>
      </c>
      <c r="Q1361" t="str">
        <f>VLOOKUP('intouch变量（离散）'!$A1361,基本表格!$G:$Q,10,FALSE)</f>
        <v>No</v>
      </c>
      <c r="R1361" t="str">
        <f t="shared" si="132"/>
        <v>DB1300,X12.2 2435+P10-M1 3#环式刨片机 电机控制 右跑偏保护使能</v>
      </c>
      <c r="S1361">
        <v>0</v>
      </c>
      <c r="T1361">
        <v>0</v>
      </c>
    </row>
    <row r="1362" spans="1:20">
      <c r="A1362" t="s">
        <v>1518</v>
      </c>
      <c r="B1362" s="11" t="str">
        <f t="shared" si="131"/>
        <v>CHP3</v>
      </c>
      <c r="C1362" s="11" t="str">
        <f>VLOOKUP('intouch变量（离散）'!$A1362,基本表格!$G:$Q,2,FALSE)</f>
        <v>2435+P10-M1 3#环式刨片机 电机控制 右跑偏导致停机</v>
      </c>
      <c r="D1362" t="s">
        <v>154</v>
      </c>
      <c r="E1362" t="str">
        <f t="shared" si="127"/>
        <v>No</v>
      </c>
      <c r="F1362" t="str">
        <f t="shared" si="128"/>
        <v>0</v>
      </c>
      <c r="G1362" t="s">
        <v>154</v>
      </c>
      <c r="H1362" t="s">
        <v>155</v>
      </c>
      <c r="I1362" t="str">
        <f t="shared" si="129"/>
        <v/>
      </c>
      <c r="J1362" t="str">
        <f t="shared" si="130"/>
        <v/>
      </c>
      <c r="K1362" t="str">
        <f>VLOOKUP('intouch变量（离散）'!$A1362,基本表格!$G:$Q,9,FALSE)</f>
        <v>On</v>
      </c>
      <c r="L1362">
        <v>1</v>
      </c>
      <c r="M1362" t="s">
        <v>156</v>
      </c>
      <c r="N1362" t="s">
        <v>157</v>
      </c>
      <c r="O1362" t="s">
        <v>158</v>
      </c>
      <c r="P1362" t="str">
        <f>VLOOKUP('intouch变量（离散）'!$A1362,基本表格!$G:$Q,3,FALSE)</f>
        <v>DB1300,X12.3</v>
      </c>
      <c r="Q1362" t="str">
        <f>VLOOKUP('intouch变量（离散）'!$A1362,基本表格!$G:$Q,10,FALSE)</f>
        <v>Yes</v>
      </c>
      <c r="R1362" t="str">
        <f t="shared" si="132"/>
        <v>DB1300,X12.3 2435+P10-M1 3#环式刨片机 电机控制 右跑偏导致停机</v>
      </c>
      <c r="S1362">
        <v>0</v>
      </c>
      <c r="T1362">
        <v>0</v>
      </c>
    </row>
    <row r="1363" spans="1:20">
      <c r="A1363" t="s">
        <v>1519</v>
      </c>
      <c r="B1363" s="11" t="str">
        <f t="shared" si="131"/>
        <v>CHP3</v>
      </c>
      <c r="C1363" s="11" t="str">
        <f>VLOOKUP('intouch变量（离散）'!$A1363,基本表格!$G:$Q,2,FALSE)</f>
        <v>2435+P10-M1 3#环式刨片机 电机控制 三角型</v>
      </c>
      <c r="D1363" t="s">
        <v>154</v>
      </c>
      <c r="E1363" t="str">
        <f t="shared" si="127"/>
        <v>No</v>
      </c>
      <c r="F1363" t="str">
        <f t="shared" si="128"/>
        <v>0</v>
      </c>
      <c r="G1363" t="s">
        <v>154</v>
      </c>
      <c r="H1363" t="s">
        <v>155</v>
      </c>
      <c r="I1363" t="str">
        <f t="shared" si="129"/>
        <v/>
      </c>
      <c r="J1363" t="str">
        <f t="shared" si="130"/>
        <v/>
      </c>
      <c r="K1363" t="str">
        <f>VLOOKUP('intouch变量（离散）'!$A1363,基本表格!$G:$Q,9,FALSE)</f>
        <v>None</v>
      </c>
      <c r="L1363">
        <v>1</v>
      </c>
      <c r="M1363" t="s">
        <v>156</v>
      </c>
      <c r="N1363" t="s">
        <v>157</v>
      </c>
      <c r="O1363" t="s">
        <v>158</v>
      </c>
      <c r="P1363" t="str">
        <f>VLOOKUP('intouch变量（离散）'!$A1363,基本表格!$G:$Q,3,FALSE)</f>
        <v>DB1300,X16.0</v>
      </c>
      <c r="Q1363" t="str">
        <f>VLOOKUP('intouch变量（离散）'!$A1363,基本表格!$G:$Q,10,FALSE)</f>
        <v>Yes</v>
      </c>
      <c r="R1363" t="str">
        <f t="shared" si="132"/>
        <v>DB1300,X16.0 2435+P10-M1 3#环式刨片机 电机控制 三角型</v>
      </c>
      <c r="S1363">
        <v>0</v>
      </c>
      <c r="T1363">
        <v>0</v>
      </c>
    </row>
    <row r="1364" spans="1:20">
      <c r="A1364" t="s">
        <v>1520</v>
      </c>
      <c r="B1364" s="11" t="str">
        <f t="shared" si="131"/>
        <v>CHP3</v>
      </c>
      <c r="C1364" s="11" t="str">
        <f>VLOOKUP('intouch变量（离散）'!$A1364,基本表格!$G:$Q,2,FALSE)</f>
        <v>2435+P10-M1 3#环式刨片机 电机控制 星型</v>
      </c>
      <c r="D1364" t="s">
        <v>154</v>
      </c>
      <c r="E1364" t="str">
        <f t="shared" si="127"/>
        <v>No</v>
      </c>
      <c r="F1364" t="str">
        <f t="shared" si="128"/>
        <v>0</v>
      </c>
      <c r="G1364" t="s">
        <v>154</v>
      </c>
      <c r="H1364" t="s">
        <v>155</v>
      </c>
      <c r="I1364" t="str">
        <f t="shared" si="129"/>
        <v/>
      </c>
      <c r="J1364" t="str">
        <f t="shared" si="130"/>
        <v/>
      </c>
      <c r="K1364" t="str">
        <f>VLOOKUP('intouch变量（离散）'!$A1364,基本表格!$G:$Q,9,FALSE)</f>
        <v>None</v>
      </c>
      <c r="L1364">
        <v>1</v>
      </c>
      <c r="M1364" t="s">
        <v>156</v>
      </c>
      <c r="N1364" t="s">
        <v>157</v>
      </c>
      <c r="O1364" t="s">
        <v>158</v>
      </c>
      <c r="P1364" t="str">
        <f>VLOOKUP('intouch变量（离散）'!$A1364,基本表格!$G:$Q,3,FALSE)</f>
        <v>DB1300,X16.1</v>
      </c>
      <c r="Q1364" t="str">
        <f>VLOOKUP('intouch变量（离散）'!$A1364,基本表格!$G:$Q,10,FALSE)</f>
        <v>Yes</v>
      </c>
      <c r="R1364" t="str">
        <f t="shared" si="132"/>
        <v>DB1300,X16.1 2435+P10-M1 3#环式刨片机 电机控制 星型</v>
      </c>
      <c r="S1364">
        <v>0</v>
      </c>
      <c r="T1364">
        <v>0</v>
      </c>
    </row>
    <row r="1365" spans="1:20">
      <c r="A1365" t="s">
        <v>1521</v>
      </c>
      <c r="B1365" s="11" t="str">
        <f t="shared" si="131"/>
        <v>CHP3</v>
      </c>
      <c r="C1365" s="11" t="str">
        <f>VLOOKUP('intouch变量（离散）'!$A1365,基本表格!$G:$Q,2,FALSE)</f>
        <v>2435+P10-M1 3#环式刨片机 电机控制 维修开关</v>
      </c>
      <c r="D1365" t="s">
        <v>154</v>
      </c>
      <c r="E1365" t="str">
        <f t="shared" si="127"/>
        <v>No</v>
      </c>
      <c r="F1365" t="str">
        <f t="shared" si="128"/>
        <v>0</v>
      </c>
      <c r="G1365" t="s">
        <v>154</v>
      </c>
      <c r="H1365" t="s">
        <v>155</v>
      </c>
      <c r="I1365" t="str">
        <f t="shared" si="129"/>
        <v/>
      </c>
      <c r="J1365" t="str">
        <f t="shared" si="130"/>
        <v/>
      </c>
      <c r="K1365" t="str">
        <f>VLOOKUP('intouch变量（离散）'!$A1365,基本表格!$G:$Q,9,FALSE)</f>
        <v>On</v>
      </c>
      <c r="L1365">
        <v>1</v>
      </c>
      <c r="M1365" t="s">
        <v>156</v>
      </c>
      <c r="N1365" t="s">
        <v>157</v>
      </c>
      <c r="O1365" t="s">
        <v>158</v>
      </c>
      <c r="P1365" t="str">
        <f>VLOOKUP('intouch变量（离散）'!$A1365,基本表格!$G:$Q,3,FALSE)</f>
        <v>DB1300,X16.2</v>
      </c>
      <c r="Q1365" t="str">
        <f>VLOOKUP('intouch变量（离散）'!$A1365,基本表格!$G:$Q,10,FALSE)</f>
        <v>Yes</v>
      </c>
      <c r="R1365" t="str">
        <f t="shared" si="132"/>
        <v>DB1300,X16.2 2435+P10-M1 3#环式刨片机 电机控制 维修开关</v>
      </c>
      <c r="S1365">
        <v>0</v>
      </c>
      <c r="T1365">
        <v>0</v>
      </c>
    </row>
    <row r="1366" spans="1:20">
      <c r="A1366" t="s">
        <v>1522</v>
      </c>
      <c r="B1366" s="11" t="str">
        <f t="shared" si="131"/>
        <v>CHP3</v>
      </c>
      <c r="C1366" s="11" t="str">
        <f>VLOOKUP('intouch变量（离散）'!$A1366,基本表格!$G:$Q,2,FALSE)</f>
        <v>2435+P10-M1 3#环式刨片机 电机控制 左跑偏2检测</v>
      </c>
      <c r="D1366" t="s">
        <v>154</v>
      </c>
      <c r="E1366" t="str">
        <f t="shared" si="127"/>
        <v>No</v>
      </c>
      <c r="F1366" t="str">
        <f t="shared" si="128"/>
        <v>0</v>
      </c>
      <c r="G1366" t="s">
        <v>154</v>
      </c>
      <c r="H1366" t="s">
        <v>155</v>
      </c>
      <c r="I1366" t="str">
        <f t="shared" si="129"/>
        <v/>
      </c>
      <c r="J1366" t="str">
        <f t="shared" si="130"/>
        <v/>
      </c>
      <c r="K1366" t="str">
        <f>VLOOKUP('intouch变量（离散）'!$A1366,基本表格!$G:$Q,9,FALSE)</f>
        <v>None</v>
      </c>
      <c r="L1366">
        <v>1</v>
      </c>
      <c r="M1366" t="s">
        <v>156</v>
      </c>
      <c r="N1366" t="s">
        <v>157</v>
      </c>
      <c r="O1366" t="s">
        <v>158</v>
      </c>
      <c r="P1366" t="str">
        <f>VLOOKUP('intouch变量（离散）'!$A1366,基本表格!$G:$Q,3,FALSE)</f>
        <v>DB1300,X16.3</v>
      </c>
      <c r="Q1366" t="str">
        <f>VLOOKUP('intouch变量（离散）'!$A1366,基本表格!$G:$Q,10,FALSE)</f>
        <v>Yes</v>
      </c>
      <c r="R1366" t="str">
        <f t="shared" si="132"/>
        <v>DB1300,X16.3 2435+P10-M1 3#环式刨片机 电机控制 左跑偏2检测</v>
      </c>
      <c r="S1366">
        <v>0</v>
      </c>
      <c r="T1366">
        <v>0</v>
      </c>
    </row>
    <row r="1367" spans="1:20">
      <c r="A1367" t="s">
        <v>1523</v>
      </c>
      <c r="B1367" s="11" t="str">
        <f t="shared" si="131"/>
        <v>CHP3</v>
      </c>
      <c r="C1367" s="11" t="str">
        <f>VLOOKUP('intouch变量（离散）'!$A1367,基本表格!$G:$Q,2,FALSE)</f>
        <v>2435+P10-M1 3#环式刨片机 电机控制 右跑偏2检测</v>
      </c>
      <c r="D1367" t="s">
        <v>154</v>
      </c>
      <c r="E1367" t="str">
        <f t="shared" si="127"/>
        <v>No</v>
      </c>
      <c r="F1367" t="str">
        <f t="shared" si="128"/>
        <v>0</v>
      </c>
      <c r="G1367" t="s">
        <v>154</v>
      </c>
      <c r="H1367" t="s">
        <v>155</v>
      </c>
      <c r="I1367" t="str">
        <f t="shared" si="129"/>
        <v/>
      </c>
      <c r="J1367" t="str">
        <f t="shared" si="130"/>
        <v/>
      </c>
      <c r="K1367" t="str">
        <f>VLOOKUP('intouch变量（离散）'!$A1367,基本表格!$G:$Q,9,FALSE)</f>
        <v>None</v>
      </c>
      <c r="L1367">
        <v>1</v>
      </c>
      <c r="M1367" t="s">
        <v>156</v>
      </c>
      <c r="N1367" t="s">
        <v>157</v>
      </c>
      <c r="O1367" t="s">
        <v>158</v>
      </c>
      <c r="P1367" t="str">
        <f>VLOOKUP('intouch变量（离散）'!$A1367,基本表格!$G:$Q,3,FALSE)</f>
        <v>DB1300,X16.4</v>
      </c>
      <c r="Q1367" t="str">
        <f>VLOOKUP('intouch变量（离散）'!$A1367,基本表格!$G:$Q,10,FALSE)</f>
        <v>Yes</v>
      </c>
      <c r="R1367" t="str">
        <f t="shared" si="132"/>
        <v>DB1300,X16.4 2435+P10-M1 3#环式刨片机 电机控制 右跑偏2检测</v>
      </c>
      <c r="S1367">
        <v>0</v>
      </c>
      <c r="T1367">
        <v>0</v>
      </c>
    </row>
    <row r="1368" spans="1:20">
      <c r="A1368" t="s">
        <v>1524</v>
      </c>
      <c r="B1368" s="11" t="str">
        <f t="shared" si="131"/>
        <v>CHP3</v>
      </c>
      <c r="C1368" s="11" t="str">
        <f>VLOOKUP('intouch变量（离散）'!$A1368,基本表格!$G:$Q,2,FALSE)</f>
        <v>2435+P10-M1 3#环式刨片机 给定频率 上限保护使能</v>
      </c>
      <c r="D1368" t="s">
        <v>154</v>
      </c>
      <c r="E1368" t="str">
        <f t="shared" si="127"/>
        <v>Yes</v>
      </c>
      <c r="F1368" t="str">
        <f t="shared" si="128"/>
        <v>900</v>
      </c>
      <c r="G1368" t="s">
        <v>154</v>
      </c>
      <c r="H1368" t="s">
        <v>155</v>
      </c>
      <c r="I1368" t="str">
        <f t="shared" si="129"/>
        <v>禁用</v>
      </c>
      <c r="J1368" t="str">
        <f t="shared" si="130"/>
        <v>启用</v>
      </c>
      <c r="K1368" t="str">
        <f>VLOOKUP('intouch变量（离散）'!$A1368,基本表格!$G:$Q,9,FALSE)</f>
        <v>None</v>
      </c>
      <c r="L1368">
        <v>1</v>
      </c>
      <c r="M1368" t="s">
        <v>156</v>
      </c>
      <c r="N1368" t="s">
        <v>157</v>
      </c>
      <c r="O1368" t="s">
        <v>158</v>
      </c>
      <c r="P1368" t="str">
        <f>VLOOKUP('intouch变量（离散）'!$A1368,基本表格!$G:$Q,3,FALSE)</f>
        <v>DB1300,X50.3</v>
      </c>
      <c r="Q1368" t="str">
        <f>VLOOKUP('intouch变量（离散）'!$A1368,基本表格!$G:$Q,10,FALSE)</f>
        <v>No</v>
      </c>
      <c r="R1368" t="str">
        <f t="shared" si="132"/>
        <v>DB1300,X50.3 2435+P10-M1 3#环式刨片机 给定频率 上限保护使能</v>
      </c>
      <c r="S1368">
        <v>0</v>
      </c>
      <c r="T1368">
        <v>0</v>
      </c>
    </row>
    <row r="1369" spans="1:20">
      <c r="A1369" t="s">
        <v>1525</v>
      </c>
      <c r="B1369" s="11" t="str">
        <f t="shared" si="131"/>
        <v>CHP3</v>
      </c>
      <c r="C1369" s="11" t="str">
        <f>VLOOKUP('intouch变量（离散）'!$A1369,基本表格!$G:$Q,2,FALSE)</f>
        <v>2435+P10-M1 3#环式刨片机 给定频率 下限保护使能</v>
      </c>
      <c r="D1369" t="s">
        <v>154</v>
      </c>
      <c r="E1369" t="str">
        <f t="shared" si="127"/>
        <v>Yes</v>
      </c>
      <c r="F1369" t="str">
        <f t="shared" si="128"/>
        <v>900</v>
      </c>
      <c r="G1369" t="s">
        <v>154</v>
      </c>
      <c r="H1369" t="s">
        <v>155</v>
      </c>
      <c r="I1369" t="str">
        <f t="shared" si="129"/>
        <v>禁用</v>
      </c>
      <c r="J1369" t="str">
        <f t="shared" si="130"/>
        <v>启用</v>
      </c>
      <c r="K1369" t="str">
        <f>VLOOKUP('intouch变量（离散）'!$A1369,基本表格!$G:$Q,9,FALSE)</f>
        <v>None</v>
      </c>
      <c r="L1369">
        <v>1</v>
      </c>
      <c r="M1369" t="s">
        <v>156</v>
      </c>
      <c r="N1369" t="s">
        <v>157</v>
      </c>
      <c r="O1369" t="s">
        <v>158</v>
      </c>
      <c r="P1369" t="str">
        <f>VLOOKUP('intouch变量（离散）'!$A1369,基本表格!$G:$Q,3,FALSE)</f>
        <v>DB1300,X50.4</v>
      </c>
      <c r="Q1369" t="str">
        <f>VLOOKUP('intouch变量（离散）'!$A1369,基本表格!$G:$Q,10,FALSE)</f>
        <v>No</v>
      </c>
      <c r="R1369" t="str">
        <f t="shared" si="132"/>
        <v>DB1300,X50.4 2435+P10-M1 3#环式刨片机 给定频率 下限保护使能</v>
      </c>
      <c r="S1369">
        <v>0</v>
      </c>
      <c r="T1369">
        <v>0</v>
      </c>
    </row>
    <row r="1370" spans="1:20">
      <c r="A1370" t="s">
        <v>1526</v>
      </c>
      <c r="B1370" s="11" t="str">
        <f t="shared" si="131"/>
        <v>CHP3</v>
      </c>
      <c r="C1370" s="11" t="str">
        <f>VLOOKUP('intouch变量（离散）'!$A1370,基本表格!$G:$Q,2,FALSE)</f>
        <v>2435+P10-M1 3#环式刨片机 给定频率 上限报警</v>
      </c>
      <c r="D1370" t="s">
        <v>154</v>
      </c>
      <c r="E1370" t="str">
        <f t="shared" si="127"/>
        <v>No</v>
      </c>
      <c r="F1370" t="str">
        <f t="shared" si="128"/>
        <v>0</v>
      </c>
      <c r="G1370" t="s">
        <v>154</v>
      </c>
      <c r="H1370" t="s">
        <v>155</v>
      </c>
      <c r="I1370" t="str">
        <f t="shared" si="129"/>
        <v/>
      </c>
      <c r="J1370" t="str">
        <f t="shared" si="130"/>
        <v/>
      </c>
      <c r="K1370" t="str">
        <f>VLOOKUP('intouch变量（离散）'!$A1370,基本表格!$G:$Q,9,FALSE)</f>
        <v>None</v>
      </c>
      <c r="L1370">
        <v>1</v>
      </c>
      <c r="M1370" t="s">
        <v>156</v>
      </c>
      <c r="N1370" t="s">
        <v>157</v>
      </c>
      <c r="O1370" t="s">
        <v>158</v>
      </c>
      <c r="P1370" t="str">
        <f>VLOOKUP('intouch变量（离散）'!$A1370,基本表格!$G:$Q,3,FALSE)</f>
        <v>DB1300,X50.5</v>
      </c>
      <c r="Q1370" t="str">
        <f>VLOOKUP('intouch变量（离散）'!$A1370,基本表格!$G:$Q,10,FALSE)</f>
        <v>Yes</v>
      </c>
      <c r="R1370" t="str">
        <f t="shared" si="132"/>
        <v>DB1300,X50.5 2435+P10-M1 3#环式刨片机 给定频率 上限报警</v>
      </c>
      <c r="S1370">
        <v>0</v>
      </c>
      <c r="T1370">
        <v>0</v>
      </c>
    </row>
    <row r="1371" spans="1:20">
      <c r="A1371" t="s">
        <v>1527</v>
      </c>
      <c r="B1371" s="11" t="str">
        <f t="shared" si="131"/>
        <v>CHP3</v>
      </c>
      <c r="C1371" s="11" t="str">
        <f>VLOOKUP('intouch变量（离散）'!$A1371,基本表格!$G:$Q,2,FALSE)</f>
        <v>2435+P10-M1 3#环式刨片机 给定频率 下限报警</v>
      </c>
      <c r="D1371" t="s">
        <v>154</v>
      </c>
      <c r="E1371" t="str">
        <f t="shared" si="127"/>
        <v>No</v>
      </c>
      <c r="F1371" t="str">
        <f t="shared" si="128"/>
        <v>0</v>
      </c>
      <c r="G1371" t="s">
        <v>154</v>
      </c>
      <c r="H1371" t="s">
        <v>155</v>
      </c>
      <c r="I1371" t="str">
        <f t="shared" si="129"/>
        <v/>
      </c>
      <c r="J1371" t="str">
        <f t="shared" si="130"/>
        <v/>
      </c>
      <c r="K1371" t="str">
        <f>VLOOKUP('intouch变量（离散）'!$A1371,基本表格!$G:$Q,9,FALSE)</f>
        <v>None</v>
      </c>
      <c r="L1371">
        <v>1</v>
      </c>
      <c r="M1371" t="s">
        <v>156</v>
      </c>
      <c r="N1371" t="s">
        <v>157</v>
      </c>
      <c r="O1371" t="s">
        <v>158</v>
      </c>
      <c r="P1371" t="str">
        <f>VLOOKUP('intouch变量（离散）'!$A1371,基本表格!$G:$Q,3,FALSE)</f>
        <v>DB1300,X50.6</v>
      </c>
      <c r="Q1371" t="str">
        <f>VLOOKUP('intouch变量（离散）'!$A1371,基本表格!$G:$Q,10,FALSE)</f>
        <v>Yes</v>
      </c>
      <c r="R1371" t="str">
        <f t="shared" si="132"/>
        <v>DB1300,X50.6 2435+P10-M1 3#环式刨片机 给定频率 下限报警</v>
      </c>
      <c r="S1371">
        <v>0</v>
      </c>
      <c r="T1371">
        <v>0</v>
      </c>
    </row>
    <row r="1372" spans="1:20">
      <c r="A1372" t="s">
        <v>1528</v>
      </c>
      <c r="B1372" s="11" t="str">
        <f t="shared" si="131"/>
        <v>CHP3</v>
      </c>
      <c r="C1372" s="11" t="str">
        <f>VLOOKUP('intouch变量（离散）'!$A1372,基本表格!$G:$Q,2,FALSE)</f>
        <v>2435+P10-M1 3#环式刨片机 给定频率 上上限报警</v>
      </c>
      <c r="D1372" t="s">
        <v>154</v>
      </c>
      <c r="E1372" t="str">
        <f t="shared" si="127"/>
        <v>No</v>
      </c>
      <c r="F1372" t="str">
        <f t="shared" si="128"/>
        <v>0</v>
      </c>
      <c r="G1372" t="s">
        <v>154</v>
      </c>
      <c r="H1372" t="s">
        <v>155</v>
      </c>
      <c r="I1372" t="str">
        <f t="shared" si="129"/>
        <v/>
      </c>
      <c r="J1372" t="str">
        <f t="shared" si="130"/>
        <v/>
      </c>
      <c r="K1372" t="str">
        <f>VLOOKUP('intouch变量（离散）'!$A1372,基本表格!$G:$Q,9,FALSE)</f>
        <v>On</v>
      </c>
      <c r="L1372">
        <v>1</v>
      </c>
      <c r="M1372" t="s">
        <v>156</v>
      </c>
      <c r="N1372" t="s">
        <v>157</v>
      </c>
      <c r="O1372" t="s">
        <v>158</v>
      </c>
      <c r="P1372" t="str">
        <f>VLOOKUP('intouch变量（离散）'!$A1372,基本表格!$G:$Q,3,FALSE)</f>
        <v>DB1300,X50.7</v>
      </c>
      <c r="Q1372" t="str">
        <f>VLOOKUP('intouch变量（离散）'!$A1372,基本表格!$G:$Q,10,FALSE)</f>
        <v>Yes</v>
      </c>
      <c r="R1372" t="str">
        <f t="shared" si="132"/>
        <v>DB1300,X50.7 2435+P10-M1 3#环式刨片机 给定频率 上上限报警</v>
      </c>
      <c r="S1372">
        <v>0</v>
      </c>
      <c r="T1372">
        <v>0</v>
      </c>
    </row>
    <row r="1373" spans="1:20">
      <c r="A1373" t="s">
        <v>1529</v>
      </c>
      <c r="B1373" s="11" t="str">
        <f t="shared" si="131"/>
        <v>CHP3</v>
      </c>
      <c r="C1373" s="11" t="str">
        <f>VLOOKUP('intouch变量（离散）'!$A1373,基本表格!$G:$Q,2,FALSE)</f>
        <v>2435+P10-M1 3#环式刨片机 给定频率 下下限报警</v>
      </c>
      <c r="D1373" t="s">
        <v>154</v>
      </c>
      <c r="E1373" t="str">
        <f t="shared" si="127"/>
        <v>No</v>
      </c>
      <c r="F1373" t="str">
        <f t="shared" si="128"/>
        <v>0</v>
      </c>
      <c r="G1373" t="s">
        <v>154</v>
      </c>
      <c r="H1373" t="s">
        <v>155</v>
      </c>
      <c r="I1373" t="str">
        <f t="shared" si="129"/>
        <v/>
      </c>
      <c r="J1373" t="str">
        <f t="shared" si="130"/>
        <v/>
      </c>
      <c r="K1373" t="str">
        <f>VLOOKUP('intouch变量（离散）'!$A1373,基本表格!$G:$Q,9,FALSE)</f>
        <v>On</v>
      </c>
      <c r="L1373">
        <v>1</v>
      </c>
      <c r="M1373" t="s">
        <v>156</v>
      </c>
      <c r="N1373" t="s">
        <v>157</v>
      </c>
      <c r="O1373" t="s">
        <v>158</v>
      </c>
      <c r="P1373" t="str">
        <f>VLOOKUP('intouch变量（离散）'!$A1373,基本表格!$G:$Q,3,FALSE)</f>
        <v>DB1300,X51.0</v>
      </c>
      <c r="Q1373" t="str">
        <f>VLOOKUP('intouch变量（离散）'!$A1373,基本表格!$G:$Q,10,FALSE)</f>
        <v>Yes</v>
      </c>
      <c r="R1373" t="str">
        <f t="shared" si="132"/>
        <v>DB1300,X51.0 2435+P10-M1 3#环式刨片机 给定频率 下下限报警</v>
      </c>
      <c r="S1373">
        <v>0</v>
      </c>
      <c r="T1373">
        <v>0</v>
      </c>
    </row>
    <row r="1374" spans="1:20">
      <c r="A1374" t="s">
        <v>1530</v>
      </c>
      <c r="B1374" s="11" t="str">
        <f t="shared" si="131"/>
        <v>CHP3</v>
      </c>
      <c r="C1374" s="11" t="str">
        <f>VLOOKUP('intouch变量（离散）'!$A1374,基本表格!$G:$Q,2,FALSE)</f>
        <v>2435+P10-M1 3#环式刨片机 给定频率 极限报警</v>
      </c>
      <c r="D1374" t="s">
        <v>154</v>
      </c>
      <c r="E1374" t="str">
        <f t="shared" si="127"/>
        <v>No</v>
      </c>
      <c r="F1374" t="str">
        <f t="shared" si="128"/>
        <v>0</v>
      </c>
      <c r="G1374" t="s">
        <v>154</v>
      </c>
      <c r="H1374" t="s">
        <v>155</v>
      </c>
      <c r="I1374" t="str">
        <f t="shared" si="129"/>
        <v/>
      </c>
      <c r="J1374" t="str">
        <f t="shared" si="130"/>
        <v/>
      </c>
      <c r="K1374" t="str">
        <f>VLOOKUP('intouch变量（离散）'!$A1374,基本表格!$G:$Q,9,FALSE)</f>
        <v>On</v>
      </c>
      <c r="L1374">
        <v>1</v>
      </c>
      <c r="M1374" t="s">
        <v>156</v>
      </c>
      <c r="N1374" t="s">
        <v>157</v>
      </c>
      <c r="O1374" t="s">
        <v>158</v>
      </c>
      <c r="P1374" t="str">
        <f>VLOOKUP('intouch变量（离散）'!$A1374,基本表格!$G:$Q,3,FALSE)</f>
        <v>DB1300,X51.1</v>
      </c>
      <c r="Q1374" t="str">
        <f>VLOOKUP('intouch变量（离散）'!$A1374,基本表格!$G:$Q,10,FALSE)</f>
        <v>Yes</v>
      </c>
      <c r="R1374" t="str">
        <f t="shared" si="132"/>
        <v>DB1300,X51.1 2435+P10-M1 3#环式刨片机 给定频率 极限报警</v>
      </c>
      <c r="S1374">
        <v>0</v>
      </c>
      <c r="T1374">
        <v>0</v>
      </c>
    </row>
    <row r="1375" spans="1:20">
      <c r="A1375" t="s">
        <v>1531</v>
      </c>
      <c r="B1375" s="11" t="str">
        <f t="shared" si="131"/>
        <v>CHP3</v>
      </c>
      <c r="C1375" s="11" t="str">
        <f>VLOOKUP('intouch变量（离散）'!$A1375,基本表格!$G:$Q,2,FALSE)</f>
        <v>2435+P10-M1 3#环式刨片机 给定频率 传感器断线报警</v>
      </c>
      <c r="D1375" t="s">
        <v>154</v>
      </c>
      <c r="E1375" t="str">
        <f t="shared" si="127"/>
        <v>No</v>
      </c>
      <c r="F1375" t="str">
        <f t="shared" si="128"/>
        <v>0</v>
      </c>
      <c r="G1375" t="s">
        <v>154</v>
      </c>
      <c r="H1375" t="s">
        <v>155</v>
      </c>
      <c r="I1375" t="str">
        <f t="shared" si="129"/>
        <v/>
      </c>
      <c r="J1375" t="str">
        <f t="shared" si="130"/>
        <v/>
      </c>
      <c r="K1375" t="str">
        <f>VLOOKUP('intouch变量（离散）'!$A1375,基本表格!$G:$Q,9,FALSE)</f>
        <v>On</v>
      </c>
      <c r="L1375">
        <v>1</v>
      </c>
      <c r="M1375" t="s">
        <v>156</v>
      </c>
      <c r="N1375" t="s">
        <v>157</v>
      </c>
      <c r="O1375" t="s">
        <v>158</v>
      </c>
      <c r="P1375" t="str">
        <f>VLOOKUP('intouch变量（离散）'!$A1375,基本表格!$G:$Q,3,FALSE)</f>
        <v>DB1300,X51.2</v>
      </c>
      <c r="Q1375" t="str">
        <f>VLOOKUP('intouch变量（离散）'!$A1375,基本表格!$G:$Q,10,FALSE)</f>
        <v>Yes</v>
      </c>
      <c r="R1375" t="str">
        <f t="shared" si="132"/>
        <v>DB1300,X51.2 2435+P10-M1 3#环式刨片机 给定频率 传感器断线报警</v>
      </c>
      <c r="S1375">
        <v>0</v>
      </c>
      <c r="T1375">
        <v>0</v>
      </c>
    </row>
    <row r="1376" spans="1:20">
      <c r="A1376" t="s">
        <v>1532</v>
      </c>
      <c r="B1376" s="11" t="str">
        <f t="shared" si="131"/>
        <v>CHP3</v>
      </c>
      <c r="C1376" s="11" t="str">
        <f>VLOOKUP('intouch变量（离散）'!$A1376,基本表格!$G:$Q,2,FALSE)</f>
        <v>2435+P10-M1 3#环式刨片机 反馈频率 上限保护使能</v>
      </c>
      <c r="D1376" t="s">
        <v>154</v>
      </c>
      <c r="E1376" t="str">
        <f t="shared" si="127"/>
        <v>Yes</v>
      </c>
      <c r="F1376" t="str">
        <f t="shared" si="128"/>
        <v>900</v>
      </c>
      <c r="G1376" t="s">
        <v>154</v>
      </c>
      <c r="H1376" t="s">
        <v>155</v>
      </c>
      <c r="I1376" t="str">
        <f t="shared" si="129"/>
        <v>禁用</v>
      </c>
      <c r="J1376" t="str">
        <f t="shared" si="130"/>
        <v>启用</v>
      </c>
      <c r="K1376" t="str">
        <f>VLOOKUP('intouch变量（离散）'!$A1376,基本表格!$G:$Q,9,FALSE)</f>
        <v>None</v>
      </c>
      <c r="L1376">
        <v>1</v>
      </c>
      <c r="M1376" t="s">
        <v>156</v>
      </c>
      <c r="N1376" t="s">
        <v>157</v>
      </c>
      <c r="O1376" t="s">
        <v>158</v>
      </c>
      <c r="P1376" t="str">
        <f>VLOOKUP('intouch变量（离散）'!$A1376,基本表格!$G:$Q,3,FALSE)</f>
        <v>DB1300,X100.3</v>
      </c>
      <c r="Q1376" t="str">
        <f>VLOOKUP('intouch变量（离散）'!$A1376,基本表格!$G:$Q,10,FALSE)</f>
        <v>No</v>
      </c>
      <c r="R1376" t="str">
        <f t="shared" si="132"/>
        <v>DB1300,X100.3 2435+P10-M1 3#环式刨片机 反馈频率 上限保护使能</v>
      </c>
      <c r="S1376">
        <v>0</v>
      </c>
      <c r="T1376">
        <v>0</v>
      </c>
    </row>
    <row r="1377" spans="1:20">
      <c r="A1377" t="s">
        <v>1533</v>
      </c>
      <c r="B1377" s="11" t="str">
        <f t="shared" si="131"/>
        <v>CHP3</v>
      </c>
      <c r="C1377" s="11" t="str">
        <f>VLOOKUP('intouch变量（离散）'!$A1377,基本表格!$G:$Q,2,FALSE)</f>
        <v>2435+P10-M1 3#环式刨片机 反馈频率 下限保护使能</v>
      </c>
      <c r="D1377" t="s">
        <v>154</v>
      </c>
      <c r="E1377" t="str">
        <f t="shared" si="127"/>
        <v>Yes</v>
      </c>
      <c r="F1377" t="str">
        <f t="shared" si="128"/>
        <v>900</v>
      </c>
      <c r="G1377" t="s">
        <v>154</v>
      </c>
      <c r="H1377" t="s">
        <v>155</v>
      </c>
      <c r="I1377" t="str">
        <f t="shared" si="129"/>
        <v>禁用</v>
      </c>
      <c r="J1377" t="str">
        <f t="shared" si="130"/>
        <v>启用</v>
      </c>
      <c r="K1377" t="str">
        <f>VLOOKUP('intouch变量（离散）'!$A1377,基本表格!$G:$Q,9,FALSE)</f>
        <v>None</v>
      </c>
      <c r="L1377">
        <v>1</v>
      </c>
      <c r="M1377" t="s">
        <v>156</v>
      </c>
      <c r="N1377" t="s">
        <v>157</v>
      </c>
      <c r="O1377" t="s">
        <v>158</v>
      </c>
      <c r="P1377" t="str">
        <f>VLOOKUP('intouch变量（离散）'!$A1377,基本表格!$G:$Q,3,FALSE)</f>
        <v>DB1300,X100.4</v>
      </c>
      <c r="Q1377" t="str">
        <f>VLOOKUP('intouch变量（离散）'!$A1377,基本表格!$G:$Q,10,FALSE)</f>
        <v>No</v>
      </c>
      <c r="R1377" t="str">
        <f t="shared" si="132"/>
        <v>DB1300,X100.4 2435+P10-M1 3#环式刨片机 反馈频率 下限保护使能</v>
      </c>
      <c r="S1377">
        <v>0</v>
      </c>
      <c r="T1377">
        <v>0</v>
      </c>
    </row>
    <row r="1378" spans="1:20">
      <c r="A1378" t="s">
        <v>1534</v>
      </c>
      <c r="B1378" s="11" t="str">
        <f t="shared" si="131"/>
        <v>CHP3</v>
      </c>
      <c r="C1378" s="11" t="str">
        <f>VLOOKUP('intouch变量（离散）'!$A1378,基本表格!$G:$Q,2,FALSE)</f>
        <v>2435+P10-M1 3#环式刨片机 反馈频率 上限报警</v>
      </c>
      <c r="D1378" t="s">
        <v>154</v>
      </c>
      <c r="E1378" t="str">
        <f t="shared" si="127"/>
        <v>No</v>
      </c>
      <c r="F1378" t="str">
        <f t="shared" si="128"/>
        <v>0</v>
      </c>
      <c r="G1378" t="s">
        <v>154</v>
      </c>
      <c r="H1378" t="s">
        <v>155</v>
      </c>
      <c r="I1378" t="str">
        <f t="shared" si="129"/>
        <v/>
      </c>
      <c r="J1378" t="str">
        <f t="shared" si="130"/>
        <v/>
      </c>
      <c r="K1378" t="str">
        <f>VLOOKUP('intouch变量（离散）'!$A1378,基本表格!$G:$Q,9,FALSE)</f>
        <v>None</v>
      </c>
      <c r="L1378">
        <v>1</v>
      </c>
      <c r="M1378" t="s">
        <v>156</v>
      </c>
      <c r="N1378" t="s">
        <v>157</v>
      </c>
      <c r="O1378" t="s">
        <v>158</v>
      </c>
      <c r="P1378" t="str">
        <f>VLOOKUP('intouch变量（离散）'!$A1378,基本表格!$G:$Q,3,FALSE)</f>
        <v>DB1300,X100.5</v>
      </c>
      <c r="Q1378" t="str">
        <f>VLOOKUP('intouch变量（离散）'!$A1378,基本表格!$G:$Q,10,FALSE)</f>
        <v>Yes</v>
      </c>
      <c r="R1378" t="str">
        <f t="shared" si="132"/>
        <v>DB1300,X100.5 2435+P10-M1 3#环式刨片机 反馈频率 上限报警</v>
      </c>
      <c r="S1378">
        <v>0</v>
      </c>
      <c r="T1378">
        <v>0</v>
      </c>
    </row>
    <row r="1379" spans="1:20">
      <c r="A1379" t="s">
        <v>1535</v>
      </c>
      <c r="B1379" s="11" t="str">
        <f t="shared" si="131"/>
        <v>CHP3</v>
      </c>
      <c r="C1379" s="11" t="str">
        <f>VLOOKUP('intouch变量（离散）'!$A1379,基本表格!$G:$Q,2,FALSE)</f>
        <v>2435+P10-M1 3#环式刨片机 反馈频率 下限报警</v>
      </c>
      <c r="D1379" t="s">
        <v>154</v>
      </c>
      <c r="E1379" t="str">
        <f t="shared" si="127"/>
        <v>No</v>
      </c>
      <c r="F1379" t="str">
        <f t="shared" si="128"/>
        <v>0</v>
      </c>
      <c r="G1379" t="s">
        <v>154</v>
      </c>
      <c r="H1379" t="s">
        <v>155</v>
      </c>
      <c r="I1379" t="str">
        <f t="shared" si="129"/>
        <v/>
      </c>
      <c r="J1379" t="str">
        <f t="shared" si="130"/>
        <v/>
      </c>
      <c r="K1379" t="str">
        <f>VLOOKUP('intouch变量（离散）'!$A1379,基本表格!$G:$Q,9,FALSE)</f>
        <v>None</v>
      </c>
      <c r="L1379">
        <v>1</v>
      </c>
      <c r="M1379" t="s">
        <v>156</v>
      </c>
      <c r="N1379" t="s">
        <v>157</v>
      </c>
      <c r="O1379" t="s">
        <v>158</v>
      </c>
      <c r="P1379" t="str">
        <f>VLOOKUP('intouch变量（离散）'!$A1379,基本表格!$G:$Q,3,FALSE)</f>
        <v>DB1300,X100.6</v>
      </c>
      <c r="Q1379" t="str">
        <f>VLOOKUP('intouch变量（离散）'!$A1379,基本表格!$G:$Q,10,FALSE)</f>
        <v>Yes</v>
      </c>
      <c r="R1379" t="str">
        <f t="shared" si="132"/>
        <v>DB1300,X100.6 2435+P10-M1 3#环式刨片机 反馈频率 下限报警</v>
      </c>
      <c r="S1379">
        <v>0</v>
      </c>
      <c r="T1379">
        <v>0</v>
      </c>
    </row>
    <row r="1380" spans="1:20">
      <c r="A1380" t="s">
        <v>1536</v>
      </c>
      <c r="B1380" s="11" t="str">
        <f t="shared" si="131"/>
        <v>CHP3</v>
      </c>
      <c r="C1380" s="11" t="str">
        <f>VLOOKUP('intouch变量（离散）'!$A1380,基本表格!$G:$Q,2,FALSE)</f>
        <v>2435+P10-M1 3#环式刨片机 反馈频率 上上限报警</v>
      </c>
      <c r="D1380" t="s">
        <v>154</v>
      </c>
      <c r="E1380" t="str">
        <f t="shared" si="127"/>
        <v>No</v>
      </c>
      <c r="F1380" t="str">
        <f t="shared" si="128"/>
        <v>0</v>
      </c>
      <c r="G1380" t="s">
        <v>154</v>
      </c>
      <c r="H1380" t="s">
        <v>155</v>
      </c>
      <c r="I1380" t="str">
        <f t="shared" si="129"/>
        <v/>
      </c>
      <c r="J1380" t="str">
        <f t="shared" si="130"/>
        <v/>
      </c>
      <c r="K1380" t="str">
        <f>VLOOKUP('intouch变量（离散）'!$A1380,基本表格!$G:$Q,9,FALSE)</f>
        <v>On</v>
      </c>
      <c r="L1380">
        <v>1</v>
      </c>
      <c r="M1380" t="s">
        <v>156</v>
      </c>
      <c r="N1380" t="s">
        <v>157</v>
      </c>
      <c r="O1380" t="s">
        <v>158</v>
      </c>
      <c r="P1380" t="str">
        <f>VLOOKUP('intouch变量（离散）'!$A1380,基本表格!$G:$Q,3,FALSE)</f>
        <v>DB1300,X100.7</v>
      </c>
      <c r="Q1380" t="str">
        <f>VLOOKUP('intouch变量（离散）'!$A1380,基本表格!$G:$Q,10,FALSE)</f>
        <v>Yes</v>
      </c>
      <c r="R1380" t="str">
        <f t="shared" si="132"/>
        <v>DB1300,X100.7 2435+P10-M1 3#环式刨片机 反馈频率 上上限报警</v>
      </c>
      <c r="S1380">
        <v>0</v>
      </c>
      <c r="T1380">
        <v>0</v>
      </c>
    </row>
    <row r="1381" spans="1:20">
      <c r="A1381" t="s">
        <v>1537</v>
      </c>
      <c r="B1381" s="11" t="str">
        <f t="shared" si="131"/>
        <v>CHP3</v>
      </c>
      <c r="C1381" s="11" t="str">
        <f>VLOOKUP('intouch变量（离散）'!$A1381,基本表格!$G:$Q,2,FALSE)</f>
        <v>2435+P10-M1 3#环式刨片机 反馈频率 下下限报警</v>
      </c>
      <c r="D1381" t="s">
        <v>154</v>
      </c>
      <c r="E1381" t="str">
        <f t="shared" si="127"/>
        <v>No</v>
      </c>
      <c r="F1381" t="str">
        <f t="shared" si="128"/>
        <v>0</v>
      </c>
      <c r="G1381" t="s">
        <v>154</v>
      </c>
      <c r="H1381" t="s">
        <v>155</v>
      </c>
      <c r="I1381" t="str">
        <f t="shared" si="129"/>
        <v/>
      </c>
      <c r="J1381" t="str">
        <f t="shared" si="130"/>
        <v/>
      </c>
      <c r="K1381" t="str">
        <f>VLOOKUP('intouch变量（离散）'!$A1381,基本表格!$G:$Q,9,FALSE)</f>
        <v>On</v>
      </c>
      <c r="L1381">
        <v>1</v>
      </c>
      <c r="M1381" t="s">
        <v>156</v>
      </c>
      <c r="N1381" t="s">
        <v>157</v>
      </c>
      <c r="O1381" t="s">
        <v>158</v>
      </c>
      <c r="P1381" t="str">
        <f>VLOOKUP('intouch变量（离散）'!$A1381,基本表格!$G:$Q,3,FALSE)</f>
        <v>DB1300,X101.0</v>
      </c>
      <c r="Q1381" t="str">
        <f>VLOOKUP('intouch变量（离散）'!$A1381,基本表格!$G:$Q,10,FALSE)</f>
        <v>Yes</v>
      </c>
      <c r="R1381" t="str">
        <f t="shared" si="132"/>
        <v>DB1300,X101.0 2435+P10-M1 3#环式刨片机 反馈频率 下下限报警</v>
      </c>
      <c r="S1381">
        <v>0</v>
      </c>
      <c r="T1381">
        <v>0</v>
      </c>
    </row>
    <row r="1382" spans="1:20">
      <c r="A1382" t="s">
        <v>1538</v>
      </c>
      <c r="B1382" s="11" t="str">
        <f t="shared" si="131"/>
        <v>CHP3</v>
      </c>
      <c r="C1382" s="11" t="str">
        <f>VLOOKUP('intouch变量（离散）'!$A1382,基本表格!$G:$Q,2,FALSE)</f>
        <v>2435+P10-M1 3#环式刨片机 反馈频率 极限报警</v>
      </c>
      <c r="D1382" t="s">
        <v>154</v>
      </c>
      <c r="E1382" t="str">
        <f t="shared" si="127"/>
        <v>No</v>
      </c>
      <c r="F1382" t="str">
        <f t="shared" si="128"/>
        <v>0</v>
      </c>
      <c r="G1382" t="s">
        <v>154</v>
      </c>
      <c r="H1382" t="s">
        <v>155</v>
      </c>
      <c r="I1382" t="str">
        <f t="shared" si="129"/>
        <v/>
      </c>
      <c r="J1382" t="str">
        <f t="shared" si="130"/>
        <v/>
      </c>
      <c r="K1382" t="str">
        <f>VLOOKUP('intouch变量（离散）'!$A1382,基本表格!$G:$Q,9,FALSE)</f>
        <v>On</v>
      </c>
      <c r="L1382">
        <v>1</v>
      </c>
      <c r="M1382" t="s">
        <v>156</v>
      </c>
      <c r="N1382" t="s">
        <v>157</v>
      </c>
      <c r="O1382" t="s">
        <v>158</v>
      </c>
      <c r="P1382" t="str">
        <f>VLOOKUP('intouch变量（离散）'!$A1382,基本表格!$G:$Q,3,FALSE)</f>
        <v>DB1300,X101.1</v>
      </c>
      <c r="Q1382" t="str">
        <f>VLOOKUP('intouch变量（离散）'!$A1382,基本表格!$G:$Q,10,FALSE)</f>
        <v>Yes</v>
      </c>
      <c r="R1382" t="str">
        <f t="shared" si="132"/>
        <v>DB1300,X101.1 2435+P10-M1 3#环式刨片机 反馈频率 极限报警</v>
      </c>
      <c r="S1382">
        <v>0</v>
      </c>
      <c r="T1382">
        <v>0</v>
      </c>
    </row>
    <row r="1383" spans="1:20">
      <c r="A1383" t="s">
        <v>1539</v>
      </c>
      <c r="B1383" s="11" t="str">
        <f t="shared" si="131"/>
        <v>CHP3</v>
      </c>
      <c r="C1383" s="11" t="str">
        <f>VLOOKUP('intouch变量（离散）'!$A1383,基本表格!$G:$Q,2,FALSE)</f>
        <v>2435+P10-M1 3#环式刨片机 反馈频率 传感器断线报警</v>
      </c>
      <c r="D1383" t="s">
        <v>154</v>
      </c>
      <c r="E1383" t="str">
        <f t="shared" si="127"/>
        <v>No</v>
      </c>
      <c r="F1383" t="str">
        <f t="shared" si="128"/>
        <v>0</v>
      </c>
      <c r="G1383" t="s">
        <v>154</v>
      </c>
      <c r="H1383" t="s">
        <v>155</v>
      </c>
      <c r="I1383" t="str">
        <f t="shared" si="129"/>
        <v/>
      </c>
      <c r="J1383" t="str">
        <f t="shared" si="130"/>
        <v/>
      </c>
      <c r="K1383" t="str">
        <f>VLOOKUP('intouch变量（离散）'!$A1383,基本表格!$G:$Q,9,FALSE)</f>
        <v>On</v>
      </c>
      <c r="L1383">
        <v>1</v>
      </c>
      <c r="M1383" t="s">
        <v>156</v>
      </c>
      <c r="N1383" t="s">
        <v>157</v>
      </c>
      <c r="O1383" t="s">
        <v>158</v>
      </c>
      <c r="P1383" t="str">
        <f>VLOOKUP('intouch变量（离散）'!$A1383,基本表格!$G:$Q,3,FALSE)</f>
        <v>DB1300,X101.2</v>
      </c>
      <c r="Q1383" t="str">
        <f>VLOOKUP('intouch变量（离散）'!$A1383,基本表格!$G:$Q,10,FALSE)</f>
        <v>Yes</v>
      </c>
      <c r="R1383" t="str">
        <f t="shared" si="132"/>
        <v>DB1300,X101.2 2435+P10-M1 3#环式刨片机 反馈频率 传感器断线报警</v>
      </c>
      <c r="S1383">
        <v>0</v>
      </c>
      <c r="T1383">
        <v>0</v>
      </c>
    </row>
    <row r="1384" spans="1:20">
      <c r="A1384" t="s">
        <v>1540</v>
      </c>
      <c r="B1384" s="11" t="str">
        <f t="shared" si="131"/>
        <v>CHP3</v>
      </c>
      <c r="C1384" s="11" t="str">
        <f>VLOOKUP('intouch变量（离散）'!$A1384,基本表格!$G:$Q,2,FALSE)</f>
        <v>2435+P10-M1 3#环式刨片机 变频器通讯 备妥（不能与正转信号使用同一个）</v>
      </c>
      <c r="D1384" t="s">
        <v>154</v>
      </c>
      <c r="E1384" t="str">
        <f t="shared" si="127"/>
        <v>No</v>
      </c>
      <c r="F1384" t="str">
        <f t="shared" si="128"/>
        <v>0</v>
      </c>
      <c r="G1384" t="s">
        <v>154</v>
      </c>
      <c r="H1384" t="s">
        <v>155</v>
      </c>
      <c r="I1384" t="str">
        <f t="shared" si="129"/>
        <v/>
      </c>
      <c r="J1384" t="str">
        <f t="shared" si="130"/>
        <v/>
      </c>
      <c r="K1384" t="str">
        <f>VLOOKUP('intouch变量（离散）'!$A1384,基本表格!$G:$Q,9,FALSE)</f>
        <v>None</v>
      </c>
      <c r="L1384">
        <v>1</v>
      </c>
      <c r="M1384" t="s">
        <v>156</v>
      </c>
      <c r="N1384" t="s">
        <v>157</v>
      </c>
      <c r="O1384" t="s">
        <v>158</v>
      </c>
      <c r="P1384" t="str">
        <f>VLOOKUP('intouch变量（离散）'!$A1384,基本表格!$G:$Q,3,FALSE)</f>
        <v>DB1300,X150.0</v>
      </c>
      <c r="Q1384" t="str">
        <f>VLOOKUP('intouch变量（离散）'!$A1384,基本表格!$G:$Q,10,FALSE)</f>
        <v>Yes</v>
      </c>
      <c r="R1384" t="str">
        <f t="shared" si="132"/>
        <v>DB1300,X150.0 2435+P10-M1 3#环式刨片机 变频器通讯 备妥（不能与正转信号使用同一个）</v>
      </c>
      <c r="S1384">
        <v>0</v>
      </c>
      <c r="T1384">
        <v>0</v>
      </c>
    </row>
    <row r="1385" spans="1:20">
      <c r="A1385" t="s">
        <v>1541</v>
      </c>
      <c r="B1385" s="11" t="str">
        <f t="shared" si="131"/>
        <v>CHP3</v>
      </c>
      <c r="C1385" s="11" t="str">
        <f>VLOOKUP('intouch变量（离散）'!$A1385,基本表格!$G:$Q,2,FALSE)</f>
        <v>2435+P10-M1 3#环式刨片机 变频器通讯 正转</v>
      </c>
      <c r="D1385" t="s">
        <v>154</v>
      </c>
      <c r="E1385" t="str">
        <f t="shared" si="127"/>
        <v>No</v>
      </c>
      <c r="F1385" t="str">
        <f t="shared" si="128"/>
        <v>0</v>
      </c>
      <c r="G1385" t="s">
        <v>154</v>
      </c>
      <c r="H1385" t="s">
        <v>155</v>
      </c>
      <c r="I1385" t="str">
        <f t="shared" si="129"/>
        <v/>
      </c>
      <c r="J1385" t="str">
        <f t="shared" si="130"/>
        <v/>
      </c>
      <c r="K1385" t="str">
        <f>VLOOKUP('intouch变量（离散）'!$A1385,基本表格!$G:$Q,9,FALSE)</f>
        <v>None</v>
      </c>
      <c r="L1385">
        <v>1</v>
      </c>
      <c r="M1385" t="s">
        <v>156</v>
      </c>
      <c r="N1385" t="s">
        <v>157</v>
      </c>
      <c r="O1385" t="s">
        <v>158</v>
      </c>
      <c r="P1385" t="str">
        <f>VLOOKUP('intouch变量（离散）'!$A1385,基本表格!$G:$Q,3,FALSE)</f>
        <v>DB1300,X150.1</v>
      </c>
      <c r="Q1385" t="str">
        <f>VLOOKUP('intouch变量（离散）'!$A1385,基本表格!$G:$Q,10,FALSE)</f>
        <v>Yes</v>
      </c>
      <c r="R1385" t="str">
        <f t="shared" si="132"/>
        <v>DB1300,X150.1 2435+P10-M1 3#环式刨片机 变频器通讯 正转</v>
      </c>
      <c r="S1385">
        <v>0</v>
      </c>
      <c r="T1385">
        <v>0</v>
      </c>
    </row>
    <row r="1386" spans="1:20">
      <c r="A1386" t="s">
        <v>1542</v>
      </c>
      <c r="B1386" s="11" t="str">
        <f t="shared" si="131"/>
        <v>CHP3</v>
      </c>
      <c r="C1386" s="11" t="str">
        <f>VLOOKUP('intouch变量（离散）'!$A1386,基本表格!$G:$Q,2,FALSE)</f>
        <v>2435+P10-M1 3#环式刨片机 变频器通讯 反转</v>
      </c>
      <c r="D1386" t="s">
        <v>154</v>
      </c>
      <c r="E1386" t="str">
        <f t="shared" si="127"/>
        <v>No</v>
      </c>
      <c r="F1386" t="str">
        <f t="shared" si="128"/>
        <v>0</v>
      </c>
      <c r="G1386" t="s">
        <v>154</v>
      </c>
      <c r="H1386" t="s">
        <v>155</v>
      </c>
      <c r="I1386" t="str">
        <f t="shared" si="129"/>
        <v/>
      </c>
      <c r="J1386" t="str">
        <f t="shared" si="130"/>
        <v/>
      </c>
      <c r="K1386" t="str">
        <f>VLOOKUP('intouch变量（离散）'!$A1386,基本表格!$G:$Q,9,FALSE)</f>
        <v>None</v>
      </c>
      <c r="L1386">
        <v>1</v>
      </c>
      <c r="M1386" t="s">
        <v>156</v>
      </c>
      <c r="N1386" t="s">
        <v>157</v>
      </c>
      <c r="O1386" t="s">
        <v>158</v>
      </c>
      <c r="P1386" t="str">
        <f>VLOOKUP('intouch变量（离散）'!$A1386,基本表格!$G:$Q,3,FALSE)</f>
        <v>DB1300,X150.2</v>
      </c>
      <c r="Q1386" t="str">
        <f>VLOOKUP('intouch变量（离散）'!$A1386,基本表格!$G:$Q,10,FALSE)</f>
        <v>Yes</v>
      </c>
      <c r="R1386" t="str">
        <f t="shared" si="132"/>
        <v>DB1300,X150.2 2435+P10-M1 3#环式刨片机 变频器通讯 反转</v>
      </c>
      <c r="S1386">
        <v>0</v>
      </c>
      <c r="T1386">
        <v>0</v>
      </c>
    </row>
    <row r="1387" spans="1:20">
      <c r="A1387" t="s">
        <v>1543</v>
      </c>
      <c r="B1387" s="11" t="str">
        <f t="shared" si="131"/>
        <v>CHP3</v>
      </c>
      <c r="C1387" s="11" t="str">
        <f>VLOOKUP('intouch变量（离散）'!$A1387,基本表格!$G:$Q,2,FALSE)</f>
        <v>2435+P10-M1 3#环式刨片机 变频器通讯 故障复位</v>
      </c>
      <c r="D1387" t="s">
        <v>154</v>
      </c>
      <c r="E1387" t="str">
        <f t="shared" si="127"/>
        <v>No</v>
      </c>
      <c r="F1387" t="str">
        <f t="shared" si="128"/>
        <v>0</v>
      </c>
      <c r="G1387" t="s">
        <v>154</v>
      </c>
      <c r="H1387" t="s">
        <v>155</v>
      </c>
      <c r="I1387" t="str">
        <f t="shared" si="129"/>
        <v/>
      </c>
      <c r="J1387" t="str">
        <f t="shared" si="130"/>
        <v/>
      </c>
      <c r="K1387" t="str">
        <f>VLOOKUP('intouch变量（离散）'!$A1387,基本表格!$G:$Q,9,FALSE)</f>
        <v>None</v>
      </c>
      <c r="L1387">
        <v>1</v>
      </c>
      <c r="M1387" t="s">
        <v>156</v>
      </c>
      <c r="N1387" t="s">
        <v>157</v>
      </c>
      <c r="O1387" t="s">
        <v>158</v>
      </c>
      <c r="P1387" t="str">
        <f>VLOOKUP('intouch变量（离散）'!$A1387,基本表格!$G:$Q,3,FALSE)</f>
        <v>DB1300,X150.3</v>
      </c>
      <c r="Q1387" t="str">
        <f>VLOOKUP('intouch变量（离散）'!$A1387,基本表格!$G:$Q,10,FALSE)</f>
        <v>No</v>
      </c>
      <c r="R1387" t="str">
        <f t="shared" si="132"/>
        <v>DB1300,X150.3 2435+P10-M1 3#环式刨片机 变频器通讯 故障复位</v>
      </c>
      <c r="S1387">
        <v>0</v>
      </c>
      <c r="T1387">
        <v>0</v>
      </c>
    </row>
    <row r="1388" spans="1:20">
      <c r="A1388" t="s">
        <v>1544</v>
      </c>
      <c r="B1388" s="11" t="str">
        <f t="shared" si="131"/>
        <v>CHP3</v>
      </c>
      <c r="C1388" s="11" t="str">
        <f>VLOOKUP('intouch变量（离散）'!$A1388,基本表格!$G:$Q,2,FALSE)</f>
        <v>2435+P10-M1 3#环式刨片机 变频器通讯 备妥反馈</v>
      </c>
      <c r="D1388" t="s">
        <v>154</v>
      </c>
      <c r="E1388" t="str">
        <f t="shared" si="127"/>
        <v>No</v>
      </c>
      <c r="F1388" t="str">
        <f t="shared" si="128"/>
        <v>0</v>
      </c>
      <c r="G1388" t="s">
        <v>154</v>
      </c>
      <c r="H1388" t="s">
        <v>155</v>
      </c>
      <c r="I1388" t="str">
        <f t="shared" si="129"/>
        <v/>
      </c>
      <c r="J1388" t="str">
        <f t="shared" si="130"/>
        <v/>
      </c>
      <c r="K1388" t="str">
        <f>VLOOKUP('intouch变量（离散）'!$A1388,基本表格!$G:$Q,9,FALSE)</f>
        <v>None</v>
      </c>
      <c r="L1388">
        <v>1</v>
      </c>
      <c r="M1388" t="s">
        <v>156</v>
      </c>
      <c r="N1388" t="s">
        <v>157</v>
      </c>
      <c r="O1388" t="s">
        <v>158</v>
      </c>
      <c r="P1388" t="str">
        <f>VLOOKUP('intouch变量（离散）'!$A1388,基本表格!$G:$Q,3,FALSE)</f>
        <v>DB1300,X150.4</v>
      </c>
      <c r="Q1388" t="str">
        <f>VLOOKUP('intouch变量（离散）'!$A1388,基本表格!$G:$Q,10,FALSE)</f>
        <v>Yes</v>
      </c>
      <c r="R1388" t="str">
        <f t="shared" si="132"/>
        <v>DB1300,X150.4 2435+P10-M1 3#环式刨片机 变频器通讯 备妥反馈</v>
      </c>
      <c r="S1388">
        <v>0</v>
      </c>
      <c r="T1388">
        <v>0</v>
      </c>
    </row>
    <row r="1389" spans="1:20">
      <c r="A1389" t="s">
        <v>1545</v>
      </c>
      <c r="B1389" s="11" t="str">
        <f t="shared" si="131"/>
        <v>CHP3</v>
      </c>
      <c r="C1389" s="11" t="str">
        <f>VLOOKUP('intouch变量（离散）'!$A1389,基本表格!$G:$Q,2,FALSE)</f>
        <v>2435+P10-M1 3#环式刨片机 变频器通讯 正转反馈</v>
      </c>
      <c r="D1389" t="s">
        <v>154</v>
      </c>
      <c r="E1389" t="str">
        <f t="shared" si="127"/>
        <v>No</v>
      </c>
      <c r="F1389" t="str">
        <f t="shared" si="128"/>
        <v>0</v>
      </c>
      <c r="G1389" t="s">
        <v>154</v>
      </c>
      <c r="H1389" t="s">
        <v>155</v>
      </c>
      <c r="I1389" t="str">
        <f t="shared" si="129"/>
        <v/>
      </c>
      <c r="J1389" t="str">
        <f t="shared" si="130"/>
        <v/>
      </c>
      <c r="K1389" t="str">
        <f>VLOOKUP('intouch变量（离散）'!$A1389,基本表格!$G:$Q,9,FALSE)</f>
        <v>None</v>
      </c>
      <c r="L1389">
        <v>1</v>
      </c>
      <c r="M1389" t="s">
        <v>156</v>
      </c>
      <c r="N1389" t="s">
        <v>157</v>
      </c>
      <c r="O1389" t="s">
        <v>158</v>
      </c>
      <c r="P1389" t="str">
        <f>VLOOKUP('intouch变量（离散）'!$A1389,基本表格!$G:$Q,3,FALSE)</f>
        <v>DB1300,X150.5</v>
      </c>
      <c r="Q1389" t="str">
        <f>VLOOKUP('intouch变量（离散）'!$A1389,基本表格!$G:$Q,10,FALSE)</f>
        <v>Yes</v>
      </c>
      <c r="R1389" t="str">
        <f t="shared" si="132"/>
        <v>DB1300,X150.5 2435+P10-M1 3#环式刨片机 变频器通讯 正转反馈</v>
      </c>
      <c r="S1389">
        <v>0</v>
      </c>
      <c r="T1389">
        <v>0</v>
      </c>
    </row>
    <row r="1390" spans="1:20">
      <c r="A1390" t="s">
        <v>1546</v>
      </c>
      <c r="B1390" s="11" t="str">
        <f t="shared" si="131"/>
        <v>CHP3</v>
      </c>
      <c r="C1390" s="11" t="str">
        <f>VLOOKUP('intouch变量（离散）'!$A1390,基本表格!$G:$Q,2,FALSE)</f>
        <v>2435+P10-M1 3#环式刨片机 变频器通讯 反转反馈</v>
      </c>
      <c r="D1390" t="s">
        <v>154</v>
      </c>
      <c r="E1390" t="str">
        <f t="shared" si="127"/>
        <v>No</v>
      </c>
      <c r="F1390" t="str">
        <f t="shared" si="128"/>
        <v>0</v>
      </c>
      <c r="G1390" t="s">
        <v>154</v>
      </c>
      <c r="H1390" t="s">
        <v>155</v>
      </c>
      <c r="I1390" t="str">
        <f t="shared" si="129"/>
        <v/>
      </c>
      <c r="J1390" t="str">
        <f t="shared" si="130"/>
        <v/>
      </c>
      <c r="K1390" t="str">
        <f>VLOOKUP('intouch变量（离散）'!$A1390,基本表格!$G:$Q,9,FALSE)</f>
        <v>None</v>
      </c>
      <c r="L1390">
        <v>1</v>
      </c>
      <c r="M1390" t="s">
        <v>156</v>
      </c>
      <c r="N1390" t="s">
        <v>157</v>
      </c>
      <c r="O1390" t="s">
        <v>158</v>
      </c>
      <c r="P1390" t="str">
        <f>VLOOKUP('intouch变量（离散）'!$A1390,基本表格!$G:$Q,3,FALSE)</f>
        <v>DB1300,X150.6</v>
      </c>
      <c r="Q1390" t="str">
        <f>VLOOKUP('intouch变量（离散）'!$A1390,基本表格!$G:$Q,10,FALSE)</f>
        <v>Yes</v>
      </c>
      <c r="R1390" t="str">
        <f t="shared" si="132"/>
        <v>DB1300,X150.6 2435+P10-M1 3#环式刨片机 变频器通讯 反转反馈</v>
      </c>
      <c r="S1390">
        <v>0</v>
      </c>
      <c r="T1390">
        <v>0</v>
      </c>
    </row>
    <row r="1391" spans="1:20">
      <c r="A1391" t="s">
        <v>1547</v>
      </c>
      <c r="B1391" s="11" t="str">
        <f t="shared" si="131"/>
        <v>CHP3</v>
      </c>
      <c r="C1391" s="11" t="str">
        <f>VLOOKUP('intouch变量（离散）'!$A1391,基本表格!$G:$Q,2,FALSE)</f>
        <v>2435+P10-M1 3#环式刨片机 变频器通讯 变频器备用</v>
      </c>
      <c r="D1391" t="s">
        <v>154</v>
      </c>
      <c r="E1391" t="str">
        <f t="shared" si="127"/>
        <v>No</v>
      </c>
      <c r="F1391" t="str">
        <f t="shared" si="128"/>
        <v>0</v>
      </c>
      <c r="G1391" t="s">
        <v>154</v>
      </c>
      <c r="H1391" t="s">
        <v>155</v>
      </c>
      <c r="I1391" t="str">
        <f t="shared" si="129"/>
        <v/>
      </c>
      <c r="J1391" t="str">
        <f t="shared" si="130"/>
        <v/>
      </c>
      <c r="K1391" t="str">
        <f>VLOOKUP('intouch变量（离散）'!$A1391,基本表格!$G:$Q,9,FALSE)</f>
        <v>None</v>
      </c>
      <c r="L1391">
        <v>1</v>
      </c>
      <c r="M1391" t="s">
        <v>156</v>
      </c>
      <c r="N1391" t="s">
        <v>157</v>
      </c>
      <c r="O1391" t="s">
        <v>158</v>
      </c>
      <c r="P1391" t="str">
        <f>VLOOKUP('intouch变量（离散）'!$A1391,基本表格!$G:$Q,3,FALSE)</f>
        <v>DB1300,X150.7</v>
      </c>
      <c r="Q1391" t="str">
        <f>VLOOKUP('intouch变量（离散）'!$A1391,基本表格!$G:$Q,10,FALSE)</f>
        <v>Yes</v>
      </c>
      <c r="R1391" t="str">
        <f t="shared" si="132"/>
        <v>DB1300,X150.7 2435+P10-M1 3#环式刨片机 变频器通讯 变频器备用</v>
      </c>
      <c r="S1391">
        <v>0</v>
      </c>
      <c r="T1391">
        <v>0</v>
      </c>
    </row>
    <row r="1392" spans="1:20">
      <c r="A1392" t="s">
        <v>1548</v>
      </c>
      <c r="B1392" s="11" t="str">
        <f t="shared" si="131"/>
        <v>CHP3</v>
      </c>
      <c r="C1392" s="11" t="str">
        <f>VLOOKUP('intouch变量（离散）'!$A1392,基本表格!$G:$Q,2,FALSE)</f>
        <v>2435+P10-M1 3#环式刨片机 变频器通讯 变频器报警</v>
      </c>
      <c r="D1392" t="s">
        <v>154</v>
      </c>
      <c r="E1392" t="str">
        <f t="shared" si="127"/>
        <v>No</v>
      </c>
      <c r="F1392" t="str">
        <f t="shared" si="128"/>
        <v>0</v>
      </c>
      <c r="G1392" t="s">
        <v>154</v>
      </c>
      <c r="H1392" t="s">
        <v>155</v>
      </c>
      <c r="I1392" t="str">
        <f t="shared" si="129"/>
        <v/>
      </c>
      <c r="J1392" t="str">
        <f t="shared" si="130"/>
        <v/>
      </c>
      <c r="K1392" t="str">
        <f>VLOOKUP('intouch变量（离散）'!$A1392,基本表格!$G:$Q,9,FALSE)</f>
        <v>On</v>
      </c>
      <c r="L1392">
        <v>1</v>
      </c>
      <c r="M1392" t="s">
        <v>156</v>
      </c>
      <c r="N1392" t="s">
        <v>157</v>
      </c>
      <c r="O1392" t="s">
        <v>158</v>
      </c>
      <c r="P1392" t="str">
        <f>VLOOKUP('intouch变量（离散）'!$A1392,基本表格!$G:$Q,3,FALSE)</f>
        <v>DB1300,X151.0</v>
      </c>
      <c r="Q1392" t="str">
        <f>VLOOKUP('intouch变量（离散）'!$A1392,基本表格!$G:$Q,10,FALSE)</f>
        <v>Yes</v>
      </c>
      <c r="R1392" t="str">
        <f t="shared" si="132"/>
        <v>DB1300,X151.0 2435+P10-M1 3#环式刨片机 变频器通讯 变频器报警</v>
      </c>
      <c r="S1392">
        <v>0</v>
      </c>
      <c r="T1392">
        <v>0</v>
      </c>
    </row>
    <row r="1393" spans="1:20">
      <c r="A1393" t="s">
        <v>1549</v>
      </c>
      <c r="B1393" s="11" t="str">
        <f t="shared" si="131"/>
        <v>CHP3</v>
      </c>
      <c r="C1393" s="11" t="str">
        <f>VLOOKUP('intouch变量（离散）'!$A1393,基本表格!$G:$Q,2,FALSE)</f>
        <v>2435+P10-M1 3#环式刨片机 反馈转速 上限保护使能</v>
      </c>
      <c r="D1393" t="s">
        <v>154</v>
      </c>
      <c r="E1393" t="str">
        <f t="shared" si="127"/>
        <v>Yes</v>
      </c>
      <c r="F1393" t="str">
        <f t="shared" si="128"/>
        <v>900</v>
      </c>
      <c r="G1393" t="s">
        <v>154</v>
      </c>
      <c r="H1393" t="s">
        <v>155</v>
      </c>
      <c r="I1393" t="str">
        <f t="shared" si="129"/>
        <v>禁用</v>
      </c>
      <c r="J1393" t="str">
        <f t="shared" si="130"/>
        <v>启用</v>
      </c>
      <c r="K1393" t="str">
        <f>VLOOKUP('intouch变量（离散）'!$A1393,基本表格!$G:$Q,9,FALSE)</f>
        <v>None</v>
      </c>
      <c r="L1393">
        <v>1</v>
      </c>
      <c r="M1393" t="s">
        <v>156</v>
      </c>
      <c r="N1393" t="s">
        <v>157</v>
      </c>
      <c r="O1393" t="s">
        <v>158</v>
      </c>
      <c r="P1393" t="str">
        <f>VLOOKUP('intouch变量（离散）'!$A1393,基本表格!$G:$Q,3,FALSE)</f>
        <v>DB1300,X200.3</v>
      </c>
      <c r="Q1393" t="str">
        <f>VLOOKUP('intouch变量（离散）'!$A1393,基本表格!$G:$Q,10,FALSE)</f>
        <v>No</v>
      </c>
      <c r="R1393" t="str">
        <f t="shared" si="132"/>
        <v>DB1300,X200.3 2435+P10-M1 3#环式刨片机 反馈转速 上限保护使能</v>
      </c>
      <c r="S1393">
        <v>0</v>
      </c>
      <c r="T1393">
        <v>0</v>
      </c>
    </row>
    <row r="1394" spans="1:20">
      <c r="A1394" t="s">
        <v>1550</v>
      </c>
      <c r="B1394" s="11" t="str">
        <f t="shared" si="131"/>
        <v>CHP3</v>
      </c>
      <c r="C1394" s="11" t="str">
        <f>VLOOKUP('intouch变量（离散）'!$A1394,基本表格!$G:$Q,2,FALSE)</f>
        <v>2435+P10-M1 3#环式刨片机 反馈转速 下限保护使能</v>
      </c>
      <c r="D1394" t="s">
        <v>154</v>
      </c>
      <c r="E1394" t="str">
        <f t="shared" si="127"/>
        <v>Yes</v>
      </c>
      <c r="F1394" t="str">
        <f t="shared" si="128"/>
        <v>900</v>
      </c>
      <c r="G1394" t="s">
        <v>154</v>
      </c>
      <c r="H1394" t="s">
        <v>155</v>
      </c>
      <c r="I1394" t="str">
        <f t="shared" si="129"/>
        <v>禁用</v>
      </c>
      <c r="J1394" t="str">
        <f t="shared" si="130"/>
        <v>启用</v>
      </c>
      <c r="K1394" t="str">
        <f>VLOOKUP('intouch变量（离散）'!$A1394,基本表格!$G:$Q,9,FALSE)</f>
        <v>None</v>
      </c>
      <c r="L1394">
        <v>1</v>
      </c>
      <c r="M1394" t="s">
        <v>156</v>
      </c>
      <c r="N1394" t="s">
        <v>157</v>
      </c>
      <c r="O1394" t="s">
        <v>158</v>
      </c>
      <c r="P1394" t="str">
        <f>VLOOKUP('intouch变量（离散）'!$A1394,基本表格!$G:$Q,3,FALSE)</f>
        <v>DB1300,X200.4</v>
      </c>
      <c r="Q1394" t="str">
        <f>VLOOKUP('intouch变量（离散）'!$A1394,基本表格!$G:$Q,10,FALSE)</f>
        <v>No</v>
      </c>
      <c r="R1394" t="str">
        <f t="shared" si="132"/>
        <v>DB1300,X200.4 2435+P10-M1 3#环式刨片机 反馈转速 下限保护使能</v>
      </c>
      <c r="S1394">
        <v>0</v>
      </c>
      <c r="T1394">
        <v>0</v>
      </c>
    </row>
    <row r="1395" spans="1:20">
      <c r="A1395" t="s">
        <v>1551</v>
      </c>
      <c r="B1395" s="11" t="str">
        <f t="shared" si="131"/>
        <v>CHP3</v>
      </c>
      <c r="C1395" s="11" t="str">
        <f>VLOOKUP('intouch变量（离散）'!$A1395,基本表格!$G:$Q,2,FALSE)</f>
        <v>2435+P10-M1 3#环式刨片机 反馈转速 上限报警</v>
      </c>
      <c r="D1395" t="s">
        <v>154</v>
      </c>
      <c r="E1395" t="str">
        <f t="shared" si="127"/>
        <v>No</v>
      </c>
      <c r="F1395" t="str">
        <f t="shared" si="128"/>
        <v>0</v>
      </c>
      <c r="G1395" t="s">
        <v>154</v>
      </c>
      <c r="H1395" t="s">
        <v>155</v>
      </c>
      <c r="I1395" t="str">
        <f t="shared" si="129"/>
        <v/>
      </c>
      <c r="J1395" t="str">
        <f t="shared" si="130"/>
        <v/>
      </c>
      <c r="K1395" t="str">
        <f>VLOOKUP('intouch变量（离散）'!$A1395,基本表格!$G:$Q,9,FALSE)</f>
        <v>None</v>
      </c>
      <c r="L1395">
        <v>1</v>
      </c>
      <c r="M1395" t="s">
        <v>156</v>
      </c>
      <c r="N1395" t="s">
        <v>157</v>
      </c>
      <c r="O1395" t="s">
        <v>158</v>
      </c>
      <c r="P1395" t="str">
        <f>VLOOKUP('intouch变量（离散）'!$A1395,基本表格!$G:$Q,3,FALSE)</f>
        <v>DB1300,X200.5</v>
      </c>
      <c r="Q1395" t="str">
        <f>VLOOKUP('intouch变量（离散）'!$A1395,基本表格!$G:$Q,10,FALSE)</f>
        <v>Yes</v>
      </c>
      <c r="R1395" t="str">
        <f t="shared" si="132"/>
        <v>DB1300,X200.5 2435+P10-M1 3#环式刨片机 反馈转速 上限报警</v>
      </c>
      <c r="S1395">
        <v>0</v>
      </c>
      <c r="T1395">
        <v>0</v>
      </c>
    </row>
    <row r="1396" spans="1:20">
      <c r="A1396" t="s">
        <v>1552</v>
      </c>
      <c r="B1396" s="11" t="str">
        <f t="shared" si="131"/>
        <v>CHP3</v>
      </c>
      <c r="C1396" s="11" t="str">
        <f>VLOOKUP('intouch变量（离散）'!$A1396,基本表格!$G:$Q,2,FALSE)</f>
        <v>2435+P10-M1 3#环式刨片机 反馈转速 下限报警</v>
      </c>
      <c r="D1396" t="s">
        <v>154</v>
      </c>
      <c r="E1396" t="str">
        <f t="shared" si="127"/>
        <v>No</v>
      </c>
      <c r="F1396" t="str">
        <f t="shared" si="128"/>
        <v>0</v>
      </c>
      <c r="G1396" t="s">
        <v>154</v>
      </c>
      <c r="H1396" t="s">
        <v>155</v>
      </c>
      <c r="I1396" t="str">
        <f t="shared" si="129"/>
        <v/>
      </c>
      <c r="J1396" t="str">
        <f t="shared" si="130"/>
        <v/>
      </c>
      <c r="K1396" t="str">
        <f>VLOOKUP('intouch变量（离散）'!$A1396,基本表格!$G:$Q,9,FALSE)</f>
        <v>None</v>
      </c>
      <c r="L1396">
        <v>1</v>
      </c>
      <c r="M1396" t="s">
        <v>156</v>
      </c>
      <c r="N1396" t="s">
        <v>157</v>
      </c>
      <c r="O1396" t="s">
        <v>158</v>
      </c>
      <c r="P1396" t="str">
        <f>VLOOKUP('intouch变量（离散）'!$A1396,基本表格!$G:$Q,3,FALSE)</f>
        <v>DB1300,X200.6</v>
      </c>
      <c r="Q1396" t="str">
        <f>VLOOKUP('intouch变量（离散）'!$A1396,基本表格!$G:$Q,10,FALSE)</f>
        <v>Yes</v>
      </c>
      <c r="R1396" t="str">
        <f t="shared" si="132"/>
        <v>DB1300,X200.6 2435+P10-M1 3#环式刨片机 反馈转速 下限报警</v>
      </c>
      <c r="S1396">
        <v>0</v>
      </c>
      <c r="T1396">
        <v>0</v>
      </c>
    </row>
    <row r="1397" spans="1:20">
      <c r="A1397" t="s">
        <v>1553</v>
      </c>
      <c r="B1397" s="11" t="str">
        <f t="shared" si="131"/>
        <v>CHP3</v>
      </c>
      <c r="C1397" s="11" t="str">
        <f>VLOOKUP('intouch变量（离散）'!$A1397,基本表格!$G:$Q,2,FALSE)</f>
        <v>2435+P10-M1 3#环式刨片机 反馈转速 上上限报警</v>
      </c>
      <c r="D1397" t="s">
        <v>154</v>
      </c>
      <c r="E1397" t="str">
        <f t="shared" si="127"/>
        <v>No</v>
      </c>
      <c r="F1397" t="str">
        <f t="shared" si="128"/>
        <v>0</v>
      </c>
      <c r="G1397" t="s">
        <v>154</v>
      </c>
      <c r="H1397" t="s">
        <v>155</v>
      </c>
      <c r="I1397" t="str">
        <f t="shared" si="129"/>
        <v/>
      </c>
      <c r="J1397" t="str">
        <f t="shared" si="130"/>
        <v/>
      </c>
      <c r="K1397" t="str">
        <f>VLOOKUP('intouch变量（离散）'!$A1397,基本表格!$G:$Q,9,FALSE)</f>
        <v>On</v>
      </c>
      <c r="L1397">
        <v>1</v>
      </c>
      <c r="M1397" t="s">
        <v>156</v>
      </c>
      <c r="N1397" t="s">
        <v>157</v>
      </c>
      <c r="O1397" t="s">
        <v>158</v>
      </c>
      <c r="P1397" t="str">
        <f>VLOOKUP('intouch变量（离散）'!$A1397,基本表格!$G:$Q,3,FALSE)</f>
        <v>DB1300,X200.7</v>
      </c>
      <c r="Q1397" t="str">
        <f>VLOOKUP('intouch变量（离散）'!$A1397,基本表格!$G:$Q,10,FALSE)</f>
        <v>Yes</v>
      </c>
      <c r="R1397" t="str">
        <f t="shared" si="132"/>
        <v>DB1300,X200.7 2435+P10-M1 3#环式刨片机 反馈转速 上上限报警</v>
      </c>
      <c r="S1397">
        <v>0</v>
      </c>
      <c r="T1397">
        <v>0</v>
      </c>
    </row>
    <row r="1398" spans="1:20">
      <c r="A1398" t="s">
        <v>1554</v>
      </c>
      <c r="B1398" s="11" t="str">
        <f t="shared" si="131"/>
        <v>CHP3</v>
      </c>
      <c r="C1398" s="11" t="str">
        <f>VLOOKUP('intouch变量（离散）'!$A1398,基本表格!$G:$Q,2,FALSE)</f>
        <v>2435+P10-M1 3#环式刨片机 反馈转速 下下限报警</v>
      </c>
      <c r="D1398" t="s">
        <v>154</v>
      </c>
      <c r="E1398" t="str">
        <f t="shared" si="127"/>
        <v>No</v>
      </c>
      <c r="F1398" t="str">
        <f t="shared" si="128"/>
        <v>0</v>
      </c>
      <c r="G1398" t="s">
        <v>154</v>
      </c>
      <c r="H1398" t="s">
        <v>155</v>
      </c>
      <c r="I1398" t="str">
        <f t="shared" si="129"/>
        <v/>
      </c>
      <c r="J1398" t="str">
        <f t="shared" si="130"/>
        <v/>
      </c>
      <c r="K1398" t="str">
        <f>VLOOKUP('intouch变量（离散）'!$A1398,基本表格!$G:$Q,9,FALSE)</f>
        <v>On</v>
      </c>
      <c r="L1398">
        <v>1</v>
      </c>
      <c r="M1398" t="s">
        <v>156</v>
      </c>
      <c r="N1398" t="s">
        <v>157</v>
      </c>
      <c r="O1398" t="s">
        <v>158</v>
      </c>
      <c r="P1398" t="str">
        <f>VLOOKUP('intouch变量（离散）'!$A1398,基本表格!$G:$Q,3,FALSE)</f>
        <v>DB1300,X201.0</v>
      </c>
      <c r="Q1398" t="str">
        <f>VLOOKUP('intouch变量（离散）'!$A1398,基本表格!$G:$Q,10,FALSE)</f>
        <v>Yes</v>
      </c>
      <c r="R1398" t="str">
        <f t="shared" si="132"/>
        <v>DB1300,X201.0 2435+P10-M1 3#环式刨片机 反馈转速 下下限报警</v>
      </c>
      <c r="S1398">
        <v>0</v>
      </c>
      <c r="T1398">
        <v>0</v>
      </c>
    </row>
    <row r="1399" spans="1:20">
      <c r="A1399" t="s">
        <v>1555</v>
      </c>
      <c r="B1399" s="11" t="str">
        <f t="shared" si="131"/>
        <v>CHP3</v>
      </c>
      <c r="C1399" s="11" t="str">
        <f>VLOOKUP('intouch变量（离散）'!$A1399,基本表格!$G:$Q,2,FALSE)</f>
        <v>2435+P10-M1 3#环式刨片机 反馈转速 极限报警</v>
      </c>
      <c r="D1399" t="s">
        <v>154</v>
      </c>
      <c r="E1399" t="str">
        <f t="shared" si="127"/>
        <v>No</v>
      </c>
      <c r="F1399" t="str">
        <f t="shared" si="128"/>
        <v>0</v>
      </c>
      <c r="G1399" t="s">
        <v>154</v>
      </c>
      <c r="H1399" t="s">
        <v>155</v>
      </c>
      <c r="I1399" t="str">
        <f t="shared" si="129"/>
        <v/>
      </c>
      <c r="J1399" t="str">
        <f t="shared" si="130"/>
        <v/>
      </c>
      <c r="K1399" t="str">
        <f>VLOOKUP('intouch变量（离散）'!$A1399,基本表格!$G:$Q,9,FALSE)</f>
        <v>On</v>
      </c>
      <c r="L1399">
        <v>1</v>
      </c>
      <c r="M1399" t="s">
        <v>156</v>
      </c>
      <c r="N1399" t="s">
        <v>157</v>
      </c>
      <c r="O1399" t="s">
        <v>158</v>
      </c>
      <c r="P1399" t="str">
        <f>VLOOKUP('intouch变量（离散）'!$A1399,基本表格!$G:$Q,3,FALSE)</f>
        <v>DB1300,X201.1</v>
      </c>
      <c r="Q1399" t="str">
        <f>VLOOKUP('intouch变量（离散）'!$A1399,基本表格!$G:$Q,10,FALSE)</f>
        <v>Yes</v>
      </c>
      <c r="R1399" t="str">
        <f t="shared" si="132"/>
        <v>DB1300,X201.1 2435+P10-M1 3#环式刨片机 反馈转速 极限报警</v>
      </c>
      <c r="S1399">
        <v>0</v>
      </c>
      <c r="T1399">
        <v>0</v>
      </c>
    </row>
    <row r="1400" spans="1:20">
      <c r="A1400" t="s">
        <v>1556</v>
      </c>
      <c r="B1400" s="11" t="str">
        <f t="shared" si="131"/>
        <v>CHP3</v>
      </c>
      <c r="C1400" s="11" t="str">
        <f>VLOOKUP('intouch变量（离散）'!$A1400,基本表格!$G:$Q,2,FALSE)</f>
        <v>2435+P10-M1 3#环式刨片机 反馈转速 传感器断线报警</v>
      </c>
      <c r="D1400" t="s">
        <v>154</v>
      </c>
      <c r="E1400" t="str">
        <f t="shared" si="127"/>
        <v>No</v>
      </c>
      <c r="F1400" t="str">
        <f t="shared" si="128"/>
        <v>0</v>
      </c>
      <c r="G1400" t="s">
        <v>154</v>
      </c>
      <c r="H1400" t="s">
        <v>155</v>
      </c>
      <c r="I1400" t="str">
        <f t="shared" si="129"/>
        <v/>
      </c>
      <c r="J1400" t="str">
        <f t="shared" si="130"/>
        <v/>
      </c>
      <c r="K1400" t="str">
        <f>VLOOKUP('intouch变量（离散）'!$A1400,基本表格!$G:$Q,9,FALSE)</f>
        <v>On</v>
      </c>
      <c r="L1400">
        <v>1</v>
      </c>
      <c r="M1400" t="s">
        <v>156</v>
      </c>
      <c r="N1400" t="s">
        <v>157</v>
      </c>
      <c r="O1400" t="s">
        <v>158</v>
      </c>
      <c r="P1400" t="str">
        <f>VLOOKUP('intouch变量（离散）'!$A1400,基本表格!$G:$Q,3,FALSE)</f>
        <v>DB1300,X201.2</v>
      </c>
      <c r="Q1400" t="str">
        <f>VLOOKUP('intouch变量（离散）'!$A1400,基本表格!$G:$Q,10,FALSE)</f>
        <v>Yes</v>
      </c>
      <c r="R1400" t="str">
        <f t="shared" si="132"/>
        <v>DB1300,X201.2 2435+P10-M1 3#环式刨片机 反馈转速 传感器断线报警</v>
      </c>
      <c r="S1400">
        <v>0</v>
      </c>
      <c r="T1400">
        <v>0</v>
      </c>
    </row>
    <row r="1401" spans="1:20">
      <c r="A1401" t="s">
        <v>1557</v>
      </c>
      <c r="B1401" s="11" t="str">
        <f t="shared" si="131"/>
        <v>CHP3</v>
      </c>
      <c r="C1401" s="11" t="str">
        <f>VLOOKUP('intouch变量（离散）'!$A1401,基本表格!$G:$Q,2,FALSE)</f>
        <v>2435+P10-M1 3#环式刨片机 反馈电流 上限保护使能</v>
      </c>
      <c r="D1401" t="s">
        <v>154</v>
      </c>
      <c r="E1401" t="str">
        <f t="shared" si="127"/>
        <v>Yes</v>
      </c>
      <c r="F1401" t="str">
        <f t="shared" si="128"/>
        <v>900</v>
      </c>
      <c r="G1401" t="s">
        <v>154</v>
      </c>
      <c r="H1401" t="s">
        <v>155</v>
      </c>
      <c r="I1401" t="str">
        <f t="shared" si="129"/>
        <v>禁用</v>
      </c>
      <c r="J1401" t="str">
        <f t="shared" si="130"/>
        <v>启用</v>
      </c>
      <c r="K1401" t="str">
        <f>VLOOKUP('intouch变量（离散）'!$A1401,基本表格!$G:$Q,9,FALSE)</f>
        <v>None</v>
      </c>
      <c r="L1401">
        <v>1</v>
      </c>
      <c r="M1401" t="s">
        <v>156</v>
      </c>
      <c r="N1401" t="s">
        <v>157</v>
      </c>
      <c r="O1401" t="s">
        <v>158</v>
      </c>
      <c r="P1401" t="str">
        <f>VLOOKUP('intouch变量（离散）'!$A1401,基本表格!$G:$Q,3,FALSE)</f>
        <v>DB1300,X250.3</v>
      </c>
      <c r="Q1401" t="str">
        <f>VLOOKUP('intouch变量（离散）'!$A1401,基本表格!$G:$Q,10,FALSE)</f>
        <v>No</v>
      </c>
      <c r="R1401" t="str">
        <f t="shared" si="132"/>
        <v>DB1300,X250.3 2435+P10-M1 3#环式刨片机 反馈电流 上限保护使能</v>
      </c>
      <c r="S1401">
        <v>0</v>
      </c>
      <c r="T1401">
        <v>0</v>
      </c>
    </row>
    <row r="1402" spans="1:20">
      <c r="A1402" t="s">
        <v>1558</v>
      </c>
      <c r="B1402" s="11" t="str">
        <f t="shared" si="131"/>
        <v>CHP3</v>
      </c>
      <c r="C1402" s="11" t="str">
        <f>VLOOKUP('intouch变量（离散）'!$A1402,基本表格!$G:$Q,2,FALSE)</f>
        <v>2435+P10-M1 3#环式刨片机 反馈电流 下限保护使能</v>
      </c>
      <c r="D1402" t="s">
        <v>154</v>
      </c>
      <c r="E1402" t="str">
        <f t="shared" si="127"/>
        <v>Yes</v>
      </c>
      <c r="F1402" t="str">
        <f t="shared" si="128"/>
        <v>900</v>
      </c>
      <c r="G1402" t="s">
        <v>154</v>
      </c>
      <c r="H1402" t="s">
        <v>155</v>
      </c>
      <c r="I1402" t="str">
        <f t="shared" si="129"/>
        <v>禁用</v>
      </c>
      <c r="J1402" t="str">
        <f t="shared" si="130"/>
        <v>启用</v>
      </c>
      <c r="K1402" t="str">
        <f>VLOOKUP('intouch变量（离散）'!$A1402,基本表格!$G:$Q,9,FALSE)</f>
        <v>None</v>
      </c>
      <c r="L1402">
        <v>1</v>
      </c>
      <c r="M1402" t="s">
        <v>156</v>
      </c>
      <c r="N1402" t="s">
        <v>157</v>
      </c>
      <c r="O1402" t="s">
        <v>158</v>
      </c>
      <c r="P1402" t="str">
        <f>VLOOKUP('intouch变量（离散）'!$A1402,基本表格!$G:$Q,3,FALSE)</f>
        <v>DB1300,X250.4</v>
      </c>
      <c r="Q1402" t="str">
        <f>VLOOKUP('intouch变量（离散）'!$A1402,基本表格!$G:$Q,10,FALSE)</f>
        <v>No</v>
      </c>
      <c r="R1402" t="str">
        <f t="shared" si="132"/>
        <v>DB1300,X250.4 2435+P10-M1 3#环式刨片机 反馈电流 下限保护使能</v>
      </c>
      <c r="S1402">
        <v>0</v>
      </c>
      <c r="T1402">
        <v>0</v>
      </c>
    </row>
    <row r="1403" spans="1:20">
      <c r="A1403" t="s">
        <v>1559</v>
      </c>
      <c r="B1403" s="11" t="str">
        <f t="shared" si="131"/>
        <v>CHP3</v>
      </c>
      <c r="C1403" s="11" t="str">
        <f>VLOOKUP('intouch变量（离散）'!$A1403,基本表格!$G:$Q,2,FALSE)</f>
        <v>2435+P10-M1 3#环式刨片机 反馈电流 上限报警</v>
      </c>
      <c r="D1403" t="s">
        <v>154</v>
      </c>
      <c r="E1403" t="str">
        <f t="shared" si="127"/>
        <v>No</v>
      </c>
      <c r="F1403" t="str">
        <f t="shared" si="128"/>
        <v>0</v>
      </c>
      <c r="G1403" t="s">
        <v>154</v>
      </c>
      <c r="H1403" t="s">
        <v>155</v>
      </c>
      <c r="I1403" t="str">
        <f t="shared" si="129"/>
        <v/>
      </c>
      <c r="J1403" t="str">
        <f t="shared" si="130"/>
        <v/>
      </c>
      <c r="K1403" t="str">
        <f>VLOOKUP('intouch变量（离散）'!$A1403,基本表格!$G:$Q,9,FALSE)</f>
        <v>None</v>
      </c>
      <c r="L1403">
        <v>1</v>
      </c>
      <c r="M1403" t="s">
        <v>156</v>
      </c>
      <c r="N1403" t="s">
        <v>157</v>
      </c>
      <c r="O1403" t="s">
        <v>158</v>
      </c>
      <c r="P1403" t="str">
        <f>VLOOKUP('intouch变量（离散）'!$A1403,基本表格!$G:$Q,3,FALSE)</f>
        <v>DB1300,X250.5</v>
      </c>
      <c r="Q1403" t="str">
        <f>VLOOKUP('intouch变量（离散）'!$A1403,基本表格!$G:$Q,10,FALSE)</f>
        <v>Yes</v>
      </c>
      <c r="R1403" t="str">
        <f t="shared" si="132"/>
        <v>DB1300,X250.5 2435+P10-M1 3#环式刨片机 反馈电流 上限报警</v>
      </c>
      <c r="S1403">
        <v>0</v>
      </c>
      <c r="T1403">
        <v>0</v>
      </c>
    </row>
    <row r="1404" spans="1:20">
      <c r="A1404" t="s">
        <v>1560</v>
      </c>
      <c r="B1404" s="11" t="str">
        <f t="shared" si="131"/>
        <v>CHP3</v>
      </c>
      <c r="C1404" s="11" t="str">
        <f>VLOOKUP('intouch变量（离散）'!$A1404,基本表格!$G:$Q,2,FALSE)</f>
        <v>2435+P10-M1 3#环式刨片机 反馈电流 下限报警</v>
      </c>
      <c r="D1404" t="s">
        <v>154</v>
      </c>
      <c r="E1404" t="str">
        <f t="shared" si="127"/>
        <v>No</v>
      </c>
      <c r="F1404" t="str">
        <f t="shared" si="128"/>
        <v>0</v>
      </c>
      <c r="G1404" t="s">
        <v>154</v>
      </c>
      <c r="H1404" t="s">
        <v>155</v>
      </c>
      <c r="I1404" t="str">
        <f t="shared" si="129"/>
        <v/>
      </c>
      <c r="J1404" t="str">
        <f t="shared" si="130"/>
        <v/>
      </c>
      <c r="K1404" t="str">
        <f>VLOOKUP('intouch变量（离散）'!$A1404,基本表格!$G:$Q,9,FALSE)</f>
        <v>None</v>
      </c>
      <c r="L1404">
        <v>1</v>
      </c>
      <c r="M1404" t="s">
        <v>156</v>
      </c>
      <c r="N1404" t="s">
        <v>157</v>
      </c>
      <c r="O1404" t="s">
        <v>158</v>
      </c>
      <c r="P1404" t="str">
        <f>VLOOKUP('intouch变量（离散）'!$A1404,基本表格!$G:$Q,3,FALSE)</f>
        <v>DB1300,X250.6</v>
      </c>
      <c r="Q1404" t="str">
        <f>VLOOKUP('intouch变量（离散）'!$A1404,基本表格!$G:$Q,10,FALSE)</f>
        <v>Yes</v>
      </c>
      <c r="R1404" t="str">
        <f t="shared" si="132"/>
        <v>DB1300,X250.6 2435+P10-M1 3#环式刨片机 反馈电流 下限报警</v>
      </c>
      <c r="S1404">
        <v>0</v>
      </c>
      <c r="T1404">
        <v>0</v>
      </c>
    </row>
    <row r="1405" spans="1:20">
      <c r="A1405" t="s">
        <v>1561</v>
      </c>
      <c r="B1405" s="11" t="str">
        <f t="shared" si="131"/>
        <v>CHP3</v>
      </c>
      <c r="C1405" s="11" t="str">
        <f>VLOOKUP('intouch变量（离散）'!$A1405,基本表格!$G:$Q,2,FALSE)</f>
        <v>2435+P10-M1 3#环式刨片机 反馈电流 上上限报警</v>
      </c>
      <c r="D1405" t="s">
        <v>154</v>
      </c>
      <c r="E1405" t="str">
        <f t="shared" si="127"/>
        <v>No</v>
      </c>
      <c r="F1405" t="str">
        <f t="shared" si="128"/>
        <v>0</v>
      </c>
      <c r="G1405" t="s">
        <v>154</v>
      </c>
      <c r="H1405" t="s">
        <v>155</v>
      </c>
      <c r="I1405" t="str">
        <f t="shared" si="129"/>
        <v/>
      </c>
      <c r="J1405" t="str">
        <f t="shared" si="130"/>
        <v/>
      </c>
      <c r="K1405" t="str">
        <f>VLOOKUP('intouch变量（离散）'!$A1405,基本表格!$G:$Q,9,FALSE)</f>
        <v>On</v>
      </c>
      <c r="L1405">
        <v>1</v>
      </c>
      <c r="M1405" t="s">
        <v>156</v>
      </c>
      <c r="N1405" t="s">
        <v>157</v>
      </c>
      <c r="O1405" t="s">
        <v>158</v>
      </c>
      <c r="P1405" t="str">
        <f>VLOOKUP('intouch变量（离散）'!$A1405,基本表格!$G:$Q,3,FALSE)</f>
        <v>DB1300,X250.7</v>
      </c>
      <c r="Q1405" t="str">
        <f>VLOOKUP('intouch变量（离散）'!$A1405,基本表格!$G:$Q,10,FALSE)</f>
        <v>Yes</v>
      </c>
      <c r="R1405" t="str">
        <f t="shared" si="132"/>
        <v>DB1300,X250.7 2435+P10-M1 3#环式刨片机 反馈电流 上上限报警</v>
      </c>
      <c r="S1405">
        <v>0</v>
      </c>
      <c r="T1405">
        <v>0</v>
      </c>
    </row>
    <row r="1406" spans="1:20">
      <c r="A1406" t="s">
        <v>1562</v>
      </c>
      <c r="B1406" s="11" t="str">
        <f t="shared" si="131"/>
        <v>CHP3</v>
      </c>
      <c r="C1406" s="11" t="str">
        <f>VLOOKUP('intouch变量（离散）'!$A1406,基本表格!$G:$Q,2,FALSE)</f>
        <v>2435+P10-M1 3#环式刨片机 反馈电流 下下限报警</v>
      </c>
      <c r="D1406" t="s">
        <v>154</v>
      </c>
      <c r="E1406" t="str">
        <f t="shared" si="127"/>
        <v>No</v>
      </c>
      <c r="F1406" t="str">
        <f t="shared" si="128"/>
        <v>0</v>
      </c>
      <c r="G1406" t="s">
        <v>154</v>
      </c>
      <c r="H1406" t="s">
        <v>155</v>
      </c>
      <c r="I1406" t="str">
        <f t="shared" si="129"/>
        <v/>
      </c>
      <c r="J1406" t="str">
        <f t="shared" si="130"/>
        <v/>
      </c>
      <c r="K1406" t="str">
        <f>VLOOKUP('intouch变量（离散）'!$A1406,基本表格!$G:$Q,9,FALSE)</f>
        <v>On</v>
      </c>
      <c r="L1406">
        <v>1</v>
      </c>
      <c r="M1406" t="s">
        <v>156</v>
      </c>
      <c r="N1406" t="s">
        <v>157</v>
      </c>
      <c r="O1406" t="s">
        <v>158</v>
      </c>
      <c r="P1406" t="str">
        <f>VLOOKUP('intouch变量（离散）'!$A1406,基本表格!$G:$Q,3,FALSE)</f>
        <v>DB1300,X251.0</v>
      </c>
      <c r="Q1406" t="str">
        <f>VLOOKUP('intouch变量（离散）'!$A1406,基本表格!$G:$Q,10,FALSE)</f>
        <v>Yes</v>
      </c>
      <c r="R1406" t="str">
        <f t="shared" si="132"/>
        <v>DB1300,X251.0 2435+P10-M1 3#环式刨片机 反馈电流 下下限报警</v>
      </c>
      <c r="S1406">
        <v>0</v>
      </c>
      <c r="T1406">
        <v>0</v>
      </c>
    </row>
    <row r="1407" spans="1:20">
      <c r="A1407" t="s">
        <v>1563</v>
      </c>
      <c r="B1407" s="11" t="str">
        <f t="shared" si="131"/>
        <v>CHP3</v>
      </c>
      <c r="C1407" s="11" t="str">
        <f>VLOOKUP('intouch变量（离散）'!$A1407,基本表格!$G:$Q,2,FALSE)</f>
        <v>2435+P10-M1 3#环式刨片机 反馈电流 极限报警</v>
      </c>
      <c r="D1407" t="s">
        <v>154</v>
      </c>
      <c r="E1407" t="str">
        <f t="shared" si="127"/>
        <v>No</v>
      </c>
      <c r="F1407" t="str">
        <f t="shared" si="128"/>
        <v>0</v>
      </c>
      <c r="G1407" t="s">
        <v>154</v>
      </c>
      <c r="H1407" t="s">
        <v>155</v>
      </c>
      <c r="I1407" t="str">
        <f t="shared" si="129"/>
        <v/>
      </c>
      <c r="J1407" t="str">
        <f t="shared" si="130"/>
        <v/>
      </c>
      <c r="K1407" t="str">
        <f>VLOOKUP('intouch变量（离散）'!$A1407,基本表格!$G:$Q,9,FALSE)</f>
        <v>On</v>
      </c>
      <c r="L1407">
        <v>1</v>
      </c>
      <c r="M1407" t="s">
        <v>156</v>
      </c>
      <c r="N1407" t="s">
        <v>157</v>
      </c>
      <c r="O1407" t="s">
        <v>158</v>
      </c>
      <c r="P1407" t="str">
        <f>VLOOKUP('intouch变量（离散）'!$A1407,基本表格!$G:$Q,3,FALSE)</f>
        <v>DB1300,X251.1</v>
      </c>
      <c r="Q1407" t="str">
        <f>VLOOKUP('intouch变量（离散）'!$A1407,基本表格!$G:$Q,10,FALSE)</f>
        <v>Yes</v>
      </c>
      <c r="R1407" t="str">
        <f t="shared" si="132"/>
        <v>DB1300,X251.1 2435+P10-M1 3#环式刨片机 反馈电流 极限报警</v>
      </c>
      <c r="S1407">
        <v>0</v>
      </c>
      <c r="T1407">
        <v>0</v>
      </c>
    </row>
    <row r="1408" spans="1:20">
      <c r="A1408" t="s">
        <v>1564</v>
      </c>
      <c r="B1408" s="11" t="str">
        <f t="shared" si="131"/>
        <v>CHP3</v>
      </c>
      <c r="C1408" s="11" t="str">
        <f>VLOOKUP('intouch变量（离散）'!$A1408,基本表格!$G:$Q,2,FALSE)</f>
        <v>2435+P10-M1 3#环式刨片机 反馈电流 传感器断线报警</v>
      </c>
      <c r="D1408" t="s">
        <v>154</v>
      </c>
      <c r="E1408" t="str">
        <f t="shared" si="127"/>
        <v>No</v>
      </c>
      <c r="F1408" t="str">
        <f t="shared" si="128"/>
        <v>0</v>
      </c>
      <c r="G1408" t="s">
        <v>154</v>
      </c>
      <c r="H1408" t="s">
        <v>155</v>
      </c>
      <c r="I1408" t="str">
        <f t="shared" si="129"/>
        <v/>
      </c>
      <c r="J1408" t="str">
        <f t="shared" si="130"/>
        <v/>
      </c>
      <c r="K1408" t="str">
        <f>VLOOKUP('intouch变量（离散）'!$A1408,基本表格!$G:$Q,9,FALSE)</f>
        <v>On</v>
      </c>
      <c r="L1408">
        <v>1</v>
      </c>
      <c r="M1408" t="s">
        <v>156</v>
      </c>
      <c r="N1408" t="s">
        <v>157</v>
      </c>
      <c r="O1408" t="s">
        <v>158</v>
      </c>
      <c r="P1408" t="str">
        <f>VLOOKUP('intouch变量（离散）'!$A1408,基本表格!$G:$Q,3,FALSE)</f>
        <v>DB1300,X251.2</v>
      </c>
      <c r="Q1408" t="str">
        <f>VLOOKUP('intouch变量（离散）'!$A1408,基本表格!$G:$Q,10,FALSE)</f>
        <v>Yes</v>
      </c>
      <c r="R1408" t="str">
        <f t="shared" si="132"/>
        <v>DB1300,X251.2 2435+P10-M1 3#环式刨片机 反馈电流 传感器断线报警</v>
      </c>
      <c r="S1408">
        <v>0</v>
      </c>
      <c r="T1408">
        <v>0</v>
      </c>
    </row>
    <row r="1409" spans="1:20">
      <c r="A1409" t="s">
        <v>1565</v>
      </c>
      <c r="B1409" s="11" t="str">
        <f t="shared" si="131"/>
        <v>CHP3</v>
      </c>
      <c r="C1409" s="11" t="str">
        <f>VLOOKUP('intouch变量（离散）'!$A1409,基本表格!$G:$Q,2,FALSE)</f>
        <v>2432+P5-M5 刨片机料仓3#出料螺旋A 电机控制 使能</v>
      </c>
      <c r="D1409" t="s">
        <v>154</v>
      </c>
      <c r="E1409" t="str">
        <f t="shared" si="127"/>
        <v>No</v>
      </c>
      <c r="F1409" t="str">
        <f t="shared" si="128"/>
        <v>0</v>
      </c>
      <c r="G1409" t="s">
        <v>154</v>
      </c>
      <c r="H1409" t="s">
        <v>155</v>
      </c>
      <c r="I1409" t="str">
        <f t="shared" si="129"/>
        <v/>
      </c>
      <c r="J1409" t="str">
        <f t="shared" si="130"/>
        <v/>
      </c>
      <c r="K1409" t="str">
        <f>VLOOKUP('intouch变量（离散）'!$A1409,基本表格!$G:$Q,9,FALSE)</f>
        <v>None</v>
      </c>
      <c r="L1409">
        <v>1</v>
      </c>
      <c r="M1409" t="s">
        <v>156</v>
      </c>
      <c r="N1409" t="s">
        <v>157</v>
      </c>
      <c r="O1409" t="s">
        <v>158</v>
      </c>
      <c r="P1409" t="str">
        <f>VLOOKUP('intouch变量（离散）'!$A1409,基本表格!$G:$Q,3,FALSE)</f>
        <v>DB1300,X300.0</v>
      </c>
      <c r="Q1409" t="str">
        <f>VLOOKUP('intouch变量（离散）'!$A1409,基本表格!$G:$Q,10,FALSE)</f>
        <v>No</v>
      </c>
      <c r="R1409" t="str">
        <f t="shared" si="132"/>
        <v>DB1300,X300.0 2432+P5-M5 刨片机料仓3#出料螺旋A 电机控制 使能</v>
      </c>
      <c r="S1409">
        <v>0</v>
      </c>
      <c r="T1409">
        <v>0</v>
      </c>
    </row>
    <row r="1410" spans="1:20">
      <c r="A1410" t="s">
        <v>1566</v>
      </c>
      <c r="B1410" s="11" t="str">
        <f t="shared" si="131"/>
        <v>CHP3</v>
      </c>
      <c r="C1410" s="11" t="str">
        <f>VLOOKUP('intouch变量（离散）'!$A1410,基本表格!$G:$Q,2,FALSE)</f>
        <v>2432+P5-M5 刨片机料仓3#出料螺旋A 电机控制 手自动状态</v>
      </c>
      <c r="D1410" t="s">
        <v>154</v>
      </c>
      <c r="E1410" t="str">
        <f t="shared" si="127"/>
        <v>No</v>
      </c>
      <c r="F1410" t="str">
        <f t="shared" si="128"/>
        <v>0</v>
      </c>
      <c r="G1410" t="s">
        <v>154</v>
      </c>
      <c r="H1410" t="s">
        <v>155</v>
      </c>
      <c r="I1410" t="str">
        <f t="shared" si="129"/>
        <v/>
      </c>
      <c r="J1410" t="str">
        <f t="shared" si="130"/>
        <v/>
      </c>
      <c r="K1410" t="str">
        <f>VLOOKUP('intouch变量（离散）'!$A1410,基本表格!$G:$Q,9,FALSE)</f>
        <v>None</v>
      </c>
      <c r="L1410">
        <v>1</v>
      </c>
      <c r="M1410" t="s">
        <v>156</v>
      </c>
      <c r="N1410" t="s">
        <v>157</v>
      </c>
      <c r="O1410" t="s">
        <v>158</v>
      </c>
      <c r="P1410" t="str">
        <f>VLOOKUP('intouch变量（离散）'!$A1410,基本表格!$G:$Q,3,FALSE)</f>
        <v>DB1300,X300.3</v>
      </c>
      <c r="Q1410" t="str">
        <f>VLOOKUP('intouch变量（离散）'!$A1410,基本表格!$G:$Q,10,FALSE)</f>
        <v>Yes</v>
      </c>
      <c r="R1410" t="str">
        <f t="shared" si="132"/>
        <v>DB1300,X300.3 2432+P5-M5 刨片机料仓3#出料螺旋A 电机控制 手自动状态</v>
      </c>
      <c r="S1410">
        <v>0</v>
      </c>
      <c r="T1410">
        <v>0</v>
      </c>
    </row>
    <row r="1411" spans="1:20">
      <c r="A1411" t="s">
        <v>1567</v>
      </c>
      <c r="B1411" s="11" t="str">
        <f t="shared" si="131"/>
        <v>CHP3</v>
      </c>
      <c r="C1411" s="11" t="str">
        <f>VLOOKUP('intouch变量（离散）'!$A1411,基本表格!$G:$Q,2,FALSE)</f>
        <v>2432+P5-M5 刨片机料仓3#出料螺旋A 电机控制 本地/远程(检修/待机）</v>
      </c>
      <c r="D1411" t="s">
        <v>154</v>
      </c>
      <c r="E1411" t="str">
        <f t="shared" ref="E1411:E1474" si="133">IF(RIGHT($A1411,2)="EN","Yes","No")</f>
        <v>No</v>
      </c>
      <c r="F1411" t="str">
        <f t="shared" ref="F1411:F1474" si="134">IF(RIGHT($A1411,2)="EN","900","0")</f>
        <v>0</v>
      </c>
      <c r="G1411" t="s">
        <v>154</v>
      </c>
      <c r="H1411" t="s">
        <v>155</v>
      </c>
      <c r="I1411" t="str">
        <f t="shared" ref="I1411:I1474" si="135">IF(RIGHT($A1411,2)="EN","禁用","")</f>
        <v/>
      </c>
      <c r="J1411" t="str">
        <f t="shared" ref="J1411:J1474" si="136">IF(RIGHT($A1411,2)="EN","启用","")</f>
        <v/>
      </c>
      <c r="K1411" t="str">
        <f>VLOOKUP('intouch变量（离散）'!$A1411,基本表格!$G:$Q,9,FALSE)</f>
        <v>None</v>
      </c>
      <c r="L1411">
        <v>1</v>
      </c>
      <c r="M1411" t="s">
        <v>156</v>
      </c>
      <c r="N1411" t="s">
        <v>157</v>
      </c>
      <c r="O1411" t="s">
        <v>158</v>
      </c>
      <c r="P1411" t="str">
        <f>VLOOKUP('intouch变量（离散）'!$A1411,基本表格!$G:$Q,3,FALSE)</f>
        <v>DB1300,X300.4</v>
      </c>
      <c r="Q1411" t="str">
        <f>VLOOKUP('intouch变量（离散）'!$A1411,基本表格!$G:$Q,10,FALSE)</f>
        <v>Yes</v>
      </c>
      <c r="R1411" t="str">
        <f t="shared" si="132"/>
        <v>DB1300,X300.4 2432+P5-M5 刨片机料仓3#出料螺旋A 电机控制 本地/远程(检修/待机）</v>
      </c>
      <c r="S1411">
        <v>0</v>
      </c>
      <c r="T1411">
        <v>0</v>
      </c>
    </row>
    <row r="1412" spans="1:20">
      <c r="A1412" t="s">
        <v>1568</v>
      </c>
      <c r="B1412" s="11" t="str">
        <f t="shared" si="131"/>
        <v>CHP3</v>
      </c>
      <c r="C1412" s="11" t="str">
        <f>VLOOKUP('intouch变量（离散）'!$A1412,基本表格!$G:$Q,2,FALSE)</f>
        <v>2432+P5-M5 刨片机料仓3#出料螺旋A 电机控制 开启_上位机(正转)</v>
      </c>
      <c r="D1412" t="s">
        <v>154</v>
      </c>
      <c r="E1412" t="str">
        <f t="shared" si="133"/>
        <v>No</v>
      </c>
      <c r="F1412" t="str">
        <f t="shared" si="134"/>
        <v>0</v>
      </c>
      <c r="G1412" t="s">
        <v>154</v>
      </c>
      <c r="H1412" t="s">
        <v>155</v>
      </c>
      <c r="I1412" t="str">
        <f t="shared" si="135"/>
        <v/>
      </c>
      <c r="J1412" t="str">
        <f t="shared" si="136"/>
        <v/>
      </c>
      <c r="K1412" t="str">
        <f>VLOOKUP('intouch变量（离散）'!$A1412,基本表格!$G:$Q,9,FALSE)</f>
        <v>None</v>
      </c>
      <c r="L1412">
        <v>1</v>
      </c>
      <c r="M1412" t="s">
        <v>156</v>
      </c>
      <c r="N1412" t="s">
        <v>157</v>
      </c>
      <c r="O1412" t="s">
        <v>158</v>
      </c>
      <c r="P1412" t="str">
        <f>VLOOKUP('intouch变量（离散）'!$A1412,基本表格!$G:$Q,3,FALSE)</f>
        <v>DB1300,X300.6</v>
      </c>
      <c r="Q1412" t="str">
        <f>VLOOKUP('intouch变量（离散）'!$A1412,基本表格!$G:$Q,10,FALSE)</f>
        <v>No</v>
      </c>
      <c r="R1412" t="str">
        <f t="shared" si="132"/>
        <v>DB1300,X300.6 2432+P5-M5 刨片机料仓3#出料螺旋A 电机控制 开启_上位机(正转)</v>
      </c>
      <c r="S1412">
        <v>0</v>
      </c>
      <c r="T1412">
        <v>0</v>
      </c>
    </row>
    <row r="1413" spans="1:20">
      <c r="A1413" t="s">
        <v>1569</v>
      </c>
      <c r="B1413" s="11" t="str">
        <f t="shared" ref="B1413:B1476" si="137">LEFT(A1413,4)</f>
        <v>CHP3</v>
      </c>
      <c r="C1413" s="11" t="str">
        <f>VLOOKUP('intouch变量（离散）'!$A1413,基本表格!$G:$Q,2,FALSE)</f>
        <v>2432+P5-M5 刨片机料仓3#出料螺旋A 电机控制 停止_上位机(反转)</v>
      </c>
      <c r="D1413" t="s">
        <v>154</v>
      </c>
      <c r="E1413" t="str">
        <f t="shared" si="133"/>
        <v>No</v>
      </c>
      <c r="F1413" t="str">
        <f t="shared" si="134"/>
        <v>0</v>
      </c>
      <c r="G1413" t="s">
        <v>154</v>
      </c>
      <c r="H1413" t="s">
        <v>155</v>
      </c>
      <c r="I1413" t="str">
        <f t="shared" si="135"/>
        <v/>
      </c>
      <c r="J1413" t="str">
        <f t="shared" si="136"/>
        <v/>
      </c>
      <c r="K1413" t="str">
        <f>VLOOKUP('intouch变量（离散）'!$A1413,基本表格!$G:$Q,9,FALSE)</f>
        <v>None</v>
      </c>
      <c r="L1413">
        <v>1</v>
      </c>
      <c r="M1413" t="s">
        <v>156</v>
      </c>
      <c r="N1413" t="s">
        <v>157</v>
      </c>
      <c r="O1413" t="s">
        <v>158</v>
      </c>
      <c r="P1413" t="str">
        <f>VLOOKUP('intouch变量（离散）'!$A1413,基本表格!$G:$Q,3,FALSE)</f>
        <v>DB1300,X301.0</v>
      </c>
      <c r="Q1413" t="str">
        <f>VLOOKUP('intouch变量（离散）'!$A1413,基本表格!$G:$Q,10,FALSE)</f>
        <v>No</v>
      </c>
      <c r="R1413" t="str">
        <f t="shared" ref="R1413:R1476" si="138">P1413&amp;" "&amp;C1413</f>
        <v>DB1300,X301.0 2432+P5-M5 刨片机料仓3#出料螺旋A 电机控制 停止_上位机(反转)</v>
      </c>
      <c r="S1413">
        <v>0</v>
      </c>
      <c r="T1413">
        <v>0</v>
      </c>
    </row>
    <row r="1414" spans="1:20">
      <c r="A1414" t="s">
        <v>1570</v>
      </c>
      <c r="B1414" s="11" t="str">
        <f t="shared" si="137"/>
        <v>CHP3</v>
      </c>
      <c r="C1414" s="11" t="str">
        <f>VLOOKUP('intouch变量（离散）'!$A1414,基本表格!$G:$Q,2,FALSE)</f>
        <v>2432+P5-M5 刨片机料仓3#出料螺旋A 电机控制 通风扇</v>
      </c>
      <c r="D1414" t="s">
        <v>154</v>
      </c>
      <c r="E1414" t="str">
        <f t="shared" si="133"/>
        <v>No</v>
      </c>
      <c r="F1414" t="str">
        <f t="shared" si="134"/>
        <v>0</v>
      </c>
      <c r="G1414" t="s">
        <v>154</v>
      </c>
      <c r="H1414" t="s">
        <v>155</v>
      </c>
      <c r="I1414" t="str">
        <f t="shared" si="135"/>
        <v/>
      </c>
      <c r="J1414" t="str">
        <f t="shared" si="136"/>
        <v/>
      </c>
      <c r="K1414" t="str">
        <f>VLOOKUP('intouch变量（离散）'!$A1414,基本表格!$G:$Q,9,FALSE)</f>
        <v>None</v>
      </c>
      <c r="L1414">
        <v>1</v>
      </c>
      <c r="M1414" t="s">
        <v>156</v>
      </c>
      <c r="N1414" t="s">
        <v>157</v>
      </c>
      <c r="O1414" t="s">
        <v>158</v>
      </c>
      <c r="P1414" t="str">
        <f>VLOOKUP('intouch变量（离散）'!$A1414,基本表格!$G:$Q,3,FALSE)</f>
        <v>DB1300,X301.1</v>
      </c>
      <c r="Q1414" t="str">
        <f>VLOOKUP('intouch变量（离散）'!$A1414,基本表格!$G:$Q,10,FALSE)</f>
        <v>Yes</v>
      </c>
      <c r="R1414" t="str">
        <f t="shared" si="138"/>
        <v>DB1300,X301.1 2432+P5-M5 刨片机料仓3#出料螺旋A 电机控制 通风扇</v>
      </c>
      <c r="S1414">
        <v>0</v>
      </c>
      <c r="T1414">
        <v>0</v>
      </c>
    </row>
    <row r="1415" spans="1:20">
      <c r="A1415" t="s">
        <v>1571</v>
      </c>
      <c r="B1415" s="11" t="str">
        <f t="shared" si="137"/>
        <v>CHP3</v>
      </c>
      <c r="C1415" s="11" t="str">
        <f>VLOOKUP('intouch变量（离散）'!$A1415,基本表格!$G:$Q,2,FALSE)</f>
        <v>2432+P5-M5 刨片机料仓3#出料螺旋A 电机控制 电机(正转）</v>
      </c>
      <c r="D1415" t="s">
        <v>154</v>
      </c>
      <c r="E1415" t="str">
        <f t="shared" si="133"/>
        <v>No</v>
      </c>
      <c r="F1415" t="str">
        <f t="shared" si="134"/>
        <v>0</v>
      </c>
      <c r="G1415" t="s">
        <v>154</v>
      </c>
      <c r="H1415" t="s">
        <v>155</v>
      </c>
      <c r="I1415" t="str">
        <f t="shared" si="135"/>
        <v/>
      </c>
      <c r="J1415" t="str">
        <f t="shared" si="136"/>
        <v/>
      </c>
      <c r="K1415" t="str">
        <f>VLOOKUP('intouch变量（离散）'!$A1415,基本表格!$G:$Q,9,FALSE)</f>
        <v>None</v>
      </c>
      <c r="L1415">
        <v>1</v>
      </c>
      <c r="M1415" t="s">
        <v>156</v>
      </c>
      <c r="N1415" t="s">
        <v>157</v>
      </c>
      <c r="O1415" t="s">
        <v>158</v>
      </c>
      <c r="P1415" t="str">
        <f>VLOOKUP('intouch变量（离散）'!$A1415,基本表格!$G:$Q,3,FALSE)</f>
        <v>DB1300,X301.2</v>
      </c>
      <c r="Q1415" t="str">
        <f>VLOOKUP('intouch变量（离散）'!$A1415,基本表格!$G:$Q,10,FALSE)</f>
        <v>Yes</v>
      </c>
      <c r="R1415" t="str">
        <f t="shared" si="138"/>
        <v>DB1300,X301.2 2432+P5-M5 刨片机料仓3#出料螺旋A 电机控制 电机(正转）</v>
      </c>
      <c r="S1415">
        <v>0</v>
      </c>
      <c r="T1415">
        <v>0</v>
      </c>
    </row>
    <row r="1416" spans="1:20">
      <c r="A1416" t="s">
        <v>1572</v>
      </c>
      <c r="B1416" s="11" t="str">
        <f t="shared" si="137"/>
        <v>CHP3</v>
      </c>
      <c r="C1416" s="11" t="str">
        <f>VLOOKUP('intouch变量（离散）'!$A1416,基本表格!$G:$Q,2,FALSE)</f>
        <v>2432+P5-M5 刨片机料仓3#出料螺旋A 电机控制 电机过载</v>
      </c>
      <c r="D1416" t="s">
        <v>154</v>
      </c>
      <c r="E1416" t="str">
        <f t="shared" si="133"/>
        <v>No</v>
      </c>
      <c r="F1416" t="str">
        <f t="shared" si="134"/>
        <v>0</v>
      </c>
      <c r="G1416" t="s">
        <v>154</v>
      </c>
      <c r="H1416" t="s">
        <v>155</v>
      </c>
      <c r="I1416" t="str">
        <f t="shared" si="135"/>
        <v/>
      </c>
      <c r="J1416" t="str">
        <f t="shared" si="136"/>
        <v/>
      </c>
      <c r="K1416" t="str">
        <f>VLOOKUP('intouch变量（离散）'!$A1416,基本表格!$G:$Q,9,FALSE)</f>
        <v>On</v>
      </c>
      <c r="L1416">
        <v>1</v>
      </c>
      <c r="M1416" t="s">
        <v>156</v>
      </c>
      <c r="N1416" t="s">
        <v>157</v>
      </c>
      <c r="O1416" t="s">
        <v>158</v>
      </c>
      <c r="P1416" t="str">
        <f>VLOOKUP('intouch变量（离散）'!$A1416,基本表格!$G:$Q,3,FALSE)</f>
        <v>DB1300,X301.3</v>
      </c>
      <c r="Q1416" t="str">
        <f>VLOOKUP('intouch变量（离散）'!$A1416,基本表格!$G:$Q,10,FALSE)</f>
        <v>Yes</v>
      </c>
      <c r="R1416" t="str">
        <f t="shared" si="138"/>
        <v>DB1300,X301.3 2432+P5-M5 刨片机料仓3#出料螺旋A 电机控制 电机过载</v>
      </c>
      <c r="S1416">
        <v>0</v>
      </c>
      <c r="T1416">
        <v>0</v>
      </c>
    </row>
    <row r="1417" spans="1:20">
      <c r="A1417" t="s">
        <v>1573</v>
      </c>
      <c r="B1417" s="11" t="str">
        <f t="shared" si="137"/>
        <v>CHP3</v>
      </c>
      <c r="C1417" s="11" t="str">
        <f>VLOOKUP('intouch变量（离散）'!$A1417,基本表格!$G:$Q,2,FALSE)</f>
        <v>2432+P5-M5 刨片机料仓3#出料螺旋A 电机控制 风扇过载</v>
      </c>
      <c r="D1417" t="s">
        <v>154</v>
      </c>
      <c r="E1417" t="str">
        <f t="shared" si="133"/>
        <v>No</v>
      </c>
      <c r="F1417" t="str">
        <f t="shared" si="134"/>
        <v>0</v>
      </c>
      <c r="G1417" t="s">
        <v>154</v>
      </c>
      <c r="H1417" t="s">
        <v>155</v>
      </c>
      <c r="I1417" t="str">
        <f t="shared" si="135"/>
        <v/>
      </c>
      <c r="J1417" t="str">
        <f t="shared" si="136"/>
        <v/>
      </c>
      <c r="K1417" t="str">
        <f>VLOOKUP('intouch变量（离散）'!$A1417,基本表格!$G:$Q,9,FALSE)</f>
        <v>On</v>
      </c>
      <c r="L1417">
        <v>1</v>
      </c>
      <c r="M1417" t="s">
        <v>156</v>
      </c>
      <c r="N1417" t="s">
        <v>157</v>
      </c>
      <c r="O1417" t="s">
        <v>158</v>
      </c>
      <c r="P1417" t="str">
        <f>VLOOKUP('intouch变量（离散）'!$A1417,基本表格!$G:$Q,3,FALSE)</f>
        <v>DB1300,X301.4</v>
      </c>
      <c r="Q1417" t="str">
        <f>VLOOKUP('intouch变量（离散）'!$A1417,基本表格!$G:$Q,10,FALSE)</f>
        <v>Yes</v>
      </c>
      <c r="R1417" t="str">
        <f t="shared" si="138"/>
        <v>DB1300,X301.4 2432+P5-M5 刨片机料仓3#出料螺旋A 电机控制 风扇过载</v>
      </c>
      <c r="S1417">
        <v>0</v>
      </c>
      <c r="T1417">
        <v>0</v>
      </c>
    </row>
    <row r="1418" spans="1:20">
      <c r="A1418" t="s">
        <v>1574</v>
      </c>
      <c r="B1418" s="11" t="str">
        <f t="shared" si="137"/>
        <v>CHP3</v>
      </c>
      <c r="C1418" s="11" t="str">
        <f>VLOOKUP('intouch变量（离散）'!$A1418,基本表格!$G:$Q,2,FALSE)</f>
        <v>2432+P5-M5 刨片机料仓3#出料螺旋A 电机控制 电机运行指示</v>
      </c>
      <c r="D1418" t="s">
        <v>154</v>
      </c>
      <c r="E1418" t="str">
        <f t="shared" si="133"/>
        <v>No</v>
      </c>
      <c r="F1418" t="str">
        <f t="shared" si="134"/>
        <v>0</v>
      </c>
      <c r="G1418" t="s">
        <v>154</v>
      </c>
      <c r="H1418" t="s">
        <v>155</v>
      </c>
      <c r="I1418" t="str">
        <f t="shared" si="135"/>
        <v/>
      </c>
      <c r="J1418" t="str">
        <f t="shared" si="136"/>
        <v/>
      </c>
      <c r="K1418" t="str">
        <f>VLOOKUP('intouch变量（离散）'!$A1418,基本表格!$G:$Q,9,FALSE)</f>
        <v>None</v>
      </c>
      <c r="L1418">
        <v>1</v>
      </c>
      <c r="M1418" t="s">
        <v>156</v>
      </c>
      <c r="N1418" t="s">
        <v>157</v>
      </c>
      <c r="O1418" t="s">
        <v>158</v>
      </c>
      <c r="P1418" t="str">
        <f>VLOOKUP('intouch变量（离散）'!$A1418,基本表格!$G:$Q,3,FALSE)</f>
        <v>DB1300,X301.5</v>
      </c>
      <c r="Q1418" t="str">
        <f>VLOOKUP('intouch变量（离散）'!$A1418,基本表格!$G:$Q,10,FALSE)</f>
        <v>Yes</v>
      </c>
      <c r="R1418" t="str">
        <f t="shared" si="138"/>
        <v>DB1300,X301.5 2432+P5-M5 刨片机料仓3#出料螺旋A 电机控制 电机运行指示</v>
      </c>
      <c r="S1418">
        <v>0</v>
      </c>
      <c r="T1418">
        <v>0</v>
      </c>
    </row>
    <row r="1419" spans="1:20">
      <c r="A1419" t="s">
        <v>1575</v>
      </c>
      <c r="B1419" s="11" t="str">
        <f t="shared" si="137"/>
        <v>CHP3</v>
      </c>
      <c r="C1419" s="11" t="str">
        <f>VLOOKUP('intouch变量（离散）'!$A1419,基本表格!$G:$Q,2,FALSE)</f>
        <v>2432+P5-M5 刨片机料仓3#出料螺旋A 电机控制 断链报警</v>
      </c>
      <c r="D1419" t="s">
        <v>154</v>
      </c>
      <c r="E1419" t="str">
        <f t="shared" si="133"/>
        <v>No</v>
      </c>
      <c r="F1419" t="str">
        <f t="shared" si="134"/>
        <v>0</v>
      </c>
      <c r="G1419" t="s">
        <v>154</v>
      </c>
      <c r="H1419" t="s">
        <v>155</v>
      </c>
      <c r="I1419" t="str">
        <f t="shared" si="135"/>
        <v/>
      </c>
      <c r="J1419" t="str">
        <f t="shared" si="136"/>
        <v/>
      </c>
      <c r="K1419" t="str">
        <f>VLOOKUP('intouch变量（离散）'!$A1419,基本表格!$G:$Q,9,FALSE)</f>
        <v>On</v>
      </c>
      <c r="L1419">
        <v>1</v>
      </c>
      <c r="M1419" t="s">
        <v>156</v>
      </c>
      <c r="N1419" t="s">
        <v>157</v>
      </c>
      <c r="O1419" t="s">
        <v>158</v>
      </c>
      <c r="P1419" t="str">
        <f>VLOOKUP('intouch变量（离散）'!$A1419,基本表格!$G:$Q,3,FALSE)</f>
        <v>DB1300,X301.6</v>
      </c>
      <c r="Q1419" t="str">
        <f>VLOOKUP('intouch变量（离散）'!$A1419,基本表格!$G:$Q,10,FALSE)</f>
        <v>Yes</v>
      </c>
      <c r="R1419" t="str">
        <f t="shared" si="138"/>
        <v>DB1300,X301.6 2432+P5-M5 刨片机料仓3#出料螺旋A 电机控制 断链报警</v>
      </c>
      <c r="S1419">
        <v>0</v>
      </c>
      <c r="T1419">
        <v>0</v>
      </c>
    </row>
    <row r="1420" spans="1:20">
      <c r="A1420" t="s">
        <v>1576</v>
      </c>
      <c r="B1420" s="11" t="str">
        <f t="shared" si="137"/>
        <v>CHP3</v>
      </c>
      <c r="C1420" s="11" t="str">
        <f>VLOOKUP('intouch变量（离散）'!$A1420,基本表格!$G:$Q,2,FALSE)</f>
        <v>2432+P5-M5 刨片机料仓3#出料螺旋A 电机控制 断链检测</v>
      </c>
      <c r="D1420" t="s">
        <v>154</v>
      </c>
      <c r="E1420" t="str">
        <f t="shared" si="133"/>
        <v>No</v>
      </c>
      <c r="F1420" t="str">
        <f t="shared" si="134"/>
        <v>0</v>
      </c>
      <c r="G1420" t="s">
        <v>154</v>
      </c>
      <c r="H1420" t="s">
        <v>155</v>
      </c>
      <c r="I1420" t="str">
        <f t="shared" si="135"/>
        <v/>
      </c>
      <c r="J1420" t="str">
        <f t="shared" si="136"/>
        <v/>
      </c>
      <c r="K1420" t="str">
        <f>VLOOKUP('intouch变量（离散）'!$A1420,基本表格!$G:$Q,9,FALSE)</f>
        <v>None</v>
      </c>
      <c r="L1420">
        <v>1</v>
      </c>
      <c r="M1420" t="s">
        <v>156</v>
      </c>
      <c r="N1420" t="s">
        <v>157</v>
      </c>
      <c r="O1420" t="s">
        <v>158</v>
      </c>
      <c r="P1420" t="str">
        <f>VLOOKUP('intouch变量（离散）'!$A1420,基本表格!$G:$Q,3,FALSE)</f>
        <v>DB1300,X301.7</v>
      </c>
      <c r="Q1420" t="str">
        <f>VLOOKUP('intouch变量（离散）'!$A1420,基本表格!$G:$Q,10,FALSE)</f>
        <v>Yes</v>
      </c>
      <c r="R1420" t="str">
        <f t="shared" si="138"/>
        <v>DB1300,X301.7 2432+P5-M5 刨片机料仓3#出料螺旋A 电机控制 断链检测</v>
      </c>
      <c r="S1420">
        <v>0</v>
      </c>
      <c r="T1420">
        <v>0</v>
      </c>
    </row>
    <row r="1421" spans="1:20">
      <c r="A1421" t="s">
        <v>1577</v>
      </c>
      <c r="B1421" s="11" t="str">
        <f t="shared" si="137"/>
        <v>CHP3</v>
      </c>
      <c r="C1421" s="11" t="str">
        <f>VLOOKUP('intouch变量（离散）'!$A1421,基本表格!$G:$Q,2,FALSE)</f>
        <v>2432+P5-M5 刨片机料仓3#出料螺旋A 电机控制 复位</v>
      </c>
      <c r="D1421" t="s">
        <v>154</v>
      </c>
      <c r="E1421" t="str">
        <f t="shared" si="133"/>
        <v>No</v>
      </c>
      <c r="F1421" t="str">
        <f t="shared" si="134"/>
        <v>0</v>
      </c>
      <c r="G1421" t="s">
        <v>154</v>
      </c>
      <c r="H1421" t="s">
        <v>155</v>
      </c>
      <c r="I1421" t="str">
        <f t="shared" si="135"/>
        <v/>
      </c>
      <c r="J1421" t="str">
        <f t="shared" si="136"/>
        <v/>
      </c>
      <c r="K1421" t="str">
        <f>VLOOKUP('intouch变量（离散）'!$A1421,基本表格!$G:$Q,9,FALSE)</f>
        <v>None</v>
      </c>
      <c r="L1421">
        <v>1</v>
      </c>
      <c r="M1421" t="s">
        <v>156</v>
      </c>
      <c r="N1421" t="s">
        <v>157</v>
      </c>
      <c r="O1421" t="s">
        <v>158</v>
      </c>
      <c r="P1421" t="str">
        <f>VLOOKUP('intouch变量（离散）'!$A1421,基本表格!$G:$Q,3,FALSE)</f>
        <v>DB1300,X302.0</v>
      </c>
      <c r="Q1421" t="str">
        <f>VLOOKUP('intouch变量（离散）'!$A1421,基本表格!$G:$Q,10,FALSE)</f>
        <v>No</v>
      </c>
      <c r="R1421" t="str">
        <f t="shared" si="138"/>
        <v>DB1300,X302.0 2432+P5-M5 刨片机料仓3#出料螺旋A 电机控制 复位</v>
      </c>
      <c r="S1421">
        <v>0</v>
      </c>
      <c r="T1421">
        <v>0</v>
      </c>
    </row>
    <row r="1422" spans="1:20">
      <c r="A1422" t="s">
        <v>1578</v>
      </c>
      <c r="B1422" s="11" t="str">
        <f t="shared" si="137"/>
        <v>CHP3</v>
      </c>
      <c r="C1422" s="11" t="str">
        <f>VLOOKUP('intouch变量（离散）'!$A1422,基本表格!$G:$Q,2,FALSE)</f>
        <v>2432+P5-M5 刨片机料仓3#出料螺旋A 电机控制 断链保护使能</v>
      </c>
      <c r="D1422" t="s">
        <v>154</v>
      </c>
      <c r="E1422" t="str">
        <f t="shared" si="133"/>
        <v>Yes</v>
      </c>
      <c r="F1422" t="str">
        <f t="shared" si="134"/>
        <v>900</v>
      </c>
      <c r="G1422" t="s">
        <v>154</v>
      </c>
      <c r="H1422" t="s">
        <v>155</v>
      </c>
      <c r="I1422" t="str">
        <f t="shared" si="135"/>
        <v>禁用</v>
      </c>
      <c r="J1422" t="str">
        <f t="shared" si="136"/>
        <v>启用</v>
      </c>
      <c r="K1422" t="str">
        <f>VLOOKUP('intouch变量（离散）'!$A1422,基本表格!$G:$Q,9,FALSE)</f>
        <v>None</v>
      </c>
      <c r="L1422">
        <v>1</v>
      </c>
      <c r="M1422" t="s">
        <v>156</v>
      </c>
      <c r="N1422" t="s">
        <v>157</v>
      </c>
      <c r="O1422" t="s">
        <v>158</v>
      </c>
      <c r="P1422" t="str">
        <f>VLOOKUP('intouch变量（离散）'!$A1422,基本表格!$G:$Q,3,FALSE)</f>
        <v>DB1300,X302.1</v>
      </c>
      <c r="Q1422" t="str">
        <f>VLOOKUP('intouch变量（离散）'!$A1422,基本表格!$G:$Q,10,FALSE)</f>
        <v>No</v>
      </c>
      <c r="R1422" t="str">
        <f t="shared" si="138"/>
        <v>DB1300,X302.1 2432+P5-M5 刨片机料仓3#出料螺旋A 电机控制 断链保护使能</v>
      </c>
      <c r="S1422">
        <v>0</v>
      </c>
      <c r="T1422">
        <v>0</v>
      </c>
    </row>
    <row r="1423" spans="1:20">
      <c r="A1423" t="s">
        <v>1579</v>
      </c>
      <c r="B1423" s="11" t="str">
        <f t="shared" si="137"/>
        <v>CHP3</v>
      </c>
      <c r="C1423" s="11" t="str">
        <f>VLOOKUP('intouch变量（离散）'!$A1423,基本表格!$G:$Q,2,FALSE)</f>
        <v>2432+P5-M5 刨片机料仓3#出料螺旋A 电机控制 断链导致停机</v>
      </c>
      <c r="D1423" t="s">
        <v>154</v>
      </c>
      <c r="E1423" t="str">
        <f t="shared" si="133"/>
        <v>No</v>
      </c>
      <c r="F1423" t="str">
        <f t="shared" si="134"/>
        <v>0</v>
      </c>
      <c r="G1423" t="s">
        <v>154</v>
      </c>
      <c r="H1423" t="s">
        <v>155</v>
      </c>
      <c r="I1423" t="str">
        <f t="shared" si="135"/>
        <v/>
      </c>
      <c r="J1423" t="str">
        <f t="shared" si="136"/>
        <v/>
      </c>
      <c r="K1423" t="str">
        <f>VLOOKUP('intouch变量（离散）'!$A1423,基本表格!$G:$Q,9,FALSE)</f>
        <v>On</v>
      </c>
      <c r="L1423">
        <v>1</v>
      </c>
      <c r="M1423" t="s">
        <v>156</v>
      </c>
      <c r="N1423" t="s">
        <v>157</v>
      </c>
      <c r="O1423" t="s">
        <v>158</v>
      </c>
      <c r="P1423" t="str">
        <f>VLOOKUP('intouch变量（离散）'!$A1423,基本表格!$G:$Q,3,FALSE)</f>
        <v>DB1300,X302.2</v>
      </c>
      <c r="Q1423" t="str">
        <f>VLOOKUP('intouch变量（离散）'!$A1423,基本表格!$G:$Q,10,FALSE)</f>
        <v>Yes</v>
      </c>
      <c r="R1423" t="str">
        <f t="shared" si="138"/>
        <v>DB1300,X302.2 2432+P5-M5 刨片机料仓3#出料螺旋A 电机控制 断链导致停机</v>
      </c>
      <c r="S1423">
        <v>0</v>
      </c>
      <c r="T1423">
        <v>0</v>
      </c>
    </row>
    <row r="1424" spans="1:20">
      <c r="A1424" t="s">
        <v>1580</v>
      </c>
      <c r="B1424" s="11" t="str">
        <f t="shared" si="137"/>
        <v>CHP3</v>
      </c>
      <c r="C1424" s="11" t="str">
        <f>VLOOKUP('intouch变量（离散）'!$A1424,基本表格!$G:$Q,2,FALSE)</f>
        <v>2432+P5-M5 刨片机料仓3#出料螺旋A 电机控制 电机(反转）</v>
      </c>
      <c r="D1424" t="s">
        <v>154</v>
      </c>
      <c r="E1424" t="str">
        <f t="shared" si="133"/>
        <v>No</v>
      </c>
      <c r="F1424" t="str">
        <f t="shared" si="134"/>
        <v>0</v>
      </c>
      <c r="G1424" t="s">
        <v>154</v>
      </c>
      <c r="H1424" t="s">
        <v>155</v>
      </c>
      <c r="I1424" t="str">
        <f t="shared" si="135"/>
        <v/>
      </c>
      <c r="J1424" t="str">
        <f t="shared" si="136"/>
        <v/>
      </c>
      <c r="K1424" t="str">
        <f>VLOOKUP('intouch变量（离散）'!$A1424,基本表格!$G:$Q,9,FALSE)</f>
        <v>None</v>
      </c>
      <c r="L1424">
        <v>1</v>
      </c>
      <c r="M1424" t="s">
        <v>156</v>
      </c>
      <c r="N1424" t="s">
        <v>157</v>
      </c>
      <c r="O1424" t="s">
        <v>158</v>
      </c>
      <c r="P1424" t="str">
        <f>VLOOKUP('intouch变量（离散）'!$A1424,基本表格!$G:$Q,3,FALSE)</f>
        <v>DB1300,X302.3</v>
      </c>
      <c r="Q1424" t="str">
        <f>VLOOKUP('intouch变量（离散）'!$A1424,基本表格!$G:$Q,10,FALSE)</f>
        <v>Yes</v>
      </c>
      <c r="R1424" t="str">
        <f t="shared" si="138"/>
        <v>DB1300,X302.3 2432+P5-M5 刨片机料仓3#出料螺旋A 电机控制 电机(反转）</v>
      </c>
      <c r="S1424">
        <v>0</v>
      </c>
      <c r="T1424">
        <v>0</v>
      </c>
    </row>
    <row r="1425" spans="1:20">
      <c r="A1425" t="s">
        <v>1581</v>
      </c>
      <c r="B1425" s="11" t="str">
        <f t="shared" si="137"/>
        <v>CHP3</v>
      </c>
      <c r="C1425" s="11" t="str">
        <f>VLOOKUP('intouch变量（离散）'!$A1425,基本表格!$G:$Q,2,FALSE)</f>
        <v>2432+P5-M5 刨片机料仓3#出料螺旋A 电机控制 本地</v>
      </c>
      <c r="D1425" t="s">
        <v>154</v>
      </c>
      <c r="E1425" t="str">
        <f t="shared" si="133"/>
        <v>No</v>
      </c>
      <c r="F1425" t="str">
        <f t="shared" si="134"/>
        <v>0</v>
      </c>
      <c r="G1425" t="s">
        <v>154</v>
      </c>
      <c r="H1425" t="s">
        <v>155</v>
      </c>
      <c r="I1425" t="str">
        <f t="shared" si="135"/>
        <v/>
      </c>
      <c r="J1425" t="str">
        <f t="shared" si="136"/>
        <v/>
      </c>
      <c r="K1425" t="str">
        <f>VLOOKUP('intouch变量（离散）'!$A1425,基本表格!$G:$Q,9,FALSE)</f>
        <v>None</v>
      </c>
      <c r="L1425">
        <v>1</v>
      </c>
      <c r="M1425" t="s">
        <v>156</v>
      </c>
      <c r="N1425" t="s">
        <v>157</v>
      </c>
      <c r="O1425" t="s">
        <v>158</v>
      </c>
      <c r="P1425" t="str">
        <f>VLOOKUP('intouch变量（离散）'!$A1425,基本表格!$G:$Q,3,FALSE)</f>
        <v>DB1300,X302.4</v>
      </c>
      <c r="Q1425" t="str">
        <f>VLOOKUP('intouch变量（离散）'!$A1425,基本表格!$G:$Q,10,FALSE)</f>
        <v>Yes</v>
      </c>
      <c r="R1425" t="str">
        <f t="shared" si="138"/>
        <v>DB1300,X302.4 2432+P5-M5 刨片机料仓3#出料螺旋A 电机控制 本地</v>
      </c>
      <c r="S1425">
        <v>0</v>
      </c>
      <c r="T1425">
        <v>0</v>
      </c>
    </row>
    <row r="1426" spans="1:20">
      <c r="A1426" t="s">
        <v>1582</v>
      </c>
      <c r="B1426" s="11" t="str">
        <f t="shared" si="137"/>
        <v>CHP3</v>
      </c>
      <c r="C1426" s="11" t="str">
        <f>VLOOKUP('intouch变量（离散）'!$A1426,基本表格!$G:$Q,2,FALSE)</f>
        <v>2432+P5-M5 刨片机料仓3#出料螺旋A 电机控制 远程</v>
      </c>
      <c r="D1426" t="s">
        <v>154</v>
      </c>
      <c r="E1426" t="str">
        <f t="shared" si="133"/>
        <v>No</v>
      </c>
      <c r="F1426" t="str">
        <f t="shared" si="134"/>
        <v>0</v>
      </c>
      <c r="G1426" t="s">
        <v>154</v>
      </c>
      <c r="H1426" t="s">
        <v>155</v>
      </c>
      <c r="I1426" t="str">
        <f t="shared" si="135"/>
        <v/>
      </c>
      <c r="J1426" t="str">
        <f t="shared" si="136"/>
        <v/>
      </c>
      <c r="K1426" t="str">
        <f>VLOOKUP('intouch变量（离散）'!$A1426,基本表格!$G:$Q,9,FALSE)</f>
        <v>None</v>
      </c>
      <c r="L1426">
        <v>1</v>
      </c>
      <c r="M1426" t="s">
        <v>156</v>
      </c>
      <c r="N1426" t="s">
        <v>157</v>
      </c>
      <c r="O1426" t="s">
        <v>158</v>
      </c>
      <c r="P1426" t="str">
        <f>VLOOKUP('intouch变量（离散）'!$A1426,基本表格!$G:$Q,3,FALSE)</f>
        <v>DB1300,X302.5</v>
      </c>
      <c r="Q1426" t="str">
        <f>VLOOKUP('intouch变量（离散）'!$A1426,基本表格!$G:$Q,10,FALSE)</f>
        <v>Yes</v>
      </c>
      <c r="R1426" t="str">
        <f t="shared" si="138"/>
        <v>DB1300,X302.5 2432+P5-M5 刨片机料仓3#出料螺旋A 电机控制 远程</v>
      </c>
      <c r="S1426">
        <v>0</v>
      </c>
      <c r="T1426">
        <v>0</v>
      </c>
    </row>
    <row r="1427" spans="1:20">
      <c r="A1427" t="s">
        <v>1583</v>
      </c>
      <c r="B1427" s="11" t="str">
        <f t="shared" si="137"/>
        <v>CHP3</v>
      </c>
      <c r="C1427" s="11" t="str">
        <f>VLOOKUP('intouch变量（离散）'!$A1427,基本表格!$G:$Q,2,FALSE)</f>
        <v>2432+P5-M5 刨片机料仓3#出料螺旋A 电机控制 堵料报警</v>
      </c>
      <c r="D1427" t="s">
        <v>154</v>
      </c>
      <c r="E1427" t="str">
        <f t="shared" si="133"/>
        <v>No</v>
      </c>
      <c r="F1427" t="str">
        <f t="shared" si="134"/>
        <v>0</v>
      </c>
      <c r="G1427" t="s">
        <v>154</v>
      </c>
      <c r="H1427" t="s">
        <v>155</v>
      </c>
      <c r="I1427" t="str">
        <f t="shared" si="135"/>
        <v/>
      </c>
      <c r="J1427" t="str">
        <f t="shared" si="136"/>
        <v/>
      </c>
      <c r="K1427" t="str">
        <f>VLOOKUP('intouch变量（离散）'!$A1427,基本表格!$G:$Q,9,FALSE)</f>
        <v>On</v>
      </c>
      <c r="L1427">
        <v>1</v>
      </c>
      <c r="M1427" t="s">
        <v>156</v>
      </c>
      <c r="N1427" t="s">
        <v>157</v>
      </c>
      <c r="O1427" t="s">
        <v>158</v>
      </c>
      <c r="P1427" t="str">
        <f>VLOOKUP('intouch变量（离散）'!$A1427,基本表格!$G:$Q,3,FALSE)</f>
        <v>DB1300,X302.6</v>
      </c>
      <c r="Q1427" t="str">
        <f>VLOOKUP('intouch变量（离散）'!$A1427,基本表格!$G:$Q,10,FALSE)</f>
        <v>Yes</v>
      </c>
      <c r="R1427" t="str">
        <f t="shared" si="138"/>
        <v>DB1300,X302.6 2432+P5-M5 刨片机料仓3#出料螺旋A 电机控制 堵料报警</v>
      </c>
      <c r="S1427">
        <v>0</v>
      </c>
      <c r="T1427">
        <v>0</v>
      </c>
    </row>
    <row r="1428" spans="1:20">
      <c r="A1428" t="s">
        <v>1584</v>
      </c>
      <c r="B1428" s="11" t="str">
        <f t="shared" si="137"/>
        <v>CHP3</v>
      </c>
      <c r="C1428" s="11" t="str">
        <f>VLOOKUP('intouch变量（离散）'!$A1428,基本表格!$G:$Q,2,FALSE)</f>
        <v>2432+P5-M5 刨片机料仓3#出料螺旋A 电机控制 堵料检测</v>
      </c>
      <c r="D1428" t="s">
        <v>154</v>
      </c>
      <c r="E1428" t="str">
        <f t="shared" si="133"/>
        <v>No</v>
      </c>
      <c r="F1428" t="str">
        <f t="shared" si="134"/>
        <v>0</v>
      </c>
      <c r="G1428" t="s">
        <v>154</v>
      </c>
      <c r="H1428" t="s">
        <v>155</v>
      </c>
      <c r="I1428" t="str">
        <f t="shared" si="135"/>
        <v/>
      </c>
      <c r="J1428" t="str">
        <f t="shared" si="136"/>
        <v/>
      </c>
      <c r="K1428" t="str">
        <f>VLOOKUP('intouch变量（离散）'!$A1428,基本表格!$G:$Q,9,FALSE)</f>
        <v>None</v>
      </c>
      <c r="L1428">
        <v>1</v>
      </c>
      <c r="M1428" t="s">
        <v>156</v>
      </c>
      <c r="N1428" t="s">
        <v>157</v>
      </c>
      <c r="O1428" t="s">
        <v>158</v>
      </c>
      <c r="P1428" t="str">
        <f>VLOOKUP('intouch变量（离散）'!$A1428,基本表格!$G:$Q,3,FALSE)</f>
        <v>DB1300,X302.7</v>
      </c>
      <c r="Q1428" t="str">
        <f>VLOOKUP('intouch变量（离散）'!$A1428,基本表格!$G:$Q,10,FALSE)</f>
        <v>Yes</v>
      </c>
      <c r="R1428" t="str">
        <f t="shared" si="138"/>
        <v>DB1300,X302.7 2432+P5-M5 刨片机料仓3#出料螺旋A 电机控制 堵料检测</v>
      </c>
      <c r="S1428">
        <v>0</v>
      </c>
      <c r="T1428">
        <v>0</v>
      </c>
    </row>
    <row r="1429" spans="1:20">
      <c r="A1429" t="s">
        <v>1585</v>
      </c>
      <c r="B1429" s="11" t="str">
        <f t="shared" si="137"/>
        <v>CHP3</v>
      </c>
      <c r="C1429" s="11" t="str">
        <f>VLOOKUP('intouch变量（离散）'!$A1429,基本表格!$G:$Q,2,FALSE)</f>
        <v>2432+P5-M5 刨片机料仓3#出料螺旋A 电机控制 堵料保护使能</v>
      </c>
      <c r="D1429" t="s">
        <v>154</v>
      </c>
      <c r="E1429" t="str">
        <f t="shared" si="133"/>
        <v>Yes</v>
      </c>
      <c r="F1429" t="str">
        <f t="shared" si="134"/>
        <v>900</v>
      </c>
      <c r="G1429" t="s">
        <v>154</v>
      </c>
      <c r="H1429" t="s">
        <v>155</v>
      </c>
      <c r="I1429" t="str">
        <f t="shared" si="135"/>
        <v>禁用</v>
      </c>
      <c r="J1429" t="str">
        <f t="shared" si="136"/>
        <v>启用</v>
      </c>
      <c r="K1429" t="str">
        <f>VLOOKUP('intouch变量（离散）'!$A1429,基本表格!$G:$Q,9,FALSE)</f>
        <v>None</v>
      </c>
      <c r="L1429">
        <v>1</v>
      </c>
      <c r="M1429" t="s">
        <v>156</v>
      </c>
      <c r="N1429" t="s">
        <v>157</v>
      </c>
      <c r="O1429" t="s">
        <v>158</v>
      </c>
      <c r="P1429" t="str">
        <f>VLOOKUP('intouch变量（离散）'!$A1429,基本表格!$G:$Q,3,FALSE)</f>
        <v>DB1300,X303.0</v>
      </c>
      <c r="Q1429" t="str">
        <f>VLOOKUP('intouch变量（离散）'!$A1429,基本表格!$G:$Q,10,FALSE)</f>
        <v>No</v>
      </c>
      <c r="R1429" t="str">
        <f t="shared" si="138"/>
        <v>DB1300,X303.0 2432+P5-M5 刨片机料仓3#出料螺旋A 电机控制 堵料保护使能</v>
      </c>
      <c r="S1429">
        <v>0</v>
      </c>
      <c r="T1429">
        <v>0</v>
      </c>
    </row>
    <row r="1430" spans="1:20">
      <c r="A1430" t="s">
        <v>1586</v>
      </c>
      <c r="B1430" s="11" t="str">
        <f t="shared" si="137"/>
        <v>CHP3</v>
      </c>
      <c r="C1430" s="11" t="str">
        <f>VLOOKUP('intouch变量（离散）'!$A1430,基本表格!$G:$Q,2,FALSE)</f>
        <v>2432+P5-M5 刨片机料仓3#出料螺旋A 电机控制 堵料导致停机</v>
      </c>
      <c r="D1430" t="s">
        <v>154</v>
      </c>
      <c r="E1430" t="str">
        <f t="shared" si="133"/>
        <v>No</v>
      </c>
      <c r="F1430" t="str">
        <f t="shared" si="134"/>
        <v>0</v>
      </c>
      <c r="G1430" t="s">
        <v>154</v>
      </c>
      <c r="H1430" t="s">
        <v>155</v>
      </c>
      <c r="I1430" t="str">
        <f t="shared" si="135"/>
        <v/>
      </c>
      <c r="J1430" t="str">
        <f t="shared" si="136"/>
        <v/>
      </c>
      <c r="K1430" t="str">
        <f>VLOOKUP('intouch变量（离散）'!$A1430,基本表格!$G:$Q,9,FALSE)</f>
        <v>On</v>
      </c>
      <c r="L1430">
        <v>1</v>
      </c>
      <c r="M1430" t="s">
        <v>156</v>
      </c>
      <c r="N1430" t="s">
        <v>157</v>
      </c>
      <c r="O1430" t="s">
        <v>158</v>
      </c>
      <c r="P1430" t="str">
        <f>VLOOKUP('intouch变量（离散）'!$A1430,基本表格!$G:$Q,3,FALSE)</f>
        <v>DB1300,X303.1</v>
      </c>
      <c r="Q1430" t="str">
        <f>VLOOKUP('intouch变量（离散）'!$A1430,基本表格!$G:$Q,10,FALSE)</f>
        <v>Yes</v>
      </c>
      <c r="R1430" t="str">
        <f t="shared" si="138"/>
        <v>DB1300,X303.1 2432+P5-M5 刨片机料仓3#出料螺旋A 电机控制 堵料导致停机</v>
      </c>
      <c r="S1430">
        <v>0</v>
      </c>
      <c r="T1430">
        <v>0</v>
      </c>
    </row>
    <row r="1431" spans="1:20">
      <c r="A1431" t="s">
        <v>1587</v>
      </c>
      <c r="B1431" s="11" t="str">
        <f t="shared" si="137"/>
        <v>CHP3</v>
      </c>
      <c r="C1431" s="11" t="str">
        <f>VLOOKUP('intouch变量（离散）'!$A1431,基本表格!$G:$Q,2,FALSE)</f>
        <v>2432+P5-M5 刨片机料仓3#出料螺旋A 电机控制 拉线开关</v>
      </c>
      <c r="D1431" t="s">
        <v>154</v>
      </c>
      <c r="E1431" t="str">
        <f t="shared" si="133"/>
        <v>No</v>
      </c>
      <c r="F1431" t="str">
        <f t="shared" si="134"/>
        <v>0</v>
      </c>
      <c r="G1431" t="s">
        <v>154</v>
      </c>
      <c r="H1431" t="s">
        <v>155</v>
      </c>
      <c r="I1431" t="str">
        <f t="shared" si="135"/>
        <v/>
      </c>
      <c r="J1431" t="str">
        <f t="shared" si="136"/>
        <v/>
      </c>
      <c r="K1431" t="str">
        <f>VLOOKUP('intouch变量（离散）'!$A1431,基本表格!$G:$Q,9,FALSE)</f>
        <v>On</v>
      </c>
      <c r="L1431">
        <v>1</v>
      </c>
      <c r="M1431" t="s">
        <v>156</v>
      </c>
      <c r="N1431" t="s">
        <v>157</v>
      </c>
      <c r="O1431" t="s">
        <v>158</v>
      </c>
      <c r="P1431" t="str">
        <f>VLOOKUP('intouch变量（离散）'!$A1431,基本表格!$G:$Q,3,FALSE)</f>
        <v>DB1300,X308.0</v>
      </c>
      <c r="Q1431" t="str">
        <f>VLOOKUP('intouch变量（离散）'!$A1431,基本表格!$G:$Q,10,FALSE)</f>
        <v>Yes</v>
      </c>
      <c r="R1431" t="str">
        <f t="shared" si="138"/>
        <v>DB1300,X308.0 2432+P5-M5 刨片机料仓3#出料螺旋A 电机控制 拉线开关</v>
      </c>
      <c r="S1431">
        <v>0</v>
      </c>
      <c r="T1431">
        <v>0</v>
      </c>
    </row>
    <row r="1432" spans="1:20">
      <c r="A1432" t="s">
        <v>1588</v>
      </c>
      <c r="B1432" s="11" t="str">
        <f t="shared" si="137"/>
        <v>CHP3</v>
      </c>
      <c r="C1432" s="11" t="str">
        <f>VLOOKUP('intouch变量（离散）'!$A1432,基本表格!$G:$Q,2,FALSE)</f>
        <v>2432+P5-M5 刨片机料仓3#出料螺旋A 电机控制 左跑偏报警</v>
      </c>
      <c r="D1432" t="s">
        <v>154</v>
      </c>
      <c r="E1432" t="str">
        <f t="shared" si="133"/>
        <v>No</v>
      </c>
      <c r="F1432" t="str">
        <f t="shared" si="134"/>
        <v>0</v>
      </c>
      <c r="G1432" t="s">
        <v>154</v>
      </c>
      <c r="H1432" t="s">
        <v>155</v>
      </c>
      <c r="I1432" t="str">
        <f t="shared" si="135"/>
        <v/>
      </c>
      <c r="J1432" t="str">
        <f t="shared" si="136"/>
        <v/>
      </c>
      <c r="K1432" t="str">
        <f>VLOOKUP('intouch变量（离散）'!$A1432,基本表格!$G:$Q,9,FALSE)</f>
        <v>On</v>
      </c>
      <c r="L1432">
        <v>1</v>
      </c>
      <c r="M1432" t="s">
        <v>156</v>
      </c>
      <c r="N1432" t="s">
        <v>157</v>
      </c>
      <c r="O1432" t="s">
        <v>158</v>
      </c>
      <c r="P1432" t="str">
        <f>VLOOKUP('intouch变量（离散）'!$A1432,基本表格!$G:$Q,3,FALSE)</f>
        <v>DB1300,X308.1</v>
      </c>
      <c r="Q1432" t="str">
        <f>VLOOKUP('intouch变量（离散）'!$A1432,基本表格!$G:$Q,10,FALSE)</f>
        <v>Yes</v>
      </c>
      <c r="R1432" t="str">
        <f t="shared" si="138"/>
        <v>DB1300,X308.1 2432+P5-M5 刨片机料仓3#出料螺旋A 电机控制 左跑偏报警</v>
      </c>
      <c r="S1432">
        <v>0</v>
      </c>
      <c r="T1432">
        <v>0</v>
      </c>
    </row>
    <row r="1433" spans="1:20">
      <c r="A1433" t="s">
        <v>1589</v>
      </c>
      <c r="B1433" s="11" t="str">
        <f t="shared" si="137"/>
        <v>CHP3</v>
      </c>
      <c r="C1433" s="11" t="str">
        <f>VLOOKUP('intouch变量（离散）'!$A1433,基本表格!$G:$Q,2,FALSE)</f>
        <v>2432+P5-M5 刨片机料仓3#出料螺旋A 电机控制 左跑偏1检测</v>
      </c>
      <c r="D1433" t="s">
        <v>154</v>
      </c>
      <c r="E1433" t="str">
        <f t="shared" si="133"/>
        <v>No</v>
      </c>
      <c r="F1433" t="str">
        <f t="shared" si="134"/>
        <v>0</v>
      </c>
      <c r="G1433" t="s">
        <v>154</v>
      </c>
      <c r="H1433" t="s">
        <v>155</v>
      </c>
      <c r="I1433" t="str">
        <f t="shared" si="135"/>
        <v/>
      </c>
      <c r="J1433" t="str">
        <f t="shared" si="136"/>
        <v/>
      </c>
      <c r="K1433" t="str">
        <f>VLOOKUP('intouch变量（离散）'!$A1433,基本表格!$G:$Q,9,FALSE)</f>
        <v>None</v>
      </c>
      <c r="L1433">
        <v>1</v>
      </c>
      <c r="M1433" t="s">
        <v>156</v>
      </c>
      <c r="N1433" t="s">
        <v>157</v>
      </c>
      <c r="O1433" t="s">
        <v>158</v>
      </c>
      <c r="P1433" t="str">
        <f>VLOOKUP('intouch变量（离散）'!$A1433,基本表格!$G:$Q,3,FALSE)</f>
        <v>DB1300,X308.2</v>
      </c>
      <c r="Q1433" t="str">
        <f>VLOOKUP('intouch变量（离散）'!$A1433,基本表格!$G:$Q,10,FALSE)</f>
        <v>Yes</v>
      </c>
      <c r="R1433" t="str">
        <f t="shared" si="138"/>
        <v>DB1300,X308.2 2432+P5-M5 刨片机料仓3#出料螺旋A 电机控制 左跑偏1检测</v>
      </c>
      <c r="S1433">
        <v>0</v>
      </c>
      <c r="T1433">
        <v>0</v>
      </c>
    </row>
    <row r="1434" spans="1:20">
      <c r="A1434" t="s">
        <v>1590</v>
      </c>
      <c r="B1434" s="11" t="str">
        <f t="shared" si="137"/>
        <v>CHP3</v>
      </c>
      <c r="C1434" s="11" t="str">
        <f>VLOOKUP('intouch变量（离散）'!$A1434,基本表格!$G:$Q,2,FALSE)</f>
        <v>2432+P5-M5 刨片机料仓3#出料螺旋A 电机控制 左跑偏保护使能</v>
      </c>
      <c r="D1434" t="s">
        <v>154</v>
      </c>
      <c r="E1434" t="str">
        <f t="shared" si="133"/>
        <v>Yes</v>
      </c>
      <c r="F1434" t="str">
        <f t="shared" si="134"/>
        <v>900</v>
      </c>
      <c r="G1434" t="s">
        <v>154</v>
      </c>
      <c r="H1434" t="s">
        <v>155</v>
      </c>
      <c r="I1434" t="str">
        <f t="shared" si="135"/>
        <v>禁用</v>
      </c>
      <c r="J1434" t="str">
        <f t="shared" si="136"/>
        <v>启用</v>
      </c>
      <c r="K1434" t="str">
        <f>VLOOKUP('intouch变量（离散）'!$A1434,基本表格!$G:$Q,9,FALSE)</f>
        <v>None</v>
      </c>
      <c r="L1434">
        <v>1</v>
      </c>
      <c r="M1434" t="s">
        <v>156</v>
      </c>
      <c r="N1434" t="s">
        <v>157</v>
      </c>
      <c r="O1434" t="s">
        <v>158</v>
      </c>
      <c r="P1434" t="str">
        <f>VLOOKUP('intouch变量（离散）'!$A1434,基本表格!$G:$Q,3,FALSE)</f>
        <v>DB1300,X308.3</v>
      </c>
      <c r="Q1434" t="str">
        <f>VLOOKUP('intouch变量（离散）'!$A1434,基本表格!$G:$Q,10,FALSE)</f>
        <v>No</v>
      </c>
      <c r="R1434" t="str">
        <f t="shared" si="138"/>
        <v>DB1300,X308.3 2432+P5-M5 刨片机料仓3#出料螺旋A 电机控制 左跑偏保护使能</v>
      </c>
      <c r="S1434">
        <v>0</v>
      </c>
      <c r="T1434">
        <v>0</v>
      </c>
    </row>
    <row r="1435" spans="1:20">
      <c r="A1435" t="s">
        <v>1591</v>
      </c>
      <c r="B1435" s="11" t="str">
        <f t="shared" si="137"/>
        <v>CHP3</v>
      </c>
      <c r="C1435" s="11" t="str">
        <f>VLOOKUP('intouch变量（离散）'!$A1435,基本表格!$G:$Q,2,FALSE)</f>
        <v>2432+P5-M5 刨片机料仓3#出料螺旋A 电机控制 左跑偏导致停机</v>
      </c>
      <c r="D1435" t="s">
        <v>154</v>
      </c>
      <c r="E1435" t="str">
        <f t="shared" si="133"/>
        <v>No</v>
      </c>
      <c r="F1435" t="str">
        <f t="shared" si="134"/>
        <v>0</v>
      </c>
      <c r="G1435" t="s">
        <v>154</v>
      </c>
      <c r="H1435" t="s">
        <v>155</v>
      </c>
      <c r="I1435" t="str">
        <f t="shared" si="135"/>
        <v/>
      </c>
      <c r="J1435" t="str">
        <f t="shared" si="136"/>
        <v/>
      </c>
      <c r="K1435" t="str">
        <f>VLOOKUP('intouch变量（离散）'!$A1435,基本表格!$G:$Q,9,FALSE)</f>
        <v>On</v>
      </c>
      <c r="L1435">
        <v>1</v>
      </c>
      <c r="M1435" t="s">
        <v>156</v>
      </c>
      <c r="N1435" t="s">
        <v>157</v>
      </c>
      <c r="O1435" t="s">
        <v>158</v>
      </c>
      <c r="P1435" t="str">
        <f>VLOOKUP('intouch变量（离散）'!$A1435,基本表格!$G:$Q,3,FALSE)</f>
        <v>DB1300,X308.4</v>
      </c>
      <c r="Q1435" t="str">
        <f>VLOOKUP('intouch变量（离散）'!$A1435,基本表格!$G:$Q,10,FALSE)</f>
        <v>Yes</v>
      </c>
      <c r="R1435" t="str">
        <f t="shared" si="138"/>
        <v>DB1300,X308.4 2432+P5-M5 刨片机料仓3#出料螺旋A 电机控制 左跑偏导致停机</v>
      </c>
      <c r="S1435">
        <v>0</v>
      </c>
      <c r="T1435">
        <v>0</v>
      </c>
    </row>
    <row r="1436" spans="1:20">
      <c r="A1436" t="s">
        <v>1592</v>
      </c>
      <c r="B1436" s="11" t="str">
        <f t="shared" si="137"/>
        <v>CHP3</v>
      </c>
      <c r="C1436" s="11" t="str">
        <f>VLOOKUP('intouch变量（离散）'!$A1436,基本表格!$G:$Q,2,FALSE)</f>
        <v>2432+P5-M5 刨片机料仓3#出料螺旋A 电机控制 右 跑偏报警</v>
      </c>
      <c r="D1436" t="s">
        <v>154</v>
      </c>
      <c r="E1436" t="str">
        <f t="shared" si="133"/>
        <v>No</v>
      </c>
      <c r="F1436" t="str">
        <f t="shared" si="134"/>
        <v>0</v>
      </c>
      <c r="G1436" t="s">
        <v>154</v>
      </c>
      <c r="H1436" t="s">
        <v>155</v>
      </c>
      <c r="I1436" t="str">
        <f t="shared" si="135"/>
        <v/>
      </c>
      <c r="J1436" t="str">
        <f t="shared" si="136"/>
        <v/>
      </c>
      <c r="K1436" t="str">
        <f>VLOOKUP('intouch变量（离散）'!$A1436,基本表格!$G:$Q,9,FALSE)</f>
        <v>On</v>
      </c>
      <c r="L1436">
        <v>1</v>
      </c>
      <c r="M1436" t="s">
        <v>156</v>
      </c>
      <c r="N1436" t="s">
        <v>157</v>
      </c>
      <c r="O1436" t="s">
        <v>158</v>
      </c>
      <c r="P1436" t="str">
        <f>VLOOKUP('intouch变量（离散）'!$A1436,基本表格!$G:$Q,3,FALSE)</f>
        <v>DB1300,X312.0</v>
      </c>
      <c r="Q1436" t="str">
        <f>VLOOKUP('intouch变量（离散）'!$A1436,基本表格!$G:$Q,10,FALSE)</f>
        <v>Yes</v>
      </c>
      <c r="R1436" t="str">
        <f t="shared" si="138"/>
        <v>DB1300,X312.0 2432+P5-M5 刨片机料仓3#出料螺旋A 电机控制 右 跑偏报警</v>
      </c>
      <c r="S1436">
        <v>0</v>
      </c>
      <c r="T1436">
        <v>0</v>
      </c>
    </row>
    <row r="1437" spans="1:20">
      <c r="A1437" t="s">
        <v>1593</v>
      </c>
      <c r="B1437" s="11" t="str">
        <f t="shared" si="137"/>
        <v>CHP3</v>
      </c>
      <c r="C1437" s="11" t="str">
        <f>VLOOKUP('intouch变量（离散）'!$A1437,基本表格!$G:$Q,2,FALSE)</f>
        <v>2432+P5-M5 刨片机料仓3#出料螺旋A 电机控制 右跑偏1检测</v>
      </c>
      <c r="D1437" t="s">
        <v>154</v>
      </c>
      <c r="E1437" t="str">
        <f t="shared" si="133"/>
        <v>No</v>
      </c>
      <c r="F1437" t="str">
        <f t="shared" si="134"/>
        <v>0</v>
      </c>
      <c r="G1437" t="s">
        <v>154</v>
      </c>
      <c r="H1437" t="s">
        <v>155</v>
      </c>
      <c r="I1437" t="str">
        <f t="shared" si="135"/>
        <v/>
      </c>
      <c r="J1437" t="str">
        <f t="shared" si="136"/>
        <v/>
      </c>
      <c r="K1437" t="str">
        <f>VLOOKUP('intouch变量（离散）'!$A1437,基本表格!$G:$Q,9,FALSE)</f>
        <v>None</v>
      </c>
      <c r="L1437">
        <v>1</v>
      </c>
      <c r="M1437" t="s">
        <v>156</v>
      </c>
      <c r="N1437" t="s">
        <v>157</v>
      </c>
      <c r="O1437" t="s">
        <v>158</v>
      </c>
      <c r="P1437" t="str">
        <f>VLOOKUP('intouch变量（离散）'!$A1437,基本表格!$G:$Q,3,FALSE)</f>
        <v>DB1300,X312.1</v>
      </c>
      <c r="Q1437" t="str">
        <f>VLOOKUP('intouch变量（离散）'!$A1437,基本表格!$G:$Q,10,FALSE)</f>
        <v>Yes</v>
      </c>
      <c r="R1437" t="str">
        <f t="shared" si="138"/>
        <v>DB1300,X312.1 2432+P5-M5 刨片机料仓3#出料螺旋A 电机控制 右跑偏1检测</v>
      </c>
      <c r="S1437">
        <v>0</v>
      </c>
      <c r="T1437">
        <v>0</v>
      </c>
    </row>
    <row r="1438" spans="1:20">
      <c r="A1438" t="s">
        <v>1594</v>
      </c>
      <c r="B1438" s="11" t="str">
        <f t="shared" si="137"/>
        <v>CHP3</v>
      </c>
      <c r="C1438" s="11" t="str">
        <f>VLOOKUP('intouch变量（离散）'!$A1438,基本表格!$G:$Q,2,FALSE)</f>
        <v>2432+P5-M5 刨片机料仓3#出料螺旋A 电机控制 右跑偏保护使能</v>
      </c>
      <c r="D1438" t="s">
        <v>154</v>
      </c>
      <c r="E1438" t="str">
        <f t="shared" si="133"/>
        <v>Yes</v>
      </c>
      <c r="F1438" t="str">
        <f t="shared" si="134"/>
        <v>900</v>
      </c>
      <c r="G1438" t="s">
        <v>154</v>
      </c>
      <c r="H1438" t="s">
        <v>155</v>
      </c>
      <c r="I1438" t="str">
        <f t="shared" si="135"/>
        <v>禁用</v>
      </c>
      <c r="J1438" t="str">
        <f t="shared" si="136"/>
        <v>启用</v>
      </c>
      <c r="K1438" t="str">
        <f>VLOOKUP('intouch变量（离散）'!$A1438,基本表格!$G:$Q,9,FALSE)</f>
        <v>None</v>
      </c>
      <c r="L1438">
        <v>1</v>
      </c>
      <c r="M1438" t="s">
        <v>156</v>
      </c>
      <c r="N1438" t="s">
        <v>157</v>
      </c>
      <c r="O1438" t="s">
        <v>158</v>
      </c>
      <c r="P1438" t="str">
        <f>VLOOKUP('intouch变量（离散）'!$A1438,基本表格!$G:$Q,3,FALSE)</f>
        <v>DB1300,X312.2</v>
      </c>
      <c r="Q1438" t="str">
        <f>VLOOKUP('intouch变量（离散）'!$A1438,基本表格!$G:$Q,10,FALSE)</f>
        <v>No</v>
      </c>
      <c r="R1438" t="str">
        <f t="shared" si="138"/>
        <v>DB1300,X312.2 2432+P5-M5 刨片机料仓3#出料螺旋A 电机控制 右跑偏保护使能</v>
      </c>
      <c r="S1438">
        <v>0</v>
      </c>
      <c r="T1438">
        <v>0</v>
      </c>
    </row>
    <row r="1439" spans="1:20">
      <c r="A1439" t="s">
        <v>1595</v>
      </c>
      <c r="B1439" s="11" t="str">
        <f t="shared" si="137"/>
        <v>CHP3</v>
      </c>
      <c r="C1439" s="11" t="str">
        <f>VLOOKUP('intouch变量（离散）'!$A1439,基本表格!$G:$Q,2,FALSE)</f>
        <v>2432+P5-M5 刨片机料仓3#出料螺旋A 电机控制 右跑偏导致停机</v>
      </c>
      <c r="D1439" t="s">
        <v>154</v>
      </c>
      <c r="E1439" t="str">
        <f t="shared" si="133"/>
        <v>No</v>
      </c>
      <c r="F1439" t="str">
        <f t="shared" si="134"/>
        <v>0</v>
      </c>
      <c r="G1439" t="s">
        <v>154</v>
      </c>
      <c r="H1439" t="s">
        <v>155</v>
      </c>
      <c r="I1439" t="str">
        <f t="shared" si="135"/>
        <v/>
      </c>
      <c r="J1439" t="str">
        <f t="shared" si="136"/>
        <v/>
      </c>
      <c r="K1439" t="str">
        <f>VLOOKUP('intouch变量（离散）'!$A1439,基本表格!$G:$Q,9,FALSE)</f>
        <v>On</v>
      </c>
      <c r="L1439">
        <v>1</v>
      </c>
      <c r="M1439" t="s">
        <v>156</v>
      </c>
      <c r="N1439" t="s">
        <v>157</v>
      </c>
      <c r="O1439" t="s">
        <v>158</v>
      </c>
      <c r="P1439" t="str">
        <f>VLOOKUP('intouch变量（离散）'!$A1439,基本表格!$G:$Q,3,FALSE)</f>
        <v>DB1300,X312.3</v>
      </c>
      <c r="Q1439" t="str">
        <f>VLOOKUP('intouch变量（离散）'!$A1439,基本表格!$G:$Q,10,FALSE)</f>
        <v>Yes</v>
      </c>
      <c r="R1439" t="str">
        <f t="shared" si="138"/>
        <v>DB1300,X312.3 2432+P5-M5 刨片机料仓3#出料螺旋A 电机控制 右跑偏导致停机</v>
      </c>
      <c r="S1439">
        <v>0</v>
      </c>
      <c r="T1439">
        <v>0</v>
      </c>
    </row>
    <row r="1440" spans="1:20">
      <c r="A1440" t="s">
        <v>1596</v>
      </c>
      <c r="B1440" s="11" t="str">
        <f t="shared" si="137"/>
        <v>CHP3</v>
      </c>
      <c r="C1440" s="11" t="str">
        <f>VLOOKUP('intouch变量（离散）'!$A1440,基本表格!$G:$Q,2,FALSE)</f>
        <v>2432+P5-M5 刨片机料仓3#出料螺旋A 电机控制 三角型</v>
      </c>
      <c r="D1440" t="s">
        <v>154</v>
      </c>
      <c r="E1440" t="str">
        <f t="shared" si="133"/>
        <v>No</v>
      </c>
      <c r="F1440" t="str">
        <f t="shared" si="134"/>
        <v>0</v>
      </c>
      <c r="G1440" t="s">
        <v>154</v>
      </c>
      <c r="H1440" t="s">
        <v>155</v>
      </c>
      <c r="I1440" t="str">
        <f t="shared" si="135"/>
        <v/>
      </c>
      <c r="J1440" t="str">
        <f t="shared" si="136"/>
        <v/>
      </c>
      <c r="K1440" t="str">
        <f>VLOOKUP('intouch变量（离散）'!$A1440,基本表格!$G:$Q,9,FALSE)</f>
        <v>None</v>
      </c>
      <c r="L1440">
        <v>1</v>
      </c>
      <c r="M1440" t="s">
        <v>156</v>
      </c>
      <c r="N1440" t="s">
        <v>157</v>
      </c>
      <c r="O1440" t="s">
        <v>158</v>
      </c>
      <c r="P1440" t="str">
        <f>VLOOKUP('intouch变量（离散）'!$A1440,基本表格!$G:$Q,3,FALSE)</f>
        <v>DB1300,X316.0</v>
      </c>
      <c r="Q1440" t="str">
        <f>VLOOKUP('intouch变量（离散）'!$A1440,基本表格!$G:$Q,10,FALSE)</f>
        <v>Yes</v>
      </c>
      <c r="R1440" t="str">
        <f t="shared" si="138"/>
        <v>DB1300,X316.0 2432+P5-M5 刨片机料仓3#出料螺旋A 电机控制 三角型</v>
      </c>
      <c r="S1440">
        <v>0</v>
      </c>
      <c r="T1440">
        <v>0</v>
      </c>
    </row>
    <row r="1441" spans="1:20">
      <c r="A1441" t="s">
        <v>1597</v>
      </c>
      <c r="B1441" s="11" t="str">
        <f t="shared" si="137"/>
        <v>CHP3</v>
      </c>
      <c r="C1441" s="11" t="str">
        <f>VLOOKUP('intouch变量（离散）'!$A1441,基本表格!$G:$Q,2,FALSE)</f>
        <v>2432+P5-M5 刨片机料仓3#出料螺旋A 电机控制 星型</v>
      </c>
      <c r="D1441" t="s">
        <v>154</v>
      </c>
      <c r="E1441" t="str">
        <f t="shared" si="133"/>
        <v>No</v>
      </c>
      <c r="F1441" t="str">
        <f t="shared" si="134"/>
        <v>0</v>
      </c>
      <c r="G1441" t="s">
        <v>154</v>
      </c>
      <c r="H1441" t="s">
        <v>155</v>
      </c>
      <c r="I1441" t="str">
        <f t="shared" si="135"/>
        <v/>
      </c>
      <c r="J1441" t="str">
        <f t="shared" si="136"/>
        <v/>
      </c>
      <c r="K1441" t="str">
        <f>VLOOKUP('intouch变量（离散）'!$A1441,基本表格!$G:$Q,9,FALSE)</f>
        <v>None</v>
      </c>
      <c r="L1441">
        <v>1</v>
      </c>
      <c r="M1441" t="s">
        <v>156</v>
      </c>
      <c r="N1441" t="s">
        <v>157</v>
      </c>
      <c r="O1441" t="s">
        <v>158</v>
      </c>
      <c r="P1441" t="str">
        <f>VLOOKUP('intouch变量（离散）'!$A1441,基本表格!$G:$Q,3,FALSE)</f>
        <v>DB1300,X316.1</v>
      </c>
      <c r="Q1441" t="str">
        <f>VLOOKUP('intouch变量（离散）'!$A1441,基本表格!$G:$Q,10,FALSE)</f>
        <v>Yes</v>
      </c>
      <c r="R1441" t="str">
        <f t="shared" si="138"/>
        <v>DB1300,X316.1 2432+P5-M5 刨片机料仓3#出料螺旋A 电机控制 星型</v>
      </c>
      <c r="S1441">
        <v>0</v>
      </c>
      <c r="T1441">
        <v>0</v>
      </c>
    </row>
    <row r="1442" spans="1:20">
      <c r="A1442" t="s">
        <v>1598</v>
      </c>
      <c r="B1442" s="11" t="str">
        <f t="shared" si="137"/>
        <v>CHP3</v>
      </c>
      <c r="C1442" s="11" t="str">
        <f>VLOOKUP('intouch变量（离散）'!$A1442,基本表格!$G:$Q,2,FALSE)</f>
        <v>2432+P5-M5 刨片机料仓3#出料螺旋A 电机控制 维修开关</v>
      </c>
      <c r="D1442" t="s">
        <v>154</v>
      </c>
      <c r="E1442" t="str">
        <f t="shared" si="133"/>
        <v>No</v>
      </c>
      <c r="F1442" t="str">
        <f t="shared" si="134"/>
        <v>0</v>
      </c>
      <c r="G1442" t="s">
        <v>154</v>
      </c>
      <c r="H1442" t="s">
        <v>155</v>
      </c>
      <c r="I1442" t="str">
        <f t="shared" si="135"/>
        <v/>
      </c>
      <c r="J1442" t="str">
        <f t="shared" si="136"/>
        <v/>
      </c>
      <c r="K1442" t="str">
        <f>VLOOKUP('intouch变量（离散）'!$A1442,基本表格!$G:$Q,9,FALSE)</f>
        <v>On</v>
      </c>
      <c r="L1442">
        <v>1</v>
      </c>
      <c r="M1442" t="s">
        <v>156</v>
      </c>
      <c r="N1442" t="s">
        <v>157</v>
      </c>
      <c r="O1442" t="s">
        <v>158</v>
      </c>
      <c r="P1442" t="str">
        <f>VLOOKUP('intouch变量（离散）'!$A1442,基本表格!$G:$Q,3,FALSE)</f>
        <v>DB1300,X316.2</v>
      </c>
      <c r="Q1442" t="str">
        <f>VLOOKUP('intouch变量（离散）'!$A1442,基本表格!$G:$Q,10,FALSE)</f>
        <v>Yes</v>
      </c>
      <c r="R1442" t="str">
        <f t="shared" si="138"/>
        <v>DB1300,X316.2 2432+P5-M5 刨片机料仓3#出料螺旋A 电机控制 维修开关</v>
      </c>
      <c r="S1442">
        <v>0</v>
      </c>
      <c r="T1442">
        <v>0</v>
      </c>
    </row>
    <row r="1443" spans="1:20">
      <c r="A1443" t="s">
        <v>1599</v>
      </c>
      <c r="B1443" s="11" t="str">
        <f t="shared" si="137"/>
        <v>CHP3</v>
      </c>
      <c r="C1443" s="11" t="str">
        <f>VLOOKUP('intouch变量（离散）'!$A1443,基本表格!$G:$Q,2,FALSE)</f>
        <v>2432+P5-M5 刨片机料仓3#出料螺旋A 电机控制 左跑偏2检测</v>
      </c>
      <c r="D1443" t="s">
        <v>154</v>
      </c>
      <c r="E1443" t="str">
        <f t="shared" si="133"/>
        <v>No</v>
      </c>
      <c r="F1443" t="str">
        <f t="shared" si="134"/>
        <v>0</v>
      </c>
      <c r="G1443" t="s">
        <v>154</v>
      </c>
      <c r="H1443" t="s">
        <v>155</v>
      </c>
      <c r="I1443" t="str">
        <f t="shared" si="135"/>
        <v/>
      </c>
      <c r="J1443" t="str">
        <f t="shared" si="136"/>
        <v/>
      </c>
      <c r="K1443" t="str">
        <f>VLOOKUP('intouch变量（离散）'!$A1443,基本表格!$G:$Q,9,FALSE)</f>
        <v>None</v>
      </c>
      <c r="L1443">
        <v>1</v>
      </c>
      <c r="M1443" t="s">
        <v>156</v>
      </c>
      <c r="N1443" t="s">
        <v>157</v>
      </c>
      <c r="O1443" t="s">
        <v>158</v>
      </c>
      <c r="P1443" t="str">
        <f>VLOOKUP('intouch变量（离散）'!$A1443,基本表格!$G:$Q,3,FALSE)</f>
        <v>DB1300,X316.3</v>
      </c>
      <c r="Q1443" t="str">
        <f>VLOOKUP('intouch变量（离散）'!$A1443,基本表格!$G:$Q,10,FALSE)</f>
        <v>Yes</v>
      </c>
      <c r="R1443" t="str">
        <f t="shared" si="138"/>
        <v>DB1300,X316.3 2432+P5-M5 刨片机料仓3#出料螺旋A 电机控制 左跑偏2检测</v>
      </c>
      <c r="S1443">
        <v>0</v>
      </c>
      <c r="T1443">
        <v>0</v>
      </c>
    </row>
    <row r="1444" spans="1:20">
      <c r="A1444" t="s">
        <v>1600</v>
      </c>
      <c r="B1444" s="11" t="str">
        <f t="shared" si="137"/>
        <v>CHP3</v>
      </c>
      <c r="C1444" s="11" t="str">
        <f>VLOOKUP('intouch变量（离散）'!$A1444,基本表格!$G:$Q,2,FALSE)</f>
        <v>2432+P5-M5 刨片机料仓3#出料螺旋A 电机控制 右跑偏2检测</v>
      </c>
      <c r="D1444" t="s">
        <v>154</v>
      </c>
      <c r="E1444" t="str">
        <f t="shared" si="133"/>
        <v>No</v>
      </c>
      <c r="F1444" t="str">
        <f t="shared" si="134"/>
        <v>0</v>
      </c>
      <c r="G1444" t="s">
        <v>154</v>
      </c>
      <c r="H1444" t="s">
        <v>155</v>
      </c>
      <c r="I1444" t="str">
        <f t="shared" si="135"/>
        <v/>
      </c>
      <c r="J1444" t="str">
        <f t="shared" si="136"/>
        <v/>
      </c>
      <c r="K1444" t="str">
        <f>VLOOKUP('intouch变量（离散）'!$A1444,基本表格!$G:$Q,9,FALSE)</f>
        <v>None</v>
      </c>
      <c r="L1444">
        <v>1</v>
      </c>
      <c r="M1444" t="s">
        <v>156</v>
      </c>
      <c r="N1444" t="s">
        <v>157</v>
      </c>
      <c r="O1444" t="s">
        <v>158</v>
      </c>
      <c r="P1444" t="str">
        <f>VLOOKUP('intouch变量（离散）'!$A1444,基本表格!$G:$Q,3,FALSE)</f>
        <v>DB1300,X316.4</v>
      </c>
      <c r="Q1444" t="str">
        <f>VLOOKUP('intouch变量（离散）'!$A1444,基本表格!$G:$Q,10,FALSE)</f>
        <v>Yes</v>
      </c>
      <c r="R1444" t="str">
        <f t="shared" si="138"/>
        <v>DB1300,X316.4 2432+P5-M5 刨片机料仓3#出料螺旋A 电机控制 右跑偏2检测</v>
      </c>
      <c r="S1444">
        <v>0</v>
      </c>
      <c r="T1444">
        <v>0</v>
      </c>
    </row>
    <row r="1445" spans="1:20">
      <c r="A1445" t="s">
        <v>1601</v>
      </c>
      <c r="B1445" s="11" t="str">
        <f t="shared" si="137"/>
        <v>CHP3</v>
      </c>
      <c r="C1445" s="11" t="str">
        <f>VLOOKUP('intouch变量（离散）'!$A1445,基本表格!$G:$Q,2,FALSE)</f>
        <v>2432+P5-M5 刨片机料仓3#出料螺旋A 给定频率 上限保护使能</v>
      </c>
      <c r="D1445" t="s">
        <v>154</v>
      </c>
      <c r="E1445" t="str">
        <f t="shared" si="133"/>
        <v>Yes</v>
      </c>
      <c r="F1445" t="str">
        <f t="shared" si="134"/>
        <v>900</v>
      </c>
      <c r="G1445" t="s">
        <v>154</v>
      </c>
      <c r="H1445" t="s">
        <v>155</v>
      </c>
      <c r="I1445" t="str">
        <f t="shared" si="135"/>
        <v>禁用</v>
      </c>
      <c r="J1445" t="str">
        <f t="shared" si="136"/>
        <v>启用</v>
      </c>
      <c r="K1445" t="str">
        <f>VLOOKUP('intouch变量（离散）'!$A1445,基本表格!$G:$Q,9,FALSE)</f>
        <v>None</v>
      </c>
      <c r="L1445">
        <v>1</v>
      </c>
      <c r="M1445" t="s">
        <v>156</v>
      </c>
      <c r="N1445" t="s">
        <v>157</v>
      </c>
      <c r="O1445" t="s">
        <v>158</v>
      </c>
      <c r="P1445" t="str">
        <f>VLOOKUP('intouch变量（离散）'!$A1445,基本表格!$G:$Q,3,FALSE)</f>
        <v>DB1300,X350.3</v>
      </c>
      <c r="Q1445" t="str">
        <f>VLOOKUP('intouch变量（离散）'!$A1445,基本表格!$G:$Q,10,FALSE)</f>
        <v>No</v>
      </c>
      <c r="R1445" t="str">
        <f t="shared" si="138"/>
        <v>DB1300,X350.3 2432+P5-M5 刨片机料仓3#出料螺旋A 给定频率 上限保护使能</v>
      </c>
      <c r="S1445">
        <v>0</v>
      </c>
      <c r="T1445">
        <v>0</v>
      </c>
    </row>
    <row r="1446" spans="1:20">
      <c r="A1446" t="s">
        <v>1602</v>
      </c>
      <c r="B1446" s="11" t="str">
        <f t="shared" si="137"/>
        <v>CHP3</v>
      </c>
      <c r="C1446" s="11" t="str">
        <f>VLOOKUP('intouch变量（离散）'!$A1446,基本表格!$G:$Q,2,FALSE)</f>
        <v>2432+P5-M5 刨片机料仓3#出料螺旋A 给定频率 下限保护使能</v>
      </c>
      <c r="D1446" t="s">
        <v>154</v>
      </c>
      <c r="E1446" t="str">
        <f t="shared" si="133"/>
        <v>Yes</v>
      </c>
      <c r="F1446" t="str">
        <f t="shared" si="134"/>
        <v>900</v>
      </c>
      <c r="G1446" t="s">
        <v>154</v>
      </c>
      <c r="H1446" t="s">
        <v>155</v>
      </c>
      <c r="I1446" t="str">
        <f t="shared" si="135"/>
        <v>禁用</v>
      </c>
      <c r="J1446" t="str">
        <f t="shared" si="136"/>
        <v>启用</v>
      </c>
      <c r="K1446" t="str">
        <f>VLOOKUP('intouch变量（离散）'!$A1446,基本表格!$G:$Q,9,FALSE)</f>
        <v>None</v>
      </c>
      <c r="L1446">
        <v>1</v>
      </c>
      <c r="M1446" t="s">
        <v>156</v>
      </c>
      <c r="N1446" t="s">
        <v>157</v>
      </c>
      <c r="O1446" t="s">
        <v>158</v>
      </c>
      <c r="P1446" t="str">
        <f>VLOOKUP('intouch变量（离散）'!$A1446,基本表格!$G:$Q,3,FALSE)</f>
        <v>DB1300,X350.4</v>
      </c>
      <c r="Q1446" t="str">
        <f>VLOOKUP('intouch变量（离散）'!$A1446,基本表格!$G:$Q,10,FALSE)</f>
        <v>No</v>
      </c>
      <c r="R1446" t="str">
        <f t="shared" si="138"/>
        <v>DB1300,X350.4 2432+P5-M5 刨片机料仓3#出料螺旋A 给定频率 下限保护使能</v>
      </c>
      <c r="S1446">
        <v>0</v>
      </c>
      <c r="T1446">
        <v>0</v>
      </c>
    </row>
    <row r="1447" spans="1:20">
      <c r="A1447" t="s">
        <v>1603</v>
      </c>
      <c r="B1447" s="11" t="str">
        <f t="shared" si="137"/>
        <v>CHP3</v>
      </c>
      <c r="C1447" s="11" t="str">
        <f>VLOOKUP('intouch变量（离散）'!$A1447,基本表格!$G:$Q,2,FALSE)</f>
        <v>2432+P5-M5 刨片机料仓3#出料螺旋A 给定频率 上限报警</v>
      </c>
      <c r="D1447" t="s">
        <v>154</v>
      </c>
      <c r="E1447" t="str">
        <f t="shared" si="133"/>
        <v>No</v>
      </c>
      <c r="F1447" t="str">
        <f t="shared" si="134"/>
        <v>0</v>
      </c>
      <c r="G1447" t="s">
        <v>154</v>
      </c>
      <c r="H1447" t="s">
        <v>155</v>
      </c>
      <c r="I1447" t="str">
        <f t="shared" si="135"/>
        <v/>
      </c>
      <c r="J1447" t="str">
        <f t="shared" si="136"/>
        <v/>
      </c>
      <c r="K1447" t="str">
        <f>VLOOKUP('intouch变量（离散）'!$A1447,基本表格!$G:$Q,9,FALSE)</f>
        <v>None</v>
      </c>
      <c r="L1447">
        <v>1</v>
      </c>
      <c r="M1447" t="s">
        <v>156</v>
      </c>
      <c r="N1447" t="s">
        <v>157</v>
      </c>
      <c r="O1447" t="s">
        <v>158</v>
      </c>
      <c r="P1447" t="str">
        <f>VLOOKUP('intouch变量（离散）'!$A1447,基本表格!$G:$Q,3,FALSE)</f>
        <v>DB1300,X350.5</v>
      </c>
      <c r="Q1447" t="str">
        <f>VLOOKUP('intouch变量（离散）'!$A1447,基本表格!$G:$Q,10,FALSE)</f>
        <v>Yes</v>
      </c>
      <c r="R1447" t="str">
        <f t="shared" si="138"/>
        <v>DB1300,X350.5 2432+P5-M5 刨片机料仓3#出料螺旋A 给定频率 上限报警</v>
      </c>
      <c r="S1447">
        <v>0</v>
      </c>
      <c r="T1447">
        <v>0</v>
      </c>
    </row>
    <row r="1448" spans="1:20">
      <c r="A1448" t="s">
        <v>1604</v>
      </c>
      <c r="B1448" s="11" t="str">
        <f t="shared" si="137"/>
        <v>CHP3</v>
      </c>
      <c r="C1448" s="11" t="str">
        <f>VLOOKUP('intouch变量（离散）'!$A1448,基本表格!$G:$Q,2,FALSE)</f>
        <v>2432+P5-M5 刨片机料仓3#出料螺旋A 给定频率 下限报警</v>
      </c>
      <c r="D1448" t="s">
        <v>154</v>
      </c>
      <c r="E1448" t="str">
        <f t="shared" si="133"/>
        <v>No</v>
      </c>
      <c r="F1448" t="str">
        <f t="shared" si="134"/>
        <v>0</v>
      </c>
      <c r="G1448" t="s">
        <v>154</v>
      </c>
      <c r="H1448" t="s">
        <v>155</v>
      </c>
      <c r="I1448" t="str">
        <f t="shared" si="135"/>
        <v/>
      </c>
      <c r="J1448" t="str">
        <f t="shared" si="136"/>
        <v/>
      </c>
      <c r="K1448" t="str">
        <f>VLOOKUP('intouch变量（离散）'!$A1448,基本表格!$G:$Q,9,FALSE)</f>
        <v>None</v>
      </c>
      <c r="L1448">
        <v>1</v>
      </c>
      <c r="M1448" t="s">
        <v>156</v>
      </c>
      <c r="N1448" t="s">
        <v>157</v>
      </c>
      <c r="O1448" t="s">
        <v>158</v>
      </c>
      <c r="P1448" t="str">
        <f>VLOOKUP('intouch变量（离散）'!$A1448,基本表格!$G:$Q,3,FALSE)</f>
        <v>DB1300,X350.6</v>
      </c>
      <c r="Q1448" t="str">
        <f>VLOOKUP('intouch变量（离散）'!$A1448,基本表格!$G:$Q,10,FALSE)</f>
        <v>Yes</v>
      </c>
      <c r="R1448" t="str">
        <f t="shared" si="138"/>
        <v>DB1300,X350.6 2432+P5-M5 刨片机料仓3#出料螺旋A 给定频率 下限报警</v>
      </c>
      <c r="S1448">
        <v>0</v>
      </c>
      <c r="T1448">
        <v>0</v>
      </c>
    </row>
    <row r="1449" spans="1:20">
      <c r="A1449" t="s">
        <v>1605</v>
      </c>
      <c r="B1449" s="11" t="str">
        <f t="shared" si="137"/>
        <v>CHP3</v>
      </c>
      <c r="C1449" s="11" t="str">
        <f>VLOOKUP('intouch变量（离散）'!$A1449,基本表格!$G:$Q,2,FALSE)</f>
        <v>2432+P5-M5 刨片机料仓3#出料螺旋A 给定频率 上上限报警</v>
      </c>
      <c r="D1449" t="s">
        <v>154</v>
      </c>
      <c r="E1449" t="str">
        <f t="shared" si="133"/>
        <v>No</v>
      </c>
      <c r="F1449" t="str">
        <f t="shared" si="134"/>
        <v>0</v>
      </c>
      <c r="G1449" t="s">
        <v>154</v>
      </c>
      <c r="H1449" t="s">
        <v>155</v>
      </c>
      <c r="I1449" t="str">
        <f t="shared" si="135"/>
        <v/>
      </c>
      <c r="J1449" t="str">
        <f t="shared" si="136"/>
        <v/>
      </c>
      <c r="K1449" t="str">
        <f>VLOOKUP('intouch变量（离散）'!$A1449,基本表格!$G:$Q,9,FALSE)</f>
        <v>On</v>
      </c>
      <c r="L1449">
        <v>1</v>
      </c>
      <c r="M1449" t="s">
        <v>156</v>
      </c>
      <c r="N1449" t="s">
        <v>157</v>
      </c>
      <c r="O1449" t="s">
        <v>158</v>
      </c>
      <c r="P1449" t="str">
        <f>VLOOKUP('intouch变量（离散）'!$A1449,基本表格!$G:$Q,3,FALSE)</f>
        <v>DB1300,X350.7</v>
      </c>
      <c r="Q1449" t="str">
        <f>VLOOKUP('intouch变量（离散）'!$A1449,基本表格!$G:$Q,10,FALSE)</f>
        <v>Yes</v>
      </c>
      <c r="R1449" t="str">
        <f t="shared" si="138"/>
        <v>DB1300,X350.7 2432+P5-M5 刨片机料仓3#出料螺旋A 给定频率 上上限报警</v>
      </c>
      <c r="S1449">
        <v>0</v>
      </c>
      <c r="T1449">
        <v>0</v>
      </c>
    </row>
    <row r="1450" spans="1:20">
      <c r="A1450" t="s">
        <v>1606</v>
      </c>
      <c r="B1450" s="11" t="str">
        <f t="shared" si="137"/>
        <v>CHP3</v>
      </c>
      <c r="C1450" s="11" t="str">
        <f>VLOOKUP('intouch变量（离散）'!$A1450,基本表格!$G:$Q,2,FALSE)</f>
        <v>2432+P5-M5 刨片机料仓3#出料螺旋A 给定频率 下下限报警</v>
      </c>
      <c r="D1450" t="s">
        <v>154</v>
      </c>
      <c r="E1450" t="str">
        <f t="shared" si="133"/>
        <v>No</v>
      </c>
      <c r="F1450" t="str">
        <f t="shared" si="134"/>
        <v>0</v>
      </c>
      <c r="G1450" t="s">
        <v>154</v>
      </c>
      <c r="H1450" t="s">
        <v>155</v>
      </c>
      <c r="I1450" t="str">
        <f t="shared" si="135"/>
        <v/>
      </c>
      <c r="J1450" t="str">
        <f t="shared" si="136"/>
        <v/>
      </c>
      <c r="K1450" t="str">
        <f>VLOOKUP('intouch变量（离散）'!$A1450,基本表格!$G:$Q,9,FALSE)</f>
        <v>On</v>
      </c>
      <c r="L1450">
        <v>1</v>
      </c>
      <c r="M1450" t="s">
        <v>156</v>
      </c>
      <c r="N1450" t="s">
        <v>157</v>
      </c>
      <c r="O1450" t="s">
        <v>158</v>
      </c>
      <c r="P1450" t="str">
        <f>VLOOKUP('intouch变量（离散）'!$A1450,基本表格!$G:$Q,3,FALSE)</f>
        <v>DB1300,X351.0</v>
      </c>
      <c r="Q1450" t="str">
        <f>VLOOKUP('intouch变量（离散）'!$A1450,基本表格!$G:$Q,10,FALSE)</f>
        <v>Yes</v>
      </c>
      <c r="R1450" t="str">
        <f t="shared" si="138"/>
        <v>DB1300,X351.0 2432+P5-M5 刨片机料仓3#出料螺旋A 给定频率 下下限报警</v>
      </c>
      <c r="S1450">
        <v>0</v>
      </c>
      <c r="T1450">
        <v>0</v>
      </c>
    </row>
    <row r="1451" spans="1:20">
      <c r="A1451" t="s">
        <v>1607</v>
      </c>
      <c r="B1451" s="11" t="str">
        <f t="shared" si="137"/>
        <v>CHP3</v>
      </c>
      <c r="C1451" s="11" t="str">
        <f>VLOOKUP('intouch变量（离散）'!$A1451,基本表格!$G:$Q,2,FALSE)</f>
        <v>2432+P5-M5 刨片机料仓3#出料螺旋A 给定频率 极限报警</v>
      </c>
      <c r="D1451" t="s">
        <v>154</v>
      </c>
      <c r="E1451" t="str">
        <f t="shared" si="133"/>
        <v>No</v>
      </c>
      <c r="F1451" t="str">
        <f t="shared" si="134"/>
        <v>0</v>
      </c>
      <c r="G1451" t="s">
        <v>154</v>
      </c>
      <c r="H1451" t="s">
        <v>155</v>
      </c>
      <c r="I1451" t="str">
        <f t="shared" si="135"/>
        <v/>
      </c>
      <c r="J1451" t="str">
        <f t="shared" si="136"/>
        <v/>
      </c>
      <c r="K1451" t="str">
        <f>VLOOKUP('intouch变量（离散）'!$A1451,基本表格!$G:$Q,9,FALSE)</f>
        <v>On</v>
      </c>
      <c r="L1451">
        <v>1</v>
      </c>
      <c r="M1451" t="s">
        <v>156</v>
      </c>
      <c r="N1451" t="s">
        <v>157</v>
      </c>
      <c r="O1451" t="s">
        <v>158</v>
      </c>
      <c r="P1451" t="str">
        <f>VLOOKUP('intouch变量（离散）'!$A1451,基本表格!$G:$Q,3,FALSE)</f>
        <v>DB1300,X351.1</v>
      </c>
      <c r="Q1451" t="str">
        <f>VLOOKUP('intouch变量（离散）'!$A1451,基本表格!$G:$Q,10,FALSE)</f>
        <v>Yes</v>
      </c>
      <c r="R1451" t="str">
        <f t="shared" si="138"/>
        <v>DB1300,X351.1 2432+P5-M5 刨片机料仓3#出料螺旋A 给定频率 极限报警</v>
      </c>
      <c r="S1451">
        <v>0</v>
      </c>
      <c r="T1451">
        <v>0</v>
      </c>
    </row>
    <row r="1452" spans="1:20">
      <c r="A1452" t="s">
        <v>1608</v>
      </c>
      <c r="B1452" s="11" t="str">
        <f t="shared" si="137"/>
        <v>CHP3</v>
      </c>
      <c r="C1452" s="11" t="str">
        <f>VLOOKUP('intouch变量（离散）'!$A1452,基本表格!$G:$Q,2,FALSE)</f>
        <v>2432+P5-M5 刨片机料仓3#出料螺旋A 给定频率 传感器断线报警</v>
      </c>
      <c r="D1452" t="s">
        <v>154</v>
      </c>
      <c r="E1452" t="str">
        <f t="shared" si="133"/>
        <v>No</v>
      </c>
      <c r="F1452" t="str">
        <f t="shared" si="134"/>
        <v>0</v>
      </c>
      <c r="G1452" t="s">
        <v>154</v>
      </c>
      <c r="H1452" t="s">
        <v>155</v>
      </c>
      <c r="I1452" t="str">
        <f t="shared" si="135"/>
        <v/>
      </c>
      <c r="J1452" t="str">
        <f t="shared" si="136"/>
        <v/>
      </c>
      <c r="K1452" t="str">
        <f>VLOOKUP('intouch变量（离散）'!$A1452,基本表格!$G:$Q,9,FALSE)</f>
        <v>On</v>
      </c>
      <c r="L1452">
        <v>1</v>
      </c>
      <c r="M1452" t="s">
        <v>156</v>
      </c>
      <c r="N1452" t="s">
        <v>157</v>
      </c>
      <c r="O1452" t="s">
        <v>158</v>
      </c>
      <c r="P1452" t="str">
        <f>VLOOKUP('intouch变量（离散）'!$A1452,基本表格!$G:$Q,3,FALSE)</f>
        <v>DB1300,X351.2</v>
      </c>
      <c r="Q1452" t="str">
        <f>VLOOKUP('intouch变量（离散）'!$A1452,基本表格!$G:$Q,10,FALSE)</f>
        <v>Yes</v>
      </c>
      <c r="R1452" t="str">
        <f t="shared" si="138"/>
        <v>DB1300,X351.2 2432+P5-M5 刨片机料仓3#出料螺旋A 给定频率 传感器断线报警</v>
      </c>
      <c r="S1452">
        <v>0</v>
      </c>
      <c r="T1452">
        <v>0</v>
      </c>
    </row>
    <row r="1453" spans="1:20">
      <c r="A1453" t="s">
        <v>1609</v>
      </c>
      <c r="B1453" s="11" t="str">
        <f t="shared" si="137"/>
        <v>CHP3</v>
      </c>
      <c r="C1453" s="11" t="str">
        <f>VLOOKUP('intouch变量（离散）'!$A1453,基本表格!$G:$Q,2,FALSE)</f>
        <v>2432+P5-M5 刨片机料仓3#出料螺旋A 反馈频率 上限保护使能</v>
      </c>
      <c r="D1453" t="s">
        <v>154</v>
      </c>
      <c r="E1453" t="str">
        <f t="shared" si="133"/>
        <v>Yes</v>
      </c>
      <c r="F1453" t="str">
        <f t="shared" si="134"/>
        <v>900</v>
      </c>
      <c r="G1453" t="s">
        <v>154</v>
      </c>
      <c r="H1453" t="s">
        <v>155</v>
      </c>
      <c r="I1453" t="str">
        <f t="shared" si="135"/>
        <v>禁用</v>
      </c>
      <c r="J1453" t="str">
        <f t="shared" si="136"/>
        <v>启用</v>
      </c>
      <c r="K1453" t="str">
        <f>VLOOKUP('intouch变量（离散）'!$A1453,基本表格!$G:$Q,9,FALSE)</f>
        <v>None</v>
      </c>
      <c r="L1453">
        <v>1</v>
      </c>
      <c r="M1453" t="s">
        <v>156</v>
      </c>
      <c r="N1453" t="s">
        <v>157</v>
      </c>
      <c r="O1453" t="s">
        <v>158</v>
      </c>
      <c r="P1453" t="str">
        <f>VLOOKUP('intouch变量（离散）'!$A1453,基本表格!$G:$Q,3,FALSE)</f>
        <v>DB1300,X400.3</v>
      </c>
      <c r="Q1453" t="str">
        <f>VLOOKUP('intouch变量（离散）'!$A1453,基本表格!$G:$Q,10,FALSE)</f>
        <v>No</v>
      </c>
      <c r="R1453" t="str">
        <f t="shared" si="138"/>
        <v>DB1300,X400.3 2432+P5-M5 刨片机料仓3#出料螺旋A 反馈频率 上限保护使能</v>
      </c>
      <c r="S1453">
        <v>0</v>
      </c>
      <c r="T1453">
        <v>0</v>
      </c>
    </row>
    <row r="1454" spans="1:20">
      <c r="A1454" t="s">
        <v>1610</v>
      </c>
      <c r="B1454" s="11" t="str">
        <f t="shared" si="137"/>
        <v>CHP3</v>
      </c>
      <c r="C1454" s="11" t="str">
        <f>VLOOKUP('intouch变量（离散）'!$A1454,基本表格!$G:$Q,2,FALSE)</f>
        <v>2432+P5-M5 刨片机料仓3#出料螺旋A 反馈频率 下限保护使能</v>
      </c>
      <c r="D1454" t="s">
        <v>154</v>
      </c>
      <c r="E1454" t="str">
        <f t="shared" si="133"/>
        <v>Yes</v>
      </c>
      <c r="F1454" t="str">
        <f t="shared" si="134"/>
        <v>900</v>
      </c>
      <c r="G1454" t="s">
        <v>154</v>
      </c>
      <c r="H1454" t="s">
        <v>155</v>
      </c>
      <c r="I1454" t="str">
        <f t="shared" si="135"/>
        <v>禁用</v>
      </c>
      <c r="J1454" t="str">
        <f t="shared" si="136"/>
        <v>启用</v>
      </c>
      <c r="K1454" t="str">
        <f>VLOOKUP('intouch变量（离散）'!$A1454,基本表格!$G:$Q,9,FALSE)</f>
        <v>None</v>
      </c>
      <c r="L1454">
        <v>1</v>
      </c>
      <c r="M1454" t="s">
        <v>156</v>
      </c>
      <c r="N1454" t="s">
        <v>157</v>
      </c>
      <c r="O1454" t="s">
        <v>158</v>
      </c>
      <c r="P1454" t="str">
        <f>VLOOKUP('intouch变量（离散）'!$A1454,基本表格!$G:$Q,3,FALSE)</f>
        <v>DB1300,X400.4</v>
      </c>
      <c r="Q1454" t="str">
        <f>VLOOKUP('intouch变量（离散）'!$A1454,基本表格!$G:$Q,10,FALSE)</f>
        <v>No</v>
      </c>
      <c r="R1454" t="str">
        <f t="shared" si="138"/>
        <v>DB1300,X400.4 2432+P5-M5 刨片机料仓3#出料螺旋A 反馈频率 下限保护使能</v>
      </c>
      <c r="S1454">
        <v>0</v>
      </c>
      <c r="T1454">
        <v>0</v>
      </c>
    </row>
    <row r="1455" spans="1:20">
      <c r="A1455" t="s">
        <v>1611</v>
      </c>
      <c r="B1455" s="11" t="str">
        <f t="shared" si="137"/>
        <v>CHP3</v>
      </c>
      <c r="C1455" s="11" t="str">
        <f>VLOOKUP('intouch变量（离散）'!$A1455,基本表格!$G:$Q,2,FALSE)</f>
        <v>2432+P5-M5 刨片机料仓3#出料螺旋A 反馈频率 上限报警</v>
      </c>
      <c r="D1455" t="s">
        <v>154</v>
      </c>
      <c r="E1455" t="str">
        <f t="shared" si="133"/>
        <v>No</v>
      </c>
      <c r="F1455" t="str">
        <f t="shared" si="134"/>
        <v>0</v>
      </c>
      <c r="G1455" t="s">
        <v>154</v>
      </c>
      <c r="H1455" t="s">
        <v>155</v>
      </c>
      <c r="I1455" t="str">
        <f t="shared" si="135"/>
        <v/>
      </c>
      <c r="J1455" t="str">
        <f t="shared" si="136"/>
        <v/>
      </c>
      <c r="K1455" t="str">
        <f>VLOOKUP('intouch变量（离散）'!$A1455,基本表格!$G:$Q,9,FALSE)</f>
        <v>None</v>
      </c>
      <c r="L1455">
        <v>1</v>
      </c>
      <c r="M1455" t="s">
        <v>156</v>
      </c>
      <c r="N1455" t="s">
        <v>157</v>
      </c>
      <c r="O1455" t="s">
        <v>158</v>
      </c>
      <c r="P1455" t="str">
        <f>VLOOKUP('intouch变量（离散）'!$A1455,基本表格!$G:$Q,3,FALSE)</f>
        <v>DB1300,X400.5</v>
      </c>
      <c r="Q1455" t="str">
        <f>VLOOKUP('intouch变量（离散）'!$A1455,基本表格!$G:$Q,10,FALSE)</f>
        <v>Yes</v>
      </c>
      <c r="R1455" t="str">
        <f t="shared" si="138"/>
        <v>DB1300,X400.5 2432+P5-M5 刨片机料仓3#出料螺旋A 反馈频率 上限报警</v>
      </c>
      <c r="S1455">
        <v>0</v>
      </c>
      <c r="T1455">
        <v>0</v>
      </c>
    </row>
    <row r="1456" spans="1:20">
      <c r="A1456" t="s">
        <v>1612</v>
      </c>
      <c r="B1456" s="11" t="str">
        <f t="shared" si="137"/>
        <v>CHP3</v>
      </c>
      <c r="C1456" s="11" t="str">
        <f>VLOOKUP('intouch变量（离散）'!$A1456,基本表格!$G:$Q,2,FALSE)</f>
        <v>2432+P5-M5 刨片机料仓3#出料螺旋A 反馈频率 下限报警</v>
      </c>
      <c r="D1456" t="s">
        <v>154</v>
      </c>
      <c r="E1456" t="str">
        <f t="shared" si="133"/>
        <v>No</v>
      </c>
      <c r="F1456" t="str">
        <f t="shared" si="134"/>
        <v>0</v>
      </c>
      <c r="G1456" t="s">
        <v>154</v>
      </c>
      <c r="H1456" t="s">
        <v>155</v>
      </c>
      <c r="I1456" t="str">
        <f t="shared" si="135"/>
        <v/>
      </c>
      <c r="J1456" t="str">
        <f t="shared" si="136"/>
        <v/>
      </c>
      <c r="K1456" t="str">
        <f>VLOOKUP('intouch变量（离散）'!$A1456,基本表格!$G:$Q,9,FALSE)</f>
        <v>None</v>
      </c>
      <c r="L1456">
        <v>1</v>
      </c>
      <c r="M1456" t="s">
        <v>156</v>
      </c>
      <c r="N1456" t="s">
        <v>157</v>
      </c>
      <c r="O1456" t="s">
        <v>158</v>
      </c>
      <c r="P1456" t="str">
        <f>VLOOKUP('intouch变量（离散）'!$A1456,基本表格!$G:$Q,3,FALSE)</f>
        <v>DB1300,X400.6</v>
      </c>
      <c r="Q1456" t="str">
        <f>VLOOKUP('intouch变量（离散）'!$A1456,基本表格!$G:$Q,10,FALSE)</f>
        <v>Yes</v>
      </c>
      <c r="R1456" t="str">
        <f t="shared" si="138"/>
        <v>DB1300,X400.6 2432+P5-M5 刨片机料仓3#出料螺旋A 反馈频率 下限报警</v>
      </c>
      <c r="S1456">
        <v>0</v>
      </c>
      <c r="T1456">
        <v>0</v>
      </c>
    </row>
    <row r="1457" spans="1:20">
      <c r="A1457" t="s">
        <v>1613</v>
      </c>
      <c r="B1457" s="11" t="str">
        <f t="shared" si="137"/>
        <v>CHP3</v>
      </c>
      <c r="C1457" s="11" t="str">
        <f>VLOOKUP('intouch变量（离散）'!$A1457,基本表格!$G:$Q,2,FALSE)</f>
        <v>2432+P5-M5 刨片机料仓3#出料螺旋A 反馈频率 上上限报警</v>
      </c>
      <c r="D1457" t="s">
        <v>154</v>
      </c>
      <c r="E1457" t="str">
        <f t="shared" si="133"/>
        <v>No</v>
      </c>
      <c r="F1457" t="str">
        <f t="shared" si="134"/>
        <v>0</v>
      </c>
      <c r="G1457" t="s">
        <v>154</v>
      </c>
      <c r="H1457" t="s">
        <v>155</v>
      </c>
      <c r="I1457" t="str">
        <f t="shared" si="135"/>
        <v/>
      </c>
      <c r="J1457" t="str">
        <f t="shared" si="136"/>
        <v/>
      </c>
      <c r="K1457" t="str">
        <f>VLOOKUP('intouch变量（离散）'!$A1457,基本表格!$G:$Q,9,FALSE)</f>
        <v>On</v>
      </c>
      <c r="L1457">
        <v>1</v>
      </c>
      <c r="M1457" t="s">
        <v>156</v>
      </c>
      <c r="N1457" t="s">
        <v>157</v>
      </c>
      <c r="O1457" t="s">
        <v>158</v>
      </c>
      <c r="P1457" t="str">
        <f>VLOOKUP('intouch变量（离散）'!$A1457,基本表格!$G:$Q,3,FALSE)</f>
        <v>DB1300,X400.7</v>
      </c>
      <c r="Q1457" t="str">
        <f>VLOOKUP('intouch变量（离散）'!$A1457,基本表格!$G:$Q,10,FALSE)</f>
        <v>Yes</v>
      </c>
      <c r="R1457" t="str">
        <f t="shared" si="138"/>
        <v>DB1300,X400.7 2432+P5-M5 刨片机料仓3#出料螺旋A 反馈频率 上上限报警</v>
      </c>
      <c r="S1457">
        <v>0</v>
      </c>
      <c r="T1457">
        <v>0</v>
      </c>
    </row>
    <row r="1458" spans="1:20">
      <c r="A1458" t="s">
        <v>1614</v>
      </c>
      <c r="B1458" s="11" t="str">
        <f t="shared" si="137"/>
        <v>CHP3</v>
      </c>
      <c r="C1458" s="11" t="str">
        <f>VLOOKUP('intouch变量（离散）'!$A1458,基本表格!$G:$Q,2,FALSE)</f>
        <v>2432+P5-M5 刨片机料仓3#出料螺旋A 反馈频率 下下限报警</v>
      </c>
      <c r="D1458" t="s">
        <v>154</v>
      </c>
      <c r="E1458" t="str">
        <f t="shared" si="133"/>
        <v>No</v>
      </c>
      <c r="F1458" t="str">
        <f t="shared" si="134"/>
        <v>0</v>
      </c>
      <c r="G1458" t="s">
        <v>154</v>
      </c>
      <c r="H1458" t="s">
        <v>155</v>
      </c>
      <c r="I1458" t="str">
        <f t="shared" si="135"/>
        <v/>
      </c>
      <c r="J1458" t="str">
        <f t="shared" si="136"/>
        <v/>
      </c>
      <c r="K1458" t="str">
        <f>VLOOKUP('intouch变量（离散）'!$A1458,基本表格!$G:$Q,9,FALSE)</f>
        <v>On</v>
      </c>
      <c r="L1458">
        <v>1</v>
      </c>
      <c r="M1458" t="s">
        <v>156</v>
      </c>
      <c r="N1458" t="s">
        <v>157</v>
      </c>
      <c r="O1458" t="s">
        <v>158</v>
      </c>
      <c r="P1458" t="str">
        <f>VLOOKUP('intouch变量（离散）'!$A1458,基本表格!$G:$Q,3,FALSE)</f>
        <v>DB1300,X401.0</v>
      </c>
      <c r="Q1458" t="str">
        <f>VLOOKUP('intouch变量（离散）'!$A1458,基本表格!$G:$Q,10,FALSE)</f>
        <v>Yes</v>
      </c>
      <c r="R1458" t="str">
        <f t="shared" si="138"/>
        <v>DB1300,X401.0 2432+P5-M5 刨片机料仓3#出料螺旋A 反馈频率 下下限报警</v>
      </c>
      <c r="S1458">
        <v>0</v>
      </c>
      <c r="T1458">
        <v>0</v>
      </c>
    </row>
    <row r="1459" spans="1:20">
      <c r="A1459" t="s">
        <v>1615</v>
      </c>
      <c r="B1459" s="11" t="str">
        <f t="shared" si="137"/>
        <v>CHP3</v>
      </c>
      <c r="C1459" s="11" t="str">
        <f>VLOOKUP('intouch变量（离散）'!$A1459,基本表格!$G:$Q,2,FALSE)</f>
        <v>2432+P5-M5 刨片机料仓3#出料螺旋A 反馈频率 极限报警</v>
      </c>
      <c r="D1459" t="s">
        <v>154</v>
      </c>
      <c r="E1459" t="str">
        <f t="shared" si="133"/>
        <v>No</v>
      </c>
      <c r="F1459" t="str">
        <f t="shared" si="134"/>
        <v>0</v>
      </c>
      <c r="G1459" t="s">
        <v>154</v>
      </c>
      <c r="H1459" t="s">
        <v>155</v>
      </c>
      <c r="I1459" t="str">
        <f t="shared" si="135"/>
        <v/>
      </c>
      <c r="J1459" t="str">
        <f t="shared" si="136"/>
        <v/>
      </c>
      <c r="K1459" t="str">
        <f>VLOOKUP('intouch变量（离散）'!$A1459,基本表格!$G:$Q,9,FALSE)</f>
        <v>On</v>
      </c>
      <c r="L1459">
        <v>1</v>
      </c>
      <c r="M1459" t="s">
        <v>156</v>
      </c>
      <c r="N1459" t="s">
        <v>157</v>
      </c>
      <c r="O1459" t="s">
        <v>158</v>
      </c>
      <c r="P1459" t="str">
        <f>VLOOKUP('intouch变量（离散）'!$A1459,基本表格!$G:$Q,3,FALSE)</f>
        <v>DB1300,X401.1</v>
      </c>
      <c r="Q1459" t="str">
        <f>VLOOKUP('intouch变量（离散）'!$A1459,基本表格!$G:$Q,10,FALSE)</f>
        <v>Yes</v>
      </c>
      <c r="R1459" t="str">
        <f t="shared" si="138"/>
        <v>DB1300,X401.1 2432+P5-M5 刨片机料仓3#出料螺旋A 反馈频率 极限报警</v>
      </c>
      <c r="S1459">
        <v>0</v>
      </c>
      <c r="T1459">
        <v>0</v>
      </c>
    </row>
    <row r="1460" spans="1:20">
      <c r="A1460" t="s">
        <v>1616</v>
      </c>
      <c r="B1460" s="11" t="str">
        <f t="shared" si="137"/>
        <v>CHP3</v>
      </c>
      <c r="C1460" s="11" t="str">
        <f>VLOOKUP('intouch变量（离散）'!$A1460,基本表格!$G:$Q,2,FALSE)</f>
        <v>2432+P5-M5 刨片机料仓3#出料螺旋A 反馈频率 传感器断线报警</v>
      </c>
      <c r="D1460" t="s">
        <v>154</v>
      </c>
      <c r="E1460" t="str">
        <f t="shared" si="133"/>
        <v>No</v>
      </c>
      <c r="F1460" t="str">
        <f t="shared" si="134"/>
        <v>0</v>
      </c>
      <c r="G1460" t="s">
        <v>154</v>
      </c>
      <c r="H1460" t="s">
        <v>155</v>
      </c>
      <c r="I1460" t="str">
        <f t="shared" si="135"/>
        <v/>
      </c>
      <c r="J1460" t="str">
        <f t="shared" si="136"/>
        <v/>
      </c>
      <c r="K1460" t="str">
        <f>VLOOKUP('intouch变量（离散）'!$A1460,基本表格!$G:$Q,9,FALSE)</f>
        <v>On</v>
      </c>
      <c r="L1460">
        <v>1</v>
      </c>
      <c r="M1460" t="s">
        <v>156</v>
      </c>
      <c r="N1460" t="s">
        <v>157</v>
      </c>
      <c r="O1460" t="s">
        <v>158</v>
      </c>
      <c r="P1460" t="str">
        <f>VLOOKUP('intouch变量（离散）'!$A1460,基本表格!$G:$Q,3,FALSE)</f>
        <v>DB1300,X401.2</v>
      </c>
      <c r="Q1460" t="str">
        <f>VLOOKUP('intouch变量（离散）'!$A1460,基本表格!$G:$Q,10,FALSE)</f>
        <v>Yes</v>
      </c>
      <c r="R1460" t="str">
        <f t="shared" si="138"/>
        <v>DB1300,X401.2 2432+P5-M5 刨片机料仓3#出料螺旋A 反馈频率 传感器断线报警</v>
      </c>
      <c r="S1460">
        <v>0</v>
      </c>
      <c r="T1460">
        <v>0</v>
      </c>
    </row>
    <row r="1461" spans="1:20">
      <c r="A1461" t="s">
        <v>1617</v>
      </c>
      <c r="B1461" s="11" t="str">
        <f t="shared" si="137"/>
        <v>CHP3</v>
      </c>
      <c r="C1461" s="11" t="str">
        <f>VLOOKUP('intouch变量（离散）'!$A1461,基本表格!$G:$Q,2,FALSE)</f>
        <v>2432+P5-M5 刨片机料仓3#出料螺旋A 变频器通讯 备妥（不能与正转信号使用同一个）</v>
      </c>
      <c r="D1461" t="s">
        <v>154</v>
      </c>
      <c r="E1461" t="str">
        <f t="shared" si="133"/>
        <v>No</v>
      </c>
      <c r="F1461" t="str">
        <f t="shared" si="134"/>
        <v>0</v>
      </c>
      <c r="G1461" t="s">
        <v>154</v>
      </c>
      <c r="H1461" t="s">
        <v>155</v>
      </c>
      <c r="I1461" t="str">
        <f t="shared" si="135"/>
        <v/>
      </c>
      <c r="J1461" t="str">
        <f t="shared" si="136"/>
        <v/>
      </c>
      <c r="K1461" t="str">
        <f>VLOOKUP('intouch变量（离散）'!$A1461,基本表格!$G:$Q,9,FALSE)</f>
        <v>None</v>
      </c>
      <c r="L1461">
        <v>1</v>
      </c>
      <c r="M1461" t="s">
        <v>156</v>
      </c>
      <c r="N1461" t="s">
        <v>157</v>
      </c>
      <c r="O1461" t="s">
        <v>158</v>
      </c>
      <c r="P1461" t="str">
        <f>VLOOKUP('intouch变量（离散）'!$A1461,基本表格!$G:$Q,3,FALSE)</f>
        <v>DB1300,X450.0</v>
      </c>
      <c r="Q1461" t="str">
        <f>VLOOKUP('intouch变量（离散）'!$A1461,基本表格!$G:$Q,10,FALSE)</f>
        <v>Yes</v>
      </c>
      <c r="R1461" t="str">
        <f t="shared" si="138"/>
        <v>DB1300,X450.0 2432+P5-M5 刨片机料仓3#出料螺旋A 变频器通讯 备妥（不能与正转信号使用同一个）</v>
      </c>
      <c r="S1461">
        <v>0</v>
      </c>
      <c r="T1461">
        <v>0</v>
      </c>
    </row>
    <row r="1462" spans="1:20">
      <c r="A1462" t="s">
        <v>1618</v>
      </c>
      <c r="B1462" s="11" t="str">
        <f t="shared" si="137"/>
        <v>CHP3</v>
      </c>
      <c r="C1462" s="11" t="str">
        <f>VLOOKUP('intouch变量（离散）'!$A1462,基本表格!$G:$Q,2,FALSE)</f>
        <v>2432+P5-M5 刨片机料仓3#出料螺旋A 变频器通讯 正转</v>
      </c>
      <c r="D1462" t="s">
        <v>154</v>
      </c>
      <c r="E1462" t="str">
        <f t="shared" si="133"/>
        <v>No</v>
      </c>
      <c r="F1462" t="str">
        <f t="shared" si="134"/>
        <v>0</v>
      </c>
      <c r="G1462" t="s">
        <v>154</v>
      </c>
      <c r="H1462" t="s">
        <v>155</v>
      </c>
      <c r="I1462" t="str">
        <f t="shared" si="135"/>
        <v/>
      </c>
      <c r="J1462" t="str">
        <f t="shared" si="136"/>
        <v/>
      </c>
      <c r="K1462" t="str">
        <f>VLOOKUP('intouch变量（离散）'!$A1462,基本表格!$G:$Q,9,FALSE)</f>
        <v>None</v>
      </c>
      <c r="L1462">
        <v>1</v>
      </c>
      <c r="M1462" t="s">
        <v>156</v>
      </c>
      <c r="N1462" t="s">
        <v>157</v>
      </c>
      <c r="O1462" t="s">
        <v>158</v>
      </c>
      <c r="P1462" t="str">
        <f>VLOOKUP('intouch变量（离散）'!$A1462,基本表格!$G:$Q,3,FALSE)</f>
        <v>DB1300,X450.1</v>
      </c>
      <c r="Q1462" t="str">
        <f>VLOOKUP('intouch变量（离散）'!$A1462,基本表格!$G:$Q,10,FALSE)</f>
        <v>Yes</v>
      </c>
      <c r="R1462" t="str">
        <f t="shared" si="138"/>
        <v>DB1300,X450.1 2432+P5-M5 刨片机料仓3#出料螺旋A 变频器通讯 正转</v>
      </c>
      <c r="S1462">
        <v>0</v>
      </c>
      <c r="T1462">
        <v>0</v>
      </c>
    </row>
    <row r="1463" spans="1:20">
      <c r="A1463" t="s">
        <v>1619</v>
      </c>
      <c r="B1463" s="11" t="str">
        <f t="shared" si="137"/>
        <v>CHP3</v>
      </c>
      <c r="C1463" s="11" t="str">
        <f>VLOOKUP('intouch变量（离散）'!$A1463,基本表格!$G:$Q,2,FALSE)</f>
        <v>2432+P5-M5 刨片机料仓3#出料螺旋A 变频器通讯 反转</v>
      </c>
      <c r="D1463" t="s">
        <v>154</v>
      </c>
      <c r="E1463" t="str">
        <f t="shared" si="133"/>
        <v>No</v>
      </c>
      <c r="F1463" t="str">
        <f t="shared" si="134"/>
        <v>0</v>
      </c>
      <c r="G1463" t="s">
        <v>154</v>
      </c>
      <c r="H1463" t="s">
        <v>155</v>
      </c>
      <c r="I1463" t="str">
        <f t="shared" si="135"/>
        <v/>
      </c>
      <c r="J1463" t="str">
        <f t="shared" si="136"/>
        <v/>
      </c>
      <c r="K1463" t="str">
        <f>VLOOKUP('intouch变量（离散）'!$A1463,基本表格!$G:$Q,9,FALSE)</f>
        <v>None</v>
      </c>
      <c r="L1463">
        <v>1</v>
      </c>
      <c r="M1463" t="s">
        <v>156</v>
      </c>
      <c r="N1463" t="s">
        <v>157</v>
      </c>
      <c r="O1463" t="s">
        <v>158</v>
      </c>
      <c r="P1463" t="str">
        <f>VLOOKUP('intouch变量（离散）'!$A1463,基本表格!$G:$Q,3,FALSE)</f>
        <v>DB1300,X450.2</v>
      </c>
      <c r="Q1463" t="str">
        <f>VLOOKUP('intouch变量（离散）'!$A1463,基本表格!$G:$Q,10,FALSE)</f>
        <v>Yes</v>
      </c>
      <c r="R1463" t="str">
        <f t="shared" si="138"/>
        <v>DB1300,X450.2 2432+P5-M5 刨片机料仓3#出料螺旋A 变频器通讯 反转</v>
      </c>
      <c r="S1463">
        <v>0</v>
      </c>
      <c r="T1463">
        <v>0</v>
      </c>
    </row>
    <row r="1464" spans="1:20">
      <c r="A1464" t="s">
        <v>1620</v>
      </c>
      <c r="B1464" s="11" t="str">
        <f t="shared" si="137"/>
        <v>CHP3</v>
      </c>
      <c r="C1464" s="11" t="str">
        <f>VLOOKUP('intouch变量（离散）'!$A1464,基本表格!$G:$Q,2,FALSE)</f>
        <v>2432+P5-M5 刨片机料仓3#出料螺旋A 变频器通讯 故障复位</v>
      </c>
      <c r="D1464" t="s">
        <v>154</v>
      </c>
      <c r="E1464" t="str">
        <f t="shared" si="133"/>
        <v>No</v>
      </c>
      <c r="F1464" t="str">
        <f t="shared" si="134"/>
        <v>0</v>
      </c>
      <c r="G1464" t="s">
        <v>154</v>
      </c>
      <c r="H1464" t="s">
        <v>155</v>
      </c>
      <c r="I1464" t="str">
        <f t="shared" si="135"/>
        <v/>
      </c>
      <c r="J1464" t="str">
        <f t="shared" si="136"/>
        <v/>
      </c>
      <c r="K1464" t="str">
        <f>VLOOKUP('intouch变量（离散）'!$A1464,基本表格!$G:$Q,9,FALSE)</f>
        <v>None</v>
      </c>
      <c r="L1464">
        <v>1</v>
      </c>
      <c r="M1464" t="s">
        <v>156</v>
      </c>
      <c r="N1464" t="s">
        <v>157</v>
      </c>
      <c r="O1464" t="s">
        <v>158</v>
      </c>
      <c r="P1464" t="str">
        <f>VLOOKUP('intouch变量（离散）'!$A1464,基本表格!$G:$Q,3,FALSE)</f>
        <v>DB1300,X450.3</v>
      </c>
      <c r="Q1464" t="str">
        <f>VLOOKUP('intouch变量（离散）'!$A1464,基本表格!$G:$Q,10,FALSE)</f>
        <v>No</v>
      </c>
      <c r="R1464" t="str">
        <f t="shared" si="138"/>
        <v>DB1300,X450.3 2432+P5-M5 刨片机料仓3#出料螺旋A 变频器通讯 故障复位</v>
      </c>
      <c r="S1464">
        <v>0</v>
      </c>
      <c r="T1464">
        <v>0</v>
      </c>
    </row>
    <row r="1465" spans="1:20">
      <c r="A1465" t="s">
        <v>1621</v>
      </c>
      <c r="B1465" s="11" t="str">
        <f t="shared" si="137"/>
        <v>CHP3</v>
      </c>
      <c r="C1465" s="11" t="str">
        <f>VLOOKUP('intouch变量（离散）'!$A1465,基本表格!$G:$Q,2,FALSE)</f>
        <v>2432+P5-M5 刨片机料仓3#出料螺旋A 变频器通讯 备妥反馈</v>
      </c>
      <c r="D1465" t="s">
        <v>154</v>
      </c>
      <c r="E1465" t="str">
        <f t="shared" si="133"/>
        <v>No</v>
      </c>
      <c r="F1465" t="str">
        <f t="shared" si="134"/>
        <v>0</v>
      </c>
      <c r="G1465" t="s">
        <v>154</v>
      </c>
      <c r="H1465" t="s">
        <v>155</v>
      </c>
      <c r="I1465" t="str">
        <f t="shared" si="135"/>
        <v/>
      </c>
      <c r="J1465" t="str">
        <f t="shared" si="136"/>
        <v/>
      </c>
      <c r="K1465" t="str">
        <f>VLOOKUP('intouch变量（离散）'!$A1465,基本表格!$G:$Q,9,FALSE)</f>
        <v>None</v>
      </c>
      <c r="L1465">
        <v>1</v>
      </c>
      <c r="M1465" t="s">
        <v>156</v>
      </c>
      <c r="N1465" t="s">
        <v>157</v>
      </c>
      <c r="O1465" t="s">
        <v>158</v>
      </c>
      <c r="P1465" t="str">
        <f>VLOOKUP('intouch变量（离散）'!$A1465,基本表格!$G:$Q,3,FALSE)</f>
        <v>DB1300,X450.4</v>
      </c>
      <c r="Q1465" t="str">
        <f>VLOOKUP('intouch变量（离散）'!$A1465,基本表格!$G:$Q,10,FALSE)</f>
        <v>Yes</v>
      </c>
      <c r="R1465" t="str">
        <f t="shared" si="138"/>
        <v>DB1300,X450.4 2432+P5-M5 刨片机料仓3#出料螺旋A 变频器通讯 备妥反馈</v>
      </c>
      <c r="S1465">
        <v>0</v>
      </c>
      <c r="T1465">
        <v>0</v>
      </c>
    </row>
    <row r="1466" spans="1:20">
      <c r="A1466" t="s">
        <v>1622</v>
      </c>
      <c r="B1466" s="11" t="str">
        <f t="shared" si="137"/>
        <v>CHP3</v>
      </c>
      <c r="C1466" s="11" t="str">
        <f>VLOOKUP('intouch变量（离散）'!$A1466,基本表格!$G:$Q,2,FALSE)</f>
        <v>2432+P5-M5 刨片机料仓3#出料螺旋A 变频器通讯 正转反馈</v>
      </c>
      <c r="D1466" t="s">
        <v>154</v>
      </c>
      <c r="E1466" t="str">
        <f t="shared" si="133"/>
        <v>No</v>
      </c>
      <c r="F1466" t="str">
        <f t="shared" si="134"/>
        <v>0</v>
      </c>
      <c r="G1466" t="s">
        <v>154</v>
      </c>
      <c r="H1466" t="s">
        <v>155</v>
      </c>
      <c r="I1466" t="str">
        <f t="shared" si="135"/>
        <v/>
      </c>
      <c r="J1466" t="str">
        <f t="shared" si="136"/>
        <v/>
      </c>
      <c r="K1466" t="str">
        <f>VLOOKUP('intouch变量（离散）'!$A1466,基本表格!$G:$Q,9,FALSE)</f>
        <v>None</v>
      </c>
      <c r="L1466">
        <v>1</v>
      </c>
      <c r="M1466" t="s">
        <v>156</v>
      </c>
      <c r="N1466" t="s">
        <v>157</v>
      </c>
      <c r="O1466" t="s">
        <v>158</v>
      </c>
      <c r="P1466" t="str">
        <f>VLOOKUP('intouch变量（离散）'!$A1466,基本表格!$G:$Q,3,FALSE)</f>
        <v>DB1300,X450.5</v>
      </c>
      <c r="Q1466" t="str">
        <f>VLOOKUP('intouch变量（离散）'!$A1466,基本表格!$G:$Q,10,FALSE)</f>
        <v>Yes</v>
      </c>
      <c r="R1466" t="str">
        <f t="shared" si="138"/>
        <v>DB1300,X450.5 2432+P5-M5 刨片机料仓3#出料螺旋A 变频器通讯 正转反馈</v>
      </c>
      <c r="S1466">
        <v>0</v>
      </c>
      <c r="T1466">
        <v>0</v>
      </c>
    </row>
    <row r="1467" spans="1:20">
      <c r="A1467" t="s">
        <v>1623</v>
      </c>
      <c r="B1467" s="11" t="str">
        <f t="shared" si="137"/>
        <v>CHP3</v>
      </c>
      <c r="C1467" s="11" t="str">
        <f>VLOOKUP('intouch变量（离散）'!$A1467,基本表格!$G:$Q,2,FALSE)</f>
        <v>2432+P5-M5 刨片机料仓3#出料螺旋A 变频器通讯 反转反馈</v>
      </c>
      <c r="D1467" t="s">
        <v>154</v>
      </c>
      <c r="E1467" t="str">
        <f t="shared" si="133"/>
        <v>No</v>
      </c>
      <c r="F1467" t="str">
        <f t="shared" si="134"/>
        <v>0</v>
      </c>
      <c r="G1467" t="s">
        <v>154</v>
      </c>
      <c r="H1467" t="s">
        <v>155</v>
      </c>
      <c r="I1467" t="str">
        <f t="shared" si="135"/>
        <v/>
      </c>
      <c r="J1467" t="str">
        <f t="shared" si="136"/>
        <v/>
      </c>
      <c r="K1467" t="str">
        <f>VLOOKUP('intouch变量（离散）'!$A1467,基本表格!$G:$Q,9,FALSE)</f>
        <v>None</v>
      </c>
      <c r="L1467">
        <v>1</v>
      </c>
      <c r="M1467" t="s">
        <v>156</v>
      </c>
      <c r="N1467" t="s">
        <v>157</v>
      </c>
      <c r="O1467" t="s">
        <v>158</v>
      </c>
      <c r="P1467" t="str">
        <f>VLOOKUP('intouch变量（离散）'!$A1467,基本表格!$G:$Q,3,FALSE)</f>
        <v>DB1300,X450.6</v>
      </c>
      <c r="Q1467" t="str">
        <f>VLOOKUP('intouch变量（离散）'!$A1467,基本表格!$G:$Q,10,FALSE)</f>
        <v>Yes</v>
      </c>
      <c r="R1467" t="str">
        <f t="shared" si="138"/>
        <v>DB1300,X450.6 2432+P5-M5 刨片机料仓3#出料螺旋A 变频器通讯 反转反馈</v>
      </c>
      <c r="S1467">
        <v>0</v>
      </c>
      <c r="T1467">
        <v>0</v>
      </c>
    </row>
    <row r="1468" spans="1:20">
      <c r="A1468" t="s">
        <v>1624</v>
      </c>
      <c r="B1468" s="11" t="str">
        <f t="shared" si="137"/>
        <v>CHP3</v>
      </c>
      <c r="C1468" s="11" t="str">
        <f>VLOOKUP('intouch变量（离散）'!$A1468,基本表格!$G:$Q,2,FALSE)</f>
        <v>2432+P5-M5 刨片机料仓3#出料螺旋A 变频器通讯 变频器备用</v>
      </c>
      <c r="D1468" t="s">
        <v>154</v>
      </c>
      <c r="E1468" t="str">
        <f t="shared" si="133"/>
        <v>No</v>
      </c>
      <c r="F1468" t="str">
        <f t="shared" si="134"/>
        <v>0</v>
      </c>
      <c r="G1468" t="s">
        <v>154</v>
      </c>
      <c r="H1468" t="s">
        <v>155</v>
      </c>
      <c r="I1468" t="str">
        <f t="shared" si="135"/>
        <v/>
      </c>
      <c r="J1468" t="str">
        <f t="shared" si="136"/>
        <v/>
      </c>
      <c r="K1468" t="str">
        <f>VLOOKUP('intouch变量（离散）'!$A1468,基本表格!$G:$Q,9,FALSE)</f>
        <v>None</v>
      </c>
      <c r="L1468">
        <v>1</v>
      </c>
      <c r="M1468" t="s">
        <v>156</v>
      </c>
      <c r="N1468" t="s">
        <v>157</v>
      </c>
      <c r="O1468" t="s">
        <v>158</v>
      </c>
      <c r="P1468" t="str">
        <f>VLOOKUP('intouch变量（离散）'!$A1468,基本表格!$G:$Q,3,FALSE)</f>
        <v>DB1300,X450.7</v>
      </c>
      <c r="Q1468" t="str">
        <f>VLOOKUP('intouch变量（离散）'!$A1468,基本表格!$G:$Q,10,FALSE)</f>
        <v>Yes</v>
      </c>
      <c r="R1468" t="str">
        <f t="shared" si="138"/>
        <v>DB1300,X450.7 2432+P5-M5 刨片机料仓3#出料螺旋A 变频器通讯 变频器备用</v>
      </c>
      <c r="S1468">
        <v>0</v>
      </c>
      <c r="T1468">
        <v>0</v>
      </c>
    </row>
    <row r="1469" spans="1:20">
      <c r="A1469" t="s">
        <v>1625</v>
      </c>
      <c r="B1469" s="11" t="str">
        <f t="shared" si="137"/>
        <v>CHP3</v>
      </c>
      <c r="C1469" s="11" t="str">
        <f>VLOOKUP('intouch变量（离散）'!$A1469,基本表格!$G:$Q,2,FALSE)</f>
        <v>2432+P5-M5 刨片机料仓3#出料螺旋A 变频器通讯 变频器报警</v>
      </c>
      <c r="D1469" t="s">
        <v>154</v>
      </c>
      <c r="E1469" t="str">
        <f t="shared" si="133"/>
        <v>No</v>
      </c>
      <c r="F1469" t="str">
        <f t="shared" si="134"/>
        <v>0</v>
      </c>
      <c r="G1469" t="s">
        <v>154</v>
      </c>
      <c r="H1469" t="s">
        <v>155</v>
      </c>
      <c r="I1469" t="str">
        <f t="shared" si="135"/>
        <v/>
      </c>
      <c r="J1469" t="str">
        <f t="shared" si="136"/>
        <v/>
      </c>
      <c r="K1469" t="str">
        <f>VLOOKUP('intouch变量（离散）'!$A1469,基本表格!$G:$Q,9,FALSE)</f>
        <v>On</v>
      </c>
      <c r="L1469">
        <v>1</v>
      </c>
      <c r="M1469" t="s">
        <v>156</v>
      </c>
      <c r="N1469" t="s">
        <v>157</v>
      </c>
      <c r="O1469" t="s">
        <v>158</v>
      </c>
      <c r="P1469" t="str">
        <f>VLOOKUP('intouch变量（离散）'!$A1469,基本表格!$G:$Q,3,FALSE)</f>
        <v>DB1300,X451.0</v>
      </c>
      <c r="Q1469" t="str">
        <f>VLOOKUP('intouch变量（离散）'!$A1469,基本表格!$G:$Q,10,FALSE)</f>
        <v>Yes</v>
      </c>
      <c r="R1469" t="str">
        <f t="shared" si="138"/>
        <v>DB1300,X451.0 2432+P5-M5 刨片机料仓3#出料螺旋A 变频器通讯 变频器报警</v>
      </c>
      <c r="S1469">
        <v>0</v>
      </c>
      <c r="T1469">
        <v>0</v>
      </c>
    </row>
    <row r="1470" spans="1:20">
      <c r="A1470" t="s">
        <v>1626</v>
      </c>
      <c r="B1470" s="11" t="str">
        <f t="shared" si="137"/>
        <v>CHP3</v>
      </c>
      <c r="C1470" s="11" t="str">
        <f>VLOOKUP('intouch变量（离散）'!$A1470,基本表格!$G:$Q,2,FALSE)</f>
        <v>2432+P5-M5 刨片机料仓3#出料螺旋A 反馈转速 上限保护使能</v>
      </c>
      <c r="D1470" t="s">
        <v>154</v>
      </c>
      <c r="E1470" t="str">
        <f t="shared" si="133"/>
        <v>Yes</v>
      </c>
      <c r="F1470" t="str">
        <f t="shared" si="134"/>
        <v>900</v>
      </c>
      <c r="G1470" t="s">
        <v>154</v>
      </c>
      <c r="H1470" t="s">
        <v>155</v>
      </c>
      <c r="I1470" t="str">
        <f t="shared" si="135"/>
        <v>禁用</v>
      </c>
      <c r="J1470" t="str">
        <f t="shared" si="136"/>
        <v>启用</v>
      </c>
      <c r="K1470" t="str">
        <f>VLOOKUP('intouch变量（离散）'!$A1470,基本表格!$G:$Q,9,FALSE)</f>
        <v>None</v>
      </c>
      <c r="L1470">
        <v>1</v>
      </c>
      <c r="M1470" t="s">
        <v>156</v>
      </c>
      <c r="N1470" t="s">
        <v>157</v>
      </c>
      <c r="O1470" t="s">
        <v>158</v>
      </c>
      <c r="P1470" t="str">
        <f>VLOOKUP('intouch变量（离散）'!$A1470,基本表格!$G:$Q,3,FALSE)</f>
        <v>DB1300,X500.3</v>
      </c>
      <c r="Q1470" t="str">
        <f>VLOOKUP('intouch变量（离散）'!$A1470,基本表格!$G:$Q,10,FALSE)</f>
        <v>No</v>
      </c>
      <c r="R1470" t="str">
        <f t="shared" si="138"/>
        <v>DB1300,X500.3 2432+P5-M5 刨片机料仓3#出料螺旋A 反馈转速 上限保护使能</v>
      </c>
      <c r="S1470">
        <v>0</v>
      </c>
      <c r="T1470">
        <v>0</v>
      </c>
    </row>
    <row r="1471" spans="1:20">
      <c r="A1471" t="s">
        <v>1627</v>
      </c>
      <c r="B1471" s="11" t="str">
        <f t="shared" si="137"/>
        <v>CHP3</v>
      </c>
      <c r="C1471" s="11" t="str">
        <f>VLOOKUP('intouch变量（离散）'!$A1471,基本表格!$G:$Q,2,FALSE)</f>
        <v>2432+P5-M5 刨片机料仓3#出料螺旋A 反馈转速 下限保护使能</v>
      </c>
      <c r="D1471" t="s">
        <v>154</v>
      </c>
      <c r="E1471" t="str">
        <f t="shared" si="133"/>
        <v>Yes</v>
      </c>
      <c r="F1471" t="str">
        <f t="shared" si="134"/>
        <v>900</v>
      </c>
      <c r="G1471" t="s">
        <v>154</v>
      </c>
      <c r="H1471" t="s">
        <v>155</v>
      </c>
      <c r="I1471" t="str">
        <f t="shared" si="135"/>
        <v>禁用</v>
      </c>
      <c r="J1471" t="str">
        <f t="shared" si="136"/>
        <v>启用</v>
      </c>
      <c r="K1471" t="str">
        <f>VLOOKUP('intouch变量（离散）'!$A1471,基本表格!$G:$Q,9,FALSE)</f>
        <v>None</v>
      </c>
      <c r="L1471">
        <v>1</v>
      </c>
      <c r="M1471" t="s">
        <v>156</v>
      </c>
      <c r="N1471" t="s">
        <v>157</v>
      </c>
      <c r="O1471" t="s">
        <v>158</v>
      </c>
      <c r="P1471" t="str">
        <f>VLOOKUP('intouch变量（离散）'!$A1471,基本表格!$G:$Q,3,FALSE)</f>
        <v>DB1300,X500.4</v>
      </c>
      <c r="Q1471" t="str">
        <f>VLOOKUP('intouch变量（离散）'!$A1471,基本表格!$G:$Q,10,FALSE)</f>
        <v>No</v>
      </c>
      <c r="R1471" t="str">
        <f t="shared" si="138"/>
        <v>DB1300,X500.4 2432+P5-M5 刨片机料仓3#出料螺旋A 反馈转速 下限保护使能</v>
      </c>
      <c r="S1471">
        <v>0</v>
      </c>
      <c r="T1471">
        <v>0</v>
      </c>
    </row>
    <row r="1472" spans="1:20">
      <c r="A1472" t="s">
        <v>1628</v>
      </c>
      <c r="B1472" s="11" t="str">
        <f t="shared" si="137"/>
        <v>CHP3</v>
      </c>
      <c r="C1472" s="11" t="str">
        <f>VLOOKUP('intouch变量（离散）'!$A1472,基本表格!$G:$Q,2,FALSE)</f>
        <v>2432+P5-M5 刨片机料仓3#出料螺旋A 反馈转速 上限报警</v>
      </c>
      <c r="D1472" t="s">
        <v>154</v>
      </c>
      <c r="E1472" t="str">
        <f t="shared" si="133"/>
        <v>No</v>
      </c>
      <c r="F1472" t="str">
        <f t="shared" si="134"/>
        <v>0</v>
      </c>
      <c r="G1472" t="s">
        <v>154</v>
      </c>
      <c r="H1472" t="s">
        <v>155</v>
      </c>
      <c r="I1472" t="str">
        <f t="shared" si="135"/>
        <v/>
      </c>
      <c r="J1472" t="str">
        <f t="shared" si="136"/>
        <v/>
      </c>
      <c r="K1472" t="str">
        <f>VLOOKUP('intouch变量（离散）'!$A1472,基本表格!$G:$Q,9,FALSE)</f>
        <v>None</v>
      </c>
      <c r="L1472">
        <v>1</v>
      </c>
      <c r="M1472" t="s">
        <v>156</v>
      </c>
      <c r="N1472" t="s">
        <v>157</v>
      </c>
      <c r="O1472" t="s">
        <v>158</v>
      </c>
      <c r="P1472" t="str">
        <f>VLOOKUP('intouch变量（离散）'!$A1472,基本表格!$G:$Q,3,FALSE)</f>
        <v>DB1300,X500.5</v>
      </c>
      <c r="Q1472" t="str">
        <f>VLOOKUP('intouch变量（离散）'!$A1472,基本表格!$G:$Q,10,FALSE)</f>
        <v>Yes</v>
      </c>
      <c r="R1472" t="str">
        <f t="shared" si="138"/>
        <v>DB1300,X500.5 2432+P5-M5 刨片机料仓3#出料螺旋A 反馈转速 上限报警</v>
      </c>
      <c r="S1472">
        <v>0</v>
      </c>
      <c r="T1472">
        <v>0</v>
      </c>
    </row>
    <row r="1473" spans="1:20">
      <c r="A1473" t="s">
        <v>1629</v>
      </c>
      <c r="B1473" s="11" t="str">
        <f t="shared" si="137"/>
        <v>CHP3</v>
      </c>
      <c r="C1473" s="11" t="str">
        <f>VLOOKUP('intouch变量（离散）'!$A1473,基本表格!$G:$Q,2,FALSE)</f>
        <v>2432+P5-M5 刨片机料仓3#出料螺旋A 反馈转速 下限报警</v>
      </c>
      <c r="D1473" t="s">
        <v>154</v>
      </c>
      <c r="E1473" t="str">
        <f t="shared" si="133"/>
        <v>No</v>
      </c>
      <c r="F1473" t="str">
        <f t="shared" si="134"/>
        <v>0</v>
      </c>
      <c r="G1473" t="s">
        <v>154</v>
      </c>
      <c r="H1473" t="s">
        <v>155</v>
      </c>
      <c r="I1473" t="str">
        <f t="shared" si="135"/>
        <v/>
      </c>
      <c r="J1473" t="str">
        <f t="shared" si="136"/>
        <v/>
      </c>
      <c r="K1473" t="str">
        <f>VLOOKUP('intouch变量（离散）'!$A1473,基本表格!$G:$Q,9,FALSE)</f>
        <v>None</v>
      </c>
      <c r="L1473">
        <v>1</v>
      </c>
      <c r="M1473" t="s">
        <v>156</v>
      </c>
      <c r="N1473" t="s">
        <v>157</v>
      </c>
      <c r="O1473" t="s">
        <v>158</v>
      </c>
      <c r="P1473" t="str">
        <f>VLOOKUP('intouch变量（离散）'!$A1473,基本表格!$G:$Q,3,FALSE)</f>
        <v>DB1300,X500.6</v>
      </c>
      <c r="Q1473" t="str">
        <f>VLOOKUP('intouch变量（离散）'!$A1473,基本表格!$G:$Q,10,FALSE)</f>
        <v>Yes</v>
      </c>
      <c r="R1473" t="str">
        <f t="shared" si="138"/>
        <v>DB1300,X500.6 2432+P5-M5 刨片机料仓3#出料螺旋A 反馈转速 下限报警</v>
      </c>
      <c r="S1473">
        <v>0</v>
      </c>
      <c r="T1473">
        <v>0</v>
      </c>
    </row>
    <row r="1474" spans="1:20">
      <c r="A1474" t="s">
        <v>1630</v>
      </c>
      <c r="B1474" s="11" t="str">
        <f t="shared" si="137"/>
        <v>CHP3</v>
      </c>
      <c r="C1474" s="11" t="str">
        <f>VLOOKUP('intouch变量（离散）'!$A1474,基本表格!$G:$Q,2,FALSE)</f>
        <v>2432+P5-M5 刨片机料仓3#出料螺旋A 反馈转速 上上限报警</v>
      </c>
      <c r="D1474" t="s">
        <v>154</v>
      </c>
      <c r="E1474" t="str">
        <f t="shared" si="133"/>
        <v>No</v>
      </c>
      <c r="F1474" t="str">
        <f t="shared" si="134"/>
        <v>0</v>
      </c>
      <c r="G1474" t="s">
        <v>154</v>
      </c>
      <c r="H1474" t="s">
        <v>155</v>
      </c>
      <c r="I1474" t="str">
        <f t="shared" si="135"/>
        <v/>
      </c>
      <c r="J1474" t="str">
        <f t="shared" si="136"/>
        <v/>
      </c>
      <c r="K1474" t="str">
        <f>VLOOKUP('intouch变量（离散）'!$A1474,基本表格!$G:$Q,9,FALSE)</f>
        <v>On</v>
      </c>
      <c r="L1474">
        <v>1</v>
      </c>
      <c r="M1474" t="s">
        <v>156</v>
      </c>
      <c r="N1474" t="s">
        <v>157</v>
      </c>
      <c r="O1474" t="s">
        <v>158</v>
      </c>
      <c r="P1474" t="str">
        <f>VLOOKUP('intouch变量（离散）'!$A1474,基本表格!$G:$Q,3,FALSE)</f>
        <v>DB1300,X500.7</v>
      </c>
      <c r="Q1474" t="str">
        <f>VLOOKUP('intouch变量（离散）'!$A1474,基本表格!$G:$Q,10,FALSE)</f>
        <v>Yes</v>
      </c>
      <c r="R1474" t="str">
        <f t="shared" si="138"/>
        <v>DB1300,X500.7 2432+P5-M5 刨片机料仓3#出料螺旋A 反馈转速 上上限报警</v>
      </c>
      <c r="S1474">
        <v>0</v>
      </c>
      <c r="T1474">
        <v>0</v>
      </c>
    </row>
    <row r="1475" spans="1:20">
      <c r="A1475" t="s">
        <v>1631</v>
      </c>
      <c r="B1475" s="11" t="str">
        <f t="shared" si="137"/>
        <v>CHP3</v>
      </c>
      <c r="C1475" s="11" t="str">
        <f>VLOOKUP('intouch变量（离散）'!$A1475,基本表格!$G:$Q,2,FALSE)</f>
        <v>2432+P5-M5 刨片机料仓3#出料螺旋A 反馈转速 下下限报警</v>
      </c>
      <c r="D1475" t="s">
        <v>154</v>
      </c>
      <c r="E1475" t="str">
        <f t="shared" ref="E1475:E1538" si="139">IF(RIGHT($A1475,2)="EN","Yes","No")</f>
        <v>No</v>
      </c>
      <c r="F1475" t="str">
        <f t="shared" ref="F1475:F1538" si="140">IF(RIGHT($A1475,2)="EN","900","0")</f>
        <v>0</v>
      </c>
      <c r="G1475" t="s">
        <v>154</v>
      </c>
      <c r="H1475" t="s">
        <v>155</v>
      </c>
      <c r="I1475" t="str">
        <f t="shared" ref="I1475:I1538" si="141">IF(RIGHT($A1475,2)="EN","禁用","")</f>
        <v/>
      </c>
      <c r="J1475" t="str">
        <f t="shared" ref="J1475:J1538" si="142">IF(RIGHT($A1475,2)="EN","启用","")</f>
        <v/>
      </c>
      <c r="K1475" t="str">
        <f>VLOOKUP('intouch变量（离散）'!$A1475,基本表格!$G:$Q,9,FALSE)</f>
        <v>On</v>
      </c>
      <c r="L1475">
        <v>1</v>
      </c>
      <c r="M1475" t="s">
        <v>156</v>
      </c>
      <c r="N1475" t="s">
        <v>157</v>
      </c>
      <c r="O1475" t="s">
        <v>158</v>
      </c>
      <c r="P1475" t="str">
        <f>VLOOKUP('intouch变量（离散）'!$A1475,基本表格!$G:$Q,3,FALSE)</f>
        <v>DB1300,X501.0</v>
      </c>
      <c r="Q1475" t="str">
        <f>VLOOKUP('intouch变量（离散）'!$A1475,基本表格!$G:$Q,10,FALSE)</f>
        <v>Yes</v>
      </c>
      <c r="R1475" t="str">
        <f t="shared" si="138"/>
        <v>DB1300,X501.0 2432+P5-M5 刨片机料仓3#出料螺旋A 反馈转速 下下限报警</v>
      </c>
      <c r="S1475">
        <v>0</v>
      </c>
      <c r="T1475">
        <v>0</v>
      </c>
    </row>
    <row r="1476" spans="1:20">
      <c r="A1476" t="s">
        <v>1632</v>
      </c>
      <c r="B1476" s="11" t="str">
        <f t="shared" si="137"/>
        <v>CHP3</v>
      </c>
      <c r="C1476" s="11" t="str">
        <f>VLOOKUP('intouch变量（离散）'!$A1476,基本表格!$G:$Q,2,FALSE)</f>
        <v>2432+P5-M5 刨片机料仓3#出料螺旋A 反馈转速 极限报警</v>
      </c>
      <c r="D1476" t="s">
        <v>154</v>
      </c>
      <c r="E1476" t="str">
        <f t="shared" si="139"/>
        <v>No</v>
      </c>
      <c r="F1476" t="str">
        <f t="shared" si="140"/>
        <v>0</v>
      </c>
      <c r="G1476" t="s">
        <v>154</v>
      </c>
      <c r="H1476" t="s">
        <v>155</v>
      </c>
      <c r="I1476" t="str">
        <f t="shared" si="141"/>
        <v/>
      </c>
      <c r="J1476" t="str">
        <f t="shared" si="142"/>
        <v/>
      </c>
      <c r="K1476" t="str">
        <f>VLOOKUP('intouch变量（离散）'!$A1476,基本表格!$G:$Q,9,FALSE)</f>
        <v>On</v>
      </c>
      <c r="L1476">
        <v>1</v>
      </c>
      <c r="M1476" t="s">
        <v>156</v>
      </c>
      <c r="N1476" t="s">
        <v>157</v>
      </c>
      <c r="O1476" t="s">
        <v>158</v>
      </c>
      <c r="P1476" t="str">
        <f>VLOOKUP('intouch变量（离散）'!$A1476,基本表格!$G:$Q,3,FALSE)</f>
        <v>DB1300,X501.1</v>
      </c>
      <c r="Q1476" t="str">
        <f>VLOOKUP('intouch变量（离散）'!$A1476,基本表格!$G:$Q,10,FALSE)</f>
        <v>Yes</v>
      </c>
      <c r="R1476" t="str">
        <f t="shared" si="138"/>
        <v>DB1300,X501.1 2432+P5-M5 刨片机料仓3#出料螺旋A 反馈转速 极限报警</v>
      </c>
      <c r="S1476">
        <v>0</v>
      </c>
      <c r="T1476">
        <v>0</v>
      </c>
    </row>
    <row r="1477" spans="1:20">
      <c r="A1477" t="s">
        <v>1633</v>
      </c>
      <c r="B1477" s="11" t="str">
        <f t="shared" ref="B1477:B1540" si="143">LEFT(A1477,4)</f>
        <v>CHP3</v>
      </c>
      <c r="C1477" s="11" t="str">
        <f>VLOOKUP('intouch变量（离散）'!$A1477,基本表格!$G:$Q,2,FALSE)</f>
        <v>2432+P5-M5 刨片机料仓3#出料螺旋A 反馈转速 传感器断线报警</v>
      </c>
      <c r="D1477" t="s">
        <v>154</v>
      </c>
      <c r="E1477" t="str">
        <f t="shared" si="139"/>
        <v>No</v>
      </c>
      <c r="F1477" t="str">
        <f t="shared" si="140"/>
        <v>0</v>
      </c>
      <c r="G1477" t="s">
        <v>154</v>
      </c>
      <c r="H1477" t="s">
        <v>155</v>
      </c>
      <c r="I1477" t="str">
        <f t="shared" si="141"/>
        <v/>
      </c>
      <c r="J1477" t="str">
        <f t="shared" si="142"/>
        <v/>
      </c>
      <c r="K1477" t="str">
        <f>VLOOKUP('intouch变量（离散）'!$A1477,基本表格!$G:$Q,9,FALSE)</f>
        <v>On</v>
      </c>
      <c r="L1477">
        <v>1</v>
      </c>
      <c r="M1477" t="s">
        <v>156</v>
      </c>
      <c r="N1477" t="s">
        <v>157</v>
      </c>
      <c r="O1477" t="s">
        <v>158</v>
      </c>
      <c r="P1477" t="str">
        <f>VLOOKUP('intouch变量（离散）'!$A1477,基本表格!$G:$Q,3,FALSE)</f>
        <v>DB1300,X501.2</v>
      </c>
      <c r="Q1477" t="str">
        <f>VLOOKUP('intouch变量（离散）'!$A1477,基本表格!$G:$Q,10,FALSE)</f>
        <v>Yes</v>
      </c>
      <c r="R1477" t="str">
        <f t="shared" ref="R1477:R1540" si="144">P1477&amp;" "&amp;C1477</f>
        <v>DB1300,X501.2 2432+P5-M5 刨片机料仓3#出料螺旋A 反馈转速 传感器断线报警</v>
      </c>
      <c r="S1477">
        <v>0</v>
      </c>
      <c r="T1477">
        <v>0</v>
      </c>
    </row>
    <row r="1478" spans="1:20">
      <c r="A1478" t="s">
        <v>1634</v>
      </c>
      <c r="B1478" s="11" t="str">
        <f t="shared" si="143"/>
        <v>CHP3</v>
      </c>
      <c r="C1478" s="11" t="str">
        <f>VLOOKUP('intouch变量（离散）'!$A1478,基本表格!$G:$Q,2,FALSE)</f>
        <v>2432+P5-M5 刨片机料仓3#出料螺旋A 反馈电流 上限保护使能</v>
      </c>
      <c r="D1478" t="s">
        <v>154</v>
      </c>
      <c r="E1478" t="str">
        <f t="shared" si="139"/>
        <v>Yes</v>
      </c>
      <c r="F1478" t="str">
        <f t="shared" si="140"/>
        <v>900</v>
      </c>
      <c r="G1478" t="s">
        <v>154</v>
      </c>
      <c r="H1478" t="s">
        <v>155</v>
      </c>
      <c r="I1478" t="str">
        <f t="shared" si="141"/>
        <v>禁用</v>
      </c>
      <c r="J1478" t="str">
        <f t="shared" si="142"/>
        <v>启用</v>
      </c>
      <c r="K1478" t="str">
        <f>VLOOKUP('intouch变量（离散）'!$A1478,基本表格!$G:$Q,9,FALSE)</f>
        <v>None</v>
      </c>
      <c r="L1478">
        <v>1</v>
      </c>
      <c r="M1478" t="s">
        <v>156</v>
      </c>
      <c r="N1478" t="s">
        <v>157</v>
      </c>
      <c r="O1478" t="s">
        <v>158</v>
      </c>
      <c r="P1478" t="str">
        <f>VLOOKUP('intouch变量（离散）'!$A1478,基本表格!$G:$Q,3,FALSE)</f>
        <v>DB1300,X550.3</v>
      </c>
      <c r="Q1478" t="str">
        <f>VLOOKUP('intouch变量（离散）'!$A1478,基本表格!$G:$Q,10,FALSE)</f>
        <v>No</v>
      </c>
      <c r="R1478" t="str">
        <f t="shared" si="144"/>
        <v>DB1300,X550.3 2432+P5-M5 刨片机料仓3#出料螺旋A 反馈电流 上限保护使能</v>
      </c>
      <c r="S1478">
        <v>0</v>
      </c>
      <c r="T1478">
        <v>0</v>
      </c>
    </row>
    <row r="1479" spans="1:20">
      <c r="A1479" t="s">
        <v>1635</v>
      </c>
      <c r="B1479" s="11" t="str">
        <f t="shared" si="143"/>
        <v>CHP3</v>
      </c>
      <c r="C1479" s="11" t="str">
        <f>VLOOKUP('intouch变量（离散）'!$A1479,基本表格!$G:$Q,2,FALSE)</f>
        <v>2432+P5-M5 刨片机料仓3#出料螺旋A 反馈电流 下限保护使能</v>
      </c>
      <c r="D1479" t="s">
        <v>154</v>
      </c>
      <c r="E1479" t="str">
        <f t="shared" si="139"/>
        <v>Yes</v>
      </c>
      <c r="F1479" t="str">
        <f t="shared" si="140"/>
        <v>900</v>
      </c>
      <c r="G1479" t="s">
        <v>154</v>
      </c>
      <c r="H1479" t="s">
        <v>155</v>
      </c>
      <c r="I1479" t="str">
        <f t="shared" si="141"/>
        <v>禁用</v>
      </c>
      <c r="J1479" t="str">
        <f t="shared" si="142"/>
        <v>启用</v>
      </c>
      <c r="K1479" t="str">
        <f>VLOOKUP('intouch变量（离散）'!$A1479,基本表格!$G:$Q,9,FALSE)</f>
        <v>None</v>
      </c>
      <c r="L1479">
        <v>1</v>
      </c>
      <c r="M1479" t="s">
        <v>156</v>
      </c>
      <c r="N1479" t="s">
        <v>157</v>
      </c>
      <c r="O1479" t="s">
        <v>158</v>
      </c>
      <c r="P1479" t="str">
        <f>VLOOKUP('intouch变量（离散）'!$A1479,基本表格!$G:$Q,3,FALSE)</f>
        <v>DB1300,X550.4</v>
      </c>
      <c r="Q1479" t="str">
        <f>VLOOKUP('intouch变量（离散）'!$A1479,基本表格!$G:$Q,10,FALSE)</f>
        <v>No</v>
      </c>
      <c r="R1479" t="str">
        <f t="shared" si="144"/>
        <v>DB1300,X550.4 2432+P5-M5 刨片机料仓3#出料螺旋A 反馈电流 下限保护使能</v>
      </c>
      <c r="S1479">
        <v>0</v>
      </c>
      <c r="T1479">
        <v>0</v>
      </c>
    </row>
    <row r="1480" spans="1:20">
      <c r="A1480" t="s">
        <v>1636</v>
      </c>
      <c r="B1480" s="11" t="str">
        <f t="shared" si="143"/>
        <v>CHP3</v>
      </c>
      <c r="C1480" s="11" t="str">
        <f>VLOOKUP('intouch变量（离散）'!$A1480,基本表格!$G:$Q,2,FALSE)</f>
        <v>2432+P5-M5 刨片机料仓3#出料螺旋A 反馈电流 上限报警</v>
      </c>
      <c r="D1480" t="s">
        <v>154</v>
      </c>
      <c r="E1480" t="str">
        <f t="shared" si="139"/>
        <v>No</v>
      </c>
      <c r="F1480" t="str">
        <f t="shared" si="140"/>
        <v>0</v>
      </c>
      <c r="G1480" t="s">
        <v>154</v>
      </c>
      <c r="H1480" t="s">
        <v>155</v>
      </c>
      <c r="I1480" t="str">
        <f t="shared" si="141"/>
        <v/>
      </c>
      <c r="J1480" t="str">
        <f t="shared" si="142"/>
        <v/>
      </c>
      <c r="K1480" t="str">
        <f>VLOOKUP('intouch变量（离散）'!$A1480,基本表格!$G:$Q,9,FALSE)</f>
        <v>None</v>
      </c>
      <c r="L1480">
        <v>1</v>
      </c>
      <c r="M1480" t="s">
        <v>156</v>
      </c>
      <c r="N1480" t="s">
        <v>157</v>
      </c>
      <c r="O1480" t="s">
        <v>158</v>
      </c>
      <c r="P1480" t="str">
        <f>VLOOKUP('intouch变量（离散）'!$A1480,基本表格!$G:$Q,3,FALSE)</f>
        <v>DB1300,X550.5</v>
      </c>
      <c r="Q1480" t="str">
        <f>VLOOKUP('intouch变量（离散）'!$A1480,基本表格!$G:$Q,10,FALSE)</f>
        <v>Yes</v>
      </c>
      <c r="R1480" t="str">
        <f t="shared" si="144"/>
        <v>DB1300,X550.5 2432+P5-M5 刨片机料仓3#出料螺旋A 反馈电流 上限报警</v>
      </c>
      <c r="S1480">
        <v>0</v>
      </c>
      <c r="T1480">
        <v>0</v>
      </c>
    </row>
    <row r="1481" spans="1:20">
      <c r="A1481" t="s">
        <v>1637</v>
      </c>
      <c r="B1481" s="11" t="str">
        <f t="shared" si="143"/>
        <v>CHP3</v>
      </c>
      <c r="C1481" s="11" t="str">
        <f>VLOOKUP('intouch变量（离散）'!$A1481,基本表格!$G:$Q,2,FALSE)</f>
        <v>2432+P5-M5 刨片机料仓3#出料螺旋A 反馈电流 下限报警</v>
      </c>
      <c r="D1481" t="s">
        <v>154</v>
      </c>
      <c r="E1481" t="str">
        <f t="shared" si="139"/>
        <v>No</v>
      </c>
      <c r="F1481" t="str">
        <f t="shared" si="140"/>
        <v>0</v>
      </c>
      <c r="G1481" t="s">
        <v>154</v>
      </c>
      <c r="H1481" t="s">
        <v>155</v>
      </c>
      <c r="I1481" t="str">
        <f t="shared" si="141"/>
        <v/>
      </c>
      <c r="J1481" t="str">
        <f t="shared" si="142"/>
        <v/>
      </c>
      <c r="K1481" t="str">
        <f>VLOOKUP('intouch变量（离散）'!$A1481,基本表格!$G:$Q,9,FALSE)</f>
        <v>None</v>
      </c>
      <c r="L1481">
        <v>1</v>
      </c>
      <c r="M1481" t="s">
        <v>156</v>
      </c>
      <c r="N1481" t="s">
        <v>157</v>
      </c>
      <c r="O1481" t="s">
        <v>158</v>
      </c>
      <c r="P1481" t="str">
        <f>VLOOKUP('intouch变量（离散）'!$A1481,基本表格!$G:$Q,3,FALSE)</f>
        <v>DB1300,X550.6</v>
      </c>
      <c r="Q1481" t="str">
        <f>VLOOKUP('intouch变量（离散）'!$A1481,基本表格!$G:$Q,10,FALSE)</f>
        <v>Yes</v>
      </c>
      <c r="R1481" t="str">
        <f t="shared" si="144"/>
        <v>DB1300,X550.6 2432+P5-M5 刨片机料仓3#出料螺旋A 反馈电流 下限报警</v>
      </c>
      <c r="S1481">
        <v>0</v>
      </c>
      <c r="T1481">
        <v>0</v>
      </c>
    </row>
    <row r="1482" spans="1:20">
      <c r="A1482" t="s">
        <v>1638</v>
      </c>
      <c r="B1482" s="11" t="str">
        <f t="shared" si="143"/>
        <v>CHP3</v>
      </c>
      <c r="C1482" s="11" t="str">
        <f>VLOOKUP('intouch变量（离散）'!$A1482,基本表格!$G:$Q,2,FALSE)</f>
        <v>2432+P5-M5 刨片机料仓3#出料螺旋A 反馈电流 上上限报警</v>
      </c>
      <c r="D1482" t="s">
        <v>154</v>
      </c>
      <c r="E1482" t="str">
        <f t="shared" si="139"/>
        <v>No</v>
      </c>
      <c r="F1482" t="str">
        <f t="shared" si="140"/>
        <v>0</v>
      </c>
      <c r="G1482" t="s">
        <v>154</v>
      </c>
      <c r="H1482" t="s">
        <v>155</v>
      </c>
      <c r="I1482" t="str">
        <f t="shared" si="141"/>
        <v/>
      </c>
      <c r="J1482" t="str">
        <f t="shared" si="142"/>
        <v/>
      </c>
      <c r="K1482" t="str">
        <f>VLOOKUP('intouch变量（离散）'!$A1482,基本表格!$G:$Q,9,FALSE)</f>
        <v>On</v>
      </c>
      <c r="L1482">
        <v>1</v>
      </c>
      <c r="M1482" t="s">
        <v>156</v>
      </c>
      <c r="N1482" t="s">
        <v>157</v>
      </c>
      <c r="O1482" t="s">
        <v>158</v>
      </c>
      <c r="P1482" t="str">
        <f>VLOOKUP('intouch变量（离散）'!$A1482,基本表格!$G:$Q,3,FALSE)</f>
        <v>DB1300,X550.7</v>
      </c>
      <c r="Q1482" t="str">
        <f>VLOOKUP('intouch变量（离散）'!$A1482,基本表格!$G:$Q,10,FALSE)</f>
        <v>Yes</v>
      </c>
      <c r="R1482" t="str">
        <f t="shared" si="144"/>
        <v>DB1300,X550.7 2432+P5-M5 刨片机料仓3#出料螺旋A 反馈电流 上上限报警</v>
      </c>
      <c r="S1482">
        <v>0</v>
      </c>
      <c r="T1482">
        <v>0</v>
      </c>
    </row>
    <row r="1483" spans="1:20">
      <c r="A1483" t="s">
        <v>1639</v>
      </c>
      <c r="B1483" s="11" t="str">
        <f t="shared" si="143"/>
        <v>CHP3</v>
      </c>
      <c r="C1483" s="11" t="str">
        <f>VLOOKUP('intouch变量（离散）'!$A1483,基本表格!$G:$Q,2,FALSE)</f>
        <v>2432+P5-M5 刨片机料仓3#出料螺旋A 反馈电流 下下限报警</v>
      </c>
      <c r="D1483" t="s">
        <v>154</v>
      </c>
      <c r="E1483" t="str">
        <f t="shared" si="139"/>
        <v>No</v>
      </c>
      <c r="F1483" t="str">
        <f t="shared" si="140"/>
        <v>0</v>
      </c>
      <c r="G1483" t="s">
        <v>154</v>
      </c>
      <c r="H1483" t="s">
        <v>155</v>
      </c>
      <c r="I1483" t="str">
        <f t="shared" si="141"/>
        <v/>
      </c>
      <c r="J1483" t="str">
        <f t="shared" si="142"/>
        <v/>
      </c>
      <c r="K1483" t="str">
        <f>VLOOKUP('intouch变量（离散）'!$A1483,基本表格!$G:$Q,9,FALSE)</f>
        <v>On</v>
      </c>
      <c r="L1483">
        <v>1</v>
      </c>
      <c r="M1483" t="s">
        <v>156</v>
      </c>
      <c r="N1483" t="s">
        <v>157</v>
      </c>
      <c r="O1483" t="s">
        <v>158</v>
      </c>
      <c r="P1483" t="str">
        <f>VLOOKUP('intouch变量（离散）'!$A1483,基本表格!$G:$Q,3,FALSE)</f>
        <v>DB1300,X551.0</v>
      </c>
      <c r="Q1483" t="str">
        <f>VLOOKUP('intouch变量（离散）'!$A1483,基本表格!$G:$Q,10,FALSE)</f>
        <v>Yes</v>
      </c>
      <c r="R1483" t="str">
        <f t="shared" si="144"/>
        <v>DB1300,X551.0 2432+P5-M5 刨片机料仓3#出料螺旋A 反馈电流 下下限报警</v>
      </c>
      <c r="S1483">
        <v>0</v>
      </c>
      <c r="T1483">
        <v>0</v>
      </c>
    </row>
    <row r="1484" spans="1:20">
      <c r="A1484" t="s">
        <v>1640</v>
      </c>
      <c r="B1484" s="11" t="str">
        <f t="shared" si="143"/>
        <v>CHP3</v>
      </c>
      <c r="C1484" s="11" t="str">
        <f>VLOOKUP('intouch变量（离散）'!$A1484,基本表格!$G:$Q,2,FALSE)</f>
        <v>2432+P5-M5 刨片机料仓3#出料螺旋A 反馈电流 极限报警</v>
      </c>
      <c r="D1484" t="s">
        <v>154</v>
      </c>
      <c r="E1484" t="str">
        <f t="shared" si="139"/>
        <v>No</v>
      </c>
      <c r="F1484" t="str">
        <f t="shared" si="140"/>
        <v>0</v>
      </c>
      <c r="G1484" t="s">
        <v>154</v>
      </c>
      <c r="H1484" t="s">
        <v>155</v>
      </c>
      <c r="I1484" t="str">
        <f t="shared" si="141"/>
        <v/>
      </c>
      <c r="J1484" t="str">
        <f t="shared" si="142"/>
        <v/>
      </c>
      <c r="K1484" t="str">
        <f>VLOOKUP('intouch变量（离散）'!$A1484,基本表格!$G:$Q,9,FALSE)</f>
        <v>On</v>
      </c>
      <c r="L1484">
        <v>1</v>
      </c>
      <c r="M1484" t="s">
        <v>156</v>
      </c>
      <c r="N1484" t="s">
        <v>157</v>
      </c>
      <c r="O1484" t="s">
        <v>158</v>
      </c>
      <c r="P1484" t="str">
        <f>VLOOKUP('intouch变量（离散）'!$A1484,基本表格!$G:$Q,3,FALSE)</f>
        <v>DB1300,X551.1</v>
      </c>
      <c r="Q1484" t="str">
        <f>VLOOKUP('intouch变量（离散）'!$A1484,基本表格!$G:$Q,10,FALSE)</f>
        <v>Yes</v>
      </c>
      <c r="R1484" t="str">
        <f t="shared" si="144"/>
        <v>DB1300,X551.1 2432+P5-M5 刨片机料仓3#出料螺旋A 反馈电流 极限报警</v>
      </c>
      <c r="S1484">
        <v>0</v>
      </c>
      <c r="T1484">
        <v>0</v>
      </c>
    </row>
    <row r="1485" spans="1:20">
      <c r="A1485" t="s">
        <v>1641</v>
      </c>
      <c r="B1485" s="11" t="str">
        <f t="shared" si="143"/>
        <v>CHP3</v>
      </c>
      <c r="C1485" s="11" t="str">
        <f>VLOOKUP('intouch变量（离散）'!$A1485,基本表格!$G:$Q,2,FALSE)</f>
        <v>2432+P5-M5 刨片机料仓3#出料螺旋A 反馈电流 传感器断线报警</v>
      </c>
      <c r="D1485" t="s">
        <v>154</v>
      </c>
      <c r="E1485" t="str">
        <f t="shared" si="139"/>
        <v>No</v>
      </c>
      <c r="F1485" t="str">
        <f t="shared" si="140"/>
        <v>0</v>
      </c>
      <c r="G1485" t="s">
        <v>154</v>
      </c>
      <c r="H1485" t="s">
        <v>155</v>
      </c>
      <c r="I1485" t="str">
        <f t="shared" si="141"/>
        <v/>
      </c>
      <c r="J1485" t="str">
        <f t="shared" si="142"/>
        <v/>
      </c>
      <c r="K1485" t="str">
        <f>VLOOKUP('intouch变量（离散）'!$A1485,基本表格!$G:$Q,9,FALSE)</f>
        <v>On</v>
      </c>
      <c r="L1485">
        <v>1</v>
      </c>
      <c r="M1485" t="s">
        <v>156</v>
      </c>
      <c r="N1485" t="s">
        <v>157</v>
      </c>
      <c r="O1485" t="s">
        <v>158</v>
      </c>
      <c r="P1485" t="str">
        <f>VLOOKUP('intouch变量（离散）'!$A1485,基本表格!$G:$Q,3,FALSE)</f>
        <v>DB1300,X551.2</v>
      </c>
      <c r="Q1485" t="str">
        <f>VLOOKUP('intouch变量（离散）'!$A1485,基本表格!$G:$Q,10,FALSE)</f>
        <v>Yes</v>
      </c>
      <c r="R1485" t="str">
        <f t="shared" si="144"/>
        <v>DB1300,X551.2 2432+P5-M5 刨片机料仓3#出料螺旋A 反馈电流 传感器断线报警</v>
      </c>
      <c r="S1485">
        <v>0</v>
      </c>
      <c r="T1485">
        <v>0</v>
      </c>
    </row>
    <row r="1486" spans="1:20">
      <c r="A1486" t="s">
        <v>1642</v>
      </c>
      <c r="B1486" s="11" t="str">
        <f t="shared" si="143"/>
        <v>CHP3</v>
      </c>
      <c r="C1486" s="11" t="str">
        <f>VLOOKUP('intouch变量（离散）'!$A1486,基本表格!$G:$Q,2,FALSE)</f>
        <v>2432+P5-M6 刨片机料仓3#出料螺旋B 电机控制 使能</v>
      </c>
      <c r="D1486" t="s">
        <v>154</v>
      </c>
      <c r="E1486" t="str">
        <f t="shared" si="139"/>
        <v>No</v>
      </c>
      <c r="F1486" t="str">
        <f t="shared" si="140"/>
        <v>0</v>
      </c>
      <c r="G1486" t="s">
        <v>154</v>
      </c>
      <c r="H1486" t="s">
        <v>155</v>
      </c>
      <c r="I1486" t="str">
        <f t="shared" si="141"/>
        <v/>
      </c>
      <c r="J1486" t="str">
        <f t="shared" si="142"/>
        <v/>
      </c>
      <c r="K1486" t="str">
        <f>VLOOKUP('intouch变量（离散）'!$A1486,基本表格!$G:$Q,9,FALSE)</f>
        <v>None</v>
      </c>
      <c r="L1486">
        <v>1</v>
      </c>
      <c r="M1486" t="s">
        <v>156</v>
      </c>
      <c r="N1486" t="s">
        <v>157</v>
      </c>
      <c r="O1486" t="s">
        <v>158</v>
      </c>
      <c r="P1486" t="str">
        <f>VLOOKUP('intouch变量（离散）'!$A1486,基本表格!$G:$Q,3,FALSE)</f>
        <v>DB1300,X600.0</v>
      </c>
      <c r="Q1486" t="str">
        <f>VLOOKUP('intouch变量（离散）'!$A1486,基本表格!$G:$Q,10,FALSE)</f>
        <v>No</v>
      </c>
      <c r="R1486" t="str">
        <f t="shared" si="144"/>
        <v>DB1300,X600.0 2432+P5-M6 刨片机料仓3#出料螺旋B 电机控制 使能</v>
      </c>
      <c r="S1486">
        <v>0</v>
      </c>
      <c r="T1486">
        <v>0</v>
      </c>
    </row>
    <row r="1487" spans="1:20">
      <c r="A1487" t="s">
        <v>1643</v>
      </c>
      <c r="B1487" s="11" t="str">
        <f t="shared" si="143"/>
        <v>CHP3</v>
      </c>
      <c r="C1487" s="11" t="str">
        <f>VLOOKUP('intouch变量（离散）'!$A1487,基本表格!$G:$Q,2,FALSE)</f>
        <v>2432+P5-M6 刨片机料仓3#出料螺旋B 电机控制 手自动状态</v>
      </c>
      <c r="D1487" t="s">
        <v>154</v>
      </c>
      <c r="E1487" t="str">
        <f t="shared" si="139"/>
        <v>No</v>
      </c>
      <c r="F1487" t="str">
        <f t="shared" si="140"/>
        <v>0</v>
      </c>
      <c r="G1487" t="s">
        <v>154</v>
      </c>
      <c r="H1487" t="s">
        <v>155</v>
      </c>
      <c r="I1487" t="str">
        <f t="shared" si="141"/>
        <v/>
      </c>
      <c r="J1487" t="str">
        <f t="shared" si="142"/>
        <v/>
      </c>
      <c r="K1487" t="str">
        <f>VLOOKUP('intouch变量（离散）'!$A1487,基本表格!$G:$Q,9,FALSE)</f>
        <v>None</v>
      </c>
      <c r="L1487">
        <v>1</v>
      </c>
      <c r="M1487" t="s">
        <v>156</v>
      </c>
      <c r="N1487" t="s">
        <v>157</v>
      </c>
      <c r="O1487" t="s">
        <v>158</v>
      </c>
      <c r="P1487" t="str">
        <f>VLOOKUP('intouch变量（离散）'!$A1487,基本表格!$G:$Q,3,FALSE)</f>
        <v>DB1300,X600.3</v>
      </c>
      <c r="Q1487" t="str">
        <f>VLOOKUP('intouch变量（离散）'!$A1487,基本表格!$G:$Q,10,FALSE)</f>
        <v>Yes</v>
      </c>
      <c r="R1487" t="str">
        <f t="shared" si="144"/>
        <v>DB1300,X600.3 2432+P5-M6 刨片机料仓3#出料螺旋B 电机控制 手自动状态</v>
      </c>
      <c r="S1487">
        <v>0</v>
      </c>
      <c r="T1487">
        <v>0</v>
      </c>
    </row>
    <row r="1488" spans="1:20">
      <c r="A1488" t="s">
        <v>1644</v>
      </c>
      <c r="B1488" s="11" t="str">
        <f t="shared" si="143"/>
        <v>CHP3</v>
      </c>
      <c r="C1488" s="11" t="str">
        <f>VLOOKUP('intouch变量（离散）'!$A1488,基本表格!$G:$Q,2,FALSE)</f>
        <v>2432+P5-M6 刨片机料仓3#出料螺旋B 电机控制 本地/远程(检修/待机）</v>
      </c>
      <c r="D1488" t="s">
        <v>154</v>
      </c>
      <c r="E1488" t="str">
        <f t="shared" si="139"/>
        <v>No</v>
      </c>
      <c r="F1488" t="str">
        <f t="shared" si="140"/>
        <v>0</v>
      </c>
      <c r="G1488" t="s">
        <v>154</v>
      </c>
      <c r="H1488" t="s">
        <v>155</v>
      </c>
      <c r="I1488" t="str">
        <f t="shared" si="141"/>
        <v/>
      </c>
      <c r="J1488" t="str">
        <f t="shared" si="142"/>
        <v/>
      </c>
      <c r="K1488" t="str">
        <f>VLOOKUP('intouch变量（离散）'!$A1488,基本表格!$G:$Q,9,FALSE)</f>
        <v>None</v>
      </c>
      <c r="L1488">
        <v>1</v>
      </c>
      <c r="M1488" t="s">
        <v>156</v>
      </c>
      <c r="N1488" t="s">
        <v>157</v>
      </c>
      <c r="O1488" t="s">
        <v>158</v>
      </c>
      <c r="P1488" t="str">
        <f>VLOOKUP('intouch变量（离散）'!$A1488,基本表格!$G:$Q,3,FALSE)</f>
        <v>DB1300,X600.4</v>
      </c>
      <c r="Q1488" t="str">
        <f>VLOOKUP('intouch变量（离散）'!$A1488,基本表格!$G:$Q,10,FALSE)</f>
        <v>Yes</v>
      </c>
      <c r="R1488" t="str">
        <f t="shared" si="144"/>
        <v>DB1300,X600.4 2432+P5-M6 刨片机料仓3#出料螺旋B 电机控制 本地/远程(检修/待机）</v>
      </c>
      <c r="S1488">
        <v>0</v>
      </c>
      <c r="T1488">
        <v>0</v>
      </c>
    </row>
    <row r="1489" spans="1:20">
      <c r="A1489" t="s">
        <v>1645</v>
      </c>
      <c r="B1489" s="11" t="str">
        <f t="shared" si="143"/>
        <v>CHP3</v>
      </c>
      <c r="C1489" s="11" t="str">
        <f>VLOOKUP('intouch变量（离散）'!$A1489,基本表格!$G:$Q,2,FALSE)</f>
        <v>2432+P5-M6 刨片机料仓3#出料螺旋B 电机控制 开启_上位机(正转)</v>
      </c>
      <c r="D1489" t="s">
        <v>154</v>
      </c>
      <c r="E1489" t="str">
        <f t="shared" si="139"/>
        <v>No</v>
      </c>
      <c r="F1489" t="str">
        <f t="shared" si="140"/>
        <v>0</v>
      </c>
      <c r="G1489" t="s">
        <v>154</v>
      </c>
      <c r="H1489" t="s">
        <v>155</v>
      </c>
      <c r="I1489" t="str">
        <f t="shared" si="141"/>
        <v/>
      </c>
      <c r="J1489" t="str">
        <f t="shared" si="142"/>
        <v/>
      </c>
      <c r="K1489" t="str">
        <f>VLOOKUP('intouch变量（离散）'!$A1489,基本表格!$G:$Q,9,FALSE)</f>
        <v>None</v>
      </c>
      <c r="L1489">
        <v>1</v>
      </c>
      <c r="M1489" t="s">
        <v>156</v>
      </c>
      <c r="N1489" t="s">
        <v>157</v>
      </c>
      <c r="O1489" t="s">
        <v>158</v>
      </c>
      <c r="P1489" t="str">
        <f>VLOOKUP('intouch变量（离散）'!$A1489,基本表格!$G:$Q,3,FALSE)</f>
        <v>DB1300,X600.6</v>
      </c>
      <c r="Q1489" t="str">
        <f>VLOOKUP('intouch变量（离散）'!$A1489,基本表格!$G:$Q,10,FALSE)</f>
        <v>No</v>
      </c>
      <c r="R1489" t="str">
        <f t="shared" si="144"/>
        <v>DB1300,X600.6 2432+P5-M6 刨片机料仓3#出料螺旋B 电机控制 开启_上位机(正转)</v>
      </c>
      <c r="S1489">
        <v>0</v>
      </c>
      <c r="T1489">
        <v>0</v>
      </c>
    </row>
    <row r="1490" spans="1:20">
      <c r="A1490" t="s">
        <v>1646</v>
      </c>
      <c r="B1490" s="11" t="str">
        <f t="shared" si="143"/>
        <v>CHP3</v>
      </c>
      <c r="C1490" s="11" t="str">
        <f>VLOOKUP('intouch变量（离散）'!$A1490,基本表格!$G:$Q,2,FALSE)</f>
        <v>2432+P5-M6 刨片机料仓3#出料螺旋B 电机控制 停止_上位机(反转)</v>
      </c>
      <c r="D1490" t="s">
        <v>154</v>
      </c>
      <c r="E1490" t="str">
        <f t="shared" si="139"/>
        <v>No</v>
      </c>
      <c r="F1490" t="str">
        <f t="shared" si="140"/>
        <v>0</v>
      </c>
      <c r="G1490" t="s">
        <v>154</v>
      </c>
      <c r="H1490" t="s">
        <v>155</v>
      </c>
      <c r="I1490" t="str">
        <f t="shared" si="141"/>
        <v/>
      </c>
      <c r="J1490" t="str">
        <f t="shared" si="142"/>
        <v/>
      </c>
      <c r="K1490" t="str">
        <f>VLOOKUP('intouch变量（离散）'!$A1490,基本表格!$G:$Q,9,FALSE)</f>
        <v>None</v>
      </c>
      <c r="L1490">
        <v>1</v>
      </c>
      <c r="M1490" t="s">
        <v>156</v>
      </c>
      <c r="N1490" t="s">
        <v>157</v>
      </c>
      <c r="O1490" t="s">
        <v>158</v>
      </c>
      <c r="P1490" t="str">
        <f>VLOOKUP('intouch变量（离散）'!$A1490,基本表格!$G:$Q,3,FALSE)</f>
        <v>DB1300,X601.0</v>
      </c>
      <c r="Q1490" t="str">
        <f>VLOOKUP('intouch变量（离散）'!$A1490,基本表格!$G:$Q,10,FALSE)</f>
        <v>No</v>
      </c>
      <c r="R1490" t="str">
        <f t="shared" si="144"/>
        <v>DB1300,X601.0 2432+P5-M6 刨片机料仓3#出料螺旋B 电机控制 停止_上位机(反转)</v>
      </c>
      <c r="S1490">
        <v>0</v>
      </c>
      <c r="T1490">
        <v>0</v>
      </c>
    </row>
    <row r="1491" spans="1:20">
      <c r="A1491" t="s">
        <v>1647</v>
      </c>
      <c r="B1491" s="11" t="str">
        <f t="shared" si="143"/>
        <v>CHP3</v>
      </c>
      <c r="C1491" s="11" t="str">
        <f>VLOOKUP('intouch变量（离散）'!$A1491,基本表格!$G:$Q,2,FALSE)</f>
        <v>2432+P5-M6 刨片机料仓3#出料螺旋B 电机控制 通风扇</v>
      </c>
      <c r="D1491" t="s">
        <v>154</v>
      </c>
      <c r="E1491" t="str">
        <f t="shared" si="139"/>
        <v>No</v>
      </c>
      <c r="F1491" t="str">
        <f t="shared" si="140"/>
        <v>0</v>
      </c>
      <c r="G1491" t="s">
        <v>154</v>
      </c>
      <c r="H1491" t="s">
        <v>155</v>
      </c>
      <c r="I1491" t="str">
        <f t="shared" si="141"/>
        <v/>
      </c>
      <c r="J1491" t="str">
        <f t="shared" si="142"/>
        <v/>
      </c>
      <c r="K1491" t="str">
        <f>VLOOKUP('intouch变量（离散）'!$A1491,基本表格!$G:$Q,9,FALSE)</f>
        <v>None</v>
      </c>
      <c r="L1491">
        <v>1</v>
      </c>
      <c r="M1491" t="s">
        <v>156</v>
      </c>
      <c r="N1491" t="s">
        <v>157</v>
      </c>
      <c r="O1491" t="s">
        <v>158</v>
      </c>
      <c r="P1491" t="str">
        <f>VLOOKUP('intouch变量（离散）'!$A1491,基本表格!$G:$Q,3,FALSE)</f>
        <v>DB1300,X601.1</v>
      </c>
      <c r="Q1491" t="str">
        <f>VLOOKUP('intouch变量（离散）'!$A1491,基本表格!$G:$Q,10,FALSE)</f>
        <v>Yes</v>
      </c>
      <c r="R1491" t="str">
        <f t="shared" si="144"/>
        <v>DB1300,X601.1 2432+P5-M6 刨片机料仓3#出料螺旋B 电机控制 通风扇</v>
      </c>
      <c r="S1491">
        <v>0</v>
      </c>
      <c r="T1491">
        <v>0</v>
      </c>
    </row>
    <row r="1492" spans="1:20">
      <c r="A1492" t="s">
        <v>1648</v>
      </c>
      <c r="B1492" s="11" t="str">
        <f t="shared" si="143"/>
        <v>CHP3</v>
      </c>
      <c r="C1492" s="11" t="str">
        <f>VLOOKUP('intouch变量（离散）'!$A1492,基本表格!$G:$Q,2,FALSE)</f>
        <v>2432+P5-M6 刨片机料仓3#出料螺旋B 电机控制 电机(正转）</v>
      </c>
      <c r="D1492" t="s">
        <v>154</v>
      </c>
      <c r="E1492" t="str">
        <f t="shared" si="139"/>
        <v>No</v>
      </c>
      <c r="F1492" t="str">
        <f t="shared" si="140"/>
        <v>0</v>
      </c>
      <c r="G1492" t="s">
        <v>154</v>
      </c>
      <c r="H1492" t="s">
        <v>155</v>
      </c>
      <c r="I1492" t="str">
        <f t="shared" si="141"/>
        <v/>
      </c>
      <c r="J1492" t="str">
        <f t="shared" si="142"/>
        <v/>
      </c>
      <c r="K1492" t="str">
        <f>VLOOKUP('intouch变量（离散）'!$A1492,基本表格!$G:$Q,9,FALSE)</f>
        <v>None</v>
      </c>
      <c r="L1492">
        <v>1</v>
      </c>
      <c r="M1492" t="s">
        <v>156</v>
      </c>
      <c r="N1492" t="s">
        <v>157</v>
      </c>
      <c r="O1492" t="s">
        <v>158</v>
      </c>
      <c r="P1492" t="str">
        <f>VLOOKUP('intouch变量（离散）'!$A1492,基本表格!$G:$Q,3,FALSE)</f>
        <v>DB1300,X601.2</v>
      </c>
      <c r="Q1492" t="str">
        <f>VLOOKUP('intouch变量（离散）'!$A1492,基本表格!$G:$Q,10,FALSE)</f>
        <v>Yes</v>
      </c>
      <c r="R1492" t="str">
        <f t="shared" si="144"/>
        <v>DB1300,X601.2 2432+P5-M6 刨片机料仓3#出料螺旋B 电机控制 电机(正转）</v>
      </c>
      <c r="S1492">
        <v>0</v>
      </c>
      <c r="T1492">
        <v>0</v>
      </c>
    </row>
    <row r="1493" spans="1:20">
      <c r="A1493" t="s">
        <v>1649</v>
      </c>
      <c r="B1493" s="11" t="str">
        <f t="shared" si="143"/>
        <v>CHP3</v>
      </c>
      <c r="C1493" s="11" t="str">
        <f>VLOOKUP('intouch变量（离散）'!$A1493,基本表格!$G:$Q,2,FALSE)</f>
        <v>2432+P5-M6 刨片机料仓3#出料螺旋B 电机控制 电机过载</v>
      </c>
      <c r="D1493" t="s">
        <v>154</v>
      </c>
      <c r="E1493" t="str">
        <f t="shared" si="139"/>
        <v>No</v>
      </c>
      <c r="F1493" t="str">
        <f t="shared" si="140"/>
        <v>0</v>
      </c>
      <c r="G1493" t="s">
        <v>154</v>
      </c>
      <c r="H1493" t="s">
        <v>155</v>
      </c>
      <c r="I1493" t="str">
        <f t="shared" si="141"/>
        <v/>
      </c>
      <c r="J1493" t="str">
        <f t="shared" si="142"/>
        <v/>
      </c>
      <c r="K1493" t="str">
        <f>VLOOKUP('intouch变量（离散）'!$A1493,基本表格!$G:$Q,9,FALSE)</f>
        <v>On</v>
      </c>
      <c r="L1493">
        <v>1</v>
      </c>
      <c r="M1493" t="s">
        <v>156</v>
      </c>
      <c r="N1493" t="s">
        <v>157</v>
      </c>
      <c r="O1493" t="s">
        <v>158</v>
      </c>
      <c r="P1493" t="str">
        <f>VLOOKUP('intouch变量（离散）'!$A1493,基本表格!$G:$Q,3,FALSE)</f>
        <v>DB1300,X601.3</v>
      </c>
      <c r="Q1493" t="str">
        <f>VLOOKUP('intouch变量（离散）'!$A1493,基本表格!$G:$Q,10,FALSE)</f>
        <v>Yes</v>
      </c>
      <c r="R1493" t="str">
        <f t="shared" si="144"/>
        <v>DB1300,X601.3 2432+P5-M6 刨片机料仓3#出料螺旋B 电机控制 电机过载</v>
      </c>
      <c r="S1493">
        <v>0</v>
      </c>
      <c r="T1493">
        <v>0</v>
      </c>
    </row>
    <row r="1494" spans="1:20">
      <c r="A1494" t="s">
        <v>1650</v>
      </c>
      <c r="B1494" s="11" t="str">
        <f t="shared" si="143"/>
        <v>CHP3</v>
      </c>
      <c r="C1494" s="11" t="str">
        <f>VLOOKUP('intouch变量（离散）'!$A1494,基本表格!$G:$Q,2,FALSE)</f>
        <v>2432+P5-M6 刨片机料仓3#出料螺旋B 电机控制 风扇过载</v>
      </c>
      <c r="D1494" t="s">
        <v>154</v>
      </c>
      <c r="E1494" t="str">
        <f t="shared" si="139"/>
        <v>No</v>
      </c>
      <c r="F1494" t="str">
        <f t="shared" si="140"/>
        <v>0</v>
      </c>
      <c r="G1494" t="s">
        <v>154</v>
      </c>
      <c r="H1494" t="s">
        <v>155</v>
      </c>
      <c r="I1494" t="str">
        <f t="shared" si="141"/>
        <v/>
      </c>
      <c r="J1494" t="str">
        <f t="shared" si="142"/>
        <v/>
      </c>
      <c r="K1494" t="str">
        <f>VLOOKUP('intouch变量（离散）'!$A1494,基本表格!$G:$Q,9,FALSE)</f>
        <v>On</v>
      </c>
      <c r="L1494">
        <v>1</v>
      </c>
      <c r="M1494" t="s">
        <v>156</v>
      </c>
      <c r="N1494" t="s">
        <v>157</v>
      </c>
      <c r="O1494" t="s">
        <v>158</v>
      </c>
      <c r="P1494" t="str">
        <f>VLOOKUP('intouch变量（离散）'!$A1494,基本表格!$G:$Q,3,FALSE)</f>
        <v>DB1300,X601.4</v>
      </c>
      <c r="Q1494" t="str">
        <f>VLOOKUP('intouch变量（离散）'!$A1494,基本表格!$G:$Q,10,FALSE)</f>
        <v>Yes</v>
      </c>
      <c r="R1494" t="str">
        <f t="shared" si="144"/>
        <v>DB1300,X601.4 2432+P5-M6 刨片机料仓3#出料螺旋B 电机控制 风扇过载</v>
      </c>
      <c r="S1494">
        <v>0</v>
      </c>
      <c r="T1494">
        <v>0</v>
      </c>
    </row>
    <row r="1495" spans="1:20">
      <c r="A1495" t="s">
        <v>1651</v>
      </c>
      <c r="B1495" s="11" t="str">
        <f t="shared" si="143"/>
        <v>CHP3</v>
      </c>
      <c r="C1495" s="11" t="str">
        <f>VLOOKUP('intouch变量（离散）'!$A1495,基本表格!$G:$Q,2,FALSE)</f>
        <v>2432+P5-M6 刨片机料仓3#出料螺旋B 电机控制 电机运行指示</v>
      </c>
      <c r="D1495" t="s">
        <v>154</v>
      </c>
      <c r="E1495" t="str">
        <f t="shared" si="139"/>
        <v>No</v>
      </c>
      <c r="F1495" t="str">
        <f t="shared" si="140"/>
        <v>0</v>
      </c>
      <c r="G1495" t="s">
        <v>154</v>
      </c>
      <c r="H1495" t="s">
        <v>155</v>
      </c>
      <c r="I1495" t="str">
        <f t="shared" si="141"/>
        <v/>
      </c>
      <c r="J1495" t="str">
        <f t="shared" si="142"/>
        <v/>
      </c>
      <c r="K1495" t="str">
        <f>VLOOKUP('intouch变量（离散）'!$A1495,基本表格!$G:$Q,9,FALSE)</f>
        <v>None</v>
      </c>
      <c r="L1495">
        <v>1</v>
      </c>
      <c r="M1495" t="s">
        <v>156</v>
      </c>
      <c r="N1495" t="s">
        <v>157</v>
      </c>
      <c r="O1495" t="s">
        <v>158</v>
      </c>
      <c r="P1495" t="str">
        <f>VLOOKUP('intouch变量（离散）'!$A1495,基本表格!$G:$Q,3,FALSE)</f>
        <v>DB1300,X601.5</v>
      </c>
      <c r="Q1495" t="str">
        <f>VLOOKUP('intouch变量（离散）'!$A1495,基本表格!$G:$Q,10,FALSE)</f>
        <v>Yes</v>
      </c>
      <c r="R1495" t="str">
        <f t="shared" si="144"/>
        <v>DB1300,X601.5 2432+P5-M6 刨片机料仓3#出料螺旋B 电机控制 电机运行指示</v>
      </c>
      <c r="S1495">
        <v>0</v>
      </c>
      <c r="T1495">
        <v>0</v>
      </c>
    </row>
    <row r="1496" spans="1:20">
      <c r="A1496" t="s">
        <v>1652</v>
      </c>
      <c r="B1496" s="11" t="str">
        <f t="shared" si="143"/>
        <v>CHP3</v>
      </c>
      <c r="C1496" s="11" t="str">
        <f>VLOOKUP('intouch变量（离散）'!$A1496,基本表格!$G:$Q,2,FALSE)</f>
        <v>2432+P5-M6 刨片机料仓3#出料螺旋B 电机控制 断链报警</v>
      </c>
      <c r="D1496" t="s">
        <v>154</v>
      </c>
      <c r="E1496" t="str">
        <f t="shared" si="139"/>
        <v>No</v>
      </c>
      <c r="F1496" t="str">
        <f t="shared" si="140"/>
        <v>0</v>
      </c>
      <c r="G1496" t="s">
        <v>154</v>
      </c>
      <c r="H1496" t="s">
        <v>155</v>
      </c>
      <c r="I1496" t="str">
        <f t="shared" si="141"/>
        <v/>
      </c>
      <c r="J1496" t="str">
        <f t="shared" si="142"/>
        <v/>
      </c>
      <c r="K1496" t="str">
        <f>VLOOKUP('intouch变量（离散）'!$A1496,基本表格!$G:$Q,9,FALSE)</f>
        <v>On</v>
      </c>
      <c r="L1496">
        <v>1</v>
      </c>
      <c r="M1496" t="s">
        <v>156</v>
      </c>
      <c r="N1496" t="s">
        <v>157</v>
      </c>
      <c r="O1496" t="s">
        <v>158</v>
      </c>
      <c r="P1496" t="str">
        <f>VLOOKUP('intouch变量（离散）'!$A1496,基本表格!$G:$Q,3,FALSE)</f>
        <v>DB1300,X601.6</v>
      </c>
      <c r="Q1496" t="str">
        <f>VLOOKUP('intouch变量（离散）'!$A1496,基本表格!$G:$Q,10,FALSE)</f>
        <v>Yes</v>
      </c>
      <c r="R1496" t="str">
        <f t="shared" si="144"/>
        <v>DB1300,X601.6 2432+P5-M6 刨片机料仓3#出料螺旋B 电机控制 断链报警</v>
      </c>
      <c r="S1496">
        <v>0</v>
      </c>
      <c r="T1496">
        <v>0</v>
      </c>
    </row>
    <row r="1497" spans="1:20">
      <c r="A1497" t="s">
        <v>1653</v>
      </c>
      <c r="B1497" s="11" t="str">
        <f t="shared" si="143"/>
        <v>CHP3</v>
      </c>
      <c r="C1497" s="11" t="str">
        <f>VLOOKUP('intouch变量（离散）'!$A1497,基本表格!$G:$Q,2,FALSE)</f>
        <v>2432+P5-M6 刨片机料仓3#出料螺旋B 电机控制 断链检测</v>
      </c>
      <c r="D1497" t="s">
        <v>154</v>
      </c>
      <c r="E1497" t="str">
        <f t="shared" si="139"/>
        <v>No</v>
      </c>
      <c r="F1497" t="str">
        <f t="shared" si="140"/>
        <v>0</v>
      </c>
      <c r="G1497" t="s">
        <v>154</v>
      </c>
      <c r="H1497" t="s">
        <v>155</v>
      </c>
      <c r="I1497" t="str">
        <f t="shared" si="141"/>
        <v/>
      </c>
      <c r="J1497" t="str">
        <f t="shared" si="142"/>
        <v/>
      </c>
      <c r="K1497" t="str">
        <f>VLOOKUP('intouch变量（离散）'!$A1497,基本表格!$G:$Q,9,FALSE)</f>
        <v>None</v>
      </c>
      <c r="L1497">
        <v>1</v>
      </c>
      <c r="M1497" t="s">
        <v>156</v>
      </c>
      <c r="N1497" t="s">
        <v>157</v>
      </c>
      <c r="O1497" t="s">
        <v>158</v>
      </c>
      <c r="P1497" t="str">
        <f>VLOOKUP('intouch变量（离散）'!$A1497,基本表格!$G:$Q,3,FALSE)</f>
        <v>DB1300,X601.7</v>
      </c>
      <c r="Q1497" t="str">
        <f>VLOOKUP('intouch变量（离散）'!$A1497,基本表格!$G:$Q,10,FALSE)</f>
        <v>Yes</v>
      </c>
      <c r="R1497" t="str">
        <f t="shared" si="144"/>
        <v>DB1300,X601.7 2432+P5-M6 刨片机料仓3#出料螺旋B 电机控制 断链检测</v>
      </c>
      <c r="S1497">
        <v>0</v>
      </c>
      <c r="T1497">
        <v>0</v>
      </c>
    </row>
    <row r="1498" spans="1:20">
      <c r="A1498" t="s">
        <v>1654</v>
      </c>
      <c r="B1498" s="11" t="str">
        <f t="shared" si="143"/>
        <v>CHP3</v>
      </c>
      <c r="C1498" s="11" t="str">
        <f>VLOOKUP('intouch变量（离散）'!$A1498,基本表格!$G:$Q,2,FALSE)</f>
        <v>2432+P5-M6 刨片机料仓3#出料螺旋B 电机控制 复位</v>
      </c>
      <c r="D1498" t="s">
        <v>154</v>
      </c>
      <c r="E1498" t="str">
        <f t="shared" si="139"/>
        <v>No</v>
      </c>
      <c r="F1498" t="str">
        <f t="shared" si="140"/>
        <v>0</v>
      </c>
      <c r="G1498" t="s">
        <v>154</v>
      </c>
      <c r="H1498" t="s">
        <v>155</v>
      </c>
      <c r="I1498" t="str">
        <f t="shared" si="141"/>
        <v/>
      </c>
      <c r="J1498" t="str">
        <f t="shared" si="142"/>
        <v/>
      </c>
      <c r="K1498" t="str">
        <f>VLOOKUP('intouch变量（离散）'!$A1498,基本表格!$G:$Q,9,FALSE)</f>
        <v>None</v>
      </c>
      <c r="L1498">
        <v>1</v>
      </c>
      <c r="M1498" t="s">
        <v>156</v>
      </c>
      <c r="N1498" t="s">
        <v>157</v>
      </c>
      <c r="O1498" t="s">
        <v>158</v>
      </c>
      <c r="P1498" t="str">
        <f>VLOOKUP('intouch变量（离散）'!$A1498,基本表格!$G:$Q,3,FALSE)</f>
        <v>DB1300,X602.0</v>
      </c>
      <c r="Q1498" t="str">
        <f>VLOOKUP('intouch变量（离散）'!$A1498,基本表格!$G:$Q,10,FALSE)</f>
        <v>No</v>
      </c>
      <c r="R1498" t="str">
        <f t="shared" si="144"/>
        <v>DB1300,X602.0 2432+P5-M6 刨片机料仓3#出料螺旋B 电机控制 复位</v>
      </c>
      <c r="S1498">
        <v>0</v>
      </c>
      <c r="T1498">
        <v>0</v>
      </c>
    </row>
    <row r="1499" spans="1:20">
      <c r="A1499" t="s">
        <v>1655</v>
      </c>
      <c r="B1499" s="11" t="str">
        <f t="shared" si="143"/>
        <v>CHP3</v>
      </c>
      <c r="C1499" s="11" t="str">
        <f>VLOOKUP('intouch变量（离散）'!$A1499,基本表格!$G:$Q,2,FALSE)</f>
        <v>2432+P5-M6 刨片机料仓3#出料螺旋B 电机控制 断链保护使能</v>
      </c>
      <c r="D1499" t="s">
        <v>154</v>
      </c>
      <c r="E1499" t="str">
        <f t="shared" si="139"/>
        <v>Yes</v>
      </c>
      <c r="F1499" t="str">
        <f t="shared" si="140"/>
        <v>900</v>
      </c>
      <c r="G1499" t="s">
        <v>154</v>
      </c>
      <c r="H1499" t="s">
        <v>155</v>
      </c>
      <c r="I1499" t="str">
        <f t="shared" si="141"/>
        <v>禁用</v>
      </c>
      <c r="J1499" t="str">
        <f t="shared" si="142"/>
        <v>启用</v>
      </c>
      <c r="K1499" t="str">
        <f>VLOOKUP('intouch变量（离散）'!$A1499,基本表格!$G:$Q,9,FALSE)</f>
        <v>None</v>
      </c>
      <c r="L1499">
        <v>1</v>
      </c>
      <c r="M1499" t="s">
        <v>156</v>
      </c>
      <c r="N1499" t="s">
        <v>157</v>
      </c>
      <c r="O1499" t="s">
        <v>158</v>
      </c>
      <c r="P1499" t="str">
        <f>VLOOKUP('intouch变量（离散）'!$A1499,基本表格!$G:$Q,3,FALSE)</f>
        <v>DB1300,X602.1</v>
      </c>
      <c r="Q1499" t="str">
        <f>VLOOKUP('intouch变量（离散）'!$A1499,基本表格!$G:$Q,10,FALSE)</f>
        <v>No</v>
      </c>
      <c r="R1499" t="str">
        <f t="shared" si="144"/>
        <v>DB1300,X602.1 2432+P5-M6 刨片机料仓3#出料螺旋B 电机控制 断链保护使能</v>
      </c>
      <c r="S1499">
        <v>0</v>
      </c>
      <c r="T1499">
        <v>0</v>
      </c>
    </row>
    <row r="1500" spans="1:20">
      <c r="A1500" t="s">
        <v>1656</v>
      </c>
      <c r="B1500" s="11" t="str">
        <f t="shared" si="143"/>
        <v>CHP3</v>
      </c>
      <c r="C1500" s="11" t="str">
        <f>VLOOKUP('intouch变量（离散）'!$A1500,基本表格!$G:$Q,2,FALSE)</f>
        <v>2432+P5-M6 刨片机料仓3#出料螺旋B 电机控制 断链导致停机</v>
      </c>
      <c r="D1500" t="s">
        <v>154</v>
      </c>
      <c r="E1500" t="str">
        <f t="shared" si="139"/>
        <v>No</v>
      </c>
      <c r="F1500" t="str">
        <f t="shared" si="140"/>
        <v>0</v>
      </c>
      <c r="G1500" t="s">
        <v>154</v>
      </c>
      <c r="H1500" t="s">
        <v>155</v>
      </c>
      <c r="I1500" t="str">
        <f t="shared" si="141"/>
        <v/>
      </c>
      <c r="J1500" t="str">
        <f t="shared" si="142"/>
        <v/>
      </c>
      <c r="K1500" t="str">
        <f>VLOOKUP('intouch变量（离散）'!$A1500,基本表格!$G:$Q,9,FALSE)</f>
        <v>On</v>
      </c>
      <c r="L1500">
        <v>1</v>
      </c>
      <c r="M1500" t="s">
        <v>156</v>
      </c>
      <c r="N1500" t="s">
        <v>157</v>
      </c>
      <c r="O1500" t="s">
        <v>158</v>
      </c>
      <c r="P1500" t="str">
        <f>VLOOKUP('intouch变量（离散）'!$A1500,基本表格!$G:$Q,3,FALSE)</f>
        <v>DB1300,X602.2</v>
      </c>
      <c r="Q1500" t="str">
        <f>VLOOKUP('intouch变量（离散）'!$A1500,基本表格!$G:$Q,10,FALSE)</f>
        <v>Yes</v>
      </c>
      <c r="R1500" t="str">
        <f t="shared" si="144"/>
        <v>DB1300,X602.2 2432+P5-M6 刨片机料仓3#出料螺旋B 电机控制 断链导致停机</v>
      </c>
      <c r="S1500">
        <v>0</v>
      </c>
      <c r="T1500">
        <v>0</v>
      </c>
    </row>
    <row r="1501" spans="1:20">
      <c r="A1501" t="s">
        <v>1657</v>
      </c>
      <c r="B1501" s="11" t="str">
        <f t="shared" si="143"/>
        <v>CHP3</v>
      </c>
      <c r="C1501" s="11" t="str">
        <f>VLOOKUP('intouch变量（离散）'!$A1501,基本表格!$G:$Q,2,FALSE)</f>
        <v>2432+P5-M6 刨片机料仓3#出料螺旋B 电机控制 电机(反转）</v>
      </c>
      <c r="D1501" t="s">
        <v>154</v>
      </c>
      <c r="E1501" t="str">
        <f t="shared" si="139"/>
        <v>No</v>
      </c>
      <c r="F1501" t="str">
        <f t="shared" si="140"/>
        <v>0</v>
      </c>
      <c r="G1501" t="s">
        <v>154</v>
      </c>
      <c r="H1501" t="s">
        <v>155</v>
      </c>
      <c r="I1501" t="str">
        <f t="shared" si="141"/>
        <v/>
      </c>
      <c r="J1501" t="str">
        <f t="shared" si="142"/>
        <v/>
      </c>
      <c r="K1501" t="str">
        <f>VLOOKUP('intouch变量（离散）'!$A1501,基本表格!$G:$Q,9,FALSE)</f>
        <v>None</v>
      </c>
      <c r="L1501">
        <v>1</v>
      </c>
      <c r="M1501" t="s">
        <v>156</v>
      </c>
      <c r="N1501" t="s">
        <v>157</v>
      </c>
      <c r="O1501" t="s">
        <v>158</v>
      </c>
      <c r="P1501" t="str">
        <f>VLOOKUP('intouch变量（离散）'!$A1501,基本表格!$G:$Q,3,FALSE)</f>
        <v>DB1300,X602.3</v>
      </c>
      <c r="Q1501" t="str">
        <f>VLOOKUP('intouch变量（离散）'!$A1501,基本表格!$G:$Q,10,FALSE)</f>
        <v>Yes</v>
      </c>
      <c r="R1501" t="str">
        <f t="shared" si="144"/>
        <v>DB1300,X602.3 2432+P5-M6 刨片机料仓3#出料螺旋B 电机控制 电机(反转）</v>
      </c>
      <c r="S1501">
        <v>0</v>
      </c>
      <c r="T1501">
        <v>0</v>
      </c>
    </row>
    <row r="1502" spans="1:20">
      <c r="A1502" t="s">
        <v>1658</v>
      </c>
      <c r="B1502" s="11" t="str">
        <f t="shared" si="143"/>
        <v>CHP3</v>
      </c>
      <c r="C1502" s="11" t="str">
        <f>VLOOKUP('intouch变量（离散）'!$A1502,基本表格!$G:$Q,2,FALSE)</f>
        <v>2432+P5-M6 刨片机料仓3#出料螺旋B 电机控制 本地</v>
      </c>
      <c r="D1502" t="s">
        <v>154</v>
      </c>
      <c r="E1502" t="str">
        <f t="shared" si="139"/>
        <v>No</v>
      </c>
      <c r="F1502" t="str">
        <f t="shared" si="140"/>
        <v>0</v>
      </c>
      <c r="G1502" t="s">
        <v>154</v>
      </c>
      <c r="H1502" t="s">
        <v>155</v>
      </c>
      <c r="I1502" t="str">
        <f t="shared" si="141"/>
        <v/>
      </c>
      <c r="J1502" t="str">
        <f t="shared" si="142"/>
        <v/>
      </c>
      <c r="K1502" t="str">
        <f>VLOOKUP('intouch变量（离散）'!$A1502,基本表格!$G:$Q,9,FALSE)</f>
        <v>None</v>
      </c>
      <c r="L1502">
        <v>1</v>
      </c>
      <c r="M1502" t="s">
        <v>156</v>
      </c>
      <c r="N1502" t="s">
        <v>157</v>
      </c>
      <c r="O1502" t="s">
        <v>158</v>
      </c>
      <c r="P1502" t="str">
        <f>VLOOKUP('intouch变量（离散）'!$A1502,基本表格!$G:$Q,3,FALSE)</f>
        <v>DB1300,X602.4</v>
      </c>
      <c r="Q1502" t="str">
        <f>VLOOKUP('intouch变量（离散）'!$A1502,基本表格!$G:$Q,10,FALSE)</f>
        <v>Yes</v>
      </c>
      <c r="R1502" t="str">
        <f t="shared" si="144"/>
        <v>DB1300,X602.4 2432+P5-M6 刨片机料仓3#出料螺旋B 电机控制 本地</v>
      </c>
      <c r="S1502">
        <v>0</v>
      </c>
      <c r="T1502">
        <v>0</v>
      </c>
    </row>
    <row r="1503" spans="1:20">
      <c r="A1503" t="s">
        <v>1659</v>
      </c>
      <c r="B1503" s="11" t="str">
        <f t="shared" si="143"/>
        <v>CHP3</v>
      </c>
      <c r="C1503" s="11" t="str">
        <f>VLOOKUP('intouch变量（离散）'!$A1503,基本表格!$G:$Q,2,FALSE)</f>
        <v>2432+P5-M6 刨片机料仓3#出料螺旋B 电机控制 远程</v>
      </c>
      <c r="D1503" t="s">
        <v>154</v>
      </c>
      <c r="E1503" t="str">
        <f t="shared" si="139"/>
        <v>No</v>
      </c>
      <c r="F1503" t="str">
        <f t="shared" si="140"/>
        <v>0</v>
      </c>
      <c r="G1503" t="s">
        <v>154</v>
      </c>
      <c r="H1503" t="s">
        <v>155</v>
      </c>
      <c r="I1503" t="str">
        <f t="shared" si="141"/>
        <v/>
      </c>
      <c r="J1503" t="str">
        <f t="shared" si="142"/>
        <v/>
      </c>
      <c r="K1503" t="str">
        <f>VLOOKUP('intouch变量（离散）'!$A1503,基本表格!$G:$Q,9,FALSE)</f>
        <v>None</v>
      </c>
      <c r="L1503">
        <v>1</v>
      </c>
      <c r="M1503" t="s">
        <v>156</v>
      </c>
      <c r="N1503" t="s">
        <v>157</v>
      </c>
      <c r="O1503" t="s">
        <v>158</v>
      </c>
      <c r="P1503" t="str">
        <f>VLOOKUP('intouch变量（离散）'!$A1503,基本表格!$G:$Q,3,FALSE)</f>
        <v>DB1300,X602.5</v>
      </c>
      <c r="Q1503" t="str">
        <f>VLOOKUP('intouch变量（离散）'!$A1503,基本表格!$G:$Q,10,FALSE)</f>
        <v>Yes</v>
      </c>
      <c r="R1503" t="str">
        <f t="shared" si="144"/>
        <v>DB1300,X602.5 2432+P5-M6 刨片机料仓3#出料螺旋B 电机控制 远程</v>
      </c>
      <c r="S1503">
        <v>0</v>
      </c>
      <c r="T1503">
        <v>0</v>
      </c>
    </row>
    <row r="1504" spans="1:20">
      <c r="A1504" t="s">
        <v>1660</v>
      </c>
      <c r="B1504" s="11" t="str">
        <f t="shared" si="143"/>
        <v>CHP3</v>
      </c>
      <c r="C1504" s="11" t="str">
        <f>VLOOKUP('intouch变量（离散）'!$A1504,基本表格!$G:$Q,2,FALSE)</f>
        <v>2432+P5-M6 刨片机料仓3#出料螺旋B 电机控制 堵料报警</v>
      </c>
      <c r="D1504" t="s">
        <v>154</v>
      </c>
      <c r="E1504" t="str">
        <f t="shared" si="139"/>
        <v>No</v>
      </c>
      <c r="F1504" t="str">
        <f t="shared" si="140"/>
        <v>0</v>
      </c>
      <c r="G1504" t="s">
        <v>154</v>
      </c>
      <c r="H1504" t="s">
        <v>155</v>
      </c>
      <c r="I1504" t="str">
        <f t="shared" si="141"/>
        <v/>
      </c>
      <c r="J1504" t="str">
        <f t="shared" si="142"/>
        <v/>
      </c>
      <c r="K1504" t="str">
        <f>VLOOKUP('intouch变量（离散）'!$A1504,基本表格!$G:$Q,9,FALSE)</f>
        <v>On</v>
      </c>
      <c r="L1504">
        <v>1</v>
      </c>
      <c r="M1504" t="s">
        <v>156</v>
      </c>
      <c r="N1504" t="s">
        <v>157</v>
      </c>
      <c r="O1504" t="s">
        <v>158</v>
      </c>
      <c r="P1504" t="str">
        <f>VLOOKUP('intouch变量（离散）'!$A1504,基本表格!$G:$Q,3,FALSE)</f>
        <v>DB1300,X602.6</v>
      </c>
      <c r="Q1504" t="str">
        <f>VLOOKUP('intouch变量（离散）'!$A1504,基本表格!$G:$Q,10,FALSE)</f>
        <v>Yes</v>
      </c>
      <c r="R1504" t="str">
        <f t="shared" si="144"/>
        <v>DB1300,X602.6 2432+P5-M6 刨片机料仓3#出料螺旋B 电机控制 堵料报警</v>
      </c>
      <c r="S1504">
        <v>0</v>
      </c>
      <c r="T1504">
        <v>0</v>
      </c>
    </row>
    <row r="1505" spans="1:20">
      <c r="A1505" t="s">
        <v>1661</v>
      </c>
      <c r="B1505" s="11" t="str">
        <f t="shared" si="143"/>
        <v>CHP3</v>
      </c>
      <c r="C1505" s="11" t="str">
        <f>VLOOKUP('intouch变量（离散）'!$A1505,基本表格!$G:$Q,2,FALSE)</f>
        <v>2432+P5-M6 刨片机料仓3#出料螺旋B 电机控制 堵料检测</v>
      </c>
      <c r="D1505" t="s">
        <v>154</v>
      </c>
      <c r="E1505" t="str">
        <f t="shared" si="139"/>
        <v>No</v>
      </c>
      <c r="F1505" t="str">
        <f t="shared" si="140"/>
        <v>0</v>
      </c>
      <c r="G1505" t="s">
        <v>154</v>
      </c>
      <c r="H1505" t="s">
        <v>155</v>
      </c>
      <c r="I1505" t="str">
        <f t="shared" si="141"/>
        <v/>
      </c>
      <c r="J1505" t="str">
        <f t="shared" si="142"/>
        <v/>
      </c>
      <c r="K1505" t="str">
        <f>VLOOKUP('intouch变量（离散）'!$A1505,基本表格!$G:$Q,9,FALSE)</f>
        <v>None</v>
      </c>
      <c r="L1505">
        <v>1</v>
      </c>
      <c r="M1505" t="s">
        <v>156</v>
      </c>
      <c r="N1505" t="s">
        <v>157</v>
      </c>
      <c r="O1505" t="s">
        <v>158</v>
      </c>
      <c r="P1505" t="str">
        <f>VLOOKUP('intouch变量（离散）'!$A1505,基本表格!$G:$Q,3,FALSE)</f>
        <v>DB1300,X602.7</v>
      </c>
      <c r="Q1505" t="str">
        <f>VLOOKUP('intouch变量（离散）'!$A1505,基本表格!$G:$Q,10,FALSE)</f>
        <v>Yes</v>
      </c>
      <c r="R1505" t="str">
        <f t="shared" si="144"/>
        <v>DB1300,X602.7 2432+P5-M6 刨片机料仓3#出料螺旋B 电机控制 堵料检测</v>
      </c>
      <c r="S1505">
        <v>0</v>
      </c>
      <c r="T1505">
        <v>0</v>
      </c>
    </row>
    <row r="1506" spans="1:20">
      <c r="A1506" t="s">
        <v>1662</v>
      </c>
      <c r="B1506" s="11" t="str">
        <f t="shared" si="143"/>
        <v>CHP3</v>
      </c>
      <c r="C1506" s="11" t="str">
        <f>VLOOKUP('intouch变量（离散）'!$A1506,基本表格!$G:$Q,2,FALSE)</f>
        <v>2432+P5-M6 刨片机料仓3#出料螺旋B 电机控制 堵料保护使能</v>
      </c>
      <c r="D1506" t="s">
        <v>154</v>
      </c>
      <c r="E1506" t="str">
        <f t="shared" si="139"/>
        <v>Yes</v>
      </c>
      <c r="F1506" t="str">
        <f t="shared" si="140"/>
        <v>900</v>
      </c>
      <c r="G1506" t="s">
        <v>154</v>
      </c>
      <c r="H1506" t="s">
        <v>155</v>
      </c>
      <c r="I1506" t="str">
        <f t="shared" si="141"/>
        <v>禁用</v>
      </c>
      <c r="J1506" t="str">
        <f t="shared" si="142"/>
        <v>启用</v>
      </c>
      <c r="K1506" t="str">
        <f>VLOOKUP('intouch变量（离散）'!$A1506,基本表格!$G:$Q,9,FALSE)</f>
        <v>None</v>
      </c>
      <c r="L1506">
        <v>1</v>
      </c>
      <c r="M1506" t="s">
        <v>156</v>
      </c>
      <c r="N1506" t="s">
        <v>157</v>
      </c>
      <c r="O1506" t="s">
        <v>158</v>
      </c>
      <c r="P1506" t="str">
        <f>VLOOKUP('intouch变量（离散）'!$A1506,基本表格!$G:$Q,3,FALSE)</f>
        <v>DB1300,X603.0</v>
      </c>
      <c r="Q1506" t="str">
        <f>VLOOKUP('intouch变量（离散）'!$A1506,基本表格!$G:$Q,10,FALSE)</f>
        <v>No</v>
      </c>
      <c r="R1506" t="str">
        <f t="shared" si="144"/>
        <v>DB1300,X603.0 2432+P5-M6 刨片机料仓3#出料螺旋B 电机控制 堵料保护使能</v>
      </c>
      <c r="S1506">
        <v>0</v>
      </c>
      <c r="T1506">
        <v>0</v>
      </c>
    </row>
    <row r="1507" spans="1:20">
      <c r="A1507" t="s">
        <v>1663</v>
      </c>
      <c r="B1507" s="11" t="str">
        <f t="shared" si="143"/>
        <v>CHP3</v>
      </c>
      <c r="C1507" s="11" t="str">
        <f>VLOOKUP('intouch变量（离散）'!$A1507,基本表格!$G:$Q,2,FALSE)</f>
        <v>2432+P5-M6 刨片机料仓3#出料螺旋B 电机控制 堵料导致停机</v>
      </c>
      <c r="D1507" t="s">
        <v>154</v>
      </c>
      <c r="E1507" t="str">
        <f t="shared" si="139"/>
        <v>No</v>
      </c>
      <c r="F1507" t="str">
        <f t="shared" si="140"/>
        <v>0</v>
      </c>
      <c r="G1507" t="s">
        <v>154</v>
      </c>
      <c r="H1507" t="s">
        <v>155</v>
      </c>
      <c r="I1507" t="str">
        <f t="shared" si="141"/>
        <v/>
      </c>
      <c r="J1507" t="str">
        <f t="shared" si="142"/>
        <v/>
      </c>
      <c r="K1507" t="str">
        <f>VLOOKUP('intouch变量（离散）'!$A1507,基本表格!$G:$Q,9,FALSE)</f>
        <v>On</v>
      </c>
      <c r="L1507">
        <v>1</v>
      </c>
      <c r="M1507" t="s">
        <v>156</v>
      </c>
      <c r="N1507" t="s">
        <v>157</v>
      </c>
      <c r="O1507" t="s">
        <v>158</v>
      </c>
      <c r="P1507" t="str">
        <f>VLOOKUP('intouch变量（离散）'!$A1507,基本表格!$G:$Q,3,FALSE)</f>
        <v>DB1300,X603.1</v>
      </c>
      <c r="Q1507" t="str">
        <f>VLOOKUP('intouch变量（离散）'!$A1507,基本表格!$G:$Q,10,FALSE)</f>
        <v>Yes</v>
      </c>
      <c r="R1507" t="str">
        <f t="shared" si="144"/>
        <v>DB1300,X603.1 2432+P5-M6 刨片机料仓3#出料螺旋B 电机控制 堵料导致停机</v>
      </c>
      <c r="S1507">
        <v>0</v>
      </c>
      <c r="T1507">
        <v>0</v>
      </c>
    </row>
    <row r="1508" spans="1:20">
      <c r="A1508" t="s">
        <v>1664</v>
      </c>
      <c r="B1508" s="11" t="str">
        <f t="shared" si="143"/>
        <v>CHP3</v>
      </c>
      <c r="C1508" s="11" t="str">
        <f>VLOOKUP('intouch变量（离散）'!$A1508,基本表格!$G:$Q,2,FALSE)</f>
        <v>2432+P5-M6 刨片机料仓3#出料螺旋B 电机控制 拉线开关</v>
      </c>
      <c r="D1508" t="s">
        <v>154</v>
      </c>
      <c r="E1508" t="str">
        <f t="shared" si="139"/>
        <v>No</v>
      </c>
      <c r="F1508" t="str">
        <f t="shared" si="140"/>
        <v>0</v>
      </c>
      <c r="G1508" t="s">
        <v>154</v>
      </c>
      <c r="H1508" t="s">
        <v>155</v>
      </c>
      <c r="I1508" t="str">
        <f t="shared" si="141"/>
        <v/>
      </c>
      <c r="J1508" t="str">
        <f t="shared" si="142"/>
        <v/>
      </c>
      <c r="K1508" t="str">
        <f>VLOOKUP('intouch变量（离散）'!$A1508,基本表格!$G:$Q,9,FALSE)</f>
        <v>On</v>
      </c>
      <c r="L1508">
        <v>1</v>
      </c>
      <c r="M1508" t="s">
        <v>156</v>
      </c>
      <c r="N1508" t="s">
        <v>157</v>
      </c>
      <c r="O1508" t="s">
        <v>158</v>
      </c>
      <c r="P1508" t="str">
        <f>VLOOKUP('intouch变量（离散）'!$A1508,基本表格!$G:$Q,3,FALSE)</f>
        <v>DB1300,X608.0</v>
      </c>
      <c r="Q1508" t="str">
        <f>VLOOKUP('intouch变量（离散）'!$A1508,基本表格!$G:$Q,10,FALSE)</f>
        <v>Yes</v>
      </c>
      <c r="R1508" t="str">
        <f t="shared" si="144"/>
        <v>DB1300,X608.0 2432+P5-M6 刨片机料仓3#出料螺旋B 电机控制 拉线开关</v>
      </c>
      <c r="S1508">
        <v>0</v>
      </c>
      <c r="T1508">
        <v>0</v>
      </c>
    </row>
    <row r="1509" spans="1:20">
      <c r="A1509" t="s">
        <v>1665</v>
      </c>
      <c r="B1509" s="11" t="str">
        <f t="shared" si="143"/>
        <v>CHP3</v>
      </c>
      <c r="C1509" s="11" t="str">
        <f>VLOOKUP('intouch变量（离散）'!$A1509,基本表格!$G:$Q,2,FALSE)</f>
        <v>2432+P5-M6 刨片机料仓3#出料螺旋B 电机控制 左跑偏报警</v>
      </c>
      <c r="D1509" t="s">
        <v>154</v>
      </c>
      <c r="E1509" t="str">
        <f t="shared" si="139"/>
        <v>No</v>
      </c>
      <c r="F1509" t="str">
        <f t="shared" si="140"/>
        <v>0</v>
      </c>
      <c r="G1509" t="s">
        <v>154</v>
      </c>
      <c r="H1509" t="s">
        <v>155</v>
      </c>
      <c r="I1509" t="str">
        <f t="shared" si="141"/>
        <v/>
      </c>
      <c r="J1509" t="str">
        <f t="shared" si="142"/>
        <v/>
      </c>
      <c r="K1509" t="str">
        <f>VLOOKUP('intouch变量（离散）'!$A1509,基本表格!$G:$Q,9,FALSE)</f>
        <v>On</v>
      </c>
      <c r="L1509">
        <v>1</v>
      </c>
      <c r="M1509" t="s">
        <v>156</v>
      </c>
      <c r="N1509" t="s">
        <v>157</v>
      </c>
      <c r="O1509" t="s">
        <v>158</v>
      </c>
      <c r="P1509" t="str">
        <f>VLOOKUP('intouch变量（离散）'!$A1509,基本表格!$G:$Q,3,FALSE)</f>
        <v>DB1300,X608.1</v>
      </c>
      <c r="Q1509" t="str">
        <f>VLOOKUP('intouch变量（离散）'!$A1509,基本表格!$G:$Q,10,FALSE)</f>
        <v>Yes</v>
      </c>
      <c r="R1509" t="str">
        <f t="shared" si="144"/>
        <v>DB1300,X608.1 2432+P5-M6 刨片机料仓3#出料螺旋B 电机控制 左跑偏报警</v>
      </c>
      <c r="S1509">
        <v>0</v>
      </c>
      <c r="T1509">
        <v>0</v>
      </c>
    </row>
    <row r="1510" spans="1:20">
      <c r="A1510" t="s">
        <v>1666</v>
      </c>
      <c r="B1510" s="11" t="str">
        <f t="shared" si="143"/>
        <v>CHP3</v>
      </c>
      <c r="C1510" s="11" t="str">
        <f>VLOOKUP('intouch变量（离散）'!$A1510,基本表格!$G:$Q,2,FALSE)</f>
        <v>2432+P5-M6 刨片机料仓3#出料螺旋B 电机控制 左跑偏1检测</v>
      </c>
      <c r="D1510" t="s">
        <v>154</v>
      </c>
      <c r="E1510" t="str">
        <f t="shared" si="139"/>
        <v>No</v>
      </c>
      <c r="F1510" t="str">
        <f t="shared" si="140"/>
        <v>0</v>
      </c>
      <c r="G1510" t="s">
        <v>154</v>
      </c>
      <c r="H1510" t="s">
        <v>155</v>
      </c>
      <c r="I1510" t="str">
        <f t="shared" si="141"/>
        <v/>
      </c>
      <c r="J1510" t="str">
        <f t="shared" si="142"/>
        <v/>
      </c>
      <c r="K1510" t="str">
        <f>VLOOKUP('intouch变量（离散）'!$A1510,基本表格!$G:$Q,9,FALSE)</f>
        <v>None</v>
      </c>
      <c r="L1510">
        <v>1</v>
      </c>
      <c r="M1510" t="s">
        <v>156</v>
      </c>
      <c r="N1510" t="s">
        <v>157</v>
      </c>
      <c r="O1510" t="s">
        <v>158</v>
      </c>
      <c r="P1510" t="str">
        <f>VLOOKUP('intouch变量（离散）'!$A1510,基本表格!$G:$Q,3,FALSE)</f>
        <v>DB1300,X608.2</v>
      </c>
      <c r="Q1510" t="str">
        <f>VLOOKUP('intouch变量（离散）'!$A1510,基本表格!$G:$Q,10,FALSE)</f>
        <v>Yes</v>
      </c>
      <c r="R1510" t="str">
        <f t="shared" si="144"/>
        <v>DB1300,X608.2 2432+P5-M6 刨片机料仓3#出料螺旋B 电机控制 左跑偏1检测</v>
      </c>
      <c r="S1510">
        <v>0</v>
      </c>
      <c r="T1510">
        <v>0</v>
      </c>
    </row>
    <row r="1511" spans="1:20">
      <c r="A1511" t="s">
        <v>1667</v>
      </c>
      <c r="B1511" s="11" t="str">
        <f t="shared" si="143"/>
        <v>CHP3</v>
      </c>
      <c r="C1511" s="11" t="str">
        <f>VLOOKUP('intouch变量（离散）'!$A1511,基本表格!$G:$Q,2,FALSE)</f>
        <v>2432+P5-M6 刨片机料仓3#出料螺旋B 电机控制 左跑偏保护使能</v>
      </c>
      <c r="D1511" t="s">
        <v>154</v>
      </c>
      <c r="E1511" t="str">
        <f t="shared" si="139"/>
        <v>Yes</v>
      </c>
      <c r="F1511" t="str">
        <f t="shared" si="140"/>
        <v>900</v>
      </c>
      <c r="G1511" t="s">
        <v>154</v>
      </c>
      <c r="H1511" t="s">
        <v>155</v>
      </c>
      <c r="I1511" t="str">
        <f t="shared" si="141"/>
        <v>禁用</v>
      </c>
      <c r="J1511" t="str">
        <f t="shared" si="142"/>
        <v>启用</v>
      </c>
      <c r="K1511" t="str">
        <f>VLOOKUP('intouch变量（离散）'!$A1511,基本表格!$G:$Q,9,FALSE)</f>
        <v>None</v>
      </c>
      <c r="L1511">
        <v>1</v>
      </c>
      <c r="M1511" t="s">
        <v>156</v>
      </c>
      <c r="N1511" t="s">
        <v>157</v>
      </c>
      <c r="O1511" t="s">
        <v>158</v>
      </c>
      <c r="P1511" t="str">
        <f>VLOOKUP('intouch变量（离散）'!$A1511,基本表格!$G:$Q,3,FALSE)</f>
        <v>DB1300,X608.3</v>
      </c>
      <c r="Q1511" t="str">
        <f>VLOOKUP('intouch变量（离散）'!$A1511,基本表格!$G:$Q,10,FALSE)</f>
        <v>No</v>
      </c>
      <c r="R1511" t="str">
        <f t="shared" si="144"/>
        <v>DB1300,X608.3 2432+P5-M6 刨片机料仓3#出料螺旋B 电机控制 左跑偏保护使能</v>
      </c>
      <c r="S1511">
        <v>0</v>
      </c>
      <c r="T1511">
        <v>0</v>
      </c>
    </row>
    <row r="1512" spans="1:20">
      <c r="A1512" t="s">
        <v>1668</v>
      </c>
      <c r="B1512" s="11" t="str">
        <f t="shared" si="143"/>
        <v>CHP3</v>
      </c>
      <c r="C1512" s="11" t="str">
        <f>VLOOKUP('intouch变量（离散）'!$A1512,基本表格!$G:$Q,2,FALSE)</f>
        <v>2432+P5-M6 刨片机料仓3#出料螺旋B 电机控制 左跑偏导致停机</v>
      </c>
      <c r="D1512" t="s">
        <v>154</v>
      </c>
      <c r="E1512" t="str">
        <f t="shared" si="139"/>
        <v>No</v>
      </c>
      <c r="F1512" t="str">
        <f t="shared" si="140"/>
        <v>0</v>
      </c>
      <c r="G1512" t="s">
        <v>154</v>
      </c>
      <c r="H1512" t="s">
        <v>155</v>
      </c>
      <c r="I1512" t="str">
        <f t="shared" si="141"/>
        <v/>
      </c>
      <c r="J1512" t="str">
        <f t="shared" si="142"/>
        <v/>
      </c>
      <c r="K1512" t="str">
        <f>VLOOKUP('intouch变量（离散）'!$A1512,基本表格!$G:$Q,9,FALSE)</f>
        <v>On</v>
      </c>
      <c r="L1512">
        <v>1</v>
      </c>
      <c r="M1512" t="s">
        <v>156</v>
      </c>
      <c r="N1512" t="s">
        <v>157</v>
      </c>
      <c r="O1512" t="s">
        <v>158</v>
      </c>
      <c r="P1512" t="str">
        <f>VLOOKUP('intouch变量（离散）'!$A1512,基本表格!$G:$Q,3,FALSE)</f>
        <v>DB1300,X608.4</v>
      </c>
      <c r="Q1512" t="str">
        <f>VLOOKUP('intouch变量（离散）'!$A1512,基本表格!$G:$Q,10,FALSE)</f>
        <v>Yes</v>
      </c>
      <c r="R1512" t="str">
        <f t="shared" si="144"/>
        <v>DB1300,X608.4 2432+P5-M6 刨片机料仓3#出料螺旋B 电机控制 左跑偏导致停机</v>
      </c>
      <c r="S1512">
        <v>0</v>
      </c>
      <c r="T1512">
        <v>0</v>
      </c>
    </row>
    <row r="1513" spans="1:20">
      <c r="A1513" t="s">
        <v>1669</v>
      </c>
      <c r="B1513" s="11" t="str">
        <f t="shared" si="143"/>
        <v>CHP3</v>
      </c>
      <c r="C1513" s="11" t="str">
        <f>VLOOKUP('intouch变量（离散）'!$A1513,基本表格!$G:$Q,2,FALSE)</f>
        <v>2432+P5-M6 刨片机料仓3#出料螺旋B 电机控制 右 跑偏报警</v>
      </c>
      <c r="D1513" t="s">
        <v>154</v>
      </c>
      <c r="E1513" t="str">
        <f t="shared" si="139"/>
        <v>No</v>
      </c>
      <c r="F1513" t="str">
        <f t="shared" si="140"/>
        <v>0</v>
      </c>
      <c r="G1513" t="s">
        <v>154</v>
      </c>
      <c r="H1513" t="s">
        <v>155</v>
      </c>
      <c r="I1513" t="str">
        <f t="shared" si="141"/>
        <v/>
      </c>
      <c r="J1513" t="str">
        <f t="shared" si="142"/>
        <v/>
      </c>
      <c r="K1513" t="str">
        <f>VLOOKUP('intouch变量（离散）'!$A1513,基本表格!$G:$Q,9,FALSE)</f>
        <v>On</v>
      </c>
      <c r="L1513">
        <v>1</v>
      </c>
      <c r="M1513" t="s">
        <v>156</v>
      </c>
      <c r="N1513" t="s">
        <v>157</v>
      </c>
      <c r="O1513" t="s">
        <v>158</v>
      </c>
      <c r="P1513" t="str">
        <f>VLOOKUP('intouch变量（离散）'!$A1513,基本表格!$G:$Q,3,FALSE)</f>
        <v>DB1300,X612.0</v>
      </c>
      <c r="Q1513" t="str">
        <f>VLOOKUP('intouch变量（离散）'!$A1513,基本表格!$G:$Q,10,FALSE)</f>
        <v>Yes</v>
      </c>
      <c r="R1513" t="str">
        <f t="shared" si="144"/>
        <v>DB1300,X612.0 2432+P5-M6 刨片机料仓3#出料螺旋B 电机控制 右 跑偏报警</v>
      </c>
      <c r="S1513">
        <v>0</v>
      </c>
      <c r="T1513">
        <v>0</v>
      </c>
    </row>
    <row r="1514" spans="1:20">
      <c r="A1514" t="s">
        <v>1670</v>
      </c>
      <c r="B1514" s="11" t="str">
        <f t="shared" si="143"/>
        <v>CHP3</v>
      </c>
      <c r="C1514" s="11" t="str">
        <f>VLOOKUP('intouch变量（离散）'!$A1514,基本表格!$G:$Q,2,FALSE)</f>
        <v>2432+P5-M6 刨片机料仓3#出料螺旋B 电机控制 右跑偏1检测</v>
      </c>
      <c r="D1514" t="s">
        <v>154</v>
      </c>
      <c r="E1514" t="str">
        <f t="shared" si="139"/>
        <v>No</v>
      </c>
      <c r="F1514" t="str">
        <f t="shared" si="140"/>
        <v>0</v>
      </c>
      <c r="G1514" t="s">
        <v>154</v>
      </c>
      <c r="H1514" t="s">
        <v>155</v>
      </c>
      <c r="I1514" t="str">
        <f t="shared" si="141"/>
        <v/>
      </c>
      <c r="J1514" t="str">
        <f t="shared" si="142"/>
        <v/>
      </c>
      <c r="K1514" t="str">
        <f>VLOOKUP('intouch变量（离散）'!$A1514,基本表格!$G:$Q,9,FALSE)</f>
        <v>None</v>
      </c>
      <c r="L1514">
        <v>1</v>
      </c>
      <c r="M1514" t="s">
        <v>156</v>
      </c>
      <c r="N1514" t="s">
        <v>157</v>
      </c>
      <c r="O1514" t="s">
        <v>158</v>
      </c>
      <c r="P1514" t="str">
        <f>VLOOKUP('intouch变量（离散）'!$A1514,基本表格!$G:$Q,3,FALSE)</f>
        <v>DB1300,X612.1</v>
      </c>
      <c r="Q1514" t="str">
        <f>VLOOKUP('intouch变量（离散）'!$A1514,基本表格!$G:$Q,10,FALSE)</f>
        <v>Yes</v>
      </c>
      <c r="R1514" t="str">
        <f t="shared" si="144"/>
        <v>DB1300,X612.1 2432+P5-M6 刨片机料仓3#出料螺旋B 电机控制 右跑偏1检测</v>
      </c>
      <c r="S1514">
        <v>0</v>
      </c>
      <c r="T1514">
        <v>0</v>
      </c>
    </row>
    <row r="1515" spans="1:20">
      <c r="A1515" t="s">
        <v>1671</v>
      </c>
      <c r="B1515" s="11" t="str">
        <f t="shared" si="143"/>
        <v>CHP3</v>
      </c>
      <c r="C1515" s="11" t="str">
        <f>VLOOKUP('intouch变量（离散）'!$A1515,基本表格!$G:$Q,2,FALSE)</f>
        <v>2432+P5-M6 刨片机料仓3#出料螺旋B 电机控制 右跑偏保护使能</v>
      </c>
      <c r="D1515" t="s">
        <v>154</v>
      </c>
      <c r="E1515" t="str">
        <f t="shared" si="139"/>
        <v>Yes</v>
      </c>
      <c r="F1515" t="str">
        <f t="shared" si="140"/>
        <v>900</v>
      </c>
      <c r="G1515" t="s">
        <v>154</v>
      </c>
      <c r="H1515" t="s">
        <v>155</v>
      </c>
      <c r="I1515" t="str">
        <f t="shared" si="141"/>
        <v>禁用</v>
      </c>
      <c r="J1515" t="str">
        <f t="shared" si="142"/>
        <v>启用</v>
      </c>
      <c r="K1515" t="str">
        <f>VLOOKUP('intouch变量（离散）'!$A1515,基本表格!$G:$Q,9,FALSE)</f>
        <v>None</v>
      </c>
      <c r="L1515">
        <v>1</v>
      </c>
      <c r="M1515" t="s">
        <v>156</v>
      </c>
      <c r="N1515" t="s">
        <v>157</v>
      </c>
      <c r="O1515" t="s">
        <v>158</v>
      </c>
      <c r="P1515" t="str">
        <f>VLOOKUP('intouch变量（离散）'!$A1515,基本表格!$G:$Q,3,FALSE)</f>
        <v>DB1300,X612.2</v>
      </c>
      <c r="Q1515" t="str">
        <f>VLOOKUP('intouch变量（离散）'!$A1515,基本表格!$G:$Q,10,FALSE)</f>
        <v>No</v>
      </c>
      <c r="R1515" t="str">
        <f t="shared" si="144"/>
        <v>DB1300,X612.2 2432+P5-M6 刨片机料仓3#出料螺旋B 电机控制 右跑偏保护使能</v>
      </c>
      <c r="S1515">
        <v>0</v>
      </c>
      <c r="T1515">
        <v>0</v>
      </c>
    </row>
    <row r="1516" spans="1:20">
      <c r="A1516" t="s">
        <v>1672</v>
      </c>
      <c r="B1516" s="11" t="str">
        <f t="shared" si="143"/>
        <v>CHP3</v>
      </c>
      <c r="C1516" s="11" t="str">
        <f>VLOOKUP('intouch变量（离散）'!$A1516,基本表格!$G:$Q,2,FALSE)</f>
        <v>2432+P5-M6 刨片机料仓3#出料螺旋B 电机控制 右跑偏导致停机</v>
      </c>
      <c r="D1516" t="s">
        <v>154</v>
      </c>
      <c r="E1516" t="str">
        <f t="shared" si="139"/>
        <v>No</v>
      </c>
      <c r="F1516" t="str">
        <f t="shared" si="140"/>
        <v>0</v>
      </c>
      <c r="G1516" t="s">
        <v>154</v>
      </c>
      <c r="H1516" t="s">
        <v>155</v>
      </c>
      <c r="I1516" t="str">
        <f t="shared" si="141"/>
        <v/>
      </c>
      <c r="J1516" t="str">
        <f t="shared" si="142"/>
        <v/>
      </c>
      <c r="K1516" t="str">
        <f>VLOOKUP('intouch变量（离散）'!$A1516,基本表格!$G:$Q,9,FALSE)</f>
        <v>On</v>
      </c>
      <c r="L1516">
        <v>1</v>
      </c>
      <c r="M1516" t="s">
        <v>156</v>
      </c>
      <c r="N1516" t="s">
        <v>157</v>
      </c>
      <c r="O1516" t="s">
        <v>158</v>
      </c>
      <c r="P1516" t="str">
        <f>VLOOKUP('intouch变量（离散）'!$A1516,基本表格!$G:$Q,3,FALSE)</f>
        <v>DB1300,X612.3</v>
      </c>
      <c r="Q1516" t="str">
        <f>VLOOKUP('intouch变量（离散）'!$A1516,基本表格!$G:$Q,10,FALSE)</f>
        <v>Yes</v>
      </c>
      <c r="R1516" t="str">
        <f t="shared" si="144"/>
        <v>DB1300,X612.3 2432+P5-M6 刨片机料仓3#出料螺旋B 电机控制 右跑偏导致停机</v>
      </c>
      <c r="S1516">
        <v>0</v>
      </c>
      <c r="T1516">
        <v>0</v>
      </c>
    </row>
    <row r="1517" spans="1:20">
      <c r="A1517" t="s">
        <v>1673</v>
      </c>
      <c r="B1517" s="11" t="str">
        <f t="shared" si="143"/>
        <v>CHP3</v>
      </c>
      <c r="C1517" s="11" t="str">
        <f>VLOOKUP('intouch变量（离散）'!$A1517,基本表格!$G:$Q,2,FALSE)</f>
        <v>2432+P5-M6 刨片机料仓3#出料螺旋B 电机控制 三角型</v>
      </c>
      <c r="D1517" t="s">
        <v>154</v>
      </c>
      <c r="E1517" t="str">
        <f t="shared" si="139"/>
        <v>No</v>
      </c>
      <c r="F1517" t="str">
        <f t="shared" si="140"/>
        <v>0</v>
      </c>
      <c r="G1517" t="s">
        <v>154</v>
      </c>
      <c r="H1517" t="s">
        <v>155</v>
      </c>
      <c r="I1517" t="str">
        <f t="shared" si="141"/>
        <v/>
      </c>
      <c r="J1517" t="str">
        <f t="shared" si="142"/>
        <v/>
      </c>
      <c r="K1517" t="str">
        <f>VLOOKUP('intouch变量（离散）'!$A1517,基本表格!$G:$Q,9,FALSE)</f>
        <v>None</v>
      </c>
      <c r="L1517">
        <v>1</v>
      </c>
      <c r="M1517" t="s">
        <v>156</v>
      </c>
      <c r="N1517" t="s">
        <v>157</v>
      </c>
      <c r="O1517" t="s">
        <v>158</v>
      </c>
      <c r="P1517" t="str">
        <f>VLOOKUP('intouch变量（离散）'!$A1517,基本表格!$G:$Q,3,FALSE)</f>
        <v>DB1300,X616.0</v>
      </c>
      <c r="Q1517" t="str">
        <f>VLOOKUP('intouch变量（离散）'!$A1517,基本表格!$G:$Q,10,FALSE)</f>
        <v>Yes</v>
      </c>
      <c r="R1517" t="str">
        <f t="shared" si="144"/>
        <v>DB1300,X616.0 2432+P5-M6 刨片机料仓3#出料螺旋B 电机控制 三角型</v>
      </c>
      <c r="S1517">
        <v>0</v>
      </c>
      <c r="T1517">
        <v>0</v>
      </c>
    </row>
    <row r="1518" spans="1:20">
      <c r="A1518" t="s">
        <v>1674</v>
      </c>
      <c r="B1518" s="11" t="str">
        <f t="shared" si="143"/>
        <v>CHP3</v>
      </c>
      <c r="C1518" s="11" t="str">
        <f>VLOOKUP('intouch变量（离散）'!$A1518,基本表格!$G:$Q,2,FALSE)</f>
        <v>2432+P5-M6 刨片机料仓3#出料螺旋B 电机控制 星型</v>
      </c>
      <c r="D1518" t="s">
        <v>154</v>
      </c>
      <c r="E1518" t="str">
        <f t="shared" si="139"/>
        <v>No</v>
      </c>
      <c r="F1518" t="str">
        <f t="shared" si="140"/>
        <v>0</v>
      </c>
      <c r="G1518" t="s">
        <v>154</v>
      </c>
      <c r="H1518" t="s">
        <v>155</v>
      </c>
      <c r="I1518" t="str">
        <f t="shared" si="141"/>
        <v/>
      </c>
      <c r="J1518" t="str">
        <f t="shared" si="142"/>
        <v/>
      </c>
      <c r="K1518" t="str">
        <f>VLOOKUP('intouch变量（离散）'!$A1518,基本表格!$G:$Q,9,FALSE)</f>
        <v>None</v>
      </c>
      <c r="L1518">
        <v>1</v>
      </c>
      <c r="M1518" t="s">
        <v>156</v>
      </c>
      <c r="N1518" t="s">
        <v>157</v>
      </c>
      <c r="O1518" t="s">
        <v>158</v>
      </c>
      <c r="P1518" t="str">
        <f>VLOOKUP('intouch变量（离散）'!$A1518,基本表格!$G:$Q,3,FALSE)</f>
        <v>DB1300,X616.1</v>
      </c>
      <c r="Q1518" t="str">
        <f>VLOOKUP('intouch变量（离散）'!$A1518,基本表格!$G:$Q,10,FALSE)</f>
        <v>Yes</v>
      </c>
      <c r="R1518" t="str">
        <f t="shared" si="144"/>
        <v>DB1300,X616.1 2432+P5-M6 刨片机料仓3#出料螺旋B 电机控制 星型</v>
      </c>
      <c r="S1518">
        <v>0</v>
      </c>
      <c r="T1518">
        <v>0</v>
      </c>
    </row>
    <row r="1519" spans="1:20">
      <c r="A1519" t="s">
        <v>1675</v>
      </c>
      <c r="B1519" s="11" t="str">
        <f t="shared" si="143"/>
        <v>CHP3</v>
      </c>
      <c r="C1519" s="11" t="str">
        <f>VLOOKUP('intouch变量（离散）'!$A1519,基本表格!$G:$Q,2,FALSE)</f>
        <v>2432+P5-M6 刨片机料仓3#出料螺旋B 电机控制 维修开关</v>
      </c>
      <c r="D1519" t="s">
        <v>154</v>
      </c>
      <c r="E1519" t="str">
        <f t="shared" si="139"/>
        <v>No</v>
      </c>
      <c r="F1519" t="str">
        <f t="shared" si="140"/>
        <v>0</v>
      </c>
      <c r="G1519" t="s">
        <v>154</v>
      </c>
      <c r="H1519" t="s">
        <v>155</v>
      </c>
      <c r="I1519" t="str">
        <f t="shared" si="141"/>
        <v/>
      </c>
      <c r="J1519" t="str">
        <f t="shared" si="142"/>
        <v/>
      </c>
      <c r="K1519" t="str">
        <f>VLOOKUP('intouch变量（离散）'!$A1519,基本表格!$G:$Q,9,FALSE)</f>
        <v>On</v>
      </c>
      <c r="L1519">
        <v>1</v>
      </c>
      <c r="M1519" t="s">
        <v>156</v>
      </c>
      <c r="N1519" t="s">
        <v>157</v>
      </c>
      <c r="O1519" t="s">
        <v>158</v>
      </c>
      <c r="P1519" t="str">
        <f>VLOOKUP('intouch变量（离散）'!$A1519,基本表格!$G:$Q,3,FALSE)</f>
        <v>DB1300,X616.2</v>
      </c>
      <c r="Q1519" t="str">
        <f>VLOOKUP('intouch变量（离散）'!$A1519,基本表格!$G:$Q,10,FALSE)</f>
        <v>Yes</v>
      </c>
      <c r="R1519" t="str">
        <f t="shared" si="144"/>
        <v>DB1300,X616.2 2432+P5-M6 刨片机料仓3#出料螺旋B 电机控制 维修开关</v>
      </c>
      <c r="S1519">
        <v>0</v>
      </c>
      <c r="T1519">
        <v>0</v>
      </c>
    </row>
    <row r="1520" spans="1:20">
      <c r="A1520" t="s">
        <v>1676</v>
      </c>
      <c r="B1520" s="11" t="str">
        <f t="shared" si="143"/>
        <v>CHP3</v>
      </c>
      <c r="C1520" s="11" t="str">
        <f>VLOOKUP('intouch变量（离散）'!$A1520,基本表格!$G:$Q,2,FALSE)</f>
        <v>2432+P5-M6 刨片机料仓3#出料螺旋B 电机控制 左跑偏2检测</v>
      </c>
      <c r="D1520" t="s">
        <v>154</v>
      </c>
      <c r="E1520" t="str">
        <f t="shared" si="139"/>
        <v>No</v>
      </c>
      <c r="F1520" t="str">
        <f t="shared" si="140"/>
        <v>0</v>
      </c>
      <c r="G1520" t="s">
        <v>154</v>
      </c>
      <c r="H1520" t="s">
        <v>155</v>
      </c>
      <c r="I1520" t="str">
        <f t="shared" si="141"/>
        <v/>
      </c>
      <c r="J1520" t="str">
        <f t="shared" si="142"/>
        <v/>
      </c>
      <c r="K1520" t="str">
        <f>VLOOKUP('intouch变量（离散）'!$A1520,基本表格!$G:$Q,9,FALSE)</f>
        <v>None</v>
      </c>
      <c r="L1520">
        <v>1</v>
      </c>
      <c r="M1520" t="s">
        <v>156</v>
      </c>
      <c r="N1520" t="s">
        <v>157</v>
      </c>
      <c r="O1520" t="s">
        <v>158</v>
      </c>
      <c r="P1520" t="str">
        <f>VLOOKUP('intouch变量（离散）'!$A1520,基本表格!$G:$Q,3,FALSE)</f>
        <v>DB1300,X616.3</v>
      </c>
      <c r="Q1520" t="str">
        <f>VLOOKUP('intouch变量（离散）'!$A1520,基本表格!$G:$Q,10,FALSE)</f>
        <v>Yes</v>
      </c>
      <c r="R1520" t="str">
        <f t="shared" si="144"/>
        <v>DB1300,X616.3 2432+P5-M6 刨片机料仓3#出料螺旋B 电机控制 左跑偏2检测</v>
      </c>
      <c r="S1520">
        <v>0</v>
      </c>
      <c r="T1520">
        <v>0</v>
      </c>
    </row>
    <row r="1521" spans="1:20">
      <c r="A1521" t="s">
        <v>1677</v>
      </c>
      <c r="B1521" s="11" t="str">
        <f t="shared" si="143"/>
        <v>CHP3</v>
      </c>
      <c r="C1521" s="11" t="str">
        <f>VLOOKUP('intouch变量（离散）'!$A1521,基本表格!$G:$Q,2,FALSE)</f>
        <v>2432+P5-M6 刨片机料仓3#出料螺旋B 电机控制 右跑偏2检测</v>
      </c>
      <c r="D1521" t="s">
        <v>154</v>
      </c>
      <c r="E1521" t="str">
        <f t="shared" si="139"/>
        <v>No</v>
      </c>
      <c r="F1521" t="str">
        <f t="shared" si="140"/>
        <v>0</v>
      </c>
      <c r="G1521" t="s">
        <v>154</v>
      </c>
      <c r="H1521" t="s">
        <v>155</v>
      </c>
      <c r="I1521" t="str">
        <f t="shared" si="141"/>
        <v/>
      </c>
      <c r="J1521" t="str">
        <f t="shared" si="142"/>
        <v/>
      </c>
      <c r="K1521" t="str">
        <f>VLOOKUP('intouch变量（离散）'!$A1521,基本表格!$G:$Q,9,FALSE)</f>
        <v>None</v>
      </c>
      <c r="L1521">
        <v>1</v>
      </c>
      <c r="M1521" t="s">
        <v>156</v>
      </c>
      <c r="N1521" t="s">
        <v>157</v>
      </c>
      <c r="O1521" t="s">
        <v>158</v>
      </c>
      <c r="P1521" t="str">
        <f>VLOOKUP('intouch变量（离散）'!$A1521,基本表格!$G:$Q,3,FALSE)</f>
        <v>DB1300,X616.4</v>
      </c>
      <c r="Q1521" t="str">
        <f>VLOOKUP('intouch变量（离散）'!$A1521,基本表格!$G:$Q,10,FALSE)</f>
        <v>Yes</v>
      </c>
      <c r="R1521" t="str">
        <f t="shared" si="144"/>
        <v>DB1300,X616.4 2432+P5-M6 刨片机料仓3#出料螺旋B 电机控制 右跑偏2检测</v>
      </c>
      <c r="S1521">
        <v>0</v>
      </c>
      <c r="T1521">
        <v>0</v>
      </c>
    </row>
    <row r="1522" spans="1:20">
      <c r="A1522" t="s">
        <v>1678</v>
      </c>
      <c r="B1522" s="11" t="str">
        <f t="shared" si="143"/>
        <v>CHP3</v>
      </c>
      <c r="C1522" s="11" t="str">
        <f>VLOOKUP('intouch变量（离散）'!$A1522,基本表格!$G:$Q,2,FALSE)</f>
        <v>2432+P5-M6 刨片机料仓3#出料螺旋B 给定频率 上限保护使能</v>
      </c>
      <c r="D1522" t="s">
        <v>154</v>
      </c>
      <c r="E1522" t="str">
        <f t="shared" si="139"/>
        <v>Yes</v>
      </c>
      <c r="F1522" t="str">
        <f t="shared" si="140"/>
        <v>900</v>
      </c>
      <c r="G1522" t="s">
        <v>154</v>
      </c>
      <c r="H1522" t="s">
        <v>155</v>
      </c>
      <c r="I1522" t="str">
        <f t="shared" si="141"/>
        <v>禁用</v>
      </c>
      <c r="J1522" t="str">
        <f t="shared" si="142"/>
        <v>启用</v>
      </c>
      <c r="K1522" t="str">
        <f>VLOOKUP('intouch变量（离散）'!$A1522,基本表格!$G:$Q,9,FALSE)</f>
        <v>None</v>
      </c>
      <c r="L1522">
        <v>1</v>
      </c>
      <c r="M1522" t="s">
        <v>156</v>
      </c>
      <c r="N1522" t="s">
        <v>157</v>
      </c>
      <c r="O1522" t="s">
        <v>158</v>
      </c>
      <c r="P1522" t="str">
        <f>VLOOKUP('intouch变量（离散）'!$A1522,基本表格!$G:$Q,3,FALSE)</f>
        <v>DB1300,X650.3</v>
      </c>
      <c r="Q1522" t="str">
        <f>VLOOKUP('intouch变量（离散）'!$A1522,基本表格!$G:$Q,10,FALSE)</f>
        <v>No</v>
      </c>
      <c r="R1522" t="str">
        <f t="shared" si="144"/>
        <v>DB1300,X650.3 2432+P5-M6 刨片机料仓3#出料螺旋B 给定频率 上限保护使能</v>
      </c>
      <c r="S1522">
        <v>0</v>
      </c>
      <c r="T1522">
        <v>0</v>
      </c>
    </row>
    <row r="1523" spans="1:20">
      <c r="A1523" t="s">
        <v>1679</v>
      </c>
      <c r="B1523" s="11" t="str">
        <f t="shared" si="143"/>
        <v>CHP3</v>
      </c>
      <c r="C1523" s="11" t="str">
        <f>VLOOKUP('intouch变量（离散）'!$A1523,基本表格!$G:$Q,2,FALSE)</f>
        <v>2432+P5-M6 刨片机料仓3#出料螺旋B 给定频率 下限保护使能</v>
      </c>
      <c r="D1523" t="s">
        <v>154</v>
      </c>
      <c r="E1523" t="str">
        <f t="shared" si="139"/>
        <v>Yes</v>
      </c>
      <c r="F1523" t="str">
        <f t="shared" si="140"/>
        <v>900</v>
      </c>
      <c r="G1523" t="s">
        <v>154</v>
      </c>
      <c r="H1523" t="s">
        <v>155</v>
      </c>
      <c r="I1523" t="str">
        <f t="shared" si="141"/>
        <v>禁用</v>
      </c>
      <c r="J1523" t="str">
        <f t="shared" si="142"/>
        <v>启用</v>
      </c>
      <c r="K1523" t="str">
        <f>VLOOKUP('intouch变量（离散）'!$A1523,基本表格!$G:$Q,9,FALSE)</f>
        <v>None</v>
      </c>
      <c r="L1523">
        <v>1</v>
      </c>
      <c r="M1523" t="s">
        <v>156</v>
      </c>
      <c r="N1523" t="s">
        <v>157</v>
      </c>
      <c r="O1523" t="s">
        <v>158</v>
      </c>
      <c r="P1523" t="str">
        <f>VLOOKUP('intouch变量（离散）'!$A1523,基本表格!$G:$Q,3,FALSE)</f>
        <v>DB1300,X650.4</v>
      </c>
      <c r="Q1523" t="str">
        <f>VLOOKUP('intouch变量（离散）'!$A1523,基本表格!$G:$Q,10,FALSE)</f>
        <v>No</v>
      </c>
      <c r="R1523" t="str">
        <f t="shared" si="144"/>
        <v>DB1300,X650.4 2432+P5-M6 刨片机料仓3#出料螺旋B 给定频率 下限保护使能</v>
      </c>
      <c r="S1523">
        <v>0</v>
      </c>
      <c r="T1523">
        <v>0</v>
      </c>
    </row>
    <row r="1524" spans="1:20">
      <c r="A1524" t="s">
        <v>1680</v>
      </c>
      <c r="B1524" s="11" t="str">
        <f t="shared" si="143"/>
        <v>CHP3</v>
      </c>
      <c r="C1524" s="11" t="str">
        <f>VLOOKUP('intouch变量（离散）'!$A1524,基本表格!$G:$Q,2,FALSE)</f>
        <v>2432+P5-M6 刨片机料仓3#出料螺旋B 给定频率 上限报警</v>
      </c>
      <c r="D1524" t="s">
        <v>154</v>
      </c>
      <c r="E1524" t="str">
        <f t="shared" si="139"/>
        <v>No</v>
      </c>
      <c r="F1524" t="str">
        <f t="shared" si="140"/>
        <v>0</v>
      </c>
      <c r="G1524" t="s">
        <v>154</v>
      </c>
      <c r="H1524" t="s">
        <v>155</v>
      </c>
      <c r="I1524" t="str">
        <f t="shared" si="141"/>
        <v/>
      </c>
      <c r="J1524" t="str">
        <f t="shared" si="142"/>
        <v/>
      </c>
      <c r="K1524" t="str">
        <f>VLOOKUP('intouch变量（离散）'!$A1524,基本表格!$G:$Q,9,FALSE)</f>
        <v>None</v>
      </c>
      <c r="L1524">
        <v>1</v>
      </c>
      <c r="M1524" t="s">
        <v>156</v>
      </c>
      <c r="N1524" t="s">
        <v>157</v>
      </c>
      <c r="O1524" t="s">
        <v>158</v>
      </c>
      <c r="P1524" t="str">
        <f>VLOOKUP('intouch变量（离散）'!$A1524,基本表格!$G:$Q,3,FALSE)</f>
        <v>DB1300,X650.5</v>
      </c>
      <c r="Q1524" t="str">
        <f>VLOOKUP('intouch变量（离散）'!$A1524,基本表格!$G:$Q,10,FALSE)</f>
        <v>Yes</v>
      </c>
      <c r="R1524" t="str">
        <f t="shared" si="144"/>
        <v>DB1300,X650.5 2432+P5-M6 刨片机料仓3#出料螺旋B 给定频率 上限报警</v>
      </c>
      <c r="S1524">
        <v>0</v>
      </c>
      <c r="T1524">
        <v>0</v>
      </c>
    </row>
    <row r="1525" spans="1:20">
      <c r="A1525" t="s">
        <v>1681</v>
      </c>
      <c r="B1525" s="11" t="str">
        <f t="shared" si="143"/>
        <v>CHP3</v>
      </c>
      <c r="C1525" s="11" t="str">
        <f>VLOOKUP('intouch变量（离散）'!$A1525,基本表格!$G:$Q,2,FALSE)</f>
        <v>2432+P5-M6 刨片机料仓3#出料螺旋B 给定频率 下限报警</v>
      </c>
      <c r="D1525" t="s">
        <v>154</v>
      </c>
      <c r="E1525" t="str">
        <f t="shared" si="139"/>
        <v>No</v>
      </c>
      <c r="F1525" t="str">
        <f t="shared" si="140"/>
        <v>0</v>
      </c>
      <c r="G1525" t="s">
        <v>154</v>
      </c>
      <c r="H1525" t="s">
        <v>155</v>
      </c>
      <c r="I1525" t="str">
        <f t="shared" si="141"/>
        <v/>
      </c>
      <c r="J1525" t="str">
        <f t="shared" si="142"/>
        <v/>
      </c>
      <c r="K1525" t="str">
        <f>VLOOKUP('intouch变量（离散）'!$A1525,基本表格!$G:$Q,9,FALSE)</f>
        <v>None</v>
      </c>
      <c r="L1525">
        <v>1</v>
      </c>
      <c r="M1525" t="s">
        <v>156</v>
      </c>
      <c r="N1525" t="s">
        <v>157</v>
      </c>
      <c r="O1525" t="s">
        <v>158</v>
      </c>
      <c r="P1525" t="str">
        <f>VLOOKUP('intouch变量（离散）'!$A1525,基本表格!$G:$Q,3,FALSE)</f>
        <v>DB1300,X650.6</v>
      </c>
      <c r="Q1525" t="str">
        <f>VLOOKUP('intouch变量（离散）'!$A1525,基本表格!$G:$Q,10,FALSE)</f>
        <v>Yes</v>
      </c>
      <c r="R1525" t="str">
        <f t="shared" si="144"/>
        <v>DB1300,X650.6 2432+P5-M6 刨片机料仓3#出料螺旋B 给定频率 下限报警</v>
      </c>
      <c r="S1525">
        <v>0</v>
      </c>
      <c r="T1525">
        <v>0</v>
      </c>
    </row>
    <row r="1526" spans="1:20">
      <c r="A1526" t="s">
        <v>1682</v>
      </c>
      <c r="B1526" s="11" t="str">
        <f t="shared" si="143"/>
        <v>CHP3</v>
      </c>
      <c r="C1526" s="11" t="str">
        <f>VLOOKUP('intouch变量（离散）'!$A1526,基本表格!$G:$Q,2,FALSE)</f>
        <v>2432+P5-M6 刨片机料仓3#出料螺旋B 给定频率 上上限报警</v>
      </c>
      <c r="D1526" t="s">
        <v>154</v>
      </c>
      <c r="E1526" t="str">
        <f t="shared" si="139"/>
        <v>No</v>
      </c>
      <c r="F1526" t="str">
        <f t="shared" si="140"/>
        <v>0</v>
      </c>
      <c r="G1526" t="s">
        <v>154</v>
      </c>
      <c r="H1526" t="s">
        <v>155</v>
      </c>
      <c r="I1526" t="str">
        <f t="shared" si="141"/>
        <v/>
      </c>
      <c r="J1526" t="str">
        <f t="shared" si="142"/>
        <v/>
      </c>
      <c r="K1526" t="str">
        <f>VLOOKUP('intouch变量（离散）'!$A1526,基本表格!$G:$Q,9,FALSE)</f>
        <v>On</v>
      </c>
      <c r="L1526">
        <v>1</v>
      </c>
      <c r="M1526" t="s">
        <v>156</v>
      </c>
      <c r="N1526" t="s">
        <v>157</v>
      </c>
      <c r="O1526" t="s">
        <v>158</v>
      </c>
      <c r="P1526" t="str">
        <f>VLOOKUP('intouch变量（离散）'!$A1526,基本表格!$G:$Q,3,FALSE)</f>
        <v>DB1300,X650.7</v>
      </c>
      <c r="Q1526" t="str">
        <f>VLOOKUP('intouch变量（离散）'!$A1526,基本表格!$G:$Q,10,FALSE)</f>
        <v>Yes</v>
      </c>
      <c r="R1526" t="str">
        <f t="shared" si="144"/>
        <v>DB1300,X650.7 2432+P5-M6 刨片机料仓3#出料螺旋B 给定频率 上上限报警</v>
      </c>
      <c r="S1526">
        <v>0</v>
      </c>
      <c r="T1526">
        <v>0</v>
      </c>
    </row>
    <row r="1527" spans="1:20">
      <c r="A1527" t="s">
        <v>1683</v>
      </c>
      <c r="B1527" s="11" t="str">
        <f t="shared" si="143"/>
        <v>CHP3</v>
      </c>
      <c r="C1527" s="11" t="str">
        <f>VLOOKUP('intouch变量（离散）'!$A1527,基本表格!$G:$Q,2,FALSE)</f>
        <v>2432+P5-M6 刨片机料仓3#出料螺旋B 给定频率 下下限报警</v>
      </c>
      <c r="D1527" t="s">
        <v>154</v>
      </c>
      <c r="E1527" t="str">
        <f t="shared" si="139"/>
        <v>No</v>
      </c>
      <c r="F1527" t="str">
        <f t="shared" si="140"/>
        <v>0</v>
      </c>
      <c r="G1527" t="s">
        <v>154</v>
      </c>
      <c r="H1527" t="s">
        <v>155</v>
      </c>
      <c r="I1527" t="str">
        <f t="shared" si="141"/>
        <v/>
      </c>
      <c r="J1527" t="str">
        <f t="shared" si="142"/>
        <v/>
      </c>
      <c r="K1527" t="str">
        <f>VLOOKUP('intouch变量（离散）'!$A1527,基本表格!$G:$Q,9,FALSE)</f>
        <v>On</v>
      </c>
      <c r="L1527">
        <v>1</v>
      </c>
      <c r="M1527" t="s">
        <v>156</v>
      </c>
      <c r="N1527" t="s">
        <v>157</v>
      </c>
      <c r="O1527" t="s">
        <v>158</v>
      </c>
      <c r="P1527" t="str">
        <f>VLOOKUP('intouch变量（离散）'!$A1527,基本表格!$G:$Q,3,FALSE)</f>
        <v>DB1300,X651.0</v>
      </c>
      <c r="Q1527" t="str">
        <f>VLOOKUP('intouch变量（离散）'!$A1527,基本表格!$G:$Q,10,FALSE)</f>
        <v>Yes</v>
      </c>
      <c r="R1527" t="str">
        <f t="shared" si="144"/>
        <v>DB1300,X651.0 2432+P5-M6 刨片机料仓3#出料螺旋B 给定频率 下下限报警</v>
      </c>
      <c r="S1527">
        <v>0</v>
      </c>
      <c r="T1527">
        <v>0</v>
      </c>
    </row>
    <row r="1528" spans="1:20">
      <c r="A1528" t="s">
        <v>1684</v>
      </c>
      <c r="B1528" s="11" t="str">
        <f t="shared" si="143"/>
        <v>CHP3</v>
      </c>
      <c r="C1528" s="11" t="str">
        <f>VLOOKUP('intouch变量（离散）'!$A1528,基本表格!$G:$Q,2,FALSE)</f>
        <v>2432+P5-M6 刨片机料仓3#出料螺旋B 给定频率 极限报警</v>
      </c>
      <c r="D1528" t="s">
        <v>154</v>
      </c>
      <c r="E1528" t="str">
        <f t="shared" si="139"/>
        <v>No</v>
      </c>
      <c r="F1528" t="str">
        <f t="shared" si="140"/>
        <v>0</v>
      </c>
      <c r="G1528" t="s">
        <v>154</v>
      </c>
      <c r="H1528" t="s">
        <v>155</v>
      </c>
      <c r="I1528" t="str">
        <f t="shared" si="141"/>
        <v/>
      </c>
      <c r="J1528" t="str">
        <f t="shared" si="142"/>
        <v/>
      </c>
      <c r="K1528" t="str">
        <f>VLOOKUP('intouch变量（离散）'!$A1528,基本表格!$G:$Q,9,FALSE)</f>
        <v>On</v>
      </c>
      <c r="L1528">
        <v>1</v>
      </c>
      <c r="M1528" t="s">
        <v>156</v>
      </c>
      <c r="N1528" t="s">
        <v>157</v>
      </c>
      <c r="O1528" t="s">
        <v>158</v>
      </c>
      <c r="P1528" t="str">
        <f>VLOOKUP('intouch变量（离散）'!$A1528,基本表格!$G:$Q,3,FALSE)</f>
        <v>DB1300,X651.1</v>
      </c>
      <c r="Q1528" t="str">
        <f>VLOOKUP('intouch变量（离散）'!$A1528,基本表格!$G:$Q,10,FALSE)</f>
        <v>Yes</v>
      </c>
      <c r="R1528" t="str">
        <f t="shared" si="144"/>
        <v>DB1300,X651.1 2432+P5-M6 刨片机料仓3#出料螺旋B 给定频率 极限报警</v>
      </c>
      <c r="S1528">
        <v>0</v>
      </c>
      <c r="T1528">
        <v>0</v>
      </c>
    </row>
    <row r="1529" spans="1:20">
      <c r="A1529" t="s">
        <v>1685</v>
      </c>
      <c r="B1529" s="11" t="str">
        <f t="shared" si="143"/>
        <v>CHP3</v>
      </c>
      <c r="C1529" s="11" t="str">
        <f>VLOOKUP('intouch变量（离散）'!$A1529,基本表格!$G:$Q,2,FALSE)</f>
        <v>2432+P5-M6 刨片机料仓3#出料螺旋B 给定频率 传感器断线报警</v>
      </c>
      <c r="D1529" t="s">
        <v>154</v>
      </c>
      <c r="E1529" t="str">
        <f t="shared" si="139"/>
        <v>No</v>
      </c>
      <c r="F1529" t="str">
        <f t="shared" si="140"/>
        <v>0</v>
      </c>
      <c r="G1529" t="s">
        <v>154</v>
      </c>
      <c r="H1529" t="s">
        <v>155</v>
      </c>
      <c r="I1529" t="str">
        <f t="shared" si="141"/>
        <v/>
      </c>
      <c r="J1529" t="str">
        <f t="shared" si="142"/>
        <v/>
      </c>
      <c r="K1529" t="str">
        <f>VLOOKUP('intouch变量（离散）'!$A1529,基本表格!$G:$Q,9,FALSE)</f>
        <v>On</v>
      </c>
      <c r="L1529">
        <v>1</v>
      </c>
      <c r="M1529" t="s">
        <v>156</v>
      </c>
      <c r="N1529" t="s">
        <v>157</v>
      </c>
      <c r="O1529" t="s">
        <v>158</v>
      </c>
      <c r="P1529" t="str">
        <f>VLOOKUP('intouch变量（离散）'!$A1529,基本表格!$G:$Q,3,FALSE)</f>
        <v>DB1300,X651.2</v>
      </c>
      <c r="Q1529" t="str">
        <f>VLOOKUP('intouch变量（离散）'!$A1529,基本表格!$G:$Q,10,FALSE)</f>
        <v>Yes</v>
      </c>
      <c r="R1529" t="str">
        <f t="shared" si="144"/>
        <v>DB1300,X651.2 2432+P5-M6 刨片机料仓3#出料螺旋B 给定频率 传感器断线报警</v>
      </c>
      <c r="S1529">
        <v>0</v>
      </c>
      <c r="T1529">
        <v>0</v>
      </c>
    </row>
    <row r="1530" spans="1:20">
      <c r="A1530" t="s">
        <v>1686</v>
      </c>
      <c r="B1530" s="11" t="str">
        <f t="shared" si="143"/>
        <v>CHP3</v>
      </c>
      <c r="C1530" s="11" t="str">
        <f>VLOOKUP('intouch变量（离散）'!$A1530,基本表格!$G:$Q,2,FALSE)</f>
        <v>2432+P5-M6 刨片机料仓3#出料螺旋B 反馈频率 上限保护使能</v>
      </c>
      <c r="D1530" t="s">
        <v>154</v>
      </c>
      <c r="E1530" t="str">
        <f t="shared" si="139"/>
        <v>Yes</v>
      </c>
      <c r="F1530" t="str">
        <f t="shared" si="140"/>
        <v>900</v>
      </c>
      <c r="G1530" t="s">
        <v>154</v>
      </c>
      <c r="H1530" t="s">
        <v>155</v>
      </c>
      <c r="I1530" t="str">
        <f t="shared" si="141"/>
        <v>禁用</v>
      </c>
      <c r="J1530" t="str">
        <f t="shared" si="142"/>
        <v>启用</v>
      </c>
      <c r="K1530" t="str">
        <f>VLOOKUP('intouch变量（离散）'!$A1530,基本表格!$G:$Q,9,FALSE)</f>
        <v>None</v>
      </c>
      <c r="L1530">
        <v>1</v>
      </c>
      <c r="M1530" t="s">
        <v>156</v>
      </c>
      <c r="N1530" t="s">
        <v>157</v>
      </c>
      <c r="O1530" t="s">
        <v>158</v>
      </c>
      <c r="P1530" t="str">
        <f>VLOOKUP('intouch变量（离散）'!$A1530,基本表格!$G:$Q,3,FALSE)</f>
        <v>DB1300,X700.3</v>
      </c>
      <c r="Q1530" t="str">
        <f>VLOOKUP('intouch变量（离散）'!$A1530,基本表格!$G:$Q,10,FALSE)</f>
        <v>No</v>
      </c>
      <c r="R1530" t="str">
        <f t="shared" si="144"/>
        <v>DB1300,X700.3 2432+P5-M6 刨片机料仓3#出料螺旋B 反馈频率 上限保护使能</v>
      </c>
      <c r="S1530">
        <v>0</v>
      </c>
      <c r="T1530">
        <v>0</v>
      </c>
    </row>
    <row r="1531" spans="1:20">
      <c r="A1531" t="s">
        <v>1687</v>
      </c>
      <c r="B1531" s="11" t="str">
        <f t="shared" si="143"/>
        <v>CHP3</v>
      </c>
      <c r="C1531" s="11" t="str">
        <f>VLOOKUP('intouch变量（离散）'!$A1531,基本表格!$G:$Q,2,FALSE)</f>
        <v>2432+P5-M6 刨片机料仓3#出料螺旋B 反馈频率 下限保护使能</v>
      </c>
      <c r="D1531" t="s">
        <v>154</v>
      </c>
      <c r="E1531" t="str">
        <f t="shared" si="139"/>
        <v>Yes</v>
      </c>
      <c r="F1531" t="str">
        <f t="shared" si="140"/>
        <v>900</v>
      </c>
      <c r="G1531" t="s">
        <v>154</v>
      </c>
      <c r="H1531" t="s">
        <v>155</v>
      </c>
      <c r="I1531" t="str">
        <f t="shared" si="141"/>
        <v>禁用</v>
      </c>
      <c r="J1531" t="str">
        <f t="shared" si="142"/>
        <v>启用</v>
      </c>
      <c r="K1531" t="str">
        <f>VLOOKUP('intouch变量（离散）'!$A1531,基本表格!$G:$Q,9,FALSE)</f>
        <v>None</v>
      </c>
      <c r="L1531">
        <v>1</v>
      </c>
      <c r="M1531" t="s">
        <v>156</v>
      </c>
      <c r="N1531" t="s">
        <v>157</v>
      </c>
      <c r="O1531" t="s">
        <v>158</v>
      </c>
      <c r="P1531" t="str">
        <f>VLOOKUP('intouch变量（离散）'!$A1531,基本表格!$G:$Q,3,FALSE)</f>
        <v>DB1300,X700.4</v>
      </c>
      <c r="Q1531" t="str">
        <f>VLOOKUP('intouch变量（离散）'!$A1531,基本表格!$G:$Q,10,FALSE)</f>
        <v>No</v>
      </c>
      <c r="R1531" t="str">
        <f t="shared" si="144"/>
        <v>DB1300,X700.4 2432+P5-M6 刨片机料仓3#出料螺旋B 反馈频率 下限保护使能</v>
      </c>
      <c r="S1531">
        <v>0</v>
      </c>
      <c r="T1531">
        <v>0</v>
      </c>
    </row>
    <row r="1532" spans="1:20">
      <c r="A1532" t="s">
        <v>1688</v>
      </c>
      <c r="B1532" s="11" t="str">
        <f t="shared" si="143"/>
        <v>CHP3</v>
      </c>
      <c r="C1532" s="11" t="str">
        <f>VLOOKUP('intouch变量（离散）'!$A1532,基本表格!$G:$Q,2,FALSE)</f>
        <v>2432+P5-M6 刨片机料仓3#出料螺旋B 反馈频率 上限报警</v>
      </c>
      <c r="D1532" t="s">
        <v>154</v>
      </c>
      <c r="E1532" t="str">
        <f t="shared" si="139"/>
        <v>No</v>
      </c>
      <c r="F1532" t="str">
        <f t="shared" si="140"/>
        <v>0</v>
      </c>
      <c r="G1532" t="s">
        <v>154</v>
      </c>
      <c r="H1532" t="s">
        <v>155</v>
      </c>
      <c r="I1532" t="str">
        <f t="shared" si="141"/>
        <v/>
      </c>
      <c r="J1532" t="str">
        <f t="shared" si="142"/>
        <v/>
      </c>
      <c r="K1532" t="str">
        <f>VLOOKUP('intouch变量（离散）'!$A1532,基本表格!$G:$Q,9,FALSE)</f>
        <v>None</v>
      </c>
      <c r="L1532">
        <v>1</v>
      </c>
      <c r="M1532" t="s">
        <v>156</v>
      </c>
      <c r="N1532" t="s">
        <v>157</v>
      </c>
      <c r="O1532" t="s">
        <v>158</v>
      </c>
      <c r="P1532" t="str">
        <f>VLOOKUP('intouch变量（离散）'!$A1532,基本表格!$G:$Q,3,FALSE)</f>
        <v>DB1300,X700.5</v>
      </c>
      <c r="Q1532" t="str">
        <f>VLOOKUP('intouch变量（离散）'!$A1532,基本表格!$G:$Q,10,FALSE)</f>
        <v>Yes</v>
      </c>
      <c r="R1532" t="str">
        <f t="shared" si="144"/>
        <v>DB1300,X700.5 2432+P5-M6 刨片机料仓3#出料螺旋B 反馈频率 上限报警</v>
      </c>
      <c r="S1532">
        <v>0</v>
      </c>
      <c r="T1532">
        <v>0</v>
      </c>
    </row>
    <row r="1533" spans="1:20">
      <c r="A1533" t="s">
        <v>1689</v>
      </c>
      <c r="B1533" s="11" t="str">
        <f t="shared" si="143"/>
        <v>CHP3</v>
      </c>
      <c r="C1533" s="11" t="str">
        <f>VLOOKUP('intouch变量（离散）'!$A1533,基本表格!$G:$Q,2,FALSE)</f>
        <v>2432+P5-M6 刨片机料仓3#出料螺旋B 反馈频率 下限报警</v>
      </c>
      <c r="D1533" t="s">
        <v>154</v>
      </c>
      <c r="E1533" t="str">
        <f t="shared" si="139"/>
        <v>No</v>
      </c>
      <c r="F1533" t="str">
        <f t="shared" si="140"/>
        <v>0</v>
      </c>
      <c r="G1533" t="s">
        <v>154</v>
      </c>
      <c r="H1533" t="s">
        <v>155</v>
      </c>
      <c r="I1533" t="str">
        <f t="shared" si="141"/>
        <v/>
      </c>
      <c r="J1533" t="str">
        <f t="shared" si="142"/>
        <v/>
      </c>
      <c r="K1533" t="str">
        <f>VLOOKUP('intouch变量（离散）'!$A1533,基本表格!$G:$Q,9,FALSE)</f>
        <v>None</v>
      </c>
      <c r="L1533">
        <v>1</v>
      </c>
      <c r="M1533" t="s">
        <v>156</v>
      </c>
      <c r="N1533" t="s">
        <v>157</v>
      </c>
      <c r="O1533" t="s">
        <v>158</v>
      </c>
      <c r="P1533" t="str">
        <f>VLOOKUP('intouch变量（离散）'!$A1533,基本表格!$G:$Q,3,FALSE)</f>
        <v>DB1300,X700.6</v>
      </c>
      <c r="Q1533" t="str">
        <f>VLOOKUP('intouch变量（离散）'!$A1533,基本表格!$G:$Q,10,FALSE)</f>
        <v>Yes</v>
      </c>
      <c r="R1533" t="str">
        <f t="shared" si="144"/>
        <v>DB1300,X700.6 2432+P5-M6 刨片机料仓3#出料螺旋B 反馈频率 下限报警</v>
      </c>
      <c r="S1533">
        <v>0</v>
      </c>
      <c r="T1533">
        <v>0</v>
      </c>
    </row>
    <row r="1534" spans="1:20">
      <c r="A1534" t="s">
        <v>1690</v>
      </c>
      <c r="B1534" s="11" t="str">
        <f t="shared" si="143"/>
        <v>CHP3</v>
      </c>
      <c r="C1534" s="11" t="str">
        <f>VLOOKUP('intouch变量（离散）'!$A1534,基本表格!$G:$Q,2,FALSE)</f>
        <v>2432+P5-M6 刨片机料仓3#出料螺旋B 反馈频率 上上限报警</v>
      </c>
      <c r="D1534" t="s">
        <v>154</v>
      </c>
      <c r="E1534" t="str">
        <f t="shared" si="139"/>
        <v>No</v>
      </c>
      <c r="F1534" t="str">
        <f t="shared" si="140"/>
        <v>0</v>
      </c>
      <c r="G1534" t="s">
        <v>154</v>
      </c>
      <c r="H1534" t="s">
        <v>155</v>
      </c>
      <c r="I1534" t="str">
        <f t="shared" si="141"/>
        <v/>
      </c>
      <c r="J1534" t="str">
        <f t="shared" si="142"/>
        <v/>
      </c>
      <c r="K1534" t="str">
        <f>VLOOKUP('intouch变量（离散）'!$A1534,基本表格!$G:$Q,9,FALSE)</f>
        <v>On</v>
      </c>
      <c r="L1534">
        <v>1</v>
      </c>
      <c r="M1534" t="s">
        <v>156</v>
      </c>
      <c r="N1534" t="s">
        <v>157</v>
      </c>
      <c r="O1534" t="s">
        <v>158</v>
      </c>
      <c r="P1534" t="str">
        <f>VLOOKUP('intouch变量（离散）'!$A1534,基本表格!$G:$Q,3,FALSE)</f>
        <v>DB1300,X700.7</v>
      </c>
      <c r="Q1534" t="str">
        <f>VLOOKUP('intouch变量（离散）'!$A1534,基本表格!$G:$Q,10,FALSE)</f>
        <v>Yes</v>
      </c>
      <c r="R1534" t="str">
        <f t="shared" si="144"/>
        <v>DB1300,X700.7 2432+P5-M6 刨片机料仓3#出料螺旋B 反馈频率 上上限报警</v>
      </c>
      <c r="S1534">
        <v>0</v>
      </c>
      <c r="T1534">
        <v>0</v>
      </c>
    </row>
    <row r="1535" spans="1:20">
      <c r="A1535" t="s">
        <v>1691</v>
      </c>
      <c r="B1535" s="11" t="str">
        <f t="shared" si="143"/>
        <v>CHP3</v>
      </c>
      <c r="C1535" s="11" t="str">
        <f>VLOOKUP('intouch变量（离散）'!$A1535,基本表格!$G:$Q,2,FALSE)</f>
        <v>2432+P5-M6 刨片机料仓3#出料螺旋B 反馈频率 下下限报警</v>
      </c>
      <c r="D1535" t="s">
        <v>154</v>
      </c>
      <c r="E1535" t="str">
        <f t="shared" si="139"/>
        <v>No</v>
      </c>
      <c r="F1535" t="str">
        <f t="shared" si="140"/>
        <v>0</v>
      </c>
      <c r="G1535" t="s">
        <v>154</v>
      </c>
      <c r="H1535" t="s">
        <v>155</v>
      </c>
      <c r="I1535" t="str">
        <f t="shared" si="141"/>
        <v/>
      </c>
      <c r="J1535" t="str">
        <f t="shared" si="142"/>
        <v/>
      </c>
      <c r="K1535" t="str">
        <f>VLOOKUP('intouch变量（离散）'!$A1535,基本表格!$G:$Q,9,FALSE)</f>
        <v>On</v>
      </c>
      <c r="L1535">
        <v>1</v>
      </c>
      <c r="M1535" t="s">
        <v>156</v>
      </c>
      <c r="N1535" t="s">
        <v>157</v>
      </c>
      <c r="O1535" t="s">
        <v>158</v>
      </c>
      <c r="P1535" t="str">
        <f>VLOOKUP('intouch变量（离散）'!$A1535,基本表格!$G:$Q,3,FALSE)</f>
        <v>DB1300,X701.0</v>
      </c>
      <c r="Q1535" t="str">
        <f>VLOOKUP('intouch变量（离散）'!$A1535,基本表格!$G:$Q,10,FALSE)</f>
        <v>Yes</v>
      </c>
      <c r="R1535" t="str">
        <f t="shared" si="144"/>
        <v>DB1300,X701.0 2432+P5-M6 刨片机料仓3#出料螺旋B 反馈频率 下下限报警</v>
      </c>
      <c r="S1535">
        <v>0</v>
      </c>
      <c r="T1535">
        <v>0</v>
      </c>
    </row>
    <row r="1536" spans="1:20">
      <c r="A1536" t="s">
        <v>1692</v>
      </c>
      <c r="B1536" s="11" t="str">
        <f t="shared" si="143"/>
        <v>CHP3</v>
      </c>
      <c r="C1536" s="11" t="str">
        <f>VLOOKUP('intouch变量（离散）'!$A1536,基本表格!$G:$Q,2,FALSE)</f>
        <v>2432+P5-M6 刨片机料仓3#出料螺旋B 反馈频率 极限报警</v>
      </c>
      <c r="D1536" t="s">
        <v>154</v>
      </c>
      <c r="E1536" t="str">
        <f t="shared" si="139"/>
        <v>No</v>
      </c>
      <c r="F1536" t="str">
        <f t="shared" si="140"/>
        <v>0</v>
      </c>
      <c r="G1536" t="s">
        <v>154</v>
      </c>
      <c r="H1536" t="s">
        <v>155</v>
      </c>
      <c r="I1536" t="str">
        <f t="shared" si="141"/>
        <v/>
      </c>
      <c r="J1536" t="str">
        <f t="shared" si="142"/>
        <v/>
      </c>
      <c r="K1536" t="str">
        <f>VLOOKUP('intouch变量（离散）'!$A1536,基本表格!$G:$Q,9,FALSE)</f>
        <v>On</v>
      </c>
      <c r="L1536">
        <v>1</v>
      </c>
      <c r="M1536" t="s">
        <v>156</v>
      </c>
      <c r="N1536" t="s">
        <v>157</v>
      </c>
      <c r="O1536" t="s">
        <v>158</v>
      </c>
      <c r="P1536" t="str">
        <f>VLOOKUP('intouch变量（离散）'!$A1536,基本表格!$G:$Q,3,FALSE)</f>
        <v>DB1300,X701.1</v>
      </c>
      <c r="Q1536" t="str">
        <f>VLOOKUP('intouch变量（离散）'!$A1536,基本表格!$G:$Q,10,FALSE)</f>
        <v>Yes</v>
      </c>
      <c r="R1536" t="str">
        <f t="shared" si="144"/>
        <v>DB1300,X701.1 2432+P5-M6 刨片机料仓3#出料螺旋B 反馈频率 极限报警</v>
      </c>
      <c r="S1536">
        <v>0</v>
      </c>
      <c r="T1536">
        <v>0</v>
      </c>
    </row>
    <row r="1537" spans="1:20">
      <c r="A1537" t="s">
        <v>1693</v>
      </c>
      <c r="B1537" s="11" t="str">
        <f t="shared" si="143"/>
        <v>CHP3</v>
      </c>
      <c r="C1537" s="11" t="str">
        <f>VLOOKUP('intouch变量（离散）'!$A1537,基本表格!$G:$Q,2,FALSE)</f>
        <v>2432+P5-M6 刨片机料仓3#出料螺旋B 反馈频率 传感器断线报警</v>
      </c>
      <c r="D1537" t="s">
        <v>154</v>
      </c>
      <c r="E1537" t="str">
        <f t="shared" si="139"/>
        <v>No</v>
      </c>
      <c r="F1537" t="str">
        <f t="shared" si="140"/>
        <v>0</v>
      </c>
      <c r="G1537" t="s">
        <v>154</v>
      </c>
      <c r="H1537" t="s">
        <v>155</v>
      </c>
      <c r="I1537" t="str">
        <f t="shared" si="141"/>
        <v/>
      </c>
      <c r="J1537" t="str">
        <f t="shared" si="142"/>
        <v/>
      </c>
      <c r="K1537" t="str">
        <f>VLOOKUP('intouch变量（离散）'!$A1537,基本表格!$G:$Q,9,FALSE)</f>
        <v>On</v>
      </c>
      <c r="L1537">
        <v>1</v>
      </c>
      <c r="M1537" t="s">
        <v>156</v>
      </c>
      <c r="N1537" t="s">
        <v>157</v>
      </c>
      <c r="O1537" t="s">
        <v>158</v>
      </c>
      <c r="P1537" t="str">
        <f>VLOOKUP('intouch变量（离散）'!$A1537,基本表格!$G:$Q,3,FALSE)</f>
        <v>DB1300,X701.2</v>
      </c>
      <c r="Q1537" t="str">
        <f>VLOOKUP('intouch变量（离散）'!$A1537,基本表格!$G:$Q,10,FALSE)</f>
        <v>Yes</v>
      </c>
      <c r="R1537" t="str">
        <f t="shared" si="144"/>
        <v>DB1300,X701.2 2432+P5-M6 刨片机料仓3#出料螺旋B 反馈频率 传感器断线报警</v>
      </c>
      <c r="S1537">
        <v>0</v>
      </c>
      <c r="T1537">
        <v>0</v>
      </c>
    </row>
    <row r="1538" spans="1:20">
      <c r="A1538" t="s">
        <v>1694</v>
      </c>
      <c r="B1538" s="11" t="str">
        <f t="shared" si="143"/>
        <v>CHP3</v>
      </c>
      <c r="C1538" s="11" t="str">
        <f>VLOOKUP('intouch变量（离散）'!$A1538,基本表格!$G:$Q,2,FALSE)</f>
        <v>2432+P5-M6 刨片机料仓3#出料螺旋B 变频器通讯 备妥（不能与正转信号使用同一个）</v>
      </c>
      <c r="D1538" t="s">
        <v>154</v>
      </c>
      <c r="E1538" t="str">
        <f t="shared" si="139"/>
        <v>No</v>
      </c>
      <c r="F1538" t="str">
        <f t="shared" si="140"/>
        <v>0</v>
      </c>
      <c r="G1538" t="s">
        <v>154</v>
      </c>
      <c r="H1538" t="s">
        <v>155</v>
      </c>
      <c r="I1538" t="str">
        <f t="shared" si="141"/>
        <v/>
      </c>
      <c r="J1538" t="str">
        <f t="shared" si="142"/>
        <v/>
      </c>
      <c r="K1538" t="str">
        <f>VLOOKUP('intouch变量（离散）'!$A1538,基本表格!$G:$Q,9,FALSE)</f>
        <v>None</v>
      </c>
      <c r="L1538">
        <v>1</v>
      </c>
      <c r="M1538" t="s">
        <v>156</v>
      </c>
      <c r="N1538" t="s">
        <v>157</v>
      </c>
      <c r="O1538" t="s">
        <v>158</v>
      </c>
      <c r="P1538" t="str">
        <f>VLOOKUP('intouch变量（离散）'!$A1538,基本表格!$G:$Q,3,FALSE)</f>
        <v>DB1300,X750.0</v>
      </c>
      <c r="Q1538" t="str">
        <f>VLOOKUP('intouch变量（离散）'!$A1538,基本表格!$G:$Q,10,FALSE)</f>
        <v>Yes</v>
      </c>
      <c r="R1538" t="str">
        <f t="shared" si="144"/>
        <v>DB1300,X750.0 2432+P5-M6 刨片机料仓3#出料螺旋B 变频器通讯 备妥（不能与正转信号使用同一个）</v>
      </c>
      <c r="S1538">
        <v>0</v>
      </c>
      <c r="T1538">
        <v>0</v>
      </c>
    </row>
    <row r="1539" spans="1:20">
      <c r="A1539" t="s">
        <v>1695</v>
      </c>
      <c r="B1539" s="11" t="str">
        <f t="shared" si="143"/>
        <v>CHP3</v>
      </c>
      <c r="C1539" s="11" t="str">
        <f>VLOOKUP('intouch变量（离散）'!$A1539,基本表格!$G:$Q,2,FALSE)</f>
        <v>2432+P5-M6 刨片机料仓3#出料螺旋B 变频器通讯 正转</v>
      </c>
      <c r="D1539" t="s">
        <v>154</v>
      </c>
      <c r="E1539" t="str">
        <f t="shared" ref="E1539:E1602" si="145">IF(RIGHT($A1539,2)="EN","Yes","No")</f>
        <v>No</v>
      </c>
      <c r="F1539" t="str">
        <f t="shared" ref="F1539:F1602" si="146">IF(RIGHT($A1539,2)="EN","900","0")</f>
        <v>0</v>
      </c>
      <c r="G1539" t="s">
        <v>154</v>
      </c>
      <c r="H1539" t="s">
        <v>155</v>
      </c>
      <c r="I1539" t="str">
        <f t="shared" ref="I1539:I1602" si="147">IF(RIGHT($A1539,2)="EN","禁用","")</f>
        <v/>
      </c>
      <c r="J1539" t="str">
        <f t="shared" ref="J1539:J1602" si="148">IF(RIGHT($A1539,2)="EN","启用","")</f>
        <v/>
      </c>
      <c r="K1539" t="str">
        <f>VLOOKUP('intouch变量（离散）'!$A1539,基本表格!$G:$Q,9,FALSE)</f>
        <v>None</v>
      </c>
      <c r="L1539">
        <v>1</v>
      </c>
      <c r="M1539" t="s">
        <v>156</v>
      </c>
      <c r="N1539" t="s">
        <v>157</v>
      </c>
      <c r="O1539" t="s">
        <v>158</v>
      </c>
      <c r="P1539" t="str">
        <f>VLOOKUP('intouch变量（离散）'!$A1539,基本表格!$G:$Q,3,FALSE)</f>
        <v>DB1300,X750.1</v>
      </c>
      <c r="Q1539" t="str">
        <f>VLOOKUP('intouch变量（离散）'!$A1539,基本表格!$G:$Q,10,FALSE)</f>
        <v>Yes</v>
      </c>
      <c r="R1539" t="str">
        <f t="shared" si="144"/>
        <v>DB1300,X750.1 2432+P5-M6 刨片机料仓3#出料螺旋B 变频器通讯 正转</v>
      </c>
      <c r="S1539">
        <v>0</v>
      </c>
      <c r="T1539">
        <v>0</v>
      </c>
    </row>
    <row r="1540" spans="1:20">
      <c r="A1540" t="s">
        <v>1696</v>
      </c>
      <c r="B1540" s="11" t="str">
        <f t="shared" si="143"/>
        <v>CHP3</v>
      </c>
      <c r="C1540" s="11" t="str">
        <f>VLOOKUP('intouch变量（离散）'!$A1540,基本表格!$G:$Q,2,FALSE)</f>
        <v>2432+P5-M6 刨片机料仓3#出料螺旋B 变频器通讯 反转</v>
      </c>
      <c r="D1540" t="s">
        <v>154</v>
      </c>
      <c r="E1540" t="str">
        <f t="shared" si="145"/>
        <v>No</v>
      </c>
      <c r="F1540" t="str">
        <f t="shared" si="146"/>
        <v>0</v>
      </c>
      <c r="G1540" t="s">
        <v>154</v>
      </c>
      <c r="H1540" t="s">
        <v>155</v>
      </c>
      <c r="I1540" t="str">
        <f t="shared" si="147"/>
        <v/>
      </c>
      <c r="J1540" t="str">
        <f t="shared" si="148"/>
        <v/>
      </c>
      <c r="K1540" t="str">
        <f>VLOOKUP('intouch变量（离散）'!$A1540,基本表格!$G:$Q,9,FALSE)</f>
        <v>None</v>
      </c>
      <c r="L1540">
        <v>1</v>
      </c>
      <c r="M1540" t="s">
        <v>156</v>
      </c>
      <c r="N1540" t="s">
        <v>157</v>
      </c>
      <c r="O1540" t="s">
        <v>158</v>
      </c>
      <c r="P1540" t="str">
        <f>VLOOKUP('intouch变量（离散）'!$A1540,基本表格!$G:$Q,3,FALSE)</f>
        <v>DB1300,X750.2</v>
      </c>
      <c r="Q1540" t="str">
        <f>VLOOKUP('intouch变量（离散）'!$A1540,基本表格!$G:$Q,10,FALSE)</f>
        <v>Yes</v>
      </c>
      <c r="R1540" t="str">
        <f t="shared" si="144"/>
        <v>DB1300,X750.2 2432+P5-M6 刨片机料仓3#出料螺旋B 变频器通讯 反转</v>
      </c>
      <c r="S1540">
        <v>0</v>
      </c>
      <c r="T1540">
        <v>0</v>
      </c>
    </row>
    <row r="1541" spans="1:20">
      <c r="A1541" t="s">
        <v>1697</v>
      </c>
      <c r="B1541" s="11" t="str">
        <f t="shared" ref="B1541:B1604" si="149">LEFT(A1541,4)</f>
        <v>CHP3</v>
      </c>
      <c r="C1541" s="11" t="str">
        <f>VLOOKUP('intouch变量（离散）'!$A1541,基本表格!$G:$Q,2,FALSE)</f>
        <v>2432+P5-M6 刨片机料仓3#出料螺旋B 变频器通讯 故障复位</v>
      </c>
      <c r="D1541" t="s">
        <v>154</v>
      </c>
      <c r="E1541" t="str">
        <f t="shared" si="145"/>
        <v>No</v>
      </c>
      <c r="F1541" t="str">
        <f t="shared" si="146"/>
        <v>0</v>
      </c>
      <c r="G1541" t="s">
        <v>154</v>
      </c>
      <c r="H1541" t="s">
        <v>155</v>
      </c>
      <c r="I1541" t="str">
        <f t="shared" si="147"/>
        <v/>
      </c>
      <c r="J1541" t="str">
        <f t="shared" si="148"/>
        <v/>
      </c>
      <c r="K1541" t="str">
        <f>VLOOKUP('intouch变量（离散）'!$A1541,基本表格!$G:$Q,9,FALSE)</f>
        <v>None</v>
      </c>
      <c r="L1541">
        <v>1</v>
      </c>
      <c r="M1541" t="s">
        <v>156</v>
      </c>
      <c r="N1541" t="s">
        <v>157</v>
      </c>
      <c r="O1541" t="s">
        <v>158</v>
      </c>
      <c r="P1541" t="str">
        <f>VLOOKUP('intouch变量（离散）'!$A1541,基本表格!$G:$Q,3,FALSE)</f>
        <v>DB1300,X750.3</v>
      </c>
      <c r="Q1541" t="str">
        <f>VLOOKUP('intouch变量（离散）'!$A1541,基本表格!$G:$Q,10,FALSE)</f>
        <v>No</v>
      </c>
      <c r="R1541" t="str">
        <f t="shared" ref="R1541:R1604" si="150">P1541&amp;" "&amp;C1541</f>
        <v>DB1300,X750.3 2432+P5-M6 刨片机料仓3#出料螺旋B 变频器通讯 故障复位</v>
      </c>
      <c r="S1541">
        <v>0</v>
      </c>
      <c r="T1541">
        <v>0</v>
      </c>
    </row>
    <row r="1542" spans="1:20">
      <c r="A1542" t="s">
        <v>1698</v>
      </c>
      <c r="B1542" s="11" t="str">
        <f t="shared" si="149"/>
        <v>CHP3</v>
      </c>
      <c r="C1542" s="11" t="str">
        <f>VLOOKUP('intouch变量（离散）'!$A1542,基本表格!$G:$Q,2,FALSE)</f>
        <v>2432+P5-M6 刨片机料仓3#出料螺旋B 变频器通讯 备妥反馈</v>
      </c>
      <c r="D1542" t="s">
        <v>154</v>
      </c>
      <c r="E1542" t="str">
        <f t="shared" si="145"/>
        <v>No</v>
      </c>
      <c r="F1542" t="str">
        <f t="shared" si="146"/>
        <v>0</v>
      </c>
      <c r="G1542" t="s">
        <v>154</v>
      </c>
      <c r="H1542" t="s">
        <v>155</v>
      </c>
      <c r="I1542" t="str">
        <f t="shared" si="147"/>
        <v/>
      </c>
      <c r="J1542" t="str">
        <f t="shared" si="148"/>
        <v/>
      </c>
      <c r="K1542" t="str">
        <f>VLOOKUP('intouch变量（离散）'!$A1542,基本表格!$G:$Q,9,FALSE)</f>
        <v>None</v>
      </c>
      <c r="L1542">
        <v>1</v>
      </c>
      <c r="M1542" t="s">
        <v>156</v>
      </c>
      <c r="N1542" t="s">
        <v>157</v>
      </c>
      <c r="O1542" t="s">
        <v>158</v>
      </c>
      <c r="P1542" t="str">
        <f>VLOOKUP('intouch变量（离散）'!$A1542,基本表格!$G:$Q,3,FALSE)</f>
        <v>DB1300,X750.4</v>
      </c>
      <c r="Q1542" t="str">
        <f>VLOOKUP('intouch变量（离散）'!$A1542,基本表格!$G:$Q,10,FALSE)</f>
        <v>Yes</v>
      </c>
      <c r="R1542" t="str">
        <f t="shared" si="150"/>
        <v>DB1300,X750.4 2432+P5-M6 刨片机料仓3#出料螺旋B 变频器通讯 备妥反馈</v>
      </c>
      <c r="S1542">
        <v>0</v>
      </c>
      <c r="T1542">
        <v>0</v>
      </c>
    </row>
    <row r="1543" spans="1:20">
      <c r="A1543" t="s">
        <v>1699</v>
      </c>
      <c r="B1543" s="11" t="str">
        <f t="shared" si="149"/>
        <v>CHP3</v>
      </c>
      <c r="C1543" s="11" t="str">
        <f>VLOOKUP('intouch变量（离散）'!$A1543,基本表格!$G:$Q,2,FALSE)</f>
        <v>2432+P5-M6 刨片机料仓3#出料螺旋B 变频器通讯 正转反馈</v>
      </c>
      <c r="D1543" t="s">
        <v>154</v>
      </c>
      <c r="E1543" t="str">
        <f t="shared" si="145"/>
        <v>No</v>
      </c>
      <c r="F1543" t="str">
        <f t="shared" si="146"/>
        <v>0</v>
      </c>
      <c r="G1543" t="s">
        <v>154</v>
      </c>
      <c r="H1543" t="s">
        <v>155</v>
      </c>
      <c r="I1543" t="str">
        <f t="shared" si="147"/>
        <v/>
      </c>
      <c r="J1543" t="str">
        <f t="shared" si="148"/>
        <v/>
      </c>
      <c r="K1543" t="str">
        <f>VLOOKUP('intouch变量（离散）'!$A1543,基本表格!$G:$Q,9,FALSE)</f>
        <v>None</v>
      </c>
      <c r="L1543">
        <v>1</v>
      </c>
      <c r="M1543" t="s">
        <v>156</v>
      </c>
      <c r="N1543" t="s">
        <v>157</v>
      </c>
      <c r="O1543" t="s">
        <v>158</v>
      </c>
      <c r="P1543" t="str">
        <f>VLOOKUP('intouch变量（离散）'!$A1543,基本表格!$G:$Q,3,FALSE)</f>
        <v>DB1300,X750.5</v>
      </c>
      <c r="Q1543" t="str">
        <f>VLOOKUP('intouch变量（离散）'!$A1543,基本表格!$G:$Q,10,FALSE)</f>
        <v>Yes</v>
      </c>
      <c r="R1543" t="str">
        <f t="shared" si="150"/>
        <v>DB1300,X750.5 2432+P5-M6 刨片机料仓3#出料螺旋B 变频器通讯 正转反馈</v>
      </c>
      <c r="S1543">
        <v>0</v>
      </c>
      <c r="T1543">
        <v>0</v>
      </c>
    </row>
    <row r="1544" spans="1:20">
      <c r="A1544" t="s">
        <v>1700</v>
      </c>
      <c r="B1544" s="11" t="str">
        <f t="shared" si="149"/>
        <v>CHP3</v>
      </c>
      <c r="C1544" s="11" t="str">
        <f>VLOOKUP('intouch变量（离散）'!$A1544,基本表格!$G:$Q,2,FALSE)</f>
        <v>2432+P5-M6 刨片机料仓3#出料螺旋B 变频器通讯 反转反馈</v>
      </c>
      <c r="D1544" t="s">
        <v>154</v>
      </c>
      <c r="E1544" t="str">
        <f t="shared" si="145"/>
        <v>No</v>
      </c>
      <c r="F1544" t="str">
        <f t="shared" si="146"/>
        <v>0</v>
      </c>
      <c r="G1544" t="s">
        <v>154</v>
      </c>
      <c r="H1544" t="s">
        <v>155</v>
      </c>
      <c r="I1544" t="str">
        <f t="shared" si="147"/>
        <v/>
      </c>
      <c r="J1544" t="str">
        <f t="shared" si="148"/>
        <v/>
      </c>
      <c r="K1544" t="str">
        <f>VLOOKUP('intouch变量（离散）'!$A1544,基本表格!$G:$Q,9,FALSE)</f>
        <v>None</v>
      </c>
      <c r="L1544">
        <v>1</v>
      </c>
      <c r="M1544" t="s">
        <v>156</v>
      </c>
      <c r="N1544" t="s">
        <v>157</v>
      </c>
      <c r="O1544" t="s">
        <v>158</v>
      </c>
      <c r="P1544" t="str">
        <f>VLOOKUP('intouch变量（离散）'!$A1544,基本表格!$G:$Q,3,FALSE)</f>
        <v>DB1300,X750.6</v>
      </c>
      <c r="Q1544" t="str">
        <f>VLOOKUP('intouch变量（离散）'!$A1544,基本表格!$G:$Q,10,FALSE)</f>
        <v>Yes</v>
      </c>
      <c r="R1544" t="str">
        <f t="shared" si="150"/>
        <v>DB1300,X750.6 2432+P5-M6 刨片机料仓3#出料螺旋B 变频器通讯 反转反馈</v>
      </c>
      <c r="S1544">
        <v>0</v>
      </c>
      <c r="T1544">
        <v>0</v>
      </c>
    </row>
    <row r="1545" spans="1:20">
      <c r="A1545" t="s">
        <v>1701</v>
      </c>
      <c r="B1545" s="11" t="str">
        <f t="shared" si="149"/>
        <v>CHP3</v>
      </c>
      <c r="C1545" s="11" t="str">
        <f>VLOOKUP('intouch变量（离散）'!$A1545,基本表格!$G:$Q,2,FALSE)</f>
        <v>2432+P5-M6 刨片机料仓3#出料螺旋B 变频器通讯 变频器备用</v>
      </c>
      <c r="D1545" t="s">
        <v>154</v>
      </c>
      <c r="E1545" t="str">
        <f t="shared" si="145"/>
        <v>No</v>
      </c>
      <c r="F1545" t="str">
        <f t="shared" si="146"/>
        <v>0</v>
      </c>
      <c r="G1545" t="s">
        <v>154</v>
      </c>
      <c r="H1545" t="s">
        <v>155</v>
      </c>
      <c r="I1545" t="str">
        <f t="shared" si="147"/>
        <v/>
      </c>
      <c r="J1545" t="str">
        <f t="shared" si="148"/>
        <v/>
      </c>
      <c r="K1545" t="str">
        <f>VLOOKUP('intouch变量（离散）'!$A1545,基本表格!$G:$Q,9,FALSE)</f>
        <v>None</v>
      </c>
      <c r="L1545">
        <v>1</v>
      </c>
      <c r="M1545" t="s">
        <v>156</v>
      </c>
      <c r="N1545" t="s">
        <v>157</v>
      </c>
      <c r="O1545" t="s">
        <v>158</v>
      </c>
      <c r="P1545" t="str">
        <f>VLOOKUP('intouch变量（离散）'!$A1545,基本表格!$G:$Q,3,FALSE)</f>
        <v>DB1300,X750.7</v>
      </c>
      <c r="Q1545" t="str">
        <f>VLOOKUP('intouch变量（离散）'!$A1545,基本表格!$G:$Q,10,FALSE)</f>
        <v>Yes</v>
      </c>
      <c r="R1545" t="str">
        <f t="shared" si="150"/>
        <v>DB1300,X750.7 2432+P5-M6 刨片机料仓3#出料螺旋B 变频器通讯 变频器备用</v>
      </c>
      <c r="S1545">
        <v>0</v>
      </c>
      <c r="T1545">
        <v>0</v>
      </c>
    </row>
    <row r="1546" spans="1:20">
      <c r="A1546" t="s">
        <v>1702</v>
      </c>
      <c r="B1546" s="11" t="str">
        <f t="shared" si="149"/>
        <v>CHP3</v>
      </c>
      <c r="C1546" s="11" t="str">
        <f>VLOOKUP('intouch变量（离散）'!$A1546,基本表格!$G:$Q,2,FALSE)</f>
        <v>2432+P5-M6 刨片机料仓3#出料螺旋B 变频器通讯 变频器报警</v>
      </c>
      <c r="D1546" t="s">
        <v>154</v>
      </c>
      <c r="E1546" t="str">
        <f t="shared" si="145"/>
        <v>No</v>
      </c>
      <c r="F1546" t="str">
        <f t="shared" si="146"/>
        <v>0</v>
      </c>
      <c r="G1546" t="s">
        <v>154</v>
      </c>
      <c r="H1546" t="s">
        <v>155</v>
      </c>
      <c r="I1546" t="str">
        <f t="shared" si="147"/>
        <v/>
      </c>
      <c r="J1546" t="str">
        <f t="shared" si="148"/>
        <v/>
      </c>
      <c r="K1546" t="str">
        <f>VLOOKUP('intouch变量（离散）'!$A1546,基本表格!$G:$Q,9,FALSE)</f>
        <v>On</v>
      </c>
      <c r="L1546">
        <v>1</v>
      </c>
      <c r="M1546" t="s">
        <v>156</v>
      </c>
      <c r="N1546" t="s">
        <v>157</v>
      </c>
      <c r="O1546" t="s">
        <v>158</v>
      </c>
      <c r="P1546" t="str">
        <f>VLOOKUP('intouch变量（离散）'!$A1546,基本表格!$G:$Q,3,FALSE)</f>
        <v>DB1300,X751.0</v>
      </c>
      <c r="Q1546" t="str">
        <f>VLOOKUP('intouch变量（离散）'!$A1546,基本表格!$G:$Q,10,FALSE)</f>
        <v>Yes</v>
      </c>
      <c r="R1546" t="str">
        <f t="shared" si="150"/>
        <v>DB1300,X751.0 2432+P5-M6 刨片机料仓3#出料螺旋B 变频器通讯 变频器报警</v>
      </c>
      <c r="S1546">
        <v>0</v>
      </c>
      <c r="T1546">
        <v>0</v>
      </c>
    </row>
    <row r="1547" spans="1:20">
      <c r="A1547" t="s">
        <v>1703</v>
      </c>
      <c r="B1547" s="11" t="str">
        <f t="shared" si="149"/>
        <v>CHP3</v>
      </c>
      <c r="C1547" s="11" t="str">
        <f>VLOOKUP('intouch变量（离散）'!$A1547,基本表格!$G:$Q,2,FALSE)</f>
        <v>2432+P5-M6 刨片机料仓3#出料螺旋B 反馈转速 上限保护使能</v>
      </c>
      <c r="D1547" t="s">
        <v>154</v>
      </c>
      <c r="E1547" t="str">
        <f t="shared" si="145"/>
        <v>Yes</v>
      </c>
      <c r="F1547" t="str">
        <f t="shared" si="146"/>
        <v>900</v>
      </c>
      <c r="G1547" t="s">
        <v>154</v>
      </c>
      <c r="H1547" t="s">
        <v>155</v>
      </c>
      <c r="I1547" t="str">
        <f t="shared" si="147"/>
        <v>禁用</v>
      </c>
      <c r="J1547" t="str">
        <f t="shared" si="148"/>
        <v>启用</v>
      </c>
      <c r="K1547" t="str">
        <f>VLOOKUP('intouch变量（离散）'!$A1547,基本表格!$G:$Q,9,FALSE)</f>
        <v>None</v>
      </c>
      <c r="L1547">
        <v>1</v>
      </c>
      <c r="M1547" t="s">
        <v>156</v>
      </c>
      <c r="N1547" t="s">
        <v>157</v>
      </c>
      <c r="O1547" t="s">
        <v>158</v>
      </c>
      <c r="P1547" t="str">
        <f>VLOOKUP('intouch变量（离散）'!$A1547,基本表格!$G:$Q,3,FALSE)</f>
        <v>DB1300,X800.3</v>
      </c>
      <c r="Q1547" t="str">
        <f>VLOOKUP('intouch变量（离散）'!$A1547,基本表格!$G:$Q,10,FALSE)</f>
        <v>No</v>
      </c>
      <c r="R1547" t="str">
        <f t="shared" si="150"/>
        <v>DB1300,X800.3 2432+P5-M6 刨片机料仓3#出料螺旋B 反馈转速 上限保护使能</v>
      </c>
      <c r="S1547">
        <v>0</v>
      </c>
      <c r="T1547">
        <v>0</v>
      </c>
    </row>
    <row r="1548" spans="1:20">
      <c r="A1548" t="s">
        <v>1704</v>
      </c>
      <c r="B1548" s="11" t="str">
        <f t="shared" si="149"/>
        <v>CHP3</v>
      </c>
      <c r="C1548" s="11" t="str">
        <f>VLOOKUP('intouch变量（离散）'!$A1548,基本表格!$G:$Q,2,FALSE)</f>
        <v>2432+P5-M6 刨片机料仓3#出料螺旋B 反馈转速 下限保护使能</v>
      </c>
      <c r="D1548" t="s">
        <v>154</v>
      </c>
      <c r="E1548" t="str">
        <f t="shared" si="145"/>
        <v>Yes</v>
      </c>
      <c r="F1548" t="str">
        <f t="shared" si="146"/>
        <v>900</v>
      </c>
      <c r="G1548" t="s">
        <v>154</v>
      </c>
      <c r="H1548" t="s">
        <v>155</v>
      </c>
      <c r="I1548" t="str">
        <f t="shared" si="147"/>
        <v>禁用</v>
      </c>
      <c r="J1548" t="str">
        <f t="shared" si="148"/>
        <v>启用</v>
      </c>
      <c r="K1548" t="str">
        <f>VLOOKUP('intouch变量（离散）'!$A1548,基本表格!$G:$Q,9,FALSE)</f>
        <v>None</v>
      </c>
      <c r="L1548">
        <v>1</v>
      </c>
      <c r="M1548" t="s">
        <v>156</v>
      </c>
      <c r="N1548" t="s">
        <v>157</v>
      </c>
      <c r="O1548" t="s">
        <v>158</v>
      </c>
      <c r="P1548" t="str">
        <f>VLOOKUP('intouch变量（离散）'!$A1548,基本表格!$G:$Q,3,FALSE)</f>
        <v>DB1300,X800.4</v>
      </c>
      <c r="Q1548" t="str">
        <f>VLOOKUP('intouch变量（离散）'!$A1548,基本表格!$G:$Q,10,FALSE)</f>
        <v>No</v>
      </c>
      <c r="R1548" t="str">
        <f t="shared" si="150"/>
        <v>DB1300,X800.4 2432+P5-M6 刨片机料仓3#出料螺旋B 反馈转速 下限保护使能</v>
      </c>
      <c r="S1548">
        <v>0</v>
      </c>
      <c r="T1548">
        <v>0</v>
      </c>
    </row>
    <row r="1549" spans="1:20">
      <c r="A1549" t="s">
        <v>1705</v>
      </c>
      <c r="B1549" s="11" t="str">
        <f t="shared" si="149"/>
        <v>CHP3</v>
      </c>
      <c r="C1549" s="11" t="str">
        <f>VLOOKUP('intouch变量（离散）'!$A1549,基本表格!$G:$Q,2,FALSE)</f>
        <v>2432+P5-M6 刨片机料仓3#出料螺旋B 反馈转速 上限报警</v>
      </c>
      <c r="D1549" t="s">
        <v>154</v>
      </c>
      <c r="E1549" t="str">
        <f t="shared" si="145"/>
        <v>No</v>
      </c>
      <c r="F1549" t="str">
        <f t="shared" si="146"/>
        <v>0</v>
      </c>
      <c r="G1549" t="s">
        <v>154</v>
      </c>
      <c r="H1549" t="s">
        <v>155</v>
      </c>
      <c r="I1549" t="str">
        <f t="shared" si="147"/>
        <v/>
      </c>
      <c r="J1549" t="str">
        <f t="shared" si="148"/>
        <v/>
      </c>
      <c r="K1549" t="str">
        <f>VLOOKUP('intouch变量（离散）'!$A1549,基本表格!$G:$Q,9,FALSE)</f>
        <v>None</v>
      </c>
      <c r="L1549">
        <v>1</v>
      </c>
      <c r="M1549" t="s">
        <v>156</v>
      </c>
      <c r="N1549" t="s">
        <v>157</v>
      </c>
      <c r="O1549" t="s">
        <v>158</v>
      </c>
      <c r="P1549" t="str">
        <f>VLOOKUP('intouch变量（离散）'!$A1549,基本表格!$G:$Q,3,FALSE)</f>
        <v>DB1300,X800.5</v>
      </c>
      <c r="Q1549" t="str">
        <f>VLOOKUP('intouch变量（离散）'!$A1549,基本表格!$G:$Q,10,FALSE)</f>
        <v>Yes</v>
      </c>
      <c r="R1549" t="str">
        <f t="shared" si="150"/>
        <v>DB1300,X800.5 2432+P5-M6 刨片机料仓3#出料螺旋B 反馈转速 上限报警</v>
      </c>
      <c r="S1549">
        <v>0</v>
      </c>
      <c r="T1549">
        <v>0</v>
      </c>
    </row>
    <row r="1550" spans="1:20">
      <c r="A1550" t="s">
        <v>1706</v>
      </c>
      <c r="B1550" s="11" t="str">
        <f t="shared" si="149"/>
        <v>CHP3</v>
      </c>
      <c r="C1550" s="11" t="str">
        <f>VLOOKUP('intouch变量（离散）'!$A1550,基本表格!$G:$Q,2,FALSE)</f>
        <v>2432+P5-M6 刨片机料仓3#出料螺旋B 反馈转速 下限报警</v>
      </c>
      <c r="D1550" t="s">
        <v>154</v>
      </c>
      <c r="E1550" t="str">
        <f t="shared" si="145"/>
        <v>No</v>
      </c>
      <c r="F1550" t="str">
        <f t="shared" si="146"/>
        <v>0</v>
      </c>
      <c r="G1550" t="s">
        <v>154</v>
      </c>
      <c r="H1550" t="s">
        <v>155</v>
      </c>
      <c r="I1550" t="str">
        <f t="shared" si="147"/>
        <v/>
      </c>
      <c r="J1550" t="str">
        <f t="shared" si="148"/>
        <v/>
      </c>
      <c r="K1550" t="str">
        <f>VLOOKUP('intouch变量（离散）'!$A1550,基本表格!$G:$Q,9,FALSE)</f>
        <v>None</v>
      </c>
      <c r="L1550">
        <v>1</v>
      </c>
      <c r="M1550" t="s">
        <v>156</v>
      </c>
      <c r="N1550" t="s">
        <v>157</v>
      </c>
      <c r="O1550" t="s">
        <v>158</v>
      </c>
      <c r="P1550" t="str">
        <f>VLOOKUP('intouch变量（离散）'!$A1550,基本表格!$G:$Q,3,FALSE)</f>
        <v>DB1300,X800.6</v>
      </c>
      <c r="Q1550" t="str">
        <f>VLOOKUP('intouch变量（离散）'!$A1550,基本表格!$G:$Q,10,FALSE)</f>
        <v>Yes</v>
      </c>
      <c r="R1550" t="str">
        <f t="shared" si="150"/>
        <v>DB1300,X800.6 2432+P5-M6 刨片机料仓3#出料螺旋B 反馈转速 下限报警</v>
      </c>
      <c r="S1550">
        <v>0</v>
      </c>
      <c r="T1550">
        <v>0</v>
      </c>
    </row>
    <row r="1551" spans="1:20">
      <c r="A1551" t="s">
        <v>1707</v>
      </c>
      <c r="B1551" s="11" t="str">
        <f t="shared" si="149"/>
        <v>CHP3</v>
      </c>
      <c r="C1551" s="11" t="str">
        <f>VLOOKUP('intouch变量（离散）'!$A1551,基本表格!$G:$Q,2,FALSE)</f>
        <v>2432+P5-M6 刨片机料仓3#出料螺旋B 反馈转速 上上限报警</v>
      </c>
      <c r="D1551" t="s">
        <v>154</v>
      </c>
      <c r="E1551" t="str">
        <f t="shared" si="145"/>
        <v>No</v>
      </c>
      <c r="F1551" t="str">
        <f t="shared" si="146"/>
        <v>0</v>
      </c>
      <c r="G1551" t="s">
        <v>154</v>
      </c>
      <c r="H1551" t="s">
        <v>155</v>
      </c>
      <c r="I1551" t="str">
        <f t="shared" si="147"/>
        <v/>
      </c>
      <c r="J1551" t="str">
        <f t="shared" si="148"/>
        <v/>
      </c>
      <c r="K1551" t="str">
        <f>VLOOKUP('intouch变量（离散）'!$A1551,基本表格!$G:$Q,9,FALSE)</f>
        <v>On</v>
      </c>
      <c r="L1551">
        <v>1</v>
      </c>
      <c r="M1551" t="s">
        <v>156</v>
      </c>
      <c r="N1551" t="s">
        <v>157</v>
      </c>
      <c r="O1551" t="s">
        <v>158</v>
      </c>
      <c r="P1551" t="str">
        <f>VLOOKUP('intouch变量（离散）'!$A1551,基本表格!$G:$Q,3,FALSE)</f>
        <v>DB1300,X800.7</v>
      </c>
      <c r="Q1551" t="str">
        <f>VLOOKUP('intouch变量（离散）'!$A1551,基本表格!$G:$Q,10,FALSE)</f>
        <v>Yes</v>
      </c>
      <c r="R1551" t="str">
        <f t="shared" si="150"/>
        <v>DB1300,X800.7 2432+P5-M6 刨片机料仓3#出料螺旋B 反馈转速 上上限报警</v>
      </c>
      <c r="S1551">
        <v>0</v>
      </c>
      <c r="T1551">
        <v>0</v>
      </c>
    </row>
    <row r="1552" spans="1:20">
      <c r="A1552" t="s">
        <v>1708</v>
      </c>
      <c r="B1552" s="11" t="str">
        <f t="shared" si="149"/>
        <v>CHP3</v>
      </c>
      <c r="C1552" s="11" t="str">
        <f>VLOOKUP('intouch变量（离散）'!$A1552,基本表格!$G:$Q,2,FALSE)</f>
        <v>2432+P5-M6 刨片机料仓3#出料螺旋B 反馈转速 下下限报警</v>
      </c>
      <c r="D1552" t="s">
        <v>154</v>
      </c>
      <c r="E1552" t="str">
        <f t="shared" si="145"/>
        <v>No</v>
      </c>
      <c r="F1552" t="str">
        <f t="shared" si="146"/>
        <v>0</v>
      </c>
      <c r="G1552" t="s">
        <v>154</v>
      </c>
      <c r="H1552" t="s">
        <v>155</v>
      </c>
      <c r="I1552" t="str">
        <f t="shared" si="147"/>
        <v/>
      </c>
      <c r="J1552" t="str">
        <f t="shared" si="148"/>
        <v/>
      </c>
      <c r="K1552" t="str">
        <f>VLOOKUP('intouch变量（离散）'!$A1552,基本表格!$G:$Q,9,FALSE)</f>
        <v>On</v>
      </c>
      <c r="L1552">
        <v>1</v>
      </c>
      <c r="M1552" t="s">
        <v>156</v>
      </c>
      <c r="N1552" t="s">
        <v>157</v>
      </c>
      <c r="O1552" t="s">
        <v>158</v>
      </c>
      <c r="P1552" t="str">
        <f>VLOOKUP('intouch变量（离散）'!$A1552,基本表格!$G:$Q,3,FALSE)</f>
        <v>DB1300,X801.0</v>
      </c>
      <c r="Q1552" t="str">
        <f>VLOOKUP('intouch变量（离散）'!$A1552,基本表格!$G:$Q,10,FALSE)</f>
        <v>Yes</v>
      </c>
      <c r="R1552" t="str">
        <f t="shared" si="150"/>
        <v>DB1300,X801.0 2432+P5-M6 刨片机料仓3#出料螺旋B 反馈转速 下下限报警</v>
      </c>
      <c r="S1552">
        <v>0</v>
      </c>
      <c r="T1552">
        <v>0</v>
      </c>
    </row>
    <row r="1553" spans="1:20">
      <c r="A1553" t="s">
        <v>1709</v>
      </c>
      <c r="B1553" s="11" t="str">
        <f t="shared" si="149"/>
        <v>CHP3</v>
      </c>
      <c r="C1553" s="11" t="str">
        <f>VLOOKUP('intouch变量（离散）'!$A1553,基本表格!$G:$Q,2,FALSE)</f>
        <v>2432+P5-M6 刨片机料仓3#出料螺旋B 反馈转速 极限报警</v>
      </c>
      <c r="D1553" t="s">
        <v>154</v>
      </c>
      <c r="E1553" t="str">
        <f t="shared" si="145"/>
        <v>No</v>
      </c>
      <c r="F1553" t="str">
        <f t="shared" si="146"/>
        <v>0</v>
      </c>
      <c r="G1553" t="s">
        <v>154</v>
      </c>
      <c r="H1553" t="s">
        <v>155</v>
      </c>
      <c r="I1553" t="str">
        <f t="shared" si="147"/>
        <v/>
      </c>
      <c r="J1553" t="str">
        <f t="shared" si="148"/>
        <v/>
      </c>
      <c r="K1553" t="str">
        <f>VLOOKUP('intouch变量（离散）'!$A1553,基本表格!$G:$Q,9,FALSE)</f>
        <v>On</v>
      </c>
      <c r="L1553">
        <v>1</v>
      </c>
      <c r="M1553" t="s">
        <v>156</v>
      </c>
      <c r="N1553" t="s">
        <v>157</v>
      </c>
      <c r="O1553" t="s">
        <v>158</v>
      </c>
      <c r="P1553" t="str">
        <f>VLOOKUP('intouch变量（离散）'!$A1553,基本表格!$G:$Q,3,FALSE)</f>
        <v>DB1300,X801.1</v>
      </c>
      <c r="Q1553" t="str">
        <f>VLOOKUP('intouch变量（离散）'!$A1553,基本表格!$G:$Q,10,FALSE)</f>
        <v>Yes</v>
      </c>
      <c r="R1553" t="str">
        <f t="shared" si="150"/>
        <v>DB1300,X801.1 2432+P5-M6 刨片机料仓3#出料螺旋B 反馈转速 极限报警</v>
      </c>
      <c r="S1553">
        <v>0</v>
      </c>
      <c r="T1553">
        <v>0</v>
      </c>
    </row>
    <row r="1554" spans="1:20">
      <c r="A1554" t="s">
        <v>1710</v>
      </c>
      <c r="B1554" s="11" t="str">
        <f t="shared" si="149"/>
        <v>CHP3</v>
      </c>
      <c r="C1554" s="11" t="str">
        <f>VLOOKUP('intouch变量（离散）'!$A1554,基本表格!$G:$Q,2,FALSE)</f>
        <v>2432+P5-M6 刨片机料仓3#出料螺旋B 反馈转速 传感器断线报警</v>
      </c>
      <c r="D1554" t="s">
        <v>154</v>
      </c>
      <c r="E1554" t="str">
        <f t="shared" si="145"/>
        <v>No</v>
      </c>
      <c r="F1554" t="str">
        <f t="shared" si="146"/>
        <v>0</v>
      </c>
      <c r="G1554" t="s">
        <v>154</v>
      </c>
      <c r="H1554" t="s">
        <v>155</v>
      </c>
      <c r="I1554" t="str">
        <f t="shared" si="147"/>
        <v/>
      </c>
      <c r="J1554" t="str">
        <f t="shared" si="148"/>
        <v/>
      </c>
      <c r="K1554" t="str">
        <f>VLOOKUP('intouch变量（离散）'!$A1554,基本表格!$G:$Q,9,FALSE)</f>
        <v>On</v>
      </c>
      <c r="L1554">
        <v>1</v>
      </c>
      <c r="M1554" t="s">
        <v>156</v>
      </c>
      <c r="N1554" t="s">
        <v>157</v>
      </c>
      <c r="O1554" t="s">
        <v>158</v>
      </c>
      <c r="P1554" t="str">
        <f>VLOOKUP('intouch变量（离散）'!$A1554,基本表格!$G:$Q,3,FALSE)</f>
        <v>DB1300,X801.2</v>
      </c>
      <c r="Q1554" t="str">
        <f>VLOOKUP('intouch变量（离散）'!$A1554,基本表格!$G:$Q,10,FALSE)</f>
        <v>Yes</v>
      </c>
      <c r="R1554" t="str">
        <f t="shared" si="150"/>
        <v>DB1300,X801.2 2432+P5-M6 刨片机料仓3#出料螺旋B 反馈转速 传感器断线报警</v>
      </c>
      <c r="S1554">
        <v>0</v>
      </c>
      <c r="T1554">
        <v>0</v>
      </c>
    </row>
    <row r="1555" spans="1:20">
      <c r="A1555" t="s">
        <v>1711</v>
      </c>
      <c r="B1555" s="11" t="str">
        <f t="shared" si="149"/>
        <v>CHP3</v>
      </c>
      <c r="C1555" s="11" t="str">
        <f>VLOOKUP('intouch变量（离散）'!$A1555,基本表格!$G:$Q,2,FALSE)</f>
        <v>2432+P5-M6 刨片机料仓3#出料螺旋B 反馈电流 上限保护使能</v>
      </c>
      <c r="D1555" t="s">
        <v>154</v>
      </c>
      <c r="E1555" t="str">
        <f t="shared" si="145"/>
        <v>Yes</v>
      </c>
      <c r="F1555" t="str">
        <f t="shared" si="146"/>
        <v>900</v>
      </c>
      <c r="G1555" t="s">
        <v>154</v>
      </c>
      <c r="H1555" t="s">
        <v>155</v>
      </c>
      <c r="I1555" t="str">
        <f t="shared" si="147"/>
        <v>禁用</v>
      </c>
      <c r="J1555" t="str">
        <f t="shared" si="148"/>
        <v>启用</v>
      </c>
      <c r="K1555" t="str">
        <f>VLOOKUP('intouch变量（离散）'!$A1555,基本表格!$G:$Q,9,FALSE)</f>
        <v>None</v>
      </c>
      <c r="L1555">
        <v>1</v>
      </c>
      <c r="M1555" t="s">
        <v>156</v>
      </c>
      <c r="N1555" t="s">
        <v>157</v>
      </c>
      <c r="O1555" t="s">
        <v>158</v>
      </c>
      <c r="P1555" t="str">
        <f>VLOOKUP('intouch变量（离散）'!$A1555,基本表格!$G:$Q,3,FALSE)</f>
        <v>DB1300,X850.3</v>
      </c>
      <c r="Q1555" t="str">
        <f>VLOOKUP('intouch变量（离散）'!$A1555,基本表格!$G:$Q,10,FALSE)</f>
        <v>No</v>
      </c>
      <c r="R1555" t="str">
        <f t="shared" si="150"/>
        <v>DB1300,X850.3 2432+P5-M6 刨片机料仓3#出料螺旋B 反馈电流 上限保护使能</v>
      </c>
      <c r="S1555">
        <v>0</v>
      </c>
      <c r="T1555">
        <v>0</v>
      </c>
    </row>
    <row r="1556" spans="1:20">
      <c r="A1556" t="s">
        <v>1712</v>
      </c>
      <c r="B1556" s="11" t="str">
        <f t="shared" si="149"/>
        <v>CHP3</v>
      </c>
      <c r="C1556" s="11" t="str">
        <f>VLOOKUP('intouch变量（离散）'!$A1556,基本表格!$G:$Q,2,FALSE)</f>
        <v>2432+P5-M6 刨片机料仓3#出料螺旋B 反馈电流 下限保护使能</v>
      </c>
      <c r="D1556" t="s">
        <v>154</v>
      </c>
      <c r="E1556" t="str">
        <f t="shared" si="145"/>
        <v>Yes</v>
      </c>
      <c r="F1556" t="str">
        <f t="shared" si="146"/>
        <v>900</v>
      </c>
      <c r="G1556" t="s">
        <v>154</v>
      </c>
      <c r="H1556" t="s">
        <v>155</v>
      </c>
      <c r="I1556" t="str">
        <f t="shared" si="147"/>
        <v>禁用</v>
      </c>
      <c r="J1556" t="str">
        <f t="shared" si="148"/>
        <v>启用</v>
      </c>
      <c r="K1556" t="str">
        <f>VLOOKUP('intouch变量（离散）'!$A1556,基本表格!$G:$Q,9,FALSE)</f>
        <v>None</v>
      </c>
      <c r="L1556">
        <v>1</v>
      </c>
      <c r="M1556" t="s">
        <v>156</v>
      </c>
      <c r="N1556" t="s">
        <v>157</v>
      </c>
      <c r="O1556" t="s">
        <v>158</v>
      </c>
      <c r="P1556" t="str">
        <f>VLOOKUP('intouch变量（离散）'!$A1556,基本表格!$G:$Q,3,FALSE)</f>
        <v>DB1300,X850.4</v>
      </c>
      <c r="Q1556" t="str">
        <f>VLOOKUP('intouch变量（离散）'!$A1556,基本表格!$G:$Q,10,FALSE)</f>
        <v>No</v>
      </c>
      <c r="R1556" t="str">
        <f t="shared" si="150"/>
        <v>DB1300,X850.4 2432+P5-M6 刨片机料仓3#出料螺旋B 反馈电流 下限保护使能</v>
      </c>
      <c r="S1556">
        <v>0</v>
      </c>
      <c r="T1556">
        <v>0</v>
      </c>
    </row>
    <row r="1557" spans="1:20">
      <c r="A1557" t="s">
        <v>1713</v>
      </c>
      <c r="B1557" s="11" t="str">
        <f t="shared" si="149"/>
        <v>CHP3</v>
      </c>
      <c r="C1557" s="11" t="str">
        <f>VLOOKUP('intouch变量（离散）'!$A1557,基本表格!$G:$Q,2,FALSE)</f>
        <v>2432+P5-M6 刨片机料仓3#出料螺旋B 反馈电流 上限报警</v>
      </c>
      <c r="D1557" t="s">
        <v>154</v>
      </c>
      <c r="E1557" t="str">
        <f t="shared" si="145"/>
        <v>No</v>
      </c>
      <c r="F1557" t="str">
        <f t="shared" si="146"/>
        <v>0</v>
      </c>
      <c r="G1557" t="s">
        <v>154</v>
      </c>
      <c r="H1557" t="s">
        <v>155</v>
      </c>
      <c r="I1557" t="str">
        <f t="shared" si="147"/>
        <v/>
      </c>
      <c r="J1557" t="str">
        <f t="shared" si="148"/>
        <v/>
      </c>
      <c r="K1557" t="str">
        <f>VLOOKUP('intouch变量（离散）'!$A1557,基本表格!$G:$Q,9,FALSE)</f>
        <v>None</v>
      </c>
      <c r="L1557">
        <v>1</v>
      </c>
      <c r="M1557" t="s">
        <v>156</v>
      </c>
      <c r="N1557" t="s">
        <v>157</v>
      </c>
      <c r="O1557" t="s">
        <v>158</v>
      </c>
      <c r="P1557" t="str">
        <f>VLOOKUP('intouch变量（离散）'!$A1557,基本表格!$G:$Q,3,FALSE)</f>
        <v>DB1300,X850.5</v>
      </c>
      <c r="Q1557" t="str">
        <f>VLOOKUP('intouch变量（离散）'!$A1557,基本表格!$G:$Q,10,FALSE)</f>
        <v>Yes</v>
      </c>
      <c r="R1557" t="str">
        <f t="shared" si="150"/>
        <v>DB1300,X850.5 2432+P5-M6 刨片机料仓3#出料螺旋B 反馈电流 上限报警</v>
      </c>
      <c r="S1557">
        <v>0</v>
      </c>
      <c r="T1557">
        <v>0</v>
      </c>
    </row>
    <row r="1558" spans="1:20">
      <c r="A1558" t="s">
        <v>1714</v>
      </c>
      <c r="B1558" s="11" t="str">
        <f t="shared" si="149"/>
        <v>CHP3</v>
      </c>
      <c r="C1558" s="11" t="str">
        <f>VLOOKUP('intouch变量（离散）'!$A1558,基本表格!$G:$Q,2,FALSE)</f>
        <v>2432+P5-M6 刨片机料仓3#出料螺旋B 反馈电流 下限报警</v>
      </c>
      <c r="D1558" t="s">
        <v>154</v>
      </c>
      <c r="E1558" t="str">
        <f t="shared" si="145"/>
        <v>No</v>
      </c>
      <c r="F1558" t="str">
        <f t="shared" si="146"/>
        <v>0</v>
      </c>
      <c r="G1558" t="s">
        <v>154</v>
      </c>
      <c r="H1558" t="s">
        <v>155</v>
      </c>
      <c r="I1558" t="str">
        <f t="shared" si="147"/>
        <v/>
      </c>
      <c r="J1558" t="str">
        <f t="shared" si="148"/>
        <v/>
      </c>
      <c r="K1558" t="str">
        <f>VLOOKUP('intouch变量（离散）'!$A1558,基本表格!$G:$Q,9,FALSE)</f>
        <v>None</v>
      </c>
      <c r="L1558">
        <v>1</v>
      </c>
      <c r="M1558" t="s">
        <v>156</v>
      </c>
      <c r="N1558" t="s">
        <v>157</v>
      </c>
      <c r="O1558" t="s">
        <v>158</v>
      </c>
      <c r="P1558" t="str">
        <f>VLOOKUP('intouch变量（离散）'!$A1558,基本表格!$G:$Q,3,FALSE)</f>
        <v>DB1300,X850.6</v>
      </c>
      <c r="Q1558" t="str">
        <f>VLOOKUP('intouch变量（离散）'!$A1558,基本表格!$G:$Q,10,FALSE)</f>
        <v>Yes</v>
      </c>
      <c r="R1558" t="str">
        <f t="shared" si="150"/>
        <v>DB1300,X850.6 2432+P5-M6 刨片机料仓3#出料螺旋B 反馈电流 下限报警</v>
      </c>
      <c r="S1558">
        <v>0</v>
      </c>
      <c r="T1558">
        <v>0</v>
      </c>
    </row>
    <row r="1559" spans="1:20">
      <c r="A1559" t="s">
        <v>1715</v>
      </c>
      <c r="B1559" s="11" t="str">
        <f t="shared" si="149"/>
        <v>CHP3</v>
      </c>
      <c r="C1559" s="11" t="str">
        <f>VLOOKUP('intouch变量（离散）'!$A1559,基本表格!$G:$Q,2,FALSE)</f>
        <v>2432+P5-M6 刨片机料仓3#出料螺旋B 反馈电流 上上限报警</v>
      </c>
      <c r="D1559" t="s">
        <v>154</v>
      </c>
      <c r="E1559" t="str">
        <f t="shared" si="145"/>
        <v>No</v>
      </c>
      <c r="F1559" t="str">
        <f t="shared" si="146"/>
        <v>0</v>
      </c>
      <c r="G1559" t="s">
        <v>154</v>
      </c>
      <c r="H1559" t="s">
        <v>155</v>
      </c>
      <c r="I1559" t="str">
        <f t="shared" si="147"/>
        <v/>
      </c>
      <c r="J1559" t="str">
        <f t="shared" si="148"/>
        <v/>
      </c>
      <c r="K1559" t="str">
        <f>VLOOKUP('intouch变量（离散）'!$A1559,基本表格!$G:$Q,9,FALSE)</f>
        <v>On</v>
      </c>
      <c r="L1559">
        <v>1</v>
      </c>
      <c r="M1559" t="s">
        <v>156</v>
      </c>
      <c r="N1559" t="s">
        <v>157</v>
      </c>
      <c r="O1559" t="s">
        <v>158</v>
      </c>
      <c r="P1559" t="str">
        <f>VLOOKUP('intouch变量（离散）'!$A1559,基本表格!$G:$Q,3,FALSE)</f>
        <v>DB1300,X850.7</v>
      </c>
      <c r="Q1559" t="str">
        <f>VLOOKUP('intouch变量（离散）'!$A1559,基本表格!$G:$Q,10,FALSE)</f>
        <v>Yes</v>
      </c>
      <c r="R1559" t="str">
        <f t="shared" si="150"/>
        <v>DB1300,X850.7 2432+P5-M6 刨片机料仓3#出料螺旋B 反馈电流 上上限报警</v>
      </c>
      <c r="S1559">
        <v>0</v>
      </c>
      <c r="T1559">
        <v>0</v>
      </c>
    </row>
    <row r="1560" spans="1:20">
      <c r="A1560" t="s">
        <v>1716</v>
      </c>
      <c r="B1560" s="11" t="str">
        <f t="shared" si="149"/>
        <v>CHP3</v>
      </c>
      <c r="C1560" s="11" t="str">
        <f>VLOOKUP('intouch变量（离散）'!$A1560,基本表格!$G:$Q,2,FALSE)</f>
        <v>2432+P5-M6 刨片机料仓3#出料螺旋B 反馈电流 下下限报警</v>
      </c>
      <c r="D1560" t="s">
        <v>154</v>
      </c>
      <c r="E1560" t="str">
        <f t="shared" si="145"/>
        <v>No</v>
      </c>
      <c r="F1560" t="str">
        <f t="shared" si="146"/>
        <v>0</v>
      </c>
      <c r="G1560" t="s">
        <v>154</v>
      </c>
      <c r="H1560" t="s">
        <v>155</v>
      </c>
      <c r="I1560" t="str">
        <f t="shared" si="147"/>
        <v/>
      </c>
      <c r="J1560" t="str">
        <f t="shared" si="148"/>
        <v/>
      </c>
      <c r="K1560" t="str">
        <f>VLOOKUP('intouch变量（离散）'!$A1560,基本表格!$G:$Q,9,FALSE)</f>
        <v>On</v>
      </c>
      <c r="L1560">
        <v>1</v>
      </c>
      <c r="M1560" t="s">
        <v>156</v>
      </c>
      <c r="N1560" t="s">
        <v>157</v>
      </c>
      <c r="O1560" t="s">
        <v>158</v>
      </c>
      <c r="P1560" t="str">
        <f>VLOOKUP('intouch变量（离散）'!$A1560,基本表格!$G:$Q,3,FALSE)</f>
        <v>DB1300,X851.0</v>
      </c>
      <c r="Q1560" t="str">
        <f>VLOOKUP('intouch变量（离散）'!$A1560,基本表格!$G:$Q,10,FALSE)</f>
        <v>Yes</v>
      </c>
      <c r="R1560" t="str">
        <f t="shared" si="150"/>
        <v>DB1300,X851.0 2432+P5-M6 刨片机料仓3#出料螺旋B 反馈电流 下下限报警</v>
      </c>
      <c r="S1560">
        <v>0</v>
      </c>
      <c r="T1560">
        <v>0</v>
      </c>
    </row>
    <row r="1561" spans="1:20">
      <c r="A1561" t="s">
        <v>1717</v>
      </c>
      <c r="B1561" s="11" t="str">
        <f t="shared" si="149"/>
        <v>CHP3</v>
      </c>
      <c r="C1561" s="11" t="str">
        <f>VLOOKUP('intouch变量（离散）'!$A1561,基本表格!$G:$Q,2,FALSE)</f>
        <v>2432+P5-M6 刨片机料仓3#出料螺旋B 反馈电流 极限报警</v>
      </c>
      <c r="D1561" t="s">
        <v>154</v>
      </c>
      <c r="E1561" t="str">
        <f t="shared" si="145"/>
        <v>No</v>
      </c>
      <c r="F1561" t="str">
        <f t="shared" si="146"/>
        <v>0</v>
      </c>
      <c r="G1561" t="s">
        <v>154</v>
      </c>
      <c r="H1561" t="s">
        <v>155</v>
      </c>
      <c r="I1561" t="str">
        <f t="shared" si="147"/>
        <v/>
      </c>
      <c r="J1561" t="str">
        <f t="shared" si="148"/>
        <v/>
      </c>
      <c r="K1561" t="str">
        <f>VLOOKUP('intouch变量（离散）'!$A1561,基本表格!$G:$Q,9,FALSE)</f>
        <v>On</v>
      </c>
      <c r="L1561">
        <v>1</v>
      </c>
      <c r="M1561" t="s">
        <v>156</v>
      </c>
      <c r="N1561" t="s">
        <v>157</v>
      </c>
      <c r="O1561" t="s">
        <v>158</v>
      </c>
      <c r="P1561" t="str">
        <f>VLOOKUP('intouch变量（离散）'!$A1561,基本表格!$G:$Q,3,FALSE)</f>
        <v>DB1300,X851.1</v>
      </c>
      <c r="Q1561" t="str">
        <f>VLOOKUP('intouch变量（离散）'!$A1561,基本表格!$G:$Q,10,FALSE)</f>
        <v>Yes</v>
      </c>
      <c r="R1561" t="str">
        <f t="shared" si="150"/>
        <v>DB1300,X851.1 2432+P5-M6 刨片机料仓3#出料螺旋B 反馈电流 极限报警</v>
      </c>
      <c r="S1561">
        <v>0</v>
      </c>
      <c r="T1561">
        <v>0</v>
      </c>
    </row>
    <row r="1562" spans="1:20">
      <c r="A1562" t="s">
        <v>1718</v>
      </c>
      <c r="B1562" s="11" t="str">
        <f t="shared" si="149"/>
        <v>CHP3</v>
      </c>
      <c r="C1562" s="11" t="str">
        <f>VLOOKUP('intouch变量（离散）'!$A1562,基本表格!$G:$Q,2,FALSE)</f>
        <v>2432+P5-M6 刨片机料仓3#出料螺旋B 反馈电流 传感器断线报警</v>
      </c>
      <c r="D1562" t="s">
        <v>154</v>
      </c>
      <c r="E1562" t="str">
        <f t="shared" si="145"/>
        <v>No</v>
      </c>
      <c r="F1562" t="str">
        <f t="shared" si="146"/>
        <v>0</v>
      </c>
      <c r="G1562" t="s">
        <v>154</v>
      </c>
      <c r="H1562" t="s">
        <v>155</v>
      </c>
      <c r="I1562" t="str">
        <f t="shared" si="147"/>
        <v/>
      </c>
      <c r="J1562" t="str">
        <f t="shared" si="148"/>
        <v/>
      </c>
      <c r="K1562" t="str">
        <f>VLOOKUP('intouch变量（离散）'!$A1562,基本表格!$G:$Q,9,FALSE)</f>
        <v>On</v>
      </c>
      <c r="L1562">
        <v>1</v>
      </c>
      <c r="M1562" t="s">
        <v>156</v>
      </c>
      <c r="N1562" t="s">
        <v>157</v>
      </c>
      <c r="O1562" t="s">
        <v>158</v>
      </c>
      <c r="P1562" t="str">
        <f>VLOOKUP('intouch变量（离散）'!$A1562,基本表格!$G:$Q,3,FALSE)</f>
        <v>DB1300,X851.2</v>
      </c>
      <c r="Q1562" t="str">
        <f>VLOOKUP('intouch变量（离散）'!$A1562,基本表格!$G:$Q,10,FALSE)</f>
        <v>Yes</v>
      </c>
      <c r="R1562" t="str">
        <f t="shared" si="150"/>
        <v>DB1300,X851.2 2432+P5-M6 刨片机料仓3#出料螺旋B 反馈电流 传感器断线报警</v>
      </c>
      <c r="S1562">
        <v>0</v>
      </c>
      <c r="T1562">
        <v>0</v>
      </c>
    </row>
    <row r="1563" spans="1:20">
      <c r="A1563" t="s">
        <v>1719</v>
      </c>
      <c r="B1563" s="11" t="str">
        <f t="shared" si="149"/>
        <v>CHP3</v>
      </c>
      <c r="C1563" s="11" t="str">
        <f>VLOOKUP('intouch变量（离散）'!$A1563,基本表格!$G:$Q,2,FALSE)</f>
        <v>2435+P4-M7 3#刨片机振荡器 电机控制 使能</v>
      </c>
      <c r="D1563" t="s">
        <v>154</v>
      </c>
      <c r="E1563" t="str">
        <f t="shared" si="145"/>
        <v>No</v>
      </c>
      <c r="F1563" t="str">
        <f t="shared" si="146"/>
        <v>0</v>
      </c>
      <c r="G1563" t="s">
        <v>154</v>
      </c>
      <c r="H1563" t="s">
        <v>155</v>
      </c>
      <c r="I1563" t="str">
        <f t="shared" si="147"/>
        <v/>
      </c>
      <c r="J1563" t="str">
        <f t="shared" si="148"/>
        <v/>
      </c>
      <c r="K1563" t="str">
        <f>VLOOKUP('intouch变量（离散）'!$A1563,基本表格!$G:$Q,9,FALSE)</f>
        <v>None</v>
      </c>
      <c r="L1563">
        <v>1</v>
      </c>
      <c r="M1563" t="s">
        <v>156</v>
      </c>
      <c r="N1563" t="s">
        <v>157</v>
      </c>
      <c r="O1563" t="s">
        <v>158</v>
      </c>
      <c r="P1563" t="str">
        <f>VLOOKUP('intouch变量（离散）'!$A1563,基本表格!$G:$Q,3,FALSE)</f>
        <v>DB1300,X1500.0</v>
      </c>
      <c r="Q1563" t="str">
        <f>VLOOKUP('intouch变量（离散）'!$A1563,基本表格!$G:$Q,10,FALSE)</f>
        <v>No</v>
      </c>
      <c r="R1563" t="str">
        <f t="shared" si="150"/>
        <v>DB1300,X1500.0 2435+P4-M7 3#刨片机振荡器 电机控制 使能</v>
      </c>
      <c r="S1563">
        <v>0</v>
      </c>
      <c r="T1563">
        <v>0</v>
      </c>
    </row>
    <row r="1564" spans="1:20">
      <c r="A1564" t="s">
        <v>1720</v>
      </c>
      <c r="B1564" s="11" t="str">
        <f t="shared" si="149"/>
        <v>CHP3</v>
      </c>
      <c r="C1564" s="11" t="str">
        <f>VLOOKUP('intouch变量（离散）'!$A1564,基本表格!$G:$Q,2,FALSE)</f>
        <v>2435+P4-M7 3#刨片机振荡器 电机控制 手自动状态</v>
      </c>
      <c r="D1564" t="s">
        <v>154</v>
      </c>
      <c r="E1564" t="str">
        <f t="shared" si="145"/>
        <v>No</v>
      </c>
      <c r="F1564" t="str">
        <f t="shared" si="146"/>
        <v>0</v>
      </c>
      <c r="G1564" t="s">
        <v>154</v>
      </c>
      <c r="H1564" t="s">
        <v>155</v>
      </c>
      <c r="I1564" t="str">
        <f t="shared" si="147"/>
        <v/>
      </c>
      <c r="J1564" t="str">
        <f t="shared" si="148"/>
        <v/>
      </c>
      <c r="K1564" t="str">
        <f>VLOOKUP('intouch变量（离散）'!$A1564,基本表格!$G:$Q,9,FALSE)</f>
        <v>None</v>
      </c>
      <c r="L1564">
        <v>1</v>
      </c>
      <c r="M1564" t="s">
        <v>156</v>
      </c>
      <c r="N1564" t="s">
        <v>157</v>
      </c>
      <c r="O1564" t="s">
        <v>158</v>
      </c>
      <c r="P1564" t="str">
        <f>VLOOKUP('intouch变量（离散）'!$A1564,基本表格!$G:$Q,3,FALSE)</f>
        <v>DB1300,X1500.3</v>
      </c>
      <c r="Q1564" t="str">
        <f>VLOOKUP('intouch变量（离散）'!$A1564,基本表格!$G:$Q,10,FALSE)</f>
        <v>Yes</v>
      </c>
      <c r="R1564" t="str">
        <f t="shared" si="150"/>
        <v>DB1300,X1500.3 2435+P4-M7 3#刨片机振荡器 电机控制 手自动状态</v>
      </c>
      <c r="S1564">
        <v>0</v>
      </c>
      <c r="T1564">
        <v>0</v>
      </c>
    </row>
    <row r="1565" spans="1:20">
      <c r="A1565" t="s">
        <v>1721</v>
      </c>
      <c r="B1565" s="11" t="str">
        <f t="shared" si="149"/>
        <v>CHP3</v>
      </c>
      <c r="C1565" s="11" t="str">
        <f>VLOOKUP('intouch变量（离散）'!$A1565,基本表格!$G:$Q,2,FALSE)</f>
        <v>2435+P4-M7 3#刨片机振荡器 电机控制 本地/远程(检修/待机）</v>
      </c>
      <c r="D1565" t="s">
        <v>154</v>
      </c>
      <c r="E1565" t="str">
        <f t="shared" si="145"/>
        <v>No</v>
      </c>
      <c r="F1565" t="str">
        <f t="shared" si="146"/>
        <v>0</v>
      </c>
      <c r="G1565" t="s">
        <v>154</v>
      </c>
      <c r="H1565" t="s">
        <v>155</v>
      </c>
      <c r="I1565" t="str">
        <f t="shared" si="147"/>
        <v/>
      </c>
      <c r="J1565" t="str">
        <f t="shared" si="148"/>
        <v/>
      </c>
      <c r="K1565" t="str">
        <f>VLOOKUP('intouch变量（离散）'!$A1565,基本表格!$G:$Q,9,FALSE)</f>
        <v>None</v>
      </c>
      <c r="L1565">
        <v>1</v>
      </c>
      <c r="M1565" t="s">
        <v>156</v>
      </c>
      <c r="N1565" t="s">
        <v>157</v>
      </c>
      <c r="O1565" t="s">
        <v>158</v>
      </c>
      <c r="P1565" t="str">
        <f>VLOOKUP('intouch变量（离散）'!$A1565,基本表格!$G:$Q,3,FALSE)</f>
        <v>DB1300,X1500.4</v>
      </c>
      <c r="Q1565" t="str">
        <f>VLOOKUP('intouch变量（离散）'!$A1565,基本表格!$G:$Q,10,FALSE)</f>
        <v>Yes</v>
      </c>
      <c r="R1565" t="str">
        <f t="shared" si="150"/>
        <v>DB1300,X1500.4 2435+P4-M7 3#刨片机振荡器 电机控制 本地/远程(检修/待机）</v>
      </c>
      <c r="S1565">
        <v>0</v>
      </c>
      <c r="T1565">
        <v>0</v>
      </c>
    </row>
    <row r="1566" spans="1:20">
      <c r="A1566" t="s">
        <v>1722</v>
      </c>
      <c r="B1566" s="11" t="str">
        <f t="shared" si="149"/>
        <v>CHP3</v>
      </c>
      <c r="C1566" s="11" t="str">
        <f>VLOOKUP('intouch变量（离散）'!$A1566,基本表格!$G:$Q,2,FALSE)</f>
        <v>2435+P4-M7 3#刨片机振荡器 电机控制 开启_上位机(正转)</v>
      </c>
      <c r="D1566" t="s">
        <v>154</v>
      </c>
      <c r="E1566" t="str">
        <f t="shared" si="145"/>
        <v>No</v>
      </c>
      <c r="F1566" t="str">
        <f t="shared" si="146"/>
        <v>0</v>
      </c>
      <c r="G1566" t="s">
        <v>154</v>
      </c>
      <c r="H1566" t="s">
        <v>155</v>
      </c>
      <c r="I1566" t="str">
        <f t="shared" si="147"/>
        <v/>
      </c>
      <c r="J1566" t="str">
        <f t="shared" si="148"/>
        <v/>
      </c>
      <c r="K1566" t="str">
        <f>VLOOKUP('intouch变量（离散）'!$A1566,基本表格!$G:$Q,9,FALSE)</f>
        <v>None</v>
      </c>
      <c r="L1566">
        <v>1</v>
      </c>
      <c r="M1566" t="s">
        <v>156</v>
      </c>
      <c r="N1566" t="s">
        <v>157</v>
      </c>
      <c r="O1566" t="s">
        <v>158</v>
      </c>
      <c r="P1566" t="str">
        <f>VLOOKUP('intouch变量（离散）'!$A1566,基本表格!$G:$Q,3,FALSE)</f>
        <v>DB1300,X1500.6</v>
      </c>
      <c r="Q1566" t="str">
        <f>VLOOKUP('intouch变量（离散）'!$A1566,基本表格!$G:$Q,10,FALSE)</f>
        <v>No</v>
      </c>
      <c r="R1566" t="str">
        <f t="shared" si="150"/>
        <v>DB1300,X1500.6 2435+P4-M7 3#刨片机振荡器 电机控制 开启_上位机(正转)</v>
      </c>
      <c r="S1566">
        <v>0</v>
      </c>
      <c r="T1566">
        <v>0</v>
      </c>
    </row>
    <row r="1567" spans="1:20">
      <c r="A1567" t="s">
        <v>1723</v>
      </c>
      <c r="B1567" s="11" t="str">
        <f t="shared" si="149"/>
        <v>CHP3</v>
      </c>
      <c r="C1567" s="11" t="str">
        <f>VLOOKUP('intouch变量（离散）'!$A1567,基本表格!$G:$Q,2,FALSE)</f>
        <v>2435+P4-M7 3#刨片机振荡器 电机控制 停止_上位机(反转)</v>
      </c>
      <c r="D1567" t="s">
        <v>154</v>
      </c>
      <c r="E1567" t="str">
        <f t="shared" si="145"/>
        <v>No</v>
      </c>
      <c r="F1567" t="str">
        <f t="shared" si="146"/>
        <v>0</v>
      </c>
      <c r="G1567" t="s">
        <v>154</v>
      </c>
      <c r="H1567" t="s">
        <v>155</v>
      </c>
      <c r="I1567" t="str">
        <f t="shared" si="147"/>
        <v/>
      </c>
      <c r="J1567" t="str">
        <f t="shared" si="148"/>
        <v/>
      </c>
      <c r="K1567" t="str">
        <f>VLOOKUP('intouch变量（离散）'!$A1567,基本表格!$G:$Q,9,FALSE)</f>
        <v>None</v>
      </c>
      <c r="L1567">
        <v>1</v>
      </c>
      <c r="M1567" t="s">
        <v>156</v>
      </c>
      <c r="N1567" t="s">
        <v>157</v>
      </c>
      <c r="O1567" t="s">
        <v>158</v>
      </c>
      <c r="P1567" t="str">
        <f>VLOOKUP('intouch变量（离散）'!$A1567,基本表格!$G:$Q,3,FALSE)</f>
        <v>DB1300,X1501.0</v>
      </c>
      <c r="Q1567" t="str">
        <f>VLOOKUP('intouch变量（离散）'!$A1567,基本表格!$G:$Q,10,FALSE)</f>
        <v>No</v>
      </c>
      <c r="R1567" t="str">
        <f t="shared" si="150"/>
        <v>DB1300,X1501.0 2435+P4-M7 3#刨片机振荡器 电机控制 停止_上位机(反转)</v>
      </c>
      <c r="S1567">
        <v>0</v>
      </c>
      <c r="T1567">
        <v>0</v>
      </c>
    </row>
    <row r="1568" spans="1:20">
      <c r="A1568" t="s">
        <v>1724</v>
      </c>
      <c r="B1568" s="11" t="str">
        <f t="shared" si="149"/>
        <v>CHP3</v>
      </c>
      <c r="C1568" s="11" t="str">
        <f>VLOOKUP('intouch变量（离散）'!$A1568,基本表格!$G:$Q,2,FALSE)</f>
        <v>2435+P4-M7 3#刨片机振荡器 电机控制 通风扇</v>
      </c>
      <c r="D1568" t="s">
        <v>154</v>
      </c>
      <c r="E1568" t="str">
        <f t="shared" si="145"/>
        <v>No</v>
      </c>
      <c r="F1568" t="str">
        <f t="shared" si="146"/>
        <v>0</v>
      </c>
      <c r="G1568" t="s">
        <v>154</v>
      </c>
      <c r="H1568" t="s">
        <v>155</v>
      </c>
      <c r="I1568" t="str">
        <f t="shared" si="147"/>
        <v/>
      </c>
      <c r="J1568" t="str">
        <f t="shared" si="148"/>
        <v/>
      </c>
      <c r="K1568" t="str">
        <f>VLOOKUP('intouch变量（离散）'!$A1568,基本表格!$G:$Q,9,FALSE)</f>
        <v>None</v>
      </c>
      <c r="L1568">
        <v>1</v>
      </c>
      <c r="M1568" t="s">
        <v>156</v>
      </c>
      <c r="N1568" t="s">
        <v>157</v>
      </c>
      <c r="O1568" t="s">
        <v>158</v>
      </c>
      <c r="P1568" t="str">
        <f>VLOOKUP('intouch变量（离散）'!$A1568,基本表格!$G:$Q,3,FALSE)</f>
        <v>DB1300,X1501.1</v>
      </c>
      <c r="Q1568" t="str">
        <f>VLOOKUP('intouch变量（离散）'!$A1568,基本表格!$G:$Q,10,FALSE)</f>
        <v>Yes</v>
      </c>
      <c r="R1568" t="str">
        <f t="shared" si="150"/>
        <v>DB1300,X1501.1 2435+P4-M7 3#刨片机振荡器 电机控制 通风扇</v>
      </c>
      <c r="S1568">
        <v>0</v>
      </c>
      <c r="T1568">
        <v>0</v>
      </c>
    </row>
    <row r="1569" spans="1:20">
      <c r="A1569" t="s">
        <v>1725</v>
      </c>
      <c r="B1569" s="11" t="str">
        <f t="shared" si="149"/>
        <v>CHP3</v>
      </c>
      <c r="C1569" s="11" t="str">
        <f>VLOOKUP('intouch变量（离散）'!$A1569,基本表格!$G:$Q,2,FALSE)</f>
        <v>2435+P4-M7 3#刨片机振荡器 电机控制 电机(正转）</v>
      </c>
      <c r="D1569" t="s">
        <v>154</v>
      </c>
      <c r="E1569" t="str">
        <f t="shared" si="145"/>
        <v>No</v>
      </c>
      <c r="F1569" t="str">
        <f t="shared" si="146"/>
        <v>0</v>
      </c>
      <c r="G1569" t="s">
        <v>154</v>
      </c>
      <c r="H1569" t="s">
        <v>155</v>
      </c>
      <c r="I1569" t="str">
        <f t="shared" si="147"/>
        <v/>
      </c>
      <c r="J1569" t="str">
        <f t="shared" si="148"/>
        <v/>
      </c>
      <c r="K1569" t="str">
        <f>VLOOKUP('intouch变量（离散）'!$A1569,基本表格!$G:$Q,9,FALSE)</f>
        <v>None</v>
      </c>
      <c r="L1569">
        <v>1</v>
      </c>
      <c r="M1569" t="s">
        <v>156</v>
      </c>
      <c r="N1569" t="s">
        <v>157</v>
      </c>
      <c r="O1569" t="s">
        <v>158</v>
      </c>
      <c r="P1569" t="str">
        <f>VLOOKUP('intouch变量（离散）'!$A1569,基本表格!$G:$Q,3,FALSE)</f>
        <v>DB1300,X1501.2</v>
      </c>
      <c r="Q1569" t="str">
        <f>VLOOKUP('intouch变量（离散）'!$A1569,基本表格!$G:$Q,10,FALSE)</f>
        <v>Yes</v>
      </c>
      <c r="R1569" t="str">
        <f t="shared" si="150"/>
        <v>DB1300,X1501.2 2435+P4-M7 3#刨片机振荡器 电机控制 电机(正转）</v>
      </c>
      <c r="S1569">
        <v>0</v>
      </c>
      <c r="T1569">
        <v>0</v>
      </c>
    </row>
    <row r="1570" spans="1:20">
      <c r="A1570" t="s">
        <v>1726</v>
      </c>
      <c r="B1570" s="11" t="str">
        <f t="shared" si="149"/>
        <v>CHP3</v>
      </c>
      <c r="C1570" s="11" t="str">
        <f>VLOOKUP('intouch变量（离散）'!$A1570,基本表格!$G:$Q,2,FALSE)</f>
        <v>2435+P4-M7 3#刨片机振荡器 电机控制 电机过载</v>
      </c>
      <c r="D1570" t="s">
        <v>154</v>
      </c>
      <c r="E1570" t="str">
        <f t="shared" si="145"/>
        <v>No</v>
      </c>
      <c r="F1570" t="str">
        <f t="shared" si="146"/>
        <v>0</v>
      </c>
      <c r="G1570" t="s">
        <v>154</v>
      </c>
      <c r="H1570" t="s">
        <v>155</v>
      </c>
      <c r="I1570" t="str">
        <f t="shared" si="147"/>
        <v/>
      </c>
      <c r="J1570" t="str">
        <f t="shared" si="148"/>
        <v/>
      </c>
      <c r="K1570" t="str">
        <f>VLOOKUP('intouch变量（离散）'!$A1570,基本表格!$G:$Q,9,FALSE)</f>
        <v>On</v>
      </c>
      <c r="L1570">
        <v>1</v>
      </c>
      <c r="M1570" t="s">
        <v>156</v>
      </c>
      <c r="N1570" t="s">
        <v>157</v>
      </c>
      <c r="O1570" t="s">
        <v>158</v>
      </c>
      <c r="P1570" t="str">
        <f>VLOOKUP('intouch变量（离散）'!$A1570,基本表格!$G:$Q,3,FALSE)</f>
        <v>DB1300,X1501.3</v>
      </c>
      <c r="Q1570" t="str">
        <f>VLOOKUP('intouch变量（离散）'!$A1570,基本表格!$G:$Q,10,FALSE)</f>
        <v>Yes</v>
      </c>
      <c r="R1570" t="str">
        <f t="shared" si="150"/>
        <v>DB1300,X1501.3 2435+P4-M7 3#刨片机振荡器 电机控制 电机过载</v>
      </c>
      <c r="S1570">
        <v>0</v>
      </c>
      <c r="T1570">
        <v>0</v>
      </c>
    </row>
    <row r="1571" spans="1:20">
      <c r="A1571" t="s">
        <v>1727</v>
      </c>
      <c r="B1571" s="11" t="str">
        <f t="shared" si="149"/>
        <v>CHP3</v>
      </c>
      <c r="C1571" s="11" t="str">
        <f>VLOOKUP('intouch变量（离散）'!$A1571,基本表格!$G:$Q,2,FALSE)</f>
        <v>2435+P4-M7 3#刨片机振荡器 电机控制 风扇过载</v>
      </c>
      <c r="D1571" t="s">
        <v>154</v>
      </c>
      <c r="E1571" t="str">
        <f t="shared" si="145"/>
        <v>No</v>
      </c>
      <c r="F1571" t="str">
        <f t="shared" si="146"/>
        <v>0</v>
      </c>
      <c r="G1571" t="s">
        <v>154</v>
      </c>
      <c r="H1571" t="s">
        <v>155</v>
      </c>
      <c r="I1571" t="str">
        <f t="shared" si="147"/>
        <v/>
      </c>
      <c r="J1571" t="str">
        <f t="shared" si="148"/>
        <v/>
      </c>
      <c r="K1571" t="str">
        <f>VLOOKUP('intouch变量（离散）'!$A1571,基本表格!$G:$Q,9,FALSE)</f>
        <v>On</v>
      </c>
      <c r="L1571">
        <v>1</v>
      </c>
      <c r="M1571" t="s">
        <v>156</v>
      </c>
      <c r="N1571" t="s">
        <v>157</v>
      </c>
      <c r="O1571" t="s">
        <v>158</v>
      </c>
      <c r="P1571" t="str">
        <f>VLOOKUP('intouch变量（离散）'!$A1571,基本表格!$G:$Q,3,FALSE)</f>
        <v>DB1300,X1501.4</v>
      </c>
      <c r="Q1571" t="str">
        <f>VLOOKUP('intouch变量（离散）'!$A1571,基本表格!$G:$Q,10,FALSE)</f>
        <v>Yes</v>
      </c>
      <c r="R1571" t="str">
        <f t="shared" si="150"/>
        <v>DB1300,X1501.4 2435+P4-M7 3#刨片机振荡器 电机控制 风扇过载</v>
      </c>
      <c r="S1571">
        <v>0</v>
      </c>
      <c r="T1571">
        <v>0</v>
      </c>
    </row>
    <row r="1572" spans="1:20">
      <c r="A1572" t="s">
        <v>1728</v>
      </c>
      <c r="B1572" s="11" t="str">
        <f t="shared" si="149"/>
        <v>CHP3</v>
      </c>
      <c r="C1572" s="11" t="str">
        <f>VLOOKUP('intouch变量（离散）'!$A1572,基本表格!$G:$Q,2,FALSE)</f>
        <v>2435+P4-M7 3#刨片机振荡器 电机控制 电机运行指示</v>
      </c>
      <c r="D1572" t="s">
        <v>154</v>
      </c>
      <c r="E1572" t="str">
        <f t="shared" si="145"/>
        <v>No</v>
      </c>
      <c r="F1572" t="str">
        <f t="shared" si="146"/>
        <v>0</v>
      </c>
      <c r="G1572" t="s">
        <v>154</v>
      </c>
      <c r="H1572" t="s">
        <v>155</v>
      </c>
      <c r="I1572" t="str">
        <f t="shared" si="147"/>
        <v/>
      </c>
      <c r="J1572" t="str">
        <f t="shared" si="148"/>
        <v/>
      </c>
      <c r="K1572" t="str">
        <f>VLOOKUP('intouch变量（离散）'!$A1572,基本表格!$G:$Q,9,FALSE)</f>
        <v>None</v>
      </c>
      <c r="L1572">
        <v>1</v>
      </c>
      <c r="M1572" t="s">
        <v>156</v>
      </c>
      <c r="N1572" t="s">
        <v>157</v>
      </c>
      <c r="O1572" t="s">
        <v>158</v>
      </c>
      <c r="P1572" t="str">
        <f>VLOOKUP('intouch变量（离散）'!$A1572,基本表格!$G:$Q,3,FALSE)</f>
        <v>DB1300,X1501.5</v>
      </c>
      <c r="Q1572" t="str">
        <f>VLOOKUP('intouch变量（离散）'!$A1572,基本表格!$G:$Q,10,FALSE)</f>
        <v>Yes</v>
      </c>
      <c r="R1572" t="str">
        <f t="shared" si="150"/>
        <v>DB1300,X1501.5 2435+P4-M7 3#刨片机振荡器 电机控制 电机运行指示</v>
      </c>
      <c r="S1572">
        <v>0</v>
      </c>
      <c r="T1572">
        <v>0</v>
      </c>
    </row>
    <row r="1573" spans="1:20">
      <c r="A1573" t="s">
        <v>1729</v>
      </c>
      <c r="B1573" s="11" t="str">
        <f t="shared" si="149"/>
        <v>CHP3</v>
      </c>
      <c r="C1573" s="11" t="str">
        <f>VLOOKUP('intouch变量（离散）'!$A1573,基本表格!$G:$Q,2,FALSE)</f>
        <v>2435+P4-M7 3#刨片机振荡器 电机控制 断链报警</v>
      </c>
      <c r="D1573" t="s">
        <v>154</v>
      </c>
      <c r="E1573" t="str">
        <f t="shared" si="145"/>
        <v>No</v>
      </c>
      <c r="F1573" t="str">
        <f t="shared" si="146"/>
        <v>0</v>
      </c>
      <c r="G1573" t="s">
        <v>154</v>
      </c>
      <c r="H1573" t="s">
        <v>155</v>
      </c>
      <c r="I1573" t="str">
        <f t="shared" si="147"/>
        <v/>
      </c>
      <c r="J1573" t="str">
        <f t="shared" si="148"/>
        <v/>
      </c>
      <c r="K1573" t="str">
        <f>VLOOKUP('intouch变量（离散）'!$A1573,基本表格!$G:$Q,9,FALSE)</f>
        <v>On</v>
      </c>
      <c r="L1573">
        <v>1</v>
      </c>
      <c r="M1573" t="s">
        <v>156</v>
      </c>
      <c r="N1573" t="s">
        <v>157</v>
      </c>
      <c r="O1573" t="s">
        <v>158</v>
      </c>
      <c r="P1573" t="str">
        <f>VLOOKUP('intouch变量（离散）'!$A1573,基本表格!$G:$Q,3,FALSE)</f>
        <v>DB1300,X1501.6</v>
      </c>
      <c r="Q1573" t="str">
        <f>VLOOKUP('intouch变量（离散）'!$A1573,基本表格!$G:$Q,10,FALSE)</f>
        <v>Yes</v>
      </c>
      <c r="R1573" t="str">
        <f t="shared" si="150"/>
        <v>DB1300,X1501.6 2435+P4-M7 3#刨片机振荡器 电机控制 断链报警</v>
      </c>
      <c r="S1573">
        <v>0</v>
      </c>
      <c r="T1573">
        <v>0</v>
      </c>
    </row>
    <row r="1574" spans="1:20">
      <c r="A1574" t="s">
        <v>1730</v>
      </c>
      <c r="B1574" s="11" t="str">
        <f t="shared" si="149"/>
        <v>CHP3</v>
      </c>
      <c r="C1574" s="11" t="str">
        <f>VLOOKUP('intouch变量（离散）'!$A1574,基本表格!$G:$Q,2,FALSE)</f>
        <v>2435+P4-M7 3#刨片机振荡器 电机控制 断链检测</v>
      </c>
      <c r="D1574" t="s">
        <v>154</v>
      </c>
      <c r="E1574" t="str">
        <f t="shared" si="145"/>
        <v>No</v>
      </c>
      <c r="F1574" t="str">
        <f t="shared" si="146"/>
        <v>0</v>
      </c>
      <c r="G1574" t="s">
        <v>154</v>
      </c>
      <c r="H1574" t="s">
        <v>155</v>
      </c>
      <c r="I1574" t="str">
        <f t="shared" si="147"/>
        <v/>
      </c>
      <c r="J1574" t="str">
        <f t="shared" si="148"/>
        <v/>
      </c>
      <c r="K1574" t="str">
        <f>VLOOKUP('intouch变量（离散）'!$A1574,基本表格!$G:$Q,9,FALSE)</f>
        <v>None</v>
      </c>
      <c r="L1574">
        <v>1</v>
      </c>
      <c r="M1574" t="s">
        <v>156</v>
      </c>
      <c r="N1574" t="s">
        <v>157</v>
      </c>
      <c r="O1574" t="s">
        <v>158</v>
      </c>
      <c r="P1574" t="str">
        <f>VLOOKUP('intouch变量（离散）'!$A1574,基本表格!$G:$Q,3,FALSE)</f>
        <v>DB1300,X1501.7</v>
      </c>
      <c r="Q1574" t="str">
        <f>VLOOKUP('intouch变量（离散）'!$A1574,基本表格!$G:$Q,10,FALSE)</f>
        <v>Yes</v>
      </c>
      <c r="R1574" t="str">
        <f t="shared" si="150"/>
        <v>DB1300,X1501.7 2435+P4-M7 3#刨片机振荡器 电机控制 断链检测</v>
      </c>
      <c r="S1574">
        <v>0</v>
      </c>
      <c r="T1574">
        <v>0</v>
      </c>
    </row>
    <row r="1575" spans="1:20">
      <c r="A1575" t="s">
        <v>1731</v>
      </c>
      <c r="B1575" s="11" t="str">
        <f t="shared" si="149"/>
        <v>CHP3</v>
      </c>
      <c r="C1575" s="11" t="str">
        <f>VLOOKUP('intouch变量（离散）'!$A1575,基本表格!$G:$Q,2,FALSE)</f>
        <v>2435+P4-M7 3#刨片机振荡器 电机控制 复位</v>
      </c>
      <c r="D1575" t="s">
        <v>154</v>
      </c>
      <c r="E1575" t="str">
        <f t="shared" si="145"/>
        <v>No</v>
      </c>
      <c r="F1575" t="str">
        <f t="shared" si="146"/>
        <v>0</v>
      </c>
      <c r="G1575" t="s">
        <v>154</v>
      </c>
      <c r="H1575" t="s">
        <v>155</v>
      </c>
      <c r="I1575" t="str">
        <f t="shared" si="147"/>
        <v/>
      </c>
      <c r="J1575" t="str">
        <f t="shared" si="148"/>
        <v/>
      </c>
      <c r="K1575" t="str">
        <f>VLOOKUP('intouch变量（离散）'!$A1575,基本表格!$G:$Q,9,FALSE)</f>
        <v>None</v>
      </c>
      <c r="L1575">
        <v>1</v>
      </c>
      <c r="M1575" t="s">
        <v>156</v>
      </c>
      <c r="N1575" t="s">
        <v>157</v>
      </c>
      <c r="O1575" t="s">
        <v>158</v>
      </c>
      <c r="P1575" t="str">
        <f>VLOOKUP('intouch变量（离散）'!$A1575,基本表格!$G:$Q,3,FALSE)</f>
        <v>DB1300,X1502.0</v>
      </c>
      <c r="Q1575" t="str">
        <f>VLOOKUP('intouch变量（离散）'!$A1575,基本表格!$G:$Q,10,FALSE)</f>
        <v>No</v>
      </c>
      <c r="R1575" t="str">
        <f t="shared" si="150"/>
        <v>DB1300,X1502.0 2435+P4-M7 3#刨片机振荡器 电机控制 复位</v>
      </c>
      <c r="S1575">
        <v>0</v>
      </c>
      <c r="T1575">
        <v>0</v>
      </c>
    </row>
    <row r="1576" spans="1:20">
      <c r="A1576" t="s">
        <v>1732</v>
      </c>
      <c r="B1576" s="11" t="str">
        <f t="shared" si="149"/>
        <v>CHP3</v>
      </c>
      <c r="C1576" s="11" t="str">
        <f>VLOOKUP('intouch变量（离散）'!$A1576,基本表格!$G:$Q,2,FALSE)</f>
        <v>2435+P4-M7 3#刨片机振荡器 电机控制 断链保护使能</v>
      </c>
      <c r="D1576" t="s">
        <v>154</v>
      </c>
      <c r="E1576" t="str">
        <f t="shared" si="145"/>
        <v>Yes</v>
      </c>
      <c r="F1576" t="str">
        <f t="shared" si="146"/>
        <v>900</v>
      </c>
      <c r="G1576" t="s">
        <v>154</v>
      </c>
      <c r="H1576" t="s">
        <v>155</v>
      </c>
      <c r="I1576" t="str">
        <f t="shared" si="147"/>
        <v>禁用</v>
      </c>
      <c r="J1576" t="str">
        <f t="shared" si="148"/>
        <v>启用</v>
      </c>
      <c r="K1576" t="str">
        <f>VLOOKUP('intouch变量（离散）'!$A1576,基本表格!$G:$Q,9,FALSE)</f>
        <v>None</v>
      </c>
      <c r="L1576">
        <v>1</v>
      </c>
      <c r="M1576" t="s">
        <v>156</v>
      </c>
      <c r="N1576" t="s">
        <v>157</v>
      </c>
      <c r="O1576" t="s">
        <v>158</v>
      </c>
      <c r="P1576" t="str">
        <f>VLOOKUP('intouch变量（离散）'!$A1576,基本表格!$G:$Q,3,FALSE)</f>
        <v>DB1300,X1502.1</v>
      </c>
      <c r="Q1576" t="str">
        <f>VLOOKUP('intouch变量（离散）'!$A1576,基本表格!$G:$Q,10,FALSE)</f>
        <v>No</v>
      </c>
      <c r="R1576" t="str">
        <f t="shared" si="150"/>
        <v>DB1300,X1502.1 2435+P4-M7 3#刨片机振荡器 电机控制 断链保护使能</v>
      </c>
      <c r="S1576">
        <v>0</v>
      </c>
      <c r="T1576">
        <v>0</v>
      </c>
    </row>
    <row r="1577" spans="1:20">
      <c r="A1577" t="s">
        <v>1733</v>
      </c>
      <c r="B1577" s="11" t="str">
        <f t="shared" si="149"/>
        <v>CHP3</v>
      </c>
      <c r="C1577" s="11" t="str">
        <f>VLOOKUP('intouch变量（离散）'!$A1577,基本表格!$G:$Q,2,FALSE)</f>
        <v>2435+P4-M7 3#刨片机振荡器 电机控制 断链导致停机</v>
      </c>
      <c r="D1577" t="s">
        <v>154</v>
      </c>
      <c r="E1577" t="str">
        <f t="shared" si="145"/>
        <v>No</v>
      </c>
      <c r="F1577" t="str">
        <f t="shared" si="146"/>
        <v>0</v>
      </c>
      <c r="G1577" t="s">
        <v>154</v>
      </c>
      <c r="H1577" t="s">
        <v>155</v>
      </c>
      <c r="I1577" t="str">
        <f t="shared" si="147"/>
        <v/>
      </c>
      <c r="J1577" t="str">
        <f t="shared" si="148"/>
        <v/>
      </c>
      <c r="K1577" t="str">
        <f>VLOOKUP('intouch变量（离散）'!$A1577,基本表格!$G:$Q,9,FALSE)</f>
        <v>On</v>
      </c>
      <c r="L1577">
        <v>1</v>
      </c>
      <c r="M1577" t="s">
        <v>156</v>
      </c>
      <c r="N1577" t="s">
        <v>157</v>
      </c>
      <c r="O1577" t="s">
        <v>158</v>
      </c>
      <c r="P1577" t="str">
        <f>VLOOKUP('intouch变量（离散）'!$A1577,基本表格!$G:$Q,3,FALSE)</f>
        <v>DB1300,X1502.2</v>
      </c>
      <c r="Q1577" t="str">
        <f>VLOOKUP('intouch变量（离散）'!$A1577,基本表格!$G:$Q,10,FALSE)</f>
        <v>Yes</v>
      </c>
      <c r="R1577" t="str">
        <f t="shared" si="150"/>
        <v>DB1300,X1502.2 2435+P4-M7 3#刨片机振荡器 电机控制 断链导致停机</v>
      </c>
      <c r="S1577">
        <v>0</v>
      </c>
      <c r="T1577">
        <v>0</v>
      </c>
    </row>
    <row r="1578" spans="1:20">
      <c r="A1578" t="s">
        <v>1734</v>
      </c>
      <c r="B1578" s="11" t="str">
        <f t="shared" si="149"/>
        <v>CHP3</v>
      </c>
      <c r="C1578" s="11" t="str">
        <f>VLOOKUP('intouch变量（离散）'!$A1578,基本表格!$G:$Q,2,FALSE)</f>
        <v>2435+P4-M7 3#刨片机振荡器 电机控制 电机(反转）</v>
      </c>
      <c r="D1578" t="s">
        <v>154</v>
      </c>
      <c r="E1578" t="str">
        <f t="shared" si="145"/>
        <v>No</v>
      </c>
      <c r="F1578" t="str">
        <f t="shared" si="146"/>
        <v>0</v>
      </c>
      <c r="G1578" t="s">
        <v>154</v>
      </c>
      <c r="H1578" t="s">
        <v>155</v>
      </c>
      <c r="I1578" t="str">
        <f t="shared" si="147"/>
        <v/>
      </c>
      <c r="J1578" t="str">
        <f t="shared" si="148"/>
        <v/>
      </c>
      <c r="K1578" t="str">
        <f>VLOOKUP('intouch变量（离散）'!$A1578,基本表格!$G:$Q,9,FALSE)</f>
        <v>None</v>
      </c>
      <c r="L1578">
        <v>1</v>
      </c>
      <c r="M1578" t="s">
        <v>156</v>
      </c>
      <c r="N1578" t="s">
        <v>157</v>
      </c>
      <c r="O1578" t="s">
        <v>158</v>
      </c>
      <c r="P1578" t="str">
        <f>VLOOKUP('intouch变量（离散）'!$A1578,基本表格!$G:$Q,3,FALSE)</f>
        <v>DB1300,X1502.3</v>
      </c>
      <c r="Q1578" t="str">
        <f>VLOOKUP('intouch变量（离散）'!$A1578,基本表格!$G:$Q,10,FALSE)</f>
        <v>Yes</v>
      </c>
      <c r="R1578" t="str">
        <f t="shared" si="150"/>
        <v>DB1300,X1502.3 2435+P4-M7 3#刨片机振荡器 电机控制 电机(反转）</v>
      </c>
      <c r="S1578">
        <v>0</v>
      </c>
      <c r="T1578">
        <v>0</v>
      </c>
    </row>
    <row r="1579" spans="1:20">
      <c r="A1579" t="s">
        <v>1735</v>
      </c>
      <c r="B1579" s="11" t="str">
        <f t="shared" si="149"/>
        <v>CHP3</v>
      </c>
      <c r="C1579" s="11" t="str">
        <f>VLOOKUP('intouch变量（离散）'!$A1579,基本表格!$G:$Q,2,FALSE)</f>
        <v>2435+P4-M7 3#刨片机振荡器 电机控制 本地</v>
      </c>
      <c r="D1579" t="s">
        <v>154</v>
      </c>
      <c r="E1579" t="str">
        <f t="shared" si="145"/>
        <v>No</v>
      </c>
      <c r="F1579" t="str">
        <f t="shared" si="146"/>
        <v>0</v>
      </c>
      <c r="G1579" t="s">
        <v>154</v>
      </c>
      <c r="H1579" t="s">
        <v>155</v>
      </c>
      <c r="I1579" t="str">
        <f t="shared" si="147"/>
        <v/>
      </c>
      <c r="J1579" t="str">
        <f t="shared" si="148"/>
        <v/>
      </c>
      <c r="K1579" t="str">
        <f>VLOOKUP('intouch变量（离散）'!$A1579,基本表格!$G:$Q,9,FALSE)</f>
        <v>None</v>
      </c>
      <c r="L1579">
        <v>1</v>
      </c>
      <c r="M1579" t="s">
        <v>156</v>
      </c>
      <c r="N1579" t="s">
        <v>157</v>
      </c>
      <c r="O1579" t="s">
        <v>158</v>
      </c>
      <c r="P1579" t="str">
        <f>VLOOKUP('intouch变量（离散）'!$A1579,基本表格!$G:$Q,3,FALSE)</f>
        <v>DB1300,X1502.4</v>
      </c>
      <c r="Q1579" t="str">
        <f>VLOOKUP('intouch变量（离散）'!$A1579,基本表格!$G:$Q,10,FALSE)</f>
        <v>Yes</v>
      </c>
      <c r="R1579" t="str">
        <f t="shared" si="150"/>
        <v>DB1300,X1502.4 2435+P4-M7 3#刨片机振荡器 电机控制 本地</v>
      </c>
      <c r="S1579">
        <v>0</v>
      </c>
      <c r="T1579">
        <v>0</v>
      </c>
    </row>
    <row r="1580" spans="1:20">
      <c r="A1580" t="s">
        <v>1736</v>
      </c>
      <c r="B1580" s="11" t="str">
        <f t="shared" si="149"/>
        <v>CHP3</v>
      </c>
      <c r="C1580" s="11" t="str">
        <f>VLOOKUP('intouch变量（离散）'!$A1580,基本表格!$G:$Q,2,FALSE)</f>
        <v>2435+P4-M7 3#刨片机振荡器 电机控制 远程</v>
      </c>
      <c r="D1580" t="s">
        <v>154</v>
      </c>
      <c r="E1580" t="str">
        <f t="shared" si="145"/>
        <v>No</v>
      </c>
      <c r="F1580" t="str">
        <f t="shared" si="146"/>
        <v>0</v>
      </c>
      <c r="G1580" t="s">
        <v>154</v>
      </c>
      <c r="H1580" t="s">
        <v>155</v>
      </c>
      <c r="I1580" t="str">
        <f t="shared" si="147"/>
        <v/>
      </c>
      <c r="J1580" t="str">
        <f t="shared" si="148"/>
        <v/>
      </c>
      <c r="K1580" t="str">
        <f>VLOOKUP('intouch变量（离散）'!$A1580,基本表格!$G:$Q,9,FALSE)</f>
        <v>None</v>
      </c>
      <c r="L1580">
        <v>1</v>
      </c>
      <c r="M1580" t="s">
        <v>156</v>
      </c>
      <c r="N1580" t="s">
        <v>157</v>
      </c>
      <c r="O1580" t="s">
        <v>158</v>
      </c>
      <c r="P1580" t="str">
        <f>VLOOKUP('intouch变量（离散）'!$A1580,基本表格!$G:$Q,3,FALSE)</f>
        <v>DB1300,X1502.5</v>
      </c>
      <c r="Q1580" t="str">
        <f>VLOOKUP('intouch变量（离散）'!$A1580,基本表格!$G:$Q,10,FALSE)</f>
        <v>Yes</v>
      </c>
      <c r="R1580" t="str">
        <f t="shared" si="150"/>
        <v>DB1300,X1502.5 2435+P4-M7 3#刨片机振荡器 电机控制 远程</v>
      </c>
      <c r="S1580">
        <v>0</v>
      </c>
      <c r="T1580">
        <v>0</v>
      </c>
    </row>
    <row r="1581" spans="1:20">
      <c r="A1581" t="s">
        <v>1737</v>
      </c>
      <c r="B1581" s="11" t="str">
        <f t="shared" si="149"/>
        <v>CHP3</v>
      </c>
      <c r="C1581" s="11" t="str">
        <f>VLOOKUP('intouch变量（离散）'!$A1581,基本表格!$G:$Q,2,FALSE)</f>
        <v>2435+P4-M7 3#刨片机振荡器 电机控制 堵料报警</v>
      </c>
      <c r="D1581" t="s">
        <v>154</v>
      </c>
      <c r="E1581" t="str">
        <f t="shared" si="145"/>
        <v>No</v>
      </c>
      <c r="F1581" t="str">
        <f t="shared" si="146"/>
        <v>0</v>
      </c>
      <c r="G1581" t="s">
        <v>154</v>
      </c>
      <c r="H1581" t="s">
        <v>155</v>
      </c>
      <c r="I1581" t="str">
        <f t="shared" si="147"/>
        <v/>
      </c>
      <c r="J1581" t="str">
        <f t="shared" si="148"/>
        <v/>
      </c>
      <c r="K1581" t="str">
        <f>VLOOKUP('intouch变量（离散）'!$A1581,基本表格!$G:$Q,9,FALSE)</f>
        <v>On</v>
      </c>
      <c r="L1581">
        <v>1</v>
      </c>
      <c r="M1581" t="s">
        <v>156</v>
      </c>
      <c r="N1581" t="s">
        <v>157</v>
      </c>
      <c r="O1581" t="s">
        <v>158</v>
      </c>
      <c r="P1581" t="str">
        <f>VLOOKUP('intouch变量（离散）'!$A1581,基本表格!$G:$Q,3,FALSE)</f>
        <v>DB1300,X1502.6</v>
      </c>
      <c r="Q1581" t="str">
        <f>VLOOKUP('intouch变量（离散）'!$A1581,基本表格!$G:$Q,10,FALSE)</f>
        <v>Yes</v>
      </c>
      <c r="R1581" t="str">
        <f t="shared" si="150"/>
        <v>DB1300,X1502.6 2435+P4-M7 3#刨片机振荡器 电机控制 堵料报警</v>
      </c>
      <c r="S1581">
        <v>0</v>
      </c>
      <c r="T1581">
        <v>0</v>
      </c>
    </row>
    <row r="1582" spans="1:20">
      <c r="A1582" t="s">
        <v>1738</v>
      </c>
      <c r="B1582" s="11" t="str">
        <f t="shared" si="149"/>
        <v>CHP3</v>
      </c>
      <c r="C1582" s="11" t="str">
        <f>VLOOKUP('intouch变量（离散）'!$A1582,基本表格!$G:$Q,2,FALSE)</f>
        <v>2435+P4-M7 3#刨片机振荡器 电机控制 堵料检测</v>
      </c>
      <c r="D1582" t="s">
        <v>154</v>
      </c>
      <c r="E1582" t="str">
        <f t="shared" si="145"/>
        <v>No</v>
      </c>
      <c r="F1582" t="str">
        <f t="shared" si="146"/>
        <v>0</v>
      </c>
      <c r="G1582" t="s">
        <v>154</v>
      </c>
      <c r="H1582" t="s">
        <v>155</v>
      </c>
      <c r="I1582" t="str">
        <f t="shared" si="147"/>
        <v/>
      </c>
      <c r="J1582" t="str">
        <f t="shared" si="148"/>
        <v/>
      </c>
      <c r="K1582" t="str">
        <f>VLOOKUP('intouch变量（离散）'!$A1582,基本表格!$G:$Q,9,FALSE)</f>
        <v>None</v>
      </c>
      <c r="L1582">
        <v>1</v>
      </c>
      <c r="M1582" t="s">
        <v>156</v>
      </c>
      <c r="N1582" t="s">
        <v>157</v>
      </c>
      <c r="O1582" t="s">
        <v>158</v>
      </c>
      <c r="P1582" t="str">
        <f>VLOOKUP('intouch变量（离散）'!$A1582,基本表格!$G:$Q,3,FALSE)</f>
        <v>DB1300,X1502.7</v>
      </c>
      <c r="Q1582" t="str">
        <f>VLOOKUP('intouch变量（离散）'!$A1582,基本表格!$G:$Q,10,FALSE)</f>
        <v>Yes</v>
      </c>
      <c r="R1582" t="str">
        <f t="shared" si="150"/>
        <v>DB1300,X1502.7 2435+P4-M7 3#刨片机振荡器 电机控制 堵料检测</v>
      </c>
      <c r="S1582">
        <v>0</v>
      </c>
      <c r="T1582">
        <v>0</v>
      </c>
    </row>
    <row r="1583" spans="1:20">
      <c r="A1583" t="s">
        <v>1739</v>
      </c>
      <c r="B1583" s="11" t="str">
        <f t="shared" si="149"/>
        <v>CHP3</v>
      </c>
      <c r="C1583" s="11" t="str">
        <f>VLOOKUP('intouch变量（离散）'!$A1583,基本表格!$G:$Q,2,FALSE)</f>
        <v>2435+P4-M7 3#刨片机振荡器 电机控制 堵料保护使能</v>
      </c>
      <c r="D1583" t="s">
        <v>154</v>
      </c>
      <c r="E1583" t="str">
        <f t="shared" si="145"/>
        <v>Yes</v>
      </c>
      <c r="F1583" t="str">
        <f t="shared" si="146"/>
        <v>900</v>
      </c>
      <c r="G1583" t="s">
        <v>154</v>
      </c>
      <c r="H1583" t="s">
        <v>155</v>
      </c>
      <c r="I1583" t="str">
        <f t="shared" si="147"/>
        <v>禁用</v>
      </c>
      <c r="J1583" t="str">
        <f t="shared" si="148"/>
        <v>启用</v>
      </c>
      <c r="K1583" t="str">
        <f>VLOOKUP('intouch变量（离散）'!$A1583,基本表格!$G:$Q,9,FALSE)</f>
        <v>None</v>
      </c>
      <c r="L1583">
        <v>1</v>
      </c>
      <c r="M1583" t="s">
        <v>156</v>
      </c>
      <c r="N1583" t="s">
        <v>157</v>
      </c>
      <c r="O1583" t="s">
        <v>158</v>
      </c>
      <c r="P1583" t="str">
        <f>VLOOKUP('intouch变量（离散）'!$A1583,基本表格!$G:$Q,3,FALSE)</f>
        <v>DB1300,X1503.0</v>
      </c>
      <c r="Q1583" t="str">
        <f>VLOOKUP('intouch变量（离散）'!$A1583,基本表格!$G:$Q,10,FALSE)</f>
        <v>No</v>
      </c>
      <c r="R1583" t="str">
        <f t="shared" si="150"/>
        <v>DB1300,X1503.0 2435+P4-M7 3#刨片机振荡器 电机控制 堵料保护使能</v>
      </c>
      <c r="S1583">
        <v>0</v>
      </c>
      <c r="T1583">
        <v>0</v>
      </c>
    </row>
    <row r="1584" spans="1:20">
      <c r="A1584" t="s">
        <v>1740</v>
      </c>
      <c r="B1584" s="11" t="str">
        <f t="shared" si="149"/>
        <v>CHP3</v>
      </c>
      <c r="C1584" s="11" t="str">
        <f>VLOOKUP('intouch变量（离散）'!$A1584,基本表格!$G:$Q,2,FALSE)</f>
        <v>2435+P4-M7 3#刨片机振荡器 电机控制 堵料导致停机</v>
      </c>
      <c r="D1584" t="s">
        <v>154</v>
      </c>
      <c r="E1584" t="str">
        <f t="shared" si="145"/>
        <v>No</v>
      </c>
      <c r="F1584" t="str">
        <f t="shared" si="146"/>
        <v>0</v>
      </c>
      <c r="G1584" t="s">
        <v>154</v>
      </c>
      <c r="H1584" t="s">
        <v>155</v>
      </c>
      <c r="I1584" t="str">
        <f t="shared" si="147"/>
        <v/>
      </c>
      <c r="J1584" t="str">
        <f t="shared" si="148"/>
        <v/>
      </c>
      <c r="K1584" t="str">
        <f>VLOOKUP('intouch变量（离散）'!$A1584,基本表格!$G:$Q,9,FALSE)</f>
        <v>On</v>
      </c>
      <c r="L1584">
        <v>1</v>
      </c>
      <c r="M1584" t="s">
        <v>156</v>
      </c>
      <c r="N1584" t="s">
        <v>157</v>
      </c>
      <c r="O1584" t="s">
        <v>158</v>
      </c>
      <c r="P1584" t="str">
        <f>VLOOKUP('intouch变量（离散）'!$A1584,基本表格!$G:$Q,3,FALSE)</f>
        <v>DB1300,X1503.1</v>
      </c>
      <c r="Q1584" t="str">
        <f>VLOOKUP('intouch变量（离散）'!$A1584,基本表格!$G:$Q,10,FALSE)</f>
        <v>Yes</v>
      </c>
      <c r="R1584" t="str">
        <f t="shared" si="150"/>
        <v>DB1300,X1503.1 2435+P4-M7 3#刨片机振荡器 电机控制 堵料导致停机</v>
      </c>
      <c r="S1584">
        <v>0</v>
      </c>
      <c r="T1584">
        <v>0</v>
      </c>
    </row>
    <row r="1585" spans="1:20">
      <c r="A1585" t="s">
        <v>1741</v>
      </c>
      <c r="B1585" s="11" t="str">
        <f t="shared" si="149"/>
        <v>CHP3</v>
      </c>
      <c r="C1585" s="11" t="str">
        <f>VLOOKUP('intouch变量（离散）'!$A1585,基本表格!$G:$Q,2,FALSE)</f>
        <v>2435+P4-M7 3#刨片机振荡器 电机控制 拉线开关</v>
      </c>
      <c r="D1585" t="s">
        <v>154</v>
      </c>
      <c r="E1585" t="str">
        <f t="shared" si="145"/>
        <v>No</v>
      </c>
      <c r="F1585" t="str">
        <f t="shared" si="146"/>
        <v>0</v>
      </c>
      <c r="G1585" t="s">
        <v>154</v>
      </c>
      <c r="H1585" t="s">
        <v>155</v>
      </c>
      <c r="I1585" t="str">
        <f t="shared" si="147"/>
        <v/>
      </c>
      <c r="J1585" t="str">
        <f t="shared" si="148"/>
        <v/>
      </c>
      <c r="K1585" t="str">
        <f>VLOOKUP('intouch变量（离散）'!$A1585,基本表格!$G:$Q,9,FALSE)</f>
        <v>On</v>
      </c>
      <c r="L1585">
        <v>1</v>
      </c>
      <c r="M1585" t="s">
        <v>156</v>
      </c>
      <c r="N1585" t="s">
        <v>157</v>
      </c>
      <c r="O1585" t="s">
        <v>158</v>
      </c>
      <c r="P1585" t="str">
        <f>VLOOKUP('intouch变量（离散）'!$A1585,基本表格!$G:$Q,3,FALSE)</f>
        <v>DB1300,X1508.0</v>
      </c>
      <c r="Q1585" t="str">
        <f>VLOOKUP('intouch变量（离散）'!$A1585,基本表格!$G:$Q,10,FALSE)</f>
        <v>Yes</v>
      </c>
      <c r="R1585" t="str">
        <f t="shared" si="150"/>
        <v>DB1300,X1508.0 2435+P4-M7 3#刨片机振荡器 电机控制 拉线开关</v>
      </c>
      <c r="S1585">
        <v>0</v>
      </c>
      <c r="T1585">
        <v>0</v>
      </c>
    </row>
    <row r="1586" spans="1:20">
      <c r="A1586" t="s">
        <v>1742</v>
      </c>
      <c r="B1586" s="11" t="str">
        <f t="shared" si="149"/>
        <v>CHP3</v>
      </c>
      <c r="C1586" s="11" t="str">
        <f>VLOOKUP('intouch变量（离散）'!$A1586,基本表格!$G:$Q,2,FALSE)</f>
        <v>2435+P4-M7 3#刨片机振荡器 电机控制 左跑偏报警</v>
      </c>
      <c r="D1586" t="s">
        <v>154</v>
      </c>
      <c r="E1586" t="str">
        <f t="shared" si="145"/>
        <v>No</v>
      </c>
      <c r="F1586" t="str">
        <f t="shared" si="146"/>
        <v>0</v>
      </c>
      <c r="G1586" t="s">
        <v>154</v>
      </c>
      <c r="H1586" t="s">
        <v>155</v>
      </c>
      <c r="I1586" t="str">
        <f t="shared" si="147"/>
        <v/>
      </c>
      <c r="J1586" t="str">
        <f t="shared" si="148"/>
        <v/>
      </c>
      <c r="K1586" t="str">
        <f>VLOOKUP('intouch变量（离散）'!$A1586,基本表格!$G:$Q,9,FALSE)</f>
        <v>On</v>
      </c>
      <c r="L1586">
        <v>1</v>
      </c>
      <c r="M1586" t="s">
        <v>156</v>
      </c>
      <c r="N1586" t="s">
        <v>157</v>
      </c>
      <c r="O1586" t="s">
        <v>158</v>
      </c>
      <c r="P1586" t="str">
        <f>VLOOKUP('intouch变量（离散）'!$A1586,基本表格!$G:$Q,3,FALSE)</f>
        <v>DB1300,X1508.1</v>
      </c>
      <c r="Q1586" t="str">
        <f>VLOOKUP('intouch变量（离散）'!$A1586,基本表格!$G:$Q,10,FALSE)</f>
        <v>Yes</v>
      </c>
      <c r="R1586" t="str">
        <f t="shared" si="150"/>
        <v>DB1300,X1508.1 2435+P4-M7 3#刨片机振荡器 电机控制 左跑偏报警</v>
      </c>
      <c r="S1586">
        <v>0</v>
      </c>
      <c r="T1586">
        <v>0</v>
      </c>
    </row>
    <row r="1587" spans="1:20">
      <c r="A1587" t="s">
        <v>1743</v>
      </c>
      <c r="B1587" s="11" t="str">
        <f t="shared" si="149"/>
        <v>CHP3</v>
      </c>
      <c r="C1587" s="11" t="str">
        <f>VLOOKUP('intouch变量（离散）'!$A1587,基本表格!$G:$Q,2,FALSE)</f>
        <v>2435+P4-M7 3#刨片机振荡器 电机控制 左跑偏1检测</v>
      </c>
      <c r="D1587" t="s">
        <v>154</v>
      </c>
      <c r="E1587" t="str">
        <f t="shared" si="145"/>
        <v>No</v>
      </c>
      <c r="F1587" t="str">
        <f t="shared" si="146"/>
        <v>0</v>
      </c>
      <c r="G1587" t="s">
        <v>154</v>
      </c>
      <c r="H1587" t="s">
        <v>155</v>
      </c>
      <c r="I1587" t="str">
        <f t="shared" si="147"/>
        <v/>
      </c>
      <c r="J1587" t="str">
        <f t="shared" si="148"/>
        <v/>
      </c>
      <c r="K1587" t="str">
        <f>VLOOKUP('intouch变量（离散）'!$A1587,基本表格!$G:$Q,9,FALSE)</f>
        <v>None</v>
      </c>
      <c r="L1587">
        <v>1</v>
      </c>
      <c r="M1587" t="s">
        <v>156</v>
      </c>
      <c r="N1587" t="s">
        <v>157</v>
      </c>
      <c r="O1587" t="s">
        <v>158</v>
      </c>
      <c r="P1587" t="str">
        <f>VLOOKUP('intouch变量（离散）'!$A1587,基本表格!$G:$Q,3,FALSE)</f>
        <v>DB1300,X1508.2</v>
      </c>
      <c r="Q1587" t="str">
        <f>VLOOKUP('intouch变量（离散）'!$A1587,基本表格!$G:$Q,10,FALSE)</f>
        <v>Yes</v>
      </c>
      <c r="R1587" t="str">
        <f t="shared" si="150"/>
        <v>DB1300,X1508.2 2435+P4-M7 3#刨片机振荡器 电机控制 左跑偏1检测</v>
      </c>
      <c r="S1587">
        <v>0</v>
      </c>
      <c r="T1587">
        <v>0</v>
      </c>
    </row>
    <row r="1588" spans="1:20">
      <c r="A1588" t="s">
        <v>1744</v>
      </c>
      <c r="B1588" s="11" t="str">
        <f t="shared" si="149"/>
        <v>CHP3</v>
      </c>
      <c r="C1588" s="11" t="str">
        <f>VLOOKUP('intouch变量（离散）'!$A1588,基本表格!$G:$Q,2,FALSE)</f>
        <v>2435+P4-M7 3#刨片机振荡器 电机控制 左跑偏保护使能</v>
      </c>
      <c r="D1588" t="s">
        <v>154</v>
      </c>
      <c r="E1588" t="str">
        <f t="shared" si="145"/>
        <v>Yes</v>
      </c>
      <c r="F1588" t="str">
        <f t="shared" si="146"/>
        <v>900</v>
      </c>
      <c r="G1588" t="s">
        <v>154</v>
      </c>
      <c r="H1588" t="s">
        <v>155</v>
      </c>
      <c r="I1588" t="str">
        <f t="shared" si="147"/>
        <v>禁用</v>
      </c>
      <c r="J1588" t="str">
        <f t="shared" si="148"/>
        <v>启用</v>
      </c>
      <c r="K1588" t="str">
        <f>VLOOKUP('intouch变量（离散）'!$A1588,基本表格!$G:$Q,9,FALSE)</f>
        <v>None</v>
      </c>
      <c r="L1588">
        <v>1</v>
      </c>
      <c r="M1588" t="s">
        <v>156</v>
      </c>
      <c r="N1588" t="s">
        <v>157</v>
      </c>
      <c r="O1588" t="s">
        <v>158</v>
      </c>
      <c r="P1588" t="str">
        <f>VLOOKUP('intouch变量（离散）'!$A1588,基本表格!$G:$Q,3,FALSE)</f>
        <v>DB1300,X1508.3</v>
      </c>
      <c r="Q1588" t="str">
        <f>VLOOKUP('intouch变量（离散）'!$A1588,基本表格!$G:$Q,10,FALSE)</f>
        <v>No</v>
      </c>
      <c r="R1588" t="str">
        <f t="shared" si="150"/>
        <v>DB1300,X1508.3 2435+P4-M7 3#刨片机振荡器 电机控制 左跑偏保护使能</v>
      </c>
      <c r="S1588">
        <v>0</v>
      </c>
      <c r="T1588">
        <v>0</v>
      </c>
    </row>
    <row r="1589" spans="1:20">
      <c r="A1589" t="s">
        <v>1745</v>
      </c>
      <c r="B1589" s="11" t="str">
        <f t="shared" si="149"/>
        <v>CHP3</v>
      </c>
      <c r="C1589" s="11" t="str">
        <f>VLOOKUP('intouch变量（离散）'!$A1589,基本表格!$G:$Q,2,FALSE)</f>
        <v>2435+P4-M7 3#刨片机振荡器 电机控制 左跑偏导致停机</v>
      </c>
      <c r="D1589" t="s">
        <v>154</v>
      </c>
      <c r="E1589" t="str">
        <f t="shared" si="145"/>
        <v>No</v>
      </c>
      <c r="F1589" t="str">
        <f t="shared" si="146"/>
        <v>0</v>
      </c>
      <c r="G1589" t="s">
        <v>154</v>
      </c>
      <c r="H1589" t="s">
        <v>155</v>
      </c>
      <c r="I1589" t="str">
        <f t="shared" si="147"/>
        <v/>
      </c>
      <c r="J1589" t="str">
        <f t="shared" si="148"/>
        <v/>
      </c>
      <c r="K1589" t="str">
        <f>VLOOKUP('intouch变量（离散）'!$A1589,基本表格!$G:$Q,9,FALSE)</f>
        <v>On</v>
      </c>
      <c r="L1589">
        <v>1</v>
      </c>
      <c r="M1589" t="s">
        <v>156</v>
      </c>
      <c r="N1589" t="s">
        <v>157</v>
      </c>
      <c r="O1589" t="s">
        <v>158</v>
      </c>
      <c r="P1589" t="str">
        <f>VLOOKUP('intouch变量（离散）'!$A1589,基本表格!$G:$Q,3,FALSE)</f>
        <v>DB1300,X1508.4</v>
      </c>
      <c r="Q1589" t="str">
        <f>VLOOKUP('intouch变量（离散）'!$A1589,基本表格!$G:$Q,10,FALSE)</f>
        <v>Yes</v>
      </c>
      <c r="R1589" t="str">
        <f t="shared" si="150"/>
        <v>DB1300,X1508.4 2435+P4-M7 3#刨片机振荡器 电机控制 左跑偏导致停机</v>
      </c>
      <c r="S1589">
        <v>0</v>
      </c>
      <c r="T1589">
        <v>0</v>
      </c>
    </row>
    <row r="1590" spans="1:20">
      <c r="A1590" t="s">
        <v>1746</v>
      </c>
      <c r="B1590" s="11" t="str">
        <f t="shared" si="149"/>
        <v>CHP3</v>
      </c>
      <c r="C1590" s="11" t="str">
        <f>VLOOKUP('intouch变量（离散）'!$A1590,基本表格!$G:$Q,2,FALSE)</f>
        <v>2435+P4-M7 3#刨片机振荡器 电机控制 右 跑偏报警</v>
      </c>
      <c r="D1590" t="s">
        <v>154</v>
      </c>
      <c r="E1590" t="str">
        <f t="shared" si="145"/>
        <v>No</v>
      </c>
      <c r="F1590" t="str">
        <f t="shared" si="146"/>
        <v>0</v>
      </c>
      <c r="G1590" t="s">
        <v>154</v>
      </c>
      <c r="H1590" t="s">
        <v>155</v>
      </c>
      <c r="I1590" t="str">
        <f t="shared" si="147"/>
        <v/>
      </c>
      <c r="J1590" t="str">
        <f t="shared" si="148"/>
        <v/>
      </c>
      <c r="K1590" t="str">
        <f>VLOOKUP('intouch变量（离散）'!$A1590,基本表格!$G:$Q,9,FALSE)</f>
        <v>On</v>
      </c>
      <c r="L1590">
        <v>1</v>
      </c>
      <c r="M1590" t="s">
        <v>156</v>
      </c>
      <c r="N1590" t="s">
        <v>157</v>
      </c>
      <c r="O1590" t="s">
        <v>158</v>
      </c>
      <c r="P1590" t="str">
        <f>VLOOKUP('intouch变量（离散）'!$A1590,基本表格!$G:$Q,3,FALSE)</f>
        <v>DB1300,X1512.0</v>
      </c>
      <c r="Q1590" t="str">
        <f>VLOOKUP('intouch变量（离散）'!$A1590,基本表格!$G:$Q,10,FALSE)</f>
        <v>Yes</v>
      </c>
      <c r="R1590" t="str">
        <f t="shared" si="150"/>
        <v>DB1300,X1512.0 2435+P4-M7 3#刨片机振荡器 电机控制 右 跑偏报警</v>
      </c>
      <c r="S1590">
        <v>0</v>
      </c>
      <c r="T1590">
        <v>0</v>
      </c>
    </row>
    <row r="1591" spans="1:20">
      <c r="A1591" t="s">
        <v>1747</v>
      </c>
      <c r="B1591" s="11" t="str">
        <f t="shared" si="149"/>
        <v>CHP3</v>
      </c>
      <c r="C1591" s="11" t="str">
        <f>VLOOKUP('intouch变量（离散）'!$A1591,基本表格!$G:$Q,2,FALSE)</f>
        <v>2435+P4-M7 3#刨片机振荡器 电机控制 右跑偏1检测</v>
      </c>
      <c r="D1591" t="s">
        <v>154</v>
      </c>
      <c r="E1591" t="str">
        <f t="shared" si="145"/>
        <v>No</v>
      </c>
      <c r="F1591" t="str">
        <f t="shared" si="146"/>
        <v>0</v>
      </c>
      <c r="G1591" t="s">
        <v>154</v>
      </c>
      <c r="H1591" t="s">
        <v>155</v>
      </c>
      <c r="I1591" t="str">
        <f t="shared" si="147"/>
        <v/>
      </c>
      <c r="J1591" t="str">
        <f t="shared" si="148"/>
        <v/>
      </c>
      <c r="K1591" t="str">
        <f>VLOOKUP('intouch变量（离散）'!$A1591,基本表格!$G:$Q,9,FALSE)</f>
        <v>None</v>
      </c>
      <c r="L1591">
        <v>1</v>
      </c>
      <c r="M1591" t="s">
        <v>156</v>
      </c>
      <c r="N1591" t="s">
        <v>157</v>
      </c>
      <c r="O1591" t="s">
        <v>158</v>
      </c>
      <c r="P1591" t="str">
        <f>VLOOKUP('intouch变量（离散）'!$A1591,基本表格!$G:$Q,3,FALSE)</f>
        <v>DB1300,X1512.1</v>
      </c>
      <c r="Q1591" t="str">
        <f>VLOOKUP('intouch变量（离散）'!$A1591,基本表格!$G:$Q,10,FALSE)</f>
        <v>Yes</v>
      </c>
      <c r="R1591" t="str">
        <f t="shared" si="150"/>
        <v>DB1300,X1512.1 2435+P4-M7 3#刨片机振荡器 电机控制 右跑偏1检测</v>
      </c>
      <c r="S1591">
        <v>0</v>
      </c>
      <c r="T1591">
        <v>0</v>
      </c>
    </row>
    <row r="1592" spans="1:20">
      <c r="A1592" t="s">
        <v>1748</v>
      </c>
      <c r="B1592" s="11" t="str">
        <f t="shared" si="149"/>
        <v>CHP3</v>
      </c>
      <c r="C1592" s="11" t="str">
        <f>VLOOKUP('intouch变量（离散）'!$A1592,基本表格!$G:$Q,2,FALSE)</f>
        <v>2435+P4-M7 3#刨片机振荡器 电机控制 右跑偏保护使能</v>
      </c>
      <c r="D1592" t="s">
        <v>154</v>
      </c>
      <c r="E1592" t="str">
        <f t="shared" si="145"/>
        <v>Yes</v>
      </c>
      <c r="F1592" t="str">
        <f t="shared" si="146"/>
        <v>900</v>
      </c>
      <c r="G1592" t="s">
        <v>154</v>
      </c>
      <c r="H1592" t="s">
        <v>155</v>
      </c>
      <c r="I1592" t="str">
        <f t="shared" si="147"/>
        <v>禁用</v>
      </c>
      <c r="J1592" t="str">
        <f t="shared" si="148"/>
        <v>启用</v>
      </c>
      <c r="K1592" t="str">
        <f>VLOOKUP('intouch变量（离散）'!$A1592,基本表格!$G:$Q,9,FALSE)</f>
        <v>None</v>
      </c>
      <c r="L1592">
        <v>1</v>
      </c>
      <c r="M1592" t="s">
        <v>156</v>
      </c>
      <c r="N1592" t="s">
        <v>157</v>
      </c>
      <c r="O1592" t="s">
        <v>158</v>
      </c>
      <c r="P1592" t="str">
        <f>VLOOKUP('intouch变量（离散）'!$A1592,基本表格!$G:$Q,3,FALSE)</f>
        <v>DB1300,X1512.2</v>
      </c>
      <c r="Q1592" t="str">
        <f>VLOOKUP('intouch变量（离散）'!$A1592,基本表格!$G:$Q,10,FALSE)</f>
        <v>No</v>
      </c>
      <c r="R1592" t="str">
        <f t="shared" si="150"/>
        <v>DB1300,X1512.2 2435+P4-M7 3#刨片机振荡器 电机控制 右跑偏保护使能</v>
      </c>
      <c r="S1592">
        <v>0</v>
      </c>
      <c r="T1592">
        <v>0</v>
      </c>
    </row>
    <row r="1593" spans="1:20">
      <c r="A1593" t="s">
        <v>1749</v>
      </c>
      <c r="B1593" s="11" t="str">
        <f t="shared" si="149"/>
        <v>CHP3</v>
      </c>
      <c r="C1593" s="11" t="str">
        <f>VLOOKUP('intouch变量（离散）'!$A1593,基本表格!$G:$Q,2,FALSE)</f>
        <v>2435+P4-M7 3#刨片机振荡器 电机控制 右跑偏导致停机</v>
      </c>
      <c r="D1593" t="s">
        <v>154</v>
      </c>
      <c r="E1593" t="str">
        <f t="shared" si="145"/>
        <v>No</v>
      </c>
      <c r="F1593" t="str">
        <f t="shared" si="146"/>
        <v>0</v>
      </c>
      <c r="G1593" t="s">
        <v>154</v>
      </c>
      <c r="H1593" t="s">
        <v>155</v>
      </c>
      <c r="I1593" t="str">
        <f t="shared" si="147"/>
        <v/>
      </c>
      <c r="J1593" t="str">
        <f t="shared" si="148"/>
        <v/>
      </c>
      <c r="K1593" t="str">
        <f>VLOOKUP('intouch变量（离散）'!$A1593,基本表格!$G:$Q,9,FALSE)</f>
        <v>On</v>
      </c>
      <c r="L1593">
        <v>1</v>
      </c>
      <c r="M1593" t="s">
        <v>156</v>
      </c>
      <c r="N1593" t="s">
        <v>157</v>
      </c>
      <c r="O1593" t="s">
        <v>158</v>
      </c>
      <c r="P1593" t="str">
        <f>VLOOKUP('intouch变量（离散）'!$A1593,基本表格!$G:$Q,3,FALSE)</f>
        <v>DB1300,X1512.3</v>
      </c>
      <c r="Q1593" t="str">
        <f>VLOOKUP('intouch变量（离散）'!$A1593,基本表格!$G:$Q,10,FALSE)</f>
        <v>Yes</v>
      </c>
      <c r="R1593" t="str">
        <f t="shared" si="150"/>
        <v>DB1300,X1512.3 2435+P4-M7 3#刨片机振荡器 电机控制 右跑偏导致停机</v>
      </c>
      <c r="S1593">
        <v>0</v>
      </c>
      <c r="T1593">
        <v>0</v>
      </c>
    </row>
    <row r="1594" spans="1:20">
      <c r="A1594" t="s">
        <v>1750</v>
      </c>
      <c r="B1594" s="11" t="str">
        <f t="shared" si="149"/>
        <v>CHP3</v>
      </c>
      <c r="C1594" s="11" t="str">
        <f>VLOOKUP('intouch变量（离散）'!$A1594,基本表格!$G:$Q,2,FALSE)</f>
        <v>2435+P4-M7 3#刨片机振荡器 电机控制 三角型</v>
      </c>
      <c r="D1594" t="s">
        <v>154</v>
      </c>
      <c r="E1594" t="str">
        <f t="shared" si="145"/>
        <v>No</v>
      </c>
      <c r="F1594" t="str">
        <f t="shared" si="146"/>
        <v>0</v>
      </c>
      <c r="G1594" t="s">
        <v>154</v>
      </c>
      <c r="H1594" t="s">
        <v>155</v>
      </c>
      <c r="I1594" t="str">
        <f t="shared" si="147"/>
        <v/>
      </c>
      <c r="J1594" t="str">
        <f t="shared" si="148"/>
        <v/>
      </c>
      <c r="K1594" t="str">
        <f>VLOOKUP('intouch变量（离散）'!$A1594,基本表格!$G:$Q,9,FALSE)</f>
        <v>None</v>
      </c>
      <c r="L1594">
        <v>1</v>
      </c>
      <c r="M1594" t="s">
        <v>156</v>
      </c>
      <c r="N1594" t="s">
        <v>157</v>
      </c>
      <c r="O1594" t="s">
        <v>158</v>
      </c>
      <c r="P1594" t="str">
        <f>VLOOKUP('intouch变量（离散）'!$A1594,基本表格!$G:$Q,3,FALSE)</f>
        <v>DB1300,X1516.0</v>
      </c>
      <c r="Q1594" t="str">
        <f>VLOOKUP('intouch变量（离散）'!$A1594,基本表格!$G:$Q,10,FALSE)</f>
        <v>Yes</v>
      </c>
      <c r="R1594" t="str">
        <f t="shared" si="150"/>
        <v>DB1300,X1516.0 2435+P4-M7 3#刨片机振荡器 电机控制 三角型</v>
      </c>
      <c r="S1594">
        <v>0</v>
      </c>
      <c r="T1594">
        <v>0</v>
      </c>
    </row>
    <row r="1595" spans="1:20">
      <c r="A1595" t="s">
        <v>1751</v>
      </c>
      <c r="B1595" s="11" t="str">
        <f t="shared" si="149"/>
        <v>CHP3</v>
      </c>
      <c r="C1595" s="11" t="str">
        <f>VLOOKUP('intouch变量（离散）'!$A1595,基本表格!$G:$Q,2,FALSE)</f>
        <v>2435+P4-M7 3#刨片机振荡器 电机控制 星型</v>
      </c>
      <c r="D1595" t="s">
        <v>154</v>
      </c>
      <c r="E1595" t="str">
        <f t="shared" si="145"/>
        <v>No</v>
      </c>
      <c r="F1595" t="str">
        <f t="shared" si="146"/>
        <v>0</v>
      </c>
      <c r="G1595" t="s">
        <v>154</v>
      </c>
      <c r="H1595" t="s">
        <v>155</v>
      </c>
      <c r="I1595" t="str">
        <f t="shared" si="147"/>
        <v/>
      </c>
      <c r="J1595" t="str">
        <f t="shared" si="148"/>
        <v/>
      </c>
      <c r="K1595" t="str">
        <f>VLOOKUP('intouch变量（离散）'!$A1595,基本表格!$G:$Q,9,FALSE)</f>
        <v>None</v>
      </c>
      <c r="L1595">
        <v>1</v>
      </c>
      <c r="M1595" t="s">
        <v>156</v>
      </c>
      <c r="N1595" t="s">
        <v>157</v>
      </c>
      <c r="O1595" t="s">
        <v>158</v>
      </c>
      <c r="P1595" t="str">
        <f>VLOOKUP('intouch变量（离散）'!$A1595,基本表格!$G:$Q,3,FALSE)</f>
        <v>DB1300,X1516.1</v>
      </c>
      <c r="Q1595" t="str">
        <f>VLOOKUP('intouch变量（离散）'!$A1595,基本表格!$G:$Q,10,FALSE)</f>
        <v>Yes</v>
      </c>
      <c r="R1595" t="str">
        <f t="shared" si="150"/>
        <v>DB1300,X1516.1 2435+P4-M7 3#刨片机振荡器 电机控制 星型</v>
      </c>
      <c r="S1595">
        <v>0</v>
      </c>
      <c r="T1595">
        <v>0</v>
      </c>
    </row>
    <row r="1596" spans="1:20">
      <c r="A1596" t="s">
        <v>1752</v>
      </c>
      <c r="B1596" s="11" t="str">
        <f t="shared" si="149"/>
        <v>CHP3</v>
      </c>
      <c r="C1596" s="11" t="str">
        <f>VLOOKUP('intouch变量（离散）'!$A1596,基本表格!$G:$Q,2,FALSE)</f>
        <v>2435+P4-M7 3#刨片机振荡器 电机控制 维修开关</v>
      </c>
      <c r="D1596" t="s">
        <v>154</v>
      </c>
      <c r="E1596" t="str">
        <f t="shared" si="145"/>
        <v>No</v>
      </c>
      <c r="F1596" t="str">
        <f t="shared" si="146"/>
        <v>0</v>
      </c>
      <c r="G1596" t="s">
        <v>154</v>
      </c>
      <c r="H1596" t="s">
        <v>155</v>
      </c>
      <c r="I1596" t="str">
        <f t="shared" si="147"/>
        <v/>
      </c>
      <c r="J1596" t="str">
        <f t="shared" si="148"/>
        <v/>
      </c>
      <c r="K1596" t="str">
        <f>VLOOKUP('intouch变量（离散）'!$A1596,基本表格!$G:$Q,9,FALSE)</f>
        <v>On</v>
      </c>
      <c r="L1596">
        <v>1</v>
      </c>
      <c r="M1596" t="s">
        <v>156</v>
      </c>
      <c r="N1596" t="s">
        <v>157</v>
      </c>
      <c r="O1596" t="s">
        <v>158</v>
      </c>
      <c r="P1596" t="str">
        <f>VLOOKUP('intouch变量（离散）'!$A1596,基本表格!$G:$Q,3,FALSE)</f>
        <v>DB1300,X1516.2</v>
      </c>
      <c r="Q1596" t="str">
        <f>VLOOKUP('intouch变量（离散）'!$A1596,基本表格!$G:$Q,10,FALSE)</f>
        <v>Yes</v>
      </c>
      <c r="R1596" t="str">
        <f t="shared" si="150"/>
        <v>DB1300,X1516.2 2435+P4-M7 3#刨片机振荡器 电机控制 维修开关</v>
      </c>
      <c r="S1596">
        <v>0</v>
      </c>
      <c r="T1596">
        <v>0</v>
      </c>
    </row>
    <row r="1597" spans="1:20">
      <c r="A1597" t="s">
        <v>1753</v>
      </c>
      <c r="B1597" s="11" t="str">
        <f t="shared" si="149"/>
        <v>CHP3</v>
      </c>
      <c r="C1597" s="11" t="str">
        <f>VLOOKUP('intouch变量（离散）'!$A1597,基本表格!$G:$Q,2,FALSE)</f>
        <v>2435+P4-M7 3#刨片机振荡器 电机控制 左跑偏2检测</v>
      </c>
      <c r="D1597" t="s">
        <v>154</v>
      </c>
      <c r="E1597" t="str">
        <f t="shared" si="145"/>
        <v>No</v>
      </c>
      <c r="F1597" t="str">
        <f t="shared" si="146"/>
        <v>0</v>
      </c>
      <c r="G1597" t="s">
        <v>154</v>
      </c>
      <c r="H1597" t="s">
        <v>155</v>
      </c>
      <c r="I1597" t="str">
        <f t="shared" si="147"/>
        <v/>
      </c>
      <c r="J1597" t="str">
        <f t="shared" si="148"/>
        <v/>
      </c>
      <c r="K1597" t="str">
        <f>VLOOKUP('intouch变量（离散）'!$A1597,基本表格!$G:$Q,9,FALSE)</f>
        <v>None</v>
      </c>
      <c r="L1597">
        <v>1</v>
      </c>
      <c r="M1597" t="s">
        <v>156</v>
      </c>
      <c r="N1597" t="s">
        <v>157</v>
      </c>
      <c r="O1597" t="s">
        <v>158</v>
      </c>
      <c r="P1597" t="str">
        <f>VLOOKUP('intouch变量（离散）'!$A1597,基本表格!$G:$Q,3,FALSE)</f>
        <v>DB1300,X1516.3</v>
      </c>
      <c r="Q1597" t="str">
        <f>VLOOKUP('intouch变量（离散）'!$A1597,基本表格!$G:$Q,10,FALSE)</f>
        <v>Yes</v>
      </c>
      <c r="R1597" t="str">
        <f t="shared" si="150"/>
        <v>DB1300,X1516.3 2435+P4-M7 3#刨片机振荡器 电机控制 左跑偏2检测</v>
      </c>
      <c r="S1597">
        <v>0</v>
      </c>
      <c r="T1597">
        <v>0</v>
      </c>
    </row>
    <row r="1598" spans="1:20">
      <c r="A1598" t="s">
        <v>1754</v>
      </c>
      <c r="B1598" s="11" t="str">
        <f t="shared" si="149"/>
        <v>CHP3</v>
      </c>
      <c r="C1598" s="11" t="str">
        <f>VLOOKUP('intouch变量（离散）'!$A1598,基本表格!$G:$Q,2,FALSE)</f>
        <v>2435+P4-M7 3#刨片机振荡器 电机控制 右跑偏2检测</v>
      </c>
      <c r="D1598" t="s">
        <v>154</v>
      </c>
      <c r="E1598" t="str">
        <f t="shared" si="145"/>
        <v>No</v>
      </c>
      <c r="F1598" t="str">
        <f t="shared" si="146"/>
        <v>0</v>
      </c>
      <c r="G1598" t="s">
        <v>154</v>
      </c>
      <c r="H1598" t="s">
        <v>155</v>
      </c>
      <c r="I1598" t="str">
        <f t="shared" si="147"/>
        <v/>
      </c>
      <c r="J1598" t="str">
        <f t="shared" si="148"/>
        <v/>
      </c>
      <c r="K1598" t="str">
        <f>VLOOKUP('intouch变量（离散）'!$A1598,基本表格!$G:$Q,9,FALSE)</f>
        <v>None</v>
      </c>
      <c r="L1598">
        <v>1</v>
      </c>
      <c r="M1598" t="s">
        <v>156</v>
      </c>
      <c r="N1598" t="s">
        <v>157</v>
      </c>
      <c r="O1598" t="s">
        <v>158</v>
      </c>
      <c r="P1598" t="str">
        <f>VLOOKUP('intouch变量（离散）'!$A1598,基本表格!$G:$Q,3,FALSE)</f>
        <v>DB1300,X1516.4</v>
      </c>
      <c r="Q1598" t="str">
        <f>VLOOKUP('intouch变量（离散）'!$A1598,基本表格!$G:$Q,10,FALSE)</f>
        <v>Yes</v>
      </c>
      <c r="R1598" t="str">
        <f t="shared" si="150"/>
        <v>DB1300,X1516.4 2435+P4-M7 3#刨片机振荡器 电机控制 右跑偏2检测</v>
      </c>
      <c r="S1598">
        <v>0</v>
      </c>
      <c r="T1598">
        <v>0</v>
      </c>
    </row>
    <row r="1599" spans="1:20">
      <c r="A1599" t="s">
        <v>1755</v>
      </c>
      <c r="B1599" s="11" t="str">
        <f t="shared" si="149"/>
        <v>CHP3</v>
      </c>
      <c r="C1599" s="11" t="str">
        <f>VLOOKUP('intouch变量（离散）'!$A1599,基本表格!$G:$Q,2,FALSE)</f>
        <v>2435+P4-M8 3#刨片机油泵电机 电机控制 使能</v>
      </c>
      <c r="D1599" t="s">
        <v>154</v>
      </c>
      <c r="E1599" t="str">
        <f t="shared" si="145"/>
        <v>No</v>
      </c>
      <c r="F1599" t="str">
        <f t="shared" si="146"/>
        <v>0</v>
      </c>
      <c r="G1599" t="s">
        <v>154</v>
      </c>
      <c r="H1599" t="s">
        <v>155</v>
      </c>
      <c r="I1599" t="str">
        <f t="shared" si="147"/>
        <v/>
      </c>
      <c r="J1599" t="str">
        <f t="shared" si="148"/>
        <v/>
      </c>
      <c r="K1599" t="str">
        <f>VLOOKUP('intouch变量（离散）'!$A1599,基本表格!$G:$Q,9,FALSE)</f>
        <v>None</v>
      </c>
      <c r="L1599">
        <v>1</v>
      </c>
      <c r="M1599" t="s">
        <v>156</v>
      </c>
      <c r="N1599" t="s">
        <v>157</v>
      </c>
      <c r="O1599" t="s">
        <v>158</v>
      </c>
      <c r="P1599" t="str">
        <f>VLOOKUP('intouch变量（离散）'!$A1599,基本表格!$G:$Q,3,FALSE)</f>
        <v>DB1300,X1550.0</v>
      </c>
      <c r="Q1599" t="str">
        <f>VLOOKUP('intouch变量（离散）'!$A1599,基本表格!$G:$Q,10,FALSE)</f>
        <v>No</v>
      </c>
      <c r="R1599" t="str">
        <f t="shared" si="150"/>
        <v>DB1300,X1550.0 2435+P4-M8 3#刨片机油泵电机 电机控制 使能</v>
      </c>
      <c r="S1599">
        <v>0</v>
      </c>
      <c r="T1599">
        <v>0</v>
      </c>
    </row>
    <row r="1600" spans="1:20">
      <c r="A1600" t="s">
        <v>1756</v>
      </c>
      <c r="B1600" s="11" t="str">
        <f t="shared" si="149"/>
        <v>CHP3</v>
      </c>
      <c r="C1600" s="11" t="str">
        <f>VLOOKUP('intouch变量（离散）'!$A1600,基本表格!$G:$Q,2,FALSE)</f>
        <v>2435+P4-M8 3#刨片机油泵电机 电机控制 手自动状态</v>
      </c>
      <c r="D1600" t="s">
        <v>154</v>
      </c>
      <c r="E1600" t="str">
        <f t="shared" si="145"/>
        <v>No</v>
      </c>
      <c r="F1600" t="str">
        <f t="shared" si="146"/>
        <v>0</v>
      </c>
      <c r="G1600" t="s">
        <v>154</v>
      </c>
      <c r="H1600" t="s">
        <v>155</v>
      </c>
      <c r="I1600" t="str">
        <f t="shared" si="147"/>
        <v/>
      </c>
      <c r="J1600" t="str">
        <f t="shared" si="148"/>
        <v/>
      </c>
      <c r="K1600" t="str">
        <f>VLOOKUP('intouch变量（离散）'!$A1600,基本表格!$G:$Q,9,FALSE)</f>
        <v>None</v>
      </c>
      <c r="L1600">
        <v>1</v>
      </c>
      <c r="M1600" t="s">
        <v>156</v>
      </c>
      <c r="N1600" t="s">
        <v>157</v>
      </c>
      <c r="O1600" t="s">
        <v>158</v>
      </c>
      <c r="P1600" t="str">
        <f>VLOOKUP('intouch变量（离散）'!$A1600,基本表格!$G:$Q,3,FALSE)</f>
        <v>DB1300,X1550.3</v>
      </c>
      <c r="Q1600" t="str">
        <f>VLOOKUP('intouch变量（离散）'!$A1600,基本表格!$G:$Q,10,FALSE)</f>
        <v>Yes</v>
      </c>
      <c r="R1600" t="str">
        <f t="shared" si="150"/>
        <v>DB1300,X1550.3 2435+P4-M8 3#刨片机油泵电机 电机控制 手自动状态</v>
      </c>
      <c r="S1600">
        <v>0</v>
      </c>
      <c r="T1600">
        <v>0</v>
      </c>
    </row>
    <row r="1601" spans="1:20">
      <c r="A1601" t="s">
        <v>1757</v>
      </c>
      <c r="B1601" s="11" t="str">
        <f t="shared" si="149"/>
        <v>CHP3</v>
      </c>
      <c r="C1601" s="11" t="str">
        <f>VLOOKUP('intouch变量（离散）'!$A1601,基本表格!$G:$Q,2,FALSE)</f>
        <v>2435+P4-M8 3#刨片机油泵电机 电机控制 本地/远程(检修/待机）</v>
      </c>
      <c r="D1601" t="s">
        <v>154</v>
      </c>
      <c r="E1601" t="str">
        <f t="shared" si="145"/>
        <v>No</v>
      </c>
      <c r="F1601" t="str">
        <f t="shared" si="146"/>
        <v>0</v>
      </c>
      <c r="G1601" t="s">
        <v>154</v>
      </c>
      <c r="H1601" t="s">
        <v>155</v>
      </c>
      <c r="I1601" t="str">
        <f t="shared" si="147"/>
        <v/>
      </c>
      <c r="J1601" t="str">
        <f t="shared" si="148"/>
        <v/>
      </c>
      <c r="K1601" t="str">
        <f>VLOOKUP('intouch变量（离散）'!$A1601,基本表格!$G:$Q,9,FALSE)</f>
        <v>None</v>
      </c>
      <c r="L1601">
        <v>1</v>
      </c>
      <c r="M1601" t="s">
        <v>156</v>
      </c>
      <c r="N1601" t="s">
        <v>157</v>
      </c>
      <c r="O1601" t="s">
        <v>158</v>
      </c>
      <c r="P1601" t="str">
        <f>VLOOKUP('intouch变量（离散）'!$A1601,基本表格!$G:$Q,3,FALSE)</f>
        <v>DB1300,X1550.4</v>
      </c>
      <c r="Q1601" t="str">
        <f>VLOOKUP('intouch变量（离散）'!$A1601,基本表格!$G:$Q,10,FALSE)</f>
        <v>Yes</v>
      </c>
      <c r="R1601" t="str">
        <f t="shared" si="150"/>
        <v>DB1300,X1550.4 2435+P4-M8 3#刨片机油泵电机 电机控制 本地/远程(检修/待机）</v>
      </c>
      <c r="S1601">
        <v>0</v>
      </c>
      <c r="T1601">
        <v>0</v>
      </c>
    </row>
    <row r="1602" spans="1:20">
      <c r="A1602" t="s">
        <v>1758</v>
      </c>
      <c r="B1602" s="11" t="str">
        <f t="shared" si="149"/>
        <v>CHP3</v>
      </c>
      <c r="C1602" s="11" t="str">
        <f>VLOOKUP('intouch变量（离散）'!$A1602,基本表格!$G:$Q,2,FALSE)</f>
        <v>2435+P4-M8 3#刨片机油泵电机 电机控制 开启_上位机(正转)</v>
      </c>
      <c r="D1602" t="s">
        <v>154</v>
      </c>
      <c r="E1602" t="str">
        <f t="shared" si="145"/>
        <v>No</v>
      </c>
      <c r="F1602" t="str">
        <f t="shared" si="146"/>
        <v>0</v>
      </c>
      <c r="G1602" t="s">
        <v>154</v>
      </c>
      <c r="H1602" t="s">
        <v>155</v>
      </c>
      <c r="I1602" t="str">
        <f t="shared" si="147"/>
        <v/>
      </c>
      <c r="J1602" t="str">
        <f t="shared" si="148"/>
        <v/>
      </c>
      <c r="K1602" t="str">
        <f>VLOOKUP('intouch变量（离散）'!$A1602,基本表格!$G:$Q,9,FALSE)</f>
        <v>None</v>
      </c>
      <c r="L1602">
        <v>1</v>
      </c>
      <c r="M1602" t="s">
        <v>156</v>
      </c>
      <c r="N1602" t="s">
        <v>157</v>
      </c>
      <c r="O1602" t="s">
        <v>158</v>
      </c>
      <c r="P1602" t="str">
        <f>VLOOKUP('intouch变量（离散）'!$A1602,基本表格!$G:$Q,3,FALSE)</f>
        <v>DB1300,X1550.6</v>
      </c>
      <c r="Q1602" t="str">
        <f>VLOOKUP('intouch变量（离散）'!$A1602,基本表格!$G:$Q,10,FALSE)</f>
        <v>No</v>
      </c>
      <c r="R1602" t="str">
        <f t="shared" si="150"/>
        <v>DB1300,X1550.6 2435+P4-M8 3#刨片机油泵电机 电机控制 开启_上位机(正转)</v>
      </c>
      <c r="S1602">
        <v>0</v>
      </c>
      <c r="T1602">
        <v>0</v>
      </c>
    </row>
    <row r="1603" spans="1:20">
      <c r="A1603" t="s">
        <v>1759</v>
      </c>
      <c r="B1603" s="11" t="str">
        <f t="shared" si="149"/>
        <v>CHP3</v>
      </c>
      <c r="C1603" s="11" t="str">
        <f>VLOOKUP('intouch变量（离散）'!$A1603,基本表格!$G:$Q,2,FALSE)</f>
        <v>2435+P4-M8 3#刨片机油泵电机 电机控制 停止_上位机(反转)</v>
      </c>
      <c r="D1603" t="s">
        <v>154</v>
      </c>
      <c r="E1603" t="str">
        <f t="shared" ref="E1603:E1666" si="151">IF(RIGHT($A1603,2)="EN","Yes","No")</f>
        <v>No</v>
      </c>
      <c r="F1603" t="str">
        <f t="shared" ref="F1603:F1666" si="152">IF(RIGHT($A1603,2)="EN","900","0")</f>
        <v>0</v>
      </c>
      <c r="G1603" t="s">
        <v>154</v>
      </c>
      <c r="H1603" t="s">
        <v>155</v>
      </c>
      <c r="I1603" t="str">
        <f t="shared" ref="I1603:I1666" si="153">IF(RIGHT($A1603,2)="EN","禁用","")</f>
        <v/>
      </c>
      <c r="J1603" t="str">
        <f t="shared" ref="J1603:J1666" si="154">IF(RIGHT($A1603,2)="EN","启用","")</f>
        <v/>
      </c>
      <c r="K1603" t="str">
        <f>VLOOKUP('intouch变量（离散）'!$A1603,基本表格!$G:$Q,9,FALSE)</f>
        <v>None</v>
      </c>
      <c r="L1603">
        <v>1</v>
      </c>
      <c r="M1603" t="s">
        <v>156</v>
      </c>
      <c r="N1603" t="s">
        <v>157</v>
      </c>
      <c r="O1603" t="s">
        <v>158</v>
      </c>
      <c r="P1603" t="str">
        <f>VLOOKUP('intouch变量（离散）'!$A1603,基本表格!$G:$Q,3,FALSE)</f>
        <v>DB1300,X1551.0</v>
      </c>
      <c r="Q1603" t="str">
        <f>VLOOKUP('intouch变量（离散）'!$A1603,基本表格!$G:$Q,10,FALSE)</f>
        <v>No</v>
      </c>
      <c r="R1603" t="str">
        <f t="shared" si="150"/>
        <v>DB1300,X1551.0 2435+P4-M8 3#刨片机油泵电机 电机控制 停止_上位机(反转)</v>
      </c>
      <c r="S1603">
        <v>0</v>
      </c>
      <c r="T1603">
        <v>0</v>
      </c>
    </row>
    <row r="1604" spans="1:20">
      <c r="A1604" t="s">
        <v>1760</v>
      </c>
      <c r="B1604" s="11" t="str">
        <f t="shared" si="149"/>
        <v>CHP3</v>
      </c>
      <c r="C1604" s="11" t="str">
        <f>VLOOKUP('intouch变量（离散）'!$A1604,基本表格!$G:$Q,2,FALSE)</f>
        <v>2435+P4-M8 3#刨片机油泵电机 电机控制 通风扇</v>
      </c>
      <c r="D1604" t="s">
        <v>154</v>
      </c>
      <c r="E1604" t="str">
        <f t="shared" si="151"/>
        <v>No</v>
      </c>
      <c r="F1604" t="str">
        <f t="shared" si="152"/>
        <v>0</v>
      </c>
      <c r="G1604" t="s">
        <v>154</v>
      </c>
      <c r="H1604" t="s">
        <v>155</v>
      </c>
      <c r="I1604" t="str">
        <f t="shared" si="153"/>
        <v/>
      </c>
      <c r="J1604" t="str">
        <f t="shared" si="154"/>
        <v/>
      </c>
      <c r="K1604" t="str">
        <f>VLOOKUP('intouch变量（离散）'!$A1604,基本表格!$G:$Q,9,FALSE)</f>
        <v>None</v>
      </c>
      <c r="L1604">
        <v>1</v>
      </c>
      <c r="M1604" t="s">
        <v>156</v>
      </c>
      <c r="N1604" t="s">
        <v>157</v>
      </c>
      <c r="O1604" t="s">
        <v>158</v>
      </c>
      <c r="P1604" t="str">
        <f>VLOOKUP('intouch变量（离散）'!$A1604,基本表格!$G:$Q,3,FALSE)</f>
        <v>DB1300,X1551.1</v>
      </c>
      <c r="Q1604" t="str">
        <f>VLOOKUP('intouch变量（离散）'!$A1604,基本表格!$G:$Q,10,FALSE)</f>
        <v>Yes</v>
      </c>
      <c r="R1604" t="str">
        <f t="shared" si="150"/>
        <v>DB1300,X1551.1 2435+P4-M8 3#刨片机油泵电机 电机控制 通风扇</v>
      </c>
      <c r="S1604">
        <v>0</v>
      </c>
      <c r="T1604">
        <v>0</v>
      </c>
    </row>
    <row r="1605" spans="1:20">
      <c r="A1605" t="s">
        <v>1761</v>
      </c>
      <c r="B1605" s="11" t="str">
        <f t="shared" ref="B1605:B1668" si="155">LEFT(A1605,4)</f>
        <v>CHP3</v>
      </c>
      <c r="C1605" s="11" t="str">
        <f>VLOOKUP('intouch变量（离散）'!$A1605,基本表格!$G:$Q,2,FALSE)</f>
        <v>2435+P4-M8 3#刨片机油泵电机 电机控制 电机(正转）</v>
      </c>
      <c r="D1605" t="s">
        <v>154</v>
      </c>
      <c r="E1605" t="str">
        <f t="shared" si="151"/>
        <v>No</v>
      </c>
      <c r="F1605" t="str">
        <f t="shared" si="152"/>
        <v>0</v>
      </c>
      <c r="G1605" t="s">
        <v>154</v>
      </c>
      <c r="H1605" t="s">
        <v>155</v>
      </c>
      <c r="I1605" t="str">
        <f t="shared" si="153"/>
        <v/>
      </c>
      <c r="J1605" t="str">
        <f t="shared" si="154"/>
        <v/>
      </c>
      <c r="K1605" t="str">
        <f>VLOOKUP('intouch变量（离散）'!$A1605,基本表格!$G:$Q,9,FALSE)</f>
        <v>None</v>
      </c>
      <c r="L1605">
        <v>1</v>
      </c>
      <c r="M1605" t="s">
        <v>156</v>
      </c>
      <c r="N1605" t="s">
        <v>157</v>
      </c>
      <c r="O1605" t="s">
        <v>158</v>
      </c>
      <c r="P1605" t="str">
        <f>VLOOKUP('intouch变量（离散）'!$A1605,基本表格!$G:$Q,3,FALSE)</f>
        <v>DB1300,X1551.2</v>
      </c>
      <c r="Q1605" t="str">
        <f>VLOOKUP('intouch变量（离散）'!$A1605,基本表格!$G:$Q,10,FALSE)</f>
        <v>Yes</v>
      </c>
      <c r="R1605" t="str">
        <f t="shared" ref="R1605:R1668" si="156">P1605&amp;" "&amp;C1605</f>
        <v>DB1300,X1551.2 2435+P4-M8 3#刨片机油泵电机 电机控制 电机(正转）</v>
      </c>
      <c r="S1605">
        <v>0</v>
      </c>
      <c r="T1605">
        <v>0</v>
      </c>
    </row>
    <row r="1606" spans="1:20">
      <c r="A1606" t="s">
        <v>1762</v>
      </c>
      <c r="B1606" s="11" t="str">
        <f t="shared" si="155"/>
        <v>CHP3</v>
      </c>
      <c r="C1606" s="11" t="str">
        <f>VLOOKUP('intouch变量（离散）'!$A1606,基本表格!$G:$Q,2,FALSE)</f>
        <v>2435+P4-M8 3#刨片机油泵电机 电机控制 电机过载</v>
      </c>
      <c r="D1606" t="s">
        <v>154</v>
      </c>
      <c r="E1606" t="str">
        <f t="shared" si="151"/>
        <v>No</v>
      </c>
      <c r="F1606" t="str">
        <f t="shared" si="152"/>
        <v>0</v>
      </c>
      <c r="G1606" t="s">
        <v>154</v>
      </c>
      <c r="H1606" t="s">
        <v>155</v>
      </c>
      <c r="I1606" t="str">
        <f t="shared" si="153"/>
        <v/>
      </c>
      <c r="J1606" t="str">
        <f t="shared" si="154"/>
        <v/>
      </c>
      <c r="K1606" t="str">
        <f>VLOOKUP('intouch变量（离散）'!$A1606,基本表格!$G:$Q,9,FALSE)</f>
        <v>On</v>
      </c>
      <c r="L1606">
        <v>1</v>
      </c>
      <c r="M1606" t="s">
        <v>156</v>
      </c>
      <c r="N1606" t="s">
        <v>157</v>
      </c>
      <c r="O1606" t="s">
        <v>158</v>
      </c>
      <c r="P1606" t="str">
        <f>VLOOKUP('intouch变量（离散）'!$A1606,基本表格!$G:$Q,3,FALSE)</f>
        <v>DB1300,X1551.3</v>
      </c>
      <c r="Q1606" t="str">
        <f>VLOOKUP('intouch变量（离散）'!$A1606,基本表格!$G:$Q,10,FALSE)</f>
        <v>Yes</v>
      </c>
      <c r="R1606" t="str">
        <f t="shared" si="156"/>
        <v>DB1300,X1551.3 2435+P4-M8 3#刨片机油泵电机 电机控制 电机过载</v>
      </c>
      <c r="S1606">
        <v>0</v>
      </c>
      <c r="T1606">
        <v>0</v>
      </c>
    </row>
    <row r="1607" spans="1:20">
      <c r="A1607" t="s">
        <v>1763</v>
      </c>
      <c r="B1607" s="11" t="str">
        <f t="shared" si="155"/>
        <v>CHP3</v>
      </c>
      <c r="C1607" s="11" t="str">
        <f>VLOOKUP('intouch变量（离散）'!$A1607,基本表格!$G:$Q,2,FALSE)</f>
        <v>2435+P4-M8 3#刨片机油泵电机 电机控制 风扇过载</v>
      </c>
      <c r="D1607" t="s">
        <v>154</v>
      </c>
      <c r="E1607" t="str">
        <f t="shared" si="151"/>
        <v>No</v>
      </c>
      <c r="F1607" t="str">
        <f t="shared" si="152"/>
        <v>0</v>
      </c>
      <c r="G1607" t="s">
        <v>154</v>
      </c>
      <c r="H1607" t="s">
        <v>155</v>
      </c>
      <c r="I1607" t="str">
        <f t="shared" si="153"/>
        <v/>
      </c>
      <c r="J1607" t="str">
        <f t="shared" si="154"/>
        <v/>
      </c>
      <c r="K1607" t="str">
        <f>VLOOKUP('intouch变量（离散）'!$A1607,基本表格!$G:$Q,9,FALSE)</f>
        <v>On</v>
      </c>
      <c r="L1607">
        <v>1</v>
      </c>
      <c r="M1607" t="s">
        <v>156</v>
      </c>
      <c r="N1607" t="s">
        <v>157</v>
      </c>
      <c r="O1607" t="s">
        <v>158</v>
      </c>
      <c r="P1607" t="str">
        <f>VLOOKUP('intouch变量（离散）'!$A1607,基本表格!$G:$Q,3,FALSE)</f>
        <v>DB1300,X1551.4</v>
      </c>
      <c r="Q1607" t="str">
        <f>VLOOKUP('intouch变量（离散）'!$A1607,基本表格!$G:$Q,10,FALSE)</f>
        <v>Yes</v>
      </c>
      <c r="R1607" t="str">
        <f t="shared" si="156"/>
        <v>DB1300,X1551.4 2435+P4-M8 3#刨片机油泵电机 电机控制 风扇过载</v>
      </c>
      <c r="S1607">
        <v>0</v>
      </c>
      <c r="T1607">
        <v>0</v>
      </c>
    </row>
    <row r="1608" spans="1:20">
      <c r="A1608" t="s">
        <v>1764</v>
      </c>
      <c r="B1608" s="11" t="str">
        <f t="shared" si="155"/>
        <v>CHP3</v>
      </c>
      <c r="C1608" s="11" t="str">
        <f>VLOOKUP('intouch变量（离散）'!$A1608,基本表格!$G:$Q,2,FALSE)</f>
        <v>2435+P4-M8 3#刨片机油泵电机 电机控制 电机运行指示</v>
      </c>
      <c r="D1608" t="s">
        <v>154</v>
      </c>
      <c r="E1608" t="str">
        <f t="shared" si="151"/>
        <v>No</v>
      </c>
      <c r="F1608" t="str">
        <f t="shared" si="152"/>
        <v>0</v>
      </c>
      <c r="G1608" t="s">
        <v>154</v>
      </c>
      <c r="H1608" t="s">
        <v>155</v>
      </c>
      <c r="I1608" t="str">
        <f t="shared" si="153"/>
        <v/>
      </c>
      <c r="J1608" t="str">
        <f t="shared" si="154"/>
        <v/>
      </c>
      <c r="K1608" t="str">
        <f>VLOOKUP('intouch变量（离散）'!$A1608,基本表格!$G:$Q,9,FALSE)</f>
        <v>None</v>
      </c>
      <c r="L1608">
        <v>1</v>
      </c>
      <c r="M1608" t="s">
        <v>156</v>
      </c>
      <c r="N1608" t="s">
        <v>157</v>
      </c>
      <c r="O1608" t="s">
        <v>158</v>
      </c>
      <c r="P1608" t="str">
        <f>VLOOKUP('intouch变量（离散）'!$A1608,基本表格!$G:$Q,3,FALSE)</f>
        <v>DB1300,X1551.5</v>
      </c>
      <c r="Q1608" t="str">
        <f>VLOOKUP('intouch变量（离散）'!$A1608,基本表格!$G:$Q,10,FALSE)</f>
        <v>Yes</v>
      </c>
      <c r="R1608" t="str">
        <f t="shared" si="156"/>
        <v>DB1300,X1551.5 2435+P4-M8 3#刨片机油泵电机 电机控制 电机运行指示</v>
      </c>
      <c r="S1608">
        <v>0</v>
      </c>
      <c r="T1608">
        <v>0</v>
      </c>
    </row>
    <row r="1609" spans="1:20">
      <c r="A1609" t="s">
        <v>1765</v>
      </c>
      <c r="B1609" s="11" t="str">
        <f t="shared" si="155"/>
        <v>CHP3</v>
      </c>
      <c r="C1609" s="11" t="str">
        <f>VLOOKUP('intouch变量（离散）'!$A1609,基本表格!$G:$Q,2,FALSE)</f>
        <v>2435+P4-M8 3#刨片机油泵电机 电机控制 断链报警</v>
      </c>
      <c r="D1609" t="s">
        <v>154</v>
      </c>
      <c r="E1609" t="str">
        <f t="shared" si="151"/>
        <v>No</v>
      </c>
      <c r="F1609" t="str">
        <f t="shared" si="152"/>
        <v>0</v>
      </c>
      <c r="G1609" t="s">
        <v>154</v>
      </c>
      <c r="H1609" t="s">
        <v>155</v>
      </c>
      <c r="I1609" t="str">
        <f t="shared" si="153"/>
        <v/>
      </c>
      <c r="J1609" t="str">
        <f t="shared" si="154"/>
        <v/>
      </c>
      <c r="K1609" t="str">
        <f>VLOOKUP('intouch变量（离散）'!$A1609,基本表格!$G:$Q,9,FALSE)</f>
        <v>On</v>
      </c>
      <c r="L1609">
        <v>1</v>
      </c>
      <c r="M1609" t="s">
        <v>156</v>
      </c>
      <c r="N1609" t="s">
        <v>157</v>
      </c>
      <c r="O1609" t="s">
        <v>158</v>
      </c>
      <c r="P1609" t="str">
        <f>VLOOKUP('intouch变量（离散）'!$A1609,基本表格!$G:$Q,3,FALSE)</f>
        <v>DB1300,X1551.6</v>
      </c>
      <c r="Q1609" t="str">
        <f>VLOOKUP('intouch变量（离散）'!$A1609,基本表格!$G:$Q,10,FALSE)</f>
        <v>Yes</v>
      </c>
      <c r="R1609" t="str">
        <f t="shared" si="156"/>
        <v>DB1300,X1551.6 2435+P4-M8 3#刨片机油泵电机 电机控制 断链报警</v>
      </c>
      <c r="S1609">
        <v>0</v>
      </c>
      <c r="T1609">
        <v>0</v>
      </c>
    </row>
    <row r="1610" spans="1:20">
      <c r="A1610" t="s">
        <v>1766</v>
      </c>
      <c r="B1610" s="11" t="str">
        <f t="shared" si="155"/>
        <v>CHP3</v>
      </c>
      <c r="C1610" s="11" t="str">
        <f>VLOOKUP('intouch变量（离散）'!$A1610,基本表格!$G:$Q,2,FALSE)</f>
        <v>2435+P4-M8 3#刨片机油泵电机 电机控制 断链检测</v>
      </c>
      <c r="D1610" t="s">
        <v>154</v>
      </c>
      <c r="E1610" t="str">
        <f t="shared" si="151"/>
        <v>No</v>
      </c>
      <c r="F1610" t="str">
        <f t="shared" si="152"/>
        <v>0</v>
      </c>
      <c r="G1610" t="s">
        <v>154</v>
      </c>
      <c r="H1610" t="s">
        <v>155</v>
      </c>
      <c r="I1610" t="str">
        <f t="shared" si="153"/>
        <v/>
      </c>
      <c r="J1610" t="str">
        <f t="shared" si="154"/>
        <v/>
      </c>
      <c r="K1610" t="str">
        <f>VLOOKUP('intouch变量（离散）'!$A1610,基本表格!$G:$Q,9,FALSE)</f>
        <v>None</v>
      </c>
      <c r="L1610">
        <v>1</v>
      </c>
      <c r="M1610" t="s">
        <v>156</v>
      </c>
      <c r="N1610" t="s">
        <v>157</v>
      </c>
      <c r="O1610" t="s">
        <v>158</v>
      </c>
      <c r="P1610" t="str">
        <f>VLOOKUP('intouch变量（离散）'!$A1610,基本表格!$G:$Q,3,FALSE)</f>
        <v>DB1300,X1551.7</v>
      </c>
      <c r="Q1610" t="str">
        <f>VLOOKUP('intouch变量（离散）'!$A1610,基本表格!$G:$Q,10,FALSE)</f>
        <v>Yes</v>
      </c>
      <c r="R1610" t="str">
        <f t="shared" si="156"/>
        <v>DB1300,X1551.7 2435+P4-M8 3#刨片机油泵电机 电机控制 断链检测</v>
      </c>
      <c r="S1610">
        <v>0</v>
      </c>
      <c r="T1610">
        <v>0</v>
      </c>
    </row>
    <row r="1611" spans="1:20">
      <c r="A1611" t="s">
        <v>1767</v>
      </c>
      <c r="B1611" s="11" t="str">
        <f t="shared" si="155"/>
        <v>CHP3</v>
      </c>
      <c r="C1611" s="11" t="str">
        <f>VLOOKUP('intouch变量（离散）'!$A1611,基本表格!$G:$Q,2,FALSE)</f>
        <v>2435+P4-M8 3#刨片机油泵电机 电机控制 复位</v>
      </c>
      <c r="D1611" t="s">
        <v>154</v>
      </c>
      <c r="E1611" t="str">
        <f t="shared" si="151"/>
        <v>No</v>
      </c>
      <c r="F1611" t="str">
        <f t="shared" si="152"/>
        <v>0</v>
      </c>
      <c r="G1611" t="s">
        <v>154</v>
      </c>
      <c r="H1611" t="s">
        <v>155</v>
      </c>
      <c r="I1611" t="str">
        <f t="shared" si="153"/>
        <v/>
      </c>
      <c r="J1611" t="str">
        <f t="shared" si="154"/>
        <v/>
      </c>
      <c r="K1611" t="str">
        <f>VLOOKUP('intouch变量（离散）'!$A1611,基本表格!$G:$Q,9,FALSE)</f>
        <v>None</v>
      </c>
      <c r="L1611">
        <v>1</v>
      </c>
      <c r="M1611" t="s">
        <v>156</v>
      </c>
      <c r="N1611" t="s">
        <v>157</v>
      </c>
      <c r="O1611" t="s">
        <v>158</v>
      </c>
      <c r="P1611" t="str">
        <f>VLOOKUP('intouch变量（离散）'!$A1611,基本表格!$G:$Q,3,FALSE)</f>
        <v>DB1300,X1552.0</v>
      </c>
      <c r="Q1611" t="str">
        <f>VLOOKUP('intouch变量（离散）'!$A1611,基本表格!$G:$Q,10,FALSE)</f>
        <v>No</v>
      </c>
      <c r="R1611" t="str">
        <f t="shared" si="156"/>
        <v>DB1300,X1552.0 2435+P4-M8 3#刨片机油泵电机 电机控制 复位</v>
      </c>
      <c r="S1611">
        <v>0</v>
      </c>
      <c r="T1611">
        <v>0</v>
      </c>
    </row>
    <row r="1612" spans="1:20">
      <c r="A1612" t="s">
        <v>1768</v>
      </c>
      <c r="B1612" s="11" t="str">
        <f t="shared" si="155"/>
        <v>CHP3</v>
      </c>
      <c r="C1612" s="11" t="str">
        <f>VLOOKUP('intouch变量（离散）'!$A1612,基本表格!$G:$Q,2,FALSE)</f>
        <v>2435+P4-M8 3#刨片机油泵电机 电机控制 断链保护使能</v>
      </c>
      <c r="D1612" t="s">
        <v>154</v>
      </c>
      <c r="E1612" t="str">
        <f t="shared" si="151"/>
        <v>Yes</v>
      </c>
      <c r="F1612" t="str">
        <f t="shared" si="152"/>
        <v>900</v>
      </c>
      <c r="G1612" t="s">
        <v>154</v>
      </c>
      <c r="H1612" t="s">
        <v>155</v>
      </c>
      <c r="I1612" t="str">
        <f t="shared" si="153"/>
        <v>禁用</v>
      </c>
      <c r="J1612" t="str">
        <f t="shared" si="154"/>
        <v>启用</v>
      </c>
      <c r="K1612" t="str">
        <f>VLOOKUP('intouch变量（离散）'!$A1612,基本表格!$G:$Q,9,FALSE)</f>
        <v>None</v>
      </c>
      <c r="L1612">
        <v>1</v>
      </c>
      <c r="M1612" t="s">
        <v>156</v>
      </c>
      <c r="N1612" t="s">
        <v>157</v>
      </c>
      <c r="O1612" t="s">
        <v>158</v>
      </c>
      <c r="P1612" t="str">
        <f>VLOOKUP('intouch变量（离散）'!$A1612,基本表格!$G:$Q,3,FALSE)</f>
        <v>DB1300,X1552.1</v>
      </c>
      <c r="Q1612" t="str">
        <f>VLOOKUP('intouch变量（离散）'!$A1612,基本表格!$G:$Q,10,FALSE)</f>
        <v>No</v>
      </c>
      <c r="R1612" t="str">
        <f t="shared" si="156"/>
        <v>DB1300,X1552.1 2435+P4-M8 3#刨片机油泵电机 电机控制 断链保护使能</v>
      </c>
      <c r="S1612">
        <v>0</v>
      </c>
      <c r="T1612">
        <v>0</v>
      </c>
    </row>
    <row r="1613" spans="1:20">
      <c r="A1613" t="s">
        <v>1769</v>
      </c>
      <c r="B1613" s="11" t="str">
        <f t="shared" si="155"/>
        <v>CHP3</v>
      </c>
      <c r="C1613" s="11" t="str">
        <f>VLOOKUP('intouch变量（离散）'!$A1613,基本表格!$G:$Q,2,FALSE)</f>
        <v>2435+P4-M8 3#刨片机油泵电机 电机控制 断链导致停机</v>
      </c>
      <c r="D1613" t="s">
        <v>154</v>
      </c>
      <c r="E1613" t="str">
        <f t="shared" si="151"/>
        <v>No</v>
      </c>
      <c r="F1613" t="str">
        <f t="shared" si="152"/>
        <v>0</v>
      </c>
      <c r="G1613" t="s">
        <v>154</v>
      </c>
      <c r="H1613" t="s">
        <v>155</v>
      </c>
      <c r="I1613" t="str">
        <f t="shared" si="153"/>
        <v/>
      </c>
      <c r="J1613" t="str">
        <f t="shared" si="154"/>
        <v/>
      </c>
      <c r="K1613" t="str">
        <f>VLOOKUP('intouch变量（离散）'!$A1613,基本表格!$G:$Q,9,FALSE)</f>
        <v>On</v>
      </c>
      <c r="L1613">
        <v>1</v>
      </c>
      <c r="M1613" t="s">
        <v>156</v>
      </c>
      <c r="N1613" t="s">
        <v>157</v>
      </c>
      <c r="O1613" t="s">
        <v>158</v>
      </c>
      <c r="P1613" t="str">
        <f>VLOOKUP('intouch变量（离散）'!$A1613,基本表格!$G:$Q,3,FALSE)</f>
        <v>DB1300,X1552.2</v>
      </c>
      <c r="Q1613" t="str">
        <f>VLOOKUP('intouch变量（离散）'!$A1613,基本表格!$G:$Q,10,FALSE)</f>
        <v>Yes</v>
      </c>
      <c r="R1613" t="str">
        <f t="shared" si="156"/>
        <v>DB1300,X1552.2 2435+P4-M8 3#刨片机油泵电机 电机控制 断链导致停机</v>
      </c>
      <c r="S1613">
        <v>0</v>
      </c>
      <c r="T1613">
        <v>0</v>
      </c>
    </row>
    <row r="1614" spans="1:20">
      <c r="A1614" t="s">
        <v>1770</v>
      </c>
      <c r="B1614" s="11" t="str">
        <f t="shared" si="155"/>
        <v>CHP3</v>
      </c>
      <c r="C1614" s="11" t="str">
        <f>VLOOKUP('intouch变量（离散）'!$A1614,基本表格!$G:$Q,2,FALSE)</f>
        <v>2435+P4-M8 3#刨片机油泵电机 电机控制 电机(反转）</v>
      </c>
      <c r="D1614" t="s">
        <v>154</v>
      </c>
      <c r="E1614" t="str">
        <f t="shared" si="151"/>
        <v>No</v>
      </c>
      <c r="F1614" t="str">
        <f t="shared" si="152"/>
        <v>0</v>
      </c>
      <c r="G1614" t="s">
        <v>154</v>
      </c>
      <c r="H1614" t="s">
        <v>155</v>
      </c>
      <c r="I1614" t="str">
        <f t="shared" si="153"/>
        <v/>
      </c>
      <c r="J1614" t="str">
        <f t="shared" si="154"/>
        <v/>
      </c>
      <c r="K1614" t="str">
        <f>VLOOKUP('intouch变量（离散）'!$A1614,基本表格!$G:$Q,9,FALSE)</f>
        <v>None</v>
      </c>
      <c r="L1614">
        <v>1</v>
      </c>
      <c r="M1614" t="s">
        <v>156</v>
      </c>
      <c r="N1614" t="s">
        <v>157</v>
      </c>
      <c r="O1614" t="s">
        <v>158</v>
      </c>
      <c r="P1614" t="str">
        <f>VLOOKUP('intouch变量（离散）'!$A1614,基本表格!$G:$Q,3,FALSE)</f>
        <v>DB1300,X1552.3</v>
      </c>
      <c r="Q1614" t="str">
        <f>VLOOKUP('intouch变量（离散）'!$A1614,基本表格!$G:$Q,10,FALSE)</f>
        <v>Yes</v>
      </c>
      <c r="R1614" t="str">
        <f t="shared" si="156"/>
        <v>DB1300,X1552.3 2435+P4-M8 3#刨片机油泵电机 电机控制 电机(反转）</v>
      </c>
      <c r="S1614">
        <v>0</v>
      </c>
      <c r="T1614">
        <v>0</v>
      </c>
    </row>
    <row r="1615" spans="1:20">
      <c r="A1615" t="s">
        <v>1771</v>
      </c>
      <c r="B1615" s="11" t="str">
        <f t="shared" si="155"/>
        <v>CHP3</v>
      </c>
      <c r="C1615" s="11" t="str">
        <f>VLOOKUP('intouch变量（离散）'!$A1615,基本表格!$G:$Q,2,FALSE)</f>
        <v>2435+P4-M8 3#刨片机油泵电机 电机控制 本地</v>
      </c>
      <c r="D1615" t="s">
        <v>154</v>
      </c>
      <c r="E1615" t="str">
        <f t="shared" si="151"/>
        <v>No</v>
      </c>
      <c r="F1615" t="str">
        <f t="shared" si="152"/>
        <v>0</v>
      </c>
      <c r="G1615" t="s">
        <v>154</v>
      </c>
      <c r="H1615" t="s">
        <v>155</v>
      </c>
      <c r="I1615" t="str">
        <f t="shared" si="153"/>
        <v/>
      </c>
      <c r="J1615" t="str">
        <f t="shared" si="154"/>
        <v/>
      </c>
      <c r="K1615" t="str">
        <f>VLOOKUP('intouch变量（离散）'!$A1615,基本表格!$G:$Q,9,FALSE)</f>
        <v>None</v>
      </c>
      <c r="L1615">
        <v>1</v>
      </c>
      <c r="M1615" t="s">
        <v>156</v>
      </c>
      <c r="N1615" t="s">
        <v>157</v>
      </c>
      <c r="O1615" t="s">
        <v>158</v>
      </c>
      <c r="P1615" t="str">
        <f>VLOOKUP('intouch变量（离散）'!$A1615,基本表格!$G:$Q,3,FALSE)</f>
        <v>DB1300,X1552.4</v>
      </c>
      <c r="Q1615" t="str">
        <f>VLOOKUP('intouch变量（离散）'!$A1615,基本表格!$G:$Q,10,FALSE)</f>
        <v>Yes</v>
      </c>
      <c r="R1615" t="str">
        <f t="shared" si="156"/>
        <v>DB1300,X1552.4 2435+P4-M8 3#刨片机油泵电机 电机控制 本地</v>
      </c>
      <c r="S1615">
        <v>0</v>
      </c>
      <c r="T1615">
        <v>0</v>
      </c>
    </row>
    <row r="1616" spans="1:20">
      <c r="A1616" t="s">
        <v>1772</v>
      </c>
      <c r="B1616" s="11" t="str">
        <f t="shared" si="155"/>
        <v>CHP3</v>
      </c>
      <c r="C1616" s="11" t="str">
        <f>VLOOKUP('intouch变量（离散）'!$A1616,基本表格!$G:$Q,2,FALSE)</f>
        <v>2435+P4-M8 3#刨片机油泵电机 电机控制 远程</v>
      </c>
      <c r="D1616" t="s">
        <v>154</v>
      </c>
      <c r="E1616" t="str">
        <f t="shared" si="151"/>
        <v>No</v>
      </c>
      <c r="F1616" t="str">
        <f t="shared" si="152"/>
        <v>0</v>
      </c>
      <c r="G1616" t="s">
        <v>154</v>
      </c>
      <c r="H1616" t="s">
        <v>155</v>
      </c>
      <c r="I1616" t="str">
        <f t="shared" si="153"/>
        <v/>
      </c>
      <c r="J1616" t="str">
        <f t="shared" si="154"/>
        <v/>
      </c>
      <c r="K1616" t="str">
        <f>VLOOKUP('intouch变量（离散）'!$A1616,基本表格!$G:$Q,9,FALSE)</f>
        <v>None</v>
      </c>
      <c r="L1616">
        <v>1</v>
      </c>
      <c r="M1616" t="s">
        <v>156</v>
      </c>
      <c r="N1616" t="s">
        <v>157</v>
      </c>
      <c r="O1616" t="s">
        <v>158</v>
      </c>
      <c r="P1616" t="str">
        <f>VLOOKUP('intouch变量（离散）'!$A1616,基本表格!$G:$Q,3,FALSE)</f>
        <v>DB1300,X1552.5</v>
      </c>
      <c r="Q1616" t="str">
        <f>VLOOKUP('intouch变量（离散）'!$A1616,基本表格!$G:$Q,10,FALSE)</f>
        <v>Yes</v>
      </c>
      <c r="R1616" t="str">
        <f t="shared" si="156"/>
        <v>DB1300,X1552.5 2435+P4-M8 3#刨片机油泵电机 电机控制 远程</v>
      </c>
      <c r="S1616">
        <v>0</v>
      </c>
      <c r="T1616">
        <v>0</v>
      </c>
    </row>
    <row r="1617" spans="1:20">
      <c r="A1617" t="s">
        <v>1773</v>
      </c>
      <c r="B1617" s="11" t="str">
        <f t="shared" si="155"/>
        <v>CHP3</v>
      </c>
      <c r="C1617" s="11" t="str">
        <f>VLOOKUP('intouch变量（离散）'!$A1617,基本表格!$G:$Q,2,FALSE)</f>
        <v>2435+P4-M8 3#刨片机油泵电机 电机控制 堵料报警</v>
      </c>
      <c r="D1617" t="s">
        <v>154</v>
      </c>
      <c r="E1617" t="str">
        <f t="shared" si="151"/>
        <v>No</v>
      </c>
      <c r="F1617" t="str">
        <f t="shared" si="152"/>
        <v>0</v>
      </c>
      <c r="G1617" t="s">
        <v>154</v>
      </c>
      <c r="H1617" t="s">
        <v>155</v>
      </c>
      <c r="I1617" t="str">
        <f t="shared" si="153"/>
        <v/>
      </c>
      <c r="J1617" t="str">
        <f t="shared" si="154"/>
        <v/>
      </c>
      <c r="K1617" t="str">
        <f>VLOOKUP('intouch变量（离散）'!$A1617,基本表格!$G:$Q,9,FALSE)</f>
        <v>On</v>
      </c>
      <c r="L1617">
        <v>1</v>
      </c>
      <c r="M1617" t="s">
        <v>156</v>
      </c>
      <c r="N1617" t="s">
        <v>157</v>
      </c>
      <c r="O1617" t="s">
        <v>158</v>
      </c>
      <c r="P1617" t="str">
        <f>VLOOKUP('intouch变量（离散）'!$A1617,基本表格!$G:$Q,3,FALSE)</f>
        <v>DB1300,X1552.6</v>
      </c>
      <c r="Q1617" t="str">
        <f>VLOOKUP('intouch变量（离散）'!$A1617,基本表格!$G:$Q,10,FALSE)</f>
        <v>Yes</v>
      </c>
      <c r="R1617" t="str">
        <f t="shared" si="156"/>
        <v>DB1300,X1552.6 2435+P4-M8 3#刨片机油泵电机 电机控制 堵料报警</v>
      </c>
      <c r="S1617">
        <v>0</v>
      </c>
      <c r="T1617">
        <v>0</v>
      </c>
    </row>
    <row r="1618" spans="1:20">
      <c r="A1618" t="s">
        <v>1774</v>
      </c>
      <c r="B1618" s="11" t="str">
        <f t="shared" si="155"/>
        <v>CHP3</v>
      </c>
      <c r="C1618" s="11" t="str">
        <f>VLOOKUP('intouch变量（离散）'!$A1618,基本表格!$G:$Q,2,FALSE)</f>
        <v>2435+P4-M8 3#刨片机油泵电机 电机控制 堵料检测</v>
      </c>
      <c r="D1618" t="s">
        <v>154</v>
      </c>
      <c r="E1618" t="str">
        <f t="shared" si="151"/>
        <v>No</v>
      </c>
      <c r="F1618" t="str">
        <f t="shared" si="152"/>
        <v>0</v>
      </c>
      <c r="G1618" t="s">
        <v>154</v>
      </c>
      <c r="H1618" t="s">
        <v>155</v>
      </c>
      <c r="I1618" t="str">
        <f t="shared" si="153"/>
        <v/>
      </c>
      <c r="J1618" t="str">
        <f t="shared" si="154"/>
        <v/>
      </c>
      <c r="K1618" t="str">
        <f>VLOOKUP('intouch变量（离散）'!$A1618,基本表格!$G:$Q,9,FALSE)</f>
        <v>None</v>
      </c>
      <c r="L1618">
        <v>1</v>
      </c>
      <c r="M1618" t="s">
        <v>156</v>
      </c>
      <c r="N1618" t="s">
        <v>157</v>
      </c>
      <c r="O1618" t="s">
        <v>158</v>
      </c>
      <c r="P1618" t="str">
        <f>VLOOKUP('intouch变量（离散）'!$A1618,基本表格!$G:$Q,3,FALSE)</f>
        <v>DB1300,X1552.7</v>
      </c>
      <c r="Q1618" t="str">
        <f>VLOOKUP('intouch变量（离散）'!$A1618,基本表格!$G:$Q,10,FALSE)</f>
        <v>Yes</v>
      </c>
      <c r="R1618" t="str">
        <f t="shared" si="156"/>
        <v>DB1300,X1552.7 2435+P4-M8 3#刨片机油泵电机 电机控制 堵料检测</v>
      </c>
      <c r="S1618">
        <v>0</v>
      </c>
      <c r="T1618">
        <v>0</v>
      </c>
    </row>
    <row r="1619" spans="1:20">
      <c r="A1619" t="s">
        <v>1775</v>
      </c>
      <c r="B1619" s="11" t="str">
        <f t="shared" si="155"/>
        <v>CHP3</v>
      </c>
      <c r="C1619" s="11" t="str">
        <f>VLOOKUP('intouch变量（离散）'!$A1619,基本表格!$G:$Q,2,FALSE)</f>
        <v>2435+P4-M8 3#刨片机油泵电机 电机控制 堵料保护使能</v>
      </c>
      <c r="D1619" t="s">
        <v>154</v>
      </c>
      <c r="E1619" t="str">
        <f t="shared" si="151"/>
        <v>Yes</v>
      </c>
      <c r="F1619" t="str">
        <f t="shared" si="152"/>
        <v>900</v>
      </c>
      <c r="G1619" t="s">
        <v>154</v>
      </c>
      <c r="H1619" t="s">
        <v>155</v>
      </c>
      <c r="I1619" t="str">
        <f t="shared" si="153"/>
        <v>禁用</v>
      </c>
      <c r="J1619" t="str">
        <f t="shared" si="154"/>
        <v>启用</v>
      </c>
      <c r="K1619" t="str">
        <f>VLOOKUP('intouch变量（离散）'!$A1619,基本表格!$G:$Q,9,FALSE)</f>
        <v>None</v>
      </c>
      <c r="L1619">
        <v>1</v>
      </c>
      <c r="M1619" t="s">
        <v>156</v>
      </c>
      <c r="N1619" t="s">
        <v>157</v>
      </c>
      <c r="O1619" t="s">
        <v>158</v>
      </c>
      <c r="P1619" t="str">
        <f>VLOOKUP('intouch变量（离散）'!$A1619,基本表格!$G:$Q,3,FALSE)</f>
        <v>DB1300,X1553.0</v>
      </c>
      <c r="Q1619" t="str">
        <f>VLOOKUP('intouch变量（离散）'!$A1619,基本表格!$G:$Q,10,FALSE)</f>
        <v>No</v>
      </c>
      <c r="R1619" t="str">
        <f t="shared" si="156"/>
        <v>DB1300,X1553.0 2435+P4-M8 3#刨片机油泵电机 电机控制 堵料保护使能</v>
      </c>
      <c r="S1619">
        <v>0</v>
      </c>
      <c r="T1619">
        <v>0</v>
      </c>
    </row>
    <row r="1620" spans="1:20">
      <c r="A1620" t="s">
        <v>1776</v>
      </c>
      <c r="B1620" s="11" t="str">
        <f t="shared" si="155"/>
        <v>CHP3</v>
      </c>
      <c r="C1620" s="11" t="str">
        <f>VLOOKUP('intouch变量（离散）'!$A1620,基本表格!$G:$Q,2,FALSE)</f>
        <v>2435+P4-M8 3#刨片机油泵电机 电机控制 堵料导致停机</v>
      </c>
      <c r="D1620" t="s">
        <v>154</v>
      </c>
      <c r="E1620" t="str">
        <f t="shared" si="151"/>
        <v>No</v>
      </c>
      <c r="F1620" t="str">
        <f t="shared" si="152"/>
        <v>0</v>
      </c>
      <c r="G1620" t="s">
        <v>154</v>
      </c>
      <c r="H1620" t="s">
        <v>155</v>
      </c>
      <c r="I1620" t="str">
        <f t="shared" si="153"/>
        <v/>
      </c>
      <c r="J1620" t="str">
        <f t="shared" si="154"/>
        <v/>
      </c>
      <c r="K1620" t="str">
        <f>VLOOKUP('intouch变量（离散）'!$A1620,基本表格!$G:$Q,9,FALSE)</f>
        <v>On</v>
      </c>
      <c r="L1620">
        <v>1</v>
      </c>
      <c r="M1620" t="s">
        <v>156</v>
      </c>
      <c r="N1620" t="s">
        <v>157</v>
      </c>
      <c r="O1620" t="s">
        <v>158</v>
      </c>
      <c r="P1620" t="str">
        <f>VLOOKUP('intouch变量（离散）'!$A1620,基本表格!$G:$Q,3,FALSE)</f>
        <v>DB1300,X1553.1</v>
      </c>
      <c r="Q1620" t="str">
        <f>VLOOKUP('intouch变量（离散）'!$A1620,基本表格!$G:$Q,10,FALSE)</f>
        <v>Yes</v>
      </c>
      <c r="R1620" t="str">
        <f t="shared" si="156"/>
        <v>DB1300,X1553.1 2435+P4-M8 3#刨片机油泵电机 电机控制 堵料导致停机</v>
      </c>
      <c r="S1620">
        <v>0</v>
      </c>
      <c r="T1620">
        <v>0</v>
      </c>
    </row>
    <row r="1621" spans="1:20">
      <c r="A1621" t="s">
        <v>1777</v>
      </c>
      <c r="B1621" s="11" t="str">
        <f t="shared" si="155"/>
        <v>CHP3</v>
      </c>
      <c r="C1621" s="11" t="str">
        <f>VLOOKUP('intouch变量（离散）'!$A1621,基本表格!$G:$Q,2,FALSE)</f>
        <v>2435+P4-M8 3#刨片机油泵电机 电机控制 拉线开关</v>
      </c>
      <c r="D1621" t="s">
        <v>154</v>
      </c>
      <c r="E1621" t="str">
        <f t="shared" si="151"/>
        <v>No</v>
      </c>
      <c r="F1621" t="str">
        <f t="shared" si="152"/>
        <v>0</v>
      </c>
      <c r="G1621" t="s">
        <v>154</v>
      </c>
      <c r="H1621" t="s">
        <v>155</v>
      </c>
      <c r="I1621" t="str">
        <f t="shared" si="153"/>
        <v/>
      </c>
      <c r="J1621" t="str">
        <f t="shared" si="154"/>
        <v/>
      </c>
      <c r="K1621" t="str">
        <f>VLOOKUP('intouch变量（离散）'!$A1621,基本表格!$G:$Q,9,FALSE)</f>
        <v>On</v>
      </c>
      <c r="L1621">
        <v>1</v>
      </c>
      <c r="M1621" t="s">
        <v>156</v>
      </c>
      <c r="N1621" t="s">
        <v>157</v>
      </c>
      <c r="O1621" t="s">
        <v>158</v>
      </c>
      <c r="P1621" t="str">
        <f>VLOOKUP('intouch变量（离散）'!$A1621,基本表格!$G:$Q,3,FALSE)</f>
        <v>DB1300,X1558.0</v>
      </c>
      <c r="Q1621" t="str">
        <f>VLOOKUP('intouch变量（离散）'!$A1621,基本表格!$G:$Q,10,FALSE)</f>
        <v>Yes</v>
      </c>
      <c r="R1621" t="str">
        <f t="shared" si="156"/>
        <v>DB1300,X1558.0 2435+P4-M8 3#刨片机油泵电机 电机控制 拉线开关</v>
      </c>
      <c r="S1621">
        <v>0</v>
      </c>
      <c r="T1621">
        <v>0</v>
      </c>
    </row>
    <row r="1622" spans="1:20">
      <c r="A1622" t="s">
        <v>1778</v>
      </c>
      <c r="B1622" s="11" t="str">
        <f t="shared" si="155"/>
        <v>CHP3</v>
      </c>
      <c r="C1622" s="11" t="str">
        <f>VLOOKUP('intouch变量（离散）'!$A1622,基本表格!$G:$Q,2,FALSE)</f>
        <v>2435+P4-M8 3#刨片机油泵电机 电机控制 左跑偏报警</v>
      </c>
      <c r="D1622" t="s">
        <v>154</v>
      </c>
      <c r="E1622" t="str">
        <f t="shared" si="151"/>
        <v>No</v>
      </c>
      <c r="F1622" t="str">
        <f t="shared" si="152"/>
        <v>0</v>
      </c>
      <c r="G1622" t="s">
        <v>154</v>
      </c>
      <c r="H1622" t="s">
        <v>155</v>
      </c>
      <c r="I1622" t="str">
        <f t="shared" si="153"/>
        <v/>
      </c>
      <c r="J1622" t="str">
        <f t="shared" si="154"/>
        <v/>
      </c>
      <c r="K1622" t="str">
        <f>VLOOKUP('intouch变量（离散）'!$A1622,基本表格!$G:$Q,9,FALSE)</f>
        <v>On</v>
      </c>
      <c r="L1622">
        <v>1</v>
      </c>
      <c r="M1622" t="s">
        <v>156</v>
      </c>
      <c r="N1622" t="s">
        <v>157</v>
      </c>
      <c r="O1622" t="s">
        <v>158</v>
      </c>
      <c r="P1622" t="str">
        <f>VLOOKUP('intouch变量（离散）'!$A1622,基本表格!$G:$Q,3,FALSE)</f>
        <v>DB1300,X1558.1</v>
      </c>
      <c r="Q1622" t="str">
        <f>VLOOKUP('intouch变量（离散）'!$A1622,基本表格!$G:$Q,10,FALSE)</f>
        <v>Yes</v>
      </c>
      <c r="R1622" t="str">
        <f t="shared" si="156"/>
        <v>DB1300,X1558.1 2435+P4-M8 3#刨片机油泵电机 电机控制 左跑偏报警</v>
      </c>
      <c r="S1622">
        <v>0</v>
      </c>
      <c r="T1622">
        <v>0</v>
      </c>
    </row>
    <row r="1623" spans="1:20">
      <c r="A1623" t="s">
        <v>1779</v>
      </c>
      <c r="B1623" s="11" t="str">
        <f t="shared" si="155"/>
        <v>CHP3</v>
      </c>
      <c r="C1623" s="11" t="str">
        <f>VLOOKUP('intouch变量（离散）'!$A1623,基本表格!$G:$Q,2,FALSE)</f>
        <v>2435+P4-M8 3#刨片机油泵电机 电机控制 左跑偏1检测</v>
      </c>
      <c r="D1623" t="s">
        <v>154</v>
      </c>
      <c r="E1623" t="str">
        <f t="shared" si="151"/>
        <v>No</v>
      </c>
      <c r="F1623" t="str">
        <f t="shared" si="152"/>
        <v>0</v>
      </c>
      <c r="G1623" t="s">
        <v>154</v>
      </c>
      <c r="H1623" t="s">
        <v>155</v>
      </c>
      <c r="I1623" t="str">
        <f t="shared" si="153"/>
        <v/>
      </c>
      <c r="J1623" t="str">
        <f t="shared" si="154"/>
        <v/>
      </c>
      <c r="K1623" t="str">
        <f>VLOOKUP('intouch变量（离散）'!$A1623,基本表格!$G:$Q,9,FALSE)</f>
        <v>None</v>
      </c>
      <c r="L1623">
        <v>1</v>
      </c>
      <c r="M1623" t="s">
        <v>156</v>
      </c>
      <c r="N1623" t="s">
        <v>157</v>
      </c>
      <c r="O1623" t="s">
        <v>158</v>
      </c>
      <c r="P1623" t="str">
        <f>VLOOKUP('intouch变量（离散）'!$A1623,基本表格!$G:$Q,3,FALSE)</f>
        <v>DB1300,X1558.2</v>
      </c>
      <c r="Q1623" t="str">
        <f>VLOOKUP('intouch变量（离散）'!$A1623,基本表格!$G:$Q,10,FALSE)</f>
        <v>Yes</v>
      </c>
      <c r="R1623" t="str">
        <f t="shared" si="156"/>
        <v>DB1300,X1558.2 2435+P4-M8 3#刨片机油泵电机 电机控制 左跑偏1检测</v>
      </c>
      <c r="S1623">
        <v>0</v>
      </c>
      <c r="T1623">
        <v>0</v>
      </c>
    </row>
    <row r="1624" spans="1:20">
      <c r="A1624" t="s">
        <v>1780</v>
      </c>
      <c r="B1624" s="11" t="str">
        <f t="shared" si="155"/>
        <v>CHP3</v>
      </c>
      <c r="C1624" s="11" t="str">
        <f>VLOOKUP('intouch变量（离散）'!$A1624,基本表格!$G:$Q,2,FALSE)</f>
        <v>2435+P4-M8 3#刨片机油泵电机 电机控制 左跑偏保护使能</v>
      </c>
      <c r="D1624" t="s">
        <v>154</v>
      </c>
      <c r="E1624" t="str">
        <f t="shared" si="151"/>
        <v>Yes</v>
      </c>
      <c r="F1624" t="str">
        <f t="shared" si="152"/>
        <v>900</v>
      </c>
      <c r="G1624" t="s">
        <v>154</v>
      </c>
      <c r="H1624" t="s">
        <v>155</v>
      </c>
      <c r="I1624" t="str">
        <f t="shared" si="153"/>
        <v>禁用</v>
      </c>
      <c r="J1624" t="str">
        <f t="shared" si="154"/>
        <v>启用</v>
      </c>
      <c r="K1624" t="str">
        <f>VLOOKUP('intouch变量（离散）'!$A1624,基本表格!$G:$Q,9,FALSE)</f>
        <v>None</v>
      </c>
      <c r="L1624">
        <v>1</v>
      </c>
      <c r="M1624" t="s">
        <v>156</v>
      </c>
      <c r="N1624" t="s">
        <v>157</v>
      </c>
      <c r="O1624" t="s">
        <v>158</v>
      </c>
      <c r="P1624" t="str">
        <f>VLOOKUP('intouch变量（离散）'!$A1624,基本表格!$G:$Q,3,FALSE)</f>
        <v>DB1300,X1558.3</v>
      </c>
      <c r="Q1624" t="str">
        <f>VLOOKUP('intouch变量（离散）'!$A1624,基本表格!$G:$Q,10,FALSE)</f>
        <v>No</v>
      </c>
      <c r="R1624" t="str">
        <f t="shared" si="156"/>
        <v>DB1300,X1558.3 2435+P4-M8 3#刨片机油泵电机 电机控制 左跑偏保护使能</v>
      </c>
      <c r="S1624">
        <v>0</v>
      </c>
      <c r="T1624">
        <v>0</v>
      </c>
    </row>
    <row r="1625" spans="1:20">
      <c r="A1625" t="s">
        <v>1781</v>
      </c>
      <c r="B1625" s="11" t="str">
        <f t="shared" si="155"/>
        <v>CHP3</v>
      </c>
      <c r="C1625" s="11" t="str">
        <f>VLOOKUP('intouch变量（离散）'!$A1625,基本表格!$G:$Q,2,FALSE)</f>
        <v>2435+P4-M8 3#刨片机油泵电机 电机控制 左跑偏导致停机</v>
      </c>
      <c r="D1625" t="s">
        <v>154</v>
      </c>
      <c r="E1625" t="str">
        <f t="shared" si="151"/>
        <v>No</v>
      </c>
      <c r="F1625" t="str">
        <f t="shared" si="152"/>
        <v>0</v>
      </c>
      <c r="G1625" t="s">
        <v>154</v>
      </c>
      <c r="H1625" t="s">
        <v>155</v>
      </c>
      <c r="I1625" t="str">
        <f t="shared" si="153"/>
        <v/>
      </c>
      <c r="J1625" t="str">
        <f t="shared" si="154"/>
        <v/>
      </c>
      <c r="K1625" t="str">
        <f>VLOOKUP('intouch变量（离散）'!$A1625,基本表格!$G:$Q,9,FALSE)</f>
        <v>On</v>
      </c>
      <c r="L1625">
        <v>1</v>
      </c>
      <c r="M1625" t="s">
        <v>156</v>
      </c>
      <c r="N1625" t="s">
        <v>157</v>
      </c>
      <c r="O1625" t="s">
        <v>158</v>
      </c>
      <c r="P1625" t="str">
        <f>VLOOKUP('intouch变量（离散）'!$A1625,基本表格!$G:$Q,3,FALSE)</f>
        <v>DB1300,X1558.4</v>
      </c>
      <c r="Q1625" t="str">
        <f>VLOOKUP('intouch变量（离散）'!$A1625,基本表格!$G:$Q,10,FALSE)</f>
        <v>Yes</v>
      </c>
      <c r="R1625" t="str">
        <f t="shared" si="156"/>
        <v>DB1300,X1558.4 2435+P4-M8 3#刨片机油泵电机 电机控制 左跑偏导致停机</v>
      </c>
      <c r="S1625">
        <v>0</v>
      </c>
      <c r="T1625">
        <v>0</v>
      </c>
    </row>
    <row r="1626" spans="1:20">
      <c r="A1626" t="s">
        <v>1782</v>
      </c>
      <c r="B1626" s="11" t="str">
        <f t="shared" si="155"/>
        <v>CHP3</v>
      </c>
      <c r="C1626" s="11" t="str">
        <f>VLOOKUP('intouch变量（离散）'!$A1626,基本表格!$G:$Q,2,FALSE)</f>
        <v>2435+P4-M8 3#刨片机油泵电机 电机控制 右 跑偏报警</v>
      </c>
      <c r="D1626" t="s">
        <v>154</v>
      </c>
      <c r="E1626" t="str">
        <f t="shared" si="151"/>
        <v>No</v>
      </c>
      <c r="F1626" t="str">
        <f t="shared" si="152"/>
        <v>0</v>
      </c>
      <c r="G1626" t="s">
        <v>154</v>
      </c>
      <c r="H1626" t="s">
        <v>155</v>
      </c>
      <c r="I1626" t="str">
        <f t="shared" si="153"/>
        <v/>
      </c>
      <c r="J1626" t="str">
        <f t="shared" si="154"/>
        <v/>
      </c>
      <c r="K1626" t="str">
        <f>VLOOKUP('intouch变量（离散）'!$A1626,基本表格!$G:$Q,9,FALSE)</f>
        <v>On</v>
      </c>
      <c r="L1626">
        <v>1</v>
      </c>
      <c r="M1626" t="s">
        <v>156</v>
      </c>
      <c r="N1626" t="s">
        <v>157</v>
      </c>
      <c r="O1626" t="s">
        <v>158</v>
      </c>
      <c r="P1626" t="str">
        <f>VLOOKUP('intouch变量（离散）'!$A1626,基本表格!$G:$Q,3,FALSE)</f>
        <v>DB1300,X1562.0</v>
      </c>
      <c r="Q1626" t="str">
        <f>VLOOKUP('intouch变量（离散）'!$A1626,基本表格!$G:$Q,10,FALSE)</f>
        <v>Yes</v>
      </c>
      <c r="R1626" t="str">
        <f t="shared" si="156"/>
        <v>DB1300,X1562.0 2435+P4-M8 3#刨片机油泵电机 电机控制 右 跑偏报警</v>
      </c>
      <c r="S1626">
        <v>0</v>
      </c>
      <c r="T1626">
        <v>0</v>
      </c>
    </row>
    <row r="1627" spans="1:20">
      <c r="A1627" t="s">
        <v>1783</v>
      </c>
      <c r="B1627" s="11" t="str">
        <f t="shared" si="155"/>
        <v>CHP3</v>
      </c>
      <c r="C1627" s="11" t="str">
        <f>VLOOKUP('intouch变量（离散）'!$A1627,基本表格!$G:$Q,2,FALSE)</f>
        <v>2435+P4-M8 3#刨片机油泵电机 电机控制 右跑偏1检测</v>
      </c>
      <c r="D1627" t="s">
        <v>154</v>
      </c>
      <c r="E1627" t="str">
        <f t="shared" si="151"/>
        <v>No</v>
      </c>
      <c r="F1627" t="str">
        <f t="shared" si="152"/>
        <v>0</v>
      </c>
      <c r="G1627" t="s">
        <v>154</v>
      </c>
      <c r="H1627" t="s">
        <v>155</v>
      </c>
      <c r="I1627" t="str">
        <f t="shared" si="153"/>
        <v/>
      </c>
      <c r="J1627" t="str">
        <f t="shared" si="154"/>
        <v/>
      </c>
      <c r="K1627" t="str">
        <f>VLOOKUP('intouch变量（离散）'!$A1627,基本表格!$G:$Q,9,FALSE)</f>
        <v>None</v>
      </c>
      <c r="L1627">
        <v>1</v>
      </c>
      <c r="M1627" t="s">
        <v>156</v>
      </c>
      <c r="N1627" t="s">
        <v>157</v>
      </c>
      <c r="O1627" t="s">
        <v>158</v>
      </c>
      <c r="P1627" t="str">
        <f>VLOOKUP('intouch变量（离散）'!$A1627,基本表格!$G:$Q,3,FALSE)</f>
        <v>DB1300,X1562.1</v>
      </c>
      <c r="Q1627" t="str">
        <f>VLOOKUP('intouch变量（离散）'!$A1627,基本表格!$G:$Q,10,FALSE)</f>
        <v>Yes</v>
      </c>
      <c r="R1627" t="str">
        <f t="shared" si="156"/>
        <v>DB1300,X1562.1 2435+P4-M8 3#刨片机油泵电机 电机控制 右跑偏1检测</v>
      </c>
      <c r="S1627">
        <v>0</v>
      </c>
      <c r="T1627">
        <v>0</v>
      </c>
    </row>
    <row r="1628" spans="1:20">
      <c r="A1628" t="s">
        <v>1784</v>
      </c>
      <c r="B1628" s="11" t="str">
        <f t="shared" si="155"/>
        <v>CHP3</v>
      </c>
      <c r="C1628" s="11" t="str">
        <f>VLOOKUP('intouch变量（离散）'!$A1628,基本表格!$G:$Q,2,FALSE)</f>
        <v>2435+P4-M8 3#刨片机油泵电机 电机控制 右跑偏保护使能</v>
      </c>
      <c r="D1628" t="s">
        <v>154</v>
      </c>
      <c r="E1628" t="str">
        <f t="shared" si="151"/>
        <v>Yes</v>
      </c>
      <c r="F1628" t="str">
        <f t="shared" si="152"/>
        <v>900</v>
      </c>
      <c r="G1628" t="s">
        <v>154</v>
      </c>
      <c r="H1628" t="s">
        <v>155</v>
      </c>
      <c r="I1628" t="str">
        <f t="shared" si="153"/>
        <v>禁用</v>
      </c>
      <c r="J1628" t="str">
        <f t="shared" si="154"/>
        <v>启用</v>
      </c>
      <c r="K1628" t="str">
        <f>VLOOKUP('intouch变量（离散）'!$A1628,基本表格!$G:$Q,9,FALSE)</f>
        <v>None</v>
      </c>
      <c r="L1628">
        <v>1</v>
      </c>
      <c r="M1628" t="s">
        <v>156</v>
      </c>
      <c r="N1628" t="s">
        <v>157</v>
      </c>
      <c r="O1628" t="s">
        <v>158</v>
      </c>
      <c r="P1628" t="str">
        <f>VLOOKUP('intouch变量（离散）'!$A1628,基本表格!$G:$Q,3,FALSE)</f>
        <v>DB1300,X1562.2</v>
      </c>
      <c r="Q1628" t="str">
        <f>VLOOKUP('intouch变量（离散）'!$A1628,基本表格!$G:$Q,10,FALSE)</f>
        <v>No</v>
      </c>
      <c r="R1628" t="str">
        <f t="shared" si="156"/>
        <v>DB1300,X1562.2 2435+P4-M8 3#刨片机油泵电机 电机控制 右跑偏保护使能</v>
      </c>
      <c r="S1628">
        <v>0</v>
      </c>
      <c r="T1628">
        <v>0</v>
      </c>
    </row>
    <row r="1629" spans="1:20">
      <c r="A1629" t="s">
        <v>1785</v>
      </c>
      <c r="B1629" s="11" t="str">
        <f t="shared" si="155"/>
        <v>CHP3</v>
      </c>
      <c r="C1629" s="11" t="str">
        <f>VLOOKUP('intouch变量（离散）'!$A1629,基本表格!$G:$Q,2,FALSE)</f>
        <v>2435+P4-M8 3#刨片机油泵电机 电机控制 右跑偏导致停机</v>
      </c>
      <c r="D1629" t="s">
        <v>154</v>
      </c>
      <c r="E1629" t="str">
        <f t="shared" si="151"/>
        <v>No</v>
      </c>
      <c r="F1629" t="str">
        <f t="shared" si="152"/>
        <v>0</v>
      </c>
      <c r="G1629" t="s">
        <v>154</v>
      </c>
      <c r="H1629" t="s">
        <v>155</v>
      </c>
      <c r="I1629" t="str">
        <f t="shared" si="153"/>
        <v/>
      </c>
      <c r="J1629" t="str">
        <f t="shared" si="154"/>
        <v/>
      </c>
      <c r="K1629" t="str">
        <f>VLOOKUP('intouch变量（离散）'!$A1629,基本表格!$G:$Q,9,FALSE)</f>
        <v>On</v>
      </c>
      <c r="L1629">
        <v>1</v>
      </c>
      <c r="M1629" t="s">
        <v>156</v>
      </c>
      <c r="N1629" t="s">
        <v>157</v>
      </c>
      <c r="O1629" t="s">
        <v>158</v>
      </c>
      <c r="P1629" t="str">
        <f>VLOOKUP('intouch变量（离散）'!$A1629,基本表格!$G:$Q,3,FALSE)</f>
        <v>DB1300,X1562.3</v>
      </c>
      <c r="Q1629" t="str">
        <f>VLOOKUP('intouch变量（离散）'!$A1629,基本表格!$G:$Q,10,FALSE)</f>
        <v>Yes</v>
      </c>
      <c r="R1629" t="str">
        <f t="shared" si="156"/>
        <v>DB1300,X1562.3 2435+P4-M8 3#刨片机油泵电机 电机控制 右跑偏导致停机</v>
      </c>
      <c r="S1629">
        <v>0</v>
      </c>
      <c r="T1629">
        <v>0</v>
      </c>
    </row>
    <row r="1630" spans="1:20">
      <c r="A1630" t="s">
        <v>1786</v>
      </c>
      <c r="B1630" s="11" t="str">
        <f t="shared" si="155"/>
        <v>CHP3</v>
      </c>
      <c r="C1630" s="11" t="str">
        <f>VLOOKUP('intouch变量（离散）'!$A1630,基本表格!$G:$Q,2,FALSE)</f>
        <v>2435+P4-M8 3#刨片机油泵电机 电机控制 三角型</v>
      </c>
      <c r="D1630" t="s">
        <v>154</v>
      </c>
      <c r="E1630" t="str">
        <f t="shared" si="151"/>
        <v>No</v>
      </c>
      <c r="F1630" t="str">
        <f t="shared" si="152"/>
        <v>0</v>
      </c>
      <c r="G1630" t="s">
        <v>154</v>
      </c>
      <c r="H1630" t="s">
        <v>155</v>
      </c>
      <c r="I1630" t="str">
        <f t="shared" si="153"/>
        <v/>
      </c>
      <c r="J1630" t="str">
        <f t="shared" si="154"/>
        <v/>
      </c>
      <c r="K1630" t="str">
        <f>VLOOKUP('intouch变量（离散）'!$A1630,基本表格!$G:$Q,9,FALSE)</f>
        <v>None</v>
      </c>
      <c r="L1630">
        <v>1</v>
      </c>
      <c r="M1630" t="s">
        <v>156</v>
      </c>
      <c r="N1630" t="s">
        <v>157</v>
      </c>
      <c r="O1630" t="s">
        <v>158</v>
      </c>
      <c r="P1630" t="str">
        <f>VLOOKUP('intouch变量（离散）'!$A1630,基本表格!$G:$Q,3,FALSE)</f>
        <v>DB1300,X1566.0</v>
      </c>
      <c r="Q1630" t="str">
        <f>VLOOKUP('intouch变量（离散）'!$A1630,基本表格!$G:$Q,10,FALSE)</f>
        <v>Yes</v>
      </c>
      <c r="R1630" t="str">
        <f t="shared" si="156"/>
        <v>DB1300,X1566.0 2435+P4-M8 3#刨片机油泵电机 电机控制 三角型</v>
      </c>
      <c r="S1630">
        <v>0</v>
      </c>
      <c r="T1630">
        <v>0</v>
      </c>
    </row>
    <row r="1631" spans="1:20">
      <c r="A1631" t="s">
        <v>1787</v>
      </c>
      <c r="B1631" s="11" t="str">
        <f t="shared" si="155"/>
        <v>CHP3</v>
      </c>
      <c r="C1631" s="11" t="str">
        <f>VLOOKUP('intouch变量（离散）'!$A1631,基本表格!$G:$Q,2,FALSE)</f>
        <v>2435+P4-M8 3#刨片机油泵电机 电机控制 星型</v>
      </c>
      <c r="D1631" t="s">
        <v>154</v>
      </c>
      <c r="E1631" t="str">
        <f t="shared" si="151"/>
        <v>No</v>
      </c>
      <c r="F1631" t="str">
        <f t="shared" si="152"/>
        <v>0</v>
      </c>
      <c r="G1631" t="s">
        <v>154</v>
      </c>
      <c r="H1631" t="s">
        <v>155</v>
      </c>
      <c r="I1631" t="str">
        <f t="shared" si="153"/>
        <v/>
      </c>
      <c r="J1631" t="str">
        <f t="shared" si="154"/>
        <v/>
      </c>
      <c r="K1631" t="str">
        <f>VLOOKUP('intouch变量（离散）'!$A1631,基本表格!$G:$Q,9,FALSE)</f>
        <v>None</v>
      </c>
      <c r="L1631">
        <v>1</v>
      </c>
      <c r="M1631" t="s">
        <v>156</v>
      </c>
      <c r="N1631" t="s">
        <v>157</v>
      </c>
      <c r="O1631" t="s">
        <v>158</v>
      </c>
      <c r="P1631" t="str">
        <f>VLOOKUP('intouch变量（离散）'!$A1631,基本表格!$G:$Q,3,FALSE)</f>
        <v>DB1300,X1566.1</v>
      </c>
      <c r="Q1631" t="str">
        <f>VLOOKUP('intouch变量（离散）'!$A1631,基本表格!$G:$Q,10,FALSE)</f>
        <v>Yes</v>
      </c>
      <c r="R1631" t="str">
        <f t="shared" si="156"/>
        <v>DB1300,X1566.1 2435+P4-M8 3#刨片机油泵电机 电机控制 星型</v>
      </c>
      <c r="S1631">
        <v>0</v>
      </c>
      <c r="T1631">
        <v>0</v>
      </c>
    </row>
    <row r="1632" spans="1:20">
      <c r="A1632" t="s">
        <v>1788</v>
      </c>
      <c r="B1632" s="11" t="str">
        <f t="shared" si="155"/>
        <v>CHP3</v>
      </c>
      <c r="C1632" s="11" t="str">
        <f>VLOOKUP('intouch变量（离散）'!$A1632,基本表格!$G:$Q,2,FALSE)</f>
        <v>2435+P4-M8 3#刨片机油泵电机 电机控制 维修开关</v>
      </c>
      <c r="D1632" t="s">
        <v>154</v>
      </c>
      <c r="E1632" t="str">
        <f t="shared" si="151"/>
        <v>No</v>
      </c>
      <c r="F1632" t="str">
        <f t="shared" si="152"/>
        <v>0</v>
      </c>
      <c r="G1632" t="s">
        <v>154</v>
      </c>
      <c r="H1632" t="s">
        <v>155</v>
      </c>
      <c r="I1632" t="str">
        <f t="shared" si="153"/>
        <v/>
      </c>
      <c r="J1632" t="str">
        <f t="shared" si="154"/>
        <v/>
      </c>
      <c r="K1632" t="str">
        <f>VLOOKUP('intouch变量（离散）'!$A1632,基本表格!$G:$Q,9,FALSE)</f>
        <v>On</v>
      </c>
      <c r="L1632">
        <v>1</v>
      </c>
      <c r="M1632" t="s">
        <v>156</v>
      </c>
      <c r="N1632" t="s">
        <v>157</v>
      </c>
      <c r="O1632" t="s">
        <v>158</v>
      </c>
      <c r="P1632" t="str">
        <f>VLOOKUP('intouch变量（离散）'!$A1632,基本表格!$G:$Q,3,FALSE)</f>
        <v>DB1300,X1566.2</v>
      </c>
      <c r="Q1632" t="str">
        <f>VLOOKUP('intouch变量（离散）'!$A1632,基本表格!$G:$Q,10,FALSE)</f>
        <v>Yes</v>
      </c>
      <c r="R1632" t="str">
        <f t="shared" si="156"/>
        <v>DB1300,X1566.2 2435+P4-M8 3#刨片机油泵电机 电机控制 维修开关</v>
      </c>
      <c r="S1632">
        <v>0</v>
      </c>
      <c r="T1632">
        <v>0</v>
      </c>
    </row>
    <row r="1633" spans="1:20">
      <c r="A1633" t="s">
        <v>1789</v>
      </c>
      <c r="B1633" s="11" t="str">
        <f t="shared" si="155"/>
        <v>CHP3</v>
      </c>
      <c r="C1633" s="11" t="str">
        <f>VLOOKUP('intouch变量（离散）'!$A1633,基本表格!$G:$Q,2,FALSE)</f>
        <v>2435+P4-M8 3#刨片机油泵电机 电机控制 左跑偏2检测</v>
      </c>
      <c r="D1633" t="s">
        <v>154</v>
      </c>
      <c r="E1633" t="str">
        <f t="shared" si="151"/>
        <v>No</v>
      </c>
      <c r="F1633" t="str">
        <f t="shared" si="152"/>
        <v>0</v>
      </c>
      <c r="G1633" t="s">
        <v>154</v>
      </c>
      <c r="H1633" t="s">
        <v>155</v>
      </c>
      <c r="I1633" t="str">
        <f t="shared" si="153"/>
        <v/>
      </c>
      <c r="J1633" t="str">
        <f t="shared" si="154"/>
        <v/>
      </c>
      <c r="K1633" t="str">
        <f>VLOOKUP('intouch变量（离散）'!$A1633,基本表格!$G:$Q,9,FALSE)</f>
        <v>None</v>
      </c>
      <c r="L1633">
        <v>1</v>
      </c>
      <c r="M1633" t="s">
        <v>156</v>
      </c>
      <c r="N1633" t="s">
        <v>157</v>
      </c>
      <c r="O1633" t="s">
        <v>158</v>
      </c>
      <c r="P1633" t="str">
        <f>VLOOKUP('intouch变量（离散）'!$A1633,基本表格!$G:$Q,3,FALSE)</f>
        <v>DB1300,X1566.3</v>
      </c>
      <c r="Q1633" t="str">
        <f>VLOOKUP('intouch变量（离散）'!$A1633,基本表格!$G:$Q,10,FALSE)</f>
        <v>Yes</v>
      </c>
      <c r="R1633" t="str">
        <f t="shared" si="156"/>
        <v>DB1300,X1566.3 2435+P4-M8 3#刨片机油泵电机 电机控制 左跑偏2检测</v>
      </c>
      <c r="S1633">
        <v>0</v>
      </c>
      <c r="T1633">
        <v>0</v>
      </c>
    </row>
    <row r="1634" spans="1:20">
      <c r="A1634" t="s">
        <v>1790</v>
      </c>
      <c r="B1634" s="11" t="str">
        <f t="shared" si="155"/>
        <v>CHP3</v>
      </c>
      <c r="C1634" s="11" t="str">
        <f>VLOOKUP('intouch变量（离散）'!$A1634,基本表格!$G:$Q,2,FALSE)</f>
        <v>2435+P4-M8 3#刨片机油泵电机 电机控制 右跑偏2检测</v>
      </c>
      <c r="D1634" t="s">
        <v>154</v>
      </c>
      <c r="E1634" t="str">
        <f t="shared" si="151"/>
        <v>No</v>
      </c>
      <c r="F1634" t="str">
        <f t="shared" si="152"/>
        <v>0</v>
      </c>
      <c r="G1634" t="s">
        <v>154</v>
      </c>
      <c r="H1634" t="s">
        <v>155</v>
      </c>
      <c r="I1634" t="str">
        <f t="shared" si="153"/>
        <v/>
      </c>
      <c r="J1634" t="str">
        <f t="shared" si="154"/>
        <v/>
      </c>
      <c r="K1634" t="str">
        <f>VLOOKUP('intouch变量（离散）'!$A1634,基本表格!$G:$Q,9,FALSE)</f>
        <v>None</v>
      </c>
      <c r="L1634">
        <v>1</v>
      </c>
      <c r="M1634" t="s">
        <v>156</v>
      </c>
      <c r="N1634" t="s">
        <v>157</v>
      </c>
      <c r="O1634" t="s">
        <v>158</v>
      </c>
      <c r="P1634" t="str">
        <f>VLOOKUP('intouch变量（离散）'!$A1634,基本表格!$G:$Q,3,FALSE)</f>
        <v>DB1300,X1566.4</v>
      </c>
      <c r="Q1634" t="str">
        <f>VLOOKUP('intouch变量（离散）'!$A1634,基本表格!$G:$Q,10,FALSE)</f>
        <v>Yes</v>
      </c>
      <c r="R1634" t="str">
        <f t="shared" si="156"/>
        <v>DB1300,X1566.4 2435+P4-M8 3#刨片机油泵电机 电机控制 右跑偏2检测</v>
      </c>
      <c r="S1634">
        <v>0</v>
      </c>
      <c r="T1634">
        <v>0</v>
      </c>
    </row>
    <row r="1635" spans="1:20">
      <c r="A1635" t="s">
        <v>1791</v>
      </c>
      <c r="B1635" s="11" t="str">
        <f t="shared" si="155"/>
        <v>CHP3</v>
      </c>
      <c r="C1635" s="11" t="str">
        <f>VLOOKUP('intouch变量（离散）'!$A1635,基本表格!$G:$Q,2,FALSE)</f>
        <v>2435+P4-M9 3#刨片机润滑系统电机 电机控制 使能</v>
      </c>
      <c r="D1635" t="s">
        <v>154</v>
      </c>
      <c r="E1635" t="str">
        <f t="shared" si="151"/>
        <v>No</v>
      </c>
      <c r="F1635" t="str">
        <f t="shared" si="152"/>
        <v>0</v>
      </c>
      <c r="G1635" t="s">
        <v>154</v>
      </c>
      <c r="H1635" t="s">
        <v>155</v>
      </c>
      <c r="I1635" t="str">
        <f t="shared" si="153"/>
        <v/>
      </c>
      <c r="J1635" t="str">
        <f t="shared" si="154"/>
        <v/>
      </c>
      <c r="K1635" t="str">
        <f>VLOOKUP('intouch变量（离散）'!$A1635,基本表格!$G:$Q,9,FALSE)</f>
        <v>None</v>
      </c>
      <c r="L1635">
        <v>1</v>
      </c>
      <c r="M1635" t="s">
        <v>156</v>
      </c>
      <c r="N1635" t="s">
        <v>157</v>
      </c>
      <c r="O1635" t="s">
        <v>158</v>
      </c>
      <c r="P1635" t="str">
        <f>VLOOKUP('intouch变量（离散）'!$A1635,基本表格!$G:$Q,3,FALSE)</f>
        <v>DB1300,X1600.0</v>
      </c>
      <c r="Q1635" t="str">
        <f>VLOOKUP('intouch变量（离散）'!$A1635,基本表格!$G:$Q,10,FALSE)</f>
        <v>No</v>
      </c>
      <c r="R1635" t="str">
        <f t="shared" si="156"/>
        <v>DB1300,X1600.0 2435+P4-M9 3#刨片机润滑系统电机 电机控制 使能</v>
      </c>
      <c r="S1635">
        <v>0</v>
      </c>
      <c r="T1635">
        <v>0</v>
      </c>
    </row>
    <row r="1636" spans="1:20">
      <c r="A1636" t="s">
        <v>1792</v>
      </c>
      <c r="B1636" s="11" t="str">
        <f t="shared" si="155"/>
        <v>CHP3</v>
      </c>
      <c r="C1636" s="11" t="str">
        <f>VLOOKUP('intouch变量（离散）'!$A1636,基本表格!$G:$Q,2,FALSE)</f>
        <v>2435+P4-M9 3#刨片机润滑系统电机 电机控制 手自动状态</v>
      </c>
      <c r="D1636" t="s">
        <v>154</v>
      </c>
      <c r="E1636" t="str">
        <f t="shared" si="151"/>
        <v>No</v>
      </c>
      <c r="F1636" t="str">
        <f t="shared" si="152"/>
        <v>0</v>
      </c>
      <c r="G1636" t="s">
        <v>154</v>
      </c>
      <c r="H1636" t="s">
        <v>155</v>
      </c>
      <c r="I1636" t="str">
        <f t="shared" si="153"/>
        <v/>
      </c>
      <c r="J1636" t="str">
        <f t="shared" si="154"/>
        <v/>
      </c>
      <c r="K1636" t="str">
        <f>VLOOKUP('intouch变量（离散）'!$A1636,基本表格!$G:$Q,9,FALSE)</f>
        <v>None</v>
      </c>
      <c r="L1636">
        <v>1</v>
      </c>
      <c r="M1636" t="s">
        <v>156</v>
      </c>
      <c r="N1636" t="s">
        <v>157</v>
      </c>
      <c r="O1636" t="s">
        <v>158</v>
      </c>
      <c r="P1636" t="str">
        <f>VLOOKUP('intouch变量（离散）'!$A1636,基本表格!$G:$Q,3,FALSE)</f>
        <v>DB1300,X1600.3</v>
      </c>
      <c r="Q1636" t="str">
        <f>VLOOKUP('intouch变量（离散）'!$A1636,基本表格!$G:$Q,10,FALSE)</f>
        <v>Yes</v>
      </c>
      <c r="R1636" t="str">
        <f t="shared" si="156"/>
        <v>DB1300,X1600.3 2435+P4-M9 3#刨片机润滑系统电机 电机控制 手自动状态</v>
      </c>
      <c r="S1636">
        <v>0</v>
      </c>
      <c r="T1636">
        <v>0</v>
      </c>
    </row>
    <row r="1637" spans="1:20">
      <c r="A1637" t="s">
        <v>1793</v>
      </c>
      <c r="B1637" s="11" t="str">
        <f t="shared" si="155"/>
        <v>CHP3</v>
      </c>
      <c r="C1637" s="11" t="str">
        <f>VLOOKUP('intouch变量（离散）'!$A1637,基本表格!$G:$Q,2,FALSE)</f>
        <v>2435+P4-M9 3#刨片机润滑系统电机 电机控制 本地/远程(检修/待机）</v>
      </c>
      <c r="D1637" t="s">
        <v>154</v>
      </c>
      <c r="E1637" t="str">
        <f t="shared" si="151"/>
        <v>No</v>
      </c>
      <c r="F1637" t="str">
        <f t="shared" si="152"/>
        <v>0</v>
      </c>
      <c r="G1637" t="s">
        <v>154</v>
      </c>
      <c r="H1637" t="s">
        <v>155</v>
      </c>
      <c r="I1637" t="str">
        <f t="shared" si="153"/>
        <v/>
      </c>
      <c r="J1637" t="str">
        <f t="shared" si="154"/>
        <v/>
      </c>
      <c r="K1637" t="str">
        <f>VLOOKUP('intouch变量（离散）'!$A1637,基本表格!$G:$Q,9,FALSE)</f>
        <v>None</v>
      </c>
      <c r="L1637">
        <v>1</v>
      </c>
      <c r="M1637" t="s">
        <v>156</v>
      </c>
      <c r="N1637" t="s">
        <v>157</v>
      </c>
      <c r="O1637" t="s">
        <v>158</v>
      </c>
      <c r="P1637" t="str">
        <f>VLOOKUP('intouch变量（离散）'!$A1637,基本表格!$G:$Q,3,FALSE)</f>
        <v>DB1300,X1600.4</v>
      </c>
      <c r="Q1637" t="str">
        <f>VLOOKUP('intouch变量（离散）'!$A1637,基本表格!$G:$Q,10,FALSE)</f>
        <v>Yes</v>
      </c>
      <c r="R1637" t="str">
        <f t="shared" si="156"/>
        <v>DB1300,X1600.4 2435+P4-M9 3#刨片机润滑系统电机 电机控制 本地/远程(检修/待机）</v>
      </c>
      <c r="S1637">
        <v>0</v>
      </c>
      <c r="T1637">
        <v>0</v>
      </c>
    </row>
    <row r="1638" spans="1:20">
      <c r="A1638" t="s">
        <v>1794</v>
      </c>
      <c r="B1638" s="11" t="str">
        <f t="shared" si="155"/>
        <v>CHP3</v>
      </c>
      <c r="C1638" s="11" t="str">
        <f>VLOOKUP('intouch变量（离散）'!$A1638,基本表格!$G:$Q,2,FALSE)</f>
        <v>2435+P4-M9 3#刨片机润滑系统电机 电机控制 开启_上位机(正转)</v>
      </c>
      <c r="D1638" t="s">
        <v>154</v>
      </c>
      <c r="E1638" t="str">
        <f t="shared" si="151"/>
        <v>No</v>
      </c>
      <c r="F1638" t="str">
        <f t="shared" si="152"/>
        <v>0</v>
      </c>
      <c r="G1638" t="s">
        <v>154</v>
      </c>
      <c r="H1638" t="s">
        <v>155</v>
      </c>
      <c r="I1638" t="str">
        <f t="shared" si="153"/>
        <v/>
      </c>
      <c r="J1638" t="str">
        <f t="shared" si="154"/>
        <v/>
      </c>
      <c r="K1638" t="str">
        <f>VLOOKUP('intouch变量（离散）'!$A1638,基本表格!$G:$Q,9,FALSE)</f>
        <v>None</v>
      </c>
      <c r="L1638">
        <v>1</v>
      </c>
      <c r="M1638" t="s">
        <v>156</v>
      </c>
      <c r="N1638" t="s">
        <v>157</v>
      </c>
      <c r="O1638" t="s">
        <v>158</v>
      </c>
      <c r="P1638" t="str">
        <f>VLOOKUP('intouch变量（离散）'!$A1638,基本表格!$G:$Q,3,FALSE)</f>
        <v>DB1300,X1600.6</v>
      </c>
      <c r="Q1638" t="str">
        <f>VLOOKUP('intouch变量（离散）'!$A1638,基本表格!$G:$Q,10,FALSE)</f>
        <v>No</v>
      </c>
      <c r="R1638" t="str">
        <f t="shared" si="156"/>
        <v>DB1300,X1600.6 2435+P4-M9 3#刨片机润滑系统电机 电机控制 开启_上位机(正转)</v>
      </c>
      <c r="S1638">
        <v>0</v>
      </c>
      <c r="T1638">
        <v>0</v>
      </c>
    </row>
    <row r="1639" spans="1:20">
      <c r="A1639" t="s">
        <v>1795</v>
      </c>
      <c r="B1639" s="11" t="str">
        <f t="shared" si="155"/>
        <v>CHP3</v>
      </c>
      <c r="C1639" s="11" t="str">
        <f>VLOOKUP('intouch变量（离散）'!$A1639,基本表格!$G:$Q,2,FALSE)</f>
        <v>2435+P4-M9 3#刨片机润滑系统电机 电机控制 停止_上位机(反转)</v>
      </c>
      <c r="D1639" t="s">
        <v>154</v>
      </c>
      <c r="E1639" t="str">
        <f t="shared" si="151"/>
        <v>No</v>
      </c>
      <c r="F1639" t="str">
        <f t="shared" si="152"/>
        <v>0</v>
      </c>
      <c r="G1639" t="s">
        <v>154</v>
      </c>
      <c r="H1639" t="s">
        <v>155</v>
      </c>
      <c r="I1639" t="str">
        <f t="shared" si="153"/>
        <v/>
      </c>
      <c r="J1639" t="str">
        <f t="shared" si="154"/>
        <v/>
      </c>
      <c r="K1639" t="str">
        <f>VLOOKUP('intouch变量（离散）'!$A1639,基本表格!$G:$Q,9,FALSE)</f>
        <v>None</v>
      </c>
      <c r="L1639">
        <v>1</v>
      </c>
      <c r="M1639" t="s">
        <v>156</v>
      </c>
      <c r="N1639" t="s">
        <v>157</v>
      </c>
      <c r="O1639" t="s">
        <v>158</v>
      </c>
      <c r="P1639" t="str">
        <f>VLOOKUP('intouch变量（离散）'!$A1639,基本表格!$G:$Q,3,FALSE)</f>
        <v>DB1300,X1601.0</v>
      </c>
      <c r="Q1639" t="str">
        <f>VLOOKUP('intouch变量（离散）'!$A1639,基本表格!$G:$Q,10,FALSE)</f>
        <v>No</v>
      </c>
      <c r="R1639" t="str">
        <f t="shared" si="156"/>
        <v>DB1300,X1601.0 2435+P4-M9 3#刨片机润滑系统电机 电机控制 停止_上位机(反转)</v>
      </c>
      <c r="S1639">
        <v>0</v>
      </c>
      <c r="T1639">
        <v>0</v>
      </c>
    </row>
    <row r="1640" spans="1:20">
      <c r="A1640" t="s">
        <v>1796</v>
      </c>
      <c r="B1640" s="11" t="str">
        <f t="shared" si="155"/>
        <v>CHP3</v>
      </c>
      <c r="C1640" s="11" t="str">
        <f>VLOOKUP('intouch变量（离散）'!$A1640,基本表格!$G:$Q,2,FALSE)</f>
        <v>2435+P4-M9 3#刨片机润滑系统电机 电机控制 通风扇</v>
      </c>
      <c r="D1640" t="s">
        <v>154</v>
      </c>
      <c r="E1640" t="str">
        <f t="shared" si="151"/>
        <v>No</v>
      </c>
      <c r="F1640" t="str">
        <f t="shared" si="152"/>
        <v>0</v>
      </c>
      <c r="G1640" t="s">
        <v>154</v>
      </c>
      <c r="H1640" t="s">
        <v>155</v>
      </c>
      <c r="I1640" t="str">
        <f t="shared" si="153"/>
        <v/>
      </c>
      <c r="J1640" t="str">
        <f t="shared" si="154"/>
        <v/>
      </c>
      <c r="K1640" t="str">
        <f>VLOOKUP('intouch变量（离散）'!$A1640,基本表格!$G:$Q,9,FALSE)</f>
        <v>None</v>
      </c>
      <c r="L1640">
        <v>1</v>
      </c>
      <c r="M1640" t="s">
        <v>156</v>
      </c>
      <c r="N1640" t="s">
        <v>157</v>
      </c>
      <c r="O1640" t="s">
        <v>158</v>
      </c>
      <c r="P1640" t="str">
        <f>VLOOKUP('intouch变量（离散）'!$A1640,基本表格!$G:$Q,3,FALSE)</f>
        <v>DB1300,X1601.1</v>
      </c>
      <c r="Q1640" t="str">
        <f>VLOOKUP('intouch变量（离散）'!$A1640,基本表格!$G:$Q,10,FALSE)</f>
        <v>Yes</v>
      </c>
      <c r="R1640" t="str">
        <f t="shared" si="156"/>
        <v>DB1300,X1601.1 2435+P4-M9 3#刨片机润滑系统电机 电机控制 通风扇</v>
      </c>
      <c r="S1640">
        <v>0</v>
      </c>
      <c r="T1640">
        <v>0</v>
      </c>
    </row>
    <row r="1641" spans="1:20">
      <c r="A1641" t="s">
        <v>1797</v>
      </c>
      <c r="B1641" s="11" t="str">
        <f t="shared" si="155"/>
        <v>CHP3</v>
      </c>
      <c r="C1641" s="11" t="str">
        <f>VLOOKUP('intouch变量（离散）'!$A1641,基本表格!$G:$Q,2,FALSE)</f>
        <v>2435+P4-M9 3#刨片机润滑系统电机 电机控制 电机(正转）</v>
      </c>
      <c r="D1641" t="s">
        <v>154</v>
      </c>
      <c r="E1641" t="str">
        <f t="shared" si="151"/>
        <v>No</v>
      </c>
      <c r="F1641" t="str">
        <f t="shared" si="152"/>
        <v>0</v>
      </c>
      <c r="G1641" t="s">
        <v>154</v>
      </c>
      <c r="H1641" t="s">
        <v>155</v>
      </c>
      <c r="I1641" t="str">
        <f t="shared" si="153"/>
        <v/>
      </c>
      <c r="J1641" t="str">
        <f t="shared" si="154"/>
        <v/>
      </c>
      <c r="K1641" t="str">
        <f>VLOOKUP('intouch变量（离散）'!$A1641,基本表格!$G:$Q,9,FALSE)</f>
        <v>None</v>
      </c>
      <c r="L1641">
        <v>1</v>
      </c>
      <c r="M1641" t="s">
        <v>156</v>
      </c>
      <c r="N1641" t="s">
        <v>157</v>
      </c>
      <c r="O1641" t="s">
        <v>158</v>
      </c>
      <c r="P1641" t="str">
        <f>VLOOKUP('intouch变量（离散）'!$A1641,基本表格!$G:$Q,3,FALSE)</f>
        <v>DB1300,X1601.2</v>
      </c>
      <c r="Q1641" t="str">
        <f>VLOOKUP('intouch变量（离散）'!$A1641,基本表格!$G:$Q,10,FALSE)</f>
        <v>Yes</v>
      </c>
      <c r="R1641" t="str">
        <f t="shared" si="156"/>
        <v>DB1300,X1601.2 2435+P4-M9 3#刨片机润滑系统电机 电机控制 电机(正转）</v>
      </c>
      <c r="S1641">
        <v>0</v>
      </c>
      <c r="T1641">
        <v>0</v>
      </c>
    </row>
    <row r="1642" spans="1:20">
      <c r="A1642" t="s">
        <v>1798</v>
      </c>
      <c r="B1642" s="11" t="str">
        <f t="shared" si="155"/>
        <v>CHP3</v>
      </c>
      <c r="C1642" s="11" t="str">
        <f>VLOOKUP('intouch变量（离散）'!$A1642,基本表格!$G:$Q,2,FALSE)</f>
        <v>2435+P4-M9 3#刨片机润滑系统电机 电机控制 电机过载</v>
      </c>
      <c r="D1642" t="s">
        <v>154</v>
      </c>
      <c r="E1642" t="str">
        <f t="shared" si="151"/>
        <v>No</v>
      </c>
      <c r="F1642" t="str">
        <f t="shared" si="152"/>
        <v>0</v>
      </c>
      <c r="G1642" t="s">
        <v>154</v>
      </c>
      <c r="H1642" t="s">
        <v>155</v>
      </c>
      <c r="I1642" t="str">
        <f t="shared" si="153"/>
        <v/>
      </c>
      <c r="J1642" t="str">
        <f t="shared" si="154"/>
        <v/>
      </c>
      <c r="K1642" t="str">
        <f>VLOOKUP('intouch变量（离散）'!$A1642,基本表格!$G:$Q,9,FALSE)</f>
        <v>On</v>
      </c>
      <c r="L1642">
        <v>1</v>
      </c>
      <c r="M1642" t="s">
        <v>156</v>
      </c>
      <c r="N1642" t="s">
        <v>157</v>
      </c>
      <c r="O1642" t="s">
        <v>158</v>
      </c>
      <c r="P1642" t="str">
        <f>VLOOKUP('intouch变量（离散）'!$A1642,基本表格!$G:$Q,3,FALSE)</f>
        <v>DB1300,X1601.3</v>
      </c>
      <c r="Q1642" t="str">
        <f>VLOOKUP('intouch变量（离散）'!$A1642,基本表格!$G:$Q,10,FALSE)</f>
        <v>Yes</v>
      </c>
      <c r="R1642" t="str">
        <f t="shared" si="156"/>
        <v>DB1300,X1601.3 2435+P4-M9 3#刨片机润滑系统电机 电机控制 电机过载</v>
      </c>
      <c r="S1642">
        <v>0</v>
      </c>
      <c r="T1642">
        <v>0</v>
      </c>
    </row>
    <row r="1643" spans="1:20">
      <c r="A1643" t="s">
        <v>1799</v>
      </c>
      <c r="B1643" s="11" t="str">
        <f t="shared" si="155"/>
        <v>CHP3</v>
      </c>
      <c r="C1643" s="11" t="str">
        <f>VLOOKUP('intouch变量（离散）'!$A1643,基本表格!$G:$Q,2,FALSE)</f>
        <v>2435+P4-M9 3#刨片机润滑系统电机 电机控制 风扇过载</v>
      </c>
      <c r="D1643" t="s">
        <v>154</v>
      </c>
      <c r="E1643" t="str">
        <f t="shared" si="151"/>
        <v>No</v>
      </c>
      <c r="F1643" t="str">
        <f t="shared" si="152"/>
        <v>0</v>
      </c>
      <c r="G1643" t="s">
        <v>154</v>
      </c>
      <c r="H1643" t="s">
        <v>155</v>
      </c>
      <c r="I1643" t="str">
        <f t="shared" si="153"/>
        <v/>
      </c>
      <c r="J1643" t="str">
        <f t="shared" si="154"/>
        <v/>
      </c>
      <c r="K1643" t="str">
        <f>VLOOKUP('intouch变量（离散）'!$A1643,基本表格!$G:$Q,9,FALSE)</f>
        <v>On</v>
      </c>
      <c r="L1643">
        <v>1</v>
      </c>
      <c r="M1643" t="s">
        <v>156</v>
      </c>
      <c r="N1643" t="s">
        <v>157</v>
      </c>
      <c r="O1643" t="s">
        <v>158</v>
      </c>
      <c r="P1643" t="str">
        <f>VLOOKUP('intouch变量（离散）'!$A1643,基本表格!$G:$Q,3,FALSE)</f>
        <v>DB1300,X1601.4</v>
      </c>
      <c r="Q1643" t="str">
        <f>VLOOKUP('intouch变量（离散）'!$A1643,基本表格!$G:$Q,10,FALSE)</f>
        <v>Yes</v>
      </c>
      <c r="R1643" t="str">
        <f t="shared" si="156"/>
        <v>DB1300,X1601.4 2435+P4-M9 3#刨片机润滑系统电机 电机控制 风扇过载</v>
      </c>
      <c r="S1643">
        <v>0</v>
      </c>
      <c r="T1643">
        <v>0</v>
      </c>
    </row>
    <row r="1644" spans="1:20">
      <c r="A1644" t="s">
        <v>1800</v>
      </c>
      <c r="B1644" s="11" t="str">
        <f t="shared" si="155"/>
        <v>CHP3</v>
      </c>
      <c r="C1644" s="11" t="str">
        <f>VLOOKUP('intouch变量（离散）'!$A1644,基本表格!$G:$Q,2,FALSE)</f>
        <v>2435+P4-M9 3#刨片机润滑系统电机 电机控制 电机运行指示</v>
      </c>
      <c r="D1644" t="s">
        <v>154</v>
      </c>
      <c r="E1644" t="str">
        <f t="shared" si="151"/>
        <v>No</v>
      </c>
      <c r="F1644" t="str">
        <f t="shared" si="152"/>
        <v>0</v>
      </c>
      <c r="G1644" t="s">
        <v>154</v>
      </c>
      <c r="H1644" t="s">
        <v>155</v>
      </c>
      <c r="I1644" t="str">
        <f t="shared" si="153"/>
        <v/>
      </c>
      <c r="J1644" t="str">
        <f t="shared" si="154"/>
        <v/>
      </c>
      <c r="K1644" t="str">
        <f>VLOOKUP('intouch变量（离散）'!$A1644,基本表格!$G:$Q,9,FALSE)</f>
        <v>None</v>
      </c>
      <c r="L1644">
        <v>1</v>
      </c>
      <c r="M1644" t="s">
        <v>156</v>
      </c>
      <c r="N1644" t="s">
        <v>157</v>
      </c>
      <c r="O1644" t="s">
        <v>158</v>
      </c>
      <c r="P1644" t="str">
        <f>VLOOKUP('intouch变量（离散）'!$A1644,基本表格!$G:$Q,3,FALSE)</f>
        <v>DB1300,X1601.5</v>
      </c>
      <c r="Q1644" t="str">
        <f>VLOOKUP('intouch变量（离散）'!$A1644,基本表格!$G:$Q,10,FALSE)</f>
        <v>Yes</v>
      </c>
      <c r="R1644" t="str">
        <f t="shared" si="156"/>
        <v>DB1300,X1601.5 2435+P4-M9 3#刨片机润滑系统电机 电机控制 电机运行指示</v>
      </c>
      <c r="S1644">
        <v>0</v>
      </c>
      <c r="T1644">
        <v>0</v>
      </c>
    </row>
    <row r="1645" spans="1:20">
      <c r="A1645" t="s">
        <v>1801</v>
      </c>
      <c r="B1645" s="11" t="str">
        <f t="shared" si="155"/>
        <v>CHP3</v>
      </c>
      <c r="C1645" s="11" t="str">
        <f>VLOOKUP('intouch变量（离散）'!$A1645,基本表格!$G:$Q,2,FALSE)</f>
        <v>2435+P4-M9 3#刨片机润滑系统电机 电机控制 断链报警</v>
      </c>
      <c r="D1645" t="s">
        <v>154</v>
      </c>
      <c r="E1645" t="str">
        <f t="shared" si="151"/>
        <v>No</v>
      </c>
      <c r="F1645" t="str">
        <f t="shared" si="152"/>
        <v>0</v>
      </c>
      <c r="G1645" t="s">
        <v>154</v>
      </c>
      <c r="H1645" t="s">
        <v>155</v>
      </c>
      <c r="I1645" t="str">
        <f t="shared" si="153"/>
        <v/>
      </c>
      <c r="J1645" t="str">
        <f t="shared" si="154"/>
        <v/>
      </c>
      <c r="K1645" t="str">
        <f>VLOOKUP('intouch变量（离散）'!$A1645,基本表格!$G:$Q,9,FALSE)</f>
        <v>On</v>
      </c>
      <c r="L1645">
        <v>1</v>
      </c>
      <c r="M1645" t="s">
        <v>156</v>
      </c>
      <c r="N1645" t="s">
        <v>157</v>
      </c>
      <c r="O1645" t="s">
        <v>158</v>
      </c>
      <c r="P1645" t="str">
        <f>VLOOKUP('intouch变量（离散）'!$A1645,基本表格!$G:$Q,3,FALSE)</f>
        <v>DB1300,X1601.6</v>
      </c>
      <c r="Q1645" t="str">
        <f>VLOOKUP('intouch变量（离散）'!$A1645,基本表格!$G:$Q,10,FALSE)</f>
        <v>Yes</v>
      </c>
      <c r="R1645" t="str">
        <f t="shared" si="156"/>
        <v>DB1300,X1601.6 2435+P4-M9 3#刨片机润滑系统电机 电机控制 断链报警</v>
      </c>
      <c r="S1645">
        <v>0</v>
      </c>
      <c r="T1645">
        <v>0</v>
      </c>
    </row>
    <row r="1646" spans="1:20">
      <c r="A1646" t="s">
        <v>1802</v>
      </c>
      <c r="B1646" s="11" t="str">
        <f t="shared" si="155"/>
        <v>CHP3</v>
      </c>
      <c r="C1646" s="11" t="str">
        <f>VLOOKUP('intouch变量（离散）'!$A1646,基本表格!$G:$Q,2,FALSE)</f>
        <v>2435+P4-M9 3#刨片机润滑系统电机 电机控制 断链检测</v>
      </c>
      <c r="D1646" t="s">
        <v>154</v>
      </c>
      <c r="E1646" t="str">
        <f t="shared" si="151"/>
        <v>No</v>
      </c>
      <c r="F1646" t="str">
        <f t="shared" si="152"/>
        <v>0</v>
      </c>
      <c r="G1646" t="s">
        <v>154</v>
      </c>
      <c r="H1646" t="s">
        <v>155</v>
      </c>
      <c r="I1646" t="str">
        <f t="shared" si="153"/>
        <v/>
      </c>
      <c r="J1646" t="str">
        <f t="shared" si="154"/>
        <v/>
      </c>
      <c r="K1646" t="str">
        <f>VLOOKUP('intouch变量（离散）'!$A1646,基本表格!$G:$Q,9,FALSE)</f>
        <v>None</v>
      </c>
      <c r="L1646">
        <v>1</v>
      </c>
      <c r="M1646" t="s">
        <v>156</v>
      </c>
      <c r="N1646" t="s">
        <v>157</v>
      </c>
      <c r="O1646" t="s">
        <v>158</v>
      </c>
      <c r="P1646" t="str">
        <f>VLOOKUP('intouch变量（离散）'!$A1646,基本表格!$G:$Q,3,FALSE)</f>
        <v>DB1300,X1601.7</v>
      </c>
      <c r="Q1646" t="str">
        <f>VLOOKUP('intouch变量（离散）'!$A1646,基本表格!$G:$Q,10,FALSE)</f>
        <v>Yes</v>
      </c>
      <c r="R1646" t="str">
        <f t="shared" si="156"/>
        <v>DB1300,X1601.7 2435+P4-M9 3#刨片机润滑系统电机 电机控制 断链检测</v>
      </c>
      <c r="S1646">
        <v>0</v>
      </c>
      <c r="T1646">
        <v>0</v>
      </c>
    </row>
    <row r="1647" spans="1:20">
      <c r="A1647" t="s">
        <v>1803</v>
      </c>
      <c r="B1647" s="11" t="str">
        <f t="shared" si="155"/>
        <v>CHP3</v>
      </c>
      <c r="C1647" s="11" t="str">
        <f>VLOOKUP('intouch变量（离散）'!$A1647,基本表格!$G:$Q,2,FALSE)</f>
        <v>2435+P4-M9 3#刨片机润滑系统电机 电机控制 复位</v>
      </c>
      <c r="D1647" t="s">
        <v>154</v>
      </c>
      <c r="E1647" t="str">
        <f t="shared" si="151"/>
        <v>No</v>
      </c>
      <c r="F1647" t="str">
        <f t="shared" si="152"/>
        <v>0</v>
      </c>
      <c r="G1647" t="s">
        <v>154</v>
      </c>
      <c r="H1647" t="s">
        <v>155</v>
      </c>
      <c r="I1647" t="str">
        <f t="shared" si="153"/>
        <v/>
      </c>
      <c r="J1647" t="str">
        <f t="shared" si="154"/>
        <v/>
      </c>
      <c r="K1647" t="str">
        <f>VLOOKUP('intouch变量（离散）'!$A1647,基本表格!$G:$Q,9,FALSE)</f>
        <v>None</v>
      </c>
      <c r="L1647">
        <v>1</v>
      </c>
      <c r="M1647" t="s">
        <v>156</v>
      </c>
      <c r="N1647" t="s">
        <v>157</v>
      </c>
      <c r="O1647" t="s">
        <v>158</v>
      </c>
      <c r="P1647" t="str">
        <f>VLOOKUP('intouch变量（离散）'!$A1647,基本表格!$G:$Q,3,FALSE)</f>
        <v>DB1300,X1602.0</v>
      </c>
      <c r="Q1647" t="str">
        <f>VLOOKUP('intouch变量（离散）'!$A1647,基本表格!$G:$Q,10,FALSE)</f>
        <v>No</v>
      </c>
      <c r="R1647" t="str">
        <f t="shared" si="156"/>
        <v>DB1300,X1602.0 2435+P4-M9 3#刨片机润滑系统电机 电机控制 复位</v>
      </c>
      <c r="S1647">
        <v>0</v>
      </c>
      <c r="T1647">
        <v>0</v>
      </c>
    </row>
    <row r="1648" spans="1:20">
      <c r="A1648" t="s">
        <v>1804</v>
      </c>
      <c r="B1648" s="11" t="str">
        <f t="shared" si="155"/>
        <v>CHP3</v>
      </c>
      <c r="C1648" s="11" t="str">
        <f>VLOOKUP('intouch变量（离散）'!$A1648,基本表格!$G:$Q,2,FALSE)</f>
        <v>2435+P4-M9 3#刨片机润滑系统电机 电机控制 断链保护使能</v>
      </c>
      <c r="D1648" t="s">
        <v>154</v>
      </c>
      <c r="E1648" t="str">
        <f t="shared" si="151"/>
        <v>Yes</v>
      </c>
      <c r="F1648" t="str">
        <f t="shared" si="152"/>
        <v>900</v>
      </c>
      <c r="G1648" t="s">
        <v>154</v>
      </c>
      <c r="H1648" t="s">
        <v>155</v>
      </c>
      <c r="I1648" t="str">
        <f t="shared" si="153"/>
        <v>禁用</v>
      </c>
      <c r="J1648" t="str">
        <f t="shared" si="154"/>
        <v>启用</v>
      </c>
      <c r="K1648" t="str">
        <f>VLOOKUP('intouch变量（离散）'!$A1648,基本表格!$G:$Q,9,FALSE)</f>
        <v>None</v>
      </c>
      <c r="L1648">
        <v>1</v>
      </c>
      <c r="M1648" t="s">
        <v>156</v>
      </c>
      <c r="N1648" t="s">
        <v>157</v>
      </c>
      <c r="O1648" t="s">
        <v>158</v>
      </c>
      <c r="P1648" t="str">
        <f>VLOOKUP('intouch变量（离散）'!$A1648,基本表格!$G:$Q,3,FALSE)</f>
        <v>DB1300,X1602.1</v>
      </c>
      <c r="Q1648" t="str">
        <f>VLOOKUP('intouch变量（离散）'!$A1648,基本表格!$G:$Q,10,FALSE)</f>
        <v>No</v>
      </c>
      <c r="R1648" t="str">
        <f t="shared" si="156"/>
        <v>DB1300,X1602.1 2435+P4-M9 3#刨片机润滑系统电机 电机控制 断链保护使能</v>
      </c>
      <c r="S1648">
        <v>0</v>
      </c>
      <c r="T1648">
        <v>0</v>
      </c>
    </row>
    <row r="1649" spans="1:20">
      <c r="A1649" t="s">
        <v>1805</v>
      </c>
      <c r="B1649" s="11" t="str">
        <f t="shared" si="155"/>
        <v>CHP3</v>
      </c>
      <c r="C1649" s="11" t="str">
        <f>VLOOKUP('intouch变量（离散）'!$A1649,基本表格!$G:$Q,2,FALSE)</f>
        <v>2435+P4-M9 3#刨片机润滑系统电机 电机控制 断链导致停机</v>
      </c>
      <c r="D1649" t="s">
        <v>154</v>
      </c>
      <c r="E1649" t="str">
        <f t="shared" si="151"/>
        <v>No</v>
      </c>
      <c r="F1649" t="str">
        <f t="shared" si="152"/>
        <v>0</v>
      </c>
      <c r="G1649" t="s">
        <v>154</v>
      </c>
      <c r="H1649" t="s">
        <v>155</v>
      </c>
      <c r="I1649" t="str">
        <f t="shared" si="153"/>
        <v/>
      </c>
      <c r="J1649" t="str">
        <f t="shared" si="154"/>
        <v/>
      </c>
      <c r="K1649" t="str">
        <f>VLOOKUP('intouch变量（离散）'!$A1649,基本表格!$G:$Q,9,FALSE)</f>
        <v>On</v>
      </c>
      <c r="L1649">
        <v>1</v>
      </c>
      <c r="M1649" t="s">
        <v>156</v>
      </c>
      <c r="N1649" t="s">
        <v>157</v>
      </c>
      <c r="O1649" t="s">
        <v>158</v>
      </c>
      <c r="P1649" t="str">
        <f>VLOOKUP('intouch变量（离散）'!$A1649,基本表格!$G:$Q,3,FALSE)</f>
        <v>DB1300,X1602.2</v>
      </c>
      <c r="Q1649" t="str">
        <f>VLOOKUP('intouch变量（离散）'!$A1649,基本表格!$G:$Q,10,FALSE)</f>
        <v>Yes</v>
      </c>
      <c r="R1649" t="str">
        <f t="shared" si="156"/>
        <v>DB1300,X1602.2 2435+P4-M9 3#刨片机润滑系统电机 电机控制 断链导致停机</v>
      </c>
      <c r="S1649">
        <v>0</v>
      </c>
      <c r="T1649">
        <v>0</v>
      </c>
    </row>
    <row r="1650" spans="1:20">
      <c r="A1650" t="s">
        <v>1806</v>
      </c>
      <c r="B1650" s="11" t="str">
        <f t="shared" si="155"/>
        <v>CHP3</v>
      </c>
      <c r="C1650" s="11" t="str">
        <f>VLOOKUP('intouch变量（离散）'!$A1650,基本表格!$G:$Q,2,FALSE)</f>
        <v>2435+P4-M9 3#刨片机润滑系统电机 电机控制 电机(反转）</v>
      </c>
      <c r="D1650" t="s">
        <v>154</v>
      </c>
      <c r="E1650" t="str">
        <f t="shared" si="151"/>
        <v>No</v>
      </c>
      <c r="F1650" t="str">
        <f t="shared" si="152"/>
        <v>0</v>
      </c>
      <c r="G1650" t="s">
        <v>154</v>
      </c>
      <c r="H1650" t="s">
        <v>155</v>
      </c>
      <c r="I1650" t="str">
        <f t="shared" si="153"/>
        <v/>
      </c>
      <c r="J1650" t="str">
        <f t="shared" si="154"/>
        <v/>
      </c>
      <c r="K1650" t="str">
        <f>VLOOKUP('intouch变量（离散）'!$A1650,基本表格!$G:$Q,9,FALSE)</f>
        <v>None</v>
      </c>
      <c r="L1650">
        <v>1</v>
      </c>
      <c r="M1650" t="s">
        <v>156</v>
      </c>
      <c r="N1650" t="s">
        <v>157</v>
      </c>
      <c r="O1650" t="s">
        <v>158</v>
      </c>
      <c r="P1650" t="str">
        <f>VLOOKUP('intouch变量（离散）'!$A1650,基本表格!$G:$Q,3,FALSE)</f>
        <v>DB1300,X1602.3</v>
      </c>
      <c r="Q1650" t="str">
        <f>VLOOKUP('intouch变量（离散）'!$A1650,基本表格!$G:$Q,10,FALSE)</f>
        <v>Yes</v>
      </c>
      <c r="R1650" t="str">
        <f t="shared" si="156"/>
        <v>DB1300,X1602.3 2435+P4-M9 3#刨片机润滑系统电机 电机控制 电机(反转）</v>
      </c>
      <c r="S1650">
        <v>0</v>
      </c>
      <c r="T1650">
        <v>0</v>
      </c>
    </row>
    <row r="1651" spans="1:20">
      <c r="A1651" t="s">
        <v>1807</v>
      </c>
      <c r="B1651" s="11" t="str">
        <f t="shared" si="155"/>
        <v>CHP3</v>
      </c>
      <c r="C1651" s="11" t="str">
        <f>VLOOKUP('intouch变量（离散）'!$A1651,基本表格!$G:$Q,2,FALSE)</f>
        <v>2435+P4-M9 3#刨片机润滑系统电机 电机控制 本地</v>
      </c>
      <c r="D1651" t="s">
        <v>154</v>
      </c>
      <c r="E1651" t="str">
        <f t="shared" si="151"/>
        <v>No</v>
      </c>
      <c r="F1651" t="str">
        <f t="shared" si="152"/>
        <v>0</v>
      </c>
      <c r="G1651" t="s">
        <v>154</v>
      </c>
      <c r="H1651" t="s">
        <v>155</v>
      </c>
      <c r="I1651" t="str">
        <f t="shared" si="153"/>
        <v/>
      </c>
      <c r="J1651" t="str">
        <f t="shared" si="154"/>
        <v/>
      </c>
      <c r="K1651" t="str">
        <f>VLOOKUP('intouch变量（离散）'!$A1651,基本表格!$G:$Q,9,FALSE)</f>
        <v>None</v>
      </c>
      <c r="L1651">
        <v>1</v>
      </c>
      <c r="M1651" t="s">
        <v>156</v>
      </c>
      <c r="N1651" t="s">
        <v>157</v>
      </c>
      <c r="O1651" t="s">
        <v>158</v>
      </c>
      <c r="P1651" t="str">
        <f>VLOOKUP('intouch变量（离散）'!$A1651,基本表格!$G:$Q,3,FALSE)</f>
        <v>DB1300,X1602.4</v>
      </c>
      <c r="Q1651" t="str">
        <f>VLOOKUP('intouch变量（离散）'!$A1651,基本表格!$G:$Q,10,FALSE)</f>
        <v>Yes</v>
      </c>
      <c r="R1651" t="str">
        <f t="shared" si="156"/>
        <v>DB1300,X1602.4 2435+P4-M9 3#刨片机润滑系统电机 电机控制 本地</v>
      </c>
      <c r="S1651">
        <v>0</v>
      </c>
      <c r="T1651">
        <v>0</v>
      </c>
    </row>
    <row r="1652" spans="1:20">
      <c r="A1652" t="s">
        <v>1808</v>
      </c>
      <c r="B1652" s="11" t="str">
        <f t="shared" si="155"/>
        <v>CHP3</v>
      </c>
      <c r="C1652" s="11" t="str">
        <f>VLOOKUP('intouch变量（离散）'!$A1652,基本表格!$G:$Q,2,FALSE)</f>
        <v>2435+P4-M9 3#刨片机润滑系统电机 电机控制 远程</v>
      </c>
      <c r="D1652" t="s">
        <v>154</v>
      </c>
      <c r="E1652" t="str">
        <f t="shared" si="151"/>
        <v>No</v>
      </c>
      <c r="F1652" t="str">
        <f t="shared" si="152"/>
        <v>0</v>
      </c>
      <c r="G1652" t="s">
        <v>154</v>
      </c>
      <c r="H1652" t="s">
        <v>155</v>
      </c>
      <c r="I1652" t="str">
        <f t="shared" si="153"/>
        <v/>
      </c>
      <c r="J1652" t="str">
        <f t="shared" si="154"/>
        <v/>
      </c>
      <c r="K1652" t="str">
        <f>VLOOKUP('intouch变量（离散）'!$A1652,基本表格!$G:$Q,9,FALSE)</f>
        <v>None</v>
      </c>
      <c r="L1652">
        <v>1</v>
      </c>
      <c r="M1652" t="s">
        <v>156</v>
      </c>
      <c r="N1652" t="s">
        <v>157</v>
      </c>
      <c r="O1652" t="s">
        <v>158</v>
      </c>
      <c r="P1652" t="str">
        <f>VLOOKUP('intouch变量（离散）'!$A1652,基本表格!$G:$Q,3,FALSE)</f>
        <v>DB1300,X1602.5</v>
      </c>
      <c r="Q1652" t="str">
        <f>VLOOKUP('intouch变量（离散）'!$A1652,基本表格!$G:$Q,10,FALSE)</f>
        <v>Yes</v>
      </c>
      <c r="R1652" t="str">
        <f t="shared" si="156"/>
        <v>DB1300,X1602.5 2435+P4-M9 3#刨片机润滑系统电机 电机控制 远程</v>
      </c>
      <c r="S1652">
        <v>0</v>
      </c>
      <c r="T1652">
        <v>0</v>
      </c>
    </row>
    <row r="1653" spans="1:20">
      <c r="A1653" t="s">
        <v>1809</v>
      </c>
      <c r="B1653" s="11" t="str">
        <f t="shared" si="155"/>
        <v>CHP3</v>
      </c>
      <c r="C1653" s="11" t="str">
        <f>VLOOKUP('intouch变量（离散）'!$A1653,基本表格!$G:$Q,2,FALSE)</f>
        <v>2435+P4-M9 3#刨片机润滑系统电机 电机控制 堵料报警</v>
      </c>
      <c r="D1653" t="s">
        <v>154</v>
      </c>
      <c r="E1653" t="str">
        <f t="shared" si="151"/>
        <v>No</v>
      </c>
      <c r="F1653" t="str">
        <f t="shared" si="152"/>
        <v>0</v>
      </c>
      <c r="G1653" t="s">
        <v>154</v>
      </c>
      <c r="H1653" t="s">
        <v>155</v>
      </c>
      <c r="I1653" t="str">
        <f t="shared" si="153"/>
        <v/>
      </c>
      <c r="J1653" t="str">
        <f t="shared" si="154"/>
        <v/>
      </c>
      <c r="K1653" t="str">
        <f>VLOOKUP('intouch变量（离散）'!$A1653,基本表格!$G:$Q,9,FALSE)</f>
        <v>On</v>
      </c>
      <c r="L1653">
        <v>1</v>
      </c>
      <c r="M1653" t="s">
        <v>156</v>
      </c>
      <c r="N1653" t="s">
        <v>157</v>
      </c>
      <c r="O1653" t="s">
        <v>158</v>
      </c>
      <c r="P1653" t="str">
        <f>VLOOKUP('intouch变量（离散）'!$A1653,基本表格!$G:$Q,3,FALSE)</f>
        <v>DB1300,X1602.6</v>
      </c>
      <c r="Q1653" t="str">
        <f>VLOOKUP('intouch变量（离散）'!$A1653,基本表格!$G:$Q,10,FALSE)</f>
        <v>Yes</v>
      </c>
      <c r="R1653" t="str">
        <f t="shared" si="156"/>
        <v>DB1300,X1602.6 2435+P4-M9 3#刨片机润滑系统电机 电机控制 堵料报警</v>
      </c>
      <c r="S1653">
        <v>0</v>
      </c>
      <c r="T1653">
        <v>0</v>
      </c>
    </row>
    <row r="1654" spans="1:20">
      <c r="A1654" t="s">
        <v>1810</v>
      </c>
      <c r="B1654" s="11" t="str">
        <f t="shared" si="155"/>
        <v>CHP3</v>
      </c>
      <c r="C1654" s="11" t="str">
        <f>VLOOKUP('intouch变量（离散）'!$A1654,基本表格!$G:$Q,2,FALSE)</f>
        <v>2435+P4-M9 3#刨片机润滑系统电机 电机控制 堵料检测</v>
      </c>
      <c r="D1654" t="s">
        <v>154</v>
      </c>
      <c r="E1654" t="str">
        <f t="shared" si="151"/>
        <v>No</v>
      </c>
      <c r="F1654" t="str">
        <f t="shared" si="152"/>
        <v>0</v>
      </c>
      <c r="G1654" t="s">
        <v>154</v>
      </c>
      <c r="H1654" t="s">
        <v>155</v>
      </c>
      <c r="I1654" t="str">
        <f t="shared" si="153"/>
        <v/>
      </c>
      <c r="J1654" t="str">
        <f t="shared" si="154"/>
        <v/>
      </c>
      <c r="K1654" t="str">
        <f>VLOOKUP('intouch变量（离散）'!$A1654,基本表格!$G:$Q,9,FALSE)</f>
        <v>None</v>
      </c>
      <c r="L1654">
        <v>1</v>
      </c>
      <c r="M1654" t="s">
        <v>156</v>
      </c>
      <c r="N1654" t="s">
        <v>157</v>
      </c>
      <c r="O1654" t="s">
        <v>158</v>
      </c>
      <c r="P1654" t="str">
        <f>VLOOKUP('intouch变量（离散）'!$A1654,基本表格!$G:$Q,3,FALSE)</f>
        <v>DB1300,X1602.7</v>
      </c>
      <c r="Q1654" t="str">
        <f>VLOOKUP('intouch变量（离散）'!$A1654,基本表格!$G:$Q,10,FALSE)</f>
        <v>Yes</v>
      </c>
      <c r="R1654" t="str">
        <f t="shared" si="156"/>
        <v>DB1300,X1602.7 2435+P4-M9 3#刨片机润滑系统电机 电机控制 堵料检测</v>
      </c>
      <c r="S1654">
        <v>0</v>
      </c>
      <c r="T1654">
        <v>0</v>
      </c>
    </row>
    <row r="1655" spans="1:20">
      <c r="A1655" t="s">
        <v>1811</v>
      </c>
      <c r="B1655" s="11" t="str">
        <f t="shared" si="155"/>
        <v>CHP3</v>
      </c>
      <c r="C1655" s="11" t="str">
        <f>VLOOKUP('intouch变量（离散）'!$A1655,基本表格!$G:$Q,2,FALSE)</f>
        <v>2435+P4-M9 3#刨片机润滑系统电机 电机控制 堵料保护使能</v>
      </c>
      <c r="D1655" t="s">
        <v>154</v>
      </c>
      <c r="E1655" t="str">
        <f t="shared" si="151"/>
        <v>Yes</v>
      </c>
      <c r="F1655" t="str">
        <f t="shared" si="152"/>
        <v>900</v>
      </c>
      <c r="G1655" t="s">
        <v>154</v>
      </c>
      <c r="H1655" t="s">
        <v>155</v>
      </c>
      <c r="I1655" t="str">
        <f t="shared" si="153"/>
        <v>禁用</v>
      </c>
      <c r="J1655" t="str">
        <f t="shared" si="154"/>
        <v>启用</v>
      </c>
      <c r="K1655" t="str">
        <f>VLOOKUP('intouch变量（离散）'!$A1655,基本表格!$G:$Q,9,FALSE)</f>
        <v>None</v>
      </c>
      <c r="L1655">
        <v>1</v>
      </c>
      <c r="M1655" t="s">
        <v>156</v>
      </c>
      <c r="N1655" t="s">
        <v>157</v>
      </c>
      <c r="O1655" t="s">
        <v>158</v>
      </c>
      <c r="P1655" t="str">
        <f>VLOOKUP('intouch变量（离散）'!$A1655,基本表格!$G:$Q,3,FALSE)</f>
        <v>DB1300,X1603.0</v>
      </c>
      <c r="Q1655" t="str">
        <f>VLOOKUP('intouch变量（离散）'!$A1655,基本表格!$G:$Q,10,FALSE)</f>
        <v>No</v>
      </c>
      <c r="R1655" t="str">
        <f t="shared" si="156"/>
        <v>DB1300,X1603.0 2435+P4-M9 3#刨片机润滑系统电机 电机控制 堵料保护使能</v>
      </c>
      <c r="S1655">
        <v>0</v>
      </c>
      <c r="T1655">
        <v>0</v>
      </c>
    </row>
    <row r="1656" spans="1:20">
      <c r="A1656" t="s">
        <v>1812</v>
      </c>
      <c r="B1656" s="11" t="str">
        <f t="shared" si="155"/>
        <v>CHP3</v>
      </c>
      <c r="C1656" s="11" t="str">
        <f>VLOOKUP('intouch变量（离散）'!$A1656,基本表格!$G:$Q,2,FALSE)</f>
        <v>2435+P4-M9 3#刨片机润滑系统电机 电机控制 堵料导致停机</v>
      </c>
      <c r="D1656" t="s">
        <v>154</v>
      </c>
      <c r="E1656" t="str">
        <f t="shared" si="151"/>
        <v>No</v>
      </c>
      <c r="F1656" t="str">
        <f t="shared" si="152"/>
        <v>0</v>
      </c>
      <c r="G1656" t="s">
        <v>154</v>
      </c>
      <c r="H1656" t="s">
        <v>155</v>
      </c>
      <c r="I1656" t="str">
        <f t="shared" si="153"/>
        <v/>
      </c>
      <c r="J1656" t="str">
        <f t="shared" si="154"/>
        <v/>
      </c>
      <c r="K1656" t="str">
        <f>VLOOKUP('intouch变量（离散）'!$A1656,基本表格!$G:$Q,9,FALSE)</f>
        <v>On</v>
      </c>
      <c r="L1656">
        <v>1</v>
      </c>
      <c r="M1656" t="s">
        <v>156</v>
      </c>
      <c r="N1656" t="s">
        <v>157</v>
      </c>
      <c r="O1656" t="s">
        <v>158</v>
      </c>
      <c r="P1656" t="str">
        <f>VLOOKUP('intouch变量（离散）'!$A1656,基本表格!$G:$Q,3,FALSE)</f>
        <v>DB1300,X1603.1</v>
      </c>
      <c r="Q1656" t="str">
        <f>VLOOKUP('intouch变量（离散）'!$A1656,基本表格!$G:$Q,10,FALSE)</f>
        <v>Yes</v>
      </c>
      <c r="R1656" t="str">
        <f t="shared" si="156"/>
        <v>DB1300,X1603.1 2435+P4-M9 3#刨片机润滑系统电机 电机控制 堵料导致停机</v>
      </c>
      <c r="S1656">
        <v>0</v>
      </c>
      <c r="T1656">
        <v>0</v>
      </c>
    </row>
    <row r="1657" spans="1:20">
      <c r="A1657" t="s">
        <v>1813</v>
      </c>
      <c r="B1657" s="11" t="str">
        <f t="shared" si="155"/>
        <v>CHP3</v>
      </c>
      <c r="C1657" s="11" t="str">
        <f>VLOOKUP('intouch变量（离散）'!$A1657,基本表格!$G:$Q,2,FALSE)</f>
        <v>2435+P4-M9 3#刨片机润滑系统电机 电机控制 拉线开关</v>
      </c>
      <c r="D1657" t="s">
        <v>154</v>
      </c>
      <c r="E1657" t="str">
        <f t="shared" si="151"/>
        <v>No</v>
      </c>
      <c r="F1657" t="str">
        <f t="shared" si="152"/>
        <v>0</v>
      </c>
      <c r="G1657" t="s">
        <v>154</v>
      </c>
      <c r="H1657" t="s">
        <v>155</v>
      </c>
      <c r="I1657" t="str">
        <f t="shared" si="153"/>
        <v/>
      </c>
      <c r="J1657" t="str">
        <f t="shared" si="154"/>
        <v/>
      </c>
      <c r="K1657" t="str">
        <f>VLOOKUP('intouch变量（离散）'!$A1657,基本表格!$G:$Q,9,FALSE)</f>
        <v>On</v>
      </c>
      <c r="L1657">
        <v>1</v>
      </c>
      <c r="M1657" t="s">
        <v>156</v>
      </c>
      <c r="N1657" t="s">
        <v>157</v>
      </c>
      <c r="O1657" t="s">
        <v>158</v>
      </c>
      <c r="P1657" t="str">
        <f>VLOOKUP('intouch变量（离散）'!$A1657,基本表格!$G:$Q,3,FALSE)</f>
        <v>DB1300,X1608.0</v>
      </c>
      <c r="Q1657" t="str">
        <f>VLOOKUP('intouch变量（离散）'!$A1657,基本表格!$G:$Q,10,FALSE)</f>
        <v>Yes</v>
      </c>
      <c r="R1657" t="str">
        <f t="shared" si="156"/>
        <v>DB1300,X1608.0 2435+P4-M9 3#刨片机润滑系统电机 电机控制 拉线开关</v>
      </c>
      <c r="S1657">
        <v>0</v>
      </c>
      <c r="T1657">
        <v>0</v>
      </c>
    </row>
    <row r="1658" spans="1:20">
      <c r="A1658" t="s">
        <v>1814</v>
      </c>
      <c r="B1658" s="11" t="str">
        <f t="shared" si="155"/>
        <v>CHP3</v>
      </c>
      <c r="C1658" s="11" t="str">
        <f>VLOOKUP('intouch变量（离散）'!$A1658,基本表格!$G:$Q,2,FALSE)</f>
        <v>2435+P4-M9 3#刨片机润滑系统电机 电机控制 左跑偏报警</v>
      </c>
      <c r="D1658" t="s">
        <v>154</v>
      </c>
      <c r="E1658" t="str">
        <f t="shared" si="151"/>
        <v>No</v>
      </c>
      <c r="F1658" t="str">
        <f t="shared" si="152"/>
        <v>0</v>
      </c>
      <c r="G1658" t="s">
        <v>154</v>
      </c>
      <c r="H1658" t="s">
        <v>155</v>
      </c>
      <c r="I1658" t="str">
        <f t="shared" si="153"/>
        <v/>
      </c>
      <c r="J1658" t="str">
        <f t="shared" si="154"/>
        <v/>
      </c>
      <c r="K1658" t="str">
        <f>VLOOKUP('intouch变量（离散）'!$A1658,基本表格!$G:$Q,9,FALSE)</f>
        <v>On</v>
      </c>
      <c r="L1658">
        <v>1</v>
      </c>
      <c r="M1658" t="s">
        <v>156</v>
      </c>
      <c r="N1658" t="s">
        <v>157</v>
      </c>
      <c r="O1658" t="s">
        <v>158</v>
      </c>
      <c r="P1658" t="str">
        <f>VLOOKUP('intouch变量（离散）'!$A1658,基本表格!$G:$Q,3,FALSE)</f>
        <v>DB1300,X1608.1</v>
      </c>
      <c r="Q1658" t="str">
        <f>VLOOKUP('intouch变量（离散）'!$A1658,基本表格!$G:$Q,10,FALSE)</f>
        <v>Yes</v>
      </c>
      <c r="R1658" t="str">
        <f t="shared" si="156"/>
        <v>DB1300,X1608.1 2435+P4-M9 3#刨片机润滑系统电机 电机控制 左跑偏报警</v>
      </c>
      <c r="S1658">
        <v>0</v>
      </c>
      <c r="T1658">
        <v>0</v>
      </c>
    </row>
    <row r="1659" spans="1:20">
      <c r="A1659" t="s">
        <v>1815</v>
      </c>
      <c r="B1659" s="11" t="str">
        <f t="shared" si="155"/>
        <v>CHP3</v>
      </c>
      <c r="C1659" s="11" t="str">
        <f>VLOOKUP('intouch变量（离散）'!$A1659,基本表格!$G:$Q,2,FALSE)</f>
        <v>2435+P4-M9 3#刨片机润滑系统电机 电机控制 左跑偏1检测</v>
      </c>
      <c r="D1659" t="s">
        <v>154</v>
      </c>
      <c r="E1659" t="str">
        <f t="shared" si="151"/>
        <v>No</v>
      </c>
      <c r="F1659" t="str">
        <f t="shared" si="152"/>
        <v>0</v>
      </c>
      <c r="G1659" t="s">
        <v>154</v>
      </c>
      <c r="H1659" t="s">
        <v>155</v>
      </c>
      <c r="I1659" t="str">
        <f t="shared" si="153"/>
        <v/>
      </c>
      <c r="J1659" t="str">
        <f t="shared" si="154"/>
        <v/>
      </c>
      <c r="K1659" t="str">
        <f>VLOOKUP('intouch变量（离散）'!$A1659,基本表格!$G:$Q,9,FALSE)</f>
        <v>None</v>
      </c>
      <c r="L1659">
        <v>1</v>
      </c>
      <c r="M1659" t="s">
        <v>156</v>
      </c>
      <c r="N1659" t="s">
        <v>157</v>
      </c>
      <c r="O1659" t="s">
        <v>158</v>
      </c>
      <c r="P1659" t="str">
        <f>VLOOKUP('intouch变量（离散）'!$A1659,基本表格!$G:$Q,3,FALSE)</f>
        <v>DB1300,X1608.2</v>
      </c>
      <c r="Q1659" t="str">
        <f>VLOOKUP('intouch变量（离散）'!$A1659,基本表格!$G:$Q,10,FALSE)</f>
        <v>Yes</v>
      </c>
      <c r="R1659" t="str">
        <f t="shared" si="156"/>
        <v>DB1300,X1608.2 2435+P4-M9 3#刨片机润滑系统电机 电机控制 左跑偏1检测</v>
      </c>
      <c r="S1659">
        <v>0</v>
      </c>
      <c r="T1659">
        <v>0</v>
      </c>
    </row>
    <row r="1660" spans="1:20">
      <c r="A1660" t="s">
        <v>1816</v>
      </c>
      <c r="B1660" s="11" t="str">
        <f t="shared" si="155"/>
        <v>CHP3</v>
      </c>
      <c r="C1660" s="11" t="str">
        <f>VLOOKUP('intouch变量（离散）'!$A1660,基本表格!$G:$Q,2,FALSE)</f>
        <v>2435+P4-M9 3#刨片机润滑系统电机 电机控制 左跑偏保护使能</v>
      </c>
      <c r="D1660" t="s">
        <v>154</v>
      </c>
      <c r="E1660" t="str">
        <f t="shared" si="151"/>
        <v>Yes</v>
      </c>
      <c r="F1660" t="str">
        <f t="shared" si="152"/>
        <v>900</v>
      </c>
      <c r="G1660" t="s">
        <v>154</v>
      </c>
      <c r="H1660" t="s">
        <v>155</v>
      </c>
      <c r="I1660" t="str">
        <f t="shared" si="153"/>
        <v>禁用</v>
      </c>
      <c r="J1660" t="str">
        <f t="shared" si="154"/>
        <v>启用</v>
      </c>
      <c r="K1660" t="str">
        <f>VLOOKUP('intouch变量（离散）'!$A1660,基本表格!$G:$Q,9,FALSE)</f>
        <v>None</v>
      </c>
      <c r="L1660">
        <v>1</v>
      </c>
      <c r="M1660" t="s">
        <v>156</v>
      </c>
      <c r="N1660" t="s">
        <v>157</v>
      </c>
      <c r="O1660" t="s">
        <v>158</v>
      </c>
      <c r="P1660" t="str">
        <f>VLOOKUP('intouch变量（离散）'!$A1660,基本表格!$G:$Q,3,FALSE)</f>
        <v>DB1300,X1608.3</v>
      </c>
      <c r="Q1660" t="str">
        <f>VLOOKUP('intouch变量（离散）'!$A1660,基本表格!$G:$Q,10,FALSE)</f>
        <v>No</v>
      </c>
      <c r="R1660" t="str">
        <f t="shared" si="156"/>
        <v>DB1300,X1608.3 2435+P4-M9 3#刨片机润滑系统电机 电机控制 左跑偏保护使能</v>
      </c>
      <c r="S1660">
        <v>0</v>
      </c>
      <c r="T1660">
        <v>0</v>
      </c>
    </row>
    <row r="1661" spans="1:20">
      <c r="A1661" t="s">
        <v>1817</v>
      </c>
      <c r="B1661" s="11" t="str">
        <f t="shared" si="155"/>
        <v>CHP3</v>
      </c>
      <c r="C1661" s="11" t="str">
        <f>VLOOKUP('intouch变量（离散）'!$A1661,基本表格!$G:$Q,2,FALSE)</f>
        <v>2435+P4-M9 3#刨片机润滑系统电机 电机控制 左跑偏导致停机</v>
      </c>
      <c r="D1661" t="s">
        <v>154</v>
      </c>
      <c r="E1661" t="str">
        <f t="shared" si="151"/>
        <v>No</v>
      </c>
      <c r="F1661" t="str">
        <f t="shared" si="152"/>
        <v>0</v>
      </c>
      <c r="G1661" t="s">
        <v>154</v>
      </c>
      <c r="H1661" t="s">
        <v>155</v>
      </c>
      <c r="I1661" t="str">
        <f t="shared" si="153"/>
        <v/>
      </c>
      <c r="J1661" t="str">
        <f t="shared" si="154"/>
        <v/>
      </c>
      <c r="K1661" t="str">
        <f>VLOOKUP('intouch变量（离散）'!$A1661,基本表格!$G:$Q,9,FALSE)</f>
        <v>On</v>
      </c>
      <c r="L1661">
        <v>1</v>
      </c>
      <c r="M1661" t="s">
        <v>156</v>
      </c>
      <c r="N1661" t="s">
        <v>157</v>
      </c>
      <c r="O1661" t="s">
        <v>158</v>
      </c>
      <c r="P1661" t="str">
        <f>VLOOKUP('intouch变量（离散）'!$A1661,基本表格!$G:$Q,3,FALSE)</f>
        <v>DB1300,X1608.4</v>
      </c>
      <c r="Q1661" t="str">
        <f>VLOOKUP('intouch变量（离散）'!$A1661,基本表格!$G:$Q,10,FALSE)</f>
        <v>Yes</v>
      </c>
      <c r="R1661" t="str">
        <f t="shared" si="156"/>
        <v>DB1300,X1608.4 2435+P4-M9 3#刨片机润滑系统电机 电机控制 左跑偏导致停机</v>
      </c>
      <c r="S1661">
        <v>0</v>
      </c>
      <c r="T1661">
        <v>0</v>
      </c>
    </row>
    <row r="1662" spans="1:20">
      <c r="A1662" t="s">
        <v>1818</v>
      </c>
      <c r="B1662" s="11" t="str">
        <f t="shared" si="155"/>
        <v>CHP3</v>
      </c>
      <c r="C1662" s="11" t="str">
        <f>VLOOKUP('intouch变量（离散）'!$A1662,基本表格!$G:$Q,2,FALSE)</f>
        <v>2435+P4-M9 3#刨片机润滑系统电机 电机控制 右 跑偏报警</v>
      </c>
      <c r="D1662" t="s">
        <v>154</v>
      </c>
      <c r="E1662" t="str">
        <f t="shared" si="151"/>
        <v>No</v>
      </c>
      <c r="F1662" t="str">
        <f t="shared" si="152"/>
        <v>0</v>
      </c>
      <c r="G1662" t="s">
        <v>154</v>
      </c>
      <c r="H1662" t="s">
        <v>155</v>
      </c>
      <c r="I1662" t="str">
        <f t="shared" si="153"/>
        <v/>
      </c>
      <c r="J1662" t="str">
        <f t="shared" si="154"/>
        <v/>
      </c>
      <c r="K1662" t="str">
        <f>VLOOKUP('intouch变量（离散）'!$A1662,基本表格!$G:$Q,9,FALSE)</f>
        <v>On</v>
      </c>
      <c r="L1662">
        <v>1</v>
      </c>
      <c r="M1662" t="s">
        <v>156</v>
      </c>
      <c r="N1662" t="s">
        <v>157</v>
      </c>
      <c r="O1662" t="s">
        <v>158</v>
      </c>
      <c r="P1662" t="str">
        <f>VLOOKUP('intouch变量（离散）'!$A1662,基本表格!$G:$Q,3,FALSE)</f>
        <v>DB1300,X1612.0</v>
      </c>
      <c r="Q1662" t="str">
        <f>VLOOKUP('intouch变量（离散）'!$A1662,基本表格!$G:$Q,10,FALSE)</f>
        <v>Yes</v>
      </c>
      <c r="R1662" t="str">
        <f t="shared" si="156"/>
        <v>DB1300,X1612.0 2435+P4-M9 3#刨片机润滑系统电机 电机控制 右 跑偏报警</v>
      </c>
      <c r="S1662">
        <v>0</v>
      </c>
      <c r="T1662">
        <v>0</v>
      </c>
    </row>
    <row r="1663" spans="1:20">
      <c r="A1663" t="s">
        <v>1819</v>
      </c>
      <c r="B1663" s="11" t="str">
        <f t="shared" si="155"/>
        <v>CHP3</v>
      </c>
      <c r="C1663" s="11" t="str">
        <f>VLOOKUP('intouch变量（离散）'!$A1663,基本表格!$G:$Q,2,FALSE)</f>
        <v>2435+P4-M9 3#刨片机润滑系统电机 电机控制 右跑偏1检测</v>
      </c>
      <c r="D1663" t="s">
        <v>154</v>
      </c>
      <c r="E1663" t="str">
        <f t="shared" si="151"/>
        <v>No</v>
      </c>
      <c r="F1663" t="str">
        <f t="shared" si="152"/>
        <v>0</v>
      </c>
      <c r="G1663" t="s">
        <v>154</v>
      </c>
      <c r="H1663" t="s">
        <v>155</v>
      </c>
      <c r="I1663" t="str">
        <f t="shared" si="153"/>
        <v/>
      </c>
      <c r="J1663" t="str">
        <f t="shared" si="154"/>
        <v/>
      </c>
      <c r="K1663" t="str">
        <f>VLOOKUP('intouch变量（离散）'!$A1663,基本表格!$G:$Q,9,FALSE)</f>
        <v>None</v>
      </c>
      <c r="L1663">
        <v>1</v>
      </c>
      <c r="M1663" t="s">
        <v>156</v>
      </c>
      <c r="N1663" t="s">
        <v>157</v>
      </c>
      <c r="O1663" t="s">
        <v>158</v>
      </c>
      <c r="P1663" t="str">
        <f>VLOOKUP('intouch变量（离散）'!$A1663,基本表格!$G:$Q,3,FALSE)</f>
        <v>DB1300,X1612.1</v>
      </c>
      <c r="Q1663" t="str">
        <f>VLOOKUP('intouch变量（离散）'!$A1663,基本表格!$G:$Q,10,FALSE)</f>
        <v>Yes</v>
      </c>
      <c r="R1663" t="str">
        <f t="shared" si="156"/>
        <v>DB1300,X1612.1 2435+P4-M9 3#刨片机润滑系统电机 电机控制 右跑偏1检测</v>
      </c>
      <c r="S1663">
        <v>0</v>
      </c>
      <c r="T1663">
        <v>0</v>
      </c>
    </row>
    <row r="1664" spans="1:20">
      <c r="A1664" t="s">
        <v>1820</v>
      </c>
      <c r="B1664" s="11" t="str">
        <f t="shared" si="155"/>
        <v>CHP3</v>
      </c>
      <c r="C1664" s="11" t="str">
        <f>VLOOKUP('intouch变量（离散）'!$A1664,基本表格!$G:$Q,2,FALSE)</f>
        <v>2435+P4-M9 3#刨片机润滑系统电机 电机控制 右跑偏保护使能</v>
      </c>
      <c r="D1664" t="s">
        <v>154</v>
      </c>
      <c r="E1664" t="str">
        <f t="shared" si="151"/>
        <v>Yes</v>
      </c>
      <c r="F1664" t="str">
        <f t="shared" si="152"/>
        <v>900</v>
      </c>
      <c r="G1664" t="s">
        <v>154</v>
      </c>
      <c r="H1664" t="s">
        <v>155</v>
      </c>
      <c r="I1664" t="str">
        <f t="shared" si="153"/>
        <v>禁用</v>
      </c>
      <c r="J1664" t="str">
        <f t="shared" si="154"/>
        <v>启用</v>
      </c>
      <c r="K1664" t="str">
        <f>VLOOKUP('intouch变量（离散）'!$A1664,基本表格!$G:$Q,9,FALSE)</f>
        <v>None</v>
      </c>
      <c r="L1664">
        <v>1</v>
      </c>
      <c r="M1664" t="s">
        <v>156</v>
      </c>
      <c r="N1664" t="s">
        <v>157</v>
      </c>
      <c r="O1664" t="s">
        <v>158</v>
      </c>
      <c r="P1664" t="str">
        <f>VLOOKUP('intouch变量（离散）'!$A1664,基本表格!$G:$Q,3,FALSE)</f>
        <v>DB1300,X1612.2</v>
      </c>
      <c r="Q1664" t="str">
        <f>VLOOKUP('intouch变量（离散）'!$A1664,基本表格!$G:$Q,10,FALSE)</f>
        <v>No</v>
      </c>
      <c r="R1664" t="str">
        <f t="shared" si="156"/>
        <v>DB1300,X1612.2 2435+P4-M9 3#刨片机润滑系统电机 电机控制 右跑偏保护使能</v>
      </c>
      <c r="S1664">
        <v>0</v>
      </c>
      <c r="T1664">
        <v>0</v>
      </c>
    </row>
    <row r="1665" spans="1:20">
      <c r="A1665" t="s">
        <v>1821</v>
      </c>
      <c r="B1665" s="11" t="str">
        <f t="shared" si="155"/>
        <v>CHP3</v>
      </c>
      <c r="C1665" s="11" t="str">
        <f>VLOOKUP('intouch变量（离散）'!$A1665,基本表格!$G:$Q,2,FALSE)</f>
        <v>2435+P4-M9 3#刨片机润滑系统电机 电机控制 右跑偏导致停机</v>
      </c>
      <c r="D1665" t="s">
        <v>154</v>
      </c>
      <c r="E1665" t="str">
        <f t="shared" si="151"/>
        <v>No</v>
      </c>
      <c r="F1665" t="str">
        <f t="shared" si="152"/>
        <v>0</v>
      </c>
      <c r="G1665" t="s">
        <v>154</v>
      </c>
      <c r="H1665" t="s">
        <v>155</v>
      </c>
      <c r="I1665" t="str">
        <f t="shared" si="153"/>
        <v/>
      </c>
      <c r="J1665" t="str">
        <f t="shared" si="154"/>
        <v/>
      </c>
      <c r="K1665" t="str">
        <f>VLOOKUP('intouch变量（离散）'!$A1665,基本表格!$G:$Q,9,FALSE)</f>
        <v>On</v>
      </c>
      <c r="L1665">
        <v>1</v>
      </c>
      <c r="M1665" t="s">
        <v>156</v>
      </c>
      <c r="N1665" t="s">
        <v>157</v>
      </c>
      <c r="O1665" t="s">
        <v>158</v>
      </c>
      <c r="P1665" t="str">
        <f>VLOOKUP('intouch变量（离散）'!$A1665,基本表格!$G:$Q,3,FALSE)</f>
        <v>DB1300,X1612.3</v>
      </c>
      <c r="Q1665" t="str">
        <f>VLOOKUP('intouch变量（离散）'!$A1665,基本表格!$G:$Q,10,FALSE)</f>
        <v>Yes</v>
      </c>
      <c r="R1665" t="str">
        <f t="shared" si="156"/>
        <v>DB1300,X1612.3 2435+P4-M9 3#刨片机润滑系统电机 电机控制 右跑偏导致停机</v>
      </c>
      <c r="S1665">
        <v>0</v>
      </c>
      <c r="T1665">
        <v>0</v>
      </c>
    </row>
    <row r="1666" spans="1:20">
      <c r="A1666" t="s">
        <v>1822</v>
      </c>
      <c r="B1666" s="11" t="str">
        <f t="shared" si="155"/>
        <v>CHP3</v>
      </c>
      <c r="C1666" s="11" t="str">
        <f>VLOOKUP('intouch变量（离散）'!$A1666,基本表格!$G:$Q,2,FALSE)</f>
        <v>2435+P4-M9 3#刨片机润滑系统电机 电机控制 三角型</v>
      </c>
      <c r="D1666" t="s">
        <v>154</v>
      </c>
      <c r="E1666" t="str">
        <f t="shared" si="151"/>
        <v>No</v>
      </c>
      <c r="F1666" t="str">
        <f t="shared" si="152"/>
        <v>0</v>
      </c>
      <c r="G1666" t="s">
        <v>154</v>
      </c>
      <c r="H1666" t="s">
        <v>155</v>
      </c>
      <c r="I1666" t="str">
        <f t="shared" si="153"/>
        <v/>
      </c>
      <c r="J1666" t="str">
        <f t="shared" si="154"/>
        <v/>
      </c>
      <c r="K1666" t="str">
        <f>VLOOKUP('intouch变量（离散）'!$A1666,基本表格!$G:$Q,9,FALSE)</f>
        <v>None</v>
      </c>
      <c r="L1666">
        <v>1</v>
      </c>
      <c r="M1666" t="s">
        <v>156</v>
      </c>
      <c r="N1666" t="s">
        <v>157</v>
      </c>
      <c r="O1666" t="s">
        <v>158</v>
      </c>
      <c r="P1666" t="str">
        <f>VLOOKUP('intouch变量（离散）'!$A1666,基本表格!$G:$Q,3,FALSE)</f>
        <v>DB1300,X1616.0</v>
      </c>
      <c r="Q1666" t="str">
        <f>VLOOKUP('intouch变量（离散）'!$A1666,基本表格!$G:$Q,10,FALSE)</f>
        <v>Yes</v>
      </c>
      <c r="R1666" t="str">
        <f t="shared" si="156"/>
        <v>DB1300,X1616.0 2435+P4-M9 3#刨片机润滑系统电机 电机控制 三角型</v>
      </c>
      <c r="S1666">
        <v>0</v>
      </c>
      <c r="T1666">
        <v>0</v>
      </c>
    </row>
    <row r="1667" spans="1:20">
      <c r="A1667" t="s">
        <v>1823</v>
      </c>
      <c r="B1667" s="11" t="str">
        <f t="shared" si="155"/>
        <v>CHP3</v>
      </c>
      <c r="C1667" s="11" t="str">
        <f>VLOOKUP('intouch变量（离散）'!$A1667,基本表格!$G:$Q,2,FALSE)</f>
        <v>2435+P4-M9 3#刨片机润滑系统电机 电机控制 星型</v>
      </c>
      <c r="D1667" t="s">
        <v>154</v>
      </c>
      <c r="E1667" t="str">
        <f t="shared" ref="E1667:E1730" si="157">IF(RIGHT($A1667,2)="EN","Yes","No")</f>
        <v>No</v>
      </c>
      <c r="F1667" t="str">
        <f t="shared" ref="F1667:F1730" si="158">IF(RIGHT($A1667,2)="EN","900","0")</f>
        <v>0</v>
      </c>
      <c r="G1667" t="s">
        <v>154</v>
      </c>
      <c r="H1667" t="s">
        <v>155</v>
      </c>
      <c r="I1667" t="str">
        <f t="shared" ref="I1667:I1730" si="159">IF(RIGHT($A1667,2)="EN","禁用","")</f>
        <v/>
      </c>
      <c r="J1667" t="str">
        <f t="shared" ref="J1667:J1730" si="160">IF(RIGHT($A1667,2)="EN","启用","")</f>
        <v/>
      </c>
      <c r="K1667" t="str">
        <f>VLOOKUP('intouch变量（离散）'!$A1667,基本表格!$G:$Q,9,FALSE)</f>
        <v>None</v>
      </c>
      <c r="L1667">
        <v>1</v>
      </c>
      <c r="M1667" t="s">
        <v>156</v>
      </c>
      <c r="N1667" t="s">
        <v>157</v>
      </c>
      <c r="O1667" t="s">
        <v>158</v>
      </c>
      <c r="P1667" t="str">
        <f>VLOOKUP('intouch变量（离散）'!$A1667,基本表格!$G:$Q,3,FALSE)</f>
        <v>DB1300,X1616.1</v>
      </c>
      <c r="Q1667" t="str">
        <f>VLOOKUP('intouch变量（离散）'!$A1667,基本表格!$G:$Q,10,FALSE)</f>
        <v>Yes</v>
      </c>
      <c r="R1667" t="str">
        <f t="shared" si="156"/>
        <v>DB1300,X1616.1 2435+P4-M9 3#刨片机润滑系统电机 电机控制 星型</v>
      </c>
      <c r="S1667">
        <v>0</v>
      </c>
      <c r="T1667">
        <v>0</v>
      </c>
    </row>
    <row r="1668" spans="1:20">
      <c r="A1668" t="s">
        <v>1824</v>
      </c>
      <c r="B1668" s="11" t="str">
        <f t="shared" si="155"/>
        <v>CHP3</v>
      </c>
      <c r="C1668" s="11" t="str">
        <f>VLOOKUP('intouch变量（离散）'!$A1668,基本表格!$G:$Q,2,FALSE)</f>
        <v>2435+P4-M9 3#刨片机润滑系统电机 电机控制 维修开关</v>
      </c>
      <c r="D1668" t="s">
        <v>154</v>
      </c>
      <c r="E1668" t="str">
        <f t="shared" si="157"/>
        <v>No</v>
      </c>
      <c r="F1668" t="str">
        <f t="shared" si="158"/>
        <v>0</v>
      </c>
      <c r="G1668" t="s">
        <v>154</v>
      </c>
      <c r="H1668" t="s">
        <v>155</v>
      </c>
      <c r="I1668" t="str">
        <f t="shared" si="159"/>
        <v/>
      </c>
      <c r="J1668" t="str">
        <f t="shared" si="160"/>
        <v/>
      </c>
      <c r="K1668" t="str">
        <f>VLOOKUP('intouch变量（离散）'!$A1668,基本表格!$G:$Q,9,FALSE)</f>
        <v>On</v>
      </c>
      <c r="L1668">
        <v>1</v>
      </c>
      <c r="M1668" t="s">
        <v>156</v>
      </c>
      <c r="N1668" t="s">
        <v>157</v>
      </c>
      <c r="O1668" t="s">
        <v>158</v>
      </c>
      <c r="P1668" t="str">
        <f>VLOOKUP('intouch变量（离散）'!$A1668,基本表格!$G:$Q,3,FALSE)</f>
        <v>DB1300,X1616.2</v>
      </c>
      <c r="Q1668" t="str">
        <f>VLOOKUP('intouch变量（离散）'!$A1668,基本表格!$G:$Q,10,FALSE)</f>
        <v>Yes</v>
      </c>
      <c r="R1668" t="str">
        <f t="shared" si="156"/>
        <v>DB1300,X1616.2 2435+P4-M9 3#刨片机润滑系统电机 电机控制 维修开关</v>
      </c>
      <c r="S1668">
        <v>0</v>
      </c>
      <c r="T1668">
        <v>0</v>
      </c>
    </row>
    <row r="1669" spans="1:20">
      <c r="A1669" t="s">
        <v>1825</v>
      </c>
      <c r="B1669" s="11" t="str">
        <f t="shared" ref="B1669:B1732" si="161">LEFT(A1669,4)</f>
        <v>CHP3</v>
      </c>
      <c r="C1669" s="11" t="str">
        <f>VLOOKUP('intouch变量（离散）'!$A1669,基本表格!$G:$Q,2,FALSE)</f>
        <v>2435+P4-M9 3#刨片机润滑系统电机 电机控制 左跑偏2检测</v>
      </c>
      <c r="D1669" t="s">
        <v>154</v>
      </c>
      <c r="E1669" t="str">
        <f t="shared" si="157"/>
        <v>No</v>
      </c>
      <c r="F1669" t="str">
        <f t="shared" si="158"/>
        <v>0</v>
      </c>
      <c r="G1669" t="s">
        <v>154</v>
      </c>
      <c r="H1669" t="s">
        <v>155</v>
      </c>
      <c r="I1669" t="str">
        <f t="shared" si="159"/>
        <v/>
      </c>
      <c r="J1669" t="str">
        <f t="shared" si="160"/>
        <v/>
      </c>
      <c r="K1669" t="str">
        <f>VLOOKUP('intouch变量（离散）'!$A1669,基本表格!$G:$Q,9,FALSE)</f>
        <v>None</v>
      </c>
      <c r="L1669">
        <v>1</v>
      </c>
      <c r="M1669" t="s">
        <v>156</v>
      </c>
      <c r="N1669" t="s">
        <v>157</v>
      </c>
      <c r="O1669" t="s">
        <v>158</v>
      </c>
      <c r="P1669" t="str">
        <f>VLOOKUP('intouch变量（离散）'!$A1669,基本表格!$G:$Q,3,FALSE)</f>
        <v>DB1300,X1616.3</v>
      </c>
      <c r="Q1669" t="str">
        <f>VLOOKUP('intouch变量（离散）'!$A1669,基本表格!$G:$Q,10,FALSE)</f>
        <v>Yes</v>
      </c>
      <c r="R1669" t="str">
        <f t="shared" ref="R1669:R1732" si="162">P1669&amp;" "&amp;C1669</f>
        <v>DB1300,X1616.3 2435+P4-M9 3#刨片机润滑系统电机 电机控制 左跑偏2检测</v>
      </c>
      <c r="S1669">
        <v>0</v>
      </c>
      <c r="T1669">
        <v>0</v>
      </c>
    </row>
    <row r="1670" spans="1:20">
      <c r="A1670" t="s">
        <v>1826</v>
      </c>
      <c r="B1670" s="11" t="str">
        <f t="shared" si="161"/>
        <v>CHP3</v>
      </c>
      <c r="C1670" s="11" t="str">
        <f>VLOOKUP('intouch变量（离散）'!$A1670,基本表格!$G:$Q,2,FALSE)</f>
        <v>2435+P4-M9 3#刨片机润滑系统电机 电机控制 右跑偏2检测</v>
      </c>
      <c r="D1670" t="s">
        <v>154</v>
      </c>
      <c r="E1670" t="str">
        <f t="shared" si="157"/>
        <v>No</v>
      </c>
      <c r="F1670" t="str">
        <f t="shared" si="158"/>
        <v>0</v>
      </c>
      <c r="G1670" t="s">
        <v>154</v>
      </c>
      <c r="H1670" t="s">
        <v>155</v>
      </c>
      <c r="I1670" t="str">
        <f t="shared" si="159"/>
        <v/>
      </c>
      <c r="J1670" t="str">
        <f t="shared" si="160"/>
        <v/>
      </c>
      <c r="K1670" t="str">
        <f>VLOOKUP('intouch变量（离散）'!$A1670,基本表格!$G:$Q,9,FALSE)</f>
        <v>None</v>
      </c>
      <c r="L1670">
        <v>1</v>
      </c>
      <c r="M1670" t="s">
        <v>156</v>
      </c>
      <c r="N1670" t="s">
        <v>157</v>
      </c>
      <c r="O1670" t="s">
        <v>158</v>
      </c>
      <c r="P1670" t="str">
        <f>VLOOKUP('intouch变量（离散）'!$A1670,基本表格!$G:$Q,3,FALSE)</f>
        <v>DB1300,X1616.4</v>
      </c>
      <c r="Q1670" t="str">
        <f>VLOOKUP('intouch变量（离散）'!$A1670,基本表格!$G:$Q,10,FALSE)</f>
        <v>Yes</v>
      </c>
      <c r="R1670" t="str">
        <f t="shared" si="162"/>
        <v>DB1300,X1616.4 2435+P4-M9 3#刨片机润滑系统电机 电机控制 右跑偏2检测</v>
      </c>
      <c r="S1670">
        <v>0</v>
      </c>
      <c r="T1670">
        <v>0</v>
      </c>
    </row>
    <row r="1671" spans="1:20">
      <c r="A1671" t="s">
        <v>1827</v>
      </c>
      <c r="B1671" s="11" t="str">
        <f t="shared" si="161"/>
        <v>CHP3</v>
      </c>
      <c r="C1671" s="11" t="str">
        <f>VLOOKUP('intouch变量（离散）'!$A1671,基本表格!$G:$Q,2,FALSE)</f>
        <v>2435+P4-M10 3#刨片机重物分离电机 电机控制 使能</v>
      </c>
      <c r="D1671" t="s">
        <v>154</v>
      </c>
      <c r="E1671" t="str">
        <f t="shared" si="157"/>
        <v>No</v>
      </c>
      <c r="F1671" t="str">
        <f t="shared" si="158"/>
        <v>0</v>
      </c>
      <c r="G1671" t="s">
        <v>154</v>
      </c>
      <c r="H1671" t="s">
        <v>155</v>
      </c>
      <c r="I1671" t="str">
        <f t="shared" si="159"/>
        <v/>
      </c>
      <c r="J1671" t="str">
        <f t="shared" si="160"/>
        <v/>
      </c>
      <c r="K1671" t="str">
        <f>VLOOKUP('intouch变量（离散）'!$A1671,基本表格!$G:$Q,9,FALSE)</f>
        <v>None</v>
      </c>
      <c r="L1671">
        <v>1</v>
      </c>
      <c r="M1671" t="s">
        <v>156</v>
      </c>
      <c r="N1671" t="s">
        <v>157</v>
      </c>
      <c r="O1671" t="s">
        <v>158</v>
      </c>
      <c r="P1671" t="str">
        <f>VLOOKUP('intouch变量（离散）'!$A1671,基本表格!$G:$Q,3,FALSE)</f>
        <v>DB1300,X1650.0</v>
      </c>
      <c r="Q1671" t="str">
        <f>VLOOKUP('intouch变量（离散）'!$A1671,基本表格!$G:$Q,10,FALSE)</f>
        <v>No</v>
      </c>
      <c r="R1671" t="str">
        <f t="shared" si="162"/>
        <v>DB1300,X1650.0 2435+P4-M10 3#刨片机重物分离电机 电机控制 使能</v>
      </c>
      <c r="S1671">
        <v>0</v>
      </c>
      <c r="T1671">
        <v>0</v>
      </c>
    </row>
    <row r="1672" spans="1:20">
      <c r="A1672" t="s">
        <v>1828</v>
      </c>
      <c r="B1672" s="11" t="str">
        <f t="shared" si="161"/>
        <v>CHP3</v>
      </c>
      <c r="C1672" s="11" t="str">
        <f>VLOOKUP('intouch变量（离散）'!$A1672,基本表格!$G:$Q,2,FALSE)</f>
        <v>2435+P4-M10 3#刨片机重物分离电机 电机控制 手自动状态</v>
      </c>
      <c r="D1672" t="s">
        <v>154</v>
      </c>
      <c r="E1672" t="str">
        <f t="shared" si="157"/>
        <v>No</v>
      </c>
      <c r="F1672" t="str">
        <f t="shared" si="158"/>
        <v>0</v>
      </c>
      <c r="G1672" t="s">
        <v>154</v>
      </c>
      <c r="H1672" t="s">
        <v>155</v>
      </c>
      <c r="I1672" t="str">
        <f t="shared" si="159"/>
        <v/>
      </c>
      <c r="J1672" t="str">
        <f t="shared" si="160"/>
        <v/>
      </c>
      <c r="K1672" t="str">
        <f>VLOOKUP('intouch变量（离散）'!$A1672,基本表格!$G:$Q,9,FALSE)</f>
        <v>None</v>
      </c>
      <c r="L1672">
        <v>1</v>
      </c>
      <c r="M1672" t="s">
        <v>156</v>
      </c>
      <c r="N1672" t="s">
        <v>157</v>
      </c>
      <c r="O1672" t="s">
        <v>158</v>
      </c>
      <c r="P1672" t="str">
        <f>VLOOKUP('intouch变量（离散）'!$A1672,基本表格!$G:$Q,3,FALSE)</f>
        <v>DB1300,X1650.3</v>
      </c>
      <c r="Q1672" t="str">
        <f>VLOOKUP('intouch变量（离散）'!$A1672,基本表格!$G:$Q,10,FALSE)</f>
        <v>Yes</v>
      </c>
      <c r="R1672" t="str">
        <f t="shared" si="162"/>
        <v>DB1300,X1650.3 2435+P4-M10 3#刨片机重物分离电机 电机控制 手自动状态</v>
      </c>
      <c r="S1672">
        <v>0</v>
      </c>
      <c r="T1672">
        <v>0</v>
      </c>
    </row>
    <row r="1673" spans="1:20">
      <c r="A1673" t="s">
        <v>1829</v>
      </c>
      <c r="B1673" s="11" t="str">
        <f t="shared" si="161"/>
        <v>CHP3</v>
      </c>
      <c r="C1673" s="11" t="str">
        <f>VLOOKUP('intouch变量（离散）'!$A1673,基本表格!$G:$Q,2,FALSE)</f>
        <v>2435+P4-M10 3#刨片机重物分离电机 电机控制 本地/远程(检修/待机）</v>
      </c>
      <c r="D1673" t="s">
        <v>154</v>
      </c>
      <c r="E1673" t="str">
        <f t="shared" si="157"/>
        <v>No</v>
      </c>
      <c r="F1673" t="str">
        <f t="shared" si="158"/>
        <v>0</v>
      </c>
      <c r="G1673" t="s">
        <v>154</v>
      </c>
      <c r="H1673" t="s">
        <v>155</v>
      </c>
      <c r="I1673" t="str">
        <f t="shared" si="159"/>
        <v/>
      </c>
      <c r="J1673" t="str">
        <f t="shared" si="160"/>
        <v/>
      </c>
      <c r="K1673" t="str">
        <f>VLOOKUP('intouch变量（离散）'!$A1673,基本表格!$G:$Q,9,FALSE)</f>
        <v>None</v>
      </c>
      <c r="L1673">
        <v>1</v>
      </c>
      <c r="M1673" t="s">
        <v>156</v>
      </c>
      <c r="N1673" t="s">
        <v>157</v>
      </c>
      <c r="O1673" t="s">
        <v>158</v>
      </c>
      <c r="P1673" t="str">
        <f>VLOOKUP('intouch变量（离散）'!$A1673,基本表格!$G:$Q,3,FALSE)</f>
        <v>DB1300,X1650.4</v>
      </c>
      <c r="Q1673" t="str">
        <f>VLOOKUP('intouch变量（离散）'!$A1673,基本表格!$G:$Q,10,FALSE)</f>
        <v>Yes</v>
      </c>
      <c r="R1673" t="str">
        <f t="shared" si="162"/>
        <v>DB1300,X1650.4 2435+P4-M10 3#刨片机重物分离电机 电机控制 本地/远程(检修/待机）</v>
      </c>
      <c r="S1673">
        <v>0</v>
      </c>
      <c r="T1673">
        <v>0</v>
      </c>
    </row>
    <row r="1674" spans="1:20">
      <c r="A1674" t="s">
        <v>1830</v>
      </c>
      <c r="B1674" s="11" t="str">
        <f t="shared" si="161"/>
        <v>CHP3</v>
      </c>
      <c r="C1674" s="11" t="str">
        <f>VLOOKUP('intouch变量（离散）'!$A1674,基本表格!$G:$Q,2,FALSE)</f>
        <v>2435+P4-M10 3#刨片机重物分离电机 电机控制 开启_上位机(正转)</v>
      </c>
      <c r="D1674" t="s">
        <v>154</v>
      </c>
      <c r="E1674" t="str">
        <f t="shared" si="157"/>
        <v>No</v>
      </c>
      <c r="F1674" t="str">
        <f t="shared" si="158"/>
        <v>0</v>
      </c>
      <c r="G1674" t="s">
        <v>154</v>
      </c>
      <c r="H1674" t="s">
        <v>155</v>
      </c>
      <c r="I1674" t="str">
        <f t="shared" si="159"/>
        <v/>
      </c>
      <c r="J1674" t="str">
        <f t="shared" si="160"/>
        <v/>
      </c>
      <c r="K1674" t="str">
        <f>VLOOKUP('intouch变量（离散）'!$A1674,基本表格!$G:$Q,9,FALSE)</f>
        <v>None</v>
      </c>
      <c r="L1674">
        <v>1</v>
      </c>
      <c r="M1674" t="s">
        <v>156</v>
      </c>
      <c r="N1674" t="s">
        <v>157</v>
      </c>
      <c r="O1674" t="s">
        <v>158</v>
      </c>
      <c r="P1674" t="str">
        <f>VLOOKUP('intouch变量（离散）'!$A1674,基本表格!$G:$Q,3,FALSE)</f>
        <v>DB1300,X1650.6</v>
      </c>
      <c r="Q1674" t="str">
        <f>VLOOKUP('intouch变量（离散）'!$A1674,基本表格!$G:$Q,10,FALSE)</f>
        <v>No</v>
      </c>
      <c r="R1674" t="str">
        <f t="shared" si="162"/>
        <v>DB1300,X1650.6 2435+P4-M10 3#刨片机重物分离电机 电机控制 开启_上位机(正转)</v>
      </c>
      <c r="S1674">
        <v>0</v>
      </c>
      <c r="T1674">
        <v>0</v>
      </c>
    </row>
    <row r="1675" spans="1:20">
      <c r="A1675" t="s">
        <v>1831</v>
      </c>
      <c r="B1675" s="11" t="str">
        <f t="shared" si="161"/>
        <v>CHP3</v>
      </c>
      <c r="C1675" s="11" t="str">
        <f>VLOOKUP('intouch变量（离散）'!$A1675,基本表格!$G:$Q,2,FALSE)</f>
        <v>2435+P4-M10 3#刨片机重物分离电机 电机控制 停止_上位机(反转)</v>
      </c>
      <c r="D1675" t="s">
        <v>154</v>
      </c>
      <c r="E1675" t="str">
        <f t="shared" si="157"/>
        <v>No</v>
      </c>
      <c r="F1675" t="str">
        <f t="shared" si="158"/>
        <v>0</v>
      </c>
      <c r="G1675" t="s">
        <v>154</v>
      </c>
      <c r="H1675" t="s">
        <v>155</v>
      </c>
      <c r="I1675" t="str">
        <f t="shared" si="159"/>
        <v/>
      </c>
      <c r="J1675" t="str">
        <f t="shared" si="160"/>
        <v/>
      </c>
      <c r="K1675" t="str">
        <f>VLOOKUP('intouch变量（离散）'!$A1675,基本表格!$G:$Q,9,FALSE)</f>
        <v>None</v>
      </c>
      <c r="L1675">
        <v>1</v>
      </c>
      <c r="M1675" t="s">
        <v>156</v>
      </c>
      <c r="N1675" t="s">
        <v>157</v>
      </c>
      <c r="O1675" t="s">
        <v>158</v>
      </c>
      <c r="P1675" t="str">
        <f>VLOOKUP('intouch变量（离散）'!$A1675,基本表格!$G:$Q,3,FALSE)</f>
        <v>DB1300,X1651.0</v>
      </c>
      <c r="Q1675" t="str">
        <f>VLOOKUP('intouch变量（离散）'!$A1675,基本表格!$G:$Q,10,FALSE)</f>
        <v>No</v>
      </c>
      <c r="R1675" t="str">
        <f t="shared" si="162"/>
        <v>DB1300,X1651.0 2435+P4-M10 3#刨片机重物分离电机 电机控制 停止_上位机(反转)</v>
      </c>
      <c r="S1675">
        <v>0</v>
      </c>
      <c r="T1675">
        <v>0</v>
      </c>
    </row>
    <row r="1676" spans="1:20">
      <c r="A1676" t="s">
        <v>1832</v>
      </c>
      <c r="B1676" s="11" t="str">
        <f t="shared" si="161"/>
        <v>CHP3</v>
      </c>
      <c r="C1676" s="11" t="str">
        <f>VLOOKUP('intouch变量（离散）'!$A1676,基本表格!$G:$Q,2,FALSE)</f>
        <v>2435+P4-M10 3#刨片机重物分离电机 电机控制 通风扇</v>
      </c>
      <c r="D1676" t="s">
        <v>154</v>
      </c>
      <c r="E1676" t="str">
        <f t="shared" si="157"/>
        <v>No</v>
      </c>
      <c r="F1676" t="str">
        <f t="shared" si="158"/>
        <v>0</v>
      </c>
      <c r="G1676" t="s">
        <v>154</v>
      </c>
      <c r="H1676" t="s">
        <v>155</v>
      </c>
      <c r="I1676" t="str">
        <f t="shared" si="159"/>
        <v/>
      </c>
      <c r="J1676" t="str">
        <f t="shared" si="160"/>
        <v/>
      </c>
      <c r="K1676" t="str">
        <f>VLOOKUP('intouch变量（离散）'!$A1676,基本表格!$G:$Q,9,FALSE)</f>
        <v>None</v>
      </c>
      <c r="L1676">
        <v>1</v>
      </c>
      <c r="M1676" t="s">
        <v>156</v>
      </c>
      <c r="N1676" t="s">
        <v>157</v>
      </c>
      <c r="O1676" t="s">
        <v>158</v>
      </c>
      <c r="P1676" t="str">
        <f>VLOOKUP('intouch变量（离散）'!$A1676,基本表格!$G:$Q,3,FALSE)</f>
        <v>DB1300,X1651.1</v>
      </c>
      <c r="Q1676" t="str">
        <f>VLOOKUP('intouch变量（离散）'!$A1676,基本表格!$G:$Q,10,FALSE)</f>
        <v>Yes</v>
      </c>
      <c r="R1676" t="str">
        <f t="shared" si="162"/>
        <v>DB1300,X1651.1 2435+P4-M10 3#刨片机重物分离电机 电机控制 通风扇</v>
      </c>
      <c r="S1676">
        <v>0</v>
      </c>
      <c r="T1676">
        <v>0</v>
      </c>
    </row>
    <row r="1677" spans="1:20">
      <c r="A1677" t="s">
        <v>1833</v>
      </c>
      <c r="B1677" s="11" t="str">
        <f t="shared" si="161"/>
        <v>CHP3</v>
      </c>
      <c r="C1677" s="11" t="str">
        <f>VLOOKUP('intouch变量（离散）'!$A1677,基本表格!$G:$Q,2,FALSE)</f>
        <v>2435+P4-M10 3#刨片机重物分离电机 电机控制 电机(正转）</v>
      </c>
      <c r="D1677" t="s">
        <v>154</v>
      </c>
      <c r="E1677" t="str">
        <f t="shared" si="157"/>
        <v>No</v>
      </c>
      <c r="F1677" t="str">
        <f t="shared" si="158"/>
        <v>0</v>
      </c>
      <c r="G1677" t="s">
        <v>154</v>
      </c>
      <c r="H1677" t="s">
        <v>155</v>
      </c>
      <c r="I1677" t="str">
        <f t="shared" si="159"/>
        <v/>
      </c>
      <c r="J1677" t="str">
        <f t="shared" si="160"/>
        <v/>
      </c>
      <c r="K1677" t="str">
        <f>VLOOKUP('intouch变量（离散）'!$A1677,基本表格!$G:$Q,9,FALSE)</f>
        <v>None</v>
      </c>
      <c r="L1677">
        <v>1</v>
      </c>
      <c r="M1677" t="s">
        <v>156</v>
      </c>
      <c r="N1677" t="s">
        <v>157</v>
      </c>
      <c r="O1677" t="s">
        <v>158</v>
      </c>
      <c r="P1677" t="str">
        <f>VLOOKUP('intouch变量（离散）'!$A1677,基本表格!$G:$Q,3,FALSE)</f>
        <v>DB1300,X1651.2</v>
      </c>
      <c r="Q1677" t="str">
        <f>VLOOKUP('intouch变量（离散）'!$A1677,基本表格!$G:$Q,10,FALSE)</f>
        <v>Yes</v>
      </c>
      <c r="R1677" t="str">
        <f t="shared" si="162"/>
        <v>DB1300,X1651.2 2435+P4-M10 3#刨片机重物分离电机 电机控制 电机(正转）</v>
      </c>
      <c r="S1677">
        <v>0</v>
      </c>
      <c r="T1677">
        <v>0</v>
      </c>
    </row>
    <row r="1678" spans="1:20">
      <c r="A1678" t="s">
        <v>1834</v>
      </c>
      <c r="B1678" s="11" t="str">
        <f t="shared" si="161"/>
        <v>CHP3</v>
      </c>
      <c r="C1678" s="11" t="str">
        <f>VLOOKUP('intouch变量（离散）'!$A1678,基本表格!$G:$Q,2,FALSE)</f>
        <v>2435+P4-M10 3#刨片机重物分离电机 电机控制 电机过载</v>
      </c>
      <c r="D1678" t="s">
        <v>154</v>
      </c>
      <c r="E1678" t="str">
        <f t="shared" si="157"/>
        <v>No</v>
      </c>
      <c r="F1678" t="str">
        <f t="shared" si="158"/>
        <v>0</v>
      </c>
      <c r="G1678" t="s">
        <v>154</v>
      </c>
      <c r="H1678" t="s">
        <v>155</v>
      </c>
      <c r="I1678" t="str">
        <f t="shared" si="159"/>
        <v/>
      </c>
      <c r="J1678" t="str">
        <f t="shared" si="160"/>
        <v/>
      </c>
      <c r="K1678" t="str">
        <f>VLOOKUP('intouch变量（离散）'!$A1678,基本表格!$G:$Q,9,FALSE)</f>
        <v>On</v>
      </c>
      <c r="L1678">
        <v>1</v>
      </c>
      <c r="M1678" t="s">
        <v>156</v>
      </c>
      <c r="N1678" t="s">
        <v>157</v>
      </c>
      <c r="O1678" t="s">
        <v>158</v>
      </c>
      <c r="P1678" t="str">
        <f>VLOOKUP('intouch变量（离散）'!$A1678,基本表格!$G:$Q,3,FALSE)</f>
        <v>DB1300,X1651.3</v>
      </c>
      <c r="Q1678" t="str">
        <f>VLOOKUP('intouch变量（离散）'!$A1678,基本表格!$G:$Q,10,FALSE)</f>
        <v>Yes</v>
      </c>
      <c r="R1678" t="str">
        <f t="shared" si="162"/>
        <v>DB1300,X1651.3 2435+P4-M10 3#刨片机重物分离电机 电机控制 电机过载</v>
      </c>
      <c r="S1678">
        <v>0</v>
      </c>
      <c r="T1678">
        <v>0</v>
      </c>
    </row>
    <row r="1679" spans="1:20">
      <c r="A1679" t="s">
        <v>1835</v>
      </c>
      <c r="B1679" s="11" t="str">
        <f t="shared" si="161"/>
        <v>CHP3</v>
      </c>
      <c r="C1679" s="11" t="str">
        <f>VLOOKUP('intouch变量（离散）'!$A1679,基本表格!$G:$Q,2,FALSE)</f>
        <v>2435+P4-M10 3#刨片机重物分离电机 电机控制 风扇过载</v>
      </c>
      <c r="D1679" t="s">
        <v>154</v>
      </c>
      <c r="E1679" t="str">
        <f t="shared" si="157"/>
        <v>No</v>
      </c>
      <c r="F1679" t="str">
        <f t="shared" si="158"/>
        <v>0</v>
      </c>
      <c r="G1679" t="s">
        <v>154</v>
      </c>
      <c r="H1679" t="s">
        <v>155</v>
      </c>
      <c r="I1679" t="str">
        <f t="shared" si="159"/>
        <v/>
      </c>
      <c r="J1679" t="str">
        <f t="shared" si="160"/>
        <v/>
      </c>
      <c r="K1679" t="str">
        <f>VLOOKUP('intouch变量（离散）'!$A1679,基本表格!$G:$Q,9,FALSE)</f>
        <v>On</v>
      </c>
      <c r="L1679">
        <v>1</v>
      </c>
      <c r="M1679" t="s">
        <v>156</v>
      </c>
      <c r="N1679" t="s">
        <v>157</v>
      </c>
      <c r="O1679" t="s">
        <v>158</v>
      </c>
      <c r="P1679" t="str">
        <f>VLOOKUP('intouch变量（离散）'!$A1679,基本表格!$G:$Q,3,FALSE)</f>
        <v>DB1300,X1651.4</v>
      </c>
      <c r="Q1679" t="str">
        <f>VLOOKUP('intouch变量（离散）'!$A1679,基本表格!$G:$Q,10,FALSE)</f>
        <v>Yes</v>
      </c>
      <c r="R1679" t="str">
        <f t="shared" si="162"/>
        <v>DB1300,X1651.4 2435+P4-M10 3#刨片机重物分离电机 电机控制 风扇过载</v>
      </c>
      <c r="S1679">
        <v>0</v>
      </c>
      <c r="T1679">
        <v>0</v>
      </c>
    </row>
    <row r="1680" spans="1:20">
      <c r="A1680" t="s">
        <v>1836</v>
      </c>
      <c r="B1680" s="11" t="str">
        <f t="shared" si="161"/>
        <v>CHP3</v>
      </c>
      <c r="C1680" s="11" t="str">
        <f>VLOOKUP('intouch变量（离散）'!$A1680,基本表格!$G:$Q,2,FALSE)</f>
        <v>2435+P4-M10 3#刨片机重物分离电机 电机控制 电机运行指示</v>
      </c>
      <c r="D1680" t="s">
        <v>154</v>
      </c>
      <c r="E1680" t="str">
        <f t="shared" si="157"/>
        <v>No</v>
      </c>
      <c r="F1680" t="str">
        <f t="shared" si="158"/>
        <v>0</v>
      </c>
      <c r="G1680" t="s">
        <v>154</v>
      </c>
      <c r="H1680" t="s">
        <v>155</v>
      </c>
      <c r="I1680" t="str">
        <f t="shared" si="159"/>
        <v/>
      </c>
      <c r="J1680" t="str">
        <f t="shared" si="160"/>
        <v/>
      </c>
      <c r="K1680" t="str">
        <f>VLOOKUP('intouch变量（离散）'!$A1680,基本表格!$G:$Q,9,FALSE)</f>
        <v>None</v>
      </c>
      <c r="L1680">
        <v>1</v>
      </c>
      <c r="M1680" t="s">
        <v>156</v>
      </c>
      <c r="N1680" t="s">
        <v>157</v>
      </c>
      <c r="O1680" t="s">
        <v>158</v>
      </c>
      <c r="P1680" t="str">
        <f>VLOOKUP('intouch变量（离散）'!$A1680,基本表格!$G:$Q,3,FALSE)</f>
        <v>DB1300,X1651.5</v>
      </c>
      <c r="Q1680" t="str">
        <f>VLOOKUP('intouch变量（离散）'!$A1680,基本表格!$G:$Q,10,FALSE)</f>
        <v>Yes</v>
      </c>
      <c r="R1680" t="str">
        <f t="shared" si="162"/>
        <v>DB1300,X1651.5 2435+P4-M10 3#刨片机重物分离电机 电机控制 电机运行指示</v>
      </c>
      <c r="S1680">
        <v>0</v>
      </c>
      <c r="T1680">
        <v>0</v>
      </c>
    </row>
    <row r="1681" spans="1:20">
      <c r="A1681" t="s">
        <v>1837</v>
      </c>
      <c r="B1681" s="11" t="str">
        <f t="shared" si="161"/>
        <v>CHP3</v>
      </c>
      <c r="C1681" s="11" t="str">
        <f>VLOOKUP('intouch变量（离散）'!$A1681,基本表格!$G:$Q,2,FALSE)</f>
        <v>2435+P4-M10 3#刨片机重物分离电机 电机控制 断链报警</v>
      </c>
      <c r="D1681" t="s">
        <v>154</v>
      </c>
      <c r="E1681" t="str">
        <f t="shared" si="157"/>
        <v>No</v>
      </c>
      <c r="F1681" t="str">
        <f t="shared" si="158"/>
        <v>0</v>
      </c>
      <c r="G1681" t="s">
        <v>154</v>
      </c>
      <c r="H1681" t="s">
        <v>155</v>
      </c>
      <c r="I1681" t="str">
        <f t="shared" si="159"/>
        <v/>
      </c>
      <c r="J1681" t="str">
        <f t="shared" si="160"/>
        <v/>
      </c>
      <c r="K1681" t="str">
        <f>VLOOKUP('intouch变量（离散）'!$A1681,基本表格!$G:$Q,9,FALSE)</f>
        <v>On</v>
      </c>
      <c r="L1681">
        <v>1</v>
      </c>
      <c r="M1681" t="s">
        <v>156</v>
      </c>
      <c r="N1681" t="s">
        <v>157</v>
      </c>
      <c r="O1681" t="s">
        <v>158</v>
      </c>
      <c r="P1681" t="str">
        <f>VLOOKUP('intouch变量（离散）'!$A1681,基本表格!$G:$Q,3,FALSE)</f>
        <v>DB1300,X1651.6</v>
      </c>
      <c r="Q1681" t="str">
        <f>VLOOKUP('intouch变量（离散）'!$A1681,基本表格!$G:$Q,10,FALSE)</f>
        <v>Yes</v>
      </c>
      <c r="R1681" t="str">
        <f t="shared" si="162"/>
        <v>DB1300,X1651.6 2435+P4-M10 3#刨片机重物分离电机 电机控制 断链报警</v>
      </c>
      <c r="S1681">
        <v>0</v>
      </c>
      <c r="T1681">
        <v>0</v>
      </c>
    </row>
    <row r="1682" spans="1:20">
      <c r="A1682" t="s">
        <v>1838</v>
      </c>
      <c r="B1682" s="11" t="str">
        <f t="shared" si="161"/>
        <v>CHP3</v>
      </c>
      <c r="C1682" s="11" t="str">
        <f>VLOOKUP('intouch变量（离散）'!$A1682,基本表格!$G:$Q,2,FALSE)</f>
        <v>2435+P4-M10 3#刨片机重物分离电机 电机控制 断链检测</v>
      </c>
      <c r="D1682" t="s">
        <v>154</v>
      </c>
      <c r="E1682" t="str">
        <f t="shared" si="157"/>
        <v>No</v>
      </c>
      <c r="F1682" t="str">
        <f t="shared" si="158"/>
        <v>0</v>
      </c>
      <c r="G1682" t="s">
        <v>154</v>
      </c>
      <c r="H1682" t="s">
        <v>155</v>
      </c>
      <c r="I1682" t="str">
        <f t="shared" si="159"/>
        <v/>
      </c>
      <c r="J1682" t="str">
        <f t="shared" si="160"/>
        <v/>
      </c>
      <c r="K1682" t="str">
        <f>VLOOKUP('intouch变量（离散）'!$A1682,基本表格!$G:$Q,9,FALSE)</f>
        <v>None</v>
      </c>
      <c r="L1682">
        <v>1</v>
      </c>
      <c r="M1682" t="s">
        <v>156</v>
      </c>
      <c r="N1682" t="s">
        <v>157</v>
      </c>
      <c r="O1682" t="s">
        <v>158</v>
      </c>
      <c r="P1682" t="str">
        <f>VLOOKUP('intouch变量（离散）'!$A1682,基本表格!$G:$Q,3,FALSE)</f>
        <v>DB1300,X1651.7</v>
      </c>
      <c r="Q1682" t="str">
        <f>VLOOKUP('intouch变量（离散）'!$A1682,基本表格!$G:$Q,10,FALSE)</f>
        <v>Yes</v>
      </c>
      <c r="R1682" t="str">
        <f t="shared" si="162"/>
        <v>DB1300,X1651.7 2435+P4-M10 3#刨片机重物分离电机 电机控制 断链检测</v>
      </c>
      <c r="S1682">
        <v>0</v>
      </c>
      <c r="T1682">
        <v>0</v>
      </c>
    </row>
    <row r="1683" spans="1:20">
      <c r="A1683" t="s">
        <v>1839</v>
      </c>
      <c r="B1683" s="11" t="str">
        <f t="shared" si="161"/>
        <v>CHP3</v>
      </c>
      <c r="C1683" s="11" t="str">
        <f>VLOOKUP('intouch变量（离散）'!$A1683,基本表格!$G:$Q,2,FALSE)</f>
        <v>2435+P4-M10 3#刨片机重物分离电机 电机控制 复位</v>
      </c>
      <c r="D1683" t="s">
        <v>154</v>
      </c>
      <c r="E1683" t="str">
        <f t="shared" si="157"/>
        <v>No</v>
      </c>
      <c r="F1683" t="str">
        <f t="shared" si="158"/>
        <v>0</v>
      </c>
      <c r="G1683" t="s">
        <v>154</v>
      </c>
      <c r="H1683" t="s">
        <v>155</v>
      </c>
      <c r="I1683" t="str">
        <f t="shared" si="159"/>
        <v/>
      </c>
      <c r="J1683" t="str">
        <f t="shared" si="160"/>
        <v/>
      </c>
      <c r="K1683" t="str">
        <f>VLOOKUP('intouch变量（离散）'!$A1683,基本表格!$G:$Q,9,FALSE)</f>
        <v>None</v>
      </c>
      <c r="L1683">
        <v>1</v>
      </c>
      <c r="M1683" t="s">
        <v>156</v>
      </c>
      <c r="N1683" t="s">
        <v>157</v>
      </c>
      <c r="O1683" t="s">
        <v>158</v>
      </c>
      <c r="P1683" t="str">
        <f>VLOOKUP('intouch变量（离散）'!$A1683,基本表格!$G:$Q,3,FALSE)</f>
        <v>DB1300,X1652.0</v>
      </c>
      <c r="Q1683" t="str">
        <f>VLOOKUP('intouch变量（离散）'!$A1683,基本表格!$G:$Q,10,FALSE)</f>
        <v>No</v>
      </c>
      <c r="R1683" t="str">
        <f t="shared" si="162"/>
        <v>DB1300,X1652.0 2435+P4-M10 3#刨片机重物分离电机 电机控制 复位</v>
      </c>
      <c r="S1683">
        <v>0</v>
      </c>
      <c r="T1683">
        <v>0</v>
      </c>
    </row>
    <row r="1684" spans="1:20">
      <c r="A1684" t="s">
        <v>1840</v>
      </c>
      <c r="B1684" s="11" t="str">
        <f t="shared" si="161"/>
        <v>CHP3</v>
      </c>
      <c r="C1684" s="11" t="str">
        <f>VLOOKUP('intouch变量（离散）'!$A1684,基本表格!$G:$Q,2,FALSE)</f>
        <v>2435+P4-M10 3#刨片机重物分离电机 电机控制 断链保护使能</v>
      </c>
      <c r="D1684" t="s">
        <v>154</v>
      </c>
      <c r="E1684" t="str">
        <f t="shared" si="157"/>
        <v>Yes</v>
      </c>
      <c r="F1684" t="str">
        <f t="shared" si="158"/>
        <v>900</v>
      </c>
      <c r="G1684" t="s">
        <v>154</v>
      </c>
      <c r="H1684" t="s">
        <v>155</v>
      </c>
      <c r="I1684" t="str">
        <f t="shared" si="159"/>
        <v>禁用</v>
      </c>
      <c r="J1684" t="str">
        <f t="shared" si="160"/>
        <v>启用</v>
      </c>
      <c r="K1684" t="str">
        <f>VLOOKUP('intouch变量（离散）'!$A1684,基本表格!$G:$Q,9,FALSE)</f>
        <v>None</v>
      </c>
      <c r="L1684">
        <v>1</v>
      </c>
      <c r="M1684" t="s">
        <v>156</v>
      </c>
      <c r="N1684" t="s">
        <v>157</v>
      </c>
      <c r="O1684" t="s">
        <v>158</v>
      </c>
      <c r="P1684" t="str">
        <f>VLOOKUP('intouch变量（离散）'!$A1684,基本表格!$G:$Q,3,FALSE)</f>
        <v>DB1300,X1652.1</v>
      </c>
      <c r="Q1684" t="str">
        <f>VLOOKUP('intouch变量（离散）'!$A1684,基本表格!$G:$Q,10,FALSE)</f>
        <v>No</v>
      </c>
      <c r="R1684" t="str">
        <f t="shared" si="162"/>
        <v>DB1300,X1652.1 2435+P4-M10 3#刨片机重物分离电机 电机控制 断链保护使能</v>
      </c>
      <c r="S1684">
        <v>0</v>
      </c>
      <c r="T1684">
        <v>0</v>
      </c>
    </row>
    <row r="1685" spans="1:20">
      <c r="A1685" t="s">
        <v>1841</v>
      </c>
      <c r="B1685" s="11" t="str">
        <f t="shared" si="161"/>
        <v>CHP3</v>
      </c>
      <c r="C1685" s="11" t="str">
        <f>VLOOKUP('intouch变量（离散）'!$A1685,基本表格!$G:$Q,2,FALSE)</f>
        <v>2435+P4-M10 3#刨片机重物分离电机 电机控制 断链导致停机</v>
      </c>
      <c r="D1685" t="s">
        <v>154</v>
      </c>
      <c r="E1685" t="str">
        <f t="shared" si="157"/>
        <v>No</v>
      </c>
      <c r="F1685" t="str">
        <f t="shared" si="158"/>
        <v>0</v>
      </c>
      <c r="G1685" t="s">
        <v>154</v>
      </c>
      <c r="H1685" t="s">
        <v>155</v>
      </c>
      <c r="I1685" t="str">
        <f t="shared" si="159"/>
        <v/>
      </c>
      <c r="J1685" t="str">
        <f t="shared" si="160"/>
        <v/>
      </c>
      <c r="K1685" t="str">
        <f>VLOOKUP('intouch变量（离散）'!$A1685,基本表格!$G:$Q,9,FALSE)</f>
        <v>On</v>
      </c>
      <c r="L1685">
        <v>1</v>
      </c>
      <c r="M1685" t="s">
        <v>156</v>
      </c>
      <c r="N1685" t="s">
        <v>157</v>
      </c>
      <c r="O1685" t="s">
        <v>158</v>
      </c>
      <c r="P1685" t="str">
        <f>VLOOKUP('intouch变量（离散）'!$A1685,基本表格!$G:$Q,3,FALSE)</f>
        <v>DB1300,X1652.2</v>
      </c>
      <c r="Q1685" t="str">
        <f>VLOOKUP('intouch变量（离散）'!$A1685,基本表格!$G:$Q,10,FALSE)</f>
        <v>Yes</v>
      </c>
      <c r="R1685" t="str">
        <f t="shared" si="162"/>
        <v>DB1300,X1652.2 2435+P4-M10 3#刨片机重物分离电机 电机控制 断链导致停机</v>
      </c>
      <c r="S1685">
        <v>0</v>
      </c>
      <c r="T1685">
        <v>0</v>
      </c>
    </row>
    <row r="1686" spans="1:20">
      <c r="A1686" t="s">
        <v>1842</v>
      </c>
      <c r="B1686" s="11" t="str">
        <f t="shared" si="161"/>
        <v>CHP3</v>
      </c>
      <c r="C1686" s="11" t="str">
        <f>VLOOKUP('intouch变量（离散）'!$A1686,基本表格!$G:$Q,2,FALSE)</f>
        <v>2435+P4-M10 3#刨片机重物分离电机 电机控制 电机(反转）</v>
      </c>
      <c r="D1686" t="s">
        <v>154</v>
      </c>
      <c r="E1686" t="str">
        <f t="shared" si="157"/>
        <v>No</v>
      </c>
      <c r="F1686" t="str">
        <f t="shared" si="158"/>
        <v>0</v>
      </c>
      <c r="G1686" t="s">
        <v>154</v>
      </c>
      <c r="H1686" t="s">
        <v>155</v>
      </c>
      <c r="I1686" t="str">
        <f t="shared" si="159"/>
        <v/>
      </c>
      <c r="J1686" t="str">
        <f t="shared" si="160"/>
        <v/>
      </c>
      <c r="K1686" t="str">
        <f>VLOOKUP('intouch变量（离散）'!$A1686,基本表格!$G:$Q,9,FALSE)</f>
        <v>None</v>
      </c>
      <c r="L1686">
        <v>1</v>
      </c>
      <c r="M1686" t="s">
        <v>156</v>
      </c>
      <c r="N1686" t="s">
        <v>157</v>
      </c>
      <c r="O1686" t="s">
        <v>158</v>
      </c>
      <c r="P1686" t="str">
        <f>VLOOKUP('intouch变量（离散）'!$A1686,基本表格!$G:$Q,3,FALSE)</f>
        <v>DB1300,X1652.3</v>
      </c>
      <c r="Q1686" t="str">
        <f>VLOOKUP('intouch变量（离散）'!$A1686,基本表格!$G:$Q,10,FALSE)</f>
        <v>Yes</v>
      </c>
      <c r="R1686" t="str">
        <f t="shared" si="162"/>
        <v>DB1300,X1652.3 2435+P4-M10 3#刨片机重物分离电机 电机控制 电机(反转）</v>
      </c>
      <c r="S1686">
        <v>0</v>
      </c>
      <c r="T1686">
        <v>0</v>
      </c>
    </row>
    <row r="1687" spans="1:20">
      <c r="A1687" t="s">
        <v>1843</v>
      </c>
      <c r="B1687" s="11" t="str">
        <f t="shared" si="161"/>
        <v>CHP3</v>
      </c>
      <c r="C1687" s="11" t="str">
        <f>VLOOKUP('intouch变量（离散）'!$A1687,基本表格!$G:$Q,2,FALSE)</f>
        <v>2435+P4-M10 3#刨片机重物分离电机 电机控制 本地</v>
      </c>
      <c r="D1687" t="s">
        <v>154</v>
      </c>
      <c r="E1687" t="str">
        <f t="shared" si="157"/>
        <v>No</v>
      </c>
      <c r="F1687" t="str">
        <f t="shared" si="158"/>
        <v>0</v>
      </c>
      <c r="G1687" t="s">
        <v>154</v>
      </c>
      <c r="H1687" t="s">
        <v>155</v>
      </c>
      <c r="I1687" t="str">
        <f t="shared" si="159"/>
        <v/>
      </c>
      <c r="J1687" t="str">
        <f t="shared" si="160"/>
        <v/>
      </c>
      <c r="K1687" t="str">
        <f>VLOOKUP('intouch变量（离散）'!$A1687,基本表格!$G:$Q,9,FALSE)</f>
        <v>None</v>
      </c>
      <c r="L1687">
        <v>1</v>
      </c>
      <c r="M1687" t="s">
        <v>156</v>
      </c>
      <c r="N1687" t="s">
        <v>157</v>
      </c>
      <c r="O1687" t="s">
        <v>158</v>
      </c>
      <c r="P1687" t="str">
        <f>VLOOKUP('intouch变量（离散）'!$A1687,基本表格!$G:$Q,3,FALSE)</f>
        <v>DB1300,X1652.4</v>
      </c>
      <c r="Q1687" t="str">
        <f>VLOOKUP('intouch变量（离散）'!$A1687,基本表格!$G:$Q,10,FALSE)</f>
        <v>Yes</v>
      </c>
      <c r="R1687" t="str">
        <f t="shared" si="162"/>
        <v>DB1300,X1652.4 2435+P4-M10 3#刨片机重物分离电机 电机控制 本地</v>
      </c>
      <c r="S1687">
        <v>0</v>
      </c>
      <c r="T1687">
        <v>0</v>
      </c>
    </row>
    <row r="1688" spans="1:20">
      <c r="A1688" t="s">
        <v>1844</v>
      </c>
      <c r="B1688" s="11" t="str">
        <f t="shared" si="161"/>
        <v>CHP3</v>
      </c>
      <c r="C1688" s="11" t="str">
        <f>VLOOKUP('intouch变量（离散）'!$A1688,基本表格!$G:$Q,2,FALSE)</f>
        <v>2435+P4-M10 3#刨片机重物分离电机 电机控制 远程</v>
      </c>
      <c r="D1688" t="s">
        <v>154</v>
      </c>
      <c r="E1688" t="str">
        <f t="shared" si="157"/>
        <v>No</v>
      </c>
      <c r="F1688" t="str">
        <f t="shared" si="158"/>
        <v>0</v>
      </c>
      <c r="G1688" t="s">
        <v>154</v>
      </c>
      <c r="H1688" t="s">
        <v>155</v>
      </c>
      <c r="I1688" t="str">
        <f t="shared" si="159"/>
        <v/>
      </c>
      <c r="J1688" t="str">
        <f t="shared" si="160"/>
        <v/>
      </c>
      <c r="K1688" t="str">
        <f>VLOOKUP('intouch变量（离散）'!$A1688,基本表格!$G:$Q,9,FALSE)</f>
        <v>None</v>
      </c>
      <c r="L1688">
        <v>1</v>
      </c>
      <c r="M1688" t="s">
        <v>156</v>
      </c>
      <c r="N1688" t="s">
        <v>157</v>
      </c>
      <c r="O1688" t="s">
        <v>158</v>
      </c>
      <c r="P1688" t="str">
        <f>VLOOKUP('intouch变量（离散）'!$A1688,基本表格!$G:$Q,3,FALSE)</f>
        <v>DB1300,X1652.5</v>
      </c>
      <c r="Q1688" t="str">
        <f>VLOOKUP('intouch变量（离散）'!$A1688,基本表格!$G:$Q,10,FALSE)</f>
        <v>Yes</v>
      </c>
      <c r="R1688" t="str">
        <f t="shared" si="162"/>
        <v>DB1300,X1652.5 2435+P4-M10 3#刨片机重物分离电机 电机控制 远程</v>
      </c>
      <c r="S1688">
        <v>0</v>
      </c>
      <c r="T1688">
        <v>0</v>
      </c>
    </row>
    <row r="1689" spans="1:20">
      <c r="A1689" t="s">
        <v>1845</v>
      </c>
      <c r="B1689" s="11" t="str">
        <f t="shared" si="161"/>
        <v>CHP3</v>
      </c>
      <c r="C1689" s="11" t="str">
        <f>VLOOKUP('intouch变量（离散）'!$A1689,基本表格!$G:$Q,2,FALSE)</f>
        <v>2435+P4-M10 3#刨片机重物分离电机 电机控制 堵料报警</v>
      </c>
      <c r="D1689" t="s">
        <v>154</v>
      </c>
      <c r="E1689" t="str">
        <f t="shared" si="157"/>
        <v>No</v>
      </c>
      <c r="F1689" t="str">
        <f t="shared" si="158"/>
        <v>0</v>
      </c>
      <c r="G1689" t="s">
        <v>154</v>
      </c>
      <c r="H1689" t="s">
        <v>155</v>
      </c>
      <c r="I1689" t="str">
        <f t="shared" si="159"/>
        <v/>
      </c>
      <c r="J1689" t="str">
        <f t="shared" si="160"/>
        <v/>
      </c>
      <c r="K1689" t="str">
        <f>VLOOKUP('intouch变量（离散）'!$A1689,基本表格!$G:$Q,9,FALSE)</f>
        <v>On</v>
      </c>
      <c r="L1689">
        <v>1</v>
      </c>
      <c r="M1689" t="s">
        <v>156</v>
      </c>
      <c r="N1689" t="s">
        <v>157</v>
      </c>
      <c r="O1689" t="s">
        <v>158</v>
      </c>
      <c r="P1689" t="str">
        <f>VLOOKUP('intouch变量（离散）'!$A1689,基本表格!$G:$Q,3,FALSE)</f>
        <v>DB1300,X1652.6</v>
      </c>
      <c r="Q1689" t="str">
        <f>VLOOKUP('intouch变量（离散）'!$A1689,基本表格!$G:$Q,10,FALSE)</f>
        <v>Yes</v>
      </c>
      <c r="R1689" t="str">
        <f t="shared" si="162"/>
        <v>DB1300,X1652.6 2435+P4-M10 3#刨片机重物分离电机 电机控制 堵料报警</v>
      </c>
      <c r="S1689">
        <v>0</v>
      </c>
      <c r="T1689">
        <v>0</v>
      </c>
    </row>
    <row r="1690" spans="1:20">
      <c r="A1690" t="s">
        <v>1846</v>
      </c>
      <c r="B1690" s="11" t="str">
        <f t="shared" si="161"/>
        <v>CHP3</v>
      </c>
      <c r="C1690" s="11" t="str">
        <f>VLOOKUP('intouch变量（离散）'!$A1690,基本表格!$G:$Q,2,FALSE)</f>
        <v>2435+P4-M10 3#刨片机重物分离电机 电机控制 堵料检测</v>
      </c>
      <c r="D1690" t="s">
        <v>154</v>
      </c>
      <c r="E1690" t="str">
        <f t="shared" si="157"/>
        <v>No</v>
      </c>
      <c r="F1690" t="str">
        <f t="shared" si="158"/>
        <v>0</v>
      </c>
      <c r="G1690" t="s">
        <v>154</v>
      </c>
      <c r="H1690" t="s">
        <v>155</v>
      </c>
      <c r="I1690" t="str">
        <f t="shared" si="159"/>
        <v/>
      </c>
      <c r="J1690" t="str">
        <f t="shared" si="160"/>
        <v/>
      </c>
      <c r="K1690" t="str">
        <f>VLOOKUP('intouch变量（离散）'!$A1690,基本表格!$G:$Q,9,FALSE)</f>
        <v>None</v>
      </c>
      <c r="L1690">
        <v>1</v>
      </c>
      <c r="M1690" t="s">
        <v>156</v>
      </c>
      <c r="N1690" t="s">
        <v>157</v>
      </c>
      <c r="O1690" t="s">
        <v>158</v>
      </c>
      <c r="P1690" t="str">
        <f>VLOOKUP('intouch变量（离散）'!$A1690,基本表格!$G:$Q,3,FALSE)</f>
        <v>DB1300,X1652.7</v>
      </c>
      <c r="Q1690" t="str">
        <f>VLOOKUP('intouch变量（离散）'!$A1690,基本表格!$G:$Q,10,FALSE)</f>
        <v>Yes</v>
      </c>
      <c r="R1690" t="str">
        <f t="shared" si="162"/>
        <v>DB1300,X1652.7 2435+P4-M10 3#刨片机重物分离电机 电机控制 堵料检测</v>
      </c>
      <c r="S1690">
        <v>0</v>
      </c>
      <c r="T1690">
        <v>0</v>
      </c>
    </row>
    <row r="1691" spans="1:20">
      <c r="A1691" t="s">
        <v>1847</v>
      </c>
      <c r="B1691" s="11" t="str">
        <f t="shared" si="161"/>
        <v>CHP3</v>
      </c>
      <c r="C1691" s="11" t="str">
        <f>VLOOKUP('intouch变量（离散）'!$A1691,基本表格!$G:$Q,2,FALSE)</f>
        <v>2435+P4-M10 3#刨片机重物分离电机 电机控制 堵料保护使能</v>
      </c>
      <c r="D1691" t="s">
        <v>154</v>
      </c>
      <c r="E1691" t="str">
        <f t="shared" si="157"/>
        <v>Yes</v>
      </c>
      <c r="F1691" t="str">
        <f t="shared" si="158"/>
        <v>900</v>
      </c>
      <c r="G1691" t="s">
        <v>154</v>
      </c>
      <c r="H1691" t="s">
        <v>155</v>
      </c>
      <c r="I1691" t="str">
        <f t="shared" si="159"/>
        <v>禁用</v>
      </c>
      <c r="J1691" t="str">
        <f t="shared" si="160"/>
        <v>启用</v>
      </c>
      <c r="K1691" t="str">
        <f>VLOOKUP('intouch变量（离散）'!$A1691,基本表格!$G:$Q,9,FALSE)</f>
        <v>None</v>
      </c>
      <c r="L1691">
        <v>1</v>
      </c>
      <c r="M1691" t="s">
        <v>156</v>
      </c>
      <c r="N1691" t="s">
        <v>157</v>
      </c>
      <c r="O1691" t="s">
        <v>158</v>
      </c>
      <c r="P1691" t="str">
        <f>VLOOKUP('intouch变量（离散）'!$A1691,基本表格!$G:$Q,3,FALSE)</f>
        <v>DB1300,X1653.0</v>
      </c>
      <c r="Q1691" t="str">
        <f>VLOOKUP('intouch变量（离散）'!$A1691,基本表格!$G:$Q,10,FALSE)</f>
        <v>No</v>
      </c>
      <c r="R1691" t="str">
        <f t="shared" si="162"/>
        <v>DB1300,X1653.0 2435+P4-M10 3#刨片机重物分离电机 电机控制 堵料保护使能</v>
      </c>
      <c r="S1691">
        <v>0</v>
      </c>
      <c r="T1691">
        <v>0</v>
      </c>
    </row>
    <row r="1692" spans="1:20">
      <c r="A1692" t="s">
        <v>1848</v>
      </c>
      <c r="B1692" s="11" t="str">
        <f t="shared" si="161"/>
        <v>CHP3</v>
      </c>
      <c r="C1692" s="11" t="str">
        <f>VLOOKUP('intouch变量（离散）'!$A1692,基本表格!$G:$Q,2,FALSE)</f>
        <v>2435+P4-M10 3#刨片机重物分离电机 电机控制 堵料导致停机</v>
      </c>
      <c r="D1692" t="s">
        <v>154</v>
      </c>
      <c r="E1692" t="str">
        <f t="shared" si="157"/>
        <v>No</v>
      </c>
      <c r="F1692" t="str">
        <f t="shared" si="158"/>
        <v>0</v>
      </c>
      <c r="G1692" t="s">
        <v>154</v>
      </c>
      <c r="H1692" t="s">
        <v>155</v>
      </c>
      <c r="I1692" t="str">
        <f t="shared" si="159"/>
        <v/>
      </c>
      <c r="J1692" t="str">
        <f t="shared" si="160"/>
        <v/>
      </c>
      <c r="K1692" t="str">
        <f>VLOOKUP('intouch变量（离散）'!$A1692,基本表格!$G:$Q,9,FALSE)</f>
        <v>On</v>
      </c>
      <c r="L1692">
        <v>1</v>
      </c>
      <c r="M1692" t="s">
        <v>156</v>
      </c>
      <c r="N1692" t="s">
        <v>157</v>
      </c>
      <c r="O1692" t="s">
        <v>158</v>
      </c>
      <c r="P1692" t="str">
        <f>VLOOKUP('intouch变量（离散）'!$A1692,基本表格!$G:$Q,3,FALSE)</f>
        <v>DB1300,X1653.1</v>
      </c>
      <c r="Q1692" t="str">
        <f>VLOOKUP('intouch变量（离散）'!$A1692,基本表格!$G:$Q,10,FALSE)</f>
        <v>Yes</v>
      </c>
      <c r="R1692" t="str">
        <f t="shared" si="162"/>
        <v>DB1300,X1653.1 2435+P4-M10 3#刨片机重物分离电机 电机控制 堵料导致停机</v>
      </c>
      <c r="S1692">
        <v>0</v>
      </c>
      <c r="T1692">
        <v>0</v>
      </c>
    </row>
    <row r="1693" spans="1:20">
      <c r="A1693" t="s">
        <v>1849</v>
      </c>
      <c r="B1693" s="11" t="str">
        <f t="shared" si="161"/>
        <v>CHP3</v>
      </c>
      <c r="C1693" s="11" t="str">
        <f>VLOOKUP('intouch变量（离散）'!$A1693,基本表格!$G:$Q,2,FALSE)</f>
        <v>2435+P4-M10 3#刨片机重物分离电机 电机控制 拉线开关</v>
      </c>
      <c r="D1693" t="s">
        <v>154</v>
      </c>
      <c r="E1693" t="str">
        <f t="shared" si="157"/>
        <v>No</v>
      </c>
      <c r="F1693" t="str">
        <f t="shared" si="158"/>
        <v>0</v>
      </c>
      <c r="G1693" t="s">
        <v>154</v>
      </c>
      <c r="H1693" t="s">
        <v>155</v>
      </c>
      <c r="I1693" t="str">
        <f t="shared" si="159"/>
        <v/>
      </c>
      <c r="J1693" t="str">
        <f t="shared" si="160"/>
        <v/>
      </c>
      <c r="K1693" t="str">
        <f>VLOOKUP('intouch变量（离散）'!$A1693,基本表格!$G:$Q,9,FALSE)</f>
        <v>On</v>
      </c>
      <c r="L1693">
        <v>1</v>
      </c>
      <c r="M1693" t="s">
        <v>156</v>
      </c>
      <c r="N1693" t="s">
        <v>157</v>
      </c>
      <c r="O1693" t="s">
        <v>158</v>
      </c>
      <c r="P1693" t="str">
        <f>VLOOKUP('intouch变量（离散）'!$A1693,基本表格!$G:$Q,3,FALSE)</f>
        <v>DB1300,X1658.0</v>
      </c>
      <c r="Q1693" t="str">
        <f>VLOOKUP('intouch变量（离散）'!$A1693,基本表格!$G:$Q,10,FALSE)</f>
        <v>Yes</v>
      </c>
      <c r="R1693" t="str">
        <f t="shared" si="162"/>
        <v>DB1300,X1658.0 2435+P4-M10 3#刨片机重物分离电机 电机控制 拉线开关</v>
      </c>
      <c r="S1693">
        <v>0</v>
      </c>
      <c r="T1693">
        <v>0</v>
      </c>
    </row>
    <row r="1694" spans="1:20">
      <c r="A1694" t="s">
        <v>1850</v>
      </c>
      <c r="B1694" s="11" t="str">
        <f t="shared" si="161"/>
        <v>CHP3</v>
      </c>
      <c r="C1694" s="11" t="str">
        <f>VLOOKUP('intouch变量（离散）'!$A1694,基本表格!$G:$Q,2,FALSE)</f>
        <v>2435+P4-M10 3#刨片机重物分离电机 电机控制 左跑偏报警</v>
      </c>
      <c r="D1694" t="s">
        <v>154</v>
      </c>
      <c r="E1694" t="str">
        <f t="shared" si="157"/>
        <v>No</v>
      </c>
      <c r="F1694" t="str">
        <f t="shared" si="158"/>
        <v>0</v>
      </c>
      <c r="G1694" t="s">
        <v>154</v>
      </c>
      <c r="H1694" t="s">
        <v>155</v>
      </c>
      <c r="I1694" t="str">
        <f t="shared" si="159"/>
        <v/>
      </c>
      <c r="J1694" t="str">
        <f t="shared" si="160"/>
        <v/>
      </c>
      <c r="K1694" t="str">
        <f>VLOOKUP('intouch变量（离散）'!$A1694,基本表格!$G:$Q,9,FALSE)</f>
        <v>On</v>
      </c>
      <c r="L1694">
        <v>1</v>
      </c>
      <c r="M1694" t="s">
        <v>156</v>
      </c>
      <c r="N1694" t="s">
        <v>157</v>
      </c>
      <c r="O1694" t="s">
        <v>158</v>
      </c>
      <c r="P1694" t="str">
        <f>VLOOKUP('intouch变量（离散）'!$A1694,基本表格!$G:$Q,3,FALSE)</f>
        <v>DB1300,X1658.1</v>
      </c>
      <c r="Q1694" t="str">
        <f>VLOOKUP('intouch变量（离散）'!$A1694,基本表格!$G:$Q,10,FALSE)</f>
        <v>Yes</v>
      </c>
      <c r="R1694" t="str">
        <f t="shared" si="162"/>
        <v>DB1300,X1658.1 2435+P4-M10 3#刨片机重物分离电机 电机控制 左跑偏报警</v>
      </c>
      <c r="S1694">
        <v>0</v>
      </c>
      <c r="T1694">
        <v>0</v>
      </c>
    </row>
    <row r="1695" spans="1:20">
      <c r="A1695" t="s">
        <v>1851</v>
      </c>
      <c r="B1695" s="11" t="str">
        <f t="shared" si="161"/>
        <v>CHP3</v>
      </c>
      <c r="C1695" s="11" t="str">
        <f>VLOOKUP('intouch变量（离散）'!$A1695,基本表格!$G:$Q,2,FALSE)</f>
        <v>2435+P4-M10 3#刨片机重物分离电机 电机控制 左跑偏1检测</v>
      </c>
      <c r="D1695" t="s">
        <v>154</v>
      </c>
      <c r="E1695" t="str">
        <f t="shared" si="157"/>
        <v>No</v>
      </c>
      <c r="F1695" t="str">
        <f t="shared" si="158"/>
        <v>0</v>
      </c>
      <c r="G1695" t="s">
        <v>154</v>
      </c>
      <c r="H1695" t="s">
        <v>155</v>
      </c>
      <c r="I1695" t="str">
        <f t="shared" si="159"/>
        <v/>
      </c>
      <c r="J1695" t="str">
        <f t="shared" si="160"/>
        <v/>
      </c>
      <c r="K1695" t="str">
        <f>VLOOKUP('intouch变量（离散）'!$A1695,基本表格!$G:$Q,9,FALSE)</f>
        <v>None</v>
      </c>
      <c r="L1695">
        <v>1</v>
      </c>
      <c r="M1695" t="s">
        <v>156</v>
      </c>
      <c r="N1695" t="s">
        <v>157</v>
      </c>
      <c r="O1695" t="s">
        <v>158</v>
      </c>
      <c r="P1695" t="str">
        <f>VLOOKUP('intouch变量（离散）'!$A1695,基本表格!$G:$Q,3,FALSE)</f>
        <v>DB1300,X1658.2</v>
      </c>
      <c r="Q1695" t="str">
        <f>VLOOKUP('intouch变量（离散）'!$A1695,基本表格!$G:$Q,10,FALSE)</f>
        <v>Yes</v>
      </c>
      <c r="R1695" t="str">
        <f t="shared" si="162"/>
        <v>DB1300,X1658.2 2435+P4-M10 3#刨片机重物分离电机 电机控制 左跑偏1检测</v>
      </c>
      <c r="S1695">
        <v>0</v>
      </c>
      <c r="T1695">
        <v>0</v>
      </c>
    </row>
    <row r="1696" spans="1:20">
      <c r="A1696" t="s">
        <v>1852</v>
      </c>
      <c r="B1696" s="11" t="str">
        <f t="shared" si="161"/>
        <v>CHP3</v>
      </c>
      <c r="C1696" s="11" t="str">
        <f>VLOOKUP('intouch变量（离散）'!$A1696,基本表格!$G:$Q,2,FALSE)</f>
        <v>2435+P4-M10 3#刨片机重物分离电机 电机控制 左跑偏保护使能</v>
      </c>
      <c r="D1696" t="s">
        <v>154</v>
      </c>
      <c r="E1696" t="str">
        <f t="shared" si="157"/>
        <v>Yes</v>
      </c>
      <c r="F1696" t="str">
        <f t="shared" si="158"/>
        <v>900</v>
      </c>
      <c r="G1696" t="s">
        <v>154</v>
      </c>
      <c r="H1696" t="s">
        <v>155</v>
      </c>
      <c r="I1696" t="str">
        <f t="shared" si="159"/>
        <v>禁用</v>
      </c>
      <c r="J1696" t="str">
        <f t="shared" si="160"/>
        <v>启用</v>
      </c>
      <c r="K1696" t="str">
        <f>VLOOKUP('intouch变量（离散）'!$A1696,基本表格!$G:$Q,9,FALSE)</f>
        <v>None</v>
      </c>
      <c r="L1696">
        <v>1</v>
      </c>
      <c r="M1696" t="s">
        <v>156</v>
      </c>
      <c r="N1696" t="s">
        <v>157</v>
      </c>
      <c r="O1696" t="s">
        <v>158</v>
      </c>
      <c r="P1696" t="str">
        <f>VLOOKUP('intouch变量（离散）'!$A1696,基本表格!$G:$Q,3,FALSE)</f>
        <v>DB1300,X1658.3</v>
      </c>
      <c r="Q1696" t="str">
        <f>VLOOKUP('intouch变量（离散）'!$A1696,基本表格!$G:$Q,10,FALSE)</f>
        <v>No</v>
      </c>
      <c r="R1696" t="str">
        <f t="shared" si="162"/>
        <v>DB1300,X1658.3 2435+P4-M10 3#刨片机重物分离电机 电机控制 左跑偏保护使能</v>
      </c>
      <c r="S1696">
        <v>0</v>
      </c>
      <c r="T1696">
        <v>0</v>
      </c>
    </row>
    <row r="1697" spans="1:20">
      <c r="A1697" t="s">
        <v>1853</v>
      </c>
      <c r="B1697" s="11" t="str">
        <f t="shared" si="161"/>
        <v>CHP3</v>
      </c>
      <c r="C1697" s="11" t="str">
        <f>VLOOKUP('intouch变量（离散）'!$A1697,基本表格!$G:$Q,2,FALSE)</f>
        <v>2435+P4-M10 3#刨片机重物分离电机 电机控制 左跑偏导致停机</v>
      </c>
      <c r="D1697" t="s">
        <v>154</v>
      </c>
      <c r="E1697" t="str">
        <f t="shared" si="157"/>
        <v>No</v>
      </c>
      <c r="F1697" t="str">
        <f t="shared" si="158"/>
        <v>0</v>
      </c>
      <c r="G1697" t="s">
        <v>154</v>
      </c>
      <c r="H1697" t="s">
        <v>155</v>
      </c>
      <c r="I1697" t="str">
        <f t="shared" si="159"/>
        <v/>
      </c>
      <c r="J1697" t="str">
        <f t="shared" si="160"/>
        <v/>
      </c>
      <c r="K1697" t="str">
        <f>VLOOKUP('intouch变量（离散）'!$A1697,基本表格!$G:$Q,9,FALSE)</f>
        <v>On</v>
      </c>
      <c r="L1697">
        <v>1</v>
      </c>
      <c r="M1697" t="s">
        <v>156</v>
      </c>
      <c r="N1697" t="s">
        <v>157</v>
      </c>
      <c r="O1697" t="s">
        <v>158</v>
      </c>
      <c r="P1697" t="str">
        <f>VLOOKUP('intouch变量（离散）'!$A1697,基本表格!$G:$Q,3,FALSE)</f>
        <v>DB1300,X1658.4</v>
      </c>
      <c r="Q1697" t="str">
        <f>VLOOKUP('intouch变量（离散）'!$A1697,基本表格!$G:$Q,10,FALSE)</f>
        <v>Yes</v>
      </c>
      <c r="R1697" t="str">
        <f t="shared" si="162"/>
        <v>DB1300,X1658.4 2435+P4-M10 3#刨片机重物分离电机 电机控制 左跑偏导致停机</v>
      </c>
      <c r="S1697">
        <v>0</v>
      </c>
      <c r="T1697">
        <v>0</v>
      </c>
    </row>
    <row r="1698" spans="1:20">
      <c r="A1698" t="s">
        <v>1854</v>
      </c>
      <c r="B1698" s="11" t="str">
        <f t="shared" si="161"/>
        <v>CHP3</v>
      </c>
      <c r="C1698" s="11" t="str">
        <f>VLOOKUP('intouch变量（离散）'!$A1698,基本表格!$G:$Q,2,FALSE)</f>
        <v>2435+P4-M10 3#刨片机重物分离电机 电机控制 右 跑偏报警</v>
      </c>
      <c r="D1698" t="s">
        <v>154</v>
      </c>
      <c r="E1698" t="str">
        <f t="shared" si="157"/>
        <v>No</v>
      </c>
      <c r="F1698" t="str">
        <f t="shared" si="158"/>
        <v>0</v>
      </c>
      <c r="G1698" t="s">
        <v>154</v>
      </c>
      <c r="H1698" t="s">
        <v>155</v>
      </c>
      <c r="I1698" t="str">
        <f t="shared" si="159"/>
        <v/>
      </c>
      <c r="J1698" t="str">
        <f t="shared" si="160"/>
        <v/>
      </c>
      <c r="K1698" t="str">
        <f>VLOOKUP('intouch变量（离散）'!$A1698,基本表格!$G:$Q,9,FALSE)</f>
        <v>On</v>
      </c>
      <c r="L1698">
        <v>1</v>
      </c>
      <c r="M1698" t="s">
        <v>156</v>
      </c>
      <c r="N1698" t="s">
        <v>157</v>
      </c>
      <c r="O1698" t="s">
        <v>158</v>
      </c>
      <c r="P1698" t="str">
        <f>VLOOKUP('intouch变量（离散）'!$A1698,基本表格!$G:$Q,3,FALSE)</f>
        <v>DB1300,X1662.0</v>
      </c>
      <c r="Q1698" t="str">
        <f>VLOOKUP('intouch变量（离散）'!$A1698,基本表格!$G:$Q,10,FALSE)</f>
        <v>Yes</v>
      </c>
      <c r="R1698" t="str">
        <f t="shared" si="162"/>
        <v>DB1300,X1662.0 2435+P4-M10 3#刨片机重物分离电机 电机控制 右 跑偏报警</v>
      </c>
      <c r="S1698">
        <v>0</v>
      </c>
      <c r="T1698">
        <v>0</v>
      </c>
    </row>
    <row r="1699" spans="1:20">
      <c r="A1699" t="s">
        <v>1855</v>
      </c>
      <c r="B1699" s="11" t="str">
        <f t="shared" si="161"/>
        <v>CHP3</v>
      </c>
      <c r="C1699" s="11" t="str">
        <f>VLOOKUP('intouch变量（离散）'!$A1699,基本表格!$G:$Q,2,FALSE)</f>
        <v>2435+P4-M10 3#刨片机重物分离电机 电机控制 右跑偏1检测</v>
      </c>
      <c r="D1699" t="s">
        <v>154</v>
      </c>
      <c r="E1699" t="str">
        <f t="shared" si="157"/>
        <v>No</v>
      </c>
      <c r="F1699" t="str">
        <f t="shared" si="158"/>
        <v>0</v>
      </c>
      <c r="G1699" t="s">
        <v>154</v>
      </c>
      <c r="H1699" t="s">
        <v>155</v>
      </c>
      <c r="I1699" t="str">
        <f t="shared" si="159"/>
        <v/>
      </c>
      <c r="J1699" t="str">
        <f t="shared" si="160"/>
        <v/>
      </c>
      <c r="K1699" t="str">
        <f>VLOOKUP('intouch变量（离散）'!$A1699,基本表格!$G:$Q,9,FALSE)</f>
        <v>None</v>
      </c>
      <c r="L1699">
        <v>1</v>
      </c>
      <c r="M1699" t="s">
        <v>156</v>
      </c>
      <c r="N1699" t="s">
        <v>157</v>
      </c>
      <c r="O1699" t="s">
        <v>158</v>
      </c>
      <c r="P1699" t="str">
        <f>VLOOKUP('intouch变量（离散）'!$A1699,基本表格!$G:$Q,3,FALSE)</f>
        <v>DB1300,X1662.1</v>
      </c>
      <c r="Q1699" t="str">
        <f>VLOOKUP('intouch变量（离散）'!$A1699,基本表格!$G:$Q,10,FALSE)</f>
        <v>Yes</v>
      </c>
      <c r="R1699" t="str">
        <f t="shared" si="162"/>
        <v>DB1300,X1662.1 2435+P4-M10 3#刨片机重物分离电机 电机控制 右跑偏1检测</v>
      </c>
      <c r="S1699">
        <v>0</v>
      </c>
      <c r="T1699">
        <v>0</v>
      </c>
    </row>
    <row r="1700" spans="1:20">
      <c r="A1700" t="s">
        <v>1856</v>
      </c>
      <c r="B1700" s="11" t="str">
        <f t="shared" si="161"/>
        <v>CHP3</v>
      </c>
      <c r="C1700" s="11" t="str">
        <f>VLOOKUP('intouch变量（离散）'!$A1700,基本表格!$G:$Q,2,FALSE)</f>
        <v>2435+P4-M10 3#刨片机重物分离电机 电机控制 右跑偏保护使能</v>
      </c>
      <c r="D1700" t="s">
        <v>154</v>
      </c>
      <c r="E1700" t="str">
        <f t="shared" si="157"/>
        <v>Yes</v>
      </c>
      <c r="F1700" t="str">
        <f t="shared" si="158"/>
        <v>900</v>
      </c>
      <c r="G1700" t="s">
        <v>154</v>
      </c>
      <c r="H1700" t="s">
        <v>155</v>
      </c>
      <c r="I1700" t="str">
        <f t="shared" si="159"/>
        <v>禁用</v>
      </c>
      <c r="J1700" t="str">
        <f t="shared" si="160"/>
        <v>启用</v>
      </c>
      <c r="K1700" t="str">
        <f>VLOOKUP('intouch变量（离散）'!$A1700,基本表格!$G:$Q,9,FALSE)</f>
        <v>None</v>
      </c>
      <c r="L1700">
        <v>1</v>
      </c>
      <c r="M1700" t="s">
        <v>156</v>
      </c>
      <c r="N1700" t="s">
        <v>157</v>
      </c>
      <c r="O1700" t="s">
        <v>158</v>
      </c>
      <c r="P1700" t="str">
        <f>VLOOKUP('intouch变量（离散）'!$A1700,基本表格!$G:$Q,3,FALSE)</f>
        <v>DB1300,X1662.2</v>
      </c>
      <c r="Q1700" t="str">
        <f>VLOOKUP('intouch变量（离散）'!$A1700,基本表格!$G:$Q,10,FALSE)</f>
        <v>No</v>
      </c>
      <c r="R1700" t="str">
        <f t="shared" si="162"/>
        <v>DB1300,X1662.2 2435+P4-M10 3#刨片机重物分离电机 电机控制 右跑偏保护使能</v>
      </c>
      <c r="S1700">
        <v>0</v>
      </c>
      <c r="T1700">
        <v>0</v>
      </c>
    </row>
    <row r="1701" spans="1:20">
      <c r="A1701" t="s">
        <v>1857</v>
      </c>
      <c r="B1701" s="11" t="str">
        <f t="shared" si="161"/>
        <v>CHP3</v>
      </c>
      <c r="C1701" s="11" t="str">
        <f>VLOOKUP('intouch变量（离散）'!$A1701,基本表格!$G:$Q,2,FALSE)</f>
        <v>2435+P4-M10 3#刨片机重物分离电机 电机控制 右跑偏导致停机</v>
      </c>
      <c r="D1701" t="s">
        <v>154</v>
      </c>
      <c r="E1701" t="str">
        <f t="shared" si="157"/>
        <v>No</v>
      </c>
      <c r="F1701" t="str">
        <f t="shared" si="158"/>
        <v>0</v>
      </c>
      <c r="G1701" t="s">
        <v>154</v>
      </c>
      <c r="H1701" t="s">
        <v>155</v>
      </c>
      <c r="I1701" t="str">
        <f t="shared" si="159"/>
        <v/>
      </c>
      <c r="J1701" t="str">
        <f t="shared" si="160"/>
        <v/>
      </c>
      <c r="K1701" t="str">
        <f>VLOOKUP('intouch变量（离散）'!$A1701,基本表格!$G:$Q,9,FALSE)</f>
        <v>On</v>
      </c>
      <c r="L1701">
        <v>1</v>
      </c>
      <c r="M1701" t="s">
        <v>156</v>
      </c>
      <c r="N1701" t="s">
        <v>157</v>
      </c>
      <c r="O1701" t="s">
        <v>158</v>
      </c>
      <c r="P1701" t="str">
        <f>VLOOKUP('intouch变量（离散）'!$A1701,基本表格!$G:$Q,3,FALSE)</f>
        <v>DB1300,X1662.3</v>
      </c>
      <c r="Q1701" t="str">
        <f>VLOOKUP('intouch变量（离散）'!$A1701,基本表格!$G:$Q,10,FALSE)</f>
        <v>Yes</v>
      </c>
      <c r="R1701" t="str">
        <f t="shared" si="162"/>
        <v>DB1300,X1662.3 2435+P4-M10 3#刨片机重物分离电机 电机控制 右跑偏导致停机</v>
      </c>
      <c r="S1701">
        <v>0</v>
      </c>
      <c r="T1701">
        <v>0</v>
      </c>
    </row>
    <row r="1702" spans="1:20">
      <c r="A1702" t="s">
        <v>1858</v>
      </c>
      <c r="B1702" s="11" t="str">
        <f t="shared" si="161"/>
        <v>CHP3</v>
      </c>
      <c r="C1702" s="11" t="str">
        <f>VLOOKUP('intouch变量（离散）'!$A1702,基本表格!$G:$Q,2,FALSE)</f>
        <v>2435+P4-M10 3#刨片机重物分离电机 电机控制 三角型</v>
      </c>
      <c r="D1702" t="s">
        <v>154</v>
      </c>
      <c r="E1702" t="str">
        <f t="shared" si="157"/>
        <v>No</v>
      </c>
      <c r="F1702" t="str">
        <f t="shared" si="158"/>
        <v>0</v>
      </c>
      <c r="G1702" t="s">
        <v>154</v>
      </c>
      <c r="H1702" t="s">
        <v>155</v>
      </c>
      <c r="I1702" t="str">
        <f t="shared" si="159"/>
        <v/>
      </c>
      <c r="J1702" t="str">
        <f t="shared" si="160"/>
        <v/>
      </c>
      <c r="K1702" t="str">
        <f>VLOOKUP('intouch变量（离散）'!$A1702,基本表格!$G:$Q,9,FALSE)</f>
        <v>None</v>
      </c>
      <c r="L1702">
        <v>1</v>
      </c>
      <c r="M1702" t="s">
        <v>156</v>
      </c>
      <c r="N1702" t="s">
        <v>157</v>
      </c>
      <c r="O1702" t="s">
        <v>158</v>
      </c>
      <c r="P1702" t="str">
        <f>VLOOKUP('intouch变量（离散）'!$A1702,基本表格!$G:$Q,3,FALSE)</f>
        <v>DB1300,X1666.0</v>
      </c>
      <c r="Q1702" t="str">
        <f>VLOOKUP('intouch变量（离散）'!$A1702,基本表格!$G:$Q,10,FALSE)</f>
        <v>Yes</v>
      </c>
      <c r="R1702" t="str">
        <f t="shared" si="162"/>
        <v>DB1300,X1666.0 2435+P4-M10 3#刨片机重物分离电机 电机控制 三角型</v>
      </c>
      <c r="S1702">
        <v>0</v>
      </c>
      <c r="T1702">
        <v>0</v>
      </c>
    </row>
    <row r="1703" spans="1:20">
      <c r="A1703" t="s">
        <v>1859</v>
      </c>
      <c r="B1703" s="11" t="str">
        <f t="shared" si="161"/>
        <v>CHP3</v>
      </c>
      <c r="C1703" s="11" t="str">
        <f>VLOOKUP('intouch变量（离散）'!$A1703,基本表格!$G:$Q,2,FALSE)</f>
        <v>2435+P4-M10 3#刨片机重物分离电机 电机控制 星型</v>
      </c>
      <c r="D1703" t="s">
        <v>154</v>
      </c>
      <c r="E1703" t="str">
        <f t="shared" si="157"/>
        <v>No</v>
      </c>
      <c r="F1703" t="str">
        <f t="shared" si="158"/>
        <v>0</v>
      </c>
      <c r="G1703" t="s">
        <v>154</v>
      </c>
      <c r="H1703" t="s">
        <v>155</v>
      </c>
      <c r="I1703" t="str">
        <f t="shared" si="159"/>
        <v/>
      </c>
      <c r="J1703" t="str">
        <f t="shared" si="160"/>
        <v/>
      </c>
      <c r="K1703" t="str">
        <f>VLOOKUP('intouch变量（离散）'!$A1703,基本表格!$G:$Q,9,FALSE)</f>
        <v>None</v>
      </c>
      <c r="L1703">
        <v>1</v>
      </c>
      <c r="M1703" t="s">
        <v>156</v>
      </c>
      <c r="N1703" t="s">
        <v>157</v>
      </c>
      <c r="O1703" t="s">
        <v>158</v>
      </c>
      <c r="P1703" t="str">
        <f>VLOOKUP('intouch变量（离散）'!$A1703,基本表格!$G:$Q,3,FALSE)</f>
        <v>DB1300,X1666.1</v>
      </c>
      <c r="Q1703" t="str">
        <f>VLOOKUP('intouch变量（离散）'!$A1703,基本表格!$G:$Q,10,FALSE)</f>
        <v>Yes</v>
      </c>
      <c r="R1703" t="str">
        <f t="shared" si="162"/>
        <v>DB1300,X1666.1 2435+P4-M10 3#刨片机重物分离电机 电机控制 星型</v>
      </c>
      <c r="S1703">
        <v>0</v>
      </c>
      <c r="T1703">
        <v>0</v>
      </c>
    </row>
    <row r="1704" spans="1:20">
      <c r="A1704" t="s">
        <v>1860</v>
      </c>
      <c r="B1704" s="11" t="str">
        <f t="shared" si="161"/>
        <v>CHP3</v>
      </c>
      <c r="C1704" s="11" t="str">
        <f>VLOOKUP('intouch变量（离散）'!$A1704,基本表格!$G:$Q,2,FALSE)</f>
        <v>2435+P4-M10 3#刨片机重物分离电机 电机控制 维修开关</v>
      </c>
      <c r="D1704" t="s">
        <v>154</v>
      </c>
      <c r="E1704" t="str">
        <f t="shared" si="157"/>
        <v>No</v>
      </c>
      <c r="F1704" t="str">
        <f t="shared" si="158"/>
        <v>0</v>
      </c>
      <c r="G1704" t="s">
        <v>154</v>
      </c>
      <c r="H1704" t="s">
        <v>155</v>
      </c>
      <c r="I1704" t="str">
        <f t="shared" si="159"/>
        <v/>
      </c>
      <c r="J1704" t="str">
        <f t="shared" si="160"/>
        <v/>
      </c>
      <c r="K1704" t="str">
        <f>VLOOKUP('intouch变量（离散）'!$A1704,基本表格!$G:$Q,9,FALSE)</f>
        <v>On</v>
      </c>
      <c r="L1704">
        <v>1</v>
      </c>
      <c r="M1704" t="s">
        <v>156</v>
      </c>
      <c r="N1704" t="s">
        <v>157</v>
      </c>
      <c r="O1704" t="s">
        <v>158</v>
      </c>
      <c r="P1704" t="str">
        <f>VLOOKUP('intouch变量（离散）'!$A1704,基本表格!$G:$Q,3,FALSE)</f>
        <v>DB1300,X1666.2</v>
      </c>
      <c r="Q1704" t="str">
        <f>VLOOKUP('intouch变量（离散）'!$A1704,基本表格!$G:$Q,10,FALSE)</f>
        <v>Yes</v>
      </c>
      <c r="R1704" t="str">
        <f t="shared" si="162"/>
        <v>DB1300,X1666.2 2435+P4-M10 3#刨片机重物分离电机 电机控制 维修开关</v>
      </c>
      <c r="S1704">
        <v>0</v>
      </c>
      <c r="T1704">
        <v>0</v>
      </c>
    </row>
    <row r="1705" spans="1:20">
      <c r="A1705" t="s">
        <v>1861</v>
      </c>
      <c r="B1705" s="11" t="str">
        <f t="shared" si="161"/>
        <v>CHP3</v>
      </c>
      <c r="C1705" s="11" t="str">
        <f>VLOOKUP('intouch变量（离散）'!$A1705,基本表格!$G:$Q,2,FALSE)</f>
        <v>2435+P4-M10 3#刨片机重物分离电机 电机控制 左跑偏2检测</v>
      </c>
      <c r="D1705" t="s">
        <v>154</v>
      </c>
      <c r="E1705" t="str">
        <f t="shared" si="157"/>
        <v>No</v>
      </c>
      <c r="F1705" t="str">
        <f t="shared" si="158"/>
        <v>0</v>
      </c>
      <c r="G1705" t="s">
        <v>154</v>
      </c>
      <c r="H1705" t="s">
        <v>155</v>
      </c>
      <c r="I1705" t="str">
        <f t="shared" si="159"/>
        <v/>
      </c>
      <c r="J1705" t="str">
        <f t="shared" si="160"/>
        <v/>
      </c>
      <c r="K1705" t="str">
        <f>VLOOKUP('intouch变量（离散）'!$A1705,基本表格!$G:$Q,9,FALSE)</f>
        <v>None</v>
      </c>
      <c r="L1705">
        <v>1</v>
      </c>
      <c r="M1705" t="s">
        <v>156</v>
      </c>
      <c r="N1705" t="s">
        <v>157</v>
      </c>
      <c r="O1705" t="s">
        <v>158</v>
      </c>
      <c r="P1705" t="str">
        <f>VLOOKUP('intouch变量（离散）'!$A1705,基本表格!$G:$Q,3,FALSE)</f>
        <v>DB1300,X1666.3</v>
      </c>
      <c r="Q1705" t="str">
        <f>VLOOKUP('intouch变量（离散）'!$A1705,基本表格!$G:$Q,10,FALSE)</f>
        <v>Yes</v>
      </c>
      <c r="R1705" t="str">
        <f t="shared" si="162"/>
        <v>DB1300,X1666.3 2435+P4-M10 3#刨片机重物分离电机 电机控制 左跑偏2检测</v>
      </c>
      <c r="S1705">
        <v>0</v>
      </c>
      <c r="T1705">
        <v>0</v>
      </c>
    </row>
    <row r="1706" spans="1:20">
      <c r="A1706" t="s">
        <v>1862</v>
      </c>
      <c r="B1706" s="11" t="str">
        <f t="shared" si="161"/>
        <v>CHP3</v>
      </c>
      <c r="C1706" s="11" t="str">
        <f>VLOOKUP('intouch变量（离散）'!$A1706,基本表格!$G:$Q,2,FALSE)</f>
        <v>2435+P4-M10 3#刨片机重物分离电机 电机控制 右跑偏2检测</v>
      </c>
      <c r="D1706" t="s">
        <v>154</v>
      </c>
      <c r="E1706" t="str">
        <f t="shared" si="157"/>
        <v>No</v>
      </c>
      <c r="F1706" t="str">
        <f t="shared" si="158"/>
        <v>0</v>
      </c>
      <c r="G1706" t="s">
        <v>154</v>
      </c>
      <c r="H1706" t="s">
        <v>155</v>
      </c>
      <c r="I1706" t="str">
        <f t="shared" si="159"/>
        <v/>
      </c>
      <c r="J1706" t="str">
        <f t="shared" si="160"/>
        <v/>
      </c>
      <c r="K1706" t="str">
        <f>VLOOKUP('intouch变量（离散）'!$A1706,基本表格!$G:$Q,9,FALSE)</f>
        <v>None</v>
      </c>
      <c r="L1706">
        <v>1</v>
      </c>
      <c r="M1706" t="s">
        <v>156</v>
      </c>
      <c r="N1706" t="s">
        <v>157</v>
      </c>
      <c r="O1706" t="s">
        <v>158</v>
      </c>
      <c r="P1706" t="str">
        <f>VLOOKUP('intouch变量（离散）'!$A1706,基本表格!$G:$Q,3,FALSE)</f>
        <v>DB1300,X1666.4</v>
      </c>
      <c r="Q1706" t="str">
        <f>VLOOKUP('intouch变量（离散）'!$A1706,基本表格!$G:$Q,10,FALSE)</f>
        <v>Yes</v>
      </c>
      <c r="R1706" t="str">
        <f t="shared" si="162"/>
        <v>DB1300,X1666.4 2435+P4-M10 3#刨片机重物分离电机 电机控制 右跑偏2检测</v>
      </c>
      <c r="S1706">
        <v>0</v>
      </c>
      <c r="T1706">
        <v>0</v>
      </c>
    </row>
    <row r="1707" spans="1:20">
      <c r="A1707" t="s">
        <v>1863</v>
      </c>
      <c r="B1707" s="11" t="str">
        <f t="shared" si="161"/>
        <v>CHP3</v>
      </c>
      <c r="C1707" s="11" t="str">
        <f>VLOOKUP('intouch变量（离散）'!$A1707,基本表格!$G:$Q,2,FALSE)</f>
        <v>2435+P1-M11 3#刨片机磁选电机 电机控制 使能</v>
      </c>
      <c r="D1707" t="s">
        <v>154</v>
      </c>
      <c r="E1707" t="str">
        <f t="shared" si="157"/>
        <v>No</v>
      </c>
      <c r="F1707" t="str">
        <f t="shared" si="158"/>
        <v>0</v>
      </c>
      <c r="G1707" t="s">
        <v>154</v>
      </c>
      <c r="H1707" t="s">
        <v>155</v>
      </c>
      <c r="I1707" t="str">
        <f t="shared" si="159"/>
        <v/>
      </c>
      <c r="J1707" t="str">
        <f t="shared" si="160"/>
        <v/>
      </c>
      <c r="K1707" t="str">
        <f>VLOOKUP('intouch变量（离散）'!$A1707,基本表格!$G:$Q,9,FALSE)</f>
        <v>None</v>
      </c>
      <c r="L1707">
        <v>1</v>
      </c>
      <c r="M1707" t="s">
        <v>156</v>
      </c>
      <c r="N1707" t="s">
        <v>157</v>
      </c>
      <c r="O1707" t="s">
        <v>158</v>
      </c>
      <c r="P1707" t="str">
        <f>VLOOKUP('intouch变量（离散）'!$A1707,基本表格!$G:$Q,3,FALSE)</f>
        <v>DB1300,X1700.0</v>
      </c>
      <c r="Q1707" t="str">
        <f>VLOOKUP('intouch变量（离散）'!$A1707,基本表格!$G:$Q,10,FALSE)</f>
        <v>No</v>
      </c>
      <c r="R1707" t="str">
        <f t="shared" si="162"/>
        <v>DB1300,X1700.0 2435+P1-M11 3#刨片机磁选电机 电机控制 使能</v>
      </c>
      <c r="S1707">
        <v>0</v>
      </c>
      <c r="T1707">
        <v>0</v>
      </c>
    </row>
    <row r="1708" spans="1:20">
      <c r="A1708" t="s">
        <v>1864</v>
      </c>
      <c r="B1708" s="11" t="str">
        <f t="shared" si="161"/>
        <v>CHP3</v>
      </c>
      <c r="C1708" s="11" t="str">
        <f>VLOOKUP('intouch变量（离散）'!$A1708,基本表格!$G:$Q,2,FALSE)</f>
        <v>2435+P1-M11 3#刨片机磁选电机 电机控制 手自动状态</v>
      </c>
      <c r="D1708" t="s">
        <v>154</v>
      </c>
      <c r="E1708" t="str">
        <f t="shared" si="157"/>
        <v>No</v>
      </c>
      <c r="F1708" t="str">
        <f t="shared" si="158"/>
        <v>0</v>
      </c>
      <c r="G1708" t="s">
        <v>154</v>
      </c>
      <c r="H1708" t="s">
        <v>155</v>
      </c>
      <c r="I1708" t="str">
        <f t="shared" si="159"/>
        <v/>
      </c>
      <c r="J1708" t="str">
        <f t="shared" si="160"/>
        <v/>
      </c>
      <c r="K1708" t="str">
        <f>VLOOKUP('intouch变量（离散）'!$A1708,基本表格!$G:$Q,9,FALSE)</f>
        <v>None</v>
      </c>
      <c r="L1708">
        <v>1</v>
      </c>
      <c r="M1708" t="s">
        <v>156</v>
      </c>
      <c r="N1708" t="s">
        <v>157</v>
      </c>
      <c r="O1708" t="s">
        <v>158</v>
      </c>
      <c r="P1708" t="str">
        <f>VLOOKUP('intouch变量（离散）'!$A1708,基本表格!$G:$Q,3,FALSE)</f>
        <v>DB1300,X1700.3</v>
      </c>
      <c r="Q1708" t="str">
        <f>VLOOKUP('intouch变量（离散）'!$A1708,基本表格!$G:$Q,10,FALSE)</f>
        <v>Yes</v>
      </c>
      <c r="R1708" t="str">
        <f t="shared" si="162"/>
        <v>DB1300,X1700.3 2435+P1-M11 3#刨片机磁选电机 电机控制 手自动状态</v>
      </c>
      <c r="S1708">
        <v>0</v>
      </c>
      <c r="T1708">
        <v>0</v>
      </c>
    </row>
    <row r="1709" spans="1:20">
      <c r="A1709" t="s">
        <v>1865</v>
      </c>
      <c r="B1709" s="11" t="str">
        <f t="shared" si="161"/>
        <v>CHP3</v>
      </c>
      <c r="C1709" s="11" t="str">
        <f>VLOOKUP('intouch变量（离散）'!$A1709,基本表格!$G:$Q,2,FALSE)</f>
        <v>2435+P1-M11 3#刨片机磁选电机 电机控制 本地/远程(检修/待机）</v>
      </c>
      <c r="D1709" t="s">
        <v>154</v>
      </c>
      <c r="E1709" t="str">
        <f t="shared" si="157"/>
        <v>No</v>
      </c>
      <c r="F1709" t="str">
        <f t="shared" si="158"/>
        <v>0</v>
      </c>
      <c r="G1709" t="s">
        <v>154</v>
      </c>
      <c r="H1709" t="s">
        <v>155</v>
      </c>
      <c r="I1709" t="str">
        <f t="shared" si="159"/>
        <v/>
      </c>
      <c r="J1709" t="str">
        <f t="shared" si="160"/>
        <v/>
      </c>
      <c r="K1709" t="str">
        <f>VLOOKUP('intouch变量（离散）'!$A1709,基本表格!$G:$Q,9,FALSE)</f>
        <v>None</v>
      </c>
      <c r="L1709">
        <v>1</v>
      </c>
      <c r="M1709" t="s">
        <v>156</v>
      </c>
      <c r="N1709" t="s">
        <v>157</v>
      </c>
      <c r="O1709" t="s">
        <v>158</v>
      </c>
      <c r="P1709" t="str">
        <f>VLOOKUP('intouch变量（离散）'!$A1709,基本表格!$G:$Q,3,FALSE)</f>
        <v>DB1300,X1700.4</v>
      </c>
      <c r="Q1709" t="str">
        <f>VLOOKUP('intouch变量（离散）'!$A1709,基本表格!$G:$Q,10,FALSE)</f>
        <v>Yes</v>
      </c>
      <c r="R1709" t="str">
        <f t="shared" si="162"/>
        <v>DB1300,X1700.4 2435+P1-M11 3#刨片机磁选电机 电机控制 本地/远程(检修/待机）</v>
      </c>
      <c r="S1709">
        <v>0</v>
      </c>
      <c r="T1709">
        <v>0</v>
      </c>
    </row>
    <row r="1710" spans="1:20">
      <c r="A1710" t="s">
        <v>1866</v>
      </c>
      <c r="B1710" s="11" t="str">
        <f t="shared" si="161"/>
        <v>CHP3</v>
      </c>
      <c r="C1710" s="11" t="str">
        <f>VLOOKUP('intouch变量（离散）'!$A1710,基本表格!$G:$Q,2,FALSE)</f>
        <v>2435+P1-M11 3#刨片机磁选电机 电机控制 开启_上位机(正转)</v>
      </c>
      <c r="D1710" t="s">
        <v>154</v>
      </c>
      <c r="E1710" t="str">
        <f t="shared" si="157"/>
        <v>No</v>
      </c>
      <c r="F1710" t="str">
        <f t="shared" si="158"/>
        <v>0</v>
      </c>
      <c r="G1710" t="s">
        <v>154</v>
      </c>
      <c r="H1710" t="s">
        <v>155</v>
      </c>
      <c r="I1710" t="str">
        <f t="shared" si="159"/>
        <v/>
      </c>
      <c r="J1710" t="str">
        <f t="shared" si="160"/>
        <v/>
      </c>
      <c r="K1710" t="str">
        <f>VLOOKUP('intouch变量（离散）'!$A1710,基本表格!$G:$Q,9,FALSE)</f>
        <v>None</v>
      </c>
      <c r="L1710">
        <v>1</v>
      </c>
      <c r="M1710" t="s">
        <v>156</v>
      </c>
      <c r="N1710" t="s">
        <v>157</v>
      </c>
      <c r="O1710" t="s">
        <v>158</v>
      </c>
      <c r="P1710" t="str">
        <f>VLOOKUP('intouch变量（离散）'!$A1710,基本表格!$G:$Q,3,FALSE)</f>
        <v>DB1300,X1700.6</v>
      </c>
      <c r="Q1710" t="str">
        <f>VLOOKUP('intouch变量（离散）'!$A1710,基本表格!$G:$Q,10,FALSE)</f>
        <v>No</v>
      </c>
      <c r="R1710" t="str">
        <f t="shared" si="162"/>
        <v>DB1300,X1700.6 2435+P1-M11 3#刨片机磁选电机 电机控制 开启_上位机(正转)</v>
      </c>
      <c r="S1710">
        <v>0</v>
      </c>
      <c r="T1710">
        <v>0</v>
      </c>
    </row>
    <row r="1711" spans="1:20">
      <c r="A1711" t="s">
        <v>1867</v>
      </c>
      <c r="B1711" s="11" t="str">
        <f t="shared" si="161"/>
        <v>CHP3</v>
      </c>
      <c r="C1711" s="11" t="str">
        <f>VLOOKUP('intouch变量（离散）'!$A1711,基本表格!$G:$Q,2,FALSE)</f>
        <v>2435+P1-M11 3#刨片机磁选电机 电机控制 停止_上位机(反转)</v>
      </c>
      <c r="D1711" t="s">
        <v>154</v>
      </c>
      <c r="E1711" t="str">
        <f t="shared" si="157"/>
        <v>No</v>
      </c>
      <c r="F1711" t="str">
        <f t="shared" si="158"/>
        <v>0</v>
      </c>
      <c r="G1711" t="s">
        <v>154</v>
      </c>
      <c r="H1711" t="s">
        <v>155</v>
      </c>
      <c r="I1711" t="str">
        <f t="shared" si="159"/>
        <v/>
      </c>
      <c r="J1711" t="str">
        <f t="shared" si="160"/>
        <v/>
      </c>
      <c r="K1711" t="str">
        <f>VLOOKUP('intouch变量（离散）'!$A1711,基本表格!$G:$Q,9,FALSE)</f>
        <v>None</v>
      </c>
      <c r="L1711">
        <v>1</v>
      </c>
      <c r="M1711" t="s">
        <v>156</v>
      </c>
      <c r="N1711" t="s">
        <v>157</v>
      </c>
      <c r="O1711" t="s">
        <v>158</v>
      </c>
      <c r="P1711" t="str">
        <f>VLOOKUP('intouch变量（离散）'!$A1711,基本表格!$G:$Q,3,FALSE)</f>
        <v>DB1300,X1701.0</v>
      </c>
      <c r="Q1711" t="str">
        <f>VLOOKUP('intouch变量（离散）'!$A1711,基本表格!$G:$Q,10,FALSE)</f>
        <v>No</v>
      </c>
      <c r="R1711" t="str">
        <f t="shared" si="162"/>
        <v>DB1300,X1701.0 2435+P1-M11 3#刨片机磁选电机 电机控制 停止_上位机(反转)</v>
      </c>
      <c r="S1711">
        <v>0</v>
      </c>
      <c r="T1711">
        <v>0</v>
      </c>
    </row>
    <row r="1712" spans="1:20">
      <c r="A1712" t="s">
        <v>1868</v>
      </c>
      <c r="B1712" s="11" t="str">
        <f t="shared" si="161"/>
        <v>CHP3</v>
      </c>
      <c r="C1712" s="11" t="str">
        <f>VLOOKUP('intouch变量（离散）'!$A1712,基本表格!$G:$Q,2,FALSE)</f>
        <v>2435+P1-M11 3#刨片机磁选电机 电机控制 通风扇</v>
      </c>
      <c r="D1712" t="s">
        <v>154</v>
      </c>
      <c r="E1712" t="str">
        <f t="shared" si="157"/>
        <v>No</v>
      </c>
      <c r="F1712" t="str">
        <f t="shared" si="158"/>
        <v>0</v>
      </c>
      <c r="G1712" t="s">
        <v>154</v>
      </c>
      <c r="H1712" t="s">
        <v>155</v>
      </c>
      <c r="I1712" t="str">
        <f t="shared" si="159"/>
        <v/>
      </c>
      <c r="J1712" t="str">
        <f t="shared" si="160"/>
        <v/>
      </c>
      <c r="K1712" t="str">
        <f>VLOOKUP('intouch变量（离散）'!$A1712,基本表格!$G:$Q,9,FALSE)</f>
        <v>None</v>
      </c>
      <c r="L1712">
        <v>1</v>
      </c>
      <c r="M1712" t="s">
        <v>156</v>
      </c>
      <c r="N1712" t="s">
        <v>157</v>
      </c>
      <c r="O1712" t="s">
        <v>158</v>
      </c>
      <c r="P1712" t="str">
        <f>VLOOKUP('intouch变量（离散）'!$A1712,基本表格!$G:$Q,3,FALSE)</f>
        <v>DB1300,X1701.1</v>
      </c>
      <c r="Q1712" t="str">
        <f>VLOOKUP('intouch变量（离散）'!$A1712,基本表格!$G:$Q,10,FALSE)</f>
        <v>Yes</v>
      </c>
      <c r="R1712" t="str">
        <f t="shared" si="162"/>
        <v>DB1300,X1701.1 2435+P1-M11 3#刨片机磁选电机 电机控制 通风扇</v>
      </c>
      <c r="S1712">
        <v>0</v>
      </c>
      <c r="T1712">
        <v>0</v>
      </c>
    </row>
    <row r="1713" spans="1:20">
      <c r="A1713" t="s">
        <v>1869</v>
      </c>
      <c r="B1713" s="11" t="str">
        <f t="shared" si="161"/>
        <v>CHP3</v>
      </c>
      <c r="C1713" s="11" t="str">
        <f>VLOOKUP('intouch变量（离散）'!$A1713,基本表格!$G:$Q,2,FALSE)</f>
        <v>2435+P1-M11 3#刨片机磁选电机 电机控制 电机(正转）</v>
      </c>
      <c r="D1713" t="s">
        <v>154</v>
      </c>
      <c r="E1713" t="str">
        <f t="shared" si="157"/>
        <v>No</v>
      </c>
      <c r="F1713" t="str">
        <f t="shared" si="158"/>
        <v>0</v>
      </c>
      <c r="G1713" t="s">
        <v>154</v>
      </c>
      <c r="H1713" t="s">
        <v>155</v>
      </c>
      <c r="I1713" t="str">
        <f t="shared" si="159"/>
        <v/>
      </c>
      <c r="J1713" t="str">
        <f t="shared" si="160"/>
        <v/>
      </c>
      <c r="K1713" t="str">
        <f>VLOOKUP('intouch变量（离散）'!$A1713,基本表格!$G:$Q,9,FALSE)</f>
        <v>None</v>
      </c>
      <c r="L1713">
        <v>1</v>
      </c>
      <c r="M1713" t="s">
        <v>156</v>
      </c>
      <c r="N1713" t="s">
        <v>157</v>
      </c>
      <c r="O1713" t="s">
        <v>158</v>
      </c>
      <c r="P1713" t="str">
        <f>VLOOKUP('intouch变量（离散）'!$A1713,基本表格!$G:$Q,3,FALSE)</f>
        <v>DB1300,X1701.2</v>
      </c>
      <c r="Q1713" t="str">
        <f>VLOOKUP('intouch变量（离散）'!$A1713,基本表格!$G:$Q,10,FALSE)</f>
        <v>Yes</v>
      </c>
      <c r="R1713" t="str">
        <f t="shared" si="162"/>
        <v>DB1300,X1701.2 2435+P1-M11 3#刨片机磁选电机 电机控制 电机(正转）</v>
      </c>
      <c r="S1713">
        <v>0</v>
      </c>
      <c r="T1713">
        <v>0</v>
      </c>
    </row>
    <row r="1714" spans="1:20">
      <c r="A1714" t="s">
        <v>1870</v>
      </c>
      <c r="B1714" s="11" t="str">
        <f t="shared" si="161"/>
        <v>CHP3</v>
      </c>
      <c r="C1714" s="11" t="str">
        <f>VLOOKUP('intouch变量（离散）'!$A1714,基本表格!$G:$Q,2,FALSE)</f>
        <v>2435+P1-M11 3#刨片机磁选电机 电机控制 电机过载</v>
      </c>
      <c r="D1714" t="s">
        <v>154</v>
      </c>
      <c r="E1714" t="str">
        <f t="shared" si="157"/>
        <v>No</v>
      </c>
      <c r="F1714" t="str">
        <f t="shared" si="158"/>
        <v>0</v>
      </c>
      <c r="G1714" t="s">
        <v>154</v>
      </c>
      <c r="H1714" t="s">
        <v>155</v>
      </c>
      <c r="I1714" t="str">
        <f t="shared" si="159"/>
        <v/>
      </c>
      <c r="J1714" t="str">
        <f t="shared" si="160"/>
        <v/>
      </c>
      <c r="K1714" t="str">
        <f>VLOOKUP('intouch变量（离散）'!$A1714,基本表格!$G:$Q,9,FALSE)</f>
        <v>On</v>
      </c>
      <c r="L1714">
        <v>1</v>
      </c>
      <c r="M1714" t="s">
        <v>156</v>
      </c>
      <c r="N1714" t="s">
        <v>157</v>
      </c>
      <c r="O1714" t="s">
        <v>158</v>
      </c>
      <c r="P1714" t="str">
        <f>VLOOKUP('intouch变量（离散）'!$A1714,基本表格!$G:$Q,3,FALSE)</f>
        <v>DB1300,X1701.3</v>
      </c>
      <c r="Q1714" t="str">
        <f>VLOOKUP('intouch变量（离散）'!$A1714,基本表格!$G:$Q,10,FALSE)</f>
        <v>Yes</v>
      </c>
      <c r="R1714" t="str">
        <f t="shared" si="162"/>
        <v>DB1300,X1701.3 2435+P1-M11 3#刨片机磁选电机 电机控制 电机过载</v>
      </c>
      <c r="S1714">
        <v>0</v>
      </c>
      <c r="T1714">
        <v>0</v>
      </c>
    </row>
    <row r="1715" spans="1:20">
      <c r="A1715" t="s">
        <v>1871</v>
      </c>
      <c r="B1715" s="11" t="str">
        <f t="shared" si="161"/>
        <v>CHP3</v>
      </c>
      <c r="C1715" s="11" t="str">
        <f>VLOOKUP('intouch变量（离散）'!$A1715,基本表格!$G:$Q,2,FALSE)</f>
        <v>2435+P1-M11 3#刨片机磁选电机 电机控制 风扇过载</v>
      </c>
      <c r="D1715" t="s">
        <v>154</v>
      </c>
      <c r="E1715" t="str">
        <f t="shared" si="157"/>
        <v>No</v>
      </c>
      <c r="F1715" t="str">
        <f t="shared" si="158"/>
        <v>0</v>
      </c>
      <c r="G1715" t="s">
        <v>154</v>
      </c>
      <c r="H1715" t="s">
        <v>155</v>
      </c>
      <c r="I1715" t="str">
        <f t="shared" si="159"/>
        <v/>
      </c>
      <c r="J1715" t="str">
        <f t="shared" si="160"/>
        <v/>
      </c>
      <c r="K1715" t="str">
        <f>VLOOKUP('intouch变量（离散）'!$A1715,基本表格!$G:$Q,9,FALSE)</f>
        <v>On</v>
      </c>
      <c r="L1715">
        <v>1</v>
      </c>
      <c r="M1715" t="s">
        <v>156</v>
      </c>
      <c r="N1715" t="s">
        <v>157</v>
      </c>
      <c r="O1715" t="s">
        <v>158</v>
      </c>
      <c r="P1715" t="str">
        <f>VLOOKUP('intouch变量（离散）'!$A1715,基本表格!$G:$Q,3,FALSE)</f>
        <v>DB1300,X1701.4</v>
      </c>
      <c r="Q1715" t="str">
        <f>VLOOKUP('intouch变量（离散）'!$A1715,基本表格!$G:$Q,10,FALSE)</f>
        <v>Yes</v>
      </c>
      <c r="R1715" t="str">
        <f t="shared" si="162"/>
        <v>DB1300,X1701.4 2435+P1-M11 3#刨片机磁选电机 电机控制 风扇过载</v>
      </c>
      <c r="S1715">
        <v>0</v>
      </c>
      <c r="T1715">
        <v>0</v>
      </c>
    </row>
    <row r="1716" spans="1:20">
      <c r="A1716" t="s">
        <v>1872</v>
      </c>
      <c r="B1716" s="11" t="str">
        <f t="shared" si="161"/>
        <v>CHP3</v>
      </c>
      <c r="C1716" s="11" t="str">
        <f>VLOOKUP('intouch变量（离散）'!$A1716,基本表格!$G:$Q,2,FALSE)</f>
        <v>2435+P1-M11 3#刨片机磁选电机 电机控制 电机运行指示</v>
      </c>
      <c r="D1716" t="s">
        <v>154</v>
      </c>
      <c r="E1716" t="str">
        <f t="shared" si="157"/>
        <v>No</v>
      </c>
      <c r="F1716" t="str">
        <f t="shared" si="158"/>
        <v>0</v>
      </c>
      <c r="G1716" t="s">
        <v>154</v>
      </c>
      <c r="H1716" t="s">
        <v>155</v>
      </c>
      <c r="I1716" t="str">
        <f t="shared" si="159"/>
        <v/>
      </c>
      <c r="J1716" t="str">
        <f t="shared" si="160"/>
        <v/>
      </c>
      <c r="K1716" t="str">
        <f>VLOOKUP('intouch变量（离散）'!$A1716,基本表格!$G:$Q,9,FALSE)</f>
        <v>None</v>
      </c>
      <c r="L1716">
        <v>1</v>
      </c>
      <c r="M1716" t="s">
        <v>156</v>
      </c>
      <c r="N1716" t="s">
        <v>157</v>
      </c>
      <c r="O1716" t="s">
        <v>158</v>
      </c>
      <c r="P1716" t="str">
        <f>VLOOKUP('intouch变量（离散）'!$A1716,基本表格!$G:$Q,3,FALSE)</f>
        <v>DB1300,X1701.5</v>
      </c>
      <c r="Q1716" t="str">
        <f>VLOOKUP('intouch变量（离散）'!$A1716,基本表格!$G:$Q,10,FALSE)</f>
        <v>Yes</v>
      </c>
      <c r="R1716" t="str">
        <f t="shared" si="162"/>
        <v>DB1300,X1701.5 2435+P1-M11 3#刨片机磁选电机 电机控制 电机运行指示</v>
      </c>
      <c r="S1716">
        <v>0</v>
      </c>
      <c r="T1716">
        <v>0</v>
      </c>
    </row>
    <row r="1717" spans="1:20">
      <c r="A1717" t="s">
        <v>1873</v>
      </c>
      <c r="B1717" s="11" t="str">
        <f t="shared" si="161"/>
        <v>CHP3</v>
      </c>
      <c r="C1717" s="11" t="str">
        <f>VLOOKUP('intouch变量（离散）'!$A1717,基本表格!$G:$Q,2,FALSE)</f>
        <v>2435+P1-M11 3#刨片机磁选电机 电机控制 断链报警</v>
      </c>
      <c r="D1717" t="s">
        <v>154</v>
      </c>
      <c r="E1717" t="str">
        <f t="shared" si="157"/>
        <v>No</v>
      </c>
      <c r="F1717" t="str">
        <f t="shared" si="158"/>
        <v>0</v>
      </c>
      <c r="G1717" t="s">
        <v>154</v>
      </c>
      <c r="H1717" t="s">
        <v>155</v>
      </c>
      <c r="I1717" t="str">
        <f t="shared" si="159"/>
        <v/>
      </c>
      <c r="J1717" t="str">
        <f t="shared" si="160"/>
        <v/>
      </c>
      <c r="K1717" t="str">
        <f>VLOOKUP('intouch变量（离散）'!$A1717,基本表格!$G:$Q,9,FALSE)</f>
        <v>On</v>
      </c>
      <c r="L1717">
        <v>1</v>
      </c>
      <c r="M1717" t="s">
        <v>156</v>
      </c>
      <c r="N1717" t="s">
        <v>157</v>
      </c>
      <c r="O1717" t="s">
        <v>158</v>
      </c>
      <c r="P1717" t="str">
        <f>VLOOKUP('intouch变量（离散）'!$A1717,基本表格!$G:$Q,3,FALSE)</f>
        <v>DB1300,X1701.6</v>
      </c>
      <c r="Q1717" t="str">
        <f>VLOOKUP('intouch变量（离散）'!$A1717,基本表格!$G:$Q,10,FALSE)</f>
        <v>Yes</v>
      </c>
      <c r="R1717" t="str">
        <f t="shared" si="162"/>
        <v>DB1300,X1701.6 2435+P1-M11 3#刨片机磁选电机 电机控制 断链报警</v>
      </c>
      <c r="S1717">
        <v>0</v>
      </c>
      <c r="T1717">
        <v>0</v>
      </c>
    </row>
    <row r="1718" spans="1:20">
      <c r="A1718" t="s">
        <v>1874</v>
      </c>
      <c r="B1718" s="11" t="str">
        <f t="shared" si="161"/>
        <v>CHP3</v>
      </c>
      <c r="C1718" s="11" t="str">
        <f>VLOOKUP('intouch变量（离散）'!$A1718,基本表格!$G:$Q,2,FALSE)</f>
        <v>2435+P1-M11 3#刨片机磁选电机 电机控制 断链检测</v>
      </c>
      <c r="D1718" t="s">
        <v>154</v>
      </c>
      <c r="E1718" t="str">
        <f t="shared" si="157"/>
        <v>No</v>
      </c>
      <c r="F1718" t="str">
        <f t="shared" si="158"/>
        <v>0</v>
      </c>
      <c r="G1718" t="s">
        <v>154</v>
      </c>
      <c r="H1718" t="s">
        <v>155</v>
      </c>
      <c r="I1718" t="str">
        <f t="shared" si="159"/>
        <v/>
      </c>
      <c r="J1718" t="str">
        <f t="shared" si="160"/>
        <v/>
      </c>
      <c r="K1718" t="str">
        <f>VLOOKUP('intouch变量（离散）'!$A1718,基本表格!$G:$Q,9,FALSE)</f>
        <v>None</v>
      </c>
      <c r="L1718">
        <v>1</v>
      </c>
      <c r="M1718" t="s">
        <v>156</v>
      </c>
      <c r="N1718" t="s">
        <v>157</v>
      </c>
      <c r="O1718" t="s">
        <v>158</v>
      </c>
      <c r="P1718" t="str">
        <f>VLOOKUP('intouch变量（离散）'!$A1718,基本表格!$G:$Q,3,FALSE)</f>
        <v>DB1300,X1701.7</v>
      </c>
      <c r="Q1718" t="str">
        <f>VLOOKUP('intouch变量（离散）'!$A1718,基本表格!$G:$Q,10,FALSE)</f>
        <v>Yes</v>
      </c>
      <c r="R1718" t="str">
        <f t="shared" si="162"/>
        <v>DB1300,X1701.7 2435+P1-M11 3#刨片机磁选电机 电机控制 断链检测</v>
      </c>
      <c r="S1718">
        <v>0</v>
      </c>
      <c r="T1718">
        <v>0</v>
      </c>
    </row>
    <row r="1719" spans="1:20">
      <c r="A1719" t="s">
        <v>1875</v>
      </c>
      <c r="B1719" s="11" t="str">
        <f t="shared" si="161"/>
        <v>CHP3</v>
      </c>
      <c r="C1719" s="11" t="str">
        <f>VLOOKUP('intouch变量（离散）'!$A1719,基本表格!$G:$Q,2,FALSE)</f>
        <v>2435+P1-M11 3#刨片机磁选电机 电机控制 复位</v>
      </c>
      <c r="D1719" t="s">
        <v>154</v>
      </c>
      <c r="E1719" t="str">
        <f t="shared" si="157"/>
        <v>No</v>
      </c>
      <c r="F1719" t="str">
        <f t="shared" si="158"/>
        <v>0</v>
      </c>
      <c r="G1719" t="s">
        <v>154</v>
      </c>
      <c r="H1719" t="s">
        <v>155</v>
      </c>
      <c r="I1719" t="str">
        <f t="shared" si="159"/>
        <v/>
      </c>
      <c r="J1719" t="str">
        <f t="shared" si="160"/>
        <v/>
      </c>
      <c r="K1719" t="str">
        <f>VLOOKUP('intouch变量（离散）'!$A1719,基本表格!$G:$Q,9,FALSE)</f>
        <v>None</v>
      </c>
      <c r="L1719">
        <v>1</v>
      </c>
      <c r="M1719" t="s">
        <v>156</v>
      </c>
      <c r="N1719" t="s">
        <v>157</v>
      </c>
      <c r="O1719" t="s">
        <v>158</v>
      </c>
      <c r="P1719" t="str">
        <f>VLOOKUP('intouch变量（离散）'!$A1719,基本表格!$G:$Q,3,FALSE)</f>
        <v>DB1300,X1702.0</v>
      </c>
      <c r="Q1719" t="str">
        <f>VLOOKUP('intouch变量（离散）'!$A1719,基本表格!$G:$Q,10,FALSE)</f>
        <v>No</v>
      </c>
      <c r="R1719" t="str">
        <f t="shared" si="162"/>
        <v>DB1300,X1702.0 2435+P1-M11 3#刨片机磁选电机 电机控制 复位</v>
      </c>
      <c r="S1719">
        <v>0</v>
      </c>
      <c r="T1719">
        <v>0</v>
      </c>
    </row>
    <row r="1720" spans="1:20">
      <c r="A1720" t="s">
        <v>1876</v>
      </c>
      <c r="B1720" s="11" t="str">
        <f t="shared" si="161"/>
        <v>CHP3</v>
      </c>
      <c r="C1720" s="11" t="str">
        <f>VLOOKUP('intouch变量（离散）'!$A1720,基本表格!$G:$Q,2,FALSE)</f>
        <v>2435+P1-M11 3#刨片机磁选电机 电机控制 断链保护使能</v>
      </c>
      <c r="D1720" t="s">
        <v>154</v>
      </c>
      <c r="E1720" t="str">
        <f t="shared" si="157"/>
        <v>Yes</v>
      </c>
      <c r="F1720" t="str">
        <f t="shared" si="158"/>
        <v>900</v>
      </c>
      <c r="G1720" t="s">
        <v>154</v>
      </c>
      <c r="H1720" t="s">
        <v>155</v>
      </c>
      <c r="I1720" t="str">
        <f t="shared" si="159"/>
        <v>禁用</v>
      </c>
      <c r="J1720" t="str">
        <f t="shared" si="160"/>
        <v>启用</v>
      </c>
      <c r="K1720" t="str">
        <f>VLOOKUP('intouch变量（离散）'!$A1720,基本表格!$G:$Q,9,FALSE)</f>
        <v>None</v>
      </c>
      <c r="L1720">
        <v>1</v>
      </c>
      <c r="M1720" t="s">
        <v>156</v>
      </c>
      <c r="N1720" t="s">
        <v>157</v>
      </c>
      <c r="O1720" t="s">
        <v>158</v>
      </c>
      <c r="P1720" t="str">
        <f>VLOOKUP('intouch变量（离散）'!$A1720,基本表格!$G:$Q,3,FALSE)</f>
        <v>DB1300,X1702.1</v>
      </c>
      <c r="Q1720" t="str">
        <f>VLOOKUP('intouch变量（离散）'!$A1720,基本表格!$G:$Q,10,FALSE)</f>
        <v>No</v>
      </c>
      <c r="R1720" t="str">
        <f t="shared" si="162"/>
        <v>DB1300,X1702.1 2435+P1-M11 3#刨片机磁选电机 电机控制 断链保护使能</v>
      </c>
      <c r="S1720">
        <v>0</v>
      </c>
      <c r="T1720">
        <v>0</v>
      </c>
    </row>
    <row r="1721" spans="1:20">
      <c r="A1721" t="s">
        <v>1877</v>
      </c>
      <c r="B1721" s="11" t="str">
        <f t="shared" si="161"/>
        <v>CHP3</v>
      </c>
      <c r="C1721" s="11" t="str">
        <f>VLOOKUP('intouch变量（离散）'!$A1721,基本表格!$G:$Q,2,FALSE)</f>
        <v>2435+P1-M11 3#刨片机磁选电机 电机控制 断链导致停机</v>
      </c>
      <c r="D1721" t="s">
        <v>154</v>
      </c>
      <c r="E1721" t="str">
        <f t="shared" si="157"/>
        <v>No</v>
      </c>
      <c r="F1721" t="str">
        <f t="shared" si="158"/>
        <v>0</v>
      </c>
      <c r="G1721" t="s">
        <v>154</v>
      </c>
      <c r="H1721" t="s">
        <v>155</v>
      </c>
      <c r="I1721" t="str">
        <f t="shared" si="159"/>
        <v/>
      </c>
      <c r="J1721" t="str">
        <f t="shared" si="160"/>
        <v/>
      </c>
      <c r="K1721" t="str">
        <f>VLOOKUP('intouch变量（离散）'!$A1721,基本表格!$G:$Q,9,FALSE)</f>
        <v>On</v>
      </c>
      <c r="L1721">
        <v>1</v>
      </c>
      <c r="M1721" t="s">
        <v>156</v>
      </c>
      <c r="N1721" t="s">
        <v>157</v>
      </c>
      <c r="O1721" t="s">
        <v>158</v>
      </c>
      <c r="P1721" t="str">
        <f>VLOOKUP('intouch变量（离散）'!$A1721,基本表格!$G:$Q,3,FALSE)</f>
        <v>DB1300,X1702.2</v>
      </c>
      <c r="Q1721" t="str">
        <f>VLOOKUP('intouch变量（离散）'!$A1721,基本表格!$G:$Q,10,FALSE)</f>
        <v>Yes</v>
      </c>
      <c r="R1721" t="str">
        <f t="shared" si="162"/>
        <v>DB1300,X1702.2 2435+P1-M11 3#刨片机磁选电机 电机控制 断链导致停机</v>
      </c>
      <c r="S1721">
        <v>0</v>
      </c>
      <c r="T1721">
        <v>0</v>
      </c>
    </row>
    <row r="1722" spans="1:20">
      <c r="A1722" t="s">
        <v>1878</v>
      </c>
      <c r="B1722" s="11" t="str">
        <f t="shared" si="161"/>
        <v>CHP3</v>
      </c>
      <c r="C1722" s="11" t="str">
        <f>VLOOKUP('intouch变量（离散）'!$A1722,基本表格!$G:$Q,2,FALSE)</f>
        <v>2435+P1-M11 3#刨片机磁选电机 电机控制 电机(反转）</v>
      </c>
      <c r="D1722" t="s">
        <v>154</v>
      </c>
      <c r="E1722" t="str">
        <f t="shared" si="157"/>
        <v>No</v>
      </c>
      <c r="F1722" t="str">
        <f t="shared" si="158"/>
        <v>0</v>
      </c>
      <c r="G1722" t="s">
        <v>154</v>
      </c>
      <c r="H1722" t="s">
        <v>155</v>
      </c>
      <c r="I1722" t="str">
        <f t="shared" si="159"/>
        <v/>
      </c>
      <c r="J1722" t="str">
        <f t="shared" si="160"/>
        <v/>
      </c>
      <c r="K1722" t="str">
        <f>VLOOKUP('intouch变量（离散）'!$A1722,基本表格!$G:$Q,9,FALSE)</f>
        <v>None</v>
      </c>
      <c r="L1722">
        <v>1</v>
      </c>
      <c r="M1722" t="s">
        <v>156</v>
      </c>
      <c r="N1722" t="s">
        <v>157</v>
      </c>
      <c r="O1722" t="s">
        <v>158</v>
      </c>
      <c r="P1722" t="str">
        <f>VLOOKUP('intouch变量（离散）'!$A1722,基本表格!$G:$Q,3,FALSE)</f>
        <v>DB1300,X1702.3</v>
      </c>
      <c r="Q1722" t="str">
        <f>VLOOKUP('intouch变量（离散）'!$A1722,基本表格!$G:$Q,10,FALSE)</f>
        <v>Yes</v>
      </c>
      <c r="R1722" t="str">
        <f t="shared" si="162"/>
        <v>DB1300,X1702.3 2435+P1-M11 3#刨片机磁选电机 电机控制 电机(反转）</v>
      </c>
      <c r="S1722">
        <v>0</v>
      </c>
      <c r="T1722">
        <v>0</v>
      </c>
    </row>
    <row r="1723" spans="1:20">
      <c r="A1723" t="s">
        <v>1879</v>
      </c>
      <c r="B1723" s="11" t="str">
        <f t="shared" si="161"/>
        <v>CHP3</v>
      </c>
      <c r="C1723" s="11" t="str">
        <f>VLOOKUP('intouch变量（离散）'!$A1723,基本表格!$G:$Q,2,FALSE)</f>
        <v>2435+P1-M11 3#刨片机磁选电机 电机控制 本地</v>
      </c>
      <c r="D1723" t="s">
        <v>154</v>
      </c>
      <c r="E1723" t="str">
        <f t="shared" si="157"/>
        <v>No</v>
      </c>
      <c r="F1723" t="str">
        <f t="shared" si="158"/>
        <v>0</v>
      </c>
      <c r="G1723" t="s">
        <v>154</v>
      </c>
      <c r="H1723" t="s">
        <v>155</v>
      </c>
      <c r="I1723" t="str">
        <f t="shared" si="159"/>
        <v/>
      </c>
      <c r="J1723" t="str">
        <f t="shared" si="160"/>
        <v/>
      </c>
      <c r="K1723" t="str">
        <f>VLOOKUP('intouch变量（离散）'!$A1723,基本表格!$G:$Q,9,FALSE)</f>
        <v>None</v>
      </c>
      <c r="L1723">
        <v>1</v>
      </c>
      <c r="M1723" t="s">
        <v>156</v>
      </c>
      <c r="N1723" t="s">
        <v>157</v>
      </c>
      <c r="O1723" t="s">
        <v>158</v>
      </c>
      <c r="P1723" t="str">
        <f>VLOOKUP('intouch变量（离散）'!$A1723,基本表格!$G:$Q,3,FALSE)</f>
        <v>DB1300,X1702.4</v>
      </c>
      <c r="Q1723" t="str">
        <f>VLOOKUP('intouch变量（离散）'!$A1723,基本表格!$G:$Q,10,FALSE)</f>
        <v>Yes</v>
      </c>
      <c r="R1723" t="str">
        <f t="shared" si="162"/>
        <v>DB1300,X1702.4 2435+P1-M11 3#刨片机磁选电机 电机控制 本地</v>
      </c>
      <c r="S1723">
        <v>0</v>
      </c>
      <c r="T1723">
        <v>0</v>
      </c>
    </row>
    <row r="1724" spans="1:20">
      <c r="A1724" t="s">
        <v>1880</v>
      </c>
      <c r="B1724" s="11" t="str">
        <f t="shared" si="161"/>
        <v>CHP3</v>
      </c>
      <c r="C1724" s="11" t="str">
        <f>VLOOKUP('intouch变量（离散）'!$A1724,基本表格!$G:$Q,2,FALSE)</f>
        <v>2435+P1-M11 3#刨片机磁选电机 电机控制 远程</v>
      </c>
      <c r="D1724" t="s">
        <v>154</v>
      </c>
      <c r="E1724" t="str">
        <f t="shared" si="157"/>
        <v>No</v>
      </c>
      <c r="F1724" t="str">
        <f t="shared" si="158"/>
        <v>0</v>
      </c>
      <c r="G1724" t="s">
        <v>154</v>
      </c>
      <c r="H1724" t="s">
        <v>155</v>
      </c>
      <c r="I1724" t="str">
        <f t="shared" si="159"/>
        <v/>
      </c>
      <c r="J1724" t="str">
        <f t="shared" si="160"/>
        <v/>
      </c>
      <c r="K1724" t="str">
        <f>VLOOKUP('intouch变量（离散）'!$A1724,基本表格!$G:$Q,9,FALSE)</f>
        <v>None</v>
      </c>
      <c r="L1724">
        <v>1</v>
      </c>
      <c r="M1724" t="s">
        <v>156</v>
      </c>
      <c r="N1724" t="s">
        <v>157</v>
      </c>
      <c r="O1724" t="s">
        <v>158</v>
      </c>
      <c r="P1724" t="str">
        <f>VLOOKUP('intouch变量（离散）'!$A1724,基本表格!$G:$Q,3,FALSE)</f>
        <v>DB1300,X1702.5</v>
      </c>
      <c r="Q1724" t="str">
        <f>VLOOKUP('intouch变量（离散）'!$A1724,基本表格!$G:$Q,10,FALSE)</f>
        <v>Yes</v>
      </c>
      <c r="R1724" t="str">
        <f t="shared" si="162"/>
        <v>DB1300,X1702.5 2435+P1-M11 3#刨片机磁选电机 电机控制 远程</v>
      </c>
      <c r="S1724">
        <v>0</v>
      </c>
      <c r="T1724">
        <v>0</v>
      </c>
    </row>
    <row r="1725" spans="1:20">
      <c r="A1725" t="s">
        <v>1881</v>
      </c>
      <c r="B1725" s="11" t="str">
        <f t="shared" si="161"/>
        <v>CHP3</v>
      </c>
      <c r="C1725" s="11" t="str">
        <f>VLOOKUP('intouch变量（离散）'!$A1725,基本表格!$G:$Q,2,FALSE)</f>
        <v>2435+P1-M11 3#刨片机磁选电机 电机控制 堵料报警</v>
      </c>
      <c r="D1725" t="s">
        <v>154</v>
      </c>
      <c r="E1725" t="str">
        <f t="shared" si="157"/>
        <v>No</v>
      </c>
      <c r="F1725" t="str">
        <f t="shared" si="158"/>
        <v>0</v>
      </c>
      <c r="G1725" t="s">
        <v>154</v>
      </c>
      <c r="H1725" t="s">
        <v>155</v>
      </c>
      <c r="I1725" t="str">
        <f t="shared" si="159"/>
        <v/>
      </c>
      <c r="J1725" t="str">
        <f t="shared" si="160"/>
        <v/>
      </c>
      <c r="K1725" t="str">
        <f>VLOOKUP('intouch变量（离散）'!$A1725,基本表格!$G:$Q,9,FALSE)</f>
        <v>On</v>
      </c>
      <c r="L1725">
        <v>1</v>
      </c>
      <c r="M1725" t="s">
        <v>156</v>
      </c>
      <c r="N1725" t="s">
        <v>157</v>
      </c>
      <c r="O1725" t="s">
        <v>158</v>
      </c>
      <c r="P1725" t="str">
        <f>VLOOKUP('intouch变量（离散）'!$A1725,基本表格!$G:$Q,3,FALSE)</f>
        <v>DB1300,X1702.6</v>
      </c>
      <c r="Q1725" t="str">
        <f>VLOOKUP('intouch变量（离散）'!$A1725,基本表格!$G:$Q,10,FALSE)</f>
        <v>Yes</v>
      </c>
      <c r="R1725" t="str">
        <f t="shared" si="162"/>
        <v>DB1300,X1702.6 2435+P1-M11 3#刨片机磁选电机 电机控制 堵料报警</v>
      </c>
      <c r="S1725">
        <v>0</v>
      </c>
      <c r="T1725">
        <v>0</v>
      </c>
    </row>
    <row r="1726" spans="1:20">
      <c r="A1726" t="s">
        <v>1882</v>
      </c>
      <c r="B1726" s="11" t="str">
        <f t="shared" si="161"/>
        <v>CHP3</v>
      </c>
      <c r="C1726" s="11" t="str">
        <f>VLOOKUP('intouch变量（离散）'!$A1726,基本表格!$G:$Q,2,FALSE)</f>
        <v>2435+P1-M11 3#刨片机磁选电机 电机控制 堵料检测</v>
      </c>
      <c r="D1726" t="s">
        <v>154</v>
      </c>
      <c r="E1726" t="str">
        <f t="shared" si="157"/>
        <v>No</v>
      </c>
      <c r="F1726" t="str">
        <f t="shared" si="158"/>
        <v>0</v>
      </c>
      <c r="G1726" t="s">
        <v>154</v>
      </c>
      <c r="H1726" t="s">
        <v>155</v>
      </c>
      <c r="I1726" t="str">
        <f t="shared" si="159"/>
        <v/>
      </c>
      <c r="J1726" t="str">
        <f t="shared" si="160"/>
        <v/>
      </c>
      <c r="K1726" t="str">
        <f>VLOOKUP('intouch变量（离散）'!$A1726,基本表格!$G:$Q,9,FALSE)</f>
        <v>None</v>
      </c>
      <c r="L1726">
        <v>1</v>
      </c>
      <c r="M1726" t="s">
        <v>156</v>
      </c>
      <c r="N1726" t="s">
        <v>157</v>
      </c>
      <c r="O1726" t="s">
        <v>158</v>
      </c>
      <c r="P1726" t="str">
        <f>VLOOKUP('intouch变量（离散）'!$A1726,基本表格!$G:$Q,3,FALSE)</f>
        <v>DB1300,X1702.7</v>
      </c>
      <c r="Q1726" t="str">
        <f>VLOOKUP('intouch变量（离散）'!$A1726,基本表格!$G:$Q,10,FALSE)</f>
        <v>Yes</v>
      </c>
      <c r="R1726" t="str">
        <f t="shared" si="162"/>
        <v>DB1300,X1702.7 2435+P1-M11 3#刨片机磁选电机 电机控制 堵料检测</v>
      </c>
      <c r="S1726">
        <v>0</v>
      </c>
      <c r="T1726">
        <v>0</v>
      </c>
    </row>
    <row r="1727" spans="1:20">
      <c r="A1727" t="s">
        <v>1883</v>
      </c>
      <c r="B1727" s="11" t="str">
        <f t="shared" si="161"/>
        <v>CHP3</v>
      </c>
      <c r="C1727" s="11" t="str">
        <f>VLOOKUP('intouch变量（离散）'!$A1727,基本表格!$G:$Q,2,FALSE)</f>
        <v>2435+P1-M11 3#刨片机磁选电机 电机控制 堵料保护使能</v>
      </c>
      <c r="D1727" t="s">
        <v>154</v>
      </c>
      <c r="E1727" t="str">
        <f t="shared" si="157"/>
        <v>Yes</v>
      </c>
      <c r="F1727" t="str">
        <f t="shared" si="158"/>
        <v>900</v>
      </c>
      <c r="G1727" t="s">
        <v>154</v>
      </c>
      <c r="H1727" t="s">
        <v>155</v>
      </c>
      <c r="I1727" t="str">
        <f t="shared" si="159"/>
        <v>禁用</v>
      </c>
      <c r="J1727" t="str">
        <f t="shared" si="160"/>
        <v>启用</v>
      </c>
      <c r="K1727" t="str">
        <f>VLOOKUP('intouch变量（离散）'!$A1727,基本表格!$G:$Q,9,FALSE)</f>
        <v>None</v>
      </c>
      <c r="L1727">
        <v>1</v>
      </c>
      <c r="M1727" t="s">
        <v>156</v>
      </c>
      <c r="N1727" t="s">
        <v>157</v>
      </c>
      <c r="O1727" t="s">
        <v>158</v>
      </c>
      <c r="P1727" t="str">
        <f>VLOOKUP('intouch变量（离散）'!$A1727,基本表格!$G:$Q,3,FALSE)</f>
        <v>DB1300,X1703.0</v>
      </c>
      <c r="Q1727" t="str">
        <f>VLOOKUP('intouch变量（离散）'!$A1727,基本表格!$G:$Q,10,FALSE)</f>
        <v>No</v>
      </c>
      <c r="R1727" t="str">
        <f t="shared" si="162"/>
        <v>DB1300,X1703.0 2435+P1-M11 3#刨片机磁选电机 电机控制 堵料保护使能</v>
      </c>
      <c r="S1727">
        <v>0</v>
      </c>
      <c r="T1727">
        <v>0</v>
      </c>
    </row>
    <row r="1728" spans="1:20">
      <c r="A1728" t="s">
        <v>1884</v>
      </c>
      <c r="B1728" s="11" t="str">
        <f t="shared" si="161"/>
        <v>CHP3</v>
      </c>
      <c r="C1728" s="11" t="str">
        <f>VLOOKUP('intouch变量（离散）'!$A1728,基本表格!$G:$Q,2,FALSE)</f>
        <v>2435+P1-M11 3#刨片机磁选电机 电机控制 堵料导致停机</v>
      </c>
      <c r="D1728" t="s">
        <v>154</v>
      </c>
      <c r="E1728" t="str">
        <f t="shared" si="157"/>
        <v>No</v>
      </c>
      <c r="F1728" t="str">
        <f t="shared" si="158"/>
        <v>0</v>
      </c>
      <c r="G1728" t="s">
        <v>154</v>
      </c>
      <c r="H1728" t="s">
        <v>155</v>
      </c>
      <c r="I1728" t="str">
        <f t="shared" si="159"/>
        <v/>
      </c>
      <c r="J1728" t="str">
        <f t="shared" si="160"/>
        <v/>
      </c>
      <c r="K1728" t="str">
        <f>VLOOKUP('intouch变量（离散）'!$A1728,基本表格!$G:$Q,9,FALSE)</f>
        <v>On</v>
      </c>
      <c r="L1728">
        <v>1</v>
      </c>
      <c r="M1728" t="s">
        <v>156</v>
      </c>
      <c r="N1728" t="s">
        <v>157</v>
      </c>
      <c r="O1728" t="s">
        <v>158</v>
      </c>
      <c r="P1728" t="str">
        <f>VLOOKUP('intouch变量（离散）'!$A1728,基本表格!$G:$Q,3,FALSE)</f>
        <v>DB1300,X1703.1</v>
      </c>
      <c r="Q1728" t="str">
        <f>VLOOKUP('intouch变量（离散）'!$A1728,基本表格!$G:$Q,10,FALSE)</f>
        <v>Yes</v>
      </c>
      <c r="R1728" t="str">
        <f t="shared" si="162"/>
        <v>DB1300,X1703.1 2435+P1-M11 3#刨片机磁选电机 电机控制 堵料导致停机</v>
      </c>
      <c r="S1728">
        <v>0</v>
      </c>
      <c r="T1728">
        <v>0</v>
      </c>
    </row>
    <row r="1729" spans="1:20">
      <c r="A1729" t="s">
        <v>1885</v>
      </c>
      <c r="B1729" s="11" t="str">
        <f t="shared" si="161"/>
        <v>CHP3</v>
      </c>
      <c r="C1729" s="11" t="str">
        <f>VLOOKUP('intouch变量（离散）'!$A1729,基本表格!$G:$Q,2,FALSE)</f>
        <v>2435+P1-M11 3#刨片机磁选电机 电机控制 拉线开关</v>
      </c>
      <c r="D1729" t="s">
        <v>154</v>
      </c>
      <c r="E1729" t="str">
        <f t="shared" si="157"/>
        <v>No</v>
      </c>
      <c r="F1729" t="str">
        <f t="shared" si="158"/>
        <v>0</v>
      </c>
      <c r="G1729" t="s">
        <v>154</v>
      </c>
      <c r="H1729" t="s">
        <v>155</v>
      </c>
      <c r="I1729" t="str">
        <f t="shared" si="159"/>
        <v/>
      </c>
      <c r="J1729" t="str">
        <f t="shared" si="160"/>
        <v/>
      </c>
      <c r="K1729" t="str">
        <f>VLOOKUP('intouch变量（离散）'!$A1729,基本表格!$G:$Q,9,FALSE)</f>
        <v>On</v>
      </c>
      <c r="L1729">
        <v>1</v>
      </c>
      <c r="M1729" t="s">
        <v>156</v>
      </c>
      <c r="N1729" t="s">
        <v>157</v>
      </c>
      <c r="O1729" t="s">
        <v>158</v>
      </c>
      <c r="P1729" t="str">
        <f>VLOOKUP('intouch变量（离散）'!$A1729,基本表格!$G:$Q,3,FALSE)</f>
        <v>DB1300,X1708.0</v>
      </c>
      <c r="Q1729" t="str">
        <f>VLOOKUP('intouch变量（离散）'!$A1729,基本表格!$G:$Q,10,FALSE)</f>
        <v>Yes</v>
      </c>
      <c r="R1729" t="str">
        <f t="shared" si="162"/>
        <v>DB1300,X1708.0 2435+P1-M11 3#刨片机磁选电机 电机控制 拉线开关</v>
      </c>
      <c r="S1729">
        <v>0</v>
      </c>
      <c r="T1729">
        <v>0</v>
      </c>
    </row>
    <row r="1730" spans="1:20">
      <c r="A1730" t="s">
        <v>1886</v>
      </c>
      <c r="B1730" s="11" t="str">
        <f t="shared" si="161"/>
        <v>CHP3</v>
      </c>
      <c r="C1730" s="11" t="str">
        <f>VLOOKUP('intouch变量（离散）'!$A1730,基本表格!$G:$Q,2,FALSE)</f>
        <v>2435+P1-M11 3#刨片机磁选电机 电机控制 左跑偏报警</v>
      </c>
      <c r="D1730" t="s">
        <v>154</v>
      </c>
      <c r="E1730" t="str">
        <f t="shared" si="157"/>
        <v>No</v>
      </c>
      <c r="F1730" t="str">
        <f t="shared" si="158"/>
        <v>0</v>
      </c>
      <c r="G1730" t="s">
        <v>154</v>
      </c>
      <c r="H1730" t="s">
        <v>155</v>
      </c>
      <c r="I1730" t="str">
        <f t="shared" si="159"/>
        <v/>
      </c>
      <c r="J1730" t="str">
        <f t="shared" si="160"/>
        <v/>
      </c>
      <c r="K1730" t="str">
        <f>VLOOKUP('intouch变量（离散）'!$A1730,基本表格!$G:$Q,9,FALSE)</f>
        <v>On</v>
      </c>
      <c r="L1730">
        <v>1</v>
      </c>
      <c r="M1730" t="s">
        <v>156</v>
      </c>
      <c r="N1730" t="s">
        <v>157</v>
      </c>
      <c r="O1730" t="s">
        <v>158</v>
      </c>
      <c r="P1730" t="str">
        <f>VLOOKUP('intouch变量（离散）'!$A1730,基本表格!$G:$Q,3,FALSE)</f>
        <v>DB1300,X1708.1</v>
      </c>
      <c r="Q1730" t="str">
        <f>VLOOKUP('intouch变量（离散）'!$A1730,基本表格!$G:$Q,10,FALSE)</f>
        <v>Yes</v>
      </c>
      <c r="R1730" t="str">
        <f t="shared" si="162"/>
        <v>DB1300,X1708.1 2435+P1-M11 3#刨片机磁选电机 电机控制 左跑偏报警</v>
      </c>
      <c r="S1730">
        <v>0</v>
      </c>
      <c r="T1730">
        <v>0</v>
      </c>
    </row>
    <row r="1731" spans="1:20">
      <c r="A1731" t="s">
        <v>1887</v>
      </c>
      <c r="B1731" s="11" t="str">
        <f t="shared" si="161"/>
        <v>CHP3</v>
      </c>
      <c r="C1731" s="11" t="str">
        <f>VLOOKUP('intouch变量（离散）'!$A1731,基本表格!$G:$Q,2,FALSE)</f>
        <v>2435+P1-M11 3#刨片机磁选电机 电机控制 左跑偏1检测</v>
      </c>
      <c r="D1731" t="s">
        <v>154</v>
      </c>
      <c r="E1731" t="str">
        <f t="shared" ref="E1731:E1794" si="163">IF(RIGHT($A1731,2)="EN","Yes","No")</f>
        <v>No</v>
      </c>
      <c r="F1731" t="str">
        <f t="shared" ref="F1731:F1794" si="164">IF(RIGHT($A1731,2)="EN","900","0")</f>
        <v>0</v>
      </c>
      <c r="G1731" t="s">
        <v>154</v>
      </c>
      <c r="H1731" t="s">
        <v>155</v>
      </c>
      <c r="I1731" t="str">
        <f t="shared" ref="I1731:I1794" si="165">IF(RIGHT($A1731,2)="EN","禁用","")</f>
        <v/>
      </c>
      <c r="J1731" t="str">
        <f t="shared" ref="J1731:J1794" si="166">IF(RIGHT($A1731,2)="EN","启用","")</f>
        <v/>
      </c>
      <c r="K1731" t="str">
        <f>VLOOKUP('intouch变量（离散）'!$A1731,基本表格!$G:$Q,9,FALSE)</f>
        <v>None</v>
      </c>
      <c r="L1731">
        <v>1</v>
      </c>
      <c r="M1731" t="s">
        <v>156</v>
      </c>
      <c r="N1731" t="s">
        <v>157</v>
      </c>
      <c r="O1731" t="s">
        <v>158</v>
      </c>
      <c r="P1731" t="str">
        <f>VLOOKUP('intouch变量（离散）'!$A1731,基本表格!$G:$Q,3,FALSE)</f>
        <v>DB1300,X1708.2</v>
      </c>
      <c r="Q1731" t="str">
        <f>VLOOKUP('intouch变量（离散）'!$A1731,基本表格!$G:$Q,10,FALSE)</f>
        <v>Yes</v>
      </c>
      <c r="R1731" t="str">
        <f t="shared" si="162"/>
        <v>DB1300,X1708.2 2435+P1-M11 3#刨片机磁选电机 电机控制 左跑偏1检测</v>
      </c>
      <c r="S1731">
        <v>0</v>
      </c>
      <c r="T1731">
        <v>0</v>
      </c>
    </row>
    <row r="1732" spans="1:20">
      <c r="A1732" t="s">
        <v>1888</v>
      </c>
      <c r="B1732" s="11" t="str">
        <f t="shared" si="161"/>
        <v>CHP3</v>
      </c>
      <c r="C1732" s="11" t="str">
        <f>VLOOKUP('intouch变量（离散）'!$A1732,基本表格!$G:$Q,2,FALSE)</f>
        <v>2435+P1-M11 3#刨片机磁选电机 电机控制 左跑偏保护使能</v>
      </c>
      <c r="D1732" t="s">
        <v>154</v>
      </c>
      <c r="E1732" t="str">
        <f t="shared" si="163"/>
        <v>Yes</v>
      </c>
      <c r="F1732" t="str">
        <f t="shared" si="164"/>
        <v>900</v>
      </c>
      <c r="G1732" t="s">
        <v>154</v>
      </c>
      <c r="H1732" t="s">
        <v>155</v>
      </c>
      <c r="I1732" t="str">
        <f t="shared" si="165"/>
        <v>禁用</v>
      </c>
      <c r="J1732" t="str">
        <f t="shared" si="166"/>
        <v>启用</v>
      </c>
      <c r="K1732" t="str">
        <f>VLOOKUP('intouch变量（离散）'!$A1732,基本表格!$G:$Q,9,FALSE)</f>
        <v>None</v>
      </c>
      <c r="L1732">
        <v>1</v>
      </c>
      <c r="M1732" t="s">
        <v>156</v>
      </c>
      <c r="N1732" t="s">
        <v>157</v>
      </c>
      <c r="O1732" t="s">
        <v>158</v>
      </c>
      <c r="P1732" t="str">
        <f>VLOOKUP('intouch变量（离散）'!$A1732,基本表格!$G:$Q,3,FALSE)</f>
        <v>DB1300,X1708.3</v>
      </c>
      <c r="Q1732" t="str">
        <f>VLOOKUP('intouch变量（离散）'!$A1732,基本表格!$G:$Q,10,FALSE)</f>
        <v>No</v>
      </c>
      <c r="R1732" t="str">
        <f t="shared" si="162"/>
        <v>DB1300,X1708.3 2435+P1-M11 3#刨片机磁选电机 电机控制 左跑偏保护使能</v>
      </c>
      <c r="S1732">
        <v>0</v>
      </c>
      <c r="T1732">
        <v>0</v>
      </c>
    </row>
    <row r="1733" spans="1:20">
      <c r="A1733" t="s">
        <v>1889</v>
      </c>
      <c r="B1733" s="11" t="str">
        <f t="shared" ref="B1733:B1796" si="167">LEFT(A1733,4)</f>
        <v>CHP3</v>
      </c>
      <c r="C1733" s="11" t="str">
        <f>VLOOKUP('intouch变量（离散）'!$A1733,基本表格!$G:$Q,2,FALSE)</f>
        <v>2435+P1-M11 3#刨片机磁选电机 电机控制 左跑偏导致停机</v>
      </c>
      <c r="D1733" t="s">
        <v>154</v>
      </c>
      <c r="E1733" t="str">
        <f t="shared" si="163"/>
        <v>No</v>
      </c>
      <c r="F1733" t="str">
        <f t="shared" si="164"/>
        <v>0</v>
      </c>
      <c r="G1733" t="s">
        <v>154</v>
      </c>
      <c r="H1733" t="s">
        <v>155</v>
      </c>
      <c r="I1733" t="str">
        <f t="shared" si="165"/>
        <v/>
      </c>
      <c r="J1733" t="str">
        <f t="shared" si="166"/>
        <v/>
      </c>
      <c r="K1733" t="str">
        <f>VLOOKUP('intouch变量（离散）'!$A1733,基本表格!$G:$Q,9,FALSE)</f>
        <v>On</v>
      </c>
      <c r="L1733">
        <v>1</v>
      </c>
      <c r="M1733" t="s">
        <v>156</v>
      </c>
      <c r="N1733" t="s">
        <v>157</v>
      </c>
      <c r="O1733" t="s">
        <v>158</v>
      </c>
      <c r="P1733" t="str">
        <f>VLOOKUP('intouch变量（离散）'!$A1733,基本表格!$G:$Q,3,FALSE)</f>
        <v>DB1300,X1708.4</v>
      </c>
      <c r="Q1733" t="str">
        <f>VLOOKUP('intouch变量（离散）'!$A1733,基本表格!$G:$Q,10,FALSE)</f>
        <v>Yes</v>
      </c>
      <c r="R1733" t="str">
        <f t="shared" ref="R1733:R1796" si="168">P1733&amp;" "&amp;C1733</f>
        <v>DB1300,X1708.4 2435+P1-M11 3#刨片机磁选电机 电机控制 左跑偏导致停机</v>
      </c>
      <c r="S1733">
        <v>0</v>
      </c>
      <c r="T1733">
        <v>0</v>
      </c>
    </row>
    <row r="1734" spans="1:20">
      <c r="A1734" t="s">
        <v>1890</v>
      </c>
      <c r="B1734" s="11" t="str">
        <f t="shared" si="167"/>
        <v>CHP3</v>
      </c>
      <c r="C1734" s="11" t="str">
        <f>VLOOKUP('intouch变量（离散）'!$A1734,基本表格!$G:$Q,2,FALSE)</f>
        <v>2435+P1-M11 3#刨片机磁选电机 电机控制 右 跑偏报警</v>
      </c>
      <c r="D1734" t="s">
        <v>154</v>
      </c>
      <c r="E1734" t="str">
        <f t="shared" si="163"/>
        <v>No</v>
      </c>
      <c r="F1734" t="str">
        <f t="shared" si="164"/>
        <v>0</v>
      </c>
      <c r="G1734" t="s">
        <v>154</v>
      </c>
      <c r="H1734" t="s">
        <v>155</v>
      </c>
      <c r="I1734" t="str">
        <f t="shared" si="165"/>
        <v/>
      </c>
      <c r="J1734" t="str">
        <f t="shared" si="166"/>
        <v/>
      </c>
      <c r="K1734" t="str">
        <f>VLOOKUP('intouch变量（离散）'!$A1734,基本表格!$G:$Q,9,FALSE)</f>
        <v>On</v>
      </c>
      <c r="L1734">
        <v>1</v>
      </c>
      <c r="M1734" t="s">
        <v>156</v>
      </c>
      <c r="N1734" t="s">
        <v>157</v>
      </c>
      <c r="O1734" t="s">
        <v>158</v>
      </c>
      <c r="P1734" t="str">
        <f>VLOOKUP('intouch变量（离散）'!$A1734,基本表格!$G:$Q,3,FALSE)</f>
        <v>DB1300,X1712.0</v>
      </c>
      <c r="Q1734" t="str">
        <f>VLOOKUP('intouch变量（离散）'!$A1734,基本表格!$G:$Q,10,FALSE)</f>
        <v>Yes</v>
      </c>
      <c r="R1734" t="str">
        <f t="shared" si="168"/>
        <v>DB1300,X1712.0 2435+P1-M11 3#刨片机磁选电机 电机控制 右 跑偏报警</v>
      </c>
      <c r="S1734">
        <v>0</v>
      </c>
      <c r="T1734">
        <v>0</v>
      </c>
    </row>
    <row r="1735" spans="1:20">
      <c r="A1735" t="s">
        <v>1891</v>
      </c>
      <c r="B1735" s="11" t="str">
        <f t="shared" si="167"/>
        <v>CHP3</v>
      </c>
      <c r="C1735" s="11" t="str">
        <f>VLOOKUP('intouch变量（离散）'!$A1735,基本表格!$G:$Q,2,FALSE)</f>
        <v>2435+P1-M11 3#刨片机磁选电机 电机控制 右跑偏1检测</v>
      </c>
      <c r="D1735" t="s">
        <v>154</v>
      </c>
      <c r="E1735" t="str">
        <f t="shared" si="163"/>
        <v>No</v>
      </c>
      <c r="F1735" t="str">
        <f t="shared" si="164"/>
        <v>0</v>
      </c>
      <c r="G1735" t="s">
        <v>154</v>
      </c>
      <c r="H1735" t="s">
        <v>155</v>
      </c>
      <c r="I1735" t="str">
        <f t="shared" si="165"/>
        <v/>
      </c>
      <c r="J1735" t="str">
        <f t="shared" si="166"/>
        <v/>
      </c>
      <c r="K1735" t="str">
        <f>VLOOKUP('intouch变量（离散）'!$A1735,基本表格!$G:$Q,9,FALSE)</f>
        <v>None</v>
      </c>
      <c r="L1735">
        <v>1</v>
      </c>
      <c r="M1735" t="s">
        <v>156</v>
      </c>
      <c r="N1735" t="s">
        <v>157</v>
      </c>
      <c r="O1735" t="s">
        <v>158</v>
      </c>
      <c r="P1735" t="str">
        <f>VLOOKUP('intouch变量（离散）'!$A1735,基本表格!$G:$Q,3,FALSE)</f>
        <v>DB1300,X1712.1</v>
      </c>
      <c r="Q1735" t="str">
        <f>VLOOKUP('intouch变量（离散）'!$A1735,基本表格!$G:$Q,10,FALSE)</f>
        <v>Yes</v>
      </c>
      <c r="R1735" t="str">
        <f t="shared" si="168"/>
        <v>DB1300,X1712.1 2435+P1-M11 3#刨片机磁选电机 电机控制 右跑偏1检测</v>
      </c>
      <c r="S1735">
        <v>0</v>
      </c>
      <c r="T1735">
        <v>0</v>
      </c>
    </row>
    <row r="1736" spans="1:20">
      <c r="A1736" t="s">
        <v>1892</v>
      </c>
      <c r="B1736" s="11" t="str">
        <f t="shared" si="167"/>
        <v>CHP3</v>
      </c>
      <c r="C1736" s="11" t="str">
        <f>VLOOKUP('intouch变量（离散）'!$A1736,基本表格!$G:$Q,2,FALSE)</f>
        <v>2435+P1-M11 3#刨片机磁选电机 电机控制 右跑偏保护使能</v>
      </c>
      <c r="D1736" t="s">
        <v>154</v>
      </c>
      <c r="E1736" t="str">
        <f t="shared" si="163"/>
        <v>Yes</v>
      </c>
      <c r="F1736" t="str">
        <f t="shared" si="164"/>
        <v>900</v>
      </c>
      <c r="G1736" t="s">
        <v>154</v>
      </c>
      <c r="H1736" t="s">
        <v>155</v>
      </c>
      <c r="I1736" t="str">
        <f t="shared" si="165"/>
        <v>禁用</v>
      </c>
      <c r="J1736" t="str">
        <f t="shared" si="166"/>
        <v>启用</v>
      </c>
      <c r="K1736" t="str">
        <f>VLOOKUP('intouch变量（离散）'!$A1736,基本表格!$G:$Q,9,FALSE)</f>
        <v>None</v>
      </c>
      <c r="L1736">
        <v>1</v>
      </c>
      <c r="M1736" t="s">
        <v>156</v>
      </c>
      <c r="N1736" t="s">
        <v>157</v>
      </c>
      <c r="O1736" t="s">
        <v>158</v>
      </c>
      <c r="P1736" t="str">
        <f>VLOOKUP('intouch变量（离散）'!$A1736,基本表格!$G:$Q,3,FALSE)</f>
        <v>DB1300,X1712.2</v>
      </c>
      <c r="Q1736" t="str">
        <f>VLOOKUP('intouch变量（离散）'!$A1736,基本表格!$G:$Q,10,FALSE)</f>
        <v>No</v>
      </c>
      <c r="R1736" t="str">
        <f t="shared" si="168"/>
        <v>DB1300,X1712.2 2435+P1-M11 3#刨片机磁选电机 电机控制 右跑偏保护使能</v>
      </c>
      <c r="S1736">
        <v>0</v>
      </c>
      <c r="T1736">
        <v>0</v>
      </c>
    </row>
    <row r="1737" spans="1:20">
      <c r="A1737" t="s">
        <v>1893</v>
      </c>
      <c r="B1737" s="11" t="str">
        <f t="shared" si="167"/>
        <v>CHP3</v>
      </c>
      <c r="C1737" s="11" t="str">
        <f>VLOOKUP('intouch变量（离散）'!$A1737,基本表格!$G:$Q,2,FALSE)</f>
        <v>2435+P1-M11 3#刨片机磁选电机 电机控制 右跑偏导致停机</v>
      </c>
      <c r="D1737" t="s">
        <v>154</v>
      </c>
      <c r="E1737" t="str">
        <f t="shared" si="163"/>
        <v>No</v>
      </c>
      <c r="F1737" t="str">
        <f t="shared" si="164"/>
        <v>0</v>
      </c>
      <c r="G1737" t="s">
        <v>154</v>
      </c>
      <c r="H1737" t="s">
        <v>155</v>
      </c>
      <c r="I1737" t="str">
        <f t="shared" si="165"/>
        <v/>
      </c>
      <c r="J1737" t="str">
        <f t="shared" si="166"/>
        <v/>
      </c>
      <c r="K1737" t="str">
        <f>VLOOKUP('intouch变量（离散）'!$A1737,基本表格!$G:$Q,9,FALSE)</f>
        <v>On</v>
      </c>
      <c r="L1737">
        <v>1</v>
      </c>
      <c r="M1737" t="s">
        <v>156</v>
      </c>
      <c r="N1737" t="s">
        <v>157</v>
      </c>
      <c r="O1737" t="s">
        <v>158</v>
      </c>
      <c r="P1737" t="str">
        <f>VLOOKUP('intouch变量（离散）'!$A1737,基本表格!$G:$Q,3,FALSE)</f>
        <v>DB1300,X1712.3</v>
      </c>
      <c r="Q1737" t="str">
        <f>VLOOKUP('intouch变量（离散）'!$A1737,基本表格!$G:$Q,10,FALSE)</f>
        <v>Yes</v>
      </c>
      <c r="R1737" t="str">
        <f t="shared" si="168"/>
        <v>DB1300,X1712.3 2435+P1-M11 3#刨片机磁选电机 电机控制 右跑偏导致停机</v>
      </c>
      <c r="S1737">
        <v>0</v>
      </c>
      <c r="T1737">
        <v>0</v>
      </c>
    </row>
    <row r="1738" spans="1:20">
      <c r="A1738" t="s">
        <v>1894</v>
      </c>
      <c r="B1738" s="11" t="str">
        <f t="shared" si="167"/>
        <v>CHP3</v>
      </c>
      <c r="C1738" s="11" t="str">
        <f>VLOOKUP('intouch变量（离散）'!$A1738,基本表格!$G:$Q,2,FALSE)</f>
        <v>2435+P1-M11 3#刨片机磁选电机 电机控制 三角型</v>
      </c>
      <c r="D1738" t="s">
        <v>154</v>
      </c>
      <c r="E1738" t="str">
        <f t="shared" si="163"/>
        <v>No</v>
      </c>
      <c r="F1738" t="str">
        <f t="shared" si="164"/>
        <v>0</v>
      </c>
      <c r="G1738" t="s">
        <v>154</v>
      </c>
      <c r="H1738" t="s">
        <v>155</v>
      </c>
      <c r="I1738" t="str">
        <f t="shared" si="165"/>
        <v/>
      </c>
      <c r="J1738" t="str">
        <f t="shared" si="166"/>
        <v/>
      </c>
      <c r="K1738" t="str">
        <f>VLOOKUP('intouch变量（离散）'!$A1738,基本表格!$G:$Q,9,FALSE)</f>
        <v>None</v>
      </c>
      <c r="L1738">
        <v>1</v>
      </c>
      <c r="M1738" t="s">
        <v>156</v>
      </c>
      <c r="N1738" t="s">
        <v>157</v>
      </c>
      <c r="O1738" t="s">
        <v>158</v>
      </c>
      <c r="P1738" t="str">
        <f>VLOOKUP('intouch变量（离散）'!$A1738,基本表格!$G:$Q,3,FALSE)</f>
        <v>DB1300,X1716.0</v>
      </c>
      <c r="Q1738" t="str">
        <f>VLOOKUP('intouch变量（离散）'!$A1738,基本表格!$G:$Q,10,FALSE)</f>
        <v>Yes</v>
      </c>
      <c r="R1738" t="str">
        <f t="shared" si="168"/>
        <v>DB1300,X1716.0 2435+P1-M11 3#刨片机磁选电机 电机控制 三角型</v>
      </c>
      <c r="S1738">
        <v>0</v>
      </c>
      <c r="T1738">
        <v>0</v>
      </c>
    </row>
    <row r="1739" spans="1:20">
      <c r="A1739" t="s">
        <v>1895</v>
      </c>
      <c r="B1739" s="11" t="str">
        <f t="shared" si="167"/>
        <v>CHP3</v>
      </c>
      <c r="C1739" s="11" t="str">
        <f>VLOOKUP('intouch变量（离散）'!$A1739,基本表格!$G:$Q,2,FALSE)</f>
        <v>2435+P1-M11 3#刨片机磁选电机 电机控制 星型</v>
      </c>
      <c r="D1739" t="s">
        <v>154</v>
      </c>
      <c r="E1739" t="str">
        <f t="shared" si="163"/>
        <v>No</v>
      </c>
      <c r="F1739" t="str">
        <f t="shared" si="164"/>
        <v>0</v>
      </c>
      <c r="G1739" t="s">
        <v>154</v>
      </c>
      <c r="H1739" t="s">
        <v>155</v>
      </c>
      <c r="I1739" t="str">
        <f t="shared" si="165"/>
        <v/>
      </c>
      <c r="J1739" t="str">
        <f t="shared" si="166"/>
        <v/>
      </c>
      <c r="K1739" t="str">
        <f>VLOOKUP('intouch变量（离散）'!$A1739,基本表格!$G:$Q,9,FALSE)</f>
        <v>None</v>
      </c>
      <c r="L1739">
        <v>1</v>
      </c>
      <c r="M1739" t="s">
        <v>156</v>
      </c>
      <c r="N1739" t="s">
        <v>157</v>
      </c>
      <c r="O1739" t="s">
        <v>158</v>
      </c>
      <c r="P1739" t="str">
        <f>VLOOKUP('intouch变量（离散）'!$A1739,基本表格!$G:$Q,3,FALSE)</f>
        <v>DB1300,X1716.1</v>
      </c>
      <c r="Q1739" t="str">
        <f>VLOOKUP('intouch变量（离散）'!$A1739,基本表格!$G:$Q,10,FALSE)</f>
        <v>Yes</v>
      </c>
      <c r="R1739" t="str">
        <f t="shared" si="168"/>
        <v>DB1300,X1716.1 2435+P1-M11 3#刨片机磁选电机 电机控制 星型</v>
      </c>
      <c r="S1739">
        <v>0</v>
      </c>
      <c r="T1739">
        <v>0</v>
      </c>
    </row>
    <row r="1740" spans="1:20">
      <c r="A1740" t="s">
        <v>1896</v>
      </c>
      <c r="B1740" s="11" t="str">
        <f t="shared" si="167"/>
        <v>CHP3</v>
      </c>
      <c r="C1740" s="11" t="str">
        <f>VLOOKUP('intouch变量（离散）'!$A1740,基本表格!$G:$Q,2,FALSE)</f>
        <v>2435+P1-M11 3#刨片机磁选电机 电机控制 维修开关</v>
      </c>
      <c r="D1740" t="s">
        <v>154</v>
      </c>
      <c r="E1740" t="str">
        <f t="shared" si="163"/>
        <v>No</v>
      </c>
      <c r="F1740" t="str">
        <f t="shared" si="164"/>
        <v>0</v>
      </c>
      <c r="G1740" t="s">
        <v>154</v>
      </c>
      <c r="H1740" t="s">
        <v>155</v>
      </c>
      <c r="I1740" t="str">
        <f t="shared" si="165"/>
        <v/>
      </c>
      <c r="J1740" t="str">
        <f t="shared" si="166"/>
        <v/>
      </c>
      <c r="K1740" t="str">
        <f>VLOOKUP('intouch变量（离散）'!$A1740,基本表格!$G:$Q,9,FALSE)</f>
        <v>On</v>
      </c>
      <c r="L1740">
        <v>1</v>
      </c>
      <c r="M1740" t="s">
        <v>156</v>
      </c>
      <c r="N1740" t="s">
        <v>157</v>
      </c>
      <c r="O1740" t="s">
        <v>158</v>
      </c>
      <c r="P1740" t="str">
        <f>VLOOKUP('intouch变量（离散）'!$A1740,基本表格!$G:$Q,3,FALSE)</f>
        <v>DB1300,X1716.2</v>
      </c>
      <c r="Q1740" t="str">
        <f>VLOOKUP('intouch变量（离散）'!$A1740,基本表格!$G:$Q,10,FALSE)</f>
        <v>Yes</v>
      </c>
      <c r="R1740" t="str">
        <f t="shared" si="168"/>
        <v>DB1300,X1716.2 2435+P1-M11 3#刨片机磁选电机 电机控制 维修开关</v>
      </c>
      <c r="S1740">
        <v>0</v>
      </c>
      <c r="T1740">
        <v>0</v>
      </c>
    </row>
    <row r="1741" spans="1:20">
      <c r="A1741" t="s">
        <v>1897</v>
      </c>
      <c r="B1741" s="11" t="str">
        <f t="shared" si="167"/>
        <v>CHP3</v>
      </c>
      <c r="C1741" s="11" t="str">
        <f>VLOOKUP('intouch变量（离散）'!$A1741,基本表格!$G:$Q,2,FALSE)</f>
        <v>2435+P1-M11 3#刨片机磁选电机 电机控制 左跑偏2检测</v>
      </c>
      <c r="D1741" t="s">
        <v>154</v>
      </c>
      <c r="E1741" t="str">
        <f t="shared" si="163"/>
        <v>No</v>
      </c>
      <c r="F1741" t="str">
        <f t="shared" si="164"/>
        <v>0</v>
      </c>
      <c r="G1741" t="s">
        <v>154</v>
      </c>
      <c r="H1741" t="s">
        <v>155</v>
      </c>
      <c r="I1741" t="str">
        <f t="shared" si="165"/>
        <v/>
      </c>
      <c r="J1741" t="str">
        <f t="shared" si="166"/>
        <v/>
      </c>
      <c r="K1741" t="str">
        <f>VLOOKUP('intouch变量（离散）'!$A1741,基本表格!$G:$Q,9,FALSE)</f>
        <v>None</v>
      </c>
      <c r="L1741">
        <v>1</v>
      </c>
      <c r="M1741" t="s">
        <v>156</v>
      </c>
      <c r="N1741" t="s">
        <v>157</v>
      </c>
      <c r="O1741" t="s">
        <v>158</v>
      </c>
      <c r="P1741" t="str">
        <f>VLOOKUP('intouch变量（离散）'!$A1741,基本表格!$G:$Q,3,FALSE)</f>
        <v>DB1300,X1716.3</v>
      </c>
      <c r="Q1741" t="str">
        <f>VLOOKUP('intouch变量（离散）'!$A1741,基本表格!$G:$Q,10,FALSE)</f>
        <v>Yes</v>
      </c>
      <c r="R1741" t="str">
        <f t="shared" si="168"/>
        <v>DB1300,X1716.3 2435+P1-M11 3#刨片机磁选电机 电机控制 左跑偏2检测</v>
      </c>
      <c r="S1741">
        <v>0</v>
      </c>
      <c r="T1741">
        <v>0</v>
      </c>
    </row>
    <row r="1742" spans="1:20">
      <c r="A1742" t="s">
        <v>1898</v>
      </c>
      <c r="B1742" s="11" t="str">
        <f t="shared" si="167"/>
        <v>CHP3</v>
      </c>
      <c r="C1742" s="11" t="str">
        <f>VLOOKUP('intouch变量（离散）'!$A1742,基本表格!$G:$Q,2,FALSE)</f>
        <v>2435+P1-M11 3#刨片机磁选电机 电机控制 右跑偏2检测</v>
      </c>
      <c r="D1742" t="s">
        <v>154</v>
      </c>
      <c r="E1742" t="str">
        <f t="shared" si="163"/>
        <v>No</v>
      </c>
      <c r="F1742" t="str">
        <f t="shared" si="164"/>
        <v>0</v>
      </c>
      <c r="G1742" t="s">
        <v>154</v>
      </c>
      <c r="H1742" t="s">
        <v>155</v>
      </c>
      <c r="I1742" t="str">
        <f t="shared" si="165"/>
        <v/>
      </c>
      <c r="J1742" t="str">
        <f t="shared" si="166"/>
        <v/>
      </c>
      <c r="K1742" t="str">
        <f>VLOOKUP('intouch变量（离散）'!$A1742,基本表格!$G:$Q,9,FALSE)</f>
        <v>None</v>
      </c>
      <c r="L1742">
        <v>1</v>
      </c>
      <c r="M1742" t="s">
        <v>156</v>
      </c>
      <c r="N1742" t="s">
        <v>157</v>
      </c>
      <c r="O1742" t="s">
        <v>158</v>
      </c>
      <c r="P1742" t="str">
        <f>VLOOKUP('intouch变量（离散）'!$A1742,基本表格!$G:$Q,3,FALSE)</f>
        <v>DB1300,X1716.4</v>
      </c>
      <c r="Q1742" t="str">
        <f>VLOOKUP('intouch变量（离散）'!$A1742,基本表格!$G:$Q,10,FALSE)</f>
        <v>Yes</v>
      </c>
      <c r="R1742" t="str">
        <f t="shared" si="168"/>
        <v>DB1300,X1716.4 2435+P1-M11 3#刨片机磁选电机 电机控制 右跑偏2检测</v>
      </c>
      <c r="S1742">
        <v>0</v>
      </c>
      <c r="T1742">
        <v>0</v>
      </c>
    </row>
    <row r="1743" spans="1:20">
      <c r="A1743" t="s">
        <v>1899</v>
      </c>
      <c r="B1743" s="11" t="str">
        <f t="shared" si="167"/>
        <v>CHP3</v>
      </c>
      <c r="C1743" s="11" t="str">
        <f>VLOOKUP('intouch变量（离散）'!$A1743,基本表格!$G:$Q,2,FALSE)</f>
        <v>2435+P6-M7 3#刨片机分料电机 电机控制 使能</v>
      </c>
      <c r="D1743" t="s">
        <v>154</v>
      </c>
      <c r="E1743" t="str">
        <f t="shared" si="163"/>
        <v>No</v>
      </c>
      <c r="F1743" t="str">
        <f t="shared" si="164"/>
        <v>0</v>
      </c>
      <c r="G1743" t="s">
        <v>154</v>
      </c>
      <c r="H1743" t="s">
        <v>155</v>
      </c>
      <c r="I1743" t="str">
        <f t="shared" si="165"/>
        <v/>
      </c>
      <c r="J1743" t="str">
        <f t="shared" si="166"/>
        <v/>
      </c>
      <c r="K1743" t="str">
        <f>VLOOKUP('intouch变量（离散）'!$A1743,基本表格!$G:$Q,9,FALSE)</f>
        <v>None</v>
      </c>
      <c r="L1743">
        <v>1</v>
      </c>
      <c r="M1743" t="s">
        <v>156</v>
      </c>
      <c r="N1743" t="s">
        <v>157</v>
      </c>
      <c r="O1743" t="s">
        <v>158</v>
      </c>
      <c r="P1743" t="str">
        <f>VLOOKUP('intouch变量（离散）'!$A1743,基本表格!$G:$Q,3,FALSE)</f>
        <v>DB1300,X1750.0</v>
      </c>
      <c r="Q1743" t="str">
        <f>VLOOKUP('intouch变量（离散）'!$A1743,基本表格!$G:$Q,10,FALSE)</f>
        <v>No</v>
      </c>
      <c r="R1743" t="str">
        <f t="shared" si="168"/>
        <v>DB1300,X1750.0 2435+P6-M7 3#刨片机分料电机 电机控制 使能</v>
      </c>
      <c r="S1743">
        <v>0</v>
      </c>
      <c r="T1743">
        <v>0</v>
      </c>
    </row>
    <row r="1744" spans="1:20">
      <c r="A1744" t="s">
        <v>1900</v>
      </c>
      <c r="B1744" s="11" t="str">
        <f t="shared" si="167"/>
        <v>CHP3</v>
      </c>
      <c r="C1744" s="11" t="str">
        <f>VLOOKUP('intouch变量（离散）'!$A1744,基本表格!$G:$Q,2,FALSE)</f>
        <v>2435+P6-M7 3#刨片机分料电机 电机控制 手自动状态</v>
      </c>
      <c r="D1744" t="s">
        <v>154</v>
      </c>
      <c r="E1744" t="str">
        <f t="shared" si="163"/>
        <v>No</v>
      </c>
      <c r="F1744" t="str">
        <f t="shared" si="164"/>
        <v>0</v>
      </c>
      <c r="G1744" t="s">
        <v>154</v>
      </c>
      <c r="H1744" t="s">
        <v>155</v>
      </c>
      <c r="I1744" t="str">
        <f t="shared" si="165"/>
        <v/>
      </c>
      <c r="J1744" t="str">
        <f t="shared" si="166"/>
        <v/>
      </c>
      <c r="K1744" t="str">
        <f>VLOOKUP('intouch变量（离散）'!$A1744,基本表格!$G:$Q,9,FALSE)</f>
        <v>None</v>
      </c>
      <c r="L1744">
        <v>1</v>
      </c>
      <c r="M1744" t="s">
        <v>156</v>
      </c>
      <c r="N1744" t="s">
        <v>157</v>
      </c>
      <c r="O1744" t="s">
        <v>158</v>
      </c>
      <c r="P1744" t="str">
        <f>VLOOKUP('intouch变量（离散）'!$A1744,基本表格!$G:$Q,3,FALSE)</f>
        <v>DB1300,X1750.3</v>
      </c>
      <c r="Q1744" t="str">
        <f>VLOOKUP('intouch变量（离散）'!$A1744,基本表格!$G:$Q,10,FALSE)</f>
        <v>Yes</v>
      </c>
      <c r="R1744" t="str">
        <f t="shared" si="168"/>
        <v>DB1300,X1750.3 2435+P6-M7 3#刨片机分料电机 电机控制 手自动状态</v>
      </c>
      <c r="S1744">
        <v>0</v>
      </c>
      <c r="T1744">
        <v>0</v>
      </c>
    </row>
    <row r="1745" spans="1:20">
      <c r="A1745" t="s">
        <v>1901</v>
      </c>
      <c r="B1745" s="11" t="str">
        <f t="shared" si="167"/>
        <v>CHP3</v>
      </c>
      <c r="C1745" s="11" t="str">
        <f>VLOOKUP('intouch变量（离散）'!$A1745,基本表格!$G:$Q,2,FALSE)</f>
        <v>2435+P6-M7 3#刨片机分料电机 电机控制 本地/远程(检修/待机）</v>
      </c>
      <c r="D1745" t="s">
        <v>154</v>
      </c>
      <c r="E1745" t="str">
        <f t="shared" si="163"/>
        <v>No</v>
      </c>
      <c r="F1745" t="str">
        <f t="shared" si="164"/>
        <v>0</v>
      </c>
      <c r="G1745" t="s">
        <v>154</v>
      </c>
      <c r="H1745" t="s">
        <v>155</v>
      </c>
      <c r="I1745" t="str">
        <f t="shared" si="165"/>
        <v/>
      </c>
      <c r="J1745" t="str">
        <f t="shared" si="166"/>
        <v/>
      </c>
      <c r="K1745" t="str">
        <f>VLOOKUP('intouch变量（离散）'!$A1745,基本表格!$G:$Q,9,FALSE)</f>
        <v>None</v>
      </c>
      <c r="L1745">
        <v>1</v>
      </c>
      <c r="M1745" t="s">
        <v>156</v>
      </c>
      <c r="N1745" t="s">
        <v>157</v>
      </c>
      <c r="O1745" t="s">
        <v>158</v>
      </c>
      <c r="P1745" t="str">
        <f>VLOOKUP('intouch变量（离散）'!$A1745,基本表格!$G:$Q,3,FALSE)</f>
        <v>DB1300,X1750.4</v>
      </c>
      <c r="Q1745" t="str">
        <f>VLOOKUP('intouch变量（离散）'!$A1745,基本表格!$G:$Q,10,FALSE)</f>
        <v>Yes</v>
      </c>
      <c r="R1745" t="str">
        <f t="shared" si="168"/>
        <v>DB1300,X1750.4 2435+P6-M7 3#刨片机分料电机 电机控制 本地/远程(检修/待机）</v>
      </c>
      <c r="S1745">
        <v>0</v>
      </c>
      <c r="T1745">
        <v>0</v>
      </c>
    </row>
    <row r="1746" spans="1:20">
      <c r="A1746" t="s">
        <v>1902</v>
      </c>
      <c r="B1746" s="11" t="str">
        <f t="shared" si="167"/>
        <v>CHP3</v>
      </c>
      <c r="C1746" s="11" t="str">
        <f>VLOOKUP('intouch变量（离散）'!$A1746,基本表格!$G:$Q,2,FALSE)</f>
        <v>2435+P6-M7 3#刨片机分料电机 电机控制 开启_上位机(正转)</v>
      </c>
      <c r="D1746" t="s">
        <v>154</v>
      </c>
      <c r="E1746" t="str">
        <f t="shared" si="163"/>
        <v>No</v>
      </c>
      <c r="F1746" t="str">
        <f t="shared" si="164"/>
        <v>0</v>
      </c>
      <c r="G1746" t="s">
        <v>154</v>
      </c>
      <c r="H1746" t="s">
        <v>155</v>
      </c>
      <c r="I1746" t="str">
        <f t="shared" si="165"/>
        <v/>
      </c>
      <c r="J1746" t="str">
        <f t="shared" si="166"/>
        <v/>
      </c>
      <c r="K1746" t="str">
        <f>VLOOKUP('intouch变量（离散）'!$A1746,基本表格!$G:$Q,9,FALSE)</f>
        <v>None</v>
      </c>
      <c r="L1746">
        <v>1</v>
      </c>
      <c r="M1746" t="s">
        <v>156</v>
      </c>
      <c r="N1746" t="s">
        <v>157</v>
      </c>
      <c r="O1746" t="s">
        <v>158</v>
      </c>
      <c r="P1746" t="str">
        <f>VLOOKUP('intouch变量（离散）'!$A1746,基本表格!$G:$Q,3,FALSE)</f>
        <v>DB1300,X1750.6</v>
      </c>
      <c r="Q1746" t="str">
        <f>VLOOKUP('intouch变量（离散）'!$A1746,基本表格!$G:$Q,10,FALSE)</f>
        <v>No</v>
      </c>
      <c r="R1746" t="str">
        <f t="shared" si="168"/>
        <v>DB1300,X1750.6 2435+P6-M7 3#刨片机分料电机 电机控制 开启_上位机(正转)</v>
      </c>
      <c r="S1746">
        <v>0</v>
      </c>
      <c r="T1746">
        <v>0</v>
      </c>
    </row>
    <row r="1747" spans="1:20">
      <c r="A1747" t="s">
        <v>1903</v>
      </c>
      <c r="B1747" s="11" t="str">
        <f t="shared" si="167"/>
        <v>CHP3</v>
      </c>
      <c r="C1747" s="11" t="str">
        <f>VLOOKUP('intouch变量（离散）'!$A1747,基本表格!$G:$Q,2,FALSE)</f>
        <v>2435+P6-M7 3#刨片机分料电机 电机控制 停止_上位机(反转)</v>
      </c>
      <c r="D1747" t="s">
        <v>154</v>
      </c>
      <c r="E1747" t="str">
        <f t="shared" si="163"/>
        <v>No</v>
      </c>
      <c r="F1747" t="str">
        <f t="shared" si="164"/>
        <v>0</v>
      </c>
      <c r="G1747" t="s">
        <v>154</v>
      </c>
      <c r="H1747" t="s">
        <v>155</v>
      </c>
      <c r="I1747" t="str">
        <f t="shared" si="165"/>
        <v/>
      </c>
      <c r="J1747" t="str">
        <f t="shared" si="166"/>
        <v/>
      </c>
      <c r="K1747" t="str">
        <f>VLOOKUP('intouch变量（离散）'!$A1747,基本表格!$G:$Q,9,FALSE)</f>
        <v>None</v>
      </c>
      <c r="L1747">
        <v>1</v>
      </c>
      <c r="M1747" t="s">
        <v>156</v>
      </c>
      <c r="N1747" t="s">
        <v>157</v>
      </c>
      <c r="O1747" t="s">
        <v>158</v>
      </c>
      <c r="P1747" t="str">
        <f>VLOOKUP('intouch变量（离散）'!$A1747,基本表格!$G:$Q,3,FALSE)</f>
        <v>DB1300,X1751.0</v>
      </c>
      <c r="Q1747" t="str">
        <f>VLOOKUP('intouch变量（离散）'!$A1747,基本表格!$G:$Q,10,FALSE)</f>
        <v>No</v>
      </c>
      <c r="R1747" t="str">
        <f t="shared" si="168"/>
        <v>DB1300,X1751.0 2435+P6-M7 3#刨片机分料电机 电机控制 停止_上位机(反转)</v>
      </c>
      <c r="S1747">
        <v>0</v>
      </c>
      <c r="T1747">
        <v>0</v>
      </c>
    </row>
    <row r="1748" spans="1:20">
      <c r="A1748" t="s">
        <v>1904</v>
      </c>
      <c r="B1748" s="11" t="str">
        <f t="shared" si="167"/>
        <v>CHP3</v>
      </c>
      <c r="C1748" s="11" t="str">
        <f>VLOOKUP('intouch变量（离散）'!$A1748,基本表格!$G:$Q,2,FALSE)</f>
        <v>2435+P6-M7 3#刨片机分料电机 电机控制 通风扇</v>
      </c>
      <c r="D1748" t="s">
        <v>154</v>
      </c>
      <c r="E1748" t="str">
        <f t="shared" si="163"/>
        <v>No</v>
      </c>
      <c r="F1748" t="str">
        <f t="shared" si="164"/>
        <v>0</v>
      </c>
      <c r="G1748" t="s">
        <v>154</v>
      </c>
      <c r="H1748" t="s">
        <v>155</v>
      </c>
      <c r="I1748" t="str">
        <f t="shared" si="165"/>
        <v/>
      </c>
      <c r="J1748" t="str">
        <f t="shared" si="166"/>
        <v/>
      </c>
      <c r="K1748" t="str">
        <f>VLOOKUP('intouch变量（离散）'!$A1748,基本表格!$G:$Q,9,FALSE)</f>
        <v>None</v>
      </c>
      <c r="L1748">
        <v>1</v>
      </c>
      <c r="M1748" t="s">
        <v>156</v>
      </c>
      <c r="N1748" t="s">
        <v>157</v>
      </c>
      <c r="O1748" t="s">
        <v>158</v>
      </c>
      <c r="P1748" t="str">
        <f>VLOOKUP('intouch变量（离散）'!$A1748,基本表格!$G:$Q,3,FALSE)</f>
        <v>DB1300,X1751.1</v>
      </c>
      <c r="Q1748" t="str">
        <f>VLOOKUP('intouch变量（离散）'!$A1748,基本表格!$G:$Q,10,FALSE)</f>
        <v>Yes</v>
      </c>
      <c r="R1748" t="str">
        <f t="shared" si="168"/>
        <v>DB1300,X1751.1 2435+P6-M7 3#刨片机分料电机 电机控制 通风扇</v>
      </c>
      <c r="S1748">
        <v>0</v>
      </c>
      <c r="T1748">
        <v>0</v>
      </c>
    </row>
    <row r="1749" spans="1:20">
      <c r="A1749" t="s">
        <v>1905</v>
      </c>
      <c r="B1749" s="11" t="str">
        <f t="shared" si="167"/>
        <v>CHP3</v>
      </c>
      <c r="C1749" s="11" t="str">
        <f>VLOOKUP('intouch变量（离散）'!$A1749,基本表格!$G:$Q,2,FALSE)</f>
        <v>2435+P6-M7 3#刨片机分料电机 电机控制 电机(正转）</v>
      </c>
      <c r="D1749" t="s">
        <v>154</v>
      </c>
      <c r="E1749" t="str">
        <f t="shared" si="163"/>
        <v>No</v>
      </c>
      <c r="F1749" t="str">
        <f t="shared" si="164"/>
        <v>0</v>
      </c>
      <c r="G1749" t="s">
        <v>154</v>
      </c>
      <c r="H1749" t="s">
        <v>155</v>
      </c>
      <c r="I1749" t="str">
        <f t="shared" si="165"/>
        <v/>
      </c>
      <c r="J1749" t="str">
        <f t="shared" si="166"/>
        <v/>
      </c>
      <c r="K1749" t="str">
        <f>VLOOKUP('intouch变量（离散）'!$A1749,基本表格!$G:$Q,9,FALSE)</f>
        <v>None</v>
      </c>
      <c r="L1749">
        <v>1</v>
      </c>
      <c r="M1749" t="s">
        <v>156</v>
      </c>
      <c r="N1749" t="s">
        <v>157</v>
      </c>
      <c r="O1749" t="s">
        <v>158</v>
      </c>
      <c r="P1749" t="str">
        <f>VLOOKUP('intouch变量（离散）'!$A1749,基本表格!$G:$Q,3,FALSE)</f>
        <v>DB1300,X1751.2</v>
      </c>
      <c r="Q1749" t="str">
        <f>VLOOKUP('intouch变量（离散）'!$A1749,基本表格!$G:$Q,10,FALSE)</f>
        <v>Yes</v>
      </c>
      <c r="R1749" t="str">
        <f t="shared" si="168"/>
        <v>DB1300,X1751.2 2435+P6-M7 3#刨片机分料电机 电机控制 电机(正转）</v>
      </c>
      <c r="S1749">
        <v>0</v>
      </c>
      <c r="T1749">
        <v>0</v>
      </c>
    </row>
    <row r="1750" spans="1:20">
      <c r="A1750" t="s">
        <v>1906</v>
      </c>
      <c r="B1750" s="11" t="str">
        <f t="shared" si="167"/>
        <v>CHP3</v>
      </c>
      <c r="C1750" s="11" t="str">
        <f>VLOOKUP('intouch变量（离散）'!$A1750,基本表格!$G:$Q,2,FALSE)</f>
        <v>2435+P6-M7 3#刨片机分料电机 电机控制 电机过载</v>
      </c>
      <c r="D1750" t="s">
        <v>154</v>
      </c>
      <c r="E1750" t="str">
        <f t="shared" si="163"/>
        <v>No</v>
      </c>
      <c r="F1750" t="str">
        <f t="shared" si="164"/>
        <v>0</v>
      </c>
      <c r="G1750" t="s">
        <v>154</v>
      </c>
      <c r="H1750" t="s">
        <v>155</v>
      </c>
      <c r="I1750" t="str">
        <f t="shared" si="165"/>
        <v/>
      </c>
      <c r="J1750" t="str">
        <f t="shared" si="166"/>
        <v/>
      </c>
      <c r="K1750" t="str">
        <f>VLOOKUP('intouch变量（离散）'!$A1750,基本表格!$G:$Q,9,FALSE)</f>
        <v>On</v>
      </c>
      <c r="L1750">
        <v>1</v>
      </c>
      <c r="M1750" t="s">
        <v>156</v>
      </c>
      <c r="N1750" t="s">
        <v>157</v>
      </c>
      <c r="O1750" t="s">
        <v>158</v>
      </c>
      <c r="P1750" t="str">
        <f>VLOOKUP('intouch变量（离散）'!$A1750,基本表格!$G:$Q,3,FALSE)</f>
        <v>DB1300,X1751.3</v>
      </c>
      <c r="Q1750" t="str">
        <f>VLOOKUP('intouch变量（离散）'!$A1750,基本表格!$G:$Q,10,FALSE)</f>
        <v>Yes</v>
      </c>
      <c r="R1750" t="str">
        <f t="shared" si="168"/>
        <v>DB1300,X1751.3 2435+P6-M7 3#刨片机分料电机 电机控制 电机过载</v>
      </c>
      <c r="S1750">
        <v>0</v>
      </c>
      <c r="T1750">
        <v>0</v>
      </c>
    </row>
    <row r="1751" spans="1:20">
      <c r="A1751" t="s">
        <v>1907</v>
      </c>
      <c r="B1751" s="11" t="str">
        <f t="shared" si="167"/>
        <v>CHP3</v>
      </c>
      <c r="C1751" s="11" t="str">
        <f>VLOOKUP('intouch变量（离散）'!$A1751,基本表格!$G:$Q,2,FALSE)</f>
        <v>2435+P6-M7 3#刨片机分料电机 电机控制 风扇过载</v>
      </c>
      <c r="D1751" t="s">
        <v>154</v>
      </c>
      <c r="E1751" t="str">
        <f t="shared" si="163"/>
        <v>No</v>
      </c>
      <c r="F1751" t="str">
        <f t="shared" si="164"/>
        <v>0</v>
      </c>
      <c r="G1751" t="s">
        <v>154</v>
      </c>
      <c r="H1751" t="s">
        <v>155</v>
      </c>
      <c r="I1751" t="str">
        <f t="shared" si="165"/>
        <v/>
      </c>
      <c r="J1751" t="str">
        <f t="shared" si="166"/>
        <v/>
      </c>
      <c r="K1751" t="str">
        <f>VLOOKUP('intouch变量（离散）'!$A1751,基本表格!$G:$Q,9,FALSE)</f>
        <v>On</v>
      </c>
      <c r="L1751">
        <v>1</v>
      </c>
      <c r="M1751" t="s">
        <v>156</v>
      </c>
      <c r="N1751" t="s">
        <v>157</v>
      </c>
      <c r="O1751" t="s">
        <v>158</v>
      </c>
      <c r="P1751" t="str">
        <f>VLOOKUP('intouch变量（离散）'!$A1751,基本表格!$G:$Q,3,FALSE)</f>
        <v>DB1300,X1751.4</v>
      </c>
      <c r="Q1751" t="str">
        <f>VLOOKUP('intouch变量（离散）'!$A1751,基本表格!$G:$Q,10,FALSE)</f>
        <v>Yes</v>
      </c>
      <c r="R1751" t="str">
        <f t="shared" si="168"/>
        <v>DB1300,X1751.4 2435+P6-M7 3#刨片机分料电机 电机控制 风扇过载</v>
      </c>
      <c r="S1751">
        <v>0</v>
      </c>
      <c r="T1751">
        <v>0</v>
      </c>
    </row>
    <row r="1752" spans="1:20">
      <c r="A1752" t="s">
        <v>1908</v>
      </c>
      <c r="B1752" s="11" t="str">
        <f t="shared" si="167"/>
        <v>CHP3</v>
      </c>
      <c r="C1752" s="11" t="str">
        <f>VLOOKUP('intouch变量（离散）'!$A1752,基本表格!$G:$Q,2,FALSE)</f>
        <v>2435+P6-M7 3#刨片机分料电机 电机控制 电机运行指示</v>
      </c>
      <c r="D1752" t="s">
        <v>154</v>
      </c>
      <c r="E1752" t="str">
        <f t="shared" si="163"/>
        <v>No</v>
      </c>
      <c r="F1752" t="str">
        <f t="shared" si="164"/>
        <v>0</v>
      </c>
      <c r="G1752" t="s">
        <v>154</v>
      </c>
      <c r="H1752" t="s">
        <v>155</v>
      </c>
      <c r="I1752" t="str">
        <f t="shared" si="165"/>
        <v/>
      </c>
      <c r="J1752" t="str">
        <f t="shared" si="166"/>
        <v/>
      </c>
      <c r="K1752" t="str">
        <f>VLOOKUP('intouch变量（离散）'!$A1752,基本表格!$G:$Q,9,FALSE)</f>
        <v>None</v>
      </c>
      <c r="L1752">
        <v>1</v>
      </c>
      <c r="M1752" t="s">
        <v>156</v>
      </c>
      <c r="N1752" t="s">
        <v>157</v>
      </c>
      <c r="O1752" t="s">
        <v>158</v>
      </c>
      <c r="P1752" t="str">
        <f>VLOOKUP('intouch变量（离散）'!$A1752,基本表格!$G:$Q,3,FALSE)</f>
        <v>DB1300,X1751.5</v>
      </c>
      <c r="Q1752" t="str">
        <f>VLOOKUP('intouch变量（离散）'!$A1752,基本表格!$G:$Q,10,FALSE)</f>
        <v>Yes</v>
      </c>
      <c r="R1752" t="str">
        <f t="shared" si="168"/>
        <v>DB1300,X1751.5 2435+P6-M7 3#刨片机分料电机 电机控制 电机运行指示</v>
      </c>
      <c r="S1752">
        <v>0</v>
      </c>
      <c r="T1752">
        <v>0</v>
      </c>
    </row>
    <row r="1753" spans="1:20">
      <c r="A1753" t="s">
        <v>1909</v>
      </c>
      <c r="B1753" s="11" t="str">
        <f t="shared" si="167"/>
        <v>CHP3</v>
      </c>
      <c r="C1753" s="11" t="str">
        <f>VLOOKUP('intouch变量（离散）'!$A1753,基本表格!$G:$Q,2,FALSE)</f>
        <v>2435+P6-M7 3#刨片机分料电机 电机控制 断链报警</v>
      </c>
      <c r="D1753" t="s">
        <v>154</v>
      </c>
      <c r="E1753" t="str">
        <f t="shared" si="163"/>
        <v>No</v>
      </c>
      <c r="F1753" t="str">
        <f t="shared" si="164"/>
        <v>0</v>
      </c>
      <c r="G1753" t="s">
        <v>154</v>
      </c>
      <c r="H1753" t="s">
        <v>155</v>
      </c>
      <c r="I1753" t="str">
        <f t="shared" si="165"/>
        <v/>
      </c>
      <c r="J1753" t="str">
        <f t="shared" si="166"/>
        <v/>
      </c>
      <c r="K1753" t="str">
        <f>VLOOKUP('intouch变量（离散）'!$A1753,基本表格!$G:$Q,9,FALSE)</f>
        <v>On</v>
      </c>
      <c r="L1753">
        <v>1</v>
      </c>
      <c r="M1753" t="s">
        <v>156</v>
      </c>
      <c r="N1753" t="s">
        <v>157</v>
      </c>
      <c r="O1753" t="s">
        <v>158</v>
      </c>
      <c r="P1753" t="str">
        <f>VLOOKUP('intouch变量（离散）'!$A1753,基本表格!$G:$Q,3,FALSE)</f>
        <v>DB1300,X1751.6</v>
      </c>
      <c r="Q1753" t="str">
        <f>VLOOKUP('intouch变量（离散）'!$A1753,基本表格!$G:$Q,10,FALSE)</f>
        <v>Yes</v>
      </c>
      <c r="R1753" t="str">
        <f t="shared" si="168"/>
        <v>DB1300,X1751.6 2435+P6-M7 3#刨片机分料电机 电机控制 断链报警</v>
      </c>
      <c r="S1753">
        <v>0</v>
      </c>
      <c r="T1753">
        <v>0</v>
      </c>
    </row>
    <row r="1754" spans="1:20">
      <c r="A1754" t="s">
        <v>1910</v>
      </c>
      <c r="B1754" s="11" t="str">
        <f t="shared" si="167"/>
        <v>CHP3</v>
      </c>
      <c r="C1754" s="11" t="str">
        <f>VLOOKUP('intouch变量（离散）'!$A1754,基本表格!$G:$Q,2,FALSE)</f>
        <v>2435+P6-M7 3#刨片机分料电机 电机控制 断链检测</v>
      </c>
      <c r="D1754" t="s">
        <v>154</v>
      </c>
      <c r="E1754" t="str">
        <f t="shared" si="163"/>
        <v>No</v>
      </c>
      <c r="F1754" t="str">
        <f t="shared" si="164"/>
        <v>0</v>
      </c>
      <c r="G1754" t="s">
        <v>154</v>
      </c>
      <c r="H1754" t="s">
        <v>155</v>
      </c>
      <c r="I1754" t="str">
        <f t="shared" si="165"/>
        <v/>
      </c>
      <c r="J1754" t="str">
        <f t="shared" si="166"/>
        <v/>
      </c>
      <c r="K1754" t="str">
        <f>VLOOKUP('intouch变量（离散）'!$A1754,基本表格!$G:$Q,9,FALSE)</f>
        <v>None</v>
      </c>
      <c r="L1754">
        <v>1</v>
      </c>
      <c r="M1754" t="s">
        <v>156</v>
      </c>
      <c r="N1754" t="s">
        <v>157</v>
      </c>
      <c r="O1754" t="s">
        <v>158</v>
      </c>
      <c r="P1754" t="str">
        <f>VLOOKUP('intouch变量（离散）'!$A1754,基本表格!$G:$Q,3,FALSE)</f>
        <v>DB1300,X1751.7</v>
      </c>
      <c r="Q1754" t="str">
        <f>VLOOKUP('intouch变量（离散）'!$A1754,基本表格!$G:$Q,10,FALSE)</f>
        <v>Yes</v>
      </c>
      <c r="R1754" t="str">
        <f t="shared" si="168"/>
        <v>DB1300,X1751.7 2435+P6-M7 3#刨片机分料电机 电机控制 断链检测</v>
      </c>
      <c r="S1754">
        <v>0</v>
      </c>
      <c r="T1754">
        <v>0</v>
      </c>
    </row>
    <row r="1755" spans="1:20">
      <c r="A1755" t="s">
        <v>1911</v>
      </c>
      <c r="B1755" s="11" t="str">
        <f t="shared" si="167"/>
        <v>CHP3</v>
      </c>
      <c r="C1755" s="11" t="str">
        <f>VLOOKUP('intouch变量（离散）'!$A1755,基本表格!$G:$Q,2,FALSE)</f>
        <v>2435+P6-M7 3#刨片机分料电机 电机控制 复位</v>
      </c>
      <c r="D1755" t="s">
        <v>154</v>
      </c>
      <c r="E1755" t="str">
        <f t="shared" si="163"/>
        <v>No</v>
      </c>
      <c r="F1755" t="str">
        <f t="shared" si="164"/>
        <v>0</v>
      </c>
      <c r="G1755" t="s">
        <v>154</v>
      </c>
      <c r="H1755" t="s">
        <v>155</v>
      </c>
      <c r="I1755" t="str">
        <f t="shared" si="165"/>
        <v/>
      </c>
      <c r="J1755" t="str">
        <f t="shared" si="166"/>
        <v/>
      </c>
      <c r="K1755" t="str">
        <f>VLOOKUP('intouch变量（离散）'!$A1755,基本表格!$G:$Q,9,FALSE)</f>
        <v>None</v>
      </c>
      <c r="L1755">
        <v>1</v>
      </c>
      <c r="M1755" t="s">
        <v>156</v>
      </c>
      <c r="N1755" t="s">
        <v>157</v>
      </c>
      <c r="O1755" t="s">
        <v>158</v>
      </c>
      <c r="P1755" t="str">
        <f>VLOOKUP('intouch变量（离散）'!$A1755,基本表格!$G:$Q,3,FALSE)</f>
        <v>DB1300,X1752.0</v>
      </c>
      <c r="Q1755" t="str">
        <f>VLOOKUP('intouch变量（离散）'!$A1755,基本表格!$G:$Q,10,FALSE)</f>
        <v>No</v>
      </c>
      <c r="R1755" t="str">
        <f t="shared" si="168"/>
        <v>DB1300,X1752.0 2435+P6-M7 3#刨片机分料电机 电机控制 复位</v>
      </c>
      <c r="S1755">
        <v>0</v>
      </c>
      <c r="T1755">
        <v>0</v>
      </c>
    </row>
    <row r="1756" spans="1:20">
      <c r="A1756" t="s">
        <v>1912</v>
      </c>
      <c r="B1756" s="11" t="str">
        <f t="shared" si="167"/>
        <v>CHP3</v>
      </c>
      <c r="C1756" s="11" t="str">
        <f>VLOOKUP('intouch变量（离散）'!$A1756,基本表格!$G:$Q,2,FALSE)</f>
        <v>2435+P6-M7 3#刨片机分料电机 电机控制 断链保护使能</v>
      </c>
      <c r="D1756" t="s">
        <v>154</v>
      </c>
      <c r="E1756" t="str">
        <f t="shared" si="163"/>
        <v>Yes</v>
      </c>
      <c r="F1756" t="str">
        <f t="shared" si="164"/>
        <v>900</v>
      </c>
      <c r="G1756" t="s">
        <v>154</v>
      </c>
      <c r="H1756" t="s">
        <v>155</v>
      </c>
      <c r="I1756" t="str">
        <f t="shared" si="165"/>
        <v>禁用</v>
      </c>
      <c r="J1756" t="str">
        <f t="shared" si="166"/>
        <v>启用</v>
      </c>
      <c r="K1756" t="str">
        <f>VLOOKUP('intouch变量（离散）'!$A1756,基本表格!$G:$Q,9,FALSE)</f>
        <v>None</v>
      </c>
      <c r="L1756">
        <v>1</v>
      </c>
      <c r="M1756" t="s">
        <v>156</v>
      </c>
      <c r="N1756" t="s">
        <v>157</v>
      </c>
      <c r="O1756" t="s">
        <v>158</v>
      </c>
      <c r="P1756" t="str">
        <f>VLOOKUP('intouch变量（离散）'!$A1756,基本表格!$G:$Q,3,FALSE)</f>
        <v>DB1300,X1752.1</v>
      </c>
      <c r="Q1756" t="str">
        <f>VLOOKUP('intouch变量（离散）'!$A1756,基本表格!$G:$Q,10,FALSE)</f>
        <v>No</v>
      </c>
      <c r="R1756" t="str">
        <f t="shared" si="168"/>
        <v>DB1300,X1752.1 2435+P6-M7 3#刨片机分料电机 电机控制 断链保护使能</v>
      </c>
      <c r="S1756">
        <v>0</v>
      </c>
      <c r="T1756">
        <v>0</v>
      </c>
    </row>
    <row r="1757" spans="1:20">
      <c r="A1757" t="s">
        <v>1913</v>
      </c>
      <c r="B1757" s="11" t="str">
        <f t="shared" si="167"/>
        <v>CHP3</v>
      </c>
      <c r="C1757" s="11" t="str">
        <f>VLOOKUP('intouch变量（离散）'!$A1757,基本表格!$G:$Q,2,FALSE)</f>
        <v>2435+P6-M7 3#刨片机分料电机 电机控制 断链导致停机</v>
      </c>
      <c r="D1757" t="s">
        <v>154</v>
      </c>
      <c r="E1757" t="str">
        <f t="shared" si="163"/>
        <v>No</v>
      </c>
      <c r="F1757" t="str">
        <f t="shared" si="164"/>
        <v>0</v>
      </c>
      <c r="G1757" t="s">
        <v>154</v>
      </c>
      <c r="H1757" t="s">
        <v>155</v>
      </c>
      <c r="I1757" t="str">
        <f t="shared" si="165"/>
        <v/>
      </c>
      <c r="J1757" t="str">
        <f t="shared" si="166"/>
        <v/>
      </c>
      <c r="K1757" t="str">
        <f>VLOOKUP('intouch变量（离散）'!$A1757,基本表格!$G:$Q,9,FALSE)</f>
        <v>On</v>
      </c>
      <c r="L1757">
        <v>1</v>
      </c>
      <c r="M1757" t="s">
        <v>156</v>
      </c>
      <c r="N1757" t="s">
        <v>157</v>
      </c>
      <c r="O1757" t="s">
        <v>158</v>
      </c>
      <c r="P1757" t="str">
        <f>VLOOKUP('intouch变量（离散）'!$A1757,基本表格!$G:$Q,3,FALSE)</f>
        <v>DB1300,X1752.2</v>
      </c>
      <c r="Q1757" t="str">
        <f>VLOOKUP('intouch变量（离散）'!$A1757,基本表格!$G:$Q,10,FALSE)</f>
        <v>Yes</v>
      </c>
      <c r="R1757" t="str">
        <f t="shared" si="168"/>
        <v>DB1300,X1752.2 2435+P6-M7 3#刨片机分料电机 电机控制 断链导致停机</v>
      </c>
      <c r="S1757">
        <v>0</v>
      </c>
      <c r="T1757">
        <v>0</v>
      </c>
    </row>
    <row r="1758" spans="1:20">
      <c r="A1758" t="s">
        <v>1914</v>
      </c>
      <c r="B1758" s="11" t="str">
        <f t="shared" si="167"/>
        <v>CHP3</v>
      </c>
      <c r="C1758" s="11" t="str">
        <f>VLOOKUP('intouch变量（离散）'!$A1758,基本表格!$G:$Q,2,FALSE)</f>
        <v>2435+P6-M7 3#刨片机分料电机 电机控制 电机(反转）</v>
      </c>
      <c r="D1758" t="s">
        <v>154</v>
      </c>
      <c r="E1758" t="str">
        <f t="shared" si="163"/>
        <v>No</v>
      </c>
      <c r="F1758" t="str">
        <f t="shared" si="164"/>
        <v>0</v>
      </c>
      <c r="G1758" t="s">
        <v>154</v>
      </c>
      <c r="H1758" t="s">
        <v>155</v>
      </c>
      <c r="I1758" t="str">
        <f t="shared" si="165"/>
        <v/>
      </c>
      <c r="J1758" t="str">
        <f t="shared" si="166"/>
        <v/>
      </c>
      <c r="K1758" t="str">
        <f>VLOOKUP('intouch变量（离散）'!$A1758,基本表格!$G:$Q,9,FALSE)</f>
        <v>None</v>
      </c>
      <c r="L1758">
        <v>1</v>
      </c>
      <c r="M1758" t="s">
        <v>156</v>
      </c>
      <c r="N1758" t="s">
        <v>157</v>
      </c>
      <c r="O1758" t="s">
        <v>158</v>
      </c>
      <c r="P1758" t="str">
        <f>VLOOKUP('intouch变量（离散）'!$A1758,基本表格!$G:$Q,3,FALSE)</f>
        <v>DB1300,X1752.3</v>
      </c>
      <c r="Q1758" t="str">
        <f>VLOOKUP('intouch变量（离散）'!$A1758,基本表格!$G:$Q,10,FALSE)</f>
        <v>Yes</v>
      </c>
      <c r="R1758" t="str">
        <f t="shared" si="168"/>
        <v>DB1300,X1752.3 2435+P6-M7 3#刨片机分料电机 电机控制 电机(反转）</v>
      </c>
      <c r="S1758">
        <v>0</v>
      </c>
      <c r="T1758">
        <v>0</v>
      </c>
    </row>
    <row r="1759" spans="1:20">
      <c r="A1759" t="s">
        <v>1915</v>
      </c>
      <c r="B1759" s="11" t="str">
        <f t="shared" si="167"/>
        <v>CHP3</v>
      </c>
      <c r="C1759" s="11" t="str">
        <f>VLOOKUP('intouch变量（离散）'!$A1759,基本表格!$G:$Q,2,FALSE)</f>
        <v>2435+P6-M7 3#刨片机分料电机 电机控制 本地</v>
      </c>
      <c r="D1759" t="s">
        <v>154</v>
      </c>
      <c r="E1759" t="str">
        <f t="shared" si="163"/>
        <v>No</v>
      </c>
      <c r="F1759" t="str">
        <f t="shared" si="164"/>
        <v>0</v>
      </c>
      <c r="G1759" t="s">
        <v>154</v>
      </c>
      <c r="H1759" t="s">
        <v>155</v>
      </c>
      <c r="I1759" t="str">
        <f t="shared" si="165"/>
        <v/>
      </c>
      <c r="J1759" t="str">
        <f t="shared" si="166"/>
        <v/>
      </c>
      <c r="K1759" t="str">
        <f>VLOOKUP('intouch变量（离散）'!$A1759,基本表格!$G:$Q,9,FALSE)</f>
        <v>None</v>
      </c>
      <c r="L1759">
        <v>1</v>
      </c>
      <c r="M1759" t="s">
        <v>156</v>
      </c>
      <c r="N1759" t="s">
        <v>157</v>
      </c>
      <c r="O1759" t="s">
        <v>158</v>
      </c>
      <c r="P1759" t="str">
        <f>VLOOKUP('intouch变量（离散）'!$A1759,基本表格!$G:$Q,3,FALSE)</f>
        <v>DB1300,X1752.4</v>
      </c>
      <c r="Q1759" t="str">
        <f>VLOOKUP('intouch变量（离散）'!$A1759,基本表格!$G:$Q,10,FALSE)</f>
        <v>Yes</v>
      </c>
      <c r="R1759" t="str">
        <f t="shared" si="168"/>
        <v>DB1300,X1752.4 2435+P6-M7 3#刨片机分料电机 电机控制 本地</v>
      </c>
      <c r="S1759">
        <v>0</v>
      </c>
      <c r="T1759">
        <v>0</v>
      </c>
    </row>
    <row r="1760" spans="1:20">
      <c r="A1760" t="s">
        <v>1916</v>
      </c>
      <c r="B1760" s="11" t="str">
        <f t="shared" si="167"/>
        <v>CHP3</v>
      </c>
      <c r="C1760" s="11" t="str">
        <f>VLOOKUP('intouch变量（离散）'!$A1760,基本表格!$G:$Q,2,FALSE)</f>
        <v>2435+P6-M7 3#刨片机分料电机 电机控制 远程</v>
      </c>
      <c r="D1760" t="s">
        <v>154</v>
      </c>
      <c r="E1760" t="str">
        <f t="shared" si="163"/>
        <v>No</v>
      </c>
      <c r="F1760" t="str">
        <f t="shared" si="164"/>
        <v>0</v>
      </c>
      <c r="G1760" t="s">
        <v>154</v>
      </c>
      <c r="H1760" t="s">
        <v>155</v>
      </c>
      <c r="I1760" t="str">
        <f t="shared" si="165"/>
        <v/>
      </c>
      <c r="J1760" t="str">
        <f t="shared" si="166"/>
        <v/>
      </c>
      <c r="K1760" t="str">
        <f>VLOOKUP('intouch变量（离散）'!$A1760,基本表格!$G:$Q,9,FALSE)</f>
        <v>None</v>
      </c>
      <c r="L1760">
        <v>1</v>
      </c>
      <c r="M1760" t="s">
        <v>156</v>
      </c>
      <c r="N1760" t="s">
        <v>157</v>
      </c>
      <c r="O1760" t="s">
        <v>158</v>
      </c>
      <c r="P1760" t="str">
        <f>VLOOKUP('intouch变量（离散）'!$A1760,基本表格!$G:$Q,3,FALSE)</f>
        <v>DB1300,X1752.5</v>
      </c>
      <c r="Q1760" t="str">
        <f>VLOOKUP('intouch变量（离散）'!$A1760,基本表格!$G:$Q,10,FALSE)</f>
        <v>Yes</v>
      </c>
      <c r="R1760" t="str">
        <f t="shared" si="168"/>
        <v>DB1300,X1752.5 2435+P6-M7 3#刨片机分料电机 电机控制 远程</v>
      </c>
      <c r="S1760">
        <v>0</v>
      </c>
      <c r="T1760">
        <v>0</v>
      </c>
    </row>
    <row r="1761" spans="1:20">
      <c r="A1761" t="s">
        <v>1917</v>
      </c>
      <c r="B1761" s="11" t="str">
        <f t="shared" si="167"/>
        <v>CHP3</v>
      </c>
      <c r="C1761" s="11" t="str">
        <f>VLOOKUP('intouch变量（离散）'!$A1761,基本表格!$G:$Q,2,FALSE)</f>
        <v>2435+P6-M7 3#刨片机分料电机 电机控制 堵料报警</v>
      </c>
      <c r="D1761" t="s">
        <v>154</v>
      </c>
      <c r="E1761" t="str">
        <f t="shared" si="163"/>
        <v>No</v>
      </c>
      <c r="F1761" t="str">
        <f t="shared" si="164"/>
        <v>0</v>
      </c>
      <c r="G1761" t="s">
        <v>154</v>
      </c>
      <c r="H1761" t="s">
        <v>155</v>
      </c>
      <c r="I1761" t="str">
        <f t="shared" si="165"/>
        <v/>
      </c>
      <c r="J1761" t="str">
        <f t="shared" si="166"/>
        <v/>
      </c>
      <c r="K1761" t="str">
        <f>VLOOKUP('intouch变量（离散）'!$A1761,基本表格!$G:$Q,9,FALSE)</f>
        <v>On</v>
      </c>
      <c r="L1761">
        <v>1</v>
      </c>
      <c r="M1761" t="s">
        <v>156</v>
      </c>
      <c r="N1761" t="s">
        <v>157</v>
      </c>
      <c r="O1761" t="s">
        <v>158</v>
      </c>
      <c r="P1761" t="str">
        <f>VLOOKUP('intouch变量（离散）'!$A1761,基本表格!$G:$Q,3,FALSE)</f>
        <v>DB1300,X1752.6</v>
      </c>
      <c r="Q1761" t="str">
        <f>VLOOKUP('intouch变量（离散）'!$A1761,基本表格!$G:$Q,10,FALSE)</f>
        <v>Yes</v>
      </c>
      <c r="R1761" t="str">
        <f t="shared" si="168"/>
        <v>DB1300,X1752.6 2435+P6-M7 3#刨片机分料电机 电机控制 堵料报警</v>
      </c>
      <c r="S1761">
        <v>0</v>
      </c>
      <c r="T1761">
        <v>0</v>
      </c>
    </row>
    <row r="1762" spans="1:20">
      <c r="A1762" t="s">
        <v>1918</v>
      </c>
      <c r="B1762" s="11" t="str">
        <f t="shared" si="167"/>
        <v>CHP3</v>
      </c>
      <c r="C1762" s="11" t="str">
        <f>VLOOKUP('intouch变量（离散）'!$A1762,基本表格!$G:$Q,2,FALSE)</f>
        <v>2435+P6-M7 3#刨片机分料电机 电机控制 堵料检测</v>
      </c>
      <c r="D1762" t="s">
        <v>154</v>
      </c>
      <c r="E1762" t="str">
        <f t="shared" si="163"/>
        <v>No</v>
      </c>
      <c r="F1762" t="str">
        <f t="shared" si="164"/>
        <v>0</v>
      </c>
      <c r="G1762" t="s">
        <v>154</v>
      </c>
      <c r="H1762" t="s">
        <v>155</v>
      </c>
      <c r="I1762" t="str">
        <f t="shared" si="165"/>
        <v/>
      </c>
      <c r="J1762" t="str">
        <f t="shared" si="166"/>
        <v/>
      </c>
      <c r="K1762" t="str">
        <f>VLOOKUP('intouch变量（离散）'!$A1762,基本表格!$G:$Q,9,FALSE)</f>
        <v>None</v>
      </c>
      <c r="L1762">
        <v>1</v>
      </c>
      <c r="M1762" t="s">
        <v>156</v>
      </c>
      <c r="N1762" t="s">
        <v>157</v>
      </c>
      <c r="O1762" t="s">
        <v>158</v>
      </c>
      <c r="P1762" t="str">
        <f>VLOOKUP('intouch变量（离散）'!$A1762,基本表格!$G:$Q,3,FALSE)</f>
        <v>DB1300,X1752.7</v>
      </c>
      <c r="Q1762" t="str">
        <f>VLOOKUP('intouch变量（离散）'!$A1762,基本表格!$G:$Q,10,FALSE)</f>
        <v>Yes</v>
      </c>
      <c r="R1762" t="str">
        <f t="shared" si="168"/>
        <v>DB1300,X1752.7 2435+P6-M7 3#刨片机分料电机 电机控制 堵料检测</v>
      </c>
      <c r="S1762">
        <v>0</v>
      </c>
      <c r="T1762">
        <v>0</v>
      </c>
    </row>
    <row r="1763" spans="1:20">
      <c r="A1763" t="s">
        <v>1919</v>
      </c>
      <c r="B1763" s="11" t="str">
        <f t="shared" si="167"/>
        <v>CHP3</v>
      </c>
      <c r="C1763" s="11" t="str">
        <f>VLOOKUP('intouch变量（离散）'!$A1763,基本表格!$G:$Q,2,FALSE)</f>
        <v>2435+P6-M7 3#刨片机分料电机 电机控制 堵料保护使能</v>
      </c>
      <c r="D1763" t="s">
        <v>154</v>
      </c>
      <c r="E1763" t="str">
        <f t="shared" si="163"/>
        <v>Yes</v>
      </c>
      <c r="F1763" t="str">
        <f t="shared" si="164"/>
        <v>900</v>
      </c>
      <c r="G1763" t="s">
        <v>154</v>
      </c>
      <c r="H1763" t="s">
        <v>155</v>
      </c>
      <c r="I1763" t="str">
        <f t="shared" si="165"/>
        <v>禁用</v>
      </c>
      <c r="J1763" t="str">
        <f t="shared" si="166"/>
        <v>启用</v>
      </c>
      <c r="K1763" t="str">
        <f>VLOOKUP('intouch变量（离散）'!$A1763,基本表格!$G:$Q,9,FALSE)</f>
        <v>None</v>
      </c>
      <c r="L1763">
        <v>1</v>
      </c>
      <c r="M1763" t="s">
        <v>156</v>
      </c>
      <c r="N1763" t="s">
        <v>157</v>
      </c>
      <c r="O1763" t="s">
        <v>158</v>
      </c>
      <c r="P1763" t="str">
        <f>VLOOKUP('intouch变量（离散）'!$A1763,基本表格!$G:$Q,3,FALSE)</f>
        <v>DB1300,X1753.0</v>
      </c>
      <c r="Q1763" t="str">
        <f>VLOOKUP('intouch变量（离散）'!$A1763,基本表格!$G:$Q,10,FALSE)</f>
        <v>No</v>
      </c>
      <c r="R1763" t="str">
        <f t="shared" si="168"/>
        <v>DB1300,X1753.0 2435+P6-M7 3#刨片机分料电机 电机控制 堵料保护使能</v>
      </c>
      <c r="S1763">
        <v>0</v>
      </c>
      <c r="T1763">
        <v>0</v>
      </c>
    </row>
    <row r="1764" spans="1:20">
      <c r="A1764" t="s">
        <v>1920</v>
      </c>
      <c r="B1764" s="11" t="str">
        <f t="shared" si="167"/>
        <v>CHP3</v>
      </c>
      <c r="C1764" s="11" t="str">
        <f>VLOOKUP('intouch变量（离散）'!$A1764,基本表格!$G:$Q,2,FALSE)</f>
        <v>2435+P6-M7 3#刨片机分料电机 电机控制 堵料导致停机</v>
      </c>
      <c r="D1764" t="s">
        <v>154</v>
      </c>
      <c r="E1764" t="str">
        <f t="shared" si="163"/>
        <v>No</v>
      </c>
      <c r="F1764" t="str">
        <f t="shared" si="164"/>
        <v>0</v>
      </c>
      <c r="G1764" t="s">
        <v>154</v>
      </c>
      <c r="H1764" t="s">
        <v>155</v>
      </c>
      <c r="I1764" t="str">
        <f t="shared" si="165"/>
        <v/>
      </c>
      <c r="J1764" t="str">
        <f t="shared" si="166"/>
        <v/>
      </c>
      <c r="K1764" t="str">
        <f>VLOOKUP('intouch变量（离散）'!$A1764,基本表格!$G:$Q,9,FALSE)</f>
        <v>On</v>
      </c>
      <c r="L1764">
        <v>1</v>
      </c>
      <c r="M1764" t="s">
        <v>156</v>
      </c>
      <c r="N1764" t="s">
        <v>157</v>
      </c>
      <c r="O1764" t="s">
        <v>158</v>
      </c>
      <c r="P1764" t="str">
        <f>VLOOKUP('intouch变量（离散）'!$A1764,基本表格!$G:$Q,3,FALSE)</f>
        <v>DB1300,X1753.1</v>
      </c>
      <c r="Q1764" t="str">
        <f>VLOOKUP('intouch变量（离散）'!$A1764,基本表格!$G:$Q,10,FALSE)</f>
        <v>Yes</v>
      </c>
      <c r="R1764" t="str">
        <f t="shared" si="168"/>
        <v>DB1300,X1753.1 2435+P6-M7 3#刨片机分料电机 电机控制 堵料导致停机</v>
      </c>
      <c r="S1764">
        <v>0</v>
      </c>
      <c r="T1764">
        <v>0</v>
      </c>
    </row>
    <row r="1765" spans="1:20">
      <c r="A1765" t="s">
        <v>1921</v>
      </c>
      <c r="B1765" s="11" t="str">
        <f t="shared" si="167"/>
        <v>CHP3</v>
      </c>
      <c r="C1765" s="11" t="str">
        <f>VLOOKUP('intouch变量（离散）'!$A1765,基本表格!$G:$Q,2,FALSE)</f>
        <v>2435+P6-M7 3#刨片机分料电机 电机控制 拉线开关</v>
      </c>
      <c r="D1765" t="s">
        <v>154</v>
      </c>
      <c r="E1765" t="str">
        <f t="shared" si="163"/>
        <v>No</v>
      </c>
      <c r="F1765" t="str">
        <f t="shared" si="164"/>
        <v>0</v>
      </c>
      <c r="G1765" t="s">
        <v>154</v>
      </c>
      <c r="H1765" t="s">
        <v>155</v>
      </c>
      <c r="I1765" t="str">
        <f t="shared" si="165"/>
        <v/>
      </c>
      <c r="J1765" t="str">
        <f t="shared" si="166"/>
        <v/>
      </c>
      <c r="K1765" t="str">
        <f>VLOOKUP('intouch变量（离散）'!$A1765,基本表格!$G:$Q,9,FALSE)</f>
        <v>On</v>
      </c>
      <c r="L1765">
        <v>1</v>
      </c>
      <c r="M1765" t="s">
        <v>156</v>
      </c>
      <c r="N1765" t="s">
        <v>157</v>
      </c>
      <c r="O1765" t="s">
        <v>158</v>
      </c>
      <c r="P1765" t="str">
        <f>VLOOKUP('intouch变量（离散）'!$A1765,基本表格!$G:$Q,3,FALSE)</f>
        <v>DB1300,X1758.0</v>
      </c>
      <c r="Q1765" t="str">
        <f>VLOOKUP('intouch变量（离散）'!$A1765,基本表格!$G:$Q,10,FALSE)</f>
        <v>Yes</v>
      </c>
      <c r="R1765" t="str">
        <f t="shared" si="168"/>
        <v>DB1300,X1758.0 2435+P6-M7 3#刨片机分料电机 电机控制 拉线开关</v>
      </c>
      <c r="S1765">
        <v>0</v>
      </c>
      <c r="T1765">
        <v>0</v>
      </c>
    </row>
    <row r="1766" spans="1:20">
      <c r="A1766" t="s">
        <v>1922</v>
      </c>
      <c r="B1766" s="11" t="str">
        <f t="shared" si="167"/>
        <v>CHP3</v>
      </c>
      <c r="C1766" s="11" t="str">
        <f>VLOOKUP('intouch变量（离散）'!$A1766,基本表格!$G:$Q,2,FALSE)</f>
        <v>2435+P6-M7 3#刨片机分料电机 电机控制 左跑偏报警</v>
      </c>
      <c r="D1766" t="s">
        <v>154</v>
      </c>
      <c r="E1766" t="str">
        <f t="shared" si="163"/>
        <v>No</v>
      </c>
      <c r="F1766" t="str">
        <f t="shared" si="164"/>
        <v>0</v>
      </c>
      <c r="G1766" t="s">
        <v>154</v>
      </c>
      <c r="H1766" t="s">
        <v>155</v>
      </c>
      <c r="I1766" t="str">
        <f t="shared" si="165"/>
        <v/>
      </c>
      <c r="J1766" t="str">
        <f t="shared" si="166"/>
        <v/>
      </c>
      <c r="K1766" t="str">
        <f>VLOOKUP('intouch变量（离散）'!$A1766,基本表格!$G:$Q,9,FALSE)</f>
        <v>On</v>
      </c>
      <c r="L1766">
        <v>1</v>
      </c>
      <c r="M1766" t="s">
        <v>156</v>
      </c>
      <c r="N1766" t="s">
        <v>157</v>
      </c>
      <c r="O1766" t="s">
        <v>158</v>
      </c>
      <c r="P1766" t="str">
        <f>VLOOKUP('intouch变量（离散）'!$A1766,基本表格!$G:$Q,3,FALSE)</f>
        <v>DB1300,X1758.1</v>
      </c>
      <c r="Q1766" t="str">
        <f>VLOOKUP('intouch变量（离散）'!$A1766,基本表格!$G:$Q,10,FALSE)</f>
        <v>Yes</v>
      </c>
      <c r="R1766" t="str">
        <f t="shared" si="168"/>
        <v>DB1300,X1758.1 2435+P6-M7 3#刨片机分料电机 电机控制 左跑偏报警</v>
      </c>
      <c r="S1766">
        <v>0</v>
      </c>
      <c r="T1766">
        <v>0</v>
      </c>
    </row>
    <row r="1767" spans="1:20">
      <c r="A1767" t="s">
        <v>1923</v>
      </c>
      <c r="B1767" s="11" t="str">
        <f t="shared" si="167"/>
        <v>CHP3</v>
      </c>
      <c r="C1767" s="11" t="str">
        <f>VLOOKUP('intouch变量（离散）'!$A1767,基本表格!$G:$Q,2,FALSE)</f>
        <v>2435+P6-M7 3#刨片机分料电机 电机控制 左跑偏1检测</v>
      </c>
      <c r="D1767" t="s">
        <v>154</v>
      </c>
      <c r="E1767" t="str">
        <f t="shared" si="163"/>
        <v>No</v>
      </c>
      <c r="F1767" t="str">
        <f t="shared" si="164"/>
        <v>0</v>
      </c>
      <c r="G1767" t="s">
        <v>154</v>
      </c>
      <c r="H1767" t="s">
        <v>155</v>
      </c>
      <c r="I1767" t="str">
        <f t="shared" si="165"/>
        <v/>
      </c>
      <c r="J1767" t="str">
        <f t="shared" si="166"/>
        <v/>
      </c>
      <c r="K1767" t="str">
        <f>VLOOKUP('intouch变量（离散）'!$A1767,基本表格!$G:$Q,9,FALSE)</f>
        <v>None</v>
      </c>
      <c r="L1767">
        <v>1</v>
      </c>
      <c r="M1767" t="s">
        <v>156</v>
      </c>
      <c r="N1767" t="s">
        <v>157</v>
      </c>
      <c r="O1767" t="s">
        <v>158</v>
      </c>
      <c r="P1767" t="str">
        <f>VLOOKUP('intouch变量（离散）'!$A1767,基本表格!$G:$Q,3,FALSE)</f>
        <v>DB1300,X1758.2</v>
      </c>
      <c r="Q1767" t="str">
        <f>VLOOKUP('intouch变量（离散）'!$A1767,基本表格!$G:$Q,10,FALSE)</f>
        <v>Yes</v>
      </c>
      <c r="R1767" t="str">
        <f t="shared" si="168"/>
        <v>DB1300,X1758.2 2435+P6-M7 3#刨片机分料电机 电机控制 左跑偏1检测</v>
      </c>
      <c r="S1767">
        <v>0</v>
      </c>
      <c r="T1767">
        <v>0</v>
      </c>
    </row>
    <row r="1768" spans="1:20">
      <c r="A1768" t="s">
        <v>1924</v>
      </c>
      <c r="B1768" s="11" t="str">
        <f t="shared" si="167"/>
        <v>CHP3</v>
      </c>
      <c r="C1768" s="11" t="str">
        <f>VLOOKUP('intouch变量（离散）'!$A1768,基本表格!$G:$Q,2,FALSE)</f>
        <v>2435+P6-M7 3#刨片机分料电机 电机控制 左跑偏保护使能</v>
      </c>
      <c r="D1768" t="s">
        <v>154</v>
      </c>
      <c r="E1768" t="str">
        <f t="shared" si="163"/>
        <v>Yes</v>
      </c>
      <c r="F1768" t="str">
        <f t="shared" si="164"/>
        <v>900</v>
      </c>
      <c r="G1768" t="s">
        <v>154</v>
      </c>
      <c r="H1768" t="s">
        <v>155</v>
      </c>
      <c r="I1768" t="str">
        <f t="shared" si="165"/>
        <v>禁用</v>
      </c>
      <c r="J1768" t="str">
        <f t="shared" si="166"/>
        <v>启用</v>
      </c>
      <c r="K1768" t="str">
        <f>VLOOKUP('intouch变量（离散）'!$A1768,基本表格!$G:$Q,9,FALSE)</f>
        <v>None</v>
      </c>
      <c r="L1768">
        <v>1</v>
      </c>
      <c r="M1768" t="s">
        <v>156</v>
      </c>
      <c r="N1768" t="s">
        <v>157</v>
      </c>
      <c r="O1768" t="s">
        <v>158</v>
      </c>
      <c r="P1768" t="str">
        <f>VLOOKUP('intouch变量（离散）'!$A1768,基本表格!$G:$Q,3,FALSE)</f>
        <v>DB1300,X1758.3</v>
      </c>
      <c r="Q1768" t="str">
        <f>VLOOKUP('intouch变量（离散）'!$A1768,基本表格!$G:$Q,10,FALSE)</f>
        <v>No</v>
      </c>
      <c r="R1768" t="str">
        <f t="shared" si="168"/>
        <v>DB1300,X1758.3 2435+P6-M7 3#刨片机分料电机 电机控制 左跑偏保护使能</v>
      </c>
      <c r="S1768">
        <v>0</v>
      </c>
      <c r="T1768">
        <v>0</v>
      </c>
    </row>
    <row r="1769" spans="1:20">
      <c r="A1769" t="s">
        <v>1925</v>
      </c>
      <c r="B1769" s="11" t="str">
        <f t="shared" si="167"/>
        <v>CHP3</v>
      </c>
      <c r="C1769" s="11" t="str">
        <f>VLOOKUP('intouch变量（离散）'!$A1769,基本表格!$G:$Q,2,FALSE)</f>
        <v>2435+P6-M7 3#刨片机分料电机 电机控制 左跑偏导致停机</v>
      </c>
      <c r="D1769" t="s">
        <v>154</v>
      </c>
      <c r="E1769" t="str">
        <f t="shared" si="163"/>
        <v>No</v>
      </c>
      <c r="F1769" t="str">
        <f t="shared" si="164"/>
        <v>0</v>
      </c>
      <c r="G1769" t="s">
        <v>154</v>
      </c>
      <c r="H1769" t="s">
        <v>155</v>
      </c>
      <c r="I1769" t="str">
        <f t="shared" si="165"/>
        <v/>
      </c>
      <c r="J1769" t="str">
        <f t="shared" si="166"/>
        <v/>
      </c>
      <c r="K1769" t="str">
        <f>VLOOKUP('intouch变量（离散）'!$A1769,基本表格!$G:$Q,9,FALSE)</f>
        <v>On</v>
      </c>
      <c r="L1769">
        <v>1</v>
      </c>
      <c r="M1769" t="s">
        <v>156</v>
      </c>
      <c r="N1769" t="s">
        <v>157</v>
      </c>
      <c r="O1769" t="s">
        <v>158</v>
      </c>
      <c r="P1769" t="str">
        <f>VLOOKUP('intouch变量（离散）'!$A1769,基本表格!$G:$Q,3,FALSE)</f>
        <v>DB1300,X1758.4</v>
      </c>
      <c r="Q1769" t="str">
        <f>VLOOKUP('intouch变量（离散）'!$A1769,基本表格!$G:$Q,10,FALSE)</f>
        <v>Yes</v>
      </c>
      <c r="R1769" t="str">
        <f t="shared" si="168"/>
        <v>DB1300,X1758.4 2435+P6-M7 3#刨片机分料电机 电机控制 左跑偏导致停机</v>
      </c>
      <c r="S1769">
        <v>0</v>
      </c>
      <c r="T1769">
        <v>0</v>
      </c>
    </row>
    <row r="1770" spans="1:20">
      <c r="A1770" t="s">
        <v>1926</v>
      </c>
      <c r="B1770" s="11" t="str">
        <f t="shared" si="167"/>
        <v>CHP3</v>
      </c>
      <c r="C1770" s="11" t="str">
        <f>VLOOKUP('intouch变量（离散）'!$A1770,基本表格!$G:$Q,2,FALSE)</f>
        <v>2435+P6-M7 3#刨片机分料电机 电机控制 右 跑偏报警</v>
      </c>
      <c r="D1770" t="s">
        <v>154</v>
      </c>
      <c r="E1770" t="str">
        <f t="shared" si="163"/>
        <v>No</v>
      </c>
      <c r="F1770" t="str">
        <f t="shared" si="164"/>
        <v>0</v>
      </c>
      <c r="G1770" t="s">
        <v>154</v>
      </c>
      <c r="H1770" t="s">
        <v>155</v>
      </c>
      <c r="I1770" t="str">
        <f t="shared" si="165"/>
        <v/>
      </c>
      <c r="J1770" t="str">
        <f t="shared" si="166"/>
        <v/>
      </c>
      <c r="K1770" t="str">
        <f>VLOOKUP('intouch变量（离散）'!$A1770,基本表格!$G:$Q,9,FALSE)</f>
        <v>On</v>
      </c>
      <c r="L1770">
        <v>1</v>
      </c>
      <c r="M1770" t="s">
        <v>156</v>
      </c>
      <c r="N1770" t="s">
        <v>157</v>
      </c>
      <c r="O1770" t="s">
        <v>158</v>
      </c>
      <c r="P1770" t="str">
        <f>VLOOKUP('intouch变量（离散）'!$A1770,基本表格!$G:$Q,3,FALSE)</f>
        <v>DB1300,X1762.0</v>
      </c>
      <c r="Q1770" t="str">
        <f>VLOOKUP('intouch变量（离散）'!$A1770,基本表格!$G:$Q,10,FALSE)</f>
        <v>Yes</v>
      </c>
      <c r="R1770" t="str">
        <f t="shared" si="168"/>
        <v>DB1300,X1762.0 2435+P6-M7 3#刨片机分料电机 电机控制 右 跑偏报警</v>
      </c>
      <c r="S1770">
        <v>0</v>
      </c>
      <c r="T1770">
        <v>0</v>
      </c>
    </row>
    <row r="1771" spans="1:20">
      <c r="A1771" t="s">
        <v>1927</v>
      </c>
      <c r="B1771" s="11" t="str">
        <f t="shared" si="167"/>
        <v>CHP3</v>
      </c>
      <c r="C1771" s="11" t="str">
        <f>VLOOKUP('intouch变量（离散）'!$A1771,基本表格!$G:$Q,2,FALSE)</f>
        <v>2435+P6-M7 3#刨片机分料电机 电机控制 右跑偏1检测</v>
      </c>
      <c r="D1771" t="s">
        <v>154</v>
      </c>
      <c r="E1771" t="str">
        <f t="shared" si="163"/>
        <v>No</v>
      </c>
      <c r="F1771" t="str">
        <f t="shared" si="164"/>
        <v>0</v>
      </c>
      <c r="G1771" t="s">
        <v>154</v>
      </c>
      <c r="H1771" t="s">
        <v>155</v>
      </c>
      <c r="I1771" t="str">
        <f t="shared" si="165"/>
        <v/>
      </c>
      <c r="J1771" t="str">
        <f t="shared" si="166"/>
        <v/>
      </c>
      <c r="K1771" t="str">
        <f>VLOOKUP('intouch变量（离散）'!$A1771,基本表格!$G:$Q,9,FALSE)</f>
        <v>None</v>
      </c>
      <c r="L1771">
        <v>1</v>
      </c>
      <c r="M1771" t="s">
        <v>156</v>
      </c>
      <c r="N1771" t="s">
        <v>157</v>
      </c>
      <c r="O1771" t="s">
        <v>158</v>
      </c>
      <c r="P1771" t="str">
        <f>VLOOKUP('intouch变量（离散）'!$A1771,基本表格!$G:$Q,3,FALSE)</f>
        <v>DB1300,X1762.1</v>
      </c>
      <c r="Q1771" t="str">
        <f>VLOOKUP('intouch变量（离散）'!$A1771,基本表格!$G:$Q,10,FALSE)</f>
        <v>Yes</v>
      </c>
      <c r="R1771" t="str">
        <f t="shared" si="168"/>
        <v>DB1300,X1762.1 2435+P6-M7 3#刨片机分料电机 电机控制 右跑偏1检测</v>
      </c>
      <c r="S1771">
        <v>0</v>
      </c>
      <c r="T1771">
        <v>0</v>
      </c>
    </row>
    <row r="1772" spans="1:20">
      <c r="A1772" t="s">
        <v>1928</v>
      </c>
      <c r="B1772" s="11" t="str">
        <f t="shared" si="167"/>
        <v>CHP3</v>
      </c>
      <c r="C1772" s="11" t="str">
        <f>VLOOKUP('intouch变量（离散）'!$A1772,基本表格!$G:$Q,2,FALSE)</f>
        <v>2435+P6-M7 3#刨片机分料电机 电机控制 右跑偏保护使能</v>
      </c>
      <c r="D1772" t="s">
        <v>154</v>
      </c>
      <c r="E1772" t="str">
        <f t="shared" si="163"/>
        <v>Yes</v>
      </c>
      <c r="F1772" t="str">
        <f t="shared" si="164"/>
        <v>900</v>
      </c>
      <c r="G1772" t="s">
        <v>154</v>
      </c>
      <c r="H1772" t="s">
        <v>155</v>
      </c>
      <c r="I1772" t="str">
        <f t="shared" si="165"/>
        <v>禁用</v>
      </c>
      <c r="J1772" t="str">
        <f t="shared" si="166"/>
        <v>启用</v>
      </c>
      <c r="K1772" t="str">
        <f>VLOOKUP('intouch变量（离散）'!$A1772,基本表格!$G:$Q,9,FALSE)</f>
        <v>None</v>
      </c>
      <c r="L1772">
        <v>1</v>
      </c>
      <c r="M1772" t="s">
        <v>156</v>
      </c>
      <c r="N1772" t="s">
        <v>157</v>
      </c>
      <c r="O1772" t="s">
        <v>158</v>
      </c>
      <c r="P1772" t="str">
        <f>VLOOKUP('intouch变量（离散）'!$A1772,基本表格!$G:$Q,3,FALSE)</f>
        <v>DB1300,X1762.2</v>
      </c>
      <c r="Q1772" t="str">
        <f>VLOOKUP('intouch变量（离散）'!$A1772,基本表格!$G:$Q,10,FALSE)</f>
        <v>No</v>
      </c>
      <c r="R1772" t="str">
        <f t="shared" si="168"/>
        <v>DB1300,X1762.2 2435+P6-M7 3#刨片机分料电机 电机控制 右跑偏保护使能</v>
      </c>
      <c r="S1772">
        <v>0</v>
      </c>
      <c r="T1772">
        <v>0</v>
      </c>
    </row>
    <row r="1773" spans="1:20">
      <c r="A1773" t="s">
        <v>1929</v>
      </c>
      <c r="B1773" s="11" t="str">
        <f t="shared" si="167"/>
        <v>CHP3</v>
      </c>
      <c r="C1773" s="11" t="str">
        <f>VLOOKUP('intouch变量（离散）'!$A1773,基本表格!$G:$Q,2,FALSE)</f>
        <v>2435+P6-M7 3#刨片机分料电机 电机控制 右跑偏导致停机</v>
      </c>
      <c r="D1773" t="s">
        <v>154</v>
      </c>
      <c r="E1773" t="str">
        <f t="shared" si="163"/>
        <v>No</v>
      </c>
      <c r="F1773" t="str">
        <f t="shared" si="164"/>
        <v>0</v>
      </c>
      <c r="G1773" t="s">
        <v>154</v>
      </c>
      <c r="H1773" t="s">
        <v>155</v>
      </c>
      <c r="I1773" t="str">
        <f t="shared" si="165"/>
        <v/>
      </c>
      <c r="J1773" t="str">
        <f t="shared" si="166"/>
        <v/>
      </c>
      <c r="K1773" t="str">
        <f>VLOOKUP('intouch变量（离散）'!$A1773,基本表格!$G:$Q,9,FALSE)</f>
        <v>On</v>
      </c>
      <c r="L1773">
        <v>1</v>
      </c>
      <c r="M1773" t="s">
        <v>156</v>
      </c>
      <c r="N1773" t="s">
        <v>157</v>
      </c>
      <c r="O1773" t="s">
        <v>158</v>
      </c>
      <c r="P1773" t="str">
        <f>VLOOKUP('intouch变量（离散）'!$A1773,基本表格!$G:$Q,3,FALSE)</f>
        <v>DB1300,X1762.3</v>
      </c>
      <c r="Q1773" t="str">
        <f>VLOOKUP('intouch变量（离散）'!$A1773,基本表格!$G:$Q,10,FALSE)</f>
        <v>Yes</v>
      </c>
      <c r="R1773" t="str">
        <f t="shared" si="168"/>
        <v>DB1300,X1762.3 2435+P6-M7 3#刨片机分料电机 电机控制 右跑偏导致停机</v>
      </c>
      <c r="S1773">
        <v>0</v>
      </c>
      <c r="T1773">
        <v>0</v>
      </c>
    </row>
    <row r="1774" spans="1:20">
      <c r="A1774" t="s">
        <v>1930</v>
      </c>
      <c r="B1774" s="11" t="str">
        <f t="shared" si="167"/>
        <v>CHP3</v>
      </c>
      <c r="C1774" s="11" t="str">
        <f>VLOOKUP('intouch变量（离散）'!$A1774,基本表格!$G:$Q,2,FALSE)</f>
        <v>2435+P6-M7 3#刨片机分料电机 电机控制 三角型</v>
      </c>
      <c r="D1774" t="s">
        <v>154</v>
      </c>
      <c r="E1774" t="str">
        <f t="shared" si="163"/>
        <v>No</v>
      </c>
      <c r="F1774" t="str">
        <f t="shared" si="164"/>
        <v>0</v>
      </c>
      <c r="G1774" t="s">
        <v>154</v>
      </c>
      <c r="H1774" t="s">
        <v>155</v>
      </c>
      <c r="I1774" t="str">
        <f t="shared" si="165"/>
        <v/>
      </c>
      <c r="J1774" t="str">
        <f t="shared" si="166"/>
        <v/>
      </c>
      <c r="K1774" t="str">
        <f>VLOOKUP('intouch变量（离散）'!$A1774,基本表格!$G:$Q,9,FALSE)</f>
        <v>None</v>
      </c>
      <c r="L1774">
        <v>1</v>
      </c>
      <c r="M1774" t="s">
        <v>156</v>
      </c>
      <c r="N1774" t="s">
        <v>157</v>
      </c>
      <c r="O1774" t="s">
        <v>158</v>
      </c>
      <c r="P1774" t="str">
        <f>VLOOKUP('intouch变量（离散）'!$A1774,基本表格!$G:$Q,3,FALSE)</f>
        <v>DB1300,X1766.0</v>
      </c>
      <c r="Q1774" t="str">
        <f>VLOOKUP('intouch变量（离散）'!$A1774,基本表格!$G:$Q,10,FALSE)</f>
        <v>Yes</v>
      </c>
      <c r="R1774" t="str">
        <f t="shared" si="168"/>
        <v>DB1300,X1766.0 2435+P6-M7 3#刨片机分料电机 电机控制 三角型</v>
      </c>
      <c r="S1774">
        <v>0</v>
      </c>
      <c r="T1774">
        <v>0</v>
      </c>
    </row>
    <row r="1775" spans="1:20">
      <c r="A1775" t="s">
        <v>1931</v>
      </c>
      <c r="B1775" s="11" t="str">
        <f t="shared" si="167"/>
        <v>CHP3</v>
      </c>
      <c r="C1775" s="11" t="str">
        <f>VLOOKUP('intouch变量（离散）'!$A1775,基本表格!$G:$Q,2,FALSE)</f>
        <v>2435+P6-M7 3#刨片机分料电机 电机控制 星型</v>
      </c>
      <c r="D1775" t="s">
        <v>154</v>
      </c>
      <c r="E1775" t="str">
        <f t="shared" si="163"/>
        <v>No</v>
      </c>
      <c r="F1775" t="str">
        <f t="shared" si="164"/>
        <v>0</v>
      </c>
      <c r="G1775" t="s">
        <v>154</v>
      </c>
      <c r="H1775" t="s">
        <v>155</v>
      </c>
      <c r="I1775" t="str">
        <f t="shared" si="165"/>
        <v/>
      </c>
      <c r="J1775" t="str">
        <f t="shared" si="166"/>
        <v/>
      </c>
      <c r="K1775" t="str">
        <f>VLOOKUP('intouch变量（离散）'!$A1775,基本表格!$G:$Q,9,FALSE)</f>
        <v>None</v>
      </c>
      <c r="L1775">
        <v>1</v>
      </c>
      <c r="M1775" t="s">
        <v>156</v>
      </c>
      <c r="N1775" t="s">
        <v>157</v>
      </c>
      <c r="O1775" t="s">
        <v>158</v>
      </c>
      <c r="P1775" t="str">
        <f>VLOOKUP('intouch变量（离散）'!$A1775,基本表格!$G:$Q,3,FALSE)</f>
        <v>DB1300,X1766.1</v>
      </c>
      <c r="Q1775" t="str">
        <f>VLOOKUP('intouch变量（离散）'!$A1775,基本表格!$G:$Q,10,FALSE)</f>
        <v>Yes</v>
      </c>
      <c r="R1775" t="str">
        <f t="shared" si="168"/>
        <v>DB1300,X1766.1 2435+P6-M7 3#刨片机分料电机 电机控制 星型</v>
      </c>
      <c r="S1775">
        <v>0</v>
      </c>
      <c r="T1775">
        <v>0</v>
      </c>
    </row>
    <row r="1776" spans="1:20">
      <c r="A1776" t="s">
        <v>1932</v>
      </c>
      <c r="B1776" s="11" t="str">
        <f t="shared" si="167"/>
        <v>CHP3</v>
      </c>
      <c r="C1776" s="11" t="str">
        <f>VLOOKUP('intouch变量（离散）'!$A1776,基本表格!$G:$Q,2,FALSE)</f>
        <v>2435+P6-M7 3#刨片机分料电机 电机控制 维修开关</v>
      </c>
      <c r="D1776" t="s">
        <v>154</v>
      </c>
      <c r="E1776" t="str">
        <f t="shared" si="163"/>
        <v>No</v>
      </c>
      <c r="F1776" t="str">
        <f t="shared" si="164"/>
        <v>0</v>
      </c>
      <c r="G1776" t="s">
        <v>154</v>
      </c>
      <c r="H1776" t="s">
        <v>155</v>
      </c>
      <c r="I1776" t="str">
        <f t="shared" si="165"/>
        <v/>
      </c>
      <c r="J1776" t="str">
        <f t="shared" si="166"/>
        <v/>
      </c>
      <c r="K1776" t="str">
        <f>VLOOKUP('intouch变量（离散）'!$A1776,基本表格!$G:$Q,9,FALSE)</f>
        <v>On</v>
      </c>
      <c r="L1776">
        <v>1</v>
      </c>
      <c r="M1776" t="s">
        <v>156</v>
      </c>
      <c r="N1776" t="s">
        <v>157</v>
      </c>
      <c r="O1776" t="s">
        <v>158</v>
      </c>
      <c r="P1776" t="str">
        <f>VLOOKUP('intouch变量（离散）'!$A1776,基本表格!$G:$Q,3,FALSE)</f>
        <v>DB1300,X1766.2</v>
      </c>
      <c r="Q1776" t="str">
        <f>VLOOKUP('intouch变量（离散）'!$A1776,基本表格!$G:$Q,10,FALSE)</f>
        <v>Yes</v>
      </c>
      <c r="R1776" t="str">
        <f t="shared" si="168"/>
        <v>DB1300,X1766.2 2435+P6-M7 3#刨片机分料电机 电机控制 维修开关</v>
      </c>
      <c r="S1776">
        <v>0</v>
      </c>
      <c r="T1776">
        <v>0</v>
      </c>
    </row>
    <row r="1777" spans="1:20">
      <c r="A1777" t="s">
        <v>1933</v>
      </c>
      <c r="B1777" s="11" t="str">
        <f t="shared" si="167"/>
        <v>CHP3</v>
      </c>
      <c r="C1777" s="11" t="str">
        <f>VLOOKUP('intouch变量（离散）'!$A1777,基本表格!$G:$Q,2,FALSE)</f>
        <v>2435+P6-M7 3#刨片机分料电机 电机控制 左跑偏2检测</v>
      </c>
      <c r="D1777" t="s">
        <v>154</v>
      </c>
      <c r="E1777" t="str">
        <f t="shared" si="163"/>
        <v>No</v>
      </c>
      <c r="F1777" t="str">
        <f t="shared" si="164"/>
        <v>0</v>
      </c>
      <c r="G1777" t="s">
        <v>154</v>
      </c>
      <c r="H1777" t="s">
        <v>155</v>
      </c>
      <c r="I1777" t="str">
        <f t="shared" si="165"/>
        <v/>
      </c>
      <c r="J1777" t="str">
        <f t="shared" si="166"/>
        <v/>
      </c>
      <c r="K1777" t="str">
        <f>VLOOKUP('intouch变量（离散）'!$A1777,基本表格!$G:$Q,9,FALSE)</f>
        <v>None</v>
      </c>
      <c r="L1777">
        <v>1</v>
      </c>
      <c r="M1777" t="s">
        <v>156</v>
      </c>
      <c r="N1777" t="s">
        <v>157</v>
      </c>
      <c r="O1777" t="s">
        <v>158</v>
      </c>
      <c r="P1777" t="str">
        <f>VLOOKUP('intouch变量（离散）'!$A1777,基本表格!$G:$Q,3,FALSE)</f>
        <v>DB1300,X1766.3</v>
      </c>
      <c r="Q1777" t="str">
        <f>VLOOKUP('intouch变量（离散）'!$A1777,基本表格!$G:$Q,10,FALSE)</f>
        <v>Yes</v>
      </c>
      <c r="R1777" t="str">
        <f t="shared" si="168"/>
        <v>DB1300,X1766.3 2435+P6-M7 3#刨片机分料电机 电机控制 左跑偏2检测</v>
      </c>
      <c r="S1777">
        <v>0</v>
      </c>
      <c r="T1777">
        <v>0</v>
      </c>
    </row>
    <row r="1778" spans="1:20">
      <c r="A1778" t="s">
        <v>1934</v>
      </c>
      <c r="B1778" s="11" t="str">
        <f t="shared" si="167"/>
        <v>CHP3</v>
      </c>
      <c r="C1778" s="11" t="str">
        <f>VLOOKUP('intouch变量（离散）'!$A1778,基本表格!$G:$Q,2,FALSE)</f>
        <v>2435+P6-M7 3#刨片机分料电机 电机控制 右跑偏2检测</v>
      </c>
      <c r="D1778" t="s">
        <v>154</v>
      </c>
      <c r="E1778" t="str">
        <f t="shared" si="163"/>
        <v>No</v>
      </c>
      <c r="F1778" t="str">
        <f t="shared" si="164"/>
        <v>0</v>
      </c>
      <c r="G1778" t="s">
        <v>154</v>
      </c>
      <c r="H1778" t="s">
        <v>155</v>
      </c>
      <c r="I1778" t="str">
        <f t="shared" si="165"/>
        <v/>
      </c>
      <c r="J1778" t="str">
        <f t="shared" si="166"/>
        <v/>
      </c>
      <c r="K1778" t="str">
        <f>VLOOKUP('intouch变量（离散）'!$A1778,基本表格!$G:$Q,9,FALSE)</f>
        <v>None</v>
      </c>
      <c r="L1778">
        <v>1</v>
      </c>
      <c r="M1778" t="s">
        <v>156</v>
      </c>
      <c r="N1778" t="s">
        <v>157</v>
      </c>
      <c r="O1778" t="s">
        <v>158</v>
      </c>
      <c r="P1778" t="str">
        <f>VLOOKUP('intouch变量（离散）'!$A1778,基本表格!$G:$Q,3,FALSE)</f>
        <v>DB1300,X1766.4</v>
      </c>
      <c r="Q1778" t="str">
        <f>VLOOKUP('intouch变量（离散）'!$A1778,基本表格!$G:$Q,10,FALSE)</f>
        <v>Yes</v>
      </c>
      <c r="R1778" t="str">
        <f t="shared" si="168"/>
        <v>DB1300,X1766.4 2435+P6-M7 3#刨片机分料电机 电机控制 右跑偏2检测</v>
      </c>
      <c r="S1778">
        <v>0</v>
      </c>
      <c r="T1778">
        <v>0</v>
      </c>
    </row>
    <row r="1779" spans="1:20">
      <c r="A1779" t="s">
        <v>1935</v>
      </c>
      <c r="B1779" s="11" t="str">
        <f t="shared" si="167"/>
        <v>CHP3</v>
      </c>
      <c r="C1779" s="11" t="str">
        <f>VLOOKUP('intouch变量（离散）'!$A1779,基本表格!$G:$Q,2,FALSE)</f>
        <v>2435+P1-M12 3#刨片机润滑油冷却风扇 电机控制 使能</v>
      </c>
      <c r="D1779" t="s">
        <v>154</v>
      </c>
      <c r="E1779" t="str">
        <f t="shared" si="163"/>
        <v>No</v>
      </c>
      <c r="F1779" t="str">
        <f t="shared" si="164"/>
        <v>0</v>
      </c>
      <c r="G1779" t="s">
        <v>154</v>
      </c>
      <c r="H1779" t="s">
        <v>155</v>
      </c>
      <c r="I1779" t="str">
        <f t="shared" si="165"/>
        <v/>
      </c>
      <c r="J1779" t="str">
        <f t="shared" si="166"/>
        <v/>
      </c>
      <c r="K1779" t="str">
        <f>VLOOKUP('intouch变量（离散）'!$A1779,基本表格!$G:$Q,9,FALSE)</f>
        <v>None</v>
      </c>
      <c r="L1779">
        <v>1</v>
      </c>
      <c r="M1779" t="s">
        <v>156</v>
      </c>
      <c r="N1779" t="s">
        <v>157</v>
      </c>
      <c r="O1779" t="s">
        <v>158</v>
      </c>
      <c r="P1779" t="str">
        <f>VLOOKUP('intouch变量（离散）'!$A1779,基本表格!$G:$Q,3,FALSE)</f>
        <v>DB1300,X1800.0</v>
      </c>
      <c r="Q1779" t="str">
        <f>VLOOKUP('intouch变量（离散）'!$A1779,基本表格!$G:$Q,10,FALSE)</f>
        <v>No</v>
      </c>
      <c r="R1779" t="str">
        <f t="shared" si="168"/>
        <v>DB1300,X1800.0 2435+P1-M12 3#刨片机润滑油冷却风扇 电机控制 使能</v>
      </c>
      <c r="S1779">
        <v>0</v>
      </c>
      <c r="T1779">
        <v>0</v>
      </c>
    </row>
    <row r="1780" spans="1:20">
      <c r="A1780" t="s">
        <v>1936</v>
      </c>
      <c r="B1780" s="11" t="str">
        <f t="shared" si="167"/>
        <v>CHP3</v>
      </c>
      <c r="C1780" s="11" t="str">
        <f>VLOOKUP('intouch变量（离散）'!$A1780,基本表格!$G:$Q,2,FALSE)</f>
        <v>2435+P1-M12 3#刨片机润滑油冷却风扇 电机控制 手自动状态</v>
      </c>
      <c r="D1780" t="s">
        <v>154</v>
      </c>
      <c r="E1780" t="str">
        <f t="shared" si="163"/>
        <v>No</v>
      </c>
      <c r="F1780" t="str">
        <f t="shared" si="164"/>
        <v>0</v>
      </c>
      <c r="G1780" t="s">
        <v>154</v>
      </c>
      <c r="H1780" t="s">
        <v>155</v>
      </c>
      <c r="I1780" t="str">
        <f t="shared" si="165"/>
        <v/>
      </c>
      <c r="J1780" t="str">
        <f t="shared" si="166"/>
        <v/>
      </c>
      <c r="K1780" t="str">
        <f>VLOOKUP('intouch变量（离散）'!$A1780,基本表格!$G:$Q,9,FALSE)</f>
        <v>None</v>
      </c>
      <c r="L1780">
        <v>1</v>
      </c>
      <c r="M1780" t="s">
        <v>156</v>
      </c>
      <c r="N1780" t="s">
        <v>157</v>
      </c>
      <c r="O1780" t="s">
        <v>158</v>
      </c>
      <c r="P1780" t="str">
        <f>VLOOKUP('intouch变量（离散）'!$A1780,基本表格!$G:$Q,3,FALSE)</f>
        <v>DB1300,X1800.3</v>
      </c>
      <c r="Q1780" t="str">
        <f>VLOOKUP('intouch变量（离散）'!$A1780,基本表格!$G:$Q,10,FALSE)</f>
        <v>Yes</v>
      </c>
      <c r="R1780" t="str">
        <f t="shared" si="168"/>
        <v>DB1300,X1800.3 2435+P1-M12 3#刨片机润滑油冷却风扇 电机控制 手自动状态</v>
      </c>
      <c r="S1780">
        <v>0</v>
      </c>
      <c r="T1780">
        <v>0</v>
      </c>
    </row>
    <row r="1781" spans="1:20">
      <c r="A1781" t="s">
        <v>1937</v>
      </c>
      <c r="B1781" s="11" t="str">
        <f t="shared" si="167"/>
        <v>CHP3</v>
      </c>
      <c r="C1781" s="11" t="str">
        <f>VLOOKUP('intouch变量（离散）'!$A1781,基本表格!$G:$Q,2,FALSE)</f>
        <v>2435+P1-M12 3#刨片机润滑油冷却风扇 电机控制 本地/远程(检修/待机）</v>
      </c>
      <c r="D1781" t="s">
        <v>154</v>
      </c>
      <c r="E1781" t="str">
        <f t="shared" si="163"/>
        <v>No</v>
      </c>
      <c r="F1781" t="str">
        <f t="shared" si="164"/>
        <v>0</v>
      </c>
      <c r="G1781" t="s">
        <v>154</v>
      </c>
      <c r="H1781" t="s">
        <v>155</v>
      </c>
      <c r="I1781" t="str">
        <f t="shared" si="165"/>
        <v/>
      </c>
      <c r="J1781" t="str">
        <f t="shared" si="166"/>
        <v/>
      </c>
      <c r="K1781" t="str">
        <f>VLOOKUP('intouch变量（离散）'!$A1781,基本表格!$G:$Q,9,FALSE)</f>
        <v>None</v>
      </c>
      <c r="L1781">
        <v>1</v>
      </c>
      <c r="M1781" t="s">
        <v>156</v>
      </c>
      <c r="N1781" t="s">
        <v>157</v>
      </c>
      <c r="O1781" t="s">
        <v>158</v>
      </c>
      <c r="P1781" t="str">
        <f>VLOOKUP('intouch变量（离散）'!$A1781,基本表格!$G:$Q,3,FALSE)</f>
        <v>DB1300,X1800.4</v>
      </c>
      <c r="Q1781" t="str">
        <f>VLOOKUP('intouch变量（离散）'!$A1781,基本表格!$G:$Q,10,FALSE)</f>
        <v>Yes</v>
      </c>
      <c r="R1781" t="str">
        <f t="shared" si="168"/>
        <v>DB1300,X1800.4 2435+P1-M12 3#刨片机润滑油冷却风扇 电机控制 本地/远程(检修/待机）</v>
      </c>
      <c r="S1781">
        <v>0</v>
      </c>
      <c r="T1781">
        <v>0</v>
      </c>
    </row>
    <row r="1782" spans="1:20">
      <c r="A1782" t="s">
        <v>1938</v>
      </c>
      <c r="B1782" s="11" t="str">
        <f t="shared" si="167"/>
        <v>CHP3</v>
      </c>
      <c r="C1782" s="11" t="str">
        <f>VLOOKUP('intouch变量（离散）'!$A1782,基本表格!$G:$Q,2,FALSE)</f>
        <v>2435+P1-M12 3#刨片机润滑油冷却风扇 电机控制 开启_上位机(正转)</v>
      </c>
      <c r="D1782" t="s">
        <v>154</v>
      </c>
      <c r="E1782" t="str">
        <f t="shared" si="163"/>
        <v>No</v>
      </c>
      <c r="F1782" t="str">
        <f t="shared" si="164"/>
        <v>0</v>
      </c>
      <c r="G1782" t="s">
        <v>154</v>
      </c>
      <c r="H1782" t="s">
        <v>155</v>
      </c>
      <c r="I1782" t="str">
        <f t="shared" si="165"/>
        <v/>
      </c>
      <c r="J1782" t="str">
        <f t="shared" si="166"/>
        <v/>
      </c>
      <c r="K1782" t="str">
        <f>VLOOKUP('intouch变量（离散）'!$A1782,基本表格!$G:$Q,9,FALSE)</f>
        <v>None</v>
      </c>
      <c r="L1782">
        <v>1</v>
      </c>
      <c r="M1782" t="s">
        <v>156</v>
      </c>
      <c r="N1782" t="s">
        <v>157</v>
      </c>
      <c r="O1782" t="s">
        <v>158</v>
      </c>
      <c r="P1782" t="str">
        <f>VLOOKUP('intouch变量（离散）'!$A1782,基本表格!$G:$Q,3,FALSE)</f>
        <v>DB1300,X1800.6</v>
      </c>
      <c r="Q1782" t="str">
        <f>VLOOKUP('intouch变量（离散）'!$A1782,基本表格!$G:$Q,10,FALSE)</f>
        <v>No</v>
      </c>
      <c r="R1782" t="str">
        <f t="shared" si="168"/>
        <v>DB1300,X1800.6 2435+P1-M12 3#刨片机润滑油冷却风扇 电机控制 开启_上位机(正转)</v>
      </c>
      <c r="S1782">
        <v>0</v>
      </c>
      <c r="T1782">
        <v>0</v>
      </c>
    </row>
    <row r="1783" spans="1:20">
      <c r="A1783" t="s">
        <v>1939</v>
      </c>
      <c r="B1783" s="11" t="str">
        <f t="shared" si="167"/>
        <v>CHP3</v>
      </c>
      <c r="C1783" s="11" t="str">
        <f>VLOOKUP('intouch变量（离散）'!$A1783,基本表格!$G:$Q,2,FALSE)</f>
        <v>2435+P1-M12 3#刨片机润滑油冷却风扇 电机控制 停止_上位机(反转)</v>
      </c>
      <c r="D1783" t="s">
        <v>154</v>
      </c>
      <c r="E1783" t="str">
        <f t="shared" si="163"/>
        <v>No</v>
      </c>
      <c r="F1783" t="str">
        <f t="shared" si="164"/>
        <v>0</v>
      </c>
      <c r="G1783" t="s">
        <v>154</v>
      </c>
      <c r="H1783" t="s">
        <v>155</v>
      </c>
      <c r="I1783" t="str">
        <f t="shared" si="165"/>
        <v/>
      </c>
      <c r="J1783" t="str">
        <f t="shared" si="166"/>
        <v/>
      </c>
      <c r="K1783" t="str">
        <f>VLOOKUP('intouch变量（离散）'!$A1783,基本表格!$G:$Q,9,FALSE)</f>
        <v>None</v>
      </c>
      <c r="L1783">
        <v>1</v>
      </c>
      <c r="M1783" t="s">
        <v>156</v>
      </c>
      <c r="N1783" t="s">
        <v>157</v>
      </c>
      <c r="O1783" t="s">
        <v>158</v>
      </c>
      <c r="P1783" t="str">
        <f>VLOOKUP('intouch变量（离散）'!$A1783,基本表格!$G:$Q,3,FALSE)</f>
        <v>DB1300,X1801.0</v>
      </c>
      <c r="Q1783" t="str">
        <f>VLOOKUP('intouch变量（离散）'!$A1783,基本表格!$G:$Q,10,FALSE)</f>
        <v>No</v>
      </c>
      <c r="R1783" t="str">
        <f t="shared" si="168"/>
        <v>DB1300,X1801.0 2435+P1-M12 3#刨片机润滑油冷却风扇 电机控制 停止_上位机(反转)</v>
      </c>
      <c r="S1783">
        <v>0</v>
      </c>
      <c r="T1783">
        <v>0</v>
      </c>
    </row>
    <row r="1784" spans="1:20">
      <c r="A1784" t="s">
        <v>1940</v>
      </c>
      <c r="B1784" s="11" t="str">
        <f t="shared" si="167"/>
        <v>CHP3</v>
      </c>
      <c r="C1784" s="11" t="str">
        <f>VLOOKUP('intouch变量（离散）'!$A1784,基本表格!$G:$Q,2,FALSE)</f>
        <v>2435+P1-M12 3#刨片机润滑油冷却风扇 电机控制 通风扇</v>
      </c>
      <c r="D1784" t="s">
        <v>154</v>
      </c>
      <c r="E1784" t="str">
        <f t="shared" si="163"/>
        <v>No</v>
      </c>
      <c r="F1784" t="str">
        <f t="shared" si="164"/>
        <v>0</v>
      </c>
      <c r="G1784" t="s">
        <v>154</v>
      </c>
      <c r="H1784" t="s">
        <v>155</v>
      </c>
      <c r="I1784" t="str">
        <f t="shared" si="165"/>
        <v/>
      </c>
      <c r="J1784" t="str">
        <f t="shared" si="166"/>
        <v/>
      </c>
      <c r="K1784" t="str">
        <f>VLOOKUP('intouch变量（离散）'!$A1784,基本表格!$G:$Q,9,FALSE)</f>
        <v>None</v>
      </c>
      <c r="L1784">
        <v>1</v>
      </c>
      <c r="M1784" t="s">
        <v>156</v>
      </c>
      <c r="N1784" t="s">
        <v>157</v>
      </c>
      <c r="O1784" t="s">
        <v>158</v>
      </c>
      <c r="P1784" t="str">
        <f>VLOOKUP('intouch变量（离散）'!$A1784,基本表格!$G:$Q,3,FALSE)</f>
        <v>DB1300,X1801.1</v>
      </c>
      <c r="Q1784" t="str">
        <f>VLOOKUP('intouch变量（离散）'!$A1784,基本表格!$G:$Q,10,FALSE)</f>
        <v>Yes</v>
      </c>
      <c r="R1784" t="str">
        <f t="shared" si="168"/>
        <v>DB1300,X1801.1 2435+P1-M12 3#刨片机润滑油冷却风扇 电机控制 通风扇</v>
      </c>
      <c r="S1784">
        <v>0</v>
      </c>
      <c r="T1784">
        <v>0</v>
      </c>
    </row>
    <row r="1785" spans="1:20">
      <c r="A1785" t="s">
        <v>1941</v>
      </c>
      <c r="B1785" s="11" t="str">
        <f t="shared" si="167"/>
        <v>CHP3</v>
      </c>
      <c r="C1785" s="11" t="str">
        <f>VLOOKUP('intouch变量（离散）'!$A1785,基本表格!$G:$Q,2,FALSE)</f>
        <v>2435+P1-M12 3#刨片机润滑油冷却风扇 电机控制 电机(正转）</v>
      </c>
      <c r="D1785" t="s">
        <v>154</v>
      </c>
      <c r="E1785" t="str">
        <f t="shared" si="163"/>
        <v>No</v>
      </c>
      <c r="F1785" t="str">
        <f t="shared" si="164"/>
        <v>0</v>
      </c>
      <c r="G1785" t="s">
        <v>154</v>
      </c>
      <c r="H1785" t="s">
        <v>155</v>
      </c>
      <c r="I1785" t="str">
        <f t="shared" si="165"/>
        <v/>
      </c>
      <c r="J1785" t="str">
        <f t="shared" si="166"/>
        <v/>
      </c>
      <c r="K1785" t="str">
        <f>VLOOKUP('intouch变量（离散）'!$A1785,基本表格!$G:$Q,9,FALSE)</f>
        <v>None</v>
      </c>
      <c r="L1785">
        <v>1</v>
      </c>
      <c r="M1785" t="s">
        <v>156</v>
      </c>
      <c r="N1785" t="s">
        <v>157</v>
      </c>
      <c r="O1785" t="s">
        <v>158</v>
      </c>
      <c r="P1785" t="str">
        <f>VLOOKUP('intouch变量（离散）'!$A1785,基本表格!$G:$Q,3,FALSE)</f>
        <v>DB1300,X1801.2</v>
      </c>
      <c r="Q1785" t="str">
        <f>VLOOKUP('intouch变量（离散）'!$A1785,基本表格!$G:$Q,10,FALSE)</f>
        <v>Yes</v>
      </c>
      <c r="R1785" t="str">
        <f t="shared" si="168"/>
        <v>DB1300,X1801.2 2435+P1-M12 3#刨片机润滑油冷却风扇 电机控制 电机(正转）</v>
      </c>
      <c r="S1785">
        <v>0</v>
      </c>
      <c r="T1785">
        <v>0</v>
      </c>
    </row>
    <row r="1786" spans="1:20">
      <c r="A1786" t="s">
        <v>1942</v>
      </c>
      <c r="B1786" s="11" t="str">
        <f t="shared" si="167"/>
        <v>CHP3</v>
      </c>
      <c r="C1786" s="11" t="str">
        <f>VLOOKUP('intouch变量（离散）'!$A1786,基本表格!$G:$Q,2,FALSE)</f>
        <v>2435+P1-M12 3#刨片机润滑油冷却风扇 电机控制 电机过载</v>
      </c>
      <c r="D1786" t="s">
        <v>154</v>
      </c>
      <c r="E1786" t="str">
        <f t="shared" si="163"/>
        <v>No</v>
      </c>
      <c r="F1786" t="str">
        <f t="shared" si="164"/>
        <v>0</v>
      </c>
      <c r="G1786" t="s">
        <v>154</v>
      </c>
      <c r="H1786" t="s">
        <v>155</v>
      </c>
      <c r="I1786" t="str">
        <f t="shared" si="165"/>
        <v/>
      </c>
      <c r="J1786" t="str">
        <f t="shared" si="166"/>
        <v/>
      </c>
      <c r="K1786" t="str">
        <f>VLOOKUP('intouch变量（离散）'!$A1786,基本表格!$G:$Q,9,FALSE)</f>
        <v>On</v>
      </c>
      <c r="L1786">
        <v>1</v>
      </c>
      <c r="M1786" t="s">
        <v>156</v>
      </c>
      <c r="N1786" t="s">
        <v>157</v>
      </c>
      <c r="O1786" t="s">
        <v>158</v>
      </c>
      <c r="P1786" t="str">
        <f>VLOOKUP('intouch变量（离散）'!$A1786,基本表格!$G:$Q,3,FALSE)</f>
        <v>DB1300,X1801.3</v>
      </c>
      <c r="Q1786" t="str">
        <f>VLOOKUP('intouch变量（离散）'!$A1786,基本表格!$G:$Q,10,FALSE)</f>
        <v>Yes</v>
      </c>
      <c r="R1786" t="str">
        <f t="shared" si="168"/>
        <v>DB1300,X1801.3 2435+P1-M12 3#刨片机润滑油冷却风扇 电机控制 电机过载</v>
      </c>
      <c r="S1786">
        <v>0</v>
      </c>
      <c r="T1786">
        <v>0</v>
      </c>
    </row>
    <row r="1787" spans="1:20">
      <c r="A1787" t="s">
        <v>1943</v>
      </c>
      <c r="B1787" s="11" t="str">
        <f t="shared" si="167"/>
        <v>CHP3</v>
      </c>
      <c r="C1787" s="11" t="str">
        <f>VLOOKUP('intouch变量（离散）'!$A1787,基本表格!$G:$Q,2,FALSE)</f>
        <v>2435+P1-M12 3#刨片机润滑油冷却风扇 电机控制 风扇过载</v>
      </c>
      <c r="D1787" t="s">
        <v>154</v>
      </c>
      <c r="E1787" t="str">
        <f t="shared" si="163"/>
        <v>No</v>
      </c>
      <c r="F1787" t="str">
        <f t="shared" si="164"/>
        <v>0</v>
      </c>
      <c r="G1787" t="s">
        <v>154</v>
      </c>
      <c r="H1787" t="s">
        <v>155</v>
      </c>
      <c r="I1787" t="str">
        <f t="shared" si="165"/>
        <v/>
      </c>
      <c r="J1787" t="str">
        <f t="shared" si="166"/>
        <v/>
      </c>
      <c r="K1787" t="str">
        <f>VLOOKUP('intouch变量（离散）'!$A1787,基本表格!$G:$Q,9,FALSE)</f>
        <v>On</v>
      </c>
      <c r="L1787">
        <v>1</v>
      </c>
      <c r="M1787" t="s">
        <v>156</v>
      </c>
      <c r="N1787" t="s">
        <v>157</v>
      </c>
      <c r="O1787" t="s">
        <v>158</v>
      </c>
      <c r="P1787" t="str">
        <f>VLOOKUP('intouch变量（离散）'!$A1787,基本表格!$G:$Q,3,FALSE)</f>
        <v>DB1300,X1801.4</v>
      </c>
      <c r="Q1787" t="str">
        <f>VLOOKUP('intouch变量（离散）'!$A1787,基本表格!$G:$Q,10,FALSE)</f>
        <v>Yes</v>
      </c>
      <c r="R1787" t="str">
        <f t="shared" si="168"/>
        <v>DB1300,X1801.4 2435+P1-M12 3#刨片机润滑油冷却风扇 电机控制 风扇过载</v>
      </c>
      <c r="S1787">
        <v>0</v>
      </c>
      <c r="T1787">
        <v>0</v>
      </c>
    </row>
    <row r="1788" spans="1:20">
      <c r="A1788" t="s">
        <v>1944</v>
      </c>
      <c r="B1788" s="11" t="str">
        <f t="shared" si="167"/>
        <v>CHP3</v>
      </c>
      <c r="C1788" s="11" t="str">
        <f>VLOOKUP('intouch变量（离散）'!$A1788,基本表格!$G:$Q,2,FALSE)</f>
        <v>2435+P1-M12 3#刨片机润滑油冷却风扇 电机控制 电机运行指示</v>
      </c>
      <c r="D1788" t="s">
        <v>154</v>
      </c>
      <c r="E1788" t="str">
        <f t="shared" si="163"/>
        <v>No</v>
      </c>
      <c r="F1788" t="str">
        <f t="shared" si="164"/>
        <v>0</v>
      </c>
      <c r="G1788" t="s">
        <v>154</v>
      </c>
      <c r="H1788" t="s">
        <v>155</v>
      </c>
      <c r="I1788" t="str">
        <f t="shared" si="165"/>
        <v/>
      </c>
      <c r="J1788" t="str">
        <f t="shared" si="166"/>
        <v/>
      </c>
      <c r="K1788" t="str">
        <f>VLOOKUP('intouch变量（离散）'!$A1788,基本表格!$G:$Q,9,FALSE)</f>
        <v>None</v>
      </c>
      <c r="L1788">
        <v>1</v>
      </c>
      <c r="M1788" t="s">
        <v>156</v>
      </c>
      <c r="N1788" t="s">
        <v>157</v>
      </c>
      <c r="O1788" t="s">
        <v>158</v>
      </c>
      <c r="P1788" t="str">
        <f>VLOOKUP('intouch变量（离散）'!$A1788,基本表格!$G:$Q,3,FALSE)</f>
        <v>DB1300,X1801.5</v>
      </c>
      <c r="Q1788" t="str">
        <f>VLOOKUP('intouch变量（离散）'!$A1788,基本表格!$G:$Q,10,FALSE)</f>
        <v>Yes</v>
      </c>
      <c r="R1788" t="str">
        <f t="shared" si="168"/>
        <v>DB1300,X1801.5 2435+P1-M12 3#刨片机润滑油冷却风扇 电机控制 电机运行指示</v>
      </c>
      <c r="S1788">
        <v>0</v>
      </c>
      <c r="T1788">
        <v>0</v>
      </c>
    </row>
    <row r="1789" spans="1:20">
      <c r="A1789" t="s">
        <v>1945</v>
      </c>
      <c r="B1789" s="11" t="str">
        <f t="shared" si="167"/>
        <v>CHP3</v>
      </c>
      <c r="C1789" s="11" t="str">
        <f>VLOOKUP('intouch变量（离散）'!$A1789,基本表格!$G:$Q,2,FALSE)</f>
        <v>2435+P1-M12 3#刨片机润滑油冷却风扇 电机控制 断链报警</v>
      </c>
      <c r="D1789" t="s">
        <v>154</v>
      </c>
      <c r="E1789" t="str">
        <f t="shared" si="163"/>
        <v>No</v>
      </c>
      <c r="F1789" t="str">
        <f t="shared" si="164"/>
        <v>0</v>
      </c>
      <c r="G1789" t="s">
        <v>154</v>
      </c>
      <c r="H1789" t="s">
        <v>155</v>
      </c>
      <c r="I1789" t="str">
        <f t="shared" si="165"/>
        <v/>
      </c>
      <c r="J1789" t="str">
        <f t="shared" si="166"/>
        <v/>
      </c>
      <c r="K1789" t="str">
        <f>VLOOKUP('intouch变量（离散）'!$A1789,基本表格!$G:$Q,9,FALSE)</f>
        <v>On</v>
      </c>
      <c r="L1789">
        <v>1</v>
      </c>
      <c r="M1789" t="s">
        <v>156</v>
      </c>
      <c r="N1789" t="s">
        <v>157</v>
      </c>
      <c r="O1789" t="s">
        <v>158</v>
      </c>
      <c r="P1789" t="str">
        <f>VLOOKUP('intouch变量（离散）'!$A1789,基本表格!$G:$Q,3,FALSE)</f>
        <v>DB1300,X1801.6</v>
      </c>
      <c r="Q1789" t="str">
        <f>VLOOKUP('intouch变量（离散）'!$A1789,基本表格!$G:$Q,10,FALSE)</f>
        <v>Yes</v>
      </c>
      <c r="R1789" t="str">
        <f t="shared" si="168"/>
        <v>DB1300,X1801.6 2435+P1-M12 3#刨片机润滑油冷却风扇 电机控制 断链报警</v>
      </c>
      <c r="S1789">
        <v>0</v>
      </c>
      <c r="T1789">
        <v>0</v>
      </c>
    </row>
    <row r="1790" spans="1:20">
      <c r="A1790" t="s">
        <v>1946</v>
      </c>
      <c r="B1790" s="11" t="str">
        <f t="shared" si="167"/>
        <v>CHP3</v>
      </c>
      <c r="C1790" s="11" t="str">
        <f>VLOOKUP('intouch变量（离散）'!$A1790,基本表格!$G:$Q,2,FALSE)</f>
        <v>2435+P1-M12 3#刨片机润滑油冷却风扇 电机控制 断链检测</v>
      </c>
      <c r="D1790" t="s">
        <v>154</v>
      </c>
      <c r="E1790" t="str">
        <f t="shared" si="163"/>
        <v>No</v>
      </c>
      <c r="F1790" t="str">
        <f t="shared" si="164"/>
        <v>0</v>
      </c>
      <c r="G1790" t="s">
        <v>154</v>
      </c>
      <c r="H1790" t="s">
        <v>155</v>
      </c>
      <c r="I1790" t="str">
        <f t="shared" si="165"/>
        <v/>
      </c>
      <c r="J1790" t="str">
        <f t="shared" si="166"/>
        <v/>
      </c>
      <c r="K1790" t="str">
        <f>VLOOKUP('intouch变量（离散）'!$A1790,基本表格!$G:$Q,9,FALSE)</f>
        <v>None</v>
      </c>
      <c r="L1790">
        <v>1</v>
      </c>
      <c r="M1790" t="s">
        <v>156</v>
      </c>
      <c r="N1790" t="s">
        <v>157</v>
      </c>
      <c r="O1790" t="s">
        <v>158</v>
      </c>
      <c r="P1790" t="str">
        <f>VLOOKUP('intouch变量（离散）'!$A1790,基本表格!$G:$Q,3,FALSE)</f>
        <v>DB1300,X1801.7</v>
      </c>
      <c r="Q1790" t="str">
        <f>VLOOKUP('intouch变量（离散）'!$A1790,基本表格!$G:$Q,10,FALSE)</f>
        <v>Yes</v>
      </c>
      <c r="R1790" t="str">
        <f t="shared" si="168"/>
        <v>DB1300,X1801.7 2435+P1-M12 3#刨片机润滑油冷却风扇 电机控制 断链检测</v>
      </c>
      <c r="S1790">
        <v>0</v>
      </c>
      <c r="T1790">
        <v>0</v>
      </c>
    </row>
    <row r="1791" spans="1:20">
      <c r="A1791" t="s">
        <v>1947</v>
      </c>
      <c r="B1791" s="11" t="str">
        <f t="shared" si="167"/>
        <v>CHP3</v>
      </c>
      <c r="C1791" s="11" t="str">
        <f>VLOOKUP('intouch变量（离散）'!$A1791,基本表格!$G:$Q,2,FALSE)</f>
        <v>2435+P1-M12 3#刨片机润滑油冷却风扇 电机控制 复位</v>
      </c>
      <c r="D1791" t="s">
        <v>154</v>
      </c>
      <c r="E1791" t="str">
        <f t="shared" si="163"/>
        <v>No</v>
      </c>
      <c r="F1791" t="str">
        <f t="shared" si="164"/>
        <v>0</v>
      </c>
      <c r="G1791" t="s">
        <v>154</v>
      </c>
      <c r="H1791" t="s">
        <v>155</v>
      </c>
      <c r="I1791" t="str">
        <f t="shared" si="165"/>
        <v/>
      </c>
      <c r="J1791" t="str">
        <f t="shared" si="166"/>
        <v/>
      </c>
      <c r="K1791" t="str">
        <f>VLOOKUP('intouch变量（离散）'!$A1791,基本表格!$G:$Q,9,FALSE)</f>
        <v>None</v>
      </c>
      <c r="L1791">
        <v>1</v>
      </c>
      <c r="M1791" t="s">
        <v>156</v>
      </c>
      <c r="N1791" t="s">
        <v>157</v>
      </c>
      <c r="O1791" t="s">
        <v>158</v>
      </c>
      <c r="P1791" t="str">
        <f>VLOOKUP('intouch变量（离散）'!$A1791,基本表格!$G:$Q,3,FALSE)</f>
        <v>DB1300,X1802.0</v>
      </c>
      <c r="Q1791" t="str">
        <f>VLOOKUP('intouch变量（离散）'!$A1791,基本表格!$G:$Q,10,FALSE)</f>
        <v>No</v>
      </c>
      <c r="R1791" t="str">
        <f t="shared" si="168"/>
        <v>DB1300,X1802.0 2435+P1-M12 3#刨片机润滑油冷却风扇 电机控制 复位</v>
      </c>
      <c r="S1791">
        <v>0</v>
      </c>
      <c r="T1791">
        <v>0</v>
      </c>
    </row>
    <row r="1792" spans="1:20">
      <c r="A1792" t="s">
        <v>1948</v>
      </c>
      <c r="B1792" s="11" t="str">
        <f t="shared" si="167"/>
        <v>CHP3</v>
      </c>
      <c r="C1792" s="11" t="str">
        <f>VLOOKUP('intouch变量（离散）'!$A1792,基本表格!$G:$Q,2,FALSE)</f>
        <v>2435+P1-M12 3#刨片机润滑油冷却风扇 电机控制 断链保护使能</v>
      </c>
      <c r="D1792" t="s">
        <v>154</v>
      </c>
      <c r="E1792" t="str">
        <f t="shared" si="163"/>
        <v>Yes</v>
      </c>
      <c r="F1792" t="str">
        <f t="shared" si="164"/>
        <v>900</v>
      </c>
      <c r="G1792" t="s">
        <v>154</v>
      </c>
      <c r="H1792" t="s">
        <v>155</v>
      </c>
      <c r="I1792" t="str">
        <f t="shared" si="165"/>
        <v>禁用</v>
      </c>
      <c r="J1792" t="str">
        <f t="shared" si="166"/>
        <v>启用</v>
      </c>
      <c r="K1792" t="str">
        <f>VLOOKUP('intouch变量（离散）'!$A1792,基本表格!$G:$Q,9,FALSE)</f>
        <v>None</v>
      </c>
      <c r="L1792">
        <v>1</v>
      </c>
      <c r="M1792" t="s">
        <v>156</v>
      </c>
      <c r="N1792" t="s">
        <v>157</v>
      </c>
      <c r="O1792" t="s">
        <v>158</v>
      </c>
      <c r="P1792" t="str">
        <f>VLOOKUP('intouch变量（离散）'!$A1792,基本表格!$G:$Q,3,FALSE)</f>
        <v>DB1300,X1802.1</v>
      </c>
      <c r="Q1792" t="str">
        <f>VLOOKUP('intouch变量（离散）'!$A1792,基本表格!$G:$Q,10,FALSE)</f>
        <v>No</v>
      </c>
      <c r="R1792" t="str">
        <f t="shared" si="168"/>
        <v>DB1300,X1802.1 2435+P1-M12 3#刨片机润滑油冷却风扇 电机控制 断链保护使能</v>
      </c>
      <c r="S1792">
        <v>0</v>
      </c>
      <c r="T1792">
        <v>0</v>
      </c>
    </row>
    <row r="1793" spans="1:20">
      <c r="A1793" t="s">
        <v>1949</v>
      </c>
      <c r="B1793" s="11" t="str">
        <f t="shared" si="167"/>
        <v>CHP3</v>
      </c>
      <c r="C1793" s="11" t="str">
        <f>VLOOKUP('intouch变量（离散）'!$A1793,基本表格!$G:$Q,2,FALSE)</f>
        <v>2435+P1-M12 3#刨片机润滑油冷却风扇 电机控制 断链导致停机</v>
      </c>
      <c r="D1793" t="s">
        <v>154</v>
      </c>
      <c r="E1793" t="str">
        <f t="shared" si="163"/>
        <v>No</v>
      </c>
      <c r="F1793" t="str">
        <f t="shared" si="164"/>
        <v>0</v>
      </c>
      <c r="G1793" t="s">
        <v>154</v>
      </c>
      <c r="H1793" t="s">
        <v>155</v>
      </c>
      <c r="I1793" t="str">
        <f t="shared" si="165"/>
        <v/>
      </c>
      <c r="J1793" t="str">
        <f t="shared" si="166"/>
        <v/>
      </c>
      <c r="K1793" t="str">
        <f>VLOOKUP('intouch变量（离散）'!$A1793,基本表格!$G:$Q,9,FALSE)</f>
        <v>On</v>
      </c>
      <c r="L1793">
        <v>1</v>
      </c>
      <c r="M1793" t="s">
        <v>156</v>
      </c>
      <c r="N1793" t="s">
        <v>157</v>
      </c>
      <c r="O1793" t="s">
        <v>158</v>
      </c>
      <c r="P1793" t="str">
        <f>VLOOKUP('intouch变量（离散）'!$A1793,基本表格!$G:$Q,3,FALSE)</f>
        <v>DB1300,X1802.2</v>
      </c>
      <c r="Q1793" t="str">
        <f>VLOOKUP('intouch变量（离散）'!$A1793,基本表格!$G:$Q,10,FALSE)</f>
        <v>Yes</v>
      </c>
      <c r="R1793" t="str">
        <f t="shared" si="168"/>
        <v>DB1300,X1802.2 2435+P1-M12 3#刨片机润滑油冷却风扇 电机控制 断链导致停机</v>
      </c>
      <c r="S1793">
        <v>0</v>
      </c>
      <c r="T1793">
        <v>0</v>
      </c>
    </row>
    <row r="1794" spans="1:20">
      <c r="A1794" t="s">
        <v>1950</v>
      </c>
      <c r="B1794" s="11" t="str">
        <f t="shared" si="167"/>
        <v>CHP3</v>
      </c>
      <c r="C1794" s="11" t="str">
        <f>VLOOKUP('intouch变量（离散）'!$A1794,基本表格!$G:$Q,2,FALSE)</f>
        <v>2435+P1-M12 3#刨片机润滑油冷却风扇 电机控制 电机(反转）</v>
      </c>
      <c r="D1794" t="s">
        <v>154</v>
      </c>
      <c r="E1794" t="str">
        <f t="shared" si="163"/>
        <v>No</v>
      </c>
      <c r="F1794" t="str">
        <f t="shared" si="164"/>
        <v>0</v>
      </c>
      <c r="G1794" t="s">
        <v>154</v>
      </c>
      <c r="H1794" t="s">
        <v>155</v>
      </c>
      <c r="I1794" t="str">
        <f t="shared" si="165"/>
        <v/>
      </c>
      <c r="J1794" t="str">
        <f t="shared" si="166"/>
        <v/>
      </c>
      <c r="K1794" t="str">
        <f>VLOOKUP('intouch变量（离散）'!$A1794,基本表格!$G:$Q,9,FALSE)</f>
        <v>None</v>
      </c>
      <c r="L1794">
        <v>1</v>
      </c>
      <c r="M1794" t="s">
        <v>156</v>
      </c>
      <c r="N1794" t="s">
        <v>157</v>
      </c>
      <c r="O1794" t="s">
        <v>158</v>
      </c>
      <c r="P1794" t="str">
        <f>VLOOKUP('intouch变量（离散）'!$A1794,基本表格!$G:$Q,3,FALSE)</f>
        <v>DB1300,X1802.3</v>
      </c>
      <c r="Q1794" t="str">
        <f>VLOOKUP('intouch变量（离散）'!$A1794,基本表格!$G:$Q,10,FALSE)</f>
        <v>Yes</v>
      </c>
      <c r="R1794" t="str">
        <f t="shared" si="168"/>
        <v>DB1300,X1802.3 2435+P1-M12 3#刨片机润滑油冷却风扇 电机控制 电机(反转）</v>
      </c>
      <c r="S1794">
        <v>0</v>
      </c>
      <c r="T1794">
        <v>0</v>
      </c>
    </row>
    <row r="1795" spans="1:20">
      <c r="A1795" t="s">
        <v>1951</v>
      </c>
      <c r="B1795" s="11" t="str">
        <f t="shared" si="167"/>
        <v>CHP3</v>
      </c>
      <c r="C1795" s="11" t="str">
        <f>VLOOKUP('intouch变量（离散）'!$A1795,基本表格!$G:$Q,2,FALSE)</f>
        <v>2435+P1-M12 3#刨片机润滑油冷却风扇 电机控制 本地</v>
      </c>
      <c r="D1795" t="s">
        <v>154</v>
      </c>
      <c r="E1795" t="str">
        <f t="shared" ref="E1795:E1858" si="169">IF(RIGHT($A1795,2)="EN","Yes","No")</f>
        <v>No</v>
      </c>
      <c r="F1795" t="str">
        <f t="shared" ref="F1795:F1858" si="170">IF(RIGHT($A1795,2)="EN","900","0")</f>
        <v>0</v>
      </c>
      <c r="G1795" t="s">
        <v>154</v>
      </c>
      <c r="H1795" t="s">
        <v>155</v>
      </c>
      <c r="I1795" t="str">
        <f t="shared" ref="I1795:I1858" si="171">IF(RIGHT($A1795,2)="EN","禁用","")</f>
        <v/>
      </c>
      <c r="J1795" t="str">
        <f t="shared" ref="J1795:J1858" si="172">IF(RIGHT($A1795,2)="EN","启用","")</f>
        <v/>
      </c>
      <c r="K1795" t="str">
        <f>VLOOKUP('intouch变量（离散）'!$A1795,基本表格!$G:$Q,9,FALSE)</f>
        <v>None</v>
      </c>
      <c r="L1795">
        <v>1</v>
      </c>
      <c r="M1795" t="s">
        <v>156</v>
      </c>
      <c r="N1795" t="s">
        <v>157</v>
      </c>
      <c r="O1795" t="s">
        <v>158</v>
      </c>
      <c r="P1795" t="str">
        <f>VLOOKUP('intouch变量（离散）'!$A1795,基本表格!$G:$Q,3,FALSE)</f>
        <v>DB1300,X1802.4</v>
      </c>
      <c r="Q1795" t="str">
        <f>VLOOKUP('intouch变量（离散）'!$A1795,基本表格!$G:$Q,10,FALSE)</f>
        <v>Yes</v>
      </c>
      <c r="R1795" t="str">
        <f t="shared" si="168"/>
        <v>DB1300,X1802.4 2435+P1-M12 3#刨片机润滑油冷却风扇 电机控制 本地</v>
      </c>
      <c r="S1795">
        <v>0</v>
      </c>
      <c r="T1795">
        <v>0</v>
      </c>
    </row>
    <row r="1796" spans="1:20">
      <c r="A1796" t="s">
        <v>1952</v>
      </c>
      <c r="B1796" s="11" t="str">
        <f t="shared" si="167"/>
        <v>CHP3</v>
      </c>
      <c r="C1796" s="11" t="str">
        <f>VLOOKUP('intouch变量（离散）'!$A1796,基本表格!$G:$Q,2,FALSE)</f>
        <v>2435+P1-M12 3#刨片机润滑油冷却风扇 电机控制 远程</v>
      </c>
      <c r="D1796" t="s">
        <v>154</v>
      </c>
      <c r="E1796" t="str">
        <f t="shared" si="169"/>
        <v>No</v>
      </c>
      <c r="F1796" t="str">
        <f t="shared" si="170"/>
        <v>0</v>
      </c>
      <c r="G1796" t="s">
        <v>154</v>
      </c>
      <c r="H1796" t="s">
        <v>155</v>
      </c>
      <c r="I1796" t="str">
        <f t="shared" si="171"/>
        <v/>
      </c>
      <c r="J1796" t="str">
        <f t="shared" si="172"/>
        <v/>
      </c>
      <c r="K1796" t="str">
        <f>VLOOKUP('intouch变量（离散）'!$A1796,基本表格!$G:$Q,9,FALSE)</f>
        <v>None</v>
      </c>
      <c r="L1796">
        <v>1</v>
      </c>
      <c r="M1796" t="s">
        <v>156</v>
      </c>
      <c r="N1796" t="s">
        <v>157</v>
      </c>
      <c r="O1796" t="s">
        <v>158</v>
      </c>
      <c r="P1796" t="str">
        <f>VLOOKUP('intouch变量（离散）'!$A1796,基本表格!$G:$Q,3,FALSE)</f>
        <v>DB1300,X1802.5</v>
      </c>
      <c r="Q1796" t="str">
        <f>VLOOKUP('intouch变量（离散）'!$A1796,基本表格!$G:$Q,10,FALSE)</f>
        <v>Yes</v>
      </c>
      <c r="R1796" t="str">
        <f t="shared" si="168"/>
        <v>DB1300,X1802.5 2435+P1-M12 3#刨片机润滑油冷却风扇 电机控制 远程</v>
      </c>
      <c r="S1796">
        <v>0</v>
      </c>
      <c r="T1796">
        <v>0</v>
      </c>
    </row>
    <row r="1797" spans="1:20">
      <c r="A1797" t="s">
        <v>1953</v>
      </c>
      <c r="B1797" s="11" t="str">
        <f t="shared" ref="B1797:B1860" si="173">LEFT(A1797,4)</f>
        <v>CHP3</v>
      </c>
      <c r="C1797" s="11" t="str">
        <f>VLOOKUP('intouch变量（离散）'!$A1797,基本表格!$G:$Q,2,FALSE)</f>
        <v>2435+P1-M12 3#刨片机润滑油冷却风扇 电机控制 堵料报警</v>
      </c>
      <c r="D1797" t="s">
        <v>154</v>
      </c>
      <c r="E1797" t="str">
        <f t="shared" si="169"/>
        <v>No</v>
      </c>
      <c r="F1797" t="str">
        <f t="shared" si="170"/>
        <v>0</v>
      </c>
      <c r="G1797" t="s">
        <v>154</v>
      </c>
      <c r="H1797" t="s">
        <v>155</v>
      </c>
      <c r="I1797" t="str">
        <f t="shared" si="171"/>
        <v/>
      </c>
      <c r="J1797" t="str">
        <f t="shared" si="172"/>
        <v/>
      </c>
      <c r="K1797" t="str">
        <f>VLOOKUP('intouch变量（离散）'!$A1797,基本表格!$G:$Q,9,FALSE)</f>
        <v>On</v>
      </c>
      <c r="L1797">
        <v>1</v>
      </c>
      <c r="M1797" t="s">
        <v>156</v>
      </c>
      <c r="N1797" t="s">
        <v>157</v>
      </c>
      <c r="O1797" t="s">
        <v>158</v>
      </c>
      <c r="P1797" t="str">
        <f>VLOOKUP('intouch变量（离散）'!$A1797,基本表格!$G:$Q,3,FALSE)</f>
        <v>DB1300,X1802.6</v>
      </c>
      <c r="Q1797" t="str">
        <f>VLOOKUP('intouch变量（离散）'!$A1797,基本表格!$G:$Q,10,FALSE)</f>
        <v>Yes</v>
      </c>
      <c r="R1797" t="str">
        <f t="shared" ref="R1797:R1860" si="174">P1797&amp;" "&amp;C1797</f>
        <v>DB1300,X1802.6 2435+P1-M12 3#刨片机润滑油冷却风扇 电机控制 堵料报警</v>
      </c>
      <c r="S1797">
        <v>0</v>
      </c>
      <c r="T1797">
        <v>0</v>
      </c>
    </row>
    <row r="1798" spans="1:20">
      <c r="A1798" t="s">
        <v>1954</v>
      </c>
      <c r="B1798" s="11" t="str">
        <f t="shared" si="173"/>
        <v>CHP3</v>
      </c>
      <c r="C1798" s="11" t="str">
        <f>VLOOKUP('intouch变量（离散）'!$A1798,基本表格!$G:$Q,2,FALSE)</f>
        <v>2435+P1-M12 3#刨片机润滑油冷却风扇 电机控制 堵料检测</v>
      </c>
      <c r="D1798" t="s">
        <v>154</v>
      </c>
      <c r="E1798" t="str">
        <f t="shared" si="169"/>
        <v>No</v>
      </c>
      <c r="F1798" t="str">
        <f t="shared" si="170"/>
        <v>0</v>
      </c>
      <c r="G1798" t="s">
        <v>154</v>
      </c>
      <c r="H1798" t="s">
        <v>155</v>
      </c>
      <c r="I1798" t="str">
        <f t="shared" si="171"/>
        <v/>
      </c>
      <c r="J1798" t="str">
        <f t="shared" si="172"/>
        <v/>
      </c>
      <c r="K1798" t="str">
        <f>VLOOKUP('intouch变量（离散）'!$A1798,基本表格!$G:$Q,9,FALSE)</f>
        <v>None</v>
      </c>
      <c r="L1798">
        <v>1</v>
      </c>
      <c r="M1798" t="s">
        <v>156</v>
      </c>
      <c r="N1798" t="s">
        <v>157</v>
      </c>
      <c r="O1798" t="s">
        <v>158</v>
      </c>
      <c r="P1798" t="str">
        <f>VLOOKUP('intouch变量（离散）'!$A1798,基本表格!$G:$Q,3,FALSE)</f>
        <v>DB1300,X1802.7</v>
      </c>
      <c r="Q1798" t="str">
        <f>VLOOKUP('intouch变量（离散）'!$A1798,基本表格!$G:$Q,10,FALSE)</f>
        <v>Yes</v>
      </c>
      <c r="R1798" t="str">
        <f t="shared" si="174"/>
        <v>DB1300,X1802.7 2435+P1-M12 3#刨片机润滑油冷却风扇 电机控制 堵料检测</v>
      </c>
      <c r="S1798">
        <v>0</v>
      </c>
      <c r="T1798">
        <v>0</v>
      </c>
    </row>
    <row r="1799" spans="1:20">
      <c r="A1799" t="s">
        <v>1955</v>
      </c>
      <c r="B1799" s="11" t="str">
        <f t="shared" si="173"/>
        <v>CHP3</v>
      </c>
      <c r="C1799" s="11" t="str">
        <f>VLOOKUP('intouch变量（离散）'!$A1799,基本表格!$G:$Q,2,FALSE)</f>
        <v>2435+P1-M12 3#刨片机润滑油冷却风扇 电机控制 堵料保护使能</v>
      </c>
      <c r="D1799" t="s">
        <v>154</v>
      </c>
      <c r="E1799" t="str">
        <f t="shared" si="169"/>
        <v>Yes</v>
      </c>
      <c r="F1799" t="str">
        <f t="shared" si="170"/>
        <v>900</v>
      </c>
      <c r="G1799" t="s">
        <v>154</v>
      </c>
      <c r="H1799" t="s">
        <v>155</v>
      </c>
      <c r="I1799" t="str">
        <f t="shared" si="171"/>
        <v>禁用</v>
      </c>
      <c r="J1799" t="str">
        <f t="shared" si="172"/>
        <v>启用</v>
      </c>
      <c r="K1799" t="str">
        <f>VLOOKUP('intouch变量（离散）'!$A1799,基本表格!$G:$Q,9,FALSE)</f>
        <v>None</v>
      </c>
      <c r="L1799">
        <v>1</v>
      </c>
      <c r="M1799" t="s">
        <v>156</v>
      </c>
      <c r="N1799" t="s">
        <v>157</v>
      </c>
      <c r="O1799" t="s">
        <v>158</v>
      </c>
      <c r="P1799" t="str">
        <f>VLOOKUP('intouch变量（离散）'!$A1799,基本表格!$G:$Q,3,FALSE)</f>
        <v>DB1300,X1803.0</v>
      </c>
      <c r="Q1799" t="str">
        <f>VLOOKUP('intouch变量（离散）'!$A1799,基本表格!$G:$Q,10,FALSE)</f>
        <v>No</v>
      </c>
      <c r="R1799" t="str">
        <f t="shared" si="174"/>
        <v>DB1300,X1803.0 2435+P1-M12 3#刨片机润滑油冷却风扇 电机控制 堵料保护使能</v>
      </c>
      <c r="S1799">
        <v>0</v>
      </c>
      <c r="T1799">
        <v>0</v>
      </c>
    </row>
    <row r="1800" spans="1:20">
      <c r="A1800" t="s">
        <v>1956</v>
      </c>
      <c r="B1800" s="11" t="str">
        <f t="shared" si="173"/>
        <v>CHP3</v>
      </c>
      <c r="C1800" s="11" t="str">
        <f>VLOOKUP('intouch变量（离散）'!$A1800,基本表格!$G:$Q,2,FALSE)</f>
        <v>2435+P1-M12 3#刨片机润滑油冷却风扇 电机控制 堵料导致停机</v>
      </c>
      <c r="D1800" t="s">
        <v>154</v>
      </c>
      <c r="E1800" t="str">
        <f t="shared" si="169"/>
        <v>No</v>
      </c>
      <c r="F1800" t="str">
        <f t="shared" si="170"/>
        <v>0</v>
      </c>
      <c r="G1800" t="s">
        <v>154</v>
      </c>
      <c r="H1800" t="s">
        <v>155</v>
      </c>
      <c r="I1800" t="str">
        <f t="shared" si="171"/>
        <v/>
      </c>
      <c r="J1800" t="str">
        <f t="shared" si="172"/>
        <v/>
      </c>
      <c r="K1800" t="str">
        <f>VLOOKUP('intouch变量（离散）'!$A1800,基本表格!$G:$Q,9,FALSE)</f>
        <v>On</v>
      </c>
      <c r="L1800">
        <v>1</v>
      </c>
      <c r="M1800" t="s">
        <v>156</v>
      </c>
      <c r="N1800" t="s">
        <v>157</v>
      </c>
      <c r="O1800" t="s">
        <v>158</v>
      </c>
      <c r="P1800" t="str">
        <f>VLOOKUP('intouch变量（离散）'!$A1800,基本表格!$G:$Q,3,FALSE)</f>
        <v>DB1300,X1803.1</v>
      </c>
      <c r="Q1800" t="str">
        <f>VLOOKUP('intouch变量（离散）'!$A1800,基本表格!$G:$Q,10,FALSE)</f>
        <v>Yes</v>
      </c>
      <c r="R1800" t="str">
        <f t="shared" si="174"/>
        <v>DB1300,X1803.1 2435+P1-M12 3#刨片机润滑油冷却风扇 电机控制 堵料导致停机</v>
      </c>
      <c r="S1800">
        <v>0</v>
      </c>
      <c r="T1800">
        <v>0</v>
      </c>
    </row>
    <row r="1801" spans="1:20">
      <c r="A1801" t="s">
        <v>1957</v>
      </c>
      <c r="B1801" s="11" t="str">
        <f t="shared" si="173"/>
        <v>CHP3</v>
      </c>
      <c r="C1801" s="11" t="str">
        <f>VLOOKUP('intouch变量（离散）'!$A1801,基本表格!$G:$Q,2,FALSE)</f>
        <v>2435+P1-M12 3#刨片机润滑油冷却风扇 电机控制 拉线开关</v>
      </c>
      <c r="D1801" t="s">
        <v>154</v>
      </c>
      <c r="E1801" t="str">
        <f t="shared" si="169"/>
        <v>No</v>
      </c>
      <c r="F1801" t="str">
        <f t="shared" si="170"/>
        <v>0</v>
      </c>
      <c r="G1801" t="s">
        <v>154</v>
      </c>
      <c r="H1801" t="s">
        <v>155</v>
      </c>
      <c r="I1801" t="str">
        <f t="shared" si="171"/>
        <v/>
      </c>
      <c r="J1801" t="str">
        <f t="shared" si="172"/>
        <v/>
      </c>
      <c r="K1801" t="str">
        <f>VLOOKUP('intouch变量（离散）'!$A1801,基本表格!$G:$Q,9,FALSE)</f>
        <v>On</v>
      </c>
      <c r="L1801">
        <v>1</v>
      </c>
      <c r="M1801" t="s">
        <v>156</v>
      </c>
      <c r="N1801" t="s">
        <v>157</v>
      </c>
      <c r="O1801" t="s">
        <v>158</v>
      </c>
      <c r="P1801" t="str">
        <f>VLOOKUP('intouch变量（离散）'!$A1801,基本表格!$G:$Q,3,FALSE)</f>
        <v>DB1300,X1808.0</v>
      </c>
      <c r="Q1801" t="str">
        <f>VLOOKUP('intouch变量（离散）'!$A1801,基本表格!$G:$Q,10,FALSE)</f>
        <v>Yes</v>
      </c>
      <c r="R1801" t="str">
        <f t="shared" si="174"/>
        <v>DB1300,X1808.0 2435+P1-M12 3#刨片机润滑油冷却风扇 电机控制 拉线开关</v>
      </c>
      <c r="S1801">
        <v>0</v>
      </c>
      <c r="T1801">
        <v>0</v>
      </c>
    </row>
    <row r="1802" spans="1:20">
      <c r="A1802" t="s">
        <v>1958</v>
      </c>
      <c r="B1802" s="11" t="str">
        <f t="shared" si="173"/>
        <v>CHP3</v>
      </c>
      <c r="C1802" s="11" t="str">
        <f>VLOOKUP('intouch变量（离散）'!$A1802,基本表格!$G:$Q,2,FALSE)</f>
        <v>2435+P1-M12 3#刨片机润滑油冷却风扇 电机控制 左跑偏报警</v>
      </c>
      <c r="D1802" t="s">
        <v>154</v>
      </c>
      <c r="E1802" t="str">
        <f t="shared" si="169"/>
        <v>No</v>
      </c>
      <c r="F1802" t="str">
        <f t="shared" si="170"/>
        <v>0</v>
      </c>
      <c r="G1802" t="s">
        <v>154</v>
      </c>
      <c r="H1802" t="s">
        <v>155</v>
      </c>
      <c r="I1802" t="str">
        <f t="shared" si="171"/>
        <v/>
      </c>
      <c r="J1802" t="str">
        <f t="shared" si="172"/>
        <v/>
      </c>
      <c r="K1802" t="str">
        <f>VLOOKUP('intouch变量（离散）'!$A1802,基本表格!$G:$Q,9,FALSE)</f>
        <v>On</v>
      </c>
      <c r="L1802">
        <v>1</v>
      </c>
      <c r="M1802" t="s">
        <v>156</v>
      </c>
      <c r="N1802" t="s">
        <v>157</v>
      </c>
      <c r="O1802" t="s">
        <v>158</v>
      </c>
      <c r="P1802" t="str">
        <f>VLOOKUP('intouch变量（离散）'!$A1802,基本表格!$G:$Q,3,FALSE)</f>
        <v>DB1300,X1808.1</v>
      </c>
      <c r="Q1802" t="str">
        <f>VLOOKUP('intouch变量（离散）'!$A1802,基本表格!$G:$Q,10,FALSE)</f>
        <v>Yes</v>
      </c>
      <c r="R1802" t="str">
        <f t="shared" si="174"/>
        <v>DB1300,X1808.1 2435+P1-M12 3#刨片机润滑油冷却风扇 电机控制 左跑偏报警</v>
      </c>
      <c r="S1802">
        <v>0</v>
      </c>
      <c r="T1802">
        <v>0</v>
      </c>
    </row>
    <row r="1803" spans="1:20">
      <c r="A1803" t="s">
        <v>1959</v>
      </c>
      <c r="B1803" s="11" t="str">
        <f t="shared" si="173"/>
        <v>CHP3</v>
      </c>
      <c r="C1803" s="11" t="str">
        <f>VLOOKUP('intouch变量（离散）'!$A1803,基本表格!$G:$Q,2,FALSE)</f>
        <v>2435+P1-M12 3#刨片机润滑油冷却风扇 电机控制 左跑偏1检测</v>
      </c>
      <c r="D1803" t="s">
        <v>154</v>
      </c>
      <c r="E1803" t="str">
        <f t="shared" si="169"/>
        <v>No</v>
      </c>
      <c r="F1803" t="str">
        <f t="shared" si="170"/>
        <v>0</v>
      </c>
      <c r="G1803" t="s">
        <v>154</v>
      </c>
      <c r="H1803" t="s">
        <v>155</v>
      </c>
      <c r="I1803" t="str">
        <f t="shared" si="171"/>
        <v/>
      </c>
      <c r="J1803" t="str">
        <f t="shared" si="172"/>
        <v/>
      </c>
      <c r="K1803" t="str">
        <f>VLOOKUP('intouch变量（离散）'!$A1803,基本表格!$G:$Q,9,FALSE)</f>
        <v>None</v>
      </c>
      <c r="L1803">
        <v>1</v>
      </c>
      <c r="M1803" t="s">
        <v>156</v>
      </c>
      <c r="N1803" t="s">
        <v>157</v>
      </c>
      <c r="O1803" t="s">
        <v>158</v>
      </c>
      <c r="P1803" t="str">
        <f>VLOOKUP('intouch变量（离散）'!$A1803,基本表格!$G:$Q,3,FALSE)</f>
        <v>DB1300,X1808.2</v>
      </c>
      <c r="Q1803" t="str">
        <f>VLOOKUP('intouch变量（离散）'!$A1803,基本表格!$G:$Q,10,FALSE)</f>
        <v>Yes</v>
      </c>
      <c r="R1803" t="str">
        <f t="shared" si="174"/>
        <v>DB1300,X1808.2 2435+P1-M12 3#刨片机润滑油冷却风扇 电机控制 左跑偏1检测</v>
      </c>
      <c r="S1803">
        <v>0</v>
      </c>
      <c r="T1803">
        <v>0</v>
      </c>
    </row>
    <row r="1804" spans="1:20">
      <c r="A1804" t="s">
        <v>1960</v>
      </c>
      <c r="B1804" s="11" t="str">
        <f t="shared" si="173"/>
        <v>CHP3</v>
      </c>
      <c r="C1804" s="11" t="str">
        <f>VLOOKUP('intouch变量（离散）'!$A1804,基本表格!$G:$Q,2,FALSE)</f>
        <v>2435+P1-M12 3#刨片机润滑油冷却风扇 电机控制 左跑偏保护使能</v>
      </c>
      <c r="D1804" t="s">
        <v>154</v>
      </c>
      <c r="E1804" t="str">
        <f t="shared" si="169"/>
        <v>Yes</v>
      </c>
      <c r="F1804" t="str">
        <f t="shared" si="170"/>
        <v>900</v>
      </c>
      <c r="G1804" t="s">
        <v>154</v>
      </c>
      <c r="H1804" t="s">
        <v>155</v>
      </c>
      <c r="I1804" t="str">
        <f t="shared" si="171"/>
        <v>禁用</v>
      </c>
      <c r="J1804" t="str">
        <f t="shared" si="172"/>
        <v>启用</v>
      </c>
      <c r="K1804" t="str">
        <f>VLOOKUP('intouch变量（离散）'!$A1804,基本表格!$G:$Q,9,FALSE)</f>
        <v>None</v>
      </c>
      <c r="L1804">
        <v>1</v>
      </c>
      <c r="M1804" t="s">
        <v>156</v>
      </c>
      <c r="N1804" t="s">
        <v>157</v>
      </c>
      <c r="O1804" t="s">
        <v>158</v>
      </c>
      <c r="P1804" t="str">
        <f>VLOOKUP('intouch变量（离散）'!$A1804,基本表格!$G:$Q,3,FALSE)</f>
        <v>DB1300,X1808.3</v>
      </c>
      <c r="Q1804" t="str">
        <f>VLOOKUP('intouch变量（离散）'!$A1804,基本表格!$G:$Q,10,FALSE)</f>
        <v>No</v>
      </c>
      <c r="R1804" t="str">
        <f t="shared" si="174"/>
        <v>DB1300,X1808.3 2435+P1-M12 3#刨片机润滑油冷却风扇 电机控制 左跑偏保护使能</v>
      </c>
      <c r="S1804">
        <v>0</v>
      </c>
      <c r="T1804">
        <v>0</v>
      </c>
    </row>
    <row r="1805" spans="1:20">
      <c r="A1805" t="s">
        <v>1961</v>
      </c>
      <c r="B1805" s="11" t="str">
        <f t="shared" si="173"/>
        <v>CHP3</v>
      </c>
      <c r="C1805" s="11" t="str">
        <f>VLOOKUP('intouch变量（离散）'!$A1805,基本表格!$G:$Q,2,FALSE)</f>
        <v>2435+P1-M12 3#刨片机润滑油冷却风扇 电机控制 左跑偏导致停机</v>
      </c>
      <c r="D1805" t="s">
        <v>154</v>
      </c>
      <c r="E1805" t="str">
        <f t="shared" si="169"/>
        <v>No</v>
      </c>
      <c r="F1805" t="str">
        <f t="shared" si="170"/>
        <v>0</v>
      </c>
      <c r="G1805" t="s">
        <v>154</v>
      </c>
      <c r="H1805" t="s">
        <v>155</v>
      </c>
      <c r="I1805" t="str">
        <f t="shared" si="171"/>
        <v/>
      </c>
      <c r="J1805" t="str">
        <f t="shared" si="172"/>
        <v/>
      </c>
      <c r="K1805" t="str">
        <f>VLOOKUP('intouch变量（离散）'!$A1805,基本表格!$G:$Q,9,FALSE)</f>
        <v>On</v>
      </c>
      <c r="L1805">
        <v>1</v>
      </c>
      <c r="M1805" t="s">
        <v>156</v>
      </c>
      <c r="N1805" t="s">
        <v>157</v>
      </c>
      <c r="O1805" t="s">
        <v>158</v>
      </c>
      <c r="P1805" t="str">
        <f>VLOOKUP('intouch变量（离散）'!$A1805,基本表格!$G:$Q,3,FALSE)</f>
        <v>DB1300,X1808.4</v>
      </c>
      <c r="Q1805" t="str">
        <f>VLOOKUP('intouch变量（离散）'!$A1805,基本表格!$G:$Q,10,FALSE)</f>
        <v>Yes</v>
      </c>
      <c r="R1805" t="str">
        <f t="shared" si="174"/>
        <v>DB1300,X1808.4 2435+P1-M12 3#刨片机润滑油冷却风扇 电机控制 左跑偏导致停机</v>
      </c>
      <c r="S1805">
        <v>0</v>
      </c>
      <c r="T1805">
        <v>0</v>
      </c>
    </row>
    <row r="1806" spans="1:20">
      <c r="A1806" t="s">
        <v>1962</v>
      </c>
      <c r="B1806" s="11" t="str">
        <f t="shared" si="173"/>
        <v>CHP3</v>
      </c>
      <c r="C1806" s="11" t="str">
        <f>VLOOKUP('intouch变量（离散）'!$A1806,基本表格!$G:$Q,2,FALSE)</f>
        <v>2435+P1-M12 3#刨片机润滑油冷却风扇 电机控制 右 跑偏报警</v>
      </c>
      <c r="D1806" t="s">
        <v>154</v>
      </c>
      <c r="E1806" t="str">
        <f t="shared" si="169"/>
        <v>No</v>
      </c>
      <c r="F1806" t="str">
        <f t="shared" si="170"/>
        <v>0</v>
      </c>
      <c r="G1806" t="s">
        <v>154</v>
      </c>
      <c r="H1806" t="s">
        <v>155</v>
      </c>
      <c r="I1806" t="str">
        <f t="shared" si="171"/>
        <v/>
      </c>
      <c r="J1806" t="str">
        <f t="shared" si="172"/>
        <v/>
      </c>
      <c r="K1806" t="str">
        <f>VLOOKUP('intouch变量（离散）'!$A1806,基本表格!$G:$Q,9,FALSE)</f>
        <v>On</v>
      </c>
      <c r="L1806">
        <v>1</v>
      </c>
      <c r="M1806" t="s">
        <v>156</v>
      </c>
      <c r="N1806" t="s">
        <v>157</v>
      </c>
      <c r="O1806" t="s">
        <v>158</v>
      </c>
      <c r="P1806" t="str">
        <f>VLOOKUP('intouch变量（离散）'!$A1806,基本表格!$G:$Q,3,FALSE)</f>
        <v>DB1300,X1812.0</v>
      </c>
      <c r="Q1806" t="str">
        <f>VLOOKUP('intouch变量（离散）'!$A1806,基本表格!$G:$Q,10,FALSE)</f>
        <v>Yes</v>
      </c>
      <c r="R1806" t="str">
        <f t="shared" si="174"/>
        <v>DB1300,X1812.0 2435+P1-M12 3#刨片机润滑油冷却风扇 电机控制 右 跑偏报警</v>
      </c>
      <c r="S1806">
        <v>0</v>
      </c>
      <c r="T1806">
        <v>0</v>
      </c>
    </row>
    <row r="1807" spans="1:20">
      <c r="A1807" t="s">
        <v>1963</v>
      </c>
      <c r="B1807" s="11" t="str">
        <f t="shared" si="173"/>
        <v>CHP3</v>
      </c>
      <c r="C1807" s="11" t="str">
        <f>VLOOKUP('intouch变量（离散）'!$A1807,基本表格!$G:$Q,2,FALSE)</f>
        <v>2435+P1-M12 3#刨片机润滑油冷却风扇 电机控制 右跑偏1检测</v>
      </c>
      <c r="D1807" t="s">
        <v>154</v>
      </c>
      <c r="E1807" t="str">
        <f t="shared" si="169"/>
        <v>No</v>
      </c>
      <c r="F1807" t="str">
        <f t="shared" si="170"/>
        <v>0</v>
      </c>
      <c r="G1807" t="s">
        <v>154</v>
      </c>
      <c r="H1807" t="s">
        <v>155</v>
      </c>
      <c r="I1807" t="str">
        <f t="shared" si="171"/>
        <v/>
      </c>
      <c r="J1807" t="str">
        <f t="shared" si="172"/>
        <v/>
      </c>
      <c r="K1807" t="str">
        <f>VLOOKUP('intouch变量（离散）'!$A1807,基本表格!$G:$Q,9,FALSE)</f>
        <v>None</v>
      </c>
      <c r="L1807">
        <v>1</v>
      </c>
      <c r="M1807" t="s">
        <v>156</v>
      </c>
      <c r="N1807" t="s">
        <v>157</v>
      </c>
      <c r="O1807" t="s">
        <v>158</v>
      </c>
      <c r="P1807" t="str">
        <f>VLOOKUP('intouch变量（离散）'!$A1807,基本表格!$G:$Q,3,FALSE)</f>
        <v>DB1300,X1812.1</v>
      </c>
      <c r="Q1807" t="str">
        <f>VLOOKUP('intouch变量（离散）'!$A1807,基本表格!$G:$Q,10,FALSE)</f>
        <v>Yes</v>
      </c>
      <c r="R1807" t="str">
        <f t="shared" si="174"/>
        <v>DB1300,X1812.1 2435+P1-M12 3#刨片机润滑油冷却风扇 电机控制 右跑偏1检测</v>
      </c>
      <c r="S1807">
        <v>0</v>
      </c>
      <c r="T1807">
        <v>0</v>
      </c>
    </row>
    <row r="1808" spans="1:20">
      <c r="A1808" t="s">
        <v>1964</v>
      </c>
      <c r="B1808" s="11" t="str">
        <f t="shared" si="173"/>
        <v>CHP3</v>
      </c>
      <c r="C1808" s="11" t="str">
        <f>VLOOKUP('intouch变量（离散）'!$A1808,基本表格!$G:$Q,2,FALSE)</f>
        <v>2435+P1-M12 3#刨片机润滑油冷却风扇 电机控制 右跑偏保护使能</v>
      </c>
      <c r="D1808" t="s">
        <v>154</v>
      </c>
      <c r="E1808" t="str">
        <f t="shared" si="169"/>
        <v>Yes</v>
      </c>
      <c r="F1808" t="str">
        <f t="shared" si="170"/>
        <v>900</v>
      </c>
      <c r="G1808" t="s">
        <v>154</v>
      </c>
      <c r="H1808" t="s">
        <v>155</v>
      </c>
      <c r="I1808" t="str">
        <f t="shared" si="171"/>
        <v>禁用</v>
      </c>
      <c r="J1808" t="str">
        <f t="shared" si="172"/>
        <v>启用</v>
      </c>
      <c r="K1808" t="str">
        <f>VLOOKUP('intouch变量（离散）'!$A1808,基本表格!$G:$Q,9,FALSE)</f>
        <v>None</v>
      </c>
      <c r="L1808">
        <v>1</v>
      </c>
      <c r="M1808" t="s">
        <v>156</v>
      </c>
      <c r="N1808" t="s">
        <v>157</v>
      </c>
      <c r="O1808" t="s">
        <v>158</v>
      </c>
      <c r="P1808" t="str">
        <f>VLOOKUP('intouch变量（离散）'!$A1808,基本表格!$G:$Q,3,FALSE)</f>
        <v>DB1300,X1812.2</v>
      </c>
      <c r="Q1808" t="str">
        <f>VLOOKUP('intouch变量（离散）'!$A1808,基本表格!$G:$Q,10,FALSE)</f>
        <v>No</v>
      </c>
      <c r="R1808" t="str">
        <f t="shared" si="174"/>
        <v>DB1300,X1812.2 2435+P1-M12 3#刨片机润滑油冷却风扇 电机控制 右跑偏保护使能</v>
      </c>
      <c r="S1808">
        <v>0</v>
      </c>
      <c r="T1808">
        <v>0</v>
      </c>
    </row>
    <row r="1809" spans="1:20">
      <c r="A1809" t="s">
        <v>1965</v>
      </c>
      <c r="B1809" s="11" t="str">
        <f t="shared" si="173"/>
        <v>CHP3</v>
      </c>
      <c r="C1809" s="11" t="str">
        <f>VLOOKUP('intouch变量（离散）'!$A1809,基本表格!$G:$Q,2,FALSE)</f>
        <v>2435+P1-M12 3#刨片机润滑油冷却风扇 电机控制 右跑偏导致停机</v>
      </c>
      <c r="D1809" t="s">
        <v>154</v>
      </c>
      <c r="E1809" t="str">
        <f t="shared" si="169"/>
        <v>No</v>
      </c>
      <c r="F1809" t="str">
        <f t="shared" si="170"/>
        <v>0</v>
      </c>
      <c r="G1809" t="s">
        <v>154</v>
      </c>
      <c r="H1809" t="s">
        <v>155</v>
      </c>
      <c r="I1809" t="str">
        <f t="shared" si="171"/>
        <v/>
      </c>
      <c r="J1809" t="str">
        <f t="shared" si="172"/>
        <v/>
      </c>
      <c r="K1809" t="str">
        <f>VLOOKUP('intouch变量（离散）'!$A1809,基本表格!$G:$Q,9,FALSE)</f>
        <v>On</v>
      </c>
      <c r="L1809">
        <v>1</v>
      </c>
      <c r="M1809" t="s">
        <v>156</v>
      </c>
      <c r="N1809" t="s">
        <v>157</v>
      </c>
      <c r="O1809" t="s">
        <v>158</v>
      </c>
      <c r="P1809" t="str">
        <f>VLOOKUP('intouch变量（离散）'!$A1809,基本表格!$G:$Q,3,FALSE)</f>
        <v>DB1300,X1812.3</v>
      </c>
      <c r="Q1809" t="str">
        <f>VLOOKUP('intouch变量（离散）'!$A1809,基本表格!$G:$Q,10,FALSE)</f>
        <v>Yes</v>
      </c>
      <c r="R1809" t="str">
        <f t="shared" si="174"/>
        <v>DB1300,X1812.3 2435+P1-M12 3#刨片机润滑油冷却风扇 电机控制 右跑偏导致停机</v>
      </c>
      <c r="S1809">
        <v>0</v>
      </c>
      <c r="T1809">
        <v>0</v>
      </c>
    </row>
    <row r="1810" spans="1:20">
      <c r="A1810" t="s">
        <v>1966</v>
      </c>
      <c r="B1810" s="11" t="str">
        <f t="shared" si="173"/>
        <v>CHP3</v>
      </c>
      <c r="C1810" s="11" t="str">
        <f>VLOOKUP('intouch变量（离散）'!$A1810,基本表格!$G:$Q,2,FALSE)</f>
        <v>2435+P1-M12 3#刨片机润滑油冷却风扇 电机控制 三角型</v>
      </c>
      <c r="D1810" t="s">
        <v>154</v>
      </c>
      <c r="E1810" t="str">
        <f t="shared" si="169"/>
        <v>No</v>
      </c>
      <c r="F1810" t="str">
        <f t="shared" si="170"/>
        <v>0</v>
      </c>
      <c r="G1810" t="s">
        <v>154</v>
      </c>
      <c r="H1810" t="s">
        <v>155</v>
      </c>
      <c r="I1810" t="str">
        <f t="shared" si="171"/>
        <v/>
      </c>
      <c r="J1810" t="str">
        <f t="shared" si="172"/>
        <v/>
      </c>
      <c r="K1810" t="str">
        <f>VLOOKUP('intouch变量（离散）'!$A1810,基本表格!$G:$Q,9,FALSE)</f>
        <v>None</v>
      </c>
      <c r="L1810">
        <v>1</v>
      </c>
      <c r="M1810" t="s">
        <v>156</v>
      </c>
      <c r="N1810" t="s">
        <v>157</v>
      </c>
      <c r="O1810" t="s">
        <v>158</v>
      </c>
      <c r="P1810" t="str">
        <f>VLOOKUP('intouch变量（离散）'!$A1810,基本表格!$G:$Q,3,FALSE)</f>
        <v>DB1300,X1816.0</v>
      </c>
      <c r="Q1810" t="str">
        <f>VLOOKUP('intouch变量（离散）'!$A1810,基本表格!$G:$Q,10,FALSE)</f>
        <v>Yes</v>
      </c>
      <c r="R1810" t="str">
        <f t="shared" si="174"/>
        <v>DB1300,X1816.0 2435+P1-M12 3#刨片机润滑油冷却风扇 电机控制 三角型</v>
      </c>
      <c r="S1810">
        <v>0</v>
      </c>
      <c r="T1810">
        <v>0</v>
      </c>
    </row>
    <row r="1811" spans="1:20">
      <c r="A1811" t="s">
        <v>1967</v>
      </c>
      <c r="B1811" s="11" t="str">
        <f t="shared" si="173"/>
        <v>CHP3</v>
      </c>
      <c r="C1811" s="11" t="str">
        <f>VLOOKUP('intouch变量（离散）'!$A1811,基本表格!$G:$Q,2,FALSE)</f>
        <v>2435+P1-M12 3#刨片机润滑油冷却风扇 电机控制 星型</v>
      </c>
      <c r="D1811" t="s">
        <v>154</v>
      </c>
      <c r="E1811" t="str">
        <f t="shared" si="169"/>
        <v>No</v>
      </c>
      <c r="F1811" t="str">
        <f t="shared" si="170"/>
        <v>0</v>
      </c>
      <c r="G1811" t="s">
        <v>154</v>
      </c>
      <c r="H1811" t="s">
        <v>155</v>
      </c>
      <c r="I1811" t="str">
        <f t="shared" si="171"/>
        <v/>
      </c>
      <c r="J1811" t="str">
        <f t="shared" si="172"/>
        <v/>
      </c>
      <c r="K1811" t="str">
        <f>VLOOKUP('intouch变量（离散）'!$A1811,基本表格!$G:$Q,9,FALSE)</f>
        <v>None</v>
      </c>
      <c r="L1811">
        <v>1</v>
      </c>
      <c r="M1811" t="s">
        <v>156</v>
      </c>
      <c r="N1811" t="s">
        <v>157</v>
      </c>
      <c r="O1811" t="s">
        <v>158</v>
      </c>
      <c r="P1811" t="str">
        <f>VLOOKUP('intouch变量（离散）'!$A1811,基本表格!$G:$Q,3,FALSE)</f>
        <v>DB1300,X1816.1</v>
      </c>
      <c r="Q1811" t="str">
        <f>VLOOKUP('intouch变量（离散）'!$A1811,基本表格!$G:$Q,10,FALSE)</f>
        <v>Yes</v>
      </c>
      <c r="R1811" t="str">
        <f t="shared" si="174"/>
        <v>DB1300,X1816.1 2435+P1-M12 3#刨片机润滑油冷却风扇 电机控制 星型</v>
      </c>
      <c r="S1811">
        <v>0</v>
      </c>
      <c r="T1811">
        <v>0</v>
      </c>
    </row>
    <row r="1812" spans="1:20">
      <c r="A1812" t="s">
        <v>1968</v>
      </c>
      <c r="B1812" s="11" t="str">
        <f t="shared" si="173"/>
        <v>CHP3</v>
      </c>
      <c r="C1812" s="11" t="str">
        <f>VLOOKUP('intouch变量（离散）'!$A1812,基本表格!$G:$Q,2,FALSE)</f>
        <v>2435+P1-M12 3#刨片机润滑油冷却风扇 电机控制 维修开关</v>
      </c>
      <c r="D1812" t="s">
        <v>154</v>
      </c>
      <c r="E1812" t="str">
        <f t="shared" si="169"/>
        <v>No</v>
      </c>
      <c r="F1812" t="str">
        <f t="shared" si="170"/>
        <v>0</v>
      </c>
      <c r="G1812" t="s">
        <v>154</v>
      </c>
      <c r="H1812" t="s">
        <v>155</v>
      </c>
      <c r="I1812" t="str">
        <f t="shared" si="171"/>
        <v/>
      </c>
      <c r="J1812" t="str">
        <f t="shared" si="172"/>
        <v/>
      </c>
      <c r="K1812" t="str">
        <f>VLOOKUP('intouch变量（离散）'!$A1812,基本表格!$G:$Q,9,FALSE)</f>
        <v>On</v>
      </c>
      <c r="L1812">
        <v>1</v>
      </c>
      <c r="M1812" t="s">
        <v>156</v>
      </c>
      <c r="N1812" t="s">
        <v>157</v>
      </c>
      <c r="O1812" t="s">
        <v>158</v>
      </c>
      <c r="P1812" t="str">
        <f>VLOOKUP('intouch变量（离散）'!$A1812,基本表格!$G:$Q,3,FALSE)</f>
        <v>DB1300,X1816.2</v>
      </c>
      <c r="Q1812" t="str">
        <f>VLOOKUP('intouch变量（离散）'!$A1812,基本表格!$G:$Q,10,FALSE)</f>
        <v>Yes</v>
      </c>
      <c r="R1812" t="str">
        <f t="shared" si="174"/>
        <v>DB1300,X1816.2 2435+P1-M12 3#刨片机润滑油冷却风扇 电机控制 维修开关</v>
      </c>
      <c r="S1812">
        <v>0</v>
      </c>
      <c r="T1812">
        <v>0</v>
      </c>
    </row>
    <row r="1813" spans="1:20">
      <c r="A1813" t="s">
        <v>1969</v>
      </c>
      <c r="B1813" s="11" t="str">
        <f t="shared" si="173"/>
        <v>CHP3</v>
      </c>
      <c r="C1813" s="11" t="str">
        <f>VLOOKUP('intouch变量（离散）'!$A1813,基本表格!$G:$Q,2,FALSE)</f>
        <v>2435+P1-M12 3#刨片机润滑油冷却风扇 电机控制 左跑偏2检测</v>
      </c>
      <c r="D1813" t="s">
        <v>154</v>
      </c>
      <c r="E1813" t="str">
        <f t="shared" si="169"/>
        <v>No</v>
      </c>
      <c r="F1813" t="str">
        <f t="shared" si="170"/>
        <v>0</v>
      </c>
      <c r="G1813" t="s">
        <v>154</v>
      </c>
      <c r="H1813" t="s">
        <v>155</v>
      </c>
      <c r="I1813" t="str">
        <f t="shared" si="171"/>
        <v/>
      </c>
      <c r="J1813" t="str">
        <f t="shared" si="172"/>
        <v/>
      </c>
      <c r="K1813" t="str">
        <f>VLOOKUP('intouch变量（离散）'!$A1813,基本表格!$G:$Q,9,FALSE)</f>
        <v>None</v>
      </c>
      <c r="L1813">
        <v>1</v>
      </c>
      <c r="M1813" t="s">
        <v>156</v>
      </c>
      <c r="N1813" t="s">
        <v>157</v>
      </c>
      <c r="O1813" t="s">
        <v>158</v>
      </c>
      <c r="P1813" t="str">
        <f>VLOOKUP('intouch变量（离散）'!$A1813,基本表格!$G:$Q,3,FALSE)</f>
        <v>DB1300,X1816.3</v>
      </c>
      <c r="Q1813" t="str">
        <f>VLOOKUP('intouch变量（离散）'!$A1813,基本表格!$G:$Q,10,FALSE)</f>
        <v>Yes</v>
      </c>
      <c r="R1813" t="str">
        <f t="shared" si="174"/>
        <v>DB1300,X1816.3 2435+P1-M12 3#刨片机润滑油冷却风扇 电机控制 左跑偏2检测</v>
      </c>
      <c r="S1813">
        <v>0</v>
      </c>
      <c r="T1813">
        <v>0</v>
      </c>
    </row>
    <row r="1814" spans="1:20">
      <c r="A1814" t="s">
        <v>1970</v>
      </c>
      <c r="B1814" s="11" t="str">
        <f t="shared" si="173"/>
        <v>CHP3</v>
      </c>
      <c r="C1814" s="11" t="str">
        <f>VLOOKUP('intouch变量（离散）'!$A1814,基本表格!$G:$Q,2,FALSE)</f>
        <v>2435+P1-M12 3#刨片机润滑油冷却风扇 电机控制 右跑偏2检测</v>
      </c>
      <c r="D1814" t="s">
        <v>154</v>
      </c>
      <c r="E1814" t="str">
        <f t="shared" si="169"/>
        <v>No</v>
      </c>
      <c r="F1814" t="str">
        <f t="shared" si="170"/>
        <v>0</v>
      </c>
      <c r="G1814" t="s">
        <v>154</v>
      </c>
      <c r="H1814" t="s">
        <v>155</v>
      </c>
      <c r="I1814" t="str">
        <f t="shared" si="171"/>
        <v/>
      </c>
      <c r="J1814" t="str">
        <f t="shared" si="172"/>
        <v/>
      </c>
      <c r="K1814" t="str">
        <f>VLOOKUP('intouch变量（离散）'!$A1814,基本表格!$G:$Q,9,FALSE)</f>
        <v>None</v>
      </c>
      <c r="L1814">
        <v>1</v>
      </c>
      <c r="M1814" t="s">
        <v>156</v>
      </c>
      <c r="N1814" t="s">
        <v>157</v>
      </c>
      <c r="O1814" t="s">
        <v>158</v>
      </c>
      <c r="P1814" t="str">
        <f>VLOOKUP('intouch变量（离散）'!$A1814,基本表格!$G:$Q,3,FALSE)</f>
        <v>DB1300,X1816.4</v>
      </c>
      <c r="Q1814" t="str">
        <f>VLOOKUP('intouch变量（离散）'!$A1814,基本表格!$G:$Q,10,FALSE)</f>
        <v>Yes</v>
      </c>
      <c r="R1814" t="str">
        <f t="shared" si="174"/>
        <v>DB1300,X1816.4 2435+P1-M12 3#刨片机润滑油冷却风扇 电机控制 右跑偏2检测</v>
      </c>
      <c r="S1814">
        <v>0</v>
      </c>
      <c r="T1814">
        <v>0</v>
      </c>
    </row>
    <row r="1815" spans="1:20">
      <c r="A1815" t="s">
        <v>1971</v>
      </c>
      <c r="B1815" s="11" t="str">
        <f t="shared" si="173"/>
        <v>CHP3</v>
      </c>
      <c r="C1815" s="11" t="str">
        <f>VLOOKUP('intouch变量（离散）'!$A1815,基本表格!$G:$Q,2,FALSE)</f>
        <v>2435+P1-FH1 3#刨片机润滑油加热器 电机控制 使能</v>
      </c>
      <c r="D1815" t="s">
        <v>154</v>
      </c>
      <c r="E1815" t="str">
        <f t="shared" si="169"/>
        <v>No</v>
      </c>
      <c r="F1815" t="str">
        <f t="shared" si="170"/>
        <v>0</v>
      </c>
      <c r="G1815" t="s">
        <v>154</v>
      </c>
      <c r="H1815" t="s">
        <v>155</v>
      </c>
      <c r="I1815" t="str">
        <f t="shared" si="171"/>
        <v/>
      </c>
      <c r="J1815" t="str">
        <f t="shared" si="172"/>
        <v/>
      </c>
      <c r="K1815" t="str">
        <f>VLOOKUP('intouch变量（离散）'!$A1815,基本表格!$G:$Q,9,FALSE)</f>
        <v>None</v>
      </c>
      <c r="L1815">
        <v>1</v>
      </c>
      <c r="M1815" t="s">
        <v>156</v>
      </c>
      <c r="N1815" t="s">
        <v>157</v>
      </c>
      <c r="O1815" t="s">
        <v>158</v>
      </c>
      <c r="P1815" t="str">
        <f>VLOOKUP('intouch变量（离散）'!$A1815,基本表格!$G:$Q,3,FALSE)</f>
        <v>DB1300,X1850.0</v>
      </c>
      <c r="Q1815" t="str">
        <f>VLOOKUP('intouch变量（离散）'!$A1815,基本表格!$G:$Q,10,FALSE)</f>
        <v>No</v>
      </c>
      <c r="R1815" t="str">
        <f t="shared" si="174"/>
        <v>DB1300,X1850.0 2435+P1-FH1 3#刨片机润滑油加热器 电机控制 使能</v>
      </c>
      <c r="S1815">
        <v>0</v>
      </c>
      <c r="T1815">
        <v>0</v>
      </c>
    </row>
    <row r="1816" spans="1:20">
      <c r="A1816" t="s">
        <v>1972</v>
      </c>
      <c r="B1816" s="11" t="str">
        <f t="shared" si="173"/>
        <v>CHP3</v>
      </c>
      <c r="C1816" s="11" t="str">
        <f>VLOOKUP('intouch变量（离散）'!$A1816,基本表格!$G:$Q,2,FALSE)</f>
        <v>2435+P1-FH1 3#刨片机润滑油加热器 电机控制 手自动状态</v>
      </c>
      <c r="D1816" t="s">
        <v>154</v>
      </c>
      <c r="E1816" t="str">
        <f t="shared" si="169"/>
        <v>No</v>
      </c>
      <c r="F1816" t="str">
        <f t="shared" si="170"/>
        <v>0</v>
      </c>
      <c r="G1816" t="s">
        <v>154</v>
      </c>
      <c r="H1816" t="s">
        <v>155</v>
      </c>
      <c r="I1816" t="str">
        <f t="shared" si="171"/>
        <v/>
      </c>
      <c r="J1816" t="str">
        <f t="shared" si="172"/>
        <v/>
      </c>
      <c r="K1816" t="str">
        <f>VLOOKUP('intouch变量（离散）'!$A1816,基本表格!$G:$Q,9,FALSE)</f>
        <v>None</v>
      </c>
      <c r="L1816">
        <v>1</v>
      </c>
      <c r="M1816" t="s">
        <v>156</v>
      </c>
      <c r="N1816" t="s">
        <v>157</v>
      </c>
      <c r="O1816" t="s">
        <v>158</v>
      </c>
      <c r="P1816" t="str">
        <f>VLOOKUP('intouch变量（离散）'!$A1816,基本表格!$G:$Q,3,FALSE)</f>
        <v>DB1300,X1850.3</v>
      </c>
      <c r="Q1816" t="str">
        <f>VLOOKUP('intouch变量（离散）'!$A1816,基本表格!$G:$Q,10,FALSE)</f>
        <v>Yes</v>
      </c>
      <c r="R1816" t="str">
        <f t="shared" si="174"/>
        <v>DB1300,X1850.3 2435+P1-FH1 3#刨片机润滑油加热器 电机控制 手自动状态</v>
      </c>
      <c r="S1816">
        <v>0</v>
      </c>
      <c r="T1816">
        <v>0</v>
      </c>
    </row>
    <row r="1817" spans="1:20">
      <c r="A1817" t="s">
        <v>1973</v>
      </c>
      <c r="B1817" s="11" t="str">
        <f t="shared" si="173"/>
        <v>CHP3</v>
      </c>
      <c r="C1817" s="11" t="str">
        <f>VLOOKUP('intouch变量（离散）'!$A1817,基本表格!$G:$Q,2,FALSE)</f>
        <v>2435+P1-FH1 3#刨片机润滑油加热器 电机控制 本地/远程(检修/待机）</v>
      </c>
      <c r="D1817" t="s">
        <v>154</v>
      </c>
      <c r="E1817" t="str">
        <f t="shared" si="169"/>
        <v>No</v>
      </c>
      <c r="F1817" t="str">
        <f t="shared" si="170"/>
        <v>0</v>
      </c>
      <c r="G1817" t="s">
        <v>154</v>
      </c>
      <c r="H1817" t="s">
        <v>155</v>
      </c>
      <c r="I1817" t="str">
        <f t="shared" si="171"/>
        <v/>
      </c>
      <c r="J1817" t="str">
        <f t="shared" si="172"/>
        <v/>
      </c>
      <c r="K1817" t="str">
        <f>VLOOKUP('intouch变量（离散）'!$A1817,基本表格!$G:$Q,9,FALSE)</f>
        <v>None</v>
      </c>
      <c r="L1817">
        <v>1</v>
      </c>
      <c r="M1817" t="s">
        <v>156</v>
      </c>
      <c r="N1817" t="s">
        <v>157</v>
      </c>
      <c r="O1817" t="s">
        <v>158</v>
      </c>
      <c r="P1817" t="str">
        <f>VLOOKUP('intouch变量（离散）'!$A1817,基本表格!$G:$Q,3,FALSE)</f>
        <v>DB1300,X1850.4</v>
      </c>
      <c r="Q1817" t="str">
        <f>VLOOKUP('intouch变量（离散）'!$A1817,基本表格!$G:$Q,10,FALSE)</f>
        <v>Yes</v>
      </c>
      <c r="R1817" t="str">
        <f t="shared" si="174"/>
        <v>DB1300,X1850.4 2435+P1-FH1 3#刨片机润滑油加热器 电机控制 本地/远程(检修/待机）</v>
      </c>
      <c r="S1817">
        <v>0</v>
      </c>
      <c r="T1817">
        <v>0</v>
      </c>
    </row>
    <row r="1818" spans="1:20">
      <c r="A1818" t="s">
        <v>1974</v>
      </c>
      <c r="B1818" s="11" t="str">
        <f t="shared" si="173"/>
        <v>CHP3</v>
      </c>
      <c r="C1818" s="11" t="str">
        <f>VLOOKUP('intouch变量（离散）'!$A1818,基本表格!$G:$Q,2,FALSE)</f>
        <v>2435+P1-FH1 3#刨片机润滑油加热器 电机控制 开启_上位机(正转)</v>
      </c>
      <c r="D1818" t="s">
        <v>154</v>
      </c>
      <c r="E1818" t="str">
        <f t="shared" si="169"/>
        <v>No</v>
      </c>
      <c r="F1818" t="str">
        <f t="shared" si="170"/>
        <v>0</v>
      </c>
      <c r="G1818" t="s">
        <v>154</v>
      </c>
      <c r="H1818" t="s">
        <v>155</v>
      </c>
      <c r="I1818" t="str">
        <f t="shared" si="171"/>
        <v/>
      </c>
      <c r="J1818" t="str">
        <f t="shared" si="172"/>
        <v/>
      </c>
      <c r="K1818" t="str">
        <f>VLOOKUP('intouch变量（离散）'!$A1818,基本表格!$G:$Q,9,FALSE)</f>
        <v>None</v>
      </c>
      <c r="L1818">
        <v>1</v>
      </c>
      <c r="M1818" t="s">
        <v>156</v>
      </c>
      <c r="N1818" t="s">
        <v>157</v>
      </c>
      <c r="O1818" t="s">
        <v>158</v>
      </c>
      <c r="P1818" t="str">
        <f>VLOOKUP('intouch变量（离散）'!$A1818,基本表格!$G:$Q,3,FALSE)</f>
        <v>DB1300,X1850.6</v>
      </c>
      <c r="Q1818" t="str">
        <f>VLOOKUP('intouch变量（离散）'!$A1818,基本表格!$G:$Q,10,FALSE)</f>
        <v>No</v>
      </c>
      <c r="R1818" t="str">
        <f t="shared" si="174"/>
        <v>DB1300,X1850.6 2435+P1-FH1 3#刨片机润滑油加热器 电机控制 开启_上位机(正转)</v>
      </c>
      <c r="S1818">
        <v>0</v>
      </c>
      <c r="T1818">
        <v>0</v>
      </c>
    </row>
    <row r="1819" spans="1:20">
      <c r="A1819" t="s">
        <v>1975</v>
      </c>
      <c r="B1819" s="11" t="str">
        <f t="shared" si="173"/>
        <v>CHP3</v>
      </c>
      <c r="C1819" s="11" t="str">
        <f>VLOOKUP('intouch变量（离散）'!$A1819,基本表格!$G:$Q,2,FALSE)</f>
        <v>2435+P1-FH1 3#刨片机润滑油加热器 电机控制 停止_上位机(反转)</v>
      </c>
      <c r="D1819" t="s">
        <v>154</v>
      </c>
      <c r="E1819" t="str">
        <f t="shared" si="169"/>
        <v>No</v>
      </c>
      <c r="F1819" t="str">
        <f t="shared" si="170"/>
        <v>0</v>
      </c>
      <c r="G1819" t="s">
        <v>154</v>
      </c>
      <c r="H1819" t="s">
        <v>155</v>
      </c>
      <c r="I1819" t="str">
        <f t="shared" si="171"/>
        <v/>
      </c>
      <c r="J1819" t="str">
        <f t="shared" si="172"/>
        <v/>
      </c>
      <c r="K1819" t="str">
        <f>VLOOKUP('intouch变量（离散）'!$A1819,基本表格!$G:$Q,9,FALSE)</f>
        <v>None</v>
      </c>
      <c r="L1819">
        <v>1</v>
      </c>
      <c r="M1819" t="s">
        <v>156</v>
      </c>
      <c r="N1819" t="s">
        <v>157</v>
      </c>
      <c r="O1819" t="s">
        <v>158</v>
      </c>
      <c r="P1819" t="str">
        <f>VLOOKUP('intouch变量（离散）'!$A1819,基本表格!$G:$Q,3,FALSE)</f>
        <v>DB1300,X1851.0</v>
      </c>
      <c r="Q1819" t="str">
        <f>VLOOKUP('intouch变量（离散）'!$A1819,基本表格!$G:$Q,10,FALSE)</f>
        <v>No</v>
      </c>
      <c r="R1819" t="str">
        <f t="shared" si="174"/>
        <v>DB1300,X1851.0 2435+P1-FH1 3#刨片机润滑油加热器 电机控制 停止_上位机(反转)</v>
      </c>
      <c r="S1819">
        <v>0</v>
      </c>
      <c r="T1819">
        <v>0</v>
      </c>
    </row>
    <row r="1820" spans="1:20">
      <c r="A1820" t="s">
        <v>1976</v>
      </c>
      <c r="B1820" s="11" t="str">
        <f t="shared" si="173"/>
        <v>CHP3</v>
      </c>
      <c r="C1820" s="11" t="str">
        <f>VLOOKUP('intouch变量（离散）'!$A1820,基本表格!$G:$Q,2,FALSE)</f>
        <v>2435+P1-FH1 3#刨片机润滑油加热器 电机控制 通风扇</v>
      </c>
      <c r="D1820" t="s">
        <v>154</v>
      </c>
      <c r="E1820" t="str">
        <f t="shared" si="169"/>
        <v>No</v>
      </c>
      <c r="F1820" t="str">
        <f t="shared" si="170"/>
        <v>0</v>
      </c>
      <c r="G1820" t="s">
        <v>154</v>
      </c>
      <c r="H1820" t="s">
        <v>155</v>
      </c>
      <c r="I1820" t="str">
        <f t="shared" si="171"/>
        <v/>
      </c>
      <c r="J1820" t="str">
        <f t="shared" si="172"/>
        <v/>
      </c>
      <c r="K1820" t="str">
        <f>VLOOKUP('intouch变量（离散）'!$A1820,基本表格!$G:$Q,9,FALSE)</f>
        <v>None</v>
      </c>
      <c r="L1820">
        <v>1</v>
      </c>
      <c r="M1820" t="s">
        <v>156</v>
      </c>
      <c r="N1820" t="s">
        <v>157</v>
      </c>
      <c r="O1820" t="s">
        <v>158</v>
      </c>
      <c r="P1820" t="str">
        <f>VLOOKUP('intouch变量（离散）'!$A1820,基本表格!$G:$Q,3,FALSE)</f>
        <v>DB1300,X1851.1</v>
      </c>
      <c r="Q1820" t="str">
        <f>VLOOKUP('intouch变量（离散）'!$A1820,基本表格!$G:$Q,10,FALSE)</f>
        <v>Yes</v>
      </c>
      <c r="R1820" t="str">
        <f t="shared" si="174"/>
        <v>DB1300,X1851.1 2435+P1-FH1 3#刨片机润滑油加热器 电机控制 通风扇</v>
      </c>
      <c r="S1820">
        <v>0</v>
      </c>
      <c r="T1820">
        <v>0</v>
      </c>
    </row>
    <row r="1821" spans="1:20">
      <c r="A1821" t="s">
        <v>1977</v>
      </c>
      <c r="B1821" s="11" t="str">
        <f t="shared" si="173"/>
        <v>CHP3</v>
      </c>
      <c r="C1821" s="11" t="str">
        <f>VLOOKUP('intouch变量（离散）'!$A1821,基本表格!$G:$Q,2,FALSE)</f>
        <v>2435+P1-FH1 3#刨片机润滑油加热器 电机控制 电机(正转）</v>
      </c>
      <c r="D1821" t="s">
        <v>154</v>
      </c>
      <c r="E1821" t="str">
        <f t="shared" si="169"/>
        <v>No</v>
      </c>
      <c r="F1821" t="str">
        <f t="shared" si="170"/>
        <v>0</v>
      </c>
      <c r="G1821" t="s">
        <v>154</v>
      </c>
      <c r="H1821" t="s">
        <v>155</v>
      </c>
      <c r="I1821" t="str">
        <f t="shared" si="171"/>
        <v/>
      </c>
      <c r="J1821" t="str">
        <f t="shared" si="172"/>
        <v/>
      </c>
      <c r="K1821" t="str">
        <f>VLOOKUP('intouch变量（离散）'!$A1821,基本表格!$G:$Q,9,FALSE)</f>
        <v>None</v>
      </c>
      <c r="L1821">
        <v>1</v>
      </c>
      <c r="M1821" t="s">
        <v>156</v>
      </c>
      <c r="N1821" t="s">
        <v>157</v>
      </c>
      <c r="O1821" t="s">
        <v>158</v>
      </c>
      <c r="P1821" t="str">
        <f>VLOOKUP('intouch变量（离散）'!$A1821,基本表格!$G:$Q,3,FALSE)</f>
        <v>DB1300,X1851.2</v>
      </c>
      <c r="Q1821" t="str">
        <f>VLOOKUP('intouch变量（离散）'!$A1821,基本表格!$G:$Q,10,FALSE)</f>
        <v>Yes</v>
      </c>
      <c r="R1821" t="str">
        <f t="shared" si="174"/>
        <v>DB1300,X1851.2 2435+P1-FH1 3#刨片机润滑油加热器 电机控制 电机(正转）</v>
      </c>
      <c r="S1821">
        <v>0</v>
      </c>
      <c r="T1821">
        <v>0</v>
      </c>
    </row>
    <row r="1822" spans="1:20">
      <c r="A1822" t="s">
        <v>1978</v>
      </c>
      <c r="B1822" s="11" t="str">
        <f t="shared" si="173"/>
        <v>CHP3</v>
      </c>
      <c r="C1822" s="11" t="str">
        <f>VLOOKUP('intouch变量（离散）'!$A1822,基本表格!$G:$Q,2,FALSE)</f>
        <v>2435+P1-FH1 3#刨片机润滑油加热器 电机控制 电机过载</v>
      </c>
      <c r="D1822" t="s">
        <v>154</v>
      </c>
      <c r="E1822" t="str">
        <f t="shared" si="169"/>
        <v>No</v>
      </c>
      <c r="F1822" t="str">
        <f t="shared" si="170"/>
        <v>0</v>
      </c>
      <c r="G1822" t="s">
        <v>154</v>
      </c>
      <c r="H1822" t="s">
        <v>155</v>
      </c>
      <c r="I1822" t="str">
        <f t="shared" si="171"/>
        <v/>
      </c>
      <c r="J1822" t="str">
        <f t="shared" si="172"/>
        <v/>
      </c>
      <c r="K1822" t="str">
        <f>VLOOKUP('intouch变量（离散）'!$A1822,基本表格!$G:$Q,9,FALSE)</f>
        <v>On</v>
      </c>
      <c r="L1822">
        <v>1</v>
      </c>
      <c r="M1822" t="s">
        <v>156</v>
      </c>
      <c r="N1822" t="s">
        <v>157</v>
      </c>
      <c r="O1822" t="s">
        <v>158</v>
      </c>
      <c r="P1822" t="str">
        <f>VLOOKUP('intouch变量（离散）'!$A1822,基本表格!$G:$Q,3,FALSE)</f>
        <v>DB1300,X1851.3</v>
      </c>
      <c r="Q1822" t="str">
        <f>VLOOKUP('intouch变量（离散）'!$A1822,基本表格!$G:$Q,10,FALSE)</f>
        <v>Yes</v>
      </c>
      <c r="R1822" t="str">
        <f t="shared" si="174"/>
        <v>DB1300,X1851.3 2435+P1-FH1 3#刨片机润滑油加热器 电机控制 电机过载</v>
      </c>
      <c r="S1822">
        <v>0</v>
      </c>
      <c r="T1822">
        <v>0</v>
      </c>
    </row>
    <row r="1823" spans="1:20">
      <c r="A1823" t="s">
        <v>1979</v>
      </c>
      <c r="B1823" s="11" t="str">
        <f t="shared" si="173"/>
        <v>CHP3</v>
      </c>
      <c r="C1823" s="11" t="str">
        <f>VLOOKUP('intouch变量（离散）'!$A1823,基本表格!$G:$Q,2,FALSE)</f>
        <v>2435+P1-FH1 3#刨片机润滑油加热器 电机控制 风扇过载</v>
      </c>
      <c r="D1823" t="s">
        <v>154</v>
      </c>
      <c r="E1823" t="str">
        <f t="shared" si="169"/>
        <v>No</v>
      </c>
      <c r="F1823" t="str">
        <f t="shared" si="170"/>
        <v>0</v>
      </c>
      <c r="G1823" t="s">
        <v>154</v>
      </c>
      <c r="H1823" t="s">
        <v>155</v>
      </c>
      <c r="I1823" t="str">
        <f t="shared" si="171"/>
        <v/>
      </c>
      <c r="J1823" t="str">
        <f t="shared" si="172"/>
        <v/>
      </c>
      <c r="K1823" t="str">
        <f>VLOOKUP('intouch变量（离散）'!$A1823,基本表格!$G:$Q,9,FALSE)</f>
        <v>On</v>
      </c>
      <c r="L1823">
        <v>1</v>
      </c>
      <c r="M1823" t="s">
        <v>156</v>
      </c>
      <c r="N1823" t="s">
        <v>157</v>
      </c>
      <c r="O1823" t="s">
        <v>158</v>
      </c>
      <c r="P1823" t="str">
        <f>VLOOKUP('intouch变量（离散）'!$A1823,基本表格!$G:$Q,3,FALSE)</f>
        <v>DB1300,X1851.4</v>
      </c>
      <c r="Q1823" t="str">
        <f>VLOOKUP('intouch变量（离散）'!$A1823,基本表格!$G:$Q,10,FALSE)</f>
        <v>Yes</v>
      </c>
      <c r="R1823" t="str">
        <f t="shared" si="174"/>
        <v>DB1300,X1851.4 2435+P1-FH1 3#刨片机润滑油加热器 电机控制 风扇过载</v>
      </c>
      <c r="S1823">
        <v>0</v>
      </c>
      <c r="T1823">
        <v>0</v>
      </c>
    </row>
    <row r="1824" spans="1:20">
      <c r="A1824" t="s">
        <v>1980</v>
      </c>
      <c r="B1824" s="11" t="str">
        <f t="shared" si="173"/>
        <v>CHP3</v>
      </c>
      <c r="C1824" s="11" t="str">
        <f>VLOOKUP('intouch变量（离散）'!$A1824,基本表格!$G:$Q,2,FALSE)</f>
        <v>2435+P1-FH1 3#刨片机润滑油加热器 电机控制 电机运行指示</v>
      </c>
      <c r="D1824" t="s">
        <v>154</v>
      </c>
      <c r="E1824" t="str">
        <f t="shared" si="169"/>
        <v>No</v>
      </c>
      <c r="F1824" t="str">
        <f t="shared" si="170"/>
        <v>0</v>
      </c>
      <c r="G1824" t="s">
        <v>154</v>
      </c>
      <c r="H1824" t="s">
        <v>155</v>
      </c>
      <c r="I1824" t="str">
        <f t="shared" si="171"/>
        <v/>
      </c>
      <c r="J1824" t="str">
        <f t="shared" si="172"/>
        <v/>
      </c>
      <c r="K1824" t="str">
        <f>VLOOKUP('intouch变量（离散）'!$A1824,基本表格!$G:$Q,9,FALSE)</f>
        <v>None</v>
      </c>
      <c r="L1824">
        <v>1</v>
      </c>
      <c r="M1824" t="s">
        <v>156</v>
      </c>
      <c r="N1824" t="s">
        <v>157</v>
      </c>
      <c r="O1824" t="s">
        <v>158</v>
      </c>
      <c r="P1824" t="str">
        <f>VLOOKUP('intouch变量（离散）'!$A1824,基本表格!$G:$Q,3,FALSE)</f>
        <v>DB1300,X1851.5</v>
      </c>
      <c r="Q1824" t="str">
        <f>VLOOKUP('intouch变量（离散）'!$A1824,基本表格!$G:$Q,10,FALSE)</f>
        <v>Yes</v>
      </c>
      <c r="R1824" t="str">
        <f t="shared" si="174"/>
        <v>DB1300,X1851.5 2435+P1-FH1 3#刨片机润滑油加热器 电机控制 电机运行指示</v>
      </c>
      <c r="S1824">
        <v>0</v>
      </c>
      <c r="T1824">
        <v>0</v>
      </c>
    </row>
    <row r="1825" spans="1:20">
      <c r="A1825" t="s">
        <v>1981</v>
      </c>
      <c r="B1825" s="11" t="str">
        <f t="shared" si="173"/>
        <v>CHP3</v>
      </c>
      <c r="C1825" s="11" t="str">
        <f>VLOOKUP('intouch变量（离散）'!$A1825,基本表格!$G:$Q,2,FALSE)</f>
        <v>2435+P1-FH1 3#刨片机润滑油加热器 电机控制 断链报警</v>
      </c>
      <c r="D1825" t="s">
        <v>154</v>
      </c>
      <c r="E1825" t="str">
        <f t="shared" si="169"/>
        <v>No</v>
      </c>
      <c r="F1825" t="str">
        <f t="shared" si="170"/>
        <v>0</v>
      </c>
      <c r="G1825" t="s">
        <v>154</v>
      </c>
      <c r="H1825" t="s">
        <v>155</v>
      </c>
      <c r="I1825" t="str">
        <f t="shared" si="171"/>
        <v/>
      </c>
      <c r="J1825" t="str">
        <f t="shared" si="172"/>
        <v/>
      </c>
      <c r="K1825" t="str">
        <f>VLOOKUP('intouch变量（离散）'!$A1825,基本表格!$G:$Q,9,FALSE)</f>
        <v>On</v>
      </c>
      <c r="L1825">
        <v>1</v>
      </c>
      <c r="M1825" t="s">
        <v>156</v>
      </c>
      <c r="N1825" t="s">
        <v>157</v>
      </c>
      <c r="O1825" t="s">
        <v>158</v>
      </c>
      <c r="P1825" t="str">
        <f>VLOOKUP('intouch变量（离散）'!$A1825,基本表格!$G:$Q,3,FALSE)</f>
        <v>DB1300,X1851.6</v>
      </c>
      <c r="Q1825" t="str">
        <f>VLOOKUP('intouch变量（离散）'!$A1825,基本表格!$G:$Q,10,FALSE)</f>
        <v>Yes</v>
      </c>
      <c r="R1825" t="str">
        <f t="shared" si="174"/>
        <v>DB1300,X1851.6 2435+P1-FH1 3#刨片机润滑油加热器 电机控制 断链报警</v>
      </c>
      <c r="S1825">
        <v>0</v>
      </c>
      <c r="T1825">
        <v>0</v>
      </c>
    </row>
    <row r="1826" spans="1:20">
      <c r="A1826" t="s">
        <v>1982</v>
      </c>
      <c r="B1826" s="11" t="str">
        <f t="shared" si="173"/>
        <v>CHP3</v>
      </c>
      <c r="C1826" s="11" t="str">
        <f>VLOOKUP('intouch变量（离散）'!$A1826,基本表格!$G:$Q,2,FALSE)</f>
        <v>2435+P1-FH1 3#刨片机润滑油加热器 电机控制 断链检测</v>
      </c>
      <c r="D1826" t="s">
        <v>154</v>
      </c>
      <c r="E1826" t="str">
        <f t="shared" si="169"/>
        <v>No</v>
      </c>
      <c r="F1826" t="str">
        <f t="shared" si="170"/>
        <v>0</v>
      </c>
      <c r="G1826" t="s">
        <v>154</v>
      </c>
      <c r="H1826" t="s">
        <v>155</v>
      </c>
      <c r="I1826" t="str">
        <f t="shared" si="171"/>
        <v/>
      </c>
      <c r="J1826" t="str">
        <f t="shared" si="172"/>
        <v/>
      </c>
      <c r="K1826" t="str">
        <f>VLOOKUP('intouch变量（离散）'!$A1826,基本表格!$G:$Q,9,FALSE)</f>
        <v>None</v>
      </c>
      <c r="L1826">
        <v>1</v>
      </c>
      <c r="M1826" t="s">
        <v>156</v>
      </c>
      <c r="N1826" t="s">
        <v>157</v>
      </c>
      <c r="O1826" t="s">
        <v>158</v>
      </c>
      <c r="P1826" t="str">
        <f>VLOOKUP('intouch变量（离散）'!$A1826,基本表格!$G:$Q,3,FALSE)</f>
        <v>DB1300,X1851.7</v>
      </c>
      <c r="Q1826" t="str">
        <f>VLOOKUP('intouch变量（离散）'!$A1826,基本表格!$G:$Q,10,FALSE)</f>
        <v>Yes</v>
      </c>
      <c r="R1826" t="str">
        <f t="shared" si="174"/>
        <v>DB1300,X1851.7 2435+P1-FH1 3#刨片机润滑油加热器 电机控制 断链检测</v>
      </c>
      <c r="S1826">
        <v>0</v>
      </c>
      <c r="T1826">
        <v>0</v>
      </c>
    </row>
    <row r="1827" spans="1:20">
      <c r="A1827" t="s">
        <v>1983</v>
      </c>
      <c r="B1827" s="11" t="str">
        <f t="shared" si="173"/>
        <v>CHP3</v>
      </c>
      <c r="C1827" s="11" t="str">
        <f>VLOOKUP('intouch变量（离散）'!$A1827,基本表格!$G:$Q,2,FALSE)</f>
        <v>2435+P1-FH1 3#刨片机润滑油加热器 电机控制 复位</v>
      </c>
      <c r="D1827" t="s">
        <v>154</v>
      </c>
      <c r="E1827" t="str">
        <f t="shared" si="169"/>
        <v>No</v>
      </c>
      <c r="F1827" t="str">
        <f t="shared" si="170"/>
        <v>0</v>
      </c>
      <c r="G1827" t="s">
        <v>154</v>
      </c>
      <c r="H1827" t="s">
        <v>155</v>
      </c>
      <c r="I1827" t="str">
        <f t="shared" si="171"/>
        <v/>
      </c>
      <c r="J1827" t="str">
        <f t="shared" si="172"/>
        <v/>
      </c>
      <c r="K1827" t="str">
        <f>VLOOKUP('intouch变量（离散）'!$A1827,基本表格!$G:$Q,9,FALSE)</f>
        <v>None</v>
      </c>
      <c r="L1827">
        <v>1</v>
      </c>
      <c r="M1827" t="s">
        <v>156</v>
      </c>
      <c r="N1827" t="s">
        <v>157</v>
      </c>
      <c r="O1827" t="s">
        <v>158</v>
      </c>
      <c r="P1827" t="str">
        <f>VLOOKUP('intouch变量（离散）'!$A1827,基本表格!$G:$Q,3,FALSE)</f>
        <v>DB1300,X1852.0</v>
      </c>
      <c r="Q1827" t="str">
        <f>VLOOKUP('intouch变量（离散）'!$A1827,基本表格!$G:$Q,10,FALSE)</f>
        <v>No</v>
      </c>
      <c r="R1827" t="str">
        <f t="shared" si="174"/>
        <v>DB1300,X1852.0 2435+P1-FH1 3#刨片机润滑油加热器 电机控制 复位</v>
      </c>
      <c r="S1827">
        <v>0</v>
      </c>
      <c r="T1827">
        <v>0</v>
      </c>
    </row>
    <row r="1828" spans="1:20">
      <c r="A1828" t="s">
        <v>1984</v>
      </c>
      <c r="B1828" s="11" t="str">
        <f t="shared" si="173"/>
        <v>CHP3</v>
      </c>
      <c r="C1828" s="11" t="str">
        <f>VLOOKUP('intouch变量（离散）'!$A1828,基本表格!$G:$Q,2,FALSE)</f>
        <v>2435+P1-FH1 3#刨片机润滑油加热器 电机控制 断链保护使能</v>
      </c>
      <c r="D1828" t="s">
        <v>154</v>
      </c>
      <c r="E1828" t="str">
        <f t="shared" si="169"/>
        <v>Yes</v>
      </c>
      <c r="F1828" t="str">
        <f t="shared" si="170"/>
        <v>900</v>
      </c>
      <c r="G1828" t="s">
        <v>154</v>
      </c>
      <c r="H1828" t="s">
        <v>155</v>
      </c>
      <c r="I1828" t="str">
        <f t="shared" si="171"/>
        <v>禁用</v>
      </c>
      <c r="J1828" t="str">
        <f t="shared" si="172"/>
        <v>启用</v>
      </c>
      <c r="K1828" t="str">
        <f>VLOOKUP('intouch变量（离散）'!$A1828,基本表格!$G:$Q,9,FALSE)</f>
        <v>None</v>
      </c>
      <c r="L1828">
        <v>1</v>
      </c>
      <c r="M1828" t="s">
        <v>156</v>
      </c>
      <c r="N1828" t="s">
        <v>157</v>
      </c>
      <c r="O1828" t="s">
        <v>158</v>
      </c>
      <c r="P1828" t="str">
        <f>VLOOKUP('intouch变量（离散）'!$A1828,基本表格!$G:$Q,3,FALSE)</f>
        <v>DB1300,X1852.1</v>
      </c>
      <c r="Q1828" t="str">
        <f>VLOOKUP('intouch变量（离散）'!$A1828,基本表格!$G:$Q,10,FALSE)</f>
        <v>No</v>
      </c>
      <c r="R1828" t="str">
        <f t="shared" si="174"/>
        <v>DB1300,X1852.1 2435+P1-FH1 3#刨片机润滑油加热器 电机控制 断链保护使能</v>
      </c>
      <c r="S1828">
        <v>0</v>
      </c>
      <c r="T1828">
        <v>0</v>
      </c>
    </row>
    <row r="1829" spans="1:20">
      <c r="A1829" t="s">
        <v>1985</v>
      </c>
      <c r="B1829" s="11" t="str">
        <f t="shared" si="173"/>
        <v>CHP3</v>
      </c>
      <c r="C1829" s="11" t="str">
        <f>VLOOKUP('intouch变量（离散）'!$A1829,基本表格!$G:$Q,2,FALSE)</f>
        <v>2435+P1-FH1 3#刨片机润滑油加热器 电机控制 断链导致停机</v>
      </c>
      <c r="D1829" t="s">
        <v>154</v>
      </c>
      <c r="E1829" t="str">
        <f t="shared" si="169"/>
        <v>No</v>
      </c>
      <c r="F1829" t="str">
        <f t="shared" si="170"/>
        <v>0</v>
      </c>
      <c r="G1829" t="s">
        <v>154</v>
      </c>
      <c r="H1829" t="s">
        <v>155</v>
      </c>
      <c r="I1829" t="str">
        <f t="shared" si="171"/>
        <v/>
      </c>
      <c r="J1829" t="str">
        <f t="shared" si="172"/>
        <v/>
      </c>
      <c r="K1829" t="str">
        <f>VLOOKUP('intouch变量（离散）'!$A1829,基本表格!$G:$Q,9,FALSE)</f>
        <v>On</v>
      </c>
      <c r="L1829">
        <v>1</v>
      </c>
      <c r="M1829" t="s">
        <v>156</v>
      </c>
      <c r="N1829" t="s">
        <v>157</v>
      </c>
      <c r="O1829" t="s">
        <v>158</v>
      </c>
      <c r="P1829" t="str">
        <f>VLOOKUP('intouch变量（离散）'!$A1829,基本表格!$G:$Q,3,FALSE)</f>
        <v>DB1300,X1852.2</v>
      </c>
      <c r="Q1829" t="str">
        <f>VLOOKUP('intouch变量（离散）'!$A1829,基本表格!$G:$Q,10,FALSE)</f>
        <v>Yes</v>
      </c>
      <c r="R1829" t="str">
        <f t="shared" si="174"/>
        <v>DB1300,X1852.2 2435+P1-FH1 3#刨片机润滑油加热器 电机控制 断链导致停机</v>
      </c>
      <c r="S1829">
        <v>0</v>
      </c>
      <c r="T1829">
        <v>0</v>
      </c>
    </row>
    <row r="1830" spans="1:20">
      <c r="A1830" t="s">
        <v>1986</v>
      </c>
      <c r="B1830" s="11" t="str">
        <f t="shared" si="173"/>
        <v>CHP3</v>
      </c>
      <c r="C1830" s="11" t="str">
        <f>VLOOKUP('intouch变量（离散）'!$A1830,基本表格!$G:$Q,2,FALSE)</f>
        <v>2435+P1-FH1 3#刨片机润滑油加热器 电机控制 电机(反转）</v>
      </c>
      <c r="D1830" t="s">
        <v>154</v>
      </c>
      <c r="E1830" t="str">
        <f t="shared" si="169"/>
        <v>No</v>
      </c>
      <c r="F1830" t="str">
        <f t="shared" si="170"/>
        <v>0</v>
      </c>
      <c r="G1830" t="s">
        <v>154</v>
      </c>
      <c r="H1830" t="s">
        <v>155</v>
      </c>
      <c r="I1830" t="str">
        <f t="shared" si="171"/>
        <v/>
      </c>
      <c r="J1830" t="str">
        <f t="shared" si="172"/>
        <v/>
      </c>
      <c r="K1830" t="str">
        <f>VLOOKUP('intouch变量（离散）'!$A1830,基本表格!$G:$Q,9,FALSE)</f>
        <v>None</v>
      </c>
      <c r="L1830">
        <v>1</v>
      </c>
      <c r="M1830" t="s">
        <v>156</v>
      </c>
      <c r="N1830" t="s">
        <v>157</v>
      </c>
      <c r="O1830" t="s">
        <v>158</v>
      </c>
      <c r="P1830" t="str">
        <f>VLOOKUP('intouch变量（离散）'!$A1830,基本表格!$G:$Q,3,FALSE)</f>
        <v>DB1300,X1852.3</v>
      </c>
      <c r="Q1830" t="str">
        <f>VLOOKUP('intouch变量（离散）'!$A1830,基本表格!$G:$Q,10,FALSE)</f>
        <v>Yes</v>
      </c>
      <c r="R1830" t="str">
        <f t="shared" si="174"/>
        <v>DB1300,X1852.3 2435+P1-FH1 3#刨片机润滑油加热器 电机控制 电机(反转）</v>
      </c>
      <c r="S1830">
        <v>0</v>
      </c>
      <c r="T1830">
        <v>0</v>
      </c>
    </row>
    <row r="1831" spans="1:20">
      <c r="A1831" t="s">
        <v>1987</v>
      </c>
      <c r="B1831" s="11" t="str">
        <f t="shared" si="173"/>
        <v>CHP3</v>
      </c>
      <c r="C1831" s="11" t="str">
        <f>VLOOKUP('intouch变量（离散）'!$A1831,基本表格!$G:$Q,2,FALSE)</f>
        <v>2435+P1-FH1 3#刨片机润滑油加热器 电机控制 本地</v>
      </c>
      <c r="D1831" t="s">
        <v>154</v>
      </c>
      <c r="E1831" t="str">
        <f t="shared" si="169"/>
        <v>No</v>
      </c>
      <c r="F1831" t="str">
        <f t="shared" si="170"/>
        <v>0</v>
      </c>
      <c r="G1831" t="s">
        <v>154</v>
      </c>
      <c r="H1831" t="s">
        <v>155</v>
      </c>
      <c r="I1831" t="str">
        <f t="shared" si="171"/>
        <v/>
      </c>
      <c r="J1831" t="str">
        <f t="shared" si="172"/>
        <v/>
      </c>
      <c r="K1831" t="str">
        <f>VLOOKUP('intouch变量（离散）'!$A1831,基本表格!$G:$Q,9,FALSE)</f>
        <v>None</v>
      </c>
      <c r="L1831">
        <v>1</v>
      </c>
      <c r="M1831" t="s">
        <v>156</v>
      </c>
      <c r="N1831" t="s">
        <v>157</v>
      </c>
      <c r="O1831" t="s">
        <v>158</v>
      </c>
      <c r="P1831" t="str">
        <f>VLOOKUP('intouch变量（离散）'!$A1831,基本表格!$G:$Q,3,FALSE)</f>
        <v>DB1300,X1852.4</v>
      </c>
      <c r="Q1831" t="str">
        <f>VLOOKUP('intouch变量（离散）'!$A1831,基本表格!$G:$Q,10,FALSE)</f>
        <v>Yes</v>
      </c>
      <c r="R1831" t="str">
        <f t="shared" si="174"/>
        <v>DB1300,X1852.4 2435+P1-FH1 3#刨片机润滑油加热器 电机控制 本地</v>
      </c>
      <c r="S1831">
        <v>0</v>
      </c>
      <c r="T1831">
        <v>0</v>
      </c>
    </row>
    <row r="1832" spans="1:20">
      <c r="A1832" t="s">
        <v>1988</v>
      </c>
      <c r="B1832" s="11" t="str">
        <f t="shared" si="173"/>
        <v>CHP3</v>
      </c>
      <c r="C1832" s="11" t="str">
        <f>VLOOKUP('intouch变量（离散）'!$A1832,基本表格!$G:$Q,2,FALSE)</f>
        <v>2435+P1-FH1 3#刨片机润滑油加热器 电机控制 远程</v>
      </c>
      <c r="D1832" t="s">
        <v>154</v>
      </c>
      <c r="E1832" t="str">
        <f t="shared" si="169"/>
        <v>No</v>
      </c>
      <c r="F1832" t="str">
        <f t="shared" si="170"/>
        <v>0</v>
      </c>
      <c r="G1832" t="s">
        <v>154</v>
      </c>
      <c r="H1832" t="s">
        <v>155</v>
      </c>
      <c r="I1832" t="str">
        <f t="shared" si="171"/>
        <v/>
      </c>
      <c r="J1832" t="str">
        <f t="shared" si="172"/>
        <v/>
      </c>
      <c r="K1832" t="str">
        <f>VLOOKUP('intouch变量（离散）'!$A1832,基本表格!$G:$Q,9,FALSE)</f>
        <v>None</v>
      </c>
      <c r="L1832">
        <v>1</v>
      </c>
      <c r="M1832" t="s">
        <v>156</v>
      </c>
      <c r="N1832" t="s">
        <v>157</v>
      </c>
      <c r="O1832" t="s">
        <v>158</v>
      </c>
      <c r="P1832" t="str">
        <f>VLOOKUP('intouch变量（离散）'!$A1832,基本表格!$G:$Q,3,FALSE)</f>
        <v>DB1300,X1852.5</v>
      </c>
      <c r="Q1832" t="str">
        <f>VLOOKUP('intouch变量（离散）'!$A1832,基本表格!$G:$Q,10,FALSE)</f>
        <v>Yes</v>
      </c>
      <c r="R1832" t="str">
        <f t="shared" si="174"/>
        <v>DB1300,X1852.5 2435+P1-FH1 3#刨片机润滑油加热器 电机控制 远程</v>
      </c>
      <c r="S1832">
        <v>0</v>
      </c>
      <c r="T1832">
        <v>0</v>
      </c>
    </row>
    <row r="1833" spans="1:20">
      <c r="A1833" t="s">
        <v>1989</v>
      </c>
      <c r="B1833" s="11" t="str">
        <f t="shared" si="173"/>
        <v>CHP3</v>
      </c>
      <c r="C1833" s="11" t="str">
        <f>VLOOKUP('intouch变量（离散）'!$A1833,基本表格!$G:$Q,2,FALSE)</f>
        <v>2435+P1-FH1 3#刨片机润滑油加热器 电机控制 堵料报警</v>
      </c>
      <c r="D1833" t="s">
        <v>154</v>
      </c>
      <c r="E1833" t="str">
        <f t="shared" si="169"/>
        <v>No</v>
      </c>
      <c r="F1833" t="str">
        <f t="shared" si="170"/>
        <v>0</v>
      </c>
      <c r="G1833" t="s">
        <v>154</v>
      </c>
      <c r="H1833" t="s">
        <v>155</v>
      </c>
      <c r="I1833" t="str">
        <f t="shared" si="171"/>
        <v/>
      </c>
      <c r="J1833" t="str">
        <f t="shared" si="172"/>
        <v/>
      </c>
      <c r="K1833" t="str">
        <f>VLOOKUP('intouch变量（离散）'!$A1833,基本表格!$G:$Q,9,FALSE)</f>
        <v>On</v>
      </c>
      <c r="L1833">
        <v>1</v>
      </c>
      <c r="M1833" t="s">
        <v>156</v>
      </c>
      <c r="N1833" t="s">
        <v>157</v>
      </c>
      <c r="O1833" t="s">
        <v>158</v>
      </c>
      <c r="P1833" t="str">
        <f>VLOOKUP('intouch变量（离散）'!$A1833,基本表格!$G:$Q,3,FALSE)</f>
        <v>DB1300,X1852.6</v>
      </c>
      <c r="Q1833" t="str">
        <f>VLOOKUP('intouch变量（离散）'!$A1833,基本表格!$G:$Q,10,FALSE)</f>
        <v>Yes</v>
      </c>
      <c r="R1833" t="str">
        <f t="shared" si="174"/>
        <v>DB1300,X1852.6 2435+P1-FH1 3#刨片机润滑油加热器 电机控制 堵料报警</v>
      </c>
      <c r="S1833">
        <v>0</v>
      </c>
      <c r="T1833">
        <v>0</v>
      </c>
    </row>
    <row r="1834" spans="1:20">
      <c r="A1834" t="s">
        <v>1990</v>
      </c>
      <c r="B1834" s="11" t="str">
        <f t="shared" si="173"/>
        <v>CHP3</v>
      </c>
      <c r="C1834" s="11" t="str">
        <f>VLOOKUP('intouch变量（离散）'!$A1834,基本表格!$G:$Q,2,FALSE)</f>
        <v>2435+P1-FH1 3#刨片机润滑油加热器 电机控制 堵料检测</v>
      </c>
      <c r="D1834" t="s">
        <v>154</v>
      </c>
      <c r="E1834" t="str">
        <f t="shared" si="169"/>
        <v>No</v>
      </c>
      <c r="F1834" t="str">
        <f t="shared" si="170"/>
        <v>0</v>
      </c>
      <c r="G1834" t="s">
        <v>154</v>
      </c>
      <c r="H1834" t="s">
        <v>155</v>
      </c>
      <c r="I1834" t="str">
        <f t="shared" si="171"/>
        <v/>
      </c>
      <c r="J1834" t="str">
        <f t="shared" si="172"/>
        <v/>
      </c>
      <c r="K1834" t="str">
        <f>VLOOKUP('intouch变量（离散）'!$A1834,基本表格!$G:$Q,9,FALSE)</f>
        <v>None</v>
      </c>
      <c r="L1834">
        <v>1</v>
      </c>
      <c r="M1834" t="s">
        <v>156</v>
      </c>
      <c r="N1834" t="s">
        <v>157</v>
      </c>
      <c r="O1834" t="s">
        <v>158</v>
      </c>
      <c r="P1834" t="str">
        <f>VLOOKUP('intouch变量（离散）'!$A1834,基本表格!$G:$Q,3,FALSE)</f>
        <v>DB1300,X1852.7</v>
      </c>
      <c r="Q1834" t="str">
        <f>VLOOKUP('intouch变量（离散）'!$A1834,基本表格!$G:$Q,10,FALSE)</f>
        <v>Yes</v>
      </c>
      <c r="R1834" t="str">
        <f t="shared" si="174"/>
        <v>DB1300,X1852.7 2435+P1-FH1 3#刨片机润滑油加热器 电机控制 堵料检测</v>
      </c>
      <c r="S1834">
        <v>0</v>
      </c>
      <c r="T1834">
        <v>0</v>
      </c>
    </row>
    <row r="1835" spans="1:20">
      <c r="A1835" t="s">
        <v>1991</v>
      </c>
      <c r="B1835" s="11" t="str">
        <f t="shared" si="173"/>
        <v>CHP3</v>
      </c>
      <c r="C1835" s="11" t="str">
        <f>VLOOKUP('intouch变量（离散）'!$A1835,基本表格!$G:$Q,2,FALSE)</f>
        <v>2435+P1-FH1 3#刨片机润滑油加热器 电机控制 堵料保护使能</v>
      </c>
      <c r="D1835" t="s">
        <v>154</v>
      </c>
      <c r="E1835" t="str">
        <f t="shared" si="169"/>
        <v>Yes</v>
      </c>
      <c r="F1835" t="str">
        <f t="shared" si="170"/>
        <v>900</v>
      </c>
      <c r="G1835" t="s">
        <v>154</v>
      </c>
      <c r="H1835" t="s">
        <v>155</v>
      </c>
      <c r="I1835" t="str">
        <f t="shared" si="171"/>
        <v>禁用</v>
      </c>
      <c r="J1835" t="str">
        <f t="shared" si="172"/>
        <v>启用</v>
      </c>
      <c r="K1835" t="str">
        <f>VLOOKUP('intouch变量（离散）'!$A1835,基本表格!$G:$Q,9,FALSE)</f>
        <v>None</v>
      </c>
      <c r="L1835">
        <v>1</v>
      </c>
      <c r="M1835" t="s">
        <v>156</v>
      </c>
      <c r="N1835" t="s">
        <v>157</v>
      </c>
      <c r="O1835" t="s">
        <v>158</v>
      </c>
      <c r="P1835" t="str">
        <f>VLOOKUP('intouch变量（离散）'!$A1835,基本表格!$G:$Q,3,FALSE)</f>
        <v>DB1300,X1853.0</v>
      </c>
      <c r="Q1835" t="str">
        <f>VLOOKUP('intouch变量（离散）'!$A1835,基本表格!$G:$Q,10,FALSE)</f>
        <v>No</v>
      </c>
      <c r="R1835" t="str">
        <f t="shared" si="174"/>
        <v>DB1300,X1853.0 2435+P1-FH1 3#刨片机润滑油加热器 电机控制 堵料保护使能</v>
      </c>
      <c r="S1835">
        <v>0</v>
      </c>
      <c r="T1835">
        <v>0</v>
      </c>
    </row>
    <row r="1836" spans="1:20">
      <c r="A1836" t="s">
        <v>1992</v>
      </c>
      <c r="B1836" s="11" t="str">
        <f t="shared" si="173"/>
        <v>CHP3</v>
      </c>
      <c r="C1836" s="11" t="str">
        <f>VLOOKUP('intouch变量（离散）'!$A1836,基本表格!$G:$Q,2,FALSE)</f>
        <v>2435+P1-FH1 3#刨片机润滑油加热器 电机控制 堵料导致停机</v>
      </c>
      <c r="D1836" t="s">
        <v>154</v>
      </c>
      <c r="E1836" t="str">
        <f t="shared" si="169"/>
        <v>No</v>
      </c>
      <c r="F1836" t="str">
        <f t="shared" si="170"/>
        <v>0</v>
      </c>
      <c r="G1836" t="s">
        <v>154</v>
      </c>
      <c r="H1836" t="s">
        <v>155</v>
      </c>
      <c r="I1836" t="str">
        <f t="shared" si="171"/>
        <v/>
      </c>
      <c r="J1836" t="str">
        <f t="shared" si="172"/>
        <v/>
      </c>
      <c r="K1836" t="str">
        <f>VLOOKUP('intouch变量（离散）'!$A1836,基本表格!$G:$Q,9,FALSE)</f>
        <v>On</v>
      </c>
      <c r="L1836">
        <v>1</v>
      </c>
      <c r="M1836" t="s">
        <v>156</v>
      </c>
      <c r="N1836" t="s">
        <v>157</v>
      </c>
      <c r="O1836" t="s">
        <v>158</v>
      </c>
      <c r="P1836" t="str">
        <f>VLOOKUP('intouch变量（离散）'!$A1836,基本表格!$G:$Q,3,FALSE)</f>
        <v>DB1300,X1853.1</v>
      </c>
      <c r="Q1836" t="str">
        <f>VLOOKUP('intouch变量（离散）'!$A1836,基本表格!$G:$Q,10,FALSE)</f>
        <v>Yes</v>
      </c>
      <c r="R1836" t="str">
        <f t="shared" si="174"/>
        <v>DB1300,X1853.1 2435+P1-FH1 3#刨片机润滑油加热器 电机控制 堵料导致停机</v>
      </c>
      <c r="S1836">
        <v>0</v>
      </c>
      <c r="T1836">
        <v>0</v>
      </c>
    </row>
    <row r="1837" spans="1:20">
      <c r="A1837" t="s">
        <v>1993</v>
      </c>
      <c r="B1837" s="11" t="str">
        <f t="shared" si="173"/>
        <v>CHP3</v>
      </c>
      <c r="C1837" s="11" t="str">
        <f>VLOOKUP('intouch变量（离散）'!$A1837,基本表格!$G:$Q,2,FALSE)</f>
        <v>2435+P1-FH1 3#刨片机润滑油加热器 电机控制 拉线开关</v>
      </c>
      <c r="D1837" t="s">
        <v>154</v>
      </c>
      <c r="E1837" t="str">
        <f t="shared" si="169"/>
        <v>No</v>
      </c>
      <c r="F1837" t="str">
        <f t="shared" si="170"/>
        <v>0</v>
      </c>
      <c r="G1837" t="s">
        <v>154</v>
      </c>
      <c r="H1837" t="s">
        <v>155</v>
      </c>
      <c r="I1837" t="str">
        <f t="shared" si="171"/>
        <v/>
      </c>
      <c r="J1837" t="str">
        <f t="shared" si="172"/>
        <v/>
      </c>
      <c r="K1837" t="str">
        <f>VLOOKUP('intouch变量（离散）'!$A1837,基本表格!$G:$Q,9,FALSE)</f>
        <v>On</v>
      </c>
      <c r="L1837">
        <v>1</v>
      </c>
      <c r="M1837" t="s">
        <v>156</v>
      </c>
      <c r="N1837" t="s">
        <v>157</v>
      </c>
      <c r="O1837" t="s">
        <v>158</v>
      </c>
      <c r="P1837" t="str">
        <f>VLOOKUP('intouch变量（离散）'!$A1837,基本表格!$G:$Q,3,FALSE)</f>
        <v>DB1300,X1858.0</v>
      </c>
      <c r="Q1837" t="str">
        <f>VLOOKUP('intouch变量（离散）'!$A1837,基本表格!$G:$Q,10,FALSE)</f>
        <v>Yes</v>
      </c>
      <c r="R1837" t="str">
        <f t="shared" si="174"/>
        <v>DB1300,X1858.0 2435+P1-FH1 3#刨片机润滑油加热器 电机控制 拉线开关</v>
      </c>
      <c r="S1837">
        <v>0</v>
      </c>
      <c r="T1837">
        <v>0</v>
      </c>
    </row>
    <row r="1838" spans="1:20">
      <c r="A1838" t="s">
        <v>1994</v>
      </c>
      <c r="B1838" s="11" t="str">
        <f t="shared" si="173"/>
        <v>CHP3</v>
      </c>
      <c r="C1838" s="11" t="str">
        <f>VLOOKUP('intouch变量（离散）'!$A1838,基本表格!$G:$Q,2,FALSE)</f>
        <v>2435+P1-FH1 3#刨片机润滑油加热器 电机控制 左跑偏报警</v>
      </c>
      <c r="D1838" t="s">
        <v>154</v>
      </c>
      <c r="E1838" t="str">
        <f t="shared" si="169"/>
        <v>No</v>
      </c>
      <c r="F1838" t="str">
        <f t="shared" si="170"/>
        <v>0</v>
      </c>
      <c r="G1838" t="s">
        <v>154</v>
      </c>
      <c r="H1838" t="s">
        <v>155</v>
      </c>
      <c r="I1838" t="str">
        <f t="shared" si="171"/>
        <v/>
      </c>
      <c r="J1838" t="str">
        <f t="shared" si="172"/>
        <v/>
      </c>
      <c r="K1838" t="str">
        <f>VLOOKUP('intouch变量（离散）'!$A1838,基本表格!$G:$Q,9,FALSE)</f>
        <v>On</v>
      </c>
      <c r="L1838">
        <v>1</v>
      </c>
      <c r="M1838" t="s">
        <v>156</v>
      </c>
      <c r="N1838" t="s">
        <v>157</v>
      </c>
      <c r="O1838" t="s">
        <v>158</v>
      </c>
      <c r="P1838" t="str">
        <f>VLOOKUP('intouch变量（离散）'!$A1838,基本表格!$G:$Q,3,FALSE)</f>
        <v>DB1300,X1858.1</v>
      </c>
      <c r="Q1838" t="str">
        <f>VLOOKUP('intouch变量（离散）'!$A1838,基本表格!$G:$Q,10,FALSE)</f>
        <v>Yes</v>
      </c>
      <c r="R1838" t="str">
        <f t="shared" si="174"/>
        <v>DB1300,X1858.1 2435+P1-FH1 3#刨片机润滑油加热器 电机控制 左跑偏报警</v>
      </c>
      <c r="S1838">
        <v>0</v>
      </c>
      <c r="T1838">
        <v>0</v>
      </c>
    </row>
    <row r="1839" spans="1:20">
      <c r="A1839" t="s">
        <v>1995</v>
      </c>
      <c r="B1839" s="11" t="str">
        <f t="shared" si="173"/>
        <v>CHP3</v>
      </c>
      <c r="C1839" s="11" t="str">
        <f>VLOOKUP('intouch变量（离散）'!$A1839,基本表格!$G:$Q,2,FALSE)</f>
        <v>2435+P1-FH1 3#刨片机润滑油加热器 电机控制 左跑偏1检测</v>
      </c>
      <c r="D1839" t="s">
        <v>154</v>
      </c>
      <c r="E1839" t="str">
        <f t="shared" si="169"/>
        <v>No</v>
      </c>
      <c r="F1839" t="str">
        <f t="shared" si="170"/>
        <v>0</v>
      </c>
      <c r="G1839" t="s">
        <v>154</v>
      </c>
      <c r="H1839" t="s">
        <v>155</v>
      </c>
      <c r="I1839" t="str">
        <f t="shared" si="171"/>
        <v/>
      </c>
      <c r="J1839" t="str">
        <f t="shared" si="172"/>
        <v/>
      </c>
      <c r="K1839" t="str">
        <f>VLOOKUP('intouch变量（离散）'!$A1839,基本表格!$G:$Q,9,FALSE)</f>
        <v>None</v>
      </c>
      <c r="L1839">
        <v>1</v>
      </c>
      <c r="M1839" t="s">
        <v>156</v>
      </c>
      <c r="N1839" t="s">
        <v>157</v>
      </c>
      <c r="O1839" t="s">
        <v>158</v>
      </c>
      <c r="P1839" t="str">
        <f>VLOOKUP('intouch变量（离散）'!$A1839,基本表格!$G:$Q,3,FALSE)</f>
        <v>DB1300,X1858.2</v>
      </c>
      <c r="Q1839" t="str">
        <f>VLOOKUP('intouch变量（离散）'!$A1839,基本表格!$G:$Q,10,FALSE)</f>
        <v>Yes</v>
      </c>
      <c r="R1839" t="str">
        <f t="shared" si="174"/>
        <v>DB1300,X1858.2 2435+P1-FH1 3#刨片机润滑油加热器 电机控制 左跑偏1检测</v>
      </c>
      <c r="S1839">
        <v>0</v>
      </c>
      <c r="T1839">
        <v>0</v>
      </c>
    </row>
    <row r="1840" spans="1:20">
      <c r="A1840" t="s">
        <v>1996</v>
      </c>
      <c r="B1840" s="11" t="str">
        <f t="shared" si="173"/>
        <v>CHP3</v>
      </c>
      <c r="C1840" s="11" t="str">
        <f>VLOOKUP('intouch变量（离散）'!$A1840,基本表格!$G:$Q,2,FALSE)</f>
        <v>2435+P1-FH1 3#刨片机润滑油加热器 电机控制 左跑偏保护使能</v>
      </c>
      <c r="D1840" t="s">
        <v>154</v>
      </c>
      <c r="E1840" t="str">
        <f t="shared" si="169"/>
        <v>Yes</v>
      </c>
      <c r="F1840" t="str">
        <f t="shared" si="170"/>
        <v>900</v>
      </c>
      <c r="G1840" t="s">
        <v>154</v>
      </c>
      <c r="H1840" t="s">
        <v>155</v>
      </c>
      <c r="I1840" t="str">
        <f t="shared" si="171"/>
        <v>禁用</v>
      </c>
      <c r="J1840" t="str">
        <f t="shared" si="172"/>
        <v>启用</v>
      </c>
      <c r="K1840" t="str">
        <f>VLOOKUP('intouch变量（离散）'!$A1840,基本表格!$G:$Q,9,FALSE)</f>
        <v>None</v>
      </c>
      <c r="L1840">
        <v>1</v>
      </c>
      <c r="M1840" t="s">
        <v>156</v>
      </c>
      <c r="N1840" t="s">
        <v>157</v>
      </c>
      <c r="O1840" t="s">
        <v>158</v>
      </c>
      <c r="P1840" t="str">
        <f>VLOOKUP('intouch变量（离散）'!$A1840,基本表格!$G:$Q,3,FALSE)</f>
        <v>DB1300,X1858.3</v>
      </c>
      <c r="Q1840" t="str">
        <f>VLOOKUP('intouch变量（离散）'!$A1840,基本表格!$G:$Q,10,FALSE)</f>
        <v>No</v>
      </c>
      <c r="R1840" t="str">
        <f t="shared" si="174"/>
        <v>DB1300,X1858.3 2435+P1-FH1 3#刨片机润滑油加热器 电机控制 左跑偏保护使能</v>
      </c>
      <c r="S1840">
        <v>0</v>
      </c>
      <c r="T1840">
        <v>0</v>
      </c>
    </row>
    <row r="1841" spans="1:20">
      <c r="A1841" t="s">
        <v>1997</v>
      </c>
      <c r="B1841" s="11" t="str">
        <f t="shared" si="173"/>
        <v>CHP3</v>
      </c>
      <c r="C1841" s="11" t="str">
        <f>VLOOKUP('intouch变量（离散）'!$A1841,基本表格!$G:$Q,2,FALSE)</f>
        <v>2435+P1-FH1 3#刨片机润滑油加热器 电机控制 左跑偏导致停机</v>
      </c>
      <c r="D1841" t="s">
        <v>154</v>
      </c>
      <c r="E1841" t="str">
        <f t="shared" si="169"/>
        <v>No</v>
      </c>
      <c r="F1841" t="str">
        <f t="shared" si="170"/>
        <v>0</v>
      </c>
      <c r="G1841" t="s">
        <v>154</v>
      </c>
      <c r="H1841" t="s">
        <v>155</v>
      </c>
      <c r="I1841" t="str">
        <f t="shared" si="171"/>
        <v/>
      </c>
      <c r="J1841" t="str">
        <f t="shared" si="172"/>
        <v/>
      </c>
      <c r="K1841" t="str">
        <f>VLOOKUP('intouch变量（离散）'!$A1841,基本表格!$G:$Q,9,FALSE)</f>
        <v>On</v>
      </c>
      <c r="L1841">
        <v>1</v>
      </c>
      <c r="M1841" t="s">
        <v>156</v>
      </c>
      <c r="N1841" t="s">
        <v>157</v>
      </c>
      <c r="O1841" t="s">
        <v>158</v>
      </c>
      <c r="P1841" t="str">
        <f>VLOOKUP('intouch变量（离散）'!$A1841,基本表格!$G:$Q,3,FALSE)</f>
        <v>DB1300,X1858.4</v>
      </c>
      <c r="Q1841" t="str">
        <f>VLOOKUP('intouch变量（离散）'!$A1841,基本表格!$G:$Q,10,FALSE)</f>
        <v>Yes</v>
      </c>
      <c r="R1841" t="str">
        <f t="shared" si="174"/>
        <v>DB1300,X1858.4 2435+P1-FH1 3#刨片机润滑油加热器 电机控制 左跑偏导致停机</v>
      </c>
      <c r="S1841">
        <v>0</v>
      </c>
      <c r="T1841">
        <v>0</v>
      </c>
    </row>
    <row r="1842" spans="1:20">
      <c r="A1842" t="s">
        <v>1998</v>
      </c>
      <c r="B1842" s="11" t="str">
        <f t="shared" si="173"/>
        <v>CHP3</v>
      </c>
      <c r="C1842" s="11" t="str">
        <f>VLOOKUP('intouch变量（离散）'!$A1842,基本表格!$G:$Q,2,FALSE)</f>
        <v>2435+P1-FH1 3#刨片机润滑油加热器 电机控制 右 跑偏报警</v>
      </c>
      <c r="D1842" t="s">
        <v>154</v>
      </c>
      <c r="E1842" t="str">
        <f t="shared" si="169"/>
        <v>No</v>
      </c>
      <c r="F1842" t="str">
        <f t="shared" si="170"/>
        <v>0</v>
      </c>
      <c r="G1842" t="s">
        <v>154</v>
      </c>
      <c r="H1842" t="s">
        <v>155</v>
      </c>
      <c r="I1842" t="str">
        <f t="shared" si="171"/>
        <v/>
      </c>
      <c r="J1842" t="str">
        <f t="shared" si="172"/>
        <v/>
      </c>
      <c r="K1842" t="str">
        <f>VLOOKUP('intouch变量（离散）'!$A1842,基本表格!$G:$Q,9,FALSE)</f>
        <v>On</v>
      </c>
      <c r="L1842">
        <v>1</v>
      </c>
      <c r="M1842" t="s">
        <v>156</v>
      </c>
      <c r="N1842" t="s">
        <v>157</v>
      </c>
      <c r="O1842" t="s">
        <v>158</v>
      </c>
      <c r="P1842" t="str">
        <f>VLOOKUP('intouch变量（离散）'!$A1842,基本表格!$G:$Q,3,FALSE)</f>
        <v>DB1300,X1862.0</v>
      </c>
      <c r="Q1842" t="str">
        <f>VLOOKUP('intouch变量（离散）'!$A1842,基本表格!$G:$Q,10,FALSE)</f>
        <v>Yes</v>
      </c>
      <c r="R1842" t="str">
        <f t="shared" si="174"/>
        <v>DB1300,X1862.0 2435+P1-FH1 3#刨片机润滑油加热器 电机控制 右 跑偏报警</v>
      </c>
      <c r="S1842">
        <v>0</v>
      </c>
      <c r="T1842">
        <v>0</v>
      </c>
    </row>
    <row r="1843" spans="1:20">
      <c r="A1843" t="s">
        <v>1999</v>
      </c>
      <c r="B1843" s="11" t="str">
        <f t="shared" si="173"/>
        <v>CHP3</v>
      </c>
      <c r="C1843" s="11" t="str">
        <f>VLOOKUP('intouch变量（离散）'!$A1843,基本表格!$G:$Q,2,FALSE)</f>
        <v>2435+P1-FH1 3#刨片机润滑油加热器 电机控制 右跑偏1检测</v>
      </c>
      <c r="D1843" t="s">
        <v>154</v>
      </c>
      <c r="E1843" t="str">
        <f t="shared" si="169"/>
        <v>No</v>
      </c>
      <c r="F1843" t="str">
        <f t="shared" si="170"/>
        <v>0</v>
      </c>
      <c r="G1843" t="s">
        <v>154</v>
      </c>
      <c r="H1843" t="s">
        <v>155</v>
      </c>
      <c r="I1843" t="str">
        <f t="shared" si="171"/>
        <v/>
      </c>
      <c r="J1843" t="str">
        <f t="shared" si="172"/>
        <v/>
      </c>
      <c r="K1843" t="str">
        <f>VLOOKUP('intouch变量（离散）'!$A1843,基本表格!$G:$Q,9,FALSE)</f>
        <v>None</v>
      </c>
      <c r="L1843">
        <v>1</v>
      </c>
      <c r="M1843" t="s">
        <v>156</v>
      </c>
      <c r="N1843" t="s">
        <v>157</v>
      </c>
      <c r="O1843" t="s">
        <v>158</v>
      </c>
      <c r="P1843" t="str">
        <f>VLOOKUP('intouch变量（离散）'!$A1843,基本表格!$G:$Q,3,FALSE)</f>
        <v>DB1300,X1862.1</v>
      </c>
      <c r="Q1843" t="str">
        <f>VLOOKUP('intouch变量（离散）'!$A1843,基本表格!$G:$Q,10,FALSE)</f>
        <v>Yes</v>
      </c>
      <c r="R1843" t="str">
        <f t="shared" si="174"/>
        <v>DB1300,X1862.1 2435+P1-FH1 3#刨片机润滑油加热器 电机控制 右跑偏1检测</v>
      </c>
      <c r="S1843">
        <v>0</v>
      </c>
      <c r="T1843">
        <v>0</v>
      </c>
    </row>
    <row r="1844" spans="1:20">
      <c r="A1844" t="s">
        <v>2000</v>
      </c>
      <c r="B1844" s="11" t="str">
        <f t="shared" si="173"/>
        <v>CHP3</v>
      </c>
      <c r="C1844" s="11" t="str">
        <f>VLOOKUP('intouch变量（离散）'!$A1844,基本表格!$G:$Q,2,FALSE)</f>
        <v>2435+P1-FH1 3#刨片机润滑油加热器 电机控制 右跑偏保护使能</v>
      </c>
      <c r="D1844" t="s">
        <v>154</v>
      </c>
      <c r="E1844" t="str">
        <f t="shared" si="169"/>
        <v>Yes</v>
      </c>
      <c r="F1844" t="str">
        <f t="shared" si="170"/>
        <v>900</v>
      </c>
      <c r="G1844" t="s">
        <v>154</v>
      </c>
      <c r="H1844" t="s">
        <v>155</v>
      </c>
      <c r="I1844" t="str">
        <f t="shared" si="171"/>
        <v>禁用</v>
      </c>
      <c r="J1844" t="str">
        <f t="shared" si="172"/>
        <v>启用</v>
      </c>
      <c r="K1844" t="str">
        <f>VLOOKUP('intouch变量（离散）'!$A1844,基本表格!$G:$Q,9,FALSE)</f>
        <v>None</v>
      </c>
      <c r="L1844">
        <v>1</v>
      </c>
      <c r="M1844" t="s">
        <v>156</v>
      </c>
      <c r="N1844" t="s">
        <v>157</v>
      </c>
      <c r="O1844" t="s">
        <v>158</v>
      </c>
      <c r="P1844" t="str">
        <f>VLOOKUP('intouch变量（离散）'!$A1844,基本表格!$G:$Q,3,FALSE)</f>
        <v>DB1300,X1862.2</v>
      </c>
      <c r="Q1844" t="str">
        <f>VLOOKUP('intouch变量（离散）'!$A1844,基本表格!$G:$Q,10,FALSE)</f>
        <v>No</v>
      </c>
      <c r="R1844" t="str">
        <f t="shared" si="174"/>
        <v>DB1300,X1862.2 2435+P1-FH1 3#刨片机润滑油加热器 电机控制 右跑偏保护使能</v>
      </c>
      <c r="S1844">
        <v>0</v>
      </c>
      <c r="T1844">
        <v>0</v>
      </c>
    </row>
    <row r="1845" spans="1:20">
      <c r="A1845" t="s">
        <v>2001</v>
      </c>
      <c r="B1845" s="11" t="str">
        <f t="shared" si="173"/>
        <v>CHP3</v>
      </c>
      <c r="C1845" s="11" t="str">
        <f>VLOOKUP('intouch变量（离散）'!$A1845,基本表格!$G:$Q,2,FALSE)</f>
        <v>2435+P1-FH1 3#刨片机润滑油加热器 电机控制 右跑偏导致停机</v>
      </c>
      <c r="D1845" t="s">
        <v>154</v>
      </c>
      <c r="E1845" t="str">
        <f t="shared" si="169"/>
        <v>No</v>
      </c>
      <c r="F1845" t="str">
        <f t="shared" si="170"/>
        <v>0</v>
      </c>
      <c r="G1845" t="s">
        <v>154</v>
      </c>
      <c r="H1845" t="s">
        <v>155</v>
      </c>
      <c r="I1845" t="str">
        <f t="shared" si="171"/>
        <v/>
      </c>
      <c r="J1845" t="str">
        <f t="shared" si="172"/>
        <v/>
      </c>
      <c r="K1845" t="str">
        <f>VLOOKUP('intouch变量（离散）'!$A1845,基本表格!$G:$Q,9,FALSE)</f>
        <v>On</v>
      </c>
      <c r="L1845">
        <v>1</v>
      </c>
      <c r="M1845" t="s">
        <v>156</v>
      </c>
      <c r="N1845" t="s">
        <v>157</v>
      </c>
      <c r="O1845" t="s">
        <v>158</v>
      </c>
      <c r="P1845" t="str">
        <f>VLOOKUP('intouch变量（离散）'!$A1845,基本表格!$G:$Q,3,FALSE)</f>
        <v>DB1300,X1862.3</v>
      </c>
      <c r="Q1845" t="str">
        <f>VLOOKUP('intouch变量（离散）'!$A1845,基本表格!$G:$Q,10,FALSE)</f>
        <v>Yes</v>
      </c>
      <c r="R1845" t="str">
        <f t="shared" si="174"/>
        <v>DB1300,X1862.3 2435+P1-FH1 3#刨片机润滑油加热器 电机控制 右跑偏导致停机</v>
      </c>
      <c r="S1845">
        <v>0</v>
      </c>
      <c r="T1845">
        <v>0</v>
      </c>
    </row>
    <row r="1846" spans="1:20">
      <c r="A1846" t="s">
        <v>2002</v>
      </c>
      <c r="B1846" s="11" t="str">
        <f t="shared" si="173"/>
        <v>CHP3</v>
      </c>
      <c r="C1846" s="11" t="str">
        <f>VLOOKUP('intouch变量（离散）'!$A1846,基本表格!$G:$Q,2,FALSE)</f>
        <v>2435+P1-FH1 3#刨片机润滑油加热器 电机控制 三角型</v>
      </c>
      <c r="D1846" t="s">
        <v>154</v>
      </c>
      <c r="E1846" t="str">
        <f t="shared" si="169"/>
        <v>No</v>
      </c>
      <c r="F1846" t="str">
        <f t="shared" si="170"/>
        <v>0</v>
      </c>
      <c r="G1846" t="s">
        <v>154</v>
      </c>
      <c r="H1846" t="s">
        <v>155</v>
      </c>
      <c r="I1846" t="str">
        <f t="shared" si="171"/>
        <v/>
      </c>
      <c r="J1846" t="str">
        <f t="shared" si="172"/>
        <v/>
      </c>
      <c r="K1846" t="str">
        <f>VLOOKUP('intouch变量（离散）'!$A1846,基本表格!$G:$Q,9,FALSE)</f>
        <v>None</v>
      </c>
      <c r="L1846">
        <v>1</v>
      </c>
      <c r="M1846" t="s">
        <v>156</v>
      </c>
      <c r="N1846" t="s">
        <v>157</v>
      </c>
      <c r="O1846" t="s">
        <v>158</v>
      </c>
      <c r="P1846" t="str">
        <f>VLOOKUP('intouch变量（离散）'!$A1846,基本表格!$G:$Q,3,FALSE)</f>
        <v>DB1300,X1866.0</v>
      </c>
      <c r="Q1846" t="str">
        <f>VLOOKUP('intouch变量（离散）'!$A1846,基本表格!$G:$Q,10,FALSE)</f>
        <v>Yes</v>
      </c>
      <c r="R1846" t="str">
        <f t="shared" si="174"/>
        <v>DB1300,X1866.0 2435+P1-FH1 3#刨片机润滑油加热器 电机控制 三角型</v>
      </c>
      <c r="S1846">
        <v>0</v>
      </c>
      <c r="T1846">
        <v>0</v>
      </c>
    </row>
    <row r="1847" spans="1:20">
      <c r="A1847" t="s">
        <v>2003</v>
      </c>
      <c r="B1847" s="11" t="str">
        <f t="shared" si="173"/>
        <v>CHP3</v>
      </c>
      <c r="C1847" s="11" t="str">
        <f>VLOOKUP('intouch变量（离散）'!$A1847,基本表格!$G:$Q,2,FALSE)</f>
        <v>2435+P1-FH1 3#刨片机润滑油加热器 电机控制 星型</v>
      </c>
      <c r="D1847" t="s">
        <v>154</v>
      </c>
      <c r="E1847" t="str">
        <f t="shared" si="169"/>
        <v>No</v>
      </c>
      <c r="F1847" t="str">
        <f t="shared" si="170"/>
        <v>0</v>
      </c>
      <c r="G1847" t="s">
        <v>154</v>
      </c>
      <c r="H1847" t="s">
        <v>155</v>
      </c>
      <c r="I1847" t="str">
        <f t="shared" si="171"/>
        <v/>
      </c>
      <c r="J1847" t="str">
        <f t="shared" si="172"/>
        <v/>
      </c>
      <c r="K1847" t="str">
        <f>VLOOKUP('intouch变量（离散）'!$A1847,基本表格!$G:$Q,9,FALSE)</f>
        <v>None</v>
      </c>
      <c r="L1847">
        <v>1</v>
      </c>
      <c r="M1847" t="s">
        <v>156</v>
      </c>
      <c r="N1847" t="s">
        <v>157</v>
      </c>
      <c r="O1847" t="s">
        <v>158</v>
      </c>
      <c r="P1847" t="str">
        <f>VLOOKUP('intouch变量（离散）'!$A1847,基本表格!$G:$Q,3,FALSE)</f>
        <v>DB1300,X1866.1</v>
      </c>
      <c r="Q1847" t="str">
        <f>VLOOKUP('intouch变量（离散）'!$A1847,基本表格!$G:$Q,10,FALSE)</f>
        <v>Yes</v>
      </c>
      <c r="R1847" t="str">
        <f t="shared" si="174"/>
        <v>DB1300,X1866.1 2435+P1-FH1 3#刨片机润滑油加热器 电机控制 星型</v>
      </c>
      <c r="S1847">
        <v>0</v>
      </c>
      <c r="T1847">
        <v>0</v>
      </c>
    </row>
    <row r="1848" spans="1:20">
      <c r="A1848" t="s">
        <v>2004</v>
      </c>
      <c r="B1848" s="11" t="str">
        <f t="shared" si="173"/>
        <v>CHP3</v>
      </c>
      <c r="C1848" s="11" t="str">
        <f>VLOOKUP('intouch变量（离散）'!$A1848,基本表格!$G:$Q,2,FALSE)</f>
        <v>2435+P1-FH1 3#刨片机润滑油加热器 电机控制 维修开关</v>
      </c>
      <c r="D1848" t="s">
        <v>154</v>
      </c>
      <c r="E1848" t="str">
        <f t="shared" si="169"/>
        <v>No</v>
      </c>
      <c r="F1848" t="str">
        <f t="shared" si="170"/>
        <v>0</v>
      </c>
      <c r="G1848" t="s">
        <v>154</v>
      </c>
      <c r="H1848" t="s">
        <v>155</v>
      </c>
      <c r="I1848" t="str">
        <f t="shared" si="171"/>
        <v/>
      </c>
      <c r="J1848" t="str">
        <f t="shared" si="172"/>
        <v/>
      </c>
      <c r="K1848" t="str">
        <f>VLOOKUP('intouch变量（离散）'!$A1848,基本表格!$G:$Q,9,FALSE)</f>
        <v>On</v>
      </c>
      <c r="L1848">
        <v>1</v>
      </c>
      <c r="M1848" t="s">
        <v>156</v>
      </c>
      <c r="N1848" t="s">
        <v>157</v>
      </c>
      <c r="O1848" t="s">
        <v>158</v>
      </c>
      <c r="P1848" t="str">
        <f>VLOOKUP('intouch变量（离散）'!$A1848,基本表格!$G:$Q,3,FALSE)</f>
        <v>DB1300,X1866.2</v>
      </c>
      <c r="Q1848" t="str">
        <f>VLOOKUP('intouch变量（离散）'!$A1848,基本表格!$G:$Q,10,FALSE)</f>
        <v>Yes</v>
      </c>
      <c r="R1848" t="str">
        <f t="shared" si="174"/>
        <v>DB1300,X1866.2 2435+P1-FH1 3#刨片机润滑油加热器 电机控制 维修开关</v>
      </c>
      <c r="S1848">
        <v>0</v>
      </c>
      <c r="T1848">
        <v>0</v>
      </c>
    </row>
    <row r="1849" spans="1:20">
      <c r="A1849" t="s">
        <v>2005</v>
      </c>
      <c r="B1849" s="11" t="str">
        <f t="shared" si="173"/>
        <v>CHP3</v>
      </c>
      <c r="C1849" s="11" t="str">
        <f>VLOOKUP('intouch变量（离散）'!$A1849,基本表格!$G:$Q,2,FALSE)</f>
        <v>2435+P1-FH1 3#刨片机润滑油加热器 电机控制 左跑偏2检测</v>
      </c>
      <c r="D1849" t="s">
        <v>154</v>
      </c>
      <c r="E1849" t="str">
        <f t="shared" si="169"/>
        <v>No</v>
      </c>
      <c r="F1849" t="str">
        <f t="shared" si="170"/>
        <v>0</v>
      </c>
      <c r="G1849" t="s">
        <v>154</v>
      </c>
      <c r="H1849" t="s">
        <v>155</v>
      </c>
      <c r="I1849" t="str">
        <f t="shared" si="171"/>
        <v/>
      </c>
      <c r="J1849" t="str">
        <f t="shared" si="172"/>
        <v/>
      </c>
      <c r="K1849" t="str">
        <f>VLOOKUP('intouch变量（离散）'!$A1849,基本表格!$G:$Q,9,FALSE)</f>
        <v>None</v>
      </c>
      <c r="L1849">
        <v>1</v>
      </c>
      <c r="M1849" t="s">
        <v>156</v>
      </c>
      <c r="N1849" t="s">
        <v>157</v>
      </c>
      <c r="O1849" t="s">
        <v>158</v>
      </c>
      <c r="P1849" t="str">
        <f>VLOOKUP('intouch变量（离散）'!$A1849,基本表格!$G:$Q,3,FALSE)</f>
        <v>DB1300,X1866.3</v>
      </c>
      <c r="Q1849" t="str">
        <f>VLOOKUP('intouch变量（离散）'!$A1849,基本表格!$G:$Q,10,FALSE)</f>
        <v>Yes</v>
      </c>
      <c r="R1849" t="str">
        <f t="shared" si="174"/>
        <v>DB1300,X1866.3 2435+P1-FH1 3#刨片机润滑油加热器 电机控制 左跑偏2检测</v>
      </c>
      <c r="S1849">
        <v>0</v>
      </c>
      <c r="T1849">
        <v>0</v>
      </c>
    </row>
    <row r="1850" spans="1:20">
      <c r="A1850" t="s">
        <v>2006</v>
      </c>
      <c r="B1850" s="11" t="str">
        <f t="shared" si="173"/>
        <v>CHP3</v>
      </c>
      <c r="C1850" s="11" t="str">
        <f>VLOOKUP('intouch变量（离散）'!$A1850,基本表格!$G:$Q,2,FALSE)</f>
        <v>2435+P1-FH1 3#刨片机润滑油加热器 电机控制 右跑偏2检测</v>
      </c>
      <c r="D1850" t="s">
        <v>154</v>
      </c>
      <c r="E1850" t="str">
        <f t="shared" si="169"/>
        <v>No</v>
      </c>
      <c r="F1850" t="str">
        <f t="shared" si="170"/>
        <v>0</v>
      </c>
      <c r="G1850" t="s">
        <v>154</v>
      </c>
      <c r="H1850" t="s">
        <v>155</v>
      </c>
      <c r="I1850" t="str">
        <f t="shared" si="171"/>
        <v/>
      </c>
      <c r="J1850" t="str">
        <f t="shared" si="172"/>
        <v/>
      </c>
      <c r="K1850" t="str">
        <f>VLOOKUP('intouch变量（离散）'!$A1850,基本表格!$G:$Q,9,FALSE)</f>
        <v>None</v>
      </c>
      <c r="L1850">
        <v>1</v>
      </c>
      <c r="M1850" t="s">
        <v>156</v>
      </c>
      <c r="N1850" t="s">
        <v>157</v>
      </c>
      <c r="O1850" t="s">
        <v>158</v>
      </c>
      <c r="P1850" t="str">
        <f>VLOOKUP('intouch变量（离散）'!$A1850,基本表格!$G:$Q,3,FALSE)</f>
        <v>DB1300,X1866.4</v>
      </c>
      <c r="Q1850" t="str">
        <f>VLOOKUP('intouch变量（离散）'!$A1850,基本表格!$G:$Q,10,FALSE)</f>
        <v>Yes</v>
      </c>
      <c r="R1850" t="str">
        <f t="shared" si="174"/>
        <v>DB1300,X1866.4 2435+P1-FH1 3#刨片机润滑油加热器 电机控制 右跑偏2检测</v>
      </c>
      <c r="S1850">
        <v>0</v>
      </c>
      <c r="T1850">
        <v>0</v>
      </c>
    </row>
    <row r="1851" spans="1:20">
      <c r="A1851" t="s">
        <v>2007</v>
      </c>
      <c r="B1851" s="11" t="str">
        <f t="shared" si="173"/>
        <v>CHP3</v>
      </c>
      <c r="C1851" s="11" t="str">
        <f>VLOOKUP('intouch变量（离散）'!$A1851,基本表格!$G:$Q,2,FALSE)</f>
        <v>Spare 备用 电机控制 使能</v>
      </c>
      <c r="D1851" t="s">
        <v>154</v>
      </c>
      <c r="E1851" t="str">
        <f t="shared" si="169"/>
        <v>No</v>
      </c>
      <c r="F1851" t="str">
        <f t="shared" si="170"/>
        <v>0</v>
      </c>
      <c r="G1851" t="s">
        <v>154</v>
      </c>
      <c r="H1851" t="s">
        <v>155</v>
      </c>
      <c r="I1851" t="str">
        <f t="shared" si="171"/>
        <v/>
      </c>
      <c r="J1851" t="str">
        <f t="shared" si="172"/>
        <v/>
      </c>
      <c r="K1851" t="str">
        <f>VLOOKUP('intouch变量（离散）'!$A1851,基本表格!$G:$Q,9,FALSE)</f>
        <v>None</v>
      </c>
      <c r="L1851">
        <v>1</v>
      </c>
      <c r="M1851" t="s">
        <v>156</v>
      </c>
      <c r="N1851" t="s">
        <v>157</v>
      </c>
      <c r="O1851" t="s">
        <v>158</v>
      </c>
      <c r="P1851" t="str">
        <f>VLOOKUP('intouch变量（离散）'!$A1851,基本表格!$G:$Q,3,FALSE)</f>
        <v>DB1300,X1900.0</v>
      </c>
      <c r="Q1851" t="str">
        <f>VLOOKUP('intouch变量（离散）'!$A1851,基本表格!$G:$Q,10,FALSE)</f>
        <v>No</v>
      </c>
      <c r="R1851" t="str">
        <f t="shared" si="174"/>
        <v>DB1300,X1900.0 Spare 备用 电机控制 使能</v>
      </c>
      <c r="S1851">
        <v>0</v>
      </c>
      <c r="T1851">
        <v>0</v>
      </c>
    </row>
    <row r="1852" spans="1:20">
      <c r="A1852" t="s">
        <v>2008</v>
      </c>
      <c r="B1852" s="11" t="str">
        <f t="shared" si="173"/>
        <v>CHP3</v>
      </c>
      <c r="C1852" s="11" t="str">
        <f>VLOOKUP('intouch变量（离散）'!$A1852,基本表格!$G:$Q,2,FALSE)</f>
        <v>Spare 备用 电机控制 手自动状态</v>
      </c>
      <c r="D1852" t="s">
        <v>154</v>
      </c>
      <c r="E1852" t="str">
        <f t="shared" si="169"/>
        <v>No</v>
      </c>
      <c r="F1852" t="str">
        <f t="shared" si="170"/>
        <v>0</v>
      </c>
      <c r="G1852" t="s">
        <v>154</v>
      </c>
      <c r="H1852" t="s">
        <v>155</v>
      </c>
      <c r="I1852" t="str">
        <f t="shared" si="171"/>
        <v/>
      </c>
      <c r="J1852" t="str">
        <f t="shared" si="172"/>
        <v/>
      </c>
      <c r="K1852" t="str">
        <f>VLOOKUP('intouch变量（离散）'!$A1852,基本表格!$G:$Q,9,FALSE)</f>
        <v>None</v>
      </c>
      <c r="L1852">
        <v>1</v>
      </c>
      <c r="M1852" t="s">
        <v>156</v>
      </c>
      <c r="N1852" t="s">
        <v>157</v>
      </c>
      <c r="O1852" t="s">
        <v>158</v>
      </c>
      <c r="P1852" t="str">
        <f>VLOOKUP('intouch变量（离散）'!$A1852,基本表格!$G:$Q,3,FALSE)</f>
        <v>DB1300,X1900.3</v>
      </c>
      <c r="Q1852" t="str">
        <f>VLOOKUP('intouch变量（离散）'!$A1852,基本表格!$G:$Q,10,FALSE)</f>
        <v>Yes</v>
      </c>
      <c r="R1852" t="str">
        <f t="shared" si="174"/>
        <v>DB1300,X1900.3 Spare 备用 电机控制 手自动状态</v>
      </c>
      <c r="S1852">
        <v>0</v>
      </c>
      <c r="T1852">
        <v>0</v>
      </c>
    </row>
    <row r="1853" spans="1:20">
      <c r="A1853" t="s">
        <v>2009</v>
      </c>
      <c r="B1853" s="11" t="str">
        <f t="shared" si="173"/>
        <v>CHP3</v>
      </c>
      <c r="C1853" s="11" t="str">
        <f>VLOOKUP('intouch变量（离散）'!$A1853,基本表格!$G:$Q,2,FALSE)</f>
        <v>Spare 备用 电机控制 本地/远程(检修/待机）</v>
      </c>
      <c r="D1853" t="s">
        <v>154</v>
      </c>
      <c r="E1853" t="str">
        <f t="shared" si="169"/>
        <v>No</v>
      </c>
      <c r="F1853" t="str">
        <f t="shared" si="170"/>
        <v>0</v>
      </c>
      <c r="G1853" t="s">
        <v>154</v>
      </c>
      <c r="H1853" t="s">
        <v>155</v>
      </c>
      <c r="I1853" t="str">
        <f t="shared" si="171"/>
        <v/>
      </c>
      <c r="J1853" t="str">
        <f t="shared" si="172"/>
        <v/>
      </c>
      <c r="K1853" t="str">
        <f>VLOOKUP('intouch变量（离散）'!$A1853,基本表格!$G:$Q,9,FALSE)</f>
        <v>None</v>
      </c>
      <c r="L1853">
        <v>1</v>
      </c>
      <c r="M1853" t="s">
        <v>156</v>
      </c>
      <c r="N1853" t="s">
        <v>157</v>
      </c>
      <c r="O1853" t="s">
        <v>158</v>
      </c>
      <c r="P1853" t="str">
        <f>VLOOKUP('intouch变量（离散）'!$A1853,基本表格!$G:$Q,3,FALSE)</f>
        <v>DB1300,X1900.4</v>
      </c>
      <c r="Q1853" t="str">
        <f>VLOOKUP('intouch变量（离散）'!$A1853,基本表格!$G:$Q,10,FALSE)</f>
        <v>Yes</v>
      </c>
      <c r="R1853" t="str">
        <f t="shared" si="174"/>
        <v>DB1300,X1900.4 Spare 备用 电机控制 本地/远程(检修/待机）</v>
      </c>
      <c r="S1853">
        <v>0</v>
      </c>
      <c r="T1853">
        <v>0</v>
      </c>
    </row>
    <row r="1854" spans="1:20">
      <c r="A1854" t="s">
        <v>2010</v>
      </c>
      <c r="B1854" s="11" t="str">
        <f t="shared" si="173"/>
        <v>CHP3</v>
      </c>
      <c r="C1854" s="11" t="str">
        <f>VLOOKUP('intouch变量（离散）'!$A1854,基本表格!$G:$Q,2,FALSE)</f>
        <v>Spare 备用 电机控制 开启_上位机(正转)</v>
      </c>
      <c r="D1854" t="s">
        <v>154</v>
      </c>
      <c r="E1854" t="str">
        <f t="shared" si="169"/>
        <v>No</v>
      </c>
      <c r="F1854" t="str">
        <f t="shared" si="170"/>
        <v>0</v>
      </c>
      <c r="G1854" t="s">
        <v>154</v>
      </c>
      <c r="H1854" t="s">
        <v>155</v>
      </c>
      <c r="I1854" t="str">
        <f t="shared" si="171"/>
        <v/>
      </c>
      <c r="J1854" t="str">
        <f t="shared" si="172"/>
        <v/>
      </c>
      <c r="K1854" t="str">
        <f>VLOOKUP('intouch变量（离散）'!$A1854,基本表格!$G:$Q,9,FALSE)</f>
        <v>None</v>
      </c>
      <c r="L1854">
        <v>1</v>
      </c>
      <c r="M1854" t="s">
        <v>156</v>
      </c>
      <c r="N1854" t="s">
        <v>157</v>
      </c>
      <c r="O1854" t="s">
        <v>158</v>
      </c>
      <c r="P1854" t="str">
        <f>VLOOKUP('intouch变量（离散）'!$A1854,基本表格!$G:$Q,3,FALSE)</f>
        <v>DB1300,X1900.6</v>
      </c>
      <c r="Q1854" t="str">
        <f>VLOOKUP('intouch变量（离散）'!$A1854,基本表格!$G:$Q,10,FALSE)</f>
        <v>No</v>
      </c>
      <c r="R1854" t="str">
        <f t="shared" si="174"/>
        <v>DB1300,X1900.6 Spare 备用 电机控制 开启_上位机(正转)</v>
      </c>
      <c r="S1854">
        <v>0</v>
      </c>
      <c r="T1854">
        <v>0</v>
      </c>
    </row>
    <row r="1855" spans="1:20">
      <c r="A1855" t="s">
        <v>2011</v>
      </c>
      <c r="B1855" s="11" t="str">
        <f t="shared" si="173"/>
        <v>CHP3</v>
      </c>
      <c r="C1855" s="11" t="str">
        <f>VLOOKUP('intouch变量（离散）'!$A1855,基本表格!$G:$Q,2,FALSE)</f>
        <v>Spare 备用 电机控制 停止_上位机(反转)</v>
      </c>
      <c r="D1855" t="s">
        <v>154</v>
      </c>
      <c r="E1855" t="str">
        <f t="shared" si="169"/>
        <v>No</v>
      </c>
      <c r="F1855" t="str">
        <f t="shared" si="170"/>
        <v>0</v>
      </c>
      <c r="G1855" t="s">
        <v>154</v>
      </c>
      <c r="H1855" t="s">
        <v>155</v>
      </c>
      <c r="I1855" t="str">
        <f t="shared" si="171"/>
        <v/>
      </c>
      <c r="J1855" t="str">
        <f t="shared" si="172"/>
        <v/>
      </c>
      <c r="K1855" t="str">
        <f>VLOOKUP('intouch变量（离散）'!$A1855,基本表格!$G:$Q,9,FALSE)</f>
        <v>None</v>
      </c>
      <c r="L1855">
        <v>1</v>
      </c>
      <c r="M1855" t="s">
        <v>156</v>
      </c>
      <c r="N1855" t="s">
        <v>157</v>
      </c>
      <c r="O1855" t="s">
        <v>158</v>
      </c>
      <c r="P1855" t="str">
        <f>VLOOKUP('intouch变量（离散）'!$A1855,基本表格!$G:$Q,3,FALSE)</f>
        <v>DB1300,X1901.0</v>
      </c>
      <c r="Q1855" t="str">
        <f>VLOOKUP('intouch变量（离散）'!$A1855,基本表格!$G:$Q,10,FALSE)</f>
        <v>No</v>
      </c>
      <c r="R1855" t="str">
        <f t="shared" si="174"/>
        <v>DB1300,X1901.0 Spare 备用 电机控制 停止_上位机(反转)</v>
      </c>
      <c r="S1855">
        <v>0</v>
      </c>
      <c r="T1855">
        <v>0</v>
      </c>
    </row>
    <row r="1856" spans="1:20">
      <c r="A1856" t="s">
        <v>2012</v>
      </c>
      <c r="B1856" s="11" t="str">
        <f t="shared" si="173"/>
        <v>CHP3</v>
      </c>
      <c r="C1856" s="11" t="str">
        <f>VLOOKUP('intouch变量（离散）'!$A1856,基本表格!$G:$Q,2,FALSE)</f>
        <v>Spare 备用 电机控制 通风扇</v>
      </c>
      <c r="D1856" t="s">
        <v>154</v>
      </c>
      <c r="E1856" t="str">
        <f t="shared" si="169"/>
        <v>No</v>
      </c>
      <c r="F1856" t="str">
        <f t="shared" si="170"/>
        <v>0</v>
      </c>
      <c r="G1856" t="s">
        <v>154</v>
      </c>
      <c r="H1856" t="s">
        <v>155</v>
      </c>
      <c r="I1856" t="str">
        <f t="shared" si="171"/>
        <v/>
      </c>
      <c r="J1856" t="str">
        <f t="shared" si="172"/>
        <v/>
      </c>
      <c r="K1856" t="str">
        <f>VLOOKUP('intouch变量（离散）'!$A1856,基本表格!$G:$Q,9,FALSE)</f>
        <v>None</v>
      </c>
      <c r="L1856">
        <v>1</v>
      </c>
      <c r="M1856" t="s">
        <v>156</v>
      </c>
      <c r="N1856" t="s">
        <v>157</v>
      </c>
      <c r="O1856" t="s">
        <v>158</v>
      </c>
      <c r="P1856" t="str">
        <f>VLOOKUP('intouch变量（离散）'!$A1856,基本表格!$G:$Q,3,FALSE)</f>
        <v>DB1300,X1901.1</v>
      </c>
      <c r="Q1856" t="str">
        <f>VLOOKUP('intouch变量（离散）'!$A1856,基本表格!$G:$Q,10,FALSE)</f>
        <v>Yes</v>
      </c>
      <c r="R1856" t="str">
        <f t="shared" si="174"/>
        <v>DB1300,X1901.1 Spare 备用 电机控制 通风扇</v>
      </c>
      <c r="S1856">
        <v>0</v>
      </c>
      <c r="T1856">
        <v>0</v>
      </c>
    </row>
    <row r="1857" spans="1:20">
      <c r="A1857" t="s">
        <v>2013</v>
      </c>
      <c r="B1857" s="11" t="str">
        <f t="shared" si="173"/>
        <v>CHP3</v>
      </c>
      <c r="C1857" s="11" t="str">
        <f>VLOOKUP('intouch变量（离散）'!$A1857,基本表格!$G:$Q,2,FALSE)</f>
        <v>Spare 备用 电机控制 电机(正转）</v>
      </c>
      <c r="D1857" t="s">
        <v>154</v>
      </c>
      <c r="E1857" t="str">
        <f t="shared" si="169"/>
        <v>No</v>
      </c>
      <c r="F1857" t="str">
        <f t="shared" si="170"/>
        <v>0</v>
      </c>
      <c r="G1857" t="s">
        <v>154</v>
      </c>
      <c r="H1857" t="s">
        <v>155</v>
      </c>
      <c r="I1857" t="str">
        <f t="shared" si="171"/>
        <v/>
      </c>
      <c r="J1857" t="str">
        <f t="shared" si="172"/>
        <v/>
      </c>
      <c r="K1857" t="str">
        <f>VLOOKUP('intouch变量（离散）'!$A1857,基本表格!$G:$Q,9,FALSE)</f>
        <v>None</v>
      </c>
      <c r="L1857">
        <v>1</v>
      </c>
      <c r="M1857" t="s">
        <v>156</v>
      </c>
      <c r="N1857" t="s">
        <v>157</v>
      </c>
      <c r="O1857" t="s">
        <v>158</v>
      </c>
      <c r="P1857" t="str">
        <f>VLOOKUP('intouch变量（离散）'!$A1857,基本表格!$G:$Q,3,FALSE)</f>
        <v>DB1300,X1901.2</v>
      </c>
      <c r="Q1857" t="str">
        <f>VLOOKUP('intouch变量（离散）'!$A1857,基本表格!$G:$Q,10,FALSE)</f>
        <v>Yes</v>
      </c>
      <c r="R1857" t="str">
        <f t="shared" si="174"/>
        <v>DB1300,X1901.2 Spare 备用 电机控制 电机(正转）</v>
      </c>
      <c r="S1857">
        <v>0</v>
      </c>
      <c r="T1857">
        <v>0</v>
      </c>
    </row>
    <row r="1858" spans="1:20">
      <c r="A1858" t="s">
        <v>2014</v>
      </c>
      <c r="B1858" s="11" t="str">
        <f t="shared" si="173"/>
        <v>CHP3</v>
      </c>
      <c r="C1858" s="11" t="str">
        <f>VLOOKUP('intouch变量（离散）'!$A1858,基本表格!$G:$Q,2,FALSE)</f>
        <v>Spare 备用 电机控制 电机过载</v>
      </c>
      <c r="D1858" t="s">
        <v>154</v>
      </c>
      <c r="E1858" t="str">
        <f t="shared" si="169"/>
        <v>No</v>
      </c>
      <c r="F1858" t="str">
        <f t="shared" si="170"/>
        <v>0</v>
      </c>
      <c r="G1858" t="s">
        <v>154</v>
      </c>
      <c r="H1858" t="s">
        <v>155</v>
      </c>
      <c r="I1858" t="str">
        <f t="shared" si="171"/>
        <v/>
      </c>
      <c r="J1858" t="str">
        <f t="shared" si="172"/>
        <v/>
      </c>
      <c r="K1858" t="str">
        <f>VLOOKUP('intouch变量（离散）'!$A1858,基本表格!$G:$Q,9,FALSE)</f>
        <v>On</v>
      </c>
      <c r="L1858">
        <v>1</v>
      </c>
      <c r="M1858" t="s">
        <v>156</v>
      </c>
      <c r="N1858" t="s">
        <v>157</v>
      </c>
      <c r="O1858" t="s">
        <v>158</v>
      </c>
      <c r="P1858" t="str">
        <f>VLOOKUP('intouch变量（离散）'!$A1858,基本表格!$G:$Q,3,FALSE)</f>
        <v>DB1300,X1901.3</v>
      </c>
      <c r="Q1858" t="str">
        <f>VLOOKUP('intouch变量（离散）'!$A1858,基本表格!$G:$Q,10,FALSE)</f>
        <v>Yes</v>
      </c>
      <c r="R1858" t="str">
        <f t="shared" si="174"/>
        <v>DB1300,X1901.3 Spare 备用 电机控制 电机过载</v>
      </c>
      <c r="S1858">
        <v>0</v>
      </c>
      <c r="T1858">
        <v>0</v>
      </c>
    </row>
    <row r="1859" spans="1:20">
      <c r="A1859" t="s">
        <v>2015</v>
      </c>
      <c r="B1859" s="11" t="str">
        <f t="shared" si="173"/>
        <v>CHP3</v>
      </c>
      <c r="C1859" s="11" t="str">
        <f>VLOOKUP('intouch变量（离散）'!$A1859,基本表格!$G:$Q,2,FALSE)</f>
        <v>Spare 备用 电机控制 风扇过载</v>
      </c>
      <c r="D1859" t="s">
        <v>154</v>
      </c>
      <c r="E1859" t="str">
        <f t="shared" ref="E1859:E1922" si="175">IF(RIGHT($A1859,2)="EN","Yes","No")</f>
        <v>No</v>
      </c>
      <c r="F1859" t="str">
        <f t="shared" ref="F1859:F1922" si="176">IF(RIGHT($A1859,2)="EN","900","0")</f>
        <v>0</v>
      </c>
      <c r="G1859" t="s">
        <v>154</v>
      </c>
      <c r="H1859" t="s">
        <v>155</v>
      </c>
      <c r="I1859" t="str">
        <f t="shared" ref="I1859:I1922" si="177">IF(RIGHT($A1859,2)="EN","禁用","")</f>
        <v/>
      </c>
      <c r="J1859" t="str">
        <f t="shared" ref="J1859:J1922" si="178">IF(RIGHT($A1859,2)="EN","启用","")</f>
        <v/>
      </c>
      <c r="K1859" t="str">
        <f>VLOOKUP('intouch变量（离散）'!$A1859,基本表格!$G:$Q,9,FALSE)</f>
        <v>On</v>
      </c>
      <c r="L1859">
        <v>1</v>
      </c>
      <c r="M1859" t="s">
        <v>156</v>
      </c>
      <c r="N1859" t="s">
        <v>157</v>
      </c>
      <c r="O1859" t="s">
        <v>158</v>
      </c>
      <c r="P1859" t="str">
        <f>VLOOKUP('intouch变量（离散）'!$A1859,基本表格!$G:$Q,3,FALSE)</f>
        <v>DB1300,X1901.4</v>
      </c>
      <c r="Q1859" t="str">
        <f>VLOOKUP('intouch变量（离散）'!$A1859,基本表格!$G:$Q,10,FALSE)</f>
        <v>Yes</v>
      </c>
      <c r="R1859" t="str">
        <f t="shared" si="174"/>
        <v>DB1300,X1901.4 Spare 备用 电机控制 风扇过载</v>
      </c>
      <c r="S1859">
        <v>0</v>
      </c>
      <c r="T1859">
        <v>0</v>
      </c>
    </row>
    <row r="1860" spans="1:20">
      <c r="A1860" t="s">
        <v>2016</v>
      </c>
      <c r="B1860" s="11" t="str">
        <f t="shared" si="173"/>
        <v>CHP3</v>
      </c>
      <c r="C1860" s="11" t="str">
        <f>VLOOKUP('intouch变量（离散）'!$A1860,基本表格!$G:$Q,2,FALSE)</f>
        <v>Spare 备用 电机控制 电机运行指示</v>
      </c>
      <c r="D1860" t="s">
        <v>154</v>
      </c>
      <c r="E1860" t="str">
        <f t="shared" si="175"/>
        <v>No</v>
      </c>
      <c r="F1860" t="str">
        <f t="shared" si="176"/>
        <v>0</v>
      </c>
      <c r="G1860" t="s">
        <v>154</v>
      </c>
      <c r="H1860" t="s">
        <v>155</v>
      </c>
      <c r="I1860" t="str">
        <f t="shared" si="177"/>
        <v/>
      </c>
      <c r="J1860" t="str">
        <f t="shared" si="178"/>
        <v/>
      </c>
      <c r="K1860" t="str">
        <f>VLOOKUP('intouch变量（离散）'!$A1860,基本表格!$G:$Q,9,FALSE)</f>
        <v>None</v>
      </c>
      <c r="L1860">
        <v>1</v>
      </c>
      <c r="M1860" t="s">
        <v>156</v>
      </c>
      <c r="N1860" t="s">
        <v>157</v>
      </c>
      <c r="O1860" t="s">
        <v>158</v>
      </c>
      <c r="P1860" t="str">
        <f>VLOOKUP('intouch变量（离散）'!$A1860,基本表格!$G:$Q,3,FALSE)</f>
        <v>DB1300,X1901.5</v>
      </c>
      <c r="Q1860" t="str">
        <f>VLOOKUP('intouch变量（离散）'!$A1860,基本表格!$G:$Q,10,FALSE)</f>
        <v>Yes</v>
      </c>
      <c r="R1860" t="str">
        <f t="shared" si="174"/>
        <v>DB1300,X1901.5 Spare 备用 电机控制 电机运行指示</v>
      </c>
      <c r="S1860">
        <v>0</v>
      </c>
      <c r="T1860">
        <v>0</v>
      </c>
    </row>
    <row r="1861" spans="1:20">
      <c r="A1861" t="s">
        <v>2017</v>
      </c>
      <c r="B1861" s="11" t="str">
        <f t="shared" ref="B1861:B1924" si="179">LEFT(A1861,4)</f>
        <v>CHP3</v>
      </c>
      <c r="C1861" s="11" t="str">
        <f>VLOOKUP('intouch变量（离散）'!$A1861,基本表格!$G:$Q,2,FALSE)</f>
        <v>Spare 备用 电机控制 断链报警</v>
      </c>
      <c r="D1861" t="s">
        <v>154</v>
      </c>
      <c r="E1861" t="str">
        <f t="shared" si="175"/>
        <v>No</v>
      </c>
      <c r="F1861" t="str">
        <f t="shared" si="176"/>
        <v>0</v>
      </c>
      <c r="G1861" t="s">
        <v>154</v>
      </c>
      <c r="H1861" t="s">
        <v>155</v>
      </c>
      <c r="I1861" t="str">
        <f t="shared" si="177"/>
        <v/>
      </c>
      <c r="J1861" t="str">
        <f t="shared" si="178"/>
        <v/>
      </c>
      <c r="K1861" t="str">
        <f>VLOOKUP('intouch变量（离散）'!$A1861,基本表格!$G:$Q,9,FALSE)</f>
        <v>On</v>
      </c>
      <c r="L1861">
        <v>1</v>
      </c>
      <c r="M1861" t="s">
        <v>156</v>
      </c>
      <c r="N1861" t="s">
        <v>157</v>
      </c>
      <c r="O1861" t="s">
        <v>158</v>
      </c>
      <c r="P1861" t="str">
        <f>VLOOKUP('intouch变量（离散）'!$A1861,基本表格!$G:$Q,3,FALSE)</f>
        <v>DB1300,X1901.6</v>
      </c>
      <c r="Q1861" t="str">
        <f>VLOOKUP('intouch变量（离散）'!$A1861,基本表格!$G:$Q,10,FALSE)</f>
        <v>Yes</v>
      </c>
      <c r="R1861" t="str">
        <f t="shared" ref="R1861:R1924" si="180">P1861&amp;" "&amp;C1861</f>
        <v>DB1300,X1901.6 Spare 备用 电机控制 断链报警</v>
      </c>
      <c r="S1861">
        <v>0</v>
      </c>
      <c r="T1861">
        <v>0</v>
      </c>
    </row>
    <row r="1862" spans="1:20">
      <c r="A1862" t="s">
        <v>2018</v>
      </c>
      <c r="B1862" s="11" t="str">
        <f t="shared" si="179"/>
        <v>CHP3</v>
      </c>
      <c r="C1862" s="11" t="str">
        <f>VLOOKUP('intouch变量（离散）'!$A1862,基本表格!$G:$Q,2,FALSE)</f>
        <v>Spare 备用 电机控制 断链检测</v>
      </c>
      <c r="D1862" t="s">
        <v>154</v>
      </c>
      <c r="E1862" t="str">
        <f t="shared" si="175"/>
        <v>No</v>
      </c>
      <c r="F1862" t="str">
        <f t="shared" si="176"/>
        <v>0</v>
      </c>
      <c r="G1862" t="s">
        <v>154</v>
      </c>
      <c r="H1862" t="s">
        <v>155</v>
      </c>
      <c r="I1862" t="str">
        <f t="shared" si="177"/>
        <v/>
      </c>
      <c r="J1862" t="str">
        <f t="shared" si="178"/>
        <v/>
      </c>
      <c r="K1862" t="str">
        <f>VLOOKUP('intouch变量（离散）'!$A1862,基本表格!$G:$Q,9,FALSE)</f>
        <v>None</v>
      </c>
      <c r="L1862">
        <v>1</v>
      </c>
      <c r="M1862" t="s">
        <v>156</v>
      </c>
      <c r="N1862" t="s">
        <v>157</v>
      </c>
      <c r="O1862" t="s">
        <v>158</v>
      </c>
      <c r="P1862" t="str">
        <f>VLOOKUP('intouch变量（离散）'!$A1862,基本表格!$G:$Q,3,FALSE)</f>
        <v>DB1300,X1901.7</v>
      </c>
      <c r="Q1862" t="str">
        <f>VLOOKUP('intouch变量（离散）'!$A1862,基本表格!$G:$Q,10,FALSE)</f>
        <v>Yes</v>
      </c>
      <c r="R1862" t="str">
        <f t="shared" si="180"/>
        <v>DB1300,X1901.7 Spare 备用 电机控制 断链检测</v>
      </c>
      <c r="S1862">
        <v>0</v>
      </c>
      <c r="T1862">
        <v>0</v>
      </c>
    </row>
    <row r="1863" spans="1:20">
      <c r="A1863" t="s">
        <v>2019</v>
      </c>
      <c r="B1863" s="11" t="str">
        <f t="shared" si="179"/>
        <v>CHP3</v>
      </c>
      <c r="C1863" s="11" t="str">
        <f>VLOOKUP('intouch变量（离散）'!$A1863,基本表格!$G:$Q,2,FALSE)</f>
        <v>Spare 备用 电机控制 复位</v>
      </c>
      <c r="D1863" t="s">
        <v>154</v>
      </c>
      <c r="E1863" t="str">
        <f t="shared" si="175"/>
        <v>No</v>
      </c>
      <c r="F1863" t="str">
        <f t="shared" si="176"/>
        <v>0</v>
      </c>
      <c r="G1863" t="s">
        <v>154</v>
      </c>
      <c r="H1863" t="s">
        <v>155</v>
      </c>
      <c r="I1863" t="str">
        <f t="shared" si="177"/>
        <v/>
      </c>
      <c r="J1863" t="str">
        <f t="shared" si="178"/>
        <v/>
      </c>
      <c r="K1863" t="str">
        <f>VLOOKUP('intouch变量（离散）'!$A1863,基本表格!$G:$Q,9,FALSE)</f>
        <v>None</v>
      </c>
      <c r="L1863">
        <v>1</v>
      </c>
      <c r="M1863" t="s">
        <v>156</v>
      </c>
      <c r="N1863" t="s">
        <v>157</v>
      </c>
      <c r="O1863" t="s">
        <v>158</v>
      </c>
      <c r="P1863" t="str">
        <f>VLOOKUP('intouch变量（离散）'!$A1863,基本表格!$G:$Q,3,FALSE)</f>
        <v>DB1300,X1902.0</v>
      </c>
      <c r="Q1863" t="str">
        <f>VLOOKUP('intouch变量（离散）'!$A1863,基本表格!$G:$Q,10,FALSE)</f>
        <v>No</v>
      </c>
      <c r="R1863" t="str">
        <f t="shared" si="180"/>
        <v>DB1300,X1902.0 Spare 备用 电机控制 复位</v>
      </c>
      <c r="S1863">
        <v>0</v>
      </c>
      <c r="T1863">
        <v>0</v>
      </c>
    </row>
    <row r="1864" spans="1:20">
      <c r="A1864" t="s">
        <v>2020</v>
      </c>
      <c r="B1864" s="11" t="str">
        <f t="shared" si="179"/>
        <v>CHP3</v>
      </c>
      <c r="C1864" s="11" t="str">
        <f>VLOOKUP('intouch变量（离散）'!$A1864,基本表格!$G:$Q,2,FALSE)</f>
        <v>Spare 备用 电机控制 断链保护使能</v>
      </c>
      <c r="D1864" t="s">
        <v>154</v>
      </c>
      <c r="E1864" t="str">
        <f t="shared" si="175"/>
        <v>Yes</v>
      </c>
      <c r="F1864" t="str">
        <f t="shared" si="176"/>
        <v>900</v>
      </c>
      <c r="G1864" t="s">
        <v>154</v>
      </c>
      <c r="H1864" t="s">
        <v>155</v>
      </c>
      <c r="I1864" t="str">
        <f t="shared" si="177"/>
        <v>禁用</v>
      </c>
      <c r="J1864" t="str">
        <f t="shared" si="178"/>
        <v>启用</v>
      </c>
      <c r="K1864" t="str">
        <f>VLOOKUP('intouch变量（离散）'!$A1864,基本表格!$G:$Q,9,FALSE)</f>
        <v>None</v>
      </c>
      <c r="L1864">
        <v>1</v>
      </c>
      <c r="M1864" t="s">
        <v>156</v>
      </c>
      <c r="N1864" t="s">
        <v>157</v>
      </c>
      <c r="O1864" t="s">
        <v>158</v>
      </c>
      <c r="P1864" t="str">
        <f>VLOOKUP('intouch变量（离散）'!$A1864,基本表格!$G:$Q,3,FALSE)</f>
        <v>DB1300,X1902.1</v>
      </c>
      <c r="Q1864" t="str">
        <f>VLOOKUP('intouch变量（离散）'!$A1864,基本表格!$G:$Q,10,FALSE)</f>
        <v>No</v>
      </c>
      <c r="R1864" t="str">
        <f t="shared" si="180"/>
        <v>DB1300,X1902.1 Spare 备用 电机控制 断链保护使能</v>
      </c>
      <c r="S1864">
        <v>0</v>
      </c>
      <c r="T1864">
        <v>0</v>
      </c>
    </row>
    <row r="1865" spans="1:20">
      <c r="A1865" t="s">
        <v>2021</v>
      </c>
      <c r="B1865" s="11" t="str">
        <f t="shared" si="179"/>
        <v>CHP3</v>
      </c>
      <c r="C1865" s="11" t="str">
        <f>VLOOKUP('intouch变量（离散）'!$A1865,基本表格!$G:$Q,2,FALSE)</f>
        <v>Spare 备用 电机控制 断链导致停机</v>
      </c>
      <c r="D1865" t="s">
        <v>154</v>
      </c>
      <c r="E1865" t="str">
        <f t="shared" si="175"/>
        <v>No</v>
      </c>
      <c r="F1865" t="str">
        <f t="shared" si="176"/>
        <v>0</v>
      </c>
      <c r="G1865" t="s">
        <v>154</v>
      </c>
      <c r="H1865" t="s">
        <v>155</v>
      </c>
      <c r="I1865" t="str">
        <f t="shared" si="177"/>
        <v/>
      </c>
      <c r="J1865" t="str">
        <f t="shared" si="178"/>
        <v/>
      </c>
      <c r="K1865" t="str">
        <f>VLOOKUP('intouch变量（离散）'!$A1865,基本表格!$G:$Q,9,FALSE)</f>
        <v>On</v>
      </c>
      <c r="L1865">
        <v>1</v>
      </c>
      <c r="M1865" t="s">
        <v>156</v>
      </c>
      <c r="N1865" t="s">
        <v>157</v>
      </c>
      <c r="O1865" t="s">
        <v>158</v>
      </c>
      <c r="P1865" t="str">
        <f>VLOOKUP('intouch变量（离散）'!$A1865,基本表格!$G:$Q,3,FALSE)</f>
        <v>DB1300,X1902.2</v>
      </c>
      <c r="Q1865" t="str">
        <f>VLOOKUP('intouch变量（离散）'!$A1865,基本表格!$G:$Q,10,FALSE)</f>
        <v>Yes</v>
      </c>
      <c r="R1865" t="str">
        <f t="shared" si="180"/>
        <v>DB1300,X1902.2 Spare 备用 电机控制 断链导致停机</v>
      </c>
      <c r="S1865">
        <v>0</v>
      </c>
      <c r="T1865">
        <v>0</v>
      </c>
    </row>
    <row r="1866" spans="1:20">
      <c r="A1866" t="s">
        <v>2022</v>
      </c>
      <c r="B1866" s="11" t="str">
        <f t="shared" si="179"/>
        <v>CHP3</v>
      </c>
      <c r="C1866" s="11" t="str">
        <f>VLOOKUP('intouch变量（离散）'!$A1866,基本表格!$G:$Q,2,FALSE)</f>
        <v>Spare 备用 电机控制 电机(反转）</v>
      </c>
      <c r="D1866" t="s">
        <v>154</v>
      </c>
      <c r="E1866" t="str">
        <f t="shared" si="175"/>
        <v>No</v>
      </c>
      <c r="F1866" t="str">
        <f t="shared" si="176"/>
        <v>0</v>
      </c>
      <c r="G1866" t="s">
        <v>154</v>
      </c>
      <c r="H1866" t="s">
        <v>155</v>
      </c>
      <c r="I1866" t="str">
        <f t="shared" si="177"/>
        <v/>
      </c>
      <c r="J1866" t="str">
        <f t="shared" si="178"/>
        <v/>
      </c>
      <c r="K1866" t="str">
        <f>VLOOKUP('intouch变量（离散）'!$A1866,基本表格!$G:$Q,9,FALSE)</f>
        <v>None</v>
      </c>
      <c r="L1866">
        <v>1</v>
      </c>
      <c r="M1866" t="s">
        <v>156</v>
      </c>
      <c r="N1866" t="s">
        <v>157</v>
      </c>
      <c r="O1866" t="s">
        <v>158</v>
      </c>
      <c r="P1866" t="str">
        <f>VLOOKUP('intouch变量（离散）'!$A1866,基本表格!$G:$Q,3,FALSE)</f>
        <v>DB1300,X1902.3</v>
      </c>
      <c r="Q1866" t="str">
        <f>VLOOKUP('intouch变量（离散）'!$A1866,基本表格!$G:$Q,10,FALSE)</f>
        <v>Yes</v>
      </c>
      <c r="R1866" t="str">
        <f t="shared" si="180"/>
        <v>DB1300,X1902.3 Spare 备用 电机控制 电机(反转）</v>
      </c>
      <c r="S1866">
        <v>0</v>
      </c>
      <c r="T1866">
        <v>0</v>
      </c>
    </row>
    <row r="1867" spans="1:20">
      <c r="A1867" t="s">
        <v>2023</v>
      </c>
      <c r="B1867" s="11" t="str">
        <f t="shared" si="179"/>
        <v>CHP3</v>
      </c>
      <c r="C1867" s="11" t="str">
        <f>VLOOKUP('intouch变量（离散）'!$A1867,基本表格!$G:$Q,2,FALSE)</f>
        <v>Spare 备用 电机控制 本地</v>
      </c>
      <c r="D1867" t="s">
        <v>154</v>
      </c>
      <c r="E1867" t="str">
        <f t="shared" si="175"/>
        <v>No</v>
      </c>
      <c r="F1867" t="str">
        <f t="shared" si="176"/>
        <v>0</v>
      </c>
      <c r="G1867" t="s">
        <v>154</v>
      </c>
      <c r="H1867" t="s">
        <v>155</v>
      </c>
      <c r="I1867" t="str">
        <f t="shared" si="177"/>
        <v/>
      </c>
      <c r="J1867" t="str">
        <f t="shared" si="178"/>
        <v/>
      </c>
      <c r="K1867" t="str">
        <f>VLOOKUP('intouch变量（离散）'!$A1867,基本表格!$G:$Q,9,FALSE)</f>
        <v>None</v>
      </c>
      <c r="L1867">
        <v>1</v>
      </c>
      <c r="M1867" t="s">
        <v>156</v>
      </c>
      <c r="N1867" t="s">
        <v>157</v>
      </c>
      <c r="O1867" t="s">
        <v>158</v>
      </c>
      <c r="P1867" t="str">
        <f>VLOOKUP('intouch变量（离散）'!$A1867,基本表格!$G:$Q,3,FALSE)</f>
        <v>DB1300,X1902.4</v>
      </c>
      <c r="Q1867" t="str">
        <f>VLOOKUP('intouch变量（离散）'!$A1867,基本表格!$G:$Q,10,FALSE)</f>
        <v>Yes</v>
      </c>
      <c r="R1867" t="str">
        <f t="shared" si="180"/>
        <v>DB1300,X1902.4 Spare 备用 电机控制 本地</v>
      </c>
      <c r="S1867">
        <v>0</v>
      </c>
      <c r="T1867">
        <v>0</v>
      </c>
    </row>
    <row r="1868" spans="1:20">
      <c r="A1868" t="s">
        <v>2024</v>
      </c>
      <c r="B1868" s="11" t="str">
        <f t="shared" si="179"/>
        <v>CHP3</v>
      </c>
      <c r="C1868" s="11" t="str">
        <f>VLOOKUP('intouch变量（离散）'!$A1868,基本表格!$G:$Q,2,FALSE)</f>
        <v>Spare 备用 电机控制 远程</v>
      </c>
      <c r="D1868" t="s">
        <v>154</v>
      </c>
      <c r="E1868" t="str">
        <f t="shared" si="175"/>
        <v>No</v>
      </c>
      <c r="F1868" t="str">
        <f t="shared" si="176"/>
        <v>0</v>
      </c>
      <c r="G1868" t="s">
        <v>154</v>
      </c>
      <c r="H1868" t="s">
        <v>155</v>
      </c>
      <c r="I1868" t="str">
        <f t="shared" si="177"/>
        <v/>
      </c>
      <c r="J1868" t="str">
        <f t="shared" si="178"/>
        <v/>
      </c>
      <c r="K1868" t="str">
        <f>VLOOKUP('intouch变量（离散）'!$A1868,基本表格!$G:$Q,9,FALSE)</f>
        <v>None</v>
      </c>
      <c r="L1868">
        <v>1</v>
      </c>
      <c r="M1868" t="s">
        <v>156</v>
      </c>
      <c r="N1868" t="s">
        <v>157</v>
      </c>
      <c r="O1868" t="s">
        <v>158</v>
      </c>
      <c r="P1868" t="str">
        <f>VLOOKUP('intouch变量（离散）'!$A1868,基本表格!$G:$Q,3,FALSE)</f>
        <v>DB1300,X1902.5</v>
      </c>
      <c r="Q1868" t="str">
        <f>VLOOKUP('intouch变量（离散）'!$A1868,基本表格!$G:$Q,10,FALSE)</f>
        <v>Yes</v>
      </c>
      <c r="R1868" t="str">
        <f t="shared" si="180"/>
        <v>DB1300,X1902.5 Spare 备用 电机控制 远程</v>
      </c>
      <c r="S1868">
        <v>0</v>
      </c>
      <c r="T1868">
        <v>0</v>
      </c>
    </row>
    <row r="1869" spans="1:20">
      <c r="A1869" t="s">
        <v>2025</v>
      </c>
      <c r="B1869" s="11" t="str">
        <f t="shared" si="179"/>
        <v>CHP3</v>
      </c>
      <c r="C1869" s="11" t="str">
        <f>VLOOKUP('intouch变量（离散）'!$A1869,基本表格!$G:$Q,2,FALSE)</f>
        <v>Spare 备用 电机控制 堵料报警</v>
      </c>
      <c r="D1869" t="s">
        <v>154</v>
      </c>
      <c r="E1869" t="str">
        <f t="shared" si="175"/>
        <v>No</v>
      </c>
      <c r="F1869" t="str">
        <f t="shared" si="176"/>
        <v>0</v>
      </c>
      <c r="G1869" t="s">
        <v>154</v>
      </c>
      <c r="H1869" t="s">
        <v>155</v>
      </c>
      <c r="I1869" t="str">
        <f t="shared" si="177"/>
        <v/>
      </c>
      <c r="J1869" t="str">
        <f t="shared" si="178"/>
        <v/>
      </c>
      <c r="K1869" t="str">
        <f>VLOOKUP('intouch变量（离散）'!$A1869,基本表格!$G:$Q,9,FALSE)</f>
        <v>On</v>
      </c>
      <c r="L1869">
        <v>1</v>
      </c>
      <c r="M1869" t="s">
        <v>156</v>
      </c>
      <c r="N1869" t="s">
        <v>157</v>
      </c>
      <c r="O1869" t="s">
        <v>158</v>
      </c>
      <c r="P1869" t="str">
        <f>VLOOKUP('intouch变量（离散）'!$A1869,基本表格!$G:$Q,3,FALSE)</f>
        <v>DB1300,X1902.6</v>
      </c>
      <c r="Q1869" t="str">
        <f>VLOOKUP('intouch变量（离散）'!$A1869,基本表格!$G:$Q,10,FALSE)</f>
        <v>Yes</v>
      </c>
      <c r="R1869" t="str">
        <f t="shared" si="180"/>
        <v>DB1300,X1902.6 Spare 备用 电机控制 堵料报警</v>
      </c>
      <c r="S1869">
        <v>0</v>
      </c>
      <c r="T1869">
        <v>0</v>
      </c>
    </row>
    <row r="1870" spans="1:20">
      <c r="A1870" t="s">
        <v>2026</v>
      </c>
      <c r="B1870" s="11" t="str">
        <f t="shared" si="179"/>
        <v>CHP3</v>
      </c>
      <c r="C1870" s="11" t="str">
        <f>VLOOKUP('intouch变量（离散）'!$A1870,基本表格!$G:$Q,2,FALSE)</f>
        <v>Spare 备用 电机控制 堵料检测</v>
      </c>
      <c r="D1870" t="s">
        <v>154</v>
      </c>
      <c r="E1870" t="str">
        <f t="shared" si="175"/>
        <v>No</v>
      </c>
      <c r="F1870" t="str">
        <f t="shared" si="176"/>
        <v>0</v>
      </c>
      <c r="G1870" t="s">
        <v>154</v>
      </c>
      <c r="H1870" t="s">
        <v>155</v>
      </c>
      <c r="I1870" t="str">
        <f t="shared" si="177"/>
        <v/>
      </c>
      <c r="J1870" t="str">
        <f t="shared" si="178"/>
        <v/>
      </c>
      <c r="K1870" t="str">
        <f>VLOOKUP('intouch变量（离散）'!$A1870,基本表格!$G:$Q,9,FALSE)</f>
        <v>None</v>
      </c>
      <c r="L1870">
        <v>1</v>
      </c>
      <c r="M1870" t="s">
        <v>156</v>
      </c>
      <c r="N1870" t="s">
        <v>157</v>
      </c>
      <c r="O1870" t="s">
        <v>158</v>
      </c>
      <c r="P1870" t="str">
        <f>VLOOKUP('intouch变量（离散）'!$A1870,基本表格!$G:$Q,3,FALSE)</f>
        <v>DB1300,X1902.7</v>
      </c>
      <c r="Q1870" t="str">
        <f>VLOOKUP('intouch变量（离散）'!$A1870,基本表格!$G:$Q,10,FALSE)</f>
        <v>Yes</v>
      </c>
      <c r="R1870" t="str">
        <f t="shared" si="180"/>
        <v>DB1300,X1902.7 Spare 备用 电机控制 堵料检测</v>
      </c>
      <c r="S1870">
        <v>0</v>
      </c>
      <c r="T1870">
        <v>0</v>
      </c>
    </row>
    <row r="1871" spans="1:20">
      <c r="A1871" t="s">
        <v>2027</v>
      </c>
      <c r="B1871" s="11" t="str">
        <f t="shared" si="179"/>
        <v>CHP3</v>
      </c>
      <c r="C1871" s="11" t="str">
        <f>VLOOKUP('intouch变量（离散）'!$A1871,基本表格!$G:$Q,2,FALSE)</f>
        <v>Spare 备用 电机控制 堵料保护使能</v>
      </c>
      <c r="D1871" t="s">
        <v>154</v>
      </c>
      <c r="E1871" t="str">
        <f t="shared" si="175"/>
        <v>Yes</v>
      </c>
      <c r="F1871" t="str">
        <f t="shared" si="176"/>
        <v>900</v>
      </c>
      <c r="G1871" t="s">
        <v>154</v>
      </c>
      <c r="H1871" t="s">
        <v>155</v>
      </c>
      <c r="I1871" t="str">
        <f t="shared" si="177"/>
        <v>禁用</v>
      </c>
      <c r="J1871" t="str">
        <f t="shared" si="178"/>
        <v>启用</v>
      </c>
      <c r="K1871" t="str">
        <f>VLOOKUP('intouch变量（离散）'!$A1871,基本表格!$G:$Q,9,FALSE)</f>
        <v>None</v>
      </c>
      <c r="L1871">
        <v>1</v>
      </c>
      <c r="M1871" t="s">
        <v>156</v>
      </c>
      <c r="N1871" t="s">
        <v>157</v>
      </c>
      <c r="O1871" t="s">
        <v>158</v>
      </c>
      <c r="P1871" t="str">
        <f>VLOOKUP('intouch变量（离散）'!$A1871,基本表格!$G:$Q,3,FALSE)</f>
        <v>DB1300,X1903.0</v>
      </c>
      <c r="Q1871" t="str">
        <f>VLOOKUP('intouch变量（离散）'!$A1871,基本表格!$G:$Q,10,FALSE)</f>
        <v>No</v>
      </c>
      <c r="R1871" t="str">
        <f t="shared" si="180"/>
        <v>DB1300,X1903.0 Spare 备用 电机控制 堵料保护使能</v>
      </c>
      <c r="S1871">
        <v>0</v>
      </c>
      <c r="T1871">
        <v>0</v>
      </c>
    </row>
    <row r="1872" spans="1:20">
      <c r="A1872" t="s">
        <v>2028</v>
      </c>
      <c r="B1872" s="11" t="str">
        <f t="shared" si="179"/>
        <v>CHP3</v>
      </c>
      <c r="C1872" s="11" t="str">
        <f>VLOOKUP('intouch变量（离散）'!$A1872,基本表格!$G:$Q,2,FALSE)</f>
        <v>Spare 备用 电机控制 堵料导致停机</v>
      </c>
      <c r="D1872" t="s">
        <v>154</v>
      </c>
      <c r="E1872" t="str">
        <f t="shared" si="175"/>
        <v>No</v>
      </c>
      <c r="F1872" t="str">
        <f t="shared" si="176"/>
        <v>0</v>
      </c>
      <c r="G1872" t="s">
        <v>154</v>
      </c>
      <c r="H1872" t="s">
        <v>155</v>
      </c>
      <c r="I1872" t="str">
        <f t="shared" si="177"/>
        <v/>
      </c>
      <c r="J1872" t="str">
        <f t="shared" si="178"/>
        <v/>
      </c>
      <c r="K1872" t="str">
        <f>VLOOKUP('intouch变量（离散）'!$A1872,基本表格!$G:$Q,9,FALSE)</f>
        <v>On</v>
      </c>
      <c r="L1872">
        <v>1</v>
      </c>
      <c r="M1872" t="s">
        <v>156</v>
      </c>
      <c r="N1872" t="s">
        <v>157</v>
      </c>
      <c r="O1872" t="s">
        <v>158</v>
      </c>
      <c r="P1872" t="str">
        <f>VLOOKUP('intouch变量（离散）'!$A1872,基本表格!$G:$Q,3,FALSE)</f>
        <v>DB1300,X1903.1</v>
      </c>
      <c r="Q1872" t="str">
        <f>VLOOKUP('intouch变量（离散）'!$A1872,基本表格!$G:$Q,10,FALSE)</f>
        <v>Yes</v>
      </c>
      <c r="R1872" t="str">
        <f t="shared" si="180"/>
        <v>DB1300,X1903.1 Spare 备用 电机控制 堵料导致停机</v>
      </c>
      <c r="S1872">
        <v>0</v>
      </c>
      <c r="T1872">
        <v>0</v>
      </c>
    </row>
    <row r="1873" spans="1:20">
      <c r="A1873" t="s">
        <v>2029</v>
      </c>
      <c r="B1873" s="11" t="str">
        <f t="shared" si="179"/>
        <v>CHP3</v>
      </c>
      <c r="C1873" s="11" t="str">
        <f>VLOOKUP('intouch变量（离散）'!$A1873,基本表格!$G:$Q,2,FALSE)</f>
        <v>Spare 备用 电机控制 拉线开关</v>
      </c>
      <c r="D1873" t="s">
        <v>154</v>
      </c>
      <c r="E1873" t="str">
        <f t="shared" si="175"/>
        <v>No</v>
      </c>
      <c r="F1873" t="str">
        <f t="shared" si="176"/>
        <v>0</v>
      </c>
      <c r="G1873" t="s">
        <v>154</v>
      </c>
      <c r="H1873" t="s">
        <v>155</v>
      </c>
      <c r="I1873" t="str">
        <f t="shared" si="177"/>
        <v/>
      </c>
      <c r="J1873" t="str">
        <f t="shared" si="178"/>
        <v/>
      </c>
      <c r="K1873" t="str">
        <f>VLOOKUP('intouch变量（离散）'!$A1873,基本表格!$G:$Q,9,FALSE)</f>
        <v>On</v>
      </c>
      <c r="L1873">
        <v>1</v>
      </c>
      <c r="M1873" t="s">
        <v>156</v>
      </c>
      <c r="N1873" t="s">
        <v>157</v>
      </c>
      <c r="O1873" t="s">
        <v>158</v>
      </c>
      <c r="P1873" t="str">
        <f>VLOOKUP('intouch变量（离散）'!$A1873,基本表格!$G:$Q,3,FALSE)</f>
        <v>DB1300,X1908.0</v>
      </c>
      <c r="Q1873" t="str">
        <f>VLOOKUP('intouch变量（离散）'!$A1873,基本表格!$G:$Q,10,FALSE)</f>
        <v>Yes</v>
      </c>
      <c r="R1873" t="str">
        <f t="shared" si="180"/>
        <v>DB1300,X1908.0 Spare 备用 电机控制 拉线开关</v>
      </c>
      <c r="S1873">
        <v>0</v>
      </c>
      <c r="T1873">
        <v>0</v>
      </c>
    </row>
    <row r="1874" spans="1:20">
      <c r="A1874" t="s">
        <v>2030</v>
      </c>
      <c r="B1874" s="11" t="str">
        <f t="shared" si="179"/>
        <v>CHP3</v>
      </c>
      <c r="C1874" s="11" t="str">
        <f>VLOOKUP('intouch变量（离散）'!$A1874,基本表格!$G:$Q,2,FALSE)</f>
        <v>Spare 备用 电机控制 左跑偏报警</v>
      </c>
      <c r="D1874" t="s">
        <v>154</v>
      </c>
      <c r="E1874" t="str">
        <f t="shared" si="175"/>
        <v>No</v>
      </c>
      <c r="F1874" t="str">
        <f t="shared" si="176"/>
        <v>0</v>
      </c>
      <c r="G1874" t="s">
        <v>154</v>
      </c>
      <c r="H1874" t="s">
        <v>155</v>
      </c>
      <c r="I1874" t="str">
        <f t="shared" si="177"/>
        <v/>
      </c>
      <c r="J1874" t="str">
        <f t="shared" si="178"/>
        <v/>
      </c>
      <c r="K1874" t="str">
        <f>VLOOKUP('intouch变量（离散）'!$A1874,基本表格!$G:$Q,9,FALSE)</f>
        <v>On</v>
      </c>
      <c r="L1874">
        <v>1</v>
      </c>
      <c r="M1874" t="s">
        <v>156</v>
      </c>
      <c r="N1874" t="s">
        <v>157</v>
      </c>
      <c r="O1874" t="s">
        <v>158</v>
      </c>
      <c r="P1874" t="str">
        <f>VLOOKUP('intouch变量（离散）'!$A1874,基本表格!$G:$Q,3,FALSE)</f>
        <v>DB1300,X1908.1</v>
      </c>
      <c r="Q1874" t="str">
        <f>VLOOKUP('intouch变量（离散）'!$A1874,基本表格!$G:$Q,10,FALSE)</f>
        <v>Yes</v>
      </c>
      <c r="R1874" t="str">
        <f t="shared" si="180"/>
        <v>DB1300,X1908.1 Spare 备用 电机控制 左跑偏报警</v>
      </c>
      <c r="S1874">
        <v>0</v>
      </c>
      <c r="T1874">
        <v>0</v>
      </c>
    </row>
    <row r="1875" spans="1:20">
      <c r="A1875" t="s">
        <v>2031</v>
      </c>
      <c r="B1875" s="11" t="str">
        <f t="shared" si="179"/>
        <v>CHP3</v>
      </c>
      <c r="C1875" s="11" t="str">
        <f>VLOOKUP('intouch变量（离散）'!$A1875,基本表格!$G:$Q,2,FALSE)</f>
        <v>Spare 备用 电机控制 左跑偏1检测</v>
      </c>
      <c r="D1875" t="s">
        <v>154</v>
      </c>
      <c r="E1875" t="str">
        <f t="shared" si="175"/>
        <v>No</v>
      </c>
      <c r="F1875" t="str">
        <f t="shared" si="176"/>
        <v>0</v>
      </c>
      <c r="G1875" t="s">
        <v>154</v>
      </c>
      <c r="H1875" t="s">
        <v>155</v>
      </c>
      <c r="I1875" t="str">
        <f t="shared" si="177"/>
        <v/>
      </c>
      <c r="J1875" t="str">
        <f t="shared" si="178"/>
        <v/>
      </c>
      <c r="K1875" t="str">
        <f>VLOOKUP('intouch变量（离散）'!$A1875,基本表格!$G:$Q,9,FALSE)</f>
        <v>None</v>
      </c>
      <c r="L1875">
        <v>1</v>
      </c>
      <c r="M1875" t="s">
        <v>156</v>
      </c>
      <c r="N1875" t="s">
        <v>157</v>
      </c>
      <c r="O1875" t="s">
        <v>158</v>
      </c>
      <c r="P1875" t="str">
        <f>VLOOKUP('intouch变量（离散）'!$A1875,基本表格!$G:$Q,3,FALSE)</f>
        <v>DB1300,X1908.2</v>
      </c>
      <c r="Q1875" t="str">
        <f>VLOOKUP('intouch变量（离散）'!$A1875,基本表格!$G:$Q,10,FALSE)</f>
        <v>Yes</v>
      </c>
      <c r="R1875" t="str">
        <f t="shared" si="180"/>
        <v>DB1300,X1908.2 Spare 备用 电机控制 左跑偏1检测</v>
      </c>
      <c r="S1875">
        <v>0</v>
      </c>
      <c r="T1875">
        <v>0</v>
      </c>
    </row>
    <row r="1876" spans="1:20">
      <c r="A1876" t="s">
        <v>2032</v>
      </c>
      <c r="B1876" s="11" t="str">
        <f t="shared" si="179"/>
        <v>CHP3</v>
      </c>
      <c r="C1876" s="11" t="str">
        <f>VLOOKUP('intouch变量（离散）'!$A1876,基本表格!$G:$Q,2,FALSE)</f>
        <v>Spare 备用 电机控制 左跑偏保护使能</v>
      </c>
      <c r="D1876" t="s">
        <v>154</v>
      </c>
      <c r="E1876" t="str">
        <f t="shared" si="175"/>
        <v>Yes</v>
      </c>
      <c r="F1876" t="str">
        <f t="shared" si="176"/>
        <v>900</v>
      </c>
      <c r="G1876" t="s">
        <v>154</v>
      </c>
      <c r="H1876" t="s">
        <v>155</v>
      </c>
      <c r="I1876" t="str">
        <f t="shared" si="177"/>
        <v>禁用</v>
      </c>
      <c r="J1876" t="str">
        <f t="shared" si="178"/>
        <v>启用</v>
      </c>
      <c r="K1876" t="str">
        <f>VLOOKUP('intouch变量（离散）'!$A1876,基本表格!$G:$Q,9,FALSE)</f>
        <v>None</v>
      </c>
      <c r="L1876">
        <v>1</v>
      </c>
      <c r="M1876" t="s">
        <v>156</v>
      </c>
      <c r="N1876" t="s">
        <v>157</v>
      </c>
      <c r="O1876" t="s">
        <v>158</v>
      </c>
      <c r="P1876" t="str">
        <f>VLOOKUP('intouch变量（离散）'!$A1876,基本表格!$G:$Q,3,FALSE)</f>
        <v>DB1300,X1908.3</v>
      </c>
      <c r="Q1876" t="str">
        <f>VLOOKUP('intouch变量（离散）'!$A1876,基本表格!$G:$Q,10,FALSE)</f>
        <v>No</v>
      </c>
      <c r="R1876" t="str">
        <f t="shared" si="180"/>
        <v>DB1300,X1908.3 Spare 备用 电机控制 左跑偏保护使能</v>
      </c>
      <c r="S1876">
        <v>0</v>
      </c>
      <c r="T1876">
        <v>0</v>
      </c>
    </row>
    <row r="1877" spans="1:20">
      <c r="A1877" t="s">
        <v>2033</v>
      </c>
      <c r="B1877" s="11" t="str">
        <f t="shared" si="179"/>
        <v>CHP3</v>
      </c>
      <c r="C1877" s="11" t="str">
        <f>VLOOKUP('intouch变量（离散）'!$A1877,基本表格!$G:$Q,2,FALSE)</f>
        <v>Spare 备用 电机控制 左跑偏导致停机</v>
      </c>
      <c r="D1877" t="s">
        <v>154</v>
      </c>
      <c r="E1877" t="str">
        <f t="shared" si="175"/>
        <v>No</v>
      </c>
      <c r="F1877" t="str">
        <f t="shared" si="176"/>
        <v>0</v>
      </c>
      <c r="G1877" t="s">
        <v>154</v>
      </c>
      <c r="H1877" t="s">
        <v>155</v>
      </c>
      <c r="I1877" t="str">
        <f t="shared" si="177"/>
        <v/>
      </c>
      <c r="J1877" t="str">
        <f t="shared" si="178"/>
        <v/>
      </c>
      <c r="K1877" t="str">
        <f>VLOOKUP('intouch变量（离散）'!$A1877,基本表格!$G:$Q,9,FALSE)</f>
        <v>On</v>
      </c>
      <c r="L1877">
        <v>1</v>
      </c>
      <c r="M1877" t="s">
        <v>156</v>
      </c>
      <c r="N1877" t="s">
        <v>157</v>
      </c>
      <c r="O1877" t="s">
        <v>158</v>
      </c>
      <c r="P1877" t="str">
        <f>VLOOKUP('intouch变量（离散）'!$A1877,基本表格!$G:$Q,3,FALSE)</f>
        <v>DB1300,X1908.4</v>
      </c>
      <c r="Q1877" t="str">
        <f>VLOOKUP('intouch变量（离散）'!$A1877,基本表格!$G:$Q,10,FALSE)</f>
        <v>Yes</v>
      </c>
      <c r="R1877" t="str">
        <f t="shared" si="180"/>
        <v>DB1300,X1908.4 Spare 备用 电机控制 左跑偏导致停机</v>
      </c>
      <c r="S1877">
        <v>0</v>
      </c>
      <c r="T1877">
        <v>0</v>
      </c>
    </row>
    <row r="1878" spans="1:20">
      <c r="A1878" t="s">
        <v>2034</v>
      </c>
      <c r="B1878" s="11" t="str">
        <f t="shared" si="179"/>
        <v>CHP3</v>
      </c>
      <c r="C1878" s="11" t="str">
        <f>VLOOKUP('intouch变量（离散）'!$A1878,基本表格!$G:$Q,2,FALSE)</f>
        <v>Spare 备用 电机控制 右 跑偏报警</v>
      </c>
      <c r="D1878" t="s">
        <v>154</v>
      </c>
      <c r="E1878" t="str">
        <f t="shared" si="175"/>
        <v>No</v>
      </c>
      <c r="F1878" t="str">
        <f t="shared" si="176"/>
        <v>0</v>
      </c>
      <c r="G1878" t="s">
        <v>154</v>
      </c>
      <c r="H1878" t="s">
        <v>155</v>
      </c>
      <c r="I1878" t="str">
        <f t="shared" si="177"/>
        <v/>
      </c>
      <c r="J1878" t="str">
        <f t="shared" si="178"/>
        <v/>
      </c>
      <c r="K1878" t="str">
        <f>VLOOKUP('intouch变量（离散）'!$A1878,基本表格!$G:$Q,9,FALSE)</f>
        <v>On</v>
      </c>
      <c r="L1878">
        <v>1</v>
      </c>
      <c r="M1878" t="s">
        <v>156</v>
      </c>
      <c r="N1878" t="s">
        <v>157</v>
      </c>
      <c r="O1878" t="s">
        <v>158</v>
      </c>
      <c r="P1878" t="str">
        <f>VLOOKUP('intouch变量（离散）'!$A1878,基本表格!$G:$Q,3,FALSE)</f>
        <v>DB1300,X1912.0</v>
      </c>
      <c r="Q1878" t="str">
        <f>VLOOKUP('intouch变量（离散）'!$A1878,基本表格!$G:$Q,10,FALSE)</f>
        <v>Yes</v>
      </c>
      <c r="R1878" t="str">
        <f t="shared" si="180"/>
        <v>DB1300,X1912.0 Spare 备用 电机控制 右 跑偏报警</v>
      </c>
      <c r="S1878">
        <v>0</v>
      </c>
      <c r="T1878">
        <v>0</v>
      </c>
    </row>
    <row r="1879" spans="1:20">
      <c r="A1879" t="s">
        <v>2035</v>
      </c>
      <c r="B1879" s="11" t="str">
        <f t="shared" si="179"/>
        <v>CHP3</v>
      </c>
      <c r="C1879" s="11" t="str">
        <f>VLOOKUP('intouch变量（离散）'!$A1879,基本表格!$G:$Q,2,FALSE)</f>
        <v>Spare 备用 电机控制 右跑偏1检测</v>
      </c>
      <c r="D1879" t="s">
        <v>154</v>
      </c>
      <c r="E1879" t="str">
        <f t="shared" si="175"/>
        <v>No</v>
      </c>
      <c r="F1879" t="str">
        <f t="shared" si="176"/>
        <v>0</v>
      </c>
      <c r="G1879" t="s">
        <v>154</v>
      </c>
      <c r="H1879" t="s">
        <v>155</v>
      </c>
      <c r="I1879" t="str">
        <f t="shared" si="177"/>
        <v/>
      </c>
      <c r="J1879" t="str">
        <f t="shared" si="178"/>
        <v/>
      </c>
      <c r="K1879" t="str">
        <f>VLOOKUP('intouch变量（离散）'!$A1879,基本表格!$G:$Q,9,FALSE)</f>
        <v>None</v>
      </c>
      <c r="L1879">
        <v>1</v>
      </c>
      <c r="M1879" t="s">
        <v>156</v>
      </c>
      <c r="N1879" t="s">
        <v>157</v>
      </c>
      <c r="O1879" t="s">
        <v>158</v>
      </c>
      <c r="P1879" t="str">
        <f>VLOOKUP('intouch变量（离散）'!$A1879,基本表格!$G:$Q,3,FALSE)</f>
        <v>DB1300,X1912.1</v>
      </c>
      <c r="Q1879" t="str">
        <f>VLOOKUP('intouch变量（离散）'!$A1879,基本表格!$G:$Q,10,FALSE)</f>
        <v>Yes</v>
      </c>
      <c r="R1879" t="str">
        <f t="shared" si="180"/>
        <v>DB1300,X1912.1 Spare 备用 电机控制 右跑偏1检测</v>
      </c>
      <c r="S1879">
        <v>0</v>
      </c>
      <c r="T1879">
        <v>0</v>
      </c>
    </row>
    <row r="1880" spans="1:20">
      <c r="A1880" t="s">
        <v>2036</v>
      </c>
      <c r="B1880" s="11" t="str">
        <f t="shared" si="179"/>
        <v>CHP3</v>
      </c>
      <c r="C1880" s="11" t="str">
        <f>VLOOKUP('intouch变量（离散）'!$A1880,基本表格!$G:$Q,2,FALSE)</f>
        <v>Spare 备用 电机控制 右跑偏保护使能</v>
      </c>
      <c r="D1880" t="s">
        <v>154</v>
      </c>
      <c r="E1880" t="str">
        <f t="shared" si="175"/>
        <v>Yes</v>
      </c>
      <c r="F1880" t="str">
        <f t="shared" si="176"/>
        <v>900</v>
      </c>
      <c r="G1880" t="s">
        <v>154</v>
      </c>
      <c r="H1880" t="s">
        <v>155</v>
      </c>
      <c r="I1880" t="str">
        <f t="shared" si="177"/>
        <v>禁用</v>
      </c>
      <c r="J1880" t="str">
        <f t="shared" si="178"/>
        <v>启用</v>
      </c>
      <c r="K1880" t="str">
        <f>VLOOKUP('intouch变量（离散）'!$A1880,基本表格!$G:$Q,9,FALSE)</f>
        <v>None</v>
      </c>
      <c r="L1880">
        <v>1</v>
      </c>
      <c r="M1880" t="s">
        <v>156</v>
      </c>
      <c r="N1880" t="s">
        <v>157</v>
      </c>
      <c r="O1880" t="s">
        <v>158</v>
      </c>
      <c r="P1880" t="str">
        <f>VLOOKUP('intouch变量（离散）'!$A1880,基本表格!$G:$Q,3,FALSE)</f>
        <v>DB1300,X1912.2</v>
      </c>
      <c r="Q1880" t="str">
        <f>VLOOKUP('intouch变量（离散）'!$A1880,基本表格!$G:$Q,10,FALSE)</f>
        <v>No</v>
      </c>
      <c r="R1880" t="str">
        <f t="shared" si="180"/>
        <v>DB1300,X1912.2 Spare 备用 电机控制 右跑偏保护使能</v>
      </c>
      <c r="S1880">
        <v>0</v>
      </c>
      <c r="T1880">
        <v>0</v>
      </c>
    </row>
    <row r="1881" spans="1:20">
      <c r="A1881" t="s">
        <v>2037</v>
      </c>
      <c r="B1881" s="11" t="str">
        <f t="shared" si="179"/>
        <v>CHP3</v>
      </c>
      <c r="C1881" s="11" t="str">
        <f>VLOOKUP('intouch变量（离散）'!$A1881,基本表格!$G:$Q,2,FALSE)</f>
        <v>Spare 备用 电机控制 右跑偏导致停机</v>
      </c>
      <c r="D1881" t="s">
        <v>154</v>
      </c>
      <c r="E1881" t="str">
        <f t="shared" si="175"/>
        <v>No</v>
      </c>
      <c r="F1881" t="str">
        <f t="shared" si="176"/>
        <v>0</v>
      </c>
      <c r="G1881" t="s">
        <v>154</v>
      </c>
      <c r="H1881" t="s">
        <v>155</v>
      </c>
      <c r="I1881" t="str">
        <f t="shared" si="177"/>
        <v/>
      </c>
      <c r="J1881" t="str">
        <f t="shared" si="178"/>
        <v/>
      </c>
      <c r="K1881" t="str">
        <f>VLOOKUP('intouch变量（离散）'!$A1881,基本表格!$G:$Q,9,FALSE)</f>
        <v>On</v>
      </c>
      <c r="L1881">
        <v>1</v>
      </c>
      <c r="M1881" t="s">
        <v>156</v>
      </c>
      <c r="N1881" t="s">
        <v>157</v>
      </c>
      <c r="O1881" t="s">
        <v>158</v>
      </c>
      <c r="P1881" t="str">
        <f>VLOOKUP('intouch变量（离散）'!$A1881,基本表格!$G:$Q,3,FALSE)</f>
        <v>DB1300,X1912.3</v>
      </c>
      <c r="Q1881" t="str">
        <f>VLOOKUP('intouch变量（离散）'!$A1881,基本表格!$G:$Q,10,FALSE)</f>
        <v>Yes</v>
      </c>
      <c r="R1881" t="str">
        <f t="shared" si="180"/>
        <v>DB1300,X1912.3 Spare 备用 电机控制 右跑偏导致停机</v>
      </c>
      <c r="S1881">
        <v>0</v>
      </c>
      <c r="T1881">
        <v>0</v>
      </c>
    </row>
    <row r="1882" spans="1:20">
      <c r="A1882" t="s">
        <v>2038</v>
      </c>
      <c r="B1882" s="11" t="str">
        <f t="shared" si="179"/>
        <v>CHP3</v>
      </c>
      <c r="C1882" s="11" t="str">
        <f>VLOOKUP('intouch变量（离散）'!$A1882,基本表格!$G:$Q,2,FALSE)</f>
        <v>Spare 备用 电机控制 三角型</v>
      </c>
      <c r="D1882" t="s">
        <v>154</v>
      </c>
      <c r="E1882" t="str">
        <f t="shared" si="175"/>
        <v>No</v>
      </c>
      <c r="F1882" t="str">
        <f t="shared" si="176"/>
        <v>0</v>
      </c>
      <c r="G1882" t="s">
        <v>154</v>
      </c>
      <c r="H1882" t="s">
        <v>155</v>
      </c>
      <c r="I1882" t="str">
        <f t="shared" si="177"/>
        <v/>
      </c>
      <c r="J1882" t="str">
        <f t="shared" si="178"/>
        <v/>
      </c>
      <c r="K1882" t="str">
        <f>VLOOKUP('intouch变量（离散）'!$A1882,基本表格!$G:$Q,9,FALSE)</f>
        <v>None</v>
      </c>
      <c r="L1882">
        <v>1</v>
      </c>
      <c r="M1882" t="s">
        <v>156</v>
      </c>
      <c r="N1882" t="s">
        <v>157</v>
      </c>
      <c r="O1882" t="s">
        <v>158</v>
      </c>
      <c r="P1882" t="str">
        <f>VLOOKUP('intouch变量（离散）'!$A1882,基本表格!$G:$Q,3,FALSE)</f>
        <v>DB1300,X1916.0</v>
      </c>
      <c r="Q1882" t="str">
        <f>VLOOKUP('intouch变量（离散）'!$A1882,基本表格!$G:$Q,10,FALSE)</f>
        <v>Yes</v>
      </c>
      <c r="R1882" t="str">
        <f t="shared" si="180"/>
        <v>DB1300,X1916.0 Spare 备用 电机控制 三角型</v>
      </c>
      <c r="S1882">
        <v>0</v>
      </c>
      <c r="T1882">
        <v>0</v>
      </c>
    </row>
    <row r="1883" spans="1:20">
      <c r="A1883" t="s">
        <v>2039</v>
      </c>
      <c r="B1883" s="11" t="str">
        <f t="shared" si="179"/>
        <v>CHP3</v>
      </c>
      <c r="C1883" s="11" t="str">
        <f>VLOOKUP('intouch变量（离散）'!$A1883,基本表格!$G:$Q,2,FALSE)</f>
        <v>Spare 备用 电机控制 星型</v>
      </c>
      <c r="D1883" t="s">
        <v>154</v>
      </c>
      <c r="E1883" t="str">
        <f t="shared" si="175"/>
        <v>No</v>
      </c>
      <c r="F1883" t="str">
        <f t="shared" si="176"/>
        <v>0</v>
      </c>
      <c r="G1883" t="s">
        <v>154</v>
      </c>
      <c r="H1883" t="s">
        <v>155</v>
      </c>
      <c r="I1883" t="str">
        <f t="shared" si="177"/>
        <v/>
      </c>
      <c r="J1883" t="str">
        <f t="shared" si="178"/>
        <v/>
      </c>
      <c r="K1883" t="str">
        <f>VLOOKUP('intouch变量（离散）'!$A1883,基本表格!$G:$Q,9,FALSE)</f>
        <v>None</v>
      </c>
      <c r="L1883">
        <v>1</v>
      </c>
      <c r="M1883" t="s">
        <v>156</v>
      </c>
      <c r="N1883" t="s">
        <v>157</v>
      </c>
      <c r="O1883" t="s">
        <v>158</v>
      </c>
      <c r="P1883" t="str">
        <f>VLOOKUP('intouch变量（离散）'!$A1883,基本表格!$G:$Q,3,FALSE)</f>
        <v>DB1300,X1916.1</v>
      </c>
      <c r="Q1883" t="str">
        <f>VLOOKUP('intouch变量（离散）'!$A1883,基本表格!$G:$Q,10,FALSE)</f>
        <v>Yes</v>
      </c>
      <c r="R1883" t="str">
        <f t="shared" si="180"/>
        <v>DB1300,X1916.1 Spare 备用 电机控制 星型</v>
      </c>
      <c r="S1883">
        <v>0</v>
      </c>
      <c r="T1883">
        <v>0</v>
      </c>
    </row>
    <row r="1884" spans="1:20">
      <c r="A1884" t="s">
        <v>2040</v>
      </c>
      <c r="B1884" s="11" t="str">
        <f t="shared" si="179"/>
        <v>CHP3</v>
      </c>
      <c r="C1884" s="11" t="str">
        <f>VLOOKUP('intouch变量（离散）'!$A1884,基本表格!$G:$Q,2,FALSE)</f>
        <v>Spare 备用 电机控制 维修开关</v>
      </c>
      <c r="D1884" t="s">
        <v>154</v>
      </c>
      <c r="E1884" t="str">
        <f t="shared" si="175"/>
        <v>No</v>
      </c>
      <c r="F1884" t="str">
        <f t="shared" si="176"/>
        <v>0</v>
      </c>
      <c r="G1884" t="s">
        <v>154</v>
      </c>
      <c r="H1884" t="s">
        <v>155</v>
      </c>
      <c r="I1884" t="str">
        <f t="shared" si="177"/>
        <v/>
      </c>
      <c r="J1884" t="str">
        <f t="shared" si="178"/>
        <v/>
      </c>
      <c r="K1884" t="str">
        <f>VLOOKUP('intouch变量（离散）'!$A1884,基本表格!$G:$Q,9,FALSE)</f>
        <v>On</v>
      </c>
      <c r="L1884">
        <v>1</v>
      </c>
      <c r="M1884" t="s">
        <v>156</v>
      </c>
      <c r="N1884" t="s">
        <v>157</v>
      </c>
      <c r="O1884" t="s">
        <v>158</v>
      </c>
      <c r="P1884" t="str">
        <f>VLOOKUP('intouch变量（离散）'!$A1884,基本表格!$G:$Q,3,FALSE)</f>
        <v>DB1300,X1916.2</v>
      </c>
      <c r="Q1884" t="str">
        <f>VLOOKUP('intouch变量（离散）'!$A1884,基本表格!$G:$Q,10,FALSE)</f>
        <v>Yes</v>
      </c>
      <c r="R1884" t="str">
        <f t="shared" si="180"/>
        <v>DB1300,X1916.2 Spare 备用 电机控制 维修开关</v>
      </c>
      <c r="S1884">
        <v>0</v>
      </c>
      <c r="T1884">
        <v>0</v>
      </c>
    </row>
    <row r="1885" spans="1:20">
      <c r="A1885" t="s">
        <v>2041</v>
      </c>
      <c r="B1885" s="11" t="str">
        <f t="shared" si="179"/>
        <v>CHP3</v>
      </c>
      <c r="C1885" s="11" t="str">
        <f>VLOOKUP('intouch变量（离散）'!$A1885,基本表格!$G:$Q,2,FALSE)</f>
        <v>Spare 备用 电机控制 左跑偏2检测</v>
      </c>
      <c r="D1885" t="s">
        <v>154</v>
      </c>
      <c r="E1885" t="str">
        <f t="shared" si="175"/>
        <v>No</v>
      </c>
      <c r="F1885" t="str">
        <f t="shared" si="176"/>
        <v>0</v>
      </c>
      <c r="G1885" t="s">
        <v>154</v>
      </c>
      <c r="H1885" t="s">
        <v>155</v>
      </c>
      <c r="I1885" t="str">
        <f t="shared" si="177"/>
        <v/>
      </c>
      <c r="J1885" t="str">
        <f t="shared" si="178"/>
        <v/>
      </c>
      <c r="K1885" t="str">
        <f>VLOOKUP('intouch变量（离散）'!$A1885,基本表格!$G:$Q,9,FALSE)</f>
        <v>None</v>
      </c>
      <c r="L1885">
        <v>1</v>
      </c>
      <c r="M1885" t="s">
        <v>156</v>
      </c>
      <c r="N1885" t="s">
        <v>157</v>
      </c>
      <c r="O1885" t="s">
        <v>158</v>
      </c>
      <c r="P1885" t="str">
        <f>VLOOKUP('intouch变量（离散）'!$A1885,基本表格!$G:$Q,3,FALSE)</f>
        <v>DB1300,X1916.3</v>
      </c>
      <c r="Q1885" t="str">
        <f>VLOOKUP('intouch变量（离散）'!$A1885,基本表格!$G:$Q,10,FALSE)</f>
        <v>Yes</v>
      </c>
      <c r="R1885" t="str">
        <f t="shared" si="180"/>
        <v>DB1300,X1916.3 Spare 备用 电机控制 左跑偏2检测</v>
      </c>
      <c r="S1885">
        <v>0</v>
      </c>
      <c r="T1885">
        <v>0</v>
      </c>
    </row>
    <row r="1886" spans="1:20">
      <c r="A1886" t="s">
        <v>2042</v>
      </c>
      <c r="B1886" s="11" t="str">
        <f t="shared" si="179"/>
        <v>CHP3</v>
      </c>
      <c r="C1886" s="11" t="str">
        <f>VLOOKUP('intouch变量（离散）'!$A1886,基本表格!$G:$Q,2,FALSE)</f>
        <v>Spare 备用 电机控制 右跑偏2检测</v>
      </c>
      <c r="D1886" t="s">
        <v>154</v>
      </c>
      <c r="E1886" t="str">
        <f t="shared" si="175"/>
        <v>No</v>
      </c>
      <c r="F1886" t="str">
        <f t="shared" si="176"/>
        <v>0</v>
      </c>
      <c r="G1886" t="s">
        <v>154</v>
      </c>
      <c r="H1886" t="s">
        <v>155</v>
      </c>
      <c r="I1886" t="str">
        <f t="shared" si="177"/>
        <v/>
      </c>
      <c r="J1886" t="str">
        <f t="shared" si="178"/>
        <v/>
      </c>
      <c r="K1886" t="str">
        <f>VLOOKUP('intouch变量（离散）'!$A1886,基本表格!$G:$Q,9,FALSE)</f>
        <v>None</v>
      </c>
      <c r="L1886">
        <v>1</v>
      </c>
      <c r="M1886" t="s">
        <v>156</v>
      </c>
      <c r="N1886" t="s">
        <v>157</v>
      </c>
      <c r="O1886" t="s">
        <v>158</v>
      </c>
      <c r="P1886" t="str">
        <f>VLOOKUP('intouch变量（离散）'!$A1886,基本表格!$G:$Q,3,FALSE)</f>
        <v>DB1300,X1916.4</v>
      </c>
      <c r="Q1886" t="str">
        <f>VLOOKUP('intouch变量（离散）'!$A1886,基本表格!$G:$Q,10,FALSE)</f>
        <v>Yes</v>
      </c>
      <c r="R1886" t="str">
        <f t="shared" si="180"/>
        <v>DB1300,X1916.4 Spare 备用 电机控制 右跑偏2检测</v>
      </c>
      <c r="S1886">
        <v>0</v>
      </c>
      <c r="T1886">
        <v>0</v>
      </c>
    </row>
    <row r="1887" spans="1:20">
      <c r="A1887" t="s">
        <v>2043</v>
      </c>
      <c r="B1887" s="11" t="str">
        <f t="shared" si="179"/>
        <v>CHP3</v>
      </c>
      <c r="C1887" s="11" t="str">
        <f>VLOOKUP('intouch变量（离散）'!$A1887,基本表格!$G:$Q,2,FALSE)</f>
        <v>3#刨片机润滑站压力  上限保护使能</v>
      </c>
      <c r="D1887" t="s">
        <v>154</v>
      </c>
      <c r="E1887" t="str">
        <f t="shared" si="175"/>
        <v>Yes</v>
      </c>
      <c r="F1887" t="str">
        <f t="shared" si="176"/>
        <v>900</v>
      </c>
      <c r="G1887" t="s">
        <v>154</v>
      </c>
      <c r="H1887" t="s">
        <v>155</v>
      </c>
      <c r="I1887" t="str">
        <f t="shared" si="177"/>
        <v>禁用</v>
      </c>
      <c r="J1887" t="str">
        <f t="shared" si="178"/>
        <v>启用</v>
      </c>
      <c r="K1887" t="str">
        <f>VLOOKUP('intouch变量（离散）'!$A1887,基本表格!$G:$Q,9,FALSE)</f>
        <v>None</v>
      </c>
      <c r="L1887">
        <v>1</v>
      </c>
      <c r="M1887" t="s">
        <v>156</v>
      </c>
      <c r="N1887" t="s">
        <v>157</v>
      </c>
      <c r="O1887" t="s">
        <v>158</v>
      </c>
      <c r="P1887" t="str">
        <f>VLOOKUP('intouch变量（离散）'!$A1887,基本表格!$G:$Q,3,FALSE)</f>
        <v>DB1301,X0.3</v>
      </c>
      <c r="Q1887" t="str">
        <f>VLOOKUP('intouch变量（离散）'!$A1887,基本表格!$G:$Q,10,FALSE)</f>
        <v>No</v>
      </c>
      <c r="R1887" t="str">
        <f t="shared" si="180"/>
        <v>DB1301,X0.3 3#刨片机润滑站压力  上限保护使能</v>
      </c>
      <c r="S1887">
        <v>0</v>
      </c>
      <c r="T1887">
        <v>0</v>
      </c>
    </row>
    <row r="1888" spans="1:20">
      <c r="A1888" t="s">
        <v>2044</v>
      </c>
      <c r="B1888" s="11" t="str">
        <f t="shared" si="179"/>
        <v>CHP3</v>
      </c>
      <c r="C1888" s="11" t="str">
        <f>VLOOKUP('intouch变量（离散）'!$A1888,基本表格!$G:$Q,2,FALSE)</f>
        <v>3#刨片机润滑站压力  下限保护使能</v>
      </c>
      <c r="D1888" t="s">
        <v>154</v>
      </c>
      <c r="E1888" t="str">
        <f t="shared" si="175"/>
        <v>Yes</v>
      </c>
      <c r="F1888" t="str">
        <f t="shared" si="176"/>
        <v>900</v>
      </c>
      <c r="G1888" t="s">
        <v>154</v>
      </c>
      <c r="H1888" t="s">
        <v>155</v>
      </c>
      <c r="I1888" t="str">
        <f t="shared" si="177"/>
        <v>禁用</v>
      </c>
      <c r="J1888" t="str">
        <f t="shared" si="178"/>
        <v>启用</v>
      </c>
      <c r="K1888" t="str">
        <f>VLOOKUP('intouch变量（离散）'!$A1888,基本表格!$G:$Q,9,FALSE)</f>
        <v>None</v>
      </c>
      <c r="L1888">
        <v>1</v>
      </c>
      <c r="M1888" t="s">
        <v>156</v>
      </c>
      <c r="N1888" t="s">
        <v>157</v>
      </c>
      <c r="O1888" t="s">
        <v>158</v>
      </c>
      <c r="P1888" t="str">
        <f>VLOOKUP('intouch变量（离散）'!$A1888,基本表格!$G:$Q,3,FALSE)</f>
        <v>DB1301,X0.4</v>
      </c>
      <c r="Q1888" t="str">
        <f>VLOOKUP('intouch变量（离散）'!$A1888,基本表格!$G:$Q,10,FALSE)</f>
        <v>No</v>
      </c>
      <c r="R1888" t="str">
        <f t="shared" si="180"/>
        <v>DB1301,X0.4 3#刨片机润滑站压力  下限保护使能</v>
      </c>
      <c r="S1888">
        <v>0</v>
      </c>
      <c r="T1888">
        <v>0</v>
      </c>
    </row>
    <row r="1889" spans="1:20">
      <c r="A1889" t="s">
        <v>2045</v>
      </c>
      <c r="B1889" s="11" t="str">
        <f t="shared" si="179"/>
        <v>CHP3</v>
      </c>
      <c r="C1889" s="11" t="str">
        <f>VLOOKUP('intouch变量（离散）'!$A1889,基本表格!$G:$Q,2,FALSE)</f>
        <v>3#刨片机润滑站压力  上限报警</v>
      </c>
      <c r="D1889" t="s">
        <v>154</v>
      </c>
      <c r="E1889" t="str">
        <f t="shared" si="175"/>
        <v>No</v>
      </c>
      <c r="F1889" t="str">
        <f t="shared" si="176"/>
        <v>0</v>
      </c>
      <c r="G1889" t="s">
        <v>154</v>
      </c>
      <c r="H1889" t="s">
        <v>155</v>
      </c>
      <c r="I1889" t="str">
        <f t="shared" si="177"/>
        <v/>
      </c>
      <c r="J1889" t="str">
        <f t="shared" si="178"/>
        <v/>
      </c>
      <c r="K1889" t="str">
        <f>VLOOKUP('intouch变量（离散）'!$A1889,基本表格!$G:$Q,9,FALSE)</f>
        <v>None</v>
      </c>
      <c r="L1889">
        <v>1</v>
      </c>
      <c r="M1889" t="s">
        <v>156</v>
      </c>
      <c r="N1889" t="s">
        <v>157</v>
      </c>
      <c r="O1889" t="s">
        <v>158</v>
      </c>
      <c r="P1889" t="str">
        <f>VLOOKUP('intouch变量（离散）'!$A1889,基本表格!$G:$Q,3,FALSE)</f>
        <v>DB1301,X0.5</v>
      </c>
      <c r="Q1889" t="str">
        <f>VLOOKUP('intouch变量（离散）'!$A1889,基本表格!$G:$Q,10,FALSE)</f>
        <v>Yes</v>
      </c>
      <c r="R1889" t="str">
        <f t="shared" si="180"/>
        <v>DB1301,X0.5 3#刨片机润滑站压力  上限报警</v>
      </c>
      <c r="S1889">
        <v>0</v>
      </c>
      <c r="T1889">
        <v>0</v>
      </c>
    </row>
    <row r="1890" spans="1:20">
      <c r="A1890" t="s">
        <v>2046</v>
      </c>
      <c r="B1890" s="11" t="str">
        <f t="shared" si="179"/>
        <v>CHP3</v>
      </c>
      <c r="C1890" s="11" t="str">
        <f>VLOOKUP('intouch变量（离散）'!$A1890,基本表格!$G:$Q,2,FALSE)</f>
        <v>3#刨片机润滑站压力  下限报警</v>
      </c>
      <c r="D1890" t="s">
        <v>154</v>
      </c>
      <c r="E1890" t="str">
        <f t="shared" si="175"/>
        <v>No</v>
      </c>
      <c r="F1890" t="str">
        <f t="shared" si="176"/>
        <v>0</v>
      </c>
      <c r="G1890" t="s">
        <v>154</v>
      </c>
      <c r="H1890" t="s">
        <v>155</v>
      </c>
      <c r="I1890" t="str">
        <f t="shared" si="177"/>
        <v/>
      </c>
      <c r="J1890" t="str">
        <f t="shared" si="178"/>
        <v/>
      </c>
      <c r="K1890" t="str">
        <f>VLOOKUP('intouch变量（离散）'!$A1890,基本表格!$G:$Q,9,FALSE)</f>
        <v>None</v>
      </c>
      <c r="L1890">
        <v>1</v>
      </c>
      <c r="M1890" t="s">
        <v>156</v>
      </c>
      <c r="N1890" t="s">
        <v>157</v>
      </c>
      <c r="O1890" t="s">
        <v>158</v>
      </c>
      <c r="P1890" t="str">
        <f>VLOOKUP('intouch变量（离散）'!$A1890,基本表格!$G:$Q,3,FALSE)</f>
        <v>DB1301,X0.6</v>
      </c>
      <c r="Q1890" t="str">
        <f>VLOOKUP('intouch变量（离散）'!$A1890,基本表格!$G:$Q,10,FALSE)</f>
        <v>Yes</v>
      </c>
      <c r="R1890" t="str">
        <f t="shared" si="180"/>
        <v>DB1301,X0.6 3#刨片机润滑站压力  下限报警</v>
      </c>
      <c r="S1890">
        <v>0</v>
      </c>
      <c r="T1890">
        <v>0</v>
      </c>
    </row>
    <row r="1891" spans="1:20">
      <c r="A1891" t="s">
        <v>2047</v>
      </c>
      <c r="B1891" s="11" t="str">
        <f t="shared" si="179"/>
        <v>CHP3</v>
      </c>
      <c r="C1891" s="11" t="str">
        <f>VLOOKUP('intouch变量（离散）'!$A1891,基本表格!$G:$Q,2,FALSE)</f>
        <v>3#刨片机润滑站压力  上上限报警</v>
      </c>
      <c r="D1891" t="s">
        <v>154</v>
      </c>
      <c r="E1891" t="str">
        <f t="shared" si="175"/>
        <v>No</v>
      </c>
      <c r="F1891" t="str">
        <f t="shared" si="176"/>
        <v>0</v>
      </c>
      <c r="G1891" t="s">
        <v>154</v>
      </c>
      <c r="H1891" t="s">
        <v>155</v>
      </c>
      <c r="I1891" t="str">
        <f t="shared" si="177"/>
        <v/>
      </c>
      <c r="J1891" t="str">
        <f t="shared" si="178"/>
        <v/>
      </c>
      <c r="K1891" t="str">
        <f>VLOOKUP('intouch变量（离散）'!$A1891,基本表格!$G:$Q,9,FALSE)</f>
        <v>On</v>
      </c>
      <c r="L1891">
        <v>1</v>
      </c>
      <c r="M1891" t="s">
        <v>156</v>
      </c>
      <c r="N1891" t="s">
        <v>157</v>
      </c>
      <c r="O1891" t="s">
        <v>158</v>
      </c>
      <c r="P1891" t="str">
        <f>VLOOKUP('intouch变量（离散）'!$A1891,基本表格!$G:$Q,3,FALSE)</f>
        <v>DB1301,X0.7</v>
      </c>
      <c r="Q1891" t="str">
        <f>VLOOKUP('intouch变量（离散）'!$A1891,基本表格!$G:$Q,10,FALSE)</f>
        <v>Yes</v>
      </c>
      <c r="R1891" t="str">
        <f t="shared" si="180"/>
        <v>DB1301,X0.7 3#刨片机润滑站压力  上上限报警</v>
      </c>
      <c r="S1891">
        <v>0</v>
      </c>
      <c r="T1891">
        <v>0</v>
      </c>
    </row>
    <row r="1892" spans="1:20">
      <c r="A1892" t="s">
        <v>2048</v>
      </c>
      <c r="B1892" s="11" t="str">
        <f t="shared" si="179"/>
        <v>CHP3</v>
      </c>
      <c r="C1892" s="11" t="str">
        <f>VLOOKUP('intouch变量（离散）'!$A1892,基本表格!$G:$Q,2,FALSE)</f>
        <v>3#刨片机润滑站压力  下下限报警</v>
      </c>
      <c r="D1892" t="s">
        <v>154</v>
      </c>
      <c r="E1892" t="str">
        <f t="shared" si="175"/>
        <v>No</v>
      </c>
      <c r="F1892" t="str">
        <f t="shared" si="176"/>
        <v>0</v>
      </c>
      <c r="G1892" t="s">
        <v>154</v>
      </c>
      <c r="H1892" t="s">
        <v>155</v>
      </c>
      <c r="I1892" t="str">
        <f t="shared" si="177"/>
        <v/>
      </c>
      <c r="J1892" t="str">
        <f t="shared" si="178"/>
        <v/>
      </c>
      <c r="K1892" t="str">
        <f>VLOOKUP('intouch变量（离散）'!$A1892,基本表格!$G:$Q,9,FALSE)</f>
        <v>On</v>
      </c>
      <c r="L1892">
        <v>1</v>
      </c>
      <c r="M1892" t="s">
        <v>156</v>
      </c>
      <c r="N1892" t="s">
        <v>157</v>
      </c>
      <c r="O1892" t="s">
        <v>158</v>
      </c>
      <c r="P1892" t="str">
        <f>VLOOKUP('intouch变量（离散）'!$A1892,基本表格!$G:$Q,3,FALSE)</f>
        <v>DB1301,X1.0</v>
      </c>
      <c r="Q1892" t="str">
        <f>VLOOKUP('intouch变量（离散）'!$A1892,基本表格!$G:$Q,10,FALSE)</f>
        <v>Yes</v>
      </c>
      <c r="R1892" t="str">
        <f t="shared" si="180"/>
        <v>DB1301,X1.0 3#刨片机润滑站压力  下下限报警</v>
      </c>
      <c r="S1892">
        <v>0</v>
      </c>
      <c r="T1892">
        <v>0</v>
      </c>
    </row>
    <row r="1893" spans="1:20">
      <c r="A1893" t="s">
        <v>2049</v>
      </c>
      <c r="B1893" s="11" t="str">
        <f t="shared" si="179"/>
        <v>CHP3</v>
      </c>
      <c r="C1893" s="11" t="str">
        <f>VLOOKUP('intouch变量（离散）'!$A1893,基本表格!$G:$Q,2,FALSE)</f>
        <v>3#刨片机润滑站压力  极限报警</v>
      </c>
      <c r="D1893" t="s">
        <v>154</v>
      </c>
      <c r="E1893" t="str">
        <f t="shared" si="175"/>
        <v>No</v>
      </c>
      <c r="F1893" t="str">
        <f t="shared" si="176"/>
        <v>0</v>
      </c>
      <c r="G1893" t="s">
        <v>154</v>
      </c>
      <c r="H1893" t="s">
        <v>155</v>
      </c>
      <c r="I1893" t="str">
        <f t="shared" si="177"/>
        <v/>
      </c>
      <c r="J1893" t="str">
        <f t="shared" si="178"/>
        <v/>
      </c>
      <c r="K1893" t="str">
        <f>VLOOKUP('intouch变量（离散）'!$A1893,基本表格!$G:$Q,9,FALSE)</f>
        <v>On</v>
      </c>
      <c r="L1893">
        <v>1</v>
      </c>
      <c r="M1893" t="s">
        <v>156</v>
      </c>
      <c r="N1893" t="s">
        <v>157</v>
      </c>
      <c r="O1893" t="s">
        <v>158</v>
      </c>
      <c r="P1893" t="str">
        <f>VLOOKUP('intouch变量（离散）'!$A1893,基本表格!$G:$Q,3,FALSE)</f>
        <v>DB1301,X1.1</v>
      </c>
      <c r="Q1893" t="str">
        <f>VLOOKUP('intouch变量（离散）'!$A1893,基本表格!$G:$Q,10,FALSE)</f>
        <v>Yes</v>
      </c>
      <c r="R1893" t="str">
        <f t="shared" si="180"/>
        <v>DB1301,X1.1 3#刨片机润滑站压力  极限报警</v>
      </c>
      <c r="S1893">
        <v>0</v>
      </c>
      <c r="T1893">
        <v>0</v>
      </c>
    </row>
    <row r="1894" spans="1:20">
      <c r="A1894" t="s">
        <v>2050</v>
      </c>
      <c r="B1894" s="11" t="str">
        <f t="shared" si="179"/>
        <v>CHP3</v>
      </c>
      <c r="C1894" s="11" t="str">
        <f>VLOOKUP('intouch变量（离散）'!$A1894,基本表格!$G:$Q,2,FALSE)</f>
        <v>3#刨片机润滑站压力  传感器断线报警</v>
      </c>
      <c r="D1894" t="s">
        <v>154</v>
      </c>
      <c r="E1894" t="str">
        <f t="shared" si="175"/>
        <v>No</v>
      </c>
      <c r="F1894" t="str">
        <f t="shared" si="176"/>
        <v>0</v>
      </c>
      <c r="G1894" t="s">
        <v>154</v>
      </c>
      <c r="H1894" t="s">
        <v>155</v>
      </c>
      <c r="I1894" t="str">
        <f t="shared" si="177"/>
        <v/>
      </c>
      <c r="J1894" t="str">
        <f t="shared" si="178"/>
        <v/>
      </c>
      <c r="K1894" t="str">
        <f>VLOOKUP('intouch变量（离散）'!$A1894,基本表格!$G:$Q,9,FALSE)</f>
        <v>On</v>
      </c>
      <c r="L1894">
        <v>1</v>
      </c>
      <c r="M1894" t="s">
        <v>156</v>
      </c>
      <c r="N1894" t="s">
        <v>157</v>
      </c>
      <c r="O1894" t="s">
        <v>158</v>
      </c>
      <c r="P1894" t="str">
        <f>VLOOKUP('intouch变量（离散）'!$A1894,基本表格!$G:$Q,3,FALSE)</f>
        <v>DB1301,X1.2</v>
      </c>
      <c r="Q1894" t="str">
        <f>VLOOKUP('intouch变量（离散）'!$A1894,基本表格!$G:$Q,10,FALSE)</f>
        <v>Yes</v>
      </c>
      <c r="R1894" t="str">
        <f t="shared" si="180"/>
        <v>DB1301,X1.2 3#刨片机润滑站压力  传感器断线报警</v>
      </c>
      <c r="S1894">
        <v>0</v>
      </c>
      <c r="T1894">
        <v>0</v>
      </c>
    </row>
    <row r="1895" spans="1:20">
      <c r="A1895" t="s">
        <v>2051</v>
      </c>
      <c r="B1895" s="11" t="str">
        <f t="shared" si="179"/>
        <v>CHP3</v>
      </c>
      <c r="C1895" s="11" t="str">
        <f>VLOOKUP('intouch变量（离散）'!$A1895,基本表格!$G:$Q,2,FALSE)</f>
        <v>3#刨片机润滑站1#过滤器压差传感器  上限保护使能</v>
      </c>
      <c r="D1895" t="s">
        <v>154</v>
      </c>
      <c r="E1895" t="str">
        <f t="shared" si="175"/>
        <v>Yes</v>
      </c>
      <c r="F1895" t="str">
        <f t="shared" si="176"/>
        <v>900</v>
      </c>
      <c r="G1895" t="s">
        <v>154</v>
      </c>
      <c r="H1895" t="s">
        <v>155</v>
      </c>
      <c r="I1895" t="str">
        <f t="shared" si="177"/>
        <v>禁用</v>
      </c>
      <c r="J1895" t="str">
        <f t="shared" si="178"/>
        <v>启用</v>
      </c>
      <c r="K1895" t="str">
        <f>VLOOKUP('intouch变量（离散）'!$A1895,基本表格!$G:$Q,9,FALSE)</f>
        <v>None</v>
      </c>
      <c r="L1895">
        <v>1</v>
      </c>
      <c r="M1895" t="s">
        <v>156</v>
      </c>
      <c r="N1895" t="s">
        <v>157</v>
      </c>
      <c r="O1895" t="s">
        <v>158</v>
      </c>
      <c r="P1895" t="str">
        <f>VLOOKUP('intouch变量（离散）'!$A1895,基本表格!$G:$Q,3,FALSE)</f>
        <v>DB1301,X50.3</v>
      </c>
      <c r="Q1895" t="str">
        <f>VLOOKUP('intouch变量（离散）'!$A1895,基本表格!$G:$Q,10,FALSE)</f>
        <v>No</v>
      </c>
      <c r="R1895" t="str">
        <f t="shared" si="180"/>
        <v>DB1301,X50.3 3#刨片机润滑站1#过滤器压差传感器  上限保护使能</v>
      </c>
      <c r="S1895">
        <v>0</v>
      </c>
      <c r="T1895">
        <v>0</v>
      </c>
    </row>
    <row r="1896" spans="1:20">
      <c r="A1896" t="s">
        <v>2052</v>
      </c>
      <c r="B1896" s="11" t="str">
        <f t="shared" si="179"/>
        <v>CHP3</v>
      </c>
      <c r="C1896" s="11" t="str">
        <f>VLOOKUP('intouch变量（离散）'!$A1896,基本表格!$G:$Q,2,FALSE)</f>
        <v>3#刨片机润滑站1#过滤器压差传感器  下限保护使能</v>
      </c>
      <c r="D1896" t="s">
        <v>154</v>
      </c>
      <c r="E1896" t="str">
        <f t="shared" si="175"/>
        <v>Yes</v>
      </c>
      <c r="F1896" t="str">
        <f t="shared" si="176"/>
        <v>900</v>
      </c>
      <c r="G1896" t="s">
        <v>154</v>
      </c>
      <c r="H1896" t="s">
        <v>155</v>
      </c>
      <c r="I1896" t="str">
        <f t="shared" si="177"/>
        <v>禁用</v>
      </c>
      <c r="J1896" t="str">
        <f t="shared" si="178"/>
        <v>启用</v>
      </c>
      <c r="K1896" t="str">
        <f>VLOOKUP('intouch变量（离散）'!$A1896,基本表格!$G:$Q,9,FALSE)</f>
        <v>None</v>
      </c>
      <c r="L1896">
        <v>1</v>
      </c>
      <c r="M1896" t="s">
        <v>156</v>
      </c>
      <c r="N1896" t="s">
        <v>157</v>
      </c>
      <c r="O1896" t="s">
        <v>158</v>
      </c>
      <c r="P1896" t="str">
        <f>VLOOKUP('intouch变量（离散）'!$A1896,基本表格!$G:$Q,3,FALSE)</f>
        <v>DB1301,X50.4</v>
      </c>
      <c r="Q1896" t="str">
        <f>VLOOKUP('intouch变量（离散）'!$A1896,基本表格!$G:$Q,10,FALSE)</f>
        <v>No</v>
      </c>
      <c r="R1896" t="str">
        <f t="shared" si="180"/>
        <v>DB1301,X50.4 3#刨片机润滑站1#过滤器压差传感器  下限保护使能</v>
      </c>
      <c r="S1896">
        <v>0</v>
      </c>
      <c r="T1896">
        <v>0</v>
      </c>
    </row>
    <row r="1897" spans="1:20">
      <c r="A1897" t="s">
        <v>2053</v>
      </c>
      <c r="B1897" s="11" t="str">
        <f t="shared" si="179"/>
        <v>CHP3</v>
      </c>
      <c r="C1897" s="11" t="str">
        <f>VLOOKUP('intouch变量（离散）'!$A1897,基本表格!$G:$Q,2,FALSE)</f>
        <v>3#刨片机润滑站1#过滤器压差传感器  上限报警</v>
      </c>
      <c r="D1897" t="s">
        <v>154</v>
      </c>
      <c r="E1897" t="str">
        <f t="shared" si="175"/>
        <v>No</v>
      </c>
      <c r="F1897" t="str">
        <f t="shared" si="176"/>
        <v>0</v>
      </c>
      <c r="G1897" t="s">
        <v>154</v>
      </c>
      <c r="H1897" t="s">
        <v>155</v>
      </c>
      <c r="I1897" t="str">
        <f t="shared" si="177"/>
        <v/>
      </c>
      <c r="J1897" t="str">
        <f t="shared" si="178"/>
        <v/>
      </c>
      <c r="K1897" t="str">
        <f>VLOOKUP('intouch变量（离散）'!$A1897,基本表格!$G:$Q,9,FALSE)</f>
        <v>None</v>
      </c>
      <c r="L1897">
        <v>1</v>
      </c>
      <c r="M1897" t="s">
        <v>156</v>
      </c>
      <c r="N1897" t="s">
        <v>157</v>
      </c>
      <c r="O1897" t="s">
        <v>158</v>
      </c>
      <c r="P1897" t="str">
        <f>VLOOKUP('intouch变量（离散）'!$A1897,基本表格!$G:$Q,3,FALSE)</f>
        <v>DB1301,X50.5</v>
      </c>
      <c r="Q1897" t="str">
        <f>VLOOKUP('intouch变量（离散）'!$A1897,基本表格!$G:$Q,10,FALSE)</f>
        <v>Yes</v>
      </c>
      <c r="R1897" t="str">
        <f t="shared" si="180"/>
        <v>DB1301,X50.5 3#刨片机润滑站1#过滤器压差传感器  上限报警</v>
      </c>
      <c r="S1897">
        <v>0</v>
      </c>
      <c r="T1897">
        <v>0</v>
      </c>
    </row>
    <row r="1898" spans="1:20">
      <c r="A1898" t="s">
        <v>2054</v>
      </c>
      <c r="B1898" s="11" t="str">
        <f t="shared" si="179"/>
        <v>CHP3</v>
      </c>
      <c r="C1898" s="11" t="str">
        <f>VLOOKUP('intouch变量（离散）'!$A1898,基本表格!$G:$Q,2,FALSE)</f>
        <v>3#刨片机润滑站1#过滤器压差传感器  下限报警</v>
      </c>
      <c r="D1898" t="s">
        <v>154</v>
      </c>
      <c r="E1898" t="str">
        <f t="shared" si="175"/>
        <v>No</v>
      </c>
      <c r="F1898" t="str">
        <f t="shared" si="176"/>
        <v>0</v>
      </c>
      <c r="G1898" t="s">
        <v>154</v>
      </c>
      <c r="H1898" t="s">
        <v>155</v>
      </c>
      <c r="I1898" t="str">
        <f t="shared" si="177"/>
        <v/>
      </c>
      <c r="J1898" t="str">
        <f t="shared" si="178"/>
        <v/>
      </c>
      <c r="K1898" t="str">
        <f>VLOOKUP('intouch变量（离散）'!$A1898,基本表格!$G:$Q,9,FALSE)</f>
        <v>None</v>
      </c>
      <c r="L1898">
        <v>1</v>
      </c>
      <c r="M1898" t="s">
        <v>156</v>
      </c>
      <c r="N1898" t="s">
        <v>157</v>
      </c>
      <c r="O1898" t="s">
        <v>158</v>
      </c>
      <c r="P1898" t="str">
        <f>VLOOKUP('intouch变量（离散）'!$A1898,基本表格!$G:$Q,3,FALSE)</f>
        <v>DB1301,X50.6</v>
      </c>
      <c r="Q1898" t="str">
        <f>VLOOKUP('intouch变量（离散）'!$A1898,基本表格!$G:$Q,10,FALSE)</f>
        <v>Yes</v>
      </c>
      <c r="R1898" t="str">
        <f t="shared" si="180"/>
        <v>DB1301,X50.6 3#刨片机润滑站1#过滤器压差传感器  下限报警</v>
      </c>
      <c r="S1898">
        <v>0</v>
      </c>
      <c r="T1898">
        <v>0</v>
      </c>
    </row>
    <row r="1899" spans="1:20">
      <c r="A1899" t="s">
        <v>2055</v>
      </c>
      <c r="B1899" s="11" t="str">
        <f t="shared" si="179"/>
        <v>CHP3</v>
      </c>
      <c r="C1899" s="11" t="str">
        <f>VLOOKUP('intouch变量（离散）'!$A1899,基本表格!$G:$Q,2,FALSE)</f>
        <v>3#刨片机润滑站1#过滤器压差传感器  上上限报警</v>
      </c>
      <c r="D1899" t="s">
        <v>154</v>
      </c>
      <c r="E1899" t="str">
        <f t="shared" si="175"/>
        <v>No</v>
      </c>
      <c r="F1899" t="str">
        <f t="shared" si="176"/>
        <v>0</v>
      </c>
      <c r="G1899" t="s">
        <v>154</v>
      </c>
      <c r="H1899" t="s">
        <v>155</v>
      </c>
      <c r="I1899" t="str">
        <f t="shared" si="177"/>
        <v/>
      </c>
      <c r="J1899" t="str">
        <f t="shared" si="178"/>
        <v/>
      </c>
      <c r="K1899" t="str">
        <f>VLOOKUP('intouch变量（离散）'!$A1899,基本表格!$G:$Q,9,FALSE)</f>
        <v>On</v>
      </c>
      <c r="L1899">
        <v>1</v>
      </c>
      <c r="M1899" t="s">
        <v>156</v>
      </c>
      <c r="N1899" t="s">
        <v>157</v>
      </c>
      <c r="O1899" t="s">
        <v>158</v>
      </c>
      <c r="P1899" t="str">
        <f>VLOOKUP('intouch变量（离散）'!$A1899,基本表格!$G:$Q,3,FALSE)</f>
        <v>DB1301,X50.7</v>
      </c>
      <c r="Q1899" t="str">
        <f>VLOOKUP('intouch变量（离散）'!$A1899,基本表格!$G:$Q,10,FALSE)</f>
        <v>Yes</v>
      </c>
      <c r="R1899" t="str">
        <f t="shared" si="180"/>
        <v>DB1301,X50.7 3#刨片机润滑站1#过滤器压差传感器  上上限报警</v>
      </c>
      <c r="S1899">
        <v>0</v>
      </c>
      <c r="T1899">
        <v>0</v>
      </c>
    </row>
    <row r="1900" spans="1:20">
      <c r="A1900" t="s">
        <v>2056</v>
      </c>
      <c r="B1900" s="11" t="str">
        <f t="shared" si="179"/>
        <v>CHP3</v>
      </c>
      <c r="C1900" s="11" t="str">
        <f>VLOOKUP('intouch变量（离散）'!$A1900,基本表格!$G:$Q,2,FALSE)</f>
        <v>3#刨片机润滑站1#过滤器压差传感器  下下限报警</v>
      </c>
      <c r="D1900" t="s">
        <v>154</v>
      </c>
      <c r="E1900" t="str">
        <f t="shared" si="175"/>
        <v>No</v>
      </c>
      <c r="F1900" t="str">
        <f t="shared" si="176"/>
        <v>0</v>
      </c>
      <c r="G1900" t="s">
        <v>154</v>
      </c>
      <c r="H1900" t="s">
        <v>155</v>
      </c>
      <c r="I1900" t="str">
        <f t="shared" si="177"/>
        <v/>
      </c>
      <c r="J1900" t="str">
        <f t="shared" si="178"/>
        <v/>
      </c>
      <c r="K1900" t="str">
        <f>VLOOKUP('intouch变量（离散）'!$A1900,基本表格!$G:$Q,9,FALSE)</f>
        <v>On</v>
      </c>
      <c r="L1900">
        <v>1</v>
      </c>
      <c r="M1900" t="s">
        <v>156</v>
      </c>
      <c r="N1900" t="s">
        <v>157</v>
      </c>
      <c r="O1900" t="s">
        <v>158</v>
      </c>
      <c r="P1900" t="str">
        <f>VLOOKUP('intouch变量（离散）'!$A1900,基本表格!$G:$Q,3,FALSE)</f>
        <v>DB1301,X51.0</v>
      </c>
      <c r="Q1900" t="str">
        <f>VLOOKUP('intouch变量（离散）'!$A1900,基本表格!$G:$Q,10,FALSE)</f>
        <v>Yes</v>
      </c>
      <c r="R1900" t="str">
        <f t="shared" si="180"/>
        <v>DB1301,X51.0 3#刨片机润滑站1#过滤器压差传感器  下下限报警</v>
      </c>
      <c r="S1900">
        <v>0</v>
      </c>
      <c r="T1900">
        <v>0</v>
      </c>
    </row>
    <row r="1901" spans="1:20">
      <c r="A1901" t="s">
        <v>2057</v>
      </c>
      <c r="B1901" s="11" t="str">
        <f t="shared" si="179"/>
        <v>CHP3</v>
      </c>
      <c r="C1901" s="11" t="str">
        <f>VLOOKUP('intouch变量（离散）'!$A1901,基本表格!$G:$Q,2,FALSE)</f>
        <v>3#刨片机润滑站1#过滤器压差传感器  极限报警</v>
      </c>
      <c r="D1901" t="s">
        <v>154</v>
      </c>
      <c r="E1901" t="str">
        <f t="shared" si="175"/>
        <v>No</v>
      </c>
      <c r="F1901" t="str">
        <f t="shared" si="176"/>
        <v>0</v>
      </c>
      <c r="G1901" t="s">
        <v>154</v>
      </c>
      <c r="H1901" t="s">
        <v>155</v>
      </c>
      <c r="I1901" t="str">
        <f t="shared" si="177"/>
        <v/>
      </c>
      <c r="J1901" t="str">
        <f t="shared" si="178"/>
        <v/>
      </c>
      <c r="K1901" t="str">
        <f>VLOOKUP('intouch变量（离散）'!$A1901,基本表格!$G:$Q,9,FALSE)</f>
        <v>On</v>
      </c>
      <c r="L1901">
        <v>1</v>
      </c>
      <c r="M1901" t="s">
        <v>156</v>
      </c>
      <c r="N1901" t="s">
        <v>157</v>
      </c>
      <c r="O1901" t="s">
        <v>158</v>
      </c>
      <c r="P1901" t="str">
        <f>VLOOKUP('intouch变量（离散）'!$A1901,基本表格!$G:$Q,3,FALSE)</f>
        <v>DB1301,X51.1</v>
      </c>
      <c r="Q1901" t="str">
        <f>VLOOKUP('intouch变量（离散）'!$A1901,基本表格!$G:$Q,10,FALSE)</f>
        <v>Yes</v>
      </c>
      <c r="R1901" t="str">
        <f t="shared" si="180"/>
        <v>DB1301,X51.1 3#刨片机润滑站1#过滤器压差传感器  极限报警</v>
      </c>
      <c r="S1901">
        <v>0</v>
      </c>
      <c r="T1901">
        <v>0</v>
      </c>
    </row>
    <row r="1902" spans="1:20">
      <c r="A1902" t="s">
        <v>2058</v>
      </c>
      <c r="B1902" s="11" t="str">
        <f t="shared" si="179"/>
        <v>CHP3</v>
      </c>
      <c r="C1902" s="11" t="str">
        <f>VLOOKUP('intouch变量（离散）'!$A1902,基本表格!$G:$Q,2,FALSE)</f>
        <v>3#刨片机润滑站1#过滤器压差传感器  传感器断线报警</v>
      </c>
      <c r="D1902" t="s">
        <v>154</v>
      </c>
      <c r="E1902" t="str">
        <f t="shared" si="175"/>
        <v>No</v>
      </c>
      <c r="F1902" t="str">
        <f t="shared" si="176"/>
        <v>0</v>
      </c>
      <c r="G1902" t="s">
        <v>154</v>
      </c>
      <c r="H1902" t="s">
        <v>155</v>
      </c>
      <c r="I1902" t="str">
        <f t="shared" si="177"/>
        <v/>
      </c>
      <c r="J1902" t="str">
        <f t="shared" si="178"/>
        <v/>
      </c>
      <c r="K1902" t="str">
        <f>VLOOKUP('intouch变量（离散）'!$A1902,基本表格!$G:$Q,9,FALSE)</f>
        <v>On</v>
      </c>
      <c r="L1902">
        <v>1</v>
      </c>
      <c r="M1902" t="s">
        <v>156</v>
      </c>
      <c r="N1902" t="s">
        <v>157</v>
      </c>
      <c r="O1902" t="s">
        <v>158</v>
      </c>
      <c r="P1902" t="str">
        <f>VLOOKUP('intouch变量（离散）'!$A1902,基本表格!$G:$Q,3,FALSE)</f>
        <v>DB1301,X51.2</v>
      </c>
      <c r="Q1902" t="str">
        <f>VLOOKUP('intouch变量（离散）'!$A1902,基本表格!$G:$Q,10,FALSE)</f>
        <v>Yes</v>
      </c>
      <c r="R1902" t="str">
        <f t="shared" si="180"/>
        <v>DB1301,X51.2 3#刨片机润滑站1#过滤器压差传感器  传感器断线报警</v>
      </c>
      <c r="S1902">
        <v>0</v>
      </c>
      <c r="T1902">
        <v>0</v>
      </c>
    </row>
    <row r="1903" spans="1:20">
      <c r="A1903" t="s">
        <v>2059</v>
      </c>
      <c r="B1903" s="11" t="str">
        <f t="shared" si="179"/>
        <v>CHP3</v>
      </c>
      <c r="C1903" s="11" t="str">
        <f>VLOOKUP('intouch变量（离散）'!$A1903,基本表格!$G:$Q,2,FALSE)</f>
        <v>3#刨片机润滑站2#过滤器压差传感器  上限保护使能</v>
      </c>
      <c r="D1903" t="s">
        <v>154</v>
      </c>
      <c r="E1903" t="str">
        <f t="shared" si="175"/>
        <v>Yes</v>
      </c>
      <c r="F1903" t="str">
        <f t="shared" si="176"/>
        <v>900</v>
      </c>
      <c r="G1903" t="s">
        <v>154</v>
      </c>
      <c r="H1903" t="s">
        <v>155</v>
      </c>
      <c r="I1903" t="str">
        <f t="shared" si="177"/>
        <v>禁用</v>
      </c>
      <c r="J1903" t="str">
        <f t="shared" si="178"/>
        <v>启用</v>
      </c>
      <c r="K1903" t="str">
        <f>VLOOKUP('intouch变量（离散）'!$A1903,基本表格!$G:$Q,9,FALSE)</f>
        <v>None</v>
      </c>
      <c r="L1903">
        <v>1</v>
      </c>
      <c r="M1903" t="s">
        <v>156</v>
      </c>
      <c r="N1903" t="s">
        <v>157</v>
      </c>
      <c r="O1903" t="s">
        <v>158</v>
      </c>
      <c r="P1903" t="str">
        <f>VLOOKUP('intouch变量（离散）'!$A1903,基本表格!$G:$Q,3,FALSE)</f>
        <v>DB1301,X100.3</v>
      </c>
      <c r="Q1903" t="str">
        <f>VLOOKUP('intouch变量（离散）'!$A1903,基本表格!$G:$Q,10,FALSE)</f>
        <v>No</v>
      </c>
      <c r="R1903" t="str">
        <f t="shared" si="180"/>
        <v>DB1301,X100.3 3#刨片机润滑站2#过滤器压差传感器  上限保护使能</v>
      </c>
      <c r="S1903">
        <v>0</v>
      </c>
      <c r="T1903">
        <v>0</v>
      </c>
    </row>
    <row r="1904" spans="1:20">
      <c r="A1904" t="s">
        <v>2060</v>
      </c>
      <c r="B1904" s="11" t="str">
        <f t="shared" si="179"/>
        <v>CHP3</v>
      </c>
      <c r="C1904" s="11" t="str">
        <f>VLOOKUP('intouch变量（离散）'!$A1904,基本表格!$G:$Q,2,FALSE)</f>
        <v>3#刨片机润滑站2#过滤器压差传感器  下限保护使能</v>
      </c>
      <c r="D1904" t="s">
        <v>154</v>
      </c>
      <c r="E1904" t="str">
        <f t="shared" si="175"/>
        <v>Yes</v>
      </c>
      <c r="F1904" t="str">
        <f t="shared" si="176"/>
        <v>900</v>
      </c>
      <c r="G1904" t="s">
        <v>154</v>
      </c>
      <c r="H1904" t="s">
        <v>155</v>
      </c>
      <c r="I1904" t="str">
        <f t="shared" si="177"/>
        <v>禁用</v>
      </c>
      <c r="J1904" t="str">
        <f t="shared" si="178"/>
        <v>启用</v>
      </c>
      <c r="K1904" t="str">
        <f>VLOOKUP('intouch变量（离散）'!$A1904,基本表格!$G:$Q,9,FALSE)</f>
        <v>None</v>
      </c>
      <c r="L1904">
        <v>1</v>
      </c>
      <c r="M1904" t="s">
        <v>156</v>
      </c>
      <c r="N1904" t="s">
        <v>157</v>
      </c>
      <c r="O1904" t="s">
        <v>158</v>
      </c>
      <c r="P1904" t="str">
        <f>VLOOKUP('intouch变量（离散）'!$A1904,基本表格!$G:$Q,3,FALSE)</f>
        <v>DB1301,X100.4</v>
      </c>
      <c r="Q1904" t="str">
        <f>VLOOKUP('intouch变量（离散）'!$A1904,基本表格!$G:$Q,10,FALSE)</f>
        <v>No</v>
      </c>
      <c r="R1904" t="str">
        <f t="shared" si="180"/>
        <v>DB1301,X100.4 3#刨片机润滑站2#过滤器压差传感器  下限保护使能</v>
      </c>
      <c r="S1904">
        <v>0</v>
      </c>
      <c r="T1904">
        <v>0</v>
      </c>
    </row>
    <row r="1905" spans="1:20">
      <c r="A1905" t="s">
        <v>2061</v>
      </c>
      <c r="B1905" s="11" t="str">
        <f t="shared" si="179"/>
        <v>CHP3</v>
      </c>
      <c r="C1905" s="11" t="str">
        <f>VLOOKUP('intouch变量（离散）'!$A1905,基本表格!$G:$Q,2,FALSE)</f>
        <v>3#刨片机润滑站2#过滤器压差传感器  上限报警</v>
      </c>
      <c r="D1905" t="s">
        <v>154</v>
      </c>
      <c r="E1905" t="str">
        <f t="shared" si="175"/>
        <v>No</v>
      </c>
      <c r="F1905" t="str">
        <f t="shared" si="176"/>
        <v>0</v>
      </c>
      <c r="G1905" t="s">
        <v>154</v>
      </c>
      <c r="H1905" t="s">
        <v>155</v>
      </c>
      <c r="I1905" t="str">
        <f t="shared" si="177"/>
        <v/>
      </c>
      <c r="J1905" t="str">
        <f t="shared" si="178"/>
        <v/>
      </c>
      <c r="K1905" t="str">
        <f>VLOOKUP('intouch变量（离散）'!$A1905,基本表格!$G:$Q,9,FALSE)</f>
        <v>None</v>
      </c>
      <c r="L1905">
        <v>1</v>
      </c>
      <c r="M1905" t="s">
        <v>156</v>
      </c>
      <c r="N1905" t="s">
        <v>157</v>
      </c>
      <c r="O1905" t="s">
        <v>158</v>
      </c>
      <c r="P1905" t="str">
        <f>VLOOKUP('intouch变量（离散）'!$A1905,基本表格!$G:$Q,3,FALSE)</f>
        <v>DB1301,X100.5</v>
      </c>
      <c r="Q1905" t="str">
        <f>VLOOKUP('intouch变量（离散）'!$A1905,基本表格!$G:$Q,10,FALSE)</f>
        <v>Yes</v>
      </c>
      <c r="R1905" t="str">
        <f t="shared" si="180"/>
        <v>DB1301,X100.5 3#刨片机润滑站2#过滤器压差传感器  上限报警</v>
      </c>
      <c r="S1905">
        <v>0</v>
      </c>
      <c r="T1905">
        <v>0</v>
      </c>
    </row>
    <row r="1906" spans="1:20">
      <c r="A1906" t="s">
        <v>2062</v>
      </c>
      <c r="B1906" s="11" t="str">
        <f t="shared" si="179"/>
        <v>CHP3</v>
      </c>
      <c r="C1906" s="11" t="str">
        <f>VLOOKUP('intouch变量（离散）'!$A1906,基本表格!$G:$Q,2,FALSE)</f>
        <v>3#刨片机润滑站2#过滤器压差传感器  下限报警</v>
      </c>
      <c r="D1906" t="s">
        <v>154</v>
      </c>
      <c r="E1906" t="str">
        <f t="shared" si="175"/>
        <v>No</v>
      </c>
      <c r="F1906" t="str">
        <f t="shared" si="176"/>
        <v>0</v>
      </c>
      <c r="G1906" t="s">
        <v>154</v>
      </c>
      <c r="H1906" t="s">
        <v>155</v>
      </c>
      <c r="I1906" t="str">
        <f t="shared" si="177"/>
        <v/>
      </c>
      <c r="J1906" t="str">
        <f t="shared" si="178"/>
        <v/>
      </c>
      <c r="K1906" t="str">
        <f>VLOOKUP('intouch变量（离散）'!$A1906,基本表格!$G:$Q,9,FALSE)</f>
        <v>None</v>
      </c>
      <c r="L1906">
        <v>1</v>
      </c>
      <c r="M1906" t="s">
        <v>156</v>
      </c>
      <c r="N1906" t="s">
        <v>157</v>
      </c>
      <c r="O1906" t="s">
        <v>158</v>
      </c>
      <c r="P1906" t="str">
        <f>VLOOKUP('intouch变量（离散）'!$A1906,基本表格!$G:$Q,3,FALSE)</f>
        <v>DB1301,X100.6</v>
      </c>
      <c r="Q1906" t="str">
        <f>VLOOKUP('intouch变量（离散）'!$A1906,基本表格!$G:$Q,10,FALSE)</f>
        <v>Yes</v>
      </c>
      <c r="R1906" t="str">
        <f t="shared" si="180"/>
        <v>DB1301,X100.6 3#刨片机润滑站2#过滤器压差传感器  下限报警</v>
      </c>
      <c r="S1906">
        <v>0</v>
      </c>
      <c r="T1906">
        <v>0</v>
      </c>
    </row>
    <row r="1907" spans="1:20">
      <c r="A1907" t="s">
        <v>2063</v>
      </c>
      <c r="B1907" s="11" t="str">
        <f t="shared" si="179"/>
        <v>CHP3</v>
      </c>
      <c r="C1907" s="11" t="str">
        <f>VLOOKUP('intouch变量（离散）'!$A1907,基本表格!$G:$Q,2,FALSE)</f>
        <v>3#刨片机润滑站2#过滤器压差传感器  上上限报警</v>
      </c>
      <c r="D1907" t="s">
        <v>154</v>
      </c>
      <c r="E1907" t="str">
        <f t="shared" si="175"/>
        <v>No</v>
      </c>
      <c r="F1907" t="str">
        <f t="shared" si="176"/>
        <v>0</v>
      </c>
      <c r="G1907" t="s">
        <v>154</v>
      </c>
      <c r="H1907" t="s">
        <v>155</v>
      </c>
      <c r="I1907" t="str">
        <f t="shared" si="177"/>
        <v/>
      </c>
      <c r="J1907" t="str">
        <f t="shared" si="178"/>
        <v/>
      </c>
      <c r="K1907" t="str">
        <f>VLOOKUP('intouch变量（离散）'!$A1907,基本表格!$G:$Q,9,FALSE)</f>
        <v>On</v>
      </c>
      <c r="L1907">
        <v>1</v>
      </c>
      <c r="M1907" t="s">
        <v>156</v>
      </c>
      <c r="N1907" t="s">
        <v>157</v>
      </c>
      <c r="O1907" t="s">
        <v>158</v>
      </c>
      <c r="P1907" t="str">
        <f>VLOOKUP('intouch变量（离散）'!$A1907,基本表格!$G:$Q,3,FALSE)</f>
        <v>DB1301,X100.7</v>
      </c>
      <c r="Q1907" t="str">
        <f>VLOOKUP('intouch变量（离散）'!$A1907,基本表格!$G:$Q,10,FALSE)</f>
        <v>Yes</v>
      </c>
      <c r="R1907" t="str">
        <f t="shared" si="180"/>
        <v>DB1301,X100.7 3#刨片机润滑站2#过滤器压差传感器  上上限报警</v>
      </c>
      <c r="S1907">
        <v>0</v>
      </c>
      <c r="T1907">
        <v>0</v>
      </c>
    </row>
    <row r="1908" spans="1:20">
      <c r="A1908" t="s">
        <v>2064</v>
      </c>
      <c r="B1908" s="11" t="str">
        <f t="shared" si="179"/>
        <v>CHP3</v>
      </c>
      <c r="C1908" s="11" t="str">
        <f>VLOOKUP('intouch变量（离散）'!$A1908,基本表格!$G:$Q,2,FALSE)</f>
        <v>3#刨片机润滑站2#过滤器压差传感器  下下限报警</v>
      </c>
      <c r="D1908" t="s">
        <v>154</v>
      </c>
      <c r="E1908" t="str">
        <f t="shared" si="175"/>
        <v>No</v>
      </c>
      <c r="F1908" t="str">
        <f t="shared" si="176"/>
        <v>0</v>
      </c>
      <c r="G1908" t="s">
        <v>154</v>
      </c>
      <c r="H1908" t="s">
        <v>155</v>
      </c>
      <c r="I1908" t="str">
        <f t="shared" si="177"/>
        <v/>
      </c>
      <c r="J1908" t="str">
        <f t="shared" si="178"/>
        <v/>
      </c>
      <c r="K1908" t="str">
        <f>VLOOKUP('intouch变量（离散）'!$A1908,基本表格!$G:$Q,9,FALSE)</f>
        <v>On</v>
      </c>
      <c r="L1908">
        <v>1</v>
      </c>
      <c r="M1908" t="s">
        <v>156</v>
      </c>
      <c r="N1908" t="s">
        <v>157</v>
      </c>
      <c r="O1908" t="s">
        <v>158</v>
      </c>
      <c r="P1908" t="str">
        <f>VLOOKUP('intouch变量（离散）'!$A1908,基本表格!$G:$Q,3,FALSE)</f>
        <v>DB1301,X101.0</v>
      </c>
      <c r="Q1908" t="str">
        <f>VLOOKUP('intouch变量（离散）'!$A1908,基本表格!$G:$Q,10,FALSE)</f>
        <v>Yes</v>
      </c>
      <c r="R1908" t="str">
        <f t="shared" si="180"/>
        <v>DB1301,X101.0 3#刨片机润滑站2#过滤器压差传感器  下下限报警</v>
      </c>
      <c r="S1908">
        <v>0</v>
      </c>
      <c r="T1908">
        <v>0</v>
      </c>
    </row>
    <row r="1909" spans="1:20">
      <c r="A1909" t="s">
        <v>2065</v>
      </c>
      <c r="B1909" s="11" t="str">
        <f t="shared" si="179"/>
        <v>CHP3</v>
      </c>
      <c r="C1909" s="11" t="str">
        <f>VLOOKUP('intouch变量（离散）'!$A1909,基本表格!$G:$Q,2,FALSE)</f>
        <v>3#刨片机润滑站2#过滤器压差传感器  极限报警</v>
      </c>
      <c r="D1909" t="s">
        <v>154</v>
      </c>
      <c r="E1909" t="str">
        <f t="shared" si="175"/>
        <v>No</v>
      </c>
      <c r="F1909" t="str">
        <f t="shared" si="176"/>
        <v>0</v>
      </c>
      <c r="G1909" t="s">
        <v>154</v>
      </c>
      <c r="H1909" t="s">
        <v>155</v>
      </c>
      <c r="I1909" t="str">
        <f t="shared" si="177"/>
        <v/>
      </c>
      <c r="J1909" t="str">
        <f t="shared" si="178"/>
        <v/>
      </c>
      <c r="K1909" t="str">
        <f>VLOOKUP('intouch变量（离散）'!$A1909,基本表格!$G:$Q,9,FALSE)</f>
        <v>On</v>
      </c>
      <c r="L1909">
        <v>1</v>
      </c>
      <c r="M1909" t="s">
        <v>156</v>
      </c>
      <c r="N1909" t="s">
        <v>157</v>
      </c>
      <c r="O1909" t="s">
        <v>158</v>
      </c>
      <c r="P1909" t="str">
        <f>VLOOKUP('intouch变量（离散）'!$A1909,基本表格!$G:$Q,3,FALSE)</f>
        <v>DB1301,X101.1</v>
      </c>
      <c r="Q1909" t="str">
        <f>VLOOKUP('intouch变量（离散）'!$A1909,基本表格!$G:$Q,10,FALSE)</f>
        <v>Yes</v>
      </c>
      <c r="R1909" t="str">
        <f t="shared" si="180"/>
        <v>DB1301,X101.1 3#刨片机润滑站2#过滤器压差传感器  极限报警</v>
      </c>
      <c r="S1909">
        <v>0</v>
      </c>
      <c r="T1909">
        <v>0</v>
      </c>
    </row>
    <row r="1910" spans="1:20">
      <c r="A1910" t="s">
        <v>2066</v>
      </c>
      <c r="B1910" s="11" t="str">
        <f t="shared" si="179"/>
        <v>CHP3</v>
      </c>
      <c r="C1910" s="11" t="str">
        <f>VLOOKUP('intouch变量（离散）'!$A1910,基本表格!$G:$Q,2,FALSE)</f>
        <v>3#刨片机润滑站2#过滤器压差传感器  传感器断线报警</v>
      </c>
      <c r="D1910" t="s">
        <v>154</v>
      </c>
      <c r="E1910" t="str">
        <f t="shared" si="175"/>
        <v>No</v>
      </c>
      <c r="F1910" t="str">
        <f t="shared" si="176"/>
        <v>0</v>
      </c>
      <c r="G1910" t="s">
        <v>154</v>
      </c>
      <c r="H1910" t="s">
        <v>155</v>
      </c>
      <c r="I1910" t="str">
        <f t="shared" si="177"/>
        <v/>
      </c>
      <c r="J1910" t="str">
        <f t="shared" si="178"/>
        <v/>
      </c>
      <c r="K1910" t="str">
        <f>VLOOKUP('intouch变量（离散）'!$A1910,基本表格!$G:$Q,9,FALSE)</f>
        <v>On</v>
      </c>
      <c r="L1910">
        <v>1</v>
      </c>
      <c r="M1910" t="s">
        <v>156</v>
      </c>
      <c r="N1910" t="s">
        <v>157</v>
      </c>
      <c r="O1910" t="s">
        <v>158</v>
      </c>
      <c r="P1910" t="str">
        <f>VLOOKUP('intouch变量（离散）'!$A1910,基本表格!$G:$Q,3,FALSE)</f>
        <v>DB1301,X101.2</v>
      </c>
      <c r="Q1910" t="str">
        <f>VLOOKUP('intouch变量（离散）'!$A1910,基本表格!$G:$Q,10,FALSE)</f>
        <v>Yes</v>
      </c>
      <c r="R1910" t="str">
        <f t="shared" si="180"/>
        <v>DB1301,X101.2 3#刨片机润滑站2#过滤器压差传感器  传感器断线报警</v>
      </c>
      <c r="S1910">
        <v>0</v>
      </c>
      <c r="T1910">
        <v>0</v>
      </c>
    </row>
    <row r="1911" spans="1:20">
      <c r="A1911" t="s">
        <v>2067</v>
      </c>
      <c r="B1911" s="11" t="str">
        <f t="shared" si="179"/>
        <v>CHP3</v>
      </c>
      <c r="C1911" s="11" t="str">
        <f>VLOOKUP('intouch变量（离散）'!$A1911,基本表格!$G:$Q,2,FALSE)</f>
        <v>3#刨片机振动传感器  上限保护使能</v>
      </c>
      <c r="D1911" t="s">
        <v>154</v>
      </c>
      <c r="E1911" t="str">
        <f t="shared" si="175"/>
        <v>Yes</v>
      </c>
      <c r="F1911" t="str">
        <f t="shared" si="176"/>
        <v>900</v>
      </c>
      <c r="G1911" t="s">
        <v>154</v>
      </c>
      <c r="H1911" t="s">
        <v>155</v>
      </c>
      <c r="I1911" t="str">
        <f t="shared" si="177"/>
        <v>禁用</v>
      </c>
      <c r="J1911" t="str">
        <f t="shared" si="178"/>
        <v>启用</v>
      </c>
      <c r="K1911" t="str">
        <f>VLOOKUP('intouch变量（离散）'!$A1911,基本表格!$G:$Q,9,FALSE)</f>
        <v>None</v>
      </c>
      <c r="L1911">
        <v>1</v>
      </c>
      <c r="M1911" t="s">
        <v>156</v>
      </c>
      <c r="N1911" t="s">
        <v>157</v>
      </c>
      <c r="O1911" t="s">
        <v>158</v>
      </c>
      <c r="P1911" t="str">
        <f>VLOOKUP('intouch变量（离散）'!$A1911,基本表格!$G:$Q,3,FALSE)</f>
        <v>DB1301,X150.3</v>
      </c>
      <c r="Q1911" t="str">
        <f>VLOOKUP('intouch变量（离散）'!$A1911,基本表格!$G:$Q,10,FALSE)</f>
        <v>No</v>
      </c>
      <c r="R1911" t="str">
        <f t="shared" si="180"/>
        <v>DB1301,X150.3 3#刨片机振动传感器  上限保护使能</v>
      </c>
      <c r="S1911">
        <v>0</v>
      </c>
      <c r="T1911">
        <v>0</v>
      </c>
    </row>
    <row r="1912" spans="1:20">
      <c r="A1912" t="s">
        <v>2068</v>
      </c>
      <c r="B1912" s="11" t="str">
        <f t="shared" si="179"/>
        <v>CHP3</v>
      </c>
      <c r="C1912" s="11" t="str">
        <f>VLOOKUP('intouch变量（离散）'!$A1912,基本表格!$G:$Q,2,FALSE)</f>
        <v>3#刨片机振动传感器  下限保护使能</v>
      </c>
      <c r="D1912" t="s">
        <v>154</v>
      </c>
      <c r="E1912" t="str">
        <f t="shared" si="175"/>
        <v>Yes</v>
      </c>
      <c r="F1912" t="str">
        <f t="shared" si="176"/>
        <v>900</v>
      </c>
      <c r="G1912" t="s">
        <v>154</v>
      </c>
      <c r="H1912" t="s">
        <v>155</v>
      </c>
      <c r="I1912" t="str">
        <f t="shared" si="177"/>
        <v>禁用</v>
      </c>
      <c r="J1912" t="str">
        <f t="shared" si="178"/>
        <v>启用</v>
      </c>
      <c r="K1912" t="str">
        <f>VLOOKUP('intouch变量（离散）'!$A1912,基本表格!$G:$Q,9,FALSE)</f>
        <v>None</v>
      </c>
      <c r="L1912">
        <v>1</v>
      </c>
      <c r="M1912" t="s">
        <v>156</v>
      </c>
      <c r="N1912" t="s">
        <v>157</v>
      </c>
      <c r="O1912" t="s">
        <v>158</v>
      </c>
      <c r="P1912" t="str">
        <f>VLOOKUP('intouch变量（离散）'!$A1912,基本表格!$G:$Q,3,FALSE)</f>
        <v>DB1301,X150.4</v>
      </c>
      <c r="Q1912" t="str">
        <f>VLOOKUP('intouch变量（离散）'!$A1912,基本表格!$G:$Q,10,FALSE)</f>
        <v>No</v>
      </c>
      <c r="R1912" t="str">
        <f t="shared" si="180"/>
        <v>DB1301,X150.4 3#刨片机振动传感器  下限保护使能</v>
      </c>
      <c r="S1912">
        <v>0</v>
      </c>
      <c r="T1912">
        <v>0</v>
      </c>
    </row>
    <row r="1913" spans="1:20">
      <c r="A1913" t="s">
        <v>2069</v>
      </c>
      <c r="B1913" s="11" t="str">
        <f t="shared" si="179"/>
        <v>CHP3</v>
      </c>
      <c r="C1913" s="11" t="str">
        <f>VLOOKUP('intouch变量（离散）'!$A1913,基本表格!$G:$Q,2,FALSE)</f>
        <v>3#刨片机振动传感器  上限报警</v>
      </c>
      <c r="D1913" t="s">
        <v>154</v>
      </c>
      <c r="E1913" t="str">
        <f t="shared" si="175"/>
        <v>No</v>
      </c>
      <c r="F1913" t="str">
        <f t="shared" si="176"/>
        <v>0</v>
      </c>
      <c r="G1913" t="s">
        <v>154</v>
      </c>
      <c r="H1913" t="s">
        <v>155</v>
      </c>
      <c r="I1913" t="str">
        <f t="shared" si="177"/>
        <v/>
      </c>
      <c r="J1913" t="str">
        <f t="shared" si="178"/>
        <v/>
      </c>
      <c r="K1913" t="str">
        <f>VLOOKUP('intouch变量（离散）'!$A1913,基本表格!$G:$Q,9,FALSE)</f>
        <v>None</v>
      </c>
      <c r="L1913">
        <v>1</v>
      </c>
      <c r="M1913" t="s">
        <v>156</v>
      </c>
      <c r="N1913" t="s">
        <v>157</v>
      </c>
      <c r="O1913" t="s">
        <v>158</v>
      </c>
      <c r="P1913" t="str">
        <f>VLOOKUP('intouch变量（离散）'!$A1913,基本表格!$G:$Q,3,FALSE)</f>
        <v>DB1301,X150.5</v>
      </c>
      <c r="Q1913" t="str">
        <f>VLOOKUP('intouch变量（离散）'!$A1913,基本表格!$G:$Q,10,FALSE)</f>
        <v>Yes</v>
      </c>
      <c r="R1913" t="str">
        <f t="shared" si="180"/>
        <v>DB1301,X150.5 3#刨片机振动传感器  上限报警</v>
      </c>
      <c r="S1913">
        <v>0</v>
      </c>
      <c r="T1913">
        <v>0</v>
      </c>
    </row>
    <row r="1914" spans="1:20">
      <c r="A1914" t="s">
        <v>2070</v>
      </c>
      <c r="B1914" s="11" t="str">
        <f t="shared" si="179"/>
        <v>CHP3</v>
      </c>
      <c r="C1914" s="11" t="str">
        <f>VLOOKUP('intouch变量（离散）'!$A1914,基本表格!$G:$Q,2,FALSE)</f>
        <v>3#刨片机振动传感器  下限报警</v>
      </c>
      <c r="D1914" t="s">
        <v>154</v>
      </c>
      <c r="E1914" t="str">
        <f t="shared" si="175"/>
        <v>No</v>
      </c>
      <c r="F1914" t="str">
        <f t="shared" si="176"/>
        <v>0</v>
      </c>
      <c r="G1914" t="s">
        <v>154</v>
      </c>
      <c r="H1914" t="s">
        <v>155</v>
      </c>
      <c r="I1914" t="str">
        <f t="shared" si="177"/>
        <v/>
      </c>
      <c r="J1914" t="str">
        <f t="shared" si="178"/>
        <v/>
      </c>
      <c r="K1914" t="str">
        <f>VLOOKUP('intouch变量（离散）'!$A1914,基本表格!$G:$Q,9,FALSE)</f>
        <v>None</v>
      </c>
      <c r="L1914">
        <v>1</v>
      </c>
      <c r="M1914" t="s">
        <v>156</v>
      </c>
      <c r="N1914" t="s">
        <v>157</v>
      </c>
      <c r="O1914" t="s">
        <v>158</v>
      </c>
      <c r="P1914" t="str">
        <f>VLOOKUP('intouch变量（离散）'!$A1914,基本表格!$G:$Q,3,FALSE)</f>
        <v>DB1301,X150.6</v>
      </c>
      <c r="Q1914" t="str">
        <f>VLOOKUP('intouch变量（离散）'!$A1914,基本表格!$G:$Q,10,FALSE)</f>
        <v>Yes</v>
      </c>
      <c r="R1914" t="str">
        <f t="shared" si="180"/>
        <v>DB1301,X150.6 3#刨片机振动传感器  下限报警</v>
      </c>
      <c r="S1914">
        <v>0</v>
      </c>
      <c r="T1914">
        <v>0</v>
      </c>
    </row>
    <row r="1915" spans="1:20">
      <c r="A1915" t="s">
        <v>2071</v>
      </c>
      <c r="B1915" s="11" t="str">
        <f t="shared" si="179"/>
        <v>CHP3</v>
      </c>
      <c r="C1915" s="11" t="str">
        <f>VLOOKUP('intouch变量（离散）'!$A1915,基本表格!$G:$Q,2,FALSE)</f>
        <v>3#刨片机振动传感器  上上限报警</v>
      </c>
      <c r="D1915" t="s">
        <v>154</v>
      </c>
      <c r="E1915" t="str">
        <f t="shared" si="175"/>
        <v>No</v>
      </c>
      <c r="F1915" t="str">
        <f t="shared" si="176"/>
        <v>0</v>
      </c>
      <c r="G1915" t="s">
        <v>154</v>
      </c>
      <c r="H1915" t="s">
        <v>155</v>
      </c>
      <c r="I1915" t="str">
        <f t="shared" si="177"/>
        <v/>
      </c>
      <c r="J1915" t="str">
        <f t="shared" si="178"/>
        <v/>
      </c>
      <c r="K1915" t="str">
        <f>VLOOKUP('intouch变量（离散）'!$A1915,基本表格!$G:$Q,9,FALSE)</f>
        <v>On</v>
      </c>
      <c r="L1915">
        <v>1</v>
      </c>
      <c r="M1915" t="s">
        <v>156</v>
      </c>
      <c r="N1915" t="s">
        <v>157</v>
      </c>
      <c r="O1915" t="s">
        <v>158</v>
      </c>
      <c r="P1915" t="str">
        <f>VLOOKUP('intouch变量（离散）'!$A1915,基本表格!$G:$Q,3,FALSE)</f>
        <v>DB1301,X150.7</v>
      </c>
      <c r="Q1915" t="str">
        <f>VLOOKUP('intouch变量（离散）'!$A1915,基本表格!$G:$Q,10,FALSE)</f>
        <v>Yes</v>
      </c>
      <c r="R1915" t="str">
        <f t="shared" si="180"/>
        <v>DB1301,X150.7 3#刨片机振动传感器  上上限报警</v>
      </c>
      <c r="S1915">
        <v>0</v>
      </c>
      <c r="T1915">
        <v>0</v>
      </c>
    </row>
    <row r="1916" spans="1:20">
      <c r="A1916" t="s">
        <v>2072</v>
      </c>
      <c r="B1916" s="11" t="str">
        <f t="shared" si="179"/>
        <v>CHP3</v>
      </c>
      <c r="C1916" s="11" t="str">
        <f>VLOOKUP('intouch变量（离散）'!$A1916,基本表格!$G:$Q,2,FALSE)</f>
        <v>3#刨片机振动传感器  下下限报警</v>
      </c>
      <c r="D1916" t="s">
        <v>154</v>
      </c>
      <c r="E1916" t="str">
        <f t="shared" si="175"/>
        <v>No</v>
      </c>
      <c r="F1916" t="str">
        <f t="shared" si="176"/>
        <v>0</v>
      </c>
      <c r="G1916" t="s">
        <v>154</v>
      </c>
      <c r="H1916" t="s">
        <v>155</v>
      </c>
      <c r="I1916" t="str">
        <f t="shared" si="177"/>
        <v/>
      </c>
      <c r="J1916" t="str">
        <f t="shared" si="178"/>
        <v/>
      </c>
      <c r="K1916" t="str">
        <f>VLOOKUP('intouch变量（离散）'!$A1916,基本表格!$G:$Q,9,FALSE)</f>
        <v>On</v>
      </c>
      <c r="L1916">
        <v>1</v>
      </c>
      <c r="M1916" t="s">
        <v>156</v>
      </c>
      <c r="N1916" t="s">
        <v>157</v>
      </c>
      <c r="O1916" t="s">
        <v>158</v>
      </c>
      <c r="P1916" t="str">
        <f>VLOOKUP('intouch变量（离散）'!$A1916,基本表格!$G:$Q,3,FALSE)</f>
        <v>DB1301,X151.0</v>
      </c>
      <c r="Q1916" t="str">
        <f>VLOOKUP('intouch变量（离散）'!$A1916,基本表格!$G:$Q,10,FALSE)</f>
        <v>Yes</v>
      </c>
      <c r="R1916" t="str">
        <f t="shared" si="180"/>
        <v>DB1301,X151.0 3#刨片机振动传感器  下下限报警</v>
      </c>
      <c r="S1916">
        <v>0</v>
      </c>
      <c r="T1916">
        <v>0</v>
      </c>
    </row>
    <row r="1917" spans="1:20">
      <c r="A1917" t="s">
        <v>2073</v>
      </c>
      <c r="B1917" s="11" t="str">
        <f t="shared" si="179"/>
        <v>CHP3</v>
      </c>
      <c r="C1917" s="11" t="str">
        <f>VLOOKUP('intouch变量（离散）'!$A1917,基本表格!$G:$Q,2,FALSE)</f>
        <v>3#刨片机振动传感器  极限报警</v>
      </c>
      <c r="D1917" t="s">
        <v>154</v>
      </c>
      <c r="E1917" t="str">
        <f t="shared" si="175"/>
        <v>No</v>
      </c>
      <c r="F1917" t="str">
        <f t="shared" si="176"/>
        <v>0</v>
      </c>
      <c r="G1917" t="s">
        <v>154</v>
      </c>
      <c r="H1917" t="s">
        <v>155</v>
      </c>
      <c r="I1917" t="str">
        <f t="shared" si="177"/>
        <v/>
      </c>
      <c r="J1917" t="str">
        <f t="shared" si="178"/>
        <v/>
      </c>
      <c r="K1917" t="str">
        <f>VLOOKUP('intouch变量（离散）'!$A1917,基本表格!$G:$Q,9,FALSE)</f>
        <v>On</v>
      </c>
      <c r="L1917">
        <v>1</v>
      </c>
      <c r="M1917" t="s">
        <v>156</v>
      </c>
      <c r="N1917" t="s">
        <v>157</v>
      </c>
      <c r="O1917" t="s">
        <v>158</v>
      </c>
      <c r="P1917" t="str">
        <f>VLOOKUP('intouch变量（离散）'!$A1917,基本表格!$G:$Q,3,FALSE)</f>
        <v>DB1301,X151.1</v>
      </c>
      <c r="Q1917" t="str">
        <f>VLOOKUP('intouch变量（离散）'!$A1917,基本表格!$G:$Q,10,FALSE)</f>
        <v>Yes</v>
      </c>
      <c r="R1917" t="str">
        <f t="shared" si="180"/>
        <v>DB1301,X151.1 3#刨片机振动传感器  极限报警</v>
      </c>
      <c r="S1917">
        <v>0</v>
      </c>
      <c r="T1917">
        <v>0</v>
      </c>
    </row>
    <row r="1918" spans="1:20">
      <c r="A1918" t="s">
        <v>2074</v>
      </c>
      <c r="B1918" s="11" t="str">
        <f t="shared" si="179"/>
        <v>CHP3</v>
      </c>
      <c r="C1918" s="11" t="str">
        <f>VLOOKUP('intouch变量（离散）'!$A1918,基本表格!$G:$Q,2,FALSE)</f>
        <v>3#刨片机振动传感器  传感器断线报警</v>
      </c>
      <c r="D1918" t="s">
        <v>154</v>
      </c>
      <c r="E1918" t="str">
        <f t="shared" si="175"/>
        <v>No</v>
      </c>
      <c r="F1918" t="str">
        <f t="shared" si="176"/>
        <v>0</v>
      </c>
      <c r="G1918" t="s">
        <v>154</v>
      </c>
      <c r="H1918" t="s">
        <v>155</v>
      </c>
      <c r="I1918" t="str">
        <f t="shared" si="177"/>
        <v/>
      </c>
      <c r="J1918" t="str">
        <f t="shared" si="178"/>
        <v/>
      </c>
      <c r="K1918" t="str">
        <f>VLOOKUP('intouch变量（离散）'!$A1918,基本表格!$G:$Q,9,FALSE)</f>
        <v>On</v>
      </c>
      <c r="L1918">
        <v>1</v>
      </c>
      <c r="M1918" t="s">
        <v>156</v>
      </c>
      <c r="N1918" t="s">
        <v>157</v>
      </c>
      <c r="O1918" t="s">
        <v>158</v>
      </c>
      <c r="P1918" t="str">
        <f>VLOOKUP('intouch变量（离散）'!$A1918,基本表格!$G:$Q,3,FALSE)</f>
        <v>DB1301,X151.2</v>
      </c>
      <c r="Q1918" t="str">
        <f>VLOOKUP('intouch变量（离散）'!$A1918,基本表格!$G:$Q,10,FALSE)</f>
        <v>Yes</v>
      </c>
      <c r="R1918" t="str">
        <f t="shared" si="180"/>
        <v>DB1301,X151.2 3#刨片机振动传感器  传感器断线报警</v>
      </c>
      <c r="S1918">
        <v>0</v>
      </c>
      <c r="T1918">
        <v>0</v>
      </c>
    </row>
    <row r="1919" spans="1:20">
      <c r="A1919" t="s">
        <v>2075</v>
      </c>
      <c r="B1919" s="11" t="str">
        <f t="shared" si="179"/>
        <v>CHP3</v>
      </c>
      <c r="C1919" s="11" t="str">
        <f>VLOOKUP('intouch变量（离散）'!$A1919,基本表格!$G:$Q,2,FALSE)</f>
        <v>3#刨片机润滑站温度  上限保护使能</v>
      </c>
      <c r="D1919" t="s">
        <v>154</v>
      </c>
      <c r="E1919" t="str">
        <f t="shared" si="175"/>
        <v>Yes</v>
      </c>
      <c r="F1919" t="str">
        <f t="shared" si="176"/>
        <v>900</v>
      </c>
      <c r="G1919" t="s">
        <v>154</v>
      </c>
      <c r="H1919" t="s">
        <v>155</v>
      </c>
      <c r="I1919" t="str">
        <f t="shared" si="177"/>
        <v>禁用</v>
      </c>
      <c r="J1919" t="str">
        <f t="shared" si="178"/>
        <v>启用</v>
      </c>
      <c r="K1919" t="str">
        <f>VLOOKUP('intouch变量（离散）'!$A1919,基本表格!$G:$Q,9,FALSE)</f>
        <v>None</v>
      </c>
      <c r="L1919">
        <v>1</v>
      </c>
      <c r="M1919" t="s">
        <v>156</v>
      </c>
      <c r="N1919" t="s">
        <v>157</v>
      </c>
      <c r="O1919" t="s">
        <v>158</v>
      </c>
      <c r="P1919" t="str">
        <f>VLOOKUP('intouch变量（离散）'!$A1919,基本表格!$G:$Q,3,FALSE)</f>
        <v>DB1301,X200.3</v>
      </c>
      <c r="Q1919" t="str">
        <f>VLOOKUP('intouch变量（离散）'!$A1919,基本表格!$G:$Q,10,FALSE)</f>
        <v>No</v>
      </c>
      <c r="R1919" t="str">
        <f t="shared" si="180"/>
        <v>DB1301,X200.3 3#刨片机润滑站温度  上限保护使能</v>
      </c>
      <c r="S1919">
        <v>0</v>
      </c>
      <c r="T1919">
        <v>0</v>
      </c>
    </row>
    <row r="1920" spans="1:20">
      <c r="A1920" t="s">
        <v>2076</v>
      </c>
      <c r="B1920" s="11" t="str">
        <f t="shared" si="179"/>
        <v>CHP3</v>
      </c>
      <c r="C1920" s="11" t="str">
        <f>VLOOKUP('intouch变量（离散）'!$A1920,基本表格!$G:$Q,2,FALSE)</f>
        <v>3#刨片机润滑站温度  下限保护使能</v>
      </c>
      <c r="D1920" t="s">
        <v>154</v>
      </c>
      <c r="E1920" t="str">
        <f t="shared" si="175"/>
        <v>Yes</v>
      </c>
      <c r="F1920" t="str">
        <f t="shared" si="176"/>
        <v>900</v>
      </c>
      <c r="G1920" t="s">
        <v>154</v>
      </c>
      <c r="H1920" t="s">
        <v>155</v>
      </c>
      <c r="I1920" t="str">
        <f t="shared" si="177"/>
        <v>禁用</v>
      </c>
      <c r="J1920" t="str">
        <f t="shared" si="178"/>
        <v>启用</v>
      </c>
      <c r="K1920" t="str">
        <f>VLOOKUP('intouch变量（离散）'!$A1920,基本表格!$G:$Q,9,FALSE)</f>
        <v>None</v>
      </c>
      <c r="L1920">
        <v>1</v>
      </c>
      <c r="M1920" t="s">
        <v>156</v>
      </c>
      <c r="N1920" t="s">
        <v>157</v>
      </c>
      <c r="O1920" t="s">
        <v>158</v>
      </c>
      <c r="P1920" t="str">
        <f>VLOOKUP('intouch变量（离散）'!$A1920,基本表格!$G:$Q,3,FALSE)</f>
        <v>DB1301,X200.4</v>
      </c>
      <c r="Q1920" t="str">
        <f>VLOOKUP('intouch变量（离散）'!$A1920,基本表格!$G:$Q,10,FALSE)</f>
        <v>No</v>
      </c>
      <c r="R1920" t="str">
        <f t="shared" si="180"/>
        <v>DB1301,X200.4 3#刨片机润滑站温度  下限保护使能</v>
      </c>
      <c r="S1920">
        <v>0</v>
      </c>
      <c r="T1920">
        <v>0</v>
      </c>
    </row>
    <row r="1921" spans="1:20">
      <c r="A1921" t="s">
        <v>2077</v>
      </c>
      <c r="B1921" s="11" t="str">
        <f t="shared" si="179"/>
        <v>CHP3</v>
      </c>
      <c r="C1921" s="11" t="str">
        <f>VLOOKUP('intouch变量（离散）'!$A1921,基本表格!$G:$Q,2,FALSE)</f>
        <v>3#刨片机润滑站温度  上限报警</v>
      </c>
      <c r="D1921" t="s">
        <v>154</v>
      </c>
      <c r="E1921" t="str">
        <f t="shared" si="175"/>
        <v>No</v>
      </c>
      <c r="F1921" t="str">
        <f t="shared" si="176"/>
        <v>0</v>
      </c>
      <c r="G1921" t="s">
        <v>154</v>
      </c>
      <c r="H1921" t="s">
        <v>155</v>
      </c>
      <c r="I1921" t="str">
        <f t="shared" si="177"/>
        <v/>
      </c>
      <c r="J1921" t="str">
        <f t="shared" si="178"/>
        <v/>
      </c>
      <c r="K1921" t="str">
        <f>VLOOKUP('intouch变量（离散）'!$A1921,基本表格!$G:$Q,9,FALSE)</f>
        <v>None</v>
      </c>
      <c r="L1921">
        <v>1</v>
      </c>
      <c r="M1921" t="s">
        <v>156</v>
      </c>
      <c r="N1921" t="s">
        <v>157</v>
      </c>
      <c r="O1921" t="s">
        <v>158</v>
      </c>
      <c r="P1921" t="str">
        <f>VLOOKUP('intouch变量（离散）'!$A1921,基本表格!$G:$Q,3,FALSE)</f>
        <v>DB1301,X200.5</v>
      </c>
      <c r="Q1921" t="str">
        <f>VLOOKUP('intouch变量（离散）'!$A1921,基本表格!$G:$Q,10,FALSE)</f>
        <v>Yes</v>
      </c>
      <c r="R1921" t="str">
        <f t="shared" si="180"/>
        <v>DB1301,X200.5 3#刨片机润滑站温度  上限报警</v>
      </c>
      <c r="S1921">
        <v>0</v>
      </c>
      <c r="T1921">
        <v>0</v>
      </c>
    </row>
    <row r="1922" spans="1:20">
      <c r="A1922" t="s">
        <v>2078</v>
      </c>
      <c r="B1922" s="11" t="str">
        <f t="shared" si="179"/>
        <v>CHP3</v>
      </c>
      <c r="C1922" s="11" t="str">
        <f>VLOOKUP('intouch变量（离散）'!$A1922,基本表格!$G:$Q,2,FALSE)</f>
        <v>3#刨片机润滑站温度  下限报警</v>
      </c>
      <c r="D1922" t="s">
        <v>154</v>
      </c>
      <c r="E1922" t="str">
        <f t="shared" si="175"/>
        <v>No</v>
      </c>
      <c r="F1922" t="str">
        <f t="shared" si="176"/>
        <v>0</v>
      </c>
      <c r="G1922" t="s">
        <v>154</v>
      </c>
      <c r="H1922" t="s">
        <v>155</v>
      </c>
      <c r="I1922" t="str">
        <f t="shared" si="177"/>
        <v/>
      </c>
      <c r="J1922" t="str">
        <f t="shared" si="178"/>
        <v/>
      </c>
      <c r="K1922" t="str">
        <f>VLOOKUP('intouch变量（离散）'!$A1922,基本表格!$G:$Q,9,FALSE)</f>
        <v>None</v>
      </c>
      <c r="L1922">
        <v>1</v>
      </c>
      <c r="M1922" t="s">
        <v>156</v>
      </c>
      <c r="N1922" t="s">
        <v>157</v>
      </c>
      <c r="O1922" t="s">
        <v>158</v>
      </c>
      <c r="P1922" t="str">
        <f>VLOOKUP('intouch变量（离散）'!$A1922,基本表格!$G:$Q,3,FALSE)</f>
        <v>DB1301,X200.6</v>
      </c>
      <c r="Q1922" t="str">
        <f>VLOOKUP('intouch变量（离散）'!$A1922,基本表格!$G:$Q,10,FALSE)</f>
        <v>Yes</v>
      </c>
      <c r="R1922" t="str">
        <f t="shared" si="180"/>
        <v>DB1301,X200.6 3#刨片机润滑站温度  下限报警</v>
      </c>
      <c r="S1922">
        <v>0</v>
      </c>
      <c r="T1922">
        <v>0</v>
      </c>
    </row>
    <row r="1923" spans="1:20">
      <c r="A1923" t="s">
        <v>2079</v>
      </c>
      <c r="B1923" s="11" t="str">
        <f t="shared" si="179"/>
        <v>CHP3</v>
      </c>
      <c r="C1923" s="11" t="str">
        <f>VLOOKUP('intouch变量（离散）'!$A1923,基本表格!$G:$Q,2,FALSE)</f>
        <v>3#刨片机润滑站温度  上上限报警</v>
      </c>
      <c r="D1923" t="s">
        <v>154</v>
      </c>
      <c r="E1923" t="str">
        <f t="shared" ref="E1923:E1986" si="181">IF(RIGHT($A1923,2)="EN","Yes","No")</f>
        <v>No</v>
      </c>
      <c r="F1923" t="str">
        <f t="shared" ref="F1923:F1986" si="182">IF(RIGHT($A1923,2)="EN","900","0")</f>
        <v>0</v>
      </c>
      <c r="G1923" t="s">
        <v>154</v>
      </c>
      <c r="H1923" t="s">
        <v>155</v>
      </c>
      <c r="I1923" t="str">
        <f t="shared" ref="I1923:I1986" si="183">IF(RIGHT($A1923,2)="EN","禁用","")</f>
        <v/>
      </c>
      <c r="J1923" t="str">
        <f t="shared" ref="J1923:J1986" si="184">IF(RIGHT($A1923,2)="EN","启用","")</f>
        <v/>
      </c>
      <c r="K1923" t="str">
        <f>VLOOKUP('intouch变量（离散）'!$A1923,基本表格!$G:$Q,9,FALSE)</f>
        <v>On</v>
      </c>
      <c r="L1923">
        <v>1</v>
      </c>
      <c r="M1923" t="s">
        <v>156</v>
      </c>
      <c r="N1923" t="s">
        <v>157</v>
      </c>
      <c r="O1923" t="s">
        <v>158</v>
      </c>
      <c r="P1923" t="str">
        <f>VLOOKUP('intouch变量（离散）'!$A1923,基本表格!$G:$Q,3,FALSE)</f>
        <v>DB1301,X200.7</v>
      </c>
      <c r="Q1923" t="str">
        <f>VLOOKUP('intouch变量（离散）'!$A1923,基本表格!$G:$Q,10,FALSE)</f>
        <v>Yes</v>
      </c>
      <c r="R1923" t="str">
        <f t="shared" si="180"/>
        <v>DB1301,X200.7 3#刨片机润滑站温度  上上限报警</v>
      </c>
      <c r="S1923">
        <v>0</v>
      </c>
      <c r="T1923">
        <v>0</v>
      </c>
    </row>
    <row r="1924" spans="1:20">
      <c r="A1924" t="s">
        <v>2080</v>
      </c>
      <c r="B1924" s="11" t="str">
        <f t="shared" si="179"/>
        <v>CHP3</v>
      </c>
      <c r="C1924" s="11" t="str">
        <f>VLOOKUP('intouch变量（离散）'!$A1924,基本表格!$G:$Q,2,FALSE)</f>
        <v>3#刨片机润滑站温度  下下限报警</v>
      </c>
      <c r="D1924" t="s">
        <v>154</v>
      </c>
      <c r="E1924" t="str">
        <f t="shared" si="181"/>
        <v>No</v>
      </c>
      <c r="F1924" t="str">
        <f t="shared" si="182"/>
        <v>0</v>
      </c>
      <c r="G1924" t="s">
        <v>154</v>
      </c>
      <c r="H1924" t="s">
        <v>155</v>
      </c>
      <c r="I1924" t="str">
        <f t="shared" si="183"/>
        <v/>
      </c>
      <c r="J1924" t="str">
        <f t="shared" si="184"/>
        <v/>
      </c>
      <c r="K1924" t="str">
        <f>VLOOKUP('intouch变量（离散）'!$A1924,基本表格!$G:$Q,9,FALSE)</f>
        <v>On</v>
      </c>
      <c r="L1924">
        <v>1</v>
      </c>
      <c r="M1924" t="s">
        <v>156</v>
      </c>
      <c r="N1924" t="s">
        <v>157</v>
      </c>
      <c r="O1924" t="s">
        <v>158</v>
      </c>
      <c r="P1924" t="str">
        <f>VLOOKUP('intouch变量（离散）'!$A1924,基本表格!$G:$Q,3,FALSE)</f>
        <v>DB1301,X201.0</v>
      </c>
      <c r="Q1924" t="str">
        <f>VLOOKUP('intouch变量（离散）'!$A1924,基本表格!$G:$Q,10,FALSE)</f>
        <v>Yes</v>
      </c>
      <c r="R1924" t="str">
        <f t="shared" si="180"/>
        <v>DB1301,X201.0 3#刨片机润滑站温度  下下限报警</v>
      </c>
      <c r="S1924">
        <v>0</v>
      </c>
      <c r="T1924">
        <v>0</v>
      </c>
    </row>
    <row r="1925" spans="1:20">
      <c r="A1925" t="s">
        <v>2081</v>
      </c>
      <c r="B1925" s="11" t="str">
        <f t="shared" ref="B1925:B1988" si="185">LEFT(A1925,4)</f>
        <v>CHP3</v>
      </c>
      <c r="C1925" s="11" t="str">
        <f>VLOOKUP('intouch变量（离散）'!$A1925,基本表格!$G:$Q,2,FALSE)</f>
        <v>3#刨片机润滑站温度  极限报警</v>
      </c>
      <c r="D1925" t="s">
        <v>154</v>
      </c>
      <c r="E1925" t="str">
        <f t="shared" si="181"/>
        <v>No</v>
      </c>
      <c r="F1925" t="str">
        <f t="shared" si="182"/>
        <v>0</v>
      </c>
      <c r="G1925" t="s">
        <v>154</v>
      </c>
      <c r="H1925" t="s">
        <v>155</v>
      </c>
      <c r="I1925" t="str">
        <f t="shared" si="183"/>
        <v/>
      </c>
      <c r="J1925" t="str">
        <f t="shared" si="184"/>
        <v/>
      </c>
      <c r="K1925" t="str">
        <f>VLOOKUP('intouch变量（离散）'!$A1925,基本表格!$G:$Q,9,FALSE)</f>
        <v>On</v>
      </c>
      <c r="L1925">
        <v>1</v>
      </c>
      <c r="M1925" t="s">
        <v>156</v>
      </c>
      <c r="N1925" t="s">
        <v>157</v>
      </c>
      <c r="O1925" t="s">
        <v>158</v>
      </c>
      <c r="P1925" t="str">
        <f>VLOOKUP('intouch变量（离散）'!$A1925,基本表格!$G:$Q,3,FALSE)</f>
        <v>DB1301,X201.1</v>
      </c>
      <c r="Q1925" t="str">
        <f>VLOOKUP('intouch变量（离散）'!$A1925,基本表格!$G:$Q,10,FALSE)</f>
        <v>Yes</v>
      </c>
      <c r="R1925" t="str">
        <f t="shared" ref="R1925:R1988" si="186">P1925&amp;" "&amp;C1925</f>
        <v>DB1301,X201.1 3#刨片机润滑站温度  极限报警</v>
      </c>
      <c r="S1925">
        <v>0</v>
      </c>
      <c r="T1925">
        <v>0</v>
      </c>
    </row>
    <row r="1926" spans="1:20">
      <c r="A1926" t="s">
        <v>2082</v>
      </c>
      <c r="B1926" s="11" t="str">
        <f t="shared" si="185"/>
        <v>CHP3</v>
      </c>
      <c r="C1926" s="11" t="str">
        <f>VLOOKUP('intouch变量（离散）'!$A1926,基本表格!$G:$Q,2,FALSE)</f>
        <v>3#刨片机润滑站温度  传感器断线报警</v>
      </c>
      <c r="D1926" t="s">
        <v>154</v>
      </c>
      <c r="E1926" t="str">
        <f t="shared" si="181"/>
        <v>No</v>
      </c>
      <c r="F1926" t="str">
        <f t="shared" si="182"/>
        <v>0</v>
      </c>
      <c r="G1926" t="s">
        <v>154</v>
      </c>
      <c r="H1926" t="s">
        <v>155</v>
      </c>
      <c r="I1926" t="str">
        <f t="shared" si="183"/>
        <v/>
      </c>
      <c r="J1926" t="str">
        <f t="shared" si="184"/>
        <v/>
      </c>
      <c r="K1926" t="str">
        <f>VLOOKUP('intouch变量（离散）'!$A1926,基本表格!$G:$Q,9,FALSE)</f>
        <v>On</v>
      </c>
      <c r="L1926">
        <v>1</v>
      </c>
      <c r="M1926" t="s">
        <v>156</v>
      </c>
      <c r="N1926" t="s">
        <v>157</v>
      </c>
      <c r="O1926" t="s">
        <v>158</v>
      </c>
      <c r="P1926" t="str">
        <f>VLOOKUP('intouch变量（离散）'!$A1926,基本表格!$G:$Q,3,FALSE)</f>
        <v>DB1301,X201.2</v>
      </c>
      <c r="Q1926" t="str">
        <f>VLOOKUP('intouch变量（离散）'!$A1926,基本表格!$G:$Q,10,FALSE)</f>
        <v>Yes</v>
      </c>
      <c r="R1926" t="str">
        <f t="shared" si="186"/>
        <v>DB1301,X201.2 3#刨片机润滑站温度  传感器断线报警</v>
      </c>
      <c r="S1926">
        <v>0</v>
      </c>
      <c r="T1926">
        <v>0</v>
      </c>
    </row>
    <row r="1927" spans="1:20">
      <c r="A1927" t="s">
        <v>2083</v>
      </c>
      <c r="B1927" s="11" t="str">
        <f t="shared" si="185"/>
        <v>CHP3</v>
      </c>
      <c r="C1927" s="11" t="str">
        <f>VLOOKUP('intouch变量（离散）'!$A1927,基本表格!$G:$Q,2,FALSE)</f>
        <v>3#刨片机主机轴承温度传感器1#  上限保护使能</v>
      </c>
      <c r="D1927" t="s">
        <v>154</v>
      </c>
      <c r="E1927" t="str">
        <f t="shared" si="181"/>
        <v>Yes</v>
      </c>
      <c r="F1927" t="str">
        <f t="shared" si="182"/>
        <v>900</v>
      </c>
      <c r="G1927" t="s">
        <v>154</v>
      </c>
      <c r="H1927" t="s">
        <v>155</v>
      </c>
      <c r="I1927" t="str">
        <f t="shared" si="183"/>
        <v>禁用</v>
      </c>
      <c r="J1927" t="str">
        <f t="shared" si="184"/>
        <v>启用</v>
      </c>
      <c r="K1927" t="str">
        <f>VLOOKUP('intouch变量（离散）'!$A1927,基本表格!$G:$Q,9,FALSE)</f>
        <v>None</v>
      </c>
      <c r="L1927">
        <v>1</v>
      </c>
      <c r="M1927" t="s">
        <v>156</v>
      </c>
      <c r="N1927" t="s">
        <v>157</v>
      </c>
      <c r="O1927" t="s">
        <v>158</v>
      </c>
      <c r="P1927" t="str">
        <f>VLOOKUP('intouch变量（离散）'!$A1927,基本表格!$G:$Q,3,FALSE)</f>
        <v>DB1301,X250.3</v>
      </c>
      <c r="Q1927" t="str">
        <f>VLOOKUP('intouch变量（离散）'!$A1927,基本表格!$G:$Q,10,FALSE)</f>
        <v>No</v>
      </c>
      <c r="R1927" t="str">
        <f t="shared" si="186"/>
        <v>DB1301,X250.3 3#刨片机主机轴承温度传感器1#  上限保护使能</v>
      </c>
      <c r="S1927">
        <v>0</v>
      </c>
      <c r="T1927">
        <v>0</v>
      </c>
    </row>
    <row r="1928" spans="1:20">
      <c r="A1928" t="s">
        <v>2084</v>
      </c>
      <c r="B1928" s="11" t="str">
        <f t="shared" si="185"/>
        <v>CHP3</v>
      </c>
      <c r="C1928" s="11" t="str">
        <f>VLOOKUP('intouch变量（离散）'!$A1928,基本表格!$G:$Q,2,FALSE)</f>
        <v>3#刨片机主机轴承温度传感器1#  下限保护使能</v>
      </c>
      <c r="D1928" t="s">
        <v>154</v>
      </c>
      <c r="E1928" t="str">
        <f t="shared" si="181"/>
        <v>Yes</v>
      </c>
      <c r="F1928" t="str">
        <f t="shared" si="182"/>
        <v>900</v>
      </c>
      <c r="G1928" t="s">
        <v>154</v>
      </c>
      <c r="H1928" t="s">
        <v>155</v>
      </c>
      <c r="I1928" t="str">
        <f t="shared" si="183"/>
        <v>禁用</v>
      </c>
      <c r="J1928" t="str">
        <f t="shared" si="184"/>
        <v>启用</v>
      </c>
      <c r="K1928" t="str">
        <f>VLOOKUP('intouch变量（离散）'!$A1928,基本表格!$G:$Q,9,FALSE)</f>
        <v>None</v>
      </c>
      <c r="L1928">
        <v>1</v>
      </c>
      <c r="M1928" t="s">
        <v>156</v>
      </c>
      <c r="N1928" t="s">
        <v>157</v>
      </c>
      <c r="O1928" t="s">
        <v>158</v>
      </c>
      <c r="P1928" t="str">
        <f>VLOOKUP('intouch变量（离散）'!$A1928,基本表格!$G:$Q,3,FALSE)</f>
        <v>DB1301,X250.4</v>
      </c>
      <c r="Q1928" t="str">
        <f>VLOOKUP('intouch变量（离散）'!$A1928,基本表格!$G:$Q,10,FALSE)</f>
        <v>No</v>
      </c>
      <c r="R1928" t="str">
        <f t="shared" si="186"/>
        <v>DB1301,X250.4 3#刨片机主机轴承温度传感器1#  下限保护使能</v>
      </c>
      <c r="S1928">
        <v>0</v>
      </c>
      <c r="T1928">
        <v>0</v>
      </c>
    </row>
    <row r="1929" spans="1:20">
      <c r="A1929" t="s">
        <v>2085</v>
      </c>
      <c r="B1929" s="11" t="str">
        <f t="shared" si="185"/>
        <v>CHP3</v>
      </c>
      <c r="C1929" s="11" t="str">
        <f>VLOOKUP('intouch变量（离散）'!$A1929,基本表格!$G:$Q,2,FALSE)</f>
        <v>3#刨片机主机轴承温度传感器1#  上限报警</v>
      </c>
      <c r="D1929" t="s">
        <v>154</v>
      </c>
      <c r="E1929" t="str">
        <f t="shared" si="181"/>
        <v>No</v>
      </c>
      <c r="F1929" t="str">
        <f t="shared" si="182"/>
        <v>0</v>
      </c>
      <c r="G1929" t="s">
        <v>154</v>
      </c>
      <c r="H1929" t="s">
        <v>155</v>
      </c>
      <c r="I1929" t="str">
        <f t="shared" si="183"/>
        <v/>
      </c>
      <c r="J1929" t="str">
        <f t="shared" si="184"/>
        <v/>
      </c>
      <c r="K1929" t="str">
        <f>VLOOKUP('intouch变量（离散）'!$A1929,基本表格!$G:$Q,9,FALSE)</f>
        <v>None</v>
      </c>
      <c r="L1929">
        <v>1</v>
      </c>
      <c r="M1929" t="s">
        <v>156</v>
      </c>
      <c r="N1929" t="s">
        <v>157</v>
      </c>
      <c r="O1929" t="s">
        <v>158</v>
      </c>
      <c r="P1929" t="str">
        <f>VLOOKUP('intouch变量（离散）'!$A1929,基本表格!$G:$Q,3,FALSE)</f>
        <v>DB1301,X250.5</v>
      </c>
      <c r="Q1929" t="str">
        <f>VLOOKUP('intouch变量（离散）'!$A1929,基本表格!$G:$Q,10,FALSE)</f>
        <v>Yes</v>
      </c>
      <c r="R1929" t="str">
        <f t="shared" si="186"/>
        <v>DB1301,X250.5 3#刨片机主机轴承温度传感器1#  上限报警</v>
      </c>
      <c r="S1929">
        <v>0</v>
      </c>
      <c r="T1929">
        <v>0</v>
      </c>
    </row>
    <row r="1930" spans="1:20">
      <c r="A1930" t="s">
        <v>2086</v>
      </c>
      <c r="B1930" s="11" t="str">
        <f t="shared" si="185"/>
        <v>CHP3</v>
      </c>
      <c r="C1930" s="11" t="str">
        <f>VLOOKUP('intouch变量（离散）'!$A1930,基本表格!$G:$Q,2,FALSE)</f>
        <v>3#刨片机主机轴承温度传感器1#  下限报警</v>
      </c>
      <c r="D1930" t="s">
        <v>154</v>
      </c>
      <c r="E1930" t="str">
        <f t="shared" si="181"/>
        <v>No</v>
      </c>
      <c r="F1930" t="str">
        <f t="shared" si="182"/>
        <v>0</v>
      </c>
      <c r="G1930" t="s">
        <v>154</v>
      </c>
      <c r="H1930" t="s">
        <v>155</v>
      </c>
      <c r="I1930" t="str">
        <f t="shared" si="183"/>
        <v/>
      </c>
      <c r="J1930" t="str">
        <f t="shared" si="184"/>
        <v/>
      </c>
      <c r="K1930" t="str">
        <f>VLOOKUP('intouch变量（离散）'!$A1930,基本表格!$G:$Q,9,FALSE)</f>
        <v>None</v>
      </c>
      <c r="L1930">
        <v>1</v>
      </c>
      <c r="M1930" t="s">
        <v>156</v>
      </c>
      <c r="N1930" t="s">
        <v>157</v>
      </c>
      <c r="O1930" t="s">
        <v>158</v>
      </c>
      <c r="P1930" t="str">
        <f>VLOOKUP('intouch变量（离散）'!$A1930,基本表格!$G:$Q,3,FALSE)</f>
        <v>DB1301,X250.6</v>
      </c>
      <c r="Q1930" t="str">
        <f>VLOOKUP('intouch变量（离散）'!$A1930,基本表格!$G:$Q,10,FALSE)</f>
        <v>Yes</v>
      </c>
      <c r="R1930" t="str">
        <f t="shared" si="186"/>
        <v>DB1301,X250.6 3#刨片机主机轴承温度传感器1#  下限报警</v>
      </c>
      <c r="S1930">
        <v>0</v>
      </c>
      <c r="T1930">
        <v>0</v>
      </c>
    </row>
    <row r="1931" spans="1:20">
      <c r="A1931" t="s">
        <v>2087</v>
      </c>
      <c r="B1931" s="11" t="str">
        <f t="shared" si="185"/>
        <v>CHP3</v>
      </c>
      <c r="C1931" s="11" t="str">
        <f>VLOOKUP('intouch变量（离散）'!$A1931,基本表格!$G:$Q,2,FALSE)</f>
        <v>3#刨片机主机轴承温度传感器1#  上上限报警</v>
      </c>
      <c r="D1931" t="s">
        <v>154</v>
      </c>
      <c r="E1931" t="str">
        <f t="shared" si="181"/>
        <v>No</v>
      </c>
      <c r="F1931" t="str">
        <f t="shared" si="182"/>
        <v>0</v>
      </c>
      <c r="G1931" t="s">
        <v>154</v>
      </c>
      <c r="H1931" t="s">
        <v>155</v>
      </c>
      <c r="I1931" t="str">
        <f t="shared" si="183"/>
        <v/>
      </c>
      <c r="J1931" t="str">
        <f t="shared" si="184"/>
        <v/>
      </c>
      <c r="K1931" t="str">
        <f>VLOOKUP('intouch变量（离散）'!$A1931,基本表格!$G:$Q,9,FALSE)</f>
        <v>On</v>
      </c>
      <c r="L1931">
        <v>1</v>
      </c>
      <c r="M1931" t="s">
        <v>156</v>
      </c>
      <c r="N1931" t="s">
        <v>157</v>
      </c>
      <c r="O1931" t="s">
        <v>158</v>
      </c>
      <c r="P1931" t="str">
        <f>VLOOKUP('intouch变量（离散）'!$A1931,基本表格!$G:$Q,3,FALSE)</f>
        <v>DB1301,X250.7</v>
      </c>
      <c r="Q1931" t="str">
        <f>VLOOKUP('intouch变量（离散）'!$A1931,基本表格!$G:$Q,10,FALSE)</f>
        <v>Yes</v>
      </c>
      <c r="R1931" t="str">
        <f t="shared" si="186"/>
        <v>DB1301,X250.7 3#刨片机主机轴承温度传感器1#  上上限报警</v>
      </c>
      <c r="S1931">
        <v>0</v>
      </c>
      <c r="T1931">
        <v>0</v>
      </c>
    </row>
    <row r="1932" spans="1:20">
      <c r="A1932" t="s">
        <v>2088</v>
      </c>
      <c r="B1932" s="11" t="str">
        <f t="shared" si="185"/>
        <v>CHP3</v>
      </c>
      <c r="C1932" s="11" t="str">
        <f>VLOOKUP('intouch变量（离散）'!$A1932,基本表格!$G:$Q,2,FALSE)</f>
        <v>3#刨片机主机轴承温度传感器1#  下下限报警</v>
      </c>
      <c r="D1932" t="s">
        <v>154</v>
      </c>
      <c r="E1932" t="str">
        <f t="shared" si="181"/>
        <v>No</v>
      </c>
      <c r="F1932" t="str">
        <f t="shared" si="182"/>
        <v>0</v>
      </c>
      <c r="G1932" t="s">
        <v>154</v>
      </c>
      <c r="H1932" t="s">
        <v>155</v>
      </c>
      <c r="I1932" t="str">
        <f t="shared" si="183"/>
        <v/>
      </c>
      <c r="J1932" t="str">
        <f t="shared" si="184"/>
        <v/>
      </c>
      <c r="K1932" t="str">
        <f>VLOOKUP('intouch变量（离散）'!$A1932,基本表格!$G:$Q,9,FALSE)</f>
        <v>On</v>
      </c>
      <c r="L1932">
        <v>1</v>
      </c>
      <c r="M1932" t="s">
        <v>156</v>
      </c>
      <c r="N1932" t="s">
        <v>157</v>
      </c>
      <c r="O1932" t="s">
        <v>158</v>
      </c>
      <c r="P1932" t="str">
        <f>VLOOKUP('intouch变量（离散）'!$A1932,基本表格!$G:$Q,3,FALSE)</f>
        <v>DB1301,X251.0</v>
      </c>
      <c r="Q1932" t="str">
        <f>VLOOKUP('intouch变量（离散）'!$A1932,基本表格!$G:$Q,10,FALSE)</f>
        <v>Yes</v>
      </c>
      <c r="R1932" t="str">
        <f t="shared" si="186"/>
        <v>DB1301,X251.0 3#刨片机主机轴承温度传感器1#  下下限报警</v>
      </c>
      <c r="S1932">
        <v>0</v>
      </c>
      <c r="T1932">
        <v>0</v>
      </c>
    </row>
    <row r="1933" spans="1:20">
      <c r="A1933" t="s">
        <v>2089</v>
      </c>
      <c r="B1933" s="11" t="str">
        <f t="shared" si="185"/>
        <v>CHP3</v>
      </c>
      <c r="C1933" s="11" t="str">
        <f>VLOOKUP('intouch变量（离散）'!$A1933,基本表格!$G:$Q,2,FALSE)</f>
        <v>3#刨片机主机轴承温度传感器1#  极限报警</v>
      </c>
      <c r="D1933" t="s">
        <v>154</v>
      </c>
      <c r="E1933" t="str">
        <f t="shared" si="181"/>
        <v>No</v>
      </c>
      <c r="F1933" t="str">
        <f t="shared" si="182"/>
        <v>0</v>
      </c>
      <c r="G1933" t="s">
        <v>154</v>
      </c>
      <c r="H1933" t="s">
        <v>155</v>
      </c>
      <c r="I1933" t="str">
        <f t="shared" si="183"/>
        <v/>
      </c>
      <c r="J1933" t="str">
        <f t="shared" si="184"/>
        <v/>
      </c>
      <c r="K1933" t="str">
        <f>VLOOKUP('intouch变量（离散）'!$A1933,基本表格!$G:$Q,9,FALSE)</f>
        <v>On</v>
      </c>
      <c r="L1933">
        <v>1</v>
      </c>
      <c r="M1933" t="s">
        <v>156</v>
      </c>
      <c r="N1933" t="s">
        <v>157</v>
      </c>
      <c r="O1933" t="s">
        <v>158</v>
      </c>
      <c r="P1933" t="str">
        <f>VLOOKUP('intouch变量（离散）'!$A1933,基本表格!$G:$Q,3,FALSE)</f>
        <v>DB1301,X251.1</v>
      </c>
      <c r="Q1933" t="str">
        <f>VLOOKUP('intouch变量（离散）'!$A1933,基本表格!$G:$Q,10,FALSE)</f>
        <v>Yes</v>
      </c>
      <c r="R1933" t="str">
        <f t="shared" si="186"/>
        <v>DB1301,X251.1 3#刨片机主机轴承温度传感器1#  极限报警</v>
      </c>
      <c r="S1933">
        <v>0</v>
      </c>
      <c r="T1933">
        <v>0</v>
      </c>
    </row>
    <row r="1934" spans="1:20">
      <c r="A1934" t="s">
        <v>2090</v>
      </c>
      <c r="B1934" s="11" t="str">
        <f t="shared" si="185"/>
        <v>CHP3</v>
      </c>
      <c r="C1934" s="11" t="str">
        <f>VLOOKUP('intouch变量（离散）'!$A1934,基本表格!$G:$Q,2,FALSE)</f>
        <v>3#刨片机主机轴承温度传感器1#  传感器断线报警</v>
      </c>
      <c r="D1934" t="s">
        <v>154</v>
      </c>
      <c r="E1934" t="str">
        <f t="shared" si="181"/>
        <v>No</v>
      </c>
      <c r="F1934" t="str">
        <f t="shared" si="182"/>
        <v>0</v>
      </c>
      <c r="G1934" t="s">
        <v>154</v>
      </c>
      <c r="H1934" t="s">
        <v>155</v>
      </c>
      <c r="I1934" t="str">
        <f t="shared" si="183"/>
        <v/>
      </c>
      <c r="J1934" t="str">
        <f t="shared" si="184"/>
        <v/>
      </c>
      <c r="K1934" t="str">
        <f>VLOOKUP('intouch变量（离散）'!$A1934,基本表格!$G:$Q,9,FALSE)</f>
        <v>On</v>
      </c>
      <c r="L1934">
        <v>1</v>
      </c>
      <c r="M1934" t="s">
        <v>156</v>
      </c>
      <c r="N1934" t="s">
        <v>157</v>
      </c>
      <c r="O1934" t="s">
        <v>158</v>
      </c>
      <c r="P1934" t="str">
        <f>VLOOKUP('intouch变量（离散）'!$A1934,基本表格!$G:$Q,3,FALSE)</f>
        <v>DB1301,X251.2</v>
      </c>
      <c r="Q1934" t="str">
        <f>VLOOKUP('intouch变量（离散）'!$A1934,基本表格!$G:$Q,10,FALSE)</f>
        <v>Yes</v>
      </c>
      <c r="R1934" t="str">
        <f t="shared" si="186"/>
        <v>DB1301,X251.2 3#刨片机主机轴承温度传感器1#  传感器断线报警</v>
      </c>
      <c r="S1934">
        <v>0</v>
      </c>
      <c r="T1934">
        <v>0</v>
      </c>
    </row>
    <row r="1935" spans="1:20">
      <c r="A1935" t="s">
        <v>2091</v>
      </c>
      <c r="B1935" s="11" t="str">
        <f t="shared" si="185"/>
        <v>CHP3</v>
      </c>
      <c r="C1935" s="11" t="str">
        <f>VLOOKUP('intouch变量（离散）'!$A1935,基本表格!$G:$Q,2,FALSE)</f>
        <v>3#刨片机主机轴承温度传感器3#  上限保护使能</v>
      </c>
      <c r="D1935" t="s">
        <v>154</v>
      </c>
      <c r="E1935" t="str">
        <f t="shared" si="181"/>
        <v>Yes</v>
      </c>
      <c r="F1935" t="str">
        <f t="shared" si="182"/>
        <v>900</v>
      </c>
      <c r="G1935" t="s">
        <v>154</v>
      </c>
      <c r="H1935" t="s">
        <v>155</v>
      </c>
      <c r="I1935" t="str">
        <f t="shared" si="183"/>
        <v>禁用</v>
      </c>
      <c r="J1935" t="str">
        <f t="shared" si="184"/>
        <v>启用</v>
      </c>
      <c r="K1935" t="str">
        <f>VLOOKUP('intouch变量（离散）'!$A1935,基本表格!$G:$Q,9,FALSE)</f>
        <v>None</v>
      </c>
      <c r="L1935">
        <v>1</v>
      </c>
      <c r="M1935" t="s">
        <v>156</v>
      </c>
      <c r="N1935" t="s">
        <v>157</v>
      </c>
      <c r="O1935" t="s">
        <v>158</v>
      </c>
      <c r="P1935" t="str">
        <f>VLOOKUP('intouch变量（离散）'!$A1935,基本表格!$G:$Q,3,FALSE)</f>
        <v>DB1301,X300.3</v>
      </c>
      <c r="Q1935" t="str">
        <f>VLOOKUP('intouch变量（离散）'!$A1935,基本表格!$G:$Q,10,FALSE)</f>
        <v>No</v>
      </c>
      <c r="R1935" t="str">
        <f t="shared" si="186"/>
        <v>DB1301,X300.3 3#刨片机主机轴承温度传感器3#  上限保护使能</v>
      </c>
      <c r="S1935">
        <v>0</v>
      </c>
      <c r="T1935">
        <v>0</v>
      </c>
    </row>
    <row r="1936" spans="1:20">
      <c r="A1936" t="s">
        <v>2092</v>
      </c>
      <c r="B1936" s="11" t="str">
        <f t="shared" si="185"/>
        <v>CHP3</v>
      </c>
      <c r="C1936" s="11" t="str">
        <f>VLOOKUP('intouch变量（离散）'!$A1936,基本表格!$G:$Q,2,FALSE)</f>
        <v>3#刨片机主机轴承温度传感器3#  下限保护使能</v>
      </c>
      <c r="D1936" t="s">
        <v>154</v>
      </c>
      <c r="E1936" t="str">
        <f t="shared" si="181"/>
        <v>Yes</v>
      </c>
      <c r="F1936" t="str">
        <f t="shared" si="182"/>
        <v>900</v>
      </c>
      <c r="G1936" t="s">
        <v>154</v>
      </c>
      <c r="H1936" t="s">
        <v>155</v>
      </c>
      <c r="I1936" t="str">
        <f t="shared" si="183"/>
        <v>禁用</v>
      </c>
      <c r="J1936" t="str">
        <f t="shared" si="184"/>
        <v>启用</v>
      </c>
      <c r="K1936" t="str">
        <f>VLOOKUP('intouch变量（离散）'!$A1936,基本表格!$G:$Q,9,FALSE)</f>
        <v>None</v>
      </c>
      <c r="L1936">
        <v>1</v>
      </c>
      <c r="M1936" t="s">
        <v>156</v>
      </c>
      <c r="N1936" t="s">
        <v>157</v>
      </c>
      <c r="O1936" t="s">
        <v>158</v>
      </c>
      <c r="P1936" t="str">
        <f>VLOOKUP('intouch变量（离散）'!$A1936,基本表格!$G:$Q,3,FALSE)</f>
        <v>DB1301,X300.4</v>
      </c>
      <c r="Q1936" t="str">
        <f>VLOOKUP('intouch变量（离散）'!$A1936,基本表格!$G:$Q,10,FALSE)</f>
        <v>No</v>
      </c>
      <c r="R1936" t="str">
        <f t="shared" si="186"/>
        <v>DB1301,X300.4 3#刨片机主机轴承温度传感器3#  下限保护使能</v>
      </c>
      <c r="S1936">
        <v>0</v>
      </c>
      <c r="T1936">
        <v>0</v>
      </c>
    </row>
    <row r="1937" spans="1:20">
      <c r="A1937" t="s">
        <v>2093</v>
      </c>
      <c r="B1937" s="11" t="str">
        <f t="shared" si="185"/>
        <v>CHP3</v>
      </c>
      <c r="C1937" s="11" t="str">
        <f>VLOOKUP('intouch变量（离散）'!$A1937,基本表格!$G:$Q,2,FALSE)</f>
        <v>3#刨片机主机轴承温度传感器3#  上限报警</v>
      </c>
      <c r="D1937" t="s">
        <v>154</v>
      </c>
      <c r="E1937" t="str">
        <f t="shared" si="181"/>
        <v>No</v>
      </c>
      <c r="F1937" t="str">
        <f t="shared" si="182"/>
        <v>0</v>
      </c>
      <c r="G1937" t="s">
        <v>154</v>
      </c>
      <c r="H1937" t="s">
        <v>155</v>
      </c>
      <c r="I1937" t="str">
        <f t="shared" si="183"/>
        <v/>
      </c>
      <c r="J1937" t="str">
        <f t="shared" si="184"/>
        <v/>
      </c>
      <c r="K1937" t="str">
        <f>VLOOKUP('intouch变量（离散）'!$A1937,基本表格!$G:$Q,9,FALSE)</f>
        <v>None</v>
      </c>
      <c r="L1937">
        <v>1</v>
      </c>
      <c r="M1937" t="s">
        <v>156</v>
      </c>
      <c r="N1937" t="s">
        <v>157</v>
      </c>
      <c r="O1937" t="s">
        <v>158</v>
      </c>
      <c r="P1937" t="str">
        <f>VLOOKUP('intouch变量（离散）'!$A1937,基本表格!$G:$Q,3,FALSE)</f>
        <v>DB1301,X300.5</v>
      </c>
      <c r="Q1937" t="str">
        <f>VLOOKUP('intouch变量（离散）'!$A1937,基本表格!$G:$Q,10,FALSE)</f>
        <v>Yes</v>
      </c>
      <c r="R1937" t="str">
        <f t="shared" si="186"/>
        <v>DB1301,X300.5 3#刨片机主机轴承温度传感器3#  上限报警</v>
      </c>
      <c r="S1937">
        <v>0</v>
      </c>
      <c r="T1937">
        <v>0</v>
      </c>
    </row>
    <row r="1938" spans="1:20">
      <c r="A1938" t="s">
        <v>2094</v>
      </c>
      <c r="B1938" s="11" t="str">
        <f t="shared" si="185"/>
        <v>CHP3</v>
      </c>
      <c r="C1938" s="11" t="str">
        <f>VLOOKUP('intouch变量（离散）'!$A1938,基本表格!$G:$Q,2,FALSE)</f>
        <v>3#刨片机主机轴承温度传感器3#  下限报警</v>
      </c>
      <c r="D1938" t="s">
        <v>154</v>
      </c>
      <c r="E1938" t="str">
        <f t="shared" si="181"/>
        <v>No</v>
      </c>
      <c r="F1938" t="str">
        <f t="shared" si="182"/>
        <v>0</v>
      </c>
      <c r="G1938" t="s">
        <v>154</v>
      </c>
      <c r="H1938" t="s">
        <v>155</v>
      </c>
      <c r="I1938" t="str">
        <f t="shared" si="183"/>
        <v/>
      </c>
      <c r="J1938" t="str">
        <f t="shared" si="184"/>
        <v/>
      </c>
      <c r="K1938" t="str">
        <f>VLOOKUP('intouch变量（离散）'!$A1938,基本表格!$G:$Q,9,FALSE)</f>
        <v>None</v>
      </c>
      <c r="L1938">
        <v>1</v>
      </c>
      <c r="M1938" t="s">
        <v>156</v>
      </c>
      <c r="N1938" t="s">
        <v>157</v>
      </c>
      <c r="O1938" t="s">
        <v>158</v>
      </c>
      <c r="P1938" t="str">
        <f>VLOOKUP('intouch变量（离散）'!$A1938,基本表格!$G:$Q,3,FALSE)</f>
        <v>DB1301,X300.6</v>
      </c>
      <c r="Q1938" t="str">
        <f>VLOOKUP('intouch变量（离散）'!$A1938,基本表格!$G:$Q,10,FALSE)</f>
        <v>Yes</v>
      </c>
      <c r="R1938" t="str">
        <f t="shared" si="186"/>
        <v>DB1301,X300.6 3#刨片机主机轴承温度传感器3#  下限报警</v>
      </c>
      <c r="S1938">
        <v>0</v>
      </c>
      <c r="T1938">
        <v>0</v>
      </c>
    </row>
    <row r="1939" spans="1:20">
      <c r="A1939" t="s">
        <v>2095</v>
      </c>
      <c r="B1939" s="11" t="str">
        <f t="shared" si="185"/>
        <v>CHP3</v>
      </c>
      <c r="C1939" s="11" t="str">
        <f>VLOOKUP('intouch变量（离散）'!$A1939,基本表格!$G:$Q,2,FALSE)</f>
        <v>3#刨片机主机轴承温度传感器3#  上上限报警</v>
      </c>
      <c r="D1939" t="s">
        <v>154</v>
      </c>
      <c r="E1939" t="str">
        <f t="shared" si="181"/>
        <v>No</v>
      </c>
      <c r="F1939" t="str">
        <f t="shared" si="182"/>
        <v>0</v>
      </c>
      <c r="G1939" t="s">
        <v>154</v>
      </c>
      <c r="H1939" t="s">
        <v>155</v>
      </c>
      <c r="I1939" t="str">
        <f t="shared" si="183"/>
        <v/>
      </c>
      <c r="J1939" t="str">
        <f t="shared" si="184"/>
        <v/>
      </c>
      <c r="K1939" t="str">
        <f>VLOOKUP('intouch变量（离散）'!$A1939,基本表格!$G:$Q,9,FALSE)</f>
        <v>On</v>
      </c>
      <c r="L1939">
        <v>1</v>
      </c>
      <c r="M1939" t="s">
        <v>156</v>
      </c>
      <c r="N1939" t="s">
        <v>157</v>
      </c>
      <c r="O1939" t="s">
        <v>158</v>
      </c>
      <c r="P1939" t="str">
        <f>VLOOKUP('intouch变量（离散）'!$A1939,基本表格!$G:$Q,3,FALSE)</f>
        <v>DB1301,X300.7</v>
      </c>
      <c r="Q1939" t="str">
        <f>VLOOKUP('intouch变量（离散）'!$A1939,基本表格!$G:$Q,10,FALSE)</f>
        <v>Yes</v>
      </c>
      <c r="R1939" t="str">
        <f t="shared" si="186"/>
        <v>DB1301,X300.7 3#刨片机主机轴承温度传感器3#  上上限报警</v>
      </c>
      <c r="S1939">
        <v>0</v>
      </c>
      <c r="T1939">
        <v>0</v>
      </c>
    </row>
    <row r="1940" spans="1:20">
      <c r="A1940" t="s">
        <v>2096</v>
      </c>
      <c r="B1940" s="11" t="str">
        <f t="shared" si="185"/>
        <v>CHP3</v>
      </c>
      <c r="C1940" s="11" t="str">
        <f>VLOOKUP('intouch变量（离散）'!$A1940,基本表格!$G:$Q,2,FALSE)</f>
        <v>3#刨片机主机轴承温度传感器3#  下下限报警</v>
      </c>
      <c r="D1940" t="s">
        <v>154</v>
      </c>
      <c r="E1940" t="str">
        <f t="shared" si="181"/>
        <v>No</v>
      </c>
      <c r="F1940" t="str">
        <f t="shared" si="182"/>
        <v>0</v>
      </c>
      <c r="G1940" t="s">
        <v>154</v>
      </c>
      <c r="H1940" t="s">
        <v>155</v>
      </c>
      <c r="I1940" t="str">
        <f t="shared" si="183"/>
        <v/>
      </c>
      <c r="J1940" t="str">
        <f t="shared" si="184"/>
        <v/>
      </c>
      <c r="K1940" t="str">
        <f>VLOOKUP('intouch变量（离散）'!$A1940,基本表格!$G:$Q,9,FALSE)</f>
        <v>On</v>
      </c>
      <c r="L1940">
        <v>1</v>
      </c>
      <c r="M1940" t="s">
        <v>156</v>
      </c>
      <c r="N1940" t="s">
        <v>157</v>
      </c>
      <c r="O1940" t="s">
        <v>158</v>
      </c>
      <c r="P1940" t="str">
        <f>VLOOKUP('intouch变量（离散）'!$A1940,基本表格!$G:$Q,3,FALSE)</f>
        <v>DB1301,X301.0</v>
      </c>
      <c r="Q1940" t="str">
        <f>VLOOKUP('intouch变量（离散）'!$A1940,基本表格!$G:$Q,10,FALSE)</f>
        <v>Yes</v>
      </c>
      <c r="R1940" t="str">
        <f t="shared" si="186"/>
        <v>DB1301,X301.0 3#刨片机主机轴承温度传感器3#  下下限报警</v>
      </c>
      <c r="S1940">
        <v>0</v>
      </c>
      <c r="T1940">
        <v>0</v>
      </c>
    </row>
    <row r="1941" spans="1:20">
      <c r="A1941" t="s">
        <v>2097</v>
      </c>
      <c r="B1941" s="11" t="str">
        <f t="shared" si="185"/>
        <v>CHP3</v>
      </c>
      <c r="C1941" s="11" t="str">
        <f>VLOOKUP('intouch变量（离散）'!$A1941,基本表格!$G:$Q,2,FALSE)</f>
        <v>3#刨片机主机轴承温度传感器3#  极限报警</v>
      </c>
      <c r="D1941" t="s">
        <v>154</v>
      </c>
      <c r="E1941" t="str">
        <f t="shared" si="181"/>
        <v>No</v>
      </c>
      <c r="F1941" t="str">
        <f t="shared" si="182"/>
        <v>0</v>
      </c>
      <c r="G1941" t="s">
        <v>154</v>
      </c>
      <c r="H1941" t="s">
        <v>155</v>
      </c>
      <c r="I1941" t="str">
        <f t="shared" si="183"/>
        <v/>
      </c>
      <c r="J1941" t="str">
        <f t="shared" si="184"/>
        <v/>
      </c>
      <c r="K1941" t="str">
        <f>VLOOKUP('intouch变量（离散）'!$A1941,基本表格!$G:$Q,9,FALSE)</f>
        <v>On</v>
      </c>
      <c r="L1941">
        <v>1</v>
      </c>
      <c r="M1941" t="s">
        <v>156</v>
      </c>
      <c r="N1941" t="s">
        <v>157</v>
      </c>
      <c r="O1941" t="s">
        <v>158</v>
      </c>
      <c r="P1941" t="str">
        <f>VLOOKUP('intouch变量（离散）'!$A1941,基本表格!$G:$Q,3,FALSE)</f>
        <v>DB1301,X301.1</v>
      </c>
      <c r="Q1941" t="str">
        <f>VLOOKUP('intouch变量（离散）'!$A1941,基本表格!$G:$Q,10,FALSE)</f>
        <v>Yes</v>
      </c>
      <c r="R1941" t="str">
        <f t="shared" si="186"/>
        <v>DB1301,X301.1 3#刨片机主机轴承温度传感器3#  极限报警</v>
      </c>
      <c r="S1941">
        <v>0</v>
      </c>
      <c r="T1941">
        <v>0</v>
      </c>
    </row>
    <row r="1942" spans="1:20">
      <c r="A1942" t="s">
        <v>2098</v>
      </c>
      <c r="B1942" s="11" t="str">
        <f t="shared" si="185"/>
        <v>CHP3</v>
      </c>
      <c r="C1942" s="11" t="str">
        <f>VLOOKUP('intouch变量（离散）'!$A1942,基本表格!$G:$Q,2,FALSE)</f>
        <v>3#刨片机主机轴承温度传感器3#  传感器断线报警</v>
      </c>
      <c r="D1942" t="s">
        <v>154</v>
      </c>
      <c r="E1942" t="str">
        <f t="shared" si="181"/>
        <v>No</v>
      </c>
      <c r="F1942" t="str">
        <f t="shared" si="182"/>
        <v>0</v>
      </c>
      <c r="G1942" t="s">
        <v>154</v>
      </c>
      <c r="H1942" t="s">
        <v>155</v>
      </c>
      <c r="I1942" t="str">
        <f t="shared" si="183"/>
        <v/>
      </c>
      <c r="J1942" t="str">
        <f t="shared" si="184"/>
        <v/>
      </c>
      <c r="K1942" t="str">
        <f>VLOOKUP('intouch变量（离散）'!$A1942,基本表格!$G:$Q,9,FALSE)</f>
        <v>On</v>
      </c>
      <c r="L1942">
        <v>1</v>
      </c>
      <c r="M1942" t="s">
        <v>156</v>
      </c>
      <c r="N1942" t="s">
        <v>157</v>
      </c>
      <c r="O1942" t="s">
        <v>158</v>
      </c>
      <c r="P1942" t="str">
        <f>VLOOKUP('intouch变量（离散）'!$A1942,基本表格!$G:$Q,3,FALSE)</f>
        <v>DB1301,X301.2</v>
      </c>
      <c r="Q1942" t="str">
        <f>VLOOKUP('intouch变量（离散）'!$A1942,基本表格!$G:$Q,10,FALSE)</f>
        <v>Yes</v>
      </c>
      <c r="R1942" t="str">
        <f t="shared" si="186"/>
        <v>DB1301,X301.2 3#刨片机主机轴承温度传感器3#  传感器断线报警</v>
      </c>
      <c r="S1942">
        <v>0</v>
      </c>
      <c r="T1942">
        <v>0</v>
      </c>
    </row>
    <row r="1943" spans="1:20">
      <c r="A1943" t="s">
        <v>2099</v>
      </c>
      <c r="B1943" s="11" t="str">
        <f t="shared" si="185"/>
        <v>CHP3</v>
      </c>
      <c r="C1943" s="11" t="str">
        <f>VLOOKUP('intouch变量（离散）'!$A1943,基本表格!$G:$Q,2,FALSE)</f>
        <v>3#刨片机主电机轴承温度传感器  上限保护使能</v>
      </c>
      <c r="D1943" t="s">
        <v>154</v>
      </c>
      <c r="E1943" t="str">
        <f t="shared" si="181"/>
        <v>Yes</v>
      </c>
      <c r="F1943" t="str">
        <f t="shared" si="182"/>
        <v>900</v>
      </c>
      <c r="G1943" t="s">
        <v>154</v>
      </c>
      <c r="H1943" t="s">
        <v>155</v>
      </c>
      <c r="I1943" t="str">
        <f t="shared" si="183"/>
        <v>禁用</v>
      </c>
      <c r="J1943" t="str">
        <f t="shared" si="184"/>
        <v>启用</v>
      </c>
      <c r="K1943" t="str">
        <f>VLOOKUP('intouch变量（离散）'!$A1943,基本表格!$G:$Q,9,FALSE)</f>
        <v>None</v>
      </c>
      <c r="L1943">
        <v>1</v>
      </c>
      <c r="M1943" t="s">
        <v>156</v>
      </c>
      <c r="N1943" t="s">
        <v>157</v>
      </c>
      <c r="O1943" t="s">
        <v>158</v>
      </c>
      <c r="P1943" t="str">
        <f>VLOOKUP('intouch变量（离散）'!$A1943,基本表格!$G:$Q,3,FALSE)</f>
        <v>DB1301,X350.3</v>
      </c>
      <c r="Q1943" t="str">
        <f>VLOOKUP('intouch变量（离散）'!$A1943,基本表格!$G:$Q,10,FALSE)</f>
        <v>No</v>
      </c>
      <c r="R1943" t="str">
        <f t="shared" si="186"/>
        <v>DB1301,X350.3 3#刨片机主电机轴承温度传感器  上限保护使能</v>
      </c>
      <c r="S1943">
        <v>0</v>
      </c>
      <c r="T1943">
        <v>0</v>
      </c>
    </row>
    <row r="1944" spans="1:20">
      <c r="A1944" t="s">
        <v>2100</v>
      </c>
      <c r="B1944" s="11" t="str">
        <f t="shared" si="185"/>
        <v>CHP3</v>
      </c>
      <c r="C1944" s="11" t="str">
        <f>VLOOKUP('intouch变量（离散）'!$A1944,基本表格!$G:$Q,2,FALSE)</f>
        <v>3#刨片机主电机轴承温度传感器  下限保护使能</v>
      </c>
      <c r="D1944" t="s">
        <v>154</v>
      </c>
      <c r="E1944" t="str">
        <f t="shared" si="181"/>
        <v>Yes</v>
      </c>
      <c r="F1944" t="str">
        <f t="shared" si="182"/>
        <v>900</v>
      </c>
      <c r="G1944" t="s">
        <v>154</v>
      </c>
      <c r="H1944" t="s">
        <v>155</v>
      </c>
      <c r="I1944" t="str">
        <f t="shared" si="183"/>
        <v>禁用</v>
      </c>
      <c r="J1944" t="str">
        <f t="shared" si="184"/>
        <v>启用</v>
      </c>
      <c r="K1944" t="str">
        <f>VLOOKUP('intouch变量（离散）'!$A1944,基本表格!$G:$Q,9,FALSE)</f>
        <v>None</v>
      </c>
      <c r="L1944">
        <v>1</v>
      </c>
      <c r="M1944" t="s">
        <v>156</v>
      </c>
      <c r="N1944" t="s">
        <v>157</v>
      </c>
      <c r="O1944" t="s">
        <v>158</v>
      </c>
      <c r="P1944" t="str">
        <f>VLOOKUP('intouch变量（离散）'!$A1944,基本表格!$G:$Q,3,FALSE)</f>
        <v>DB1301,X350.4</v>
      </c>
      <c r="Q1944" t="str">
        <f>VLOOKUP('intouch变量（离散）'!$A1944,基本表格!$G:$Q,10,FALSE)</f>
        <v>No</v>
      </c>
      <c r="R1944" t="str">
        <f t="shared" si="186"/>
        <v>DB1301,X350.4 3#刨片机主电机轴承温度传感器  下限保护使能</v>
      </c>
      <c r="S1944">
        <v>0</v>
      </c>
      <c r="T1944">
        <v>0</v>
      </c>
    </row>
    <row r="1945" spans="1:20">
      <c r="A1945" t="s">
        <v>2101</v>
      </c>
      <c r="B1945" s="11" t="str">
        <f t="shared" si="185"/>
        <v>CHP3</v>
      </c>
      <c r="C1945" s="11" t="str">
        <f>VLOOKUP('intouch变量（离散）'!$A1945,基本表格!$G:$Q,2,FALSE)</f>
        <v>3#刨片机主电机轴承温度传感器  上限报警</v>
      </c>
      <c r="D1945" t="s">
        <v>154</v>
      </c>
      <c r="E1945" t="str">
        <f t="shared" si="181"/>
        <v>No</v>
      </c>
      <c r="F1945" t="str">
        <f t="shared" si="182"/>
        <v>0</v>
      </c>
      <c r="G1945" t="s">
        <v>154</v>
      </c>
      <c r="H1945" t="s">
        <v>155</v>
      </c>
      <c r="I1945" t="str">
        <f t="shared" si="183"/>
        <v/>
      </c>
      <c r="J1945" t="str">
        <f t="shared" si="184"/>
        <v/>
      </c>
      <c r="K1945" t="str">
        <f>VLOOKUP('intouch变量（离散）'!$A1945,基本表格!$G:$Q,9,FALSE)</f>
        <v>None</v>
      </c>
      <c r="L1945">
        <v>1</v>
      </c>
      <c r="M1945" t="s">
        <v>156</v>
      </c>
      <c r="N1945" t="s">
        <v>157</v>
      </c>
      <c r="O1945" t="s">
        <v>158</v>
      </c>
      <c r="P1945" t="str">
        <f>VLOOKUP('intouch变量（离散）'!$A1945,基本表格!$G:$Q,3,FALSE)</f>
        <v>DB1301,X350.5</v>
      </c>
      <c r="Q1945" t="str">
        <f>VLOOKUP('intouch变量（离散）'!$A1945,基本表格!$G:$Q,10,FALSE)</f>
        <v>Yes</v>
      </c>
      <c r="R1945" t="str">
        <f t="shared" si="186"/>
        <v>DB1301,X350.5 3#刨片机主电机轴承温度传感器  上限报警</v>
      </c>
      <c r="S1945">
        <v>0</v>
      </c>
      <c r="T1945">
        <v>0</v>
      </c>
    </row>
    <row r="1946" spans="1:20">
      <c r="A1946" t="s">
        <v>2102</v>
      </c>
      <c r="B1946" s="11" t="str">
        <f t="shared" si="185"/>
        <v>CHP3</v>
      </c>
      <c r="C1946" s="11" t="str">
        <f>VLOOKUP('intouch变量（离散）'!$A1946,基本表格!$G:$Q,2,FALSE)</f>
        <v>3#刨片机主电机轴承温度传感器  下限报警</v>
      </c>
      <c r="D1946" t="s">
        <v>154</v>
      </c>
      <c r="E1946" t="str">
        <f t="shared" si="181"/>
        <v>No</v>
      </c>
      <c r="F1946" t="str">
        <f t="shared" si="182"/>
        <v>0</v>
      </c>
      <c r="G1946" t="s">
        <v>154</v>
      </c>
      <c r="H1946" t="s">
        <v>155</v>
      </c>
      <c r="I1946" t="str">
        <f t="shared" si="183"/>
        <v/>
      </c>
      <c r="J1946" t="str">
        <f t="shared" si="184"/>
        <v/>
      </c>
      <c r="K1946" t="str">
        <f>VLOOKUP('intouch变量（离散）'!$A1946,基本表格!$G:$Q,9,FALSE)</f>
        <v>None</v>
      </c>
      <c r="L1946">
        <v>1</v>
      </c>
      <c r="M1946" t="s">
        <v>156</v>
      </c>
      <c r="N1946" t="s">
        <v>157</v>
      </c>
      <c r="O1946" t="s">
        <v>158</v>
      </c>
      <c r="P1946" t="str">
        <f>VLOOKUP('intouch变量（离散）'!$A1946,基本表格!$G:$Q,3,FALSE)</f>
        <v>DB1301,X350.6</v>
      </c>
      <c r="Q1946" t="str">
        <f>VLOOKUP('intouch变量（离散）'!$A1946,基本表格!$G:$Q,10,FALSE)</f>
        <v>Yes</v>
      </c>
      <c r="R1946" t="str">
        <f t="shared" si="186"/>
        <v>DB1301,X350.6 3#刨片机主电机轴承温度传感器  下限报警</v>
      </c>
      <c r="S1946">
        <v>0</v>
      </c>
      <c r="T1946">
        <v>0</v>
      </c>
    </row>
    <row r="1947" spans="1:20">
      <c r="A1947" t="s">
        <v>2103</v>
      </c>
      <c r="B1947" s="11" t="str">
        <f t="shared" si="185"/>
        <v>CHP3</v>
      </c>
      <c r="C1947" s="11" t="str">
        <f>VLOOKUP('intouch变量（离散）'!$A1947,基本表格!$G:$Q,2,FALSE)</f>
        <v>3#刨片机主电机轴承温度传感器  上上限报警</v>
      </c>
      <c r="D1947" t="s">
        <v>154</v>
      </c>
      <c r="E1947" t="str">
        <f t="shared" si="181"/>
        <v>No</v>
      </c>
      <c r="F1947" t="str">
        <f t="shared" si="182"/>
        <v>0</v>
      </c>
      <c r="G1947" t="s">
        <v>154</v>
      </c>
      <c r="H1947" t="s">
        <v>155</v>
      </c>
      <c r="I1947" t="str">
        <f t="shared" si="183"/>
        <v/>
      </c>
      <c r="J1947" t="str">
        <f t="shared" si="184"/>
        <v/>
      </c>
      <c r="K1947" t="str">
        <f>VLOOKUP('intouch变量（离散）'!$A1947,基本表格!$G:$Q,9,FALSE)</f>
        <v>On</v>
      </c>
      <c r="L1947">
        <v>1</v>
      </c>
      <c r="M1947" t="s">
        <v>156</v>
      </c>
      <c r="N1947" t="s">
        <v>157</v>
      </c>
      <c r="O1947" t="s">
        <v>158</v>
      </c>
      <c r="P1947" t="str">
        <f>VLOOKUP('intouch变量（离散）'!$A1947,基本表格!$G:$Q,3,FALSE)</f>
        <v>DB1301,X350.7</v>
      </c>
      <c r="Q1947" t="str">
        <f>VLOOKUP('intouch变量（离散）'!$A1947,基本表格!$G:$Q,10,FALSE)</f>
        <v>Yes</v>
      </c>
      <c r="R1947" t="str">
        <f t="shared" si="186"/>
        <v>DB1301,X350.7 3#刨片机主电机轴承温度传感器  上上限报警</v>
      </c>
      <c r="S1947">
        <v>0</v>
      </c>
      <c r="T1947">
        <v>0</v>
      </c>
    </row>
    <row r="1948" spans="1:20">
      <c r="A1948" t="s">
        <v>2104</v>
      </c>
      <c r="B1948" s="11" t="str">
        <f t="shared" si="185"/>
        <v>CHP3</v>
      </c>
      <c r="C1948" s="11" t="str">
        <f>VLOOKUP('intouch变量（离散）'!$A1948,基本表格!$G:$Q,2,FALSE)</f>
        <v>3#刨片机主电机轴承温度传感器  下下限报警</v>
      </c>
      <c r="D1948" t="s">
        <v>154</v>
      </c>
      <c r="E1948" t="str">
        <f t="shared" si="181"/>
        <v>No</v>
      </c>
      <c r="F1948" t="str">
        <f t="shared" si="182"/>
        <v>0</v>
      </c>
      <c r="G1948" t="s">
        <v>154</v>
      </c>
      <c r="H1948" t="s">
        <v>155</v>
      </c>
      <c r="I1948" t="str">
        <f t="shared" si="183"/>
        <v/>
      </c>
      <c r="J1948" t="str">
        <f t="shared" si="184"/>
        <v/>
      </c>
      <c r="K1948" t="str">
        <f>VLOOKUP('intouch变量（离散）'!$A1948,基本表格!$G:$Q,9,FALSE)</f>
        <v>On</v>
      </c>
      <c r="L1948">
        <v>1</v>
      </c>
      <c r="M1948" t="s">
        <v>156</v>
      </c>
      <c r="N1948" t="s">
        <v>157</v>
      </c>
      <c r="O1948" t="s">
        <v>158</v>
      </c>
      <c r="P1948" t="str">
        <f>VLOOKUP('intouch变量（离散）'!$A1948,基本表格!$G:$Q,3,FALSE)</f>
        <v>DB1301,X351.0</v>
      </c>
      <c r="Q1948" t="str">
        <f>VLOOKUP('intouch变量（离散）'!$A1948,基本表格!$G:$Q,10,FALSE)</f>
        <v>Yes</v>
      </c>
      <c r="R1948" t="str">
        <f t="shared" si="186"/>
        <v>DB1301,X351.0 3#刨片机主电机轴承温度传感器  下下限报警</v>
      </c>
      <c r="S1948">
        <v>0</v>
      </c>
      <c r="T1948">
        <v>0</v>
      </c>
    </row>
    <row r="1949" spans="1:20">
      <c r="A1949" t="s">
        <v>2105</v>
      </c>
      <c r="B1949" s="11" t="str">
        <f t="shared" si="185"/>
        <v>CHP3</v>
      </c>
      <c r="C1949" s="11" t="str">
        <f>VLOOKUP('intouch变量（离散）'!$A1949,基本表格!$G:$Q,2,FALSE)</f>
        <v>3#刨片机主电机轴承温度传感器  极限报警</v>
      </c>
      <c r="D1949" t="s">
        <v>154</v>
      </c>
      <c r="E1949" t="str">
        <f t="shared" si="181"/>
        <v>No</v>
      </c>
      <c r="F1949" t="str">
        <f t="shared" si="182"/>
        <v>0</v>
      </c>
      <c r="G1949" t="s">
        <v>154</v>
      </c>
      <c r="H1949" t="s">
        <v>155</v>
      </c>
      <c r="I1949" t="str">
        <f t="shared" si="183"/>
        <v/>
      </c>
      <c r="J1949" t="str">
        <f t="shared" si="184"/>
        <v/>
      </c>
      <c r="K1949" t="str">
        <f>VLOOKUP('intouch变量（离散）'!$A1949,基本表格!$G:$Q,9,FALSE)</f>
        <v>On</v>
      </c>
      <c r="L1949">
        <v>1</v>
      </c>
      <c r="M1949" t="s">
        <v>156</v>
      </c>
      <c r="N1949" t="s">
        <v>157</v>
      </c>
      <c r="O1949" t="s">
        <v>158</v>
      </c>
      <c r="P1949" t="str">
        <f>VLOOKUP('intouch变量（离散）'!$A1949,基本表格!$G:$Q,3,FALSE)</f>
        <v>DB1301,X351.1</v>
      </c>
      <c r="Q1949" t="str">
        <f>VLOOKUP('intouch变量（离散）'!$A1949,基本表格!$G:$Q,10,FALSE)</f>
        <v>Yes</v>
      </c>
      <c r="R1949" t="str">
        <f t="shared" si="186"/>
        <v>DB1301,X351.1 3#刨片机主电机轴承温度传感器  极限报警</v>
      </c>
      <c r="S1949">
        <v>0</v>
      </c>
      <c r="T1949">
        <v>0</v>
      </c>
    </row>
    <row r="1950" spans="1:20">
      <c r="A1950" t="s">
        <v>2106</v>
      </c>
      <c r="B1950" s="11" t="str">
        <f t="shared" si="185"/>
        <v>CHP3</v>
      </c>
      <c r="C1950" s="11" t="str">
        <f>VLOOKUP('intouch变量（离散）'!$A1950,基本表格!$G:$Q,2,FALSE)</f>
        <v>3#刨片机主电机轴承温度传感器  传感器断线报警</v>
      </c>
      <c r="D1950" t="s">
        <v>154</v>
      </c>
      <c r="E1950" t="str">
        <f t="shared" si="181"/>
        <v>No</v>
      </c>
      <c r="F1950" t="str">
        <f t="shared" si="182"/>
        <v>0</v>
      </c>
      <c r="G1950" t="s">
        <v>154</v>
      </c>
      <c r="H1950" t="s">
        <v>155</v>
      </c>
      <c r="I1950" t="str">
        <f t="shared" si="183"/>
        <v/>
      </c>
      <c r="J1950" t="str">
        <f t="shared" si="184"/>
        <v/>
      </c>
      <c r="K1950" t="str">
        <f>VLOOKUP('intouch变量（离散）'!$A1950,基本表格!$G:$Q,9,FALSE)</f>
        <v>On</v>
      </c>
      <c r="L1950">
        <v>1</v>
      </c>
      <c r="M1950" t="s">
        <v>156</v>
      </c>
      <c r="N1950" t="s">
        <v>157</v>
      </c>
      <c r="O1950" t="s">
        <v>158</v>
      </c>
      <c r="P1950" t="str">
        <f>VLOOKUP('intouch变量（离散）'!$A1950,基本表格!$G:$Q,3,FALSE)</f>
        <v>DB1301,X351.2</v>
      </c>
      <c r="Q1950" t="str">
        <f>VLOOKUP('intouch变量（离散）'!$A1950,基本表格!$G:$Q,10,FALSE)</f>
        <v>Yes</v>
      </c>
      <c r="R1950" t="str">
        <f t="shared" si="186"/>
        <v>DB1301,X351.2 3#刨片机主电机轴承温度传感器  传感器断线报警</v>
      </c>
      <c r="S1950">
        <v>0</v>
      </c>
      <c r="T1950">
        <v>0</v>
      </c>
    </row>
    <row r="1951" spans="1:20">
      <c r="A1951" t="s">
        <v>2107</v>
      </c>
      <c r="B1951" s="11" t="str">
        <f t="shared" si="185"/>
        <v>CHP3</v>
      </c>
      <c r="C1951" s="11" t="str">
        <f>VLOOKUP('intouch变量（离散）'!$A1951,基本表格!$G:$Q,2,FALSE)</f>
        <v>3#刨片机刀环电磁阀(刀环缩回与顶出)  使能</v>
      </c>
      <c r="D1951" t="s">
        <v>154</v>
      </c>
      <c r="E1951" t="str">
        <f t="shared" si="181"/>
        <v>No</v>
      </c>
      <c r="F1951" t="str">
        <f t="shared" si="182"/>
        <v>0</v>
      </c>
      <c r="G1951" t="s">
        <v>154</v>
      </c>
      <c r="H1951" t="s">
        <v>155</v>
      </c>
      <c r="I1951" t="str">
        <f t="shared" si="183"/>
        <v/>
      </c>
      <c r="J1951" t="str">
        <f t="shared" si="184"/>
        <v/>
      </c>
      <c r="K1951" t="str">
        <f>VLOOKUP('intouch变量（离散）'!$A1951,基本表格!$G:$Q,9,FALSE)</f>
        <v>None</v>
      </c>
      <c r="L1951">
        <v>1</v>
      </c>
      <c r="M1951" t="s">
        <v>156</v>
      </c>
      <c r="N1951" t="s">
        <v>157</v>
      </c>
      <c r="O1951" t="s">
        <v>158</v>
      </c>
      <c r="P1951" t="str">
        <f>VLOOKUP('intouch变量（离散）'!$A1951,基本表格!$G:$Q,3,FALSE)</f>
        <v>DB1302,X0.0</v>
      </c>
      <c r="Q1951" t="str">
        <f>VLOOKUP('intouch变量（离散）'!$A1951,基本表格!$G:$Q,10,FALSE)</f>
        <v>No</v>
      </c>
      <c r="R1951" t="str">
        <f t="shared" si="186"/>
        <v>DB1302,X0.0 3#刨片机刀环电磁阀(刀环缩回与顶出)  使能</v>
      </c>
      <c r="S1951">
        <v>0</v>
      </c>
      <c r="T1951">
        <v>0</v>
      </c>
    </row>
    <row r="1952" spans="1:20">
      <c r="A1952" t="s">
        <v>2108</v>
      </c>
      <c r="B1952" s="11" t="str">
        <f t="shared" si="185"/>
        <v>CHP3</v>
      </c>
      <c r="C1952" s="11" t="str">
        <f>VLOOKUP('intouch变量（离散）'!$A1952,基本表格!$G:$Q,2,FALSE)</f>
        <v>3#刨片机刀环电磁阀(刀环缩回与顶出)  手自动状态</v>
      </c>
      <c r="D1952" t="s">
        <v>154</v>
      </c>
      <c r="E1952" t="str">
        <f t="shared" si="181"/>
        <v>No</v>
      </c>
      <c r="F1952" t="str">
        <f t="shared" si="182"/>
        <v>0</v>
      </c>
      <c r="G1952" t="s">
        <v>154</v>
      </c>
      <c r="H1952" t="s">
        <v>155</v>
      </c>
      <c r="I1952" t="str">
        <f t="shared" si="183"/>
        <v/>
      </c>
      <c r="J1952" t="str">
        <f t="shared" si="184"/>
        <v/>
      </c>
      <c r="K1952" t="str">
        <f>VLOOKUP('intouch变量（离散）'!$A1952,基本表格!$G:$Q,9,FALSE)</f>
        <v>None</v>
      </c>
      <c r="L1952">
        <v>1</v>
      </c>
      <c r="M1952" t="s">
        <v>156</v>
      </c>
      <c r="N1952" t="s">
        <v>157</v>
      </c>
      <c r="O1952" t="s">
        <v>158</v>
      </c>
      <c r="P1952" t="str">
        <f>VLOOKUP('intouch变量（离散）'!$A1952,基本表格!$G:$Q,3,FALSE)</f>
        <v>DB1302,X0.3</v>
      </c>
      <c r="Q1952" t="str">
        <f>VLOOKUP('intouch变量（离散）'!$A1952,基本表格!$G:$Q,10,FALSE)</f>
        <v>Yes</v>
      </c>
      <c r="R1952" t="str">
        <f t="shared" si="186"/>
        <v>DB1302,X0.3 3#刨片机刀环电磁阀(刀环缩回与顶出)  手自动状态</v>
      </c>
      <c r="S1952">
        <v>0</v>
      </c>
      <c r="T1952">
        <v>0</v>
      </c>
    </row>
    <row r="1953" spans="1:20">
      <c r="A1953" t="s">
        <v>2109</v>
      </c>
      <c r="B1953" s="11" t="str">
        <f t="shared" si="185"/>
        <v>CHP3</v>
      </c>
      <c r="C1953" s="11" t="str">
        <f>VLOOKUP('intouch变量（离散）'!$A1953,基本表格!$G:$Q,2,FALSE)</f>
        <v>3#刨片机刀环电磁阀(刀环缩回与顶出)  开启</v>
      </c>
      <c r="D1953" t="s">
        <v>154</v>
      </c>
      <c r="E1953" t="str">
        <f t="shared" si="181"/>
        <v>No</v>
      </c>
      <c r="F1953" t="str">
        <f t="shared" si="182"/>
        <v>0</v>
      </c>
      <c r="G1953" t="s">
        <v>154</v>
      </c>
      <c r="H1953" t="s">
        <v>155</v>
      </c>
      <c r="I1953" t="str">
        <f t="shared" si="183"/>
        <v/>
      </c>
      <c r="J1953" t="str">
        <f t="shared" si="184"/>
        <v/>
      </c>
      <c r="K1953" t="str">
        <f>VLOOKUP('intouch变量（离散）'!$A1953,基本表格!$G:$Q,9,FALSE)</f>
        <v>None</v>
      </c>
      <c r="L1953">
        <v>1</v>
      </c>
      <c r="M1953" t="s">
        <v>156</v>
      </c>
      <c r="N1953" t="s">
        <v>157</v>
      </c>
      <c r="O1953" t="s">
        <v>158</v>
      </c>
      <c r="P1953" t="str">
        <f>VLOOKUP('intouch变量（离散）'!$A1953,基本表格!$G:$Q,3,FALSE)</f>
        <v>DB1302,X0.6</v>
      </c>
      <c r="Q1953" t="str">
        <f>VLOOKUP('intouch变量（离散）'!$A1953,基本表格!$G:$Q,10,FALSE)</f>
        <v>No</v>
      </c>
      <c r="R1953" t="str">
        <f t="shared" si="186"/>
        <v>DB1302,X0.6 3#刨片机刀环电磁阀(刀环缩回与顶出)  开启</v>
      </c>
      <c r="S1953">
        <v>0</v>
      </c>
      <c r="T1953">
        <v>0</v>
      </c>
    </row>
    <row r="1954" spans="1:20">
      <c r="A1954" t="s">
        <v>2110</v>
      </c>
      <c r="B1954" s="11" t="str">
        <f t="shared" si="185"/>
        <v>CHP3</v>
      </c>
      <c r="C1954" s="11" t="str">
        <f>VLOOKUP('intouch变量（离散）'!$A1954,基本表格!$G:$Q,2,FALSE)</f>
        <v>3#刨片机刀环电磁阀(刀环缩回与顶出)  关闭</v>
      </c>
      <c r="D1954" t="s">
        <v>154</v>
      </c>
      <c r="E1954" t="str">
        <f t="shared" si="181"/>
        <v>No</v>
      </c>
      <c r="F1954" t="str">
        <f t="shared" si="182"/>
        <v>0</v>
      </c>
      <c r="G1954" t="s">
        <v>154</v>
      </c>
      <c r="H1954" t="s">
        <v>155</v>
      </c>
      <c r="I1954" t="str">
        <f t="shared" si="183"/>
        <v/>
      </c>
      <c r="J1954" t="str">
        <f t="shared" si="184"/>
        <v/>
      </c>
      <c r="K1954" t="str">
        <f>VLOOKUP('intouch变量（离散）'!$A1954,基本表格!$G:$Q,9,FALSE)</f>
        <v>None</v>
      </c>
      <c r="L1954">
        <v>1</v>
      </c>
      <c r="M1954" t="s">
        <v>156</v>
      </c>
      <c r="N1954" t="s">
        <v>157</v>
      </c>
      <c r="O1954" t="s">
        <v>158</v>
      </c>
      <c r="P1954" t="str">
        <f>VLOOKUP('intouch变量（离散）'!$A1954,基本表格!$G:$Q,3,FALSE)</f>
        <v>DB1302,X0.7</v>
      </c>
      <c r="Q1954" t="str">
        <f>VLOOKUP('intouch变量（离散）'!$A1954,基本表格!$G:$Q,10,FALSE)</f>
        <v>No</v>
      </c>
      <c r="R1954" t="str">
        <f t="shared" si="186"/>
        <v>DB1302,X0.7 3#刨片机刀环电磁阀(刀环缩回与顶出)  关闭</v>
      </c>
      <c r="S1954">
        <v>0</v>
      </c>
      <c r="T1954">
        <v>0</v>
      </c>
    </row>
    <row r="1955" spans="1:20">
      <c r="A1955" t="s">
        <v>2111</v>
      </c>
      <c r="B1955" s="11" t="str">
        <f t="shared" si="185"/>
        <v>CHP3</v>
      </c>
      <c r="C1955" s="11" t="str">
        <f>VLOOKUP('intouch变量（离散）'!$A1955,基本表格!$G:$Q,2,FALSE)</f>
        <v>3#刨片机刀环电磁阀(刀环缩回与顶出)  状态</v>
      </c>
      <c r="D1955" t="s">
        <v>154</v>
      </c>
      <c r="E1955" t="str">
        <f t="shared" si="181"/>
        <v>No</v>
      </c>
      <c r="F1955" t="str">
        <f t="shared" si="182"/>
        <v>0</v>
      </c>
      <c r="G1955" t="s">
        <v>154</v>
      </c>
      <c r="H1955" t="s">
        <v>155</v>
      </c>
      <c r="I1955" t="str">
        <f t="shared" si="183"/>
        <v/>
      </c>
      <c r="J1955" t="str">
        <f t="shared" si="184"/>
        <v/>
      </c>
      <c r="K1955" t="str">
        <f>VLOOKUP('intouch变量（离散）'!$A1955,基本表格!$G:$Q,9,FALSE)</f>
        <v>None</v>
      </c>
      <c r="L1955">
        <v>1</v>
      </c>
      <c r="M1955" t="s">
        <v>156</v>
      </c>
      <c r="N1955" t="s">
        <v>157</v>
      </c>
      <c r="O1955" t="s">
        <v>158</v>
      </c>
      <c r="P1955" t="str">
        <f>VLOOKUP('intouch变量（离散）'!$A1955,基本表格!$G:$Q,3,FALSE)</f>
        <v>DB1302,X1.0</v>
      </c>
      <c r="Q1955" t="str">
        <f>VLOOKUP('intouch变量（离散）'!$A1955,基本表格!$G:$Q,10,FALSE)</f>
        <v>Yes</v>
      </c>
      <c r="R1955" t="str">
        <f t="shared" si="186"/>
        <v>DB1302,X1.0 3#刨片机刀环电磁阀(刀环缩回与顶出)  状态</v>
      </c>
      <c r="S1955">
        <v>0</v>
      </c>
      <c r="T1955">
        <v>0</v>
      </c>
    </row>
    <row r="1956" spans="1:20">
      <c r="A1956" t="s">
        <v>2112</v>
      </c>
      <c r="B1956" s="11" t="str">
        <f t="shared" si="185"/>
        <v>CHP3</v>
      </c>
      <c r="C1956" s="11" t="str">
        <f>VLOOKUP('intouch变量（离散）'!$A1956,基本表格!$G:$Q,2,FALSE)</f>
        <v>3#刨片机刀环电磁阀(刀环缩回与顶出)  开启到位_状态</v>
      </c>
      <c r="D1956" t="s">
        <v>154</v>
      </c>
      <c r="E1956" t="str">
        <f t="shared" si="181"/>
        <v>No</v>
      </c>
      <c r="F1956" t="str">
        <f t="shared" si="182"/>
        <v>0</v>
      </c>
      <c r="G1956" t="s">
        <v>154</v>
      </c>
      <c r="H1956" t="s">
        <v>155</v>
      </c>
      <c r="I1956" t="str">
        <f t="shared" si="183"/>
        <v/>
      </c>
      <c r="J1956" t="str">
        <f t="shared" si="184"/>
        <v/>
      </c>
      <c r="K1956" t="str">
        <f>VLOOKUP('intouch变量（离散）'!$A1956,基本表格!$G:$Q,9,FALSE)</f>
        <v>None</v>
      </c>
      <c r="L1956">
        <v>1</v>
      </c>
      <c r="M1956" t="s">
        <v>156</v>
      </c>
      <c r="N1956" t="s">
        <v>157</v>
      </c>
      <c r="O1956" t="s">
        <v>158</v>
      </c>
      <c r="P1956" t="str">
        <f>VLOOKUP('intouch变量（离散）'!$A1956,基本表格!$G:$Q,3,FALSE)</f>
        <v>DB1302,X1.1</v>
      </c>
      <c r="Q1956" t="str">
        <f>VLOOKUP('intouch变量（离散）'!$A1956,基本表格!$G:$Q,10,FALSE)</f>
        <v>Yes</v>
      </c>
      <c r="R1956" t="str">
        <f t="shared" si="186"/>
        <v>DB1302,X1.1 3#刨片机刀环电磁阀(刀环缩回与顶出)  开启到位_状态</v>
      </c>
      <c r="S1956">
        <v>0</v>
      </c>
      <c r="T1956">
        <v>0</v>
      </c>
    </row>
    <row r="1957" spans="1:20">
      <c r="A1957" t="s">
        <v>2113</v>
      </c>
      <c r="B1957" s="11" t="str">
        <f t="shared" si="185"/>
        <v>CHP3</v>
      </c>
      <c r="C1957" s="11" t="str">
        <f>VLOOKUP('intouch变量（离散）'!$A1957,基本表格!$G:$Q,2,FALSE)</f>
        <v>3#刨片机刀环电磁阀(刀环缩回与顶出)  关闭到位_状态</v>
      </c>
      <c r="D1957" t="s">
        <v>154</v>
      </c>
      <c r="E1957" t="str">
        <f t="shared" si="181"/>
        <v>No</v>
      </c>
      <c r="F1957" t="str">
        <f t="shared" si="182"/>
        <v>0</v>
      </c>
      <c r="G1957" t="s">
        <v>154</v>
      </c>
      <c r="H1957" t="s">
        <v>155</v>
      </c>
      <c r="I1957" t="str">
        <f t="shared" si="183"/>
        <v/>
      </c>
      <c r="J1957" t="str">
        <f t="shared" si="184"/>
        <v/>
      </c>
      <c r="K1957" t="str">
        <f>VLOOKUP('intouch变量（离散）'!$A1957,基本表格!$G:$Q,9,FALSE)</f>
        <v>None</v>
      </c>
      <c r="L1957">
        <v>1</v>
      </c>
      <c r="M1957" t="s">
        <v>156</v>
      </c>
      <c r="N1957" t="s">
        <v>157</v>
      </c>
      <c r="O1957" t="s">
        <v>158</v>
      </c>
      <c r="P1957" t="str">
        <f>VLOOKUP('intouch变量（离散）'!$A1957,基本表格!$G:$Q,3,FALSE)</f>
        <v>DB1302,X1.2</v>
      </c>
      <c r="Q1957" t="str">
        <f>VLOOKUP('intouch变量（离散）'!$A1957,基本表格!$G:$Q,10,FALSE)</f>
        <v>Yes</v>
      </c>
      <c r="R1957" t="str">
        <f t="shared" si="186"/>
        <v>DB1302,X1.2 3#刨片机刀环电磁阀(刀环缩回与顶出)  关闭到位_状态</v>
      </c>
      <c r="S1957">
        <v>0</v>
      </c>
      <c r="T1957">
        <v>0</v>
      </c>
    </row>
    <row r="1958" spans="1:20">
      <c r="A1958" t="s">
        <v>2114</v>
      </c>
      <c r="B1958" s="11" t="str">
        <f t="shared" si="185"/>
        <v>CHP3</v>
      </c>
      <c r="C1958" s="11" t="str">
        <f>VLOOKUP('intouch变量（离散）'!$A1958,基本表格!$G:$Q,2,FALSE)</f>
        <v>3#刨片机刀环电磁阀(刀环缩回与顶出)  开启未到位报警</v>
      </c>
      <c r="D1958" t="s">
        <v>154</v>
      </c>
      <c r="E1958" t="str">
        <f t="shared" si="181"/>
        <v>No</v>
      </c>
      <c r="F1958" t="str">
        <f t="shared" si="182"/>
        <v>0</v>
      </c>
      <c r="G1958" t="s">
        <v>154</v>
      </c>
      <c r="H1958" t="s">
        <v>155</v>
      </c>
      <c r="I1958" t="str">
        <f t="shared" si="183"/>
        <v/>
      </c>
      <c r="J1958" t="str">
        <f t="shared" si="184"/>
        <v/>
      </c>
      <c r="K1958" t="str">
        <f>VLOOKUP('intouch变量（离散）'!$A1958,基本表格!$G:$Q,9,FALSE)</f>
        <v>On</v>
      </c>
      <c r="L1958">
        <v>1</v>
      </c>
      <c r="M1958" t="s">
        <v>156</v>
      </c>
      <c r="N1958" t="s">
        <v>157</v>
      </c>
      <c r="O1958" t="s">
        <v>158</v>
      </c>
      <c r="P1958" t="str">
        <f>VLOOKUP('intouch变量（离散）'!$A1958,基本表格!$G:$Q,3,FALSE)</f>
        <v>DB1302,X1.5</v>
      </c>
      <c r="Q1958" t="str">
        <f>VLOOKUP('intouch变量（离散）'!$A1958,基本表格!$G:$Q,10,FALSE)</f>
        <v>Yes</v>
      </c>
      <c r="R1958" t="str">
        <f t="shared" si="186"/>
        <v>DB1302,X1.5 3#刨片机刀环电磁阀(刀环缩回与顶出)  开启未到位报警</v>
      </c>
      <c r="S1958">
        <v>0</v>
      </c>
      <c r="T1958">
        <v>0</v>
      </c>
    </row>
    <row r="1959" spans="1:20">
      <c r="A1959" t="s">
        <v>2115</v>
      </c>
      <c r="B1959" s="11" t="str">
        <f t="shared" si="185"/>
        <v>CHP3</v>
      </c>
      <c r="C1959" s="11" t="str">
        <f>VLOOKUP('intouch变量（离散）'!$A1959,基本表格!$G:$Q,2,FALSE)</f>
        <v>3#刨片机刀环电磁阀(刀环缩回与顶出)  关闭未到位报警</v>
      </c>
      <c r="D1959" t="s">
        <v>154</v>
      </c>
      <c r="E1959" t="str">
        <f t="shared" si="181"/>
        <v>No</v>
      </c>
      <c r="F1959" t="str">
        <f t="shared" si="182"/>
        <v>0</v>
      </c>
      <c r="G1959" t="s">
        <v>154</v>
      </c>
      <c r="H1959" t="s">
        <v>155</v>
      </c>
      <c r="I1959" t="str">
        <f t="shared" si="183"/>
        <v/>
      </c>
      <c r="J1959" t="str">
        <f t="shared" si="184"/>
        <v/>
      </c>
      <c r="K1959" t="str">
        <f>VLOOKUP('intouch变量（离散）'!$A1959,基本表格!$G:$Q,9,FALSE)</f>
        <v>On</v>
      </c>
      <c r="L1959">
        <v>1</v>
      </c>
      <c r="M1959" t="s">
        <v>156</v>
      </c>
      <c r="N1959" t="s">
        <v>157</v>
      </c>
      <c r="O1959" t="s">
        <v>158</v>
      </c>
      <c r="P1959" t="str">
        <f>VLOOKUP('intouch变量（离散）'!$A1959,基本表格!$G:$Q,3,FALSE)</f>
        <v>DB1302,X1.6</v>
      </c>
      <c r="Q1959" t="str">
        <f>VLOOKUP('intouch变量（离散）'!$A1959,基本表格!$G:$Q,10,FALSE)</f>
        <v>Yes</v>
      </c>
      <c r="R1959" t="str">
        <f t="shared" si="186"/>
        <v>DB1302,X1.6 3#刨片机刀环电磁阀(刀环缩回与顶出)  关闭未到位报警</v>
      </c>
      <c r="S1959">
        <v>0</v>
      </c>
      <c r="T1959">
        <v>0</v>
      </c>
    </row>
    <row r="1960" spans="1:20">
      <c r="A1960" t="s">
        <v>2116</v>
      </c>
      <c r="B1960" s="11" t="str">
        <f t="shared" si="185"/>
        <v>CHP3</v>
      </c>
      <c r="C1960" s="11" t="str">
        <f>VLOOKUP('intouch变量（离散）'!$A1960,基本表格!$G:$Q,2,FALSE)</f>
        <v>3#刨片机刹车电磁阀  使能</v>
      </c>
      <c r="D1960" t="s">
        <v>154</v>
      </c>
      <c r="E1960" t="str">
        <f t="shared" si="181"/>
        <v>No</v>
      </c>
      <c r="F1960" t="str">
        <f t="shared" si="182"/>
        <v>0</v>
      </c>
      <c r="G1960" t="s">
        <v>154</v>
      </c>
      <c r="H1960" t="s">
        <v>155</v>
      </c>
      <c r="I1960" t="str">
        <f t="shared" si="183"/>
        <v/>
      </c>
      <c r="J1960" t="str">
        <f t="shared" si="184"/>
        <v/>
      </c>
      <c r="K1960" t="str">
        <f>VLOOKUP('intouch变量（离散）'!$A1960,基本表格!$G:$Q,9,FALSE)</f>
        <v>None</v>
      </c>
      <c r="L1960">
        <v>1</v>
      </c>
      <c r="M1960" t="s">
        <v>156</v>
      </c>
      <c r="N1960" t="s">
        <v>157</v>
      </c>
      <c r="O1960" t="s">
        <v>158</v>
      </c>
      <c r="P1960" t="str">
        <f>VLOOKUP('intouch变量（离散）'!$A1960,基本表格!$G:$Q,3,FALSE)</f>
        <v>DB1302,X10.0</v>
      </c>
      <c r="Q1960" t="str">
        <f>VLOOKUP('intouch变量（离散）'!$A1960,基本表格!$G:$Q,10,FALSE)</f>
        <v>No</v>
      </c>
      <c r="R1960" t="str">
        <f t="shared" si="186"/>
        <v>DB1302,X10.0 3#刨片机刹车电磁阀  使能</v>
      </c>
      <c r="S1960">
        <v>0</v>
      </c>
      <c r="T1960">
        <v>0</v>
      </c>
    </row>
    <row r="1961" spans="1:20">
      <c r="A1961" t="s">
        <v>2117</v>
      </c>
      <c r="B1961" s="11" t="str">
        <f t="shared" si="185"/>
        <v>CHP3</v>
      </c>
      <c r="C1961" s="11" t="str">
        <f>VLOOKUP('intouch变量（离散）'!$A1961,基本表格!$G:$Q,2,FALSE)</f>
        <v>3#刨片机刹车电磁阀  手自动状态</v>
      </c>
      <c r="D1961" t="s">
        <v>154</v>
      </c>
      <c r="E1961" t="str">
        <f t="shared" si="181"/>
        <v>No</v>
      </c>
      <c r="F1961" t="str">
        <f t="shared" si="182"/>
        <v>0</v>
      </c>
      <c r="G1961" t="s">
        <v>154</v>
      </c>
      <c r="H1961" t="s">
        <v>155</v>
      </c>
      <c r="I1961" t="str">
        <f t="shared" si="183"/>
        <v/>
      </c>
      <c r="J1961" t="str">
        <f t="shared" si="184"/>
        <v/>
      </c>
      <c r="K1961" t="str">
        <f>VLOOKUP('intouch变量（离散）'!$A1961,基本表格!$G:$Q,9,FALSE)</f>
        <v>None</v>
      </c>
      <c r="L1961">
        <v>1</v>
      </c>
      <c r="M1961" t="s">
        <v>156</v>
      </c>
      <c r="N1961" t="s">
        <v>157</v>
      </c>
      <c r="O1961" t="s">
        <v>158</v>
      </c>
      <c r="P1961" t="str">
        <f>VLOOKUP('intouch变量（离散）'!$A1961,基本表格!$G:$Q,3,FALSE)</f>
        <v>DB1302,X10.3</v>
      </c>
      <c r="Q1961" t="str">
        <f>VLOOKUP('intouch变量（离散）'!$A1961,基本表格!$G:$Q,10,FALSE)</f>
        <v>Yes</v>
      </c>
      <c r="R1961" t="str">
        <f t="shared" si="186"/>
        <v>DB1302,X10.3 3#刨片机刹车电磁阀  手自动状态</v>
      </c>
      <c r="S1961">
        <v>0</v>
      </c>
      <c r="T1961">
        <v>0</v>
      </c>
    </row>
    <row r="1962" spans="1:20">
      <c r="A1962" t="s">
        <v>2118</v>
      </c>
      <c r="B1962" s="11" t="str">
        <f t="shared" si="185"/>
        <v>CHP3</v>
      </c>
      <c r="C1962" s="11" t="str">
        <f>VLOOKUP('intouch变量（离散）'!$A1962,基本表格!$G:$Q,2,FALSE)</f>
        <v>3#刨片机刹车电磁阀  开启</v>
      </c>
      <c r="D1962" t="s">
        <v>154</v>
      </c>
      <c r="E1962" t="str">
        <f t="shared" si="181"/>
        <v>No</v>
      </c>
      <c r="F1962" t="str">
        <f t="shared" si="182"/>
        <v>0</v>
      </c>
      <c r="G1962" t="s">
        <v>154</v>
      </c>
      <c r="H1962" t="s">
        <v>155</v>
      </c>
      <c r="I1962" t="str">
        <f t="shared" si="183"/>
        <v/>
      </c>
      <c r="J1962" t="str">
        <f t="shared" si="184"/>
        <v/>
      </c>
      <c r="K1962" t="str">
        <f>VLOOKUP('intouch变量（离散）'!$A1962,基本表格!$G:$Q,9,FALSE)</f>
        <v>None</v>
      </c>
      <c r="L1962">
        <v>1</v>
      </c>
      <c r="M1962" t="s">
        <v>156</v>
      </c>
      <c r="N1962" t="s">
        <v>157</v>
      </c>
      <c r="O1962" t="s">
        <v>158</v>
      </c>
      <c r="P1962" t="str">
        <f>VLOOKUP('intouch变量（离散）'!$A1962,基本表格!$G:$Q,3,FALSE)</f>
        <v>DB1302,X10.6</v>
      </c>
      <c r="Q1962" t="str">
        <f>VLOOKUP('intouch变量（离散）'!$A1962,基本表格!$G:$Q,10,FALSE)</f>
        <v>No</v>
      </c>
      <c r="R1962" t="str">
        <f t="shared" si="186"/>
        <v>DB1302,X10.6 3#刨片机刹车电磁阀  开启</v>
      </c>
      <c r="S1962">
        <v>0</v>
      </c>
      <c r="T1962">
        <v>0</v>
      </c>
    </row>
    <row r="1963" spans="1:20">
      <c r="A1963" t="s">
        <v>2119</v>
      </c>
      <c r="B1963" s="11" t="str">
        <f t="shared" si="185"/>
        <v>CHP3</v>
      </c>
      <c r="C1963" s="11" t="str">
        <f>VLOOKUP('intouch变量（离散）'!$A1963,基本表格!$G:$Q,2,FALSE)</f>
        <v>3#刨片机刹车电磁阀  关闭</v>
      </c>
      <c r="D1963" t="s">
        <v>154</v>
      </c>
      <c r="E1963" t="str">
        <f t="shared" si="181"/>
        <v>No</v>
      </c>
      <c r="F1963" t="str">
        <f t="shared" si="182"/>
        <v>0</v>
      </c>
      <c r="G1963" t="s">
        <v>154</v>
      </c>
      <c r="H1963" t="s">
        <v>155</v>
      </c>
      <c r="I1963" t="str">
        <f t="shared" si="183"/>
        <v/>
      </c>
      <c r="J1963" t="str">
        <f t="shared" si="184"/>
        <v/>
      </c>
      <c r="K1963" t="str">
        <f>VLOOKUP('intouch变量（离散）'!$A1963,基本表格!$G:$Q,9,FALSE)</f>
        <v>None</v>
      </c>
      <c r="L1963">
        <v>1</v>
      </c>
      <c r="M1963" t="s">
        <v>156</v>
      </c>
      <c r="N1963" t="s">
        <v>157</v>
      </c>
      <c r="O1963" t="s">
        <v>158</v>
      </c>
      <c r="P1963" t="str">
        <f>VLOOKUP('intouch变量（离散）'!$A1963,基本表格!$G:$Q,3,FALSE)</f>
        <v>DB1302,X10.7</v>
      </c>
      <c r="Q1963" t="str">
        <f>VLOOKUP('intouch变量（离散）'!$A1963,基本表格!$G:$Q,10,FALSE)</f>
        <v>No</v>
      </c>
      <c r="R1963" t="str">
        <f t="shared" si="186"/>
        <v>DB1302,X10.7 3#刨片机刹车电磁阀  关闭</v>
      </c>
      <c r="S1963">
        <v>0</v>
      </c>
      <c r="T1963">
        <v>0</v>
      </c>
    </row>
    <row r="1964" spans="1:20">
      <c r="A1964" t="s">
        <v>2120</v>
      </c>
      <c r="B1964" s="11" t="str">
        <f t="shared" si="185"/>
        <v>CHP3</v>
      </c>
      <c r="C1964" s="11" t="str">
        <f>VLOOKUP('intouch变量（离散）'!$A1964,基本表格!$G:$Q,2,FALSE)</f>
        <v>3#刨片机刹车电磁阀  状态</v>
      </c>
      <c r="D1964" t="s">
        <v>154</v>
      </c>
      <c r="E1964" t="str">
        <f t="shared" si="181"/>
        <v>No</v>
      </c>
      <c r="F1964" t="str">
        <f t="shared" si="182"/>
        <v>0</v>
      </c>
      <c r="G1964" t="s">
        <v>154</v>
      </c>
      <c r="H1964" t="s">
        <v>155</v>
      </c>
      <c r="I1964" t="str">
        <f t="shared" si="183"/>
        <v/>
      </c>
      <c r="J1964" t="str">
        <f t="shared" si="184"/>
        <v/>
      </c>
      <c r="K1964" t="str">
        <f>VLOOKUP('intouch变量（离散）'!$A1964,基本表格!$G:$Q,9,FALSE)</f>
        <v>None</v>
      </c>
      <c r="L1964">
        <v>1</v>
      </c>
      <c r="M1964" t="s">
        <v>156</v>
      </c>
      <c r="N1964" t="s">
        <v>157</v>
      </c>
      <c r="O1964" t="s">
        <v>158</v>
      </c>
      <c r="P1964" t="str">
        <f>VLOOKUP('intouch变量（离散）'!$A1964,基本表格!$G:$Q,3,FALSE)</f>
        <v>DB1302,X11.0</v>
      </c>
      <c r="Q1964" t="str">
        <f>VLOOKUP('intouch变量（离散）'!$A1964,基本表格!$G:$Q,10,FALSE)</f>
        <v>Yes</v>
      </c>
      <c r="R1964" t="str">
        <f t="shared" si="186"/>
        <v>DB1302,X11.0 3#刨片机刹车电磁阀  状态</v>
      </c>
      <c r="S1964">
        <v>0</v>
      </c>
      <c r="T1964">
        <v>0</v>
      </c>
    </row>
    <row r="1965" spans="1:20">
      <c r="A1965" t="s">
        <v>2121</v>
      </c>
      <c r="B1965" s="11" t="str">
        <f t="shared" si="185"/>
        <v>CHP3</v>
      </c>
      <c r="C1965" s="11" t="str">
        <f>VLOOKUP('intouch变量（离散）'!$A1965,基本表格!$G:$Q,2,FALSE)</f>
        <v>3#刨片机刹车电磁阀  开启到位_状态</v>
      </c>
      <c r="D1965" t="s">
        <v>154</v>
      </c>
      <c r="E1965" t="str">
        <f t="shared" si="181"/>
        <v>No</v>
      </c>
      <c r="F1965" t="str">
        <f t="shared" si="182"/>
        <v>0</v>
      </c>
      <c r="G1965" t="s">
        <v>154</v>
      </c>
      <c r="H1965" t="s">
        <v>155</v>
      </c>
      <c r="I1965" t="str">
        <f t="shared" si="183"/>
        <v/>
      </c>
      <c r="J1965" t="str">
        <f t="shared" si="184"/>
        <v/>
      </c>
      <c r="K1965" t="str">
        <f>VLOOKUP('intouch变量（离散）'!$A1965,基本表格!$G:$Q,9,FALSE)</f>
        <v>None</v>
      </c>
      <c r="L1965">
        <v>1</v>
      </c>
      <c r="M1965" t="s">
        <v>156</v>
      </c>
      <c r="N1965" t="s">
        <v>157</v>
      </c>
      <c r="O1965" t="s">
        <v>158</v>
      </c>
      <c r="P1965" t="str">
        <f>VLOOKUP('intouch变量（离散）'!$A1965,基本表格!$G:$Q,3,FALSE)</f>
        <v>DB1302,X11.1</v>
      </c>
      <c r="Q1965" t="str">
        <f>VLOOKUP('intouch变量（离散）'!$A1965,基本表格!$G:$Q,10,FALSE)</f>
        <v>Yes</v>
      </c>
      <c r="R1965" t="str">
        <f t="shared" si="186"/>
        <v>DB1302,X11.1 3#刨片机刹车电磁阀  开启到位_状态</v>
      </c>
      <c r="S1965">
        <v>0</v>
      </c>
      <c r="T1965">
        <v>0</v>
      </c>
    </row>
    <row r="1966" spans="1:20">
      <c r="A1966" t="s">
        <v>2122</v>
      </c>
      <c r="B1966" s="11" t="str">
        <f t="shared" si="185"/>
        <v>CHP3</v>
      </c>
      <c r="C1966" s="11" t="str">
        <f>VLOOKUP('intouch变量（离散）'!$A1966,基本表格!$G:$Q,2,FALSE)</f>
        <v>3#刨片机刹车电磁阀  关闭到位_状态</v>
      </c>
      <c r="D1966" t="s">
        <v>154</v>
      </c>
      <c r="E1966" t="str">
        <f t="shared" si="181"/>
        <v>No</v>
      </c>
      <c r="F1966" t="str">
        <f t="shared" si="182"/>
        <v>0</v>
      </c>
      <c r="G1966" t="s">
        <v>154</v>
      </c>
      <c r="H1966" t="s">
        <v>155</v>
      </c>
      <c r="I1966" t="str">
        <f t="shared" si="183"/>
        <v/>
      </c>
      <c r="J1966" t="str">
        <f t="shared" si="184"/>
        <v/>
      </c>
      <c r="K1966" t="str">
        <f>VLOOKUP('intouch变量（离散）'!$A1966,基本表格!$G:$Q,9,FALSE)</f>
        <v>None</v>
      </c>
      <c r="L1966">
        <v>1</v>
      </c>
      <c r="M1966" t="s">
        <v>156</v>
      </c>
      <c r="N1966" t="s">
        <v>157</v>
      </c>
      <c r="O1966" t="s">
        <v>158</v>
      </c>
      <c r="P1966" t="str">
        <f>VLOOKUP('intouch变量（离散）'!$A1966,基本表格!$G:$Q,3,FALSE)</f>
        <v>DB1302,X11.2</v>
      </c>
      <c r="Q1966" t="str">
        <f>VLOOKUP('intouch变量（离散）'!$A1966,基本表格!$G:$Q,10,FALSE)</f>
        <v>Yes</v>
      </c>
      <c r="R1966" t="str">
        <f t="shared" si="186"/>
        <v>DB1302,X11.2 3#刨片机刹车电磁阀  关闭到位_状态</v>
      </c>
      <c r="S1966">
        <v>0</v>
      </c>
      <c r="T1966">
        <v>0</v>
      </c>
    </row>
    <row r="1967" spans="1:20">
      <c r="A1967" t="s">
        <v>2123</v>
      </c>
      <c r="B1967" s="11" t="str">
        <f t="shared" si="185"/>
        <v>CHP3</v>
      </c>
      <c r="C1967" s="11" t="str">
        <f>VLOOKUP('intouch变量（离散）'!$A1967,基本表格!$G:$Q,2,FALSE)</f>
        <v>3#刨片机刹车电磁阀  开启未到位报警</v>
      </c>
      <c r="D1967" t="s">
        <v>154</v>
      </c>
      <c r="E1967" t="str">
        <f t="shared" si="181"/>
        <v>No</v>
      </c>
      <c r="F1967" t="str">
        <f t="shared" si="182"/>
        <v>0</v>
      </c>
      <c r="G1967" t="s">
        <v>154</v>
      </c>
      <c r="H1967" t="s">
        <v>155</v>
      </c>
      <c r="I1967" t="str">
        <f t="shared" si="183"/>
        <v/>
      </c>
      <c r="J1967" t="str">
        <f t="shared" si="184"/>
        <v/>
      </c>
      <c r="K1967" t="str">
        <f>VLOOKUP('intouch变量（离散）'!$A1967,基本表格!$G:$Q,9,FALSE)</f>
        <v>On</v>
      </c>
      <c r="L1967">
        <v>1</v>
      </c>
      <c r="M1967" t="s">
        <v>156</v>
      </c>
      <c r="N1967" t="s">
        <v>157</v>
      </c>
      <c r="O1967" t="s">
        <v>158</v>
      </c>
      <c r="P1967" t="str">
        <f>VLOOKUP('intouch变量（离散）'!$A1967,基本表格!$G:$Q,3,FALSE)</f>
        <v>DB1302,X11.5</v>
      </c>
      <c r="Q1967" t="str">
        <f>VLOOKUP('intouch变量（离散）'!$A1967,基本表格!$G:$Q,10,FALSE)</f>
        <v>Yes</v>
      </c>
      <c r="R1967" t="str">
        <f t="shared" si="186"/>
        <v>DB1302,X11.5 3#刨片机刹车电磁阀  开启未到位报警</v>
      </c>
      <c r="S1967">
        <v>0</v>
      </c>
      <c r="T1967">
        <v>0</v>
      </c>
    </row>
    <row r="1968" spans="1:20">
      <c r="A1968" t="s">
        <v>2124</v>
      </c>
      <c r="B1968" s="11" t="str">
        <f t="shared" si="185"/>
        <v>CHP3</v>
      </c>
      <c r="C1968" s="11" t="str">
        <f>VLOOKUP('intouch变量（离散）'!$A1968,基本表格!$G:$Q,2,FALSE)</f>
        <v>3#刨片机刹车电磁阀  关闭未到位报警</v>
      </c>
      <c r="D1968" t="s">
        <v>154</v>
      </c>
      <c r="E1968" t="str">
        <f t="shared" si="181"/>
        <v>No</v>
      </c>
      <c r="F1968" t="str">
        <f t="shared" si="182"/>
        <v>0</v>
      </c>
      <c r="G1968" t="s">
        <v>154</v>
      </c>
      <c r="H1968" t="s">
        <v>155</v>
      </c>
      <c r="I1968" t="str">
        <f t="shared" si="183"/>
        <v/>
      </c>
      <c r="J1968" t="str">
        <f t="shared" si="184"/>
        <v/>
      </c>
      <c r="K1968" t="str">
        <f>VLOOKUP('intouch变量（离散）'!$A1968,基本表格!$G:$Q,9,FALSE)</f>
        <v>On</v>
      </c>
      <c r="L1968">
        <v>1</v>
      </c>
      <c r="M1968" t="s">
        <v>156</v>
      </c>
      <c r="N1968" t="s">
        <v>157</v>
      </c>
      <c r="O1968" t="s">
        <v>158</v>
      </c>
      <c r="P1968" t="str">
        <f>VLOOKUP('intouch变量（离散）'!$A1968,基本表格!$G:$Q,3,FALSE)</f>
        <v>DB1302,X11.6</v>
      </c>
      <c r="Q1968" t="str">
        <f>VLOOKUP('intouch变量（离散）'!$A1968,基本表格!$G:$Q,10,FALSE)</f>
        <v>Yes</v>
      </c>
      <c r="R1968" t="str">
        <f t="shared" si="186"/>
        <v>DB1302,X11.6 3#刨片机刹车电磁阀  关闭未到位报警</v>
      </c>
      <c r="S1968">
        <v>0</v>
      </c>
      <c r="T1968">
        <v>0</v>
      </c>
    </row>
    <row r="1969" spans="1:20">
      <c r="A1969" t="s">
        <v>2125</v>
      </c>
      <c r="B1969" s="11" t="str">
        <f t="shared" si="185"/>
        <v>CHP3</v>
      </c>
      <c r="C1969" s="11" t="str">
        <f>VLOOKUP('intouch变量（离散）'!$A1969,基本表格!$G:$Q,2,FALSE)</f>
        <v>3#刨片机电磁门锁电磁阀  使能</v>
      </c>
      <c r="D1969" t="s">
        <v>154</v>
      </c>
      <c r="E1969" t="str">
        <f t="shared" si="181"/>
        <v>No</v>
      </c>
      <c r="F1969" t="str">
        <f t="shared" si="182"/>
        <v>0</v>
      </c>
      <c r="G1969" t="s">
        <v>154</v>
      </c>
      <c r="H1969" t="s">
        <v>155</v>
      </c>
      <c r="I1969" t="str">
        <f t="shared" si="183"/>
        <v/>
      </c>
      <c r="J1969" t="str">
        <f t="shared" si="184"/>
        <v/>
      </c>
      <c r="K1969" t="str">
        <f>VLOOKUP('intouch变量（离散）'!$A1969,基本表格!$G:$Q,9,FALSE)</f>
        <v>None</v>
      </c>
      <c r="L1969">
        <v>1</v>
      </c>
      <c r="M1969" t="s">
        <v>156</v>
      </c>
      <c r="N1969" t="s">
        <v>157</v>
      </c>
      <c r="O1969" t="s">
        <v>158</v>
      </c>
      <c r="P1969" t="str">
        <f>VLOOKUP('intouch变量（离散）'!$A1969,基本表格!$G:$Q,3,FALSE)</f>
        <v>DB1302,X20.0</v>
      </c>
      <c r="Q1969" t="str">
        <f>VLOOKUP('intouch变量（离散）'!$A1969,基本表格!$G:$Q,10,FALSE)</f>
        <v>No</v>
      </c>
      <c r="R1969" t="str">
        <f t="shared" si="186"/>
        <v>DB1302,X20.0 3#刨片机电磁门锁电磁阀  使能</v>
      </c>
      <c r="S1969">
        <v>0</v>
      </c>
      <c r="T1969">
        <v>0</v>
      </c>
    </row>
    <row r="1970" spans="1:20">
      <c r="A1970" t="s">
        <v>2126</v>
      </c>
      <c r="B1970" s="11" t="str">
        <f t="shared" si="185"/>
        <v>CHP3</v>
      </c>
      <c r="C1970" s="11" t="str">
        <f>VLOOKUP('intouch变量（离散）'!$A1970,基本表格!$G:$Q,2,FALSE)</f>
        <v>3#刨片机电磁门锁电磁阀  手自动状态</v>
      </c>
      <c r="D1970" t="s">
        <v>154</v>
      </c>
      <c r="E1970" t="str">
        <f t="shared" si="181"/>
        <v>No</v>
      </c>
      <c r="F1970" t="str">
        <f t="shared" si="182"/>
        <v>0</v>
      </c>
      <c r="G1970" t="s">
        <v>154</v>
      </c>
      <c r="H1970" t="s">
        <v>155</v>
      </c>
      <c r="I1970" t="str">
        <f t="shared" si="183"/>
        <v/>
      </c>
      <c r="J1970" t="str">
        <f t="shared" si="184"/>
        <v/>
      </c>
      <c r="K1970" t="str">
        <f>VLOOKUP('intouch变量（离散）'!$A1970,基本表格!$G:$Q,9,FALSE)</f>
        <v>None</v>
      </c>
      <c r="L1970">
        <v>1</v>
      </c>
      <c r="M1970" t="s">
        <v>156</v>
      </c>
      <c r="N1970" t="s">
        <v>157</v>
      </c>
      <c r="O1970" t="s">
        <v>158</v>
      </c>
      <c r="P1970" t="str">
        <f>VLOOKUP('intouch变量（离散）'!$A1970,基本表格!$G:$Q,3,FALSE)</f>
        <v>DB1302,X20.3</v>
      </c>
      <c r="Q1970" t="str">
        <f>VLOOKUP('intouch变量（离散）'!$A1970,基本表格!$G:$Q,10,FALSE)</f>
        <v>Yes</v>
      </c>
      <c r="R1970" t="str">
        <f t="shared" si="186"/>
        <v>DB1302,X20.3 3#刨片机电磁门锁电磁阀  手自动状态</v>
      </c>
      <c r="S1970">
        <v>0</v>
      </c>
      <c r="T1970">
        <v>0</v>
      </c>
    </row>
    <row r="1971" spans="1:20">
      <c r="A1971" t="s">
        <v>2127</v>
      </c>
      <c r="B1971" s="11" t="str">
        <f t="shared" si="185"/>
        <v>CHP3</v>
      </c>
      <c r="C1971" s="11" t="str">
        <f>VLOOKUP('intouch变量（离散）'!$A1971,基本表格!$G:$Q,2,FALSE)</f>
        <v>3#刨片机电磁门锁电磁阀  开启</v>
      </c>
      <c r="D1971" t="s">
        <v>154</v>
      </c>
      <c r="E1971" t="str">
        <f t="shared" si="181"/>
        <v>No</v>
      </c>
      <c r="F1971" t="str">
        <f t="shared" si="182"/>
        <v>0</v>
      </c>
      <c r="G1971" t="s">
        <v>154</v>
      </c>
      <c r="H1971" t="s">
        <v>155</v>
      </c>
      <c r="I1971" t="str">
        <f t="shared" si="183"/>
        <v/>
      </c>
      <c r="J1971" t="str">
        <f t="shared" si="184"/>
        <v/>
      </c>
      <c r="K1971" t="str">
        <f>VLOOKUP('intouch变量（离散）'!$A1971,基本表格!$G:$Q,9,FALSE)</f>
        <v>None</v>
      </c>
      <c r="L1971">
        <v>1</v>
      </c>
      <c r="M1971" t="s">
        <v>156</v>
      </c>
      <c r="N1971" t="s">
        <v>157</v>
      </c>
      <c r="O1971" t="s">
        <v>158</v>
      </c>
      <c r="P1971" t="str">
        <f>VLOOKUP('intouch变量（离散）'!$A1971,基本表格!$G:$Q,3,FALSE)</f>
        <v>DB1302,X20.6</v>
      </c>
      <c r="Q1971" t="str">
        <f>VLOOKUP('intouch变量（离散）'!$A1971,基本表格!$G:$Q,10,FALSE)</f>
        <v>No</v>
      </c>
      <c r="R1971" t="str">
        <f t="shared" si="186"/>
        <v>DB1302,X20.6 3#刨片机电磁门锁电磁阀  开启</v>
      </c>
      <c r="S1971">
        <v>0</v>
      </c>
      <c r="T1971">
        <v>0</v>
      </c>
    </row>
    <row r="1972" spans="1:20">
      <c r="A1972" t="s">
        <v>2128</v>
      </c>
      <c r="B1972" s="11" t="str">
        <f t="shared" si="185"/>
        <v>CHP3</v>
      </c>
      <c r="C1972" s="11" t="str">
        <f>VLOOKUP('intouch变量（离散）'!$A1972,基本表格!$G:$Q,2,FALSE)</f>
        <v>3#刨片机电磁门锁电磁阀  关闭</v>
      </c>
      <c r="D1972" t="s">
        <v>154</v>
      </c>
      <c r="E1972" t="str">
        <f t="shared" si="181"/>
        <v>No</v>
      </c>
      <c r="F1972" t="str">
        <f t="shared" si="182"/>
        <v>0</v>
      </c>
      <c r="G1972" t="s">
        <v>154</v>
      </c>
      <c r="H1972" t="s">
        <v>155</v>
      </c>
      <c r="I1972" t="str">
        <f t="shared" si="183"/>
        <v/>
      </c>
      <c r="J1972" t="str">
        <f t="shared" si="184"/>
        <v/>
      </c>
      <c r="K1972" t="str">
        <f>VLOOKUP('intouch变量（离散）'!$A1972,基本表格!$G:$Q,9,FALSE)</f>
        <v>None</v>
      </c>
      <c r="L1972">
        <v>1</v>
      </c>
      <c r="M1972" t="s">
        <v>156</v>
      </c>
      <c r="N1972" t="s">
        <v>157</v>
      </c>
      <c r="O1972" t="s">
        <v>158</v>
      </c>
      <c r="P1972" t="str">
        <f>VLOOKUP('intouch变量（离散）'!$A1972,基本表格!$G:$Q,3,FALSE)</f>
        <v>DB1302,X20.7</v>
      </c>
      <c r="Q1972" t="str">
        <f>VLOOKUP('intouch变量（离散）'!$A1972,基本表格!$G:$Q,10,FALSE)</f>
        <v>No</v>
      </c>
      <c r="R1972" t="str">
        <f t="shared" si="186"/>
        <v>DB1302,X20.7 3#刨片机电磁门锁电磁阀  关闭</v>
      </c>
      <c r="S1972">
        <v>0</v>
      </c>
      <c r="T1972">
        <v>0</v>
      </c>
    </row>
    <row r="1973" spans="1:20">
      <c r="A1973" t="s">
        <v>2129</v>
      </c>
      <c r="B1973" s="11" t="str">
        <f t="shared" si="185"/>
        <v>CHP3</v>
      </c>
      <c r="C1973" s="11" t="str">
        <f>VLOOKUP('intouch变量（离散）'!$A1973,基本表格!$G:$Q,2,FALSE)</f>
        <v>3#刨片机电磁门锁电磁阀  状态</v>
      </c>
      <c r="D1973" t="s">
        <v>154</v>
      </c>
      <c r="E1973" t="str">
        <f t="shared" si="181"/>
        <v>No</v>
      </c>
      <c r="F1973" t="str">
        <f t="shared" si="182"/>
        <v>0</v>
      </c>
      <c r="G1973" t="s">
        <v>154</v>
      </c>
      <c r="H1973" t="s">
        <v>155</v>
      </c>
      <c r="I1973" t="str">
        <f t="shared" si="183"/>
        <v/>
      </c>
      <c r="J1973" t="str">
        <f t="shared" si="184"/>
        <v/>
      </c>
      <c r="K1973" t="str">
        <f>VLOOKUP('intouch变量（离散）'!$A1973,基本表格!$G:$Q,9,FALSE)</f>
        <v>None</v>
      </c>
      <c r="L1973">
        <v>1</v>
      </c>
      <c r="M1973" t="s">
        <v>156</v>
      </c>
      <c r="N1973" t="s">
        <v>157</v>
      </c>
      <c r="O1973" t="s">
        <v>158</v>
      </c>
      <c r="P1973" t="str">
        <f>VLOOKUP('intouch变量（离散）'!$A1973,基本表格!$G:$Q,3,FALSE)</f>
        <v>DB1302,X21.0</v>
      </c>
      <c r="Q1973" t="str">
        <f>VLOOKUP('intouch变量（离散）'!$A1973,基本表格!$G:$Q,10,FALSE)</f>
        <v>Yes</v>
      </c>
      <c r="R1973" t="str">
        <f t="shared" si="186"/>
        <v>DB1302,X21.0 3#刨片机电磁门锁电磁阀  状态</v>
      </c>
      <c r="S1973">
        <v>0</v>
      </c>
      <c r="T1973">
        <v>0</v>
      </c>
    </row>
    <row r="1974" spans="1:20">
      <c r="A1974" t="s">
        <v>2130</v>
      </c>
      <c r="B1974" s="11" t="str">
        <f t="shared" si="185"/>
        <v>CHP3</v>
      </c>
      <c r="C1974" s="11" t="str">
        <f>VLOOKUP('intouch变量（离散）'!$A1974,基本表格!$G:$Q,2,FALSE)</f>
        <v>3#刨片机电磁门锁电磁阀  开启到位_状态</v>
      </c>
      <c r="D1974" t="s">
        <v>154</v>
      </c>
      <c r="E1974" t="str">
        <f t="shared" si="181"/>
        <v>No</v>
      </c>
      <c r="F1974" t="str">
        <f t="shared" si="182"/>
        <v>0</v>
      </c>
      <c r="G1974" t="s">
        <v>154</v>
      </c>
      <c r="H1974" t="s">
        <v>155</v>
      </c>
      <c r="I1974" t="str">
        <f t="shared" si="183"/>
        <v/>
      </c>
      <c r="J1974" t="str">
        <f t="shared" si="184"/>
        <v/>
      </c>
      <c r="K1974" t="str">
        <f>VLOOKUP('intouch变量（离散）'!$A1974,基本表格!$G:$Q,9,FALSE)</f>
        <v>None</v>
      </c>
      <c r="L1974">
        <v>1</v>
      </c>
      <c r="M1974" t="s">
        <v>156</v>
      </c>
      <c r="N1974" t="s">
        <v>157</v>
      </c>
      <c r="O1974" t="s">
        <v>158</v>
      </c>
      <c r="P1974" t="str">
        <f>VLOOKUP('intouch变量（离散）'!$A1974,基本表格!$G:$Q,3,FALSE)</f>
        <v>DB1302,X21.1</v>
      </c>
      <c r="Q1974" t="str">
        <f>VLOOKUP('intouch变量（离散）'!$A1974,基本表格!$G:$Q,10,FALSE)</f>
        <v>Yes</v>
      </c>
      <c r="R1974" t="str">
        <f t="shared" si="186"/>
        <v>DB1302,X21.1 3#刨片机电磁门锁电磁阀  开启到位_状态</v>
      </c>
      <c r="S1974">
        <v>0</v>
      </c>
      <c r="T1974">
        <v>0</v>
      </c>
    </row>
    <row r="1975" spans="1:20">
      <c r="A1975" t="s">
        <v>2131</v>
      </c>
      <c r="B1975" s="11" t="str">
        <f t="shared" si="185"/>
        <v>CHP3</v>
      </c>
      <c r="C1975" s="11" t="str">
        <f>VLOOKUP('intouch变量（离散）'!$A1975,基本表格!$G:$Q,2,FALSE)</f>
        <v>3#刨片机电磁门锁电磁阀  关闭到位_状态</v>
      </c>
      <c r="D1975" t="s">
        <v>154</v>
      </c>
      <c r="E1975" t="str">
        <f t="shared" si="181"/>
        <v>No</v>
      </c>
      <c r="F1975" t="str">
        <f t="shared" si="182"/>
        <v>0</v>
      </c>
      <c r="G1975" t="s">
        <v>154</v>
      </c>
      <c r="H1975" t="s">
        <v>155</v>
      </c>
      <c r="I1975" t="str">
        <f t="shared" si="183"/>
        <v/>
      </c>
      <c r="J1975" t="str">
        <f t="shared" si="184"/>
        <v/>
      </c>
      <c r="K1975" t="str">
        <f>VLOOKUP('intouch变量（离散）'!$A1975,基本表格!$G:$Q,9,FALSE)</f>
        <v>None</v>
      </c>
      <c r="L1975">
        <v>1</v>
      </c>
      <c r="M1975" t="s">
        <v>156</v>
      </c>
      <c r="N1975" t="s">
        <v>157</v>
      </c>
      <c r="O1975" t="s">
        <v>158</v>
      </c>
      <c r="P1975" t="str">
        <f>VLOOKUP('intouch变量（离散）'!$A1975,基本表格!$G:$Q,3,FALSE)</f>
        <v>DB1302,X21.2</v>
      </c>
      <c r="Q1975" t="str">
        <f>VLOOKUP('intouch变量（离散）'!$A1975,基本表格!$G:$Q,10,FALSE)</f>
        <v>Yes</v>
      </c>
      <c r="R1975" t="str">
        <f t="shared" si="186"/>
        <v>DB1302,X21.2 3#刨片机电磁门锁电磁阀  关闭到位_状态</v>
      </c>
      <c r="S1975">
        <v>0</v>
      </c>
      <c r="T1975">
        <v>0</v>
      </c>
    </row>
    <row r="1976" spans="1:20">
      <c r="A1976" t="s">
        <v>2132</v>
      </c>
      <c r="B1976" s="11" t="str">
        <f t="shared" si="185"/>
        <v>CHP3</v>
      </c>
      <c r="C1976" s="11" t="str">
        <f>VLOOKUP('intouch变量（离散）'!$A1976,基本表格!$G:$Q,2,FALSE)</f>
        <v>3#刨片机电磁门锁电磁阀  开启未到位报警</v>
      </c>
      <c r="D1976" t="s">
        <v>154</v>
      </c>
      <c r="E1976" t="str">
        <f t="shared" si="181"/>
        <v>No</v>
      </c>
      <c r="F1976" t="str">
        <f t="shared" si="182"/>
        <v>0</v>
      </c>
      <c r="G1976" t="s">
        <v>154</v>
      </c>
      <c r="H1976" t="s">
        <v>155</v>
      </c>
      <c r="I1976" t="str">
        <f t="shared" si="183"/>
        <v/>
      </c>
      <c r="J1976" t="str">
        <f t="shared" si="184"/>
        <v/>
      </c>
      <c r="K1976" t="str">
        <f>VLOOKUP('intouch变量（离散）'!$A1976,基本表格!$G:$Q,9,FALSE)</f>
        <v>On</v>
      </c>
      <c r="L1976">
        <v>1</v>
      </c>
      <c r="M1976" t="s">
        <v>156</v>
      </c>
      <c r="N1976" t="s">
        <v>157</v>
      </c>
      <c r="O1976" t="s">
        <v>158</v>
      </c>
      <c r="P1976" t="str">
        <f>VLOOKUP('intouch变量（离散）'!$A1976,基本表格!$G:$Q,3,FALSE)</f>
        <v>DB1302,X21.5</v>
      </c>
      <c r="Q1976" t="str">
        <f>VLOOKUP('intouch变量（离散）'!$A1976,基本表格!$G:$Q,10,FALSE)</f>
        <v>Yes</v>
      </c>
      <c r="R1976" t="str">
        <f t="shared" si="186"/>
        <v>DB1302,X21.5 3#刨片机电磁门锁电磁阀  开启未到位报警</v>
      </c>
      <c r="S1976">
        <v>0</v>
      </c>
      <c r="T1976">
        <v>0</v>
      </c>
    </row>
    <row r="1977" spans="1:20">
      <c r="A1977" t="s">
        <v>2133</v>
      </c>
      <c r="B1977" s="11" t="str">
        <f t="shared" si="185"/>
        <v>CHP3</v>
      </c>
      <c r="C1977" s="11" t="str">
        <f>VLOOKUP('intouch变量（离散）'!$A1977,基本表格!$G:$Q,2,FALSE)</f>
        <v>3#刨片机电磁门锁电磁阀  关闭未到位报警</v>
      </c>
      <c r="D1977" t="s">
        <v>154</v>
      </c>
      <c r="E1977" t="str">
        <f t="shared" si="181"/>
        <v>No</v>
      </c>
      <c r="F1977" t="str">
        <f t="shared" si="182"/>
        <v>0</v>
      </c>
      <c r="G1977" t="s">
        <v>154</v>
      </c>
      <c r="H1977" t="s">
        <v>155</v>
      </c>
      <c r="I1977" t="str">
        <f t="shared" si="183"/>
        <v/>
      </c>
      <c r="J1977" t="str">
        <f t="shared" si="184"/>
        <v/>
      </c>
      <c r="K1977" t="str">
        <f>VLOOKUP('intouch变量（离散）'!$A1977,基本表格!$G:$Q,9,FALSE)</f>
        <v>On</v>
      </c>
      <c r="L1977">
        <v>1</v>
      </c>
      <c r="M1977" t="s">
        <v>156</v>
      </c>
      <c r="N1977" t="s">
        <v>157</v>
      </c>
      <c r="O1977" t="s">
        <v>158</v>
      </c>
      <c r="P1977" t="str">
        <f>VLOOKUP('intouch变量（离散）'!$A1977,基本表格!$G:$Q,3,FALSE)</f>
        <v>DB1302,X21.6</v>
      </c>
      <c r="Q1977" t="str">
        <f>VLOOKUP('intouch变量（离散）'!$A1977,基本表格!$G:$Q,10,FALSE)</f>
        <v>Yes</v>
      </c>
      <c r="R1977" t="str">
        <f t="shared" si="186"/>
        <v>DB1302,X21.6 3#刨片机电磁门锁电磁阀  关闭未到位报警</v>
      </c>
      <c r="S1977">
        <v>0</v>
      </c>
      <c r="T1977">
        <v>0</v>
      </c>
    </row>
    <row r="1978" spans="1:20">
      <c r="A1978" t="s">
        <v>2134</v>
      </c>
      <c r="B1978" s="11" t="str">
        <f t="shared" si="185"/>
        <v>CHP3</v>
      </c>
      <c r="C1978" s="11" t="str">
        <f>VLOOKUP('intouch变量（离散）'!$A1978,基本表格!$G:$Q,2,FALSE)</f>
        <v>3#刨片机油缸锁  使能</v>
      </c>
      <c r="D1978" t="s">
        <v>154</v>
      </c>
      <c r="E1978" t="str">
        <f t="shared" si="181"/>
        <v>No</v>
      </c>
      <c r="F1978" t="str">
        <f t="shared" si="182"/>
        <v>0</v>
      </c>
      <c r="G1978" t="s">
        <v>154</v>
      </c>
      <c r="H1978" t="s">
        <v>155</v>
      </c>
      <c r="I1978" t="str">
        <f t="shared" si="183"/>
        <v/>
      </c>
      <c r="J1978" t="str">
        <f t="shared" si="184"/>
        <v/>
      </c>
      <c r="K1978" t="str">
        <f>VLOOKUP('intouch变量（离散）'!$A1978,基本表格!$G:$Q,9,FALSE)</f>
        <v>None</v>
      </c>
      <c r="L1978">
        <v>1</v>
      </c>
      <c r="M1978" t="s">
        <v>156</v>
      </c>
      <c r="N1978" t="s">
        <v>157</v>
      </c>
      <c r="O1978" t="s">
        <v>158</v>
      </c>
      <c r="P1978" t="str">
        <f>VLOOKUP('intouch变量（离散）'!$A1978,基本表格!$G:$Q,3,FALSE)</f>
        <v>DB1302,X30.0</v>
      </c>
      <c r="Q1978" t="str">
        <f>VLOOKUP('intouch变量（离散）'!$A1978,基本表格!$G:$Q,10,FALSE)</f>
        <v>No</v>
      </c>
      <c r="R1978" t="str">
        <f t="shared" si="186"/>
        <v>DB1302,X30.0 3#刨片机油缸锁  使能</v>
      </c>
      <c r="S1978">
        <v>0</v>
      </c>
      <c r="T1978">
        <v>0</v>
      </c>
    </row>
    <row r="1979" spans="1:20">
      <c r="A1979" t="s">
        <v>2135</v>
      </c>
      <c r="B1979" s="11" t="str">
        <f t="shared" si="185"/>
        <v>CHP3</v>
      </c>
      <c r="C1979" s="11" t="str">
        <f>VLOOKUP('intouch变量（离散）'!$A1979,基本表格!$G:$Q,2,FALSE)</f>
        <v>3#刨片机油缸锁  手自动状态</v>
      </c>
      <c r="D1979" t="s">
        <v>154</v>
      </c>
      <c r="E1979" t="str">
        <f t="shared" si="181"/>
        <v>No</v>
      </c>
      <c r="F1979" t="str">
        <f t="shared" si="182"/>
        <v>0</v>
      </c>
      <c r="G1979" t="s">
        <v>154</v>
      </c>
      <c r="H1979" t="s">
        <v>155</v>
      </c>
      <c r="I1979" t="str">
        <f t="shared" si="183"/>
        <v/>
      </c>
      <c r="J1979" t="str">
        <f t="shared" si="184"/>
        <v/>
      </c>
      <c r="K1979" t="str">
        <f>VLOOKUP('intouch变量（离散）'!$A1979,基本表格!$G:$Q,9,FALSE)</f>
        <v>None</v>
      </c>
      <c r="L1979">
        <v>1</v>
      </c>
      <c r="M1979" t="s">
        <v>156</v>
      </c>
      <c r="N1979" t="s">
        <v>157</v>
      </c>
      <c r="O1979" t="s">
        <v>158</v>
      </c>
      <c r="P1979" t="str">
        <f>VLOOKUP('intouch变量（离散）'!$A1979,基本表格!$G:$Q,3,FALSE)</f>
        <v>DB1302,X30.3</v>
      </c>
      <c r="Q1979" t="str">
        <f>VLOOKUP('intouch变量（离散）'!$A1979,基本表格!$G:$Q,10,FALSE)</f>
        <v>Yes</v>
      </c>
      <c r="R1979" t="str">
        <f t="shared" si="186"/>
        <v>DB1302,X30.3 3#刨片机油缸锁  手自动状态</v>
      </c>
      <c r="S1979">
        <v>0</v>
      </c>
      <c r="T1979">
        <v>0</v>
      </c>
    </row>
    <row r="1980" spans="1:20">
      <c r="A1980" t="s">
        <v>2136</v>
      </c>
      <c r="B1980" s="11" t="str">
        <f t="shared" si="185"/>
        <v>CHP3</v>
      </c>
      <c r="C1980" s="11" t="str">
        <f>VLOOKUP('intouch变量（离散）'!$A1980,基本表格!$G:$Q,2,FALSE)</f>
        <v>3#刨片机油缸锁  开启</v>
      </c>
      <c r="D1980" t="s">
        <v>154</v>
      </c>
      <c r="E1980" t="str">
        <f t="shared" si="181"/>
        <v>No</v>
      </c>
      <c r="F1980" t="str">
        <f t="shared" si="182"/>
        <v>0</v>
      </c>
      <c r="G1980" t="s">
        <v>154</v>
      </c>
      <c r="H1980" t="s">
        <v>155</v>
      </c>
      <c r="I1980" t="str">
        <f t="shared" si="183"/>
        <v/>
      </c>
      <c r="J1980" t="str">
        <f t="shared" si="184"/>
        <v/>
      </c>
      <c r="K1980" t="str">
        <f>VLOOKUP('intouch变量（离散）'!$A1980,基本表格!$G:$Q,9,FALSE)</f>
        <v>None</v>
      </c>
      <c r="L1980">
        <v>1</v>
      </c>
      <c r="M1980" t="s">
        <v>156</v>
      </c>
      <c r="N1980" t="s">
        <v>157</v>
      </c>
      <c r="O1980" t="s">
        <v>158</v>
      </c>
      <c r="P1980" t="str">
        <f>VLOOKUP('intouch变量（离散）'!$A1980,基本表格!$G:$Q,3,FALSE)</f>
        <v>DB1302,X30.6</v>
      </c>
      <c r="Q1980" t="str">
        <f>VLOOKUP('intouch变量（离散）'!$A1980,基本表格!$G:$Q,10,FALSE)</f>
        <v>No</v>
      </c>
      <c r="R1980" t="str">
        <f t="shared" si="186"/>
        <v>DB1302,X30.6 3#刨片机油缸锁  开启</v>
      </c>
      <c r="S1980">
        <v>0</v>
      </c>
      <c r="T1980">
        <v>0</v>
      </c>
    </row>
    <row r="1981" spans="1:20">
      <c r="A1981" t="s">
        <v>2137</v>
      </c>
      <c r="B1981" s="11" t="str">
        <f t="shared" si="185"/>
        <v>CHP3</v>
      </c>
      <c r="C1981" s="11" t="str">
        <f>VLOOKUP('intouch变量（离散）'!$A1981,基本表格!$G:$Q,2,FALSE)</f>
        <v>3#刨片机油缸锁  关闭</v>
      </c>
      <c r="D1981" t="s">
        <v>154</v>
      </c>
      <c r="E1981" t="str">
        <f t="shared" si="181"/>
        <v>No</v>
      </c>
      <c r="F1981" t="str">
        <f t="shared" si="182"/>
        <v>0</v>
      </c>
      <c r="G1981" t="s">
        <v>154</v>
      </c>
      <c r="H1981" t="s">
        <v>155</v>
      </c>
      <c r="I1981" t="str">
        <f t="shared" si="183"/>
        <v/>
      </c>
      <c r="J1981" t="str">
        <f t="shared" si="184"/>
        <v/>
      </c>
      <c r="K1981" t="str">
        <f>VLOOKUP('intouch变量（离散）'!$A1981,基本表格!$G:$Q,9,FALSE)</f>
        <v>None</v>
      </c>
      <c r="L1981">
        <v>1</v>
      </c>
      <c r="M1981" t="s">
        <v>156</v>
      </c>
      <c r="N1981" t="s">
        <v>157</v>
      </c>
      <c r="O1981" t="s">
        <v>158</v>
      </c>
      <c r="P1981" t="str">
        <f>VLOOKUP('intouch变量（离散）'!$A1981,基本表格!$G:$Q,3,FALSE)</f>
        <v>DB1302,X30.7</v>
      </c>
      <c r="Q1981" t="str">
        <f>VLOOKUP('intouch变量（离散）'!$A1981,基本表格!$G:$Q,10,FALSE)</f>
        <v>No</v>
      </c>
      <c r="R1981" t="str">
        <f t="shared" si="186"/>
        <v>DB1302,X30.7 3#刨片机油缸锁  关闭</v>
      </c>
      <c r="S1981">
        <v>0</v>
      </c>
      <c r="T1981">
        <v>0</v>
      </c>
    </row>
    <row r="1982" spans="1:20">
      <c r="A1982" t="s">
        <v>2138</v>
      </c>
      <c r="B1982" s="11" t="str">
        <f t="shared" si="185"/>
        <v>CHP3</v>
      </c>
      <c r="C1982" s="11" t="str">
        <f>VLOOKUP('intouch变量（离散）'!$A1982,基本表格!$G:$Q,2,FALSE)</f>
        <v>3#刨片机油缸锁  状态</v>
      </c>
      <c r="D1982" t="s">
        <v>154</v>
      </c>
      <c r="E1982" t="str">
        <f t="shared" si="181"/>
        <v>No</v>
      </c>
      <c r="F1982" t="str">
        <f t="shared" si="182"/>
        <v>0</v>
      </c>
      <c r="G1982" t="s">
        <v>154</v>
      </c>
      <c r="H1982" t="s">
        <v>155</v>
      </c>
      <c r="I1982" t="str">
        <f t="shared" si="183"/>
        <v/>
      </c>
      <c r="J1982" t="str">
        <f t="shared" si="184"/>
        <v/>
      </c>
      <c r="K1982" t="str">
        <f>VLOOKUP('intouch变量（离散）'!$A1982,基本表格!$G:$Q,9,FALSE)</f>
        <v>None</v>
      </c>
      <c r="L1982">
        <v>1</v>
      </c>
      <c r="M1982" t="s">
        <v>156</v>
      </c>
      <c r="N1982" t="s">
        <v>157</v>
      </c>
      <c r="O1982" t="s">
        <v>158</v>
      </c>
      <c r="P1982" t="str">
        <f>VLOOKUP('intouch变量（离散）'!$A1982,基本表格!$G:$Q,3,FALSE)</f>
        <v>DB1302,X31.0</v>
      </c>
      <c r="Q1982" t="str">
        <f>VLOOKUP('intouch变量（离散）'!$A1982,基本表格!$G:$Q,10,FALSE)</f>
        <v>Yes</v>
      </c>
      <c r="R1982" t="str">
        <f t="shared" si="186"/>
        <v>DB1302,X31.0 3#刨片机油缸锁  状态</v>
      </c>
      <c r="S1982">
        <v>0</v>
      </c>
      <c r="T1982">
        <v>0</v>
      </c>
    </row>
    <row r="1983" spans="1:20">
      <c r="A1983" t="s">
        <v>2139</v>
      </c>
      <c r="B1983" s="11" t="str">
        <f t="shared" si="185"/>
        <v>CHP3</v>
      </c>
      <c r="C1983" s="11" t="str">
        <f>VLOOKUP('intouch变量（离散）'!$A1983,基本表格!$G:$Q,2,FALSE)</f>
        <v>3#刨片机油缸锁  开启到位_状态</v>
      </c>
      <c r="D1983" t="s">
        <v>154</v>
      </c>
      <c r="E1983" t="str">
        <f t="shared" si="181"/>
        <v>No</v>
      </c>
      <c r="F1983" t="str">
        <f t="shared" si="182"/>
        <v>0</v>
      </c>
      <c r="G1983" t="s">
        <v>154</v>
      </c>
      <c r="H1983" t="s">
        <v>155</v>
      </c>
      <c r="I1983" t="str">
        <f t="shared" si="183"/>
        <v/>
      </c>
      <c r="J1983" t="str">
        <f t="shared" si="184"/>
        <v/>
      </c>
      <c r="K1983" t="str">
        <f>VLOOKUP('intouch变量（离散）'!$A1983,基本表格!$G:$Q,9,FALSE)</f>
        <v>None</v>
      </c>
      <c r="L1983">
        <v>1</v>
      </c>
      <c r="M1983" t="s">
        <v>156</v>
      </c>
      <c r="N1983" t="s">
        <v>157</v>
      </c>
      <c r="O1983" t="s">
        <v>158</v>
      </c>
      <c r="P1983" t="str">
        <f>VLOOKUP('intouch变量（离散）'!$A1983,基本表格!$G:$Q,3,FALSE)</f>
        <v>DB1302,X31.1</v>
      </c>
      <c r="Q1983" t="str">
        <f>VLOOKUP('intouch变量（离散）'!$A1983,基本表格!$G:$Q,10,FALSE)</f>
        <v>Yes</v>
      </c>
      <c r="R1983" t="str">
        <f t="shared" si="186"/>
        <v>DB1302,X31.1 3#刨片机油缸锁  开启到位_状态</v>
      </c>
      <c r="S1983">
        <v>0</v>
      </c>
      <c r="T1983">
        <v>0</v>
      </c>
    </row>
    <row r="1984" spans="1:20">
      <c r="A1984" t="s">
        <v>2140</v>
      </c>
      <c r="B1984" s="11" t="str">
        <f t="shared" si="185"/>
        <v>CHP3</v>
      </c>
      <c r="C1984" s="11" t="str">
        <f>VLOOKUP('intouch变量（离散）'!$A1984,基本表格!$G:$Q,2,FALSE)</f>
        <v>3#刨片机油缸锁  关闭到位_状态</v>
      </c>
      <c r="D1984" t="s">
        <v>154</v>
      </c>
      <c r="E1984" t="str">
        <f t="shared" si="181"/>
        <v>No</v>
      </c>
      <c r="F1984" t="str">
        <f t="shared" si="182"/>
        <v>0</v>
      </c>
      <c r="G1984" t="s">
        <v>154</v>
      </c>
      <c r="H1984" t="s">
        <v>155</v>
      </c>
      <c r="I1984" t="str">
        <f t="shared" si="183"/>
        <v/>
      </c>
      <c r="J1984" t="str">
        <f t="shared" si="184"/>
        <v/>
      </c>
      <c r="K1984" t="str">
        <f>VLOOKUP('intouch变量（离散）'!$A1984,基本表格!$G:$Q,9,FALSE)</f>
        <v>None</v>
      </c>
      <c r="L1984">
        <v>1</v>
      </c>
      <c r="M1984" t="s">
        <v>156</v>
      </c>
      <c r="N1984" t="s">
        <v>157</v>
      </c>
      <c r="O1984" t="s">
        <v>158</v>
      </c>
      <c r="P1984" t="str">
        <f>VLOOKUP('intouch变量（离散）'!$A1984,基本表格!$G:$Q,3,FALSE)</f>
        <v>DB1302,X31.2</v>
      </c>
      <c r="Q1984" t="str">
        <f>VLOOKUP('intouch变量（离散）'!$A1984,基本表格!$G:$Q,10,FALSE)</f>
        <v>Yes</v>
      </c>
      <c r="R1984" t="str">
        <f t="shared" si="186"/>
        <v>DB1302,X31.2 3#刨片机油缸锁  关闭到位_状态</v>
      </c>
      <c r="S1984">
        <v>0</v>
      </c>
      <c r="T1984">
        <v>0</v>
      </c>
    </row>
    <row r="1985" spans="1:20">
      <c r="A1985" t="s">
        <v>2141</v>
      </c>
      <c r="B1985" s="11" t="str">
        <f t="shared" si="185"/>
        <v>CHP3</v>
      </c>
      <c r="C1985" s="11" t="str">
        <f>VLOOKUP('intouch变量（离散）'!$A1985,基本表格!$G:$Q,2,FALSE)</f>
        <v>3#刨片机油缸锁  开启未到位报警</v>
      </c>
      <c r="D1985" t="s">
        <v>154</v>
      </c>
      <c r="E1985" t="str">
        <f t="shared" si="181"/>
        <v>No</v>
      </c>
      <c r="F1985" t="str">
        <f t="shared" si="182"/>
        <v>0</v>
      </c>
      <c r="G1985" t="s">
        <v>154</v>
      </c>
      <c r="H1985" t="s">
        <v>155</v>
      </c>
      <c r="I1985" t="str">
        <f t="shared" si="183"/>
        <v/>
      </c>
      <c r="J1985" t="str">
        <f t="shared" si="184"/>
        <v/>
      </c>
      <c r="K1985" t="str">
        <f>VLOOKUP('intouch变量（离散）'!$A1985,基本表格!$G:$Q,9,FALSE)</f>
        <v>On</v>
      </c>
      <c r="L1985">
        <v>1</v>
      </c>
      <c r="M1985" t="s">
        <v>156</v>
      </c>
      <c r="N1985" t="s">
        <v>157</v>
      </c>
      <c r="O1985" t="s">
        <v>158</v>
      </c>
      <c r="P1985" t="str">
        <f>VLOOKUP('intouch变量（离散）'!$A1985,基本表格!$G:$Q,3,FALSE)</f>
        <v>DB1302,X31.5</v>
      </c>
      <c r="Q1985" t="str">
        <f>VLOOKUP('intouch变量（离散）'!$A1985,基本表格!$G:$Q,10,FALSE)</f>
        <v>Yes</v>
      </c>
      <c r="R1985" t="str">
        <f t="shared" si="186"/>
        <v>DB1302,X31.5 3#刨片机油缸锁  开启未到位报警</v>
      </c>
      <c r="S1985">
        <v>0</v>
      </c>
      <c r="T1985">
        <v>0</v>
      </c>
    </row>
    <row r="1986" spans="1:20">
      <c r="A1986" t="s">
        <v>2142</v>
      </c>
      <c r="B1986" s="11" t="str">
        <f t="shared" si="185"/>
        <v>CHP3</v>
      </c>
      <c r="C1986" s="11" t="str">
        <f>VLOOKUP('intouch变量（离散）'!$A1986,基本表格!$G:$Q,2,FALSE)</f>
        <v>3#刨片机油缸锁  关闭未到位报警</v>
      </c>
      <c r="D1986" t="s">
        <v>154</v>
      </c>
      <c r="E1986" t="str">
        <f t="shared" si="181"/>
        <v>No</v>
      </c>
      <c r="F1986" t="str">
        <f t="shared" si="182"/>
        <v>0</v>
      </c>
      <c r="G1986" t="s">
        <v>154</v>
      </c>
      <c r="H1986" t="s">
        <v>155</v>
      </c>
      <c r="I1986" t="str">
        <f t="shared" si="183"/>
        <v/>
      </c>
      <c r="J1986" t="str">
        <f t="shared" si="184"/>
        <v/>
      </c>
      <c r="K1986" t="str">
        <f>VLOOKUP('intouch变量（离散）'!$A1986,基本表格!$G:$Q,9,FALSE)</f>
        <v>On</v>
      </c>
      <c r="L1986">
        <v>1</v>
      </c>
      <c r="M1986" t="s">
        <v>156</v>
      </c>
      <c r="N1986" t="s">
        <v>157</v>
      </c>
      <c r="O1986" t="s">
        <v>158</v>
      </c>
      <c r="P1986" t="str">
        <f>VLOOKUP('intouch变量（离散）'!$A1986,基本表格!$G:$Q,3,FALSE)</f>
        <v>DB1302,X31.6</v>
      </c>
      <c r="Q1986" t="str">
        <f>VLOOKUP('intouch变量（离散）'!$A1986,基本表格!$G:$Q,10,FALSE)</f>
        <v>Yes</v>
      </c>
      <c r="R1986" t="str">
        <f t="shared" si="186"/>
        <v>DB1302,X31.6 3#刨片机油缸锁  关闭未到位报警</v>
      </c>
      <c r="S1986">
        <v>0</v>
      </c>
      <c r="T1986">
        <v>0</v>
      </c>
    </row>
    <row r="1987" spans="1:20">
      <c r="A1987" t="s">
        <v>2143</v>
      </c>
      <c r="B1987" s="11" t="str">
        <f t="shared" si="185"/>
        <v>CHP3</v>
      </c>
      <c r="C1987" s="11" t="str">
        <f>VLOOKUP('intouch变量（离散）'!$A1987,基本表格!$G:$Q,2,FALSE)</f>
        <v>3#刨片机控制 刨片机主电源就绪</v>
      </c>
      <c r="D1987" t="s">
        <v>154</v>
      </c>
      <c r="E1987" t="str">
        <f t="shared" ref="E1987:E2050" si="187">IF(RIGHT($A1987,2)="EN","Yes","No")</f>
        <v>No</v>
      </c>
      <c r="F1987" t="str">
        <f t="shared" ref="F1987:F2050" si="188">IF(RIGHT($A1987,2)="EN","900","0")</f>
        <v>0</v>
      </c>
      <c r="G1987" t="s">
        <v>154</v>
      </c>
      <c r="H1987" t="s">
        <v>155</v>
      </c>
      <c r="I1987" t="str">
        <f t="shared" ref="I1987:I2050" si="189">IF(RIGHT($A1987,2)="EN","禁用","")</f>
        <v/>
      </c>
      <c r="J1987" t="str">
        <f t="shared" ref="J1987:J2050" si="190">IF(RIGHT($A1987,2)="EN","启用","")</f>
        <v/>
      </c>
      <c r="K1987" t="str">
        <f>VLOOKUP('intouch变量（离散）'!$A1987,基本表格!$G:$Q,9,FALSE)</f>
        <v>None</v>
      </c>
      <c r="L1987">
        <v>1</v>
      </c>
      <c r="M1987" t="s">
        <v>156</v>
      </c>
      <c r="N1987" t="s">
        <v>157</v>
      </c>
      <c r="O1987" t="s">
        <v>158</v>
      </c>
      <c r="P1987" t="str">
        <f>VLOOKUP('intouch变量（离散）'!$A1987,基本表格!$G:$Q,3,FALSE)</f>
        <v>DB1303,X0.0</v>
      </c>
      <c r="Q1987" t="str">
        <f>VLOOKUP('intouch变量（离散）'!$A1987,基本表格!$G:$Q,10,FALSE)</f>
        <v>Yes</v>
      </c>
      <c r="R1987" t="str">
        <f t="shared" si="186"/>
        <v>DB1303,X0.0 3#刨片机控制 刨片机主电源就绪</v>
      </c>
      <c r="S1987">
        <v>0</v>
      </c>
      <c r="T1987">
        <v>0</v>
      </c>
    </row>
    <row r="1988" spans="1:20">
      <c r="A1988" t="s">
        <v>2144</v>
      </c>
      <c r="B1988" s="11" t="str">
        <f t="shared" si="185"/>
        <v>CHP3</v>
      </c>
      <c r="C1988" s="11" t="str">
        <f>VLOOKUP('intouch变量（离散）'!$A1988,基本表格!$G:$Q,2,FALSE)</f>
        <v>3#刨片机控制 刨片机远程</v>
      </c>
      <c r="D1988" t="s">
        <v>154</v>
      </c>
      <c r="E1988" t="str">
        <f t="shared" si="187"/>
        <v>No</v>
      </c>
      <c r="F1988" t="str">
        <f t="shared" si="188"/>
        <v>0</v>
      </c>
      <c r="G1988" t="s">
        <v>154</v>
      </c>
      <c r="H1988" t="s">
        <v>155</v>
      </c>
      <c r="I1988" t="str">
        <f t="shared" si="189"/>
        <v/>
      </c>
      <c r="J1988" t="str">
        <f t="shared" si="190"/>
        <v/>
      </c>
      <c r="K1988" t="str">
        <f>VLOOKUP('intouch变量（离散）'!$A1988,基本表格!$G:$Q,9,FALSE)</f>
        <v>None</v>
      </c>
      <c r="L1988">
        <v>1</v>
      </c>
      <c r="M1988" t="s">
        <v>156</v>
      </c>
      <c r="N1988" t="s">
        <v>157</v>
      </c>
      <c r="O1988" t="s">
        <v>158</v>
      </c>
      <c r="P1988" t="str">
        <f>VLOOKUP('intouch变量（离散）'!$A1988,基本表格!$G:$Q,3,FALSE)</f>
        <v>DB1303,X0.1</v>
      </c>
      <c r="Q1988" t="str">
        <f>VLOOKUP('intouch变量（离散）'!$A1988,基本表格!$G:$Q,10,FALSE)</f>
        <v>Yes</v>
      </c>
      <c r="R1988" t="str">
        <f t="shared" si="186"/>
        <v>DB1303,X0.1 3#刨片机控制 刨片机远程</v>
      </c>
      <c r="S1988">
        <v>0</v>
      </c>
      <c r="T1988">
        <v>0</v>
      </c>
    </row>
    <row r="1989" spans="1:20">
      <c r="A1989" t="s">
        <v>2145</v>
      </c>
      <c r="B1989" s="11" t="str">
        <f t="shared" ref="B1989:B2052" si="191">LEFT(A1989,4)</f>
        <v>CHP3</v>
      </c>
      <c r="C1989" s="11" t="str">
        <f>VLOOKUP('intouch变量（离散）'!$A1989,基本表格!$G:$Q,2,FALSE)</f>
        <v>3#刨片机控制 刨片机本地</v>
      </c>
      <c r="D1989" t="s">
        <v>154</v>
      </c>
      <c r="E1989" t="str">
        <f t="shared" si="187"/>
        <v>No</v>
      </c>
      <c r="F1989" t="str">
        <f t="shared" si="188"/>
        <v>0</v>
      </c>
      <c r="G1989" t="s">
        <v>154</v>
      </c>
      <c r="H1989" t="s">
        <v>155</v>
      </c>
      <c r="I1989" t="str">
        <f t="shared" si="189"/>
        <v/>
      </c>
      <c r="J1989" t="str">
        <f t="shared" si="190"/>
        <v/>
      </c>
      <c r="K1989" t="str">
        <f>VLOOKUP('intouch变量（离散）'!$A1989,基本表格!$G:$Q,9,FALSE)</f>
        <v>None</v>
      </c>
      <c r="L1989">
        <v>1</v>
      </c>
      <c r="M1989" t="s">
        <v>156</v>
      </c>
      <c r="N1989" t="s">
        <v>157</v>
      </c>
      <c r="O1989" t="s">
        <v>158</v>
      </c>
      <c r="P1989" t="str">
        <f>VLOOKUP('intouch变量（离散）'!$A1989,基本表格!$G:$Q,3,FALSE)</f>
        <v>DB1303,X0.2</v>
      </c>
      <c r="Q1989" t="str">
        <f>VLOOKUP('intouch变量（离散）'!$A1989,基本表格!$G:$Q,10,FALSE)</f>
        <v>Yes</v>
      </c>
      <c r="R1989" t="str">
        <f t="shared" ref="R1989:R2052" si="192">P1989&amp;" "&amp;C1989</f>
        <v>DB1303,X0.2 3#刨片机控制 刨片机本地</v>
      </c>
      <c r="S1989">
        <v>0</v>
      </c>
      <c r="T1989">
        <v>0</v>
      </c>
    </row>
    <row r="1990" spans="1:20">
      <c r="A1990" t="s">
        <v>2146</v>
      </c>
      <c r="B1990" s="11" t="str">
        <f t="shared" si="191"/>
        <v>CHP3</v>
      </c>
      <c r="C1990" s="11" t="str">
        <f>VLOOKUP('intouch变量（离散）'!$A1990,基本表格!$G:$Q,2,FALSE)</f>
        <v>3#刨片机控制 刨片机刹车急停</v>
      </c>
      <c r="D1990" t="s">
        <v>154</v>
      </c>
      <c r="E1990" t="str">
        <f t="shared" si="187"/>
        <v>No</v>
      </c>
      <c r="F1990" t="str">
        <f t="shared" si="188"/>
        <v>0</v>
      </c>
      <c r="G1990" t="s">
        <v>154</v>
      </c>
      <c r="H1990" t="s">
        <v>155</v>
      </c>
      <c r="I1990" t="str">
        <f t="shared" si="189"/>
        <v/>
      </c>
      <c r="J1990" t="str">
        <f t="shared" si="190"/>
        <v/>
      </c>
      <c r="K1990" t="str">
        <f>VLOOKUP('intouch变量（离散）'!$A1990,基本表格!$G:$Q,9,FALSE)</f>
        <v>None</v>
      </c>
      <c r="L1990">
        <v>1</v>
      </c>
      <c r="M1990" t="s">
        <v>156</v>
      </c>
      <c r="N1990" t="s">
        <v>157</v>
      </c>
      <c r="O1990" t="s">
        <v>158</v>
      </c>
      <c r="P1990" t="str">
        <f>VLOOKUP('intouch变量（离散）'!$A1990,基本表格!$G:$Q,3,FALSE)</f>
        <v>DB1303,X0.3</v>
      </c>
      <c r="Q1990" t="str">
        <f>VLOOKUP('intouch变量（离散）'!$A1990,基本表格!$G:$Q,10,FALSE)</f>
        <v>Yes</v>
      </c>
      <c r="R1990" t="str">
        <f t="shared" si="192"/>
        <v>DB1303,X0.3 3#刨片机控制 刨片机刹车急停</v>
      </c>
      <c r="S1990">
        <v>0</v>
      </c>
      <c r="T1990">
        <v>0</v>
      </c>
    </row>
    <row r="1991" spans="1:20">
      <c r="A1991" t="s">
        <v>2147</v>
      </c>
      <c r="B1991" s="11" t="str">
        <f t="shared" si="191"/>
        <v>CHP3</v>
      </c>
      <c r="C1991" s="11" t="str">
        <f>VLOOKUP('intouch变量（离散）'!$A1991,基本表格!$G:$Q,2,FALSE)</f>
        <v>3#刨片机控制 刨片机润滑泵站液位低</v>
      </c>
      <c r="D1991" t="s">
        <v>154</v>
      </c>
      <c r="E1991" t="str">
        <f t="shared" si="187"/>
        <v>No</v>
      </c>
      <c r="F1991" t="str">
        <f t="shared" si="188"/>
        <v>0</v>
      </c>
      <c r="G1991" t="s">
        <v>154</v>
      </c>
      <c r="H1991" t="s">
        <v>155</v>
      </c>
      <c r="I1991" t="str">
        <f t="shared" si="189"/>
        <v/>
      </c>
      <c r="J1991" t="str">
        <f t="shared" si="190"/>
        <v/>
      </c>
      <c r="K1991" t="str">
        <f>VLOOKUP('intouch变量（离散）'!$A1991,基本表格!$G:$Q,9,FALSE)</f>
        <v>On</v>
      </c>
      <c r="L1991">
        <v>1</v>
      </c>
      <c r="M1991" t="s">
        <v>156</v>
      </c>
      <c r="N1991" t="s">
        <v>157</v>
      </c>
      <c r="O1991" t="s">
        <v>158</v>
      </c>
      <c r="P1991" t="str">
        <f>VLOOKUP('intouch变量（离散）'!$A1991,基本表格!$G:$Q,3,FALSE)</f>
        <v>DB1303,X0.4</v>
      </c>
      <c r="Q1991" t="str">
        <f>VLOOKUP('intouch变量（离散）'!$A1991,基本表格!$G:$Q,10,FALSE)</f>
        <v>Yes</v>
      </c>
      <c r="R1991" t="str">
        <f t="shared" si="192"/>
        <v>DB1303,X0.4 3#刨片机控制 刨片机润滑泵站液位低</v>
      </c>
      <c r="S1991">
        <v>0</v>
      </c>
      <c r="T1991">
        <v>0</v>
      </c>
    </row>
    <row r="1992" spans="1:20">
      <c r="A1992" t="s">
        <v>2148</v>
      </c>
      <c r="B1992" s="11" t="str">
        <f t="shared" si="191"/>
        <v>CHP3</v>
      </c>
      <c r="C1992" s="11" t="str">
        <f>VLOOKUP('intouch变量（离散）'!$A1992,基本表格!$G:$Q,2,FALSE)</f>
        <v>3#刨片机控制 刨片机润滑泵站液位高</v>
      </c>
      <c r="D1992" t="s">
        <v>154</v>
      </c>
      <c r="E1992" t="str">
        <f t="shared" si="187"/>
        <v>No</v>
      </c>
      <c r="F1992" t="str">
        <f t="shared" si="188"/>
        <v>0</v>
      </c>
      <c r="G1992" t="s">
        <v>154</v>
      </c>
      <c r="H1992" t="s">
        <v>155</v>
      </c>
      <c r="I1992" t="str">
        <f t="shared" si="189"/>
        <v/>
      </c>
      <c r="J1992" t="str">
        <f t="shared" si="190"/>
        <v/>
      </c>
      <c r="K1992" t="str">
        <f>VLOOKUP('intouch变量（离散）'!$A1992,基本表格!$G:$Q,9,FALSE)</f>
        <v>On</v>
      </c>
      <c r="L1992">
        <v>1</v>
      </c>
      <c r="M1992" t="s">
        <v>156</v>
      </c>
      <c r="N1992" t="s">
        <v>157</v>
      </c>
      <c r="O1992" t="s">
        <v>158</v>
      </c>
      <c r="P1992" t="str">
        <f>VLOOKUP('intouch变量（离散）'!$A1992,基本表格!$G:$Q,3,FALSE)</f>
        <v>DB1303,X0.5</v>
      </c>
      <c r="Q1992" t="str">
        <f>VLOOKUP('intouch变量（离散）'!$A1992,基本表格!$G:$Q,10,FALSE)</f>
        <v>Yes</v>
      </c>
      <c r="R1992" t="str">
        <f t="shared" si="192"/>
        <v>DB1303,X0.5 3#刨片机控制 刨片机润滑泵站液位高</v>
      </c>
      <c r="S1992">
        <v>0</v>
      </c>
      <c r="T1992">
        <v>0</v>
      </c>
    </row>
    <row r="1993" spans="1:20">
      <c r="A1993" t="s">
        <v>2149</v>
      </c>
      <c r="B1993" s="11" t="str">
        <f t="shared" si="191"/>
        <v>CHP3</v>
      </c>
      <c r="C1993" s="11" t="str">
        <f>VLOOKUP('intouch变量（离散）'!$A1993,基本表格!$G:$Q,2,FALSE)</f>
        <v>3#刨片机控制 刨片机门限关闭到位</v>
      </c>
      <c r="D1993" t="s">
        <v>154</v>
      </c>
      <c r="E1993" t="str">
        <f t="shared" si="187"/>
        <v>No</v>
      </c>
      <c r="F1993" t="str">
        <f t="shared" si="188"/>
        <v>0</v>
      </c>
      <c r="G1993" t="s">
        <v>154</v>
      </c>
      <c r="H1993" t="s">
        <v>155</v>
      </c>
      <c r="I1993" t="str">
        <f t="shared" si="189"/>
        <v/>
      </c>
      <c r="J1993" t="str">
        <f t="shared" si="190"/>
        <v/>
      </c>
      <c r="K1993" t="str">
        <f>VLOOKUP('intouch变量（离散）'!$A1993,基本表格!$G:$Q,9,FALSE)</f>
        <v>None</v>
      </c>
      <c r="L1993">
        <v>1</v>
      </c>
      <c r="M1993" t="s">
        <v>156</v>
      </c>
      <c r="N1993" t="s">
        <v>157</v>
      </c>
      <c r="O1993" t="s">
        <v>158</v>
      </c>
      <c r="P1993" t="str">
        <f>VLOOKUP('intouch变量（离散）'!$A1993,基本表格!$G:$Q,3,FALSE)</f>
        <v>DB1303,X0.6</v>
      </c>
      <c r="Q1993" t="str">
        <f>VLOOKUP('intouch变量（离散）'!$A1993,基本表格!$G:$Q,10,FALSE)</f>
        <v>Yes</v>
      </c>
      <c r="R1993" t="str">
        <f t="shared" si="192"/>
        <v>DB1303,X0.6 3#刨片机控制 刨片机门限关闭到位</v>
      </c>
      <c r="S1993">
        <v>0</v>
      </c>
      <c r="T1993">
        <v>0</v>
      </c>
    </row>
    <row r="1994" spans="1:20">
      <c r="A1994" t="s">
        <v>2150</v>
      </c>
      <c r="B1994" s="11" t="str">
        <f t="shared" si="191"/>
        <v>CHP3</v>
      </c>
      <c r="C1994" s="11" t="str">
        <f>VLOOKUP('intouch变量（离散）'!$A1994,基本表格!$G:$Q,2,FALSE)</f>
        <v>3#刨片机控制 刨片机刀环缩回到位</v>
      </c>
      <c r="D1994" t="s">
        <v>154</v>
      </c>
      <c r="E1994" t="str">
        <f t="shared" si="187"/>
        <v>No</v>
      </c>
      <c r="F1994" t="str">
        <f t="shared" si="188"/>
        <v>0</v>
      </c>
      <c r="G1994" t="s">
        <v>154</v>
      </c>
      <c r="H1994" t="s">
        <v>155</v>
      </c>
      <c r="I1994" t="str">
        <f t="shared" si="189"/>
        <v/>
      </c>
      <c r="J1994" t="str">
        <f t="shared" si="190"/>
        <v/>
      </c>
      <c r="K1994" t="str">
        <f>VLOOKUP('intouch变量（离散）'!$A1994,基本表格!$G:$Q,9,FALSE)</f>
        <v>None</v>
      </c>
      <c r="L1994">
        <v>1</v>
      </c>
      <c r="M1994" t="s">
        <v>156</v>
      </c>
      <c r="N1994" t="s">
        <v>157</v>
      </c>
      <c r="O1994" t="s">
        <v>158</v>
      </c>
      <c r="P1994" t="str">
        <f>VLOOKUP('intouch变量（离散）'!$A1994,基本表格!$G:$Q,3,FALSE)</f>
        <v>DB1303,X0.7</v>
      </c>
      <c r="Q1994" t="str">
        <f>VLOOKUP('intouch变量（离散）'!$A1994,基本表格!$G:$Q,10,FALSE)</f>
        <v>Yes</v>
      </c>
      <c r="R1994" t="str">
        <f t="shared" si="192"/>
        <v>DB1303,X0.7 3#刨片机控制 刨片机刀环缩回到位</v>
      </c>
      <c r="S1994">
        <v>0</v>
      </c>
      <c r="T1994">
        <v>0</v>
      </c>
    </row>
    <row r="1995" spans="1:20">
      <c r="A1995" t="s">
        <v>2151</v>
      </c>
      <c r="B1995" s="11" t="str">
        <f t="shared" si="191"/>
        <v>CHP3</v>
      </c>
      <c r="C1995" s="11" t="str">
        <f>VLOOKUP('intouch变量（离散）'!$A1995,基本表格!$G:$Q,2,FALSE)</f>
        <v>3#刨片机控制 刨片机料仓远程</v>
      </c>
      <c r="D1995" t="s">
        <v>154</v>
      </c>
      <c r="E1995" t="str">
        <f t="shared" si="187"/>
        <v>No</v>
      </c>
      <c r="F1995" t="str">
        <f t="shared" si="188"/>
        <v>0</v>
      </c>
      <c r="G1995" t="s">
        <v>154</v>
      </c>
      <c r="H1995" t="s">
        <v>155</v>
      </c>
      <c r="I1995" t="str">
        <f t="shared" si="189"/>
        <v/>
      </c>
      <c r="J1995" t="str">
        <f t="shared" si="190"/>
        <v/>
      </c>
      <c r="K1995" t="str">
        <f>VLOOKUP('intouch变量（离散）'!$A1995,基本表格!$G:$Q,9,FALSE)</f>
        <v>None</v>
      </c>
      <c r="L1995">
        <v>1</v>
      </c>
      <c r="M1995" t="s">
        <v>156</v>
      </c>
      <c r="N1995" t="s">
        <v>157</v>
      </c>
      <c r="O1995" t="s">
        <v>158</v>
      </c>
      <c r="P1995" t="str">
        <f>VLOOKUP('intouch变量（离散）'!$A1995,基本表格!$G:$Q,3,FALSE)</f>
        <v>DB1303,X1.2</v>
      </c>
      <c r="Q1995" t="str">
        <f>VLOOKUP('intouch变量（离散）'!$A1995,基本表格!$G:$Q,10,FALSE)</f>
        <v>Yes</v>
      </c>
      <c r="R1995" t="str">
        <f t="shared" si="192"/>
        <v>DB1303,X1.2 3#刨片机控制 刨片机料仓远程</v>
      </c>
      <c r="S1995">
        <v>0</v>
      </c>
      <c r="T1995">
        <v>0</v>
      </c>
    </row>
    <row r="1996" spans="1:20">
      <c r="A1996" t="s">
        <v>2152</v>
      </c>
      <c r="B1996" s="11" t="str">
        <f t="shared" si="191"/>
        <v>CHP3</v>
      </c>
      <c r="C1996" s="11" t="str">
        <f>VLOOKUP('intouch变量（离散）'!$A1996,基本表格!$G:$Q,2,FALSE)</f>
        <v>3#刨片机控制 刨片机料仓本地</v>
      </c>
      <c r="D1996" t="s">
        <v>154</v>
      </c>
      <c r="E1996" t="str">
        <f t="shared" si="187"/>
        <v>No</v>
      </c>
      <c r="F1996" t="str">
        <f t="shared" si="188"/>
        <v>0</v>
      </c>
      <c r="G1996" t="s">
        <v>154</v>
      </c>
      <c r="H1996" t="s">
        <v>155</v>
      </c>
      <c r="I1996" t="str">
        <f t="shared" si="189"/>
        <v/>
      </c>
      <c r="J1996" t="str">
        <f t="shared" si="190"/>
        <v/>
      </c>
      <c r="K1996" t="str">
        <f>VLOOKUP('intouch变量（离散）'!$A1996,基本表格!$G:$Q,9,FALSE)</f>
        <v>None</v>
      </c>
      <c r="L1996">
        <v>1</v>
      </c>
      <c r="M1996" t="s">
        <v>156</v>
      </c>
      <c r="N1996" t="s">
        <v>157</v>
      </c>
      <c r="O1996" t="s">
        <v>158</v>
      </c>
      <c r="P1996" t="str">
        <f>VLOOKUP('intouch变量（离散）'!$A1996,基本表格!$G:$Q,3,FALSE)</f>
        <v>DB1303,X1.3</v>
      </c>
      <c r="Q1996" t="str">
        <f>VLOOKUP('intouch变量（离散）'!$A1996,基本表格!$G:$Q,10,FALSE)</f>
        <v>Yes</v>
      </c>
      <c r="R1996" t="str">
        <f t="shared" si="192"/>
        <v>DB1303,X1.3 3#刨片机控制 刨片机料仓本地</v>
      </c>
      <c r="S1996">
        <v>0</v>
      </c>
      <c r="T1996">
        <v>0</v>
      </c>
    </row>
    <row r="1997" spans="1:20">
      <c r="A1997" t="s">
        <v>2153</v>
      </c>
      <c r="B1997" s="11" t="str">
        <f t="shared" si="191"/>
        <v>CHP4</v>
      </c>
      <c r="C1997" s="11" t="str">
        <f>VLOOKUP('intouch变量（离散）'!$A1997,基本表格!$G:$Q,2,FALSE)</f>
        <v>4#环式刨片机 电机控制 使能</v>
      </c>
      <c r="D1997" t="s">
        <v>154</v>
      </c>
      <c r="E1997" t="str">
        <f t="shared" si="187"/>
        <v>No</v>
      </c>
      <c r="F1997" t="str">
        <f t="shared" si="188"/>
        <v>0</v>
      </c>
      <c r="G1997" t="s">
        <v>154</v>
      </c>
      <c r="H1997" t="s">
        <v>155</v>
      </c>
      <c r="I1997" t="str">
        <f t="shared" si="189"/>
        <v/>
      </c>
      <c r="J1997" t="str">
        <f t="shared" si="190"/>
        <v/>
      </c>
      <c r="K1997" t="str">
        <f>VLOOKUP('intouch变量（离散）'!$A1997,基本表格!$G:$Q,9,FALSE)</f>
        <v>None</v>
      </c>
      <c r="L1997">
        <v>1</v>
      </c>
      <c r="M1997" t="s">
        <v>156</v>
      </c>
      <c r="N1997" t="s">
        <v>157</v>
      </c>
      <c r="O1997" t="s">
        <v>158</v>
      </c>
      <c r="P1997" t="str">
        <f>VLOOKUP('intouch变量（离散）'!$A1997,基本表格!$G:$Q,3,FALSE)</f>
        <v>DB1400,X0.0</v>
      </c>
      <c r="Q1997" t="str">
        <f>VLOOKUP('intouch变量（离散）'!$A1997,基本表格!$G:$Q,10,FALSE)</f>
        <v>No</v>
      </c>
      <c r="R1997" t="str">
        <f t="shared" si="192"/>
        <v>DB1400,X0.0 4#环式刨片机 电机控制 使能</v>
      </c>
      <c r="S1997">
        <v>0</v>
      </c>
      <c r="T1997">
        <v>0</v>
      </c>
    </row>
    <row r="1998" spans="1:20">
      <c r="A1998" t="s">
        <v>2154</v>
      </c>
      <c r="B1998" s="11" t="str">
        <f t="shared" si="191"/>
        <v>CHP4</v>
      </c>
      <c r="C1998" s="11" t="str">
        <f>VLOOKUP('intouch变量（离散）'!$A1998,基本表格!$G:$Q,2,FALSE)</f>
        <v>4#环式刨片机 电机控制 手自动状态</v>
      </c>
      <c r="D1998" t="s">
        <v>154</v>
      </c>
      <c r="E1998" t="str">
        <f t="shared" si="187"/>
        <v>No</v>
      </c>
      <c r="F1998" t="str">
        <f t="shared" si="188"/>
        <v>0</v>
      </c>
      <c r="G1998" t="s">
        <v>154</v>
      </c>
      <c r="H1998" t="s">
        <v>155</v>
      </c>
      <c r="I1998" t="str">
        <f t="shared" si="189"/>
        <v/>
      </c>
      <c r="J1998" t="str">
        <f t="shared" si="190"/>
        <v/>
      </c>
      <c r="K1998" t="str">
        <f>VLOOKUP('intouch变量（离散）'!$A1998,基本表格!$G:$Q,9,FALSE)</f>
        <v>None</v>
      </c>
      <c r="L1998">
        <v>1</v>
      </c>
      <c r="M1998" t="s">
        <v>156</v>
      </c>
      <c r="N1998" t="s">
        <v>157</v>
      </c>
      <c r="O1998" t="s">
        <v>158</v>
      </c>
      <c r="P1998" t="str">
        <f>VLOOKUP('intouch变量（离散）'!$A1998,基本表格!$G:$Q,3,FALSE)</f>
        <v>DB1400,X0.3</v>
      </c>
      <c r="Q1998" t="str">
        <f>VLOOKUP('intouch变量（离散）'!$A1998,基本表格!$G:$Q,10,FALSE)</f>
        <v>Yes</v>
      </c>
      <c r="R1998" t="str">
        <f t="shared" si="192"/>
        <v>DB1400,X0.3 4#环式刨片机 电机控制 手自动状态</v>
      </c>
      <c r="S1998">
        <v>0</v>
      </c>
      <c r="T1998">
        <v>0</v>
      </c>
    </row>
    <row r="1999" spans="1:20">
      <c r="A1999" t="s">
        <v>2155</v>
      </c>
      <c r="B1999" s="11" t="str">
        <f t="shared" si="191"/>
        <v>CHP4</v>
      </c>
      <c r="C1999" s="11" t="str">
        <f>VLOOKUP('intouch变量（离散）'!$A1999,基本表格!$G:$Q,2,FALSE)</f>
        <v>4#环式刨片机 电机控制 本地/远程(检修/待机）</v>
      </c>
      <c r="D1999" t="s">
        <v>154</v>
      </c>
      <c r="E1999" t="str">
        <f t="shared" si="187"/>
        <v>No</v>
      </c>
      <c r="F1999" t="str">
        <f t="shared" si="188"/>
        <v>0</v>
      </c>
      <c r="G1999" t="s">
        <v>154</v>
      </c>
      <c r="H1999" t="s">
        <v>155</v>
      </c>
      <c r="I1999" t="str">
        <f t="shared" si="189"/>
        <v/>
      </c>
      <c r="J1999" t="str">
        <f t="shared" si="190"/>
        <v/>
      </c>
      <c r="K1999" t="str">
        <f>VLOOKUP('intouch变量（离散）'!$A1999,基本表格!$G:$Q,9,FALSE)</f>
        <v>None</v>
      </c>
      <c r="L1999">
        <v>1</v>
      </c>
      <c r="M1999" t="s">
        <v>156</v>
      </c>
      <c r="N1999" t="s">
        <v>157</v>
      </c>
      <c r="O1999" t="s">
        <v>158</v>
      </c>
      <c r="P1999" t="str">
        <f>VLOOKUP('intouch变量（离散）'!$A1999,基本表格!$G:$Q,3,FALSE)</f>
        <v>DB1400,X0.4</v>
      </c>
      <c r="Q1999" t="str">
        <f>VLOOKUP('intouch变量（离散）'!$A1999,基本表格!$G:$Q,10,FALSE)</f>
        <v>Yes</v>
      </c>
      <c r="R1999" t="str">
        <f t="shared" si="192"/>
        <v>DB1400,X0.4 4#环式刨片机 电机控制 本地/远程(检修/待机）</v>
      </c>
      <c r="S1999">
        <v>0</v>
      </c>
      <c r="T1999">
        <v>0</v>
      </c>
    </row>
    <row r="2000" spans="1:20">
      <c r="A2000" t="s">
        <v>2156</v>
      </c>
      <c r="B2000" s="11" t="str">
        <f t="shared" si="191"/>
        <v>CHP4</v>
      </c>
      <c r="C2000" s="11" t="str">
        <f>VLOOKUP('intouch变量（离散）'!$A2000,基本表格!$G:$Q,2,FALSE)</f>
        <v>4#环式刨片机 电机控制 开启_上位机(正转)</v>
      </c>
      <c r="D2000" t="s">
        <v>154</v>
      </c>
      <c r="E2000" t="str">
        <f t="shared" si="187"/>
        <v>No</v>
      </c>
      <c r="F2000" t="str">
        <f t="shared" si="188"/>
        <v>0</v>
      </c>
      <c r="G2000" t="s">
        <v>154</v>
      </c>
      <c r="H2000" t="s">
        <v>155</v>
      </c>
      <c r="I2000" t="str">
        <f t="shared" si="189"/>
        <v/>
      </c>
      <c r="J2000" t="str">
        <f t="shared" si="190"/>
        <v/>
      </c>
      <c r="K2000" t="str">
        <f>VLOOKUP('intouch变量（离散）'!$A2000,基本表格!$G:$Q,9,FALSE)</f>
        <v>None</v>
      </c>
      <c r="L2000">
        <v>1</v>
      </c>
      <c r="M2000" t="s">
        <v>156</v>
      </c>
      <c r="N2000" t="s">
        <v>157</v>
      </c>
      <c r="O2000" t="s">
        <v>158</v>
      </c>
      <c r="P2000" t="str">
        <f>VLOOKUP('intouch变量（离散）'!$A2000,基本表格!$G:$Q,3,FALSE)</f>
        <v>DB1400,X0.6</v>
      </c>
      <c r="Q2000" t="str">
        <f>VLOOKUP('intouch变量（离散）'!$A2000,基本表格!$G:$Q,10,FALSE)</f>
        <v>No</v>
      </c>
      <c r="R2000" t="str">
        <f t="shared" si="192"/>
        <v>DB1400,X0.6 4#环式刨片机 电机控制 开启_上位机(正转)</v>
      </c>
      <c r="S2000">
        <v>0</v>
      </c>
      <c r="T2000">
        <v>0</v>
      </c>
    </row>
    <row r="2001" spans="1:20">
      <c r="A2001" t="s">
        <v>2157</v>
      </c>
      <c r="B2001" s="11" t="str">
        <f t="shared" si="191"/>
        <v>CHP4</v>
      </c>
      <c r="C2001" s="11" t="str">
        <f>VLOOKUP('intouch变量（离散）'!$A2001,基本表格!$G:$Q,2,FALSE)</f>
        <v>4#环式刨片机 电机控制 停止_上位机(反转)</v>
      </c>
      <c r="D2001" t="s">
        <v>154</v>
      </c>
      <c r="E2001" t="str">
        <f t="shared" si="187"/>
        <v>No</v>
      </c>
      <c r="F2001" t="str">
        <f t="shared" si="188"/>
        <v>0</v>
      </c>
      <c r="G2001" t="s">
        <v>154</v>
      </c>
      <c r="H2001" t="s">
        <v>155</v>
      </c>
      <c r="I2001" t="str">
        <f t="shared" si="189"/>
        <v/>
      </c>
      <c r="J2001" t="str">
        <f t="shared" si="190"/>
        <v/>
      </c>
      <c r="K2001" t="str">
        <f>VLOOKUP('intouch变量（离散）'!$A2001,基本表格!$G:$Q,9,FALSE)</f>
        <v>None</v>
      </c>
      <c r="L2001">
        <v>1</v>
      </c>
      <c r="M2001" t="s">
        <v>156</v>
      </c>
      <c r="N2001" t="s">
        <v>157</v>
      </c>
      <c r="O2001" t="s">
        <v>158</v>
      </c>
      <c r="P2001" t="str">
        <f>VLOOKUP('intouch变量（离散）'!$A2001,基本表格!$G:$Q,3,FALSE)</f>
        <v>DB1400,X1.0</v>
      </c>
      <c r="Q2001" t="str">
        <f>VLOOKUP('intouch变量（离散）'!$A2001,基本表格!$G:$Q,10,FALSE)</f>
        <v>No</v>
      </c>
      <c r="R2001" t="str">
        <f t="shared" si="192"/>
        <v>DB1400,X1.0 4#环式刨片机 电机控制 停止_上位机(反转)</v>
      </c>
      <c r="S2001">
        <v>0</v>
      </c>
      <c r="T2001">
        <v>0</v>
      </c>
    </row>
    <row r="2002" spans="1:20">
      <c r="A2002" t="s">
        <v>2158</v>
      </c>
      <c r="B2002" s="11" t="str">
        <f t="shared" si="191"/>
        <v>CHP4</v>
      </c>
      <c r="C2002" s="11" t="str">
        <f>VLOOKUP('intouch变量（离散）'!$A2002,基本表格!$G:$Q,2,FALSE)</f>
        <v>4#环式刨片机 电机控制 通风扇</v>
      </c>
      <c r="D2002" t="s">
        <v>154</v>
      </c>
      <c r="E2002" t="str">
        <f t="shared" si="187"/>
        <v>No</v>
      </c>
      <c r="F2002" t="str">
        <f t="shared" si="188"/>
        <v>0</v>
      </c>
      <c r="G2002" t="s">
        <v>154</v>
      </c>
      <c r="H2002" t="s">
        <v>155</v>
      </c>
      <c r="I2002" t="str">
        <f t="shared" si="189"/>
        <v/>
      </c>
      <c r="J2002" t="str">
        <f t="shared" si="190"/>
        <v/>
      </c>
      <c r="K2002" t="str">
        <f>VLOOKUP('intouch变量（离散）'!$A2002,基本表格!$G:$Q,9,FALSE)</f>
        <v>None</v>
      </c>
      <c r="L2002">
        <v>1</v>
      </c>
      <c r="M2002" t="s">
        <v>156</v>
      </c>
      <c r="N2002" t="s">
        <v>157</v>
      </c>
      <c r="O2002" t="s">
        <v>158</v>
      </c>
      <c r="P2002" t="str">
        <f>VLOOKUP('intouch变量（离散）'!$A2002,基本表格!$G:$Q,3,FALSE)</f>
        <v>DB1400,X1.1</v>
      </c>
      <c r="Q2002" t="str">
        <f>VLOOKUP('intouch变量（离散）'!$A2002,基本表格!$G:$Q,10,FALSE)</f>
        <v>Yes</v>
      </c>
      <c r="R2002" t="str">
        <f t="shared" si="192"/>
        <v>DB1400,X1.1 4#环式刨片机 电机控制 通风扇</v>
      </c>
      <c r="S2002">
        <v>0</v>
      </c>
      <c r="T2002">
        <v>0</v>
      </c>
    </row>
    <row r="2003" spans="1:20">
      <c r="A2003" t="s">
        <v>2159</v>
      </c>
      <c r="B2003" s="11" t="str">
        <f t="shared" si="191"/>
        <v>CHP4</v>
      </c>
      <c r="C2003" s="11" t="str">
        <f>VLOOKUP('intouch变量（离散）'!$A2003,基本表格!$G:$Q,2,FALSE)</f>
        <v>4#环式刨片机 电机控制 电机(正转）</v>
      </c>
      <c r="D2003" t="s">
        <v>154</v>
      </c>
      <c r="E2003" t="str">
        <f t="shared" si="187"/>
        <v>No</v>
      </c>
      <c r="F2003" t="str">
        <f t="shared" si="188"/>
        <v>0</v>
      </c>
      <c r="G2003" t="s">
        <v>154</v>
      </c>
      <c r="H2003" t="s">
        <v>155</v>
      </c>
      <c r="I2003" t="str">
        <f t="shared" si="189"/>
        <v/>
      </c>
      <c r="J2003" t="str">
        <f t="shared" si="190"/>
        <v/>
      </c>
      <c r="K2003" t="str">
        <f>VLOOKUP('intouch变量（离散）'!$A2003,基本表格!$G:$Q,9,FALSE)</f>
        <v>None</v>
      </c>
      <c r="L2003">
        <v>1</v>
      </c>
      <c r="M2003" t="s">
        <v>156</v>
      </c>
      <c r="N2003" t="s">
        <v>157</v>
      </c>
      <c r="O2003" t="s">
        <v>158</v>
      </c>
      <c r="P2003" t="str">
        <f>VLOOKUP('intouch变量（离散）'!$A2003,基本表格!$G:$Q,3,FALSE)</f>
        <v>DB1400,X1.2</v>
      </c>
      <c r="Q2003" t="str">
        <f>VLOOKUP('intouch变量（离散）'!$A2003,基本表格!$G:$Q,10,FALSE)</f>
        <v>Yes</v>
      </c>
      <c r="R2003" t="str">
        <f t="shared" si="192"/>
        <v>DB1400,X1.2 4#环式刨片机 电机控制 电机(正转）</v>
      </c>
      <c r="S2003">
        <v>0</v>
      </c>
      <c r="T2003">
        <v>0</v>
      </c>
    </row>
    <row r="2004" spans="1:20">
      <c r="A2004" t="s">
        <v>2160</v>
      </c>
      <c r="B2004" s="11" t="str">
        <f t="shared" si="191"/>
        <v>CHP4</v>
      </c>
      <c r="C2004" s="11" t="str">
        <f>VLOOKUP('intouch变量（离散）'!$A2004,基本表格!$G:$Q,2,FALSE)</f>
        <v>4#环式刨片机 电机控制 电机过载</v>
      </c>
      <c r="D2004" t="s">
        <v>154</v>
      </c>
      <c r="E2004" t="str">
        <f t="shared" si="187"/>
        <v>No</v>
      </c>
      <c r="F2004" t="str">
        <f t="shared" si="188"/>
        <v>0</v>
      </c>
      <c r="G2004" t="s">
        <v>154</v>
      </c>
      <c r="H2004" t="s">
        <v>155</v>
      </c>
      <c r="I2004" t="str">
        <f t="shared" si="189"/>
        <v/>
      </c>
      <c r="J2004" t="str">
        <f t="shared" si="190"/>
        <v/>
      </c>
      <c r="K2004" t="str">
        <f>VLOOKUP('intouch变量（离散）'!$A2004,基本表格!$G:$Q,9,FALSE)</f>
        <v>On</v>
      </c>
      <c r="L2004">
        <v>1</v>
      </c>
      <c r="M2004" t="s">
        <v>156</v>
      </c>
      <c r="N2004" t="s">
        <v>157</v>
      </c>
      <c r="O2004" t="s">
        <v>158</v>
      </c>
      <c r="P2004" t="str">
        <f>VLOOKUP('intouch变量（离散）'!$A2004,基本表格!$G:$Q,3,FALSE)</f>
        <v>DB1400,X1.3</v>
      </c>
      <c r="Q2004" t="str">
        <f>VLOOKUP('intouch变量（离散）'!$A2004,基本表格!$G:$Q,10,FALSE)</f>
        <v>Yes</v>
      </c>
      <c r="R2004" t="str">
        <f t="shared" si="192"/>
        <v>DB1400,X1.3 4#环式刨片机 电机控制 电机过载</v>
      </c>
      <c r="S2004">
        <v>0</v>
      </c>
      <c r="T2004">
        <v>0</v>
      </c>
    </row>
    <row r="2005" spans="1:20">
      <c r="A2005" t="s">
        <v>2161</v>
      </c>
      <c r="B2005" s="11" t="str">
        <f t="shared" si="191"/>
        <v>CHP4</v>
      </c>
      <c r="C2005" s="11" t="str">
        <f>VLOOKUP('intouch变量（离散）'!$A2005,基本表格!$G:$Q,2,FALSE)</f>
        <v>4#环式刨片机 电机控制 风扇过载</v>
      </c>
      <c r="D2005" t="s">
        <v>154</v>
      </c>
      <c r="E2005" t="str">
        <f t="shared" si="187"/>
        <v>No</v>
      </c>
      <c r="F2005" t="str">
        <f t="shared" si="188"/>
        <v>0</v>
      </c>
      <c r="G2005" t="s">
        <v>154</v>
      </c>
      <c r="H2005" t="s">
        <v>155</v>
      </c>
      <c r="I2005" t="str">
        <f t="shared" si="189"/>
        <v/>
      </c>
      <c r="J2005" t="str">
        <f t="shared" si="190"/>
        <v/>
      </c>
      <c r="K2005" t="str">
        <f>VLOOKUP('intouch变量（离散）'!$A2005,基本表格!$G:$Q,9,FALSE)</f>
        <v>On</v>
      </c>
      <c r="L2005">
        <v>1</v>
      </c>
      <c r="M2005" t="s">
        <v>156</v>
      </c>
      <c r="N2005" t="s">
        <v>157</v>
      </c>
      <c r="O2005" t="s">
        <v>158</v>
      </c>
      <c r="P2005" t="str">
        <f>VLOOKUP('intouch变量（离散）'!$A2005,基本表格!$G:$Q,3,FALSE)</f>
        <v>DB1400,X1.4</v>
      </c>
      <c r="Q2005" t="str">
        <f>VLOOKUP('intouch变量（离散）'!$A2005,基本表格!$G:$Q,10,FALSE)</f>
        <v>Yes</v>
      </c>
      <c r="R2005" t="str">
        <f t="shared" si="192"/>
        <v>DB1400,X1.4 4#环式刨片机 电机控制 风扇过载</v>
      </c>
      <c r="S2005">
        <v>0</v>
      </c>
      <c r="T2005">
        <v>0</v>
      </c>
    </row>
    <row r="2006" spans="1:20">
      <c r="A2006" t="s">
        <v>2162</v>
      </c>
      <c r="B2006" s="11" t="str">
        <f t="shared" si="191"/>
        <v>CHP4</v>
      </c>
      <c r="C2006" s="11" t="str">
        <f>VLOOKUP('intouch变量（离散）'!$A2006,基本表格!$G:$Q,2,FALSE)</f>
        <v>4#环式刨片机 电机控制 电机运行指示</v>
      </c>
      <c r="D2006" t="s">
        <v>154</v>
      </c>
      <c r="E2006" t="str">
        <f t="shared" si="187"/>
        <v>No</v>
      </c>
      <c r="F2006" t="str">
        <f t="shared" si="188"/>
        <v>0</v>
      </c>
      <c r="G2006" t="s">
        <v>154</v>
      </c>
      <c r="H2006" t="s">
        <v>155</v>
      </c>
      <c r="I2006" t="str">
        <f t="shared" si="189"/>
        <v/>
      </c>
      <c r="J2006" t="str">
        <f t="shared" si="190"/>
        <v/>
      </c>
      <c r="K2006" t="str">
        <f>VLOOKUP('intouch变量（离散）'!$A2006,基本表格!$G:$Q,9,FALSE)</f>
        <v>None</v>
      </c>
      <c r="L2006">
        <v>1</v>
      </c>
      <c r="M2006" t="s">
        <v>156</v>
      </c>
      <c r="N2006" t="s">
        <v>157</v>
      </c>
      <c r="O2006" t="s">
        <v>158</v>
      </c>
      <c r="P2006" t="str">
        <f>VLOOKUP('intouch变量（离散）'!$A2006,基本表格!$G:$Q,3,FALSE)</f>
        <v>DB1400,X1.5</v>
      </c>
      <c r="Q2006" t="str">
        <f>VLOOKUP('intouch变量（离散）'!$A2006,基本表格!$G:$Q,10,FALSE)</f>
        <v>Yes</v>
      </c>
      <c r="R2006" t="str">
        <f t="shared" si="192"/>
        <v>DB1400,X1.5 4#环式刨片机 电机控制 电机运行指示</v>
      </c>
      <c r="S2006">
        <v>0</v>
      </c>
      <c r="T2006">
        <v>0</v>
      </c>
    </row>
    <row r="2007" spans="1:20">
      <c r="A2007" t="s">
        <v>2163</v>
      </c>
      <c r="B2007" s="11" t="str">
        <f t="shared" si="191"/>
        <v>CHP4</v>
      </c>
      <c r="C2007" s="11" t="str">
        <f>VLOOKUP('intouch变量（离散）'!$A2007,基本表格!$G:$Q,2,FALSE)</f>
        <v>4#环式刨片机 电机控制 断链报警</v>
      </c>
      <c r="D2007" t="s">
        <v>154</v>
      </c>
      <c r="E2007" t="str">
        <f t="shared" si="187"/>
        <v>No</v>
      </c>
      <c r="F2007" t="str">
        <f t="shared" si="188"/>
        <v>0</v>
      </c>
      <c r="G2007" t="s">
        <v>154</v>
      </c>
      <c r="H2007" t="s">
        <v>155</v>
      </c>
      <c r="I2007" t="str">
        <f t="shared" si="189"/>
        <v/>
      </c>
      <c r="J2007" t="str">
        <f t="shared" si="190"/>
        <v/>
      </c>
      <c r="K2007" t="str">
        <f>VLOOKUP('intouch变量（离散）'!$A2007,基本表格!$G:$Q,9,FALSE)</f>
        <v>On</v>
      </c>
      <c r="L2007">
        <v>1</v>
      </c>
      <c r="M2007" t="s">
        <v>156</v>
      </c>
      <c r="N2007" t="s">
        <v>157</v>
      </c>
      <c r="O2007" t="s">
        <v>158</v>
      </c>
      <c r="P2007" t="str">
        <f>VLOOKUP('intouch变量（离散）'!$A2007,基本表格!$G:$Q,3,FALSE)</f>
        <v>DB1400,X1.6</v>
      </c>
      <c r="Q2007" t="str">
        <f>VLOOKUP('intouch变量（离散）'!$A2007,基本表格!$G:$Q,10,FALSE)</f>
        <v>Yes</v>
      </c>
      <c r="R2007" t="str">
        <f t="shared" si="192"/>
        <v>DB1400,X1.6 4#环式刨片机 电机控制 断链报警</v>
      </c>
      <c r="S2007">
        <v>0</v>
      </c>
      <c r="T2007">
        <v>0</v>
      </c>
    </row>
    <row r="2008" spans="1:20">
      <c r="A2008" t="s">
        <v>2164</v>
      </c>
      <c r="B2008" s="11" t="str">
        <f t="shared" si="191"/>
        <v>CHP4</v>
      </c>
      <c r="C2008" s="11" t="str">
        <f>VLOOKUP('intouch变量（离散）'!$A2008,基本表格!$G:$Q,2,FALSE)</f>
        <v>4#环式刨片机 电机控制 断链检测</v>
      </c>
      <c r="D2008" t="s">
        <v>154</v>
      </c>
      <c r="E2008" t="str">
        <f t="shared" si="187"/>
        <v>No</v>
      </c>
      <c r="F2008" t="str">
        <f t="shared" si="188"/>
        <v>0</v>
      </c>
      <c r="G2008" t="s">
        <v>154</v>
      </c>
      <c r="H2008" t="s">
        <v>155</v>
      </c>
      <c r="I2008" t="str">
        <f t="shared" si="189"/>
        <v/>
      </c>
      <c r="J2008" t="str">
        <f t="shared" si="190"/>
        <v/>
      </c>
      <c r="K2008" t="str">
        <f>VLOOKUP('intouch变量（离散）'!$A2008,基本表格!$G:$Q,9,FALSE)</f>
        <v>None</v>
      </c>
      <c r="L2008">
        <v>1</v>
      </c>
      <c r="M2008" t="s">
        <v>156</v>
      </c>
      <c r="N2008" t="s">
        <v>157</v>
      </c>
      <c r="O2008" t="s">
        <v>158</v>
      </c>
      <c r="P2008" t="str">
        <f>VLOOKUP('intouch变量（离散）'!$A2008,基本表格!$G:$Q,3,FALSE)</f>
        <v>DB1400,X1.7</v>
      </c>
      <c r="Q2008" t="str">
        <f>VLOOKUP('intouch变量（离散）'!$A2008,基本表格!$G:$Q,10,FALSE)</f>
        <v>Yes</v>
      </c>
      <c r="R2008" t="str">
        <f t="shared" si="192"/>
        <v>DB1400,X1.7 4#环式刨片机 电机控制 断链检测</v>
      </c>
      <c r="S2008">
        <v>0</v>
      </c>
      <c r="T2008">
        <v>0</v>
      </c>
    </row>
    <row r="2009" spans="1:20">
      <c r="A2009" t="s">
        <v>2165</v>
      </c>
      <c r="B2009" s="11" t="str">
        <f t="shared" si="191"/>
        <v>CHP4</v>
      </c>
      <c r="C2009" s="11" t="str">
        <f>VLOOKUP('intouch变量（离散）'!$A2009,基本表格!$G:$Q,2,FALSE)</f>
        <v>4#环式刨片机 电机控制 复位</v>
      </c>
      <c r="D2009" t="s">
        <v>154</v>
      </c>
      <c r="E2009" t="str">
        <f t="shared" si="187"/>
        <v>No</v>
      </c>
      <c r="F2009" t="str">
        <f t="shared" si="188"/>
        <v>0</v>
      </c>
      <c r="G2009" t="s">
        <v>154</v>
      </c>
      <c r="H2009" t="s">
        <v>155</v>
      </c>
      <c r="I2009" t="str">
        <f t="shared" si="189"/>
        <v/>
      </c>
      <c r="J2009" t="str">
        <f t="shared" si="190"/>
        <v/>
      </c>
      <c r="K2009" t="str">
        <f>VLOOKUP('intouch变量（离散）'!$A2009,基本表格!$G:$Q,9,FALSE)</f>
        <v>None</v>
      </c>
      <c r="L2009">
        <v>1</v>
      </c>
      <c r="M2009" t="s">
        <v>156</v>
      </c>
      <c r="N2009" t="s">
        <v>157</v>
      </c>
      <c r="O2009" t="s">
        <v>158</v>
      </c>
      <c r="P2009" t="str">
        <f>VLOOKUP('intouch变量（离散）'!$A2009,基本表格!$G:$Q,3,FALSE)</f>
        <v>DB1400,X2.0</v>
      </c>
      <c r="Q2009" t="str">
        <f>VLOOKUP('intouch变量（离散）'!$A2009,基本表格!$G:$Q,10,FALSE)</f>
        <v>No</v>
      </c>
      <c r="R2009" t="str">
        <f t="shared" si="192"/>
        <v>DB1400,X2.0 4#环式刨片机 电机控制 复位</v>
      </c>
      <c r="S2009">
        <v>0</v>
      </c>
      <c r="T2009">
        <v>0</v>
      </c>
    </row>
    <row r="2010" spans="1:20">
      <c r="A2010" t="s">
        <v>2166</v>
      </c>
      <c r="B2010" s="11" t="str">
        <f t="shared" si="191"/>
        <v>CHP4</v>
      </c>
      <c r="C2010" s="11" t="str">
        <f>VLOOKUP('intouch变量（离散）'!$A2010,基本表格!$G:$Q,2,FALSE)</f>
        <v>4#环式刨片机 电机控制 断链保护使能</v>
      </c>
      <c r="D2010" t="s">
        <v>154</v>
      </c>
      <c r="E2010" t="str">
        <f t="shared" si="187"/>
        <v>Yes</v>
      </c>
      <c r="F2010" t="str">
        <f t="shared" si="188"/>
        <v>900</v>
      </c>
      <c r="G2010" t="s">
        <v>154</v>
      </c>
      <c r="H2010" t="s">
        <v>155</v>
      </c>
      <c r="I2010" t="str">
        <f t="shared" si="189"/>
        <v>禁用</v>
      </c>
      <c r="J2010" t="str">
        <f t="shared" si="190"/>
        <v>启用</v>
      </c>
      <c r="K2010" t="str">
        <f>VLOOKUP('intouch变量（离散）'!$A2010,基本表格!$G:$Q,9,FALSE)</f>
        <v>None</v>
      </c>
      <c r="L2010">
        <v>1</v>
      </c>
      <c r="M2010" t="s">
        <v>156</v>
      </c>
      <c r="N2010" t="s">
        <v>157</v>
      </c>
      <c r="O2010" t="s">
        <v>158</v>
      </c>
      <c r="P2010" t="str">
        <f>VLOOKUP('intouch变量（离散）'!$A2010,基本表格!$G:$Q,3,FALSE)</f>
        <v>DB1400,X2.1</v>
      </c>
      <c r="Q2010" t="str">
        <f>VLOOKUP('intouch变量（离散）'!$A2010,基本表格!$G:$Q,10,FALSE)</f>
        <v>No</v>
      </c>
      <c r="R2010" t="str">
        <f t="shared" si="192"/>
        <v>DB1400,X2.1 4#环式刨片机 电机控制 断链保护使能</v>
      </c>
      <c r="S2010">
        <v>0</v>
      </c>
      <c r="T2010">
        <v>0</v>
      </c>
    </row>
    <row r="2011" spans="1:20">
      <c r="A2011" t="s">
        <v>2167</v>
      </c>
      <c r="B2011" s="11" t="str">
        <f t="shared" si="191"/>
        <v>CHP4</v>
      </c>
      <c r="C2011" s="11" t="str">
        <f>VLOOKUP('intouch变量（离散）'!$A2011,基本表格!$G:$Q,2,FALSE)</f>
        <v>4#环式刨片机 电机控制 断链导致停机</v>
      </c>
      <c r="D2011" t="s">
        <v>154</v>
      </c>
      <c r="E2011" t="str">
        <f t="shared" si="187"/>
        <v>No</v>
      </c>
      <c r="F2011" t="str">
        <f t="shared" si="188"/>
        <v>0</v>
      </c>
      <c r="G2011" t="s">
        <v>154</v>
      </c>
      <c r="H2011" t="s">
        <v>155</v>
      </c>
      <c r="I2011" t="str">
        <f t="shared" si="189"/>
        <v/>
      </c>
      <c r="J2011" t="str">
        <f t="shared" si="190"/>
        <v/>
      </c>
      <c r="K2011" t="str">
        <f>VLOOKUP('intouch变量（离散）'!$A2011,基本表格!$G:$Q,9,FALSE)</f>
        <v>On</v>
      </c>
      <c r="L2011">
        <v>1</v>
      </c>
      <c r="M2011" t="s">
        <v>156</v>
      </c>
      <c r="N2011" t="s">
        <v>157</v>
      </c>
      <c r="O2011" t="s">
        <v>158</v>
      </c>
      <c r="P2011" t="str">
        <f>VLOOKUP('intouch变量（离散）'!$A2011,基本表格!$G:$Q,3,FALSE)</f>
        <v>DB1400,X2.2</v>
      </c>
      <c r="Q2011" t="str">
        <f>VLOOKUP('intouch变量（离散）'!$A2011,基本表格!$G:$Q,10,FALSE)</f>
        <v>Yes</v>
      </c>
      <c r="R2011" t="str">
        <f t="shared" si="192"/>
        <v>DB1400,X2.2 4#环式刨片机 电机控制 断链导致停机</v>
      </c>
      <c r="S2011">
        <v>0</v>
      </c>
      <c r="T2011">
        <v>0</v>
      </c>
    </row>
    <row r="2012" spans="1:20">
      <c r="A2012" t="s">
        <v>2168</v>
      </c>
      <c r="B2012" s="11" t="str">
        <f t="shared" si="191"/>
        <v>CHP4</v>
      </c>
      <c r="C2012" s="11" t="str">
        <f>VLOOKUP('intouch变量（离散）'!$A2012,基本表格!$G:$Q,2,FALSE)</f>
        <v>4#环式刨片机 电机控制 电机(反转）</v>
      </c>
      <c r="D2012" t="s">
        <v>154</v>
      </c>
      <c r="E2012" t="str">
        <f t="shared" si="187"/>
        <v>No</v>
      </c>
      <c r="F2012" t="str">
        <f t="shared" si="188"/>
        <v>0</v>
      </c>
      <c r="G2012" t="s">
        <v>154</v>
      </c>
      <c r="H2012" t="s">
        <v>155</v>
      </c>
      <c r="I2012" t="str">
        <f t="shared" si="189"/>
        <v/>
      </c>
      <c r="J2012" t="str">
        <f t="shared" si="190"/>
        <v/>
      </c>
      <c r="K2012" t="str">
        <f>VLOOKUP('intouch变量（离散）'!$A2012,基本表格!$G:$Q,9,FALSE)</f>
        <v>None</v>
      </c>
      <c r="L2012">
        <v>1</v>
      </c>
      <c r="M2012" t="s">
        <v>156</v>
      </c>
      <c r="N2012" t="s">
        <v>157</v>
      </c>
      <c r="O2012" t="s">
        <v>158</v>
      </c>
      <c r="P2012" t="str">
        <f>VLOOKUP('intouch变量（离散）'!$A2012,基本表格!$G:$Q,3,FALSE)</f>
        <v>DB1400,X2.3</v>
      </c>
      <c r="Q2012" t="str">
        <f>VLOOKUP('intouch变量（离散）'!$A2012,基本表格!$G:$Q,10,FALSE)</f>
        <v>Yes</v>
      </c>
      <c r="R2012" t="str">
        <f t="shared" si="192"/>
        <v>DB1400,X2.3 4#环式刨片机 电机控制 电机(反转）</v>
      </c>
      <c r="S2012">
        <v>0</v>
      </c>
      <c r="T2012">
        <v>0</v>
      </c>
    </row>
    <row r="2013" spans="1:20">
      <c r="A2013" t="s">
        <v>2169</v>
      </c>
      <c r="B2013" s="11" t="str">
        <f t="shared" si="191"/>
        <v>CHP4</v>
      </c>
      <c r="C2013" s="11" t="str">
        <f>VLOOKUP('intouch变量（离散）'!$A2013,基本表格!$G:$Q,2,FALSE)</f>
        <v>4#环式刨片机 电机控制 本地</v>
      </c>
      <c r="D2013" t="s">
        <v>154</v>
      </c>
      <c r="E2013" t="str">
        <f t="shared" si="187"/>
        <v>No</v>
      </c>
      <c r="F2013" t="str">
        <f t="shared" si="188"/>
        <v>0</v>
      </c>
      <c r="G2013" t="s">
        <v>154</v>
      </c>
      <c r="H2013" t="s">
        <v>155</v>
      </c>
      <c r="I2013" t="str">
        <f t="shared" si="189"/>
        <v/>
      </c>
      <c r="J2013" t="str">
        <f t="shared" si="190"/>
        <v/>
      </c>
      <c r="K2013" t="str">
        <f>VLOOKUP('intouch变量（离散）'!$A2013,基本表格!$G:$Q,9,FALSE)</f>
        <v>None</v>
      </c>
      <c r="L2013">
        <v>1</v>
      </c>
      <c r="M2013" t="s">
        <v>156</v>
      </c>
      <c r="N2013" t="s">
        <v>157</v>
      </c>
      <c r="O2013" t="s">
        <v>158</v>
      </c>
      <c r="P2013" t="str">
        <f>VLOOKUP('intouch变量（离散）'!$A2013,基本表格!$G:$Q,3,FALSE)</f>
        <v>DB1400,X2.4</v>
      </c>
      <c r="Q2013" t="str">
        <f>VLOOKUP('intouch变量（离散）'!$A2013,基本表格!$G:$Q,10,FALSE)</f>
        <v>Yes</v>
      </c>
      <c r="R2013" t="str">
        <f t="shared" si="192"/>
        <v>DB1400,X2.4 4#环式刨片机 电机控制 本地</v>
      </c>
      <c r="S2013">
        <v>0</v>
      </c>
      <c r="T2013">
        <v>0</v>
      </c>
    </row>
    <row r="2014" spans="1:20">
      <c r="A2014" t="s">
        <v>2170</v>
      </c>
      <c r="B2014" s="11" t="str">
        <f t="shared" si="191"/>
        <v>CHP4</v>
      </c>
      <c r="C2014" s="11" t="str">
        <f>VLOOKUP('intouch变量（离散）'!$A2014,基本表格!$G:$Q,2,FALSE)</f>
        <v>4#环式刨片机 电机控制 远程</v>
      </c>
      <c r="D2014" t="s">
        <v>154</v>
      </c>
      <c r="E2014" t="str">
        <f t="shared" si="187"/>
        <v>No</v>
      </c>
      <c r="F2014" t="str">
        <f t="shared" si="188"/>
        <v>0</v>
      </c>
      <c r="G2014" t="s">
        <v>154</v>
      </c>
      <c r="H2014" t="s">
        <v>155</v>
      </c>
      <c r="I2014" t="str">
        <f t="shared" si="189"/>
        <v/>
      </c>
      <c r="J2014" t="str">
        <f t="shared" si="190"/>
        <v/>
      </c>
      <c r="K2014" t="str">
        <f>VLOOKUP('intouch变量（离散）'!$A2014,基本表格!$G:$Q,9,FALSE)</f>
        <v>None</v>
      </c>
      <c r="L2014">
        <v>1</v>
      </c>
      <c r="M2014" t="s">
        <v>156</v>
      </c>
      <c r="N2014" t="s">
        <v>157</v>
      </c>
      <c r="O2014" t="s">
        <v>158</v>
      </c>
      <c r="P2014" t="str">
        <f>VLOOKUP('intouch变量（离散）'!$A2014,基本表格!$G:$Q,3,FALSE)</f>
        <v>DB1400,X2.5</v>
      </c>
      <c r="Q2014" t="str">
        <f>VLOOKUP('intouch变量（离散）'!$A2014,基本表格!$G:$Q,10,FALSE)</f>
        <v>Yes</v>
      </c>
      <c r="R2014" t="str">
        <f t="shared" si="192"/>
        <v>DB1400,X2.5 4#环式刨片机 电机控制 远程</v>
      </c>
      <c r="S2014">
        <v>0</v>
      </c>
      <c r="T2014">
        <v>0</v>
      </c>
    </row>
    <row r="2015" spans="1:20">
      <c r="A2015" t="s">
        <v>2171</v>
      </c>
      <c r="B2015" s="11" t="str">
        <f t="shared" si="191"/>
        <v>CHP4</v>
      </c>
      <c r="C2015" s="11" t="str">
        <f>VLOOKUP('intouch变量（离散）'!$A2015,基本表格!$G:$Q,2,FALSE)</f>
        <v>4#环式刨片机 电机控制 堵料报警</v>
      </c>
      <c r="D2015" t="s">
        <v>154</v>
      </c>
      <c r="E2015" t="str">
        <f t="shared" si="187"/>
        <v>No</v>
      </c>
      <c r="F2015" t="str">
        <f t="shared" si="188"/>
        <v>0</v>
      </c>
      <c r="G2015" t="s">
        <v>154</v>
      </c>
      <c r="H2015" t="s">
        <v>155</v>
      </c>
      <c r="I2015" t="str">
        <f t="shared" si="189"/>
        <v/>
      </c>
      <c r="J2015" t="str">
        <f t="shared" si="190"/>
        <v/>
      </c>
      <c r="K2015" t="str">
        <f>VLOOKUP('intouch变量（离散）'!$A2015,基本表格!$G:$Q,9,FALSE)</f>
        <v>On</v>
      </c>
      <c r="L2015">
        <v>1</v>
      </c>
      <c r="M2015" t="s">
        <v>156</v>
      </c>
      <c r="N2015" t="s">
        <v>157</v>
      </c>
      <c r="O2015" t="s">
        <v>158</v>
      </c>
      <c r="P2015" t="str">
        <f>VLOOKUP('intouch变量（离散）'!$A2015,基本表格!$G:$Q,3,FALSE)</f>
        <v>DB1400,X2.6</v>
      </c>
      <c r="Q2015" t="str">
        <f>VLOOKUP('intouch变量（离散）'!$A2015,基本表格!$G:$Q,10,FALSE)</f>
        <v>Yes</v>
      </c>
      <c r="R2015" t="str">
        <f t="shared" si="192"/>
        <v>DB1400,X2.6 4#环式刨片机 电机控制 堵料报警</v>
      </c>
      <c r="S2015">
        <v>0</v>
      </c>
      <c r="T2015">
        <v>0</v>
      </c>
    </row>
    <row r="2016" spans="1:20">
      <c r="A2016" t="s">
        <v>2172</v>
      </c>
      <c r="B2016" s="11" t="str">
        <f t="shared" si="191"/>
        <v>CHP4</v>
      </c>
      <c r="C2016" s="11" t="str">
        <f>VLOOKUP('intouch变量（离散）'!$A2016,基本表格!$G:$Q,2,FALSE)</f>
        <v>4#环式刨片机 电机控制 堵料检测</v>
      </c>
      <c r="D2016" t="s">
        <v>154</v>
      </c>
      <c r="E2016" t="str">
        <f t="shared" si="187"/>
        <v>No</v>
      </c>
      <c r="F2016" t="str">
        <f t="shared" si="188"/>
        <v>0</v>
      </c>
      <c r="G2016" t="s">
        <v>154</v>
      </c>
      <c r="H2016" t="s">
        <v>155</v>
      </c>
      <c r="I2016" t="str">
        <f t="shared" si="189"/>
        <v/>
      </c>
      <c r="J2016" t="str">
        <f t="shared" si="190"/>
        <v/>
      </c>
      <c r="K2016" t="str">
        <f>VLOOKUP('intouch变量（离散）'!$A2016,基本表格!$G:$Q,9,FALSE)</f>
        <v>None</v>
      </c>
      <c r="L2016">
        <v>1</v>
      </c>
      <c r="M2016" t="s">
        <v>156</v>
      </c>
      <c r="N2016" t="s">
        <v>157</v>
      </c>
      <c r="O2016" t="s">
        <v>158</v>
      </c>
      <c r="P2016" t="str">
        <f>VLOOKUP('intouch变量（离散）'!$A2016,基本表格!$G:$Q,3,FALSE)</f>
        <v>DB1400,X2.7</v>
      </c>
      <c r="Q2016" t="str">
        <f>VLOOKUP('intouch变量（离散）'!$A2016,基本表格!$G:$Q,10,FALSE)</f>
        <v>Yes</v>
      </c>
      <c r="R2016" t="str">
        <f t="shared" si="192"/>
        <v>DB1400,X2.7 4#环式刨片机 电机控制 堵料检测</v>
      </c>
      <c r="S2016">
        <v>0</v>
      </c>
      <c r="T2016">
        <v>0</v>
      </c>
    </row>
    <row r="2017" spans="1:20">
      <c r="A2017" t="s">
        <v>2173</v>
      </c>
      <c r="B2017" s="11" t="str">
        <f t="shared" si="191"/>
        <v>CHP4</v>
      </c>
      <c r="C2017" s="11" t="str">
        <f>VLOOKUP('intouch变量（离散）'!$A2017,基本表格!$G:$Q,2,FALSE)</f>
        <v>4#环式刨片机 电机控制 堵料保护使能</v>
      </c>
      <c r="D2017" t="s">
        <v>154</v>
      </c>
      <c r="E2017" t="str">
        <f t="shared" si="187"/>
        <v>Yes</v>
      </c>
      <c r="F2017" t="str">
        <f t="shared" si="188"/>
        <v>900</v>
      </c>
      <c r="G2017" t="s">
        <v>154</v>
      </c>
      <c r="H2017" t="s">
        <v>155</v>
      </c>
      <c r="I2017" t="str">
        <f t="shared" si="189"/>
        <v>禁用</v>
      </c>
      <c r="J2017" t="str">
        <f t="shared" si="190"/>
        <v>启用</v>
      </c>
      <c r="K2017" t="str">
        <f>VLOOKUP('intouch变量（离散）'!$A2017,基本表格!$G:$Q,9,FALSE)</f>
        <v>None</v>
      </c>
      <c r="L2017">
        <v>1</v>
      </c>
      <c r="M2017" t="s">
        <v>156</v>
      </c>
      <c r="N2017" t="s">
        <v>157</v>
      </c>
      <c r="O2017" t="s">
        <v>158</v>
      </c>
      <c r="P2017" t="str">
        <f>VLOOKUP('intouch变量（离散）'!$A2017,基本表格!$G:$Q,3,FALSE)</f>
        <v>DB1400,X3.0</v>
      </c>
      <c r="Q2017" t="str">
        <f>VLOOKUP('intouch变量（离散）'!$A2017,基本表格!$G:$Q,10,FALSE)</f>
        <v>No</v>
      </c>
      <c r="R2017" t="str">
        <f t="shared" si="192"/>
        <v>DB1400,X3.0 4#环式刨片机 电机控制 堵料保护使能</v>
      </c>
      <c r="S2017">
        <v>0</v>
      </c>
      <c r="T2017">
        <v>0</v>
      </c>
    </row>
    <row r="2018" spans="1:20">
      <c r="A2018" t="s">
        <v>2174</v>
      </c>
      <c r="B2018" s="11" t="str">
        <f t="shared" si="191"/>
        <v>CHP4</v>
      </c>
      <c r="C2018" s="11" t="str">
        <f>VLOOKUP('intouch变量（离散）'!$A2018,基本表格!$G:$Q,2,FALSE)</f>
        <v>4#环式刨片机 电机控制 堵料导致停机</v>
      </c>
      <c r="D2018" t="s">
        <v>154</v>
      </c>
      <c r="E2018" t="str">
        <f t="shared" si="187"/>
        <v>No</v>
      </c>
      <c r="F2018" t="str">
        <f t="shared" si="188"/>
        <v>0</v>
      </c>
      <c r="G2018" t="s">
        <v>154</v>
      </c>
      <c r="H2018" t="s">
        <v>155</v>
      </c>
      <c r="I2018" t="str">
        <f t="shared" si="189"/>
        <v/>
      </c>
      <c r="J2018" t="str">
        <f t="shared" si="190"/>
        <v/>
      </c>
      <c r="K2018" t="str">
        <f>VLOOKUP('intouch变量（离散）'!$A2018,基本表格!$G:$Q,9,FALSE)</f>
        <v>On</v>
      </c>
      <c r="L2018">
        <v>1</v>
      </c>
      <c r="M2018" t="s">
        <v>156</v>
      </c>
      <c r="N2018" t="s">
        <v>157</v>
      </c>
      <c r="O2018" t="s">
        <v>158</v>
      </c>
      <c r="P2018" t="str">
        <f>VLOOKUP('intouch变量（离散）'!$A2018,基本表格!$G:$Q,3,FALSE)</f>
        <v>DB1400,X3.1</v>
      </c>
      <c r="Q2018" t="str">
        <f>VLOOKUP('intouch变量（离散）'!$A2018,基本表格!$G:$Q,10,FALSE)</f>
        <v>Yes</v>
      </c>
      <c r="R2018" t="str">
        <f t="shared" si="192"/>
        <v>DB1400,X3.1 4#环式刨片机 电机控制 堵料导致停机</v>
      </c>
      <c r="S2018">
        <v>0</v>
      </c>
      <c r="T2018">
        <v>0</v>
      </c>
    </row>
    <row r="2019" spans="1:20">
      <c r="A2019" t="s">
        <v>2175</v>
      </c>
      <c r="B2019" s="11" t="str">
        <f t="shared" si="191"/>
        <v>CHP4</v>
      </c>
      <c r="C2019" s="11" t="str">
        <f>VLOOKUP('intouch变量（离散）'!$A2019,基本表格!$G:$Q,2,FALSE)</f>
        <v>4#环式刨片机 电机控制 拉线开关</v>
      </c>
      <c r="D2019" t="s">
        <v>154</v>
      </c>
      <c r="E2019" t="str">
        <f t="shared" si="187"/>
        <v>No</v>
      </c>
      <c r="F2019" t="str">
        <f t="shared" si="188"/>
        <v>0</v>
      </c>
      <c r="G2019" t="s">
        <v>154</v>
      </c>
      <c r="H2019" t="s">
        <v>155</v>
      </c>
      <c r="I2019" t="str">
        <f t="shared" si="189"/>
        <v/>
      </c>
      <c r="J2019" t="str">
        <f t="shared" si="190"/>
        <v/>
      </c>
      <c r="K2019" t="str">
        <f>VLOOKUP('intouch变量（离散）'!$A2019,基本表格!$G:$Q,9,FALSE)</f>
        <v>On</v>
      </c>
      <c r="L2019">
        <v>1</v>
      </c>
      <c r="M2019" t="s">
        <v>156</v>
      </c>
      <c r="N2019" t="s">
        <v>157</v>
      </c>
      <c r="O2019" t="s">
        <v>158</v>
      </c>
      <c r="P2019" t="str">
        <f>VLOOKUP('intouch变量（离散）'!$A2019,基本表格!$G:$Q,3,FALSE)</f>
        <v>DB1400,X8.0</v>
      </c>
      <c r="Q2019" t="str">
        <f>VLOOKUP('intouch变量（离散）'!$A2019,基本表格!$G:$Q,10,FALSE)</f>
        <v>Yes</v>
      </c>
      <c r="R2019" t="str">
        <f t="shared" si="192"/>
        <v>DB1400,X8.0 4#环式刨片机 电机控制 拉线开关</v>
      </c>
      <c r="S2019">
        <v>0</v>
      </c>
      <c r="T2019">
        <v>0</v>
      </c>
    </row>
    <row r="2020" spans="1:20">
      <c r="A2020" t="s">
        <v>2176</v>
      </c>
      <c r="B2020" s="11" t="str">
        <f t="shared" si="191"/>
        <v>CHP4</v>
      </c>
      <c r="C2020" s="11" t="str">
        <f>VLOOKUP('intouch变量（离散）'!$A2020,基本表格!$G:$Q,2,FALSE)</f>
        <v>4#环式刨片机 电机控制 左跑偏报警</v>
      </c>
      <c r="D2020" t="s">
        <v>154</v>
      </c>
      <c r="E2020" t="str">
        <f t="shared" si="187"/>
        <v>No</v>
      </c>
      <c r="F2020" t="str">
        <f t="shared" si="188"/>
        <v>0</v>
      </c>
      <c r="G2020" t="s">
        <v>154</v>
      </c>
      <c r="H2020" t="s">
        <v>155</v>
      </c>
      <c r="I2020" t="str">
        <f t="shared" si="189"/>
        <v/>
      </c>
      <c r="J2020" t="str">
        <f t="shared" si="190"/>
        <v/>
      </c>
      <c r="K2020" t="str">
        <f>VLOOKUP('intouch变量（离散）'!$A2020,基本表格!$G:$Q,9,FALSE)</f>
        <v>On</v>
      </c>
      <c r="L2020">
        <v>1</v>
      </c>
      <c r="M2020" t="s">
        <v>156</v>
      </c>
      <c r="N2020" t="s">
        <v>157</v>
      </c>
      <c r="O2020" t="s">
        <v>158</v>
      </c>
      <c r="P2020" t="str">
        <f>VLOOKUP('intouch变量（离散）'!$A2020,基本表格!$G:$Q,3,FALSE)</f>
        <v>DB1400,X8.1</v>
      </c>
      <c r="Q2020" t="str">
        <f>VLOOKUP('intouch变量（离散）'!$A2020,基本表格!$G:$Q,10,FALSE)</f>
        <v>Yes</v>
      </c>
      <c r="R2020" t="str">
        <f t="shared" si="192"/>
        <v>DB1400,X8.1 4#环式刨片机 电机控制 左跑偏报警</v>
      </c>
      <c r="S2020">
        <v>0</v>
      </c>
      <c r="T2020">
        <v>0</v>
      </c>
    </row>
    <row r="2021" spans="1:20">
      <c r="A2021" t="s">
        <v>2177</v>
      </c>
      <c r="B2021" s="11" t="str">
        <f t="shared" si="191"/>
        <v>CHP4</v>
      </c>
      <c r="C2021" s="11" t="str">
        <f>VLOOKUP('intouch变量（离散）'!$A2021,基本表格!$G:$Q,2,FALSE)</f>
        <v>4#环式刨片机 电机控制 左跑偏1检测</v>
      </c>
      <c r="D2021" t="s">
        <v>154</v>
      </c>
      <c r="E2021" t="str">
        <f t="shared" si="187"/>
        <v>No</v>
      </c>
      <c r="F2021" t="str">
        <f t="shared" si="188"/>
        <v>0</v>
      </c>
      <c r="G2021" t="s">
        <v>154</v>
      </c>
      <c r="H2021" t="s">
        <v>155</v>
      </c>
      <c r="I2021" t="str">
        <f t="shared" si="189"/>
        <v/>
      </c>
      <c r="J2021" t="str">
        <f t="shared" si="190"/>
        <v/>
      </c>
      <c r="K2021" t="str">
        <f>VLOOKUP('intouch变量（离散）'!$A2021,基本表格!$G:$Q,9,FALSE)</f>
        <v>None</v>
      </c>
      <c r="L2021">
        <v>1</v>
      </c>
      <c r="M2021" t="s">
        <v>156</v>
      </c>
      <c r="N2021" t="s">
        <v>157</v>
      </c>
      <c r="O2021" t="s">
        <v>158</v>
      </c>
      <c r="P2021" t="str">
        <f>VLOOKUP('intouch变量（离散）'!$A2021,基本表格!$G:$Q,3,FALSE)</f>
        <v>DB1400,X8.2</v>
      </c>
      <c r="Q2021" t="str">
        <f>VLOOKUP('intouch变量（离散）'!$A2021,基本表格!$G:$Q,10,FALSE)</f>
        <v>Yes</v>
      </c>
      <c r="R2021" t="str">
        <f t="shared" si="192"/>
        <v>DB1400,X8.2 4#环式刨片机 电机控制 左跑偏1检测</v>
      </c>
      <c r="S2021">
        <v>0</v>
      </c>
      <c r="T2021">
        <v>0</v>
      </c>
    </row>
    <row r="2022" spans="1:20">
      <c r="A2022" t="s">
        <v>2178</v>
      </c>
      <c r="B2022" s="11" t="str">
        <f t="shared" si="191"/>
        <v>CHP4</v>
      </c>
      <c r="C2022" s="11" t="str">
        <f>VLOOKUP('intouch变量（离散）'!$A2022,基本表格!$G:$Q,2,FALSE)</f>
        <v>4#环式刨片机 电机控制 左跑偏保护使能</v>
      </c>
      <c r="D2022" t="s">
        <v>154</v>
      </c>
      <c r="E2022" t="str">
        <f t="shared" si="187"/>
        <v>Yes</v>
      </c>
      <c r="F2022" t="str">
        <f t="shared" si="188"/>
        <v>900</v>
      </c>
      <c r="G2022" t="s">
        <v>154</v>
      </c>
      <c r="H2022" t="s">
        <v>155</v>
      </c>
      <c r="I2022" t="str">
        <f t="shared" si="189"/>
        <v>禁用</v>
      </c>
      <c r="J2022" t="str">
        <f t="shared" si="190"/>
        <v>启用</v>
      </c>
      <c r="K2022" t="str">
        <f>VLOOKUP('intouch变量（离散）'!$A2022,基本表格!$G:$Q,9,FALSE)</f>
        <v>None</v>
      </c>
      <c r="L2022">
        <v>1</v>
      </c>
      <c r="M2022" t="s">
        <v>156</v>
      </c>
      <c r="N2022" t="s">
        <v>157</v>
      </c>
      <c r="O2022" t="s">
        <v>158</v>
      </c>
      <c r="P2022" t="str">
        <f>VLOOKUP('intouch变量（离散）'!$A2022,基本表格!$G:$Q,3,FALSE)</f>
        <v>DB1400,X8.3</v>
      </c>
      <c r="Q2022" t="str">
        <f>VLOOKUP('intouch变量（离散）'!$A2022,基本表格!$G:$Q,10,FALSE)</f>
        <v>No</v>
      </c>
      <c r="R2022" t="str">
        <f t="shared" si="192"/>
        <v>DB1400,X8.3 4#环式刨片机 电机控制 左跑偏保护使能</v>
      </c>
      <c r="S2022">
        <v>0</v>
      </c>
      <c r="T2022">
        <v>0</v>
      </c>
    </row>
    <row r="2023" spans="1:20">
      <c r="A2023" t="s">
        <v>2179</v>
      </c>
      <c r="B2023" s="11" t="str">
        <f t="shared" si="191"/>
        <v>CHP4</v>
      </c>
      <c r="C2023" s="11" t="str">
        <f>VLOOKUP('intouch变量（离散）'!$A2023,基本表格!$G:$Q,2,FALSE)</f>
        <v>4#环式刨片机 电机控制 左跑偏导致停机</v>
      </c>
      <c r="D2023" t="s">
        <v>154</v>
      </c>
      <c r="E2023" t="str">
        <f t="shared" si="187"/>
        <v>No</v>
      </c>
      <c r="F2023" t="str">
        <f t="shared" si="188"/>
        <v>0</v>
      </c>
      <c r="G2023" t="s">
        <v>154</v>
      </c>
      <c r="H2023" t="s">
        <v>155</v>
      </c>
      <c r="I2023" t="str">
        <f t="shared" si="189"/>
        <v/>
      </c>
      <c r="J2023" t="str">
        <f t="shared" si="190"/>
        <v/>
      </c>
      <c r="K2023" t="str">
        <f>VLOOKUP('intouch变量（离散）'!$A2023,基本表格!$G:$Q,9,FALSE)</f>
        <v>On</v>
      </c>
      <c r="L2023">
        <v>1</v>
      </c>
      <c r="M2023" t="s">
        <v>156</v>
      </c>
      <c r="N2023" t="s">
        <v>157</v>
      </c>
      <c r="O2023" t="s">
        <v>158</v>
      </c>
      <c r="P2023" t="str">
        <f>VLOOKUP('intouch变量（离散）'!$A2023,基本表格!$G:$Q,3,FALSE)</f>
        <v>DB1400,X8.4</v>
      </c>
      <c r="Q2023" t="str">
        <f>VLOOKUP('intouch变量（离散）'!$A2023,基本表格!$G:$Q,10,FALSE)</f>
        <v>Yes</v>
      </c>
      <c r="R2023" t="str">
        <f t="shared" si="192"/>
        <v>DB1400,X8.4 4#环式刨片机 电机控制 左跑偏导致停机</v>
      </c>
      <c r="S2023">
        <v>0</v>
      </c>
      <c r="T2023">
        <v>0</v>
      </c>
    </row>
    <row r="2024" spans="1:20">
      <c r="A2024" t="s">
        <v>2180</v>
      </c>
      <c r="B2024" s="11" t="str">
        <f t="shared" si="191"/>
        <v>CHP4</v>
      </c>
      <c r="C2024" s="11" t="str">
        <f>VLOOKUP('intouch变量（离散）'!$A2024,基本表格!$G:$Q,2,FALSE)</f>
        <v>4#环式刨片机 电机控制 右 跑偏报警</v>
      </c>
      <c r="D2024" t="s">
        <v>154</v>
      </c>
      <c r="E2024" t="str">
        <f t="shared" si="187"/>
        <v>No</v>
      </c>
      <c r="F2024" t="str">
        <f t="shared" si="188"/>
        <v>0</v>
      </c>
      <c r="G2024" t="s">
        <v>154</v>
      </c>
      <c r="H2024" t="s">
        <v>155</v>
      </c>
      <c r="I2024" t="str">
        <f t="shared" si="189"/>
        <v/>
      </c>
      <c r="J2024" t="str">
        <f t="shared" si="190"/>
        <v/>
      </c>
      <c r="K2024" t="str">
        <f>VLOOKUP('intouch变量（离散）'!$A2024,基本表格!$G:$Q,9,FALSE)</f>
        <v>On</v>
      </c>
      <c r="L2024">
        <v>1</v>
      </c>
      <c r="M2024" t="s">
        <v>156</v>
      </c>
      <c r="N2024" t="s">
        <v>157</v>
      </c>
      <c r="O2024" t="s">
        <v>158</v>
      </c>
      <c r="P2024" t="str">
        <f>VLOOKUP('intouch变量（离散）'!$A2024,基本表格!$G:$Q,3,FALSE)</f>
        <v>DB1400,X12.0</v>
      </c>
      <c r="Q2024" t="str">
        <f>VLOOKUP('intouch变量（离散）'!$A2024,基本表格!$G:$Q,10,FALSE)</f>
        <v>Yes</v>
      </c>
      <c r="R2024" t="str">
        <f t="shared" si="192"/>
        <v>DB1400,X12.0 4#环式刨片机 电机控制 右 跑偏报警</v>
      </c>
      <c r="S2024">
        <v>0</v>
      </c>
      <c r="T2024">
        <v>0</v>
      </c>
    </row>
    <row r="2025" spans="1:20">
      <c r="A2025" t="s">
        <v>2181</v>
      </c>
      <c r="B2025" s="11" t="str">
        <f t="shared" si="191"/>
        <v>CHP4</v>
      </c>
      <c r="C2025" s="11" t="str">
        <f>VLOOKUP('intouch变量（离散）'!$A2025,基本表格!$G:$Q,2,FALSE)</f>
        <v>4#环式刨片机 电机控制 右跑偏1检测</v>
      </c>
      <c r="D2025" t="s">
        <v>154</v>
      </c>
      <c r="E2025" t="str">
        <f t="shared" si="187"/>
        <v>No</v>
      </c>
      <c r="F2025" t="str">
        <f t="shared" si="188"/>
        <v>0</v>
      </c>
      <c r="G2025" t="s">
        <v>154</v>
      </c>
      <c r="H2025" t="s">
        <v>155</v>
      </c>
      <c r="I2025" t="str">
        <f t="shared" si="189"/>
        <v/>
      </c>
      <c r="J2025" t="str">
        <f t="shared" si="190"/>
        <v/>
      </c>
      <c r="K2025" t="str">
        <f>VLOOKUP('intouch变量（离散）'!$A2025,基本表格!$G:$Q,9,FALSE)</f>
        <v>None</v>
      </c>
      <c r="L2025">
        <v>1</v>
      </c>
      <c r="M2025" t="s">
        <v>156</v>
      </c>
      <c r="N2025" t="s">
        <v>157</v>
      </c>
      <c r="O2025" t="s">
        <v>158</v>
      </c>
      <c r="P2025" t="str">
        <f>VLOOKUP('intouch变量（离散）'!$A2025,基本表格!$G:$Q,3,FALSE)</f>
        <v>DB1400,X12.1</v>
      </c>
      <c r="Q2025" t="str">
        <f>VLOOKUP('intouch变量（离散）'!$A2025,基本表格!$G:$Q,10,FALSE)</f>
        <v>Yes</v>
      </c>
      <c r="R2025" t="str">
        <f t="shared" si="192"/>
        <v>DB1400,X12.1 4#环式刨片机 电机控制 右跑偏1检测</v>
      </c>
      <c r="S2025">
        <v>0</v>
      </c>
      <c r="T2025">
        <v>0</v>
      </c>
    </row>
    <row r="2026" spans="1:20">
      <c r="A2026" t="s">
        <v>2182</v>
      </c>
      <c r="B2026" s="11" t="str">
        <f t="shared" si="191"/>
        <v>CHP4</v>
      </c>
      <c r="C2026" s="11" t="str">
        <f>VLOOKUP('intouch变量（离散）'!$A2026,基本表格!$G:$Q,2,FALSE)</f>
        <v>4#环式刨片机 电机控制 右跑偏保护使能</v>
      </c>
      <c r="D2026" t="s">
        <v>154</v>
      </c>
      <c r="E2026" t="str">
        <f t="shared" si="187"/>
        <v>Yes</v>
      </c>
      <c r="F2026" t="str">
        <f t="shared" si="188"/>
        <v>900</v>
      </c>
      <c r="G2026" t="s">
        <v>154</v>
      </c>
      <c r="H2026" t="s">
        <v>155</v>
      </c>
      <c r="I2026" t="str">
        <f t="shared" si="189"/>
        <v>禁用</v>
      </c>
      <c r="J2026" t="str">
        <f t="shared" si="190"/>
        <v>启用</v>
      </c>
      <c r="K2026" t="str">
        <f>VLOOKUP('intouch变量（离散）'!$A2026,基本表格!$G:$Q,9,FALSE)</f>
        <v>None</v>
      </c>
      <c r="L2026">
        <v>1</v>
      </c>
      <c r="M2026" t="s">
        <v>156</v>
      </c>
      <c r="N2026" t="s">
        <v>157</v>
      </c>
      <c r="O2026" t="s">
        <v>158</v>
      </c>
      <c r="P2026" t="str">
        <f>VLOOKUP('intouch变量（离散）'!$A2026,基本表格!$G:$Q,3,FALSE)</f>
        <v>DB1400,X12.2</v>
      </c>
      <c r="Q2026" t="str">
        <f>VLOOKUP('intouch变量（离散）'!$A2026,基本表格!$G:$Q,10,FALSE)</f>
        <v>No</v>
      </c>
      <c r="R2026" t="str">
        <f t="shared" si="192"/>
        <v>DB1400,X12.2 4#环式刨片机 电机控制 右跑偏保护使能</v>
      </c>
      <c r="S2026">
        <v>0</v>
      </c>
      <c r="T2026">
        <v>0</v>
      </c>
    </row>
    <row r="2027" spans="1:20">
      <c r="A2027" t="s">
        <v>2183</v>
      </c>
      <c r="B2027" s="11" t="str">
        <f t="shared" si="191"/>
        <v>CHP4</v>
      </c>
      <c r="C2027" s="11" t="str">
        <f>VLOOKUP('intouch变量（离散）'!$A2027,基本表格!$G:$Q,2,FALSE)</f>
        <v>4#环式刨片机 电机控制 右跑偏导致停机</v>
      </c>
      <c r="D2027" t="s">
        <v>154</v>
      </c>
      <c r="E2027" t="str">
        <f t="shared" si="187"/>
        <v>No</v>
      </c>
      <c r="F2027" t="str">
        <f t="shared" si="188"/>
        <v>0</v>
      </c>
      <c r="G2027" t="s">
        <v>154</v>
      </c>
      <c r="H2027" t="s">
        <v>155</v>
      </c>
      <c r="I2027" t="str">
        <f t="shared" si="189"/>
        <v/>
      </c>
      <c r="J2027" t="str">
        <f t="shared" si="190"/>
        <v/>
      </c>
      <c r="K2027" t="str">
        <f>VLOOKUP('intouch变量（离散）'!$A2027,基本表格!$G:$Q,9,FALSE)</f>
        <v>On</v>
      </c>
      <c r="L2027">
        <v>1</v>
      </c>
      <c r="M2027" t="s">
        <v>156</v>
      </c>
      <c r="N2027" t="s">
        <v>157</v>
      </c>
      <c r="O2027" t="s">
        <v>158</v>
      </c>
      <c r="P2027" t="str">
        <f>VLOOKUP('intouch变量（离散）'!$A2027,基本表格!$G:$Q,3,FALSE)</f>
        <v>DB1400,X12.3</v>
      </c>
      <c r="Q2027" t="str">
        <f>VLOOKUP('intouch变量（离散）'!$A2027,基本表格!$G:$Q,10,FALSE)</f>
        <v>Yes</v>
      </c>
      <c r="R2027" t="str">
        <f t="shared" si="192"/>
        <v>DB1400,X12.3 4#环式刨片机 电机控制 右跑偏导致停机</v>
      </c>
      <c r="S2027">
        <v>0</v>
      </c>
      <c r="T2027">
        <v>0</v>
      </c>
    </row>
    <row r="2028" spans="1:20">
      <c r="A2028" t="s">
        <v>2184</v>
      </c>
      <c r="B2028" s="11" t="str">
        <f t="shared" si="191"/>
        <v>CHP4</v>
      </c>
      <c r="C2028" s="11" t="str">
        <f>VLOOKUP('intouch变量（离散）'!$A2028,基本表格!$G:$Q,2,FALSE)</f>
        <v>4#环式刨片机 电机控制 三角型</v>
      </c>
      <c r="D2028" t="s">
        <v>154</v>
      </c>
      <c r="E2028" t="str">
        <f t="shared" si="187"/>
        <v>No</v>
      </c>
      <c r="F2028" t="str">
        <f t="shared" si="188"/>
        <v>0</v>
      </c>
      <c r="G2028" t="s">
        <v>154</v>
      </c>
      <c r="H2028" t="s">
        <v>155</v>
      </c>
      <c r="I2028" t="str">
        <f t="shared" si="189"/>
        <v/>
      </c>
      <c r="J2028" t="str">
        <f t="shared" si="190"/>
        <v/>
      </c>
      <c r="K2028" t="str">
        <f>VLOOKUP('intouch变量（离散）'!$A2028,基本表格!$G:$Q,9,FALSE)</f>
        <v>None</v>
      </c>
      <c r="L2028">
        <v>1</v>
      </c>
      <c r="M2028" t="s">
        <v>156</v>
      </c>
      <c r="N2028" t="s">
        <v>157</v>
      </c>
      <c r="O2028" t="s">
        <v>158</v>
      </c>
      <c r="P2028" t="str">
        <f>VLOOKUP('intouch变量（离散）'!$A2028,基本表格!$G:$Q,3,FALSE)</f>
        <v>DB1400,X16.0</v>
      </c>
      <c r="Q2028" t="str">
        <f>VLOOKUP('intouch变量（离散）'!$A2028,基本表格!$G:$Q,10,FALSE)</f>
        <v>Yes</v>
      </c>
      <c r="R2028" t="str">
        <f t="shared" si="192"/>
        <v>DB1400,X16.0 4#环式刨片机 电机控制 三角型</v>
      </c>
      <c r="S2028">
        <v>0</v>
      </c>
      <c r="T2028">
        <v>0</v>
      </c>
    </row>
    <row r="2029" spans="1:20">
      <c r="A2029" t="s">
        <v>2185</v>
      </c>
      <c r="B2029" s="11" t="str">
        <f t="shared" si="191"/>
        <v>CHP4</v>
      </c>
      <c r="C2029" s="11" t="str">
        <f>VLOOKUP('intouch变量（离散）'!$A2029,基本表格!$G:$Q,2,FALSE)</f>
        <v>4#环式刨片机 电机控制 星型</v>
      </c>
      <c r="D2029" t="s">
        <v>154</v>
      </c>
      <c r="E2029" t="str">
        <f t="shared" si="187"/>
        <v>No</v>
      </c>
      <c r="F2029" t="str">
        <f t="shared" si="188"/>
        <v>0</v>
      </c>
      <c r="G2029" t="s">
        <v>154</v>
      </c>
      <c r="H2029" t="s">
        <v>155</v>
      </c>
      <c r="I2029" t="str">
        <f t="shared" si="189"/>
        <v/>
      </c>
      <c r="J2029" t="str">
        <f t="shared" si="190"/>
        <v/>
      </c>
      <c r="K2029" t="str">
        <f>VLOOKUP('intouch变量（离散）'!$A2029,基本表格!$G:$Q,9,FALSE)</f>
        <v>None</v>
      </c>
      <c r="L2029">
        <v>1</v>
      </c>
      <c r="M2029" t="s">
        <v>156</v>
      </c>
      <c r="N2029" t="s">
        <v>157</v>
      </c>
      <c r="O2029" t="s">
        <v>158</v>
      </c>
      <c r="P2029" t="str">
        <f>VLOOKUP('intouch变量（离散）'!$A2029,基本表格!$G:$Q,3,FALSE)</f>
        <v>DB1400,X16.1</v>
      </c>
      <c r="Q2029" t="str">
        <f>VLOOKUP('intouch变量（离散）'!$A2029,基本表格!$G:$Q,10,FALSE)</f>
        <v>Yes</v>
      </c>
      <c r="R2029" t="str">
        <f t="shared" si="192"/>
        <v>DB1400,X16.1 4#环式刨片机 电机控制 星型</v>
      </c>
      <c r="S2029">
        <v>0</v>
      </c>
      <c r="T2029">
        <v>0</v>
      </c>
    </row>
    <row r="2030" spans="1:20">
      <c r="A2030" t="s">
        <v>2186</v>
      </c>
      <c r="B2030" s="11" t="str">
        <f t="shared" si="191"/>
        <v>CHP4</v>
      </c>
      <c r="C2030" s="11" t="str">
        <f>VLOOKUP('intouch变量（离散）'!$A2030,基本表格!$G:$Q,2,FALSE)</f>
        <v>4#环式刨片机 电机控制 维修开关</v>
      </c>
      <c r="D2030" t="s">
        <v>154</v>
      </c>
      <c r="E2030" t="str">
        <f t="shared" si="187"/>
        <v>No</v>
      </c>
      <c r="F2030" t="str">
        <f t="shared" si="188"/>
        <v>0</v>
      </c>
      <c r="G2030" t="s">
        <v>154</v>
      </c>
      <c r="H2030" t="s">
        <v>155</v>
      </c>
      <c r="I2030" t="str">
        <f t="shared" si="189"/>
        <v/>
      </c>
      <c r="J2030" t="str">
        <f t="shared" si="190"/>
        <v/>
      </c>
      <c r="K2030" t="str">
        <f>VLOOKUP('intouch变量（离散）'!$A2030,基本表格!$G:$Q,9,FALSE)</f>
        <v>On</v>
      </c>
      <c r="L2030">
        <v>1</v>
      </c>
      <c r="M2030" t="s">
        <v>156</v>
      </c>
      <c r="N2030" t="s">
        <v>157</v>
      </c>
      <c r="O2030" t="s">
        <v>158</v>
      </c>
      <c r="P2030" t="str">
        <f>VLOOKUP('intouch变量（离散）'!$A2030,基本表格!$G:$Q,3,FALSE)</f>
        <v>DB1400,X16.2</v>
      </c>
      <c r="Q2030" t="str">
        <f>VLOOKUP('intouch变量（离散）'!$A2030,基本表格!$G:$Q,10,FALSE)</f>
        <v>Yes</v>
      </c>
      <c r="R2030" t="str">
        <f t="shared" si="192"/>
        <v>DB1400,X16.2 4#环式刨片机 电机控制 维修开关</v>
      </c>
      <c r="S2030">
        <v>0</v>
      </c>
      <c r="T2030">
        <v>0</v>
      </c>
    </row>
    <row r="2031" spans="1:20">
      <c r="A2031" t="s">
        <v>2187</v>
      </c>
      <c r="B2031" s="11" t="str">
        <f t="shared" si="191"/>
        <v>CHP4</v>
      </c>
      <c r="C2031" s="11" t="str">
        <f>VLOOKUP('intouch变量（离散）'!$A2031,基本表格!$G:$Q,2,FALSE)</f>
        <v>4#环式刨片机 电机控制 左跑偏2检测</v>
      </c>
      <c r="D2031" t="s">
        <v>154</v>
      </c>
      <c r="E2031" t="str">
        <f t="shared" si="187"/>
        <v>No</v>
      </c>
      <c r="F2031" t="str">
        <f t="shared" si="188"/>
        <v>0</v>
      </c>
      <c r="G2031" t="s">
        <v>154</v>
      </c>
      <c r="H2031" t="s">
        <v>155</v>
      </c>
      <c r="I2031" t="str">
        <f t="shared" si="189"/>
        <v/>
      </c>
      <c r="J2031" t="str">
        <f t="shared" si="190"/>
        <v/>
      </c>
      <c r="K2031" t="str">
        <f>VLOOKUP('intouch变量（离散）'!$A2031,基本表格!$G:$Q,9,FALSE)</f>
        <v>None</v>
      </c>
      <c r="L2031">
        <v>1</v>
      </c>
      <c r="M2031" t="s">
        <v>156</v>
      </c>
      <c r="N2031" t="s">
        <v>157</v>
      </c>
      <c r="O2031" t="s">
        <v>158</v>
      </c>
      <c r="P2031" t="str">
        <f>VLOOKUP('intouch变量（离散）'!$A2031,基本表格!$G:$Q,3,FALSE)</f>
        <v>DB1400,X16.3</v>
      </c>
      <c r="Q2031" t="str">
        <f>VLOOKUP('intouch变量（离散）'!$A2031,基本表格!$G:$Q,10,FALSE)</f>
        <v>Yes</v>
      </c>
      <c r="R2031" t="str">
        <f t="shared" si="192"/>
        <v>DB1400,X16.3 4#环式刨片机 电机控制 左跑偏2检测</v>
      </c>
      <c r="S2031">
        <v>0</v>
      </c>
      <c r="T2031">
        <v>0</v>
      </c>
    </row>
    <row r="2032" spans="1:20">
      <c r="A2032" t="s">
        <v>2188</v>
      </c>
      <c r="B2032" s="11" t="str">
        <f t="shared" si="191"/>
        <v>CHP4</v>
      </c>
      <c r="C2032" s="11" t="str">
        <f>VLOOKUP('intouch变量（离散）'!$A2032,基本表格!$G:$Q,2,FALSE)</f>
        <v>4#环式刨片机 电机控制 右跑偏2检测</v>
      </c>
      <c r="D2032" t="s">
        <v>154</v>
      </c>
      <c r="E2032" t="str">
        <f t="shared" si="187"/>
        <v>No</v>
      </c>
      <c r="F2032" t="str">
        <f t="shared" si="188"/>
        <v>0</v>
      </c>
      <c r="G2032" t="s">
        <v>154</v>
      </c>
      <c r="H2032" t="s">
        <v>155</v>
      </c>
      <c r="I2032" t="str">
        <f t="shared" si="189"/>
        <v/>
      </c>
      <c r="J2032" t="str">
        <f t="shared" si="190"/>
        <v/>
      </c>
      <c r="K2032" t="str">
        <f>VLOOKUP('intouch变量（离散）'!$A2032,基本表格!$G:$Q,9,FALSE)</f>
        <v>None</v>
      </c>
      <c r="L2032">
        <v>1</v>
      </c>
      <c r="M2032" t="s">
        <v>156</v>
      </c>
      <c r="N2032" t="s">
        <v>157</v>
      </c>
      <c r="O2032" t="s">
        <v>158</v>
      </c>
      <c r="P2032" t="str">
        <f>VLOOKUP('intouch变量（离散）'!$A2032,基本表格!$G:$Q,3,FALSE)</f>
        <v>DB1400,X16.4</v>
      </c>
      <c r="Q2032" t="str">
        <f>VLOOKUP('intouch变量（离散）'!$A2032,基本表格!$G:$Q,10,FALSE)</f>
        <v>Yes</v>
      </c>
      <c r="R2032" t="str">
        <f t="shared" si="192"/>
        <v>DB1400,X16.4 4#环式刨片机 电机控制 右跑偏2检测</v>
      </c>
      <c r="S2032">
        <v>0</v>
      </c>
      <c r="T2032">
        <v>0</v>
      </c>
    </row>
    <row r="2033" spans="1:20">
      <c r="A2033" t="s">
        <v>2189</v>
      </c>
      <c r="B2033" s="11" t="str">
        <f t="shared" si="191"/>
        <v>CHP4</v>
      </c>
      <c r="C2033" s="11" t="str">
        <f>VLOOKUP('intouch变量（离散）'!$A2033,基本表格!$G:$Q,2,FALSE)</f>
        <v>4#环式刨片机 给定频率 上限保护使能</v>
      </c>
      <c r="D2033" t="s">
        <v>154</v>
      </c>
      <c r="E2033" t="str">
        <f t="shared" si="187"/>
        <v>Yes</v>
      </c>
      <c r="F2033" t="str">
        <f t="shared" si="188"/>
        <v>900</v>
      </c>
      <c r="G2033" t="s">
        <v>154</v>
      </c>
      <c r="H2033" t="s">
        <v>155</v>
      </c>
      <c r="I2033" t="str">
        <f t="shared" si="189"/>
        <v>禁用</v>
      </c>
      <c r="J2033" t="str">
        <f t="shared" si="190"/>
        <v>启用</v>
      </c>
      <c r="K2033" t="str">
        <f>VLOOKUP('intouch变量（离散）'!$A2033,基本表格!$G:$Q,9,FALSE)</f>
        <v>None</v>
      </c>
      <c r="L2033">
        <v>1</v>
      </c>
      <c r="M2033" t="s">
        <v>156</v>
      </c>
      <c r="N2033" t="s">
        <v>157</v>
      </c>
      <c r="O2033" t="s">
        <v>158</v>
      </c>
      <c r="P2033" t="str">
        <f>VLOOKUP('intouch变量（离散）'!$A2033,基本表格!$G:$Q,3,FALSE)</f>
        <v>DB1400,X50.3</v>
      </c>
      <c r="Q2033" t="str">
        <f>VLOOKUP('intouch变量（离散）'!$A2033,基本表格!$G:$Q,10,FALSE)</f>
        <v>No</v>
      </c>
      <c r="R2033" t="str">
        <f t="shared" si="192"/>
        <v>DB1400,X50.3 4#环式刨片机 给定频率 上限保护使能</v>
      </c>
      <c r="S2033">
        <v>0</v>
      </c>
      <c r="T2033">
        <v>0</v>
      </c>
    </row>
    <row r="2034" spans="1:20">
      <c r="A2034" t="s">
        <v>2190</v>
      </c>
      <c r="B2034" s="11" t="str">
        <f t="shared" si="191"/>
        <v>CHP4</v>
      </c>
      <c r="C2034" s="11" t="str">
        <f>VLOOKUP('intouch变量（离散）'!$A2034,基本表格!$G:$Q,2,FALSE)</f>
        <v>4#环式刨片机 给定频率 下限保护使能</v>
      </c>
      <c r="D2034" t="s">
        <v>154</v>
      </c>
      <c r="E2034" t="str">
        <f t="shared" si="187"/>
        <v>Yes</v>
      </c>
      <c r="F2034" t="str">
        <f t="shared" si="188"/>
        <v>900</v>
      </c>
      <c r="G2034" t="s">
        <v>154</v>
      </c>
      <c r="H2034" t="s">
        <v>155</v>
      </c>
      <c r="I2034" t="str">
        <f t="shared" si="189"/>
        <v>禁用</v>
      </c>
      <c r="J2034" t="str">
        <f t="shared" si="190"/>
        <v>启用</v>
      </c>
      <c r="K2034" t="str">
        <f>VLOOKUP('intouch变量（离散）'!$A2034,基本表格!$G:$Q,9,FALSE)</f>
        <v>None</v>
      </c>
      <c r="L2034">
        <v>1</v>
      </c>
      <c r="M2034" t="s">
        <v>156</v>
      </c>
      <c r="N2034" t="s">
        <v>157</v>
      </c>
      <c r="O2034" t="s">
        <v>158</v>
      </c>
      <c r="P2034" t="str">
        <f>VLOOKUP('intouch变量（离散）'!$A2034,基本表格!$G:$Q,3,FALSE)</f>
        <v>DB1400,X50.4</v>
      </c>
      <c r="Q2034" t="str">
        <f>VLOOKUP('intouch变量（离散）'!$A2034,基本表格!$G:$Q,10,FALSE)</f>
        <v>No</v>
      </c>
      <c r="R2034" t="str">
        <f t="shared" si="192"/>
        <v>DB1400,X50.4 4#环式刨片机 给定频率 下限保护使能</v>
      </c>
      <c r="S2034">
        <v>0</v>
      </c>
      <c r="T2034">
        <v>0</v>
      </c>
    </row>
    <row r="2035" spans="1:20">
      <c r="A2035" t="s">
        <v>2191</v>
      </c>
      <c r="B2035" s="11" t="str">
        <f t="shared" si="191"/>
        <v>CHP4</v>
      </c>
      <c r="C2035" s="11" t="str">
        <f>VLOOKUP('intouch变量（离散）'!$A2035,基本表格!$G:$Q,2,FALSE)</f>
        <v>4#环式刨片机 给定频率 上限报警</v>
      </c>
      <c r="D2035" t="s">
        <v>154</v>
      </c>
      <c r="E2035" t="str">
        <f t="shared" si="187"/>
        <v>No</v>
      </c>
      <c r="F2035" t="str">
        <f t="shared" si="188"/>
        <v>0</v>
      </c>
      <c r="G2035" t="s">
        <v>154</v>
      </c>
      <c r="H2035" t="s">
        <v>155</v>
      </c>
      <c r="I2035" t="str">
        <f t="shared" si="189"/>
        <v/>
      </c>
      <c r="J2035" t="str">
        <f t="shared" si="190"/>
        <v/>
      </c>
      <c r="K2035" t="str">
        <f>VLOOKUP('intouch变量（离散）'!$A2035,基本表格!$G:$Q,9,FALSE)</f>
        <v>None</v>
      </c>
      <c r="L2035">
        <v>1</v>
      </c>
      <c r="M2035" t="s">
        <v>156</v>
      </c>
      <c r="N2035" t="s">
        <v>157</v>
      </c>
      <c r="O2035" t="s">
        <v>158</v>
      </c>
      <c r="P2035" t="str">
        <f>VLOOKUP('intouch变量（离散）'!$A2035,基本表格!$G:$Q,3,FALSE)</f>
        <v>DB1400,X50.5</v>
      </c>
      <c r="Q2035" t="str">
        <f>VLOOKUP('intouch变量（离散）'!$A2035,基本表格!$G:$Q,10,FALSE)</f>
        <v>Yes</v>
      </c>
      <c r="R2035" t="str">
        <f t="shared" si="192"/>
        <v>DB1400,X50.5 4#环式刨片机 给定频率 上限报警</v>
      </c>
      <c r="S2035">
        <v>0</v>
      </c>
      <c r="T2035">
        <v>0</v>
      </c>
    </row>
    <row r="2036" spans="1:20">
      <c r="A2036" t="s">
        <v>2192</v>
      </c>
      <c r="B2036" s="11" t="str">
        <f t="shared" si="191"/>
        <v>CHP4</v>
      </c>
      <c r="C2036" s="11" t="str">
        <f>VLOOKUP('intouch变量（离散）'!$A2036,基本表格!$G:$Q,2,FALSE)</f>
        <v>4#环式刨片机 给定频率 下限报警</v>
      </c>
      <c r="D2036" t="s">
        <v>154</v>
      </c>
      <c r="E2036" t="str">
        <f t="shared" si="187"/>
        <v>No</v>
      </c>
      <c r="F2036" t="str">
        <f t="shared" si="188"/>
        <v>0</v>
      </c>
      <c r="G2036" t="s">
        <v>154</v>
      </c>
      <c r="H2036" t="s">
        <v>155</v>
      </c>
      <c r="I2036" t="str">
        <f t="shared" si="189"/>
        <v/>
      </c>
      <c r="J2036" t="str">
        <f t="shared" si="190"/>
        <v/>
      </c>
      <c r="K2036" t="str">
        <f>VLOOKUP('intouch变量（离散）'!$A2036,基本表格!$G:$Q,9,FALSE)</f>
        <v>None</v>
      </c>
      <c r="L2036">
        <v>1</v>
      </c>
      <c r="M2036" t="s">
        <v>156</v>
      </c>
      <c r="N2036" t="s">
        <v>157</v>
      </c>
      <c r="O2036" t="s">
        <v>158</v>
      </c>
      <c r="P2036" t="str">
        <f>VLOOKUP('intouch变量（离散）'!$A2036,基本表格!$G:$Q,3,FALSE)</f>
        <v>DB1400,X50.6</v>
      </c>
      <c r="Q2036" t="str">
        <f>VLOOKUP('intouch变量（离散）'!$A2036,基本表格!$G:$Q,10,FALSE)</f>
        <v>Yes</v>
      </c>
      <c r="R2036" t="str">
        <f t="shared" si="192"/>
        <v>DB1400,X50.6 4#环式刨片机 给定频率 下限报警</v>
      </c>
      <c r="S2036">
        <v>0</v>
      </c>
      <c r="T2036">
        <v>0</v>
      </c>
    </row>
    <row r="2037" spans="1:20">
      <c r="A2037" t="s">
        <v>2193</v>
      </c>
      <c r="B2037" s="11" t="str">
        <f t="shared" si="191"/>
        <v>CHP4</v>
      </c>
      <c r="C2037" s="11" t="str">
        <f>VLOOKUP('intouch变量（离散）'!$A2037,基本表格!$G:$Q,2,FALSE)</f>
        <v>4#环式刨片机 给定频率 上上限报警</v>
      </c>
      <c r="D2037" t="s">
        <v>154</v>
      </c>
      <c r="E2037" t="str">
        <f t="shared" si="187"/>
        <v>No</v>
      </c>
      <c r="F2037" t="str">
        <f t="shared" si="188"/>
        <v>0</v>
      </c>
      <c r="G2037" t="s">
        <v>154</v>
      </c>
      <c r="H2037" t="s">
        <v>155</v>
      </c>
      <c r="I2037" t="str">
        <f t="shared" si="189"/>
        <v/>
      </c>
      <c r="J2037" t="str">
        <f t="shared" si="190"/>
        <v/>
      </c>
      <c r="K2037" t="str">
        <f>VLOOKUP('intouch变量（离散）'!$A2037,基本表格!$G:$Q,9,FALSE)</f>
        <v>On</v>
      </c>
      <c r="L2037">
        <v>1</v>
      </c>
      <c r="M2037" t="s">
        <v>156</v>
      </c>
      <c r="N2037" t="s">
        <v>157</v>
      </c>
      <c r="O2037" t="s">
        <v>158</v>
      </c>
      <c r="P2037" t="str">
        <f>VLOOKUP('intouch变量（离散）'!$A2037,基本表格!$G:$Q,3,FALSE)</f>
        <v>DB1400,X50.7</v>
      </c>
      <c r="Q2037" t="str">
        <f>VLOOKUP('intouch变量（离散）'!$A2037,基本表格!$G:$Q,10,FALSE)</f>
        <v>Yes</v>
      </c>
      <c r="R2037" t="str">
        <f t="shared" si="192"/>
        <v>DB1400,X50.7 4#环式刨片机 给定频率 上上限报警</v>
      </c>
      <c r="S2037">
        <v>0</v>
      </c>
      <c r="T2037">
        <v>0</v>
      </c>
    </row>
    <row r="2038" spans="1:20">
      <c r="A2038" t="s">
        <v>2194</v>
      </c>
      <c r="B2038" s="11" t="str">
        <f t="shared" si="191"/>
        <v>CHP4</v>
      </c>
      <c r="C2038" s="11" t="str">
        <f>VLOOKUP('intouch变量（离散）'!$A2038,基本表格!$G:$Q,2,FALSE)</f>
        <v>4#环式刨片机 给定频率 下下限报警</v>
      </c>
      <c r="D2038" t="s">
        <v>154</v>
      </c>
      <c r="E2038" t="str">
        <f t="shared" si="187"/>
        <v>No</v>
      </c>
      <c r="F2038" t="str">
        <f t="shared" si="188"/>
        <v>0</v>
      </c>
      <c r="G2038" t="s">
        <v>154</v>
      </c>
      <c r="H2038" t="s">
        <v>155</v>
      </c>
      <c r="I2038" t="str">
        <f t="shared" si="189"/>
        <v/>
      </c>
      <c r="J2038" t="str">
        <f t="shared" si="190"/>
        <v/>
      </c>
      <c r="K2038" t="str">
        <f>VLOOKUP('intouch变量（离散）'!$A2038,基本表格!$G:$Q,9,FALSE)</f>
        <v>On</v>
      </c>
      <c r="L2038">
        <v>1</v>
      </c>
      <c r="M2038" t="s">
        <v>156</v>
      </c>
      <c r="N2038" t="s">
        <v>157</v>
      </c>
      <c r="O2038" t="s">
        <v>158</v>
      </c>
      <c r="P2038" t="str">
        <f>VLOOKUP('intouch变量（离散）'!$A2038,基本表格!$G:$Q,3,FALSE)</f>
        <v>DB1400,X51.0</v>
      </c>
      <c r="Q2038" t="str">
        <f>VLOOKUP('intouch变量（离散）'!$A2038,基本表格!$G:$Q,10,FALSE)</f>
        <v>Yes</v>
      </c>
      <c r="R2038" t="str">
        <f t="shared" si="192"/>
        <v>DB1400,X51.0 4#环式刨片机 给定频率 下下限报警</v>
      </c>
      <c r="S2038">
        <v>0</v>
      </c>
      <c r="T2038">
        <v>0</v>
      </c>
    </row>
    <row r="2039" spans="1:20">
      <c r="A2039" t="s">
        <v>2195</v>
      </c>
      <c r="B2039" s="11" t="str">
        <f t="shared" si="191"/>
        <v>CHP4</v>
      </c>
      <c r="C2039" s="11" t="str">
        <f>VLOOKUP('intouch变量（离散）'!$A2039,基本表格!$G:$Q,2,FALSE)</f>
        <v>4#环式刨片机 给定频率 极限报警</v>
      </c>
      <c r="D2039" t="s">
        <v>154</v>
      </c>
      <c r="E2039" t="str">
        <f t="shared" si="187"/>
        <v>No</v>
      </c>
      <c r="F2039" t="str">
        <f t="shared" si="188"/>
        <v>0</v>
      </c>
      <c r="G2039" t="s">
        <v>154</v>
      </c>
      <c r="H2039" t="s">
        <v>155</v>
      </c>
      <c r="I2039" t="str">
        <f t="shared" si="189"/>
        <v/>
      </c>
      <c r="J2039" t="str">
        <f t="shared" si="190"/>
        <v/>
      </c>
      <c r="K2039" t="str">
        <f>VLOOKUP('intouch变量（离散）'!$A2039,基本表格!$G:$Q,9,FALSE)</f>
        <v>On</v>
      </c>
      <c r="L2039">
        <v>1</v>
      </c>
      <c r="M2039" t="s">
        <v>156</v>
      </c>
      <c r="N2039" t="s">
        <v>157</v>
      </c>
      <c r="O2039" t="s">
        <v>158</v>
      </c>
      <c r="P2039" t="str">
        <f>VLOOKUP('intouch变量（离散）'!$A2039,基本表格!$G:$Q,3,FALSE)</f>
        <v>DB1400,X51.1</v>
      </c>
      <c r="Q2039" t="str">
        <f>VLOOKUP('intouch变量（离散）'!$A2039,基本表格!$G:$Q,10,FALSE)</f>
        <v>Yes</v>
      </c>
      <c r="R2039" t="str">
        <f t="shared" si="192"/>
        <v>DB1400,X51.1 4#环式刨片机 给定频率 极限报警</v>
      </c>
      <c r="S2039">
        <v>0</v>
      </c>
      <c r="T2039">
        <v>0</v>
      </c>
    </row>
    <row r="2040" spans="1:20">
      <c r="A2040" t="s">
        <v>2196</v>
      </c>
      <c r="B2040" s="11" t="str">
        <f t="shared" si="191"/>
        <v>CHP4</v>
      </c>
      <c r="C2040" s="11" t="str">
        <f>VLOOKUP('intouch变量（离散）'!$A2040,基本表格!$G:$Q,2,FALSE)</f>
        <v>4#环式刨片机 给定频率 传感器断线报警</v>
      </c>
      <c r="D2040" t="s">
        <v>154</v>
      </c>
      <c r="E2040" t="str">
        <f t="shared" si="187"/>
        <v>No</v>
      </c>
      <c r="F2040" t="str">
        <f t="shared" si="188"/>
        <v>0</v>
      </c>
      <c r="G2040" t="s">
        <v>154</v>
      </c>
      <c r="H2040" t="s">
        <v>155</v>
      </c>
      <c r="I2040" t="str">
        <f t="shared" si="189"/>
        <v/>
      </c>
      <c r="J2040" t="str">
        <f t="shared" si="190"/>
        <v/>
      </c>
      <c r="K2040" t="str">
        <f>VLOOKUP('intouch变量（离散）'!$A2040,基本表格!$G:$Q,9,FALSE)</f>
        <v>On</v>
      </c>
      <c r="L2040">
        <v>1</v>
      </c>
      <c r="M2040" t="s">
        <v>156</v>
      </c>
      <c r="N2040" t="s">
        <v>157</v>
      </c>
      <c r="O2040" t="s">
        <v>158</v>
      </c>
      <c r="P2040" t="str">
        <f>VLOOKUP('intouch变量（离散）'!$A2040,基本表格!$G:$Q,3,FALSE)</f>
        <v>DB1400,X51.2</v>
      </c>
      <c r="Q2040" t="str">
        <f>VLOOKUP('intouch变量（离散）'!$A2040,基本表格!$G:$Q,10,FALSE)</f>
        <v>Yes</v>
      </c>
      <c r="R2040" t="str">
        <f t="shared" si="192"/>
        <v>DB1400,X51.2 4#环式刨片机 给定频率 传感器断线报警</v>
      </c>
      <c r="S2040">
        <v>0</v>
      </c>
      <c r="T2040">
        <v>0</v>
      </c>
    </row>
    <row r="2041" spans="1:20">
      <c r="A2041" t="s">
        <v>2197</v>
      </c>
      <c r="B2041" s="11" t="str">
        <f t="shared" si="191"/>
        <v>CHP4</v>
      </c>
      <c r="C2041" s="11" t="str">
        <f>VLOOKUP('intouch变量（离散）'!$A2041,基本表格!$G:$Q,2,FALSE)</f>
        <v>4#环式刨片机 反馈频率 上限保护使能</v>
      </c>
      <c r="D2041" t="s">
        <v>154</v>
      </c>
      <c r="E2041" t="str">
        <f t="shared" si="187"/>
        <v>Yes</v>
      </c>
      <c r="F2041" t="str">
        <f t="shared" si="188"/>
        <v>900</v>
      </c>
      <c r="G2041" t="s">
        <v>154</v>
      </c>
      <c r="H2041" t="s">
        <v>155</v>
      </c>
      <c r="I2041" t="str">
        <f t="shared" si="189"/>
        <v>禁用</v>
      </c>
      <c r="J2041" t="str">
        <f t="shared" si="190"/>
        <v>启用</v>
      </c>
      <c r="K2041" t="str">
        <f>VLOOKUP('intouch变量（离散）'!$A2041,基本表格!$G:$Q,9,FALSE)</f>
        <v>None</v>
      </c>
      <c r="L2041">
        <v>1</v>
      </c>
      <c r="M2041" t="s">
        <v>156</v>
      </c>
      <c r="N2041" t="s">
        <v>157</v>
      </c>
      <c r="O2041" t="s">
        <v>158</v>
      </c>
      <c r="P2041" t="str">
        <f>VLOOKUP('intouch变量（离散）'!$A2041,基本表格!$G:$Q,3,FALSE)</f>
        <v>DB1400,X100.3</v>
      </c>
      <c r="Q2041" t="str">
        <f>VLOOKUP('intouch变量（离散）'!$A2041,基本表格!$G:$Q,10,FALSE)</f>
        <v>No</v>
      </c>
      <c r="R2041" t="str">
        <f t="shared" si="192"/>
        <v>DB1400,X100.3 4#环式刨片机 反馈频率 上限保护使能</v>
      </c>
      <c r="S2041">
        <v>0</v>
      </c>
      <c r="T2041">
        <v>0</v>
      </c>
    </row>
    <row r="2042" spans="1:20">
      <c r="A2042" t="s">
        <v>2198</v>
      </c>
      <c r="B2042" s="11" t="str">
        <f t="shared" si="191"/>
        <v>CHP4</v>
      </c>
      <c r="C2042" s="11" t="str">
        <f>VLOOKUP('intouch变量（离散）'!$A2042,基本表格!$G:$Q,2,FALSE)</f>
        <v>4#环式刨片机 反馈频率 下限保护使能</v>
      </c>
      <c r="D2042" t="s">
        <v>154</v>
      </c>
      <c r="E2042" t="str">
        <f t="shared" si="187"/>
        <v>Yes</v>
      </c>
      <c r="F2042" t="str">
        <f t="shared" si="188"/>
        <v>900</v>
      </c>
      <c r="G2042" t="s">
        <v>154</v>
      </c>
      <c r="H2042" t="s">
        <v>155</v>
      </c>
      <c r="I2042" t="str">
        <f t="shared" si="189"/>
        <v>禁用</v>
      </c>
      <c r="J2042" t="str">
        <f t="shared" si="190"/>
        <v>启用</v>
      </c>
      <c r="K2042" t="str">
        <f>VLOOKUP('intouch变量（离散）'!$A2042,基本表格!$G:$Q,9,FALSE)</f>
        <v>None</v>
      </c>
      <c r="L2042">
        <v>1</v>
      </c>
      <c r="M2042" t="s">
        <v>156</v>
      </c>
      <c r="N2042" t="s">
        <v>157</v>
      </c>
      <c r="O2042" t="s">
        <v>158</v>
      </c>
      <c r="P2042" t="str">
        <f>VLOOKUP('intouch变量（离散）'!$A2042,基本表格!$G:$Q,3,FALSE)</f>
        <v>DB1400,X100.4</v>
      </c>
      <c r="Q2042" t="str">
        <f>VLOOKUP('intouch变量（离散）'!$A2042,基本表格!$G:$Q,10,FALSE)</f>
        <v>No</v>
      </c>
      <c r="R2042" t="str">
        <f t="shared" si="192"/>
        <v>DB1400,X100.4 4#环式刨片机 反馈频率 下限保护使能</v>
      </c>
      <c r="S2042">
        <v>0</v>
      </c>
      <c r="T2042">
        <v>0</v>
      </c>
    </row>
    <row r="2043" spans="1:20">
      <c r="A2043" t="s">
        <v>2199</v>
      </c>
      <c r="B2043" s="11" t="str">
        <f t="shared" si="191"/>
        <v>CHP4</v>
      </c>
      <c r="C2043" s="11" t="str">
        <f>VLOOKUP('intouch变量（离散）'!$A2043,基本表格!$G:$Q,2,FALSE)</f>
        <v>4#环式刨片机 反馈频率 上限报警</v>
      </c>
      <c r="D2043" t="s">
        <v>154</v>
      </c>
      <c r="E2043" t="str">
        <f t="shared" si="187"/>
        <v>No</v>
      </c>
      <c r="F2043" t="str">
        <f t="shared" si="188"/>
        <v>0</v>
      </c>
      <c r="G2043" t="s">
        <v>154</v>
      </c>
      <c r="H2043" t="s">
        <v>155</v>
      </c>
      <c r="I2043" t="str">
        <f t="shared" si="189"/>
        <v/>
      </c>
      <c r="J2043" t="str">
        <f t="shared" si="190"/>
        <v/>
      </c>
      <c r="K2043" t="str">
        <f>VLOOKUP('intouch变量（离散）'!$A2043,基本表格!$G:$Q,9,FALSE)</f>
        <v>None</v>
      </c>
      <c r="L2043">
        <v>1</v>
      </c>
      <c r="M2043" t="s">
        <v>156</v>
      </c>
      <c r="N2043" t="s">
        <v>157</v>
      </c>
      <c r="O2043" t="s">
        <v>158</v>
      </c>
      <c r="P2043" t="str">
        <f>VLOOKUP('intouch变量（离散）'!$A2043,基本表格!$G:$Q,3,FALSE)</f>
        <v>DB1400,X100.5</v>
      </c>
      <c r="Q2043" t="str">
        <f>VLOOKUP('intouch变量（离散）'!$A2043,基本表格!$G:$Q,10,FALSE)</f>
        <v>Yes</v>
      </c>
      <c r="R2043" t="str">
        <f t="shared" si="192"/>
        <v>DB1400,X100.5 4#环式刨片机 反馈频率 上限报警</v>
      </c>
      <c r="S2043">
        <v>0</v>
      </c>
      <c r="T2043">
        <v>0</v>
      </c>
    </row>
    <row r="2044" spans="1:20">
      <c r="A2044" t="s">
        <v>2200</v>
      </c>
      <c r="B2044" s="11" t="str">
        <f t="shared" si="191"/>
        <v>CHP4</v>
      </c>
      <c r="C2044" s="11" t="str">
        <f>VLOOKUP('intouch变量（离散）'!$A2044,基本表格!$G:$Q,2,FALSE)</f>
        <v>4#环式刨片机 反馈频率 下限报警</v>
      </c>
      <c r="D2044" t="s">
        <v>154</v>
      </c>
      <c r="E2044" t="str">
        <f t="shared" si="187"/>
        <v>No</v>
      </c>
      <c r="F2044" t="str">
        <f t="shared" si="188"/>
        <v>0</v>
      </c>
      <c r="G2044" t="s">
        <v>154</v>
      </c>
      <c r="H2044" t="s">
        <v>155</v>
      </c>
      <c r="I2044" t="str">
        <f t="shared" si="189"/>
        <v/>
      </c>
      <c r="J2044" t="str">
        <f t="shared" si="190"/>
        <v/>
      </c>
      <c r="K2044" t="str">
        <f>VLOOKUP('intouch变量（离散）'!$A2044,基本表格!$G:$Q,9,FALSE)</f>
        <v>None</v>
      </c>
      <c r="L2044">
        <v>1</v>
      </c>
      <c r="M2044" t="s">
        <v>156</v>
      </c>
      <c r="N2044" t="s">
        <v>157</v>
      </c>
      <c r="O2044" t="s">
        <v>158</v>
      </c>
      <c r="P2044" t="str">
        <f>VLOOKUP('intouch变量（离散）'!$A2044,基本表格!$G:$Q,3,FALSE)</f>
        <v>DB1400,X100.6</v>
      </c>
      <c r="Q2044" t="str">
        <f>VLOOKUP('intouch变量（离散）'!$A2044,基本表格!$G:$Q,10,FALSE)</f>
        <v>Yes</v>
      </c>
      <c r="R2044" t="str">
        <f t="shared" si="192"/>
        <v>DB1400,X100.6 4#环式刨片机 反馈频率 下限报警</v>
      </c>
      <c r="S2044">
        <v>0</v>
      </c>
      <c r="T2044">
        <v>0</v>
      </c>
    </row>
    <row r="2045" spans="1:20">
      <c r="A2045" t="s">
        <v>2201</v>
      </c>
      <c r="B2045" s="11" t="str">
        <f t="shared" si="191"/>
        <v>CHP4</v>
      </c>
      <c r="C2045" s="11" t="str">
        <f>VLOOKUP('intouch变量（离散）'!$A2045,基本表格!$G:$Q,2,FALSE)</f>
        <v>4#环式刨片机 反馈频率 上上限报警</v>
      </c>
      <c r="D2045" t="s">
        <v>154</v>
      </c>
      <c r="E2045" t="str">
        <f t="shared" si="187"/>
        <v>No</v>
      </c>
      <c r="F2045" t="str">
        <f t="shared" si="188"/>
        <v>0</v>
      </c>
      <c r="G2045" t="s">
        <v>154</v>
      </c>
      <c r="H2045" t="s">
        <v>155</v>
      </c>
      <c r="I2045" t="str">
        <f t="shared" si="189"/>
        <v/>
      </c>
      <c r="J2045" t="str">
        <f t="shared" si="190"/>
        <v/>
      </c>
      <c r="K2045" t="str">
        <f>VLOOKUP('intouch变量（离散）'!$A2045,基本表格!$G:$Q,9,FALSE)</f>
        <v>On</v>
      </c>
      <c r="L2045">
        <v>1</v>
      </c>
      <c r="M2045" t="s">
        <v>156</v>
      </c>
      <c r="N2045" t="s">
        <v>157</v>
      </c>
      <c r="O2045" t="s">
        <v>158</v>
      </c>
      <c r="P2045" t="str">
        <f>VLOOKUP('intouch变量（离散）'!$A2045,基本表格!$G:$Q,3,FALSE)</f>
        <v>DB1400,X100.7</v>
      </c>
      <c r="Q2045" t="str">
        <f>VLOOKUP('intouch变量（离散）'!$A2045,基本表格!$G:$Q,10,FALSE)</f>
        <v>Yes</v>
      </c>
      <c r="R2045" t="str">
        <f t="shared" si="192"/>
        <v>DB1400,X100.7 4#环式刨片机 反馈频率 上上限报警</v>
      </c>
      <c r="S2045">
        <v>0</v>
      </c>
      <c r="T2045">
        <v>0</v>
      </c>
    </row>
    <row r="2046" spans="1:20">
      <c r="A2046" t="s">
        <v>2202</v>
      </c>
      <c r="B2046" s="11" t="str">
        <f t="shared" si="191"/>
        <v>CHP4</v>
      </c>
      <c r="C2046" s="11" t="str">
        <f>VLOOKUP('intouch变量（离散）'!$A2046,基本表格!$G:$Q,2,FALSE)</f>
        <v>4#环式刨片机 反馈频率 下下限报警</v>
      </c>
      <c r="D2046" t="s">
        <v>154</v>
      </c>
      <c r="E2046" t="str">
        <f t="shared" si="187"/>
        <v>No</v>
      </c>
      <c r="F2046" t="str">
        <f t="shared" si="188"/>
        <v>0</v>
      </c>
      <c r="G2046" t="s">
        <v>154</v>
      </c>
      <c r="H2046" t="s">
        <v>155</v>
      </c>
      <c r="I2046" t="str">
        <f t="shared" si="189"/>
        <v/>
      </c>
      <c r="J2046" t="str">
        <f t="shared" si="190"/>
        <v/>
      </c>
      <c r="K2046" t="str">
        <f>VLOOKUP('intouch变量（离散）'!$A2046,基本表格!$G:$Q,9,FALSE)</f>
        <v>On</v>
      </c>
      <c r="L2046">
        <v>1</v>
      </c>
      <c r="M2046" t="s">
        <v>156</v>
      </c>
      <c r="N2046" t="s">
        <v>157</v>
      </c>
      <c r="O2046" t="s">
        <v>158</v>
      </c>
      <c r="P2046" t="str">
        <f>VLOOKUP('intouch变量（离散）'!$A2046,基本表格!$G:$Q,3,FALSE)</f>
        <v>DB1400,X101.0</v>
      </c>
      <c r="Q2046" t="str">
        <f>VLOOKUP('intouch变量（离散）'!$A2046,基本表格!$G:$Q,10,FALSE)</f>
        <v>Yes</v>
      </c>
      <c r="R2046" t="str">
        <f t="shared" si="192"/>
        <v>DB1400,X101.0 4#环式刨片机 反馈频率 下下限报警</v>
      </c>
      <c r="S2046">
        <v>0</v>
      </c>
      <c r="T2046">
        <v>0</v>
      </c>
    </row>
    <row r="2047" spans="1:20">
      <c r="A2047" t="s">
        <v>2203</v>
      </c>
      <c r="B2047" s="11" t="str">
        <f t="shared" si="191"/>
        <v>CHP4</v>
      </c>
      <c r="C2047" s="11" t="str">
        <f>VLOOKUP('intouch变量（离散）'!$A2047,基本表格!$G:$Q,2,FALSE)</f>
        <v>4#环式刨片机 反馈频率 极限报警</v>
      </c>
      <c r="D2047" t="s">
        <v>154</v>
      </c>
      <c r="E2047" t="str">
        <f t="shared" si="187"/>
        <v>No</v>
      </c>
      <c r="F2047" t="str">
        <f t="shared" si="188"/>
        <v>0</v>
      </c>
      <c r="G2047" t="s">
        <v>154</v>
      </c>
      <c r="H2047" t="s">
        <v>155</v>
      </c>
      <c r="I2047" t="str">
        <f t="shared" si="189"/>
        <v/>
      </c>
      <c r="J2047" t="str">
        <f t="shared" si="190"/>
        <v/>
      </c>
      <c r="K2047" t="str">
        <f>VLOOKUP('intouch变量（离散）'!$A2047,基本表格!$G:$Q,9,FALSE)</f>
        <v>On</v>
      </c>
      <c r="L2047">
        <v>1</v>
      </c>
      <c r="M2047" t="s">
        <v>156</v>
      </c>
      <c r="N2047" t="s">
        <v>157</v>
      </c>
      <c r="O2047" t="s">
        <v>158</v>
      </c>
      <c r="P2047" t="str">
        <f>VLOOKUP('intouch变量（离散）'!$A2047,基本表格!$G:$Q,3,FALSE)</f>
        <v>DB1400,X101.1</v>
      </c>
      <c r="Q2047" t="str">
        <f>VLOOKUP('intouch变量（离散）'!$A2047,基本表格!$G:$Q,10,FALSE)</f>
        <v>Yes</v>
      </c>
      <c r="R2047" t="str">
        <f t="shared" si="192"/>
        <v>DB1400,X101.1 4#环式刨片机 反馈频率 极限报警</v>
      </c>
      <c r="S2047">
        <v>0</v>
      </c>
      <c r="T2047">
        <v>0</v>
      </c>
    </row>
    <row r="2048" spans="1:20">
      <c r="A2048" t="s">
        <v>2204</v>
      </c>
      <c r="B2048" s="11" t="str">
        <f t="shared" si="191"/>
        <v>CHP4</v>
      </c>
      <c r="C2048" s="11" t="str">
        <f>VLOOKUP('intouch变量（离散）'!$A2048,基本表格!$G:$Q,2,FALSE)</f>
        <v>4#环式刨片机 反馈频率 传感器断线报警</v>
      </c>
      <c r="D2048" t="s">
        <v>154</v>
      </c>
      <c r="E2048" t="str">
        <f t="shared" si="187"/>
        <v>No</v>
      </c>
      <c r="F2048" t="str">
        <f t="shared" si="188"/>
        <v>0</v>
      </c>
      <c r="G2048" t="s">
        <v>154</v>
      </c>
      <c r="H2048" t="s">
        <v>155</v>
      </c>
      <c r="I2048" t="str">
        <f t="shared" si="189"/>
        <v/>
      </c>
      <c r="J2048" t="str">
        <f t="shared" si="190"/>
        <v/>
      </c>
      <c r="K2048" t="str">
        <f>VLOOKUP('intouch变量（离散）'!$A2048,基本表格!$G:$Q,9,FALSE)</f>
        <v>On</v>
      </c>
      <c r="L2048">
        <v>1</v>
      </c>
      <c r="M2048" t="s">
        <v>156</v>
      </c>
      <c r="N2048" t="s">
        <v>157</v>
      </c>
      <c r="O2048" t="s">
        <v>158</v>
      </c>
      <c r="P2048" t="str">
        <f>VLOOKUP('intouch变量（离散）'!$A2048,基本表格!$G:$Q,3,FALSE)</f>
        <v>DB1400,X101.2</v>
      </c>
      <c r="Q2048" t="str">
        <f>VLOOKUP('intouch变量（离散）'!$A2048,基本表格!$G:$Q,10,FALSE)</f>
        <v>Yes</v>
      </c>
      <c r="R2048" t="str">
        <f t="shared" si="192"/>
        <v>DB1400,X101.2 4#环式刨片机 反馈频率 传感器断线报警</v>
      </c>
      <c r="S2048">
        <v>0</v>
      </c>
      <c r="T2048">
        <v>0</v>
      </c>
    </row>
    <row r="2049" spans="1:20">
      <c r="A2049" t="s">
        <v>2205</v>
      </c>
      <c r="B2049" s="11" t="str">
        <f t="shared" si="191"/>
        <v>CHP4</v>
      </c>
      <c r="C2049" s="11" t="str">
        <f>VLOOKUP('intouch变量（离散）'!$A2049,基本表格!$G:$Q,2,FALSE)</f>
        <v>4#环式刨片机 变频器通讯 备妥（不能与正转信号使用同一个）</v>
      </c>
      <c r="D2049" t="s">
        <v>154</v>
      </c>
      <c r="E2049" t="str">
        <f t="shared" si="187"/>
        <v>No</v>
      </c>
      <c r="F2049" t="str">
        <f t="shared" si="188"/>
        <v>0</v>
      </c>
      <c r="G2049" t="s">
        <v>154</v>
      </c>
      <c r="H2049" t="s">
        <v>155</v>
      </c>
      <c r="I2049" t="str">
        <f t="shared" si="189"/>
        <v/>
      </c>
      <c r="J2049" t="str">
        <f t="shared" si="190"/>
        <v/>
      </c>
      <c r="K2049" t="str">
        <f>VLOOKUP('intouch变量（离散）'!$A2049,基本表格!$G:$Q,9,FALSE)</f>
        <v>None</v>
      </c>
      <c r="L2049">
        <v>1</v>
      </c>
      <c r="M2049" t="s">
        <v>156</v>
      </c>
      <c r="N2049" t="s">
        <v>157</v>
      </c>
      <c r="O2049" t="s">
        <v>158</v>
      </c>
      <c r="P2049" t="str">
        <f>VLOOKUP('intouch变量（离散）'!$A2049,基本表格!$G:$Q,3,FALSE)</f>
        <v>DB1400,X150.0</v>
      </c>
      <c r="Q2049" t="str">
        <f>VLOOKUP('intouch变量（离散）'!$A2049,基本表格!$G:$Q,10,FALSE)</f>
        <v>Yes</v>
      </c>
      <c r="R2049" t="str">
        <f t="shared" si="192"/>
        <v>DB1400,X150.0 4#环式刨片机 变频器通讯 备妥（不能与正转信号使用同一个）</v>
      </c>
      <c r="S2049">
        <v>0</v>
      </c>
      <c r="T2049">
        <v>0</v>
      </c>
    </row>
    <row r="2050" spans="1:20">
      <c r="A2050" t="s">
        <v>2206</v>
      </c>
      <c r="B2050" s="11" t="str">
        <f t="shared" si="191"/>
        <v>CHP4</v>
      </c>
      <c r="C2050" s="11" t="str">
        <f>VLOOKUP('intouch变量（离散）'!$A2050,基本表格!$G:$Q,2,FALSE)</f>
        <v>4#环式刨片机 变频器通讯 正转</v>
      </c>
      <c r="D2050" t="s">
        <v>154</v>
      </c>
      <c r="E2050" t="str">
        <f t="shared" si="187"/>
        <v>No</v>
      </c>
      <c r="F2050" t="str">
        <f t="shared" si="188"/>
        <v>0</v>
      </c>
      <c r="G2050" t="s">
        <v>154</v>
      </c>
      <c r="H2050" t="s">
        <v>155</v>
      </c>
      <c r="I2050" t="str">
        <f t="shared" si="189"/>
        <v/>
      </c>
      <c r="J2050" t="str">
        <f t="shared" si="190"/>
        <v/>
      </c>
      <c r="K2050" t="str">
        <f>VLOOKUP('intouch变量（离散）'!$A2050,基本表格!$G:$Q,9,FALSE)</f>
        <v>None</v>
      </c>
      <c r="L2050">
        <v>1</v>
      </c>
      <c r="M2050" t="s">
        <v>156</v>
      </c>
      <c r="N2050" t="s">
        <v>157</v>
      </c>
      <c r="O2050" t="s">
        <v>158</v>
      </c>
      <c r="P2050" t="str">
        <f>VLOOKUP('intouch变量（离散）'!$A2050,基本表格!$G:$Q,3,FALSE)</f>
        <v>DB1400,X150.1</v>
      </c>
      <c r="Q2050" t="str">
        <f>VLOOKUP('intouch变量（离散）'!$A2050,基本表格!$G:$Q,10,FALSE)</f>
        <v>Yes</v>
      </c>
      <c r="R2050" t="str">
        <f t="shared" si="192"/>
        <v>DB1400,X150.1 4#环式刨片机 变频器通讯 正转</v>
      </c>
      <c r="S2050">
        <v>0</v>
      </c>
      <c r="T2050">
        <v>0</v>
      </c>
    </row>
    <row r="2051" spans="1:20">
      <c r="A2051" t="s">
        <v>2207</v>
      </c>
      <c r="B2051" s="11" t="str">
        <f t="shared" si="191"/>
        <v>CHP4</v>
      </c>
      <c r="C2051" s="11" t="str">
        <f>VLOOKUP('intouch变量（离散）'!$A2051,基本表格!$G:$Q,2,FALSE)</f>
        <v>4#环式刨片机 变频器通讯 反转</v>
      </c>
      <c r="D2051" t="s">
        <v>154</v>
      </c>
      <c r="E2051" t="str">
        <f t="shared" ref="E2051:E2114" si="193">IF(RIGHT($A2051,2)="EN","Yes","No")</f>
        <v>No</v>
      </c>
      <c r="F2051" t="str">
        <f t="shared" ref="F2051:F2114" si="194">IF(RIGHT($A2051,2)="EN","900","0")</f>
        <v>0</v>
      </c>
      <c r="G2051" t="s">
        <v>154</v>
      </c>
      <c r="H2051" t="s">
        <v>155</v>
      </c>
      <c r="I2051" t="str">
        <f t="shared" ref="I2051:I2114" si="195">IF(RIGHT($A2051,2)="EN","禁用","")</f>
        <v/>
      </c>
      <c r="J2051" t="str">
        <f t="shared" ref="J2051:J2114" si="196">IF(RIGHT($A2051,2)="EN","启用","")</f>
        <v/>
      </c>
      <c r="K2051" t="str">
        <f>VLOOKUP('intouch变量（离散）'!$A2051,基本表格!$G:$Q,9,FALSE)</f>
        <v>None</v>
      </c>
      <c r="L2051">
        <v>1</v>
      </c>
      <c r="M2051" t="s">
        <v>156</v>
      </c>
      <c r="N2051" t="s">
        <v>157</v>
      </c>
      <c r="O2051" t="s">
        <v>158</v>
      </c>
      <c r="P2051" t="str">
        <f>VLOOKUP('intouch变量（离散）'!$A2051,基本表格!$G:$Q,3,FALSE)</f>
        <v>DB1400,X150.2</v>
      </c>
      <c r="Q2051" t="str">
        <f>VLOOKUP('intouch变量（离散）'!$A2051,基本表格!$G:$Q,10,FALSE)</f>
        <v>Yes</v>
      </c>
      <c r="R2051" t="str">
        <f t="shared" si="192"/>
        <v>DB1400,X150.2 4#环式刨片机 变频器通讯 反转</v>
      </c>
      <c r="S2051">
        <v>0</v>
      </c>
      <c r="T2051">
        <v>0</v>
      </c>
    </row>
    <row r="2052" spans="1:20">
      <c r="A2052" t="s">
        <v>2208</v>
      </c>
      <c r="B2052" s="11" t="str">
        <f t="shared" si="191"/>
        <v>CHP4</v>
      </c>
      <c r="C2052" s="11" t="str">
        <f>VLOOKUP('intouch变量（离散）'!$A2052,基本表格!$G:$Q,2,FALSE)</f>
        <v>4#环式刨片机 变频器通讯 故障复位</v>
      </c>
      <c r="D2052" t="s">
        <v>154</v>
      </c>
      <c r="E2052" t="str">
        <f t="shared" si="193"/>
        <v>No</v>
      </c>
      <c r="F2052" t="str">
        <f t="shared" si="194"/>
        <v>0</v>
      </c>
      <c r="G2052" t="s">
        <v>154</v>
      </c>
      <c r="H2052" t="s">
        <v>155</v>
      </c>
      <c r="I2052" t="str">
        <f t="shared" si="195"/>
        <v/>
      </c>
      <c r="J2052" t="str">
        <f t="shared" si="196"/>
        <v/>
      </c>
      <c r="K2052" t="str">
        <f>VLOOKUP('intouch变量（离散）'!$A2052,基本表格!$G:$Q,9,FALSE)</f>
        <v>None</v>
      </c>
      <c r="L2052">
        <v>1</v>
      </c>
      <c r="M2052" t="s">
        <v>156</v>
      </c>
      <c r="N2052" t="s">
        <v>157</v>
      </c>
      <c r="O2052" t="s">
        <v>158</v>
      </c>
      <c r="P2052" t="str">
        <f>VLOOKUP('intouch变量（离散）'!$A2052,基本表格!$G:$Q,3,FALSE)</f>
        <v>DB1400,X150.3</v>
      </c>
      <c r="Q2052" t="str">
        <f>VLOOKUP('intouch变量（离散）'!$A2052,基本表格!$G:$Q,10,FALSE)</f>
        <v>No</v>
      </c>
      <c r="R2052" t="str">
        <f t="shared" si="192"/>
        <v>DB1400,X150.3 4#环式刨片机 变频器通讯 故障复位</v>
      </c>
      <c r="S2052">
        <v>0</v>
      </c>
      <c r="T2052">
        <v>0</v>
      </c>
    </row>
    <row r="2053" spans="1:20">
      <c r="A2053" t="s">
        <v>2209</v>
      </c>
      <c r="B2053" s="11" t="str">
        <f t="shared" ref="B2053:B2116" si="197">LEFT(A2053,4)</f>
        <v>CHP4</v>
      </c>
      <c r="C2053" s="11" t="str">
        <f>VLOOKUP('intouch变量（离散）'!$A2053,基本表格!$G:$Q,2,FALSE)</f>
        <v>4#环式刨片机 变频器通讯 备妥反馈</v>
      </c>
      <c r="D2053" t="s">
        <v>154</v>
      </c>
      <c r="E2053" t="str">
        <f t="shared" si="193"/>
        <v>No</v>
      </c>
      <c r="F2053" t="str">
        <f t="shared" si="194"/>
        <v>0</v>
      </c>
      <c r="G2053" t="s">
        <v>154</v>
      </c>
      <c r="H2053" t="s">
        <v>155</v>
      </c>
      <c r="I2053" t="str">
        <f t="shared" si="195"/>
        <v/>
      </c>
      <c r="J2053" t="str">
        <f t="shared" si="196"/>
        <v/>
      </c>
      <c r="K2053" t="str">
        <f>VLOOKUP('intouch变量（离散）'!$A2053,基本表格!$G:$Q,9,FALSE)</f>
        <v>None</v>
      </c>
      <c r="L2053">
        <v>1</v>
      </c>
      <c r="M2053" t="s">
        <v>156</v>
      </c>
      <c r="N2053" t="s">
        <v>157</v>
      </c>
      <c r="O2053" t="s">
        <v>158</v>
      </c>
      <c r="P2053" t="str">
        <f>VLOOKUP('intouch变量（离散）'!$A2053,基本表格!$G:$Q,3,FALSE)</f>
        <v>DB1400,X150.4</v>
      </c>
      <c r="Q2053" t="str">
        <f>VLOOKUP('intouch变量（离散）'!$A2053,基本表格!$G:$Q,10,FALSE)</f>
        <v>Yes</v>
      </c>
      <c r="R2053" t="str">
        <f t="shared" ref="R2053:R2116" si="198">P2053&amp;" "&amp;C2053</f>
        <v>DB1400,X150.4 4#环式刨片机 变频器通讯 备妥反馈</v>
      </c>
      <c r="S2053">
        <v>0</v>
      </c>
      <c r="T2053">
        <v>0</v>
      </c>
    </row>
    <row r="2054" spans="1:20">
      <c r="A2054" t="s">
        <v>2210</v>
      </c>
      <c r="B2054" s="11" t="str">
        <f t="shared" si="197"/>
        <v>CHP4</v>
      </c>
      <c r="C2054" s="11" t="str">
        <f>VLOOKUP('intouch变量（离散）'!$A2054,基本表格!$G:$Q,2,FALSE)</f>
        <v>4#环式刨片机 变频器通讯 正转反馈</v>
      </c>
      <c r="D2054" t="s">
        <v>154</v>
      </c>
      <c r="E2054" t="str">
        <f t="shared" si="193"/>
        <v>No</v>
      </c>
      <c r="F2054" t="str">
        <f t="shared" si="194"/>
        <v>0</v>
      </c>
      <c r="G2054" t="s">
        <v>154</v>
      </c>
      <c r="H2054" t="s">
        <v>155</v>
      </c>
      <c r="I2054" t="str">
        <f t="shared" si="195"/>
        <v/>
      </c>
      <c r="J2054" t="str">
        <f t="shared" si="196"/>
        <v/>
      </c>
      <c r="K2054" t="str">
        <f>VLOOKUP('intouch变量（离散）'!$A2054,基本表格!$G:$Q,9,FALSE)</f>
        <v>None</v>
      </c>
      <c r="L2054">
        <v>1</v>
      </c>
      <c r="M2054" t="s">
        <v>156</v>
      </c>
      <c r="N2054" t="s">
        <v>157</v>
      </c>
      <c r="O2054" t="s">
        <v>158</v>
      </c>
      <c r="P2054" t="str">
        <f>VLOOKUP('intouch变量（离散）'!$A2054,基本表格!$G:$Q,3,FALSE)</f>
        <v>DB1400,X150.5</v>
      </c>
      <c r="Q2054" t="str">
        <f>VLOOKUP('intouch变量（离散）'!$A2054,基本表格!$G:$Q,10,FALSE)</f>
        <v>Yes</v>
      </c>
      <c r="R2054" t="str">
        <f t="shared" si="198"/>
        <v>DB1400,X150.5 4#环式刨片机 变频器通讯 正转反馈</v>
      </c>
      <c r="S2054">
        <v>0</v>
      </c>
      <c r="T2054">
        <v>0</v>
      </c>
    </row>
    <row r="2055" spans="1:20">
      <c r="A2055" t="s">
        <v>2211</v>
      </c>
      <c r="B2055" s="11" t="str">
        <f t="shared" si="197"/>
        <v>CHP4</v>
      </c>
      <c r="C2055" s="11" t="str">
        <f>VLOOKUP('intouch变量（离散）'!$A2055,基本表格!$G:$Q,2,FALSE)</f>
        <v>4#环式刨片机 变频器通讯 反转反馈</v>
      </c>
      <c r="D2055" t="s">
        <v>154</v>
      </c>
      <c r="E2055" t="str">
        <f t="shared" si="193"/>
        <v>No</v>
      </c>
      <c r="F2055" t="str">
        <f t="shared" si="194"/>
        <v>0</v>
      </c>
      <c r="G2055" t="s">
        <v>154</v>
      </c>
      <c r="H2055" t="s">
        <v>155</v>
      </c>
      <c r="I2055" t="str">
        <f t="shared" si="195"/>
        <v/>
      </c>
      <c r="J2055" t="str">
        <f t="shared" si="196"/>
        <v/>
      </c>
      <c r="K2055" t="str">
        <f>VLOOKUP('intouch变量（离散）'!$A2055,基本表格!$G:$Q,9,FALSE)</f>
        <v>None</v>
      </c>
      <c r="L2055">
        <v>1</v>
      </c>
      <c r="M2055" t="s">
        <v>156</v>
      </c>
      <c r="N2055" t="s">
        <v>157</v>
      </c>
      <c r="O2055" t="s">
        <v>158</v>
      </c>
      <c r="P2055" t="str">
        <f>VLOOKUP('intouch变量（离散）'!$A2055,基本表格!$G:$Q,3,FALSE)</f>
        <v>DB1400,X150.6</v>
      </c>
      <c r="Q2055" t="str">
        <f>VLOOKUP('intouch变量（离散）'!$A2055,基本表格!$G:$Q,10,FALSE)</f>
        <v>Yes</v>
      </c>
      <c r="R2055" t="str">
        <f t="shared" si="198"/>
        <v>DB1400,X150.6 4#环式刨片机 变频器通讯 反转反馈</v>
      </c>
      <c r="S2055">
        <v>0</v>
      </c>
      <c r="T2055">
        <v>0</v>
      </c>
    </row>
    <row r="2056" spans="1:20">
      <c r="A2056" t="s">
        <v>2212</v>
      </c>
      <c r="B2056" s="11" t="str">
        <f t="shared" si="197"/>
        <v>CHP4</v>
      </c>
      <c r="C2056" s="11" t="str">
        <f>VLOOKUP('intouch变量（离散）'!$A2056,基本表格!$G:$Q,2,FALSE)</f>
        <v>4#环式刨片机 变频器通讯 变频器备用</v>
      </c>
      <c r="D2056" t="s">
        <v>154</v>
      </c>
      <c r="E2056" t="str">
        <f t="shared" si="193"/>
        <v>No</v>
      </c>
      <c r="F2056" t="str">
        <f t="shared" si="194"/>
        <v>0</v>
      </c>
      <c r="G2056" t="s">
        <v>154</v>
      </c>
      <c r="H2056" t="s">
        <v>155</v>
      </c>
      <c r="I2056" t="str">
        <f t="shared" si="195"/>
        <v/>
      </c>
      <c r="J2056" t="str">
        <f t="shared" si="196"/>
        <v/>
      </c>
      <c r="K2056" t="str">
        <f>VLOOKUP('intouch变量（离散）'!$A2056,基本表格!$G:$Q,9,FALSE)</f>
        <v>None</v>
      </c>
      <c r="L2056">
        <v>1</v>
      </c>
      <c r="M2056" t="s">
        <v>156</v>
      </c>
      <c r="N2056" t="s">
        <v>157</v>
      </c>
      <c r="O2056" t="s">
        <v>158</v>
      </c>
      <c r="P2056" t="str">
        <f>VLOOKUP('intouch变量（离散）'!$A2056,基本表格!$G:$Q,3,FALSE)</f>
        <v>DB1400,X150.7</v>
      </c>
      <c r="Q2056" t="str">
        <f>VLOOKUP('intouch变量（离散）'!$A2056,基本表格!$G:$Q,10,FALSE)</f>
        <v>Yes</v>
      </c>
      <c r="R2056" t="str">
        <f t="shared" si="198"/>
        <v>DB1400,X150.7 4#环式刨片机 变频器通讯 变频器备用</v>
      </c>
      <c r="S2056">
        <v>0</v>
      </c>
      <c r="T2056">
        <v>0</v>
      </c>
    </row>
    <row r="2057" spans="1:20">
      <c r="A2057" t="s">
        <v>2213</v>
      </c>
      <c r="B2057" s="11" t="str">
        <f t="shared" si="197"/>
        <v>CHP4</v>
      </c>
      <c r="C2057" s="11" t="str">
        <f>VLOOKUP('intouch变量（离散）'!$A2057,基本表格!$G:$Q,2,FALSE)</f>
        <v>4#环式刨片机 变频器通讯 变频器报警</v>
      </c>
      <c r="D2057" t="s">
        <v>154</v>
      </c>
      <c r="E2057" t="str">
        <f t="shared" si="193"/>
        <v>No</v>
      </c>
      <c r="F2057" t="str">
        <f t="shared" si="194"/>
        <v>0</v>
      </c>
      <c r="G2057" t="s">
        <v>154</v>
      </c>
      <c r="H2057" t="s">
        <v>155</v>
      </c>
      <c r="I2057" t="str">
        <f t="shared" si="195"/>
        <v/>
      </c>
      <c r="J2057" t="str">
        <f t="shared" si="196"/>
        <v/>
      </c>
      <c r="K2057" t="str">
        <f>VLOOKUP('intouch变量（离散）'!$A2057,基本表格!$G:$Q,9,FALSE)</f>
        <v>On</v>
      </c>
      <c r="L2057">
        <v>1</v>
      </c>
      <c r="M2057" t="s">
        <v>156</v>
      </c>
      <c r="N2057" t="s">
        <v>157</v>
      </c>
      <c r="O2057" t="s">
        <v>158</v>
      </c>
      <c r="P2057" t="str">
        <f>VLOOKUP('intouch变量（离散）'!$A2057,基本表格!$G:$Q,3,FALSE)</f>
        <v>DB1400,X151.0</v>
      </c>
      <c r="Q2057" t="str">
        <f>VLOOKUP('intouch变量（离散）'!$A2057,基本表格!$G:$Q,10,FALSE)</f>
        <v>Yes</v>
      </c>
      <c r="R2057" t="str">
        <f t="shared" si="198"/>
        <v>DB1400,X151.0 4#环式刨片机 变频器通讯 变频器报警</v>
      </c>
      <c r="S2057">
        <v>0</v>
      </c>
      <c r="T2057">
        <v>0</v>
      </c>
    </row>
    <row r="2058" spans="1:20">
      <c r="A2058" t="s">
        <v>2214</v>
      </c>
      <c r="B2058" s="11" t="str">
        <f t="shared" si="197"/>
        <v>CHP4</v>
      </c>
      <c r="C2058" s="11" t="str">
        <f>VLOOKUP('intouch变量（离散）'!$A2058,基本表格!$G:$Q,2,FALSE)</f>
        <v>4#环式刨片机 反馈转速 上限保护使能</v>
      </c>
      <c r="D2058" t="s">
        <v>154</v>
      </c>
      <c r="E2058" t="str">
        <f t="shared" si="193"/>
        <v>Yes</v>
      </c>
      <c r="F2058" t="str">
        <f t="shared" si="194"/>
        <v>900</v>
      </c>
      <c r="G2058" t="s">
        <v>154</v>
      </c>
      <c r="H2058" t="s">
        <v>155</v>
      </c>
      <c r="I2058" t="str">
        <f t="shared" si="195"/>
        <v>禁用</v>
      </c>
      <c r="J2058" t="str">
        <f t="shared" si="196"/>
        <v>启用</v>
      </c>
      <c r="K2058" t="str">
        <f>VLOOKUP('intouch变量（离散）'!$A2058,基本表格!$G:$Q,9,FALSE)</f>
        <v>None</v>
      </c>
      <c r="L2058">
        <v>1</v>
      </c>
      <c r="M2058" t="s">
        <v>156</v>
      </c>
      <c r="N2058" t="s">
        <v>157</v>
      </c>
      <c r="O2058" t="s">
        <v>158</v>
      </c>
      <c r="P2058" t="str">
        <f>VLOOKUP('intouch变量（离散）'!$A2058,基本表格!$G:$Q,3,FALSE)</f>
        <v>DB1400,X200.3</v>
      </c>
      <c r="Q2058" t="str">
        <f>VLOOKUP('intouch变量（离散）'!$A2058,基本表格!$G:$Q,10,FALSE)</f>
        <v>No</v>
      </c>
      <c r="R2058" t="str">
        <f t="shared" si="198"/>
        <v>DB1400,X200.3 4#环式刨片机 反馈转速 上限保护使能</v>
      </c>
      <c r="S2058">
        <v>0</v>
      </c>
      <c r="T2058">
        <v>0</v>
      </c>
    </row>
    <row r="2059" spans="1:20">
      <c r="A2059" t="s">
        <v>2215</v>
      </c>
      <c r="B2059" s="11" t="str">
        <f t="shared" si="197"/>
        <v>CHP4</v>
      </c>
      <c r="C2059" s="11" t="str">
        <f>VLOOKUP('intouch变量（离散）'!$A2059,基本表格!$G:$Q,2,FALSE)</f>
        <v>4#环式刨片机 反馈转速 下限保护使能</v>
      </c>
      <c r="D2059" t="s">
        <v>154</v>
      </c>
      <c r="E2059" t="str">
        <f t="shared" si="193"/>
        <v>Yes</v>
      </c>
      <c r="F2059" t="str">
        <f t="shared" si="194"/>
        <v>900</v>
      </c>
      <c r="G2059" t="s">
        <v>154</v>
      </c>
      <c r="H2059" t="s">
        <v>155</v>
      </c>
      <c r="I2059" t="str">
        <f t="shared" si="195"/>
        <v>禁用</v>
      </c>
      <c r="J2059" t="str">
        <f t="shared" si="196"/>
        <v>启用</v>
      </c>
      <c r="K2059" t="str">
        <f>VLOOKUP('intouch变量（离散）'!$A2059,基本表格!$G:$Q,9,FALSE)</f>
        <v>None</v>
      </c>
      <c r="L2059">
        <v>1</v>
      </c>
      <c r="M2059" t="s">
        <v>156</v>
      </c>
      <c r="N2059" t="s">
        <v>157</v>
      </c>
      <c r="O2059" t="s">
        <v>158</v>
      </c>
      <c r="P2059" t="str">
        <f>VLOOKUP('intouch变量（离散）'!$A2059,基本表格!$G:$Q,3,FALSE)</f>
        <v>DB1400,X200.4</v>
      </c>
      <c r="Q2059" t="str">
        <f>VLOOKUP('intouch变量（离散）'!$A2059,基本表格!$G:$Q,10,FALSE)</f>
        <v>No</v>
      </c>
      <c r="R2059" t="str">
        <f t="shared" si="198"/>
        <v>DB1400,X200.4 4#环式刨片机 反馈转速 下限保护使能</v>
      </c>
      <c r="S2059">
        <v>0</v>
      </c>
      <c r="T2059">
        <v>0</v>
      </c>
    </row>
    <row r="2060" spans="1:20">
      <c r="A2060" t="s">
        <v>2216</v>
      </c>
      <c r="B2060" s="11" t="str">
        <f t="shared" si="197"/>
        <v>CHP4</v>
      </c>
      <c r="C2060" s="11" t="str">
        <f>VLOOKUP('intouch变量（离散）'!$A2060,基本表格!$G:$Q,2,FALSE)</f>
        <v>4#环式刨片机 反馈转速 上限报警</v>
      </c>
      <c r="D2060" t="s">
        <v>154</v>
      </c>
      <c r="E2060" t="str">
        <f t="shared" si="193"/>
        <v>No</v>
      </c>
      <c r="F2060" t="str">
        <f t="shared" si="194"/>
        <v>0</v>
      </c>
      <c r="G2060" t="s">
        <v>154</v>
      </c>
      <c r="H2060" t="s">
        <v>155</v>
      </c>
      <c r="I2060" t="str">
        <f t="shared" si="195"/>
        <v/>
      </c>
      <c r="J2060" t="str">
        <f t="shared" si="196"/>
        <v/>
      </c>
      <c r="K2060" t="str">
        <f>VLOOKUP('intouch变量（离散）'!$A2060,基本表格!$G:$Q,9,FALSE)</f>
        <v>None</v>
      </c>
      <c r="L2060">
        <v>1</v>
      </c>
      <c r="M2060" t="s">
        <v>156</v>
      </c>
      <c r="N2060" t="s">
        <v>157</v>
      </c>
      <c r="O2060" t="s">
        <v>158</v>
      </c>
      <c r="P2060" t="str">
        <f>VLOOKUP('intouch变量（离散）'!$A2060,基本表格!$G:$Q,3,FALSE)</f>
        <v>DB1400,X200.5</v>
      </c>
      <c r="Q2060" t="str">
        <f>VLOOKUP('intouch变量（离散）'!$A2060,基本表格!$G:$Q,10,FALSE)</f>
        <v>Yes</v>
      </c>
      <c r="R2060" t="str">
        <f t="shared" si="198"/>
        <v>DB1400,X200.5 4#环式刨片机 反馈转速 上限报警</v>
      </c>
      <c r="S2060">
        <v>0</v>
      </c>
      <c r="T2060">
        <v>0</v>
      </c>
    </row>
    <row r="2061" spans="1:20">
      <c r="A2061" t="s">
        <v>2217</v>
      </c>
      <c r="B2061" s="11" t="str">
        <f t="shared" si="197"/>
        <v>CHP4</v>
      </c>
      <c r="C2061" s="11" t="str">
        <f>VLOOKUP('intouch变量（离散）'!$A2061,基本表格!$G:$Q,2,FALSE)</f>
        <v>4#环式刨片机 反馈转速 下限报警</v>
      </c>
      <c r="D2061" t="s">
        <v>154</v>
      </c>
      <c r="E2061" t="str">
        <f t="shared" si="193"/>
        <v>No</v>
      </c>
      <c r="F2061" t="str">
        <f t="shared" si="194"/>
        <v>0</v>
      </c>
      <c r="G2061" t="s">
        <v>154</v>
      </c>
      <c r="H2061" t="s">
        <v>155</v>
      </c>
      <c r="I2061" t="str">
        <f t="shared" si="195"/>
        <v/>
      </c>
      <c r="J2061" t="str">
        <f t="shared" si="196"/>
        <v/>
      </c>
      <c r="K2061" t="str">
        <f>VLOOKUP('intouch变量（离散）'!$A2061,基本表格!$G:$Q,9,FALSE)</f>
        <v>None</v>
      </c>
      <c r="L2061">
        <v>1</v>
      </c>
      <c r="M2061" t="s">
        <v>156</v>
      </c>
      <c r="N2061" t="s">
        <v>157</v>
      </c>
      <c r="O2061" t="s">
        <v>158</v>
      </c>
      <c r="P2061" t="str">
        <f>VLOOKUP('intouch变量（离散）'!$A2061,基本表格!$G:$Q,3,FALSE)</f>
        <v>DB1400,X200.6</v>
      </c>
      <c r="Q2061" t="str">
        <f>VLOOKUP('intouch变量（离散）'!$A2061,基本表格!$G:$Q,10,FALSE)</f>
        <v>Yes</v>
      </c>
      <c r="R2061" t="str">
        <f t="shared" si="198"/>
        <v>DB1400,X200.6 4#环式刨片机 反馈转速 下限报警</v>
      </c>
      <c r="S2061">
        <v>0</v>
      </c>
      <c r="T2061">
        <v>0</v>
      </c>
    </row>
    <row r="2062" spans="1:20">
      <c r="A2062" t="s">
        <v>2218</v>
      </c>
      <c r="B2062" s="11" t="str">
        <f t="shared" si="197"/>
        <v>CHP4</v>
      </c>
      <c r="C2062" s="11" t="str">
        <f>VLOOKUP('intouch变量（离散）'!$A2062,基本表格!$G:$Q,2,FALSE)</f>
        <v>4#环式刨片机 反馈转速 上上限报警</v>
      </c>
      <c r="D2062" t="s">
        <v>154</v>
      </c>
      <c r="E2062" t="str">
        <f t="shared" si="193"/>
        <v>No</v>
      </c>
      <c r="F2062" t="str">
        <f t="shared" si="194"/>
        <v>0</v>
      </c>
      <c r="G2062" t="s">
        <v>154</v>
      </c>
      <c r="H2062" t="s">
        <v>155</v>
      </c>
      <c r="I2062" t="str">
        <f t="shared" si="195"/>
        <v/>
      </c>
      <c r="J2062" t="str">
        <f t="shared" si="196"/>
        <v/>
      </c>
      <c r="K2062" t="str">
        <f>VLOOKUP('intouch变量（离散）'!$A2062,基本表格!$G:$Q,9,FALSE)</f>
        <v>On</v>
      </c>
      <c r="L2062">
        <v>1</v>
      </c>
      <c r="M2062" t="s">
        <v>156</v>
      </c>
      <c r="N2062" t="s">
        <v>157</v>
      </c>
      <c r="O2062" t="s">
        <v>158</v>
      </c>
      <c r="P2062" t="str">
        <f>VLOOKUP('intouch变量（离散）'!$A2062,基本表格!$G:$Q,3,FALSE)</f>
        <v>DB1400,X200.7</v>
      </c>
      <c r="Q2062" t="str">
        <f>VLOOKUP('intouch变量（离散）'!$A2062,基本表格!$G:$Q,10,FALSE)</f>
        <v>Yes</v>
      </c>
      <c r="R2062" t="str">
        <f t="shared" si="198"/>
        <v>DB1400,X200.7 4#环式刨片机 反馈转速 上上限报警</v>
      </c>
      <c r="S2062">
        <v>0</v>
      </c>
      <c r="T2062">
        <v>0</v>
      </c>
    </row>
    <row r="2063" spans="1:20">
      <c r="A2063" t="s">
        <v>2219</v>
      </c>
      <c r="B2063" s="11" t="str">
        <f t="shared" si="197"/>
        <v>CHP4</v>
      </c>
      <c r="C2063" s="11" t="str">
        <f>VLOOKUP('intouch变量（离散）'!$A2063,基本表格!$G:$Q,2,FALSE)</f>
        <v>4#环式刨片机 反馈转速 下下限报警</v>
      </c>
      <c r="D2063" t="s">
        <v>154</v>
      </c>
      <c r="E2063" t="str">
        <f t="shared" si="193"/>
        <v>No</v>
      </c>
      <c r="F2063" t="str">
        <f t="shared" si="194"/>
        <v>0</v>
      </c>
      <c r="G2063" t="s">
        <v>154</v>
      </c>
      <c r="H2063" t="s">
        <v>155</v>
      </c>
      <c r="I2063" t="str">
        <f t="shared" si="195"/>
        <v/>
      </c>
      <c r="J2063" t="str">
        <f t="shared" si="196"/>
        <v/>
      </c>
      <c r="K2063" t="str">
        <f>VLOOKUP('intouch变量（离散）'!$A2063,基本表格!$G:$Q,9,FALSE)</f>
        <v>On</v>
      </c>
      <c r="L2063">
        <v>1</v>
      </c>
      <c r="M2063" t="s">
        <v>156</v>
      </c>
      <c r="N2063" t="s">
        <v>157</v>
      </c>
      <c r="O2063" t="s">
        <v>158</v>
      </c>
      <c r="P2063" t="str">
        <f>VLOOKUP('intouch变量（离散）'!$A2063,基本表格!$G:$Q,3,FALSE)</f>
        <v>DB1400,X201.0</v>
      </c>
      <c r="Q2063" t="str">
        <f>VLOOKUP('intouch变量（离散）'!$A2063,基本表格!$G:$Q,10,FALSE)</f>
        <v>Yes</v>
      </c>
      <c r="R2063" t="str">
        <f t="shared" si="198"/>
        <v>DB1400,X201.0 4#环式刨片机 反馈转速 下下限报警</v>
      </c>
      <c r="S2063">
        <v>0</v>
      </c>
      <c r="T2063">
        <v>0</v>
      </c>
    </row>
    <row r="2064" spans="1:20">
      <c r="A2064" t="s">
        <v>2220</v>
      </c>
      <c r="B2064" s="11" t="str">
        <f t="shared" si="197"/>
        <v>CHP4</v>
      </c>
      <c r="C2064" s="11" t="str">
        <f>VLOOKUP('intouch变量（离散）'!$A2064,基本表格!$G:$Q,2,FALSE)</f>
        <v>4#环式刨片机 反馈转速 极限报警</v>
      </c>
      <c r="D2064" t="s">
        <v>154</v>
      </c>
      <c r="E2064" t="str">
        <f t="shared" si="193"/>
        <v>No</v>
      </c>
      <c r="F2064" t="str">
        <f t="shared" si="194"/>
        <v>0</v>
      </c>
      <c r="G2064" t="s">
        <v>154</v>
      </c>
      <c r="H2064" t="s">
        <v>155</v>
      </c>
      <c r="I2064" t="str">
        <f t="shared" si="195"/>
        <v/>
      </c>
      <c r="J2064" t="str">
        <f t="shared" si="196"/>
        <v/>
      </c>
      <c r="K2064" t="str">
        <f>VLOOKUP('intouch变量（离散）'!$A2064,基本表格!$G:$Q,9,FALSE)</f>
        <v>On</v>
      </c>
      <c r="L2064">
        <v>1</v>
      </c>
      <c r="M2064" t="s">
        <v>156</v>
      </c>
      <c r="N2064" t="s">
        <v>157</v>
      </c>
      <c r="O2064" t="s">
        <v>158</v>
      </c>
      <c r="P2064" t="str">
        <f>VLOOKUP('intouch变量（离散）'!$A2064,基本表格!$G:$Q,3,FALSE)</f>
        <v>DB1400,X201.1</v>
      </c>
      <c r="Q2064" t="str">
        <f>VLOOKUP('intouch变量（离散）'!$A2064,基本表格!$G:$Q,10,FALSE)</f>
        <v>Yes</v>
      </c>
      <c r="R2064" t="str">
        <f t="shared" si="198"/>
        <v>DB1400,X201.1 4#环式刨片机 反馈转速 极限报警</v>
      </c>
      <c r="S2064">
        <v>0</v>
      </c>
      <c r="T2064">
        <v>0</v>
      </c>
    </row>
    <row r="2065" spans="1:20">
      <c r="A2065" t="s">
        <v>2221</v>
      </c>
      <c r="B2065" s="11" t="str">
        <f t="shared" si="197"/>
        <v>CHP4</v>
      </c>
      <c r="C2065" s="11" t="str">
        <f>VLOOKUP('intouch变量（离散）'!$A2065,基本表格!$G:$Q,2,FALSE)</f>
        <v>4#环式刨片机 反馈转速 传感器断线报警</v>
      </c>
      <c r="D2065" t="s">
        <v>154</v>
      </c>
      <c r="E2065" t="str">
        <f t="shared" si="193"/>
        <v>No</v>
      </c>
      <c r="F2065" t="str">
        <f t="shared" si="194"/>
        <v>0</v>
      </c>
      <c r="G2065" t="s">
        <v>154</v>
      </c>
      <c r="H2065" t="s">
        <v>155</v>
      </c>
      <c r="I2065" t="str">
        <f t="shared" si="195"/>
        <v/>
      </c>
      <c r="J2065" t="str">
        <f t="shared" si="196"/>
        <v/>
      </c>
      <c r="K2065" t="str">
        <f>VLOOKUP('intouch变量（离散）'!$A2065,基本表格!$G:$Q,9,FALSE)</f>
        <v>On</v>
      </c>
      <c r="L2065">
        <v>1</v>
      </c>
      <c r="M2065" t="s">
        <v>156</v>
      </c>
      <c r="N2065" t="s">
        <v>157</v>
      </c>
      <c r="O2065" t="s">
        <v>158</v>
      </c>
      <c r="P2065" t="str">
        <f>VLOOKUP('intouch变量（离散）'!$A2065,基本表格!$G:$Q,3,FALSE)</f>
        <v>DB1400,X201.2</v>
      </c>
      <c r="Q2065" t="str">
        <f>VLOOKUP('intouch变量（离散）'!$A2065,基本表格!$G:$Q,10,FALSE)</f>
        <v>Yes</v>
      </c>
      <c r="R2065" t="str">
        <f t="shared" si="198"/>
        <v>DB1400,X201.2 4#环式刨片机 反馈转速 传感器断线报警</v>
      </c>
      <c r="S2065">
        <v>0</v>
      </c>
      <c r="T2065">
        <v>0</v>
      </c>
    </row>
    <row r="2066" spans="1:20">
      <c r="A2066" t="s">
        <v>2222</v>
      </c>
      <c r="B2066" s="11" t="str">
        <f t="shared" si="197"/>
        <v>CHP4</v>
      </c>
      <c r="C2066" s="11" t="str">
        <f>VLOOKUP('intouch变量（离散）'!$A2066,基本表格!$G:$Q,2,FALSE)</f>
        <v>4#环式刨片机 反馈电流 上限保护使能</v>
      </c>
      <c r="D2066" t="s">
        <v>154</v>
      </c>
      <c r="E2066" t="str">
        <f t="shared" si="193"/>
        <v>Yes</v>
      </c>
      <c r="F2066" t="str">
        <f t="shared" si="194"/>
        <v>900</v>
      </c>
      <c r="G2066" t="s">
        <v>154</v>
      </c>
      <c r="H2066" t="s">
        <v>155</v>
      </c>
      <c r="I2066" t="str">
        <f t="shared" si="195"/>
        <v>禁用</v>
      </c>
      <c r="J2066" t="str">
        <f t="shared" si="196"/>
        <v>启用</v>
      </c>
      <c r="K2066" t="str">
        <f>VLOOKUP('intouch变量（离散）'!$A2066,基本表格!$G:$Q,9,FALSE)</f>
        <v>None</v>
      </c>
      <c r="L2066">
        <v>1</v>
      </c>
      <c r="M2066" t="s">
        <v>156</v>
      </c>
      <c r="N2066" t="s">
        <v>157</v>
      </c>
      <c r="O2066" t="s">
        <v>158</v>
      </c>
      <c r="P2066" t="str">
        <f>VLOOKUP('intouch变量（离散）'!$A2066,基本表格!$G:$Q,3,FALSE)</f>
        <v>DB1400,X250.3</v>
      </c>
      <c r="Q2066" t="str">
        <f>VLOOKUP('intouch变量（离散）'!$A2066,基本表格!$G:$Q,10,FALSE)</f>
        <v>No</v>
      </c>
      <c r="R2066" t="str">
        <f t="shared" si="198"/>
        <v>DB1400,X250.3 4#环式刨片机 反馈电流 上限保护使能</v>
      </c>
      <c r="S2066">
        <v>0</v>
      </c>
      <c r="T2066">
        <v>0</v>
      </c>
    </row>
    <row r="2067" spans="1:20">
      <c r="A2067" t="s">
        <v>2223</v>
      </c>
      <c r="B2067" s="11" t="str">
        <f t="shared" si="197"/>
        <v>CHP4</v>
      </c>
      <c r="C2067" s="11" t="str">
        <f>VLOOKUP('intouch变量（离散）'!$A2067,基本表格!$G:$Q,2,FALSE)</f>
        <v>4#环式刨片机 反馈电流 下限保护使能</v>
      </c>
      <c r="D2067" t="s">
        <v>154</v>
      </c>
      <c r="E2067" t="str">
        <f t="shared" si="193"/>
        <v>Yes</v>
      </c>
      <c r="F2067" t="str">
        <f t="shared" si="194"/>
        <v>900</v>
      </c>
      <c r="G2067" t="s">
        <v>154</v>
      </c>
      <c r="H2067" t="s">
        <v>155</v>
      </c>
      <c r="I2067" t="str">
        <f t="shared" si="195"/>
        <v>禁用</v>
      </c>
      <c r="J2067" t="str">
        <f t="shared" si="196"/>
        <v>启用</v>
      </c>
      <c r="K2067" t="str">
        <f>VLOOKUP('intouch变量（离散）'!$A2067,基本表格!$G:$Q,9,FALSE)</f>
        <v>None</v>
      </c>
      <c r="L2067">
        <v>1</v>
      </c>
      <c r="M2067" t="s">
        <v>156</v>
      </c>
      <c r="N2067" t="s">
        <v>157</v>
      </c>
      <c r="O2067" t="s">
        <v>158</v>
      </c>
      <c r="P2067" t="str">
        <f>VLOOKUP('intouch变量（离散）'!$A2067,基本表格!$G:$Q,3,FALSE)</f>
        <v>DB1400,X250.4</v>
      </c>
      <c r="Q2067" t="str">
        <f>VLOOKUP('intouch变量（离散）'!$A2067,基本表格!$G:$Q,10,FALSE)</f>
        <v>No</v>
      </c>
      <c r="R2067" t="str">
        <f t="shared" si="198"/>
        <v>DB1400,X250.4 4#环式刨片机 反馈电流 下限保护使能</v>
      </c>
      <c r="S2067">
        <v>0</v>
      </c>
      <c r="T2067">
        <v>0</v>
      </c>
    </row>
    <row r="2068" spans="1:20">
      <c r="A2068" t="s">
        <v>2224</v>
      </c>
      <c r="B2068" s="11" t="str">
        <f t="shared" si="197"/>
        <v>CHP4</v>
      </c>
      <c r="C2068" s="11" t="str">
        <f>VLOOKUP('intouch变量（离散）'!$A2068,基本表格!$G:$Q,2,FALSE)</f>
        <v>4#环式刨片机 反馈电流 上限报警</v>
      </c>
      <c r="D2068" t="s">
        <v>154</v>
      </c>
      <c r="E2068" t="str">
        <f t="shared" si="193"/>
        <v>No</v>
      </c>
      <c r="F2068" t="str">
        <f t="shared" si="194"/>
        <v>0</v>
      </c>
      <c r="G2068" t="s">
        <v>154</v>
      </c>
      <c r="H2068" t="s">
        <v>155</v>
      </c>
      <c r="I2068" t="str">
        <f t="shared" si="195"/>
        <v/>
      </c>
      <c r="J2068" t="str">
        <f t="shared" si="196"/>
        <v/>
      </c>
      <c r="K2068" t="str">
        <f>VLOOKUP('intouch变量（离散）'!$A2068,基本表格!$G:$Q,9,FALSE)</f>
        <v>None</v>
      </c>
      <c r="L2068">
        <v>1</v>
      </c>
      <c r="M2068" t="s">
        <v>156</v>
      </c>
      <c r="N2068" t="s">
        <v>157</v>
      </c>
      <c r="O2068" t="s">
        <v>158</v>
      </c>
      <c r="P2068" t="str">
        <f>VLOOKUP('intouch变量（离散）'!$A2068,基本表格!$G:$Q,3,FALSE)</f>
        <v>DB1400,X250.5</v>
      </c>
      <c r="Q2068" t="str">
        <f>VLOOKUP('intouch变量（离散）'!$A2068,基本表格!$G:$Q,10,FALSE)</f>
        <v>Yes</v>
      </c>
      <c r="R2068" t="str">
        <f t="shared" si="198"/>
        <v>DB1400,X250.5 4#环式刨片机 反馈电流 上限报警</v>
      </c>
      <c r="S2068">
        <v>0</v>
      </c>
      <c r="T2068">
        <v>0</v>
      </c>
    </row>
    <row r="2069" spans="1:20">
      <c r="A2069" t="s">
        <v>2225</v>
      </c>
      <c r="B2069" s="11" t="str">
        <f t="shared" si="197"/>
        <v>CHP4</v>
      </c>
      <c r="C2069" s="11" t="str">
        <f>VLOOKUP('intouch变量（离散）'!$A2069,基本表格!$G:$Q,2,FALSE)</f>
        <v>4#环式刨片机 反馈电流 下限报警</v>
      </c>
      <c r="D2069" t="s">
        <v>154</v>
      </c>
      <c r="E2069" t="str">
        <f t="shared" si="193"/>
        <v>No</v>
      </c>
      <c r="F2069" t="str">
        <f t="shared" si="194"/>
        <v>0</v>
      </c>
      <c r="G2069" t="s">
        <v>154</v>
      </c>
      <c r="H2069" t="s">
        <v>155</v>
      </c>
      <c r="I2069" t="str">
        <f t="shared" si="195"/>
        <v/>
      </c>
      <c r="J2069" t="str">
        <f t="shared" si="196"/>
        <v/>
      </c>
      <c r="K2069" t="str">
        <f>VLOOKUP('intouch变量（离散）'!$A2069,基本表格!$G:$Q,9,FALSE)</f>
        <v>None</v>
      </c>
      <c r="L2069">
        <v>1</v>
      </c>
      <c r="M2069" t="s">
        <v>156</v>
      </c>
      <c r="N2069" t="s">
        <v>157</v>
      </c>
      <c r="O2069" t="s">
        <v>158</v>
      </c>
      <c r="P2069" t="str">
        <f>VLOOKUP('intouch变量（离散）'!$A2069,基本表格!$G:$Q,3,FALSE)</f>
        <v>DB1400,X250.6</v>
      </c>
      <c r="Q2069" t="str">
        <f>VLOOKUP('intouch变量（离散）'!$A2069,基本表格!$G:$Q,10,FALSE)</f>
        <v>Yes</v>
      </c>
      <c r="R2069" t="str">
        <f t="shared" si="198"/>
        <v>DB1400,X250.6 4#环式刨片机 反馈电流 下限报警</v>
      </c>
      <c r="S2069">
        <v>0</v>
      </c>
      <c r="T2069">
        <v>0</v>
      </c>
    </row>
    <row r="2070" spans="1:20">
      <c r="A2070" t="s">
        <v>2226</v>
      </c>
      <c r="B2070" s="11" t="str">
        <f t="shared" si="197"/>
        <v>CHP4</v>
      </c>
      <c r="C2070" s="11" t="str">
        <f>VLOOKUP('intouch变量（离散）'!$A2070,基本表格!$G:$Q,2,FALSE)</f>
        <v>4#环式刨片机 反馈电流 上上限报警</v>
      </c>
      <c r="D2070" t="s">
        <v>154</v>
      </c>
      <c r="E2070" t="str">
        <f t="shared" si="193"/>
        <v>No</v>
      </c>
      <c r="F2070" t="str">
        <f t="shared" si="194"/>
        <v>0</v>
      </c>
      <c r="G2070" t="s">
        <v>154</v>
      </c>
      <c r="H2070" t="s">
        <v>155</v>
      </c>
      <c r="I2070" t="str">
        <f t="shared" si="195"/>
        <v/>
      </c>
      <c r="J2070" t="str">
        <f t="shared" si="196"/>
        <v/>
      </c>
      <c r="K2070" t="str">
        <f>VLOOKUP('intouch变量（离散）'!$A2070,基本表格!$G:$Q,9,FALSE)</f>
        <v>On</v>
      </c>
      <c r="L2070">
        <v>1</v>
      </c>
      <c r="M2070" t="s">
        <v>156</v>
      </c>
      <c r="N2070" t="s">
        <v>157</v>
      </c>
      <c r="O2070" t="s">
        <v>158</v>
      </c>
      <c r="P2070" t="str">
        <f>VLOOKUP('intouch变量（离散）'!$A2070,基本表格!$G:$Q,3,FALSE)</f>
        <v>DB1400,X250.7</v>
      </c>
      <c r="Q2070" t="str">
        <f>VLOOKUP('intouch变量（离散）'!$A2070,基本表格!$G:$Q,10,FALSE)</f>
        <v>Yes</v>
      </c>
      <c r="R2070" t="str">
        <f t="shared" si="198"/>
        <v>DB1400,X250.7 4#环式刨片机 反馈电流 上上限报警</v>
      </c>
      <c r="S2070">
        <v>0</v>
      </c>
      <c r="T2070">
        <v>0</v>
      </c>
    </row>
    <row r="2071" spans="1:20">
      <c r="A2071" t="s">
        <v>2227</v>
      </c>
      <c r="B2071" s="11" t="str">
        <f t="shared" si="197"/>
        <v>CHP4</v>
      </c>
      <c r="C2071" s="11" t="str">
        <f>VLOOKUP('intouch变量（离散）'!$A2071,基本表格!$G:$Q,2,FALSE)</f>
        <v>4#环式刨片机 反馈电流 下下限报警</v>
      </c>
      <c r="D2071" t="s">
        <v>154</v>
      </c>
      <c r="E2071" t="str">
        <f t="shared" si="193"/>
        <v>No</v>
      </c>
      <c r="F2071" t="str">
        <f t="shared" si="194"/>
        <v>0</v>
      </c>
      <c r="G2071" t="s">
        <v>154</v>
      </c>
      <c r="H2071" t="s">
        <v>155</v>
      </c>
      <c r="I2071" t="str">
        <f t="shared" si="195"/>
        <v/>
      </c>
      <c r="J2071" t="str">
        <f t="shared" si="196"/>
        <v/>
      </c>
      <c r="K2071" t="str">
        <f>VLOOKUP('intouch变量（离散）'!$A2071,基本表格!$G:$Q,9,FALSE)</f>
        <v>On</v>
      </c>
      <c r="L2071">
        <v>1</v>
      </c>
      <c r="M2071" t="s">
        <v>156</v>
      </c>
      <c r="N2071" t="s">
        <v>157</v>
      </c>
      <c r="O2071" t="s">
        <v>158</v>
      </c>
      <c r="P2071" t="str">
        <f>VLOOKUP('intouch变量（离散）'!$A2071,基本表格!$G:$Q,3,FALSE)</f>
        <v>DB1400,X251.0</v>
      </c>
      <c r="Q2071" t="str">
        <f>VLOOKUP('intouch变量（离散）'!$A2071,基本表格!$G:$Q,10,FALSE)</f>
        <v>Yes</v>
      </c>
      <c r="R2071" t="str">
        <f t="shared" si="198"/>
        <v>DB1400,X251.0 4#环式刨片机 反馈电流 下下限报警</v>
      </c>
      <c r="S2071">
        <v>0</v>
      </c>
      <c r="T2071">
        <v>0</v>
      </c>
    </row>
    <row r="2072" spans="1:20">
      <c r="A2072" t="s">
        <v>2228</v>
      </c>
      <c r="B2072" s="11" t="str">
        <f t="shared" si="197"/>
        <v>CHP4</v>
      </c>
      <c r="C2072" s="11" t="str">
        <f>VLOOKUP('intouch变量（离散）'!$A2072,基本表格!$G:$Q,2,FALSE)</f>
        <v>4#环式刨片机 反馈电流 极限报警</v>
      </c>
      <c r="D2072" t="s">
        <v>154</v>
      </c>
      <c r="E2072" t="str">
        <f t="shared" si="193"/>
        <v>No</v>
      </c>
      <c r="F2072" t="str">
        <f t="shared" si="194"/>
        <v>0</v>
      </c>
      <c r="G2072" t="s">
        <v>154</v>
      </c>
      <c r="H2072" t="s">
        <v>155</v>
      </c>
      <c r="I2072" t="str">
        <f t="shared" si="195"/>
        <v/>
      </c>
      <c r="J2072" t="str">
        <f t="shared" si="196"/>
        <v/>
      </c>
      <c r="K2072" t="str">
        <f>VLOOKUP('intouch变量（离散）'!$A2072,基本表格!$G:$Q,9,FALSE)</f>
        <v>On</v>
      </c>
      <c r="L2072">
        <v>1</v>
      </c>
      <c r="M2072" t="s">
        <v>156</v>
      </c>
      <c r="N2072" t="s">
        <v>157</v>
      </c>
      <c r="O2072" t="s">
        <v>158</v>
      </c>
      <c r="P2072" t="str">
        <f>VLOOKUP('intouch变量（离散）'!$A2072,基本表格!$G:$Q,3,FALSE)</f>
        <v>DB1400,X251.1</v>
      </c>
      <c r="Q2072" t="str">
        <f>VLOOKUP('intouch变量（离散）'!$A2072,基本表格!$G:$Q,10,FALSE)</f>
        <v>Yes</v>
      </c>
      <c r="R2072" t="str">
        <f t="shared" si="198"/>
        <v>DB1400,X251.1 4#环式刨片机 反馈电流 极限报警</v>
      </c>
      <c r="S2072">
        <v>0</v>
      </c>
      <c r="T2072">
        <v>0</v>
      </c>
    </row>
    <row r="2073" spans="1:20">
      <c r="A2073" t="s">
        <v>2229</v>
      </c>
      <c r="B2073" s="11" t="str">
        <f t="shared" si="197"/>
        <v>CHP4</v>
      </c>
      <c r="C2073" s="11" t="str">
        <f>VLOOKUP('intouch变量（离散）'!$A2073,基本表格!$G:$Q,2,FALSE)</f>
        <v>4#环式刨片机 反馈电流 传感器断线报警</v>
      </c>
      <c r="D2073" t="s">
        <v>154</v>
      </c>
      <c r="E2073" t="str">
        <f t="shared" si="193"/>
        <v>No</v>
      </c>
      <c r="F2073" t="str">
        <f t="shared" si="194"/>
        <v>0</v>
      </c>
      <c r="G2073" t="s">
        <v>154</v>
      </c>
      <c r="H2073" t="s">
        <v>155</v>
      </c>
      <c r="I2073" t="str">
        <f t="shared" si="195"/>
        <v/>
      </c>
      <c r="J2073" t="str">
        <f t="shared" si="196"/>
        <v/>
      </c>
      <c r="K2073" t="str">
        <f>VLOOKUP('intouch变量（离散）'!$A2073,基本表格!$G:$Q,9,FALSE)</f>
        <v>On</v>
      </c>
      <c r="L2073">
        <v>1</v>
      </c>
      <c r="M2073" t="s">
        <v>156</v>
      </c>
      <c r="N2073" t="s">
        <v>157</v>
      </c>
      <c r="O2073" t="s">
        <v>158</v>
      </c>
      <c r="P2073" t="str">
        <f>VLOOKUP('intouch变量（离散）'!$A2073,基本表格!$G:$Q,3,FALSE)</f>
        <v>DB1400,X251.2</v>
      </c>
      <c r="Q2073" t="str">
        <f>VLOOKUP('intouch变量（离散）'!$A2073,基本表格!$G:$Q,10,FALSE)</f>
        <v>Yes</v>
      </c>
      <c r="R2073" t="str">
        <f t="shared" si="198"/>
        <v>DB1400,X251.2 4#环式刨片机 反馈电流 传感器断线报警</v>
      </c>
      <c r="S2073">
        <v>0</v>
      </c>
      <c r="T2073">
        <v>0</v>
      </c>
    </row>
    <row r="2074" spans="1:20">
      <c r="A2074" t="s">
        <v>2230</v>
      </c>
      <c r="B2074" s="11" t="str">
        <f t="shared" si="197"/>
        <v>CHP4</v>
      </c>
      <c r="C2074" s="11" t="str">
        <f>VLOOKUP('intouch变量（离散）'!$A2074,基本表格!$G:$Q,2,FALSE)</f>
        <v>刨片机料仓4#出料螺旋A 电机控制 使能</v>
      </c>
      <c r="D2074" t="s">
        <v>154</v>
      </c>
      <c r="E2074" t="str">
        <f t="shared" si="193"/>
        <v>No</v>
      </c>
      <c r="F2074" t="str">
        <f t="shared" si="194"/>
        <v>0</v>
      </c>
      <c r="G2074" t="s">
        <v>154</v>
      </c>
      <c r="H2074" t="s">
        <v>155</v>
      </c>
      <c r="I2074" t="str">
        <f t="shared" si="195"/>
        <v/>
      </c>
      <c r="J2074" t="str">
        <f t="shared" si="196"/>
        <v/>
      </c>
      <c r="K2074" t="str">
        <f>VLOOKUP('intouch变量（离散）'!$A2074,基本表格!$G:$Q,9,FALSE)</f>
        <v>None</v>
      </c>
      <c r="L2074">
        <v>1</v>
      </c>
      <c r="M2074" t="s">
        <v>156</v>
      </c>
      <c r="N2074" t="s">
        <v>157</v>
      </c>
      <c r="O2074" t="s">
        <v>158</v>
      </c>
      <c r="P2074" t="str">
        <f>VLOOKUP('intouch变量（离散）'!$A2074,基本表格!$G:$Q,3,FALSE)</f>
        <v>DB1400,X300.0</v>
      </c>
      <c r="Q2074" t="str">
        <f>VLOOKUP('intouch变量（离散）'!$A2074,基本表格!$G:$Q,10,FALSE)</f>
        <v>No</v>
      </c>
      <c r="R2074" t="str">
        <f t="shared" si="198"/>
        <v>DB1400,X300.0 刨片机料仓4#出料螺旋A 电机控制 使能</v>
      </c>
      <c r="S2074">
        <v>0</v>
      </c>
      <c r="T2074">
        <v>0</v>
      </c>
    </row>
    <row r="2075" spans="1:20">
      <c r="A2075" t="s">
        <v>2231</v>
      </c>
      <c r="B2075" s="11" t="str">
        <f t="shared" si="197"/>
        <v>CHP4</v>
      </c>
      <c r="C2075" s="11" t="str">
        <f>VLOOKUP('intouch变量（离散）'!$A2075,基本表格!$G:$Q,2,FALSE)</f>
        <v>刨片机料仓4#出料螺旋A 电机控制 手自动状态</v>
      </c>
      <c r="D2075" t="s">
        <v>154</v>
      </c>
      <c r="E2075" t="str">
        <f t="shared" si="193"/>
        <v>No</v>
      </c>
      <c r="F2075" t="str">
        <f t="shared" si="194"/>
        <v>0</v>
      </c>
      <c r="G2075" t="s">
        <v>154</v>
      </c>
      <c r="H2075" t="s">
        <v>155</v>
      </c>
      <c r="I2075" t="str">
        <f t="shared" si="195"/>
        <v/>
      </c>
      <c r="J2075" t="str">
        <f t="shared" si="196"/>
        <v/>
      </c>
      <c r="K2075" t="str">
        <f>VLOOKUP('intouch变量（离散）'!$A2075,基本表格!$G:$Q,9,FALSE)</f>
        <v>None</v>
      </c>
      <c r="L2075">
        <v>1</v>
      </c>
      <c r="M2075" t="s">
        <v>156</v>
      </c>
      <c r="N2075" t="s">
        <v>157</v>
      </c>
      <c r="O2075" t="s">
        <v>158</v>
      </c>
      <c r="P2075" t="str">
        <f>VLOOKUP('intouch变量（离散）'!$A2075,基本表格!$G:$Q,3,FALSE)</f>
        <v>DB1400,X300.3</v>
      </c>
      <c r="Q2075" t="str">
        <f>VLOOKUP('intouch变量（离散）'!$A2075,基本表格!$G:$Q,10,FALSE)</f>
        <v>Yes</v>
      </c>
      <c r="R2075" t="str">
        <f t="shared" si="198"/>
        <v>DB1400,X300.3 刨片机料仓4#出料螺旋A 电机控制 手自动状态</v>
      </c>
      <c r="S2075">
        <v>0</v>
      </c>
      <c r="T2075">
        <v>0</v>
      </c>
    </row>
    <row r="2076" spans="1:20">
      <c r="A2076" t="s">
        <v>2232</v>
      </c>
      <c r="B2076" s="11" t="str">
        <f t="shared" si="197"/>
        <v>CHP4</v>
      </c>
      <c r="C2076" s="11" t="str">
        <f>VLOOKUP('intouch变量（离散）'!$A2076,基本表格!$G:$Q,2,FALSE)</f>
        <v>刨片机料仓4#出料螺旋A 电机控制 本地/远程(检修/待机）</v>
      </c>
      <c r="D2076" t="s">
        <v>154</v>
      </c>
      <c r="E2076" t="str">
        <f t="shared" si="193"/>
        <v>No</v>
      </c>
      <c r="F2076" t="str">
        <f t="shared" si="194"/>
        <v>0</v>
      </c>
      <c r="G2076" t="s">
        <v>154</v>
      </c>
      <c r="H2076" t="s">
        <v>155</v>
      </c>
      <c r="I2076" t="str">
        <f t="shared" si="195"/>
        <v/>
      </c>
      <c r="J2076" t="str">
        <f t="shared" si="196"/>
        <v/>
      </c>
      <c r="K2076" t="str">
        <f>VLOOKUP('intouch变量（离散）'!$A2076,基本表格!$G:$Q,9,FALSE)</f>
        <v>None</v>
      </c>
      <c r="L2076">
        <v>1</v>
      </c>
      <c r="M2076" t="s">
        <v>156</v>
      </c>
      <c r="N2076" t="s">
        <v>157</v>
      </c>
      <c r="O2076" t="s">
        <v>158</v>
      </c>
      <c r="P2076" t="str">
        <f>VLOOKUP('intouch变量（离散）'!$A2076,基本表格!$G:$Q,3,FALSE)</f>
        <v>DB1400,X300.4</v>
      </c>
      <c r="Q2076" t="str">
        <f>VLOOKUP('intouch变量（离散）'!$A2076,基本表格!$G:$Q,10,FALSE)</f>
        <v>Yes</v>
      </c>
      <c r="R2076" t="str">
        <f t="shared" si="198"/>
        <v>DB1400,X300.4 刨片机料仓4#出料螺旋A 电机控制 本地/远程(检修/待机）</v>
      </c>
      <c r="S2076">
        <v>0</v>
      </c>
      <c r="T2076">
        <v>0</v>
      </c>
    </row>
    <row r="2077" spans="1:20">
      <c r="A2077" t="s">
        <v>2233</v>
      </c>
      <c r="B2077" s="11" t="str">
        <f t="shared" si="197"/>
        <v>CHP4</v>
      </c>
      <c r="C2077" s="11" t="str">
        <f>VLOOKUP('intouch变量（离散）'!$A2077,基本表格!$G:$Q,2,FALSE)</f>
        <v>刨片机料仓4#出料螺旋A 电机控制 开启_上位机(正转)</v>
      </c>
      <c r="D2077" t="s">
        <v>154</v>
      </c>
      <c r="E2077" t="str">
        <f t="shared" si="193"/>
        <v>No</v>
      </c>
      <c r="F2077" t="str">
        <f t="shared" si="194"/>
        <v>0</v>
      </c>
      <c r="G2077" t="s">
        <v>154</v>
      </c>
      <c r="H2077" t="s">
        <v>155</v>
      </c>
      <c r="I2077" t="str">
        <f t="shared" si="195"/>
        <v/>
      </c>
      <c r="J2077" t="str">
        <f t="shared" si="196"/>
        <v/>
      </c>
      <c r="K2077" t="str">
        <f>VLOOKUP('intouch变量（离散）'!$A2077,基本表格!$G:$Q,9,FALSE)</f>
        <v>None</v>
      </c>
      <c r="L2077">
        <v>1</v>
      </c>
      <c r="M2077" t="s">
        <v>156</v>
      </c>
      <c r="N2077" t="s">
        <v>157</v>
      </c>
      <c r="O2077" t="s">
        <v>158</v>
      </c>
      <c r="P2077" t="str">
        <f>VLOOKUP('intouch变量（离散）'!$A2077,基本表格!$G:$Q,3,FALSE)</f>
        <v>DB1400,X300.6</v>
      </c>
      <c r="Q2077" t="str">
        <f>VLOOKUP('intouch变量（离散）'!$A2077,基本表格!$G:$Q,10,FALSE)</f>
        <v>No</v>
      </c>
      <c r="R2077" t="str">
        <f t="shared" si="198"/>
        <v>DB1400,X300.6 刨片机料仓4#出料螺旋A 电机控制 开启_上位机(正转)</v>
      </c>
      <c r="S2077">
        <v>0</v>
      </c>
      <c r="T2077">
        <v>0</v>
      </c>
    </row>
    <row r="2078" spans="1:20">
      <c r="A2078" t="s">
        <v>2234</v>
      </c>
      <c r="B2078" s="11" t="str">
        <f t="shared" si="197"/>
        <v>CHP4</v>
      </c>
      <c r="C2078" s="11" t="str">
        <f>VLOOKUP('intouch变量（离散）'!$A2078,基本表格!$G:$Q,2,FALSE)</f>
        <v>刨片机料仓4#出料螺旋A 电机控制 停止_上位机(反转)</v>
      </c>
      <c r="D2078" t="s">
        <v>154</v>
      </c>
      <c r="E2078" t="str">
        <f t="shared" si="193"/>
        <v>No</v>
      </c>
      <c r="F2078" t="str">
        <f t="shared" si="194"/>
        <v>0</v>
      </c>
      <c r="G2078" t="s">
        <v>154</v>
      </c>
      <c r="H2078" t="s">
        <v>155</v>
      </c>
      <c r="I2078" t="str">
        <f t="shared" si="195"/>
        <v/>
      </c>
      <c r="J2078" t="str">
        <f t="shared" si="196"/>
        <v/>
      </c>
      <c r="K2078" t="str">
        <f>VLOOKUP('intouch变量（离散）'!$A2078,基本表格!$G:$Q,9,FALSE)</f>
        <v>None</v>
      </c>
      <c r="L2078">
        <v>1</v>
      </c>
      <c r="M2078" t="s">
        <v>156</v>
      </c>
      <c r="N2078" t="s">
        <v>157</v>
      </c>
      <c r="O2078" t="s">
        <v>158</v>
      </c>
      <c r="P2078" t="str">
        <f>VLOOKUP('intouch变量（离散）'!$A2078,基本表格!$G:$Q,3,FALSE)</f>
        <v>DB1400,X301.0</v>
      </c>
      <c r="Q2078" t="str">
        <f>VLOOKUP('intouch变量（离散）'!$A2078,基本表格!$G:$Q,10,FALSE)</f>
        <v>No</v>
      </c>
      <c r="R2078" t="str">
        <f t="shared" si="198"/>
        <v>DB1400,X301.0 刨片机料仓4#出料螺旋A 电机控制 停止_上位机(反转)</v>
      </c>
      <c r="S2078">
        <v>0</v>
      </c>
      <c r="T2078">
        <v>0</v>
      </c>
    </row>
    <row r="2079" spans="1:20">
      <c r="A2079" t="s">
        <v>2235</v>
      </c>
      <c r="B2079" s="11" t="str">
        <f t="shared" si="197"/>
        <v>CHP4</v>
      </c>
      <c r="C2079" s="11" t="str">
        <f>VLOOKUP('intouch变量（离散）'!$A2079,基本表格!$G:$Q,2,FALSE)</f>
        <v>刨片机料仓4#出料螺旋A 电机控制 通风扇</v>
      </c>
      <c r="D2079" t="s">
        <v>154</v>
      </c>
      <c r="E2079" t="str">
        <f t="shared" si="193"/>
        <v>No</v>
      </c>
      <c r="F2079" t="str">
        <f t="shared" si="194"/>
        <v>0</v>
      </c>
      <c r="G2079" t="s">
        <v>154</v>
      </c>
      <c r="H2079" t="s">
        <v>155</v>
      </c>
      <c r="I2079" t="str">
        <f t="shared" si="195"/>
        <v/>
      </c>
      <c r="J2079" t="str">
        <f t="shared" si="196"/>
        <v/>
      </c>
      <c r="K2079" t="str">
        <f>VLOOKUP('intouch变量（离散）'!$A2079,基本表格!$G:$Q,9,FALSE)</f>
        <v>None</v>
      </c>
      <c r="L2079">
        <v>1</v>
      </c>
      <c r="M2079" t="s">
        <v>156</v>
      </c>
      <c r="N2079" t="s">
        <v>157</v>
      </c>
      <c r="O2079" t="s">
        <v>158</v>
      </c>
      <c r="P2079" t="str">
        <f>VLOOKUP('intouch变量（离散）'!$A2079,基本表格!$G:$Q,3,FALSE)</f>
        <v>DB1400,X301.1</v>
      </c>
      <c r="Q2079" t="str">
        <f>VLOOKUP('intouch变量（离散）'!$A2079,基本表格!$G:$Q,10,FALSE)</f>
        <v>Yes</v>
      </c>
      <c r="R2079" t="str">
        <f t="shared" si="198"/>
        <v>DB1400,X301.1 刨片机料仓4#出料螺旋A 电机控制 通风扇</v>
      </c>
      <c r="S2079">
        <v>0</v>
      </c>
      <c r="T2079">
        <v>0</v>
      </c>
    </row>
    <row r="2080" spans="1:20">
      <c r="A2080" t="s">
        <v>2236</v>
      </c>
      <c r="B2080" s="11" t="str">
        <f t="shared" si="197"/>
        <v>CHP4</v>
      </c>
      <c r="C2080" s="11" t="str">
        <f>VLOOKUP('intouch变量（离散）'!$A2080,基本表格!$G:$Q,2,FALSE)</f>
        <v>刨片机料仓4#出料螺旋A 电机控制 电机(正转）</v>
      </c>
      <c r="D2080" t="s">
        <v>154</v>
      </c>
      <c r="E2080" t="str">
        <f t="shared" si="193"/>
        <v>No</v>
      </c>
      <c r="F2080" t="str">
        <f t="shared" si="194"/>
        <v>0</v>
      </c>
      <c r="G2080" t="s">
        <v>154</v>
      </c>
      <c r="H2080" t="s">
        <v>155</v>
      </c>
      <c r="I2080" t="str">
        <f t="shared" si="195"/>
        <v/>
      </c>
      <c r="J2080" t="str">
        <f t="shared" si="196"/>
        <v/>
      </c>
      <c r="K2080" t="str">
        <f>VLOOKUP('intouch变量（离散）'!$A2080,基本表格!$G:$Q,9,FALSE)</f>
        <v>None</v>
      </c>
      <c r="L2080">
        <v>1</v>
      </c>
      <c r="M2080" t="s">
        <v>156</v>
      </c>
      <c r="N2080" t="s">
        <v>157</v>
      </c>
      <c r="O2080" t="s">
        <v>158</v>
      </c>
      <c r="P2080" t="str">
        <f>VLOOKUP('intouch变量（离散）'!$A2080,基本表格!$G:$Q,3,FALSE)</f>
        <v>DB1400,X301.2</v>
      </c>
      <c r="Q2080" t="str">
        <f>VLOOKUP('intouch变量（离散）'!$A2080,基本表格!$G:$Q,10,FALSE)</f>
        <v>Yes</v>
      </c>
      <c r="R2080" t="str">
        <f t="shared" si="198"/>
        <v>DB1400,X301.2 刨片机料仓4#出料螺旋A 电机控制 电机(正转）</v>
      </c>
      <c r="S2080">
        <v>0</v>
      </c>
      <c r="T2080">
        <v>0</v>
      </c>
    </row>
    <row r="2081" spans="1:20">
      <c r="A2081" t="s">
        <v>2237</v>
      </c>
      <c r="B2081" s="11" t="str">
        <f t="shared" si="197"/>
        <v>CHP4</v>
      </c>
      <c r="C2081" s="11" t="str">
        <f>VLOOKUP('intouch变量（离散）'!$A2081,基本表格!$G:$Q,2,FALSE)</f>
        <v>刨片机料仓4#出料螺旋A 电机控制 电机过载</v>
      </c>
      <c r="D2081" t="s">
        <v>154</v>
      </c>
      <c r="E2081" t="str">
        <f t="shared" si="193"/>
        <v>No</v>
      </c>
      <c r="F2081" t="str">
        <f t="shared" si="194"/>
        <v>0</v>
      </c>
      <c r="G2081" t="s">
        <v>154</v>
      </c>
      <c r="H2081" t="s">
        <v>155</v>
      </c>
      <c r="I2081" t="str">
        <f t="shared" si="195"/>
        <v/>
      </c>
      <c r="J2081" t="str">
        <f t="shared" si="196"/>
        <v/>
      </c>
      <c r="K2081" t="str">
        <f>VLOOKUP('intouch变量（离散）'!$A2081,基本表格!$G:$Q,9,FALSE)</f>
        <v>On</v>
      </c>
      <c r="L2081">
        <v>1</v>
      </c>
      <c r="M2081" t="s">
        <v>156</v>
      </c>
      <c r="N2081" t="s">
        <v>157</v>
      </c>
      <c r="O2081" t="s">
        <v>158</v>
      </c>
      <c r="P2081" t="str">
        <f>VLOOKUP('intouch变量（离散）'!$A2081,基本表格!$G:$Q,3,FALSE)</f>
        <v>DB1400,X301.3</v>
      </c>
      <c r="Q2081" t="str">
        <f>VLOOKUP('intouch变量（离散）'!$A2081,基本表格!$G:$Q,10,FALSE)</f>
        <v>Yes</v>
      </c>
      <c r="R2081" t="str">
        <f t="shared" si="198"/>
        <v>DB1400,X301.3 刨片机料仓4#出料螺旋A 电机控制 电机过载</v>
      </c>
      <c r="S2081">
        <v>0</v>
      </c>
      <c r="T2081">
        <v>0</v>
      </c>
    </row>
    <row r="2082" spans="1:20">
      <c r="A2082" t="s">
        <v>2238</v>
      </c>
      <c r="B2082" s="11" t="str">
        <f t="shared" si="197"/>
        <v>CHP4</v>
      </c>
      <c r="C2082" s="11" t="str">
        <f>VLOOKUP('intouch变量（离散）'!$A2082,基本表格!$G:$Q,2,FALSE)</f>
        <v>刨片机料仓4#出料螺旋A 电机控制 风扇过载</v>
      </c>
      <c r="D2082" t="s">
        <v>154</v>
      </c>
      <c r="E2082" t="str">
        <f t="shared" si="193"/>
        <v>No</v>
      </c>
      <c r="F2082" t="str">
        <f t="shared" si="194"/>
        <v>0</v>
      </c>
      <c r="G2082" t="s">
        <v>154</v>
      </c>
      <c r="H2082" t="s">
        <v>155</v>
      </c>
      <c r="I2082" t="str">
        <f t="shared" si="195"/>
        <v/>
      </c>
      <c r="J2082" t="str">
        <f t="shared" si="196"/>
        <v/>
      </c>
      <c r="K2082" t="str">
        <f>VLOOKUP('intouch变量（离散）'!$A2082,基本表格!$G:$Q,9,FALSE)</f>
        <v>On</v>
      </c>
      <c r="L2082">
        <v>1</v>
      </c>
      <c r="M2082" t="s">
        <v>156</v>
      </c>
      <c r="N2082" t="s">
        <v>157</v>
      </c>
      <c r="O2082" t="s">
        <v>158</v>
      </c>
      <c r="P2082" t="str">
        <f>VLOOKUP('intouch变量（离散）'!$A2082,基本表格!$G:$Q,3,FALSE)</f>
        <v>DB1400,X301.4</v>
      </c>
      <c r="Q2082" t="str">
        <f>VLOOKUP('intouch变量（离散）'!$A2082,基本表格!$G:$Q,10,FALSE)</f>
        <v>Yes</v>
      </c>
      <c r="R2082" t="str">
        <f t="shared" si="198"/>
        <v>DB1400,X301.4 刨片机料仓4#出料螺旋A 电机控制 风扇过载</v>
      </c>
      <c r="S2082">
        <v>0</v>
      </c>
      <c r="T2082">
        <v>0</v>
      </c>
    </row>
    <row r="2083" spans="1:20">
      <c r="A2083" t="s">
        <v>2239</v>
      </c>
      <c r="B2083" s="11" t="str">
        <f t="shared" si="197"/>
        <v>CHP4</v>
      </c>
      <c r="C2083" s="11" t="str">
        <f>VLOOKUP('intouch变量（离散）'!$A2083,基本表格!$G:$Q,2,FALSE)</f>
        <v>刨片机料仓4#出料螺旋A 电机控制 电机运行指示</v>
      </c>
      <c r="D2083" t="s">
        <v>154</v>
      </c>
      <c r="E2083" t="str">
        <f t="shared" si="193"/>
        <v>No</v>
      </c>
      <c r="F2083" t="str">
        <f t="shared" si="194"/>
        <v>0</v>
      </c>
      <c r="G2083" t="s">
        <v>154</v>
      </c>
      <c r="H2083" t="s">
        <v>155</v>
      </c>
      <c r="I2083" t="str">
        <f t="shared" si="195"/>
        <v/>
      </c>
      <c r="J2083" t="str">
        <f t="shared" si="196"/>
        <v/>
      </c>
      <c r="K2083" t="str">
        <f>VLOOKUP('intouch变量（离散）'!$A2083,基本表格!$G:$Q,9,FALSE)</f>
        <v>None</v>
      </c>
      <c r="L2083">
        <v>1</v>
      </c>
      <c r="M2083" t="s">
        <v>156</v>
      </c>
      <c r="N2083" t="s">
        <v>157</v>
      </c>
      <c r="O2083" t="s">
        <v>158</v>
      </c>
      <c r="P2083" t="str">
        <f>VLOOKUP('intouch变量（离散）'!$A2083,基本表格!$G:$Q,3,FALSE)</f>
        <v>DB1400,X301.5</v>
      </c>
      <c r="Q2083" t="str">
        <f>VLOOKUP('intouch变量（离散）'!$A2083,基本表格!$G:$Q,10,FALSE)</f>
        <v>Yes</v>
      </c>
      <c r="R2083" t="str">
        <f t="shared" si="198"/>
        <v>DB1400,X301.5 刨片机料仓4#出料螺旋A 电机控制 电机运行指示</v>
      </c>
      <c r="S2083">
        <v>0</v>
      </c>
      <c r="T2083">
        <v>0</v>
      </c>
    </row>
    <row r="2084" spans="1:20">
      <c r="A2084" t="s">
        <v>2240</v>
      </c>
      <c r="B2084" s="11" t="str">
        <f t="shared" si="197"/>
        <v>CHP4</v>
      </c>
      <c r="C2084" s="11" t="str">
        <f>VLOOKUP('intouch变量（离散）'!$A2084,基本表格!$G:$Q,2,FALSE)</f>
        <v>刨片机料仓4#出料螺旋A 电机控制 断链报警</v>
      </c>
      <c r="D2084" t="s">
        <v>154</v>
      </c>
      <c r="E2084" t="str">
        <f t="shared" si="193"/>
        <v>No</v>
      </c>
      <c r="F2084" t="str">
        <f t="shared" si="194"/>
        <v>0</v>
      </c>
      <c r="G2084" t="s">
        <v>154</v>
      </c>
      <c r="H2084" t="s">
        <v>155</v>
      </c>
      <c r="I2084" t="str">
        <f t="shared" si="195"/>
        <v/>
      </c>
      <c r="J2084" t="str">
        <f t="shared" si="196"/>
        <v/>
      </c>
      <c r="K2084" t="str">
        <f>VLOOKUP('intouch变量（离散）'!$A2084,基本表格!$G:$Q,9,FALSE)</f>
        <v>On</v>
      </c>
      <c r="L2084">
        <v>1</v>
      </c>
      <c r="M2084" t="s">
        <v>156</v>
      </c>
      <c r="N2084" t="s">
        <v>157</v>
      </c>
      <c r="O2084" t="s">
        <v>158</v>
      </c>
      <c r="P2084" t="str">
        <f>VLOOKUP('intouch变量（离散）'!$A2084,基本表格!$G:$Q,3,FALSE)</f>
        <v>DB1400,X301.6</v>
      </c>
      <c r="Q2084" t="str">
        <f>VLOOKUP('intouch变量（离散）'!$A2084,基本表格!$G:$Q,10,FALSE)</f>
        <v>Yes</v>
      </c>
      <c r="R2084" t="str">
        <f t="shared" si="198"/>
        <v>DB1400,X301.6 刨片机料仓4#出料螺旋A 电机控制 断链报警</v>
      </c>
      <c r="S2084">
        <v>0</v>
      </c>
      <c r="T2084">
        <v>0</v>
      </c>
    </row>
    <row r="2085" spans="1:20">
      <c r="A2085" t="s">
        <v>2241</v>
      </c>
      <c r="B2085" s="11" t="str">
        <f t="shared" si="197"/>
        <v>CHP4</v>
      </c>
      <c r="C2085" s="11" t="str">
        <f>VLOOKUP('intouch变量（离散）'!$A2085,基本表格!$G:$Q,2,FALSE)</f>
        <v>刨片机料仓4#出料螺旋A 电机控制 断链检测</v>
      </c>
      <c r="D2085" t="s">
        <v>154</v>
      </c>
      <c r="E2085" t="str">
        <f t="shared" si="193"/>
        <v>No</v>
      </c>
      <c r="F2085" t="str">
        <f t="shared" si="194"/>
        <v>0</v>
      </c>
      <c r="G2085" t="s">
        <v>154</v>
      </c>
      <c r="H2085" t="s">
        <v>155</v>
      </c>
      <c r="I2085" t="str">
        <f t="shared" si="195"/>
        <v/>
      </c>
      <c r="J2085" t="str">
        <f t="shared" si="196"/>
        <v/>
      </c>
      <c r="K2085" t="str">
        <f>VLOOKUP('intouch变量（离散）'!$A2085,基本表格!$G:$Q,9,FALSE)</f>
        <v>None</v>
      </c>
      <c r="L2085">
        <v>1</v>
      </c>
      <c r="M2085" t="s">
        <v>156</v>
      </c>
      <c r="N2085" t="s">
        <v>157</v>
      </c>
      <c r="O2085" t="s">
        <v>158</v>
      </c>
      <c r="P2085" t="str">
        <f>VLOOKUP('intouch变量（离散）'!$A2085,基本表格!$G:$Q,3,FALSE)</f>
        <v>DB1400,X301.7</v>
      </c>
      <c r="Q2085" t="str">
        <f>VLOOKUP('intouch变量（离散）'!$A2085,基本表格!$G:$Q,10,FALSE)</f>
        <v>Yes</v>
      </c>
      <c r="R2085" t="str">
        <f t="shared" si="198"/>
        <v>DB1400,X301.7 刨片机料仓4#出料螺旋A 电机控制 断链检测</v>
      </c>
      <c r="S2085">
        <v>0</v>
      </c>
      <c r="T2085">
        <v>0</v>
      </c>
    </row>
    <row r="2086" spans="1:20">
      <c r="A2086" t="s">
        <v>2242</v>
      </c>
      <c r="B2086" s="11" t="str">
        <f t="shared" si="197"/>
        <v>CHP4</v>
      </c>
      <c r="C2086" s="11" t="str">
        <f>VLOOKUP('intouch变量（离散）'!$A2086,基本表格!$G:$Q,2,FALSE)</f>
        <v>刨片机料仓4#出料螺旋A 电机控制 复位</v>
      </c>
      <c r="D2086" t="s">
        <v>154</v>
      </c>
      <c r="E2086" t="str">
        <f t="shared" si="193"/>
        <v>No</v>
      </c>
      <c r="F2086" t="str">
        <f t="shared" si="194"/>
        <v>0</v>
      </c>
      <c r="G2086" t="s">
        <v>154</v>
      </c>
      <c r="H2086" t="s">
        <v>155</v>
      </c>
      <c r="I2086" t="str">
        <f t="shared" si="195"/>
        <v/>
      </c>
      <c r="J2086" t="str">
        <f t="shared" si="196"/>
        <v/>
      </c>
      <c r="K2086" t="str">
        <f>VLOOKUP('intouch变量（离散）'!$A2086,基本表格!$G:$Q,9,FALSE)</f>
        <v>None</v>
      </c>
      <c r="L2086">
        <v>1</v>
      </c>
      <c r="M2086" t="s">
        <v>156</v>
      </c>
      <c r="N2086" t="s">
        <v>157</v>
      </c>
      <c r="O2086" t="s">
        <v>158</v>
      </c>
      <c r="P2086" t="str">
        <f>VLOOKUP('intouch变量（离散）'!$A2086,基本表格!$G:$Q,3,FALSE)</f>
        <v>DB1400,X302.0</v>
      </c>
      <c r="Q2086" t="str">
        <f>VLOOKUP('intouch变量（离散）'!$A2086,基本表格!$G:$Q,10,FALSE)</f>
        <v>No</v>
      </c>
      <c r="R2086" t="str">
        <f t="shared" si="198"/>
        <v>DB1400,X302.0 刨片机料仓4#出料螺旋A 电机控制 复位</v>
      </c>
      <c r="S2086">
        <v>0</v>
      </c>
      <c r="T2086">
        <v>0</v>
      </c>
    </row>
    <row r="2087" spans="1:20">
      <c r="A2087" t="s">
        <v>2243</v>
      </c>
      <c r="B2087" s="11" t="str">
        <f t="shared" si="197"/>
        <v>CHP4</v>
      </c>
      <c r="C2087" s="11" t="str">
        <f>VLOOKUP('intouch变量（离散）'!$A2087,基本表格!$G:$Q,2,FALSE)</f>
        <v>刨片机料仓4#出料螺旋A 电机控制 断链保护使能</v>
      </c>
      <c r="D2087" t="s">
        <v>154</v>
      </c>
      <c r="E2087" t="str">
        <f t="shared" si="193"/>
        <v>Yes</v>
      </c>
      <c r="F2087" t="str">
        <f t="shared" si="194"/>
        <v>900</v>
      </c>
      <c r="G2087" t="s">
        <v>154</v>
      </c>
      <c r="H2087" t="s">
        <v>155</v>
      </c>
      <c r="I2087" t="str">
        <f t="shared" si="195"/>
        <v>禁用</v>
      </c>
      <c r="J2087" t="str">
        <f t="shared" si="196"/>
        <v>启用</v>
      </c>
      <c r="K2087" t="str">
        <f>VLOOKUP('intouch变量（离散）'!$A2087,基本表格!$G:$Q,9,FALSE)</f>
        <v>None</v>
      </c>
      <c r="L2087">
        <v>1</v>
      </c>
      <c r="M2087" t="s">
        <v>156</v>
      </c>
      <c r="N2087" t="s">
        <v>157</v>
      </c>
      <c r="O2087" t="s">
        <v>158</v>
      </c>
      <c r="P2087" t="str">
        <f>VLOOKUP('intouch变量（离散）'!$A2087,基本表格!$G:$Q,3,FALSE)</f>
        <v>DB1400,X302.1</v>
      </c>
      <c r="Q2087" t="str">
        <f>VLOOKUP('intouch变量（离散）'!$A2087,基本表格!$G:$Q,10,FALSE)</f>
        <v>No</v>
      </c>
      <c r="R2087" t="str">
        <f t="shared" si="198"/>
        <v>DB1400,X302.1 刨片机料仓4#出料螺旋A 电机控制 断链保护使能</v>
      </c>
      <c r="S2087">
        <v>0</v>
      </c>
      <c r="T2087">
        <v>0</v>
      </c>
    </row>
    <row r="2088" spans="1:20">
      <c r="A2088" t="s">
        <v>2244</v>
      </c>
      <c r="B2088" s="11" t="str">
        <f t="shared" si="197"/>
        <v>CHP4</v>
      </c>
      <c r="C2088" s="11" t="str">
        <f>VLOOKUP('intouch变量（离散）'!$A2088,基本表格!$G:$Q,2,FALSE)</f>
        <v>刨片机料仓4#出料螺旋A 电机控制 断链导致停机</v>
      </c>
      <c r="D2088" t="s">
        <v>154</v>
      </c>
      <c r="E2088" t="str">
        <f t="shared" si="193"/>
        <v>No</v>
      </c>
      <c r="F2088" t="str">
        <f t="shared" si="194"/>
        <v>0</v>
      </c>
      <c r="G2088" t="s">
        <v>154</v>
      </c>
      <c r="H2088" t="s">
        <v>155</v>
      </c>
      <c r="I2088" t="str">
        <f t="shared" si="195"/>
        <v/>
      </c>
      <c r="J2088" t="str">
        <f t="shared" si="196"/>
        <v/>
      </c>
      <c r="K2088" t="str">
        <f>VLOOKUP('intouch变量（离散）'!$A2088,基本表格!$G:$Q,9,FALSE)</f>
        <v>On</v>
      </c>
      <c r="L2088">
        <v>1</v>
      </c>
      <c r="M2088" t="s">
        <v>156</v>
      </c>
      <c r="N2088" t="s">
        <v>157</v>
      </c>
      <c r="O2088" t="s">
        <v>158</v>
      </c>
      <c r="P2088" t="str">
        <f>VLOOKUP('intouch变量（离散）'!$A2088,基本表格!$G:$Q,3,FALSE)</f>
        <v>DB1400,X302.2</v>
      </c>
      <c r="Q2088" t="str">
        <f>VLOOKUP('intouch变量（离散）'!$A2088,基本表格!$G:$Q,10,FALSE)</f>
        <v>Yes</v>
      </c>
      <c r="R2088" t="str">
        <f t="shared" si="198"/>
        <v>DB1400,X302.2 刨片机料仓4#出料螺旋A 电机控制 断链导致停机</v>
      </c>
      <c r="S2088">
        <v>0</v>
      </c>
      <c r="T2088">
        <v>0</v>
      </c>
    </row>
    <row r="2089" spans="1:20">
      <c r="A2089" t="s">
        <v>2245</v>
      </c>
      <c r="B2089" s="11" t="str">
        <f t="shared" si="197"/>
        <v>CHP4</v>
      </c>
      <c r="C2089" s="11" t="str">
        <f>VLOOKUP('intouch变量（离散）'!$A2089,基本表格!$G:$Q,2,FALSE)</f>
        <v>刨片机料仓4#出料螺旋A 电机控制 电机(反转）</v>
      </c>
      <c r="D2089" t="s">
        <v>154</v>
      </c>
      <c r="E2089" t="str">
        <f t="shared" si="193"/>
        <v>No</v>
      </c>
      <c r="F2089" t="str">
        <f t="shared" si="194"/>
        <v>0</v>
      </c>
      <c r="G2089" t="s">
        <v>154</v>
      </c>
      <c r="H2089" t="s">
        <v>155</v>
      </c>
      <c r="I2089" t="str">
        <f t="shared" si="195"/>
        <v/>
      </c>
      <c r="J2089" t="str">
        <f t="shared" si="196"/>
        <v/>
      </c>
      <c r="K2089" t="str">
        <f>VLOOKUP('intouch变量（离散）'!$A2089,基本表格!$G:$Q,9,FALSE)</f>
        <v>None</v>
      </c>
      <c r="L2089">
        <v>1</v>
      </c>
      <c r="M2089" t="s">
        <v>156</v>
      </c>
      <c r="N2089" t="s">
        <v>157</v>
      </c>
      <c r="O2089" t="s">
        <v>158</v>
      </c>
      <c r="P2089" t="str">
        <f>VLOOKUP('intouch变量（离散）'!$A2089,基本表格!$G:$Q,3,FALSE)</f>
        <v>DB1400,X302.3</v>
      </c>
      <c r="Q2089" t="str">
        <f>VLOOKUP('intouch变量（离散）'!$A2089,基本表格!$G:$Q,10,FALSE)</f>
        <v>Yes</v>
      </c>
      <c r="R2089" t="str">
        <f t="shared" si="198"/>
        <v>DB1400,X302.3 刨片机料仓4#出料螺旋A 电机控制 电机(反转）</v>
      </c>
      <c r="S2089">
        <v>0</v>
      </c>
      <c r="T2089">
        <v>0</v>
      </c>
    </row>
    <row r="2090" spans="1:20">
      <c r="A2090" t="s">
        <v>2246</v>
      </c>
      <c r="B2090" s="11" t="str">
        <f t="shared" si="197"/>
        <v>CHP4</v>
      </c>
      <c r="C2090" s="11" t="str">
        <f>VLOOKUP('intouch变量（离散）'!$A2090,基本表格!$G:$Q,2,FALSE)</f>
        <v>刨片机料仓4#出料螺旋A 电机控制 本地</v>
      </c>
      <c r="D2090" t="s">
        <v>154</v>
      </c>
      <c r="E2090" t="str">
        <f t="shared" si="193"/>
        <v>No</v>
      </c>
      <c r="F2090" t="str">
        <f t="shared" si="194"/>
        <v>0</v>
      </c>
      <c r="G2090" t="s">
        <v>154</v>
      </c>
      <c r="H2090" t="s">
        <v>155</v>
      </c>
      <c r="I2090" t="str">
        <f t="shared" si="195"/>
        <v/>
      </c>
      <c r="J2090" t="str">
        <f t="shared" si="196"/>
        <v/>
      </c>
      <c r="K2090" t="str">
        <f>VLOOKUP('intouch变量（离散）'!$A2090,基本表格!$G:$Q,9,FALSE)</f>
        <v>None</v>
      </c>
      <c r="L2090">
        <v>1</v>
      </c>
      <c r="M2090" t="s">
        <v>156</v>
      </c>
      <c r="N2090" t="s">
        <v>157</v>
      </c>
      <c r="O2090" t="s">
        <v>158</v>
      </c>
      <c r="P2090" t="str">
        <f>VLOOKUP('intouch变量（离散）'!$A2090,基本表格!$G:$Q,3,FALSE)</f>
        <v>DB1400,X302.4</v>
      </c>
      <c r="Q2090" t="str">
        <f>VLOOKUP('intouch变量（离散）'!$A2090,基本表格!$G:$Q,10,FALSE)</f>
        <v>Yes</v>
      </c>
      <c r="R2090" t="str">
        <f t="shared" si="198"/>
        <v>DB1400,X302.4 刨片机料仓4#出料螺旋A 电机控制 本地</v>
      </c>
      <c r="S2090">
        <v>0</v>
      </c>
      <c r="T2090">
        <v>0</v>
      </c>
    </row>
    <row r="2091" spans="1:20">
      <c r="A2091" t="s">
        <v>2247</v>
      </c>
      <c r="B2091" s="11" t="str">
        <f t="shared" si="197"/>
        <v>CHP4</v>
      </c>
      <c r="C2091" s="11" t="str">
        <f>VLOOKUP('intouch变量（离散）'!$A2091,基本表格!$G:$Q,2,FALSE)</f>
        <v>刨片机料仓4#出料螺旋A 电机控制 远程</v>
      </c>
      <c r="D2091" t="s">
        <v>154</v>
      </c>
      <c r="E2091" t="str">
        <f t="shared" si="193"/>
        <v>No</v>
      </c>
      <c r="F2091" t="str">
        <f t="shared" si="194"/>
        <v>0</v>
      </c>
      <c r="G2091" t="s">
        <v>154</v>
      </c>
      <c r="H2091" t="s">
        <v>155</v>
      </c>
      <c r="I2091" t="str">
        <f t="shared" si="195"/>
        <v/>
      </c>
      <c r="J2091" t="str">
        <f t="shared" si="196"/>
        <v/>
      </c>
      <c r="K2091" t="str">
        <f>VLOOKUP('intouch变量（离散）'!$A2091,基本表格!$G:$Q,9,FALSE)</f>
        <v>None</v>
      </c>
      <c r="L2091">
        <v>1</v>
      </c>
      <c r="M2091" t="s">
        <v>156</v>
      </c>
      <c r="N2091" t="s">
        <v>157</v>
      </c>
      <c r="O2091" t="s">
        <v>158</v>
      </c>
      <c r="P2091" t="str">
        <f>VLOOKUP('intouch变量（离散）'!$A2091,基本表格!$G:$Q,3,FALSE)</f>
        <v>DB1400,X302.5</v>
      </c>
      <c r="Q2091" t="str">
        <f>VLOOKUP('intouch变量（离散）'!$A2091,基本表格!$G:$Q,10,FALSE)</f>
        <v>Yes</v>
      </c>
      <c r="R2091" t="str">
        <f t="shared" si="198"/>
        <v>DB1400,X302.5 刨片机料仓4#出料螺旋A 电机控制 远程</v>
      </c>
      <c r="S2091">
        <v>0</v>
      </c>
      <c r="T2091">
        <v>0</v>
      </c>
    </row>
    <row r="2092" spans="1:20">
      <c r="A2092" t="s">
        <v>2248</v>
      </c>
      <c r="B2092" s="11" t="str">
        <f t="shared" si="197"/>
        <v>CHP4</v>
      </c>
      <c r="C2092" s="11" t="str">
        <f>VLOOKUP('intouch变量（离散）'!$A2092,基本表格!$G:$Q,2,FALSE)</f>
        <v>刨片机料仓4#出料螺旋A 电机控制 堵料报警</v>
      </c>
      <c r="D2092" t="s">
        <v>154</v>
      </c>
      <c r="E2092" t="str">
        <f t="shared" si="193"/>
        <v>No</v>
      </c>
      <c r="F2092" t="str">
        <f t="shared" si="194"/>
        <v>0</v>
      </c>
      <c r="G2092" t="s">
        <v>154</v>
      </c>
      <c r="H2092" t="s">
        <v>155</v>
      </c>
      <c r="I2092" t="str">
        <f t="shared" si="195"/>
        <v/>
      </c>
      <c r="J2092" t="str">
        <f t="shared" si="196"/>
        <v/>
      </c>
      <c r="K2092" t="str">
        <f>VLOOKUP('intouch变量（离散）'!$A2092,基本表格!$G:$Q,9,FALSE)</f>
        <v>On</v>
      </c>
      <c r="L2092">
        <v>1</v>
      </c>
      <c r="M2092" t="s">
        <v>156</v>
      </c>
      <c r="N2092" t="s">
        <v>157</v>
      </c>
      <c r="O2092" t="s">
        <v>158</v>
      </c>
      <c r="P2092" t="str">
        <f>VLOOKUP('intouch变量（离散）'!$A2092,基本表格!$G:$Q,3,FALSE)</f>
        <v>DB1400,X302.6</v>
      </c>
      <c r="Q2092" t="str">
        <f>VLOOKUP('intouch变量（离散）'!$A2092,基本表格!$G:$Q,10,FALSE)</f>
        <v>Yes</v>
      </c>
      <c r="R2092" t="str">
        <f t="shared" si="198"/>
        <v>DB1400,X302.6 刨片机料仓4#出料螺旋A 电机控制 堵料报警</v>
      </c>
      <c r="S2092">
        <v>0</v>
      </c>
      <c r="T2092">
        <v>0</v>
      </c>
    </row>
    <row r="2093" spans="1:20">
      <c r="A2093" t="s">
        <v>2249</v>
      </c>
      <c r="B2093" s="11" t="str">
        <f t="shared" si="197"/>
        <v>CHP4</v>
      </c>
      <c r="C2093" s="11" t="str">
        <f>VLOOKUP('intouch变量（离散）'!$A2093,基本表格!$G:$Q,2,FALSE)</f>
        <v>刨片机料仓4#出料螺旋A 电机控制 堵料检测</v>
      </c>
      <c r="D2093" t="s">
        <v>154</v>
      </c>
      <c r="E2093" t="str">
        <f t="shared" si="193"/>
        <v>No</v>
      </c>
      <c r="F2093" t="str">
        <f t="shared" si="194"/>
        <v>0</v>
      </c>
      <c r="G2093" t="s">
        <v>154</v>
      </c>
      <c r="H2093" t="s">
        <v>155</v>
      </c>
      <c r="I2093" t="str">
        <f t="shared" si="195"/>
        <v/>
      </c>
      <c r="J2093" t="str">
        <f t="shared" si="196"/>
        <v/>
      </c>
      <c r="K2093" t="str">
        <f>VLOOKUP('intouch变量（离散）'!$A2093,基本表格!$G:$Q,9,FALSE)</f>
        <v>None</v>
      </c>
      <c r="L2093">
        <v>1</v>
      </c>
      <c r="M2093" t="s">
        <v>156</v>
      </c>
      <c r="N2093" t="s">
        <v>157</v>
      </c>
      <c r="O2093" t="s">
        <v>158</v>
      </c>
      <c r="P2093" t="str">
        <f>VLOOKUP('intouch变量（离散）'!$A2093,基本表格!$G:$Q,3,FALSE)</f>
        <v>DB1400,X302.7</v>
      </c>
      <c r="Q2093" t="str">
        <f>VLOOKUP('intouch变量（离散）'!$A2093,基本表格!$G:$Q,10,FALSE)</f>
        <v>Yes</v>
      </c>
      <c r="R2093" t="str">
        <f t="shared" si="198"/>
        <v>DB1400,X302.7 刨片机料仓4#出料螺旋A 电机控制 堵料检测</v>
      </c>
      <c r="S2093">
        <v>0</v>
      </c>
      <c r="T2093">
        <v>0</v>
      </c>
    </row>
    <row r="2094" spans="1:20">
      <c r="A2094" t="s">
        <v>2250</v>
      </c>
      <c r="B2094" s="11" t="str">
        <f t="shared" si="197"/>
        <v>CHP4</v>
      </c>
      <c r="C2094" s="11" t="str">
        <f>VLOOKUP('intouch变量（离散）'!$A2094,基本表格!$G:$Q,2,FALSE)</f>
        <v>刨片机料仓4#出料螺旋A 电机控制 堵料保护使能</v>
      </c>
      <c r="D2094" t="s">
        <v>154</v>
      </c>
      <c r="E2094" t="str">
        <f t="shared" si="193"/>
        <v>Yes</v>
      </c>
      <c r="F2094" t="str">
        <f t="shared" si="194"/>
        <v>900</v>
      </c>
      <c r="G2094" t="s">
        <v>154</v>
      </c>
      <c r="H2094" t="s">
        <v>155</v>
      </c>
      <c r="I2094" t="str">
        <f t="shared" si="195"/>
        <v>禁用</v>
      </c>
      <c r="J2094" t="str">
        <f t="shared" si="196"/>
        <v>启用</v>
      </c>
      <c r="K2094" t="str">
        <f>VLOOKUP('intouch变量（离散）'!$A2094,基本表格!$G:$Q,9,FALSE)</f>
        <v>None</v>
      </c>
      <c r="L2094">
        <v>1</v>
      </c>
      <c r="M2094" t="s">
        <v>156</v>
      </c>
      <c r="N2094" t="s">
        <v>157</v>
      </c>
      <c r="O2094" t="s">
        <v>158</v>
      </c>
      <c r="P2094" t="str">
        <f>VLOOKUP('intouch变量（离散）'!$A2094,基本表格!$G:$Q,3,FALSE)</f>
        <v>DB1400,X303.0</v>
      </c>
      <c r="Q2094" t="str">
        <f>VLOOKUP('intouch变量（离散）'!$A2094,基本表格!$G:$Q,10,FALSE)</f>
        <v>No</v>
      </c>
      <c r="R2094" t="str">
        <f t="shared" si="198"/>
        <v>DB1400,X303.0 刨片机料仓4#出料螺旋A 电机控制 堵料保护使能</v>
      </c>
      <c r="S2094">
        <v>0</v>
      </c>
      <c r="T2094">
        <v>0</v>
      </c>
    </row>
    <row r="2095" spans="1:20">
      <c r="A2095" t="s">
        <v>2251</v>
      </c>
      <c r="B2095" s="11" t="str">
        <f t="shared" si="197"/>
        <v>CHP4</v>
      </c>
      <c r="C2095" s="11" t="str">
        <f>VLOOKUP('intouch变量（离散）'!$A2095,基本表格!$G:$Q,2,FALSE)</f>
        <v>刨片机料仓4#出料螺旋A 电机控制 堵料导致停机</v>
      </c>
      <c r="D2095" t="s">
        <v>154</v>
      </c>
      <c r="E2095" t="str">
        <f t="shared" si="193"/>
        <v>No</v>
      </c>
      <c r="F2095" t="str">
        <f t="shared" si="194"/>
        <v>0</v>
      </c>
      <c r="G2095" t="s">
        <v>154</v>
      </c>
      <c r="H2095" t="s">
        <v>155</v>
      </c>
      <c r="I2095" t="str">
        <f t="shared" si="195"/>
        <v/>
      </c>
      <c r="J2095" t="str">
        <f t="shared" si="196"/>
        <v/>
      </c>
      <c r="K2095" t="str">
        <f>VLOOKUP('intouch变量（离散）'!$A2095,基本表格!$G:$Q,9,FALSE)</f>
        <v>On</v>
      </c>
      <c r="L2095">
        <v>1</v>
      </c>
      <c r="M2095" t="s">
        <v>156</v>
      </c>
      <c r="N2095" t="s">
        <v>157</v>
      </c>
      <c r="O2095" t="s">
        <v>158</v>
      </c>
      <c r="P2095" t="str">
        <f>VLOOKUP('intouch变量（离散）'!$A2095,基本表格!$G:$Q,3,FALSE)</f>
        <v>DB1400,X303.1</v>
      </c>
      <c r="Q2095" t="str">
        <f>VLOOKUP('intouch变量（离散）'!$A2095,基本表格!$G:$Q,10,FALSE)</f>
        <v>Yes</v>
      </c>
      <c r="R2095" t="str">
        <f t="shared" si="198"/>
        <v>DB1400,X303.1 刨片机料仓4#出料螺旋A 电机控制 堵料导致停机</v>
      </c>
      <c r="S2095">
        <v>0</v>
      </c>
      <c r="T2095">
        <v>0</v>
      </c>
    </row>
    <row r="2096" spans="1:20">
      <c r="A2096" t="s">
        <v>2252</v>
      </c>
      <c r="B2096" s="11" t="str">
        <f t="shared" si="197"/>
        <v>CHP4</v>
      </c>
      <c r="C2096" s="11" t="str">
        <f>VLOOKUP('intouch变量（离散）'!$A2096,基本表格!$G:$Q,2,FALSE)</f>
        <v>刨片机料仓4#出料螺旋A 电机控制 拉线开关</v>
      </c>
      <c r="D2096" t="s">
        <v>154</v>
      </c>
      <c r="E2096" t="str">
        <f t="shared" si="193"/>
        <v>No</v>
      </c>
      <c r="F2096" t="str">
        <f t="shared" si="194"/>
        <v>0</v>
      </c>
      <c r="G2096" t="s">
        <v>154</v>
      </c>
      <c r="H2096" t="s">
        <v>155</v>
      </c>
      <c r="I2096" t="str">
        <f t="shared" si="195"/>
        <v/>
      </c>
      <c r="J2096" t="str">
        <f t="shared" si="196"/>
        <v/>
      </c>
      <c r="K2096" t="str">
        <f>VLOOKUP('intouch变量（离散）'!$A2096,基本表格!$G:$Q,9,FALSE)</f>
        <v>On</v>
      </c>
      <c r="L2096">
        <v>1</v>
      </c>
      <c r="M2096" t="s">
        <v>156</v>
      </c>
      <c r="N2096" t="s">
        <v>157</v>
      </c>
      <c r="O2096" t="s">
        <v>158</v>
      </c>
      <c r="P2096" t="str">
        <f>VLOOKUP('intouch变量（离散）'!$A2096,基本表格!$G:$Q,3,FALSE)</f>
        <v>DB1400,X308.0</v>
      </c>
      <c r="Q2096" t="str">
        <f>VLOOKUP('intouch变量（离散）'!$A2096,基本表格!$G:$Q,10,FALSE)</f>
        <v>Yes</v>
      </c>
      <c r="R2096" t="str">
        <f t="shared" si="198"/>
        <v>DB1400,X308.0 刨片机料仓4#出料螺旋A 电机控制 拉线开关</v>
      </c>
      <c r="S2096">
        <v>0</v>
      </c>
      <c r="T2096">
        <v>0</v>
      </c>
    </row>
    <row r="2097" spans="1:20">
      <c r="A2097" t="s">
        <v>2253</v>
      </c>
      <c r="B2097" s="11" t="str">
        <f t="shared" si="197"/>
        <v>CHP4</v>
      </c>
      <c r="C2097" s="11" t="str">
        <f>VLOOKUP('intouch变量（离散）'!$A2097,基本表格!$G:$Q,2,FALSE)</f>
        <v>刨片机料仓4#出料螺旋A 电机控制 左跑偏报警</v>
      </c>
      <c r="D2097" t="s">
        <v>154</v>
      </c>
      <c r="E2097" t="str">
        <f t="shared" si="193"/>
        <v>No</v>
      </c>
      <c r="F2097" t="str">
        <f t="shared" si="194"/>
        <v>0</v>
      </c>
      <c r="G2097" t="s">
        <v>154</v>
      </c>
      <c r="H2097" t="s">
        <v>155</v>
      </c>
      <c r="I2097" t="str">
        <f t="shared" si="195"/>
        <v/>
      </c>
      <c r="J2097" t="str">
        <f t="shared" si="196"/>
        <v/>
      </c>
      <c r="K2097" t="str">
        <f>VLOOKUP('intouch变量（离散）'!$A2097,基本表格!$G:$Q,9,FALSE)</f>
        <v>On</v>
      </c>
      <c r="L2097">
        <v>1</v>
      </c>
      <c r="M2097" t="s">
        <v>156</v>
      </c>
      <c r="N2097" t="s">
        <v>157</v>
      </c>
      <c r="O2097" t="s">
        <v>158</v>
      </c>
      <c r="P2097" t="str">
        <f>VLOOKUP('intouch变量（离散）'!$A2097,基本表格!$G:$Q,3,FALSE)</f>
        <v>DB1400,X308.1</v>
      </c>
      <c r="Q2097" t="str">
        <f>VLOOKUP('intouch变量（离散）'!$A2097,基本表格!$G:$Q,10,FALSE)</f>
        <v>Yes</v>
      </c>
      <c r="R2097" t="str">
        <f t="shared" si="198"/>
        <v>DB1400,X308.1 刨片机料仓4#出料螺旋A 电机控制 左跑偏报警</v>
      </c>
      <c r="S2097">
        <v>0</v>
      </c>
      <c r="T2097">
        <v>0</v>
      </c>
    </row>
    <row r="2098" spans="1:20">
      <c r="A2098" t="s">
        <v>2254</v>
      </c>
      <c r="B2098" s="11" t="str">
        <f t="shared" si="197"/>
        <v>CHP4</v>
      </c>
      <c r="C2098" s="11" t="str">
        <f>VLOOKUP('intouch变量（离散）'!$A2098,基本表格!$G:$Q,2,FALSE)</f>
        <v>刨片机料仓4#出料螺旋A 电机控制 左跑偏1检测</v>
      </c>
      <c r="D2098" t="s">
        <v>154</v>
      </c>
      <c r="E2098" t="str">
        <f t="shared" si="193"/>
        <v>No</v>
      </c>
      <c r="F2098" t="str">
        <f t="shared" si="194"/>
        <v>0</v>
      </c>
      <c r="G2098" t="s">
        <v>154</v>
      </c>
      <c r="H2098" t="s">
        <v>155</v>
      </c>
      <c r="I2098" t="str">
        <f t="shared" si="195"/>
        <v/>
      </c>
      <c r="J2098" t="str">
        <f t="shared" si="196"/>
        <v/>
      </c>
      <c r="K2098" t="str">
        <f>VLOOKUP('intouch变量（离散）'!$A2098,基本表格!$G:$Q,9,FALSE)</f>
        <v>None</v>
      </c>
      <c r="L2098">
        <v>1</v>
      </c>
      <c r="M2098" t="s">
        <v>156</v>
      </c>
      <c r="N2098" t="s">
        <v>157</v>
      </c>
      <c r="O2098" t="s">
        <v>158</v>
      </c>
      <c r="P2098" t="str">
        <f>VLOOKUP('intouch变量（离散）'!$A2098,基本表格!$G:$Q,3,FALSE)</f>
        <v>DB1400,X308.2</v>
      </c>
      <c r="Q2098" t="str">
        <f>VLOOKUP('intouch变量（离散）'!$A2098,基本表格!$G:$Q,10,FALSE)</f>
        <v>Yes</v>
      </c>
      <c r="R2098" t="str">
        <f t="shared" si="198"/>
        <v>DB1400,X308.2 刨片机料仓4#出料螺旋A 电机控制 左跑偏1检测</v>
      </c>
      <c r="S2098">
        <v>0</v>
      </c>
      <c r="T2098">
        <v>0</v>
      </c>
    </row>
    <row r="2099" spans="1:20">
      <c r="A2099" t="s">
        <v>2255</v>
      </c>
      <c r="B2099" s="11" t="str">
        <f t="shared" si="197"/>
        <v>CHP4</v>
      </c>
      <c r="C2099" s="11" t="str">
        <f>VLOOKUP('intouch变量（离散）'!$A2099,基本表格!$G:$Q,2,FALSE)</f>
        <v>刨片机料仓4#出料螺旋A 电机控制 左跑偏保护使能</v>
      </c>
      <c r="D2099" t="s">
        <v>154</v>
      </c>
      <c r="E2099" t="str">
        <f t="shared" si="193"/>
        <v>Yes</v>
      </c>
      <c r="F2099" t="str">
        <f t="shared" si="194"/>
        <v>900</v>
      </c>
      <c r="G2099" t="s">
        <v>154</v>
      </c>
      <c r="H2099" t="s">
        <v>155</v>
      </c>
      <c r="I2099" t="str">
        <f t="shared" si="195"/>
        <v>禁用</v>
      </c>
      <c r="J2099" t="str">
        <f t="shared" si="196"/>
        <v>启用</v>
      </c>
      <c r="K2099" t="str">
        <f>VLOOKUP('intouch变量（离散）'!$A2099,基本表格!$G:$Q,9,FALSE)</f>
        <v>None</v>
      </c>
      <c r="L2099">
        <v>1</v>
      </c>
      <c r="M2099" t="s">
        <v>156</v>
      </c>
      <c r="N2099" t="s">
        <v>157</v>
      </c>
      <c r="O2099" t="s">
        <v>158</v>
      </c>
      <c r="P2099" t="str">
        <f>VLOOKUP('intouch变量（离散）'!$A2099,基本表格!$G:$Q,3,FALSE)</f>
        <v>DB1400,X308.3</v>
      </c>
      <c r="Q2099" t="str">
        <f>VLOOKUP('intouch变量（离散）'!$A2099,基本表格!$G:$Q,10,FALSE)</f>
        <v>No</v>
      </c>
      <c r="R2099" t="str">
        <f t="shared" si="198"/>
        <v>DB1400,X308.3 刨片机料仓4#出料螺旋A 电机控制 左跑偏保护使能</v>
      </c>
      <c r="S2099">
        <v>0</v>
      </c>
      <c r="T2099">
        <v>0</v>
      </c>
    </row>
    <row r="2100" spans="1:20">
      <c r="A2100" t="s">
        <v>2256</v>
      </c>
      <c r="B2100" s="11" t="str">
        <f t="shared" si="197"/>
        <v>CHP4</v>
      </c>
      <c r="C2100" s="11" t="str">
        <f>VLOOKUP('intouch变量（离散）'!$A2100,基本表格!$G:$Q,2,FALSE)</f>
        <v>刨片机料仓4#出料螺旋A 电机控制 左跑偏导致停机</v>
      </c>
      <c r="D2100" t="s">
        <v>154</v>
      </c>
      <c r="E2100" t="str">
        <f t="shared" si="193"/>
        <v>No</v>
      </c>
      <c r="F2100" t="str">
        <f t="shared" si="194"/>
        <v>0</v>
      </c>
      <c r="G2100" t="s">
        <v>154</v>
      </c>
      <c r="H2100" t="s">
        <v>155</v>
      </c>
      <c r="I2100" t="str">
        <f t="shared" si="195"/>
        <v/>
      </c>
      <c r="J2100" t="str">
        <f t="shared" si="196"/>
        <v/>
      </c>
      <c r="K2100" t="str">
        <f>VLOOKUP('intouch变量（离散）'!$A2100,基本表格!$G:$Q,9,FALSE)</f>
        <v>On</v>
      </c>
      <c r="L2100">
        <v>1</v>
      </c>
      <c r="M2100" t="s">
        <v>156</v>
      </c>
      <c r="N2100" t="s">
        <v>157</v>
      </c>
      <c r="O2100" t="s">
        <v>158</v>
      </c>
      <c r="P2100" t="str">
        <f>VLOOKUP('intouch变量（离散）'!$A2100,基本表格!$G:$Q,3,FALSE)</f>
        <v>DB1400,X308.4</v>
      </c>
      <c r="Q2100" t="str">
        <f>VLOOKUP('intouch变量（离散）'!$A2100,基本表格!$G:$Q,10,FALSE)</f>
        <v>Yes</v>
      </c>
      <c r="R2100" t="str">
        <f t="shared" si="198"/>
        <v>DB1400,X308.4 刨片机料仓4#出料螺旋A 电机控制 左跑偏导致停机</v>
      </c>
      <c r="S2100">
        <v>0</v>
      </c>
      <c r="T2100">
        <v>0</v>
      </c>
    </row>
    <row r="2101" spans="1:20">
      <c r="A2101" t="s">
        <v>2257</v>
      </c>
      <c r="B2101" s="11" t="str">
        <f t="shared" si="197"/>
        <v>CHP4</v>
      </c>
      <c r="C2101" s="11" t="str">
        <f>VLOOKUP('intouch变量（离散）'!$A2101,基本表格!$G:$Q,2,FALSE)</f>
        <v>刨片机料仓4#出料螺旋A 电机控制 右 跑偏报警</v>
      </c>
      <c r="D2101" t="s">
        <v>154</v>
      </c>
      <c r="E2101" t="str">
        <f t="shared" si="193"/>
        <v>No</v>
      </c>
      <c r="F2101" t="str">
        <f t="shared" si="194"/>
        <v>0</v>
      </c>
      <c r="G2101" t="s">
        <v>154</v>
      </c>
      <c r="H2101" t="s">
        <v>155</v>
      </c>
      <c r="I2101" t="str">
        <f t="shared" si="195"/>
        <v/>
      </c>
      <c r="J2101" t="str">
        <f t="shared" si="196"/>
        <v/>
      </c>
      <c r="K2101" t="str">
        <f>VLOOKUP('intouch变量（离散）'!$A2101,基本表格!$G:$Q,9,FALSE)</f>
        <v>On</v>
      </c>
      <c r="L2101">
        <v>1</v>
      </c>
      <c r="M2101" t="s">
        <v>156</v>
      </c>
      <c r="N2101" t="s">
        <v>157</v>
      </c>
      <c r="O2101" t="s">
        <v>158</v>
      </c>
      <c r="P2101" t="str">
        <f>VLOOKUP('intouch变量（离散）'!$A2101,基本表格!$G:$Q,3,FALSE)</f>
        <v>DB1400,X312.0</v>
      </c>
      <c r="Q2101" t="str">
        <f>VLOOKUP('intouch变量（离散）'!$A2101,基本表格!$G:$Q,10,FALSE)</f>
        <v>Yes</v>
      </c>
      <c r="R2101" t="str">
        <f t="shared" si="198"/>
        <v>DB1400,X312.0 刨片机料仓4#出料螺旋A 电机控制 右 跑偏报警</v>
      </c>
      <c r="S2101">
        <v>0</v>
      </c>
      <c r="T2101">
        <v>0</v>
      </c>
    </row>
    <row r="2102" spans="1:20">
      <c r="A2102" t="s">
        <v>2258</v>
      </c>
      <c r="B2102" s="11" t="str">
        <f t="shared" si="197"/>
        <v>CHP4</v>
      </c>
      <c r="C2102" s="11" t="str">
        <f>VLOOKUP('intouch变量（离散）'!$A2102,基本表格!$G:$Q,2,FALSE)</f>
        <v>刨片机料仓4#出料螺旋A 电机控制 右跑偏1检测</v>
      </c>
      <c r="D2102" t="s">
        <v>154</v>
      </c>
      <c r="E2102" t="str">
        <f t="shared" si="193"/>
        <v>No</v>
      </c>
      <c r="F2102" t="str">
        <f t="shared" si="194"/>
        <v>0</v>
      </c>
      <c r="G2102" t="s">
        <v>154</v>
      </c>
      <c r="H2102" t="s">
        <v>155</v>
      </c>
      <c r="I2102" t="str">
        <f t="shared" si="195"/>
        <v/>
      </c>
      <c r="J2102" t="str">
        <f t="shared" si="196"/>
        <v/>
      </c>
      <c r="K2102" t="str">
        <f>VLOOKUP('intouch变量（离散）'!$A2102,基本表格!$G:$Q,9,FALSE)</f>
        <v>None</v>
      </c>
      <c r="L2102">
        <v>1</v>
      </c>
      <c r="M2102" t="s">
        <v>156</v>
      </c>
      <c r="N2102" t="s">
        <v>157</v>
      </c>
      <c r="O2102" t="s">
        <v>158</v>
      </c>
      <c r="P2102" t="str">
        <f>VLOOKUP('intouch变量（离散）'!$A2102,基本表格!$G:$Q,3,FALSE)</f>
        <v>DB1400,X312.1</v>
      </c>
      <c r="Q2102" t="str">
        <f>VLOOKUP('intouch变量（离散）'!$A2102,基本表格!$G:$Q,10,FALSE)</f>
        <v>Yes</v>
      </c>
      <c r="R2102" t="str">
        <f t="shared" si="198"/>
        <v>DB1400,X312.1 刨片机料仓4#出料螺旋A 电机控制 右跑偏1检测</v>
      </c>
      <c r="S2102">
        <v>0</v>
      </c>
      <c r="T2102">
        <v>0</v>
      </c>
    </row>
    <row r="2103" spans="1:20">
      <c r="A2103" t="s">
        <v>2259</v>
      </c>
      <c r="B2103" s="11" t="str">
        <f t="shared" si="197"/>
        <v>CHP4</v>
      </c>
      <c r="C2103" s="11" t="str">
        <f>VLOOKUP('intouch变量（离散）'!$A2103,基本表格!$G:$Q,2,FALSE)</f>
        <v>刨片机料仓4#出料螺旋A 电机控制 右跑偏保护使能</v>
      </c>
      <c r="D2103" t="s">
        <v>154</v>
      </c>
      <c r="E2103" t="str">
        <f t="shared" si="193"/>
        <v>Yes</v>
      </c>
      <c r="F2103" t="str">
        <f t="shared" si="194"/>
        <v>900</v>
      </c>
      <c r="G2103" t="s">
        <v>154</v>
      </c>
      <c r="H2103" t="s">
        <v>155</v>
      </c>
      <c r="I2103" t="str">
        <f t="shared" si="195"/>
        <v>禁用</v>
      </c>
      <c r="J2103" t="str">
        <f t="shared" si="196"/>
        <v>启用</v>
      </c>
      <c r="K2103" t="str">
        <f>VLOOKUP('intouch变量（离散）'!$A2103,基本表格!$G:$Q,9,FALSE)</f>
        <v>None</v>
      </c>
      <c r="L2103">
        <v>1</v>
      </c>
      <c r="M2103" t="s">
        <v>156</v>
      </c>
      <c r="N2103" t="s">
        <v>157</v>
      </c>
      <c r="O2103" t="s">
        <v>158</v>
      </c>
      <c r="P2103" t="str">
        <f>VLOOKUP('intouch变量（离散）'!$A2103,基本表格!$G:$Q,3,FALSE)</f>
        <v>DB1400,X312.2</v>
      </c>
      <c r="Q2103" t="str">
        <f>VLOOKUP('intouch变量（离散）'!$A2103,基本表格!$G:$Q,10,FALSE)</f>
        <v>No</v>
      </c>
      <c r="R2103" t="str">
        <f t="shared" si="198"/>
        <v>DB1400,X312.2 刨片机料仓4#出料螺旋A 电机控制 右跑偏保护使能</v>
      </c>
      <c r="S2103">
        <v>0</v>
      </c>
      <c r="T2103">
        <v>0</v>
      </c>
    </row>
    <row r="2104" spans="1:20">
      <c r="A2104" t="s">
        <v>2260</v>
      </c>
      <c r="B2104" s="11" t="str">
        <f t="shared" si="197"/>
        <v>CHP4</v>
      </c>
      <c r="C2104" s="11" t="str">
        <f>VLOOKUP('intouch变量（离散）'!$A2104,基本表格!$G:$Q,2,FALSE)</f>
        <v>刨片机料仓4#出料螺旋A 电机控制 右跑偏导致停机</v>
      </c>
      <c r="D2104" t="s">
        <v>154</v>
      </c>
      <c r="E2104" t="str">
        <f t="shared" si="193"/>
        <v>No</v>
      </c>
      <c r="F2104" t="str">
        <f t="shared" si="194"/>
        <v>0</v>
      </c>
      <c r="G2104" t="s">
        <v>154</v>
      </c>
      <c r="H2104" t="s">
        <v>155</v>
      </c>
      <c r="I2104" t="str">
        <f t="shared" si="195"/>
        <v/>
      </c>
      <c r="J2104" t="str">
        <f t="shared" si="196"/>
        <v/>
      </c>
      <c r="K2104" t="str">
        <f>VLOOKUP('intouch变量（离散）'!$A2104,基本表格!$G:$Q,9,FALSE)</f>
        <v>On</v>
      </c>
      <c r="L2104">
        <v>1</v>
      </c>
      <c r="M2104" t="s">
        <v>156</v>
      </c>
      <c r="N2104" t="s">
        <v>157</v>
      </c>
      <c r="O2104" t="s">
        <v>158</v>
      </c>
      <c r="P2104" t="str">
        <f>VLOOKUP('intouch变量（离散）'!$A2104,基本表格!$G:$Q,3,FALSE)</f>
        <v>DB1400,X312.3</v>
      </c>
      <c r="Q2104" t="str">
        <f>VLOOKUP('intouch变量（离散）'!$A2104,基本表格!$G:$Q,10,FALSE)</f>
        <v>Yes</v>
      </c>
      <c r="R2104" t="str">
        <f t="shared" si="198"/>
        <v>DB1400,X312.3 刨片机料仓4#出料螺旋A 电机控制 右跑偏导致停机</v>
      </c>
      <c r="S2104">
        <v>0</v>
      </c>
      <c r="T2104">
        <v>0</v>
      </c>
    </row>
    <row r="2105" spans="1:20">
      <c r="A2105" t="s">
        <v>2261</v>
      </c>
      <c r="B2105" s="11" t="str">
        <f t="shared" si="197"/>
        <v>CHP4</v>
      </c>
      <c r="C2105" s="11" t="str">
        <f>VLOOKUP('intouch变量（离散）'!$A2105,基本表格!$G:$Q,2,FALSE)</f>
        <v>刨片机料仓4#出料螺旋A 电机控制 三角型</v>
      </c>
      <c r="D2105" t="s">
        <v>154</v>
      </c>
      <c r="E2105" t="str">
        <f t="shared" si="193"/>
        <v>No</v>
      </c>
      <c r="F2105" t="str">
        <f t="shared" si="194"/>
        <v>0</v>
      </c>
      <c r="G2105" t="s">
        <v>154</v>
      </c>
      <c r="H2105" t="s">
        <v>155</v>
      </c>
      <c r="I2105" t="str">
        <f t="shared" si="195"/>
        <v/>
      </c>
      <c r="J2105" t="str">
        <f t="shared" si="196"/>
        <v/>
      </c>
      <c r="K2105" t="str">
        <f>VLOOKUP('intouch变量（离散）'!$A2105,基本表格!$G:$Q,9,FALSE)</f>
        <v>None</v>
      </c>
      <c r="L2105">
        <v>1</v>
      </c>
      <c r="M2105" t="s">
        <v>156</v>
      </c>
      <c r="N2105" t="s">
        <v>157</v>
      </c>
      <c r="O2105" t="s">
        <v>158</v>
      </c>
      <c r="P2105" t="str">
        <f>VLOOKUP('intouch变量（离散）'!$A2105,基本表格!$G:$Q,3,FALSE)</f>
        <v>DB1400,X316.0</v>
      </c>
      <c r="Q2105" t="str">
        <f>VLOOKUP('intouch变量（离散）'!$A2105,基本表格!$G:$Q,10,FALSE)</f>
        <v>Yes</v>
      </c>
      <c r="R2105" t="str">
        <f t="shared" si="198"/>
        <v>DB1400,X316.0 刨片机料仓4#出料螺旋A 电机控制 三角型</v>
      </c>
      <c r="S2105">
        <v>0</v>
      </c>
      <c r="T2105">
        <v>0</v>
      </c>
    </row>
    <row r="2106" spans="1:20">
      <c r="A2106" t="s">
        <v>2262</v>
      </c>
      <c r="B2106" s="11" t="str">
        <f t="shared" si="197"/>
        <v>CHP4</v>
      </c>
      <c r="C2106" s="11" t="str">
        <f>VLOOKUP('intouch变量（离散）'!$A2106,基本表格!$G:$Q,2,FALSE)</f>
        <v>刨片机料仓4#出料螺旋A 电机控制 星型</v>
      </c>
      <c r="D2106" t="s">
        <v>154</v>
      </c>
      <c r="E2106" t="str">
        <f t="shared" si="193"/>
        <v>No</v>
      </c>
      <c r="F2106" t="str">
        <f t="shared" si="194"/>
        <v>0</v>
      </c>
      <c r="G2106" t="s">
        <v>154</v>
      </c>
      <c r="H2106" t="s">
        <v>155</v>
      </c>
      <c r="I2106" t="str">
        <f t="shared" si="195"/>
        <v/>
      </c>
      <c r="J2106" t="str">
        <f t="shared" si="196"/>
        <v/>
      </c>
      <c r="K2106" t="str">
        <f>VLOOKUP('intouch变量（离散）'!$A2106,基本表格!$G:$Q,9,FALSE)</f>
        <v>None</v>
      </c>
      <c r="L2106">
        <v>1</v>
      </c>
      <c r="M2106" t="s">
        <v>156</v>
      </c>
      <c r="N2106" t="s">
        <v>157</v>
      </c>
      <c r="O2106" t="s">
        <v>158</v>
      </c>
      <c r="P2106" t="str">
        <f>VLOOKUP('intouch变量（离散）'!$A2106,基本表格!$G:$Q,3,FALSE)</f>
        <v>DB1400,X316.1</v>
      </c>
      <c r="Q2106" t="str">
        <f>VLOOKUP('intouch变量（离散）'!$A2106,基本表格!$G:$Q,10,FALSE)</f>
        <v>Yes</v>
      </c>
      <c r="R2106" t="str">
        <f t="shared" si="198"/>
        <v>DB1400,X316.1 刨片机料仓4#出料螺旋A 电机控制 星型</v>
      </c>
      <c r="S2106">
        <v>0</v>
      </c>
      <c r="T2106">
        <v>0</v>
      </c>
    </row>
    <row r="2107" spans="1:20">
      <c r="A2107" t="s">
        <v>2263</v>
      </c>
      <c r="B2107" s="11" t="str">
        <f t="shared" si="197"/>
        <v>CHP4</v>
      </c>
      <c r="C2107" s="11" t="str">
        <f>VLOOKUP('intouch变量（离散）'!$A2107,基本表格!$G:$Q,2,FALSE)</f>
        <v>刨片机料仓4#出料螺旋A 电机控制 维修开关</v>
      </c>
      <c r="D2107" t="s">
        <v>154</v>
      </c>
      <c r="E2107" t="str">
        <f t="shared" si="193"/>
        <v>No</v>
      </c>
      <c r="F2107" t="str">
        <f t="shared" si="194"/>
        <v>0</v>
      </c>
      <c r="G2107" t="s">
        <v>154</v>
      </c>
      <c r="H2107" t="s">
        <v>155</v>
      </c>
      <c r="I2107" t="str">
        <f t="shared" si="195"/>
        <v/>
      </c>
      <c r="J2107" t="str">
        <f t="shared" si="196"/>
        <v/>
      </c>
      <c r="K2107" t="str">
        <f>VLOOKUP('intouch变量（离散）'!$A2107,基本表格!$G:$Q,9,FALSE)</f>
        <v>On</v>
      </c>
      <c r="L2107">
        <v>1</v>
      </c>
      <c r="M2107" t="s">
        <v>156</v>
      </c>
      <c r="N2107" t="s">
        <v>157</v>
      </c>
      <c r="O2107" t="s">
        <v>158</v>
      </c>
      <c r="P2107" t="str">
        <f>VLOOKUP('intouch变量（离散）'!$A2107,基本表格!$G:$Q,3,FALSE)</f>
        <v>DB1400,X316.2</v>
      </c>
      <c r="Q2107" t="str">
        <f>VLOOKUP('intouch变量（离散）'!$A2107,基本表格!$G:$Q,10,FALSE)</f>
        <v>Yes</v>
      </c>
      <c r="R2107" t="str">
        <f t="shared" si="198"/>
        <v>DB1400,X316.2 刨片机料仓4#出料螺旋A 电机控制 维修开关</v>
      </c>
      <c r="S2107">
        <v>0</v>
      </c>
      <c r="T2107">
        <v>0</v>
      </c>
    </row>
    <row r="2108" spans="1:20">
      <c r="A2108" t="s">
        <v>2264</v>
      </c>
      <c r="B2108" s="11" t="str">
        <f t="shared" si="197"/>
        <v>CHP4</v>
      </c>
      <c r="C2108" s="11" t="str">
        <f>VLOOKUP('intouch变量（离散）'!$A2108,基本表格!$G:$Q,2,FALSE)</f>
        <v>刨片机料仓4#出料螺旋A 电机控制 左跑偏2检测</v>
      </c>
      <c r="D2108" t="s">
        <v>154</v>
      </c>
      <c r="E2108" t="str">
        <f t="shared" si="193"/>
        <v>No</v>
      </c>
      <c r="F2108" t="str">
        <f t="shared" si="194"/>
        <v>0</v>
      </c>
      <c r="G2108" t="s">
        <v>154</v>
      </c>
      <c r="H2108" t="s">
        <v>155</v>
      </c>
      <c r="I2108" t="str">
        <f t="shared" si="195"/>
        <v/>
      </c>
      <c r="J2108" t="str">
        <f t="shared" si="196"/>
        <v/>
      </c>
      <c r="K2108" t="str">
        <f>VLOOKUP('intouch变量（离散）'!$A2108,基本表格!$G:$Q,9,FALSE)</f>
        <v>None</v>
      </c>
      <c r="L2108">
        <v>1</v>
      </c>
      <c r="M2108" t="s">
        <v>156</v>
      </c>
      <c r="N2108" t="s">
        <v>157</v>
      </c>
      <c r="O2108" t="s">
        <v>158</v>
      </c>
      <c r="P2108" t="str">
        <f>VLOOKUP('intouch变量（离散）'!$A2108,基本表格!$G:$Q,3,FALSE)</f>
        <v>DB1400,X316.3</v>
      </c>
      <c r="Q2108" t="str">
        <f>VLOOKUP('intouch变量（离散）'!$A2108,基本表格!$G:$Q,10,FALSE)</f>
        <v>Yes</v>
      </c>
      <c r="R2108" t="str">
        <f t="shared" si="198"/>
        <v>DB1400,X316.3 刨片机料仓4#出料螺旋A 电机控制 左跑偏2检测</v>
      </c>
      <c r="S2108">
        <v>0</v>
      </c>
      <c r="T2108">
        <v>0</v>
      </c>
    </row>
    <row r="2109" spans="1:20">
      <c r="A2109" t="s">
        <v>2265</v>
      </c>
      <c r="B2109" s="11" t="str">
        <f t="shared" si="197"/>
        <v>CHP4</v>
      </c>
      <c r="C2109" s="11" t="str">
        <f>VLOOKUP('intouch变量（离散）'!$A2109,基本表格!$G:$Q,2,FALSE)</f>
        <v>刨片机料仓4#出料螺旋A 电机控制 右跑偏2检测</v>
      </c>
      <c r="D2109" t="s">
        <v>154</v>
      </c>
      <c r="E2109" t="str">
        <f t="shared" si="193"/>
        <v>No</v>
      </c>
      <c r="F2109" t="str">
        <f t="shared" si="194"/>
        <v>0</v>
      </c>
      <c r="G2109" t="s">
        <v>154</v>
      </c>
      <c r="H2109" t="s">
        <v>155</v>
      </c>
      <c r="I2109" t="str">
        <f t="shared" si="195"/>
        <v/>
      </c>
      <c r="J2109" t="str">
        <f t="shared" si="196"/>
        <v/>
      </c>
      <c r="K2109" t="str">
        <f>VLOOKUP('intouch变量（离散）'!$A2109,基本表格!$G:$Q,9,FALSE)</f>
        <v>None</v>
      </c>
      <c r="L2109">
        <v>1</v>
      </c>
      <c r="M2109" t="s">
        <v>156</v>
      </c>
      <c r="N2109" t="s">
        <v>157</v>
      </c>
      <c r="O2109" t="s">
        <v>158</v>
      </c>
      <c r="P2109" t="str">
        <f>VLOOKUP('intouch变量（离散）'!$A2109,基本表格!$G:$Q,3,FALSE)</f>
        <v>DB1400,X316.4</v>
      </c>
      <c r="Q2109" t="str">
        <f>VLOOKUP('intouch变量（离散）'!$A2109,基本表格!$G:$Q,10,FALSE)</f>
        <v>Yes</v>
      </c>
      <c r="R2109" t="str">
        <f t="shared" si="198"/>
        <v>DB1400,X316.4 刨片机料仓4#出料螺旋A 电机控制 右跑偏2检测</v>
      </c>
      <c r="S2109">
        <v>0</v>
      </c>
      <c r="T2109">
        <v>0</v>
      </c>
    </row>
    <row r="2110" spans="1:20">
      <c r="A2110" t="s">
        <v>2266</v>
      </c>
      <c r="B2110" s="11" t="str">
        <f t="shared" si="197"/>
        <v>CHP4</v>
      </c>
      <c r="C2110" s="11" t="str">
        <f>VLOOKUP('intouch变量（离散）'!$A2110,基本表格!$G:$Q,2,FALSE)</f>
        <v>刨片机料仓4#出料螺旋A 给定频率 上限保护使能</v>
      </c>
      <c r="D2110" t="s">
        <v>154</v>
      </c>
      <c r="E2110" t="str">
        <f t="shared" si="193"/>
        <v>Yes</v>
      </c>
      <c r="F2110" t="str">
        <f t="shared" si="194"/>
        <v>900</v>
      </c>
      <c r="G2110" t="s">
        <v>154</v>
      </c>
      <c r="H2110" t="s">
        <v>155</v>
      </c>
      <c r="I2110" t="str">
        <f t="shared" si="195"/>
        <v>禁用</v>
      </c>
      <c r="J2110" t="str">
        <f t="shared" si="196"/>
        <v>启用</v>
      </c>
      <c r="K2110" t="str">
        <f>VLOOKUP('intouch变量（离散）'!$A2110,基本表格!$G:$Q,9,FALSE)</f>
        <v>None</v>
      </c>
      <c r="L2110">
        <v>1</v>
      </c>
      <c r="M2110" t="s">
        <v>156</v>
      </c>
      <c r="N2110" t="s">
        <v>157</v>
      </c>
      <c r="O2110" t="s">
        <v>158</v>
      </c>
      <c r="P2110" t="str">
        <f>VLOOKUP('intouch变量（离散）'!$A2110,基本表格!$G:$Q,3,FALSE)</f>
        <v>DB1400,X350.3</v>
      </c>
      <c r="Q2110" t="str">
        <f>VLOOKUP('intouch变量（离散）'!$A2110,基本表格!$G:$Q,10,FALSE)</f>
        <v>No</v>
      </c>
      <c r="R2110" t="str">
        <f t="shared" si="198"/>
        <v>DB1400,X350.3 刨片机料仓4#出料螺旋A 给定频率 上限保护使能</v>
      </c>
      <c r="S2110">
        <v>0</v>
      </c>
      <c r="T2110">
        <v>0</v>
      </c>
    </row>
    <row r="2111" spans="1:20">
      <c r="A2111" t="s">
        <v>2267</v>
      </c>
      <c r="B2111" s="11" t="str">
        <f t="shared" si="197"/>
        <v>CHP4</v>
      </c>
      <c r="C2111" s="11" t="str">
        <f>VLOOKUP('intouch变量（离散）'!$A2111,基本表格!$G:$Q,2,FALSE)</f>
        <v>刨片机料仓4#出料螺旋A 给定频率 下限保护使能</v>
      </c>
      <c r="D2111" t="s">
        <v>154</v>
      </c>
      <c r="E2111" t="str">
        <f t="shared" si="193"/>
        <v>Yes</v>
      </c>
      <c r="F2111" t="str">
        <f t="shared" si="194"/>
        <v>900</v>
      </c>
      <c r="G2111" t="s">
        <v>154</v>
      </c>
      <c r="H2111" t="s">
        <v>155</v>
      </c>
      <c r="I2111" t="str">
        <f t="shared" si="195"/>
        <v>禁用</v>
      </c>
      <c r="J2111" t="str">
        <f t="shared" si="196"/>
        <v>启用</v>
      </c>
      <c r="K2111" t="str">
        <f>VLOOKUP('intouch变量（离散）'!$A2111,基本表格!$G:$Q,9,FALSE)</f>
        <v>None</v>
      </c>
      <c r="L2111">
        <v>1</v>
      </c>
      <c r="M2111" t="s">
        <v>156</v>
      </c>
      <c r="N2111" t="s">
        <v>157</v>
      </c>
      <c r="O2111" t="s">
        <v>158</v>
      </c>
      <c r="P2111" t="str">
        <f>VLOOKUP('intouch变量（离散）'!$A2111,基本表格!$G:$Q,3,FALSE)</f>
        <v>DB1400,X350.4</v>
      </c>
      <c r="Q2111" t="str">
        <f>VLOOKUP('intouch变量（离散）'!$A2111,基本表格!$G:$Q,10,FALSE)</f>
        <v>No</v>
      </c>
      <c r="R2111" t="str">
        <f t="shared" si="198"/>
        <v>DB1400,X350.4 刨片机料仓4#出料螺旋A 给定频率 下限保护使能</v>
      </c>
      <c r="S2111">
        <v>0</v>
      </c>
      <c r="T2111">
        <v>0</v>
      </c>
    </row>
    <row r="2112" spans="1:20">
      <c r="A2112" t="s">
        <v>2268</v>
      </c>
      <c r="B2112" s="11" t="str">
        <f t="shared" si="197"/>
        <v>CHP4</v>
      </c>
      <c r="C2112" s="11" t="str">
        <f>VLOOKUP('intouch变量（离散）'!$A2112,基本表格!$G:$Q,2,FALSE)</f>
        <v>刨片机料仓4#出料螺旋A 给定频率 上限报警</v>
      </c>
      <c r="D2112" t="s">
        <v>154</v>
      </c>
      <c r="E2112" t="str">
        <f t="shared" si="193"/>
        <v>No</v>
      </c>
      <c r="F2112" t="str">
        <f t="shared" si="194"/>
        <v>0</v>
      </c>
      <c r="G2112" t="s">
        <v>154</v>
      </c>
      <c r="H2112" t="s">
        <v>155</v>
      </c>
      <c r="I2112" t="str">
        <f t="shared" si="195"/>
        <v/>
      </c>
      <c r="J2112" t="str">
        <f t="shared" si="196"/>
        <v/>
      </c>
      <c r="K2112" t="str">
        <f>VLOOKUP('intouch变量（离散）'!$A2112,基本表格!$G:$Q,9,FALSE)</f>
        <v>None</v>
      </c>
      <c r="L2112">
        <v>1</v>
      </c>
      <c r="M2112" t="s">
        <v>156</v>
      </c>
      <c r="N2112" t="s">
        <v>157</v>
      </c>
      <c r="O2112" t="s">
        <v>158</v>
      </c>
      <c r="P2112" t="str">
        <f>VLOOKUP('intouch变量（离散）'!$A2112,基本表格!$G:$Q,3,FALSE)</f>
        <v>DB1400,X350.5</v>
      </c>
      <c r="Q2112" t="str">
        <f>VLOOKUP('intouch变量（离散）'!$A2112,基本表格!$G:$Q,10,FALSE)</f>
        <v>Yes</v>
      </c>
      <c r="R2112" t="str">
        <f t="shared" si="198"/>
        <v>DB1400,X350.5 刨片机料仓4#出料螺旋A 给定频率 上限报警</v>
      </c>
      <c r="S2112">
        <v>0</v>
      </c>
      <c r="T2112">
        <v>0</v>
      </c>
    </row>
    <row r="2113" spans="1:20">
      <c r="A2113" t="s">
        <v>2269</v>
      </c>
      <c r="B2113" s="11" t="str">
        <f t="shared" si="197"/>
        <v>CHP4</v>
      </c>
      <c r="C2113" s="11" t="str">
        <f>VLOOKUP('intouch变量（离散）'!$A2113,基本表格!$G:$Q,2,FALSE)</f>
        <v>刨片机料仓4#出料螺旋A 给定频率 下限报警</v>
      </c>
      <c r="D2113" t="s">
        <v>154</v>
      </c>
      <c r="E2113" t="str">
        <f t="shared" si="193"/>
        <v>No</v>
      </c>
      <c r="F2113" t="str">
        <f t="shared" si="194"/>
        <v>0</v>
      </c>
      <c r="G2113" t="s">
        <v>154</v>
      </c>
      <c r="H2113" t="s">
        <v>155</v>
      </c>
      <c r="I2113" t="str">
        <f t="shared" si="195"/>
        <v/>
      </c>
      <c r="J2113" t="str">
        <f t="shared" si="196"/>
        <v/>
      </c>
      <c r="K2113" t="str">
        <f>VLOOKUP('intouch变量（离散）'!$A2113,基本表格!$G:$Q,9,FALSE)</f>
        <v>None</v>
      </c>
      <c r="L2113">
        <v>1</v>
      </c>
      <c r="M2113" t="s">
        <v>156</v>
      </c>
      <c r="N2113" t="s">
        <v>157</v>
      </c>
      <c r="O2113" t="s">
        <v>158</v>
      </c>
      <c r="P2113" t="str">
        <f>VLOOKUP('intouch变量（离散）'!$A2113,基本表格!$G:$Q,3,FALSE)</f>
        <v>DB1400,X350.6</v>
      </c>
      <c r="Q2113" t="str">
        <f>VLOOKUP('intouch变量（离散）'!$A2113,基本表格!$G:$Q,10,FALSE)</f>
        <v>Yes</v>
      </c>
      <c r="R2113" t="str">
        <f t="shared" si="198"/>
        <v>DB1400,X350.6 刨片机料仓4#出料螺旋A 给定频率 下限报警</v>
      </c>
      <c r="S2113">
        <v>0</v>
      </c>
      <c r="T2113">
        <v>0</v>
      </c>
    </row>
    <row r="2114" spans="1:20">
      <c r="A2114" t="s">
        <v>2270</v>
      </c>
      <c r="B2114" s="11" t="str">
        <f t="shared" si="197"/>
        <v>CHP4</v>
      </c>
      <c r="C2114" s="11" t="str">
        <f>VLOOKUP('intouch变量（离散）'!$A2114,基本表格!$G:$Q,2,FALSE)</f>
        <v>刨片机料仓4#出料螺旋A 给定频率 上上限报警</v>
      </c>
      <c r="D2114" t="s">
        <v>154</v>
      </c>
      <c r="E2114" t="str">
        <f t="shared" si="193"/>
        <v>No</v>
      </c>
      <c r="F2114" t="str">
        <f t="shared" si="194"/>
        <v>0</v>
      </c>
      <c r="G2114" t="s">
        <v>154</v>
      </c>
      <c r="H2114" t="s">
        <v>155</v>
      </c>
      <c r="I2114" t="str">
        <f t="shared" si="195"/>
        <v/>
      </c>
      <c r="J2114" t="str">
        <f t="shared" si="196"/>
        <v/>
      </c>
      <c r="K2114" t="str">
        <f>VLOOKUP('intouch变量（离散）'!$A2114,基本表格!$G:$Q,9,FALSE)</f>
        <v>On</v>
      </c>
      <c r="L2114">
        <v>1</v>
      </c>
      <c r="M2114" t="s">
        <v>156</v>
      </c>
      <c r="N2114" t="s">
        <v>157</v>
      </c>
      <c r="O2114" t="s">
        <v>158</v>
      </c>
      <c r="P2114" t="str">
        <f>VLOOKUP('intouch变量（离散）'!$A2114,基本表格!$G:$Q,3,FALSE)</f>
        <v>DB1400,X350.7</v>
      </c>
      <c r="Q2114" t="str">
        <f>VLOOKUP('intouch变量（离散）'!$A2114,基本表格!$G:$Q,10,FALSE)</f>
        <v>Yes</v>
      </c>
      <c r="R2114" t="str">
        <f t="shared" si="198"/>
        <v>DB1400,X350.7 刨片机料仓4#出料螺旋A 给定频率 上上限报警</v>
      </c>
      <c r="S2114">
        <v>0</v>
      </c>
      <c r="T2114">
        <v>0</v>
      </c>
    </row>
    <row r="2115" spans="1:20">
      <c r="A2115" t="s">
        <v>2271</v>
      </c>
      <c r="B2115" s="11" t="str">
        <f t="shared" si="197"/>
        <v>CHP4</v>
      </c>
      <c r="C2115" s="11" t="str">
        <f>VLOOKUP('intouch变量（离散）'!$A2115,基本表格!$G:$Q,2,FALSE)</f>
        <v>刨片机料仓4#出料螺旋A 给定频率 下下限报警</v>
      </c>
      <c r="D2115" t="s">
        <v>154</v>
      </c>
      <c r="E2115" t="str">
        <f t="shared" ref="E2115:E2178" si="199">IF(RIGHT($A2115,2)="EN","Yes","No")</f>
        <v>No</v>
      </c>
      <c r="F2115" t="str">
        <f t="shared" ref="F2115:F2178" si="200">IF(RIGHT($A2115,2)="EN","900","0")</f>
        <v>0</v>
      </c>
      <c r="G2115" t="s">
        <v>154</v>
      </c>
      <c r="H2115" t="s">
        <v>155</v>
      </c>
      <c r="I2115" t="str">
        <f t="shared" ref="I2115:I2178" si="201">IF(RIGHT($A2115,2)="EN","禁用","")</f>
        <v/>
      </c>
      <c r="J2115" t="str">
        <f t="shared" ref="J2115:J2178" si="202">IF(RIGHT($A2115,2)="EN","启用","")</f>
        <v/>
      </c>
      <c r="K2115" t="str">
        <f>VLOOKUP('intouch变量（离散）'!$A2115,基本表格!$G:$Q,9,FALSE)</f>
        <v>On</v>
      </c>
      <c r="L2115">
        <v>1</v>
      </c>
      <c r="M2115" t="s">
        <v>156</v>
      </c>
      <c r="N2115" t="s">
        <v>157</v>
      </c>
      <c r="O2115" t="s">
        <v>158</v>
      </c>
      <c r="P2115" t="str">
        <f>VLOOKUP('intouch变量（离散）'!$A2115,基本表格!$G:$Q,3,FALSE)</f>
        <v>DB1400,X351.0</v>
      </c>
      <c r="Q2115" t="str">
        <f>VLOOKUP('intouch变量（离散）'!$A2115,基本表格!$G:$Q,10,FALSE)</f>
        <v>Yes</v>
      </c>
      <c r="R2115" t="str">
        <f t="shared" si="198"/>
        <v>DB1400,X351.0 刨片机料仓4#出料螺旋A 给定频率 下下限报警</v>
      </c>
      <c r="S2115">
        <v>0</v>
      </c>
      <c r="T2115">
        <v>0</v>
      </c>
    </row>
    <row r="2116" spans="1:20">
      <c r="A2116" t="s">
        <v>2272</v>
      </c>
      <c r="B2116" s="11" t="str">
        <f t="shared" si="197"/>
        <v>CHP4</v>
      </c>
      <c r="C2116" s="11" t="str">
        <f>VLOOKUP('intouch变量（离散）'!$A2116,基本表格!$G:$Q,2,FALSE)</f>
        <v>刨片机料仓4#出料螺旋A 给定频率 极限报警</v>
      </c>
      <c r="D2116" t="s">
        <v>154</v>
      </c>
      <c r="E2116" t="str">
        <f t="shared" si="199"/>
        <v>No</v>
      </c>
      <c r="F2116" t="str">
        <f t="shared" si="200"/>
        <v>0</v>
      </c>
      <c r="G2116" t="s">
        <v>154</v>
      </c>
      <c r="H2116" t="s">
        <v>155</v>
      </c>
      <c r="I2116" t="str">
        <f t="shared" si="201"/>
        <v/>
      </c>
      <c r="J2116" t="str">
        <f t="shared" si="202"/>
        <v/>
      </c>
      <c r="K2116" t="str">
        <f>VLOOKUP('intouch变量（离散）'!$A2116,基本表格!$G:$Q,9,FALSE)</f>
        <v>On</v>
      </c>
      <c r="L2116">
        <v>1</v>
      </c>
      <c r="M2116" t="s">
        <v>156</v>
      </c>
      <c r="N2116" t="s">
        <v>157</v>
      </c>
      <c r="O2116" t="s">
        <v>158</v>
      </c>
      <c r="P2116" t="str">
        <f>VLOOKUP('intouch变量（离散）'!$A2116,基本表格!$G:$Q,3,FALSE)</f>
        <v>DB1400,X351.1</v>
      </c>
      <c r="Q2116" t="str">
        <f>VLOOKUP('intouch变量（离散）'!$A2116,基本表格!$G:$Q,10,FALSE)</f>
        <v>Yes</v>
      </c>
      <c r="R2116" t="str">
        <f t="shared" si="198"/>
        <v>DB1400,X351.1 刨片机料仓4#出料螺旋A 给定频率 极限报警</v>
      </c>
      <c r="S2116">
        <v>0</v>
      </c>
      <c r="T2116">
        <v>0</v>
      </c>
    </row>
    <row r="2117" spans="1:20">
      <c r="A2117" t="s">
        <v>2273</v>
      </c>
      <c r="B2117" s="11" t="str">
        <f t="shared" ref="B2117:B2180" si="203">LEFT(A2117,4)</f>
        <v>CHP4</v>
      </c>
      <c r="C2117" s="11" t="str">
        <f>VLOOKUP('intouch变量（离散）'!$A2117,基本表格!$G:$Q,2,FALSE)</f>
        <v>刨片机料仓4#出料螺旋A 给定频率 传感器断线报警</v>
      </c>
      <c r="D2117" t="s">
        <v>154</v>
      </c>
      <c r="E2117" t="str">
        <f t="shared" si="199"/>
        <v>No</v>
      </c>
      <c r="F2117" t="str">
        <f t="shared" si="200"/>
        <v>0</v>
      </c>
      <c r="G2117" t="s">
        <v>154</v>
      </c>
      <c r="H2117" t="s">
        <v>155</v>
      </c>
      <c r="I2117" t="str">
        <f t="shared" si="201"/>
        <v/>
      </c>
      <c r="J2117" t="str">
        <f t="shared" si="202"/>
        <v/>
      </c>
      <c r="K2117" t="str">
        <f>VLOOKUP('intouch变量（离散）'!$A2117,基本表格!$G:$Q,9,FALSE)</f>
        <v>On</v>
      </c>
      <c r="L2117">
        <v>1</v>
      </c>
      <c r="M2117" t="s">
        <v>156</v>
      </c>
      <c r="N2117" t="s">
        <v>157</v>
      </c>
      <c r="O2117" t="s">
        <v>158</v>
      </c>
      <c r="P2117" t="str">
        <f>VLOOKUP('intouch变量（离散）'!$A2117,基本表格!$G:$Q,3,FALSE)</f>
        <v>DB1400,X351.2</v>
      </c>
      <c r="Q2117" t="str">
        <f>VLOOKUP('intouch变量（离散）'!$A2117,基本表格!$G:$Q,10,FALSE)</f>
        <v>Yes</v>
      </c>
      <c r="R2117" t="str">
        <f t="shared" ref="R2117:R2180" si="204">P2117&amp;" "&amp;C2117</f>
        <v>DB1400,X351.2 刨片机料仓4#出料螺旋A 给定频率 传感器断线报警</v>
      </c>
      <c r="S2117">
        <v>0</v>
      </c>
      <c r="T2117">
        <v>0</v>
      </c>
    </row>
    <row r="2118" spans="1:20">
      <c r="A2118" t="s">
        <v>2274</v>
      </c>
      <c r="B2118" s="11" t="str">
        <f t="shared" si="203"/>
        <v>CHP4</v>
      </c>
      <c r="C2118" s="11" t="str">
        <f>VLOOKUP('intouch变量（离散）'!$A2118,基本表格!$G:$Q,2,FALSE)</f>
        <v>刨片机料仓4#出料螺旋A 反馈频率 上限保护使能</v>
      </c>
      <c r="D2118" t="s">
        <v>154</v>
      </c>
      <c r="E2118" t="str">
        <f t="shared" si="199"/>
        <v>Yes</v>
      </c>
      <c r="F2118" t="str">
        <f t="shared" si="200"/>
        <v>900</v>
      </c>
      <c r="G2118" t="s">
        <v>154</v>
      </c>
      <c r="H2118" t="s">
        <v>155</v>
      </c>
      <c r="I2118" t="str">
        <f t="shared" si="201"/>
        <v>禁用</v>
      </c>
      <c r="J2118" t="str">
        <f t="shared" si="202"/>
        <v>启用</v>
      </c>
      <c r="K2118" t="str">
        <f>VLOOKUP('intouch变量（离散）'!$A2118,基本表格!$G:$Q,9,FALSE)</f>
        <v>None</v>
      </c>
      <c r="L2118">
        <v>1</v>
      </c>
      <c r="M2118" t="s">
        <v>156</v>
      </c>
      <c r="N2118" t="s">
        <v>157</v>
      </c>
      <c r="O2118" t="s">
        <v>158</v>
      </c>
      <c r="P2118" t="str">
        <f>VLOOKUP('intouch变量（离散）'!$A2118,基本表格!$G:$Q,3,FALSE)</f>
        <v>DB1400,X400.3</v>
      </c>
      <c r="Q2118" t="str">
        <f>VLOOKUP('intouch变量（离散）'!$A2118,基本表格!$G:$Q,10,FALSE)</f>
        <v>No</v>
      </c>
      <c r="R2118" t="str">
        <f t="shared" si="204"/>
        <v>DB1400,X400.3 刨片机料仓4#出料螺旋A 反馈频率 上限保护使能</v>
      </c>
      <c r="S2118">
        <v>0</v>
      </c>
      <c r="T2118">
        <v>0</v>
      </c>
    </row>
    <row r="2119" spans="1:20">
      <c r="A2119" t="s">
        <v>2275</v>
      </c>
      <c r="B2119" s="11" t="str">
        <f t="shared" si="203"/>
        <v>CHP4</v>
      </c>
      <c r="C2119" s="11" t="str">
        <f>VLOOKUP('intouch变量（离散）'!$A2119,基本表格!$G:$Q,2,FALSE)</f>
        <v>刨片机料仓4#出料螺旋A 反馈频率 下限保护使能</v>
      </c>
      <c r="D2119" t="s">
        <v>154</v>
      </c>
      <c r="E2119" t="str">
        <f t="shared" si="199"/>
        <v>Yes</v>
      </c>
      <c r="F2119" t="str">
        <f t="shared" si="200"/>
        <v>900</v>
      </c>
      <c r="G2119" t="s">
        <v>154</v>
      </c>
      <c r="H2119" t="s">
        <v>155</v>
      </c>
      <c r="I2119" t="str">
        <f t="shared" si="201"/>
        <v>禁用</v>
      </c>
      <c r="J2119" t="str">
        <f t="shared" si="202"/>
        <v>启用</v>
      </c>
      <c r="K2119" t="str">
        <f>VLOOKUP('intouch变量（离散）'!$A2119,基本表格!$G:$Q,9,FALSE)</f>
        <v>None</v>
      </c>
      <c r="L2119">
        <v>1</v>
      </c>
      <c r="M2119" t="s">
        <v>156</v>
      </c>
      <c r="N2119" t="s">
        <v>157</v>
      </c>
      <c r="O2119" t="s">
        <v>158</v>
      </c>
      <c r="P2119" t="str">
        <f>VLOOKUP('intouch变量（离散）'!$A2119,基本表格!$G:$Q,3,FALSE)</f>
        <v>DB1400,X400.4</v>
      </c>
      <c r="Q2119" t="str">
        <f>VLOOKUP('intouch变量（离散）'!$A2119,基本表格!$G:$Q,10,FALSE)</f>
        <v>No</v>
      </c>
      <c r="R2119" t="str">
        <f t="shared" si="204"/>
        <v>DB1400,X400.4 刨片机料仓4#出料螺旋A 反馈频率 下限保护使能</v>
      </c>
      <c r="S2119">
        <v>0</v>
      </c>
      <c r="T2119">
        <v>0</v>
      </c>
    </row>
    <row r="2120" spans="1:20">
      <c r="A2120" t="s">
        <v>2276</v>
      </c>
      <c r="B2120" s="11" t="str">
        <f t="shared" si="203"/>
        <v>CHP4</v>
      </c>
      <c r="C2120" s="11" t="str">
        <f>VLOOKUP('intouch变量（离散）'!$A2120,基本表格!$G:$Q,2,FALSE)</f>
        <v>刨片机料仓4#出料螺旋A 反馈频率 上限报警</v>
      </c>
      <c r="D2120" t="s">
        <v>154</v>
      </c>
      <c r="E2120" t="str">
        <f t="shared" si="199"/>
        <v>No</v>
      </c>
      <c r="F2120" t="str">
        <f t="shared" si="200"/>
        <v>0</v>
      </c>
      <c r="G2120" t="s">
        <v>154</v>
      </c>
      <c r="H2120" t="s">
        <v>155</v>
      </c>
      <c r="I2120" t="str">
        <f t="shared" si="201"/>
        <v/>
      </c>
      <c r="J2120" t="str">
        <f t="shared" si="202"/>
        <v/>
      </c>
      <c r="K2120" t="str">
        <f>VLOOKUP('intouch变量（离散）'!$A2120,基本表格!$G:$Q,9,FALSE)</f>
        <v>None</v>
      </c>
      <c r="L2120">
        <v>1</v>
      </c>
      <c r="M2120" t="s">
        <v>156</v>
      </c>
      <c r="N2120" t="s">
        <v>157</v>
      </c>
      <c r="O2120" t="s">
        <v>158</v>
      </c>
      <c r="P2120" t="str">
        <f>VLOOKUP('intouch变量（离散）'!$A2120,基本表格!$G:$Q,3,FALSE)</f>
        <v>DB1400,X400.5</v>
      </c>
      <c r="Q2120" t="str">
        <f>VLOOKUP('intouch变量（离散）'!$A2120,基本表格!$G:$Q,10,FALSE)</f>
        <v>Yes</v>
      </c>
      <c r="R2120" t="str">
        <f t="shared" si="204"/>
        <v>DB1400,X400.5 刨片机料仓4#出料螺旋A 反馈频率 上限报警</v>
      </c>
      <c r="S2120">
        <v>0</v>
      </c>
      <c r="T2120">
        <v>0</v>
      </c>
    </row>
    <row r="2121" spans="1:20">
      <c r="A2121" t="s">
        <v>2277</v>
      </c>
      <c r="B2121" s="11" t="str">
        <f t="shared" si="203"/>
        <v>CHP4</v>
      </c>
      <c r="C2121" s="11" t="str">
        <f>VLOOKUP('intouch变量（离散）'!$A2121,基本表格!$G:$Q,2,FALSE)</f>
        <v>刨片机料仓4#出料螺旋A 反馈频率 下限报警</v>
      </c>
      <c r="D2121" t="s">
        <v>154</v>
      </c>
      <c r="E2121" t="str">
        <f t="shared" si="199"/>
        <v>No</v>
      </c>
      <c r="F2121" t="str">
        <f t="shared" si="200"/>
        <v>0</v>
      </c>
      <c r="G2121" t="s">
        <v>154</v>
      </c>
      <c r="H2121" t="s">
        <v>155</v>
      </c>
      <c r="I2121" t="str">
        <f t="shared" si="201"/>
        <v/>
      </c>
      <c r="J2121" t="str">
        <f t="shared" si="202"/>
        <v/>
      </c>
      <c r="K2121" t="str">
        <f>VLOOKUP('intouch变量（离散）'!$A2121,基本表格!$G:$Q,9,FALSE)</f>
        <v>None</v>
      </c>
      <c r="L2121">
        <v>1</v>
      </c>
      <c r="M2121" t="s">
        <v>156</v>
      </c>
      <c r="N2121" t="s">
        <v>157</v>
      </c>
      <c r="O2121" t="s">
        <v>158</v>
      </c>
      <c r="P2121" t="str">
        <f>VLOOKUP('intouch变量（离散）'!$A2121,基本表格!$G:$Q,3,FALSE)</f>
        <v>DB1400,X400.6</v>
      </c>
      <c r="Q2121" t="str">
        <f>VLOOKUP('intouch变量（离散）'!$A2121,基本表格!$G:$Q,10,FALSE)</f>
        <v>Yes</v>
      </c>
      <c r="R2121" t="str">
        <f t="shared" si="204"/>
        <v>DB1400,X400.6 刨片机料仓4#出料螺旋A 反馈频率 下限报警</v>
      </c>
      <c r="S2121">
        <v>0</v>
      </c>
      <c r="T2121">
        <v>0</v>
      </c>
    </row>
    <row r="2122" spans="1:20">
      <c r="A2122" t="s">
        <v>2278</v>
      </c>
      <c r="B2122" s="11" t="str">
        <f t="shared" si="203"/>
        <v>CHP4</v>
      </c>
      <c r="C2122" s="11" t="str">
        <f>VLOOKUP('intouch变量（离散）'!$A2122,基本表格!$G:$Q,2,FALSE)</f>
        <v>刨片机料仓4#出料螺旋A 反馈频率 上上限报警</v>
      </c>
      <c r="D2122" t="s">
        <v>154</v>
      </c>
      <c r="E2122" t="str">
        <f t="shared" si="199"/>
        <v>No</v>
      </c>
      <c r="F2122" t="str">
        <f t="shared" si="200"/>
        <v>0</v>
      </c>
      <c r="G2122" t="s">
        <v>154</v>
      </c>
      <c r="H2122" t="s">
        <v>155</v>
      </c>
      <c r="I2122" t="str">
        <f t="shared" si="201"/>
        <v/>
      </c>
      <c r="J2122" t="str">
        <f t="shared" si="202"/>
        <v/>
      </c>
      <c r="K2122" t="str">
        <f>VLOOKUP('intouch变量（离散）'!$A2122,基本表格!$G:$Q,9,FALSE)</f>
        <v>On</v>
      </c>
      <c r="L2122">
        <v>1</v>
      </c>
      <c r="M2122" t="s">
        <v>156</v>
      </c>
      <c r="N2122" t="s">
        <v>157</v>
      </c>
      <c r="O2122" t="s">
        <v>158</v>
      </c>
      <c r="P2122" t="str">
        <f>VLOOKUP('intouch变量（离散）'!$A2122,基本表格!$G:$Q,3,FALSE)</f>
        <v>DB1400,X400.7</v>
      </c>
      <c r="Q2122" t="str">
        <f>VLOOKUP('intouch变量（离散）'!$A2122,基本表格!$G:$Q,10,FALSE)</f>
        <v>Yes</v>
      </c>
      <c r="R2122" t="str">
        <f t="shared" si="204"/>
        <v>DB1400,X400.7 刨片机料仓4#出料螺旋A 反馈频率 上上限报警</v>
      </c>
      <c r="S2122">
        <v>0</v>
      </c>
      <c r="T2122">
        <v>0</v>
      </c>
    </row>
    <row r="2123" spans="1:20">
      <c r="A2123" t="s">
        <v>2279</v>
      </c>
      <c r="B2123" s="11" t="str">
        <f t="shared" si="203"/>
        <v>CHP4</v>
      </c>
      <c r="C2123" s="11" t="str">
        <f>VLOOKUP('intouch变量（离散）'!$A2123,基本表格!$G:$Q,2,FALSE)</f>
        <v>刨片机料仓4#出料螺旋A 反馈频率 下下限报警</v>
      </c>
      <c r="D2123" t="s">
        <v>154</v>
      </c>
      <c r="E2123" t="str">
        <f t="shared" si="199"/>
        <v>No</v>
      </c>
      <c r="F2123" t="str">
        <f t="shared" si="200"/>
        <v>0</v>
      </c>
      <c r="G2123" t="s">
        <v>154</v>
      </c>
      <c r="H2123" t="s">
        <v>155</v>
      </c>
      <c r="I2123" t="str">
        <f t="shared" si="201"/>
        <v/>
      </c>
      <c r="J2123" t="str">
        <f t="shared" si="202"/>
        <v/>
      </c>
      <c r="K2123" t="str">
        <f>VLOOKUP('intouch变量（离散）'!$A2123,基本表格!$G:$Q,9,FALSE)</f>
        <v>On</v>
      </c>
      <c r="L2123">
        <v>1</v>
      </c>
      <c r="M2123" t="s">
        <v>156</v>
      </c>
      <c r="N2123" t="s">
        <v>157</v>
      </c>
      <c r="O2123" t="s">
        <v>158</v>
      </c>
      <c r="P2123" t="str">
        <f>VLOOKUP('intouch变量（离散）'!$A2123,基本表格!$G:$Q,3,FALSE)</f>
        <v>DB1400,X401.0</v>
      </c>
      <c r="Q2123" t="str">
        <f>VLOOKUP('intouch变量（离散）'!$A2123,基本表格!$G:$Q,10,FALSE)</f>
        <v>Yes</v>
      </c>
      <c r="R2123" t="str">
        <f t="shared" si="204"/>
        <v>DB1400,X401.0 刨片机料仓4#出料螺旋A 反馈频率 下下限报警</v>
      </c>
      <c r="S2123">
        <v>0</v>
      </c>
      <c r="T2123">
        <v>0</v>
      </c>
    </row>
    <row r="2124" spans="1:20">
      <c r="A2124" t="s">
        <v>2280</v>
      </c>
      <c r="B2124" s="11" t="str">
        <f t="shared" si="203"/>
        <v>CHP4</v>
      </c>
      <c r="C2124" s="11" t="str">
        <f>VLOOKUP('intouch变量（离散）'!$A2124,基本表格!$G:$Q,2,FALSE)</f>
        <v>刨片机料仓4#出料螺旋A 反馈频率 极限报警</v>
      </c>
      <c r="D2124" t="s">
        <v>154</v>
      </c>
      <c r="E2124" t="str">
        <f t="shared" si="199"/>
        <v>No</v>
      </c>
      <c r="F2124" t="str">
        <f t="shared" si="200"/>
        <v>0</v>
      </c>
      <c r="G2124" t="s">
        <v>154</v>
      </c>
      <c r="H2124" t="s">
        <v>155</v>
      </c>
      <c r="I2124" t="str">
        <f t="shared" si="201"/>
        <v/>
      </c>
      <c r="J2124" t="str">
        <f t="shared" si="202"/>
        <v/>
      </c>
      <c r="K2124" t="str">
        <f>VLOOKUP('intouch变量（离散）'!$A2124,基本表格!$G:$Q,9,FALSE)</f>
        <v>On</v>
      </c>
      <c r="L2124">
        <v>1</v>
      </c>
      <c r="M2124" t="s">
        <v>156</v>
      </c>
      <c r="N2124" t="s">
        <v>157</v>
      </c>
      <c r="O2124" t="s">
        <v>158</v>
      </c>
      <c r="P2124" t="str">
        <f>VLOOKUP('intouch变量（离散）'!$A2124,基本表格!$G:$Q,3,FALSE)</f>
        <v>DB1400,X401.1</v>
      </c>
      <c r="Q2124" t="str">
        <f>VLOOKUP('intouch变量（离散）'!$A2124,基本表格!$G:$Q,10,FALSE)</f>
        <v>Yes</v>
      </c>
      <c r="R2124" t="str">
        <f t="shared" si="204"/>
        <v>DB1400,X401.1 刨片机料仓4#出料螺旋A 反馈频率 极限报警</v>
      </c>
      <c r="S2124">
        <v>0</v>
      </c>
      <c r="T2124">
        <v>0</v>
      </c>
    </row>
    <row r="2125" spans="1:20">
      <c r="A2125" t="s">
        <v>2281</v>
      </c>
      <c r="B2125" s="11" t="str">
        <f t="shared" si="203"/>
        <v>CHP4</v>
      </c>
      <c r="C2125" s="11" t="str">
        <f>VLOOKUP('intouch变量（离散）'!$A2125,基本表格!$G:$Q,2,FALSE)</f>
        <v>刨片机料仓4#出料螺旋A 反馈频率 传感器断线报警</v>
      </c>
      <c r="D2125" t="s">
        <v>154</v>
      </c>
      <c r="E2125" t="str">
        <f t="shared" si="199"/>
        <v>No</v>
      </c>
      <c r="F2125" t="str">
        <f t="shared" si="200"/>
        <v>0</v>
      </c>
      <c r="G2125" t="s">
        <v>154</v>
      </c>
      <c r="H2125" t="s">
        <v>155</v>
      </c>
      <c r="I2125" t="str">
        <f t="shared" si="201"/>
        <v/>
      </c>
      <c r="J2125" t="str">
        <f t="shared" si="202"/>
        <v/>
      </c>
      <c r="K2125" t="str">
        <f>VLOOKUP('intouch变量（离散）'!$A2125,基本表格!$G:$Q,9,FALSE)</f>
        <v>On</v>
      </c>
      <c r="L2125">
        <v>1</v>
      </c>
      <c r="M2125" t="s">
        <v>156</v>
      </c>
      <c r="N2125" t="s">
        <v>157</v>
      </c>
      <c r="O2125" t="s">
        <v>158</v>
      </c>
      <c r="P2125" t="str">
        <f>VLOOKUP('intouch变量（离散）'!$A2125,基本表格!$G:$Q,3,FALSE)</f>
        <v>DB1400,X401.2</v>
      </c>
      <c r="Q2125" t="str">
        <f>VLOOKUP('intouch变量（离散）'!$A2125,基本表格!$G:$Q,10,FALSE)</f>
        <v>Yes</v>
      </c>
      <c r="R2125" t="str">
        <f t="shared" si="204"/>
        <v>DB1400,X401.2 刨片机料仓4#出料螺旋A 反馈频率 传感器断线报警</v>
      </c>
      <c r="S2125">
        <v>0</v>
      </c>
      <c r="T2125">
        <v>0</v>
      </c>
    </row>
    <row r="2126" spans="1:20">
      <c r="A2126" t="s">
        <v>2282</v>
      </c>
      <c r="B2126" s="11" t="str">
        <f t="shared" si="203"/>
        <v>CHP4</v>
      </c>
      <c r="C2126" s="11" t="str">
        <f>VLOOKUP('intouch变量（离散）'!$A2126,基本表格!$G:$Q,2,FALSE)</f>
        <v>刨片机料仓4#出料螺旋A 变频器通讯 备妥（不能与正转信号使用同一个）</v>
      </c>
      <c r="D2126" t="s">
        <v>154</v>
      </c>
      <c r="E2126" t="str">
        <f t="shared" si="199"/>
        <v>No</v>
      </c>
      <c r="F2126" t="str">
        <f t="shared" si="200"/>
        <v>0</v>
      </c>
      <c r="G2126" t="s">
        <v>154</v>
      </c>
      <c r="H2126" t="s">
        <v>155</v>
      </c>
      <c r="I2126" t="str">
        <f t="shared" si="201"/>
        <v/>
      </c>
      <c r="J2126" t="str">
        <f t="shared" si="202"/>
        <v/>
      </c>
      <c r="K2126" t="str">
        <f>VLOOKUP('intouch变量（离散）'!$A2126,基本表格!$G:$Q,9,FALSE)</f>
        <v>None</v>
      </c>
      <c r="L2126">
        <v>1</v>
      </c>
      <c r="M2126" t="s">
        <v>156</v>
      </c>
      <c r="N2126" t="s">
        <v>157</v>
      </c>
      <c r="O2126" t="s">
        <v>158</v>
      </c>
      <c r="P2126" t="str">
        <f>VLOOKUP('intouch变量（离散）'!$A2126,基本表格!$G:$Q,3,FALSE)</f>
        <v>DB1400,X450.0</v>
      </c>
      <c r="Q2126" t="str">
        <f>VLOOKUP('intouch变量（离散）'!$A2126,基本表格!$G:$Q,10,FALSE)</f>
        <v>Yes</v>
      </c>
      <c r="R2126" t="str">
        <f t="shared" si="204"/>
        <v>DB1400,X450.0 刨片机料仓4#出料螺旋A 变频器通讯 备妥（不能与正转信号使用同一个）</v>
      </c>
      <c r="S2126">
        <v>0</v>
      </c>
      <c r="T2126">
        <v>0</v>
      </c>
    </row>
    <row r="2127" spans="1:20">
      <c r="A2127" t="s">
        <v>2283</v>
      </c>
      <c r="B2127" s="11" t="str">
        <f t="shared" si="203"/>
        <v>CHP4</v>
      </c>
      <c r="C2127" s="11" t="str">
        <f>VLOOKUP('intouch变量（离散）'!$A2127,基本表格!$G:$Q,2,FALSE)</f>
        <v>刨片机料仓4#出料螺旋A 变频器通讯 正转</v>
      </c>
      <c r="D2127" t="s">
        <v>154</v>
      </c>
      <c r="E2127" t="str">
        <f t="shared" si="199"/>
        <v>No</v>
      </c>
      <c r="F2127" t="str">
        <f t="shared" si="200"/>
        <v>0</v>
      </c>
      <c r="G2127" t="s">
        <v>154</v>
      </c>
      <c r="H2127" t="s">
        <v>155</v>
      </c>
      <c r="I2127" t="str">
        <f t="shared" si="201"/>
        <v/>
      </c>
      <c r="J2127" t="str">
        <f t="shared" si="202"/>
        <v/>
      </c>
      <c r="K2127" t="str">
        <f>VLOOKUP('intouch变量（离散）'!$A2127,基本表格!$G:$Q,9,FALSE)</f>
        <v>None</v>
      </c>
      <c r="L2127">
        <v>1</v>
      </c>
      <c r="M2127" t="s">
        <v>156</v>
      </c>
      <c r="N2127" t="s">
        <v>157</v>
      </c>
      <c r="O2127" t="s">
        <v>158</v>
      </c>
      <c r="P2127" t="str">
        <f>VLOOKUP('intouch变量（离散）'!$A2127,基本表格!$G:$Q,3,FALSE)</f>
        <v>DB1400,X450.1</v>
      </c>
      <c r="Q2127" t="str">
        <f>VLOOKUP('intouch变量（离散）'!$A2127,基本表格!$G:$Q,10,FALSE)</f>
        <v>Yes</v>
      </c>
      <c r="R2127" t="str">
        <f t="shared" si="204"/>
        <v>DB1400,X450.1 刨片机料仓4#出料螺旋A 变频器通讯 正转</v>
      </c>
      <c r="S2127">
        <v>0</v>
      </c>
      <c r="T2127">
        <v>0</v>
      </c>
    </row>
    <row r="2128" spans="1:20">
      <c r="A2128" t="s">
        <v>2284</v>
      </c>
      <c r="B2128" s="11" t="str">
        <f t="shared" si="203"/>
        <v>CHP4</v>
      </c>
      <c r="C2128" s="11" t="str">
        <f>VLOOKUP('intouch变量（离散）'!$A2128,基本表格!$G:$Q,2,FALSE)</f>
        <v>刨片机料仓4#出料螺旋A 变频器通讯 反转</v>
      </c>
      <c r="D2128" t="s">
        <v>154</v>
      </c>
      <c r="E2128" t="str">
        <f t="shared" si="199"/>
        <v>No</v>
      </c>
      <c r="F2128" t="str">
        <f t="shared" si="200"/>
        <v>0</v>
      </c>
      <c r="G2128" t="s">
        <v>154</v>
      </c>
      <c r="H2128" t="s">
        <v>155</v>
      </c>
      <c r="I2128" t="str">
        <f t="shared" si="201"/>
        <v/>
      </c>
      <c r="J2128" t="str">
        <f t="shared" si="202"/>
        <v/>
      </c>
      <c r="K2128" t="str">
        <f>VLOOKUP('intouch变量（离散）'!$A2128,基本表格!$G:$Q,9,FALSE)</f>
        <v>None</v>
      </c>
      <c r="L2128">
        <v>1</v>
      </c>
      <c r="M2128" t="s">
        <v>156</v>
      </c>
      <c r="N2128" t="s">
        <v>157</v>
      </c>
      <c r="O2128" t="s">
        <v>158</v>
      </c>
      <c r="P2128" t="str">
        <f>VLOOKUP('intouch变量（离散）'!$A2128,基本表格!$G:$Q,3,FALSE)</f>
        <v>DB1400,X450.2</v>
      </c>
      <c r="Q2128" t="str">
        <f>VLOOKUP('intouch变量（离散）'!$A2128,基本表格!$G:$Q,10,FALSE)</f>
        <v>Yes</v>
      </c>
      <c r="R2128" t="str">
        <f t="shared" si="204"/>
        <v>DB1400,X450.2 刨片机料仓4#出料螺旋A 变频器通讯 反转</v>
      </c>
      <c r="S2128">
        <v>0</v>
      </c>
      <c r="T2128">
        <v>0</v>
      </c>
    </row>
    <row r="2129" spans="1:20">
      <c r="A2129" t="s">
        <v>2285</v>
      </c>
      <c r="B2129" s="11" t="str">
        <f t="shared" si="203"/>
        <v>CHP4</v>
      </c>
      <c r="C2129" s="11" t="str">
        <f>VLOOKUP('intouch变量（离散）'!$A2129,基本表格!$G:$Q,2,FALSE)</f>
        <v>刨片机料仓4#出料螺旋A 变频器通讯 故障复位</v>
      </c>
      <c r="D2129" t="s">
        <v>154</v>
      </c>
      <c r="E2129" t="str">
        <f t="shared" si="199"/>
        <v>No</v>
      </c>
      <c r="F2129" t="str">
        <f t="shared" si="200"/>
        <v>0</v>
      </c>
      <c r="G2129" t="s">
        <v>154</v>
      </c>
      <c r="H2129" t="s">
        <v>155</v>
      </c>
      <c r="I2129" t="str">
        <f t="shared" si="201"/>
        <v/>
      </c>
      <c r="J2129" t="str">
        <f t="shared" si="202"/>
        <v/>
      </c>
      <c r="K2129" t="str">
        <f>VLOOKUP('intouch变量（离散）'!$A2129,基本表格!$G:$Q,9,FALSE)</f>
        <v>None</v>
      </c>
      <c r="L2129">
        <v>1</v>
      </c>
      <c r="M2129" t="s">
        <v>156</v>
      </c>
      <c r="N2129" t="s">
        <v>157</v>
      </c>
      <c r="O2129" t="s">
        <v>158</v>
      </c>
      <c r="P2129" t="str">
        <f>VLOOKUP('intouch变量（离散）'!$A2129,基本表格!$G:$Q,3,FALSE)</f>
        <v>DB1400,X450.3</v>
      </c>
      <c r="Q2129" t="str">
        <f>VLOOKUP('intouch变量（离散）'!$A2129,基本表格!$G:$Q,10,FALSE)</f>
        <v>No</v>
      </c>
      <c r="R2129" t="str">
        <f t="shared" si="204"/>
        <v>DB1400,X450.3 刨片机料仓4#出料螺旋A 变频器通讯 故障复位</v>
      </c>
      <c r="S2129">
        <v>0</v>
      </c>
      <c r="T2129">
        <v>0</v>
      </c>
    </row>
    <row r="2130" spans="1:20">
      <c r="A2130" t="s">
        <v>2286</v>
      </c>
      <c r="B2130" s="11" t="str">
        <f t="shared" si="203"/>
        <v>CHP4</v>
      </c>
      <c r="C2130" s="11" t="str">
        <f>VLOOKUP('intouch变量（离散）'!$A2130,基本表格!$G:$Q,2,FALSE)</f>
        <v>刨片机料仓4#出料螺旋A 变频器通讯 备妥反馈</v>
      </c>
      <c r="D2130" t="s">
        <v>154</v>
      </c>
      <c r="E2130" t="str">
        <f t="shared" si="199"/>
        <v>No</v>
      </c>
      <c r="F2130" t="str">
        <f t="shared" si="200"/>
        <v>0</v>
      </c>
      <c r="G2130" t="s">
        <v>154</v>
      </c>
      <c r="H2130" t="s">
        <v>155</v>
      </c>
      <c r="I2130" t="str">
        <f t="shared" si="201"/>
        <v/>
      </c>
      <c r="J2130" t="str">
        <f t="shared" si="202"/>
        <v/>
      </c>
      <c r="K2130" t="str">
        <f>VLOOKUP('intouch变量（离散）'!$A2130,基本表格!$G:$Q,9,FALSE)</f>
        <v>None</v>
      </c>
      <c r="L2130">
        <v>1</v>
      </c>
      <c r="M2130" t="s">
        <v>156</v>
      </c>
      <c r="N2130" t="s">
        <v>157</v>
      </c>
      <c r="O2130" t="s">
        <v>158</v>
      </c>
      <c r="P2130" t="str">
        <f>VLOOKUP('intouch变量（离散）'!$A2130,基本表格!$G:$Q,3,FALSE)</f>
        <v>DB1400,X450.4</v>
      </c>
      <c r="Q2130" t="str">
        <f>VLOOKUP('intouch变量（离散）'!$A2130,基本表格!$G:$Q,10,FALSE)</f>
        <v>Yes</v>
      </c>
      <c r="R2130" t="str">
        <f t="shared" si="204"/>
        <v>DB1400,X450.4 刨片机料仓4#出料螺旋A 变频器通讯 备妥反馈</v>
      </c>
      <c r="S2130">
        <v>0</v>
      </c>
      <c r="T2130">
        <v>0</v>
      </c>
    </row>
    <row r="2131" spans="1:20">
      <c r="A2131" t="s">
        <v>2287</v>
      </c>
      <c r="B2131" s="11" t="str">
        <f t="shared" si="203"/>
        <v>CHP4</v>
      </c>
      <c r="C2131" s="11" t="str">
        <f>VLOOKUP('intouch变量（离散）'!$A2131,基本表格!$G:$Q,2,FALSE)</f>
        <v>刨片机料仓4#出料螺旋A 变频器通讯 正转反馈</v>
      </c>
      <c r="D2131" t="s">
        <v>154</v>
      </c>
      <c r="E2131" t="str">
        <f t="shared" si="199"/>
        <v>No</v>
      </c>
      <c r="F2131" t="str">
        <f t="shared" si="200"/>
        <v>0</v>
      </c>
      <c r="G2131" t="s">
        <v>154</v>
      </c>
      <c r="H2131" t="s">
        <v>155</v>
      </c>
      <c r="I2131" t="str">
        <f t="shared" si="201"/>
        <v/>
      </c>
      <c r="J2131" t="str">
        <f t="shared" si="202"/>
        <v/>
      </c>
      <c r="K2131" t="str">
        <f>VLOOKUP('intouch变量（离散）'!$A2131,基本表格!$G:$Q,9,FALSE)</f>
        <v>None</v>
      </c>
      <c r="L2131">
        <v>1</v>
      </c>
      <c r="M2131" t="s">
        <v>156</v>
      </c>
      <c r="N2131" t="s">
        <v>157</v>
      </c>
      <c r="O2131" t="s">
        <v>158</v>
      </c>
      <c r="P2131" t="str">
        <f>VLOOKUP('intouch变量（离散）'!$A2131,基本表格!$G:$Q,3,FALSE)</f>
        <v>DB1400,X450.5</v>
      </c>
      <c r="Q2131" t="str">
        <f>VLOOKUP('intouch变量（离散）'!$A2131,基本表格!$G:$Q,10,FALSE)</f>
        <v>Yes</v>
      </c>
      <c r="R2131" t="str">
        <f t="shared" si="204"/>
        <v>DB1400,X450.5 刨片机料仓4#出料螺旋A 变频器通讯 正转反馈</v>
      </c>
      <c r="S2131">
        <v>0</v>
      </c>
      <c r="T2131">
        <v>0</v>
      </c>
    </row>
    <row r="2132" spans="1:20">
      <c r="A2132" t="s">
        <v>2288</v>
      </c>
      <c r="B2132" s="11" t="str">
        <f t="shared" si="203"/>
        <v>CHP4</v>
      </c>
      <c r="C2132" s="11" t="str">
        <f>VLOOKUP('intouch变量（离散）'!$A2132,基本表格!$G:$Q,2,FALSE)</f>
        <v>刨片机料仓4#出料螺旋A 变频器通讯 反转反馈</v>
      </c>
      <c r="D2132" t="s">
        <v>154</v>
      </c>
      <c r="E2132" t="str">
        <f t="shared" si="199"/>
        <v>No</v>
      </c>
      <c r="F2132" t="str">
        <f t="shared" si="200"/>
        <v>0</v>
      </c>
      <c r="G2132" t="s">
        <v>154</v>
      </c>
      <c r="H2132" t="s">
        <v>155</v>
      </c>
      <c r="I2132" t="str">
        <f t="shared" si="201"/>
        <v/>
      </c>
      <c r="J2132" t="str">
        <f t="shared" si="202"/>
        <v/>
      </c>
      <c r="K2132" t="str">
        <f>VLOOKUP('intouch变量（离散）'!$A2132,基本表格!$G:$Q,9,FALSE)</f>
        <v>None</v>
      </c>
      <c r="L2132">
        <v>1</v>
      </c>
      <c r="M2132" t="s">
        <v>156</v>
      </c>
      <c r="N2132" t="s">
        <v>157</v>
      </c>
      <c r="O2132" t="s">
        <v>158</v>
      </c>
      <c r="P2132" t="str">
        <f>VLOOKUP('intouch变量（离散）'!$A2132,基本表格!$G:$Q,3,FALSE)</f>
        <v>DB1400,X450.6</v>
      </c>
      <c r="Q2132" t="str">
        <f>VLOOKUP('intouch变量（离散）'!$A2132,基本表格!$G:$Q,10,FALSE)</f>
        <v>Yes</v>
      </c>
      <c r="R2132" t="str">
        <f t="shared" si="204"/>
        <v>DB1400,X450.6 刨片机料仓4#出料螺旋A 变频器通讯 反转反馈</v>
      </c>
      <c r="S2132">
        <v>0</v>
      </c>
      <c r="T2132">
        <v>0</v>
      </c>
    </row>
    <row r="2133" spans="1:20">
      <c r="A2133" t="s">
        <v>2289</v>
      </c>
      <c r="B2133" s="11" t="str">
        <f t="shared" si="203"/>
        <v>CHP4</v>
      </c>
      <c r="C2133" s="11" t="str">
        <f>VLOOKUP('intouch变量（离散）'!$A2133,基本表格!$G:$Q,2,FALSE)</f>
        <v>刨片机料仓4#出料螺旋A 变频器通讯 变频器备用</v>
      </c>
      <c r="D2133" t="s">
        <v>154</v>
      </c>
      <c r="E2133" t="str">
        <f t="shared" si="199"/>
        <v>No</v>
      </c>
      <c r="F2133" t="str">
        <f t="shared" si="200"/>
        <v>0</v>
      </c>
      <c r="G2133" t="s">
        <v>154</v>
      </c>
      <c r="H2133" t="s">
        <v>155</v>
      </c>
      <c r="I2133" t="str">
        <f t="shared" si="201"/>
        <v/>
      </c>
      <c r="J2133" t="str">
        <f t="shared" si="202"/>
        <v/>
      </c>
      <c r="K2133" t="str">
        <f>VLOOKUP('intouch变量（离散）'!$A2133,基本表格!$G:$Q,9,FALSE)</f>
        <v>None</v>
      </c>
      <c r="L2133">
        <v>1</v>
      </c>
      <c r="M2133" t="s">
        <v>156</v>
      </c>
      <c r="N2133" t="s">
        <v>157</v>
      </c>
      <c r="O2133" t="s">
        <v>158</v>
      </c>
      <c r="P2133" t="str">
        <f>VLOOKUP('intouch变量（离散）'!$A2133,基本表格!$G:$Q,3,FALSE)</f>
        <v>DB1400,X450.7</v>
      </c>
      <c r="Q2133" t="str">
        <f>VLOOKUP('intouch变量（离散）'!$A2133,基本表格!$G:$Q,10,FALSE)</f>
        <v>Yes</v>
      </c>
      <c r="R2133" t="str">
        <f t="shared" si="204"/>
        <v>DB1400,X450.7 刨片机料仓4#出料螺旋A 变频器通讯 变频器备用</v>
      </c>
      <c r="S2133">
        <v>0</v>
      </c>
      <c r="T2133">
        <v>0</v>
      </c>
    </row>
    <row r="2134" spans="1:20">
      <c r="A2134" t="s">
        <v>2290</v>
      </c>
      <c r="B2134" s="11" t="str">
        <f t="shared" si="203"/>
        <v>CHP4</v>
      </c>
      <c r="C2134" s="11" t="str">
        <f>VLOOKUP('intouch变量（离散）'!$A2134,基本表格!$G:$Q,2,FALSE)</f>
        <v>刨片机料仓4#出料螺旋A 变频器通讯 变频器报警</v>
      </c>
      <c r="D2134" t="s">
        <v>154</v>
      </c>
      <c r="E2134" t="str">
        <f t="shared" si="199"/>
        <v>No</v>
      </c>
      <c r="F2134" t="str">
        <f t="shared" si="200"/>
        <v>0</v>
      </c>
      <c r="G2134" t="s">
        <v>154</v>
      </c>
      <c r="H2134" t="s">
        <v>155</v>
      </c>
      <c r="I2134" t="str">
        <f t="shared" si="201"/>
        <v/>
      </c>
      <c r="J2134" t="str">
        <f t="shared" si="202"/>
        <v/>
      </c>
      <c r="K2134" t="str">
        <f>VLOOKUP('intouch变量（离散）'!$A2134,基本表格!$G:$Q,9,FALSE)</f>
        <v>On</v>
      </c>
      <c r="L2134">
        <v>1</v>
      </c>
      <c r="M2134" t="s">
        <v>156</v>
      </c>
      <c r="N2134" t="s">
        <v>157</v>
      </c>
      <c r="O2134" t="s">
        <v>158</v>
      </c>
      <c r="P2134" t="str">
        <f>VLOOKUP('intouch变量（离散）'!$A2134,基本表格!$G:$Q,3,FALSE)</f>
        <v>DB1400,X451.0</v>
      </c>
      <c r="Q2134" t="str">
        <f>VLOOKUP('intouch变量（离散）'!$A2134,基本表格!$G:$Q,10,FALSE)</f>
        <v>Yes</v>
      </c>
      <c r="R2134" t="str">
        <f t="shared" si="204"/>
        <v>DB1400,X451.0 刨片机料仓4#出料螺旋A 变频器通讯 变频器报警</v>
      </c>
      <c r="S2134">
        <v>0</v>
      </c>
      <c r="T2134">
        <v>0</v>
      </c>
    </row>
    <row r="2135" spans="1:20">
      <c r="A2135" t="s">
        <v>2291</v>
      </c>
      <c r="B2135" s="11" t="str">
        <f t="shared" si="203"/>
        <v>CHP4</v>
      </c>
      <c r="C2135" s="11" t="str">
        <f>VLOOKUP('intouch变量（离散）'!$A2135,基本表格!$G:$Q,2,FALSE)</f>
        <v>刨片机料仓4#出料螺旋A 反馈转速 上限保护使能</v>
      </c>
      <c r="D2135" t="s">
        <v>154</v>
      </c>
      <c r="E2135" t="str">
        <f t="shared" si="199"/>
        <v>Yes</v>
      </c>
      <c r="F2135" t="str">
        <f t="shared" si="200"/>
        <v>900</v>
      </c>
      <c r="G2135" t="s">
        <v>154</v>
      </c>
      <c r="H2135" t="s">
        <v>155</v>
      </c>
      <c r="I2135" t="str">
        <f t="shared" si="201"/>
        <v>禁用</v>
      </c>
      <c r="J2135" t="str">
        <f t="shared" si="202"/>
        <v>启用</v>
      </c>
      <c r="K2135" t="str">
        <f>VLOOKUP('intouch变量（离散）'!$A2135,基本表格!$G:$Q,9,FALSE)</f>
        <v>None</v>
      </c>
      <c r="L2135">
        <v>1</v>
      </c>
      <c r="M2135" t="s">
        <v>156</v>
      </c>
      <c r="N2135" t="s">
        <v>157</v>
      </c>
      <c r="O2135" t="s">
        <v>158</v>
      </c>
      <c r="P2135" t="str">
        <f>VLOOKUP('intouch变量（离散）'!$A2135,基本表格!$G:$Q,3,FALSE)</f>
        <v>DB1400,X500.3</v>
      </c>
      <c r="Q2135" t="str">
        <f>VLOOKUP('intouch变量（离散）'!$A2135,基本表格!$G:$Q,10,FALSE)</f>
        <v>No</v>
      </c>
      <c r="R2135" t="str">
        <f t="shared" si="204"/>
        <v>DB1400,X500.3 刨片机料仓4#出料螺旋A 反馈转速 上限保护使能</v>
      </c>
      <c r="S2135">
        <v>0</v>
      </c>
      <c r="T2135">
        <v>0</v>
      </c>
    </row>
    <row r="2136" spans="1:20">
      <c r="A2136" t="s">
        <v>2292</v>
      </c>
      <c r="B2136" s="11" t="str">
        <f t="shared" si="203"/>
        <v>CHP4</v>
      </c>
      <c r="C2136" s="11" t="str">
        <f>VLOOKUP('intouch变量（离散）'!$A2136,基本表格!$G:$Q,2,FALSE)</f>
        <v>刨片机料仓4#出料螺旋A 反馈转速 下限保护使能</v>
      </c>
      <c r="D2136" t="s">
        <v>154</v>
      </c>
      <c r="E2136" t="str">
        <f t="shared" si="199"/>
        <v>Yes</v>
      </c>
      <c r="F2136" t="str">
        <f t="shared" si="200"/>
        <v>900</v>
      </c>
      <c r="G2136" t="s">
        <v>154</v>
      </c>
      <c r="H2136" t="s">
        <v>155</v>
      </c>
      <c r="I2136" t="str">
        <f t="shared" si="201"/>
        <v>禁用</v>
      </c>
      <c r="J2136" t="str">
        <f t="shared" si="202"/>
        <v>启用</v>
      </c>
      <c r="K2136" t="str">
        <f>VLOOKUP('intouch变量（离散）'!$A2136,基本表格!$G:$Q,9,FALSE)</f>
        <v>None</v>
      </c>
      <c r="L2136">
        <v>1</v>
      </c>
      <c r="M2136" t="s">
        <v>156</v>
      </c>
      <c r="N2136" t="s">
        <v>157</v>
      </c>
      <c r="O2136" t="s">
        <v>158</v>
      </c>
      <c r="P2136" t="str">
        <f>VLOOKUP('intouch变量（离散）'!$A2136,基本表格!$G:$Q,3,FALSE)</f>
        <v>DB1400,X500.4</v>
      </c>
      <c r="Q2136" t="str">
        <f>VLOOKUP('intouch变量（离散）'!$A2136,基本表格!$G:$Q,10,FALSE)</f>
        <v>No</v>
      </c>
      <c r="R2136" t="str">
        <f t="shared" si="204"/>
        <v>DB1400,X500.4 刨片机料仓4#出料螺旋A 反馈转速 下限保护使能</v>
      </c>
      <c r="S2136">
        <v>0</v>
      </c>
      <c r="T2136">
        <v>0</v>
      </c>
    </row>
    <row r="2137" spans="1:20">
      <c r="A2137" t="s">
        <v>2293</v>
      </c>
      <c r="B2137" s="11" t="str">
        <f t="shared" si="203"/>
        <v>CHP4</v>
      </c>
      <c r="C2137" s="11" t="str">
        <f>VLOOKUP('intouch变量（离散）'!$A2137,基本表格!$G:$Q,2,FALSE)</f>
        <v>刨片机料仓4#出料螺旋A 反馈转速 上限报警</v>
      </c>
      <c r="D2137" t="s">
        <v>154</v>
      </c>
      <c r="E2137" t="str">
        <f t="shared" si="199"/>
        <v>No</v>
      </c>
      <c r="F2137" t="str">
        <f t="shared" si="200"/>
        <v>0</v>
      </c>
      <c r="G2137" t="s">
        <v>154</v>
      </c>
      <c r="H2137" t="s">
        <v>155</v>
      </c>
      <c r="I2137" t="str">
        <f t="shared" si="201"/>
        <v/>
      </c>
      <c r="J2137" t="str">
        <f t="shared" si="202"/>
        <v/>
      </c>
      <c r="K2137" t="str">
        <f>VLOOKUP('intouch变量（离散）'!$A2137,基本表格!$G:$Q,9,FALSE)</f>
        <v>None</v>
      </c>
      <c r="L2137">
        <v>1</v>
      </c>
      <c r="M2137" t="s">
        <v>156</v>
      </c>
      <c r="N2137" t="s">
        <v>157</v>
      </c>
      <c r="O2137" t="s">
        <v>158</v>
      </c>
      <c r="P2137" t="str">
        <f>VLOOKUP('intouch变量（离散）'!$A2137,基本表格!$G:$Q,3,FALSE)</f>
        <v>DB1400,X500.5</v>
      </c>
      <c r="Q2137" t="str">
        <f>VLOOKUP('intouch变量（离散）'!$A2137,基本表格!$G:$Q,10,FALSE)</f>
        <v>Yes</v>
      </c>
      <c r="R2137" t="str">
        <f t="shared" si="204"/>
        <v>DB1400,X500.5 刨片机料仓4#出料螺旋A 反馈转速 上限报警</v>
      </c>
      <c r="S2137">
        <v>0</v>
      </c>
      <c r="T2137">
        <v>0</v>
      </c>
    </row>
    <row r="2138" spans="1:20">
      <c r="A2138" t="s">
        <v>2294</v>
      </c>
      <c r="B2138" s="11" t="str">
        <f t="shared" si="203"/>
        <v>CHP4</v>
      </c>
      <c r="C2138" s="11" t="str">
        <f>VLOOKUP('intouch变量（离散）'!$A2138,基本表格!$G:$Q,2,FALSE)</f>
        <v>刨片机料仓4#出料螺旋A 反馈转速 下限报警</v>
      </c>
      <c r="D2138" t="s">
        <v>154</v>
      </c>
      <c r="E2138" t="str">
        <f t="shared" si="199"/>
        <v>No</v>
      </c>
      <c r="F2138" t="str">
        <f t="shared" si="200"/>
        <v>0</v>
      </c>
      <c r="G2138" t="s">
        <v>154</v>
      </c>
      <c r="H2138" t="s">
        <v>155</v>
      </c>
      <c r="I2138" t="str">
        <f t="shared" si="201"/>
        <v/>
      </c>
      <c r="J2138" t="str">
        <f t="shared" si="202"/>
        <v/>
      </c>
      <c r="K2138" t="str">
        <f>VLOOKUP('intouch变量（离散）'!$A2138,基本表格!$G:$Q,9,FALSE)</f>
        <v>None</v>
      </c>
      <c r="L2138">
        <v>1</v>
      </c>
      <c r="M2138" t="s">
        <v>156</v>
      </c>
      <c r="N2138" t="s">
        <v>157</v>
      </c>
      <c r="O2138" t="s">
        <v>158</v>
      </c>
      <c r="P2138" t="str">
        <f>VLOOKUP('intouch变量（离散）'!$A2138,基本表格!$G:$Q,3,FALSE)</f>
        <v>DB1400,X500.6</v>
      </c>
      <c r="Q2138" t="str">
        <f>VLOOKUP('intouch变量（离散）'!$A2138,基本表格!$G:$Q,10,FALSE)</f>
        <v>Yes</v>
      </c>
      <c r="R2138" t="str">
        <f t="shared" si="204"/>
        <v>DB1400,X500.6 刨片机料仓4#出料螺旋A 反馈转速 下限报警</v>
      </c>
      <c r="S2138">
        <v>0</v>
      </c>
      <c r="T2138">
        <v>0</v>
      </c>
    </row>
    <row r="2139" spans="1:20">
      <c r="A2139" t="s">
        <v>2295</v>
      </c>
      <c r="B2139" s="11" t="str">
        <f t="shared" si="203"/>
        <v>CHP4</v>
      </c>
      <c r="C2139" s="11" t="str">
        <f>VLOOKUP('intouch变量（离散）'!$A2139,基本表格!$G:$Q,2,FALSE)</f>
        <v>刨片机料仓4#出料螺旋A 反馈转速 上上限报警</v>
      </c>
      <c r="D2139" t="s">
        <v>154</v>
      </c>
      <c r="E2139" t="str">
        <f t="shared" si="199"/>
        <v>No</v>
      </c>
      <c r="F2139" t="str">
        <f t="shared" si="200"/>
        <v>0</v>
      </c>
      <c r="G2139" t="s">
        <v>154</v>
      </c>
      <c r="H2139" t="s">
        <v>155</v>
      </c>
      <c r="I2139" t="str">
        <f t="shared" si="201"/>
        <v/>
      </c>
      <c r="J2139" t="str">
        <f t="shared" si="202"/>
        <v/>
      </c>
      <c r="K2139" t="str">
        <f>VLOOKUP('intouch变量（离散）'!$A2139,基本表格!$G:$Q,9,FALSE)</f>
        <v>On</v>
      </c>
      <c r="L2139">
        <v>1</v>
      </c>
      <c r="M2139" t="s">
        <v>156</v>
      </c>
      <c r="N2139" t="s">
        <v>157</v>
      </c>
      <c r="O2139" t="s">
        <v>158</v>
      </c>
      <c r="P2139" t="str">
        <f>VLOOKUP('intouch变量（离散）'!$A2139,基本表格!$G:$Q,3,FALSE)</f>
        <v>DB1400,X500.7</v>
      </c>
      <c r="Q2139" t="str">
        <f>VLOOKUP('intouch变量（离散）'!$A2139,基本表格!$G:$Q,10,FALSE)</f>
        <v>Yes</v>
      </c>
      <c r="R2139" t="str">
        <f t="shared" si="204"/>
        <v>DB1400,X500.7 刨片机料仓4#出料螺旋A 反馈转速 上上限报警</v>
      </c>
      <c r="S2139">
        <v>0</v>
      </c>
      <c r="T2139">
        <v>0</v>
      </c>
    </row>
    <row r="2140" spans="1:20">
      <c r="A2140" t="s">
        <v>2296</v>
      </c>
      <c r="B2140" s="11" t="str">
        <f t="shared" si="203"/>
        <v>CHP4</v>
      </c>
      <c r="C2140" s="11" t="str">
        <f>VLOOKUP('intouch变量（离散）'!$A2140,基本表格!$G:$Q,2,FALSE)</f>
        <v>刨片机料仓4#出料螺旋A 反馈转速 下下限报警</v>
      </c>
      <c r="D2140" t="s">
        <v>154</v>
      </c>
      <c r="E2140" t="str">
        <f t="shared" si="199"/>
        <v>No</v>
      </c>
      <c r="F2140" t="str">
        <f t="shared" si="200"/>
        <v>0</v>
      </c>
      <c r="G2140" t="s">
        <v>154</v>
      </c>
      <c r="H2140" t="s">
        <v>155</v>
      </c>
      <c r="I2140" t="str">
        <f t="shared" si="201"/>
        <v/>
      </c>
      <c r="J2140" t="str">
        <f t="shared" si="202"/>
        <v/>
      </c>
      <c r="K2140" t="str">
        <f>VLOOKUP('intouch变量（离散）'!$A2140,基本表格!$G:$Q,9,FALSE)</f>
        <v>On</v>
      </c>
      <c r="L2140">
        <v>1</v>
      </c>
      <c r="M2140" t="s">
        <v>156</v>
      </c>
      <c r="N2140" t="s">
        <v>157</v>
      </c>
      <c r="O2140" t="s">
        <v>158</v>
      </c>
      <c r="P2140" t="str">
        <f>VLOOKUP('intouch变量（离散）'!$A2140,基本表格!$G:$Q,3,FALSE)</f>
        <v>DB1400,X501.0</v>
      </c>
      <c r="Q2140" t="str">
        <f>VLOOKUP('intouch变量（离散）'!$A2140,基本表格!$G:$Q,10,FALSE)</f>
        <v>Yes</v>
      </c>
      <c r="R2140" t="str">
        <f t="shared" si="204"/>
        <v>DB1400,X501.0 刨片机料仓4#出料螺旋A 反馈转速 下下限报警</v>
      </c>
      <c r="S2140">
        <v>0</v>
      </c>
      <c r="T2140">
        <v>0</v>
      </c>
    </row>
    <row r="2141" spans="1:20">
      <c r="A2141" t="s">
        <v>2297</v>
      </c>
      <c r="B2141" s="11" t="str">
        <f t="shared" si="203"/>
        <v>CHP4</v>
      </c>
      <c r="C2141" s="11" t="str">
        <f>VLOOKUP('intouch变量（离散）'!$A2141,基本表格!$G:$Q,2,FALSE)</f>
        <v>刨片机料仓4#出料螺旋A 反馈转速 极限报警</v>
      </c>
      <c r="D2141" t="s">
        <v>154</v>
      </c>
      <c r="E2141" t="str">
        <f t="shared" si="199"/>
        <v>No</v>
      </c>
      <c r="F2141" t="str">
        <f t="shared" si="200"/>
        <v>0</v>
      </c>
      <c r="G2141" t="s">
        <v>154</v>
      </c>
      <c r="H2141" t="s">
        <v>155</v>
      </c>
      <c r="I2141" t="str">
        <f t="shared" si="201"/>
        <v/>
      </c>
      <c r="J2141" t="str">
        <f t="shared" si="202"/>
        <v/>
      </c>
      <c r="K2141" t="str">
        <f>VLOOKUP('intouch变量（离散）'!$A2141,基本表格!$G:$Q,9,FALSE)</f>
        <v>On</v>
      </c>
      <c r="L2141">
        <v>1</v>
      </c>
      <c r="M2141" t="s">
        <v>156</v>
      </c>
      <c r="N2141" t="s">
        <v>157</v>
      </c>
      <c r="O2141" t="s">
        <v>158</v>
      </c>
      <c r="P2141" t="str">
        <f>VLOOKUP('intouch变量（离散）'!$A2141,基本表格!$G:$Q,3,FALSE)</f>
        <v>DB1400,X501.1</v>
      </c>
      <c r="Q2141" t="str">
        <f>VLOOKUP('intouch变量（离散）'!$A2141,基本表格!$G:$Q,10,FALSE)</f>
        <v>Yes</v>
      </c>
      <c r="R2141" t="str">
        <f t="shared" si="204"/>
        <v>DB1400,X501.1 刨片机料仓4#出料螺旋A 反馈转速 极限报警</v>
      </c>
      <c r="S2141">
        <v>0</v>
      </c>
      <c r="T2141">
        <v>0</v>
      </c>
    </row>
    <row r="2142" spans="1:20">
      <c r="A2142" t="s">
        <v>2298</v>
      </c>
      <c r="B2142" s="11" t="str">
        <f t="shared" si="203"/>
        <v>CHP4</v>
      </c>
      <c r="C2142" s="11" t="str">
        <f>VLOOKUP('intouch变量（离散）'!$A2142,基本表格!$G:$Q,2,FALSE)</f>
        <v>刨片机料仓4#出料螺旋A 反馈转速 传感器断线报警</v>
      </c>
      <c r="D2142" t="s">
        <v>154</v>
      </c>
      <c r="E2142" t="str">
        <f t="shared" si="199"/>
        <v>No</v>
      </c>
      <c r="F2142" t="str">
        <f t="shared" si="200"/>
        <v>0</v>
      </c>
      <c r="G2142" t="s">
        <v>154</v>
      </c>
      <c r="H2142" t="s">
        <v>155</v>
      </c>
      <c r="I2142" t="str">
        <f t="shared" si="201"/>
        <v/>
      </c>
      <c r="J2142" t="str">
        <f t="shared" si="202"/>
        <v/>
      </c>
      <c r="K2142" t="str">
        <f>VLOOKUP('intouch变量（离散）'!$A2142,基本表格!$G:$Q,9,FALSE)</f>
        <v>On</v>
      </c>
      <c r="L2142">
        <v>1</v>
      </c>
      <c r="M2142" t="s">
        <v>156</v>
      </c>
      <c r="N2142" t="s">
        <v>157</v>
      </c>
      <c r="O2142" t="s">
        <v>158</v>
      </c>
      <c r="P2142" t="str">
        <f>VLOOKUP('intouch变量（离散）'!$A2142,基本表格!$G:$Q,3,FALSE)</f>
        <v>DB1400,X501.2</v>
      </c>
      <c r="Q2142" t="str">
        <f>VLOOKUP('intouch变量（离散）'!$A2142,基本表格!$G:$Q,10,FALSE)</f>
        <v>Yes</v>
      </c>
      <c r="R2142" t="str">
        <f t="shared" si="204"/>
        <v>DB1400,X501.2 刨片机料仓4#出料螺旋A 反馈转速 传感器断线报警</v>
      </c>
      <c r="S2142">
        <v>0</v>
      </c>
      <c r="T2142">
        <v>0</v>
      </c>
    </row>
    <row r="2143" spans="1:20">
      <c r="A2143" t="s">
        <v>2299</v>
      </c>
      <c r="B2143" s="11" t="str">
        <f t="shared" si="203"/>
        <v>CHP4</v>
      </c>
      <c r="C2143" s="11" t="str">
        <f>VLOOKUP('intouch变量（离散）'!$A2143,基本表格!$G:$Q,2,FALSE)</f>
        <v>刨片机料仓4#出料螺旋A 反馈电流 上限保护使能</v>
      </c>
      <c r="D2143" t="s">
        <v>154</v>
      </c>
      <c r="E2143" t="str">
        <f t="shared" si="199"/>
        <v>Yes</v>
      </c>
      <c r="F2143" t="str">
        <f t="shared" si="200"/>
        <v>900</v>
      </c>
      <c r="G2143" t="s">
        <v>154</v>
      </c>
      <c r="H2143" t="s">
        <v>155</v>
      </c>
      <c r="I2143" t="str">
        <f t="shared" si="201"/>
        <v>禁用</v>
      </c>
      <c r="J2143" t="str">
        <f t="shared" si="202"/>
        <v>启用</v>
      </c>
      <c r="K2143" t="str">
        <f>VLOOKUP('intouch变量（离散）'!$A2143,基本表格!$G:$Q,9,FALSE)</f>
        <v>None</v>
      </c>
      <c r="L2143">
        <v>1</v>
      </c>
      <c r="M2143" t="s">
        <v>156</v>
      </c>
      <c r="N2143" t="s">
        <v>157</v>
      </c>
      <c r="O2143" t="s">
        <v>158</v>
      </c>
      <c r="P2143" t="str">
        <f>VLOOKUP('intouch变量（离散）'!$A2143,基本表格!$G:$Q,3,FALSE)</f>
        <v>DB1400,X550.3</v>
      </c>
      <c r="Q2143" t="str">
        <f>VLOOKUP('intouch变量（离散）'!$A2143,基本表格!$G:$Q,10,FALSE)</f>
        <v>No</v>
      </c>
      <c r="R2143" t="str">
        <f t="shared" si="204"/>
        <v>DB1400,X550.3 刨片机料仓4#出料螺旋A 反馈电流 上限保护使能</v>
      </c>
      <c r="S2143">
        <v>0</v>
      </c>
      <c r="T2143">
        <v>0</v>
      </c>
    </row>
    <row r="2144" spans="1:20">
      <c r="A2144" t="s">
        <v>2300</v>
      </c>
      <c r="B2144" s="11" t="str">
        <f t="shared" si="203"/>
        <v>CHP4</v>
      </c>
      <c r="C2144" s="11" t="str">
        <f>VLOOKUP('intouch变量（离散）'!$A2144,基本表格!$G:$Q,2,FALSE)</f>
        <v>刨片机料仓4#出料螺旋A 反馈电流 下限保护使能</v>
      </c>
      <c r="D2144" t="s">
        <v>154</v>
      </c>
      <c r="E2144" t="str">
        <f t="shared" si="199"/>
        <v>Yes</v>
      </c>
      <c r="F2144" t="str">
        <f t="shared" si="200"/>
        <v>900</v>
      </c>
      <c r="G2144" t="s">
        <v>154</v>
      </c>
      <c r="H2144" t="s">
        <v>155</v>
      </c>
      <c r="I2144" t="str">
        <f t="shared" si="201"/>
        <v>禁用</v>
      </c>
      <c r="J2144" t="str">
        <f t="shared" si="202"/>
        <v>启用</v>
      </c>
      <c r="K2144" t="str">
        <f>VLOOKUP('intouch变量（离散）'!$A2144,基本表格!$G:$Q,9,FALSE)</f>
        <v>None</v>
      </c>
      <c r="L2144">
        <v>1</v>
      </c>
      <c r="M2144" t="s">
        <v>156</v>
      </c>
      <c r="N2144" t="s">
        <v>157</v>
      </c>
      <c r="O2144" t="s">
        <v>158</v>
      </c>
      <c r="P2144" t="str">
        <f>VLOOKUP('intouch变量（离散）'!$A2144,基本表格!$G:$Q,3,FALSE)</f>
        <v>DB1400,X550.4</v>
      </c>
      <c r="Q2144" t="str">
        <f>VLOOKUP('intouch变量（离散）'!$A2144,基本表格!$G:$Q,10,FALSE)</f>
        <v>No</v>
      </c>
      <c r="R2144" t="str">
        <f t="shared" si="204"/>
        <v>DB1400,X550.4 刨片机料仓4#出料螺旋A 反馈电流 下限保护使能</v>
      </c>
      <c r="S2144">
        <v>0</v>
      </c>
      <c r="T2144">
        <v>0</v>
      </c>
    </row>
    <row r="2145" spans="1:20">
      <c r="A2145" t="s">
        <v>2301</v>
      </c>
      <c r="B2145" s="11" t="str">
        <f t="shared" si="203"/>
        <v>CHP4</v>
      </c>
      <c r="C2145" s="11" t="str">
        <f>VLOOKUP('intouch变量（离散）'!$A2145,基本表格!$G:$Q,2,FALSE)</f>
        <v>刨片机料仓4#出料螺旋A 反馈电流 上限报警</v>
      </c>
      <c r="D2145" t="s">
        <v>154</v>
      </c>
      <c r="E2145" t="str">
        <f t="shared" si="199"/>
        <v>No</v>
      </c>
      <c r="F2145" t="str">
        <f t="shared" si="200"/>
        <v>0</v>
      </c>
      <c r="G2145" t="s">
        <v>154</v>
      </c>
      <c r="H2145" t="s">
        <v>155</v>
      </c>
      <c r="I2145" t="str">
        <f t="shared" si="201"/>
        <v/>
      </c>
      <c r="J2145" t="str">
        <f t="shared" si="202"/>
        <v/>
      </c>
      <c r="K2145" t="str">
        <f>VLOOKUP('intouch变量（离散）'!$A2145,基本表格!$G:$Q,9,FALSE)</f>
        <v>None</v>
      </c>
      <c r="L2145">
        <v>1</v>
      </c>
      <c r="M2145" t="s">
        <v>156</v>
      </c>
      <c r="N2145" t="s">
        <v>157</v>
      </c>
      <c r="O2145" t="s">
        <v>158</v>
      </c>
      <c r="P2145" t="str">
        <f>VLOOKUP('intouch变量（离散）'!$A2145,基本表格!$G:$Q,3,FALSE)</f>
        <v>DB1400,X550.5</v>
      </c>
      <c r="Q2145" t="str">
        <f>VLOOKUP('intouch变量（离散）'!$A2145,基本表格!$G:$Q,10,FALSE)</f>
        <v>Yes</v>
      </c>
      <c r="R2145" t="str">
        <f t="shared" si="204"/>
        <v>DB1400,X550.5 刨片机料仓4#出料螺旋A 反馈电流 上限报警</v>
      </c>
      <c r="S2145">
        <v>0</v>
      </c>
      <c r="T2145">
        <v>0</v>
      </c>
    </row>
    <row r="2146" spans="1:20">
      <c r="A2146" t="s">
        <v>2302</v>
      </c>
      <c r="B2146" s="11" t="str">
        <f t="shared" si="203"/>
        <v>CHP4</v>
      </c>
      <c r="C2146" s="11" t="str">
        <f>VLOOKUP('intouch变量（离散）'!$A2146,基本表格!$G:$Q,2,FALSE)</f>
        <v>刨片机料仓4#出料螺旋A 反馈电流 下限报警</v>
      </c>
      <c r="D2146" t="s">
        <v>154</v>
      </c>
      <c r="E2146" t="str">
        <f t="shared" si="199"/>
        <v>No</v>
      </c>
      <c r="F2146" t="str">
        <f t="shared" si="200"/>
        <v>0</v>
      </c>
      <c r="G2146" t="s">
        <v>154</v>
      </c>
      <c r="H2146" t="s">
        <v>155</v>
      </c>
      <c r="I2146" t="str">
        <f t="shared" si="201"/>
        <v/>
      </c>
      <c r="J2146" t="str">
        <f t="shared" si="202"/>
        <v/>
      </c>
      <c r="K2146" t="str">
        <f>VLOOKUP('intouch变量（离散）'!$A2146,基本表格!$G:$Q,9,FALSE)</f>
        <v>None</v>
      </c>
      <c r="L2146">
        <v>1</v>
      </c>
      <c r="M2146" t="s">
        <v>156</v>
      </c>
      <c r="N2146" t="s">
        <v>157</v>
      </c>
      <c r="O2146" t="s">
        <v>158</v>
      </c>
      <c r="P2146" t="str">
        <f>VLOOKUP('intouch变量（离散）'!$A2146,基本表格!$G:$Q,3,FALSE)</f>
        <v>DB1400,X550.6</v>
      </c>
      <c r="Q2146" t="str">
        <f>VLOOKUP('intouch变量（离散）'!$A2146,基本表格!$G:$Q,10,FALSE)</f>
        <v>Yes</v>
      </c>
      <c r="R2146" t="str">
        <f t="shared" si="204"/>
        <v>DB1400,X550.6 刨片机料仓4#出料螺旋A 反馈电流 下限报警</v>
      </c>
      <c r="S2146">
        <v>0</v>
      </c>
      <c r="T2146">
        <v>0</v>
      </c>
    </row>
    <row r="2147" spans="1:20">
      <c r="A2147" t="s">
        <v>2303</v>
      </c>
      <c r="B2147" s="11" t="str">
        <f t="shared" si="203"/>
        <v>CHP4</v>
      </c>
      <c r="C2147" s="11" t="str">
        <f>VLOOKUP('intouch变量（离散）'!$A2147,基本表格!$G:$Q,2,FALSE)</f>
        <v>刨片机料仓4#出料螺旋A 反馈电流 上上限报警</v>
      </c>
      <c r="D2147" t="s">
        <v>154</v>
      </c>
      <c r="E2147" t="str">
        <f t="shared" si="199"/>
        <v>No</v>
      </c>
      <c r="F2147" t="str">
        <f t="shared" si="200"/>
        <v>0</v>
      </c>
      <c r="G2147" t="s">
        <v>154</v>
      </c>
      <c r="H2147" t="s">
        <v>155</v>
      </c>
      <c r="I2147" t="str">
        <f t="shared" si="201"/>
        <v/>
      </c>
      <c r="J2147" t="str">
        <f t="shared" si="202"/>
        <v/>
      </c>
      <c r="K2147" t="str">
        <f>VLOOKUP('intouch变量（离散）'!$A2147,基本表格!$G:$Q,9,FALSE)</f>
        <v>On</v>
      </c>
      <c r="L2147">
        <v>1</v>
      </c>
      <c r="M2147" t="s">
        <v>156</v>
      </c>
      <c r="N2147" t="s">
        <v>157</v>
      </c>
      <c r="O2147" t="s">
        <v>158</v>
      </c>
      <c r="P2147" t="str">
        <f>VLOOKUP('intouch变量（离散）'!$A2147,基本表格!$G:$Q,3,FALSE)</f>
        <v>DB1400,X550.7</v>
      </c>
      <c r="Q2147" t="str">
        <f>VLOOKUP('intouch变量（离散）'!$A2147,基本表格!$G:$Q,10,FALSE)</f>
        <v>Yes</v>
      </c>
      <c r="R2147" t="str">
        <f t="shared" si="204"/>
        <v>DB1400,X550.7 刨片机料仓4#出料螺旋A 反馈电流 上上限报警</v>
      </c>
      <c r="S2147">
        <v>0</v>
      </c>
      <c r="T2147">
        <v>0</v>
      </c>
    </row>
    <row r="2148" spans="1:20">
      <c r="A2148" t="s">
        <v>2304</v>
      </c>
      <c r="B2148" s="11" t="str">
        <f t="shared" si="203"/>
        <v>CHP4</v>
      </c>
      <c r="C2148" s="11" t="str">
        <f>VLOOKUP('intouch变量（离散）'!$A2148,基本表格!$G:$Q,2,FALSE)</f>
        <v>刨片机料仓4#出料螺旋A 反馈电流 下下限报警</v>
      </c>
      <c r="D2148" t="s">
        <v>154</v>
      </c>
      <c r="E2148" t="str">
        <f t="shared" si="199"/>
        <v>No</v>
      </c>
      <c r="F2148" t="str">
        <f t="shared" si="200"/>
        <v>0</v>
      </c>
      <c r="G2148" t="s">
        <v>154</v>
      </c>
      <c r="H2148" t="s">
        <v>155</v>
      </c>
      <c r="I2148" t="str">
        <f t="shared" si="201"/>
        <v/>
      </c>
      <c r="J2148" t="str">
        <f t="shared" si="202"/>
        <v/>
      </c>
      <c r="K2148" t="str">
        <f>VLOOKUP('intouch变量（离散）'!$A2148,基本表格!$G:$Q,9,FALSE)</f>
        <v>On</v>
      </c>
      <c r="L2148">
        <v>1</v>
      </c>
      <c r="M2148" t="s">
        <v>156</v>
      </c>
      <c r="N2148" t="s">
        <v>157</v>
      </c>
      <c r="O2148" t="s">
        <v>158</v>
      </c>
      <c r="P2148" t="str">
        <f>VLOOKUP('intouch变量（离散）'!$A2148,基本表格!$G:$Q,3,FALSE)</f>
        <v>DB1400,X551.0</v>
      </c>
      <c r="Q2148" t="str">
        <f>VLOOKUP('intouch变量（离散）'!$A2148,基本表格!$G:$Q,10,FALSE)</f>
        <v>Yes</v>
      </c>
      <c r="R2148" t="str">
        <f t="shared" si="204"/>
        <v>DB1400,X551.0 刨片机料仓4#出料螺旋A 反馈电流 下下限报警</v>
      </c>
      <c r="S2148">
        <v>0</v>
      </c>
      <c r="T2148">
        <v>0</v>
      </c>
    </row>
    <row r="2149" spans="1:20">
      <c r="A2149" t="s">
        <v>2305</v>
      </c>
      <c r="B2149" s="11" t="str">
        <f t="shared" si="203"/>
        <v>CHP4</v>
      </c>
      <c r="C2149" s="11" t="str">
        <f>VLOOKUP('intouch变量（离散）'!$A2149,基本表格!$G:$Q,2,FALSE)</f>
        <v>刨片机料仓4#出料螺旋A 反馈电流 极限报警</v>
      </c>
      <c r="D2149" t="s">
        <v>154</v>
      </c>
      <c r="E2149" t="str">
        <f t="shared" si="199"/>
        <v>No</v>
      </c>
      <c r="F2149" t="str">
        <f t="shared" si="200"/>
        <v>0</v>
      </c>
      <c r="G2149" t="s">
        <v>154</v>
      </c>
      <c r="H2149" t="s">
        <v>155</v>
      </c>
      <c r="I2149" t="str">
        <f t="shared" si="201"/>
        <v/>
      </c>
      <c r="J2149" t="str">
        <f t="shared" si="202"/>
        <v/>
      </c>
      <c r="K2149" t="str">
        <f>VLOOKUP('intouch变量（离散）'!$A2149,基本表格!$G:$Q,9,FALSE)</f>
        <v>On</v>
      </c>
      <c r="L2149">
        <v>1</v>
      </c>
      <c r="M2149" t="s">
        <v>156</v>
      </c>
      <c r="N2149" t="s">
        <v>157</v>
      </c>
      <c r="O2149" t="s">
        <v>158</v>
      </c>
      <c r="P2149" t="str">
        <f>VLOOKUP('intouch变量（离散）'!$A2149,基本表格!$G:$Q,3,FALSE)</f>
        <v>DB1400,X551.1</v>
      </c>
      <c r="Q2149" t="str">
        <f>VLOOKUP('intouch变量（离散）'!$A2149,基本表格!$G:$Q,10,FALSE)</f>
        <v>Yes</v>
      </c>
      <c r="R2149" t="str">
        <f t="shared" si="204"/>
        <v>DB1400,X551.1 刨片机料仓4#出料螺旋A 反馈电流 极限报警</v>
      </c>
      <c r="S2149">
        <v>0</v>
      </c>
      <c r="T2149">
        <v>0</v>
      </c>
    </row>
    <row r="2150" spans="1:20">
      <c r="A2150" t="s">
        <v>2306</v>
      </c>
      <c r="B2150" s="11" t="str">
        <f t="shared" si="203"/>
        <v>CHP4</v>
      </c>
      <c r="C2150" s="11" t="str">
        <f>VLOOKUP('intouch变量（离散）'!$A2150,基本表格!$G:$Q,2,FALSE)</f>
        <v>刨片机料仓4#出料螺旋A 反馈电流 传感器断线报警</v>
      </c>
      <c r="D2150" t="s">
        <v>154</v>
      </c>
      <c r="E2150" t="str">
        <f t="shared" si="199"/>
        <v>No</v>
      </c>
      <c r="F2150" t="str">
        <f t="shared" si="200"/>
        <v>0</v>
      </c>
      <c r="G2150" t="s">
        <v>154</v>
      </c>
      <c r="H2150" t="s">
        <v>155</v>
      </c>
      <c r="I2150" t="str">
        <f t="shared" si="201"/>
        <v/>
      </c>
      <c r="J2150" t="str">
        <f t="shared" si="202"/>
        <v/>
      </c>
      <c r="K2150" t="str">
        <f>VLOOKUP('intouch变量（离散）'!$A2150,基本表格!$G:$Q,9,FALSE)</f>
        <v>On</v>
      </c>
      <c r="L2150">
        <v>1</v>
      </c>
      <c r="M2150" t="s">
        <v>156</v>
      </c>
      <c r="N2150" t="s">
        <v>157</v>
      </c>
      <c r="O2150" t="s">
        <v>158</v>
      </c>
      <c r="P2150" t="str">
        <f>VLOOKUP('intouch变量（离散）'!$A2150,基本表格!$G:$Q,3,FALSE)</f>
        <v>DB1400,X551.2</v>
      </c>
      <c r="Q2150" t="str">
        <f>VLOOKUP('intouch变量（离散）'!$A2150,基本表格!$G:$Q,10,FALSE)</f>
        <v>Yes</v>
      </c>
      <c r="R2150" t="str">
        <f t="shared" si="204"/>
        <v>DB1400,X551.2 刨片机料仓4#出料螺旋A 反馈电流 传感器断线报警</v>
      </c>
      <c r="S2150">
        <v>0</v>
      </c>
      <c r="T2150">
        <v>0</v>
      </c>
    </row>
    <row r="2151" spans="1:20">
      <c r="A2151" t="s">
        <v>2307</v>
      </c>
      <c r="B2151" s="11" t="str">
        <f t="shared" si="203"/>
        <v>CHP4</v>
      </c>
      <c r="C2151" s="11" t="str">
        <f>VLOOKUP('intouch变量（离散）'!$A2151,基本表格!$G:$Q,2,FALSE)</f>
        <v>刨片机料仓4#出料螺旋B 电机控制 使能</v>
      </c>
      <c r="D2151" t="s">
        <v>154</v>
      </c>
      <c r="E2151" t="str">
        <f t="shared" si="199"/>
        <v>No</v>
      </c>
      <c r="F2151" t="str">
        <f t="shared" si="200"/>
        <v>0</v>
      </c>
      <c r="G2151" t="s">
        <v>154</v>
      </c>
      <c r="H2151" t="s">
        <v>155</v>
      </c>
      <c r="I2151" t="str">
        <f t="shared" si="201"/>
        <v/>
      </c>
      <c r="J2151" t="str">
        <f t="shared" si="202"/>
        <v/>
      </c>
      <c r="K2151" t="str">
        <f>VLOOKUP('intouch变量（离散）'!$A2151,基本表格!$G:$Q,9,FALSE)</f>
        <v>None</v>
      </c>
      <c r="L2151">
        <v>1</v>
      </c>
      <c r="M2151" t="s">
        <v>156</v>
      </c>
      <c r="N2151" t="s">
        <v>157</v>
      </c>
      <c r="O2151" t="s">
        <v>158</v>
      </c>
      <c r="P2151" t="str">
        <f>VLOOKUP('intouch变量（离散）'!$A2151,基本表格!$G:$Q,3,FALSE)</f>
        <v>DB1400,X600.0</v>
      </c>
      <c r="Q2151" t="str">
        <f>VLOOKUP('intouch变量（离散）'!$A2151,基本表格!$G:$Q,10,FALSE)</f>
        <v>No</v>
      </c>
      <c r="R2151" t="str">
        <f t="shared" si="204"/>
        <v>DB1400,X600.0 刨片机料仓4#出料螺旋B 电机控制 使能</v>
      </c>
      <c r="S2151">
        <v>0</v>
      </c>
      <c r="T2151">
        <v>0</v>
      </c>
    </row>
    <row r="2152" spans="1:20">
      <c r="A2152" t="s">
        <v>2308</v>
      </c>
      <c r="B2152" s="11" t="str">
        <f t="shared" si="203"/>
        <v>CHP4</v>
      </c>
      <c r="C2152" s="11" t="str">
        <f>VLOOKUP('intouch变量（离散）'!$A2152,基本表格!$G:$Q,2,FALSE)</f>
        <v>刨片机料仓4#出料螺旋B 电机控制 手自动状态</v>
      </c>
      <c r="D2152" t="s">
        <v>154</v>
      </c>
      <c r="E2152" t="str">
        <f t="shared" si="199"/>
        <v>No</v>
      </c>
      <c r="F2152" t="str">
        <f t="shared" si="200"/>
        <v>0</v>
      </c>
      <c r="G2152" t="s">
        <v>154</v>
      </c>
      <c r="H2152" t="s">
        <v>155</v>
      </c>
      <c r="I2152" t="str">
        <f t="shared" si="201"/>
        <v/>
      </c>
      <c r="J2152" t="str">
        <f t="shared" si="202"/>
        <v/>
      </c>
      <c r="K2152" t="str">
        <f>VLOOKUP('intouch变量（离散）'!$A2152,基本表格!$G:$Q,9,FALSE)</f>
        <v>None</v>
      </c>
      <c r="L2152">
        <v>1</v>
      </c>
      <c r="M2152" t="s">
        <v>156</v>
      </c>
      <c r="N2152" t="s">
        <v>157</v>
      </c>
      <c r="O2152" t="s">
        <v>158</v>
      </c>
      <c r="P2152" t="str">
        <f>VLOOKUP('intouch变量（离散）'!$A2152,基本表格!$G:$Q,3,FALSE)</f>
        <v>DB1400,X600.3</v>
      </c>
      <c r="Q2152" t="str">
        <f>VLOOKUP('intouch变量（离散）'!$A2152,基本表格!$G:$Q,10,FALSE)</f>
        <v>Yes</v>
      </c>
      <c r="R2152" t="str">
        <f t="shared" si="204"/>
        <v>DB1400,X600.3 刨片机料仓4#出料螺旋B 电机控制 手自动状态</v>
      </c>
      <c r="S2152">
        <v>0</v>
      </c>
      <c r="T2152">
        <v>0</v>
      </c>
    </row>
    <row r="2153" spans="1:20">
      <c r="A2153" t="s">
        <v>2309</v>
      </c>
      <c r="B2153" s="11" t="str">
        <f t="shared" si="203"/>
        <v>CHP4</v>
      </c>
      <c r="C2153" s="11" t="str">
        <f>VLOOKUP('intouch变量（离散）'!$A2153,基本表格!$G:$Q,2,FALSE)</f>
        <v>刨片机料仓4#出料螺旋B 电机控制 本地/远程(检修/待机）</v>
      </c>
      <c r="D2153" t="s">
        <v>154</v>
      </c>
      <c r="E2153" t="str">
        <f t="shared" si="199"/>
        <v>No</v>
      </c>
      <c r="F2153" t="str">
        <f t="shared" si="200"/>
        <v>0</v>
      </c>
      <c r="G2153" t="s">
        <v>154</v>
      </c>
      <c r="H2153" t="s">
        <v>155</v>
      </c>
      <c r="I2153" t="str">
        <f t="shared" si="201"/>
        <v/>
      </c>
      <c r="J2153" t="str">
        <f t="shared" si="202"/>
        <v/>
      </c>
      <c r="K2153" t="str">
        <f>VLOOKUP('intouch变量（离散）'!$A2153,基本表格!$G:$Q,9,FALSE)</f>
        <v>None</v>
      </c>
      <c r="L2153">
        <v>1</v>
      </c>
      <c r="M2153" t="s">
        <v>156</v>
      </c>
      <c r="N2153" t="s">
        <v>157</v>
      </c>
      <c r="O2153" t="s">
        <v>158</v>
      </c>
      <c r="P2153" t="str">
        <f>VLOOKUP('intouch变量（离散）'!$A2153,基本表格!$G:$Q,3,FALSE)</f>
        <v>DB1400,X600.4</v>
      </c>
      <c r="Q2153" t="str">
        <f>VLOOKUP('intouch变量（离散）'!$A2153,基本表格!$G:$Q,10,FALSE)</f>
        <v>Yes</v>
      </c>
      <c r="R2153" t="str">
        <f t="shared" si="204"/>
        <v>DB1400,X600.4 刨片机料仓4#出料螺旋B 电机控制 本地/远程(检修/待机）</v>
      </c>
      <c r="S2153">
        <v>0</v>
      </c>
      <c r="T2153">
        <v>0</v>
      </c>
    </row>
    <row r="2154" spans="1:20">
      <c r="A2154" t="s">
        <v>2310</v>
      </c>
      <c r="B2154" s="11" t="str">
        <f t="shared" si="203"/>
        <v>CHP4</v>
      </c>
      <c r="C2154" s="11" t="str">
        <f>VLOOKUP('intouch变量（离散）'!$A2154,基本表格!$G:$Q,2,FALSE)</f>
        <v>刨片机料仓4#出料螺旋B 电机控制 开启_上位机(正转)</v>
      </c>
      <c r="D2154" t="s">
        <v>154</v>
      </c>
      <c r="E2154" t="str">
        <f t="shared" si="199"/>
        <v>No</v>
      </c>
      <c r="F2154" t="str">
        <f t="shared" si="200"/>
        <v>0</v>
      </c>
      <c r="G2154" t="s">
        <v>154</v>
      </c>
      <c r="H2154" t="s">
        <v>155</v>
      </c>
      <c r="I2154" t="str">
        <f t="shared" si="201"/>
        <v/>
      </c>
      <c r="J2154" t="str">
        <f t="shared" si="202"/>
        <v/>
      </c>
      <c r="K2154" t="str">
        <f>VLOOKUP('intouch变量（离散）'!$A2154,基本表格!$G:$Q,9,FALSE)</f>
        <v>None</v>
      </c>
      <c r="L2154">
        <v>1</v>
      </c>
      <c r="M2154" t="s">
        <v>156</v>
      </c>
      <c r="N2154" t="s">
        <v>157</v>
      </c>
      <c r="O2154" t="s">
        <v>158</v>
      </c>
      <c r="P2154" t="str">
        <f>VLOOKUP('intouch变量（离散）'!$A2154,基本表格!$G:$Q,3,FALSE)</f>
        <v>DB1400,X600.6</v>
      </c>
      <c r="Q2154" t="str">
        <f>VLOOKUP('intouch变量（离散）'!$A2154,基本表格!$G:$Q,10,FALSE)</f>
        <v>No</v>
      </c>
      <c r="R2154" t="str">
        <f t="shared" si="204"/>
        <v>DB1400,X600.6 刨片机料仓4#出料螺旋B 电机控制 开启_上位机(正转)</v>
      </c>
      <c r="S2154">
        <v>0</v>
      </c>
      <c r="T2154">
        <v>0</v>
      </c>
    </row>
    <row r="2155" spans="1:20">
      <c r="A2155" t="s">
        <v>2311</v>
      </c>
      <c r="B2155" s="11" t="str">
        <f t="shared" si="203"/>
        <v>CHP4</v>
      </c>
      <c r="C2155" s="11" t="str">
        <f>VLOOKUP('intouch变量（离散）'!$A2155,基本表格!$G:$Q,2,FALSE)</f>
        <v>刨片机料仓4#出料螺旋B 电机控制 停止_上位机(反转)</v>
      </c>
      <c r="D2155" t="s">
        <v>154</v>
      </c>
      <c r="E2155" t="str">
        <f t="shared" si="199"/>
        <v>No</v>
      </c>
      <c r="F2155" t="str">
        <f t="shared" si="200"/>
        <v>0</v>
      </c>
      <c r="G2155" t="s">
        <v>154</v>
      </c>
      <c r="H2155" t="s">
        <v>155</v>
      </c>
      <c r="I2155" t="str">
        <f t="shared" si="201"/>
        <v/>
      </c>
      <c r="J2155" t="str">
        <f t="shared" si="202"/>
        <v/>
      </c>
      <c r="K2155" t="str">
        <f>VLOOKUP('intouch变量（离散）'!$A2155,基本表格!$G:$Q,9,FALSE)</f>
        <v>None</v>
      </c>
      <c r="L2155">
        <v>1</v>
      </c>
      <c r="M2155" t="s">
        <v>156</v>
      </c>
      <c r="N2155" t="s">
        <v>157</v>
      </c>
      <c r="O2155" t="s">
        <v>158</v>
      </c>
      <c r="P2155" t="str">
        <f>VLOOKUP('intouch变量（离散）'!$A2155,基本表格!$G:$Q,3,FALSE)</f>
        <v>DB1400,X601.0</v>
      </c>
      <c r="Q2155" t="str">
        <f>VLOOKUP('intouch变量（离散）'!$A2155,基本表格!$G:$Q,10,FALSE)</f>
        <v>No</v>
      </c>
      <c r="R2155" t="str">
        <f t="shared" si="204"/>
        <v>DB1400,X601.0 刨片机料仓4#出料螺旋B 电机控制 停止_上位机(反转)</v>
      </c>
      <c r="S2155">
        <v>0</v>
      </c>
      <c r="T2155">
        <v>0</v>
      </c>
    </row>
    <row r="2156" spans="1:20">
      <c r="A2156" t="s">
        <v>2312</v>
      </c>
      <c r="B2156" s="11" t="str">
        <f t="shared" si="203"/>
        <v>CHP4</v>
      </c>
      <c r="C2156" s="11" t="str">
        <f>VLOOKUP('intouch变量（离散）'!$A2156,基本表格!$G:$Q,2,FALSE)</f>
        <v>刨片机料仓4#出料螺旋B 电机控制 通风扇</v>
      </c>
      <c r="D2156" t="s">
        <v>154</v>
      </c>
      <c r="E2156" t="str">
        <f t="shared" si="199"/>
        <v>No</v>
      </c>
      <c r="F2156" t="str">
        <f t="shared" si="200"/>
        <v>0</v>
      </c>
      <c r="G2156" t="s">
        <v>154</v>
      </c>
      <c r="H2156" t="s">
        <v>155</v>
      </c>
      <c r="I2156" t="str">
        <f t="shared" si="201"/>
        <v/>
      </c>
      <c r="J2156" t="str">
        <f t="shared" si="202"/>
        <v/>
      </c>
      <c r="K2156" t="str">
        <f>VLOOKUP('intouch变量（离散）'!$A2156,基本表格!$G:$Q,9,FALSE)</f>
        <v>None</v>
      </c>
      <c r="L2156">
        <v>1</v>
      </c>
      <c r="M2156" t="s">
        <v>156</v>
      </c>
      <c r="N2156" t="s">
        <v>157</v>
      </c>
      <c r="O2156" t="s">
        <v>158</v>
      </c>
      <c r="P2156" t="str">
        <f>VLOOKUP('intouch变量（离散）'!$A2156,基本表格!$G:$Q,3,FALSE)</f>
        <v>DB1400,X601.1</v>
      </c>
      <c r="Q2156" t="str">
        <f>VLOOKUP('intouch变量（离散）'!$A2156,基本表格!$G:$Q,10,FALSE)</f>
        <v>Yes</v>
      </c>
      <c r="R2156" t="str">
        <f t="shared" si="204"/>
        <v>DB1400,X601.1 刨片机料仓4#出料螺旋B 电机控制 通风扇</v>
      </c>
      <c r="S2156">
        <v>0</v>
      </c>
      <c r="T2156">
        <v>0</v>
      </c>
    </row>
    <row r="2157" spans="1:20">
      <c r="A2157" t="s">
        <v>2313</v>
      </c>
      <c r="B2157" s="11" t="str">
        <f t="shared" si="203"/>
        <v>CHP4</v>
      </c>
      <c r="C2157" s="11" t="str">
        <f>VLOOKUP('intouch变量（离散）'!$A2157,基本表格!$G:$Q,2,FALSE)</f>
        <v>刨片机料仓4#出料螺旋B 电机控制 电机(正转）</v>
      </c>
      <c r="D2157" t="s">
        <v>154</v>
      </c>
      <c r="E2157" t="str">
        <f t="shared" si="199"/>
        <v>No</v>
      </c>
      <c r="F2157" t="str">
        <f t="shared" si="200"/>
        <v>0</v>
      </c>
      <c r="G2157" t="s">
        <v>154</v>
      </c>
      <c r="H2157" t="s">
        <v>155</v>
      </c>
      <c r="I2157" t="str">
        <f t="shared" si="201"/>
        <v/>
      </c>
      <c r="J2157" t="str">
        <f t="shared" si="202"/>
        <v/>
      </c>
      <c r="K2157" t="str">
        <f>VLOOKUP('intouch变量（离散）'!$A2157,基本表格!$G:$Q,9,FALSE)</f>
        <v>None</v>
      </c>
      <c r="L2157">
        <v>1</v>
      </c>
      <c r="M2157" t="s">
        <v>156</v>
      </c>
      <c r="N2157" t="s">
        <v>157</v>
      </c>
      <c r="O2157" t="s">
        <v>158</v>
      </c>
      <c r="P2157" t="str">
        <f>VLOOKUP('intouch变量（离散）'!$A2157,基本表格!$G:$Q,3,FALSE)</f>
        <v>DB1400,X601.2</v>
      </c>
      <c r="Q2157" t="str">
        <f>VLOOKUP('intouch变量（离散）'!$A2157,基本表格!$G:$Q,10,FALSE)</f>
        <v>Yes</v>
      </c>
      <c r="R2157" t="str">
        <f t="shared" si="204"/>
        <v>DB1400,X601.2 刨片机料仓4#出料螺旋B 电机控制 电机(正转）</v>
      </c>
      <c r="S2157">
        <v>0</v>
      </c>
      <c r="T2157">
        <v>0</v>
      </c>
    </row>
    <row r="2158" spans="1:20">
      <c r="A2158" t="s">
        <v>2314</v>
      </c>
      <c r="B2158" s="11" t="str">
        <f t="shared" si="203"/>
        <v>CHP4</v>
      </c>
      <c r="C2158" s="11" t="str">
        <f>VLOOKUP('intouch变量（离散）'!$A2158,基本表格!$G:$Q,2,FALSE)</f>
        <v>刨片机料仓4#出料螺旋B 电机控制 电机过载</v>
      </c>
      <c r="D2158" t="s">
        <v>154</v>
      </c>
      <c r="E2158" t="str">
        <f t="shared" si="199"/>
        <v>No</v>
      </c>
      <c r="F2158" t="str">
        <f t="shared" si="200"/>
        <v>0</v>
      </c>
      <c r="G2158" t="s">
        <v>154</v>
      </c>
      <c r="H2158" t="s">
        <v>155</v>
      </c>
      <c r="I2158" t="str">
        <f t="shared" si="201"/>
        <v/>
      </c>
      <c r="J2158" t="str">
        <f t="shared" si="202"/>
        <v/>
      </c>
      <c r="K2158" t="str">
        <f>VLOOKUP('intouch变量（离散）'!$A2158,基本表格!$G:$Q,9,FALSE)</f>
        <v>On</v>
      </c>
      <c r="L2158">
        <v>1</v>
      </c>
      <c r="M2158" t="s">
        <v>156</v>
      </c>
      <c r="N2158" t="s">
        <v>157</v>
      </c>
      <c r="O2158" t="s">
        <v>158</v>
      </c>
      <c r="P2158" t="str">
        <f>VLOOKUP('intouch变量（离散）'!$A2158,基本表格!$G:$Q,3,FALSE)</f>
        <v>DB1400,X601.3</v>
      </c>
      <c r="Q2158" t="str">
        <f>VLOOKUP('intouch变量（离散）'!$A2158,基本表格!$G:$Q,10,FALSE)</f>
        <v>Yes</v>
      </c>
      <c r="R2158" t="str">
        <f t="shared" si="204"/>
        <v>DB1400,X601.3 刨片机料仓4#出料螺旋B 电机控制 电机过载</v>
      </c>
      <c r="S2158">
        <v>0</v>
      </c>
      <c r="T2158">
        <v>0</v>
      </c>
    </row>
    <row r="2159" spans="1:20">
      <c r="A2159" t="s">
        <v>2315</v>
      </c>
      <c r="B2159" s="11" t="str">
        <f t="shared" si="203"/>
        <v>CHP4</v>
      </c>
      <c r="C2159" s="11" t="str">
        <f>VLOOKUP('intouch变量（离散）'!$A2159,基本表格!$G:$Q,2,FALSE)</f>
        <v>刨片机料仓4#出料螺旋B 电机控制 风扇过载</v>
      </c>
      <c r="D2159" t="s">
        <v>154</v>
      </c>
      <c r="E2159" t="str">
        <f t="shared" si="199"/>
        <v>No</v>
      </c>
      <c r="F2159" t="str">
        <f t="shared" si="200"/>
        <v>0</v>
      </c>
      <c r="G2159" t="s">
        <v>154</v>
      </c>
      <c r="H2159" t="s">
        <v>155</v>
      </c>
      <c r="I2159" t="str">
        <f t="shared" si="201"/>
        <v/>
      </c>
      <c r="J2159" t="str">
        <f t="shared" si="202"/>
        <v/>
      </c>
      <c r="K2159" t="str">
        <f>VLOOKUP('intouch变量（离散）'!$A2159,基本表格!$G:$Q,9,FALSE)</f>
        <v>On</v>
      </c>
      <c r="L2159">
        <v>1</v>
      </c>
      <c r="M2159" t="s">
        <v>156</v>
      </c>
      <c r="N2159" t="s">
        <v>157</v>
      </c>
      <c r="O2159" t="s">
        <v>158</v>
      </c>
      <c r="P2159" t="str">
        <f>VLOOKUP('intouch变量（离散）'!$A2159,基本表格!$G:$Q,3,FALSE)</f>
        <v>DB1400,X601.4</v>
      </c>
      <c r="Q2159" t="str">
        <f>VLOOKUP('intouch变量（离散）'!$A2159,基本表格!$G:$Q,10,FALSE)</f>
        <v>Yes</v>
      </c>
      <c r="R2159" t="str">
        <f t="shared" si="204"/>
        <v>DB1400,X601.4 刨片机料仓4#出料螺旋B 电机控制 风扇过载</v>
      </c>
      <c r="S2159">
        <v>0</v>
      </c>
      <c r="T2159">
        <v>0</v>
      </c>
    </row>
    <row r="2160" spans="1:20">
      <c r="A2160" t="s">
        <v>2316</v>
      </c>
      <c r="B2160" s="11" t="str">
        <f t="shared" si="203"/>
        <v>CHP4</v>
      </c>
      <c r="C2160" s="11" t="str">
        <f>VLOOKUP('intouch变量（离散）'!$A2160,基本表格!$G:$Q,2,FALSE)</f>
        <v>刨片机料仓4#出料螺旋B 电机控制 电机运行指示</v>
      </c>
      <c r="D2160" t="s">
        <v>154</v>
      </c>
      <c r="E2160" t="str">
        <f t="shared" si="199"/>
        <v>No</v>
      </c>
      <c r="F2160" t="str">
        <f t="shared" si="200"/>
        <v>0</v>
      </c>
      <c r="G2160" t="s">
        <v>154</v>
      </c>
      <c r="H2160" t="s">
        <v>155</v>
      </c>
      <c r="I2160" t="str">
        <f t="shared" si="201"/>
        <v/>
      </c>
      <c r="J2160" t="str">
        <f t="shared" si="202"/>
        <v/>
      </c>
      <c r="K2160" t="str">
        <f>VLOOKUP('intouch变量（离散）'!$A2160,基本表格!$G:$Q,9,FALSE)</f>
        <v>None</v>
      </c>
      <c r="L2160">
        <v>1</v>
      </c>
      <c r="M2160" t="s">
        <v>156</v>
      </c>
      <c r="N2160" t="s">
        <v>157</v>
      </c>
      <c r="O2160" t="s">
        <v>158</v>
      </c>
      <c r="P2160" t="str">
        <f>VLOOKUP('intouch变量（离散）'!$A2160,基本表格!$G:$Q,3,FALSE)</f>
        <v>DB1400,X601.5</v>
      </c>
      <c r="Q2160" t="str">
        <f>VLOOKUP('intouch变量（离散）'!$A2160,基本表格!$G:$Q,10,FALSE)</f>
        <v>Yes</v>
      </c>
      <c r="R2160" t="str">
        <f t="shared" si="204"/>
        <v>DB1400,X601.5 刨片机料仓4#出料螺旋B 电机控制 电机运行指示</v>
      </c>
      <c r="S2160">
        <v>0</v>
      </c>
      <c r="T2160">
        <v>0</v>
      </c>
    </row>
    <row r="2161" spans="1:20">
      <c r="A2161" t="s">
        <v>2317</v>
      </c>
      <c r="B2161" s="11" t="str">
        <f t="shared" si="203"/>
        <v>CHP4</v>
      </c>
      <c r="C2161" s="11" t="str">
        <f>VLOOKUP('intouch变量（离散）'!$A2161,基本表格!$G:$Q,2,FALSE)</f>
        <v>刨片机料仓4#出料螺旋B 电机控制 断链报警</v>
      </c>
      <c r="D2161" t="s">
        <v>154</v>
      </c>
      <c r="E2161" t="str">
        <f t="shared" si="199"/>
        <v>No</v>
      </c>
      <c r="F2161" t="str">
        <f t="shared" si="200"/>
        <v>0</v>
      </c>
      <c r="G2161" t="s">
        <v>154</v>
      </c>
      <c r="H2161" t="s">
        <v>155</v>
      </c>
      <c r="I2161" t="str">
        <f t="shared" si="201"/>
        <v/>
      </c>
      <c r="J2161" t="str">
        <f t="shared" si="202"/>
        <v/>
      </c>
      <c r="K2161" t="str">
        <f>VLOOKUP('intouch变量（离散）'!$A2161,基本表格!$G:$Q,9,FALSE)</f>
        <v>On</v>
      </c>
      <c r="L2161">
        <v>1</v>
      </c>
      <c r="M2161" t="s">
        <v>156</v>
      </c>
      <c r="N2161" t="s">
        <v>157</v>
      </c>
      <c r="O2161" t="s">
        <v>158</v>
      </c>
      <c r="P2161" t="str">
        <f>VLOOKUP('intouch变量（离散）'!$A2161,基本表格!$G:$Q,3,FALSE)</f>
        <v>DB1400,X601.6</v>
      </c>
      <c r="Q2161" t="str">
        <f>VLOOKUP('intouch变量（离散）'!$A2161,基本表格!$G:$Q,10,FALSE)</f>
        <v>Yes</v>
      </c>
      <c r="R2161" t="str">
        <f t="shared" si="204"/>
        <v>DB1400,X601.6 刨片机料仓4#出料螺旋B 电机控制 断链报警</v>
      </c>
      <c r="S2161">
        <v>0</v>
      </c>
      <c r="T2161">
        <v>0</v>
      </c>
    </row>
    <row r="2162" spans="1:20">
      <c r="A2162" t="s">
        <v>2318</v>
      </c>
      <c r="B2162" s="11" t="str">
        <f t="shared" si="203"/>
        <v>CHP4</v>
      </c>
      <c r="C2162" s="11" t="str">
        <f>VLOOKUP('intouch变量（离散）'!$A2162,基本表格!$G:$Q,2,FALSE)</f>
        <v>刨片机料仓4#出料螺旋B 电机控制 断链检测</v>
      </c>
      <c r="D2162" t="s">
        <v>154</v>
      </c>
      <c r="E2162" t="str">
        <f t="shared" si="199"/>
        <v>No</v>
      </c>
      <c r="F2162" t="str">
        <f t="shared" si="200"/>
        <v>0</v>
      </c>
      <c r="G2162" t="s">
        <v>154</v>
      </c>
      <c r="H2162" t="s">
        <v>155</v>
      </c>
      <c r="I2162" t="str">
        <f t="shared" si="201"/>
        <v/>
      </c>
      <c r="J2162" t="str">
        <f t="shared" si="202"/>
        <v/>
      </c>
      <c r="K2162" t="str">
        <f>VLOOKUP('intouch变量（离散）'!$A2162,基本表格!$G:$Q,9,FALSE)</f>
        <v>None</v>
      </c>
      <c r="L2162">
        <v>1</v>
      </c>
      <c r="M2162" t="s">
        <v>156</v>
      </c>
      <c r="N2162" t="s">
        <v>157</v>
      </c>
      <c r="O2162" t="s">
        <v>158</v>
      </c>
      <c r="P2162" t="str">
        <f>VLOOKUP('intouch变量（离散）'!$A2162,基本表格!$G:$Q,3,FALSE)</f>
        <v>DB1400,X601.7</v>
      </c>
      <c r="Q2162" t="str">
        <f>VLOOKUP('intouch变量（离散）'!$A2162,基本表格!$G:$Q,10,FALSE)</f>
        <v>Yes</v>
      </c>
      <c r="R2162" t="str">
        <f t="shared" si="204"/>
        <v>DB1400,X601.7 刨片机料仓4#出料螺旋B 电机控制 断链检测</v>
      </c>
      <c r="S2162">
        <v>0</v>
      </c>
      <c r="T2162">
        <v>0</v>
      </c>
    </row>
    <row r="2163" spans="1:20">
      <c r="A2163" t="s">
        <v>2319</v>
      </c>
      <c r="B2163" s="11" t="str">
        <f t="shared" si="203"/>
        <v>CHP4</v>
      </c>
      <c r="C2163" s="11" t="str">
        <f>VLOOKUP('intouch变量（离散）'!$A2163,基本表格!$G:$Q,2,FALSE)</f>
        <v>刨片机料仓4#出料螺旋B 电机控制 复位</v>
      </c>
      <c r="D2163" t="s">
        <v>154</v>
      </c>
      <c r="E2163" t="str">
        <f t="shared" si="199"/>
        <v>No</v>
      </c>
      <c r="F2163" t="str">
        <f t="shared" si="200"/>
        <v>0</v>
      </c>
      <c r="G2163" t="s">
        <v>154</v>
      </c>
      <c r="H2163" t="s">
        <v>155</v>
      </c>
      <c r="I2163" t="str">
        <f t="shared" si="201"/>
        <v/>
      </c>
      <c r="J2163" t="str">
        <f t="shared" si="202"/>
        <v/>
      </c>
      <c r="K2163" t="str">
        <f>VLOOKUP('intouch变量（离散）'!$A2163,基本表格!$G:$Q,9,FALSE)</f>
        <v>None</v>
      </c>
      <c r="L2163">
        <v>1</v>
      </c>
      <c r="M2163" t="s">
        <v>156</v>
      </c>
      <c r="N2163" t="s">
        <v>157</v>
      </c>
      <c r="O2163" t="s">
        <v>158</v>
      </c>
      <c r="P2163" t="str">
        <f>VLOOKUP('intouch变量（离散）'!$A2163,基本表格!$G:$Q,3,FALSE)</f>
        <v>DB1400,X602.0</v>
      </c>
      <c r="Q2163" t="str">
        <f>VLOOKUP('intouch变量（离散）'!$A2163,基本表格!$G:$Q,10,FALSE)</f>
        <v>No</v>
      </c>
      <c r="R2163" t="str">
        <f t="shared" si="204"/>
        <v>DB1400,X602.0 刨片机料仓4#出料螺旋B 电机控制 复位</v>
      </c>
      <c r="S2163">
        <v>0</v>
      </c>
      <c r="T2163">
        <v>0</v>
      </c>
    </row>
    <row r="2164" spans="1:20">
      <c r="A2164" t="s">
        <v>2320</v>
      </c>
      <c r="B2164" s="11" t="str">
        <f t="shared" si="203"/>
        <v>CHP4</v>
      </c>
      <c r="C2164" s="11" t="str">
        <f>VLOOKUP('intouch变量（离散）'!$A2164,基本表格!$G:$Q,2,FALSE)</f>
        <v>刨片机料仓4#出料螺旋B 电机控制 断链保护使能</v>
      </c>
      <c r="D2164" t="s">
        <v>154</v>
      </c>
      <c r="E2164" t="str">
        <f t="shared" si="199"/>
        <v>Yes</v>
      </c>
      <c r="F2164" t="str">
        <f t="shared" si="200"/>
        <v>900</v>
      </c>
      <c r="G2164" t="s">
        <v>154</v>
      </c>
      <c r="H2164" t="s">
        <v>155</v>
      </c>
      <c r="I2164" t="str">
        <f t="shared" si="201"/>
        <v>禁用</v>
      </c>
      <c r="J2164" t="str">
        <f t="shared" si="202"/>
        <v>启用</v>
      </c>
      <c r="K2164" t="str">
        <f>VLOOKUP('intouch变量（离散）'!$A2164,基本表格!$G:$Q,9,FALSE)</f>
        <v>None</v>
      </c>
      <c r="L2164">
        <v>1</v>
      </c>
      <c r="M2164" t="s">
        <v>156</v>
      </c>
      <c r="N2164" t="s">
        <v>157</v>
      </c>
      <c r="O2164" t="s">
        <v>158</v>
      </c>
      <c r="P2164" t="str">
        <f>VLOOKUP('intouch变量（离散）'!$A2164,基本表格!$G:$Q,3,FALSE)</f>
        <v>DB1400,X602.1</v>
      </c>
      <c r="Q2164" t="str">
        <f>VLOOKUP('intouch变量（离散）'!$A2164,基本表格!$G:$Q,10,FALSE)</f>
        <v>No</v>
      </c>
      <c r="R2164" t="str">
        <f t="shared" si="204"/>
        <v>DB1400,X602.1 刨片机料仓4#出料螺旋B 电机控制 断链保护使能</v>
      </c>
      <c r="S2164">
        <v>0</v>
      </c>
      <c r="T2164">
        <v>0</v>
      </c>
    </row>
    <row r="2165" spans="1:20">
      <c r="A2165" t="s">
        <v>2321</v>
      </c>
      <c r="B2165" s="11" t="str">
        <f t="shared" si="203"/>
        <v>CHP4</v>
      </c>
      <c r="C2165" s="11" t="str">
        <f>VLOOKUP('intouch变量（离散）'!$A2165,基本表格!$G:$Q,2,FALSE)</f>
        <v>刨片机料仓4#出料螺旋B 电机控制 断链导致停机</v>
      </c>
      <c r="D2165" t="s">
        <v>154</v>
      </c>
      <c r="E2165" t="str">
        <f t="shared" si="199"/>
        <v>No</v>
      </c>
      <c r="F2165" t="str">
        <f t="shared" si="200"/>
        <v>0</v>
      </c>
      <c r="G2165" t="s">
        <v>154</v>
      </c>
      <c r="H2165" t="s">
        <v>155</v>
      </c>
      <c r="I2165" t="str">
        <f t="shared" si="201"/>
        <v/>
      </c>
      <c r="J2165" t="str">
        <f t="shared" si="202"/>
        <v/>
      </c>
      <c r="K2165" t="str">
        <f>VLOOKUP('intouch变量（离散）'!$A2165,基本表格!$G:$Q,9,FALSE)</f>
        <v>On</v>
      </c>
      <c r="L2165">
        <v>1</v>
      </c>
      <c r="M2165" t="s">
        <v>156</v>
      </c>
      <c r="N2165" t="s">
        <v>157</v>
      </c>
      <c r="O2165" t="s">
        <v>158</v>
      </c>
      <c r="P2165" t="str">
        <f>VLOOKUP('intouch变量（离散）'!$A2165,基本表格!$G:$Q,3,FALSE)</f>
        <v>DB1400,X602.2</v>
      </c>
      <c r="Q2165" t="str">
        <f>VLOOKUP('intouch变量（离散）'!$A2165,基本表格!$G:$Q,10,FALSE)</f>
        <v>Yes</v>
      </c>
      <c r="R2165" t="str">
        <f t="shared" si="204"/>
        <v>DB1400,X602.2 刨片机料仓4#出料螺旋B 电机控制 断链导致停机</v>
      </c>
      <c r="S2165">
        <v>0</v>
      </c>
      <c r="T2165">
        <v>0</v>
      </c>
    </row>
    <row r="2166" spans="1:20">
      <c r="A2166" t="s">
        <v>2322</v>
      </c>
      <c r="B2166" s="11" t="str">
        <f t="shared" si="203"/>
        <v>CHP4</v>
      </c>
      <c r="C2166" s="11" t="str">
        <f>VLOOKUP('intouch变量（离散）'!$A2166,基本表格!$G:$Q,2,FALSE)</f>
        <v>刨片机料仓4#出料螺旋B 电机控制 电机(反转）</v>
      </c>
      <c r="D2166" t="s">
        <v>154</v>
      </c>
      <c r="E2166" t="str">
        <f t="shared" si="199"/>
        <v>No</v>
      </c>
      <c r="F2166" t="str">
        <f t="shared" si="200"/>
        <v>0</v>
      </c>
      <c r="G2166" t="s">
        <v>154</v>
      </c>
      <c r="H2166" t="s">
        <v>155</v>
      </c>
      <c r="I2166" t="str">
        <f t="shared" si="201"/>
        <v/>
      </c>
      <c r="J2166" t="str">
        <f t="shared" si="202"/>
        <v/>
      </c>
      <c r="K2166" t="str">
        <f>VLOOKUP('intouch变量（离散）'!$A2166,基本表格!$G:$Q,9,FALSE)</f>
        <v>None</v>
      </c>
      <c r="L2166">
        <v>1</v>
      </c>
      <c r="M2166" t="s">
        <v>156</v>
      </c>
      <c r="N2166" t="s">
        <v>157</v>
      </c>
      <c r="O2166" t="s">
        <v>158</v>
      </c>
      <c r="P2166" t="str">
        <f>VLOOKUP('intouch变量（离散）'!$A2166,基本表格!$G:$Q,3,FALSE)</f>
        <v>DB1400,X602.3</v>
      </c>
      <c r="Q2166" t="str">
        <f>VLOOKUP('intouch变量（离散）'!$A2166,基本表格!$G:$Q,10,FALSE)</f>
        <v>Yes</v>
      </c>
      <c r="R2166" t="str">
        <f t="shared" si="204"/>
        <v>DB1400,X602.3 刨片机料仓4#出料螺旋B 电机控制 电机(反转）</v>
      </c>
      <c r="S2166">
        <v>0</v>
      </c>
      <c r="T2166">
        <v>0</v>
      </c>
    </row>
    <row r="2167" spans="1:20">
      <c r="A2167" t="s">
        <v>2323</v>
      </c>
      <c r="B2167" s="11" t="str">
        <f t="shared" si="203"/>
        <v>CHP4</v>
      </c>
      <c r="C2167" s="11" t="str">
        <f>VLOOKUP('intouch变量（离散）'!$A2167,基本表格!$G:$Q,2,FALSE)</f>
        <v>刨片机料仓4#出料螺旋B 电机控制 本地</v>
      </c>
      <c r="D2167" t="s">
        <v>154</v>
      </c>
      <c r="E2167" t="str">
        <f t="shared" si="199"/>
        <v>No</v>
      </c>
      <c r="F2167" t="str">
        <f t="shared" si="200"/>
        <v>0</v>
      </c>
      <c r="G2167" t="s">
        <v>154</v>
      </c>
      <c r="H2167" t="s">
        <v>155</v>
      </c>
      <c r="I2167" t="str">
        <f t="shared" si="201"/>
        <v/>
      </c>
      <c r="J2167" t="str">
        <f t="shared" si="202"/>
        <v/>
      </c>
      <c r="K2167" t="str">
        <f>VLOOKUP('intouch变量（离散）'!$A2167,基本表格!$G:$Q,9,FALSE)</f>
        <v>None</v>
      </c>
      <c r="L2167">
        <v>1</v>
      </c>
      <c r="M2167" t="s">
        <v>156</v>
      </c>
      <c r="N2167" t="s">
        <v>157</v>
      </c>
      <c r="O2167" t="s">
        <v>158</v>
      </c>
      <c r="P2167" t="str">
        <f>VLOOKUP('intouch变量（离散）'!$A2167,基本表格!$G:$Q,3,FALSE)</f>
        <v>DB1400,X602.4</v>
      </c>
      <c r="Q2167" t="str">
        <f>VLOOKUP('intouch变量（离散）'!$A2167,基本表格!$G:$Q,10,FALSE)</f>
        <v>Yes</v>
      </c>
      <c r="R2167" t="str">
        <f t="shared" si="204"/>
        <v>DB1400,X602.4 刨片机料仓4#出料螺旋B 电机控制 本地</v>
      </c>
      <c r="S2167">
        <v>0</v>
      </c>
      <c r="T2167">
        <v>0</v>
      </c>
    </row>
    <row r="2168" spans="1:20">
      <c r="A2168" t="s">
        <v>2324</v>
      </c>
      <c r="B2168" s="11" t="str">
        <f t="shared" si="203"/>
        <v>CHP4</v>
      </c>
      <c r="C2168" s="11" t="str">
        <f>VLOOKUP('intouch变量（离散）'!$A2168,基本表格!$G:$Q,2,FALSE)</f>
        <v>刨片机料仓4#出料螺旋B 电机控制 远程</v>
      </c>
      <c r="D2168" t="s">
        <v>154</v>
      </c>
      <c r="E2168" t="str">
        <f t="shared" si="199"/>
        <v>No</v>
      </c>
      <c r="F2168" t="str">
        <f t="shared" si="200"/>
        <v>0</v>
      </c>
      <c r="G2168" t="s">
        <v>154</v>
      </c>
      <c r="H2168" t="s">
        <v>155</v>
      </c>
      <c r="I2168" t="str">
        <f t="shared" si="201"/>
        <v/>
      </c>
      <c r="J2168" t="str">
        <f t="shared" si="202"/>
        <v/>
      </c>
      <c r="K2168" t="str">
        <f>VLOOKUP('intouch变量（离散）'!$A2168,基本表格!$G:$Q,9,FALSE)</f>
        <v>None</v>
      </c>
      <c r="L2168">
        <v>1</v>
      </c>
      <c r="M2168" t="s">
        <v>156</v>
      </c>
      <c r="N2168" t="s">
        <v>157</v>
      </c>
      <c r="O2168" t="s">
        <v>158</v>
      </c>
      <c r="P2168" t="str">
        <f>VLOOKUP('intouch变量（离散）'!$A2168,基本表格!$G:$Q,3,FALSE)</f>
        <v>DB1400,X602.5</v>
      </c>
      <c r="Q2168" t="str">
        <f>VLOOKUP('intouch变量（离散）'!$A2168,基本表格!$G:$Q,10,FALSE)</f>
        <v>Yes</v>
      </c>
      <c r="R2168" t="str">
        <f t="shared" si="204"/>
        <v>DB1400,X602.5 刨片机料仓4#出料螺旋B 电机控制 远程</v>
      </c>
      <c r="S2168">
        <v>0</v>
      </c>
      <c r="T2168">
        <v>0</v>
      </c>
    </row>
    <row r="2169" spans="1:20">
      <c r="A2169" t="s">
        <v>2325</v>
      </c>
      <c r="B2169" s="11" t="str">
        <f t="shared" si="203"/>
        <v>CHP4</v>
      </c>
      <c r="C2169" s="11" t="str">
        <f>VLOOKUP('intouch变量（离散）'!$A2169,基本表格!$G:$Q,2,FALSE)</f>
        <v>刨片机料仓4#出料螺旋B 电机控制 堵料报警</v>
      </c>
      <c r="D2169" t="s">
        <v>154</v>
      </c>
      <c r="E2169" t="str">
        <f t="shared" si="199"/>
        <v>No</v>
      </c>
      <c r="F2169" t="str">
        <f t="shared" si="200"/>
        <v>0</v>
      </c>
      <c r="G2169" t="s">
        <v>154</v>
      </c>
      <c r="H2169" t="s">
        <v>155</v>
      </c>
      <c r="I2169" t="str">
        <f t="shared" si="201"/>
        <v/>
      </c>
      <c r="J2169" t="str">
        <f t="shared" si="202"/>
        <v/>
      </c>
      <c r="K2169" t="str">
        <f>VLOOKUP('intouch变量（离散）'!$A2169,基本表格!$G:$Q,9,FALSE)</f>
        <v>On</v>
      </c>
      <c r="L2169">
        <v>1</v>
      </c>
      <c r="M2169" t="s">
        <v>156</v>
      </c>
      <c r="N2169" t="s">
        <v>157</v>
      </c>
      <c r="O2169" t="s">
        <v>158</v>
      </c>
      <c r="P2169" t="str">
        <f>VLOOKUP('intouch变量（离散）'!$A2169,基本表格!$G:$Q,3,FALSE)</f>
        <v>DB1400,X602.6</v>
      </c>
      <c r="Q2169" t="str">
        <f>VLOOKUP('intouch变量（离散）'!$A2169,基本表格!$G:$Q,10,FALSE)</f>
        <v>Yes</v>
      </c>
      <c r="R2169" t="str">
        <f t="shared" si="204"/>
        <v>DB1400,X602.6 刨片机料仓4#出料螺旋B 电机控制 堵料报警</v>
      </c>
      <c r="S2169">
        <v>0</v>
      </c>
      <c r="T2169">
        <v>0</v>
      </c>
    </row>
    <row r="2170" spans="1:20">
      <c r="A2170" t="s">
        <v>2326</v>
      </c>
      <c r="B2170" s="11" t="str">
        <f t="shared" si="203"/>
        <v>CHP4</v>
      </c>
      <c r="C2170" s="11" t="str">
        <f>VLOOKUP('intouch变量（离散）'!$A2170,基本表格!$G:$Q,2,FALSE)</f>
        <v>刨片机料仓4#出料螺旋B 电机控制 堵料检测</v>
      </c>
      <c r="D2170" t="s">
        <v>154</v>
      </c>
      <c r="E2170" t="str">
        <f t="shared" si="199"/>
        <v>No</v>
      </c>
      <c r="F2170" t="str">
        <f t="shared" si="200"/>
        <v>0</v>
      </c>
      <c r="G2170" t="s">
        <v>154</v>
      </c>
      <c r="H2170" t="s">
        <v>155</v>
      </c>
      <c r="I2170" t="str">
        <f t="shared" si="201"/>
        <v/>
      </c>
      <c r="J2170" t="str">
        <f t="shared" si="202"/>
        <v/>
      </c>
      <c r="K2170" t="str">
        <f>VLOOKUP('intouch变量（离散）'!$A2170,基本表格!$G:$Q,9,FALSE)</f>
        <v>None</v>
      </c>
      <c r="L2170">
        <v>1</v>
      </c>
      <c r="M2170" t="s">
        <v>156</v>
      </c>
      <c r="N2170" t="s">
        <v>157</v>
      </c>
      <c r="O2170" t="s">
        <v>158</v>
      </c>
      <c r="P2170" t="str">
        <f>VLOOKUP('intouch变量（离散）'!$A2170,基本表格!$G:$Q,3,FALSE)</f>
        <v>DB1400,X602.7</v>
      </c>
      <c r="Q2170" t="str">
        <f>VLOOKUP('intouch变量（离散）'!$A2170,基本表格!$G:$Q,10,FALSE)</f>
        <v>Yes</v>
      </c>
      <c r="R2170" t="str">
        <f t="shared" si="204"/>
        <v>DB1400,X602.7 刨片机料仓4#出料螺旋B 电机控制 堵料检测</v>
      </c>
      <c r="S2170">
        <v>0</v>
      </c>
      <c r="T2170">
        <v>0</v>
      </c>
    </row>
    <row r="2171" spans="1:20">
      <c r="A2171" t="s">
        <v>2327</v>
      </c>
      <c r="B2171" s="11" t="str">
        <f t="shared" si="203"/>
        <v>CHP4</v>
      </c>
      <c r="C2171" s="11" t="str">
        <f>VLOOKUP('intouch变量（离散）'!$A2171,基本表格!$G:$Q,2,FALSE)</f>
        <v>刨片机料仓4#出料螺旋B 电机控制 堵料保护使能</v>
      </c>
      <c r="D2171" t="s">
        <v>154</v>
      </c>
      <c r="E2171" t="str">
        <f t="shared" si="199"/>
        <v>Yes</v>
      </c>
      <c r="F2171" t="str">
        <f t="shared" si="200"/>
        <v>900</v>
      </c>
      <c r="G2171" t="s">
        <v>154</v>
      </c>
      <c r="H2171" t="s">
        <v>155</v>
      </c>
      <c r="I2171" t="str">
        <f t="shared" si="201"/>
        <v>禁用</v>
      </c>
      <c r="J2171" t="str">
        <f t="shared" si="202"/>
        <v>启用</v>
      </c>
      <c r="K2171" t="str">
        <f>VLOOKUP('intouch变量（离散）'!$A2171,基本表格!$G:$Q,9,FALSE)</f>
        <v>None</v>
      </c>
      <c r="L2171">
        <v>1</v>
      </c>
      <c r="M2171" t="s">
        <v>156</v>
      </c>
      <c r="N2171" t="s">
        <v>157</v>
      </c>
      <c r="O2171" t="s">
        <v>158</v>
      </c>
      <c r="P2171" t="str">
        <f>VLOOKUP('intouch变量（离散）'!$A2171,基本表格!$G:$Q,3,FALSE)</f>
        <v>DB1400,X603.0</v>
      </c>
      <c r="Q2171" t="str">
        <f>VLOOKUP('intouch变量（离散）'!$A2171,基本表格!$G:$Q,10,FALSE)</f>
        <v>No</v>
      </c>
      <c r="R2171" t="str">
        <f t="shared" si="204"/>
        <v>DB1400,X603.0 刨片机料仓4#出料螺旋B 电机控制 堵料保护使能</v>
      </c>
      <c r="S2171">
        <v>0</v>
      </c>
      <c r="T2171">
        <v>0</v>
      </c>
    </row>
    <row r="2172" spans="1:20">
      <c r="A2172" t="s">
        <v>2328</v>
      </c>
      <c r="B2172" s="11" t="str">
        <f t="shared" si="203"/>
        <v>CHP4</v>
      </c>
      <c r="C2172" s="11" t="str">
        <f>VLOOKUP('intouch变量（离散）'!$A2172,基本表格!$G:$Q,2,FALSE)</f>
        <v>刨片机料仓4#出料螺旋B 电机控制 堵料导致停机</v>
      </c>
      <c r="D2172" t="s">
        <v>154</v>
      </c>
      <c r="E2172" t="str">
        <f t="shared" si="199"/>
        <v>No</v>
      </c>
      <c r="F2172" t="str">
        <f t="shared" si="200"/>
        <v>0</v>
      </c>
      <c r="G2172" t="s">
        <v>154</v>
      </c>
      <c r="H2172" t="s">
        <v>155</v>
      </c>
      <c r="I2172" t="str">
        <f t="shared" si="201"/>
        <v/>
      </c>
      <c r="J2172" t="str">
        <f t="shared" si="202"/>
        <v/>
      </c>
      <c r="K2172" t="str">
        <f>VLOOKUP('intouch变量（离散）'!$A2172,基本表格!$G:$Q,9,FALSE)</f>
        <v>On</v>
      </c>
      <c r="L2172">
        <v>1</v>
      </c>
      <c r="M2172" t="s">
        <v>156</v>
      </c>
      <c r="N2172" t="s">
        <v>157</v>
      </c>
      <c r="O2172" t="s">
        <v>158</v>
      </c>
      <c r="P2172" t="str">
        <f>VLOOKUP('intouch变量（离散）'!$A2172,基本表格!$G:$Q,3,FALSE)</f>
        <v>DB1400,X603.1</v>
      </c>
      <c r="Q2172" t="str">
        <f>VLOOKUP('intouch变量（离散）'!$A2172,基本表格!$G:$Q,10,FALSE)</f>
        <v>Yes</v>
      </c>
      <c r="R2172" t="str">
        <f t="shared" si="204"/>
        <v>DB1400,X603.1 刨片机料仓4#出料螺旋B 电机控制 堵料导致停机</v>
      </c>
      <c r="S2172">
        <v>0</v>
      </c>
      <c r="T2172">
        <v>0</v>
      </c>
    </row>
    <row r="2173" spans="1:20">
      <c r="A2173" t="s">
        <v>2329</v>
      </c>
      <c r="B2173" s="11" t="str">
        <f t="shared" si="203"/>
        <v>CHP4</v>
      </c>
      <c r="C2173" s="11" t="str">
        <f>VLOOKUP('intouch变量（离散）'!$A2173,基本表格!$G:$Q,2,FALSE)</f>
        <v>刨片机料仓4#出料螺旋B 电机控制 拉线开关</v>
      </c>
      <c r="D2173" t="s">
        <v>154</v>
      </c>
      <c r="E2173" t="str">
        <f t="shared" si="199"/>
        <v>No</v>
      </c>
      <c r="F2173" t="str">
        <f t="shared" si="200"/>
        <v>0</v>
      </c>
      <c r="G2173" t="s">
        <v>154</v>
      </c>
      <c r="H2173" t="s">
        <v>155</v>
      </c>
      <c r="I2173" t="str">
        <f t="shared" si="201"/>
        <v/>
      </c>
      <c r="J2173" t="str">
        <f t="shared" si="202"/>
        <v/>
      </c>
      <c r="K2173" t="str">
        <f>VLOOKUP('intouch变量（离散）'!$A2173,基本表格!$G:$Q,9,FALSE)</f>
        <v>On</v>
      </c>
      <c r="L2173">
        <v>1</v>
      </c>
      <c r="M2173" t="s">
        <v>156</v>
      </c>
      <c r="N2173" t="s">
        <v>157</v>
      </c>
      <c r="O2173" t="s">
        <v>158</v>
      </c>
      <c r="P2173" t="str">
        <f>VLOOKUP('intouch变量（离散）'!$A2173,基本表格!$G:$Q,3,FALSE)</f>
        <v>DB1400,X608.0</v>
      </c>
      <c r="Q2173" t="str">
        <f>VLOOKUP('intouch变量（离散）'!$A2173,基本表格!$G:$Q,10,FALSE)</f>
        <v>Yes</v>
      </c>
      <c r="R2173" t="str">
        <f t="shared" si="204"/>
        <v>DB1400,X608.0 刨片机料仓4#出料螺旋B 电机控制 拉线开关</v>
      </c>
      <c r="S2173">
        <v>0</v>
      </c>
      <c r="T2173">
        <v>0</v>
      </c>
    </row>
    <row r="2174" spans="1:20">
      <c r="A2174" t="s">
        <v>2330</v>
      </c>
      <c r="B2174" s="11" t="str">
        <f t="shared" si="203"/>
        <v>CHP4</v>
      </c>
      <c r="C2174" s="11" t="str">
        <f>VLOOKUP('intouch变量（离散）'!$A2174,基本表格!$G:$Q,2,FALSE)</f>
        <v>刨片机料仓4#出料螺旋B 电机控制 左跑偏报警</v>
      </c>
      <c r="D2174" t="s">
        <v>154</v>
      </c>
      <c r="E2174" t="str">
        <f t="shared" si="199"/>
        <v>No</v>
      </c>
      <c r="F2174" t="str">
        <f t="shared" si="200"/>
        <v>0</v>
      </c>
      <c r="G2174" t="s">
        <v>154</v>
      </c>
      <c r="H2174" t="s">
        <v>155</v>
      </c>
      <c r="I2174" t="str">
        <f t="shared" si="201"/>
        <v/>
      </c>
      <c r="J2174" t="str">
        <f t="shared" si="202"/>
        <v/>
      </c>
      <c r="K2174" t="str">
        <f>VLOOKUP('intouch变量（离散）'!$A2174,基本表格!$G:$Q,9,FALSE)</f>
        <v>On</v>
      </c>
      <c r="L2174">
        <v>1</v>
      </c>
      <c r="M2174" t="s">
        <v>156</v>
      </c>
      <c r="N2174" t="s">
        <v>157</v>
      </c>
      <c r="O2174" t="s">
        <v>158</v>
      </c>
      <c r="P2174" t="str">
        <f>VLOOKUP('intouch变量（离散）'!$A2174,基本表格!$G:$Q,3,FALSE)</f>
        <v>DB1400,X608.1</v>
      </c>
      <c r="Q2174" t="str">
        <f>VLOOKUP('intouch变量（离散）'!$A2174,基本表格!$G:$Q,10,FALSE)</f>
        <v>Yes</v>
      </c>
      <c r="R2174" t="str">
        <f t="shared" si="204"/>
        <v>DB1400,X608.1 刨片机料仓4#出料螺旋B 电机控制 左跑偏报警</v>
      </c>
      <c r="S2174">
        <v>0</v>
      </c>
      <c r="T2174">
        <v>0</v>
      </c>
    </row>
    <row r="2175" spans="1:20">
      <c r="A2175" t="s">
        <v>2331</v>
      </c>
      <c r="B2175" s="11" t="str">
        <f t="shared" si="203"/>
        <v>CHP4</v>
      </c>
      <c r="C2175" s="11" t="str">
        <f>VLOOKUP('intouch变量（离散）'!$A2175,基本表格!$G:$Q,2,FALSE)</f>
        <v>刨片机料仓4#出料螺旋B 电机控制 左跑偏1检测</v>
      </c>
      <c r="D2175" t="s">
        <v>154</v>
      </c>
      <c r="E2175" t="str">
        <f t="shared" si="199"/>
        <v>No</v>
      </c>
      <c r="F2175" t="str">
        <f t="shared" si="200"/>
        <v>0</v>
      </c>
      <c r="G2175" t="s">
        <v>154</v>
      </c>
      <c r="H2175" t="s">
        <v>155</v>
      </c>
      <c r="I2175" t="str">
        <f t="shared" si="201"/>
        <v/>
      </c>
      <c r="J2175" t="str">
        <f t="shared" si="202"/>
        <v/>
      </c>
      <c r="K2175" t="str">
        <f>VLOOKUP('intouch变量（离散）'!$A2175,基本表格!$G:$Q,9,FALSE)</f>
        <v>None</v>
      </c>
      <c r="L2175">
        <v>1</v>
      </c>
      <c r="M2175" t="s">
        <v>156</v>
      </c>
      <c r="N2175" t="s">
        <v>157</v>
      </c>
      <c r="O2175" t="s">
        <v>158</v>
      </c>
      <c r="P2175" t="str">
        <f>VLOOKUP('intouch变量（离散）'!$A2175,基本表格!$G:$Q,3,FALSE)</f>
        <v>DB1400,X608.2</v>
      </c>
      <c r="Q2175" t="str">
        <f>VLOOKUP('intouch变量（离散）'!$A2175,基本表格!$G:$Q,10,FALSE)</f>
        <v>Yes</v>
      </c>
      <c r="R2175" t="str">
        <f t="shared" si="204"/>
        <v>DB1400,X608.2 刨片机料仓4#出料螺旋B 电机控制 左跑偏1检测</v>
      </c>
      <c r="S2175">
        <v>0</v>
      </c>
      <c r="T2175">
        <v>0</v>
      </c>
    </row>
    <row r="2176" spans="1:20">
      <c r="A2176" t="s">
        <v>2332</v>
      </c>
      <c r="B2176" s="11" t="str">
        <f t="shared" si="203"/>
        <v>CHP4</v>
      </c>
      <c r="C2176" s="11" t="str">
        <f>VLOOKUP('intouch变量（离散）'!$A2176,基本表格!$G:$Q,2,FALSE)</f>
        <v>刨片机料仓4#出料螺旋B 电机控制 左跑偏保护使能</v>
      </c>
      <c r="D2176" t="s">
        <v>154</v>
      </c>
      <c r="E2176" t="str">
        <f t="shared" si="199"/>
        <v>Yes</v>
      </c>
      <c r="F2176" t="str">
        <f t="shared" si="200"/>
        <v>900</v>
      </c>
      <c r="G2176" t="s">
        <v>154</v>
      </c>
      <c r="H2176" t="s">
        <v>155</v>
      </c>
      <c r="I2176" t="str">
        <f t="shared" si="201"/>
        <v>禁用</v>
      </c>
      <c r="J2176" t="str">
        <f t="shared" si="202"/>
        <v>启用</v>
      </c>
      <c r="K2176" t="str">
        <f>VLOOKUP('intouch变量（离散）'!$A2176,基本表格!$G:$Q,9,FALSE)</f>
        <v>None</v>
      </c>
      <c r="L2176">
        <v>1</v>
      </c>
      <c r="M2176" t="s">
        <v>156</v>
      </c>
      <c r="N2176" t="s">
        <v>157</v>
      </c>
      <c r="O2176" t="s">
        <v>158</v>
      </c>
      <c r="P2176" t="str">
        <f>VLOOKUP('intouch变量（离散）'!$A2176,基本表格!$G:$Q,3,FALSE)</f>
        <v>DB1400,X608.3</v>
      </c>
      <c r="Q2176" t="str">
        <f>VLOOKUP('intouch变量（离散）'!$A2176,基本表格!$G:$Q,10,FALSE)</f>
        <v>No</v>
      </c>
      <c r="R2176" t="str">
        <f t="shared" si="204"/>
        <v>DB1400,X608.3 刨片机料仓4#出料螺旋B 电机控制 左跑偏保护使能</v>
      </c>
      <c r="S2176">
        <v>0</v>
      </c>
      <c r="T2176">
        <v>0</v>
      </c>
    </row>
    <row r="2177" spans="1:20">
      <c r="A2177" t="s">
        <v>2333</v>
      </c>
      <c r="B2177" s="11" t="str">
        <f t="shared" si="203"/>
        <v>CHP4</v>
      </c>
      <c r="C2177" s="11" t="str">
        <f>VLOOKUP('intouch变量（离散）'!$A2177,基本表格!$G:$Q,2,FALSE)</f>
        <v>刨片机料仓4#出料螺旋B 电机控制 左跑偏导致停机</v>
      </c>
      <c r="D2177" t="s">
        <v>154</v>
      </c>
      <c r="E2177" t="str">
        <f t="shared" si="199"/>
        <v>No</v>
      </c>
      <c r="F2177" t="str">
        <f t="shared" si="200"/>
        <v>0</v>
      </c>
      <c r="G2177" t="s">
        <v>154</v>
      </c>
      <c r="H2177" t="s">
        <v>155</v>
      </c>
      <c r="I2177" t="str">
        <f t="shared" si="201"/>
        <v/>
      </c>
      <c r="J2177" t="str">
        <f t="shared" si="202"/>
        <v/>
      </c>
      <c r="K2177" t="str">
        <f>VLOOKUP('intouch变量（离散）'!$A2177,基本表格!$G:$Q,9,FALSE)</f>
        <v>On</v>
      </c>
      <c r="L2177">
        <v>1</v>
      </c>
      <c r="M2177" t="s">
        <v>156</v>
      </c>
      <c r="N2177" t="s">
        <v>157</v>
      </c>
      <c r="O2177" t="s">
        <v>158</v>
      </c>
      <c r="P2177" t="str">
        <f>VLOOKUP('intouch变量（离散）'!$A2177,基本表格!$G:$Q,3,FALSE)</f>
        <v>DB1400,X608.4</v>
      </c>
      <c r="Q2177" t="str">
        <f>VLOOKUP('intouch变量（离散）'!$A2177,基本表格!$G:$Q,10,FALSE)</f>
        <v>Yes</v>
      </c>
      <c r="R2177" t="str">
        <f t="shared" si="204"/>
        <v>DB1400,X608.4 刨片机料仓4#出料螺旋B 电机控制 左跑偏导致停机</v>
      </c>
      <c r="S2177">
        <v>0</v>
      </c>
      <c r="T2177">
        <v>0</v>
      </c>
    </row>
    <row r="2178" spans="1:20">
      <c r="A2178" t="s">
        <v>2334</v>
      </c>
      <c r="B2178" s="11" t="str">
        <f t="shared" si="203"/>
        <v>CHP4</v>
      </c>
      <c r="C2178" s="11" t="str">
        <f>VLOOKUP('intouch变量（离散）'!$A2178,基本表格!$G:$Q,2,FALSE)</f>
        <v>刨片机料仓4#出料螺旋B 电机控制 右 跑偏报警</v>
      </c>
      <c r="D2178" t="s">
        <v>154</v>
      </c>
      <c r="E2178" t="str">
        <f t="shared" si="199"/>
        <v>No</v>
      </c>
      <c r="F2178" t="str">
        <f t="shared" si="200"/>
        <v>0</v>
      </c>
      <c r="G2178" t="s">
        <v>154</v>
      </c>
      <c r="H2178" t="s">
        <v>155</v>
      </c>
      <c r="I2178" t="str">
        <f t="shared" si="201"/>
        <v/>
      </c>
      <c r="J2178" t="str">
        <f t="shared" si="202"/>
        <v/>
      </c>
      <c r="K2178" t="str">
        <f>VLOOKUP('intouch变量（离散）'!$A2178,基本表格!$G:$Q,9,FALSE)</f>
        <v>On</v>
      </c>
      <c r="L2178">
        <v>1</v>
      </c>
      <c r="M2178" t="s">
        <v>156</v>
      </c>
      <c r="N2178" t="s">
        <v>157</v>
      </c>
      <c r="O2178" t="s">
        <v>158</v>
      </c>
      <c r="P2178" t="str">
        <f>VLOOKUP('intouch变量（离散）'!$A2178,基本表格!$G:$Q,3,FALSE)</f>
        <v>DB1400,X612.0</v>
      </c>
      <c r="Q2178" t="str">
        <f>VLOOKUP('intouch变量（离散）'!$A2178,基本表格!$G:$Q,10,FALSE)</f>
        <v>Yes</v>
      </c>
      <c r="R2178" t="str">
        <f t="shared" si="204"/>
        <v>DB1400,X612.0 刨片机料仓4#出料螺旋B 电机控制 右 跑偏报警</v>
      </c>
      <c r="S2178">
        <v>0</v>
      </c>
      <c r="T2178">
        <v>0</v>
      </c>
    </row>
    <row r="2179" spans="1:20">
      <c r="A2179" t="s">
        <v>2335</v>
      </c>
      <c r="B2179" s="11" t="str">
        <f t="shared" si="203"/>
        <v>CHP4</v>
      </c>
      <c r="C2179" s="11" t="str">
        <f>VLOOKUP('intouch变量（离散）'!$A2179,基本表格!$G:$Q,2,FALSE)</f>
        <v>刨片机料仓4#出料螺旋B 电机控制 右跑偏1检测</v>
      </c>
      <c r="D2179" t="s">
        <v>154</v>
      </c>
      <c r="E2179" t="str">
        <f t="shared" ref="E2179:E2242" si="205">IF(RIGHT($A2179,2)="EN","Yes","No")</f>
        <v>No</v>
      </c>
      <c r="F2179" t="str">
        <f t="shared" ref="F2179:F2242" si="206">IF(RIGHT($A2179,2)="EN","900","0")</f>
        <v>0</v>
      </c>
      <c r="G2179" t="s">
        <v>154</v>
      </c>
      <c r="H2179" t="s">
        <v>155</v>
      </c>
      <c r="I2179" t="str">
        <f t="shared" ref="I2179:I2242" si="207">IF(RIGHT($A2179,2)="EN","禁用","")</f>
        <v/>
      </c>
      <c r="J2179" t="str">
        <f t="shared" ref="J2179:J2242" si="208">IF(RIGHT($A2179,2)="EN","启用","")</f>
        <v/>
      </c>
      <c r="K2179" t="str">
        <f>VLOOKUP('intouch变量（离散）'!$A2179,基本表格!$G:$Q,9,FALSE)</f>
        <v>None</v>
      </c>
      <c r="L2179">
        <v>1</v>
      </c>
      <c r="M2179" t="s">
        <v>156</v>
      </c>
      <c r="N2179" t="s">
        <v>157</v>
      </c>
      <c r="O2179" t="s">
        <v>158</v>
      </c>
      <c r="P2179" t="str">
        <f>VLOOKUP('intouch变量（离散）'!$A2179,基本表格!$G:$Q,3,FALSE)</f>
        <v>DB1400,X612.1</v>
      </c>
      <c r="Q2179" t="str">
        <f>VLOOKUP('intouch变量（离散）'!$A2179,基本表格!$G:$Q,10,FALSE)</f>
        <v>Yes</v>
      </c>
      <c r="R2179" t="str">
        <f t="shared" si="204"/>
        <v>DB1400,X612.1 刨片机料仓4#出料螺旋B 电机控制 右跑偏1检测</v>
      </c>
      <c r="S2179">
        <v>0</v>
      </c>
      <c r="T2179">
        <v>0</v>
      </c>
    </row>
    <row r="2180" spans="1:20">
      <c r="A2180" t="s">
        <v>2336</v>
      </c>
      <c r="B2180" s="11" t="str">
        <f t="shared" si="203"/>
        <v>CHP4</v>
      </c>
      <c r="C2180" s="11" t="str">
        <f>VLOOKUP('intouch变量（离散）'!$A2180,基本表格!$G:$Q,2,FALSE)</f>
        <v>刨片机料仓4#出料螺旋B 电机控制 右跑偏保护使能</v>
      </c>
      <c r="D2180" t="s">
        <v>154</v>
      </c>
      <c r="E2180" t="str">
        <f t="shared" si="205"/>
        <v>Yes</v>
      </c>
      <c r="F2180" t="str">
        <f t="shared" si="206"/>
        <v>900</v>
      </c>
      <c r="G2180" t="s">
        <v>154</v>
      </c>
      <c r="H2180" t="s">
        <v>155</v>
      </c>
      <c r="I2180" t="str">
        <f t="shared" si="207"/>
        <v>禁用</v>
      </c>
      <c r="J2180" t="str">
        <f t="shared" si="208"/>
        <v>启用</v>
      </c>
      <c r="K2180" t="str">
        <f>VLOOKUP('intouch变量（离散）'!$A2180,基本表格!$G:$Q,9,FALSE)</f>
        <v>None</v>
      </c>
      <c r="L2180">
        <v>1</v>
      </c>
      <c r="M2180" t="s">
        <v>156</v>
      </c>
      <c r="N2180" t="s">
        <v>157</v>
      </c>
      <c r="O2180" t="s">
        <v>158</v>
      </c>
      <c r="P2180" t="str">
        <f>VLOOKUP('intouch变量（离散）'!$A2180,基本表格!$G:$Q,3,FALSE)</f>
        <v>DB1400,X612.2</v>
      </c>
      <c r="Q2180" t="str">
        <f>VLOOKUP('intouch变量（离散）'!$A2180,基本表格!$G:$Q,10,FALSE)</f>
        <v>No</v>
      </c>
      <c r="R2180" t="str">
        <f t="shared" si="204"/>
        <v>DB1400,X612.2 刨片机料仓4#出料螺旋B 电机控制 右跑偏保护使能</v>
      </c>
      <c r="S2180">
        <v>0</v>
      </c>
      <c r="T2180">
        <v>0</v>
      </c>
    </row>
    <row r="2181" spans="1:20">
      <c r="A2181" t="s">
        <v>2337</v>
      </c>
      <c r="B2181" s="11" t="str">
        <f t="shared" ref="B2181:B2244" si="209">LEFT(A2181,4)</f>
        <v>CHP4</v>
      </c>
      <c r="C2181" s="11" t="str">
        <f>VLOOKUP('intouch变量（离散）'!$A2181,基本表格!$G:$Q,2,FALSE)</f>
        <v>刨片机料仓4#出料螺旋B 电机控制 右跑偏导致停机</v>
      </c>
      <c r="D2181" t="s">
        <v>154</v>
      </c>
      <c r="E2181" t="str">
        <f t="shared" si="205"/>
        <v>No</v>
      </c>
      <c r="F2181" t="str">
        <f t="shared" si="206"/>
        <v>0</v>
      </c>
      <c r="G2181" t="s">
        <v>154</v>
      </c>
      <c r="H2181" t="s">
        <v>155</v>
      </c>
      <c r="I2181" t="str">
        <f t="shared" si="207"/>
        <v/>
      </c>
      <c r="J2181" t="str">
        <f t="shared" si="208"/>
        <v/>
      </c>
      <c r="K2181" t="str">
        <f>VLOOKUP('intouch变量（离散）'!$A2181,基本表格!$G:$Q,9,FALSE)</f>
        <v>On</v>
      </c>
      <c r="L2181">
        <v>1</v>
      </c>
      <c r="M2181" t="s">
        <v>156</v>
      </c>
      <c r="N2181" t="s">
        <v>157</v>
      </c>
      <c r="O2181" t="s">
        <v>158</v>
      </c>
      <c r="P2181" t="str">
        <f>VLOOKUP('intouch变量（离散）'!$A2181,基本表格!$G:$Q,3,FALSE)</f>
        <v>DB1400,X612.3</v>
      </c>
      <c r="Q2181" t="str">
        <f>VLOOKUP('intouch变量（离散）'!$A2181,基本表格!$G:$Q,10,FALSE)</f>
        <v>Yes</v>
      </c>
      <c r="R2181" t="str">
        <f t="shared" ref="R2181:R2244" si="210">P2181&amp;" "&amp;C2181</f>
        <v>DB1400,X612.3 刨片机料仓4#出料螺旋B 电机控制 右跑偏导致停机</v>
      </c>
      <c r="S2181">
        <v>0</v>
      </c>
      <c r="T2181">
        <v>0</v>
      </c>
    </row>
    <row r="2182" spans="1:20">
      <c r="A2182" t="s">
        <v>2338</v>
      </c>
      <c r="B2182" s="11" t="str">
        <f t="shared" si="209"/>
        <v>CHP4</v>
      </c>
      <c r="C2182" s="11" t="str">
        <f>VLOOKUP('intouch变量（离散）'!$A2182,基本表格!$G:$Q,2,FALSE)</f>
        <v>刨片机料仓4#出料螺旋B 电机控制 三角型</v>
      </c>
      <c r="D2182" t="s">
        <v>154</v>
      </c>
      <c r="E2182" t="str">
        <f t="shared" si="205"/>
        <v>No</v>
      </c>
      <c r="F2182" t="str">
        <f t="shared" si="206"/>
        <v>0</v>
      </c>
      <c r="G2182" t="s">
        <v>154</v>
      </c>
      <c r="H2182" t="s">
        <v>155</v>
      </c>
      <c r="I2182" t="str">
        <f t="shared" si="207"/>
        <v/>
      </c>
      <c r="J2182" t="str">
        <f t="shared" si="208"/>
        <v/>
      </c>
      <c r="K2182" t="str">
        <f>VLOOKUP('intouch变量（离散）'!$A2182,基本表格!$G:$Q,9,FALSE)</f>
        <v>None</v>
      </c>
      <c r="L2182">
        <v>1</v>
      </c>
      <c r="M2182" t="s">
        <v>156</v>
      </c>
      <c r="N2182" t="s">
        <v>157</v>
      </c>
      <c r="O2182" t="s">
        <v>158</v>
      </c>
      <c r="P2182" t="str">
        <f>VLOOKUP('intouch变量（离散）'!$A2182,基本表格!$G:$Q,3,FALSE)</f>
        <v>DB1400,X616.0</v>
      </c>
      <c r="Q2182" t="str">
        <f>VLOOKUP('intouch变量（离散）'!$A2182,基本表格!$G:$Q,10,FALSE)</f>
        <v>Yes</v>
      </c>
      <c r="R2182" t="str">
        <f t="shared" si="210"/>
        <v>DB1400,X616.0 刨片机料仓4#出料螺旋B 电机控制 三角型</v>
      </c>
      <c r="S2182">
        <v>0</v>
      </c>
      <c r="T2182">
        <v>0</v>
      </c>
    </row>
    <row r="2183" spans="1:20">
      <c r="A2183" t="s">
        <v>2339</v>
      </c>
      <c r="B2183" s="11" t="str">
        <f t="shared" si="209"/>
        <v>CHP4</v>
      </c>
      <c r="C2183" s="11" t="str">
        <f>VLOOKUP('intouch变量（离散）'!$A2183,基本表格!$G:$Q,2,FALSE)</f>
        <v>刨片机料仓4#出料螺旋B 电机控制 星型</v>
      </c>
      <c r="D2183" t="s">
        <v>154</v>
      </c>
      <c r="E2183" t="str">
        <f t="shared" si="205"/>
        <v>No</v>
      </c>
      <c r="F2183" t="str">
        <f t="shared" si="206"/>
        <v>0</v>
      </c>
      <c r="G2183" t="s">
        <v>154</v>
      </c>
      <c r="H2183" t="s">
        <v>155</v>
      </c>
      <c r="I2183" t="str">
        <f t="shared" si="207"/>
        <v/>
      </c>
      <c r="J2183" t="str">
        <f t="shared" si="208"/>
        <v/>
      </c>
      <c r="K2183" t="str">
        <f>VLOOKUP('intouch变量（离散）'!$A2183,基本表格!$G:$Q,9,FALSE)</f>
        <v>None</v>
      </c>
      <c r="L2183">
        <v>1</v>
      </c>
      <c r="M2183" t="s">
        <v>156</v>
      </c>
      <c r="N2183" t="s">
        <v>157</v>
      </c>
      <c r="O2183" t="s">
        <v>158</v>
      </c>
      <c r="P2183" t="str">
        <f>VLOOKUP('intouch变量（离散）'!$A2183,基本表格!$G:$Q,3,FALSE)</f>
        <v>DB1400,X616.1</v>
      </c>
      <c r="Q2183" t="str">
        <f>VLOOKUP('intouch变量（离散）'!$A2183,基本表格!$G:$Q,10,FALSE)</f>
        <v>Yes</v>
      </c>
      <c r="R2183" t="str">
        <f t="shared" si="210"/>
        <v>DB1400,X616.1 刨片机料仓4#出料螺旋B 电机控制 星型</v>
      </c>
      <c r="S2183">
        <v>0</v>
      </c>
      <c r="T2183">
        <v>0</v>
      </c>
    </row>
    <row r="2184" spans="1:20">
      <c r="A2184" t="s">
        <v>2340</v>
      </c>
      <c r="B2184" s="11" t="str">
        <f t="shared" si="209"/>
        <v>CHP4</v>
      </c>
      <c r="C2184" s="11" t="str">
        <f>VLOOKUP('intouch变量（离散）'!$A2184,基本表格!$G:$Q,2,FALSE)</f>
        <v>刨片机料仓4#出料螺旋B 电机控制 维修开关</v>
      </c>
      <c r="D2184" t="s">
        <v>154</v>
      </c>
      <c r="E2184" t="str">
        <f t="shared" si="205"/>
        <v>No</v>
      </c>
      <c r="F2184" t="str">
        <f t="shared" si="206"/>
        <v>0</v>
      </c>
      <c r="G2184" t="s">
        <v>154</v>
      </c>
      <c r="H2184" t="s">
        <v>155</v>
      </c>
      <c r="I2184" t="str">
        <f t="shared" si="207"/>
        <v/>
      </c>
      <c r="J2184" t="str">
        <f t="shared" si="208"/>
        <v/>
      </c>
      <c r="K2184" t="str">
        <f>VLOOKUP('intouch变量（离散）'!$A2184,基本表格!$G:$Q,9,FALSE)</f>
        <v>On</v>
      </c>
      <c r="L2184">
        <v>1</v>
      </c>
      <c r="M2184" t="s">
        <v>156</v>
      </c>
      <c r="N2184" t="s">
        <v>157</v>
      </c>
      <c r="O2184" t="s">
        <v>158</v>
      </c>
      <c r="P2184" t="str">
        <f>VLOOKUP('intouch变量（离散）'!$A2184,基本表格!$G:$Q,3,FALSE)</f>
        <v>DB1400,X616.2</v>
      </c>
      <c r="Q2184" t="str">
        <f>VLOOKUP('intouch变量（离散）'!$A2184,基本表格!$G:$Q,10,FALSE)</f>
        <v>Yes</v>
      </c>
      <c r="R2184" t="str">
        <f t="shared" si="210"/>
        <v>DB1400,X616.2 刨片机料仓4#出料螺旋B 电机控制 维修开关</v>
      </c>
      <c r="S2184">
        <v>0</v>
      </c>
      <c r="T2184">
        <v>0</v>
      </c>
    </row>
    <row r="2185" spans="1:20">
      <c r="A2185" t="s">
        <v>2341</v>
      </c>
      <c r="B2185" s="11" t="str">
        <f t="shared" si="209"/>
        <v>CHP4</v>
      </c>
      <c r="C2185" s="11" t="str">
        <f>VLOOKUP('intouch变量（离散）'!$A2185,基本表格!$G:$Q,2,FALSE)</f>
        <v>刨片机料仓4#出料螺旋B 电机控制 左跑偏2检测</v>
      </c>
      <c r="D2185" t="s">
        <v>154</v>
      </c>
      <c r="E2185" t="str">
        <f t="shared" si="205"/>
        <v>No</v>
      </c>
      <c r="F2185" t="str">
        <f t="shared" si="206"/>
        <v>0</v>
      </c>
      <c r="G2185" t="s">
        <v>154</v>
      </c>
      <c r="H2185" t="s">
        <v>155</v>
      </c>
      <c r="I2185" t="str">
        <f t="shared" si="207"/>
        <v/>
      </c>
      <c r="J2185" t="str">
        <f t="shared" si="208"/>
        <v/>
      </c>
      <c r="K2185" t="str">
        <f>VLOOKUP('intouch变量（离散）'!$A2185,基本表格!$G:$Q,9,FALSE)</f>
        <v>None</v>
      </c>
      <c r="L2185">
        <v>1</v>
      </c>
      <c r="M2185" t="s">
        <v>156</v>
      </c>
      <c r="N2185" t="s">
        <v>157</v>
      </c>
      <c r="O2185" t="s">
        <v>158</v>
      </c>
      <c r="P2185" t="str">
        <f>VLOOKUP('intouch变量（离散）'!$A2185,基本表格!$G:$Q,3,FALSE)</f>
        <v>DB1400,X616.3</v>
      </c>
      <c r="Q2185" t="str">
        <f>VLOOKUP('intouch变量（离散）'!$A2185,基本表格!$G:$Q,10,FALSE)</f>
        <v>Yes</v>
      </c>
      <c r="R2185" t="str">
        <f t="shared" si="210"/>
        <v>DB1400,X616.3 刨片机料仓4#出料螺旋B 电机控制 左跑偏2检测</v>
      </c>
      <c r="S2185">
        <v>0</v>
      </c>
      <c r="T2185">
        <v>0</v>
      </c>
    </row>
    <row r="2186" spans="1:20">
      <c r="A2186" t="s">
        <v>2342</v>
      </c>
      <c r="B2186" s="11" t="str">
        <f t="shared" si="209"/>
        <v>CHP4</v>
      </c>
      <c r="C2186" s="11" t="str">
        <f>VLOOKUP('intouch变量（离散）'!$A2186,基本表格!$G:$Q,2,FALSE)</f>
        <v>刨片机料仓4#出料螺旋B 电机控制 右跑偏2检测</v>
      </c>
      <c r="D2186" t="s">
        <v>154</v>
      </c>
      <c r="E2186" t="str">
        <f t="shared" si="205"/>
        <v>No</v>
      </c>
      <c r="F2186" t="str">
        <f t="shared" si="206"/>
        <v>0</v>
      </c>
      <c r="G2186" t="s">
        <v>154</v>
      </c>
      <c r="H2186" t="s">
        <v>155</v>
      </c>
      <c r="I2186" t="str">
        <f t="shared" si="207"/>
        <v/>
      </c>
      <c r="J2186" t="str">
        <f t="shared" si="208"/>
        <v/>
      </c>
      <c r="K2186" t="str">
        <f>VLOOKUP('intouch变量（离散）'!$A2186,基本表格!$G:$Q,9,FALSE)</f>
        <v>None</v>
      </c>
      <c r="L2186">
        <v>1</v>
      </c>
      <c r="M2186" t="s">
        <v>156</v>
      </c>
      <c r="N2186" t="s">
        <v>157</v>
      </c>
      <c r="O2186" t="s">
        <v>158</v>
      </c>
      <c r="P2186" t="str">
        <f>VLOOKUP('intouch变量（离散）'!$A2186,基本表格!$G:$Q,3,FALSE)</f>
        <v>DB1400,X616.4</v>
      </c>
      <c r="Q2186" t="str">
        <f>VLOOKUP('intouch变量（离散）'!$A2186,基本表格!$G:$Q,10,FALSE)</f>
        <v>Yes</v>
      </c>
      <c r="R2186" t="str">
        <f t="shared" si="210"/>
        <v>DB1400,X616.4 刨片机料仓4#出料螺旋B 电机控制 右跑偏2检测</v>
      </c>
      <c r="S2186">
        <v>0</v>
      </c>
      <c r="T2186">
        <v>0</v>
      </c>
    </row>
    <row r="2187" spans="1:20">
      <c r="A2187" t="s">
        <v>2343</v>
      </c>
      <c r="B2187" s="11" t="str">
        <f t="shared" si="209"/>
        <v>CHP4</v>
      </c>
      <c r="C2187" s="11" t="str">
        <f>VLOOKUP('intouch变量（离散）'!$A2187,基本表格!$G:$Q,2,FALSE)</f>
        <v>刨片机料仓4#出料螺旋B 给定频率 上限保护使能</v>
      </c>
      <c r="D2187" t="s">
        <v>154</v>
      </c>
      <c r="E2187" t="str">
        <f t="shared" si="205"/>
        <v>Yes</v>
      </c>
      <c r="F2187" t="str">
        <f t="shared" si="206"/>
        <v>900</v>
      </c>
      <c r="G2187" t="s">
        <v>154</v>
      </c>
      <c r="H2187" t="s">
        <v>155</v>
      </c>
      <c r="I2187" t="str">
        <f t="shared" si="207"/>
        <v>禁用</v>
      </c>
      <c r="J2187" t="str">
        <f t="shared" si="208"/>
        <v>启用</v>
      </c>
      <c r="K2187" t="str">
        <f>VLOOKUP('intouch变量（离散）'!$A2187,基本表格!$G:$Q,9,FALSE)</f>
        <v>None</v>
      </c>
      <c r="L2187">
        <v>1</v>
      </c>
      <c r="M2187" t="s">
        <v>156</v>
      </c>
      <c r="N2187" t="s">
        <v>157</v>
      </c>
      <c r="O2187" t="s">
        <v>158</v>
      </c>
      <c r="P2187" t="str">
        <f>VLOOKUP('intouch变量（离散）'!$A2187,基本表格!$G:$Q,3,FALSE)</f>
        <v>DB1400,X650.3</v>
      </c>
      <c r="Q2187" t="str">
        <f>VLOOKUP('intouch变量（离散）'!$A2187,基本表格!$G:$Q,10,FALSE)</f>
        <v>No</v>
      </c>
      <c r="R2187" t="str">
        <f t="shared" si="210"/>
        <v>DB1400,X650.3 刨片机料仓4#出料螺旋B 给定频率 上限保护使能</v>
      </c>
      <c r="S2187">
        <v>0</v>
      </c>
      <c r="T2187">
        <v>0</v>
      </c>
    </row>
    <row r="2188" spans="1:20">
      <c r="A2188" t="s">
        <v>2344</v>
      </c>
      <c r="B2188" s="11" t="str">
        <f t="shared" si="209"/>
        <v>CHP4</v>
      </c>
      <c r="C2188" s="11" t="str">
        <f>VLOOKUP('intouch变量（离散）'!$A2188,基本表格!$G:$Q,2,FALSE)</f>
        <v>刨片机料仓4#出料螺旋B 给定频率 下限保护使能</v>
      </c>
      <c r="D2188" t="s">
        <v>154</v>
      </c>
      <c r="E2188" t="str">
        <f t="shared" si="205"/>
        <v>Yes</v>
      </c>
      <c r="F2188" t="str">
        <f t="shared" si="206"/>
        <v>900</v>
      </c>
      <c r="G2188" t="s">
        <v>154</v>
      </c>
      <c r="H2188" t="s">
        <v>155</v>
      </c>
      <c r="I2188" t="str">
        <f t="shared" si="207"/>
        <v>禁用</v>
      </c>
      <c r="J2188" t="str">
        <f t="shared" si="208"/>
        <v>启用</v>
      </c>
      <c r="K2188" t="str">
        <f>VLOOKUP('intouch变量（离散）'!$A2188,基本表格!$G:$Q,9,FALSE)</f>
        <v>None</v>
      </c>
      <c r="L2188">
        <v>1</v>
      </c>
      <c r="M2188" t="s">
        <v>156</v>
      </c>
      <c r="N2188" t="s">
        <v>157</v>
      </c>
      <c r="O2188" t="s">
        <v>158</v>
      </c>
      <c r="P2188" t="str">
        <f>VLOOKUP('intouch变量（离散）'!$A2188,基本表格!$G:$Q,3,FALSE)</f>
        <v>DB1400,X650.4</v>
      </c>
      <c r="Q2188" t="str">
        <f>VLOOKUP('intouch变量（离散）'!$A2188,基本表格!$G:$Q,10,FALSE)</f>
        <v>No</v>
      </c>
      <c r="R2188" t="str">
        <f t="shared" si="210"/>
        <v>DB1400,X650.4 刨片机料仓4#出料螺旋B 给定频率 下限保护使能</v>
      </c>
      <c r="S2188">
        <v>0</v>
      </c>
      <c r="T2188">
        <v>0</v>
      </c>
    </row>
    <row r="2189" spans="1:20">
      <c r="A2189" t="s">
        <v>2345</v>
      </c>
      <c r="B2189" s="11" t="str">
        <f t="shared" si="209"/>
        <v>CHP4</v>
      </c>
      <c r="C2189" s="11" t="str">
        <f>VLOOKUP('intouch变量（离散）'!$A2189,基本表格!$G:$Q,2,FALSE)</f>
        <v>刨片机料仓4#出料螺旋B 给定频率 上限报警</v>
      </c>
      <c r="D2189" t="s">
        <v>154</v>
      </c>
      <c r="E2189" t="str">
        <f t="shared" si="205"/>
        <v>No</v>
      </c>
      <c r="F2189" t="str">
        <f t="shared" si="206"/>
        <v>0</v>
      </c>
      <c r="G2189" t="s">
        <v>154</v>
      </c>
      <c r="H2189" t="s">
        <v>155</v>
      </c>
      <c r="I2189" t="str">
        <f t="shared" si="207"/>
        <v/>
      </c>
      <c r="J2189" t="str">
        <f t="shared" si="208"/>
        <v/>
      </c>
      <c r="K2189" t="str">
        <f>VLOOKUP('intouch变量（离散）'!$A2189,基本表格!$G:$Q,9,FALSE)</f>
        <v>None</v>
      </c>
      <c r="L2189">
        <v>1</v>
      </c>
      <c r="M2189" t="s">
        <v>156</v>
      </c>
      <c r="N2189" t="s">
        <v>157</v>
      </c>
      <c r="O2189" t="s">
        <v>158</v>
      </c>
      <c r="P2189" t="str">
        <f>VLOOKUP('intouch变量（离散）'!$A2189,基本表格!$G:$Q,3,FALSE)</f>
        <v>DB1400,X650.5</v>
      </c>
      <c r="Q2189" t="str">
        <f>VLOOKUP('intouch变量（离散）'!$A2189,基本表格!$G:$Q,10,FALSE)</f>
        <v>Yes</v>
      </c>
      <c r="R2189" t="str">
        <f t="shared" si="210"/>
        <v>DB1400,X650.5 刨片机料仓4#出料螺旋B 给定频率 上限报警</v>
      </c>
      <c r="S2189">
        <v>0</v>
      </c>
      <c r="T2189">
        <v>0</v>
      </c>
    </row>
    <row r="2190" spans="1:20">
      <c r="A2190" t="s">
        <v>2346</v>
      </c>
      <c r="B2190" s="11" t="str">
        <f t="shared" si="209"/>
        <v>CHP4</v>
      </c>
      <c r="C2190" s="11" t="str">
        <f>VLOOKUP('intouch变量（离散）'!$A2190,基本表格!$G:$Q,2,FALSE)</f>
        <v>刨片机料仓4#出料螺旋B 给定频率 下限报警</v>
      </c>
      <c r="D2190" t="s">
        <v>154</v>
      </c>
      <c r="E2190" t="str">
        <f t="shared" si="205"/>
        <v>No</v>
      </c>
      <c r="F2190" t="str">
        <f t="shared" si="206"/>
        <v>0</v>
      </c>
      <c r="G2190" t="s">
        <v>154</v>
      </c>
      <c r="H2190" t="s">
        <v>155</v>
      </c>
      <c r="I2190" t="str">
        <f t="shared" si="207"/>
        <v/>
      </c>
      <c r="J2190" t="str">
        <f t="shared" si="208"/>
        <v/>
      </c>
      <c r="K2190" t="str">
        <f>VLOOKUP('intouch变量（离散）'!$A2190,基本表格!$G:$Q,9,FALSE)</f>
        <v>None</v>
      </c>
      <c r="L2190">
        <v>1</v>
      </c>
      <c r="M2190" t="s">
        <v>156</v>
      </c>
      <c r="N2190" t="s">
        <v>157</v>
      </c>
      <c r="O2190" t="s">
        <v>158</v>
      </c>
      <c r="P2190" t="str">
        <f>VLOOKUP('intouch变量（离散）'!$A2190,基本表格!$G:$Q,3,FALSE)</f>
        <v>DB1400,X650.6</v>
      </c>
      <c r="Q2190" t="str">
        <f>VLOOKUP('intouch变量（离散）'!$A2190,基本表格!$G:$Q,10,FALSE)</f>
        <v>Yes</v>
      </c>
      <c r="R2190" t="str">
        <f t="shared" si="210"/>
        <v>DB1400,X650.6 刨片机料仓4#出料螺旋B 给定频率 下限报警</v>
      </c>
      <c r="S2190">
        <v>0</v>
      </c>
      <c r="T2190">
        <v>0</v>
      </c>
    </row>
    <row r="2191" spans="1:20">
      <c r="A2191" t="s">
        <v>2347</v>
      </c>
      <c r="B2191" s="11" t="str">
        <f t="shared" si="209"/>
        <v>CHP4</v>
      </c>
      <c r="C2191" s="11" t="str">
        <f>VLOOKUP('intouch变量（离散）'!$A2191,基本表格!$G:$Q,2,FALSE)</f>
        <v>刨片机料仓4#出料螺旋B 给定频率 上上限报警</v>
      </c>
      <c r="D2191" t="s">
        <v>154</v>
      </c>
      <c r="E2191" t="str">
        <f t="shared" si="205"/>
        <v>No</v>
      </c>
      <c r="F2191" t="str">
        <f t="shared" si="206"/>
        <v>0</v>
      </c>
      <c r="G2191" t="s">
        <v>154</v>
      </c>
      <c r="H2191" t="s">
        <v>155</v>
      </c>
      <c r="I2191" t="str">
        <f t="shared" si="207"/>
        <v/>
      </c>
      <c r="J2191" t="str">
        <f t="shared" si="208"/>
        <v/>
      </c>
      <c r="K2191" t="str">
        <f>VLOOKUP('intouch变量（离散）'!$A2191,基本表格!$G:$Q,9,FALSE)</f>
        <v>On</v>
      </c>
      <c r="L2191">
        <v>1</v>
      </c>
      <c r="M2191" t="s">
        <v>156</v>
      </c>
      <c r="N2191" t="s">
        <v>157</v>
      </c>
      <c r="O2191" t="s">
        <v>158</v>
      </c>
      <c r="P2191" t="str">
        <f>VLOOKUP('intouch变量（离散）'!$A2191,基本表格!$G:$Q,3,FALSE)</f>
        <v>DB1400,X650.7</v>
      </c>
      <c r="Q2191" t="str">
        <f>VLOOKUP('intouch变量（离散）'!$A2191,基本表格!$G:$Q,10,FALSE)</f>
        <v>Yes</v>
      </c>
      <c r="R2191" t="str">
        <f t="shared" si="210"/>
        <v>DB1400,X650.7 刨片机料仓4#出料螺旋B 给定频率 上上限报警</v>
      </c>
      <c r="S2191">
        <v>0</v>
      </c>
      <c r="T2191">
        <v>0</v>
      </c>
    </row>
    <row r="2192" spans="1:20">
      <c r="A2192" t="s">
        <v>2348</v>
      </c>
      <c r="B2192" s="11" t="str">
        <f t="shared" si="209"/>
        <v>CHP4</v>
      </c>
      <c r="C2192" s="11" t="str">
        <f>VLOOKUP('intouch变量（离散）'!$A2192,基本表格!$G:$Q,2,FALSE)</f>
        <v>刨片机料仓4#出料螺旋B 给定频率 下下限报警</v>
      </c>
      <c r="D2192" t="s">
        <v>154</v>
      </c>
      <c r="E2192" t="str">
        <f t="shared" si="205"/>
        <v>No</v>
      </c>
      <c r="F2192" t="str">
        <f t="shared" si="206"/>
        <v>0</v>
      </c>
      <c r="G2192" t="s">
        <v>154</v>
      </c>
      <c r="H2192" t="s">
        <v>155</v>
      </c>
      <c r="I2192" t="str">
        <f t="shared" si="207"/>
        <v/>
      </c>
      <c r="J2192" t="str">
        <f t="shared" si="208"/>
        <v/>
      </c>
      <c r="K2192" t="str">
        <f>VLOOKUP('intouch变量（离散）'!$A2192,基本表格!$G:$Q,9,FALSE)</f>
        <v>On</v>
      </c>
      <c r="L2192">
        <v>1</v>
      </c>
      <c r="M2192" t="s">
        <v>156</v>
      </c>
      <c r="N2192" t="s">
        <v>157</v>
      </c>
      <c r="O2192" t="s">
        <v>158</v>
      </c>
      <c r="P2192" t="str">
        <f>VLOOKUP('intouch变量（离散）'!$A2192,基本表格!$G:$Q,3,FALSE)</f>
        <v>DB1400,X651.0</v>
      </c>
      <c r="Q2192" t="str">
        <f>VLOOKUP('intouch变量（离散）'!$A2192,基本表格!$G:$Q,10,FALSE)</f>
        <v>Yes</v>
      </c>
      <c r="R2192" t="str">
        <f t="shared" si="210"/>
        <v>DB1400,X651.0 刨片机料仓4#出料螺旋B 给定频率 下下限报警</v>
      </c>
      <c r="S2192">
        <v>0</v>
      </c>
      <c r="T2192">
        <v>0</v>
      </c>
    </row>
    <row r="2193" spans="1:20">
      <c r="A2193" t="s">
        <v>2349</v>
      </c>
      <c r="B2193" s="11" t="str">
        <f t="shared" si="209"/>
        <v>CHP4</v>
      </c>
      <c r="C2193" s="11" t="str">
        <f>VLOOKUP('intouch变量（离散）'!$A2193,基本表格!$G:$Q,2,FALSE)</f>
        <v>刨片机料仓4#出料螺旋B 给定频率 极限报警</v>
      </c>
      <c r="D2193" t="s">
        <v>154</v>
      </c>
      <c r="E2193" t="str">
        <f t="shared" si="205"/>
        <v>No</v>
      </c>
      <c r="F2193" t="str">
        <f t="shared" si="206"/>
        <v>0</v>
      </c>
      <c r="G2193" t="s">
        <v>154</v>
      </c>
      <c r="H2193" t="s">
        <v>155</v>
      </c>
      <c r="I2193" t="str">
        <f t="shared" si="207"/>
        <v/>
      </c>
      <c r="J2193" t="str">
        <f t="shared" si="208"/>
        <v/>
      </c>
      <c r="K2193" t="str">
        <f>VLOOKUP('intouch变量（离散）'!$A2193,基本表格!$G:$Q,9,FALSE)</f>
        <v>On</v>
      </c>
      <c r="L2193">
        <v>1</v>
      </c>
      <c r="M2193" t="s">
        <v>156</v>
      </c>
      <c r="N2193" t="s">
        <v>157</v>
      </c>
      <c r="O2193" t="s">
        <v>158</v>
      </c>
      <c r="P2193" t="str">
        <f>VLOOKUP('intouch变量（离散）'!$A2193,基本表格!$G:$Q,3,FALSE)</f>
        <v>DB1400,X651.1</v>
      </c>
      <c r="Q2193" t="str">
        <f>VLOOKUP('intouch变量（离散）'!$A2193,基本表格!$G:$Q,10,FALSE)</f>
        <v>Yes</v>
      </c>
      <c r="R2193" t="str">
        <f t="shared" si="210"/>
        <v>DB1400,X651.1 刨片机料仓4#出料螺旋B 给定频率 极限报警</v>
      </c>
      <c r="S2193">
        <v>0</v>
      </c>
      <c r="T2193">
        <v>0</v>
      </c>
    </row>
    <row r="2194" spans="1:20">
      <c r="A2194" t="s">
        <v>2350</v>
      </c>
      <c r="B2194" s="11" t="str">
        <f t="shared" si="209"/>
        <v>CHP4</v>
      </c>
      <c r="C2194" s="11" t="str">
        <f>VLOOKUP('intouch变量（离散）'!$A2194,基本表格!$G:$Q,2,FALSE)</f>
        <v>刨片机料仓4#出料螺旋B 给定频率 传感器断线报警</v>
      </c>
      <c r="D2194" t="s">
        <v>154</v>
      </c>
      <c r="E2194" t="str">
        <f t="shared" si="205"/>
        <v>No</v>
      </c>
      <c r="F2194" t="str">
        <f t="shared" si="206"/>
        <v>0</v>
      </c>
      <c r="G2194" t="s">
        <v>154</v>
      </c>
      <c r="H2194" t="s">
        <v>155</v>
      </c>
      <c r="I2194" t="str">
        <f t="shared" si="207"/>
        <v/>
      </c>
      <c r="J2194" t="str">
        <f t="shared" si="208"/>
        <v/>
      </c>
      <c r="K2194" t="str">
        <f>VLOOKUP('intouch变量（离散）'!$A2194,基本表格!$G:$Q,9,FALSE)</f>
        <v>On</v>
      </c>
      <c r="L2194">
        <v>1</v>
      </c>
      <c r="M2194" t="s">
        <v>156</v>
      </c>
      <c r="N2194" t="s">
        <v>157</v>
      </c>
      <c r="O2194" t="s">
        <v>158</v>
      </c>
      <c r="P2194" t="str">
        <f>VLOOKUP('intouch变量（离散）'!$A2194,基本表格!$G:$Q,3,FALSE)</f>
        <v>DB1400,X651.2</v>
      </c>
      <c r="Q2194" t="str">
        <f>VLOOKUP('intouch变量（离散）'!$A2194,基本表格!$G:$Q,10,FALSE)</f>
        <v>Yes</v>
      </c>
      <c r="R2194" t="str">
        <f t="shared" si="210"/>
        <v>DB1400,X651.2 刨片机料仓4#出料螺旋B 给定频率 传感器断线报警</v>
      </c>
      <c r="S2194">
        <v>0</v>
      </c>
      <c r="T2194">
        <v>0</v>
      </c>
    </row>
    <row r="2195" spans="1:20">
      <c r="A2195" t="s">
        <v>2351</v>
      </c>
      <c r="B2195" s="11" t="str">
        <f t="shared" si="209"/>
        <v>CHP4</v>
      </c>
      <c r="C2195" s="11" t="str">
        <f>VLOOKUP('intouch变量（离散）'!$A2195,基本表格!$G:$Q,2,FALSE)</f>
        <v>刨片机料仓4#出料螺旋B 反馈频率 上限保护使能</v>
      </c>
      <c r="D2195" t="s">
        <v>154</v>
      </c>
      <c r="E2195" t="str">
        <f t="shared" si="205"/>
        <v>Yes</v>
      </c>
      <c r="F2195" t="str">
        <f t="shared" si="206"/>
        <v>900</v>
      </c>
      <c r="G2195" t="s">
        <v>154</v>
      </c>
      <c r="H2195" t="s">
        <v>155</v>
      </c>
      <c r="I2195" t="str">
        <f t="shared" si="207"/>
        <v>禁用</v>
      </c>
      <c r="J2195" t="str">
        <f t="shared" si="208"/>
        <v>启用</v>
      </c>
      <c r="K2195" t="str">
        <f>VLOOKUP('intouch变量（离散）'!$A2195,基本表格!$G:$Q,9,FALSE)</f>
        <v>None</v>
      </c>
      <c r="L2195">
        <v>1</v>
      </c>
      <c r="M2195" t="s">
        <v>156</v>
      </c>
      <c r="N2195" t="s">
        <v>157</v>
      </c>
      <c r="O2195" t="s">
        <v>158</v>
      </c>
      <c r="P2195" t="str">
        <f>VLOOKUP('intouch变量（离散）'!$A2195,基本表格!$G:$Q,3,FALSE)</f>
        <v>DB1400,X700.3</v>
      </c>
      <c r="Q2195" t="str">
        <f>VLOOKUP('intouch变量（离散）'!$A2195,基本表格!$G:$Q,10,FALSE)</f>
        <v>No</v>
      </c>
      <c r="R2195" t="str">
        <f t="shared" si="210"/>
        <v>DB1400,X700.3 刨片机料仓4#出料螺旋B 反馈频率 上限保护使能</v>
      </c>
      <c r="S2195">
        <v>0</v>
      </c>
      <c r="T2195">
        <v>0</v>
      </c>
    </row>
    <row r="2196" spans="1:20">
      <c r="A2196" t="s">
        <v>2352</v>
      </c>
      <c r="B2196" s="11" t="str">
        <f t="shared" si="209"/>
        <v>CHP4</v>
      </c>
      <c r="C2196" s="11" t="str">
        <f>VLOOKUP('intouch变量（离散）'!$A2196,基本表格!$G:$Q,2,FALSE)</f>
        <v>刨片机料仓4#出料螺旋B 反馈频率 下限保护使能</v>
      </c>
      <c r="D2196" t="s">
        <v>154</v>
      </c>
      <c r="E2196" t="str">
        <f t="shared" si="205"/>
        <v>Yes</v>
      </c>
      <c r="F2196" t="str">
        <f t="shared" si="206"/>
        <v>900</v>
      </c>
      <c r="G2196" t="s">
        <v>154</v>
      </c>
      <c r="H2196" t="s">
        <v>155</v>
      </c>
      <c r="I2196" t="str">
        <f t="shared" si="207"/>
        <v>禁用</v>
      </c>
      <c r="J2196" t="str">
        <f t="shared" si="208"/>
        <v>启用</v>
      </c>
      <c r="K2196" t="str">
        <f>VLOOKUP('intouch变量（离散）'!$A2196,基本表格!$G:$Q,9,FALSE)</f>
        <v>None</v>
      </c>
      <c r="L2196">
        <v>1</v>
      </c>
      <c r="M2196" t="s">
        <v>156</v>
      </c>
      <c r="N2196" t="s">
        <v>157</v>
      </c>
      <c r="O2196" t="s">
        <v>158</v>
      </c>
      <c r="P2196" t="str">
        <f>VLOOKUP('intouch变量（离散）'!$A2196,基本表格!$G:$Q,3,FALSE)</f>
        <v>DB1400,X700.4</v>
      </c>
      <c r="Q2196" t="str">
        <f>VLOOKUP('intouch变量（离散）'!$A2196,基本表格!$G:$Q,10,FALSE)</f>
        <v>No</v>
      </c>
      <c r="R2196" t="str">
        <f t="shared" si="210"/>
        <v>DB1400,X700.4 刨片机料仓4#出料螺旋B 反馈频率 下限保护使能</v>
      </c>
      <c r="S2196">
        <v>0</v>
      </c>
      <c r="T2196">
        <v>0</v>
      </c>
    </row>
    <row r="2197" spans="1:20">
      <c r="A2197" t="s">
        <v>2353</v>
      </c>
      <c r="B2197" s="11" t="str">
        <f t="shared" si="209"/>
        <v>CHP4</v>
      </c>
      <c r="C2197" s="11" t="str">
        <f>VLOOKUP('intouch变量（离散）'!$A2197,基本表格!$G:$Q,2,FALSE)</f>
        <v>刨片机料仓4#出料螺旋B 反馈频率 上限报警</v>
      </c>
      <c r="D2197" t="s">
        <v>154</v>
      </c>
      <c r="E2197" t="str">
        <f t="shared" si="205"/>
        <v>No</v>
      </c>
      <c r="F2197" t="str">
        <f t="shared" si="206"/>
        <v>0</v>
      </c>
      <c r="G2197" t="s">
        <v>154</v>
      </c>
      <c r="H2197" t="s">
        <v>155</v>
      </c>
      <c r="I2197" t="str">
        <f t="shared" si="207"/>
        <v/>
      </c>
      <c r="J2197" t="str">
        <f t="shared" si="208"/>
        <v/>
      </c>
      <c r="K2197" t="str">
        <f>VLOOKUP('intouch变量（离散）'!$A2197,基本表格!$G:$Q,9,FALSE)</f>
        <v>None</v>
      </c>
      <c r="L2197">
        <v>1</v>
      </c>
      <c r="M2197" t="s">
        <v>156</v>
      </c>
      <c r="N2197" t="s">
        <v>157</v>
      </c>
      <c r="O2197" t="s">
        <v>158</v>
      </c>
      <c r="P2197" t="str">
        <f>VLOOKUP('intouch变量（离散）'!$A2197,基本表格!$G:$Q,3,FALSE)</f>
        <v>DB1400,X700.5</v>
      </c>
      <c r="Q2197" t="str">
        <f>VLOOKUP('intouch变量（离散）'!$A2197,基本表格!$G:$Q,10,FALSE)</f>
        <v>Yes</v>
      </c>
      <c r="R2197" t="str">
        <f t="shared" si="210"/>
        <v>DB1400,X700.5 刨片机料仓4#出料螺旋B 反馈频率 上限报警</v>
      </c>
      <c r="S2197">
        <v>0</v>
      </c>
      <c r="T2197">
        <v>0</v>
      </c>
    </row>
    <row r="2198" spans="1:20">
      <c r="A2198" t="s">
        <v>2354</v>
      </c>
      <c r="B2198" s="11" t="str">
        <f t="shared" si="209"/>
        <v>CHP4</v>
      </c>
      <c r="C2198" s="11" t="str">
        <f>VLOOKUP('intouch变量（离散）'!$A2198,基本表格!$G:$Q,2,FALSE)</f>
        <v>刨片机料仓4#出料螺旋B 反馈频率 下限报警</v>
      </c>
      <c r="D2198" t="s">
        <v>154</v>
      </c>
      <c r="E2198" t="str">
        <f t="shared" si="205"/>
        <v>No</v>
      </c>
      <c r="F2198" t="str">
        <f t="shared" si="206"/>
        <v>0</v>
      </c>
      <c r="G2198" t="s">
        <v>154</v>
      </c>
      <c r="H2198" t="s">
        <v>155</v>
      </c>
      <c r="I2198" t="str">
        <f t="shared" si="207"/>
        <v/>
      </c>
      <c r="J2198" t="str">
        <f t="shared" si="208"/>
        <v/>
      </c>
      <c r="K2198" t="str">
        <f>VLOOKUP('intouch变量（离散）'!$A2198,基本表格!$G:$Q,9,FALSE)</f>
        <v>None</v>
      </c>
      <c r="L2198">
        <v>1</v>
      </c>
      <c r="M2198" t="s">
        <v>156</v>
      </c>
      <c r="N2198" t="s">
        <v>157</v>
      </c>
      <c r="O2198" t="s">
        <v>158</v>
      </c>
      <c r="P2198" t="str">
        <f>VLOOKUP('intouch变量（离散）'!$A2198,基本表格!$G:$Q,3,FALSE)</f>
        <v>DB1400,X700.6</v>
      </c>
      <c r="Q2198" t="str">
        <f>VLOOKUP('intouch变量（离散）'!$A2198,基本表格!$G:$Q,10,FALSE)</f>
        <v>Yes</v>
      </c>
      <c r="R2198" t="str">
        <f t="shared" si="210"/>
        <v>DB1400,X700.6 刨片机料仓4#出料螺旋B 反馈频率 下限报警</v>
      </c>
      <c r="S2198">
        <v>0</v>
      </c>
      <c r="T2198">
        <v>0</v>
      </c>
    </row>
    <row r="2199" spans="1:20">
      <c r="A2199" t="s">
        <v>2355</v>
      </c>
      <c r="B2199" s="11" t="str">
        <f t="shared" si="209"/>
        <v>CHP4</v>
      </c>
      <c r="C2199" s="11" t="str">
        <f>VLOOKUP('intouch变量（离散）'!$A2199,基本表格!$G:$Q,2,FALSE)</f>
        <v>刨片机料仓4#出料螺旋B 反馈频率 上上限报警</v>
      </c>
      <c r="D2199" t="s">
        <v>154</v>
      </c>
      <c r="E2199" t="str">
        <f t="shared" si="205"/>
        <v>No</v>
      </c>
      <c r="F2199" t="str">
        <f t="shared" si="206"/>
        <v>0</v>
      </c>
      <c r="G2199" t="s">
        <v>154</v>
      </c>
      <c r="H2199" t="s">
        <v>155</v>
      </c>
      <c r="I2199" t="str">
        <f t="shared" si="207"/>
        <v/>
      </c>
      <c r="J2199" t="str">
        <f t="shared" si="208"/>
        <v/>
      </c>
      <c r="K2199" t="str">
        <f>VLOOKUP('intouch变量（离散）'!$A2199,基本表格!$G:$Q,9,FALSE)</f>
        <v>On</v>
      </c>
      <c r="L2199">
        <v>1</v>
      </c>
      <c r="M2199" t="s">
        <v>156</v>
      </c>
      <c r="N2199" t="s">
        <v>157</v>
      </c>
      <c r="O2199" t="s">
        <v>158</v>
      </c>
      <c r="P2199" t="str">
        <f>VLOOKUP('intouch变量（离散）'!$A2199,基本表格!$G:$Q,3,FALSE)</f>
        <v>DB1400,X700.7</v>
      </c>
      <c r="Q2199" t="str">
        <f>VLOOKUP('intouch变量（离散）'!$A2199,基本表格!$G:$Q,10,FALSE)</f>
        <v>Yes</v>
      </c>
      <c r="R2199" t="str">
        <f t="shared" si="210"/>
        <v>DB1400,X700.7 刨片机料仓4#出料螺旋B 反馈频率 上上限报警</v>
      </c>
      <c r="S2199">
        <v>0</v>
      </c>
      <c r="T2199">
        <v>0</v>
      </c>
    </row>
    <row r="2200" spans="1:20">
      <c r="A2200" t="s">
        <v>2356</v>
      </c>
      <c r="B2200" s="11" t="str">
        <f t="shared" si="209"/>
        <v>CHP4</v>
      </c>
      <c r="C2200" s="11" t="str">
        <f>VLOOKUP('intouch变量（离散）'!$A2200,基本表格!$G:$Q,2,FALSE)</f>
        <v>刨片机料仓4#出料螺旋B 反馈频率 下下限报警</v>
      </c>
      <c r="D2200" t="s">
        <v>154</v>
      </c>
      <c r="E2200" t="str">
        <f t="shared" si="205"/>
        <v>No</v>
      </c>
      <c r="F2200" t="str">
        <f t="shared" si="206"/>
        <v>0</v>
      </c>
      <c r="G2200" t="s">
        <v>154</v>
      </c>
      <c r="H2200" t="s">
        <v>155</v>
      </c>
      <c r="I2200" t="str">
        <f t="shared" si="207"/>
        <v/>
      </c>
      <c r="J2200" t="str">
        <f t="shared" si="208"/>
        <v/>
      </c>
      <c r="K2200" t="str">
        <f>VLOOKUP('intouch变量（离散）'!$A2200,基本表格!$G:$Q,9,FALSE)</f>
        <v>On</v>
      </c>
      <c r="L2200">
        <v>1</v>
      </c>
      <c r="M2200" t="s">
        <v>156</v>
      </c>
      <c r="N2200" t="s">
        <v>157</v>
      </c>
      <c r="O2200" t="s">
        <v>158</v>
      </c>
      <c r="P2200" t="str">
        <f>VLOOKUP('intouch变量（离散）'!$A2200,基本表格!$G:$Q,3,FALSE)</f>
        <v>DB1400,X701.0</v>
      </c>
      <c r="Q2200" t="str">
        <f>VLOOKUP('intouch变量（离散）'!$A2200,基本表格!$G:$Q,10,FALSE)</f>
        <v>Yes</v>
      </c>
      <c r="R2200" t="str">
        <f t="shared" si="210"/>
        <v>DB1400,X701.0 刨片机料仓4#出料螺旋B 反馈频率 下下限报警</v>
      </c>
      <c r="S2200">
        <v>0</v>
      </c>
      <c r="T2200">
        <v>0</v>
      </c>
    </row>
    <row r="2201" spans="1:20">
      <c r="A2201" t="s">
        <v>2357</v>
      </c>
      <c r="B2201" s="11" t="str">
        <f t="shared" si="209"/>
        <v>CHP4</v>
      </c>
      <c r="C2201" s="11" t="str">
        <f>VLOOKUP('intouch变量（离散）'!$A2201,基本表格!$G:$Q,2,FALSE)</f>
        <v>刨片机料仓4#出料螺旋B 反馈频率 极限报警</v>
      </c>
      <c r="D2201" t="s">
        <v>154</v>
      </c>
      <c r="E2201" t="str">
        <f t="shared" si="205"/>
        <v>No</v>
      </c>
      <c r="F2201" t="str">
        <f t="shared" si="206"/>
        <v>0</v>
      </c>
      <c r="G2201" t="s">
        <v>154</v>
      </c>
      <c r="H2201" t="s">
        <v>155</v>
      </c>
      <c r="I2201" t="str">
        <f t="shared" si="207"/>
        <v/>
      </c>
      <c r="J2201" t="str">
        <f t="shared" si="208"/>
        <v/>
      </c>
      <c r="K2201" t="str">
        <f>VLOOKUP('intouch变量（离散）'!$A2201,基本表格!$G:$Q,9,FALSE)</f>
        <v>On</v>
      </c>
      <c r="L2201">
        <v>1</v>
      </c>
      <c r="M2201" t="s">
        <v>156</v>
      </c>
      <c r="N2201" t="s">
        <v>157</v>
      </c>
      <c r="O2201" t="s">
        <v>158</v>
      </c>
      <c r="P2201" t="str">
        <f>VLOOKUP('intouch变量（离散）'!$A2201,基本表格!$G:$Q,3,FALSE)</f>
        <v>DB1400,X701.1</v>
      </c>
      <c r="Q2201" t="str">
        <f>VLOOKUP('intouch变量（离散）'!$A2201,基本表格!$G:$Q,10,FALSE)</f>
        <v>Yes</v>
      </c>
      <c r="R2201" t="str">
        <f t="shared" si="210"/>
        <v>DB1400,X701.1 刨片机料仓4#出料螺旋B 反馈频率 极限报警</v>
      </c>
      <c r="S2201">
        <v>0</v>
      </c>
      <c r="T2201">
        <v>0</v>
      </c>
    </row>
    <row r="2202" spans="1:20">
      <c r="A2202" t="s">
        <v>2358</v>
      </c>
      <c r="B2202" s="11" t="str">
        <f t="shared" si="209"/>
        <v>CHP4</v>
      </c>
      <c r="C2202" s="11" t="str">
        <f>VLOOKUP('intouch变量（离散）'!$A2202,基本表格!$G:$Q,2,FALSE)</f>
        <v>刨片机料仓4#出料螺旋B 反馈频率 传感器断线报警</v>
      </c>
      <c r="D2202" t="s">
        <v>154</v>
      </c>
      <c r="E2202" t="str">
        <f t="shared" si="205"/>
        <v>No</v>
      </c>
      <c r="F2202" t="str">
        <f t="shared" si="206"/>
        <v>0</v>
      </c>
      <c r="G2202" t="s">
        <v>154</v>
      </c>
      <c r="H2202" t="s">
        <v>155</v>
      </c>
      <c r="I2202" t="str">
        <f t="shared" si="207"/>
        <v/>
      </c>
      <c r="J2202" t="str">
        <f t="shared" si="208"/>
        <v/>
      </c>
      <c r="K2202" t="str">
        <f>VLOOKUP('intouch变量（离散）'!$A2202,基本表格!$G:$Q,9,FALSE)</f>
        <v>On</v>
      </c>
      <c r="L2202">
        <v>1</v>
      </c>
      <c r="M2202" t="s">
        <v>156</v>
      </c>
      <c r="N2202" t="s">
        <v>157</v>
      </c>
      <c r="O2202" t="s">
        <v>158</v>
      </c>
      <c r="P2202" t="str">
        <f>VLOOKUP('intouch变量（离散）'!$A2202,基本表格!$G:$Q,3,FALSE)</f>
        <v>DB1400,X701.2</v>
      </c>
      <c r="Q2202" t="str">
        <f>VLOOKUP('intouch变量（离散）'!$A2202,基本表格!$G:$Q,10,FALSE)</f>
        <v>Yes</v>
      </c>
      <c r="R2202" t="str">
        <f t="shared" si="210"/>
        <v>DB1400,X701.2 刨片机料仓4#出料螺旋B 反馈频率 传感器断线报警</v>
      </c>
      <c r="S2202">
        <v>0</v>
      </c>
      <c r="T2202">
        <v>0</v>
      </c>
    </row>
    <row r="2203" spans="1:20">
      <c r="A2203" t="s">
        <v>2359</v>
      </c>
      <c r="B2203" s="11" t="str">
        <f t="shared" si="209"/>
        <v>CHP4</v>
      </c>
      <c r="C2203" s="11" t="str">
        <f>VLOOKUP('intouch变量（离散）'!$A2203,基本表格!$G:$Q,2,FALSE)</f>
        <v>刨片机料仓4#出料螺旋B 变频器通讯 备妥（不能与正转信号使用同一个）</v>
      </c>
      <c r="D2203" t="s">
        <v>154</v>
      </c>
      <c r="E2203" t="str">
        <f t="shared" si="205"/>
        <v>No</v>
      </c>
      <c r="F2203" t="str">
        <f t="shared" si="206"/>
        <v>0</v>
      </c>
      <c r="G2203" t="s">
        <v>154</v>
      </c>
      <c r="H2203" t="s">
        <v>155</v>
      </c>
      <c r="I2203" t="str">
        <f t="shared" si="207"/>
        <v/>
      </c>
      <c r="J2203" t="str">
        <f t="shared" si="208"/>
        <v/>
      </c>
      <c r="K2203" t="str">
        <f>VLOOKUP('intouch变量（离散）'!$A2203,基本表格!$G:$Q,9,FALSE)</f>
        <v>None</v>
      </c>
      <c r="L2203">
        <v>1</v>
      </c>
      <c r="M2203" t="s">
        <v>156</v>
      </c>
      <c r="N2203" t="s">
        <v>157</v>
      </c>
      <c r="O2203" t="s">
        <v>158</v>
      </c>
      <c r="P2203" t="str">
        <f>VLOOKUP('intouch变量（离散）'!$A2203,基本表格!$G:$Q,3,FALSE)</f>
        <v>DB1400,X750.0</v>
      </c>
      <c r="Q2203" t="str">
        <f>VLOOKUP('intouch变量（离散）'!$A2203,基本表格!$G:$Q,10,FALSE)</f>
        <v>Yes</v>
      </c>
      <c r="R2203" t="str">
        <f t="shared" si="210"/>
        <v>DB1400,X750.0 刨片机料仓4#出料螺旋B 变频器通讯 备妥（不能与正转信号使用同一个）</v>
      </c>
      <c r="S2203">
        <v>0</v>
      </c>
      <c r="T2203">
        <v>0</v>
      </c>
    </row>
    <row r="2204" spans="1:20">
      <c r="A2204" t="s">
        <v>2360</v>
      </c>
      <c r="B2204" s="11" t="str">
        <f t="shared" si="209"/>
        <v>CHP4</v>
      </c>
      <c r="C2204" s="11" t="str">
        <f>VLOOKUP('intouch变量（离散）'!$A2204,基本表格!$G:$Q,2,FALSE)</f>
        <v>刨片机料仓4#出料螺旋B 变频器通讯 正转</v>
      </c>
      <c r="D2204" t="s">
        <v>154</v>
      </c>
      <c r="E2204" t="str">
        <f t="shared" si="205"/>
        <v>No</v>
      </c>
      <c r="F2204" t="str">
        <f t="shared" si="206"/>
        <v>0</v>
      </c>
      <c r="G2204" t="s">
        <v>154</v>
      </c>
      <c r="H2204" t="s">
        <v>155</v>
      </c>
      <c r="I2204" t="str">
        <f t="shared" si="207"/>
        <v/>
      </c>
      <c r="J2204" t="str">
        <f t="shared" si="208"/>
        <v/>
      </c>
      <c r="K2204" t="str">
        <f>VLOOKUP('intouch变量（离散）'!$A2204,基本表格!$G:$Q,9,FALSE)</f>
        <v>None</v>
      </c>
      <c r="L2204">
        <v>1</v>
      </c>
      <c r="M2204" t="s">
        <v>156</v>
      </c>
      <c r="N2204" t="s">
        <v>157</v>
      </c>
      <c r="O2204" t="s">
        <v>158</v>
      </c>
      <c r="P2204" t="str">
        <f>VLOOKUP('intouch变量（离散）'!$A2204,基本表格!$G:$Q,3,FALSE)</f>
        <v>DB1400,X750.1</v>
      </c>
      <c r="Q2204" t="str">
        <f>VLOOKUP('intouch变量（离散）'!$A2204,基本表格!$G:$Q,10,FALSE)</f>
        <v>Yes</v>
      </c>
      <c r="R2204" t="str">
        <f t="shared" si="210"/>
        <v>DB1400,X750.1 刨片机料仓4#出料螺旋B 变频器通讯 正转</v>
      </c>
      <c r="S2204">
        <v>0</v>
      </c>
      <c r="T2204">
        <v>0</v>
      </c>
    </row>
    <row r="2205" spans="1:20">
      <c r="A2205" t="s">
        <v>2361</v>
      </c>
      <c r="B2205" s="11" t="str">
        <f t="shared" si="209"/>
        <v>CHP4</v>
      </c>
      <c r="C2205" s="11" t="str">
        <f>VLOOKUP('intouch变量（离散）'!$A2205,基本表格!$G:$Q,2,FALSE)</f>
        <v>刨片机料仓4#出料螺旋B 变频器通讯 反转</v>
      </c>
      <c r="D2205" t="s">
        <v>154</v>
      </c>
      <c r="E2205" t="str">
        <f t="shared" si="205"/>
        <v>No</v>
      </c>
      <c r="F2205" t="str">
        <f t="shared" si="206"/>
        <v>0</v>
      </c>
      <c r="G2205" t="s">
        <v>154</v>
      </c>
      <c r="H2205" t="s">
        <v>155</v>
      </c>
      <c r="I2205" t="str">
        <f t="shared" si="207"/>
        <v/>
      </c>
      <c r="J2205" t="str">
        <f t="shared" si="208"/>
        <v/>
      </c>
      <c r="K2205" t="str">
        <f>VLOOKUP('intouch变量（离散）'!$A2205,基本表格!$G:$Q,9,FALSE)</f>
        <v>None</v>
      </c>
      <c r="L2205">
        <v>1</v>
      </c>
      <c r="M2205" t="s">
        <v>156</v>
      </c>
      <c r="N2205" t="s">
        <v>157</v>
      </c>
      <c r="O2205" t="s">
        <v>158</v>
      </c>
      <c r="P2205" t="str">
        <f>VLOOKUP('intouch变量（离散）'!$A2205,基本表格!$G:$Q,3,FALSE)</f>
        <v>DB1400,X750.2</v>
      </c>
      <c r="Q2205" t="str">
        <f>VLOOKUP('intouch变量（离散）'!$A2205,基本表格!$G:$Q,10,FALSE)</f>
        <v>Yes</v>
      </c>
      <c r="R2205" t="str">
        <f t="shared" si="210"/>
        <v>DB1400,X750.2 刨片机料仓4#出料螺旋B 变频器通讯 反转</v>
      </c>
      <c r="S2205">
        <v>0</v>
      </c>
      <c r="T2205">
        <v>0</v>
      </c>
    </row>
    <row r="2206" spans="1:20">
      <c r="A2206" t="s">
        <v>2362</v>
      </c>
      <c r="B2206" s="11" t="str">
        <f t="shared" si="209"/>
        <v>CHP4</v>
      </c>
      <c r="C2206" s="11" t="str">
        <f>VLOOKUP('intouch变量（离散）'!$A2206,基本表格!$G:$Q,2,FALSE)</f>
        <v>刨片机料仓4#出料螺旋B 变频器通讯 故障复位</v>
      </c>
      <c r="D2206" t="s">
        <v>154</v>
      </c>
      <c r="E2206" t="str">
        <f t="shared" si="205"/>
        <v>No</v>
      </c>
      <c r="F2206" t="str">
        <f t="shared" si="206"/>
        <v>0</v>
      </c>
      <c r="G2206" t="s">
        <v>154</v>
      </c>
      <c r="H2206" t="s">
        <v>155</v>
      </c>
      <c r="I2206" t="str">
        <f t="shared" si="207"/>
        <v/>
      </c>
      <c r="J2206" t="str">
        <f t="shared" si="208"/>
        <v/>
      </c>
      <c r="K2206" t="str">
        <f>VLOOKUP('intouch变量（离散）'!$A2206,基本表格!$G:$Q,9,FALSE)</f>
        <v>None</v>
      </c>
      <c r="L2206">
        <v>1</v>
      </c>
      <c r="M2206" t="s">
        <v>156</v>
      </c>
      <c r="N2206" t="s">
        <v>157</v>
      </c>
      <c r="O2206" t="s">
        <v>158</v>
      </c>
      <c r="P2206" t="str">
        <f>VLOOKUP('intouch变量（离散）'!$A2206,基本表格!$G:$Q,3,FALSE)</f>
        <v>DB1400,X750.3</v>
      </c>
      <c r="Q2206" t="str">
        <f>VLOOKUP('intouch变量（离散）'!$A2206,基本表格!$G:$Q,10,FALSE)</f>
        <v>No</v>
      </c>
      <c r="R2206" t="str">
        <f t="shared" si="210"/>
        <v>DB1400,X750.3 刨片机料仓4#出料螺旋B 变频器通讯 故障复位</v>
      </c>
      <c r="S2206">
        <v>0</v>
      </c>
      <c r="T2206">
        <v>0</v>
      </c>
    </row>
    <row r="2207" spans="1:20">
      <c r="A2207" t="s">
        <v>2363</v>
      </c>
      <c r="B2207" s="11" t="str">
        <f t="shared" si="209"/>
        <v>CHP4</v>
      </c>
      <c r="C2207" s="11" t="str">
        <f>VLOOKUP('intouch变量（离散）'!$A2207,基本表格!$G:$Q,2,FALSE)</f>
        <v>刨片机料仓4#出料螺旋B 变频器通讯 备妥反馈</v>
      </c>
      <c r="D2207" t="s">
        <v>154</v>
      </c>
      <c r="E2207" t="str">
        <f t="shared" si="205"/>
        <v>No</v>
      </c>
      <c r="F2207" t="str">
        <f t="shared" si="206"/>
        <v>0</v>
      </c>
      <c r="G2207" t="s">
        <v>154</v>
      </c>
      <c r="H2207" t="s">
        <v>155</v>
      </c>
      <c r="I2207" t="str">
        <f t="shared" si="207"/>
        <v/>
      </c>
      <c r="J2207" t="str">
        <f t="shared" si="208"/>
        <v/>
      </c>
      <c r="K2207" t="str">
        <f>VLOOKUP('intouch变量（离散）'!$A2207,基本表格!$G:$Q,9,FALSE)</f>
        <v>None</v>
      </c>
      <c r="L2207">
        <v>1</v>
      </c>
      <c r="M2207" t="s">
        <v>156</v>
      </c>
      <c r="N2207" t="s">
        <v>157</v>
      </c>
      <c r="O2207" t="s">
        <v>158</v>
      </c>
      <c r="P2207" t="str">
        <f>VLOOKUP('intouch变量（离散）'!$A2207,基本表格!$G:$Q,3,FALSE)</f>
        <v>DB1400,X750.4</v>
      </c>
      <c r="Q2207" t="str">
        <f>VLOOKUP('intouch变量（离散）'!$A2207,基本表格!$G:$Q,10,FALSE)</f>
        <v>Yes</v>
      </c>
      <c r="R2207" t="str">
        <f t="shared" si="210"/>
        <v>DB1400,X750.4 刨片机料仓4#出料螺旋B 变频器通讯 备妥反馈</v>
      </c>
      <c r="S2207">
        <v>0</v>
      </c>
      <c r="T2207">
        <v>0</v>
      </c>
    </row>
    <row r="2208" spans="1:20">
      <c r="A2208" t="s">
        <v>2364</v>
      </c>
      <c r="B2208" s="11" t="str">
        <f t="shared" si="209"/>
        <v>CHP4</v>
      </c>
      <c r="C2208" s="11" t="str">
        <f>VLOOKUP('intouch变量（离散）'!$A2208,基本表格!$G:$Q,2,FALSE)</f>
        <v>刨片机料仓4#出料螺旋B 变频器通讯 正转反馈</v>
      </c>
      <c r="D2208" t="s">
        <v>154</v>
      </c>
      <c r="E2208" t="str">
        <f t="shared" si="205"/>
        <v>No</v>
      </c>
      <c r="F2208" t="str">
        <f t="shared" si="206"/>
        <v>0</v>
      </c>
      <c r="G2208" t="s">
        <v>154</v>
      </c>
      <c r="H2208" t="s">
        <v>155</v>
      </c>
      <c r="I2208" t="str">
        <f t="shared" si="207"/>
        <v/>
      </c>
      <c r="J2208" t="str">
        <f t="shared" si="208"/>
        <v/>
      </c>
      <c r="K2208" t="str">
        <f>VLOOKUP('intouch变量（离散）'!$A2208,基本表格!$G:$Q,9,FALSE)</f>
        <v>None</v>
      </c>
      <c r="L2208">
        <v>1</v>
      </c>
      <c r="M2208" t="s">
        <v>156</v>
      </c>
      <c r="N2208" t="s">
        <v>157</v>
      </c>
      <c r="O2208" t="s">
        <v>158</v>
      </c>
      <c r="P2208" t="str">
        <f>VLOOKUP('intouch变量（离散）'!$A2208,基本表格!$G:$Q,3,FALSE)</f>
        <v>DB1400,X750.5</v>
      </c>
      <c r="Q2208" t="str">
        <f>VLOOKUP('intouch变量（离散）'!$A2208,基本表格!$G:$Q,10,FALSE)</f>
        <v>Yes</v>
      </c>
      <c r="R2208" t="str">
        <f t="shared" si="210"/>
        <v>DB1400,X750.5 刨片机料仓4#出料螺旋B 变频器通讯 正转反馈</v>
      </c>
      <c r="S2208">
        <v>0</v>
      </c>
      <c r="T2208">
        <v>0</v>
      </c>
    </row>
    <row r="2209" spans="1:20">
      <c r="A2209" t="s">
        <v>2365</v>
      </c>
      <c r="B2209" s="11" t="str">
        <f t="shared" si="209"/>
        <v>CHP4</v>
      </c>
      <c r="C2209" s="11" t="str">
        <f>VLOOKUP('intouch变量（离散）'!$A2209,基本表格!$G:$Q,2,FALSE)</f>
        <v>刨片机料仓4#出料螺旋B 变频器通讯 反转反馈</v>
      </c>
      <c r="D2209" t="s">
        <v>154</v>
      </c>
      <c r="E2209" t="str">
        <f t="shared" si="205"/>
        <v>No</v>
      </c>
      <c r="F2209" t="str">
        <f t="shared" si="206"/>
        <v>0</v>
      </c>
      <c r="G2209" t="s">
        <v>154</v>
      </c>
      <c r="H2209" t="s">
        <v>155</v>
      </c>
      <c r="I2209" t="str">
        <f t="shared" si="207"/>
        <v/>
      </c>
      <c r="J2209" t="str">
        <f t="shared" si="208"/>
        <v/>
      </c>
      <c r="K2209" t="str">
        <f>VLOOKUP('intouch变量（离散）'!$A2209,基本表格!$G:$Q,9,FALSE)</f>
        <v>None</v>
      </c>
      <c r="L2209">
        <v>1</v>
      </c>
      <c r="M2209" t="s">
        <v>156</v>
      </c>
      <c r="N2209" t="s">
        <v>157</v>
      </c>
      <c r="O2209" t="s">
        <v>158</v>
      </c>
      <c r="P2209" t="str">
        <f>VLOOKUP('intouch变量（离散）'!$A2209,基本表格!$G:$Q,3,FALSE)</f>
        <v>DB1400,X750.6</v>
      </c>
      <c r="Q2209" t="str">
        <f>VLOOKUP('intouch变量（离散）'!$A2209,基本表格!$G:$Q,10,FALSE)</f>
        <v>Yes</v>
      </c>
      <c r="R2209" t="str">
        <f t="shared" si="210"/>
        <v>DB1400,X750.6 刨片机料仓4#出料螺旋B 变频器通讯 反转反馈</v>
      </c>
      <c r="S2209">
        <v>0</v>
      </c>
      <c r="T2209">
        <v>0</v>
      </c>
    </row>
    <row r="2210" spans="1:20">
      <c r="A2210" t="s">
        <v>2366</v>
      </c>
      <c r="B2210" s="11" t="str">
        <f t="shared" si="209"/>
        <v>CHP4</v>
      </c>
      <c r="C2210" s="11" t="str">
        <f>VLOOKUP('intouch变量（离散）'!$A2210,基本表格!$G:$Q,2,FALSE)</f>
        <v>刨片机料仓4#出料螺旋B 变频器通讯 变频器备用</v>
      </c>
      <c r="D2210" t="s">
        <v>154</v>
      </c>
      <c r="E2210" t="str">
        <f t="shared" si="205"/>
        <v>No</v>
      </c>
      <c r="F2210" t="str">
        <f t="shared" si="206"/>
        <v>0</v>
      </c>
      <c r="G2210" t="s">
        <v>154</v>
      </c>
      <c r="H2210" t="s">
        <v>155</v>
      </c>
      <c r="I2210" t="str">
        <f t="shared" si="207"/>
        <v/>
      </c>
      <c r="J2210" t="str">
        <f t="shared" si="208"/>
        <v/>
      </c>
      <c r="K2210" t="str">
        <f>VLOOKUP('intouch变量（离散）'!$A2210,基本表格!$G:$Q,9,FALSE)</f>
        <v>None</v>
      </c>
      <c r="L2210">
        <v>1</v>
      </c>
      <c r="M2210" t="s">
        <v>156</v>
      </c>
      <c r="N2210" t="s">
        <v>157</v>
      </c>
      <c r="O2210" t="s">
        <v>158</v>
      </c>
      <c r="P2210" t="str">
        <f>VLOOKUP('intouch变量（离散）'!$A2210,基本表格!$G:$Q,3,FALSE)</f>
        <v>DB1400,X750.7</v>
      </c>
      <c r="Q2210" t="str">
        <f>VLOOKUP('intouch变量（离散）'!$A2210,基本表格!$G:$Q,10,FALSE)</f>
        <v>Yes</v>
      </c>
      <c r="R2210" t="str">
        <f t="shared" si="210"/>
        <v>DB1400,X750.7 刨片机料仓4#出料螺旋B 变频器通讯 变频器备用</v>
      </c>
      <c r="S2210">
        <v>0</v>
      </c>
      <c r="T2210">
        <v>0</v>
      </c>
    </row>
    <row r="2211" spans="1:20">
      <c r="A2211" t="s">
        <v>2367</v>
      </c>
      <c r="B2211" s="11" t="str">
        <f t="shared" si="209"/>
        <v>CHP4</v>
      </c>
      <c r="C2211" s="11" t="str">
        <f>VLOOKUP('intouch变量（离散）'!$A2211,基本表格!$G:$Q,2,FALSE)</f>
        <v>刨片机料仓4#出料螺旋B 变频器通讯 变频器报警</v>
      </c>
      <c r="D2211" t="s">
        <v>154</v>
      </c>
      <c r="E2211" t="str">
        <f t="shared" si="205"/>
        <v>No</v>
      </c>
      <c r="F2211" t="str">
        <f t="shared" si="206"/>
        <v>0</v>
      </c>
      <c r="G2211" t="s">
        <v>154</v>
      </c>
      <c r="H2211" t="s">
        <v>155</v>
      </c>
      <c r="I2211" t="str">
        <f t="shared" si="207"/>
        <v/>
      </c>
      <c r="J2211" t="str">
        <f t="shared" si="208"/>
        <v/>
      </c>
      <c r="K2211" t="str">
        <f>VLOOKUP('intouch变量（离散）'!$A2211,基本表格!$G:$Q,9,FALSE)</f>
        <v>On</v>
      </c>
      <c r="L2211">
        <v>1</v>
      </c>
      <c r="M2211" t="s">
        <v>156</v>
      </c>
      <c r="N2211" t="s">
        <v>157</v>
      </c>
      <c r="O2211" t="s">
        <v>158</v>
      </c>
      <c r="P2211" t="str">
        <f>VLOOKUP('intouch变量（离散）'!$A2211,基本表格!$G:$Q,3,FALSE)</f>
        <v>DB1400,X751.0</v>
      </c>
      <c r="Q2211" t="str">
        <f>VLOOKUP('intouch变量（离散）'!$A2211,基本表格!$G:$Q,10,FALSE)</f>
        <v>Yes</v>
      </c>
      <c r="R2211" t="str">
        <f t="shared" si="210"/>
        <v>DB1400,X751.0 刨片机料仓4#出料螺旋B 变频器通讯 变频器报警</v>
      </c>
      <c r="S2211">
        <v>0</v>
      </c>
      <c r="T2211">
        <v>0</v>
      </c>
    </row>
    <row r="2212" spans="1:20">
      <c r="A2212" t="s">
        <v>2368</v>
      </c>
      <c r="B2212" s="11" t="str">
        <f t="shared" si="209"/>
        <v>CHP4</v>
      </c>
      <c r="C2212" s="11" t="str">
        <f>VLOOKUP('intouch变量（离散）'!$A2212,基本表格!$G:$Q,2,FALSE)</f>
        <v>刨片机料仓4#出料螺旋B 反馈转速 上限保护使能</v>
      </c>
      <c r="D2212" t="s">
        <v>154</v>
      </c>
      <c r="E2212" t="str">
        <f t="shared" si="205"/>
        <v>Yes</v>
      </c>
      <c r="F2212" t="str">
        <f t="shared" si="206"/>
        <v>900</v>
      </c>
      <c r="G2212" t="s">
        <v>154</v>
      </c>
      <c r="H2212" t="s">
        <v>155</v>
      </c>
      <c r="I2212" t="str">
        <f t="shared" si="207"/>
        <v>禁用</v>
      </c>
      <c r="J2212" t="str">
        <f t="shared" si="208"/>
        <v>启用</v>
      </c>
      <c r="K2212" t="str">
        <f>VLOOKUP('intouch变量（离散）'!$A2212,基本表格!$G:$Q,9,FALSE)</f>
        <v>None</v>
      </c>
      <c r="L2212">
        <v>1</v>
      </c>
      <c r="M2212" t="s">
        <v>156</v>
      </c>
      <c r="N2212" t="s">
        <v>157</v>
      </c>
      <c r="O2212" t="s">
        <v>158</v>
      </c>
      <c r="P2212" t="str">
        <f>VLOOKUP('intouch变量（离散）'!$A2212,基本表格!$G:$Q,3,FALSE)</f>
        <v>DB1400,X800.3</v>
      </c>
      <c r="Q2212" t="str">
        <f>VLOOKUP('intouch变量（离散）'!$A2212,基本表格!$G:$Q,10,FALSE)</f>
        <v>No</v>
      </c>
      <c r="R2212" t="str">
        <f t="shared" si="210"/>
        <v>DB1400,X800.3 刨片机料仓4#出料螺旋B 反馈转速 上限保护使能</v>
      </c>
      <c r="S2212">
        <v>0</v>
      </c>
      <c r="T2212">
        <v>0</v>
      </c>
    </row>
    <row r="2213" spans="1:20">
      <c r="A2213" t="s">
        <v>2369</v>
      </c>
      <c r="B2213" s="11" t="str">
        <f t="shared" si="209"/>
        <v>CHP4</v>
      </c>
      <c r="C2213" s="11" t="str">
        <f>VLOOKUP('intouch变量（离散）'!$A2213,基本表格!$G:$Q,2,FALSE)</f>
        <v>刨片机料仓4#出料螺旋B 反馈转速 下限保护使能</v>
      </c>
      <c r="D2213" t="s">
        <v>154</v>
      </c>
      <c r="E2213" t="str">
        <f t="shared" si="205"/>
        <v>Yes</v>
      </c>
      <c r="F2213" t="str">
        <f t="shared" si="206"/>
        <v>900</v>
      </c>
      <c r="G2213" t="s">
        <v>154</v>
      </c>
      <c r="H2213" t="s">
        <v>155</v>
      </c>
      <c r="I2213" t="str">
        <f t="shared" si="207"/>
        <v>禁用</v>
      </c>
      <c r="J2213" t="str">
        <f t="shared" si="208"/>
        <v>启用</v>
      </c>
      <c r="K2213" t="str">
        <f>VLOOKUP('intouch变量（离散）'!$A2213,基本表格!$G:$Q,9,FALSE)</f>
        <v>None</v>
      </c>
      <c r="L2213">
        <v>1</v>
      </c>
      <c r="M2213" t="s">
        <v>156</v>
      </c>
      <c r="N2213" t="s">
        <v>157</v>
      </c>
      <c r="O2213" t="s">
        <v>158</v>
      </c>
      <c r="P2213" t="str">
        <f>VLOOKUP('intouch变量（离散）'!$A2213,基本表格!$G:$Q,3,FALSE)</f>
        <v>DB1400,X800.4</v>
      </c>
      <c r="Q2213" t="str">
        <f>VLOOKUP('intouch变量（离散）'!$A2213,基本表格!$G:$Q,10,FALSE)</f>
        <v>No</v>
      </c>
      <c r="R2213" t="str">
        <f t="shared" si="210"/>
        <v>DB1400,X800.4 刨片机料仓4#出料螺旋B 反馈转速 下限保护使能</v>
      </c>
      <c r="S2213">
        <v>0</v>
      </c>
      <c r="T2213">
        <v>0</v>
      </c>
    </row>
    <row r="2214" spans="1:20">
      <c r="A2214" t="s">
        <v>2370</v>
      </c>
      <c r="B2214" s="11" t="str">
        <f t="shared" si="209"/>
        <v>CHP4</v>
      </c>
      <c r="C2214" s="11" t="str">
        <f>VLOOKUP('intouch变量（离散）'!$A2214,基本表格!$G:$Q,2,FALSE)</f>
        <v>刨片机料仓4#出料螺旋B 反馈转速 上限报警</v>
      </c>
      <c r="D2214" t="s">
        <v>154</v>
      </c>
      <c r="E2214" t="str">
        <f t="shared" si="205"/>
        <v>No</v>
      </c>
      <c r="F2214" t="str">
        <f t="shared" si="206"/>
        <v>0</v>
      </c>
      <c r="G2214" t="s">
        <v>154</v>
      </c>
      <c r="H2214" t="s">
        <v>155</v>
      </c>
      <c r="I2214" t="str">
        <f t="shared" si="207"/>
        <v/>
      </c>
      <c r="J2214" t="str">
        <f t="shared" si="208"/>
        <v/>
      </c>
      <c r="K2214" t="str">
        <f>VLOOKUP('intouch变量（离散）'!$A2214,基本表格!$G:$Q,9,FALSE)</f>
        <v>None</v>
      </c>
      <c r="L2214">
        <v>1</v>
      </c>
      <c r="M2214" t="s">
        <v>156</v>
      </c>
      <c r="N2214" t="s">
        <v>157</v>
      </c>
      <c r="O2214" t="s">
        <v>158</v>
      </c>
      <c r="P2214" t="str">
        <f>VLOOKUP('intouch变量（离散）'!$A2214,基本表格!$G:$Q,3,FALSE)</f>
        <v>DB1400,X800.5</v>
      </c>
      <c r="Q2214" t="str">
        <f>VLOOKUP('intouch变量（离散）'!$A2214,基本表格!$G:$Q,10,FALSE)</f>
        <v>Yes</v>
      </c>
      <c r="R2214" t="str">
        <f t="shared" si="210"/>
        <v>DB1400,X800.5 刨片机料仓4#出料螺旋B 反馈转速 上限报警</v>
      </c>
      <c r="S2214">
        <v>0</v>
      </c>
      <c r="T2214">
        <v>0</v>
      </c>
    </row>
    <row r="2215" spans="1:20">
      <c r="A2215" t="s">
        <v>2371</v>
      </c>
      <c r="B2215" s="11" t="str">
        <f t="shared" si="209"/>
        <v>CHP4</v>
      </c>
      <c r="C2215" s="11" t="str">
        <f>VLOOKUP('intouch变量（离散）'!$A2215,基本表格!$G:$Q,2,FALSE)</f>
        <v>刨片机料仓4#出料螺旋B 反馈转速 下限报警</v>
      </c>
      <c r="D2215" t="s">
        <v>154</v>
      </c>
      <c r="E2215" t="str">
        <f t="shared" si="205"/>
        <v>No</v>
      </c>
      <c r="F2215" t="str">
        <f t="shared" si="206"/>
        <v>0</v>
      </c>
      <c r="G2215" t="s">
        <v>154</v>
      </c>
      <c r="H2215" t="s">
        <v>155</v>
      </c>
      <c r="I2215" t="str">
        <f t="shared" si="207"/>
        <v/>
      </c>
      <c r="J2215" t="str">
        <f t="shared" si="208"/>
        <v/>
      </c>
      <c r="K2215" t="str">
        <f>VLOOKUP('intouch变量（离散）'!$A2215,基本表格!$G:$Q,9,FALSE)</f>
        <v>None</v>
      </c>
      <c r="L2215">
        <v>1</v>
      </c>
      <c r="M2215" t="s">
        <v>156</v>
      </c>
      <c r="N2215" t="s">
        <v>157</v>
      </c>
      <c r="O2215" t="s">
        <v>158</v>
      </c>
      <c r="P2215" t="str">
        <f>VLOOKUP('intouch变量（离散）'!$A2215,基本表格!$G:$Q,3,FALSE)</f>
        <v>DB1400,X800.6</v>
      </c>
      <c r="Q2215" t="str">
        <f>VLOOKUP('intouch变量（离散）'!$A2215,基本表格!$G:$Q,10,FALSE)</f>
        <v>Yes</v>
      </c>
      <c r="R2215" t="str">
        <f t="shared" si="210"/>
        <v>DB1400,X800.6 刨片机料仓4#出料螺旋B 反馈转速 下限报警</v>
      </c>
      <c r="S2215">
        <v>0</v>
      </c>
      <c r="T2215">
        <v>0</v>
      </c>
    </row>
    <row r="2216" spans="1:20">
      <c r="A2216" t="s">
        <v>2372</v>
      </c>
      <c r="B2216" s="11" t="str">
        <f t="shared" si="209"/>
        <v>CHP4</v>
      </c>
      <c r="C2216" s="11" t="str">
        <f>VLOOKUP('intouch变量（离散）'!$A2216,基本表格!$G:$Q,2,FALSE)</f>
        <v>刨片机料仓4#出料螺旋B 反馈转速 上上限报警</v>
      </c>
      <c r="D2216" t="s">
        <v>154</v>
      </c>
      <c r="E2216" t="str">
        <f t="shared" si="205"/>
        <v>No</v>
      </c>
      <c r="F2216" t="str">
        <f t="shared" si="206"/>
        <v>0</v>
      </c>
      <c r="G2216" t="s">
        <v>154</v>
      </c>
      <c r="H2216" t="s">
        <v>155</v>
      </c>
      <c r="I2216" t="str">
        <f t="shared" si="207"/>
        <v/>
      </c>
      <c r="J2216" t="str">
        <f t="shared" si="208"/>
        <v/>
      </c>
      <c r="K2216" t="str">
        <f>VLOOKUP('intouch变量（离散）'!$A2216,基本表格!$G:$Q,9,FALSE)</f>
        <v>On</v>
      </c>
      <c r="L2216">
        <v>1</v>
      </c>
      <c r="M2216" t="s">
        <v>156</v>
      </c>
      <c r="N2216" t="s">
        <v>157</v>
      </c>
      <c r="O2216" t="s">
        <v>158</v>
      </c>
      <c r="P2216" t="str">
        <f>VLOOKUP('intouch变量（离散）'!$A2216,基本表格!$G:$Q,3,FALSE)</f>
        <v>DB1400,X800.7</v>
      </c>
      <c r="Q2216" t="str">
        <f>VLOOKUP('intouch变量（离散）'!$A2216,基本表格!$G:$Q,10,FALSE)</f>
        <v>Yes</v>
      </c>
      <c r="R2216" t="str">
        <f t="shared" si="210"/>
        <v>DB1400,X800.7 刨片机料仓4#出料螺旋B 反馈转速 上上限报警</v>
      </c>
      <c r="S2216">
        <v>0</v>
      </c>
      <c r="T2216">
        <v>0</v>
      </c>
    </row>
    <row r="2217" spans="1:20">
      <c r="A2217" t="s">
        <v>2373</v>
      </c>
      <c r="B2217" s="11" t="str">
        <f t="shared" si="209"/>
        <v>CHP4</v>
      </c>
      <c r="C2217" s="11" t="str">
        <f>VLOOKUP('intouch变量（离散）'!$A2217,基本表格!$G:$Q,2,FALSE)</f>
        <v>刨片机料仓4#出料螺旋B 反馈转速 下下限报警</v>
      </c>
      <c r="D2217" t="s">
        <v>154</v>
      </c>
      <c r="E2217" t="str">
        <f t="shared" si="205"/>
        <v>No</v>
      </c>
      <c r="F2217" t="str">
        <f t="shared" si="206"/>
        <v>0</v>
      </c>
      <c r="G2217" t="s">
        <v>154</v>
      </c>
      <c r="H2217" t="s">
        <v>155</v>
      </c>
      <c r="I2217" t="str">
        <f t="shared" si="207"/>
        <v/>
      </c>
      <c r="J2217" t="str">
        <f t="shared" si="208"/>
        <v/>
      </c>
      <c r="K2217" t="str">
        <f>VLOOKUP('intouch变量（离散）'!$A2217,基本表格!$G:$Q,9,FALSE)</f>
        <v>On</v>
      </c>
      <c r="L2217">
        <v>1</v>
      </c>
      <c r="M2217" t="s">
        <v>156</v>
      </c>
      <c r="N2217" t="s">
        <v>157</v>
      </c>
      <c r="O2217" t="s">
        <v>158</v>
      </c>
      <c r="P2217" t="str">
        <f>VLOOKUP('intouch变量（离散）'!$A2217,基本表格!$G:$Q,3,FALSE)</f>
        <v>DB1400,X801.0</v>
      </c>
      <c r="Q2217" t="str">
        <f>VLOOKUP('intouch变量（离散）'!$A2217,基本表格!$G:$Q,10,FALSE)</f>
        <v>Yes</v>
      </c>
      <c r="R2217" t="str">
        <f t="shared" si="210"/>
        <v>DB1400,X801.0 刨片机料仓4#出料螺旋B 反馈转速 下下限报警</v>
      </c>
      <c r="S2217">
        <v>0</v>
      </c>
      <c r="T2217">
        <v>0</v>
      </c>
    </row>
    <row r="2218" spans="1:20">
      <c r="A2218" t="s">
        <v>2374</v>
      </c>
      <c r="B2218" s="11" t="str">
        <f t="shared" si="209"/>
        <v>CHP4</v>
      </c>
      <c r="C2218" s="11" t="str">
        <f>VLOOKUP('intouch变量（离散）'!$A2218,基本表格!$G:$Q,2,FALSE)</f>
        <v>刨片机料仓4#出料螺旋B 反馈转速 极限报警</v>
      </c>
      <c r="D2218" t="s">
        <v>154</v>
      </c>
      <c r="E2218" t="str">
        <f t="shared" si="205"/>
        <v>No</v>
      </c>
      <c r="F2218" t="str">
        <f t="shared" si="206"/>
        <v>0</v>
      </c>
      <c r="G2218" t="s">
        <v>154</v>
      </c>
      <c r="H2218" t="s">
        <v>155</v>
      </c>
      <c r="I2218" t="str">
        <f t="shared" si="207"/>
        <v/>
      </c>
      <c r="J2218" t="str">
        <f t="shared" si="208"/>
        <v/>
      </c>
      <c r="K2218" t="str">
        <f>VLOOKUP('intouch变量（离散）'!$A2218,基本表格!$G:$Q,9,FALSE)</f>
        <v>On</v>
      </c>
      <c r="L2218">
        <v>1</v>
      </c>
      <c r="M2218" t="s">
        <v>156</v>
      </c>
      <c r="N2218" t="s">
        <v>157</v>
      </c>
      <c r="O2218" t="s">
        <v>158</v>
      </c>
      <c r="P2218" t="str">
        <f>VLOOKUP('intouch变量（离散）'!$A2218,基本表格!$G:$Q,3,FALSE)</f>
        <v>DB1400,X801.1</v>
      </c>
      <c r="Q2218" t="str">
        <f>VLOOKUP('intouch变量（离散）'!$A2218,基本表格!$G:$Q,10,FALSE)</f>
        <v>Yes</v>
      </c>
      <c r="R2218" t="str">
        <f t="shared" si="210"/>
        <v>DB1400,X801.1 刨片机料仓4#出料螺旋B 反馈转速 极限报警</v>
      </c>
      <c r="S2218">
        <v>0</v>
      </c>
      <c r="T2218">
        <v>0</v>
      </c>
    </row>
    <row r="2219" spans="1:20">
      <c r="A2219" t="s">
        <v>2375</v>
      </c>
      <c r="B2219" s="11" t="str">
        <f t="shared" si="209"/>
        <v>CHP4</v>
      </c>
      <c r="C2219" s="11" t="str">
        <f>VLOOKUP('intouch变量（离散）'!$A2219,基本表格!$G:$Q,2,FALSE)</f>
        <v>刨片机料仓4#出料螺旋B 反馈转速 传感器断线报警</v>
      </c>
      <c r="D2219" t="s">
        <v>154</v>
      </c>
      <c r="E2219" t="str">
        <f t="shared" si="205"/>
        <v>No</v>
      </c>
      <c r="F2219" t="str">
        <f t="shared" si="206"/>
        <v>0</v>
      </c>
      <c r="G2219" t="s">
        <v>154</v>
      </c>
      <c r="H2219" t="s">
        <v>155</v>
      </c>
      <c r="I2219" t="str">
        <f t="shared" si="207"/>
        <v/>
      </c>
      <c r="J2219" t="str">
        <f t="shared" si="208"/>
        <v/>
      </c>
      <c r="K2219" t="str">
        <f>VLOOKUP('intouch变量（离散）'!$A2219,基本表格!$G:$Q,9,FALSE)</f>
        <v>On</v>
      </c>
      <c r="L2219">
        <v>1</v>
      </c>
      <c r="M2219" t="s">
        <v>156</v>
      </c>
      <c r="N2219" t="s">
        <v>157</v>
      </c>
      <c r="O2219" t="s">
        <v>158</v>
      </c>
      <c r="P2219" t="str">
        <f>VLOOKUP('intouch变量（离散）'!$A2219,基本表格!$G:$Q,3,FALSE)</f>
        <v>DB1400,X801.2</v>
      </c>
      <c r="Q2219" t="str">
        <f>VLOOKUP('intouch变量（离散）'!$A2219,基本表格!$G:$Q,10,FALSE)</f>
        <v>Yes</v>
      </c>
      <c r="R2219" t="str">
        <f t="shared" si="210"/>
        <v>DB1400,X801.2 刨片机料仓4#出料螺旋B 反馈转速 传感器断线报警</v>
      </c>
      <c r="S2219">
        <v>0</v>
      </c>
      <c r="T2219">
        <v>0</v>
      </c>
    </row>
    <row r="2220" spans="1:20">
      <c r="A2220" t="s">
        <v>2376</v>
      </c>
      <c r="B2220" s="11" t="str">
        <f t="shared" si="209"/>
        <v>CHP4</v>
      </c>
      <c r="C2220" s="11" t="str">
        <f>VLOOKUP('intouch变量（离散）'!$A2220,基本表格!$G:$Q,2,FALSE)</f>
        <v>刨片机料仓4#出料螺旋B 反馈电流 上限保护使能</v>
      </c>
      <c r="D2220" t="s">
        <v>154</v>
      </c>
      <c r="E2220" t="str">
        <f t="shared" si="205"/>
        <v>Yes</v>
      </c>
      <c r="F2220" t="str">
        <f t="shared" si="206"/>
        <v>900</v>
      </c>
      <c r="G2220" t="s">
        <v>154</v>
      </c>
      <c r="H2220" t="s">
        <v>155</v>
      </c>
      <c r="I2220" t="str">
        <f t="shared" si="207"/>
        <v>禁用</v>
      </c>
      <c r="J2220" t="str">
        <f t="shared" si="208"/>
        <v>启用</v>
      </c>
      <c r="K2220" t="str">
        <f>VLOOKUP('intouch变量（离散）'!$A2220,基本表格!$G:$Q,9,FALSE)</f>
        <v>None</v>
      </c>
      <c r="L2220">
        <v>1</v>
      </c>
      <c r="M2220" t="s">
        <v>156</v>
      </c>
      <c r="N2220" t="s">
        <v>157</v>
      </c>
      <c r="O2220" t="s">
        <v>158</v>
      </c>
      <c r="P2220" t="str">
        <f>VLOOKUP('intouch变量（离散）'!$A2220,基本表格!$G:$Q,3,FALSE)</f>
        <v>DB1400,X850.3</v>
      </c>
      <c r="Q2220" t="str">
        <f>VLOOKUP('intouch变量（离散）'!$A2220,基本表格!$G:$Q,10,FALSE)</f>
        <v>No</v>
      </c>
      <c r="R2220" t="str">
        <f t="shared" si="210"/>
        <v>DB1400,X850.3 刨片机料仓4#出料螺旋B 反馈电流 上限保护使能</v>
      </c>
      <c r="S2220">
        <v>0</v>
      </c>
      <c r="T2220">
        <v>0</v>
      </c>
    </row>
    <row r="2221" spans="1:20">
      <c r="A2221" t="s">
        <v>2377</v>
      </c>
      <c r="B2221" s="11" t="str">
        <f t="shared" si="209"/>
        <v>CHP4</v>
      </c>
      <c r="C2221" s="11" t="str">
        <f>VLOOKUP('intouch变量（离散）'!$A2221,基本表格!$G:$Q,2,FALSE)</f>
        <v>刨片机料仓4#出料螺旋B 反馈电流 下限保护使能</v>
      </c>
      <c r="D2221" t="s">
        <v>154</v>
      </c>
      <c r="E2221" t="str">
        <f t="shared" si="205"/>
        <v>Yes</v>
      </c>
      <c r="F2221" t="str">
        <f t="shared" si="206"/>
        <v>900</v>
      </c>
      <c r="G2221" t="s">
        <v>154</v>
      </c>
      <c r="H2221" t="s">
        <v>155</v>
      </c>
      <c r="I2221" t="str">
        <f t="shared" si="207"/>
        <v>禁用</v>
      </c>
      <c r="J2221" t="str">
        <f t="shared" si="208"/>
        <v>启用</v>
      </c>
      <c r="K2221" t="str">
        <f>VLOOKUP('intouch变量（离散）'!$A2221,基本表格!$G:$Q,9,FALSE)</f>
        <v>None</v>
      </c>
      <c r="L2221">
        <v>1</v>
      </c>
      <c r="M2221" t="s">
        <v>156</v>
      </c>
      <c r="N2221" t="s">
        <v>157</v>
      </c>
      <c r="O2221" t="s">
        <v>158</v>
      </c>
      <c r="P2221" t="str">
        <f>VLOOKUP('intouch变量（离散）'!$A2221,基本表格!$G:$Q,3,FALSE)</f>
        <v>DB1400,X850.4</v>
      </c>
      <c r="Q2221" t="str">
        <f>VLOOKUP('intouch变量（离散）'!$A2221,基本表格!$G:$Q,10,FALSE)</f>
        <v>No</v>
      </c>
      <c r="R2221" t="str">
        <f t="shared" si="210"/>
        <v>DB1400,X850.4 刨片机料仓4#出料螺旋B 反馈电流 下限保护使能</v>
      </c>
      <c r="S2221">
        <v>0</v>
      </c>
      <c r="T2221">
        <v>0</v>
      </c>
    </row>
    <row r="2222" spans="1:20">
      <c r="A2222" t="s">
        <v>2378</v>
      </c>
      <c r="B2222" s="11" t="str">
        <f t="shared" si="209"/>
        <v>CHP4</v>
      </c>
      <c r="C2222" s="11" t="str">
        <f>VLOOKUP('intouch变量（离散）'!$A2222,基本表格!$G:$Q,2,FALSE)</f>
        <v>刨片机料仓4#出料螺旋B 反馈电流 上限报警</v>
      </c>
      <c r="D2222" t="s">
        <v>154</v>
      </c>
      <c r="E2222" t="str">
        <f t="shared" si="205"/>
        <v>No</v>
      </c>
      <c r="F2222" t="str">
        <f t="shared" si="206"/>
        <v>0</v>
      </c>
      <c r="G2222" t="s">
        <v>154</v>
      </c>
      <c r="H2222" t="s">
        <v>155</v>
      </c>
      <c r="I2222" t="str">
        <f t="shared" si="207"/>
        <v/>
      </c>
      <c r="J2222" t="str">
        <f t="shared" si="208"/>
        <v/>
      </c>
      <c r="K2222" t="str">
        <f>VLOOKUP('intouch变量（离散）'!$A2222,基本表格!$G:$Q,9,FALSE)</f>
        <v>None</v>
      </c>
      <c r="L2222">
        <v>1</v>
      </c>
      <c r="M2222" t="s">
        <v>156</v>
      </c>
      <c r="N2222" t="s">
        <v>157</v>
      </c>
      <c r="O2222" t="s">
        <v>158</v>
      </c>
      <c r="P2222" t="str">
        <f>VLOOKUP('intouch变量（离散）'!$A2222,基本表格!$G:$Q,3,FALSE)</f>
        <v>DB1400,X850.5</v>
      </c>
      <c r="Q2222" t="str">
        <f>VLOOKUP('intouch变量（离散）'!$A2222,基本表格!$G:$Q,10,FALSE)</f>
        <v>Yes</v>
      </c>
      <c r="R2222" t="str">
        <f t="shared" si="210"/>
        <v>DB1400,X850.5 刨片机料仓4#出料螺旋B 反馈电流 上限报警</v>
      </c>
      <c r="S2222">
        <v>0</v>
      </c>
      <c r="T2222">
        <v>0</v>
      </c>
    </row>
    <row r="2223" spans="1:20">
      <c r="A2223" t="s">
        <v>2379</v>
      </c>
      <c r="B2223" s="11" t="str">
        <f t="shared" si="209"/>
        <v>CHP4</v>
      </c>
      <c r="C2223" s="11" t="str">
        <f>VLOOKUP('intouch变量（离散）'!$A2223,基本表格!$G:$Q,2,FALSE)</f>
        <v>刨片机料仓4#出料螺旋B 反馈电流 下限报警</v>
      </c>
      <c r="D2223" t="s">
        <v>154</v>
      </c>
      <c r="E2223" t="str">
        <f t="shared" si="205"/>
        <v>No</v>
      </c>
      <c r="F2223" t="str">
        <f t="shared" si="206"/>
        <v>0</v>
      </c>
      <c r="G2223" t="s">
        <v>154</v>
      </c>
      <c r="H2223" t="s">
        <v>155</v>
      </c>
      <c r="I2223" t="str">
        <f t="shared" si="207"/>
        <v/>
      </c>
      <c r="J2223" t="str">
        <f t="shared" si="208"/>
        <v/>
      </c>
      <c r="K2223" t="str">
        <f>VLOOKUP('intouch变量（离散）'!$A2223,基本表格!$G:$Q,9,FALSE)</f>
        <v>None</v>
      </c>
      <c r="L2223">
        <v>1</v>
      </c>
      <c r="M2223" t="s">
        <v>156</v>
      </c>
      <c r="N2223" t="s">
        <v>157</v>
      </c>
      <c r="O2223" t="s">
        <v>158</v>
      </c>
      <c r="P2223" t="str">
        <f>VLOOKUP('intouch变量（离散）'!$A2223,基本表格!$G:$Q,3,FALSE)</f>
        <v>DB1400,X850.6</v>
      </c>
      <c r="Q2223" t="str">
        <f>VLOOKUP('intouch变量（离散）'!$A2223,基本表格!$G:$Q,10,FALSE)</f>
        <v>Yes</v>
      </c>
      <c r="R2223" t="str">
        <f t="shared" si="210"/>
        <v>DB1400,X850.6 刨片机料仓4#出料螺旋B 反馈电流 下限报警</v>
      </c>
      <c r="S2223">
        <v>0</v>
      </c>
      <c r="T2223">
        <v>0</v>
      </c>
    </row>
    <row r="2224" spans="1:20">
      <c r="A2224" t="s">
        <v>2380</v>
      </c>
      <c r="B2224" s="11" t="str">
        <f t="shared" si="209"/>
        <v>CHP4</v>
      </c>
      <c r="C2224" s="11" t="str">
        <f>VLOOKUP('intouch变量（离散）'!$A2224,基本表格!$G:$Q,2,FALSE)</f>
        <v>刨片机料仓4#出料螺旋B 反馈电流 上上限报警</v>
      </c>
      <c r="D2224" t="s">
        <v>154</v>
      </c>
      <c r="E2224" t="str">
        <f t="shared" si="205"/>
        <v>No</v>
      </c>
      <c r="F2224" t="str">
        <f t="shared" si="206"/>
        <v>0</v>
      </c>
      <c r="G2224" t="s">
        <v>154</v>
      </c>
      <c r="H2224" t="s">
        <v>155</v>
      </c>
      <c r="I2224" t="str">
        <f t="shared" si="207"/>
        <v/>
      </c>
      <c r="J2224" t="str">
        <f t="shared" si="208"/>
        <v/>
      </c>
      <c r="K2224" t="str">
        <f>VLOOKUP('intouch变量（离散）'!$A2224,基本表格!$G:$Q,9,FALSE)</f>
        <v>On</v>
      </c>
      <c r="L2224">
        <v>1</v>
      </c>
      <c r="M2224" t="s">
        <v>156</v>
      </c>
      <c r="N2224" t="s">
        <v>157</v>
      </c>
      <c r="O2224" t="s">
        <v>158</v>
      </c>
      <c r="P2224" t="str">
        <f>VLOOKUP('intouch变量（离散）'!$A2224,基本表格!$G:$Q,3,FALSE)</f>
        <v>DB1400,X850.7</v>
      </c>
      <c r="Q2224" t="str">
        <f>VLOOKUP('intouch变量（离散）'!$A2224,基本表格!$G:$Q,10,FALSE)</f>
        <v>Yes</v>
      </c>
      <c r="R2224" t="str">
        <f t="shared" si="210"/>
        <v>DB1400,X850.7 刨片机料仓4#出料螺旋B 反馈电流 上上限报警</v>
      </c>
      <c r="S2224">
        <v>0</v>
      </c>
      <c r="T2224">
        <v>0</v>
      </c>
    </row>
    <row r="2225" spans="1:20">
      <c r="A2225" t="s">
        <v>2381</v>
      </c>
      <c r="B2225" s="11" t="str">
        <f t="shared" si="209"/>
        <v>CHP4</v>
      </c>
      <c r="C2225" s="11" t="str">
        <f>VLOOKUP('intouch变量（离散）'!$A2225,基本表格!$G:$Q,2,FALSE)</f>
        <v>刨片机料仓4#出料螺旋B 反馈电流 下下限报警</v>
      </c>
      <c r="D2225" t="s">
        <v>154</v>
      </c>
      <c r="E2225" t="str">
        <f t="shared" si="205"/>
        <v>No</v>
      </c>
      <c r="F2225" t="str">
        <f t="shared" si="206"/>
        <v>0</v>
      </c>
      <c r="G2225" t="s">
        <v>154</v>
      </c>
      <c r="H2225" t="s">
        <v>155</v>
      </c>
      <c r="I2225" t="str">
        <f t="shared" si="207"/>
        <v/>
      </c>
      <c r="J2225" t="str">
        <f t="shared" si="208"/>
        <v/>
      </c>
      <c r="K2225" t="str">
        <f>VLOOKUP('intouch变量（离散）'!$A2225,基本表格!$G:$Q,9,FALSE)</f>
        <v>On</v>
      </c>
      <c r="L2225">
        <v>1</v>
      </c>
      <c r="M2225" t="s">
        <v>156</v>
      </c>
      <c r="N2225" t="s">
        <v>157</v>
      </c>
      <c r="O2225" t="s">
        <v>158</v>
      </c>
      <c r="P2225" t="str">
        <f>VLOOKUP('intouch变量（离散）'!$A2225,基本表格!$G:$Q,3,FALSE)</f>
        <v>DB1400,X851.0</v>
      </c>
      <c r="Q2225" t="str">
        <f>VLOOKUP('intouch变量（离散）'!$A2225,基本表格!$G:$Q,10,FALSE)</f>
        <v>Yes</v>
      </c>
      <c r="R2225" t="str">
        <f t="shared" si="210"/>
        <v>DB1400,X851.0 刨片机料仓4#出料螺旋B 反馈电流 下下限报警</v>
      </c>
      <c r="S2225">
        <v>0</v>
      </c>
      <c r="T2225">
        <v>0</v>
      </c>
    </row>
    <row r="2226" spans="1:20">
      <c r="A2226" t="s">
        <v>2382</v>
      </c>
      <c r="B2226" s="11" t="str">
        <f t="shared" si="209"/>
        <v>CHP4</v>
      </c>
      <c r="C2226" s="11" t="str">
        <f>VLOOKUP('intouch变量（离散）'!$A2226,基本表格!$G:$Q,2,FALSE)</f>
        <v>刨片机料仓4#出料螺旋B 反馈电流 极限报警</v>
      </c>
      <c r="D2226" t="s">
        <v>154</v>
      </c>
      <c r="E2226" t="str">
        <f t="shared" si="205"/>
        <v>No</v>
      </c>
      <c r="F2226" t="str">
        <f t="shared" si="206"/>
        <v>0</v>
      </c>
      <c r="G2226" t="s">
        <v>154</v>
      </c>
      <c r="H2226" t="s">
        <v>155</v>
      </c>
      <c r="I2226" t="str">
        <f t="shared" si="207"/>
        <v/>
      </c>
      <c r="J2226" t="str">
        <f t="shared" si="208"/>
        <v/>
      </c>
      <c r="K2226" t="str">
        <f>VLOOKUP('intouch变量（离散）'!$A2226,基本表格!$G:$Q,9,FALSE)</f>
        <v>On</v>
      </c>
      <c r="L2226">
        <v>1</v>
      </c>
      <c r="M2226" t="s">
        <v>156</v>
      </c>
      <c r="N2226" t="s">
        <v>157</v>
      </c>
      <c r="O2226" t="s">
        <v>158</v>
      </c>
      <c r="P2226" t="str">
        <f>VLOOKUP('intouch变量（离散）'!$A2226,基本表格!$G:$Q,3,FALSE)</f>
        <v>DB1400,X851.1</v>
      </c>
      <c r="Q2226" t="str">
        <f>VLOOKUP('intouch变量（离散）'!$A2226,基本表格!$G:$Q,10,FALSE)</f>
        <v>Yes</v>
      </c>
      <c r="R2226" t="str">
        <f t="shared" si="210"/>
        <v>DB1400,X851.1 刨片机料仓4#出料螺旋B 反馈电流 极限报警</v>
      </c>
      <c r="S2226">
        <v>0</v>
      </c>
      <c r="T2226">
        <v>0</v>
      </c>
    </row>
    <row r="2227" spans="1:20">
      <c r="A2227" t="s">
        <v>2383</v>
      </c>
      <c r="B2227" s="11" t="str">
        <f t="shared" si="209"/>
        <v>CHP4</v>
      </c>
      <c r="C2227" s="11" t="str">
        <f>VLOOKUP('intouch变量（离散）'!$A2227,基本表格!$G:$Q,2,FALSE)</f>
        <v>刨片机料仓4#出料螺旋B 反馈电流 传感器断线报警</v>
      </c>
      <c r="D2227" t="s">
        <v>154</v>
      </c>
      <c r="E2227" t="str">
        <f t="shared" si="205"/>
        <v>No</v>
      </c>
      <c r="F2227" t="str">
        <f t="shared" si="206"/>
        <v>0</v>
      </c>
      <c r="G2227" t="s">
        <v>154</v>
      </c>
      <c r="H2227" t="s">
        <v>155</v>
      </c>
      <c r="I2227" t="str">
        <f t="shared" si="207"/>
        <v/>
      </c>
      <c r="J2227" t="str">
        <f t="shared" si="208"/>
        <v/>
      </c>
      <c r="K2227" t="str">
        <f>VLOOKUP('intouch变量（离散）'!$A2227,基本表格!$G:$Q,9,FALSE)</f>
        <v>On</v>
      </c>
      <c r="L2227">
        <v>1</v>
      </c>
      <c r="M2227" t="s">
        <v>156</v>
      </c>
      <c r="N2227" t="s">
        <v>157</v>
      </c>
      <c r="O2227" t="s">
        <v>158</v>
      </c>
      <c r="P2227" t="str">
        <f>VLOOKUP('intouch变量（离散）'!$A2227,基本表格!$G:$Q,3,FALSE)</f>
        <v>DB1400,X851.2</v>
      </c>
      <c r="Q2227" t="str">
        <f>VLOOKUP('intouch变量（离散）'!$A2227,基本表格!$G:$Q,10,FALSE)</f>
        <v>Yes</v>
      </c>
      <c r="R2227" t="str">
        <f t="shared" si="210"/>
        <v>DB1400,X851.2 刨片机料仓4#出料螺旋B 反馈电流 传感器断线报警</v>
      </c>
      <c r="S2227">
        <v>0</v>
      </c>
      <c r="T2227">
        <v>0</v>
      </c>
    </row>
    <row r="2228" spans="1:20">
      <c r="A2228" t="s">
        <v>2384</v>
      </c>
      <c r="B2228" s="11" t="str">
        <f t="shared" si="209"/>
        <v>CHP4</v>
      </c>
      <c r="C2228" s="11" t="str">
        <f>VLOOKUP('intouch变量（离散）'!$A2228,基本表格!$G:$Q,2,FALSE)</f>
        <v>4#刨片机振荡器 电机控制 使能</v>
      </c>
      <c r="D2228" t="s">
        <v>154</v>
      </c>
      <c r="E2228" t="str">
        <f t="shared" si="205"/>
        <v>No</v>
      </c>
      <c r="F2228" t="str">
        <f t="shared" si="206"/>
        <v>0</v>
      </c>
      <c r="G2228" t="s">
        <v>154</v>
      </c>
      <c r="H2228" t="s">
        <v>155</v>
      </c>
      <c r="I2228" t="str">
        <f t="shared" si="207"/>
        <v/>
      </c>
      <c r="J2228" t="str">
        <f t="shared" si="208"/>
        <v/>
      </c>
      <c r="K2228" t="str">
        <f>VLOOKUP('intouch变量（离散）'!$A2228,基本表格!$G:$Q,9,FALSE)</f>
        <v>None</v>
      </c>
      <c r="L2228">
        <v>1</v>
      </c>
      <c r="M2228" t="s">
        <v>156</v>
      </c>
      <c r="N2228" t="s">
        <v>157</v>
      </c>
      <c r="O2228" t="s">
        <v>158</v>
      </c>
      <c r="P2228" t="str">
        <f>VLOOKUP('intouch变量（离散）'!$A2228,基本表格!$G:$Q,3,FALSE)</f>
        <v>DB1400,X1500.0</v>
      </c>
      <c r="Q2228" t="str">
        <f>VLOOKUP('intouch变量（离散）'!$A2228,基本表格!$G:$Q,10,FALSE)</f>
        <v>No</v>
      </c>
      <c r="R2228" t="str">
        <f t="shared" si="210"/>
        <v>DB1400,X1500.0 4#刨片机振荡器 电机控制 使能</v>
      </c>
      <c r="S2228">
        <v>0</v>
      </c>
      <c r="T2228">
        <v>0</v>
      </c>
    </row>
    <row r="2229" spans="1:20">
      <c r="A2229" t="s">
        <v>2385</v>
      </c>
      <c r="B2229" s="11" t="str">
        <f t="shared" si="209"/>
        <v>CHP4</v>
      </c>
      <c r="C2229" s="11" t="str">
        <f>VLOOKUP('intouch变量（离散）'!$A2229,基本表格!$G:$Q,2,FALSE)</f>
        <v>4#刨片机振荡器 电机控制 手自动状态</v>
      </c>
      <c r="D2229" t="s">
        <v>154</v>
      </c>
      <c r="E2229" t="str">
        <f t="shared" si="205"/>
        <v>No</v>
      </c>
      <c r="F2229" t="str">
        <f t="shared" si="206"/>
        <v>0</v>
      </c>
      <c r="G2229" t="s">
        <v>154</v>
      </c>
      <c r="H2229" t="s">
        <v>155</v>
      </c>
      <c r="I2229" t="str">
        <f t="shared" si="207"/>
        <v/>
      </c>
      <c r="J2229" t="str">
        <f t="shared" si="208"/>
        <v/>
      </c>
      <c r="K2229" t="str">
        <f>VLOOKUP('intouch变量（离散）'!$A2229,基本表格!$G:$Q,9,FALSE)</f>
        <v>None</v>
      </c>
      <c r="L2229">
        <v>1</v>
      </c>
      <c r="M2229" t="s">
        <v>156</v>
      </c>
      <c r="N2229" t="s">
        <v>157</v>
      </c>
      <c r="O2229" t="s">
        <v>158</v>
      </c>
      <c r="P2229" t="str">
        <f>VLOOKUP('intouch变量（离散）'!$A2229,基本表格!$G:$Q,3,FALSE)</f>
        <v>DB1400,X1500.3</v>
      </c>
      <c r="Q2229" t="str">
        <f>VLOOKUP('intouch变量（离散）'!$A2229,基本表格!$G:$Q,10,FALSE)</f>
        <v>Yes</v>
      </c>
      <c r="R2229" t="str">
        <f t="shared" si="210"/>
        <v>DB1400,X1500.3 4#刨片机振荡器 电机控制 手自动状态</v>
      </c>
      <c r="S2229">
        <v>0</v>
      </c>
      <c r="T2229">
        <v>0</v>
      </c>
    </row>
    <row r="2230" spans="1:20">
      <c r="A2230" t="s">
        <v>2386</v>
      </c>
      <c r="B2230" s="11" t="str">
        <f t="shared" si="209"/>
        <v>CHP4</v>
      </c>
      <c r="C2230" s="11" t="str">
        <f>VLOOKUP('intouch变量（离散）'!$A2230,基本表格!$G:$Q,2,FALSE)</f>
        <v>4#刨片机振荡器 电机控制 本地/远程(检修/待机）</v>
      </c>
      <c r="D2230" t="s">
        <v>154</v>
      </c>
      <c r="E2230" t="str">
        <f t="shared" si="205"/>
        <v>No</v>
      </c>
      <c r="F2230" t="str">
        <f t="shared" si="206"/>
        <v>0</v>
      </c>
      <c r="G2230" t="s">
        <v>154</v>
      </c>
      <c r="H2230" t="s">
        <v>155</v>
      </c>
      <c r="I2230" t="str">
        <f t="shared" si="207"/>
        <v/>
      </c>
      <c r="J2230" t="str">
        <f t="shared" si="208"/>
        <v/>
      </c>
      <c r="K2230" t="str">
        <f>VLOOKUP('intouch变量（离散）'!$A2230,基本表格!$G:$Q,9,FALSE)</f>
        <v>None</v>
      </c>
      <c r="L2230">
        <v>1</v>
      </c>
      <c r="M2230" t="s">
        <v>156</v>
      </c>
      <c r="N2230" t="s">
        <v>157</v>
      </c>
      <c r="O2230" t="s">
        <v>158</v>
      </c>
      <c r="P2230" t="str">
        <f>VLOOKUP('intouch变量（离散）'!$A2230,基本表格!$G:$Q,3,FALSE)</f>
        <v>DB1400,X1500.4</v>
      </c>
      <c r="Q2230" t="str">
        <f>VLOOKUP('intouch变量（离散）'!$A2230,基本表格!$G:$Q,10,FALSE)</f>
        <v>Yes</v>
      </c>
      <c r="R2230" t="str">
        <f t="shared" si="210"/>
        <v>DB1400,X1500.4 4#刨片机振荡器 电机控制 本地/远程(检修/待机）</v>
      </c>
      <c r="S2230">
        <v>0</v>
      </c>
      <c r="T2230">
        <v>0</v>
      </c>
    </row>
    <row r="2231" spans="1:20">
      <c r="A2231" t="s">
        <v>2387</v>
      </c>
      <c r="B2231" s="11" t="str">
        <f t="shared" si="209"/>
        <v>CHP4</v>
      </c>
      <c r="C2231" s="11" t="str">
        <f>VLOOKUP('intouch变量（离散）'!$A2231,基本表格!$G:$Q,2,FALSE)</f>
        <v>4#刨片机振荡器 电机控制 开启_上位机(正转)</v>
      </c>
      <c r="D2231" t="s">
        <v>154</v>
      </c>
      <c r="E2231" t="str">
        <f t="shared" si="205"/>
        <v>No</v>
      </c>
      <c r="F2231" t="str">
        <f t="shared" si="206"/>
        <v>0</v>
      </c>
      <c r="G2231" t="s">
        <v>154</v>
      </c>
      <c r="H2231" t="s">
        <v>155</v>
      </c>
      <c r="I2231" t="str">
        <f t="shared" si="207"/>
        <v/>
      </c>
      <c r="J2231" t="str">
        <f t="shared" si="208"/>
        <v/>
      </c>
      <c r="K2231" t="str">
        <f>VLOOKUP('intouch变量（离散）'!$A2231,基本表格!$G:$Q,9,FALSE)</f>
        <v>None</v>
      </c>
      <c r="L2231">
        <v>1</v>
      </c>
      <c r="M2231" t="s">
        <v>156</v>
      </c>
      <c r="N2231" t="s">
        <v>157</v>
      </c>
      <c r="O2231" t="s">
        <v>158</v>
      </c>
      <c r="P2231" t="str">
        <f>VLOOKUP('intouch变量（离散）'!$A2231,基本表格!$G:$Q,3,FALSE)</f>
        <v>DB1400,X1500.6</v>
      </c>
      <c r="Q2231" t="str">
        <f>VLOOKUP('intouch变量（离散）'!$A2231,基本表格!$G:$Q,10,FALSE)</f>
        <v>No</v>
      </c>
      <c r="R2231" t="str">
        <f t="shared" si="210"/>
        <v>DB1400,X1500.6 4#刨片机振荡器 电机控制 开启_上位机(正转)</v>
      </c>
      <c r="S2231">
        <v>0</v>
      </c>
      <c r="T2231">
        <v>0</v>
      </c>
    </row>
    <row r="2232" spans="1:20">
      <c r="A2232" t="s">
        <v>2388</v>
      </c>
      <c r="B2232" s="11" t="str">
        <f t="shared" si="209"/>
        <v>CHP4</v>
      </c>
      <c r="C2232" s="11" t="str">
        <f>VLOOKUP('intouch变量（离散）'!$A2232,基本表格!$G:$Q,2,FALSE)</f>
        <v>4#刨片机振荡器 电机控制 停止_上位机(反转)</v>
      </c>
      <c r="D2232" t="s">
        <v>154</v>
      </c>
      <c r="E2232" t="str">
        <f t="shared" si="205"/>
        <v>No</v>
      </c>
      <c r="F2232" t="str">
        <f t="shared" si="206"/>
        <v>0</v>
      </c>
      <c r="G2232" t="s">
        <v>154</v>
      </c>
      <c r="H2232" t="s">
        <v>155</v>
      </c>
      <c r="I2232" t="str">
        <f t="shared" si="207"/>
        <v/>
      </c>
      <c r="J2232" t="str">
        <f t="shared" si="208"/>
        <v/>
      </c>
      <c r="K2232" t="str">
        <f>VLOOKUP('intouch变量（离散）'!$A2232,基本表格!$G:$Q,9,FALSE)</f>
        <v>None</v>
      </c>
      <c r="L2232">
        <v>1</v>
      </c>
      <c r="M2232" t="s">
        <v>156</v>
      </c>
      <c r="N2232" t="s">
        <v>157</v>
      </c>
      <c r="O2232" t="s">
        <v>158</v>
      </c>
      <c r="P2232" t="str">
        <f>VLOOKUP('intouch变量（离散）'!$A2232,基本表格!$G:$Q,3,FALSE)</f>
        <v>DB1400,X1501.0</v>
      </c>
      <c r="Q2232" t="str">
        <f>VLOOKUP('intouch变量（离散）'!$A2232,基本表格!$G:$Q,10,FALSE)</f>
        <v>No</v>
      </c>
      <c r="R2232" t="str">
        <f t="shared" si="210"/>
        <v>DB1400,X1501.0 4#刨片机振荡器 电机控制 停止_上位机(反转)</v>
      </c>
      <c r="S2232">
        <v>0</v>
      </c>
      <c r="T2232">
        <v>0</v>
      </c>
    </row>
    <row r="2233" spans="1:20">
      <c r="A2233" t="s">
        <v>2389</v>
      </c>
      <c r="B2233" s="11" t="str">
        <f t="shared" si="209"/>
        <v>CHP4</v>
      </c>
      <c r="C2233" s="11" t="str">
        <f>VLOOKUP('intouch变量（离散）'!$A2233,基本表格!$G:$Q,2,FALSE)</f>
        <v>4#刨片机振荡器 电机控制 通风扇</v>
      </c>
      <c r="D2233" t="s">
        <v>154</v>
      </c>
      <c r="E2233" t="str">
        <f t="shared" si="205"/>
        <v>No</v>
      </c>
      <c r="F2233" t="str">
        <f t="shared" si="206"/>
        <v>0</v>
      </c>
      <c r="G2233" t="s">
        <v>154</v>
      </c>
      <c r="H2233" t="s">
        <v>155</v>
      </c>
      <c r="I2233" t="str">
        <f t="shared" si="207"/>
        <v/>
      </c>
      <c r="J2233" t="str">
        <f t="shared" si="208"/>
        <v/>
      </c>
      <c r="K2233" t="str">
        <f>VLOOKUP('intouch变量（离散）'!$A2233,基本表格!$G:$Q,9,FALSE)</f>
        <v>None</v>
      </c>
      <c r="L2233">
        <v>1</v>
      </c>
      <c r="M2233" t="s">
        <v>156</v>
      </c>
      <c r="N2233" t="s">
        <v>157</v>
      </c>
      <c r="O2233" t="s">
        <v>158</v>
      </c>
      <c r="P2233" t="str">
        <f>VLOOKUP('intouch变量（离散）'!$A2233,基本表格!$G:$Q,3,FALSE)</f>
        <v>DB1400,X1501.1</v>
      </c>
      <c r="Q2233" t="str">
        <f>VLOOKUP('intouch变量（离散）'!$A2233,基本表格!$G:$Q,10,FALSE)</f>
        <v>Yes</v>
      </c>
      <c r="R2233" t="str">
        <f t="shared" si="210"/>
        <v>DB1400,X1501.1 4#刨片机振荡器 电机控制 通风扇</v>
      </c>
      <c r="S2233">
        <v>0</v>
      </c>
      <c r="T2233">
        <v>0</v>
      </c>
    </row>
    <row r="2234" spans="1:20">
      <c r="A2234" t="s">
        <v>2390</v>
      </c>
      <c r="B2234" s="11" t="str">
        <f t="shared" si="209"/>
        <v>CHP4</v>
      </c>
      <c r="C2234" s="11" t="str">
        <f>VLOOKUP('intouch变量（离散）'!$A2234,基本表格!$G:$Q,2,FALSE)</f>
        <v>4#刨片机振荡器 电机控制 电机(正转）</v>
      </c>
      <c r="D2234" t="s">
        <v>154</v>
      </c>
      <c r="E2234" t="str">
        <f t="shared" si="205"/>
        <v>No</v>
      </c>
      <c r="F2234" t="str">
        <f t="shared" si="206"/>
        <v>0</v>
      </c>
      <c r="G2234" t="s">
        <v>154</v>
      </c>
      <c r="H2234" t="s">
        <v>155</v>
      </c>
      <c r="I2234" t="str">
        <f t="shared" si="207"/>
        <v/>
      </c>
      <c r="J2234" t="str">
        <f t="shared" si="208"/>
        <v/>
      </c>
      <c r="K2234" t="str">
        <f>VLOOKUP('intouch变量（离散）'!$A2234,基本表格!$G:$Q,9,FALSE)</f>
        <v>None</v>
      </c>
      <c r="L2234">
        <v>1</v>
      </c>
      <c r="M2234" t="s">
        <v>156</v>
      </c>
      <c r="N2234" t="s">
        <v>157</v>
      </c>
      <c r="O2234" t="s">
        <v>158</v>
      </c>
      <c r="P2234" t="str">
        <f>VLOOKUP('intouch变量（离散）'!$A2234,基本表格!$G:$Q,3,FALSE)</f>
        <v>DB1400,X1501.2</v>
      </c>
      <c r="Q2234" t="str">
        <f>VLOOKUP('intouch变量（离散）'!$A2234,基本表格!$G:$Q,10,FALSE)</f>
        <v>Yes</v>
      </c>
      <c r="R2234" t="str">
        <f t="shared" si="210"/>
        <v>DB1400,X1501.2 4#刨片机振荡器 电机控制 电机(正转）</v>
      </c>
      <c r="S2234">
        <v>0</v>
      </c>
      <c r="T2234">
        <v>0</v>
      </c>
    </row>
    <row r="2235" spans="1:20">
      <c r="A2235" t="s">
        <v>2391</v>
      </c>
      <c r="B2235" s="11" t="str">
        <f t="shared" si="209"/>
        <v>CHP4</v>
      </c>
      <c r="C2235" s="11" t="str">
        <f>VLOOKUP('intouch变量（离散）'!$A2235,基本表格!$G:$Q,2,FALSE)</f>
        <v>4#刨片机振荡器 电机控制 电机过载</v>
      </c>
      <c r="D2235" t="s">
        <v>154</v>
      </c>
      <c r="E2235" t="str">
        <f t="shared" si="205"/>
        <v>No</v>
      </c>
      <c r="F2235" t="str">
        <f t="shared" si="206"/>
        <v>0</v>
      </c>
      <c r="G2235" t="s">
        <v>154</v>
      </c>
      <c r="H2235" t="s">
        <v>155</v>
      </c>
      <c r="I2235" t="str">
        <f t="shared" si="207"/>
        <v/>
      </c>
      <c r="J2235" t="str">
        <f t="shared" si="208"/>
        <v/>
      </c>
      <c r="K2235" t="str">
        <f>VLOOKUP('intouch变量（离散）'!$A2235,基本表格!$G:$Q,9,FALSE)</f>
        <v>On</v>
      </c>
      <c r="L2235">
        <v>1</v>
      </c>
      <c r="M2235" t="s">
        <v>156</v>
      </c>
      <c r="N2235" t="s">
        <v>157</v>
      </c>
      <c r="O2235" t="s">
        <v>158</v>
      </c>
      <c r="P2235" t="str">
        <f>VLOOKUP('intouch变量（离散）'!$A2235,基本表格!$G:$Q,3,FALSE)</f>
        <v>DB1400,X1501.3</v>
      </c>
      <c r="Q2235" t="str">
        <f>VLOOKUP('intouch变量（离散）'!$A2235,基本表格!$G:$Q,10,FALSE)</f>
        <v>Yes</v>
      </c>
      <c r="R2235" t="str">
        <f t="shared" si="210"/>
        <v>DB1400,X1501.3 4#刨片机振荡器 电机控制 电机过载</v>
      </c>
      <c r="S2235">
        <v>0</v>
      </c>
      <c r="T2235">
        <v>0</v>
      </c>
    </row>
    <row r="2236" spans="1:20">
      <c r="A2236" t="s">
        <v>2392</v>
      </c>
      <c r="B2236" s="11" t="str">
        <f t="shared" si="209"/>
        <v>CHP4</v>
      </c>
      <c r="C2236" s="11" t="str">
        <f>VLOOKUP('intouch变量（离散）'!$A2236,基本表格!$G:$Q,2,FALSE)</f>
        <v>4#刨片机振荡器 电机控制 风扇过载</v>
      </c>
      <c r="D2236" t="s">
        <v>154</v>
      </c>
      <c r="E2236" t="str">
        <f t="shared" si="205"/>
        <v>No</v>
      </c>
      <c r="F2236" t="str">
        <f t="shared" si="206"/>
        <v>0</v>
      </c>
      <c r="G2236" t="s">
        <v>154</v>
      </c>
      <c r="H2236" t="s">
        <v>155</v>
      </c>
      <c r="I2236" t="str">
        <f t="shared" si="207"/>
        <v/>
      </c>
      <c r="J2236" t="str">
        <f t="shared" si="208"/>
        <v/>
      </c>
      <c r="K2236" t="str">
        <f>VLOOKUP('intouch变量（离散）'!$A2236,基本表格!$G:$Q,9,FALSE)</f>
        <v>On</v>
      </c>
      <c r="L2236">
        <v>1</v>
      </c>
      <c r="M2236" t="s">
        <v>156</v>
      </c>
      <c r="N2236" t="s">
        <v>157</v>
      </c>
      <c r="O2236" t="s">
        <v>158</v>
      </c>
      <c r="P2236" t="str">
        <f>VLOOKUP('intouch变量（离散）'!$A2236,基本表格!$G:$Q,3,FALSE)</f>
        <v>DB1400,X1501.4</v>
      </c>
      <c r="Q2236" t="str">
        <f>VLOOKUP('intouch变量（离散）'!$A2236,基本表格!$G:$Q,10,FALSE)</f>
        <v>Yes</v>
      </c>
      <c r="R2236" t="str">
        <f t="shared" si="210"/>
        <v>DB1400,X1501.4 4#刨片机振荡器 电机控制 风扇过载</v>
      </c>
      <c r="S2236">
        <v>0</v>
      </c>
      <c r="T2236">
        <v>0</v>
      </c>
    </row>
    <row r="2237" spans="1:20">
      <c r="A2237" t="s">
        <v>2393</v>
      </c>
      <c r="B2237" s="11" t="str">
        <f t="shared" si="209"/>
        <v>CHP4</v>
      </c>
      <c r="C2237" s="11" t="str">
        <f>VLOOKUP('intouch变量（离散）'!$A2237,基本表格!$G:$Q,2,FALSE)</f>
        <v>4#刨片机振荡器 电机控制 电机运行指示</v>
      </c>
      <c r="D2237" t="s">
        <v>154</v>
      </c>
      <c r="E2237" t="str">
        <f t="shared" si="205"/>
        <v>No</v>
      </c>
      <c r="F2237" t="str">
        <f t="shared" si="206"/>
        <v>0</v>
      </c>
      <c r="G2237" t="s">
        <v>154</v>
      </c>
      <c r="H2237" t="s">
        <v>155</v>
      </c>
      <c r="I2237" t="str">
        <f t="shared" si="207"/>
        <v/>
      </c>
      <c r="J2237" t="str">
        <f t="shared" si="208"/>
        <v/>
      </c>
      <c r="K2237" t="str">
        <f>VLOOKUP('intouch变量（离散）'!$A2237,基本表格!$G:$Q,9,FALSE)</f>
        <v>None</v>
      </c>
      <c r="L2237">
        <v>1</v>
      </c>
      <c r="M2237" t="s">
        <v>156</v>
      </c>
      <c r="N2237" t="s">
        <v>157</v>
      </c>
      <c r="O2237" t="s">
        <v>158</v>
      </c>
      <c r="P2237" t="str">
        <f>VLOOKUP('intouch变量（离散）'!$A2237,基本表格!$G:$Q,3,FALSE)</f>
        <v>DB1400,X1501.5</v>
      </c>
      <c r="Q2237" t="str">
        <f>VLOOKUP('intouch变量（离散）'!$A2237,基本表格!$G:$Q,10,FALSE)</f>
        <v>Yes</v>
      </c>
      <c r="R2237" t="str">
        <f t="shared" si="210"/>
        <v>DB1400,X1501.5 4#刨片机振荡器 电机控制 电机运行指示</v>
      </c>
      <c r="S2237">
        <v>0</v>
      </c>
      <c r="T2237">
        <v>0</v>
      </c>
    </row>
    <row r="2238" spans="1:20">
      <c r="A2238" t="s">
        <v>2394</v>
      </c>
      <c r="B2238" s="11" t="str">
        <f t="shared" si="209"/>
        <v>CHP4</v>
      </c>
      <c r="C2238" s="11" t="str">
        <f>VLOOKUP('intouch变量（离散）'!$A2238,基本表格!$G:$Q,2,FALSE)</f>
        <v>4#刨片机振荡器 电机控制 断链报警</v>
      </c>
      <c r="D2238" t="s">
        <v>154</v>
      </c>
      <c r="E2238" t="str">
        <f t="shared" si="205"/>
        <v>No</v>
      </c>
      <c r="F2238" t="str">
        <f t="shared" si="206"/>
        <v>0</v>
      </c>
      <c r="G2238" t="s">
        <v>154</v>
      </c>
      <c r="H2238" t="s">
        <v>155</v>
      </c>
      <c r="I2238" t="str">
        <f t="shared" si="207"/>
        <v/>
      </c>
      <c r="J2238" t="str">
        <f t="shared" si="208"/>
        <v/>
      </c>
      <c r="K2238" t="str">
        <f>VLOOKUP('intouch变量（离散）'!$A2238,基本表格!$G:$Q,9,FALSE)</f>
        <v>On</v>
      </c>
      <c r="L2238">
        <v>1</v>
      </c>
      <c r="M2238" t="s">
        <v>156</v>
      </c>
      <c r="N2238" t="s">
        <v>157</v>
      </c>
      <c r="O2238" t="s">
        <v>158</v>
      </c>
      <c r="P2238" t="str">
        <f>VLOOKUP('intouch变量（离散）'!$A2238,基本表格!$G:$Q,3,FALSE)</f>
        <v>DB1400,X1501.6</v>
      </c>
      <c r="Q2238" t="str">
        <f>VLOOKUP('intouch变量（离散）'!$A2238,基本表格!$G:$Q,10,FALSE)</f>
        <v>Yes</v>
      </c>
      <c r="R2238" t="str">
        <f t="shared" si="210"/>
        <v>DB1400,X1501.6 4#刨片机振荡器 电机控制 断链报警</v>
      </c>
      <c r="S2238">
        <v>0</v>
      </c>
      <c r="T2238">
        <v>0</v>
      </c>
    </row>
    <row r="2239" spans="1:20">
      <c r="A2239" t="s">
        <v>2395</v>
      </c>
      <c r="B2239" s="11" t="str">
        <f t="shared" si="209"/>
        <v>CHP4</v>
      </c>
      <c r="C2239" s="11" t="str">
        <f>VLOOKUP('intouch变量（离散）'!$A2239,基本表格!$G:$Q,2,FALSE)</f>
        <v>4#刨片机振荡器 电机控制 断链检测</v>
      </c>
      <c r="D2239" t="s">
        <v>154</v>
      </c>
      <c r="E2239" t="str">
        <f t="shared" si="205"/>
        <v>No</v>
      </c>
      <c r="F2239" t="str">
        <f t="shared" si="206"/>
        <v>0</v>
      </c>
      <c r="G2239" t="s">
        <v>154</v>
      </c>
      <c r="H2239" t="s">
        <v>155</v>
      </c>
      <c r="I2239" t="str">
        <f t="shared" si="207"/>
        <v/>
      </c>
      <c r="J2239" t="str">
        <f t="shared" si="208"/>
        <v/>
      </c>
      <c r="K2239" t="str">
        <f>VLOOKUP('intouch变量（离散）'!$A2239,基本表格!$G:$Q,9,FALSE)</f>
        <v>None</v>
      </c>
      <c r="L2239">
        <v>1</v>
      </c>
      <c r="M2239" t="s">
        <v>156</v>
      </c>
      <c r="N2239" t="s">
        <v>157</v>
      </c>
      <c r="O2239" t="s">
        <v>158</v>
      </c>
      <c r="P2239" t="str">
        <f>VLOOKUP('intouch变量（离散）'!$A2239,基本表格!$G:$Q,3,FALSE)</f>
        <v>DB1400,X1501.7</v>
      </c>
      <c r="Q2239" t="str">
        <f>VLOOKUP('intouch变量（离散）'!$A2239,基本表格!$G:$Q,10,FALSE)</f>
        <v>Yes</v>
      </c>
      <c r="R2239" t="str">
        <f t="shared" si="210"/>
        <v>DB1400,X1501.7 4#刨片机振荡器 电机控制 断链检测</v>
      </c>
      <c r="S2239">
        <v>0</v>
      </c>
      <c r="T2239">
        <v>0</v>
      </c>
    </row>
    <row r="2240" spans="1:20">
      <c r="A2240" t="s">
        <v>2396</v>
      </c>
      <c r="B2240" s="11" t="str">
        <f t="shared" si="209"/>
        <v>CHP4</v>
      </c>
      <c r="C2240" s="11" t="str">
        <f>VLOOKUP('intouch变量（离散）'!$A2240,基本表格!$G:$Q,2,FALSE)</f>
        <v>4#刨片机振荡器 电机控制 复位</v>
      </c>
      <c r="D2240" t="s">
        <v>154</v>
      </c>
      <c r="E2240" t="str">
        <f t="shared" si="205"/>
        <v>No</v>
      </c>
      <c r="F2240" t="str">
        <f t="shared" si="206"/>
        <v>0</v>
      </c>
      <c r="G2240" t="s">
        <v>154</v>
      </c>
      <c r="H2240" t="s">
        <v>155</v>
      </c>
      <c r="I2240" t="str">
        <f t="shared" si="207"/>
        <v/>
      </c>
      <c r="J2240" t="str">
        <f t="shared" si="208"/>
        <v/>
      </c>
      <c r="K2240" t="str">
        <f>VLOOKUP('intouch变量（离散）'!$A2240,基本表格!$G:$Q,9,FALSE)</f>
        <v>None</v>
      </c>
      <c r="L2240">
        <v>1</v>
      </c>
      <c r="M2240" t="s">
        <v>156</v>
      </c>
      <c r="N2240" t="s">
        <v>157</v>
      </c>
      <c r="O2240" t="s">
        <v>158</v>
      </c>
      <c r="P2240" t="str">
        <f>VLOOKUP('intouch变量（离散）'!$A2240,基本表格!$G:$Q,3,FALSE)</f>
        <v>DB1400,X1502.0</v>
      </c>
      <c r="Q2240" t="str">
        <f>VLOOKUP('intouch变量（离散）'!$A2240,基本表格!$G:$Q,10,FALSE)</f>
        <v>No</v>
      </c>
      <c r="R2240" t="str">
        <f t="shared" si="210"/>
        <v>DB1400,X1502.0 4#刨片机振荡器 电机控制 复位</v>
      </c>
      <c r="S2240">
        <v>0</v>
      </c>
      <c r="T2240">
        <v>0</v>
      </c>
    </row>
    <row r="2241" spans="1:20">
      <c r="A2241" t="s">
        <v>2397</v>
      </c>
      <c r="B2241" s="11" t="str">
        <f t="shared" si="209"/>
        <v>CHP4</v>
      </c>
      <c r="C2241" s="11" t="str">
        <f>VLOOKUP('intouch变量（离散）'!$A2241,基本表格!$G:$Q,2,FALSE)</f>
        <v>4#刨片机振荡器 电机控制 断链保护使能</v>
      </c>
      <c r="D2241" t="s">
        <v>154</v>
      </c>
      <c r="E2241" t="str">
        <f t="shared" si="205"/>
        <v>Yes</v>
      </c>
      <c r="F2241" t="str">
        <f t="shared" si="206"/>
        <v>900</v>
      </c>
      <c r="G2241" t="s">
        <v>154</v>
      </c>
      <c r="H2241" t="s">
        <v>155</v>
      </c>
      <c r="I2241" t="str">
        <f t="shared" si="207"/>
        <v>禁用</v>
      </c>
      <c r="J2241" t="str">
        <f t="shared" si="208"/>
        <v>启用</v>
      </c>
      <c r="K2241" t="str">
        <f>VLOOKUP('intouch变量（离散）'!$A2241,基本表格!$G:$Q,9,FALSE)</f>
        <v>None</v>
      </c>
      <c r="L2241">
        <v>1</v>
      </c>
      <c r="M2241" t="s">
        <v>156</v>
      </c>
      <c r="N2241" t="s">
        <v>157</v>
      </c>
      <c r="O2241" t="s">
        <v>158</v>
      </c>
      <c r="P2241" t="str">
        <f>VLOOKUP('intouch变量（离散）'!$A2241,基本表格!$G:$Q,3,FALSE)</f>
        <v>DB1400,X1502.1</v>
      </c>
      <c r="Q2241" t="str">
        <f>VLOOKUP('intouch变量（离散）'!$A2241,基本表格!$G:$Q,10,FALSE)</f>
        <v>No</v>
      </c>
      <c r="R2241" t="str">
        <f t="shared" si="210"/>
        <v>DB1400,X1502.1 4#刨片机振荡器 电机控制 断链保护使能</v>
      </c>
      <c r="S2241">
        <v>0</v>
      </c>
      <c r="T2241">
        <v>0</v>
      </c>
    </row>
    <row r="2242" spans="1:20">
      <c r="A2242" t="s">
        <v>2398</v>
      </c>
      <c r="B2242" s="11" t="str">
        <f t="shared" si="209"/>
        <v>CHP4</v>
      </c>
      <c r="C2242" s="11" t="str">
        <f>VLOOKUP('intouch变量（离散）'!$A2242,基本表格!$G:$Q,2,FALSE)</f>
        <v>4#刨片机振荡器 电机控制 断链导致停机</v>
      </c>
      <c r="D2242" t="s">
        <v>154</v>
      </c>
      <c r="E2242" t="str">
        <f t="shared" si="205"/>
        <v>No</v>
      </c>
      <c r="F2242" t="str">
        <f t="shared" si="206"/>
        <v>0</v>
      </c>
      <c r="G2242" t="s">
        <v>154</v>
      </c>
      <c r="H2242" t="s">
        <v>155</v>
      </c>
      <c r="I2242" t="str">
        <f t="shared" si="207"/>
        <v/>
      </c>
      <c r="J2242" t="str">
        <f t="shared" si="208"/>
        <v/>
      </c>
      <c r="K2242" t="str">
        <f>VLOOKUP('intouch变量（离散）'!$A2242,基本表格!$G:$Q,9,FALSE)</f>
        <v>On</v>
      </c>
      <c r="L2242">
        <v>1</v>
      </c>
      <c r="M2242" t="s">
        <v>156</v>
      </c>
      <c r="N2242" t="s">
        <v>157</v>
      </c>
      <c r="O2242" t="s">
        <v>158</v>
      </c>
      <c r="P2242" t="str">
        <f>VLOOKUP('intouch变量（离散）'!$A2242,基本表格!$G:$Q,3,FALSE)</f>
        <v>DB1400,X1502.2</v>
      </c>
      <c r="Q2242" t="str">
        <f>VLOOKUP('intouch变量（离散）'!$A2242,基本表格!$G:$Q,10,FALSE)</f>
        <v>Yes</v>
      </c>
      <c r="R2242" t="str">
        <f t="shared" si="210"/>
        <v>DB1400,X1502.2 4#刨片机振荡器 电机控制 断链导致停机</v>
      </c>
      <c r="S2242">
        <v>0</v>
      </c>
      <c r="T2242">
        <v>0</v>
      </c>
    </row>
    <row r="2243" spans="1:20">
      <c r="A2243" t="s">
        <v>2399</v>
      </c>
      <c r="B2243" s="11" t="str">
        <f t="shared" si="209"/>
        <v>CHP4</v>
      </c>
      <c r="C2243" s="11" t="str">
        <f>VLOOKUP('intouch变量（离散）'!$A2243,基本表格!$G:$Q,2,FALSE)</f>
        <v>4#刨片机振荡器 电机控制 电机(反转）</v>
      </c>
      <c r="D2243" t="s">
        <v>154</v>
      </c>
      <c r="E2243" t="str">
        <f t="shared" ref="E2243:E2306" si="211">IF(RIGHT($A2243,2)="EN","Yes","No")</f>
        <v>No</v>
      </c>
      <c r="F2243" t="str">
        <f t="shared" ref="F2243:F2306" si="212">IF(RIGHT($A2243,2)="EN","900","0")</f>
        <v>0</v>
      </c>
      <c r="G2243" t="s">
        <v>154</v>
      </c>
      <c r="H2243" t="s">
        <v>155</v>
      </c>
      <c r="I2243" t="str">
        <f t="shared" ref="I2243:I2306" si="213">IF(RIGHT($A2243,2)="EN","禁用","")</f>
        <v/>
      </c>
      <c r="J2243" t="str">
        <f t="shared" ref="J2243:J2306" si="214">IF(RIGHT($A2243,2)="EN","启用","")</f>
        <v/>
      </c>
      <c r="K2243" t="str">
        <f>VLOOKUP('intouch变量（离散）'!$A2243,基本表格!$G:$Q,9,FALSE)</f>
        <v>None</v>
      </c>
      <c r="L2243">
        <v>1</v>
      </c>
      <c r="M2243" t="s">
        <v>156</v>
      </c>
      <c r="N2243" t="s">
        <v>157</v>
      </c>
      <c r="O2243" t="s">
        <v>158</v>
      </c>
      <c r="P2243" t="str">
        <f>VLOOKUP('intouch变量（离散）'!$A2243,基本表格!$G:$Q,3,FALSE)</f>
        <v>DB1400,X1502.3</v>
      </c>
      <c r="Q2243" t="str">
        <f>VLOOKUP('intouch变量（离散）'!$A2243,基本表格!$G:$Q,10,FALSE)</f>
        <v>Yes</v>
      </c>
      <c r="R2243" t="str">
        <f t="shared" si="210"/>
        <v>DB1400,X1502.3 4#刨片机振荡器 电机控制 电机(反转）</v>
      </c>
      <c r="S2243">
        <v>0</v>
      </c>
      <c r="T2243">
        <v>0</v>
      </c>
    </row>
    <row r="2244" spans="1:20">
      <c r="A2244" t="s">
        <v>2400</v>
      </c>
      <c r="B2244" s="11" t="str">
        <f t="shared" si="209"/>
        <v>CHP4</v>
      </c>
      <c r="C2244" s="11" t="str">
        <f>VLOOKUP('intouch变量（离散）'!$A2244,基本表格!$G:$Q,2,FALSE)</f>
        <v>4#刨片机振荡器 电机控制 本地</v>
      </c>
      <c r="D2244" t="s">
        <v>154</v>
      </c>
      <c r="E2244" t="str">
        <f t="shared" si="211"/>
        <v>No</v>
      </c>
      <c r="F2244" t="str">
        <f t="shared" si="212"/>
        <v>0</v>
      </c>
      <c r="G2244" t="s">
        <v>154</v>
      </c>
      <c r="H2244" t="s">
        <v>155</v>
      </c>
      <c r="I2244" t="str">
        <f t="shared" si="213"/>
        <v/>
      </c>
      <c r="J2244" t="str">
        <f t="shared" si="214"/>
        <v/>
      </c>
      <c r="K2244" t="str">
        <f>VLOOKUP('intouch变量（离散）'!$A2244,基本表格!$G:$Q,9,FALSE)</f>
        <v>None</v>
      </c>
      <c r="L2244">
        <v>1</v>
      </c>
      <c r="M2244" t="s">
        <v>156</v>
      </c>
      <c r="N2244" t="s">
        <v>157</v>
      </c>
      <c r="O2244" t="s">
        <v>158</v>
      </c>
      <c r="P2244" t="str">
        <f>VLOOKUP('intouch变量（离散）'!$A2244,基本表格!$G:$Q,3,FALSE)</f>
        <v>DB1400,X1502.4</v>
      </c>
      <c r="Q2244" t="str">
        <f>VLOOKUP('intouch变量（离散）'!$A2244,基本表格!$G:$Q,10,FALSE)</f>
        <v>Yes</v>
      </c>
      <c r="R2244" t="str">
        <f t="shared" si="210"/>
        <v>DB1400,X1502.4 4#刨片机振荡器 电机控制 本地</v>
      </c>
      <c r="S2244">
        <v>0</v>
      </c>
      <c r="T2244">
        <v>0</v>
      </c>
    </row>
    <row r="2245" spans="1:20">
      <c r="A2245" t="s">
        <v>2401</v>
      </c>
      <c r="B2245" s="11" t="str">
        <f t="shared" ref="B2245:B2308" si="215">LEFT(A2245,4)</f>
        <v>CHP4</v>
      </c>
      <c r="C2245" s="11" t="str">
        <f>VLOOKUP('intouch变量（离散）'!$A2245,基本表格!$G:$Q,2,FALSE)</f>
        <v>4#刨片机振荡器 电机控制 远程</v>
      </c>
      <c r="D2245" t="s">
        <v>154</v>
      </c>
      <c r="E2245" t="str">
        <f t="shared" si="211"/>
        <v>No</v>
      </c>
      <c r="F2245" t="str">
        <f t="shared" si="212"/>
        <v>0</v>
      </c>
      <c r="G2245" t="s">
        <v>154</v>
      </c>
      <c r="H2245" t="s">
        <v>155</v>
      </c>
      <c r="I2245" t="str">
        <f t="shared" si="213"/>
        <v/>
      </c>
      <c r="J2245" t="str">
        <f t="shared" si="214"/>
        <v/>
      </c>
      <c r="K2245" t="str">
        <f>VLOOKUP('intouch变量（离散）'!$A2245,基本表格!$G:$Q,9,FALSE)</f>
        <v>None</v>
      </c>
      <c r="L2245">
        <v>1</v>
      </c>
      <c r="M2245" t="s">
        <v>156</v>
      </c>
      <c r="N2245" t="s">
        <v>157</v>
      </c>
      <c r="O2245" t="s">
        <v>158</v>
      </c>
      <c r="P2245" t="str">
        <f>VLOOKUP('intouch变量（离散）'!$A2245,基本表格!$G:$Q,3,FALSE)</f>
        <v>DB1400,X1502.5</v>
      </c>
      <c r="Q2245" t="str">
        <f>VLOOKUP('intouch变量（离散）'!$A2245,基本表格!$G:$Q,10,FALSE)</f>
        <v>Yes</v>
      </c>
      <c r="R2245" t="str">
        <f t="shared" ref="R2245:R2308" si="216">P2245&amp;" "&amp;C2245</f>
        <v>DB1400,X1502.5 4#刨片机振荡器 电机控制 远程</v>
      </c>
      <c r="S2245">
        <v>0</v>
      </c>
      <c r="T2245">
        <v>0</v>
      </c>
    </row>
    <row r="2246" spans="1:20">
      <c r="A2246" t="s">
        <v>2402</v>
      </c>
      <c r="B2246" s="11" t="str">
        <f t="shared" si="215"/>
        <v>CHP4</v>
      </c>
      <c r="C2246" s="11" t="str">
        <f>VLOOKUP('intouch变量（离散）'!$A2246,基本表格!$G:$Q,2,FALSE)</f>
        <v>4#刨片机振荡器 电机控制 堵料报警</v>
      </c>
      <c r="D2246" t="s">
        <v>154</v>
      </c>
      <c r="E2246" t="str">
        <f t="shared" si="211"/>
        <v>No</v>
      </c>
      <c r="F2246" t="str">
        <f t="shared" si="212"/>
        <v>0</v>
      </c>
      <c r="G2246" t="s">
        <v>154</v>
      </c>
      <c r="H2246" t="s">
        <v>155</v>
      </c>
      <c r="I2246" t="str">
        <f t="shared" si="213"/>
        <v/>
      </c>
      <c r="J2246" t="str">
        <f t="shared" si="214"/>
        <v/>
      </c>
      <c r="K2246" t="str">
        <f>VLOOKUP('intouch变量（离散）'!$A2246,基本表格!$G:$Q,9,FALSE)</f>
        <v>On</v>
      </c>
      <c r="L2246">
        <v>1</v>
      </c>
      <c r="M2246" t="s">
        <v>156</v>
      </c>
      <c r="N2246" t="s">
        <v>157</v>
      </c>
      <c r="O2246" t="s">
        <v>158</v>
      </c>
      <c r="P2246" t="str">
        <f>VLOOKUP('intouch变量（离散）'!$A2246,基本表格!$G:$Q,3,FALSE)</f>
        <v>DB1400,X1502.6</v>
      </c>
      <c r="Q2246" t="str">
        <f>VLOOKUP('intouch变量（离散）'!$A2246,基本表格!$G:$Q,10,FALSE)</f>
        <v>Yes</v>
      </c>
      <c r="R2246" t="str">
        <f t="shared" si="216"/>
        <v>DB1400,X1502.6 4#刨片机振荡器 电机控制 堵料报警</v>
      </c>
      <c r="S2246">
        <v>0</v>
      </c>
      <c r="T2246">
        <v>0</v>
      </c>
    </row>
    <row r="2247" spans="1:20">
      <c r="A2247" t="s">
        <v>2403</v>
      </c>
      <c r="B2247" s="11" t="str">
        <f t="shared" si="215"/>
        <v>CHP4</v>
      </c>
      <c r="C2247" s="11" t="str">
        <f>VLOOKUP('intouch变量（离散）'!$A2247,基本表格!$G:$Q,2,FALSE)</f>
        <v>4#刨片机振荡器 电机控制 堵料检测</v>
      </c>
      <c r="D2247" t="s">
        <v>154</v>
      </c>
      <c r="E2247" t="str">
        <f t="shared" si="211"/>
        <v>No</v>
      </c>
      <c r="F2247" t="str">
        <f t="shared" si="212"/>
        <v>0</v>
      </c>
      <c r="G2247" t="s">
        <v>154</v>
      </c>
      <c r="H2247" t="s">
        <v>155</v>
      </c>
      <c r="I2247" t="str">
        <f t="shared" si="213"/>
        <v/>
      </c>
      <c r="J2247" t="str">
        <f t="shared" si="214"/>
        <v/>
      </c>
      <c r="K2247" t="str">
        <f>VLOOKUP('intouch变量（离散）'!$A2247,基本表格!$G:$Q,9,FALSE)</f>
        <v>None</v>
      </c>
      <c r="L2247">
        <v>1</v>
      </c>
      <c r="M2247" t="s">
        <v>156</v>
      </c>
      <c r="N2247" t="s">
        <v>157</v>
      </c>
      <c r="O2247" t="s">
        <v>158</v>
      </c>
      <c r="P2247" t="str">
        <f>VLOOKUP('intouch变量（离散）'!$A2247,基本表格!$G:$Q,3,FALSE)</f>
        <v>DB1400,X1502.7</v>
      </c>
      <c r="Q2247" t="str">
        <f>VLOOKUP('intouch变量（离散）'!$A2247,基本表格!$G:$Q,10,FALSE)</f>
        <v>Yes</v>
      </c>
      <c r="R2247" t="str">
        <f t="shared" si="216"/>
        <v>DB1400,X1502.7 4#刨片机振荡器 电机控制 堵料检测</v>
      </c>
      <c r="S2247">
        <v>0</v>
      </c>
      <c r="T2247">
        <v>0</v>
      </c>
    </row>
    <row r="2248" spans="1:20">
      <c r="A2248" t="s">
        <v>2404</v>
      </c>
      <c r="B2248" s="11" t="str">
        <f t="shared" si="215"/>
        <v>CHP4</v>
      </c>
      <c r="C2248" s="11" t="str">
        <f>VLOOKUP('intouch变量（离散）'!$A2248,基本表格!$G:$Q,2,FALSE)</f>
        <v>4#刨片机振荡器 电机控制 堵料保护使能</v>
      </c>
      <c r="D2248" t="s">
        <v>154</v>
      </c>
      <c r="E2248" t="str">
        <f t="shared" si="211"/>
        <v>Yes</v>
      </c>
      <c r="F2248" t="str">
        <f t="shared" si="212"/>
        <v>900</v>
      </c>
      <c r="G2248" t="s">
        <v>154</v>
      </c>
      <c r="H2248" t="s">
        <v>155</v>
      </c>
      <c r="I2248" t="str">
        <f t="shared" si="213"/>
        <v>禁用</v>
      </c>
      <c r="J2248" t="str">
        <f t="shared" si="214"/>
        <v>启用</v>
      </c>
      <c r="K2248" t="str">
        <f>VLOOKUP('intouch变量（离散）'!$A2248,基本表格!$G:$Q,9,FALSE)</f>
        <v>None</v>
      </c>
      <c r="L2248">
        <v>1</v>
      </c>
      <c r="M2248" t="s">
        <v>156</v>
      </c>
      <c r="N2248" t="s">
        <v>157</v>
      </c>
      <c r="O2248" t="s">
        <v>158</v>
      </c>
      <c r="P2248" t="str">
        <f>VLOOKUP('intouch变量（离散）'!$A2248,基本表格!$G:$Q,3,FALSE)</f>
        <v>DB1400,X1503.0</v>
      </c>
      <c r="Q2248" t="str">
        <f>VLOOKUP('intouch变量（离散）'!$A2248,基本表格!$G:$Q,10,FALSE)</f>
        <v>No</v>
      </c>
      <c r="R2248" t="str">
        <f t="shared" si="216"/>
        <v>DB1400,X1503.0 4#刨片机振荡器 电机控制 堵料保护使能</v>
      </c>
      <c r="S2248">
        <v>0</v>
      </c>
      <c r="T2248">
        <v>0</v>
      </c>
    </row>
    <row r="2249" spans="1:20">
      <c r="A2249" t="s">
        <v>2405</v>
      </c>
      <c r="B2249" s="11" t="str">
        <f t="shared" si="215"/>
        <v>CHP4</v>
      </c>
      <c r="C2249" s="11" t="str">
        <f>VLOOKUP('intouch变量（离散）'!$A2249,基本表格!$G:$Q,2,FALSE)</f>
        <v>4#刨片机振荡器 电机控制 堵料导致停机</v>
      </c>
      <c r="D2249" t="s">
        <v>154</v>
      </c>
      <c r="E2249" t="str">
        <f t="shared" si="211"/>
        <v>No</v>
      </c>
      <c r="F2249" t="str">
        <f t="shared" si="212"/>
        <v>0</v>
      </c>
      <c r="G2249" t="s">
        <v>154</v>
      </c>
      <c r="H2249" t="s">
        <v>155</v>
      </c>
      <c r="I2249" t="str">
        <f t="shared" si="213"/>
        <v/>
      </c>
      <c r="J2249" t="str">
        <f t="shared" si="214"/>
        <v/>
      </c>
      <c r="K2249" t="str">
        <f>VLOOKUP('intouch变量（离散）'!$A2249,基本表格!$G:$Q,9,FALSE)</f>
        <v>On</v>
      </c>
      <c r="L2249">
        <v>1</v>
      </c>
      <c r="M2249" t="s">
        <v>156</v>
      </c>
      <c r="N2249" t="s">
        <v>157</v>
      </c>
      <c r="O2249" t="s">
        <v>158</v>
      </c>
      <c r="P2249" t="str">
        <f>VLOOKUP('intouch变量（离散）'!$A2249,基本表格!$G:$Q,3,FALSE)</f>
        <v>DB1400,X1503.1</v>
      </c>
      <c r="Q2249" t="str">
        <f>VLOOKUP('intouch变量（离散）'!$A2249,基本表格!$G:$Q,10,FALSE)</f>
        <v>Yes</v>
      </c>
      <c r="R2249" t="str">
        <f t="shared" si="216"/>
        <v>DB1400,X1503.1 4#刨片机振荡器 电机控制 堵料导致停机</v>
      </c>
      <c r="S2249">
        <v>0</v>
      </c>
      <c r="T2249">
        <v>0</v>
      </c>
    </row>
    <row r="2250" spans="1:20">
      <c r="A2250" t="s">
        <v>2406</v>
      </c>
      <c r="B2250" s="11" t="str">
        <f t="shared" si="215"/>
        <v>CHP4</v>
      </c>
      <c r="C2250" s="11" t="str">
        <f>VLOOKUP('intouch变量（离散）'!$A2250,基本表格!$G:$Q,2,FALSE)</f>
        <v>4#刨片机振荡器 电机控制 拉线开关</v>
      </c>
      <c r="D2250" t="s">
        <v>154</v>
      </c>
      <c r="E2250" t="str">
        <f t="shared" si="211"/>
        <v>No</v>
      </c>
      <c r="F2250" t="str">
        <f t="shared" si="212"/>
        <v>0</v>
      </c>
      <c r="G2250" t="s">
        <v>154</v>
      </c>
      <c r="H2250" t="s">
        <v>155</v>
      </c>
      <c r="I2250" t="str">
        <f t="shared" si="213"/>
        <v/>
      </c>
      <c r="J2250" t="str">
        <f t="shared" si="214"/>
        <v/>
      </c>
      <c r="K2250" t="str">
        <f>VLOOKUP('intouch变量（离散）'!$A2250,基本表格!$G:$Q,9,FALSE)</f>
        <v>On</v>
      </c>
      <c r="L2250">
        <v>1</v>
      </c>
      <c r="M2250" t="s">
        <v>156</v>
      </c>
      <c r="N2250" t="s">
        <v>157</v>
      </c>
      <c r="O2250" t="s">
        <v>158</v>
      </c>
      <c r="P2250" t="str">
        <f>VLOOKUP('intouch变量（离散）'!$A2250,基本表格!$G:$Q,3,FALSE)</f>
        <v>DB1400,X1508.0</v>
      </c>
      <c r="Q2250" t="str">
        <f>VLOOKUP('intouch变量（离散）'!$A2250,基本表格!$G:$Q,10,FALSE)</f>
        <v>Yes</v>
      </c>
      <c r="R2250" t="str">
        <f t="shared" si="216"/>
        <v>DB1400,X1508.0 4#刨片机振荡器 电机控制 拉线开关</v>
      </c>
      <c r="S2250">
        <v>0</v>
      </c>
      <c r="T2250">
        <v>0</v>
      </c>
    </row>
    <row r="2251" spans="1:20">
      <c r="A2251" t="s">
        <v>2407</v>
      </c>
      <c r="B2251" s="11" t="str">
        <f t="shared" si="215"/>
        <v>CHP4</v>
      </c>
      <c r="C2251" s="11" t="str">
        <f>VLOOKUP('intouch变量（离散）'!$A2251,基本表格!$G:$Q,2,FALSE)</f>
        <v>4#刨片机振荡器 电机控制 左跑偏报警</v>
      </c>
      <c r="D2251" t="s">
        <v>154</v>
      </c>
      <c r="E2251" t="str">
        <f t="shared" si="211"/>
        <v>No</v>
      </c>
      <c r="F2251" t="str">
        <f t="shared" si="212"/>
        <v>0</v>
      </c>
      <c r="G2251" t="s">
        <v>154</v>
      </c>
      <c r="H2251" t="s">
        <v>155</v>
      </c>
      <c r="I2251" t="str">
        <f t="shared" si="213"/>
        <v/>
      </c>
      <c r="J2251" t="str">
        <f t="shared" si="214"/>
        <v/>
      </c>
      <c r="K2251" t="str">
        <f>VLOOKUP('intouch变量（离散）'!$A2251,基本表格!$G:$Q,9,FALSE)</f>
        <v>On</v>
      </c>
      <c r="L2251">
        <v>1</v>
      </c>
      <c r="M2251" t="s">
        <v>156</v>
      </c>
      <c r="N2251" t="s">
        <v>157</v>
      </c>
      <c r="O2251" t="s">
        <v>158</v>
      </c>
      <c r="P2251" t="str">
        <f>VLOOKUP('intouch变量（离散）'!$A2251,基本表格!$G:$Q,3,FALSE)</f>
        <v>DB1400,X1508.1</v>
      </c>
      <c r="Q2251" t="str">
        <f>VLOOKUP('intouch变量（离散）'!$A2251,基本表格!$G:$Q,10,FALSE)</f>
        <v>Yes</v>
      </c>
      <c r="R2251" t="str">
        <f t="shared" si="216"/>
        <v>DB1400,X1508.1 4#刨片机振荡器 电机控制 左跑偏报警</v>
      </c>
      <c r="S2251">
        <v>0</v>
      </c>
      <c r="T2251">
        <v>0</v>
      </c>
    </row>
    <row r="2252" spans="1:20">
      <c r="A2252" t="s">
        <v>2408</v>
      </c>
      <c r="B2252" s="11" t="str">
        <f t="shared" si="215"/>
        <v>CHP4</v>
      </c>
      <c r="C2252" s="11" t="str">
        <f>VLOOKUP('intouch变量（离散）'!$A2252,基本表格!$G:$Q,2,FALSE)</f>
        <v>4#刨片机振荡器 电机控制 左跑偏1检测</v>
      </c>
      <c r="D2252" t="s">
        <v>154</v>
      </c>
      <c r="E2252" t="str">
        <f t="shared" si="211"/>
        <v>No</v>
      </c>
      <c r="F2252" t="str">
        <f t="shared" si="212"/>
        <v>0</v>
      </c>
      <c r="G2252" t="s">
        <v>154</v>
      </c>
      <c r="H2252" t="s">
        <v>155</v>
      </c>
      <c r="I2252" t="str">
        <f t="shared" si="213"/>
        <v/>
      </c>
      <c r="J2252" t="str">
        <f t="shared" si="214"/>
        <v/>
      </c>
      <c r="K2252" t="str">
        <f>VLOOKUP('intouch变量（离散）'!$A2252,基本表格!$G:$Q,9,FALSE)</f>
        <v>None</v>
      </c>
      <c r="L2252">
        <v>1</v>
      </c>
      <c r="M2252" t="s">
        <v>156</v>
      </c>
      <c r="N2252" t="s">
        <v>157</v>
      </c>
      <c r="O2252" t="s">
        <v>158</v>
      </c>
      <c r="P2252" t="str">
        <f>VLOOKUP('intouch变量（离散）'!$A2252,基本表格!$G:$Q,3,FALSE)</f>
        <v>DB1400,X1508.2</v>
      </c>
      <c r="Q2252" t="str">
        <f>VLOOKUP('intouch变量（离散）'!$A2252,基本表格!$G:$Q,10,FALSE)</f>
        <v>Yes</v>
      </c>
      <c r="R2252" t="str">
        <f t="shared" si="216"/>
        <v>DB1400,X1508.2 4#刨片机振荡器 电机控制 左跑偏1检测</v>
      </c>
      <c r="S2252">
        <v>0</v>
      </c>
      <c r="T2252">
        <v>0</v>
      </c>
    </row>
    <row r="2253" spans="1:20">
      <c r="A2253" t="s">
        <v>2409</v>
      </c>
      <c r="B2253" s="11" t="str">
        <f t="shared" si="215"/>
        <v>CHP4</v>
      </c>
      <c r="C2253" s="11" t="str">
        <f>VLOOKUP('intouch变量（离散）'!$A2253,基本表格!$G:$Q,2,FALSE)</f>
        <v>4#刨片机振荡器 电机控制 左跑偏保护使能</v>
      </c>
      <c r="D2253" t="s">
        <v>154</v>
      </c>
      <c r="E2253" t="str">
        <f t="shared" si="211"/>
        <v>Yes</v>
      </c>
      <c r="F2253" t="str">
        <f t="shared" si="212"/>
        <v>900</v>
      </c>
      <c r="G2253" t="s">
        <v>154</v>
      </c>
      <c r="H2253" t="s">
        <v>155</v>
      </c>
      <c r="I2253" t="str">
        <f t="shared" si="213"/>
        <v>禁用</v>
      </c>
      <c r="J2253" t="str">
        <f t="shared" si="214"/>
        <v>启用</v>
      </c>
      <c r="K2253" t="str">
        <f>VLOOKUP('intouch变量（离散）'!$A2253,基本表格!$G:$Q,9,FALSE)</f>
        <v>None</v>
      </c>
      <c r="L2253">
        <v>1</v>
      </c>
      <c r="M2253" t="s">
        <v>156</v>
      </c>
      <c r="N2253" t="s">
        <v>157</v>
      </c>
      <c r="O2253" t="s">
        <v>158</v>
      </c>
      <c r="P2253" t="str">
        <f>VLOOKUP('intouch变量（离散）'!$A2253,基本表格!$G:$Q,3,FALSE)</f>
        <v>DB1400,X1508.3</v>
      </c>
      <c r="Q2253" t="str">
        <f>VLOOKUP('intouch变量（离散）'!$A2253,基本表格!$G:$Q,10,FALSE)</f>
        <v>No</v>
      </c>
      <c r="R2253" t="str">
        <f t="shared" si="216"/>
        <v>DB1400,X1508.3 4#刨片机振荡器 电机控制 左跑偏保护使能</v>
      </c>
      <c r="S2253">
        <v>0</v>
      </c>
      <c r="T2253">
        <v>0</v>
      </c>
    </row>
    <row r="2254" spans="1:20">
      <c r="A2254" t="s">
        <v>2410</v>
      </c>
      <c r="B2254" s="11" t="str">
        <f t="shared" si="215"/>
        <v>CHP4</v>
      </c>
      <c r="C2254" s="11" t="str">
        <f>VLOOKUP('intouch变量（离散）'!$A2254,基本表格!$G:$Q,2,FALSE)</f>
        <v>4#刨片机振荡器 电机控制 左跑偏导致停机</v>
      </c>
      <c r="D2254" t="s">
        <v>154</v>
      </c>
      <c r="E2254" t="str">
        <f t="shared" si="211"/>
        <v>No</v>
      </c>
      <c r="F2254" t="str">
        <f t="shared" si="212"/>
        <v>0</v>
      </c>
      <c r="G2254" t="s">
        <v>154</v>
      </c>
      <c r="H2254" t="s">
        <v>155</v>
      </c>
      <c r="I2254" t="str">
        <f t="shared" si="213"/>
        <v/>
      </c>
      <c r="J2254" t="str">
        <f t="shared" si="214"/>
        <v/>
      </c>
      <c r="K2254" t="str">
        <f>VLOOKUP('intouch变量（离散）'!$A2254,基本表格!$G:$Q,9,FALSE)</f>
        <v>On</v>
      </c>
      <c r="L2254">
        <v>1</v>
      </c>
      <c r="M2254" t="s">
        <v>156</v>
      </c>
      <c r="N2254" t="s">
        <v>157</v>
      </c>
      <c r="O2254" t="s">
        <v>158</v>
      </c>
      <c r="P2254" t="str">
        <f>VLOOKUP('intouch变量（离散）'!$A2254,基本表格!$G:$Q,3,FALSE)</f>
        <v>DB1400,X1508.4</v>
      </c>
      <c r="Q2254" t="str">
        <f>VLOOKUP('intouch变量（离散）'!$A2254,基本表格!$G:$Q,10,FALSE)</f>
        <v>Yes</v>
      </c>
      <c r="R2254" t="str">
        <f t="shared" si="216"/>
        <v>DB1400,X1508.4 4#刨片机振荡器 电机控制 左跑偏导致停机</v>
      </c>
      <c r="S2254">
        <v>0</v>
      </c>
      <c r="T2254">
        <v>0</v>
      </c>
    </row>
    <row r="2255" spans="1:20">
      <c r="A2255" t="s">
        <v>2411</v>
      </c>
      <c r="B2255" s="11" t="str">
        <f t="shared" si="215"/>
        <v>CHP4</v>
      </c>
      <c r="C2255" s="11" t="str">
        <f>VLOOKUP('intouch变量（离散）'!$A2255,基本表格!$G:$Q,2,FALSE)</f>
        <v>4#刨片机振荡器 电机控制 右 跑偏报警</v>
      </c>
      <c r="D2255" t="s">
        <v>154</v>
      </c>
      <c r="E2255" t="str">
        <f t="shared" si="211"/>
        <v>No</v>
      </c>
      <c r="F2255" t="str">
        <f t="shared" si="212"/>
        <v>0</v>
      </c>
      <c r="G2255" t="s">
        <v>154</v>
      </c>
      <c r="H2255" t="s">
        <v>155</v>
      </c>
      <c r="I2255" t="str">
        <f t="shared" si="213"/>
        <v/>
      </c>
      <c r="J2255" t="str">
        <f t="shared" si="214"/>
        <v/>
      </c>
      <c r="K2255" t="str">
        <f>VLOOKUP('intouch变量（离散）'!$A2255,基本表格!$G:$Q,9,FALSE)</f>
        <v>On</v>
      </c>
      <c r="L2255">
        <v>1</v>
      </c>
      <c r="M2255" t="s">
        <v>156</v>
      </c>
      <c r="N2255" t="s">
        <v>157</v>
      </c>
      <c r="O2255" t="s">
        <v>158</v>
      </c>
      <c r="P2255" t="str">
        <f>VLOOKUP('intouch变量（离散）'!$A2255,基本表格!$G:$Q,3,FALSE)</f>
        <v>DB1400,X1512.0</v>
      </c>
      <c r="Q2255" t="str">
        <f>VLOOKUP('intouch变量（离散）'!$A2255,基本表格!$G:$Q,10,FALSE)</f>
        <v>Yes</v>
      </c>
      <c r="R2255" t="str">
        <f t="shared" si="216"/>
        <v>DB1400,X1512.0 4#刨片机振荡器 电机控制 右 跑偏报警</v>
      </c>
      <c r="S2255">
        <v>0</v>
      </c>
      <c r="T2255">
        <v>0</v>
      </c>
    </row>
    <row r="2256" spans="1:20">
      <c r="A2256" t="s">
        <v>2412</v>
      </c>
      <c r="B2256" s="11" t="str">
        <f t="shared" si="215"/>
        <v>CHP4</v>
      </c>
      <c r="C2256" s="11" t="str">
        <f>VLOOKUP('intouch变量（离散）'!$A2256,基本表格!$G:$Q,2,FALSE)</f>
        <v>4#刨片机振荡器 电机控制 右跑偏1检测</v>
      </c>
      <c r="D2256" t="s">
        <v>154</v>
      </c>
      <c r="E2256" t="str">
        <f t="shared" si="211"/>
        <v>No</v>
      </c>
      <c r="F2256" t="str">
        <f t="shared" si="212"/>
        <v>0</v>
      </c>
      <c r="G2256" t="s">
        <v>154</v>
      </c>
      <c r="H2256" t="s">
        <v>155</v>
      </c>
      <c r="I2256" t="str">
        <f t="shared" si="213"/>
        <v/>
      </c>
      <c r="J2256" t="str">
        <f t="shared" si="214"/>
        <v/>
      </c>
      <c r="K2256" t="str">
        <f>VLOOKUP('intouch变量（离散）'!$A2256,基本表格!$G:$Q,9,FALSE)</f>
        <v>None</v>
      </c>
      <c r="L2256">
        <v>1</v>
      </c>
      <c r="M2256" t="s">
        <v>156</v>
      </c>
      <c r="N2256" t="s">
        <v>157</v>
      </c>
      <c r="O2256" t="s">
        <v>158</v>
      </c>
      <c r="P2256" t="str">
        <f>VLOOKUP('intouch变量（离散）'!$A2256,基本表格!$G:$Q,3,FALSE)</f>
        <v>DB1400,X1512.1</v>
      </c>
      <c r="Q2256" t="str">
        <f>VLOOKUP('intouch变量（离散）'!$A2256,基本表格!$G:$Q,10,FALSE)</f>
        <v>Yes</v>
      </c>
      <c r="R2256" t="str">
        <f t="shared" si="216"/>
        <v>DB1400,X1512.1 4#刨片机振荡器 电机控制 右跑偏1检测</v>
      </c>
      <c r="S2256">
        <v>0</v>
      </c>
      <c r="T2256">
        <v>0</v>
      </c>
    </row>
    <row r="2257" spans="1:20">
      <c r="A2257" t="s">
        <v>2413</v>
      </c>
      <c r="B2257" s="11" t="str">
        <f t="shared" si="215"/>
        <v>CHP4</v>
      </c>
      <c r="C2257" s="11" t="str">
        <f>VLOOKUP('intouch变量（离散）'!$A2257,基本表格!$G:$Q,2,FALSE)</f>
        <v>4#刨片机振荡器 电机控制 右跑偏保护使能</v>
      </c>
      <c r="D2257" t="s">
        <v>154</v>
      </c>
      <c r="E2257" t="str">
        <f t="shared" si="211"/>
        <v>Yes</v>
      </c>
      <c r="F2257" t="str">
        <f t="shared" si="212"/>
        <v>900</v>
      </c>
      <c r="G2257" t="s">
        <v>154</v>
      </c>
      <c r="H2257" t="s">
        <v>155</v>
      </c>
      <c r="I2257" t="str">
        <f t="shared" si="213"/>
        <v>禁用</v>
      </c>
      <c r="J2257" t="str">
        <f t="shared" si="214"/>
        <v>启用</v>
      </c>
      <c r="K2257" t="str">
        <f>VLOOKUP('intouch变量（离散）'!$A2257,基本表格!$G:$Q,9,FALSE)</f>
        <v>None</v>
      </c>
      <c r="L2257">
        <v>1</v>
      </c>
      <c r="M2257" t="s">
        <v>156</v>
      </c>
      <c r="N2257" t="s">
        <v>157</v>
      </c>
      <c r="O2257" t="s">
        <v>158</v>
      </c>
      <c r="P2257" t="str">
        <f>VLOOKUP('intouch变量（离散）'!$A2257,基本表格!$G:$Q,3,FALSE)</f>
        <v>DB1400,X1512.2</v>
      </c>
      <c r="Q2257" t="str">
        <f>VLOOKUP('intouch变量（离散）'!$A2257,基本表格!$G:$Q,10,FALSE)</f>
        <v>No</v>
      </c>
      <c r="R2257" t="str">
        <f t="shared" si="216"/>
        <v>DB1400,X1512.2 4#刨片机振荡器 电机控制 右跑偏保护使能</v>
      </c>
      <c r="S2257">
        <v>0</v>
      </c>
      <c r="T2257">
        <v>0</v>
      </c>
    </row>
    <row r="2258" spans="1:20">
      <c r="A2258" t="s">
        <v>2414</v>
      </c>
      <c r="B2258" s="11" t="str">
        <f t="shared" si="215"/>
        <v>CHP4</v>
      </c>
      <c r="C2258" s="11" t="str">
        <f>VLOOKUP('intouch变量（离散）'!$A2258,基本表格!$G:$Q,2,FALSE)</f>
        <v>4#刨片机振荡器 电机控制 右跑偏导致停机</v>
      </c>
      <c r="D2258" t="s">
        <v>154</v>
      </c>
      <c r="E2258" t="str">
        <f t="shared" si="211"/>
        <v>No</v>
      </c>
      <c r="F2258" t="str">
        <f t="shared" si="212"/>
        <v>0</v>
      </c>
      <c r="G2258" t="s">
        <v>154</v>
      </c>
      <c r="H2258" t="s">
        <v>155</v>
      </c>
      <c r="I2258" t="str">
        <f t="shared" si="213"/>
        <v/>
      </c>
      <c r="J2258" t="str">
        <f t="shared" si="214"/>
        <v/>
      </c>
      <c r="K2258" t="str">
        <f>VLOOKUP('intouch变量（离散）'!$A2258,基本表格!$G:$Q,9,FALSE)</f>
        <v>On</v>
      </c>
      <c r="L2258">
        <v>1</v>
      </c>
      <c r="M2258" t="s">
        <v>156</v>
      </c>
      <c r="N2258" t="s">
        <v>157</v>
      </c>
      <c r="O2258" t="s">
        <v>158</v>
      </c>
      <c r="P2258" t="str">
        <f>VLOOKUP('intouch变量（离散）'!$A2258,基本表格!$G:$Q,3,FALSE)</f>
        <v>DB1400,X1512.3</v>
      </c>
      <c r="Q2258" t="str">
        <f>VLOOKUP('intouch变量（离散）'!$A2258,基本表格!$G:$Q,10,FALSE)</f>
        <v>Yes</v>
      </c>
      <c r="R2258" t="str">
        <f t="shared" si="216"/>
        <v>DB1400,X1512.3 4#刨片机振荡器 电机控制 右跑偏导致停机</v>
      </c>
      <c r="S2258">
        <v>0</v>
      </c>
      <c r="T2258">
        <v>0</v>
      </c>
    </row>
    <row r="2259" spans="1:20">
      <c r="A2259" t="s">
        <v>2415</v>
      </c>
      <c r="B2259" s="11" t="str">
        <f t="shared" si="215"/>
        <v>CHP4</v>
      </c>
      <c r="C2259" s="11" t="str">
        <f>VLOOKUP('intouch变量（离散）'!$A2259,基本表格!$G:$Q,2,FALSE)</f>
        <v>4#刨片机振荡器 电机控制 三角型</v>
      </c>
      <c r="D2259" t="s">
        <v>154</v>
      </c>
      <c r="E2259" t="str">
        <f t="shared" si="211"/>
        <v>No</v>
      </c>
      <c r="F2259" t="str">
        <f t="shared" si="212"/>
        <v>0</v>
      </c>
      <c r="G2259" t="s">
        <v>154</v>
      </c>
      <c r="H2259" t="s">
        <v>155</v>
      </c>
      <c r="I2259" t="str">
        <f t="shared" si="213"/>
        <v/>
      </c>
      <c r="J2259" t="str">
        <f t="shared" si="214"/>
        <v/>
      </c>
      <c r="K2259" t="str">
        <f>VLOOKUP('intouch变量（离散）'!$A2259,基本表格!$G:$Q,9,FALSE)</f>
        <v>None</v>
      </c>
      <c r="L2259">
        <v>1</v>
      </c>
      <c r="M2259" t="s">
        <v>156</v>
      </c>
      <c r="N2259" t="s">
        <v>157</v>
      </c>
      <c r="O2259" t="s">
        <v>158</v>
      </c>
      <c r="P2259" t="str">
        <f>VLOOKUP('intouch变量（离散）'!$A2259,基本表格!$G:$Q,3,FALSE)</f>
        <v>DB1400,X1516.0</v>
      </c>
      <c r="Q2259" t="str">
        <f>VLOOKUP('intouch变量（离散）'!$A2259,基本表格!$G:$Q,10,FALSE)</f>
        <v>Yes</v>
      </c>
      <c r="R2259" t="str">
        <f t="shared" si="216"/>
        <v>DB1400,X1516.0 4#刨片机振荡器 电机控制 三角型</v>
      </c>
      <c r="S2259">
        <v>0</v>
      </c>
      <c r="T2259">
        <v>0</v>
      </c>
    </row>
    <row r="2260" spans="1:20">
      <c r="A2260" t="s">
        <v>2416</v>
      </c>
      <c r="B2260" s="11" t="str">
        <f t="shared" si="215"/>
        <v>CHP4</v>
      </c>
      <c r="C2260" s="11" t="str">
        <f>VLOOKUP('intouch变量（离散）'!$A2260,基本表格!$G:$Q,2,FALSE)</f>
        <v>4#刨片机振荡器 电机控制 星型</v>
      </c>
      <c r="D2260" t="s">
        <v>154</v>
      </c>
      <c r="E2260" t="str">
        <f t="shared" si="211"/>
        <v>No</v>
      </c>
      <c r="F2260" t="str">
        <f t="shared" si="212"/>
        <v>0</v>
      </c>
      <c r="G2260" t="s">
        <v>154</v>
      </c>
      <c r="H2260" t="s">
        <v>155</v>
      </c>
      <c r="I2260" t="str">
        <f t="shared" si="213"/>
        <v/>
      </c>
      <c r="J2260" t="str">
        <f t="shared" si="214"/>
        <v/>
      </c>
      <c r="K2260" t="str">
        <f>VLOOKUP('intouch变量（离散）'!$A2260,基本表格!$G:$Q,9,FALSE)</f>
        <v>None</v>
      </c>
      <c r="L2260">
        <v>1</v>
      </c>
      <c r="M2260" t="s">
        <v>156</v>
      </c>
      <c r="N2260" t="s">
        <v>157</v>
      </c>
      <c r="O2260" t="s">
        <v>158</v>
      </c>
      <c r="P2260" t="str">
        <f>VLOOKUP('intouch变量（离散）'!$A2260,基本表格!$G:$Q,3,FALSE)</f>
        <v>DB1400,X1516.1</v>
      </c>
      <c r="Q2260" t="str">
        <f>VLOOKUP('intouch变量（离散）'!$A2260,基本表格!$G:$Q,10,FALSE)</f>
        <v>Yes</v>
      </c>
      <c r="R2260" t="str">
        <f t="shared" si="216"/>
        <v>DB1400,X1516.1 4#刨片机振荡器 电机控制 星型</v>
      </c>
      <c r="S2260">
        <v>0</v>
      </c>
      <c r="T2260">
        <v>0</v>
      </c>
    </row>
    <row r="2261" spans="1:20">
      <c r="A2261" t="s">
        <v>2417</v>
      </c>
      <c r="B2261" s="11" t="str">
        <f t="shared" si="215"/>
        <v>CHP4</v>
      </c>
      <c r="C2261" s="11" t="str">
        <f>VLOOKUP('intouch变量（离散）'!$A2261,基本表格!$G:$Q,2,FALSE)</f>
        <v>4#刨片机振荡器 电机控制 维修开关</v>
      </c>
      <c r="D2261" t="s">
        <v>154</v>
      </c>
      <c r="E2261" t="str">
        <f t="shared" si="211"/>
        <v>No</v>
      </c>
      <c r="F2261" t="str">
        <f t="shared" si="212"/>
        <v>0</v>
      </c>
      <c r="G2261" t="s">
        <v>154</v>
      </c>
      <c r="H2261" t="s">
        <v>155</v>
      </c>
      <c r="I2261" t="str">
        <f t="shared" si="213"/>
        <v/>
      </c>
      <c r="J2261" t="str">
        <f t="shared" si="214"/>
        <v/>
      </c>
      <c r="K2261" t="str">
        <f>VLOOKUP('intouch变量（离散）'!$A2261,基本表格!$G:$Q,9,FALSE)</f>
        <v>On</v>
      </c>
      <c r="L2261">
        <v>1</v>
      </c>
      <c r="M2261" t="s">
        <v>156</v>
      </c>
      <c r="N2261" t="s">
        <v>157</v>
      </c>
      <c r="O2261" t="s">
        <v>158</v>
      </c>
      <c r="P2261" t="str">
        <f>VLOOKUP('intouch变量（离散）'!$A2261,基本表格!$G:$Q,3,FALSE)</f>
        <v>DB1400,X1516.2</v>
      </c>
      <c r="Q2261" t="str">
        <f>VLOOKUP('intouch变量（离散）'!$A2261,基本表格!$G:$Q,10,FALSE)</f>
        <v>Yes</v>
      </c>
      <c r="R2261" t="str">
        <f t="shared" si="216"/>
        <v>DB1400,X1516.2 4#刨片机振荡器 电机控制 维修开关</v>
      </c>
      <c r="S2261">
        <v>0</v>
      </c>
      <c r="T2261">
        <v>0</v>
      </c>
    </row>
    <row r="2262" spans="1:20">
      <c r="A2262" t="s">
        <v>2418</v>
      </c>
      <c r="B2262" s="11" t="str">
        <f t="shared" si="215"/>
        <v>CHP4</v>
      </c>
      <c r="C2262" s="11" t="str">
        <f>VLOOKUP('intouch变量（离散）'!$A2262,基本表格!$G:$Q,2,FALSE)</f>
        <v>4#刨片机振荡器 电机控制 左跑偏2检测</v>
      </c>
      <c r="D2262" t="s">
        <v>154</v>
      </c>
      <c r="E2262" t="str">
        <f t="shared" si="211"/>
        <v>No</v>
      </c>
      <c r="F2262" t="str">
        <f t="shared" si="212"/>
        <v>0</v>
      </c>
      <c r="G2262" t="s">
        <v>154</v>
      </c>
      <c r="H2262" t="s">
        <v>155</v>
      </c>
      <c r="I2262" t="str">
        <f t="shared" si="213"/>
        <v/>
      </c>
      <c r="J2262" t="str">
        <f t="shared" si="214"/>
        <v/>
      </c>
      <c r="K2262" t="str">
        <f>VLOOKUP('intouch变量（离散）'!$A2262,基本表格!$G:$Q,9,FALSE)</f>
        <v>None</v>
      </c>
      <c r="L2262">
        <v>1</v>
      </c>
      <c r="M2262" t="s">
        <v>156</v>
      </c>
      <c r="N2262" t="s">
        <v>157</v>
      </c>
      <c r="O2262" t="s">
        <v>158</v>
      </c>
      <c r="P2262" t="str">
        <f>VLOOKUP('intouch变量（离散）'!$A2262,基本表格!$G:$Q,3,FALSE)</f>
        <v>DB1400,X1516.3</v>
      </c>
      <c r="Q2262" t="str">
        <f>VLOOKUP('intouch变量（离散）'!$A2262,基本表格!$G:$Q,10,FALSE)</f>
        <v>Yes</v>
      </c>
      <c r="R2262" t="str">
        <f t="shared" si="216"/>
        <v>DB1400,X1516.3 4#刨片机振荡器 电机控制 左跑偏2检测</v>
      </c>
      <c r="S2262">
        <v>0</v>
      </c>
      <c r="T2262">
        <v>0</v>
      </c>
    </row>
    <row r="2263" spans="1:20">
      <c r="A2263" t="s">
        <v>2419</v>
      </c>
      <c r="B2263" s="11" t="str">
        <f t="shared" si="215"/>
        <v>CHP4</v>
      </c>
      <c r="C2263" s="11" t="str">
        <f>VLOOKUP('intouch变量（离散）'!$A2263,基本表格!$G:$Q,2,FALSE)</f>
        <v>4#刨片机振荡器 电机控制 右跑偏2检测</v>
      </c>
      <c r="D2263" t="s">
        <v>154</v>
      </c>
      <c r="E2263" t="str">
        <f t="shared" si="211"/>
        <v>No</v>
      </c>
      <c r="F2263" t="str">
        <f t="shared" si="212"/>
        <v>0</v>
      </c>
      <c r="G2263" t="s">
        <v>154</v>
      </c>
      <c r="H2263" t="s">
        <v>155</v>
      </c>
      <c r="I2263" t="str">
        <f t="shared" si="213"/>
        <v/>
      </c>
      <c r="J2263" t="str">
        <f t="shared" si="214"/>
        <v/>
      </c>
      <c r="K2263" t="str">
        <f>VLOOKUP('intouch变量（离散）'!$A2263,基本表格!$G:$Q,9,FALSE)</f>
        <v>None</v>
      </c>
      <c r="L2263">
        <v>1</v>
      </c>
      <c r="M2263" t="s">
        <v>156</v>
      </c>
      <c r="N2263" t="s">
        <v>157</v>
      </c>
      <c r="O2263" t="s">
        <v>158</v>
      </c>
      <c r="P2263" t="str">
        <f>VLOOKUP('intouch变量（离散）'!$A2263,基本表格!$G:$Q,3,FALSE)</f>
        <v>DB1400,X1516.4</v>
      </c>
      <c r="Q2263" t="str">
        <f>VLOOKUP('intouch变量（离散）'!$A2263,基本表格!$G:$Q,10,FALSE)</f>
        <v>Yes</v>
      </c>
      <c r="R2263" t="str">
        <f t="shared" si="216"/>
        <v>DB1400,X1516.4 4#刨片机振荡器 电机控制 右跑偏2检测</v>
      </c>
      <c r="S2263">
        <v>0</v>
      </c>
      <c r="T2263">
        <v>0</v>
      </c>
    </row>
    <row r="2264" spans="1:20">
      <c r="A2264" t="s">
        <v>2420</v>
      </c>
      <c r="B2264" s="11" t="str">
        <f t="shared" si="215"/>
        <v>CHP4</v>
      </c>
      <c r="C2264" s="11" t="str">
        <f>VLOOKUP('intouch变量（离散）'!$A2264,基本表格!$G:$Q,2,FALSE)</f>
        <v>4#刨片机油泵电机 电机控制 使能</v>
      </c>
      <c r="D2264" t="s">
        <v>154</v>
      </c>
      <c r="E2264" t="str">
        <f t="shared" si="211"/>
        <v>No</v>
      </c>
      <c r="F2264" t="str">
        <f t="shared" si="212"/>
        <v>0</v>
      </c>
      <c r="G2264" t="s">
        <v>154</v>
      </c>
      <c r="H2264" t="s">
        <v>155</v>
      </c>
      <c r="I2264" t="str">
        <f t="shared" si="213"/>
        <v/>
      </c>
      <c r="J2264" t="str">
        <f t="shared" si="214"/>
        <v/>
      </c>
      <c r="K2264" t="str">
        <f>VLOOKUP('intouch变量（离散）'!$A2264,基本表格!$G:$Q,9,FALSE)</f>
        <v>None</v>
      </c>
      <c r="L2264">
        <v>1</v>
      </c>
      <c r="M2264" t="s">
        <v>156</v>
      </c>
      <c r="N2264" t="s">
        <v>157</v>
      </c>
      <c r="O2264" t="s">
        <v>158</v>
      </c>
      <c r="P2264" t="str">
        <f>VLOOKUP('intouch变量（离散）'!$A2264,基本表格!$G:$Q,3,FALSE)</f>
        <v>DB1400,X1550.0</v>
      </c>
      <c r="Q2264" t="str">
        <f>VLOOKUP('intouch变量（离散）'!$A2264,基本表格!$G:$Q,10,FALSE)</f>
        <v>No</v>
      </c>
      <c r="R2264" t="str">
        <f t="shared" si="216"/>
        <v>DB1400,X1550.0 4#刨片机油泵电机 电机控制 使能</v>
      </c>
      <c r="S2264">
        <v>0</v>
      </c>
      <c r="T2264">
        <v>0</v>
      </c>
    </row>
    <row r="2265" spans="1:20">
      <c r="A2265" t="s">
        <v>2421</v>
      </c>
      <c r="B2265" s="11" t="str">
        <f t="shared" si="215"/>
        <v>CHP4</v>
      </c>
      <c r="C2265" s="11" t="str">
        <f>VLOOKUP('intouch变量（离散）'!$A2265,基本表格!$G:$Q,2,FALSE)</f>
        <v>4#刨片机油泵电机 电机控制 手自动状态</v>
      </c>
      <c r="D2265" t="s">
        <v>154</v>
      </c>
      <c r="E2265" t="str">
        <f t="shared" si="211"/>
        <v>No</v>
      </c>
      <c r="F2265" t="str">
        <f t="shared" si="212"/>
        <v>0</v>
      </c>
      <c r="G2265" t="s">
        <v>154</v>
      </c>
      <c r="H2265" t="s">
        <v>155</v>
      </c>
      <c r="I2265" t="str">
        <f t="shared" si="213"/>
        <v/>
      </c>
      <c r="J2265" t="str">
        <f t="shared" si="214"/>
        <v/>
      </c>
      <c r="K2265" t="str">
        <f>VLOOKUP('intouch变量（离散）'!$A2265,基本表格!$G:$Q,9,FALSE)</f>
        <v>None</v>
      </c>
      <c r="L2265">
        <v>1</v>
      </c>
      <c r="M2265" t="s">
        <v>156</v>
      </c>
      <c r="N2265" t="s">
        <v>157</v>
      </c>
      <c r="O2265" t="s">
        <v>158</v>
      </c>
      <c r="P2265" t="str">
        <f>VLOOKUP('intouch变量（离散）'!$A2265,基本表格!$G:$Q,3,FALSE)</f>
        <v>DB1400,X1550.3</v>
      </c>
      <c r="Q2265" t="str">
        <f>VLOOKUP('intouch变量（离散）'!$A2265,基本表格!$G:$Q,10,FALSE)</f>
        <v>Yes</v>
      </c>
      <c r="R2265" t="str">
        <f t="shared" si="216"/>
        <v>DB1400,X1550.3 4#刨片机油泵电机 电机控制 手自动状态</v>
      </c>
      <c r="S2265">
        <v>0</v>
      </c>
      <c r="T2265">
        <v>0</v>
      </c>
    </row>
    <row r="2266" spans="1:20">
      <c r="A2266" t="s">
        <v>2422</v>
      </c>
      <c r="B2266" s="11" t="str">
        <f t="shared" si="215"/>
        <v>CHP4</v>
      </c>
      <c r="C2266" s="11" t="str">
        <f>VLOOKUP('intouch变量（离散）'!$A2266,基本表格!$G:$Q,2,FALSE)</f>
        <v>4#刨片机油泵电机 电机控制 本地/远程(检修/待机）</v>
      </c>
      <c r="D2266" t="s">
        <v>154</v>
      </c>
      <c r="E2266" t="str">
        <f t="shared" si="211"/>
        <v>No</v>
      </c>
      <c r="F2266" t="str">
        <f t="shared" si="212"/>
        <v>0</v>
      </c>
      <c r="G2266" t="s">
        <v>154</v>
      </c>
      <c r="H2266" t="s">
        <v>155</v>
      </c>
      <c r="I2266" t="str">
        <f t="shared" si="213"/>
        <v/>
      </c>
      <c r="J2266" t="str">
        <f t="shared" si="214"/>
        <v/>
      </c>
      <c r="K2266" t="str">
        <f>VLOOKUP('intouch变量（离散）'!$A2266,基本表格!$G:$Q,9,FALSE)</f>
        <v>None</v>
      </c>
      <c r="L2266">
        <v>1</v>
      </c>
      <c r="M2266" t="s">
        <v>156</v>
      </c>
      <c r="N2266" t="s">
        <v>157</v>
      </c>
      <c r="O2266" t="s">
        <v>158</v>
      </c>
      <c r="P2266" t="str">
        <f>VLOOKUP('intouch变量（离散）'!$A2266,基本表格!$G:$Q,3,FALSE)</f>
        <v>DB1400,X1550.4</v>
      </c>
      <c r="Q2266" t="str">
        <f>VLOOKUP('intouch变量（离散）'!$A2266,基本表格!$G:$Q,10,FALSE)</f>
        <v>Yes</v>
      </c>
      <c r="R2266" t="str">
        <f t="shared" si="216"/>
        <v>DB1400,X1550.4 4#刨片机油泵电机 电机控制 本地/远程(检修/待机）</v>
      </c>
      <c r="S2266">
        <v>0</v>
      </c>
      <c r="T2266">
        <v>0</v>
      </c>
    </row>
    <row r="2267" spans="1:20">
      <c r="A2267" t="s">
        <v>2423</v>
      </c>
      <c r="B2267" s="11" t="str">
        <f t="shared" si="215"/>
        <v>CHP4</v>
      </c>
      <c r="C2267" s="11" t="str">
        <f>VLOOKUP('intouch变量（离散）'!$A2267,基本表格!$G:$Q,2,FALSE)</f>
        <v>4#刨片机油泵电机 电机控制 开启_上位机(正转)</v>
      </c>
      <c r="D2267" t="s">
        <v>154</v>
      </c>
      <c r="E2267" t="str">
        <f t="shared" si="211"/>
        <v>No</v>
      </c>
      <c r="F2267" t="str">
        <f t="shared" si="212"/>
        <v>0</v>
      </c>
      <c r="G2267" t="s">
        <v>154</v>
      </c>
      <c r="H2267" t="s">
        <v>155</v>
      </c>
      <c r="I2267" t="str">
        <f t="shared" si="213"/>
        <v/>
      </c>
      <c r="J2267" t="str">
        <f t="shared" si="214"/>
        <v/>
      </c>
      <c r="K2267" t="str">
        <f>VLOOKUP('intouch变量（离散）'!$A2267,基本表格!$G:$Q,9,FALSE)</f>
        <v>None</v>
      </c>
      <c r="L2267">
        <v>1</v>
      </c>
      <c r="M2267" t="s">
        <v>156</v>
      </c>
      <c r="N2267" t="s">
        <v>157</v>
      </c>
      <c r="O2267" t="s">
        <v>158</v>
      </c>
      <c r="P2267" t="str">
        <f>VLOOKUP('intouch变量（离散）'!$A2267,基本表格!$G:$Q,3,FALSE)</f>
        <v>DB1400,X1550.6</v>
      </c>
      <c r="Q2267" t="str">
        <f>VLOOKUP('intouch变量（离散）'!$A2267,基本表格!$G:$Q,10,FALSE)</f>
        <v>No</v>
      </c>
      <c r="R2267" t="str">
        <f t="shared" si="216"/>
        <v>DB1400,X1550.6 4#刨片机油泵电机 电机控制 开启_上位机(正转)</v>
      </c>
      <c r="S2267">
        <v>0</v>
      </c>
      <c r="T2267">
        <v>0</v>
      </c>
    </row>
    <row r="2268" spans="1:20">
      <c r="A2268" t="s">
        <v>2424</v>
      </c>
      <c r="B2268" s="11" t="str">
        <f t="shared" si="215"/>
        <v>CHP4</v>
      </c>
      <c r="C2268" s="11" t="str">
        <f>VLOOKUP('intouch变量（离散）'!$A2268,基本表格!$G:$Q,2,FALSE)</f>
        <v>4#刨片机油泵电机 电机控制 停止_上位机(反转)</v>
      </c>
      <c r="D2268" t="s">
        <v>154</v>
      </c>
      <c r="E2268" t="str">
        <f t="shared" si="211"/>
        <v>No</v>
      </c>
      <c r="F2268" t="str">
        <f t="shared" si="212"/>
        <v>0</v>
      </c>
      <c r="G2268" t="s">
        <v>154</v>
      </c>
      <c r="H2268" t="s">
        <v>155</v>
      </c>
      <c r="I2268" t="str">
        <f t="shared" si="213"/>
        <v/>
      </c>
      <c r="J2268" t="str">
        <f t="shared" si="214"/>
        <v/>
      </c>
      <c r="K2268" t="str">
        <f>VLOOKUP('intouch变量（离散）'!$A2268,基本表格!$G:$Q,9,FALSE)</f>
        <v>None</v>
      </c>
      <c r="L2268">
        <v>1</v>
      </c>
      <c r="M2268" t="s">
        <v>156</v>
      </c>
      <c r="N2268" t="s">
        <v>157</v>
      </c>
      <c r="O2268" t="s">
        <v>158</v>
      </c>
      <c r="P2268" t="str">
        <f>VLOOKUP('intouch变量（离散）'!$A2268,基本表格!$G:$Q,3,FALSE)</f>
        <v>DB1400,X1551.0</v>
      </c>
      <c r="Q2268" t="str">
        <f>VLOOKUP('intouch变量（离散）'!$A2268,基本表格!$G:$Q,10,FALSE)</f>
        <v>No</v>
      </c>
      <c r="R2268" t="str">
        <f t="shared" si="216"/>
        <v>DB1400,X1551.0 4#刨片机油泵电机 电机控制 停止_上位机(反转)</v>
      </c>
      <c r="S2268">
        <v>0</v>
      </c>
      <c r="T2268">
        <v>0</v>
      </c>
    </row>
    <row r="2269" spans="1:20">
      <c r="A2269" t="s">
        <v>2425</v>
      </c>
      <c r="B2269" s="11" t="str">
        <f t="shared" si="215"/>
        <v>CHP4</v>
      </c>
      <c r="C2269" s="11" t="str">
        <f>VLOOKUP('intouch变量（离散）'!$A2269,基本表格!$G:$Q,2,FALSE)</f>
        <v>4#刨片机油泵电机 电机控制 通风扇</v>
      </c>
      <c r="D2269" t="s">
        <v>154</v>
      </c>
      <c r="E2269" t="str">
        <f t="shared" si="211"/>
        <v>No</v>
      </c>
      <c r="F2269" t="str">
        <f t="shared" si="212"/>
        <v>0</v>
      </c>
      <c r="G2269" t="s">
        <v>154</v>
      </c>
      <c r="H2269" t="s">
        <v>155</v>
      </c>
      <c r="I2269" t="str">
        <f t="shared" si="213"/>
        <v/>
      </c>
      <c r="J2269" t="str">
        <f t="shared" si="214"/>
        <v/>
      </c>
      <c r="K2269" t="str">
        <f>VLOOKUP('intouch变量（离散）'!$A2269,基本表格!$G:$Q,9,FALSE)</f>
        <v>None</v>
      </c>
      <c r="L2269">
        <v>1</v>
      </c>
      <c r="M2269" t="s">
        <v>156</v>
      </c>
      <c r="N2269" t="s">
        <v>157</v>
      </c>
      <c r="O2269" t="s">
        <v>158</v>
      </c>
      <c r="P2269" t="str">
        <f>VLOOKUP('intouch变量（离散）'!$A2269,基本表格!$G:$Q,3,FALSE)</f>
        <v>DB1400,X1551.1</v>
      </c>
      <c r="Q2269" t="str">
        <f>VLOOKUP('intouch变量（离散）'!$A2269,基本表格!$G:$Q,10,FALSE)</f>
        <v>Yes</v>
      </c>
      <c r="R2269" t="str">
        <f t="shared" si="216"/>
        <v>DB1400,X1551.1 4#刨片机油泵电机 电机控制 通风扇</v>
      </c>
      <c r="S2269">
        <v>0</v>
      </c>
      <c r="T2269">
        <v>0</v>
      </c>
    </row>
    <row r="2270" spans="1:20">
      <c r="A2270" t="s">
        <v>2426</v>
      </c>
      <c r="B2270" s="11" t="str">
        <f t="shared" si="215"/>
        <v>CHP4</v>
      </c>
      <c r="C2270" s="11" t="str">
        <f>VLOOKUP('intouch变量（离散）'!$A2270,基本表格!$G:$Q,2,FALSE)</f>
        <v>4#刨片机油泵电机 电机控制 电机(正转）</v>
      </c>
      <c r="D2270" t="s">
        <v>154</v>
      </c>
      <c r="E2270" t="str">
        <f t="shared" si="211"/>
        <v>No</v>
      </c>
      <c r="F2270" t="str">
        <f t="shared" si="212"/>
        <v>0</v>
      </c>
      <c r="G2270" t="s">
        <v>154</v>
      </c>
      <c r="H2270" t="s">
        <v>155</v>
      </c>
      <c r="I2270" t="str">
        <f t="shared" si="213"/>
        <v/>
      </c>
      <c r="J2270" t="str">
        <f t="shared" si="214"/>
        <v/>
      </c>
      <c r="K2270" t="str">
        <f>VLOOKUP('intouch变量（离散）'!$A2270,基本表格!$G:$Q,9,FALSE)</f>
        <v>None</v>
      </c>
      <c r="L2270">
        <v>1</v>
      </c>
      <c r="M2270" t="s">
        <v>156</v>
      </c>
      <c r="N2270" t="s">
        <v>157</v>
      </c>
      <c r="O2270" t="s">
        <v>158</v>
      </c>
      <c r="P2270" t="str">
        <f>VLOOKUP('intouch变量（离散）'!$A2270,基本表格!$G:$Q,3,FALSE)</f>
        <v>DB1400,X1551.2</v>
      </c>
      <c r="Q2270" t="str">
        <f>VLOOKUP('intouch变量（离散）'!$A2270,基本表格!$G:$Q,10,FALSE)</f>
        <v>Yes</v>
      </c>
      <c r="R2270" t="str">
        <f t="shared" si="216"/>
        <v>DB1400,X1551.2 4#刨片机油泵电机 电机控制 电机(正转）</v>
      </c>
      <c r="S2270">
        <v>0</v>
      </c>
      <c r="T2270">
        <v>0</v>
      </c>
    </row>
    <row r="2271" spans="1:20">
      <c r="A2271" t="s">
        <v>2427</v>
      </c>
      <c r="B2271" s="11" t="str">
        <f t="shared" si="215"/>
        <v>CHP4</v>
      </c>
      <c r="C2271" s="11" t="str">
        <f>VLOOKUP('intouch变量（离散）'!$A2271,基本表格!$G:$Q,2,FALSE)</f>
        <v>4#刨片机油泵电机 电机控制 电机过载</v>
      </c>
      <c r="D2271" t="s">
        <v>154</v>
      </c>
      <c r="E2271" t="str">
        <f t="shared" si="211"/>
        <v>No</v>
      </c>
      <c r="F2271" t="str">
        <f t="shared" si="212"/>
        <v>0</v>
      </c>
      <c r="G2271" t="s">
        <v>154</v>
      </c>
      <c r="H2271" t="s">
        <v>155</v>
      </c>
      <c r="I2271" t="str">
        <f t="shared" si="213"/>
        <v/>
      </c>
      <c r="J2271" t="str">
        <f t="shared" si="214"/>
        <v/>
      </c>
      <c r="K2271" t="str">
        <f>VLOOKUP('intouch变量（离散）'!$A2271,基本表格!$G:$Q,9,FALSE)</f>
        <v>On</v>
      </c>
      <c r="L2271">
        <v>1</v>
      </c>
      <c r="M2271" t="s">
        <v>156</v>
      </c>
      <c r="N2271" t="s">
        <v>157</v>
      </c>
      <c r="O2271" t="s">
        <v>158</v>
      </c>
      <c r="P2271" t="str">
        <f>VLOOKUP('intouch变量（离散）'!$A2271,基本表格!$G:$Q,3,FALSE)</f>
        <v>DB1400,X1551.3</v>
      </c>
      <c r="Q2271" t="str">
        <f>VLOOKUP('intouch变量（离散）'!$A2271,基本表格!$G:$Q,10,FALSE)</f>
        <v>Yes</v>
      </c>
      <c r="R2271" t="str">
        <f t="shared" si="216"/>
        <v>DB1400,X1551.3 4#刨片机油泵电机 电机控制 电机过载</v>
      </c>
      <c r="S2271">
        <v>0</v>
      </c>
      <c r="T2271">
        <v>0</v>
      </c>
    </row>
    <row r="2272" spans="1:20">
      <c r="A2272" t="s">
        <v>2428</v>
      </c>
      <c r="B2272" s="11" t="str">
        <f t="shared" si="215"/>
        <v>CHP4</v>
      </c>
      <c r="C2272" s="11" t="str">
        <f>VLOOKUP('intouch变量（离散）'!$A2272,基本表格!$G:$Q,2,FALSE)</f>
        <v>4#刨片机油泵电机 电机控制 风扇过载</v>
      </c>
      <c r="D2272" t="s">
        <v>154</v>
      </c>
      <c r="E2272" t="str">
        <f t="shared" si="211"/>
        <v>No</v>
      </c>
      <c r="F2272" t="str">
        <f t="shared" si="212"/>
        <v>0</v>
      </c>
      <c r="G2272" t="s">
        <v>154</v>
      </c>
      <c r="H2272" t="s">
        <v>155</v>
      </c>
      <c r="I2272" t="str">
        <f t="shared" si="213"/>
        <v/>
      </c>
      <c r="J2272" t="str">
        <f t="shared" si="214"/>
        <v/>
      </c>
      <c r="K2272" t="str">
        <f>VLOOKUP('intouch变量（离散）'!$A2272,基本表格!$G:$Q,9,FALSE)</f>
        <v>On</v>
      </c>
      <c r="L2272">
        <v>1</v>
      </c>
      <c r="M2272" t="s">
        <v>156</v>
      </c>
      <c r="N2272" t="s">
        <v>157</v>
      </c>
      <c r="O2272" t="s">
        <v>158</v>
      </c>
      <c r="P2272" t="str">
        <f>VLOOKUP('intouch变量（离散）'!$A2272,基本表格!$G:$Q,3,FALSE)</f>
        <v>DB1400,X1551.4</v>
      </c>
      <c r="Q2272" t="str">
        <f>VLOOKUP('intouch变量（离散）'!$A2272,基本表格!$G:$Q,10,FALSE)</f>
        <v>Yes</v>
      </c>
      <c r="R2272" t="str">
        <f t="shared" si="216"/>
        <v>DB1400,X1551.4 4#刨片机油泵电机 电机控制 风扇过载</v>
      </c>
      <c r="S2272">
        <v>0</v>
      </c>
      <c r="T2272">
        <v>0</v>
      </c>
    </row>
    <row r="2273" spans="1:20">
      <c r="A2273" t="s">
        <v>2429</v>
      </c>
      <c r="B2273" s="11" t="str">
        <f t="shared" si="215"/>
        <v>CHP4</v>
      </c>
      <c r="C2273" s="11" t="str">
        <f>VLOOKUP('intouch变量（离散）'!$A2273,基本表格!$G:$Q,2,FALSE)</f>
        <v>4#刨片机油泵电机 电机控制 电机运行指示</v>
      </c>
      <c r="D2273" t="s">
        <v>154</v>
      </c>
      <c r="E2273" t="str">
        <f t="shared" si="211"/>
        <v>No</v>
      </c>
      <c r="F2273" t="str">
        <f t="shared" si="212"/>
        <v>0</v>
      </c>
      <c r="G2273" t="s">
        <v>154</v>
      </c>
      <c r="H2273" t="s">
        <v>155</v>
      </c>
      <c r="I2273" t="str">
        <f t="shared" si="213"/>
        <v/>
      </c>
      <c r="J2273" t="str">
        <f t="shared" si="214"/>
        <v/>
      </c>
      <c r="K2273" t="str">
        <f>VLOOKUP('intouch变量（离散）'!$A2273,基本表格!$G:$Q,9,FALSE)</f>
        <v>None</v>
      </c>
      <c r="L2273">
        <v>1</v>
      </c>
      <c r="M2273" t="s">
        <v>156</v>
      </c>
      <c r="N2273" t="s">
        <v>157</v>
      </c>
      <c r="O2273" t="s">
        <v>158</v>
      </c>
      <c r="P2273" t="str">
        <f>VLOOKUP('intouch变量（离散）'!$A2273,基本表格!$G:$Q,3,FALSE)</f>
        <v>DB1400,X1551.5</v>
      </c>
      <c r="Q2273" t="str">
        <f>VLOOKUP('intouch变量（离散）'!$A2273,基本表格!$G:$Q,10,FALSE)</f>
        <v>Yes</v>
      </c>
      <c r="R2273" t="str">
        <f t="shared" si="216"/>
        <v>DB1400,X1551.5 4#刨片机油泵电机 电机控制 电机运行指示</v>
      </c>
      <c r="S2273">
        <v>0</v>
      </c>
      <c r="T2273">
        <v>0</v>
      </c>
    </row>
    <row r="2274" spans="1:20">
      <c r="A2274" t="s">
        <v>2430</v>
      </c>
      <c r="B2274" s="11" t="str">
        <f t="shared" si="215"/>
        <v>CHP4</v>
      </c>
      <c r="C2274" s="11" t="str">
        <f>VLOOKUP('intouch变量（离散）'!$A2274,基本表格!$G:$Q,2,FALSE)</f>
        <v>4#刨片机油泵电机 电机控制 断链报警</v>
      </c>
      <c r="D2274" t="s">
        <v>154</v>
      </c>
      <c r="E2274" t="str">
        <f t="shared" si="211"/>
        <v>No</v>
      </c>
      <c r="F2274" t="str">
        <f t="shared" si="212"/>
        <v>0</v>
      </c>
      <c r="G2274" t="s">
        <v>154</v>
      </c>
      <c r="H2274" t="s">
        <v>155</v>
      </c>
      <c r="I2274" t="str">
        <f t="shared" si="213"/>
        <v/>
      </c>
      <c r="J2274" t="str">
        <f t="shared" si="214"/>
        <v/>
      </c>
      <c r="K2274" t="str">
        <f>VLOOKUP('intouch变量（离散）'!$A2274,基本表格!$G:$Q,9,FALSE)</f>
        <v>On</v>
      </c>
      <c r="L2274">
        <v>1</v>
      </c>
      <c r="M2274" t="s">
        <v>156</v>
      </c>
      <c r="N2274" t="s">
        <v>157</v>
      </c>
      <c r="O2274" t="s">
        <v>158</v>
      </c>
      <c r="P2274" t="str">
        <f>VLOOKUP('intouch变量（离散）'!$A2274,基本表格!$G:$Q,3,FALSE)</f>
        <v>DB1400,X1551.6</v>
      </c>
      <c r="Q2274" t="str">
        <f>VLOOKUP('intouch变量（离散）'!$A2274,基本表格!$G:$Q,10,FALSE)</f>
        <v>Yes</v>
      </c>
      <c r="R2274" t="str">
        <f t="shared" si="216"/>
        <v>DB1400,X1551.6 4#刨片机油泵电机 电机控制 断链报警</v>
      </c>
      <c r="S2274">
        <v>0</v>
      </c>
      <c r="T2274">
        <v>0</v>
      </c>
    </row>
    <row r="2275" spans="1:20">
      <c r="A2275" t="s">
        <v>2431</v>
      </c>
      <c r="B2275" s="11" t="str">
        <f t="shared" si="215"/>
        <v>CHP4</v>
      </c>
      <c r="C2275" s="11" t="str">
        <f>VLOOKUP('intouch变量（离散）'!$A2275,基本表格!$G:$Q,2,FALSE)</f>
        <v>4#刨片机油泵电机 电机控制 断链检测</v>
      </c>
      <c r="D2275" t="s">
        <v>154</v>
      </c>
      <c r="E2275" t="str">
        <f t="shared" si="211"/>
        <v>No</v>
      </c>
      <c r="F2275" t="str">
        <f t="shared" si="212"/>
        <v>0</v>
      </c>
      <c r="G2275" t="s">
        <v>154</v>
      </c>
      <c r="H2275" t="s">
        <v>155</v>
      </c>
      <c r="I2275" t="str">
        <f t="shared" si="213"/>
        <v/>
      </c>
      <c r="J2275" t="str">
        <f t="shared" si="214"/>
        <v/>
      </c>
      <c r="K2275" t="str">
        <f>VLOOKUP('intouch变量（离散）'!$A2275,基本表格!$G:$Q,9,FALSE)</f>
        <v>None</v>
      </c>
      <c r="L2275">
        <v>1</v>
      </c>
      <c r="M2275" t="s">
        <v>156</v>
      </c>
      <c r="N2275" t="s">
        <v>157</v>
      </c>
      <c r="O2275" t="s">
        <v>158</v>
      </c>
      <c r="P2275" t="str">
        <f>VLOOKUP('intouch变量（离散）'!$A2275,基本表格!$G:$Q,3,FALSE)</f>
        <v>DB1400,X1551.7</v>
      </c>
      <c r="Q2275" t="str">
        <f>VLOOKUP('intouch变量（离散）'!$A2275,基本表格!$G:$Q,10,FALSE)</f>
        <v>Yes</v>
      </c>
      <c r="R2275" t="str">
        <f t="shared" si="216"/>
        <v>DB1400,X1551.7 4#刨片机油泵电机 电机控制 断链检测</v>
      </c>
      <c r="S2275">
        <v>0</v>
      </c>
      <c r="T2275">
        <v>0</v>
      </c>
    </row>
    <row r="2276" spans="1:20">
      <c r="A2276" t="s">
        <v>2432</v>
      </c>
      <c r="B2276" s="11" t="str">
        <f t="shared" si="215"/>
        <v>CHP4</v>
      </c>
      <c r="C2276" s="11" t="str">
        <f>VLOOKUP('intouch变量（离散）'!$A2276,基本表格!$G:$Q,2,FALSE)</f>
        <v>4#刨片机油泵电机 电机控制 复位</v>
      </c>
      <c r="D2276" t="s">
        <v>154</v>
      </c>
      <c r="E2276" t="str">
        <f t="shared" si="211"/>
        <v>No</v>
      </c>
      <c r="F2276" t="str">
        <f t="shared" si="212"/>
        <v>0</v>
      </c>
      <c r="G2276" t="s">
        <v>154</v>
      </c>
      <c r="H2276" t="s">
        <v>155</v>
      </c>
      <c r="I2276" t="str">
        <f t="shared" si="213"/>
        <v/>
      </c>
      <c r="J2276" t="str">
        <f t="shared" si="214"/>
        <v/>
      </c>
      <c r="K2276" t="str">
        <f>VLOOKUP('intouch变量（离散）'!$A2276,基本表格!$G:$Q,9,FALSE)</f>
        <v>None</v>
      </c>
      <c r="L2276">
        <v>1</v>
      </c>
      <c r="M2276" t="s">
        <v>156</v>
      </c>
      <c r="N2276" t="s">
        <v>157</v>
      </c>
      <c r="O2276" t="s">
        <v>158</v>
      </c>
      <c r="P2276" t="str">
        <f>VLOOKUP('intouch变量（离散）'!$A2276,基本表格!$G:$Q,3,FALSE)</f>
        <v>DB1400,X1552.0</v>
      </c>
      <c r="Q2276" t="str">
        <f>VLOOKUP('intouch变量（离散）'!$A2276,基本表格!$G:$Q,10,FALSE)</f>
        <v>No</v>
      </c>
      <c r="R2276" t="str">
        <f t="shared" si="216"/>
        <v>DB1400,X1552.0 4#刨片机油泵电机 电机控制 复位</v>
      </c>
      <c r="S2276">
        <v>0</v>
      </c>
      <c r="T2276">
        <v>0</v>
      </c>
    </row>
    <row r="2277" spans="1:20">
      <c r="A2277" t="s">
        <v>2433</v>
      </c>
      <c r="B2277" s="11" t="str">
        <f t="shared" si="215"/>
        <v>CHP4</v>
      </c>
      <c r="C2277" s="11" t="str">
        <f>VLOOKUP('intouch变量（离散）'!$A2277,基本表格!$G:$Q,2,FALSE)</f>
        <v>4#刨片机油泵电机 电机控制 断链保护使能</v>
      </c>
      <c r="D2277" t="s">
        <v>154</v>
      </c>
      <c r="E2277" t="str">
        <f t="shared" si="211"/>
        <v>Yes</v>
      </c>
      <c r="F2277" t="str">
        <f t="shared" si="212"/>
        <v>900</v>
      </c>
      <c r="G2277" t="s">
        <v>154</v>
      </c>
      <c r="H2277" t="s">
        <v>155</v>
      </c>
      <c r="I2277" t="str">
        <f t="shared" si="213"/>
        <v>禁用</v>
      </c>
      <c r="J2277" t="str">
        <f t="shared" si="214"/>
        <v>启用</v>
      </c>
      <c r="K2277" t="str">
        <f>VLOOKUP('intouch变量（离散）'!$A2277,基本表格!$G:$Q,9,FALSE)</f>
        <v>None</v>
      </c>
      <c r="L2277">
        <v>1</v>
      </c>
      <c r="M2277" t="s">
        <v>156</v>
      </c>
      <c r="N2277" t="s">
        <v>157</v>
      </c>
      <c r="O2277" t="s">
        <v>158</v>
      </c>
      <c r="P2277" t="str">
        <f>VLOOKUP('intouch变量（离散）'!$A2277,基本表格!$G:$Q,3,FALSE)</f>
        <v>DB1400,X1552.1</v>
      </c>
      <c r="Q2277" t="str">
        <f>VLOOKUP('intouch变量（离散）'!$A2277,基本表格!$G:$Q,10,FALSE)</f>
        <v>No</v>
      </c>
      <c r="R2277" t="str">
        <f t="shared" si="216"/>
        <v>DB1400,X1552.1 4#刨片机油泵电机 电机控制 断链保护使能</v>
      </c>
      <c r="S2277">
        <v>0</v>
      </c>
      <c r="T2277">
        <v>0</v>
      </c>
    </row>
    <row r="2278" spans="1:20">
      <c r="A2278" t="s">
        <v>2434</v>
      </c>
      <c r="B2278" s="11" t="str">
        <f t="shared" si="215"/>
        <v>CHP4</v>
      </c>
      <c r="C2278" s="11" t="str">
        <f>VLOOKUP('intouch变量（离散）'!$A2278,基本表格!$G:$Q,2,FALSE)</f>
        <v>4#刨片机油泵电机 电机控制 断链导致停机</v>
      </c>
      <c r="D2278" t="s">
        <v>154</v>
      </c>
      <c r="E2278" t="str">
        <f t="shared" si="211"/>
        <v>No</v>
      </c>
      <c r="F2278" t="str">
        <f t="shared" si="212"/>
        <v>0</v>
      </c>
      <c r="G2278" t="s">
        <v>154</v>
      </c>
      <c r="H2278" t="s">
        <v>155</v>
      </c>
      <c r="I2278" t="str">
        <f t="shared" si="213"/>
        <v/>
      </c>
      <c r="J2278" t="str">
        <f t="shared" si="214"/>
        <v/>
      </c>
      <c r="K2278" t="str">
        <f>VLOOKUP('intouch变量（离散）'!$A2278,基本表格!$G:$Q,9,FALSE)</f>
        <v>On</v>
      </c>
      <c r="L2278">
        <v>1</v>
      </c>
      <c r="M2278" t="s">
        <v>156</v>
      </c>
      <c r="N2278" t="s">
        <v>157</v>
      </c>
      <c r="O2278" t="s">
        <v>158</v>
      </c>
      <c r="P2278" t="str">
        <f>VLOOKUP('intouch变量（离散）'!$A2278,基本表格!$G:$Q,3,FALSE)</f>
        <v>DB1400,X1552.2</v>
      </c>
      <c r="Q2278" t="str">
        <f>VLOOKUP('intouch变量（离散）'!$A2278,基本表格!$G:$Q,10,FALSE)</f>
        <v>Yes</v>
      </c>
      <c r="R2278" t="str">
        <f t="shared" si="216"/>
        <v>DB1400,X1552.2 4#刨片机油泵电机 电机控制 断链导致停机</v>
      </c>
      <c r="S2278">
        <v>0</v>
      </c>
      <c r="T2278">
        <v>0</v>
      </c>
    </row>
    <row r="2279" spans="1:20">
      <c r="A2279" t="s">
        <v>2435</v>
      </c>
      <c r="B2279" s="11" t="str">
        <f t="shared" si="215"/>
        <v>CHP4</v>
      </c>
      <c r="C2279" s="11" t="str">
        <f>VLOOKUP('intouch变量（离散）'!$A2279,基本表格!$G:$Q,2,FALSE)</f>
        <v>4#刨片机油泵电机 电机控制 电机(反转）</v>
      </c>
      <c r="D2279" t="s">
        <v>154</v>
      </c>
      <c r="E2279" t="str">
        <f t="shared" si="211"/>
        <v>No</v>
      </c>
      <c r="F2279" t="str">
        <f t="shared" si="212"/>
        <v>0</v>
      </c>
      <c r="G2279" t="s">
        <v>154</v>
      </c>
      <c r="H2279" t="s">
        <v>155</v>
      </c>
      <c r="I2279" t="str">
        <f t="shared" si="213"/>
        <v/>
      </c>
      <c r="J2279" t="str">
        <f t="shared" si="214"/>
        <v/>
      </c>
      <c r="K2279" t="str">
        <f>VLOOKUP('intouch变量（离散）'!$A2279,基本表格!$G:$Q,9,FALSE)</f>
        <v>None</v>
      </c>
      <c r="L2279">
        <v>1</v>
      </c>
      <c r="M2279" t="s">
        <v>156</v>
      </c>
      <c r="N2279" t="s">
        <v>157</v>
      </c>
      <c r="O2279" t="s">
        <v>158</v>
      </c>
      <c r="P2279" t="str">
        <f>VLOOKUP('intouch变量（离散）'!$A2279,基本表格!$G:$Q,3,FALSE)</f>
        <v>DB1400,X1552.3</v>
      </c>
      <c r="Q2279" t="str">
        <f>VLOOKUP('intouch变量（离散）'!$A2279,基本表格!$G:$Q,10,FALSE)</f>
        <v>Yes</v>
      </c>
      <c r="R2279" t="str">
        <f t="shared" si="216"/>
        <v>DB1400,X1552.3 4#刨片机油泵电机 电机控制 电机(反转）</v>
      </c>
      <c r="S2279">
        <v>0</v>
      </c>
      <c r="T2279">
        <v>0</v>
      </c>
    </row>
    <row r="2280" spans="1:20">
      <c r="A2280" t="s">
        <v>2436</v>
      </c>
      <c r="B2280" s="11" t="str">
        <f t="shared" si="215"/>
        <v>CHP4</v>
      </c>
      <c r="C2280" s="11" t="str">
        <f>VLOOKUP('intouch变量（离散）'!$A2280,基本表格!$G:$Q,2,FALSE)</f>
        <v>4#刨片机油泵电机 电机控制 本地</v>
      </c>
      <c r="D2280" t="s">
        <v>154</v>
      </c>
      <c r="E2280" t="str">
        <f t="shared" si="211"/>
        <v>No</v>
      </c>
      <c r="F2280" t="str">
        <f t="shared" si="212"/>
        <v>0</v>
      </c>
      <c r="G2280" t="s">
        <v>154</v>
      </c>
      <c r="H2280" t="s">
        <v>155</v>
      </c>
      <c r="I2280" t="str">
        <f t="shared" si="213"/>
        <v/>
      </c>
      <c r="J2280" t="str">
        <f t="shared" si="214"/>
        <v/>
      </c>
      <c r="K2280" t="str">
        <f>VLOOKUP('intouch变量（离散）'!$A2280,基本表格!$G:$Q,9,FALSE)</f>
        <v>None</v>
      </c>
      <c r="L2280">
        <v>1</v>
      </c>
      <c r="M2280" t="s">
        <v>156</v>
      </c>
      <c r="N2280" t="s">
        <v>157</v>
      </c>
      <c r="O2280" t="s">
        <v>158</v>
      </c>
      <c r="P2280" t="str">
        <f>VLOOKUP('intouch变量（离散）'!$A2280,基本表格!$G:$Q,3,FALSE)</f>
        <v>DB1400,X1552.4</v>
      </c>
      <c r="Q2280" t="str">
        <f>VLOOKUP('intouch变量（离散）'!$A2280,基本表格!$G:$Q,10,FALSE)</f>
        <v>Yes</v>
      </c>
      <c r="R2280" t="str">
        <f t="shared" si="216"/>
        <v>DB1400,X1552.4 4#刨片机油泵电机 电机控制 本地</v>
      </c>
      <c r="S2280">
        <v>0</v>
      </c>
      <c r="T2280">
        <v>0</v>
      </c>
    </row>
    <row r="2281" spans="1:20">
      <c r="A2281" t="s">
        <v>2437</v>
      </c>
      <c r="B2281" s="11" t="str">
        <f t="shared" si="215"/>
        <v>CHP4</v>
      </c>
      <c r="C2281" s="11" t="str">
        <f>VLOOKUP('intouch变量（离散）'!$A2281,基本表格!$G:$Q,2,FALSE)</f>
        <v>4#刨片机油泵电机 电机控制 远程</v>
      </c>
      <c r="D2281" t="s">
        <v>154</v>
      </c>
      <c r="E2281" t="str">
        <f t="shared" si="211"/>
        <v>No</v>
      </c>
      <c r="F2281" t="str">
        <f t="shared" si="212"/>
        <v>0</v>
      </c>
      <c r="G2281" t="s">
        <v>154</v>
      </c>
      <c r="H2281" t="s">
        <v>155</v>
      </c>
      <c r="I2281" t="str">
        <f t="shared" si="213"/>
        <v/>
      </c>
      <c r="J2281" t="str">
        <f t="shared" si="214"/>
        <v/>
      </c>
      <c r="K2281" t="str">
        <f>VLOOKUP('intouch变量（离散）'!$A2281,基本表格!$G:$Q,9,FALSE)</f>
        <v>None</v>
      </c>
      <c r="L2281">
        <v>1</v>
      </c>
      <c r="M2281" t="s">
        <v>156</v>
      </c>
      <c r="N2281" t="s">
        <v>157</v>
      </c>
      <c r="O2281" t="s">
        <v>158</v>
      </c>
      <c r="P2281" t="str">
        <f>VLOOKUP('intouch变量（离散）'!$A2281,基本表格!$G:$Q,3,FALSE)</f>
        <v>DB1400,X1552.5</v>
      </c>
      <c r="Q2281" t="str">
        <f>VLOOKUP('intouch变量（离散）'!$A2281,基本表格!$G:$Q,10,FALSE)</f>
        <v>Yes</v>
      </c>
      <c r="R2281" t="str">
        <f t="shared" si="216"/>
        <v>DB1400,X1552.5 4#刨片机油泵电机 电机控制 远程</v>
      </c>
      <c r="S2281">
        <v>0</v>
      </c>
      <c r="T2281">
        <v>0</v>
      </c>
    </row>
    <row r="2282" spans="1:20">
      <c r="A2282" t="s">
        <v>2438</v>
      </c>
      <c r="B2282" s="11" t="str">
        <f t="shared" si="215"/>
        <v>CHP4</v>
      </c>
      <c r="C2282" s="11" t="str">
        <f>VLOOKUP('intouch变量（离散）'!$A2282,基本表格!$G:$Q,2,FALSE)</f>
        <v>4#刨片机油泵电机 电机控制 堵料报警</v>
      </c>
      <c r="D2282" t="s">
        <v>154</v>
      </c>
      <c r="E2282" t="str">
        <f t="shared" si="211"/>
        <v>No</v>
      </c>
      <c r="F2282" t="str">
        <f t="shared" si="212"/>
        <v>0</v>
      </c>
      <c r="G2282" t="s">
        <v>154</v>
      </c>
      <c r="H2282" t="s">
        <v>155</v>
      </c>
      <c r="I2282" t="str">
        <f t="shared" si="213"/>
        <v/>
      </c>
      <c r="J2282" t="str">
        <f t="shared" si="214"/>
        <v/>
      </c>
      <c r="K2282" t="str">
        <f>VLOOKUP('intouch变量（离散）'!$A2282,基本表格!$G:$Q,9,FALSE)</f>
        <v>On</v>
      </c>
      <c r="L2282">
        <v>1</v>
      </c>
      <c r="M2282" t="s">
        <v>156</v>
      </c>
      <c r="N2282" t="s">
        <v>157</v>
      </c>
      <c r="O2282" t="s">
        <v>158</v>
      </c>
      <c r="P2282" t="str">
        <f>VLOOKUP('intouch变量（离散）'!$A2282,基本表格!$G:$Q,3,FALSE)</f>
        <v>DB1400,X1552.6</v>
      </c>
      <c r="Q2282" t="str">
        <f>VLOOKUP('intouch变量（离散）'!$A2282,基本表格!$G:$Q,10,FALSE)</f>
        <v>Yes</v>
      </c>
      <c r="R2282" t="str">
        <f t="shared" si="216"/>
        <v>DB1400,X1552.6 4#刨片机油泵电机 电机控制 堵料报警</v>
      </c>
      <c r="S2282">
        <v>0</v>
      </c>
      <c r="T2282">
        <v>0</v>
      </c>
    </row>
    <row r="2283" spans="1:20">
      <c r="A2283" t="s">
        <v>2439</v>
      </c>
      <c r="B2283" s="11" t="str">
        <f t="shared" si="215"/>
        <v>CHP4</v>
      </c>
      <c r="C2283" s="11" t="str">
        <f>VLOOKUP('intouch变量（离散）'!$A2283,基本表格!$G:$Q,2,FALSE)</f>
        <v>4#刨片机油泵电机 电机控制 堵料检测</v>
      </c>
      <c r="D2283" t="s">
        <v>154</v>
      </c>
      <c r="E2283" t="str">
        <f t="shared" si="211"/>
        <v>No</v>
      </c>
      <c r="F2283" t="str">
        <f t="shared" si="212"/>
        <v>0</v>
      </c>
      <c r="G2283" t="s">
        <v>154</v>
      </c>
      <c r="H2283" t="s">
        <v>155</v>
      </c>
      <c r="I2283" t="str">
        <f t="shared" si="213"/>
        <v/>
      </c>
      <c r="J2283" t="str">
        <f t="shared" si="214"/>
        <v/>
      </c>
      <c r="K2283" t="str">
        <f>VLOOKUP('intouch变量（离散）'!$A2283,基本表格!$G:$Q,9,FALSE)</f>
        <v>None</v>
      </c>
      <c r="L2283">
        <v>1</v>
      </c>
      <c r="M2283" t="s">
        <v>156</v>
      </c>
      <c r="N2283" t="s">
        <v>157</v>
      </c>
      <c r="O2283" t="s">
        <v>158</v>
      </c>
      <c r="P2283" t="str">
        <f>VLOOKUP('intouch变量（离散）'!$A2283,基本表格!$G:$Q,3,FALSE)</f>
        <v>DB1400,X1552.7</v>
      </c>
      <c r="Q2283" t="str">
        <f>VLOOKUP('intouch变量（离散）'!$A2283,基本表格!$G:$Q,10,FALSE)</f>
        <v>Yes</v>
      </c>
      <c r="R2283" t="str">
        <f t="shared" si="216"/>
        <v>DB1400,X1552.7 4#刨片机油泵电机 电机控制 堵料检测</v>
      </c>
      <c r="S2283">
        <v>0</v>
      </c>
      <c r="T2283">
        <v>0</v>
      </c>
    </row>
    <row r="2284" spans="1:20">
      <c r="A2284" t="s">
        <v>2440</v>
      </c>
      <c r="B2284" s="11" t="str">
        <f t="shared" si="215"/>
        <v>CHP4</v>
      </c>
      <c r="C2284" s="11" t="str">
        <f>VLOOKUP('intouch变量（离散）'!$A2284,基本表格!$G:$Q,2,FALSE)</f>
        <v>4#刨片机油泵电机 电机控制 堵料保护使能</v>
      </c>
      <c r="D2284" t="s">
        <v>154</v>
      </c>
      <c r="E2284" t="str">
        <f t="shared" si="211"/>
        <v>Yes</v>
      </c>
      <c r="F2284" t="str">
        <f t="shared" si="212"/>
        <v>900</v>
      </c>
      <c r="G2284" t="s">
        <v>154</v>
      </c>
      <c r="H2284" t="s">
        <v>155</v>
      </c>
      <c r="I2284" t="str">
        <f t="shared" si="213"/>
        <v>禁用</v>
      </c>
      <c r="J2284" t="str">
        <f t="shared" si="214"/>
        <v>启用</v>
      </c>
      <c r="K2284" t="str">
        <f>VLOOKUP('intouch变量（离散）'!$A2284,基本表格!$G:$Q,9,FALSE)</f>
        <v>None</v>
      </c>
      <c r="L2284">
        <v>1</v>
      </c>
      <c r="M2284" t="s">
        <v>156</v>
      </c>
      <c r="N2284" t="s">
        <v>157</v>
      </c>
      <c r="O2284" t="s">
        <v>158</v>
      </c>
      <c r="P2284" t="str">
        <f>VLOOKUP('intouch变量（离散）'!$A2284,基本表格!$G:$Q,3,FALSE)</f>
        <v>DB1400,X1553.0</v>
      </c>
      <c r="Q2284" t="str">
        <f>VLOOKUP('intouch变量（离散）'!$A2284,基本表格!$G:$Q,10,FALSE)</f>
        <v>No</v>
      </c>
      <c r="R2284" t="str">
        <f t="shared" si="216"/>
        <v>DB1400,X1553.0 4#刨片机油泵电机 电机控制 堵料保护使能</v>
      </c>
      <c r="S2284">
        <v>0</v>
      </c>
      <c r="T2284">
        <v>0</v>
      </c>
    </row>
    <row r="2285" spans="1:20">
      <c r="A2285" t="s">
        <v>2441</v>
      </c>
      <c r="B2285" s="11" t="str">
        <f t="shared" si="215"/>
        <v>CHP4</v>
      </c>
      <c r="C2285" s="11" t="str">
        <f>VLOOKUP('intouch变量（离散）'!$A2285,基本表格!$G:$Q,2,FALSE)</f>
        <v>4#刨片机油泵电机 电机控制 堵料导致停机</v>
      </c>
      <c r="D2285" t="s">
        <v>154</v>
      </c>
      <c r="E2285" t="str">
        <f t="shared" si="211"/>
        <v>No</v>
      </c>
      <c r="F2285" t="str">
        <f t="shared" si="212"/>
        <v>0</v>
      </c>
      <c r="G2285" t="s">
        <v>154</v>
      </c>
      <c r="H2285" t="s">
        <v>155</v>
      </c>
      <c r="I2285" t="str">
        <f t="shared" si="213"/>
        <v/>
      </c>
      <c r="J2285" t="str">
        <f t="shared" si="214"/>
        <v/>
      </c>
      <c r="K2285" t="str">
        <f>VLOOKUP('intouch变量（离散）'!$A2285,基本表格!$G:$Q,9,FALSE)</f>
        <v>On</v>
      </c>
      <c r="L2285">
        <v>1</v>
      </c>
      <c r="M2285" t="s">
        <v>156</v>
      </c>
      <c r="N2285" t="s">
        <v>157</v>
      </c>
      <c r="O2285" t="s">
        <v>158</v>
      </c>
      <c r="P2285" t="str">
        <f>VLOOKUP('intouch变量（离散）'!$A2285,基本表格!$G:$Q,3,FALSE)</f>
        <v>DB1400,X1553.1</v>
      </c>
      <c r="Q2285" t="str">
        <f>VLOOKUP('intouch变量（离散）'!$A2285,基本表格!$G:$Q,10,FALSE)</f>
        <v>Yes</v>
      </c>
      <c r="R2285" t="str">
        <f t="shared" si="216"/>
        <v>DB1400,X1553.1 4#刨片机油泵电机 电机控制 堵料导致停机</v>
      </c>
      <c r="S2285">
        <v>0</v>
      </c>
      <c r="T2285">
        <v>0</v>
      </c>
    </row>
    <row r="2286" spans="1:20">
      <c r="A2286" t="s">
        <v>2442</v>
      </c>
      <c r="B2286" s="11" t="str">
        <f t="shared" si="215"/>
        <v>CHP4</v>
      </c>
      <c r="C2286" s="11" t="str">
        <f>VLOOKUP('intouch变量（离散）'!$A2286,基本表格!$G:$Q,2,FALSE)</f>
        <v>4#刨片机油泵电机 电机控制 拉线开关</v>
      </c>
      <c r="D2286" t="s">
        <v>154</v>
      </c>
      <c r="E2286" t="str">
        <f t="shared" si="211"/>
        <v>No</v>
      </c>
      <c r="F2286" t="str">
        <f t="shared" si="212"/>
        <v>0</v>
      </c>
      <c r="G2286" t="s">
        <v>154</v>
      </c>
      <c r="H2286" t="s">
        <v>155</v>
      </c>
      <c r="I2286" t="str">
        <f t="shared" si="213"/>
        <v/>
      </c>
      <c r="J2286" t="str">
        <f t="shared" si="214"/>
        <v/>
      </c>
      <c r="K2286" t="str">
        <f>VLOOKUP('intouch变量（离散）'!$A2286,基本表格!$G:$Q,9,FALSE)</f>
        <v>On</v>
      </c>
      <c r="L2286">
        <v>1</v>
      </c>
      <c r="M2286" t="s">
        <v>156</v>
      </c>
      <c r="N2286" t="s">
        <v>157</v>
      </c>
      <c r="O2286" t="s">
        <v>158</v>
      </c>
      <c r="P2286" t="str">
        <f>VLOOKUP('intouch变量（离散）'!$A2286,基本表格!$G:$Q,3,FALSE)</f>
        <v>DB1400,X1558.0</v>
      </c>
      <c r="Q2286" t="str">
        <f>VLOOKUP('intouch变量（离散）'!$A2286,基本表格!$G:$Q,10,FALSE)</f>
        <v>Yes</v>
      </c>
      <c r="R2286" t="str">
        <f t="shared" si="216"/>
        <v>DB1400,X1558.0 4#刨片机油泵电机 电机控制 拉线开关</v>
      </c>
      <c r="S2286">
        <v>0</v>
      </c>
      <c r="T2286">
        <v>0</v>
      </c>
    </row>
    <row r="2287" spans="1:20">
      <c r="A2287" t="s">
        <v>2443</v>
      </c>
      <c r="B2287" s="11" t="str">
        <f t="shared" si="215"/>
        <v>CHP4</v>
      </c>
      <c r="C2287" s="11" t="str">
        <f>VLOOKUP('intouch变量（离散）'!$A2287,基本表格!$G:$Q,2,FALSE)</f>
        <v>4#刨片机油泵电机 电机控制 左跑偏报警</v>
      </c>
      <c r="D2287" t="s">
        <v>154</v>
      </c>
      <c r="E2287" t="str">
        <f t="shared" si="211"/>
        <v>No</v>
      </c>
      <c r="F2287" t="str">
        <f t="shared" si="212"/>
        <v>0</v>
      </c>
      <c r="G2287" t="s">
        <v>154</v>
      </c>
      <c r="H2287" t="s">
        <v>155</v>
      </c>
      <c r="I2287" t="str">
        <f t="shared" si="213"/>
        <v/>
      </c>
      <c r="J2287" t="str">
        <f t="shared" si="214"/>
        <v/>
      </c>
      <c r="K2287" t="str">
        <f>VLOOKUP('intouch变量（离散）'!$A2287,基本表格!$G:$Q,9,FALSE)</f>
        <v>On</v>
      </c>
      <c r="L2287">
        <v>1</v>
      </c>
      <c r="M2287" t="s">
        <v>156</v>
      </c>
      <c r="N2287" t="s">
        <v>157</v>
      </c>
      <c r="O2287" t="s">
        <v>158</v>
      </c>
      <c r="P2287" t="str">
        <f>VLOOKUP('intouch变量（离散）'!$A2287,基本表格!$G:$Q,3,FALSE)</f>
        <v>DB1400,X1558.1</v>
      </c>
      <c r="Q2287" t="str">
        <f>VLOOKUP('intouch变量（离散）'!$A2287,基本表格!$G:$Q,10,FALSE)</f>
        <v>Yes</v>
      </c>
      <c r="R2287" t="str">
        <f t="shared" si="216"/>
        <v>DB1400,X1558.1 4#刨片机油泵电机 电机控制 左跑偏报警</v>
      </c>
      <c r="S2287">
        <v>0</v>
      </c>
      <c r="T2287">
        <v>0</v>
      </c>
    </row>
    <row r="2288" spans="1:20">
      <c r="A2288" t="s">
        <v>2444</v>
      </c>
      <c r="B2288" s="11" t="str">
        <f t="shared" si="215"/>
        <v>CHP4</v>
      </c>
      <c r="C2288" s="11" t="str">
        <f>VLOOKUP('intouch变量（离散）'!$A2288,基本表格!$G:$Q,2,FALSE)</f>
        <v>4#刨片机油泵电机 电机控制 左跑偏1检测</v>
      </c>
      <c r="D2288" t="s">
        <v>154</v>
      </c>
      <c r="E2288" t="str">
        <f t="shared" si="211"/>
        <v>No</v>
      </c>
      <c r="F2288" t="str">
        <f t="shared" si="212"/>
        <v>0</v>
      </c>
      <c r="G2288" t="s">
        <v>154</v>
      </c>
      <c r="H2288" t="s">
        <v>155</v>
      </c>
      <c r="I2288" t="str">
        <f t="shared" si="213"/>
        <v/>
      </c>
      <c r="J2288" t="str">
        <f t="shared" si="214"/>
        <v/>
      </c>
      <c r="K2288" t="str">
        <f>VLOOKUP('intouch变量（离散）'!$A2288,基本表格!$G:$Q,9,FALSE)</f>
        <v>None</v>
      </c>
      <c r="L2288">
        <v>1</v>
      </c>
      <c r="M2288" t="s">
        <v>156</v>
      </c>
      <c r="N2288" t="s">
        <v>157</v>
      </c>
      <c r="O2288" t="s">
        <v>158</v>
      </c>
      <c r="P2288" t="str">
        <f>VLOOKUP('intouch变量（离散）'!$A2288,基本表格!$G:$Q,3,FALSE)</f>
        <v>DB1400,X1558.2</v>
      </c>
      <c r="Q2288" t="str">
        <f>VLOOKUP('intouch变量（离散）'!$A2288,基本表格!$G:$Q,10,FALSE)</f>
        <v>Yes</v>
      </c>
      <c r="R2288" t="str">
        <f t="shared" si="216"/>
        <v>DB1400,X1558.2 4#刨片机油泵电机 电机控制 左跑偏1检测</v>
      </c>
      <c r="S2288">
        <v>0</v>
      </c>
      <c r="T2288">
        <v>0</v>
      </c>
    </row>
    <row r="2289" spans="1:20">
      <c r="A2289" t="s">
        <v>2445</v>
      </c>
      <c r="B2289" s="11" t="str">
        <f t="shared" si="215"/>
        <v>CHP4</v>
      </c>
      <c r="C2289" s="11" t="str">
        <f>VLOOKUP('intouch变量（离散）'!$A2289,基本表格!$G:$Q,2,FALSE)</f>
        <v>4#刨片机油泵电机 电机控制 左跑偏保护使能</v>
      </c>
      <c r="D2289" t="s">
        <v>154</v>
      </c>
      <c r="E2289" t="str">
        <f t="shared" si="211"/>
        <v>Yes</v>
      </c>
      <c r="F2289" t="str">
        <f t="shared" si="212"/>
        <v>900</v>
      </c>
      <c r="G2289" t="s">
        <v>154</v>
      </c>
      <c r="H2289" t="s">
        <v>155</v>
      </c>
      <c r="I2289" t="str">
        <f t="shared" si="213"/>
        <v>禁用</v>
      </c>
      <c r="J2289" t="str">
        <f t="shared" si="214"/>
        <v>启用</v>
      </c>
      <c r="K2289" t="str">
        <f>VLOOKUP('intouch变量（离散）'!$A2289,基本表格!$G:$Q,9,FALSE)</f>
        <v>None</v>
      </c>
      <c r="L2289">
        <v>1</v>
      </c>
      <c r="M2289" t="s">
        <v>156</v>
      </c>
      <c r="N2289" t="s">
        <v>157</v>
      </c>
      <c r="O2289" t="s">
        <v>158</v>
      </c>
      <c r="P2289" t="str">
        <f>VLOOKUP('intouch变量（离散）'!$A2289,基本表格!$G:$Q,3,FALSE)</f>
        <v>DB1400,X1558.3</v>
      </c>
      <c r="Q2289" t="str">
        <f>VLOOKUP('intouch变量（离散）'!$A2289,基本表格!$G:$Q,10,FALSE)</f>
        <v>No</v>
      </c>
      <c r="R2289" t="str">
        <f t="shared" si="216"/>
        <v>DB1400,X1558.3 4#刨片机油泵电机 电机控制 左跑偏保护使能</v>
      </c>
      <c r="S2289">
        <v>0</v>
      </c>
      <c r="T2289">
        <v>0</v>
      </c>
    </row>
    <row r="2290" spans="1:20">
      <c r="A2290" t="s">
        <v>2446</v>
      </c>
      <c r="B2290" s="11" t="str">
        <f t="shared" si="215"/>
        <v>CHP4</v>
      </c>
      <c r="C2290" s="11" t="str">
        <f>VLOOKUP('intouch变量（离散）'!$A2290,基本表格!$G:$Q,2,FALSE)</f>
        <v>4#刨片机油泵电机 电机控制 左跑偏导致停机</v>
      </c>
      <c r="D2290" t="s">
        <v>154</v>
      </c>
      <c r="E2290" t="str">
        <f t="shared" si="211"/>
        <v>No</v>
      </c>
      <c r="F2290" t="str">
        <f t="shared" si="212"/>
        <v>0</v>
      </c>
      <c r="G2290" t="s">
        <v>154</v>
      </c>
      <c r="H2290" t="s">
        <v>155</v>
      </c>
      <c r="I2290" t="str">
        <f t="shared" si="213"/>
        <v/>
      </c>
      <c r="J2290" t="str">
        <f t="shared" si="214"/>
        <v/>
      </c>
      <c r="K2290" t="str">
        <f>VLOOKUP('intouch变量（离散）'!$A2290,基本表格!$G:$Q,9,FALSE)</f>
        <v>On</v>
      </c>
      <c r="L2290">
        <v>1</v>
      </c>
      <c r="M2290" t="s">
        <v>156</v>
      </c>
      <c r="N2290" t="s">
        <v>157</v>
      </c>
      <c r="O2290" t="s">
        <v>158</v>
      </c>
      <c r="P2290" t="str">
        <f>VLOOKUP('intouch变量（离散）'!$A2290,基本表格!$G:$Q,3,FALSE)</f>
        <v>DB1400,X1558.4</v>
      </c>
      <c r="Q2290" t="str">
        <f>VLOOKUP('intouch变量（离散）'!$A2290,基本表格!$G:$Q,10,FALSE)</f>
        <v>Yes</v>
      </c>
      <c r="R2290" t="str">
        <f t="shared" si="216"/>
        <v>DB1400,X1558.4 4#刨片机油泵电机 电机控制 左跑偏导致停机</v>
      </c>
      <c r="S2290">
        <v>0</v>
      </c>
      <c r="T2290">
        <v>0</v>
      </c>
    </row>
    <row r="2291" spans="1:20">
      <c r="A2291" t="s">
        <v>2447</v>
      </c>
      <c r="B2291" s="11" t="str">
        <f t="shared" si="215"/>
        <v>CHP4</v>
      </c>
      <c r="C2291" s="11" t="str">
        <f>VLOOKUP('intouch变量（离散）'!$A2291,基本表格!$G:$Q,2,FALSE)</f>
        <v>4#刨片机油泵电机 电机控制 右 跑偏报警</v>
      </c>
      <c r="D2291" t="s">
        <v>154</v>
      </c>
      <c r="E2291" t="str">
        <f t="shared" si="211"/>
        <v>No</v>
      </c>
      <c r="F2291" t="str">
        <f t="shared" si="212"/>
        <v>0</v>
      </c>
      <c r="G2291" t="s">
        <v>154</v>
      </c>
      <c r="H2291" t="s">
        <v>155</v>
      </c>
      <c r="I2291" t="str">
        <f t="shared" si="213"/>
        <v/>
      </c>
      <c r="J2291" t="str">
        <f t="shared" si="214"/>
        <v/>
      </c>
      <c r="K2291" t="str">
        <f>VLOOKUP('intouch变量（离散）'!$A2291,基本表格!$G:$Q,9,FALSE)</f>
        <v>On</v>
      </c>
      <c r="L2291">
        <v>1</v>
      </c>
      <c r="M2291" t="s">
        <v>156</v>
      </c>
      <c r="N2291" t="s">
        <v>157</v>
      </c>
      <c r="O2291" t="s">
        <v>158</v>
      </c>
      <c r="P2291" t="str">
        <f>VLOOKUP('intouch变量（离散）'!$A2291,基本表格!$G:$Q,3,FALSE)</f>
        <v>DB1400,X1562.0</v>
      </c>
      <c r="Q2291" t="str">
        <f>VLOOKUP('intouch变量（离散）'!$A2291,基本表格!$G:$Q,10,FALSE)</f>
        <v>Yes</v>
      </c>
      <c r="R2291" t="str">
        <f t="shared" si="216"/>
        <v>DB1400,X1562.0 4#刨片机油泵电机 电机控制 右 跑偏报警</v>
      </c>
      <c r="S2291">
        <v>0</v>
      </c>
      <c r="T2291">
        <v>0</v>
      </c>
    </row>
    <row r="2292" spans="1:20">
      <c r="A2292" t="s">
        <v>2448</v>
      </c>
      <c r="B2292" s="11" t="str">
        <f t="shared" si="215"/>
        <v>CHP4</v>
      </c>
      <c r="C2292" s="11" t="str">
        <f>VLOOKUP('intouch变量（离散）'!$A2292,基本表格!$G:$Q,2,FALSE)</f>
        <v>4#刨片机油泵电机 电机控制 右跑偏1检测</v>
      </c>
      <c r="D2292" t="s">
        <v>154</v>
      </c>
      <c r="E2292" t="str">
        <f t="shared" si="211"/>
        <v>No</v>
      </c>
      <c r="F2292" t="str">
        <f t="shared" si="212"/>
        <v>0</v>
      </c>
      <c r="G2292" t="s">
        <v>154</v>
      </c>
      <c r="H2292" t="s">
        <v>155</v>
      </c>
      <c r="I2292" t="str">
        <f t="shared" si="213"/>
        <v/>
      </c>
      <c r="J2292" t="str">
        <f t="shared" si="214"/>
        <v/>
      </c>
      <c r="K2292" t="str">
        <f>VLOOKUP('intouch变量（离散）'!$A2292,基本表格!$G:$Q,9,FALSE)</f>
        <v>None</v>
      </c>
      <c r="L2292">
        <v>1</v>
      </c>
      <c r="M2292" t="s">
        <v>156</v>
      </c>
      <c r="N2292" t="s">
        <v>157</v>
      </c>
      <c r="O2292" t="s">
        <v>158</v>
      </c>
      <c r="P2292" t="str">
        <f>VLOOKUP('intouch变量（离散）'!$A2292,基本表格!$G:$Q,3,FALSE)</f>
        <v>DB1400,X1562.1</v>
      </c>
      <c r="Q2292" t="str">
        <f>VLOOKUP('intouch变量（离散）'!$A2292,基本表格!$G:$Q,10,FALSE)</f>
        <v>Yes</v>
      </c>
      <c r="R2292" t="str">
        <f t="shared" si="216"/>
        <v>DB1400,X1562.1 4#刨片机油泵电机 电机控制 右跑偏1检测</v>
      </c>
      <c r="S2292">
        <v>0</v>
      </c>
      <c r="T2292">
        <v>0</v>
      </c>
    </row>
    <row r="2293" spans="1:20">
      <c r="A2293" t="s">
        <v>2449</v>
      </c>
      <c r="B2293" s="11" t="str">
        <f t="shared" si="215"/>
        <v>CHP4</v>
      </c>
      <c r="C2293" s="11" t="str">
        <f>VLOOKUP('intouch变量（离散）'!$A2293,基本表格!$G:$Q,2,FALSE)</f>
        <v>4#刨片机油泵电机 电机控制 右跑偏保护使能</v>
      </c>
      <c r="D2293" t="s">
        <v>154</v>
      </c>
      <c r="E2293" t="str">
        <f t="shared" si="211"/>
        <v>Yes</v>
      </c>
      <c r="F2293" t="str">
        <f t="shared" si="212"/>
        <v>900</v>
      </c>
      <c r="G2293" t="s">
        <v>154</v>
      </c>
      <c r="H2293" t="s">
        <v>155</v>
      </c>
      <c r="I2293" t="str">
        <f t="shared" si="213"/>
        <v>禁用</v>
      </c>
      <c r="J2293" t="str">
        <f t="shared" si="214"/>
        <v>启用</v>
      </c>
      <c r="K2293" t="str">
        <f>VLOOKUP('intouch变量（离散）'!$A2293,基本表格!$G:$Q,9,FALSE)</f>
        <v>None</v>
      </c>
      <c r="L2293">
        <v>1</v>
      </c>
      <c r="M2293" t="s">
        <v>156</v>
      </c>
      <c r="N2293" t="s">
        <v>157</v>
      </c>
      <c r="O2293" t="s">
        <v>158</v>
      </c>
      <c r="P2293" t="str">
        <f>VLOOKUP('intouch变量（离散）'!$A2293,基本表格!$G:$Q,3,FALSE)</f>
        <v>DB1400,X1562.2</v>
      </c>
      <c r="Q2293" t="str">
        <f>VLOOKUP('intouch变量（离散）'!$A2293,基本表格!$G:$Q,10,FALSE)</f>
        <v>No</v>
      </c>
      <c r="R2293" t="str">
        <f t="shared" si="216"/>
        <v>DB1400,X1562.2 4#刨片机油泵电机 电机控制 右跑偏保护使能</v>
      </c>
      <c r="S2293">
        <v>0</v>
      </c>
      <c r="T2293">
        <v>0</v>
      </c>
    </row>
    <row r="2294" spans="1:20">
      <c r="A2294" t="s">
        <v>2450</v>
      </c>
      <c r="B2294" s="11" t="str">
        <f t="shared" si="215"/>
        <v>CHP4</v>
      </c>
      <c r="C2294" s="11" t="str">
        <f>VLOOKUP('intouch变量（离散）'!$A2294,基本表格!$G:$Q,2,FALSE)</f>
        <v>4#刨片机油泵电机 电机控制 右跑偏导致停机</v>
      </c>
      <c r="D2294" t="s">
        <v>154</v>
      </c>
      <c r="E2294" t="str">
        <f t="shared" si="211"/>
        <v>No</v>
      </c>
      <c r="F2294" t="str">
        <f t="shared" si="212"/>
        <v>0</v>
      </c>
      <c r="G2294" t="s">
        <v>154</v>
      </c>
      <c r="H2294" t="s">
        <v>155</v>
      </c>
      <c r="I2294" t="str">
        <f t="shared" si="213"/>
        <v/>
      </c>
      <c r="J2294" t="str">
        <f t="shared" si="214"/>
        <v/>
      </c>
      <c r="K2294" t="str">
        <f>VLOOKUP('intouch变量（离散）'!$A2294,基本表格!$G:$Q,9,FALSE)</f>
        <v>On</v>
      </c>
      <c r="L2294">
        <v>1</v>
      </c>
      <c r="M2294" t="s">
        <v>156</v>
      </c>
      <c r="N2294" t="s">
        <v>157</v>
      </c>
      <c r="O2294" t="s">
        <v>158</v>
      </c>
      <c r="P2294" t="str">
        <f>VLOOKUP('intouch变量（离散）'!$A2294,基本表格!$G:$Q,3,FALSE)</f>
        <v>DB1400,X1562.3</v>
      </c>
      <c r="Q2294" t="str">
        <f>VLOOKUP('intouch变量（离散）'!$A2294,基本表格!$G:$Q,10,FALSE)</f>
        <v>Yes</v>
      </c>
      <c r="R2294" t="str">
        <f t="shared" si="216"/>
        <v>DB1400,X1562.3 4#刨片机油泵电机 电机控制 右跑偏导致停机</v>
      </c>
      <c r="S2294">
        <v>0</v>
      </c>
      <c r="T2294">
        <v>0</v>
      </c>
    </row>
    <row r="2295" spans="1:20">
      <c r="A2295" t="s">
        <v>2451</v>
      </c>
      <c r="B2295" s="11" t="str">
        <f t="shared" si="215"/>
        <v>CHP4</v>
      </c>
      <c r="C2295" s="11" t="str">
        <f>VLOOKUP('intouch变量（离散）'!$A2295,基本表格!$G:$Q,2,FALSE)</f>
        <v>4#刨片机油泵电机 电机控制 三角型</v>
      </c>
      <c r="D2295" t="s">
        <v>154</v>
      </c>
      <c r="E2295" t="str">
        <f t="shared" si="211"/>
        <v>No</v>
      </c>
      <c r="F2295" t="str">
        <f t="shared" si="212"/>
        <v>0</v>
      </c>
      <c r="G2295" t="s">
        <v>154</v>
      </c>
      <c r="H2295" t="s">
        <v>155</v>
      </c>
      <c r="I2295" t="str">
        <f t="shared" si="213"/>
        <v/>
      </c>
      <c r="J2295" t="str">
        <f t="shared" si="214"/>
        <v/>
      </c>
      <c r="K2295" t="str">
        <f>VLOOKUP('intouch变量（离散）'!$A2295,基本表格!$G:$Q,9,FALSE)</f>
        <v>None</v>
      </c>
      <c r="L2295">
        <v>1</v>
      </c>
      <c r="M2295" t="s">
        <v>156</v>
      </c>
      <c r="N2295" t="s">
        <v>157</v>
      </c>
      <c r="O2295" t="s">
        <v>158</v>
      </c>
      <c r="P2295" t="str">
        <f>VLOOKUP('intouch变量（离散）'!$A2295,基本表格!$G:$Q,3,FALSE)</f>
        <v>DB1400,X1566.0</v>
      </c>
      <c r="Q2295" t="str">
        <f>VLOOKUP('intouch变量（离散）'!$A2295,基本表格!$G:$Q,10,FALSE)</f>
        <v>Yes</v>
      </c>
      <c r="R2295" t="str">
        <f t="shared" si="216"/>
        <v>DB1400,X1566.0 4#刨片机油泵电机 电机控制 三角型</v>
      </c>
      <c r="S2295">
        <v>0</v>
      </c>
      <c r="T2295">
        <v>0</v>
      </c>
    </row>
    <row r="2296" spans="1:20">
      <c r="A2296" t="s">
        <v>2452</v>
      </c>
      <c r="B2296" s="11" t="str">
        <f t="shared" si="215"/>
        <v>CHP4</v>
      </c>
      <c r="C2296" s="11" t="str">
        <f>VLOOKUP('intouch变量（离散）'!$A2296,基本表格!$G:$Q,2,FALSE)</f>
        <v>4#刨片机油泵电机 电机控制 星型</v>
      </c>
      <c r="D2296" t="s">
        <v>154</v>
      </c>
      <c r="E2296" t="str">
        <f t="shared" si="211"/>
        <v>No</v>
      </c>
      <c r="F2296" t="str">
        <f t="shared" si="212"/>
        <v>0</v>
      </c>
      <c r="G2296" t="s">
        <v>154</v>
      </c>
      <c r="H2296" t="s">
        <v>155</v>
      </c>
      <c r="I2296" t="str">
        <f t="shared" si="213"/>
        <v/>
      </c>
      <c r="J2296" t="str">
        <f t="shared" si="214"/>
        <v/>
      </c>
      <c r="K2296" t="str">
        <f>VLOOKUP('intouch变量（离散）'!$A2296,基本表格!$G:$Q,9,FALSE)</f>
        <v>None</v>
      </c>
      <c r="L2296">
        <v>1</v>
      </c>
      <c r="M2296" t="s">
        <v>156</v>
      </c>
      <c r="N2296" t="s">
        <v>157</v>
      </c>
      <c r="O2296" t="s">
        <v>158</v>
      </c>
      <c r="P2296" t="str">
        <f>VLOOKUP('intouch变量（离散）'!$A2296,基本表格!$G:$Q,3,FALSE)</f>
        <v>DB1400,X1566.1</v>
      </c>
      <c r="Q2296" t="str">
        <f>VLOOKUP('intouch变量（离散）'!$A2296,基本表格!$G:$Q,10,FALSE)</f>
        <v>Yes</v>
      </c>
      <c r="R2296" t="str">
        <f t="shared" si="216"/>
        <v>DB1400,X1566.1 4#刨片机油泵电机 电机控制 星型</v>
      </c>
      <c r="S2296">
        <v>0</v>
      </c>
      <c r="T2296">
        <v>0</v>
      </c>
    </row>
    <row r="2297" spans="1:20">
      <c r="A2297" t="s">
        <v>2453</v>
      </c>
      <c r="B2297" s="11" t="str">
        <f t="shared" si="215"/>
        <v>CHP4</v>
      </c>
      <c r="C2297" s="11" t="str">
        <f>VLOOKUP('intouch变量（离散）'!$A2297,基本表格!$G:$Q,2,FALSE)</f>
        <v>4#刨片机油泵电机 电机控制 维修开关</v>
      </c>
      <c r="D2297" t="s">
        <v>154</v>
      </c>
      <c r="E2297" t="str">
        <f t="shared" si="211"/>
        <v>No</v>
      </c>
      <c r="F2297" t="str">
        <f t="shared" si="212"/>
        <v>0</v>
      </c>
      <c r="G2297" t="s">
        <v>154</v>
      </c>
      <c r="H2297" t="s">
        <v>155</v>
      </c>
      <c r="I2297" t="str">
        <f t="shared" si="213"/>
        <v/>
      </c>
      <c r="J2297" t="str">
        <f t="shared" si="214"/>
        <v/>
      </c>
      <c r="K2297" t="str">
        <f>VLOOKUP('intouch变量（离散）'!$A2297,基本表格!$G:$Q,9,FALSE)</f>
        <v>On</v>
      </c>
      <c r="L2297">
        <v>1</v>
      </c>
      <c r="M2297" t="s">
        <v>156</v>
      </c>
      <c r="N2297" t="s">
        <v>157</v>
      </c>
      <c r="O2297" t="s">
        <v>158</v>
      </c>
      <c r="P2297" t="str">
        <f>VLOOKUP('intouch变量（离散）'!$A2297,基本表格!$G:$Q,3,FALSE)</f>
        <v>DB1400,X1566.2</v>
      </c>
      <c r="Q2297" t="str">
        <f>VLOOKUP('intouch变量（离散）'!$A2297,基本表格!$G:$Q,10,FALSE)</f>
        <v>Yes</v>
      </c>
      <c r="R2297" t="str">
        <f t="shared" si="216"/>
        <v>DB1400,X1566.2 4#刨片机油泵电机 电机控制 维修开关</v>
      </c>
      <c r="S2297">
        <v>0</v>
      </c>
      <c r="T2297">
        <v>0</v>
      </c>
    </row>
    <row r="2298" spans="1:20">
      <c r="A2298" t="s">
        <v>2454</v>
      </c>
      <c r="B2298" s="11" t="str">
        <f t="shared" si="215"/>
        <v>CHP4</v>
      </c>
      <c r="C2298" s="11" t="str">
        <f>VLOOKUP('intouch变量（离散）'!$A2298,基本表格!$G:$Q,2,FALSE)</f>
        <v>4#刨片机油泵电机 电机控制 左跑偏2检测</v>
      </c>
      <c r="D2298" t="s">
        <v>154</v>
      </c>
      <c r="E2298" t="str">
        <f t="shared" si="211"/>
        <v>No</v>
      </c>
      <c r="F2298" t="str">
        <f t="shared" si="212"/>
        <v>0</v>
      </c>
      <c r="G2298" t="s">
        <v>154</v>
      </c>
      <c r="H2298" t="s">
        <v>155</v>
      </c>
      <c r="I2298" t="str">
        <f t="shared" si="213"/>
        <v/>
      </c>
      <c r="J2298" t="str">
        <f t="shared" si="214"/>
        <v/>
      </c>
      <c r="K2298" t="str">
        <f>VLOOKUP('intouch变量（离散）'!$A2298,基本表格!$G:$Q,9,FALSE)</f>
        <v>None</v>
      </c>
      <c r="L2298">
        <v>1</v>
      </c>
      <c r="M2298" t="s">
        <v>156</v>
      </c>
      <c r="N2298" t="s">
        <v>157</v>
      </c>
      <c r="O2298" t="s">
        <v>158</v>
      </c>
      <c r="P2298" t="str">
        <f>VLOOKUP('intouch变量（离散）'!$A2298,基本表格!$G:$Q,3,FALSE)</f>
        <v>DB1400,X1566.3</v>
      </c>
      <c r="Q2298" t="str">
        <f>VLOOKUP('intouch变量（离散）'!$A2298,基本表格!$G:$Q,10,FALSE)</f>
        <v>Yes</v>
      </c>
      <c r="R2298" t="str">
        <f t="shared" si="216"/>
        <v>DB1400,X1566.3 4#刨片机油泵电机 电机控制 左跑偏2检测</v>
      </c>
      <c r="S2298">
        <v>0</v>
      </c>
      <c r="T2298">
        <v>0</v>
      </c>
    </row>
    <row r="2299" spans="1:20">
      <c r="A2299" t="s">
        <v>2455</v>
      </c>
      <c r="B2299" s="11" t="str">
        <f t="shared" si="215"/>
        <v>CHP4</v>
      </c>
      <c r="C2299" s="11" t="str">
        <f>VLOOKUP('intouch变量（离散）'!$A2299,基本表格!$G:$Q,2,FALSE)</f>
        <v>4#刨片机油泵电机 电机控制 右跑偏2检测</v>
      </c>
      <c r="D2299" t="s">
        <v>154</v>
      </c>
      <c r="E2299" t="str">
        <f t="shared" si="211"/>
        <v>No</v>
      </c>
      <c r="F2299" t="str">
        <f t="shared" si="212"/>
        <v>0</v>
      </c>
      <c r="G2299" t="s">
        <v>154</v>
      </c>
      <c r="H2299" t="s">
        <v>155</v>
      </c>
      <c r="I2299" t="str">
        <f t="shared" si="213"/>
        <v/>
      </c>
      <c r="J2299" t="str">
        <f t="shared" si="214"/>
        <v/>
      </c>
      <c r="K2299" t="str">
        <f>VLOOKUP('intouch变量（离散）'!$A2299,基本表格!$G:$Q,9,FALSE)</f>
        <v>None</v>
      </c>
      <c r="L2299">
        <v>1</v>
      </c>
      <c r="M2299" t="s">
        <v>156</v>
      </c>
      <c r="N2299" t="s">
        <v>157</v>
      </c>
      <c r="O2299" t="s">
        <v>158</v>
      </c>
      <c r="P2299" t="str">
        <f>VLOOKUP('intouch变量（离散）'!$A2299,基本表格!$G:$Q,3,FALSE)</f>
        <v>DB1400,X1566.4</v>
      </c>
      <c r="Q2299" t="str">
        <f>VLOOKUP('intouch变量（离散）'!$A2299,基本表格!$G:$Q,10,FALSE)</f>
        <v>Yes</v>
      </c>
      <c r="R2299" t="str">
        <f t="shared" si="216"/>
        <v>DB1400,X1566.4 4#刨片机油泵电机 电机控制 右跑偏2检测</v>
      </c>
      <c r="S2299">
        <v>0</v>
      </c>
      <c r="T2299">
        <v>0</v>
      </c>
    </row>
    <row r="2300" spans="1:20">
      <c r="A2300" t="s">
        <v>2456</v>
      </c>
      <c r="B2300" s="11" t="str">
        <f t="shared" si="215"/>
        <v>CHP4</v>
      </c>
      <c r="C2300" s="11" t="str">
        <f>VLOOKUP('intouch变量（离散）'!$A2300,基本表格!$G:$Q,2,FALSE)</f>
        <v>4#刨片机润滑系统电机 电机控制 使能</v>
      </c>
      <c r="D2300" t="s">
        <v>154</v>
      </c>
      <c r="E2300" t="str">
        <f t="shared" si="211"/>
        <v>No</v>
      </c>
      <c r="F2300" t="str">
        <f t="shared" si="212"/>
        <v>0</v>
      </c>
      <c r="G2300" t="s">
        <v>154</v>
      </c>
      <c r="H2300" t="s">
        <v>155</v>
      </c>
      <c r="I2300" t="str">
        <f t="shared" si="213"/>
        <v/>
      </c>
      <c r="J2300" t="str">
        <f t="shared" si="214"/>
        <v/>
      </c>
      <c r="K2300" t="str">
        <f>VLOOKUP('intouch变量（离散）'!$A2300,基本表格!$G:$Q,9,FALSE)</f>
        <v>None</v>
      </c>
      <c r="L2300">
        <v>1</v>
      </c>
      <c r="M2300" t="s">
        <v>156</v>
      </c>
      <c r="N2300" t="s">
        <v>157</v>
      </c>
      <c r="O2300" t="s">
        <v>158</v>
      </c>
      <c r="P2300" t="str">
        <f>VLOOKUP('intouch变量（离散）'!$A2300,基本表格!$G:$Q,3,FALSE)</f>
        <v>DB1400,X1600.0</v>
      </c>
      <c r="Q2300" t="str">
        <f>VLOOKUP('intouch变量（离散）'!$A2300,基本表格!$G:$Q,10,FALSE)</f>
        <v>No</v>
      </c>
      <c r="R2300" t="str">
        <f t="shared" si="216"/>
        <v>DB1400,X1600.0 4#刨片机润滑系统电机 电机控制 使能</v>
      </c>
      <c r="S2300">
        <v>0</v>
      </c>
      <c r="T2300">
        <v>0</v>
      </c>
    </row>
    <row r="2301" spans="1:20">
      <c r="A2301" t="s">
        <v>2457</v>
      </c>
      <c r="B2301" s="11" t="str">
        <f t="shared" si="215"/>
        <v>CHP4</v>
      </c>
      <c r="C2301" s="11" t="str">
        <f>VLOOKUP('intouch变量（离散）'!$A2301,基本表格!$G:$Q,2,FALSE)</f>
        <v>4#刨片机润滑系统电机 电机控制 手自动状态</v>
      </c>
      <c r="D2301" t="s">
        <v>154</v>
      </c>
      <c r="E2301" t="str">
        <f t="shared" si="211"/>
        <v>No</v>
      </c>
      <c r="F2301" t="str">
        <f t="shared" si="212"/>
        <v>0</v>
      </c>
      <c r="G2301" t="s">
        <v>154</v>
      </c>
      <c r="H2301" t="s">
        <v>155</v>
      </c>
      <c r="I2301" t="str">
        <f t="shared" si="213"/>
        <v/>
      </c>
      <c r="J2301" t="str">
        <f t="shared" si="214"/>
        <v/>
      </c>
      <c r="K2301" t="str">
        <f>VLOOKUP('intouch变量（离散）'!$A2301,基本表格!$G:$Q,9,FALSE)</f>
        <v>None</v>
      </c>
      <c r="L2301">
        <v>1</v>
      </c>
      <c r="M2301" t="s">
        <v>156</v>
      </c>
      <c r="N2301" t="s">
        <v>157</v>
      </c>
      <c r="O2301" t="s">
        <v>158</v>
      </c>
      <c r="P2301" t="str">
        <f>VLOOKUP('intouch变量（离散）'!$A2301,基本表格!$G:$Q,3,FALSE)</f>
        <v>DB1400,X1600.3</v>
      </c>
      <c r="Q2301" t="str">
        <f>VLOOKUP('intouch变量（离散）'!$A2301,基本表格!$G:$Q,10,FALSE)</f>
        <v>Yes</v>
      </c>
      <c r="R2301" t="str">
        <f t="shared" si="216"/>
        <v>DB1400,X1600.3 4#刨片机润滑系统电机 电机控制 手自动状态</v>
      </c>
      <c r="S2301">
        <v>0</v>
      </c>
      <c r="T2301">
        <v>0</v>
      </c>
    </row>
    <row r="2302" spans="1:20">
      <c r="A2302" t="s">
        <v>2458</v>
      </c>
      <c r="B2302" s="11" t="str">
        <f t="shared" si="215"/>
        <v>CHP4</v>
      </c>
      <c r="C2302" s="11" t="str">
        <f>VLOOKUP('intouch变量（离散）'!$A2302,基本表格!$G:$Q,2,FALSE)</f>
        <v>4#刨片机润滑系统电机 电机控制 本地/远程(检修/待机）</v>
      </c>
      <c r="D2302" t="s">
        <v>154</v>
      </c>
      <c r="E2302" t="str">
        <f t="shared" si="211"/>
        <v>No</v>
      </c>
      <c r="F2302" t="str">
        <f t="shared" si="212"/>
        <v>0</v>
      </c>
      <c r="G2302" t="s">
        <v>154</v>
      </c>
      <c r="H2302" t="s">
        <v>155</v>
      </c>
      <c r="I2302" t="str">
        <f t="shared" si="213"/>
        <v/>
      </c>
      <c r="J2302" t="str">
        <f t="shared" si="214"/>
        <v/>
      </c>
      <c r="K2302" t="str">
        <f>VLOOKUP('intouch变量（离散）'!$A2302,基本表格!$G:$Q,9,FALSE)</f>
        <v>None</v>
      </c>
      <c r="L2302">
        <v>1</v>
      </c>
      <c r="M2302" t="s">
        <v>156</v>
      </c>
      <c r="N2302" t="s">
        <v>157</v>
      </c>
      <c r="O2302" t="s">
        <v>158</v>
      </c>
      <c r="P2302" t="str">
        <f>VLOOKUP('intouch变量（离散）'!$A2302,基本表格!$G:$Q,3,FALSE)</f>
        <v>DB1400,X1600.4</v>
      </c>
      <c r="Q2302" t="str">
        <f>VLOOKUP('intouch变量（离散）'!$A2302,基本表格!$G:$Q,10,FALSE)</f>
        <v>Yes</v>
      </c>
      <c r="R2302" t="str">
        <f t="shared" si="216"/>
        <v>DB1400,X1600.4 4#刨片机润滑系统电机 电机控制 本地/远程(检修/待机）</v>
      </c>
      <c r="S2302">
        <v>0</v>
      </c>
      <c r="T2302">
        <v>0</v>
      </c>
    </row>
    <row r="2303" spans="1:20">
      <c r="A2303" t="s">
        <v>2459</v>
      </c>
      <c r="B2303" s="11" t="str">
        <f t="shared" si="215"/>
        <v>CHP4</v>
      </c>
      <c r="C2303" s="11" t="str">
        <f>VLOOKUP('intouch变量（离散）'!$A2303,基本表格!$G:$Q,2,FALSE)</f>
        <v>4#刨片机润滑系统电机 电机控制 开启_上位机(正转)</v>
      </c>
      <c r="D2303" t="s">
        <v>154</v>
      </c>
      <c r="E2303" t="str">
        <f t="shared" si="211"/>
        <v>No</v>
      </c>
      <c r="F2303" t="str">
        <f t="shared" si="212"/>
        <v>0</v>
      </c>
      <c r="G2303" t="s">
        <v>154</v>
      </c>
      <c r="H2303" t="s">
        <v>155</v>
      </c>
      <c r="I2303" t="str">
        <f t="shared" si="213"/>
        <v/>
      </c>
      <c r="J2303" t="str">
        <f t="shared" si="214"/>
        <v/>
      </c>
      <c r="K2303" t="str">
        <f>VLOOKUP('intouch变量（离散）'!$A2303,基本表格!$G:$Q,9,FALSE)</f>
        <v>None</v>
      </c>
      <c r="L2303">
        <v>1</v>
      </c>
      <c r="M2303" t="s">
        <v>156</v>
      </c>
      <c r="N2303" t="s">
        <v>157</v>
      </c>
      <c r="O2303" t="s">
        <v>158</v>
      </c>
      <c r="P2303" t="str">
        <f>VLOOKUP('intouch变量（离散）'!$A2303,基本表格!$G:$Q,3,FALSE)</f>
        <v>DB1400,X1600.6</v>
      </c>
      <c r="Q2303" t="str">
        <f>VLOOKUP('intouch变量（离散）'!$A2303,基本表格!$G:$Q,10,FALSE)</f>
        <v>No</v>
      </c>
      <c r="R2303" t="str">
        <f t="shared" si="216"/>
        <v>DB1400,X1600.6 4#刨片机润滑系统电机 电机控制 开启_上位机(正转)</v>
      </c>
      <c r="S2303">
        <v>0</v>
      </c>
      <c r="T2303">
        <v>0</v>
      </c>
    </row>
    <row r="2304" spans="1:20">
      <c r="A2304" t="s">
        <v>2460</v>
      </c>
      <c r="B2304" s="11" t="str">
        <f t="shared" si="215"/>
        <v>CHP4</v>
      </c>
      <c r="C2304" s="11" t="str">
        <f>VLOOKUP('intouch变量（离散）'!$A2304,基本表格!$G:$Q,2,FALSE)</f>
        <v>4#刨片机润滑系统电机 电机控制 停止_上位机(反转)</v>
      </c>
      <c r="D2304" t="s">
        <v>154</v>
      </c>
      <c r="E2304" t="str">
        <f t="shared" si="211"/>
        <v>No</v>
      </c>
      <c r="F2304" t="str">
        <f t="shared" si="212"/>
        <v>0</v>
      </c>
      <c r="G2304" t="s">
        <v>154</v>
      </c>
      <c r="H2304" t="s">
        <v>155</v>
      </c>
      <c r="I2304" t="str">
        <f t="shared" si="213"/>
        <v/>
      </c>
      <c r="J2304" t="str">
        <f t="shared" si="214"/>
        <v/>
      </c>
      <c r="K2304" t="str">
        <f>VLOOKUP('intouch变量（离散）'!$A2304,基本表格!$G:$Q,9,FALSE)</f>
        <v>None</v>
      </c>
      <c r="L2304">
        <v>1</v>
      </c>
      <c r="M2304" t="s">
        <v>156</v>
      </c>
      <c r="N2304" t="s">
        <v>157</v>
      </c>
      <c r="O2304" t="s">
        <v>158</v>
      </c>
      <c r="P2304" t="str">
        <f>VLOOKUP('intouch变量（离散）'!$A2304,基本表格!$G:$Q,3,FALSE)</f>
        <v>DB1400,X1601.0</v>
      </c>
      <c r="Q2304" t="str">
        <f>VLOOKUP('intouch变量（离散）'!$A2304,基本表格!$G:$Q,10,FALSE)</f>
        <v>No</v>
      </c>
      <c r="R2304" t="str">
        <f t="shared" si="216"/>
        <v>DB1400,X1601.0 4#刨片机润滑系统电机 电机控制 停止_上位机(反转)</v>
      </c>
      <c r="S2304">
        <v>0</v>
      </c>
      <c r="T2304">
        <v>0</v>
      </c>
    </row>
    <row r="2305" spans="1:20">
      <c r="A2305" t="s">
        <v>2461</v>
      </c>
      <c r="B2305" s="11" t="str">
        <f t="shared" si="215"/>
        <v>CHP4</v>
      </c>
      <c r="C2305" s="11" t="str">
        <f>VLOOKUP('intouch变量（离散）'!$A2305,基本表格!$G:$Q,2,FALSE)</f>
        <v>4#刨片机润滑系统电机 电机控制 通风扇</v>
      </c>
      <c r="D2305" t="s">
        <v>154</v>
      </c>
      <c r="E2305" t="str">
        <f t="shared" si="211"/>
        <v>No</v>
      </c>
      <c r="F2305" t="str">
        <f t="shared" si="212"/>
        <v>0</v>
      </c>
      <c r="G2305" t="s">
        <v>154</v>
      </c>
      <c r="H2305" t="s">
        <v>155</v>
      </c>
      <c r="I2305" t="str">
        <f t="shared" si="213"/>
        <v/>
      </c>
      <c r="J2305" t="str">
        <f t="shared" si="214"/>
        <v/>
      </c>
      <c r="K2305" t="str">
        <f>VLOOKUP('intouch变量（离散）'!$A2305,基本表格!$G:$Q,9,FALSE)</f>
        <v>None</v>
      </c>
      <c r="L2305">
        <v>1</v>
      </c>
      <c r="M2305" t="s">
        <v>156</v>
      </c>
      <c r="N2305" t="s">
        <v>157</v>
      </c>
      <c r="O2305" t="s">
        <v>158</v>
      </c>
      <c r="P2305" t="str">
        <f>VLOOKUP('intouch变量（离散）'!$A2305,基本表格!$G:$Q,3,FALSE)</f>
        <v>DB1400,X1601.1</v>
      </c>
      <c r="Q2305" t="str">
        <f>VLOOKUP('intouch变量（离散）'!$A2305,基本表格!$G:$Q,10,FALSE)</f>
        <v>Yes</v>
      </c>
      <c r="R2305" t="str">
        <f t="shared" si="216"/>
        <v>DB1400,X1601.1 4#刨片机润滑系统电机 电机控制 通风扇</v>
      </c>
      <c r="S2305">
        <v>0</v>
      </c>
      <c r="T2305">
        <v>0</v>
      </c>
    </row>
    <row r="2306" spans="1:20">
      <c r="A2306" t="s">
        <v>2462</v>
      </c>
      <c r="B2306" s="11" t="str">
        <f t="shared" si="215"/>
        <v>CHP4</v>
      </c>
      <c r="C2306" s="11" t="str">
        <f>VLOOKUP('intouch变量（离散）'!$A2306,基本表格!$G:$Q,2,FALSE)</f>
        <v>4#刨片机润滑系统电机 电机控制 电机(正转）</v>
      </c>
      <c r="D2306" t="s">
        <v>154</v>
      </c>
      <c r="E2306" t="str">
        <f t="shared" si="211"/>
        <v>No</v>
      </c>
      <c r="F2306" t="str">
        <f t="shared" si="212"/>
        <v>0</v>
      </c>
      <c r="G2306" t="s">
        <v>154</v>
      </c>
      <c r="H2306" t="s">
        <v>155</v>
      </c>
      <c r="I2306" t="str">
        <f t="shared" si="213"/>
        <v/>
      </c>
      <c r="J2306" t="str">
        <f t="shared" si="214"/>
        <v/>
      </c>
      <c r="K2306" t="str">
        <f>VLOOKUP('intouch变量（离散）'!$A2306,基本表格!$G:$Q,9,FALSE)</f>
        <v>None</v>
      </c>
      <c r="L2306">
        <v>1</v>
      </c>
      <c r="M2306" t="s">
        <v>156</v>
      </c>
      <c r="N2306" t="s">
        <v>157</v>
      </c>
      <c r="O2306" t="s">
        <v>158</v>
      </c>
      <c r="P2306" t="str">
        <f>VLOOKUP('intouch变量（离散）'!$A2306,基本表格!$G:$Q,3,FALSE)</f>
        <v>DB1400,X1601.2</v>
      </c>
      <c r="Q2306" t="str">
        <f>VLOOKUP('intouch变量（离散）'!$A2306,基本表格!$G:$Q,10,FALSE)</f>
        <v>Yes</v>
      </c>
      <c r="R2306" t="str">
        <f t="shared" si="216"/>
        <v>DB1400,X1601.2 4#刨片机润滑系统电机 电机控制 电机(正转）</v>
      </c>
      <c r="S2306">
        <v>0</v>
      </c>
      <c r="T2306">
        <v>0</v>
      </c>
    </row>
    <row r="2307" spans="1:20">
      <c r="A2307" t="s">
        <v>2463</v>
      </c>
      <c r="B2307" s="11" t="str">
        <f t="shared" si="215"/>
        <v>CHP4</v>
      </c>
      <c r="C2307" s="11" t="str">
        <f>VLOOKUP('intouch变量（离散）'!$A2307,基本表格!$G:$Q,2,FALSE)</f>
        <v>4#刨片机润滑系统电机 电机控制 电机过载</v>
      </c>
      <c r="D2307" t="s">
        <v>154</v>
      </c>
      <c r="E2307" t="str">
        <f t="shared" ref="E2307:E2370" si="217">IF(RIGHT($A2307,2)="EN","Yes","No")</f>
        <v>No</v>
      </c>
      <c r="F2307" t="str">
        <f t="shared" ref="F2307:F2370" si="218">IF(RIGHT($A2307,2)="EN","900","0")</f>
        <v>0</v>
      </c>
      <c r="G2307" t="s">
        <v>154</v>
      </c>
      <c r="H2307" t="s">
        <v>155</v>
      </c>
      <c r="I2307" t="str">
        <f t="shared" ref="I2307:I2370" si="219">IF(RIGHT($A2307,2)="EN","禁用","")</f>
        <v/>
      </c>
      <c r="J2307" t="str">
        <f t="shared" ref="J2307:J2370" si="220">IF(RIGHT($A2307,2)="EN","启用","")</f>
        <v/>
      </c>
      <c r="K2307" t="str">
        <f>VLOOKUP('intouch变量（离散）'!$A2307,基本表格!$G:$Q,9,FALSE)</f>
        <v>On</v>
      </c>
      <c r="L2307">
        <v>1</v>
      </c>
      <c r="M2307" t="s">
        <v>156</v>
      </c>
      <c r="N2307" t="s">
        <v>157</v>
      </c>
      <c r="O2307" t="s">
        <v>158</v>
      </c>
      <c r="P2307" t="str">
        <f>VLOOKUP('intouch变量（离散）'!$A2307,基本表格!$G:$Q,3,FALSE)</f>
        <v>DB1400,X1601.3</v>
      </c>
      <c r="Q2307" t="str">
        <f>VLOOKUP('intouch变量（离散）'!$A2307,基本表格!$G:$Q,10,FALSE)</f>
        <v>Yes</v>
      </c>
      <c r="R2307" t="str">
        <f t="shared" si="216"/>
        <v>DB1400,X1601.3 4#刨片机润滑系统电机 电机控制 电机过载</v>
      </c>
      <c r="S2307">
        <v>0</v>
      </c>
      <c r="T2307">
        <v>0</v>
      </c>
    </row>
    <row r="2308" spans="1:20">
      <c r="A2308" t="s">
        <v>2464</v>
      </c>
      <c r="B2308" s="11" t="str">
        <f t="shared" si="215"/>
        <v>CHP4</v>
      </c>
      <c r="C2308" s="11" t="str">
        <f>VLOOKUP('intouch变量（离散）'!$A2308,基本表格!$G:$Q,2,FALSE)</f>
        <v>4#刨片机润滑系统电机 电机控制 风扇过载</v>
      </c>
      <c r="D2308" t="s">
        <v>154</v>
      </c>
      <c r="E2308" t="str">
        <f t="shared" si="217"/>
        <v>No</v>
      </c>
      <c r="F2308" t="str">
        <f t="shared" si="218"/>
        <v>0</v>
      </c>
      <c r="G2308" t="s">
        <v>154</v>
      </c>
      <c r="H2308" t="s">
        <v>155</v>
      </c>
      <c r="I2308" t="str">
        <f t="shared" si="219"/>
        <v/>
      </c>
      <c r="J2308" t="str">
        <f t="shared" si="220"/>
        <v/>
      </c>
      <c r="K2308" t="str">
        <f>VLOOKUP('intouch变量（离散）'!$A2308,基本表格!$G:$Q,9,FALSE)</f>
        <v>On</v>
      </c>
      <c r="L2308">
        <v>1</v>
      </c>
      <c r="M2308" t="s">
        <v>156</v>
      </c>
      <c r="N2308" t="s">
        <v>157</v>
      </c>
      <c r="O2308" t="s">
        <v>158</v>
      </c>
      <c r="P2308" t="str">
        <f>VLOOKUP('intouch变量（离散）'!$A2308,基本表格!$G:$Q,3,FALSE)</f>
        <v>DB1400,X1601.4</v>
      </c>
      <c r="Q2308" t="str">
        <f>VLOOKUP('intouch变量（离散）'!$A2308,基本表格!$G:$Q,10,FALSE)</f>
        <v>Yes</v>
      </c>
      <c r="R2308" t="str">
        <f t="shared" si="216"/>
        <v>DB1400,X1601.4 4#刨片机润滑系统电机 电机控制 风扇过载</v>
      </c>
      <c r="S2308">
        <v>0</v>
      </c>
      <c r="T2308">
        <v>0</v>
      </c>
    </row>
    <row r="2309" spans="1:20">
      <c r="A2309" t="s">
        <v>2465</v>
      </c>
      <c r="B2309" s="11" t="str">
        <f t="shared" ref="B2309:B2372" si="221">LEFT(A2309,4)</f>
        <v>CHP4</v>
      </c>
      <c r="C2309" s="11" t="str">
        <f>VLOOKUP('intouch变量（离散）'!$A2309,基本表格!$G:$Q,2,FALSE)</f>
        <v>4#刨片机润滑系统电机 电机控制 电机运行指示</v>
      </c>
      <c r="D2309" t="s">
        <v>154</v>
      </c>
      <c r="E2309" t="str">
        <f t="shared" si="217"/>
        <v>No</v>
      </c>
      <c r="F2309" t="str">
        <f t="shared" si="218"/>
        <v>0</v>
      </c>
      <c r="G2309" t="s">
        <v>154</v>
      </c>
      <c r="H2309" t="s">
        <v>155</v>
      </c>
      <c r="I2309" t="str">
        <f t="shared" si="219"/>
        <v/>
      </c>
      <c r="J2309" t="str">
        <f t="shared" si="220"/>
        <v/>
      </c>
      <c r="K2309" t="str">
        <f>VLOOKUP('intouch变量（离散）'!$A2309,基本表格!$G:$Q,9,FALSE)</f>
        <v>None</v>
      </c>
      <c r="L2309">
        <v>1</v>
      </c>
      <c r="M2309" t="s">
        <v>156</v>
      </c>
      <c r="N2309" t="s">
        <v>157</v>
      </c>
      <c r="O2309" t="s">
        <v>158</v>
      </c>
      <c r="P2309" t="str">
        <f>VLOOKUP('intouch变量（离散）'!$A2309,基本表格!$G:$Q,3,FALSE)</f>
        <v>DB1400,X1601.5</v>
      </c>
      <c r="Q2309" t="str">
        <f>VLOOKUP('intouch变量（离散）'!$A2309,基本表格!$G:$Q,10,FALSE)</f>
        <v>Yes</v>
      </c>
      <c r="R2309" t="str">
        <f t="shared" ref="R2309:R2372" si="222">P2309&amp;" "&amp;C2309</f>
        <v>DB1400,X1601.5 4#刨片机润滑系统电机 电机控制 电机运行指示</v>
      </c>
      <c r="S2309">
        <v>0</v>
      </c>
      <c r="T2309">
        <v>0</v>
      </c>
    </row>
    <row r="2310" spans="1:20">
      <c r="A2310" t="s">
        <v>2466</v>
      </c>
      <c r="B2310" s="11" t="str">
        <f t="shared" si="221"/>
        <v>CHP4</v>
      </c>
      <c r="C2310" s="11" t="str">
        <f>VLOOKUP('intouch变量（离散）'!$A2310,基本表格!$G:$Q,2,FALSE)</f>
        <v>4#刨片机润滑系统电机 电机控制 断链报警</v>
      </c>
      <c r="D2310" t="s">
        <v>154</v>
      </c>
      <c r="E2310" t="str">
        <f t="shared" si="217"/>
        <v>No</v>
      </c>
      <c r="F2310" t="str">
        <f t="shared" si="218"/>
        <v>0</v>
      </c>
      <c r="G2310" t="s">
        <v>154</v>
      </c>
      <c r="H2310" t="s">
        <v>155</v>
      </c>
      <c r="I2310" t="str">
        <f t="shared" si="219"/>
        <v/>
      </c>
      <c r="J2310" t="str">
        <f t="shared" si="220"/>
        <v/>
      </c>
      <c r="K2310" t="str">
        <f>VLOOKUP('intouch变量（离散）'!$A2310,基本表格!$G:$Q,9,FALSE)</f>
        <v>On</v>
      </c>
      <c r="L2310">
        <v>1</v>
      </c>
      <c r="M2310" t="s">
        <v>156</v>
      </c>
      <c r="N2310" t="s">
        <v>157</v>
      </c>
      <c r="O2310" t="s">
        <v>158</v>
      </c>
      <c r="P2310" t="str">
        <f>VLOOKUP('intouch变量（离散）'!$A2310,基本表格!$G:$Q,3,FALSE)</f>
        <v>DB1400,X1601.6</v>
      </c>
      <c r="Q2310" t="str">
        <f>VLOOKUP('intouch变量（离散）'!$A2310,基本表格!$G:$Q,10,FALSE)</f>
        <v>Yes</v>
      </c>
      <c r="R2310" t="str">
        <f t="shared" si="222"/>
        <v>DB1400,X1601.6 4#刨片机润滑系统电机 电机控制 断链报警</v>
      </c>
      <c r="S2310">
        <v>0</v>
      </c>
      <c r="T2310">
        <v>0</v>
      </c>
    </row>
    <row r="2311" spans="1:20">
      <c r="A2311" t="s">
        <v>2467</v>
      </c>
      <c r="B2311" s="11" t="str">
        <f t="shared" si="221"/>
        <v>CHP4</v>
      </c>
      <c r="C2311" s="11" t="str">
        <f>VLOOKUP('intouch变量（离散）'!$A2311,基本表格!$G:$Q,2,FALSE)</f>
        <v>4#刨片机润滑系统电机 电机控制 断链检测</v>
      </c>
      <c r="D2311" t="s">
        <v>154</v>
      </c>
      <c r="E2311" t="str">
        <f t="shared" si="217"/>
        <v>No</v>
      </c>
      <c r="F2311" t="str">
        <f t="shared" si="218"/>
        <v>0</v>
      </c>
      <c r="G2311" t="s">
        <v>154</v>
      </c>
      <c r="H2311" t="s">
        <v>155</v>
      </c>
      <c r="I2311" t="str">
        <f t="shared" si="219"/>
        <v/>
      </c>
      <c r="J2311" t="str">
        <f t="shared" si="220"/>
        <v/>
      </c>
      <c r="K2311" t="str">
        <f>VLOOKUP('intouch变量（离散）'!$A2311,基本表格!$G:$Q,9,FALSE)</f>
        <v>None</v>
      </c>
      <c r="L2311">
        <v>1</v>
      </c>
      <c r="M2311" t="s">
        <v>156</v>
      </c>
      <c r="N2311" t="s">
        <v>157</v>
      </c>
      <c r="O2311" t="s">
        <v>158</v>
      </c>
      <c r="P2311" t="str">
        <f>VLOOKUP('intouch变量（离散）'!$A2311,基本表格!$G:$Q,3,FALSE)</f>
        <v>DB1400,X1601.7</v>
      </c>
      <c r="Q2311" t="str">
        <f>VLOOKUP('intouch变量（离散）'!$A2311,基本表格!$G:$Q,10,FALSE)</f>
        <v>Yes</v>
      </c>
      <c r="R2311" t="str">
        <f t="shared" si="222"/>
        <v>DB1400,X1601.7 4#刨片机润滑系统电机 电机控制 断链检测</v>
      </c>
      <c r="S2311">
        <v>0</v>
      </c>
      <c r="T2311">
        <v>0</v>
      </c>
    </row>
    <row r="2312" spans="1:20">
      <c r="A2312" t="s">
        <v>2468</v>
      </c>
      <c r="B2312" s="11" t="str">
        <f t="shared" si="221"/>
        <v>CHP4</v>
      </c>
      <c r="C2312" s="11" t="str">
        <f>VLOOKUP('intouch变量（离散）'!$A2312,基本表格!$G:$Q,2,FALSE)</f>
        <v>4#刨片机润滑系统电机 电机控制 复位</v>
      </c>
      <c r="D2312" t="s">
        <v>154</v>
      </c>
      <c r="E2312" t="str">
        <f t="shared" si="217"/>
        <v>No</v>
      </c>
      <c r="F2312" t="str">
        <f t="shared" si="218"/>
        <v>0</v>
      </c>
      <c r="G2312" t="s">
        <v>154</v>
      </c>
      <c r="H2312" t="s">
        <v>155</v>
      </c>
      <c r="I2312" t="str">
        <f t="shared" si="219"/>
        <v/>
      </c>
      <c r="J2312" t="str">
        <f t="shared" si="220"/>
        <v/>
      </c>
      <c r="K2312" t="str">
        <f>VLOOKUP('intouch变量（离散）'!$A2312,基本表格!$G:$Q,9,FALSE)</f>
        <v>None</v>
      </c>
      <c r="L2312">
        <v>1</v>
      </c>
      <c r="M2312" t="s">
        <v>156</v>
      </c>
      <c r="N2312" t="s">
        <v>157</v>
      </c>
      <c r="O2312" t="s">
        <v>158</v>
      </c>
      <c r="P2312" t="str">
        <f>VLOOKUP('intouch变量（离散）'!$A2312,基本表格!$G:$Q,3,FALSE)</f>
        <v>DB1400,X1602.0</v>
      </c>
      <c r="Q2312" t="str">
        <f>VLOOKUP('intouch变量（离散）'!$A2312,基本表格!$G:$Q,10,FALSE)</f>
        <v>No</v>
      </c>
      <c r="R2312" t="str">
        <f t="shared" si="222"/>
        <v>DB1400,X1602.0 4#刨片机润滑系统电机 电机控制 复位</v>
      </c>
      <c r="S2312">
        <v>0</v>
      </c>
      <c r="T2312">
        <v>0</v>
      </c>
    </row>
    <row r="2313" spans="1:20">
      <c r="A2313" t="s">
        <v>2469</v>
      </c>
      <c r="B2313" s="11" t="str">
        <f t="shared" si="221"/>
        <v>CHP4</v>
      </c>
      <c r="C2313" s="11" t="str">
        <f>VLOOKUP('intouch变量（离散）'!$A2313,基本表格!$G:$Q,2,FALSE)</f>
        <v>4#刨片机润滑系统电机 电机控制 断链保护使能</v>
      </c>
      <c r="D2313" t="s">
        <v>154</v>
      </c>
      <c r="E2313" t="str">
        <f t="shared" si="217"/>
        <v>Yes</v>
      </c>
      <c r="F2313" t="str">
        <f t="shared" si="218"/>
        <v>900</v>
      </c>
      <c r="G2313" t="s">
        <v>154</v>
      </c>
      <c r="H2313" t="s">
        <v>155</v>
      </c>
      <c r="I2313" t="str">
        <f t="shared" si="219"/>
        <v>禁用</v>
      </c>
      <c r="J2313" t="str">
        <f t="shared" si="220"/>
        <v>启用</v>
      </c>
      <c r="K2313" t="str">
        <f>VLOOKUP('intouch变量（离散）'!$A2313,基本表格!$G:$Q,9,FALSE)</f>
        <v>None</v>
      </c>
      <c r="L2313">
        <v>1</v>
      </c>
      <c r="M2313" t="s">
        <v>156</v>
      </c>
      <c r="N2313" t="s">
        <v>157</v>
      </c>
      <c r="O2313" t="s">
        <v>158</v>
      </c>
      <c r="P2313" t="str">
        <f>VLOOKUP('intouch变量（离散）'!$A2313,基本表格!$G:$Q,3,FALSE)</f>
        <v>DB1400,X1602.1</v>
      </c>
      <c r="Q2313" t="str">
        <f>VLOOKUP('intouch变量（离散）'!$A2313,基本表格!$G:$Q,10,FALSE)</f>
        <v>No</v>
      </c>
      <c r="R2313" t="str">
        <f t="shared" si="222"/>
        <v>DB1400,X1602.1 4#刨片机润滑系统电机 电机控制 断链保护使能</v>
      </c>
      <c r="S2313">
        <v>0</v>
      </c>
      <c r="T2313">
        <v>0</v>
      </c>
    </row>
    <row r="2314" spans="1:20">
      <c r="A2314" t="s">
        <v>2470</v>
      </c>
      <c r="B2314" s="11" t="str">
        <f t="shared" si="221"/>
        <v>CHP4</v>
      </c>
      <c r="C2314" s="11" t="str">
        <f>VLOOKUP('intouch变量（离散）'!$A2314,基本表格!$G:$Q,2,FALSE)</f>
        <v>4#刨片机润滑系统电机 电机控制 断链导致停机</v>
      </c>
      <c r="D2314" t="s">
        <v>154</v>
      </c>
      <c r="E2314" t="str">
        <f t="shared" si="217"/>
        <v>No</v>
      </c>
      <c r="F2314" t="str">
        <f t="shared" si="218"/>
        <v>0</v>
      </c>
      <c r="G2314" t="s">
        <v>154</v>
      </c>
      <c r="H2314" t="s">
        <v>155</v>
      </c>
      <c r="I2314" t="str">
        <f t="shared" si="219"/>
        <v/>
      </c>
      <c r="J2314" t="str">
        <f t="shared" si="220"/>
        <v/>
      </c>
      <c r="K2314" t="str">
        <f>VLOOKUP('intouch变量（离散）'!$A2314,基本表格!$G:$Q,9,FALSE)</f>
        <v>On</v>
      </c>
      <c r="L2314">
        <v>1</v>
      </c>
      <c r="M2314" t="s">
        <v>156</v>
      </c>
      <c r="N2314" t="s">
        <v>157</v>
      </c>
      <c r="O2314" t="s">
        <v>158</v>
      </c>
      <c r="P2314" t="str">
        <f>VLOOKUP('intouch变量（离散）'!$A2314,基本表格!$G:$Q,3,FALSE)</f>
        <v>DB1400,X1602.2</v>
      </c>
      <c r="Q2314" t="str">
        <f>VLOOKUP('intouch变量（离散）'!$A2314,基本表格!$G:$Q,10,FALSE)</f>
        <v>Yes</v>
      </c>
      <c r="R2314" t="str">
        <f t="shared" si="222"/>
        <v>DB1400,X1602.2 4#刨片机润滑系统电机 电机控制 断链导致停机</v>
      </c>
      <c r="S2314">
        <v>0</v>
      </c>
      <c r="T2314">
        <v>0</v>
      </c>
    </row>
    <row r="2315" spans="1:20">
      <c r="A2315" t="s">
        <v>2471</v>
      </c>
      <c r="B2315" s="11" t="str">
        <f t="shared" si="221"/>
        <v>CHP4</v>
      </c>
      <c r="C2315" s="11" t="str">
        <f>VLOOKUP('intouch变量（离散）'!$A2315,基本表格!$G:$Q,2,FALSE)</f>
        <v>4#刨片机润滑系统电机 电机控制 电机(反转）</v>
      </c>
      <c r="D2315" t="s">
        <v>154</v>
      </c>
      <c r="E2315" t="str">
        <f t="shared" si="217"/>
        <v>No</v>
      </c>
      <c r="F2315" t="str">
        <f t="shared" si="218"/>
        <v>0</v>
      </c>
      <c r="G2315" t="s">
        <v>154</v>
      </c>
      <c r="H2315" t="s">
        <v>155</v>
      </c>
      <c r="I2315" t="str">
        <f t="shared" si="219"/>
        <v/>
      </c>
      <c r="J2315" t="str">
        <f t="shared" si="220"/>
        <v/>
      </c>
      <c r="K2315" t="str">
        <f>VLOOKUP('intouch变量（离散）'!$A2315,基本表格!$G:$Q,9,FALSE)</f>
        <v>None</v>
      </c>
      <c r="L2315">
        <v>1</v>
      </c>
      <c r="M2315" t="s">
        <v>156</v>
      </c>
      <c r="N2315" t="s">
        <v>157</v>
      </c>
      <c r="O2315" t="s">
        <v>158</v>
      </c>
      <c r="P2315" t="str">
        <f>VLOOKUP('intouch变量（离散）'!$A2315,基本表格!$G:$Q,3,FALSE)</f>
        <v>DB1400,X1602.3</v>
      </c>
      <c r="Q2315" t="str">
        <f>VLOOKUP('intouch变量（离散）'!$A2315,基本表格!$G:$Q,10,FALSE)</f>
        <v>Yes</v>
      </c>
      <c r="R2315" t="str">
        <f t="shared" si="222"/>
        <v>DB1400,X1602.3 4#刨片机润滑系统电机 电机控制 电机(反转）</v>
      </c>
      <c r="S2315">
        <v>0</v>
      </c>
      <c r="T2315">
        <v>0</v>
      </c>
    </row>
    <row r="2316" spans="1:20">
      <c r="A2316" t="s">
        <v>2472</v>
      </c>
      <c r="B2316" s="11" t="str">
        <f t="shared" si="221"/>
        <v>CHP4</v>
      </c>
      <c r="C2316" s="11" t="str">
        <f>VLOOKUP('intouch变量（离散）'!$A2316,基本表格!$G:$Q,2,FALSE)</f>
        <v>4#刨片机润滑系统电机 电机控制 本地</v>
      </c>
      <c r="D2316" t="s">
        <v>154</v>
      </c>
      <c r="E2316" t="str">
        <f t="shared" si="217"/>
        <v>No</v>
      </c>
      <c r="F2316" t="str">
        <f t="shared" si="218"/>
        <v>0</v>
      </c>
      <c r="G2316" t="s">
        <v>154</v>
      </c>
      <c r="H2316" t="s">
        <v>155</v>
      </c>
      <c r="I2316" t="str">
        <f t="shared" si="219"/>
        <v/>
      </c>
      <c r="J2316" t="str">
        <f t="shared" si="220"/>
        <v/>
      </c>
      <c r="K2316" t="str">
        <f>VLOOKUP('intouch变量（离散）'!$A2316,基本表格!$G:$Q,9,FALSE)</f>
        <v>None</v>
      </c>
      <c r="L2316">
        <v>1</v>
      </c>
      <c r="M2316" t="s">
        <v>156</v>
      </c>
      <c r="N2316" t="s">
        <v>157</v>
      </c>
      <c r="O2316" t="s">
        <v>158</v>
      </c>
      <c r="P2316" t="str">
        <f>VLOOKUP('intouch变量（离散）'!$A2316,基本表格!$G:$Q,3,FALSE)</f>
        <v>DB1400,X1602.4</v>
      </c>
      <c r="Q2316" t="str">
        <f>VLOOKUP('intouch变量（离散）'!$A2316,基本表格!$G:$Q,10,FALSE)</f>
        <v>Yes</v>
      </c>
      <c r="R2316" t="str">
        <f t="shared" si="222"/>
        <v>DB1400,X1602.4 4#刨片机润滑系统电机 电机控制 本地</v>
      </c>
      <c r="S2316">
        <v>0</v>
      </c>
      <c r="T2316">
        <v>0</v>
      </c>
    </row>
    <row r="2317" spans="1:20">
      <c r="A2317" t="s">
        <v>2473</v>
      </c>
      <c r="B2317" s="11" t="str">
        <f t="shared" si="221"/>
        <v>CHP4</v>
      </c>
      <c r="C2317" s="11" t="str">
        <f>VLOOKUP('intouch变量（离散）'!$A2317,基本表格!$G:$Q,2,FALSE)</f>
        <v>4#刨片机润滑系统电机 电机控制 远程</v>
      </c>
      <c r="D2317" t="s">
        <v>154</v>
      </c>
      <c r="E2317" t="str">
        <f t="shared" si="217"/>
        <v>No</v>
      </c>
      <c r="F2317" t="str">
        <f t="shared" si="218"/>
        <v>0</v>
      </c>
      <c r="G2317" t="s">
        <v>154</v>
      </c>
      <c r="H2317" t="s">
        <v>155</v>
      </c>
      <c r="I2317" t="str">
        <f t="shared" si="219"/>
        <v/>
      </c>
      <c r="J2317" t="str">
        <f t="shared" si="220"/>
        <v/>
      </c>
      <c r="K2317" t="str">
        <f>VLOOKUP('intouch变量（离散）'!$A2317,基本表格!$G:$Q,9,FALSE)</f>
        <v>None</v>
      </c>
      <c r="L2317">
        <v>1</v>
      </c>
      <c r="M2317" t="s">
        <v>156</v>
      </c>
      <c r="N2317" t="s">
        <v>157</v>
      </c>
      <c r="O2317" t="s">
        <v>158</v>
      </c>
      <c r="P2317" t="str">
        <f>VLOOKUP('intouch变量（离散）'!$A2317,基本表格!$G:$Q,3,FALSE)</f>
        <v>DB1400,X1602.5</v>
      </c>
      <c r="Q2317" t="str">
        <f>VLOOKUP('intouch变量（离散）'!$A2317,基本表格!$G:$Q,10,FALSE)</f>
        <v>Yes</v>
      </c>
      <c r="R2317" t="str">
        <f t="shared" si="222"/>
        <v>DB1400,X1602.5 4#刨片机润滑系统电机 电机控制 远程</v>
      </c>
      <c r="S2317">
        <v>0</v>
      </c>
      <c r="T2317">
        <v>0</v>
      </c>
    </row>
    <row r="2318" spans="1:20">
      <c r="A2318" t="s">
        <v>2474</v>
      </c>
      <c r="B2318" s="11" t="str">
        <f t="shared" si="221"/>
        <v>CHP4</v>
      </c>
      <c r="C2318" s="11" t="str">
        <f>VLOOKUP('intouch变量（离散）'!$A2318,基本表格!$G:$Q,2,FALSE)</f>
        <v>4#刨片机润滑系统电机 电机控制 堵料报警</v>
      </c>
      <c r="D2318" t="s">
        <v>154</v>
      </c>
      <c r="E2318" t="str">
        <f t="shared" si="217"/>
        <v>No</v>
      </c>
      <c r="F2318" t="str">
        <f t="shared" si="218"/>
        <v>0</v>
      </c>
      <c r="G2318" t="s">
        <v>154</v>
      </c>
      <c r="H2318" t="s">
        <v>155</v>
      </c>
      <c r="I2318" t="str">
        <f t="shared" si="219"/>
        <v/>
      </c>
      <c r="J2318" t="str">
        <f t="shared" si="220"/>
        <v/>
      </c>
      <c r="K2318" t="str">
        <f>VLOOKUP('intouch变量（离散）'!$A2318,基本表格!$G:$Q,9,FALSE)</f>
        <v>On</v>
      </c>
      <c r="L2318">
        <v>1</v>
      </c>
      <c r="M2318" t="s">
        <v>156</v>
      </c>
      <c r="N2318" t="s">
        <v>157</v>
      </c>
      <c r="O2318" t="s">
        <v>158</v>
      </c>
      <c r="P2318" t="str">
        <f>VLOOKUP('intouch变量（离散）'!$A2318,基本表格!$G:$Q,3,FALSE)</f>
        <v>DB1400,X1602.6</v>
      </c>
      <c r="Q2318" t="str">
        <f>VLOOKUP('intouch变量（离散）'!$A2318,基本表格!$G:$Q,10,FALSE)</f>
        <v>Yes</v>
      </c>
      <c r="R2318" t="str">
        <f t="shared" si="222"/>
        <v>DB1400,X1602.6 4#刨片机润滑系统电机 电机控制 堵料报警</v>
      </c>
      <c r="S2318">
        <v>0</v>
      </c>
      <c r="T2318">
        <v>0</v>
      </c>
    </row>
    <row r="2319" spans="1:20">
      <c r="A2319" t="s">
        <v>2475</v>
      </c>
      <c r="B2319" s="11" t="str">
        <f t="shared" si="221"/>
        <v>CHP4</v>
      </c>
      <c r="C2319" s="11" t="str">
        <f>VLOOKUP('intouch变量（离散）'!$A2319,基本表格!$G:$Q,2,FALSE)</f>
        <v>4#刨片机润滑系统电机 电机控制 堵料检测</v>
      </c>
      <c r="D2319" t="s">
        <v>154</v>
      </c>
      <c r="E2319" t="str">
        <f t="shared" si="217"/>
        <v>No</v>
      </c>
      <c r="F2319" t="str">
        <f t="shared" si="218"/>
        <v>0</v>
      </c>
      <c r="G2319" t="s">
        <v>154</v>
      </c>
      <c r="H2319" t="s">
        <v>155</v>
      </c>
      <c r="I2319" t="str">
        <f t="shared" si="219"/>
        <v/>
      </c>
      <c r="J2319" t="str">
        <f t="shared" si="220"/>
        <v/>
      </c>
      <c r="K2319" t="str">
        <f>VLOOKUP('intouch变量（离散）'!$A2319,基本表格!$G:$Q,9,FALSE)</f>
        <v>None</v>
      </c>
      <c r="L2319">
        <v>1</v>
      </c>
      <c r="M2319" t="s">
        <v>156</v>
      </c>
      <c r="N2319" t="s">
        <v>157</v>
      </c>
      <c r="O2319" t="s">
        <v>158</v>
      </c>
      <c r="P2319" t="str">
        <f>VLOOKUP('intouch变量（离散）'!$A2319,基本表格!$G:$Q,3,FALSE)</f>
        <v>DB1400,X1602.7</v>
      </c>
      <c r="Q2319" t="str">
        <f>VLOOKUP('intouch变量（离散）'!$A2319,基本表格!$G:$Q,10,FALSE)</f>
        <v>Yes</v>
      </c>
      <c r="R2319" t="str">
        <f t="shared" si="222"/>
        <v>DB1400,X1602.7 4#刨片机润滑系统电机 电机控制 堵料检测</v>
      </c>
      <c r="S2319">
        <v>0</v>
      </c>
      <c r="T2319">
        <v>0</v>
      </c>
    </row>
    <row r="2320" spans="1:20">
      <c r="A2320" t="s">
        <v>2476</v>
      </c>
      <c r="B2320" s="11" t="str">
        <f t="shared" si="221"/>
        <v>CHP4</v>
      </c>
      <c r="C2320" s="11" t="str">
        <f>VLOOKUP('intouch变量（离散）'!$A2320,基本表格!$G:$Q,2,FALSE)</f>
        <v>4#刨片机润滑系统电机 电机控制 堵料保护使能</v>
      </c>
      <c r="D2320" t="s">
        <v>154</v>
      </c>
      <c r="E2320" t="str">
        <f t="shared" si="217"/>
        <v>Yes</v>
      </c>
      <c r="F2320" t="str">
        <f t="shared" si="218"/>
        <v>900</v>
      </c>
      <c r="G2320" t="s">
        <v>154</v>
      </c>
      <c r="H2320" t="s">
        <v>155</v>
      </c>
      <c r="I2320" t="str">
        <f t="shared" si="219"/>
        <v>禁用</v>
      </c>
      <c r="J2320" t="str">
        <f t="shared" si="220"/>
        <v>启用</v>
      </c>
      <c r="K2320" t="str">
        <f>VLOOKUP('intouch变量（离散）'!$A2320,基本表格!$G:$Q,9,FALSE)</f>
        <v>None</v>
      </c>
      <c r="L2320">
        <v>1</v>
      </c>
      <c r="M2320" t="s">
        <v>156</v>
      </c>
      <c r="N2320" t="s">
        <v>157</v>
      </c>
      <c r="O2320" t="s">
        <v>158</v>
      </c>
      <c r="P2320" t="str">
        <f>VLOOKUP('intouch变量（离散）'!$A2320,基本表格!$G:$Q,3,FALSE)</f>
        <v>DB1400,X1603.0</v>
      </c>
      <c r="Q2320" t="str">
        <f>VLOOKUP('intouch变量（离散）'!$A2320,基本表格!$G:$Q,10,FALSE)</f>
        <v>No</v>
      </c>
      <c r="R2320" t="str">
        <f t="shared" si="222"/>
        <v>DB1400,X1603.0 4#刨片机润滑系统电机 电机控制 堵料保护使能</v>
      </c>
      <c r="S2320">
        <v>0</v>
      </c>
      <c r="T2320">
        <v>0</v>
      </c>
    </row>
    <row r="2321" spans="1:20">
      <c r="A2321" t="s">
        <v>2477</v>
      </c>
      <c r="B2321" s="11" t="str">
        <f t="shared" si="221"/>
        <v>CHP4</v>
      </c>
      <c r="C2321" s="11" t="str">
        <f>VLOOKUP('intouch变量（离散）'!$A2321,基本表格!$G:$Q,2,FALSE)</f>
        <v>4#刨片机润滑系统电机 电机控制 堵料导致停机</v>
      </c>
      <c r="D2321" t="s">
        <v>154</v>
      </c>
      <c r="E2321" t="str">
        <f t="shared" si="217"/>
        <v>No</v>
      </c>
      <c r="F2321" t="str">
        <f t="shared" si="218"/>
        <v>0</v>
      </c>
      <c r="G2321" t="s">
        <v>154</v>
      </c>
      <c r="H2321" t="s">
        <v>155</v>
      </c>
      <c r="I2321" t="str">
        <f t="shared" si="219"/>
        <v/>
      </c>
      <c r="J2321" t="str">
        <f t="shared" si="220"/>
        <v/>
      </c>
      <c r="K2321" t="str">
        <f>VLOOKUP('intouch变量（离散）'!$A2321,基本表格!$G:$Q,9,FALSE)</f>
        <v>On</v>
      </c>
      <c r="L2321">
        <v>1</v>
      </c>
      <c r="M2321" t="s">
        <v>156</v>
      </c>
      <c r="N2321" t="s">
        <v>157</v>
      </c>
      <c r="O2321" t="s">
        <v>158</v>
      </c>
      <c r="P2321" t="str">
        <f>VLOOKUP('intouch变量（离散）'!$A2321,基本表格!$G:$Q,3,FALSE)</f>
        <v>DB1400,X1603.1</v>
      </c>
      <c r="Q2321" t="str">
        <f>VLOOKUP('intouch变量（离散）'!$A2321,基本表格!$G:$Q,10,FALSE)</f>
        <v>Yes</v>
      </c>
      <c r="R2321" t="str">
        <f t="shared" si="222"/>
        <v>DB1400,X1603.1 4#刨片机润滑系统电机 电机控制 堵料导致停机</v>
      </c>
      <c r="S2321">
        <v>0</v>
      </c>
      <c r="T2321">
        <v>0</v>
      </c>
    </row>
    <row r="2322" spans="1:20">
      <c r="A2322" t="s">
        <v>2478</v>
      </c>
      <c r="B2322" s="11" t="str">
        <f t="shared" si="221"/>
        <v>CHP4</v>
      </c>
      <c r="C2322" s="11" t="str">
        <f>VLOOKUP('intouch变量（离散）'!$A2322,基本表格!$G:$Q,2,FALSE)</f>
        <v>4#刨片机润滑系统电机 电机控制 拉线开关</v>
      </c>
      <c r="D2322" t="s">
        <v>154</v>
      </c>
      <c r="E2322" t="str">
        <f t="shared" si="217"/>
        <v>No</v>
      </c>
      <c r="F2322" t="str">
        <f t="shared" si="218"/>
        <v>0</v>
      </c>
      <c r="G2322" t="s">
        <v>154</v>
      </c>
      <c r="H2322" t="s">
        <v>155</v>
      </c>
      <c r="I2322" t="str">
        <f t="shared" si="219"/>
        <v/>
      </c>
      <c r="J2322" t="str">
        <f t="shared" si="220"/>
        <v/>
      </c>
      <c r="K2322" t="str">
        <f>VLOOKUP('intouch变量（离散）'!$A2322,基本表格!$G:$Q,9,FALSE)</f>
        <v>On</v>
      </c>
      <c r="L2322">
        <v>1</v>
      </c>
      <c r="M2322" t="s">
        <v>156</v>
      </c>
      <c r="N2322" t="s">
        <v>157</v>
      </c>
      <c r="O2322" t="s">
        <v>158</v>
      </c>
      <c r="P2322" t="str">
        <f>VLOOKUP('intouch变量（离散）'!$A2322,基本表格!$G:$Q,3,FALSE)</f>
        <v>DB1400,X1608.0</v>
      </c>
      <c r="Q2322" t="str">
        <f>VLOOKUP('intouch变量（离散）'!$A2322,基本表格!$G:$Q,10,FALSE)</f>
        <v>Yes</v>
      </c>
      <c r="R2322" t="str">
        <f t="shared" si="222"/>
        <v>DB1400,X1608.0 4#刨片机润滑系统电机 电机控制 拉线开关</v>
      </c>
      <c r="S2322">
        <v>0</v>
      </c>
      <c r="T2322">
        <v>0</v>
      </c>
    </row>
    <row r="2323" spans="1:20">
      <c r="A2323" t="s">
        <v>2479</v>
      </c>
      <c r="B2323" s="11" t="str">
        <f t="shared" si="221"/>
        <v>CHP4</v>
      </c>
      <c r="C2323" s="11" t="str">
        <f>VLOOKUP('intouch变量（离散）'!$A2323,基本表格!$G:$Q,2,FALSE)</f>
        <v>4#刨片机润滑系统电机 电机控制 左跑偏报警</v>
      </c>
      <c r="D2323" t="s">
        <v>154</v>
      </c>
      <c r="E2323" t="str">
        <f t="shared" si="217"/>
        <v>No</v>
      </c>
      <c r="F2323" t="str">
        <f t="shared" si="218"/>
        <v>0</v>
      </c>
      <c r="G2323" t="s">
        <v>154</v>
      </c>
      <c r="H2323" t="s">
        <v>155</v>
      </c>
      <c r="I2323" t="str">
        <f t="shared" si="219"/>
        <v/>
      </c>
      <c r="J2323" t="str">
        <f t="shared" si="220"/>
        <v/>
      </c>
      <c r="K2323" t="str">
        <f>VLOOKUP('intouch变量（离散）'!$A2323,基本表格!$G:$Q,9,FALSE)</f>
        <v>On</v>
      </c>
      <c r="L2323">
        <v>1</v>
      </c>
      <c r="M2323" t="s">
        <v>156</v>
      </c>
      <c r="N2323" t="s">
        <v>157</v>
      </c>
      <c r="O2323" t="s">
        <v>158</v>
      </c>
      <c r="P2323" t="str">
        <f>VLOOKUP('intouch变量（离散）'!$A2323,基本表格!$G:$Q,3,FALSE)</f>
        <v>DB1400,X1608.1</v>
      </c>
      <c r="Q2323" t="str">
        <f>VLOOKUP('intouch变量（离散）'!$A2323,基本表格!$G:$Q,10,FALSE)</f>
        <v>Yes</v>
      </c>
      <c r="R2323" t="str">
        <f t="shared" si="222"/>
        <v>DB1400,X1608.1 4#刨片机润滑系统电机 电机控制 左跑偏报警</v>
      </c>
      <c r="S2323">
        <v>0</v>
      </c>
      <c r="T2323">
        <v>0</v>
      </c>
    </row>
    <row r="2324" spans="1:20">
      <c r="A2324" t="s">
        <v>2480</v>
      </c>
      <c r="B2324" s="11" t="str">
        <f t="shared" si="221"/>
        <v>CHP4</v>
      </c>
      <c r="C2324" s="11" t="str">
        <f>VLOOKUP('intouch变量（离散）'!$A2324,基本表格!$G:$Q,2,FALSE)</f>
        <v>4#刨片机润滑系统电机 电机控制 左跑偏1检测</v>
      </c>
      <c r="D2324" t="s">
        <v>154</v>
      </c>
      <c r="E2324" t="str">
        <f t="shared" si="217"/>
        <v>No</v>
      </c>
      <c r="F2324" t="str">
        <f t="shared" si="218"/>
        <v>0</v>
      </c>
      <c r="G2324" t="s">
        <v>154</v>
      </c>
      <c r="H2324" t="s">
        <v>155</v>
      </c>
      <c r="I2324" t="str">
        <f t="shared" si="219"/>
        <v/>
      </c>
      <c r="J2324" t="str">
        <f t="shared" si="220"/>
        <v/>
      </c>
      <c r="K2324" t="str">
        <f>VLOOKUP('intouch变量（离散）'!$A2324,基本表格!$G:$Q,9,FALSE)</f>
        <v>None</v>
      </c>
      <c r="L2324">
        <v>1</v>
      </c>
      <c r="M2324" t="s">
        <v>156</v>
      </c>
      <c r="N2324" t="s">
        <v>157</v>
      </c>
      <c r="O2324" t="s">
        <v>158</v>
      </c>
      <c r="P2324" t="str">
        <f>VLOOKUP('intouch变量（离散）'!$A2324,基本表格!$G:$Q,3,FALSE)</f>
        <v>DB1400,X1608.2</v>
      </c>
      <c r="Q2324" t="str">
        <f>VLOOKUP('intouch变量（离散）'!$A2324,基本表格!$G:$Q,10,FALSE)</f>
        <v>Yes</v>
      </c>
      <c r="R2324" t="str">
        <f t="shared" si="222"/>
        <v>DB1400,X1608.2 4#刨片机润滑系统电机 电机控制 左跑偏1检测</v>
      </c>
      <c r="S2324">
        <v>0</v>
      </c>
      <c r="T2324">
        <v>0</v>
      </c>
    </row>
    <row r="2325" spans="1:20">
      <c r="A2325" t="s">
        <v>2481</v>
      </c>
      <c r="B2325" s="11" t="str">
        <f t="shared" si="221"/>
        <v>CHP4</v>
      </c>
      <c r="C2325" s="11" t="str">
        <f>VLOOKUP('intouch变量（离散）'!$A2325,基本表格!$G:$Q,2,FALSE)</f>
        <v>4#刨片机润滑系统电机 电机控制 左跑偏保护使能</v>
      </c>
      <c r="D2325" t="s">
        <v>154</v>
      </c>
      <c r="E2325" t="str">
        <f t="shared" si="217"/>
        <v>Yes</v>
      </c>
      <c r="F2325" t="str">
        <f t="shared" si="218"/>
        <v>900</v>
      </c>
      <c r="G2325" t="s">
        <v>154</v>
      </c>
      <c r="H2325" t="s">
        <v>155</v>
      </c>
      <c r="I2325" t="str">
        <f t="shared" si="219"/>
        <v>禁用</v>
      </c>
      <c r="J2325" t="str">
        <f t="shared" si="220"/>
        <v>启用</v>
      </c>
      <c r="K2325" t="str">
        <f>VLOOKUP('intouch变量（离散）'!$A2325,基本表格!$G:$Q,9,FALSE)</f>
        <v>None</v>
      </c>
      <c r="L2325">
        <v>1</v>
      </c>
      <c r="M2325" t="s">
        <v>156</v>
      </c>
      <c r="N2325" t="s">
        <v>157</v>
      </c>
      <c r="O2325" t="s">
        <v>158</v>
      </c>
      <c r="P2325" t="str">
        <f>VLOOKUP('intouch变量（离散）'!$A2325,基本表格!$G:$Q,3,FALSE)</f>
        <v>DB1400,X1608.3</v>
      </c>
      <c r="Q2325" t="str">
        <f>VLOOKUP('intouch变量（离散）'!$A2325,基本表格!$G:$Q,10,FALSE)</f>
        <v>No</v>
      </c>
      <c r="R2325" t="str">
        <f t="shared" si="222"/>
        <v>DB1400,X1608.3 4#刨片机润滑系统电机 电机控制 左跑偏保护使能</v>
      </c>
      <c r="S2325">
        <v>0</v>
      </c>
      <c r="T2325">
        <v>0</v>
      </c>
    </row>
    <row r="2326" spans="1:20">
      <c r="A2326" t="s">
        <v>2482</v>
      </c>
      <c r="B2326" s="11" t="str">
        <f t="shared" si="221"/>
        <v>CHP4</v>
      </c>
      <c r="C2326" s="11" t="str">
        <f>VLOOKUP('intouch变量（离散）'!$A2326,基本表格!$G:$Q,2,FALSE)</f>
        <v>4#刨片机润滑系统电机 电机控制 左跑偏导致停机</v>
      </c>
      <c r="D2326" t="s">
        <v>154</v>
      </c>
      <c r="E2326" t="str">
        <f t="shared" si="217"/>
        <v>No</v>
      </c>
      <c r="F2326" t="str">
        <f t="shared" si="218"/>
        <v>0</v>
      </c>
      <c r="G2326" t="s">
        <v>154</v>
      </c>
      <c r="H2326" t="s">
        <v>155</v>
      </c>
      <c r="I2326" t="str">
        <f t="shared" si="219"/>
        <v/>
      </c>
      <c r="J2326" t="str">
        <f t="shared" si="220"/>
        <v/>
      </c>
      <c r="K2326" t="str">
        <f>VLOOKUP('intouch变量（离散）'!$A2326,基本表格!$G:$Q,9,FALSE)</f>
        <v>On</v>
      </c>
      <c r="L2326">
        <v>1</v>
      </c>
      <c r="M2326" t="s">
        <v>156</v>
      </c>
      <c r="N2326" t="s">
        <v>157</v>
      </c>
      <c r="O2326" t="s">
        <v>158</v>
      </c>
      <c r="P2326" t="str">
        <f>VLOOKUP('intouch变量（离散）'!$A2326,基本表格!$G:$Q,3,FALSE)</f>
        <v>DB1400,X1608.4</v>
      </c>
      <c r="Q2326" t="str">
        <f>VLOOKUP('intouch变量（离散）'!$A2326,基本表格!$G:$Q,10,FALSE)</f>
        <v>Yes</v>
      </c>
      <c r="R2326" t="str">
        <f t="shared" si="222"/>
        <v>DB1400,X1608.4 4#刨片机润滑系统电机 电机控制 左跑偏导致停机</v>
      </c>
      <c r="S2326">
        <v>0</v>
      </c>
      <c r="T2326">
        <v>0</v>
      </c>
    </row>
    <row r="2327" spans="1:20">
      <c r="A2327" t="s">
        <v>2483</v>
      </c>
      <c r="B2327" s="11" t="str">
        <f t="shared" si="221"/>
        <v>CHP4</v>
      </c>
      <c r="C2327" s="11" t="str">
        <f>VLOOKUP('intouch变量（离散）'!$A2327,基本表格!$G:$Q,2,FALSE)</f>
        <v>4#刨片机润滑系统电机 电机控制 右 跑偏报警</v>
      </c>
      <c r="D2327" t="s">
        <v>154</v>
      </c>
      <c r="E2327" t="str">
        <f t="shared" si="217"/>
        <v>No</v>
      </c>
      <c r="F2327" t="str">
        <f t="shared" si="218"/>
        <v>0</v>
      </c>
      <c r="G2327" t="s">
        <v>154</v>
      </c>
      <c r="H2327" t="s">
        <v>155</v>
      </c>
      <c r="I2327" t="str">
        <f t="shared" si="219"/>
        <v/>
      </c>
      <c r="J2327" t="str">
        <f t="shared" si="220"/>
        <v/>
      </c>
      <c r="K2327" t="str">
        <f>VLOOKUP('intouch变量（离散）'!$A2327,基本表格!$G:$Q,9,FALSE)</f>
        <v>On</v>
      </c>
      <c r="L2327">
        <v>1</v>
      </c>
      <c r="M2327" t="s">
        <v>156</v>
      </c>
      <c r="N2327" t="s">
        <v>157</v>
      </c>
      <c r="O2327" t="s">
        <v>158</v>
      </c>
      <c r="P2327" t="str">
        <f>VLOOKUP('intouch变量（离散）'!$A2327,基本表格!$G:$Q,3,FALSE)</f>
        <v>DB1400,X1612.0</v>
      </c>
      <c r="Q2327" t="str">
        <f>VLOOKUP('intouch变量（离散）'!$A2327,基本表格!$G:$Q,10,FALSE)</f>
        <v>Yes</v>
      </c>
      <c r="R2327" t="str">
        <f t="shared" si="222"/>
        <v>DB1400,X1612.0 4#刨片机润滑系统电机 电机控制 右 跑偏报警</v>
      </c>
      <c r="S2327">
        <v>0</v>
      </c>
      <c r="T2327">
        <v>0</v>
      </c>
    </row>
    <row r="2328" spans="1:20">
      <c r="A2328" t="s">
        <v>2484</v>
      </c>
      <c r="B2328" s="11" t="str">
        <f t="shared" si="221"/>
        <v>CHP4</v>
      </c>
      <c r="C2328" s="11" t="str">
        <f>VLOOKUP('intouch变量（离散）'!$A2328,基本表格!$G:$Q,2,FALSE)</f>
        <v>4#刨片机润滑系统电机 电机控制 右跑偏1检测</v>
      </c>
      <c r="D2328" t="s">
        <v>154</v>
      </c>
      <c r="E2328" t="str">
        <f t="shared" si="217"/>
        <v>No</v>
      </c>
      <c r="F2328" t="str">
        <f t="shared" si="218"/>
        <v>0</v>
      </c>
      <c r="G2328" t="s">
        <v>154</v>
      </c>
      <c r="H2328" t="s">
        <v>155</v>
      </c>
      <c r="I2328" t="str">
        <f t="shared" si="219"/>
        <v/>
      </c>
      <c r="J2328" t="str">
        <f t="shared" si="220"/>
        <v/>
      </c>
      <c r="K2328" t="str">
        <f>VLOOKUP('intouch变量（离散）'!$A2328,基本表格!$G:$Q,9,FALSE)</f>
        <v>None</v>
      </c>
      <c r="L2328">
        <v>1</v>
      </c>
      <c r="M2328" t="s">
        <v>156</v>
      </c>
      <c r="N2328" t="s">
        <v>157</v>
      </c>
      <c r="O2328" t="s">
        <v>158</v>
      </c>
      <c r="P2328" t="str">
        <f>VLOOKUP('intouch变量（离散）'!$A2328,基本表格!$G:$Q,3,FALSE)</f>
        <v>DB1400,X1612.1</v>
      </c>
      <c r="Q2328" t="str">
        <f>VLOOKUP('intouch变量（离散）'!$A2328,基本表格!$G:$Q,10,FALSE)</f>
        <v>Yes</v>
      </c>
      <c r="R2328" t="str">
        <f t="shared" si="222"/>
        <v>DB1400,X1612.1 4#刨片机润滑系统电机 电机控制 右跑偏1检测</v>
      </c>
      <c r="S2328">
        <v>0</v>
      </c>
      <c r="T2328">
        <v>0</v>
      </c>
    </row>
    <row r="2329" spans="1:20">
      <c r="A2329" t="s">
        <v>2485</v>
      </c>
      <c r="B2329" s="11" t="str">
        <f t="shared" si="221"/>
        <v>CHP4</v>
      </c>
      <c r="C2329" s="11" t="str">
        <f>VLOOKUP('intouch变量（离散）'!$A2329,基本表格!$G:$Q,2,FALSE)</f>
        <v>4#刨片机润滑系统电机 电机控制 右跑偏保护使能</v>
      </c>
      <c r="D2329" t="s">
        <v>154</v>
      </c>
      <c r="E2329" t="str">
        <f t="shared" si="217"/>
        <v>Yes</v>
      </c>
      <c r="F2329" t="str">
        <f t="shared" si="218"/>
        <v>900</v>
      </c>
      <c r="G2329" t="s">
        <v>154</v>
      </c>
      <c r="H2329" t="s">
        <v>155</v>
      </c>
      <c r="I2329" t="str">
        <f t="shared" si="219"/>
        <v>禁用</v>
      </c>
      <c r="J2329" t="str">
        <f t="shared" si="220"/>
        <v>启用</v>
      </c>
      <c r="K2329" t="str">
        <f>VLOOKUP('intouch变量（离散）'!$A2329,基本表格!$G:$Q,9,FALSE)</f>
        <v>None</v>
      </c>
      <c r="L2329">
        <v>1</v>
      </c>
      <c r="M2329" t="s">
        <v>156</v>
      </c>
      <c r="N2329" t="s">
        <v>157</v>
      </c>
      <c r="O2329" t="s">
        <v>158</v>
      </c>
      <c r="P2329" t="str">
        <f>VLOOKUP('intouch变量（离散）'!$A2329,基本表格!$G:$Q,3,FALSE)</f>
        <v>DB1400,X1612.2</v>
      </c>
      <c r="Q2329" t="str">
        <f>VLOOKUP('intouch变量（离散）'!$A2329,基本表格!$G:$Q,10,FALSE)</f>
        <v>No</v>
      </c>
      <c r="R2329" t="str">
        <f t="shared" si="222"/>
        <v>DB1400,X1612.2 4#刨片机润滑系统电机 电机控制 右跑偏保护使能</v>
      </c>
      <c r="S2329">
        <v>0</v>
      </c>
      <c r="T2329">
        <v>0</v>
      </c>
    </row>
    <row r="2330" spans="1:20">
      <c r="A2330" t="s">
        <v>2486</v>
      </c>
      <c r="B2330" s="11" t="str">
        <f t="shared" si="221"/>
        <v>CHP4</v>
      </c>
      <c r="C2330" s="11" t="str">
        <f>VLOOKUP('intouch变量（离散）'!$A2330,基本表格!$G:$Q,2,FALSE)</f>
        <v>4#刨片机润滑系统电机 电机控制 右跑偏导致停机</v>
      </c>
      <c r="D2330" t="s">
        <v>154</v>
      </c>
      <c r="E2330" t="str">
        <f t="shared" si="217"/>
        <v>No</v>
      </c>
      <c r="F2330" t="str">
        <f t="shared" si="218"/>
        <v>0</v>
      </c>
      <c r="G2330" t="s">
        <v>154</v>
      </c>
      <c r="H2330" t="s">
        <v>155</v>
      </c>
      <c r="I2330" t="str">
        <f t="shared" si="219"/>
        <v/>
      </c>
      <c r="J2330" t="str">
        <f t="shared" si="220"/>
        <v/>
      </c>
      <c r="K2330" t="str">
        <f>VLOOKUP('intouch变量（离散）'!$A2330,基本表格!$G:$Q,9,FALSE)</f>
        <v>On</v>
      </c>
      <c r="L2330">
        <v>1</v>
      </c>
      <c r="M2330" t="s">
        <v>156</v>
      </c>
      <c r="N2330" t="s">
        <v>157</v>
      </c>
      <c r="O2330" t="s">
        <v>158</v>
      </c>
      <c r="P2330" t="str">
        <f>VLOOKUP('intouch变量（离散）'!$A2330,基本表格!$G:$Q,3,FALSE)</f>
        <v>DB1400,X1612.3</v>
      </c>
      <c r="Q2330" t="str">
        <f>VLOOKUP('intouch变量（离散）'!$A2330,基本表格!$G:$Q,10,FALSE)</f>
        <v>Yes</v>
      </c>
      <c r="R2330" t="str">
        <f t="shared" si="222"/>
        <v>DB1400,X1612.3 4#刨片机润滑系统电机 电机控制 右跑偏导致停机</v>
      </c>
      <c r="S2330">
        <v>0</v>
      </c>
      <c r="T2330">
        <v>0</v>
      </c>
    </row>
    <row r="2331" spans="1:20">
      <c r="A2331" t="s">
        <v>2487</v>
      </c>
      <c r="B2331" s="11" t="str">
        <f t="shared" si="221"/>
        <v>CHP4</v>
      </c>
      <c r="C2331" s="11" t="str">
        <f>VLOOKUP('intouch变量（离散）'!$A2331,基本表格!$G:$Q,2,FALSE)</f>
        <v>4#刨片机润滑系统电机 电机控制 三角型</v>
      </c>
      <c r="D2331" t="s">
        <v>154</v>
      </c>
      <c r="E2331" t="str">
        <f t="shared" si="217"/>
        <v>No</v>
      </c>
      <c r="F2331" t="str">
        <f t="shared" si="218"/>
        <v>0</v>
      </c>
      <c r="G2331" t="s">
        <v>154</v>
      </c>
      <c r="H2331" t="s">
        <v>155</v>
      </c>
      <c r="I2331" t="str">
        <f t="shared" si="219"/>
        <v/>
      </c>
      <c r="J2331" t="str">
        <f t="shared" si="220"/>
        <v/>
      </c>
      <c r="K2331" t="str">
        <f>VLOOKUP('intouch变量（离散）'!$A2331,基本表格!$G:$Q,9,FALSE)</f>
        <v>None</v>
      </c>
      <c r="L2331">
        <v>1</v>
      </c>
      <c r="M2331" t="s">
        <v>156</v>
      </c>
      <c r="N2331" t="s">
        <v>157</v>
      </c>
      <c r="O2331" t="s">
        <v>158</v>
      </c>
      <c r="P2331" t="str">
        <f>VLOOKUP('intouch变量（离散）'!$A2331,基本表格!$G:$Q,3,FALSE)</f>
        <v>DB1400,X1616.0</v>
      </c>
      <c r="Q2331" t="str">
        <f>VLOOKUP('intouch变量（离散）'!$A2331,基本表格!$G:$Q,10,FALSE)</f>
        <v>Yes</v>
      </c>
      <c r="R2331" t="str">
        <f t="shared" si="222"/>
        <v>DB1400,X1616.0 4#刨片机润滑系统电机 电机控制 三角型</v>
      </c>
      <c r="S2331">
        <v>0</v>
      </c>
      <c r="T2331">
        <v>0</v>
      </c>
    </row>
    <row r="2332" spans="1:20">
      <c r="A2332" t="s">
        <v>2488</v>
      </c>
      <c r="B2332" s="11" t="str">
        <f t="shared" si="221"/>
        <v>CHP4</v>
      </c>
      <c r="C2332" s="11" t="str">
        <f>VLOOKUP('intouch变量（离散）'!$A2332,基本表格!$G:$Q,2,FALSE)</f>
        <v>4#刨片机润滑系统电机 电机控制 星型</v>
      </c>
      <c r="D2332" t="s">
        <v>154</v>
      </c>
      <c r="E2332" t="str">
        <f t="shared" si="217"/>
        <v>No</v>
      </c>
      <c r="F2332" t="str">
        <f t="shared" si="218"/>
        <v>0</v>
      </c>
      <c r="G2332" t="s">
        <v>154</v>
      </c>
      <c r="H2332" t="s">
        <v>155</v>
      </c>
      <c r="I2332" t="str">
        <f t="shared" si="219"/>
        <v/>
      </c>
      <c r="J2332" t="str">
        <f t="shared" si="220"/>
        <v/>
      </c>
      <c r="K2332" t="str">
        <f>VLOOKUP('intouch变量（离散）'!$A2332,基本表格!$G:$Q,9,FALSE)</f>
        <v>None</v>
      </c>
      <c r="L2332">
        <v>1</v>
      </c>
      <c r="M2332" t="s">
        <v>156</v>
      </c>
      <c r="N2332" t="s">
        <v>157</v>
      </c>
      <c r="O2332" t="s">
        <v>158</v>
      </c>
      <c r="P2332" t="str">
        <f>VLOOKUP('intouch变量（离散）'!$A2332,基本表格!$G:$Q,3,FALSE)</f>
        <v>DB1400,X1616.1</v>
      </c>
      <c r="Q2332" t="str">
        <f>VLOOKUP('intouch变量（离散）'!$A2332,基本表格!$G:$Q,10,FALSE)</f>
        <v>Yes</v>
      </c>
      <c r="R2332" t="str">
        <f t="shared" si="222"/>
        <v>DB1400,X1616.1 4#刨片机润滑系统电机 电机控制 星型</v>
      </c>
      <c r="S2332">
        <v>0</v>
      </c>
      <c r="T2332">
        <v>0</v>
      </c>
    </row>
    <row r="2333" spans="1:20">
      <c r="A2333" t="s">
        <v>2489</v>
      </c>
      <c r="B2333" s="11" t="str">
        <f t="shared" si="221"/>
        <v>CHP4</v>
      </c>
      <c r="C2333" s="11" t="str">
        <f>VLOOKUP('intouch变量（离散）'!$A2333,基本表格!$G:$Q,2,FALSE)</f>
        <v>4#刨片机润滑系统电机 电机控制 维修开关</v>
      </c>
      <c r="D2333" t="s">
        <v>154</v>
      </c>
      <c r="E2333" t="str">
        <f t="shared" si="217"/>
        <v>No</v>
      </c>
      <c r="F2333" t="str">
        <f t="shared" si="218"/>
        <v>0</v>
      </c>
      <c r="G2333" t="s">
        <v>154</v>
      </c>
      <c r="H2333" t="s">
        <v>155</v>
      </c>
      <c r="I2333" t="str">
        <f t="shared" si="219"/>
        <v/>
      </c>
      <c r="J2333" t="str">
        <f t="shared" si="220"/>
        <v/>
      </c>
      <c r="K2333" t="str">
        <f>VLOOKUP('intouch变量（离散）'!$A2333,基本表格!$G:$Q,9,FALSE)</f>
        <v>On</v>
      </c>
      <c r="L2333">
        <v>1</v>
      </c>
      <c r="M2333" t="s">
        <v>156</v>
      </c>
      <c r="N2333" t="s">
        <v>157</v>
      </c>
      <c r="O2333" t="s">
        <v>158</v>
      </c>
      <c r="P2333" t="str">
        <f>VLOOKUP('intouch变量（离散）'!$A2333,基本表格!$G:$Q,3,FALSE)</f>
        <v>DB1400,X1616.2</v>
      </c>
      <c r="Q2333" t="str">
        <f>VLOOKUP('intouch变量（离散）'!$A2333,基本表格!$G:$Q,10,FALSE)</f>
        <v>Yes</v>
      </c>
      <c r="R2333" t="str">
        <f t="shared" si="222"/>
        <v>DB1400,X1616.2 4#刨片机润滑系统电机 电机控制 维修开关</v>
      </c>
      <c r="S2333">
        <v>0</v>
      </c>
      <c r="T2333">
        <v>0</v>
      </c>
    </row>
    <row r="2334" spans="1:20">
      <c r="A2334" t="s">
        <v>2490</v>
      </c>
      <c r="B2334" s="11" t="str">
        <f t="shared" si="221"/>
        <v>CHP4</v>
      </c>
      <c r="C2334" s="11" t="str">
        <f>VLOOKUP('intouch变量（离散）'!$A2334,基本表格!$G:$Q,2,FALSE)</f>
        <v>4#刨片机润滑系统电机 电机控制 左跑偏2检测</v>
      </c>
      <c r="D2334" t="s">
        <v>154</v>
      </c>
      <c r="E2334" t="str">
        <f t="shared" si="217"/>
        <v>No</v>
      </c>
      <c r="F2334" t="str">
        <f t="shared" si="218"/>
        <v>0</v>
      </c>
      <c r="G2334" t="s">
        <v>154</v>
      </c>
      <c r="H2334" t="s">
        <v>155</v>
      </c>
      <c r="I2334" t="str">
        <f t="shared" si="219"/>
        <v/>
      </c>
      <c r="J2334" t="str">
        <f t="shared" si="220"/>
        <v/>
      </c>
      <c r="K2334" t="str">
        <f>VLOOKUP('intouch变量（离散）'!$A2334,基本表格!$G:$Q,9,FALSE)</f>
        <v>None</v>
      </c>
      <c r="L2334">
        <v>1</v>
      </c>
      <c r="M2334" t="s">
        <v>156</v>
      </c>
      <c r="N2334" t="s">
        <v>157</v>
      </c>
      <c r="O2334" t="s">
        <v>158</v>
      </c>
      <c r="P2334" t="str">
        <f>VLOOKUP('intouch变量（离散）'!$A2334,基本表格!$G:$Q,3,FALSE)</f>
        <v>DB1400,X1616.3</v>
      </c>
      <c r="Q2334" t="str">
        <f>VLOOKUP('intouch变量（离散）'!$A2334,基本表格!$G:$Q,10,FALSE)</f>
        <v>Yes</v>
      </c>
      <c r="R2334" t="str">
        <f t="shared" si="222"/>
        <v>DB1400,X1616.3 4#刨片机润滑系统电机 电机控制 左跑偏2检测</v>
      </c>
      <c r="S2334">
        <v>0</v>
      </c>
      <c r="T2334">
        <v>0</v>
      </c>
    </row>
    <row r="2335" spans="1:20">
      <c r="A2335" t="s">
        <v>2491</v>
      </c>
      <c r="B2335" s="11" t="str">
        <f t="shared" si="221"/>
        <v>CHP4</v>
      </c>
      <c r="C2335" s="11" t="str">
        <f>VLOOKUP('intouch变量（离散）'!$A2335,基本表格!$G:$Q,2,FALSE)</f>
        <v>4#刨片机润滑系统电机 电机控制 右跑偏2检测</v>
      </c>
      <c r="D2335" t="s">
        <v>154</v>
      </c>
      <c r="E2335" t="str">
        <f t="shared" si="217"/>
        <v>No</v>
      </c>
      <c r="F2335" t="str">
        <f t="shared" si="218"/>
        <v>0</v>
      </c>
      <c r="G2335" t="s">
        <v>154</v>
      </c>
      <c r="H2335" t="s">
        <v>155</v>
      </c>
      <c r="I2335" t="str">
        <f t="shared" si="219"/>
        <v/>
      </c>
      <c r="J2335" t="str">
        <f t="shared" si="220"/>
        <v/>
      </c>
      <c r="K2335" t="str">
        <f>VLOOKUP('intouch变量（离散）'!$A2335,基本表格!$G:$Q,9,FALSE)</f>
        <v>None</v>
      </c>
      <c r="L2335">
        <v>1</v>
      </c>
      <c r="M2335" t="s">
        <v>156</v>
      </c>
      <c r="N2335" t="s">
        <v>157</v>
      </c>
      <c r="O2335" t="s">
        <v>158</v>
      </c>
      <c r="P2335" t="str">
        <f>VLOOKUP('intouch变量（离散）'!$A2335,基本表格!$G:$Q,3,FALSE)</f>
        <v>DB1400,X1616.4</v>
      </c>
      <c r="Q2335" t="str">
        <f>VLOOKUP('intouch变量（离散）'!$A2335,基本表格!$G:$Q,10,FALSE)</f>
        <v>Yes</v>
      </c>
      <c r="R2335" t="str">
        <f t="shared" si="222"/>
        <v>DB1400,X1616.4 4#刨片机润滑系统电机 电机控制 右跑偏2检测</v>
      </c>
      <c r="S2335">
        <v>0</v>
      </c>
      <c r="T2335">
        <v>0</v>
      </c>
    </row>
    <row r="2336" spans="1:20">
      <c r="A2336" t="s">
        <v>2492</v>
      </c>
      <c r="B2336" s="11" t="str">
        <f t="shared" si="221"/>
        <v>CHP4</v>
      </c>
      <c r="C2336" s="11" t="str">
        <f>VLOOKUP('intouch变量（离散）'!$A2336,基本表格!$G:$Q,2,FALSE)</f>
        <v>4#刨片机重物分离电机 电机控制 使能</v>
      </c>
      <c r="D2336" t="s">
        <v>154</v>
      </c>
      <c r="E2336" t="str">
        <f t="shared" si="217"/>
        <v>No</v>
      </c>
      <c r="F2336" t="str">
        <f t="shared" si="218"/>
        <v>0</v>
      </c>
      <c r="G2336" t="s">
        <v>154</v>
      </c>
      <c r="H2336" t="s">
        <v>155</v>
      </c>
      <c r="I2336" t="str">
        <f t="shared" si="219"/>
        <v/>
      </c>
      <c r="J2336" t="str">
        <f t="shared" si="220"/>
        <v/>
      </c>
      <c r="K2336" t="str">
        <f>VLOOKUP('intouch变量（离散）'!$A2336,基本表格!$G:$Q,9,FALSE)</f>
        <v>None</v>
      </c>
      <c r="L2336">
        <v>1</v>
      </c>
      <c r="M2336" t="s">
        <v>156</v>
      </c>
      <c r="N2336" t="s">
        <v>157</v>
      </c>
      <c r="O2336" t="s">
        <v>158</v>
      </c>
      <c r="P2336" t="str">
        <f>VLOOKUP('intouch变量（离散）'!$A2336,基本表格!$G:$Q,3,FALSE)</f>
        <v>DB1400,X1650.0</v>
      </c>
      <c r="Q2336" t="str">
        <f>VLOOKUP('intouch变量（离散）'!$A2336,基本表格!$G:$Q,10,FALSE)</f>
        <v>No</v>
      </c>
      <c r="R2336" t="str">
        <f t="shared" si="222"/>
        <v>DB1400,X1650.0 4#刨片机重物分离电机 电机控制 使能</v>
      </c>
      <c r="S2336">
        <v>0</v>
      </c>
      <c r="T2336">
        <v>0</v>
      </c>
    </row>
    <row r="2337" spans="1:20">
      <c r="A2337" t="s">
        <v>2493</v>
      </c>
      <c r="B2337" s="11" t="str">
        <f t="shared" si="221"/>
        <v>CHP4</v>
      </c>
      <c r="C2337" s="11" t="str">
        <f>VLOOKUP('intouch变量（离散）'!$A2337,基本表格!$G:$Q,2,FALSE)</f>
        <v>4#刨片机重物分离电机 电机控制 手自动状态</v>
      </c>
      <c r="D2337" t="s">
        <v>154</v>
      </c>
      <c r="E2337" t="str">
        <f t="shared" si="217"/>
        <v>No</v>
      </c>
      <c r="F2337" t="str">
        <f t="shared" si="218"/>
        <v>0</v>
      </c>
      <c r="G2337" t="s">
        <v>154</v>
      </c>
      <c r="H2337" t="s">
        <v>155</v>
      </c>
      <c r="I2337" t="str">
        <f t="shared" si="219"/>
        <v/>
      </c>
      <c r="J2337" t="str">
        <f t="shared" si="220"/>
        <v/>
      </c>
      <c r="K2337" t="str">
        <f>VLOOKUP('intouch变量（离散）'!$A2337,基本表格!$G:$Q,9,FALSE)</f>
        <v>None</v>
      </c>
      <c r="L2337">
        <v>1</v>
      </c>
      <c r="M2337" t="s">
        <v>156</v>
      </c>
      <c r="N2337" t="s">
        <v>157</v>
      </c>
      <c r="O2337" t="s">
        <v>158</v>
      </c>
      <c r="P2337" t="str">
        <f>VLOOKUP('intouch变量（离散）'!$A2337,基本表格!$G:$Q,3,FALSE)</f>
        <v>DB1400,X1650.3</v>
      </c>
      <c r="Q2337" t="str">
        <f>VLOOKUP('intouch变量（离散）'!$A2337,基本表格!$G:$Q,10,FALSE)</f>
        <v>Yes</v>
      </c>
      <c r="R2337" t="str">
        <f t="shared" si="222"/>
        <v>DB1400,X1650.3 4#刨片机重物分离电机 电机控制 手自动状态</v>
      </c>
      <c r="S2337">
        <v>0</v>
      </c>
      <c r="T2337">
        <v>0</v>
      </c>
    </row>
    <row r="2338" spans="1:20">
      <c r="A2338" t="s">
        <v>2494</v>
      </c>
      <c r="B2338" s="11" t="str">
        <f t="shared" si="221"/>
        <v>CHP4</v>
      </c>
      <c r="C2338" s="11" t="str">
        <f>VLOOKUP('intouch变量（离散）'!$A2338,基本表格!$G:$Q,2,FALSE)</f>
        <v>4#刨片机重物分离电机 电机控制 本地/远程(检修/待机）</v>
      </c>
      <c r="D2338" t="s">
        <v>154</v>
      </c>
      <c r="E2338" t="str">
        <f t="shared" si="217"/>
        <v>No</v>
      </c>
      <c r="F2338" t="str">
        <f t="shared" si="218"/>
        <v>0</v>
      </c>
      <c r="G2338" t="s">
        <v>154</v>
      </c>
      <c r="H2338" t="s">
        <v>155</v>
      </c>
      <c r="I2338" t="str">
        <f t="shared" si="219"/>
        <v/>
      </c>
      <c r="J2338" t="str">
        <f t="shared" si="220"/>
        <v/>
      </c>
      <c r="K2338" t="str">
        <f>VLOOKUP('intouch变量（离散）'!$A2338,基本表格!$G:$Q,9,FALSE)</f>
        <v>None</v>
      </c>
      <c r="L2338">
        <v>1</v>
      </c>
      <c r="M2338" t="s">
        <v>156</v>
      </c>
      <c r="N2338" t="s">
        <v>157</v>
      </c>
      <c r="O2338" t="s">
        <v>158</v>
      </c>
      <c r="P2338" t="str">
        <f>VLOOKUP('intouch变量（离散）'!$A2338,基本表格!$G:$Q,3,FALSE)</f>
        <v>DB1400,X1650.4</v>
      </c>
      <c r="Q2338" t="str">
        <f>VLOOKUP('intouch变量（离散）'!$A2338,基本表格!$G:$Q,10,FALSE)</f>
        <v>Yes</v>
      </c>
      <c r="R2338" t="str">
        <f t="shared" si="222"/>
        <v>DB1400,X1650.4 4#刨片机重物分离电机 电机控制 本地/远程(检修/待机）</v>
      </c>
      <c r="S2338">
        <v>0</v>
      </c>
      <c r="T2338">
        <v>0</v>
      </c>
    </row>
    <row r="2339" spans="1:20">
      <c r="A2339" t="s">
        <v>2495</v>
      </c>
      <c r="B2339" s="11" t="str">
        <f t="shared" si="221"/>
        <v>CHP4</v>
      </c>
      <c r="C2339" s="11" t="str">
        <f>VLOOKUP('intouch变量（离散）'!$A2339,基本表格!$G:$Q,2,FALSE)</f>
        <v>4#刨片机重物分离电机 电机控制 开启_上位机(正转)</v>
      </c>
      <c r="D2339" t="s">
        <v>154</v>
      </c>
      <c r="E2339" t="str">
        <f t="shared" si="217"/>
        <v>No</v>
      </c>
      <c r="F2339" t="str">
        <f t="shared" si="218"/>
        <v>0</v>
      </c>
      <c r="G2339" t="s">
        <v>154</v>
      </c>
      <c r="H2339" t="s">
        <v>155</v>
      </c>
      <c r="I2339" t="str">
        <f t="shared" si="219"/>
        <v/>
      </c>
      <c r="J2339" t="str">
        <f t="shared" si="220"/>
        <v/>
      </c>
      <c r="K2339" t="str">
        <f>VLOOKUP('intouch变量（离散）'!$A2339,基本表格!$G:$Q,9,FALSE)</f>
        <v>None</v>
      </c>
      <c r="L2339">
        <v>1</v>
      </c>
      <c r="M2339" t="s">
        <v>156</v>
      </c>
      <c r="N2339" t="s">
        <v>157</v>
      </c>
      <c r="O2339" t="s">
        <v>158</v>
      </c>
      <c r="P2339" t="str">
        <f>VLOOKUP('intouch变量（离散）'!$A2339,基本表格!$G:$Q,3,FALSE)</f>
        <v>DB1400,X1650.6</v>
      </c>
      <c r="Q2339" t="str">
        <f>VLOOKUP('intouch变量（离散）'!$A2339,基本表格!$G:$Q,10,FALSE)</f>
        <v>No</v>
      </c>
      <c r="R2339" t="str">
        <f t="shared" si="222"/>
        <v>DB1400,X1650.6 4#刨片机重物分离电机 电机控制 开启_上位机(正转)</v>
      </c>
      <c r="S2339">
        <v>0</v>
      </c>
      <c r="T2339">
        <v>0</v>
      </c>
    </row>
    <row r="2340" spans="1:20">
      <c r="A2340" t="s">
        <v>2496</v>
      </c>
      <c r="B2340" s="11" t="str">
        <f t="shared" si="221"/>
        <v>CHP4</v>
      </c>
      <c r="C2340" s="11" t="str">
        <f>VLOOKUP('intouch变量（离散）'!$A2340,基本表格!$G:$Q,2,FALSE)</f>
        <v>4#刨片机重物分离电机 电机控制 停止_上位机(反转)</v>
      </c>
      <c r="D2340" t="s">
        <v>154</v>
      </c>
      <c r="E2340" t="str">
        <f t="shared" si="217"/>
        <v>No</v>
      </c>
      <c r="F2340" t="str">
        <f t="shared" si="218"/>
        <v>0</v>
      </c>
      <c r="G2340" t="s">
        <v>154</v>
      </c>
      <c r="H2340" t="s">
        <v>155</v>
      </c>
      <c r="I2340" t="str">
        <f t="shared" si="219"/>
        <v/>
      </c>
      <c r="J2340" t="str">
        <f t="shared" si="220"/>
        <v/>
      </c>
      <c r="K2340" t="str">
        <f>VLOOKUP('intouch变量（离散）'!$A2340,基本表格!$G:$Q,9,FALSE)</f>
        <v>None</v>
      </c>
      <c r="L2340">
        <v>1</v>
      </c>
      <c r="M2340" t="s">
        <v>156</v>
      </c>
      <c r="N2340" t="s">
        <v>157</v>
      </c>
      <c r="O2340" t="s">
        <v>158</v>
      </c>
      <c r="P2340" t="str">
        <f>VLOOKUP('intouch变量（离散）'!$A2340,基本表格!$G:$Q,3,FALSE)</f>
        <v>DB1400,X1651.0</v>
      </c>
      <c r="Q2340" t="str">
        <f>VLOOKUP('intouch变量（离散）'!$A2340,基本表格!$G:$Q,10,FALSE)</f>
        <v>No</v>
      </c>
      <c r="R2340" t="str">
        <f t="shared" si="222"/>
        <v>DB1400,X1651.0 4#刨片机重物分离电机 电机控制 停止_上位机(反转)</v>
      </c>
      <c r="S2340">
        <v>0</v>
      </c>
      <c r="T2340">
        <v>0</v>
      </c>
    </row>
    <row r="2341" spans="1:20">
      <c r="A2341" t="s">
        <v>2497</v>
      </c>
      <c r="B2341" s="11" t="str">
        <f t="shared" si="221"/>
        <v>CHP4</v>
      </c>
      <c r="C2341" s="11" t="str">
        <f>VLOOKUP('intouch变量（离散）'!$A2341,基本表格!$G:$Q,2,FALSE)</f>
        <v>4#刨片机重物分离电机 电机控制 通风扇</v>
      </c>
      <c r="D2341" t="s">
        <v>154</v>
      </c>
      <c r="E2341" t="str">
        <f t="shared" si="217"/>
        <v>No</v>
      </c>
      <c r="F2341" t="str">
        <f t="shared" si="218"/>
        <v>0</v>
      </c>
      <c r="G2341" t="s">
        <v>154</v>
      </c>
      <c r="H2341" t="s">
        <v>155</v>
      </c>
      <c r="I2341" t="str">
        <f t="shared" si="219"/>
        <v/>
      </c>
      <c r="J2341" t="str">
        <f t="shared" si="220"/>
        <v/>
      </c>
      <c r="K2341" t="str">
        <f>VLOOKUP('intouch变量（离散）'!$A2341,基本表格!$G:$Q,9,FALSE)</f>
        <v>None</v>
      </c>
      <c r="L2341">
        <v>1</v>
      </c>
      <c r="M2341" t="s">
        <v>156</v>
      </c>
      <c r="N2341" t="s">
        <v>157</v>
      </c>
      <c r="O2341" t="s">
        <v>158</v>
      </c>
      <c r="P2341" t="str">
        <f>VLOOKUP('intouch变量（离散）'!$A2341,基本表格!$G:$Q,3,FALSE)</f>
        <v>DB1400,X1651.1</v>
      </c>
      <c r="Q2341" t="str">
        <f>VLOOKUP('intouch变量（离散）'!$A2341,基本表格!$G:$Q,10,FALSE)</f>
        <v>Yes</v>
      </c>
      <c r="R2341" t="str">
        <f t="shared" si="222"/>
        <v>DB1400,X1651.1 4#刨片机重物分离电机 电机控制 通风扇</v>
      </c>
      <c r="S2341">
        <v>0</v>
      </c>
      <c r="T2341">
        <v>0</v>
      </c>
    </row>
    <row r="2342" spans="1:20">
      <c r="A2342" t="s">
        <v>2498</v>
      </c>
      <c r="B2342" s="11" t="str">
        <f t="shared" si="221"/>
        <v>CHP4</v>
      </c>
      <c r="C2342" s="11" t="str">
        <f>VLOOKUP('intouch变量（离散）'!$A2342,基本表格!$G:$Q,2,FALSE)</f>
        <v>4#刨片机重物分离电机 电机控制 电机(正转）</v>
      </c>
      <c r="D2342" t="s">
        <v>154</v>
      </c>
      <c r="E2342" t="str">
        <f t="shared" si="217"/>
        <v>No</v>
      </c>
      <c r="F2342" t="str">
        <f t="shared" si="218"/>
        <v>0</v>
      </c>
      <c r="G2342" t="s">
        <v>154</v>
      </c>
      <c r="H2342" t="s">
        <v>155</v>
      </c>
      <c r="I2342" t="str">
        <f t="shared" si="219"/>
        <v/>
      </c>
      <c r="J2342" t="str">
        <f t="shared" si="220"/>
        <v/>
      </c>
      <c r="K2342" t="str">
        <f>VLOOKUP('intouch变量（离散）'!$A2342,基本表格!$G:$Q,9,FALSE)</f>
        <v>None</v>
      </c>
      <c r="L2342">
        <v>1</v>
      </c>
      <c r="M2342" t="s">
        <v>156</v>
      </c>
      <c r="N2342" t="s">
        <v>157</v>
      </c>
      <c r="O2342" t="s">
        <v>158</v>
      </c>
      <c r="P2342" t="str">
        <f>VLOOKUP('intouch变量（离散）'!$A2342,基本表格!$G:$Q,3,FALSE)</f>
        <v>DB1400,X1651.2</v>
      </c>
      <c r="Q2342" t="str">
        <f>VLOOKUP('intouch变量（离散）'!$A2342,基本表格!$G:$Q,10,FALSE)</f>
        <v>Yes</v>
      </c>
      <c r="R2342" t="str">
        <f t="shared" si="222"/>
        <v>DB1400,X1651.2 4#刨片机重物分离电机 电机控制 电机(正转）</v>
      </c>
      <c r="S2342">
        <v>0</v>
      </c>
      <c r="T2342">
        <v>0</v>
      </c>
    </row>
    <row r="2343" spans="1:20">
      <c r="A2343" t="s">
        <v>2499</v>
      </c>
      <c r="B2343" s="11" t="str">
        <f t="shared" si="221"/>
        <v>CHP4</v>
      </c>
      <c r="C2343" s="11" t="str">
        <f>VLOOKUP('intouch变量（离散）'!$A2343,基本表格!$G:$Q,2,FALSE)</f>
        <v>4#刨片机重物分离电机 电机控制 电机过载</v>
      </c>
      <c r="D2343" t="s">
        <v>154</v>
      </c>
      <c r="E2343" t="str">
        <f t="shared" si="217"/>
        <v>No</v>
      </c>
      <c r="F2343" t="str">
        <f t="shared" si="218"/>
        <v>0</v>
      </c>
      <c r="G2343" t="s">
        <v>154</v>
      </c>
      <c r="H2343" t="s">
        <v>155</v>
      </c>
      <c r="I2343" t="str">
        <f t="shared" si="219"/>
        <v/>
      </c>
      <c r="J2343" t="str">
        <f t="shared" si="220"/>
        <v/>
      </c>
      <c r="K2343" t="str">
        <f>VLOOKUP('intouch变量（离散）'!$A2343,基本表格!$G:$Q,9,FALSE)</f>
        <v>On</v>
      </c>
      <c r="L2343">
        <v>1</v>
      </c>
      <c r="M2343" t="s">
        <v>156</v>
      </c>
      <c r="N2343" t="s">
        <v>157</v>
      </c>
      <c r="O2343" t="s">
        <v>158</v>
      </c>
      <c r="P2343" t="str">
        <f>VLOOKUP('intouch变量（离散）'!$A2343,基本表格!$G:$Q,3,FALSE)</f>
        <v>DB1400,X1651.3</v>
      </c>
      <c r="Q2343" t="str">
        <f>VLOOKUP('intouch变量（离散）'!$A2343,基本表格!$G:$Q,10,FALSE)</f>
        <v>Yes</v>
      </c>
      <c r="R2343" t="str">
        <f t="shared" si="222"/>
        <v>DB1400,X1651.3 4#刨片机重物分离电机 电机控制 电机过载</v>
      </c>
      <c r="S2343">
        <v>0</v>
      </c>
      <c r="T2343">
        <v>0</v>
      </c>
    </row>
    <row r="2344" spans="1:20">
      <c r="A2344" t="s">
        <v>2500</v>
      </c>
      <c r="B2344" s="11" t="str">
        <f t="shared" si="221"/>
        <v>CHP4</v>
      </c>
      <c r="C2344" s="11" t="str">
        <f>VLOOKUP('intouch变量（离散）'!$A2344,基本表格!$G:$Q,2,FALSE)</f>
        <v>4#刨片机重物分离电机 电机控制 风扇过载</v>
      </c>
      <c r="D2344" t="s">
        <v>154</v>
      </c>
      <c r="E2344" t="str">
        <f t="shared" si="217"/>
        <v>No</v>
      </c>
      <c r="F2344" t="str">
        <f t="shared" si="218"/>
        <v>0</v>
      </c>
      <c r="G2344" t="s">
        <v>154</v>
      </c>
      <c r="H2344" t="s">
        <v>155</v>
      </c>
      <c r="I2344" t="str">
        <f t="shared" si="219"/>
        <v/>
      </c>
      <c r="J2344" t="str">
        <f t="shared" si="220"/>
        <v/>
      </c>
      <c r="K2344" t="str">
        <f>VLOOKUP('intouch变量（离散）'!$A2344,基本表格!$G:$Q,9,FALSE)</f>
        <v>On</v>
      </c>
      <c r="L2344">
        <v>1</v>
      </c>
      <c r="M2344" t="s">
        <v>156</v>
      </c>
      <c r="N2344" t="s">
        <v>157</v>
      </c>
      <c r="O2344" t="s">
        <v>158</v>
      </c>
      <c r="P2344" t="str">
        <f>VLOOKUP('intouch变量（离散）'!$A2344,基本表格!$G:$Q,3,FALSE)</f>
        <v>DB1400,X1651.4</v>
      </c>
      <c r="Q2344" t="str">
        <f>VLOOKUP('intouch变量（离散）'!$A2344,基本表格!$G:$Q,10,FALSE)</f>
        <v>Yes</v>
      </c>
      <c r="R2344" t="str">
        <f t="shared" si="222"/>
        <v>DB1400,X1651.4 4#刨片机重物分离电机 电机控制 风扇过载</v>
      </c>
      <c r="S2344">
        <v>0</v>
      </c>
      <c r="T2344">
        <v>0</v>
      </c>
    </row>
    <row r="2345" spans="1:20">
      <c r="A2345" t="s">
        <v>2501</v>
      </c>
      <c r="B2345" s="11" t="str">
        <f t="shared" si="221"/>
        <v>CHP4</v>
      </c>
      <c r="C2345" s="11" t="str">
        <f>VLOOKUP('intouch变量（离散）'!$A2345,基本表格!$G:$Q,2,FALSE)</f>
        <v>4#刨片机重物分离电机 电机控制 电机运行指示</v>
      </c>
      <c r="D2345" t="s">
        <v>154</v>
      </c>
      <c r="E2345" t="str">
        <f t="shared" si="217"/>
        <v>No</v>
      </c>
      <c r="F2345" t="str">
        <f t="shared" si="218"/>
        <v>0</v>
      </c>
      <c r="G2345" t="s">
        <v>154</v>
      </c>
      <c r="H2345" t="s">
        <v>155</v>
      </c>
      <c r="I2345" t="str">
        <f t="shared" si="219"/>
        <v/>
      </c>
      <c r="J2345" t="str">
        <f t="shared" si="220"/>
        <v/>
      </c>
      <c r="K2345" t="str">
        <f>VLOOKUP('intouch变量（离散）'!$A2345,基本表格!$G:$Q,9,FALSE)</f>
        <v>None</v>
      </c>
      <c r="L2345">
        <v>1</v>
      </c>
      <c r="M2345" t="s">
        <v>156</v>
      </c>
      <c r="N2345" t="s">
        <v>157</v>
      </c>
      <c r="O2345" t="s">
        <v>158</v>
      </c>
      <c r="P2345" t="str">
        <f>VLOOKUP('intouch变量（离散）'!$A2345,基本表格!$G:$Q,3,FALSE)</f>
        <v>DB1400,X1651.5</v>
      </c>
      <c r="Q2345" t="str">
        <f>VLOOKUP('intouch变量（离散）'!$A2345,基本表格!$G:$Q,10,FALSE)</f>
        <v>Yes</v>
      </c>
      <c r="R2345" t="str">
        <f t="shared" si="222"/>
        <v>DB1400,X1651.5 4#刨片机重物分离电机 电机控制 电机运行指示</v>
      </c>
      <c r="S2345">
        <v>0</v>
      </c>
      <c r="T2345">
        <v>0</v>
      </c>
    </row>
    <row r="2346" spans="1:20">
      <c r="A2346" t="s">
        <v>2502</v>
      </c>
      <c r="B2346" s="11" t="str">
        <f t="shared" si="221"/>
        <v>CHP4</v>
      </c>
      <c r="C2346" s="11" t="str">
        <f>VLOOKUP('intouch变量（离散）'!$A2346,基本表格!$G:$Q,2,FALSE)</f>
        <v>4#刨片机重物分离电机 电机控制 断链报警</v>
      </c>
      <c r="D2346" t="s">
        <v>154</v>
      </c>
      <c r="E2346" t="str">
        <f t="shared" si="217"/>
        <v>No</v>
      </c>
      <c r="F2346" t="str">
        <f t="shared" si="218"/>
        <v>0</v>
      </c>
      <c r="G2346" t="s">
        <v>154</v>
      </c>
      <c r="H2346" t="s">
        <v>155</v>
      </c>
      <c r="I2346" t="str">
        <f t="shared" si="219"/>
        <v/>
      </c>
      <c r="J2346" t="str">
        <f t="shared" si="220"/>
        <v/>
      </c>
      <c r="K2346" t="str">
        <f>VLOOKUP('intouch变量（离散）'!$A2346,基本表格!$G:$Q,9,FALSE)</f>
        <v>On</v>
      </c>
      <c r="L2346">
        <v>1</v>
      </c>
      <c r="M2346" t="s">
        <v>156</v>
      </c>
      <c r="N2346" t="s">
        <v>157</v>
      </c>
      <c r="O2346" t="s">
        <v>158</v>
      </c>
      <c r="P2346" t="str">
        <f>VLOOKUP('intouch变量（离散）'!$A2346,基本表格!$G:$Q,3,FALSE)</f>
        <v>DB1400,X1651.6</v>
      </c>
      <c r="Q2346" t="str">
        <f>VLOOKUP('intouch变量（离散）'!$A2346,基本表格!$G:$Q,10,FALSE)</f>
        <v>Yes</v>
      </c>
      <c r="R2346" t="str">
        <f t="shared" si="222"/>
        <v>DB1400,X1651.6 4#刨片机重物分离电机 电机控制 断链报警</v>
      </c>
      <c r="S2346">
        <v>0</v>
      </c>
      <c r="T2346">
        <v>0</v>
      </c>
    </row>
    <row r="2347" spans="1:20">
      <c r="A2347" t="s">
        <v>2503</v>
      </c>
      <c r="B2347" s="11" t="str">
        <f t="shared" si="221"/>
        <v>CHP4</v>
      </c>
      <c r="C2347" s="11" t="str">
        <f>VLOOKUP('intouch变量（离散）'!$A2347,基本表格!$G:$Q,2,FALSE)</f>
        <v>4#刨片机重物分离电机 电机控制 断链检测</v>
      </c>
      <c r="D2347" t="s">
        <v>154</v>
      </c>
      <c r="E2347" t="str">
        <f t="shared" si="217"/>
        <v>No</v>
      </c>
      <c r="F2347" t="str">
        <f t="shared" si="218"/>
        <v>0</v>
      </c>
      <c r="G2347" t="s">
        <v>154</v>
      </c>
      <c r="H2347" t="s">
        <v>155</v>
      </c>
      <c r="I2347" t="str">
        <f t="shared" si="219"/>
        <v/>
      </c>
      <c r="J2347" t="str">
        <f t="shared" si="220"/>
        <v/>
      </c>
      <c r="K2347" t="str">
        <f>VLOOKUP('intouch变量（离散）'!$A2347,基本表格!$G:$Q,9,FALSE)</f>
        <v>None</v>
      </c>
      <c r="L2347">
        <v>1</v>
      </c>
      <c r="M2347" t="s">
        <v>156</v>
      </c>
      <c r="N2347" t="s">
        <v>157</v>
      </c>
      <c r="O2347" t="s">
        <v>158</v>
      </c>
      <c r="P2347" t="str">
        <f>VLOOKUP('intouch变量（离散）'!$A2347,基本表格!$G:$Q,3,FALSE)</f>
        <v>DB1400,X1651.7</v>
      </c>
      <c r="Q2347" t="str">
        <f>VLOOKUP('intouch变量（离散）'!$A2347,基本表格!$G:$Q,10,FALSE)</f>
        <v>Yes</v>
      </c>
      <c r="R2347" t="str">
        <f t="shared" si="222"/>
        <v>DB1400,X1651.7 4#刨片机重物分离电机 电机控制 断链检测</v>
      </c>
      <c r="S2347">
        <v>0</v>
      </c>
      <c r="T2347">
        <v>0</v>
      </c>
    </row>
    <row r="2348" spans="1:20">
      <c r="A2348" t="s">
        <v>2504</v>
      </c>
      <c r="B2348" s="11" t="str">
        <f t="shared" si="221"/>
        <v>CHP4</v>
      </c>
      <c r="C2348" s="11" t="str">
        <f>VLOOKUP('intouch变量（离散）'!$A2348,基本表格!$G:$Q,2,FALSE)</f>
        <v>4#刨片机重物分离电机 电机控制 复位</v>
      </c>
      <c r="D2348" t="s">
        <v>154</v>
      </c>
      <c r="E2348" t="str">
        <f t="shared" si="217"/>
        <v>No</v>
      </c>
      <c r="F2348" t="str">
        <f t="shared" si="218"/>
        <v>0</v>
      </c>
      <c r="G2348" t="s">
        <v>154</v>
      </c>
      <c r="H2348" t="s">
        <v>155</v>
      </c>
      <c r="I2348" t="str">
        <f t="shared" si="219"/>
        <v/>
      </c>
      <c r="J2348" t="str">
        <f t="shared" si="220"/>
        <v/>
      </c>
      <c r="K2348" t="str">
        <f>VLOOKUP('intouch变量（离散）'!$A2348,基本表格!$G:$Q,9,FALSE)</f>
        <v>None</v>
      </c>
      <c r="L2348">
        <v>1</v>
      </c>
      <c r="M2348" t="s">
        <v>156</v>
      </c>
      <c r="N2348" t="s">
        <v>157</v>
      </c>
      <c r="O2348" t="s">
        <v>158</v>
      </c>
      <c r="P2348" t="str">
        <f>VLOOKUP('intouch变量（离散）'!$A2348,基本表格!$G:$Q,3,FALSE)</f>
        <v>DB1400,X1652.0</v>
      </c>
      <c r="Q2348" t="str">
        <f>VLOOKUP('intouch变量（离散）'!$A2348,基本表格!$G:$Q,10,FALSE)</f>
        <v>No</v>
      </c>
      <c r="R2348" t="str">
        <f t="shared" si="222"/>
        <v>DB1400,X1652.0 4#刨片机重物分离电机 电机控制 复位</v>
      </c>
      <c r="S2348">
        <v>0</v>
      </c>
      <c r="T2348">
        <v>0</v>
      </c>
    </row>
    <row r="2349" spans="1:20">
      <c r="A2349" t="s">
        <v>2505</v>
      </c>
      <c r="B2349" s="11" t="str">
        <f t="shared" si="221"/>
        <v>CHP4</v>
      </c>
      <c r="C2349" s="11" t="str">
        <f>VLOOKUP('intouch变量（离散）'!$A2349,基本表格!$G:$Q,2,FALSE)</f>
        <v>4#刨片机重物分离电机 电机控制 断链保护使能</v>
      </c>
      <c r="D2349" t="s">
        <v>154</v>
      </c>
      <c r="E2349" t="str">
        <f t="shared" si="217"/>
        <v>Yes</v>
      </c>
      <c r="F2349" t="str">
        <f t="shared" si="218"/>
        <v>900</v>
      </c>
      <c r="G2349" t="s">
        <v>154</v>
      </c>
      <c r="H2349" t="s">
        <v>155</v>
      </c>
      <c r="I2349" t="str">
        <f t="shared" si="219"/>
        <v>禁用</v>
      </c>
      <c r="J2349" t="str">
        <f t="shared" si="220"/>
        <v>启用</v>
      </c>
      <c r="K2349" t="str">
        <f>VLOOKUP('intouch变量（离散）'!$A2349,基本表格!$G:$Q,9,FALSE)</f>
        <v>None</v>
      </c>
      <c r="L2349">
        <v>1</v>
      </c>
      <c r="M2349" t="s">
        <v>156</v>
      </c>
      <c r="N2349" t="s">
        <v>157</v>
      </c>
      <c r="O2349" t="s">
        <v>158</v>
      </c>
      <c r="P2349" t="str">
        <f>VLOOKUP('intouch变量（离散）'!$A2349,基本表格!$G:$Q,3,FALSE)</f>
        <v>DB1400,X1652.1</v>
      </c>
      <c r="Q2349" t="str">
        <f>VLOOKUP('intouch变量（离散）'!$A2349,基本表格!$G:$Q,10,FALSE)</f>
        <v>No</v>
      </c>
      <c r="R2349" t="str">
        <f t="shared" si="222"/>
        <v>DB1400,X1652.1 4#刨片机重物分离电机 电机控制 断链保护使能</v>
      </c>
      <c r="S2349">
        <v>0</v>
      </c>
      <c r="T2349">
        <v>0</v>
      </c>
    </row>
    <row r="2350" spans="1:20">
      <c r="A2350" t="s">
        <v>2506</v>
      </c>
      <c r="B2350" s="11" t="str">
        <f t="shared" si="221"/>
        <v>CHP4</v>
      </c>
      <c r="C2350" s="11" t="str">
        <f>VLOOKUP('intouch变量（离散）'!$A2350,基本表格!$G:$Q,2,FALSE)</f>
        <v>4#刨片机重物分离电机 电机控制 断链导致停机</v>
      </c>
      <c r="D2350" t="s">
        <v>154</v>
      </c>
      <c r="E2350" t="str">
        <f t="shared" si="217"/>
        <v>No</v>
      </c>
      <c r="F2350" t="str">
        <f t="shared" si="218"/>
        <v>0</v>
      </c>
      <c r="G2350" t="s">
        <v>154</v>
      </c>
      <c r="H2350" t="s">
        <v>155</v>
      </c>
      <c r="I2350" t="str">
        <f t="shared" si="219"/>
        <v/>
      </c>
      <c r="J2350" t="str">
        <f t="shared" si="220"/>
        <v/>
      </c>
      <c r="K2350" t="str">
        <f>VLOOKUP('intouch变量（离散）'!$A2350,基本表格!$G:$Q,9,FALSE)</f>
        <v>On</v>
      </c>
      <c r="L2350">
        <v>1</v>
      </c>
      <c r="M2350" t="s">
        <v>156</v>
      </c>
      <c r="N2350" t="s">
        <v>157</v>
      </c>
      <c r="O2350" t="s">
        <v>158</v>
      </c>
      <c r="P2350" t="str">
        <f>VLOOKUP('intouch变量（离散）'!$A2350,基本表格!$G:$Q,3,FALSE)</f>
        <v>DB1400,X1652.2</v>
      </c>
      <c r="Q2350" t="str">
        <f>VLOOKUP('intouch变量（离散）'!$A2350,基本表格!$G:$Q,10,FALSE)</f>
        <v>Yes</v>
      </c>
      <c r="R2350" t="str">
        <f t="shared" si="222"/>
        <v>DB1400,X1652.2 4#刨片机重物分离电机 电机控制 断链导致停机</v>
      </c>
      <c r="S2350">
        <v>0</v>
      </c>
      <c r="T2350">
        <v>0</v>
      </c>
    </row>
    <row r="2351" spans="1:20">
      <c r="A2351" t="s">
        <v>2507</v>
      </c>
      <c r="B2351" s="11" t="str">
        <f t="shared" si="221"/>
        <v>CHP4</v>
      </c>
      <c r="C2351" s="11" t="str">
        <f>VLOOKUP('intouch变量（离散）'!$A2351,基本表格!$G:$Q,2,FALSE)</f>
        <v>4#刨片机重物分离电机 电机控制 电机(反转）</v>
      </c>
      <c r="D2351" t="s">
        <v>154</v>
      </c>
      <c r="E2351" t="str">
        <f t="shared" si="217"/>
        <v>No</v>
      </c>
      <c r="F2351" t="str">
        <f t="shared" si="218"/>
        <v>0</v>
      </c>
      <c r="G2351" t="s">
        <v>154</v>
      </c>
      <c r="H2351" t="s">
        <v>155</v>
      </c>
      <c r="I2351" t="str">
        <f t="shared" si="219"/>
        <v/>
      </c>
      <c r="J2351" t="str">
        <f t="shared" si="220"/>
        <v/>
      </c>
      <c r="K2351" t="str">
        <f>VLOOKUP('intouch变量（离散）'!$A2351,基本表格!$G:$Q,9,FALSE)</f>
        <v>None</v>
      </c>
      <c r="L2351">
        <v>1</v>
      </c>
      <c r="M2351" t="s">
        <v>156</v>
      </c>
      <c r="N2351" t="s">
        <v>157</v>
      </c>
      <c r="O2351" t="s">
        <v>158</v>
      </c>
      <c r="P2351" t="str">
        <f>VLOOKUP('intouch变量（离散）'!$A2351,基本表格!$G:$Q,3,FALSE)</f>
        <v>DB1400,X1652.3</v>
      </c>
      <c r="Q2351" t="str">
        <f>VLOOKUP('intouch变量（离散）'!$A2351,基本表格!$G:$Q,10,FALSE)</f>
        <v>Yes</v>
      </c>
      <c r="R2351" t="str">
        <f t="shared" si="222"/>
        <v>DB1400,X1652.3 4#刨片机重物分离电机 电机控制 电机(反转）</v>
      </c>
      <c r="S2351">
        <v>0</v>
      </c>
      <c r="T2351">
        <v>0</v>
      </c>
    </row>
    <row r="2352" spans="1:20">
      <c r="A2352" t="s">
        <v>2508</v>
      </c>
      <c r="B2352" s="11" t="str">
        <f t="shared" si="221"/>
        <v>CHP4</v>
      </c>
      <c r="C2352" s="11" t="str">
        <f>VLOOKUP('intouch变量（离散）'!$A2352,基本表格!$G:$Q,2,FALSE)</f>
        <v>4#刨片机重物分离电机 电机控制 本地</v>
      </c>
      <c r="D2352" t="s">
        <v>154</v>
      </c>
      <c r="E2352" t="str">
        <f t="shared" si="217"/>
        <v>No</v>
      </c>
      <c r="F2352" t="str">
        <f t="shared" si="218"/>
        <v>0</v>
      </c>
      <c r="G2352" t="s">
        <v>154</v>
      </c>
      <c r="H2352" t="s">
        <v>155</v>
      </c>
      <c r="I2352" t="str">
        <f t="shared" si="219"/>
        <v/>
      </c>
      <c r="J2352" t="str">
        <f t="shared" si="220"/>
        <v/>
      </c>
      <c r="K2352" t="str">
        <f>VLOOKUP('intouch变量（离散）'!$A2352,基本表格!$G:$Q,9,FALSE)</f>
        <v>None</v>
      </c>
      <c r="L2352">
        <v>1</v>
      </c>
      <c r="M2352" t="s">
        <v>156</v>
      </c>
      <c r="N2352" t="s">
        <v>157</v>
      </c>
      <c r="O2352" t="s">
        <v>158</v>
      </c>
      <c r="P2352" t="str">
        <f>VLOOKUP('intouch变量（离散）'!$A2352,基本表格!$G:$Q,3,FALSE)</f>
        <v>DB1400,X1652.4</v>
      </c>
      <c r="Q2352" t="str">
        <f>VLOOKUP('intouch变量（离散）'!$A2352,基本表格!$G:$Q,10,FALSE)</f>
        <v>Yes</v>
      </c>
      <c r="R2352" t="str">
        <f t="shared" si="222"/>
        <v>DB1400,X1652.4 4#刨片机重物分离电机 电机控制 本地</v>
      </c>
      <c r="S2352">
        <v>0</v>
      </c>
      <c r="T2352">
        <v>0</v>
      </c>
    </row>
    <row r="2353" spans="1:20">
      <c r="A2353" t="s">
        <v>2509</v>
      </c>
      <c r="B2353" s="11" t="str">
        <f t="shared" si="221"/>
        <v>CHP4</v>
      </c>
      <c r="C2353" s="11" t="str">
        <f>VLOOKUP('intouch变量（离散）'!$A2353,基本表格!$G:$Q,2,FALSE)</f>
        <v>4#刨片机重物分离电机 电机控制 远程</v>
      </c>
      <c r="D2353" t="s">
        <v>154</v>
      </c>
      <c r="E2353" t="str">
        <f t="shared" si="217"/>
        <v>No</v>
      </c>
      <c r="F2353" t="str">
        <f t="shared" si="218"/>
        <v>0</v>
      </c>
      <c r="G2353" t="s">
        <v>154</v>
      </c>
      <c r="H2353" t="s">
        <v>155</v>
      </c>
      <c r="I2353" t="str">
        <f t="shared" si="219"/>
        <v/>
      </c>
      <c r="J2353" t="str">
        <f t="shared" si="220"/>
        <v/>
      </c>
      <c r="K2353" t="str">
        <f>VLOOKUP('intouch变量（离散）'!$A2353,基本表格!$G:$Q,9,FALSE)</f>
        <v>None</v>
      </c>
      <c r="L2353">
        <v>1</v>
      </c>
      <c r="M2353" t="s">
        <v>156</v>
      </c>
      <c r="N2353" t="s">
        <v>157</v>
      </c>
      <c r="O2353" t="s">
        <v>158</v>
      </c>
      <c r="P2353" t="str">
        <f>VLOOKUP('intouch变量（离散）'!$A2353,基本表格!$G:$Q,3,FALSE)</f>
        <v>DB1400,X1652.5</v>
      </c>
      <c r="Q2353" t="str">
        <f>VLOOKUP('intouch变量（离散）'!$A2353,基本表格!$G:$Q,10,FALSE)</f>
        <v>Yes</v>
      </c>
      <c r="R2353" t="str">
        <f t="shared" si="222"/>
        <v>DB1400,X1652.5 4#刨片机重物分离电机 电机控制 远程</v>
      </c>
      <c r="S2353">
        <v>0</v>
      </c>
      <c r="T2353">
        <v>0</v>
      </c>
    </row>
    <row r="2354" spans="1:20">
      <c r="A2354" t="s">
        <v>2510</v>
      </c>
      <c r="B2354" s="11" t="str">
        <f t="shared" si="221"/>
        <v>CHP4</v>
      </c>
      <c r="C2354" s="11" t="str">
        <f>VLOOKUP('intouch变量（离散）'!$A2354,基本表格!$G:$Q,2,FALSE)</f>
        <v>4#刨片机重物分离电机 电机控制 堵料报警</v>
      </c>
      <c r="D2354" t="s">
        <v>154</v>
      </c>
      <c r="E2354" t="str">
        <f t="shared" si="217"/>
        <v>No</v>
      </c>
      <c r="F2354" t="str">
        <f t="shared" si="218"/>
        <v>0</v>
      </c>
      <c r="G2354" t="s">
        <v>154</v>
      </c>
      <c r="H2354" t="s">
        <v>155</v>
      </c>
      <c r="I2354" t="str">
        <f t="shared" si="219"/>
        <v/>
      </c>
      <c r="J2354" t="str">
        <f t="shared" si="220"/>
        <v/>
      </c>
      <c r="K2354" t="str">
        <f>VLOOKUP('intouch变量（离散）'!$A2354,基本表格!$G:$Q,9,FALSE)</f>
        <v>On</v>
      </c>
      <c r="L2354">
        <v>1</v>
      </c>
      <c r="M2354" t="s">
        <v>156</v>
      </c>
      <c r="N2354" t="s">
        <v>157</v>
      </c>
      <c r="O2354" t="s">
        <v>158</v>
      </c>
      <c r="P2354" t="str">
        <f>VLOOKUP('intouch变量（离散）'!$A2354,基本表格!$G:$Q,3,FALSE)</f>
        <v>DB1400,X1652.6</v>
      </c>
      <c r="Q2354" t="str">
        <f>VLOOKUP('intouch变量（离散）'!$A2354,基本表格!$G:$Q,10,FALSE)</f>
        <v>Yes</v>
      </c>
      <c r="R2354" t="str">
        <f t="shared" si="222"/>
        <v>DB1400,X1652.6 4#刨片机重物分离电机 电机控制 堵料报警</v>
      </c>
      <c r="S2354">
        <v>0</v>
      </c>
      <c r="T2354">
        <v>0</v>
      </c>
    </row>
    <row r="2355" spans="1:20">
      <c r="A2355" t="s">
        <v>2511</v>
      </c>
      <c r="B2355" s="11" t="str">
        <f t="shared" si="221"/>
        <v>CHP4</v>
      </c>
      <c r="C2355" s="11" t="str">
        <f>VLOOKUP('intouch变量（离散）'!$A2355,基本表格!$G:$Q,2,FALSE)</f>
        <v>4#刨片机重物分离电机 电机控制 堵料检测</v>
      </c>
      <c r="D2355" t="s">
        <v>154</v>
      </c>
      <c r="E2355" t="str">
        <f t="shared" si="217"/>
        <v>No</v>
      </c>
      <c r="F2355" t="str">
        <f t="shared" si="218"/>
        <v>0</v>
      </c>
      <c r="G2355" t="s">
        <v>154</v>
      </c>
      <c r="H2355" t="s">
        <v>155</v>
      </c>
      <c r="I2355" t="str">
        <f t="shared" si="219"/>
        <v/>
      </c>
      <c r="J2355" t="str">
        <f t="shared" si="220"/>
        <v/>
      </c>
      <c r="K2355" t="str">
        <f>VLOOKUP('intouch变量（离散）'!$A2355,基本表格!$G:$Q,9,FALSE)</f>
        <v>None</v>
      </c>
      <c r="L2355">
        <v>1</v>
      </c>
      <c r="M2355" t="s">
        <v>156</v>
      </c>
      <c r="N2355" t="s">
        <v>157</v>
      </c>
      <c r="O2355" t="s">
        <v>158</v>
      </c>
      <c r="P2355" t="str">
        <f>VLOOKUP('intouch变量（离散）'!$A2355,基本表格!$G:$Q,3,FALSE)</f>
        <v>DB1400,X1652.7</v>
      </c>
      <c r="Q2355" t="str">
        <f>VLOOKUP('intouch变量（离散）'!$A2355,基本表格!$G:$Q,10,FALSE)</f>
        <v>Yes</v>
      </c>
      <c r="R2355" t="str">
        <f t="shared" si="222"/>
        <v>DB1400,X1652.7 4#刨片机重物分离电机 电机控制 堵料检测</v>
      </c>
      <c r="S2355">
        <v>0</v>
      </c>
      <c r="T2355">
        <v>0</v>
      </c>
    </row>
    <row r="2356" spans="1:20">
      <c r="A2356" t="s">
        <v>2512</v>
      </c>
      <c r="B2356" s="11" t="str">
        <f t="shared" si="221"/>
        <v>CHP4</v>
      </c>
      <c r="C2356" s="11" t="str">
        <f>VLOOKUP('intouch变量（离散）'!$A2356,基本表格!$G:$Q,2,FALSE)</f>
        <v>4#刨片机重物分离电机 电机控制 堵料保护使能</v>
      </c>
      <c r="D2356" t="s">
        <v>154</v>
      </c>
      <c r="E2356" t="str">
        <f t="shared" si="217"/>
        <v>Yes</v>
      </c>
      <c r="F2356" t="str">
        <f t="shared" si="218"/>
        <v>900</v>
      </c>
      <c r="G2356" t="s">
        <v>154</v>
      </c>
      <c r="H2356" t="s">
        <v>155</v>
      </c>
      <c r="I2356" t="str">
        <f t="shared" si="219"/>
        <v>禁用</v>
      </c>
      <c r="J2356" t="str">
        <f t="shared" si="220"/>
        <v>启用</v>
      </c>
      <c r="K2356" t="str">
        <f>VLOOKUP('intouch变量（离散）'!$A2356,基本表格!$G:$Q,9,FALSE)</f>
        <v>None</v>
      </c>
      <c r="L2356">
        <v>1</v>
      </c>
      <c r="M2356" t="s">
        <v>156</v>
      </c>
      <c r="N2356" t="s">
        <v>157</v>
      </c>
      <c r="O2356" t="s">
        <v>158</v>
      </c>
      <c r="P2356" t="str">
        <f>VLOOKUP('intouch变量（离散）'!$A2356,基本表格!$G:$Q,3,FALSE)</f>
        <v>DB1400,X1653.0</v>
      </c>
      <c r="Q2356" t="str">
        <f>VLOOKUP('intouch变量（离散）'!$A2356,基本表格!$G:$Q,10,FALSE)</f>
        <v>No</v>
      </c>
      <c r="R2356" t="str">
        <f t="shared" si="222"/>
        <v>DB1400,X1653.0 4#刨片机重物分离电机 电机控制 堵料保护使能</v>
      </c>
      <c r="S2356">
        <v>0</v>
      </c>
      <c r="T2356">
        <v>0</v>
      </c>
    </row>
    <row r="2357" spans="1:20">
      <c r="A2357" t="s">
        <v>2513</v>
      </c>
      <c r="B2357" s="11" t="str">
        <f t="shared" si="221"/>
        <v>CHP4</v>
      </c>
      <c r="C2357" s="11" t="str">
        <f>VLOOKUP('intouch变量（离散）'!$A2357,基本表格!$G:$Q,2,FALSE)</f>
        <v>4#刨片机重物分离电机 电机控制 堵料导致停机</v>
      </c>
      <c r="D2357" t="s">
        <v>154</v>
      </c>
      <c r="E2357" t="str">
        <f t="shared" si="217"/>
        <v>No</v>
      </c>
      <c r="F2357" t="str">
        <f t="shared" si="218"/>
        <v>0</v>
      </c>
      <c r="G2357" t="s">
        <v>154</v>
      </c>
      <c r="H2357" t="s">
        <v>155</v>
      </c>
      <c r="I2357" t="str">
        <f t="shared" si="219"/>
        <v/>
      </c>
      <c r="J2357" t="str">
        <f t="shared" si="220"/>
        <v/>
      </c>
      <c r="K2357" t="str">
        <f>VLOOKUP('intouch变量（离散）'!$A2357,基本表格!$G:$Q,9,FALSE)</f>
        <v>On</v>
      </c>
      <c r="L2357">
        <v>1</v>
      </c>
      <c r="M2357" t="s">
        <v>156</v>
      </c>
      <c r="N2357" t="s">
        <v>157</v>
      </c>
      <c r="O2357" t="s">
        <v>158</v>
      </c>
      <c r="P2357" t="str">
        <f>VLOOKUP('intouch变量（离散）'!$A2357,基本表格!$G:$Q,3,FALSE)</f>
        <v>DB1400,X1653.1</v>
      </c>
      <c r="Q2357" t="str">
        <f>VLOOKUP('intouch变量（离散）'!$A2357,基本表格!$G:$Q,10,FALSE)</f>
        <v>Yes</v>
      </c>
      <c r="R2357" t="str">
        <f t="shared" si="222"/>
        <v>DB1400,X1653.1 4#刨片机重物分离电机 电机控制 堵料导致停机</v>
      </c>
      <c r="S2357">
        <v>0</v>
      </c>
      <c r="T2357">
        <v>0</v>
      </c>
    </row>
    <row r="2358" spans="1:20">
      <c r="A2358" t="s">
        <v>2514</v>
      </c>
      <c r="B2358" s="11" t="str">
        <f t="shared" si="221"/>
        <v>CHP4</v>
      </c>
      <c r="C2358" s="11" t="str">
        <f>VLOOKUP('intouch变量（离散）'!$A2358,基本表格!$G:$Q,2,FALSE)</f>
        <v>4#刨片机重物分离电机 电机控制 拉线开关</v>
      </c>
      <c r="D2358" t="s">
        <v>154</v>
      </c>
      <c r="E2358" t="str">
        <f t="shared" si="217"/>
        <v>No</v>
      </c>
      <c r="F2358" t="str">
        <f t="shared" si="218"/>
        <v>0</v>
      </c>
      <c r="G2358" t="s">
        <v>154</v>
      </c>
      <c r="H2358" t="s">
        <v>155</v>
      </c>
      <c r="I2358" t="str">
        <f t="shared" si="219"/>
        <v/>
      </c>
      <c r="J2358" t="str">
        <f t="shared" si="220"/>
        <v/>
      </c>
      <c r="K2358" t="str">
        <f>VLOOKUP('intouch变量（离散）'!$A2358,基本表格!$G:$Q,9,FALSE)</f>
        <v>On</v>
      </c>
      <c r="L2358">
        <v>1</v>
      </c>
      <c r="M2358" t="s">
        <v>156</v>
      </c>
      <c r="N2358" t="s">
        <v>157</v>
      </c>
      <c r="O2358" t="s">
        <v>158</v>
      </c>
      <c r="P2358" t="str">
        <f>VLOOKUP('intouch变量（离散）'!$A2358,基本表格!$G:$Q,3,FALSE)</f>
        <v>DB1400,X1658.0</v>
      </c>
      <c r="Q2358" t="str">
        <f>VLOOKUP('intouch变量（离散）'!$A2358,基本表格!$G:$Q,10,FALSE)</f>
        <v>Yes</v>
      </c>
      <c r="R2358" t="str">
        <f t="shared" si="222"/>
        <v>DB1400,X1658.0 4#刨片机重物分离电机 电机控制 拉线开关</v>
      </c>
      <c r="S2358">
        <v>0</v>
      </c>
      <c r="T2358">
        <v>0</v>
      </c>
    </row>
    <row r="2359" spans="1:20">
      <c r="A2359" t="s">
        <v>2515</v>
      </c>
      <c r="B2359" s="11" t="str">
        <f t="shared" si="221"/>
        <v>CHP4</v>
      </c>
      <c r="C2359" s="11" t="str">
        <f>VLOOKUP('intouch变量（离散）'!$A2359,基本表格!$G:$Q,2,FALSE)</f>
        <v>4#刨片机重物分离电机 电机控制 左跑偏报警</v>
      </c>
      <c r="D2359" t="s">
        <v>154</v>
      </c>
      <c r="E2359" t="str">
        <f t="shared" si="217"/>
        <v>No</v>
      </c>
      <c r="F2359" t="str">
        <f t="shared" si="218"/>
        <v>0</v>
      </c>
      <c r="G2359" t="s">
        <v>154</v>
      </c>
      <c r="H2359" t="s">
        <v>155</v>
      </c>
      <c r="I2359" t="str">
        <f t="shared" si="219"/>
        <v/>
      </c>
      <c r="J2359" t="str">
        <f t="shared" si="220"/>
        <v/>
      </c>
      <c r="K2359" t="str">
        <f>VLOOKUP('intouch变量（离散）'!$A2359,基本表格!$G:$Q,9,FALSE)</f>
        <v>On</v>
      </c>
      <c r="L2359">
        <v>1</v>
      </c>
      <c r="M2359" t="s">
        <v>156</v>
      </c>
      <c r="N2359" t="s">
        <v>157</v>
      </c>
      <c r="O2359" t="s">
        <v>158</v>
      </c>
      <c r="P2359" t="str">
        <f>VLOOKUP('intouch变量（离散）'!$A2359,基本表格!$G:$Q,3,FALSE)</f>
        <v>DB1400,X1658.1</v>
      </c>
      <c r="Q2359" t="str">
        <f>VLOOKUP('intouch变量（离散）'!$A2359,基本表格!$G:$Q,10,FALSE)</f>
        <v>Yes</v>
      </c>
      <c r="R2359" t="str">
        <f t="shared" si="222"/>
        <v>DB1400,X1658.1 4#刨片机重物分离电机 电机控制 左跑偏报警</v>
      </c>
      <c r="S2359">
        <v>0</v>
      </c>
      <c r="T2359">
        <v>0</v>
      </c>
    </row>
    <row r="2360" spans="1:20">
      <c r="A2360" t="s">
        <v>2516</v>
      </c>
      <c r="B2360" s="11" t="str">
        <f t="shared" si="221"/>
        <v>CHP4</v>
      </c>
      <c r="C2360" s="11" t="str">
        <f>VLOOKUP('intouch变量（离散）'!$A2360,基本表格!$G:$Q,2,FALSE)</f>
        <v>4#刨片机重物分离电机 电机控制 左跑偏1检测</v>
      </c>
      <c r="D2360" t="s">
        <v>154</v>
      </c>
      <c r="E2360" t="str">
        <f t="shared" si="217"/>
        <v>No</v>
      </c>
      <c r="F2360" t="str">
        <f t="shared" si="218"/>
        <v>0</v>
      </c>
      <c r="G2360" t="s">
        <v>154</v>
      </c>
      <c r="H2360" t="s">
        <v>155</v>
      </c>
      <c r="I2360" t="str">
        <f t="shared" si="219"/>
        <v/>
      </c>
      <c r="J2360" t="str">
        <f t="shared" si="220"/>
        <v/>
      </c>
      <c r="K2360" t="str">
        <f>VLOOKUP('intouch变量（离散）'!$A2360,基本表格!$G:$Q,9,FALSE)</f>
        <v>None</v>
      </c>
      <c r="L2360">
        <v>1</v>
      </c>
      <c r="M2360" t="s">
        <v>156</v>
      </c>
      <c r="N2360" t="s">
        <v>157</v>
      </c>
      <c r="O2360" t="s">
        <v>158</v>
      </c>
      <c r="P2360" t="str">
        <f>VLOOKUP('intouch变量（离散）'!$A2360,基本表格!$G:$Q,3,FALSE)</f>
        <v>DB1400,X1658.2</v>
      </c>
      <c r="Q2360" t="str">
        <f>VLOOKUP('intouch变量（离散）'!$A2360,基本表格!$G:$Q,10,FALSE)</f>
        <v>Yes</v>
      </c>
      <c r="R2360" t="str">
        <f t="shared" si="222"/>
        <v>DB1400,X1658.2 4#刨片机重物分离电机 电机控制 左跑偏1检测</v>
      </c>
      <c r="S2360">
        <v>0</v>
      </c>
      <c r="T2360">
        <v>0</v>
      </c>
    </row>
    <row r="2361" spans="1:20">
      <c r="A2361" t="s">
        <v>2517</v>
      </c>
      <c r="B2361" s="11" t="str">
        <f t="shared" si="221"/>
        <v>CHP4</v>
      </c>
      <c r="C2361" s="11" t="str">
        <f>VLOOKUP('intouch变量（离散）'!$A2361,基本表格!$G:$Q,2,FALSE)</f>
        <v>4#刨片机重物分离电机 电机控制 左跑偏保护使能</v>
      </c>
      <c r="D2361" t="s">
        <v>154</v>
      </c>
      <c r="E2361" t="str">
        <f t="shared" si="217"/>
        <v>Yes</v>
      </c>
      <c r="F2361" t="str">
        <f t="shared" si="218"/>
        <v>900</v>
      </c>
      <c r="G2361" t="s">
        <v>154</v>
      </c>
      <c r="H2361" t="s">
        <v>155</v>
      </c>
      <c r="I2361" t="str">
        <f t="shared" si="219"/>
        <v>禁用</v>
      </c>
      <c r="J2361" t="str">
        <f t="shared" si="220"/>
        <v>启用</v>
      </c>
      <c r="K2361" t="str">
        <f>VLOOKUP('intouch变量（离散）'!$A2361,基本表格!$G:$Q,9,FALSE)</f>
        <v>None</v>
      </c>
      <c r="L2361">
        <v>1</v>
      </c>
      <c r="M2361" t="s">
        <v>156</v>
      </c>
      <c r="N2361" t="s">
        <v>157</v>
      </c>
      <c r="O2361" t="s">
        <v>158</v>
      </c>
      <c r="P2361" t="str">
        <f>VLOOKUP('intouch变量（离散）'!$A2361,基本表格!$G:$Q,3,FALSE)</f>
        <v>DB1400,X1658.3</v>
      </c>
      <c r="Q2361" t="str">
        <f>VLOOKUP('intouch变量（离散）'!$A2361,基本表格!$G:$Q,10,FALSE)</f>
        <v>No</v>
      </c>
      <c r="R2361" t="str">
        <f t="shared" si="222"/>
        <v>DB1400,X1658.3 4#刨片机重物分离电机 电机控制 左跑偏保护使能</v>
      </c>
      <c r="S2361">
        <v>0</v>
      </c>
      <c r="T2361">
        <v>0</v>
      </c>
    </row>
    <row r="2362" spans="1:20">
      <c r="A2362" t="s">
        <v>2518</v>
      </c>
      <c r="B2362" s="11" t="str">
        <f t="shared" si="221"/>
        <v>CHP4</v>
      </c>
      <c r="C2362" s="11" t="str">
        <f>VLOOKUP('intouch变量（离散）'!$A2362,基本表格!$G:$Q,2,FALSE)</f>
        <v>4#刨片机重物分离电机 电机控制 左跑偏导致停机</v>
      </c>
      <c r="D2362" t="s">
        <v>154</v>
      </c>
      <c r="E2362" t="str">
        <f t="shared" si="217"/>
        <v>No</v>
      </c>
      <c r="F2362" t="str">
        <f t="shared" si="218"/>
        <v>0</v>
      </c>
      <c r="G2362" t="s">
        <v>154</v>
      </c>
      <c r="H2362" t="s">
        <v>155</v>
      </c>
      <c r="I2362" t="str">
        <f t="shared" si="219"/>
        <v/>
      </c>
      <c r="J2362" t="str">
        <f t="shared" si="220"/>
        <v/>
      </c>
      <c r="K2362" t="str">
        <f>VLOOKUP('intouch变量（离散）'!$A2362,基本表格!$G:$Q,9,FALSE)</f>
        <v>On</v>
      </c>
      <c r="L2362">
        <v>1</v>
      </c>
      <c r="M2362" t="s">
        <v>156</v>
      </c>
      <c r="N2362" t="s">
        <v>157</v>
      </c>
      <c r="O2362" t="s">
        <v>158</v>
      </c>
      <c r="P2362" t="str">
        <f>VLOOKUP('intouch变量（离散）'!$A2362,基本表格!$G:$Q,3,FALSE)</f>
        <v>DB1400,X1658.4</v>
      </c>
      <c r="Q2362" t="str">
        <f>VLOOKUP('intouch变量（离散）'!$A2362,基本表格!$G:$Q,10,FALSE)</f>
        <v>Yes</v>
      </c>
      <c r="R2362" t="str">
        <f t="shared" si="222"/>
        <v>DB1400,X1658.4 4#刨片机重物分离电机 电机控制 左跑偏导致停机</v>
      </c>
      <c r="S2362">
        <v>0</v>
      </c>
      <c r="T2362">
        <v>0</v>
      </c>
    </row>
    <row r="2363" spans="1:20">
      <c r="A2363" t="s">
        <v>2519</v>
      </c>
      <c r="B2363" s="11" t="str">
        <f t="shared" si="221"/>
        <v>CHP4</v>
      </c>
      <c r="C2363" s="11" t="str">
        <f>VLOOKUP('intouch变量（离散）'!$A2363,基本表格!$G:$Q,2,FALSE)</f>
        <v>4#刨片机重物分离电机 电机控制 右 跑偏报警</v>
      </c>
      <c r="D2363" t="s">
        <v>154</v>
      </c>
      <c r="E2363" t="str">
        <f t="shared" si="217"/>
        <v>No</v>
      </c>
      <c r="F2363" t="str">
        <f t="shared" si="218"/>
        <v>0</v>
      </c>
      <c r="G2363" t="s">
        <v>154</v>
      </c>
      <c r="H2363" t="s">
        <v>155</v>
      </c>
      <c r="I2363" t="str">
        <f t="shared" si="219"/>
        <v/>
      </c>
      <c r="J2363" t="str">
        <f t="shared" si="220"/>
        <v/>
      </c>
      <c r="K2363" t="str">
        <f>VLOOKUP('intouch变量（离散）'!$A2363,基本表格!$G:$Q,9,FALSE)</f>
        <v>On</v>
      </c>
      <c r="L2363">
        <v>1</v>
      </c>
      <c r="M2363" t="s">
        <v>156</v>
      </c>
      <c r="N2363" t="s">
        <v>157</v>
      </c>
      <c r="O2363" t="s">
        <v>158</v>
      </c>
      <c r="P2363" t="str">
        <f>VLOOKUP('intouch变量（离散）'!$A2363,基本表格!$G:$Q,3,FALSE)</f>
        <v>DB1400,X1662.0</v>
      </c>
      <c r="Q2363" t="str">
        <f>VLOOKUP('intouch变量（离散）'!$A2363,基本表格!$G:$Q,10,FALSE)</f>
        <v>Yes</v>
      </c>
      <c r="R2363" t="str">
        <f t="shared" si="222"/>
        <v>DB1400,X1662.0 4#刨片机重物分离电机 电机控制 右 跑偏报警</v>
      </c>
      <c r="S2363">
        <v>0</v>
      </c>
      <c r="T2363">
        <v>0</v>
      </c>
    </row>
    <row r="2364" spans="1:20">
      <c r="A2364" t="s">
        <v>2520</v>
      </c>
      <c r="B2364" s="11" t="str">
        <f t="shared" si="221"/>
        <v>CHP4</v>
      </c>
      <c r="C2364" s="11" t="str">
        <f>VLOOKUP('intouch变量（离散）'!$A2364,基本表格!$G:$Q,2,FALSE)</f>
        <v>4#刨片机重物分离电机 电机控制 右跑偏1检测</v>
      </c>
      <c r="D2364" t="s">
        <v>154</v>
      </c>
      <c r="E2364" t="str">
        <f t="shared" si="217"/>
        <v>No</v>
      </c>
      <c r="F2364" t="str">
        <f t="shared" si="218"/>
        <v>0</v>
      </c>
      <c r="G2364" t="s">
        <v>154</v>
      </c>
      <c r="H2364" t="s">
        <v>155</v>
      </c>
      <c r="I2364" t="str">
        <f t="shared" si="219"/>
        <v/>
      </c>
      <c r="J2364" t="str">
        <f t="shared" si="220"/>
        <v/>
      </c>
      <c r="K2364" t="str">
        <f>VLOOKUP('intouch变量（离散）'!$A2364,基本表格!$G:$Q,9,FALSE)</f>
        <v>None</v>
      </c>
      <c r="L2364">
        <v>1</v>
      </c>
      <c r="M2364" t="s">
        <v>156</v>
      </c>
      <c r="N2364" t="s">
        <v>157</v>
      </c>
      <c r="O2364" t="s">
        <v>158</v>
      </c>
      <c r="P2364" t="str">
        <f>VLOOKUP('intouch变量（离散）'!$A2364,基本表格!$G:$Q,3,FALSE)</f>
        <v>DB1400,X1662.1</v>
      </c>
      <c r="Q2364" t="str">
        <f>VLOOKUP('intouch变量（离散）'!$A2364,基本表格!$G:$Q,10,FALSE)</f>
        <v>Yes</v>
      </c>
      <c r="R2364" t="str">
        <f t="shared" si="222"/>
        <v>DB1400,X1662.1 4#刨片机重物分离电机 电机控制 右跑偏1检测</v>
      </c>
      <c r="S2364">
        <v>0</v>
      </c>
      <c r="T2364">
        <v>0</v>
      </c>
    </row>
    <row r="2365" spans="1:20">
      <c r="A2365" t="s">
        <v>2521</v>
      </c>
      <c r="B2365" s="11" t="str">
        <f t="shared" si="221"/>
        <v>CHP4</v>
      </c>
      <c r="C2365" s="11" t="str">
        <f>VLOOKUP('intouch变量（离散）'!$A2365,基本表格!$G:$Q,2,FALSE)</f>
        <v>4#刨片机重物分离电机 电机控制 右跑偏保护使能</v>
      </c>
      <c r="D2365" t="s">
        <v>154</v>
      </c>
      <c r="E2365" t="str">
        <f t="shared" si="217"/>
        <v>Yes</v>
      </c>
      <c r="F2365" t="str">
        <f t="shared" si="218"/>
        <v>900</v>
      </c>
      <c r="G2365" t="s">
        <v>154</v>
      </c>
      <c r="H2365" t="s">
        <v>155</v>
      </c>
      <c r="I2365" t="str">
        <f t="shared" si="219"/>
        <v>禁用</v>
      </c>
      <c r="J2365" t="str">
        <f t="shared" si="220"/>
        <v>启用</v>
      </c>
      <c r="K2365" t="str">
        <f>VLOOKUP('intouch变量（离散）'!$A2365,基本表格!$G:$Q,9,FALSE)</f>
        <v>None</v>
      </c>
      <c r="L2365">
        <v>1</v>
      </c>
      <c r="M2365" t="s">
        <v>156</v>
      </c>
      <c r="N2365" t="s">
        <v>157</v>
      </c>
      <c r="O2365" t="s">
        <v>158</v>
      </c>
      <c r="P2365" t="str">
        <f>VLOOKUP('intouch变量（离散）'!$A2365,基本表格!$G:$Q,3,FALSE)</f>
        <v>DB1400,X1662.2</v>
      </c>
      <c r="Q2365" t="str">
        <f>VLOOKUP('intouch变量（离散）'!$A2365,基本表格!$G:$Q,10,FALSE)</f>
        <v>No</v>
      </c>
      <c r="R2365" t="str">
        <f t="shared" si="222"/>
        <v>DB1400,X1662.2 4#刨片机重物分离电机 电机控制 右跑偏保护使能</v>
      </c>
      <c r="S2365">
        <v>0</v>
      </c>
      <c r="T2365">
        <v>0</v>
      </c>
    </row>
    <row r="2366" spans="1:20">
      <c r="A2366" t="s">
        <v>2522</v>
      </c>
      <c r="B2366" s="11" t="str">
        <f t="shared" si="221"/>
        <v>CHP4</v>
      </c>
      <c r="C2366" s="11" t="str">
        <f>VLOOKUP('intouch变量（离散）'!$A2366,基本表格!$G:$Q,2,FALSE)</f>
        <v>4#刨片机重物分离电机 电机控制 右跑偏导致停机</v>
      </c>
      <c r="D2366" t="s">
        <v>154</v>
      </c>
      <c r="E2366" t="str">
        <f t="shared" si="217"/>
        <v>No</v>
      </c>
      <c r="F2366" t="str">
        <f t="shared" si="218"/>
        <v>0</v>
      </c>
      <c r="G2366" t="s">
        <v>154</v>
      </c>
      <c r="H2366" t="s">
        <v>155</v>
      </c>
      <c r="I2366" t="str">
        <f t="shared" si="219"/>
        <v/>
      </c>
      <c r="J2366" t="str">
        <f t="shared" si="220"/>
        <v/>
      </c>
      <c r="K2366" t="str">
        <f>VLOOKUP('intouch变量（离散）'!$A2366,基本表格!$G:$Q,9,FALSE)</f>
        <v>On</v>
      </c>
      <c r="L2366">
        <v>1</v>
      </c>
      <c r="M2366" t="s">
        <v>156</v>
      </c>
      <c r="N2366" t="s">
        <v>157</v>
      </c>
      <c r="O2366" t="s">
        <v>158</v>
      </c>
      <c r="P2366" t="str">
        <f>VLOOKUP('intouch变量（离散）'!$A2366,基本表格!$G:$Q,3,FALSE)</f>
        <v>DB1400,X1662.3</v>
      </c>
      <c r="Q2366" t="str">
        <f>VLOOKUP('intouch变量（离散）'!$A2366,基本表格!$G:$Q,10,FALSE)</f>
        <v>Yes</v>
      </c>
      <c r="R2366" t="str">
        <f t="shared" si="222"/>
        <v>DB1400,X1662.3 4#刨片机重物分离电机 电机控制 右跑偏导致停机</v>
      </c>
      <c r="S2366">
        <v>0</v>
      </c>
      <c r="T2366">
        <v>0</v>
      </c>
    </row>
    <row r="2367" spans="1:20">
      <c r="A2367" t="s">
        <v>2523</v>
      </c>
      <c r="B2367" s="11" t="str">
        <f t="shared" si="221"/>
        <v>CHP4</v>
      </c>
      <c r="C2367" s="11" t="str">
        <f>VLOOKUP('intouch变量（离散）'!$A2367,基本表格!$G:$Q,2,FALSE)</f>
        <v>4#刨片机重物分离电机 电机控制 三角型</v>
      </c>
      <c r="D2367" t="s">
        <v>154</v>
      </c>
      <c r="E2367" t="str">
        <f t="shared" si="217"/>
        <v>No</v>
      </c>
      <c r="F2367" t="str">
        <f t="shared" si="218"/>
        <v>0</v>
      </c>
      <c r="G2367" t="s">
        <v>154</v>
      </c>
      <c r="H2367" t="s">
        <v>155</v>
      </c>
      <c r="I2367" t="str">
        <f t="shared" si="219"/>
        <v/>
      </c>
      <c r="J2367" t="str">
        <f t="shared" si="220"/>
        <v/>
      </c>
      <c r="K2367" t="str">
        <f>VLOOKUP('intouch变量（离散）'!$A2367,基本表格!$G:$Q,9,FALSE)</f>
        <v>None</v>
      </c>
      <c r="L2367">
        <v>1</v>
      </c>
      <c r="M2367" t="s">
        <v>156</v>
      </c>
      <c r="N2367" t="s">
        <v>157</v>
      </c>
      <c r="O2367" t="s">
        <v>158</v>
      </c>
      <c r="P2367" t="str">
        <f>VLOOKUP('intouch变量（离散）'!$A2367,基本表格!$G:$Q,3,FALSE)</f>
        <v>DB1400,X1666.0</v>
      </c>
      <c r="Q2367" t="str">
        <f>VLOOKUP('intouch变量（离散）'!$A2367,基本表格!$G:$Q,10,FALSE)</f>
        <v>Yes</v>
      </c>
      <c r="R2367" t="str">
        <f t="shared" si="222"/>
        <v>DB1400,X1666.0 4#刨片机重物分离电机 电机控制 三角型</v>
      </c>
      <c r="S2367">
        <v>0</v>
      </c>
      <c r="T2367">
        <v>0</v>
      </c>
    </row>
    <row r="2368" spans="1:20">
      <c r="A2368" t="s">
        <v>2524</v>
      </c>
      <c r="B2368" s="11" t="str">
        <f t="shared" si="221"/>
        <v>CHP4</v>
      </c>
      <c r="C2368" s="11" t="str">
        <f>VLOOKUP('intouch变量（离散）'!$A2368,基本表格!$G:$Q,2,FALSE)</f>
        <v>4#刨片机重物分离电机 电机控制 星型</v>
      </c>
      <c r="D2368" t="s">
        <v>154</v>
      </c>
      <c r="E2368" t="str">
        <f t="shared" si="217"/>
        <v>No</v>
      </c>
      <c r="F2368" t="str">
        <f t="shared" si="218"/>
        <v>0</v>
      </c>
      <c r="G2368" t="s">
        <v>154</v>
      </c>
      <c r="H2368" t="s">
        <v>155</v>
      </c>
      <c r="I2368" t="str">
        <f t="shared" si="219"/>
        <v/>
      </c>
      <c r="J2368" t="str">
        <f t="shared" si="220"/>
        <v/>
      </c>
      <c r="K2368" t="str">
        <f>VLOOKUP('intouch变量（离散）'!$A2368,基本表格!$G:$Q,9,FALSE)</f>
        <v>None</v>
      </c>
      <c r="L2368">
        <v>1</v>
      </c>
      <c r="M2368" t="s">
        <v>156</v>
      </c>
      <c r="N2368" t="s">
        <v>157</v>
      </c>
      <c r="O2368" t="s">
        <v>158</v>
      </c>
      <c r="P2368" t="str">
        <f>VLOOKUP('intouch变量（离散）'!$A2368,基本表格!$G:$Q,3,FALSE)</f>
        <v>DB1400,X1666.1</v>
      </c>
      <c r="Q2368" t="str">
        <f>VLOOKUP('intouch变量（离散）'!$A2368,基本表格!$G:$Q,10,FALSE)</f>
        <v>Yes</v>
      </c>
      <c r="R2368" t="str">
        <f t="shared" si="222"/>
        <v>DB1400,X1666.1 4#刨片机重物分离电机 电机控制 星型</v>
      </c>
      <c r="S2368">
        <v>0</v>
      </c>
      <c r="T2368">
        <v>0</v>
      </c>
    </row>
    <row r="2369" spans="1:20">
      <c r="A2369" t="s">
        <v>2525</v>
      </c>
      <c r="B2369" s="11" t="str">
        <f t="shared" si="221"/>
        <v>CHP4</v>
      </c>
      <c r="C2369" s="11" t="str">
        <f>VLOOKUP('intouch变量（离散）'!$A2369,基本表格!$G:$Q,2,FALSE)</f>
        <v>4#刨片机重物分离电机 电机控制 维修开关</v>
      </c>
      <c r="D2369" t="s">
        <v>154</v>
      </c>
      <c r="E2369" t="str">
        <f t="shared" si="217"/>
        <v>No</v>
      </c>
      <c r="F2369" t="str">
        <f t="shared" si="218"/>
        <v>0</v>
      </c>
      <c r="G2369" t="s">
        <v>154</v>
      </c>
      <c r="H2369" t="s">
        <v>155</v>
      </c>
      <c r="I2369" t="str">
        <f t="shared" si="219"/>
        <v/>
      </c>
      <c r="J2369" t="str">
        <f t="shared" si="220"/>
        <v/>
      </c>
      <c r="K2369" t="str">
        <f>VLOOKUP('intouch变量（离散）'!$A2369,基本表格!$G:$Q,9,FALSE)</f>
        <v>On</v>
      </c>
      <c r="L2369">
        <v>1</v>
      </c>
      <c r="M2369" t="s">
        <v>156</v>
      </c>
      <c r="N2369" t="s">
        <v>157</v>
      </c>
      <c r="O2369" t="s">
        <v>158</v>
      </c>
      <c r="P2369" t="str">
        <f>VLOOKUP('intouch变量（离散）'!$A2369,基本表格!$G:$Q,3,FALSE)</f>
        <v>DB1400,X1666.2</v>
      </c>
      <c r="Q2369" t="str">
        <f>VLOOKUP('intouch变量（离散）'!$A2369,基本表格!$G:$Q,10,FALSE)</f>
        <v>Yes</v>
      </c>
      <c r="R2369" t="str">
        <f t="shared" si="222"/>
        <v>DB1400,X1666.2 4#刨片机重物分离电机 电机控制 维修开关</v>
      </c>
      <c r="S2369">
        <v>0</v>
      </c>
      <c r="T2369">
        <v>0</v>
      </c>
    </row>
    <row r="2370" spans="1:20">
      <c r="A2370" t="s">
        <v>2526</v>
      </c>
      <c r="B2370" s="11" t="str">
        <f t="shared" si="221"/>
        <v>CHP4</v>
      </c>
      <c r="C2370" s="11" t="str">
        <f>VLOOKUP('intouch变量（离散）'!$A2370,基本表格!$G:$Q,2,FALSE)</f>
        <v>4#刨片机重物分离电机 电机控制 左跑偏2检测</v>
      </c>
      <c r="D2370" t="s">
        <v>154</v>
      </c>
      <c r="E2370" t="str">
        <f t="shared" si="217"/>
        <v>No</v>
      </c>
      <c r="F2370" t="str">
        <f t="shared" si="218"/>
        <v>0</v>
      </c>
      <c r="G2370" t="s">
        <v>154</v>
      </c>
      <c r="H2370" t="s">
        <v>155</v>
      </c>
      <c r="I2370" t="str">
        <f t="shared" si="219"/>
        <v/>
      </c>
      <c r="J2370" t="str">
        <f t="shared" si="220"/>
        <v/>
      </c>
      <c r="K2370" t="str">
        <f>VLOOKUP('intouch变量（离散）'!$A2370,基本表格!$G:$Q,9,FALSE)</f>
        <v>None</v>
      </c>
      <c r="L2370">
        <v>1</v>
      </c>
      <c r="M2370" t="s">
        <v>156</v>
      </c>
      <c r="N2370" t="s">
        <v>157</v>
      </c>
      <c r="O2370" t="s">
        <v>158</v>
      </c>
      <c r="P2370" t="str">
        <f>VLOOKUP('intouch变量（离散）'!$A2370,基本表格!$G:$Q,3,FALSE)</f>
        <v>DB1400,X1666.3</v>
      </c>
      <c r="Q2370" t="str">
        <f>VLOOKUP('intouch变量（离散）'!$A2370,基本表格!$G:$Q,10,FALSE)</f>
        <v>Yes</v>
      </c>
      <c r="R2370" t="str">
        <f t="shared" si="222"/>
        <v>DB1400,X1666.3 4#刨片机重物分离电机 电机控制 左跑偏2检测</v>
      </c>
      <c r="S2370">
        <v>0</v>
      </c>
      <c r="T2370">
        <v>0</v>
      </c>
    </row>
    <row r="2371" spans="1:20">
      <c r="A2371" t="s">
        <v>2527</v>
      </c>
      <c r="B2371" s="11" t="str">
        <f t="shared" si="221"/>
        <v>CHP4</v>
      </c>
      <c r="C2371" s="11" t="str">
        <f>VLOOKUP('intouch变量（离散）'!$A2371,基本表格!$G:$Q,2,FALSE)</f>
        <v>4#刨片机重物分离电机 电机控制 右跑偏2检测</v>
      </c>
      <c r="D2371" t="s">
        <v>154</v>
      </c>
      <c r="E2371" t="str">
        <f t="shared" ref="E2371:E2434" si="223">IF(RIGHT($A2371,2)="EN","Yes","No")</f>
        <v>No</v>
      </c>
      <c r="F2371" t="str">
        <f t="shared" ref="F2371:F2434" si="224">IF(RIGHT($A2371,2)="EN","900","0")</f>
        <v>0</v>
      </c>
      <c r="G2371" t="s">
        <v>154</v>
      </c>
      <c r="H2371" t="s">
        <v>155</v>
      </c>
      <c r="I2371" t="str">
        <f t="shared" ref="I2371:I2434" si="225">IF(RIGHT($A2371,2)="EN","禁用","")</f>
        <v/>
      </c>
      <c r="J2371" t="str">
        <f t="shared" ref="J2371:J2434" si="226">IF(RIGHT($A2371,2)="EN","启用","")</f>
        <v/>
      </c>
      <c r="K2371" t="str">
        <f>VLOOKUP('intouch变量（离散）'!$A2371,基本表格!$G:$Q,9,FALSE)</f>
        <v>None</v>
      </c>
      <c r="L2371">
        <v>1</v>
      </c>
      <c r="M2371" t="s">
        <v>156</v>
      </c>
      <c r="N2371" t="s">
        <v>157</v>
      </c>
      <c r="O2371" t="s">
        <v>158</v>
      </c>
      <c r="P2371" t="str">
        <f>VLOOKUP('intouch变量（离散）'!$A2371,基本表格!$G:$Q,3,FALSE)</f>
        <v>DB1400,X1666.4</v>
      </c>
      <c r="Q2371" t="str">
        <f>VLOOKUP('intouch变量（离散）'!$A2371,基本表格!$G:$Q,10,FALSE)</f>
        <v>Yes</v>
      </c>
      <c r="R2371" t="str">
        <f t="shared" si="222"/>
        <v>DB1400,X1666.4 4#刨片机重物分离电机 电机控制 右跑偏2检测</v>
      </c>
      <c r="S2371">
        <v>0</v>
      </c>
      <c r="T2371">
        <v>0</v>
      </c>
    </row>
    <row r="2372" spans="1:20">
      <c r="A2372" t="s">
        <v>2528</v>
      </c>
      <c r="B2372" s="11" t="str">
        <f t="shared" si="221"/>
        <v>CHP4</v>
      </c>
      <c r="C2372" s="11" t="str">
        <f>VLOOKUP('intouch变量（离散）'!$A2372,基本表格!$G:$Q,2,FALSE)</f>
        <v>4#刨片机磁选电机 电机控制 使能</v>
      </c>
      <c r="D2372" t="s">
        <v>154</v>
      </c>
      <c r="E2372" t="str">
        <f t="shared" si="223"/>
        <v>No</v>
      </c>
      <c r="F2372" t="str">
        <f t="shared" si="224"/>
        <v>0</v>
      </c>
      <c r="G2372" t="s">
        <v>154</v>
      </c>
      <c r="H2372" t="s">
        <v>155</v>
      </c>
      <c r="I2372" t="str">
        <f t="shared" si="225"/>
        <v/>
      </c>
      <c r="J2372" t="str">
        <f t="shared" si="226"/>
        <v/>
      </c>
      <c r="K2372" t="str">
        <f>VLOOKUP('intouch变量（离散）'!$A2372,基本表格!$G:$Q,9,FALSE)</f>
        <v>None</v>
      </c>
      <c r="L2372">
        <v>1</v>
      </c>
      <c r="M2372" t="s">
        <v>156</v>
      </c>
      <c r="N2372" t="s">
        <v>157</v>
      </c>
      <c r="O2372" t="s">
        <v>158</v>
      </c>
      <c r="P2372" t="str">
        <f>VLOOKUP('intouch变量（离散）'!$A2372,基本表格!$G:$Q,3,FALSE)</f>
        <v>DB1400,X1700.0</v>
      </c>
      <c r="Q2372" t="str">
        <f>VLOOKUP('intouch变量（离散）'!$A2372,基本表格!$G:$Q,10,FALSE)</f>
        <v>No</v>
      </c>
      <c r="R2372" t="str">
        <f t="shared" si="222"/>
        <v>DB1400,X1700.0 4#刨片机磁选电机 电机控制 使能</v>
      </c>
      <c r="S2372">
        <v>0</v>
      </c>
      <c r="T2372">
        <v>0</v>
      </c>
    </row>
    <row r="2373" spans="1:20">
      <c r="A2373" t="s">
        <v>2529</v>
      </c>
      <c r="B2373" s="11" t="str">
        <f t="shared" ref="B2373:B2436" si="227">LEFT(A2373,4)</f>
        <v>CHP4</v>
      </c>
      <c r="C2373" s="11" t="str">
        <f>VLOOKUP('intouch变量（离散）'!$A2373,基本表格!$G:$Q,2,FALSE)</f>
        <v>4#刨片机磁选电机 电机控制 手自动状态</v>
      </c>
      <c r="D2373" t="s">
        <v>154</v>
      </c>
      <c r="E2373" t="str">
        <f t="shared" si="223"/>
        <v>No</v>
      </c>
      <c r="F2373" t="str">
        <f t="shared" si="224"/>
        <v>0</v>
      </c>
      <c r="G2373" t="s">
        <v>154</v>
      </c>
      <c r="H2373" t="s">
        <v>155</v>
      </c>
      <c r="I2373" t="str">
        <f t="shared" si="225"/>
        <v/>
      </c>
      <c r="J2373" t="str">
        <f t="shared" si="226"/>
        <v/>
      </c>
      <c r="K2373" t="str">
        <f>VLOOKUP('intouch变量（离散）'!$A2373,基本表格!$G:$Q,9,FALSE)</f>
        <v>None</v>
      </c>
      <c r="L2373">
        <v>1</v>
      </c>
      <c r="M2373" t="s">
        <v>156</v>
      </c>
      <c r="N2373" t="s">
        <v>157</v>
      </c>
      <c r="O2373" t="s">
        <v>158</v>
      </c>
      <c r="P2373" t="str">
        <f>VLOOKUP('intouch变量（离散）'!$A2373,基本表格!$G:$Q,3,FALSE)</f>
        <v>DB1400,X1700.3</v>
      </c>
      <c r="Q2373" t="str">
        <f>VLOOKUP('intouch变量（离散）'!$A2373,基本表格!$G:$Q,10,FALSE)</f>
        <v>Yes</v>
      </c>
      <c r="R2373" t="str">
        <f t="shared" ref="R2373:R2436" si="228">P2373&amp;" "&amp;C2373</f>
        <v>DB1400,X1700.3 4#刨片机磁选电机 电机控制 手自动状态</v>
      </c>
      <c r="S2373">
        <v>0</v>
      </c>
      <c r="T2373">
        <v>0</v>
      </c>
    </row>
    <row r="2374" spans="1:20">
      <c r="A2374" t="s">
        <v>2530</v>
      </c>
      <c r="B2374" s="11" t="str">
        <f t="shared" si="227"/>
        <v>CHP4</v>
      </c>
      <c r="C2374" s="11" t="str">
        <f>VLOOKUP('intouch变量（离散）'!$A2374,基本表格!$G:$Q,2,FALSE)</f>
        <v>4#刨片机磁选电机 电机控制 本地/远程(检修/待机）</v>
      </c>
      <c r="D2374" t="s">
        <v>154</v>
      </c>
      <c r="E2374" t="str">
        <f t="shared" si="223"/>
        <v>No</v>
      </c>
      <c r="F2374" t="str">
        <f t="shared" si="224"/>
        <v>0</v>
      </c>
      <c r="G2374" t="s">
        <v>154</v>
      </c>
      <c r="H2374" t="s">
        <v>155</v>
      </c>
      <c r="I2374" t="str">
        <f t="shared" si="225"/>
        <v/>
      </c>
      <c r="J2374" t="str">
        <f t="shared" si="226"/>
        <v/>
      </c>
      <c r="K2374" t="str">
        <f>VLOOKUP('intouch变量（离散）'!$A2374,基本表格!$G:$Q,9,FALSE)</f>
        <v>None</v>
      </c>
      <c r="L2374">
        <v>1</v>
      </c>
      <c r="M2374" t="s">
        <v>156</v>
      </c>
      <c r="N2374" t="s">
        <v>157</v>
      </c>
      <c r="O2374" t="s">
        <v>158</v>
      </c>
      <c r="P2374" t="str">
        <f>VLOOKUP('intouch变量（离散）'!$A2374,基本表格!$G:$Q,3,FALSE)</f>
        <v>DB1400,X1700.4</v>
      </c>
      <c r="Q2374" t="str">
        <f>VLOOKUP('intouch变量（离散）'!$A2374,基本表格!$G:$Q,10,FALSE)</f>
        <v>Yes</v>
      </c>
      <c r="R2374" t="str">
        <f t="shared" si="228"/>
        <v>DB1400,X1700.4 4#刨片机磁选电机 电机控制 本地/远程(检修/待机）</v>
      </c>
      <c r="S2374">
        <v>0</v>
      </c>
      <c r="T2374">
        <v>0</v>
      </c>
    </row>
    <row r="2375" spans="1:20">
      <c r="A2375" t="s">
        <v>2531</v>
      </c>
      <c r="B2375" s="11" t="str">
        <f t="shared" si="227"/>
        <v>CHP4</v>
      </c>
      <c r="C2375" s="11" t="str">
        <f>VLOOKUP('intouch变量（离散）'!$A2375,基本表格!$G:$Q,2,FALSE)</f>
        <v>4#刨片机磁选电机 电机控制 开启_上位机(正转)</v>
      </c>
      <c r="D2375" t="s">
        <v>154</v>
      </c>
      <c r="E2375" t="str">
        <f t="shared" si="223"/>
        <v>No</v>
      </c>
      <c r="F2375" t="str">
        <f t="shared" si="224"/>
        <v>0</v>
      </c>
      <c r="G2375" t="s">
        <v>154</v>
      </c>
      <c r="H2375" t="s">
        <v>155</v>
      </c>
      <c r="I2375" t="str">
        <f t="shared" si="225"/>
        <v/>
      </c>
      <c r="J2375" t="str">
        <f t="shared" si="226"/>
        <v/>
      </c>
      <c r="K2375" t="str">
        <f>VLOOKUP('intouch变量（离散）'!$A2375,基本表格!$G:$Q,9,FALSE)</f>
        <v>None</v>
      </c>
      <c r="L2375">
        <v>1</v>
      </c>
      <c r="M2375" t="s">
        <v>156</v>
      </c>
      <c r="N2375" t="s">
        <v>157</v>
      </c>
      <c r="O2375" t="s">
        <v>158</v>
      </c>
      <c r="P2375" t="str">
        <f>VLOOKUP('intouch变量（离散）'!$A2375,基本表格!$G:$Q,3,FALSE)</f>
        <v>DB1400,X1700.6</v>
      </c>
      <c r="Q2375" t="str">
        <f>VLOOKUP('intouch变量（离散）'!$A2375,基本表格!$G:$Q,10,FALSE)</f>
        <v>No</v>
      </c>
      <c r="R2375" t="str">
        <f t="shared" si="228"/>
        <v>DB1400,X1700.6 4#刨片机磁选电机 电机控制 开启_上位机(正转)</v>
      </c>
      <c r="S2375">
        <v>0</v>
      </c>
      <c r="T2375">
        <v>0</v>
      </c>
    </row>
    <row r="2376" spans="1:20">
      <c r="A2376" t="s">
        <v>2532</v>
      </c>
      <c r="B2376" s="11" t="str">
        <f t="shared" si="227"/>
        <v>CHP4</v>
      </c>
      <c r="C2376" s="11" t="str">
        <f>VLOOKUP('intouch变量（离散）'!$A2376,基本表格!$G:$Q,2,FALSE)</f>
        <v>4#刨片机磁选电机 电机控制 停止_上位机(反转)</v>
      </c>
      <c r="D2376" t="s">
        <v>154</v>
      </c>
      <c r="E2376" t="str">
        <f t="shared" si="223"/>
        <v>No</v>
      </c>
      <c r="F2376" t="str">
        <f t="shared" si="224"/>
        <v>0</v>
      </c>
      <c r="G2376" t="s">
        <v>154</v>
      </c>
      <c r="H2376" t="s">
        <v>155</v>
      </c>
      <c r="I2376" t="str">
        <f t="shared" si="225"/>
        <v/>
      </c>
      <c r="J2376" t="str">
        <f t="shared" si="226"/>
        <v/>
      </c>
      <c r="K2376" t="str">
        <f>VLOOKUP('intouch变量（离散）'!$A2376,基本表格!$G:$Q,9,FALSE)</f>
        <v>None</v>
      </c>
      <c r="L2376">
        <v>1</v>
      </c>
      <c r="M2376" t="s">
        <v>156</v>
      </c>
      <c r="N2376" t="s">
        <v>157</v>
      </c>
      <c r="O2376" t="s">
        <v>158</v>
      </c>
      <c r="P2376" t="str">
        <f>VLOOKUP('intouch变量（离散）'!$A2376,基本表格!$G:$Q,3,FALSE)</f>
        <v>DB1400,X1701.0</v>
      </c>
      <c r="Q2376" t="str">
        <f>VLOOKUP('intouch变量（离散）'!$A2376,基本表格!$G:$Q,10,FALSE)</f>
        <v>No</v>
      </c>
      <c r="R2376" t="str">
        <f t="shared" si="228"/>
        <v>DB1400,X1701.0 4#刨片机磁选电机 电机控制 停止_上位机(反转)</v>
      </c>
      <c r="S2376">
        <v>0</v>
      </c>
      <c r="T2376">
        <v>0</v>
      </c>
    </row>
    <row r="2377" spans="1:20">
      <c r="A2377" t="s">
        <v>2533</v>
      </c>
      <c r="B2377" s="11" t="str">
        <f t="shared" si="227"/>
        <v>CHP4</v>
      </c>
      <c r="C2377" s="11" t="str">
        <f>VLOOKUP('intouch变量（离散）'!$A2377,基本表格!$G:$Q,2,FALSE)</f>
        <v>4#刨片机磁选电机 电机控制 通风扇</v>
      </c>
      <c r="D2377" t="s">
        <v>154</v>
      </c>
      <c r="E2377" t="str">
        <f t="shared" si="223"/>
        <v>No</v>
      </c>
      <c r="F2377" t="str">
        <f t="shared" si="224"/>
        <v>0</v>
      </c>
      <c r="G2377" t="s">
        <v>154</v>
      </c>
      <c r="H2377" t="s">
        <v>155</v>
      </c>
      <c r="I2377" t="str">
        <f t="shared" si="225"/>
        <v/>
      </c>
      <c r="J2377" t="str">
        <f t="shared" si="226"/>
        <v/>
      </c>
      <c r="K2377" t="str">
        <f>VLOOKUP('intouch变量（离散）'!$A2377,基本表格!$G:$Q,9,FALSE)</f>
        <v>None</v>
      </c>
      <c r="L2377">
        <v>1</v>
      </c>
      <c r="M2377" t="s">
        <v>156</v>
      </c>
      <c r="N2377" t="s">
        <v>157</v>
      </c>
      <c r="O2377" t="s">
        <v>158</v>
      </c>
      <c r="P2377" t="str">
        <f>VLOOKUP('intouch变量（离散）'!$A2377,基本表格!$G:$Q,3,FALSE)</f>
        <v>DB1400,X1701.1</v>
      </c>
      <c r="Q2377" t="str">
        <f>VLOOKUP('intouch变量（离散）'!$A2377,基本表格!$G:$Q,10,FALSE)</f>
        <v>Yes</v>
      </c>
      <c r="R2377" t="str">
        <f t="shared" si="228"/>
        <v>DB1400,X1701.1 4#刨片机磁选电机 电机控制 通风扇</v>
      </c>
      <c r="S2377">
        <v>0</v>
      </c>
      <c r="T2377">
        <v>0</v>
      </c>
    </row>
    <row r="2378" spans="1:20">
      <c r="A2378" t="s">
        <v>2534</v>
      </c>
      <c r="B2378" s="11" t="str">
        <f t="shared" si="227"/>
        <v>CHP4</v>
      </c>
      <c r="C2378" s="11" t="str">
        <f>VLOOKUP('intouch变量（离散）'!$A2378,基本表格!$G:$Q,2,FALSE)</f>
        <v>4#刨片机磁选电机 电机控制 电机(正转）</v>
      </c>
      <c r="D2378" t="s">
        <v>154</v>
      </c>
      <c r="E2378" t="str">
        <f t="shared" si="223"/>
        <v>No</v>
      </c>
      <c r="F2378" t="str">
        <f t="shared" si="224"/>
        <v>0</v>
      </c>
      <c r="G2378" t="s">
        <v>154</v>
      </c>
      <c r="H2378" t="s">
        <v>155</v>
      </c>
      <c r="I2378" t="str">
        <f t="shared" si="225"/>
        <v/>
      </c>
      <c r="J2378" t="str">
        <f t="shared" si="226"/>
        <v/>
      </c>
      <c r="K2378" t="str">
        <f>VLOOKUP('intouch变量（离散）'!$A2378,基本表格!$G:$Q,9,FALSE)</f>
        <v>None</v>
      </c>
      <c r="L2378">
        <v>1</v>
      </c>
      <c r="M2378" t="s">
        <v>156</v>
      </c>
      <c r="N2378" t="s">
        <v>157</v>
      </c>
      <c r="O2378" t="s">
        <v>158</v>
      </c>
      <c r="P2378" t="str">
        <f>VLOOKUP('intouch变量（离散）'!$A2378,基本表格!$G:$Q,3,FALSE)</f>
        <v>DB1400,X1701.2</v>
      </c>
      <c r="Q2378" t="str">
        <f>VLOOKUP('intouch变量（离散）'!$A2378,基本表格!$G:$Q,10,FALSE)</f>
        <v>Yes</v>
      </c>
      <c r="R2378" t="str">
        <f t="shared" si="228"/>
        <v>DB1400,X1701.2 4#刨片机磁选电机 电机控制 电机(正转）</v>
      </c>
      <c r="S2378">
        <v>0</v>
      </c>
      <c r="T2378">
        <v>0</v>
      </c>
    </row>
    <row r="2379" spans="1:20">
      <c r="A2379" t="s">
        <v>2535</v>
      </c>
      <c r="B2379" s="11" t="str">
        <f t="shared" si="227"/>
        <v>CHP4</v>
      </c>
      <c r="C2379" s="11" t="str">
        <f>VLOOKUP('intouch变量（离散）'!$A2379,基本表格!$G:$Q,2,FALSE)</f>
        <v>4#刨片机磁选电机 电机控制 电机过载</v>
      </c>
      <c r="D2379" t="s">
        <v>154</v>
      </c>
      <c r="E2379" t="str">
        <f t="shared" si="223"/>
        <v>No</v>
      </c>
      <c r="F2379" t="str">
        <f t="shared" si="224"/>
        <v>0</v>
      </c>
      <c r="G2379" t="s">
        <v>154</v>
      </c>
      <c r="H2379" t="s">
        <v>155</v>
      </c>
      <c r="I2379" t="str">
        <f t="shared" si="225"/>
        <v/>
      </c>
      <c r="J2379" t="str">
        <f t="shared" si="226"/>
        <v/>
      </c>
      <c r="K2379" t="str">
        <f>VLOOKUP('intouch变量（离散）'!$A2379,基本表格!$G:$Q,9,FALSE)</f>
        <v>On</v>
      </c>
      <c r="L2379">
        <v>1</v>
      </c>
      <c r="M2379" t="s">
        <v>156</v>
      </c>
      <c r="N2379" t="s">
        <v>157</v>
      </c>
      <c r="O2379" t="s">
        <v>158</v>
      </c>
      <c r="P2379" t="str">
        <f>VLOOKUP('intouch变量（离散）'!$A2379,基本表格!$G:$Q,3,FALSE)</f>
        <v>DB1400,X1701.3</v>
      </c>
      <c r="Q2379" t="str">
        <f>VLOOKUP('intouch变量（离散）'!$A2379,基本表格!$G:$Q,10,FALSE)</f>
        <v>Yes</v>
      </c>
      <c r="R2379" t="str">
        <f t="shared" si="228"/>
        <v>DB1400,X1701.3 4#刨片机磁选电机 电机控制 电机过载</v>
      </c>
      <c r="S2379">
        <v>0</v>
      </c>
      <c r="T2379">
        <v>0</v>
      </c>
    </row>
    <row r="2380" spans="1:20">
      <c r="A2380" t="s">
        <v>2536</v>
      </c>
      <c r="B2380" s="11" t="str">
        <f t="shared" si="227"/>
        <v>CHP4</v>
      </c>
      <c r="C2380" s="11" t="str">
        <f>VLOOKUP('intouch变量（离散）'!$A2380,基本表格!$G:$Q,2,FALSE)</f>
        <v>4#刨片机磁选电机 电机控制 风扇过载</v>
      </c>
      <c r="D2380" t="s">
        <v>154</v>
      </c>
      <c r="E2380" t="str">
        <f t="shared" si="223"/>
        <v>No</v>
      </c>
      <c r="F2380" t="str">
        <f t="shared" si="224"/>
        <v>0</v>
      </c>
      <c r="G2380" t="s">
        <v>154</v>
      </c>
      <c r="H2380" t="s">
        <v>155</v>
      </c>
      <c r="I2380" t="str">
        <f t="shared" si="225"/>
        <v/>
      </c>
      <c r="J2380" t="str">
        <f t="shared" si="226"/>
        <v/>
      </c>
      <c r="K2380" t="str">
        <f>VLOOKUP('intouch变量（离散）'!$A2380,基本表格!$G:$Q,9,FALSE)</f>
        <v>On</v>
      </c>
      <c r="L2380">
        <v>1</v>
      </c>
      <c r="M2380" t="s">
        <v>156</v>
      </c>
      <c r="N2380" t="s">
        <v>157</v>
      </c>
      <c r="O2380" t="s">
        <v>158</v>
      </c>
      <c r="P2380" t="str">
        <f>VLOOKUP('intouch变量（离散）'!$A2380,基本表格!$G:$Q,3,FALSE)</f>
        <v>DB1400,X1701.4</v>
      </c>
      <c r="Q2380" t="str">
        <f>VLOOKUP('intouch变量（离散）'!$A2380,基本表格!$G:$Q,10,FALSE)</f>
        <v>Yes</v>
      </c>
      <c r="R2380" t="str">
        <f t="shared" si="228"/>
        <v>DB1400,X1701.4 4#刨片机磁选电机 电机控制 风扇过载</v>
      </c>
      <c r="S2380">
        <v>0</v>
      </c>
      <c r="T2380">
        <v>0</v>
      </c>
    </row>
    <row r="2381" spans="1:20">
      <c r="A2381" t="s">
        <v>2537</v>
      </c>
      <c r="B2381" s="11" t="str">
        <f t="shared" si="227"/>
        <v>CHP4</v>
      </c>
      <c r="C2381" s="11" t="str">
        <f>VLOOKUP('intouch变量（离散）'!$A2381,基本表格!$G:$Q,2,FALSE)</f>
        <v>4#刨片机磁选电机 电机控制 电机运行指示</v>
      </c>
      <c r="D2381" t="s">
        <v>154</v>
      </c>
      <c r="E2381" t="str">
        <f t="shared" si="223"/>
        <v>No</v>
      </c>
      <c r="F2381" t="str">
        <f t="shared" si="224"/>
        <v>0</v>
      </c>
      <c r="G2381" t="s">
        <v>154</v>
      </c>
      <c r="H2381" t="s">
        <v>155</v>
      </c>
      <c r="I2381" t="str">
        <f t="shared" si="225"/>
        <v/>
      </c>
      <c r="J2381" t="str">
        <f t="shared" si="226"/>
        <v/>
      </c>
      <c r="K2381" t="str">
        <f>VLOOKUP('intouch变量（离散）'!$A2381,基本表格!$G:$Q,9,FALSE)</f>
        <v>None</v>
      </c>
      <c r="L2381">
        <v>1</v>
      </c>
      <c r="M2381" t="s">
        <v>156</v>
      </c>
      <c r="N2381" t="s">
        <v>157</v>
      </c>
      <c r="O2381" t="s">
        <v>158</v>
      </c>
      <c r="P2381" t="str">
        <f>VLOOKUP('intouch变量（离散）'!$A2381,基本表格!$G:$Q,3,FALSE)</f>
        <v>DB1400,X1701.5</v>
      </c>
      <c r="Q2381" t="str">
        <f>VLOOKUP('intouch变量（离散）'!$A2381,基本表格!$G:$Q,10,FALSE)</f>
        <v>Yes</v>
      </c>
      <c r="R2381" t="str">
        <f t="shared" si="228"/>
        <v>DB1400,X1701.5 4#刨片机磁选电机 电机控制 电机运行指示</v>
      </c>
      <c r="S2381">
        <v>0</v>
      </c>
      <c r="T2381">
        <v>0</v>
      </c>
    </row>
    <row r="2382" spans="1:20">
      <c r="A2382" t="s">
        <v>2538</v>
      </c>
      <c r="B2382" s="11" t="str">
        <f t="shared" si="227"/>
        <v>CHP4</v>
      </c>
      <c r="C2382" s="11" t="str">
        <f>VLOOKUP('intouch变量（离散）'!$A2382,基本表格!$G:$Q,2,FALSE)</f>
        <v>4#刨片机磁选电机 电机控制 断链报警</v>
      </c>
      <c r="D2382" t="s">
        <v>154</v>
      </c>
      <c r="E2382" t="str">
        <f t="shared" si="223"/>
        <v>No</v>
      </c>
      <c r="F2382" t="str">
        <f t="shared" si="224"/>
        <v>0</v>
      </c>
      <c r="G2382" t="s">
        <v>154</v>
      </c>
      <c r="H2382" t="s">
        <v>155</v>
      </c>
      <c r="I2382" t="str">
        <f t="shared" si="225"/>
        <v/>
      </c>
      <c r="J2382" t="str">
        <f t="shared" si="226"/>
        <v/>
      </c>
      <c r="K2382" t="str">
        <f>VLOOKUP('intouch变量（离散）'!$A2382,基本表格!$G:$Q,9,FALSE)</f>
        <v>On</v>
      </c>
      <c r="L2382">
        <v>1</v>
      </c>
      <c r="M2382" t="s">
        <v>156</v>
      </c>
      <c r="N2382" t="s">
        <v>157</v>
      </c>
      <c r="O2382" t="s">
        <v>158</v>
      </c>
      <c r="P2382" t="str">
        <f>VLOOKUP('intouch变量（离散）'!$A2382,基本表格!$G:$Q,3,FALSE)</f>
        <v>DB1400,X1701.6</v>
      </c>
      <c r="Q2382" t="str">
        <f>VLOOKUP('intouch变量（离散）'!$A2382,基本表格!$G:$Q,10,FALSE)</f>
        <v>Yes</v>
      </c>
      <c r="R2382" t="str">
        <f t="shared" si="228"/>
        <v>DB1400,X1701.6 4#刨片机磁选电机 电机控制 断链报警</v>
      </c>
      <c r="S2382">
        <v>0</v>
      </c>
      <c r="T2382">
        <v>0</v>
      </c>
    </row>
    <row r="2383" spans="1:20">
      <c r="A2383" t="s">
        <v>2539</v>
      </c>
      <c r="B2383" s="11" t="str">
        <f t="shared" si="227"/>
        <v>CHP4</v>
      </c>
      <c r="C2383" s="11" t="str">
        <f>VLOOKUP('intouch变量（离散）'!$A2383,基本表格!$G:$Q,2,FALSE)</f>
        <v>4#刨片机磁选电机 电机控制 断链检测</v>
      </c>
      <c r="D2383" t="s">
        <v>154</v>
      </c>
      <c r="E2383" t="str">
        <f t="shared" si="223"/>
        <v>No</v>
      </c>
      <c r="F2383" t="str">
        <f t="shared" si="224"/>
        <v>0</v>
      </c>
      <c r="G2383" t="s">
        <v>154</v>
      </c>
      <c r="H2383" t="s">
        <v>155</v>
      </c>
      <c r="I2383" t="str">
        <f t="shared" si="225"/>
        <v/>
      </c>
      <c r="J2383" t="str">
        <f t="shared" si="226"/>
        <v/>
      </c>
      <c r="K2383" t="str">
        <f>VLOOKUP('intouch变量（离散）'!$A2383,基本表格!$G:$Q,9,FALSE)</f>
        <v>None</v>
      </c>
      <c r="L2383">
        <v>1</v>
      </c>
      <c r="M2383" t="s">
        <v>156</v>
      </c>
      <c r="N2383" t="s">
        <v>157</v>
      </c>
      <c r="O2383" t="s">
        <v>158</v>
      </c>
      <c r="P2383" t="str">
        <f>VLOOKUP('intouch变量（离散）'!$A2383,基本表格!$G:$Q,3,FALSE)</f>
        <v>DB1400,X1701.7</v>
      </c>
      <c r="Q2383" t="str">
        <f>VLOOKUP('intouch变量（离散）'!$A2383,基本表格!$G:$Q,10,FALSE)</f>
        <v>Yes</v>
      </c>
      <c r="R2383" t="str">
        <f t="shared" si="228"/>
        <v>DB1400,X1701.7 4#刨片机磁选电机 电机控制 断链检测</v>
      </c>
      <c r="S2383">
        <v>0</v>
      </c>
      <c r="T2383">
        <v>0</v>
      </c>
    </row>
    <row r="2384" spans="1:20">
      <c r="A2384" t="s">
        <v>2540</v>
      </c>
      <c r="B2384" s="11" t="str">
        <f t="shared" si="227"/>
        <v>CHP4</v>
      </c>
      <c r="C2384" s="11" t="str">
        <f>VLOOKUP('intouch变量（离散）'!$A2384,基本表格!$G:$Q,2,FALSE)</f>
        <v>4#刨片机磁选电机 电机控制 复位</v>
      </c>
      <c r="D2384" t="s">
        <v>154</v>
      </c>
      <c r="E2384" t="str">
        <f t="shared" si="223"/>
        <v>No</v>
      </c>
      <c r="F2384" t="str">
        <f t="shared" si="224"/>
        <v>0</v>
      </c>
      <c r="G2384" t="s">
        <v>154</v>
      </c>
      <c r="H2384" t="s">
        <v>155</v>
      </c>
      <c r="I2384" t="str">
        <f t="shared" si="225"/>
        <v/>
      </c>
      <c r="J2384" t="str">
        <f t="shared" si="226"/>
        <v/>
      </c>
      <c r="K2384" t="str">
        <f>VLOOKUP('intouch变量（离散）'!$A2384,基本表格!$G:$Q,9,FALSE)</f>
        <v>None</v>
      </c>
      <c r="L2384">
        <v>1</v>
      </c>
      <c r="M2384" t="s">
        <v>156</v>
      </c>
      <c r="N2384" t="s">
        <v>157</v>
      </c>
      <c r="O2384" t="s">
        <v>158</v>
      </c>
      <c r="P2384" t="str">
        <f>VLOOKUP('intouch变量（离散）'!$A2384,基本表格!$G:$Q,3,FALSE)</f>
        <v>DB1400,X1702.0</v>
      </c>
      <c r="Q2384" t="str">
        <f>VLOOKUP('intouch变量（离散）'!$A2384,基本表格!$G:$Q,10,FALSE)</f>
        <v>No</v>
      </c>
      <c r="R2384" t="str">
        <f t="shared" si="228"/>
        <v>DB1400,X1702.0 4#刨片机磁选电机 电机控制 复位</v>
      </c>
      <c r="S2384">
        <v>0</v>
      </c>
      <c r="T2384">
        <v>0</v>
      </c>
    </row>
    <row r="2385" spans="1:20">
      <c r="A2385" t="s">
        <v>2541</v>
      </c>
      <c r="B2385" s="11" t="str">
        <f t="shared" si="227"/>
        <v>CHP4</v>
      </c>
      <c r="C2385" s="11" t="str">
        <f>VLOOKUP('intouch变量（离散）'!$A2385,基本表格!$G:$Q,2,FALSE)</f>
        <v>4#刨片机磁选电机 电机控制 断链保护使能</v>
      </c>
      <c r="D2385" t="s">
        <v>154</v>
      </c>
      <c r="E2385" t="str">
        <f t="shared" si="223"/>
        <v>Yes</v>
      </c>
      <c r="F2385" t="str">
        <f t="shared" si="224"/>
        <v>900</v>
      </c>
      <c r="G2385" t="s">
        <v>154</v>
      </c>
      <c r="H2385" t="s">
        <v>155</v>
      </c>
      <c r="I2385" t="str">
        <f t="shared" si="225"/>
        <v>禁用</v>
      </c>
      <c r="J2385" t="str">
        <f t="shared" si="226"/>
        <v>启用</v>
      </c>
      <c r="K2385" t="str">
        <f>VLOOKUP('intouch变量（离散）'!$A2385,基本表格!$G:$Q,9,FALSE)</f>
        <v>None</v>
      </c>
      <c r="L2385">
        <v>1</v>
      </c>
      <c r="M2385" t="s">
        <v>156</v>
      </c>
      <c r="N2385" t="s">
        <v>157</v>
      </c>
      <c r="O2385" t="s">
        <v>158</v>
      </c>
      <c r="P2385" t="str">
        <f>VLOOKUP('intouch变量（离散）'!$A2385,基本表格!$G:$Q,3,FALSE)</f>
        <v>DB1400,X1702.1</v>
      </c>
      <c r="Q2385" t="str">
        <f>VLOOKUP('intouch变量（离散）'!$A2385,基本表格!$G:$Q,10,FALSE)</f>
        <v>No</v>
      </c>
      <c r="R2385" t="str">
        <f t="shared" si="228"/>
        <v>DB1400,X1702.1 4#刨片机磁选电机 电机控制 断链保护使能</v>
      </c>
      <c r="S2385">
        <v>0</v>
      </c>
      <c r="T2385">
        <v>0</v>
      </c>
    </row>
    <row r="2386" spans="1:20">
      <c r="A2386" t="s">
        <v>2542</v>
      </c>
      <c r="B2386" s="11" t="str">
        <f t="shared" si="227"/>
        <v>CHP4</v>
      </c>
      <c r="C2386" s="11" t="str">
        <f>VLOOKUP('intouch变量（离散）'!$A2386,基本表格!$G:$Q,2,FALSE)</f>
        <v>4#刨片机磁选电机 电机控制 断链导致停机</v>
      </c>
      <c r="D2386" t="s">
        <v>154</v>
      </c>
      <c r="E2386" t="str">
        <f t="shared" si="223"/>
        <v>No</v>
      </c>
      <c r="F2386" t="str">
        <f t="shared" si="224"/>
        <v>0</v>
      </c>
      <c r="G2386" t="s">
        <v>154</v>
      </c>
      <c r="H2386" t="s">
        <v>155</v>
      </c>
      <c r="I2386" t="str">
        <f t="shared" si="225"/>
        <v/>
      </c>
      <c r="J2386" t="str">
        <f t="shared" si="226"/>
        <v/>
      </c>
      <c r="K2386" t="str">
        <f>VLOOKUP('intouch变量（离散）'!$A2386,基本表格!$G:$Q,9,FALSE)</f>
        <v>On</v>
      </c>
      <c r="L2386">
        <v>1</v>
      </c>
      <c r="M2386" t="s">
        <v>156</v>
      </c>
      <c r="N2386" t="s">
        <v>157</v>
      </c>
      <c r="O2386" t="s">
        <v>158</v>
      </c>
      <c r="P2386" t="str">
        <f>VLOOKUP('intouch变量（离散）'!$A2386,基本表格!$G:$Q,3,FALSE)</f>
        <v>DB1400,X1702.2</v>
      </c>
      <c r="Q2386" t="str">
        <f>VLOOKUP('intouch变量（离散）'!$A2386,基本表格!$G:$Q,10,FALSE)</f>
        <v>Yes</v>
      </c>
      <c r="R2386" t="str">
        <f t="shared" si="228"/>
        <v>DB1400,X1702.2 4#刨片机磁选电机 电机控制 断链导致停机</v>
      </c>
      <c r="S2386">
        <v>0</v>
      </c>
      <c r="T2386">
        <v>0</v>
      </c>
    </row>
    <row r="2387" spans="1:20">
      <c r="A2387" t="s">
        <v>2543</v>
      </c>
      <c r="B2387" s="11" t="str">
        <f t="shared" si="227"/>
        <v>CHP4</v>
      </c>
      <c r="C2387" s="11" t="str">
        <f>VLOOKUP('intouch变量（离散）'!$A2387,基本表格!$G:$Q,2,FALSE)</f>
        <v>4#刨片机磁选电机 电机控制 电机(反转）</v>
      </c>
      <c r="D2387" t="s">
        <v>154</v>
      </c>
      <c r="E2387" t="str">
        <f t="shared" si="223"/>
        <v>No</v>
      </c>
      <c r="F2387" t="str">
        <f t="shared" si="224"/>
        <v>0</v>
      </c>
      <c r="G2387" t="s">
        <v>154</v>
      </c>
      <c r="H2387" t="s">
        <v>155</v>
      </c>
      <c r="I2387" t="str">
        <f t="shared" si="225"/>
        <v/>
      </c>
      <c r="J2387" t="str">
        <f t="shared" si="226"/>
        <v/>
      </c>
      <c r="K2387" t="str">
        <f>VLOOKUP('intouch变量（离散）'!$A2387,基本表格!$G:$Q,9,FALSE)</f>
        <v>None</v>
      </c>
      <c r="L2387">
        <v>1</v>
      </c>
      <c r="M2387" t="s">
        <v>156</v>
      </c>
      <c r="N2387" t="s">
        <v>157</v>
      </c>
      <c r="O2387" t="s">
        <v>158</v>
      </c>
      <c r="P2387" t="str">
        <f>VLOOKUP('intouch变量（离散）'!$A2387,基本表格!$G:$Q,3,FALSE)</f>
        <v>DB1400,X1702.3</v>
      </c>
      <c r="Q2387" t="str">
        <f>VLOOKUP('intouch变量（离散）'!$A2387,基本表格!$G:$Q,10,FALSE)</f>
        <v>Yes</v>
      </c>
      <c r="R2387" t="str">
        <f t="shared" si="228"/>
        <v>DB1400,X1702.3 4#刨片机磁选电机 电机控制 电机(反转）</v>
      </c>
      <c r="S2387">
        <v>0</v>
      </c>
      <c r="T2387">
        <v>0</v>
      </c>
    </row>
    <row r="2388" spans="1:20">
      <c r="A2388" t="s">
        <v>2544</v>
      </c>
      <c r="B2388" s="11" t="str">
        <f t="shared" si="227"/>
        <v>CHP4</v>
      </c>
      <c r="C2388" s="11" t="str">
        <f>VLOOKUP('intouch变量（离散）'!$A2388,基本表格!$G:$Q,2,FALSE)</f>
        <v>4#刨片机磁选电机 电机控制 本地</v>
      </c>
      <c r="D2388" t="s">
        <v>154</v>
      </c>
      <c r="E2388" t="str">
        <f t="shared" si="223"/>
        <v>No</v>
      </c>
      <c r="F2388" t="str">
        <f t="shared" si="224"/>
        <v>0</v>
      </c>
      <c r="G2388" t="s">
        <v>154</v>
      </c>
      <c r="H2388" t="s">
        <v>155</v>
      </c>
      <c r="I2388" t="str">
        <f t="shared" si="225"/>
        <v/>
      </c>
      <c r="J2388" t="str">
        <f t="shared" si="226"/>
        <v/>
      </c>
      <c r="K2388" t="str">
        <f>VLOOKUP('intouch变量（离散）'!$A2388,基本表格!$G:$Q,9,FALSE)</f>
        <v>None</v>
      </c>
      <c r="L2388">
        <v>1</v>
      </c>
      <c r="M2388" t="s">
        <v>156</v>
      </c>
      <c r="N2388" t="s">
        <v>157</v>
      </c>
      <c r="O2388" t="s">
        <v>158</v>
      </c>
      <c r="P2388" t="str">
        <f>VLOOKUP('intouch变量（离散）'!$A2388,基本表格!$G:$Q,3,FALSE)</f>
        <v>DB1400,X1702.4</v>
      </c>
      <c r="Q2388" t="str">
        <f>VLOOKUP('intouch变量（离散）'!$A2388,基本表格!$G:$Q,10,FALSE)</f>
        <v>Yes</v>
      </c>
      <c r="R2388" t="str">
        <f t="shared" si="228"/>
        <v>DB1400,X1702.4 4#刨片机磁选电机 电机控制 本地</v>
      </c>
      <c r="S2388">
        <v>0</v>
      </c>
      <c r="T2388">
        <v>0</v>
      </c>
    </row>
    <row r="2389" spans="1:20">
      <c r="A2389" t="s">
        <v>2545</v>
      </c>
      <c r="B2389" s="11" t="str">
        <f t="shared" si="227"/>
        <v>CHP4</v>
      </c>
      <c r="C2389" s="11" t="str">
        <f>VLOOKUP('intouch变量（离散）'!$A2389,基本表格!$G:$Q,2,FALSE)</f>
        <v>4#刨片机磁选电机 电机控制 远程</v>
      </c>
      <c r="D2389" t="s">
        <v>154</v>
      </c>
      <c r="E2389" t="str">
        <f t="shared" si="223"/>
        <v>No</v>
      </c>
      <c r="F2389" t="str">
        <f t="shared" si="224"/>
        <v>0</v>
      </c>
      <c r="G2389" t="s">
        <v>154</v>
      </c>
      <c r="H2389" t="s">
        <v>155</v>
      </c>
      <c r="I2389" t="str">
        <f t="shared" si="225"/>
        <v/>
      </c>
      <c r="J2389" t="str">
        <f t="shared" si="226"/>
        <v/>
      </c>
      <c r="K2389" t="str">
        <f>VLOOKUP('intouch变量（离散）'!$A2389,基本表格!$G:$Q,9,FALSE)</f>
        <v>None</v>
      </c>
      <c r="L2389">
        <v>1</v>
      </c>
      <c r="M2389" t="s">
        <v>156</v>
      </c>
      <c r="N2389" t="s">
        <v>157</v>
      </c>
      <c r="O2389" t="s">
        <v>158</v>
      </c>
      <c r="P2389" t="str">
        <f>VLOOKUP('intouch变量（离散）'!$A2389,基本表格!$G:$Q,3,FALSE)</f>
        <v>DB1400,X1702.5</v>
      </c>
      <c r="Q2389" t="str">
        <f>VLOOKUP('intouch变量（离散）'!$A2389,基本表格!$G:$Q,10,FALSE)</f>
        <v>Yes</v>
      </c>
      <c r="R2389" t="str">
        <f t="shared" si="228"/>
        <v>DB1400,X1702.5 4#刨片机磁选电机 电机控制 远程</v>
      </c>
      <c r="S2389">
        <v>0</v>
      </c>
      <c r="T2389">
        <v>0</v>
      </c>
    </row>
    <row r="2390" spans="1:20">
      <c r="A2390" t="s">
        <v>2546</v>
      </c>
      <c r="B2390" s="11" t="str">
        <f t="shared" si="227"/>
        <v>CHP4</v>
      </c>
      <c r="C2390" s="11" t="str">
        <f>VLOOKUP('intouch变量（离散）'!$A2390,基本表格!$G:$Q,2,FALSE)</f>
        <v>4#刨片机磁选电机 电机控制 堵料报警</v>
      </c>
      <c r="D2390" t="s">
        <v>154</v>
      </c>
      <c r="E2390" t="str">
        <f t="shared" si="223"/>
        <v>No</v>
      </c>
      <c r="F2390" t="str">
        <f t="shared" si="224"/>
        <v>0</v>
      </c>
      <c r="G2390" t="s">
        <v>154</v>
      </c>
      <c r="H2390" t="s">
        <v>155</v>
      </c>
      <c r="I2390" t="str">
        <f t="shared" si="225"/>
        <v/>
      </c>
      <c r="J2390" t="str">
        <f t="shared" si="226"/>
        <v/>
      </c>
      <c r="K2390" t="str">
        <f>VLOOKUP('intouch变量（离散）'!$A2390,基本表格!$G:$Q,9,FALSE)</f>
        <v>On</v>
      </c>
      <c r="L2390">
        <v>1</v>
      </c>
      <c r="M2390" t="s">
        <v>156</v>
      </c>
      <c r="N2390" t="s">
        <v>157</v>
      </c>
      <c r="O2390" t="s">
        <v>158</v>
      </c>
      <c r="P2390" t="str">
        <f>VLOOKUP('intouch变量（离散）'!$A2390,基本表格!$G:$Q,3,FALSE)</f>
        <v>DB1400,X1702.6</v>
      </c>
      <c r="Q2390" t="str">
        <f>VLOOKUP('intouch变量（离散）'!$A2390,基本表格!$G:$Q,10,FALSE)</f>
        <v>Yes</v>
      </c>
      <c r="R2390" t="str">
        <f t="shared" si="228"/>
        <v>DB1400,X1702.6 4#刨片机磁选电机 电机控制 堵料报警</v>
      </c>
      <c r="S2390">
        <v>0</v>
      </c>
      <c r="T2390">
        <v>0</v>
      </c>
    </row>
    <row r="2391" spans="1:20">
      <c r="A2391" t="s">
        <v>2547</v>
      </c>
      <c r="B2391" s="11" t="str">
        <f t="shared" si="227"/>
        <v>CHP4</v>
      </c>
      <c r="C2391" s="11" t="str">
        <f>VLOOKUP('intouch变量（离散）'!$A2391,基本表格!$G:$Q,2,FALSE)</f>
        <v>4#刨片机磁选电机 电机控制 堵料检测</v>
      </c>
      <c r="D2391" t="s">
        <v>154</v>
      </c>
      <c r="E2391" t="str">
        <f t="shared" si="223"/>
        <v>No</v>
      </c>
      <c r="F2391" t="str">
        <f t="shared" si="224"/>
        <v>0</v>
      </c>
      <c r="G2391" t="s">
        <v>154</v>
      </c>
      <c r="H2391" t="s">
        <v>155</v>
      </c>
      <c r="I2391" t="str">
        <f t="shared" si="225"/>
        <v/>
      </c>
      <c r="J2391" t="str">
        <f t="shared" si="226"/>
        <v/>
      </c>
      <c r="K2391" t="str">
        <f>VLOOKUP('intouch变量（离散）'!$A2391,基本表格!$G:$Q,9,FALSE)</f>
        <v>None</v>
      </c>
      <c r="L2391">
        <v>1</v>
      </c>
      <c r="M2391" t="s">
        <v>156</v>
      </c>
      <c r="N2391" t="s">
        <v>157</v>
      </c>
      <c r="O2391" t="s">
        <v>158</v>
      </c>
      <c r="P2391" t="str">
        <f>VLOOKUP('intouch变量（离散）'!$A2391,基本表格!$G:$Q,3,FALSE)</f>
        <v>DB1400,X1702.7</v>
      </c>
      <c r="Q2391" t="str">
        <f>VLOOKUP('intouch变量（离散）'!$A2391,基本表格!$G:$Q,10,FALSE)</f>
        <v>Yes</v>
      </c>
      <c r="R2391" t="str">
        <f t="shared" si="228"/>
        <v>DB1400,X1702.7 4#刨片机磁选电机 电机控制 堵料检测</v>
      </c>
      <c r="S2391">
        <v>0</v>
      </c>
      <c r="T2391">
        <v>0</v>
      </c>
    </row>
    <row r="2392" spans="1:20">
      <c r="A2392" t="s">
        <v>2548</v>
      </c>
      <c r="B2392" s="11" t="str">
        <f t="shared" si="227"/>
        <v>CHP4</v>
      </c>
      <c r="C2392" s="11" t="str">
        <f>VLOOKUP('intouch变量（离散）'!$A2392,基本表格!$G:$Q,2,FALSE)</f>
        <v>4#刨片机磁选电机 电机控制 堵料保护使能</v>
      </c>
      <c r="D2392" t="s">
        <v>154</v>
      </c>
      <c r="E2392" t="str">
        <f t="shared" si="223"/>
        <v>Yes</v>
      </c>
      <c r="F2392" t="str">
        <f t="shared" si="224"/>
        <v>900</v>
      </c>
      <c r="G2392" t="s">
        <v>154</v>
      </c>
      <c r="H2392" t="s">
        <v>155</v>
      </c>
      <c r="I2392" t="str">
        <f t="shared" si="225"/>
        <v>禁用</v>
      </c>
      <c r="J2392" t="str">
        <f t="shared" si="226"/>
        <v>启用</v>
      </c>
      <c r="K2392" t="str">
        <f>VLOOKUP('intouch变量（离散）'!$A2392,基本表格!$G:$Q,9,FALSE)</f>
        <v>None</v>
      </c>
      <c r="L2392">
        <v>1</v>
      </c>
      <c r="M2392" t="s">
        <v>156</v>
      </c>
      <c r="N2392" t="s">
        <v>157</v>
      </c>
      <c r="O2392" t="s">
        <v>158</v>
      </c>
      <c r="P2392" t="str">
        <f>VLOOKUP('intouch变量（离散）'!$A2392,基本表格!$G:$Q,3,FALSE)</f>
        <v>DB1400,X1703.0</v>
      </c>
      <c r="Q2392" t="str">
        <f>VLOOKUP('intouch变量（离散）'!$A2392,基本表格!$G:$Q,10,FALSE)</f>
        <v>No</v>
      </c>
      <c r="R2392" t="str">
        <f t="shared" si="228"/>
        <v>DB1400,X1703.0 4#刨片机磁选电机 电机控制 堵料保护使能</v>
      </c>
      <c r="S2392">
        <v>0</v>
      </c>
      <c r="T2392">
        <v>0</v>
      </c>
    </row>
    <row r="2393" spans="1:20">
      <c r="A2393" t="s">
        <v>2549</v>
      </c>
      <c r="B2393" s="11" t="str">
        <f t="shared" si="227"/>
        <v>CHP4</v>
      </c>
      <c r="C2393" s="11" t="str">
        <f>VLOOKUP('intouch变量（离散）'!$A2393,基本表格!$G:$Q,2,FALSE)</f>
        <v>4#刨片机磁选电机 电机控制 堵料导致停机</v>
      </c>
      <c r="D2393" t="s">
        <v>154</v>
      </c>
      <c r="E2393" t="str">
        <f t="shared" si="223"/>
        <v>No</v>
      </c>
      <c r="F2393" t="str">
        <f t="shared" si="224"/>
        <v>0</v>
      </c>
      <c r="G2393" t="s">
        <v>154</v>
      </c>
      <c r="H2393" t="s">
        <v>155</v>
      </c>
      <c r="I2393" t="str">
        <f t="shared" si="225"/>
        <v/>
      </c>
      <c r="J2393" t="str">
        <f t="shared" si="226"/>
        <v/>
      </c>
      <c r="K2393" t="str">
        <f>VLOOKUP('intouch变量（离散）'!$A2393,基本表格!$G:$Q,9,FALSE)</f>
        <v>On</v>
      </c>
      <c r="L2393">
        <v>1</v>
      </c>
      <c r="M2393" t="s">
        <v>156</v>
      </c>
      <c r="N2393" t="s">
        <v>157</v>
      </c>
      <c r="O2393" t="s">
        <v>158</v>
      </c>
      <c r="P2393" t="str">
        <f>VLOOKUP('intouch变量（离散）'!$A2393,基本表格!$G:$Q,3,FALSE)</f>
        <v>DB1400,X1703.1</v>
      </c>
      <c r="Q2393" t="str">
        <f>VLOOKUP('intouch变量（离散）'!$A2393,基本表格!$G:$Q,10,FALSE)</f>
        <v>Yes</v>
      </c>
      <c r="R2393" t="str">
        <f t="shared" si="228"/>
        <v>DB1400,X1703.1 4#刨片机磁选电机 电机控制 堵料导致停机</v>
      </c>
      <c r="S2393">
        <v>0</v>
      </c>
      <c r="T2393">
        <v>0</v>
      </c>
    </row>
    <row r="2394" spans="1:20">
      <c r="A2394" t="s">
        <v>2550</v>
      </c>
      <c r="B2394" s="11" t="str">
        <f t="shared" si="227"/>
        <v>CHP4</v>
      </c>
      <c r="C2394" s="11" t="str">
        <f>VLOOKUP('intouch变量（离散）'!$A2394,基本表格!$G:$Q,2,FALSE)</f>
        <v>4#刨片机磁选电机 电机控制 拉线开关</v>
      </c>
      <c r="D2394" t="s">
        <v>154</v>
      </c>
      <c r="E2394" t="str">
        <f t="shared" si="223"/>
        <v>No</v>
      </c>
      <c r="F2394" t="str">
        <f t="shared" si="224"/>
        <v>0</v>
      </c>
      <c r="G2394" t="s">
        <v>154</v>
      </c>
      <c r="H2394" t="s">
        <v>155</v>
      </c>
      <c r="I2394" t="str">
        <f t="shared" si="225"/>
        <v/>
      </c>
      <c r="J2394" t="str">
        <f t="shared" si="226"/>
        <v/>
      </c>
      <c r="K2394" t="str">
        <f>VLOOKUP('intouch变量（离散）'!$A2394,基本表格!$G:$Q,9,FALSE)</f>
        <v>On</v>
      </c>
      <c r="L2394">
        <v>1</v>
      </c>
      <c r="M2394" t="s">
        <v>156</v>
      </c>
      <c r="N2394" t="s">
        <v>157</v>
      </c>
      <c r="O2394" t="s">
        <v>158</v>
      </c>
      <c r="P2394" t="str">
        <f>VLOOKUP('intouch变量（离散）'!$A2394,基本表格!$G:$Q,3,FALSE)</f>
        <v>DB1400,X1708.0</v>
      </c>
      <c r="Q2394" t="str">
        <f>VLOOKUP('intouch变量（离散）'!$A2394,基本表格!$G:$Q,10,FALSE)</f>
        <v>Yes</v>
      </c>
      <c r="R2394" t="str">
        <f t="shared" si="228"/>
        <v>DB1400,X1708.0 4#刨片机磁选电机 电机控制 拉线开关</v>
      </c>
      <c r="S2394">
        <v>0</v>
      </c>
      <c r="T2394">
        <v>0</v>
      </c>
    </row>
    <row r="2395" spans="1:20">
      <c r="A2395" t="s">
        <v>2551</v>
      </c>
      <c r="B2395" s="11" t="str">
        <f t="shared" si="227"/>
        <v>CHP4</v>
      </c>
      <c r="C2395" s="11" t="str">
        <f>VLOOKUP('intouch变量（离散）'!$A2395,基本表格!$G:$Q,2,FALSE)</f>
        <v>4#刨片机磁选电机 电机控制 左跑偏报警</v>
      </c>
      <c r="D2395" t="s">
        <v>154</v>
      </c>
      <c r="E2395" t="str">
        <f t="shared" si="223"/>
        <v>No</v>
      </c>
      <c r="F2395" t="str">
        <f t="shared" si="224"/>
        <v>0</v>
      </c>
      <c r="G2395" t="s">
        <v>154</v>
      </c>
      <c r="H2395" t="s">
        <v>155</v>
      </c>
      <c r="I2395" t="str">
        <f t="shared" si="225"/>
        <v/>
      </c>
      <c r="J2395" t="str">
        <f t="shared" si="226"/>
        <v/>
      </c>
      <c r="K2395" t="str">
        <f>VLOOKUP('intouch变量（离散）'!$A2395,基本表格!$G:$Q,9,FALSE)</f>
        <v>On</v>
      </c>
      <c r="L2395">
        <v>1</v>
      </c>
      <c r="M2395" t="s">
        <v>156</v>
      </c>
      <c r="N2395" t="s">
        <v>157</v>
      </c>
      <c r="O2395" t="s">
        <v>158</v>
      </c>
      <c r="P2395" t="str">
        <f>VLOOKUP('intouch变量（离散）'!$A2395,基本表格!$G:$Q,3,FALSE)</f>
        <v>DB1400,X1708.1</v>
      </c>
      <c r="Q2395" t="str">
        <f>VLOOKUP('intouch变量（离散）'!$A2395,基本表格!$G:$Q,10,FALSE)</f>
        <v>Yes</v>
      </c>
      <c r="R2395" t="str">
        <f t="shared" si="228"/>
        <v>DB1400,X1708.1 4#刨片机磁选电机 电机控制 左跑偏报警</v>
      </c>
      <c r="S2395">
        <v>0</v>
      </c>
      <c r="T2395">
        <v>0</v>
      </c>
    </row>
    <row r="2396" spans="1:20">
      <c r="A2396" t="s">
        <v>2552</v>
      </c>
      <c r="B2396" s="11" t="str">
        <f t="shared" si="227"/>
        <v>CHP4</v>
      </c>
      <c r="C2396" s="11" t="str">
        <f>VLOOKUP('intouch变量（离散）'!$A2396,基本表格!$G:$Q,2,FALSE)</f>
        <v>4#刨片机磁选电机 电机控制 左跑偏1检测</v>
      </c>
      <c r="D2396" t="s">
        <v>154</v>
      </c>
      <c r="E2396" t="str">
        <f t="shared" si="223"/>
        <v>No</v>
      </c>
      <c r="F2396" t="str">
        <f t="shared" si="224"/>
        <v>0</v>
      </c>
      <c r="G2396" t="s">
        <v>154</v>
      </c>
      <c r="H2396" t="s">
        <v>155</v>
      </c>
      <c r="I2396" t="str">
        <f t="shared" si="225"/>
        <v/>
      </c>
      <c r="J2396" t="str">
        <f t="shared" si="226"/>
        <v/>
      </c>
      <c r="K2396" t="str">
        <f>VLOOKUP('intouch变量（离散）'!$A2396,基本表格!$G:$Q,9,FALSE)</f>
        <v>None</v>
      </c>
      <c r="L2396">
        <v>1</v>
      </c>
      <c r="M2396" t="s">
        <v>156</v>
      </c>
      <c r="N2396" t="s">
        <v>157</v>
      </c>
      <c r="O2396" t="s">
        <v>158</v>
      </c>
      <c r="P2396" t="str">
        <f>VLOOKUP('intouch变量（离散）'!$A2396,基本表格!$G:$Q,3,FALSE)</f>
        <v>DB1400,X1708.2</v>
      </c>
      <c r="Q2396" t="str">
        <f>VLOOKUP('intouch变量（离散）'!$A2396,基本表格!$G:$Q,10,FALSE)</f>
        <v>Yes</v>
      </c>
      <c r="R2396" t="str">
        <f t="shared" si="228"/>
        <v>DB1400,X1708.2 4#刨片机磁选电机 电机控制 左跑偏1检测</v>
      </c>
      <c r="S2396">
        <v>0</v>
      </c>
      <c r="T2396">
        <v>0</v>
      </c>
    </row>
    <row r="2397" spans="1:20">
      <c r="A2397" t="s">
        <v>2553</v>
      </c>
      <c r="B2397" s="11" t="str">
        <f t="shared" si="227"/>
        <v>CHP4</v>
      </c>
      <c r="C2397" s="11" t="str">
        <f>VLOOKUP('intouch变量（离散）'!$A2397,基本表格!$G:$Q,2,FALSE)</f>
        <v>4#刨片机磁选电机 电机控制 左跑偏保护使能</v>
      </c>
      <c r="D2397" t="s">
        <v>154</v>
      </c>
      <c r="E2397" t="str">
        <f t="shared" si="223"/>
        <v>Yes</v>
      </c>
      <c r="F2397" t="str">
        <f t="shared" si="224"/>
        <v>900</v>
      </c>
      <c r="G2397" t="s">
        <v>154</v>
      </c>
      <c r="H2397" t="s">
        <v>155</v>
      </c>
      <c r="I2397" t="str">
        <f t="shared" si="225"/>
        <v>禁用</v>
      </c>
      <c r="J2397" t="str">
        <f t="shared" si="226"/>
        <v>启用</v>
      </c>
      <c r="K2397" t="str">
        <f>VLOOKUP('intouch变量（离散）'!$A2397,基本表格!$G:$Q,9,FALSE)</f>
        <v>None</v>
      </c>
      <c r="L2397">
        <v>1</v>
      </c>
      <c r="M2397" t="s">
        <v>156</v>
      </c>
      <c r="N2397" t="s">
        <v>157</v>
      </c>
      <c r="O2397" t="s">
        <v>158</v>
      </c>
      <c r="P2397" t="str">
        <f>VLOOKUP('intouch变量（离散）'!$A2397,基本表格!$G:$Q,3,FALSE)</f>
        <v>DB1400,X1708.3</v>
      </c>
      <c r="Q2397" t="str">
        <f>VLOOKUP('intouch变量（离散）'!$A2397,基本表格!$G:$Q,10,FALSE)</f>
        <v>No</v>
      </c>
      <c r="R2397" t="str">
        <f t="shared" si="228"/>
        <v>DB1400,X1708.3 4#刨片机磁选电机 电机控制 左跑偏保护使能</v>
      </c>
      <c r="S2397">
        <v>0</v>
      </c>
      <c r="T2397">
        <v>0</v>
      </c>
    </row>
    <row r="2398" spans="1:20">
      <c r="A2398" t="s">
        <v>2554</v>
      </c>
      <c r="B2398" s="11" t="str">
        <f t="shared" si="227"/>
        <v>CHP4</v>
      </c>
      <c r="C2398" s="11" t="str">
        <f>VLOOKUP('intouch变量（离散）'!$A2398,基本表格!$G:$Q,2,FALSE)</f>
        <v>4#刨片机磁选电机 电机控制 左跑偏导致停机</v>
      </c>
      <c r="D2398" t="s">
        <v>154</v>
      </c>
      <c r="E2398" t="str">
        <f t="shared" si="223"/>
        <v>No</v>
      </c>
      <c r="F2398" t="str">
        <f t="shared" si="224"/>
        <v>0</v>
      </c>
      <c r="G2398" t="s">
        <v>154</v>
      </c>
      <c r="H2398" t="s">
        <v>155</v>
      </c>
      <c r="I2398" t="str">
        <f t="shared" si="225"/>
        <v/>
      </c>
      <c r="J2398" t="str">
        <f t="shared" si="226"/>
        <v/>
      </c>
      <c r="K2398" t="str">
        <f>VLOOKUP('intouch变量（离散）'!$A2398,基本表格!$G:$Q,9,FALSE)</f>
        <v>On</v>
      </c>
      <c r="L2398">
        <v>1</v>
      </c>
      <c r="M2398" t="s">
        <v>156</v>
      </c>
      <c r="N2398" t="s">
        <v>157</v>
      </c>
      <c r="O2398" t="s">
        <v>158</v>
      </c>
      <c r="P2398" t="str">
        <f>VLOOKUP('intouch变量（离散）'!$A2398,基本表格!$G:$Q,3,FALSE)</f>
        <v>DB1400,X1708.4</v>
      </c>
      <c r="Q2398" t="str">
        <f>VLOOKUP('intouch变量（离散）'!$A2398,基本表格!$G:$Q,10,FALSE)</f>
        <v>Yes</v>
      </c>
      <c r="R2398" t="str">
        <f t="shared" si="228"/>
        <v>DB1400,X1708.4 4#刨片机磁选电机 电机控制 左跑偏导致停机</v>
      </c>
      <c r="S2398">
        <v>0</v>
      </c>
      <c r="T2398">
        <v>0</v>
      </c>
    </row>
    <row r="2399" spans="1:20">
      <c r="A2399" t="s">
        <v>2555</v>
      </c>
      <c r="B2399" s="11" t="str">
        <f t="shared" si="227"/>
        <v>CHP4</v>
      </c>
      <c r="C2399" s="11" t="str">
        <f>VLOOKUP('intouch变量（离散）'!$A2399,基本表格!$G:$Q,2,FALSE)</f>
        <v>4#刨片机磁选电机 电机控制 右 跑偏报警</v>
      </c>
      <c r="D2399" t="s">
        <v>154</v>
      </c>
      <c r="E2399" t="str">
        <f t="shared" si="223"/>
        <v>No</v>
      </c>
      <c r="F2399" t="str">
        <f t="shared" si="224"/>
        <v>0</v>
      </c>
      <c r="G2399" t="s">
        <v>154</v>
      </c>
      <c r="H2399" t="s">
        <v>155</v>
      </c>
      <c r="I2399" t="str">
        <f t="shared" si="225"/>
        <v/>
      </c>
      <c r="J2399" t="str">
        <f t="shared" si="226"/>
        <v/>
      </c>
      <c r="K2399" t="str">
        <f>VLOOKUP('intouch变量（离散）'!$A2399,基本表格!$G:$Q,9,FALSE)</f>
        <v>On</v>
      </c>
      <c r="L2399">
        <v>1</v>
      </c>
      <c r="M2399" t="s">
        <v>156</v>
      </c>
      <c r="N2399" t="s">
        <v>157</v>
      </c>
      <c r="O2399" t="s">
        <v>158</v>
      </c>
      <c r="P2399" t="str">
        <f>VLOOKUP('intouch变量（离散）'!$A2399,基本表格!$G:$Q,3,FALSE)</f>
        <v>DB1400,X1712.0</v>
      </c>
      <c r="Q2399" t="str">
        <f>VLOOKUP('intouch变量（离散）'!$A2399,基本表格!$G:$Q,10,FALSE)</f>
        <v>Yes</v>
      </c>
      <c r="R2399" t="str">
        <f t="shared" si="228"/>
        <v>DB1400,X1712.0 4#刨片机磁选电机 电机控制 右 跑偏报警</v>
      </c>
      <c r="S2399">
        <v>0</v>
      </c>
      <c r="T2399">
        <v>0</v>
      </c>
    </row>
    <row r="2400" spans="1:20">
      <c r="A2400" t="s">
        <v>2556</v>
      </c>
      <c r="B2400" s="11" t="str">
        <f t="shared" si="227"/>
        <v>CHP4</v>
      </c>
      <c r="C2400" s="11" t="str">
        <f>VLOOKUP('intouch变量（离散）'!$A2400,基本表格!$G:$Q,2,FALSE)</f>
        <v>4#刨片机磁选电机 电机控制 右跑偏1检测</v>
      </c>
      <c r="D2400" t="s">
        <v>154</v>
      </c>
      <c r="E2400" t="str">
        <f t="shared" si="223"/>
        <v>No</v>
      </c>
      <c r="F2400" t="str">
        <f t="shared" si="224"/>
        <v>0</v>
      </c>
      <c r="G2400" t="s">
        <v>154</v>
      </c>
      <c r="H2400" t="s">
        <v>155</v>
      </c>
      <c r="I2400" t="str">
        <f t="shared" si="225"/>
        <v/>
      </c>
      <c r="J2400" t="str">
        <f t="shared" si="226"/>
        <v/>
      </c>
      <c r="K2400" t="str">
        <f>VLOOKUP('intouch变量（离散）'!$A2400,基本表格!$G:$Q,9,FALSE)</f>
        <v>None</v>
      </c>
      <c r="L2400">
        <v>1</v>
      </c>
      <c r="M2400" t="s">
        <v>156</v>
      </c>
      <c r="N2400" t="s">
        <v>157</v>
      </c>
      <c r="O2400" t="s">
        <v>158</v>
      </c>
      <c r="P2400" t="str">
        <f>VLOOKUP('intouch变量（离散）'!$A2400,基本表格!$G:$Q,3,FALSE)</f>
        <v>DB1400,X1712.1</v>
      </c>
      <c r="Q2400" t="str">
        <f>VLOOKUP('intouch变量（离散）'!$A2400,基本表格!$G:$Q,10,FALSE)</f>
        <v>Yes</v>
      </c>
      <c r="R2400" t="str">
        <f t="shared" si="228"/>
        <v>DB1400,X1712.1 4#刨片机磁选电机 电机控制 右跑偏1检测</v>
      </c>
      <c r="S2400">
        <v>0</v>
      </c>
      <c r="T2400">
        <v>0</v>
      </c>
    </row>
    <row r="2401" spans="1:20">
      <c r="A2401" t="s">
        <v>2557</v>
      </c>
      <c r="B2401" s="11" t="str">
        <f t="shared" si="227"/>
        <v>CHP4</v>
      </c>
      <c r="C2401" s="11" t="str">
        <f>VLOOKUP('intouch变量（离散）'!$A2401,基本表格!$G:$Q,2,FALSE)</f>
        <v>4#刨片机磁选电机 电机控制 右跑偏保护使能</v>
      </c>
      <c r="D2401" t="s">
        <v>154</v>
      </c>
      <c r="E2401" t="str">
        <f t="shared" si="223"/>
        <v>Yes</v>
      </c>
      <c r="F2401" t="str">
        <f t="shared" si="224"/>
        <v>900</v>
      </c>
      <c r="G2401" t="s">
        <v>154</v>
      </c>
      <c r="H2401" t="s">
        <v>155</v>
      </c>
      <c r="I2401" t="str">
        <f t="shared" si="225"/>
        <v>禁用</v>
      </c>
      <c r="J2401" t="str">
        <f t="shared" si="226"/>
        <v>启用</v>
      </c>
      <c r="K2401" t="str">
        <f>VLOOKUP('intouch变量（离散）'!$A2401,基本表格!$G:$Q,9,FALSE)</f>
        <v>None</v>
      </c>
      <c r="L2401">
        <v>1</v>
      </c>
      <c r="M2401" t="s">
        <v>156</v>
      </c>
      <c r="N2401" t="s">
        <v>157</v>
      </c>
      <c r="O2401" t="s">
        <v>158</v>
      </c>
      <c r="P2401" t="str">
        <f>VLOOKUP('intouch变量（离散）'!$A2401,基本表格!$G:$Q,3,FALSE)</f>
        <v>DB1400,X1712.2</v>
      </c>
      <c r="Q2401" t="str">
        <f>VLOOKUP('intouch变量（离散）'!$A2401,基本表格!$G:$Q,10,FALSE)</f>
        <v>No</v>
      </c>
      <c r="R2401" t="str">
        <f t="shared" si="228"/>
        <v>DB1400,X1712.2 4#刨片机磁选电机 电机控制 右跑偏保护使能</v>
      </c>
      <c r="S2401">
        <v>0</v>
      </c>
      <c r="T2401">
        <v>0</v>
      </c>
    </row>
    <row r="2402" spans="1:20">
      <c r="A2402" t="s">
        <v>2558</v>
      </c>
      <c r="B2402" s="11" t="str">
        <f t="shared" si="227"/>
        <v>CHP4</v>
      </c>
      <c r="C2402" s="11" t="str">
        <f>VLOOKUP('intouch变量（离散）'!$A2402,基本表格!$G:$Q,2,FALSE)</f>
        <v>4#刨片机磁选电机 电机控制 右跑偏导致停机</v>
      </c>
      <c r="D2402" t="s">
        <v>154</v>
      </c>
      <c r="E2402" t="str">
        <f t="shared" si="223"/>
        <v>No</v>
      </c>
      <c r="F2402" t="str">
        <f t="shared" si="224"/>
        <v>0</v>
      </c>
      <c r="G2402" t="s">
        <v>154</v>
      </c>
      <c r="H2402" t="s">
        <v>155</v>
      </c>
      <c r="I2402" t="str">
        <f t="shared" si="225"/>
        <v/>
      </c>
      <c r="J2402" t="str">
        <f t="shared" si="226"/>
        <v/>
      </c>
      <c r="K2402" t="str">
        <f>VLOOKUP('intouch变量（离散）'!$A2402,基本表格!$G:$Q,9,FALSE)</f>
        <v>On</v>
      </c>
      <c r="L2402">
        <v>1</v>
      </c>
      <c r="M2402" t="s">
        <v>156</v>
      </c>
      <c r="N2402" t="s">
        <v>157</v>
      </c>
      <c r="O2402" t="s">
        <v>158</v>
      </c>
      <c r="P2402" t="str">
        <f>VLOOKUP('intouch变量（离散）'!$A2402,基本表格!$G:$Q,3,FALSE)</f>
        <v>DB1400,X1712.3</v>
      </c>
      <c r="Q2402" t="str">
        <f>VLOOKUP('intouch变量（离散）'!$A2402,基本表格!$G:$Q,10,FALSE)</f>
        <v>Yes</v>
      </c>
      <c r="R2402" t="str">
        <f t="shared" si="228"/>
        <v>DB1400,X1712.3 4#刨片机磁选电机 电机控制 右跑偏导致停机</v>
      </c>
      <c r="S2402">
        <v>0</v>
      </c>
      <c r="T2402">
        <v>0</v>
      </c>
    </row>
    <row r="2403" spans="1:20">
      <c r="A2403" t="s">
        <v>2559</v>
      </c>
      <c r="B2403" s="11" t="str">
        <f t="shared" si="227"/>
        <v>CHP4</v>
      </c>
      <c r="C2403" s="11" t="str">
        <f>VLOOKUP('intouch变量（离散）'!$A2403,基本表格!$G:$Q,2,FALSE)</f>
        <v>4#刨片机磁选电机 电机控制 三角型</v>
      </c>
      <c r="D2403" t="s">
        <v>154</v>
      </c>
      <c r="E2403" t="str">
        <f t="shared" si="223"/>
        <v>No</v>
      </c>
      <c r="F2403" t="str">
        <f t="shared" si="224"/>
        <v>0</v>
      </c>
      <c r="G2403" t="s">
        <v>154</v>
      </c>
      <c r="H2403" t="s">
        <v>155</v>
      </c>
      <c r="I2403" t="str">
        <f t="shared" si="225"/>
        <v/>
      </c>
      <c r="J2403" t="str">
        <f t="shared" si="226"/>
        <v/>
      </c>
      <c r="K2403" t="str">
        <f>VLOOKUP('intouch变量（离散）'!$A2403,基本表格!$G:$Q,9,FALSE)</f>
        <v>None</v>
      </c>
      <c r="L2403">
        <v>1</v>
      </c>
      <c r="M2403" t="s">
        <v>156</v>
      </c>
      <c r="N2403" t="s">
        <v>157</v>
      </c>
      <c r="O2403" t="s">
        <v>158</v>
      </c>
      <c r="P2403" t="str">
        <f>VLOOKUP('intouch变量（离散）'!$A2403,基本表格!$G:$Q,3,FALSE)</f>
        <v>DB1400,X1716.0</v>
      </c>
      <c r="Q2403" t="str">
        <f>VLOOKUP('intouch变量（离散）'!$A2403,基本表格!$G:$Q,10,FALSE)</f>
        <v>Yes</v>
      </c>
      <c r="R2403" t="str">
        <f t="shared" si="228"/>
        <v>DB1400,X1716.0 4#刨片机磁选电机 电机控制 三角型</v>
      </c>
      <c r="S2403">
        <v>0</v>
      </c>
      <c r="T2403">
        <v>0</v>
      </c>
    </row>
    <row r="2404" spans="1:20">
      <c r="A2404" t="s">
        <v>2560</v>
      </c>
      <c r="B2404" s="11" t="str">
        <f t="shared" si="227"/>
        <v>CHP4</v>
      </c>
      <c r="C2404" s="11" t="str">
        <f>VLOOKUP('intouch变量（离散）'!$A2404,基本表格!$G:$Q,2,FALSE)</f>
        <v>4#刨片机磁选电机 电机控制 星型</v>
      </c>
      <c r="D2404" t="s">
        <v>154</v>
      </c>
      <c r="E2404" t="str">
        <f t="shared" si="223"/>
        <v>No</v>
      </c>
      <c r="F2404" t="str">
        <f t="shared" si="224"/>
        <v>0</v>
      </c>
      <c r="G2404" t="s">
        <v>154</v>
      </c>
      <c r="H2404" t="s">
        <v>155</v>
      </c>
      <c r="I2404" t="str">
        <f t="shared" si="225"/>
        <v/>
      </c>
      <c r="J2404" t="str">
        <f t="shared" si="226"/>
        <v/>
      </c>
      <c r="K2404" t="str">
        <f>VLOOKUP('intouch变量（离散）'!$A2404,基本表格!$G:$Q,9,FALSE)</f>
        <v>None</v>
      </c>
      <c r="L2404">
        <v>1</v>
      </c>
      <c r="M2404" t="s">
        <v>156</v>
      </c>
      <c r="N2404" t="s">
        <v>157</v>
      </c>
      <c r="O2404" t="s">
        <v>158</v>
      </c>
      <c r="P2404" t="str">
        <f>VLOOKUP('intouch变量（离散）'!$A2404,基本表格!$G:$Q,3,FALSE)</f>
        <v>DB1400,X1716.1</v>
      </c>
      <c r="Q2404" t="str">
        <f>VLOOKUP('intouch变量（离散）'!$A2404,基本表格!$G:$Q,10,FALSE)</f>
        <v>Yes</v>
      </c>
      <c r="R2404" t="str">
        <f t="shared" si="228"/>
        <v>DB1400,X1716.1 4#刨片机磁选电机 电机控制 星型</v>
      </c>
      <c r="S2404">
        <v>0</v>
      </c>
      <c r="T2404">
        <v>0</v>
      </c>
    </row>
    <row r="2405" spans="1:20">
      <c r="A2405" t="s">
        <v>2561</v>
      </c>
      <c r="B2405" s="11" t="str">
        <f t="shared" si="227"/>
        <v>CHP4</v>
      </c>
      <c r="C2405" s="11" t="str">
        <f>VLOOKUP('intouch变量（离散）'!$A2405,基本表格!$G:$Q,2,FALSE)</f>
        <v>4#刨片机磁选电机 电机控制 维修开关</v>
      </c>
      <c r="D2405" t="s">
        <v>154</v>
      </c>
      <c r="E2405" t="str">
        <f t="shared" si="223"/>
        <v>No</v>
      </c>
      <c r="F2405" t="str">
        <f t="shared" si="224"/>
        <v>0</v>
      </c>
      <c r="G2405" t="s">
        <v>154</v>
      </c>
      <c r="H2405" t="s">
        <v>155</v>
      </c>
      <c r="I2405" t="str">
        <f t="shared" si="225"/>
        <v/>
      </c>
      <c r="J2405" t="str">
        <f t="shared" si="226"/>
        <v/>
      </c>
      <c r="K2405" t="str">
        <f>VLOOKUP('intouch变量（离散）'!$A2405,基本表格!$G:$Q,9,FALSE)</f>
        <v>On</v>
      </c>
      <c r="L2405">
        <v>1</v>
      </c>
      <c r="M2405" t="s">
        <v>156</v>
      </c>
      <c r="N2405" t="s">
        <v>157</v>
      </c>
      <c r="O2405" t="s">
        <v>158</v>
      </c>
      <c r="P2405" t="str">
        <f>VLOOKUP('intouch变量（离散）'!$A2405,基本表格!$G:$Q,3,FALSE)</f>
        <v>DB1400,X1716.2</v>
      </c>
      <c r="Q2405" t="str">
        <f>VLOOKUP('intouch变量（离散）'!$A2405,基本表格!$G:$Q,10,FALSE)</f>
        <v>Yes</v>
      </c>
      <c r="R2405" t="str">
        <f t="shared" si="228"/>
        <v>DB1400,X1716.2 4#刨片机磁选电机 电机控制 维修开关</v>
      </c>
      <c r="S2405">
        <v>0</v>
      </c>
      <c r="T2405">
        <v>0</v>
      </c>
    </row>
    <row r="2406" spans="1:20">
      <c r="A2406" t="s">
        <v>2562</v>
      </c>
      <c r="B2406" s="11" t="str">
        <f t="shared" si="227"/>
        <v>CHP4</v>
      </c>
      <c r="C2406" s="11" t="str">
        <f>VLOOKUP('intouch变量（离散）'!$A2406,基本表格!$G:$Q,2,FALSE)</f>
        <v>4#刨片机磁选电机 电机控制 左跑偏2检测</v>
      </c>
      <c r="D2406" t="s">
        <v>154</v>
      </c>
      <c r="E2406" t="str">
        <f t="shared" si="223"/>
        <v>No</v>
      </c>
      <c r="F2406" t="str">
        <f t="shared" si="224"/>
        <v>0</v>
      </c>
      <c r="G2406" t="s">
        <v>154</v>
      </c>
      <c r="H2406" t="s">
        <v>155</v>
      </c>
      <c r="I2406" t="str">
        <f t="shared" si="225"/>
        <v/>
      </c>
      <c r="J2406" t="str">
        <f t="shared" si="226"/>
        <v/>
      </c>
      <c r="K2406" t="str">
        <f>VLOOKUP('intouch变量（离散）'!$A2406,基本表格!$G:$Q,9,FALSE)</f>
        <v>None</v>
      </c>
      <c r="L2406">
        <v>1</v>
      </c>
      <c r="M2406" t="s">
        <v>156</v>
      </c>
      <c r="N2406" t="s">
        <v>157</v>
      </c>
      <c r="O2406" t="s">
        <v>158</v>
      </c>
      <c r="P2406" t="str">
        <f>VLOOKUP('intouch变量（离散）'!$A2406,基本表格!$G:$Q,3,FALSE)</f>
        <v>DB1400,X1716.3</v>
      </c>
      <c r="Q2406" t="str">
        <f>VLOOKUP('intouch变量（离散）'!$A2406,基本表格!$G:$Q,10,FALSE)</f>
        <v>Yes</v>
      </c>
      <c r="R2406" t="str">
        <f t="shared" si="228"/>
        <v>DB1400,X1716.3 4#刨片机磁选电机 电机控制 左跑偏2检测</v>
      </c>
      <c r="S2406">
        <v>0</v>
      </c>
      <c r="T2406">
        <v>0</v>
      </c>
    </row>
    <row r="2407" spans="1:20">
      <c r="A2407" t="s">
        <v>2563</v>
      </c>
      <c r="B2407" s="11" t="str">
        <f t="shared" si="227"/>
        <v>CHP4</v>
      </c>
      <c r="C2407" s="11" t="str">
        <f>VLOOKUP('intouch变量（离散）'!$A2407,基本表格!$G:$Q,2,FALSE)</f>
        <v>4#刨片机磁选电机 电机控制 右跑偏2检测</v>
      </c>
      <c r="D2407" t="s">
        <v>154</v>
      </c>
      <c r="E2407" t="str">
        <f t="shared" si="223"/>
        <v>No</v>
      </c>
      <c r="F2407" t="str">
        <f t="shared" si="224"/>
        <v>0</v>
      </c>
      <c r="G2407" t="s">
        <v>154</v>
      </c>
      <c r="H2407" t="s">
        <v>155</v>
      </c>
      <c r="I2407" t="str">
        <f t="shared" si="225"/>
        <v/>
      </c>
      <c r="J2407" t="str">
        <f t="shared" si="226"/>
        <v/>
      </c>
      <c r="K2407" t="str">
        <f>VLOOKUP('intouch变量（离散）'!$A2407,基本表格!$G:$Q,9,FALSE)</f>
        <v>None</v>
      </c>
      <c r="L2407">
        <v>1</v>
      </c>
      <c r="M2407" t="s">
        <v>156</v>
      </c>
      <c r="N2407" t="s">
        <v>157</v>
      </c>
      <c r="O2407" t="s">
        <v>158</v>
      </c>
      <c r="P2407" t="str">
        <f>VLOOKUP('intouch变量（离散）'!$A2407,基本表格!$G:$Q,3,FALSE)</f>
        <v>DB1400,X1716.4</v>
      </c>
      <c r="Q2407" t="str">
        <f>VLOOKUP('intouch变量（离散）'!$A2407,基本表格!$G:$Q,10,FALSE)</f>
        <v>Yes</v>
      </c>
      <c r="R2407" t="str">
        <f t="shared" si="228"/>
        <v>DB1400,X1716.4 4#刨片机磁选电机 电机控制 右跑偏2检测</v>
      </c>
      <c r="S2407">
        <v>0</v>
      </c>
      <c r="T2407">
        <v>0</v>
      </c>
    </row>
    <row r="2408" spans="1:20">
      <c r="A2408" t="s">
        <v>2564</v>
      </c>
      <c r="B2408" s="11" t="str">
        <f t="shared" si="227"/>
        <v>CHP4</v>
      </c>
      <c r="C2408" s="11" t="str">
        <f>VLOOKUP('intouch变量（离散）'!$A2408,基本表格!$G:$Q,2,FALSE)</f>
        <v>4#刨片机分料电机 电机控制 使能</v>
      </c>
      <c r="D2408" t="s">
        <v>154</v>
      </c>
      <c r="E2408" t="str">
        <f t="shared" si="223"/>
        <v>No</v>
      </c>
      <c r="F2408" t="str">
        <f t="shared" si="224"/>
        <v>0</v>
      </c>
      <c r="G2408" t="s">
        <v>154</v>
      </c>
      <c r="H2408" t="s">
        <v>155</v>
      </c>
      <c r="I2408" t="str">
        <f t="shared" si="225"/>
        <v/>
      </c>
      <c r="J2408" t="str">
        <f t="shared" si="226"/>
        <v/>
      </c>
      <c r="K2408" t="str">
        <f>VLOOKUP('intouch变量（离散）'!$A2408,基本表格!$G:$Q,9,FALSE)</f>
        <v>None</v>
      </c>
      <c r="L2408">
        <v>1</v>
      </c>
      <c r="M2408" t="s">
        <v>156</v>
      </c>
      <c r="N2408" t="s">
        <v>157</v>
      </c>
      <c r="O2408" t="s">
        <v>158</v>
      </c>
      <c r="P2408" t="str">
        <f>VLOOKUP('intouch变量（离散）'!$A2408,基本表格!$G:$Q,3,FALSE)</f>
        <v>DB1400,X1750.0</v>
      </c>
      <c r="Q2408" t="str">
        <f>VLOOKUP('intouch变量（离散）'!$A2408,基本表格!$G:$Q,10,FALSE)</f>
        <v>No</v>
      </c>
      <c r="R2408" t="str">
        <f t="shared" si="228"/>
        <v>DB1400,X1750.0 4#刨片机分料电机 电机控制 使能</v>
      </c>
      <c r="S2408">
        <v>0</v>
      </c>
      <c r="T2408">
        <v>0</v>
      </c>
    </row>
    <row r="2409" spans="1:20">
      <c r="A2409" t="s">
        <v>2565</v>
      </c>
      <c r="B2409" s="11" t="str">
        <f t="shared" si="227"/>
        <v>CHP4</v>
      </c>
      <c r="C2409" s="11" t="str">
        <f>VLOOKUP('intouch变量（离散）'!$A2409,基本表格!$G:$Q,2,FALSE)</f>
        <v>4#刨片机分料电机 电机控制 手自动状态</v>
      </c>
      <c r="D2409" t="s">
        <v>154</v>
      </c>
      <c r="E2409" t="str">
        <f t="shared" si="223"/>
        <v>No</v>
      </c>
      <c r="F2409" t="str">
        <f t="shared" si="224"/>
        <v>0</v>
      </c>
      <c r="G2409" t="s">
        <v>154</v>
      </c>
      <c r="H2409" t="s">
        <v>155</v>
      </c>
      <c r="I2409" t="str">
        <f t="shared" si="225"/>
        <v/>
      </c>
      <c r="J2409" t="str">
        <f t="shared" si="226"/>
        <v/>
      </c>
      <c r="K2409" t="str">
        <f>VLOOKUP('intouch变量（离散）'!$A2409,基本表格!$G:$Q,9,FALSE)</f>
        <v>None</v>
      </c>
      <c r="L2409">
        <v>1</v>
      </c>
      <c r="M2409" t="s">
        <v>156</v>
      </c>
      <c r="N2409" t="s">
        <v>157</v>
      </c>
      <c r="O2409" t="s">
        <v>158</v>
      </c>
      <c r="P2409" t="str">
        <f>VLOOKUP('intouch变量（离散）'!$A2409,基本表格!$G:$Q,3,FALSE)</f>
        <v>DB1400,X1750.3</v>
      </c>
      <c r="Q2409" t="str">
        <f>VLOOKUP('intouch变量（离散）'!$A2409,基本表格!$G:$Q,10,FALSE)</f>
        <v>Yes</v>
      </c>
      <c r="R2409" t="str">
        <f t="shared" si="228"/>
        <v>DB1400,X1750.3 4#刨片机分料电机 电机控制 手自动状态</v>
      </c>
      <c r="S2409">
        <v>0</v>
      </c>
      <c r="T2409">
        <v>0</v>
      </c>
    </row>
    <row r="2410" spans="1:20">
      <c r="A2410" t="s">
        <v>2566</v>
      </c>
      <c r="B2410" s="11" t="str">
        <f t="shared" si="227"/>
        <v>CHP4</v>
      </c>
      <c r="C2410" s="11" t="str">
        <f>VLOOKUP('intouch变量（离散）'!$A2410,基本表格!$G:$Q,2,FALSE)</f>
        <v>4#刨片机分料电机 电机控制 本地/远程(检修/待机）</v>
      </c>
      <c r="D2410" t="s">
        <v>154</v>
      </c>
      <c r="E2410" t="str">
        <f t="shared" si="223"/>
        <v>No</v>
      </c>
      <c r="F2410" t="str">
        <f t="shared" si="224"/>
        <v>0</v>
      </c>
      <c r="G2410" t="s">
        <v>154</v>
      </c>
      <c r="H2410" t="s">
        <v>155</v>
      </c>
      <c r="I2410" t="str">
        <f t="shared" si="225"/>
        <v/>
      </c>
      <c r="J2410" t="str">
        <f t="shared" si="226"/>
        <v/>
      </c>
      <c r="K2410" t="str">
        <f>VLOOKUP('intouch变量（离散）'!$A2410,基本表格!$G:$Q,9,FALSE)</f>
        <v>None</v>
      </c>
      <c r="L2410">
        <v>1</v>
      </c>
      <c r="M2410" t="s">
        <v>156</v>
      </c>
      <c r="N2410" t="s">
        <v>157</v>
      </c>
      <c r="O2410" t="s">
        <v>158</v>
      </c>
      <c r="P2410" t="str">
        <f>VLOOKUP('intouch变量（离散）'!$A2410,基本表格!$G:$Q,3,FALSE)</f>
        <v>DB1400,X1750.4</v>
      </c>
      <c r="Q2410" t="str">
        <f>VLOOKUP('intouch变量（离散）'!$A2410,基本表格!$G:$Q,10,FALSE)</f>
        <v>Yes</v>
      </c>
      <c r="R2410" t="str">
        <f t="shared" si="228"/>
        <v>DB1400,X1750.4 4#刨片机分料电机 电机控制 本地/远程(检修/待机）</v>
      </c>
      <c r="S2410">
        <v>0</v>
      </c>
      <c r="T2410">
        <v>0</v>
      </c>
    </row>
    <row r="2411" spans="1:20">
      <c r="A2411" t="s">
        <v>2567</v>
      </c>
      <c r="B2411" s="11" t="str">
        <f t="shared" si="227"/>
        <v>CHP4</v>
      </c>
      <c r="C2411" s="11" t="str">
        <f>VLOOKUP('intouch变量（离散）'!$A2411,基本表格!$G:$Q,2,FALSE)</f>
        <v>4#刨片机分料电机 电机控制 开启_上位机(正转)</v>
      </c>
      <c r="D2411" t="s">
        <v>154</v>
      </c>
      <c r="E2411" t="str">
        <f t="shared" si="223"/>
        <v>No</v>
      </c>
      <c r="F2411" t="str">
        <f t="shared" si="224"/>
        <v>0</v>
      </c>
      <c r="G2411" t="s">
        <v>154</v>
      </c>
      <c r="H2411" t="s">
        <v>155</v>
      </c>
      <c r="I2411" t="str">
        <f t="shared" si="225"/>
        <v/>
      </c>
      <c r="J2411" t="str">
        <f t="shared" si="226"/>
        <v/>
      </c>
      <c r="K2411" t="str">
        <f>VLOOKUP('intouch变量（离散）'!$A2411,基本表格!$G:$Q,9,FALSE)</f>
        <v>None</v>
      </c>
      <c r="L2411">
        <v>1</v>
      </c>
      <c r="M2411" t="s">
        <v>156</v>
      </c>
      <c r="N2411" t="s">
        <v>157</v>
      </c>
      <c r="O2411" t="s">
        <v>158</v>
      </c>
      <c r="P2411" t="str">
        <f>VLOOKUP('intouch变量（离散）'!$A2411,基本表格!$G:$Q,3,FALSE)</f>
        <v>DB1400,X1750.6</v>
      </c>
      <c r="Q2411" t="str">
        <f>VLOOKUP('intouch变量（离散）'!$A2411,基本表格!$G:$Q,10,FALSE)</f>
        <v>No</v>
      </c>
      <c r="R2411" t="str">
        <f t="shared" si="228"/>
        <v>DB1400,X1750.6 4#刨片机分料电机 电机控制 开启_上位机(正转)</v>
      </c>
      <c r="S2411">
        <v>0</v>
      </c>
      <c r="T2411">
        <v>0</v>
      </c>
    </row>
    <row r="2412" spans="1:20">
      <c r="A2412" t="s">
        <v>2568</v>
      </c>
      <c r="B2412" s="11" t="str">
        <f t="shared" si="227"/>
        <v>CHP4</v>
      </c>
      <c r="C2412" s="11" t="str">
        <f>VLOOKUP('intouch变量（离散）'!$A2412,基本表格!$G:$Q,2,FALSE)</f>
        <v>4#刨片机分料电机 电机控制 停止_上位机(反转)</v>
      </c>
      <c r="D2412" t="s">
        <v>154</v>
      </c>
      <c r="E2412" t="str">
        <f t="shared" si="223"/>
        <v>No</v>
      </c>
      <c r="F2412" t="str">
        <f t="shared" si="224"/>
        <v>0</v>
      </c>
      <c r="G2412" t="s">
        <v>154</v>
      </c>
      <c r="H2412" t="s">
        <v>155</v>
      </c>
      <c r="I2412" t="str">
        <f t="shared" si="225"/>
        <v/>
      </c>
      <c r="J2412" t="str">
        <f t="shared" si="226"/>
        <v/>
      </c>
      <c r="K2412" t="str">
        <f>VLOOKUP('intouch变量（离散）'!$A2412,基本表格!$G:$Q,9,FALSE)</f>
        <v>None</v>
      </c>
      <c r="L2412">
        <v>1</v>
      </c>
      <c r="M2412" t="s">
        <v>156</v>
      </c>
      <c r="N2412" t="s">
        <v>157</v>
      </c>
      <c r="O2412" t="s">
        <v>158</v>
      </c>
      <c r="P2412" t="str">
        <f>VLOOKUP('intouch变量（离散）'!$A2412,基本表格!$G:$Q,3,FALSE)</f>
        <v>DB1400,X1751.0</v>
      </c>
      <c r="Q2412" t="str">
        <f>VLOOKUP('intouch变量（离散）'!$A2412,基本表格!$G:$Q,10,FALSE)</f>
        <v>No</v>
      </c>
      <c r="R2412" t="str">
        <f t="shared" si="228"/>
        <v>DB1400,X1751.0 4#刨片机分料电机 电机控制 停止_上位机(反转)</v>
      </c>
      <c r="S2412">
        <v>0</v>
      </c>
      <c r="T2412">
        <v>0</v>
      </c>
    </row>
    <row r="2413" spans="1:20">
      <c r="A2413" t="s">
        <v>2569</v>
      </c>
      <c r="B2413" s="11" t="str">
        <f t="shared" si="227"/>
        <v>CHP4</v>
      </c>
      <c r="C2413" s="11" t="str">
        <f>VLOOKUP('intouch变量（离散）'!$A2413,基本表格!$G:$Q,2,FALSE)</f>
        <v>4#刨片机分料电机 电机控制 通风扇</v>
      </c>
      <c r="D2413" t="s">
        <v>154</v>
      </c>
      <c r="E2413" t="str">
        <f t="shared" si="223"/>
        <v>No</v>
      </c>
      <c r="F2413" t="str">
        <f t="shared" si="224"/>
        <v>0</v>
      </c>
      <c r="G2413" t="s">
        <v>154</v>
      </c>
      <c r="H2413" t="s">
        <v>155</v>
      </c>
      <c r="I2413" t="str">
        <f t="shared" si="225"/>
        <v/>
      </c>
      <c r="J2413" t="str">
        <f t="shared" si="226"/>
        <v/>
      </c>
      <c r="K2413" t="str">
        <f>VLOOKUP('intouch变量（离散）'!$A2413,基本表格!$G:$Q,9,FALSE)</f>
        <v>None</v>
      </c>
      <c r="L2413">
        <v>1</v>
      </c>
      <c r="M2413" t="s">
        <v>156</v>
      </c>
      <c r="N2413" t="s">
        <v>157</v>
      </c>
      <c r="O2413" t="s">
        <v>158</v>
      </c>
      <c r="P2413" t="str">
        <f>VLOOKUP('intouch变量（离散）'!$A2413,基本表格!$G:$Q,3,FALSE)</f>
        <v>DB1400,X1751.1</v>
      </c>
      <c r="Q2413" t="str">
        <f>VLOOKUP('intouch变量（离散）'!$A2413,基本表格!$G:$Q,10,FALSE)</f>
        <v>Yes</v>
      </c>
      <c r="R2413" t="str">
        <f t="shared" si="228"/>
        <v>DB1400,X1751.1 4#刨片机分料电机 电机控制 通风扇</v>
      </c>
      <c r="S2413">
        <v>0</v>
      </c>
      <c r="T2413">
        <v>0</v>
      </c>
    </row>
    <row r="2414" spans="1:20">
      <c r="A2414" t="s">
        <v>2570</v>
      </c>
      <c r="B2414" s="11" t="str">
        <f t="shared" si="227"/>
        <v>CHP4</v>
      </c>
      <c r="C2414" s="11" t="str">
        <f>VLOOKUP('intouch变量（离散）'!$A2414,基本表格!$G:$Q,2,FALSE)</f>
        <v>4#刨片机分料电机 电机控制 电机(正转）</v>
      </c>
      <c r="D2414" t="s">
        <v>154</v>
      </c>
      <c r="E2414" t="str">
        <f t="shared" si="223"/>
        <v>No</v>
      </c>
      <c r="F2414" t="str">
        <f t="shared" si="224"/>
        <v>0</v>
      </c>
      <c r="G2414" t="s">
        <v>154</v>
      </c>
      <c r="H2414" t="s">
        <v>155</v>
      </c>
      <c r="I2414" t="str">
        <f t="shared" si="225"/>
        <v/>
      </c>
      <c r="J2414" t="str">
        <f t="shared" si="226"/>
        <v/>
      </c>
      <c r="K2414" t="str">
        <f>VLOOKUP('intouch变量（离散）'!$A2414,基本表格!$G:$Q,9,FALSE)</f>
        <v>None</v>
      </c>
      <c r="L2414">
        <v>1</v>
      </c>
      <c r="M2414" t="s">
        <v>156</v>
      </c>
      <c r="N2414" t="s">
        <v>157</v>
      </c>
      <c r="O2414" t="s">
        <v>158</v>
      </c>
      <c r="P2414" t="str">
        <f>VLOOKUP('intouch变量（离散）'!$A2414,基本表格!$G:$Q,3,FALSE)</f>
        <v>DB1400,X1751.2</v>
      </c>
      <c r="Q2414" t="str">
        <f>VLOOKUP('intouch变量（离散）'!$A2414,基本表格!$G:$Q,10,FALSE)</f>
        <v>Yes</v>
      </c>
      <c r="R2414" t="str">
        <f t="shared" si="228"/>
        <v>DB1400,X1751.2 4#刨片机分料电机 电机控制 电机(正转）</v>
      </c>
      <c r="S2414">
        <v>0</v>
      </c>
      <c r="T2414">
        <v>0</v>
      </c>
    </row>
    <row r="2415" spans="1:20">
      <c r="A2415" t="s">
        <v>2571</v>
      </c>
      <c r="B2415" s="11" t="str">
        <f t="shared" si="227"/>
        <v>CHP4</v>
      </c>
      <c r="C2415" s="11" t="str">
        <f>VLOOKUP('intouch变量（离散）'!$A2415,基本表格!$G:$Q,2,FALSE)</f>
        <v>4#刨片机分料电机 电机控制 电机过载</v>
      </c>
      <c r="D2415" t="s">
        <v>154</v>
      </c>
      <c r="E2415" t="str">
        <f t="shared" si="223"/>
        <v>No</v>
      </c>
      <c r="F2415" t="str">
        <f t="shared" si="224"/>
        <v>0</v>
      </c>
      <c r="G2415" t="s">
        <v>154</v>
      </c>
      <c r="H2415" t="s">
        <v>155</v>
      </c>
      <c r="I2415" t="str">
        <f t="shared" si="225"/>
        <v/>
      </c>
      <c r="J2415" t="str">
        <f t="shared" si="226"/>
        <v/>
      </c>
      <c r="K2415" t="str">
        <f>VLOOKUP('intouch变量（离散）'!$A2415,基本表格!$G:$Q,9,FALSE)</f>
        <v>On</v>
      </c>
      <c r="L2415">
        <v>1</v>
      </c>
      <c r="M2415" t="s">
        <v>156</v>
      </c>
      <c r="N2415" t="s">
        <v>157</v>
      </c>
      <c r="O2415" t="s">
        <v>158</v>
      </c>
      <c r="P2415" t="str">
        <f>VLOOKUP('intouch变量（离散）'!$A2415,基本表格!$G:$Q,3,FALSE)</f>
        <v>DB1400,X1751.3</v>
      </c>
      <c r="Q2415" t="str">
        <f>VLOOKUP('intouch变量（离散）'!$A2415,基本表格!$G:$Q,10,FALSE)</f>
        <v>Yes</v>
      </c>
      <c r="R2415" t="str">
        <f t="shared" si="228"/>
        <v>DB1400,X1751.3 4#刨片机分料电机 电机控制 电机过载</v>
      </c>
      <c r="S2415">
        <v>0</v>
      </c>
      <c r="T2415">
        <v>0</v>
      </c>
    </row>
    <row r="2416" spans="1:20">
      <c r="A2416" t="s">
        <v>2572</v>
      </c>
      <c r="B2416" s="11" t="str">
        <f t="shared" si="227"/>
        <v>CHP4</v>
      </c>
      <c r="C2416" s="11" t="str">
        <f>VLOOKUP('intouch变量（离散）'!$A2416,基本表格!$G:$Q,2,FALSE)</f>
        <v>4#刨片机分料电机 电机控制 风扇过载</v>
      </c>
      <c r="D2416" t="s">
        <v>154</v>
      </c>
      <c r="E2416" t="str">
        <f t="shared" si="223"/>
        <v>No</v>
      </c>
      <c r="F2416" t="str">
        <f t="shared" si="224"/>
        <v>0</v>
      </c>
      <c r="G2416" t="s">
        <v>154</v>
      </c>
      <c r="H2416" t="s">
        <v>155</v>
      </c>
      <c r="I2416" t="str">
        <f t="shared" si="225"/>
        <v/>
      </c>
      <c r="J2416" t="str">
        <f t="shared" si="226"/>
        <v/>
      </c>
      <c r="K2416" t="str">
        <f>VLOOKUP('intouch变量（离散）'!$A2416,基本表格!$G:$Q,9,FALSE)</f>
        <v>On</v>
      </c>
      <c r="L2416">
        <v>1</v>
      </c>
      <c r="M2416" t="s">
        <v>156</v>
      </c>
      <c r="N2416" t="s">
        <v>157</v>
      </c>
      <c r="O2416" t="s">
        <v>158</v>
      </c>
      <c r="P2416" t="str">
        <f>VLOOKUP('intouch变量（离散）'!$A2416,基本表格!$G:$Q,3,FALSE)</f>
        <v>DB1400,X1751.4</v>
      </c>
      <c r="Q2416" t="str">
        <f>VLOOKUP('intouch变量（离散）'!$A2416,基本表格!$G:$Q,10,FALSE)</f>
        <v>Yes</v>
      </c>
      <c r="R2416" t="str">
        <f t="shared" si="228"/>
        <v>DB1400,X1751.4 4#刨片机分料电机 电机控制 风扇过载</v>
      </c>
      <c r="S2416">
        <v>0</v>
      </c>
      <c r="T2416">
        <v>0</v>
      </c>
    </row>
    <row r="2417" spans="1:20">
      <c r="A2417" t="s">
        <v>2573</v>
      </c>
      <c r="B2417" s="11" t="str">
        <f t="shared" si="227"/>
        <v>CHP4</v>
      </c>
      <c r="C2417" s="11" t="str">
        <f>VLOOKUP('intouch变量（离散）'!$A2417,基本表格!$G:$Q,2,FALSE)</f>
        <v>4#刨片机分料电机 电机控制 电机运行指示</v>
      </c>
      <c r="D2417" t="s">
        <v>154</v>
      </c>
      <c r="E2417" t="str">
        <f t="shared" si="223"/>
        <v>No</v>
      </c>
      <c r="F2417" t="str">
        <f t="shared" si="224"/>
        <v>0</v>
      </c>
      <c r="G2417" t="s">
        <v>154</v>
      </c>
      <c r="H2417" t="s">
        <v>155</v>
      </c>
      <c r="I2417" t="str">
        <f t="shared" si="225"/>
        <v/>
      </c>
      <c r="J2417" t="str">
        <f t="shared" si="226"/>
        <v/>
      </c>
      <c r="K2417" t="str">
        <f>VLOOKUP('intouch变量（离散）'!$A2417,基本表格!$G:$Q,9,FALSE)</f>
        <v>None</v>
      </c>
      <c r="L2417">
        <v>1</v>
      </c>
      <c r="M2417" t="s">
        <v>156</v>
      </c>
      <c r="N2417" t="s">
        <v>157</v>
      </c>
      <c r="O2417" t="s">
        <v>158</v>
      </c>
      <c r="P2417" t="str">
        <f>VLOOKUP('intouch变量（离散）'!$A2417,基本表格!$G:$Q,3,FALSE)</f>
        <v>DB1400,X1751.5</v>
      </c>
      <c r="Q2417" t="str">
        <f>VLOOKUP('intouch变量（离散）'!$A2417,基本表格!$G:$Q,10,FALSE)</f>
        <v>Yes</v>
      </c>
      <c r="R2417" t="str">
        <f t="shared" si="228"/>
        <v>DB1400,X1751.5 4#刨片机分料电机 电机控制 电机运行指示</v>
      </c>
      <c r="S2417">
        <v>0</v>
      </c>
      <c r="T2417">
        <v>0</v>
      </c>
    </row>
    <row r="2418" spans="1:20">
      <c r="A2418" t="s">
        <v>2574</v>
      </c>
      <c r="B2418" s="11" t="str">
        <f t="shared" si="227"/>
        <v>CHP4</v>
      </c>
      <c r="C2418" s="11" t="str">
        <f>VLOOKUP('intouch变量（离散）'!$A2418,基本表格!$G:$Q,2,FALSE)</f>
        <v>4#刨片机分料电机 电机控制 断链报警</v>
      </c>
      <c r="D2418" t="s">
        <v>154</v>
      </c>
      <c r="E2418" t="str">
        <f t="shared" si="223"/>
        <v>No</v>
      </c>
      <c r="F2418" t="str">
        <f t="shared" si="224"/>
        <v>0</v>
      </c>
      <c r="G2418" t="s">
        <v>154</v>
      </c>
      <c r="H2418" t="s">
        <v>155</v>
      </c>
      <c r="I2418" t="str">
        <f t="shared" si="225"/>
        <v/>
      </c>
      <c r="J2418" t="str">
        <f t="shared" si="226"/>
        <v/>
      </c>
      <c r="K2418" t="str">
        <f>VLOOKUP('intouch变量（离散）'!$A2418,基本表格!$G:$Q,9,FALSE)</f>
        <v>On</v>
      </c>
      <c r="L2418">
        <v>1</v>
      </c>
      <c r="M2418" t="s">
        <v>156</v>
      </c>
      <c r="N2418" t="s">
        <v>157</v>
      </c>
      <c r="O2418" t="s">
        <v>158</v>
      </c>
      <c r="P2418" t="str">
        <f>VLOOKUP('intouch变量（离散）'!$A2418,基本表格!$G:$Q,3,FALSE)</f>
        <v>DB1400,X1751.6</v>
      </c>
      <c r="Q2418" t="str">
        <f>VLOOKUP('intouch变量（离散）'!$A2418,基本表格!$G:$Q,10,FALSE)</f>
        <v>Yes</v>
      </c>
      <c r="R2418" t="str">
        <f t="shared" si="228"/>
        <v>DB1400,X1751.6 4#刨片机分料电机 电机控制 断链报警</v>
      </c>
      <c r="S2418">
        <v>0</v>
      </c>
      <c r="T2418">
        <v>0</v>
      </c>
    </row>
    <row r="2419" spans="1:20">
      <c r="A2419" t="s">
        <v>2575</v>
      </c>
      <c r="B2419" s="11" t="str">
        <f t="shared" si="227"/>
        <v>CHP4</v>
      </c>
      <c r="C2419" s="11" t="str">
        <f>VLOOKUP('intouch变量（离散）'!$A2419,基本表格!$G:$Q,2,FALSE)</f>
        <v>4#刨片机分料电机 电机控制 断链检测</v>
      </c>
      <c r="D2419" t="s">
        <v>154</v>
      </c>
      <c r="E2419" t="str">
        <f t="shared" si="223"/>
        <v>No</v>
      </c>
      <c r="F2419" t="str">
        <f t="shared" si="224"/>
        <v>0</v>
      </c>
      <c r="G2419" t="s">
        <v>154</v>
      </c>
      <c r="H2419" t="s">
        <v>155</v>
      </c>
      <c r="I2419" t="str">
        <f t="shared" si="225"/>
        <v/>
      </c>
      <c r="J2419" t="str">
        <f t="shared" si="226"/>
        <v/>
      </c>
      <c r="K2419" t="str">
        <f>VLOOKUP('intouch变量（离散）'!$A2419,基本表格!$G:$Q,9,FALSE)</f>
        <v>None</v>
      </c>
      <c r="L2419">
        <v>1</v>
      </c>
      <c r="M2419" t="s">
        <v>156</v>
      </c>
      <c r="N2419" t="s">
        <v>157</v>
      </c>
      <c r="O2419" t="s">
        <v>158</v>
      </c>
      <c r="P2419" t="str">
        <f>VLOOKUP('intouch变量（离散）'!$A2419,基本表格!$G:$Q,3,FALSE)</f>
        <v>DB1400,X1751.7</v>
      </c>
      <c r="Q2419" t="str">
        <f>VLOOKUP('intouch变量（离散）'!$A2419,基本表格!$G:$Q,10,FALSE)</f>
        <v>Yes</v>
      </c>
      <c r="R2419" t="str">
        <f t="shared" si="228"/>
        <v>DB1400,X1751.7 4#刨片机分料电机 电机控制 断链检测</v>
      </c>
      <c r="S2419">
        <v>0</v>
      </c>
      <c r="T2419">
        <v>0</v>
      </c>
    </row>
    <row r="2420" spans="1:20">
      <c r="A2420" t="s">
        <v>2576</v>
      </c>
      <c r="B2420" s="11" t="str">
        <f t="shared" si="227"/>
        <v>CHP4</v>
      </c>
      <c r="C2420" s="11" t="str">
        <f>VLOOKUP('intouch变量（离散）'!$A2420,基本表格!$G:$Q,2,FALSE)</f>
        <v>4#刨片机分料电机 电机控制 复位</v>
      </c>
      <c r="D2420" t="s">
        <v>154</v>
      </c>
      <c r="E2420" t="str">
        <f t="shared" si="223"/>
        <v>No</v>
      </c>
      <c r="F2420" t="str">
        <f t="shared" si="224"/>
        <v>0</v>
      </c>
      <c r="G2420" t="s">
        <v>154</v>
      </c>
      <c r="H2420" t="s">
        <v>155</v>
      </c>
      <c r="I2420" t="str">
        <f t="shared" si="225"/>
        <v/>
      </c>
      <c r="J2420" t="str">
        <f t="shared" si="226"/>
        <v/>
      </c>
      <c r="K2420" t="str">
        <f>VLOOKUP('intouch变量（离散）'!$A2420,基本表格!$G:$Q,9,FALSE)</f>
        <v>None</v>
      </c>
      <c r="L2420">
        <v>1</v>
      </c>
      <c r="M2420" t="s">
        <v>156</v>
      </c>
      <c r="N2420" t="s">
        <v>157</v>
      </c>
      <c r="O2420" t="s">
        <v>158</v>
      </c>
      <c r="P2420" t="str">
        <f>VLOOKUP('intouch变量（离散）'!$A2420,基本表格!$G:$Q,3,FALSE)</f>
        <v>DB1400,X1752.0</v>
      </c>
      <c r="Q2420" t="str">
        <f>VLOOKUP('intouch变量（离散）'!$A2420,基本表格!$G:$Q,10,FALSE)</f>
        <v>No</v>
      </c>
      <c r="R2420" t="str">
        <f t="shared" si="228"/>
        <v>DB1400,X1752.0 4#刨片机分料电机 电机控制 复位</v>
      </c>
      <c r="S2420">
        <v>0</v>
      </c>
      <c r="T2420">
        <v>0</v>
      </c>
    </row>
    <row r="2421" spans="1:20">
      <c r="A2421" t="s">
        <v>2577</v>
      </c>
      <c r="B2421" s="11" t="str">
        <f t="shared" si="227"/>
        <v>CHP4</v>
      </c>
      <c r="C2421" s="11" t="str">
        <f>VLOOKUP('intouch变量（离散）'!$A2421,基本表格!$G:$Q,2,FALSE)</f>
        <v>4#刨片机分料电机 电机控制 断链保护使能</v>
      </c>
      <c r="D2421" t="s">
        <v>154</v>
      </c>
      <c r="E2421" t="str">
        <f t="shared" si="223"/>
        <v>Yes</v>
      </c>
      <c r="F2421" t="str">
        <f t="shared" si="224"/>
        <v>900</v>
      </c>
      <c r="G2421" t="s">
        <v>154</v>
      </c>
      <c r="H2421" t="s">
        <v>155</v>
      </c>
      <c r="I2421" t="str">
        <f t="shared" si="225"/>
        <v>禁用</v>
      </c>
      <c r="J2421" t="str">
        <f t="shared" si="226"/>
        <v>启用</v>
      </c>
      <c r="K2421" t="str">
        <f>VLOOKUP('intouch变量（离散）'!$A2421,基本表格!$G:$Q,9,FALSE)</f>
        <v>None</v>
      </c>
      <c r="L2421">
        <v>1</v>
      </c>
      <c r="M2421" t="s">
        <v>156</v>
      </c>
      <c r="N2421" t="s">
        <v>157</v>
      </c>
      <c r="O2421" t="s">
        <v>158</v>
      </c>
      <c r="P2421" t="str">
        <f>VLOOKUP('intouch变量（离散）'!$A2421,基本表格!$G:$Q,3,FALSE)</f>
        <v>DB1400,X1752.1</v>
      </c>
      <c r="Q2421" t="str">
        <f>VLOOKUP('intouch变量（离散）'!$A2421,基本表格!$G:$Q,10,FALSE)</f>
        <v>No</v>
      </c>
      <c r="R2421" t="str">
        <f t="shared" si="228"/>
        <v>DB1400,X1752.1 4#刨片机分料电机 电机控制 断链保护使能</v>
      </c>
      <c r="S2421">
        <v>0</v>
      </c>
      <c r="T2421">
        <v>0</v>
      </c>
    </row>
    <row r="2422" spans="1:20">
      <c r="A2422" t="s">
        <v>2578</v>
      </c>
      <c r="B2422" s="11" t="str">
        <f t="shared" si="227"/>
        <v>CHP4</v>
      </c>
      <c r="C2422" s="11" t="str">
        <f>VLOOKUP('intouch变量（离散）'!$A2422,基本表格!$G:$Q,2,FALSE)</f>
        <v>4#刨片机分料电机 电机控制 断链导致停机</v>
      </c>
      <c r="D2422" t="s">
        <v>154</v>
      </c>
      <c r="E2422" t="str">
        <f t="shared" si="223"/>
        <v>No</v>
      </c>
      <c r="F2422" t="str">
        <f t="shared" si="224"/>
        <v>0</v>
      </c>
      <c r="G2422" t="s">
        <v>154</v>
      </c>
      <c r="H2422" t="s">
        <v>155</v>
      </c>
      <c r="I2422" t="str">
        <f t="shared" si="225"/>
        <v/>
      </c>
      <c r="J2422" t="str">
        <f t="shared" si="226"/>
        <v/>
      </c>
      <c r="K2422" t="str">
        <f>VLOOKUP('intouch变量（离散）'!$A2422,基本表格!$G:$Q,9,FALSE)</f>
        <v>On</v>
      </c>
      <c r="L2422">
        <v>1</v>
      </c>
      <c r="M2422" t="s">
        <v>156</v>
      </c>
      <c r="N2422" t="s">
        <v>157</v>
      </c>
      <c r="O2422" t="s">
        <v>158</v>
      </c>
      <c r="P2422" t="str">
        <f>VLOOKUP('intouch变量（离散）'!$A2422,基本表格!$G:$Q,3,FALSE)</f>
        <v>DB1400,X1752.2</v>
      </c>
      <c r="Q2422" t="str">
        <f>VLOOKUP('intouch变量（离散）'!$A2422,基本表格!$G:$Q,10,FALSE)</f>
        <v>Yes</v>
      </c>
      <c r="R2422" t="str">
        <f t="shared" si="228"/>
        <v>DB1400,X1752.2 4#刨片机分料电机 电机控制 断链导致停机</v>
      </c>
      <c r="S2422">
        <v>0</v>
      </c>
      <c r="T2422">
        <v>0</v>
      </c>
    </row>
    <row r="2423" spans="1:20">
      <c r="A2423" t="s">
        <v>2579</v>
      </c>
      <c r="B2423" s="11" t="str">
        <f t="shared" si="227"/>
        <v>CHP4</v>
      </c>
      <c r="C2423" s="11" t="str">
        <f>VLOOKUP('intouch变量（离散）'!$A2423,基本表格!$G:$Q,2,FALSE)</f>
        <v>4#刨片机分料电机 电机控制 电机(反转）</v>
      </c>
      <c r="D2423" t="s">
        <v>154</v>
      </c>
      <c r="E2423" t="str">
        <f t="shared" si="223"/>
        <v>No</v>
      </c>
      <c r="F2423" t="str">
        <f t="shared" si="224"/>
        <v>0</v>
      </c>
      <c r="G2423" t="s">
        <v>154</v>
      </c>
      <c r="H2423" t="s">
        <v>155</v>
      </c>
      <c r="I2423" t="str">
        <f t="shared" si="225"/>
        <v/>
      </c>
      <c r="J2423" t="str">
        <f t="shared" si="226"/>
        <v/>
      </c>
      <c r="K2423" t="str">
        <f>VLOOKUP('intouch变量（离散）'!$A2423,基本表格!$G:$Q,9,FALSE)</f>
        <v>None</v>
      </c>
      <c r="L2423">
        <v>1</v>
      </c>
      <c r="M2423" t="s">
        <v>156</v>
      </c>
      <c r="N2423" t="s">
        <v>157</v>
      </c>
      <c r="O2423" t="s">
        <v>158</v>
      </c>
      <c r="P2423" t="str">
        <f>VLOOKUP('intouch变量（离散）'!$A2423,基本表格!$G:$Q,3,FALSE)</f>
        <v>DB1400,X1752.3</v>
      </c>
      <c r="Q2423" t="str">
        <f>VLOOKUP('intouch变量（离散）'!$A2423,基本表格!$G:$Q,10,FALSE)</f>
        <v>Yes</v>
      </c>
      <c r="R2423" t="str">
        <f t="shared" si="228"/>
        <v>DB1400,X1752.3 4#刨片机分料电机 电机控制 电机(反转）</v>
      </c>
      <c r="S2423">
        <v>0</v>
      </c>
      <c r="T2423">
        <v>0</v>
      </c>
    </row>
    <row r="2424" spans="1:20">
      <c r="A2424" t="s">
        <v>2580</v>
      </c>
      <c r="B2424" s="11" t="str">
        <f t="shared" si="227"/>
        <v>CHP4</v>
      </c>
      <c r="C2424" s="11" t="str">
        <f>VLOOKUP('intouch变量（离散）'!$A2424,基本表格!$G:$Q,2,FALSE)</f>
        <v>4#刨片机分料电机 电机控制 本地</v>
      </c>
      <c r="D2424" t="s">
        <v>154</v>
      </c>
      <c r="E2424" t="str">
        <f t="shared" si="223"/>
        <v>No</v>
      </c>
      <c r="F2424" t="str">
        <f t="shared" si="224"/>
        <v>0</v>
      </c>
      <c r="G2424" t="s">
        <v>154</v>
      </c>
      <c r="H2424" t="s">
        <v>155</v>
      </c>
      <c r="I2424" t="str">
        <f t="shared" si="225"/>
        <v/>
      </c>
      <c r="J2424" t="str">
        <f t="shared" si="226"/>
        <v/>
      </c>
      <c r="K2424" t="str">
        <f>VLOOKUP('intouch变量（离散）'!$A2424,基本表格!$G:$Q,9,FALSE)</f>
        <v>None</v>
      </c>
      <c r="L2424">
        <v>1</v>
      </c>
      <c r="M2424" t="s">
        <v>156</v>
      </c>
      <c r="N2424" t="s">
        <v>157</v>
      </c>
      <c r="O2424" t="s">
        <v>158</v>
      </c>
      <c r="P2424" t="str">
        <f>VLOOKUP('intouch变量（离散）'!$A2424,基本表格!$G:$Q,3,FALSE)</f>
        <v>DB1400,X1752.4</v>
      </c>
      <c r="Q2424" t="str">
        <f>VLOOKUP('intouch变量（离散）'!$A2424,基本表格!$G:$Q,10,FALSE)</f>
        <v>Yes</v>
      </c>
      <c r="R2424" t="str">
        <f t="shared" si="228"/>
        <v>DB1400,X1752.4 4#刨片机分料电机 电机控制 本地</v>
      </c>
      <c r="S2424">
        <v>0</v>
      </c>
      <c r="T2424">
        <v>0</v>
      </c>
    </row>
    <row r="2425" spans="1:20">
      <c r="A2425" t="s">
        <v>2581</v>
      </c>
      <c r="B2425" s="11" t="str">
        <f t="shared" si="227"/>
        <v>CHP4</v>
      </c>
      <c r="C2425" s="11" t="str">
        <f>VLOOKUP('intouch变量（离散）'!$A2425,基本表格!$G:$Q,2,FALSE)</f>
        <v>4#刨片机分料电机 电机控制 远程</v>
      </c>
      <c r="D2425" t="s">
        <v>154</v>
      </c>
      <c r="E2425" t="str">
        <f t="shared" si="223"/>
        <v>No</v>
      </c>
      <c r="F2425" t="str">
        <f t="shared" si="224"/>
        <v>0</v>
      </c>
      <c r="G2425" t="s">
        <v>154</v>
      </c>
      <c r="H2425" t="s">
        <v>155</v>
      </c>
      <c r="I2425" t="str">
        <f t="shared" si="225"/>
        <v/>
      </c>
      <c r="J2425" t="str">
        <f t="shared" si="226"/>
        <v/>
      </c>
      <c r="K2425" t="str">
        <f>VLOOKUP('intouch变量（离散）'!$A2425,基本表格!$G:$Q,9,FALSE)</f>
        <v>None</v>
      </c>
      <c r="L2425">
        <v>1</v>
      </c>
      <c r="M2425" t="s">
        <v>156</v>
      </c>
      <c r="N2425" t="s">
        <v>157</v>
      </c>
      <c r="O2425" t="s">
        <v>158</v>
      </c>
      <c r="P2425" t="str">
        <f>VLOOKUP('intouch变量（离散）'!$A2425,基本表格!$G:$Q,3,FALSE)</f>
        <v>DB1400,X1752.5</v>
      </c>
      <c r="Q2425" t="str">
        <f>VLOOKUP('intouch变量（离散）'!$A2425,基本表格!$G:$Q,10,FALSE)</f>
        <v>Yes</v>
      </c>
      <c r="R2425" t="str">
        <f t="shared" si="228"/>
        <v>DB1400,X1752.5 4#刨片机分料电机 电机控制 远程</v>
      </c>
      <c r="S2425">
        <v>0</v>
      </c>
      <c r="T2425">
        <v>0</v>
      </c>
    </row>
    <row r="2426" spans="1:20">
      <c r="A2426" t="s">
        <v>2582</v>
      </c>
      <c r="B2426" s="11" t="str">
        <f t="shared" si="227"/>
        <v>CHP4</v>
      </c>
      <c r="C2426" s="11" t="str">
        <f>VLOOKUP('intouch变量（离散）'!$A2426,基本表格!$G:$Q,2,FALSE)</f>
        <v>4#刨片机分料电机 电机控制 堵料报警</v>
      </c>
      <c r="D2426" t="s">
        <v>154</v>
      </c>
      <c r="E2426" t="str">
        <f t="shared" si="223"/>
        <v>No</v>
      </c>
      <c r="F2426" t="str">
        <f t="shared" si="224"/>
        <v>0</v>
      </c>
      <c r="G2426" t="s">
        <v>154</v>
      </c>
      <c r="H2426" t="s">
        <v>155</v>
      </c>
      <c r="I2426" t="str">
        <f t="shared" si="225"/>
        <v/>
      </c>
      <c r="J2426" t="str">
        <f t="shared" si="226"/>
        <v/>
      </c>
      <c r="K2426" t="str">
        <f>VLOOKUP('intouch变量（离散）'!$A2426,基本表格!$G:$Q,9,FALSE)</f>
        <v>On</v>
      </c>
      <c r="L2426">
        <v>1</v>
      </c>
      <c r="M2426" t="s">
        <v>156</v>
      </c>
      <c r="N2426" t="s">
        <v>157</v>
      </c>
      <c r="O2426" t="s">
        <v>158</v>
      </c>
      <c r="P2426" t="str">
        <f>VLOOKUP('intouch变量（离散）'!$A2426,基本表格!$G:$Q,3,FALSE)</f>
        <v>DB1400,X1752.6</v>
      </c>
      <c r="Q2426" t="str">
        <f>VLOOKUP('intouch变量（离散）'!$A2426,基本表格!$G:$Q,10,FALSE)</f>
        <v>Yes</v>
      </c>
      <c r="R2426" t="str">
        <f t="shared" si="228"/>
        <v>DB1400,X1752.6 4#刨片机分料电机 电机控制 堵料报警</v>
      </c>
      <c r="S2426">
        <v>0</v>
      </c>
      <c r="T2426">
        <v>0</v>
      </c>
    </row>
    <row r="2427" spans="1:20">
      <c r="A2427" t="s">
        <v>2583</v>
      </c>
      <c r="B2427" s="11" t="str">
        <f t="shared" si="227"/>
        <v>CHP4</v>
      </c>
      <c r="C2427" s="11" t="str">
        <f>VLOOKUP('intouch变量（离散）'!$A2427,基本表格!$G:$Q,2,FALSE)</f>
        <v>4#刨片机分料电机 电机控制 堵料检测</v>
      </c>
      <c r="D2427" t="s">
        <v>154</v>
      </c>
      <c r="E2427" t="str">
        <f t="shared" si="223"/>
        <v>No</v>
      </c>
      <c r="F2427" t="str">
        <f t="shared" si="224"/>
        <v>0</v>
      </c>
      <c r="G2427" t="s">
        <v>154</v>
      </c>
      <c r="H2427" t="s">
        <v>155</v>
      </c>
      <c r="I2427" t="str">
        <f t="shared" si="225"/>
        <v/>
      </c>
      <c r="J2427" t="str">
        <f t="shared" si="226"/>
        <v/>
      </c>
      <c r="K2427" t="str">
        <f>VLOOKUP('intouch变量（离散）'!$A2427,基本表格!$G:$Q,9,FALSE)</f>
        <v>None</v>
      </c>
      <c r="L2427">
        <v>1</v>
      </c>
      <c r="M2427" t="s">
        <v>156</v>
      </c>
      <c r="N2427" t="s">
        <v>157</v>
      </c>
      <c r="O2427" t="s">
        <v>158</v>
      </c>
      <c r="P2427" t="str">
        <f>VLOOKUP('intouch变量（离散）'!$A2427,基本表格!$G:$Q,3,FALSE)</f>
        <v>DB1400,X1752.7</v>
      </c>
      <c r="Q2427" t="str">
        <f>VLOOKUP('intouch变量（离散）'!$A2427,基本表格!$G:$Q,10,FALSE)</f>
        <v>Yes</v>
      </c>
      <c r="R2427" t="str">
        <f t="shared" si="228"/>
        <v>DB1400,X1752.7 4#刨片机分料电机 电机控制 堵料检测</v>
      </c>
      <c r="S2427">
        <v>0</v>
      </c>
      <c r="T2427">
        <v>0</v>
      </c>
    </row>
    <row r="2428" spans="1:20">
      <c r="A2428" t="s">
        <v>2584</v>
      </c>
      <c r="B2428" s="11" t="str">
        <f t="shared" si="227"/>
        <v>CHP4</v>
      </c>
      <c r="C2428" s="11" t="str">
        <f>VLOOKUP('intouch变量（离散）'!$A2428,基本表格!$G:$Q,2,FALSE)</f>
        <v>4#刨片机分料电机 电机控制 堵料保护使能</v>
      </c>
      <c r="D2428" t="s">
        <v>154</v>
      </c>
      <c r="E2428" t="str">
        <f t="shared" si="223"/>
        <v>Yes</v>
      </c>
      <c r="F2428" t="str">
        <f t="shared" si="224"/>
        <v>900</v>
      </c>
      <c r="G2428" t="s">
        <v>154</v>
      </c>
      <c r="H2428" t="s">
        <v>155</v>
      </c>
      <c r="I2428" t="str">
        <f t="shared" si="225"/>
        <v>禁用</v>
      </c>
      <c r="J2428" t="str">
        <f t="shared" si="226"/>
        <v>启用</v>
      </c>
      <c r="K2428" t="str">
        <f>VLOOKUP('intouch变量（离散）'!$A2428,基本表格!$G:$Q,9,FALSE)</f>
        <v>None</v>
      </c>
      <c r="L2428">
        <v>1</v>
      </c>
      <c r="M2428" t="s">
        <v>156</v>
      </c>
      <c r="N2428" t="s">
        <v>157</v>
      </c>
      <c r="O2428" t="s">
        <v>158</v>
      </c>
      <c r="P2428" t="str">
        <f>VLOOKUP('intouch变量（离散）'!$A2428,基本表格!$G:$Q,3,FALSE)</f>
        <v>DB1400,X1753.0</v>
      </c>
      <c r="Q2428" t="str">
        <f>VLOOKUP('intouch变量（离散）'!$A2428,基本表格!$G:$Q,10,FALSE)</f>
        <v>No</v>
      </c>
      <c r="R2428" t="str">
        <f t="shared" si="228"/>
        <v>DB1400,X1753.0 4#刨片机分料电机 电机控制 堵料保护使能</v>
      </c>
      <c r="S2428">
        <v>0</v>
      </c>
      <c r="T2428">
        <v>0</v>
      </c>
    </row>
    <row r="2429" spans="1:20">
      <c r="A2429" t="s">
        <v>2585</v>
      </c>
      <c r="B2429" s="11" t="str">
        <f t="shared" si="227"/>
        <v>CHP4</v>
      </c>
      <c r="C2429" s="11" t="str">
        <f>VLOOKUP('intouch变量（离散）'!$A2429,基本表格!$G:$Q,2,FALSE)</f>
        <v>4#刨片机分料电机 电机控制 堵料导致停机</v>
      </c>
      <c r="D2429" t="s">
        <v>154</v>
      </c>
      <c r="E2429" t="str">
        <f t="shared" si="223"/>
        <v>No</v>
      </c>
      <c r="F2429" t="str">
        <f t="shared" si="224"/>
        <v>0</v>
      </c>
      <c r="G2429" t="s">
        <v>154</v>
      </c>
      <c r="H2429" t="s">
        <v>155</v>
      </c>
      <c r="I2429" t="str">
        <f t="shared" si="225"/>
        <v/>
      </c>
      <c r="J2429" t="str">
        <f t="shared" si="226"/>
        <v/>
      </c>
      <c r="K2429" t="str">
        <f>VLOOKUP('intouch变量（离散）'!$A2429,基本表格!$G:$Q,9,FALSE)</f>
        <v>On</v>
      </c>
      <c r="L2429">
        <v>1</v>
      </c>
      <c r="M2429" t="s">
        <v>156</v>
      </c>
      <c r="N2429" t="s">
        <v>157</v>
      </c>
      <c r="O2429" t="s">
        <v>158</v>
      </c>
      <c r="P2429" t="str">
        <f>VLOOKUP('intouch变量（离散）'!$A2429,基本表格!$G:$Q,3,FALSE)</f>
        <v>DB1400,X1753.1</v>
      </c>
      <c r="Q2429" t="str">
        <f>VLOOKUP('intouch变量（离散）'!$A2429,基本表格!$G:$Q,10,FALSE)</f>
        <v>Yes</v>
      </c>
      <c r="R2429" t="str">
        <f t="shared" si="228"/>
        <v>DB1400,X1753.1 4#刨片机分料电机 电机控制 堵料导致停机</v>
      </c>
      <c r="S2429">
        <v>0</v>
      </c>
      <c r="T2429">
        <v>0</v>
      </c>
    </row>
    <row r="2430" spans="1:20">
      <c r="A2430" t="s">
        <v>2586</v>
      </c>
      <c r="B2430" s="11" t="str">
        <f t="shared" si="227"/>
        <v>CHP4</v>
      </c>
      <c r="C2430" s="11" t="str">
        <f>VLOOKUP('intouch变量（离散）'!$A2430,基本表格!$G:$Q,2,FALSE)</f>
        <v>4#刨片机分料电机 电机控制 拉线开关</v>
      </c>
      <c r="D2430" t="s">
        <v>154</v>
      </c>
      <c r="E2430" t="str">
        <f t="shared" si="223"/>
        <v>No</v>
      </c>
      <c r="F2430" t="str">
        <f t="shared" si="224"/>
        <v>0</v>
      </c>
      <c r="G2430" t="s">
        <v>154</v>
      </c>
      <c r="H2430" t="s">
        <v>155</v>
      </c>
      <c r="I2430" t="str">
        <f t="shared" si="225"/>
        <v/>
      </c>
      <c r="J2430" t="str">
        <f t="shared" si="226"/>
        <v/>
      </c>
      <c r="K2430" t="str">
        <f>VLOOKUP('intouch变量（离散）'!$A2430,基本表格!$G:$Q,9,FALSE)</f>
        <v>On</v>
      </c>
      <c r="L2430">
        <v>1</v>
      </c>
      <c r="M2430" t="s">
        <v>156</v>
      </c>
      <c r="N2430" t="s">
        <v>157</v>
      </c>
      <c r="O2430" t="s">
        <v>158</v>
      </c>
      <c r="P2430" t="str">
        <f>VLOOKUP('intouch变量（离散）'!$A2430,基本表格!$G:$Q,3,FALSE)</f>
        <v>DB1400,X1758.0</v>
      </c>
      <c r="Q2430" t="str">
        <f>VLOOKUP('intouch变量（离散）'!$A2430,基本表格!$G:$Q,10,FALSE)</f>
        <v>Yes</v>
      </c>
      <c r="R2430" t="str">
        <f t="shared" si="228"/>
        <v>DB1400,X1758.0 4#刨片机分料电机 电机控制 拉线开关</v>
      </c>
      <c r="S2430">
        <v>0</v>
      </c>
      <c r="T2430">
        <v>0</v>
      </c>
    </row>
    <row r="2431" spans="1:20">
      <c r="A2431" t="s">
        <v>2587</v>
      </c>
      <c r="B2431" s="11" t="str">
        <f t="shared" si="227"/>
        <v>CHP4</v>
      </c>
      <c r="C2431" s="11" t="str">
        <f>VLOOKUP('intouch变量（离散）'!$A2431,基本表格!$G:$Q,2,FALSE)</f>
        <v>4#刨片机分料电机 电机控制 左跑偏报警</v>
      </c>
      <c r="D2431" t="s">
        <v>154</v>
      </c>
      <c r="E2431" t="str">
        <f t="shared" si="223"/>
        <v>No</v>
      </c>
      <c r="F2431" t="str">
        <f t="shared" si="224"/>
        <v>0</v>
      </c>
      <c r="G2431" t="s">
        <v>154</v>
      </c>
      <c r="H2431" t="s">
        <v>155</v>
      </c>
      <c r="I2431" t="str">
        <f t="shared" si="225"/>
        <v/>
      </c>
      <c r="J2431" t="str">
        <f t="shared" si="226"/>
        <v/>
      </c>
      <c r="K2431" t="str">
        <f>VLOOKUP('intouch变量（离散）'!$A2431,基本表格!$G:$Q,9,FALSE)</f>
        <v>On</v>
      </c>
      <c r="L2431">
        <v>1</v>
      </c>
      <c r="M2431" t="s">
        <v>156</v>
      </c>
      <c r="N2431" t="s">
        <v>157</v>
      </c>
      <c r="O2431" t="s">
        <v>158</v>
      </c>
      <c r="P2431" t="str">
        <f>VLOOKUP('intouch变量（离散）'!$A2431,基本表格!$G:$Q,3,FALSE)</f>
        <v>DB1400,X1758.1</v>
      </c>
      <c r="Q2431" t="str">
        <f>VLOOKUP('intouch变量（离散）'!$A2431,基本表格!$G:$Q,10,FALSE)</f>
        <v>Yes</v>
      </c>
      <c r="R2431" t="str">
        <f t="shared" si="228"/>
        <v>DB1400,X1758.1 4#刨片机分料电机 电机控制 左跑偏报警</v>
      </c>
      <c r="S2431">
        <v>0</v>
      </c>
      <c r="T2431">
        <v>0</v>
      </c>
    </row>
    <row r="2432" spans="1:20">
      <c r="A2432" t="s">
        <v>2588</v>
      </c>
      <c r="B2432" s="11" t="str">
        <f t="shared" si="227"/>
        <v>CHP4</v>
      </c>
      <c r="C2432" s="11" t="str">
        <f>VLOOKUP('intouch变量（离散）'!$A2432,基本表格!$G:$Q,2,FALSE)</f>
        <v>4#刨片机分料电机 电机控制 左跑偏1检测</v>
      </c>
      <c r="D2432" t="s">
        <v>154</v>
      </c>
      <c r="E2432" t="str">
        <f t="shared" si="223"/>
        <v>No</v>
      </c>
      <c r="F2432" t="str">
        <f t="shared" si="224"/>
        <v>0</v>
      </c>
      <c r="G2432" t="s">
        <v>154</v>
      </c>
      <c r="H2432" t="s">
        <v>155</v>
      </c>
      <c r="I2432" t="str">
        <f t="shared" si="225"/>
        <v/>
      </c>
      <c r="J2432" t="str">
        <f t="shared" si="226"/>
        <v/>
      </c>
      <c r="K2432" t="str">
        <f>VLOOKUP('intouch变量（离散）'!$A2432,基本表格!$G:$Q,9,FALSE)</f>
        <v>None</v>
      </c>
      <c r="L2432">
        <v>1</v>
      </c>
      <c r="M2432" t="s">
        <v>156</v>
      </c>
      <c r="N2432" t="s">
        <v>157</v>
      </c>
      <c r="O2432" t="s">
        <v>158</v>
      </c>
      <c r="P2432" t="str">
        <f>VLOOKUP('intouch变量（离散）'!$A2432,基本表格!$G:$Q,3,FALSE)</f>
        <v>DB1400,X1758.2</v>
      </c>
      <c r="Q2432" t="str">
        <f>VLOOKUP('intouch变量（离散）'!$A2432,基本表格!$G:$Q,10,FALSE)</f>
        <v>Yes</v>
      </c>
      <c r="R2432" t="str">
        <f t="shared" si="228"/>
        <v>DB1400,X1758.2 4#刨片机分料电机 电机控制 左跑偏1检测</v>
      </c>
      <c r="S2432">
        <v>0</v>
      </c>
      <c r="T2432">
        <v>0</v>
      </c>
    </row>
    <row r="2433" spans="1:20">
      <c r="A2433" t="s">
        <v>2589</v>
      </c>
      <c r="B2433" s="11" t="str">
        <f t="shared" si="227"/>
        <v>CHP4</v>
      </c>
      <c r="C2433" s="11" t="str">
        <f>VLOOKUP('intouch变量（离散）'!$A2433,基本表格!$G:$Q,2,FALSE)</f>
        <v>4#刨片机分料电机 电机控制 左跑偏保护使能</v>
      </c>
      <c r="D2433" t="s">
        <v>154</v>
      </c>
      <c r="E2433" t="str">
        <f t="shared" si="223"/>
        <v>Yes</v>
      </c>
      <c r="F2433" t="str">
        <f t="shared" si="224"/>
        <v>900</v>
      </c>
      <c r="G2433" t="s">
        <v>154</v>
      </c>
      <c r="H2433" t="s">
        <v>155</v>
      </c>
      <c r="I2433" t="str">
        <f t="shared" si="225"/>
        <v>禁用</v>
      </c>
      <c r="J2433" t="str">
        <f t="shared" si="226"/>
        <v>启用</v>
      </c>
      <c r="K2433" t="str">
        <f>VLOOKUP('intouch变量（离散）'!$A2433,基本表格!$G:$Q,9,FALSE)</f>
        <v>None</v>
      </c>
      <c r="L2433">
        <v>1</v>
      </c>
      <c r="M2433" t="s">
        <v>156</v>
      </c>
      <c r="N2433" t="s">
        <v>157</v>
      </c>
      <c r="O2433" t="s">
        <v>158</v>
      </c>
      <c r="P2433" t="str">
        <f>VLOOKUP('intouch变量（离散）'!$A2433,基本表格!$G:$Q,3,FALSE)</f>
        <v>DB1400,X1758.3</v>
      </c>
      <c r="Q2433" t="str">
        <f>VLOOKUP('intouch变量（离散）'!$A2433,基本表格!$G:$Q,10,FALSE)</f>
        <v>No</v>
      </c>
      <c r="R2433" t="str">
        <f t="shared" si="228"/>
        <v>DB1400,X1758.3 4#刨片机分料电机 电机控制 左跑偏保护使能</v>
      </c>
      <c r="S2433">
        <v>0</v>
      </c>
      <c r="T2433">
        <v>0</v>
      </c>
    </row>
    <row r="2434" spans="1:20">
      <c r="A2434" t="s">
        <v>2590</v>
      </c>
      <c r="B2434" s="11" t="str">
        <f t="shared" si="227"/>
        <v>CHP4</v>
      </c>
      <c r="C2434" s="11" t="str">
        <f>VLOOKUP('intouch变量（离散）'!$A2434,基本表格!$G:$Q,2,FALSE)</f>
        <v>4#刨片机分料电机 电机控制 左跑偏导致停机</v>
      </c>
      <c r="D2434" t="s">
        <v>154</v>
      </c>
      <c r="E2434" t="str">
        <f t="shared" si="223"/>
        <v>No</v>
      </c>
      <c r="F2434" t="str">
        <f t="shared" si="224"/>
        <v>0</v>
      </c>
      <c r="G2434" t="s">
        <v>154</v>
      </c>
      <c r="H2434" t="s">
        <v>155</v>
      </c>
      <c r="I2434" t="str">
        <f t="shared" si="225"/>
        <v/>
      </c>
      <c r="J2434" t="str">
        <f t="shared" si="226"/>
        <v/>
      </c>
      <c r="K2434" t="str">
        <f>VLOOKUP('intouch变量（离散）'!$A2434,基本表格!$G:$Q,9,FALSE)</f>
        <v>On</v>
      </c>
      <c r="L2434">
        <v>1</v>
      </c>
      <c r="M2434" t="s">
        <v>156</v>
      </c>
      <c r="N2434" t="s">
        <v>157</v>
      </c>
      <c r="O2434" t="s">
        <v>158</v>
      </c>
      <c r="P2434" t="str">
        <f>VLOOKUP('intouch变量（离散）'!$A2434,基本表格!$G:$Q,3,FALSE)</f>
        <v>DB1400,X1758.4</v>
      </c>
      <c r="Q2434" t="str">
        <f>VLOOKUP('intouch变量（离散）'!$A2434,基本表格!$G:$Q,10,FALSE)</f>
        <v>Yes</v>
      </c>
      <c r="R2434" t="str">
        <f t="shared" si="228"/>
        <v>DB1400,X1758.4 4#刨片机分料电机 电机控制 左跑偏导致停机</v>
      </c>
      <c r="S2434">
        <v>0</v>
      </c>
      <c r="T2434">
        <v>0</v>
      </c>
    </row>
    <row r="2435" spans="1:20">
      <c r="A2435" t="s">
        <v>2591</v>
      </c>
      <c r="B2435" s="11" t="str">
        <f t="shared" si="227"/>
        <v>CHP4</v>
      </c>
      <c r="C2435" s="11" t="str">
        <f>VLOOKUP('intouch变量（离散）'!$A2435,基本表格!$G:$Q,2,FALSE)</f>
        <v>4#刨片机分料电机 电机控制 右 跑偏报警</v>
      </c>
      <c r="D2435" t="s">
        <v>154</v>
      </c>
      <c r="E2435" t="str">
        <f t="shared" ref="E2435:E2498" si="229">IF(RIGHT($A2435,2)="EN","Yes","No")</f>
        <v>No</v>
      </c>
      <c r="F2435" t="str">
        <f t="shared" ref="F2435:F2498" si="230">IF(RIGHT($A2435,2)="EN","900","0")</f>
        <v>0</v>
      </c>
      <c r="G2435" t="s">
        <v>154</v>
      </c>
      <c r="H2435" t="s">
        <v>155</v>
      </c>
      <c r="I2435" t="str">
        <f t="shared" ref="I2435:I2498" si="231">IF(RIGHT($A2435,2)="EN","禁用","")</f>
        <v/>
      </c>
      <c r="J2435" t="str">
        <f t="shared" ref="J2435:J2498" si="232">IF(RIGHT($A2435,2)="EN","启用","")</f>
        <v/>
      </c>
      <c r="K2435" t="str">
        <f>VLOOKUP('intouch变量（离散）'!$A2435,基本表格!$G:$Q,9,FALSE)</f>
        <v>On</v>
      </c>
      <c r="L2435">
        <v>1</v>
      </c>
      <c r="M2435" t="s">
        <v>156</v>
      </c>
      <c r="N2435" t="s">
        <v>157</v>
      </c>
      <c r="O2435" t="s">
        <v>158</v>
      </c>
      <c r="P2435" t="str">
        <f>VLOOKUP('intouch变量（离散）'!$A2435,基本表格!$G:$Q,3,FALSE)</f>
        <v>DB1400,X1762.0</v>
      </c>
      <c r="Q2435" t="str">
        <f>VLOOKUP('intouch变量（离散）'!$A2435,基本表格!$G:$Q,10,FALSE)</f>
        <v>Yes</v>
      </c>
      <c r="R2435" t="str">
        <f t="shared" si="228"/>
        <v>DB1400,X1762.0 4#刨片机分料电机 电机控制 右 跑偏报警</v>
      </c>
      <c r="S2435">
        <v>0</v>
      </c>
      <c r="T2435">
        <v>0</v>
      </c>
    </row>
    <row r="2436" spans="1:20">
      <c r="A2436" t="s">
        <v>2592</v>
      </c>
      <c r="B2436" s="11" t="str">
        <f t="shared" si="227"/>
        <v>CHP4</v>
      </c>
      <c r="C2436" s="11" t="str">
        <f>VLOOKUP('intouch变量（离散）'!$A2436,基本表格!$G:$Q,2,FALSE)</f>
        <v>4#刨片机分料电机 电机控制 右跑偏1检测</v>
      </c>
      <c r="D2436" t="s">
        <v>154</v>
      </c>
      <c r="E2436" t="str">
        <f t="shared" si="229"/>
        <v>No</v>
      </c>
      <c r="F2436" t="str">
        <f t="shared" si="230"/>
        <v>0</v>
      </c>
      <c r="G2436" t="s">
        <v>154</v>
      </c>
      <c r="H2436" t="s">
        <v>155</v>
      </c>
      <c r="I2436" t="str">
        <f t="shared" si="231"/>
        <v/>
      </c>
      <c r="J2436" t="str">
        <f t="shared" si="232"/>
        <v/>
      </c>
      <c r="K2436" t="str">
        <f>VLOOKUP('intouch变量（离散）'!$A2436,基本表格!$G:$Q,9,FALSE)</f>
        <v>None</v>
      </c>
      <c r="L2436">
        <v>1</v>
      </c>
      <c r="M2436" t="s">
        <v>156</v>
      </c>
      <c r="N2436" t="s">
        <v>157</v>
      </c>
      <c r="O2436" t="s">
        <v>158</v>
      </c>
      <c r="P2436" t="str">
        <f>VLOOKUP('intouch变量（离散）'!$A2436,基本表格!$G:$Q,3,FALSE)</f>
        <v>DB1400,X1762.1</v>
      </c>
      <c r="Q2436" t="str">
        <f>VLOOKUP('intouch变量（离散）'!$A2436,基本表格!$G:$Q,10,FALSE)</f>
        <v>Yes</v>
      </c>
      <c r="R2436" t="str">
        <f t="shared" si="228"/>
        <v>DB1400,X1762.1 4#刨片机分料电机 电机控制 右跑偏1检测</v>
      </c>
      <c r="S2436">
        <v>0</v>
      </c>
      <c r="T2436">
        <v>0</v>
      </c>
    </row>
    <row r="2437" spans="1:20">
      <c r="A2437" t="s">
        <v>2593</v>
      </c>
      <c r="B2437" s="11" t="str">
        <f t="shared" ref="B2437:B2500" si="233">LEFT(A2437,4)</f>
        <v>CHP4</v>
      </c>
      <c r="C2437" s="11" t="str">
        <f>VLOOKUP('intouch变量（离散）'!$A2437,基本表格!$G:$Q,2,FALSE)</f>
        <v>4#刨片机分料电机 电机控制 右跑偏保护使能</v>
      </c>
      <c r="D2437" t="s">
        <v>154</v>
      </c>
      <c r="E2437" t="str">
        <f t="shared" si="229"/>
        <v>Yes</v>
      </c>
      <c r="F2437" t="str">
        <f t="shared" si="230"/>
        <v>900</v>
      </c>
      <c r="G2437" t="s">
        <v>154</v>
      </c>
      <c r="H2437" t="s">
        <v>155</v>
      </c>
      <c r="I2437" t="str">
        <f t="shared" si="231"/>
        <v>禁用</v>
      </c>
      <c r="J2437" t="str">
        <f t="shared" si="232"/>
        <v>启用</v>
      </c>
      <c r="K2437" t="str">
        <f>VLOOKUP('intouch变量（离散）'!$A2437,基本表格!$G:$Q,9,FALSE)</f>
        <v>None</v>
      </c>
      <c r="L2437">
        <v>1</v>
      </c>
      <c r="M2437" t="s">
        <v>156</v>
      </c>
      <c r="N2437" t="s">
        <v>157</v>
      </c>
      <c r="O2437" t="s">
        <v>158</v>
      </c>
      <c r="P2437" t="str">
        <f>VLOOKUP('intouch变量（离散）'!$A2437,基本表格!$G:$Q,3,FALSE)</f>
        <v>DB1400,X1762.2</v>
      </c>
      <c r="Q2437" t="str">
        <f>VLOOKUP('intouch变量（离散）'!$A2437,基本表格!$G:$Q,10,FALSE)</f>
        <v>No</v>
      </c>
      <c r="R2437" t="str">
        <f t="shared" ref="R2437:R2500" si="234">P2437&amp;" "&amp;C2437</f>
        <v>DB1400,X1762.2 4#刨片机分料电机 电机控制 右跑偏保护使能</v>
      </c>
      <c r="S2437">
        <v>0</v>
      </c>
      <c r="T2437">
        <v>0</v>
      </c>
    </row>
    <row r="2438" spans="1:20">
      <c r="A2438" t="s">
        <v>2594</v>
      </c>
      <c r="B2438" s="11" t="str">
        <f t="shared" si="233"/>
        <v>CHP4</v>
      </c>
      <c r="C2438" s="11" t="str">
        <f>VLOOKUP('intouch变量（离散）'!$A2438,基本表格!$G:$Q,2,FALSE)</f>
        <v>4#刨片机分料电机 电机控制 右跑偏导致停机</v>
      </c>
      <c r="D2438" t="s">
        <v>154</v>
      </c>
      <c r="E2438" t="str">
        <f t="shared" si="229"/>
        <v>No</v>
      </c>
      <c r="F2438" t="str">
        <f t="shared" si="230"/>
        <v>0</v>
      </c>
      <c r="G2438" t="s">
        <v>154</v>
      </c>
      <c r="H2438" t="s">
        <v>155</v>
      </c>
      <c r="I2438" t="str">
        <f t="shared" si="231"/>
        <v/>
      </c>
      <c r="J2438" t="str">
        <f t="shared" si="232"/>
        <v/>
      </c>
      <c r="K2438" t="str">
        <f>VLOOKUP('intouch变量（离散）'!$A2438,基本表格!$G:$Q,9,FALSE)</f>
        <v>On</v>
      </c>
      <c r="L2438">
        <v>1</v>
      </c>
      <c r="M2438" t="s">
        <v>156</v>
      </c>
      <c r="N2438" t="s">
        <v>157</v>
      </c>
      <c r="O2438" t="s">
        <v>158</v>
      </c>
      <c r="P2438" t="str">
        <f>VLOOKUP('intouch变量（离散）'!$A2438,基本表格!$G:$Q,3,FALSE)</f>
        <v>DB1400,X1762.3</v>
      </c>
      <c r="Q2438" t="str">
        <f>VLOOKUP('intouch变量（离散）'!$A2438,基本表格!$G:$Q,10,FALSE)</f>
        <v>Yes</v>
      </c>
      <c r="R2438" t="str">
        <f t="shared" si="234"/>
        <v>DB1400,X1762.3 4#刨片机分料电机 电机控制 右跑偏导致停机</v>
      </c>
      <c r="S2438">
        <v>0</v>
      </c>
      <c r="T2438">
        <v>0</v>
      </c>
    </row>
    <row r="2439" spans="1:20">
      <c r="A2439" t="s">
        <v>2595</v>
      </c>
      <c r="B2439" s="11" t="str">
        <f t="shared" si="233"/>
        <v>CHP4</v>
      </c>
      <c r="C2439" s="11" t="str">
        <f>VLOOKUP('intouch变量（离散）'!$A2439,基本表格!$G:$Q,2,FALSE)</f>
        <v>4#刨片机分料电机 电机控制 三角型</v>
      </c>
      <c r="D2439" t="s">
        <v>154</v>
      </c>
      <c r="E2439" t="str">
        <f t="shared" si="229"/>
        <v>No</v>
      </c>
      <c r="F2439" t="str">
        <f t="shared" si="230"/>
        <v>0</v>
      </c>
      <c r="G2439" t="s">
        <v>154</v>
      </c>
      <c r="H2439" t="s">
        <v>155</v>
      </c>
      <c r="I2439" t="str">
        <f t="shared" si="231"/>
        <v/>
      </c>
      <c r="J2439" t="str">
        <f t="shared" si="232"/>
        <v/>
      </c>
      <c r="K2439" t="str">
        <f>VLOOKUP('intouch变量（离散）'!$A2439,基本表格!$G:$Q,9,FALSE)</f>
        <v>None</v>
      </c>
      <c r="L2439">
        <v>1</v>
      </c>
      <c r="M2439" t="s">
        <v>156</v>
      </c>
      <c r="N2439" t="s">
        <v>157</v>
      </c>
      <c r="O2439" t="s">
        <v>158</v>
      </c>
      <c r="P2439" t="str">
        <f>VLOOKUP('intouch变量（离散）'!$A2439,基本表格!$G:$Q,3,FALSE)</f>
        <v>DB1400,X1766.0</v>
      </c>
      <c r="Q2439" t="str">
        <f>VLOOKUP('intouch变量（离散）'!$A2439,基本表格!$G:$Q,10,FALSE)</f>
        <v>Yes</v>
      </c>
      <c r="R2439" t="str">
        <f t="shared" si="234"/>
        <v>DB1400,X1766.0 4#刨片机分料电机 电机控制 三角型</v>
      </c>
      <c r="S2439">
        <v>0</v>
      </c>
      <c r="T2439">
        <v>0</v>
      </c>
    </row>
    <row r="2440" spans="1:20">
      <c r="A2440" t="s">
        <v>2596</v>
      </c>
      <c r="B2440" s="11" t="str">
        <f t="shared" si="233"/>
        <v>CHP4</v>
      </c>
      <c r="C2440" s="11" t="str">
        <f>VLOOKUP('intouch变量（离散）'!$A2440,基本表格!$G:$Q,2,FALSE)</f>
        <v>4#刨片机分料电机 电机控制 星型</v>
      </c>
      <c r="D2440" t="s">
        <v>154</v>
      </c>
      <c r="E2440" t="str">
        <f t="shared" si="229"/>
        <v>No</v>
      </c>
      <c r="F2440" t="str">
        <f t="shared" si="230"/>
        <v>0</v>
      </c>
      <c r="G2440" t="s">
        <v>154</v>
      </c>
      <c r="H2440" t="s">
        <v>155</v>
      </c>
      <c r="I2440" t="str">
        <f t="shared" si="231"/>
        <v/>
      </c>
      <c r="J2440" t="str">
        <f t="shared" si="232"/>
        <v/>
      </c>
      <c r="K2440" t="str">
        <f>VLOOKUP('intouch变量（离散）'!$A2440,基本表格!$G:$Q,9,FALSE)</f>
        <v>None</v>
      </c>
      <c r="L2440">
        <v>1</v>
      </c>
      <c r="M2440" t="s">
        <v>156</v>
      </c>
      <c r="N2440" t="s">
        <v>157</v>
      </c>
      <c r="O2440" t="s">
        <v>158</v>
      </c>
      <c r="P2440" t="str">
        <f>VLOOKUP('intouch变量（离散）'!$A2440,基本表格!$G:$Q,3,FALSE)</f>
        <v>DB1400,X1766.1</v>
      </c>
      <c r="Q2440" t="str">
        <f>VLOOKUP('intouch变量（离散）'!$A2440,基本表格!$G:$Q,10,FALSE)</f>
        <v>Yes</v>
      </c>
      <c r="R2440" t="str">
        <f t="shared" si="234"/>
        <v>DB1400,X1766.1 4#刨片机分料电机 电机控制 星型</v>
      </c>
      <c r="S2440">
        <v>0</v>
      </c>
      <c r="T2440">
        <v>0</v>
      </c>
    </row>
    <row r="2441" spans="1:20">
      <c r="A2441" t="s">
        <v>2597</v>
      </c>
      <c r="B2441" s="11" t="str">
        <f t="shared" si="233"/>
        <v>CHP4</v>
      </c>
      <c r="C2441" s="11" t="str">
        <f>VLOOKUP('intouch变量（离散）'!$A2441,基本表格!$G:$Q,2,FALSE)</f>
        <v>4#刨片机分料电机 电机控制 维修开关</v>
      </c>
      <c r="D2441" t="s">
        <v>154</v>
      </c>
      <c r="E2441" t="str">
        <f t="shared" si="229"/>
        <v>No</v>
      </c>
      <c r="F2441" t="str">
        <f t="shared" si="230"/>
        <v>0</v>
      </c>
      <c r="G2441" t="s">
        <v>154</v>
      </c>
      <c r="H2441" t="s">
        <v>155</v>
      </c>
      <c r="I2441" t="str">
        <f t="shared" si="231"/>
        <v/>
      </c>
      <c r="J2441" t="str">
        <f t="shared" si="232"/>
        <v/>
      </c>
      <c r="K2441" t="str">
        <f>VLOOKUP('intouch变量（离散）'!$A2441,基本表格!$G:$Q,9,FALSE)</f>
        <v>On</v>
      </c>
      <c r="L2441">
        <v>1</v>
      </c>
      <c r="M2441" t="s">
        <v>156</v>
      </c>
      <c r="N2441" t="s">
        <v>157</v>
      </c>
      <c r="O2441" t="s">
        <v>158</v>
      </c>
      <c r="P2441" t="str">
        <f>VLOOKUP('intouch变量（离散）'!$A2441,基本表格!$G:$Q,3,FALSE)</f>
        <v>DB1400,X1766.2</v>
      </c>
      <c r="Q2441" t="str">
        <f>VLOOKUP('intouch变量（离散）'!$A2441,基本表格!$G:$Q,10,FALSE)</f>
        <v>Yes</v>
      </c>
      <c r="R2441" t="str">
        <f t="shared" si="234"/>
        <v>DB1400,X1766.2 4#刨片机分料电机 电机控制 维修开关</v>
      </c>
      <c r="S2441">
        <v>0</v>
      </c>
      <c r="T2441">
        <v>0</v>
      </c>
    </row>
    <row r="2442" spans="1:20">
      <c r="A2442" t="s">
        <v>2598</v>
      </c>
      <c r="B2442" s="11" t="str">
        <f t="shared" si="233"/>
        <v>CHP4</v>
      </c>
      <c r="C2442" s="11" t="str">
        <f>VLOOKUP('intouch变量（离散）'!$A2442,基本表格!$G:$Q,2,FALSE)</f>
        <v>4#刨片机分料电机 电机控制 左跑偏2检测</v>
      </c>
      <c r="D2442" t="s">
        <v>154</v>
      </c>
      <c r="E2442" t="str">
        <f t="shared" si="229"/>
        <v>No</v>
      </c>
      <c r="F2442" t="str">
        <f t="shared" si="230"/>
        <v>0</v>
      </c>
      <c r="G2442" t="s">
        <v>154</v>
      </c>
      <c r="H2442" t="s">
        <v>155</v>
      </c>
      <c r="I2442" t="str">
        <f t="shared" si="231"/>
        <v/>
      </c>
      <c r="J2442" t="str">
        <f t="shared" si="232"/>
        <v/>
      </c>
      <c r="K2442" t="str">
        <f>VLOOKUP('intouch变量（离散）'!$A2442,基本表格!$G:$Q,9,FALSE)</f>
        <v>None</v>
      </c>
      <c r="L2442">
        <v>1</v>
      </c>
      <c r="M2442" t="s">
        <v>156</v>
      </c>
      <c r="N2442" t="s">
        <v>157</v>
      </c>
      <c r="O2442" t="s">
        <v>158</v>
      </c>
      <c r="P2442" t="str">
        <f>VLOOKUP('intouch变量（离散）'!$A2442,基本表格!$G:$Q,3,FALSE)</f>
        <v>DB1400,X1766.3</v>
      </c>
      <c r="Q2442" t="str">
        <f>VLOOKUP('intouch变量（离散）'!$A2442,基本表格!$G:$Q,10,FALSE)</f>
        <v>Yes</v>
      </c>
      <c r="R2442" t="str">
        <f t="shared" si="234"/>
        <v>DB1400,X1766.3 4#刨片机分料电机 电机控制 左跑偏2检测</v>
      </c>
      <c r="S2442">
        <v>0</v>
      </c>
      <c r="T2442">
        <v>0</v>
      </c>
    </row>
    <row r="2443" spans="1:20">
      <c r="A2443" t="s">
        <v>2599</v>
      </c>
      <c r="B2443" s="11" t="str">
        <f t="shared" si="233"/>
        <v>CHP4</v>
      </c>
      <c r="C2443" s="11" t="str">
        <f>VLOOKUP('intouch变量（离散）'!$A2443,基本表格!$G:$Q,2,FALSE)</f>
        <v>4#刨片机分料电机 电机控制 右跑偏2检测</v>
      </c>
      <c r="D2443" t="s">
        <v>154</v>
      </c>
      <c r="E2443" t="str">
        <f t="shared" si="229"/>
        <v>No</v>
      </c>
      <c r="F2443" t="str">
        <f t="shared" si="230"/>
        <v>0</v>
      </c>
      <c r="G2443" t="s">
        <v>154</v>
      </c>
      <c r="H2443" t="s">
        <v>155</v>
      </c>
      <c r="I2443" t="str">
        <f t="shared" si="231"/>
        <v/>
      </c>
      <c r="J2443" t="str">
        <f t="shared" si="232"/>
        <v/>
      </c>
      <c r="K2443" t="str">
        <f>VLOOKUP('intouch变量（离散）'!$A2443,基本表格!$G:$Q,9,FALSE)</f>
        <v>None</v>
      </c>
      <c r="L2443">
        <v>1</v>
      </c>
      <c r="M2443" t="s">
        <v>156</v>
      </c>
      <c r="N2443" t="s">
        <v>157</v>
      </c>
      <c r="O2443" t="s">
        <v>158</v>
      </c>
      <c r="P2443" t="str">
        <f>VLOOKUP('intouch变量（离散）'!$A2443,基本表格!$G:$Q,3,FALSE)</f>
        <v>DB1400,X1766.4</v>
      </c>
      <c r="Q2443" t="str">
        <f>VLOOKUP('intouch变量（离散）'!$A2443,基本表格!$G:$Q,10,FALSE)</f>
        <v>Yes</v>
      </c>
      <c r="R2443" t="str">
        <f t="shared" si="234"/>
        <v>DB1400,X1766.4 4#刨片机分料电机 电机控制 右跑偏2检测</v>
      </c>
      <c r="S2443">
        <v>0</v>
      </c>
      <c r="T2443">
        <v>0</v>
      </c>
    </row>
    <row r="2444" spans="1:20">
      <c r="A2444" t="s">
        <v>2600</v>
      </c>
      <c r="B2444" s="11" t="str">
        <f t="shared" si="233"/>
        <v>CHP4</v>
      </c>
      <c r="C2444" s="11" t="str">
        <f>VLOOKUP('intouch变量（离散）'!$A2444,基本表格!$G:$Q,2,FALSE)</f>
        <v>4#刨片机润滑油冷却风扇 电机控制 使能</v>
      </c>
      <c r="D2444" t="s">
        <v>154</v>
      </c>
      <c r="E2444" t="str">
        <f t="shared" si="229"/>
        <v>No</v>
      </c>
      <c r="F2444" t="str">
        <f t="shared" si="230"/>
        <v>0</v>
      </c>
      <c r="G2444" t="s">
        <v>154</v>
      </c>
      <c r="H2444" t="s">
        <v>155</v>
      </c>
      <c r="I2444" t="str">
        <f t="shared" si="231"/>
        <v/>
      </c>
      <c r="J2444" t="str">
        <f t="shared" si="232"/>
        <v/>
      </c>
      <c r="K2444" t="str">
        <f>VLOOKUP('intouch变量（离散）'!$A2444,基本表格!$G:$Q,9,FALSE)</f>
        <v>None</v>
      </c>
      <c r="L2444">
        <v>1</v>
      </c>
      <c r="M2444" t="s">
        <v>156</v>
      </c>
      <c r="N2444" t="s">
        <v>157</v>
      </c>
      <c r="O2444" t="s">
        <v>158</v>
      </c>
      <c r="P2444" t="str">
        <f>VLOOKUP('intouch变量（离散）'!$A2444,基本表格!$G:$Q,3,FALSE)</f>
        <v>DB1400,X1800.0</v>
      </c>
      <c r="Q2444" t="str">
        <f>VLOOKUP('intouch变量（离散）'!$A2444,基本表格!$G:$Q,10,FALSE)</f>
        <v>No</v>
      </c>
      <c r="R2444" t="str">
        <f t="shared" si="234"/>
        <v>DB1400,X1800.0 4#刨片机润滑油冷却风扇 电机控制 使能</v>
      </c>
      <c r="S2444">
        <v>0</v>
      </c>
      <c r="T2444">
        <v>0</v>
      </c>
    </row>
    <row r="2445" spans="1:20">
      <c r="A2445" t="s">
        <v>2601</v>
      </c>
      <c r="B2445" s="11" t="str">
        <f t="shared" si="233"/>
        <v>CHP4</v>
      </c>
      <c r="C2445" s="11" t="str">
        <f>VLOOKUP('intouch变量（离散）'!$A2445,基本表格!$G:$Q,2,FALSE)</f>
        <v>4#刨片机润滑油冷却风扇 电机控制 手自动状态</v>
      </c>
      <c r="D2445" t="s">
        <v>154</v>
      </c>
      <c r="E2445" t="str">
        <f t="shared" si="229"/>
        <v>No</v>
      </c>
      <c r="F2445" t="str">
        <f t="shared" si="230"/>
        <v>0</v>
      </c>
      <c r="G2445" t="s">
        <v>154</v>
      </c>
      <c r="H2445" t="s">
        <v>155</v>
      </c>
      <c r="I2445" t="str">
        <f t="shared" si="231"/>
        <v/>
      </c>
      <c r="J2445" t="str">
        <f t="shared" si="232"/>
        <v/>
      </c>
      <c r="K2445" t="str">
        <f>VLOOKUP('intouch变量（离散）'!$A2445,基本表格!$G:$Q,9,FALSE)</f>
        <v>None</v>
      </c>
      <c r="L2445">
        <v>1</v>
      </c>
      <c r="M2445" t="s">
        <v>156</v>
      </c>
      <c r="N2445" t="s">
        <v>157</v>
      </c>
      <c r="O2445" t="s">
        <v>158</v>
      </c>
      <c r="P2445" t="str">
        <f>VLOOKUP('intouch变量（离散）'!$A2445,基本表格!$G:$Q,3,FALSE)</f>
        <v>DB1400,X1800.3</v>
      </c>
      <c r="Q2445" t="str">
        <f>VLOOKUP('intouch变量（离散）'!$A2445,基本表格!$G:$Q,10,FALSE)</f>
        <v>Yes</v>
      </c>
      <c r="R2445" t="str">
        <f t="shared" si="234"/>
        <v>DB1400,X1800.3 4#刨片机润滑油冷却风扇 电机控制 手自动状态</v>
      </c>
      <c r="S2445">
        <v>0</v>
      </c>
      <c r="T2445">
        <v>0</v>
      </c>
    </row>
    <row r="2446" spans="1:20">
      <c r="A2446" t="s">
        <v>2602</v>
      </c>
      <c r="B2446" s="11" t="str">
        <f t="shared" si="233"/>
        <v>CHP4</v>
      </c>
      <c r="C2446" s="11" t="str">
        <f>VLOOKUP('intouch变量（离散）'!$A2446,基本表格!$G:$Q,2,FALSE)</f>
        <v>4#刨片机润滑油冷却风扇 电机控制 本地/远程(检修/待机）</v>
      </c>
      <c r="D2446" t="s">
        <v>154</v>
      </c>
      <c r="E2446" t="str">
        <f t="shared" si="229"/>
        <v>No</v>
      </c>
      <c r="F2446" t="str">
        <f t="shared" si="230"/>
        <v>0</v>
      </c>
      <c r="G2446" t="s">
        <v>154</v>
      </c>
      <c r="H2446" t="s">
        <v>155</v>
      </c>
      <c r="I2446" t="str">
        <f t="shared" si="231"/>
        <v/>
      </c>
      <c r="J2446" t="str">
        <f t="shared" si="232"/>
        <v/>
      </c>
      <c r="K2446" t="str">
        <f>VLOOKUP('intouch变量（离散）'!$A2446,基本表格!$G:$Q,9,FALSE)</f>
        <v>None</v>
      </c>
      <c r="L2446">
        <v>1</v>
      </c>
      <c r="M2446" t="s">
        <v>156</v>
      </c>
      <c r="N2446" t="s">
        <v>157</v>
      </c>
      <c r="O2446" t="s">
        <v>158</v>
      </c>
      <c r="P2446" t="str">
        <f>VLOOKUP('intouch变量（离散）'!$A2446,基本表格!$G:$Q,3,FALSE)</f>
        <v>DB1400,X1800.4</v>
      </c>
      <c r="Q2446" t="str">
        <f>VLOOKUP('intouch变量（离散）'!$A2446,基本表格!$G:$Q,10,FALSE)</f>
        <v>Yes</v>
      </c>
      <c r="R2446" t="str">
        <f t="shared" si="234"/>
        <v>DB1400,X1800.4 4#刨片机润滑油冷却风扇 电机控制 本地/远程(检修/待机）</v>
      </c>
      <c r="S2446">
        <v>0</v>
      </c>
      <c r="T2446">
        <v>0</v>
      </c>
    </row>
    <row r="2447" spans="1:20">
      <c r="A2447" t="s">
        <v>2603</v>
      </c>
      <c r="B2447" s="11" t="str">
        <f t="shared" si="233"/>
        <v>CHP4</v>
      </c>
      <c r="C2447" s="11" t="str">
        <f>VLOOKUP('intouch变量（离散）'!$A2447,基本表格!$G:$Q,2,FALSE)</f>
        <v>4#刨片机润滑油冷却风扇 电机控制 开启_上位机(正转)</v>
      </c>
      <c r="D2447" t="s">
        <v>154</v>
      </c>
      <c r="E2447" t="str">
        <f t="shared" si="229"/>
        <v>No</v>
      </c>
      <c r="F2447" t="str">
        <f t="shared" si="230"/>
        <v>0</v>
      </c>
      <c r="G2447" t="s">
        <v>154</v>
      </c>
      <c r="H2447" t="s">
        <v>155</v>
      </c>
      <c r="I2447" t="str">
        <f t="shared" si="231"/>
        <v/>
      </c>
      <c r="J2447" t="str">
        <f t="shared" si="232"/>
        <v/>
      </c>
      <c r="K2447" t="str">
        <f>VLOOKUP('intouch变量（离散）'!$A2447,基本表格!$G:$Q,9,FALSE)</f>
        <v>None</v>
      </c>
      <c r="L2447">
        <v>1</v>
      </c>
      <c r="M2447" t="s">
        <v>156</v>
      </c>
      <c r="N2447" t="s">
        <v>157</v>
      </c>
      <c r="O2447" t="s">
        <v>158</v>
      </c>
      <c r="P2447" t="str">
        <f>VLOOKUP('intouch变量（离散）'!$A2447,基本表格!$G:$Q,3,FALSE)</f>
        <v>DB1400,X1800.6</v>
      </c>
      <c r="Q2447" t="str">
        <f>VLOOKUP('intouch变量（离散）'!$A2447,基本表格!$G:$Q,10,FALSE)</f>
        <v>No</v>
      </c>
      <c r="R2447" t="str">
        <f t="shared" si="234"/>
        <v>DB1400,X1800.6 4#刨片机润滑油冷却风扇 电机控制 开启_上位机(正转)</v>
      </c>
      <c r="S2447">
        <v>0</v>
      </c>
      <c r="T2447">
        <v>0</v>
      </c>
    </row>
    <row r="2448" spans="1:20">
      <c r="A2448" t="s">
        <v>2604</v>
      </c>
      <c r="B2448" s="11" t="str">
        <f t="shared" si="233"/>
        <v>CHP4</v>
      </c>
      <c r="C2448" s="11" t="str">
        <f>VLOOKUP('intouch变量（离散）'!$A2448,基本表格!$G:$Q,2,FALSE)</f>
        <v>4#刨片机润滑油冷却风扇 电机控制 停止_上位机(反转)</v>
      </c>
      <c r="D2448" t="s">
        <v>154</v>
      </c>
      <c r="E2448" t="str">
        <f t="shared" si="229"/>
        <v>No</v>
      </c>
      <c r="F2448" t="str">
        <f t="shared" si="230"/>
        <v>0</v>
      </c>
      <c r="G2448" t="s">
        <v>154</v>
      </c>
      <c r="H2448" t="s">
        <v>155</v>
      </c>
      <c r="I2448" t="str">
        <f t="shared" si="231"/>
        <v/>
      </c>
      <c r="J2448" t="str">
        <f t="shared" si="232"/>
        <v/>
      </c>
      <c r="K2448" t="str">
        <f>VLOOKUP('intouch变量（离散）'!$A2448,基本表格!$G:$Q,9,FALSE)</f>
        <v>None</v>
      </c>
      <c r="L2448">
        <v>1</v>
      </c>
      <c r="M2448" t="s">
        <v>156</v>
      </c>
      <c r="N2448" t="s">
        <v>157</v>
      </c>
      <c r="O2448" t="s">
        <v>158</v>
      </c>
      <c r="P2448" t="str">
        <f>VLOOKUP('intouch变量（离散）'!$A2448,基本表格!$G:$Q,3,FALSE)</f>
        <v>DB1400,X1801.0</v>
      </c>
      <c r="Q2448" t="str">
        <f>VLOOKUP('intouch变量（离散）'!$A2448,基本表格!$G:$Q,10,FALSE)</f>
        <v>No</v>
      </c>
      <c r="R2448" t="str">
        <f t="shared" si="234"/>
        <v>DB1400,X1801.0 4#刨片机润滑油冷却风扇 电机控制 停止_上位机(反转)</v>
      </c>
      <c r="S2448">
        <v>0</v>
      </c>
      <c r="T2448">
        <v>0</v>
      </c>
    </row>
    <row r="2449" spans="1:20">
      <c r="A2449" t="s">
        <v>2605</v>
      </c>
      <c r="B2449" s="11" t="str">
        <f t="shared" si="233"/>
        <v>CHP4</v>
      </c>
      <c r="C2449" s="11" t="str">
        <f>VLOOKUP('intouch变量（离散）'!$A2449,基本表格!$G:$Q,2,FALSE)</f>
        <v>4#刨片机润滑油冷却风扇 电机控制 通风扇</v>
      </c>
      <c r="D2449" t="s">
        <v>154</v>
      </c>
      <c r="E2449" t="str">
        <f t="shared" si="229"/>
        <v>No</v>
      </c>
      <c r="F2449" t="str">
        <f t="shared" si="230"/>
        <v>0</v>
      </c>
      <c r="G2449" t="s">
        <v>154</v>
      </c>
      <c r="H2449" t="s">
        <v>155</v>
      </c>
      <c r="I2449" t="str">
        <f t="shared" si="231"/>
        <v/>
      </c>
      <c r="J2449" t="str">
        <f t="shared" si="232"/>
        <v/>
      </c>
      <c r="K2449" t="str">
        <f>VLOOKUP('intouch变量（离散）'!$A2449,基本表格!$G:$Q,9,FALSE)</f>
        <v>None</v>
      </c>
      <c r="L2449">
        <v>1</v>
      </c>
      <c r="M2449" t="s">
        <v>156</v>
      </c>
      <c r="N2449" t="s">
        <v>157</v>
      </c>
      <c r="O2449" t="s">
        <v>158</v>
      </c>
      <c r="P2449" t="str">
        <f>VLOOKUP('intouch变量（离散）'!$A2449,基本表格!$G:$Q,3,FALSE)</f>
        <v>DB1400,X1801.1</v>
      </c>
      <c r="Q2449" t="str">
        <f>VLOOKUP('intouch变量（离散）'!$A2449,基本表格!$G:$Q,10,FALSE)</f>
        <v>Yes</v>
      </c>
      <c r="R2449" t="str">
        <f t="shared" si="234"/>
        <v>DB1400,X1801.1 4#刨片机润滑油冷却风扇 电机控制 通风扇</v>
      </c>
      <c r="S2449">
        <v>0</v>
      </c>
      <c r="T2449">
        <v>0</v>
      </c>
    </row>
    <row r="2450" spans="1:20">
      <c r="A2450" t="s">
        <v>2606</v>
      </c>
      <c r="B2450" s="11" t="str">
        <f t="shared" si="233"/>
        <v>CHP4</v>
      </c>
      <c r="C2450" s="11" t="str">
        <f>VLOOKUP('intouch变量（离散）'!$A2450,基本表格!$G:$Q,2,FALSE)</f>
        <v>4#刨片机润滑油冷却风扇 电机控制 电机(正转）</v>
      </c>
      <c r="D2450" t="s">
        <v>154</v>
      </c>
      <c r="E2450" t="str">
        <f t="shared" si="229"/>
        <v>No</v>
      </c>
      <c r="F2450" t="str">
        <f t="shared" si="230"/>
        <v>0</v>
      </c>
      <c r="G2450" t="s">
        <v>154</v>
      </c>
      <c r="H2450" t="s">
        <v>155</v>
      </c>
      <c r="I2450" t="str">
        <f t="shared" si="231"/>
        <v/>
      </c>
      <c r="J2450" t="str">
        <f t="shared" si="232"/>
        <v/>
      </c>
      <c r="K2450" t="str">
        <f>VLOOKUP('intouch变量（离散）'!$A2450,基本表格!$G:$Q,9,FALSE)</f>
        <v>None</v>
      </c>
      <c r="L2450">
        <v>1</v>
      </c>
      <c r="M2450" t="s">
        <v>156</v>
      </c>
      <c r="N2450" t="s">
        <v>157</v>
      </c>
      <c r="O2450" t="s">
        <v>158</v>
      </c>
      <c r="P2450" t="str">
        <f>VLOOKUP('intouch变量（离散）'!$A2450,基本表格!$G:$Q,3,FALSE)</f>
        <v>DB1400,X1801.2</v>
      </c>
      <c r="Q2450" t="str">
        <f>VLOOKUP('intouch变量（离散）'!$A2450,基本表格!$G:$Q,10,FALSE)</f>
        <v>Yes</v>
      </c>
      <c r="R2450" t="str">
        <f t="shared" si="234"/>
        <v>DB1400,X1801.2 4#刨片机润滑油冷却风扇 电机控制 电机(正转）</v>
      </c>
      <c r="S2450">
        <v>0</v>
      </c>
      <c r="T2450">
        <v>0</v>
      </c>
    </row>
    <row r="2451" spans="1:20">
      <c r="A2451" t="s">
        <v>2607</v>
      </c>
      <c r="B2451" s="11" t="str">
        <f t="shared" si="233"/>
        <v>CHP4</v>
      </c>
      <c r="C2451" s="11" t="str">
        <f>VLOOKUP('intouch变量（离散）'!$A2451,基本表格!$G:$Q,2,FALSE)</f>
        <v>4#刨片机润滑油冷却风扇 电机控制 电机过载</v>
      </c>
      <c r="D2451" t="s">
        <v>154</v>
      </c>
      <c r="E2451" t="str">
        <f t="shared" si="229"/>
        <v>No</v>
      </c>
      <c r="F2451" t="str">
        <f t="shared" si="230"/>
        <v>0</v>
      </c>
      <c r="G2451" t="s">
        <v>154</v>
      </c>
      <c r="H2451" t="s">
        <v>155</v>
      </c>
      <c r="I2451" t="str">
        <f t="shared" si="231"/>
        <v/>
      </c>
      <c r="J2451" t="str">
        <f t="shared" si="232"/>
        <v/>
      </c>
      <c r="K2451" t="str">
        <f>VLOOKUP('intouch变量（离散）'!$A2451,基本表格!$G:$Q,9,FALSE)</f>
        <v>On</v>
      </c>
      <c r="L2451">
        <v>1</v>
      </c>
      <c r="M2451" t="s">
        <v>156</v>
      </c>
      <c r="N2451" t="s">
        <v>157</v>
      </c>
      <c r="O2451" t="s">
        <v>158</v>
      </c>
      <c r="P2451" t="str">
        <f>VLOOKUP('intouch变量（离散）'!$A2451,基本表格!$G:$Q,3,FALSE)</f>
        <v>DB1400,X1801.3</v>
      </c>
      <c r="Q2451" t="str">
        <f>VLOOKUP('intouch变量（离散）'!$A2451,基本表格!$G:$Q,10,FALSE)</f>
        <v>Yes</v>
      </c>
      <c r="R2451" t="str">
        <f t="shared" si="234"/>
        <v>DB1400,X1801.3 4#刨片机润滑油冷却风扇 电机控制 电机过载</v>
      </c>
      <c r="S2451">
        <v>0</v>
      </c>
      <c r="T2451">
        <v>0</v>
      </c>
    </row>
    <row r="2452" spans="1:20">
      <c r="A2452" t="s">
        <v>2608</v>
      </c>
      <c r="B2452" s="11" t="str">
        <f t="shared" si="233"/>
        <v>CHP4</v>
      </c>
      <c r="C2452" s="11" t="str">
        <f>VLOOKUP('intouch变量（离散）'!$A2452,基本表格!$G:$Q,2,FALSE)</f>
        <v>4#刨片机润滑油冷却风扇 电机控制 风扇过载</v>
      </c>
      <c r="D2452" t="s">
        <v>154</v>
      </c>
      <c r="E2452" t="str">
        <f t="shared" si="229"/>
        <v>No</v>
      </c>
      <c r="F2452" t="str">
        <f t="shared" si="230"/>
        <v>0</v>
      </c>
      <c r="G2452" t="s">
        <v>154</v>
      </c>
      <c r="H2452" t="s">
        <v>155</v>
      </c>
      <c r="I2452" t="str">
        <f t="shared" si="231"/>
        <v/>
      </c>
      <c r="J2452" t="str">
        <f t="shared" si="232"/>
        <v/>
      </c>
      <c r="K2452" t="str">
        <f>VLOOKUP('intouch变量（离散）'!$A2452,基本表格!$G:$Q,9,FALSE)</f>
        <v>On</v>
      </c>
      <c r="L2452">
        <v>1</v>
      </c>
      <c r="M2452" t="s">
        <v>156</v>
      </c>
      <c r="N2452" t="s">
        <v>157</v>
      </c>
      <c r="O2452" t="s">
        <v>158</v>
      </c>
      <c r="P2452" t="str">
        <f>VLOOKUP('intouch变量（离散）'!$A2452,基本表格!$G:$Q,3,FALSE)</f>
        <v>DB1400,X1801.4</v>
      </c>
      <c r="Q2452" t="str">
        <f>VLOOKUP('intouch变量（离散）'!$A2452,基本表格!$G:$Q,10,FALSE)</f>
        <v>Yes</v>
      </c>
      <c r="R2452" t="str">
        <f t="shared" si="234"/>
        <v>DB1400,X1801.4 4#刨片机润滑油冷却风扇 电机控制 风扇过载</v>
      </c>
      <c r="S2452">
        <v>0</v>
      </c>
      <c r="T2452">
        <v>0</v>
      </c>
    </row>
    <row r="2453" spans="1:20">
      <c r="A2453" t="s">
        <v>2609</v>
      </c>
      <c r="B2453" s="11" t="str">
        <f t="shared" si="233"/>
        <v>CHP4</v>
      </c>
      <c r="C2453" s="11" t="str">
        <f>VLOOKUP('intouch变量（离散）'!$A2453,基本表格!$G:$Q,2,FALSE)</f>
        <v>4#刨片机润滑油冷却风扇 电机控制 电机运行指示</v>
      </c>
      <c r="D2453" t="s">
        <v>154</v>
      </c>
      <c r="E2453" t="str">
        <f t="shared" si="229"/>
        <v>No</v>
      </c>
      <c r="F2453" t="str">
        <f t="shared" si="230"/>
        <v>0</v>
      </c>
      <c r="G2453" t="s">
        <v>154</v>
      </c>
      <c r="H2453" t="s">
        <v>155</v>
      </c>
      <c r="I2453" t="str">
        <f t="shared" si="231"/>
        <v/>
      </c>
      <c r="J2453" t="str">
        <f t="shared" si="232"/>
        <v/>
      </c>
      <c r="K2453" t="str">
        <f>VLOOKUP('intouch变量（离散）'!$A2453,基本表格!$G:$Q,9,FALSE)</f>
        <v>None</v>
      </c>
      <c r="L2453">
        <v>1</v>
      </c>
      <c r="M2453" t="s">
        <v>156</v>
      </c>
      <c r="N2453" t="s">
        <v>157</v>
      </c>
      <c r="O2453" t="s">
        <v>158</v>
      </c>
      <c r="P2453" t="str">
        <f>VLOOKUP('intouch变量（离散）'!$A2453,基本表格!$G:$Q,3,FALSE)</f>
        <v>DB1400,X1801.5</v>
      </c>
      <c r="Q2453" t="str">
        <f>VLOOKUP('intouch变量（离散）'!$A2453,基本表格!$G:$Q,10,FALSE)</f>
        <v>Yes</v>
      </c>
      <c r="R2453" t="str">
        <f t="shared" si="234"/>
        <v>DB1400,X1801.5 4#刨片机润滑油冷却风扇 电机控制 电机运行指示</v>
      </c>
      <c r="S2453">
        <v>0</v>
      </c>
      <c r="T2453">
        <v>0</v>
      </c>
    </row>
    <row r="2454" spans="1:20">
      <c r="A2454" t="s">
        <v>2610</v>
      </c>
      <c r="B2454" s="11" t="str">
        <f t="shared" si="233"/>
        <v>CHP4</v>
      </c>
      <c r="C2454" s="11" t="str">
        <f>VLOOKUP('intouch变量（离散）'!$A2454,基本表格!$G:$Q,2,FALSE)</f>
        <v>4#刨片机润滑油冷却风扇 电机控制 断链报警</v>
      </c>
      <c r="D2454" t="s">
        <v>154</v>
      </c>
      <c r="E2454" t="str">
        <f t="shared" si="229"/>
        <v>No</v>
      </c>
      <c r="F2454" t="str">
        <f t="shared" si="230"/>
        <v>0</v>
      </c>
      <c r="G2454" t="s">
        <v>154</v>
      </c>
      <c r="H2454" t="s">
        <v>155</v>
      </c>
      <c r="I2454" t="str">
        <f t="shared" si="231"/>
        <v/>
      </c>
      <c r="J2454" t="str">
        <f t="shared" si="232"/>
        <v/>
      </c>
      <c r="K2454" t="str">
        <f>VLOOKUP('intouch变量（离散）'!$A2454,基本表格!$G:$Q,9,FALSE)</f>
        <v>On</v>
      </c>
      <c r="L2454">
        <v>1</v>
      </c>
      <c r="M2454" t="s">
        <v>156</v>
      </c>
      <c r="N2454" t="s">
        <v>157</v>
      </c>
      <c r="O2454" t="s">
        <v>158</v>
      </c>
      <c r="P2454" t="str">
        <f>VLOOKUP('intouch变量（离散）'!$A2454,基本表格!$G:$Q,3,FALSE)</f>
        <v>DB1400,X1801.6</v>
      </c>
      <c r="Q2454" t="str">
        <f>VLOOKUP('intouch变量（离散）'!$A2454,基本表格!$G:$Q,10,FALSE)</f>
        <v>Yes</v>
      </c>
      <c r="R2454" t="str">
        <f t="shared" si="234"/>
        <v>DB1400,X1801.6 4#刨片机润滑油冷却风扇 电机控制 断链报警</v>
      </c>
      <c r="S2454">
        <v>0</v>
      </c>
      <c r="T2454">
        <v>0</v>
      </c>
    </row>
    <row r="2455" spans="1:20">
      <c r="A2455" t="s">
        <v>2611</v>
      </c>
      <c r="B2455" s="11" t="str">
        <f t="shared" si="233"/>
        <v>CHP4</v>
      </c>
      <c r="C2455" s="11" t="str">
        <f>VLOOKUP('intouch变量（离散）'!$A2455,基本表格!$G:$Q,2,FALSE)</f>
        <v>4#刨片机润滑油冷却风扇 电机控制 断链检测</v>
      </c>
      <c r="D2455" t="s">
        <v>154</v>
      </c>
      <c r="E2455" t="str">
        <f t="shared" si="229"/>
        <v>No</v>
      </c>
      <c r="F2455" t="str">
        <f t="shared" si="230"/>
        <v>0</v>
      </c>
      <c r="G2455" t="s">
        <v>154</v>
      </c>
      <c r="H2455" t="s">
        <v>155</v>
      </c>
      <c r="I2455" t="str">
        <f t="shared" si="231"/>
        <v/>
      </c>
      <c r="J2455" t="str">
        <f t="shared" si="232"/>
        <v/>
      </c>
      <c r="K2455" t="str">
        <f>VLOOKUP('intouch变量（离散）'!$A2455,基本表格!$G:$Q,9,FALSE)</f>
        <v>None</v>
      </c>
      <c r="L2455">
        <v>1</v>
      </c>
      <c r="M2455" t="s">
        <v>156</v>
      </c>
      <c r="N2455" t="s">
        <v>157</v>
      </c>
      <c r="O2455" t="s">
        <v>158</v>
      </c>
      <c r="P2455" t="str">
        <f>VLOOKUP('intouch变量（离散）'!$A2455,基本表格!$G:$Q,3,FALSE)</f>
        <v>DB1400,X1801.7</v>
      </c>
      <c r="Q2455" t="str">
        <f>VLOOKUP('intouch变量（离散）'!$A2455,基本表格!$G:$Q,10,FALSE)</f>
        <v>Yes</v>
      </c>
      <c r="R2455" t="str">
        <f t="shared" si="234"/>
        <v>DB1400,X1801.7 4#刨片机润滑油冷却风扇 电机控制 断链检测</v>
      </c>
      <c r="S2455">
        <v>0</v>
      </c>
      <c r="T2455">
        <v>0</v>
      </c>
    </row>
    <row r="2456" spans="1:20">
      <c r="A2456" t="s">
        <v>2612</v>
      </c>
      <c r="B2456" s="11" t="str">
        <f t="shared" si="233"/>
        <v>CHP4</v>
      </c>
      <c r="C2456" s="11" t="str">
        <f>VLOOKUP('intouch变量（离散）'!$A2456,基本表格!$G:$Q,2,FALSE)</f>
        <v>4#刨片机润滑油冷却风扇 电机控制 复位</v>
      </c>
      <c r="D2456" t="s">
        <v>154</v>
      </c>
      <c r="E2456" t="str">
        <f t="shared" si="229"/>
        <v>No</v>
      </c>
      <c r="F2456" t="str">
        <f t="shared" si="230"/>
        <v>0</v>
      </c>
      <c r="G2456" t="s">
        <v>154</v>
      </c>
      <c r="H2456" t="s">
        <v>155</v>
      </c>
      <c r="I2456" t="str">
        <f t="shared" si="231"/>
        <v/>
      </c>
      <c r="J2456" t="str">
        <f t="shared" si="232"/>
        <v/>
      </c>
      <c r="K2456" t="str">
        <f>VLOOKUP('intouch变量（离散）'!$A2456,基本表格!$G:$Q,9,FALSE)</f>
        <v>None</v>
      </c>
      <c r="L2456">
        <v>1</v>
      </c>
      <c r="M2456" t="s">
        <v>156</v>
      </c>
      <c r="N2456" t="s">
        <v>157</v>
      </c>
      <c r="O2456" t="s">
        <v>158</v>
      </c>
      <c r="P2456" t="str">
        <f>VLOOKUP('intouch变量（离散）'!$A2456,基本表格!$G:$Q,3,FALSE)</f>
        <v>DB1400,X1802.0</v>
      </c>
      <c r="Q2456" t="str">
        <f>VLOOKUP('intouch变量（离散）'!$A2456,基本表格!$G:$Q,10,FALSE)</f>
        <v>No</v>
      </c>
      <c r="R2456" t="str">
        <f t="shared" si="234"/>
        <v>DB1400,X1802.0 4#刨片机润滑油冷却风扇 电机控制 复位</v>
      </c>
      <c r="S2456">
        <v>0</v>
      </c>
      <c r="T2456">
        <v>0</v>
      </c>
    </row>
    <row r="2457" spans="1:20">
      <c r="A2457" t="s">
        <v>2613</v>
      </c>
      <c r="B2457" s="11" t="str">
        <f t="shared" si="233"/>
        <v>CHP4</v>
      </c>
      <c r="C2457" s="11" t="str">
        <f>VLOOKUP('intouch变量（离散）'!$A2457,基本表格!$G:$Q,2,FALSE)</f>
        <v>4#刨片机润滑油冷却风扇 电机控制 断链保护使能</v>
      </c>
      <c r="D2457" t="s">
        <v>154</v>
      </c>
      <c r="E2457" t="str">
        <f t="shared" si="229"/>
        <v>Yes</v>
      </c>
      <c r="F2457" t="str">
        <f t="shared" si="230"/>
        <v>900</v>
      </c>
      <c r="G2457" t="s">
        <v>154</v>
      </c>
      <c r="H2457" t="s">
        <v>155</v>
      </c>
      <c r="I2457" t="str">
        <f t="shared" si="231"/>
        <v>禁用</v>
      </c>
      <c r="J2457" t="str">
        <f t="shared" si="232"/>
        <v>启用</v>
      </c>
      <c r="K2457" t="str">
        <f>VLOOKUP('intouch变量（离散）'!$A2457,基本表格!$G:$Q,9,FALSE)</f>
        <v>None</v>
      </c>
      <c r="L2457">
        <v>1</v>
      </c>
      <c r="M2457" t="s">
        <v>156</v>
      </c>
      <c r="N2457" t="s">
        <v>157</v>
      </c>
      <c r="O2457" t="s">
        <v>158</v>
      </c>
      <c r="P2457" t="str">
        <f>VLOOKUP('intouch变量（离散）'!$A2457,基本表格!$G:$Q,3,FALSE)</f>
        <v>DB1400,X1802.1</v>
      </c>
      <c r="Q2457" t="str">
        <f>VLOOKUP('intouch变量（离散）'!$A2457,基本表格!$G:$Q,10,FALSE)</f>
        <v>No</v>
      </c>
      <c r="R2457" t="str">
        <f t="shared" si="234"/>
        <v>DB1400,X1802.1 4#刨片机润滑油冷却风扇 电机控制 断链保护使能</v>
      </c>
      <c r="S2457">
        <v>0</v>
      </c>
      <c r="T2457">
        <v>0</v>
      </c>
    </row>
    <row r="2458" spans="1:20">
      <c r="A2458" t="s">
        <v>2614</v>
      </c>
      <c r="B2458" s="11" t="str">
        <f t="shared" si="233"/>
        <v>CHP4</v>
      </c>
      <c r="C2458" s="11" t="str">
        <f>VLOOKUP('intouch变量（离散）'!$A2458,基本表格!$G:$Q,2,FALSE)</f>
        <v>4#刨片机润滑油冷却风扇 电机控制 断链导致停机</v>
      </c>
      <c r="D2458" t="s">
        <v>154</v>
      </c>
      <c r="E2458" t="str">
        <f t="shared" si="229"/>
        <v>No</v>
      </c>
      <c r="F2458" t="str">
        <f t="shared" si="230"/>
        <v>0</v>
      </c>
      <c r="G2458" t="s">
        <v>154</v>
      </c>
      <c r="H2458" t="s">
        <v>155</v>
      </c>
      <c r="I2458" t="str">
        <f t="shared" si="231"/>
        <v/>
      </c>
      <c r="J2458" t="str">
        <f t="shared" si="232"/>
        <v/>
      </c>
      <c r="K2458" t="str">
        <f>VLOOKUP('intouch变量（离散）'!$A2458,基本表格!$G:$Q,9,FALSE)</f>
        <v>On</v>
      </c>
      <c r="L2458">
        <v>1</v>
      </c>
      <c r="M2458" t="s">
        <v>156</v>
      </c>
      <c r="N2458" t="s">
        <v>157</v>
      </c>
      <c r="O2458" t="s">
        <v>158</v>
      </c>
      <c r="P2458" t="str">
        <f>VLOOKUP('intouch变量（离散）'!$A2458,基本表格!$G:$Q,3,FALSE)</f>
        <v>DB1400,X1802.2</v>
      </c>
      <c r="Q2458" t="str">
        <f>VLOOKUP('intouch变量（离散）'!$A2458,基本表格!$G:$Q,10,FALSE)</f>
        <v>Yes</v>
      </c>
      <c r="R2458" t="str">
        <f t="shared" si="234"/>
        <v>DB1400,X1802.2 4#刨片机润滑油冷却风扇 电机控制 断链导致停机</v>
      </c>
      <c r="S2458">
        <v>0</v>
      </c>
      <c r="T2458">
        <v>0</v>
      </c>
    </row>
    <row r="2459" spans="1:20">
      <c r="A2459" t="s">
        <v>2615</v>
      </c>
      <c r="B2459" s="11" t="str">
        <f t="shared" si="233"/>
        <v>CHP4</v>
      </c>
      <c r="C2459" s="11" t="str">
        <f>VLOOKUP('intouch变量（离散）'!$A2459,基本表格!$G:$Q,2,FALSE)</f>
        <v>4#刨片机润滑油冷却风扇 电机控制 电机(反转）</v>
      </c>
      <c r="D2459" t="s">
        <v>154</v>
      </c>
      <c r="E2459" t="str">
        <f t="shared" si="229"/>
        <v>No</v>
      </c>
      <c r="F2459" t="str">
        <f t="shared" si="230"/>
        <v>0</v>
      </c>
      <c r="G2459" t="s">
        <v>154</v>
      </c>
      <c r="H2459" t="s">
        <v>155</v>
      </c>
      <c r="I2459" t="str">
        <f t="shared" si="231"/>
        <v/>
      </c>
      <c r="J2459" t="str">
        <f t="shared" si="232"/>
        <v/>
      </c>
      <c r="K2459" t="str">
        <f>VLOOKUP('intouch变量（离散）'!$A2459,基本表格!$G:$Q,9,FALSE)</f>
        <v>None</v>
      </c>
      <c r="L2459">
        <v>1</v>
      </c>
      <c r="M2459" t="s">
        <v>156</v>
      </c>
      <c r="N2459" t="s">
        <v>157</v>
      </c>
      <c r="O2459" t="s">
        <v>158</v>
      </c>
      <c r="P2459" t="str">
        <f>VLOOKUP('intouch变量（离散）'!$A2459,基本表格!$G:$Q,3,FALSE)</f>
        <v>DB1400,X1802.3</v>
      </c>
      <c r="Q2459" t="str">
        <f>VLOOKUP('intouch变量（离散）'!$A2459,基本表格!$G:$Q,10,FALSE)</f>
        <v>Yes</v>
      </c>
      <c r="R2459" t="str">
        <f t="shared" si="234"/>
        <v>DB1400,X1802.3 4#刨片机润滑油冷却风扇 电机控制 电机(反转）</v>
      </c>
      <c r="S2459">
        <v>0</v>
      </c>
      <c r="T2459">
        <v>0</v>
      </c>
    </row>
    <row r="2460" spans="1:20">
      <c r="A2460" t="s">
        <v>2616</v>
      </c>
      <c r="B2460" s="11" t="str">
        <f t="shared" si="233"/>
        <v>CHP4</v>
      </c>
      <c r="C2460" s="11" t="str">
        <f>VLOOKUP('intouch变量（离散）'!$A2460,基本表格!$G:$Q,2,FALSE)</f>
        <v>4#刨片机润滑油冷却风扇 电机控制 本地</v>
      </c>
      <c r="D2460" t="s">
        <v>154</v>
      </c>
      <c r="E2460" t="str">
        <f t="shared" si="229"/>
        <v>No</v>
      </c>
      <c r="F2460" t="str">
        <f t="shared" si="230"/>
        <v>0</v>
      </c>
      <c r="G2460" t="s">
        <v>154</v>
      </c>
      <c r="H2460" t="s">
        <v>155</v>
      </c>
      <c r="I2460" t="str">
        <f t="shared" si="231"/>
        <v/>
      </c>
      <c r="J2460" t="str">
        <f t="shared" si="232"/>
        <v/>
      </c>
      <c r="K2460" t="str">
        <f>VLOOKUP('intouch变量（离散）'!$A2460,基本表格!$G:$Q,9,FALSE)</f>
        <v>None</v>
      </c>
      <c r="L2460">
        <v>1</v>
      </c>
      <c r="M2460" t="s">
        <v>156</v>
      </c>
      <c r="N2460" t="s">
        <v>157</v>
      </c>
      <c r="O2460" t="s">
        <v>158</v>
      </c>
      <c r="P2460" t="str">
        <f>VLOOKUP('intouch变量（离散）'!$A2460,基本表格!$G:$Q,3,FALSE)</f>
        <v>DB1400,X1802.4</v>
      </c>
      <c r="Q2460" t="str">
        <f>VLOOKUP('intouch变量（离散）'!$A2460,基本表格!$G:$Q,10,FALSE)</f>
        <v>Yes</v>
      </c>
      <c r="R2460" t="str">
        <f t="shared" si="234"/>
        <v>DB1400,X1802.4 4#刨片机润滑油冷却风扇 电机控制 本地</v>
      </c>
      <c r="S2460">
        <v>0</v>
      </c>
      <c r="T2460">
        <v>0</v>
      </c>
    </row>
    <row r="2461" spans="1:20">
      <c r="A2461" t="s">
        <v>2617</v>
      </c>
      <c r="B2461" s="11" t="str">
        <f t="shared" si="233"/>
        <v>CHP4</v>
      </c>
      <c r="C2461" s="11" t="str">
        <f>VLOOKUP('intouch变量（离散）'!$A2461,基本表格!$G:$Q,2,FALSE)</f>
        <v>4#刨片机润滑油冷却风扇 电机控制 远程</v>
      </c>
      <c r="D2461" t="s">
        <v>154</v>
      </c>
      <c r="E2461" t="str">
        <f t="shared" si="229"/>
        <v>No</v>
      </c>
      <c r="F2461" t="str">
        <f t="shared" si="230"/>
        <v>0</v>
      </c>
      <c r="G2461" t="s">
        <v>154</v>
      </c>
      <c r="H2461" t="s">
        <v>155</v>
      </c>
      <c r="I2461" t="str">
        <f t="shared" si="231"/>
        <v/>
      </c>
      <c r="J2461" t="str">
        <f t="shared" si="232"/>
        <v/>
      </c>
      <c r="K2461" t="str">
        <f>VLOOKUP('intouch变量（离散）'!$A2461,基本表格!$G:$Q,9,FALSE)</f>
        <v>None</v>
      </c>
      <c r="L2461">
        <v>1</v>
      </c>
      <c r="M2461" t="s">
        <v>156</v>
      </c>
      <c r="N2461" t="s">
        <v>157</v>
      </c>
      <c r="O2461" t="s">
        <v>158</v>
      </c>
      <c r="P2461" t="str">
        <f>VLOOKUP('intouch变量（离散）'!$A2461,基本表格!$G:$Q,3,FALSE)</f>
        <v>DB1400,X1802.5</v>
      </c>
      <c r="Q2461" t="str">
        <f>VLOOKUP('intouch变量（离散）'!$A2461,基本表格!$G:$Q,10,FALSE)</f>
        <v>Yes</v>
      </c>
      <c r="R2461" t="str">
        <f t="shared" si="234"/>
        <v>DB1400,X1802.5 4#刨片机润滑油冷却风扇 电机控制 远程</v>
      </c>
      <c r="S2461">
        <v>0</v>
      </c>
      <c r="T2461">
        <v>0</v>
      </c>
    </row>
    <row r="2462" spans="1:20">
      <c r="A2462" t="s">
        <v>2618</v>
      </c>
      <c r="B2462" s="11" t="str">
        <f t="shared" si="233"/>
        <v>CHP4</v>
      </c>
      <c r="C2462" s="11" t="str">
        <f>VLOOKUP('intouch变量（离散）'!$A2462,基本表格!$G:$Q,2,FALSE)</f>
        <v>4#刨片机润滑油冷却风扇 电机控制 堵料报警</v>
      </c>
      <c r="D2462" t="s">
        <v>154</v>
      </c>
      <c r="E2462" t="str">
        <f t="shared" si="229"/>
        <v>No</v>
      </c>
      <c r="F2462" t="str">
        <f t="shared" si="230"/>
        <v>0</v>
      </c>
      <c r="G2462" t="s">
        <v>154</v>
      </c>
      <c r="H2462" t="s">
        <v>155</v>
      </c>
      <c r="I2462" t="str">
        <f t="shared" si="231"/>
        <v/>
      </c>
      <c r="J2462" t="str">
        <f t="shared" si="232"/>
        <v/>
      </c>
      <c r="K2462" t="str">
        <f>VLOOKUP('intouch变量（离散）'!$A2462,基本表格!$G:$Q,9,FALSE)</f>
        <v>On</v>
      </c>
      <c r="L2462">
        <v>1</v>
      </c>
      <c r="M2462" t="s">
        <v>156</v>
      </c>
      <c r="N2462" t="s">
        <v>157</v>
      </c>
      <c r="O2462" t="s">
        <v>158</v>
      </c>
      <c r="P2462" t="str">
        <f>VLOOKUP('intouch变量（离散）'!$A2462,基本表格!$G:$Q,3,FALSE)</f>
        <v>DB1400,X1802.6</v>
      </c>
      <c r="Q2462" t="str">
        <f>VLOOKUP('intouch变量（离散）'!$A2462,基本表格!$G:$Q,10,FALSE)</f>
        <v>Yes</v>
      </c>
      <c r="R2462" t="str">
        <f t="shared" si="234"/>
        <v>DB1400,X1802.6 4#刨片机润滑油冷却风扇 电机控制 堵料报警</v>
      </c>
      <c r="S2462">
        <v>0</v>
      </c>
      <c r="T2462">
        <v>0</v>
      </c>
    </row>
    <row r="2463" spans="1:20">
      <c r="A2463" t="s">
        <v>2619</v>
      </c>
      <c r="B2463" s="11" t="str">
        <f t="shared" si="233"/>
        <v>CHP4</v>
      </c>
      <c r="C2463" s="11" t="str">
        <f>VLOOKUP('intouch变量（离散）'!$A2463,基本表格!$G:$Q,2,FALSE)</f>
        <v>4#刨片机润滑油冷却风扇 电机控制 堵料检测</v>
      </c>
      <c r="D2463" t="s">
        <v>154</v>
      </c>
      <c r="E2463" t="str">
        <f t="shared" si="229"/>
        <v>No</v>
      </c>
      <c r="F2463" t="str">
        <f t="shared" si="230"/>
        <v>0</v>
      </c>
      <c r="G2463" t="s">
        <v>154</v>
      </c>
      <c r="H2463" t="s">
        <v>155</v>
      </c>
      <c r="I2463" t="str">
        <f t="shared" si="231"/>
        <v/>
      </c>
      <c r="J2463" t="str">
        <f t="shared" si="232"/>
        <v/>
      </c>
      <c r="K2463" t="str">
        <f>VLOOKUP('intouch变量（离散）'!$A2463,基本表格!$G:$Q,9,FALSE)</f>
        <v>None</v>
      </c>
      <c r="L2463">
        <v>1</v>
      </c>
      <c r="M2463" t="s">
        <v>156</v>
      </c>
      <c r="N2463" t="s">
        <v>157</v>
      </c>
      <c r="O2463" t="s">
        <v>158</v>
      </c>
      <c r="P2463" t="str">
        <f>VLOOKUP('intouch变量（离散）'!$A2463,基本表格!$G:$Q,3,FALSE)</f>
        <v>DB1400,X1802.7</v>
      </c>
      <c r="Q2463" t="str">
        <f>VLOOKUP('intouch变量（离散）'!$A2463,基本表格!$G:$Q,10,FALSE)</f>
        <v>Yes</v>
      </c>
      <c r="R2463" t="str">
        <f t="shared" si="234"/>
        <v>DB1400,X1802.7 4#刨片机润滑油冷却风扇 电机控制 堵料检测</v>
      </c>
      <c r="S2463">
        <v>0</v>
      </c>
      <c r="T2463">
        <v>0</v>
      </c>
    </row>
    <row r="2464" spans="1:20">
      <c r="A2464" t="s">
        <v>2620</v>
      </c>
      <c r="B2464" s="11" t="str">
        <f t="shared" si="233"/>
        <v>CHP4</v>
      </c>
      <c r="C2464" s="11" t="str">
        <f>VLOOKUP('intouch变量（离散）'!$A2464,基本表格!$G:$Q,2,FALSE)</f>
        <v>4#刨片机润滑油冷却风扇 电机控制 堵料保护使能</v>
      </c>
      <c r="D2464" t="s">
        <v>154</v>
      </c>
      <c r="E2464" t="str">
        <f t="shared" si="229"/>
        <v>Yes</v>
      </c>
      <c r="F2464" t="str">
        <f t="shared" si="230"/>
        <v>900</v>
      </c>
      <c r="G2464" t="s">
        <v>154</v>
      </c>
      <c r="H2464" t="s">
        <v>155</v>
      </c>
      <c r="I2464" t="str">
        <f t="shared" si="231"/>
        <v>禁用</v>
      </c>
      <c r="J2464" t="str">
        <f t="shared" si="232"/>
        <v>启用</v>
      </c>
      <c r="K2464" t="str">
        <f>VLOOKUP('intouch变量（离散）'!$A2464,基本表格!$G:$Q,9,FALSE)</f>
        <v>None</v>
      </c>
      <c r="L2464">
        <v>1</v>
      </c>
      <c r="M2464" t="s">
        <v>156</v>
      </c>
      <c r="N2464" t="s">
        <v>157</v>
      </c>
      <c r="O2464" t="s">
        <v>158</v>
      </c>
      <c r="P2464" t="str">
        <f>VLOOKUP('intouch变量（离散）'!$A2464,基本表格!$G:$Q,3,FALSE)</f>
        <v>DB1400,X1803.0</v>
      </c>
      <c r="Q2464" t="str">
        <f>VLOOKUP('intouch变量（离散）'!$A2464,基本表格!$G:$Q,10,FALSE)</f>
        <v>No</v>
      </c>
      <c r="R2464" t="str">
        <f t="shared" si="234"/>
        <v>DB1400,X1803.0 4#刨片机润滑油冷却风扇 电机控制 堵料保护使能</v>
      </c>
      <c r="S2464">
        <v>0</v>
      </c>
      <c r="T2464">
        <v>0</v>
      </c>
    </row>
    <row r="2465" spans="1:20">
      <c r="A2465" t="s">
        <v>2621</v>
      </c>
      <c r="B2465" s="11" t="str">
        <f t="shared" si="233"/>
        <v>CHP4</v>
      </c>
      <c r="C2465" s="11" t="str">
        <f>VLOOKUP('intouch变量（离散）'!$A2465,基本表格!$G:$Q,2,FALSE)</f>
        <v>4#刨片机润滑油冷却风扇 电机控制 堵料导致停机</v>
      </c>
      <c r="D2465" t="s">
        <v>154</v>
      </c>
      <c r="E2465" t="str">
        <f t="shared" si="229"/>
        <v>No</v>
      </c>
      <c r="F2465" t="str">
        <f t="shared" si="230"/>
        <v>0</v>
      </c>
      <c r="G2465" t="s">
        <v>154</v>
      </c>
      <c r="H2465" t="s">
        <v>155</v>
      </c>
      <c r="I2465" t="str">
        <f t="shared" si="231"/>
        <v/>
      </c>
      <c r="J2465" t="str">
        <f t="shared" si="232"/>
        <v/>
      </c>
      <c r="K2465" t="str">
        <f>VLOOKUP('intouch变量（离散）'!$A2465,基本表格!$G:$Q,9,FALSE)</f>
        <v>On</v>
      </c>
      <c r="L2465">
        <v>1</v>
      </c>
      <c r="M2465" t="s">
        <v>156</v>
      </c>
      <c r="N2465" t="s">
        <v>157</v>
      </c>
      <c r="O2465" t="s">
        <v>158</v>
      </c>
      <c r="P2465" t="str">
        <f>VLOOKUP('intouch变量（离散）'!$A2465,基本表格!$G:$Q,3,FALSE)</f>
        <v>DB1400,X1803.1</v>
      </c>
      <c r="Q2465" t="str">
        <f>VLOOKUP('intouch变量（离散）'!$A2465,基本表格!$G:$Q,10,FALSE)</f>
        <v>Yes</v>
      </c>
      <c r="R2465" t="str">
        <f t="shared" si="234"/>
        <v>DB1400,X1803.1 4#刨片机润滑油冷却风扇 电机控制 堵料导致停机</v>
      </c>
      <c r="S2465">
        <v>0</v>
      </c>
      <c r="T2465">
        <v>0</v>
      </c>
    </row>
    <row r="2466" spans="1:20">
      <c r="A2466" t="s">
        <v>2622</v>
      </c>
      <c r="B2466" s="11" t="str">
        <f t="shared" si="233"/>
        <v>CHP4</v>
      </c>
      <c r="C2466" s="11" t="str">
        <f>VLOOKUP('intouch变量（离散）'!$A2466,基本表格!$G:$Q,2,FALSE)</f>
        <v>4#刨片机润滑油冷却风扇 电机控制 拉线开关</v>
      </c>
      <c r="D2466" t="s">
        <v>154</v>
      </c>
      <c r="E2466" t="str">
        <f t="shared" si="229"/>
        <v>No</v>
      </c>
      <c r="F2466" t="str">
        <f t="shared" si="230"/>
        <v>0</v>
      </c>
      <c r="G2466" t="s">
        <v>154</v>
      </c>
      <c r="H2466" t="s">
        <v>155</v>
      </c>
      <c r="I2466" t="str">
        <f t="shared" si="231"/>
        <v/>
      </c>
      <c r="J2466" t="str">
        <f t="shared" si="232"/>
        <v/>
      </c>
      <c r="K2466" t="str">
        <f>VLOOKUP('intouch变量（离散）'!$A2466,基本表格!$G:$Q,9,FALSE)</f>
        <v>On</v>
      </c>
      <c r="L2466">
        <v>1</v>
      </c>
      <c r="M2466" t="s">
        <v>156</v>
      </c>
      <c r="N2466" t="s">
        <v>157</v>
      </c>
      <c r="O2466" t="s">
        <v>158</v>
      </c>
      <c r="P2466" t="str">
        <f>VLOOKUP('intouch变量（离散）'!$A2466,基本表格!$G:$Q,3,FALSE)</f>
        <v>DB1400,X1808.0</v>
      </c>
      <c r="Q2466" t="str">
        <f>VLOOKUP('intouch变量（离散）'!$A2466,基本表格!$G:$Q,10,FALSE)</f>
        <v>Yes</v>
      </c>
      <c r="R2466" t="str">
        <f t="shared" si="234"/>
        <v>DB1400,X1808.0 4#刨片机润滑油冷却风扇 电机控制 拉线开关</v>
      </c>
      <c r="S2466">
        <v>0</v>
      </c>
      <c r="T2466">
        <v>0</v>
      </c>
    </row>
    <row r="2467" spans="1:20">
      <c r="A2467" t="s">
        <v>2623</v>
      </c>
      <c r="B2467" s="11" t="str">
        <f t="shared" si="233"/>
        <v>CHP4</v>
      </c>
      <c r="C2467" s="11" t="str">
        <f>VLOOKUP('intouch变量（离散）'!$A2467,基本表格!$G:$Q,2,FALSE)</f>
        <v>4#刨片机润滑油冷却风扇 电机控制 左跑偏报警</v>
      </c>
      <c r="D2467" t="s">
        <v>154</v>
      </c>
      <c r="E2467" t="str">
        <f t="shared" si="229"/>
        <v>No</v>
      </c>
      <c r="F2467" t="str">
        <f t="shared" si="230"/>
        <v>0</v>
      </c>
      <c r="G2467" t="s">
        <v>154</v>
      </c>
      <c r="H2467" t="s">
        <v>155</v>
      </c>
      <c r="I2467" t="str">
        <f t="shared" si="231"/>
        <v/>
      </c>
      <c r="J2467" t="str">
        <f t="shared" si="232"/>
        <v/>
      </c>
      <c r="K2467" t="str">
        <f>VLOOKUP('intouch变量（离散）'!$A2467,基本表格!$G:$Q,9,FALSE)</f>
        <v>On</v>
      </c>
      <c r="L2467">
        <v>1</v>
      </c>
      <c r="M2467" t="s">
        <v>156</v>
      </c>
      <c r="N2467" t="s">
        <v>157</v>
      </c>
      <c r="O2467" t="s">
        <v>158</v>
      </c>
      <c r="P2467" t="str">
        <f>VLOOKUP('intouch变量（离散）'!$A2467,基本表格!$G:$Q,3,FALSE)</f>
        <v>DB1400,X1808.1</v>
      </c>
      <c r="Q2467" t="str">
        <f>VLOOKUP('intouch变量（离散）'!$A2467,基本表格!$G:$Q,10,FALSE)</f>
        <v>Yes</v>
      </c>
      <c r="R2467" t="str">
        <f t="shared" si="234"/>
        <v>DB1400,X1808.1 4#刨片机润滑油冷却风扇 电机控制 左跑偏报警</v>
      </c>
      <c r="S2467">
        <v>0</v>
      </c>
      <c r="T2467">
        <v>0</v>
      </c>
    </row>
    <row r="2468" spans="1:20">
      <c r="A2468" t="s">
        <v>2624</v>
      </c>
      <c r="B2468" s="11" t="str">
        <f t="shared" si="233"/>
        <v>CHP4</v>
      </c>
      <c r="C2468" s="11" t="str">
        <f>VLOOKUP('intouch变量（离散）'!$A2468,基本表格!$G:$Q,2,FALSE)</f>
        <v>4#刨片机润滑油冷却风扇 电机控制 左跑偏1检测</v>
      </c>
      <c r="D2468" t="s">
        <v>154</v>
      </c>
      <c r="E2468" t="str">
        <f t="shared" si="229"/>
        <v>No</v>
      </c>
      <c r="F2468" t="str">
        <f t="shared" si="230"/>
        <v>0</v>
      </c>
      <c r="G2468" t="s">
        <v>154</v>
      </c>
      <c r="H2468" t="s">
        <v>155</v>
      </c>
      <c r="I2468" t="str">
        <f t="shared" si="231"/>
        <v/>
      </c>
      <c r="J2468" t="str">
        <f t="shared" si="232"/>
        <v/>
      </c>
      <c r="K2468" t="str">
        <f>VLOOKUP('intouch变量（离散）'!$A2468,基本表格!$G:$Q,9,FALSE)</f>
        <v>None</v>
      </c>
      <c r="L2468">
        <v>1</v>
      </c>
      <c r="M2468" t="s">
        <v>156</v>
      </c>
      <c r="N2468" t="s">
        <v>157</v>
      </c>
      <c r="O2468" t="s">
        <v>158</v>
      </c>
      <c r="P2468" t="str">
        <f>VLOOKUP('intouch变量（离散）'!$A2468,基本表格!$G:$Q,3,FALSE)</f>
        <v>DB1400,X1808.2</v>
      </c>
      <c r="Q2468" t="str">
        <f>VLOOKUP('intouch变量（离散）'!$A2468,基本表格!$G:$Q,10,FALSE)</f>
        <v>Yes</v>
      </c>
      <c r="R2468" t="str">
        <f t="shared" si="234"/>
        <v>DB1400,X1808.2 4#刨片机润滑油冷却风扇 电机控制 左跑偏1检测</v>
      </c>
      <c r="S2468">
        <v>0</v>
      </c>
      <c r="T2468">
        <v>0</v>
      </c>
    </row>
    <row r="2469" spans="1:20">
      <c r="A2469" t="s">
        <v>2625</v>
      </c>
      <c r="B2469" s="11" t="str">
        <f t="shared" si="233"/>
        <v>CHP4</v>
      </c>
      <c r="C2469" s="11" t="str">
        <f>VLOOKUP('intouch变量（离散）'!$A2469,基本表格!$G:$Q,2,FALSE)</f>
        <v>4#刨片机润滑油冷却风扇 电机控制 左跑偏保护使能</v>
      </c>
      <c r="D2469" t="s">
        <v>154</v>
      </c>
      <c r="E2469" t="str">
        <f t="shared" si="229"/>
        <v>Yes</v>
      </c>
      <c r="F2469" t="str">
        <f t="shared" si="230"/>
        <v>900</v>
      </c>
      <c r="G2469" t="s">
        <v>154</v>
      </c>
      <c r="H2469" t="s">
        <v>155</v>
      </c>
      <c r="I2469" t="str">
        <f t="shared" si="231"/>
        <v>禁用</v>
      </c>
      <c r="J2469" t="str">
        <f t="shared" si="232"/>
        <v>启用</v>
      </c>
      <c r="K2469" t="str">
        <f>VLOOKUP('intouch变量（离散）'!$A2469,基本表格!$G:$Q,9,FALSE)</f>
        <v>None</v>
      </c>
      <c r="L2469">
        <v>1</v>
      </c>
      <c r="M2469" t="s">
        <v>156</v>
      </c>
      <c r="N2469" t="s">
        <v>157</v>
      </c>
      <c r="O2469" t="s">
        <v>158</v>
      </c>
      <c r="P2469" t="str">
        <f>VLOOKUP('intouch变量（离散）'!$A2469,基本表格!$G:$Q,3,FALSE)</f>
        <v>DB1400,X1808.3</v>
      </c>
      <c r="Q2469" t="str">
        <f>VLOOKUP('intouch变量（离散）'!$A2469,基本表格!$G:$Q,10,FALSE)</f>
        <v>No</v>
      </c>
      <c r="R2469" t="str">
        <f t="shared" si="234"/>
        <v>DB1400,X1808.3 4#刨片机润滑油冷却风扇 电机控制 左跑偏保护使能</v>
      </c>
      <c r="S2469">
        <v>0</v>
      </c>
      <c r="T2469">
        <v>0</v>
      </c>
    </row>
    <row r="2470" spans="1:20">
      <c r="A2470" t="s">
        <v>2626</v>
      </c>
      <c r="B2470" s="11" t="str">
        <f t="shared" si="233"/>
        <v>CHP4</v>
      </c>
      <c r="C2470" s="11" t="str">
        <f>VLOOKUP('intouch变量（离散）'!$A2470,基本表格!$G:$Q,2,FALSE)</f>
        <v>4#刨片机润滑油冷却风扇 电机控制 左跑偏导致停机</v>
      </c>
      <c r="D2470" t="s">
        <v>154</v>
      </c>
      <c r="E2470" t="str">
        <f t="shared" si="229"/>
        <v>No</v>
      </c>
      <c r="F2470" t="str">
        <f t="shared" si="230"/>
        <v>0</v>
      </c>
      <c r="G2470" t="s">
        <v>154</v>
      </c>
      <c r="H2470" t="s">
        <v>155</v>
      </c>
      <c r="I2470" t="str">
        <f t="shared" si="231"/>
        <v/>
      </c>
      <c r="J2470" t="str">
        <f t="shared" si="232"/>
        <v/>
      </c>
      <c r="K2470" t="str">
        <f>VLOOKUP('intouch变量（离散）'!$A2470,基本表格!$G:$Q,9,FALSE)</f>
        <v>On</v>
      </c>
      <c r="L2470">
        <v>1</v>
      </c>
      <c r="M2470" t="s">
        <v>156</v>
      </c>
      <c r="N2470" t="s">
        <v>157</v>
      </c>
      <c r="O2470" t="s">
        <v>158</v>
      </c>
      <c r="P2470" t="str">
        <f>VLOOKUP('intouch变量（离散）'!$A2470,基本表格!$G:$Q,3,FALSE)</f>
        <v>DB1400,X1808.4</v>
      </c>
      <c r="Q2470" t="str">
        <f>VLOOKUP('intouch变量（离散）'!$A2470,基本表格!$G:$Q,10,FALSE)</f>
        <v>Yes</v>
      </c>
      <c r="R2470" t="str">
        <f t="shared" si="234"/>
        <v>DB1400,X1808.4 4#刨片机润滑油冷却风扇 电机控制 左跑偏导致停机</v>
      </c>
      <c r="S2470">
        <v>0</v>
      </c>
      <c r="T2470">
        <v>0</v>
      </c>
    </row>
    <row r="2471" spans="1:20">
      <c r="A2471" t="s">
        <v>2627</v>
      </c>
      <c r="B2471" s="11" t="str">
        <f t="shared" si="233"/>
        <v>CHP4</v>
      </c>
      <c r="C2471" s="11" t="str">
        <f>VLOOKUP('intouch变量（离散）'!$A2471,基本表格!$G:$Q,2,FALSE)</f>
        <v>4#刨片机润滑油冷却风扇 电机控制 右 跑偏报警</v>
      </c>
      <c r="D2471" t="s">
        <v>154</v>
      </c>
      <c r="E2471" t="str">
        <f t="shared" si="229"/>
        <v>No</v>
      </c>
      <c r="F2471" t="str">
        <f t="shared" si="230"/>
        <v>0</v>
      </c>
      <c r="G2471" t="s">
        <v>154</v>
      </c>
      <c r="H2471" t="s">
        <v>155</v>
      </c>
      <c r="I2471" t="str">
        <f t="shared" si="231"/>
        <v/>
      </c>
      <c r="J2471" t="str">
        <f t="shared" si="232"/>
        <v/>
      </c>
      <c r="K2471" t="str">
        <f>VLOOKUP('intouch变量（离散）'!$A2471,基本表格!$G:$Q,9,FALSE)</f>
        <v>On</v>
      </c>
      <c r="L2471">
        <v>1</v>
      </c>
      <c r="M2471" t="s">
        <v>156</v>
      </c>
      <c r="N2471" t="s">
        <v>157</v>
      </c>
      <c r="O2471" t="s">
        <v>158</v>
      </c>
      <c r="P2471" t="str">
        <f>VLOOKUP('intouch变量（离散）'!$A2471,基本表格!$G:$Q,3,FALSE)</f>
        <v>DB1400,X1812.0</v>
      </c>
      <c r="Q2471" t="str">
        <f>VLOOKUP('intouch变量（离散）'!$A2471,基本表格!$G:$Q,10,FALSE)</f>
        <v>Yes</v>
      </c>
      <c r="R2471" t="str">
        <f t="shared" si="234"/>
        <v>DB1400,X1812.0 4#刨片机润滑油冷却风扇 电机控制 右 跑偏报警</v>
      </c>
      <c r="S2471">
        <v>0</v>
      </c>
      <c r="T2471">
        <v>0</v>
      </c>
    </row>
    <row r="2472" spans="1:20">
      <c r="A2472" t="s">
        <v>2628</v>
      </c>
      <c r="B2472" s="11" t="str">
        <f t="shared" si="233"/>
        <v>CHP4</v>
      </c>
      <c r="C2472" s="11" t="str">
        <f>VLOOKUP('intouch变量（离散）'!$A2472,基本表格!$G:$Q,2,FALSE)</f>
        <v>4#刨片机润滑油冷却风扇 电机控制 右跑偏1检测</v>
      </c>
      <c r="D2472" t="s">
        <v>154</v>
      </c>
      <c r="E2472" t="str">
        <f t="shared" si="229"/>
        <v>No</v>
      </c>
      <c r="F2472" t="str">
        <f t="shared" si="230"/>
        <v>0</v>
      </c>
      <c r="G2472" t="s">
        <v>154</v>
      </c>
      <c r="H2472" t="s">
        <v>155</v>
      </c>
      <c r="I2472" t="str">
        <f t="shared" si="231"/>
        <v/>
      </c>
      <c r="J2472" t="str">
        <f t="shared" si="232"/>
        <v/>
      </c>
      <c r="K2472" t="str">
        <f>VLOOKUP('intouch变量（离散）'!$A2472,基本表格!$G:$Q,9,FALSE)</f>
        <v>None</v>
      </c>
      <c r="L2472">
        <v>1</v>
      </c>
      <c r="M2472" t="s">
        <v>156</v>
      </c>
      <c r="N2472" t="s">
        <v>157</v>
      </c>
      <c r="O2472" t="s">
        <v>158</v>
      </c>
      <c r="P2472" t="str">
        <f>VLOOKUP('intouch变量（离散）'!$A2472,基本表格!$G:$Q,3,FALSE)</f>
        <v>DB1400,X1812.1</v>
      </c>
      <c r="Q2472" t="str">
        <f>VLOOKUP('intouch变量（离散）'!$A2472,基本表格!$G:$Q,10,FALSE)</f>
        <v>Yes</v>
      </c>
      <c r="R2472" t="str">
        <f t="shared" si="234"/>
        <v>DB1400,X1812.1 4#刨片机润滑油冷却风扇 电机控制 右跑偏1检测</v>
      </c>
      <c r="S2472">
        <v>0</v>
      </c>
      <c r="T2472">
        <v>0</v>
      </c>
    </row>
    <row r="2473" spans="1:20">
      <c r="A2473" t="s">
        <v>2629</v>
      </c>
      <c r="B2473" s="11" t="str">
        <f t="shared" si="233"/>
        <v>CHP4</v>
      </c>
      <c r="C2473" s="11" t="str">
        <f>VLOOKUP('intouch变量（离散）'!$A2473,基本表格!$G:$Q,2,FALSE)</f>
        <v>4#刨片机润滑油冷却风扇 电机控制 右跑偏保护使能</v>
      </c>
      <c r="D2473" t="s">
        <v>154</v>
      </c>
      <c r="E2473" t="str">
        <f t="shared" si="229"/>
        <v>Yes</v>
      </c>
      <c r="F2473" t="str">
        <f t="shared" si="230"/>
        <v>900</v>
      </c>
      <c r="G2473" t="s">
        <v>154</v>
      </c>
      <c r="H2473" t="s">
        <v>155</v>
      </c>
      <c r="I2473" t="str">
        <f t="shared" si="231"/>
        <v>禁用</v>
      </c>
      <c r="J2473" t="str">
        <f t="shared" si="232"/>
        <v>启用</v>
      </c>
      <c r="K2473" t="str">
        <f>VLOOKUP('intouch变量（离散）'!$A2473,基本表格!$G:$Q,9,FALSE)</f>
        <v>None</v>
      </c>
      <c r="L2473">
        <v>1</v>
      </c>
      <c r="M2473" t="s">
        <v>156</v>
      </c>
      <c r="N2473" t="s">
        <v>157</v>
      </c>
      <c r="O2473" t="s">
        <v>158</v>
      </c>
      <c r="P2473" t="str">
        <f>VLOOKUP('intouch变量（离散）'!$A2473,基本表格!$G:$Q,3,FALSE)</f>
        <v>DB1400,X1812.2</v>
      </c>
      <c r="Q2473" t="str">
        <f>VLOOKUP('intouch变量（离散）'!$A2473,基本表格!$G:$Q,10,FALSE)</f>
        <v>No</v>
      </c>
      <c r="R2473" t="str">
        <f t="shared" si="234"/>
        <v>DB1400,X1812.2 4#刨片机润滑油冷却风扇 电机控制 右跑偏保护使能</v>
      </c>
      <c r="S2473">
        <v>0</v>
      </c>
      <c r="T2473">
        <v>0</v>
      </c>
    </row>
    <row r="2474" spans="1:20">
      <c r="A2474" t="s">
        <v>2630</v>
      </c>
      <c r="B2474" s="11" t="str">
        <f t="shared" si="233"/>
        <v>CHP4</v>
      </c>
      <c r="C2474" s="11" t="str">
        <f>VLOOKUP('intouch变量（离散）'!$A2474,基本表格!$G:$Q,2,FALSE)</f>
        <v>4#刨片机润滑油冷却风扇 电机控制 右跑偏导致停机</v>
      </c>
      <c r="D2474" t="s">
        <v>154</v>
      </c>
      <c r="E2474" t="str">
        <f t="shared" si="229"/>
        <v>No</v>
      </c>
      <c r="F2474" t="str">
        <f t="shared" si="230"/>
        <v>0</v>
      </c>
      <c r="G2474" t="s">
        <v>154</v>
      </c>
      <c r="H2474" t="s">
        <v>155</v>
      </c>
      <c r="I2474" t="str">
        <f t="shared" si="231"/>
        <v/>
      </c>
      <c r="J2474" t="str">
        <f t="shared" si="232"/>
        <v/>
      </c>
      <c r="K2474" t="str">
        <f>VLOOKUP('intouch变量（离散）'!$A2474,基本表格!$G:$Q,9,FALSE)</f>
        <v>On</v>
      </c>
      <c r="L2474">
        <v>1</v>
      </c>
      <c r="M2474" t="s">
        <v>156</v>
      </c>
      <c r="N2474" t="s">
        <v>157</v>
      </c>
      <c r="O2474" t="s">
        <v>158</v>
      </c>
      <c r="P2474" t="str">
        <f>VLOOKUP('intouch变量（离散）'!$A2474,基本表格!$G:$Q,3,FALSE)</f>
        <v>DB1400,X1812.3</v>
      </c>
      <c r="Q2474" t="str">
        <f>VLOOKUP('intouch变量（离散）'!$A2474,基本表格!$G:$Q,10,FALSE)</f>
        <v>Yes</v>
      </c>
      <c r="R2474" t="str">
        <f t="shared" si="234"/>
        <v>DB1400,X1812.3 4#刨片机润滑油冷却风扇 电机控制 右跑偏导致停机</v>
      </c>
      <c r="S2474">
        <v>0</v>
      </c>
      <c r="T2474">
        <v>0</v>
      </c>
    </row>
    <row r="2475" spans="1:20">
      <c r="A2475" t="s">
        <v>2631</v>
      </c>
      <c r="B2475" s="11" t="str">
        <f t="shared" si="233"/>
        <v>CHP4</v>
      </c>
      <c r="C2475" s="11" t="str">
        <f>VLOOKUP('intouch变量（离散）'!$A2475,基本表格!$G:$Q,2,FALSE)</f>
        <v>4#刨片机润滑油冷却风扇 电机控制 三角型</v>
      </c>
      <c r="D2475" t="s">
        <v>154</v>
      </c>
      <c r="E2475" t="str">
        <f t="shared" si="229"/>
        <v>No</v>
      </c>
      <c r="F2475" t="str">
        <f t="shared" si="230"/>
        <v>0</v>
      </c>
      <c r="G2475" t="s">
        <v>154</v>
      </c>
      <c r="H2475" t="s">
        <v>155</v>
      </c>
      <c r="I2475" t="str">
        <f t="shared" si="231"/>
        <v/>
      </c>
      <c r="J2475" t="str">
        <f t="shared" si="232"/>
        <v/>
      </c>
      <c r="K2475" t="str">
        <f>VLOOKUP('intouch变量（离散）'!$A2475,基本表格!$G:$Q,9,FALSE)</f>
        <v>None</v>
      </c>
      <c r="L2475">
        <v>1</v>
      </c>
      <c r="M2475" t="s">
        <v>156</v>
      </c>
      <c r="N2475" t="s">
        <v>157</v>
      </c>
      <c r="O2475" t="s">
        <v>158</v>
      </c>
      <c r="P2475" t="str">
        <f>VLOOKUP('intouch变量（离散）'!$A2475,基本表格!$G:$Q,3,FALSE)</f>
        <v>DB1400,X1816.0</v>
      </c>
      <c r="Q2475" t="str">
        <f>VLOOKUP('intouch变量（离散）'!$A2475,基本表格!$G:$Q,10,FALSE)</f>
        <v>Yes</v>
      </c>
      <c r="R2475" t="str">
        <f t="shared" si="234"/>
        <v>DB1400,X1816.0 4#刨片机润滑油冷却风扇 电机控制 三角型</v>
      </c>
      <c r="S2475">
        <v>0</v>
      </c>
      <c r="T2475">
        <v>0</v>
      </c>
    </row>
    <row r="2476" spans="1:20">
      <c r="A2476" t="s">
        <v>2632</v>
      </c>
      <c r="B2476" s="11" t="str">
        <f t="shared" si="233"/>
        <v>CHP4</v>
      </c>
      <c r="C2476" s="11" t="str">
        <f>VLOOKUP('intouch变量（离散）'!$A2476,基本表格!$G:$Q,2,FALSE)</f>
        <v>4#刨片机润滑油冷却风扇 电机控制 星型</v>
      </c>
      <c r="D2476" t="s">
        <v>154</v>
      </c>
      <c r="E2476" t="str">
        <f t="shared" si="229"/>
        <v>No</v>
      </c>
      <c r="F2476" t="str">
        <f t="shared" si="230"/>
        <v>0</v>
      </c>
      <c r="G2476" t="s">
        <v>154</v>
      </c>
      <c r="H2476" t="s">
        <v>155</v>
      </c>
      <c r="I2476" t="str">
        <f t="shared" si="231"/>
        <v/>
      </c>
      <c r="J2476" t="str">
        <f t="shared" si="232"/>
        <v/>
      </c>
      <c r="K2476" t="str">
        <f>VLOOKUP('intouch变量（离散）'!$A2476,基本表格!$G:$Q,9,FALSE)</f>
        <v>None</v>
      </c>
      <c r="L2476">
        <v>1</v>
      </c>
      <c r="M2476" t="s">
        <v>156</v>
      </c>
      <c r="N2476" t="s">
        <v>157</v>
      </c>
      <c r="O2476" t="s">
        <v>158</v>
      </c>
      <c r="P2476" t="str">
        <f>VLOOKUP('intouch变量（离散）'!$A2476,基本表格!$G:$Q,3,FALSE)</f>
        <v>DB1400,X1816.1</v>
      </c>
      <c r="Q2476" t="str">
        <f>VLOOKUP('intouch变量（离散）'!$A2476,基本表格!$G:$Q,10,FALSE)</f>
        <v>Yes</v>
      </c>
      <c r="R2476" t="str">
        <f t="shared" si="234"/>
        <v>DB1400,X1816.1 4#刨片机润滑油冷却风扇 电机控制 星型</v>
      </c>
      <c r="S2476">
        <v>0</v>
      </c>
      <c r="T2476">
        <v>0</v>
      </c>
    </row>
    <row r="2477" spans="1:20">
      <c r="A2477" t="s">
        <v>2633</v>
      </c>
      <c r="B2477" s="11" t="str">
        <f t="shared" si="233"/>
        <v>CHP4</v>
      </c>
      <c r="C2477" s="11" t="str">
        <f>VLOOKUP('intouch变量（离散）'!$A2477,基本表格!$G:$Q,2,FALSE)</f>
        <v>4#刨片机润滑油冷却风扇 电机控制 维修开关</v>
      </c>
      <c r="D2477" t="s">
        <v>154</v>
      </c>
      <c r="E2477" t="str">
        <f t="shared" si="229"/>
        <v>No</v>
      </c>
      <c r="F2477" t="str">
        <f t="shared" si="230"/>
        <v>0</v>
      </c>
      <c r="G2477" t="s">
        <v>154</v>
      </c>
      <c r="H2477" t="s">
        <v>155</v>
      </c>
      <c r="I2477" t="str">
        <f t="shared" si="231"/>
        <v/>
      </c>
      <c r="J2477" t="str">
        <f t="shared" si="232"/>
        <v/>
      </c>
      <c r="K2477" t="str">
        <f>VLOOKUP('intouch变量（离散）'!$A2477,基本表格!$G:$Q,9,FALSE)</f>
        <v>On</v>
      </c>
      <c r="L2477">
        <v>1</v>
      </c>
      <c r="M2477" t="s">
        <v>156</v>
      </c>
      <c r="N2477" t="s">
        <v>157</v>
      </c>
      <c r="O2477" t="s">
        <v>158</v>
      </c>
      <c r="P2477" t="str">
        <f>VLOOKUP('intouch变量（离散）'!$A2477,基本表格!$G:$Q,3,FALSE)</f>
        <v>DB1400,X1816.2</v>
      </c>
      <c r="Q2477" t="str">
        <f>VLOOKUP('intouch变量（离散）'!$A2477,基本表格!$G:$Q,10,FALSE)</f>
        <v>Yes</v>
      </c>
      <c r="R2477" t="str">
        <f t="shared" si="234"/>
        <v>DB1400,X1816.2 4#刨片机润滑油冷却风扇 电机控制 维修开关</v>
      </c>
      <c r="S2477">
        <v>0</v>
      </c>
      <c r="T2477">
        <v>0</v>
      </c>
    </row>
    <row r="2478" spans="1:20">
      <c r="A2478" t="s">
        <v>2634</v>
      </c>
      <c r="B2478" s="11" t="str">
        <f t="shared" si="233"/>
        <v>CHP4</v>
      </c>
      <c r="C2478" s="11" t="str">
        <f>VLOOKUP('intouch变量（离散）'!$A2478,基本表格!$G:$Q,2,FALSE)</f>
        <v>4#刨片机润滑油冷却风扇 电机控制 左跑偏2检测</v>
      </c>
      <c r="D2478" t="s">
        <v>154</v>
      </c>
      <c r="E2478" t="str">
        <f t="shared" si="229"/>
        <v>No</v>
      </c>
      <c r="F2478" t="str">
        <f t="shared" si="230"/>
        <v>0</v>
      </c>
      <c r="G2478" t="s">
        <v>154</v>
      </c>
      <c r="H2478" t="s">
        <v>155</v>
      </c>
      <c r="I2478" t="str">
        <f t="shared" si="231"/>
        <v/>
      </c>
      <c r="J2478" t="str">
        <f t="shared" si="232"/>
        <v/>
      </c>
      <c r="K2478" t="str">
        <f>VLOOKUP('intouch变量（离散）'!$A2478,基本表格!$G:$Q,9,FALSE)</f>
        <v>None</v>
      </c>
      <c r="L2478">
        <v>1</v>
      </c>
      <c r="M2478" t="s">
        <v>156</v>
      </c>
      <c r="N2478" t="s">
        <v>157</v>
      </c>
      <c r="O2478" t="s">
        <v>158</v>
      </c>
      <c r="P2478" t="str">
        <f>VLOOKUP('intouch变量（离散）'!$A2478,基本表格!$G:$Q,3,FALSE)</f>
        <v>DB1400,X1816.3</v>
      </c>
      <c r="Q2478" t="str">
        <f>VLOOKUP('intouch变量（离散）'!$A2478,基本表格!$G:$Q,10,FALSE)</f>
        <v>Yes</v>
      </c>
      <c r="R2478" t="str">
        <f t="shared" si="234"/>
        <v>DB1400,X1816.3 4#刨片机润滑油冷却风扇 电机控制 左跑偏2检测</v>
      </c>
      <c r="S2478">
        <v>0</v>
      </c>
      <c r="T2478">
        <v>0</v>
      </c>
    </row>
    <row r="2479" spans="1:20">
      <c r="A2479" t="s">
        <v>2635</v>
      </c>
      <c r="B2479" s="11" t="str">
        <f t="shared" si="233"/>
        <v>CHP4</v>
      </c>
      <c r="C2479" s="11" t="str">
        <f>VLOOKUP('intouch变量（离散）'!$A2479,基本表格!$G:$Q,2,FALSE)</f>
        <v>4#刨片机润滑油冷却风扇 电机控制 右跑偏2检测</v>
      </c>
      <c r="D2479" t="s">
        <v>154</v>
      </c>
      <c r="E2479" t="str">
        <f t="shared" si="229"/>
        <v>No</v>
      </c>
      <c r="F2479" t="str">
        <f t="shared" si="230"/>
        <v>0</v>
      </c>
      <c r="G2479" t="s">
        <v>154</v>
      </c>
      <c r="H2479" t="s">
        <v>155</v>
      </c>
      <c r="I2479" t="str">
        <f t="shared" si="231"/>
        <v/>
      </c>
      <c r="J2479" t="str">
        <f t="shared" si="232"/>
        <v/>
      </c>
      <c r="K2479" t="str">
        <f>VLOOKUP('intouch变量（离散）'!$A2479,基本表格!$G:$Q,9,FALSE)</f>
        <v>None</v>
      </c>
      <c r="L2479">
        <v>1</v>
      </c>
      <c r="M2479" t="s">
        <v>156</v>
      </c>
      <c r="N2479" t="s">
        <v>157</v>
      </c>
      <c r="O2479" t="s">
        <v>158</v>
      </c>
      <c r="P2479" t="str">
        <f>VLOOKUP('intouch变量（离散）'!$A2479,基本表格!$G:$Q,3,FALSE)</f>
        <v>DB1400,X1816.4</v>
      </c>
      <c r="Q2479" t="str">
        <f>VLOOKUP('intouch变量（离散）'!$A2479,基本表格!$G:$Q,10,FALSE)</f>
        <v>Yes</v>
      </c>
      <c r="R2479" t="str">
        <f t="shared" si="234"/>
        <v>DB1400,X1816.4 4#刨片机润滑油冷却风扇 电机控制 右跑偏2检测</v>
      </c>
      <c r="S2479">
        <v>0</v>
      </c>
      <c r="T2479">
        <v>0</v>
      </c>
    </row>
    <row r="2480" spans="1:20">
      <c r="A2480" t="s">
        <v>2636</v>
      </c>
      <c r="B2480" s="11" t="str">
        <f t="shared" si="233"/>
        <v>CHP4</v>
      </c>
      <c r="C2480" s="11" t="str">
        <f>VLOOKUP('intouch变量（离散）'!$A2480,基本表格!$G:$Q,2,FALSE)</f>
        <v>4#刨片机润滑油加热器 电机控制 使能</v>
      </c>
      <c r="D2480" t="s">
        <v>154</v>
      </c>
      <c r="E2480" t="str">
        <f t="shared" si="229"/>
        <v>No</v>
      </c>
      <c r="F2480" t="str">
        <f t="shared" si="230"/>
        <v>0</v>
      </c>
      <c r="G2480" t="s">
        <v>154</v>
      </c>
      <c r="H2480" t="s">
        <v>155</v>
      </c>
      <c r="I2480" t="str">
        <f t="shared" si="231"/>
        <v/>
      </c>
      <c r="J2480" t="str">
        <f t="shared" si="232"/>
        <v/>
      </c>
      <c r="K2480" t="str">
        <f>VLOOKUP('intouch变量（离散）'!$A2480,基本表格!$G:$Q,9,FALSE)</f>
        <v>None</v>
      </c>
      <c r="L2480">
        <v>1</v>
      </c>
      <c r="M2480" t="s">
        <v>156</v>
      </c>
      <c r="N2480" t="s">
        <v>157</v>
      </c>
      <c r="O2480" t="s">
        <v>158</v>
      </c>
      <c r="P2480" t="str">
        <f>VLOOKUP('intouch变量（离散）'!$A2480,基本表格!$G:$Q,3,FALSE)</f>
        <v>DB1400,X1850.0</v>
      </c>
      <c r="Q2480" t="str">
        <f>VLOOKUP('intouch变量（离散）'!$A2480,基本表格!$G:$Q,10,FALSE)</f>
        <v>No</v>
      </c>
      <c r="R2480" t="str">
        <f t="shared" si="234"/>
        <v>DB1400,X1850.0 4#刨片机润滑油加热器 电机控制 使能</v>
      </c>
      <c r="S2480">
        <v>0</v>
      </c>
      <c r="T2480">
        <v>0</v>
      </c>
    </row>
    <row r="2481" spans="1:20">
      <c r="A2481" t="s">
        <v>2637</v>
      </c>
      <c r="B2481" s="11" t="str">
        <f t="shared" si="233"/>
        <v>CHP4</v>
      </c>
      <c r="C2481" s="11" t="str">
        <f>VLOOKUP('intouch变量（离散）'!$A2481,基本表格!$G:$Q,2,FALSE)</f>
        <v>4#刨片机润滑油加热器 电机控制 手自动状态</v>
      </c>
      <c r="D2481" t="s">
        <v>154</v>
      </c>
      <c r="E2481" t="str">
        <f t="shared" si="229"/>
        <v>No</v>
      </c>
      <c r="F2481" t="str">
        <f t="shared" si="230"/>
        <v>0</v>
      </c>
      <c r="G2481" t="s">
        <v>154</v>
      </c>
      <c r="H2481" t="s">
        <v>155</v>
      </c>
      <c r="I2481" t="str">
        <f t="shared" si="231"/>
        <v/>
      </c>
      <c r="J2481" t="str">
        <f t="shared" si="232"/>
        <v/>
      </c>
      <c r="K2481" t="str">
        <f>VLOOKUP('intouch变量（离散）'!$A2481,基本表格!$G:$Q,9,FALSE)</f>
        <v>None</v>
      </c>
      <c r="L2481">
        <v>1</v>
      </c>
      <c r="M2481" t="s">
        <v>156</v>
      </c>
      <c r="N2481" t="s">
        <v>157</v>
      </c>
      <c r="O2481" t="s">
        <v>158</v>
      </c>
      <c r="P2481" t="str">
        <f>VLOOKUP('intouch变量（离散）'!$A2481,基本表格!$G:$Q,3,FALSE)</f>
        <v>DB1400,X1850.3</v>
      </c>
      <c r="Q2481" t="str">
        <f>VLOOKUP('intouch变量（离散）'!$A2481,基本表格!$G:$Q,10,FALSE)</f>
        <v>Yes</v>
      </c>
      <c r="R2481" t="str">
        <f t="shared" si="234"/>
        <v>DB1400,X1850.3 4#刨片机润滑油加热器 电机控制 手自动状态</v>
      </c>
      <c r="S2481">
        <v>0</v>
      </c>
      <c r="T2481">
        <v>0</v>
      </c>
    </row>
    <row r="2482" spans="1:20">
      <c r="A2482" t="s">
        <v>2638</v>
      </c>
      <c r="B2482" s="11" t="str">
        <f t="shared" si="233"/>
        <v>CHP4</v>
      </c>
      <c r="C2482" s="11" t="str">
        <f>VLOOKUP('intouch变量（离散）'!$A2482,基本表格!$G:$Q,2,FALSE)</f>
        <v>4#刨片机润滑油加热器 电机控制 本地/远程(检修/待机）</v>
      </c>
      <c r="D2482" t="s">
        <v>154</v>
      </c>
      <c r="E2482" t="str">
        <f t="shared" si="229"/>
        <v>No</v>
      </c>
      <c r="F2482" t="str">
        <f t="shared" si="230"/>
        <v>0</v>
      </c>
      <c r="G2482" t="s">
        <v>154</v>
      </c>
      <c r="H2482" t="s">
        <v>155</v>
      </c>
      <c r="I2482" t="str">
        <f t="shared" si="231"/>
        <v/>
      </c>
      <c r="J2482" t="str">
        <f t="shared" si="232"/>
        <v/>
      </c>
      <c r="K2482" t="str">
        <f>VLOOKUP('intouch变量（离散）'!$A2482,基本表格!$G:$Q,9,FALSE)</f>
        <v>None</v>
      </c>
      <c r="L2482">
        <v>1</v>
      </c>
      <c r="M2482" t="s">
        <v>156</v>
      </c>
      <c r="N2482" t="s">
        <v>157</v>
      </c>
      <c r="O2482" t="s">
        <v>158</v>
      </c>
      <c r="P2482" t="str">
        <f>VLOOKUP('intouch变量（离散）'!$A2482,基本表格!$G:$Q,3,FALSE)</f>
        <v>DB1400,X1850.4</v>
      </c>
      <c r="Q2482" t="str">
        <f>VLOOKUP('intouch变量（离散）'!$A2482,基本表格!$G:$Q,10,FALSE)</f>
        <v>Yes</v>
      </c>
      <c r="R2482" t="str">
        <f t="shared" si="234"/>
        <v>DB1400,X1850.4 4#刨片机润滑油加热器 电机控制 本地/远程(检修/待机）</v>
      </c>
      <c r="S2482">
        <v>0</v>
      </c>
      <c r="T2482">
        <v>0</v>
      </c>
    </row>
    <row r="2483" spans="1:20">
      <c r="A2483" t="s">
        <v>2639</v>
      </c>
      <c r="B2483" s="11" t="str">
        <f t="shared" si="233"/>
        <v>CHP4</v>
      </c>
      <c r="C2483" s="11" t="str">
        <f>VLOOKUP('intouch变量（离散）'!$A2483,基本表格!$G:$Q,2,FALSE)</f>
        <v>4#刨片机润滑油加热器 电机控制 开启_上位机(正转)</v>
      </c>
      <c r="D2483" t="s">
        <v>154</v>
      </c>
      <c r="E2483" t="str">
        <f t="shared" si="229"/>
        <v>No</v>
      </c>
      <c r="F2483" t="str">
        <f t="shared" si="230"/>
        <v>0</v>
      </c>
      <c r="G2483" t="s">
        <v>154</v>
      </c>
      <c r="H2483" t="s">
        <v>155</v>
      </c>
      <c r="I2483" t="str">
        <f t="shared" si="231"/>
        <v/>
      </c>
      <c r="J2483" t="str">
        <f t="shared" si="232"/>
        <v/>
      </c>
      <c r="K2483" t="str">
        <f>VLOOKUP('intouch变量（离散）'!$A2483,基本表格!$G:$Q,9,FALSE)</f>
        <v>None</v>
      </c>
      <c r="L2483">
        <v>1</v>
      </c>
      <c r="M2483" t="s">
        <v>156</v>
      </c>
      <c r="N2483" t="s">
        <v>157</v>
      </c>
      <c r="O2483" t="s">
        <v>158</v>
      </c>
      <c r="P2483" t="str">
        <f>VLOOKUP('intouch变量（离散）'!$A2483,基本表格!$G:$Q,3,FALSE)</f>
        <v>DB1400,X1850.6</v>
      </c>
      <c r="Q2483" t="str">
        <f>VLOOKUP('intouch变量（离散）'!$A2483,基本表格!$G:$Q,10,FALSE)</f>
        <v>No</v>
      </c>
      <c r="R2483" t="str">
        <f t="shared" si="234"/>
        <v>DB1400,X1850.6 4#刨片机润滑油加热器 电机控制 开启_上位机(正转)</v>
      </c>
      <c r="S2483">
        <v>0</v>
      </c>
      <c r="T2483">
        <v>0</v>
      </c>
    </row>
    <row r="2484" spans="1:20">
      <c r="A2484" t="s">
        <v>2640</v>
      </c>
      <c r="B2484" s="11" t="str">
        <f t="shared" si="233"/>
        <v>CHP4</v>
      </c>
      <c r="C2484" s="11" t="str">
        <f>VLOOKUP('intouch变量（离散）'!$A2484,基本表格!$G:$Q,2,FALSE)</f>
        <v>4#刨片机润滑油加热器 电机控制 停止_上位机(反转)</v>
      </c>
      <c r="D2484" t="s">
        <v>154</v>
      </c>
      <c r="E2484" t="str">
        <f t="shared" si="229"/>
        <v>No</v>
      </c>
      <c r="F2484" t="str">
        <f t="shared" si="230"/>
        <v>0</v>
      </c>
      <c r="G2484" t="s">
        <v>154</v>
      </c>
      <c r="H2484" t="s">
        <v>155</v>
      </c>
      <c r="I2484" t="str">
        <f t="shared" si="231"/>
        <v/>
      </c>
      <c r="J2484" t="str">
        <f t="shared" si="232"/>
        <v/>
      </c>
      <c r="K2484" t="str">
        <f>VLOOKUP('intouch变量（离散）'!$A2484,基本表格!$G:$Q,9,FALSE)</f>
        <v>None</v>
      </c>
      <c r="L2484">
        <v>1</v>
      </c>
      <c r="M2484" t="s">
        <v>156</v>
      </c>
      <c r="N2484" t="s">
        <v>157</v>
      </c>
      <c r="O2484" t="s">
        <v>158</v>
      </c>
      <c r="P2484" t="str">
        <f>VLOOKUP('intouch变量（离散）'!$A2484,基本表格!$G:$Q,3,FALSE)</f>
        <v>DB1400,X1851.0</v>
      </c>
      <c r="Q2484" t="str">
        <f>VLOOKUP('intouch变量（离散）'!$A2484,基本表格!$G:$Q,10,FALSE)</f>
        <v>No</v>
      </c>
      <c r="R2484" t="str">
        <f t="shared" si="234"/>
        <v>DB1400,X1851.0 4#刨片机润滑油加热器 电机控制 停止_上位机(反转)</v>
      </c>
      <c r="S2484">
        <v>0</v>
      </c>
      <c r="T2484">
        <v>0</v>
      </c>
    </row>
    <row r="2485" spans="1:20">
      <c r="A2485" t="s">
        <v>2641</v>
      </c>
      <c r="B2485" s="11" t="str">
        <f t="shared" si="233"/>
        <v>CHP4</v>
      </c>
      <c r="C2485" s="11" t="str">
        <f>VLOOKUP('intouch变量（离散）'!$A2485,基本表格!$G:$Q,2,FALSE)</f>
        <v>4#刨片机润滑油加热器 电机控制 通风扇</v>
      </c>
      <c r="D2485" t="s">
        <v>154</v>
      </c>
      <c r="E2485" t="str">
        <f t="shared" si="229"/>
        <v>No</v>
      </c>
      <c r="F2485" t="str">
        <f t="shared" si="230"/>
        <v>0</v>
      </c>
      <c r="G2485" t="s">
        <v>154</v>
      </c>
      <c r="H2485" t="s">
        <v>155</v>
      </c>
      <c r="I2485" t="str">
        <f t="shared" si="231"/>
        <v/>
      </c>
      <c r="J2485" t="str">
        <f t="shared" si="232"/>
        <v/>
      </c>
      <c r="K2485" t="str">
        <f>VLOOKUP('intouch变量（离散）'!$A2485,基本表格!$G:$Q,9,FALSE)</f>
        <v>None</v>
      </c>
      <c r="L2485">
        <v>1</v>
      </c>
      <c r="M2485" t="s">
        <v>156</v>
      </c>
      <c r="N2485" t="s">
        <v>157</v>
      </c>
      <c r="O2485" t="s">
        <v>158</v>
      </c>
      <c r="P2485" t="str">
        <f>VLOOKUP('intouch变量（离散）'!$A2485,基本表格!$G:$Q,3,FALSE)</f>
        <v>DB1400,X1851.1</v>
      </c>
      <c r="Q2485" t="str">
        <f>VLOOKUP('intouch变量（离散）'!$A2485,基本表格!$G:$Q,10,FALSE)</f>
        <v>Yes</v>
      </c>
      <c r="R2485" t="str">
        <f t="shared" si="234"/>
        <v>DB1400,X1851.1 4#刨片机润滑油加热器 电机控制 通风扇</v>
      </c>
      <c r="S2485">
        <v>0</v>
      </c>
      <c r="T2485">
        <v>0</v>
      </c>
    </row>
    <row r="2486" spans="1:20">
      <c r="A2486" t="s">
        <v>2642</v>
      </c>
      <c r="B2486" s="11" t="str">
        <f t="shared" si="233"/>
        <v>CHP4</v>
      </c>
      <c r="C2486" s="11" t="str">
        <f>VLOOKUP('intouch变量（离散）'!$A2486,基本表格!$G:$Q,2,FALSE)</f>
        <v>4#刨片机润滑油加热器 电机控制 电机(正转）</v>
      </c>
      <c r="D2486" t="s">
        <v>154</v>
      </c>
      <c r="E2486" t="str">
        <f t="shared" si="229"/>
        <v>No</v>
      </c>
      <c r="F2486" t="str">
        <f t="shared" si="230"/>
        <v>0</v>
      </c>
      <c r="G2486" t="s">
        <v>154</v>
      </c>
      <c r="H2486" t="s">
        <v>155</v>
      </c>
      <c r="I2486" t="str">
        <f t="shared" si="231"/>
        <v/>
      </c>
      <c r="J2486" t="str">
        <f t="shared" si="232"/>
        <v/>
      </c>
      <c r="K2486" t="str">
        <f>VLOOKUP('intouch变量（离散）'!$A2486,基本表格!$G:$Q,9,FALSE)</f>
        <v>None</v>
      </c>
      <c r="L2486">
        <v>1</v>
      </c>
      <c r="M2486" t="s">
        <v>156</v>
      </c>
      <c r="N2486" t="s">
        <v>157</v>
      </c>
      <c r="O2486" t="s">
        <v>158</v>
      </c>
      <c r="P2486" t="str">
        <f>VLOOKUP('intouch变量（离散）'!$A2486,基本表格!$G:$Q,3,FALSE)</f>
        <v>DB1400,X1851.2</v>
      </c>
      <c r="Q2486" t="str">
        <f>VLOOKUP('intouch变量（离散）'!$A2486,基本表格!$G:$Q,10,FALSE)</f>
        <v>Yes</v>
      </c>
      <c r="R2486" t="str">
        <f t="shared" si="234"/>
        <v>DB1400,X1851.2 4#刨片机润滑油加热器 电机控制 电机(正转）</v>
      </c>
      <c r="S2486">
        <v>0</v>
      </c>
      <c r="T2486">
        <v>0</v>
      </c>
    </row>
    <row r="2487" spans="1:20">
      <c r="A2487" t="s">
        <v>2643</v>
      </c>
      <c r="B2487" s="11" t="str">
        <f t="shared" si="233"/>
        <v>CHP4</v>
      </c>
      <c r="C2487" s="11" t="str">
        <f>VLOOKUP('intouch变量（离散）'!$A2487,基本表格!$G:$Q,2,FALSE)</f>
        <v>4#刨片机润滑油加热器 电机控制 电机过载</v>
      </c>
      <c r="D2487" t="s">
        <v>154</v>
      </c>
      <c r="E2487" t="str">
        <f t="shared" si="229"/>
        <v>No</v>
      </c>
      <c r="F2487" t="str">
        <f t="shared" si="230"/>
        <v>0</v>
      </c>
      <c r="G2487" t="s">
        <v>154</v>
      </c>
      <c r="H2487" t="s">
        <v>155</v>
      </c>
      <c r="I2487" t="str">
        <f t="shared" si="231"/>
        <v/>
      </c>
      <c r="J2487" t="str">
        <f t="shared" si="232"/>
        <v/>
      </c>
      <c r="K2487" t="str">
        <f>VLOOKUP('intouch变量（离散）'!$A2487,基本表格!$G:$Q,9,FALSE)</f>
        <v>On</v>
      </c>
      <c r="L2487">
        <v>1</v>
      </c>
      <c r="M2487" t="s">
        <v>156</v>
      </c>
      <c r="N2487" t="s">
        <v>157</v>
      </c>
      <c r="O2487" t="s">
        <v>158</v>
      </c>
      <c r="P2487" t="str">
        <f>VLOOKUP('intouch变量（离散）'!$A2487,基本表格!$G:$Q,3,FALSE)</f>
        <v>DB1400,X1851.3</v>
      </c>
      <c r="Q2487" t="str">
        <f>VLOOKUP('intouch变量（离散）'!$A2487,基本表格!$G:$Q,10,FALSE)</f>
        <v>Yes</v>
      </c>
      <c r="R2487" t="str">
        <f t="shared" si="234"/>
        <v>DB1400,X1851.3 4#刨片机润滑油加热器 电机控制 电机过载</v>
      </c>
      <c r="S2487">
        <v>0</v>
      </c>
      <c r="T2487">
        <v>0</v>
      </c>
    </row>
    <row r="2488" spans="1:20">
      <c r="A2488" t="s">
        <v>2644</v>
      </c>
      <c r="B2488" s="11" t="str">
        <f t="shared" si="233"/>
        <v>CHP4</v>
      </c>
      <c r="C2488" s="11" t="str">
        <f>VLOOKUP('intouch变量（离散）'!$A2488,基本表格!$G:$Q,2,FALSE)</f>
        <v>4#刨片机润滑油加热器 电机控制 风扇过载</v>
      </c>
      <c r="D2488" t="s">
        <v>154</v>
      </c>
      <c r="E2488" t="str">
        <f t="shared" si="229"/>
        <v>No</v>
      </c>
      <c r="F2488" t="str">
        <f t="shared" si="230"/>
        <v>0</v>
      </c>
      <c r="G2488" t="s">
        <v>154</v>
      </c>
      <c r="H2488" t="s">
        <v>155</v>
      </c>
      <c r="I2488" t="str">
        <f t="shared" si="231"/>
        <v/>
      </c>
      <c r="J2488" t="str">
        <f t="shared" si="232"/>
        <v/>
      </c>
      <c r="K2488" t="str">
        <f>VLOOKUP('intouch变量（离散）'!$A2488,基本表格!$G:$Q,9,FALSE)</f>
        <v>On</v>
      </c>
      <c r="L2488">
        <v>1</v>
      </c>
      <c r="M2488" t="s">
        <v>156</v>
      </c>
      <c r="N2488" t="s">
        <v>157</v>
      </c>
      <c r="O2488" t="s">
        <v>158</v>
      </c>
      <c r="P2488" t="str">
        <f>VLOOKUP('intouch变量（离散）'!$A2488,基本表格!$G:$Q,3,FALSE)</f>
        <v>DB1400,X1851.4</v>
      </c>
      <c r="Q2488" t="str">
        <f>VLOOKUP('intouch变量（离散）'!$A2488,基本表格!$G:$Q,10,FALSE)</f>
        <v>Yes</v>
      </c>
      <c r="R2488" t="str">
        <f t="shared" si="234"/>
        <v>DB1400,X1851.4 4#刨片机润滑油加热器 电机控制 风扇过载</v>
      </c>
      <c r="S2488">
        <v>0</v>
      </c>
      <c r="T2488">
        <v>0</v>
      </c>
    </row>
    <row r="2489" spans="1:20">
      <c r="A2489" t="s">
        <v>2645</v>
      </c>
      <c r="B2489" s="11" t="str">
        <f t="shared" si="233"/>
        <v>CHP4</v>
      </c>
      <c r="C2489" s="11" t="str">
        <f>VLOOKUP('intouch变量（离散）'!$A2489,基本表格!$G:$Q,2,FALSE)</f>
        <v>4#刨片机润滑油加热器 电机控制 电机运行指示</v>
      </c>
      <c r="D2489" t="s">
        <v>154</v>
      </c>
      <c r="E2489" t="str">
        <f t="shared" si="229"/>
        <v>No</v>
      </c>
      <c r="F2489" t="str">
        <f t="shared" si="230"/>
        <v>0</v>
      </c>
      <c r="G2489" t="s">
        <v>154</v>
      </c>
      <c r="H2489" t="s">
        <v>155</v>
      </c>
      <c r="I2489" t="str">
        <f t="shared" si="231"/>
        <v/>
      </c>
      <c r="J2489" t="str">
        <f t="shared" si="232"/>
        <v/>
      </c>
      <c r="K2489" t="str">
        <f>VLOOKUP('intouch变量（离散）'!$A2489,基本表格!$G:$Q,9,FALSE)</f>
        <v>None</v>
      </c>
      <c r="L2489">
        <v>1</v>
      </c>
      <c r="M2489" t="s">
        <v>156</v>
      </c>
      <c r="N2489" t="s">
        <v>157</v>
      </c>
      <c r="O2489" t="s">
        <v>158</v>
      </c>
      <c r="P2489" t="str">
        <f>VLOOKUP('intouch变量（离散）'!$A2489,基本表格!$G:$Q,3,FALSE)</f>
        <v>DB1400,X1851.5</v>
      </c>
      <c r="Q2489" t="str">
        <f>VLOOKUP('intouch变量（离散）'!$A2489,基本表格!$G:$Q,10,FALSE)</f>
        <v>Yes</v>
      </c>
      <c r="R2489" t="str">
        <f t="shared" si="234"/>
        <v>DB1400,X1851.5 4#刨片机润滑油加热器 电机控制 电机运行指示</v>
      </c>
      <c r="S2489">
        <v>0</v>
      </c>
      <c r="T2489">
        <v>0</v>
      </c>
    </row>
    <row r="2490" spans="1:20">
      <c r="A2490" t="s">
        <v>2646</v>
      </c>
      <c r="B2490" s="11" t="str">
        <f t="shared" si="233"/>
        <v>CHP4</v>
      </c>
      <c r="C2490" s="11" t="str">
        <f>VLOOKUP('intouch变量（离散）'!$A2490,基本表格!$G:$Q,2,FALSE)</f>
        <v>4#刨片机润滑油加热器 电机控制 断链报警</v>
      </c>
      <c r="D2490" t="s">
        <v>154</v>
      </c>
      <c r="E2490" t="str">
        <f t="shared" si="229"/>
        <v>No</v>
      </c>
      <c r="F2490" t="str">
        <f t="shared" si="230"/>
        <v>0</v>
      </c>
      <c r="G2490" t="s">
        <v>154</v>
      </c>
      <c r="H2490" t="s">
        <v>155</v>
      </c>
      <c r="I2490" t="str">
        <f t="shared" si="231"/>
        <v/>
      </c>
      <c r="J2490" t="str">
        <f t="shared" si="232"/>
        <v/>
      </c>
      <c r="K2490" t="str">
        <f>VLOOKUP('intouch变量（离散）'!$A2490,基本表格!$G:$Q,9,FALSE)</f>
        <v>On</v>
      </c>
      <c r="L2490">
        <v>1</v>
      </c>
      <c r="M2490" t="s">
        <v>156</v>
      </c>
      <c r="N2490" t="s">
        <v>157</v>
      </c>
      <c r="O2490" t="s">
        <v>158</v>
      </c>
      <c r="P2490" t="str">
        <f>VLOOKUP('intouch变量（离散）'!$A2490,基本表格!$G:$Q,3,FALSE)</f>
        <v>DB1400,X1851.6</v>
      </c>
      <c r="Q2490" t="str">
        <f>VLOOKUP('intouch变量（离散）'!$A2490,基本表格!$G:$Q,10,FALSE)</f>
        <v>Yes</v>
      </c>
      <c r="R2490" t="str">
        <f t="shared" si="234"/>
        <v>DB1400,X1851.6 4#刨片机润滑油加热器 电机控制 断链报警</v>
      </c>
      <c r="S2490">
        <v>0</v>
      </c>
      <c r="T2490">
        <v>0</v>
      </c>
    </row>
    <row r="2491" spans="1:20">
      <c r="A2491" t="s">
        <v>2647</v>
      </c>
      <c r="B2491" s="11" t="str">
        <f t="shared" si="233"/>
        <v>CHP4</v>
      </c>
      <c r="C2491" s="11" t="str">
        <f>VLOOKUP('intouch变量（离散）'!$A2491,基本表格!$G:$Q,2,FALSE)</f>
        <v>4#刨片机润滑油加热器 电机控制 断链检测</v>
      </c>
      <c r="D2491" t="s">
        <v>154</v>
      </c>
      <c r="E2491" t="str">
        <f t="shared" si="229"/>
        <v>No</v>
      </c>
      <c r="F2491" t="str">
        <f t="shared" si="230"/>
        <v>0</v>
      </c>
      <c r="G2491" t="s">
        <v>154</v>
      </c>
      <c r="H2491" t="s">
        <v>155</v>
      </c>
      <c r="I2491" t="str">
        <f t="shared" si="231"/>
        <v/>
      </c>
      <c r="J2491" t="str">
        <f t="shared" si="232"/>
        <v/>
      </c>
      <c r="K2491" t="str">
        <f>VLOOKUP('intouch变量（离散）'!$A2491,基本表格!$G:$Q,9,FALSE)</f>
        <v>None</v>
      </c>
      <c r="L2491">
        <v>1</v>
      </c>
      <c r="M2491" t="s">
        <v>156</v>
      </c>
      <c r="N2491" t="s">
        <v>157</v>
      </c>
      <c r="O2491" t="s">
        <v>158</v>
      </c>
      <c r="P2491" t="str">
        <f>VLOOKUP('intouch变量（离散）'!$A2491,基本表格!$G:$Q,3,FALSE)</f>
        <v>DB1400,X1851.7</v>
      </c>
      <c r="Q2491" t="str">
        <f>VLOOKUP('intouch变量（离散）'!$A2491,基本表格!$G:$Q,10,FALSE)</f>
        <v>Yes</v>
      </c>
      <c r="R2491" t="str">
        <f t="shared" si="234"/>
        <v>DB1400,X1851.7 4#刨片机润滑油加热器 电机控制 断链检测</v>
      </c>
      <c r="S2491">
        <v>0</v>
      </c>
      <c r="T2491">
        <v>0</v>
      </c>
    </row>
    <row r="2492" spans="1:20">
      <c r="A2492" t="s">
        <v>2648</v>
      </c>
      <c r="B2492" s="11" t="str">
        <f t="shared" si="233"/>
        <v>CHP4</v>
      </c>
      <c r="C2492" s="11" t="str">
        <f>VLOOKUP('intouch变量（离散）'!$A2492,基本表格!$G:$Q,2,FALSE)</f>
        <v>4#刨片机润滑油加热器 电机控制 复位</v>
      </c>
      <c r="D2492" t="s">
        <v>154</v>
      </c>
      <c r="E2492" t="str">
        <f t="shared" si="229"/>
        <v>No</v>
      </c>
      <c r="F2492" t="str">
        <f t="shared" si="230"/>
        <v>0</v>
      </c>
      <c r="G2492" t="s">
        <v>154</v>
      </c>
      <c r="H2492" t="s">
        <v>155</v>
      </c>
      <c r="I2492" t="str">
        <f t="shared" si="231"/>
        <v/>
      </c>
      <c r="J2492" t="str">
        <f t="shared" si="232"/>
        <v/>
      </c>
      <c r="K2492" t="str">
        <f>VLOOKUP('intouch变量（离散）'!$A2492,基本表格!$G:$Q,9,FALSE)</f>
        <v>None</v>
      </c>
      <c r="L2492">
        <v>1</v>
      </c>
      <c r="M2492" t="s">
        <v>156</v>
      </c>
      <c r="N2492" t="s">
        <v>157</v>
      </c>
      <c r="O2492" t="s">
        <v>158</v>
      </c>
      <c r="P2492" t="str">
        <f>VLOOKUP('intouch变量（离散）'!$A2492,基本表格!$G:$Q,3,FALSE)</f>
        <v>DB1400,X1852.0</v>
      </c>
      <c r="Q2492" t="str">
        <f>VLOOKUP('intouch变量（离散）'!$A2492,基本表格!$G:$Q,10,FALSE)</f>
        <v>No</v>
      </c>
      <c r="R2492" t="str">
        <f t="shared" si="234"/>
        <v>DB1400,X1852.0 4#刨片机润滑油加热器 电机控制 复位</v>
      </c>
      <c r="S2492">
        <v>0</v>
      </c>
      <c r="T2492">
        <v>0</v>
      </c>
    </row>
    <row r="2493" spans="1:20">
      <c r="A2493" t="s">
        <v>2649</v>
      </c>
      <c r="B2493" s="11" t="str">
        <f t="shared" si="233"/>
        <v>CHP4</v>
      </c>
      <c r="C2493" s="11" t="str">
        <f>VLOOKUP('intouch变量（离散）'!$A2493,基本表格!$G:$Q,2,FALSE)</f>
        <v>4#刨片机润滑油加热器 电机控制 断链保护使能</v>
      </c>
      <c r="D2493" t="s">
        <v>154</v>
      </c>
      <c r="E2493" t="str">
        <f t="shared" si="229"/>
        <v>Yes</v>
      </c>
      <c r="F2493" t="str">
        <f t="shared" si="230"/>
        <v>900</v>
      </c>
      <c r="G2493" t="s">
        <v>154</v>
      </c>
      <c r="H2493" t="s">
        <v>155</v>
      </c>
      <c r="I2493" t="str">
        <f t="shared" si="231"/>
        <v>禁用</v>
      </c>
      <c r="J2493" t="str">
        <f t="shared" si="232"/>
        <v>启用</v>
      </c>
      <c r="K2493" t="str">
        <f>VLOOKUP('intouch变量（离散）'!$A2493,基本表格!$G:$Q,9,FALSE)</f>
        <v>None</v>
      </c>
      <c r="L2493">
        <v>1</v>
      </c>
      <c r="M2493" t="s">
        <v>156</v>
      </c>
      <c r="N2493" t="s">
        <v>157</v>
      </c>
      <c r="O2493" t="s">
        <v>158</v>
      </c>
      <c r="P2493" t="str">
        <f>VLOOKUP('intouch变量（离散）'!$A2493,基本表格!$G:$Q,3,FALSE)</f>
        <v>DB1400,X1852.1</v>
      </c>
      <c r="Q2493" t="str">
        <f>VLOOKUP('intouch变量（离散）'!$A2493,基本表格!$G:$Q,10,FALSE)</f>
        <v>No</v>
      </c>
      <c r="R2493" t="str">
        <f t="shared" si="234"/>
        <v>DB1400,X1852.1 4#刨片机润滑油加热器 电机控制 断链保护使能</v>
      </c>
      <c r="S2493">
        <v>0</v>
      </c>
      <c r="T2493">
        <v>0</v>
      </c>
    </row>
    <row r="2494" spans="1:20">
      <c r="A2494" t="s">
        <v>2650</v>
      </c>
      <c r="B2494" s="11" t="str">
        <f t="shared" si="233"/>
        <v>CHP4</v>
      </c>
      <c r="C2494" s="11" t="str">
        <f>VLOOKUP('intouch变量（离散）'!$A2494,基本表格!$G:$Q,2,FALSE)</f>
        <v>4#刨片机润滑油加热器 电机控制 断链导致停机</v>
      </c>
      <c r="D2494" t="s">
        <v>154</v>
      </c>
      <c r="E2494" t="str">
        <f t="shared" si="229"/>
        <v>No</v>
      </c>
      <c r="F2494" t="str">
        <f t="shared" si="230"/>
        <v>0</v>
      </c>
      <c r="G2494" t="s">
        <v>154</v>
      </c>
      <c r="H2494" t="s">
        <v>155</v>
      </c>
      <c r="I2494" t="str">
        <f t="shared" si="231"/>
        <v/>
      </c>
      <c r="J2494" t="str">
        <f t="shared" si="232"/>
        <v/>
      </c>
      <c r="K2494" t="str">
        <f>VLOOKUP('intouch变量（离散）'!$A2494,基本表格!$G:$Q,9,FALSE)</f>
        <v>On</v>
      </c>
      <c r="L2494">
        <v>1</v>
      </c>
      <c r="M2494" t="s">
        <v>156</v>
      </c>
      <c r="N2494" t="s">
        <v>157</v>
      </c>
      <c r="O2494" t="s">
        <v>158</v>
      </c>
      <c r="P2494" t="str">
        <f>VLOOKUP('intouch变量（离散）'!$A2494,基本表格!$G:$Q,3,FALSE)</f>
        <v>DB1400,X1852.2</v>
      </c>
      <c r="Q2494" t="str">
        <f>VLOOKUP('intouch变量（离散）'!$A2494,基本表格!$G:$Q,10,FALSE)</f>
        <v>Yes</v>
      </c>
      <c r="R2494" t="str">
        <f t="shared" si="234"/>
        <v>DB1400,X1852.2 4#刨片机润滑油加热器 电机控制 断链导致停机</v>
      </c>
      <c r="S2494">
        <v>0</v>
      </c>
      <c r="T2494">
        <v>0</v>
      </c>
    </row>
    <row r="2495" spans="1:20">
      <c r="A2495" t="s">
        <v>2651</v>
      </c>
      <c r="B2495" s="11" t="str">
        <f t="shared" si="233"/>
        <v>CHP4</v>
      </c>
      <c r="C2495" s="11" t="str">
        <f>VLOOKUP('intouch变量（离散）'!$A2495,基本表格!$G:$Q,2,FALSE)</f>
        <v>4#刨片机润滑油加热器 电机控制 电机(反转）</v>
      </c>
      <c r="D2495" t="s">
        <v>154</v>
      </c>
      <c r="E2495" t="str">
        <f t="shared" si="229"/>
        <v>No</v>
      </c>
      <c r="F2495" t="str">
        <f t="shared" si="230"/>
        <v>0</v>
      </c>
      <c r="G2495" t="s">
        <v>154</v>
      </c>
      <c r="H2495" t="s">
        <v>155</v>
      </c>
      <c r="I2495" t="str">
        <f t="shared" si="231"/>
        <v/>
      </c>
      <c r="J2495" t="str">
        <f t="shared" si="232"/>
        <v/>
      </c>
      <c r="K2495" t="str">
        <f>VLOOKUP('intouch变量（离散）'!$A2495,基本表格!$G:$Q,9,FALSE)</f>
        <v>None</v>
      </c>
      <c r="L2495">
        <v>1</v>
      </c>
      <c r="M2495" t="s">
        <v>156</v>
      </c>
      <c r="N2495" t="s">
        <v>157</v>
      </c>
      <c r="O2495" t="s">
        <v>158</v>
      </c>
      <c r="P2495" t="str">
        <f>VLOOKUP('intouch变量（离散）'!$A2495,基本表格!$G:$Q,3,FALSE)</f>
        <v>DB1400,X1852.3</v>
      </c>
      <c r="Q2495" t="str">
        <f>VLOOKUP('intouch变量（离散）'!$A2495,基本表格!$G:$Q,10,FALSE)</f>
        <v>Yes</v>
      </c>
      <c r="R2495" t="str">
        <f t="shared" si="234"/>
        <v>DB1400,X1852.3 4#刨片机润滑油加热器 电机控制 电机(反转）</v>
      </c>
      <c r="S2495">
        <v>0</v>
      </c>
      <c r="T2495">
        <v>0</v>
      </c>
    </row>
    <row r="2496" spans="1:20">
      <c r="A2496" t="s">
        <v>2652</v>
      </c>
      <c r="B2496" s="11" t="str">
        <f t="shared" si="233"/>
        <v>CHP4</v>
      </c>
      <c r="C2496" s="11" t="str">
        <f>VLOOKUP('intouch变量（离散）'!$A2496,基本表格!$G:$Q,2,FALSE)</f>
        <v>4#刨片机润滑油加热器 电机控制 本地</v>
      </c>
      <c r="D2496" t="s">
        <v>154</v>
      </c>
      <c r="E2496" t="str">
        <f t="shared" si="229"/>
        <v>No</v>
      </c>
      <c r="F2496" t="str">
        <f t="shared" si="230"/>
        <v>0</v>
      </c>
      <c r="G2496" t="s">
        <v>154</v>
      </c>
      <c r="H2496" t="s">
        <v>155</v>
      </c>
      <c r="I2496" t="str">
        <f t="shared" si="231"/>
        <v/>
      </c>
      <c r="J2496" t="str">
        <f t="shared" si="232"/>
        <v/>
      </c>
      <c r="K2496" t="str">
        <f>VLOOKUP('intouch变量（离散）'!$A2496,基本表格!$G:$Q,9,FALSE)</f>
        <v>None</v>
      </c>
      <c r="L2496">
        <v>1</v>
      </c>
      <c r="M2496" t="s">
        <v>156</v>
      </c>
      <c r="N2496" t="s">
        <v>157</v>
      </c>
      <c r="O2496" t="s">
        <v>158</v>
      </c>
      <c r="P2496" t="str">
        <f>VLOOKUP('intouch变量（离散）'!$A2496,基本表格!$G:$Q,3,FALSE)</f>
        <v>DB1400,X1852.4</v>
      </c>
      <c r="Q2496" t="str">
        <f>VLOOKUP('intouch变量（离散）'!$A2496,基本表格!$G:$Q,10,FALSE)</f>
        <v>Yes</v>
      </c>
      <c r="R2496" t="str">
        <f t="shared" si="234"/>
        <v>DB1400,X1852.4 4#刨片机润滑油加热器 电机控制 本地</v>
      </c>
      <c r="S2496">
        <v>0</v>
      </c>
      <c r="T2496">
        <v>0</v>
      </c>
    </row>
    <row r="2497" spans="1:20">
      <c r="A2497" t="s">
        <v>2653</v>
      </c>
      <c r="B2497" s="11" t="str">
        <f t="shared" si="233"/>
        <v>CHP4</v>
      </c>
      <c r="C2497" s="11" t="str">
        <f>VLOOKUP('intouch变量（离散）'!$A2497,基本表格!$G:$Q,2,FALSE)</f>
        <v>4#刨片机润滑油加热器 电机控制 远程</v>
      </c>
      <c r="D2497" t="s">
        <v>154</v>
      </c>
      <c r="E2497" t="str">
        <f t="shared" si="229"/>
        <v>No</v>
      </c>
      <c r="F2497" t="str">
        <f t="shared" si="230"/>
        <v>0</v>
      </c>
      <c r="G2497" t="s">
        <v>154</v>
      </c>
      <c r="H2497" t="s">
        <v>155</v>
      </c>
      <c r="I2497" t="str">
        <f t="shared" si="231"/>
        <v/>
      </c>
      <c r="J2497" t="str">
        <f t="shared" si="232"/>
        <v/>
      </c>
      <c r="K2497" t="str">
        <f>VLOOKUP('intouch变量（离散）'!$A2497,基本表格!$G:$Q,9,FALSE)</f>
        <v>None</v>
      </c>
      <c r="L2497">
        <v>1</v>
      </c>
      <c r="M2497" t="s">
        <v>156</v>
      </c>
      <c r="N2497" t="s">
        <v>157</v>
      </c>
      <c r="O2497" t="s">
        <v>158</v>
      </c>
      <c r="P2497" t="str">
        <f>VLOOKUP('intouch变量（离散）'!$A2497,基本表格!$G:$Q,3,FALSE)</f>
        <v>DB1400,X1852.5</v>
      </c>
      <c r="Q2497" t="str">
        <f>VLOOKUP('intouch变量（离散）'!$A2497,基本表格!$G:$Q,10,FALSE)</f>
        <v>Yes</v>
      </c>
      <c r="R2497" t="str">
        <f t="shared" si="234"/>
        <v>DB1400,X1852.5 4#刨片机润滑油加热器 电机控制 远程</v>
      </c>
      <c r="S2497">
        <v>0</v>
      </c>
      <c r="T2497">
        <v>0</v>
      </c>
    </row>
    <row r="2498" spans="1:20">
      <c r="A2498" t="s">
        <v>2654</v>
      </c>
      <c r="B2498" s="11" t="str">
        <f t="shared" si="233"/>
        <v>CHP4</v>
      </c>
      <c r="C2498" s="11" t="str">
        <f>VLOOKUP('intouch变量（离散）'!$A2498,基本表格!$G:$Q,2,FALSE)</f>
        <v>4#刨片机润滑油加热器 电机控制 堵料报警</v>
      </c>
      <c r="D2498" t="s">
        <v>154</v>
      </c>
      <c r="E2498" t="str">
        <f t="shared" si="229"/>
        <v>No</v>
      </c>
      <c r="F2498" t="str">
        <f t="shared" si="230"/>
        <v>0</v>
      </c>
      <c r="G2498" t="s">
        <v>154</v>
      </c>
      <c r="H2498" t="s">
        <v>155</v>
      </c>
      <c r="I2498" t="str">
        <f t="shared" si="231"/>
        <v/>
      </c>
      <c r="J2498" t="str">
        <f t="shared" si="232"/>
        <v/>
      </c>
      <c r="K2498" t="str">
        <f>VLOOKUP('intouch变量（离散）'!$A2498,基本表格!$G:$Q,9,FALSE)</f>
        <v>On</v>
      </c>
      <c r="L2498">
        <v>1</v>
      </c>
      <c r="M2498" t="s">
        <v>156</v>
      </c>
      <c r="N2498" t="s">
        <v>157</v>
      </c>
      <c r="O2498" t="s">
        <v>158</v>
      </c>
      <c r="P2498" t="str">
        <f>VLOOKUP('intouch变量（离散）'!$A2498,基本表格!$G:$Q,3,FALSE)</f>
        <v>DB1400,X1852.6</v>
      </c>
      <c r="Q2498" t="str">
        <f>VLOOKUP('intouch变量（离散）'!$A2498,基本表格!$G:$Q,10,FALSE)</f>
        <v>Yes</v>
      </c>
      <c r="R2498" t="str">
        <f t="shared" si="234"/>
        <v>DB1400,X1852.6 4#刨片机润滑油加热器 电机控制 堵料报警</v>
      </c>
      <c r="S2498">
        <v>0</v>
      </c>
      <c r="T2498">
        <v>0</v>
      </c>
    </row>
    <row r="2499" spans="1:20">
      <c r="A2499" t="s">
        <v>2655</v>
      </c>
      <c r="B2499" s="11" t="str">
        <f t="shared" si="233"/>
        <v>CHP4</v>
      </c>
      <c r="C2499" s="11" t="str">
        <f>VLOOKUP('intouch变量（离散）'!$A2499,基本表格!$G:$Q,2,FALSE)</f>
        <v>4#刨片机润滑油加热器 电机控制 堵料检测</v>
      </c>
      <c r="D2499" t="s">
        <v>154</v>
      </c>
      <c r="E2499" t="str">
        <f t="shared" ref="E2499:E2562" si="235">IF(RIGHT($A2499,2)="EN","Yes","No")</f>
        <v>No</v>
      </c>
      <c r="F2499" t="str">
        <f t="shared" ref="F2499:F2562" si="236">IF(RIGHT($A2499,2)="EN","900","0")</f>
        <v>0</v>
      </c>
      <c r="G2499" t="s">
        <v>154</v>
      </c>
      <c r="H2499" t="s">
        <v>155</v>
      </c>
      <c r="I2499" t="str">
        <f t="shared" ref="I2499:I2562" si="237">IF(RIGHT($A2499,2)="EN","禁用","")</f>
        <v/>
      </c>
      <c r="J2499" t="str">
        <f t="shared" ref="J2499:J2562" si="238">IF(RIGHT($A2499,2)="EN","启用","")</f>
        <v/>
      </c>
      <c r="K2499" t="str">
        <f>VLOOKUP('intouch变量（离散）'!$A2499,基本表格!$G:$Q,9,FALSE)</f>
        <v>None</v>
      </c>
      <c r="L2499">
        <v>1</v>
      </c>
      <c r="M2499" t="s">
        <v>156</v>
      </c>
      <c r="N2499" t="s">
        <v>157</v>
      </c>
      <c r="O2499" t="s">
        <v>158</v>
      </c>
      <c r="P2499" t="str">
        <f>VLOOKUP('intouch变量（离散）'!$A2499,基本表格!$G:$Q,3,FALSE)</f>
        <v>DB1400,X1852.7</v>
      </c>
      <c r="Q2499" t="str">
        <f>VLOOKUP('intouch变量（离散）'!$A2499,基本表格!$G:$Q,10,FALSE)</f>
        <v>Yes</v>
      </c>
      <c r="R2499" t="str">
        <f t="shared" si="234"/>
        <v>DB1400,X1852.7 4#刨片机润滑油加热器 电机控制 堵料检测</v>
      </c>
      <c r="S2499">
        <v>0</v>
      </c>
      <c r="T2499">
        <v>0</v>
      </c>
    </row>
    <row r="2500" spans="1:20">
      <c r="A2500" t="s">
        <v>2656</v>
      </c>
      <c r="B2500" s="11" t="str">
        <f t="shared" si="233"/>
        <v>CHP4</v>
      </c>
      <c r="C2500" s="11" t="str">
        <f>VLOOKUP('intouch变量（离散）'!$A2500,基本表格!$G:$Q,2,FALSE)</f>
        <v>4#刨片机润滑油加热器 电机控制 堵料保护使能</v>
      </c>
      <c r="D2500" t="s">
        <v>154</v>
      </c>
      <c r="E2500" t="str">
        <f t="shared" si="235"/>
        <v>Yes</v>
      </c>
      <c r="F2500" t="str">
        <f t="shared" si="236"/>
        <v>900</v>
      </c>
      <c r="G2500" t="s">
        <v>154</v>
      </c>
      <c r="H2500" t="s">
        <v>155</v>
      </c>
      <c r="I2500" t="str">
        <f t="shared" si="237"/>
        <v>禁用</v>
      </c>
      <c r="J2500" t="str">
        <f t="shared" si="238"/>
        <v>启用</v>
      </c>
      <c r="K2500" t="str">
        <f>VLOOKUP('intouch变量（离散）'!$A2500,基本表格!$G:$Q,9,FALSE)</f>
        <v>None</v>
      </c>
      <c r="L2500">
        <v>1</v>
      </c>
      <c r="M2500" t="s">
        <v>156</v>
      </c>
      <c r="N2500" t="s">
        <v>157</v>
      </c>
      <c r="O2500" t="s">
        <v>158</v>
      </c>
      <c r="P2500" t="str">
        <f>VLOOKUP('intouch变量（离散）'!$A2500,基本表格!$G:$Q,3,FALSE)</f>
        <v>DB1400,X1853.0</v>
      </c>
      <c r="Q2500" t="str">
        <f>VLOOKUP('intouch变量（离散）'!$A2500,基本表格!$G:$Q,10,FALSE)</f>
        <v>No</v>
      </c>
      <c r="R2500" t="str">
        <f t="shared" si="234"/>
        <v>DB1400,X1853.0 4#刨片机润滑油加热器 电机控制 堵料保护使能</v>
      </c>
      <c r="S2500">
        <v>0</v>
      </c>
      <c r="T2500">
        <v>0</v>
      </c>
    </row>
    <row r="2501" spans="1:20">
      <c r="A2501" t="s">
        <v>2657</v>
      </c>
      <c r="B2501" s="11" t="str">
        <f t="shared" ref="B2501:B2564" si="239">LEFT(A2501,4)</f>
        <v>CHP4</v>
      </c>
      <c r="C2501" s="11" t="str">
        <f>VLOOKUP('intouch变量（离散）'!$A2501,基本表格!$G:$Q,2,FALSE)</f>
        <v>4#刨片机润滑油加热器 电机控制 堵料导致停机</v>
      </c>
      <c r="D2501" t="s">
        <v>154</v>
      </c>
      <c r="E2501" t="str">
        <f t="shared" si="235"/>
        <v>No</v>
      </c>
      <c r="F2501" t="str">
        <f t="shared" si="236"/>
        <v>0</v>
      </c>
      <c r="G2501" t="s">
        <v>154</v>
      </c>
      <c r="H2501" t="s">
        <v>155</v>
      </c>
      <c r="I2501" t="str">
        <f t="shared" si="237"/>
        <v/>
      </c>
      <c r="J2501" t="str">
        <f t="shared" si="238"/>
        <v/>
      </c>
      <c r="K2501" t="str">
        <f>VLOOKUP('intouch变量（离散）'!$A2501,基本表格!$G:$Q,9,FALSE)</f>
        <v>On</v>
      </c>
      <c r="L2501">
        <v>1</v>
      </c>
      <c r="M2501" t="s">
        <v>156</v>
      </c>
      <c r="N2501" t="s">
        <v>157</v>
      </c>
      <c r="O2501" t="s">
        <v>158</v>
      </c>
      <c r="P2501" t="str">
        <f>VLOOKUP('intouch变量（离散）'!$A2501,基本表格!$G:$Q,3,FALSE)</f>
        <v>DB1400,X1853.1</v>
      </c>
      <c r="Q2501" t="str">
        <f>VLOOKUP('intouch变量（离散）'!$A2501,基本表格!$G:$Q,10,FALSE)</f>
        <v>Yes</v>
      </c>
      <c r="R2501" t="str">
        <f t="shared" ref="R2501:R2564" si="240">P2501&amp;" "&amp;C2501</f>
        <v>DB1400,X1853.1 4#刨片机润滑油加热器 电机控制 堵料导致停机</v>
      </c>
      <c r="S2501">
        <v>0</v>
      </c>
      <c r="T2501">
        <v>0</v>
      </c>
    </row>
    <row r="2502" spans="1:20">
      <c r="A2502" t="s">
        <v>2658</v>
      </c>
      <c r="B2502" s="11" t="str">
        <f t="shared" si="239"/>
        <v>CHP4</v>
      </c>
      <c r="C2502" s="11" t="str">
        <f>VLOOKUP('intouch变量（离散）'!$A2502,基本表格!$G:$Q,2,FALSE)</f>
        <v>4#刨片机润滑油加热器 电机控制 拉线开关</v>
      </c>
      <c r="D2502" t="s">
        <v>154</v>
      </c>
      <c r="E2502" t="str">
        <f t="shared" si="235"/>
        <v>No</v>
      </c>
      <c r="F2502" t="str">
        <f t="shared" si="236"/>
        <v>0</v>
      </c>
      <c r="G2502" t="s">
        <v>154</v>
      </c>
      <c r="H2502" t="s">
        <v>155</v>
      </c>
      <c r="I2502" t="str">
        <f t="shared" si="237"/>
        <v/>
      </c>
      <c r="J2502" t="str">
        <f t="shared" si="238"/>
        <v/>
      </c>
      <c r="K2502" t="str">
        <f>VLOOKUP('intouch变量（离散）'!$A2502,基本表格!$G:$Q,9,FALSE)</f>
        <v>On</v>
      </c>
      <c r="L2502">
        <v>1</v>
      </c>
      <c r="M2502" t="s">
        <v>156</v>
      </c>
      <c r="N2502" t="s">
        <v>157</v>
      </c>
      <c r="O2502" t="s">
        <v>158</v>
      </c>
      <c r="P2502" t="str">
        <f>VLOOKUP('intouch变量（离散）'!$A2502,基本表格!$G:$Q,3,FALSE)</f>
        <v>DB1400,X1858.0</v>
      </c>
      <c r="Q2502" t="str">
        <f>VLOOKUP('intouch变量（离散）'!$A2502,基本表格!$G:$Q,10,FALSE)</f>
        <v>Yes</v>
      </c>
      <c r="R2502" t="str">
        <f t="shared" si="240"/>
        <v>DB1400,X1858.0 4#刨片机润滑油加热器 电机控制 拉线开关</v>
      </c>
      <c r="S2502">
        <v>0</v>
      </c>
      <c r="T2502">
        <v>0</v>
      </c>
    </row>
    <row r="2503" spans="1:20">
      <c r="A2503" t="s">
        <v>2659</v>
      </c>
      <c r="B2503" s="11" t="str">
        <f t="shared" si="239"/>
        <v>CHP4</v>
      </c>
      <c r="C2503" s="11" t="str">
        <f>VLOOKUP('intouch变量（离散）'!$A2503,基本表格!$G:$Q,2,FALSE)</f>
        <v>4#刨片机润滑油加热器 电机控制 左跑偏报警</v>
      </c>
      <c r="D2503" t="s">
        <v>154</v>
      </c>
      <c r="E2503" t="str">
        <f t="shared" si="235"/>
        <v>No</v>
      </c>
      <c r="F2503" t="str">
        <f t="shared" si="236"/>
        <v>0</v>
      </c>
      <c r="G2503" t="s">
        <v>154</v>
      </c>
      <c r="H2503" t="s">
        <v>155</v>
      </c>
      <c r="I2503" t="str">
        <f t="shared" si="237"/>
        <v/>
      </c>
      <c r="J2503" t="str">
        <f t="shared" si="238"/>
        <v/>
      </c>
      <c r="K2503" t="str">
        <f>VLOOKUP('intouch变量（离散）'!$A2503,基本表格!$G:$Q,9,FALSE)</f>
        <v>On</v>
      </c>
      <c r="L2503">
        <v>1</v>
      </c>
      <c r="M2503" t="s">
        <v>156</v>
      </c>
      <c r="N2503" t="s">
        <v>157</v>
      </c>
      <c r="O2503" t="s">
        <v>158</v>
      </c>
      <c r="P2503" t="str">
        <f>VLOOKUP('intouch变量（离散）'!$A2503,基本表格!$G:$Q,3,FALSE)</f>
        <v>DB1400,X1858.1</v>
      </c>
      <c r="Q2503" t="str">
        <f>VLOOKUP('intouch变量（离散）'!$A2503,基本表格!$G:$Q,10,FALSE)</f>
        <v>Yes</v>
      </c>
      <c r="R2503" t="str">
        <f t="shared" si="240"/>
        <v>DB1400,X1858.1 4#刨片机润滑油加热器 电机控制 左跑偏报警</v>
      </c>
      <c r="S2503">
        <v>0</v>
      </c>
      <c r="T2503">
        <v>0</v>
      </c>
    </row>
    <row r="2504" spans="1:20">
      <c r="A2504" t="s">
        <v>2660</v>
      </c>
      <c r="B2504" s="11" t="str">
        <f t="shared" si="239"/>
        <v>CHP4</v>
      </c>
      <c r="C2504" s="11" t="str">
        <f>VLOOKUP('intouch变量（离散）'!$A2504,基本表格!$G:$Q,2,FALSE)</f>
        <v>4#刨片机润滑油加热器 电机控制 左跑偏1检测</v>
      </c>
      <c r="D2504" t="s">
        <v>154</v>
      </c>
      <c r="E2504" t="str">
        <f t="shared" si="235"/>
        <v>No</v>
      </c>
      <c r="F2504" t="str">
        <f t="shared" si="236"/>
        <v>0</v>
      </c>
      <c r="G2504" t="s">
        <v>154</v>
      </c>
      <c r="H2504" t="s">
        <v>155</v>
      </c>
      <c r="I2504" t="str">
        <f t="shared" si="237"/>
        <v/>
      </c>
      <c r="J2504" t="str">
        <f t="shared" si="238"/>
        <v/>
      </c>
      <c r="K2504" t="str">
        <f>VLOOKUP('intouch变量（离散）'!$A2504,基本表格!$G:$Q,9,FALSE)</f>
        <v>None</v>
      </c>
      <c r="L2504">
        <v>1</v>
      </c>
      <c r="M2504" t="s">
        <v>156</v>
      </c>
      <c r="N2504" t="s">
        <v>157</v>
      </c>
      <c r="O2504" t="s">
        <v>158</v>
      </c>
      <c r="P2504" t="str">
        <f>VLOOKUP('intouch变量（离散）'!$A2504,基本表格!$G:$Q,3,FALSE)</f>
        <v>DB1400,X1858.2</v>
      </c>
      <c r="Q2504" t="str">
        <f>VLOOKUP('intouch变量（离散）'!$A2504,基本表格!$G:$Q,10,FALSE)</f>
        <v>Yes</v>
      </c>
      <c r="R2504" t="str">
        <f t="shared" si="240"/>
        <v>DB1400,X1858.2 4#刨片机润滑油加热器 电机控制 左跑偏1检测</v>
      </c>
      <c r="S2504">
        <v>0</v>
      </c>
      <c r="T2504">
        <v>0</v>
      </c>
    </row>
    <row r="2505" spans="1:20">
      <c r="A2505" t="s">
        <v>2661</v>
      </c>
      <c r="B2505" s="11" t="str">
        <f t="shared" si="239"/>
        <v>CHP4</v>
      </c>
      <c r="C2505" s="11" t="str">
        <f>VLOOKUP('intouch变量（离散）'!$A2505,基本表格!$G:$Q,2,FALSE)</f>
        <v>4#刨片机润滑油加热器 电机控制 左跑偏保护使能</v>
      </c>
      <c r="D2505" t="s">
        <v>154</v>
      </c>
      <c r="E2505" t="str">
        <f t="shared" si="235"/>
        <v>Yes</v>
      </c>
      <c r="F2505" t="str">
        <f t="shared" si="236"/>
        <v>900</v>
      </c>
      <c r="G2505" t="s">
        <v>154</v>
      </c>
      <c r="H2505" t="s">
        <v>155</v>
      </c>
      <c r="I2505" t="str">
        <f t="shared" si="237"/>
        <v>禁用</v>
      </c>
      <c r="J2505" t="str">
        <f t="shared" si="238"/>
        <v>启用</v>
      </c>
      <c r="K2505" t="str">
        <f>VLOOKUP('intouch变量（离散）'!$A2505,基本表格!$G:$Q,9,FALSE)</f>
        <v>None</v>
      </c>
      <c r="L2505">
        <v>1</v>
      </c>
      <c r="M2505" t="s">
        <v>156</v>
      </c>
      <c r="N2505" t="s">
        <v>157</v>
      </c>
      <c r="O2505" t="s">
        <v>158</v>
      </c>
      <c r="P2505" t="str">
        <f>VLOOKUP('intouch变量（离散）'!$A2505,基本表格!$G:$Q,3,FALSE)</f>
        <v>DB1400,X1858.3</v>
      </c>
      <c r="Q2505" t="str">
        <f>VLOOKUP('intouch变量（离散）'!$A2505,基本表格!$G:$Q,10,FALSE)</f>
        <v>No</v>
      </c>
      <c r="R2505" t="str">
        <f t="shared" si="240"/>
        <v>DB1400,X1858.3 4#刨片机润滑油加热器 电机控制 左跑偏保护使能</v>
      </c>
      <c r="S2505">
        <v>0</v>
      </c>
      <c r="T2505">
        <v>0</v>
      </c>
    </row>
    <row r="2506" spans="1:20">
      <c r="A2506" t="s">
        <v>2662</v>
      </c>
      <c r="B2506" s="11" t="str">
        <f t="shared" si="239"/>
        <v>CHP4</v>
      </c>
      <c r="C2506" s="11" t="str">
        <f>VLOOKUP('intouch变量（离散）'!$A2506,基本表格!$G:$Q,2,FALSE)</f>
        <v>4#刨片机润滑油加热器 电机控制 左跑偏导致停机</v>
      </c>
      <c r="D2506" t="s">
        <v>154</v>
      </c>
      <c r="E2506" t="str">
        <f t="shared" si="235"/>
        <v>No</v>
      </c>
      <c r="F2506" t="str">
        <f t="shared" si="236"/>
        <v>0</v>
      </c>
      <c r="G2506" t="s">
        <v>154</v>
      </c>
      <c r="H2506" t="s">
        <v>155</v>
      </c>
      <c r="I2506" t="str">
        <f t="shared" si="237"/>
        <v/>
      </c>
      <c r="J2506" t="str">
        <f t="shared" si="238"/>
        <v/>
      </c>
      <c r="K2506" t="str">
        <f>VLOOKUP('intouch变量（离散）'!$A2506,基本表格!$G:$Q,9,FALSE)</f>
        <v>On</v>
      </c>
      <c r="L2506">
        <v>1</v>
      </c>
      <c r="M2506" t="s">
        <v>156</v>
      </c>
      <c r="N2506" t="s">
        <v>157</v>
      </c>
      <c r="O2506" t="s">
        <v>158</v>
      </c>
      <c r="P2506" t="str">
        <f>VLOOKUP('intouch变量（离散）'!$A2506,基本表格!$G:$Q,3,FALSE)</f>
        <v>DB1400,X1858.4</v>
      </c>
      <c r="Q2506" t="str">
        <f>VLOOKUP('intouch变量（离散）'!$A2506,基本表格!$G:$Q,10,FALSE)</f>
        <v>Yes</v>
      </c>
      <c r="R2506" t="str">
        <f t="shared" si="240"/>
        <v>DB1400,X1858.4 4#刨片机润滑油加热器 电机控制 左跑偏导致停机</v>
      </c>
      <c r="S2506">
        <v>0</v>
      </c>
      <c r="T2506">
        <v>0</v>
      </c>
    </row>
    <row r="2507" spans="1:20">
      <c r="A2507" t="s">
        <v>2663</v>
      </c>
      <c r="B2507" s="11" t="str">
        <f t="shared" si="239"/>
        <v>CHP4</v>
      </c>
      <c r="C2507" s="11" t="str">
        <f>VLOOKUP('intouch变量（离散）'!$A2507,基本表格!$G:$Q,2,FALSE)</f>
        <v>4#刨片机润滑油加热器 电机控制 右 跑偏报警</v>
      </c>
      <c r="D2507" t="s">
        <v>154</v>
      </c>
      <c r="E2507" t="str">
        <f t="shared" si="235"/>
        <v>No</v>
      </c>
      <c r="F2507" t="str">
        <f t="shared" si="236"/>
        <v>0</v>
      </c>
      <c r="G2507" t="s">
        <v>154</v>
      </c>
      <c r="H2507" t="s">
        <v>155</v>
      </c>
      <c r="I2507" t="str">
        <f t="shared" si="237"/>
        <v/>
      </c>
      <c r="J2507" t="str">
        <f t="shared" si="238"/>
        <v/>
      </c>
      <c r="K2507" t="str">
        <f>VLOOKUP('intouch变量（离散）'!$A2507,基本表格!$G:$Q,9,FALSE)</f>
        <v>On</v>
      </c>
      <c r="L2507">
        <v>1</v>
      </c>
      <c r="M2507" t="s">
        <v>156</v>
      </c>
      <c r="N2507" t="s">
        <v>157</v>
      </c>
      <c r="O2507" t="s">
        <v>158</v>
      </c>
      <c r="P2507" t="str">
        <f>VLOOKUP('intouch变量（离散）'!$A2507,基本表格!$G:$Q,3,FALSE)</f>
        <v>DB1400,X1862.0</v>
      </c>
      <c r="Q2507" t="str">
        <f>VLOOKUP('intouch变量（离散）'!$A2507,基本表格!$G:$Q,10,FALSE)</f>
        <v>Yes</v>
      </c>
      <c r="R2507" t="str">
        <f t="shared" si="240"/>
        <v>DB1400,X1862.0 4#刨片机润滑油加热器 电机控制 右 跑偏报警</v>
      </c>
      <c r="S2507">
        <v>0</v>
      </c>
      <c r="T2507">
        <v>0</v>
      </c>
    </row>
    <row r="2508" spans="1:20">
      <c r="A2508" t="s">
        <v>2664</v>
      </c>
      <c r="B2508" s="11" t="str">
        <f t="shared" si="239"/>
        <v>CHP4</v>
      </c>
      <c r="C2508" s="11" t="str">
        <f>VLOOKUP('intouch变量（离散）'!$A2508,基本表格!$G:$Q,2,FALSE)</f>
        <v>4#刨片机润滑油加热器 电机控制 右跑偏1检测</v>
      </c>
      <c r="D2508" t="s">
        <v>154</v>
      </c>
      <c r="E2508" t="str">
        <f t="shared" si="235"/>
        <v>No</v>
      </c>
      <c r="F2508" t="str">
        <f t="shared" si="236"/>
        <v>0</v>
      </c>
      <c r="G2508" t="s">
        <v>154</v>
      </c>
      <c r="H2508" t="s">
        <v>155</v>
      </c>
      <c r="I2508" t="str">
        <f t="shared" si="237"/>
        <v/>
      </c>
      <c r="J2508" t="str">
        <f t="shared" si="238"/>
        <v/>
      </c>
      <c r="K2508" t="str">
        <f>VLOOKUP('intouch变量（离散）'!$A2508,基本表格!$G:$Q,9,FALSE)</f>
        <v>None</v>
      </c>
      <c r="L2508">
        <v>1</v>
      </c>
      <c r="M2508" t="s">
        <v>156</v>
      </c>
      <c r="N2508" t="s">
        <v>157</v>
      </c>
      <c r="O2508" t="s">
        <v>158</v>
      </c>
      <c r="P2508" t="str">
        <f>VLOOKUP('intouch变量（离散）'!$A2508,基本表格!$G:$Q,3,FALSE)</f>
        <v>DB1400,X1862.1</v>
      </c>
      <c r="Q2508" t="str">
        <f>VLOOKUP('intouch变量（离散）'!$A2508,基本表格!$G:$Q,10,FALSE)</f>
        <v>Yes</v>
      </c>
      <c r="R2508" t="str">
        <f t="shared" si="240"/>
        <v>DB1400,X1862.1 4#刨片机润滑油加热器 电机控制 右跑偏1检测</v>
      </c>
      <c r="S2508">
        <v>0</v>
      </c>
      <c r="T2508">
        <v>0</v>
      </c>
    </row>
    <row r="2509" spans="1:20">
      <c r="A2509" t="s">
        <v>2665</v>
      </c>
      <c r="B2509" s="11" t="str">
        <f t="shared" si="239"/>
        <v>CHP4</v>
      </c>
      <c r="C2509" s="11" t="str">
        <f>VLOOKUP('intouch变量（离散）'!$A2509,基本表格!$G:$Q,2,FALSE)</f>
        <v>4#刨片机润滑油加热器 电机控制 右跑偏保护使能</v>
      </c>
      <c r="D2509" t="s">
        <v>154</v>
      </c>
      <c r="E2509" t="str">
        <f t="shared" si="235"/>
        <v>Yes</v>
      </c>
      <c r="F2509" t="str">
        <f t="shared" si="236"/>
        <v>900</v>
      </c>
      <c r="G2509" t="s">
        <v>154</v>
      </c>
      <c r="H2509" t="s">
        <v>155</v>
      </c>
      <c r="I2509" t="str">
        <f t="shared" si="237"/>
        <v>禁用</v>
      </c>
      <c r="J2509" t="str">
        <f t="shared" si="238"/>
        <v>启用</v>
      </c>
      <c r="K2509" t="str">
        <f>VLOOKUP('intouch变量（离散）'!$A2509,基本表格!$G:$Q,9,FALSE)</f>
        <v>None</v>
      </c>
      <c r="L2509">
        <v>1</v>
      </c>
      <c r="M2509" t="s">
        <v>156</v>
      </c>
      <c r="N2509" t="s">
        <v>157</v>
      </c>
      <c r="O2509" t="s">
        <v>158</v>
      </c>
      <c r="P2509" t="str">
        <f>VLOOKUP('intouch变量（离散）'!$A2509,基本表格!$G:$Q,3,FALSE)</f>
        <v>DB1400,X1862.2</v>
      </c>
      <c r="Q2509" t="str">
        <f>VLOOKUP('intouch变量（离散）'!$A2509,基本表格!$G:$Q,10,FALSE)</f>
        <v>No</v>
      </c>
      <c r="R2509" t="str">
        <f t="shared" si="240"/>
        <v>DB1400,X1862.2 4#刨片机润滑油加热器 电机控制 右跑偏保护使能</v>
      </c>
      <c r="S2509">
        <v>0</v>
      </c>
      <c r="T2509">
        <v>0</v>
      </c>
    </row>
    <row r="2510" spans="1:20">
      <c r="A2510" t="s">
        <v>2666</v>
      </c>
      <c r="B2510" s="11" t="str">
        <f t="shared" si="239"/>
        <v>CHP4</v>
      </c>
      <c r="C2510" s="11" t="str">
        <f>VLOOKUP('intouch变量（离散）'!$A2510,基本表格!$G:$Q,2,FALSE)</f>
        <v>4#刨片机润滑油加热器 电机控制 右跑偏导致停机</v>
      </c>
      <c r="D2510" t="s">
        <v>154</v>
      </c>
      <c r="E2510" t="str">
        <f t="shared" si="235"/>
        <v>No</v>
      </c>
      <c r="F2510" t="str">
        <f t="shared" si="236"/>
        <v>0</v>
      </c>
      <c r="G2510" t="s">
        <v>154</v>
      </c>
      <c r="H2510" t="s">
        <v>155</v>
      </c>
      <c r="I2510" t="str">
        <f t="shared" si="237"/>
        <v/>
      </c>
      <c r="J2510" t="str">
        <f t="shared" si="238"/>
        <v/>
      </c>
      <c r="K2510" t="str">
        <f>VLOOKUP('intouch变量（离散）'!$A2510,基本表格!$G:$Q,9,FALSE)</f>
        <v>On</v>
      </c>
      <c r="L2510">
        <v>1</v>
      </c>
      <c r="M2510" t="s">
        <v>156</v>
      </c>
      <c r="N2510" t="s">
        <v>157</v>
      </c>
      <c r="O2510" t="s">
        <v>158</v>
      </c>
      <c r="P2510" t="str">
        <f>VLOOKUP('intouch变量（离散）'!$A2510,基本表格!$G:$Q,3,FALSE)</f>
        <v>DB1400,X1862.3</v>
      </c>
      <c r="Q2510" t="str">
        <f>VLOOKUP('intouch变量（离散）'!$A2510,基本表格!$G:$Q,10,FALSE)</f>
        <v>Yes</v>
      </c>
      <c r="R2510" t="str">
        <f t="shared" si="240"/>
        <v>DB1400,X1862.3 4#刨片机润滑油加热器 电机控制 右跑偏导致停机</v>
      </c>
      <c r="S2510">
        <v>0</v>
      </c>
      <c r="T2510">
        <v>0</v>
      </c>
    </row>
    <row r="2511" spans="1:20">
      <c r="A2511" t="s">
        <v>2667</v>
      </c>
      <c r="B2511" s="11" t="str">
        <f t="shared" si="239"/>
        <v>CHP4</v>
      </c>
      <c r="C2511" s="11" t="str">
        <f>VLOOKUP('intouch变量（离散）'!$A2511,基本表格!$G:$Q,2,FALSE)</f>
        <v>4#刨片机润滑油加热器 电机控制 三角型</v>
      </c>
      <c r="D2511" t="s">
        <v>154</v>
      </c>
      <c r="E2511" t="str">
        <f t="shared" si="235"/>
        <v>No</v>
      </c>
      <c r="F2511" t="str">
        <f t="shared" si="236"/>
        <v>0</v>
      </c>
      <c r="G2511" t="s">
        <v>154</v>
      </c>
      <c r="H2511" t="s">
        <v>155</v>
      </c>
      <c r="I2511" t="str">
        <f t="shared" si="237"/>
        <v/>
      </c>
      <c r="J2511" t="str">
        <f t="shared" si="238"/>
        <v/>
      </c>
      <c r="K2511" t="str">
        <f>VLOOKUP('intouch变量（离散）'!$A2511,基本表格!$G:$Q,9,FALSE)</f>
        <v>None</v>
      </c>
      <c r="L2511">
        <v>1</v>
      </c>
      <c r="M2511" t="s">
        <v>156</v>
      </c>
      <c r="N2511" t="s">
        <v>157</v>
      </c>
      <c r="O2511" t="s">
        <v>158</v>
      </c>
      <c r="P2511" t="str">
        <f>VLOOKUP('intouch变量（离散）'!$A2511,基本表格!$G:$Q,3,FALSE)</f>
        <v>DB1400,X1866.0</v>
      </c>
      <c r="Q2511" t="str">
        <f>VLOOKUP('intouch变量（离散）'!$A2511,基本表格!$G:$Q,10,FALSE)</f>
        <v>Yes</v>
      </c>
      <c r="R2511" t="str">
        <f t="shared" si="240"/>
        <v>DB1400,X1866.0 4#刨片机润滑油加热器 电机控制 三角型</v>
      </c>
      <c r="S2511">
        <v>0</v>
      </c>
      <c r="T2511">
        <v>0</v>
      </c>
    </row>
    <row r="2512" spans="1:20">
      <c r="A2512" t="s">
        <v>2668</v>
      </c>
      <c r="B2512" s="11" t="str">
        <f t="shared" si="239"/>
        <v>CHP4</v>
      </c>
      <c r="C2512" s="11" t="str">
        <f>VLOOKUP('intouch变量（离散）'!$A2512,基本表格!$G:$Q,2,FALSE)</f>
        <v>4#刨片机润滑油加热器 电机控制 星型</v>
      </c>
      <c r="D2512" t="s">
        <v>154</v>
      </c>
      <c r="E2512" t="str">
        <f t="shared" si="235"/>
        <v>No</v>
      </c>
      <c r="F2512" t="str">
        <f t="shared" si="236"/>
        <v>0</v>
      </c>
      <c r="G2512" t="s">
        <v>154</v>
      </c>
      <c r="H2512" t="s">
        <v>155</v>
      </c>
      <c r="I2512" t="str">
        <f t="shared" si="237"/>
        <v/>
      </c>
      <c r="J2512" t="str">
        <f t="shared" si="238"/>
        <v/>
      </c>
      <c r="K2512" t="str">
        <f>VLOOKUP('intouch变量（离散）'!$A2512,基本表格!$G:$Q,9,FALSE)</f>
        <v>None</v>
      </c>
      <c r="L2512">
        <v>1</v>
      </c>
      <c r="M2512" t="s">
        <v>156</v>
      </c>
      <c r="N2512" t="s">
        <v>157</v>
      </c>
      <c r="O2512" t="s">
        <v>158</v>
      </c>
      <c r="P2512" t="str">
        <f>VLOOKUP('intouch变量（离散）'!$A2512,基本表格!$G:$Q,3,FALSE)</f>
        <v>DB1400,X1866.1</v>
      </c>
      <c r="Q2512" t="str">
        <f>VLOOKUP('intouch变量（离散）'!$A2512,基本表格!$G:$Q,10,FALSE)</f>
        <v>Yes</v>
      </c>
      <c r="R2512" t="str">
        <f t="shared" si="240"/>
        <v>DB1400,X1866.1 4#刨片机润滑油加热器 电机控制 星型</v>
      </c>
      <c r="S2512">
        <v>0</v>
      </c>
      <c r="T2512">
        <v>0</v>
      </c>
    </row>
    <row r="2513" spans="1:20">
      <c r="A2513" t="s">
        <v>2669</v>
      </c>
      <c r="B2513" s="11" t="str">
        <f t="shared" si="239"/>
        <v>CHP4</v>
      </c>
      <c r="C2513" s="11" t="str">
        <f>VLOOKUP('intouch变量（离散）'!$A2513,基本表格!$G:$Q,2,FALSE)</f>
        <v>4#刨片机润滑油加热器 电机控制 维修开关</v>
      </c>
      <c r="D2513" t="s">
        <v>154</v>
      </c>
      <c r="E2513" t="str">
        <f t="shared" si="235"/>
        <v>No</v>
      </c>
      <c r="F2513" t="str">
        <f t="shared" si="236"/>
        <v>0</v>
      </c>
      <c r="G2513" t="s">
        <v>154</v>
      </c>
      <c r="H2513" t="s">
        <v>155</v>
      </c>
      <c r="I2513" t="str">
        <f t="shared" si="237"/>
        <v/>
      </c>
      <c r="J2513" t="str">
        <f t="shared" si="238"/>
        <v/>
      </c>
      <c r="K2513" t="str">
        <f>VLOOKUP('intouch变量（离散）'!$A2513,基本表格!$G:$Q,9,FALSE)</f>
        <v>On</v>
      </c>
      <c r="L2513">
        <v>1</v>
      </c>
      <c r="M2513" t="s">
        <v>156</v>
      </c>
      <c r="N2513" t="s">
        <v>157</v>
      </c>
      <c r="O2513" t="s">
        <v>158</v>
      </c>
      <c r="P2513" t="str">
        <f>VLOOKUP('intouch变量（离散）'!$A2513,基本表格!$G:$Q,3,FALSE)</f>
        <v>DB1400,X1866.2</v>
      </c>
      <c r="Q2513" t="str">
        <f>VLOOKUP('intouch变量（离散）'!$A2513,基本表格!$G:$Q,10,FALSE)</f>
        <v>Yes</v>
      </c>
      <c r="R2513" t="str">
        <f t="shared" si="240"/>
        <v>DB1400,X1866.2 4#刨片机润滑油加热器 电机控制 维修开关</v>
      </c>
      <c r="S2513">
        <v>0</v>
      </c>
      <c r="T2513">
        <v>0</v>
      </c>
    </row>
    <row r="2514" spans="1:20">
      <c r="A2514" t="s">
        <v>2670</v>
      </c>
      <c r="B2514" s="11" t="str">
        <f t="shared" si="239"/>
        <v>CHP4</v>
      </c>
      <c r="C2514" s="11" t="str">
        <f>VLOOKUP('intouch变量（离散）'!$A2514,基本表格!$G:$Q,2,FALSE)</f>
        <v>4#刨片机润滑油加热器 电机控制 左跑偏2检测</v>
      </c>
      <c r="D2514" t="s">
        <v>154</v>
      </c>
      <c r="E2514" t="str">
        <f t="shared" si="235"/>
        <v>No</v>
      </c>
      <c r="F2514" t="str">
        <f t="shared" si="236"/>
        <v>0</v>
      </c>
      <c r="G2514" t="s">
        <v>154</v>
      </c>
      <c r="H2514" t="s">
        <v>155</v>
      </c>
      <c r="I2514" t="str">
        <f t="shared" si="237"/>
        <v/>
      </c>
      <c r="J2514" t="str">
        <f t="shared" si="238"/>
        <v/>
      </c>
      <c r="K2514" t="str">
        <f>VLOOKUP('intouch变量（离散）'!$A2514,基本表格!$G:$Q,9,FALSE)</f>
        <v>None</v>
      </c>
      <c r="L2514">
        <v>1</v>
      </c>
      <c r="M2514" t="s">
        <v>156</v>
      </c>
      <c r="N2514" t="s">
        <v>157</v>
      </c>
      <c r="O2514" t="s">
        <v>158</v>
      </c>
      <c r="P2514" t="str">
        <f>VLOOKUP('intouch变量（离散）'!$A2514,基本表格!$G:$Q,3,FALSE)</f>
        <v>DB1400,X1866.3</v>
      </c>
      <c r="Q2514" t="str">
        <f>VLOOKUP('intouch变量（离散）'!$A2514,基本表格!$G:$Q,10,FALSE)</f>
        <v>Yes</v>
      </c>
      <c r="R2514" t="str">
        <f t="shared" si="240"/>
        <v>DB1400,X1866.3 4#刨片机润滑油加热器 电机控制 左跑偏2检测</v>
      </c>
      <c r="S2514">
        <v>0</v>
      </c>
      <c r="T2514">
        <v>0</v>
      </c>
    </row>
    <row r="2515" spans="1:20">
      <c r="A2515" t="s">
        <v>2671</v>
      </c>
      <c r="B2515" s="11" t="str">
        <f t="shared" si="239"/>
        <v>CHP4</v>
      </c>
      <c r="C2515" s="11" t="str">
        <f>VLOOKUP('intouch变量（离散）'!$A2515,基本表格!$G:$Q,2,FALSE)</f>
        <v>4#刨片机润滑油加热器 电机控制 右跑偏2检测</v>
      </c>
      <c r="D2515" t="s">
        <v>154</v>
      </c>
      <c r="E2515" t="str">
        <f t="shared" si="235"/>
        <v>No</v>
      </c>
      <c r="F2515" t="str">
        <f t="shared" si="236"/>
        <v>0</v>
      </c>
      <c r="G2515" t="s">
        <v>154</v>
      </c>
      <c r="H2515" t="s">
        <v>155</v>
      </c>
      <c r="I2515" t="str">
        <f t="shared" si="237"/>
        <v/>
      </c>
      <c r="J2515" t="str">
        <f t="shared" si="238"/>
        <v/>
      </c>
      <c r="K2515" t="str">
        <f>VLOOKUP('intouch变量（离散）'!$A2515,基本表格!$G:$Q,9,FALSE)</f>
        <v>None</v>
      </c>
      <c r="L2515">
        <v>1</v>
      </c>
      <c r="M2515" t="s">
        <v>156</v>
      </c>
      <c r="N2515" t="s">
        <v>157</v>
      </c>
      <c r="O2515" t="s">
        <v>158</v>
      </c>
      <c r="P2515" t="str">
        <f>VLOOKUP('intouch变量（离散）'!$A2515,基本表格!$G:$Q,3,FALSE)</f>
        <v>DB1400,X1866.4</v>
      </c>
      <c r="Q2515" t="str">
        <f>VLOOKUP('intouch变量（离散）'!$A2515,基本表格!$G:$Q,10,FALSE)</f>
        <v>Yes</v>
      </c>
      <c r="R2515" t="str">
        <f t="shared" si="240"/>
        <v>DB1400,X1866.4 4#刨片机润滑油加热器 电机控制 右跑偏2检测</v>
      </c>
      <c r="S2515">
        <v>0</v>
      </c>
      <c r="T2515">
        <v>0</v>
      </c>
    </row>
    <row r="2516" spans="1:20">
      <c r="A2516" t="s">
        <v>2672</v>
      </c>
      <c r="B2516" s="11" t="str">
        <f t="shared" si="239"/>
        <v>CHP4</v>
      </c>
      <c r="C2516" s="11" t="str">
        <f>VLOOKUP('intouch变量（离散）'!$A2516,基本表格!$G:$Q,2,FALSE)</f>
        <v>Spare 备用 电机控制 使能</v>
      </c>
      <c r="D2516" t="s">
        <v>154</v>
      </c>
      <c r="E2516" t="str">
        <f t="shared" si="235"/>
        <v>No</v>
      </c>
      <c r="F2516" t="str">
        <f t="shared" si="236"/>
        <v>0</v>
      </c>
      <c r="G2516" t="s">
        <v>154</v>
      </c>
      <c r="H2516" t="s">
        <v>155</v>
      </c>
      <c r="I2516" t="str">
        <f t="shared" si="237"/>
        <v/>
      </c>
      <c r="J2516" t="str">
        <f t="shared" si="238"/>
        <v/>
      </c>
      <c r="K2516" t="str">
        <f>VLOOKUP('intouch变量（离散）'!$A2516,基本表格!$G:$Q,9,FALSE)</f>
        <v>None</v>
      </c>
      <c r="L2516">
        <v>1</v>
      </c>
      <c r="M2516" t="s">
        <v>156</v>
      </c>
      <c r="N2516" t="s">
        <v>157</v>
      </c>
      <c r="O2516" t="s">
        <v>158</v>
      </c>
      <c r="P2516" t="str">
        <f>VLOOKUP('intouch变量（离散）'!$A2516,基本表格!$G:$Q,3,FALSE)</f>
        <v>DB1400,X1900.0</v>
      </c>
      <c r="Q2516" t="str">
        <f>VLOOKUP('intouch变量（离散）'!$A2516,基本表格!$G:$Q,10,FALSE)</f>
        <v>No</v>
      </c>
      <c r="R2516" t="str">
        <f t="shared" si="240"/>
        <v>DB1400,X1900.0 Spare 备用 电机控制 使能</v>
      </c>
      <c r="S2516">
        <v>0</v>
      </c>
      <c r="T2516">
        <v>0</v>
      </c>
    </row>
    <row r="2517" spans="1:20">
      <c r="A2517" t="s">
        <v>2673</v>
      </c>
      <c r="B2517" s="11" t="str">
        <f t="shared" si="239"/>
        <v>CHP4</v>
      </c>
      <c r="C2517" s="11" t="str">
        <f>VLOOKUP('intouch变量（离散）'!$A2517,基本表格!$G:$Q,2,FALSE)</f>
        <v>Spare 备用 电机控制 手自动状态</v>
      </c>
      <c r="D2517" t="s">
        <v>154</v>
      </c>
      <c r="E2517" t="str">
        <f t="shared" si="235"/>
        <v>No</v>
      </c>
      <c r="F2517" t="str">
        <f t="shared" si="236"/>
        <v>0</v>
      </c>
      <c r="G2517" t="s">
        <v>154</v>
      </c>
      <c r="H2517" t="s">
        <v>155</v>
      </c>
      <c r="I2517" t="str">
        <f t="shared" si="237"/>
        <v/>
      </c>
      <c r="J2517" t="str">
        <f t="shared" si="238"/>
        <v/>
      </c>
      <c r="K2517" t="str">
        <f>VLOOKUP('intouch变量（离散）'!$A2517,基本表格!$G:$Q,9,FALSE)</f>
        <v>None</v>
      </c>
      <c r="L2517">
        <v>1</v>
      </c>
      <c r="M2517" t="s">
        <v>156</v>
      </c>
      <c r="N2517" t="s">
        <v>157</v>
      </c>
      <c r="O2517" t="s">
        <v>158</v>
      </c>
      <c r="P2517" t="str">
        <f>VLOOKUP('intouch变量（离散）'!$A2517,基本表格!$G:$Q,3,FALSE)</f>
        <v>DB1400,X1900.3</v>
      </c>
      <c r="Q2517" t="str">
        <f>VLOOKUP('intouch变量（离散）'!$A2517,基本表格!$G:$Q,10,FALSE)</f>
        <v>Yes</v>
      </c>
      <c r="R2517" t="str">
        <f t="shared" si="240"/>
        <v>DB1400,X1900.3 Spare 备用 电机控制 手自动状态</v>
      </c>
      <c r="S2517">
        <v>0</v>
      </c>
      <c r="T2517">
        <v>0</v>
      </c>
    </row>
    <row r="2518" spans="1:20">
      <c r="A2518" t="s">
        <v>2674</v>
      </c>
      <c r="B2518" s="11" t="str">
        <f t="shared" si="239"/>
        <v>CHP4</v>
      </c>
      <c r="C2518" s="11" t="str">
        <f>VLOOKUP('intouch变量（离散）'!$A2518,基本表格!$G:$Q,2,FALSE)</f>
        <v>Spare 备用 电机控制 本地/远程(检修/待机）</v>
      </c>
      <c r="D2518" t="s">
        <v>154</v>
      </c>
      <c r="E2518" t="str">
        <f t="shared" si="235"/>
        <v>No</v>
      </c>
      <c r="F2518" t="str">
        <f t="shared" si="236"/>
        <v>0</v>
      </c>
      <c r="G2518" t="s">
        <v>154</v>
      </c>
      <c r="H2518" t="s">
        <v>155</v>
      </c>
      <c r="I2518" t="str">
        <f t="shared" si="237"/>
        <v/>
      </c>
      <c r="J2518" t="str">
        <f t="shared" si="238"/>
        <v/>
      </c>
      <c r="K2518" t="str">
        <f>VLOOKUP('intouch变量（离散）'!$A2518,基本表格!$G:$Q,9,FALSE)</f>
        <v>None</v>
      </c>
      <c r="L2518">
        <v>1</v>
      </c>
      <c r="M2518" t="s">
        <v>156</v>
      </c>
      <c r="N2518" t="s">
        <v>157</v>
      </c>
      <c r="O2518" t="s">
        <v>158</v>
      </c>
      <c r="P2518" t="str">
        <f>VLOOKUP('intouch变量（离散）'!$A2518,基本表格!$G:$Q,3,FALSE)</f>
        <v>DB1400,X1900.4</v>
      </c>
      <c r="Q2518" t="str">
        <f>VLOOKUP('intouch变量（离散）'!$A2518,基本表格!$G:$Q,10,FALSE)</f>
        <v>Yes</v>
      </c>
      <c r="R2518" t="str">
        <f t="shared" si="240"/>
        <v>DB1400,X1900.4 Spare 备用 电机控制 本地/远程(检修/待机）</v>
      </c>
      <c r="S2518">
        <v>0</v>
      </c>
      <c r="T2518">
        <v>0</v>
      </c>
    </row>
    <row r="2519" spans="1:20">
      <c r="A2519" t="s">
        <v>2675</v>
      </c>
      <c r="B2519" s="11" t="str">
        <f t="shared" si="239"/>
        <v>CHP4</v>
      </c>
      <c r="C2519" s="11" t="str">
        <f>VLOOKUP('intouch变量（离散）'!$A2519,基本表格!$G:$Q,2,FALSE)</f>
        <v>Spare 备用 电机控制 开启_上位机(正转)</v>
      </c>
      <c r="D2519" t="s">
        <v>154</v>
      </c>
      <c r="E2519" t="str">
        <f t="shared" si="235"/>
        <v>No</v>
      </c>
      <c r="F2519" t="str">
        <f t="shared" si="236"/>
        <v>0</v>
      </c>
      <c r="G2519" t="s">
        <v>154</v>
      </c>
      <c r="H2519" t="s">
        <v>155</v>
      </c>
      <c r="I2519" t="str">
        <f t="shared" si="237"/>
        <v/>
      </c>
      <c r="J2519" t="str">
        <f t="shared" si="238"/>
        <v/>
      </c>
      <c r="K2519" t="str">
        <f>VLOOKUP('intouch变量（离散）'!$A2519,基本表格!$G:$Q,9,FALSE)</f>
        <v>None</v>
      </c>
      <c r="L2519">
        <v>1</v>
      </c>
      <c r="M2519" t="s">
        <v>156</v>
      </c>
      <c r="N2519" t="s">
        <v>157</v>
      </c>
      <c r="O2519" t="s">
        <v>158</v>
      </c>
      <c r="P2519" t="str">
        <f>VLOOKUP('intouch变量（离散）'!$A2519,基本表格!$G:$Q,3,FALSE)</f>
        <v>DB1400,X1900.6</v>
      </c>
      <c r="Q2519" t="str">
        <f>VLOOKUP('intouch变量（离散）'!$A2519,基本表格!$G:$Q,10,FALSE)</f>
        <v>No</v>
      </c>
      <c r="R2519" t="str">
        <f t="shared" si="240"/>
        <v>DB1400,X1900.6 Spare 备用 电机控制 开启_上位机(正转)</v>
      </c>
      <c r="S2519">
        <v>0</v>
      </c>
      <c r="T2519">
        <v>0</v>
      </c>
    </row>
    <row r="2520" spans="1:20">
      <c r="A2520" t="s">
        <v>2676</v>
      </c>
      <c r="B2520" s="11" t="str">
        <f t="shared" si="239"/>
        <v>CHP4</v>
      </c>
      <c r="C2520" s="11" t="str">
        <f>VLOOKUP('intouch变量（离散）'!$A2520,基本表格!$G:$Q,2,FALSE)</f>
        <v>Spare 备用 电机控制 停止_上位机(反转)</v>
      </c>
      <c r="D2520" t="s">
        <v>154</v>
      </c>
      <c r="E2520" t="str">
        <f t="shared" si="235"/>
        <v>No</v>
      </c>
      <c r="F2520" t="str">
        <f t="shared" si="236"/>
        <v>0</v>
      </c>
      <c r="G2520" t="s">
        <v>154</v>
      </c>
      <c r="H2520" t="s">
        <v>155</v>
      </c>
      <c r="I2520" t="str">
        <f t="shared" si="237"/>
        <v/>
      </c>
      <c r="J2520" t="str">
        <f t="shared" si="238"/>
        <v/>
      </c>
      <c r="K2520" t="str">
        <f>VLOOKUP('intouch变量（离散）'!$A2520,基本表格!$G:$Q,9,FALSE)</f>
        <v>None</v>
      </c>
      <c r="L2520">
        <v>1</v>
      </c>
      <c r="M2520" t="s">
        <v>156</v>
      </c>
      <c r="N2520" t="s">
        <v>157</v>
      </c>
      <c r="O2520" t="s">
        <v>158</v>
      </c>
      <c r="P2520" t="str">
        <f>VLOOKUP('intouch变量（离散）'!$A2520,基本表格!$G:$Q,3,FALSE)</f>
        <v>DB1400,X1901.0</v>
      </c>
      <c r="Q2520" t="str">
        <f>VLOOKUP('intouch变量（离散）'!$A2520,基本表格!$G:$Q,10,FALSE)</f>
        <v>No</v>
      </c>
      <c r="R2520" t="str">
        <f t="shared" si="240"/>
        <v>DB1400,X1901.0 Spare 备用 电机控制 停止_上位机(反转)</v>
      </c>
      <c r="S2520">
        <v>0</v>
      </c>
      <c r="T2520">
        <v>0</v>
      </c>
    </row>
    <row r="2521" spans="1:20">
      <c r="A2521" t="s">
        <v>2677</v>
      </c>
      <c r="B2521" s="11" t="str">
        <f t="shared" si="239"/>
        <v>CHP4</v>
      </c>
      <c r="C2521" s="11" t="str">
        <f>VLOOKUP('intouch变量（离散）'!$A2521,基本表格!$G:$Q,2,FALSE)</f>
        <v>Spare 备用 电机控制 通风扇</v>
      </c>
      <c r="D2521" t="s">
        <v>154</v>
      </c>
      <c r="E2521" t="str">
        <f t="shared" si="235"/>
        <v>No</v>
      </c>
      <c r="F2521" t="str">
        <f t="shared" si="236"/>
        <v>0</v>
      </c>
      <c r="G2521" t="s">
        <v>154</v>
      </c>
      <c r="H2521" t="s">
        <v>155</v>
      </c>
      <c r="I2521" t="str">
        <f t="shared" si="237"/>
        <v/>
      </c>
      <c r="J2521" t="str">
        <f t="shared" si="238"/>
        <v/>
      </c>
      <c r="K2521" t="str">
        <f>VLOOKUP('intouch变量（离散）'!$A2521,基本表格!$G:$Q,9,FALSE)</f>
        <v>None</v>
      </c>
      <c r="L2521">
        <v>1</v>
      </c>
      <c r="M2521" t="s">
        <v>156</v>
      </c>
      <c r="N2521" t="s">
        <v>157</v>
      </c>
      <c r="O2521" t="s">
        <v>158</v>
      </c>
      <c r="P2521" t="str">
        <f>VLOOKUP('intouch变量（离散）'!$A2521,基本表格!$G:$Q,3,FALSE)</f>
        <v>DB1400,X1901.1</v>
      </c>
      <c r="Q2521" t="str">
        <f>VLOOKUP('intouch变量（离散）'!$A2521,基本表格!$G:$Q,10,FALSE)</f>
        <v>Yes</v>
      </c>
      <c r="R2521" t="str">
        <f t="shared" si="240"/>
        <v>DB1400,X1901.1 Spare 备用 电机控制 通风扇</v>
      </c>
      <c r="S2521">
        <v>0</v>
      </c>
      <c r="T2521">
        <v>0</v>
      </c>
    </row>
    <row r="2522" spans="1:20">
      <c r="A2522" t="s">
        <v>2678</v>
      </c>
      <c r="B2522" s="11" t="str">
        <f t="shared" si="239"/>
        <v>CHP4</v>
      </c>
      <c r="C2522" s="11" t="str">
        <f>VLOOKUP('intouch变量（离散）'!$A2522,基本表格!$G:$Q,2,FALSE)</f>
        <v>Spare 备用 电机控制 电机(正转）</v>
      </c>
      <c r="D2522" t="s">
        <v>154</v>
      </c>
      <c r="E2522" t="str">
        <f t="shared" si="235"/>
        <v>No</v>
      </c>
      <c r="F2522" t="str">
        <f t="shared" si="236"/>
        <v>0</v>
      </c>
      <c r="G2522" t="s">
        <v>154</v>
      </c>
      <c r="H2522" t="s">
        <v>155</v>
      </c>
      <c r="I2522" t="str">
        <f t="shared" si="237"/>
        <v/>
      </c>
      <c r="J2522" t="str">
        <f t="shared" si="238"/>
        <v/>
      </c>
      <c r="K2522" t="str">
        <f>VLOOKUP('intouch变量（离散）'!$A2522,基本表格!$G:$Q,9,FALSE)</f>
        <v>None</v>
      </c>
      <c r="L2522">
        <v>1</v>
      </c>
      <c r="M2522" t="s">
        <v>156</v>
      </c>
      <c r="N2522" t="s">
        <v>157</v>
      </c>
      <c r="O2522" t="s">
        <v>158</v>
      </c>
      <c r="P2522" t="str">
        <f>VLOOKUP('intouch变量（离散）'!$A2522,基本表格!$G:$Q,3,FALSE)</f>
        <v>DB1400,X1901.2</v>
      </c>
      <c r="Q2522" t="str">
        <f>VLOOKUP('intouch变量（离散）'!$A2522,基本表格!$G:$Q,10,FALSE)</f>
        <v>Yes</v>
      </c>
      <c r="R2522" t="str">
        <f t="shared" si="240"/>
        <v>DB1400,X1901.2 Spare 备用 电机控制 电机(正转）</v>
      </c>
      <c r="S2522">
        <v>0</v>
      </c>
      <c r="T2522">
        <v>0</v>
      </c>
    </row>
    <row r="2523" spans="1:20">
      <c r="A2523" t="s">
        <v>2679</v>
      </c>
      <c r="B2523" s="11" t="str">
        <f t="shared" si="239"/>
        <v>CHP4</v>
      </c>
      <c r="C2523" s="11" t="str">
        <f>VLOOKUP('intouch变量（离散）'!$A2523,基本表格!$G:$Q,2,FALSE)</f>
        <v>Spare 备用 电机控制 电机过载</v>
      </c>
      <c r="D2523" t="s">
        <v>154</v>
      </c>
      <c r="E2523" t="str">
        <f t="shared" si="235"/>
        <v>No</v>
      </c>
      <c r="F2523" t="str">
        <f t="shared" si="236"/>
        <v>0</v>
      </c>
      <c r="G2523" t="s">
        <v>154</v>
      </c>
      <c r="H2523" t="s">
        <v>155</v>
      </c>
      <c r="I2523" t="str">
        <f t="shared" si="237"/>
        <v/>
      </c>
      <c r="J2523" t="str">
        <f t="shared" si="238"/>
        <v/>
      </c>
      <c r="K2523" t="str">
        <f>VLOOKUP('intouch变量（离散）'!$A2523,基本表格!$G:$Q,9,FALSE)</f>
        <v>On</v>
      </c>
      <c r="L2523">
        <v>1</v>
      </c>
      <c r="M2523" t="s">
        <v>156</v>
      </c>
      <c r="N2523" t="s">
        <v>157</v>
      </c>
      <c r="O2523" t="s">
        <v>158</v>
      </c>
      <c r="P2523" t="str">
        <f>VLOOKUP('intouch变量（离散）'!$A2523,基本表格!$G:$Q,3,FALSE)</f>
        <v>DB1400,X1901.3</v>
      </c>
      <c r="Q2523" t="str">
        <f>VLOOKUP('intouch变量（离散）'!$A2523,基本表格!$G:$Q,10,FALSE)</f>
        <v>Yes</v>
      </c>
      <c r="R2523" t="str">
        <f t="shared" si="240"/>
        <v>DB1400,X1901.3 Spare 备用 电机控制 电机过载</v>
      </c>
      <c r="S2523">
        <v>0</v>
      </c>
      <c r="T2523">
        <v>0</v>
      </c>
    </row>
    <row r="2524" spans="1:20">
      <c r="A2524" t="s">
        <v>2680</v>
      </c>
      <c r="B2524" s="11" t="str">
        <f t="shared" si="239"/>
        <v>CHP4</v>
      </c>
      <c r="C2524" s="11" t="str">
        <f>VLOOKUP('intouch变量（离散）'!$A2524,基本表格!$G:$Q,2,FALSE)</f>
        <v>Spare 备用 电机控制 风扇过载</v>
      </c>
      <c r="D2524" t="s">
        <v>154</v>
      </c>
      <c r="E2524" t="str">
        <f t="shared" si="235"/>
        <v>No</v>
      </c>
      <c r="F2524" t="str">
        <f t="shared" si="236"/>
        <v>0</v>
      </c>
      <c r="G2524" t="s">
        <v>154</v>
      </c>
      <c r="H2524" t="s">
        <v>155</v>
      </c>
      <c r="I2524" t="str">
        <f t="shared" si="237"/>
        <v/>
      </c>
      <c r="J2524" t="str">
        <f t="shared" si="238"/>
        <v/>
      </c>
      <c r="K2524" t="str">
        <f>VLOOKUP('intouch变量（离散）'!$A2524,基本表格!$G:$Q,9,FALSE)</f>
        <v>On</v>
      </c>
      <c r="L2524">
        <v>1</v>
      </c>
      <c r="M2524" t="s">
        <v>156</v>
      </c>
      <c r="N2524" t="s">
        <v>157</v>
      </c>
      <c r="O2524" t="s">
        <v>158</v>
      </c>
      <c r="P2524" t="str">
        <f>VLOOKUP('intouch变量（离散）'!$A2524,基本表格!$G:$Q,3,FALSE)</f>
        <v>DB1400,X1901.4</v>
      </c>
      <c r="Q2524" t="str">
        <f>VLOOKUP('intouch变量（离散）'!$A2524,基本表格!$G:$Q,10,FALSE)</f>
        <v>Yes</v>
      </c>
      <c r="R2524" t="str">
        <f t="shared" si="240"/>
        <v>DB1400,X1901.4 Spare 备用 电机控制 风扇过载</v>
      </c>
      <c r="S2524">
        <v>0</v>
      </c>
      <c r="T2524">
        <v>0</v>
      </c>
    </row>
    <row r="2525" spans="1:20">
      <c r="A2525" t="s">
        <v>2681</v>
      </c>
      <c r="B2525" s="11" t="str">
        <f t="shared" si="239"/>
        <v>CHP4</v>
      </c>
      <c r="C2525" s="11" t="str">
        <f>VLOOKUP('intouch变量（离散）'!$A2525,基本表格!$G:$Q,2,FALSE)</f>
        <v>Spare 备用 电机控制 电机运行指示</v>
      </c>
      <c r="D2525" t="s">
        <v>154</v>
      </c>
      <c r="E2525" t="str">
        <f t="shared" si="235"/>
        <v>No</v>
      </c>
      <c r="F2525" t="str">
        <f t="shared" si="236"/>
        <v>0</v>
      </c>
      <c r="G2525" t="s">
        <v>154</v>
      </c>
      <c r="H2525" t="s">
        <v>155</v>
      </c>
      <c r="I2525" t="str">
        <f t="shared" si="237"/>
        <v/>
      </c>
      <c r="J2525" t="str">
        <f t="shared" si="238"/>
        <v/>
      </c>
      <c r="K2525" t="str">
        <f>VLOOKUP('intouch变量（离散）'!$A2525,基本表格!$G:$Q,9,FALSE)</f>
        <v>None</v>
      </c>
      <c r="L2525">
        <v>1</v>
      </c>
      <c r="M2525" t="s">
        <v>156</v>
      </c>
      <c r="N2525" t="s">
        <v>157</v>
      </c>
      <c r="O2525" t="s">
        <v>158</v>
      </c>
      <c r="P2525" t="str">
        <f>VLOOKUP('intouch变量（离散）'!$A2525,基本表格!$G:$Q,3,FALSE)</f>
        <v>DB1400,X1901.5</v>
      </c>
      <c r="Q2525" t="str">
        <f>VLOOKUP('intouch变量（离散）'!$A2525,基本表格!$G:$Q,10,FALSE)</f>
        <v>Yes</v>
      </c>
      <c r="R2525" t="str">
        <f t="shared" si="240"/>
        <v>DB1400,X1901.5 Spare 备用 电机控制 电机运行指示</v>
      </c>
      <c r="S2525">
        <v>0</v>
      </c>
      <c r="T2525">
        <v>0</v>
      </c>
    </row>
    <row r="2526" spans="1:20">
      <c r="A2526" t="s">
        <v>2682</v>
      </c>
      <c r="B2526" s="11" t="str">
        <f t="shared" si="239"/>
        <v>CHP4</v>
      </c>
      <c r="C2526" s="11" t="str">
        <f>VLOOKUP('intouch变量（离散）'!$A2526,基本表格!$G:$Q,2,FALSE)</f>
        <v>Spare 备用 电机控制 断链报警</v>
      </c>
      <c r="D2526" t="s">
        <v>154</v>
      </c>
      <c r="E2526" t="str">
        <f t="shared" si="235"/>
        <v>No</v>
      </c>
      <c r="F2526" t="str">
        <f t="shared" si="236"/>
        <v>0</v>
      </c>
      <c r="G2526" t="s">
        <v>154</v>
      </c>
      <c r="H2526" t="s">
        <v>155</v>
      </c>
      <c r="I2526" t="str">
        <f t="shared" si="237"/>
        <v/>
      </c>
      <c r="J2526" t="str">
        <f t="shared" si="238"/>
        <v/>
      </c>
      <c r="K2526" t="str">
        <f>VLOOKUP('intouch变量（离散）'!$A2526,基本表格!$G:$Q,9,FALSE)</f>
        <v>On</v>
      </c>
      <c r="L2526">
        <v>1</v>
      </c>
      <c r="M2526" t="s">
        <v>156</v>
      </c>
      <c r="N2526" t="s">
        <v>157</v>
      </c>
      <c r="O2526" t="s">
        <v>158</v>
      </c>
      <c r="P2526" t="str">
        <f>VLOOKUP('intouch变量（离散）'!$A2526,基本表格!$G:$Q,3,FALSE)</f>
        <v>DB1400,X1901.6</v>
      </c>
      <c r="Q2526" t="str">
        <f>VLOOKUP('intouch变量（离散）'!$A2526,基本表格!$G:$Q,10,FALSE)</f>
        <v>Yes</v>
      </c>
      <c r="R2526" t="str">
        <f t="shared" si="240"/>
        <v>DB1400,X1901.6 Spare 备用 电机控制 断链报警</v>
      </c>
      <c r="S2526">
        <v>0</v>
      </c>
      <c r="T2526">
        <v>0</v>
      </c>
    </row>
    <row r="2527" spans="1:20">
      <c r="A2527" t="s">
        <v>2683</v>
      </c>
      <c r="B2527" s="11" t="str">
        <f t="shared" si="239"/>
        <v>CHP4</v>
      </c>
      <c r="C2527" s="11" t="str">
        <f>VLOOKUP('intouch变量（离散）'!$A2527,基本表格!$G:$Q,2,FALSE)</f>
        <v>Spare 备用 电机控制 断链检测</v>
      </c>
      <c r="D2527" t="s">
        <v>154</v>
      </c>
      <c r="E2527" t="str">
        <f t="shared" si="235"/>
        <v>No</v>
      </c>
      <c r="F2527" t="str">
        <f t="shared" si="236"/>
        <v>0</v>
      </c>
      <c r="G2527" t="s">
        <v>154</v>
      </c>
      <c r="H2527" t="s">
        <v>155</v>
      </c>
      <c r="I2527" t="str">
        <f t="shared" si="237"/>
        <v/>
      </c>
      <c r="J2527" t="str">
        <f t="shared" si="238"/>
        <v/>
      </c>
      <c r="K2527" t="str">
        <f>VLOOKUP('intouch变量（离散）'!$A2527,基本表格!$G:$Q,9,FALSE)</f>
        <v>None</v>
      </c>
      <c r="L2527">
        <v>1</v>
      </c>
      <c r="M2527" t="s">
        <v>156</v>
      </c>
      <c r="N2527" t="s">
        <v>157</v>
      </c>
      <c r="O2527" t="s">
        <v>158</v>
      </c>
      <c r="P2527" t="str">
        <f>VLOOKUP('intouch变量（离散）'!$A2527,基本表格!$G:$Q,3,FALSE)</f>
        <v>DB1400,X1901.7</v>
      </c>
      <c r="Q2527" t="str">
        <f>VLOOKUP('intouch变量（离散）'!$A2527,基本表格!$G:$Q,10,FALSE)</f>
        <v>Yes</v>
      </c>
      <c r="R2527" t="str">
        <f t="shared" si="240"/>
        <v>DB1400,X1901.7 Spare 备用 电机控制 断链检测</v>
      </c>
      <c r="S2527">
        <v>0</v>
      </c>
      <c r="T2527">
        <v>0</v>
      </c>
    </row>
    <row r="2528" spans="1:20">
      <c r="A2528" t="s">
        <v>2684</v>
      </c>
      <c r="B2528" s="11" t="str">
        <f t="shared" si="239"/>
        <v>CHP4</v>
      </c>
      <c r="C2528" s="11" t="str">
        <f>VLOOKUP('intouch变量（离散）'!$A2528,基本表格!$G:$Q,2,FALSE)</f>
        <v>Spare 备用 电机控制 复位</v>
      </c>
      <c r="D2528" t="s">
        <v>154</v>
      </c>
      <c r="E2528" t="str">
        <f t="shared" si="235"/>
        <v>No</v>
      </c>
      <c r="F2528" t="str">
        <f t="shared" si="236"/>
        <v>0</v>
      </c>
      <c r="G2528" t="s">
        <v>154</v>
      </c>
      <c r="H2528" t="s">
        <v>155</v>
      </c>
      <c r="I2528" t="str">
        <f t="shared" si="237"/>
        <v/>
      </c>
      <c r="J2528" t="str">
        <f t="shared" si="238"/>
        <v/>
      </c>
      <c r="K2528" t="str">
        <f>VLOOKUP('intouch变量（离散）'!$A2528,基本表格!$G:$Q,9,FALSE)</f>
        <v>None</v>
      </c>
      <c r="L2528">
        <v>1</v>
      </c>
      <c r="M2528" t="s">
        <v>156</v>
      </c>
      <c r="N2528" t="s">
        <v>157</v>
      </c>
      <c r="O2528" t="s">
        <v>158</v>
      </c>
      <c r="P2528" t="str">
        <f>VLOOKUP('intouch变量（离散）'!$A2528,基本表格!$G:$Q,3,FALSE)</f>
        <v>DB1400,X1902.0</v>
      </c>
      <c r="Q2528" t="str">
        <f>VLOOKUP('intouch变量（离散）'!$A2528,基本表格!$G:$Q,10,FALSE)</f>
        <v>No</v>
      </c>
      <c r="R2528" t="str">
        <f t="shared" si="240"/>
        <v>DB1400,X1902.0 Spare 备用 电机控制 复位</v>
      </c>
      <c r="S2528">
        <v>0</v>
      </c>
      <c r="T2528">
        <v>0</v>
      </c>
    </row>
    <row r="2529" spans="1:20">
      <c r="A2529" t="s">
        <v>2685</v>
      </c>
      <c r="B2529" s="11" t="str">
        <f t="shared" si="239"/>
        <v>CHP4</v>
      </c>
      <c r="C2529" s="11" t="str">
        <f>VLOOKUP('intouch变量（离散）'!$A2529,基本表格!$G:$Q,2,FALSE)</f>
        <v>Spare 备用 电机控制 断链保护使能</v>
      </c>
      <c r="D2529" t="s">
        <v>154</v>
      </c>
      <c r="E2529" t="str">
        <f t="shared" si="235"/>
        <v>Yes</v>
      </c>
      <c r="F2529" t="str">
        <f t="shared" si="236"/>
        <v>900</v>
      </c>
      <c r="G2529" t="s">
        <v>154</v>
      </c>
      <c r="H2529" t="s">
        <v>155</v>
      </c>
      <c r="I2529" t="str">
        <f t="shared" si="237"/>
        <v>禁用</v>
      </c>
      <c r="J2529" t="str">
        <f t="shared" si="238"/>
        <v>启用</v>
      </c>
      <c r="K2529" t="str">
        <f>VLOOKUP('intouch变量（离散）'!$A2529,基本表格!$G:$Q,9,FALSE)</f>
        <v>None</v>
      </c>
      <c r="L2529">
        <v>1</v>
      </c>
      <c r="M2529" t="s">
        <v>156</v>
      </c>
      <c r="N2529" t="s">
        <v>157</v>
      </c>
      <c r="O2529" t="s">
        <v>158</v>
      </c>
      <c r="P2529" t="str">
        <f>VLOOKUP('intouch变量（离散）'!$A2529,基本表格!$G:$Q,3,FALSE)</f>
        <v>DB1400,X1902.1</v>
      </c>
      <c r="Q2529" t="str">
        <f>VLOOKUP('intouch变量（离散）'!$A2529,基本表格!$G:$Q,10,FALSE)</f>
        <v>No</v>
      </c>
      <c r="R2529" t="str">
        <f t="shared" si="240"/>
        <v>DB1400,X1902.1 Spare 备用 电机控制 断链保护使能</v>
      </c>
      <c r="S2529">
        <v>0</v>
      </c>
      <c r="T2529">
        <v>0</v>
      </c>
    </row>
    <row r="2530" spans="1:20">
      <c r="A2530" t="s">
        <v>2686</v>
      </c>
      <c r="B2530" s="11" t="str">
        <f t="shared" si="239"/>
        <v>CHP4</v>
      </c>
      <c r="C2530" s="11" t="str">
        <f>VLOOKUP('intouch变量（离散）'!$A2530,基本表格!$G:$Q,2,FALSE)</f>
        <v>Spare 备用 电机控制 断链导致停机</v>
      </c>
      <c r="D2530" t="s">
        <v>154</v>
      </c>
      <c r="E2530" t="str">
        <f t="shared" si="235"/>
        <v>No</v>
      </c>
      <c r="F2530" t="str">
        <f t="shared" si="236"/>
        <v>0</v>
      </c>
      <c r="G2530" t="s">
        <v>154</v>
      </c>
      <c r="H2530" t="s">
        <v>155</v>
      </c>
      <c r="I2530" t="str">
        <f t="shared" si="237"/>
        <v/>
      </c>
      <c r="J2530" t="str">
        <f t="shared" si="238"/>
        <v/>
      </c>
      <c r="K2530" t="str">
        <f>VLOOKUP('intouch变量（离散）'!$A2530,基本表格!$G:$Q,9,FALSE)</f>
        <v>On</v>
      </c>
      <c r="L2530">
        <v>1</v>
      </c>
      <c r="M2530" t="s">
        <v>156</v>
      </c>
      <c r="N2530" t="s">
        <v>157</v>
      </c>
      <c r="O2530" t="s">
        <v>158</v>
      </c>
      <c r="P2530" t="str">
        <f>VLOOKUP('intouch变量（离散）'!$A2530,基本表格!$G:$Q,3,FALSE)</f>
        <v>DB1400,X1902.2</v>
      </c>
      <c r="Q2530" t="str">
        <f>VLOOKUP('intouch变量（离散）'!$A2530,基本表格!$G:$Q,10,FALSE)</f>
        <v>Yes</v>
      </c>
      <c r="R2530" t="str">
        <f t="shared" si="240"/>
        <v>DB1400,X1902.2 Spare 备用 电机控制 断链导致停机</v>
      </c>
      <c r="S2530">
        <v>0</v>
      </c>
      <c r="T2530">
        <v>0</v>
      </c>
    </row>
    <row r="2531" spans="1:20">
      <c r="A2531" t="s">
        <v>2687</v>
      </c>
      <c r="B2531" s="11" t="str">
        <f t="shared" si="239"/>
        <v>CHP4</v>
      </c>
      <c r="C2531" s="11" t="str">
        <f>VLOOKUP('intouch变量（离散）'!$A2531,基本表格!$G:$Q,2,FALSE)</f>
        <v>Spare 备用 电机控制 电机(反转）</v>
      </c>
      <c r="D2531" t="s">
        <v>154</v>
      </c>
      <c r="E2531" t="str">
        <f t="shared" si="235"/>
        <v>No</v>
      </c>
      <c r="F2531" t="str">
        <f t="shared" si="236"/>
        <v>0</v>
      </c>
      <c r="G2531" t="s">
        <v>154</v>
      </c>
      <c r="H2531" t="s">
        <v>155</v>
      </c>
      <c r="I2531" t="str">
        <f t="shared" si="237"/>
        <v/>
      </c>
      <c r="J2531" t="str">
        <f t="shared" si="238"/>
        <v/>
      </c>
      <c r="K2531" t="str">
        <f>VLOOKUP('intouch变量（离散）'!$A2531,基本表格!$G:$Q,9,FALSE)</f>
        <v>None</v>
      </c>
      <c r="L2531">
        <v>1</v>
      </c>
      <c r="M2531" t="s">
        <v>156</v>
      </c>
      <c r="N2531" t="s">
        <v>157</v>
      </c>
      <c r="O2531" t="s">
        <v>158</v>
      </c>
      <c r="P2531" t="str">
        <f>VLOOKUP('intouch变量（离散）'!$A2531,基本表格!$G:$Q,3,FALSE)</f>
        <v>DB1400,X1902.3</v>
      </c>
      <c r="Q2531" t="str">
        <f>VLOOKUP('intouch变量（离散）'!$A2531,基本表格!$G:$Q,10,FALSE)</f>
        <v>Yes</v>
      </c>
      <c r="R2531" t="str">
        <f t="shared" si="240"/>
        <v>DB1400,X1902.3 Spare 备用 电机控制 电机(反转）</v>
      </c>
      <c r="S2531">
        <v>0</v>
      </c>
      <c r="T2531">
        <v>0</v>
      </c>
    </row>
    <row r="2532" spans="1:20">
      <c r="A2532" t="s">
        <v>2688</v>
      </c>
      <c r="B2532" s="11" t="str">
        <f t="shared" si="239"/>
        <v>CHP4</v>
      </c>
      <c r="C2532" s="11" t="str">
        <f>VLOOKUP('intouch变量（离散）'!$A2532,基本表格!$G:$Q,2,FALSE)</f>
        <v>Spare 备用 电机控制 本地</v>
      </c>
      <c r="D2532" t="s">
        <v>154</v>
      </c>
      <c r="E2532" t="str">
        <f t="shared" si="235"/>
        <v>No</v>
      </c>
      <c r="F2532" t="str">
        <f t="shared" si="236"/>
        <v>0</v>
      </c>
      <c r="G2532" t="s">
        <v>154</v>
      </c>
      <c r="H2532" t="s">
        <v>155</v>
      </c>
      <c r="I2532" t="str">
        <f t="shared" si="237"/>
        <v/>
      </c>
      <c r="J2532" t="str">
        <f t="shared" si="238"/>
        <v/>
      </c>
      <c r="K2532" t="str">
        <f>VLOOKUP('intouch变量（离散）'!$A2532,基本表格!$G:$Q,9,FALSE)</f>
        <v>None</v>
      </c>
      <c r="L2532">
        <v>1</v>
      </c>
      <c r="M2532" t="s">
        <v>156</v>
      </c>
      <c r="N2532" t="s">
        <v>157</v>
      </c>
      <c r="O2532" t="s">
        <v>158</v>
      </c>
      <c r="P2532" t="str">
        <f>VLOOKUP('intouch变量（离散）'!$A2532,基本表格!$G:$Q,3,FALSE)</f>
        <v>DB1400,X1902.4</v>
      </c>
      <c r="Q2532" t="str">
        <f>VLOOKUP('intouch变量（离散）'!$A2532,基本表格!$G:$Q,10,FALSE)</f>
        <v>Yes</v>
      </c>
      <c r="R2532" t="str">
        <f t="shared" si="240"/>
        <v>DB1400,X1902.4 Spare 备用 电机控制 本地</v>
      </c>
      <c r="S2532">
        <v>0</v>
      </c>
      <c r="T2532">
        <v>0</v>
      </c>
    </row>
    <row r="2533" spans="1:20">
      <c r="A2533" t="s">
        <v>2689</v>
      </c>
      <c r="B2533" s="11" t="str">
        <f t="shared" si="239"/>
        <v>CHP4</v>
      </c>
      <c r="C2533" s="11" t="str">
        <f>VLOOKUP('intouch变量（离散）'!$A2533,基本表格!$G:$Q,2,FALSE)</f>
        <v>Spare 备用 电机控制 远程</v>
      </c>
      <c r="D2533" t="s">
        <v>154</v>
      </c>
      <c r="E2533" t="str">
        <f t="shared" si="235"/>
        <v>No</v>
      </c>
      <c r="F2533" t="str">
        <f t="shared" si="236"/>
        <v>0</v>
      </c>
      <c r="G2533" t="s">
        <v>154</v>
      </c>
      <c r="H2533" t="s">
        <v>155</v>
      </c>
      <c r="I2533" t="str">
        <f t="shared" si="237"/>
        <v/>
      </c>
      <c r="J2533" t="str">
        <f t="shared" si="238"/>
        <v/>
      </c>
      <c r="K2533" t="str">
        <f>VLOOKUP('intouch变量（离散）'!$A2533,基本表格!$G:$Q,9,FALSE)</f>
        <v>None</v>
      </c>
      <c r="L2533">
        <v>1</v>
      </c>
      <c r="M2533" t="s">
        <v>156</v>
      </c>
      <c r="N2533" t="s">
        <v>157</v>
      </c>
      <c r="O2533" t="s">
        <v>158</v>
      </c>
      <c r="P2533" t="str">
        <f>VLOOKUP('intouch变量（离散）'!$A2533,基本表格!$G:$Q,3,FALSE)</f>
        <v>DB1400,X1902.5</v>
      </c>
      <c r="Q2533" t="str">
        <f>VLOOKUP('intouch变量（离散）'!$A2533,基本表格!$G:$Q,10,FALSE)</f>
        <v>Yes</v>
      </c>
      <c r="R2533" t="str">
        <f t="shared" si="240"/>
        <v>DB1400,X1902.5 Spare 备用 电机控制 远程</v>
      </c>
      <c r="S2533">
        <v>0</v>
      </c>
      <c r="T2533">
        <v>0</v>
      </c>
    </row>
    <row r="2534" spans="1:20">
      <c r="A2534" t="s">
        <v>2690</v>
      </c>
      <c r="B2534" s="11" t="str">
        <f t="shared" si="239"/>
        <v>CHP4</v>
      </c>
      <c r="C2534" s="11" t="str">
        <f>VLOOKUP('intouch变量（离散）'!$A2534,基本表格!$G:$Q,2,FALSE)</f>
        <v>Spare 备用 电机控制 堵料报警</v>
      </c>
      <c r="D2534" t="s">
        <v>154</v>
      </c>
      <c r="E2534" t="str">
        <f t="shared" si="235"/>
        <v>No</v>
      </c>
      <c r="F2534" t="str">
        <f t="shared" si="236"/>
        <v>0</v>
      </c>
      <c r="G2534" t="s">
        <v>154</v>
      </c>
      <c r="H2534" t="s">
        <v>155</v>
      </c>
      <c r="I2534" t="str">
        <f t="shared" si="237"/>
        <v/>
      </c>
      <c r="J2534" t="str">
        <f t="shared" si="238"/>
        <v/>
      </c>
      <c r="K2534" t="str">
        <f>VLOOKUP('intouch变量（离散）'!$A2534,基本表格!$G:$Q,9,FALSE)</f>
        <v>On</v>
      </c>
      <c r="L2534">
        <v>1</v>
      </c>
      <c r="M2534" t="s">
        <v>156</v>
      </c>
      <c r="N2534" t="s">
        <v>157</v>
      </c>
      <c r="O2534" t="s">
        <v>158</v>
      </c>
      <c r="P2534" t="str">
        <f>VLOOKUP('intouch变量（离散）'!$A2534,基本表格!$G:$Q,3,FALSE)</f>
        <v>DB1400,X1902.6</v>
      </c>
      <c r="Q2534" t="str">
        <f>VLOOKUP('intouch变量（离散）'!$A2534,基本表格!$G:$Q,10,FALSE)</f>
        <v>Yes</v>
      </c>
      <c r="R2534" t="str">
        <f t="shared" si="240"/>
        <v>DB1400,X1902.6 Spare 备用 电机控制 堵料报警</v>
      </c>
      <c r="S2534">
        <v>0</v>
      </c>
      <c r="T2534">
        <v>0</v>
      </c>
    </row>
    <row r="2535" spans="1:20">
      <c r="A2535" t="s">
        <v>2691</v>
      </c>
      <c r="B2535" s="11" t="str">
        <f t="shared" si="239"/>
        <v>CHP4</v>
      </c>
      <c r="C2535" s="11" t="str">
        <f>VLOOKUP('intouch变量（离散）'!$A2535,基本表格!$G:$Q,2,FALSE)</f>
        <v>Spare 备用 电机控制 堵料检测</v>
      </c>
      <c r="D2535" t="s">
        <v>154</v>
      </c>
      <c r="E2535" t="str">
        <f t="shared" si="235"/>
        <v>No</v>
      </c>
      <c r="F2535" t="str">
        <f t="shared" si="236"/>
        <v>0</v>
      </c>
      <c r="G2535" t="s">
        <v>154</v>
      </c>
      <c r="H2535" t="s">
        <v>155</v>
      </c>
      <c r="I2535" t="str">
        <f t="shared" si="237"/>
        <v/>
      </c>
      <c r="J2535" t="str">
        <f t="shared" si="238"/>
        <v/>
      </c>
      <c r="K2535" t="str">
        <f>VLOOKUP('intouch变量（离散）'!$A2535,基本表格!$G:$Q,9,FALSE)</f>
        <v>None</v>
      </c>
      <c r="L2535">
        <v>1</v>
      </c>
      <c r="M2535" t="s">
        <v>156</v>
      </c>
      <c r="N2535" t="s">
        <v>157</v>
      </c>
      <c r="O2535" t="s">
        <v>158</v>
      </c>
      <c r="P2535" t="str">
        <f>VLOOKUP('intouch变量（离散）'!$A2535,基本表格!$G:$Q,3,FALSE)</f>
        <v>DB1400,X1902.7</v>
      </c>
      <c r="Q2535" t="str">
        <f>VLOOKUP('intouch变量（离散）'!$A2535,基本表格!$G:$Q,10,FALSE)</f>
        <v>Yes</v>
      </c>
      <c r="R2535" t="str">
        <f t="shared" si="240"/>
        <v>DB1400,X1902.7 Spare 备用 电机控制 堵料检测</v>
      </c>
      <c r="S2535">
        <v>0</v>
      </c>
      <c r="T2535">
        <v>0</v>
      </c>
    </row>
    <row r="2536" spans="1:20">
      <c r="A2536" t="s">
        <v>2692</v>
      </c>
      <c r="B2536" s="11" t="str">
        <f t="shared" si="239"/>
        <v>CHP4</v>
      </c>
      <c r="C2536" s="11" t="str">
        <f>VLOOKUP('intouch变量（离散）'!$A2536,基本表格!$G:$Q,2,FALSE)</f>
        <v>Spare 备用 电机控制 堵料保护使能</v>
      </c>
      <c r="D2536" t="s">
        <v>154</v>
      </c>
      <c r="E2536" t="str">
        <f t="shared" si="235"/>
        <v>Yes</v>
      </c>
      <c r="F2536" t="str">
        <f t="shared" si="236"/>
        <v>900</v>
      </c>
      <c r="G2536" t="s">
        <v>154</v>
      </c>
      <c r="H2536" t="s">
        <v>155</v>
      </c>
      <c r="I2536" t="str">
        <f t="shared" si="237"/>
        <v>禁用</v>
      </c>
      <c r="J2536" t="str">
        <f t="shared" si="238"/>
        <v>启用</v>
      </c>
      <c r="K2536" t="str">
        <f>VLOOKUP('intouch变量（离散）'!$A2536,基本表格!$G:$Q,9,FALSE)</f>
        <v>None</v>
      </c>
      <c r="L2536">
        <v>1</v>
      </c>
      <c r="M2536" t="s">
        <v>156</v>
      </c>
      <c r="N2536" t="s">
        <v>157</v>
      </c>
      <c r="O2536" t="s">
        <v>158</v>
      </c>
      <c r="P2536" t="str">
        <f>VLOOKUP('intouch变量（离散）'!$A2536,基本表格!$G:$Q,3,FALSE)</f>
        <v>DB1400,X1903.0</v>
      </c>
      <c r="Q2536" t="str">
        <f>VLOOKUP('intouch变量（离散）'!$A2536,基本表格!$G:$Q,10,FALSE)</f>
        <v>No</v>
      </c>
      <c r="R2536" t="str">
        <f t="shared" si="240"/>
        <v>DB1400,X1903.0 Spare 备用 电机控制 堵料保护使能</v>
      </c>
      <c r="S2536">
        <v>0</v>
      </c>
      <c r="T2536">
        <v>0</v>
      </c>
    </row>
    <row r="2537" spans="1:20">
      <c r="A2537" t="s">
        <v>2693</v>
      </c>
      <c r="B2537" s="11" t="str">
        <f t="shared" si="239"/>
        <v>CHP4</v>
      </c>
      <c r="C2537" s="11" t="str">
        <f>VLOOKUP('intouch变量（离散）'!$A2537,基本表格!$G:$Q,2,FALSE)</f>
        <v>Spare 备用 电机控制 堵料导致停机</v>
      </c>
      <c r="D2537" t="s">
        <v>154</v>
      </c>
      <c r="E2537" t="str">
        <f t="shared" si="235"/>
        <v>No</v>
      </c>
      <c r="F2537" t="str">
        <f t="shared" si="236"/>
        <v>0</v>
      </c>
      <c r="G2537" t="s">
        <v>154</v>
      </c>
      <c r="H2537" t="s">
        <v>155</v>
      </c>
      <c r="I2537" t="str">
        <f t="shared" si="237"/>
        <v/>
      </c>
      <c r="J2537" t="str">
        <f t="shared" si="238"/>
        <v/>
      </c>
      <c r="K2537" t="str">
        <f>VLOOKUP('intouch变量（离散）'!$A2537,基本表格!$G:$Q,9,FALSE)</f>
        <v>On</v>
      </c>
      <c r="L2537">
        <v>1</v>
      </c>
      <c r="M2537" t="s">
        <v>156</v>
      </c>
      <c r="N2537" t="s">
        <v>157</v>
      </c>
      <c r="O2537" t="s">
        <v>158</v>
      </c>
      <c r="P2537" t="str">
        <f>VLOOKUP('intouch变量（离散）'!$A2537,基本表格!$G:$Q,3,FALSE)</f>
        <v>DB1400,X1903.1</v>
      </c>
      <c r="Q2537" t="str">
        <f>VLOOKUP('intouch变量（离散）'!$A2537,基本表格!$G:$Q,10,FALSE)</f>
        <v>Yes</v>
      </c>
      <c r="R2537" t="str">
        <f t="shared" si="240"/>
        <v>DB1400,X1903.1 Spare 备用 电机控制 堵料导致停机</v>
      </c>
      <c r="S2537">
        <v>0</v>
      </c>
      <c r="T2537">
        <v>0</v>
      </c>
    </row>
    <row r="2538" spans="1:20">
      <c r="A2538" t="s">
        <v>2694</v>
      </c>
      <c r="B2538" s="11" t="str">
        <f t="shared" si="239"/>
        <v>CHP4</v>
      </c>
      <c r="C2538" s="11" t="str">
        <f>VLOOKUP('intouch变量（离散）'!$A2538,基本表格!$G:$Q,2,FALSE)</f>
        <v>Spare 备用 电机控制 拉线开关</v>
      </c>
      <c r="D2538" t="s">
        <v>154</v>
      </c>
      <c r="E2538" t="str">
        <f t="shared" si="235"/>
        <v>No</v>
      </c>
      <c r="F2538" t="str">
        <f t="shared" si="236"/>
        <v>0</v>
      </c>
      <c r="G2538" t="s">
        <v>154</v>
      </c>
      <c r="H2538" t="s">
        <v>155</v>
      </c>
      <c r="I2538" t="str">
        <f t="shared" si="237"/>
        <v/>
      </c>
      <c r="J2538" t="str">
        <f t="shared" si="238"/>
        <v/>
      </c>
      <c r="K2538" t="str">
        <f>VLOOKUP('intouch变量（离散）'!$A2538,基本表格!$G:$Q,9,FALSE)</f>
        <v>On</v>
      </c>
      <c r="L2538">
        <v>1</v>
      </c>
      <c r="M2538" t="s">
        <v>156</v>
      </c>
      <c r="N2538" t="s">
        <v>157</v>
      </c>
      <c r="O2538" t="s">
        <v>158</v>
      </c>
      <c r="P2538" t="str">
        <f>VLOOKUP('intouch变量（离散）'!$A2538,基本表格!$G:$Q,3,FALSE)</f>
        <v>DB1400,X1908.0</v>
      </c>
      <c r="Q2538" t="str">
        <f>VLOOKUP('intouch变量（离散）'!$A2538,基本表格!$G:$Q,10,FALSE)</f>
        <v>Yes</v>
      </c>
      <c r="R2538" t="str">
        <f t="shared" si="240"/>
        <v>DB1400,X1908.0 Spare 备用 电机控制 拉线开关</v>
      </c>
      <c r="S2538">
        <v>0</v>
      </c>
      <c r="T2538">
        <v>0</v>
      </c>
    </row>
    <row r="2539" spans="1:20">
      <c r="A2539" t="s">
        <v>2695</v>
      </c>
      <c r="B2539" s="11" t="str">
        <f t="shared" si="239"/>
        <v>CHP4</v>
      </c>
      <c r="C2539" s="11" t="str">
        <f>VLOOKUP('intouch变量（离散）'!$A2539,基本表格!$G:$Q,2,FALSE)</f>
        <v>Spare 备用 电机控制 左跑偏报警</v>
      </c>
      <c r="D2539" t="s">
        <v>154</v>
      </c>
      <c r="E2539" t="str">
        <f t="shared" si="235"/>
        <v>No</v>
      </c>
      <c r="F2539" t="str">
        <f t="shared" si="236"/>
        <v>0</v>
      </c>
      <c r="G2539" t="s">
        <v>154</v>
      </c>
      <c r="H2539" t="s">
        <v>155</v>
      </c>
      <c r="I2539" t="str">
        <f t="shared" si="237"/>
        <v/>
      </c>
      <c r="J2539" t="str">
        <f t="shared" si="238"/>
        <v/>
      </c>
      <c r="K2539" t="str">
        <f>VLOOKUP('intouch变量（离散）'!$A2539,基本表格!$G:$Q,9,FALSE)</f>
        <v>On</v>
      </c>
      <c r="L2539">
        <v>1</v>
      </c>
      <c r="M2539" t="s">
        <v>156</v>
      </c>
      <c r="N2539" t="s">
        <v>157</v>
      </c>
      <c r="O2539" t="s">
        <v>158</v>
      </c>
      <c r="P2539" t="str">
        <f>VLOOKUP('intouch变量（离散）'!$A2539,基本表格!$G:$Q,3,FALSE)</f>
        <v>DB1400,X1908.1</v>
      </c>
      <c r="Q2539" t="str">
        <f>VLOOKUP('intouch变量（离散）'!$A2539,基本表格!$G:$Q,10,FALSE)</f>
        <v>Yes</v>
      </c>
      <c r="R2539" t="str">
        <f t="shared" si="240"/>
        <v>DB1400,X1908.1 Spare 备用 电机控制 左跑偏报警</v>
      </c>
      <c r="S2539">
        <v>0</v>
      </c>
      <c r="T2539">
        <v>0</v>
      </c>
    </row>
    <row r="2540" spans="1:20">
      <c r="A2540" t="s">
        <v>2696</v>
      </c>
      <c r="B2540" s="11" t="str">
        <f t="shared" si="239"/>
        <v>CHP4</v>
      </c>
      <c r="C2540" s="11" t="str">
        <f>VLOOKUP('intouch变量（离散）'!$A2540,基本表格!$G:$Q,2,FALSE)</f>
        <v>Spare 备用 电机控制 左跑偏1检测</v>
      </c>
      <c r="D2540" t="s">
        <v>154</v>
      </c>
      <c r="E2540" t="str">
        <f t="shared" si="235"/>
        <v>No</v>
      </c>
      <c r="F2540" t="str">
        <f t="shared" si="236"/>
        <v>0</v>
      </c>
      <c r="G2540" t="s">
        <v>154</v>
      </c>
      <c r="H2540" t="s">
        <v>155</v>
      </c>
      <c r="I2540" t="str">
        <f t="shared" si="237"/>
        <v/>
      </c>
      <c r="J2540" t="str">
        <f t="shared" si="238"/>
        <v/>
      </c>
      <c r="K2540" t="str">
        <f>VLOOKUP('intouch变量（离散）'!$A2540,基本表格!$G:$Q,9,FALSE)</f>
        <v>None</v>
      </c>
      <c r="L2540">
        <v>1</v>
      </c>
      <c r="M2540" t="s">
        <v>156</v>
      </c>
      <c r="N2540" t="s">
        <v>157</v>
      </c>
      <c r="O2540" t="s">
        <v>158</v>
      </c>
      <c r="P2540" t="str">
        <f>VLOOKUP('intouch变量（离散）'!$A2540,基本表格!$G:$Q,3,FALSE)</f>
        <v>DB1400,X1908.2</v>
      </c>
      <c r="Q2540" t="str">
        <f>VLOOKUP('intouch变量（离散）'!$A2540,基本表格!$G:$Q,10,FALSE)</f>
        <v>Yes</v>
      </c>
      <c r="R2540" t="str">
        <f t="shared" si="240"/>
        <v>DB1400,X1908.2 Spare 备用 电机控制 左跑偏1检测</v>
      </c>
      <c r="S2540">
        <v>0</v>
      </c>
      <c r="T2540">
        <v>0</v>
      </c>
    </row>
    <row r="2541" spans="1:20">
      <c r="A2541" t="s">
        <v>2697</v>
      </c>
      <c r="B2541" s="11" t="str">
        <f t="shared" si="239"/>
        <v>CHP4</v>
      </c>
      <c r="C2541" s="11" t="str">
        <f>VLOOKUP('intouch变量（离散）'!$A2541,基本表格!$G:$Q,2,FALSE)</f>
        <v>Spare 备用 电机控制 左跑偏保护使能</v>
      </c>
      <c r="D2541" t="s">
        <v>154</v>
      </c>
      <c r="E2541" t="str">
        <f t="shared" si="235"/>
        <v>Yes</v>
      </c>
      <c r="F2541" t="str">
        <f t="shared" si="236"/>
        <v>900</v>
      </c>
      <c r="G2541" t="s">
        <v>154</v>
      </c>
      <c r="H2541" t="s">
        <v>155</v>
      </c>
      <c r="I2541" t="str">
        <f t="shared" si="237"/>
        <v>禁用</v>
      </c>
      <c r="J2541" t="str">
        <f t="shared" si="238"/>
        <v>启用</v>
      </c>
      <c r="K2541" t="str">
        <f>VLOOKUP('intouch变量（离散）'!$A2541,基本表格!$G:$Q,9,FALSE)</f>
        <v>None</v>
      </c>
      <c r="L2541">
        <v>1</v>
      </c>
      <c r="M2541" t="s">
        <v>156</v>
      </c>
      <c r="N2541" t="s">
        <v>157</v>
      </c>
      <c r="O2541" t="s">
        <v>158</v>
      </c>
      <c r="P2541" t="str">
        <f>VLOOKUP('intouch变量（离散）'!$A2541,基本表格!$G:$Q,3,FALSE)</f>
        <v>DB1400,X1908.3</v>
      </c>
      <c r="Q2541" t="str">
        <f>VLOOKUP('intouch变量（离散）'!$A2541,基本表格!$G:$Q,10,FALSE)</f>
        <v>No</v>
      </c>
      <c r="R2541" t="str">
        <f t="shared" si="240"/>
        <v>DB1400,X1908.3 Spare 备用 电机控制 左跑偏保护使能</v>
      </c>
      <c r="S2541">
        <v>0</v>
      </c>
      <c r="T2541">
        <v>0</v>
      </c>
    </row>
    <row r="2542" spans="1:20">
      <c r="A2542" t="s">
        <v>2698</v>
      </c>
      <c r="B2542" s="11" t="str">
        <f t="shared" si="239"/>
        <v>CHP4</v>
      </c>
      <c r="C2542" s="11" t="str">
        <f>VLOOKUP('intouch变量（离散）'!$A2542,基本表格!$G:$Q,2,FALSE)</f>
        <v>Spare 备用 电机控制 左跑偏导致停机</v>
      </c>
      <c r="D2542" t="s">
        <v>154</v>
      </c>
      <c r="E2542" t="str">
        <f t="shared" si="235"/>
        <v>No</v>
      </c>
      <c r="F2542" t="str">
        <f t="shared" si="236"/>
        <v>0</v>
      </c>
      <c r="G2542" t="s">
        <v>154</v>
      </c>
      <c r="H2542" t="s">
        <v>155</v>
      </c>
      <c r="I2542" t="str">
        <f t="shared" si="237"/>
        <v/>
      </c>
      <c r="J2542" t="str">
        <f t="shared" si="238"/>
        <v/>
      </c>
      <c r="K2542" t="str">
        <f>VLOOKUP('intouch变量（离散）'!$A2542,基本表格!$G:$Q,9,FALSE)</f>
        <v>On</v>
      </c>
      <c r="L2542">
        <v>1</v>
      </c>
      <c r="M2542" t="s">
        <v>156</v>
      </c>
      <c r="N2542" t="s">
        <v>157</v>
      </c>
      <c r="O2542" t="s">
        <v>158</v>
      </c>
      <c r="P2542" t="str">
        <f>VLOOKUP('intouch变量（离散）'!$A2542,基本表格!$G:$Q,3,FALSE)</f>
        <v>DB1400,X1908.4</v>
      </c>
      <c r="Q2542" t="str">
        <f>VLOOKUP('intouch变量（离散）'!$A2542,基本表格!$G:$Q,10,FALSE)</f>
        <v>Yes</v>
      </c>
      <c r="R2542" t="str">
        <f t="shared" si="240"/>
        <v>DB1400,X1908.4 Spare 备用 电机控制 左跑偏导致停机</v>
      </c>
      <c r="S2542">
        <v>0</v>
      </c>
      <c r="T2542">
        <v>0</v>
      </c>
    </row>
    <row r="2543" spans="1:20">
      <c r="A2543" t="s">
        <v>2699</v>
      </c>
      <c r="B2543" s="11" t="str">
        <f t="shared" si="239"/>
        <v>CHP4</v>
      </c>
      <c r="C2543" s="11" t="str">
        <f>VLOOKUP('intouch变量（离散）'!$A2543,基本表格!$G:$Q,2,FALSE)</f>
        <v>Spare 备用 电机控制 右 跑偏报警</v>
      </c>
      <c r="D2543" t="s">
        <v>154</v>
      </c>
      <c r="E2543" t="str">
        <f t="shared" si="235"/>
        <v>No</v>
      </c>
      <c r="F2543" t="str">
        <f t="shared" si="236"/>
        <v>0</v>
      </c>
      <c r="G2543" t="s">
        <v>154</v>
      </c>
      <c r="H2543" t="s">
        <v>155</v>
      </c>
      <c r="I2543" t="str">
        <f t="shared" si="237"/>
        <v/>
      </c>
      <c r="J2543" t="str">
        <f t="shared" si="238"/>
        <v/>
      </c>
      <c r="K2543" t="str">
        <f>VLOOKUP('intouch变量（离散）'!$A2543,基本表格!$G:$Q,9,FALSE)</f>
        <v>On</v>
      </c>
      <c r="L2543">
        <v>1</v>
      </c>
      <c r="M2543" t="s">
        <v>156</v>
      </c>
      <c r="N2543" t="s">
        <v>157</v>
      </c>
      <c r="O2543" t="s">
        <v>158</v>
      </c>
      <c r="P2543" t="str">
        <f>VLOOKUP('intouch变量（离散）'!$A2543,基本表格!$G:$Q,3,FALSE)</f>
        <v>DB1400,X1912.0</v>
      </c>
      <c r="Q2543" t="str">
        <f>VLOOKUP('intouch变量（离散）'!$A2543,基本表格!$G:$Q,10,FALSE)</f>
        <v>Yes</v>
      </c>
      <c r="R2543" t="str">
        <f t="shared" si="240"/>
        <v>DB1400,X1912.0 Spare 备用 电机控制 右 跑偏报警</v>
      </c>
      <c r="S2543">
        <v>0</v>
      </c>
      <c r="T2543">
        <v>0</v>
      </c>
    </row>
    <row r="2544" spans="1:20">
      <c r="A2544" t="s">
        <v>2700</v>
      </c>
      <c r="B2544" s="11" t="str">
        <f t="shared" si="239"/>
        <v>CHP4</v>
      </c>
      <c r="C2544" s="11" t="str">
        <f>VLOOKUP('intouch变量（离散）'!$A2544,基本表格!$G:$Q,2,FALSE)</f>
        <v>Spare 备用 电机控制 右跑偏1检测</v>
      </c>
      <c r="D2544" t="s">
        <v>154</v>
      </c>
      <c r="E2544" t="str">
        <f t="shared" si="235"/>
        <v>No</v>
      </c>
      <c r="F2544" t="str">
        <f t="shared" si="236"/>
        <v>0</v>
      </c>
      <c r="G2544" t="s">
        <v>154</v>
      </c>
      <c r="H2544" t="s">
        <v>155</v>
      </c>
      <c r="I2544" t="str">
        <f t="shared" si="237"/>
        <v/>
      </c>
      <c r="J2544" t="str">
        <f t="shared" si="238"/>
        <v/>
      </c>
      <c r="K2544" t="str">
        <f>VLOOKUP('intouch变量（离散）'!$A2544,基本表格!$G:$Q,9,FALSE)</f>
        <v>None</v>
      </c>
      <c r="L2544">
        <v>1</v>
      </c>
      <c r="M2544" t="s">
        <v>156</v>
      </c>
      <c r="N2544" t="s">
        <v>157</v>
      </c>
      <c r="O2544" t="s">
        <v>158</v>
      </c>
      <c r="P2544" t="str">
        <f>VLOOKUP('intouch变量（离散）'!$A2544,基本表格!$G:$Q,3,FALSE)</f>
        <v>DB1400,X1912.1</v>
      </c>
      <c r="Q2544" t="str">
        <f>VLOOKUP('intouch变量（离散）'!$A2544,基本表格!$G:$Q,10,FALSE)</f>
        <v>Yes</v>
      </c>
      <c r="R2544" t="str">
        <f t="shared" si="240"/>
        <v>DB1400,X1912.1 Spare 备用 电机控制 右跑偏1检测</v>
      </c>
      <c r="S2544">
        <v>0</v>
      </c>
      <c r="T2544">
        <v>0</v>
      </c>
    </row>
    <row r="2545" spans="1:20">
      <c r="A2545" t="s">
        <v>2701</v>
      </c>
      <c r="B2545" s="11" t="str">
        <f t="shared" si="239"/>
        <v>CHP4</v>
      </c>
      <c r="C2545" s="11" t="str">
        <f>VLOOKUP('intouch变量（离散）'!$A2545,基本表格!$G:$Q,2,FALSE)</f>
        <v>Spare 备用 电机控制 右跑偏保护使能</v>
      </c>
      <c r="D2545" t="s">
        <v>154</v>
      </c>
      <c r="E2545" t="str">
        <f t="shared" si="235"/>
        <v>Yes</v>
      </c>
      <c r="F2545" t="str">
        <f t="shared" si="236"/>
        <v>900</v>
      </c>
      <c r="G2545" t="s">
        <v>154</v>
      </c>
      <c r="H2545" t="s">
        <v>155</v>
      </c>
      <c r="I2545" t="str">
        <f t="shared" si="237"/>
        <v>禁用</v>
      </c>
      <c r="J2545" t="str">
        <f t="shared" si="238"/>
        <v>启用</v>
      </c>
      <c r="K2545" t="str">
        <f>VLOOKUP('intouch变量（离散）'!$A2545,基本表格!$G:$Q,9,FALSE)</f>
        <v>None</v>
      </c>
      <c r="L2545">
        <v>1</v>
      </c>
      <c r="M2545" t="s">
        <v>156</v>
      </c>
      <c r="N2545" t="s">
        <v>157</v>
      </c>
      <c r="O2545" t="s">
        <v>158</v>
      </c>
      <c r="P2545" t="str">
        <f>VLOOKUP('intouch变量（离散）'!$A2545,基本表格!$G:$Q,3,FALSE)</f>
        <v>DB1400,X1912.2</v>
      </c>
      <c r="Q2545" t="str">
        <f>VLOOKUP('intouch变量（离散）'!$A2545,基本表格!$G:$Q,10,FALSE)</f>
        <v>No</v>
      </c>
      <c r="R2545" t="str">
        <f t="shared" si="240"/>
        <v>DB1400,X1912.2 Spare 备用 电机控制 右跑偏保护使能</v>
      </c>
      <c r="S2545">
        <v>0</v>
      </c>
      <c r="T2545">
        <v>0</v>
      </c>
    </row>
    <row r="2546" spans="1:20">
      <c r="A2546" t="s">
        <v>2702</v>
      </c>
      <c r="B2546" s="11" t="str">
        <f t="shared" si="239"/>
        <v>CHP4</v>
      </c>
      <c r="C2546" s="11" t="str">
        <f>VLOOKUP('intouch变量（离散）'!$A2546,基本表格!$G:$Q,2,FALSE)</f>
        <v>Spare 备用 电机控制 右跑偏导致停机</v>
      </c>
      <c r="D2546" t="s">
        <v>154</v>
      </c>
      <c r="E2546" t="str">
        <f t="shared" si="235"/>
        <v>No</v>
      </c>
      <c r="F2546" t="str">
        <f t="shared" si="236"/>
        <v>0</v>
      </c>
      <c r="G2546" t="s">
        <v>154</v>
      </c>
      <c r="H2546" t="s">
        <v>155</v>
      </c>
      <c r="I2546" t="str">
        <f t="shared" si="237"/>
        <v/>
      </c>
      <c r="J2546" t="str">
        <f t="shared" si="238"/>
        <v/>
      </c>
      <c r="K2546" t="str">
        <f>VLOOKUP('intouch变量（离散）'!$A2546,基本表格!$G:$Q,9,FALSE)</f>
        <v>On</v>
      </c>
      <c r="L2546">
        <v>1</v>
      </c>
      <c r="M2546" t="s">
        <v>156</v>
      </c>
      <c r="N2546" t="s">
        <v>157</v>
      </c>
      <c r="O2546" t="s">
        <v>158</v>
      </c>
      <c r="P2546" t="str">
        <f>VLOOKUP('intouch变量（离散）'!$A2546,基本表格!$G:$Q,3,FALSE)</f>
        <v>DB1400,X1912.3</v>
      </c>
      <c r="Q2546" t="str">
        <f>VLOOKUP('intouch变量（离散）'!$A2546,基本表格!$G:$Q,10,FALSE)</f>
        <v>Yes</v>
      </c>
      <c r="R2546" t="str">
        <f t="shared" si="240"/>
        <v>DB1400,X1912.3 Spare 备用 电机控制 右跑偏导致停机</v>
      </c>
      <c r="S2546">
        <v>0</v>
      </c>
      <c r="T2546">
        <v>0</v>
      </c>
    </row>
    <row r="2547" spans="1:20">
      <c r="A2547" t="s">
        <v>2703</v>
      </c>
      <c r="B2547" s="11" t="str">
        <f t="shared" si="239"/>
        <v>CHP4</v>
      </c>
      <c r="C2547" s="11" t="str">
        <f>VLOOKUP('intouch变量（离散）'!$A2547,基本表格!$G:$Q,2,FALSE)</f>
        <v>Spare 备用 电机控制 三角型</v>
      </c>
      <c r="D2547" t="s">
        <v>154</v>
      </c>
      <c r="E2547" t="str">
        <f t="shared" si="235"/>
        <v>No</v>
      </c>
      <c r="F2547" t="str">
        <f t="shared" si="236"/>
        <v>0</v>
      </c>
      <c r="G2547" t="s">
        <v>154</v>
      </c>
      <c r="H2547" t="s">
        <v>155</v>
      </c>
      <c r="I2547" t="str">
        <f t="shared" si="237"/>
        <v/>
      </c>
      <c r="J2547" t="str">
        <f t="shared" si="238"/>
        <v/>
      </c>
      <c r="K2547" t="str">
        <f>VLOOKUP('intouch变量（离散）'!$A2547,基本表格!$G:$Q,9,FALSE)</f>
        <v>None</v>
      </c>
      <c r="L2547">
        <v>1</v>
      </c>
      <c r="M2547" t="s">
        <v>156</v>
      </c>
      <c r="N2547" t="s">
        <v>157</v>
      </c>
      <c r="O2547" t="s">
        <v>158</v>
      </c>
      <c r="P2547" t="str">
        <f>VLOOKUP('intouch变量（离散）'!$A2547,基本表格!$G:$Q,3,FALSE)</f>
        <v>DB1400,X1916.0</v>
      </c>
      <c r="Q2547" t="str">
        <f>VLOOKUP('intouch变量（离散）'!$A2547,基本表格!$G:$Q,10,FALSE)</f>
        <v>Yes</v>
      </c>
      <c r="R2547" t="str">
        <f t="shared" si="240"/>
        <v>DB1400,X1916.0 Spare 备用 电机控制 三角型</v>
      </c>
      <c r="S2547">
        <v>0</v>
      </c>
      <c r="T2547">
        <v>0</v>
      </c>
    </row>
    <row r="2548" spans="1:20">
      <c r="A2548" t="s">
        <v>2704</v>
      </c>
      <c r="B2548" s="11" t="str">
        <f t="shared" si="239"/>
        <v>CHP4</v>
      </c>
      <c r="C2548" s="11" t="str">
        <f>VLOOKUP('intouch变量（离散）'!$A2548,基本表格!$G:$Q,2,FALSE)</f>
        <v>Spare 备用 电机控制 星型</v>
      </c>
      <c r="D2548" t="s">
        <v>154</v>
      </c>
      <c r="E2548" t="str">
        <f t="shared" si="235"/>
        <v>No</v>
      </c>
      <c r="F2548" t="str">
        <f t="shared" si="236"/>
        <v>0</v>
      </c>
      <c r="G2548" t="s">
        <v>154</v>
      </c>
      <c r="H2548" t="s">
        <v>155</v>
      </c>
      <c r="I2548" t="str">
        <f t="shared" si="237"/>
        <v/>
      </c>
      <c r="J2548" t="str">
        <f t="shared" si="238"/>
        <v/>
      </c>
      <c r="K2548" t="str">
        <f>VLOOKUP('intouch变量（离散）'!$A2548,基本表格!$G:$Q,9,FALSE)</f>
        <v>None</v>
      </c>
      <c r="L2548">
        <v>1</v>
      </c>
      <c r="M2548" t="s">
        <v>156</v>
      </c>
      <c r="N2548" t="s">
        <v>157</v>
      </c>
      <c r="O2548" t="s">
        <v>158</v>
      </c>
      <c r="P2548" t="str">
        <f>VLOOKUP('intouch变量（离散）'!$A2548,基本表格!$G:$Q,3,FALSE)</f>
        <v>DB1400,X1916.1</v>
      </c>
      <c r="Q2548" t="str">
        <f>VLOOKUP('intouch变量（离散）'!$A2548,基本表格!$G:$Q,10,FALSE)</f>
        <v>Yes</v>
      </c>
      <c r="R2548" t="str">
        <f t="shared" si="240"/>
        <v>DB1400,X1916.1 Spare 备用 电机控制 星型</v>
      </c>
      <c r="S2548">
        <v>0</v>
      </c>
      <c r="T2548">
        <v>0</v>
      </c>
    </row>
    <row r="2549" spans="1:20">
      <c r="A2549" t="s">
        <v>2705</v>
      </c>
      <c r="B2549" s="11" t="str">
        <f t="shared" si="239"/>
        <v>CHP4</v>
      </c>
      <c r="C2549" s="11" t="str">
        <f>VLOOKUP('intouch变量（离散）'!$A2549,基本表格!$G:$Q,2,FALSE)</f>
        <v>Spare 备用 电机控制 维修开关</v>
      </c>
      <c r="D2549" t="s">
        <v>154</v>
      </c>
      <c r="E2549" t="str">
        <f t="shared" si="235"/>
        <v>No</v>
      </c>
      <c r="F2549" t="str">
        <f t="shared" si="236"/>
        <v>0</v>
      </c>
      <c r="G2549" t="s">
        <v>154</v>
      </c>
      <c r="H2549" t="s">
        <v>155</v>
      </c>
      <c r="I2549" t="str">
        <f t="shared" si="237"/>
        <v/>
      </c>
      <c r="J2549" t="str">
        <f t="shared" si="238"/>
        <v/>
      </c>
      <c r="K2549" t="str">
        <f>VLOOKUP('intouch变量（离散）'!$A2549,基本表格!$G:$Q,9,FALSE)</f>
        <v>On</v>
      </c>
      <c r="L2549">
        <v>1</v>
      </c>
      <c r="M2549" t="s">
        <v>156</v>
      </c>
      <c r="N2549" t="s">
        <v>157</v>
      </c>
      <c r="O2549" t="s">
        <v>158</v>
      </c>
      <c r="P2549" t="str">
        <f>VLOOKUP('intouch变量（离散）'!$A2549,基本表格!$G:$Q,3,FALSE)</f>
        <v>DB1400,X1916.2</v>
      </c>
      <c r="Q2549" t="str">
        <f>VLOOKUP('intouch变量（离散）'!$A2549,基本表格!$G:$Q,10,FALSE)</f>
        <v>Yes</v>
      </c>
      <c r="R2549" t="str">
        <f t="shared" si="240"/>
        <v>DB1400,X1916.2 Spare 备用 电机控制 维修开关</v>
      </c>
      <c r="S2549">
        <v>0</v>
      </c>
      <c r="T2549">
        <v>0</v>
      </c>
    </row>
    <row r="2550" spans="1:20">
      <c r="A2550" t="s">
        <v>2706</v>
      </c>
      <c r="B2550" s="11" t="str">
        <f t="shared" si="239"/>
        <v>CHP4</v>
      </c>
      <c r="C2550" s="11" t="str">
        <f>VLOOKUP('intouch变量（离散）'!$A2550,基本表格!$G:$Q,2,FALSE)</f>
        <v>Spare 备用 电机控制 左跑偏2检测</v>
      </c>
      <c r="D2550" t="s">
        <v>154</v>
      </c>
      <c r="E2550" t="str">
        <f t="shared" si="235"/>
        <v>No</v>
      </c>
      <c r="F2550" t="str">
        <f t="shared" si="236"/>
        <v>0</v>
      </c>
      <c r="G2550" t="s">
        <v>154</v>
      </c>
      <c r="H2550" t="s">
        <v>155</v>
      </c>
      <c r="I2550" t="str">
        <f t="shared" si="237"/>
        <v/>
      </c>
      <c r="J2550" t="str">
        <f t="shared" si="238"/>
        <v/>
      </c>
      <c r="K2550" t="str">
        <f>VLOOKUP('intouch变量（离散）'!$A2550,基本表格!$G:$Q,9,FALSE)</f>
        <v>None</v>
      </c>
      <c r="L2550">
        <v>1</v>
      </c>
      <c r="M2550" t="s">
        <v>156</v>
      </c>
      <c r="N2550" t="s">
        <v>157</v>
      </c>
      <c r="O2550" t="s">
        <v>158</v>
      </c>
      <c r="P2550" t="str">
        <f>VLOOKUP('intouch变量（离散）'!$A2550,基本表格!$G:$Q,3,FALSE)</f>
        <v>DB1400,X1916.3</v>
      </c>
      <c r="Q2550" t="str">
        <f>VLOOKUP('intouch变量（离散）'!$A2550,基本表格!$G:$Q,10,FALSE)</f>
        <v>Yes</v>
      </c>
      <c r="R2550" t="str">
        <f t="shared" si="240"/>
        <v>DB1400,X1916.3 Spare 备用 电机控制 左跑偏2检测</v>
      </c>
      <c r="S2550">
        <v>0</v>
      </c>
      <c r="T2550">
        <v>0</v>
      </c>
    </row>
    <row r="2551" spans="1:20">
      <c r="A2551" t="s">
        <v>2707</v>
      </c>
      <c r="B2551" s="11" t="str">
        <f t="shared" si="239"/>
        <v>CHP4</v>
      </c>
      <c r="C2551" s="11" t="str">
        <f>VLOOKUP('intouch变量（离散）'!$A2551,基本表格!$G:$Q,2,FALSE)</f>
        <v>Spare 备用 电机控制 右跑偏2检测</v>
      </c>
      <c r="D2551" t="s">
        <v>154</v>
      </c>
      <c r="E2551" t="str">
        <f t="shared" si="235"/>
        <v>No</v>
      </c>
      <c r="F2551" t="str">
        <f t="shared" si="236"/>
        <v>0</v>
      </c>
      <c r="G2551" t="s">
        <v>154</v>
      </c>
      <c r="H2551" t="s">
        <v>155</v>
      </c>
      <c r="I2551" t="str">
        <f t="shared" si="237"/>
        <v/>
      </c>
      <c r="J2551" t="str">
        <f t="shared" si="238"/>
        <v/>
      </c>
      <c r="K2551" t="str">
        <f>VLOOKUP('intouch变量（离散）'!$A2551,基本表格!$G:$Q,9,FALSE)</f>
        <v>None</v>
      </c>
      <c r="L2551">
        <v>1</v>
      </c>
      <c r="M2551" t="s">
        <v>156</v>
      </c>
      <c r="N2551" t="s">
        <v>157</v>
      </c>
      <c r="O2551" t="s">
        <v>158</v>
      </c>
      <c r="P2551" t="str">
        <f>VLOOKUP('intouch变量（离散）'!$A2551,基本表格!$G:$Q,3,FALSE)</f>
        <v>DB1400,X1916.4</v>
      </c>
      <c r="Q2551" t="str">
        <f>VLOOKUP('intouch变量（离散）'!$A2551,基本表格!$G:$Q,10,FALSE)</f>
        <v>Yes</v>
      </c>
      <c r="R2551" t="str">
        <f t="shared" si="240"/>
        <v>DB1400,X1916.4 Spare 备用 电机控制 右跑偏2检测</v>
      </c>
      <c r="S2551">
        <v>0</v>
      </c>
      <c r="T2551">
        <v>0</v>
      </c>
    </row>
    <row r="2552" spans="1:20">
      <c r="A2552" t="s">
        <v>2708</v>
      </c>
      <c r="B2552" s="11" t="str">
        <f t="shared" si="239"/>
        <v>CHP4</v>
      </c>
      <c r="C2552" s="11" t="str">
        <f>VLOOKUP('intouch变量（离散）'!$A2552,基本表格!$G:$Q,2,FALSE)</f>
        <v>4#刨片机润滑站压力  上限保护使能</v>
      </c>
      <c r="D2552" t="s">
        <v>154</v>
      </c>
      <c r="E2552" t="str">
        <f t="shared" si="235"/>
        <v>Yes</v>
      </c>
      <c r="F2552" t="str">
        <f t="shared" si="236"/>
        <v>900</v>
      </c>
      <c r="G2552" t="s">
        <v>154</v>
      </c>
      <c r="H2552" t="s">
        <v>155</v>
      </c>
      <c r="I2552" t="str">
        <f t="shared" si="237"/>
        <v>禁用</v>
      </c>
      <c r="J2552" t="str">
        <f t="shared" si="238"/>
        <v>启用</v>
      </c>
      <c r="K2552" t="str">
        <f>VLOOKUP('intouch变量（离散）'!$A2552,基本表格!$G:$Q,9,FALSE)</f>
        <v>None</v>
      </c>
      <c r="L2552">
        <v>1</v>
      </c>
      <c r="M2552" t="s">
        <v>156</v>
      </c>
      <c r="N2552" t="s">
        <v>157</v>
      </c>
      <c r="O2552" t="s">
        <v>158</v>
      </c>
      <c r="P2552" t="str">
        <f>VLOOKUP('intouch变量（离散）'!$A2552,基本表格!$G:$Q,3,FALSE)</f>
        <v>DB1401,X0.3</v>
      </c>
      <c r="Q2552" t="str">
        <f>VLOOKUP('intouch变量（离散）'!$A2552,基本表格!$G:$Q,10,FALSE)</f>
        <v>No</v>
      </c>
      <c r="R2552" t="str">
        <f t="shared" si="240"/>
        <v>DB1401,X0.3 4#刨片机润滑站压力  上限保护使能</v>
      </c>
      <c r="S2552">
        <v>0</v>
      </c>
      <c r="T2552">
        <v>0</v>
      </c>
    </row>
    <row r="2553" spans="1:20">
      <c r="A2553" t="s">
        <v>2709</v>
      </c>
      <c r="B2553" s="11" t="str">
        <f t="shared" si="239"/>
        <v>CHP4</v>
      </c>
      <c r="C2553" s="11" t="str">
        <f>VLOOKUP('intouch变量（离散）'!$A2553,基本表格!$G:$Q,2,FALSE)</f>
        <v>4#刨片机润滑站压力  下限保护使能</v>
      </c>
      <c r="D2553" t="s">
        <v>154</v>
      </c>
      <c r="E2553" t="str">
        <f t="shared" si="235"/>
        <v>Yes</v>
      </c>
      <c r="F2553" t="str">
        <f t="shared" si="236"/>
        <v>900</v>
      </c>
      <c r="G2553" t="s">
        <v>154</v>
      </c>
      <c r="H2553" t="s">
        <v>155</v>
      </c>
      <c r="I2553" t="str">
        <f t="shared" si="237"/>
        <v>禁用</v>
      </c>
      <c r="J2553" t="str">
        <f t="shared" si="238"/>
        <v>启用</v>
      </c>
      <c r="K2553" t="str">
        <f>VLOOKUP('intouch变量（离散）'!$A2553,基本表格!$G:$Q,9,FALSE)</f>
        <v>None</v>
      </c>
      <c r="L2553">
        <v>1</v>
      </c>
      <c r="M2553" t="s">
        <v>156</v>
      </c>
      <c r="N2553" t="s">
        <v>157</v>
      </c>
      <c r="O2553" t="s">
        <v>158</v>
      </c>
      <c r="P2553" t="str">
        <f>VLOOKUP('intouch变量（离散）'!$A2553,基本表格!$G:$Q,3,FALSE)</f>
        <v>DB1401,X0.4</v>
      </c>
      <c r="Q2553" t="str">
        <f>VLOOKUP('intouch变量（离散）'!$A2553,基本表格!$G:$Q,10,FALSE)</f>
        <v>No</v>
      </c>
      <c r="R2553" t="str">
        <f t="shared" si="240"/>
        <v>DB1401,X0.4 4#刨片机润滑站压力  下限保护使能</v>
      </c>
      <c r="S2553">
        <v>0</v>
      </c>
      <c r="T2553">
        <v>0</v>
      </c>
    </row>
    <row r="2554" spans="1:20">
      <c r="A2554" t="s">
        <v>2710</v>
      </c>
      <c r="B2554" s="11" t="str">
        <f t="shared" si="239"/>
        <v>CHP4</v>
      </c>
      <c r="C2554" s="11" t="str">
        <f>VLOOKUP('intouch变量（离散）'!$A2554,基本表格!$G:$Q,2,FALSE)</f>
        <v>4#刨片机润滑站压力  上限报警</v>
      </c>
      <c r="D2554" t="s">
        <v>154</v>
      </c>
      <c r="E2554" t="str">
        <f t="shared" si="235"/>
        <v>No</v>
      </c>
      <c r="F2554" t="str">
        <f t="shared" si="236"/>
        <v>0</v>
      </c>
      <c r="G2554" t="s">
        <v>154</v>
      </c>
      <c r="H2554" t="s">
        <v>155</v>
      </c>
      <c r="I2554" t="str">
        <f t="shared" si="237"/>
        <v/>
      </c>
      <c r="J2554" t="str">
        <f t="shared" si="238"/>
        <v/>
      </c>
      <c r="K2554" t="str">
        <f>VLOOKUP('intouch变量（离散）'!$A2554,基本表格!$G:$Q,9,FALSE)</f>
        <v>None</v>
      </c>
      <c r="L2554">
        <v>1</v>
      </c>
      <c r="M2554" t="s">
        <v>156</v>
      </c>
      <c r="N2554" t="s">
        <v>157</v>
      </c>
      <c r="O2554" t="s">
        <v>158</v>
      </c>
      <c r="P2554" t="str">
        <f>VLOOKUP('intouch变量（离散）'!$A2554,基本表格!$G:$Q,3,FALSE)</f>
        <v>DB1401,X0.5</v>
      </c>
      <c r="Q2554" t="str">
        <f>VLOOKUP('intouch变量（离散）'!$A2554,基本表格!$G:$Q,10,FALSE)</f>
        <v>Yes</v>
      </c>
      <c r="R2554" t="str">
        <f t="shared" si="240"/>
        <v>DB1401,X0.5 4#刨片机润滑站压力  上限报警</v>
      </c>
      <c r="S2554">
        <v>0</v>
      </c>
      <c r="T2554">
        <v>0</v>
      </c>
    </row>
    <row r="2555" spans="1:20">
      <c r="A2555" t="s">
        <v>2711</v>
      </c>
      <c r="B2555" s="11" t="str">
        <f t="shared" si="239"/>
        <v>CHP4</v>
      </c>
      <c r="C2555" s="11" t="str">
        <f>VLOOKUP('intouch变量（离散）'!$A2555,基本表格!$G:$Q,2,FALSE)</f>
        <v>4#刨片机润滑站压力  下限报警</v>
      </c>
      <c r="D2555" t="s">
        <v>154</v>
      </c>
      <c r="E2555" t="str">
        <f t="shared" si="235"/>
        <v>No</v>
      </c>
      <c r="F2555" t="str">
        <f t="shared" si="236"/>
        <v>0</v>
      </c>
      <c r="G2555" t="s">
        <v>154</v>
      </c>
      <c r="H2555" t="s">
        <v>155</v>
      </c>
      <c r="I2555" t="str">
        <f t="shared" si="237"/>
        <v/>
      </c>
      <c r="J2555" t="str">
        <f t="shared" si="238"/>
        <v/>
      </c>
      <c r="K2555" t="str">
        <f>VLOOKUP('intouch变量（离散）'!$A2555,基本表格!$G:$Q,9,FALSE)</f>
        <v>None</v>
      </c>
      <c r="L2555">
        <v>1</v>
      </c>
      <c r="M2555" t="s">
        <v>156</v>
      </c>
      <c r="N2555" t="s">
        <v>157</v>
      </c>
      <c r="O2555" t="s">
        <v>158</v>
      </c>
      <c r="P2555" t="str">
        <f>VLOOKUP('intouch变量（离散）'!$A2555,基本表格!$G:$Q,3,FALSE)</f>
        <v>DB1401,X0.6</v>
      </c>
      <c r="Q2555" t="str">
        <f>VLOOKUP('intouch变量（离散）'!$A2555,基本表格!$G:$Q,10,FALSE)</f>
        <v>Yes</v>
      </c>
      <c r="R2555" t="str">
        <f t="shared" si="240"/>
        <v>DB1401,X0.6 4#刨片机润滑站压力  下限报警</v>
      </c>
      <c r="S2555">
        <v>0</v>
      </c>
      <c r="T2555">
        <v>0</v>
      </c>
    </row>
    <row r="2556" spans="1:20">
      <c r="A2556" t="s">
        <v>2712</v>
      </c>
      <c r="B2556" s="11" t="str">
        <f t="shared" si="239"/>
        <v>CHP4</v>
      </c>
      <c r="C2556" s="11" t="str">
        <f>VLOOKUP('intouch变量（离散）'!$A2556,基本表格!$G:$Q,2,FALSE)</f>
        <v>4#刨片机润滑站压力  上上限报警</v>
      </c>
      <c r="D2556" t="s">
        <v>154</v>
      </c>
      <c r="E2556" t="str">
        <f t="shared" si="235"/>
        <v>No</v>
      </c>
      <c r="F2556" t="str">
        <f t="shared" si="236"/>
        <v>0</v>
      </c>
      <c r="G2556" t="s">
        <v>154</v>
      </c>
      <c r="H2556" t="s">
        <v>155</v>
      </c>
      <c r="I2556" t="str">
        <f t="shared" si="237"/>
        <v/>
      </c>
      <c r="J2556" t="str">
        <f t="shared" si="238"/>
        <v/>
      </c>
      <c r="K2556" t="str">
        <f>VLOOKUP('intouch变量（离散）'!$A2556,基本表格!$G:$Q,9,FALSE)</f>
        <v>On</v>
      </c>
      <c r="L2556">
        <v>1</v>
      </c>
      <c r="M2556" t="s">
        <v>156</v>
      </c>
      <c r="N2556" t="s">
        <v>157</v>
      </c>
      <c r="O2556" t="s">
        <v>158</v>
      </c>
      <c r="P2556" t="str">
        <f>VLOOKUP('intouch变量（离散）'!$A2556,基本表格!$G:$Q,3,FALSE)</f>
        <v>DB1401,X0.7</v>
      </c>
      <c r="Q2556" t="str">
        <f>VLOOKUP('intouch变量（离散）'!$A2556,基本表格!$G:$Q,10,FALSE)</f>
        <v>Yes</v>
      </c>
      <c r="R2556" t="str">
        <f t="shared" si="240"/>
        <v>DB1401,X0.7 4#刨片机润滑站压力  上上限报警</v>
      </c>
      <c r="S2556">
        <v>0</v>
      </c>
      <c r="T2556">
        <v>0</v>
      </c>
    </row>
    <row r="2557" spans="1:20">
      <c r="A2557" t="s">
        <v>2713</v>
      </c>
      <c r="B2557" s="11" t="str">
        <f t="shared" si="239"/>
        <v>CHP4</v>
      </c>
      <c r="C2557" s="11" t="str">
        <f>VLOOKUP('intouch变量（离散）'!$A2557,基本表格!$G:$Q,2,FALSE)</f>
        <v>4#刨片机润滑站压力  下下限报警</v>
      </c>
      <c r="D2557" t="s">
        <v>154</v>
      </c>
      <c r="E2557" t="str">
        <f t="shared" si="235"/>
        <v>No</v>
      </c>
      <c r="F2557" t="str">
        <f t="shared" si="236"/>
        <v>0</v>
      </c>
      <c r="G2557" t="s">
        <v>154</v>
      </c>
      <c r="H2557" t="s">
        <v>155</v>
      </c>
      <c r="I2557" t="str">
        <f t="shared" si="237"/>
        <v/>
      </c>
      <c r="J2557" t="str">
        <f t="shared" si="238"/>
        <v/>
      </c>
      <c r="K2557" t="str">
        <f>VLOOKUP('intouch变量（离散）'!$A2557,基本表格!$G:$Q,9,FALSE)</f>
        <v>On</v>
      </c>
      <c r="L2557">
        <v>1</v>
      </c>
      <c r="M2557" t="s">
        <v>156</v>
      </c>
      <c r="N2557" t="s">
        <v>157</v>
      </c>
      <c r="O2557" t="s">
        <v>158</v>
      </c>
      <c r="P2557" t="str">
        <f>VLOOKUP('intouch变量（离散）'!$A2557,基本表格!$G:$Q,3,FALSE)</f>
        <v>DB1401,X1.0</v>
      </c>
      <c r="Q2557" t="str">
        <f>VLOOKUP('intouch变量（离散）'!$A2557,基本表格!$G:$Q,10,FALSE)</f>
        <v>Yes</v>
      </c>
      <c r="R2557" t="str">
        <f t="shared" si="240"/>
        <v>DB1401,X1.0 4#刨片机润滑站压力  下下限报警</v>
      </c>
      <c r="S2557">
        <v>0</v>
      </c>
      <c r="T2557">
        <v>0</v>
      </c>
    </row>
    <row r="2558" spans="1:20">
      <c r="A2558" t="s">
        <v>2714</v>
      </c>
      <c r="B2558" s="11" t="str">
        <f t="shared" si="239"/>
        <v>CHP4</v>
      </c>
      <c r="C2558" s="11" t="str">
        <f>VLOOKUP('intouch变量（离散）'!$A2558,基本表格!$G:$Q,2,FALSE)</f>
        <v>4#刨片机润滑站压力  极限报警</v>
      </c>
      <c r="D2558" t="s">
        <v>154</v>
      </c>
      <c r="E2558" t="str">
        <f t="shared" si="235"/>
        <v>No</v>
      </c>
      <c r="F2558" t="str">
        <f t="shared" si="236"/>
        <v>0</v>
      </c>
      <c r="G2558" t="s">
        <v>154</v>
      </c>
      <c r="H2558" t="s">
        <v>155</v>
      </c>
      <c r="I2558" t="str">
        <f t="shared" si="237"/>
        <v/>
      </c>
      <c r="J2558" t="str">
        <f t="shared" si="238"/>
        <v/>
      </c>
      <c r="K2558" t="str">
        <f>VLOOKUP('intouch变量（离散）'!$A2558,基本表格!$G:$Q,9,FALSE)</f>
        <v>On</v>
      </c>
      <c r="L2558">
        <v>1</v>
      </c>
      <c r="M2558" t="s">
        <v>156</v>
      </c>
      <c r="N2558" t="s">
        <v>157</v>
      </c>
      <c r="O2558" t="s">
        <v>158</v>
      </c>
      <c r="P2558" t="str">
        <f>VLOOKUP('intouch变量（离散）'!$A2558,基本表格!$G:$Q,3,FALSE)</f>
        <v>DB1401,X1.1</v>
      </c>
      <c r="Q2558" t="str">
        <f>VLOOKUP('intouch变量（离散）'!$A2558,基本表格!$G:$Q,10,FALSE)</f>
        <v>Yes</v>
      </c>
      <c r="R2558" t="str">
        <f t="shared" si="240"/>
        <v>DB1401,X1.1 4#刨片机润滑站压力  极限报警</v>
      </c>
      <c r="S2558">
        <v>0</v>
      </c>
      <c r="T2558">
        <v>0</v>
      </c>
    </row>
    <row r="2559" spans="1:20">
      <c r="A2559" t="s">
        <v>2715</v>
      </c>
      <c r="B2559" s="11" t="str">
        <f t="shared" si="239"/>
        <v>CHP4</v>
      </c>
      <c r="C2559" s="11" t="str">
        <f>VLOOKUP('intouch变量（离散）'!$A2559,基本表格!$G:$Q,2,FALSE)</f>
        <v>4#刨片机润滑站压力  传感器断线报警</v>
      </c>
      <c r="D2559" t="s">
        <v>154</v>
      </c>
      <c r="E2559" t="str">
        <f t="shared" si="235"/>
        <v>No</v>
      </c>
      <c r="F2559" t="str">
        <f t="shared" si="236"/>
        <v>0</v>
      </c>
      <c r="G2559" t="s">
        <v>154</v>
      </c>
      <c r="H2559" t="s">
        <v>155</v>
      </c>
      <c r="I2559" t="str">
        <f t="shared" si="237"/>
        <v/>
      </c>
      <c r="J2559" t="str">
        <f t="shared" si="238"/>
        <v/>
      </c>
      <c r="K2559" t="str">
        <f>VLOOKUP('intouch变量（离散）'!$A2559,基本表格!$G:$Q,9,FALSE)</f>
        <v>On</v>
      </c>
      <c r="L2559">
        <v>1</v>
      </c>
      <c r="M2559" t="s">
        <v>156</v>
      </c>
      <c r="N2559" t="s">
        <v>157</v>
      </c>
      <c r="O2559" t="s">
        <v>158</v>
      </c>
      <c r="P2559" t="str">
        <f>VLOOKUP('intouch变量（离散）'!$A2559,基本表格!$G:$Q,3,FALSE)</f>
        <v>DB1401,X1.2</v>
      </c>
      <c r="Q2559" t="str">
        <f>VLOOKUP('intouch变量（离散）'!$A2559,基本表格!$G:$Q,10,FALSE)</f>
        <v>Yes</v>
      </c>
      <c r="R2559" t="str">
        <f t="shared" si="240"/>
        <v>DB1401,X1.2 4#刨片机润滑站压力  传感器断线报警</v>
      </c>
      <c r="S2559">
        <v>0</v>
      </c>
      <c r="T2559">
        <v>0</v>
      </c>
    </row>
    <row r="2560" spans="1:20">
      <c r="A2560" t="s">
        <v>2716</v>
      </c>
      <c r="B2560" s="11" t="str">
        <f t="shared" si="239"/>
        <v>CHP4</v>
      </c>
      <c r="C2560" s="11" t="str">
        <f>VLOOKUP('intouch变量（离散）'!$A2560,基本表格!$G:$Q,2,FALSE)</f>
        <v>4#刨片机润滑站1#过滤器压差传感器  上限保护使能</v>
      </c>
      <c r="D2560" t="s">
        <v>154</v>
      </c>
      <c r="E2560" t="str">
        <f t="shared" si="235"/>
        <v>Yes</v>
      </c>
      <c r="F2560" t="str">
        <f t="shared" si="236"/>
        <v>900</v>
      </c>
      <c r="G2560" t="s">
        <v>154</v>
      </c>
      <c r="H2560" t="s">
        <v>155</v>
      </c>
      <c r="I2560" t="str">
        <f t="shared" si="237"/>
        <v>禁用</v>
      </c>
      <c r="J2560" t="str">
        <f t="shared" si="238"/>
        <v>启用</v>
      </c>
      <c r="K2560" t="str">
        <f>VLOOKUP('intouch变量（离散）'!$A2560,基本表格!$G:$Q,9,FALSE)</f>
        <v>None</v>
      </c>
      <c r="L2560">
        <v>1</v>
      </c>
      <c r="M2560" t="s">
        <v>156</v>
      </c>
      <c r="N2560" t="s">
        <v>157</v>
      </c>
      <c r="O2560" t="s">
        <v>158</v>
      </c>
      <c r="P2560" t="str">
        <f>VLOOKUP('intouch变量（离散）'!$A2560,基本表格!$G:$Q,3,FALSE)</f>
        <v>DB1401,X50.3</v>
      </c>
      <c r="Q2560" t="str">
        <f>VLOOKUP('intouch变量（离散）'!$A2560,基本表格!$G:$Q,10,FALSE)</f>
        <v>No</v>
      </c>
      <c r="R2560" t="str">
        <f t="shared" si="240"/>
        <v>DB1401,X50.3 4#刨片机润滑站1#过滤器压差传感器  上限保护使能</v>
      </c>
      <c r="S2560">
        <v>0</v>
      </c>
      <c r="T2560">
        <v>0</v>
      </c>
    </row>
    <row r="2561" spans="1:20">
      <c r="A2561" t="s">
        <v>2717</v>
      </c>
      <c r="B2561" s="11" t="str">
        <f t="shared" si="239"/>
        <v>CHP4</v>
      </c>
      <c r="C2561" s="11" t="str">
        <f>VLOOKUP('intouch变量（离散）'!$A2561,基本表格!$G:$Q,2,FALSE)</f>
        <v>4#刨片机润滑站1#过滤器压差传感器  下限保护使能</v>
      </c>
      <c r="D2561" t="s">
        <v>154</v>
      </c>
      <c r="E2561" t="str">
        <f t="shared" si="235"/>
        <v>Yes</v>
      </c>
      <c r="F2561" t="str">
        <f t="shared" si="236"/>
        <v>900</v>
      </c>
      <c r="G2561" t="s">
        <v>154</v>
      </c>
      <c r="H2561" t="s">
        <v>155</v>
      </c>
      <c r="I2561" t="str">
        <f t="shared" si="237"/>
        <v>禁用</v>
      </c>
      <c r="J2561" t="str">
        <f t="shared" si="238"/>
        <v>启用</v>
      </c>
      <c r="K2561" t="str">
        <f>VLOOKUP('intouch变量（离散）'!$A2561,基本表格!$G:$Q,9,FALSE)</f>
        <v>None</v>
      </c>
      <c r="L2561">
        <v>1</v>
      </c>
      <c r="M2561" t="s">
        <v>156</v>
      </c>
      <c r="N2561" t="s">
        <v>157</v>
      </c>
      <c r="O2561" t="s">
        <v>158</v>
      </c>
      <c r="P2561" t="str">
        <f>VLOOKUP('intouch变量（离散）'!$A2561,基本表格!$G:$Q,3,FALSE)</f>
        <v>DB1401,X50.4</v>
      </c>
      <c r="Q2561" t="str">
        <f>VLOOKUP('intouch变量（离散）'!$A2561,基本表格!$G:$Q,10,FALSE)</f>
        <v>No</v>
      </c>
      <c r="R2561" t="str">
        <f t="shared" si="240"/>
        <v>DB1401,X50.4 4#刨片机润滑站1#过滤器压差传感器  下限保护使能</v>
      </c>
      <c r="S2561">
        <v>0</v>
      </c>
      <c r="T2561">
        <v>0</v>
      </c>
    </row>
    <row r="2562" spans="1:20">
      <c r="A2562" t="s">
        <v>2718</v>
      </c>
      <c r="B2562" s="11" t="str">
        <f t="shared" si="239"/>
        <v>CHP4</v>
      </c>
      <c r="C2562" s="11" t="str">
        <f>VLOOKUP('intouch变量（离散）'!$A2562,基本表格!$G:$Q,2,FALSE)</f>
        <v>4#刨片机润滑站1#过滤器压差传感器  上限报警</v>
      </c>
      <c r="D2562" t="s">
        <v>154</v>
      </c>
      <c r="E2562" t="str">
        <f t="shared" si="235"/>
        <v>No</v>
      </c>
      <c r="F2562" t="str">
        <f t="shared" si="236"/>
        <v>0</v>
      </c>
      <c r="G2562" t="s">
        <v>154</v>
      </c>
      <c r="H2562" t="s">
        <v>155</v>
      </c>
      <c r="I2562" t="str">
        <f t="shared" si="237"/>
        <v/>
      </c>
      <c r="J2562" t="str">
        <f t="shared" si="238"/>
        <v/>
      </c>
      <c r="K2562" t="str">
        <f>VLOOKUP('intouch变量（离散）'!$A2562,基本表格!$G:$Q,9,FALSE)</f>
        <v>None</v>
      </c>
      <c r="L2562">
        <v>1</v>
      </c>
      <c r="M2562" t="s">
        <v>156</v>
      </c>
      <c r="N2562" t="s">
        <v>157</v>
      </c>
      <c r="O2562" t="s">
        <v>158</v>
      </c>
      <c r="P2562" t="str">
        <f>VLOOKUP('intouch变量（离散）'!$A2562,基本表格!$G:$Q,3,FALSE)</f>
        <v>DB1401,X50.5</v>
      </c>
      <c r="Q2562" t="str">
        <f>VLOOKUP('intouch变量（离散）'!$A2562,基本表格!$G:$Q,10,FALSE)</f>
        <v>Yes</v>
      </c>
      <c r="R2562" t="str">
        <f t="shared" si="240"/>
        <v>DB1401,X50.5 4#刨片机润滑站1#过滤器压差传感器  上限报警</v>
      </c>
      <c r="S2562">
        <v>0</v>
      </c>
      <c r="T2562">
        <v>0</v>
      </c>
    </row>
    <row r="2563" spans="1:20">
      <c r="A2563" t="s">
        <v>2719</v>
      </c>
      <c r="B2563" s="11" t="str">
        <f t="shared" si="239"/>
        <v>CHP4</v>
      </c>
      <c r="C2563" s="11" t="str">
        <f>VLOOKUP('intouch变量（离散）'!$A2563,基本表格!$G:$Q,2,FALSE)</f>
        <v>4#刨片机润滑站1#过滤器压差传感器  下限报警</v>
      </c>
      <c r="D2563" t="s">
        <v>154</v>
      </c>
      <c r="E2563" t="str">
        <f t="shared" ref="E2563:E2626" si="241">IF(RIGHT($A2563,2)="EN","Yes","No")</f>
        <v>No</v>
      </c>
      <c r="F2563" t="str">
        <f t="shared" ref="F2563:F2626" si="242">IF(RIGHT($A2563,2)="EN","900","0")</f>
        <v>0</v>
      </c>
      <c r="G2563" t="s">
        <v>154</v>
      </c>
      <c r="H2563" t="s">
        <v>155</v>
      </c>
      <c r="I2563" t="str">
        <f t="shared" ref="I2563:I2626" si="243">IF(RIGHT($A2563,2)="EN","禁用","")</f>
        <v/>
      </c>
      <c r="J2563" t="str">
        <f t="shared" ref="J2563:J2626" si="244">IF(RIGHT($A2563,2)="EN","启用","")</f>
        <v/>
      </c>
      <c r="K2563" t="str">
        <f>VLOOKUP('intouch变量（离散）'!$A2563,基本表格!$G:$Q,9,FALSE)</f>
        <v>None</v>
      </c>
      <c r="L2563">
        <v>1</v>
      </c>
      <c r="M2563" t="s">
        <v>156</v>
      </c>
      <c r="N2563" t="s">
        <v>157</v>
      </c>
      <c r="O2563" t="s">
        <v>158</v>
      </c>
      <c r="P2563" t="str">
        <f>VLOOKUP('intouch变量（离散）'!$A2563,基本表格!$G:$Q,3,FALSE)</f>
        <v>DB1401,X50.6</v>
      </c>
      <c r="Q2563" t="str">
        <f>VLOOKUP('intouch变量（离散）'!$A2563,基本表格!$G:$Q,10,FALSE)</f>
        <v>Yes</v>
      </c>
      <c r="R2563" t="str">
        <f t="shared" si="240"/>
        <v>DB1401,X50.6 4#刨片机润滑站1#过滤器压差传感器  下限报警</v>
      </c>
      <c r="S2563">
        <v>0</v>
      </c>
      <c r="T2563">
        <v>0</v>
      </c>
    </row>
    <row r="2564" spans="1:20">
      <c r="A2564" t="s">
        <v>2720</v>
      </c>
      <c r="B2564" s="11" t="str">
        <f t="shared" si="239"/>
        <v>CHP4</v>
      </c>
      <c r="C2564" s="11" t="str">
        <f>VLOOKUP('intouch变量（离散）'!$A2564,基本表格!$G:$Q,2,FALSE)</f>
        <v>4#刨片机润滑站1#过滤器压差传感器  上上限报警</v>
      </c>
      <c r="D2564" t="s">
        <v>154</v>
      </c>
      <c r="E2564" t="str">
        <f t="shared" si="241"/>
        <v>No</v>
      </c>
      <c r="F2564" t="str">
        <f t="shared" si="242"/>
        <v>0</v>
      </c>
      <c r="G2564" t="s">
        <v>154</v>
      </c>
      <c r="H2564" t="s">
        <v>155</v>
      </c>
      <c r="I2564" t="str">
        <f t="shared" si="243"/>
        <v/>
      </c>
      <c r="J2564" t="str">
        <f t="shared" si="244"/>
        <v/>
      </c>
      <c r="K2564" t="str">
        <f>VLOOKUP('intouch变量（离散）'!$A2564,基本表格!$G:$Q,9,FALSE)</f>
        <v>On</v>
      </c>
      <c r="L2564">
        <v>1</v>
      </c>
      <c r="M2564" t="s">
        <v>156</v>
      </c>
      <c r="N2564" t="s">
        <v>157</v>
      </c>
      <c r="O2564" t="s">
        <v>158</v>
      </c>
      <c r="P2564" t="str">
        <f>VLOOKUP('intouch变量（离散）'!$A2564,基本表格!$G:$Q,3,FALSE)</f>
        <v>DB1401,X50.7</v>
      </c>
      <c r="Q2564" t="str">
        <f>VLOOKUP('intouch变量（离散）'!$A2564,基本表格!$G:$Q,10,FALSE)</f>
        <v>Yes</v>
      </c>
      <c r="R2564" t="str">
        <f t="shared" si="240"/>
        <v>DB1401,X50.7 4#刨片机润滑站1#过滤器压差传感器  上上限报警</v>
      </c>
      <c r="S2564">
        <v>0</v>
      </c>
      <c r="T2564">
        <v>0</v>
      </c>
    </row>
    <row r="2565" spans="1:20">
      <c r="A2565" t="s">
        <v>2721</v>
      </c>
      <c r="B2565" s="11" t="str">
        <f t="shared" ref="B2565:B2628" si="245">LEFT(A2565,4)</f>
        <v>CHP4</v>
      </c>
      <c r="C2565" s="11" t="str">
        <f>VLOOKUP('intouch变量（离散）'!$A2565,基本表格!$G:$Q,2,FALSE)</f>
        <v>4#刨片机润滑站1#过滤器压差传感器  下下限报警</v>
      </c>
      <c r="D2565" t="s">
        <v>154</v>
      </c>
      <c r="E2565" t="str">
        <f t="shared" si="241"/>
        <v>No</v>
      </c>
      <c r="F2565" t="str">
        <f t="shared" si="242"/>
        <v>0</v>
      </c>
      <c r="G2565" t="s">
        <v>154</v>
      </c>
      <c r="H2565" t="s">
        <v>155</v>
      </c>
      <c r="I2565" t="str">
        <f t="shared" si="243"/>
        <v/>
      </c>
      <c r="J2565" t="str">
        <f t="shared" si="244"/>
        <v/>
      </c>
      <c r="K2565" t="str">
        <f>VLOOKUP('intouch变量（离散）'!$A2565,基本表格!$G:$Q,9,FALSE)</f>
        <v>On</v>
      </c>
      <c r="L2565">
        <v>1</v>
      </c>
      <c r="M2565" t="s">
        <v>156</v>
      </c>
      <c r="N2565" t="s">
        <v>157</v>
      </c>
      <c r="O2565" t="s">
        <v>158</v>
      </c>
      <c r="P2565" t="str">
        <f>VLOOKUP('intouch变量（离散）'!$A2565,基本表格!$G:$Q,3,FALSE)</f>
        <v>DB1401,X51.0</v>
      </c>
      <c r="Q2565" t="str">
        <f>VLOOKUP('intouch变量（离散）'!$A2565,基本表格!$G:$Q,10,FALSE)</f>
        <v>Yes</v>
      </c>
      <c r="R2565" t="str">
        <f t="shared" ref="R2565:R2628" si="246">P2565&amp;" "&amp;C2565</f>
        <v>DB1401,X51.0 4#刨片机润滑站1#过滤器压差传感器  下下限报警</v>
      </c>
      <c r="S2565">
        <v>0</v>
      </c>
      <c r="T2565">
        <v>0</v>
      </c>
    </row>
    <row r="2566" spans="1:20">
      <c r="A2566" t="s">
        <v>2722</v>
      </c>
      <c r="B2566" s="11" t="str">
        <f t="shared" si="245"/>
        <v>CHP4</v>
      </c>
      <c r="C2566" s="11" t="str">
        <f>VLOOKUP('intouch变量（离散）'!$A2566,基本表格!$G:$Q,2,FALSE)</f>
        <v>4#刨片机润滑站1#过滤器压差传感器  极限报警</v>
      </c>
      <c r="D2566" t="s">
        <v>154</v>
      </c>
      <c r="E2566" t="str">
        <f t="shared" si="241"/>
        <v>No</v>
      </c>
      <c r="F2566" t="str">
        <f t="shared" si="242"/>
        <v>0</v>
      </c>
      <c r="G2566" t="s">
        <v>154</v>
      </c>
      <c r="H2566" t="s">
        <v>155</v>
      </c>
      <c r="I2566" t="str">
        <f t="shared" si="243"/>
        <v/>
      </c>
      <c r="J2566" t="str">
        <f t="shared" si="244"/>
        <v/>
      </c>
      <c r="K2566" t="str">
        <f>VLOOKUP('intouch变量（离散）'!$A2566,基本表格!$G:$Q,9,FALSE)</f>
        <v>On</v>
      </c>
      <c r="L2566">
        <v>1</v>
      </c>
      <c r="M2566" t="s">
        <v>156</v>
      </c>
      <c r="N2566" t="s">
        <v>157</v>
      </c>
      <c r="O2566" t="s">
        <v>158</v>
      </c>
      <c r="P2566" t="str">
        <f>VLOOKUP('intouch变量（离散）'!$A2566,基本表格!$G:$Q,3,FALSE)</f>
        <v>DB1401,X51.1</v>
      </c>
      <c r="Q2566" t="str">
        <f>VLOOKUP('intouch变量（离散）'!$A2566,基本表格!$G:$Q,10,FALSE)</f>
        <v>Yes</v>
      </c>
      <c r="R2566" t="str">
        <f t="shared" si="246"/>
        <v>DB1401,X51.1 4#刨片机润滑站1#过滤器压差传感器  极限报警</v>
      </c>
      <c r="S2566">
        <v>0</v>
      </c>
      <c r="T2566">
        <v>0</v>
      </c>
    </row>
    <row r="2567" spans="1:20">
      <c r="A2567" t="s">
        <v>2723</v>
      </c>
      <c r="B2567" s="11" t="str">
        <f t="shared" si="245"/>
        <v>CHP4</v>
      </c>
      <c r="C2567" s="11" t="str">
        <f>VLOOKUP('intouch变量（离散）'!$A2567,基本表格!$G:$Q,2,FALSE)</f>
        <v>4#刨片机润滑站1#过滤器压差传感器  传感器断线报警</v>
      </c>
      <c r="D2567" t="s">
        <v>154</v>
      </c>
      <c r="E2567" t="str">
        <f t="shared" si="241"/>
        <v>No</v>
      </c>
      <c r="F2567" t="str">
        <f t="shared" si="242"/>
        <v>0</v>
      </c>
      <c r="G2567" t="s">
        <v>154</v>
      </c>
      <c r="H2567" t="s">
        <v>155</v>
      </c>
      <c r="I2567" t="str">
        <f t="shared" si="243"/>
        <v/>
      </c>
      <c r="J2567" t="str">
        <f t="shared" si="244"/>
        <v/>
      </c>
      <c r="K2567" t="str">
        <f>VLOOKUP('intouch变量（离散）'!$A2567,基本表格!$G:$Q,9,FALSE)</f>
        <v>On</v>
      </c>
      <c r="L2567">
        <v>1</v>
      </c>
      <c r="M2567" t="s">
        <v>156</v>
      </c>
      <c r="N2567" t="s">
        <v>157</v>
      </c>
      <c r="O2567" t="s">
        <v>158</v>
      </c>
      <c r="P2567" t="str">
        <f>VLOOKUP('intouch变量（离散）'!$A2567,基本表格!$G:$Q,3,FALSE)</f>
        <v>DB1401,X51.2</v>
      </c>
      <c r="Q2567" t="str">
        <f>VLOOKUP('intouch变量（离散）'!$A2567,基本表格!$G:$Q,10,FALSE)</f>
        <v>Yes</v>
      </c>
      <c r="R2567" t="str">
        <f t="shared" si="246"/>
        <v>DB1401,X51.2 4#刨片机润滑站1#过滤器压差传感器  传感器断线报警</v>
      </c>
      <c r="S2567">
        <v>0</v>
      </c>
      <c r="T2567">
        <v>0</v>
      </c>
    </row>
    <row r="2568" spans="1:20">
      <c r="A2568" t="s">
        <v>2724</v>
      </c>
      <c r="B2568" s="11" t="str">
        <f t="shared" si="245"/>
        <v>CHP4</v>
      </c>
      <c r="C2568" s="11" t="str">
        <f>VLOOKUP('intouch变量（离散）'!$A2568,基本表格!$G:$Q,2,FALSE)</f>
        <v>4#刨片机润滑站2#过滤器压差传感器  上限保护使能</v>
      </c>
      <c r="D2568" t="s">
        <v>154</v>
      </c>
      <c r="E2568" t="str">
        <f t="shared" si="241"/>
        <v>Yes</v>
      </c>
      <c r="F2568" t="str">
        <f t="shared" si="242"/>
        <v>900</v>
      </c>
      <c r="G2568" t="s">
        <v>154</v>
      </c>
      <c r="H2568" t="s">
        <v>155</v>
      </c>
      <c r="I2568" t="str">
        <f t="shared" si="243"/>
        <v>禁用</v>
      </c>
      <c r="J2568" t="str">
        <f t="shared" si="244"/>
        <v>启用</v>
      </c>
      <c r="K2568" t="str">
        <f>VLOOKUP('intouch变量（离散）'!$A2568,基本表格!$G:$Q,9,FALSE)</f>
        <v>None</v>
      </c>
      <c r="L2568">
        <v>1</v>
      </c>
      <c r="M2568" t="s">
        <v>156</v>
      </c>
      <c r="N2568" t="s">
        <v>157</v>
      </c>
      <c r="O2568" t="s">
        <v>158</v>
      </c>
      <c r="P2568" t="str">
        <f>VLOOKUP('intouch变量（离散）'!$A2568,基本表格!$G:$Q,3,FALSE)</f>
        <v>DB1401,X100.3</v>
      </c>
      <c r="Q2568" t="str">
        <f>VLOOKUP('intouch变量（离散）'!$A2568,基本表格!$G:$Q,10,FALSE)</f>
        <v>No</v>
      </c>
      <c r="R2568" t="str">
        <f t="shared" si="246"/>
        <v>DB1401,X100.3 4#刨片机润滑站2#过滤器压差传感器  上限保护使能</v>
      </c>
      <c r="S2568">
        <v>0</v>
      </c>
      <c r="T2568">
        <v>0</v>
      </c>
    </row>
    <row r="2569" spans="1:20">
      <c r="A2569" t="s">
        <v>2725</v>
      </c>
      <c r="B2569" s="11" t="str">
        <f t="shared" si="245"/>
        <v>CHP4</v>
      </c>
      <c r="C2569" s="11" t="str">
        <f>VLOOKUP('intouch变量（离散）'!$A2569,基本表格!$G:$Q,2,FALSE)</f>
        <v>4#刨片机润滑站2#过滤器压差传感器  下限保护使能</v>
      </c>
      <c r="D2569" t="s">
        <v>154</v>
      </c>
      <c r="E2569" t="str">
        <f t="shared" si="241"/>
        <v>Yes</v>
      </c>
      <c r="F2569" t="str">
        <f t="shared" si="242"/>
        <v>900</v>
      </c>
      <c r="G2569" t="s">
        <v>154</v>
      </c>
      <c r="H2569" t="s">
        <v>155</v>
      </c>
      <c r="I2569" t="str">
        <f t="shared" si="243"/>
        <v>禁用</v>
      </c>
      <c r="J2569" t="str">
        <f t="shared" si="244"/>
        <v>启用</v>
      </c>
      <c r="K2569" t="str">
        <f>VLOOKUP('intouch变量（离散）'!$A2569,基本表格!$G:$Q,9,FALSE)</f>
        <v>None</v>
      </c>
      <c r="L2569">
        <v>1</v>
      </c>
      <c r="M2569" t="s">
        <v>156</v>
      </c>
      <c r="N2569" t="s">
        <v>157</v>
      </c>
      <c r="O2569" t="s">
        <v>158</v>
      </c>
      <c r="P2569" t="str">
        <f>VLOOKUP('intouch变量（离散）'!$A2569,基本表格!$G:$Q,3,FALSE)</f>
        <v>DB1401,X100.4</v>
      </c>
      <c r="Q2569" t="str">
        <f>VLOOKUP('intouch变量（离散）'!$A2569,基本表格!$G:$Q,10,FALSE)</f>
        <v>No</v>
      </c>
      <c r="R2569" t="str">
        <f t="shared" si="246"/>
        <v>DB1401,X100.4 4#刨片机润滑站2#过滤器压差传感器  下限保护使能</v>
      </c>
      <c r="S2569">
        <v>0</v>
      </c>
      <c r="T2569">
        <v>0</v>
      </c>
    </row>
    <row r="2570" spans="1:20">
      <c r="A2570" t="s">
        <v>2726</v>
      </c>
      <c r="B2570" s="11" t="str">
        <f t="shared" si="245"/>
        <v>CHP4</v>
      </c>
      <c r="C2570" s="11" t="str">
        <f>VLOOKUP('intouch变量（离散）'!$A2570,基本表格!$G:$Q,2,FALSE)</f>
        <v>4#刨片机润滑站2#过滤器压差传感器  上限报警</v>
      </c>
      <c r="D2570" t="s">
        <v>154</v>
      </c>
      <c r="E2570" t="str">
        <f t="shared" si="241"/>
        <v>No</v>
      </c>
      <c r="F2570" t="str">
        <f t="shared" si="242"/>
        <v>0</v>
      </c>
      <c r="G2570" t="s">
        <v>154</v>
      </c>
      <c r="H2570" t="s">
        <v>155</v>
      </c>
      <c r="I2570" t="str">
        <f t="shared" si="243"/>
        <v/>
      </c>
      <c r="J2570" t="str">
        <f t="shared" si="244"/>
        <v/>
      </c>
      <c r="K2570" t="str">
        <f>VLOOKUP('intouch变量（离散）'!$A2570,基本表格!$G:$Q,9,FALSE)</f>
        <v>None</v>
      </c>
      <c r="L2570">
        <v>1</v>
      </c>
      <c r="M2570" t="s">
        <v>156</v>
      </c>
      <c r="N2570" t="s">
        <v>157</v>
      </c>
      <c r="O2570" t="s">
        <v>158</v>
      </c>
      <c r="P2570" t="str">
        <f>VLOOKUP('intouch变量（离散）'!$A2570,基本表格!$G:$Q,3,FALSE)</f>
        <v>DB1401,X100.5</v>
      </c>
      <c r="Q2570" t="str">
        <f>VLOOKUP('intouch变量（离散）'!$A2570,基本表格!$G:$Q,10,FALSE)</f>
        <v>Yes</v>
      </c>
      <c r="R2570" t="str">
        <f t="shared" si="246"/>
        <v>DB1401,X100.5 4#刨片机润滑站2#过滤器压差传感器  上限报警</v>
      </c>
      <c r="S2570">
        <v>0</v>
      </c>
      <c r="T2570">
        <v>0</v>
      </c>
    </row>
    <row r="2571" spans="1:20">
      <c r="A2571" t="s">
        <v>2727</v>
      </c>
      <c r="B2571" s="11" t="str">
        <f t="shared" si="245"/>
        <v>CHP4</v>
      </c>
      <c r="C2571" s="11" t="str">
        <f>VLOOKUP('intouch变量（离散）'!$A2571,基本表格!$G:$Q,2,FALSE)</f>
        <v>4#刨片机润滑站2#过滤器压差传感器  下限报警</v>
      </c>
      <c r="D2571" t="s">
        <v>154</v>
      </c>
      <c r="E2571" t="str">
        <f t="shared" si="241"/>
        <v>No</v>
      </c>
      <c r="F2571" t="str">
        <f t="shared" si="242"/>
        <v>0</v>
      </c>
      <c r="G2571" t="s">
        <v>154</v>
      </c>
      <c r="H2571" t="s">
        <v>155</v>
      </c>
      <c r="I2571" t="str">
        <f t="shared" si="243"/>
        <v/>
      </c>
      <c r="J2571" t="str">
        <f t="shared" si="244"/>
        <v/>
      </c>
      <c r="K2571" t="str">
        <f>VLOOKUP('intouch变量（离散）'!$A2571,基本表格!$G:$Q,9,FALSE)</f>
        <v>None</v>
      </c>
      <c r="L2571">
        <v>1</v>
      </c>
      <c r="M2571" t="s">
        <v>156</v>
      </c>
      <c r="N2571" t="s">
        <v>157</v>
      </c>
      <c r="O2571" t="s">
        <v>158</v>
      </c>
      <c r="P2571" t="str">
        <f>VLOOKUP('intouch变量（离散）'!$A2571,基本表格!$G:$Q,3,FALSE)</f>
        <v>DB1401,X100.6</v>
      </c>
      <c r="Q2571" t="str">
        <f>VLOOKUP('intouch变量（离散）'!$A2571,基本表格!$G:$Q,10,FALSE)</f>
        <v>Yes</v>
      </c>
      <c r="R2571" t="str">
        <f t="shared" si="246"/>
        <v>DB1401,X100.6 4#刨片机润滑站2#过滤器压差传感器  下限报警</v>
      </c>
      <c r="S2571">
        <v>0</v>
      </c>
      <c r="T2571">
        <v>0</v>
      </c>
    </row>
    <row r="2572" spans="1:20">
      <c r="A2572" t="s">
        <v>2728</v>
      </c>
      <c r="B2572" s="11" t="str">
        <f t="shared" si="245"/>
        <v>CHP4</v>
      </c>
      <c r="C2572" s="11" t="str">
        <f>VLOOKUP('intouch变量（离散）'!$A2572,基本表格!$G:$Q,2,FALSE)</f>
        <v>4#刨片机润滑站2#过滤器压差传感器  上上限报警</v>
      </c>
      <c r="D2572" t="s">
        <v>154</v>
      </c>
      <c r="E2572" t="str">
        <f t="shared" si="241"/>
        <v>No</v>
      </c>
      <c r="F2572" t="str">
        <f t="shared" si="242"/>
        <v>0</v>
      </c>
      <c r="G2572" t="s">
        <v>154</v>
      </c>
      <c r="H2572" t="s">
        <v>155</v>
      </c>
      <c r="I2572" t="str">
        <f t="shared" si="243"/>
        <v/>
      </c>
      <c r="J2572" t="str">
        <f t="shared" si="244"/>
        <v/>
      </c>
      <c r="K2572" t="str">
        <f>VLOOKUP('intouch变量（离散）'!$A2572,基本表格!$G:$Q,9,FALSE)</f>
        <v>On</v>
      </c>
      <c r="L2572">
        <v>1</v>
      </c>
      <c r="M2572" t="s">
        <v>156</v>
      </c>
      <c r="N2572" t="s">
        <v>157</v>
      </c>
      <c r="O2572" t="s">
        <v>158</v>
      </c>
      <c r="P2572" t="str">
        <f>VLOOKUP('intouch变量（离散）'!$A2572,基本表格!$G:$Q,3,FALSE)</f>
        <v>DB1401,X100.7</v>
      </c>
      <c r="Q2572" t="str">
        <f>VLOOKUP('intouch变量（离散）'!$A2572,基本表格!$G:$Q,10,FALSE)</f>
        <v>Yes</v>
      </c>
      <c r="R2572" t="str">
        <f t="shared" si="246"/>
        <v>DB1401,X100.7 4#刨片机润滑站2#过滤器压差传感器  上上限报警</v>
      </c>
      <c r="S2572">
        <v>0</v>
      </c>
      <c r="T2572">
        <v>0</v>
      </c>
    </row>
    <row r="2573" spans="1:20">
      <c r="A2573" t="s">
        <v>2729</v>
      </c>
      <c r="B2573" s="11" t="str">
        <f t="shared" si="245"/>
        <v>CHP4</v>
      </c>
      <c r="C2573" s="11" t="str">
        <f>VLOOKUP('intouch变量（离散）'!$A2573,基本表格!$G:$Q,2,FALSE)</f>
        <v>4#刨片机润滑站2#过滤器压差传感器  下下限报警</v>
      </c>
      <c r="D2573" t="s">
        <v>154</v>
      </c>
      <c r="E2573" t="str">
        <f t="shared" si="241"/>
        <v>No</v>
      </c>
      <c r="F2573" t="str">
        <f t="shared" si="242"/>
        <v>0</v>
      </c>
      <c r="G2573" t="s">
        <v>154</v>
      </c>
      <c r="H2573" t="s">
        <v>155</v>
      </c>
      <c r="I2573" t="str">
        <f t="shared" si="243"/>
        <v/>
      </c>
      <c r="J2573" t="str">
        <f t="shared" si="244"/>
        <v/>
      </c>
      <c r="K2573" t="str">
        <f>VLOOKUP('intouch变量（离散）'!$A2573,基本表格!$G:$Q,9,FALSE)</f>
        <v>On</v>
      </c>
      <c r="L2573">
        <v>1</v>
      </c>
      <c r="M2573" t="s">
        <v>156</v>
      </c>
      <c r="N2573" t="s">
        <v>157</v>
      </c>
      <c r="O2573" t="s">
        <v>158</v>
      </c>
      <c r="P2573" t="str">
        <f>VLOOKUP('intouch变量（离散）'!$A2573,基本表格!$G:$Q,3,FALSE)</f>
        <v>DB1401,X101.0</v>
      </c>
      <c r="Q2573" t="str">
        <f>VLOOKUP('intouch变量（离散）'!$A2573,基本表格!$G:$Q,10,FALSE)</f>
        <v>Yes</v>
      </c>
      <c r="R2573" t="str">
        <f t="shared" si="246"/>
        <v>DB1401,X101.0 4#刨片机润滑站2#过滤器压差传感器  下下限报警</v>
      </c>
      <c r="S2573">
        <v>0</v>
      </c>
      <c r="T2573">
        <v>0</v>
      </c>
    </row>
    <row r="2574" spans="1:20">
      <c r="A2574" t="s">
        <v>2730</v>
      </c>
      <c r="B2574" s="11" t="str">
        <f t="shared" si="245"/>
        <v>CHP4</v>
      </c>
      <c r="C2574" s="11" t="str">
        <f>VLOOKUP('intouch变量（离散）'!$A2574,基本表格!$G:$Q,2,FALSE)</f>
        <v>4#刨片机润滑站2#过滤器压差传感器  极限报警</v>
      </c>
      <c r="D2574" t="s">
        <v>154</v>
      </c>
      <c r="E2574" t="str">
        <f t="shared" si="241"/>
        <v>No</v>
      </c>
      <c r="F2574" t="str">
        <f t="shared" si="242"/>
        <v>0</v>
      </c>
      <c r="G2574" t="s">
        <v>154</v>
      </c>
      <c r="H2574" t="s">
        <v>155</v>
      </c>
      <c r="I2574" t="str">
        <f t="shared" si="243"/>
        <v/>
      </c>
      <c r="J2574" t="str">
        <f t="shared" si="244"/>
        <v/>
      </c>
      <c r="K2574" t="str">
        <f>VLOOKUP('intouch变量（离散）'!$A2574,基本表格!$G:$Q,9,FALSE)</f>
        <v>On</v>
      </c>
      <c r="L2574">
        <v>1</v>
      </c>
      <c r="M2574" t="s">
        <v>156</v>
      </c>
      <c r="N2574" t="s">
        <v>157</v>
      </c>
      <c r="O2574" t="s">
        <v>158</v>
      </c>
      <c r="P2574" t="str">
        <f>VLOOKUP('intouch变量（离散）'!$A2574,基本表格!$G:$Q,3,FALSE)</f>
        <v>DB1401,X101.1</v>
      </c>
      <c r="Q2574" t="str">
        <f>VLOOKUP('intouch变量（离散）'!$A2574,基本表格!$G:$Q,10,FALSE)</f>
        <v>Yes</v>
      </c>
      <c r="R2574" t="str">
        <f t="shared" si="246"/>
        <v>DB1401,X101.1 4#刨片机润滑站2#过滤器压差传感器  极限报警</v>
      </c>
      <c r="S2574">
        <v>0</v>
      </c>
      <c r="T2574">
        <v>0</v>
      </c>
    </row>
    <row r="2575" spans="1:20">
      <c r="A2575" t="s">
        <v>2731</v>
      </c>
      <c r="B2575" s="11" t="str">
        <f t="shared" si="245"/>
        <v>CHP4</v>
      </c>
      <c r="C2575" s="11" t="str">
        <f>VLOOKUP('intouch变量（离散）'!$A2575,基本表格!$G:$Q,2,FALSE)</f>
        <v>4#刨片机润滑站2#过滤器压差传感器  传感器断线报警</v>
      </c>
      <c r="D2575" t="s">
        <v>154</v>
      </c>
      <c r="E2575" t="str">
        <f t="shared" si="241"/>
        <v>No</v>
      </c>
      <c r="F2575" t="str">
        <f t="shared" si="242"/>
        <v>0</v>
      </c>
      <c r="G2575" t="s">
        <v>154</v>
      </c>
      <c r="H2575" t="s">
        <v>155</v>
      </c>
      <c r="I2575" t="str">
        <f t="shared" si="243"/>
        <v/>
      </c>
      <c r="J2575" t="str">
        <f t="shared" si="244"/>
        <v/>
      </c>
      <c r="K2575" t="str">
        <f>VLOOKUP('intouch变量（离散）'!$A2575,基本表格!$G:$Q,9,FALSE)</f>
        <v>On</v>
      </c>
      <c r="L2575">
        <v>1</v>
      </c>
      <c r="M2575" t="s">
        <v>156</v>
      </c>
      <c r="N2575" t="s">
        <v>157</v>
      </c>
      <c r="O2575" t="s">
        <v>158</v>
      </c>
      <c r="P2575" t="str">
        <f>VLOOKUP('intouch变量（离散）'!$A2575,基本表格!$G:$Q,3,FALSE)</f>
        <v>DB1401,X101.2</v>
      </c>
      <c r="Q2575" t="str">
        <f>VLOOKUP('intouch变量（离散）'!$A2575,基本表格!$G:$Q,10,FALSE)</f>
        <v>Yes</v>
      </c>
      <c r="R2575" t="str">
        <f t="shared" si="246"/>
        <v>DB1401,X101.2 4#刨片机润滑站2#过滤器压差传感器  传感器断线报警</v>
      </c>
      <c r="S2575">
        <v>0</v>
      </c>
      <c r="T2575">
        <v>0</v>
      </c>
    </row>
    <row r="2576" spans="1:20">
      <c r="A2576" t="s">
        <v>2732</v>
      </c>
      <c r="B2576" s="11" t="str">
        <f t="shared" si="245"/>
        <v>CHP4</v>
      </c>
      <c r="C2576" s="11" t="str">
        <f>VLOOKUP('intouch变量（离散）'!$A2576,基本表格!$G:$Q,2,FALSE)</f>
        <v>4#刨片机振动传感器  上限保护使能</v>
      </c>
      <c r="D2576" t="s">
        <v>154</v>
      </c>
      <c r="E2576" t="str">
        <f t="shared" si="241"/>
        <v>Yes</v>
      </c>
      <c r="F2576" t="str">
        <f t="shared" si="242"/>
        <v>900</v>
      </c>
      <c r="G2576" t="s">
        <v>154</v>
      </c>
      <c r="H2576" t="s">
        <v>155</v>
      </c>
      <c r="I2576" t="str">
        <f t="shared" si="243"/>
        <v>禁用</v>
      </c>
      <c r="J2576" t="str">
        <f t="shared" si="244"/>
        <v>启用</v>
      </c>
      <c r="K2576" t="str">
        <f>VLOOKUP('intouch变量（离散）'!$A2576,基本表格!$G:$Q,9,FALSE)</f>
        <v>None</v>
      </c>
      <c r="L2576">
        <v>1</v>
      </c>
      <c r="M2576" t="s">
        <v>156</v>
      </c>
      <c r="N2576" t="s">
        <v>157</v>
      </c>
      <c r="O2576" t="s">
        <v>158</v>
      </c>
      <c r="P2576" t="str">
        <f>VLOOKUP('intouch变量（离散）'!$A2576,基本表格!$G:$Q,3,FALSE)</f>
        <v>DB1401,X150.3</v>
      </c>
      <c r="Q2576" t="str">
        <f>VLOOKUP('intouch变量（离散）'!$A2576,基本表格!$G:$Q,10,FALSE)</f>
        <v>No</v>
      </c>
      <c r="R2576" t="str">
        <f t="shared" si="246"/>
        <v>DB1401,X150.3 4#刨片机振动传感器  上限保护使能</v>
      </c>
      <c r="S2576">
        <v>0</v>
      </c>
      <c r="T2576">
        <v>0</v>
      </c>
    </row>
    <row r="2577" spans="1:20">
      <c r="A2577" t="s">
        <v>2733</v>
      </c>
      <c r="B2577" s="11" t="str">
        <f t="shared" si="245"/>
        <v>CHP4</v>
      </c>
      <c r="C2577" s="11" t="str">
        <f>VLOOKUP('intouch变量（离散）'!$A2577,基本表格!$G:$Q,2,FALSE)</f>
        <v>4#刨片机振动传感器  下限保护使能</v>
      </c>
      <c r="D2577" t="s">
        <v>154</v>
      </c>
      <c r="E2577" t="str">
        <f t="shared" si="241"/>
        <v>Yes</v>
      </c>
      <c r="F2577" t="str">
        <f t="shared" si="242"/>
        <v>900</v>
      </c>
      <c r="G2577" t="s">
        <v>154</v>
      </c>
      <c r="H2577" t="s">
        <v>155</v>
      </c>
      <c r="I2577" t="str">
        <f t="shared" si="243"/>
        <v>禁用</v>
      </c>
      <c r="J2577" t="str">
        <f t="shared" si="244"/>
        <v>启用</v>
      </c>
      <c r="K2577" t="str">
        <f>VLOOKUP('intouch变量（离散）'!$A2577,基本表格!$G:$Q,9,FALSE)</f>
        <v>None</v>
      </c>
      <c r="L2577">
        <v>1</v>
      </c>
      <c r="M2577" t="s">
        <v>156</v>
      </c>
      <c r="N2577" t="s">
        <v>157</v>
      </c>
      <c r="O2577" t="s">
        <v>158</v>
      </c>
      <c r="P2577" t="str">
        <f>VLOOKUP('intouch变量（离散）'!$A2577,基本表格!$G:$Q,3,FALSE)</f>
        <v>DB1401,X150.4</v>
      </c>
      <c r="Q2577" t="str">
        <f>VLOOKUP('intouch变量（离散）'!$A2577,基本表格!$G:$Q,10,FALSE)</f>
        <v>No</v>
      </c>
      <c r="R2577" t="str">
        <f t="shared" si="246"/>
        <v>DB1401,X150.4 4#刨片机振动传感器  下限保护使能</v>
      </c>
      <c r="S2577">
        <v>0</v>
      </c>
      <c r="T2577">
        <v>0</v>
      </c>
    </row>
    <row r="2578" spans="1:20">
      <c r="A2578" t="s">
        <v>2734</v>
      </c>
      <c r="B2578" s="11" t="str">
        <f t="shared" si="245"/>
        <v>CHP4</v>
      </c>
      <c r="C2578" s="11" t="str">
        <f>VLOOKUP('intouch变量（离散）'!$A2578,基本表格!$G:$Q,2,FALSE)</f>
        <v>4#刨片机振动传感器  上限报警</v>
      </c>
      <c r="D2578" t="s">
        <v>154</v>
      </c>
      <c r="E2578" t="str">
        <f t="shared" si="241"/>
        <v>No</v>
      </c>
      <c r="F2578" t="str">
        <f t="shared" si="242"/>
        <v>0</v>
      </c>
      <c r="G2578" t="s">
        <v>154</v>
      </c>
      <c r="H2578" t="s">
        <v>155</v>
      </c>
      <c r="I2578" t="str">
        <f t="shared" si="243"/>
        <v/>
      </c>
      <c r="J2578" t="str">
        <f t="shared" si="244"/>
        <v/>
      </c>
      <c r="K2578" t="str">
        <f>VLOOKUP('intouch变量（离散）'!$A2578,基本表格!$G:$Q,9,FALSE)</f>
        <v>None</v>
      </c>
      <c r="L2578">
        <v>1</v>
      </c>
      <c r="M2578" t="s">
        <v>156</v>
      </c>
      <c r="N2578" t="s">
        <v>157</v>
      </c>
      <c r="O2578" t="s">
        <v>158</v>
      </c>
      <c r="P2578" t="str">
        <f>VLOOKUP('intouch变量（离散）'!$A2578,基本表格!$G:$Q,3,FALSE)</f>
        <v>DB1401,X150.5</v>
      </c>
      <c r="Q2578" t="str">
        <f>VLOOKUP('intouch变量（离散）'!$A2578,基本表格!$G:$Q,10,FALSE)</f>
        <v>Yes</v>
      </c>
      <c r="R2578" t="str">
        <f t="shared" si="246"/>
        <v>DB1401,X150.5 4#刨片机振动传感器  上限报警</v>
      </c>
      <c r="S2578">
        <v>0</v>
      </c>
      <c r="T2578">
        <v>0</v>
      </c>
    </row>
    <row r="2579" spans="1:20">
      <c r="A2579" t="s">
        <v>2735</v>
      </c>
      <c r="B2579" s="11" t="str">
        <f t="shared" si="245"/>
        <v>CHP4</v>
      </c>
      <c r="C2579" s="11" t="str">
        <f>VLOOKUP('intouch变量（离散）'!$A2579,基本表格!$G:$Q,2,FALSE)</f>
        <v>4#刨片机振动传感器  下限报警</v>
      </c>
      <c r="D2579" t="s">
        <v>154</v>
      </c>
      <c r="E2579" t="str">
        <f t="shared" si="241"/>
        <v>No</v>
      </c>
      <c r="F2579" t="str">
        <f t="shared" si="242"/>
        <v>0</v>
      </c>
      <c r="G2579" t="s">
        <v>154</v>
      </c>
      <c r="H2579" t="s">
        <v>155</v>
      </c>
      <c r="I2579" t="str">
        <f t="shared" si="243"/>
        <v/>
      </c>
      <c r="J2579" t="str">
        <f t="shared" si="244"/>
        <v/>
      </c>
      <c r="K2579" t="str">
        <f>VLOOKUP('intouch变量（离散）'!$A2579,基本表格!$G:$Q,9,FALSE)</f>
        <v>None</v>
      </c>
      <c r="L2579">
        <v>1</v>
      </c>
      <c r="M2579" t="s">
        <v>156</v>
      </c>
      <c r="N2579" t="s">
        <v>157</v>
      </c>
      <c r="O2579" t="s">
        <v>158</v>
      </c>
      <c r="P2579" t="str">
        <f>VLOOKUP('intouch变量（离散）'!$A2579,基本表格!$G:$Q,3,FALSE)</f>
        <v>DB1401,X150.6</v>
      </c>
      <c r="Q2579" t="str">
        <f>VLOOKUP('intouch变量（离散）'!$A2579,基本表格!$G:$Q,10,FALSE)</f>
        <v>Yes</v>
      </c>
      <c r="R2579" t="str">
        <f t="shared" si="246"/>
        <v>DB1401,X150.6 4#刨片机振动传感器  下限报警</v>
      </c>
      <c r="S2579">
        <v>0</v>
      </c>
      <c r="T2579">
        <v>0</v>
      </c>
    </row>
    <row r="2580" spans="1:20">
      <c r="A2580" t="s">
        <v>2736</v>
      </c>
      <c r="B2580" s="11" t="str">
        <f t="shared" si="245"/>
        <v>CHP4</v>
      </c>
      <c r="C2580" s="11" t="str">
        <f>VLOOKUP('intouch变量（离散）'!$A2580,基本表格!$G:$Q,2,FALSE)</f>
        <v>4#刨片机振动传感器  上上限报警</v>
      </c>
      <c r="D2580" t="s">
        <v>154</v>
      </c>
      <c r="E2580" t="str">
        <f t="shared" si="241"/>
        <v>No</v>
      </c>
      <c r="F2580" t="str">
        <f t="shared" si="242"/>
        <v>0</v>
      </c>
      <c r="G2580" t="s">
        <v>154</v>
      </c>
      <c r="H2580" t="s">
        <v>155</v>
      </c>
      <c r="I2580" t="str">
        <f t="shared" si="243"/>
        <v/>
      </c>
      <c r="J2580" t="str">
        <f t="shared" si="244"/>
        <v/>
      </c>
      <c r="K2580" t="str">
        <f>VLOOKUP('intouch变量（离散）'!$A2580,基本表格!$G:$Q,9,FALSE)</f>
        <v>On</v>
      </c>
      <c r="L2580">
        <v>1</v>
      </c>
      <c r="M2580" t="s">
        <v>156</v>
      </c>
      <c r="N2580" t="s">
        <v>157</v>
      </c>
      <c r="O2580" t="s">
        <v>158</v>
      </c>
      <c r="P2580" t="str">
        <f>VLOOKUP('intouch变量（离散）'!$A2580,基本表格!$G:$Q,3,FALSE)</f>
        <v>DB1401,X150.7</v>
      </c>
      <c r="Q2580" t="str">
        <f>VLOOKUP('intouch变量（离散）'!$A2580,基本表格!$G:$Q,10,FALSE)</f>
        <v>Yes</v>
      </c>
      <c r="R2580" t="str">
        <f t="shared" si="246"/>
        <v>DB1401,X150.7 4#刨片机振动传感器  上上限报警</v>
      </c>
      <c r="S2580">
        <v>0</v>
      </c>
      <c r="T2580">
        <v>0</v>
      </c>
    </row>
    <row r="2581" spans="1:20">
      <c r="A2581" t="s">
        <v>2737</v>
      </c>
      <c r="B2581" s="11" t="str">
        <f t="shared" si="245"/>
        <v>CHP4</v>
      </c>
      <c r="C2581" s="11" t="str">
        <f>VLOOKUP('intouch变量（离散）'!$A2581,基本表格!$G:$Q,2,FALSE)</f>
        <v>4#刨片机振动传感器  下下限报警</v>
      </c>
      <c r="D2581" t="s">
        <v>154</v>
      </c>
      <c r="E2581" t="str">
        <f t="shared" si="241"/>
        <v>No</v>
      </c>
      <c r="F2581" t="str">
        <f t="shared" si="242"/>
        <v>0</v>
      </c>
      <c r="G2581" t="s">
        <v>154</v>
      </c>
      <c r="H2581" t="s">
        <v>155</v>
      </c>
      <c r="I2581" t="str">
        <f t="shared" si="243"/>
        <v/>
      </c>
      <c r="J2581" t="str">
        <f t="shared" si="244"/>
        <v/>
      </c>
      <c r="K2581" t="str">
        <f>VLOOKUP('intouch变量（离散）'!$A2581,基本表格!$G:$Q,9,FALSE)</f>
        <v>On</v>
      </c>
      <c r="L2581">
        <v>1</v>
      </c>
      <c r="M2581" t="s">
        <v>156</v>
      </c>
      <c r="N2581" t="s">
        <v>157</v>
      </c>
      <c r="O2581" t="s">
        <v>158</v>
      </c>
      <c r="P2581" t="str">
        <f>VLOOKUP('intouch变量（离散）'!$A2581,基本表格!$G:$Q,3,FALSE)</f>
        <v>DB1401,X151.0</v>
      </c>
      <c r="Q2581" t="str">
        <f>VLOOKUP('intouch变量（离散）'!$A2581,基本表格!$G:$Q,10,FALSE)</f>
        <v>Yes</v>
      </c>
      <c r="R2581" t="str">
        <f t="shared" si="246"/>
        <v>DB1401,X151.0 4#刨片机振动传感器  下下限报警</v>
      </c>
      <c r="S2581">
        <v>0</v>
      </c>
      <c r="T2581">
        <v>0</v>
      </c>
    </row>
    <row r="2582" spans="1:20">
      <c r="A2582" t="s">
        <v>2738</v>
      </c>
      <c r="B2582" s="11" t="str">
        <f t="shared" si="245"/>
        <v>CHP4</v>
      </c>
      <c r="C2582" s="11" t="str">
        <f>VLOOKUP('intouch变量（离散）'!$A2582,基本表格!$G:$Q,2,FALSE)</f>
        <v>4#刨片机振动传感器  极限报警</v>
      </c>
      <c r="D2582" t="s">
        <v>154</v>
      </c>
      <c r="E2582" t="str">
        <f t="shared" si="241"/>
        <v>No</v>
      </c>
      <c r="F2582" t="str">
        <f t="shared" si="242"/>
        <v>0</v>
      </c>
      <c r="G2582" t="s">
        <v>154</v>
      </c>
      <c r="H2582" t="s">
        <v>155</v>
      </c>
      <c r="I2582" t="str">
        <f t="shared" si="243"/>
        <v/>
      </c>
      <c r="J2582" t="str">
        <f t="shared" si="244"/>
        <v/>
      </c>
      <c r="K2582" t="str">
        <f>VLOOKUP('intouch变量（离散）'!$A2582,基本表格!$G:$Q,9,FALSE)</f>
        <v>On</v>
      </c>
      <c r="L2582">
        <v>1</v>
      </c>
      <c r="M2582" t="s">
        <v>156</v>
      </c>
      <c r="N2582" t="s">
        <v>157</v>
      </c>
      <c r="O2582" t="s">
        <v>158</v>
      </c>
      <c r="P2582" t="str">
        <f>VLOOKUP('intouch变量（离散）'!$A2582,基本表格!$G:$Q,3,FALSE)</f>
        <v>DB1401,X151.1</v>
      </c>
      <c r="Q2582" t="str">
        <f>VLOOKUP('intouch变量（离散）'!$A2582,基本表格!$G:$Q,10,FALSE)</f>
        <v>Yes</v>
      </c>
      <c r="R2582" t="str">
        <f t="shared" si="246"/>
        <v>DB1401,X151.1 4#刨片机振动传感器  极限报警</v>
      </c>
      <c r="S2582">
        <v>0</v>
      </c>
      <c r="T2582">
        <v>0</v>
      </c>
    </row>
    <row r="2583" spans="1:20">
      <c r="A2583" t="s">
        <v>2739</v>
      </c>
      <c r="B2583" s="11" t="str">
        <f t="shared" si="245"/>
        <v>CHP4</v>
      </c>
      <c r="C2583" s="11" t="str">
        <f>VLOOKUP('intouch变量（离散）'!$A2583,基本表格!$G:$Q,2,FALSE)</f>
        <v>4#刨片机振动传感器  传感器断线报警</v>
      </c>
      <c r="D2583" t="s">
        <v>154</v>
      </c>
      <c r="E2583" t="str">
        <f t="shared" si="241"/>
        <v>No</v>
      </c>
      <c r="F2583" t="str">
        <f t="shared" si="242"/>
        <v>0</v>
      </c>
      <c r="G2583" t="s">
        <v>154</v>
      </c>
      <c r="H2583" t="s">
        <v>155</v>
      </c>
      <c r="I2583" t="str">
        <f t="shared" si="243"/>
        <v/>
      </c>
      <c r="J2583" t="str">
        <f t="shared" si="244"/>
        <v/>
      </c>
      <c r="K2583" t="str">
        <f>VLOOKUP('intouch变量（离散）'!$A2583,基本表格!$G:$Q,9,FALSE)</f>
        <v>On</v>
      </c>
      <c r="L2583">
        <v>1</v>
      </c>
      <c r="M2583" t="s">
        <v>156</v>
      </c>
      <c r="N2583" t="s">
        <v>157</v>
      </c>
      <c r="O2583" t="s">
        <v>158</v>
      </c>
      <c r="P2583" t="str">
        <f>VLOOKUP('intouch变量（离散）'!$A2583,基本表格!$G:$Q,3,FALSE)</f>
        <v>DB1401,X151.2</v>
      </c>
      <c r="Q2583" t="str">
        <f>VLOOKUP('intouch变量（离散）'!$A2583,基本表格!$G:$Q,10,FALSE)</f>
        <v>Yes</v>
      </c>
      <c r="R2583" t="str">
        <f t="shared" si="246"/>
        <v>DB1401,X151.2 4#刨片机振动传感器  传感器断线报警</v>
      </c>
      <c r="S2583">
        <v>0</v>
      </c>
      <c r="T2583">
        <v>0</v>
      </c>
    </row>
    <row r="2584" spans="1:20">
      <c r="A2584" t="s">
        <v>2740</v>
      </c>
      <c r="B2584" s="11" t="str">
        <f t="shared" si="245"/>
        <v>CHP4</v>
      </c>
      <c r="C2584" s="11" t="str">
        <f>VLOOKUP('intouch变量（离散）'!$A2584,基本表格!$G:$Q,2,FALSE)</f>
        <v>4#刨片机润滑站温度  上限保护使能</v>
      </c>
      <c r="D2584" t="s">
        <v>154</v>
      </c>
      <c r="E2584" t="str">
        <f t="shared" si="241"/>
        <v>Yes</v>
      </c>
      <c r="F2584" t="str">
        <f t="shared" si="242"/>
        <v>900</v>
      </c>
      <c r="G2584" t="s">
        <v>154</v>
      </c>
      <c r="H2584" t="s">
        <v>155</v>
      </c>
      <c r="I2584" t="str">
        <f t="shared" si="243"/>
        <v>禁用</v>
      </c>
      <c r="J2584" t="str">
        <f t="shared" si="244"/>
        <v>启用</v>
      </c>
      <c r="K2584" t="str">
        <f>VLOOKUP('intouch变量（离散）'!$A2584,基本表格!$G:$Q,9,FALSE)</f>
        <v>None</v>
      </c>
      <c r="L2584">
        <v>1</v>
      </c>
      <c r="M2584" t="s">
        <v>156</v>
      </c>
      <c r="N2584" t="s">
        <v>157</v>
      </c>
      <c r="O2584" t="s">
        <v>158</v>
      </c>
      <c r="P2584" t="str">
        <f>VLOOKUP('intouch变量（离散）'!$A2584,基本表格!$G:$Q,3,FALSE)</f>
        <v>DB1401,X200.3</v>
      </c>
      <c r="Q2584" t="str">
        <f>VLOOKUP('intouch变量（离散）'!$A2584,基本表格!$G:$Q,10,FALSE)</f>
        <v>No</v>
      </c>
      <c r="R2584" t="str">
        <f t="shared" si="246"/>
        <v>DB1401,X200.3 4#刨片机润滑站温度  上限保护使能</v>
      </c>
      <c r="S2584">
        <v>0</v>
      </c>
      <c r="T2584">
        <v>0</v>
      </c>
    </row>
    <row r="2585" spans="1:20">
      <c r="A2585" t="s">
        <v>2741</v>
      </c>
      <c r="B2585" s="11" t="str">
        <f t="shared" si="245"/>
        <v>CHP4</v>
      </c>
      <c r="C2585" s="11" t="str">
        <f>VLOOKUP('intouch变量（离散）'!$A2585,基本表格!$G:$Q,2,FALSE)</f>
        <v>4#刨片机润滑站温度  下限保护使能</v>
      </c>
      <c r="D2585" t="s">
        <v>154</v>
      </c>
      <c r="E2585" t="str">
        <f t="shared" si="241"/>
        <v>Yes</v>
      </c>
      <c r="F2585" t="str">
        <f t="shared" si="242"/>
        <v>900</v>
      </c>
      <c r="G2585" t="s">
        <v>154</v>
      </c>
      <c r="H2585" t="s">
        <v>155</v>
      </c>
      <c r="I2585" t="str">
        <f t="shared" si="243"/>
        <v>禁用</v>
      </c>
      <c r="J2585" t="str">
        <f t="shared" si="244"/>
        <v>启用</v>
      </c>
      <c r="K2585" t="str">
        <f>VLOOKUP('intouch变量（离散）'!$A2585,基本表格!$G:$Q,9,FALSE)</f>
        <v>None</v>
      </c>
      <c r="L2585">
        <v>1</v>
      </c>
      <c r="M2585" t="s">
        <v>156</v>
      </c>
      <c r="N2585" t="s">
        <v>157</v>
      </c>
      <c r="O2585" t="s">
        <v>158</v>
      </c>
      <c r="P2585" t="str">
        <f>VLOOKUP('intouch变量（离散）'!$A2585,基本表格!$G:$Q,3,FALSE)</f>
        <v>DB1401,X200.4</v>
      </c>
      <c r="Q2585" t="str">
        <f>VLOOKUP('intouch变量（离散）'!$A2585,基本表格!$G:$Q,10,FALSE)</f>
        <v>No</v>
      </c>
      <c r="R2585" t="str">
        <f t="shared" si="246"/>
        <v>DB1401,X200.4 4#刨片机润滑站温度  下限保护使能</v>
      </c>
      <c r="S2585">
        <v>0</v>
      </c>
      <c r="T2585">
        <v>0</v>
      </c>
    </row>
    <row r="2586" spans="1:20">
      <c r="A2586" t="s">
        <v>2742</v>
      </c>
      <c r="B2586" s="11" t="str">
        <f t="shared" si="245"/>
        <v>CHP4</v>
      </c>
      <c r="C2586" s="11" t="str">
        <f>VLOOKUP('intouch变量（离散）'!$A2586,基本表格!$G:$Q,2,FALSE)</f>
        <v>4#刨片机润滑站温度  上限报警</v>
      </c>
      <c r="D2586" t="s">
        <v>154</v>
      </c>
      <c r="E2586" t="str">
        <f t="shared" si="241"/>
        <v>No</v>
      </c>
      <c r="F2586" t="str">
        <f t="shared" si="242"/>
        <v>0</v>
      </c>
      <c r="G2586" t="s">
        <v>154</v>
      </c>
      <c r="H2586" t="s">
        <v>155</v>
      </c>
      <c r="I2586" t="str">
        <f t="shared" si="243"/>
        <v/>
      </c>
      <c r="J2586" t="str">
        <f t="shared" si="244"/>
        <v/>
      </c>
      <c r="K2586" t="str">
        <f>VLOOKUP('intouch变量（离散）'!$A2586,基本表格!$G:$Q,9,FALSE)</f>
        <v>None</v>
      </c>
      <c r="L2586">
        <v>1</v>
      </c>
      <c r="M2586" t="s">
        <v>156</v>
      </c>
      <c r="N2586" t="s">
        <v>157</v>
      </c>
      <c r="O2586" t="s">
        <v>158</v>
      </c>
      <c r="P2586" t="str">
        <f>VLOOKUP('intouch变量（离散）'!$A2586,基本表格!$G:$Q,3,FALSE)</f>
        <v>DB1401,X200.5</v>
      </c>
      <c r="Q2586" t="str">
        <f>VLOOKUP('intouch变量（离散）'!$A2586,基本表格!$G:$Q,10,FALSE)</f>
        <v>Yes</v>
      </c>
      <c r="R2586" t="str">
        <f t="shared" si="246"/>
        <v>DB1401,X200.5 4#刨片机润滑站温度  上限报警</v>
      </c>
      <c r="S2586">
        <v>0</v>
      </c>
      <c r="T2586">
        <v>0</v>
      </c>
    </row>
    <row r="2587" spans="1:20">
      <c r="A2587" t="s">
        <v>2743</v>
      </c>
      <c r="B2587" s="11" t="str">
        <f t="shared" si="245"/>
        <v>CHP4</v>
      </c>
      <c r="C2587" s="11" t="str">
        <f>VLOOKUP('intouch变量（离散）'!$A2587,基本表格!$G:$Q,2,FALSE)</f>
        <v>4#刨片机润滑站温度  下限报警</v>
      </c>
      <c r="D2587" t="s">
        <v>154</v>
      </c>
      <c r="E2587" t="str">
        <f t="shared" si="241"/>
        <v>No</v>
      </c>
      <c r="F2587" t="str">
        <f t="shared" si="242"/>
        <v>0</v>
      </c>
      <c r="G2587" t="s">
        <v>154</v>
      </c>
      <c r="H2587" t="s">
        <v>155</v>
      </c>
      <c r="I2587" t="str">
        <f t="shared" si="243"/>
        <v/>
      </c>
      <c r="J2587" t="str">
        <f t="shared" si="244"/>
        <v/>
      </c>
      <c r="K2587" t="str">
        <f>VLOOKUP('intouch变量（离散）'!$A2587,基本表格!$G:$Q,9,FALSE)</f>
        <v>None</v>
      </c>
      <c r="L2587">
        <v>1</v>
      </c>
      <c r="M2587" t="s">
        <v>156</v>
      </c>
      <c r="N2587" t="s">
        <v>157</v>
      </c>
      <c r="O2587" t="s">
        <v>158</v>
      </c>
      <c r="P2587" t="str">
        <f>VLOOKUP('intouch变量（离散）'!$A2587,基本表格!$G:$Q,3,FALSE)</f>
        <v>DB1401,X200.6</v>
      </c>
      <c r="Q2587" t="str">
        <f>VLOOKUP('intouch变量（离散）'!$A2587,基本表格!$G:$Q,10,FALSE)</f>
        <v>Yes</v>
      </c>
      <c r="R2587" t="str">
        <f t="shared" si="246"/>
        <v>DB1401,X200.6 4#刨片机润滑站温度  下限报警</v>
      </c>
      <c r="S2587">
        <v>0</v>
      </c>
      <c r="T2587">
        <v>0</v>
      </c>
    </row>
    <row r="2588" spans="1:20">
      <c r="A2588" t="s">
        <v>2744</v>
      </c>
      <c r="B2588" s="11" t="str">
        <f t="shared" si="245"/>
        <v>CHP4</v>
      </c>
      <c r="C2588" s="11" t="str">
        <f>VLOOKUP('intouch变量（离散）'!$A2588,基本表格!$G:$Q,2,FALSE)</f>
        <v>4#刨片机润滑站温度  上上限报警</v>
      </c>
      <c r="D2588" t="s">
        <v>154</v>
      </c>
      <c r="E2588" t="str">
        <f t="shared" si="241"/>
        <v>No</v>
      </c>
      <c r="F2588" t="str">
        <f t="shared" si="242"/>
        <v>0</v>
      </c>
      <c r="G2588" t="s">
        <v>154</v>
      </c>
      <c r="H2588" t="s">
        <v>155</v>
      </c>
      <c r="I2588" t="str">
        <f t="shared" si="243"/>
        <v/>
      </c>
      <c r="J2588" t="str">
        <f t="shared" si="244"/>
        <v/>
      </c>
      <c r="K2588" t="str">
        <f>VLOOKUP('intouch变量（离散）'!$A2588,基本表格!$G:$Q,9,FALSE)</f>
        <v>On</v>
      </c>
      <c r="L2588">
        <v>1</v>
      </c>
      <c r="M2588" t="s">
        <v>156</v>
      </c>
      <c r="N2588" t="s">
        <v>157</v>
      </c>
      <c r="O2588" t="s">
        <v>158</v>
      </c>
      <c r="P2588" t="str">
        <f>VLOOKUP('intouch变量（离散）'!$A2588,基本表格!$G:$Q,3,FALSE)</f>
        <v>DB1401,X200.7</v>
      </c>
      <c r="Q2588" t="str">
        <f>VLOOKUP('intouch变量（离散）'!$A2588,基本表格!$G:$Q,10,FALSE)</f>
        <v>Yes</v>
      </c>
      <c r="R2588" t="str">
        <f t="shared" si="246"/>
        <v>DB1401,X200.7 4#刨片机润滑站温度  上上限报警</v>
      </c>
      <c r="S2588">
        <v>0</v>
      </c>
      <c r="T2588">
        <v>0</v>
      </c>
    </row>
    <row r="2589" spans="1:20">
      <c r="A2589" t="s">
        <v>2745</v>
      </c>
      <c r="B2589" s="11" t="str">
        <f t="shared" si="245"/>
        <v>CHP4</v>
      </c>
      <c r="C2589" s="11" t="str">
        <f>VLOOKUP('intouch变量（离散）'!$A2589,基本表格!$G:$Q,2,FALSE)</f>
        <v>4#刨片机润滑站温度  下下限报警</v>
      </c>
      <c r="D2589" t="s">
        <v>154</v>
      </c>
      <c r="E2589" t="str">
        <f t="shared" si="241"/>
        <v>No</v>
      </c>
      <c r="F2589" t="str">
        <f t="shared" si="242"/>
        <v>0</v>
      </c>
      <c r="G2589" t="s">
        <v>154</v>
      </c>
      <c r="H2589" t="s">
        <v>155</v>
      </c>
      <c r="I2589" t="str">
        <f t="shared" si="243"/>
        <v/>
      </c>
      <c r="J2589" t="str">
        <f t="shared" si="244"/>
        <v/>
      </c>
      <c r="K2589" t="str">
        <f>VLOOKUP('intouch变量（离散）'!$A2589,基本表格!$G:$Q,9,FALSE)</f>
        <v>On</v>
      </c>
      <c r="L2589">
        <v>1</v>
      </c>
      <c r="M2589" t="s">
        <v>156</v>
      </c>
      <c r="N2589" t="s">
        <v>157</v>
      </c>
      <c r="O2589" t="s">
        <v>158</v>
      </c>
      <c r="P2589" t="str">
        <f>VLOOKUP('intouch变量（离散）'!$A2589,基本表格!$G:$Q,3,FALSE)</f>
        <v>DB1401,X201.0</v>
      </c>
      <c r="Q2589" t="str">
        <f>VLOOKUP('intouch变量（离散）'!$A2589,基本表格!$G:$Q,10,FALSE)</f>
        <v>Yes</v>
      </c>
      <c r="R2589" t="str">
        <f t="shared" si="246"/>
        <v>DB1401,X201.0 4#刨片机润滑站温度  下下限报警</v>
      </c>
      <c r="S2589">
        <v>0</v>
      </c>
      <c r="T2589">
        <v>0</v>
      </c>
    </row>
    <row r="2590" spans="1:20">
      <c r="A2590" t="s">
        <v>2746</v>
      </c>
      <c r="B2590" s="11" t="str">
        <f t="shared" si="245"/>
        <v>CHP4</v>
      </c>
      <c r="C2590" s="11" t="str">
        <f>VLOOKUP('intouch变量（离散）'!$A2590,基本表格!$G:$Q,2,FALSE)</f>
        <v>4#刨片机润滑站温度  极限报警</v>
      </c>
      <c r="D2590" t="s">
        <v>154</v>
      </c>
      <c r="E2590" t="str">
        <f t="shared" si="241"/>
        <v>No</v>
      </c>
      <c r="F2590" t="str">
        <f t="shared" si="242"/>
        <v>0</v>
      </c>
      <c r="G2590" t="s">
        <v>154</v>
      </c>
      <c r="H2590" t="s">
        <v>155</v>
      </c>
      <c r="I2590" t="str">
        <f t="shared" si="243"/>
        <v/>
      </c>
      <c r="J2590" t="str">
        <f t="shared" si="244"/>
        <v/>
      </c>
      <c r="K2590" t="str">
        <f>VLOOKUP('intouch变量（离散）'!$A2590,基本表格!$G:$Q,9,FALSE)</f>
        <v>On</v>
      </c>
      <c r="L2590">
        <v>1</v>
      </c>
      <c r="M2590" t="s">
        <v>156</v>
      </c>
      <c r="N2590" t="s">
        <v>157</v>
      </c>
      <c r="O2590" t="s">
        <v>158</v>
      </c>
      <c r="P2590" t="str">
        <f>VLOOKUP('intouch变量（离散）'!$A2590,基本表格!$G:$Q,3,FALSE)</f>
        <v>DB1401,X201.1</v>
      </c>
      <c r="Q2590" t="str">
        <f>VLOOKUP('intouch变量（离散）'!$A2590,基本表格!$G:$Q,10,FALSE)</f>
        <v>Yes</v>
      </c>
      <c r="R2590" t="str">
        <f t="shared" si="246"/>
        <v>DB1401,X201.1 4#刨片机润滑站温度  极限报警</v>
      </c>
      <c r="S2590">
        <v>0</v>
      </c>
      <c r="T2590">
        <v>0</v>
      </c>
    </row>
    <row r="2591" spans="1:20">
      <c r="A2591" t="s">
        <v>2747</v>
      </c>
      <c r="B2591" s="11" t="str">
        <f t="shared" si="245"/>
        <v>CHP4</v>
      </c>
      <c r="C2591" s="11" t="str">
        <f>VLOOKUP('intouch变量（离散）'!$A2591,基本表格!$G:$Q,2,FALSE)</f>
        <v>4#刨片机润滑站温度  传感器断线报警</v>
      </c>
      <c r="D2591" t="s">
        <v>154</v>
      </c>
      <c r="E2591" t="str">
        <f t="shared" si="241"/>
        <v>No</v>
      </c>
      <c r="F2591" t="str">
        <f t="shared" si="242"/>
        <v>0</v>
      </c>
      <c r="G2591" t="s">
        <v>154</v>
      </c>
      <c r="H2591" t="s">
        <v>155</v>
      </c>
      <c r="I2591" t="str">
        <f t="shared" si="243"/>
        <v/>
      </c>
      <c r="J2591" t="str">
        <f t="shared" si="244"/>
        <v/>
      </c>
      <c r="K2591" t="str">
        <f>VLOOKUP('intouch变量（离散）'!$A2591,基本表格!$G:$Q,9,FALSE)</f>
        <v>On</v>
      </c>
      <c r="L2591">
        <v>1</v>
      </c>
      <c r="M2591" t="s">
        <v>156</v>
      </c>
      <c r="N2591" t="s">
        <v>157</v>
      </c>
      <c r="O2591" t="s">
        <v>158</v>
      </c>
      <c r="P2591" t="str">
        <f>VLOOKUP('intouch变量（离散）'!$A2591,基本表格!$G:$Q,3,FALSE)</f>
        <v>DB1401,X201.2</v>
      </c>
      <c r="Q2591" t="str">
        <f>VLOOKUP('intouch变量（离散）'!$A2591,基本表格!$G:$Q,10,FALSE)</f>
        <v>Yes</v>
      </c>
      <c r="R2591" t="str">
        <f t="shared" si="246"/>
        <v>DB1401,X201.2 4#刨片机润滑站温度  传感器断线报警</v>
      </c>
      <c r="S2591">
        <v>0</v>
      </c>
      <c r="T2591">
        <v>0</v>
      </c>
    </row>
    <row r="2592" spans="1:20">
      <c r="A2592" t="s">
        <v>2748</v>
      </c>
      <c r="B2592" s="11" t="str">
        <f t="shared" si="245"/>
        <v>CHP4</v>
      </c>
      <c r="C2592" s="11" t="str">
        <f>VLOOKUP('intouch变量（离散）'!$A2592,基本表格!$G:$Q,2,FALSE)</f>
        <v>4#刨片机主机轴承温度传感器1#  上限保护使能</v>
      </c>
      <c r="D2592" t="s">
        <v>154</v>
      </c>
      <c r="E2592" t="str">
        <f t="shared" si="241"/>
        <v>Yes</v>
      </c>
      <c r="F2592" t="str">
        <f t="shared" si="242"/>
        <v>900</v>
      </c>
      <c r="G2592" t="s">
        <v>154</v>
      </c>
      <c r="H2592" t="s">
        <v>155</v>
      </c>
      <c r="I2592" t="str">
        <f t="shared" si="243"/>
        <v>禁用</v>
      </c>
      <c r="J2592" t="str">
        <f t="shared" si="244"/>
        <v>启用</v>
      </c>
      <c r="K2592" t="str">
        <f>VLOOKUP('intouch变量（离散）'!$A2592,基本表格!$G:$Q,9,FALSE)</f>
        <v>None</v>
      </c>
      <c r="L2592">
        <v>1</v>
      </c>
      <c r="M2592" t="s">
        <v>156</v>
      </c>
      <c r="N2592" t="s">
        <v>157</v>
      </c>
      <c r="O2592" t="s">
        <v>158</v>
      </c>
      <c r="P2592" t="str">
        <f>VLOOKUP('intouch变量（离散）'!$A2592,基本表格!$G:$Q,3,FALSE)</f>
        <v>DB1401,X250.3</v>
      </c>
      <c r="Q2592" t="str">
        <f>VLOOKUP('intouch变量（离散）'!$A2592,基本表格!$G:$Q,10,FALSE)</f>
        <v>No</v>
      </c>
      <c r="R2592" t="str">
        <f t="shared" si="246"/>
        <v>DB1401,X250.3 4#刨片机主机轴承温度传感器1#  上限保护使能</v>
      </c>
      <c r="S2592">
        <v>0</v>
      </c>
      <c r="T2592">
        <v>0</v>
      </c>
    </row>
    <row r="2593" spans="1:20">
      <c r="A2593" t="s">
        <v>2749</v>
      </c>
      <c r="B2593" s="11" t="str">
        <f t="shared" si="245"/>
        <v>CHP4</v>
      </c>
      <c r="C2593" s="11" t="str">
        <f>VLOOKUP('intouch变量（离散）'!$A2593,基本表格!$G:$Q,2,FALSE)</f>
        <v>4#刨片机主机轴承温度传感器1#  下限保护使能</v>
      </c>
      <c r="D2593" t="s">
        <v>154</v>
      </c>
      <c r="E2593" t="str">
        <f t="shared" si="241"/>
        <v>Yes</v>
      </c>
      <c r="F2593" t="str">
        <f t="shared" si="242"/>
        <v>900</v>
      </c>
      <c r="G2593" t="s">
        <v>154</v>
      </c>
      <c r="H2593" t="s">
        <v>155</v>
      </c>
      <c r="I2593" t="str">
        <f t="shared" si="243"/>
        <v>禁用</v>
      </c>
      <c r="J2593" t="str">
        <f t="shared" si="244"/>
        <v>启用</v>
      </c>
      <c r="K2593" t="str">
        <f>VLOOKUP('intouch变量（离散）'!$A2593,基本表格!$G:$Q,9,FALSE)</f>
        <v>None</v>
      </c>
      <c r="L2593">
        <v>1</v>
      </c>
      <c r="M2593" t="s">
        <v>156</v>
      </c>
      <c r="N2593" t="s">
        <v>157</v>
      </c>
      <c r="O2593" t="s">
        <v>158</v>
      </c>
      <c r="P2593" t="str">
        <f>VLOOKUP('intouch变量（离散）'!$A2593,基本表格!$G:$Q,3,FALSE)</f>
        <v>DB1401,X250.4</v>
      </c>
      <c r="Q2593" t="str">
        <f>VLOOKUP('intouch变量（离散）'!$A2593,基本表格!$G:$Q,10,FALSE)</f>
        <v>No</v>
      </c>
      <c r="R2593" t="str">
        <f t="shared" si="246"/>
        <v>DB1401,X250.4 4#刨片机主机轴承温度传感器1#  下限保护使能</v>
      </c>
      <c r="S2593">
        <v>0</v>
      </c>
      <c r="T2593">
        <v>0</v>
      </c>
    </row>
    <row r="2594" spans="1:20">
      <c r="A2594" t="s">
        <v>2750</v>
      </c>
      <c r="B2594" s="11" t="str">
        <f t="shared" si="245"/>
        <v>CHP4</v>
      </c>
      <c r="C2594" s="11" t="str">
        <f>VLOOKUP('intouch变量（离散）'!$A2594,基本表格!$G:$Q,2,FALSE)</f>
        <v>4#刨片机主机轴承温度传感器1#  上限报警</v>
      </c>
      <c r="D2594" t="s">
        <v>154</v>
      </c>
      <c r="E2594" t="str">
        <f t="shared" si="241"/>
        <v>No</v>
      </c>
      <c r="F2594" t="str">
        <f t="shared" si="242"/>
        <v>0</v>
      </c>
      <c r="G2594" t="s">
        <v>154</v>
      </c>
      <c r="H2594" t="s">
        <v>155</v>
      </c>
      <c r="I2594" t="str">
        <f t="shared" si="243"/>
        <v/>
      </c>
      <c r="J2594" t="str">
        <f t="shared" si="244"/>
        <v/>
      </c>
      <c r="K2594" t="str">
        <f>VLOOKUP('intouch变量（离散）'!$A2594,基本表格!$G:$Q,9,FALSE)</f>
        <v>None</v>
      </c>
      <c r="L2594">
        <v>1</v>
      </c>
      <c r="M2594" t="s">
        <v>156</v>
      </c>
      <c r="N2594" t="s">
        <v>157</v>
      </c>
      <c r="O2594" t="s">
        <v>158</v>
      </c>
      <c r="P2594" t="str">
        <f>VLOOKUP('intouch变量（离散）'!$A2594,基本表格!$G:$Q,3,FALSE)</f>
        <v>DB1401,X250.5</v>
      </c>
      <c r="Q2594" t="str">
        <f>VLOOKUP('intouch变量（离散）'!$A2594,基本表格!$G:$Q,10,FALSE)</f>
        <v>Yes</v>
      </c>
      <c r="R2594" t="str">
        <f t="shared" si="246"/>
        <v>DB1401,X250.5 4#刨片机主机轴承温度传感器1#  上限报警</v>
      </c>
      <c r="S2594">
        <v>0</v>
      </c>
      <c r="T2594">
        <v>0</v>
      </c>
    </row>
    <row r="2595" spans="1:20">
      <c r="A2595" t="s">
        <v>2751</v>
      </c>
      <c r="B2595" s="11" t="str">
        <f t="shared" si="245"/>
        <v>CHP4</v>
      </c>
      <c r="C2595" s="11" t="str">
        <f>VLOOKUP('intouch变量（离散）'!$A2595,基本表格!$G:$Q,2,FALSE)</f>
        <v>4#刨片机主机轴承温度传感器1#  下限报警</v>
      </c>
      <c r="D2595" t="s">
        <v>154</v>
      </c>
      <c r="E2595" t="str">
        <f t="shared" si="241"/>
        <v>No</v>
      </c>
      <c r="F2595" t="str">
        <f t="shared" si="242"/>
        <v>0</v>
      </c>
      <c r="G2595" t="s">
        <v>154</v>
      </c>
      <c r="H2595" t="s">
        <v>155</v>
      </c>
      <c r="I2595" t="str">
        <f t="shared" si="243"/>
        <v/>
      </c>
      <c r="J2595" t="str">
        <f t="shared" si="244"/>
        <v/>
      </c>
      <c r="K2595" t="str">
        <f>VLOOKUP('intouch变量（离散）'!$A2595,基本表格!$G:$Q,9,FALSE)</f>
        <v>None</v>
      </c>
      <c r="L2595">
        <v>1</v>
      </c>
      <c r="M2595" t="s">
        <v>156</v>
      </c>
      <c r="N2595" t="s">
        <v>157</v>
      </c>
      <c r="O2595" t="s">
        <v>158</v>
      </c>
      <c r="P2595" t="str">
        <f>VLOOKUP('intouch变量（离散）'!$A2595,基本表格!$G:$Q,3,FALSE)</f>
        <v>DB1401,X250.6</v>
      </c>
      <c r="Q2595" t="str">
        <f>VLOOKUP('intouch变量（离散）'!$A2595,基本表格!$G:$Q,10,FALSE)</f>
        <v>Yes</v>
      </c>
      <c r="R2595" t="str">
        <f t="shared" si="246"/>
        <v>DB1401,X250.6 4#刨片机主机轴承温度传感器1#  下限报警</v>
      </c>
      <c r="S2595">
        <v>0</v>
      </c>
      <c r="T2595">
        <v>0</v>
      </c>
    </row>
    <row r="2596" spans="1:20">
      <c r="A2596" t="s">
        <v>2752</v>
      </c>
      <c r="B2596" s="11" t="str">
        <f t="shared" si="245"/>
        <v>CHP4</v>
      </c>
      <c r="C2596" s="11" t="str">
        <f>VLOOKUP('intouch变量（离散）'!$A2596,基本表格!$G:$Q,2,FALSE)</f>
        <v>4#刨片机主机轴承温度传感器1#  上上限报警</v>
      </c>
      <c r="D2596" t="s">
        <v>154</v>
      </c>
      <c r="E2596" t="str">
        <f t="shared" si="241"/>
        <v>No</v>
      </c>
      <c r="F2596" t="str">
        <f t="shared" si="242"/>
        <v>0</v>
      </c>
      <c r="G2596" t="s">
        <v>154</v>
      </c>
      <c r="H2596" t="s">
        <v>155</v>
      </c>
      <c r="I2596" t="str">
        <f t="shared" si="243"/>
        <v/>
      </c>
      <c r="J2596" t="str">
        <f t="shared" si="244"/>
        <v/>
      </c>
      <c r="K2596" t="str">
        <f>VLOOKUP('intouch变量（离散）'!$A2596,基本表格!$G:$Q,9,FALSE)</f>
        <v>On</v>
      </c>
      <c r="L2596">
        <v>1</v>
      </c>
      <c r="M2596" t="s">
        <v>156</v>
      </c>
      <c r="N2596" t="s">
        <v>157</v>
      </c>
      <c r="O2596" t="s">
        <v>158</v>
      </c>
      <c r="P2596" t="str">
        <f>VLOOKUP('intouch变量（离散）'!$A2596,基本表格!$G:$Q,3,FALSE)</f>
        <v>DB1401,X250.7</v>
      </c>
      <c r="Q2596" t="str">
        <f>VLOOKUP('intouch变量（离散）'!$A2596,基本表格!$G:$Q,10,FALSE)</f>
        <v>Yes</v>
      </c>
      <c r="R2596" t="str">
        <f t="shared" si="246"/>
        <v>DB1401,X250.7 4#刨片机主机轴承温度传感器1#  上上限报警</v>
      </c>
      <c r="S2596">
        <v>0</v>
      </c>
      <c r="T2596">
        <v>0</v>
      </c>
    </row>
    <row r="2597" spans="1:20">
      <c r="A2597" t="s">
        <v>2753</v>
      </c>
      <c r="B2597" s="11" t="str">
        <f t="shared" si="245"/>
        <v>CHP4</v>
      </c>
      <c r="C2597" s="11" t="str">
        <f>VLOOKUP('intouch变量（离散）'!$A2597,基本表格!$G:$Q,2,FALSE)</f>
        <v>4#刨片机主机轴承温度传感器1#  下下限报警</v>
      </c>
      <c r="D2597" t="s">
        <v>154</v>
      </c>
      <c r="E2597" t="str">
        <f t="shared" si="241"/>
        <v>No</v>
      </c>
      <c r="F2597" t="str">
        <f t="shared" si="242"/>
        <v>0</v>
      </c>
      <c r="G2597" t="s">
        <v>154</v>
      </c>
      <c r="H2597" t="s">
        <v>155</v>
      </c>
      <c r="I2597" t="str">
        <f t="shared" si="243"/>
        <v/>
      </c>
      <c r="J2597" t="str">
        <f t="shared" si="244"/>
        <v/>
      </c>
      <c r="K2597" t="str">
        <f>VLOOKUP('intouch变量（离散）'!$A2597,基本表格!$G:$Q,9,FALSE)</f>
        <v>On</v>
      </c>
      <c r="L2597">
        <v>1</v>
      </c>
      <c r="M2597" t="s">
        <v>156</v>
      </c>
      <c r="N2597" t="s">
        <v>157</v>
      </c>
      <c r="O2597" t="s">
        <v>158</v>
      </c>
      <c r="P2597" t="str">
        <f>VLOOKUP('intouch变量（离散）'!$A2597,基本表格!$G:$Q,3,FALSE)</f>
        <v>DB1401,X251.0</v>
      </c>
      <c r="Q2597" t="str">
        <f>VLOOKUP('intouch变量（离散）'!$A2597,基本表格!$G:$Q,10,FALSE)</f>
        <v>Yes</v>
      </c>
      <c r="R2597" t="str">
        <f t="shared" si="246"/>
        <v>DB1401,X251.0 4#刨片机主机轴承温度传感器1#  下下限报警</v>
      </c>
      <c r="S2597">
        <v>0</v>
      </c>
      <c r="T2597">
        <v>0</v>
      </c>
    </row>
    <row r="2598" spans="1:20">
      <c r="A2598" t="s">
        <v>2754</v>
      </c>
      <c r="B2598" s="11" t="str">
        <f t="shared" si="245"/>
        <v>CHP4</v>
      </c>
      <c r="C2598" s="11" t="str">
        <f>VLOOKUP('intouch变量（离散）'!$A2598,基本表格!$G:$Q,2,FALSE)</f>
        <v>4#刨片机主机轴承温度传感器1#  极限报警</v>
      </c>
      <c r="D2598" t="s">
        <v>154</v>
      </c>
      <c r="E2598" t="str">
        <f t="shared" si="241"/>
        <v>No</v>
      </c>
      <c r="F2598" t="str">
        <f t="shared" si="242"/>
        <v>0</v>
      </c>
      <c r="G2598" t="s">
        <v>154</v>
      </c>
      <c r="H2598" t="s">
        <v>155</v>
      </c>
      <c r="I2598" t="str">
        <f t="shared" si="243"/>
        <v/>
      </c>
      <c r="J2598" t="str">
        <f t="shared" si="244"/>
        <v/>
      </c>
      <c r="K2598" t="str">
        <f>VLOOKUP('intouch变量（离散）'!$A2598,基本表格!$G:$Q,9,FALSE)</f>
        <v>On</v>
      </c>
      <c r="L2598">
        <v>1</v>
      </c>
      <c r="M2598" t="s">
        <v>156</v>
      </c>
      <c r="N2598" t="s">
        <v>157</v>
      </c>
      <c r="O2598" t="s">
        <v>158</v>
      </c>
      <c r="P2598" t="str">
        <f>VLOOKUP('intouch变量（离散）'!$A2598,基本表格!$G:$Q,3,FALSE)</f>
        <v>DB1401,X251.1</v>
      </c>
      <c r="Q2598" t="str">
        <f>VLOOKUP('intouch变量（离散）'!$A2598,基本表格!$G:$Q,10,FALSE)</f>
        <v>Yes</v>
      </c>
      <c r="R2598" t="str">
        <f t="shared" si="246"/>
        <v>DB1401,X251.1 4#刨片机主机轴承温度传感器1#  极限报警</v>
      </c>
      <c r="S2598">
        <v>0</v>
      </c>
      <c r="T2598">
        <v>0</v>
      </c>
    </row>
    <row r="2599" spans="1:20">
      <c r="A2599" t="s">
        <v>2755</v>
      </c>
      <c r="B2599" s="11" t="str">
        <f t="shared" si="245"/>
        <v>CHP4</v>
      </c>
      <c r="C2599" s="11" t="str">
        <f>VLOOKUP('intouch变量（离散）'!$A2599,基本表格!$G:$Q,2,FALSE)</f>
        <v>4#刨片机主机轴承温度传感器1#  传感器断线报警</v>
      </c>
      <c r="D2599" t="s">
        <v>154</v>
      </c>
      <c r="E2599" t="str">
        <f t="shared" si="241"/>
        <v>No</v>
      </c>
      <c r="F2599" t="str">
        <f t="shared" si="242"/>
        <v>0</v>
      </c>
      <c r="G2599" t="s">
        <v>154</v>
      </c>
      <c r="H2599" t="s">
        <v>155</v>
      </c>
      <c r="I2599" t="str">
        <f t="shared" si="243"/>
        <v/>
      </c>
      <c r="J2599" t="str">
        <f t="shared" si="244"/>
        <v/>
      </c>
      <c r="K2599" t="str">
        <f>VLOOKUP('intouch变量（离散）'!$A2599,基本表格!$G:$Q,9,FALSE)</f>
        <v>On</v>
      </c>
      <c r="L2599">
        <v>1</v>
      </c>
      <c r="M2599" t="s">
        <v>156</v>
      </c>
      <c r="N2599" t="s">
        <v>157</v>
      </c>
      <c r="O2599" t="s">
        <v>158</v>
      </c>
      <c r="P2599" t="str">
        <f>VLOOKUP('intouch变量（离散）'!$A2599,基本表格!$G:$Q,3,FALSE)</f>
        <v>DB1401,X251.2</v>
      </c>
      <c r="Q2599" t="str">
        <f>VLOOKUP('intouch变量（离散）'!$A2599,基本表格!$G:$Q,10,FALSE)</f>
        <v>Yes</v>
      </c>
      <c r="R2599" t="str">
        <f t="shared" si="246"/>
        <v>DB1401,X251.2 4#刨片机主机轴承温度传感器1#  传感器断线报警</v>
      </c>
      <c r="S2599">
        <v>0</v>
      </c>
      <c r="T2599">
        <v>0</v>
      </c>
    </row>
    <row r="2600" spans="1:20">
      <c r="A2600" t="s">
        <v>2756</v>
      </c>
      <c r="B2600" s="11" t="str">
        <f t="shared" si="245"/>
        <v>CHP4</v>
      </c>
      <c r="C2600" s="11" t="str">
        <f>VLOOKUP('intouch变量（离散）'!$A2600,基本表格!$G:$Q,2,FALSE)</f>
        <v>4#刨片机主机轴承温度传感器2#  上限保护使能</v>
      </c>
      <c r="D2600" t="s">
        <v>154</v>
      </c>
      <c r="E2600" t="str">
        <f t="shared" si="241"/>
        <v>Yes</v>
      </c>
      <c r="F2600" t="str">
        <f t="shared" si="242"/>
        <v>900</v>
      </c>
      <c r="G2600" t="s">
        <v>154</v>
      </c>
      <c r="H2600" t="s">
        <v>155</v>
      </c>
      <c r="I2600" t="str">
        <f t="shared" si="243"/>
        <v>禁用</v>
      </c>
      <c r="J2600" t="str">
        <f t="shared" si="244"/>
        <v>启用</v>
      </c>
      <c r="K2600" t="str">
        <f>VLOOKUP('intouch变量（离散）'!$A2600,基本表格!$G:$Q,9,FALSE)</f>
        <v>None</v>
      </c>
      <c r="L2600">
        <v>1</v>
      </c>
      <c r="M2600" t="s">
        <v>156</v>
      </c>
      <c r="N2600" t="s">
        <v>157</v>
      </c>
      <c r="O2600" t="s">
        <v>158</v>
      </c>
      <c r="P2600" t="str">
        <f>VLOOKUP('intouch变量（离散）'!$A2600,基本表格!$G:$Q,3,FALSE)</f>
        <v>DB1401,X300.3</v>
      </c>
      <c r="Q2600" t="str">
        <f>VLOOKUP('intouch变量（离散）'!$A2600,基本表格!$G:$Q,10,FALSE)</f>
        <v>No</v>
      </c>
      <c r="R2600" t="str">
        <f t="shared" si="246"/>
        <v>DB1401,X300.3 4#刨片机主机轴承温度传感器2#  上限保护使能</v>
      </c>
      <c r="S2600">
        <v>0</v>
      </c>
      <c r="T2600">
        <v>0</v>
      </c>
    </row>
    <row r="2601" spans="1:20">
      <c r="A2601" t="s">
        <v>2757</v>
      </c>
      <c r="B2601" s="11" t="str">
        <f t="shared" si="245"/>
        <v>CHP4</v>
      </c>
      <c r="C2601" s="11" t="str">
        <f>VLOOKUP('intouch变量（离散）'!$A2601,基本表格!$G:$Q,2,FALSE)</f>
        <v>4#刨片机主机轴承温度传感器2#  下限保护使能</v>
      </c>
      <c r="D2601" t="s">
        <v>154</v>
      </c>
      <c r="E2601" t="str">
        <f t="shared" si="241"/>
        <v>Yes</v>
      </c>
      <c r="F2601" t="str">
        <f t="shared" si="242"/>
        <v>900</v>
      </c>
      <c r="G2601" t="s">
        <v>154</v>
      </c>
      <c r="H2601" t="s">
        <v>155</v>
      </c>
      <c r="I2601" t="str">
        <f t="shared" si="243"/>
        <v>禁用</v>
      </c>
      <c r="J2601" t="str">
        <f t="shared" si="244"/>
        <v>启用</v>
      </c>
      <c r="K2601" t="str">
        <f>VLOOKUP('intouch变量（离散）'!$A2601,基本表格!$G:$Q,9,FALSE)</f>
        <v>None</v>
      </c>
      <c r="L2601">
        <v>1</v>
      </c>
      <c r="M2601" t="s">
        <v>156</v>
      </c>
      <c r="N2601" t="s">
        <v>157</v>
      </c>
      <c r="O2601" t="s">
        <v>158</v>
      </c>
      <c r="P2601" t="str">
        <f>VLOOKUP('intouch变量（离散）'!$A2601,基本表格!$G:$Q,3,FALSE)</f>
        <v>DB1401,X300.4</v>
      </c>
      <c r="Q2601" t="str">
        <f>VLOOKUP('intouch变量（离散）'!$A2601,基本表格!$G:$Q,10,FALSE)</f>
        <v>No</v>
      </c>
      <c r="R2601" t="str">
        <f t="shared" si="246"/>
        <v>DB1401,X300.4 4#刨片机主机轴承温度传感器2#  下限保护使能</v>
      </c>
      <c r="S2601">
        <v>0</v>
      </c>
      <c r="T2601">
        <v>0</v>
      </c>
    </row>
    <row r="2602" spans="1:20">
      <c r="A2602" t="s">
        <v>2758</v>
      </c>
      <c r="B2602" s="11" t="str">
        <f t="shared" si="245"/>
        <v>CHP4</v>
      </c>
      <c r="C2602" s="11" t="str">
        <f>VLOOKUP('intouch变量（离散）'!$A2602,基本表格!$G:$Q,2,FALSE)</f>
        <v>4#刨片机主机轴承温度传感器2#  上限报警</v>
      </c>
      <c r="D2602" t="s">
        <v>154</v>
      </c>
      <c r="E2602" t="str">
        <f t="shared" si="241"/>
        <v>No</v>
      </c>
      <c r="F2602" t="str">
        <f t="shared" si="242"/>
        <v>0</v>
      </c>
      <c r="G2602" t="s">
        <v>154</v>
      </c>
      <c r="H2602" t="s">
        <v>155</v>
      </c>
      <c r="I2602" t="str">
        <f t="shared" si="243"/>
        <v/>
      </c>
      <c r="J2602" t="str">
        <f t="shared" si="244"/>
        <v/>
      </c>
      <c r="K2602" t="str">
        <f>VLOOKUP('intouch变量（离散）'!$A2602,基本表格!$G:$Q,9,FALSE)</f>
        <v>None</v>
      </c>
      <c r="L2602">
        <v>1</v>
      </c>
      <c r="M2602" t="s">
        <v>156</v>
      </c>
      <c r="N2602" t="s">
        <v>157</v>
      </c>
      <c r="O2602" t="s">
        <v>158</v>
      </c>
      <c r="P2602" t="str">
        <f>VLOOKUP('intouch变量（离散）'!$A2602,基本表格!$G:$Q,3,FALSE)</f>
        <v>DB1401,X300.5</v>
      </c>
      <c r="Q2602" t="str">
        <f>VLOOKUP('intouch变量（离散）'!$A2602,基本表格!$G:$Q,10,FALSE)</f>
        <v>Yes</v>
      </c>
      <c r="R2602" t="str">
        <f t="shared" si="246"/>
        <v>DB1401,X300.5 4#刨片机主机轴承温度传感器2#  上限报警</v>
      </c>
      <c r="S2602">
        <v>0</v>
      </c>
      <c r="T2602">
        <v>0</v>
      </c>
    </row>
    <row r="2603" spans="1:20">
      <c r="A2603" t="s">
        <v>2759</v>
      </c>
      <c r="B2603" s="11" t="str">
        <f t="shared" si="245"/>
        <v>CHP4</v>
      </c>
      <c r="C2603" s="11" t="str">
        <f>VLOOKUP('intouch变量（离散）'!$A2603,基本表格!$G:$Q,2,FALSE)</f>
        <v>4#刨片机主机轴承温度传感器2#  下限报警</v>
      </c>
      <c r="D2603" t="s">
        <v>154</v>
      </c>
      <c r="E2603" t="str">
        <f t="shared" si="241"/>
        <v>No</v>
      </c>
      <c r="F2603" t="str">
        <f t="shared" si="242"/>
        <v>0</v>
      </c>
      <c r="G2603" t="s">
        <v>154</v>
      </c>
      <c r="H2603" t="s">
        <v>155</v>
      </c>
      <c r="I2603" t="str">
        <f t="shared" si="243"/>
        <v/>
      </c>
      <c r="J2603" t="str">
        <f t="shared" si="244"/>
        <v/>
      </c>
      <c r="K2603" t="str">
        <f>VLOOKUP('intouch变量（离散）'!$A2603,基本表格!$G:$Q,9,FALSE)</f>
        <v>None</v>
      </c>
      <c r="L2603">
        <v>1</v>
      </c>
      <c r="M2603" t="s">
        <v>156</v>
      </c>
      <c r="N2603" t="s">
        <v>157</v>
      </c>
      <c r="O2603" t="s">
        <v>158</v>
      </c>
      <c r="P2603" t="str">
        <f>VLOOKUP('intouch变量（离散）'!$A2603,基本表格!$G:$Q,3,FALSE)</f>
        <v>DB1401,X300.6</v>
      </c>
      <c r="Q2603" t="str">
        <f>VLOOKUP('intouch变量（离散）'!$A2603,基本表格!$G:$Q,10,FALSE)</f>
        <v>Yes</v>
      </c>
      <c r="R2603" t="str">
        <f t="shared" si="246"/>
        <v>DB1401,X300.6 4#刨片机主机轴承温度传感器2#  下限报警</v>
      </c>
      <c r="S2603">
        <v>0</v>
      </c>
      <c r="T2603">
        <v>0</v>
      </c>
    </row>
    <row r="2604" spans="1:20">
      <c r="A2604" t="s">
        <v>2760</v>
      </c>
      <c r="B2604" s="11" t="str">
        <f t="shared" si="245"/>
        <v>CHP4</v>
      </c>
      <c r="C2604" s="11" t="str">
        <f>VLOOKUP('intouch变量（离散）'!$A2604,基本表格!$G:$Q,2,FALSE)</f>
        <v>4#刨片机主机轴承温度传感器2#  上上限报警</v>
      </c>
      <c r="D2604" t="s">
        <v>154</v>
      </c>
      <c r="E2604" t="str">
        <f t="shared" si="241"/>
        <v>No</v>
      </c>
      <c r="F2604" t="str">
        <f t="shared" si="242"/>
        <v>0</v>
      </c>
      <c r="G2604" t="s">
        <v>154</v>
      </c>
      <c r="H2604" t="s">
        <v>155</v>
      </c>
      <c r="I2604" t="str">
        <f t="shared" si="243"/>
        <v/>
      </c>
      <c r="J2604" t="str">
        <f t="shared" si="244"/>
        <v/>
      </c>
      <c r="K2604" t="str">
        <f>VLOOKUP('intouch变量（离散）'!$A2604,基本表格!$G:$Q,9,FALSE)</f>
        <v>On</v>
      </c>
      <c r="L2604">
        <v>1</v>
      </c>
      <c r="M2604" t="s">
        <v>156</v>
      </c>
      <c r="N2604" t="s">
        <v>157</v>
      </c>
      <c r="O2604" t="s">
        <v>158</v>
      </c>
      <c r="P2604" t="str">
        <f>VLOOKUP('intouch变量（离散）'!$A2604,基本表格!$G:$Q,3,FALSE)</f>
        <v>DB1401,X300.7</v>
      </c>
      <c r="Q2604" t="str">
        <f>VLOOKUP('intouch变量（离散）'!$A2604,基本表格!$G:$Q,10,FALSE)</f>
        <v>Yes</v>
      </c>
      <c r="R2604" t="str">
        <f t="shared" si="246"/>
        <v>DB1401,X300.7 4#刨片机主机轴承温度传感器2#  上上限报警</v>
      </c>
      <c r="S2604">
        <v>0</v>
      </c>
      <c r="T2604">
        <v>0</v>
      </c>
    </row>
    <row r="2605" spans="1:20">
      <c r="A2605" t="s">
        <v>2761</v>
      </c>
      <c r="B2605" s="11" t="str">
        <f t="shared" si="245"/>
        <v>CHP4</v>
      </c>
      <c r="C2605" s="11" t="str">
        <f>VLOOKUP('intouch变量（离散）'!$A2605,基本表格!$G:$Q,2,FALSE)</f>
        <v>4#刨片机主机轴承温度传感器2#  下下限报警</v>
      </c>
      <c r="D2605" t="s">
        <v>154</v>
      </c>
      <c r="E2605" t="str">
        <f t="shared" si="241"/>
        <v>No</v>
      </c>
      <c r="F2605" t="str">
        <f t="shared" si="242"/>
        <v>0</v>
      </c>
      <c r="G2605" t="s">
        <v>154</v>
      </c>
      <c r="H2605" t="s">
        <v>155</v>
      </c>
      <c r="I2605" t="str">
        <f t="shared" si="243"/>
        <v/>
      </c>
      <c r="J2605" t="str">
        <f t="shared" si="244"/>
        <v/>
      </c>
      <c r="K2605" t="str">
        <f>VLOOKUP('intouch变量（离散）'!$A2605,基本表格!$G:$Q,9,FALSE)</f>
        <v>On</v>
      </c>
      <c r="L2605">
        <v>1</v>
      </c>
      <c r="M2605" t="s">
        <v>156</v>
      </c>
      <c r="N2605" t="s">
        <v>157</v>
      </c>
      <c r="O2605" t="s">
        <v>158</v>
      </c>
      <c r="P2605" t="str">
        <f>VLOOKUP('intouch变量（离散）'!$A2605,基本表格!$G:$Q,3,FALSE)</f>
        <v>DB1401,X301.0</v>
      </c>
      <c r="Q2605" t="str">
        <f>VLOOKUP('intouch变量（离散）'!$A2605,基本表格!$G:$Q,10,FALSE)</f>
        <v>Yes</v>
      </c>
      <c r="R2605" t="str">
        <f t="shared" si="246"/>
        <v>DB1401,X301.0 4#刨片机主机轴承温度传感器2#  下下限报警</v>
      </c>
      <c r="S2605">
        <v>0</v>
      </c>
      <c r="T2605">
        <v>0</v>
      </c>
    </row>
    <row r="2606" spans="1:20">
      <c r="A2606" t="s">
        <v>2762</v>
      </c>
      <c r="B2606" s="11" t="str">
        <f t="shared" si="245"/>
        <v>CHP4</v>
      </c>
      <c r="C2606" s="11" t="str">
        <f>VLOOKUP('intouch变量（离散）'!$A2606,基本表格!$G:$Q,2,FALSE)</f>
        <v>4#刨片机主机轴承温度传感器2#  极限报警</v>
      </c>
      <c r="D2606" t="s">
        <v>154</v>
      </c>
      <c r="E2606" t="str">
        <f t="shared" si="241"/>
        <v>No</v>
      </c>
      <c r="F2606" t="str">
        <f t="shared" si="242"/>
        <v>0</v>
      </c>
      <c r="G2606" t="s">
        <v>154</v>
      </c>
      <c r="H2606" t="s">
        <v>155</v>
      </c>
      <c r="I2606" t="str">
        <f t="shared" si="243"/>
        <v/>
      </c>
      <c r="J2606" t="str">
        <f t="shared" si="244"/>
        <v/>
      </c>
      <c r="K2606" t="str">
        <f>VLOOKUP('intouch变量（离散）'!$A2606,基本表格!$G:$Q,9,FALSE)</f>
        <v>On</v>
      </c>
      <c r="L2606">
        <v>1</v>
      </c>
      <c r="M2606" t="s">
        <v>156</v>
      </c>
      <c r="N2606" t="s">
        <v>157</v>
      </c>
      <c r="O2606" t="s">
        <v>158</v>
      </c>
      <c r="P2606" t="str">
        <f>VLOOKUP('intouch变量（离散）'!$A2606,基本表格!$G:$Q,3,FALSE)</f>
        <v>DB1401,X301.1</v>
      </c>
      <c r="Q2606" t="str">
        <f>VLOOKUP('intouch变量（离散）'!$A2606,基本表格!$G:$Q,10,FALSE)</f>
        <v>Yes</v>
      </c>
      <c r="R2606" t="str">
        <f t="shared" si="246"/>
        <v>DB1401,X301.1 4#刨片机主机轴承温度传感器2#  极限报警</v>
      </c>
      <c r="S2606">
        <v>0</v>
      </c>
      <c r="T2606">
        <v>0</v>
      </c>
    </row>
    <row r="2607" spans="1:20">
      <c r="A2607" t="s">
        <v>2763</v>
      </c>
      <c r="B2607" s="11" t="str">
        <f t="shared" si="245"/>
        <v>CHP4</v>
      </c>
      <c r="C2607" s="11" t="str">
        <f>VLOOKUP('intouch变量（离散）'!$A2607,基本表格!$G:$Q,2,FALSE)</f>
        <v>4#刨片机主机轴承温度传感器2#  传感器断线报警</v>
      </c>
      <c r="D2607" t="s">
        <v>154</v>
      </c>
      <c r="E2607" t="str">
        <f t="shared" si="241"/>
        <v>No</v>
      </c>
      <c r="F2607" t="str">
        <f t="shared" si="242"/>
        <v>0</v>
      </c>
      <c r="G2607" t="s">
        <v>154</v>
      </c>
      <c r="H2607" t="s">
        <v>155</v>
      </c>
      <c r="I2607" t="str">
        <f t="shared" si="243"/>
        <v/>
      </c>
      <c r="J2607" t="str">
        <f t="shared" si="244"/>
        <v/>
      </c>
      <c r="K2607" t="str">
        <f>VLOOKUP('intouch变量（离散）'!$A2607,基本表格!$G:$Q,9,FALSE)</f>
        <v>On</v>
      </c>
      <c r="L2607">
        <v>1</v>
      </c>
      <c r="M2607" t="s">
        <v>156</v>
      </c>
      <c r="N2607" t="s">
        <v>157</v>
      </c>
      <c r="O2607" t="s">
        <v>158</v>
      </c>
      <c r="P2607" t="str">
        <f>VLOOKUP('intouch变量（离散）'!$A2607,基本表格!$G:$Q,3,FALSE)</f>
        <v>DB1401,X301.2</v>
      </c>
      <c r="Q2607" t="str">
        <f>VLOOKUP('intouch变量（离散）'!$A2607,基本表格!$G:$Q,10,FALSE)</f>
        <v>Yes</v>
      </c>
      <c r="R2607" t="str">
        <f t="shared" si="246"/>
        <v>DB1401,X301.2 4#刨片机主机轴承温度传感器2#  传感器断线报警</v>
      </c>
      <c r="S2607">
        <v>0</v>
      </c>
      <c r="T2607">
        <v>0</v>
      </c>
    </row>
    <row r="2608" spans="1:20">
      <c r="A2608" t="s">
        <v>2764</v>
      </c>
      <c r="B2608" s="11" t="str">
        <f t="shared" si="245"/>
        <v>CHP4</v>
      </c>
      <c r="C2608" s="11" t="str">
        <f>VLOOKUP('intouch变量（离散）'!$A2608,基本表格!$G:$Q,2,FALSE)</f>
        <v>4#刨片机主电机轴承温度传感器  上限保护使能</v>
      </c>
      <c r="D2608" t="s">
        <v>154</v>
      </c>
      <c r="E2608" t="str">
        <f t="shared" si="241"/>
        <v>Yes</v>
      </c>
      <c r="F2608" t="str">
        <f t="shared" si="242"/>
        <v>900</v>
      </c>
      <c r="G2608" t="s">
        <v>154</v>
      </c>
      <c r="H2608" t="s">
        <v>155</v>
      </c>
      <c r="I2608" t="str">
        <f t="shared" si="243"/>
        <v>禁用</v>
      </c>
      <c r="J2608" t="str">
        <f t="shared" si="244"/>
        <v>启用</v>
      </c>
      <c r="K2608" t="str">
        <f>VLOOKUP('intouch变量（离散）'!$A2608,基本表格!$G:$Q,9,FALSE)</f>
        <v>None</v>
      </c>
      <c r="L2608">
        <v>1</v>
      </c>
      <c r="M2608" t="s">
        <v>156</v>
      </c>
      <c r="N2608" t="s">
        <v>157</v>
      </c>
      <c r="O2608" t="s">
        <v>158</v>
      </c>
      <c r="P2608" t="str">
        <f>VLOOKUP('intouch变量（离散）'!$A2608,基本表格!$G:$Q,3,FALSE)</f>
        <v>DB1401,X350.3</v>
      </c>
      <c r="Q2608" t="str">
        <f>VLOOKUP('intouch变量（离散）'!$A2608,基本表格!$G:$Q,10,FALSE)</f>
        <v>No</v>
      </c>
      <c r="R2608" t="str">
        <f t="shared" si="246"/>
        <v>DB1401,X350.3 4#刨片机主电机轴承温度传感器  上限保护使能</v>
      </c>
      <c r="S2608">
        <v>0</v>
      </c>
      <c r="T2608">
        <v>0</v>
      </c>
    </row>
    <row r="2609" spans="1:20">
      <c r="A2609" t="s">
        <v>2765</v>
      </c>
      <c r="B2609" s="11" t="str">
        <f t="shared" si="245"/>
        <v>CHP4</v>
      </c>
      <c r="C2609" s="11" t="str">
        <f>VLOOKUP('intouch变量（离散）'!$A2609,基本表格!$G:$Q,2,FALSE)</f>
        <v>4#刨片机主电机轴承温度传感器  下限保护使能</v>
      </c>
      <c r="D2609" t="s">
        <v>154</v>
      </c>
      <c r="E2609" t="str">
        <f t="shared" si="241"/>
        <v>Yes</v>
      </c>
      <c r="F2609" t="str">
        <f t="shared" si="242"/>
        <v>900</v>
      </c>
      <c r="G2609" t="s">
        <v>154</v>
      </c>
      <c r="H2609" t="s">
        <v>155</v>
      </c>
      <c r="I2609" t="str">
        <f t="shared" si="243"/>
        <v>禁用</v>
      </c>
      <c r="J2609" t="str">
        <f t="shared" si="244"/>
        <v>启用</v>
      </c>
      <c r="K2609" t="str">
        <f>VLOOKUP('intouch变量（离散）'!$A2609,基本表格!$G:$Q,9,FALSE)</f>
        <v>None</v>
      </c>
      <c r="L2609">
        <v>1</v>
      </c>
      <c r="M2609" t="s">
        <v>156</v>
      </c>
      <c r="N2609" t="s">
        <v>157</v>
      </c>
      <c r="O2609" t="s">
        <v>158</v>
      </c>
      <c r="P2609" t="str">
        <f>VLOOKUP('intouch变量（离散）'!$A2609,基本表格!$G:$Q,3,FALSE)</f>
        <v>DB1401,X350.4</v>
      </c>
      <c r="Q2609" t="str">
        <f>VLOOKUP('intouch变量（离散）'!$A2609,基本表格!$G:$Q,10,FALSE)</f>
        <v>No</v>
      </c>
      <c r="R2609" t="str">
        <f t="shared" si="246"/>
        <v>DB1401,X350.4 4#刨片机主电机轴承温度传感器  下限保护使能</v>
      </c>
      <c r="S2609">
        <v>0</v>
      </c>
      <c r="T2609">
        <v>0</v>
      </c>
    </row>
    <row r="2610" spans="1:20">
      <c r="A2610" t="s">
        <v>2766</v>
      </c>
      <c r="B2610" s="11" t="str">
        <f t="shared" si="245"/>
        <v>CHP4</v>
      </c>
      <c r="C2610" s="11" t="str">
        <f>VLOOKUP('intouch变量（离散）'!$A2610,基本表格!$G:$Q,2,FALSE)</f>
        <v>4#刨片机主电机轴承温度传感器  上限报警</v>
      </c>
      <c r="D2610" t="s">
        <v>154</v>
      </c>
      <c r="E2610" t="str">
        <f t="shared" si="241"/>
        <v>No</v>
      </c>
      <c r="F2610" t="str">
        <f t="shared" si="242"/>
        <v>0</v>
      </c>
      <c r="G2610" t="s">
        <v>154</v>
      </c>
      <c r="H2610" t="s">
        <v>155</v>
      </c>
      <c r="I2610" t="str">
        <f t="shared" si="243"/>
        <v/>
      </c>
      <c r="J2610" t="str">
        <f t="shared" si="244"/>
        <v/>
      </c>
      <c r="K2610" t="str">
        <f>VLOOKUP('intouch变量（离散）'!$A2610,基本表格!$G:$Q,9,FALSE)</f>
        <v>None</v>
      </c>
      <c r="L2610">
        <v>1</v>
      </c>
      <c r="M2610" t="s">
        <v>156</v>
      </c>
      <c r="N2610" t="s">
        <v>157</v>
      </c>
      <c r="O2610" t="s">
        <v>158</v>
      </c>
      <c r="P2610" t="str">
        <f>VLOOKUP('intouch变量（离散）'!$A2610,基本表格!$G:$Q,3,FALSE)</f>
        <v>DB1401,X350.5</v>
      </c>
      <c r="Q2610" t="str">
        <f>VLOOKUP('intouch变量（离散）'!$A2610,基本表格!$G:$Q,10,FALSE)</f>
        <v>Yes</v>
      </c>
      <c r="R2610" t="str">
        <f t="shared" si="246"/>
        <v>DB1401,X350.5 4#刨片机主电机轴承温度传感器  上限报警</v>
      </c>
      <c r="S2610">
        <v>0</v>
      </c>
      <c r="T2610">
        <v>0</v>
      </c>
    </row>
    <row r="2611" spans="1:20">
      <c r="A2611" t="s">
        <v>2767</v>
      </c>
      <c r="B2611" s="11" t="str">
        <f t="shared" si="245"/>
        <v>CHP4</v>
      </c>
      <c r="C2611" s="11" t="str">
        <f>VLOOKUP('intouch变量（离散）'!$A2611,基本表格!$G:$Q,2,FALSE)</f>
        <v>4#刨片机主电机轴承温度传感器  下限报警</v>
      </c>
      <c r="D2611" t="s">
        <v>154</v>
      </c>
      <c r="E2611" t="str">
        <f t="shared" si="241"/>
        <v>No</v>
      </c>
      <c r="F2611" t="str">
        <f t="shared" si="242"/>
        <v>0</v>
      </c>
      <c r="G2611" t="s">
        <v>154</v>
      </c>
      <c r="H2611" t="s">
        <v>155</v>
      </c>
      <c r="I2611" t="str">
        <f t="shared" si="243"/>
        <v/>
      </c>
      <c r="J2611" t="str">
        <f t="shared" si="244"/>
        <v/>
      </c>
      <c r="K2611" t="str">
        <f>VLOOKUP('intouch变量（离散）'!$A2611,基本表格!$G:$Q,9,FALSE)</f>
        <v>None</v>
      </c>
      <c r="L2611">
        <v>1</v>
      </c>
      <c r="M2611" t="s">
        <v>156</v>
      </c>
      <c r="N2611" t="s">
        <v>157</v>
      </c>
      <c r="O2611" t="s">
        <v>158</v>
      </c>
      <c r="P2611" t="str">
        <f>VLOOKUP('intouch变量（离散）'!$A2611,基本表格!$G:$Q,3,FALSE)</f>
        <v>DB1401,X350.6</v>
      </c>
      <c r="Q2611" t="str">
        <f>VLOOKUP('intouch变量（离散）'!$A2611,基本表格!$G:$Q,10,FALSE)</f>
        <v>Yes</v>
      </c>
      <c r="R2611" t="str">
        <f t="shared" si="246"/>
        <v>DB1401,X350.6 4#刨片机主电机轴承温度传感器  下限报警</v>
      </c>
      <c r="S2611">
        <v>0</v>
      </c>
      <c r="T2611">
        <v>0</v>
      </c>
    </row>
    <row r="2612" spans="1:20">
      <c r="A2612" t="s">
        <v>2768</v>
      </c>
      <c r="B2612" s="11" t="str">
        <f t="shared" si="245"/>
        <v>CHP4</v>
      </c>
      <c r="C2612" s="11" t="str">
        <f>VLOOKUP('intouch变量（离散）'!$A2612,基本表格!$G:$Q,2,FALSE)</f>
        <v>4#刨片机主电机轴承温度传感器  上上限报警</v>
      </c>
      <c r="D2612" t="s">
        <v>154</v>
      </c>
      <c r="E2612" t="str">
        <f t="shared" si="241"/>
        <v>No</v>
      </c>
      <c r="F2612" t="str">
        <f t="shared" si="242"/>
        <v>0</v>
      </c>
      <c r="G2612" t="s">
        <v>154</v>
      </c>
      <c r="H2612" t="s">
        <v>155</v>
      </c>
      <c r="I2612" t="str">
        <f t="shared" si="243"/>
        <v/>
      </c>
      <c r="J2612" t="str">
        <f t="shared" si="244"/>
        <v/>
      </c>
      <c r="K2612" t="str">
        <f>VLOOKUP('intouch变量（离散）'!$A2612,基本表格!$G:$Q,9,FALSE)</f>
        <v>On</v>
      </c>
      <c r="L2612">
        <v>1</v>
      </c>
      <c r="M2612" t="s">
        <v>156</v>
      </c>
      <c r="N2612" t="s">
        <v>157</v>
      </c>
      <c r="O2612" t="s">
        <v>158</v>
      </c>
      <c r="P2612" t="str">
        <f>VLOOKUP('intouch变量（离散）'!$A2612,基本表格!$G:$Q,3,FALSE)</f>
        <v>DB1401,X350.7</v>
      </c>
      <c r="Q2612" t="str">
        <f>VLOOKUP('intouch变量（离散）'!$A2612,基本表格!$G:$Q,10,FALSE)</f>
        <v>Yes</v>
      </c>
      <c r="R2612" t="str">
        <f t="shared" si="246"/>
        <v>DB1401,X350.7 4#刨片机主电机轴承温度传感器  上上限报警</v>
      </c>
      <c r="S2612">
        <v>0</v>
      </c>
      <c r="T2612">
        <v>0</v>
      </c>
    </row>
    <row r="2613" spans="1:20">
      <c r="A2613" t="s">
        <v>2769</v>
      </c>
      <c r="B2613" s="11" t="str">
        <f t="shared" si="245"/>
        <v>CHP4</v>
      </c>
      <c r="C2613" s="11" t="str">
        <f>VLOOKUP('intouch变量（离散）'!$A2613,基本表格!$G:$Q,2,FALSE)</f>
        <v>4#刨片机主电机轴承温度传感器  下下限报警</v>
      </c>
      <c r="D2613" t="s">
        <v>154</v>
      </c>
      <c r="E2613" t="str">
        <f t="shared" si="241"/>
        <v>No</v>
      </c>
      <c r="F2613" t="str">
        <f t="shared" si="242"/>
        <v>0</v>
      </c>
      <c r="G2613" t="s">
        <v>154</v>
      </c>
      <c r="H2613" t="s">
        <v>155</v>
      </c>
      <c r="I2613" t="str">
        <f t="shared" si="243"/>
        <v/>
      </c>
      <c r="J2613" t="str">
        <f t="shared" si="244"/>
        <v/>
      </c>
      <c r="K2613" t="str">
        <f>VLOOKUP('intouch变量（离散）'!$A2613,基本表格!$G:$Q,9,FALSE)</f>
        <v>On</v>
      </c>
      <c r="L2613">
        <v>1</v>
      </c>
      <c r="M2613" t="s">
        <v>156</v>
      </c>
      <c r="N2613" t="s">
        <v>157</v>
      </c>
      <c r="O2613" t="s">
        <v>158</v>
      </c>
      <c r="P2613" t="str">
        <f>VLOOKUP('intouch变量（离散）'!$A2613,基本表格!$G:$Q,3,FALSE)</f>
        <v>DB1401,X351.0</v>
      </c>
      <c r="Q2613" t="str">
        <f>VLOOKUP('intouch变量（离散）'!$A2613,基本表格!$G:$Q,10,FALSE)</f>
        <v>Yes</v>
      </c>
      <c r="R2613" t="str">
        <f t="shared" si="246"/>
        <v>DB1401,X351.0 4#刨片机主电机轴承温度传感器  下下限报警</v>
      </c>
      <c r="S2613">
        <v>0</v>
      </c>
      <c r="T2613">
        <v>0</v>
      </c>
    </row>
    <row r="2614" spans="1:20">
      <c r="A2614" t="s">
        <v>2770</v>
      </c>
      <c r="B2614" s="11" t="str">
        <f t="shared" si="245"/>
        <v>CHP4</v>
      </c>
      <c r="C2614" s="11" t="str">
        <f>VLOOKUP('intouch变量（离散）'!$A2614,基本表格!$G:$Q,2,FALSE)</f>
        <v>4#刨片机主电机轴承温度传感器  极限报警</v>
      </c>
      <c r="D2614" t="s">
        <v>154</v>
      </c>
      <c r="E2614" t="str">
        <f t="shared" si="241"/>
        <v>No</v>
      </c>
      <c r="F2614" t="str">
        <f t="shared" si="242"/>
        <v>0</v>
      </c>
      <c r="G2614" t="s">
        <v>154</v>
      </c>
      <c r="H2614" t="s">
        <v>155</v>
      </c>
      <c r="I2614" t="str">
        <f t="shared" si="243"/>
        <v/>
      </c>
      <c r="J2614" t="str">
        <f t="shared" si="244"/>
        <v/>
      </c>
      <c r="K2614" t="str">
        <f>VLOOKUP('intouch变量（离散）'!$A2614,基本表格!$G:$Q,9,FALSE)</f>
        <v>On</v>
      </c>
      <c r="L2614">
        <v>1</v>
      </c>
      <c r="M2614" t="s">
        <v>156</v>
      </c>
      <c r="N2614" t="s">
        <v>157</v>
      </c>
      <c r="O2614" t="s">
        <v>158</v>
      </c>
      <c r="P2614" t="str">
        <f>VLOOKUP('intouch变量（离散）'!$A2614,基本表格!$G:$Q,3,FALSE)</f>
        <v>DB1401,X351.1</v>
      </c>
      <c r="Q2614" t="str">
        <f>VLOOKUP('intouch变量（离散）'!$A2614,基本表格!$G:$Q,10,FALSE)</f>
        <v>Yes</v>
      </c>
      <c r="R2614" t="str">
        <f t="shared" si="246"/>
        <v>DB1401,X351.1 4#刨片机主电机轴承温度传感器  极限报警</v>
      </c>
      <c r="S2614">
        <v>0</v>
      </c>
      <c r="T2614">
        <v>0</v>
      </c>
    </row>
    <row r="2615" spans="1:20">
      <c r="A2615" t="s">
        <v>2771</v>
      </c>
      <c r="B2615" s="11" t="str">
        <f t="shared" si="245"/>
        <v>CHP4</v>
      </c>
      <c r="C2615" s="11" t="str">
        <f>VLOOKUP('intouch变量（离散）'!$A2615,基本表格!$G:$Q,2,FALSE)</f>
        <v>4#刨片机主电机轴承温度传感器  传感器断线报警</v>
      </c>
      <c r="D2615" t="s">
        <v>154</v>
      </c>
      <c r="E2615" t="str">
        <f t="shared" si="241"/>
        <v>No</v>
      </c>
      <c r="F2615" t="str">
        <f t="shared" si="242"/>
        <v>0</v>
      </c>
      <c r="G2615" t="s">
        <v>154</v>
      </c>
      <c r="H2615" t="s">
        <v>155</v>
      </c>
      <c r="I2615" t="str">
        <f t="shared" si="243"/>
        <v/>
      </c>
      <c r="J2615" t="str">
        <f t="shared" si="244"/>
        <v/>
      </c>
      <c r="K2615" t="str">
        <f>VLOOKUP('intouch变量（离散）'!$A2615,基本表格!$G:$Q,9,FALSE)</f>
        <v>On</v>
      </c>
      <c r="L2615">
        <v>1</v>
      </c>
      <c r="M2615" t="s">
        <v>156</v>
      </c>
      <c r="N2615" t="s">
        <v>157</v>
      </c>
      <c r="O2615" t="s">
        <v>158</v>
      </c>
      <c r="P2615" t="str">
        <f>VLOOKUP('intouch变量（离散）'!$A2615,基本表格!$G:$Q,3,FALSE)</f>
        <v>DB1401,X351.2</v>
      </c>
      <c r="Q2615" t="str">
        <f>VLOOKUP('intouch变量（离散）'!$A2615,基本表格!$G:$Q,10,FALSE)</f>
        <v>Yes</v>
      </c>
      <c r="R2615" t="str">
        <f t="shared" si="246"/>
        <v>DB1401,X351.2 4#刨片机主电机轴承温度传感器  传感器断线报警</v>
      </c>
      <c r="S2615">
        <v>0</v>
      </c>
      <c r="T2615">
        <v>0</v>
      </c>
    </row>
    <row r="2616" spans="1:20">
      <c r="A2616" t="s">
        <v>2772</v>
      </c>
      <c r="B2616" s="11" t="str">
        <f t="shared" si="245"/>
        <v>CHP4</v>
      </c>
      <c r="C2616" s="11" t="str">
        <f>VLOOKUP('intouch变量（离散）'!$A2616,基本表格!$G:$Q,2,FALSE)</f>
        <v>4#刨片机刀环电磁阀(刀环缩回与顶出)  使能</v>
      </c>
      <c r="D2616" t="s">
        <v>154</v>
      </c>
      <c r="E2616" t="str">
        <f t="shared" si="241"/>
        <v>No</v>
      </c>
      <c r="F2616" t="str">
        <f t="shared" si="242"/>
        <v>0</v>
      </c>
      <c r="G2616" t="s">
        <v>154</v>
      </c>
      <c r="H2616" t="s">
        <v>155</v>
      </c>
      <c r="I2616" t="str">
        <f t="shared" si="243"/>
        <v/>
      </c>
      <c r="J2616" t="str">
        <f t="shared" si="244"/>
        <v/>
      </c>
      <c r="K2616" t="str">
        <f>VLOOKUP('intouch变量（离散）'!$A2616,基本表格!$G:$Q,9,FALSE)</f>
        <v>None</v>
      </c>
      <c r="L2616">
        <v>1</v>
      </c>
      <c r="M2616" t="s">
        <v>156</v>
      </c>
      <c r="N2616" t="s">
        <v>157</v>
      </c>
      <c r="O2616" t="s">
        <v>158</v>
      </c>
      <c r="P2616" t="str">
        <f>VLOOKUP('intouch变量（离散）'!$A2616,基本表格!$G:$Q,3,FALSE)</f>
        <v>DB1402,X0.0</v>
      </c>
      <c r="Q2616" t="str">
        <f>VLOOKUP('intouch变量（离散）'!$A2616,基本表格!$G:$Q,10,FALSE)</f>
        <v>No</v>
      </c>
      <c r="R2616" t="str">
        <f t="shared" si="246"/>
        <v>DB1402,X0.0 4#刨片机刀环电磁阀(刀环缩回与顶出)  使能</v>
      </c>
      <c r="S2616">
        <v>0</v>
      </c>
      <c r="T2616">
        <v>0</v>
      </c>
    </row>
    <row r="2617" spans="1:20">
      <c r="A2617" t="s">
        <v>2773</v>
      </c>
      <c r="B2617" s="11" t="str">
        <f t="shared" si="245"/>
        <v>CHP4</v>
      </c>
      <c r="C2617" s="11" t="str">
        <f>VLOOKUP('intouch变量（离散）'!$A2617,基本表格!$G:$Q,2,FALSE)</f>
        <v>4#刨片机刀环电磁阀(刀环缩回与顶出)  手自动状态</v>
      </c>
      <c r="D2617" t="s">
        <v>154</v>
      </c>
      <c r="E2617" t="str">
        <f t="shared" si="241"/>
        <v>No</v>
      </c>
      <c r="F2617" t="str">
        <f t="shared" si="242"/>
        <v>0</v>
      </c>
      <c r="G2617" t="s">
        <v>154</v>
      </c>
      <c r="H2617" t="s">
        <v>155</v>
      </c>
      <c r="I2617" t="str">
        <f t="shared" si="243"/>
        <v/>
      </c>
      <c r="J2617" t="str">
        <f t="shared" si="244"/>
        <v/>
      </c>
      <c r="K2617" t="str">
        <f>VLOOKUP('intouch变量（离散）'!$A2617,基本表格!$G:$Q,9,FALSE)</f>
        <v>None</v>
      </c>
      <c r="L2617">
        <v>1</v>
      </c>
      <c r="M2617" t="s">
        <v>156</v>
      </c>
      <c r="N2617" t="s">
        <v>157</v>
      </c>
      <c r="O2617" t="s">
        <v>158</v>
      </c>
      <c r="P2617" t="str">
        <f>VLOOKUP('intouch变量（离散）'!$A2617,基本表格!$G:$Q,3,FALSE)</f>
        <v>DB1402,X0.3</v>
      </c>
      <c r="Q2617" t="str">
        <f>VLOOKUP('intouch变量（离散）'!$A2617,基本表格!$G:$Q,10,FALSE)</f>
        <v>Yes</v>
      </c>
      <c r="R2617" t="str">
        <f t="shared" si="246"/>
        <v>DB1402,X0.3 4#刨片机刀环电磁阀(刀环缩回与顶出)  手自动状态</v>
      </c>
      <c r="S2617">
        <v>0</v>
      </c>
      <c r="T2617">
        <v>0</v>
      </c>
    </row>
    <row r="2618" spans="1:20">
      <c r="A2618" t="s">
        <v>2774</v>
      </c>
      <c r="B2618" s="11" t="str">
        <f t="shared" si="245"/>
        <v>CHP4</v>
      </c>
      <c r="C2618" s="11" t="str">
        <f>VLOOKUP('intouch变量（离散）'!$A2618,基本表格!$G:$Q,2,FALSE)</f>
        <v>4#刨片机刀环电磁阀(刀环缩回与顶出)  开启</v>
      </c>
      <c r="D2618" t="s">
        <v>154</v>
      </c>
      <c r="E2618" t="str">
        <f t="shared" si="241"/>
        <v>No</v>
      </c>
      <c r="F2618" t="str">
        <f t="shared" si="242"/>
        <v>0</v>
      </c>
      <c r="G2618" t="s">
        <v>154</v>
      </c>
      <c r="H2618" t="s">
        <v>155</v>
      </c>
      <c r="I2618" t="str">
        <f t="shared" si="243"/>
        <v/>
      </c>
      <c r="J2618" t="str">
        <f t="shared" si="244"/>
        <v/>
      </c>
      <c r="K2618" t="str">
        <f>VLOOKUP('intouch变量（离散）'!$A2618,基本表格!$G:$Q,9,FALSE)</f>
        <v>None</v>
      </c>
      <c r="L2618">
        <v>1</v>
      </c>
      <c r="M2618" t="s">
        <v>156</v>
      </c>
      <c r="N2618" t="s">
        <v>157</v>
      </c>
      <c r="O2618" t="s">
        <v>158</v>
      </c>
      <c r="P2618" t="str">
        <f>VLOOKUP('intouch变量（离散）'!$A2618,基本表格!$G:$Q,3,FALSE)</f>
        <v>DB1402,X0.6</v>
      </c>
      <c r="Q2618" t="str">
        <f>VLOOKUP('intouch变量（离散）'!$A2618,基本表格!$G:$Q,10,FALSE)</f>
        <v>No</v>
      </c>
      <c r="R2618" t="str">
        <f t="shared" si="246"/>
        <v>DB1402,X0.6 4#刨片机刀环电磁阀(刀环缩回与顶出)  开启</v>
      </c>
      <c r="S2618">
        <v>0</v>
      </c>
      <c r="T2618">
        <v>0</v>
      </c>
    </row>
    <row r="2619" spans="1:20">
      <c r="A2619" t="s">
        <v>2775</v>
      </c>
      <c r="B2619" s="11" t="str">
        <f t="shared" si="245"/>
        <v>CHP4</v>
      </c>
      <c r="C2619" s="11" t="str">
        <f>VLOOKUP('intouch变量（离散）'!$A2619,基本表格!$G:$Q,2,FALSE)</f>
        <v>4#刨片机刀环电磁阀(刀环缩回与顶出)  关闭</v>
      </c>
      <c r="D2619" t="s">
        <v>154</v>
      </c>
      <c r="E2619" t="str">
        <f t="shared" si="241"/>
        <v>No</v>
      </c>
      <c r="F2619" t="str">
        <f t="shared" si="242"/>
        <v>0</v>
      </c>
      <c r="G2619" t="s">
        <v>154</v>
      </c>
      <c r="H2619" t="s">
        <v>155</v>
      </c>
      <c r="I2619" t="str">
        <f t="shared" si="243"/>
        <v/>
      </c>
      <c r="J2619" t="str">
        <f t="shared" si="244"/>
        <v/>
      </c>
      <c r="K2619" t="str">
        <f>VLOOKUP('intouch变量（离散）'!$A2619,基本表格!$G:$Q,9,FALSE)</f>
        <v>None</v>
      </c>
      <c r="L2619">
        <v>1</v>
      </c>
      <c r="M2619" t="s">
        <v>156</v>
      </c>
      <c r="N2619" t="s">
        <v>157</v>
      </c>
      <c r="O2619" t="s">
        <v>158</v>
      </c>
      <c r="P2619" t="str">
        <f>VLOOKUP('intouch变量（离散）'!$A2619,基本表格!$G:$Q,3,FALSE)</f>
        <v>DB1402,X0.7</v>
      </c>
      <c r="Q2619" t="str">
        <f>VLOOKUP('intouch变量（离散）'!$A2619,基本表格!$G:$Q,10,FALSE)</f>
        <v>No</v>
      </c>
      <c r="R2619" t="str">
        <f t="shared" si="246"/>
        <v>DB1402,X0.7 4#刨片机刀环电磁阀(刀环缩回与顶出)  关闭</v>
      </c>
      <c r="S2619">
        <v>0</v>
      </c>
      <c r="T2619">
        <v>0</v>
      </c>
    </row>
    <row r="2620" spans="1:20">
      <c r="A2620" t="s">
        <v>2776</v>
      </c>
      <c r="B2620" s="11" t="str">
        <f t="shared" si="245"/>
        <v>CHP4</v>
      </c>
      <c r="C2620" s="11" t="str">
        <f>VLOOKUP('intouch变量（离散）'!$A2620,基本表格!$G:$Q,2,FALSE)</f>
        <v>4#刨片机刀环电磁阀(刀环缩回与顶出)  状态</v>
      </c>
      <c r="D2620" t="s">
        <v>154</v>
      </c>
      <c r="E2620" t="str">
        <f t="shared" si="241"/>
        <v>No</v>
      </c>
      <c r="F2620" t="str">
        <f t="shared" si="242"/>
        <v>0</v>
      </c>
      <c r="G2620" t="s">
        <v>154</v>
      </c>
      <c r="H2620" t="s">
        <v>155</v>
      </c>
      <c r="I2620" t="str">
        <f t="shared" si="243"/>
        <v/>
      </c>
      <c r="J2620" t="str">
        <f t="shared" si="244"/>
        <v/>
      </c>
      <c r="K2620" t="str">
        <f>VLOOKUP('intouch变量（离散）'!$A2620,基本表格!$G:$Q,9,FALSE)</f>
        <v>None</v>
      </c>
      <c r="L2620">
        <v>1</v>
      </c>
      <c r="M2620" t="s">
        <v>156</v>
      </c>
      <c r="N2620" t="s">
        <v>157</v>
      </c>
      <c r="O2620" t="s">
        <v>158</v>
      </c>
      <c r="P2620" t="str">
        <f>VLOOKUP('intouch变量（离散）'!$A2620,基本表格!$G:$Q,3,FALSE)</f>
        <v>DB1402,X1.0</v>
      </c>
      <c r="Q2620" t="str">
        <f>VLOOKUP('intouch变量（离散）'!$A2620,基本表格!$G:$Q,10,FALSE)</f>
        <v>Yes</v>
      </c>
      <c r="R2620" t="str">
        <f t="shared" si="246"/>
        <v>DB1402,X1.0 4#刨片机刀环电磁阀(刀环缩回与顶出)  状态</v>
      </c>
      <c r="S2620">
        <v>0</v>
      </c>
      <c r="T2620">
        <v>0</v>
      </c>
    </row>
    <row r="2621" spans="1:20">
      <c r="A2621" t="s">
        <v>2777</v>
      </c>
      <c r="B2621" s="11" t="str">
        <f t="shared" si="245"/>
        <v>CHP4</v>
      </c>
      <c r="C2621" s="11" t="str">
        <f>VLOOKUP('intouch变量（离散）'!$A2621,基本表格!$G:$Q,2,FALSE)</f>
        <v>4#刨片机刀环电磁阀(刀环缩回与顶出)  开启到位_状态</v>
      </c>
      <c r="D2621" t="s">
        <v>154</v>
      </c>
      <c r="E2621" t="str">
        <f t="shared" si="241"/>
        <v>No</v>
      </c>
      <c r="F2621" t="str">
        <f t="shared" si="242"/>
        <v>0</v>
      </c>
      <c r="G2621" t="s">
        <v>154</v>
      </c>
      <c r="H2621" t="s">
        <v>155</v>
      </c>
      <c r="I2621" t="str">
        <f t="shared" si="243"/>
        <v/>
      </c>
      <c r="J2621" t="str">
        <f t="shared" si="244"/>
        <v/>
      </c>
      <c r="K2621" t="str">
        <f>VLOOKUP('intouch变量（离散）'!$A2621,基本表格!$G:$Q,9,FALSE)</f>
        <v>None</v>
      </c>
      <c r="L2621">
        <v>1</v>
      </c>
      <c r="M2621" t="s">
        <v>156</v>
      </c>
      <c r="N2621" t="s">
        <v>157</v>
      </c>
      <c r="O2621" t="s">
        <v>158</v>
      </c>
      <c r="P2621" t="str">
        <f>VLOOKUP('intouch变量（离散）'!$A2621,基本表格!$G:$Q,3,FALSE)</f>
        <v>DB1402,X1.1</v>
      </c>
      <c r="Q2621" t="str">
        <f>VLOOKUP('intouch变量（离散）'!$A2621,基本表格!$G:$Q,10,FALSE)</f>
        <v>Yes</v>
      </c>
      <c r="R2621" t="str">
        <f t="shared" si="246"/>
        <v>DB1402,X1.1 4#刨片机刀环电磁阀(刀环缩回与顶出)  开启到位_状态</v>
      </c>
      <c r="S2621">
        <v>0</v>
      </c>
      <c r="T2621">
        <v>0</v>
      </c>
    </row>
    <row r="2622" spans="1:20">
      <c r="A2622" t="s">
        <v>2778</v>
      </c>
      <c r="B2622" s="11" t="str">
        <f t="shared" si="245"/>
        <v>CHP4</v>
      </c>
      <c r="C2622" s="11" t="str">
        <f>VLOOKUP('intouch变量（离散）'!$A2622,基本表格!$G:$Q,2,FALSE)</f>
        <v>4#刨片机刀环电磁阀(刀环缩回与顶出)  关闭到位_状态</v>
      </c>
      <c r="D2622" t="s">
        <v>154</v>
      </c>
      <c r="E2622" t="str">
        <f t="shared" si="241"/>
        <v>No</v>
      </c>
      <c r="F2622" t="str">
        <f t="shared" si="242"/>
        <v>0</v>
      </c>
      <c r="G2622" t="s">
        <v>154</v>
      </c>
      <c r="H2622" t="s">
        <v>155</v>
      </c>
      <c r="I2622" t="str">
        <f t="shared" si="243"/>
        <v/>
      </c>
      <c r="J2622" t="str">
        <f t="shared" si="244"/>
        <v/>
      </c>
      <c r="K2622" t="str">
        <f>VLOOKUP('intouch变量（离散）'!$A2622,基本表格!$G:$Q,9,FALSE)</f>
        <v>None</v>
      </c>
      <c r="L2622">
        <v>1</v>
      </c>
      <c r="M2622" t="s">
        <v>156</v>
      </c>
      <c r="N2622" t="s">
        <v>157</v>
      </c>
      <c r="O2622" t="s">
        <v>158</v>
      </c>
      <c r="P2622" t="str">
        <f>VLOOKUP('intouch变量（离散）'!$A2622,基本表格!$G:$Q,3,FALSE)</f>
        <v>DB1402,X1.2</v>
      </c>
      <c r="Q2622" t="str">
        <f>VLOOKUP('intouch变量（离散）'!$A2622,基本表格!$G:$Q,10,FALSE)</f>
        <v>Yes</v>
      </c>
      <c r="R2622" t="str">
        <f t="shared" si="246"/>
        <v>DB1402,X1.2 4#刨片机刀环电磁阀(刀环缩回与顶出)  关闭到位_状态</v>
      </c>
      <c r="S2622">
        <v>0</v>
      </c>
      <c r="T2622">
        <v>0</v>
      </c>
    </row>
    <row r="2623" spans="1:20">
      <c r="A2623" t="s">
        <v>2779</v>
      </c>
      <c r="B2623" s="11" t="str">
        <f t="shared" si="245"/>
        <v>CHP4</v>
      </c>
      <c r="C2623" s="11" t="str">
        <f>VLOOKUP('intouch变量（离散）'!$A2623,基本表格!$G:$Q,2,FALSE)</f>
        <v>4#刨片机刀环电磁阀(刀环缩回与顶出)  开启未到位报警</v>
      </c>
      <c r="D2623" t="s">
        <v>154</v>
      </c>
      <c r="E2623" t="str">
        <f t="shared" si="241"/>
        <v>No</v>
      </c>
      <c r="F2623" t="str">
        <f t="shared" si="242"/>
        <v>0</v>
      </c>
      <c r="G2623" t="s">
        <v>154</v>
      </c>
      <c r="H2623" t="s">
        <v>155</v>
      </c>
      <c r="I2623" t="str">
        <f t="shared" si="243"/>
        <v/>
      </c>
      <c r="J2623" t="str">
        <f t="shared" si="244"/>
        <v/>
      </c>
      <c r="K2623" t="str">
        <f>VLOOKUP('intouch变量（离散）'!$A2623,基本表格!$G:$Q,9,FALSE)</f>
        <v>On</v>
      </c>
      <c r="L2623">
        <v>1</v>
      </c>
      <c r="M2623" t="s">
        <v>156</v>
      </c>
      <c r="N2623" t="s">
        <v>157</v>
      </c>
      <c r="O2623" t="s">
        <v>158</v>
      </c>
      <c r="P2623" t="str">
        <f>VLOOKUP('intouch变量（离散）'!$A2623,基本表格!$G:$Q,3,FALSE)</f>
        <v>DB1402,X1.5</v>
      </c>
      <c r="Q2623" t="str">
        <f>VLOOKUP('intouch变量（离散）'!$A2623,基本表格!$G:$Q,10,FALSE)</f>
        <v>Yes</v>
      </c>
      <c r="R2623" t="str">
        <f t="shared" si="246"/>
        <v>DB1402,X1.5 4#刨片机刀环电磁阀(刀环缩回与顶出)  开启未到位报警</v>
      </c>
      <c r="S2623">
        <v>0</v>
      </c>
      <c r="T2623">
        <v>0</v>
      </c>
    </row>
    <row r="2624" spans="1:20">
      <c r="A2624" t="s">
        <v>2780</v>
      </c>
      <c r="B2624" s="11" t="str">
        <f t="shared" si="245"/>
        <v>CHP4</v>
      </c>
      <c r="C2624" s="11" t="str">
        <f>VLOOKUP('intouch变量（离散）'!$A2624,基本表格!$G:$Q,2,FALSE)</f>
        <v>4#刨片机刀环电磁阀(刀环缩回与顶出)  关闭未到位报警</v>
      </c>
      <c r="D2624" t="s">
        <v>154</v>
      </c>
      <c r="E2624" t="str">
        <f t="shared" si="241"/>
        <v>No</v>
      </c>
      <c r="F2624" t="str">
        <f t="shared" si="242"/>
        <v>0</v>
      </c>
      <c r="G2624" t="s">
        <v>154</v>
      </c>
      <c r="H2624" t="s">
        <v>155</v>
      </c>
      <c r="I2624" t="str">
        <f t="shared" si="243"/>
        <v/>
      </c>
      <c r="J2624" t="str">
        <f t="shared" si="244"/>
        <v/>
      </c>
      <c r="K2624" t="str">
        <f>VLOOKUP('intouch变量（离散）'!$A2624,基本表格!$G:$Q,9,FALSE)</f>
        <v>On</v>
      </c>
      <c r="L2624">
        <v>1</v>
      </c>
      <c r="M2624" t="s">
        <v>156</v>
      </c>
      <c r="N2624" t="s">
        <v>157</v>
      </c>
      <c r="O2624" t="s">
        <v>158</v>
      </c>
      <c r="P2624" t="str">
        <f>VLOOKUP('intouch变量（离散）'!$A2624,基本表格!$G:$Q,3,FALSE)</f>
        <v>DB1402,X1.6</v>
      </c>
      <c r="Q2624" t="str">
        <f>VLOOKUP('intouch变量（离散）'!$A2624,基本表格!$G:$Q,10,FALSE)</f>
        <v>Yes</v>
      </c>
      <c r="R2624" t="str">
        <f t="shared" si="246"/>
        <v>DB1402,X1.6 4#刨片机刀环电磁阀(刀环缩回与顶出)  关闭未到位报警</v>
      </c>
      <c r="S2624">
        <v>0</v>
      </c>
      <c r="T2624">
        <v>0</v>
      </c>
    </row>
    <row r="2625" spans="1:20">
      <c r="A2625" t="s">
        <v>2781</v>
      </c>
      <c r="B2625" s="11" t="str">
        <f t="shared" si="245"/>
        <v>CHP4</v>
      </c>
      <c r="C2625" s="11" t="str">
        <f>VLOOKUP('intouch变量（离散）'!$A2625,基本表格!$G:$Q,2,FALSE)</f>
        <v>4#刨片机刹车电磁阀  使能</v>
      </c>
      <c r="D2625" t="s">
        <v>154</v>
      </c>
      <c r="E2625" t="str">
        <f t="shared" si="241"/>
        <v>No</v>
      </c>
      <c r="F2625" t="str">
        <f t="shared" si="242"/>
        <v>0</v>
      </c>
      <c r="G2625" t="s">
        <v>154</v>
      </c>
      <c r="H2625" t="s">
        <v>155</v>
      </c>
      <c r="I2625" t="str">
        <f t="shared" si="243"/>
        <v/>
      </c>
      <c r="J2625" t="str">
        <f t="shared" si="244"/>
        <v/>
      </c>
      <c r="K2625" t="str">
        <f>VLOOKUP('intouch变量（离散）'!$A2625,基本表格!$G:$Q,9,FALSE)</f>
        <v>None</v>
      </c>
      <c r="L2625">
        <v>1</v>
      </c>
      <c r="M2625" t="s">
        <v>156</v>
      </c>
      <c r="N2625" t="s">
        <v>157</v>
      </c>
      <c r="O2625" t="s">
        <v>158</v>
      </c>
      <c r="P2625" t="str">
        <f>VLOOKUP('intouch变量（离散）'!$A2625,基本表格!$G:$Q,3,FALSE)</f>
        <v>DB1402,X10.0</v>
      </c>
      <c r="Q2625" t="str">
        <f>VLOOKUP('intouch变量（离散）'!$A2625,基本表格!$G:$Q,10,FALSE)</f>
        <v>No</v>
      </c>
      <c r="R2625" t="str">
        <f t="shared" si="246"/>
        <v>DB1402,X10.0 4#刨片机刹车电磁阀  使能</v>
      </c>
      <c r="S2625">
        <v>0</v>
      </c>
      <c r="T2625">
        <v>0</v>
      </c>
    </row>
    <row r="2626" spans="1:20">
      <c r="A2626" t="s">
        <v>2782</v>
      </c>
      <c r="B2626" s="11" t="str">
        <f t="shared" si="245"/>
        <v>CHP4</v>
      </c>
      <c r="C2626" s="11" t="str">
        <f>VLOOKUP('intouch变量（离散）'!$A2626,基本表格!$G:$Q,2,FALSE)</f>
        <v>4#刨片机刹车电磁阀  手自动状态</v>
      </c>
      <c r="D2626" t="s">
        <v>154</v>
      </c>
      <c r="E2626" t="str">
        <f t="shared" si="241"/>
        <v>No</v>
      </c>
      <c r="F2626" t="str">
        <f t="shared" si="242"/>
        <v>0</v>
      </c>
      <c r="G2626" t="s">
        <v>154</v>
      </c>
      <c r="H2626" t="s">
        <v>155</v>
      </c>
      <c r="I2626" t="str">
        <f t="shared" si="243"/>
        <v/>
      </c>
      <c r="J2626" t="str">
        <f t="shared" si="244"/>
        <v/>
      </c>
      <c r="K2626" t="str">
        <f>VLOOKUP('intouch变量（离散）'!$A2626,基本表格!$G:$Q,9,FALSE)</f>
        <v>None</v>
      </c>
      <c r="L2626">
        <v>1</v>
      </c>
      <c r="M2626" t="s">
        <v>156</v>
      </c>
      <c r="N2626" t="s">
        <v>157</v>
      </c>
      <c r="O2626" t="s">
        <v>158</v>
      </c>
      <c r="P2626" t="str">
        <f>VLOOKUP('intouch变量（离散）'!$A2626,基本表格!$G:$Q,3,FALSE)</f>
        <v>DB1402,X10.3</v>
      </c>
      <c r="Q2626" t="str">
        <f>VLOOKUP('intouch变量（离散）'!$A2626,基本表格!$G:$Q,10,FALSE)</f>
        <v>Yes</v>
      </c>
      <c r="R2626" t="str">
        <f t="shared" si="246"/>
        <v>DB1402,X10.3 4#刨片机刹车电磁阀  手自动状态</v>
      </c>
      <c r="S2626">
        <v>0</v>
      </c>
      <c r="T2626">
        <v>0</v>
      </c>
    </row>
    <row r="2627" spans="1:20">
      <c r="A2627" t="s">
        <v>2783</v>
      </c>
      <c r="B2627" s="11" t="str">
        <f t="shared" si="245"/>
        <v>CHP4</v>
      </c>
      <c r="C2627" s="11" t="str">
        <f>VLOOKUP('intouch变量（离散）'!$A2627,基本表格!$G:$Q,2,FALSE)</f>
        <v>4#刨片机刹车电磁阀  开启</v>
      </c>
      <c r="D2627" t="s">
        <v>154</v>
      </c>
      <c r="E2627" t="str">
        <f t="shared" ref="E2627:E2690" si="247">IF(RIGHT($A2627,2)="EN","Yes","No")</f>
        <v>No</v>
      </c>
      <c r="F2627" t="str">
        <f t="shared" ref="F2627:F2690" si="248">IF(RIGHT($A2627,2)="EN","900","0")</f>
        <v>0</v>
      </c>
      <c r="G2627" t="s">
        <v>154</v>
      </c>
      <c r="H2627" t="s">
        <v>155</v>
      </c>
      <c r="I2627" t="str">
        <f t="shared" ref="I2627:I2690" si="249">IF(RIGHT($A2627,2)="EN","禁用","")</f>
        <v/>
      </c>
      <c r="J2627" t="str">
        <f t="shared" ref="J2627:J2690" si="250">IF(RIGHT($A2627,2)="EN","启用","")</f>
        <v/>
      </c>
      <c r="K2627" t="str">
        <f>VLOOKUP('intouch变量（离散）'!$A2627,基本表格!$G:$Q,9,FALSE)</f>
        <v>None</v>
      </c>
      <c r="L2627">
        <v>1</v>
      </c>
      <c r="M2627" t="s">
        <v>156</v>
      </c>
      <c r="N2627" t="s">
        <v>157</v>
      </c>
      <c r="O2627" t="s">
        <v>158</v>
      </c>
      <c r="P2627" t="str">
        <f>VLOOKUP('intouch变量（离散）'!$A2627,基本表格!$G:$Q,3,FALSE)</f>
        <v>DB1402,X10.6</v>
      </c>
      <c r="Q2627" t="str">
        <f>VLOOKUP('intouch变量（离散）'!$A2627,基本表格!$G:$Q,10,FALSE)</f>
        <v>No</v>
      </c>
      <c r="R2627" t="str">
        <f t="shared" si="246"/>
        <v>DB1402,X10.6 4#刨片机刹车电磁阀  开启</v>
      </c>
      <c r="S2627">
        <v>0</v>
      </c>
      <c r="T2627">
        <v>0</v>
      </c>
    </row>
    <row r="2628" spans="1:20">
      <c r="A2628" t="s">
        <v>2784</v>
      </c>
      <c r="B2628" s="11" t="str">
        <f t="shared" si="245"/>
        <v>CHP4</v>
      </c>
      <c r="C2628" s="11" t="str">
        <f>VLOOKUP('intouch变量（离散）'!$A2628,基本表格!$G:$Q,2,FALSE)</f>
        <v>4#刨片机刹车电磁阀  关闭</v>
      </c>
      <c r="D2628" t="s">
        <v>154</v>
      </c>
      <c r="E2628" t="str">
        <f t="shared" si="247"/>
        <v>No</v>
      </c>
      <c r="F2628" t="str">
        <f t="shared" si="248"/>
        <v>0</v>
      </c>
      <c r="G2628" t="s">
        <v>154</v>
      </c>
      <c r="H2628" t="s">
        <v>155</v>
      </c>
      <c r="I2628" t="str">
        <f t="shared" si="249"/>
        <v/>
      </c>
      <c r="J2628" t="str">
        <f t="shared" si="250"/>
        <v/>
      </c>
      <c r="K2628" t="str">
        <f>VLOOKUP('intouch变量（离散）'!$A2628,基本表格!$G:$Q,9,FALSE)</f>
        <v>None</v>
      </c>
      <c r="L2628">
        <v>1</v>
      </c>
      <c r="M2628" t="s">
        <v>156</v>
      </c>
      <c r="N2628" t="s">
        <v>157</v>
      </c>
      <c r="O2628" t="s">
        <v>158</v>
      </c>
      <c r="P2628" t="str">
        <f>VLOOKUP('intouch变量（离散）'!$A2628,基本表格!$G:$Q,3,FALSE)</f>
        <v>DB1402,X10.7</v>
      </c>
      <c r="Q2628" t="str">
        <f>VLOOKUP('intouch变量（离散）'!$A2628,基本表格!$G:$Q,10,FALSE)</f>
        <v>No</v>
      </c>
      <c r="R2628" t="str">
        <f t="shared" si="246"/>
        <v>DB1402,X10.7 4#刨片机刹车电磁阀  关闭</v>
      </c>
      <c r="S2628">
        <v>0</v>
      </c>
      <c r="T2628">
        <v>0</v>
      </c>
    </row>
    <row r="2629" spans="1:20">
      <c r="A2629" t="s">
        <v>2785</v>
      </c>
      <c r="B2629" s="11" t="str">
        <f t="shared" ref="B2629:B2692" si="251">LEFT(A2629,4)</f>
        <v>CHP4</v>
      </c>
      <c r="C2629" s="11" t="str">
        <f>VLOOKUP('intouch变量（离散）'!$A2629,基本表格!$G:$Q,2,FALSE)</f>
        <v>4#刨片机刹车电磁阀  状态</v>
      </c>
      <c r="D2629" t="s">
        <v>154</v>
      </c>
      <c r="E2629" t="str">
        <f t="shared" si="247"/>
        <v>No</v>
      </c>
      <c r="F2629" t="str">
        <f t="shared" si="248"/>
        <v>0</v>
      </c>
      <c r="G2629" t="s">
        <v>154</v>
      </c>
      <c r="H2629" t="s">
        <v>155</v>
      </c>
      <c r="I2629" t="str">
        <f t="shared" si="249"/>
        <v/>
      </c>
      <c r="J2629" t="str">
        <f t="shared" si="250"/>
        <v/>
      </c>
      <c r="K2629" t="str">
        <f>VLOOKUP('intouch变量（离散）'!$A2629,基本表格!$G:$Q,9,FALSE)</f>
        <v>None</v>
      </c>
      <c r="L2629">
        <v>1</v>
      </c>
      <c r="M2629" t="s">
        <v>156</v>
      </c>
      <c r="N2629" t="s">
        <v>157</v>
      </c>
      <c r="O2629" t="s">
        <v>158</v>
      </c>
      <c r="P2629" t="str">
        <f>VLOOKUP('intouch变量（离散）'!$A2629,基本表格!$G:$Q,3,FALSE)</f>
        <v>DB1402,X11.0</v>
      </c>
      <c r="Q2629" t="str">
        <f>VLOOKUP('intouch变量（离散）'!$A2629,基本表格!$G:$Q,10,FALSE)</f>
        <v>Yes</v>
      </c>
      <c r="R2629" t="str">
        <f t="shared" ref="R2629:R2692" si="252">P2629&amp;" "&amp;C2629</f>
        <v>DB1402,X11.0 4#刨片机刹车电磁阀  状态</v>
      </c>
      <c r="S2629">
        <v>0</v>
      </c>
      <c r="T2629">
        <v>0</v>
      </c>
    </row>
    <row r="2630" spans="1:20">
      <c r="A2630" t="s">
        <v>2786</v>
      </c>
      <c r="B2630" s="11" t="str">
        <f t="shared" si="251"/>
        <v>CHP4</v>
      </c>
      <c r="C2630" s="11" t="str">
        <f>VLOOKUP('intouch变量（离散）'!$A2630,基本表格!$G:$Q,2,FALSE)</f>
        <v>4#刨片机刹车电磁阀  开启到位_状态</v>
      </c>
      <c r="D2630" t="s">
        <v>154</v>
      </c>
      <c r="E2630" t="str">
        <f t="shared" si="247"/>
        <v>No</v>
      </c>
      <c r="F2630" t="str">
        <f t="shared" si="248"/>
        <v>0</v>
      </c>
      <c r="G2630" t="s">
        <v>154</v>
      </c>
      <c r="H2630" t="s">
        <v>155</v>
      </c>
      <c r="I2630" t="str">
        <f t="shared" si="249"/>
        <v/>
      </c>
      <c r="J2630" t="str">
        <f t="shared" si="250"/>
        <v/>
      </c>
      <c r="K2630" t="str">
        <f>VLOOKUP('intouch变量（离散）'!$A2630,基本表格!$G:$Q,9,FALSE)</f>
        <v>None</v>
      </c>
      <c r="L2630">
        <v>1</v>
      </c>
      <c r="M2630" t="s">
        <v>156</v>
      </c>
      <c r="N2630" t="s">
        <v>157</v>
      </c>
      <c r="O2630" t="s">
        <v>158</v>
      </c>
      <c r="P2630" t="str">
        <f>VLOOKUP('intouch变量（离散）'!$A2630,基本表格!$G:$Q,3,FALSE)</f>
        <v>DB1402,X11.1</v>
      </c>
      <c r="Q2630" t="str">
        <f>VLOOKUP('intouch变量（离散）'!$A2630,基本表格!$G:$Q,10,FALSE)</f>
        <v>Yes</v>
      </c>
      <c r="R2630" t="str">
        <f t="shared" si="252"/>
        <v>DB1402,X11.1 4#刨片机刹车电磁阀  开启到位_状态</v>
      </c>
      <c r="S2630">
        <v>0</v>
      </c>
      <c r="T2630">
        <v>0</v>
      </c>
    </row>
    <row r="2631" spans="1:20">
      <c r="A2631" t="s">
        <v>2787</v>
      </c>
      <c r="B2631" s="11" t="str">
        <f t="shared" si="251"/>
        <v>CHP4</v>
      </c>
      <c r="C2631" s="11" t="str">
        <f>VLOOKUP('intouch变量（离散）'!$A2631,基本表格!$G:$Q,2,FALSE)</f>
        <v>4#刨片机刹车电磁阀  关闭到位_状态</v>
      </c>
      <c r="D2631" t="s">
        <v>154</v>
      </c>
      <c r="E2631" t="str">
        <f t="shared" si="247"/>
        <v>No</v>
      </c>
      <c r="F2631" t="str">
        <f t="shared" si="248"/>
        <v>0</v>
      </c>
      <c r="G2631" t="s">
        <v>154</v>
      </c>
      <c r="H2631" t="s">
        <v>155</v>
      </c>
      <c r="I2631" t="str">
        <f t="shared" si="249"/>
        <v/>
      </c>
      <c r="J2631" t="str">
        <f t="shared" si="250"/>
        <v/>
      </c>
      <c r="K2631" t="str">
        <f>VLOOKUP('intouch变量（离散）'!$A2631,基本表格!$G:$Q,9,FALSE)</f>
        <v>None</v>
      </c>
      <c r="L2631">
        <v>1</v>
      </c>
      <c r="M2631" t="s">
        <v>156</v>
      </c>
      <c r="N2631" t="s">
        <v>157</v>
      </c>
      <c r="O2631" t="s">
        <v>158</v>
      </c>
      <c r="P2631" t="str">
        <f>VLOOKUP('intouch变量（离散）'!$A2631,基本表格!$G:$Q,3,FALSE)</f>
        <v>DB1402,X11.2</v>
      </c>
      <c r="Q2631" t="str">
        <f>VLOOKUP('intouch变量（离散）'!$A2631,基本表格!$G:$Q,10,FALSE)</f>
        <v>Yes</v>
      </c>
      <c r="R2631" t="str">
        <f t="shared" si="252"/>
        <v>DB1402,X11.2 4#刨片机刹车电磁阀  关闭到位_状态</v>
      </c>
      <c r="S2631">
        <v>0</v>
      </c>
      <c r="T2631">
        <v>0</v>
      </c>
    </row>
    <row r="2632" spans="1:20">
      <c r="A2632" t="s">
        <v>2788</v>
      </c>
      <c r="B2632" s="11" t="str">
        <f t="shared" si="251"/>
        <v>CHP4</v>
      </c>
      <c r="C2632" s="11" t="str">
        <f>VLOOKUP('intouch变量（离散）'!$A2632,基本表格!$G:$Q,2,FALSE)</f>
        <v>4#刨片机刹车电磁阀  开启未到位报警</v>
      </c>
      <c r="D2632" t="s">
        <v>154</v>
      </c>
      <c r="E2632" t="str">
        <f t="shared" si="247"/>
        <v>No</v>
      </c>
      <c r="F2632" t="str">
        <f t="shared" si="248"/>
        <v>0</v>
      </c>
      <c r="G2632" t="s">
        <v>154</v>
      </c>
      <c r="H2632" t="s">
        <v>155</v>
      </c>
      <c r="I2632" t="str">
        <f t="shared" si="249"/>
        <v/>
      </c>
      <c r="J2632" t="str">
        <f t="shared" si="250"/>
        <v/>
      </c>
      <c r="K2632" t="str">
        <f>VLOOKUP('intouch变量（离散）'!$A2632,基本表格!$G:$Q,9,FALSE)</f>
        <v>On</v>
      </c>
      <c r="L2632">
        <v>1</v>
      </c>
      <c r="M2632" t="s">
        <v>156</v>
      </c>
      <c r="N2632" t="s">
        <v>157</v>
      </c>
      <c r="O2632" t="s">
        <v>158</v>
      </c>
      <c r="P2632" t="str">
        <f>VLOOKUP('intouch变量（离散）'!$A2632,基本表格!$G:$Q,3,FALSE)</f>
        <v>DB1402,X11.5</v>
      </c>
      <c r="Q2632" t="str">
        <f>VLOOKUP('intouch变量（离散）'!$A2632,基本表格!$G:$Q,10,FALSE)</f>
        <v>Yes</v>
      </c>
      <c r="R2632" t="str">
        <f t="shared" si="252"/>
        <v>DB1402,X11.5 4#刨片机刹车电磁阀  开启未到位报警</v>
      </c>
      <c r="S2632">
        <v>0</v>
      </c>
      <c r="T2632">
        <v>0</v>
      </c>
    </row>
    <row r="2633" spans="1:20">
      <c r="A2633" t="s">
        <v>2789</v>
      </c>
      <c r="B2633" s="11" t="str">
        <f t="shared" si="251"/>
        <v>CHP4</v>
      </c>
      <c r="C2633" s="11" t="str">
        <f>VLOOKUP('intouch变量（离散）'!$A2633,基本表格!$G:$Q,2,FALSE)</f>
        <v>4#刨片机刹车电磁阀  关闭未到位报警</v>
      </c>
      <c r="D2633" t="s">
        <v>154</v>
      </c>
      <c r="E2633" t="str">
        <f t="shared" si="247"/>
        <v>No</v>
      </c>
      <c r="F2633" t="str">
        <f t="shared" si="248"/>
        <v>0</v>
      </c>
      <c r="G2633" t="s">
        <v>154</v>
      </c>
      <c r="H2633" t="s">
        <v>155</v>
      </c>
      <c r="I2633" t="str">
        <f t="shared" si="249"/>
        <v/>
      </c>
      <c r="J2633" t="str">
        <f t="shared" si="250"/>
        <v/>
      </c>
      <c r="K2633" t="str">
        <f>VLOOKUP('intouch变量（离散）'!$A2633,基本表格!$G:$Q,9,FALSE)</f>
        <v>On</v>
      </c>
      <c r="L2633">
        <v>1</v>
      </c>
      <c r="M2633" t="s">
        <v>156</v>
      </c>
      <c r="N2633" t="s">
        <v>157</v>
      </c>
      <c r="O2633" t="s">
        <v>158</v>
      </c>
      <c r="P2633" t="str">
        <f>VLOOKUP('intouch变量（离散）'!$A2633,基本表格!$G:$Q,3,FALSE)</f>
        <v>DB1402,X11.6</v>
      </c>
      <c r="Q2633" t="str">
        <f>VLOOKUP('intouch变量（离散）'!$A2633,基本表格!$G:$Q,10,FALSE)</f>
        <v>Yes</v>
      </c>
      <c r="R2633" t="str">
        <f t="shared" si="252"/>
        <v>DB1402,X11.6 4#刨片机刹车电磁阀  关闭未到位报警</v>
      </c>
      <c r="S2633">
        <v>0</v>
      </c>
      <c r="T2633">
        <v>0</v>
      </c>
    </row>
    <row r="2634" spans="1:20">
      <c r="A2634" t="s">
        <v>2790</v>
      </c>
      <c r="B2634" s="11" t="str">
        <f t="shared" si="251"/>
        <v>CHP4</v>
      </c>
      <c r="C2634" s="11" t="str">
        <f>VLOOKUP('intouch变量（离散）'!$A2634,基本表格!$G:$Q,2,FALSE)</f>
        <v>4#刨片机电磁门锁电磁阀  使能</v>
      </c>
      <c r="D2634" t="s">
        <v>154</v>
      </c>
      <c r="E2634" t="str">
        <f t="shared" si="247"/>
        <v>No</v>
      </c>
      <c r="F2634" t="str">
        <f t="shared" si="248"/>
        <v>0</v>
      </c>
      <c r="G2634" t="s">
        <v>154</v>
      </c>
      <c r="H2634" t="s">
        <v>155</v>
      </c>
      <c r="I2634" t="str">
        <f t="shared" si="249"/>
        <v/>
      </c>
      <c r="J2634" t="str">
        <f t="shared" si="250"/>
        <v/>
      </c>
      <c r="K2634" t="str">
        <f>VLOOKUP('intouch变量（离散）'!$A2634,基本表格!$G:$Q,9,FALSE)</f>
        <v>None</v>
      </c>
      <c r="L2634">
        <v>1</v>
      </c>
      <c r="M2634" t="s">
        <v>156</v>
      </c>
      <c r="N2634" t="s">
        <v>157</v>
      </c>
      <c r="O2634" t="s">
        <v>158</v>
      </c>
      <c r="P2634" t="str">
        <f>VLOOKUP('intouch变量（离散）'!$A2634,基本表格!$G:$Q,3,FALSE)</f>
        <v>DB1402,X20.0</v>
      </c>
      <c r="Q2634" t="str">
        <f>VLOOKUP('intouch变量（离散）'!$A2634,基本表格!$G:$Q,10,FALSE)</f>
        <v>No</v>
      </c>
      <c r="R2634" t="str">
        <f t="shared" si="252"/>
        <v>DB1402,X20.0 4#刨片机电磁门锁电磁阀  使能</v>
      </c>
      <c r="S2634">
        <v>0</v>
      </c>
      <c r="T2634">
        <v>0</v>
      </c>
    </row>
    <row r="2635" spans="1:20">
      <c r="A2635" t="s">
        <v>2791</v>
      </c>
      <c r="B2635" s="11" t="str">
        <f t="shared" si="251"/>
        <v>CHP4</v>
      </c>
      <c r="C2635" s="11" t="str">
        <f>VLOOKUP('intouch变量（离散）'!$A2635,基本表格!$G:$Q,2,FALSE)</f>
        <v>4#刨片机电磁门锁电磁阀  手自动状态</v>
      </c>
      <c r="D2635" t="s">
        <v>154</v>
      </c>
      <c r="E2635" t="str">
        <f t="shared" si="247"/>
        <v>No</v>
      </c>
      <c r="F2635" t="str">
        <f t="shared" si="248"/>
        <v>0</v>
      </c>
      <c r="G2635" t="s">
        <v>154</v>
      </c>
      <c r="H2635" t="s">
        <v>155</v>
      </c>
      <c r="I2635" t="str">
        <f t="shared" si="249"/>
        <v/>
      </c>
      <c r="J2635" t="str">
        <f t="shared" si="250"/>
        <v/>
      </c>
      <c r="K2635" t="str">
        <f>VLOOKUP('intouch变量（离散）'!$A2635,基本表格!$G:$Q,9,FALSE)</f>
        <v>None</v>
      </c>
      <c r="L2635">
        <v>1</v>
      </c>
      <c r="M2635" t="s">
        <v>156</v>
      </c>
      <c r="N2635" t="s">
        <v>157</v>
      </c>
      <c r="O2635" t="s">
        <v>158</v>
      </c>
      <c r="P2635" t="str">
        <f>VLOOKUP('intouch变量（离散）'!$A2635,基本表格!$G:$Q,3,FALSE)</f>
        <v>DB1402,X20.3</v>
      </c>
      <c r="Q2635" t="str">
        <f>VLOOKUP('intouch变量（离散）'!$A2635,基本表格!$G:$Q,10,FALSE)</f>
        <v>Yes</v>
      </c>
      <c r="R2635" t="str">
        <f t="shared" si="252"/>
        <v>DB1402,X20.3 4#刨片机电磁门锁电磁阀  手自动状态</v>
      </c>
      <c r="S2635">
        <v>0</v>
      </c>
      <c r="T2635">
        <v>0</v>
      </c>
    </row>
    <row r="2636" spans="1:20">
      <c r="A2636" t="s">
        <v>2792</v>
      </c>
      <c r="B2636" s="11" t="str">
        <f t="shared" si="251"/>
        <v>CHP4</v>
      </c>
      <c r="C2636" s="11" t="str">
        <f>VLOOKUP('intouch变量（离散）'!$A2636,基本表格!$G:$Q,2,FALSE)</f>
        <v>4#刨片机电磁门锁电磁阀  开启</v>
      </c>
      <c r="D2636" t="s">
        <v>154</v>
      </c>
      <c r="E2636" t="str">
        <f t="shared" si="247"/>
        <v>No</v>
      </c>
      <c r="F2636" t="str">
        <f t="shared" si="248"/>
        <v>0</v>
      </c>
      <c r="G2636" t="s">
        <v>154</v>
      </c>
      <c r="H2636" t="s">
        <v>155</v>
      </c>
      <c r="I2636" t="str">
        <f t="shared" si="249"/>
        <v/>
      </c>
      <c r="J2636" t="str">
        <f t="shared" si="250"/>
        <v/>
      </c>
      <c r="K2636" t="str">
        <f>VLOOKUP('intouch变量（离散）'!$A2636,基本表格!$G:$Q,9,FALSE)</f>
        <v>None</v>
      </c>
      <c r="L2636">
        <v>1</v>
      </c>
      <c r="M2636" t="s">
        <v>156</v>
      </c>
      <c r="N2636" t="s">
        <v>157</v>
      </c>
      <c r="O2636" t="s">
        <v>158</v>
      </c>
      <c r="P2636" t="str">
        <f>VLOOKUP('intouch变量（离散）'!$A2636,基本表格!$G:$Q,3,FALSE)</f>
        <v>DB1402,X20.6</v>
      </c>
      <c r="Q2636" t="str">
        <f>VLOOKUP('intouch变量（离散）'!$A2636,基本表格!$G:$Q,10,FALSE)</f>
        <v>No</v>
      </c>
      <c r="R2636" t="str">
        <f t="shared" si="252"/>
        <v>DB1402,X20.6 4#刨片机电磁门锁电磁阀  开启</v>
      </c>
      <c r="S2636">
        <v>0</v>
      </c>
      <c r="T2636">
        <v>0</v>
      </c>
    </row>
    <row r="2637" spans="1:20">
      <c r="A2637" t="s">
        <v>2793</v>
      </c>
      <c r="B2637" s="11" t="str">
        <f t="shared" si="251"/>
        <v>CHP4</v>
      </c>
      <c r="C2637" s="11" t="str">
        <f>VLOOKUP('intouch变量（离散）'!$A2637,基本表格!$G:$Q,2,FALSE)</f>
        <v>4#刨片机电磁门锁电磁阀  关闭</v>
      </c>
      <c r="D2637" t="s">
        <v>154</v>
      </c>
      <c r="E2637" t="str">
        <f t="shared" si="247"/>
        <v>No</v>
      </c>
      <c r="F2637" t="str">
        <f t="shared" si="248"/>
        <v>0</v>
      </c>
      <c r="G2637" t="s">
        <v>154</v>
      </c>
      <c r="H2637" t="s">
        <v>155</v>
      </c>
      <c r="I2637" t="str">
        <f t="shared" si="249"/>
        <v/>
      </c>
      <c r="J2637" t="str">
        <f t="shared" si="250"/>
        <v/>
      </c>
      <c r="K2637" t="str">
        <f>VLOOKUP('intouch变量（离散）'!$A2637,基本表格!$G:$Q,9,FALSE)</f>
        <v>None</v>
      </c>
      <c r="L2637">
        <v>1</v>
      </c>
      <c r="M2637" t="s">
        <v>156</v>
      </c>
      <c r="N2637" t="s">
        <v>157</v>
      </c>
      <c r="O2637" t="s">
        <v>158</v>
      </c>
      <c r="P2637" t="str">
        <f>VLOOKUP('intouch变量（离散）'!$A2637,基本表格!$G:$Q,3,FALSE)</f>
        <v>DB1402,X20.7</v>
      </c>
      <c r="Q2637" t="str">
        <f>VLOOKUP('intouch变量（离散）'!$A2637,基本表格!$G:$Q,10,FALSE)</f>
        <v>No</v>
      </c>
      <c r="R2637" t="str">
        <f t="shared" si="252"/>
        <v>DB1402,X20.7 4#刨片机电磁门锁电磁阀  关闭</v>
      </c>
      <c r="S2637">
        <v>0</v>
      </c>
      <c r="T2637">
        <v>0</v>
      </c>
    </row>
    <row r="2638" spans="1:20">
      <c r="A2638" t="s">
        <v>2794</v>
      </c>
      <c r="B2638" s="11" t="str">
        <f t="shared" si="251"/>
        <v>CHP4</v>
      </c>
      <c r="C2638" s="11" t="str">
        <f>VLOOKUP('intouch变量（离散）'!$A2638,基本表格!$G:$Q,2,FALSE)</f>
        <v>4#刨片机电磁门锁电磁阀  状态</v>
      </c>
      <c r="D2638" t="s">
        <v>154</v>
      </c>
      <c r="E2638" t="str">
        <f t="shared" si="247"/>
        <v>No</v>
      </c>
      <c r="F2638" t="str">
        <f t="shared" si="248"/>
        <v>0</v>
      </c>
      <c r="G2638" t="s">
        <v>154</v>
      </c>
      <c r="H2638" t="s">
        <v>155</v>
      </c>
      <c r="I2638" t="str">
        <f t="shared" si="249"/>
        <v/>
      </c>
      <c r="J2638" t="str">
        <f t="shared" si="250"/>
        <v/>
      </c>
      <c r="K2638" t="str">
        <f>VLOOKUP('intouch变量（离散）'!$A2638,基本表格!$G:$Q,9,FALSE)</f>
        <v>None</v>
      </c>
      <c r="L2638">
        <v>1</v>
      </c>
      <c r="M2638" t="s">
        <v>156</v>
      </c>
      <c r="N2638" t="s">
        <v>157</v>
      </c>
      <c r="O2638" t="s">
        <v>158</v>
      </c>
      <c r="P2638" t="str">
        <f>VLOOKUP('intouch变量（离散）'!$A2638,基本表格!$G:$Q,3,FALSE)</f>
        <v>DB1402,X21.0</v>
      </c>
      <c r="Q2638" t="str">
        <f>VLOOKUP('intouch变量（离散）'!$A2638,基本表格!$G:$Q,10,FALSE)</f>
        <v>Yes</v>
      </c>
      <c r="R2638" t="str">
        <f t="shared" si="252"/>
        <v>DB1402,X21.0 4#刨片机电磁门锁电磁阀  状态</v>
      </c>
      <c r="S2638">
        <v>0</v>
      </c>
      <c r="T2638">
        <v>0</v>
      </c>
    </row>
    <row r="2639" spans="1:20">
      <c r="A2639" t="s">
        <v>2795</v>
      </c>
      <c r="B2639" s="11" t="str">
        <f t="shared" si="251"/>
        <v>CHP4</v>
      </c>
      <c r="C2639" s="11" t="str">
        <f>VLOOKUP('intouch变量（离散）'!$A2639,基本表格!$G:$Q,2,FALSE)</f>
        <v>4#刨片机电磁门锁电磁阀  开启到位_状态</v>
      </c>
      <c r="D2639" t="s">
        <v>154</v>
      </c>
      <c r="E2639" t="str">
        <f t="shared" si="247"/>
        <v>No</v>
      </c>
      <c r="F2639" t="str">
        <f t="shared" si="248"/>
        <v>0</v>
      </c>
      <c r="G2639" t="s">
        <v>154</v>
      </c>
      <c r="H2639" t="s">
        <v>155</v>
      </c>
      <c r="I2639" t="str">
        <f t="shared" si="249"/>
        <v/>
      </c>
      <c r="J2639" t="str">
        <f t="shared" si="250"/>
        <v/>
      </c>
      <c r="K2639" t="str">
        <f>VLOOKUP('intouch变量（离散）'!$A2639,基本表格!$G:$Q,9,FALSE)</f>
        <v>None</v>
      </c>
      <c r="L2639">
        <v>1</v>
      </c>
      <c r="M2639" t="s">
        <v>156</v>
      </c>
      <c r="N2639" t="s">
        <v>157</v>
      </c>
      <c r="O2639" t="s">
        <v>158</v>
      </c>
      <c r="P2639" t="str">
        <f>VLOOKUP('intouch变量（离散）'!$A2639,基本表格!$G:$Q,3,FALSE)</f>
        <v>DB1402,X21.1</v>
      </c>
      <c r="Q2639" t="str">
        <f>VLOOKUP('intouch变量（离散）'!$A2639,基本表格!$G:$Q,10,FALSE)</f>
        <v>Yes</v>
      </c>
      <c r="R2639" t="str">
        <f t="shared" si="252"/>
        <v>DB1402,X21.1 4#刨片机电磁门锁电磁阀  开启到位_状态</v>
      </c>
      <c r="S2639">
        <v>0</v>
      </c>
      <c r="T2639">
        <v>0</v>
      </c>
    </row>
    <row r="2640" spans="1:20">
      <c r="A2640" t="s">
        <v>2796</v>
      </c>
      <c r="B2640" s="11" t="str">
        <f t="shared" si="251"/>
        <v>CHP4</v>
      </c>
      <c r="C2640" s="11" t="str">
        <f>VLOOKUP('intouch变量（离散）'!$A2640,基本表格!$G:$Q,2,FALSE)</f>
        <v>4#刨片机电磁门锁电磁阀  关闭到位_状态</v>
      </c>
      <c r="D2640" t="s">
        <v>154</v>
      </c>
      <c r="E2640" t="str">
        <f t="shared" si="247"/>
        <v>No</v>
      </c>
      <c r="F2640" t="str">
        <f t="shared" si="248"/>
        <v>0</v>
      </c>
      <c r="G2640" t="s">
        <v>154</v>
      </c>
      <c r="H2640" t="s">
        <v>155</v>
      </c>
      <c r="I2640" t="str">
        <f t="shared" si="249"/>
        <v/>
      </c>
      <c r="J2640" t="str">
        <f t="shared" si="250"/>
        <v/>
      </c>
      <c r="K2640" t="str">
        <f>VLOOKUP('intouch变量（离散）'!$A2640,基本表格!$G:$Q,9,FALSE)</f>
        <v>None</v>
      </c>
      <c r="L2640">
        <v>1</v>
      </c>
      <c r="M2640" t="s">
        <v>156</v>
      </c>
      <c r="N2640" t="s">
        <v>157</v>
      </c>
      <c r="O2640" t="s">
        <v>158</v>
      </c>
      <c r="P2640" t="str">
        <f>VLOOKUP('intouch变量（离散）'!$A2640,基本表格!$G:$Q,3,FALSE)</f>
        <v>DB1402,X21.2</v>
      </c>
      <c r="Q2640" t="str">
        <f>VLOOKUP('intouch变量（离散）'!$A2640,基本表格!$G:$Q,10,FALSE)</f>
        <v>Yes</v>
      </c>
      <c r="R2640" t="str">
        <f t="shared" si="252"/>
        <v>DB1402,X21.2 4#刨片机电磁门锁电磁阀  关闭到位_状态</v>
      </c>
      <c r="S2640">
        <v>0</v>
      </c>
      <c r="T2640">
        <v>0</v>
      </c>
    </row>
    <row r="2641" spans="1:20">
      <c r="A2641" t="s">
        <v>2797</v>
      </c>
      <c r="B2641" s="11" t="str">
        <f t="shared" si="251"/>
        <v>CHP4</v>
      </c>
      <c r="C2641" s="11" t="str">
        <f>VLOOKUP('intouch变量（离散）'!$A2641,基本表格!$G:$Q,2,FALSE)</f>
        <v>4#刨片机电磁门锁电磁阀  开启未到位报警</v>
      </c>
      <c r="D2641" t="s">
        <v>154</v>
      </c>
      <c r="E2641" t="str">
        <f t="shared" si="247"/>
        <v>No</v>
      </c>
      <c r="F2641" t="str">
        <f t="shared" si="248"/>
        <v>0</v>
      </c>
      <c r="G2641" t="s">
        <v>154</v>
      </c>
      <c r="H2641" t="s">
        <v>155</v>
      </c>
      <c r="I2641" t="str">
        <f t="shared" si="249"/>
        <v/>
      </c>
      <c r="J2641" t="str">
        <f t="shared" si="250"/>
        <v/>
      </c>
      <c r="K2641" t="str">
        <f>VLOOKUP('intouch变量（离散）'!$A2641,基本表格!$G:$Q,9,FALSE)</f>
        <v>On</v>
      </c>
      <c r="L2641">
        <v>1</v>
      </c>
      <c r="M2641" t="s">
        <v>156</v>
      </c>
      <c r="N2641" t="s">
        <v>157</v>
      </c>
      <c r="O2641" t="s">
        <v>158</v>
      </c>
      <c r="P2641" t="str">
        <f>VLOOKUP('intouch变量（离散）'!$A2641,基本表格!$G:$Q,3,FALSE)</f>
        <v>DB1402,X21.5</v>
      </c>
      <c r="Q2641" t="str">
        <f>VLOOKUP('intouch变量（离散）'!$A2641,基本表格!$G:$Q,10,FALSE)</f>
        <v>Yes</v>
      </c>
      <c r="R2641" t="str">
        <f t="shared" si="252"/>
        <v>DB1402,X21.5 4#刨片机电磁门锁电磁阀  开启未到位报警</v>
      </c>
      <c r="S2641">
        <v>0</v>
      </c>
      <c r="T2641">
        <v>0</v>
      </c>
    </row>
    <row r="2642" spans="1:20">
      <c r="A2642" t="s">
        <v>2798</v>
      </c>
      <c r="B2642" s="11" t="str">
        <f t="shared" si="251"/>
        <v>CHP4</v>
      </c>
      <c r="C2642" s="11" t="str">
        <f>VLOOKUP('intouch变量（离散）'!$A2642,基本表格!$G:$Q,2,FALSE)</f>
        <v>4#刨片机电磁门锁电磁阀  关闭未到位报警</v>
      </c>
      <c r="D2642" t="s">
        <v>154</v>
      </c>
      <c r="E2642" t="str">
        <f t="shared" si="247"/>
        <v>No</v>
      </c>
      <c r="F2642" t="str">
        <f t="shared" si="248"/>
        <v>0</v>
      </c>
      <c r="G2642" t="s">
        <v>154</v>
      </c>
      <c r="H2642" t="s">
        <v>155</v>
      </c>
      <c r="I2642" t="str">
        <f t="shared" si="249"/>
        <v/>
      </c>
      <c r="J2642" t="str">
        <f t="shared" si="250"/>
        <v/>
      </c>
      <c r="K2642" t="str">
        <f>VLOOKUP('intouch变量（离散）'!$A2642,基本表格!$G:$Q,9,FALSE)</f>
        <v>On</v>
      </c>
      <c r="L2642">
        <v>1</v>
      </c>
      <c r="M2642" t="s">
        <v>156</v>
      </c>
      <c r="N2642" t="s">
        <v>157</v>
      </c>
      <c r="O2642" t="s">
        <v>158</v>
      </c>
      <c r="P2642" t="str">
        <f>VLOOKUP('intouch变量（离散）'!$A2642,基本表格!$G:$Q,3,FALSE)</f>
        <v>DB1402,X21.6</v>
      </c>
      <c r="Q2642" t="str">
        <f>VLOOKUP('intouch变量（离散）'!$A2642,基本表格!$G:$Q,10,FALSE)</f>
        <v>Yes</v>
      </c>
      <c r="R2642" t="str">
        <f t="shared" si="252"/>
        <v>DB1402,X21.6 4#刨片机电磁门锁电磁阀  关闭未到位报警</v>
      </c>
      <c r="S2642">
        <v>0</v>
      </c>
      <c r="T2642">
        <v>0</v>
      </c>
    </row>
    <row r="2643" spans="1:20">
      <c r="A2643" t="s">
        <v>2799</v>
      </c>
      <c r="B2643" s="11" t="str">
        <f t="shared" si="251"/>
        <v>CHP4</v>
      </c>
      <c r="C2643" s="11" t="str">
        <f>VLOOKUP('intouch变量（离散）'!$A2643,基本表格!$G:$Q,2,FALSE)</f>
        <v>4#刨片机油缸锁  使能</v>
      </c>
      <c r="D2643" t="s">
        <v>154</v>
      </c>
      <c r="E2643" t="str">
        <f t="shared" si="247"/>
        <v>No</v>
      </c>
      <c r="F2643" t="str">
        <f t="shared" si="248"/>
        <v>0</v>
      </c>
      <c r="G2643" t="s">
        <v>154</v>
      </c>
      <c r="H2643" t="s">
        <v>155</v>
      </c>
      <c r="I2643" t="str">
        <f t="shared" si="249"/>
        <v/>
      </c>
      <c r="J2643" t="str">
        <f t="shared" si="250"/>
        <v/>
      </c>
      <c r="K2643" t="str">
        <f>VLOOKUP('intouch变量（离散）'!$A2643,基本表格!$G:$Q,9,FALSE)</f>
        <v>None</v>
      </c>
      <c r="L2643">
        <v>1</v>
      </c>
      <c r="M2643" t="s">
        <v>156</v>
      </c>
      <c r="N2643" t="s">
        <v>157</v>
      </c>
      <c r="O2643" t="s">
        <v>158</v>
      </c>
      <c r="P2643" t="str">
        <f>VLOOKUP('intouch变量（离散）'!$A2643,基本表格!$G:$Q,3,FALSE)</f>
        <v>DB1402,X30.0</v>
      </c>
      <c r="Q2643" t="str">
        <f>VLOOKUP('intouch变量（离散）'!$A2643,基本表格!$G:$Q,10,FALSE)</f>
        <v>No</v>
      </c>
      <c r="R2643" t="str">
        <f t="shared" si="252"/>
        <v>DB1402,X30.0 4#刨片机油缸锁  使能</v>
      </c>
      <c r="S2643">
        <v>0</v>
      </c>
      <c r="T2643">
        <v>0</v>
      </c>
    </row>
    <row r="2644" spans="1:20">
      <c r="A2644" t="s">
        <v>2800</v>
      </c>
      <c r="B2644" s="11" t="str">
        <f t="shared" si="251"/>
        <v>CHP4</v>
      </c>
      <c r="C2644" s="11" t="str">
        <f>VLOOKUP('intouch变量（离散）'!$A2644,基本表格!$G:$Q,2,FALSE)</f>
        <v>4#刨片机油缸锁  手自动状态</v>
      </c>
      <c r="D2644" t="s">
        <v>154</v>
      </c>
      <c r="E2644" t="str">
        <f t="shared" si="247"/>
        <v>No</v>
      </c>
      <c r="F2644" t="str">
        <f t="shared" si="248"/>
        <v>0</v>
      </c>
      <c r="G2644" t="s">
        <v>154</v>
      </c>
      <c r="H2644" t="s">
        <v>155</v>
      </c>
      <c r="I2644" t="str">
        <f t="shared" si="249"/>
        <v/>
      </c>
      <c r="J2644" t="str">
        <f t="shared" si="250"/>
        <v/>
      </c>
      <c r="K2644" t="str">
        <f>VLOOKUP('intouch变量（离散）'!$A2644,基本表格!$G:$Q,9,FALSE)</f>
        <v>None</v>
      </c>
      <c r="L2644">
        <v>1</v>
      </c>
      <c r="M2644" t="s">
        <v>156</v>
      </c>
      <c r="N2644" t="s">
        <v>157</v>
      </c>
      <c r="O2644" t="s">
        <v>158</v>
      </c>
      <c r="P2644" t="str">
        <f>VLOOKUP('intouch变量（离散）'!$A2644,基本表格!$G:$Q,3,FALSE)</f>
        <v>DB1402,X30.3</v>
      </c>
      <c r="Q2644" t="str">
        <f>VLOOKUP('intouch变量（离散）'!$A2644,基本表格!$G:$Q,10,FALSE)</f>
        <v>Yes</v>
      </c>
      <c r="R2644" t="str">
        <f t="shared" si="252"/>
        <v>DB1402,X30.3 4#刨片机油缸锁  手自动状态</v>
      </c>
      <c r="S2644">
        <v>0</v>
      </c>
      <c r="T2644">
        <v>0</v>
      </c>
    </row>
    <row r="2645" spans="1:20">
      <c r="A2645" t="s">
        <v>2801</v>
      </c>
      <c r="B2645" s="11" t="str">
        <f t="shared" si="251"/>
        <v>CHP4</v>
      </c>
      <c r="C2645" s="11" t="str">
        <f>VLOOKUP('intouch变量（离散）'!$A2645,基本表格!$G:$Q,2,FALSE)</f>
        <v>4#刨片机油缸锁  开启</v>
      </c>
      <c r="D2645" t="s">
        <v>154</v>
      </c>
      <c r="E2645" t="str">
        <f t="shared" si="247"/>
        <v>No</v>
      </c>
      <c r="F2645" t="str">
        <f t="shared" si="248"/>
        <v>0</v>
      </c>
      <c r="G2645" t="s">
        <v>154</v>
      </c>
      <c r="H2645" t="s">
        <v>155</v>
      </c>
      <c r="I2645" t="str">
        <f t="shared" si="249"/>
        <v/>
      </c>
      <c r="J2645" t="str">
        <f t="shared" si="250"/>
        <v/>
      </c>
      <c r="K2645" t="str">
        <f>VLOOKUP('intouch变量（离散）'!$A2645,基本表格!$G:$Q,9,FALSE)</f>
        <v>None</v>
      </c>
      <c r="L2645">
        <v>1</v>
      </c>
      <c r="M2645" t="s">
        <v>156</v>
      </c>
      <c r="N2645" t="s">
        <v>157</v>
      </c>
      <c r="O2645" t="s">
        <v>158</v>
      </c>
      <c r="P2645" t="str">
        <f>VLOOKUP('intouch变量（离散）'!$A2645,基本表格!$G:$Q,3,FALSE)</f>
        <v>DB1402,X30.6</v>
      </c>
      <c r="Q2645" t="str">
        <f>VLOOKUP('intouch变量（离散）'!$A2645,基本表格!$G:$Q,10,FALSE)</f>
        <v>No</v>
      </c>
      <c r="R2645" t="str">
        <f t="shared" si="252"/>
        <v>DB1402,X30.6 4#刨片机油缸锁  开启</v>
      </c>
      <c r="S2645">
        <v>0</v>
      </c>
      <c r="T2645">
        <v>0</v>
      </c>
    </row>
    <row r="2646" spans="1:20">
      <c r="A2646" t="s">
        <v>2802</v>
      </c>
      <c r="B2646" s="11" t="str">
        <f t="shared" si="251"/>
        <v>CHP4</v>
      </c>
      <c r="C2646" s="11" t="str">
        <f>VLOOKUP('intouch变量（离散）'!$A2646,基本表格!$G:$Q,2,FALSE)</f>
        <v>4#刨片机油缸锁  关闭</v>
      </c>
      <c r="D2646" t="s">
        <v>154</v>
      </c>
      <c r="E2646" t="str">
        <f t="shared" si="247"/>
        <v>No</v>
      </c>
      <c r="F2646" t="str">
        <f t="shared" si="248"/>
        <v>0</v>
      </c>
      <c r="G2646" t="s">
        <v>154</v>
      </c>
      <c r="H2646" t="s">
        <v>155</v>
      </c>
      <c r="I2646" t="str">
        <f t="shared" si="249"/>
        <v/>
      </c>
      <c r="J2646" t="str">
        <f t="shared" si="250"/>
        <v/>
      </c>
      <c r="K2646" t="str">
        <f>VLOOKUP('intouch变量（离散）'!$A2646,基本表格!$G:$Q,9,FALSE)</f>
        <v>None</v>
      </c>
      <c r="L2646">
        <v>1</v>
      </c>
      <c r="M2646" t="s">
        <v>156</v>
      </c>
      <c r="N2646" t="s">
        <v>157</v>
      </c>
      <c r="O2646" t="s">
        <v>158</v>
      </c>
      <c r="P2646" t="str">
        <f>VLOOKUP('intouch变量（离散）'!$A2646,基本表格!$G:$Q,3,FALSE)</f>
        <v>DB1402,X30.7</v>
      </c>
      <c r="Q2646" t="str">
        <f>VLOOKUP('intouch变量（离散）'!$A2646,基本表格!$G:$Q,10,FALSE)</f>
        <v>No</v>
      </c>
      <c r="R2646" t="str">
        <f t="shared" si="252"/>
        <v>DB1402,X30.7 4#刨片机油缸锁  关闭</v>
      </c>
      <c r="S2646">
        <v>0</v>
      </c>
      <c r="T2646">
        <v>0</v>
      </c>
    </row>
    <row r="2647" spans="1:20">
      <c r="A2647" t="s">
        <v>2803</v>
      </c>
      <c r="B2647" s="11" t="str">
        <f t="shared" si="251"/>
        <v>CHP4</v>
      </c>
      <c r="C2647" s="11" t="str">
        <f>VLOOKUP('intouch变量（离散）'!$A2647,基本表格!$G:$Q,2,FALSE)</f>
        <v>4#刨片机油缸锁  状态</v>
      </c>
      <c r="D2647" t="s">
        <v>154</v>
      </c>
      <c r="E2647" t="str">
        <f t="shared" si="247"/>
        <v>No</v>
      </c>
      <c r="F2647" t="str">
        <f t="shared" si="248"/>
        <v>0</v>
      </c>
      <c r="G2647" t="s">
        <v>154</v>
      </c>
      <c r="H2647" t="s">
        <v>155</v>
      </c>
      <c r="I2647" t="str">
        <f t="shared" si="249"/>
        <v/>
      </c>
      <c r="J2647" t="str">
        <f t="shared" si="250"/>
        <v/>
      </c>
      <c r="K2647" t="str">
        <f>VLOOKUP('intouch变量（离散）'!$A2647,基本表格!$G:$Q,9,FALSE)</f>
        <v>None</v>
      </c>
      <c r="L2647">
        <v>1</v>
      </c>
      <c r="M2647" t="s">
        <v>156</v>
      </c>
      <c r="N2647" t="s">
        <v>157</v>
      </c>
      <c r="O2647" t="s">
        <v>158</v>
      </c>
      <c r="P2647" t="str">
        <f>VLOOKUP('intouch变量（离散）'!$A2647,基本表格!$G:$Q,3,FALSE)</f>
        <v>DB1402,X31.0</v>
      </c>
      <c r="Q2647" t="str">
        <f>VLOOKUP('intouch变量（离散）'!$A2647,基本表格!$G:$Q,10,FALSE)</f>
        <v>Yes</v>
      </c>
      <c r="R2647" t="str">
        <f t="shared" si="252"/>
        <v>DB1402,X31.0 4#刨片机油缸锁  状态</v>
      </c>
      <c r="S2647">
        <v>0</v>
      </c>
      <c r="T2647">
        <v>0</v>
      </c>
    </row>
    <row r="2648" spans="1:20">
      <c r="A2648" t="s">
        <v>2804</v>
      </c>
      <c r="B2648" s="11" t="str">
        <f t="shared" si="251"/>
        <v>CHP4</v>
      </c>
      <c r="C2648" s="11" t="str">
        <f>VLOOKUP('intouch变量（离散）'!$A2648,基本表格!$G:$Q,2,FALSE)</f>
        <v>4#刨片机油缸锁  开启到位_状态</v>
      </c>
      <c r="D2648" t="s">
        <v>154</v>
      </c>
      <c r="E2648" t="str">
        <f t="shared" si="247"/>
        <v>No</v>
      </c>
      <c r="F2648" t="str">
        <f t="shared" si="248"/>
        <v>0</v>
      </c>
      <c r="G2648" t="s">
        <v>154</v>
      </c>
      <c r="H2648" t="s">
        <v>155</v>
      </c>
      <c r="I2648" t="str">
        <f t="shared" si="249"/>
        <v/>
      </c>
      <c r="J2648" t="str">
        <f t="shared" si="250"/>
        <v/>
      </c>
      <c r="K2648" t="str">
        <f>VLOOKUP('intouch变量（离散）'!$A2648,基本表格!$G:$Q,9,FALSE)</f>
        <v>None</v>
      </c>
      <c r="L2648">
        <v>1</v>
      </c>
      <c r="M2648" t="s">
        <v>156</v>
      </c>
      <c r="N2648" t="s">
        <v>157</v>
      </c>
      <c r="O2648" t="s">
        <v>158</v>
      </c>
      <c r="P2648" t="str">
        <f>VLOOKUP('intouch变量（离散）'!$A2648,基本表格!$G:$Q,3,FALSE)</f>
        <v>DB1402,X31.1</v>
      </c>
      <c r="Q2648" t="str">
        <f>VLOOKUP('intouch变量（离散）'!$A2648,基本表格!$G:$Q,10,FALSE)</f>
        <v>Yes</v>
      </c>
      <c r="R2648" t="str">
        <f t="shared" si="252"/>
        <v>DB1402,X31.1 4#刨片机油缸锁  开启到位_状态</v>
      </c>
      <c r="S2648">
        <v>0</v>
      </c>
      <c r="T2648">
        <v>0</v>
      </c>
    </row>
    <row r="2649" spans="1:20">
      <c r="A2649" t="s">
        <v>2805</v>
      </c>
      <c r="B2649" s="11" t="str">
        <f t="shared" si="251"/>
        <v>CHP4</v>
      </c>
      <c r="C2649" s="11" t="str">
        <f>VLOOKUP('intouch变量（离散）'!$A2649,基本表格!$G:$Q,2,FALSE)</f>
        <v>4#刨片机油缸锁  关闭到位_状态</v>
      </c>
      <c r="D2649" t="s">
        <v>154</v>
      </c>
      <c r="E2649" t="str">
        <f t="shared" si="247"/>
        <v>No</v>
      </c>
      <c r="F2649" t="str">
        <f t="shared" si="248"/>
        <v>0</v>
      </c>
      <c r="G2649" t="s">
        <v>154</v>
      </c>
      <c r="H2649" t="s">
        <v>155</v>
      </c>
      <c r="I2649" t="str">
        <f t="shared" si="249"/>
        <v/>
      </c>
      <c r="J2649" t="str">
        <f t="shared" si="250"/>
        <v/>
      </c>
      <c r="K2649" t="str">
        <f>VLOOKUP('intouch变量（离散）'!$A2649,基本表格!$G:$Q,9,FALSE)</f>
        <v>None</v>
      </c>
      <c r="L2649">
        <v>1</v>
      </c>
      <c r="M2649" t="s">
        <v>156</v>
      </c>
      <c r="N2649" t="s">
        <v>157</v>
      </c>
      <c r="O2649" t="s">
        <v>158</v>
      </c>
      <c r="P2649" t="str">
        <f>VLOOKUP('intouch变量（离散）'!$A2649,基本表格!$G:$Q,3,FALSE)</f>
        <v>DB1402,X31.2</v>
      </c>
      <c r="Q2649" t="str">
        <f>VLOOKUP('intouch变量（离散）'!$A2649,基本表格!$G:$Q,10,FALSE)</f>
        <v>Yes</v>
      </c>
      <c r="R2649" t="str">
        <f t="shared" si="252"/>
        <v>DB1402,X31.2 4#刨片机油缸锁  关闭到位_状态</v>
      </c>
      <c r="S2649">
        <v>0</v>
      </c>
      <c r="T2649">
        <v>0</v>
      </c>
    </row>
    <row r="2650" spans="1:20">
      <c r="A2650" t="s">
        <v>2806</v>
      </c>
      <c r="B2650" s="11" t="str">
        <f t="shared" si="251"/>
        <v>CHP4</v>
      </c>
      <c r="C2650" s="11" t="str">
        <f>VLOOKUP('intouch变量（离散）'!$A2650,基本表格!$G:$Q,2,FALSE)</f>
        <v>4#刨片机油缸锁  开启未到位报警</v>
      </c>
      <c r="D2650" t="s">
        <v>154</v>
      </c>
      <c r="E2650" t="str">
        <f t="shared" si="247"/>
        <v>No</v>
      </c>
      <c r="F2650" t="str">
        <f t="shared" si="248"/>
        <v>0</v>
      </c>
      <c r="G2650" t="s">
        <v>154</v>
      </c>
      <c r="H2650" t="s">
        <v>155</v>
      </c>
      <c r="I2650" t="str">
        <f t="shared" si="249"/>
        <v/>
      </c>
      <c r="J2650" t="str">
        <f t="shared" si="250"/>
        <v/>
      </c>
      <c r="K2650" t="str">
        <f>VLOOKUP('intouch变量（离散）'!$A2650,基本表格!$G:$Q,9,FALSE)</f>
        <v>On</v>
      </c>
      <c r="L2650">
        <v>1</v>
      </c>
      <c r="M2650" t="s">
        <v>156</v>
      </c>
      <c r="N2650" t="s">
        <v>157</v>
      </c>
      <c r="O2650" t="s">
        <v>158</v>
      </c>
      <c r="P2650" t="str">
        <f>VLOOKUP('intouch变量（离散）'!$A2650,基本表格!$G:$Q,3,FALSE)</f>
        <v>DB1402,X31.5</v>
      </c>
      <c r="Q2650" t="str">
        <f>VLOOKUP('intouch变量（离散）'!$A2650,基本表格!$G:$Q,10,FALSE)</f>
        <v>Yes</v>
      </c>
      <c r="R2650" t="str">
        <f t="shared" si="252"/>
        <v>DB1402,X31.5 4#刨片机油缸锁  开启未到位报警</v>
      </c>
      <c r="S2650">
        <v>0</v>
      </c>
      <c r="T2650">
        <v>0</v>
      </c>
    </row>
    <row r="2651" spans="1:20">
      <c r="A2651" t="s">
        <v>2807</v>
      </c>
      <c r="B2651" s="11" t="str">
        <f t="shared" si="251"/>
        <v>CHP4</v>
      </c>
      <c r="C2651" s="11" t="str">
        <f>VLOOKUP('intouch变量（离散）'!$A2651,基本表格!$G:$Q,2,FALSE)</f>
        <v>4#刨片机油缸锁  关闭未到位报警</v>
      </c>
      <c r="D2651" t="s">
        <v>154</v>
      </c>
      <c r="E2651" t="str">
        <f t="shared" si="247"/>
        <v>No</v>
      </c>
      <c r="F2651" t="str">
        <f t="shared" si="248"/>
        <v>0</v>
      </c>
      <c r="G2651" t="s">
        <v>154</v>
      </c>
      <c r="H2651" t="s">
        <v>155</v>
      </c>
      <c r="I2651" t="str">
        <f t="shared" si="249"/>
        <v/>
      </c>
      <c r="J2651" t="str">
        <f t="shared" si="250"/>
        <v/>
      </c>
      <c r="K2651" t="str">
        <f>VLOOKUP('intouch变量（离散）'!$A2651,基本表格!$G:$Q,9,FALSE)</f>
        <v>On</v>
      </c>
      <c r="L2651">
        <v>1</v>
      </c>
      <c r="M2651" t="s">
        <v>156</v>
      </c>
      <c r="N2651" t="s">
        <v>157</v>
      </c>
      <c r="O2651" t="s">
        <v>158</v>
      </c>
      <c r="P2651" t="str">
        <f>VLOOKUP('intouch变量（离散）'!$A2651,基本表格!$G:$Q,3,FALSE)</f>
        <v>DB1402,X31.6</v>
      </c>
      <c r="Q2651" t="str">
        <f>VLOOKUP('intouch变量（离散）'!$A2651,基本表格!$G:$Q,10,FALSE)</f>
        <v>Yes</v>
      </c>
      <c r="R2651" t="str">
        <f t="shared" si="252"/>
        <v>DB1402,X31.6 4#刨片机油缸锁  关闭未到位报警</v>
      </c>
      <c r="S2651">
        <v>0</v>
      </c>
      <c r="T2651">
        <v>0</v>
      </c>
    </row>
    <row r="2652" spans="1:20">
      <c r="A2652" t="s">
        <v>2808</v>
      </c>
      <c r="B2652" s="11" t="str">
        <f t="shared" si="251"/>
        <v>CHP4</v>
      </c>
      <c r="C2652" s="11" t="str">
        <f>VLOOKUP('intouch变量（离散）'!$A2652,基本表格!$G:$Q,2,FALSE)</f>
        <v>4#刨片机控制 刨片机主电源就绪</v>
      </c>
      <c r="D2652" t="s">
        <v>154</v>
      </c>
      <c r="E2652" t="str">
        <f t="shared" si="247"/>
        <v>No</v>
      </c>
      <c r="F2652" t="str">
        <f t="shared" si="248"/>
        <v>0</v>
      </c>
      <c r="G2652" t="s">
        <v>154</v>
      </c>
      <c r="H2652" t="s">
        <v>155</v>
      </c>
      <c r="I2652" t="str">
        <f t="shared" si="249"/>
        <v/>
      </c>
      <c r="J2652" t="str">
        <f t="shared" si="250"/>
        <v/>
      </c>
      <c r="K2652" t="str">
        <f>VLOOKUP('intouch变量（离散）'!$A2652,基本表格!$G:$Q,9,FALSE)</f>
        <v>None</v>
      </c>
      <c r="L2652">
        <v>1</v>
      </c>
      <c r="M2652" t="s">
        <v>156</v>
      </c>
      <c r="N2652" t="s">
        <v>157</v>
      </c>
      <c r="O2652" t="s">
        <v>158</v>
      </c>
      <c r="P2652" t="str">
        <f>VLOOKUP('intouch变量（离散）'!$A2652,基本表格!$G:$Q,3,FALSE)</f>
        <v>DB1403,X0.0</v>
      </c>
      <c r="Q2652" t="str">
        <f>VLOOKUP('intouch变量（离散）'!$A2652,基本表格!$G:$Q,10,FALSE)</f>
        <v>Yes</v>
      </c>
      <c r="R2652" t="str">
        <f t="shared" si="252"/>
        <v>DB1403,X0.0 4#刨片机控制 刨片机主电源就绪</v>
      </c>
      <c r="S2652">
        <v>0</v>
      </c>
      <c r="T2652">
        <v>0</v>
      </c>
    </row>
    <row r="2653" spans="1:20">
      <c r="A2653" t="s">
        <v>2809</v>
      </c>
      <c r="B2653" s="11" t="str">
        <f t="shared" si="251"/>
        <v>CHP4</v>
      </c>
      <c r="C2653" s="11" t="str">
        <f>VLOOKUP('intouch变量（离散）'!$A2653,基本表格!$G:$Q,2,FALSE)</f>
        <v>4#刨片机控制 刨片机远程</v>
      </c>
      <c r="D2653" t="s">
        <v>154</v>
      </c>
      <c r="E2653" t="str">
        <f t="shared" si="247"/>
        <v>No</v>
      </c>
      <c r="F2653" t="str">
        <f t="shared" si="248"/>
        <v>0</v>
      </c>
      <c r="G2653" t="s">
        <v>154</v>
      </c>
      <c r="H2653" t="s">
        <v>155</v>
      </c>
      <c r="I2653" t="str">
        <f t="shared" si="249"/>
        <v/>
      </c>
      <c r="J2653" t="str">
        <f t="shared" si="250"/>
        <v/>
      </c>
      <c r="K2653" t="str">
        <f>VLOOKUP('intouch变量（离散）'!$A2653,基本表格!$G:$Q,9,FALSE)</f>
        <v>None</v>
      </c>
      <c r="L2653">
        <v>1</v>
      </c>
      <c r="M2653" t="s">
        <v>156</v>
      </c>
      <c r="N2653" t="s">
        <v>157</v>
      </c>
      <c r="O2653" t="s">
        <v>158</v>
      </c>
      <c r="P2653" t="str">
        <f>VLOOKUP('intouch变量（离散）'!$A2653,基本表格!$G:$Q,3,FALSE)</f>
        <v>DB1403,X0.1</v>
      </c>
      <c r="Q2653" t="str">
        <f>VLOOKUP('intouch变量（离散）'!$A2653,基本表格!$G:$Q,10,FALSE)</f>
        <v>Yes</v>
      </c>
      <c r="R2653" t="str">
        <f t="shared" si="252"/>
        <v>DB1403,X0.1 4#刨片机控制 刨片机远程</v>
      </c>
      <c r="S2653">
        <v>0</v>
      </c>
      <c r="T2653">
        <v>0</v>
      </c>
    </row>
    <row r="2654" spans="1:20">
      <c r="A2654" t="s">
        <v>2810</v>
      </c>
      <c r="B2654" s="11" t="str">
        <f t="shared" si="251"/>
        <v>CHP4</v>
      </c>
      <c r="C2654" s="11" t="str">
        <f>VLOOKUP('intouch变量（离散）'!$A2654,基本表格!$G:$Q,2,FALSE)</f>
        <v>4#刨片机控制 刨片机本地</v>
      </c>
      <c r="D2654" t="s">
        <v>154</v>
      </c>
      <c r="E2654" t="str">
        <f t="shared" si="247"/>
        <v>No</v>
      </c>
      <c r="F2654" t="str">
        <f t="shared" si="248"/>
        <v>0</v>
      </c>
      <c r="G2654" t="s">
        <v>154</v>
      </c>
      <c r="H2654" t="s">
        <v>155</v>
      </c>
      <c r="I2654" t="str">
        <f t="shared" si="249"/>
        <v/>
      </c>
      <c r="J2654" t="str">
        <f t="shared" si="250"/>
        <v/>
      </c>
      <c r="K2654" t="str">
        <f>VLOOKUP('intouch变量（离散）'!$A2654,基本表格!$G:$Q,9,FALSE)</f>
        <v>None</v>
      </c>
      <c r="L2654">
        <v>1</v>
      </c>
      <c r="M2654" t="s">
        <v>156</v>
      </c>
      <c r="N2654" t="s">
        <v>157</v>
      </c>
      <c r="O2654" t="s">
        <v>158</v>
      </c>
      <c r="P2654" t="str">
        <f>VLOOKUP('intouch变量（离散）'!$A2654,基本表格!$G:$Q,3,FALSE)</f>
        <v>DB1403,X0.2</v>
      </c>
      <c r="Q2654" t="str">
        <f>VLOOKUP('intouch变量（离散）'!$A2654,基本表格!$G:$Q,10,FALSE)</f>
        <v>Yes</v>
      </c>
      <c r="R2654" t="str">
        <f t="shared" si="252"/>
        <v>DB1403,X0.2 4#刨片机控制 刨片机本地</v>
      </c>
      <c r="S2654">
        <v>0</v>
      </c>
      <c r="T2654">
        <v>0</v>
      </c>
    </row>
    <row r="2655" spans="1:20">
      <c r="A2655" t="s">
        <v>2811</v>
      </c>
      <c r="B2655" s="11" t="str">
        <f t="shared" si="251"/>
        <v>CHP4</v>
      </c>
      <c r="C2655" s="11" t="str">
        <f>VLOOKUP('intouch变量（离散）'!$A2655,基本表格!$G:$Q,2,FALSE)</f>
        <v>4#刨片机控制 刨片机刹车急停</v>
      </c>
      <c r="D2655" t="s">
        <v>154</v>
      </c>
      <c r="E2655" t="str">
        <f t="shared" si="247"/>
        <v>No</v>
      </c>
      <c r="F2655" t="str">
        <f t="shared" si="248"/>
        <v>0</v>
      </c>
      <c r="G2655" t="s">
        <v>154</v>
      </c>
      <c r="H2655" t="s">
        <v>155</v>
      </c>
      <c r="I2655" t="str">
        <f t="shared" si="249"/>
        <v/>
      </c>
      <c r="J2655" t="str">
        <f t="shared" si="250"/>
        <v/>
      </c>
      <c r="K2655" t="str">
        <f>VLOOKUP('intouch变量（离散）'!$A2655,基本表格!$G:$Q,9,FALSE)</f>
        <v>None</v>
      </c>
      <c r="L2655">
        <v>1</v>
      </c>
      <c r="M2655" t="s">
        <v>156</v>
      </c>
      <c r="N2655" t="s">
        <v>157</v>
      </c>
      <c r="O2655" t="s">
        <v>158</v>
      </c>
      <c r="P2655" t="str">
        <f>VLOOKUP('intouch变量（离散）'!$A2655,基本表格!$G:$Q,3,FALSE)</f>
        <v>DB1403,X0.3</v>
      </c>
      <c r="Q2655" t="str">
        <f>VLOOKUP('intouch变量（离散）'!$A2655,基本表格!$G:$Q,10,FALSE)</f>
        <v>Yes</v>
      </c>
      <c r="R2655" t="str">
        <f t="shared" si="252"/>
        <v>DB1403,X0.3 4#刨片机控制 刨片机刹车急停</v>
      </c>
      <c r="S2655">
        <v>0</v>
      </c>
      <c r="T2655">
        <v>0</v>
      </c>
    </row>
    <row r="2656" spans="1:20">
      <c r="A2656" t="s">
        <v>2812</v>
      </c>
      <c r="B2656" s="11" t="str">
        <f t="shared" si="251"/>
        <v>CHP4</v>
      </c>
      <c r="C2656" s="11" t="str">
        <f>VLOOKUP('intouch变量（离散）'!$A2656,基本表格!$G:$Q,2,FALSE)</f>
        <v>4#刨片机控制 刨片机润滑泵站液位低</v>
      </c>
      <c r="D2656" t="s">
        <v>154</v>
      </c>
      <c r="E2656" t="str">
        <f t="shared" si="247"/>
        <v>No</v>
      </c>
      <c r="F2656" t="str">
        <f t="shared" si="248"/>
        <v>0</v>
      </c>
      <c r="G2656" t="s">
        <v>154</v>
      </c>
      <c r="H2656" t="s">
        <v>155</v>
      </c>
      <c r="I2656" t="str">
        <f t="shared" si="249"/>
        <v/>
      </c>
      <c r="J2656" t="str">
        <f t="shared" si="250"/>
        <v/>
      </c>
      <c r="K2656" t="str">
        <f>VLOOKUP('intouch变量（离散）'!$A2656,基本表格!$G:$Q,9,FALSE)</f>
        <v>On</v>
      </c>
      <c r="L2656">
        <v>1</v>
      </c>
      <c r="M2656" t="s">
        <v>156</v>
      </c>
      <c r="N2656" t="s">
        <v>157</v>
      </c>
      <c r="O2656" t="s">
        <v>158</v>
      </c>
      <c r="P2656" t="str">
        <f>VLOOKUP('intouch变量（离散）'!$A2656,基本表格!$G:$Q,3,FALSE)</f>
        <v>DB1403,X0.4</v>
      </c>
      <c r="Q2656" t="str">
        <f>VLOOKUP('intouch变量（离散）'!$A2656,基本表格!$G:$Q,10,FALSE)</f>
        <v>Yes</v>
      </c>
      <c r="R2656" t="str">
        <f t="shared" si="252"/>
        <v>DB1403,X0.4 4#刨片机控制 刨片机润滑泵站液位低</v>
      </c>
      <c r="S2656">
        <v>0</v>
      </c>
      <c r="T2656">
        <v>0</v>
      </c>
    </row>
    <row r="2657" spans="1:20">
      <c r="A2657" t="s">
        <v>2813</v>
      </c>
      <c r="B2657" s="11" t="str">
        <f t="shared" si="251"/>
        <v>CHP4</v>
      </c>
      <c r="C2657" s="11" t="str">
        <f>VLOOKUP('intouch变量（离散）'!$A2657,基本表格!$G:$Q,2,FALSE)</f>
        <v>4#刨片机控制 刨片机润滑泵站液位高</v>
      </c>
      <c r="D2657" t="s">
        <v>154</v>
      </c>
      <c r="E2657" t="str">
        <f t="shared" si="247"/>
        <v>No</v>
      </c>
      <c r="F2657" t="str">
        <f t="shared" si="248"/>
        <v>0</v>
      </c>
      <c r="G2657" t="s">
        <v>154</v>
      </c>
      <c r="H2657" t="s">
        <v>155</v>
      </c>
      <c r="I2657" t="str">
        <f t="shared" si="249"/>
        <v/>
      </c>
      <c r="J2657" t="str">
        <f t="shared" si="250"/>
        <v/>
      </c>
      <c r="K2657" t="str">
        <f>VLOOKUP('intouch变量（离散）'!$A2657,基本表格!$G:$Q,9,FALSE)</f>
        <v>On</v>
      </c>
      <c r="L2657">
        <v>1</v>
      </c>
      <c r="M2657" t="s">
        <v>156</v>
      </c>
      <c r="N2657" t="s">
        <v>157</v>
      </c>
      <c r="O2657" t="s">
        <v>158</v>
      </c>
      <c r="P2657" t="str">
        <f>VLOOKUP('intouch变量（离散）'!$A2657,基本表格!$G:$Q,3,FALSE)</f>
        <v>DB1403,X0.5</v>
      </c>
      <c r="Q2657" t="str">
        <f>VLOOKUP('intouch变量（离散）'!$A2657,基本表格!$G:$Q,10,FALSE)</f>
        <v>Yes</v>
      </c>
      <c r="R2657" t="str">
        <f t="shared" si="252"/>
        <v>DB1403,X0.5 4#刨片机控制 刨片机润滑泵站液位高</v>
      </c>
      <c r="S2657">
        <v>0</v>
      </c>
      <c r="T2657">
        <v>0</v>
      </c>
    </row>
    <row r="2658" spans="1:20">
      <c r="A2658" t="s">
        <v>2814</v>
      </c>
      <c r="B2658" s="11" t="str">
        <f t="shared" si="251"/>
        <v>CHP4</v>
      </c>
      <c r="C2658" s="11" t="str">
        <f>VLOOKUP('intouch变量（离散）'!$A2658,基本表格!$G:$Q,2,FALSE)</f>
        <v>4#刨片机控制 刨片机门限关闭到位</v>
      </c>
      <c r="D2658" t="s">
        <v>154</v>
      </c>
      <c r="E2658" t="str">
        <f t="shared" si="247"/>
        <v>No</v>
      </c>
      <c r="F2658" t="str">
        <f t="shared" si="248"/>
        <v>0</v>
      </c>
      <c r="G2658" t="s">
        <v>154</v>
      </c>
      <c r="H2658" t="s">
        <v>155</v>
      </c>
      <c r="I2658" t="str">
        <f t="shared" si="249"/>
        <v/>
      </c>
      <c r="J2658" t="str">
        <f t="shared" si="250"/>
        <v/>
      </c>
      <c r="K2658" t="str">
        <f>VLOOKUP('intouch变量（离散）'!$A2658,基本表格!$G:$Q,9,FALSE)</f>
        <v>None</v>
      </c>
      <c r="L2658">
        <v>1</v>
      </c>
      <c r="M2658" t="s">
        <v>156</v>
      </c>
      <c r="N2658" t="s">
        <v>157</v>
      </c>
      <c r="O2658" t="s">
        <v>158</v>
      </c>
      <c r="P2658" t="str">
        <f>VLOOKUP('intouch变量（离散）'!$A2658,基本表格!$G:$Q,3,FALSE)</f>
        <v>DB1403,X0.6</v>
      </c>
      <c r="Q2658" t="str">
        <f>VLOOKUP('intouch变量（离散）'!$A2658,基本表格!$G:$Q,10,FALSE)</f>
        <v>Yes</v>
      </c>
      <c r="R2658" t="str">
        <f t="shared" si="252"/>
        <v>DB1403,X0.6 4#刨片机控制 刨片机门限关闭到位</v>
      </c>
      <c r="S2658">
        <v>0</v>
      </c>
      <c r="T2658">
        <v>0</v>
      </c>
    </row>
    <row r="2659" spans="1:20">
      <c r="A2659" t="s">
        <v>2815</v>
      </c>
      <c r="B2659" s="11" t="str">
        <f t="shared" si="251"/>
        <v>CHP4</v>
      </c>
      <c r="C2659" s="11" t="str">
        <f>VLOOKUP('intouch变量（离散）'!$A2659,基本表格!$G:$Q,2,FALSE)</f>
        <v>4#刨片机控制 刨片机刀环缩回到位</v>
      </c>
      <c r="D2659" t="s">
        <v>154</v>
      </c>
      <c r="E2659" t="str">
        <f t="shared" si="247"/>
        <v>No</v>
      </c>
      <c r="F2659" t="str">
        <f t="shared" si="248"/>
        <v>0</v>
      </c>
      <c r="G2659" t="s">
        <v>154</v>
      </c>
      <c r="H2659" t="s">
        <v>155</v>
      </c>
      <c r="I2659" t="str">
        <f t="shared" si="249"/>
        <v/>
      </c>
      <c r="J2659" t="str">
        <f t="shared" si="250"/>
        <v/>
      </c>
      <c r="K2659" t="str">
        <f>VLOOKUP('intouch变量（离散）'!$A2659,基本表格!$G:$Q,9,FALSE)</f>
        <v>None</v>
      </c>
      <c r="L2659">
        <v>1</v>
      </c>
      <c r="M2659" t="s">
        <v>156</v>
      </c>
      <c r="N2659" t="s">
        <v>157</v>
      </c>
      <c r="O2659" t="s">
        <v>158</v>
      </c>
      <c r="P2659" t="str">
        <f>VLOOKUP('intouch变量（离散）'!$A2659,基本表格!$G:$Q,3,FALSE)</f>
        <v>DB1403,X0.7</v>
      </c>
      <c r="Q2659" t="str">
        <f>VLOOKUP('intouch变量（离散）'!$A2659,基本表格!$G:$Q,10,FALSE)</f>
        <v>Yes</v>
      </c>
      <c r="R2659" t="str">
        <f t="shared" si="252"/>
        <v>DB1403,X0.7 4#刨片机控制 刨片机刀环缩回到位</v>
      </c>
      <c r="S2659">
        <v>0</v>
      </c>
      <c r="T2659">
        <v>0</v>
      </c>
    </row>
    <row r="2660" spans="1:20">
      <c r="A2660" t="s">
        <v>2816</v>
      </c>
      <c r="B2660" s="11" t="str">
        <f t="shared" si="251"/>
        <v>CHP4</v>
      </c>
      <c r="C2660" s="11" t="str">
        <f>VLOOKUP('intouch变量（离散）'!$A2660,基本表格!$G:$Q,2,FALSE)</f>
        <v>4#刨片机控制 刨片机料仓远程</v>
      </c>
      <c r="D2660" t="s">
        <v>154</v>
      </c>
      <c r="E2660" t="str">
        <f t="shared" si="247"/>
        <v>No</v>
      </c>
      <c r="F2660" t="str">
        <f t="shared" si="248"/>
        <v>0</v>
      </c>
      <c r="G2660" t="s">
        <v>154</v>
      </c>
      <c r="H2660" t="s">
        <v>155</v>
      </c>
      <c r="I2660" t="str">
        <f t="shared" si="249"/>
        <v/>
      </c>
      <c r="J2660" t="str">
        <f t="shared" si="250"/>
        <v/>
      </c>
      <c r="K2660" t="str">
        <f>VLOOKUP('intouch变量（离散）'!$A2660,基本表格!$G:$Q,9,FALSE)</f>
        <v>None</v>
      </c>
      <c r="L2660">
        <v>1</v>
      </c>
      <c r="M2660" t="s">
        <v>156</v>
      </c>
      <c r="N2660" t="s">
        <v>157</v>
      </c>
      <c r="O2660" t="s">
        <v>158</v>
      </c>
      <c r="P2660" t="str">
        <f>VLOOKUP('intouch变量（离散）'!$A2660,基本表格!$G:$Q,3,FALSE)</f>
        <v>DB1403,X1.2</v>
      </c>
      <c r="Q2660" t="str">
        <f>VLOOKUP('intouch变量（离散）'!$A2660,基本表格!$G:$Q,10,FALSE)</f>
        <v>Yes</v>
      </c>
      <c r="R2660" t="str">
        <f t="shared" si="252"/>
        <v>DB1403,X1.2 4#刨片机控制 刨片机料仓远程</v>
      </c>
      <c r="S2660">
        <v>0</v>
      </c>
      <c r="T2660">
        <v>0</v>
      </c>
    </row>
    <row r="2661" spans="1:20">
      <c r="A2661" t="s">
        <v>2817</v>
      </c>
      <c r="B2661" s="11" t="str">
        <f t="shared" si="251"/>
        <v>CHP4</v>
      </c>
      <c r="C2661" s="11" t="str">
        <f>VLOOKUP('intouch变量（离散）'!$A2661,基本表格!$G:$Q,2,FALSE)</f>
        <v>4#刨片机控制 刨片机料仓本地</v>
      </c>
      <c r="D2661" t="s">
        <v>154</v>
      </c>
      <c r="E2661" t="str">
        <f t="shared" si="247"/>
        <v>No</v>
      </c>
      <c r="F2661" t="str">
        <f t="shared" si="248"/>
        <v>0</v>
      </c>
      <c r="G2661" t="s">
        <v>154</v>
      </c>
      <c r="H2661" t="s">
        <v>155</v>
      </c>
      <c r="I2661" t="str">
        <f t="shared" si="249"/>
        <v/>
      </c>
      <c r="J2661" t="str">
        <f t="shared" si="250"/>
        <v/>
      </c>
      <c r="K2661" t="str">
        <f>VLOOKUP('intouch变量（离散）'!$A2661,基本表格!$G:$Q,9,FALSE)</f>
        <v>None</v>
      </c>
      <c r="L2661">
        <v>1</v>
      </c>
      <c r="M2661" t="s">
        <v>156</v>
      </c>
      <c r="N2661" t="s">
        <v>157</v>
      </c>
      <c r="O2661" t="s">
        <v>158</v>
      </c>
      <c r="P2661" t="str">
        <f>VLOOKUP('intouch变量（离散）'!$A2661,基本表格!$G:$Q,3,FALSE)</f>
        <v>DB1403,X1.3</v>
      </c>
      <c r="Q2661" t="str">
        <f>VLOOKUP('intouch变量（离散）'!$A2661,基本表格!$G:$Q,10,FALSE)</f>
        <v>Yes</v>
      </c>
      <c r="R2661" t="str">
        <f t="shared" si="252"/>
        <v>DB1403,X1.3 4#刨片机控制 刨片机料仓本地</v>
      </c>
      <c r="S2661">
        <v>0</v>
      </c>
      <c r="T2661">
        <v>0</v>
      </c>
    </row>
    <row r="2662" spans="1:20">
      <c r="A2662" t="s">
        <v>2818</v>
      </c>
      <c r="B2662" s="11" t="str">
        <f t="shared" si="251"/>
        <v>CHPF</v>
      </c>
      <c r="C2662" s="11" t="str">
        <f>VLOOKUP('intouch变量（离散）'!$A2662,基本表格!$G:$Q,2,FALSE)</f>
        <v>2121+P2-M1 1#双螺旋运输机A 电机控制 使能</v>
      </c>
      <c r="D2662" t="s">
        <v>154</v>
      </c>
      <c r="E2662" t="str">
        <f t="shared" si="247"/>
        <v>No</v>
      </c>
      <c r="F2662" t="str">
        <f t="shared" si="248"/>
        <v>0</v>
      </c>
      <c r="G2662" t="s">
        <v>154</v>
      </c>
      <c r="H2662" t="s">
        <v>155</v>
      </c>
      <c r="I2662" t="str">
        <f t="shared" si="249"/>
        <v/>
      </c>
      <c r="J2662" t="str">
        <f t="shared" si="250"/>
        <v/>
      </c>
      <c r="K2662" t="str">
        <f>VLOOKUP('intouch变量（离散）'!$A2662,基本表格!$G:$Q,9,FALSE)</f>
        <v>None</v>
      </c>
      <c r="L2662">
        <v>1</v>
      </c>
      <c r="M2662" t="s">
        <v>156</v>
      </c>
      <c r="N2662" t="s">
        <v>157</v>
      </c>
      <c r="O2662" t="s">
        <v>158</v>
      </c>
      <c r="P2662" t="str">
        <f>VLOOKUP('intouch变量（离散）'!$A2662,基本表格!$G:$Q,3,FALSE)</f>
        <v>DB100,X0.0</v>
      </c>
      <c r="Q2662" t="str">
        <f>VLOOKUP('intouch变量（离散）'!$A2662,基本表格!$G:$Q,10,FALSE)</f>
        <v>No</v>
      </c>
      <c r="R2662" t="str">
        <f t="shared" si="252"/>
        <v>DB100,X0.0 2121+P2-M1 1#双螺旋运输机A 电机控制 使能</v>
      </c>
      <c r="S2662">
        <v>0</v>
      </c>
      <c r="T2662">
        <v>0</v>
      </c>
    </row>
    <row r="2663" spans="1:20">
      <c r="A2663" t="s">
        <v>2819</v>
      </c>
      <c r="B2663" s="11" t="str">
        <f t="shared" si="251"/>
        <v>CHPF</v>
      </c>
      <c r="C2663" s="11" t="str">
        <f>VLOOKUP('intouch变量（离散）'!$A2663,基本表格!$G:$Q,2,FALSE)</f>
        <v>2121+P2-M1 1#双螺旋运输机A 电机控制 手自动状态</v>
      </c>
      <c r="D2663" t="s">
        <v>154</v>
      </c>
      <c r="E2663" t="str">
        <f t="shared" si="247"/>
        <v>No</v>
      </c>
      <c r="F2663" t="str">
        <f t="shared" si="248"/>
        <v>0</v>
      </c>
      <c r="G2663" t="s">
        <v>154</v>
      </c>
      <c r="H2663" t="s">
        <v>155</v>
      </c>
      <c r="I2663" t="str">
        <f t="shared" si="249"/>
        <v/>
      </c>
      <c r="J2663" t="str">
        <f t="shared" si="250"/>
        <v/>
      </c>
      <c r="K2663" t="str">
        <f>VLOOKUP('intouch变量（离散）'!$A2663,基本表格!$G:$Q,9,FALSE)</f>
        <v>None</v>
      </c>
      <c r="L2663">
        <v>1</v>
      </c>
      <c r="M2663" t="s">
        <v>156</v>
      </c>
      <c r="N2663" t="s">
        <v>157</v>
      </c>
      <c r="O2663" t="s">
        <v>158</v>
      </c>
      <c r="P2663" t="str">
        <f>VLOOKUP('intouch变量（离散）'!$A2663,基本表格!$G:$Q,3,FALSE)</f>
        <v>DB100,X0.3</v>
      </c>
      <c r="Q2663" t="str">
        <f>VLOOKUP('intouch变量（离散）'!$A2663,基本表格!$G:$Q,10,FALSE)</f>
        <v>Yes</v>
      </c>
      <c r="R2663" t="str">
        <f t="shared" si="252"/>
        <v>DB100,X0.3 2121+P2-M1 1#双螺旋运输机A 电机控制 手自动状态</v>
      </c>
      <c r="S2663">
        <v>0</v>
      </c>
      <c r="T2663">
        <v>0</v>
      </c>
    </row>
    <row r="2664" spans="1:20">
      <c r="A2664" t="s">
        <v>2820</v>
      </c>
      <c r="B2664" s="11" t="str">
        <f t="shared" si="251"/>
        <v>CHPF</v>
      </c>
      <c r="C2664" s="11" t="str">
        <f>VLOOKUP('intouch变量（离散）'!$A2664,基本表格!$G:$Q,2,FALSE)</f>
        <v>2121+P2-M1 1#双螺旋运输机A 电机控制 本地/远程(检修/待机）</v>
      </c>
      <c r="D2664" t="s">
        <v>154</v>
      </c>
      <c r="E2664" t="str">
        <f t="shared" si="247"/>
        <v>No</v>
      </c>
      <c r="F2664" t="str">
        <f t="shared" si="248"/>
        <v>0</v>
      </c>
      <c r="G2664" t="s">
        <v>154</v>
      </c>
      <c r="H2664" t="s">
        <v>155</v>
      </c>
      <c r="I2664" t="str">
        <f t="shared" si="249"/>
        <v/>
      </c>
      <c r="J2664" t="str">
        <f t="shared" si="250"/>
        <v/>
      </c>
      <c r="K2664" t="str">
        <f>VLOOKUP('intouch变量（离散）'!$A2664,基本表格!$G:$Q,9,FALSE)</f>
        <v>None</v>
      </c>
      <c r="L2664">
        <v>1</v>
      </c>
      <c r="M2664" t="s">
        <v>156</v>
      </c>
      <c r="N2664" t="s">
        <v>157</v>
      </c>
      <c r="O2664" t="s">
        <v>158</v>
      </c>
      <c r="P2664" t="str">
        <f>VLOOKUP('intouch变量（离散）'!$A2664,基本表格!$G:$Q,3,FALSE)</f>
        <v>DB100,X0.4</v>
      </c>
      <c r="Q2664" t="str">
        <f>VLOOKUP('intouch变量（离散）'!$A2664,基本表格!$G:$Q,10,FALSE)</f>
        <v>Yes</v>
      </c>
      <c r="R2664" t="str">
        <f t="shared" si="252"/>
        <v>DB100,X0.4 2121+P2-M1 1#双螺旋运输机A 电机控制 本地/远程(检修/待机）</v>
      </c>
      <c r="S2664">
        <v>0</v>
      </c>
      <c r="T2664">
        <v>0</v>
      </c>
    </row>
    <row r="2665" spans="1:20">
      <c r="A2665" t="s">
        <v>2821</v>
      </c>
      <c r="B2665" s="11" t="str">
        <f t="shared" si="251"/>
        <v>CHPF</v>
      </c>
      <c r="C2665" s="11" t="str">
        <f>VLOOKUP('intouch变量（离散）'!$A2665,基本表格!$G:$Q,2,FALSE)</f>
        <v>2121+P2-M1 1#双螺旋运输机A 电机控制 开启_上位机(正转)</v>
      </c>
      <c r="D2665" t="s">
        <v>154</v>
      </c>
      <c r="E2665" t="str">
        <f t="shared" si="247"/>
        <v>No</v>
      </c>
      <c r="F2665" t="str">
        <f t="shared" si="248"/>
        <v>0</v>
      </c>
      <c r="G2665" t="s">
        <v>154</v>
      </c>
      <c r="H2665" t="s">
        <v>155</v>
      </c>
      <c r="I2665" t="str">
        <f t="shared" si="249"/>
        <v/>
      </c>
      <c r="J2665" t="str">
        <f t="shared" si="250"/>
        <v/>
      </c>
      <c r="K2665" t="str">
        <f>VLOOKUP('intouch变量（离散）'!$A2665,基本表格!$G:$Q,9,FALSE)</f>
        <v>None</v>
      </c>
      <c r="L2665">
        <v>1</v>
      </c>
      <c r="M2665" t="s">
        <v>156</v>
      </c>
      <c r="N2665" t="s">
        <v>157</v>
      </c>
      <c r="O2665" t="s">
        <v>158</v>
      </c>
      <c r="P2665" t="str">
        <f>VLOOKUP('intouch变量（离散）'!$A2665,基本表格!$G:$Q,3,FALSE)</f>
        <v>DB100,X0.6</v>
      </c>
      <c r="Q2665" t="str">
        <f>VLOOKUP('intouch变量（离散）'!$A2665,基本表格!$G:$Q,10,FALSE)</f>
        <v>No</v>
      </c>
      <c r="R2665" t="str">
        <f t="shared" si="252"/>
        <v>DB100,X0.6 2121+P2-M1 1#双螺旋运输机A 电机控制 开启_上位机(正转)</v>
      </c>
      <c r="S2665">
        <v>0</v>
      </c>
      <c r="T2665">
        <v>0</v>
      </c>
    </row>
    <row r="2666" spans="1:20">
      <c r="A2666" t="s">
        <v>2822</v>
      </c>
      <c r="B2666" s="11" t="str">
        <f t="shared" si="251"/>
        <v>CHPF</v>
      </c>
      <c r="C2666" s="11" t="str">
        <f>VLOOKUP('intouch变量（离散）'!$A2666,基本表格!$G:$Q,2,FALSE)</f>
        <v>2121+P2-M1 1#双螺旋运输机A 电机控制 停止_上位机(反转)</v>
      </c>
      <c r="D2666" t="s">
        <v>154</v>
      </c>
      <c r="E2666" t="str">
        <f t="shared" si="247"/>
        <v>No</v>
      </c>
      <c r="F2666" t="str">
        <f t="shared" si="248"/>
        <v>0</v>
      </c>
      <c r="G2666" t="s">
        <v>154</v>
      </c>
      <c r="H2666" t="s">
        <v>155</v>
      </c>
      <c r="I2666" t="str">
        <f t="shared" si="249"/>
        <v/>
      </c>
      <c r="J2666" t="str">
        <f t="shared" si="250"/>
        <v/>
      </c>
      <c r="K2666" t="str">
        <f>VLOOKUP('intouch变量（离散）'!$A2666,基本表格!$G:$Q,9,FALSE)</f>
        <v>None</v>
      </c>
      <c r="L2666">
        <v>1</v>
      </c>
      <c r="M2666" t="s">
        <v>156</v>
      </c>
      <c r="N2666" t="s">
        <v>157</v>
      </c>
      <c r="O2666" t="s">
        <v>158</v>
      </c>
      <c r="P2666" t="str">
        <f>VLOOKUP('intouch变量（离散）'!$A2666,基本表格!$G:$Q,3,FALSE)</f>
        <v>DB100,X1.0</v>
      </c>
      <c r="Q2666" t="str">
        <f>VLOOKUP('intouch变量（离散）'!$A2666,基本表格!$G:$Q,10,FALSE)</f>
        <v>No</v>
      </c>
      <c r="R2666" t="str">
        <f t="shared" si="252"/>
        <v>DB100,X1.0 2121+P2-M1 1#双螺旋运输机A 电机控制 停止_上位机(反转)</v>
      </c>
      <c r="S2666">
        <v>0</v>
      </c>
      <c r="T2666">
        <v>0</v>
      </c>
    </row>
    <row r="2667" spans="1:20">
      <c r="A2667" t="s">
        <v>2823</v>
      </c>
      <c r="B2667" s="11" t="str">
        <f t="shared" si="251"/>
        <v>CHPF</v>
      </c>
      <c r="C2667" s="11" t="str">
        <f>VLOOKUP('intouch变量（离散）'!$A2667,基本表格!$G:$Q,2,FALSE)</f>
        <v>2121+P2-M1 1#双螺旋运输机A 电机控制 通风扇</v>
      </c>
      <c r="D2667" t="s">
        <v>154</v>
      </c>
      <c r="E2667" t="str">
        <f t="shared" si="247"/>
        <v>No</v>
      </c>
      <c r="F2667" t="str">
        <f t="shared" si="248"/>
        <v>0</v>
      </c>
      <c r="G2667" t="s">
        <v>154</v>
      </c>
      <c r="H2667" t="s">
        <v>155</v>
      </c>
      <c r="I2667" t="str">
        <f t="shared" si="249"/>
        <v/>
      </c>
      <c r="J2667" t="str">
        <f t="shared" si="250"/>
        <v/>
      </c>
      <c r="K2667" t="str">
        <f>VLOOKUP('intouch变量（离散）'!$A2667,基本表格!$G:$Q,9,FALSE)</f>
        <v>None</v>
      </c>
      <c r="L2667">
        <v>1</v>
      </c>
      <c r="M2667" t="s">
        <v>156</v>
      </c>
      <c r="N2667" t="s">
        <v>157</v>
      </c>
      <c r="O2667" t="s">
        <v>158</v>
      </c>
      <c r="P2667" t="str">
        <f>VLOOKUP('intouch变量（离散）'!$A2667,基本表格!$G:$Q,3,FALSE)</f>
        <v>DB100,X1.1</v>
      </c>
      <c r="Q2667" t="str">
        <f>VLOOKUP('intouch变量（离散）'!$A2667,基本表格!$G:$Q,10,FALSE)</f>
        <v>Yes</v>
      </c>
      <c r="R2667" t="str">
        <f t="shared" si="252"/>
        <v>DB100,X1.1 2121+P2-M1 1#双螺旋运输机A 电机控制 通风扇</v>
      </c>
      <c r="S2667">
        <v>0</v>
      </c>
      <c r="T2667">
        <v>0</v>
      </c>
    </row>
    <row r="2668" spans="1:20">
      <c r="A2668" t="s">
        <v>2824</v>
      </c>
      <c r="B2668" s="11" t="str">
        <f t="shared" si="251"/>
        <v>CHPF</v>
      </c>
      <c r="C2668" s="11" t="str">
        <f>VLOOKUP('intouch变量（离散）'!$A2668,基本表格!$G:$Q,2,FALSE)</f>
        <v>2121+P2-M1 1#双螺旋运输机A 电机控制 电机(正转）</v>
      </c>
      <c r="D2668" t="s">
        <v>154</v>
      </c>
      <c r="E2668" t="str">
        <f t="shared" si="247"/>
        <v>No</v>
      </c>
      <c r="F2668" t="str">
        <f t="shared" si="248"/>
        <v>0</v>
      </c>
      <c r="G2668" t="s">
        <v>154</v>
      </c>
      <c r="H2668" t="s">
        <v>155</v>
      </c>
      <c r="I2668" t="str">
        <f t="shared" si="249"/>
        <v/>
      </c>
      <c r="J2668" t="str">
        <f t="shared" si="250"/>
        <v/>
      </c>
      <c r="K2668" t="str">
        <f>VLOOKUP('intouch变量（离散）'!$A2668,基本表格!$G:$Q,9,FALSE)</f>
        <v>None</v>
      </c>
      <c r="L2668">
        <v>1</v>
      </c>
      <c r="M2668" t="s">
        <v>156</v>
      </c>
      <c r="N2668" t="s">
        <v>157</v>
      </c>
      <c r="O2668" t="s">
        <v>158</v>
      </c>
      <c r="P2668" t="str">
        <f>VLOOKUP('intouch变量（离散）'!$A2668,基本表格!$G:$Q,3,FALSE)</f>
        <v>DB100,X1.2</v>
      </c>
      <c r="Q2668" t="str">
        <f>VLOOKUP('intouch变量（离散）'!$A2668,基本表格!$G:$Q,10,FALSE)</f>
        <v>Yes</v>
      </c>
      <c r="R2668" t="str">
        <f t="shared" si="252"/>
        <v>DB100,X1.2 2121+P2-M1 1#双螺旋运输机A 电机控制 电机(正转）</v>
      </c>
      <c r="S2668">
        <v>0</v>
      </c>
      <c r="T2668">
        <v>0</v>
      </c>
    </row>
    <row r="2669" spans="1:20">
      <c r="A2669" t="s">
        <v>2825</v>
      </c>
      <c r="B2669" s="11" t="str">
        <f t="shared" si="251"/>
        <v>CHPF</v>
      </c>
      <c r="C2669" s="11" t="str">
        <f>VLOOKUP('intouch变量（离散）'!$A2669,基本表格!$G:$Q,2,FALSE)</f>
        <v>2121+P2-M1 1#双螺旋运输机A 电机控制 电机过载</v>
      </c>
      <c r="D2669" t="s">
        <v>154</v>
      </c>
      <c r="E2669" t="str">
        <f t="shared" si="247"/>
        <v>No</v>
      </c>
      <c r="F2669" t="str">
        <f t="shared" si="248"/>
        <v>0</v>
      </c>
      <c r="G2669" t="s">
        <v>154</v>
      </c>
      <c r="H2669" t="s">
        <v>155</v>
      </c>
      <c r="I2669" t="str">
        <f t="shared" si="249"/>
        <v/>
      </c>
      <c r="J2669" t="str">
        <f t="shared" si="250"/>
        <v/>
      </c>
      <c r="K2669" t="str">
        <f>VLOOKUP('intouch变量（离散）'!$A2669,基本表格!$G:$Q,9,FALSE)</f>
        <v>On</v>
      </c>
      <c r="L2669">
        <v>1</v>
      </c>
      <c r="M2669" t="s">
        <v>156</v>
      </c>
      <c r="N2669" t="s">
        <v>157</v>
      </c>
      <c r="O2669" t="s">
        <v>158</v>
      </c>
      <c r="P2669" t="str">
        <f>VLOOKUP('intouch变量（离散）'!$A2669,基本表格!$G:$Q,3,FALSE)</f>
        <v>DB100,X1.3</v>
      </c>
      <c r="Q2669" t="str">
        <f>VLOOKUP('intouch变量（离散）'!$A2669,基本表格!$G:$Q,10,FALSE)</f>
        <v>Yes</v>
      </c>
      <c r="R2669" t="str">
        <f t="shared" si="252"/>
        <v>DB100,X1.3 2121+P2-M1 1#双螺旋运输机A 电机控制 电机过载</v>
      </c>
      <c r="S2669">
        <v>0</v>
      </c>
      <c r="T2669">
        <v>0</v>
      </c>
    </row>
    <row r="2670" spans="1:20">
      <c r="A2670" t="s">
        <v>2826</v>
      </c>
      <c r="B2670" s="11" t="str">
        <f t="shared" si="251"/>
        <v>CHPF</v>
      </c>
      <c r="C2670" s="11" t="str">
        <f>VLOOKUP('intouch变量（离散）'!$A2670,基本表格!$G:$Q,2,FALSE)</f>
        <v>2121+P2-M1 1#双螺旋运输机A 电机控制 风扇过载</v>
      </c>
      <c r="D2670" t="s">
        <v>154</v>
      </c>
      <c r="E2670" t="str">
        <f t="shared" si="247"/>
        <v>No</v>
      </c>
      <c r="F2670" t="str">
        <f t="shared" si="248"/>
        <v>0</v>
      </c>
      <c r="G2670" t="s">
        <v>154</v>
      </c>
      <c r="H2670" t="s">
        <v>155</v>
      </c>
      <c r="I2670" t="str">
        <f t="shared" si="249"/>
        <v/>
      </c>
      <c r="J2670" t="str">
        <f t="shared" si="250"/>
        <v/>
      </c>
      <c r="K2670" t="str">
        <f>VLOOKUP('intouch变量（离散）'!$A2670,基本表格!$G:$Q,9,FALSE)</f>
        <v>On</v>
      </c>
      <c r="L2670">
        <v>1</v>
      </c>
      <c r="M2670" t="s">
        <v>156</v>
      </c>
      <c r="N2670" t="s">
        <v>157</v>
      </c>
      <c r="O2670" t="s">
        <v>158</v>
      </c>
      <c r="P2670" t="str">
        <f>VLOOKUP('intouch变量（离散）'!$A2670,基本表格!$G:$Q,3,FALSE)</f>
        <v>DB100,X1.4</v>
      </c>
      <c r="Q2670" t="str">
        <f>VLOOKUP('intouch变量（离散）'!$A2670,基本表格!$G:$Q,10,FALSE)</f>
        <v>Yes</v>
      </c>
      <c r="R2670" t="str">
        <f t="shared" si="252"/>
        <v>DB100,X1.4 2121+P2-M1 1#双螺旋运输机A 电机控制 风扇过载</v>
      </c>
      <c r="S2670">
        <v>0</v>
      </c>
      <c r="T2670">
        <v>0</v>
      </c>
    </row>
    <row r="2671" spans="1:20">
      <c r="A2671" t="s">
        <v>2827</v>
      </c>
      <c r="B2671" s="11" t="str">
        <f t="shared" si="251"/>
        <v>CHPF</v>
      </c>
      <c r="C2671" s="11" t="str">
        <f>VLOOKUP('intouch变量（离散）'!$A2671,基本表格!$G:$Q,2,FALSE)</f>
        <v>2121+P2-M1 1#双螺旋运输机A 电机控制 电机运行指示</v>
      </c>
      <c r="D2671" t="s">
        <v>154</v>
      </c>
      <c r="E2671" t="str">
        <f t="shared" si="247"/>
        <v>No</v>
      </c>
      <c r="F2671" t="str">
        <f t="shared" si="248"/>
        <v>0</v>
      </c>
      <c r="G2671" t="s">
        <v>154</v>
      </c>
      <c r="H2671" t="s">
        <v>155</v>
      </c>
      <c r="I2671" t="str">
        <f t="shared" si="249"/>
        <v/>
      </c>
      <c r="J2671" t="str">
        <f t="shared" si="250"/>
        <v/>
      </c>
      <c r="K2671" t="str">
        <f>VLOOKUP('intouch变量（离散）'!$A2671,基本表格!$G:$Q,9,FALSE)</f>
        <v>None</v>
      </c>
      <c r="L2671">
        <v>1</v>
      </c>
      <c r="M2671" t="s">
        <v>156</v>
      </c>
      <c r="N2671" t="s">
        <v>157</v>
      </c>
      <c r="O2671" t="s">
        <v>158</v>
      </c>
      <c r="P2671" t="str">
        <f>VLOOKUP('intouch变量（离散）'!$A2671,基本表格!$G:$Q,3,FALSE)</f>
        <v>DB100,X1.5</v>
      </c>
      <c r="Q2671" t="str">
        <f>VLOOKUP('intouch变量（离散）'!$A2671,基本表格!$G:$Q,10,FALSE)</f>
        <v>Yes</v>
      </c>
      <c r="R2671" t="str">
        <f t="shared" si="252"/>
        <v>DB100,X1.5 2121+P2-M1 1#双螺旋运输机A 电机控制 电机运行指示</v>
      </c>
      <c r="S2671">
        <v>0</v>
      </c>
      <c r="T2671">
        <v>0</v>
      </c>
    </row>
    <row r="2672" spans="1:20">
      <c r="A2672" t="s">
        <v>2828</v>
      </c>
      <c r="B2672" s="11" t="str">
        <f t="shared" si="251"/>
        <v>CHPF</v>
      </c>
      <c r="C2672" s="11" t="str">
        <f>VLOOKUP('intouch变量（离散）'!$A2672,基本表格!$G:$Q,2,FALSE)</f>
        <v>2121+P2-M1 1#双螺旋运输机A 电机控制 断链报警</v>
      </c>
      <c r="D2672" t="s">
        <v>154</v>
      </c>
      <c r="E2672" t="str">
        <f t="shared" si="247"/>
        <v>No</v>
      </c>
      <c r="F2672" t="str">
        <f t="shared" si="248"/>
        <v>0</v>
      </c>
      <c r="G2672" t="s">
        <v>154</v>
      </c>
      <c r="H2672" t="s">
        <v>155</v>
      </c>
      <c r="I2672" t="str">
        <f t="shared" si="249"/>
        <v/>
      </c>
      <c r="J2672" t="str">
        <f t="shared" si="250"/>
        <v/>
      </c>
      <c r="K2672" t="str">
        <f>VLOOKUP('intouch变量（离散）'!$A2672,基本表格!$G:$Q,9,FALSE)</f>
        <v>On</v>
      </c>
      <c r="L2672">
        <v>1</v>
      </c>
      <c r="M2672" t="s">
        <v>156</v>
      </c>
      <c r="N2672" t="s">
        <v>157</v>
      </c>
      <c r="O2672" t="s">
        <v>158</v>
      </c>
      <c r="P2672" t="str">
        <f>VLOOKUP('intouch变量（离散）'!$A2672,基本表格!$G:$Q,3,FALSE)</f>
        <v>DB100,X1.6</v>
      </c>
      <c r="Q2672" t="str">
        <f>VLOOKUP('intouch变量（离散）'!$A2672,基本表格!$G:$Q,10,FALSE)</f>
        <v>Yes</v>
      </c>
      <c r="R2672" t="str">
        <f t="shared" si="252"/>
        <v>DB100,X1.6 2121+P2-M1 1#双螺旋运输机A 电机控制 断链报警</v>
      </c>
      <c r="S2672">
        <v>0</v>
      </c>
      <c r="T2672">
        <v>0</v>
      </c>
    </row>
    <row r="2673" spans="1:20">
      <c r="A2673" t="s">
        <v>2829</v>
      </c>
      <c r="B2673" s="11" t="str">
        <f t="shared" si="251"/>
        <v>CHPF</v>
      </c>
      <c r="C2673" s="11" t="str">
        <f>VLOOKUP('intouch变量（离散）'!$A2673,基本表格!$G:$Q,2,FALSE)</f>
        <v>2121+P2-M1 1#双螺旋运输机A 电机控制 断链检测</v>
      </c>
      <c r="D2673" t="s">
        <v>154</v>
      </c>
      <c r="E2673" t="str">
        <f t="shared" si="247"/>
        <v>No</v>
      </c>
      <c r="F2673" t="str">
        <f t="shared" si="248"/>
        <v>0</v>
      </c>
      <c r="G2673" t="s">
        <v>154</v>
      </c>
      <c r="H2673" t="s">
        <v>155</v>
      </c>
      <c r="I2673" t="str">
        <f t="shared" si="249"/>
        <v/>
      </c>
      <c r="J2673" t="str">
        <f t="shared" si="250"/>
        <v/>
      </c>
      <c r="K2673" t="str">
        <f>VLOOKUP('intouch变量（离散）'!$A2673,基本表格!$G:$Q,9,FALSE)</f>
        <v>None</v>
      </c>
      <c r="L2673">
        <v>1</v>
      </c>
      <c r="M2673" t="s">
        <v>156</v>
      </c>
      <c r="N2673" t="s">
        <v>157</v>
      </c>
      <c r="O2673" t="s">
        <v>158</v>
      </c>
      <c r="P2673" t="str">
        <f>VLOOKUP('intouch变量（离散）'!$A2673,基本表格!$G:$Q,3,FALSE)</f>
        <v>DB100,X1.7</v>
      </c>
      <c r="Q2673" t="str">
        <f>VLOOKUP('intouch变量（离散）'!$A2673,基本表格!$G:$Q,10,FALSE)</f>
        <v>Yes</v>
      </c>
      <c r="R2673" t="str">
        <f t="shared" si="252"/>
        <v>DB100,X1.7 2121+P2-M1 1#双螺旋运输机A 电机控制 断链检测</v>
      </c>
      <c r="S2673">
        <v>0</v>
      </c>
      <c r="T2673">
        <v>0</v>
      </c>
    </row>
    <row r="2674" spans="1:20">
      <c r="A2674" t="s">
        <v>2830</v>
      </c>
      <c r="B2674" s="11" t="str">
        <f t="shared" si="251"/>
        <v>CHPF</v>
      </c>
      <c r="C2674" s="11" t="str">
        <f>VLOOKUP('intouch变量（离散）'!$A2674,基本表格!$G:$Q,2,FALSE)</f>
        <v>2121+P2-M1 1#双螺旋运输机A 电机控制 复位</v>
      </c>
      <c r="D2674" t="s">
        <v>154</v>
      </c>
      <c r="E2674" t="str">
        <f t="shared" si="247"/>
        <v>No</v>
      </c>
      <c r="F2674" t="str">
        <f t="shared" si="248"/>
        <v>0</v>
      </c>
      <c r="G2674" t="s">
        <v>154</v>
      </c>
      <c r="H2674" t="s">
        <v>155</v>
      </c>
      <c r="I2674" t="str">
        <f t="shared" si="249"/>
        <v/>
      </c>
      <c r="J2674" t="str">
        <f t="shared" si="250"/>
        <v/>
      </c>
      <c r="K2674" t="str">
        <f>VLOOKUP('intouch变量（离散）'!$A2674,基本表格!$G:$Q,9,FALSE)</f>
        <v>None</v>
      </c>
      <c r="L2674">
        <v>1</v>
      </c>
      <c r="M2674" t="s">
        <v>156</v>
      </c>
      <c r="N2674" t="s">
        <v>157</v>
      </c>
      <c r="O2674" t="s">
        <v>158</v>
      </c>
      <c r="P2674" t="str">
        <f>VLOOKUP('intouch变量（离散）'!$A2674,基本表格!$G:$Q,3,FALSE)</f>
        <v>DB100,X2.0</v>
      </c>
      <c r="Q2674" t="str">
        <f>VLOOKUP('intouch变量（离散）'!$A2674,基本表格!$G:$Q,10,FALSE)</f>
        <v>No</v>
      </c>
      <c r="R2674" t="str">
        <f t="shared" si="252"/>
        <v>DB100,X2.0 2121+P2-M1 1#双螺旋运输机A 电机控制 复位</v>
      </c>
      <c r="S2674">
        <v>0</v>
      </c>
      <c r="T2674">
        <v>0</v>
      </c>
    </row>
    <row r="2675" spans="1:20">
      <c r="A2675" t="s">
        <v>2831</v>
      </c>
      <c r="B2675" s="11" t="str">
        <f t="shared" si="251"/>
        <v>CHPF</v>
      </c>
      <c r="C2675" s="11" t="str">
        <f>VLOOKUP('intouch变量（离散）'!$A2675,基本表格!$G:$Q,2,FALSE)</f>
        <v>2121+P2-M1 1#双螺旋运输机A 电机控制 断链保护使能</v>
      </c>
      <c r="D2675" t="s">
        <v>154</v>
      </c>
      <c r="E2675" t="str">
        <f t="shared" si="247"/>
        <v>Yes</v>
      </c>
      <c r="F2675" t="str">
        <f t="shared" si="248"/>
        <v>900</v>
      </c>
      <c r="G2675" t="s">
        <v>154</v>
      </c>
      <c r="H2675" t="s">
        <v>155</v>
      </c>
      <c r="I2675" t="str">
        <f t="shared" si="249"/>
        <v>禁用</v>
      </c>
      <c r="J2675" t="str">
        <f t="shared" si="250"/>
        <v>启用</v>
      </c>
      <c r="K2675" t="str">
        <f>VLOOKUP('intouch变量（离散）'!$A2675,基本表格!$G:$Q,9,FALSE)</f>
        <v>None</v>
      </c>
      <c r="L2675">
        <v>1</v>
      </c>
      <c r="M2675" t="s">
        <v>156</v>
      </c>
      <c r="N2675" t="s">
        <v>157</v>
      </c>
      <c r="O2675" t="s">
        <v>158</v>
      </c>
      <c r="P2675" t="str">
        <f>VLOOKUP('intouch变量（离散）'!$A2675,基本表格!$G:$Q,3,FALSE)</f>
        <v>DB100,X2.1</v>
      </c>
      <c r="Q2675" t="str">
        <f>VLOOKUP('intouch变量（离散）'!$A2675,基本表格!$G:$Q,10,FALSE)</f>
        <v>No</v>
      </c>
      <c r="R2675" t="str">
        <f t="shared" si="252"/>
        <v>DB100,X2.1 2121+P2-M1 1#双螺旋运输机A 电机控制 断链保护使能</v>
      </c>
      <c r="S2675">
        <v>0</v>
      </c>
      <c r="T2675">
        <v>0</v>
      </c>
    </row>
    <row r="2676" spans="1:20">
      <c r="A2676" t="s">
        <v>2832</v>
      </c>
      <c r="B2676" s="11" t="str">
        <f t="shared" si="251"/>
        <v>CHPF</v>
      </c>
      <c r="C2676" s="11" t="str">
        <f>VLOOKUP('intouch变量（离散）'!$A2676,基本表格!$G:$Q,2,FALSE)</f>
        <v>2121+P2-M1 1#双螺旋运输机A 电机控制 断链导致停机</v>
      </c>
      <c r="D2676" t="s">
        <v>154</v>
      </c>
      <c r="E2676" t="str">
        <f t="shared" si="247"/>
        <v>No</v>
      </c>
      <c r="F2676" t="str">
        <f t="shared" si="248"/>
        <v>0</v>
      </c>
      <c r="G2676" t="s">
        <v>154</v>
      </c>
      <c r="H2676" t="s">
        <v>155</v>
      </c>
      <c r="I2676" t="str">
        <f t="shared" si="249"/>
        <v/>
      </c>
      <c r="J2676" t="str">
        <f t="shared" si="250"/>
        <v/>
      </c>
      <c r="K2676" t="str">
        <f>VLOOKUP('intouch变量（离散）'!$A2676,基本表格!$G:$Q,9,FALSE)</f>
        <v>On</v>
      </c>
      <c r="L2676">
        <v>1</v>
      </c>
      <c r="M2676" t="s">
        <v>156</v>
      </c>
      <c r="N2676" t="s">
        <v>157</v>
      </c>
      <c r="O2676" t="s">
        <v>158</v>
      </c>
      <c r="P2676" t="str">
        <f>VLOOKUP('intouch变量（离散）'!$A2676,基本表格!$G:$Q,3,FALSE)</f>
        <v>DB100,X2.2</v>
      </c>
      <c r="Q2676" t="str">
        <f>VLOOKUP('intouch变量（离散）'!$A2676,基本表格!$G:$Q,10,FALSE)</f>
        <v>Yes</v>
      </c>
      <c r="R2676" t="str">
        <f t="shared" si="252"/>
        <v>DB100,X2.2 2121+P2-M1 1#双螺旋运输机A 电机控制 断链导致停机</v>
      </c>
      <c r="S2676">
        <v>0</v>
      </c>
      <c r="T2676">
        <v>0</v>
      </c>
    </row>
    <row r="2677" spans="1:20">
      <c r="A2677" t="s">
        <v>2833</v>
      </c>
      <c r="B2677" s="11" t="str">
        <f t="shared" si="251"/>
        <v>CHPF</v>
      </c>
      <c r="C2677" s="11" t="str">
        <f>VLOOKUP('intouch变量（离散）'!$A2677,基本表格!$G:$Q,2,FALSE)</f>
        <v>2121+P2-M1 1#双螺旋运输机A 电机控制 电机(反转）</v>
      </c>
      <c r="D2677" t="s">
        <v>154</v>
      </c>
      <c r="E2677" t="str">
        <f t="shared" si="247"/>
        <v>No</v>
      </c>
      <c r="F2677" t="str">
        <f t="shared" si="248"/>
        <v>0</v>
      </c>
      <c r="G2677" t="s">
        <v>154</v>
      </c>
      <c r="H2677" t="s">
        <v>155</v>
      </c>
      <c r="I2677" t="str">
        <f t="shared" si="249"/>
        <v/>
      </c>
      <c r="J2677" t="str">
        <f t="shared" si="250"/>
        <v/>
      </c>
      <c r="K2677" t="str">
        <f>VLOOKUP('intouch变量（离散）'!$A2677,基本表格!$G:$Q,9,FALSE)</f>
        <v>None</v>
      </c>
      <c r="L2677">
        <v>1</v>
      </c>
      <c r="M2677" t="s">
        <v>156</v>
      </c>
      <c r="N2677" t="s">
        <v>157</v>
      </c>
      <c r="O2677" t="s">
        <v>158</v>
      </c>
      <c r="P2677" t="str">
        <f>VLOOKUP('intouch变量（离散）'!$A2677,基本表格!$G:$Q,3,FALSE)</f>
        <v>DB100,X2.3</v>
      </c>
      <c r="Q2677" t="str">
        <f>VLOOKUP('intouch变量（离散）'!$A2677,基本表格!$G:$Q,10,FALSE)</f>
        <v>Yes</v>
      </c>
      <c r="R2677" t="str">
        <f t="shared" si="252"/>
        <v>DB100,X2.3 2121+P2-M1 1#双螺旋运输机A 电机控制 电机(反转）</v>
      </c>
      <c r="S2677">
        <v>0</v>
      </c>
      <c r="T2677">
        <v>0</v>
      </c>
    </row>
    <row r="2678" spans="1:20">
      <c r="A2678" t="s">
        <v>2834</v>
      </c>
      <c r="B2678" s="11" t="str">
        <f t="shared" si="251"/>
        <v>CHPF</v>
      </c>
      <c r="C2678" s="11" t="str">
        <f>VLOOKUP('intouch变量（离散）'!$A2678,基本表格!$G:$Q,2,FALSE)</f>
        <v>2121+P2-M1 1#双螺旋运输机A 电机控制 本地</v>
      </c>
      <c r="D2678" t="s">
        <v>154</v>
      </c>
      <c r="E2678" t="str">
        <f t="shared" si="247"/>
        <v>No</v>
      </c>
      <c r="F2678" t="str">
        <f t="shared" si="248"/>
        <v>0</v>
      </c>
      <c r="G2678" t="s">
        <v>154</v>
      </c>
      <c r="H2678" t="s">
        <v>155</v>
      </c>
      <c r="I2678" t="str">
        <f t="shared" si="249"/>
        <v/>
      </c>
      <c r="J2678" t="str">
        <f t="shared" si="250"/>
        <v/>
      </c>
      <c r="K2678" t="str">
        <f>VLOOKUP('intouch变量（离散）'!$A2678,基本表格!$G:$Q,9,FALSE)</f>
        <v>None</v>
      </c>
      <c r="L2678">
        <v>1</v>
      </c>
      <c r="M2678" t="s">
        <v>156</v>
      </c>
      <c r="N2678" t="s">
        <v>157</v>
      </c>
      <c r="O2678" t="s">
        <v>158</v>
      </c>
      <c r="P2678" t="str">
        <f>VLOOKUP('intouch变量（离散）'!$A2678,基本表格!$G:$Q,3,FALSE)</f>
        <v>DB100,X2.4</v>
      </c>
      <c r="Q2678" t="str">
        <f>VLOOKUP('intouch变量（离散）'!$A2678,基本表格!$G:$Q,10,FALSE)</f>
        <v>Yes</v>
      </c>
      <c r="R2678" t="str">
        <f t="shared" si="252"/>
        <v>DB100,X2.4 2121+P2-M1 1#双螺旋运输机A 电机控制 本地</v>
      </c>
      <c r="S2678">
        <v>0</v>
      </c>
      <c r="T2678">
        <v>0</v>
      </c>
    </row>
    <row r="2679" spans="1:20">
      <c r="A2679" t="s">
        <v>2835</v>
      </c>
      <c r="B2679" s="11" t="str">
        <f t="shared" si="251"/>
        <v>CHPF</v>
      </c>
      <c r="C2679" s="11" t="str">
        <f>VLOOKUP('intouch变量（离散）'!$A2679,基本表格!$G:$Q,2,FALSE)</f>
        <v>2121+P2-M1 1#双螺旋运输机A 电机控制 远程</v>
      </c>
      <c r="D2679" t="s">
        <v>154</v>
      </c>
      <c r="E2679" t="str">
        <f t="shared" si="247"/>
        <v>No</v>
      </c>
      <c r="F2679" t="str">
        <f t="shared" si="248"/>
        <v>0</v>
      </c>
      <c r="G2679" t="s">
        <v>154</v>
      </c>
      <c r="H2679" t="s">
        <v>155</v>
      </c>
      <c r="I2679" t="str">
        <f t="shared" si="249"/>
        <v/>
      </c>
      <c r="J2679" t="str">
        <f t="shared" si="250"/>
        <v/>
      </c>
      <c r="K2679" t="str">
        <f>VLOOKUP('intouch变量（离散）'!$A2679,基本表格!$G:$Q,9,FALSE)</f>
        <v>None</v>
      </c>
      <c r="L2679">
        <v>1</v>
      </c>
      <c r="M2679" t="s">
        <v>156</v>
      </c>
      <c r="N2679" t="s">
        <v>157</v>
      </c>
      <c r="O2679" t="s">
        <v>158</v>
      </c>
      <c r="P2679" t="str">
        <f>VLOOKUP('intouch变量（离散）'!$A2679,基本表格!$G:$Q,3,FALSE)</f>
        <v>DB100,X2.5</v>
      </c>
      <c r="Q2679" t="str">
        <f>VLOOKUP('intouch变量（离散）'!$A2679,基本表格!$G:$Q,10,FALSE)</f>
        <v>Yes</v>
      </c>
      <c r="R2679" t="str">
        <f t="shared" si="252"/>
        <v>DB100,X2.5 2121+P2-M1 1#双螺旋运输机A 电机控制 远程</v>
      </c>
      <c r="S2679">
        <v>0</v>
      </c>
      <c r="T2679">
        <v>0</v>
      </c>
    </row>
    <row r="2680" spans="1:20">
      <c r="A2680" t="s">
        <v>2836</v>
      </c>
      <c r="B2680" s="11" t="str">
        <f t="shared" si="251"/>
        <v>CHPF</v>
      </c>
      <c r="C2680" s="11" t="str">
        <f>VLOOKUP('intouch变量（离散）'!$A2680,基本表格!$G:$Q,2,FALSE)</f>
        <v>2121+P2-M1 1#双螺旋运输机A 电机控制 堵料报警</v>
      </c>
      <c r="D2680" t="s">
        <v>154</v>
      </c>
      <c r="E2680" t="str">
        <f t="shared" si="247"/>
        <v>No</v>
      </c>
      <c r="F2680" t="str">
        <f t="shared" si="248"/>
        <v>0</v>
      </c>
      <c r="G2680" t="s">
        <v>154</v>
      </c>
      <c r="H2680" t="s">
        <v>155</v>
      </c>
      <c r="I2680" t="str">
        <f t="shared" si="249"/>
        <v/>
      </c>
      <c r="J2680" t="str">
        <f t="shared" si="250"/>
        <v/>
      </c>
      <c r="K2680" t="str">
        <f>VLOOKUP('intouch变量（离散）'!$A2680,基本表格!$G:$Q,9,FALSE)</f>
        <v>On</v>
      </c>
      <c r="L2680">
        <v>1</v>
      </c>
      <c r="M2680" t="s">
        <v>156</v>
      </c>
      <c r="N2680" t="s">
        <v>157</v>
      </c>
      <c r="O2680" t="s">
        <v>158</v>
      </c>
      <c r="P2680" t="str">
        <f>VLOOKUP('intouch变量（离散）'!$A2680,基本表格!$G:$Q,3,FALSE)</f>
        <v>DB100,X2.6</v>
      </c>
      <c r="Q2680" t="str">
        <f>VLOOKUP('intouch变量（离散）'!$A2680,基本表格!$G:$Q,10,FALSE)</f>
        <v>Yes</v>
      </c>
      <c r="R2680" t="str">
        <f t="shared" si="252"/>
        <v>DB100,X2.6 2121+P2-M1 1#双螺旋运输机A 电机控制 堵料报警</v>
      </c>
      <c r="S2680">
        <v>0</v>
      </c>
      <c r="T2680">
        <v>0</v>
      </c>
    </row>
    <row r="2681" spans="1:20">
      <c r="A2681" t="s">
        <v>2837</v>
      </c>
      <c r="B2681" s="11" t="str">
        <f t="shared" si="251"/>
        <v>CHPF</v>
      </c>
      <c r="C2681" s="11" t="str">
        <f>VLOOKUP('intouch变量（离散）'!$A2681,基本表格!$G:$Q,2,FALSE)</f>
        <v>2121+P2-M1 1#双螺旋运输机A 电机控制 堵料检测</v>
      </c>
      <c r="D2681" t="s">
        <v>154</v>
      </c>
      <c r="E2681" t="str">
        <f t="shared" si="247"/>
        <v>No</v>
      </c>
      <c r="F2681" t="str">
        <f t="shared" si="248"/>
        <v>0</v>
      </c>
      <c r="G2681" t="s">
        <v>154</v>
      </c>
      <c r="H2681" t="s">
        <v>155</v>
      </c>
      <c r="I2681" t="str">
        <f t="shared" si="249"/>
        <v/>
      </c>
      <c r="J2681" t="str">
        <f t="shared" si="250"/>
        <v/>
      </c>
      <c r="K2681" t="str">
        <f>VLOOKUP('intouch变量（离散）'!$A2681,基本表格!$G:$Q,9,FALSE)</f>
        <v>None</v>
      </c>
      <c r="L2681">
        <v>1</v>
      </c>
      <c r="M2681" t="s">
        <v>156</v>
      </c>
      <c r="N2681" t="s">
        <v>157</v>
      </c>
      <c r="O2681" t="s">
        <v>158</v>
      </c>
      <c r="P2681" t="str">
        <f>VLOOKUP('intouch变量（离散）'!$A2681,基本表格!$G:$Q,3,FALSE)</f>
        <v>DB100,X2.7</v>
      </c>
      <c r="Q2681" t="str">
        <f>VLOOKUP('intouch变量（离散）'!$A2681,基本表格!$G:$Q,10,FALSE)</f>
        <v>Yes</v>
      </c>
      <c r="R2681" t="str">
        <f t="shared" si="252"/>
        <v>DB100,X2.7 2121+P2-M1 1#双螺旋运输机A 电机控制 堵料检测</v>
      </c>
      <c r="S2681">
        <v>0</v>
      </c>
      <c r="T2681">
        <v>0</v>
      </c>
    </row>
    <row r="2682" spans="1:20">
      <c r="A2682" t="s">
        <v>2838</v>
      </c>
      <c r="B2682" s="11" t="str">
        <f t="shared" si="251"/>
        <v>CHPF</v>
      </c>
      <c r="C2682" s="11" t="str">
        <f>VLOOKUP('intouch变量（离散）'!$A2682,基本表格!$G:$Q,2,FALSE)</f>
        <v>2121+P2-M1 1#双螺旋运输机A 电机控制 堵料保护使能</v>
      </c>
      <c r="D2682" t="s">
        <v>154</v>
      </c>
      <c r="E2682" t="str">
        <f t="shared" si="247"/>
        <v>Yes</v>
      </c>
      <c r="F2682" t="str">
        <f t="shared" si="248"/>
        <v>900</v>
      </c>
      <c r="G2682" t="s">
        <v>154</v>
      </c>
      <c r="H2682" t="s">
        <v>155</v>
      </c>
      <c r="I2682" t="str">
        <f t="shared" si="249"/>
        <v>禁用</v>
      </c>
      <c r="J2682" t="str">
        <f t="shared" si="250"/>
        <v>启用</v>
      </c>
      <c r="K2682" t="str">
        <f>VLOOKUP('intouch变量（离散）'!$A2682,基本表格!$G:$Q,9,FALSE)</f>
        <v>None</v>
      </c>
      <c r="L2682">
        <v>1</v>
      </c>
      <c r="M2682" t="s">
        <v>156</v>
      </c>
      <c r="N2682" t="s">
        <v>157</v>
      </c>
      <c r="O2682" t="s">
        <v>158</v>
      </c>
      <c r="P2682" t="str">
        <f>VLOOKUP('intouch变量（离散）'!$A2682,基本表格!$G:$Q,3,FALSE)</f>
        <v>DB100,X3.0</v>
      </c>
      <c r="Q2682" t="str">
        <f>VLOOKUP('intouch变量（离散）'!$A2682,基本表格!$G:$Q,10,FALSE)</f>
        <v>No</v>
      </c>
      <c r="R2682" t="str">
        <f t="shared" si="252"/>
        <v>DB100,X3.0 2121+P2-M1 1#双螺旋运输机A 电机控制 堵料保护使能</v>
      </c>
      <c r="S2682">
        <v>0</v>
      </c>
      <c r="T2682">
        <v>0</v>
      </c>
    </row>
    <row r="2683" spans="1:20">
      <c r="A2683" t="s">
        <v>2839</v>
      </c>
      <c r="B2683" s="11" t="str">
        <f t="shared" si="251"/>
        <v>CHPF</v>
      </c>
      <c r="C2683" s="11" t="str">
        <f>VLOOKUP('intouch变量（离散）'!$A2683,基本表格!$G:$Q,2,FALSE)</f>
        <v>2121+P2-M1 1#双螺旋运输机A 电机控制 堵料导致停机</v>
      </c>
      <c r="D2683" t="s">
        <v>154</v>
      </c>
      <c r="E2683" t="str">
        <f t="shared" si="247"/>
        <v>No</v>
      </c>
      <c r="F2683" t="str">
        <f t="shared" si="248"/>
        <v>0</v>
      </c>
      <c r="G2683" t="s">
        <v>154</v>
      </c>
      <c r="H2683" t="s">
        <v>155</v>
      </c>
      <c r="I2683" t="str">
        <f t="shared" si="249"/>
        <v/>
      </c>
      <c r="J2683" t="str">
        <f t="shared" si="250"/>
        <v/>
      </c>
      <c r="K2683" t="str">
        <f>VLOOKUP('intouch变量（离散）'!$A2683,基本表格!$G:$Q,9,FALSE)</f>
        <v>On</v>
      </c>
      <c r="L2683">
        <v>1</v>
      </c>
      <c r="M2683" t="s">
        <v>156</v>
      </c>
      <c r="N2683" t="s">
        <v>157</v>
      </c>
      <c r="O2683" t="s">
        <v>158</v>
      </c>
      <c r="P2683" t="str">
        <f>VLOOKUP('intouch变量（离散）'!$A2683,基本表格!$G:$Q,3,FALSE)</f>
        <v>DB100,X3.1</v>
      </c>
      <c r="Q2683" t="str">
        <f>VLOOKUP('intouch变量（离散）'!$A2683,基本表格!$G:$Q,10,FALSE)</f>
        <v>Yes</v>
      </c>
      <c r="R2683" t="str">
        <f t="shared" si="252"/>
        <v>DB100,X3.1 2121+P2-M1 1#双螺旋运输机A 电机控制 堵料导致停机</v>
      </c>
      <c r="S2683">
        <v>0</v>
      </c>
      <c r="T2683">
        <v>0</v>
      </c>
    </row>
    <row r="2684" spans="1:20">
      <c r="A2684" t="s">
        <v>2840</v>
      </c>
      <c r="B2684" s="11" t="str">
        <f t="shared" si="251"/>
        <v>CHPF</v>
      </c>
      <c r="C2684" s="11" t="str">
        <f>VLOOKUP('intouch变量（离散）'!$A2684,基本表格!$G:$Q,2,FALSE)</f>
        <v>2121+P2-M1 1#双螺旋运输机A 电机控制 拉线开关</v>
      </c>
      <c r="D2684" t="s">
        <v>154</v>
      </c>
      <c r="E2684" t="str">
        <f t="shared" si="247"/>
        <v>No</v>
      </c>
      <c r="F2684" t="str">
        <f t="shared" si="248"/>
        <v>0</v>
      </c>
      <c r="G2684" t="s">
        <v>154</v>
      </c>
      <c r="H2684" t="s">
        <v>155</v>
      </c>
      <c r="I2684" t="str">
        <f t="shared" si="249"/>
        <v/>
      </c>
      <c r="J2684" t="str">
        <f t="shared" si="250"/>
        <v/>
      </c>
      <c r="K2684" t="str">
        <f>VLOOKUP('intouch变量（离散）'!$A2684,基本表格!$G:$Q,9,FALSE)</f>
        <v>On</v>
      </c>
      <c r="L2684">
        <v>1</v>
      </c>
      <c r="M2684" t="s">
        <v>156</v>
      </c>
      <c r="N2684" t="s">
        <v>157</v>
      </c>
      <c r="O2684" t="s">
        <v>158</v>
      </c>
      <c r="P2684" t="str">
        <f>VLOOKUP('intouch变量（离散）'!$A2684,基本表格!$G:$Q,3,FALSE)</f>
        <v>DB100,X8.0</v>
      </c>
      <c r="Q2684" t="str">
        <f>VLOOKUP('intouch变量（离散）'!$A2684,基本表格!$G:$Q,10,FALSE)</f>
        <v>Yes</v>
      </c>
      <c r="R2684" t="str">
        <f t="shared" si="252"/>
        <v>DB100,X8.0 2121+P2-M1 1#双螺旋运输机A 电机控制 拉线开关</v>
      </c>
      <c r="S2684">
        <v>0</v>
      </c>
      <c r="T2684">
        <v>0</v>
      </c>
    </row>
    <row r="2685" spans="1:20">
      <c r="A2685" t="s">
        <v>2841</v>
      </c>
      <c r="B2685" s="11" t="str">
        <f t="shared" si="251"/>
        <v>CHPF</v>
      </c>
      <c r="C2685" s="11" t="str">
        <f>VLOOKUP('intouch变量（离散）'!$A2685,基本表格!$G:$Q,2,FALSE)</f>
        <v>2121+P2-M1 1#双螺旋运输机A 电机控制 左跑偏报警</v>
      </c>
      <c r="D2685" t="s">
        <v>154</v>
      </c>
      <c r="E2685" t="str">
        <f t="shared" si="247"/>
        <v>No</v>
      </c>
      <c r="F2685" t="str">
        <f t="shared" si="248"/>
        <v>0</v>
      </c>
      <c r="G2685" t="s">
        <v>154</v>
      </c>
      <c r="H2685" t="s">
        <v>155</v>
      </c>
      <c r="I2685" t="str">
        <f t="shared" si="249"/>
        <v/>
      </c>
      <c r="J2685" t="str">
        <f t="shared" si="250"/>
        <v/>
      </c>
      <c r="K2685" t="str">
        <f>VLOOKUP('intouch变量（离散）'!$A2685,基本表格!$G:$Q,9,FALSE)</f>
        <v>On</v>
      </c>
      <c r="L2685">
        <v>1</v>
      </c>
      <c r="M2685" t="s">
        <v>156</v>
      </c>
      <c r="N2685" t="s">
        <v>157</v>
      </c>
      <c r="O2685" t="s">
        <v>158</v>
      </c>
      <c r="P2685" t="str">
        <f>VLOOKUP('intouch变量（离散）'!$A2685,基本表格!$G:$Q,3,FALSE)</f>
        <v>DB100,X8.1</v>
      </c>
      <c r="Q2685" t="str">
        <f>VLOOKUP('intouch变量（离散）'!$A2685,基本表格!$G:$Q,10,FALSE)</f>
        <v>Yes</v>
      </c>
      <c r="R2685" t="str">
        <f t="shared" si="252"/>
        <v>DB100,X8.1 2121+P2-M1 1#双螺旋运输机A 电机控制 左跑偏报警</v>
      </c>
      <c r="S2685">
        <v>0</v>
      </c>
      <c r="T2685">
        <v>0</v>
      </c>
    </row>
    <row r="2686" spans="1:20">
      <c r="A2686" t="s">
        <v>2842</v>
      </c>
      <c r="B2686" s="11" t="str">
        <f t="shared" si="251"/>
        <v>CHPF</v>
      </c>
      <c r="C2686" s="11" t="str">
        <f>VLOOKUP('intouch变量（离散）'!$A2686,基本表格!$G:$Q,2,FALSE)</f>
        <v>2121+P2-M1 1#双螺旋运输机A 电机控制 左跑偏1检测</v>
      </c>
      <c r="D2686" t="s">
        <v>154</v>
      </c>
      <c r="E2686" t="str">
        <f t="shared" si="247"/>
        <v>No</v>
      </c>
      <c r="F2686" t="str">
        <f t="shared" si="248"/>
        <v>0</v>
      </c>
      <c r="G2686" t="s">
        <v>154</v>
      </c>
      <c r="H2686" t="s">
        <v>155</v>
      </c>
      <c r="I2686" t="str">
        <f t="shared" si="249"/>
        <v/>
      </c>
      <c r="J2686" t="str">
        <f t="shared" si="250"/>
        <v/>
      </c>
      <c r="K2686" t="str">
        <f>VLOOKUP('intouch变量（离散）'!$A2686,基本表格!$G:$Q,9,FALSE)</f>
        <v>None</v>
      </c>
      <c r="L2686">
        <v>1</v>
      </c>
      <c r="M2686" t="s">
        <v>156</v>
      </c>
      <c r="N2686" t="s">
        <v>157</v>
      </c>
      <c r="O2686" t="s">
        <v>158</v>
      </c>
      <c r="P2686" t="str">
        <f>VLOOKUP('intouch变量（离散）'!$A2686,基本表格!$G:$Q,3,FALSE)</f>
        <v>DB100,X8.2</v>
      </c>
      <c r="Q2686" t="str">
        <f>VLOOKUP('intouch变量（离散）'!$A2686,基本表格!$G:$Q,10,FALSE)</f>
        <v>Yes</v>
      </c>
      <c r="R2686" t="str">
        <f t="shared" si="252"/>
        <v>DB100,X8.2 2121+P2-M1 1#双螺旋运输机A 电机控制 左跑偏1检测</v>
      </c>
      <c r="S2686">
        <v>0</v>
      </c>
      <c r="T2686">
        <v>0</v>
      </c>
    </row>
    <row r="2687" spans="1:20">
      <c r="A2687" t="s">
        <v>2843</v>
      </c>
      <c r="B2687" s="11" t="str">
        <f t="shared" si="251"/>
        <v>CHPF</v>
      </c>
      <c r="C2687" s="11" t="str">
        <f>VLOOKUP('intouch变量（离散）'!$A2687,基本表格!$G:$Q,2,FALSE)</f>
        <v>2121+P2-M1 1#双螺旋运输机A 电机控制 左跑偏保护使能</v>
      </c>
      <c r="D2687" t="s">
        <v>154</v>
      </c>
      <c r="E2687" t="str">
        <f t="shared" si="247"/>
        <v>Yes</v>
      </c>
      <c r="F2687" t="str">
        <f t="shared" si="248"/>
        <v>900</v>
      </c>
      <c r="G2687" t="s">
        <v>154</v>
      </c>
      <c r="H2687" t="s">
        <v>155</v>
      </c>
      <c r="I2687" t="str">
        <f t="shared" si="249"/>
        <v>禁用</v>
      </c>
      <c r="J2687" t="str">
        <f t="shared" si="250"/>
        <v>启用</v>
      </c>
      <c r="K2687" t="str">
        <f>VLOOKUP('intouch变量（离散）'!$A2687,基本表格!$G:$Q,9,FALSE)</f>
        <v>None</v>
      </c>
      <c r="L2687">
        <v>1</v>
      </c>
      <c r="M2687" t="s">
        <v>156</v>
      </c>
      <c r="N2687" t="s">
        <v>157</v>
      </c>
      <c r="O2687" t="s">
        <v>158</v>
      </c>
      <c r="P2687" t="str">
        <f>VLOOKUP('intouch变量（离散）'!$A2687,基本表格!$G:$Q,3,FALSE)</f>
        <v>DB100,X8.3</v>
      </c>
      <c r="Q2687" t="str">
        <f>VLOOKUP('intouch变量（离散）'!$A2687,基本表格!$G:$Q,10,FALSE)</f>
        <v>No</v>
      </c>
      <c r="R2687" t="str">
        <f t="shared" si="252"/>
        <v>DB100,X8.3 2121+P2-M1 1#双螺旋运输机A 电机控制 左跑偏保护使能</v>
      </c>
      <c r="S2687">
        <v>0</v>
      </c>
      <c r="T2687">
        <v>0</v>
      </c>
    </row>
    <row r="2688" spans="1:20">
      <c r="A2688" t="s">
        <v>2844</v>
      </c>
      <c r="B2688" s="11" t="str">
        <f t="shared" si="251"/>
        <v>CHPF</v>
      </c>
      <c r="C2688" s="11" t="str">
        <f>VLOOKUP('intouch变量（离散）'!$A2688,基本表格!$G:$Q,2,FALSE)</f>
        <v>2121+P2-M1 1#双螺旋运输机A 电机控制 左跑偏导致停机</v>
      </c>
      <c r="D2688" t="s">
        <v>154</v>
      </c>
      <c r="E2688" t="str">
        <f t="shared" si="247"/>
        <v>No</v>
      </c>
      <c r="F2688" t="str">
        <f t="shared" si="248"/>
        <v>0</v>
      </c>
      <c r="G2688" t="s">
        <v>154</v>
      </c>
      <c r="H2688" t="s">
        <v>155</v>
      </c>
      <c r="I2688" t="str">
        <f t="shared" si="249"/>
        <v/>
      </c>
      <c r="J2688" t="str">
        <f t="shared" si="250"/>
        <v/>
      </c>
      <c r="K2688" t="str">
        <f>VLOOKUP('intouch变量（离散）'!$A2688,基本表格!$G:$Q,9,FALSE)</f>
        <v>On</v>
      </c>
      <c r="L2688">
        <v>1</v>
      </c>
      <c r="M2688" t="s">
        <v>156</v>
      </c>
      <c r="N2688" t="s">
        <v>157</v>
      </c>
      <c r="O2688" t="s">
        <v>158</v>
      </c>
      <c r="P2688" t="str">
        <f>VLOOKUP('intouch变量（离散）'!$A2688,基本表格!$G:$Q,3,FALSE)</f>
        <v>DB100,X8.4</v>
      </c>
      <c r="Q2688" t="str">
        <f>VLOOKUP('intouch变量（离散）'!$A2688,基本表格!$G:$Q,10,FALSE)</f>
        <v>Yes</v>
      </c>
      <c r="R2688" t="str">
        <f t="shared" si="252"/>
        <v>DB100,X8.4 2121+P2-M1 1#双螺旋运输机A 电机控制 左跑偏导致停机</v>
      </c>
      <c r="S2688">
        <v>0</v>
      </c>
      <c r="T2688">
        <v>0</v>
      </c>
    </row>
    <row r="2689" spans="1:20">
      <c r="A2689" t="s">
        <v>2845</v>
      </c>
      <c r="B2689" s="11" t="str">
        <f t="shared" si="251"/>
        <v>CHPF</v>
      </c>
      <c r="C2689" s="11" t="str">
        <f>VLOOKUP('intouch变量（离散）'!$A2689,基本表格!$G:$Q,2,FALSE)</f>
        <v>2121+P2-M1 1#双螺旋运输机A 电机控制 右 跑偏报警</v>
      </c>
      <c r="D2689" t="s">
        <v>154</v>
      </c>
      <c r="E2689" t="str">
        <f t="shared" si="247"/>
        <v>No</v>
      </c>
      <c r="F2689" t="str">
        <f t="shared" si="248"/>
        <v>0</v>
      </c>
      <c r="G2689" t="s">
        <v>154</v>
      </c>
      <c r="H2689" t="s">
        <v>155</v>
      </c>
      <c r="I2689" t="str">
        <f t="shared" si="249"/>
        <v/>
      </c>
      <c r="J2689" t="str">
        <f t="shared" si="250"/>
        <v/>
      </c>
      <c r="K2689" t="str">
        <f>VLOOKUP('intouch变量（离散）'!$A2689,基本表格!$G:$Q,9,FALSE)</f>
        <v>On</v>
      </c>
      <c r="L2689">
        <v>1</v>
      </c>
      <c r="M2689" t="s">
        <v>156</v>
      </c>
      <c r="N2689" t="s">
        <v>157</v>
      </c>
      <c r="O2689" t="s">
        <v>158</v>
      </c>
      <c r="P2689" t="str">
        <f>VLOOKUP('intouch变量（离散）'!$A2689,基本表格!$G:$Q,3,FALSE)</f>
        <v>DB100,X12.0</v>
      </c>
      <c r="Q2689" t="str">
        <f>VLOOKUP('intouch变量（离散）'!$A2689,基本表格!$G:$Q,10,FALSE)</f>
        <v>Yes</v>
      </c>
      <c r="R2689" t="str">
        <f t="shared" si="252"/>
        <v>DB100,X12.0 2121+P2-M1 1#双螺旋运输机A 电机控制 右 跑偏报警</v>
      </c>
      <c r="S2689">
        <v>0</v>
      </c>
      <c r="T2689">
        <v>0</v>
      </c>
    </row>
    <row r="2690" spans="1:20">
      <c r="A2690" t="s">
        <v>2846</v>
      </c>
      <c r="B2690" s="11" t="str">
        <f t="shared" si="251"/>
        <v>CHPF</v>
      </c>
      <c r="C2690" s="11" t="str">
        <f>VLOOKUP('intouch变量（离散）'!$A2690,基本表格!$G:$Q,2,FALSE)</f>
        <v>2121+P2-M1 1#双螺旋运输机A 电机控制 右跑偏1检测</v>
      </c>
      <c r="D2690" t="s">
        <v>154</v>
      </c>
      <c r="E2690" t="str">
        <f t="shared" si="247"/>
        <v>No</v>
      </c>
      <c r="F2690" t="str">
        <f t="shared" si="248"/>
        <v>0</v>
      </c>
      <c r="G2690" t="s">
        <v>154</v>
      </c>
      <c r="H2690" t="s">
        <v>155</v>
      </c>
      <c r="I2690" t="str">
        <f t="shared" si="249"/>
        <v/>
      </c>
      <c r="J2690" t="str">
        <f t="shared" si="250"/>
        <v/>
      </c>
      <c r="K2690" t="str">
        <f>VLOOKUP('intouch变量（离散）'!$A2690,基本表格!$G:$Q,9,FALSE)</f>
        <v>None</v>
      </c>
      <c r="L2690">
        <v>1</v>
      </c>
      <c r="M2690" t="s">
        <v>156</v>
      </c>
      <c r="N2690" t="s">
        <v>157</v>
      </c>
      <c r="O2690" t="s">
        <v>158</v>
      </c>
      <c r="P2690" t="str">
        <f>VLOOKUP('intouch变量（离散）'!$A2690,基本表格!$G:$Q,3,FALSE)</f>
        <v>DB100,X12.1</v>
      </c>
      <c r="Q2690" t="str">
        <f>VLOOKUP('intouch变量（离散）'!$A2690,基本表格!$G:$Q,10,FALSE)</f>
        <v>Yes</v>
      </c>
      <c r="R2690" t="str">
        <f t="shared" si="252"/>
        <v>DB100,X12.1 2121+P2-M1 1#双螺旋运输机A 电机控制 右跑偏1检测</v>
      </c>
      <c r="S2690">
        <v>0</v>
      </c>
      <c r="T2690">
        <v>0</v>
      </c>
    </row>
    <row r="2691" spans="1:20">
      <c r="A2691" t="s">
        <v>2847</v>
      </c>
      <c r="B2691" s="11" t="str">
        <f t="shared" si="251"/>
        <v>CHPF</v>
      </c>
      <c r="C2691" s="11" t="str">
        <f>VLOOKUP('intouch变量（离散）'!$A2691,基本表格!$G:$Q,2,FALSE)</f>
        <v>2121+P2-M1 1#双螺旋运输机A 电机控制 右跑偏保护使能</v>
      </c>
      <c r="D2691" t="s">
        <v>154</v>
      </c>
      <c r="E2691" t="str">
        <f t="shared" ref="E2691:E2754" si="253">IF(RIGHT($A2691,2)="EN","Yes","No")</f>
        <v>Yes</v>
      </c>
      <c r="F2691" t="str">
        <f t="shared" ref="F2691:F2754" si="254">IF(RIGHT($A2691,2)="EN","900","0")</f>
        <v>900</v>
      </c>
      <c r="G2691" t="s">
        <v>154</v>
      </c>
      <c r="H2691" t="s">
        <v>155</v>
      </c>
      <c r="I2691" t="str">
        <f t="shared" ref="I2691:I2754" si="255">IF(RIGHT($A2691,2)="EN","禁用","")</f>
        <v>禁用</v>
      </c>
      <c r="J2691" t="str">
        <f t="shared" ref="J2691:J2754" si="256">IF(RIGHT($A2691,2)="EN","启用","")</f>
        <v>启用</v>
      </c>
      <c r="K2691" t="str">
        <f>VLOOKUP('intouch变量（离散）'!$A2691,基本表格!$G:$Q,9,FALSE)</f>
        <v>None</v>
      </c>
      <c r="L2691">
        <v>1</v>
      </c>
      <c r="M2691" t="s">
        <v>156</v>
      </c>
      <c r="N2691" t="s">
        <v>157</v>
      </c>
      <c r="O2691" t="s">
        <v>158</v>
      </c>
      <c r="P2691" t="str">
        <f>VLOOKUP('intouch变量（离散）'!$A2691,基本表格!$G:$Q,3,FALSE)</f>
        <v>DB100,X12.2</v>
      </c>
      <c r="Q2691" t="str">
        <f>VLOOKUP('intouch变量（离散）'!$A2691,基本表格!$G:$Q,10,FALSE)</f>
        <v>No</v>
      </c>
      <c r="R2691" t="str">
        <f t="shared" si="252"/>
        <v>DB100,X12.2 2121+P2-M1 1#双螺旋运输机A 电机控制 右跑偏保护使能</v>
      </c>
      <c r="S2691">
        <v>0</v>
      </c>
      <c r="T2691">
        <v>0</v>
      </c>
    </row>
    <row r="2692" spans="1:20">
      <c r="A2692" t="s">
        <v>2848</v>
      </c>
      <c r="B2692" s="11" t="str">
        <f t="shared" si="251"/>
        <v>CHPF</v>
      </c>
      <c r="C2692" s="11" t="str">
        <f>VLOOKUP('intouch变量（离散）'!$A2692,基本表格!$G:$Q,2,FALSE)</f>
        <v>2121+P2-M1 1#双螺旋运输机A 电机控制 右跑偏导致停机</v>
      </c>
      <c r="D2692" t="s">
        <v>154</v>
      </c>
      <c r="E2692" t="str">
        <f t="shared" si="253"/>
        <v>No</v>
      </c>
      <c r="F2692" t="str">
        <f t="shared" si="254"/>
        <v>0</v>
      </c>
      <c r="G2692" t="s">
        <v>154</v>
      </c>
      <c r="H2692" t="s">
        <v>155</v>
      </c>
      <c r="I2692" t="str">
        <f t="shared" si="255"/>
        <v/>
      </c>
      <c r="J2692" t="str">
        <f t="shared" si="256"/>
        <v/>
      </c>
      <c r="K2692" t="str">
        <f>VLOOKUP('intouch变量（离散）'!$A2692,基本表格!$G:$Q,9,FALSE)</f>
        <v>On</v>
      </c>
      <c r="L2692">
        <v>1</v>
      </c>
      <c r="M2692" t="s">
        <v>156</v>
      </c>
      <c r="N2692" t="s">
        <v>157</v>
      </c>
      <c r="O2692" t="s">
        <v>158</v>
      </c>
      <c r="P2692" t="str">
        <f>VLOOKUP('intouch变量（离散）'!$A2692,基本表格!$G:$Q,3,FALSE)</f>
        <v>DB100,X12.3</v>
      </c>
      <c r="Q2692" t="str">
        <f>VLOOKUP('intouch变量（离散）'!$A2692,基本表格!$G:$Q,10,FALSE)</f>
        <v>Yes</v>
      </c>
      <c r="R2692" t="str">
        <f t="shared" si="252"/>
        <v>DB100,X12.3 2121+P2-M1 1#双螺旋运输机A 电机控制 右跑偏导致停机</v>
      </c>
      <c r="S2692">
        <v>0</v>
      </c>
      <c r="T2692">
        <v>0</v>
      </c>
    </row>
    <row r="2693" spans="1:20">
      <c r="A2693" t="s">
        <v>2849</v>
      </c>
      <c r="B2693" s="11" t="str">
        <f t="shared" ref="B2693:B2756" si="257">LEFT(A2693,4)</f>
        <v>CHPF</v>
      </c>
      <c r="C2693" s="11" t="str">
        <f>VLOOKUP('intouch变量（离散）'!$A2693,基本表格!$G:$Q,2,FALSE)</f>
        <v>2121+P2-M1 1#双螺旋运输机A 电机控制 三角型</v>
      </c>
      <c r="D2693" t="s">
        <v>154</v>
      </c>
      <c r="E2693" t="str">
        <f t="shared" si="253"/>
        <v>No</v>
      </c>
      <c r="F2693" t="str">
        <f t="shared" si="254"/>
        <v>0</v>
      </c>
      <c r="G2693" t="s">
        <v>154</v>
      </c>
      <c r="H2693" t="s">
        <v>155</v>
      </c>
      <c r="I2693" t="str">
        <f t="shared" si="255"/>
        <v/>
      </c>
      <c r="J2693" t="str">
        <f t="shared" si="256"/>
        <v/>
      </c>
      <c r="K2693" t="str">
        <f>VLOOKUP('intouch变量（离散）'!$A2693,基本表格!$G:$Q,9,FALSE)</f>
        <v>None</v>
      </c>
      <c r="L2693">
        <v>1</v>
      </c>
      <c r="M2693" t="s">
        <v>156</v>
      </c>
      <c r="N2693" t="s">
        <v>157</v>
      </c>
      <c r="O2693" t="s">
        <v>158</v>
      </c>
      <c r="P2693" t="str">
        <f>VLOOKUP('intouch变量（离散）'!$A2693,基本表格!$G:$Q,3,FALSE)</f>
        <v>DB100,X16.0</v>
      </c>
      <c r="Q2693" t="str">
        <f>VLOOKUP('intouch变量（离散）'!$A2693,基本表格!$G:$Q,10,FALSE)</f>
        <v>Yes</v>
      </c>
      <c r="R2693" t="str">
        <f t="shared" ref="R2693:R2756" si="258">P2693&amp;" "&amp;C2693</f>
        <v>DB100,X16.0 2121+P2-M1 1#双螺旋运输机A 电机控制 三角型</v>
      </c>
      <c r="S2693">
        <v>0</v>
      </c>
      <c r="T2693">
        <v>0</v>
      </c>
    </row>
    <row r="2694" spans="1:20">
      <c r="A2694" t="s">
        <v>2850</v>
      </c>
      <c r="B2694" s="11" t="str">
        <f t="shared" si="257"/>
        <v>CHPF</v>
      </c>
      <c r="C2694" s="11" t="str">
        <f>VLOOKUP('intouch变量（离散）'!$A2694,基本表格!$G:$Q,2,FALSE)</f>
        <v>2121+P2-M1 1#双螺旋运输机A 电机控制 星型</v>
      </c>
      <c r="D2694" t="s">
        <v>154</v>
      </c>
      <c r="E2694" t="str">
        <f t="shared" si="253"/>
        <v>No</v>
      </c>
      <c r="F2694" t="str">
        <f t="shared" si="254"/>
        <v>0</v>
      </c>
      <c r="G2694" t="s">
        <v>154</v>
      </c>
      <c r="H2694" t="s">
        <v>155</v>
      </c>
      <c r="I2694" t="str">
        <f t="shared" si="255"/>
        <v/>
      </c>
      <c r="J2694" t="str">
        <f t="shared" si="256"/>
        <v/>
      </c>
      <c r="K2694" t="str">
        <f>VLOOKUP('intouch变量（离散）'!$A2694,基本表格!$G:$Q,9,FALSE)</f>
        <v>None</v>
      </c>
      <c r="L2694">
        <v>1</v>
      </c>
      <c r="M2694" t="s">
        <v>156</v>
      </c>
      <c r="N2694" t="s">
        <v>157</v>
      </c>
      <c r="O2694" t="s">
        <v>158</v>
      </c>
      <c r="P2694" t="str">
        <f>VLOOKUP('intouch变量（离散）'!$A2694,基本表格!$G:$Q,3,FALSE)</f>
        <v>DB100,X16.1</v>
      </c>
      <c r="Q2694" t="str">
        <f>VLOOKUP('intouch变量（离散）'!$A2694,基本表格!$G:$Q,10,FALSE)</f>
        <v>Yes</v>
      </c>
      <c r="R2694" t="str">
        <f t="shared" si="258"/>
        <v>DB100,X16.1 2121+P2-M1 1#双螺旋运输机A 电机控制 星型</v>
      </c>
      <c r="S2694">
        <v>0</v>
      </c>
      <c r="T2694">
        <v>0</v>
      </c>
    </row>
    <row r="2695" spans="1:20">
      <c r="A2695" t="s">
        <v>2851</v>
      </c>
      <c r="B2695" s="11" t="str">
        <f t="shared" si="257"/>
        <v>CHPF</v>
      </c>
      <c r="C2695" s="11" t="str">
        <f>VLOOKUP('intouch变量（离散）'!$A2695,基本表格!$G:$Q,2,FALSE)</f>
        <v>2121+P2-M1 1#双螺旋运输机A 电机控制 维修开关</v>
      </c>
      <c r="D2695" t="s">
        <v>154</v>
      </c>
      <c r="E2695" t="str">
        <f t="shared" si="253"/>
        <v>No</v>
      </c>
      <c r="F2695" t="str">
        <f t="shared" si="254"/>
        <v>0</v>
      </c>
      <c r="G2695" t="s">
        <v>154</v>
      </c>
      <c r="H2695" t="s">
        <v>155</v>
      </c>
      <c r="I2695" t="str">
        <f t="shared" si="255"/>
        <v/>
      </c>
      <c r="J2695" t="str">
        <f t="shared" si="256"/>
        <v/>
      </c>
      <c r="K2695" t="str">
        <f>VLOOKUP('intouch变量（离散）'!$A2695,基本表格!$G:$Q,9,FALSE)</f>
        <v>On</v>
      </c>
      <c r="L2695">
        <v>1</v>
      </c>
      <c r="M2695" t="s">
        <v>156</v>
      </c>
      <c r="N2695" t="s">
        <v>157</v>
      </c>
      <c r="O2695" t="s">
        <v>158</v>
      </c>
      <c r="P2695" t="str">
        <f>VLOOKUP('intouch变量（离散）'!$A2695,基本表格!$G:$Q,3,FALSE)</f>
        <v>DB100,X16.2</v>
      </c>
      <c r="Q2695" t="str">
        <f>VLOOKUP('intouch变量（离散）'!$A2695,基本表格!$G:$Q,10,FALSE)</f>
        <v>Yes</v>
      </c>
      <c r="R2695" t="str">
        <f t="shared" si="258"/>
        <v>DB100,X16.2 2121+P2-M1 1#双螺旋运输机A 电机控制 维修开关</v>
      </c>
      <c r="S2695">
        <v>0</v>
      </c>
      <c r="T2695">
        <v>0</v>
      </c>
    </row>
    <row r="2696" spans="1:20">
      <c r="A2696" t="s">
        <v>2852</v>
      </c>
      <c r="B2696" s="11" t="str">
        <f t="shared" si="257"/>
        <v>CHPF</v>
      </c>
      <c r="C2696" s="11" t="str">
        <f>VLOOKUP('intouch变量（离散）'!$A2696,基本表格!$G:$Q,2,FALSE)</f>
        <v>2121+P2-M1 1#双螺旋运输机A 电机控制 左跑偏2检测</v>
      </c>
      <c r="D2696" t="s">
        <v>154</v>
      </c>
      <c r="E2696" t="str">
        <f t="shared" si="253"/>
        <v>No</v>
      </c>
      <c r="F2696" t="str">
        <f t="shared" si="254"/>
        <v>0</v>
      </c>
      <c r="G2696" t="s">
        <v>154</v>
      </c>
      <c r="H2696" t="s">
        <v>155</v>
      </c>
      <c r="I2696" t="str">
        <f t="shared" si="255"/>
        <v/>
      </c>
      <c r="J2696" t="str">
        <f t="shared" si="256"/>
        <v/>
      </c>
      <c r="K2696" t="str">
        <f>VLOOKUP('intouch变量（离散）'!$A2696,基本表格!$G:$Q,9,FALSE)</f>
        <v>None</v>
      </c>
      <c r="L2696">
        <v>1</v>
      </c>
      <c r="M2696" t="s">
        <v>156</v>
      </c>
      <c r="N2696" t="s">
        <v>157</v>
      </c>
      <c r="O2696" t="s">
        <v>158</v>
      </c>
      <c r="P2696" t="str">
        <f>VLOOKUP('intouch变量（离散）'!$A2696,基本表格!$G:$Q,3,FALSE)</f>
        <v>DB100,X16.3</v>
      </c>
      <c r="Q2696" t="str">
        <f>VLOOKUP('intouch变量（离散）'!$A2696,基本表格!$G:$Q,10,FALSE)</f>
        <v>Yes</v>
      </c>
      <c r="R2696" t="str">
        <f t="shared" si="258"/>
        <v>DB100,X16.3 2121+P2-M1 1#双螺旋运输机A 电机控制 左跑偏2检测</v>
      </c>
      <c r="S2696">
        <v>0</v>
      </c>
      <c r="T2696">
        <v>0</v>
      </c>
    </row>
    <row r="2697" spans="1:20">
      <c r="A2697" t="s">
        <v>2853</v>
      </c>
      <c r="B2697" s="11" t="str">
        <f t="shared" si="257"/>
        <v>CHPF</v>
      </c>
      <c r="C2697" s="11" t="str">
        <f>VLOOKUP('intouch变量（离散）'!$A2697,基本表格!$G:$Q,2,FALSE)</f>
        <v>2121+P2-M1 1#双螺旋运输机A 电机控制 右跑偏2检测</v>
      </c>
      <c r="D2697" t="s">
        <v>154</v>
      </c>
      <c r="E2697" t="str">
        <f t="shared" si="253"/>
        <v>No</v>
      </c>
      <c r="F2697" t="str">
        <f t="shared" si="254"/>
        <v>0</v>
      </c>
      <c r="G2697" t="s">
        <v>154</v>
      </c>
      <c r="H2697" t="s">
        <v>155</v>
      </c>
      <c r="I2697" t="str">
        <f t="shared" si="255"/>
        <v/>
      </c>
      <c r="J2697" t="str">
        <f t="shared" si="256"/>
        <v/>
      </c>
      <c r="K2697" t="str">
        <f>VLOOKUP('intouch变量（离散）'!$A2697,基本表格!$G:$Q,9,FALSE)</f>
        <v>None</v>
      </c>
      <c r="L2697">
        <v>1</v>
      </c>
      <c r="M2697" t="s">
        <v>156</v>
      </c>
      <c r="N2697" t="s">
        <v>157</v>
      </c>
      <c r="O2697" t="s">
        <v>158</v>
      </c>
      <c r="P2697" t="str">
        <f>VLOOKUP('intouch变量（离散）'!$A2697,基本表格!$G:$Q,3,FALSE)</f>
        <v>DB100,X16.4</v>
      </c>
      <c r="Q2697" t="str">
        <f>VLOOKUP('intouch变量（离散）'!$A2697,基本表格!$G:$Q,10,FALSE)</f>
        <v>Yes</v>
      </c>
      <c r="R2697" t="str">
        <f t="shared" si="258"/>
        <v>DB100,X16.4 2121+P2-M1 1#双螺旋运输机A 电机控制 右跑偏2检测</v>
      </c>
      <c r="S2697">
        <v>0</v>
      </c>
      <c r="T2697">
        <v>0</v>
      </c>
    </row>
    <row r="2698" spans="1:20">
      <c r="A2698" t="s">
        <v>2854</v>
      </c>
      <c r="B2698" s="11" t="str">
        <f t="shared" si="257"/>
        <v>CHPF</v>
      </c>
      <c r="C2698" s="11" t="str">
        <f>VLOOKUP('intouch变量（离散）'!$A2698,基本表格!$G:$Q,2,FALSE)</f>
        <v>2121+P2-M1 1#双螺旋运输机A 给定频率 上限保护使能</v>
      </c>
      <c r="D2698" t="s">
        <v>154</v>
      </c>
      <c r="E2698" t="str">
        <f t="shared" si="253"/>
        <v>Yes</v>
      </c>
      <c r="F2698" t="str">
        <f t="shared" si="254"/>
        <v>900</v>
      </c>
      <c r="G2698" t="s">
        <v>154</v>
      </c>
      <c r="H2698" t="s">
        <v>155</v>
      </c>
      <c r="I2698" t="str">
        <f t="shared" si="255"/>
        <v>禁用</v>
      </c>
      <c r="J2698" t="str">
        <f t="shared" si="256"/>
        <v>启用</v>
      </c>
      <c r="K2698" t="str">
        <f>VLOOKUP('intouch变量（离散）'!$A2698,基本表格!$G:$Q,9,FALSE)</f>
        <v>None</v>
      </c>
      <c r="L2698">
        <v>1</v>
      </c>
      <c r="M2698" t="s">
        <v>156</v>
      </c>
      <c r="N2698" t="s">
        <v>157</v>
      </c>
      <c r="O2698" t="s">
        <v>158</v>
      </c>
      <c r="P2698" t="str">
        <f>VLOOKUP('intouch变量（离散）'!$A2698,基本表格!$G:$Q,3,FALSE)</f>
        <v>DB100,X50.3</v>
      </c>
      <c r="Q2698" t="str">
        <f>VLOOKUP('intouch变量（离散）'!$A2698,基本表格!$G:$Q,10,FALSE)</f>
        <v>No</v>
      </c>
      <c r="R2698" t="str">
        <f t="shared" si="258"/>
        <v>DB100,X50.3 2121+P2-M1 1#双螺旋运输机A 给定频率 上限保护使能</v>
      </c>
      <c r="S2698">
        <v>0</v>
      </c>
      <c r="T2698">
        <v>0</v>
      </c>
    </row>
    <row r="2699" spans="1:20">
      <c r="A2699" t="s">
        <v>2855</v>
      </c>
      <c r="B2699" s="11" t="str">
        <f t="shared" si="257"/>
        <v>CHPF</v>
      </c>
      <c r="C2699" s="11" t="str">
        <f>VLOOKUP('intouch变量（离散）'!$A2699,基本表格!$G:$Q,2,FALSE)</f>
        <v>2121+P2-M1 1#双螺旋运输机A 给定频率 下限保护使能</v>
      </c>
      <c r="D2699" t="s">
        <v>154</v>
      </c>
      <c r="E2699" t="str">
        <f t="shared" si="253"/>
        <v>Yes</v>
      </c>
      <c r="F2699" t="str">
        <f t="shared" si="254"/>
        <v>900</v>
      </c>
      <c r="G2699" t="s">
        <v>154</v>
      </c>
      <c r="H2699" t="s">
        <v>155</v>
      </c>
      <c r="I2699" t="str">
        <f t="shared" si="255"/>
        <v>禁用</v>
      </c>
      <c r="J2699" t="str">
        <f t="shared" si="256"/>
        <v>启用</v>
      </c>
      <c r="K2699" t="str">
        <f>VLOOKUP('intouch变量（离散）'!$A2699,基本表格!$G:$Q,9,FALSE)</f>
        <v>None</v>
      </c>
      <c r="L2699">
        <v>1</v>
      </c>
      <c r="M2699" t="s">
        <v>156</v>
      </c>
      <c r="N2699" t="s">
        <v>157</v>
      </c>
      <c r="O2699" t="s">
        <v>158</v>
      </c>
      <c r="P2699" t="str">
        <f>VLOOKUP('intouch变量（离散）'!$A2699,基本表格!$G:$Q,3,FALSE)</f>
        <v>DB100,X50.4</v>
      </c>
      <c r="Q2699" t="str">
        <f>VLOOKUP('intouch变量（离散）'!$A2699,基本表格!$G:$Q,10,FALSE)</f>
        <v>No</v>
      </c>
      <c r="R2699" t="str">
        <f t="shared" si="258"/>
        <v>DB100,X50.4 2121+P2-M1 1#双螺旋运输机A 给定频率 下限保护使能</v>
      </c>
      <c r="S2699">
        <v>0</v>
      </c>
      <c r="T2699">
        <v>0</v>
      </c>
    </row>
    <row r="2700" spans="1:20">
      <c r="A2700" t="s">
        <v>2856</v>
      </c>
      <c r="B2700" s="11" t="str">
        <f t="shared" si="257"/>
        <v>CHPF</v>
      </c>
      <c r="C2700" s="11" t="str">
        <f>VLOOKUP('intouch变量（离散）'!$A2700,基本表格!$G:$Q,2,FALSE)</f>
        <v>2121+P2-M1 1#双螺旋运输机A 给定频率 上限报警</v>
      </c>
      <c r="D2700" t="s">
        <v>154</v>
      </c>
      <c r="E2700" t="str">
        <f t="shared" si="253"/>
        <v>No</v>
      </c>
      <c r="F2700" t="str">
        <f t="shared" si="254"/>
        <v>0</v>
      </c>
      <c r="G2700" t="s">
        <v>154</v>
      </c>
      <c r="H2700" t="s">
        <v>155</v>
      </c>
      <c r="I2700" t="str">
        <f t="shared" si="255"/>
        <v/>
      </c>
      <c r="J2700" t="str">
        <f t="shared" si="256"/>
        <v/>
      </c>
      <c r="K2700" t="str">
        <f>VLOOKUP('intouch变量（离散）'!$A2700,基本表格!$G:$Q,9,FALSE)</f>
        <v>None</v>
      </c>
      <c r="L2700">
        <v>1</v>
      </c>
      <c r="M2700" t="s">
        <v>156</v>
      </c>
      <c r="N2700" t="s">
        <v>157</v>
      </c>
      <c r="O2700" t="s">
        <v>158</v>
      </c>
      <c r="P2700" t="str">
        <f>VLOOKUP('intouch变量（离散）'!$A2700,基本表格!$G:$Q,3,FALSE)</f>
        <v>DB100,X50.5</v>
      </c>
      <c r="Q2700" t="str">
        <f>VLOOKUP('intouch变量（离散）'!$A2700,基本表格!$G:$Q,10,FALSE)</f>
        <v>Yes</v>
      </c>
      <c r="R2700" t="str">
        <f t="shared" si="258"/>
        <v>DB100,X50.5 2121+P2-M1 1#双螺旋运输机A 给定频率 上限报警</v>
      </c>
      <c r="S2700">
        <v>0</v>
      </c>
      <c r="T2700">
        <v>0</v>
      </c>
    </row>
    <row r="2701" spans="1:20">
      <c r="A2701" t="s">
        <v>2857</v>
      </c>
      <c r="B2701" s="11" t="str">
        <f t="shared" si="257"/>
        <v>CHPF</v>
      </c>
      <c r="C2701" s="11" t="str">
        <f>VLOOKUP('intouch变量（离散）'!$A2701,基本表格!$G:$Q,2,FALSE)</f>
        <v>2121+P2-M1 1#双螺旋运输机A 给定频率 下限报警</v>
      </c>
      <c r="D2701" t="s">
        <v>154</v>
      </c>
      <c r="E2701" t="str">
        <f t="shared" si="253"/>
        <v>No</v>
      </c>
      <c r="F2701" t="str">
        <f t="shared" si="254"/>
        <v>0</v>
      </c>
      <c r="G2701" t="s">
        <v>154</v>
      </c>
      <c r="H2701" t="s">
        <v>155</v>
      </c>
      <c r="I2701" t="str">
        <f t="shared" si="255"/>
        <v/>
      </c>
      <c r="J2701" t="str">
        <f t="shared" si="256"/>
        <v/>
      </c>
      <c r="K2701" t="str">
        <f>VLOOKUP('intouch变量（离散）'!$A2701,基本表格!$G:$Q,9,FALSE)</f>
        <v>None</v>
      </c>
      <c r="L2701">
        <v>1</v>
      </c>
      <c r="M2701" t="s">
        <v>156</v>
      </c>
      <c r="N2701" t="s">
        <v>157</v>
      </c>
      <c r="O2701" t="s">
        <v>158</v>
      </c>
      <c r="P2701" t="str">
        <f>VLOOKUP('intouch变量（离散）'!$A2701,基本表格!$G:$Q,3,FALSE)</f>
        <v>DB100,X50.6</v>
      </c>
      <c r="Q2701" t="str">
        <f>VLOOKUP('intouch变量（离散）'!$A2701,基本表格!$G:$Q,10,FALSE)</f>
        <v>Yes</v>
      </c>
      <c r="R2701" t="str">
        <f t="shared" si="258"/>
        <v>DB100,X50.6 2121+P2-M1 1#双螺旋运输机A 给定频率 下限报警</v>
      </c>
      <c r="S2701">
        <v>0</v>
      </c>
      <c r="T2701">
        <v>0</v>
      </c>
    </row>
    <row r="2702" spans="1:20">
      <c r="A2702" t="s">
        <v>2858</v>
      </c>
      <c r="B2702" s="11" t="str">
        <f t="shared" si="257"/>
        <v>CHPF</v>
      </c>
      <c r="C2702" s="11" t="str">
        <f>VLOOKUP('intouch变量（离散）'!$A2702,基本表格!$G:$Q,2,FALSE)</f>
        <v>2121+P2-M1 1#双螺旋运输机A 给定频率 上上限报警</v>
      </c>
      <c r="D2702" t="s">
        <v>154</v>
      </c>
      <c r="E2702" t="str">
        <f t="shared" si="253"/>
        <v>No</v>
      </c>
      <c r="F2702" t="str">
        <f t="shared" si="254"/>
        <v>0</v>
      </c>
      <c r="G2702" t="s">
        <v>154</v>
      </c>
      <c r="H2702" t="s">
        <v>155</v>
      </c>
      <c r="I2702" t="str">
        <f t="shared" si="255"/>
        <v/>
      </c>
      <c r="J2702" t="str">
        <f t="shared" si="256"/>
        <v/>
      </c>
      <c r="K2702" t="str">
        <f>VLOOKUP('intouch变量（离散）'!$A2702,基本表格!$G:$Q,9,FALSE)</f>
        <v>On</v>
      </c>
      <c r="L2702">
        <v>1</v>
      </c>
      <c r="M2702" t="s">
        <v>156</v>
      </c>
      <c r="N2702" t="s">
        <v>157</v>
      </c>
      <c r="O2702" t="s">
        <v>158</v>
      </c>
      <c r="P2702" t="str">
        <f>VLOOKUP('intouch变量（离散）'!$A2702,基本表格!$G:$Q,3,FALSE)</f>
        <v>DB100,X50.7</v>
      </c>
      <c r="Q2702" t="str">
        <f>VLOOKUP('intouch变量（离散）'!$A2702,基本表格!$G:$Q,10,FALSE)</f>
        <v>Yes</v>
      </c>
      <c r="R2702" t="str">
        <f t="shared" si="258"/>
        <v>DB100,X50.7 2121+P2-M1 1#双螺旋运输机A 给定频率 上上限报警</v>
      </c>
      <c r="S2702">
        <v>0</v>
      </c>
      <c r="T2702">
        <v>0</v>
      </c>
    </row>
    <row r="2703" spans="1:20">
      <c r="A2703" t="s">
        <v>2859</v>
      </c>
      <c r="B2703" s="11" t="str">
        <f t="shared" si="257"/>
        <v>CHPF</v>
      </c>
      <c r="C2703" s="11" t="str">
        <f>VLOOKUP('intouch变量（离散）'!$A2703,基本表格!$G:$Q,2,FALSE)</f>
        <v>2121+P2-M1 1#双螺旋运输机A 给定频率 下下限报警</v>
      </c>
      <c r="D2703" t="s">
        <v>154</v>
      </c>
      <c r="E2703" t="str">
        <f t="shared" si="253"/>
        <v>No</v>
      </c>
      <c r="F2703" t="str">
        <f t="shared" si="254"/>
        <v>0</v>
      </c>
      <c r="G2703" t="s">
        <v>154</v>
      </c>
      <c r="H2703" t="s">
        <v>155</v>
      </c>
      <c r="I2703" t="str">
        <f t="shared" si="255"/>
        <v/>
      </c>
      <c r="J2703" t="str">
        <f t="shared" si="256"/>
        <v/>
      </c>
      <c r="K2703" t="str">
        <f>VLOOKUP('intouch变量（离散）'!$A2703,基本表格!$G:$Q,9,FALSE)</f>
        <v>On</v>
      </c>
      <c r="L2703">
        <v>1</v>
      </c>
      <c r="M2703" t="s">
        <v>156</v>
      </c>
      <c r="N2703" t="s">
        <v>157</v>
      </c>
      <c r="O2703" t="s">
        <v>158</v>
      </c>
      <c r="P2703" t="str">
        <f>VLOOKUP('intouch变量（离散）'!$A2703,基本表格!$G:$Q,3,FALSE)</f>
        <v>DB100,X51.0</v>
      </c>
      <c r="Q2703" t="str">
        <f>VLOOKUP('intouch变量（离散）'!$A2703,基本表格!$G:$Q,10,FALSE)</f>
        <v>Yes</v>
      </c>
      <c r="R2703" t="str">
        <f t="shared" si="258"/>
        <v>DB100,X51.0 2121+P2-M1 1#双螺旋运输机A 给定频率 下下限报警</v>
      </c>
      <c r="S2703">
        <v>0</v>
      </c>
      <c r="T2703">
        <v>0</v>
      </c>
    </row>
    <row r="2704" spans="1:20">
      <c r="A2704" t="s">
        <v>2860</v>
      </c>
      <c r="B2704" s="11" t="str">
        <f t="shared" si="257"/>
        <v>CHPF</v>
      </c>
      <c r="C2704" s="11" t="str">
        <f>VLOOKUP('intouch变量（离散）'!$A2704,基本表格!$G:$Q,2,FALSE)</f>
        <v>2121+P2-M1 1#双螺旋运输机A 给定频率 极限报警</v>
      </c>
      <c r="D2704" t="s">
        <v>154</v>
      </c>
      <c r="E2704" t="str">
        <f t="shared" si="253"/>
        <v>No</v>
      </c>
      <c r="F2704" t="str">
        <f t="shared" si="254"/>
        <v>0</v>
      </c>
      <c r="G2704" t="s">
        <v>154</v>
      </c>
      <c r="H2704" t="s">
        <v>155</v>
      </c>
      <c r="I2704" t="str">
        <f t="shared" si="255"/>
        <v/>
      </c>
      <c r="J2704" t="str">
        <f t="shared" si="256"/>
        <v/>
      </c>
      <c r="K2704" t="str">
        <f>VLOOKUP('intouch变量（离散）'!$A2704,基本表格!$G:$Q,9,FALSE)</f>
        <v>On</v>
      </c>
      <c r="L2704">
        <v>1</v>
      </c>
      <c r="M2704" t="s">
        <v>156</v>
      </c>
      <c r="N2704" t="s">
        <v>157</v>
      </c>
      <c r="O2704" t="s">
        <v>158</v>
      </c>
      <c r="P2704" t="str">
        <f>VLOOKUP('intouch变量（离散）'!$A2704,基本表格!$G:$Q,3,FALSE)</f>
        <v>DB100,X51.1</v>
      </c>
      <c r="Q2704" t="str">
        <f>VLOOKUP('intouch变量（离散）'!$A2704,基本表格!$G:$Q,10,FALSE)</f>
        <v>Yes</v>
      </c>
      <c r="R2704" t="str">
        <f t="shared" si="258"/>
        <v>DB100,X51.1 2121+P2-M1 1#双螺旋运输机A 给定频率 极限报警</v>
      </c>
      <c r="S2704">
        <v>0</v>
      </c>
      <c r="T2704">
        <v>0</v>
      </c>
    </row>
    <row r="2705" spans="1:20">
      <c r="A2705" t="s">
        <v>2861</v>
      </c>
      <c r="B2705" s="11" t="str">
        <f t="shared" si="257"/>
        <v>CHPF</v>
      </c>
      <c r="C2705" s="11" t="str">
        <f>VLOOKUP('intouch变量（离散）'!$A2705,基本表格!$G:$Q,2,FALSE)</f>
        <v>2121+P2-M1 1#双螺旋运输机A 给定频率 传感器断线报警</v>
      </c>
      <c r="D2705" t="s">
        <v>154</v>
      </c>
      <c r="E2705" t="str">
        <f t="shared" si="253"/>
        <v>No</v>
      </c>
      <c r="F2705" t="str">
        <f t="shared" si="254"/>
        <v>0</v>
      </c>
      <c r="G2705" t="s">
        <v>154</v>
      </c>
      <c r="H2705" t="s">
        <v>155</v>
      </c>
      <c r="I2705" t="str">
        <f t="shared" si="255"/>
        <v/>
      </c>
      <c r="J2705" t="str">
        <f t="shared" si="256"/>
        <v/>
      </c>
      <c r="K2705" t="str">
        <f>VLOOKUP('intouch变量（离散）'!$A2705,基本表格!$G:$Q,9,FALSE)</f>
        <v>On</v>
      </c>
      <c r="L2705">
        <v>1</v>
      </c>
      <c r="M2705" t="s">
        <v>156</v>
      </c>
      <c r="N2705" t="s">
        <v>157</v>
      </c>
      <c r="O2705" t="s">
        <v>158</v>
      </c>
      <c r="P2705" t="str">
        <f>VLOOKUP('intouch变量（离散）'!$A2705,基本表格!$G:$Q,3,FALSE)</f>
        <v>DB100,X51.2</v>
      </c>
      <c r="Q2705" t="str">
        <f>VLOOKUP('intouch变量（离散）'!$A2705,基本表格!$G:$Q,10,FALSE)</f>
        <v>Yes</v>
      </c>
      <c r="R2705" t="str">
        <f t="shared" si="258"/>
        <v>DB100,X51.2 2121+P2-M1 1#双螺旋运输机A 给定频率 传感器断线报警</v>
      </c>
      <c r="S2705">
        <v>0</v>
      </c>
      <c r="T2705">
        <v>0</v>
      </c>
    </row>
    <row r="2706" spans="1:20">
      <c r="A2706" t="s">
        <v>2862</v>
      </c>
      <c r="B2706" s="11" t="str">
        <f t="shared" si="257"/>
        <v>CHPF</v>
      </c>
      <c r="C2706" s="11" t="str">
        <f>VLOOKUP('intouch变量（离散）'!$A2706,基本表格!$G:$Q,2,FALSE)</f>
        <v>2121+P2-M1 1#双螺旋运输机A 反馈频率 上限保护使能</v>
      </c>
      <c r="D2706" t="s">
        <v>154</v>
      </c>
      <c r="E2706" t="str">
        <f t="shared" si="253"/>
        <v>Yes</v>
      </c>
      <c r="F2706" t="str">
        <f t="shared" si="254"/>
        <v>900</v>
      </c>
      <c r="G2706" t="s">
        <v>154</v>
      </c>
      <c r="H2706" t="s">
        <v>155</v>
      </c>
      <c r="I2706" t="str">
        <f t="shared" si="255"/>
        <v>禁用</v>
      </c>
      <c r="J2706" t="str">
        <f t="shared" si="256"/>
        <v>启用</v>
      </c>
      <c r="K2706" t="str">
        <f>VLOOKUP('intouch变量（离散）'!$A2706,基本表格!$G:$Q,9,FALSE)</f>
        <v>None</v>
      </c>
      <c r="L2706">
        <v>1</v>
      </c>
      <c r="M2706" t="s">
        <v>156</v>
      </c>
      <c r="N2706" t="s">
        <v>157</v>
      </c>
      <c r="O2706" t="s">
        <v>158</v>
      </c>
      <c r="P2706" t="str">
        <f>VLOOKUP('intouch变量（离散）'!$A2706,基本表格!$G:$Q,3,FALSE)</f>
        <v>DB100,X100.3</v>
      </c>
      <c r="Q2706" t="str">
        <f>VLOOKUP('intouch变量（离散）'!$A2706,基本表格!$G:$Q,10,FALSE)</f>
        <v>No</v>
      </c>
      <c r="R2706" t="str">
        <f t="shared" si="258"/>
        <v>DB100,X100.3 2121+P2-M1 1#双螺旋运输机A 反馈频率 上限保护使能</v>
      </c>
      <c r="S2706">
        <v>0</v>
      </c>
      <c r="T2706">
        <v>0</v>
      </c>
    </row>
    <row r="2707" spans="1:20">
      <c r="A2707" t="s">
        <v>2863</v>
      </c>
      <c r="B2707" s="11" t="str">
        <f t="shared" si="257"/>
        <v>CHPF</v>
      </c>
      <c r="C2707" s="11" t="str">
        <f>VLOOKUP('intouch变量（离散）'!$A2707,基本表格!$G:$Q,2,FALSE)</f>
        <v>2121+P2-M1 1#双螺旋运输机A 反馈频率 下限保护使能</v>
      </c>
      <c r="D2707" t="s">
        <v>154</v>
      </c>
      <c r="E2707" t="str">
        <f t="shared" si="253"/>
        <v>Yes</v>
      </c>
      <c r="F2707" t="str">
        <f t="shared" si="254"/>
        <v>900</v>
      </c>
      <c r="G2707" t="s">
        <v>154</v>
      </c>
      <c r="H2707" t="s">
        <v>155</v>
      </c>
      <c r="I2707" t="str">
        <f t="shared" si="255"/>
        <v>禁用</v>
      </c>
      <c r="J2707" t="str">
        <f t="shared" si="256"/>
        <v>启用</v>
      </c>
      <c r="K2707" t="str">
        <f>VLOOKUP('intouch变量（离散）'!$A2707,基本表格!$G:$Q,9,FALSE)</f>
        <v>None</v>
      </c>
      <c r="L2707">
        <v>1</v>
      </c>
      <c r="M2707" t="s">
        <v>156</v>
      </c>
      <c r="N2707" t="s">
        <v>157</v>
      </c>
      <c r="O2707" t="s">
        <v>158</v>
      </c>
      <c r="P2707" t="str">
        <f>VLOOKUP('intouch变量（离散）'!$A2707,基本表格!$G:$Q,3,FALSE)</f>
        <v>DB100,X100.4</v>
      </c>
      <c r="Q2707" t="str">
        <f>VLOOKUP('intouch变量（离散）'!$A2707,基本表格!$G:$Q,10,FALSE)</f>
        <v>No</v>
      </c>
      <c r="R2707" t="str">
        <f t="shared" si="258"/>
        <v>DB100,X100.4 2121+P2-M1 1#双螺旋运输机A 反馈频率 下限保护使能</v>
      </c>
      <c r="S2707">
        <v>0</v>
      </c>
      <c r="T2707">
        <v>0</v>
      </c>
    </row>
    <row r="2708" spans="1:20">
      <c r="A2708" t="s">
        <v>2864</v>
      </c>
      <c r="B2708" s="11" t="str">
        <f t="shared" si="257"/>
        <v>CHPF</v>
      </c>
      <c r="C2708" s="11" t="str">
        <f>VLOOKUP('intouch变量（离散）'!$A2708,基本表格!$G:$Q,2,FALSE)</f>
        <v>2121+P2-M1 1#双螺旋运输机A 反馈频率 上限报警</v>
      </c>
      <c r="D2708" t="s">
        <v>154</v>
      </c>
      <c r="E2708" t="str">
        <f t="shared" si="253"/>
        <v>No</v>
      </c>
      <c r="F2708" t="str">
        <f t="shared" si="254"/>
        <v>0</v>
      </c>
      <c r="G2708" t="s">
        <v>154</v>
      </c>
      <c r="H2708" t="s">
        <v>155</v>
      </c>
      <c r="I2708" t="str">
        <f t="shared" si="255"/>
        <v/>
      </c>
      <c r="J2708" t="str">
        <f t="shared" si="256"/>
        <v/>
      </c>
      <c r="K2708" t="str">
        <f>VLOOKUP('intouch变量（离散）'!$A2708,基本表格!$G:$Q,9,FALSE)</f>
        <v>None</v>
      </c>
      <c r="L2708">
        <v>1</v>
      </c>
      <c r="M2708" t="s">
        <v>156</v>
      </c>
      <c r="N2708" t="s">
        <v>157</v>
      </c>
      <c r="O2708" t="s">
        <v>158</v>
      </c>
      <c r="P2708" t="str">
        <f>VLOOKUP('intouch变量（离散）'!$A2708,基本表格!$G:$Q,3,FALSE)</f>
        <v>DB100,X100.5</v>
      </c>
      <c r="Q2708" t="str">
        <f>VLOOKUP('intouch变量（离散）'!$A2708,基本表格!$G:$Q,10,FALSE)</f>
        <v>Yes</v>
      </c>
      <c r="R2708" t="str">
        <f t="shared" si="258"/>
        <v>DB100,X100.5 2121+P2-M1 1#双螺旋运输机A 反馈频率 上限报警</v>
      </c>
      <c r="S2708">
        <v>0</v>
      </c>
      <c r="T2708">
        <v>0</v>
      </c>
    </row>
    <row r="2709" spans="1:20">
      <c r="A2709" t="s">
        <v>2865</v>
      </c>
      <c r="B2709" s="11" t="str">
        <f t="shared" si="257"/>
        <v>CHPF</v>
      </c>
      <c r="C2709" s="11" t="str">
        <f>VLOOKUP('intouch变量（离散）'!$A2709,基本表格!$G:$Q,2,FALSE)</f>
        <v>2121+P2-M1 1#双螺旋运输机A 反馈频率 下限报警</v>
      </c>
      <c r="D2709" t="s">
        <v>154</v>
      </c>
      <c r="E2709" t="str">
        <f t="shared" si="253"/>
        <v>No</v>
      </c>
      <c r="F2709" t="str">
        <f t="shared" si="254"/>
        <v>0</v>
      </c>
      <c r="G2709" t="s">
        <v>154</v>
      </c>
      <c r="H2709" t="s">
        <v>155</v>
      </c>
      <c r="I2709" t="str">
        <f t="shared" si="255"/>
        <v/>
      </c>
      <c r="J2709" t="str">
        <f t="shared" si="256"/>
        <v/>
      </c>
      <c r="K2709" t="str">
        <f>VLOOKUP('intouch变量（离散）'!$A2709,基本表格!$G:$Q,9,FALSE)</f>
        <v>None</v>
      </c>
      <c r="L2709">
        <v>1</v>
      </c>
      <c r="M2709" t="s">
        <v>156</v>
      </c>
      <c r="N2709" t="s">
        <v>157</v>
      </c>
      <c r="O2709" t="s">
        <v>158</v>
      </c>
      <c r="P2709" t="str">
        <f>VLOOKUP('intouch变量（离散）'!$A2709,基本表格!$G:$Q,3,FALSE)</f>
        <v>DB100,X100.6</v>
      </c>
      <c r="Q2709" t="str">
        <f>VLOOKUP('intouch变量（离散）'!$A2709,基本表格!$G:$Q,10,FALSE)</f>
        <v>Yes</v>
      </c>
      <c r="R2709" t="str">
        <f t="shared" si="258"/>
        <v>DB100,X100.6 2121+P2-M1 1#双螺旋运输机A 反馈频率 下限报警</v>
      </c>
      <c r="S2709">
        <v>0</v>
      </c>
      <c r="T2709">
        <v>0</v>
      </c>
    </row>
    <row r="2710" spans="1:20">
      <c r="A2710" t="s">
        <v>2866</v>
      </c>
      <c r="B2710" s="11" t="str">
        <f t="shared" si="257"/>
        <v>CHPF</v>
      </c>
      <c r="C2710" s="11" t="str">
        <f>VLOOKUP('intouch变量（离散）'!$A2710,基本表格!$G:$Q,2,FALSE)</f>
        <v>2121+P2-M1 1#双螺旋运输机A 反馈频率 上上限报警</v>
      </c>
      <c r="D2710" t="s">
        <v>154</v>
      </c>
      <c r="E2710" t="str">
        <f t="shared" si="253"/>
        <v>No</v>
      </c>
      <c r="F2710" t="str">
        <f t="shared" si="254"/>
        <v>0</v>
      </c>
      <c r="G2710" t="s">
        <v>154</v>
      </c>
      <c r="H2710" t="s">
        <v>155</v>
      </c>
      <c r="I2710" t="str">
        <f t="shared" si="255"/>
        <v/>
      </c>
      <c r="J2710" t="str">
        <f t="shared" si="256"/>
        <v/>
      </c>
      <c r="K2710" t="str">
        <f>VLOOKUP('intouch变量（离散）'!$A2710,基本表格!$G:$Q,9,FALSE)</f>
        <v>On</v>
      </c>
      <c r="L2710">
        <v>1</v>
      </c>
      <c r="M2710" t="s">
        <v>156</v>
      </c>
      <c r="N2710" t="s">
        <v>157</v>
      </c>
      <c r="O2710" t="s">
        <v>158</v>
      </c>
      <c r="P2710" t="str">
        <f>VLOOKUP('intouch变量（离散）'!$A2710,基本表格!$G:$Q,3,FALSE)</f>
        <v>DB100,X100.7</v>
      </c>
      <c r="Q2710" t="str">
        <f>VLOOKUP('intouch变量（离散）'!$A2710,基本表格!$G:$Q,10,FALSE)</f>
        <v>Yes</v>
      </c>
      <c r="R2710" t="str">
        <f t="shared" si="258"/>
        <v>DB100,X100.7 2121+P2-M1 1#双螺旋运输机A 反馈频率 上上限报警</v>
      </c>
      <c r="S2710">
        <v>0</v>
      </c>
      <c r="T2710">
        <v>0</v>
      </c>
    </row>
    <row r="2711" spans="1:20">
      <c r="A2711" t="s">
        <v>2867</v>
      </c>
      <c r="B2711" s="11" t="str">
        <f t="shared" si="257"/>
        <v>CHPF</v>
      </c>
      <c r="C2711" s="11" t="str">
        <f>VLOOKUP('intouch变量（离散）'!$A2711,基本表格!$G:$Q,2,FALSE)</f>
        <v>2121+P2-M1 1#双螺旋运输机A 反馈频率 下下限报警</v>
      </c>
      <c r="D2711" t="s">
        <v>154</v>
      </c>
      <c r="E2711" t="str">
        <f t="shared" si="253"/>
        <v>No</v>
      </c>
      <c r="F2711" t="str">
        <f t="shared" si="254"/>
        <v>0</v>
      </c>
      <c r="G2711" t="s">
        <v>154</v>
      </c>
      <c r="H2711" t="s">
        <v>155</v>
      </c>
      <c r="I2711" t="str">
        <f t="shared" si="255"/>
        <v/>
      </c>
      <c r="J2711" t="str">
        <f t="shared" si="256"/>
        <v/>
      </c>
      <c r="K2711" t="str">
        <f>VLOOKUP('intouch变量（离散）'!$A2711,基本表格!$G:$Q,9,FALSE)</f>
        <v>On</v>
      </c>
      <c r="L2711">
        <v>1</v>
      </c>
      <c r="M2711" t="s">
        <v>156</v>
      </c>
      <c r="N2711" t="s">
        <v>157</v>
      </c>
      <c r="O2711" t="s">
        <v>158</v>
      </c>
      <c r="P2711" t="str">
        <f>VLOOKUP('intouch变量（离散）'!$A2711,基本表格!$G:$Q,3,FALSE)</f>
        <v>DB100,X101.0</v>
      </c>
      <c r="Q2711" t="str">
        <f>VLOOKUP('intouch变量（离散）'!$A2711,基本表格!$G:$Q,10,FALSE)</f>
        <v>Yes</v>
      </c>
      <c r="R2711" t="str">
        <f t="shared" si="258"/>
        <v>DB100,X101.0 2121+P2-M1 1#双螺旋运输机A 反馈频率 下下限报警</v>
      </c>
      <c r="S2711">
        <v>0</v>
      </c>
      <c r="T2711">
        <v>0</v>
      </c>
    </row>
    <row r="2712" spans="1:20">
      <c r="A2712" t="s">
        <v>2868</v>
      </c>
      <c r="B2712" s="11" t="str">
        <f t="shared" si="257"/>
        <v>CHPF</v>
      </c>
      <c r="C2712" s="11" t="str">
        <f>VLOOKUP('intouch变量（离散）'!$A2712,基本表格!$G:$Q,2,FALSE)</f>
        <v>2121+P2-M1 1#双螺旋运输机A 反馈频率 极限报警</v>
      </c>
      <c r="D2712" t="s">
        <v>154</v>
      </c>
      <c r="E2712" t="str">
        <f t="shared" si="253"/>
        <v>No</v>
      </c>
      <c r="F2712" t="str">
        <f t="shared" si="254"/>
        <v>0</v>
      </c>
      <c r="G2712" t="s">
        <v>154</v>
      </c>
      <c r="H2712" t="s">
        <v>155</v>
      </c>
      <c r="I2712" t="str">
        <f t="shared" si="255"/>
        <v/>
      </c>
      <c r="J2712" t="str">
        <f t="shared" si="256"/>
        <v/>
      </c>
      <c r="K2712" t="str">
        <f>VLOOKUP('intouch变量（离散）'!$A2712,基本表格!$G:$Q,9,FALSE)</f>
        <v>On</v>
      </c>
      <c r="L2712">
        <v>1</v>
      </c>
      <c r="M2712" t="s">
        <v>156</v>
      </c>
      <c r="N2712" t="s">
        <v>157</v>
      </c>
      <c r="O2712" t="s">
        <v>158</v>
      </c>
      <c r="P2712" t="str">
        <f>VLOOKUP('intouch变量（离散）'!$A2712,基本表格!$G:$Q,3,FALSE)</f>
        <v>DB100,X101.1</v>
      </c>
      <c r="Q2712" t="str">
        <f>VLOOKUP('intouch变量（离散）'!$A2712,基本表格!$G:$Q,10,FALSE)</f>
        <v>Yes</v>
      </c>
      <c r="R2712" t="str">
        <f t="shared" si="258"/>
        <v>DB100,X101.1 2121+P2-M1 1#双螺旋运输机A 反馈频率 极限报警</v>
      </c>
      <c r="S2712">
        <v>0</v>
      </c>
      <c r="T2712">
        <v>0</v>
      </c>
    </row>
    <row r="2713" spans="1:20">
      <c r="A2713" t="s">
        <v>2869</v>
      </c>
      <c r="B2713" s="11" t="str">
        <f t="shared" si="257"/>
        <v>CHPF</v>
      </c>
      <c r="C2713" s="11" t="str">
        <f>VLOOKUP('intouch变量（离散）'!$A2713,基本表格!$G:$Q,2,FALSE)</f>
        <v>2121+P2-M1 1#双螺旋运输机A 反馈频率 传感器断线报警</v>
      </c>
      <c r="D2713" t="s">
        <v>154</v>
      </c>
      <c r="E2713" t="str">
        <f t="shared" si="253"/>
        <v>No</v>
      </c>
      <c r="F2713" t="str">
        <f t="shared" si="254"/>
        <v>0</v>
      </c>
      <c r="G2713" t="s">
        <v>154</v>
      </c>
      <c r="H2713" t="s">
        <v>155</v>
      </c>
      <c r="I2713" t="str">
        <f t="shared" si="255"/>
        <v/>
      </c>
      <c r="J2713" t="str">
        <f t="shared" si="256"/>
        <v/>
      </c>
      <c r="K2713" t="str">
        <f>VLOOKUP('intouch变量（离散）'!$A2713,基本表格!$G:$Q,9,FALSE)</f>
        <v>On</v>
      </c>
      <c r="L2713">
        <v>1</v>
      </c>
      <c r="M2713" t="s">
        <v>156</v>
      </c>
      <c r="N2713" t="s">
        <v>157</v>
      </c>
      <c r="O2713" t="s">
        <v>158</v>
      </c>
      <c r="P2713" t="str">
        <f>VLOOKUP('intouch变量（离散）'!$A2713,基本表格!$G:$Q,3,FALSE)</f>
        <v>DB100,X101.2</v>
      </c>
      <c r="Q2713" t="str">
        <f>VLOOKUP('intouch变量（离散）'!$A2713,基本表格!$G:$Q,10,FALSE)</f>
        <v>Yes</v>
      </c>
      <c r="R2713" t="str">
        <f t="shared" si="258"/>
        <v>DB100,X101.2 2121+P2-M1 1#双螺旋运输机A 反馈频率 传感器断线报警</v>
      </c>
      <c r="S2713">
        <v>0</v>
      </c>
      <c r="T2713">
        <v>0</v>
      </c>
    </row>
    <row r="2714" spans="1:20">
      <c r="A2714" t="s">
        <v>2870</v>
      </c>
      <c r="B2714" s="11" t="str">
        <f t="shared" si="257"/>
        <v>CHPF</v>
      </c>
      <c r="C2714" s="11" t="str">
        <f>VLOOKUP('intouch变量（离散）'!$A2714,基本表格!$G:$Q,2,FALSE)</f>
        <v>2121+P2-M1 1#双螺旋运输机A 变频器通讯 备妥（不能与正转信号使用同一个）</v>
      </c>
      <c r="D2714" t="s">
        <v>154</v>
      </c>
      <c r="E2714" t="str">
        <f t="shared" si="253"/>
        <v>No</v>
      </c>
      <c r="F2714" t="str">
        <f t="shared" si="254"/>
        <v>0</v>
      </c>
      <c r="G2714" t="s">
        <v>154</v>
      </c>
      <c r="H2714" t="s">
        <v>155</v>
      </c>
      <c r="I2714" t="str">
        <f t="shared" si="255"/>
        <v/>
      </c>
      <c r="J2714" t="str">
        <f t="shared" si="256"/>
        <v/>
      </c>
      <c r="K2714" t="str">
        <f>VLOOKUP('intouch变量（离散）'!$A2714,基本表格!$G:$Q,9,FALSE)</f>
        <v>None</v>
      </c>
      <c r="L2714">
        <v>1</v>
      </c>
      <c r="M2714" t="s">
        <v>156</v>
      </c>
      <c r="N2714" t="s">
        <v>157</v>
      </c>
      <c r="O2714" t="s">
        <v>158</v>
      </c>
      <c r="P2714" t="str">
        <f>VLOOKUP('intouch变量（离散）'!$A2714,基本表格!$G:$Q,3,FALSE)</f>
        <v>DB100,X150.0</v>
      </c>
      <c r="Q2714" t="str">
        <f>VLOOKUP('intouch变量（离散）'!$A2714,基本表格!$G:$Q,10,FALSE)</f>
        <v>Yes</v>
      </c>
      <c r="R2714" t="str">
        <f t="shared" si="258"/>
        <v>DB100,X150.0 2121+P2-M1 1#双螺旋运输机A 变频器通讯 备妥（不能与正转信号使用同一个）</v>
      </c>
      <c r="S2714">
        <v>0</v>
      </c>
      <c r="T2714">
        <v>0</v>
      </c>
    </row>
    <row r="2715" spans="1:20">
      <c r="A2715" t="s">
        <v>2871</v>
      </c>
      <c r="B2715" s="11" t="str">
        <f t="shared" si="257"/>
        <v>CHPF</v>
      </c>
      <c r="C2715" s="11" t="str">
        <f>VLOOKUP('intouch变量（离散）'!$A2715,基本表格!$G:$Q,2,FALSE)</f>
        <v>2121+P2-M1 1#双螺旋运输机A 变频器通讯 正转</v>
      </c>
      <c r="D2715" t="s">
        <v>154</v>
      </c>
      <c r="E2715" t="str">
        <f t="shared" si="253"/>
        <v>No</v>
      </c>
      <c r="F2715" t="str">
        <f t="shared" si="254"/>
        <v>0</v>
      </c>
      <c r="G2715" t="s">
        <v>154</v>
      </c>
      <c r="H2715" t="s">
        <v>155</v>
      </c>
      <c r="I2715" t="str">
        <f t="shared" si="255"/>
        <v/>
      </c>
      <c r="J2715" t="str">
        <f t="shared" si="256"/>
        <v/>
      </c>
      <c r="K2715" t="str">
        <f>VLOOKUP('intouch变量（离散）'!$A2715,基本表格!$G:$Q,9,FALSE)</f>
        <v>None</v>
      </c>
      <c r="L2715">
        <v>1</v>
      </c>
      <c r="M2715" t="s">
        <v>156</v>
      </c>
      <c r="N2715" t="s">
        <v>157</v>
      </c>
      <c r="O2715" t="s">
        <v>158</v>
      </c>
      <c r="P2715" t="str">
        <f>VLOOKUP('intouch变量（离散）'!$A2715,基本表格!$G:$Q,3,FALSE)</f>
        <v>DB100,X150.1</v>
      </c>
      <c r="Q2715" t="str">
        <f>VLOOKUP('intouch变量（离散）'!$A2715,基本表格!$G:$Q,10,FALSE)</f>
        <v>Yes</v>
      </c>
      <c r="R2715" t="str">
        <f t="shared" si="258"/>
        <v>DB100,X150.1 2121+P2-M1 1#双螺旋运输机A 变频器通讯 正转</v>
      </c>
      <c r="S2715">
        <v>0</v>
      </c>
      <c r="T2715">
        <v>0</v>
      </c>
    </row>
    <row r="2716" spans="1:20">
      <c r="A2716" t="s">
        <v>2872</v>
      </c>
      <c r="B2716" s="11" t="str">
        <f t="shared" si="257"/>
        <v>CHPF</v>
      </c>
      <c r="C2716" s="11" t="str">
        <f>VLOOKUP('intouch变量（离散）'!$A2716,基本表格!$G:$Q,2,FALSE)</f>
        <v>2121+P2-M1 1#双螺旋运输机A 变频器通讯 反转</v>
      </c>
      <c r="D2716" t="s">
        <v>154</v>
      </c>
      <c r="E2716" t="str">
        <f t="shared" si="253"/>
        <v>No</v>
      </c>
      <c r="F2716" t="str">
        <f t="shared" si="254"/>
        <v>0</v>
      </c>
      <c r="G2716" t="s">
        <v>154</v>
      </c>
      <c r="H2716" t="s">
        <v>155</v>
      </c>
      <c r="I2716" t="str">
        <f t="shared" si="255"/>
        <v/>
      </c>
      <c r="J2716" t="str">
        <f t="shared" si="256"/>
        <v/>
      </c>
      <c r="K2716" t="str">
        <f>VLOOKUP('intouch变量（离散）'!$A2716,基本表格!$G:$Q,9,FALSE)</f>
        <v>None</v>
      </c>
      <c r="L2716">
        <v>1</v>
      </c>
      <c r="M2716" t="s">
        <v>156</v>
      </c>
      <c r="N2716" t="s">
        <v>157</v>
      </c>
      <c r="O2716" t="s">
        <v>158</v>
      </c>
      <c r="P2716" t="str">
        <f>VLOOKUP('intouch变量（离散）'!$A2716,基本表格!$G:$Q,3,FALSE)</f>
        <v>DB100,X150.2</v>
      </c>
      <c r="Q2716" t="str">
        <f>VLOOKUP('intouch变量（离散）'!$A2716,基本表格!$G:$Q,10,FALSE)</f>
        <v>Yes</v>
      </c>
      <c r="R2716" t="str">
        <f t="shared" si="258"/>
        <v>DB100,X150.2 2121+P2-M1 1#双螺旋运输机A 变频器通讯 反转</v>
      </c>
      <c r="S2716">
        <v>0</v>
      </c>
      <c r="T2716">
        <v>0</v>
      </c>
    </row>
    <row r="2717" spans="1:20">
      <c r="A2717" t="s">
        <v>2873</v>
      </c>
      <c r="B2717" s="11" t="str">
        <f t="shared" si="257"/>
        <v>CHPF</v>
      </c>
      <c r="C2717" s="11" t="str">
        <f>VLOOKUP('intouch变量（离散）'!$A2717,基本表格!$G:$Q,2,FALSE)</f>
        <v>2121+P2-M1 1#双螺旋运输机A 变频器通讯 故障复位</v>
      </c>
      <c r="D2717" t="s">
        <v>154</v>
      </c>
      <c r="E2717" t="str">
        <f t="shared" si="253"/>
        <v>No</v>
      </c>
      <c r="F2717" t="str">
        <f t="shared" si="254"/>
        <v>0</v>
      </c>
      <c r="G2717" t="s">
        <v>154</v>
      </c>
      <c r="H2717" t="s">
        <v>155</v>
      </c>
      <c r="I2717" t="str">
        <f t="shared" si="255"/>
        <v/>
      </c>
      <c r="J2717" t="str">
        <f t="shared" si="256"/>
        <v/>
      </c>
      <c r="K2717" t="str">
        <f>VLOOKUP('intouch变量（离散）'!$A2717,基本表格!$G:$Q,9,FALSE)</f>
        <v>None</v>
      </c>
      <c r="L2717">
        <v>1</v>
      </c>
      <c r="M2717" t="s">
        <v>156</v>
      </c>
      <c r="N2717" t="s">
        <v>157</v>
      </c>
      <c r="O2717" t="s">
        <v>158</v>
      </c>
      <c r="P2717" t="str">
        <f>VLOOKUP('intouch变量（离散）'!$A2717,基本表格!$G:$Q,3,FALSE)</f>
        <v>DB100,X150.3</v>
      </c>
      <c r="Q2717" t="str">
        <f>VLOOKUP('intouch变量（离散）'!$A2717,基本表格!$G:$Q,10,FALSE)</f>
        <v>No</v>
      </c>
      <c r="R2717" t="str">
        <f t="shared" si="258"/>
        <v>DB100,X150.3 2121+P2-M1 1#双螺旋运输机A 变频器通讯 故障复位</v>
      </c>
      <c r="S2717">
        <v>0</v>
      </c>
      <c r="T2717">
        <v>0</v>
      </c>
    </row>
    <row r="2718" spans="1:20">
      <c r="A2718" t="s">
        <v>2874</v>
      </c>
      <c r="B2718" s="11" t="str">
        <f t="shared" si="257"/>
        <v>CHPF</v>
      </c>
      <c r="C2718" s="11" t="str">
        <f>VLOOKUP('intouch变量（离散）'!$A2718,基本表格!$G:$Q,2,FALSE)</f>
        <v>2121+P2-M1 1#双螺旋运输机A 变频器通讯 备妥反馈</v>
      </c>
      <c r="D2718" t="s">
        <v>154</v>
      </c>
      <c r="E2718" t="str">
        <f t="shared" si="253"/>
        <v>No</v>
      </c>
      <c r="F2718" t="str">
        <f t="shared" si="254"/>
        <v>0</v>
      </c>
      <c r="G2718" t="s">
        <v>154</v>
      </c>
      <c r="H2718" t="s">
        <v>155</v>
      </c>
      <c r="I2718" t="str">
        <f t="shared" si="255"/>
        <v/>
      </c>
      <c r="J2718" t="str">
        <f t="shared" si="256"/>
        <v/>
      </c>
      <c r="K2718" t="str">
        <f>VLOOKUP('intouch变量（离散）'!$A2718,基本表格!$G:$Q,9,FALSE)</f>
        <v>None</v>
      </c>
      <c r="L2718">
        <v>1</v>
      </c>
      <c r="M2718" t="s">
        <v>156</v>
      </c>
      <c r="N2718" t="s">
        <v>157</v>
      </c>
      <c r="O2718" t="s">
        <v>158</v>
      </c>
      <c r="P2718" t="str">
        <f>VLOOKUP('intouch变量（离散）'!$A2718,基本表格!$G:$Q,3,FALSE)</f>
        <v>DB100,X150.4</v>
      </c>
      <c r="Q2718" t="str">
        <f>VLOOKUP('intouch变量（离散）'!$A2718,基本表格!$G:$Q,10,FALSE)</f>
        <v>Yes</v>
      </c>
      <c r="R2718" t="str">
        <f t="shared" si="258"/>
        <v>DB100,X150.4 2121+P2-M1 1#双螺旋运输机A 变频器通讯 备妥反馈</v>
      </c>
      <c r="S2718">
        <v>0</v>
      </c>
      <c r="T2718">
        <v>0</v>
      </c>
    </row>
    <row r="2719" spans="1:20">
      <c r="A2719" t="s">
        <v>2875</v>
      </c>
      <c r="B2719" s="11" t="str">
        <f t="shared" si="257"/>
        <v>CHPF</v>
      </c>
      <c r="C2719" s="11" t="str">
        <f>VLOOKUP('intouch变量（离散）'!$A2719,基本表格!$G:$Q,2,FALSE)</f>
        <v>2121+P2-M1 1#双螺旋运输机A 变频器通讯 正转反馈</v>
      </c>
      <c r="D2719" t="s">
        <v>154</v>
      </c>
      <c r="E2719" t="str">
        <f t="shared" si="253"/>
        <v>No</v>
      </c>
      <c r="F2719" t="str">
        <f t="shared" si="254"/>
        <v>0</v>
      </c>
      <c r="G2719" t="s">
        <v>154</v>
      </c>
      <c r="H2719" t="s">
        <v>155</v>
      </c>
      <c r="I2719" t="str">
        <f t="shared" si="255"/>
        <v/>
      </c>
      <c r="J2719" t="str">
        <f t="shared" si="256"/>
        <v/>
      </c>
      <c r="K2719" t="str">
        <f>VLOOKUP('intouch变量（离散）'!$A2719,基本表格!$G:$Q,9,FALSE)</f>
        <v>None</v>
      </c>
      <c r="L2719">
        <v>1</v>
      </c>
      <c r="M2719" t="s">
        <v>156</v>
      </c>
      <c r="N2719" t="s">
        <v>157</v>
      </c>
      <c r="O2719" t="s">
        <v>158</v>
      </c>
      <c r="P2719" t="str">
        <f>VLOOKUP('intouch变量（离散）'!$A2719,基本表格!$G:$Q,3,FALSE)</f>
        <v>DB100,X150.5</v>
      </c>
      <c r="Q2719" t="str">
        <f>VLOOKUP('intouch变量（离散）'!$A2719,基本表格!$G:$Q,10,FALSE)</f>
        <v>Yes</v>
      </c>
      <c r="R2719" t="str">
        <f t="shared" si="258"/>
        <v>DB100,X150.5 2121+P2-M1 1#双螺旋运输机A 变频器通讯 正转反馈</v>
      </c>
      <c r="S2719">
        <v>0</v>
      </c>
      <c r="T2719">
        <v>0</v>
      </c>
    </row>
    <row r="2720" spans="1:20">
      <c r="A2720" t="s">
        <v>2876</v>
      </c>
      <c r="B2720" s="11" t="str">
        <f t="shared" si="257"/>
        <v>CHPF</v>
      </c>
      <c r="C2720" s="11" t="str">
        <f>VLOOKUP('intouch变量（离散）'!$A2720,基本表格!$G:$Q,2,FALSE)</f>
        <v>2121+P2-M1 1#双螺旋运输机A 变频器通讯 反转反馈</v>
      </c>
      <c r="D2720" t="s">
        <v>154</v>
      </c>
      <c r="E2720" t="str">
        <f t="shared" si="253"/>
        <v>No</v>
      </c>
      <c r="F2720" t="str">
        <f t="shared" si="254"/>
        <v>0</v>
      </c>
      <c r="G2720" t="s">
        <v>154</v>
      </c>
      <c r="H2720" t="s">
        <v>155</v>
      </c>
      <c r="I2720" t="str">
        <f t="shared" si="255"/>
        <v/>
      </c>
      <c r="J2720" t="str">
        <f t="shared" si="256"/>
        <v/>
      </c>
      <c r="K2720" t="str">
        <f>VLOOKUP('intouch变量（离散）'!$A2720,基本表格!$G:$Q,9,FALSE)</f>
        <v>None</v>
      </c>
      <c r="L2720">
        <v>1</v>
      </c>
      <c r="M2720" t="s">
        <v>156</v>
      </c>
      <c r="N2720" t="s">
        <v>157</v>
      </c>
      <c r="O2720" t="s">
        <v>158</v>
      </c>
      <c r="P2720" t="str">
        <f>VLOOKUP('intouch变量（离散）'!$A2720,基本表格!$G:$Q,3,FALSE)</f>
        <v>DB100,X150.6</v>
      </c>
      <c r="Q2720" t="str">
        <f>VLOOKUP('intouch变量（离散）'!$A2720,基本表格!$G:$Q,10,FALSE)</f>
        <v>Yes</v>
      </c>
      <c r="R2720" t="str">
        <f t="shared" si="258"/>
        <v>DB100,X150.6 2121+P2-M1 1#双螺旋运输机A 变频器通讯 反转反馈</v>
      </c>
      <c r="S2720">
        <v>0</v>
      </c>
      <c r="T2720">
        <v>0</v>
      </c>
    </row>
    <row r="2721" spans="1:20">
      <c r="A2721" t="s">
        <v>2877</v>
      </c>
      <c r="B2721" s="11" t="str">
        <f t="shared" si="257"/>
        <v>CHPF</v>
      </c>
      <c r="C2721" s="11" t="str">
        <f>VLOOKUP('intouch变量（离散）'!$A2721,基本表格!$G:$Q,2,FALSE)</f>
        <v>2121+P2-M1 1#双螺旋运输机A 变频器通讯 变频器备用</v>
      </c>
      <c r="D2721" t="s">
        <v>154</v>
      </c>
      <c r="E2721" t="str">
        <f t="shared" si="253"/>
        <v>No</v>
      </c>
      <c r="F2721" t="str">
        <f t="shared" si="254"/>
        <v>0</v>
      </c>
      <c r="G2721" t="s">
        <v>154</v>
      </c>
      <c r="H2721" t="s">
        <v>155</v>
      </c>
      <c r="I2721" t="str">
        <f t="shared" si="255"/>
        <v/>
      </c>
      <c r="J2721" t="str">
        <f t="shared" si="256"/>
        <v/>
      </c>
      <c r="K2721" t="str">
        <f>VLOOKUP('intouch变量（离散）'!$A2721,基本表格!$G:$Q,9,FALSE)</f>
        <v>None</v>
      </c>
      <c r="L2721">
        <v>1</v>
      </c>
      <c r="M2721" t="s">
        <v>156</v>
      </c>
      <c r="N2721" t="s">
        <v>157</v>
      </c>
      <c r="O2721" t="s">
        <v>158</v>
      </c>
      <c r="P2721" t="str">
        <f>VLOOKUP('intouch变量（离散）'!$A2721,基本表格!$G:$Q,3,FALSE)</f>
        <v>DB100,X150.7</v>
      </c>
      <c r="Q2721" t="str">
        <f>VLOOKUP('intouch变量（离散）'!$A2721,基本表格!$G:$Q,10,FALSE)</f>
        <v>Yes</v>
      </c>
      <c r="R2721" t="str">
        <f t="shared" si="258"/>
        <v>DB100,X150.7 2121+P2-M1 1#双螺旋运输机A 变频器通讯 变频器备用</v>
      </c>
      <c r="S2721">
        <v>0</v>
      </c>
      <c r="T2721">
        <v>0</v>
      </c>
    </row>
    <row r="2722" spans="1:20">
      <c r="A2722" t="s">
        <v>2878</v>
      </c>
      <c r="B2722" s="11" t="str">
        <f t="shared" si="257"/>
        <v>CHPF</v>
      </c>
      <c r="C2722" s="11" t="str">
        <f>VLOOKUP('intouch变量（离散）'!$A2722,基本表格!$G:$Q,2,FALSE)</f>
        <v>2121+P2-M1 1#双螺旋运输机A 变频器通讯 变频器报警</v>
      </c>
      <c r="D2722" t="s">
        <v>154</v>
      </c>
      <c r="E2722" t="str">
        <f t="shared" si="253"/>
        <v>No</v>
      </c>
      <c r="F2722" t="str">
        <f t="shared" si="254"/>
        <v>0</v>
      </c>
      <c r="G2722" t="s">
        <v>154</v>
      </c>
      <c r="H2722" t="s">
        <v>155</v>
      </c>
      <c r="I2722" t="str">
        <f t="shared" si="255"/>
        <v/>
      </c>
      <c r="J2722" t="str">
        <f t="shared" si="256"/>
        <v/>
      </c>
      <c r="K2722" t="str">
        <f>VLOOKUP('intouch变量（离散）'!$A2722,基本表格!$G:$Q,9,FALSE)</f>
        <v>On</v>
      </c>
      <c r="L2722">
        <v>1</v>
      </c>
      <c r="M2722" t="s">
        <v>156</v>
      </c>
      <c r="N2722" t="s">
        <v>157</v>
      </c>
      <c r="O2722" t="s">
        <v>158</v>
      </c>
      <c r="P2722" t="str">
        <f>VLOOKUP('intouch变量（离散）'!$A2722,基本表格!$G:$Q,3,FALSE)</f>
        <v>DB100,X151.0</v>
      </c>
      <c r="Q2722" t="str">
        <f>VLOOKUP('intouch变量（离散）'!$A2722,基本表格!$G:$Q,10,FALSE)</f>
        <v>Yes</v>
      </c>
      <c r="R2722" t="str">
        <f t="shared" si="258"/>
        <v>DB100,X151.0 2121+P2-M1 1#双螺旋运输机A 变频器通讯 变频器报警</v>
      </c>
      <c r="S2722">
        <v>0</v>
      </c>
      <c r="T2722">
        <v>0</v>
      </c>
    </row>
    <row r="2723" spans="1:20">
      <c r="A2723" t="s">
        <v>2879</v>
      </c>
      <c r="B2723" s="11" t="str">
        <f t="shared" si="257"/>
        <v>CHPF</v>
      </c>
      <c r="C2723" s="11" t="str">
        <f>VLOOKUP('intouch变量（离散）'!$A2723,基本表格!$G:$Q,2,FALSE)</f>
        <v>2121+P2-M1 1#双螺旋运输机A 反馈转速 上限保护使能</v>
      </c>
      <c r="D2723" t="s">
        <v>154</v>
      </c>
      <c r="E2723" t="str">
        <f t="shared" si="253"/>
        <v>Yes</v>
      </c>
      <c r="F2723" t="str">
        <f t="shared" si="254"/>
        <v>900</v>
      </c>
      <c r="G2723" t="s">
        <v>154</v>
      </c>
      <c r="H2723" t="s">
        <v>155</v>
      </c>
      <c r="I2723" t="str">
        <f t="shared" si="255"/>
        <v>禁用</v>
      </c>
      <c r="J2723" t="str">
        <f t="shared" si="256"/>
        <v>启用</v>
      </c>
      <c r="K2723" t="str">
        <f>VLOOKUP('intouch变量（离散）'!$A2723,基本表格!$G:$Q,9,FALSE)</f>
        <v>None</v>
      </c>
      <c r="L2723">
        <v>1</v>
      </c>
      <c r="M2723" t="s">
        <v>156</v>
      </c>
      <c r="N2723" t="s">
        <v>157</v>
      </c>
      <c r="O2723" t="s">
        <v>158</v>
      </c>
      <c r="P2723" t="str">
        <f>VLOOKUP('intouch变量（离散）'!$A2723,基本表格!$G:$Q,3,FALSE)</f>
        <v>DB100,X200.3</v>
      </c>
      <c r="Q2723" t="str">
        <f>VLOOKUP('intouch变量（离散）'!$A2723,基本表格!$G:$Q,10,FALSE)</f>
        <v>No</v>
      </c>
      <c r="R2723" t="str">
        <f t="shared" si="258"/>
        <v>DB100,X200.3 2121+P2-M1 1#双螺旋运输机A 反馈转速 上限保护使能</v>
      </c>
      <c r="S2723">
        <v>0</v>
      </c>
      <c r="T2723">
        <v>0</v>
      </c>
    </row>
    <row r="2724" spans="1:20">
      <c r="A2724" t="s">
        <v>2880</v>
      </c>
      <c r="B2724" s="11" t="str">
        <f t="shared" si="257"/>
        <v>CHPF</v>
      </c>
      <c r="C2724" s="11" t="str">
        <f>VLOOKUP('intouch变量（离散）'!$A2724,基本表格!$G:$Q,2,FALSE)</f>
        <v>2121+P2-M1 1#双螺旋运输机A 反馈转速 下限保护使能</v>
      </c>
      <c r="D2724" t="s">
        <v>154</v>
      </c>
      <c r="E2724" t="str">
        <f t="shared" si="253"/>
        <v>Yes</v>
      </c>
      <c r="F2724" t="str">
        <f t="shared" si="254"/>
        <v>900</v>
      </c>
      <c r="G2724" t="s">
        <v>154</v>
      </c>
      <c r="H2724" t="s">
        <v>155</v>
      </c>
      <c r="I2724" t="str">
        <f t="shared" si="255"/>
        <v>禁用</v>
      </c>
      <c r="J2724" t="str">
        <f t="shared" si="256"/>
        <v>启用</v>
      </c>
      <c r="K2724" t="str">
        <f>VLOOKUP('intouch变量（离散）'!$A2724,基本表格!$G:$Q,9,FALSE)</f>
        <v>None</v>
      </c>
      <c r="L2724">
        <v>1</v>
      </c>
      <c r="M2724" t="s">
        <v>156</v>
      </c>
      <c r="N2724" t="s">
        <v>157</v>
      </c>
      <c r="O2724" t="s">
        <v>158</v>
      </c>
      <c r="P2724" t="str">
        <f>VLOOKUP('intouch变量（离散）'!$A2724,基本表格!$G:$Q,3,FALSE)</f>
        <v>DB100,X200.4</v>
      </c>
      <c r="Q2724" t="str">
        <f>VLOOKUP('intouch变量（离散）'!$A2724,基本表格!$G:$Q,10,FALSE)</f>
        <v>No</v>
      </c>
      <c r="R2724" t="str">
        <f t="shared" si="258"/>
        <v>DB100,X200.4 2121+P2-M1 1#双螺旋运输机A 反馈转速 下限保护使能</v>
      </c>
      <c r="S2724">
        <v>0</v>
      </c>
      <c r="T2724">
        <v>0</v>
      </c>
    </row>
    <row r="2725" spans="1:20">
      <c r="A2725" t="s">
        <v>2881</v>
      </c>
      <c r="B2725" s="11" t="str">
        <f t="shared" si="257"/>
        <v>CHPF</v>
      </c>
      <c r="C2725" s="11" t="str">
        <f>VLOOKUP('intouch变量（离散）'!$A2725,基本表格!$G:$Q,2,FALSE)</f>
        <v>2121+P2-M1 1#双螺旋运输机A 反馈转速 上限报警</v>
      </c>
      <c r="D2725" t="s">
        <v>154</v>
      </c>
      <c r="E2725" t="str">
        <f t="shared" si="253"/>
        <v>No</v>
      </c>
      <c r="F2725" t="str">
        <f t="shared" si="254"/>
        <v>0</v>
      </c>
      <c r="G2725" t="s">
        <v>154</v>
      </c>
      <c r="H2725" t="s">
        <v>155</v>
      </c>
      <c r="I2725" t="str">
        <f t="shared" si="255"/>
        <v/>
      </c>
      <c r="J2725" t="str">
        <f t="shared" si="256"/>
        <v/>
      </c>
      <c r="K2725" t="str">
        <f>VLOOKUP('intouch变量（离散）'!$A2725,基本表格!$G:$Q,9,FALSE)</f>
        <v>None</v>
      </c>
      <c r="L2725">
        <v>1</v>
      </c>
      <c r="M2725" t="s">
        <v>156</v>
      </c>
      <c r="N2725" t="s">
        <v>157</v>
      </c>
      <c r="O2725" t="s">
        <v>158</v>
      </c>
      <c r="P2725" t="str">
        <f>VLOOKUP('intouch变量（离散）'!$A2725,基本表格!$G:$Q,3,FALSE)</f>
        <v>DB100,X200.5</v>
      </c>
      <c r="Q2725" t="str">
        <f>VLOOKUP('intouch变量（离散）'!$A2725,基本表格!$G:$Q,10,FALSE)</f>
        <v>Yes</v>
      </c>
      <c r="R2725" t="str">
        <f t="shared" si="258"/>
        <v>DB100,X200.5 2121+P2-M1 1#双螺旋运输机A 反馈转速 上限报警</v>
      </c>
      <c r="S2725">
        <v>0</v>
      </c>
      <c r="T2725">
        <v>0</v>
      </c>
    </row>
    <row r="2726" spans="1:20">
      <c r="A2726" t="s">
        <v>2882</v>
      </c>
      <c r="B2726" s="11" t="str">
        <f t="shared" si="257"/>
        <v>CHPF</v>
      </c>
      <c r="C2726" s="11" t="str">
        <f>VLOOKUP('intouch变量（离散）'!$A2726,基本表格!$G:$Q,2,FALSE)</f>
        <v>2121+P2-M1 1#双螺旋运输机A 反馈转速 下限报警</v>
      </c>
      <c r="D2726" t="s">
        <v>154</v>
      </c>
      <c r="E2726" t="str">
        <f t="shared" si="253"/>
        <v>No</v>
      </c>
      <c r="F2726" t="str">
        <f t="shared" si="254"/>
        <v>0</v>
      </c>
      <c r="G2726" t="s">
        <v>154</v>
      </c>
      <c r="H2726" t="s">
        <v>155</v>
      </c>
      <c r="I2726" t="str">
        <f t="shared" si="255"/>
        <v/>
      </c>
      <c r="J2726" t="str">
        <f t="shared" si="256"/>
        <v/>
      </c>
      <c r="K2726" t="str">
        <f>VLOOKUP('intouch变量（离散）'!$A2726,基本表格!$G:$Q,9,FALSE)</f>
        <v>None</v>
      </c>
      <c r="L2726">
        <v>1</v>
      </c>
      <c r="M2726" t="s">
        <v>156</v>
      </c>
      <c r="N2726" t="s">
        <v>157</v>
      </c>
      <c r="O2726" t="s">
        <v>158</v>
      </c>
      <c r="P2726" t="str">
        <f>VLOOKUP('intouch变量（离散）'!$A2726,基本表格!$G:$Q,3,FALSE)</f>
        <v>DB100,X200.6</v>
      </c>
      <c r="Q2726" t="str">
        <f>VLOOKUP('intouch变量（离散）'!$A2726,基本表格!$G:$Q,10,FALSE)</f>
        <v>Yes</v>
      </c>
      <c r="R2726" t="str">
        <f t="shared" si="258"/>
        <v>DB100,X200.6 2121+P2-M1 1#双螺旋运输机A 反馈转速 下限报警</v>
      </c>
      <c r="S2726">
        <v>0</v>
      </c>
      <c r="T2726">
        <v>0</v>
      </c>
    </row>
    <row r="2727" spans="1:20">
      <c r="A2727" t="s">
        <v>2883</v>
      </c>
      <c r="B2727" s="11" t="str">
        <f t="shared" si="257"/>
        <v>CHPF</v>
      </c>
      <c r="C2727" s="11" t="str">
        <f>VLOOKUP('intouch变量（离散）'!$A2727,基本表格!$G:$Q,2,FALSE)</f>
        <v>2121+P2-M1 1#双螺旋运输机A 反馈转速 上上限报警</v>
      </c>
      <c r="D2727" t="s">
        <v>154</v>
      </c>
      <c r="E2727" t="str">
        <f t="shared" si="253"/>
        <v>No</v>
      </c>
      <c r="F2727" t="str">
        <f t="shared" si="254"/>
        <v>0</v>
      </c>
      <c r="G2727" t="s">
        <v>154</v>
      </c>
      <c r="H2727" t="s">
        <v>155</v>
      </c>
      <c r="I2727" t="str">
        <f t="shared" si="255"/>
        <v/>
      </c>
      <c r="J2727" t="str">
        <f t="shared" si="256"/>
        <v/>
      </c>
      <c r="K2727" t="str">
        <f>VLOOKUP('intouch变量（离散）'!$A2727,基本表格!$G:$Q,9,FALSE)</f>
        <v>On</v>
      </c>
      <c r="L2727">
        <v>1</v>
      </c>
      <c r="M2727" t="s">
        <v>156</v>
      </c>
      <c r="N2727" t="s">
        <v>157</v>
      </c>
      <c r="O2727" t="s">
        <v>158</v>
      </c>
      <c r="P2727" t="str">
        <f>VLOOKUP('intouch变量（离散）'!$A2727,基本表格!$G:$Q,3,FALSE)</f>
        <v>DB100,X200.7</v>
      </c>
      <c r="Q2727" t="str">
        <f>VLOOKUP('intouch变量（离散）'!$A2727,基本表格!$G:$Q,10,FALSE)</f>
        <v>Yes</v>
      </c>
      <c r="R2727" t="str">
        <f t="shared" si="258"/>
        <v>DB100,X200.7 2121+P2-M1 1#双螺旋运输机A 反馈转速 上上限报警</v>
      </c>
      <c r="S2727">
        <v>0</v>
      </c>
      <c r="T2727">
        <v>0</v>
      </c>
    </row>
    <row r="2728" spans="1:20">
      <c r="A2728" t="s">
        <v>2884</v>
      </c>
      <c r="B2728" s="11" t="str">
        <f t="shared" si="257"/>
        <v>CHPF</v>
      </c>
      <c r="C2728" s="11" t="str">
        <f>VLOOKUP('intouch变量（离散）'!$A2728,基本表格!$G:$Q,2,FALSE)</f>
        <v>2121+P2-M1 1#双螺旋运输机A 反馈转速 下下限报警</v>
      </c>
      <c r="D2728" t="s">
        <v>154</v>
      </c>
      <c r="E2728" t="str">
        <f t="shared" si="253"/>
        <v>No</v>
      </c>
      <c r="F2728" t="str">
        <f t="shared" si="254"/>
        <v>0</v>
      </c>
      <c r="G2728" t="s">
        <v>154</v>
      </c>
      <c r="H2728" t="s">
        <v>155</v>
      </c>
      <c r="I2728" t="str">
        <f t="shared" si="255"/>
        <v/>
      </c>
      <c r="J2728" t="str">
        <f t="shared" si="256"/>
        <v/>
      </c>
      <c r="K2728" t="str">
        <f>VLOOKUP('intouch变量（离散）'!$A2728,基本表格!$G:$Q,9,FALSE)</f>
        <v>On</v>
      </c>
      <c r="L2728">
        <v>1</v>
      </c>
      <c r="M2728" t="s">
        <v>156</v>
      </c>
      <c r="N2728" t="s">
        <v>157</v>
      </c>
      <c r="O2728" t="s">
        <v>158</v>
      </c>
      <c r="P2728" t="str">
        <f>VLOOKUP('intouch变量（离散）'!$A2728,基本表格!$G:$Q,3,FALSE)</f>
        <v>DB100,X201.0</v>
      </c>
      <c r="Q2728" t="str">
        <f>VLOOKUP('intouch变量（离散）'!$A2728,基本表格!$G:$Q,10,FALSE)</f>
        <v>Yes</v>
      </c>
      <c r="R2728" t="str">
        <f t="shared" si="258"/>
        <v>DB100,X201.0 2121+P2-M1 1#双螺旋运输机A 反馈转速 下下限报警</v>
      </c>
      <c r="S2728">
        <v>0</v>
      </c>
      <c r="T2728">
        <v>0</v>
      </c>
    </row>
    <row r="2729" spans="1:20">
      <c r="A2729" t="s">
        <v>2885</v>
      </c>
      <c r="B2729" s="11" t="str">
        <f t="shared" si="257"/>
        <v>CHPF</v>
      </c>
      <c r="C2729" s="11" t="str">
        <f>VLOOKUP('intouch变量（离散）'!$A2729,基本表格!$G:$Q,2,FALSE)</f>
        <v>2121+P2-M1 1#双螺旋运输机A 反馈转速 极限报警</v>
      </c>
      <c r="D2729" t="s">
        <v>154</v>
      </c>
      <c r="E2729" t="str">
        <f t="shared" si="253"/>
        <v>No</v>
      </c>
      <c r="F2729" t="str">
        <f t="shared" si="254"/>
        <v>0</v>
      </c>
      <c r="G2729" t="s">
        <v>154</v>
      </c>
      <c r="H2729" t="s">
        <v>155</v>
      </c>
      <c r="I2729" t="str">
        <f t="shared" si="255"/>
        <v/>
      </c>
      <c r="J2729" t="str">
        <f t="shared" si="256"/>
        <v/>
      </c>
      <c r="K2729" t="str">
        <f>VLOOKUP('intouch变量（离散）'!$A2729,基本表格!$G:$Q,9,FALSE)</f>
        <v>On</v>
      </c>
      <c r="L2729">
        <v>1</v>
      </c>
      <c r="M2729" t="s">
        <v>156</v>
      </c>
      <c r="N2729" t="s">
        <v>157</v>
      </c>
      <c r="O2729" t="s">
        <v>158</v>
      </c>
      <c r="P2729" t="str">
        <f>VLOOKUP('intouch变量（离散）'!$A2729,基本表格!$G:$Q,3,FALSE)</f>
        <v>DB100,X201.1</v>
      </c>
      <c r="Q2729" t="str">
        <f>VLOOKUP('intouch变量（离散）'!$A2729,基本表格!$G:$Q,10,FALSE)</f>
        <v>Yes</v>
      </c>
      <c r="R2729" t="str">
        <f t="shared" si="258"/>
        <v>DB100,X201.1 2121+P2-M1 1#双螺旋运输机A 反馈转速 极限报警</v>
      </c>
      <c r="S2729">
        <v>0</v>
      </c>
      <c r="T2729">
        <v>0</v>
      </c>
    </row>
    <row r="2730" spans="1:20">
      <c r="A2730" t="s">
        <v>2886</v>
      </c>
      <c r="B2730" s="11" t="str">
        <f t="shared" si="257"/>
        <v>CHPF</v>
      </c>
      <c r="C2730" s="11" t="str">
        <f>VLOOKUP('intouch变量（离散）'!$A2730,基本表格!$G:$Q,2,FALSE)</f>
        <v>2121+P2-M1 1#双螺旋运输机A 反馈转速 传感器断线报警</v>
      </c>
      <c r="D2730" t="s">
        <v>154</v>
      </c>
      <c r="E2730" t="str">
        <f t="shared" si="253"/>
        <v>No</v>
      </c>
      <c r="F2730" t="str">
        <f t="shared" si="254"/>
        <v>0</v>
      </c>
      <c r="G2730" t="s">
        <v>154</v>
      </c>
      <c r="H2730" t="s">
        <v>155</v>
      </c>
      <c r="I2730" t="str">
        <f t="shared" si="255"/>
        <v/>
      </c>
      <c r="J2730" t="str">
        <f t="shared" si="256"/>
        <v/>
      </c>
      <c r="K2730" t="str">
        <f>VLOOKUP('intouch变量（离散）'!$A2730,基本表格!$G:$Q,9,FALSE)</f>
        <v>On</v>
      </c>
      <c r="L2730">
        <v>1</v>
      </c>
      <c r="M2730" t="s">
        <v>156</v>
      </c>
      <c r="N2730" t="s">
        <v>157</v>
      </c>
      <c r="O2730" t="s">
        <v>158</v>
      </c>
      <c r="P2730" t="str">
        <f>VLOOKUP('intouch变量（离散）'!$A2730,基本表格!$G:$Q,3,FALSE)</f>
        <v>DB100,X201.2</v>
      </c>
      <c r="Q2730" t="str">
        <f>VLOOKUP('intouch变量（离散）'!$A2730,基本表格!$G:$Q,10,FALSE)</f>
        <v>Yes</v>
      </c>
      <c r="R2730" t="str">
        <f t="shared" si="258"/>
        <v>DB100,X201.2 2121+P2-M1 1#双螺旋运输机A 反馈转速 传感器断线报警</v>
      </c>
      <c r="S2730">
        <v>0</v>
      </c>
      <c r="T2730">
        <v>0</v>
      </c>
    </row>
    <row r="2731" spans="1:20">
      <c r="A2731" t="s">
        <v>2887</v>
      </c>
      <c r="B2731" s="11" t="str">
        <f t="shared" si="257"/>
        <v>CHPF</v>
      </c>
      <c r="C2731" s="11" t="str">
        <f>VLOOKUP('intouch变量（离散）'!$A2731,基本表格!$G:$Q,2,FALSE)</f>
        <v>2121+P2-M1 1#双螺旋运输机A 反馈电流 上限保护使能</v>
      </c>
      <c r="D2731" t="s">
        <v>154</v>
      </c>
      <c r="E2731" t="str">
        <f t="shared" si="253"/>
        <v>Yes</v>
      </c>
      <c r="F2731" t="str">
        <f t="shared" si="254"/>
        <v>900</v>
      </c>
      <c r="G2731" t="s">
        <v>154</v>
      </c>
      <c r="H2731" t="s">
        <v>155</v>
      </c>
      <c r="I2731" t="str">
        <f t="shared" si="255"/>
        <v>禁用</v>
      </c>
      <c r="J2731" t="str">
        <f t="shared" si="256"/>
        <v>启用</v>
      </c>
      <c r="K2731" t="str">
        <f>VLOOKUP('intouch变量（离散）'!$A2731,基本表格!$G:$Q,9,FALSE)</f>
        <v>None</v>
      </c>
      <c r="L2731">
        <v>1</v>
      </c>
      <c r="M2731" t="s">
        <v>156</v>
      </c>
      <c r="N2731" t="s">
        <v>157</v>
      </c>
      <c r="O2731" t="s">
        <v>158</v>
      </c>
      <c r="P2731" t="str">
        <f>VLOOKUP('intouch变量（离散）'!$A2731,基本表格!$G:$Q,3,FALSE)</f>
        <v>DB100,X250.3</v>
      </c>
      <c r="Q2731" t="str">
        <f>VLOOKUP('intouch变量（离散）'!$A2731,基本表格!$G:$Q,10,FALSE)</f>
        <v>No</v>
      </c>
      <c r="R2731" t="str">
        <f t="shared" si="258"/>
        <v>DB100,X250.3 2121+P2-M1 1#双螺旋运输机A 反馈电流 上限保护使能</v>
      </c>
      <c r="S2731">
        <v>0</v>
      </c>
      <c r="T2731">
        <v>0</v>
      </c>
    </row>
    <row r="2732" spans="1:20">
      <c r="A2732" t="s">
        <v>2888</v>
      </c>
      <c r="B2732" s="11" t="str">
        <f t="shared" si="257"/>
        <v>CHPF</v>
      </c>
      <c r="C2732" s="11" t="str">
        <f>VLOOKUP('intouch变量（离散）'!$A2732,基本表格!$G:$Q,2,FALSE)</f>
        <v>2121+P2-M1 1#双螺旋运输机A 反馈电流 下限保护使能</v>
      </c>
      <c r="D2732" t="s">
        <v>154</v>
      </c>
      <c r="E2732" t="str">
        <f t="shared" si="253"/>
        <v>Yes</v>
      </c>
      <c r="F2732" t="str">
        <f t="shared" si="254"/>
        <v>900</v>
      </c>
      <c r="G2732" t="s">
        <v>154</v>
      </c>
      <c r="H2732" t="s">
        <v>155</v>
      </c>
      <c r="I2732" t="str">
        <f t="shared" si="255"/>
        <v>禁用</v>
      </c>
      <c r="J2732" t="str">
        <f t="shared" si="256"/>
        <v>启用</v>
      </c>
      <c r="K2732" t="str">
        <f>VLOOKUP('intouch变量（离散）'!$A2732,基本表格!$G:$Q,9,FALSE)</f>
        <v>None</v>
      </c>
      <c r="L2732">
        <v>1</v>
      </c>
      <c r="M2732" t="s">
        <v>156</v>
      </c>
      <c r="N2732" t="s">
        <v>157</v>
      </c>
      <c r="O2732" t="s">
        <v>158</v>
      </c>
      <c r="P2732" t="str">
        <f>VLOOKUP('intouch变量（离散）'!$A2732,基本表格!$G:$Q,3,FALSE)</f>
        <v>DB100,X250.4</v>
      </c>
      <c r="Q2732" t="str">
        <f>VLOOKUP('intouch变量（离散）'!$A2732,基本表格!$G:$Q,10,FALSE)</f>
        <v>No</v>
      </c>
      <c r="R2732" t="str">
        <f t="shared" si="258"/>
        <v>DB100,X250.4 2121+P2-M1 1#双螺旋运输机A 反馈电流 下限保护使能</v>
      </c>
      <c r="S2732">
        <v>0</v>
      </c>
      <c r="T2732">
        <v>0</v>
      </c>
    </row>
    <row r="2733" spans="1:20">
      <c r="A2733" t="s">
        <v>2889</v>
      </c>
      <c r="B2733" s="11" t="str">
        <f t="shared" si="257"/>
        <v>CHPF</v>
      </c>
      <c r="C2733" s="11" t="str">
        <f>VLOOKUP('intouch变量（离散）'!$A2733,基本表格!$G:$Q,2,FALSE)</f>
        <v>2121+P2-M1 1#双螺旋运输机A 反馈电流 上限报警</v>
      </c>
      <c r="D2733" t="s">
        <v>154</v>
      </c>
      <c r="E2733" t="str">
        <f t="shared" si="253"/>
        <v>No</v>
      </c>
      <c r="F2733" t="str">
        <f t="shared" si="254"/>
        <v>0</v>
      </c>
      <c r="G2733" t="s">
        <v>154</v>
      </c>
      <c r="H2733" t="s">
        <v>155</v>
      </c>
      <c r="I2733" t="str">
        <f t="shared" si="255"/>
        <v/>
      </c>
      <c r="J2733" t="str">
        <f t="shared" si="256"/>
        <v/>
      </c>
      <c r="K2733" t="str">
        <f>VLOOKUP('intouch变量（离散）'!$A2733,基本表格!$G:$Q,9,FALSE)</f>
        <v>None</v>
      </c>
      <c r="L2733">
        <v>1</v>
      </c>
      <c r="M2733" t="s">
        <v>156</v>
      </c>
      <c r="N2733" t="s">
        <v>157</v>
      </c>
      <c r="O2733" t="s">
        <v>158</v>
      </c>
      <c r="P2733" t="str">
        <f>VLOOKUP('intouch变量（离散）'!$A2733,基本表格!$G:$Q,3,FALSE)</f>
        <v>DB100,X250.5</v>
      </c>
      <c r="Q2733" t="str">
        <f>VLOOKUP('intouch变量（离散）'!$A2733,基本表格!$G:$Q,10,FALSE)</f>
        <v>Yes</v>
      </c>
      <c r="R2733" t="str">
        <f t="shared" si="258"/>
        <v>DB100,X250.5 2121+P2-M1 1#双螺旋运输机A 反馈电流 上限报警</v>
      </c>
      <c r="S2733">
        <v>0</v>
      </c>
      <c r="T2733">
        <v>0</v>
      </c>
    </row>
    <row r="2734" spans="1:20">
      <c r="A2734" t="s">
        <v>2890</v>
      </c>
      <c r="B2734" s="11" t="str">
        <f t="shared" si="257"/>
        <v>CHPF</v>
      </c>
      <c r="C2734" s="11" t="str">
        <f>VLOOKUP('intouch变量（离散）'!$A2734,基本表格!$G:$Q,2,FALSE)</f>
        <v>2121+P2-M1 1#双螺旋运输机A 反馈电流 下限报警</v>
      </c>
      <c r="D2734" t="s">
        <v>154</v>
      </c>
      <c r="E2734" t="str">
        <f t="shared" si="253"/>
        <v>No</v>
      </c>
      <c r="F2734" t="str">
        <f t="shared" si="254"/>
        <v>0</v>
      </c>
      <c r="G2734" t="s">
        <v>154</v>
      </c>
      <c r="H2734" t="s">
        <v>155</v>
      </c>
      <c r="I2734" t="str">
        <f t="shared" si="255"/>
        <v/>
      </c>
      <c r="J2734" t="str">
        <f t="shared" si="256"/>
        <v/>
      </c>
      <c r="K2734" t="str">
        <f>VLOOKUP('intouch变量（离散）'!$A2734,基本表格!$G:$Q,9,FALSE)</f>
        <v>None</v>
      </c>
      <c r="L2734">
        <v>1</v>
      </c>
      <c r="M2734" t="s">
        <v>156</v>
      </c>
      <c r="N2734" t="s">
        <v>157</v>
      </c>
      <c r="O2734" t="s">
        <v>158</v>
      </c>
      <c r="P2734" t="str">
        <f>VLOOKUP('intouch变量（离散）'!$A2734,基本表格!$G:$Q,3,FALSE)</f>
        <v>DB100,X250.6</v>
      </c>
      <c r="Q2734" t="str">
        <f>VLOOKUP('intouch变量（离散）'!$A2734,基本表格!$G:$Q,10,FALSE)</f>
        <v>Yes</v>
      </c>
      <c r="R2734" t="str">
        <f t="shared" si="258"/>
        <v>DB100,X250.6 2121+P2-M1 1#双螺旋运输机A 反馈电流 下限报警</v>
      </c>
      <c r="S2734">
        <v>0</v>
      </c>
      <c r="T2734">
        <v>0</v>
      </c>
    </row>
    <row r="2735" spans="1:20">
      <c r="A2735" t="s">
        <v>2891</v>
      </c>
      <c r="B2735" s="11" t="str">
        <f t="shared" si="257"/>
        <v>CHPF</v>
      </c>
      <c r="C2735" s="11" t="str">
        <f>VLOOKUP('intouch变量（离散）'!$A2735,基本表格!$G:$Q,2,FALSE)</f>
        <v>2121+P2-M1 1#双螺旋运输机A 反馈电流 上上限报警</v>
      </c>
      <c r="D2735" t="s">
        <v>154</v>
      </c>
      <c r="E2735" t="str">
        <f t="shared" si="253"/>
        <v>No</v>
      </c>
      <c r="F2735" t="str">
        <f t="shared" si="254"/>
        <v>0</v>
      </c>
      <c r="G2735" t="s">
        <v>154</v>
      </c>
      <c r="H2735" t="s">
        <v>155</v>
      </c>
      <c r="I2735" t="str">
        <f t="shared" si="255"/>
        <v/>
      </c>
      <c r="J2735" t="str">
        <f t="shared" si="256"/>
        <v/>
      </c>
      <c r="K2735" t="str">
        <f>VLOOKUP('intouch变量（离散）'!$A2735,基本表格!$G:$Q,9,FALSE)</f>
        <v>On</v>
      </c>
      <c r="L2735">
        <v>1</v>
      </c>
      <c r="M2735" t="s">
        <v>156</v>
      </c>
      <c r="N2735" t="s">
        <v>157</v>
      </c>
      <c r="O2735" t="s">
        <v>158</v>
      </c>
      <c r="P2735" t="str">
        <f>VLOOKUP('intouch变量（离散）'!$A2735,基本表格!$G:$Q,3,FALSE)</f>
        <v>DB100,X250.7</v>
      </c>
      <c r="Q2735" t="str">
        <f>VLOOKUP('intouch变量（离散）'!$A2735,基本表格!$G:$Q,10,FALSE)</f>
        <v>Yes</v>
      </c>
      <c r="R2735" t="str">
        <f t="shared" si="258"/>
        <v>DB100,X250.7 2121+P2-M1 1#双螺旋运输机A 反馈电流 上上限报警</v>
      </c>
      <c r="S2735">
        <v>0</v>
      </c>
      <c r="T2735">
        <v>0</v>
      </c>
    </row>
    <row r="2736" spans="1:20">
      <c r="A2736" t="s">
        <v>2892</v>
      </c>
      <c r="B2736" s="11" t="str">
        <f t="shared" si="257"/>
        <v>CHPF</v>
      </c>
      <c r="C2736" s="11" t="str">
        <f>VLOOKUP('intouch变量（离散）'!$A2736,基本表格!$G:$Q,2,FALSE)</f>
        <v>2121+P2-M1 1#双螺旋运输机A 反馈电流 下下限报警</v>
      </c>
      <c r="D2736" t="s">
        <v>154</v>
      </c>
      <c r="E2736" t="str">
        <f t="shared" si="253"/>
        <v>No</v>
      </c>
      <c r="F2736" t="str">
        <f t="shared" si="254"/>
        <v>0</v>
      </c>
      <c r="G2736" t="s">
        <v>154</v>
      </c>
      <c r="H2736" t="s">
        <v>155</v>
      </c>
      <c r="I2736" t="str">
        <f t="shared" si="255"/>
        <v/>
      </c>
      <c r="J2736" t="str">
        <f t="shared" si="256"/>
        <v/>
      </c>
      <c r="K2736" t="str">
        <f>VLOOKUP('intouch变量（离散）'!$A2736,基本表格!$G:$Q,9,FALSE)</f>
        <v>On</v>
      </c>
      <c r="L2736">
        <v>1</v>
      </c>
      <c r="M2736" t="s">
        <v>156</v>
      </c>
      <c r="N2736" t="s">
        <v>157</v>
      </c>
      <c r="O2736" t="s">
        <v>158</v>
      </c>
      <c r="P2736" t="str">
        <f>VLOOKUP('intouch变量（离散）'!$A2736,基本表格!$G:$Q,3,FALSE)</f>
        <v>DB100,X251.0</v>
      </c>
      <c r="Q2736" t="str">
        <f>VLOOKUP('intouch变量（离散）'!$A2736,基本表格!$G:$Q,10,FALSE)</f>
        <v>Yes</v>
      </c>
      <c r="R2736" t="str">
        <f t="shared" si="258"/>
        <v>DB100,X251.0 2121+P2-M1 1#双螺旋运输机A 反馈电流 下下限报警</v>
      </c>
      <c r="S2736">
        <v>0</v>
      </c>
      <c r="T2736">
        <v>0</v>
      </c>
    </row>
    <row r="2737" spans="1:20">
      <c r="A2737" t="s">
        <v>2893</v>
      </c>
      <c r="B2737" s="11" t="str">
        <f t="shared" si="257"/>
        <v>CHPF</v>
      </c>
      <c r="C2737" s="11" t="str">
        <f>VLOOKUP('intouch变量（离散）'!$A2737,基本表格!$G:$Q,2,FALSE)</f>
        <v>2121+P2-M1 1#双螺旋运输机A 反馈电流 极限报警</v>
      </c>
      <c r="D2737" t="s">
        <v>154</v>
      </c>
      <c r="E2737" t="str">
        <f t="shared" si="253"/>
        <v>No</v>
      </c>
      <c r="F2737" t="str">
        <f t="shared" si="254"/>
        <v>0</v>
      </c>
      <c r="G2737" t="s">
        <v>154</v>
      </c>
      <c r="H2737" t="s">
        <v>155</v>
      </c>
      <c r="I2737" t="str">
        <f t="shared" si="255"/>
        <v/>
      </c>
      <c r="J2737" t="str">
        <f t="shared" si="256"/>
        <v/>
      </c>
      <c r="K2737" t="str">
        <f>VLOOKUP('intouch变量（离散）'!$A2737,基本表格!$G:$Q,9,FALSE)</f>
        <v>On</v>
      </c>
      <c r="L2737">
        <v>1</v>
      </c>
      <c r="M2737" t="s">
        <v>156</v>
      </c>
      <c r="N2737" t="s">
        <v>157</v>
      </c>
      <c r="O2737" t="s">
        <v>158</v>
      </c>
      <c r="P2737" t="str">
        <f>VLOOKUP('intouch变量（离散）'!$A2737,基本表格!$G:$Q,3,FALSE)</f>
        <v>DB100,X251.1</v>
      </c>
      <c r="Q2737" t="str">
        <f>VLOOKUP('intouch变量（离散）'!$A2737,基本表格!$G:$Q,10,FALSE)</f>
        <v>Yes</v>
      </c>
      <c r="R2737" t="str">
        <f t="shared" si="258"/>
        <v>DB100,X251.1 2121+P2-M1 1#双螺旋运输机A 反馈电流 极限报警</v>
      </c>
      <c r="S2737">
        <v>0</v>
      </c>
      <c r="T2737">
        <v>0</v>
      </c>
    </row>
    <row r="2738" spans="1:20">
      <c r="A2738" t="s">
        <v>2894</v>
      </c>
      <c r="B2738" s="11" t="str">
        <f t="shared" si="257"/>
        <v>CHPF</v>
      </c>
      <c r="C2738" s="11" t="str">
        <f>VLOOKUP('intouch变量（离散）'!$A2738,基本表格!$G:$Q,2,FALSE)</f>
        <v>2121+P2-M1 1#双螺旋运输机A 反馈电流 传感器断线报警</v>
      </c>
      <c r="D2738" t="s">
        <v>154</v>
      </c>
      <c r="E2738" t="str">
        <f t="shared" si="253"/>
        <v>No</v>
      </c>
      <c r="F2738" t="str">
        <f t="shared" si="254"/>
        <v>0</v>
      </c>
      <c r="G2738" t="s">
        <v>154</v>
      </c>
      <c r="H2738" t="s">
        <v>155</v>
      </c>
      <c r="I2738" t="str">
        <f t="shared" si="255"/>
        <v/>
      </c>
      <c r="J2738" t="str">
        <f t="shared" si="256"/>
        <v/>
      </c>
      <c r="K2738" t="str">
        <f>VLOOKUP('intouch变量（离散）'!$A2738,基本表格!$G:$Q,9,FALSE)</f>
        <v>On</v>
      </c>
      <c r="L2738">
        <v>1</v>
      </c>
      <c r="M2738" t="s">
        <v>156</v>
      </c>
      <c r="N2738" t="s">
        <v>157</v>
      </c>
      <c r="O2738" t="s">
        <v>158</v>
      </c>
      <c r="P2738" t="str">
        <f>VLOOKUP('intouch变量（离散）'!$A2738,基本表格!$G:$Q,3,FALSE)</f>
        <v>DB100,X251.2</v>
      </c>
      <c r="Q2738" t="str">
        <f>VLOOKUP('intouch变量（离散）'!$A2738,基本表格!$G:$Q,10,FALSE)</f>
        <v>Yes</v>
      </c>
      <c r="R2738" t="str">
        <f t="shared" si="258"/>
        <v>DB100,X251.2 2121+P2-M1 1#双螺旋运输机A 反馈电流 传感器断线报警</v>
      </c>
      <c r="S2738">
        <v>0</v>
      </c>
      <c r="T2738">
        <v>0</v>
      </c>
    </row>
    <row r="2739" spans="1:20">
      <c r="A2739" t="s">
        <v>2895</v>
      </c>
      <c r="B2739" s="11" t="str">
        <f t="shared" si="257"/>
        <v>CHPF</v>
      </c>
      <c r="C2739" s="11" t="str">
        <f>VLOOKUP('intouch变量（离散）'!$A2739,基本表格!$G:$Q,2,FALSE)</f>
        <v>2121+P2-M2 1#双螺旋运输机B 电机控制 使能</v>
      </c>
      <c r="D2739" t="s">
        <v>154</v>
      </c>
      <c r="E2739" t="str">
        <f t="shared" si="253"/>
        <v>No</v>
      </c>
      <c r="F2739" t="str">
        <f t="shared" si="254"/>
        <v>0</v>
      </c>
      <c r="G2739" t="s">
        <v>154</v>
      </c>
      <c r="H2739" t="s">
        <v>155</v>
      </c>
      <c r="I2739" t="str">
        <f t="shared" si="255"/>
        <v/>
      </c>
      <c r="J2739" t="str">
        <f t="shared" si="256"/>
        <v/>
      </c>
      <c r="K2739" t="str">
        <f>VLOOKUP('intouch变量（离散）'!$A2739,基本表格!$G:$Q,9,FALSE)</f>
        <v>None</v>
      </c>
      <c r="L2739">
        <v>1</v>
      </c>
      <c r="M2739" t="s">
        <v>156</v>
      </c>
      <c r="N2739" t="s">
        <v>157</v>
      </c>
      <c r="O2739" t="s">
        <v>158</v>
      </c>
      <c r="P2739" t="str">
        <f>VLOOKUP('intouch变量（离散）'!$A2739,基本表格!$G:$Q,3,FALSE)</f>
        <v>DB100,X300.0</v>
      </c>
      <c r="Q2739" t="str">
        <f>VLOOKUP('intouch变量（离散）'!$A2739,基本表格!$G:$Q,10,FALSE)</f>
        <v>No</v>
      </c>
      <c r="R2739" t="str">
        <f t="shared" si="258"/>
        <v>DB100,X300.0 2121+P2-M2 1#双螺旋运输机B 电机控制 使能</v>
      </c>
      <c r="S2739">
        <v>0</v>
      </c>
      <c r="T2739">
        <v>0</v>
      </c>
    </row>
    <row r="2740" spans="1:20">
      <c r="A2740" t="s">
        <v>2896</v>
      </c>
      <c r="B2740" s="11" t="str">
        <f t="shared" si="257"/>
        <v>CHPF</v>
      </c>
      <c r="C2740" s="11" t="str">
        <f>VLOOKUP('intouch变量（离散）'!$A2740,基本表格!$G:$Q,2,FALSE)</f>
        <v>2121+P2-M2 1#双螺旋运输机B 电机控制 手自动状态</v>
      </c>
      <c r="D2740" t="s">
        <v>154</v>
      </c>
      <c r="E2740" t="str">
        <f t="shared" si="253"/>
        <v>No</v>
      </c>
      <c r="F2740" t="str">
        <f t="shared" si="254"/>
        <v>0</v>
      </c>
      <c r="G2740" t="s">
        <v>154</v>
      </c>
      <c r="H2740" t="s">
        <v>155</v>
      </c>
      <c r="I2740" t="str">
        <f t="shared" si="255"/>
        <v/>
      </c>
      <c r="J2740" t="str">
        <f t="shared" si="256"/>
        <v/>
      </c>
      <c r="K2740" t="str">
        <f>VLOOKUP('intouch变量（离散）'!$A2740,基本表格!$G:$Q,9,FALSE)</f>
        <v>None</v>
      </c>
      <c r="L2740">
        <v>1</v>
      </c>
      <c r="M2740" t="s">
        <v>156</v>
      </c>
      <c r="N2740" t="s">
        <v>157</v>
      </c>
      <c r="O2740" t="s">
        <v>158</v>
      </c>
      <c r="P2740" t="str">
        <f>VLOOKUP('intouch变量（离散）'!$A2740,基本表格!$G:$Q,3,FALSE)</f>
        <v>DB100,X300.3</v>
      </c>
      <c r="Q2740" t="str">
        <f>VLOOKUP('intouch变量（离散）'!$A2740,基本表格!$G:$Q,10,FALSE)</f>
        <v>Yes</v>
      </c>
      <c r="R2740" t="str">
        <f t="shared" si="258"/>
        <v>DB100,X300.3 2121+P2-M2 1#双螺旋运输机B 电机控制 手自动状态</v>
      </c>
      <c r="S2740">
        <v>0</v>
      </c>
      <c r="T2740">
        <v>0</v>
      </c>
    </row>
    <row r="2741" spans="1:20">
      <c r="A2741" t="s">
        <v>2897</v>
      </c>
      <c r="B2741" s="11" t="str">
        <f t="shared" si="257"/>
        <v>CHPF</v>
      </c>
      <c r="C2741" s="11" t="str">
        <f>VLOOKUP('intouch变量（离散）'!$A2741,基本表格!$G:$Q,2,FALSE)</f>
        <v>2121+P2-M2 1#双螺旋运输机B 电机控制 本地/远程(检修/待机）</v>
      </c>
      <c r="D2741" t="s">
        <v>154</v>
      </c>
      <c r="E2741" t="str">
        <f t="shared" si="253"/>
        <v>No</v>
      </c>
      <c r="F2741" t="str">
        <f t="shared" si="254"/>
        <v>0</v>
      </c>
      <c r="G2741" t="s">
        <v>154</v>
      </c>
      <c r="H2741" t="s">
        <v>155</v>
      </c>
      <c r="I2741" t="str">
        <f t="shared" si="255"/>
        <v/>
      </c>
      <c r="J2741" t="str">
        <f t="shared" si="256"/>
        <v/>
      </c>
      <c r="K2741" t="str">
        <f>VLOOKUP('intouch变量（离散）'!$A2741,基本表格!$G:$Q,9,FALSE)</f>
        <v>None</v>
      </c>
      <c r="L2741">
        <v>1</v>
      </c>
      <c r="M2741" t="s">
        <v>156</v>
      </c>
      <c r="N2741" t="s">
        <v>157</v>
      </c>
      <c r="O2741" t="s">
        <v>158</v>
      </c>
      <c r="P2741" t="str">
        <f>VLOOKUP('intouch变量（离散）'!$A2741,基本表格!$G:$Q,3,FALSE)</f>
        <v>DB100,X300.4</v>
      </c>
      <c r="Q2741" t="str">
        <f>VLOOKUP('intouch变量（离散）'!$A2741,基本表格!$G:$Q,10,FALSE)</f>
        <v>Yes</v>
      </c>
      <c r="R2741" t="str">
        <f t="shared" si="258"/>
        <v>DB100,X300.4 2121+P2-M2 1#双螺旋运输机B 电机控制 本地/远程(检修/待机）</v>
      </c>
      <c r="S2741">
        <v>0</v>
      </c>
      <c r="T2741">
        <v>0</v>
      </c>
    </row>
    <row r="2742" spans="1:20">
      <c r="A2742" t="s">
        <v>2898</v>
      </c>
      <c r="B2742" s="11" t="str">
        <f t="shared" si="257"/>
        <v>CHPF</v>
      </c>
      <c r="C2742" s="11" t="str">
        <f>VLOOKUP('intouch变量（离散）'!$A2742,基本表格!$G:$Q,2,FALSE)</f>
        <v>2121+P2-M2 1#双螺旋运输机B 电机控制 开启_上位机(正转)</v>
      </c>
      <c r="D2742" t="s">
        <v>154</v>
      </c>
      <c r="E2742" t="str">
        <f t="shared" si="253"/>
        <v>No</v>
      </c>
      <c r="F2742" t="str">
        <f t="shared" si="254"/>
        <v>0</v>
      </c>
      <c r="G2742" t="s">
        <v>154</v>
      </c>
      <c r="H2742" t="s">
        <v>155</v>
      </c>
      <c r="I2742" t="str">
        <f t="shared" si="255"/>
        <v/>
      </c>
      <c r="J2742" t="str">
        <f t="shared" si="256"/>
        <v/>
      </c>
      <c r="K2742" t="str">
        <f>VLOOKUP('intouch变量（离散）'!$A2742,基本表格!$G:$Q,9,FALSE)</f>
        <v>None</v>
      </c>
      <c r="L2742">
        <v>1</v>
      </c>
      <c r="M2742" t="s">
        <v>156</v>
      </c>
      <c r="N2742" t="s">
        <v>157</v>
      </c>
      <c r="O2742" t="s">
        <v>158</v>
      </c>
      <c r="P2742" t="str">
        <f>VLOOKUP('intouch变量（离散）'!$A2742,基本表格!$G:$Q,3,FALSE)</f>
        <v>DB100,X300.6</v>
      </c>
      <c r="Q2742" t="str">
        <f>VLOOKUP('intouch变量（离散）'!$A2742,基本表格!$G:$Q,10,FALSE)</f>
        <v>No</v>
      </c>
      <c r="R2742" t="str">
        <f t="shared" si="258"/>
        <v>DB100,X300.6 2121+P2-M2 1#双螺旋运输机B 电机控制 开启_上位机(正转)</v>
      </c>
      <c r="S2742">
        <v>0</v>
      </c>
      <c r="T2742">
        <v>0</v>
      </c>
    </row>
    <row r="2743" spans="1:20">
      <c r="A2743" t="s">
        <v>2899</v>
      </c>
      <c r="B2743" s="11" t="str">
        <f t="shared" si="257"/>
        <v>CHPF</v>
      </c>
      <c r="C2743" s="11" t="str">
        <f>VLOOKUP('intouch变量（离散）'!$A2743,基本表格!$G:$Q,2,FALSE)</f>
        <v>2121+P2-M2 1#双螺旋运输机B 电机控制 停止_上位机(反转)</v>
      </c>
      <c r="D2743" t="s">
        <v>154</v>
      </c>
      <c r="E2743" t="str">
        <f t="shared" si="253"/>
        <v>No</v>
      </c>
      <c r="F2743" t="str">
        <f t="shared" si="254"/>
        <v>0</v>
      </c>
      <c r="G2743" t="s">
        <v>154</v>
      </c>
      <c r="H2743" t="s">
        <v>155</v>
      </c>
      <c r="I2743" t="str">
        <f t="shared" si="255"/>
        <v/>
      </c>
      <c r="J2743" t="str">
        <f t="shared" si="256"/>
        <v/>
      </c>
      <c r="K2743" t="str">
        <f>VLOOKUP('intouch变量（离散）'!$A2743,基本表格!$G:$Q,9,FALSE)</f>
        <v>None</v>
      </c>
      <c r="L2743">
        <v>1</v>
      </c>
      <c r="M2743" t="s">
        <v>156</v>
      </c>
      <c r="N2743" t="s">
        <v>157</v>
      </c>
      <c r="O2743" t="s">
        <v>158</v>
      </c>
      <c r="P2743" t="str">
        <f>VLOOKUP('intouch变量（离散）'!$A2743,基本表格!$G:$Q,3,FALSE)</f>
        <v>DB100,X301.0</v>
      </c>
      <c r="Q2743" t="str">
        <f>VLOOKUP('intouch变量（离散）'!$A2743,基本表格!$G:$Q,10,FALSE)</f>
        <v>No</v>
      </c>
      <c r="R2743" t="str">
        <f t="shared" si="258"/>
        <v>DB100,X301.0 2121+P2-M2 1#双螺旋运输机B 电机控制 停止_上位机(反转)</v>
      </c>
      <c r="S2743">
        <v>0</v>
      </c>
      <c r="T2743">
        <v>0</v>
      </c>
    </row>
    <row r="2744" spans="1:20">
      <c r="A2744" t="s">
        <v>2900</v>
      </c>
      <c r="B2744" s="11" t="str">
        <f t="shared" si="257"/>
        <v>CHPF</v>
      </c>
      <c r="C2744" s="11" t="str">
        <f>VLOOKUP('intouch变量（离散）'!$A2744,基本表格!$G:$Q,2,FALSE)</f>
        <v>2121+P2-M2 1#双螺旋运输机B 电机控制 通风扇</v>
      </c>
      <c r="D2744" t="s">
        <v>154</v>
      </c>
      <c r="E2744" t="str">
        <f t="shared" si="253"/>
        <v>No</v>
      </c>
      <c r="F2744" t="str">
        <f t="shared" si="254"/>
        <v>0</v>
      </c>
      <c r="G2744" t="s">
        <v>154</v>
      </c>
      <c r="H2744" t="s">
        <v>155</v>
      </c>
      <c r="I2744" t="str">
        <f t="shared" si="255"/>
        <v/>
      </c>
      <c r="J2744" t="str">
        <f t="shared" si="256"/>
        <v/>
      </c>
      <c r="K2744" t="str">
        <f>VLOOKUP('intouch变量（离散）'!$A2744,基本表格!$G:$Q,9,FALSE)</f>
        <v>None</v>
      </c>
      <c r="L2744">
        <v>1</v>
      </c>
      <c r="M2744" t="s">
        <v>156</v>
      </c>
      <c r="N2744" t="s">
        <v>157</v>
      </c>
      <c r="O2744" t="s">
        <v>158</v>
      </c>
      <c r="P2744" t="str">
        <f>VLOOKUP('intouch变量（离散）'!$A2744,基本表格!$G:$Q,3,FALSE)</f>
        <v>DB100,X301.1</v>
      </c>
      <c r="Q2744" t="str">
        <f>VLOOKUP('intouch变量（离散）'!$A2744,基本表格!$G:$Q,10,FALSE)</f>
        <v>Yes</v>
      </c>
      <c r="R2744" t="str">
        <f t="shared" si="258"/>
        <v>DB100,X301.1 2121+P2-M2 1#双螺旋运输机B 电机控制 通风扇</v>
      </c>
      <c r="S2744">
        <v>0</v>
      </c>
      <c r="T2744">
        <v>0</v>
      </c>
    </row>
    <row r="2745" spans="1:20">
      <c r="A2745" t="s">
        <v>2901</v>
      </c>
      <c r="B2745" s="11" t="str">
        <f t="shared" si="257"/>
        <v>CHPF</v>
      </c>
      <c r="C2745" s="11" t="str">
        <f>VLOOKUP('intouch变量（离散）'!$A2745,基本表格!$G:$Q,2,FALSE)</f>
        <v>2121+P2-M2 1#双螺旋运输机B 电机控制 电机(正转）</v>
      </c>
      <c r="D2745" t="s">
        <v>154</v>
      </c>
      <c r="E2745" t="str">
        <f t="shared" si="253"/>
        <v>No</v>
      </c>
      <c r="F2745" t="str">
        <f t="shared" si="254"/>
        <v>0</v>
      </c>
      <c r="G2745" t="s">
        <v>154</v>
      </c>
      <c r="H2745" t="s">
        <v>155</v>
      </c>
      <c r="I2745" t="str">
        <f t="shared" si="255"/>
        <v/>
      </c>
      <c r="J2745" t="str">
        <f t="shared" si="256"/>
        <v/>
      </c>
      <c r="K2745" t="str">
        <f>VLOOKUP('intouch变量（离散）'!$A2745,基本表格!$G:$Q,9,FALSE)</f>
        <v>None</v>
      </c>
      <c r="L2745">
        <v>1</v>
      </c>
      <c r="M2745" t="s">
        <v>156</v>
      </c>
      <c r="N2745" t="s">
        <v>157</v>
      </c>
      <c r="O2745" t="s">
        <v>158</v>
      </c>
      <c r="P2745" t="str">
        <f>VLOOKUP('intouch变量（离散）'!$A2745,基本表格!$G:$Q,3,FALSE)</f>
        <v>DB100,X301.2</v>
      </c>
      <c r="Q2745" t="str">
        <f>VLOOKUP('intouch变量（离散）'!$A2745,基本表格!$G:$Q,10,FALSE)</f>
        <v>Yes</v>
      </c>
      <c r="R2745" t="str">
        <f t="shared" si="258"/>
        <v>DB100,X301.2 2121+P2-M2 1#双螺旋运输机B 电机控制 电机(正转）</v>
      </c>
      <c r="S2745">
        <v>0</v>
      </c>
      <c r="T2745">
        <v>0</v>
      </c>
    </row>
    <row r="2746" spans="1:20">
      <c r="A2746" t="s">
        <v>2902</v>
      </c>
      <c r="B2746" s="11" t="str">
        <f t="shared" si="257"/>
        <v>CHPF</v>
      </c>
      <c r="C2746" s="11" t="str">
        <f>VLOOKUP('intouch变量（离散）'!$A2746,基本表格!$G:$Q,2,FALSE)</f>
        <v>2121+P2-M2 1#双螺旋运输机B 电机控制 电机过载</v>
      </c>
      <c r="D2746" t="s">
        <v>154</v>
      </c>
      <c r="E2746" t="str">
        <f t="shared" si="253"/>
        <v>No</v>
      </c>
      <c r="F2746" t="str">
        <f t="shared" si="254"/>
        <v>0</v>
      </c>
      <c r="G2746" t="s">
        <v>154</v>
      </c>
      <c r="H2746" t="s">
        <v>155</v>
      </c>
      <c r="I2746" t="str">
        <f t="shared" si="255"/>
        <v/>
      </c>
      <c r="J2746" t="str">
        <f t="shared" si="256"/>
        <v/>
      </c>
      <c r="K2746" t="str">
        <f>VLOOKUP('intouch变量（离散）'!$A2746,基本表格!$G:$Q,9,FALSE)</f>
        <v>On</v>
      </c>
      <c r="L2746">
        <v>1</v>
      </c>
      <c r="M2746" t="s">
        <v>156</v>
      </c>
      <c r="N2746" t="s">
        <v>157</v>
      </c>
      <c r="O2746" t="s">
        <v>158</v>
      </c>
      <c r="P2746" t="str">
        <f>VLOOKUP('intouch变量（离散）'!$A2746,基本表格!$G:$Q,3,FALSE)</f>
        <v>DB100,X301.3</v>
      </c>
      <c r="Q2746" t="str">
        <f>VLOOKUP('intouch变量（离散）'!$A2746,基本表格!$G:$Q,10,FALSE)</f>
        <v>Yes</v>
      </c>
      <c r="R2746" t="str">
        <f t="shared" si="258"/>
        <v>DB100,X301.3 2121+P2-M2 1#双螺旋运输机B 电机控制 电机过载</v>
      </c>
      <c r="S2746">
        <v>0</v>
      </c>
      <c r="T2746">
        <v>0</v>
      </c>
    </row>
    <row r="2747" spans="1:20">
      <c r="A2747" t="s">
        <v>2903</v>
      </c>
      <c r="B2747" s="11" t="str">
        <f t="shared" si="257"/>
        <v>CHPF</v>
      </c>
      <c r="C2747" s="11" t="str">
        <f>VLOOKUP('intouch变量（离散）'!$A2747,基本表格!$G:$Q,2,FALSE)</f>
        <v>2121+P2-M2 1#双螺旋运输机B 电机控制 风扇过载</v>
      </c>
      <c r="D2747" t="s">
        <v>154</v>
      </c>
      <c r="E2747" t="str">
        <f t="shared" si="253"/>
        <v>No</v>
      </c>
      <c r="F2747" t="str">
        <f t="shared" si="254"/>
        <v>0</v>
      </c>
      <c r="G2747" t="s">
        <v>154</v>
      </c>
      <c r="H2747" t="s">
        <v>155</v>
      </c>
      <c r="I2747" t="str">
        <f t="shared" si="255"/>
        <v/>
      </c>
      <c r="J2747" t="str">
        <f t="shared" si="256"/>
        <v/>
      </c>
      <c r="K2747" t="str">
        <f>VLOOKUP('intouch变量（离散）'!$A2747,基本表格!$G:$Q,9,FALSE)</f>
        <v>On</v>
      </c>
      <c r="L2747">
        <v>1</v>
      </c>
      <c r="M2747" t="s">
        <v>156</v>
      </c>
      <c r="N2747" t="s">
        <v>157</v>
      </c>
      <c r="O2747" t="s">
        <v>158</v>
      </c>
      <c r="P2747" t="str">
        <f>VLOOKUP('intouch变量（离散）'!$A2747,基本表格!$G:$Q,3,FALSE)</f>
        <v>DB100,X301.4</v>
      </c>
      <c r="Q2747" t="str">
        <f>VLOOKUP('intouch变量（离散）'!$A2747,基本表格!$G:$Q,10,FALSE)</f>
        <v>Yes</v>
      </c>
      <c r="R2747" t="str">
        <f t="shared" si="258"/>
        <v>DB100,X301.4 2121+P2-M2 1#双螺旋运输机B 电机控制 风扇过载</v>
      </c>
      <c r="S2747">
        <v>0</v>
      </c>
      <c r="T2747">
        <v>0</v>
      </c>
    </row>
    <row r="2748" spans="1:20">
      <c r="A2748" t="s">
        <v>2904</v>
      </c>
      <c r="B2748" s="11" t="str">
        <f t="shared" si="257"/>
        <v>CHPF</v>
      </c>
      <c r="C2748" s="11" t="str">
        <f>VLOOKUP('intouch变量（离散）'!$A2748,基本表格!$G:$Q,2,FALSE)</f>
        <v>2121+P2-M2 1#双螺旋运输机B 电机控制 电机运行指示</v>
      </c>
      <c r="D2748" t="s">
        <v>154</v>
      </c>
      <c r="E2748" t="str">
        <f t="shared" si="253"/>
        <v>No</v>
      </c>
      <c r="F2748" t="str">
        <f t="shared" si="254"/>
        <v>0</v>
      </c>
      <c r="G2748" t="s">
        <v>154</v>
      </c>
      <c r="H2748" t="s">
        <v>155</v>
      </c>
      <c r="I2748" t="str">
        <f t="shared" si="255"/>
        <v/>
      </c>
      <c r="J2748" t="str">
        <f t="shared" si="256"/>
        <v/>
      </c>
      <c r="K2748" t="str">
        <f>VLOOKUP('intouch变量（离散）'!$A2748,基本表格!$G:$Q,9,FALSE)</f>
        <v>None</v>
      </c>
      <c r="L2748">
        <v>1</v>
      </c>
      <c r="M2748" t="s">
        <v>156</v>
      </c>
      <c r="N2748" t="s">
        <v>157</v>
      </c>
      <c r="O2748" t="s">
        <v>158</v>
      </c>
      <c r="P2748" t="str">
        <f>VLOOKUP('intouch变量（离散）'!$A2748,基本表格!$G:$Q,3,FALSE)</f>
        <v>DB100,X301.5</v>
      </c>
      <c r="Q2748" t="str">
        <f>VLOOKUP('intouch变量（离散）'!$A2748,基本表格!$G:$Q,10,FALSE)</f>
        <v>Yes</v>
      </c>
      <c r="R2748" t="str">
        <f t="shared" si="258"/>
        <v>DB100,X301.5 2121+P2-M2 1#双螺旋运输机B 电机控制 电机运行指示</v>
      </c>
      <c r="S2748">
        <v>0</v>
      </c>
      <c r="T2748">
        <v>0</v>
      </c>
    </row>
    <row r="2749" spans="1:20">
      <c r="A2749" t="s">
        <v>2905</v>
      </c>
      <c r="B2749" s="11" t="str">
        <f t="shared" si="257"/>
        <v>CHPF</v>
      </c>
      <c r="C2749" s="11" t="str">
        <f>VLOOKUP('intouch变量（离散）'!$A2749,基本表格!$G:$Q,2,FALSE)</f>
        <v>2121+P2-M2 1#双螺旋运输机B 电机控制 断链报警</v>
      </c>
      <c r="D2749" t="s">
        <v>154</v>
      </c>
      <c r="E2749" t="str">
        <f t="shared" si="253"/>
        <v>No</v>
      </c>
      <c r="F2749" t="str">
        <f t="shared" si="254"/>
        <v>0</v>
      </c>
      <c r="G2749" t="s">
        <v>154</v>
      </c>
      <c r="H2749" t="s">
        <v>155</v>
      </c>
      <c r="I2749" t="str">
        <f t="shared" si="255"/>
        <v/>
      </c>
      <c r="J2749" t="str">
        <f t="shared" si="256"/>
        <v/>
      </c>
      <c r="K2749" t="str">
        <f>VLOOKUP('intouch变量（离散）'!$A2749,基本表格!$G:$Q,9,FALSE)</f>
        <v>On</v>
      </c>
      <c r="L2749">
        <v>1</v>
      </c>
      <c r="M2749" t="s">
        <v>156</v>
      </c>
      <c r="N2749" t="s">
        <v>157</v>
      </c>
      <c r="O2749" t="s">
        <v>158</v>
      </c>
      <c r="P2749" t="str">
        <f>VLOOKUP('intouch变量（离散）'!$A2749,基本表格!$G:$Q,3,FALSE)</f>
        <v>DB100,X301.6</v>
      </c>
      <c r="Q2749" t="str">
        <f>VLOOKUP('intouch变量（离散）'!$A2749,基本表格!$G:$Q,10,FALSE)</f>
        <v>Yes</v>
      </c>
      <c r="R2749" t="str">
        <f t="shared" si="258"/>
        <v>DB100,X301.6 2121+P2-M2 1#双螺旋运输机B 电机控制 断链报警</v>
      </c>
      <c r="S2749">
        <v>0</v>
      </c>
      <c r="T2749">
        <v>0</v>
      </c>
    </row>
    <row r="2750" spans="1:20">
      <c r="A2750" t="s">
        <v>2906</v>
      </c>
      <c r="B2750" s="11" t="str">
        <f t="shared" si="257"/>
        <v>CHPF</v>
      </c>
      <c r="C2750" s="11" t="str">
        <f>VLOOKUP('intouch变量（离散）'!$A2750,基本表格!$G:$Q,2,FALSE)</f>
        <v>2121+P2-M2 1#双螺旋运输机B 电机控制 断链检测</v>
      </c>
      <c r="D2750" t="s">
        <v>154</v>
      </c>
      <c r="E2750" t="str">
        <f t="shared" si="253"/>
        <v>No</v>
      </c>
      <c r="F2750" t="str">
        <f t="shared" si="254"/>
        <v>0</v>
      </c>
      <c r="G2750" t="s">
        <v>154</v>
      </c>
      <c r="H2750" t="s">
        <v>155</v>
      </c>
      <c r="I2750" t="str">
        <f t="shared" si="255"/>
        <v/>
      </c>
      <c r="J2750" t="str">
        <f t="shared" si="256"/>
        <v/>
      </c>
      <c r="K2750" t="str">
        <f>VLOOKUP('intouch变量（离散）'!$A2750,基本表格!$G:$Q,9,FALSE)</f>
        <v>None</v>
      </c>
      <c r="L2750">
        <v>1</v>
      </c>
      <c r="M2750" t="s">
        <v>156</v>
      </c>
      <c r="N2750" t="s">
        <v>157</v>
      </c>
      <c r="O2750" t="s">
        <v>158</v>
      </c>
      <c r="P2750" t="str">
        <f>VLOOKUP('intouch变量（离散）'!$A2750,基本表格!$G:$Q,3,FALSE)</f>
        <v>DB100,X301.7</v>
      </c>
      <c r="Q2750" t="str">
        <f>VLOOKUP('intouch变量（离散）'!$A2750,基本表格!$G:$Q,10,FALSE)</f>
        <v>Yes</v>
      </c>
      <c r="R2750" t="str">
        <f t="shared" si="258"/>
        <v>DB100,X301.7 2121+P2-M2 1#双螺旋运输机B 电机控制 断链检测</v>
      </c>
      <c r="S2750">
        <v>0</v>
      </c>
      <c r="T2750">
        <v>0</v>
      </c>
    </row>
    <row r="2751" spans="1:20">
      <c r="A2751" t="s">
        <v>2907</v>
      </c>
      <c r="B2751" s="11" t="str">
        <f t="shared" si="257"/>
        <v>CHPF</v>
      </c>
      <c r="C2751" s="11" t="str">
        <f>VLOOKUP('intouch变量（离散）'!$A2751,基本表格!$G:$Q,2,FALSE)</f>
        <v>2121+P2-M2 1#双螺旋运输机B 电机控制 复位</v>
      </c>
      <c r="D2751" t="s">
        <v>154</v>
      </c>
      <c r="E2751" t="str">
        <f t="shared" si="253"/>
        <v>No</v>
      </c>
      <c r="F2751" t="str">
        <f t="shared" si="254"/>
        <v>0</v>
      </c>
      <c r="G2751" t="s">
        <v>154</v>
      </c>
      <c r="H2751" t="s">
        <v>155</v>
      </c>
      <c r="I2751" t="str">
        <f t="shared" si="255"/>
        <v/>
      </c>
      <c r="J2751" t="str">
        <f t="shared" si="256"/>
        <v/>
      </c>
      <c r="K2751" t="str">
        <f>VLOOKUP('intouch变量（离散）'!$A2751,基本表格!$G:$Q,9,FALSE)</f>
        <v>None</v>
      </c>
      <c r="L2751">
        <v>1</v>
      </c>
      <c r="M2751" t="s">
        <v>156</v>
      </c>
      <c r="N2751" t="s">
        <v>157</v>
      </c>
      <c r="O2751" t="s">
        <v>158</v>
      </c>
      <c r="P2751" t="str">
        <f>VLOOKUP('intouch变量（离散）'!$A2751,基本表格!$G:$Q,3,FALSE)</f>
        <v>DB100,X302.0</v>
      </c>
      <c r="Q2751" t="str">
        <f>VLOOKUP('intouch变量（离散）'!$A2751,基本表格!$G:$Q,10,FALSE)</f>
        <v>No</v>
      </c>
      <c r="R2751" t="str">
        <f t="shared" si="258"/>
        <v>DB100,X302.0 2121+P2-M2 1#双螺旋运输机B 电机控制 复位</v>
      </c>
      <c r="S2751">
        <v>0</v>
      </c>
      <c r="T2751">
        <v>0</v>
      </c>
    </row>
    <row r="2752" spans="1:20">
      <c r="A2752" t="s">
        <v>2908</v>
      </c>
      <c r="B2752" s="11" t="str">
        <f t="shared" si="257"/>
        <v>CHPF</v>
      </c>
      <c r="C2752" s="11" t="str">
        <f>VLOOKUP('intouch变量（离散）'!$A2752,基本表格!$G:$Q,2,FALSE)</f>
        <v>2121+P2-M2 1#双螺旋运输机B 电机控制 断链保护使能</v>
      </c>
      <c r="D2752" t="s">
        <v>154</v>
      </c>
      <c r="E2752" t="str">
        <f t="shared" si="253"/>
        <v>Yes</v>
      </c>
      <c r="F2752" t="str">
        <f t="shared" si="254"/>
        <v>900</v>
      </c>
      <c r="G2752" t="s">
        <v>154</v>
      </c>
      <c r="H2752" t="s">
        <v>155</v>
      </c>
      <c r="I2752" t="str">
        <f t="shared" si="255"/>
        <v>禁用</v>
      </c>
      <c r="J2752" t="str">
        <f t="shared" si="256"/>
        <v>启用</v>
      </c>
      <c r="K2752" t="str">
        <f>VLOOKUP('intouch变量（离散）'!$A2752,基本表格!$G:$Q,9,FALSE)</f>
        <v>None</v>
      </c>
      <c r="L2752">
        <v>1</v>
      </c>
      <c r="M2752" t="s">
        <v>156</v>
      </c>
      <c r="N2752" t="s">
        <v>157</v>
      </c>
      <c r="O2752" t="s">
        <v>158</v>
      </c>
      <c r="P2752" t="str">
        <f>VLOOKUP('intouch变量（离散）'!$A2752,基本表格!$G:$Q,3,FALSE)</f>
        <v>DB100,X302.1</v>
      </c>
      <c r="Q2752" t="str">
        <f>VLOOKUP('intouch变量（离散）'!$A2752,基本表格!$G:$Q,10,FALSE)</f>
        <v>No</v>
      </c>
      <c r="R2752" t="str">
        <f t="shared" si="258"/>
        <v>DB100,X302.1 2121+P2-M2 1#双螺旋运输机B 电机控制 断链保护使能</v>
      </c>
      <c r="S2752">
        <v>0</v>
      </c>
      <c r="T2752">
        <v>0</v>
      </c>
    </row>
    <row r="2753" spans="1:20">
      <c r="A2753" t="s">
        <v>2909</v>
      </c>
      <c r="B2753" s="11" t="str">
        <f t="shared" si="257"/>
        <v>CHPF</v>
      </c>
      <c r="C2753" s="11" t="str">
        <f>VLOOKUP('intouch变量（离散）'!$A2753,基本表格!$G:$Q,2,FALSE)</f>
        <v>2121+P2-M2 1#双螺旋运输机B 电机控制 断链导致停机</v>
      </c>
      <c r="D2753" t="s">
        <v>154</v>
      </c>
      <c r="E2753" t="str">
        <f t="shared" si="253"/>
        <v>No</v>
      </c>
      <c r="F2753" t="str">
        <f t="shared" si="254"/>
        <v>0</v>
      </c>
      <c r="G2753" t="s">
        <v>154</v>
      </c>
      <c r="H2753" t="s">
        <v>155</v>
      </c>
      <c r="I2753" t="str">
        <f t="shared" si="255"/>
        <v/>
      </c>
      <c r="J2753" t="str">
        <f t="shared" si="256"/>
        <v/>
      </c>
      <c r="K2753" t="str">
        <f>VLOOKUP('intouch变量（离散）'!$A2753,基本表格!$G:$Q,9,FALSE)</f>
        <v>On</v>
      </c>
      <c r="L2753">
        <v>1</v>
      </c>
      <c r="M2753" t="s">
        <v>156</v>
      </c>
      <c r="N2753" t="s">
        <v>157</v>
      </c>
      <c r="O2753" t="s">
        <v>158</v>
      </c>
      <c r="P2753" t="str">
        <f>VLOOKUP('intouch变量（离散）'!$A2753,基本表格!$G:$Q,3,FALSE)</f>
        <v>DB100,X302.2</v>
      </c>
      <c r="Q2753" t="str">
        <f>VLOOKUP('intouch变量（离散）'!$A2753,基本表格!$G:$Q,10,FALSE)</f>
        <v>Yes</v>
      </c>
      <c r="R2753" t="str">
        <f t="shared" si="258"/>
        <v>DB100,X302.2 2121+P2-M2 1#双螺旋运输机B 电机控制 断链导致停机</v>
      </c>
      <c r="S2753">
        <v>0</v>
      </c>
      <c r="T2753">
        <v>0</v>
      </c>
    </row>
    <row r="2754" spans="1:20">
      <c r="A2754" t="s">
        <v>2910</v>
      </c>
      <c r="B2754" s="11" t="str">
        <f t="shared" si="257"/>
        <v>CHPF</v>
      </c>
      <c r="C2754" s="11" t="str">
        <f>VLOOKUP('intouch变量（离散）'!$A2754,基本表格!$G:$Q,2,FALSE)</f>
        <v>2121+P2-M2 1#双螺旋运输机B 电机控制 电机(反转）</v>
      </c>
      <c r="D2754" t="s">
        <v>154</v>
      </c>
      <c r="E2754" t="str">
        <f t="shared" si="253"/>
        <v>No</v>
      </c>
      <c r="F2754" t="str">
        <f t="shared" si="254"/>
        <v>0</v>
      </c>
      <c r="G2754" t="s">
        <v>154</v>
      </c>
      <c r="H2754" t="s">
        <v>155</v>
      </c>
      <c r="I2754" t="str">
        <f t="shared" si="255"/>
        <v/>
      </c>
      <c r="J2754" t="str">
        <f t="shared" si="256"/>
        <v/>
      </c>
      <c r="K2754" t="str">
        <f>VLOOKUP('intouch变量（离散）'!$A2754,基本表格!$G:$Q,9,FALSE)</f>
        <v>None</v>
      </c>
      <c r="L2754">
        <v>1</v>
      </c>
      <c r="M2754" t="s">
        <v>156</v>
      </c>
      <c r="N2754" t="s">
        <v>157</v>
      </c>
      <c r="O2754" t="s">
        <v>158</v>
      </c>
      <c r="P2754" t="str">
        <f>VLOOKUP('intouch变量（离散）'!$A2754,基本表格!$G:$Q,3,FALSE)</f>
        <v>DB100,X302.3</v>
      </c>
      <c r="Q2754" t="str">
        <f>VLOOKUP('intouch变量（离散）'!$A2754,基本表格!$G:$Q,10,FALSE)</f>
        <v>Yes</v>
      </c>
      <c r="R2754" t="str">
        <f t="shared" si="258"/>
        <v>DB100,X302.3 2121+P2-M2 1#双螺旋运输机B 电机控制 电机(反转）</v>
      </c>
      <c r="S2754">
        <v>0</v>
      </c>
      <c r="T2754">
        <v>0</v>
      </c>
    </row>
    <row r="2755" spans="1:20">
      <c r="A2755" t="s">
        <v>2911</v>
      </c>
      <c r="B2755" s="11" t="str">
        <f t="shared" si="257"/>
        <v>CHPF</v>
      </c>
      <c r="C2755" s="11" t="str">
        <f>VLOOKUP('intouch变量（离散）'!$A2755,基本表格!$G:$Q,2,FALSE)</f>
        <v>2121+P2-M2 1#双螺旋运输机B 电机控制 本地</v>
      </c>
      <c r="D2755" t="s">
        <v>154</v>
      </c>
      <c r="E2755" t="str">
        <f t="shared" ref="E2755:E2818" si="259">IF(RIGHT($A2755,2)="EN","Yes","No")</f>
        <v>No</v>
      </c>
      <c r="F2755" t="str">
        <f t="shared" ref="F2755:F2818" si="260">IF(RIGHT($A2755,2)="EN","900","0")</f>
        <v>0</v>
      </c>
      <c r="G2755" t="s">
        <v>154</v>
      </c>
      <c r="H2755" t="s">
        <v>155</v>
      </c>
      <c r="I2755" t="str">
        <f t="shared" ref="I2755:I2818" si="261">IF(RIGHT($A2755,2)="EN","禁用","")</f>
        <v/>
      </c>
      <c r="J2755" t="str">
        <f t="shared" ref="J2755:J2818" si="262">IF(RIGHT($A2755,2)="EN","启用","")</f>
        <v/>
      </c>
      <c r="K2755" t="str">
        <f>VLOOKUP('intouch变量（离散）'!$A2755,基本表格!$G:$Q,9,FALSE)</f>
        <v>None</v>
      </c>
      <c r="L2755">
        <v>1</v>
      </c>
      <c r="M2755" t="s">
        <v>156</v>
      </c>
      <c r="N2755" t="s">
        <v>157</v>
      </c>
      <c r="O2755" t="s">
        <v>158</v>
      </c>
      <c r="P2755" t="str">
        <f>VLOOKUP('intouch变量（离散）'!$A2755,基本表格!$G:$Q,3,FALSE)</f>
        <v>DB100,X302.4</v>
      </c>
      <c r="Q2755" t="str">
        <f>VLOOKUP('intouch变量（离散）'!$A2755,基本表格!$G:$Q,10,FALSE)</f>
        <v>Yes</v>
      </c>
      <c r="R2755" t="str">
        <f t="shared" si="258"/>
        <v>DB100,X302.4 2121+P2-M2 1#双螺旋运输机B 电机控制 本地</v>
      </c>
      <c r="S2755">
        <v>0</v>
      </c>
      <c r="T2755">
        <v>0</v>
      </c>
    </row>
    <row r="2756" spans="1:20">
      <c r="A2756" t="s">
        <v>2912</v>
      </c>
      <c r="B2756" s="11" t="str">
        <f t="shared" si="257"/>
        <v>CHPF</v>
      </c>
      <c r="C2756" s="11" t="str">
        <f>VLOOKUP('intouch变量（离散）'!$A2756,基本表格!$G:$Q,2,FALSE)</f>
        <v>2121+P2-M2 1#双螺旋运输机B 电机控制 远程</v>
      </c>
      <c r="D2756" t="s">
        <v>154</v>
      </c>
      <c r="E2756" t="str">
        <f t="shared" si="259"/>
        <v>No</v>
      </c>
      <c r="F2756" t="str">
        <f t="shared" si="260"/>
        <v>0</v>
      </c>
      <c r="G2756" t="s">
        <v>154</v>
      </c>
      <c r="H2756" t="s">
        <v>155</v>
      </c>
      <c r="I2756" t="str">
        <f t="shared" si="261"/>
        <v/>
      </c>
      <c r="J2756" t="str">
        <f t="shared" si="262"/>
        <v/>
      </c>
      <c r="K2756" t="str">
        <f>VLOOKUP('intouch变量（离散）'!$A2756,基本表格!$G:$Q,9,FALSE)</f>
        <v>None</v>
      </c>
      <c r="L2756">
        <v>1</v>
      </c>
      <c r="M2756" t="s">
        <v>156</v>
      </c>
      <c r="N2756" t="s">
        <v>157</v>
      </c>
      <c r="O2756" t="s">
        <v>158</v>
      </c>
      <c r="P2756" t="str">
        <f>VLOOKUP('intouch变量（离散）'!$A2756,基本表格!$G:$Q,3,FALSE)</f>
        <v>DB100,X302.5</v>
      </c>
      <c r="Q2756" t="str">
        <f>VLOOKUP('intouch变量（离散）'!$A2756,基本表格!$G:$Q,10,FALSE)</f>
        <v>Yes</v>
      </c>
      <c r="R2756" t="str">
        <f t="shared" si="258"/>
        <v>DB100,X302.5 2121+P2-M2 1#双螺旋运输机B 电机控制 远程</v>
      </c>
      <c r="S2756">
        <v>0</v>
      </c>
      <c r="T2756">
        <v>0</v>
      </c>
    </row>
    <row r="2757" spans="1:20">
      <c r="A2757" t="s">
        <v>2913</v>
      </c>
      <c r="B2757" s="11" t="str">
        <f t="shared" ref="B2757:B2820" si="263">LEFT(A2757,4)</f>
        <v>CHPF</v>
      </c>
      <c r="C2757" s="11" t="str">
        <f>VLOOKUP('intouch变量（离散）'!$A2757,基本表格!$G:$Q,2,FALSE)</f>
        <v>2121+P2-M2 1#双螺旋运输机B 电机控制 堵料报警</v>
      </c>
      <c r="D2757" t="s">
        <v>154</v>
      </c>
      <c r="E2757" t="str">
        <f t="shared" si="259"/>
        <v>No</v>
      </c>
      <c r="F2757" t="str">
        <f t="shared" si="260"/>
        <v>0</v>
      </c>
      <c r="G2757" t="s">
        <v>154</v>
      </c>
      <c r="H2757" t="s">
        <v>155</v>
      </c>
      <c r="I2757" t="str">
        <f t="shared" si="261"/>
        <v/>
      </c>
      <c r="J2757" t="str">
        <f t="shared" si="262"/>
        <v/>
      </c>
      <c r="K2757" t="str">
        <f>VLOOKUP('intouch变量（离散）'!$A2757,基本表格!$G:$Q,9,FALSE)</f>
        <v>On</v>
      </c>
      <c r="L2757">
        <v>1</v>
      </c>
      <c r="M2757" t="s">
        <v>156</v>
      </c>
      <c r="N2757" t="s">
        <v>157</v>
      </c>
      <c r="O2757" t="s">
        <v>158</v>
      </c>
      <c r="P2757" t="str">
        <f>VLOOKUP('intouch变量（离散）'!$A2757,基本表格!$G:$Q,3,FALSE)</f>
        <v>DB100,X302.6</v>
      </c>
      <c r="Q2757" t="str">
        <f>VLOOKUP('intouch变量（离散）'!$A2757,基本表格!$G:$Q,10,FALSE)</f>
        <v>Yes</v>
      </c>
      <c r="R2757" t="str">
        <f t="shared" ref="R2757:R2820" si="264">P2757&amp;" "&amp;C2757</f>
        <v>DB100,X302.6 2121+P2-M2 1#双螺旋运输机B 电机控制 堵料报警</v>
      </c>
      <c r="S2757">
        <v>0</v>
      </c>
      <c r="T2757">
        <v>0</v>
      </c>
    </row>
    <row r="2758" spans="1:20">
      <c r="A2758" t="s">
        <v>2914</v>
      </c>
      <c r="B2758" s="11" t="str">
        <f t="shared" si="263"/>
        <v>CHPF</v>
      </c>
      <c r="C2758" s="11" t="str">
        <f>VLOOKUP('intouch变量（离散）'!$A2758,基本表格!$G:$Q,2,FALSE)</f>
        <v>2121+P2-M2 1#双螺旋运输机B 电机控制 堵料检测</v>
      </c>
      <c r="D2758" t="s">
        <v>154</v>
      </c>
      <c r="E2758" t="str">
        <f t="shared" si="259"/>
        <v>No</v>
      </c>
      <c r="F2758" t="str">
        <f t="shared" si="260"/>
        <v>0</v>
      </c>
      <c r="G2758" t="s">
        <v>154</v>
      </c>
      <c r="H2758" t="s">
        <v>155</v>
      </c>
      <c r="I2758" t="str">
        <f t="shared" si="261"/>
        <v/>
      </c>
      <c r="J2758" t="str">
        <f t="shared" si="262"/>
        <v/>
      </c>
      <c r="K2758" t="str">
        <f>VLOOKUP('intouch变量（离散）'!$A2758,基本表格!$G:$Q,9,FALSE)</f>
        <v>None</v>
      </c>
      <c r="L2758">
        <v>1</v>
      </c>
      <c r="M2758" t="s">
        <v>156</v>
      </c>
      <c r="N2758" t="s">
        <v>157</v>
      </c>
      <c r="O2758" t="s">
        <v>158</v>
      </c>
      <c r="P2758" t="str">
        <f>VLOOKUP('intouch变量（离散）'!$A2758,基本表格!$G:$Q,3,FALSE)</f>
        <v>DB100,X302.7</v>
      </c>
      <c r="Q2758" t="str">
        <f>VLOOKUP('intouch变量（离散）'!$A2758,基本表格!$G:$Q,10,FALSE)</f>
        <v>Yes</v>
      </c>
      <c r="R2758" t="str">
        <f t="shared" si="264"/>
        <v>DB100,X302.7 2121+P2-M2 1#双螺旋运输机B 电机控制 堵料检测</v>
      </c>
      <c r="S2758">
        <v>0</v>
      </c>
      <c r="T2758">
        <v>0</v>
      </c>
    </row>
    <row r="2759" spans="1:20">
      <c r="A2759" t="s">
        <v>2915</v>
      </c>
      <c r="B2759" s="11" t="str">
        <f t="shared" si="263"/>
        <v>CHPF</v>
      </c>
      <c r="C2759" s="11" t="str">
        <f>VLOOKUP('intouch变量（离散）'!$A2759,基本表格!$G:$Q,2,FALSE)</f>
        <v>2121+P2-M2 1#双螺旋运输机B 电机控制 堵料保护使能</v>
      </c>
      <c r="D2759" t="s">
        <v>154</v>
      </c>
      <c r="E2759" t="str">
        <f t="shared" si="259"/>
        <v>Yes</v>
      </c>
      <c r="F2759" t="str">
        <f t="shared" si="260"/>
        <v>900</v>
      </c>
      <c r="G2759" t="s">
        <v>154</v>
      </c>
      <c r="H2759" t="s">
        <v>155</v>
      </c>
      <c r="I2759" t="str">
        <f t="shared" si="261"/>
        <v>禁用</v>
      </c>
      <c r="J2759" t="str">
        <f t="shared" si="262"/>
        <v>启用</v>
      </c>
      <c r="K2759" t="str">
        <f>VLOOKUP('intouch变量（离散）'!$A2759,基本表格!$G:$Q,9,FALSE)</f>
        <v>None</v>
      </c>
      <c r="L2759">
        <v>1</v>
      </c>
      <c r="M2759" t="s">
        <v>156</v>
      </c>
      <c r="N2759" t="s">
        <v>157</v>
      </c>
      <c r="O2759" t="s">
        <v>158</v>
      </c>
      <c r="P2759" t="str">
        <f>VLOOKUP('intouch变量（离散）'!$A2759,基本表格!$G:$Q,3,FALSE)</f>
        <v>DB100,X303.0</v>
      </c>
      <c r="Q2759" t="str">
        <f>VLOOKUP('intouch变量（离散）'!$A2759,基本表格!$G:$Q,10,FALSE)</f>
        <v>No</v>
      </c>
      <c r="R2759" t="str">
        <f t="shared" si="264"/>
        <v>DB100,X303.0 2121+P2-M2 1#双螺旋运输机B 电机控制 堵料保护使能</v>
      </c>
      <c r="S2759">
        <v>0</v>
      </c>
      <c r="T2759">
        <v>0</v>
      </c>
    </row>
    <row r="2760" spans="1:20">
      <c r="A2760" t="s">
        <v>2916</v>
      </c>
      <c r="B2760" s="11" t="str">
        <f t="shared" si="263"/>
        <v>CHPF</v>
      </c>
      <c r="C2760" s="11" t="str">
        <f>VLOOKUP('intouch变量（离散）'!$A2760,基本表格!$G:$Q,2,FALSE)</f>
        <v>2121+P2-M2 1#双螺旋运输机B 电机控制 堵料导致停机</v>
      </c>
      <c r="D2760" t="s">
        <v>154</v>
      </c>
      <c r="E2760" t="str">
        <f t="shared" si="259"/>
        <v>No</v>
      </c>
      <c r="F2760" t="str">
        <f t="shared" si="260"/>
        <v>0</v>
      </c>
      <c r="G2760" t="s">
        <v>154</v>
      </c>
      <c r="H2760" t="s">
        <v>155</v>
      </c>
      <c r="I2760" t="str">
        <f t="shared" si="261"/>
        <v/>
      </c>
      <c r="J2760" t="str">
        <f t="shared" si="262"/>
        <v/>
      </c>
      <c r="K2760" t="str">
        <f>VLOOKUP('intouch变量（离散）'!$A2760,基本表格!$G:$Q,9,FALSE)</f>
        <v>On</v>
      </c>
      <c r="L2760">
        <v>1</v>
      </c>
      <c r="M2760" t="s">
        <v>156</v>
      </c>
      <c r="N2760" t="s">
        <v>157</v>
      </c>
      <c r="O2760" t="s">
        <v>158</v>
      </c>
      <c r="P2760" t="str">
        <f>VLOOKUP('intouch变量（离散）'!$A2760,基本表格!$G:$Q,3,FALSE)</f>
        <v>DB100,X303.1</v>
      </c>
      <c r="Q2760" t="str">
        <f>VLOOKUP('intouch变量（离散）'!$A2760,基本表格!$G:$Q,10,FALSE)</f>
        <v>Yes</v>
      </c>
      <c r="R2760" t="str">
        <f t="shared" si="264"/>
        <v>DB100,X303.1 2121+P2-M2 1#双螺旋运输机B 电机控制 堵料导致停机</v>
      </c>
      <c r="S2760">
        <v>0</v>
      </c>
      <c r="T2760">
        <v>0</v>
      </c>
    </row>
    <row r="2761" spans="1:20">
      <c r="A2761" t="s">
        <v>2917</v>
      </c>
      <c r="B2761" s="11" t="str">
        <f t="shared" si="263"/>
        <v>CHPF</v>
      </c>
      <c r="C2761" s="11" t="str">
        <f>VLOOKUP('intouch变量（离散）'!$A2761,基本表格!$G:$Q,2,FALSE)</f>
        <v>2121+P2-M2 1#双螺旋运输机B 电机控制 拉线开关</v>
      </c>
      <c r="D2761" t="s">
        <v>154</v>
      </c>
      <c r="E2761" t="str">
        <f t="shared" si="259"/>
        <v>No</v>
      </c>
      <c r="F2761" t="str">
        <f t="shared" si="260"/>
        <v>0</v>
      </c>
      <c r="G2761" t="s">
        <v>154</v>
      </c>
      <c r="H2761" t="s">
        <v>155</v>
      </c>
      <c r="I2761" t="str">
        <f t="shared" si="261"/>
        <v/>
      </c>
      <c r="J2761" t="str">
        <f t="shared" si="262"/>
        <v/>
      </c>
      <c r="K2761" t="str">
        <f>VLOOKUP('intouch变量（离散）'!$A2761,基本表格!$G:$Q,9,FALSE)</f>
        <v>On</v>
      </c>
      <c r="L2761">
        <v>1</v>
      </c>
      <c r="M2761" t="s">
        <v>156</v>
      </c>
      <c r="N2761" t="s">
        <v>157</v>
      </c>
      <c r="O2761" t="s">
        <v>158</v>
      </c>
      <c r="P2761" t="str">
        <f>VLOOKUP('intouch变量（离散）'!$A2761,基本表格!$G:$Q,3,FALSE)</f>
        <v>DB100,X308.0</v>
      </c>
      <c r="Q2761" t="str">
        <f>VLOOKUP('intouch变量（离散）'!$A2761,基本表格!$G:$Q,10,FALSE)</f>
        <v>Yes</v>
      </c>
      <c r="R2761" t="str">
        <f t="shared" si="264"/>
        <v>DB100,X308.0 2121+P2-M2 1#双螺旋运输机B 电机控制 拉线开关</v>
      </c>
      <c r="S2761">
        <v>0</v>
      </c>
      <c r="T2761">
        <v>0</v>
      </c>
    </row>
    <row r="2762" spans="1:20">
      <c r="A2762" t="s">
        <v>2918</v>
      </c>
      <c r="B2762" s="11" t="str">
        <f t="shared" si="263"/>
        <v>CHPF</v>
      </c>
      <c r="C2762" s="11" t="str">
        <f>VLOOKUP('intouch变量（离散）'!$A2762,基本表格!$G:$Q,2,FALSE)</f>
        <v>2121+P2-M2 1#双螺旋运输机B 电机控制 左跑偏报警</v>
      </c>
      <c r="D2762" t="s">
        <v>154</v>
      </c>
      <c r="E2762" t="str">
        <f t="shared" si="259"/>
        <v>No</v>
      </c>
      <c r="F2762" t="str">
        <f t="shared" si="260"/>
        <v>0</v>
      </c>
      <c r="G2762" t="s">
        <v>154</v>
      </c>
      <c r="H2762" t="s">
        <v>155</v>
      </c>
      <c r="I2762" t="str">
        <f t="shared" si="261"/>
        <v/>
      </c>
      <c r="J2762" t="str">
        <f t="shared" si="262"/>
        <v/>
      </c>
      <c r="K2762" t="str">
        <f>VLOOKUP('intouch变量（离散）'!$A2762,基本表格!$G:$Q,9,FALSE)</f>
        <v>On</v>
      </c>
      <c r="L2762">
        <v>1</v>
      </c>
      <c r="M2762" t="s">
        <v>156</v>
      </c>
      <c r="N2762" t="s">
        <v>157</v>
      </c>
      <c r="O2762" t="s">
        <v>158</v>
      </c>
      <c r="P2762" t="str">
        <f>VLOOKUP('intouch变量（离散）'!$A2762,基本表格!$G:$Q,3,FALSE)</f>
        <v>DB100,X308.1</v>
      </c>
      <c r="Q2762" t="str">
        <f>VLOOKUP('intouch变量（离散）'!$A2762,基本表格!$G:$Q,10,FALSE)</f>
        <v>Yes</v>
      </c>
      <c r="R2762" t="str">
        <f t="shared" si="264"/>
        <v>DB100,X308.1 2121+P2-M2 1#双螺旋运输机B 电机控制 左跑偏报警</v>
      </c>
      <c r="S2762">
        <v>0</v>
      </c>
      <c r="T2762">
        <v>0</v>
      </c>
    </row>
    <row r="2763" spans="1:20">
      <c r="A2763" t="s">
        <v>2919</v>
      </c>
      <c r="B2763" s="11" t="str">
        <f t="shared" si="263"/>
        <v>CHPF</v>
      </c>
      <c r="C2763" s="11" t="str">
        <f>VLOOKUP('intouch变量（离散）'!$A2763,基本表格!$G:$Q,2,FALSE)</f>
        <v>2121+P2-M2 1#双螺旋运输机B 电机控制 左跑偏1检测</v>
      </c>
      <c r="D2763" t="s">
        <v>154</v>
      </c>
      <c r="E2763" t="str">
        <f t="shared" si="259"/>
        <v>No</v>
      </c>
      <c r="F2763" t="str">
        <f t="shared" si="260"/>
        <v>0</v>
      </c>
      <c r="G2763" t="s">
        <v>154</v>
      </c>
      <c r="H2763" t="s">
        <v>155</v>
      </c>
      <c r="I2763" t="str">
        <f t="shared" si="261"/>
        <v/>
      </c>
      <c r="J2763" t="str">
        <f t="shared" si="262"/>
        <v/>
      </c>
      <c r="K2763" t="str">
        <f>VLOOKUP('intouch变量（离散）'!$A2763,基本表格!$G:$Q,9,FALSE)</f>
        <v>None</v>
      </c>
      <c r="L2763">
        <v>1</v>
      </c>
      <c r="M2763" t="s">
        <v>156</v>
      </c>
      <c r="N2763" t="s">
        <v>157</v>
      </c>
      <c r="O2763" t="s">
        <v>158</v>
      </c>
      <c r="P2763" t="str">
        <f>VLOOKUP('intouch变量（离散）'!$A2763,基本表格!$G:$Q,3,FALSE)</f>
        <v>DB100,X308.2</v>
      </c>
      <c r="Q2763" t="str">
        <f>VLOOKUP('intouch变量（离散）'!$A2763,基本表格!$G:$Q,10,FALSE)</f>
        <v>Yes</v>
      </c>
      <c r="R2763" t="str">
        <f t="shared" si="264"/>
        <v>DB100,X308.2 2121+P2-M2 1#双螺旋运输机B 电机控制 左跑偏1检测</v>
      </c>
      <c r="S2763">
        <v>0</v>
      </c>
      <c r="T2763">
        <v>0</v>
      </c>
    </row>
    <row r="2764" spans="1:20">
      <c r="A2764" t="s">
        <v>2920</v>
      </c>
      <c r="B2764" s="11" t="str">
        <f t="shared" si="263"/>
        <v>CHPF</v>
      </c>
      <c r="C2764" s="11" t="str">
        <f>VLOOKUP('intouch变量（离散）'!$A2764,基本表格!$G:$Q,2,FALSE)</f>
        <v>2121+P2-M2 1#双螺旋运输机B 电机控制 左跑偏保护使能</v>
      </c>
      <c r="D2764" t="s">
        <v>154</v>
      </c>
      <c r="E2764" t="str">
        <f t="shared" si="259"/>
        <v>Yes</v>
      </c>
      <c r="F2764" t="str">
        <f t="shared" si="260"/>
        <v>900</v>
      </c>
      <c r="G2764" t="s">
        <v>154</v>
      </c>
      <c r="H2764" t="s">
        <v>155</v>
      </c>
      <c r="I2764" t="str">
        <f t="shared" si="261"/>
        <v>禁用</v>
      </c>
      <c r="J2764" t="str">
        <f t="shared" si="262"/>
        <v>启用</v>
      </c>
      <c r="K2764" t="str">
        <f>VLOOKUP('intouch变量（离散）'!$A2764,基本表格!$G:$Q,9,FALSE)</f>
        <v>None</v>
      </c>
      <c r="L2764">
        <v>1</v>
      </c>
      <c r="M2764" t="s">
        <v>156</v>
      </c>
      <c r="N2764" t="s">
        <v>157</v>
      </c>
      <c r="O2764" t="s">
        <v>158</v>
      </c>
      <c r="P2764" t="str">
        <f>VLOOKUP('intouch变量（离散）'!$A2764,基本表格!$G:$Q,3,FALSE)</f>
        <v>DB100,X308.3</v>
      </c>
      <c r="Q2764" t="str">
        <f>VLOOKUP('intouch变量（离散）'!$A2764,基本表格!$G:$Q,10,FALSE)</f>
        <v>No</v>
      </c>
      <c r="R2764" t="str">
        <f t="shared" si="264"/>
        <v>DB100,X308.3 2121+P2-M2 1#双螺旋运输机B 电机控制 左跑偏保护使能</v>
      </c>
      <c r="S2764">
        <v>0</v>
      </c>
      <c r="T2764">
        <v>0</v>
      </c>
    </row>
    <row r="2765" spans="1:20">
      <c r="A2765" t="s">
        <v>2921</v>
      </c>
      <c r="B2765" s="11" t="str">
        <f t="shared" si="263"/>
        <v>CHPF</v>
      </c>
      <c r="C2765" s="11" t="str">
        <f>VLOOKUP('intouch变量（离散）'!$A2765,基本表格!$G:$Q,2,FALSE)</f>
        <v>2121+P2-M2 1#双螺旋运输机B 电机控制 左跑偏导致停机</v>
      </c>
      <c r="D2765" t="s">
        <v>154</v>
      </c>
      <c r="E2765" t="str">
        <f t="shared" si="259"/>
        <v>No</v>
      </c>
      <c r="F2765" t="str">
        <f t="shared" si="260"/>
        <v>0</v>
      </c>
      <c r="G2765" t="s">
        <v>154</v>
      </c>
      <c r="H2765" t="s">
        <v>155</v>
      </c>
      <c r="I2765" t="str">
        <f t="shared" si="261"/>
        <v/>
      </c>
      <c r="J2765" t="str">
        <f t="shared" si="262"/>
        <v/>
      </c>
      <c r="K2765" t="str">
        <f>VLOOKUP('intouch变量（离散）'!$A2765,基本表格!$G:$Q,9,FALSE)</f>
        <v>On</v>
      </c>
      <c r="L2765">
        <v>1</v>
      </c>
      <c r="M2765" t="s">
        <v>156</v>
      </c>
      <c r="N2765" t="s">
        <v>157</v>
      </c>
      <c r="O2765" t="s">
        <v>158</v>
      </c>
      <c r="P2765" t="str">
        <f>VLOOKUP('intouch变量（离散）'!$A2765,基本表格!$G:$Q,3,FALSE)</f>
        <v>DB100,X308.4</v>
      </c>
      <c r="Q2765" t="str">
        <f>VLOOKUP('intouch变量（离散）'!$A2765,基本表格!$G:$Q,10,FALSE)</f>
        <v>Yes</v>
      </c>
      <c r="R2765" t="str">
        <f t="shared" si="264"/>
        <v>DB100,X308.4 2121+P2-M2 1#双螺旋运输机B 电机控制 左跑偏导致停机</v>
      </c>
      <c r="S2765">
        <v>0</v>
      </c>
      <c r="T2765">
        <v>0</v>
      </c>
    </row>
    <row r="2766" spans="1:20">
      <c r="A2766" t="s">
        <v>2922</v>
      </c>
      <c r="B2766" s="11" t="str">
        <f t="shared" si="263"/>
        <v>CHPF</v>
      </c>
      <c r="C2766" s="11" t="str">
        <f>VLOOKUP('intouch变量（离散）'!$A2766,基本表格!$G:$Q,2,FALSE)</f>
        <v>2121+P2-M2 1#双螺旋运输机B 电机控制 右 跑偏报警</v>
      </c>
      <c r="D2766" t="s">
        <v>154</v>
      </c>
      <c r="E2766" t="str">
        <f t="shared" si="259"/>
        <v>No</v>
      </c>
      <c r="F2766" t="str">
        <f t="shared" si="260"/>
        <v>0</v>
      </c>
      <c r="G2766" t="s">
        <v>154</v>
      </c>
      <c r="H2766" t="s">
        <v>155</v>
      </c>
      <c r="I2766" t="str">
        <f t="shared" si="261"/>
        <v/>
      </c>
      <c r="J2766" t="str">
        <f t="shared" si="262"/>
        <v/>
      </c>
      <c r="K2766" t="str">
        <f>VLOOKUP('intouch变量（离散）'!$A2766,基本表格!$G:$Q,9,FALSE)</f>
        <v>On</v>
      </c>
      <c r="L2766">
        <v>1</v>
      </c>
      <c r="M2766" t="s">
        <v>156</v>
      </c>
      <c r="N2766" t="s">
        <v>157</v>
      </c>
      <c r="O2766" t="s">
        <v>158</v>
      </c>
      <c r="P2766" t="str">
        <f>VLOOKUP('intouch变量（离散）'!$A2766,基本表格!$G:$Q,3,FALSE)</f>
        <v>DB100,X312.0</v>
      </c>
      <c r="Q2766" t="str">
        <f>VLOOKUP('intouch变量（离散）'!$A2766,基本表格!$G:$Q,10,FALSE)</f>
        <v>Yes</v>
      </c>
      <c r="R2766" t="str">
        <f t="shared" si="264"/>
        <v>DB100,X312.0 2121+P2-M2 1#双螺旋运输机B 电机控制 右 跑偏报警</v>
      </c>
      <c r="S2766">
        <v>0</v>
      </c>
      <c r="T2766">
        <v>0</v>
      </c>
    </row>
    <row r="2767" spans="1:20">
      <c r="A2767" t="s">
        <v>2923</v>
      </c>
      <c r="B2767" s="11" t="str">
        <f t="shared" si="263"/>
        <v>CHPF</v>
      </c>
      <c r="C2767" s="11" t="str">
        <f>VLOOKUP('intouch变量（离散）'!$A2767,基本表格!$G:$Q,2,FALSE)</f>
        <v>2121+P2-M2 1#双螺旋运输机B 电机控制 右跑偏1检测</v>
      </c>
      <c r="D2767" t="s">
        <v>154</v>
      </c>
      <c r="E2767" t="str">
        <f t="shared" si="259"/>
        <v>No</v>
      </c>
      <c r="F2767" t="str">
        <f t="shared" si="260"/>
        <v>0</v>
      </c>
      <c r="G2767" t="s">
        <v>154</v>
      </c>
      <c r="H2767" t="s">
        <v>155</v>
      </c>
      <c r="I2767" t="str">
        <f t="shared" si="261"/>
        <v/>
      </c>
      <c r="J2767" t="str">
        <f t="shared" si="262"/>
        <v/>
      </c>
      <c r="K2767" t="str">
        <f>VLOOKUP('intouch变量（离散）'!$A2767,基本表格!$G:$Q,9,FALSE)</f>
        <v>None</v>
      </c>
      <c r="L2767">
        <v>1</v>
      </c>
      <c r="M2767" t="s">
        <v>156</v>
      </c>
      <c r="N2767" t="s">
        <v>157</v>
      </c>
      <c r="O2767" t="s">
        <v>158</v>
      </c>
      <c r="P2767" t="str">
        <f>VLOOKUP('intouch变量（离散）'!$A2767,基本表格!$G:$Q,3,FALSE)</f>
        <v>DB100,X312.1</v>
      </c>
      <c r="Q2767" t="str">
        <f>VLOOKUP('intouch变量（离散）'!$A2767,基本表格!$G:$Q,10,FALSE)</f>
        <v>Yes</v>
      </c>
      <c r="R2767" t="str">
        <f t="shared" si="264"/>
        <v>DB100,X312.1 2121+P2-M2 1#双螺旋运输机B 电机控制 右跑偏1检测</v>
      </c>
      <c r="S2767">
        <v>0</v>
      </c>
      <c r="T2767">
        <v>0</v>
      </c>
    </row>
    <row r="2768" spans="1:20">
      <c r="A2768" t="s">
        <v>2924</v>
      </c>
      <c r="B2768" s="11" t="str">
        <f t="shared" si="263"/>
        <v>CHPF</v>
      </c>
      <c r="C2768" s="11" t="str">
        <f>VLOOKUP('intouch变量（离散）'!$A2768,基本表格!$G:$Q,2,FALSE)</f>
        <v>2121+P2-M2 1#双螺旋运输机B 电机控制 右跑偏保护使能</v>
      </c>
      <c r="D2768" t="s">
        <v>154</v>
      </c>
      <c r="E2768" t="str">
        <f t="shared" si="259"/>
        <v>Yes</v>
      </c>
      <c r="F2768" t="str">
        <f t="shared" si="260"/>
        <v>900</v>
      </c>
      <c r="G2768" t="s">
        <v>154</v>
      </c>
      <c r="H2768" t="s">
        <v>155</v>
      </c>
      <c r="I2768" t="str">
        <f t="shared" si="261"/>
        <v>禁用</v>
      </c>
      <c r="J2768" t="str">
        <f t="shared" si="262"/>
        <v>启用</v>
      </c>
      <c r="K2768" t="str">
        <f>VLOOKUP('intouch变量（离散）'!$A2768,基本表格!$G:$Q,9,FALSE)</f>
        <v>None</v>
      </c>
      <c r="L2768">
        <v>1</v>
      </c>
      <c r="M2768" t="s">
        <v>156</v>
      </c>
      <c r="N2768" t="s">
        <v>157</v>
      </c>
      <c r="O2768" t="s">
        <v>158</v>
      </c>
      <c r="P2768" t="str">
        <f>VLOOKUP('intouch变量（离散）'!$A2768,基本表格!$G:$Q,3,FALSE)</f>
        <v>DB100,X312.2</v>
      </c>
      <c r="Q2768" t="str">
        <f>VLOOKUP('intouch变量（离散）'!$A2768,基本表格!$G:$Q,10,FALSE)</f>
        <v>No</v>
      </c>
      <c r="R2768" t="str">
        <f t="shared" si="264"/>
        <v>DB100,X312.2 2121+P2-M2 1#双螺旋运输机B 电机控制 右跑偏保护使能</v>
      </c>
      <c r="S2768">
        <v>0</v>
      </c>
      <c r="T2768">
        <v>0</v>
      </c>
    </row>
    <row r="2769" spans="1:20">
      <c r="A2769" t="s">
        <v>2925</v>
      </c>
      <c r="B2769" s="11" t="str">
        <f t="shared" si="263"/>
        <v>CHPF</v>
      </c>
      <c r="C2769" s="11" t="str">
        <f>VLOOKUP('intouch变量（离散）'!$A2769,基本表格!$G:$Q,2,FALSE)</f>
        <v>2121+P2-M2 1#双螺旋运输机B 电机控制 右跑偏导致停机</v>
      </c>
      <c r="D2769" t="s">
        <v>154</v>
      </c>
      <c r="E2769" t="str">
        <f t="shared" si="259"/>
        <v>No</v>
      </c>
      <c r="F2769" t="str">
        <f t="shared" si="260"/>
        <v>0</v>
      </c>
      <c r="G2769" t="s">
        <v>154</v>
      </c>
      <c r="H2769" t="s">
        <v>155</v>
      </c>
      <c r="I2769" t="str">
        <f t="shared" si="261"/>
        <v/>
      </c>
      <c r="J2769" t="str">
        <f t="shared" si="262"/>
        <v/>
      </c>
      <c r="K2769" t="str">
        <f>VLOOKUP('intouch变量（离散）'!$A2769,基本表格!$G:$Q,9,FALSE)</f>
        <v>On</v>
      </c>
      <c r="L2769">
        <v>1</v>
      </c>
      <c r="M2769" t="s">
        <v>156</v>
      </c>
      <c r="N2769" t="s">
        <v>157</v>
      </c>
      <c r="O2769" t="s">
        <v>158</v>
      </c>
      <c r="P2769" t="str">
        <f>VLOOKUP('intouch变量（离散）'!$A2769,基本表格!$G:$Q,3,FALSE)</f>
        <v>DB100,X312.3</v>
      </c>
      <c r="Q2769" t="str">
        <f>VLOOKUP('intouch变量（离散）'!$A2769,基本表格!$G:$Q,10,FALSE)</f>
        <v>Yes</v>
      </c>
      <c r="R2769" t="str">
        <f t="shared" si="264"/>
        <v>DB100,X312.3 2121+P2-M2 1#双螺旋运输机B 电机控制 右跑偏导致停机</v>
      </c>
      <c r="S2769">
        <v>0</v>
      </c>
      <c r="T2769">
        <v>0</v>
      </c>
    </row>
    <row r="2770" spans="1:20">
      <c r="A2770" t="s">
        <v>2926</v>
      </c>
      <c r="B2770" s="11" t="str">
        <f t="shared" si="263"/>
        <v>CHPF</v>
      </c>
      <c r="C2770" s="11" t="str">
        <f>VLOOKUP('intouch变量（离散）'!$A2770,基本表格!$G:$Q,2,FALSE)</f>
        <v>2121+P2-M2 1#双螺旋运输机B 电机控制 三角型</v>
      </c>
      <c r="D2770" t="s">
        <v>154</v>
      </c>
      <c r="E2770" t="str">
        <f t="shared" si="259"/>
        <v>No</v>
      </c>
      <c r="F2770" t="str">
        <f t="shared" si="260"/>
        <v>0</v>
      </c>
      <c r="G2770" t="s">
        <v>154</v>
      </c>
      <c r="H2770" t="s">
        <v>155</v>
      </c>
      <c r="I2770" t="str">
        <f t="shared" si="261"/>
        <v/>
      </c>
      <c r="J2770" t="str">
        <f t="shared" si="262"/>
        <v/>
      </c>
      <c r="K2770" t="str">
        <f>VLOOKUP('intouch变量（离散）'!$A2770,基本表格!$G:$Q,9,FALSE)</f>
        <v>None</v>
      </c>
      <c r="L2770">
        <v>1</v>
      </c>
      <c r="M2770" t="s">
        <v>156</v>
      </c>
      <c r="N2770" t="s">
        <v>157</v>
      </c>
      <c r="O2770" t="s">
        <v>158</v>
      </c>
      <c r="P2770" t="str">
        <f>VLOOKUP('intouch变量（离散）'!$A2770,基本表格!$G:$Q,3,FALSE)</f>
        <v>DB100,X316.0</v>
      </c>
      <c r="Q2770" t="str">
        <f>VLOOKUP('intouch变量（离散）'!$A2770,基本表格!$G:$Q,10,FALSE)</f>
        <v>Yes</v>
      </c>
      <c r="R2770" t="str">
        <f t="shared" si="264"/>
        <v>DB100,X316.0 2121+P2-M2 1#双螺旋运输机B 电机控制 三角型</v>
      </c>
      <c r="S2770">
        <v>0</v>
      </c>
      <c r="T2770">
        <v>0</v>
      </c>
    </row>
    <row r="2771" spans="1:20">
      <c r="A2771" t="s">
        <v>2927</v>
      </c>
      <c r="B2771" s="11" t="str">
        <f t="shared" si="263"/>
        <v>CHPF</v>
      </c>
      <c r="C2771" s="11" t="str">
        <f>VLOOKUP('intouch变量（离散）'!$A2771,基本表格!$G:$Q,2,FALSE)</f>
        <v>2121+P2-M2 1#双螺旋运输机B 电机控制 星型</v>
      </c>
      <c r="D2771" t="s">
        <v>154</v>
      </c>
      <c r="E2771" t="str">
        <f t="shared" si="259"/>
        <v>No</v>
      </c>
      <c r="F2771" t="str">
        <f t="shared" si="260"/>
        <v>0</v>
      </c>
      <c r="G2771" t="s">
        <v>154</v>
      </c>
      <c r="H2771" t="s">
        <v>155</v>
      </c>
      <c r="I2771" t="str">
        <f t="shared" si="261"/>
        <v/>
      </c>
      <c r="J2771" t="str">
        <f t="shared" si="262"/>
        <v/>
      </c>
      <c r="K2771" t="str">
        <f>VLOOKUP('intouch变量（离散）'!$A2771,基本表格!$G:$Q,9,FALSE)</f>
        <v>None</v>
      </c>
      <c r="L2771">
        <v>1</v>
      </c>
      <c r="M2771" t="s">
        <v>156</v>
      </c>
      <c r="N2771" t="s">
        <v>157</v>
      </c>
      <c r="O2771" t="s">
        <v>158</v>
      </c>
      <c r="P2771" t="str">
        <f>VLOOKUP('intouch变量（离散）'!$A2771,基本表格!$G:$Q,3,FALSE)</f>
        <v>DB100,X316.1</v>
      </c>
      <c r="Q2771" t="str">
        <f>VLOOKUP('intouch变量（离散）'!$A2771,基本表格!$G:$Q,10,FALSE)</f>
        <v>Yes</v>
      </c>
      <c r="R2771" t="str">
        <f t="shared" si="264"/>
        <v>DB100,X316.1 2121+P2-M2 1#双螺旋运输机B 电机控制 星型</v>
      </c>
      <c r="S2771">
        <v>0</v>
      </c>
      <c r="T2771">
        <v>0</v>
      </c>
    </row>
    <row r="2772" spans="1:20">
      <c r="A2772" t="s">
        <v>2928</v>
      </c>
      <c r="B2772" s="11" t="str">
        <f t="shared" si="263"/>
        <v>CHPF</v>
      </c>
      <c r="C2772" s="11" t="str">
        <f>VLOOKUP('intouch变量（离散）'!$A2772,基本表格!$G:$Q,2,FALSE)</f>
        <v>2121+P2-M2 1#双螺旋运输机B 电机控制 维修开关</v>
      </c>
      <c r="D2772" t="s">
        <v>154</v>
      </c>
      <c r="E2772" t="str">
        <f t="shared" si="259"/>
        <v>No</v>
      </c>
      <c r="F2772" t="str">
        <f t="shared" si="260"/>
        <v>0</v>
      </c>
      <c r="G2772" t="s">
        <v>154</v>
      </c>
      <c r="H2772" t="s">
        <v>155</v>
      </c>
      <c r="I2772" t="str">
        <f t="shared" si="261"/>
        <v/>
      </c>
      <c r="J2772" t="str">
        <f t="shared" si="262"/>
        <v/>
      </c>
      <c r="K2772" t="str">
        <f>VLOOKUP('intouch变量（离散）'!$A2772,基本表格!$G:$Q,9,FALSE)</f>
        <v>On</v>
      </c>
      <c r="L2772">
        <v>1</v>
      </c>
      <c r="M2772" t="s">
        <v>156</v>
      </c>
      <c r="N2772" t="s">
        <v>157</v>
      </c>
      <c r="O2772" t="s">
        <v>158</v>
      </c>
      <c r="P2772" t="str">
        <f>VLOOKUP('intouch变量（离散）'!$A2772,基本表格!$G:$Q,3,FALSE)</f>
        <v>DB100,X316.2</v>
      </c>
      <c r="Q2772" t="str">
        <f>VLOOKUP('intouch变量（离散）'!$A2772,基本表格!$G:$Q,10,FALSE)</f>
        <v>Yes</v>
      </c>
      <c r="R2772" t="str">
        <f t="shared" si="264"/>
        <v>DB100,X316.2 2121+P2-M2 1#双螺旋运输机B 电机控制 维修开关</v>
      </c>
      <c r="S2772">
        <v>0</v>
      </c>
      <c r="T2772">
        <v>0</v>
      </c>
    </row>
    <row r="2773" spans="1:20">
      <c r="A2773" t="s">
        <v>2929</v>
      </c>
      <c r="B2773" s="11" t="str">
        <f t="shared" si="263"/>
        <v>CHPF</v>
      </c>
      <c r="C2773" s="11" t="str">
        <f>VLOOKUP('intouch变量（离散）'!$A2773,基本表格!$G:$Q,2,FALSE)</f>
        <v>2121+P2-M2 1#双螺旋运输机B 电机控制 左跑偏2检测</v>
      </c>
      <c r="D2773" t="s">
        <v>154</v>
      </c>
      <c r="E2773" t="str">
        <f t="shared" si="259"/>
        <v>No</v>
      </c>
      <c r="F2773" t="str">
        <f t="shared" si="260"/>
        <v>0</v>
      </c>
      <c r="G2773" t="s">
        <v>154</v>
      </c>
      <c r="H2773" t="s">
        <v>155</v>
      </c>
      <c r="I2773" t="str">
        <f t="shared" si="261"/>
        <v/>
      </c>
      <c r="J2773" t="str">
        <f t="shared" si="262"/>
        <v/>
      </c>
      <c r="K2773" t="str">
        <f>VLOOKUP('intouch变量（离散）'!$A2773,基本表格!$G:$Q,9,FALSE)</f>
        <v>None</v>
      </c>
      <c r="L2773">
        <v>1</v>
      </c>
      <c r="M2773" t="s">
        <v>156</v>
      </c>
      <c r="N2773" t="s">
        <v>157</v>
      </c>
      <c r="O2773" t="s">
        <v>158</v>
      </c>
      <c r="P2773" t="str">
        <f>VLOOKUP('intouch变量（离散）'!$A2773,基本表格!$G:$Q,3,FALSE)</f>
        <v>DB100,X316.3</v>
      </c>
      <c r="Q2773" t="str">
        <f>VLOOKUP('intouch变量（离散）'!$A2773,基本表格!$G:$Q,10,FALSE)</f>
        <v>Yes</v>
      </c>
      <c r="R2773" t="str">
        <f t="shared" si="264"/>
        <v>DB100,X316.3 2121+P2-M2 1#双螺旋运输机B 电机控制 左跑偏2检测</v>
      </c>
      <c r="S2773">
        <v>0</v>
      </c>
      <c r="T2773">
        <v>0</v>
      </c>
    </row>
    <row r="2774" spans="1:20">
      <c r="A2774" t="s">
        <v>2930</v>
      </c>
      <c r="B2774" s="11" t="str">
        <f t="shared" si="263"/>
        <v>CHPF</v>
      </c>
      <c r="C2774" s="11" t="str">
        <f>VLOOKUP('intouch变量（离散）'!$A2774,基本表格!$G:$Q,2,FALSE)</f>
        <v>2121+P2-M2 1#双螺旋运输机B 电机控制 右跑偏2检测</v>
      </c>
      <c r="D2774" t="s">
        <v>154</v>
      </c>
      <c r="E2774" t="str">
        <f t="shared" si="259"/>
        <v>No</v>
      </c>
      <c r="F2774" t="str">
        <f t="shared" si="260"/>
        <v>0</v>
      </c>
      <c r="G2774" t="s">
        <v>154</v>
      </c>
      <c r="H2774" t="s">
        <v>155</v>
      </c>
      <c r="I2774" t="str">
        <f t="shared" si="261"/>
        <v/>
      </c>
      <c r="J2774" t="str">
        <f t="shared" si="262"/>
        <v/>
      </c>
      <c r="K2774" t="str">
        <f>VLOOKUP('intouch变量（离散）'!$A2774,基本表格!$G:$Q,9,FALSE)</f>
        <v>None</v>
      </c>
      <c r="L2774">
        <v>1</v>
      </c>
      <c r="M2774" t="s">
        <v>156</v>
      </c>
      <c r="N2774" t="s">
        <v>157</v>
      </c>
      <c r="O2774" t="s">
        <v>158</v>
      </c>
      <c r="P2774" t="str">
        <f>VLOOKUP('intouch变量（离散）'!$A2774,基本表格!$G:$Q,3,FALSE)</f>
        <v>DB100,X316.4</v>
      </c>
      <c r="Q2774" t="str">
        <f>VLOOKUP('intouch变量（离散）'!$A2774,基本表格!$G:$Q,10,FALSE)</f>
        <v>Yes</v>
      </c>
      <c r="R2774" t="str">
        <f t="shared" si="264"/>
        <v>DB100,X316.4 2121+P2-M2 1#双螺旋运输机B 电机控制 右跑偏2检测</v>
      </c>
      <c r="S2774">
        <v>0</v>
      </c>
      <c r="T2774">
        <v>0</v>
      </c>
    </row>
    <row r="2775" spans="1:20">
      <c r="A2775" t="s">
        <v>2931</v>
      </c>
      <c r="B2775" s="11" t="str">
        <f t="shared" si="263"/>
        <v>CHPF</v>
      </c>
      <c r="C2775" s="11" t="str">
        <f>VLOOKUP('intouch变量（离散）'!$A2775,基本表格!$G:$Q,2,FALSE)</f>
        <v>2121+P2-M2 1#双螺旋运输机B 给定频率 上限保护使能</v>
      </c>
      <c r="D2775" t="s">
        <v>154</v>
      </c>
      <c r="E2775" t="str">
        <f t="shared" si="259"/>
        <v>Yes</v>
      </c>
      <c r="F2775" t="str">
        <f t="shared" si="260"/>
        <v>900</v>
      </c>
      <c r="G2775" t="s">
        <v>154</v>
      </c>
      <c r="H2775" t="s">
        <v>155</v>
      </c>
      <c r="I2775" t="str">
        <f t="shared" si="261"/>
        <v>禁用</v>
      </c>
      <c r="J2775" t="str">
        <f t="shared" si="262"/>
        <v>启用</v>
      </c>
      <c r="K2775" t="str">
        <f>VLOOKUP('intouch变量（离散）'!$A2775,基本表格!$G:$Q,9,FALSE)</f>
        <v>None</v>
      </c>
      <c r="L2775">
        <v>1</v>
      </c>
      <c r="M2775" t="s">
        <v>156</v>
      </c>
      <c r="N2775" t="s">
        <v>157</v>
      </c>
      <c r="O2775" t="s">
        <v>158</v>
      </c>
      <c r="P2775" t="str">
        <f>VLOOKUP('intouch变量（离散）'!$A2775,基本表格!$G:$Q,3,FALSE)</f>
        <v>DB100,X350.3</v>
      </c>
      <c r="Q2775" t="str">
        <f>VLOOKUP('intouch变量（离散）'!$A2775,基本表格!$G:$Q,10,FALSE)</f>
        <v>No</v>
      </c>
      <c r="R2775" t="str">
        <f t="shared" si="264"/>
        <v>DB100,X350.3 2121+P2-M2 1#双螺旋运输机B 给定频率 上限保护使能</v>
      </c>
      <c r="S2775">
        <v>0</v>
      </c>
      <c r="T2775">
        <v>0</v>
      </c>
    </row>
    <row r="2776" spans="1:20">
      <c r="A2776" t="s">
        <v>2932</v>
      </c>
      <c r="B2776" s="11" t="str">
        <f t="shared" si="263"/>
        <v>CHPF</v>
      </c>
      <c r="C2776" s="11" t="str">
        <f>VLOOKUP('intouch变量（离散）'!$A2776,基本表格!$G:$Q,2,FALSE)</f>
        <v>2121+P2-M2 1#双螺旋运输机B 给定频率 下限保护使能</v>
      </c>
      <c r="D2776" t="s">
        <v>154</v>
      </c>
      <c r="E2776" t="str">
        <f t="shared" si="259"/>
        <v>Yes</v>
      </c>
      <c r="F2776" t="str">
        <f t="shared" si="260"/>
        <v>900</v>
      </c>
      <c r="G2776" t="s">
        <v>154</v>
      </c>
      <c r="H2776" t="s">
        <v>155</v>
      </c>
      <c r="I2776" t="str">
        <f t="shared" si="261"/>
        <v>禁用</v>
      </c>
      <c r="J2776" t="str">
        <f t="shared" si="262"/>
        <v>启用</v>
      </c>
      <c r="K2776" t="str">
        <f>VLOOKUP('intouch变量（离散）'!$A2776,基本表格!$G:$Q,9,FALSE)</f>
        <v>None</v>
      </c>
      <c r="L2776">
        <v>1</v>
      </c>
      <c r="M2776" t="s">
        <v>156</v>
      </c>
      <c r="N2776" t="s">
        <v>157</v>
      </c>
      <c r="O2776" t="s">
        <v>158</v>
      </c>
      <c r="P2776" t="str">
        <f>VLOOKUP('intouch变量（离散）'!$A2776,基本表格!$G:$Q,3,FALSE)</f>
        <v>DB100,X350.4</v>
      </c>
      <c r="Q2776" t="str">
        <f>VLOOKUP('intouch变量（离散）'!$A2776,基本表格!$G:$Q,10,FALSE)</f>
        <v>No</v>
      </c>
      <c r="R2776" t="str">
        <f t="shared" si="264"/>
        <v>DB100,X350.4 2121+P2-M2 1#双螺旋运输机B 给定频率 下限保护使能</v>
      </c>
      <c r="S2776">
        <v>0</v>
      </c>
      <c r="T2776">
        <v>0</v>
      </c>
    </row>
    <row r="2777" spans="1:20">
      <c r="A2777" t="s">
        <v>2933</v>
      </c>
      <c r="B2777" s="11" t="str">
        <f t="shared" si="263"/>
        <v>CHPF</v>
      </c>
      <c r="C2777" s="11" t="str">
        <f>VLOOKUP('intouch变量（离散）'!$A2777,基本表格!$G:$Q,2,FALSE)</f>
        <v>2121+P2-M2 1#双螺旋运输机B 给定频率 上限报警</v>
      </c>
      <c r="D2777" t="s">
        <v>154</v>
      </c>
      <c r="E2777" t="str">
        <f t="shared" si="259"/>
        <v>No</v>
      </c>
      <c r="F2777" t="str">
        <f t="shared" si="260"/>
        <v>0</v>
      </c>
      <c r="G2777" t="s">
        <v>154</v>
      </c>
      <c r="H2777" t="s">
        <v>155</v>
      </c>
      <c r="I2777" t="str">
        <f t="shared" si="261"/>
        <v/>
      </c>
      <c r="J2777" t="str">
        <f t="shared" si="262"/>
        <v/>
      </c>
      <c r="K2777" t="str">
        <f>VLOOKUP('intouch变量（离散）'!$A2777,基本表格!$G:$Q,9,FALSE)</f>
        <v>None</v>
      </c>
      <c r="L2777">
        <v>1</v>
      </c>
      <c r="M2777" t="s">
        <v>156</v>
      </c>
      <c r="N2777" t="s">
        <v>157</v>
      </c>
      <c r="O2777" t="s">
        <v>158</v>
      </c>
      <c r="P2777" t="str">
        <f>VLOOKUP('intouch变量（离散）'!$A2777,基本表格!$G:$Q,3,FALSE)</f>
        <v>DB100,X350.5</v>
      </c>
      <c r="Q2777" t="str">
        <f>VLOOKUP('intouch变量（离散）'!$A2777,基本表格!$G:$Q,10,FALSE)</f>
        <v>Yes</v>
      </c>
      <c r="R2777" t="str">
        <f t="shared" si="264"/>
        <v>DB100,X350.5 2121+P2-M2 1#双螺旋运输机B 给定频率 上限报警</v>
      </c>
      <c r="S2777">
        <v>0</v>
      </c>
      <c r="T2777">
        <v>0</v>
      </c>
    </row>
    <row r="2778" spans="1:20">
      <c r="A2778" t="s">
        <v>2934</v>
      </c>
      <c r="B2778" s="11" t="str">
        <f t="shared" si="263"/>
        <v>CHPF</v>
      </c>
      <c r="C2778" s="11" t="str">
        <f>VLOOKUP('intouch变量（离散）'!$A2778,基本表格!$G:$Q,2,FALSE)</f>
        <v>2121+P2-M2 1#双螺旋运输机B 给定频率 下限报警</v>
      </c>
      <c r="D2778" t="s">
        <v>154</v>
      </c>
      <c r="E2778" t="str">
        <f t="shared" si="259"/>
        <v>No</v>
      </c>
      <c r="F2778" t="str">
        <f t="shared" si="260"/>
        <v>0</v>
      </c>
      <c r="G2778" t="s">
        <v>154</v>
      </c>
      <c r="H2778" t="s">
        <v>155</v>
      </c>
      <c r="I2778" t="str">
        <f t="shared" si="261"/>
        <v/>
      </c>
      <c r="J2778" t="str">
        <f t="shared" si="262"/>
        <v/>
      </c>
      <c r="K2778" t="str">
        <f>VLOOKUP('intouch变量（离散）'!$A2778,基本表格!$G:$Q,9,FALSE)</f>
        <v>None</v>
      </c>
      <c r="L2778">
        <v>1</v>
      </c>
      <c r="M2778" t="s">
        <v>156</v>
      </c>
      <c r="N2778" t="s">
        <v>157</v>
      </c>
      <c r="O2778" t="s">
        <v>158</v>
      </c>
      <c r="P2778" t="str">
        <f>VLOOKUP('intouch变量（离散）'!$A2778,基本表格!$G:$Q,3,FALSE)</f>
        <v>DB100,X350.6</v>
      </c>
      <c r="Q2778" t="str">
        <f>VLOOKUP('intouch变量（离散）'!$A2778,基本表格!$G:$Q,10,FALSE)</f>
        <v>Yes</v>
      </c>
      <c r="R2778" t="str">
        <f t="shared" si="264"/>
        <v>DB100,X350.6 2121+P2-M2 1#双螺旋运输机B 给定频率 下限报警</v>
      </c>
      <c r="S2778">
        <v>0</v>
      </c>
      <c r="T2778">
        <v>0</v>
      </c>
    </row>
    <row r="2779" spans="1:20">
      <c r="A2779" t="s">
        <v>2935</v>
      </c>
      <c r="B2779" s="11" t="str">
        <f t="shared" si="263"/>
        <v>CHPF</v>
      </c>
      <c r="C2779" s="11" t="str">
        <f>VLOOKUP('intouch变量（离散）'!$A2779,基本表格!$G:$Q,2,FALSE)</f>
        <v>2121+P2-M2 1#双螺旋运输机B 给定频率 上上限报警</v>
      </c>
      <c r="D2779" t="s">
        <v>154</v>
      </c>
      <c r="E2779" t="str">
        <f t="shared" si="259"/>
        <v>No</v>
      </c>
      <c r="F2779" t="str">
        <f t="shared" si="260"/>
        <v>0</v>
      </c>
      <c r="G2779" t="s">
        <v>154</v>
      </c>
      <c r="H2779" t="s">
        <v>155</v>
      </c>
      <c r="I2779" t="str">
        <f t="shared" si="261"/>
        <v/>
      </c>
      <c r="J2779" t="str">
        <f t="shared" si="262"/>
        <v/>
      </c>
      <c r="K2779" t="str">
        <f>VLOOKUP('intouch变量（离散）'!$A2779,基本表格!$G:$Q,9,FALSE)</f>
        <v>On</v>
      </c>
      <c r="L2779">
        <v>1</v>
      </c>
      <c r="M2779" t="s">
        <v>156</v>
      </c>
      <c r="N2779" t="s">
        <v>157</v>
      </c>
      <c r="O2779" t="s">
        <v>158</v>
      </c>
      <c r="P2779" t="str">
        <f>VLOOKUP('intouch变量（离散）'!$A2779,基本表格!$G:$Q,3,FALSE)</f>
        <v>DB100,X350.7</v>
      </c>
      <c r="Q2779" t="str">
        <f>VLOOKUP('intouch变量（离散）'!$A2779,基本表格!$G:$Q,10,FALSE)</f>
        <v>Yes</v>
      </c>
      <c r="R2779" t="str">
        <f t="shared" si="264"/>
        <v>DB100,X350.7 2121+P2-M2 1#双螺旋运输机B 给定频率 上上限报警</v>
      </c>
      <c r="S2779">
        <v>0</v>
      </c>
      <c r="T2779">
        <v>0</v>
      </c>
    </row>
    <row r="2780" spans="1:20">
      <c r="A2780" t="s">
        <v>2936</v>
      </c>
      <c r="B2780" s="11" t="str">
        <f t="shared" si="263"/>
        <v>CHPF</v>
      </c>
      <c r="C2780" s="11" t="str">
        <f>VLOOKUP('intouch变量（离散）'!$A2780,基本表格!$G:$Q,2,FALSE)</f>
        <v>2121+P2-M2 1#双螺旋运输机B 给定频率 下下限报警</v>
      </c>
      <c r="D2780" t="s">
        <v>154</v>
      </c>
      <c r="E2780" t="str">
        <f t="shared" si="259"/>
        <v>No</v>
      </c>
      <c r="F2780" t="str">
        <f t="shared" si="260"/>
        <v>0</v>
      </c>
      <c r="G2780" t="s">
        <v>154</v>
      </c>
      <c r="H2780" t="s">
        <v>155</v>
      </c>
      <c r="I2780" t="str">
        <f t="shared" si="261"/>
        <v/>
      </c>
      <c r="J2780" t="str">
        <f t="shared" si="262"/>
        <v/>
      </c>
      <c r="K2780" t="str">
        <f>VLOOKUP('intouch变量（离散）'!$A2780,基本表格!$G:$Q,9,FALSE)</f>
        <v>On</v>
      </c>
      <c r="L2780">
        <v>1</v>
      </c>
      <c r="M2780" t="s">
        <v>156</v>
      </c>
      <c r="N2780" t="s">
        <v>157</v>
      </c>
      <c r="O2780" t="s">
        <v>158</v>
      </c>
      <c r="P2780" t="str">
        <f>VLOOKUP('intouch变量（离散）'!$A2780,基本表格!$G:$Q,3,FALSE)</f>
        <v>DB100,X351.0</v>
      </c>
      <c r="Q2780" t="str">
        <f>VLOOKUP('intouch变量（离散）'!$A2780,基本表格!$G:$Q,10,FALSE)</f>
        <v>Yes</v>
      </c>
      <c r="R2780" t="str">
        <f t="shared" si="264"/>
        <v>DB100,X351.0 2121+P2-M2 1#双螺旋运输机B 给定频率 下下限报警</v>
      </c>
      <c r="S2780">
        <v>0</v>
      </c>
      <c r="T2780">
        <v>0</v>
      </c>
    </row>
    <row r="2781" spans="1:20">
      <c r="A2781" t="s">
        <v>2937</v>
      </c>
      <c r="B2781" s="11" t="str">
        <f t="shared" si="263"/>
        <v>CHPF</v>
      </c>
      <c r="C2781" s="11" t="str">
        <f>VLOOKUP('intouch变量（离散）'!$A2781,基本表格!$G:$Q,2,FALSE)</f>
        <v>2121+P2-M2 1#双螺旋运输机B 给定频率 极限报警</v>
      </c>
      <c r="D2781" t="s">
        <v>154</v>
      </c>
      <c r="E2781" t="str">
        <f t="shared" si="259"/>
        <v>No</v>
      </c>
      <c r="F2781" t="str">
        <f t="shared" si="260"/>
        <v>0</v>
      </c>
      <c r="G2781" t="s">
        <v>154</v>
      </c>
      <c r="H2781" t="s">
        <v>155</v>
      </c>
      <c r="I2781" t="str">
        <f t="shared" si="261"/>
        <v/>
      </c>
      <c r="J2781" t="str">
        <f t="shared" si="262"/>
        <v/>
      </c>
      <c r="K2781" t="str">
        <f>VLOOKUP('intouch变量（离散）'!$A2781,基本表格!$G:$Q,9,FALSE)</f>
        <v>On</v>
      </c>
      <c r="L2781">
        <v>1</v>
      </c>
      <c r="M2781" t="s">
        <v>156</v>
      </c>
      <c r="N2781" t="s">
        <v>157</v>
      </c>
      <c r="O2781" t="s">
        <v>158</v>
      </c>
      <c r="P2781" t="str">
        <f>VLOOKUP('intouch变量（离散）'!$A2781,基本表格!$G:$Q,3,FALSE)</f>
        <v>DB100,X351.1</v>
      </c>
      <c r="Q2781" t="str">
        <f>VLOOKUP('intouch变量（离散）'!$A2781,基本表格!$G:$Q,10,FALSE)</f>
        <v>Yes</v>
      </c>
      <c r="R2781" t="str">
        <f t="shared" si="264"/>
        <v>DB100,X351.1 2121+P2-M2 1#双螺旋运输机B 给定频率 极限报警</v>
      </c>
      <c r="S2781">
        <v>0</v>
      </c>
      <c r="T2781">
        <v>0</v>
      </c>
    </row>
    <row r="2782" spans="1:20">
      <c r="A2782" t="s">
        <v>2938</v>
      </c>
      <c r="B2782" s="11" t="str">
        <f t="shared" si="263"/>
        <v>CHPF</v>
      </c>
      <c r="C2782" s="11" t="str">
        <f>VLOOKUP('intouch变量（离散）'!$A2782,基本表格!$G:$Q,2,FALSE)</f>
        <v>2121+P2-M2 1#双螺旋运输机B 给定频率 传感器断线报警</v>
      </c>
      <c r="D2782" t="s">
        <v>154</v>
      </c>
      <c r="E2782" t="str">
        <f t="shared" si="259"/>
        <v>No</v>
      </c>
      <c r="F2782" t="str">
        <f t="shared" si="260"/>
        <v>0</v>
      </c>
      <c r="G2782" t="s">
        <v>154</v>
      </c>
      <c r="H2782" t="s">
        <v>155</v>
      </c>
      <c r="I2782" t="str">
        <f t="shared" si="261"/>
        <v/>
      </c>
      <c r="J2782" t="str">
        <f t="shared" si="262"/>
        <v/>
      </c>
      <c r="K2782" t="str">
        <f>VLOOKUP('intouch变量（离散）'!$A2782,基本表格!$G:$Q,9,FALSE)</f>
        <v>On</v>
      </c>
      <c r="L2782">
        <v>1</v>
      </c>
      <c r="M2782" t="s">
        <v>156</v>
      </c>
      <c r="N2782" t="s">
        <v>157</v>
      </c>
      <c r="O2782" t="s">
        <v>158</v>
      </c>
      <c r="P2782" t="str">
        <f>VLOOKUP('intouch变量（离散）'!$A2782,基本表格!$G:$Q,3,FALSE)</f>
        <v>DB100,X351.2</v>
      </c>
      <c r="Q2782" t="str">
        <f>VLOOKUP('intouch变量（离散）'!$A2782,基本表格!$G:$Q,10,FALSE)</f>
        <v>Yes</v>
      </c>
      <c r="R2782" t="str">
        <f t="shared" si="264"/>
        <v>DB100,X351.2 2121+P2-M2 1#双螺旋运输机B 给定频率 传感器断线报警</v>
      </c>
      <c r="S2782">
        <v>0</v>
      </c>
      <c r="T2782">
        <v>0</v>
      </c>
    </row>
    <row r="2783" spans="1:20">
      <c r="A2783" t="s">
        <v>2939</v>
      </c>
      <c r="B2783" s="11" t="str">
        <f t="shared" si="263"/>
        <v>CHPF</v>
      </c>
      <c r="C2783" s="11" t="str">
        <f>VLOOKUP('intouch变量（离散）'!$A2783,基本表格!$G:$Q,2,FALSE)</f>
        <v>2121+P2-M2 1#双螺旋运输机B 反馈频率 上限保护使能</v>
      </c>
      <c r="D2783" t="s">
        <v>154</v>
      </c>
      <c r="E2783" t="str">
        <f t="shared" si="259"/>
        <v>Yes</v>
      </c>
      <c r="F2783" t="str">
        <f t="shared" si="260"/>
        <v>900</v>
      </c>
      <c r="G2783" t="s">
        <v>154</v>
      </c>
      <c r="H2783" t="s">
        <v>155</v>
      </c>
      <c r="I2783" t="str">
        <f t="shared" si="261"/>
        <v>禁用</v>
      </c>
      <c r="J2783" t="str">
        <f t="shared" si="262"/>
        <v>启用</v>
      </c>
      <c r="K2783" t="str">
        <f>VLOOKUP('intouch变量（离散）'!$A2783,基本表格!$G:$Q,9,FALSE)</f>
        <v>None</v>
      </c>
      <c r="L2783">
        <v>1</v>
      </c>
      <c r="M2783" t="s">
        <v>156</v>
      </c>
      <c r="N2783" t="s">
        <v>157</v>
      </c>
      <c r="O2783" t="s">
        <v>158</v>
      </c>
      <c r="P2783" t="str">
        <f>VLOOKUP('intouch变量（离散）'!$A2783,基本表格!$G:$Q,3,FALSE)</f>
        <v>DB100,X400.3</v>
      </c>
      <c r="Q2783" t="str">
        <f>VLOOKUP('intouch变量（离散）'!$A2783,基本表格!$G:$Q,10,FALSE)</f>
        <v>No</v>
      </c>
      <c r="R2783" t="str">
        <f t="shared" si="264"/>
        <v>DB100,X400.3 2121+P2-M2 1#双螺旋运输机B 反馈频率 上限保护使能</v>
      </c>
      <c r="S2783">
        <v>0</v>
      </c>
      <c r="T2783">
        <v>0</v>
      </c>
    </row>
    <row r="2784" spans="1:20">
      <c r="A2784" t="s">
        <v>2940</v>
      </c>
      <c r="B2784" s="11" t="str">
        <f t="shared" si="263"/>
        <v>CHPF</v>
      </c>
      <c r="C2784" s="11" t="str">
        <f>VLOOKUP('intouch变量（离散）'!$A2784,基本表格!$G:$Q,2,FALSE)</f>
        <v>2121+P2-M2 1#双螺旋运输机B 反馈频率 下限保护使能</v>
      </c>
      <c r="D2784" t="s">
        <v>154</v>
      </c>
      <c r="E2784" t="str">
        <f t="shared" si="259"/>
        <v>Yes</v>
      </c>
      <c r="F2784" t="str">
        <f t="shared" si="260"/>
        <v>900</v>
      </c>
      <c r="G2784" t="s">
        <v>154</v>
      </c>
      <c r="H2784" t="s">
        <v>155</v>
      </c>
      <c r="I2784" t="str">
        <f t="shared" si="261"/>
        <v>禁用</v>
      </c>
      <c r="J2784" t="str">
        <f t="shared" si="262"/>
        <v>启用</v>
      </c>
      <c r="K2784" t="str">
        <f>VLOOKUP('intouch变量（离散）'!$A2784,基本表格!$G:$Q,9,FALSE)</f>
        <v>None</v>
      </c>
      <c r="L2784">
        <v>1</v>
      </c>
      <c r="M2784" t="s">
        <v>156</v>
      </c>
      <c r="N2784" t="s">
        <v>157</v>
      </c>
      <c r="O2784" t="s">
        <v>158</v>
      </c>
      <c r="P2784" t="str">
        <f>VLOOKUP('intouch变量（离散）'!$A2784,基本表格!$G:$Q,3,FALSE)</f>
        <v>DB100,X400.4</v>
      </c>
      <c r="Q2784" t="str">
        <f>VLOOKUP('intouch变量（离散）'!$A2784,基本表格!$G:$Q,10,FALSE)</f>
        <v>No</v>
      </c>
      <c r="R2784" t="str">
        <f t="shared" si="264"/>
        <v>DB100,X400.4 2121+P2-M2 1#双螺旋运输机B 反馈频率 下限保护使能</v>
      </c>
      <c r="S2784">
        <v>0</v>
      </c>
      <c r="T2784">
        <v>0</v>
      </c>
    </row>
    <row r="2785" spans="1:20">
      <c r="A2785" t="s">
        <v>2941</v>
      </c>
      <c r="B2785" s="11" t="str">
        <f t="shared" si="263"/>
        <v>CHPF</v>
      </c>
      <c r="C2785" s="11" t="str">
        <f>VLOOKUP('intouch变量（离散）'!$A2785,基本表格!$G:$Q,2,FALSE)</f>
        <v>2121+P2-M2 1#双螺旋运输机B 反馈频率 上限报警</v>
      </c>
      <c r="D2785" t="s">
        <v>154</v>
      </c>
      <c r="E2785" t="str">
        <f t="shared" si="259"/>
        <v>No</v>
      </c>
      <c r="F2785" t="str">
        <f t="shared" si="260"/>
        <v>0</v>
      </c>
      <c r="G2785" t="s">
        <v>154</v>
      </c>
      <c r="H2785" t="s">
        <v>155</v>
      </c>
      <c r="I2785" t="str">
        <f t="shared" si="261"/>
        <v/>
      </c>
      <c r="J2785" t="str">
        <f t="shared" si="262"/>
        <v/>
      </c>
      <c r="K2785" t="str">
        <f>VLOOKUP('intouch变量（离散）'!$A2785,基本表格!$G:$Q,9,FALSE)</f>
        <v>None</v>
      </c>
      <c r="L2785">
        <v>1</v>
      </c>
      <c r="M2785" t="s">
        <v>156</v>
      </c>
      <c r="N2785" t="s">
        <v>157</v>
      </c>
      <c r="O2785" t="s">
        <v>158</v>
      </c>
      <c r="P2785" t="str">
        <f>VLOOKUP('intouch变量（离散）'!$A2785,基本表格!$G:$Q,3,FALSE)</f>
        <v>DB100,X400.5</v>
      </c>
      <c r="Q2785" t="str">
        <f>VLOOKUP('intouch变量（离散）'!$A2785,基本表格!$G:$Q,10,FALSE)</f>
        <v>Yes</v>
      </c>
      <c r="R2785" t="str">
        <f t="shared" si="264"/>
        <v>DB100,X400.5 2121+P2-M2 1#双螺旋运输机B 反馈频率 上限报警</v>
      </c>
      <c r="S2785">
        <v>0</v>
      </c>
      <c r="T2785">
        <v>0</v>
      </c>
    </row>
    <row r="2786" spans="1:20">
      <c r="A2786" t="s">
        <v>2942</v>
      </c>
      <c r="B2786" s="11" t="str">
        <f t="shared" si="263"/>
        <v>CHPF</v>
      </c>
      <c r="C2786" s="11" t="str">
        <f>VLOOKUP('intouch变量（离散）'!$A2786,基本表格!$G:$Q,2,FALSE)</f>
        <v>2121+P2-M2 1#双螺旋运输机B 反馈频率 下限报警</v>
      </c>
      <c r="D2786" t="s">
        <v>154</v>
      </c>
      <c r="E2786" t="str">
        <f t="shared" si="259"/>
        <v>No</v>
      </c>
      <c r="F2786" t="str">
        <f t="shared" si="260"/>
        <v>0</v>
      </c>
      <c r="G2786" t="s">
        <v>154</v>
      </c>
      <c r="H2786" t="s">
        <v>155</v>
      </c>
      <c r="I2786" t="str">
        <f t="shared" si="261"/>
        <v/>
      </c>
      <c r="J2786" t="str">
        <f t="shared" si="262"/>
        <v/>
      </c>
      <c r="K2786" t="str">
        <f>VLOOKUP('intouch变量（离散）'!$A2786,基本表格!$G:$Q,9,FALSE)</f>
        <v>None</v>
      </c>
      <c r="L2786">
        <v>1</v>
      </c>
      <c r="M2786" t="s">
        <v>156</v>
      </c>
      <c r="N2786" t="s">
        <v>157</v>
      </c>
      <c r="O2786" t="s">
        <v>158</v>
      </c>
      <c r="P2786" t="str">
        <f>VLOOKUP('intouch变量（离散）'!$A2786,基本表格!$G:$Q,3,FALSE)</f>
        <v>DB100,X400.6</v>
      </c>
      <c r="Q2786" t="str">
        <f>VLOOKUP('intouch变量（离散）'!$A2786,基本表格!$G:$Q,10,FALSE)</f>
        <v>Yes</v>
      </c>
      <c r="R2786" t="str">
        <f t="shared" si="264"/>
        <v>DB100,X400.6 2121+P2-M2 1#双螺旋运输机B 反馈频率 下限报警</v>
      </c>
      <c r="S2786">
        <v>0</v>
      </c>
      <c r="T2786">
        <v>0</v>
      </c>
    </row>
    <row r="2787" spans="1:20">
      <c r="A2787" t="s">
        <v>2943</v>
      </c>
      <c r="B2787" s="11" t="str">
        <f t="shared" si="263"/>
        <v>CHPF</v>
      </c>
      <c r="C2787" s="11" t="str">
        <f>VLOOKUP('intouch变量（离散）'!$A2787,基本表格!$G:$Q,2,FALSE)</f>
        <v>2121+P2-M2 1#双螺旋运输机B 反馈频率 上上限报警</v>
      </c>
      <c r="D2787" t="s">
        <v>154</v>
      </c>
      <c r="E2787" t="str">
        <f t="shared" si="259"/>
        <v>No</v>
      </c>
      <c r="F2787" t="str">
        <f t="shared" si="260"/>
        <v>0</v>
      </c>
      <c r="G2787" t="s">
        <v>154</v>
      </c>
      <c r="H2787" t="s">
        <v>155</v>
      </c>
      <c r="I2787" t="str">
        <f t="shared" si="261"/>
        <v/>
      </c>
      <c r="J2787" t="str">
        <f t="shared" si="262"/>
        <v/>
      </c>
      <c r="K2787" t="str">
        <f>VLOOKUP('intouch变量（离散）'!$A2787,基本表格!$G:$Q,9,FALSE)</f>
        <v>On</v>
      </c>
      <c r="L2787">
        <v>1</v>
      </c>
      <c r="M2787" t="s">
        <v>156</v>
      </c>
      <c r="N2787" t="s">
        <v>157</v>
      </c>
      <c r="O2787" t="s">
        <v>158</v>
      </c>
      <c r="P2787" t="str">
        <f>VLOOKUP('intouch变量（离散）'!$A2787,基本表格!$G:$Q,3,FALSE)</f>
        <v>DB100,X400.7</v>
      </c>
      <c r="Q2787" t="str">
        <f>VLOOKUP('intouch变量（离散）'!$A2787,基本表格!$G:$Q,10,FALSE)</f>
        <v>Yes</v>
      </c>
      <c r="R2787" t="str">
        <f t="shared" si="264"/>
        <v>DB100,X400.7 2121+P2-M2 1#双螺旋运输机B 反馈频率 上上限报警</v>
      </c>
      <c r="S2787">
        <v>0</v>
      </c>
      <c r="T2787">
        <v>0</v>
      </c>
    </row>
    <row r="2788" spans="1:20">
      <c r="A2788" t="s">
        <v>2944</v>
      </c>
      <c r="B2788" s="11" t="str">
        <f t="shared" si="263"/>
        <v>CHPF</v>
      </c>
      <c r="C2788" s="11" t="str">
        <f>VLOOKUP('intouch变量（离散）'!$A2788,基本表格!$G:$Q,2,FALSE)</f>
        <v>2121+P2-M2 1#双螺旋运输机B 反馈频率 下下限报警</v>
      </c>
      <c r="D2788" t="s">
        <v>154</v>
      </c>
      <c r="E2788" t="str">
        <f t="shared" si="259"/>
        <v>No</v>
      </c>
      <c r="F2788" t="str">
        <f t="shared" si="260"/>
        <v>0</v>
      </c>
      <c r="G2788" t="s">
        <v>154</v>
      </c>
      <c r="H2788" t="s">
        <v>155</v>
      </c>
      <c r="I2788" t="str">
        <f t="shared" si="261"/>
        <v/>
      </c>
      <c r="J2788" t="str">
        <f t="shared" si="262"/>
        <v/>
      </c>
      <c r="K2788" t="str">
        <f>VLOOKUP('intouch变量（离散）'!$A2788,基本表格!$G:$Q,9,FALSE)</f>
        <v>On</v>
      </c>
      <c r="L2788">
        <v>1</v>
      </c>
      <c r="M2788" t="s">
        <v>156</v>
      </c>
      <c r="N2788" t="s">
        <v>157</v>
      </c>
      <c r="O2788" t="s">
        <v>158</v>
      </c>
      <c r="P2788" t="str">
        <f>VLOOKUP('intouch变量（离散）'!$A2788,基本表格!$G:$Q,3,FALSE)</f>
        <v>DB100,X401.0</v>
      </c>
      <c r="Q2788" t="str">
        <f>VLOOKUP('intouch变量（离散）'!$A2788,基本表格!$G:$Q,10,FALSE)</f>
        <v>Yes</v>
      </c>
      <c r="R2788" t="str">
        <f t="shared" si="264"/>
        <v>DB100,X401.0 2121+P2-M2 1#双螺旋运输机B 反馈频率 下下限报警</v>
      </c>
      <c r="S2788">
        <v>0</v>
      </c>
      <c r="T2788">
        <v>0</v>
      </c>
    </row>
    <row r="2789" spans="1:20">
      <c r="A2789" t="s">
        <v>2945</v>
      </c>
      <c r="B2789" s="11" t="str">
        <f t="shared" si="263"/>
        <v>CHPF</v>
      </c>
      <c r="C2789" s="11" t="str">
        <f>VLOOKUP('intouch变量（离散）'!$A2789,基本表格!$G:$Q,2,FALSE)</f>
        <v>2121+P2-M2 1#双螺旋运输机B 反馈频率 极限报警</v>
      </c>
      <c r="D2789" t="s">
        <v>154</v>
      </c>
      <c r="E2789" t="str">
        <f t="shared" si="259"/>
        <v>No</v>
      </c>
      <c r="F2789" t="str">
        <f t="shared" si="260"/>
        <v>0</v>
      </c>
      <c r="G2789" t="s">
        <v>154</v>
      </c>
      <c r="H2789" t="s">
        <v>155</v>
      </c>
      <c r="I2789" t="str">
        <f t="shared" si="261"/>
        <v/>
      </c>
      <c r="J2789" t="str">
        <f t="shared" si="262"/>
        <v/>
      </c>
      <c r="K2789" t="str">
        <f>VLOOKUP('intouch变量（离散）'!$A2789,基本表格!$G:$Q,9,FALSE)</f>
        <v>On</v>
      </c>
      <c r="L2789">
        <v>1</v>
      </c>
      <c r="M2789" t="s">
        <v>156</v>
      </c>
      <c r="N2789" t="s">
        <v>157</v>
      </c>
      <c r="O2789" t="s">
        <v>158</v>
      </c>
      <c r="P2789" t="str">
        <f>VLOOKUP('intouch变量（离散）'!$A2789,基本表格!$G:$Q,3,FALSE)</f>
        <v>DB100,X401.1</v>
      </c>
      <c r="Q2789" t="str">
        <f>VLOOKUP('intouch变量（离散）'!$A2789,基本表格!$G:$Q,10,FALSE)</f>
        <v>Yes</v>
      </c>
      <c r="R2789" t="str">
        <f t="shared" si="264"/>
        <v>DB100,X401.1 2121+P2-M2 1#双螺旋运输机B 反馈频率 极限报警</v>
      </c>
      <c r="S2789">
        <v>0</v>
      </c>
      <c r="T2789">
        <v>0</v>
      </c>
    </row>
    <row r="2790" spans="1:20">
      <c r="A2790" t="s">
        <v>2946</v>
      </c>
      <c r="B2790" s="11" t="str">
        <f t="shared" si="263"/>
        <v>CHPF</v>
      </c>
      <c r="C2790" s="11" t="str">
        <f>VLOOKUP('intouch变量（离散）'!$A2790,基本表格!$G:$Q,2,FALSE)</f>
        <v>2121+P2-M2 1#双螺旋运输机B 反馈频率 传感器断线报警</v>
      </c>
      <c r="D2790" t="s">
        <v>154</v>
      </c>
      <c r="E2790" t="str">
        <f t="shared" si="259"/>
        <v>No</v>
      </c>
      <c r="F2790" t="str">
        <f t="shared" si="260"/>
        <v>0</v>
      </c>
      <c r="G2790" t="s">
        <v>154</v>
      </c>
      <c r="H2790" t="s">
        <v>155</v>
      </c>
      <c r="I2790" t="str">
        <f t="shared" si="261"/>
        <v/>
      </c>
      <c r="J2790" t="str">
        <f t="shared" si="262"/>
        <v/>
      </c>
      <c r="K2790" t="str">
        <f>VLOOKUP('intouch变量（离散）'!$A2790,基本表格!$G:$Q,9,FALSE)</f>
        <v>On</v>
      </c>
      <c r="L2790">
        <v>1</v>
      </c>
      <c r="M2790" t="s">
        <v>156</v>
      </c>
      <c r="N2790" t="s">
        <v>157</v>
      </c>
      <c r="O2790" t="s">
        <v>158</v>
      </c>
      <c r="P2790" t="str">
        <f>VLOOKUP('intouch变量（离散）'!$A2790,基本表格!$G:$Q,3,FALSE)</f>
        <v>DB100,X401.2</v>
      </c>
      <c r="Q2790" t="str">
        <f>VLOOKUP('intouch变量（离散）'!$A2790,基本表格!$G:$Q,10,FALSE)</f>
        <v>Yes</v>
      </c>
      <c r="R2790" t="str">
        <f t="shared" si="264"/>
        <v>DB100,X401.2 2121+P2-M2 1#双螺旋运输机B 反馈频率 传感器断线报警</v>
      </c>
      <c r="S2790">
        <v>0</v>
      </c>
      <c r="T2790">
        <v>0</v>
      </c>
    </row>
    <row r="2791" spans="1:20">
      <c r="A2791" t="s">
        <v>2947</v>
      </c>
      <c r="B2791" s="11" t="str">
        <f t="shared" si="263"/>
        <v>CHPF</v>
      </c>
      <c r="C2791" s="11" t="str">
        <f>VLOOKUP('intouch变量（离散）'!$A2791,基本表格!$G:$Q,2,FALSE)</f>
        <v>2121+P2-M2 1#双螺旋运输机B 变频器通讯 备妥（不能与正转信号使用同一个）</v>
      </c>
      <c r="D2791" t="s">
        <v>154</v>
      </c>
      <c r="E2791" t="str">
        <f t="shared" si="259"/>
        <v>No</v>
      </c>
      <c r="F2791" t="str">
        <f t="shared" si="260"/>
        <v>0</v>
      </c>
      <c r="G2791" t="s">
        <v>154</v>
      </c>
      <c r="H2791" t="s">
        <v>155</v>
      </c>
      <c r="I2791" t="str">
        <f t="shared" si="261"/>
        <v/>
      </c>
      <c r="J2791" t="str">
        <f t="shared" si="262"/>
        <v/>
      </c>
      <c r="K2791" t="str">
        <f>VLOOKUP('intouch变量（离散）'!$A2791,基本表格!$G:$Q,9,FALSE)</f>
        <v>None</v>
      </c>
      <c r="L2791">
        <v>1</v>
      </c>
      <c r="M2791" t="s">
        <v>156</v>
      </c>
      <c r="N2791" t="s">
        <v>157</v>
      </c>
      <c r="O2791" t="s">
        <v>158</v>
      </c>
      <c r="P2791" t="str">
        <f>VLOOKUP('intouch变量（离散）'!$A2791,基本表格!$G:$Q,3,FALSE)</f>
        <v>DB100,X450.0</v>
      </c>
      <c r="Q2791" t="str">
        <f>VLOOKUP('intouch变量（离散）'!$A2791,基本表格!$G:$Q,10,FALSE)</f>
        <v>Yes</v>
      </c>
      <c r="R2791" t="str">
        <f t="shared" si="264"/>
        <v>DB100,X450.0 2121+P2-M2 1#双螺旋运输机B 变频器通讯 备妥（不能与正转信号使用同一个）</v>
      </c>
      <c r="S2791">
        <v>0</v>
      </c>
      <c r="T2791">
        <v>0</v>
      </c>
    </row>
    <row r="2792" spans="1:20">
      <c r="A2792" t="s">
        <v>2948</v>
      </c>
      <c r="B2792" s="11" t="str">
        <f t="shared" si="263"/>
        <v>CHPF</v>
      </c>
      <c r="C2792" s="11" t="str">
        <f>VLOOKUP('intouch变量（离散）'!$A2792,基本表格!$G:$Q,2,FALSE)</f>
        <v>2121+P2-M2 1#双螺旋运输机B 变频器通讯 正转</v>
      </c>
      <c r="D2792" t="s">
        <v>154</v>
      </c>
      <c r="E2792" t="str">
        <f t="shared" si="259"/>
        <v>No</v>
      </c>
      <c r="F2792" t="str">
        <f t="shared" si="260"/>
        <v>0</v>
      </c>
      <c r="G2792" t="s">
        <v>154</v>
      </c>
      <c r="H2792" t="s">
        <v>155</v>
      </c>
      <c r="I2792" t="str">
        <f t="shared" si="261"/>
        <v/>
      </c>
      <c r="J2792" t="str">
        <f t="shared" si="262"/>
        <v/>
      </c>
      <c r="K2792" t="str">
        <f>VLOOKUP('intouch变量（离散）'!$A2792,基本表格!$G:$Q,9,FALSE)</f>
        <v>None</v>
      </c>
      <c r="L2792">
        <v>1</v>
      </c>
      <c r="M2792" t="s">
        <v>156</v>
      </c>
      <c r="N2792" t="s">
        <v>157</v>
      </c>
      <c r="O2792" t="s">
        <v>158</v>
      </c>
      <c r="P2792" t="str">
        <f>VLOOKUP('intouch变量（离散）'!$A2792,基本表格!$G:$Q,3,FALSE)</f>
        <v>DB100,X450.1</v>
      </c>
      <c r="Q2792" t="str">
        <f>VLOOKUP('intouch变量（离散）'!$A2792,基本表格!$G:$Q,10,FALSE)</f>
        <v>Yes</v>
      </c>
      <c r="R2792" t="str">
        <f t="shared" si="264"/>
        <v>DB100,X450.1 2121+P2-M2 1#双螺旋运输机B 变频器通讯 正转</v>
      </c>
      <c r="S2792">
        <v>0</v>
      </c>
      <c r="T2792">
        <v>0</v>
      </c>
    </row>
    <row r="2793" spans="1:20">
      <c r="A2793" t="s">
        <v>2949</v>
      </c>
      <c r="B2793" s="11" t="str">
        <f t="shared" si="263"/>
        <v>CHPF</v>
      </c>
      <c r="C2793" s="11" t="str">
        <f>VLOOKUP('intouch变量（离散）'!$A2793,基本表格!$G:$Q,2,FALSE)</f>
        <v>2121+P2-M2 1#双螺旋运输机B 变频器通讯 反转</v>
      </c>
      <c r="D2793" t="s">
        <v>154</v>
      </c>
      <c r="E2793" t="str">
        <f t="shared" si="259"/>
        <v>No</v>
      </c>
      <c r="F2793" t="str">
        <f t="shared" si="260"/>
        <v>0</v>
      </c>
      <c r="G2793" t="s">
        <v>154</v>
      </c>
      <c r="H2793" t="s">
        <v>155</v>
      </c>
      <c r="I2793" t="str">
        <f t="shared" si="261"/>
        <v/>
      </c>
      <c r="J2793" t="str">
        <f t="shared" si="262"/>
        <v/>
      </c>
      <c r="K2793" t="str">
        <f>VLOOKUP('intouch变量（离散）'!$A2793,基本表格!$G:$Q,9,FALSE)</f>
        <v>None</v>
      </c>
      <c r="L2793">
        <v>1</v>
      </c>
      <c r="M2793" t="s">
        <v>156</v>
      </c>
      <c r="N2793" t="s">
        <v>157</v>
      </c>
      <c r="O2793" t="s">
        <v>158</v>
      </c>
      <c r="P2793" t="str">
        <f>VLOOKUP('intouch变量（离散）'!$A2793,基本表格!$G:$Q,3,FALSE)</f>
        <v>DB100,X450.2</v>
      </c>
      <c r="Q2793" t="str">
        <f>VLOOKUP('intouch变量（离散）'!$A2793,基本表格!$G:$Q,10,FALSE)</f>
        <v>Yes</v>
      </c>
      <c r="R2793" t="str">
        <f t="shared" si="264"/>
        <v>DB100,X450.2 2121+P2-M2 1#双螺旋运输机B 变频器通讯 反转</v>
      </c>
      <c r="S2793">
        <v>0</v>
      </c>
      <c r="T2793">
        <v>0</v>
      </c>
    </row>
    <row r="2794" spans="1:20">
      <c r="A2794" t="s">
        <v>2950</v>
      </c>
      <c r="B2794" s="11" t="str">
        <f t="shared" si="263"/>
        <v>CHPF</v>
      </c>
      <c r="C2794" s="11" t="str">
        <f>VLOOKUP('intouch变量（离散）'!$A2794,基本表格!$G:$Q,2,FALSE)</f>
        <v>2121+P2-M2 1#双螺旋运输机B 变频器通讯 故障复位</v>
      </c>
      <c r="D2794" t="s">
        <v>154</v>
      </c>
      <c r="E2794" t="str">
        <f t="shared" si="259"/>
        <v>No</v>
      </c>
      <c r="F2794" t="str">
        <f t="shared" si="260"/>
        <v>0</v>
      </c>
      <c r="G2794" t="s">
        <v>154</v>
      </c>
      <c r="H2794" t="s">
        <v>155</v>
      </c>
      <c r="I2794" t="str">
        <f t="shared" si="261"/>
        <v/>
      </c>
      <c r="J2794" t="str">
        <f t="shared" si="262"/>
        <v/>
      </c>
      <c r="K2794" t="str">
        <f>VLOOKUP('intouch变量（离散）'!$A2794,基本表格!$G:$Q,9,FALSE)</f>
        <v>None</v>
      </c>
      <c r="L2794">
        <v>1</v>
      </c>
      <c r="M2794" t="s">
        <v>156</v>
      </c>
      <c r="N2794" t="s">
        <v>157</v>
      </c>
      <c r="O2794" t="s">
        <v>158</v>
      </c>
      <c r="P2794" t="str">
        <f>VLOOKUP('intouch变量（离散）'!$A2794,基本表格!$G:$Q,3,FALSE)</f>
        <v>DB100,X450.3</v>
      </c>
      <c r="Q2794" t="str">
        <f>VLOOKUP('intouch变量（离散）'!$A2794,基本表格!$G:$Q,10,FALSE)</f>
        <v>No</v>
      </c>
      <c r="R2794" t="str">
        <f t="shared" si="264"/>
        <v>DB100,X450.3 2121+P2-M2 1#双螺旋运输机B 变频器通讯 故障复位</v>
      </c>
      <c r="S2794">
        <v>0</v>
      </c>
      <c r="T2794">
        <v>0</v>
      </c>
    </row>
    <row r="2795" spans="1:20">
      <c r="A2795" t="s">
        <v>2951</v>
      </c>
      <c r="B2795" s="11" t="str">
        <f t="shared" si="263"/>
        <v>CHPF</v>
      </c>
      <c r="C2795" s="11" t="str">
        <f>VLOOKUP('intouch变量（离散）'!$A2795,基本表格!$G:$Q,2,FALSE)</f>
        <v>2121+P2-M2 1#双螺旋运输机B 变频器通讯 备妥反馈</v>
      </c>
      <c r="D2795" t="s">
        <v>154</v>
      </c>
      <c r="E2795" t="str">
        <f t="shared" si="259"/>
        <v>No</v>
      </c>
      <c r="F2795" t="str">
        <f t="shared" si="260"/>
        <v>0</v>
      </c>
      <c r="G2795" t="s">
        <v>154</v>
      </c>
      <c r="H2795" t="s">
        <v>155</v>
      </c>
      <c r="I2795" t="str">
        <f t="shared" si="261"/>
        <v/>
      </c>
      <c r="J2795" t="str">
        <f t="shared" si="262"/>
        <v/>
      </c>
      <c r="K2795" t="str">
        <f>VLOOKUP('intouch变量（离散）'!$A2795,基本表格!$G:$Q,9,FALSE)</f>
        <v>None</v>
      </c>
      <c r="L2795">
        <v>1</v>
      </c>
      <c r="M2795" t="s">
        <v>156</v>
      </c>
      <c r="N2795" t="s">
        <v>157</v>
      </c>
      <c r="O2795" t="s">
        <v>158</v>
      </c>
      <c r="P2795" t="str">
        <f>VLOOKUP('intouch变量（离散）'!$A2795,基本表格!$G:$Q,3,FALSE)</f>
        <v>DB100,X450.4</v>
      </c>
      <c r="Q2795" t="str">
        <f>VLOOKUP('intouch变量（离散）'!$A2795,基本表格!$G:$Q,10,FALSE)</f>
        <v>Yes</v>
      </c>
      <c r="R2795" t="str">
        <f t="shared" si="264"/>
        <v>DB100,X450.4 2121+P2-M2 1#双螺旋运输机B 变频器通讯 备妥反馈</v>
      </c>
      <c r="S2795">
        <v>0</v>
      </c>
      <c r="T2795">
        <v>0</v>
      </c>
    </row>
    <row r="2796" spans="1:20">
      <c r="A2796" t="s">
        <v>2952</v>
      </c>
      <c r="B2796" s="11" t="str">
        <f t="shared" si="263"/>
        <v>CHPF</v>
      </c>
      <c r="C2796" s="11" t="str">
        <f>VLOOKUP('intouch变量（离散）'!$A2796,基本表格!$G:$Q,2,FALSE)</f>
        <v>2121+P2-M2 1#双螺旋运输机B 变频器通讯 正转反馈</v>
      </c>
      <c r="D2796" t="s">
        <v>154</v>
      </c>
      <c r="E2796" t="str">
        <f t="shared" si="259"/>
        <v>No</v>
      </c>
      <c r="F2796" t="str">
        <f t="shared" si="260"/>
        <v>0</v>
      </c>
      <c r="G2796" t="s">
        <v>154</v>
      </c>
      <c r="H2796" t="s">
        <v>155</v>
      </c>
      <c r="I2796" t="str">
        <f t="shared" si="261"/>
        <v/>
      </c>
      <c r="J2796" t="str">
        <f t="shared" si="262"/>
        <v/>
      </c>
      <c r="K2796" t="str">
        <f>VLOOKUP('intouch变量（离散）'!$A2796,基本表格!$G:$Q,9,FALSE)</f>
        <v>None</v>
      </c>
      <c r="L2796">
        <v>1</v>
      </c>
      <c r="M2796" t="s">
        <v>156</v>
      </c>
      <c r="N2796" t="s">
        <v>157</v>
      </c>
      <c r="O2796" t="s">
        <v>158</v>
      </c>
      <c r="P2796" t="str">
        <f>VLOOKUP('intouch变量（离散）'!$A2796,基本表格!$G:$Q,3,FALSE)</f>
        <v>DB100,X450.5</v>
      </c>
      <c r="Q2796" t="str">
        <f>VLOOKUP('intouch变量（离散）'!$A2796,基本表格!$G:$Q,10,FALSE)</f>
        <v>Yes</v>
      </c>
      <c r="R2796" t="str">
        <f t="shared" si="264"/>
        <v>DB100,X450.5 2121+P2-M2 1#双螺旋运输机B 变频器通讯 正转反馈</v>
      </c>
      <c r="S2796">
        <v>0</v>
      </c>
      <c r="T2796">
        <v>0</v>
      </c>
    </row>
    <row r="2797" spans="1:20">
      <c r="A2797" t="s">
        <v>2953</v>
      </c>
      <c r="B2797" s="11" t="str">
        <f t="shared" si="263"/>
        <v>CHPF</v>
      </c>
      <c r="C2797" s="11" t="str">
        <f>VLOOKUP('intouch变量（离散）'!$A2797,基本表格!$G:$Q,2,FALSE)</f>
        <v>2121+P2-M2 1#双螺旋运输机B 变频器通讯 反转反馈</v>
      </c>
      <c r="D2797" t="s">
        <v>154</v>
      </c>
      <c r="E2797" t="str">
        <f t="shared" si="259"/>
        <v>No</v>
      </c>
      <c r="F2797" t="str">
        <f t="shared" si="260"/>
        <v>0</v>
      </c>
      <c r="G2797" t="s">
        <v>154</v>
      </c>
      <c r="H2797" t="s">
        <v>155</v>
      </c>
      <c r="I2797" t="str">
        <f t="shared" si="261"/>
        <v/>
      </c>
      <c r="J2797" t="str">
        <f t="shared" si="262"/>
        <v/>
      </c>
      <c r="K2797" t="str">
        <f>VLOOKUP('intouch变量（离散）'!$A2797,基本表格!$G:$Q,9,FALSE)</f>
        <v>None</v>
      </c>
      <c r="L2797">
        <v>1</v>
      </c>
      <c r="M2797" t="s">
        <v>156</v>
      </c>
      <c r="N2797" t="s">
        <v>157</v>
      </c>
      <c r="O2797" t="s">
        <v>158</v>
      </c>
      <c r="P2797" t="str">
        <f>VLOOKUP('intouch变量（离散）'!$A2797,基本表格!$G:$Q,3,FALSE)</f>
        <v>DB100,X450.6</v>
      </c>
      <c r="Q2797" t="str">
        <f>VLOOKUP('intouch变量（离散）'!$A2797,基本表格!$G:$Q,10,FALSE)</f>
        <v>Yes</v>
      </c>
      <c r="R2797" t="str">
        <f t="shared" si="264"/>
        <v>DB100,X450.6 2121+P2-M2 1#双螺旋运输机B 变频器通讯 反转反馈</v>
      </c>
      <c r="S2797">
        <v>0</v>
      </c>
      <c r="T2797">
        <v>0</v>
      </c>
    </row>
    <row r="2798" spans="1:20">
      <c r="A2798" t="s">
        <v>2954</v>
      </c>
      <c r="B2798" s="11" t="str">
        <f t="shared" si="263"/>
        <v>CHPF</v>
      </c>
      <c r="C2798" s="11" t="str">
        <f>VLOOKUP('intouch变量（离散）'!$A2798,基本表格!$G:$Q,2,FALSE)</f>
        <v>2121+P2-M2 1#双螺旋运输机B 变频器通讯 变频器备用</v>
      </c>
      <c r="D2798" t="s">
        <v>154</v>
      </c>
      <c r="E2798" t="str">
        <f t="shared" si="259"/>
        <v>No</v>
      </c>
      <c r="F2798" t="str">
        <f t="shared" si="260"/>
        <v>0</v>
      </c>
      <c r="G2798" t="s">
        <v>154</v>
      </c>
      <c r="H2798" t="s">
        <v>155</v>
      </c>
      <c r="I2798" t="str">
        <f t="shared" si="261"/>
        <v/>
      </c>
      <c r="J2798" t="str">
        <f t="shared" si="262"/>
        <v/>
      </c>
      <c r="K2798" t="str">
        <f>VLOOKUP('intouch变量（离散）'!$A2798,基本表格!$G:$Q,9,FALSE)</f>
        <v>None</v>
      </c>
      <c r="L2798">
        <v>1</v>
      </c>
      <c r="M2798" t="s">
        <v>156</v>
      </c>
      <c r="N2798" t="s">
        <v>157</v>
      </c>
      <c r="O2798" t="s">
        <v>158</v>
      </c>
      <c r="P2798" t="str">
        <f>VLOOKUP('intouch变量（离散）'!$A2798,基本表格!$G:$Q,3,FALSE)</f>
        <v>DB100,X450.7</v>
      </c>
      <c r="Q2798" t="str">
        <f>VLOOKUP('intouch变量（离散）'!$A2798,基本表格!$G:$Q,10,FALSE)</f>
        <v>Yes</v>
      </c>
      <c r="R2798" t="str">
        <f t="shared" si="264"/>
        <v>DB100,X450.7 2121+P2-M2 1#双螺旋运输机B 变频器通讯 变频器备用</v>
      </c>
      <c r="S2798">
        <v>0</v>
      </c>
      <c r="T2798">
        <v>0</v>
      </c>
    </row>
    <row r="2799" spans="1:20">
      <c r="A2799" t="s">
        <v>2955</v>
      </c>
      <c r="B2799" s="11" t="str">
        <f t="shared" si="263"/>
        <v>CHPF</v>
      </c>
      <c r="C2799" s="11" t="str">
        <f>VLOOKUP('intouch变量（离散）'!$A2799,基本表格!$G:$Q,2,FALSE)</f>
        <v>2121+P2-M2 1#双螺旋运输机B 变频器通讯 变频器报警</v>
      </c>
      <c r="D2799" t="s">
        <v>154</v>
      </c>
      <c r="E2799" t="str">
        <f t="shared" si="259"/>
        <v>No</v>
      </c>
      <c r="F2799" t="str">
        <f t="shared" si="260"/>
        <v>0</v>
      </c>
      <c r="G2799" t="s">
        <v>154</v>
      </c>
      <c r="H2799" t="s">
        <v>155</v>
      </c>
      <c r="I2799" t="str">
        <f t="shared" si="261"/>
        <v/>
      </c>
      <c r="J2799" t="str">
        <f t="shared" si="262"/>
        <v/>
      </c>
      <c r="K2799" t="str">
        <f>VLOOKUP('intouch变量（离散）'!$A2799,基本表格!$G:$Q,9,FALSE)</f>
        <v>On</v>
      </c>
      <c r="L2799">
        <v>1</v>
      </c>
      <c r="M2799" t="s">
        <v>156</v>
      </c>
      <c r="N2799" t="s">
        <v>157</v>
      </c>
      <c r="O2799" t="s">
        <v>158</v>
      </c>
      <c r="P2799" t="str">
        <f>VLOOKUP('intouch变量（离散）'!$A2799,基本表格!$G:$Q,3,FALSE)</f>
        <v>DB100,X451.0</v>
      </c>
      <c r="Q2799" t="str">
        <f>VLOOKUP('intouch变量（离散）'!$A2799,基本表格!$G:$Q,10,FALSE)</f>
        <v>Yes</v>
      </c>
      <c r="R2799" t="str">
        <f t="shared" si="264"/>
        <v>DB100,X451.0 2121+P2-M2 1#双螺旋运输机B 变频器通讯 变频器报警</v>
      </c>
      <c r="S2799">
        <v>0</v>
      </c>
      <c r="T2799">
        <v>0</v>
      </c>
    </row>
    <row r="2800" spans="1:20">
      <c r="A2800" t="s">
        <v>2956</v>
      </c>
      <c r="B2800" s="11" t="str">
        <f t="shared" si="263"/>
        <v>CHPF</v>
      </c>
      <c r="C2800" s="11" t="str">
        <f>VLOOKUP('intouch变量（离散）'!$A2800,基本表格!$G:$Q,2,FALSE)</f>
        <v>2121+P2-M2 1#双螺旋运输机B 反馈转速 上限保护使能</v>
      </c>
      <c r="D2800" t="s">
        <v>154</v>
      </c>
      <c r="E2800" t="str">
        <f t="shared" si="259"/>
        <v>Yes</v>
      </c>
      <c r="F2800" t="str">
        <f t="shared" si="260"/>
        <v>900</v>
      </c>
      <c r="G2800" t="s">
        <v>154</v>
      </c>
      <c r="H2800" t="s">
        <v>155</v>
      </c>
      <c r="I2800" t="str">
        <f t="shared" si="261"/>
        <v>禁用</v>
      </c>
      <c r="J2800" t="str">
        <f t="shared" si="262"/>
        <v>启用</v>
      </c>
      <c r="K2800" t="str">
        <f>VLOOKUP('intouch变量（离散）'!$A2800,基本表格!$G:$Q,9,FALSE)</f>
        <v>None</v>
      </c>
      <c r="L2800">
        <v>1</v>
      </c>
      <c r="M2800" t="s">
        <v>156</v>
      </c>
      <c r="N2800" t="s">
        <v>157</v>
      </c>
      <c r="O2800" t="s">
        <v>158</v>
      </c>
      <c r="P2800" t="str">
        <f>VLOOKUP('intouch变量（离散）'!$A2800,基本表格!$G:$Q,3,FALSE)</f>
        <v>DB100,X500.3</v>
      </c>
      <c r="Q2800" t="str">
        <f>VLOOKUP('intouch变量（离散）'!$A2800,基本表格!$G:$Q,10,FALSE)</f>
        <v>No</v>
      </c>
      <c r="R2800" t="str">
        <f t="shared" si="264"/>
        <v>DB100,X500.3 2121+P2-M2 1#双螺旋运输机B 反馈转速 上限保护使能</v>
      </c>
      <c r="S2800">
        <v>0</v>
      </c>
      <c r="T2800">
        <v>0</v>
      </c>
    </row>
    <row r="2801" spans="1:20">
      <c r="A2801" t="s">
        <v>2957</v>
      </c>
      <c r="B2801" s="11" t="str">
        <f t="shared" si="263"/>
        <v>CHPF</v>
      </c>
      <c r="C2801" s="11" t="str">
        <f>VLOOKUP('intouch变量（离散）'!$A2801,基本表格!$G:$Q,2,FALSE)</f>
        <v>2121+P2-M2 1#双螺旋运输机B 反馈转速 下限保护使能</v>
      </c>
      <c r="D2801" t="s">
        <v>154</v>
      </c>
      <c r="E2801" t="str">
        <f t="shared" si="259"/>
        <v>Yes</v>
      </c>
      <c r="F2801" t="str">
        <f t="shared" si="260"/>
        <v>900</v>
      </c>
      <c r="G2801" t="s">
        <v>154</v>
      </c>
      <c r="H2801" t="s">
        <v>155</v>
      </c>
      <c r="I2801" t="str">
        <f t="shared" si="261"/>
        <v>禁用</v>
      </c>
      <c r="J2801" t="str">
        <f t="shared" si="262"/>
        <v>启用</v>
      </c>
      <c r="K2801" t="str">
        <f>VLOOKUP('intouch变量（离散）'!$A2801,基本表格!$G:$Q,9,FALSE)</f>
        <v>None</v>
      </c>
      <c r="L2801">
        <v>1</v>
      </c>
      <c r="M2801" t="s">
        <v>156</v>
      </c>
      <c r="N2801" t="s">
        <v>157</v>
      </c>
      <c r="O2801" t="s">
        <v>158</v>
      </c>
      <c r="P2801" t="str">
        <f>VLOOKUP('intouch变量（离散）'!$A2801,基本表格!$G:$Q,3,FALSE)</f>
        <v>DB100,X500.4</v>
      </c>
      <c r="Q2801" t="str">
        <f>VLOOKUP('intouch变量（离散）'!$A2801,基本表格!$G:$Q,10,FALSE)</f>
        <v>No</v>
      </c>
      <c r="R2801" t="str">
        <f t="shared" si="264"/>
        <v>DB100,X500.4 2121+P2-M2 1#双螺旋运输机B 反馈转速 下限保护使能</v>
      </c>
      <c r="S2801">
        <v>0</v>
      </c>
      <c r="T2801">
        <v>0</v>
      </c>
    </row>
    <row r="2802" spans="1:20">
      <c r="A2802" t="s">
        <v>2958</v>
      </c>
      <c r="B2802" s="11" t="str">
        <f t="shared" si="263"/>
        <v>CHPF</v>
      </c>
      <c r="C2802" s="11" t="str">
        <f>VLOOKUP('intouch变量（离散）'!$A2802,基本表格!$G:$Q,2,FALSE)</f>
        <v>2121+P2-M2 1#双螺旋运输机B 反馈转速 上限报警</v>
      </c>
      <c r="D2802" t="s">
        <v>154</v>
      </c>
      <c r="E2802" t="str">
        <f t="shared" si="259"/>
        <v>No</v>
      </c>
      <c r="F2802" t="str">
        <f t="shared" si="260"/>
        <v>0</v>
      </c>
      <c r="G2802" t="s">
        <v>154</v>
      </c>
      <c r="H2802" t="s">
        <v>155</v>
      </c>
      <c r="I2802" t="str">
        <f t="shared" si="261"/>
        <v/>
      </c>
      <c r="J2802" t="str">
        <f t="shared" si="262"/>
        <v/>
      </c>
      <c r="K2802" t="str">
        <f>VLOOKUP('intouch变量（离散）'!$A2802,基本表格!$G:$Q,9,FALSE)</f>
        <v>None</v>
      </c>
      <c r="L2802">
        <v>1</v>
      </c>
      <c r="M2802" t="s">
        <v>156</v>
      </c>
      <c r="N2802" t="s">
        <v>157</v>
      </c>
      <c r="O2802" t="s">
        <v>158</v>
      </c>
      <c r="P2802" t="str">
        <f>VLOOKUP('intouch变量（离散）'!$A2802,基本表格!$G:$Q,3,FALSE)</f>
        <v>DB100,X500.5</v>
      </c>
      <c r="Q2802" t="str">
        <f>VLOOKUP('intouch变量（离散）'!$A2802,基本表格!$G:$Q,10,FALSE)</f>
        <v>Yes</v>
      </c>
      <c r="R2802" t="str">
        <f t="shared" si="264"/>
        <v>DB100,X500.5 2121+P2-M2 1#双螺旋运输机B 反馈转速 上限报警</v>
      </c>
      <c r="S2802">
        <v>0</v>
      </c>
      <c r="T2802">
        <v>0</v>
      </c>
    </row>
    <row r="2803" spans="1:20">
      <c r="A2803" t="s">
        <v>2959</v>
      </c>
      <c r="B2803" s="11" t="str">
        <f t="shared" si="263"/>
        <v>CHPF</v>
      </c>
      <c r="C2803" s="11" t="str">
        <f>VLOOKUP('intouch变量（离散）'!$A2803,基本表格!$G:$Q,2,FALSE)</f>
        <v>2121+P2-M2 1#双螺旋运输机B 反馈转速 下限报警</v>
      </c>
      <c r="D2803" t="s">
        <v>154</v>
      </c>
      <c r="E2803" t="str">
        <f t="shared" si="259"/>
        <v>No</v>
      </c>
      <c r="F2803" t="str">
        <f t="shared" si="260"/>
        <v>0</v>
      </c>
      <c r="G2803" t="s">
        <v>154</v>
      </c>
      <c r="H2803" t="s">
        <v>155</v>
      </c>
      <c r="I2803" t="str">
        <f t="shared" si="261"/>
        <v/>
      </c>
      <c r="J2803" t="str">
        <f t="shared" si="262"/>
        <v/>
      </c>
      <c r="K2803" t="str">
        <f>VLOOKUP('intouch变量（离散）'!$A2803,基本表格!$G:$Q,9,FALSE)</f>
        <v>None</v>
      </c>
      <c r="L2803">
        <v>1</v>
      </c>
      <c r="M2803" t="s">
        <v>156</v>
      </c>
      <c r="N2803" t="s">
        <v>157</v>
      </c>
      <c r="O2803" t="s">
        <v>158</v>
      </c>
      <c r="P2803" t="str">
        <f>VLOOKUP('intouch变量（离散）'!$A2803,基本表格!$G:$Q,3,FALSE)</f>
        <v>DB100,X500.6</v>
      </c>
      <c r="Q2803" t="str">
        <f>VLOOKUP('intouch变量（离散）'!$A2803,基本表格!$G:$Q,10,FALSE)</f>
        <v>Yes</v>
      </c>
      <c r="R2803" t="str">
        <f t="shared" si="264"/>
        <v>DB100,X500.6 2121+P2-M2 1#双螺旋运输机B 反馈转速 下限报警</v>
      </c>
      <c r="S2803">
        <v>0</v>
      </c>
      <c r="T2803">
        <v>0</v>
      </c>
    </row>
    <row r="2804" spans="1:20">
      <c r="A2804" t="s">
        <v>2960</v>
      </c>
      <c r="B2804" s="11" t="str">
        <f t="shared" si="263"/>
        <v>CHPF</v>
      </c>
      <c r="C2804" s="11" t="str">
        <f>VLOOKUP('intouch变量（离散）'!$A2804,基本表格!$G:$Q,2,FALSE)</f>
        <v>2121+P2-M2 1#双螺旋运输机B 反馈转速 上上限报警</v>
      </c>
      <c r="D2804" t="s">
        <v>154</v>
      </c>
      <c r="E2804" t="str">
        <f t="shared" si="259"/>
        <v>No</v>
      </c>
      <c r="F2804" t="str">
        <f t="shared" si="260"/>
        <v>0</v>
      </c>
      <c r="G2804" t="s">
        <v>154</v>
      </c>
      <c r="H2804" t="s">
        <v>155</v>
      </c>
      <c r="I2804" t="str">
        <f t="shared" si="261"/>
        <v/>
      </c>
      <c r="J2804" t="str">
        <f t="shared" si="262"/>
        <v/>
      </c>
      <c r="K2804" t="str">
        <f>VLOOKUP('intouch变量（离散）'!$A2804,基本表格!$G:$Q,9,FALSE)</f>
        <v>On</v>
      </c>
      <c r="L2804">
        <v>1</v>
      </c>
      <c r="M2804" t="s">
        <v>156</v>
      </c>
      <c r="N2804" t="s">
        <v>157</v>
      </c>
      <c r="O2804" t="s">
        <v>158</v>
      </c>
      <c r="P2804" t="str">
        <f>VLOOKUP('intouch变量（离散）'!$A2804,基本表格!$G:$Q,3,FALSE)</f>
        <v>DB100,X500.7</v>
      </c>
      <c r="Q2804" t="str">
        <f>VLOOKUP('intouch变量（离散）'!$A2804,基本表格!$G:$Q,10,FALSE)</f>
        <v>Yes</v>
      </c>
      <c r="R2804" t="str">
        <f t="shared" si="264"/>
        <v>DB100,X500.7 2121+P2-M2 1#双螺旋运输机B 反馈转速 上上限报警</v>
      </c>
      <c r="S2804">
        <v>0</v>
      </c>
      <c r="T2804">
        <v>0</v>
      </c>
    </row>
    <row r="2805" spans="1:20">
      <c r="A2805" t="s">
        <v>2961</v>
      </c>
      <c r="B2805" s="11" t="str">
        <f t="shared" si="263"/>
        <v>CHPF</v>
      </c>
      <c r="C2805" s="11" t="str">
        <f>VLOOKUP('intouch变量（离散）'!$A2805,基本表格!$G:$Q,2,FALSE)</f>
        <v>2121+P2-M2 1#双螺旋运输机B 反馈转速 下下限报警</v>
      </c>
      <c r="D2805" t="s">
        <v>154</v>
      </c>
      <c r="E2805" t="str">
        <f t="shared" si="259"/>
        <v>No</v>
      </c>
      <c r="F2805" t="str">
        <f t="shared" si="260"/>
        <v>0</v>
      </c>
      <c r="G2805" t="s">
        <v>154</v>
      </c>
      <c r="H2805" t="s">
        <v>155</v>
      </c>
      <c r="I2805" t="str">
        <f t="shared" si="261"/>
        <v/>
      </c>
      <c r="J2805" t="str">
        <f t="shared" si="262"/>
        <v/>
      </c>
      <c r="K2805" t="str">
        <f>VLOOKUP('intouch变量（离散）'!$A2805,基本表格!$G:$Q,9,FALSE)</f>
        <v>On</v>
      </c>
      <c r="L2805">
        <v>1</v>
      </c>
      <c r="M2805" t="s">
        <v>156</v>
      </c>
      <c r="N2805" t="s">
        <v>157</v>
      </c>
      <c r="O2805" t="s">
        <v>158</v>
      </c>
      <c r="P2805" t="str">
        <f>VLOOKUP('intouch变量（离散）'!$A2805,基本表格!$G:$Q,3,FALSE)</f>
        <v>DB100,X501.0</v>
      </c>
      <c r="Q2805" t="str">
        <f>VLOOKUP('intouch变量（离散）'!$A2805,基本表格!$G:$Q,10,FALSE)</f>
        <v>Yes</v>
      </c>
      <c r="R2805" t="str">
        <f t="shared" si="264"/>
        <v>DB100,X501.0 2121+P2-M2 1#双螺旋运输机B 反馈转速 下下限报警</v>
      </c>
      <c r="S2805">
        <v>0</v>
      </c>
      <c r="T2805">
        <v>0</v>
      </c>
    </row>
    <row r="2806" spans="1:20">
      <c r="A2806" t="s">
        <v>2962</v>
      </c>
      <c r="B2806" s="11" t="str">
        <f t="shared" si="263"/>
        <v>CHPF</v>
      </c>
      <c r="C2806" s="11" t="str">
        <f>VLOOKUP('intouch变量（离散）'!$A2806,基本表格!$G:$Q,2,FALSE)</f>
        <v>2121+P2-M2 1#双螺旋运输机B 反馈转速 极限报警</v>
      </c>
      <c r="D2806" t="s">
        <v>154</v>
      </c>
      <c r="E2806" t="str">
        <f t="shared" si="259"/>
        <v>No</v>
      </c>
      <c r="F2806" t="str">
        <f t="shared" si="260"/>
        <v>0</v>
      </c>
      <c r="G2806" t="s">
        <v>154</v>
      </c>
      <c r="H2806" t="s">
        <v>155</v>
      </c>
      <c r="I2806" t="str">
        <f t="shared" si="261"/>
        <v/>
      </c>
      <c r="J2806" t="str">
        <f t="shared" si="262"/>
        <v/>
      </c>
      <c r="K2806" t="str">
        <f>VLOOKUP('intouch变量（离散）'!$A2806,基本表格!$G:$Q,9,FALSE)</f>
        <v>On</v>
      </c>
      <c r="L2806">
        <v>1</v>
      </c>
      <c r="M2806" t="s">
        <v>156</v>
      </c>
      <c r="N2806" t="s">
        <v>157</v>
      </c>
      <c r="O2806" t="s">
        <v>158</v>
      </c>
      <c r="P2806" t="str">
        <f>VLOOKUP('intouch变量（离散）'!$A2806,基本表格!$G:$Q,3,FALSE)</f>
        <v>DB100,X501.1</v>
      </c>
      <c r="Q2806" t="str">
        <f>VLOOKUP('intouch变量（离散）'!$A2806,基本表格!$G:$Q,10,FALSE)</f>
        <v>Yes</v>
      </c>
      <c r="R2806" t="str">
        <f t="shared" si="264"/>
        <v>DB100,X501.1 2121+P2-M2 1#双螺旋运输机B 反馈转速 极限报警</v>
      </c>
      <c r="S2806">
        <v>0</v>
      </c>
      <c r="T2806">
        <v>0</v>
      </c>
    </row>
    <row r="2807" spans="1:20">
      <c r="A2807" t="s">
        <v>2963</v>
      </c>
      <c r="B2807" s="11" t="str">
        <f t="shared" si="263"/>
        <v>CHPF</v>
      </c>
      <c r="C2807" s="11" t="str">
        <f>VLOOKUP('intouch变量（离散）'!$A2807,基本表格!$G:$Q,2,FALSE)</f>
        <v>2121+P2-M2 1#双螺旋运输机B 反馈转速 传感器断线报警</v>
      </c>
      <c r="D2807" t="s">
        <v>154</v>
      </c>
      <c r="E2807" t="str">
        <f t="shared" si="259"/>
        <v>No</v>
      </c>
      <c r="F2807" t="str">
        <f t="shared" si="260"/>
        <v>0</v>
      </c>
      <c r="G2807" t="s">
        <v>154</v>
      </c>
      <c r="H2807" t="s">
        <v>155</v>
      </c>
      <c r="I2807" t="str">
        <f t="shared" si="261"/>
        <v/>
      </c>
      <c r="J2807" t="str">
        <f t="shared" si="262"/>
        <v/>
      </c>
      <c r="K2807" t="str">
        <f>VLOOKUP('intouch变量（离散）'!$A2807,基本表格!$G:$Q,9,FALSE)</f>
        <v>On</v>
      </c>
      <c r="L2807">
        <v>1</v>
      </c>
      <c r="M2807" t="s">
        <v>156</v>
      </c>
      <c r="N2807" t="s">
        <v>157</v>
      </c>
      <c r="O2807" t="s">
        <v>158</v>
      </c>
      <c r="P2807" t="str">
        <f>VLOOKUP('intouch变量（离散）'!$A2807,基本表格!$G:$Q,3,FALSE)</f>
        <v>DB100,X501.2</v>
      </c>
      <c r="Q2807" t="str">
        <f>VLOOKUP('intouch变量（离散）'!$A2807,基本表格!$G:$Q,10,FALSE)</f>
        <v>Yes</v>
      </c>
      <c r="R2807" t="str">
        <f t="shared" si="264"/>
        <v>DB100,X501.2 2121+P2-M2 1#双螺旋运输机B 反馈转速 传感器断线报警</v>
      </c>
      <c r="S2807">
        <v>0</v>
      </c>
      <c r="T2807">
        <v>0</v>
      </c>
    </row>
    <row r="2808" spans="1:20">
      <c r="A2808" t="s">
        <v>2964</v>
      </c>
      <c r="B2808" s="11" t="str">
        <f t="shared" si="263"/>
        <v>CHPF</v>
      </c>
      <c r="C2808" s="11" t="str">
        <f>VLOOKUP('intouch变量（离散）'!$A2808,基本表格!$G:$Q,2,FALSE)</f>
        <v>2121+P2-M2 1#双螺旋运输机B 反馈电流 上限保护使能</v>
      </c>
      <c r="D2808" t="s">
        <v>154</v>
      </c>
      <c r="E2808" t="str">
        <f t="shared" si="259"/>
        <v>Yes</v>
      </c>
      <c r="F2808" t="str">
        <f t="shared" si="260"/>
        <v>900</v>
      </c>
      <c r="G2808" t="s">
        <v>154</v>
      </c>
      <c r="H2808" t="s">
        <v>155</v>
      </c>
      <c r="I2808" t="str">
        <f t="shared" si="261"/>
        <v>禁用</v>
      </c>
      <c r="J2808" t="str">
        <f t="shared" si="262"/>
        <v>启用</v>
      </c>
      <c r="K2808" t="str">
        <f>VLOOKUP('intouch变量（离散）'!$A2808,基本表格!$G:$Q,9,FALSE)</f>
        <v>None</v>
      </c>
      <c r="L2808">
        <v>1</v>
      </c>
      <c r="M2808" t="s">
        <v>156</v>
      </c>
      <c r="N2808" t="s">
        <v>157</v>
      </c>
      <c r="O2808" t="s">
        <v>158</v>
      </c>
      <c r="P2808" t="str">
        <f>VLOOKUP('intouch变量（离散）'!$A2808,基本表格!$G:$Q,3,FALSE)</f>
        <v>DB100,X550.3</v>
      </c>
      <c r="Q2808" t="str">
        <f>VLOOKUP('intouch变量（离散）'!$A2808,基本表格!$G:$Q,10,FALSE)</f>
        <v>No</v>
      </c>
      <c r="R2808" t="str">
        <f t="shared" si="264"/>
        <v>DB100,X550.3 2121+P2-M2 1#双螺旋运输机B 反馈电流 上限保护使能</v>
      </c>
      <c r="S2808">
        <v>0</v>
      </c>
      <c r="T2808">
        <v>0</v>
      </c>
    </row>
    <row r="2809" spans="1:20">
      <c r="A2809" t="s">
        <v>2965</v>
      </c>
      <c r="B2809" s="11" t="str">
        <f t="shared" si="263"/>
        <v>CHPF</v>
      </c>
      <c r="C2809" s="11" t="str">
        <f>VLOOKUP('intouch变量（离散）'!$A2809,基本表格!$G:$Q,2,FALSE)</f>
        <v>2121+P2-M2 1#双螺旋运输机B 反馈电流 下限保护使能</v>
      </c>
      <c r="D2809" t="s">
        <v>154</v>
      </c>
      <c r="E2809" t="str">
        <f t="shared" si="259"/>
        <v>Yes</v>
      </c>
      <c r="F2809" t="str">
        <f t="shared" si="260"/>
        <v>900</v>
      </c>
      <c r="G2809" t="s">
        <v>154</v>
      </c>
      <c r="H2809" t="s">
        <v>155</v>
      </c>
      <c r="I2809" t="str">
        <f t="shared" si="261"/>
        <v>禁用</v>
      </c>
      <c r="J2809" t="str">
        <f t="shared" si="262"/>
        <v>启用</v>
      </c>
      <c r="K2809" t="str">
        <f>VLOOKUP('intouch变量（离散）'!$A2809,基本表格!$G:$Q,9,FALSE)</f>
        <v>None</v>
      </c>
      <c r="L2809">
        <v>1</v>
      </c>
      <c r="M2809" t="s">
        <v>156</v>
      </c>
      <c r="N2809" t="s">
        <v>157</v>
      </c>
      <c r="O2809" t="s">
        <v>158</v>
      </c>
      <c r="P2809" t="str">
        <f>VLOOKUP('intouch变量（离散）'!$A2809,基本表格!$G:$Q,3,FALSE)</f>
        <v>DB100,X550.4</v>
      </c>
      <c r="Q2809" t="str">
        <f>VLOOKUP('intouch变量（离散）'!$A2809,基本表格!$G:$Q,10,FALSE)</f>
        <v>No</v>
      </c>
      <c r="R2809" t="str">
        <f t="shared" si="264"/>
        <v>DB100,X550.4 2121+P2-M2 1#双螺旋运输机B 反馈电流 下限保护使能</v>
      </c>
      <c r="S2809">
        <v>0</v>
      </c>
      <c r="T2809">
        <v>0</v>
      </c>
    </row>
    <row r="2810" spans="1:20">
      <c r="A2810" t="s">
        <v>2966</v>
      </c>
      <c r="B2810" s="11" t="str">
        <f t="shared" si="263"/>
        <v>CHPF</v>
      </c>
      <c r="C2810" s="11" t="str">
        <f>VLOOKUP('intouch变量（离散）'!$A2810,基本表格!$G:$Q,2,FALSE)</f>
        <v>2121+P2-M2 1#双螺旋运输机B 反馈电流 上限报警</v>
      </c>
      <c r="D2810" t="s">
        <v>154</v>
      </c>
      <c r="E2810" t="str">
        <f t="shared" si="259"/>
        <v>No</v>
      </c>
      <c r="F2810" t="str">
        <f t="shared" si="260"/>
        <v>0</v>
      </c>
      <c r="G2810" t="s">
        <v>154</v>
      </c>
      <c r="H2810" t="s">
        <v>155</v>
      </c>
      <c r="I2810" t="str">
        <f t="shared" si="261"/>
        <v/>
      </c>
      <c r="J2810" t="str">
        <f t="shared" si="262"/>
        <v/>
      </c>
      <c r="K2810" t="str">
        <f>VLOOKUP('intouch变量（离散）'!$A2810,基本表格!$G:$Q,9,FALSE)</f>
        <v>None</v>
      </c>
      <c r="L2810">
        <v>1</v>
      </c>
      <c r="M2810" t="s">
        <v>156</v>
      </c>
      <c r="N2810" t="s">
        <v>157</v>
      </c>
      <c r="O2810" t="s">
        <v>158</v>
      </c>
      <c r="P2810" t="str">
        <f>VLOOKUP('intouch变量（离散）'!$A2810,基本表格!$G:$Q,3,FALSE)</f>
        <v>DB100,X550.5</v>
      </c>
      <c r="Q2810" t="str">
        <f>VLOOKUP('intouch变量（离散）'!$A2810,基本表格!$G:$Q,10,FALSE)</f>
        <v>Yes</v>
      </c>
      <c r="R2810" t="str">
        <f t="shared" si="264"/>
        <v>DB100,X550.5 2121+P2-M2 1#双螺旋运输机B 反馈电流 上限报警</v>
      </c>
      <c r="S2810">
        <v>0</v>
      </c>
      <c r="T2810">
        <v>0</v>
      </c>
    </row>
    <row r="2811" spans="1:20">
      <c r="A2811" t="s">
        <v>2967</v>
      </c>
      <c r="B2811" s="11" t="str">
        <f t="shared" si="263"/>
        <v>CHPF</v>
      </c>
      <c r="C2811" s="11" t="str">
        <f>VLOOKUP('intouch变量（离散）'!$A2811,基本表格!$G:$Q,2,FALSE)</f>
        <v>2121+P2-M2 1#双螺旋运输机B 反馈电流 下限报警</v>
      </c>
      <c r="D2811" t="s">
        <v>154</v>
      </c>
      <c r="E2811" t="str">
        <f t="shared" si="259"/>
        <v>No</v>
      </c>
      <c r="F2811" t="str">
        <f t="shared" si="260"/>
        <v>0</v>
      </c>
      <c r="G2811" t="s">
        <v>154</v>
      </c>
      <c r="H2811" t="s">
        <v>155</v>
      </c>
      <c r="I2811" t="str">
        <f t="shared" si="261"/>
        <v/>
      </c>
      <c r="J2811" t="str">
        <f t="shared" si="262"/>
        <v/>
      </c>
      <c r="K2811" t="str">
        <f>VLOOKUP('intouch变量（离散）'!$A2811,基本表格!$G:$Q,9,FALSE)</f>
        <v>None</v>
      </c>
      <c r="L2811">
        <v>1</v>
      </c>
      <c r="M2811" t="s">
        <v>156</v>
      </c>
      <c r="N2811" t="s">
        <v>157</v>
      </c>
      <c r="O2811" t="s">
        <v>158</v>
      </c>
      <c r="P2811" t="str">
        <f>VLOOKUP('intouch变量（离散）'!$A2811,基本表格!$G:$Q,3,FALSE)</f>
        <v>DB100,X550.6</v>
      </c>
      <c r="Q2811" t="str">
        <f>VLOOKUP('intouch变量（离散）'!$A2811,基本表格!$G:$Q,10,FALSE)</f>
        <v>Yes</v>
      </c>
      <c r="R2811" t="str">
        <f t="shared" si="264"/>
        <v>DB100,X550.6 2121+P2-M2 1#双螺旋运输机B 反馈电流 下限报警</v>
      </c>
      <c r="S2811">
        <v>0</v>
      </c>
      <c r="T2811">
        <v>0</v>
      </c>
    </row>
    <row r="2812" spans="1:20">
      <c r="A2812" t="s">
        <v>2968</v>
      </c>
      <c r="B2812" s="11" t="str">
        <f t="shared" si="263"/>
        <v>CHPF</v>
      </c>
      <c r="C2812" s="11" t="str">
        <f>VLOOKUP('intouch变量（离散）'!$A2812,基本表格!$G:$Q,2,FALSE)</f>
        <v>2121+P2-M2 1#双螺旋运输机B 反馈电流 上上限报警</v>
      </c>
      <c r="D2812" t="s">
        <v>154</v>
      </c>
      <c r="E2812" t="str">
        <f t="shared" si="259"/>
        <v>No</v>
      </c>
      <c r="F2812" t="str">
        <f t="shared" si="260"/>
        <v>0</v>
      </c>
      <c r="G2812" t="s">
        <v>154</v>
      </c>
      <c r="H2812" t="s">
        <v>155</v>
      </c>
      <c r="I2812" t="str">
        <f t="shared" si="261"/>
        <v/>
      </c>
      <c r="J2812" t="str">
        <f t="shared" si="262"/>
        <v/>
      </c>
      <c r="K2812" t="str">
        <f>VLOOKUP('intouch变量（离散）'!$A2812,基本表格!$G:$Q,9,FALSE)</f>
        <v>On</v>
      </c>
      <c r="L2812">
        <v>1</v>
      </c>
      <c r="M2812" t="s">
        <v>156</v>
      </c>
      <c r="N2812" t="s">
        <v>157</v>
      </c>
      <c r="O2812" t="s">
        <v>158</v>
      </c>
      <c r="P2812" t="str">
        <f>VLOOKUP('intouch变量（离散）'!$A2812,基本表格!$G:$Q,3,FALSE)</f>
        <v>DB100,X550.7</v>
      </c>
      <c r="Q2812" t="str">
        <f>VLOOKUP('intouch变量（离散）'!$A2812,基本表格!$G:$Q,10,FALSE)</f>
        <v>Yes</v>
      </c>
      <c r="R2812" t="str">
        <f t="shared" si="264"/>
        <v>DB100,X550.7 2121+P2-M2 1#双螺旋运输机B 反馈电流 上上限报警</v>
      </c>
      <c r="S2812">
        <v>0</v>
      </c>
      <c r="T2812">
        <v>0</v>
      </c>
    </row>
    <row r="2813" spans="1:20">
      <c r="A2813" t="s">
        <v>2969</v>
      </c>
      <c r="B2813" s="11" t="str">
        <f t="shared" si="263"/>
        <v>CHPF</v>
      </c>
      <c r="C2813" s="11" t="str">
        <f>VLOOKUP('intouch变量（离散）'!$A2813,基本表格!$G:$Q,2,FALSE)</f>
        <v>2121+P2-M2 1#双螺旋运输机B 反馈电流 下下限报警</v>
      </c>
      <c r="D2813" t="s">
        <v>154</v>
      </c>
      <c r="E2813" t="str">
        <f t="shared" si="259"/>
        <v>No</v>
      </c>
      <c r="F2813" t="str">
        <f t="shared" si="260"/>
        <v>0</v>
      </c>
      <c r="G2813" t="s">
        <v>154</v>
      </c>
      <c r="H2813" t="s">
        <v>155</v>
      </c>
      <c r="I2813" t="str">
        <f t="shared" si="261"/>
        <v/>
      </c>
      <c r="J2813" t="str">
        <f t="shared" si="262"/>
        <v/>
      </c>
      <c r="K2813" t="str">
        <f>VLOOKUP('intouch变量（离散）'!$A2813,基本表格!$G:$Q,9,FALSE)</f>
        <v>On</v>
      </c>
      <c r="L2813">
        <v>1</v>
      </c>
      <c r="M2813" t="s">
        <v>156</v>
      </c>
      <c r="N2813" t="s">
        <v>157</v>
      </c>
      <c r="O2813" t="s">
        <v>158</v>
      </c>
      <c r="P2813" t="str">
        <f>VLOOKUP('intouch变量（离散）'!$A2813,基本表格!$G:$Q,3,FALSE)</f>
        <v>DB100,X551.0</v>
      </c>
      <c r="Q2813" t="str">
        <f>VLOOKUP('intouch变量（离散）'!$A2813,基本表格!$G:$Q,10,FALSE)</f>
        <v>Yes</v>
      </c>
      <c r="R2813" t="str">
        <f t="shared" si="264"/>
        <v>DB100,X551.0 2121+P2-M2 1#双螺旋运输机B 反馈电流 下下限报警</v>
      </c>
      <c r="S2813">
        <v>0</v>
      </c>
      <c r="T2813">
        <v>0</v>
      </c>
    </row>
    <row r="2814" spans="1:20">
      <c r="A2814" t="s">
        <v>2970</v>
      </c>
      <c r="B2814" s="11" t="str">
        <f t="shared" si="263"/>
        <v>CHPF</v>
      </c>
      <c r="C2814" s="11" t="str">
        <f>VLOOKUP('intouch变量（离散）'!$A2814,基本表格!$G:$Q,2,FALSE)</f>
        <v>2121+P2-M2 1#双螺旋运输机B 反馈电流 极限报警</v>
      </c>
      <c r="D2814" t="s">
        <v>154</v>
      </c>
      <c r="E2814" t="str">
        <f t="shared" si="259"/>
        <v>No</v>
      </c>
      <c r="F2814" t="str">
        <f t="shared" si="260"/>
        <v>0</v>
      </c>
      <c r="G2814" t="s">
        <v>154</v>
      </c>
      <c r="H2814" t="s">
        <v>155</v>
      </c>
      <c r="I2814" t="str">
        <f t="shared" si="261"/>
        <v/>
      </c>
      <c r="J2814" t="str">
        <f t="shared" si="262"/>
        <v/>
      </c>
      <c r="K2814" t="str">
        <f>VLOOKUP('intouch变量（离散）'!$A2814,基本表格!$G:$Q,9,FALSE)</f>
        <v>On</v>
      </c>
      <c r="L2814">
        <v>1</v>
      </c>
      <c r="M2814" t="s">
        <v>156</v>
      </c>
      <c r="N2814" t="s">
        <v>157</v>
      </c>
      <c r="O2814" t="s">
        <v>158</v>
      </c>
      <c r="P2814" t="str">
        <f>VLOOKUP('intouch变量（离散）'!$A2814,基本表格!$G:$Q,3,FALSE)</f>
        <v>DB100,X551.1</v>
      </c>
      <c r="Q2814" t="str">
        <f>VLOOKUP('intouch变量（离散）'!$A2814,基本表格!$G:$Q,10,FALSE)</f>
        <v>Yes</v>
      </c>
      <c r="R2814" t="str">
        <f t="shared" si="264"/>
        <v>DB100,X551.1 2121+P2-M2 1#双螺旋运输机B 反馈电流 极限报警</v>
      </c>
      <c r="S2814">
        <v>0</v>
      </c>
      <c r="T2814">
        <v>0</v>
      </c>
    </row>
    <row r="2815" spans="1:20">
      <c r="A2815" t="s">
        <v>2971</v>
      </c>
      <c r="B2815" s="11" t="str">
        <f t="shared" si="263"/>
        <v>CHPF</v>
      </c>
      <c r="C2815" s="11" t="str">
        <f>VLOOKUP('intouch变量（离散）'!$A2815,基本表格!$G:$Q,2,FALSE)</f>
        <v>2121+P2-M2 1#双螺旋运输机B 反馈电流 传感器断线报警</v>
      </c>
      <c r="D2815" t="s">
        <v>154</v>
      </c>
      <c r="E2815" t="str">
        <f t="shared" si="259"/>
        <v>No</v>
      </c>
      <c r="F2815" t="str">
        <f t="shared" si="260"/>
        <v>0</v>
      </c>
      <c r="G2815" t="s">
        <v>154</v>
      </c>
      <c r="H2815" t="s">
        <v>155</v>
      </c>
      <c r="I2815" t="str">
        <f t="shared" si="261"/>
        <v/>
      </c>
      <c r="J2815" t="str">
        <f t="shared" si="262"/>
        <v/>
      </c>
      <c r="K2815" t="str">
        <f>VLOOKUP('intouch变量（离散）'!$A2815,基本表格!$G:$Q,9,FALSE)</f>
        <v>On</v>
      </c>
      <c r="L2815">
        <v>1</v>
      </c>
      <c r="M2815" t="s">
        <v>156</v>
      </c>
      <c r="N2815" t="s">
        <v>157</v>
      </c>
      <c r="O2815" t="s">
        <v>158</v>
      </c>
      <c r="P2815" t="str">
        <f>VLOOKUP('intouch变量（离散）'!$A2815,基本表格!$G:$Q,3,FALSE)</f>
        <v>DB100,X551.2</v>
      </c>
      <c r="Q2815" t="str">
        <f>VLOOKUP('intouch变量（离散）'!$A2815,基本表格!$G:$Q,10,FALSE)</f>
        <v>Yes</v>
      </c>
      <c r="R2815" t="str">
        <f t="shared" si="264"/>
        <v>DB100,X551.2 2121+P2-M2 1#双螺旋运输机B 反馈电流 传感器断线报警</v>
      </c>
      <c r="S2815">
        <v>0</v>
      </c>
      <c r="T2815">
        <v>0</v>
      </c>
    </row>
    <row r="2816" spans="1:20">
      <c r="A2816" t="s">
        <v>2972</v>
      </c>
      <c r="B2816" s="11" t="str">
        <f t="shared" si="263"/>
        <v>CHPF</v>
      </c>
      <c r="C2816" s="11" t="str">
        <f>VLOOKUP('intouch变量（离散）'!$A2816,基本表格!$G:$Q,2,FALSE)</f>
        <v>2122+P2-M3 2#双螺旋运输机A 电机控制 使能</v>
      </c>
      <c r="D2816" t="s">
        <v>154</v>
      </c>
      <c r="E2816" t="str">
        <f t="shared" si="259"/>
        <v>No</v>
      </c>
      <c r="F2816" t="str">
        <f t="shared" si="260"/>
        <v>0</v>
      </c>
      <c r="G2816" t="s">
        <v>154</v>
      </c>
      <c r="H2816" t="s">
        <v>155</v>
      </c>
      <c r="I2816" t="str">
        <f t="shared" si="261"/>
        <v/>
      </c>
      <c r="J2816" t="str">
        <f t="shared" si="262"/>
        <v/>
      </c>
      <c r="K2816" t="str">
        <f>VLOOKUP('intouch变量（离散）'!$A2816,基本表格!$G:$Q,9,FALSE)</f>
        <v>None</v>
      </c>
      <c r="L2816">
        <v>1</v>
      </c>
      <c r="M2816" t="s">
        <v>156</v>
      </c>
      <c r="N2816" t="s">
        <v>157</v>
      </c>
      <c r="O2816" t="s">
        <v>158</v>
      </c>
      <c r="P2816" t="str">
        <f>VLOOKUP('intouch变量（离散）'!$A2816,基本表格!$G:$Q,3,FALSE)</f>
        <v>DB100,X600.0</v>
      </c>
      <c r="Q2816" t="str">
        <f>VLOOKUP('intouch变量（离散）'!$A2816,基本表格!$G:$Q,10,FALSE)</f>
        <v>No</v>
      </c>
      <c r="R2816" t="str">
        <f t="shared" si="264"/>
        <v>DB100,X600.0 2122+P2-M3 2#双螺旋运输机A 电机控制 使能</v>
      </c>
      <c r="S2816">
        <v>0</v>
      </c>
      <c r="T2816">
        <v>0</v>
      </c>
    </row>
    <row r="2817" spans="1:20">
      <c r="A2817" t="s">
        <v>2973</v>
      </c>
      <c r="B2817" s="11" t="str">
        <f t="shared" si="263"/>
        <v>CHPF</v>
      </c>
      <c r="C2817" s="11" t="str">
        <f>VLOOKUP('intouch变量（离散）'!$A2817,基本表格!$G:$Q,2,FALSE)</f>
        <v>2122+P2-M3 2#双螺旋运输机A 电机控制 手自动状态</v>
      </c>
      <c r="D2817" t="s">
        <v>154</v>
      </c>
      <c r="E2817" t="str">
        <f t="shared" si="259"/>
        <v>No</v>
      </c>
      <c r="F2817" t="str">
        <f t="shared" si="260"/>
        <v>0</v>
      </c>
      <c r="G2817" t="s">
        <v>154</v>
      </c>
      <c r="H2817" t="s">
        <v>155</v>
      </c>
      <c r="I2817" t="str">
        <f t="shared" si="261"/>
        <v/>
      </c>
      <c r="J2817" t="str">
        <f t="shared" si="262"/>
        <v/>
      </c>
      <c r="K2817" t="str">
        <f>VLOOKUP('intouch变量（离散）'!$A2817,基本表格!$G:$Q,9,FALSE)</f>
        <v>None</v>
      </c>
      <c r="L2817">
        <v>1</v>
      </c>
      <c r="M2817" t="s">
        <v>156</v>
      </c>
      <c r="N2817" t="s">
        <v>157</v>
      </c>
      <c r="O2817" t="s">
        <v>158</v>
      </c>
      <c r="P2817" t="str">
        <f>VLOOKUP('intouch变量（离散）'!$A2817,基本表格!$G:$Q,3,FALSE)</f>
        <v>DB100,X600.3</v>
      </c>
      <c r="Q2817" t="str">
        <f>VLOOKUP('intouch变量（离散）'!$A2817,基本表格!$G:$Q,10,FALSE)</f>
        <v>Yes</v>
      </c>
      <c r="R2817" t="str">
        <f t="shared" si="264"/>
        <v>DB100,X600.3 2122+P2-M3 2#双螺旋运输机A 电机控制 手自动状态</v>
      </c>
      <c r="S2817">
        <v>0</v>
      </c>
      <c r="T2817">
        <v>0</v>
      </c>
    </row>
    <row r="2818" spans="1:20">
      <c r="A2818" t="s">
        <v>2974</v>
      </c>
      <c r="B2818" s="11" t="str">
        <f t="shared" si="263"/>
        <v>CHPF</v>
      </c>
      <c r="C2818" s="11" t="str">
        <f>VLOOKUP('intouch变量（离散）'!$A2818,基本表格!$G:$Q,2,FALSE)</f>
        <v>2122+P2-M3 2#双螺旋运输机A 电机控制 本地/远程(检修/待机）</v>
      </c>
      <c r="D2818" t="s">
        <v>154</v>
      </c>
      <c r="E2818" t="str">
        <f t="shared" si="259"/>
        <v>No</v>
      </c>
      <c r="F2818" t="str">
        <f t="shared" si="260"/>
        <v>0</v>
      </c>
      <c r="G2818" t="s">
        <v>154</v>
      </c>
      <c r="H2818" t="s">
        <v>155</v>
      </c>
      <c r="I2818" t="str">
        <f t="shared" si="261"/>
        <v/>
      </c>
      <c r="J2818" t="str">
        <f t="shared" si="262"/>
        <v/>
      </c>
      <c r="K2818" t="str">
        <f>VLOOKUP('intouch变量（离散）'!$A2818,基本表格!$G:$Q,9,FALSE)</f>
        <v>None</v>
      </c>
      <c r="L2818">
        <v>1</v>
      </c>
      <c r="M2818" t="s">
        <v>156</v>
      </c>
      <c r="N2818" t="s">
        <v>157</v>
      </c>
      <c r="O2818" t="s">
        <v>158</v>
      </c>
      <c r="P2818" t="str">
        <f>VLOOKUP('intouch变量（离散）'!$A2818,基本表格!$G:$Q,3,FALSE)</f>
        <v>DB100,X600.4</v>
      </c>
      <c r="Q2818" t="str">
        <f>VLOOKUP('intouch变量（离散）'!$A2818,基本表格!$G:$Q,10,FALSE)</f>
        <v>Yes</v>
      </c>
      <c r="R2818" t="str">
        <f t="shared" si="264"/>
        <v>DB100,X600.4 2122+P2-M3 2#双螺旋运输机A 电机控制 本地/远程(检修/待机）</v>
      </c>
      <c r="S2818">
        <v>0</v>
      </c>
      <c r="T2818">
        <v>0</v>
      </c>
    </row>
    <row r="2819" spans="1:20">
      <c r="A2819" t="s">
        <v>2975</v>
      </c>
      <c r="B2819" s="11" t="str">
        <f t="shared" si="263"/>
        <v>CHPF</v>
      </c>
      <c r="C2819" s="11" t="str">
        <f>VLOOKUP('intouch变量（离散）'!$A2819,基本表格!$G:$Q,2,FALSE)</f>
        <v>2122+P2-M3 2#双螺旋运输机A 电机控制 开启_上位机(正转)</v>
      </c>
      <c r="D2819" t="s">
        <v>154</v>
      </c>
      <c r="E2819" t="str">
        <f t="shared" ref="E2819:E2882" si="265">IF(RIGHT($A2819,2)="EN","Yes","No")</f>
        <v>No</v>
      </c>
      <c r="F2819" t="str">
        <f t="shared" ref="F2819:F2882" si="266">IF(RIGHT($A2819,2)="EN","900","0")</f>
        <v>0</v>
      </c>
      <c r="G2819" t="s">
        <v>154</v>
      </c>
      <c r="H2819" t="s">
        <v>155</v>
      </c>
      <c r="I2819" t="str">
        <f t="shared" ref="I2819:I2882" si="267">IF(RIGHT($A2819,2)="EN","禁用","")</f>
        <v/>
      </c>
      <c r="J2819" t="str">
        <f t="shared" ref="J2819:J2882" si="268">IF(RIGHT($A2819,2)="EN","启用","")</f>
        <v/>
      </c>
      <c r="K2819" t="str">
        <f>VLOOKUP('intouch变量（离散）'!$A2819,基本表格!$G:$Q,9,FALSE)</f>
        <v>None</v>
      </c>
      <c r="L2819">
        <v>1</v>
      </c>
      <c r="M2819" t="s">
        <v>156</v>
      </c>
      <c r="N2819" t="s">
        <v>157</v>
      </c>
      <c r="O2819" t="s">
        <v>158</v>
      </c>
      <c r="P2819" t="str">
        <f>VLOOKUP('intouch变量（离散）'!$A2819,基本表格!$G:$Q,3,FALSE)</f>
        <v>DB100,X600.6</v>
      </c>
      <c r="Q2819" t="str">
        <f>VLOOKUP('intouch变量（离散）'!$A2819,基本表格!$G:$Q,10,FALSE)</f>
        <v>No</v>
      </c>
      <c r="R2819" t="str">
        <f t="shared" si="264"/>
        <v>DB100,X600.6 2122+P2-M3 2#双螺旋运输机A 电机控制 开启_上位机(正转)</v>
      </c>
      <c r="S2819">
        <v>0</v>
      </c>
      <c r="T2819">
        <v>0</v>
      </c>
    </row>
    <row r="2820" spans="1:20">
      <c r="A2820" t="s">
        <v>2976</v>
      </c>
      <c r="B2820" s="11" t="str">
        <f t="shared" si="263"/>
        <v>CHPF</v>
      </c>
      <c r="C2820" s="11" t="str">
        <f>VLOOKUP('intouch变量（离散）'!$A2820,基本表格!$G:$Q,2,FALSE)</f>
        <v>2122+P2-M3 2#双螺旋运输机A 电机控制 停止_上位机(反转)</v>
      </c>
      <c r="D2820" t="s">
        <v>154</v>
      </c>
      <c r="E2820" t="str">
        <f t="shared" si="265"/>
        <v>No</v>
      </c>
      <c r="F2820" t="str">
        <f t="shared" si="266"/>
        <v>0</v>
      </c>
      <c r="G2820" t="s">
        <v>154</v>
      </c>
      <c r="H2820" t="s">
        <v>155</v>
      </c>
      <c r="I2820" t="str">
        <f t="shared" si="267"/>
        <v/>
      </c>
      <c r="J2820" t="str">
        <f t="shared" si="268"/>
        <v/>
      </c>
      <c r="K2820" t="str">
        <f>VLOOKUP('intouch变量（离散）'!$A2820,基本表格!$G:$Q,9,FALSE)</f>
        <v>None</v>
      </c>
      <c r="L2820">
        <v>1</v>
      </c>
      <c r="M2820" t="s">
        <v>156</v>
      </c>
      <c r="N2820" t="s">
        <v>157</v>
      </c>
      <c r="O2820" t="s">
        <v>158</v>
      </c>
      <c r="P2820" t="str">
        <f>VLOOKUP('intouch变量（离散）'!$A2820,基本表格!$G:$Q,3,FALSE)</f>
        <v>DB100,X601.0</v>
      </c>
      <c r="Q2820" t="str">
        <f>VLOOKUP('intouch变量（离散）'!$A2820,基本表格!$G:$Q,10,FALSE)</f>
        <v>No</v>
      </c>
      <c r="R2820" t="str">
        <f t="shared" si="264"/>
        <v>DB100,X601.0 2122+P2-M3 2#双螺旋运输机A 电机控制 停止_上位机(反转)</v>
      </c>
      <c r="S2820">
        <v>0</v>
      </c>
      <c r="T2820">
        <v>0</v>
      </c>
    </row>
    <row r="2821" spans="1:20">
      <c r="A2821" t="s">
        <v>2977</v>
      </c>
      <c r="B2821" s="11" t="str">
        <f t="shared" ref="B2821:B2884" si="269">LEFT(A2821,4)</f>
        <v>CHPF</v>
      </c>
      <c r="C2821" s="11" t="str">
        <f>VLOOKUP('intouch变量（离散）'!$A2821,基本表格!$G:$Q,2,FALSE)</f>
        <v>2122+P2-M3 2#双螺旋运输机A 电机控制 通风扇</v>
      </c>
      <c r="D2821" t="s">
        <v>154</v>
      </c>
      <c r="E2821" t="str">
        <f t="shared" si="265"/>
        <v>No</v>
      </c>
      <c r="F2821" t="str">
        <f t="shared" si="266"/>
        <v>0</v>
      </c>
      <c r="G2821" t="s">
        <v>154</v>
      </c>
      <c r="H2821" t="s">
        <v>155</v>
      </c>
      <c r="I2821" t="str">
        <f t="shared" si="267"/>
        <v/>
      </c>
      <c r="J2821" t="str">
        <f t="shared" si="268"/>
        <v/>
      </c>
      <c r="K2821" t="str">
        <f>VLOOKUP('intouch变量（离散）'!$A2821,基本表格!$G:$Q,9,FALSE)</f>
        <v>None</v>
      </c>
      <c r="L2821">
        <v>1</v>
      </c>
      <c r="M2821" t="s">
        <v>156</v>
      </c>
      <c r="N2821" t="s">
        <v>157</v>
      </c>
      <c r="O2821" t="s">
        <v>158</v>
      </c>
      <c r="P2821" t="str">
        <f>VLOOKUP('intouch变量（离散）'!$A2821,基本表格!$G:$Q,3,FALSE)</f>
        <v>DB100,X601.1</v>
      </c>
      <c r="Q2821" t="str">
        <f>VLOOKUP('intouch变量（离散）'!$A2821,基本表格!$G:$Q,10,FALSE)</f>
        <v>Yes</v>
      </c>
      <c r="R2821" t="str">
        <f t="shared" ref="R2821:R2884" si="270">P2821&amp;" "&amp;C2821</f>
        <v>DB100,X601.1 2122+P2-M3 2#双螺旋运输机A 电机控制 通风扇</v>
      </c>
      <c r="S2821">
        <v>0</v>
      </c>
      <c r="T2821">
        <v>0</v>
      </c>
    </row>
    <row r="2822" spans="1:20">
      <c r="A2822" t="s">
        <v>2978</v>
      </c>
      <c r="B2822" s="11" t="str">
        <f t="shared" si="269"/>
        <v>CHPF</v>
      </c>
      <c r="C2822" s="11" t="str">
        <f>VLOOKUP('intouch变量（离散）'!$A2822,基本表格!$G:$Q,2,FALSE)</f>
        <v>2122+P2-M3 2#双螺旋运输机A 电机控制 电机(正转）</v>
      </c>
      <c r="D2822" t="s">
        <v>154</v>
      </c>
      <c r="E2822" t="str">
        <f t="shared" si="265"/>
        <v>No</v>
      </c>
      <c r="F2822" t="str">
        <f t="shared" si="266"/>
        <v>0</v>
      </c>
      <c r="G2822" t="s">
        <v>154</v>
      </c>
      <c r="H2822" t="s">
        <v>155</v>
      </c>
      <c r="I2822" t="str">
        <f t="shared" si="267"/>
        <v/>
      </c>
      <c r="J2822" t="str">
        <f t="shared" si="268"/>
        <v/>
      </c>
      <c r="K2822" t="str">
        <f>VLOOKUP('intouch变量（离散）'!$A2822,基本表格!$G:$Q,9,FALSE)</f>
        <v>None</v>
      </c>
      <c r="L2822">
        <v>1</v>
      </c>
      <c r="M2822" t="s">
        <v>156</v>
      </c>
      <c r="N2822" t="s">
        <v>157</v>
      </c>
      <c r="O2822" t="s">
        <v>158</v>
      </c>
      <c r="P2822" t="str">
        <f>VLOOKUP('intouch变量（离散）'!$A2822,基本表格!$G:$Q,3,FALSE)</f>
        <v>DB100,X601.2</v>
      </c>
      <c r="Q2822" t="str">
        <f>VLOOKUP('intouch变量（离散）'!$A2822,基本表格!$G:$Q,10,FALSE)</f>
        <v>Yes</v>
      </c>
      <c r="R2822" t="str">
        <f t="shared" si="270"/>
        <v>DB100,X601.2 2122+P2-M3 2#双螺旋运输机A 电机控制 电机(正转）</v>
      </c>
      <c r="S2822">
        <v>0</v>
      </c>
      <c r="T2822">
        <v>0</v>
      </c>
    </row>
    <row r="2823" spans="1:20">
      <c r="A2823" t="s">
        <v>2979</v>
      </c>
      <c r="B2823" s="11" t="str">
        <f t="shared" si="269"/>
        <v>CHPF</v>
      </c>
      <c r="C2823" s="11" t="str">
        <f>VLOOKUP('intouch变量（离散）'!$A2823,基本表格!$G:$Q,2,FALSE)</f>
        <v>2122+P2-M3 2#双螺旋运输机A 电机控制 电机过载</v>
      </c>
      <c r="D2823" t="s">
        <v>154</v>
      </c>
      <c r="E2823" t="str">
        <f t="shared" si="265"/>
        <v>No</v>
      </c>
      <c r="F2823" t="str">
        <f t="shared" si="266"/>
        <v>0</v>
      </c>
      <c r="G2823" t="s">
        <v>154</v>
      </c>
      <c r="H2823" t="s">
        <v>155</v>
      </c>
      <c r="I2823" t="str">
        <f t="shared" si="267"/>
        <v/>
      </c>
      <c r="J2823" t="str">
        <f t="shared" si="268"/>
        <v/>
      </c>
      <c r="K2823" t="str">
        <f>VLOOKUP('intouch变量（离散）'!$A2823,基本表格!$G:$Q,9,FALSE)</f>
        <v>On</v>
      </c>
      <c r="L2823">
        <v>1</v>
      </c>
      <c r="M2823" t="s">
        <v>156</v>
      </c>
      <c r="N2823" t="s">
        <v>157</v>
      </c>
      <c r="O2823" t="s">
        <v>158</v>
      </c>
      <c r="P2823" t="str">
        <f>VLOOKUP('intouch变量（离散）'!$A2823,基本表格!$G:$Q,3,FALSE)</f>
        <v>DB100,X601.3</v>
      </c>
      <c r="Q2823" t="str">
        <f>VLOOKUP('intouch变量（离散）'!$A2823,基本表格!$G:$Q,10,FALSE)</f>
        <v>Yes</v>
      </c>
      <c r="R2823" t="str">
        <f t="shared" si="270"/>
        <v>DB100,X601.3 2122+P2-M3 2#双螺旋运输机A 电机控制 电机过载</v>
      </c>
      <c r="S2823">
        <v>0</v>
      </c>
      <c r="T2823">
        <v>0</v>
      </c>
    </row>
    <row r="2824" spans="1:20">
      <c r="A2824" t="s">
        <v>2980</v>
      </c>
      <c r="B2824" s="11" t="str">
        <f t="shared" si="269"/>
        <v>CHPF</v>
      </c>
      <c r="C2824" s="11" t="str">
        <f>VLOOKUP('intouch变量（离散）'!$A2824,基本表格!$G:$Q,2,FALSE)</f>
        <v>2122+P2-M3 2#双螺旋运输机A 电机控制 风扇过载</v>
      </c>
      <c r="D2824" t="s">
        <v>154</v>
      </c>
      <c r="E2824" t="str">
        <f t="shared" si="265"/>
        <v>No</v>
      </c>
      <c r="F2824" t="str">
        <f t="shared" si="266"/>
        <v>0</v>
      </c>
      <c r="G2824" t="s">
        <v>154</v>
      </c>
      <c r="H2824" t="s">
        <v>155</v>
      </c>
      <c r="I2824" t="str">
        <f t="shared" si="267"/>
        <v/>
      </c>
      <c r="J2824" t="str">
        <f t="shared" si="268"/>
        <v/>
      </c>
      <c r="K2824" t="str">
        <f>VLOOKUP('intouch变量（离散）'!$A2824,基本表格!$G:$Q,9,FALSE)</f>
        <v>On</v>
      </c>
      <c r="L2824">
        <v>1</v>
      </c>
      <c r="M2824" t="s">
        <v>156</v>
      </c>
      <c r="N2824" t="s">
        <v>157</v>
      </c>
      <c r="O2824" t="s">
        <v>158</v>
      </c>
      <c r="P2824" t="str">
        <f>VLOOKUP('intouch变量（离散）'!$A2824,基本表格!$G:$Q,3,FALSE)</f>
        <v>DB100,X601.4</v>
      </c>
      <c r="Q2824" t="str">
        <f>VLOOKUP('intouch变量（离散）'!$A2824,基本表格!$G:$Q,10,FALSE)</f>
        <v>Yes</v>
      </c>
      <c r="R2824" t="str">
        <f t="shared" si="270"/>
        <v>DB100,X601.4 2122+P2-M3 2#双螺旋运输机A 电机控制 风扇过载</v>
      </c>
      <c r="S2824">
        <v>0</v>
      </c>
      <c r="T2824">
        <v>0</v>
      </c>
    </row>
    <row r="2825" spans="1:20">
      <c r="A2825" t="s">
        <v>2981</v>
      </c>
      <c r="B2825" s="11" t="str">
        <f t="shared" si="269"/>
        <v>CHPF</v>
      </c>
      <c r="C2825" s="11" t="str">
        <f>VLOOKUP('intouch变量（离散）'!$A2825,基本表格!$G:$Q,2,FALSE)</f>
        <v>2122+P2-M3 2#双螺旋运输机A 电机控制 电机运行指示</v>
      </c>
      <c r="D2825" t="s">
        <v>154</v>
      </c>
      <c r="E2825" t="str">
        <f t="shared" si="265"/>
        <v>No</v>
      </c>
      <c r="F2825" t="str">
        <f t="shared" si="266"/>
        <v>0</v>
      </c>
      <c r="G2825" t="s">
        <v>154</v>
      </c>
      <c r="H2825" t="s">
        <v>155</v>
      </c>
      <c r="I2825" t="str">
        <f t="shared" si="267"/>
        <v/>
      </c>
      <c r="J2825" t="str">
        <f t="shared" si="268"/>
        <v/>
      </c>
      <c r="K2825" t="str">
        <f>VLOOKUP('intouch变量（离散）'!$A2825,基本表格!$G:$Q,9,FALSE)</f>
        <v>None</v>
      </c>
      <c r="L2825">
        <v>1</v>
      </c>
      <c r="M2825" t="s">
        <v>156</v>
      </c>
      <c r="N2825" t="s">
        <v>157</v>
      </c>
      <c r="O2825" t="s">
        <v>158</v>
      </c>
      <c r="P2825" t="str">
        <f>VLOOKUP('intouch变量（离散）'!$A2825,基本表格!$G:$Q,3,FALSE)</f>
        <v>DB100,X601.5</v>
      </c>
      <c r="Q2825" t="str">
        <f>VLOOKUP('intouch变量（离散）'!$A2825,基本表格!$G:$Q,10,FALSE)</f>
        <v>Yes</v>
      </c>
      <c r="R2825" t="str">
        <f t="shared" si="270"/>
        <v>DB100,X601.5 2122+P2-M3 2#双螺旋运输机A 电机控制 电机运行指示</v>
      </c>
      <c r="S2825">
        <v>0</v>
      </c>
      <c r="T2825">
        <v>0</v>
      </c>
    </row>
    <row r="2826" spans="1:20">
      <c r="A2826" t="s">
        <v>2982</v>
      </c>
      <c r="B2826" s="11" t="str">
        <f t="shared" si="269"/>
        <v>CHPF</v>
      </c>
      <c r="C2826" s="11" t="str">
        <f>VLOOKUP('intouch变量（离散）'!$A2826,基本表格!$G:$Q,2,FALSE)</f>
        <v>2122+P2-M3 2#双螺旋运输机A 电机控制 断链报警</v>
      </c>
      <c r="D2826" t="s">
        <v>154</v>
      </c>
      <c r="E2826" t="str">
        <f t="shared" si="265"/>
        <v>No</v>
      </c>
      <c r="F2826" t="str">
        <f t="shared" si="266"/>
        <v>0</v>
      </c>
      <c r="G2826" t="s">
        <v>154</v>
      </c>
      <c r="H2826" t="s">
        <v>155</v>
      </c>
      <c r="I2826" t="str">
        <f t="shared" si="267"/>
        <v/>
      </c>
      <c r="J2826" t="str">
        <f t="shared" si="268"/>
        <v/>
      </c>
      <c r="K2826" t="str">
        <f>VLOOKUP('intouch变量（离散）'!$A2826,基本表格!$G:$Q,9,FALSE)</f>
        <v>On</v>
      </c>
      <c r="L2826">
        <v>1</v>
      </c>
      <c r="M2826" t="s">
        <v>156</v>
      </c>
      <c r="N2826" t="s">
        <v>157</v>
      </c>
      <c r="O2826" t="s">
        <v>158</v>
      </c>
      <c r="P2826" t="str">
        <f>VLOOKUP('intouch变量（离散）'!$A2826,基本表格!$G:$Q,3,FALSE)</f>
        <v>DB100,X601.6</v>
      </c>
      <c r="Q2826" t="str">
        <f>VLOOKUP('intouch变量（离散）'!$A2826,基本表格!$G:$Q,10,FALSE)</f>
        <v>Yes</v>
      </c>
      <c r="R2826" t="str">
        <f t="shared" si="270"/>
        <v>DB100,X601.6 2122+P2-M3 2#双螺旋运输机A 电机控制 断链报警</v>
      </c>
      <c r="S2826">
        <v>0</v>
      </c>
      <c r="T2826">
        <v>0</v>
      </c>
    </row>
    <row r="2827" spans="1:20">
      <c r="A2827" t="s">
        <v>2983</v>
      </c>
      <c r="B2827" s="11" t="str">
        <f t="shared" si="269"/>
        <v>CHPF</v>
      </c>
      <c r="C2827" s="11" t="str">
        <f>VLOOKUP('intouch变量（离散）'!$A2827,基本表格!$G:$Q,2,FALSE)</f>
        <v>2122+P2-M3 2#双螺旋运输机A 电机控制 断链检测</v>
      </c>
      <c r="D2827" t="s">
        <v>154</v>
      </c>
      <c r="E2827" t="str">
        <f t="shared" si="265"/>
        <v>No</v>
      </c>
      <c r="F2827" t="str">
        <f t="shared" si="266"/>
        <v>0</v>
      </c>
      <c r="G2827" t="s">
        <v>154</v>
      </c>
      <c r="H2827" t="s">
        <v>155</v>
      </c>
      <c r="I2827" t="str">
        <f t="shared" si="267"/>
        <v/>
      </c>
      <c r="J2827" t="str">
        <f t="shared" si="268"/>
        <v/>
      </c>
      <c r="K2827" t="str">
        <f>VLOOKUP('intouch变量（离散）'!$A2827,基本表格!$G:$Q,9,FALSE)</f>
        <v>None</v>
      </c>
      <c r="L2827">
        <v>1</v>
      </c>
      <c r="M2827" t="s">
        <v>156</v>
      </c>
      <c r="N2827" t="s">
        <v>157</v>
      </c>
      <c r="O2827" t="s">
        <v>158</v>
      </c>
      <c r="P2827" t="str">
        <f>VLOOKUP('intouch变量（离散）'!$A2827,基本表格!$G:$Q,3,FALSE)</f>
        <v>DB100,X601.7</v>
      </c>
      <c r="Q2827" t="str">
        <f>VLOOKUP('intouch变量（离散）'!$A2827,基本表格!$G:$Q,10,FALSE)</f>
        <v>Yes</v>
      </c>
      <c r="R2827" t="str">
        <f t="shared" si="270"/>
        <v>DB100,X601.7 2122+P2-M3 2#双螺旋运输机A 电机控制 断链检测</v>
      </c>
      <c r="S2827">
        <v>0</v>
      </c>
      <c r="T2827">
        <v>0</v>
      </c>
    </row>
    <row r="2828" spans="1:20">
      <c r="A2828" t="s">
        <v>2984</v>
      </c>
      <c r="B2828" s="11" t="str">
        <f t="shared" si="269"/>
        <v>CHPF</v>
      </c>
      <c r="C2828" s="11" t="str">
        <f>VLOOKUP('intouch变量（离散）'!$A2828,基本表格!$G:$Q,2,FALSE)</f>
        <v>2122+P2-M3 2#双螺旋运输机A 电机控制 复位</v>
      </c>
      <c r="D2828" t="s">
        <v>154</v>
      </c>
      <c r="E2828" t="str">
        <f t="shared" si="265"/>
        <v>No</v>
      </c>
      <c r="F2828" t="str">
        <f t="shared" si="266"/>
        <v>0</v>
      </c>
      <c r="G2828" t="s">
        <v>154</v>
      </c>
      <c r="H2828" t="s">
        <v>155</v>
      </c>
      <c r="I2828" t="str">
        <f t="shared" si="267"/>
        <v/>
      </c>
      <c r="J2828" t="str">
        <f t="shared" si="268"/>
        <v/>
      </c>
      <c r="K2828" t="str">
        <f>VLOOKUP('intouch变量（离散）'!$A2828,基本表格!$G:$Q,9,FALSE)</f>
        <v>None</v>
      </c>
      <c r="L2828">
        <v>1</v>
      </c>
      <c r="M2828" t="s">
        <v>156</v>
      </c>
      <c r="N2828" t="s">
        <v>157</v>
      </c>
      <c r="O2828" t="s">
        <v>158</v>
      </c>
      <c r="P2828" t="str">
        <f>VLOOKUP('intouch变量（离散）'!$A2828,基本表格!$G:$Q,3,FALSE)</f>
        <v>DB100,X602.0</v>
      </c>
      <c r="Q2828" t="str">
        <f>VLOOKUP('intouch变量（离散）'!$A2828,基本表格!$G:$Q,10,FALSE)</f>
        <v>No</v>
      </c>
      <c r="R2828" t="str">
        <f t="shared" si="270"/>
        <v>DB100,X602.0 2122+P2-M3 2#双螺旋运输机A 电机控制 复位</v>
      </c>
      <c r="S2828">
        <v>0</v>
      </c>
      <c r="T2828">
        <v>0</v>
      </c>
    </row>
    <row r="2829" spans="1:20">
      <c r="A2829" t="s">
        <v>2985</v>
      </c>
      <c r="B2829" s="11" t="str">
        <f t="shared" si="269"/>
        <v>CHPF</v>
      </c>
      <c r="C2829" s="11" t="str">
        <f>VLOOKUP('intouch变量（离散）'!$A2829,基本表格!$G:$Q,2,FALSE)</f>
        <v>2122+P2-M3 2#双螺旋运输机A 电机控制 断链保护使能</v>
      </c>
      <c r="D2829" t="s">
        <v>154</v>
      </c>
      <c r="E2829" t="str">
        <f t="shared" si="265"/>
        <v>Yes</v>
      </c>
      <c r="F2829" t="str">
        <f t="shared" si="266"/>
        <v>900</v>
      </c>
      <c r="G2829" t="s">
        <v>154</v>
      </c>
      <c r="H2829" t="s">
        <v>155</v>
      </c>
      <c r="I2829" t="str">
        <f t="shared" si="267"/>
        <v>禁用</v>
      </c>
      <c r="J2829" t="str">
        <f t="shared" si="268"/>
        <v>启用</v>
      </c>
      <c r="K2829" t="str">
        <f>VLOOKUP('intouch变量（离散）'!$A2829,基本表格!$G:$Q,9,FALSE)</f>
        <v>None</v>
      </c>
      <c r="L2829">
        <v>1</v>
      </c>
      <c r="M2829" t="s">
        <v>156</v>
      </c>
      <c r="N2829" t="s">
        <v>157</v>
      </c>
      <c r="O2829" t="s">
        <v>158</v>
      </c>
      <c r="P2829" t="str">
        <f>VLOOKUP('intouch变量（离散）'!$A2829,基本表格!$G:$Q,3,FALSE)</f>
        <v>DB100,X602.1</v>
      </c>
      <c r="Q2829" t="str">
        <f>VLOOKUP('intouch变量（离散）'!$A2829,基本表格!$G:$Q,10,FALSE)</f>
        <v>No</v>
      </c>
      <c r="R2829" t="str">
        <f t="shared" si="270"/>
        <v>DB100,X602.1 2122+P2-M3 2#双螺旋运输机A 电机控制 断链保护使能</v>
      </c>
      <c r="S2829">
        <v>0</v>
      </c>
      <c r="T2829">
        <v>0</v>
      </c>
    </row>
    <row r="2830" spans="1:20">
      <c r="A2830" t="s">
        <v>2986</v>
      </c>
      <c r="B2830" s="11" t="str">
        <f t="shared" si="269"/>
        <v>CHPF</v>
      </c>
      <c r="C2830" s="11" t="str">
        <f>VLOOKUP('intouch变量（离散）'!$A2830,基本表格!$G:$Q,2,FALSE)</f>
        <v>2122+P2-M3 2#双螺旋运输机A 电机控制 断链导致停机</v>
      </c>
      <c r="D2830" t="s">
        <v>154</v>
      </c>
      <c r="E2830" t="str">
        <f t="shared" si="265"/>
        <v>No</v>
      </c>
      <c r="F2830" t="str">
        <f t="shared" si="266"/>
        <v>0</v>
      </c>
      <c r="G2830" t="s">
        <v>154</v>
      </c>
      <c r="H2830" t="s">
        <v>155</v>
      </c>
      <c r="I2830" t="str">
        <f t="shared" si="267"/>
        <v/>
      </c>
      <c r="J2830" t="str">
        <f t="shared" si="268"/>
        <v/>
      </c>
      <c r="K2830" t="str">
        <f>VLOOKUP('intouch变量（离散）'!$A2830,基本表格!$G:$Q,9,FALSE)</f>
        <v>On</v>
      </c>
      <c r="L2830">
        <v>1</v>
      </c>
      <c r="M2830" t="s">
        <v>156</v>
      </c>
      <c r="N2830" t="s">
        <v>157</v>
      </c>
      <c r="O2830" t="s">
        <v>158</v>
      </c>
      <c r="P2830" t="str">
        <f>VLOOKUP('intouch变量（离散）'!$A2830,基本表格!$G:$Q,3,FALSE)</f>
        <v>DB100,X602.2</v>
      </c>
      <c r="Q2830" t="str">
        <f>VLOOKUP('intouch变量（离散）'!$A2830,基本表格!$G:$Q,10,FALSE)</f>
        <v>Yes</v>
      </c>
      <c r="R2830" t="str">
        <f t="shared" si="270"/>
        <v>DB100,X602.2 2122+P2-M3 2#双螺旋运输机A 电机控制 断链导致停机</v>
      </c>
      <c r="S2830">
        <v>0</v>
      </c>
      <c r="T2830">
        <v>0</v>
      </c>
    </row>
    <row r="2831" spans="1:20">
      <c r="A2831" t="s">
        <v>2987</v>
      </c>
      <c r="B2831" s="11" t="str">
        <f t="shared" si="269"/>
        <v>CHPF</v>
      </c>
      <c r="C2831" s="11" t="str">
        <f>VLOOKUP('intouch变量（离散）'!$A2831,基本表格!$G:$Q,2,FALSE)</f>
        <v>2122+P2-M3 2#双螺旋运输机A 电机控制 电机(反转）</v>
      </c>
      <c r="D2831" t="s">
        <v>154</v>
      </c>
      <c r="E2831" t="str">
        <f t="shared" si="265"/>
        <v>No</v>
      </c>
      <c r="F2831" t="str">
        <f t="shared" si="266"/>
        <v>0</v>
      </c>
      <c r="G2831" t="s">
        <v>154</v>
      </c>
      <c r="H2831" t="s">
        <v>155</v>
      </c>
      <c r="I2831" t="str">
        <f t="shared" si="267"/>
        <v/>
      </c>
      <c r="J2831" t="str">
        <f t="shared" si="268"/>
        <v/>
      </c>
      <c r="K2831" t="str">
        <f>VLOOKUP('intouch变量（离散）'!$A2831,基本表格!$G:$Q,9,FALSE)</f>
        <v>None</v>
      </c>
      <c r="L2831">
        <v>1</v>
      </c>
      <c r="M2831" t="s">
        <v>156</v>
      </c>
      <c r="N2831" t="s">
        <v>157</v>
      </c>
      <c r="O2831" t="s">
        <v>158</v>
      </c>
      <c r="P2831" t="str">
        <f>VLOOKUP('intouch变量（离散）'!$A2831,基本表格!$G:$Q,3,FALSE)</f>
        <v>DB100,X602.3</v>
      </c>
      <c r="Q2831" t="str">
        <f>VLOOKUP('intouch变量（离散）'!$A2831,基本表格!$G:$Q,10,FALSE)</f>
        <v>Yes</v>
      </c>
      <c r="R2831" t="str">
        <f t="shared" si="270"/>
        <v>DB100,X602.3 2122+P2-M3 2#双螺旋运输机A 电机控制 电机(反转）</v>
      </c>
      <c r="S2831">
        <v>0</v>
      </c>
      <c r="T2831">
        <v>0</v>
      </c>
    </row>
    <row r="2832" spans="1:20">
      <c r="A2832" t="s">
        <v>2988</v>
      </c>
      <c r="B2832" s="11" t="str">
        <f t="shared" si="269"/>
        <v>CHPF</v>
      </c>
      <c r="C2832" s="11" t="str">
        <f>VLOOKUP('intouch变量（离散）'!$A2832,基本表格!$G:$Q,2,FALSE)</f>
        <v>2122+P2-M3 2#双螺旋运输机A 电机控制 本地</v>
      </c>
      <c r="D2832" t="s">
        <v>154</v>
      </c>
      <c r="E2832" t="str">
        <f t="shared" si="265"/>
        <v>No</v>
      </c>
      <c r="F2832" t="str">
        <f t="shared" si="266"/>
        <v>0</v>
      </c>
      <c r="G2832" t="s">
        <v>154</v>
      </c>
      <c r="H2832" t="s">
        <v>155</v>
      </c>
      <c r="I2832" t="str">
        <f t="shared" si="267"/>
        <v/>
      </c>
      <c r="J2832" t="str">
        <f t="shared" si="268"/>
        <v/>
      </c>
      <c r="K2832" t="str">
        <f>VLOOKUP('intouch变量（离散）'!$A2832,基本表格!$G:$Q,9,FALSE)</f>
        <v>None</v>
      </c>
      <c r="L2832">
        <v>1</v>
      </c>
      <c r="M2832" t="s">
        <v>156</v>
      </c>
      <c r="N2832" t="s">
        <v>157</v>
      </c>
      <c r="O2832" t="s">
        <v>158</v>
      </c>
      <c r="P2832" t="str">
        <f>VLOOKUP('intouch变量（离散）'!$A2832,基本表格!$G:$Q,3,FALSE)</f>
        <v>DB100,X602.4</v>
      </c>
      <c r="Q2832" t="str">
        <f>VLOOKUP('intouch变量（离散）'!$A2832,基本表格!$G:$Q,10,FALSE)</f>
        <v>Yes</v>
      </c>
      <c r="R2832" t="str">
        <f t="shared" si="270"/>
        <v>DB100,X602.4 2122+P2-M3 2#双螺旋运输机A 电机控制 本地</v>
      </c>
      <c r="S2832">
        <v>0</v>
      </c>
      <c r="T2832">
        <v>0</v>
      </c>
    </row>
    <row r="2833" spans="1:20">
      <c r="A2833" t="s">
        <v>2989</v>
      </c>
      <c r="B2833" s="11" t="str">
        <f t="shared" si="269"/>
        <v>CHPF</v>
      </c>
      <c r="C2833" s="11" t="str">
        <f>VLOOKUP('intouch变量（离散）'!$A2833,基本表格!$G:$Q,2,FALSE)</f>
        <v>2122+P2-M3 2#双螺旋运输机A 电机控制 远程</v>
      </c>
      <c r="D2833" t="s">
        <v>154</v>
      </c>
      <c r="E2833" t="str">
        <f t="shared" si="265"/>
        <v>No</v>
      </c>
      <c r="F2833" t="str">
        <f t="shared" si="266"/>
        <v>0</v>
      </c>
      <c r="G2833" t="s">
        <v>154</v>
      </c>
      <c r="H2833" t="s">
        <v>155</v>
      </c>
      <c r="I2833" t="str">
        <f t="shared" si="267"/>
        <v/>
      </c>
      <c r="J2833" t="str">
        <f t="shared" si="268"/>
        <v/>
      </c>
      <c r="K2833" t="str">
        <f>VLOOKUP('intouch变量（离散）'!$A2833,基本表格!$G:$Q,9,FALSE)</f>
        <v>None</v>
      </c>
      <c r="L2833">
        <v>1</v>
      </c>
      <c r="M2833" t="s">
        <v>156</v>
      </c>
      <c r="N2833" t="s">
        <v>157</v>
      </c>
      <c r="O2833" t="s">
        <v>158</v>
      </c>
      <c r="P2833" t="str">
        <f>VLOOKUP('intouch变量（离散）'!$A2833,基本表格!$G:$Q,3,FALSE)</f>
        <v>DB100,X602.5</v>
      </c>
      <c r="Q2833" t="str">
        <f>VLOOKUP('intouch变量（离散）'!$A2833,基本表格!$G:$Q,10,FALSE)</f>
        <v>Yes</v>
      </c>
      <c r="R2833" t="str">
        <f t="shared" si="270"/>
        <v>DB100,X602.5 2122+P2-M3 2#双螺旋运输机A 电机控制 远程</v>
      </c>
      <c r="S2833">
        <v>0</v>
      </c>
      <c r="T2833">
        <v>0</v>
      </c>
    </row>
    <row r="2834" spans="1:20">
      <c r="A2834" t="s">
        <v>2990</v>
      </c>
      <c r="B2834" s="11" t="str">
        <f t="shared" si="269"/>
        <v>CHPF</v>
      </c>
      <c r="C2834" s="11" t="str">
        <f>VLOOKUP('intouch变量（离散）'!$A2834,基本表格!$G:$Q,2,FALSE)</f>
        <v>2122+P2-M3 2#双螺旋运输机A 电机控制 堵料报警</v>
      </c>
      <c r="D2834" t="s">
        <v>154</v>
      </c>
      <c r="E2834" t="str">
        <f t="shared" si="265"/>
        <v>No</v>
      </c>
      <c r="F2834" t="str">
        <f t="shared" si="266"/>
        <v>0</v>
      </c>
      <c r="G2834" t="s">
        <v>154</v>
      </c>
      <c r="H2834" t="s">
        <v>155</v>
      </c>
      <c r="I2834" t="str">
        <f t="shared" si="267"/>
        <v/>
      </c>
      <c r="J2834" t="str">
        <f t="shared" si="268"/>
        <v/>
      </c>
      <c r="K2834" t="str">
        <f>VLOOKUP('intouch变量（离散）'!$A2834,基本表格!$G:$Q,9,FALSE)</f>
        <v>On</v>
      </c>
      <c r="L2834">
        <v>1</v>
      </c>
      <c r="M2834" t="s">
        <v>156</v>
      </c>
      <c r="N2834" t="s">
        <v>157</v>
      </c>
      <c r="O2834" t="s">
        <v>158</v>
      </c>
      <c r="P2834" t="str">
        <f>VLOOKUP('intouch变量（离散）'!$A2834,基本表格!$G:$Q,3,FALSE)</f>
        <v>DB100,X602.6</v>
      </c>
      <c r="Q2834" t="str">
        <f>VLOOKUP('intouch变量（离散）'!$A2834,基本表格!$G:$Q,10,FALSE)</f>
        <v>Yes</v>
      </c>
      <c r="R2834" t="str">
        <f t="shared" si="270"/>
        <v>DB100,X602.6 2122+P2-M3 2#双螺旋运输机A 电机控制 堵料报警</v>
      </c>
      <c r="S2834">
        <v>0</v>
      </c>
      <c r="T2834">
        <v>0</v>
      </c>
    </row>
    <row r="2835" spans="1:20">
      <c r="A2835" t="s">
        <v>2991</v>
      </c>
      <c r="B2835" s="11" t="str">
        <f t="shared" si="269"/>
        <v>CHPF</v>
      </c>
      <c r="C2835" s="11" t="str">
        <f>VLOOKUP('intouch变量（离散）'!$A2835,基本表格!$G:$Q,2,FALSE)</f>
        <v>2122+P2-M3 2#双螺旋运输机A 电机控制 堵料检测</v>
      </c>
      <c r="D2835" t="s">
        <v>154</v>
      </c>
      <c r="E2835" t="str">
        <f t="shared" si="265"/>
        <v>No</v>
      </c>
      <c r="F2835" t="str">
        <f t="shared" si="266"/>
        <v>0</v>
      </c>
      <c r="G2835" t="s">
        <v>154</v>
      </c>
      <c r="H2835" t="s">
        <v>155</v>
      </c>
      <c r="I2835" t="str">
        <f t="shared" si="267"/>
        <v/>
      </c>
      <c r="J2835" t="str">
        <f t="shared" si="268"/>
        <v/>
      </c>
      <c r="K2835" t="str">
        <f>VLOOKUP('intouch变量（离散）'!$A2835,基本表格!$G:$Q,9,FALSE)</f>
        <v>None</v>
      </c>
      <c r="L2835">
        <v>1</v>
      </c>
      <c r="M2835" t="s">
        <v>156</v>
      </c>
      <c r="N2835" t="s">
        <v>157</v>
      </c>
      <c r="O2835" t="s">
        <v>158</v>
      </c>
      <c r="P2835" t="str">
        <f>VLOOKUP('intouch变量（离散）'!$A2835,基本表格!$G:$Q,3,FALSE)</f>
        <v>DB100,X602.7</v>
      </c>
      <c r="Q2835" t="str">
        <f>VLOOKUP('intouch变量（离散）'!$A2835,基本表格!$G:$Q,10,FALSE)</f>
        <v>Yes</v>
      </c>
      <c r="R2835" t="str">
        <f t="shared" si="270"/>
        <v>DB100,X602.7 2122+P2-M3 2#双螺旋运输机A 电机控制 堵料检测</v>
      </c>
      <c r="S2835">
        <v>0</v>
      </c>
      <c r="T2835">
        <v>0</v>
      </c>
    </row>
    <row r="2836" spans="1:20">
      <c r="A2836" t="s">
        <v>2992</v>
      </c>
      <c r="B2836" s="11" t="str">
        <f t="shared" si="269"/>
        <v>CHPF</v>
      </c>
      <c r="C2836" s="11" t="str">
        <f>VLOOKUP('intouch变量（离散）'!$A2836,基本表格!$G:$Q,2,FALSE)</f>
        <v>2122+P2-M3 2#双螺旋运输机A 电机控制 堵料保护使能</v>
      </c>
      <c r="D2836" t="s">
        <v>154</v>
      </c>
      <c r="E2836" t="str">
        <f t="shared" si="265"/>
        <v>Yes</v>
      </c>
      <c r="F2836" t="str">
        <f t="shared" si="266"/>
        <v>900</v>
      </c>
      <c r="G2836" t="s">
        <v>154</v>
      </c>
      <c r="H2836" t="s">
        <v>155</v>
      </c>
      <c r="I2836" t="str">
        <f t="shared" si="267"/>
        <v>禁用</v>
      </c>
      <c r="J2836" t="str">
        <f t="shared" si="268"/>
        <v>启用</v>
      </c>
      <c r="K2836" t="str">
        <f>VLOOKUP('intouch变量（离散）'!$A2836,基本表格!$G:$Q,9,FALSE)</f>
        <v>None</v>
      </c>
      <c r="L2836">
        <v>1</v>
      </c>
      <c r="M2836" t="s">
        <v>156</v>
      </c>
      <c r="N2836" t="s">
        <v>157</v>
      </c>
      <c r="O2836" t="s">
        <v>158</v>
      </c>
      <c r="P2836" t="str">
        <f>VLOOKUP('intouch变量（离散）'!$A2836,基本表格!$G:$Q,3,FALSE)</f>
        <v>DB100,X603.0</v>
      </c>
      <c r="Q2836" t="str">
        <f>VLOOKUP('intouch变量（离散）'!$A2836,基本表格!$G:$Q,10,FALSE)</f>
        <v>No</v>
      </c>
      <c r="R2836" t="str">
        <f t="shared" si="270"/>
        <v>DB100,X603.0 2122+P2-M3 2#双螺旋运输机A 电机控制 堵料保护使能</v>
      </c>
      <c r="S2836">
        <v>0</v>
      </c>
      <c r="T2836">
        <v>0</v>
      </c>
    </row>
    <row r="2837" spans="1:20">
      <c r="A2837" t="s">
        <v>2993</v>
      </c>
      <c r="B2837" s="11" t="str">
        <f t="shared" si="269"/>
        <v>CHPF</v>
      </c>
      <c r="C2837" s="11" t="str">
        <f>VLOOKUP('intouch变量（离散）'!$A2837,基本表格!$G:$Q,2,FALSE)</f>
        <v>2122+P2-M3 2#双螺旋运输机A 电机控制 堵料导致停机</v>
      </c>
      <c r="D2837" t="s">
        <v>154</v>
      </c>
      <c r="E2837" t="str">
        <f t="shared" si="265"/>
        <v>No</v>
      </c>
      <c r="F2837" t="str">
        <f t="shared" si="266"/>
        <v>0</v>
      </c>
      <c r="G2837" t="s">
        <v>154</v>
      </c>
      <c r="H2837" t="s">
        <v>155</v>
      </c>
      <c r="I2837" t="str">
        <f t="shared" si="267"/>
        <v/>
      </c>
      <c r="J2837" t="str">
        <f t="shared" si="268"/>
        <v/>
      </c>
      <c r="K2837" t="str">
        <f>VLOOKUP('intouch变量（离散）'!$A2837,基本表格!$G:$Q,9,FALSE)</f>
        <v>On</v>
      </c>
      <c r="L2837">
        <v>1</v>
      </c>
      <c r="M2837" t="s">
        <v>156</v>
      </c>
      <c r="N2837" t="s">
        <v>157</v>
      </c>
      <c r="O2837" t="s">
        <v>158</v>
      </c>
      <c r="P2837" t="str">
        <f>VLOOKUP('intouch变量（离散）'!$A2837,基本表格!$G:$Q,3,FALSE)</f>
        <v>DB100,X603.1</v>
      </c>
      <c r="Q2837" t="str">
        <f>VLOOKUP('intouch变量（离散）'!$A2837,基本表格!$G:$Q,10,FALSE)</f>
        <v>Yes</v>
      </c>
      <c r="R2837" t="str">
        <f t="shared" si="270"/>
        <v>DB100,X603.1 2122+P2-M3 2#双螺旋运输机A 电机控制 堵料导致停机</v>
      </c>
      <c r="S2837">
        <v>0</v>
      </c>
      <c r="T2837">
        <v>0</v>
      </c>
    </row>
    <row r="2838" spans="1:20">
      <c r="A2838" t="s">
        <v>2994</v>
      </c>
      <c r="B2838" s="11" t="str">
        <f t="shared" si="269"/>
        <v>CHPF</v>
      </c>
      <c r="C2838" s="11" t="str">
        <f>VLOOKUP('intouch变量（离散）'!$A2838,基本表格!$G:$Q,2,FALSE)</f>
        <v>2122+P2-M3 2#双螺旋运输机A 电机控制 拉线开关</v>
      </c>
      <c r="D2838" t="s">
        <v>154</v>
      </c>
      <c r="E2838" t="str">
        <f t="shared" si="265"/>
        <v>No</v>
      </c>
      <c r="F2838" t="str">
        <f t="shared" si="266"/>
        <v>0</v>
      </c>
      <c r="G2838" t="s">
        <v>154</v>
      </c>
      <c r="H2838" t="s">
        <v>155</v>
      </c>
      <c r="I2838" t="str">
        <f t="shared" si="267"/>
        <v/>
      </c>
      <c r="J2838" t="str">
        <f t="shared" si="268"/>
        <v/>
      </c>
      <c r="K2838" t="str">
        <f>VLOOKUP('intouch变量（离散）'!$A2838,基本表格!$G:$Q,9,FALSE)</f>
        <v>On</v>
      </c>
      <c r="L2838">
        <v>1</v>
      </c>
      <c r="M2838" t="s">
        <v>156</v>
      </c>
      <c r="N2838" t="s">
        <v>157</v>
      </c>
      <c r="O2838" t="s">
        <v>158</v>
      </c>
      <c r="P2838" t="str">
        <f>VLOOKUP('intouch变量（离散）'!$A2838,基本表格!$G:$Q,3,FALSE)</f>
        <v>DB100,X608.0</v>
      </c>
      <c r="Q2838" t="str">
        <f>VLOOKUP('intouch变量（离散）'!$A2838,基本表格!$G:$Q,10,FALSE)</f>
        <v>Yes</v>
      </c>
      <c r="R2838" t="str">
        <f t="shared" si="270"/>
        <v>DB100,X608.0 2122+P2-M3 2#双螺旋运输机A 电机控制 拉线开关</v>
      </c>
      <c r="S2838">
        <v>0</v>
      </c>
      <c r="T2838">
        <v>0</v>
      </c>
    </row>
    <row r="2839" spans="1:20">
      <c r="A2839" t="s">
        <v>2995</v>
      </c>
      <c r="B2839" s="11" t="str">
        <f t="shared" si="269"/>
        <v>CHPF</v>
      </c>
      <c r="C2839" s="11" t="str">
        <f>VLOOKUP('intouch变量（离散）'!$A2839,基本表格!$G:$Q,2,FALSE)</f>
        <v>2122+P2-M3 2#双螺旋运输机A 电机控制 左跑偏报警</v>
      </c>
      <c r="D2839" t="s">
        <v>154</v>
      </c>
      <c r="E2839" t="str">
        <f t="shared" si="265"/>
        <v>No</v>
      </c>
      <c r="F2839" t="str">
        <f t="shared" si="266"/>
        <v>0</v>
      </c>
      <c r="G2839" t="s">
        <v>154</v>
      </c>
      <c r="H2839" t="s">
        <v>155</v>
      </c>
      <c r="I2839" t="str">
        <f t="shared" si="267"/>
        <v/>
      </c>
      <c r="J2839" t="str">
        <f t="shared" si="268"/>
        <v/>
      </c>
      <c r="K2839" t="str">
        <f>VLOOKUP('intouch变量（离散）'!$A2839,基本表格!$G:$Q,9,FALSE)</f>
        <v>On</v>
      </c>
      <c r="L2839">
        <v>1</v>
      </c>
      <c r="M2839" t="s">
        <v>156</v>
      </c>
      <c r="N2839" t="s">
        <v>157</v>
      </c>
      <c r="O2839" t="s">
        <v>158</v>
      </c>
      <c r="P2839" t="str">
        <f>VLOOKUP('intouch变量（离散）'!$A2839,基本表格!$G:$Q,3,FALSE)</f>
        <v>DB100,X608.1</v>
      </c>
      <c r="Q2839" t="str">
        <f>VLOOKUP('intouch变量（离散）'!$A2839,基本表格!$G:$Q,10,FALSE)</f>
        <v>Yes</v>
      </c>
      <c r="R2839" t="str">
        <f t="shared" si="270"/>
        <v>DB100,X608.1 2122+P2-M3 2#双螺旋运输机A 电机控制 左跑偏报警</v>
      </c>
      <c r="S2839">
        <v>0</v>
      </c>
      <c r="T2839">
        <v>0</v>
      </c>
    </row>
    <row r="2840" spans="1:20">
      <c r="A2840" t="s">
        <v>2996</v>
      </c>
      <c r="B2840" s="11" t="str">
        <f t="shared" si="269"/>
        <v>CHPF</v>
      </c>
      <c r="C2840" s="11" t="str">
        <f>VLOOKUP('intouch变量（离散）'!$A2840,基本表格!$G:$Q,2,FALSE)</f>
        <v>2122+P2-M3 2#双螺旋运输机A 电机控制 左跑偏1检测</v>
      </c>
      <c r="D2840" t="s">
        <v>154</v>
      </c>
      <c r="E2840" t="str">
        <f t="shared" si="265"/>
        <v>No</v>
      </c>
      <c r="F2840" t="str">
        <f t="shared" si="266"/>
        <v>0</v>
      </c>
      <c r="G2840" t="s">
        <v>154</v>
      </c>
      <c r="H2840" t="s">
        <v>155</v>
      </c>
      <c r="I2840" t="str">
        <f t="shared" si="267"/>
        <v/>
      </c>
      <c r="J2840" t="str">
        <f t="shared" si="268"/>
        <v/>
      </c>
      <c r="K2840" t="str">
        <f>VLOOKUP('intouch变量（离散）'!$A2840,基本表格!$G:$Q,9,FALSE)</f>
        <v>None</v>
      </c>
      <c r="L2840">
        <v>1</v>
      </c>
      <c r="M2840" t="s">
        <v>156</v>
      </c>
      <c r="N2840" t="s">
        <v>157</v>
      </c>
      <c r="O2840" t="s">
        <v>158</v>
      </c>
      <c r="P2840" t="str">
        <f>VLOOKUP('intouch变量（离散）'!$A2840,基本表格!$G:$Q,3,FALSE)</f>
        <v>DB100,X608.2</v>
      </c>
      <c r="Q2840" t="str">
        <f>VLOOKUP('intouch变量（离散）'!$A2840,基本表格!$G:$Q,10,FALSE)</f>
        <v>Yes</v>
      </c>
      <c r="R2840" t="str">
        <f t="shared" si="270"/>
        <v>DB100,X608.2 2122+P2-M3 2#双螺旋运输机A 电机控制 左跑偏1检测</v>
      </c>
      <c r="S2840">
        <v>0</v>
      </c>
      <c r="T2840">
        <v>0</v>
      </c>
    </row>
    <row r="2841" spans="1:20">
      <c r="A2841" t="s">
        <v>2997</v>
      </c>
      <c r="B2841" s="11" t="str">
        <f t="shared" si="269"/>
        <v>CHPF</v>
      </c>
      <c r="C2841" s="11" t="str">
        <f>VLOOKUP('intouch变量（离散）'!$A2841,基本表格!$G:$Q,2,FALSE)</f>
        <v>2122+P2-M3 2#双螺旋运输机A 电机控制 左跑偏保护使能</v>
      </c>
      <c r="D2841" t="s">
        <v>154</v>
      </c>
      <c r="E2841" t="str">
        <f t="shared" si="265"/>
        <v>Yes</v>
      </c>
      <c r="F2841" t="str">
        <f t="shared" si="266"/>
        <v>900</v>
      </c>
      <c r="G2841" t="s">
        <v>154</v>
      </c>
      <c r="H2841" t="s">
        <v>155</v>
      </c>
      <c r="I2841" t="str">
        <f t="shared" si="267"/>
        <v>禁用</v>
      </c>
      <c r="J2841" t="str">
        <f t="shared" si="268"/>
        <v>启用</v>
      </c>
      <c r="K2841" t="str">
        <f>VLOOKUP('intouch变量（离散）'!$A2841,基本表格!$G:$Q,9,FALSE)</f>
        <v>None</v>
      </c>
      <c r="L2841">
        <v>1</v>
      </c>
      <c r="M2841" t="s">
        <v>156</v>
      </c>
      <c r="N2841" t="s">
        <v>157</v>
      </c>
      <c r="O2841" t="s">
        <v>158</v>
      </c>
      <c r="P2841" t="str">
        <f>VLOOKUP('intouch变量（离散）'!$A2841,基本表格!$G:$Q,3,FALSE)</f>
        <v>DB100,X608.3</v>
      </c>
      <c r="Q2841" t="str">
        <f>VLOOKUP('intouch变量（离散）'!$A2841,基本表格!$G:$Q,10,FALSE)</f>
        <v>No</v>
      </c>
      <c r="R2841" t="str">
        <f t="shared" si="270"/>
        <v>DB100,X608.3 2122+P2-M3 2#双螺旋运输机A 电机控制 左跑偏保护使能</v>
      </c>
      <c r="S2841">
        <v>0</v>
      </c>
      <c r="T2841">
        <v>0</v>
      </c>
    </row>
    <row r="2842" spans="1:20">
      <c r="A2842" t="s">
        <v>2998</v>
      </c>
      <c r="B2842" s="11" t="str">
        <f t="shared" si="269"/>
        <v>CHPF</v>
      </c>
      <c r="C2842" s="11" t="str">
        <f>VLOOKUP('intouch变量（离散）'!$A2842,基本表格!$G:$Q,2,FALSE)</f>
        <v>2122+P2-M3 2#双螺旋运输机A 电机控制 左跑偏导致停机</v>
      </c>
      <c r="D2842" t="s">
        <v>154</v>
      </c>
      <c r="E2842" t="str">
        <f t="shared" si="265"/>
        <v>No</v>
      </c>
      <c r="F2842" t="str">
        <f t="shared" si="266"/>
        <v>0</v>
      </c>
      <c r="G2842" t="s">
        <v>154</v>
      </c>
      <c r="H2842" t="s">
        <v>155</v>
      </c>
      <c r="I2842" t="str">
        <f t="shared" si="267"/>
        <v/>
      </c>
      <c r="J2842" t="str">
        <f t="shared" si="268"/>
        <v/>
      </c>
      <c r="K2842" t="str">
        <f>VLOOKUP('intouch变量（离散）'!$A2842,基本表格!$G:$Q,9,FALSE)</f>
        <v>On</v>
      </c>
      <c r="L2842">
        <v>1</v>
      </c>
      <c r="M2842" t="s">
        <v>156</v>
      </c>
      <c r="N2842" t="s">
        <v>157</v>
      </c>
      <c r="O2842" t="s">
        <v>158</v>
      </c>
      <c r="P2842" t="str">
        <f>VLOOKUP('intouch变量（离散）'!$A2842,基本表格!$G:$Q,3,FALSE)</f>
        <v>DB100,X608.4</v>
      </c>
      <c r="Q2842" t="str">
        <f>VLOOKUP('intouch变量（离散）'!$A2842,基本表格!$G:$Q,10,FALSE)</f>
        <v>Yes</v>
      </c>
      <c r="R2842" t="str">
        <f t="shared" si="270"/>
        <v>DB100,X608.4 2122+P2-M3 2#双螺旋运输机A 电机控制 左跑偏导致停机</v>
      </c>
      <c r="S2842">
        <v>0</v>
      </c>
      <c r="T2842">
        <v>0</v>
      </c>
    </row>
    <row r="2843" spans="1:20">
      <c r="A2843" t="s">
        <v>2999</v>
      </c>
      <c r="B2843" s="11" t="str">
        <f t="shared" si="269"/>
        <v>CHPF</v>
      </c>
      <c r="C2843" s="11" t="str">
        <f>VLOOKUP('intouch变量（离散）'!$A2843,基本表格!$G:$Q,2,FALSE)</f>
        <v>2122+P2-M3 2#双螺旋运输机A 电机控制 右 跑偏报警</v>
      </c>
      <c r="D2843" t="s">
        <v>154</v>
      </c>
      <c r="E2843" t="str">
        <f t="shared" si="265"/>
        <v>No</v>
      </c>
      <c r="F2843" t="str">
        <f t="shared" si="266"/>
        <v>0</v>
      </c>
      <c r="G2843" t="s">
        <v>154</v>
      </c>
      <c r="H2843" t="s">
        <v>155</v>
      </c>
      <c r="I2843" t="str">
        <f t="shared" si="267"/>
        <v/>
      </c>
      <c r="J2843" t="str">
        <f t="shared" si="268"/>
        <v/>
      </c>
      <c r="K2843" t="str">
        <f>VLOOKUP('intouch变量（离散）'!$A2843,基本表格!$G:$Q,9,FALSE)</f>
        <v>On</v>
      </c>
      <c r="L2843">
        <v>1</v>
      </c>
      <c r="M2843" t="s">
        <v>156</v>
      </c>
      <c r="N2843" t="s">
        <v>157</v>
      </c>
      <c r="O2843" t="s">
        <v>158</v>
      </c>
      <c r="P2843" t="str">
        <f>VLOOKUP('intouch变量（离散）'!$A2843,基本表格!$G:$Q,3,FALSE)</f>
        <v>DB100,X612.0</v>
      </c>
      <c r="Q2843" t="str">
        <f>VLOOKUP('intouch变量（离散）'!$A2843,基本表格!$G:$Q,10,FALSE)</f>
        <v>Yes</v>
      </c>
      <c r="R2843" t="str">
        <f t="shared" si="270"/>
        <v>DB100,X612.0 2122+P2-M3 2#双螺旋运输机A 电机控制 右 跑偏报警</v>
      </c>
      <c r="S2843">
        <v>0</v>
      </c>
      <c r="T2843">
        <v>0</v>
      </c>
    </row>
    <row r="2844" spans="1:20">
      <c r="A2844" t="s">
        <v>3000</v>
      </c>
      <c r="B2844" s="11" t="str">
        <f t="shared" si="269"/>
        <v>CHPF</v>
      </c>
      <c r="C2844" s="11" t="str">
        <f>VLOOKUP('intouch变量（离散）'!$A2844,基本表格!$G:$Q,2,FALSE)</f>
        <v>2122+P2-M3 2#双螺旋运输机A 电机控制 右跑偏1检测</v>
      </c>
      <c r="D2844" t="s">
        <v>154</v>
      </c>
      <c r="E2844" t="str">
        <f t="shared" si="265"/>
        <v>No</v>
      </c>
      <c r="F2844" t="str">
        <f t="shared" si="266"/>
        <v>0</v>
      </c>
      <c r="G2844" t="s">
        <v>154</v>
      </c>
      <c r="H2844" t="s">
        <v>155</v>
      </c>
      <c r="I2844" t="str">
        <f t="shared" si="267"/>
        <v/>
      </c>
      <c r="J2844" t="str">
        <f t="shared" si="268"/>
        <v/>
      </c>
      <c r="K2844" t="str">
        <f>VLOOKUP('intouch变量（离散）'!$A2844,基本表格!$G:$Q,9,FALSE)</f>
        <v>None</v>
      </c>
      <c r="L2844">
        <v>1</v>
      </c>
      <c r="M2844" t="s">
        <v>156</v>
      </c>
      <c r="N2844" t="s">
        <v>157</v>
      </c>
      <c r="O2844" t="s">
        <v>158</v>
      </c>
      <c r="P2844" t="str">
        <f>VLOOKUP('intouch变量（离散）'!$A2844,基本表格!$G:$Q,3,FALSE)</f>
        <v>DB100,X612.1</v>
      </c>
      <c r="Q2844" t="str">
        <f>VLOOKUP('intouch变量（离散）'!$A2844,基本表格!$G:$Q,10,FALSE)</f>
        <v>Yes</v>
      </c>
      <c r="R2844" t="str">
        <f t="shared" si="270"/>
        <v>DB100,X612.1 2122+P2-M3 2#双螺旋运输机A 电机控制 右跑偏1检测</v>
      </c>
      <c r="S2844">
        <v>0</v>
      </c>
      <c r="T2844">
        <v>0</v>
      </c>
    </row>
    <row r="2845" spans="1:20">
      <c r="A2845" t="s">
        <v>3001</v>
      </c>
      <c r="B2845" s="11" t="str">
        <f t="shared" si="269"/>
        <v>CHPF</v>
      </c>
      <c r="C2845" s="11" t="str">
        <f>VLOOKUP('intouch变量（离散）'!$A2845,基本表格!$G:$Q,2,FALSE)</f>
        <v>2122+P2-M3 2#双螺旋运输机A 电机控制 右跑偏保护使能</v>
      </c>
      <c r="D2845" t="s">
        <v>154</v>
      </c>
      <c r="E2845" t="str">
        <f t="shared" si="265"/>
        <v>Yes</v>
      </c>
      <c r="F2845" t="str">
        <f t="shared" si="266"/>
        <v>900</v>
      </c>
      <c r="G2845" t="s">
        <v>154</v>
      </c>
      <c r="H2845" t="s">
        <v>155</v>
      </c>
      <c r="I2845" t="str">
        <f t="shared" si="267"/>
        <v>禁用</v>
      </c>
      <c r="J2845" t="str">
        <f t="shared" si="268"/>
        <v>启用</v>
      </c>
      <c r="K2845" t="str">
        <f>VLOOKUP('intouch变量（离散）'!$A2845,基本表格!$G:$Q,9,FALSE)</f>
        <v>None</v>
      </c>
      <c r="L2845">
        <v>1</v>
      </c>
      <c r="M2845" t="s">
        <v>156</v>
      </c>
      <c r="N2845" t="s">
        <v>157</v>
      </c>
      <c r="O2845" t="s">
        <v>158</v>
      </c>
      <c r="P2845" t="str">
        <f>VLOOKUP('intouch变量（离散）'!$A2845,基本表格!$G:$Q,3,FALSE)</f>
        <v>DB100,X612.2</v>
      </c>
      <c r="Q2845" t="str">
        <f>VLOOKUP('intouch变量（离散）'!$A2845,基本表格!$G:$Q,10,FALSE)</f>
        <v>No</v>
      </c>
      <c r="R2845" t="str">
        <f t="shared" si="270"/>
        <v>DB100,X612.2 2122+P2-M3 2#双螺旋运输机A 电机控制 右跑偏保护使能</v>
      </c>
      <c r="S2845">
        <v>0</v>
      </c>
      <c r="T2845">
        <v>0</v>
      </c>
    </row>
    <row r="2846" spans="1:20">
      <c r="A2846" t="s">
        <v>3002</v>
      </c>
      <c r="B2846" s="11" t="str">
        <f t="shared" si="269"/>
        <v>CHPF</v>
      </c>
      <c r="C2846" s="11" t="str">
        <f>VLOOKUP('intouch变量（离散）'!$A2846,基本表格!$G:$Q,2,FALSE)</f>
        <v>2122+P2-M3 2#双螺旋运输机A 电机控制 右跑偏导致停机</v>
      </c>
      <c r="D2846" t="s">
        <v>154</v>
      </c>
      <c r="E2846" t="str">
        <f t="shared" si="265"/>
        <v>No</v>
      </c>
      <c r="F2846" t="str">
        <f t="shared" si="266"/>
        <v>0</v>
      </c>
      <c r="G2846" t="s">
        <v>154</v>
      </c>
      <c r="H2846" t="s">
        <v>155</v>
      </c>
      <c r="I2846" t="str">
        <f t="shared" si="267"/>
        <v/>
      </c>
      <c r="J2846" t="str">
        <f t="shared" si="268"/>
        <v/>
      </c>
      <c r="K2846" t="str">
        <f>VLOOKUP('intouch变量（离散）'!$A2846,基本表格!$G:$Q,9,FALSE)</f>
        <v>On</v>
      </c>
      <c r="L2846">
        <v>1</v>
      </c>
      <c r="M2846" t="s">
        <v>156</v>
      </c>
      <c r="N2846" t="s">
        <v>157</v>
      </c>
      <c r="O2846" t="s">
        <v>158</v>
      </c>
      <c r="P2846" t="str">
        <f>VLOOKUP('intouch变量（离散）'!$A2846,基本表格!$G:$Q,3,FALSE)</f>
        <v>DB100,X612.3</v>
      </c>
      <c r="Q2846" t="str">
        <f>VLOOKUP('intouch变量（离散）'!$A2846,基本表格!$G:$Q,10,FALSE)</f>
        <v>Yes</v>
      </c>
      <c r="R2846" t="str">
        <f t="shared" si="270"/>
        <v>DB100,X612.3 2122+P2-M3 2#双螺旋运输机A 电机控制 右跑偏导致停机</v>
      </c>
      <c r="S2846">
        <v>0</v>
      </c>
      <c r="T2846">
        <v>0</v>
      </c>
    </row>
    <row r="2847" spans="1:20">
      <c r="A2847" t="s">
        <v>3003</v>
      </c>
      <c r="B2847" s="11" t="str">
        <f t="shared" si="269"/>
        <v>CHPF</v>
      </c>
      <c r="C2847" s="11" t="str">
        <f>VLOOKUP('intouch变量（离散）'!$A2847,基本表格!$G:$Q,2,FALSE)</f>
        <v>2122+P2-M3 2#双螺旋运输机A 电机控制 三角型</v>
      </c>
      <c r="D2847" t="s">
        <v>154</v>
      </c>
      <c r="E2847" t="str">
        <f t="shared" si="265"/>
        <v>No</v>
      </c>
      <c r="F2847" t="str">
        <f t="shared" si="266"/>
        <v>0</v>
      </c>
      <c r="G2847" t="s">
        <v>154</v>
      </c>
      <c r="H2847" t="s">
        <v>155</v>
      </c>
      <c r="I2847" t="str">
        <f t="shared" si="267"/>
        <v/>
      </c>
      <c r="J2847" t="str">
        <f t="shared" si="268"/>
        <v/>
      </c>
      <c r="K2847" t="str">
        <f>VLOOKUP('intouch变量（离散）'!$A2847,基本表格!$G:$Q,9,FALSE)</f>
        <v>None</v>
      </c>
      <c r="L2847">
        <v>1</v>
      </c>
      <c r="M2847" t="s">
        <v>156</v>
      </c>
      <c r="N2847" t="s">
        <v>157</v>
      </c>
      <c r="O2847" t="s">
        <v>158</v>
      </c>
      <c r="P2847" t="str">
        <f>VLOOKUP('intouch变量（离散）'!$A2847,基本表格!$G:$Q,3,FALSE)</f>
        <v>DB100,X616.0</v>
      </c>
      <c r="Q2847" t="str">
        <f>VLOOKUP('intouch变量（离散）'!$A2847,基本表格!$G:$Q,10,FALSE)</f>
        <v>Yes</v>
      </c>
      <c r="R2847" t="str">
        <f t="shared" si="270"/>
        <v>DB100,X616.0 2122+P2-M3 2#双螺旋运输机A 电机控制 三角型</v>
      </c>
      <c r="S2847">
        <v>0</v>
      </c>
      <c r="T2847">
        <v>0</v>
      </c>
    </row>
    <row r="2848" spans="1:20">
      <c r="A2848" t="s">
        <v>3004</v>
      </c>
      <c r="B2848" s="11" t="str">
        <f t="shared" si="269"/>
        <v>CHPF</v>
      </c>
      <c r="C2848" s="11" t="str">
        <f>VLOOKUP('intouch变量（离散）'!$A2848,基本表格!$G:$Q,2,FALSE)</f>
        <v>2122+P2-M3 2#双螺旋运输机A 电机控制 星型</v>
      </c>
      <c r="D2848" t="s">
        <v>154</v>
      </c>
      <c r="E2848" t="str">
        <f t="shared" si="265"/>
        <v>No</v>
      </c>
      <c r="F2848" t="str">
        <f t="shared" si="266"/>
        <v>0</v>
      </c>
      <c r="G2848" t="s">
        <v>154</v>
      </c>
      <c r="H2848" t="s">
        <v>155</v>
      </c>
      <c r="I2848" t="str">
        <f t="shared" si="267"/>
        <v/>
      </c>
      <c r="J2848" t="str">
        <f t="shared" si="268"/>
        <v/>
      </c>
      <c r="K2848" t="str">
        <f>VLOOKUP('intouch变量（离散）'!$A2848,基本表格!$G:$Q,9,FALSE)</f>
        <v>None</v>
      </c>
      <c r="L2848">
        <v>1</v>
      </c>
      <c r="M2848" t="s">
        <v>156</v>
      </c>
      <c r="N2848" t="s">
        <v>157</v>
      </c>
      <c r="O2848" t="s">
        <v>158</v>
      </c>
      <c r="P2848" t="str">
        <f>VLOOKUP('intouch变量（离散）'!$A2848,基本表格!$G:$Q,3,FALSE)</f>
        <v>DB100,X616.1</v>
      </c>
      <c r="Q2848" t="str">
        <f>VLOOKUP('intouch变量（离散）'!$A2848,基本表格!$G:$Q,10,FALSE)</f>
        <v>Yes</v>
      </c>
      <c r="R2848" t="str">
        <f t="shared" si="270"/>
        <v>DB100,X616.1 2122+P2-M3 2#双螺旋运输机A 电机控制 星型</v>
      </c>
      <c r="S2848">
        <v>0</v>
      </c>
      <c r="T2848">
        <v>0</v>
      </c>
    </row>
    <row r="2849" spans="1:20">
      <c r="A2849" t="s">
        <v>3005</v>
      </c>
      <c r="B2849" s="11" t="str">
        <f t="shared" si="269"/>
        <v>CHPF</v>
      </c>
      <c r="C2849" s="11" t="str">
        <f>VLOOKUP('intouch变量（离散）'!$A2849,基本表格!$G:$Q,2,FALSE)</f>
        <v>2122+P2-M3 2#双螺旋运输机A 电机控制 维修开关</v>
      </c>
      <c r="D2849" t="s">
        <v>154</v>
      </c>
      <c r="E2849" t="str">
        <f t="shared" si="265"/>
        <v>No</v>
      </c>
      <c r="F2849" t="str">
        <f t="shared" si="266"/>
        <v>0</v>
      </c>
      <c r="G2849" t="s">
        <v>154</v>
      </c>
      <c r="H2849" t="s">
        <v>155</v>
      </c>
      <c r="I2849" t="str">
        <f t="shared" si="267"/>
        <v/>
      </c>
      <c r="J2849" t="str">
        <f t="shared" si="268"/>
        <v/>
      </c>
      <c r="K2849" t="str">
        <f>VLOOKUP('intouch变量（离散）'!$A2849,基本表格!$G:$Q,9,FALSE)</f>
        <v>On</v>
      </c>
      <c r="L2849">
        <v>1</v>
      </c>
      <c r="M2849" t="s">
        <v>156</v>
      </c>
      <c r="N2849" t="s">
        <v>157</v>
      </c>
      <c r="O2849" t="s">
        <v>158</v>
      </c>
      <c r="P2849" t="str">
        <f>VLOOKUP('intouch变量（离散）'!$A2849,基本表格!$G:$Q,3,FALSE)</f>
        <v>DB100,X616.2</v>
      </c>
      <c r="Q2849" t="str">
        <f>VLOOKUP('intouch变量（离散）'!$A2849,基本表格!$G:$Q,10,FALSE)</f>
        <v>Yes</v>
      </c>
      <c r="R2849" t="str">
        <f t="shared" si="270"/>
        <v>DB100,X616.2 2122+P2-M3 2#双螺旋运输机A 电机控制 维修开关</v>
      </c>
      <c r="S2849">
        <v>0</v>
      </c>
      <c r="T2849">
        <v>0</v>
      </c>
    </row>
    <row r="2850" spans="1:20">
      <c r="A2850" t="s">
        <v>3006</v>
      </c>
      <c r="B2850" s="11" t="str">
        <f t="shared" si="269"/>
        <v>CHPF</v>
      </c>
      <c r="C2850" s="11" t="str">
        <f>VLOOKUP('intouch变量（离散）'!$A2850,基本表格!$G:$Q,2,FALSE)</f>
        <v>2122+P2-M3 2#双螺旋运输机A 电机控制 左跑偏2检测</v>
      </c>
      <c r="D2850" t="s">
        <v>154</v>
      </c>
      <c r="E2850" t="str">
        <f t="shared" si="265"/>
        <v>No</v>
      </c>
      <c r="F2850" t="str">
        <f t="shared" si="266"/>
        <v>0</v>
      </c>
      <c r="G2850" t="s">
        <v>154</v>
      </c>
      <c r="H2850" t="s">
        <v>155</v>
      </c>
      <c r="I2850" t="str">
        <f t="shared" si="267"/>
        <v/>
      </c>
      <c r="J2850" t="str">
        <f t="shared" si="268"/>
        <v/>
      </c>
      <c r="K2850" t="str">
        <f>VLOOKUP('intouch变量（离散）'!$A2850,基本表格!$G:$Q,9,FALSE)</f>
        <v>None</v>
      </c>
      <c r="L2850">
        <v>1</v>
      </c>
      <c r="M2850" t="s">
        <v>156</v>
      </c>
      <c r="N2850" t="s">
        <v>157</v>
      </c>
      <c r="O2850" t="s">
        <v>158</v>
      </c>
      <c r="P2850" t="str">
        <f>VLOOKUP('intouch变量（离散）'!$A2850,基本表格!$G:$Q,3,FALSE)</f>
        <v>DB100,X616.3</v>
      </c>
      <c r="Q2850" t="str">
        <f>VLOOKUP('intouch变量（离散）'!$A2850,基本表格!$G:$Q,10,FALSE)</f>
        <v>Yes</v>
      </c>
      <c r="R2850" t="str">
        <f t="shared" si="270"/>
        <v>DB100,X616.3 2122+P2-M3 2#双螺旋运输机A 电机控制 左跑偏2检测</v>
      </c>
      <c r="S2850">
        <v>0</v>
      </c>
      <c r="T2850">
        <v>0</v>
      </c>
    </row>
    <row r="2851" spans="1:20">
      <c r="A2851" t="s">
        <v>3007</v>
      </c>
      <c r="B2851" s="11" t="str">
        <f t="shared" si="269"/>
        <v>CHPF</v>
      </c>
      <c r="C2851" s="11" t="str">
        <f>VLOOKUP('intouch变量（离散）'!$A2851,基本表格!$G:$Q,2,FALSE)</f>
        <v>2122+P2-M3 2#双螺旋运输机A 电机控制 右跑偏2检测</v>
      </c>
      <c r="D2851" t="s">
        <v>154</v>
      </c>
      <c r="E2851" t="str">
        <f t="shared" si="265"/>
        <v>No</v>
      </c>
      <c r="F2851" t="str">
        <f t="shared" si="266"/>
        <v>0</v>
      </c>
      <c r="G2851" t="s">
        <v>154</v>
      </c>
      <c r="H2851" t="s">
        <v>155</v>
      </c>
      <c r="I2851" t="str">
        <f t="shared" si="267"/>
        <v/>
      </c>
      <c r="J2851" t="str">
        <f t="shared" si="268"/>
        <v/>
      </c>
      <c r="K2851" t="str">
        <f>VLOOKUP('intouch变量（离散）'!$A2851,基本表格!$G:$Q,9,FALSE)</f>
        <v>None</v>
      </c>
      <c r="L2851">
        <v>1</v>
      </c>
      <c r="M2851" t="s">
        <v>156</v>
      </c>
      <c r="N2851" t="s">
        <v>157</v>
      </c>
      <c r="O2851" t="s">
        <v>158</v>
      </c>
      <c r="P2851" t="str">
        <f>VLOOKUP('intouch变量（离散）'!$A2851,基本表格!$G:$Q,3,FALSE)</f>
        <v>DB100,X616.4</v>
      </c>
      <c r="Q2851" t="str">
        <f>VLOOKUP('intouch变量（离散）'!$A2851,基本表格!$G:$Q,10,FALSE)</f>
        <v>Yes</v>
      </c>
      <c r="R2851" t="str">
        <f t="shared" si="270"/>
        <v>DB100,X616.4 2122+P2-M3 2#双螺旋运输机A 电机控制 右跑偏2检测</v>
      </c>
      <c r="S2851">
        <v>0</v>
      </c>
      <c r="T2851">
        <v>0</v>
      </c>
    </row>
    <row r="2852" spans="1:20">
      <c r="A2852" t="s">
        <v>3008</v>
      </c>
      <c r="B2852" s="11" t="str">
        <f t="shared" si="269"/>
        <v>CHPF</v>
      </c>
      <c r="C2852" s="11" t="str">
        <f>VLOOKUP('intouch变量（离散）'!$A2852,基本表格!$G:$Q,2,FALSE)</f>
        <v>2122+P2-M3 2#双螺旋运输机A 给定频率 上限保护使能</v>
      </c>
      <c r="D2852" t="s">
        <v>154</v>
      </c>
      <c r="E2852" t="str">
        <f t="shared" si="265"/>
        <v>Yes</v>
      </c>
      <c r="F2852" t="str">
        <f t="shared" si="266"/>
        <v>900</v>
      </c>
      <c r="G2852" t="s">
        <v>154</v>
      </c>
      <c r="H2852" t="s">
        <v>155</v>
      </c>
      <c r="I2852" t="str">
        <f t="shared" si="267"/>
        <v>禁用</v>
      </c>
      <c r="J2852" t="str">
        <f t="shared" si="268"/>
        <v>启用</v>
      </c>
      <c r="K2852" t="str">
        <f>VLOOKUP('intouch变量（离散）'!$A2852,基本表格!$G:$Q,9,FALSE)</f>
        <v>None</v>
      </c>
      <c r="L2852">
        <v>1</v>
      </c>
      <c r="M2852" t="s">
        <v>156</v>
      </c>
      <c r="N2852" t="s">
        <v>157</v>
      </c>
      <c r="O2852" t="s">
        <v>158</v>
      </c>
      <c r="P2852" t="str">
        <f>VLOOKUP('intouch变量（离散）'!$A2852,基本表格!$G:$Q,3,FALSE)</f>
        <v>DB100,X650.3</v>
      </c>
      <c r="Q2852" t="str">
        <f>VLOOKUP('intouch变量（离散）'!$A2852,基本表格!$G:$Q,10,FALSE)</f>
        <v>No</v>
      </c>
      <c r="R2852" t="str">
        <f t="shared" si="270"/>
        <v>DB100,X650.3 2122+P2-M3 2#双螺旋运输机A 给定频率 上限保护使能</v>
      </c>
      <c r="S2852">
        <v>0</v>
      </c>
      <c r="T2852">
        <v>0</v>
      </c>
    </row>
    <row r="2853" spans="1:20">
      <c r="A2853" t="s">
        <v>3009</v>
      </c>
      <c r="B2853" s="11" t="str">
        <f t="shared" si="269"/>
        <v>CHPF</v>
      </c>
      <c r="C2853" s="11" t="str">
        <f>VLOOKUP('intouch变量（离散）'!$A2853,基本表格!$G:$Q,2,FALSE)</f>
        <v>2122+P2-M3 2#双螺旋运输机A 给定频率 下限保护使能</v>
      </c>
      <c r="D2853" t="s">
        <v>154</v>
      </c>
      <c r="E2853" t="str">
        <f t="shared" si="265"/>
        <v>Yes</v>
      </c>
      <c r="F2853" t="str">
        <f t="shared" si="266"/>
        <v>900</v>
      </c>
      <c r="G2853" t="s">
        <v>154</v>
      </c>
      <c r="H2853" t="s">
        <v>155</v>
      </c>
      <c r="I2853" t="str">
        <f t="shared" si="267"/>
        <v>禁用</v>
      </c>
      <c r="J2853" t="str">
        <f t="shared" si="268"/>
        <v>启用</v>
      </c>
      <c r="K2853" t="str">
        <f>VLOOKUP('intouch变量（离散）'!$A2853,基本表格!$G:$Q,9,FALSE)</f>
        <v>None</v>
      </c>
      <c r="L2853">
        <v>1</v>
      </c>
      <c r="M2853" t="s">
        <v>156</v>
      </c>
      <c r="N2853" t="s">
        <v>157</v>
      </c>
      <c r="O2853" t="s">
        <v>158</v>
      </c>
      <c r="P2853" t="str">
        <f>VLOOKUP('intouch变量（离散）'!$A2853,基本表格!$G:$Q,3,FALSE)</f>
        <v>DB100,X650.4</v>
      </c>
      <c r="Q2853" t="str">
        <f>VLOOKUP('intouch变量（离散）'!$A2853,基本表格!$G:$Q,10,FALSE)</f>
        <v>No</v>
      </c>
      <c r="R2853" t="str">
        <f t="shared" si="270"/>
        <v>DB100,X650.4 2122+P2-M3 2#双螺旋运输机A 给定频率 下限保护使能</v>
      </c>
      <c r="S2853">
        <v>0</v>
      </c>
      <c r="T2853">
        <v>0</v>
      </c>
    </row>
    <row r="2854" spans="1:20">
      <c r="A2854" t="s">
        <v>3010</v>
      </c>
      <c r="B2854" s="11" t="str">
        <f t="shared" si="269"/>
        <v>CHPF</v>
      </c>
      <c r="C2854" s="11" t="str">
        <f>VLOOKUP('intouch变量（离散）'!$A2854,基本表格!$G:$Q,2,FALSE)</f>
        <v>2122+P2-M3 2#双螺旋运输机A 给定频率 上限报警</v>
      </c>
      <c r="D2854" t="s">
        <v>154</v>
      </c>
      <c r="E2854" t="str">
        <f t="shared" si="265"/>
        <v>No</v>
      </c>
      <c r="F2854" t="str">
        <f t="shared" si="266"/>
        <v>0</v>
      </c>
      <c r="G2854" t="s">
        <v>154</v>
      </c>
      <c r="H2854" t="s">
        <v>155</v>
      </c>
      <c r="I2854" t="str">
        <f t="shared" si="267"/>
        <v/>
      </c>
      <c r="J2854" t="str">
        <f t="shared" si="268"/>
        <v/>
      </c>
      <c r="K2854" t="str">
        <f>VLOOKUP('intouch变量（离散）'!$A2854,基本表格!$G:$Q,9,FALSE)</f>
        <v>None</v>
      </c>
      <c r="L2854">
        <v>1</v>
      </c>
      <c r="M2854" t="s">
        <v>156</v>
      </c>
      <c r="N2854" t="s">
        <v>157</v>
      </c>
      <c r="O2854" t="s">
        <v>158</v>
      </c>
      <c r="P2854" t="str">
        <f>VLOOKUP('intouch变量（离散）'!$A2854,基本表格!$G:$Q,3,FALSE)</f>
        <v>DB100,X650.5</v>
      </c>
      <c r="Q2854" t="str">
        <f>VLOOKUP('intouch变量（离散）'!$A2854,基本表格!$G:$Q,10,FALSE)</f>
        <v>Yes</v>
      </c>
      <c r="R2854" t="str">
        <f t="shared" si="270"/>
        <v>DB100,X650.5 2122+P2-M3 2#双螺旋运输机A 给定频率 上限报警</v>
      </c>
      <c r="S2854">
        <v>0</v>
      </c>
      <c r="T2854">
        <v>0</v>
      </c>
    </row>
    <row r="2855" spans="1:20">
      <c r="A2855" t="s">
        <v>3011</v>
      </c>
      <c r="B2855" s="11" t="str">
        <f t="shared" si="269"/>
        <v>CHPF</v>
      </c>
      <c r="C2855" s="11" t="str">
        <f>VLOOKUP('intouch变量（离散）'!$A2855,基本表格!$G:$Q,2,FALSE)</f>
        <v>2122+P2-M3 2#双螺旋运输机A 给定频率 下限报警</v>
      </c>
      <c r="D2855" t="s">
        <v>154</v>
      </c>
      <c r="E2855" t="str">
        <f t="shared" si="265"/>
        <v>No</v>
      </c>
      <c r="F2855" t="str">
        <f t="shared" si="266"/>
        <v>0</v>
      </c>
      <c r="G2855" t="s">
        <v>154</v>
      </c>
      <c r="H2855" t="s">
        <v>155</v>
      </c>
      <c r="I2855" t="str">
        <f t="shared" si="267"/>
        <v/>
      </c>
      <c r="J2855" t="str">
        <f t="shared" si="268"/>
        <v/>
      </c>
      <c r="K2855" t="str">
        <f>VLOOKUP('intouch变量（离散）'!$A2855,基本表格!$G:$Q,9,FALSE)</f>
        <v>None</v>
      </c>
      <c r="L2855">
        <v>1</v>
      </c>
      <c r="M2855" t="s">
        <v>156</v>
      </c>
      <c r="N2855" t="s">
        <v>157</v>
      </c>
      <c r="O2855" t="s">
        <v>158</v>
      </c>
      <c r="P2855" t="str">
        <f>VLOOKUP('intouch变量（离散）'!$A2855,基本表格!$G:$Q,3,FALSE)</f>
        <v>DB100,X650.6</v>
      </c>
      <c r="Q2855" t="str">
        <f>VLOOKUP('intouch变量（离散）'!$A2855,基本表格!$G:$Q,10,FALSE)</f>
        <v>Yes</v>
      </c>
      <c r="R2855" t="str">
        <f t="shared" si="270"/>
        <v>DB100,X650.6 2122+P2-M3 2#双螺旋运输机A 给定频率 下限报警</v>
      </c>
      <c r="S2855">
        <v>0</v>
      </c>
      <c r="T2855">
        <v>0</v>
      </c>
    </row>
    <row r="2856" spans="1:20">
      <c r="A2856" t="s">
        <v>3012</v>
      </c>
      <c r="B2856" s="11" t="str">
        <f t="shared" si="269"/>
        <v>CHPF</v>
      </c>
      <c r="C2856" s="11" t="str">
        <f>VLOOKUP('intouch变量（离散）'!$A2856,基本表格!$G:$Q,2,FALSE)</f>
        <v>2122+P2-M3 2#双螺旋运输机A 给定频率 上上限报警</v>
      </c>
      <c r="D2856" t="s">
        <v>154</v>
      </c>
      <c r="E2856" t="str">
        <f t="shared" si="265"/>
        <v>No</v>
      </c>
      <c r="F2856" t="str">
        <f t="shared" si="266"/>
        <v>0</v>
      </c>
      <c r="G2856" t="s">
        <v>154</v>
      </c>
      <c r="H2856" t="s">
        <v>155</v>
      </c>
      <c r="I2856" t="str">
        <f t="shared" si="267"/>
        <v/>
      </c>
      <c r="J2856" t="str">
        <f t="shared" si="268"/>
        <v/>
      </c>
      <c r="K2856" t="str">
        <f>VLOOKUP('intouch变量（离散）'!$A2856,基本表格!$G:$Q,9,FALSE)</f>
        <v>On</v>
      </c>
      <c r="L2856">
        <v>1</v>
      </c>
      <c r="M2856" t="s">
        <v>156</v>
      </c>
      <c r="N2856" t="s">
        <v>157</v>
      </c>
      <c r="O2856" t="s">
        <v>158</v>
      </c>
      <c r="P2856" t="str">
        <f>VLOOKUP('intouch变量（离散）'!$A2856,基本表格!$G:$Q,3,FALSE)</f>
        <v>DB100,X650.7</v>
      </c>
      <c r="Q2856" t="str">
        <f>VLOOKUP('intouch变量（离散）'!$A2856,基本表格!$G:$Q,10,FALSE)</f>
        <v>Yes</v>
      </c>
      <c r="R2856" t="str">
        <f t="shared" si="270"/>
        <v>DB100,X650.7 2122+P2-M3 2#双螺旋运输机A 给定频率 上上限报警</v>
      </c>
      <c r="S2856">
        <v>0</v>
      </c>
      <c r="T2856">
        <v>0</v>
      </c>
    </row>
    <row r="2857" spans="1:20">
      <c r="A2857" t="s">
        <v>3013</v>
      </c>
      <c r="B2857" s="11" t="str">
        <f t="shared" si="269"/>
        <v>CHPF</v>
      </c>
      <c r="C2857" s="11" t="str">
        <f>VLOOKUP('intouch变量（离散）'!$A2857,基本表格!$G:$Q,2,FALSE)</f>
        <v>2122+P2-M3 2#双螺旋运输机A 给定频率 下下限报警</v>
      </c>
      <c r="D2857" t="s">
        <v>154</v>
      </c>
      <c r="E2857" t="str">
        <f t="shared" si="265"/>
        <v>No</v>
      </c>
      <c r="F2857" t="str">
        <f t="shared" si="266"/>
        <v>0</v>
      </c>
      <c r="G2857" t="s">
        <v>154</v>
      </c>
      <c r="H2857" t="s">
        <v>155</v>
      </c>
      <c r="I2857" t="str">
        <f t="shared" si="267"/>
        <v/>
      </c>
      <c r="J2857" t="str">
        <f t="shared" si="268"/>
        <v/>
      </c>
      <c r="K2857" t="str">
        <f>VLOOKUP('intouch变量（离散）'!$A2857,基本表格!$G:$Q,9,FALSE)</f>
        <v>On</v>
      </c>
      <c r="L2857">
        <v>1</v>
      </c>
      <c r="M2857" t="s">
        <v>156</v>
      </c>
      <c r="N2857" t="s">
        <v>157</v>
      </c>
      <c r="O2857" t="s">
        <v>158</v>
      </c>
      <c r="P2857" t="str">
        <f>VLOOKUP('intouch变量（离散）'!$A2857,基本表格!$G:$Q,3,FALSE)</f>
        <v>DB100,X651.0</v>
      </c>
      <c r="Q2857" t="str">
        <f>VLOOKUP('intouch变量（离散）'!$A2857,基本表格!$G:$Q,10,FALSE)</f>
        <v>Yes</v>
      </c>
      <c r="R2857" t="str">
        <f t="shared" si="270"/>
        <v>DB100,X651.0 2122+P2-M3 2#双螺旋运输机A 给定频率 下下限报警</v>
      </c>
      <c r="S2857">
        <v>0</v>
      </c>
      <c r="T2857">
        <v>0</v>
      </c>
    </row>
    <row r="2858" spans="1:20">
      <c r="A2858" t="s">
        <v>3014</v>
      </c>
      <c r="B2858" s="11" t="str">
        <f t="shared" si="269"/>
        <v>CHPF</v>
      </c>
      <c r="C2858" s="11" t="str">
        <f>VLOOKUP('intouch变量（离散）'!$A2858,基本表格!$G:$Q,2,FALSE)</f>
        <v>2122+P2-M3 2#双螺旋运输机A 给定频率 极限报警</v>
      </c>
      <c r="D2858" t="s">
        <v>154</v>
      </c>
      <c r="E2858" t="str">
        <f t="shared" si="265"/>
        <v>No</v>
      </c>
      <c r="F2858" t="str">
        <f t="shared" si="266"/>
        <v>0</v>
      </c>
      <c r="G2858" t="s">
        <v>154</v>
      </c>
      <c r="H2858" t="s">
        <v>155</v>
      </c>
      <c r="I2858" t="str">
        <f t="shared" si="267"/>
        <v/>
      </c>
      <c r="J2858" t="str">
        <f t="shared" si="268"/>
        <v/>
      </c>
      <c r="K2858" t="str">
        <f>VLOOKUP('intouch变量（离散）'!$A2858,基本表格!$G:$Q,9,FALSE)</f>
        <v>On</v>
      </c>
      <c r="L2858">
        <v>1</v>
      </c>
      <c r="M2858" t="s">
        <v>156</v>
      </c>
      <c r="N2858" t="s">
        <v>157</v>
      </c>
      <c r="O2858" t="s">
        <v>158</v>
      </c>
      <c r="P2858" t="str">
        <f>VLOOKUP('intouch变量（离散）'!$A2858,基本表格!$G:$Q,3,FALSE)</f>
        <v>DB100,X651.1</v>
      </c>
      <c r="Q2858" t="str">
        <f>VLOOKUP('intouch变量（离散）'!$A2858,基本表格!$G:$Q,10,FALSE)</f>
        <v>Yes</v>
      </c>
      <c r="R2858" t="str">
        <f t="shared" si="270"/>
        <v>DB100,X651.1 2122+P2-M3 2#双螺旋运输机A 给定频率 极限报警</v>
      </c>
      <c r="S2858">
        <v>0</v>
      </c>
      <c r="T2858">
        <v>0</v>
      </c>
    </row>
    <row r="2859" spans="1:20">
      <c r="A2859" t="s">
        <v>3015</v>
      </c>
      <c r="B2859" s="11" t="str">
        <f t="shared" si="269"/>
        <v>CHPF</v>
      </c>
      <c r="C2859" s="11" t="str">
        <f>VLOOKUP('intouch变量（离散）'!$A2859,基本表格!$G:$Q,2,FALSE)</f>
        <v>2122+P2-M3 2#双螺旋运输机A 给定频率 传感器断线报警</v>
      </c>
      <c r="D2859" t="s">
        <v>154</v>
      </c>
      <c r="E2859" t="str">
        <f t="shared" si="265"/>
        <v>No</v>
      </c>
      <c r="F2859" t="str">
        <f t="shared" si="266"/>
        <v>0</v>
      </c>
      <c r="G2859" t="s">
        <v>154</v>
      </c>
      <c r="H2859" t="s">
        <v>155</v>
      </c>
      <c r="I2859" t="str">
        <f t="shared" si="267"/>
        <v/>
      </c>
      <c r="J2859" t="str">
        <f t="shared" si="268"/>
        <v/>
      </c>
      <c r="K2859" t="str">
        <f>VLOOKUP('intouch变量（离散）'!$A2859,基本表格!$G:$Q,9,FALSE)</f>
        <v>On</v>
      </c>
      <c r="L2859">
        <v>1</v>
      </c>
      <c r="M2859" t="s">
        <v>156</v>
      </c>
      <c r="N2859" t="s">
        <v>157</v>
      </c>
      <c r="O2859" t="s">
        <v>158</v>
      </c>
      <c r="P2859" t="str">
        <f>VLOOKUP('intouch变量（离散）'!$A2859,基本表格!$G:$Q,3,FALSE)</f>
        <v>DB100,X651.2</v>
      </c>
      <c r="Q2859" t="str">
        <f>VLOOKUP('intouch变量（离散）'!$A2859,基本表格!$G:$Q,10,FALSE)</f>
        <v>Yes</v>
      </c>
      <c r="R2859" t="str">
        <f t="shared" si="270"/>
        <v>DB100,X651.2 2122+P2-M3 2#双螺旋运输机A 给定频率 传感器断线报警</v>
      </c>
      <c r="S2859">
        <v>0</v>
      </c>
      <c r="T2859">
        <v>0</v>
      </c>
    </row>
    <row r="2860" spans="1:20">
      <c r="A2860" t="s">
        <v>3016</v>
      </c>
      <c r="B2860" s="11" t="str">
        <f t="shared" si="269"/>
        <v>CHPF</v>
      </c>
      <c r="C2860" s="11" t="str">
        <f>VLOOKUP('intouch变量（离散）'!$A2860,基本表格!$G:$Q,2,FALSE)</f>
        <v>2122+P2-M3 2#双螺旋运输机A 反馈频率 上限保护使能</v>
      </c>
      <c r="D2860" t="s">
        <v>154</v>
      </c>
      <c r="E2860" t="str">
        <f t="shared" si="265"/>
        <v>Yes</v>
      </c>
      <c r="F2860" t="str">
        <f t="shared" si="266"/>
        <v>900</v>
      </c>
      <c r="G2860" t="s">
        <v>154</v>
      </c>
      <c r="H2860" t="s">
        <v>155</v>
      </c>
      <c r="I2860" t="str">
        <f t="shared" si="267"/>
        <v>禁用</v>
      </c>
      <c r="J2860" t="str">
        <f t="shared" si="268"/>
        <v>启用</v>
      </c>
      <c r="K2860" t="str">
        <f>VLOOKUP('intouch变量（离散）'!$A2860,基本表格!$G:$Q,9,FALSE)</f>
        <v>None</v>
      </c>
      <c r="L2860">
        <v>1</v>
      </c>
      <c r="M2860" t="s">
        <v>156</v>
      </c>
      <c r="N2860" t="s">
        <v>157</v>
      </c>
      <c r="O2860" t="s">
        <v>158</v>
      </c>
      <c r="P2860" t="str">
        <f>VLOOKUP('intouch变量（离散）'!$A2860,基本表格!$G:$Q,3,FALSE)</f>
        <v>DB100,X700.3</v>
      </c>
      <c r="Q2860" t="str">
        <f>VLOOKUP('intouch变量（离散）'!$A2860,基本表格!$G:$Q,10,FALSE)</f>
        <v>No</v>
      </c>
      <c r="R2860" t="str">
        <f t="shared" si="270"/>
        <v>DB100,X700.3 2122+P2-M3 2#双螺旋运输机A 反馈频率 上限保护使能</v>
      </c>
      <c r="S2860">
        <v>0</v>
      </c>
      <c r="T2860">
        <v>0</v>
      </c>
    </row>
    <row r="2861" spans="1:20">
      <c r="A2861" t="s">
        <v>3017</v>
      </c>
      <c r="B2861" s="11" t="str">
        <f t="shared" si="269"/>
        <v>CHPF</v>
      </c>
      <c r="C2861" s="11" t="str">
        <f>VLOOKUP('intouch变量（离散）'!$A2861,基本表格!$G:$Q,2,FALSE)</f>
        <v>2122+P2-M3 2#双螺旋运输机A 反馈频率 下限保护使能</v>
      </c>
      <c r="D2861" t="s">
        <v>154</v>
      </c>
      <c r="E2861" t="str">
        <f t="shared" si="265"/>
        <v>Yes</v>
      </c>
      <c r="F2861" t="str">
        <f t="shared" si="266"/>
        <v>900</v>
      </c>
      <c r="G2861" t="s">
        <v>154</v>
      </c>
      <c r="H2861" t="s">
        <v>155</v>
      </c>
      <c r="I2861" t="str">
        <f t="shared" si="267"/>
        <v>禁用</v>
      </c>
      <c r="J2861" t="str">
        <f t="shared" si="268"/>
        <v>启用</v>
      </c>
      <c r="K2861" t="str">
        <f>VLOOKUP('intouch变量（离散）'!$A2861,基本表格!$G:$Q,9,FALSE)</f>
        <v>None</v>
      </c>
      <c r="L2861">
        <v>1</v>
      </c>
      <c r="M2861" t="s">
        <v>156</v>
      </c>
      <c r="N2861" t="s">
        <v>157</v>
      </c>
      <c r="O2861" t="s">
        <v>158</v>
      </c>
      <c r="P2861" t="str">
        <f>VLOOKUP('intouch变量（离散）'!$A2861,基本表格!$G:$Q,3,FALSE)</f>
        <v>DB100,X700.4</v>
      </c>
      <c r="Q2861" t="str">
        <f>VLOOKUP('intouch变量（离散）'!$A2861,基本表格!$G:$Q,10,FALSE)</f>
        <v>No</v>
      </c>
      <c r="R2861" t="str">
        <f t="shared" si="270"/>
        <v>DB100,X700.4 2122+P2-M3 2#双螺旋运输机A 反馈频率 下限保护使能</v>
      </c>
      <c r="S2861">
        <v>0</v>
      </c>
      <c r="T2861">
        <v>0</v>
      </c>
    </row>
    <row r="2862" spans="1:20">
      <c r="A2862" t="s">
        <v>3018</v>
      </c>
      <c r="B2862" s="11" t="str">
        <f t="shared" si="269"/>
        <v>CHPF</v>
      </c>
      <c r="C2862" s="11" t="str">
        <f>VLOOKUP('intouch变量（离散）'!$A2862,基本表格!$G:$Q,2,FALSE)</f>
        <v>2122+P2-M3 2#双螺旋运输机A 反馈频率 上限报警</v>
      </c>
      <c r="D2862" t="s">
        <v>154</v>
      </c>
      <c r="E2862" t="str">
        <f t="shared" si="265"/>
        <v>No</v>
      </c>
      <c r="F2862" t="str">
        <f t="shared" si="266"/>
        <v>0</v>
      </c>
      <c r="G2862" t="s">
        <v>154</v>
      </c>
      <c r="H2862" t="s">
        <v>155</v>
      </c>
      <c r="I2862" t="str">
        <f t="shared" si="267"/>
        <v/>
      </c>
      <c r="J2862" t="str">
        <f t="shared" si="268"/>
        <v/>
      </c>
      <c r="K2862" t="str">
        <f>VLOOKUP('intouch变量（离散）'!$A2862,基本表格!$G:$Q,9,FALSE)</f>
        <v>None</v>
      </c>
      <c r="L2862">
        <v>1</v>
      </c>
      <c r="M2862" t="s">
        <v>156</v>
      </c>
      <c r="N2862" t="s">
        <v>157</v>
      </c>
      <c r="O2862" t="s">
        <v>158</v>
      </c>
      <c r="P2862" t="str">
        <f>VLOOKUP('intouch变量（离散）'!$A2862,基本表格!$G:$Q,3,FALSE)</f>
        <v>DB100,X700.5</v>
      </c>
      <c r="Q2862" t="str">
        <f>VLOOKUP('intouch变量（离散）'!$A2862,基本表格!$G:$Q,10,FALSE)</f>
        <v>Yes</v>
      </c>
      <c r="R2862" t="str">
        <f t="shared" si="270"/>
        <v>DB100,X700.5 2122+P2-M3 2#双螺旋运输机A 反馈频率 上限报警</v>
      </c>
      <c r="S2862">
        <v>0</v>
      </c>
      <c r="T2862">
        <v>0</v>
      </c>
    </row>
    <row r="2863" spans="1:20">
      <c r="A2863" t="s">
        <v>3019</v>
      </c>
      <c r="B2863" s="11" t="str">
        <f t="shared" si="269"/>
        <v>CHPF</v>
      </c>
      <c r="C2863" s="11" t="str">
        <f>VLOOKUP('intouch变量（离散）'!$A2863,基本表格!$G:$Q,2,FALSE)</f>
        <v>2122+P2-M3 2#双螺旋运输机A 反馈频率 下限报警</v>
      </c>
      <c r="D2863" t="s">
        <v>154</v>
      </c>
      <c r="E2863" t="str">
        <f t="shared" si="265"/>
        <v>No</v>
      </c>
      <c r="F2863" t="str">
        <f t="shared" si="266"/>
        <v>0</v>
      </c>
      <c r="G2863" t="s">
        <v>154</v>
      </c>
      <c r="H2863" t="s">
        <v>155</v>
      </c>
      <c r="I2863" t="str">
        <f t="shared" si="267"/>
        <v/>
      </c>
      <c r="J2863" t="str">
        <f t="shared" si="268"/>
        <v/>
      </c>
      <c r="K2863" t="str">
        <f>VLOOKUP('intouch变量（离散）'!$A2863,基本表格!$G:$Q,9,FALSE)</f>
        <v>None</v>
      </c>
      <c r="L2863">
        <v>1</v>
      </c>
      <c r="M2863" t="s">
        <v>156</v>
      </c>
      <c r="N2863" t="s">
        <v>157</v>
      </c>
      <c r="O2863" t="s">
        <v>158</v>
      </c>
      <c r="P2863" t="str">
        <f>VLOOKUP('intouch变量（离散）'!$A2863,基本表格!$G:$Q,3,FALSE)</f>
        <v>DB100,X700.6</v>
      </c>
      <c r="Q2863" t="str">
        <f>VLOOKUP('intouch变量（离散）'!$A2863,基本表格!$G:$Q,10,FALSE)</f>
        <v>Yes</v>
      </c>
      <c r="R2863" t="str">
        <f t="shared" si="270"/>
        <v>DB100,X700.6 2122+P2-M3 2#双螺旋运输机A 反馈频率 下限报警</v>
      </c>
      <c r="S2863">
        <v>0</v>
      </c>
      <c r="T2863">
        <v>0</v>
      </c>
    </row>
    <row r="2864" spans="1:20">
      <c r="A2864" t="s">
        <v>3020</v>
      </c>
      <c r="B2864" s="11" t="str">
        <f t="shared" si="269"/>
        <v>CHPF</v>
      </c>
      <c r="C2864" s="11" t="str">
        <f>VLOOKUP('intouch变量（离散）'!$A2864,基本表格!$G:$Q,2,FALSE)</f>
        <v>2122+P2-M3 2#双螺旋运输机A 反馈频率 上上限报警</v>
      </c>
      <c r="D2864" t="s">
        <v>154</v>
      </c>
      <c r="E2864" t="str">
        <f t="shared" si="265"/>
        <v>No</v>
      </c>
      <c r="F2864" t="str">
        <f t="shared" si="266"/>
        <v>0</v>
      </c>
      <c r="G2864" t="s">
        <v>154</v>
      </c>
      <c r="H2864" t="s">
        <v>155</v>
      </c>
      <c r="I2864" t="str">
        <f t="shared" si="267"/>
        <v/>
      </c>
      <c r="J2864" t="str">
        <f t="shared" si="268"/>
        <v/>
      </c>
      <c r="K2864" t="str">
        <f>VLOOKUP('intouch变量（离散）'!$A2864,基本表格!$G:$Q,9,FALSE)</f>
        <v>On</v>
      </c>
      <c r="L2864">
        <v>1</v>
      </c>
      <c r="M2864" t="s">
        <v>156</v>
      </c>
      <c r="N2864" t="s">
        <v>157</v>
      </c>
      <c r="O2864" t="s">
        <v>158</v>
      </c>
      <c r="P2864" t="str">
        <f>VLOOKUP('intouch变量（离散）'!$A2864,基本表格!$G:$Q,3,FALSE)</f>
        <v>DB100,X700.7</v>
      </c>
      <c r="Q2864" t="str">
        <f>VLOOKUP('intouch变量（离散）'!$A2864,基本表格!$G:$Q,10,FALSE)</f>
        <v>Yes</v>
      </c>
      <c r="R2864" t="str">
        <f t="shared" si="270"/>
        <v>DB100,X700.7 2122+P2-M3 2#双螺旋运输机A 反馈频率 上上限报警</v>
      </c>
      <c r="S2864">
        <v>0</v>
      </c>
      <c r="T2864">
        <v>0</v>
      </c>
    </row>
    <row r="2865" spans="1:20">
      <c r="A2865" t="s">
        <v>3021</v>
      </c>
      <c r="B2865" s="11" t="str">
        <f t="shared" si="269"/>
        <v>CHPF</v>
      </c>
      <c r="C2865" s="11" t="str">
        <f>VLOOKUP('intouch变量（离散）'!$A2865,基本表格!$G:$Q,2,FALSE)</f>
        <v>2122+P2-M3 2#双螺旋运输机A 反馈频率 下下限报警</v>
      </c>
      <c r="D2865" t="s">
        <v>154</v>
      </c>
      <c r="E2865" t="str">
        <f t="shared" si="265"/>
        <v>No</v>
      </c>
      <c r="F2865" t="str">
        <f t="shared" si="266"/>
        <v>0</v>
      </c>
      <c r="G2865" t="s">
        <v>154</v>
      </c>
      <c r="H2865" t="s">
        <v>155</v>
      </c>
      <c r="I2865" t="str">
        <f t="shared" si="267"/>
        <v/>
      </c>
      <c r="J2865" t="str">
        <f t="shared" si="268"/>
        <v/>
      </c>
      <c r="K2865" t="str">
        <f>VLOOKUP('intouch变量（离散）'!$A2865,基本表格!$G:$Q,9,FALSE)</f>
        <v>On</v>
      </c>
      <c r="L2865">
        <v>1</v>
      </c>
      <c r="M2865" t="s">
        <v>156</v>
      </c>
      <c r="N2865" t="s">
        <v>157</v>
      </c>
      <c r="O2865" t="s">
        <v>158</v>
      </c>
      <c r="P2865" t="str">
        <f>VLOOKUP('intouch变量（离散）'!$A2865,基本表格!$G:$Q,3,FALSE)</f>
        <v>DB100,X701.0</v>
      </c>
      <c r="Q2865" t="str">
        <f>VLOOKUP('intouch变量（离散）'!$A2865,基本表格!$G:$Q,10,FALSE)</f>
        <v>Yes</v>
      </c>
      <c r="R2865" t="str">
        <f t="shared" si="270"/>
        <v>DB100,X701.0 2122+P2-M3 2#双螺旋运输机A 反馈频率 下下限报警</v>
      </c>
      <c r="S2865">
        <v>0</v>
      </c>
      <c r="T2865">
        <v>0</v>
      </c>
    </row>
    <row r="2866" spans="1:20">
      <c r="A2866" t="s">
        <v>3022</v>
      </c>
      <c r="B2866" s="11" t="str">
        <f t="shared" si="269"/>
        <v>CHPF</v>
      </c>
      <c r="C2866" s="11" t="str">
        <f>VLOOKUP('intouch变量（离散）'!$A2866,基本表格!$G:$Q,2,FALSE)</f>
        <v>2122+P2-M3 2#双螺旋运输机A 反馈频率 极限报警</v>
      </c>
      <c r="D2866" t="s">
        <v>154</v>
      </c>
      <c r="E2866" t="str">
        <f t="shared" si="265"/>
        <v>No</v>
      </c>
      <c r="F2866" t="str">
        <f t="shared" si="266"/>
        <v>0</v>
      </c>
      <c r="G2866" t="s">
        <v>154</v>
      </c>
      <c r="H2866" t="s">
        <v>155</v>
      </c>
      <c r="I2866" t="str">
        <f t="shared" si="267"/>
        <v/>
      </c>
      <c r="J2866" t="str">
        <f t="shared" si="268"/>
        <v/>
      </c>
      <c r="K2866" t="str">
        <f>VLOOKUP('intouch变量（离散）'!$A2866,基本表格!$G:$Q,9,FALSE)</f>
        <v>On</v>
      </c>
      <c r="L2866">
        <v>1</v>
      </c>
      <c r="M2866" t="s">
        <v>156</v>
      </c>
      <c r="N2866" t="s">
        <v>157</v>
      </c>
      <c r="O2866" t="s">
        <v>158</v>
      </c>
      <c r="P2866" t="str">
        <f>VLOOKUP('intouch变量（离散）'!$A2866,基本表格!$G:$Q,3,FALSE)</f>
        <v>DB100,X701.1</v>
      </c>
      <c r="Q2866" t="str">
        <f>VLOOKUP('intouch变量（离散）'!$A2866,基本表格!$G:$Q,10,FALSE)</f>
        <v>Yes</v>
      </c>
      <c r="R2866" t="str">
        <f t="shared" si="270"/>
        <v>DB100,X701.1 2122+P2-M3 2#双螺旋运输机A 反馈频率 极限报警</v>
      </c>
      <c r="S2866">
        <v>0</v>
      </c>
      <c r="T2866">
        <v>0</v>
      </c>
    </row>
    <row r="2867" spans="1:20">
      <c r="A2867" t="s">
        <v>3023</v>
      </c>
      <c r="B2867" s="11" t="str">
        <f t="shared" si="269"/>
        <v>CHPF</v>
      </c>
      <c r="C2867" s="11" t="str">
        <f>VLOOKUP('intouch变量（离散）'!$A2867,基本表格!$G:$Q,2,FALSE)</f>
        <v>2122+P2-M3 2#双螺旋运输机A 反馈频率 传感器断线报警</v>
      </c>
      <c r="D2867" t="s">
        <v>154</v>
      </c>
      <c r="E2867" t="str">
        <f t="shared" si="265"/>
        <v>No</v>
      </c>
      <c r="F2867" t="str">
        <f t="shared" si="266"/>
        <v>0</v>
      </c>
      <c r="G2867" t="s">
        <v>154</v>
      </c>
      <c r="H2867" t="s">
        <v>155</v>
      </c>
      <c r="I2867" t="str">
        <f t="shared" si="267"/>
        <v/>
      </c>
      <c r="J2867" t="str">
        <f t="shared" si="268"/>
        <v/>
      </c>
      <c r="K2867" t="str">
        <f>VLOOKUP('intouch变量（离散）'!$A2867,基本表格!$G:$Q,9,FALSE)</f>
        <v>On</v>
      </c>
      <c r="L2867">
        <v>1</v>
      </c>
      <c r="M2867" t="s">
        <v>156</v>
      </c>
      <c r="N2867" t="s">
        <v>157</v>
      </c>
      <c r="O2867" t="s">
        <v>158</v>
      </c>
      <c r="P2867" t="str">
        <f>VLOOKUP('intouch变量（离散）'!$A2867,基本表格!$G:$Q,3,FALSE)</f>
        <v>DB100,X701.2</v>
      </c>
      <c r="Q2867" t="str">
        <f>VLOOKUP('intouch变量（离散）'!$A2867,基本表格!$G:$Q,10,FALSE)</f>
        <v>Yes</v>
      </c>
      <c r="R2867" t="str">
        <f t="shared" si="270"/>
        <v>DB100,X701.2 2122+P2-M3 2#双螺旋运输机A 反馈频率 传感器断线报警</v>
      </c>
      <c r="S2867">
        <v>0</v>
      </c>
      <c r="T2867">
        <v>0</v>
      </c>
    </row>
    <row r="2868" spans="1:20">
      <c r="A2868" t="s">
        <v>3024</v>
      </c>
      <c r="B2868" s="11" t="str">
        <f t="shared" si="269"/>
        <v>CHPF</v>
      </c>
      <c r="C2868" s="11" t="str">
        <f>VLOOKUP('intouch变量（离散）'!$A2868,基本表格!$G:$Q,2,FALSE)</f>
        <v>2122+P2-M3 2#双螺旋运输机A 变频器通讯 备妥（不能与正转信号使用同一个）</v>
      </c>
      <c r="D2868" t="s">
        <v>154</v>
      </c>
      <c r="E2868" t="str">
        <f t="shared" si="265"/>
        <v>No</v>
      </c>
      <c r="F2868" t="str">
        <f t="shared" si="266"/>
        <v>0</v>
      </c>
      <c r="G2868" t="s">
        <v>154</v>
      </c>
      <c r="H2868" t="s">
        <v>155</v>
      </c>
      <c r="I2868" t="str">
        <f t="shared" si="267"/>
        <v/>
      </c>
      <c r="J2868" t="str">
        <f t="shared" si="268"/>
        <v/>
      </c>
      <c r="K2868" t="str">
        <f>VLOOKUP('intouch变量（离散）'!$A2868,基本表格!$G:$Q,9,FALSE)</f>
        <v>None</v>
      </c>
      <c r="L2868">
        <v>1</v>
      </c>
      <c r="M2868" t="s">
        <v>156</v>
      </c>
      <c r="N2868" t="s">
        <v>157</v>
      </c>
      <c r="O2868" t="s">
        <v>158</v>
      </c>
      <c r="P2868" t="str">
        <f>VLOOKUP('intouch变量（离散）'!$A2868,基本表格!$G:$Q,3,FALSE)</f>
        <v>DB100,X750.0</v>
      </c>
      <c r="Q2868" t="str">
        <f>VLOOKUP('intouch变量（离散）'!$A2868,基本表格!$G:$Q,10,FALSE)</f>
        <v>Yes</v>
      </c>
      <c r="R2868" t="str">
        <f t="shared" si="270"/>
        <v>DB100,X750.0 2122+P2-M3 2#双螺旋运输机A 变频器通讯 备妥（不能与正转信号使用同一个）</v>
      </c>
      <c r="S2868">
        <v>0</v>
      </c>
      <c r="T2868">
        <v>0</v>
      </c>
    </row>
    <row r="2869" spans="1:20">
      <c r="A2869" t="s">
        <v>3025</v>
      </c>
      <c r="B2869" s="11" t="str">
        <f t="shared" si="269"/>
        <v>CHPF</v>
      </c>
      <c r="C2869" s="11" t="str">
        <f>VLOOKUP('intouch变量（离散）'!$A2869,基本表格!$G:$Q,2,FALSE)</f>
        <v>2122+P2-M3 2#双螺旋运输机A 变频器通讯 正转</v>
      </c>
      <c r="D2869" t="s">
        <v>154</v>
      </c>
      <c r="E2869" t="str">
        <f t="shared" si="265"/>
        <v>No</v>
      </c>
      <c r="F2869" t="str">
        <f t="shared" si="266"/>
        <v>0</v>
      </c>
      <c r="G2869" t="s">
        <v>154</v>
      </c>
      <c r="H2869" t="s">
        <v>155</v>
      </c>
      <c r="I2869" t="str">
        <f t="shared" si="267"/>
        <v/>
      </c>
      <c r="J2869" t="str">
        <f t="shared" si="268"/>
        <v/>
      </c>
      <c r="K2869" t="str">
        <f>VLOOKUP('intouch变量（离散）'!$A2869,基本表格!$G:$Q,9,FALSE)</f>
        <v>None</v>
      </c>
      <c r="L2869">
        <v>1</v>
      </c>
      <c r="M2869" t="s">
        <v>156</v>
      </c>
      <c r="N2869" t="s">
        <v>157</v>
      </c>
      <c r="O2869" t="s">
        <v>158</v>
      </c>
      <c r="P2869" t="str">
        <f>VLOOKUP('intouch变量（离散）'!$A2869,基本表格!$G:$Q,3,FALSE)</f>
        <v>DB100,X750.1</v>
      </c>
      <c r="Q2869" t="str">
        <f>VLOOKUP('intouch变量（离散）'!$A2869,基本表格!$G:$Q,10,FALSE)</f>
        <v>Yes</v>
      </c>
      <c r="R2869" t="str">
        <f t="shared" si="270"/>
        <v>DB100,X750.1 2122+P2-M3 2#双螺旋运输机A 变频器通讯 正转</v>
      </c>
      <c r="S2869">
        <v>0</v>
      </c>
      <c r="T2869">
        <v>0</v>
      </c>
    </row>
    <row r="2870" spans="1:20">
      <c r="A2870" t="s">
        <v>3026</v>
      </c>
      <c r="B2870" s="11" t="str">
        <f t="shared" si="269"/>
        <v>CHPF</v>
      </c>
      <c r="C2870" s="11" t="str">
        <f>VLOOKUP('intouch变量（离散）'!$A2870,基本表格!$G:$Q,2,FALSE)</f>
        <v>2122+P2-M3 2#双螺旋运输机A 变频器通讯 反转</v>
      </c>
      <c r="D2870" t="s">
        <v>154</v>
      </c>
      <c r="E2870" t="str">
        <f t="shared" si="265"/>
        <v>No</v>
      </c>
      <c r="F2870" t="str">
        <f t="shared" si="266"/>
        <v>0</v>
      </c>
      <c r="G2870" t="s">
        <v>154</v>
      </c>
      <c r="H2870" t="s">
        <v>155</v>
      </c>
      <c r="I2870" t="str">
        <f t="shared" si="267"/>
        <v/>
      </c>
      <c r="J2870" t="str">
        <f t="shared" si="268"/>
        <v/>
      </c>
      <c r="K2870" t="str">
        <f>VLOOKUP('intouch变量（离散）'!$A2870,基本表格!$G:$Q,9,FALSE)</f>
        <v>None</v>
      </c>
      <c r="L2870">
        <v>1</v>
      </c>
      <c r="M2870" t="s">
        <v>156</v>
      </c>
      <c r="N2870" t="s">
        <v>157</v>
      </c>
      <c r="O2870" t="s">
        <v>158</v>
      </c>
      <c r="P2870" t="str">
        <f>VLOOKUP('intouch变量（离散）'!$A2870,基本表格!$G:$Q,3,FALSE)</f>
        <v>DB100,X750.2</v>
      </c>
      <c r="Q2870" t="str">
        <f>VLOOKUP('intouch变量（离散）'!$A2870,基本表格!$G:$Q,10,FALSE)</f>
        <v>Yes</v>
      </c>
      <c r="R2870" t="str">
        <f t="shared" si="270"/>
        <v>DB100,X750.2 2122+P2-M3 2#双螺旋运输机A 变频器通讯 反转</v>
      </c>
      <c r="S2870">
        <v>0</v>
      </c>
      <c r="T2870">
        <v>0</v>
      </c>
    </row>
    <row r="2871" spans="1:20">
      <c r="A2871" t="s">
        <v>3027</v>
      </c>
      <c r="B2871" s="11" t="str">
        <f t="shared" si="269"/>
        <v>CHPF</v>
      </c>
      <c r="C2871" s="11" t="str">
        <f>VLOOKUP('intouch变量（离散）'!$A2871,基本表格!$G:$Q,2,FALSE)</f>
        <v>2122+P2-M3 2#双螺旋运输机A 变频器通讯 故障复位</v>
      </c>
      <c r="D2871" t="s">
        <v>154</v>
      </c>
      <c r="E2871" t="str">
        <f t="shared" si="265"/>
        <v>No</v>
      </c>
      <c r="F2871" t="str">
        <f t="shared" si="266"/>
        <v>0</v>
      </c>
      <c r="G2871" t="s">
        <v>154</v>
      </c>
      <c r="H2871" t="s">
        <v>155</v>
      </c>
      <c r="I2871" t="str">
        <f t="shared" si="267"/>
        <v/>
      </c>
      <c r="J2871" t="str">
        <f t="shared" si="268"/>
        <v/>
      </c>
      <c r="K2871" t="str">
        <f>VLOOKUP('intouch变量（离散）'!$A2871,基本表格!$G:$Q,9,FALSE)</f>
        <v>None</v>
      </c>
      <c r="L2871">
        <v>1</v>
      </c>
      <c r="M2871" t="s">
        <v>156</v>
      </c>
      <c r="N2871" t="s">
        <v>157</v>
      </c>
      <c r="O2871" t="s">
        <v>158</v>
      </c>
      <c r="P2871" t="str">
        <f>VLOOKUP('intouch变量（离散）'!$A2871,基本表格!$G:$Q,3,FALSE)</f>
        <v>DB100,X750.3</v>
      </c>
      <c r="Q2871" t="str">
        <f>VLOOKUP('intouch变量（离散）'!$A2871,基本表格!$G:$Q,10,FALSE)</f>
        <v>No</v>
      </c>
      <c r="R2871" t="str">
        <f t="shared" si="270"/>
        <v>DB100,X750.3 2122+P2-M3 2#双螺旋运输机A 变频器通讯 故障复位</v>
      </c>
      <c r="S2871">
        <v>0</v>
      </c>
      <c r="T2871">
        <v>0</v>
      </c>
    </row>
    <row r="2872" spans="1:20">
      <c r="A2872" t="s">
        <v>3028</v>
      </c>
      <c r="B2872" s="11" t="str">
        <f t="shared" si="269"/>
        <v>CHPF</v>
      </c>
      <c r="C2872" s="11" t="str">
        <f>VLOOKUP('intouch变量（离散）'!$A2872,基本表格!$G:$Q,2,FALSE)</f>
        <v>2122+P2-M3 2#双螺旋运输机A 变频器通讯 备妥反馈</v>
      </c>
      <c r="D2872" t="s">
        <v>154</v>
      </c>
      <c r="E2872" t="str">
        <f t="shared" si="265"/>
        <v>No</v>
      </c>
      <c r="F2872" t="str">
        <f t="shared" si="266"/>
        <v>0</v>
      </c>
      <c r="G2872" t="s">
        <v>154</v>
      </c>
      <c r="H2872" t="s">
        <v>155</v>
      </c>
      <c r="I2872" t="str">
        <f t="shared" si="267"/>
        <v/>
      </c>
      <c r="J2872" t="str">
        <f t="shared" si="268"/>
        <v/>
      </c>
      <c r="K2872" t="str">
        <f>VLOOKUP('intouch变量（离散）'!$A2872,基本表格!$G:$Q,9,FALSE)</f>
        <v>None</v>
      </c>
      <c r="L2872">
        <v>1</v>
      </c>
      <c r="M2872" t="s">
        <v>156</v>
      </c>
      <c r="N2872" t="s">
        <v>157</v>
      </c>
      <c r="O2872" t="s">
        <v>158</v>
      </c>
      <c r="P2872" t="str">
        <f>VLOOKUP('intouch变量（离散）'!$A2872,基本表格!$G:$Q,3,FALSE)</f>
        <v>DB100,X750.4</v>
      </c>
      <c r="Q2872" t="str">
        <f>VLOOKUP('intouch变量（离散）'!$A2872,基本表格!$G:$Q,10,FALSE)</f>
        <v>Yes</v>
      </c>
      <c r="R2872" t="str">
        <f t="shared" si="270"/>
        <v>DB100,X750.4 2122+P2-M3 2#双螺旋运输机A 变频器通讯 备妥反馈</v>
      </c>
      <c r="S2872">
        <v>0</v>
      </c>
      <c r="T2872">
        <v>0</v>
      </c>
    </row>
    <row r="2873" spans="1:20">
      <c r="A2873" t="s">
        <v>3029</v>
      </c>
      <c r="B2873" s="11" t="str">
        <f t="shared" si="269"/>
        <v>CHPF</v>
      </c>
      <c r="C2873" s="11" t="str">
        <f>VLOOKUP('intouch变量（离散）'!$A2873,基本表格!$G:$Q,2,FALSE)</f>
        <v>2122+P2-M3 2#双螺旋运输机A 变频器通讯 正转反馈</v>
      </c>
      <c r="D2873" t="s">
        <v>154</v>
      </c>
      <c r="E2873" t="str">
        <f t="shared" si="265"/>
        <v>No</v>
      </c>
      <c r="F2873" t="str">
        <f t="shared" si="266"/>
        <v>0</v>
      </c>
      <c r="G2873" t="s">
        <v>154</v>
      </c>
      <c r="H2873" t="s">
        <v>155</v>
      </c>
      <c r="I2873" t="str">
        <f t="shared" si="267"/>
        <v/>
      </c>
      <c r="J2873" t="str">
        <f t="shared" si="268"/>
        <v/>
      </c>
      <c r="K2873" t="str">
        <f>VLOOKUP('intouch变量（离散）'!$A2873,基本表格!$G:$Q,9,FALSE)</f>
        <v>None</v>
      </c>
      <c r="L2873">
        <v>1</v>
      </c>
      <c r="M2873" t="s">
        <v>156</v>
      </c>
      <c r="N2873" t="s">
        <v>157</v>
      </c>
      <c r="O2873" t="s">
        <v>158</v>
      </c>
      <c r="P2873" t="str">
        <f>VLOOKUP('intouch变量（离散）'!$A2873,基本表格!$G:$Q,3,FALSE)</f>
        <v>DB100,X750.5</v>
      </c>
      <c r="Q2873" t="str">
        <f>VLOOKUP('intouch变量（离散）'!$A2873,基本表格!$G:$Q,10,FALSE)</f>
        <v>Yes</v>
      </c>
      <c r="R2873" t="str">
        <f t="shared" si="270"/>
        <v>DB100,X750.5 2122+P2-M3 2#双螺旋运输机A 变频器通讯 正转反馈</v>
      </c>
      <c r="S2873">
        <v>0</v>
      </c>
      <c r="T2873">
        <v>0</v>
      </c>
    </row>
    <row r="2874" spans="1:20">
      <c r="A2874" t="s">
        <v>3030</v>
      </c>
      <c r="B2874" s="11" t="str">
        <f t="shared" si="269"/>
        <v>CHPF</v>
      </c>
      <c r="C2874" s="11" t="str">
        <f>VLOOKUP('intouch变量（离散）'!$A2874,基本表格!$G:$Q,2,FALSE)</f>
        <v>2122+P2-M3 2#双螺旋运输机A 变频器通讯 反转反馈</v>
      </c>
      <c r="D2874" t="s">
        <v>154</v>
      </c>
      <c r="E2874" t="str">
        <f t="shared" si="265"/>
        <v>No</v>
      </c>
      <c r="F2874" t="str">
        <f t="shared" si="266"/>
        <v>0</v>
      </c>
      <c r="G2874" t="s">
        <v>154</v>
      </c>
      <c r="H2874" t="s">
        <v>155</v>
      </c>
      <c r="I2874" t="str">
        <f t="shared" si="267"/>
        <v/>
      </c>
      <c r="J2874" t="str">
        <f t="shared" si="268"/>
        <v/>
      </c>
      <c r="K2874" t="str">
        <f>VLOOKUP('intouch变量（离散）'!$A2874,基本表格!$G:$Q,9,FALSE)</f>
        <v>None</v>
      </c>
      <c r="L2874">
        <v>1</v>
      </c>
      <c r="M2874" t="s">
        <v>156</v>
      </c>
      <c r="N2874" t="s">
        <v>157</v>
      </c>
      <c r="O2874" t="s">
        <v>158</v>
      </c>
      <c r="P2874" t="str">
        <f>VLOOKUP('intouch变量（离散）'!$A2874,基本表格!$G:$Q,3,FALSE)</f>
        <v>DB100,X750.6</v>
      </c>
      <c r="Q2874" t="str">
        <f>VLOOKUP('intouch变量（离散）'!$A2874,基本表格!$G:$Q,10,FALSE)</f>
        <v>Yes</v>
      </c>
      <c r="R2874" t="str">
        <f t="shared" si="270"/>
        <v>DB100,X750.6 2122+P2-M3 2#双螺旋运输机A 变频器通讯 反转反馈</v>
      </c>
      <c r="S2874">
        <v>0</v>
      </c>
      <c r="T2874">
        <v>0</v>
      </c>
    </row>
    <row r="2875" spans="1:20">
      <c r="A2875" t="s">
        <v>3031</v>
      </c>
      <c r="B2875" s="11" t="str">
        <f t="shared" si="269"/>
        <v>CHPF</v>
      </c>
      <c r="C2875" s="11" t="str">
        <f>VLOOKUP('intouch变量（离散）'!$A2875,基本表格!$G:$Q,2,FALSE)</f>
        <v>2122+P2-M3 2#双螺旋运输机A 变频器通讯 变频器备用</v>
      </c>
      <c r="D2875" t="s">
        <v>154</v>
      </c>
      <c r="E2875" t="str">
        <f t="shared" si="265"/>
        <v>No</v>
      </c>
      <c r="F2875" t="str">
        <f t="shared" si="266"/>
        <v>0</v>
      </c>
      <c r="G2875" t="s">
        <v>154</v>
      </c>
      <c r="H2875" t="s">
        <v>155</v>
      </c>
      <c r="I2875" t="str">
        <f t="shared" si="267"/>
        <v/>
      </c>
      <c r="J2875" t="str">
        <f t="shared" si="268"/>
        <v/>
      </c>
      <c r="K2875" t="str">
        <f>VLOOKUP('intouch变量（离散）'!$A2875,基本表格!$G:$Q,9,FALSE)</f>
        <v>None</v>
      </c>
      <c r="L2875">
        <v>1</v>
      </c>
      <c r="M2875" t="s">
        <v>156</v>
      </c>
      <c r="N2875" t="s">
        <v>157</v>
      </c>
      <c r="O2875" t="s">
        <v>158</v>
      </c>
      <c r="P2875" t="str">
        <f>VLOOKUP('intouch变量（离散）'!$A2875,基本表格!$G:$Q,3,FALSE)</f>
        <v>DB100,X750.7</v>
      </c>
      <c r="Q2875" t="str">
        <f>VLOOKUP('intouch变量（离散）'!$A2875,基本表格!$G:$Q,10,FALSE)</f>
        <v>Yes</v>
      </c>
      <c r="R2875" t="str">
        <f t="shared" si="270"/>
        <v>DB100,X750.7 2122+P2-M3 2#双螺旋运输机A 变频器通讯 变频器备用</v>
      </c>
      <c r="S2875">
        <v>0</v>
      </c>
      <c r="T2875">
        <v>0</v>
      </c>
    </row>
    <row r="2876" spans="1:20">
      <c r="A2876" t="s">
        <v>3032</v>
      </c>
      <c r="B2876" s="11" t="str">
        <f t="shared" si="269"/>
        <v>CHPF</v>
      </c>
      <c r="C2876" s="11" t="str">
        <f>VLOOKUP('intouch变量（离散）'!$A2876,基本表格!$G:$Q,2,FALSE)</f>
        <v>2122+P2-M3 2#双螺旋运输机A 变频器通讯 变频器报警</v>
      </c>
      <c r="D2876" t="s">
        <v>154</v>
      </c>
      <c r="E2876" t="str">
        <f t="shared" si="265"/>
        <v>No</v>
      </c>
      <c r="F2876" t="str">
        <f t="shared" si="266"/>
        <v>0</v>
      </c>
      <c r="G2876" t="s">
        <v>154</v>
      </c>
      <c r="H2876" t="s">
        <v>155</v>
      </c>
      <c r="I2876" t="str">
        <f t="shared" si="267"/>
        <v/>
      </c>
      <c r="J2876" t="str">
        <f t="shared" si="268"/>
        <v/>
      </c>
      <c r="K2876" t="str">
        <f>VLOOKUP('intouch变量（离散）'!$A2876,基本表格!$G:$Q,9,FALSE)</f>
        <v>On</v>
      </c>
      <c r="L2876">
        <v>1</v>
      </c>
      <c r="M2876" t="s">
        <v>156</v>
      </c>
      <c r="N2876" t="s">
        <v>157</v>
      </c>
      <c r="O2876" t="s">
        <v>158</v>
      </c>
      <c r="P2876" t="str">
        <f>VLOOKUP('intouch变量（离散）'!$A2876,基本表格!$G:$Q,3,FALSE)</f>
        <v>DB100,X751.0</v>
      </c>
      <c r="Q2876" t="str">
        <f>VLOOKUP('intouch变量（离散）'!$A2876,基本表格!$G:$Q,10,FALSE)</f>
        <v>Yes</v>
      </c>
      <c r="R2876" t="str">
        <f t="shared" si="270"/>
        <v>DB100,X751.0 2122+P2-M3 2#双螺旋运输机A 变频器通讯 变频器报警</v>
      </c>
      <c r="S2876">
        <v>0</v>
      </c>
      <c r="T2876">
        <v>0</v>
      </c>
    </row>
    <row r="2877" spans="1:20">
      <c r="A2877" t="s">
        <v>3033</v>
      </c>
      <c r="B2877" s="11" t="str">
        <f t="shared" si="269"/>
        <v>CHPF</v>
      </c>
      <c r="C2877" s="11" t="str">
        <f>VLOOKUP('intouch变量（离散）'!$A2877,基本表格!$G:$Q,2,FALSE)</f>
        <v>2122+P2-M3 2#双螺旋运输机A 反馈转速 上限保护使能</v>
      </c>
      <c r="D2877" t="s">
        <v>154</v>
      </c>
      <c r="E2877" t="str">
        <f t="shared" si="265"/>
        <v>Yes</v>
      </c>
      <c r="F2877" t="str">
        <f t="shared" si="266"/>
        <v>900</v>
      </c>
      <c r="G2877" t="s">
        <v>154</v>
      </c>
      <c r="H2877" t="s">
        <v>155</v>
      </c>
      <c r="I2877" t="str">
        <f t="shared" si="267"/>
        <v>禁用</v>
      </c>
      <c r="J2877" t="str">
        <f t="shared" si="268"/>
        <v>启用</v>
      </c>
      <c r="K2877" t="str">
        <f>VLOOKUP('intouch变量（离散）'!$A2877,基本表格!$G:$Q,9,FALSE)</f>
        <v>None</v>
      </c>
      <c r="L2877">
        <v>1</v>
      </c>
      <c r="M2877" t="s">
        <v>156</v>
      </c>
      <c r="N2877" t="s">
        <v>157</v>
      </c>
      <c r="O2877" t="s">
        <v>158</v>
      </c>
      <c r="P2877" t="str">
        <f>VLOOKUP('intouch变量（离散）'!$A2877,基本表格!$G:$Q,3,FALSE)</f>
        <v>DB100,X800.3</v>
      </c>
      <c r="Q2877" t="str">
        <f>VLOOKUP('intouch变量（离散）'!$A2877,基本表格!$G:$Q,10,FALSE)</f>
        <v>No</v>
      </c>
      <c r="R2877" t="str">
        <f t="shared" si="270"/>
        <v>DB100,X800.3 2122+P2-M3 2#双螺旋运输机A 反馈转速 上限保护使能</v>
      </c>
      <c r="S2877">
        <v>0</v>
      </c>
      <c r="T2877">
        <v>0</v>
      </c>
    </row>
    <row r="2878" spans="1:20">
      <c r="A2878" t="s">
        <v>3034</v>
      </c>
      <c r="B2878" s="11" t="str">
        <f t="shared" si="269"/>
        <v>CHPF</v>
      </c>
      <c r="C2878" s="11" t="str">
        <f>VLOOKUP('intouch变量（离散）'!$A2878,基本表格!$G:$Q,2,FALSE)</f>
        <v>2122+P2-M3 2#双螺旋运输机A 反馈转速 下限保护使能</v>
      </c>
      <c r="D2878" t="s">
        <v>154</v>
      </c>
      <c r="E2878" t="str">
        <f t="shared" si="265"/>
        <v>Yes</v>
      </c>
      <c r="F2878" t="str">
        <f t="shared" si="266"/>
        <v>900</v>
      </c>
      <c r="G2878" t="s">
        <v>154</v>
      </c>
      <c r="H2878" t="s">
        <v>155</v>
      </c>
      <c r="I2878" t="str">
        <f t="shared" si="267"/>
        <v>禁用</v>
      </c>
      <c r="J2878" t="str">
        <f t="shared" si="268"/>
        <v>启用</v>
      </c>
      <c r="K2878" t="str">
        <f>VLOOKUP('intouch变量（离散）'!$A2878,基本表格!$G:$Q,9,FALSE)</f>
        <v>None</v>
      </c>
      <c r="L2878">
        <v>1</v>
      </c>
      <c r="M2878" t="s">
        <v>156</v>
      </c>
      <c r="N2878" t="s">
        <v>157</v>
      </c>
      <c r="O2878" t="s">
        <v>158</v>
      </c>
      <c r="P2878" t="str">
        <f>VLOOKUP('intouch变量（离散）'!$A2878,基本表格!$G:$Q,3,FALSE)</f>
        <v>DB100,X800.4</v>
      </c>
      <c r="Q2878" t="str">
        <f>VLOOKUP('intouch变量（离散）'!$A2878,基本表格!$G:$Q,10,FALSE)</f>
        <v>No</v>
      </c>
      <c r="R2878" t="str">
        <f t="shared" si="270"/>
        <v>DB100,X800.4 2122+P2-M3 2#双螺旋运输机A 反馈转速 下限保护使能</v>
      </c>
      <c r="S2878">
        <v>0</v>
      </c>
      <c r="T2878">
        <v>0</v>
      </c>
    </row>
    <row r="2879" spans="1:20">
      <c r="A2879" t="s">
        <v>3035</v>
      </c>
      <c r="B2879" s="11" t="str">
        <f t="shared" si="269"/>
        <v>CHPF</v>
      </c>
      <c r="C2879" s="11" t="str">
        <f>VLOOKUP('intouch变量（离散）'!$A2879,基本表格!$G:$Q,2,FALSE)</f>
        <v>2122+P2-M3 2#双螺旋运输机A 反馈转速 上限报警</v>
      </c>
      <c r="D2879" t="s">
        <v>154</v>
      </c>
      <c r="E2879" t="str">
        <f t="shared" si="265"/>
        <v>No</v>
      </c>
      <c r="F2879" t="str">
        <f t="shared" si="266"/>
        <v>0</v>
      </c>
      <c r="G2879" t="s">
        <v>154</v>
      </c>
      <c r="H2879" t="s">
        <v>155</v>
      </c>
      <c r="I2879" t="str">
        <f t="shared" si="267"/>
        <v/>
      </c>
      <c r="J2879" t="str">
        <f t="shared" si="268"/>
        <v/>
      </c>
      <c r="K2879" t="str">
        <f>VLOOKUP('intouch变量（离散）'!$A2879,基本表格!$G:$Q,9,FALSE)</f>
        <v>None</v>
      </c>
      <c r="L2879">
        <v>1</v>
      </c>
      <c r="M2879" t="s">
        <v>156</v>
      </c>
      <c r="N2879" t="s">
        <v>157</v>
      </c>
      <c r="O2879" t="s">
        <v>158</v>
      </c>
      <c r="P2879" t="str">
        <f>VLOOKUP('intouch变量（离散）'!$A2879,基本表格!$G:$Q,3,FALSE)</f>
        <v>DB100,X800.5</v>
      </c>
      <c r="Q2879" t="str">
        <f>VLOOKUP('intouch变量（离散）'!$A2879,基本表格!$G:$Q,10,FALSE)</f>
        <v>Yes</v>
      </c>
      <c r="R2879" t="str">
        <f t="shared" si="270"/>
        <v>DB100,X800.5 2122+P2-M3 2#双螺旋运输机A 反馈转速 上限报警</v>
      </c>
      <c r="S2879">
        <v>0</v>
      </c>
      <c r="T2879">
        <v>0</v>
      </c>
    </row>
    <row r="2880" spans="1:20">
      <c r="A2880" t="s">
        <v>3036</v>
      </c>
      <c r="B2880" s="11" t="str">
        <f t="shared" si="269"/>
        <v>CHPF</v>
      </c>
      <c r="C2880" s="11" t="str">
        <f>VLOOKUP('intouch变量（离散）'!$A2880,基本表格!$G:$Q,2,FALSE)</f>
        <v>2122+P2-M3 2#双螺旋运输机A 反馈转速 下限报警</v>
      </c>
      <c r="D2880" t="s">
        <v>154</v>
      </c>
      <c r="E2880" t="str">
        <f t="shared" si="265"/>
        <v>No</v>
      </c>
      <c r="F2880" t="str">
        <f t="shared" si="266"/>
        <v>0</v>
      </c>
      <c r="G2880" t="s">
        <v>154</v>
      </c>
      <c r="H2880" t="s">
        <v>155</v>
      </c>
      <c r="I2880" t="str">
        <f t="shared" si="267"/>
        <v/>
      </c>
      <c r="J2880" t="str">
        <f t="shared" si="268"/>
        <v/>
      </c>
      <c r="K2880" t="str">
        <f>VLOOKUP('intouch变量（离散）'!$A2880,基本表格!$G:$Q,9,FALSE)</f>
        <v>None</v>
      </c>
      <c r="L2880">
        <v>1</v>
      </c>
      <c r="M2880" t="s">
        <v>156</v>
      </c>
      <c r="N2880" t="s">
        <v>157</v>
      </c>
      <c r="O2880" t="s">
        <v>158</v>
      </c>
      <c r="P2880" t="str">
        <f>VLOOKUP('intouch变量（离散）'!$A2880,基本表格!$G:$Q,3,FALSE)</f>
        <v>DB100,X800.6</v>
      </c>
      <c r="Q2880" t="str">
        <f>VLOOKUP('intouch变量（离散）'!$A2880,基本表格!$G:$Q,10,FALSE)</f>
        <v>Yes</v>
      </c>
      <c r="R2880" t="str">
        <f t="shared" si="270"/>
        <v>DB100,X800.6 2122+P2-M3 2#双螺旋运输机A 反馈转速 下限报警</v>
      </c>
      <c r="S2880">
        <v>0</v>
      </c>
      <c r="T2880">
        <v>0</v>
      </c>
    </row>
    <row r="2881" spans="1:20">
      <c r="A2881" t="s">
        <v>3037</v>
      </c>
      <c r="B2881" s="11" t="str">
        <f t="shared" si="269"/>
        <v>CHPF</v>
      </c>
      <c r="C2881" s="11" t="str">
        <f>VLOOKUP('intouch变量（离散）'!$A2881,基本表格!$G:$Q,2,FALSE)</f>
        <v>2122+P2-M3 2#双螺旋运输机A 反馈转速 上上限报警</v>
      </c>
      <c r="D2881" t="s">
        <v>154</v>
      </c>
      <c r="E2881" t="str">
        <f t="shared" si="265"/>
        <v>No</v>
      </c>
      <c r="F2881" t="str">
        <f t="shared" si="266"/>
        <v>0</v>
      </c>
      <c r="G2881" t="s">
        <v>154</v>
      </c>
      <c r="H2881" t="s">
        <v>155</v>
      </c>
      <c r="I2881" t="str">
        <f t="shared" si="267"/>
        <v/>
      </c>
      <c r="J2881" t="str">
        <f t="shared" si="268"/>
        <v/>
      </c>
      <c r="K2881" t="str">
        <f>VLOOKUP('intouch变量（离散）'!$A2881,基本表格!$G:$Q,9,FALSE)</f>
        <v>On</v>
      </c>
      <c r="L2881">
        <v>1</v>
      </c>
      <c r="M2881" t="s">
        <v>156</v>
      </c>
      <c r="N2881" t="s">
        <v>157</v>
      </c>
      <c r="O2881" t="s">
        <v>158</v>
      </c>
      <c r="P2881" t="str">
        <f>VLOOKUP('intouch变量（离散）'!$A2881,基本表格!$G:$Q,3,FALSE)</f>
        <v>DB100,X800.7</v>
      </c>
      <c r="Q2881" t="str">
        <f>VLOOKUP('intouch变量（离散）'!$A2881,基本表格!$G:$Q,10,FALSE)</f>
        <v>Yes</v>
      </c>
      <c r="R2881" t="str">
        <f t="shared" si="270"/>
        <v>DB100,X800.7 2122+P2-M3 2#双螺旋运输机A 反馈转速 上上限报警</v>
      </c>
      <c r="S2881">
        <v>0</v>
      </c>
      <c r="T2881">
        <v>0</v>
      </c>
    </row>
    <row r="2882" spans="1:20">
      <c r="A2882" t="s">
        <v>3038</v>
      </c>
      <c r="B2882" s="11" t="str">
        <f t="shared" si="269"/>
        <v>CHPF</v>
      </c>
      <c r="C2882" s="11" t="str">
        <f>VLOOKUP('intouch变量（离散）'!$A2882,基本表格!$G:$Q,2,FALSE)</f>
        <v>2122+P2-M3 2#双螺旋运输机A 反馈转速 下下限报警</v>
      </c>
      <c r="D2882" t="s">
        <v>154</v>
      </c>
      <c r="E2882" t="str">
        <f t="shared" si="265"/>
        <v>No</v>
      </c>
      <c r="F2882" t="str">
        <f t="shared" si="266"/>
        <v>0</v>
      </c>
      <c r="G2882" t="s">
        <v>154</v>
      </c>
      <c r="H2882" t="s">
        <v>155</v>
      </c>
      <c r="I2882" t="str">
        <f t="shared" si="267"/>
        <v/>
      </c>
      <c r="J2882" t="str">
        <f t="shared" si="268"/>
        <v/>
      </c>
      <c r="K2882" t="str">
        <f>VLOOKUP('intouch变量（离散）'!$A2882,基本表格!$G:$Q,9,FALSE)</f>
        <v>On</v>
      </c>
      <c r="L2882">
        <v>1</v>
      </c>
      <c r="M2882" t="s">
        <v>156</v>
      </c>
      <c r="N2882" t="s">
        <v>157</v>
      </c>
      <c r="O2882" t="s">
        <v>158</v>
      </c>
      <c r="P2882" t="str">
        <f>VLOOKUP('intouch变量（离散）'!$A2882,基本表格!$G:$Q,3,FALSE)</f>
        <v>DB100,X801.0</v>
      </c>
      <c r="Q2882" t="str">
        <f>VLOOKUP('intouch变量（离散）'!$A2882,基本表格!$G:$Q,10,FALSE)</f>
        <v>Yes</v>
      </c>
      <c r="R2882" t="str">
        <f t="shared" si="270"/>
        <v>DB100,X801.0 2122+P2-M3 2#双螺旋运输机A 反馈转速 下下限报警</v>
      </c>
      <c r="S2882">
        <v>0</v>
      </c>
      <c r="T2882">
        <v>0</v>
      </c>
    </row>
    <row r="2883" spans="1:20">
      <c r="A2883" t="s">
        <v>3039</v>
      </c>
      <c r="B2883" s="11" t="str">
        <f t="shared" si="269"/>
        <v>CHPF</v>
      </c>
      <c r="C2883" s="11" t="str">
        <f>VLOOKUP('intouch变量（离散）'!$A2883,基本表格!$G:$Q,2,FALSE)</f>
        <v>2122+P2-M3 2#双螺旋运输机A 反馈转速 极限报警</v>
      </c>
      <c r="D2883" t="s">
        <v>154</v>
      </c>
      <c r="E2883" t="str">
        <f t="shared" ref="E2883:E2946" si="271">IF(RIGHT($A2883,2)="EN","Yes","No")</f>
        <v>No</v>
      </c>
      <c r="F2883" t="str">
        <f t="shared" ref="F2883:F2946" si="272">IF(RIGHT($A2883,2)="EN","900","0")</f>
        <v>0</v>
      </c>
      <c r="G2883" t="s">
        <v>154</v>
      </c>
      <c r="H2883" t="s">
        <v>155</v>
      </c>
      <c r="I2883" t="str">
        <f t="shared" ref="I2883:I2946" si="273">IF(RIGHT($A2883,2)="EN","禁用","")</f>
        <v/>
      </c>
      <c r="J2883" t="str">
        <f t="shared" ref="J2883:J2946" si="274">IF(RIGHT($A2883,2)="EN","启用","")</f>
        <v/>
      </c>
      <c r="K2883" t="str">
        <f>VLOOKUP('intouch变量（离散）'!$A2883,基本表格!$G:$Q,9,FALSE)</f>
        <v>On</v>
      </c>
      <c r="L2883">
        <v>1</v>
      </c>
      <c r="M2883" t="s">
        <v>156</v>
      </c>
      <c r="N2883" t="s">
        <v>157</v>
      </c>
      <c r="O2883" t="s">
        <v>158</v>
      </c>
      <c r="P2883" t="str">
        <f>VLOOKUP('intouch变量（离散）'!$A2883,基本表格!$G:$Q,3,FALSE)</f>
        <v>DB100,X801.1</v>
      </c>
      <c r="Q2883" t="str">
        <f>VLOOKUP('intouch变量（离散）'!$A2883,基本表格!$G:$Q,10,FALSE)</f>
        <v>Yes</v>
      </c>
      <c r="R2883" t="str">
        <f t="shared" si="270"/>
        <v>DB100,X801.1 2122+P2-M3 2#双螺旋运输机A 反馈转速 极限报警</v>
      </c>
      <c r="S2883">
        <v>0</v>
      </c>
      <c r="T2883">
        <v>0</v>
      </c>
    </row>
    <row r="2884" spans="1:20">
      <c r="A2884" t="s">
        <v>3040</v>
      </c>
      <c r="B2884" s="11" t="str">
        <f t="shared" si="269"/>
        <v>CHPF</v>
      </c>
      <c r="C2884" s="11" t="str">
        <f>VLOOKUP('intouch变量（离散）'!$A2884,基本表格!$G:$Q,2,FALSE)</f>
        <v>2122+P2-M3 2#双螺旋运输机A 反馈转速 传感器断线报警</v>
      </c>
      <c r="D2884" t="s">
        <v>154</v>
      </c>
      <c r="E2884" t="str">
        <f t="shared" si="271"/>
        <v>No</v>
      </c>
      <c r="F2884" t="str">
        <f t="shared" si="272"/>
        <v>0</v>
      </c>
      <c r="G2884" t="s">
        <v>154</v>
      </c>
      <c r="H2884" t="s">
        <v>155</v>
      </c>
      <c r="I2884" t="str">
        <f t="shared" si="273"/>
        <v/>
      </c>
      <c r="J2884" t="str">
        <f t="shared" si="274"/>
        <v/>
      </c>
      <c r="K2884" t="str">
        <f>VLOOKUP('intouch变量（离散）'!$A2884,基本表格!$G:$Q,9,FALSE)</f>
        <v>On</v>
      </c>
      <c r="L2884">
        <v>1</v>
      </c>
      <c r="M2884" t="s">
        <v>156</v>
      </c>
      <c r="N2884" t="s">
        <v>157</v>
      </c>
      <c r="O2884" t="s">
        <v>158</v>
      </c>
      <c r="P2884" t="str">
        <f>VLOOKUP('intouch变量（离散）'!$A2884,基本表格!$G:$Q,3,FALSE)</f>
        <v>DB100,X801.2</v>
      </c>
      <c r="Q2884" t="str">
        <f>VLOOKUP('intouch变量（离散）'!$A2884,基本表格!$G:$Q,10,FALSE)</f>
        <v>Yes</v>
      </c>
      <c r="R2884" t="str">
        <f t="shared" si="270"/>
        <v>DB100,X801.2 2122+P2-M3 2#双螺旋运输机A 反馈转速 传感器断线报警</v>
      </c>
      <c r="S2884">
        <v>0</v>
      </c>
      <c r="T2884">
        <v>0</v>
      </c>
    </row>
    <row r="2885" spans="1:20">
      <c r="A2885" t="s">
        <v>3041</v>
      </c>
      <c r="B2885" s="11" t="str">
        <f t="shared" ref="B2885:B2948" si="275">LEFT(A2885,4)</f>
        <v>CHPF</v>
      </c>
      <c r="C2885" s="11" t="str">
        <f>VLOOKUP('intouch变量（离散）'!$A2885,基本表格!$G:$Q,2,FALSE)</f>
        <v>2122+P2-M3 2#双螺旋运输机A 反馈电流 上限保护使能</v>
      </c>
      <c r="D2885" t="s">
        <v>154</v>
      </c>
      <c r="E2885" t="str">
        <f t="shared" si="271"/>
        <v>Yes</v>
      </c>
      <c r="F2885" t="str">
        <f t="shared" si="272"/>
        <v>900</v>
      </c>
      <c r="G2885" t="s">
        <v>154</v>
      </c>
      <c r="H2885" t="s">
        <v>155</v>
      </c>
      <c r="I2885" t="str">
        <f t="shared" si="273"/>
        <v>禁用</v>
      </c>
      <c r="J2885" t="str">
        <f t="shared" si="274"/>
        <v>启用</v>
      </c>
      <c r="K2885" t="str">
        <f>VLOOKUP('intouch变量（离散）'!$A2885,基本表格!$G:$Q,9,FALSE)</f>
        <v>None</v>
      </c>
      <c r="L2885">
        <v>1</v>
      </c>
      <c r="M2885" t="s">
        <v>156</v>
      </c>
      <c r="N2885" t="s">
        <v>157</v>
      </c>
      <c r="O2885" t="s">
        <v>158</v>
      </c>
      <c r="P2885" t="str">
        <f>VLOOKUP('intouch变量（离散）'!$A2885,基本表格!$G:$Q,3,FALSE)</f>
        <v>DB100,X850.3</v>
      </c>
      <c r="Q2885" t="str">
        <f>VLOOKUP('intouch变量（离散）'!$A2885,基本表格!$G:$Q,10,FALSE)</f>
        <v>No</v>
      </c>
      <c r="R2885" t="str">
        <f t="shared" ref="R2885:R2948" si="276">P2885&amp;" "&amp;C2885</f>
        <v>DB100,X850.3 2122+P2-M3 2#双螺旋运输机A 反馈电流 上限保护使能</v>
      </c>
      <c r="S2885">
        <v>0</v>
      </c>
      <c r="T2885">
        <v>0</v>
      </c>
    </row>
    <row r="2886" spans="1:20">
      <c r="A2886" t="s">
        <v>3042</v>
      </c>
      <c r="B2886" s="11" t="str">
        <f t="shared" si="275"/>
        <v>CHPF</v>
      </c>
      <c r="C2886" s="11" t="str">
        <f>VLOOKUP('intouch变量（离散）'!$A2886,基本表格!$G:$Q,2,FALSE)</f>
        <v>2122+P2-M3 2#双螺旋运输机A 反馈电流 下限保护使能</v>
      </c>
      <c r="D2886" t="s">
        <v>154</v>
      </c>
      <c r="E2886" t="str">
        <f t="shared" si="271"/>
        <v>Yes</v>
      </c>
      <c r="F2886" t="str">
        <f t="shared" si="272"/>
        <v>900</v>
      </c>
      <c r="G2886" t="s">
        <v>154</v>
      </c>
      <c r="H2886" t="s">
        <v>155</v>
      </c>
      <c r="I2886" t="str">
        <f t="shared" si="273"/>
        <v>禁用</v>
      </c>
      <c r="J2886" t="str">
        <f t="shared" si="274"/>
        <v>启用</v>
      </c>
      <c r="K2886" t="str">
        <f>VLOOKUP('intouch变量（离散）'!$A2886,基本表格!$G:$Q,9,FALSE)</f>
        <v>None</v>
      </c>
      <c r="L2886">
        <v>1</v>
      </c>
      <c r="M2886" t="s">
        <v>156</v>
      </c>
      <c r="N2886" t="s">
        <v>157</v>
      </c>
      <c r="O2886" t="s">
        <v>158</v>
      </c>
      <c r="P2886" t="str">
        <f>VLOOKUP('intouch变量（离散）'!$A2886,基本表格!$G:$Q,3,FALSE)</f>
        <v>DB100,X850.4</v>
      </c>
      <c r="Q2886" t="str">
        <f>VLOOKUP('intouch变量（离散）'!$A2886,基本表格!$G:$Q,10,FALSE)</f>
        <v>No</v>
      </c>
      <c r="R2886" t="str">
        <f t="shared" si="276"/>
        <v>DB100,X850.4 2122+P2-M3 2#双螺旋运输机A 反馈电流 下限保护使能</v>
      </c>
      <c r="S2886">
        <v>0</v>
      </c>
      <c r="T2886">
        <v>0</v>
      </c>
    </row>
    <row r="2887" spans="1:20">
      <c r="A2887" t="s">
        <v>3043</v>
      </c>
      <c r="B2887" s="11" t="str">
        <f t="shared" si="275"/>
        <v>CHPF</v>
      </c>
      <c r="C2887" s="11" t="str">
        <f>VLOOKUP('intouch变量（离散）'!$A2887,基本表格!$G:$Q,2,FALSE)</f>
        <v>2122+P2-M3 2#双螺旋运输机A 反馈电流 上限报警</v>
      </c>
      <c r="D2887" t="s">
        <v>154</v>
      </c>
      <c r="E2887" t="str">
        <f t="shared" si="271"/>
        <v>No</v>
      </c>
      <c r="F2887" t="str">
        <f t="shared" si="272"/>
        <v>0</v>
      </c>
      <c r="G2887" t="s">
        <v>154</v>
      </c>
      <c r="H2887" t="s">
        <v>155</v>
      </c>
      <c r="I2887" t="str">
        <f t="shared" si="273"/>
        <v/>
      </c>
      <c r="J2887" t="str">
        <f t="shared" si="274"/>
        <v/>
      </c>
      <c r="K2887" t="str">
        <f>VLOOKUP('intouch变量（离散）'!$A2887,基本表格!$G:$Q,9,FALSE)</f>
        <v>None</v>
      </c>
      <c r="L2887">
        <v>1</v>
      </c>
      <c r="M2887" t="s">
        <v>156</v>
      </c>
      <c r="N2887" t="s">
        <v>157</v>
      </c>
      <c r="O2887" t="s">
        <v>158</v>
      </c>
      <c r="P2887" t="str">
        <f>VLOOKUP('intouch变量（离散）'!$A2887,基本表格!$G:$Q,3,FALSE)</f>
        <v>DB100,X850.5</v>
      </c>
      <c r="Q2887" t="str">
        <f>VLOOKUP('intouch变量（离散）'!$A2887,基本表格!$G:$Q,10,FALSE)</f>
        <v>Yes</v>
      </c>
      <c r="R2887" t="str">
        <f t="shared" si="276"/>
        <v>DB100,X850.5 2122+P2-M3 2#双螺旋运输机A 反馈电流 上限报警</v>
      </c>
      <c r="S2887">
        <v>0</v>
      </c>
      <c r="T2887">
        <v>0</v>
      </c>
    </row>
    <row r="2888" spans="1:20">
      <c r="A2888" t="s">
        <v>3044</v>
      </c>
      <c r="B2888" s="11" t="str">
        <f t="shared" si="275"/>
        <v>CHPF</v>
      </c>
      <c r="C2888" s="11" t="str">
        <f>VLOOKUP('intouch变量（离散）'!$A2888,基本表格!$G:$Q,2,FALSE)</f>
        <v>2122+P2-M3 2#双螺旋运输机A 反馈电流 下限报警</v>
      </c>
      <c r="D2888" t="s">
        <v>154</v>
      </c>
      <c r="E2888" t="str">
        <f t="shared" si="271"/>
        <v>No</v>
      </c>
      <c r="F2888" t="str">
        <f t="shared" si="272"/>
        <v>0</v>
      </c>
      <c r="G2888" t="s">
        <v>154</v>
      </c>
      <c r="H2888" t="s">
        <v>155</v>
      </c>
      <c r="I2888" t="str">
        <f t="shared" si="273"/>
        <v/>
      </c>
      <c r="J2888" t="str">
        <f t="shared" si="274"/>
        <v/>
      </c>
      <c r="K2888" t="str">
        <f>VLOOKUP('intouch变量（离散）'!$A2888,基本表格!$G:$Q,9,FALSE)</f>
        <v>None</v>
      </c>
      <c r="L2888">
        <v>1</v>
      </c>
      <c r="M2888" t="s">
        <v>156</v>
      </c>
      <c r="N2888" t="s">
        <v>157</v>
      </c>
      <c r="O2888" t="s">
        <v>158</v>
      </c>
      <c r="P2888" t="str">
        <f>VLOOKUP('intouch变量（离散）'!$A2888,基本表格!$G:$Q,3,FALSE)</f>
        <v>DB100,X850.6</v>
      </c>
      <c r="Q2888" t="str">
        <f>VLOOKUP('intouch变量（离散）'!$A2888,基本表格!$G:$Q,10,FALSE)</f>
        <v>Yes</v>
      </c>
      <c r="R2888" t="str">
        <f t="shared" si="276"/>
        <v>DB100,X850.6 2122+P2-M3 2#双螺旋运输机A 反馈电流 下限报警</v>
      </c>
      <c r="S2888">
        <v>0</v>
      </c>
      <c r="T2888">
        <v>0</v>
      </c>
    </row>
    <row r="2889" spans="1:20">
      <c r="A2889" t="s">
        <v>3045</v>
      </c>
      <c r="B2889" s="11" t="str">
        <f t="shared" si="275"/>
        <v>CHPF</v>
      </c>
      <c r="C2889" s="11" t="str">
        <f>VLOOKUP('intouch变量（离散）'!$A2889,基本表格!$G:$Q,2,FALSE)</f>
        <v>2122+P2-M3 2#双螺旋运输机A 反馈电流 上上限报警</v>
      </c>
      <c r="D2889" t="s">
        <v>154</v>
      </c>
      <c r="E2889" t="str">
        <f t="shared" si="271"/>
        <v>No</v>
      </c>
      <c r="F2889" t="str">
        <f t="shared" si="272"/>
        <v>0</v>
      </c>
      <c r="G2889" t="s">
        <v>154</v>
      </c>
      <c r="H2889" t="s">
        <v>155</v>
      </c>
      <c r="I2889" t="str">
        <f t="shared" si="273"/>
        <v/>
      </c>
      <c r="J2889" t="str">
        <f t="shared" si="274"/>
        <v/>
      </c>
      <c r="K2889" t="str">
        <f>VLOOKUP('intouch变量（离散）'!$A2889,基本表格!$G:$Q,9,FALSE)</f>
        <v>On</v>
      </c>
      <c r="L2889">
        <v>1</v>
      </c>
      <c r="M2889" t="s">
        <v>156</v>
      </c>
      <c r="N2889" t="s">
        <v>157</v>
      </c>
      <c r="O2889" t="s">
        <v>158</v>
      </c>
      <c r="P2889" t="str">
        <f>VLOOKUP('intouch变量（离散）'!$A2889,基本表格!$G:$Q,3,FALSE)</f>
        <v>DB100,X850.7</v>
      </c>
      <c r="Q2889" t="str">
        <f>VLOOKUP('intouch变量（离散）'!$A2889,基本表格!$G:$Q,10,FALSE)</f>
        <v>Yes</v>
      </c>
      <c r="R2889" t="str">
        <f t="shared" si="276"/>
        <v>DB100,X850.7 2122+P2-M3 2#双螺旋运输机A 反馈电流 上上限报警</v>
      </c>
      <c r="S2889">
        <v>0</v>
      </c>
      <c r="T2889">
        <v>0</v>
      </c>
    </row>
    <row r="2890" spans="1:20">
      <c r="A2890" t="s">
        <v>3046</v>
      </c>
      <c r="B2890" s="11" t="str">
        <f t="shared" si="275"/>
        <v>CHPF</v>
      </c>
      <c r="C2890" s="11" t="str">
        <f>VLOOKUP('intouch变量（离散）'!$A2890,基本表格!$G:$Q,2,FALSE)</f>
        <v>2122+P2-M3 2#双螺旋运输机A 反馈电流 下下限报警</v>
      </c>
      <c r="D2890" t="s">
        <v>154</v>
      </c>
      <c r="E2890" t="str">
        <f t="shared" si="271"/>
        <v>No</v>
      </c>
      <c r="F2890" t="str">
        <f t="shared" si="272"/>
        <v>0</v>
      </c>
      <c r="G2890" t="s">
        <v>154</v>
      </c>
      <c r="H2890" t="s">
        <v>155</v>
      </c>
      <c r="I2890" t="str">
        <f t="shared" si="273"/>
        <v/>
      </c>
      <c r="J2890" t="str">
        <f t="shared" si="274"/>
        <v/>
      </c>
      <c r="K2890" t="str">
        <f>VLOOKUP('intouch变量（离散）'!$A2890,基本表格!$G:$Q,9,FALSE)</f>
        <v>On</v>
      </c>
      <c r="L2890">
        <v>1</v>
      </c>
      <c r="M2890" t="s">
        <v>156</v>
      </c>
      <c r="N2890" t="s">
        <v>157</v>
      </c>
      <c r="O2890" t="s">
        <v>158</v>
      </c>
      <c r="P2890" t="str">
        <f>VLOOKUP('intouch变量（离散）'!$A2890,基本表格!$G:$Q,3,FALSE)</f>
        <v>DB100,X851.0</v>
      </c>
      <c r="Q2890" t="str">
        <f>VLOOKUP('intouch变量（离散）'!$A2890,基本表格!$G:$Q,10,FALSE)</f>
        <v>Yes</v>
      </c>
      <c r="R2890" t="str">
        <f t="shared" si="276"/>
        <v>DB100,X851.0 2122+P2-M3 2#双螺旋运输机A 反馈电流 下下限报警</v>
      </c>
      <c r="S2890">
        <v>0</v>
      </c>
      <c r="T2890">
        <v>0</v>
      </c>
    </row>
    <row r="2891" spans="1:20">
      <c r="A2891" t="s">
        <v>3047</v>
      </c>
      <c r="B2891" s="11" t="str">
        <f t="shared" si="275"/>
        <v>CHPF</v>
      </c>
      <c r="C2891" s="11" t="str">
        <f>VLOOKUP('intouch变量（离散）'!$A2891,基本表格!$G:$Q,2,FALSE)</f>
        <v>2122+P2-M3 2#双螺旋运输机A 反馈电流 极限报警</v>
      </c>
      <c r="D2891" t="s">
        <v>154</v>
      </c>
      <c r="E2891" t="str">
        <f t="shared" si="271"/>
        <v>No</v>
      </c>
      <c r="F2891" t="str">
        <f t="shared" si="272"/>
        <v>0</v>
      </c>
      <c r="G2891" t="s">
        <v>154</v>
      </c>
      <c r="H2891" t="s">
        <v>155</v>
      </c>
      <c r="I2891" t="str">
        <f t="shared" si="273"/>
        <v/>
      </c>
      <c r="J2891" t="str">
        <f t="shared" si="274"/>
        <v/>
      </c>
      <c r="K2891" t="str">
        <f>VLOOKUP('intouch变量（离散）'!$A2891,基本表格!$G:$Q,9,FALSE)</f>
        <v>On</v>
      </c>
      <c r="L2891">
        <v>1</v>
      </c>
      <c r="M2891" t="s">
        <v>156</v>
      </c>
      <c r="N2891" t="s">
        <v>157</v>
      </c>
      <c r="O2891" t="s">
        <v>158</v>
      </c>
      <c r="P2891" t="str">
        <f>VLOOKUP('intouch变量（离散）'!$A2891,基本表格!$G:$Q,3,FALSE)</f>
        <v>DB100,X851.1</v>
      </c>
      <c r="Q2891" t="str">
        <f>VLOOKUP('intouch变量（离散）'!$A2891,基本表格!$G:$Q,10,FALSE)</f>
        <v>Yes</v>
      </c>
      <c r="R2891" t="str">
        <f t="shared" si="276"/>
        <v>DB100,X851.1 2122+P2-M3 2#双螺旋运输机A 反馈电流 极限报警</v>
      </c>
      <c r="S2891">
        <v>0</v>
      </c>
      <c r="T2891">
        <v>0</v>
      </c>
    </row>
    <row r="2892" spans="1:20">
      <c r="A2892" t="s">
        <v>3048</v>
      </c>
      <c r="B2892" s="11" t="str">
        <f t="shared" si="275"/>
        <v>CHPF</v>
      </c>
      <c r="C2892" s="11" t="str">
        <f>VLOOKUP('intouch变量（离散）'!$A2892,基本表格!$G:$Q,2,FALSE)</f>
        <v>2122+P2-M3 2#双螺旋运输机A 反馈电流 传感器断线报警</v>
      </c>
      <c r="D2892" t="s">
        <v>154</v>
      </c>
      <c r="E2892" t="str">
        <f t="shared" si="271"/>
        <v>No</v>
      </c>
      <c r="F2892" t="str">
        <f t="shared" si="272"/>
        <v>0</v>
      </c>
      <c r="G2892" t="s">
        <v>154</v>
      </c>
      <c r="H2892" t="s">
        <v>155</v>
      </c>
      <c r="I2892" t="str">
        <f t="shared" si="273"/>
        <v/>
      </c>
      <c r="J2892" t="str">
        <f t="shared" si="274"/>
        <v/>
      </c>
      <c r="K2892" t="str">
        <f>VLOOKUP('intouch变量（离散）'!$A2892,基本表格!$G:$Q,9,FALSE)</f>
        <v>On</v>
      </c>
      <c r="L2892">
        <v>1</v>
      </c>
      <c r="M2892" t="s">
        <v>156</v>
      </c>
      <c r="N2892" t="s">
        <v>157</v>
      </c>
      <c r="O2892" t="s">
        <v>158</v>
      </c>
      <c r="P2892" t="str">
        <f>VLOOKUP('intouch变量（离散）'!$A2892,基本表格!$G:$Q,3,FALSE)</f>
        <v>DB100,X851.2</v>
      </c>
      <c r="Q2892" t="str">
        <f>VLOOKUP('intouch变量（离散）'!$A2892,基本表格!$G:$Q,10,FALSE)</f>
        <v>Yes</v>
      </c>
      <c r="R2892" t="str">
        <f t="shared" si="276"/>
        <v>DB100,X851.2 2122+P2-M3 2#双螺旋运输机A 反馈电流 传感器断线报警</v>
      </c>
      <c r="S2892">
        <v>0</v>
      </c>
      <c r="T2892">
        <v>0</v>
      </c>
    </row>
    <row r="2893" spans="1:20">
      <c r="A2893" t="s">
        <v>3049</v>
      </c>
      <c r="B2893" s="11" t="str">
        <f t="shared" si="275"/>
        <v>CHPF</v>
      </c>
      <c r="C2893" s="11" t="str">
        <f>VLOOKUP('intouch变量（离散）'!$A2893,基本表格!$G:$Q,2,FALSE)</f>
        <v>2122+P2-M4 2#双螺旋运输机B 电机控制 使能</v>
      </c>
      <c r="D2893" t="s">
        <v>154</v>
      </c>
      <c r="E2893" t="str">
        <f t="shared" si="271"/>
        <v>No</v>
      </c>
      <c r="F2893" t="str">
        <f t="shared" si="272"/>
        <v>0</v>
      </c>
      <c r="G2893" t="s">
        <v>154</v>
      </c>
      <c r="H2893" t="s">
        <v>155</v>
      </c>
      <c r="I2893" t="str">
        <f t="shared" si="273"/>
        <v/>
      </c>
      <c r="J2893" t="str">
        <f t="shared" si="274"/>
        <v/>
      </c>
      <c r="K2893" t="str">
        <f>VLOOKUP('intouch变量（离散）'!$A2893,基本表格!$G:$Q,9,FALSE)</f>
        <v>None</v>
      </c>
      <c r="L2893">
        <v>1</v>
      </c>
      <c r="M2893" t="s">
        <v>156</v>
      </c>
      <c r="N2893" t="s">
        <v>157</v>
      </c>
      <c r="O2893" t="s">
        <v>158</v>
      </c>
      <c r="P2893" t="str">
        <f>VLOOKUP('intouch变量（离散）'!$A2893,基本表格!$G:$Q,3,FALSE)</f>
        <v>DB100,X900.0</v>
      </c>
      <c r="Q2893" t="str">
        <f>VLOOKUP('intouch变量（离散）'!$A2893,基本表格!$G:$Q,10,FALSE)</f>
        <v>No</v>
      </c>
      <c r="R2893" t="str">
        <f t="shared" si="276"/>
        <v>DB100,X900.0 2122+P2-M4 2#双螺旋运输机B 电机控制 使能</v>
      </c>
      <c r="S2893">
        <v>0</v>
      </c>
      <c r="T2893">
        <v>0</v>
      </c>
    </row>
    <row r="2894" spans="1:20">
      <c r="A2894" t="s">
        <v>3050</v>
      </c>
      <c r="B2894" s="11" t="str">
        <f t="shared" si="275"/>
        <v>CHPF</v>
      </c>
      <c r="C2894" s="11" t="str">
        <f>VLOOKUP('intouch变量（离散）'!$A2894,基本表格!$G:$Q,2,FALSE)</f>
        <v>2122+P2-M4 2#双螺旋运输机B 电机控制 手自动状态</v>
      </c>
      <c r="D2894" t="s">
        <v>154</v>
      </c>
      <c r="E2894" t="str">
        <f t="shared" si="271"/>
        <v>No</v>
      </c>
      <c r="F2894" t="str">
        <f t="shared" si="272"/>
        <v>0</v>
      </c>
      <c r="G2894" t="s">
        <v>154</v>
      </c>
      <c r="H2894" t="s">
        <v>155</v>
      </c>
      <c r="I2894" t="str">
        <f t="shared" si="273"/>
        <v/>
      </c>
      <c r="J2894" t="str">
        <f t="shared" si="274"/>
        <v/>
      </c>
      <c r="K2894" t="str">
        <f>VLOOKUP('intouch变量（离散）'!$A2894,基本表格!$G:$Q,9,FALSE)</f>
        <v>None</v>
      </c>
      <c r="L2894">
        <v>1</v>
      </c>
      <c r="M2894" t="s">
        <v>156</v>
      </c>
      <c r="N2894" t="s">
        <v>157</v>
      </c>
      <c r="O2894" t="s">
        <v>158</v>
      </c>
      <c r="P2894" t="str">
        <f>VLOOKUP('intouch变量（离散）'!$A2894,基本表格!$G:$Q,3,FALSE)</f>
        <v>DB100,X900.3</v>
      </c>
      <c r="Q2894" t="str">
        <f>VLOOKUP('intouch变量（离散）'!$A2894,基本表格!$G:$Q,10,FALSE)</f>
        <v>Yes</v>
      </c>
      <c r="R2894" t="str">
        <f t="shared" si="276"/>
        <v>DB100,X900.3 2122+P2-M4 2#双螺旋运输机B 电机控制 手自动状态</v>
      </c>
      <c r="S2894">
        <v>0</v>
      </c>
      <c r="T2894">
        <v>0</v>
      </c>
    </row>
    <row r="2895" spans="1:20">
      <c r="A2895" t="s">
        <v>3051</v>
      </c>
      <c r="B2895" s="11" t="str">
        <f t="shared" si="275"/>
        <v>CHPF</v>
      </c>
      <c r="C2895" s="11" t="str">
        <f>VLOOKUP('intouch变量（离散）'!$A2895,基本表格!$G:$Q,2,FALSE)</f>
        <v>2122+P2-M4 2#双螺旋运输机B 电机控制 本地/远程(检修/待机）</v>
      </c>
      <c r="D2895" t="s">
        <v>154</v>
      </c>
      <c r="E2895" t="str">
        <f t="shared" si="271"/>
        <v>No</v>
      </c>
      <c r="F2895" t="str">
        <f t="shared" si="272"/>
        <v>0</v>
      </c>
      <c r="G2895" t="s">
        <v>154</v>
      </c>
      <c r="H2895" t="s">
        <v>155</v>
      </c>
      <c r="I2895" t="str">
        <f t="shared" si="273"/>
        <v/>
      </c>
      <c r="J2895" t="str">
        <f t="shared" si="274"/>
        <v/>
      </c>
      <c r="K2895" t="str">
        <f>VLOOKUP('intouch变量（离散）'!$A2895,基本表格!$G:$Q,9,FALSE)</f>
        <v>None</v>
      </c>
      <c r="L2895">
        <v>1</v>
      </c>
      <c r="M2895" t="s">
        <v>156</v>
      </c>
      <c r="N2895" t="s">
        <v>157</v>
      </c>
      <c r="O2895" t="s">
        <v>158</v>
      </c>
      <c r="P2895" t="str">
        <f>VLOOKUP('intouch变量（离散）'!$A2895,基本表格!$G:$Q,3,FALSE)</f>
        <v>DB100,X900.4</v>
      </c>
      <c r="Q2895" t="str">
        <f>VLOOKUP('intouch变量（离散）'!$A2895,基本表格!$G:$Q,10,FALSE)</f>
        <v>Yes</v>
      </c>
      <c r="R2895" t="str">
        <f t="shared" si="276"/>
        <v>DB100,X900.4 2122+P2-M4 2#双螺旋运输机B 电机控制 本地/远程(检修/待机）</v>
      </c>
      <c r="S2895">
        <v>0</v>
      </c>
      <c r="T2895">
        <v>0</v>
      </c>
    </row>
    <row r="2896" spans="1:20">
      <c r="A2896" t="s">
        <v>3052</v>
      </c>
      <c r="B2896" s="11" t="str">
        <f t="shared" si="275"/>
        <v>CHPF</v>
      </c>
      <c r="C2896" s="11" t="str">
        <f>VLOOKUP('intouch变量（离散）'!$A2896,基本表格!$G:$Q,2,FALSE)</f>
        <v>2122+P2-M4 2#双螺旋运输机B 电机控制 开启_上位机(正转)</v>
      </c>
      <c r="D2896" t="s">
        <v>154</v>
      </c>
      <c r="E2896" t="str">
        <f t="shared" si="271"/>
        <v>No</v>
      </c>
      <c r="F2896" t="str">
        <f t="shared" si="272"/>
        <v>0</v>
      </c>
      <c r="G2896" t="s">
        <v>154</v>
      </c>
      <c r="H2896" t="s">
        <v>155</v>
      </c>
      <c r="I2896" t="str">
        <f t="shared" si="273"/>
        <v/>
      </c>
      <c r="J2896" t="str">
        <f t="shared" si="274"/>
        <v/>
      </c>
      <c r="K2896" t="str">
        <f>VLOOKUP('intouch变量（离散）'!$A2896,基本表格!$G:$Q,9,FALSE)</f>
        <v>None</v>
      </c>
      <c r="L2896">
        <v>1</v>
      </c>
      <c r="M2896" t="s">
        <v>156</v>
      </c>
      <c r="N2896" t="s">
        <v>157</v>
      </c>
      <c r="O2896" t="s">
        <v>158</v>
      </c>
      <c r="P2896" t="str">
        <f>VLOOKUP('intouch变量（离散）'!$A2896,基本表格!$G:$Q,3,FALSE)</f>
        <v>DB100,X900.6</v>
      </c>
      <c r="Q2896" t="str">
        <f>VLOOKUP('intouch变量（离散）'!$A2896,基本表格!$G:$Q,10,FALSE)</f>
        <v>No</v>
      </c>
      <c r="R2896" t="str">
        <f t="shared" si="276"/>
        <v>DB100,X900.6 2122+P2-M4 2#双螺旋运输机B 电机控制 开启_上位机(正转)</v>
      </c>
      <c r="S2896">
        <v>0</v>
      </c>
      <c r="T2896">
        <v>0</v>
      </c>
    </row>
    <row r="2897" spans="1:20">
      <c r="A2897" t="s">
        <v>3053</v>
      </c>
      <c r="B2897" s="11" t="str">
        <f t="shared" si="275"/>
        <v>CHPF</v>
      </c>
      <c r="C2897" s="11" t="str">
        <f>VLOOKUP('intouch变量（离散）'!$A2897,基本表格!$G:$Q,2,FALSE)</f>
        <v>2122+P2-M4 2#双螺旋运输机B 电机控制 停止_上位机(反转)</v>
      </c>
      <c r="D2897" t="s">
        <v>154</v>
      </c>
      <c r="E2897" t="str">
        <f t="shared" si="271"/>
        <v>No</v>
      </c>
      <c r="F2897" t="str">
        <f t="shared" si="272"/>
        <v>0</v>
      </c>
      <c r="G2897" t="s">
        <v>154</v>
      </c>
      <c r="H2897" t="s">
        <v>155</v>
      </c>
      <c r="I2897" t="str">
        <f t="shared" si="273"/>
        <v/>
      </c>
      <c r="J2897" t="str">
        <f t="shared" si="274"/>
        <v/>
      </c>
      <c r="K2897" t="str">
        <f>VLOOKUP('intouch变量（离散）'!$A2897,基本表格!$G:$Q,9,FALSE)</f>
        <v>None</v>
      </c>
      <c r="L2897">
        <v>1</v>
      </c>
      <c r="M2897" t="s">
        <v>156</v>
      </c>
      <c r="N2897" t="s">
        <v>157</v>
      </c>
      <c r="O2897" t="s">
        <v>158</v>
      </c>
      <c r="P2897" t="str">
        <f>VLOOKUP('intouch变量（离散）'!$A2897,基本表格!$G:$Q,3,FALSE)</f>
        <v>DB100,X901.0</v>
      </c>
      <c r="Q2897" t="str">
        <f>VLOOKUP('intouch变量（离散）'!$A2897,基本表格!$G:$Q,10,FALSE)</f>
        <v>No</v>
      </c>
      <c r="R2897" t="str">
        <f t="shared" si="276"/>
        <v>DB100,X901.0 2122+P2-M4 2#双螺旋运输机B 电机控制 停止_上位机(反转)</v>
      </c>
      <c r="S2897">
        <v>0</v>
      </c>
      <c r="T2897">
        <v>0</v>
      </c>
    </row>
    <row r="2898" spans="1:20">
      <c r="A2898" t="s">
        <v>3054</v>
      </c>
      <c r="B2898" s="11" t="str">
        <f t="shared" si="275"/>
        <v>CHPF</v>
      </c>
      <c r="C2898" s="11" t="str">
        <f>VLOOKUP('intouch变量（离散）'!$A2898,基本表格!$G:$Q,2,FALSE)</f>
        <v>2122+P2-M4 2#双螺旋运输机B 电机控制 通风扇</v>
      </c>
      <c r="D2898" t="s">
        <v>154</v>
      </c>
      <c r="E2898" t="str">
        <f t="shared" si="271"/>
        <v>No</v>
      </c>
      <c r="F2898" t="str">
        <f t="shared" si="272"/>
        <v>0</v>
      </c>
      <c r="G2898" t="s">
        <v>154</v>
      </c>
      <c r="H2898" t="s">
        <v>155</v>
      </c>
      <c r="I2898" t="str">
        <f t="shared" si="273"/>
        <v/>
      </c>
      <c r="J2898" t="str">
        <f t="shared" si="274"/>
        <v/>
      </c>
      <c r="K2898" t="str">
        <f>VLOOKUP('intouch变量（离散）'!$A2898,基本表格!$G:$Q,9,FALSE)</f>
        <v>None</v>
      </c>
      <c r="L2898">
        <v>1</v>
      </c>
      <c r="M2898" t="s">
        <v>156</v>
      </c>
      <c r="N2898" t="s">
        <v>157</v>
      </c>
      <c r="O2898" t="s">
        <v>158</v>
      </c>
      <c r="P2898" t="str">
        <f>VLOOKUP('intouch变量（离散）'!$A2898,基本表格!$G:$Q,3,FALSE)</f>
        <v>DB100,X901.1</v>
      </c>
      <c r="Q2898" t="str">
        <f>VLOOKUP('intouch变量（离散）'!$A2898,基本表格!$G:$Q,10,FALSE)</f>
        <v>Yes</v>
      </c>
      <c r="R2898" t="str">
        <f t="shared" si="276"/>
        <v>DB100,X901.1 2122+P2-M4 2#双螺旋运输机B 电机控制 通风扇</v>
      </c>
      <c r="S2898">
        <v>0</v>
      </c>
      <c r="T2898">
        <v>0</v>
      </c>
    </row>
    <row r="2899" spans="1:20">
      <c r="A2899" t="s">
        <v>3055</v>
      </c>
      <c r="B2899" s="11" t="str">
        <f t="shared" si="275"/>
        <v>CHPF</v>
      </c>
      <c r="C2899" s="11" t="str">
        <f>VLOOKUP('intouch变量（离散）'!$A2899,基本表格!$G:$Q,2,FALSE)</f>
        <v>2122+P2-M4 2#双螺旋运输机B 电机控制 电机(正转）</v>
      </c>
      <c r="D2899" t="s">
        <v>154</v>
      </c>
      <c r="E2899" t="str">
        <f t="shared" si="271"/>
        <v>No</v>
      </c>
      <c r="F2899" t="str">
        <f t="shared" si="272"/>
        <v>0</v>
      </c>
      <c r="G2899" t="s">
        <v>154</v>
      </c>
      <c r="H2899" t="s">
        <v>155</v>
      </c>
      <c r="I2899" t="str">
        <f t="shared" si="273"/>
        <v/>
      </c>
      <c r="J2899" t="str">
        <f t="shared" si="274"/>
        <v/>
      </c>
      <c r="K2899" t="str">
        <f>VLOOKUP('intouch变量（离散）'!$A2899,基本表格!$G:$Q,9,FALSE)</f>
        <v>None</v>
      </c>
      <c r="L2899">
        <v>1</v>
      </c>
      <c r="M2899" t="s">
        <v>156</v>
      </c>
      <c r="N2899" t="s">
        <v>157</v>
      </c>
      <c r="O2899" t="s">
        <v>158</v>
      </c>
      <c r="P2899" t="str">
        <f>VLOOKUP('intouch变量（离散）'!$A2899,基本表格!$G:$Q,3,FALSE)</f>
        <v>DB100,X901.2</v>
      </c>
      <c r="Q2899" t="str">
        <f>VLOOKUP('intouch变量（离散）'!$A2899,基本表格!$G:$Q,10,FALSE)</f>
        <v>Yes</v>
      </c>
      <c r="R2899" t="str">
        <f t="shared" si="276"/>
        <v>DB100,X901.2 2122+P2-M4 2#双螺旋运输机B 电机控制 电机(正转）</v>
      </c>
      <c r="S2899">
        <v>0</v>
      </c>
      <c r="T2899">
        <v>0</v>
      </c>
    </row>
    <row r="2900" spans="1:20">
      <c r="A2900" t="s">
        <v>3056</v>
      </c>
      <c r="B2900" s="11" t="str">
        <f t="shared" si="275"/>
        <v>CHPF</v>
      </c>
      <c r="C2900" s="11" t="str">
        <f>VLOOKUP('intouch变量（离散）'!$A2900,基本表格!$G:$Q,2,FALSE)</f>
        <v>2122+P2-M4 2#双螺旋运输机B 电机控制 电机过载</v>
      </c>
      <c r="D2900" t="s">
        <v>154</v>
      </c>
      <c r="E2900" t="str">
        <f t="shared" si="271"/>
        <v>No</v>
      </c>
      <c r="F2900" t="str">
        <f t="shared" si="272"/>
        <v>0</v>
      </c>
      <c r="G2900" t="s">
        <v>154</v>
      </c>
      <c r="H2900" t="s">
        <v>155</v>
      </c>
      <c r="I2900" t="str">
        <f t="shared" si="273"/>
        <v/>
      </c>
      <c r="J2900" t="str">
        <f t="shared" si="274"/>
        <v/>
      </c>
      <c r="K2900" t="str">
        <f>VLOOKUP('intouch变量（离散）'!$A2900,基本表格!$G:$Q,9,FALSE)</f>
        <v>On</v>
      </c>
      <c r="L2900">
        <v>1</v>
      </c>
      <c r="M2900" t="s">
        <v>156</v>
      </c>
      <c r="N2900" t="s">
        <v>157</v>
      </c>
      <c r="O2900" t="s">
        <v>158</v>
      </c>
      <c r="P2900" t="str">
        <f>VLOOKUP('intouch变量（离散）'!$A2900,基本表格!$G:$Q,3,FALSE)</f>
        <v>DB100,X901.3</v>
      </c>
      <c r="Q2900" t="str">
        <f>VLOOKUP('intouch变量（离散）'!$A2900,基本表格!$G:$Q,10,FALSE)</f>
        <v>Yes</v>
      </c>
      <c r="R2900" t="str">
        <f t="shared" si="276"/>
        <v>DB100,X901.3 2122+P2-M4 2#双螺旋运输机B 电机控制 电机过载</v>
      </c>
      <c r="S2900">
        <v>0</v>
      </c>
      <c r="T2900">
        <v>0</v>
      </c>
    </row>
    <row r="2901" spans="1:20">
      <c r="A2901" t="s">
        <v>3057</v>
      </c>
      <c r="B2901" s="11" t="str">
        <f t="shared" si="275"/>
        <v>CHPF</v>
      </c>
      <c r="C2901" s="11" t="str">
        <f>VLOOKUP('intouch变量（离散）'!$A2901,基本表格!$G:$Q,2,FALSE)</f>
        <v>2122+P2-M4 2#双螺旋运输机B 电机控制 风扇过载</v>
      </c>
      <c r="D2901" t="s">
        <v>154</v>
      </c>
      <c r="E2901" t="str">
        <f t="shared" si="271"/>
        <v>No</v>
      </c>
      <c r="F2901" t="str">
        <f t="shared" si="272"/>
        <v>0</v>
      </c>
      <c r="G2901" t="s">
        <v>154</v>
      </c>
      <c r="H2901" t="s">
        <v>155</v>
      </c>
      <c r="I2901" t="str">
        <f t="shared" si="273"/>
        <v/>
      </c>
      <c r="J2901" t="str">
        <f t="shared" si="274"/>
        <v/>
      </c>
      <c r="K2901" t="str">
        <f>VLOOKUP('intouch变量（离散）'!$A2901,基本表格!$G:$Q,9,FALSE)</f>
        <v>On</v>
      </c>
      <c r="L2901">
        <v>1</v>
      </c>
      <c r="M2901" t="s">
        <v>156</v>
      </c>
      <c r="N2901" t="s">
        <v>157</v>
      </c>
      <c r="O2901" t="s">
        <v>158</v>
      </c>
      <c r="P2901" t="str">
        <f>VLOOKUP('intouch变量（离散）'!$A2901,基本表格!$G:$Q,3,FALSE)</f>
        <v>DB100,X901.4</v>
      </c>
      <c r="Q2901" t="str">
        <f>VLOOKUP('intouch变量（离散）'!$A2901,基本表格!$G:$Q,10,FALSE)</f>
        <v>Yes</v>
      </c>
      <c r="R2901" t="str">
        <f t="shared" si="276"/>
        <v>DB100,X901.4 2122+P2-M4 2#双螺旋运输机B 电机控制 风扇过载</v>
      </c>
      <c r="S2901">
        <v>0</v>
      </c>
      <c r="T2901">
        <v>0</v>
      </c>
    </row>
    <row r="2902" spans="1:20">
      <c r="A2902" t="s">
        <v>3058</v>
      </c>
      <c r="B2902" s="11" t="str">
        <f t="shared" si="275"/>
        <v>CHPF</v>
      </c>
      <c r="C2902" s="11" t="str">
        <f>VLOOKUP('intouch变量（离散）'!$A2902,基本表格!$G:$Q,2,FALSE)</f>
        <v>2122+P2-M4 2#双螺旋运输机B 电机控制 电机运行指示</v>
      </c>
      <c r="D2902" t="s">
        <v>154</v>
      </c>
      <c r="E2902" t="str">
        <f t="shared" si="271"/>
        <v>No</v>
      </c>
      <c r="F2902" t="str">
        <f t="shared" si="272"/>
        <v>0</v>
      </c>
      <c r="G2902" t="s">
        <v>154</v>
      </c>
      <c r="H2902" t="s">
        <v>155</v>
      </c>
      <c r="I2902" t="str">
        <f t="shared" si="273"/>
        <v/>
      </c>
      <c r="J2902" t="str">
        <f t="shared" si="274"/>
        <v/>
      </c>
      <c r="K2902" t="str">
        <f>VLOOKUP('intouch变量（离散）'!$A2902,基本表格!$G:$Q,9,FALSE)</f>
        <v>None</v>
      </c>
      <c r="L2902">
        <v>1</v>
      </c>
      <c r="M2902" t="s">
        <v>156</v>
      </c>
      <c r="N2902" t="s">
        <v>157</v>
      </c>
      <c r="O2902" t="s">
        <v>158</v>
      </c>
      <c r="P2902" t="str">
        <f>VLOOKUP('intouch变量（离散）'!$A2902,基本表格!$G:$Q,3,FALSE)</f>
        <v>DB100,X901.5</v>
      </c>
      <c r="Q2902" t="str">
        <f>VLOOKUP('intouch变量（离散）'!$A2902,基本表格!$G:$Q,10,FALSE)</f>
        <v>Yes</v>
      </c>
      <c r="R2902" t="str">
        <f t="shared" si="276"/>
        <v>DB100,X901.5 2122+P2-M4 2#双螺旋运输机B 电机控制 电机运行指示</v>
      </c>
      <c r="S2902">
        <v>0</v>
      </c>
      <c r="T2902">
        <v>0</v>
      </c>
    </row>
    <row r="2903" spans="1:20">
      <c r="A2903" t="s">
        <v>3059</v>
      </c>
      <c r="B2903" s="11" t="str">
        <f t="shared" si="275"/>
        <v>CHPF</v>
      </c>
      <c r="C2903" s="11" t="str">
        <f>VLOOKUP('intouch变量（离散）'!$A2903,基本表格!$G:$Q,2,FALSE)</f>
        <v>2122+P2-M4 2#双螺旋运输机B 电机控制 断链报警</v>
      </c>
      <c r="D2903" t="s">
        <v>154</v>
      </c>
      <c r="E2903" t="str">
        <f t="shared" si="271"/>
        <v>No</v>
      </c>
      <c r="F2903" t="str">
        <f t="shared" si="272"/>
        <v>0</v>
      </c>
      <c r="G2903" t="s">
        <v>154</v>
      </c>
      <c r="H2903" t="s">
        <v>155</v>
      </c>
      <c r="I2903" t="str">
        <f t="shared" si="273"/>
        <v/>
      </c>
      <c r="J2903" t="str">
        <f t="shared" si="274"/>
        <v/>
      </c>
      <c r="K2903" t="str">
        <f>VLOOKUP('intouch变量（离散）'!$A2903,基本表格!$G:$Q,9,FALSE)</f>
        <v>On</v>
      </c>
      <c r="L2903">
        <v>1</v>
      </c>
      <c r="M2903" t="s">
        <v>156</v>
      </c>
      <c r="N2903" t="s">
        <v>157</v>
      </c>
      <c r="O2903" t="s">
        <v>158</v>
      </c>
      <c r="P2903" t="str">
        <f>VLOOKUP('intouch变量（离散）'!$A2903,基本表格!$G:$Q,3,FALSE)</f>
        <v>DB100,X901.6</v>
      </c>
      <c r="Q2903" t="str">
        <f>VLOOKUP('intouch变量（离散）'!$A2903,基本表格!$G:$Q,10,FALSE)</f>
        <v>Yes</v>
      </c>
      <c r="R2903" t="str">
        <f t="shared" si="276"/>
        <v>DB100,X901.6 2122+P2-M4 2#双螺旋运输机B 电机控制 断链报警</v>
      </c>
      <c r="S2903">
        <v>0</v>
      </c>
      <c r="T2903">
        <v>0</v>
      </c>
    </row>
    <row r="2904" spans="1:20">
      <c r="A2904" t="s">
        <v>3060</v>
      </c>
      <c r="B2904" s="11" t="str">
        <f t="shared" si="275"/>
        <v>CHPF</v>
      </c>
      <c r="C2904" s="11" t="str">
        <f>VLOOKUP('intouch变量（离散）'!$A2904,基本表格!$G:$Q,2,FALSE)</f>
        <v>2122+P2-M4 2#双螺旋运输机B 电机控制 断链检测</v>
      </c>
      <c r="D2904" t="s">
        <v>154</v>
      </c>
      <c r="E2904" t="str">
        <f t="shared" si="271"/>
        <v>No</v>
      </c>
      <c r="F2904" t="str">
        <f t="shared" si="272"/>
        <v>0</v>
      </c>
      <c r="G2904" t="s">
        <v>154</v>
      </c>
      <c r="H2904" t="s">
        <v>155</v>
      </c>
      <c r="I2904" t="str">
        <f t="shared" si="273"/>
        <v/>
      </c>
      <c r="J2904" t="str">
        <f t="shared" si="274"/>
        <v/>
      </c>
      <c r="K2904" t="str">
        <f>VLOOKUP('intouch变量（离散）'!$A2904,基本表格!$G:$Q,9,FALSE)</f>
        <v>None</v>
      </c>
      <c r="L2904">
        <v>1</v>
      </c>
      <c r="M2904" t="s">
        <v>156</v>
      </c>
      <c r="N2904" t="s">
        <v>157</v>
      </c>
      <c r="O2904" t="s">
        <v>158</v>
      </c>
      <c r="P2904" t="str">
        <f>VLOOKUP('intouch变量（离散）'!$A2904,基本表格!$G:$Q,3,FALSE)</f>
        <v>DB100,X901.7</v>
      </c>
      <c r="Q2904" t="str">
        <f>VLOOKUP('intouch变量（离散）'!$A2904,基本表格!$G:$Q,10,FALSE)</f>
        <v>Yes</v>
      </c>
      <c r="R2904" t="str">
        <f t="shared" si="276"/>
        <v>DB100,X901.7 2122+P2-M4 2#双螺旋运输机B 电机控制 断链检测</v>
      </c>
      <c r="S2904">
        <v>0</v>
      </c>
      <c r="T2904">
        <v>0</v>
      </c>
    </row>
    <row r="2905" spans="1:20">
      <c r="A2905" t="s">
        <v>3061</v>
      </c>
      <c r="B2905" s="11" t="str">
        <f t="shared" si="275"/>
        <v>CHPF</v>
      </c>
      <c r="C2905" s="11" t="str">
        <f>VLOOKUP('intouch变量（离散）'!$A2905,基本表格!$G:$Q,2,FALSE)</f>
        <v>2122+P2-M4 2#双螺旋运输机B 电机控制 复位</v>
      </c>
      <c r="D2905" t="s">
        <v>154</v>
      </c>
      <c r="E2905" t="str">
        <f t="shared" si="271"/>
        <v>No</v>
      </c>
      <c r="F2905" t="str">
        <f t="shared" si="272"/>
        <v>0</v>
      </c>
      <c r="G2905" t="s">
        <v>154</v>
      </c>
      <c r="H2905" t="s">
        <v>155</v>
      </c>
      <c r="I2905" t="str">
        <f t="shared" si="273"/>
        <v/>
      </c>
      <c r="J2905" t="str">
        <f t="shared" si="274"/>
        <v/>
      </c>
      <c r="K2905" t="str">
        <f>VLOOKUP('intouch变量（离散）'!$A2905,基本表格!$G:$Q,9,FALSE)</f>
        <v>None</v>
      </c>
      <c r="L2905">
        <v>1</v>
      </c>
      <c r="M2905" t="s">
        <v>156</v>
      </c>
      <c r="N2905" t="s">
        <v>157</v>
      </c>
      <c r="O2905" t="s">
        <v>158</v>
      </c>
      <c r="P2905" t="str">
        <f>VLOOKUP('intouch变量（离散）'!$A2905,基本表格!$G:$Q,3,FALSE)</f>
        <v>DB100,X902.0</v>
      </c>
      <c r="Q2905" t="str">
        <f>VLOOKUP('intouch变量（离散）'!$A2905,基本表格!$G:$Q,10,FALSE)</f>
        <v>No</v>
      </c>
      <c r="R2905" t="str">
        <f t="shared" si="276"/>
        <v>DB100,X902.0 2122+P2-M4 2#双螺旋运输机B 电机控制 复位</v>
      </c>
      <c r="S2905">
        <v>0</v>
      </c>
      <c r="T2905">
        <v>0</v>
      </c>
    </row>
    <row r="2906" spans="1:20">
      <c r="A2906" t="s">
        <v>3062</v>
      </c>
      <c r="B2906" s="11" t="str">
        <f t="shared" si="275"/>
        <v>CHPF</v>
      </c>
      <c r="C2906" s="11" t="str">
        <f>VLOOKUP('intouch变量（离散）'!$A2906,基本表格!$G:$Q,2,FALSE)</f>
        <v>2122+P2-M4 2#双螺旋运输机B 电机控制 断链保护使能</v>
      </c>
      <c r="D2906" t="s">
        <v>154</v>
      </c>
      <c r="E2906" t="str">
        <f t="shared" si="271"/>
        <v>Yes</v>
      </c>
      <c r="F2906" t="str">
        <f t="shared" si="272"/>
        <v>900</v>
      </c>
      <c r="G2906" t="s">
        <v>154</v>
      </c>
      <c r="H2906" t="s">
        <v>155</v>
      </c>
      <c r="I2906" t="str">
        <f t="shared" si="273"/>
        <v>禁用</v>
      </c>
      <c r="J2906" t="str">
        <f t="shared" si="274"/>
        <v>启用</v>
      </c>
      <c r="K2906" t="str">
        <f>VLOOKUP('intouch变量（离散）'!$A2906,基本表格!$G:$Q,9,FALSE)</f>
        <v>None</v>
      </c>
      <c r="L2906">
        <v>1</v>
      </c>
      <c r="M2906" t="s">
        <v>156</v>
      </c>
      <c r="N2906" t="s">
        <v>157</v>
      </c>
      <c r="O2906" t="s">
        <v>158</v>
      </c>
      <c r="P2906" t="str">
        <f>VLOOKUP('intouch变量（离散）'!$A2906,基本表格!$G:$Q,3,FALSE)</f>
        <v>DB100,X902.1</v>
      </c>
      <c r="Q2906" t="str">
        <f>VLOOKUP('intouch变量（离散）'!$A2906,基本表格!$G:$Q,10,FALSE)</f>
        <v>No</v>
      </c>
      <c r="R2906" t="str">
        <f t="shared" si="276"/>
        <v>DB100,X902.1 2122+P2-M4 2#双螺旋运输机B 电机控制 断链保护使能</v>
      </c>
      <c r="S2906">
        <v>0</v>
      </c>
      <c r="T2906">
        <v>0</v>
      </c>
    </row>
    <row r="2907" spans="1:20">
      <c r="A2907" t="s">
        <v>3063</v>
      </c>
      <c r="B2907" s="11" t="str">
        <f t="shared" si="275"/>
        <v>CHPF</v>
      </c>
      <c r="C2907" s="11" t="str">
        <f>VLOOKUP('intouch变量（离散）'!$A2907,基本表格!$G:$Q,2,FALSE)</f>
        <v>2122+P2-M4 2#双螺旋运输机B 电机控制 断链导致停机</v>
      </c>
      <c r="D2907" t="s">
        <v>154</v>
      </c>
      <c r="E2907" t="str">
        <f t="shared" si="271"/>
        <v>No</v>
      </c>
      <c r="F2907" t="str">
        <f t="shared" si="272"/>
        <v>0</v>
      </c>
      <c r="G2907" t="s">
        <v>154</v>
      </c>
      <c r="H2907" t="s">
        <v>155</v>
      </c>
      <c r="I2907" t="str">
        <f t="shared" si="273"/>
        <v/>
      </c>
      <c r="J2907" t="str">
        <f t="shared" si="274"/>
        <v/>
      </c>
      <c r="K2907" t="str">
        <f>VLOOKUP('intouch变量（离散）'!$A2907,基本表格!$G:$Q,9,FALSE)</f>
        <v>On</v>
      </c>
      <c r="L2907">
        <v>1</v>
      </c>
      <c r="M2907" t="s">
        <v>156</v>
      </c>
      <c r="N2907" t="s">
        <v>157</v>
      </c>
      <c r="O2907" t="s">
        <v>158</v>
      </c>
      <c r="P2907" t="str">
        <f>VLOOKUP('intouch变量（离散）'!$A2907,基本表格!$G:$Q,3,FALSE)</f>
        <v>DB100,X902.2</v>
      </c>
      <c r="Q2907" t="str">
        <f>VLOOKUP('intouch变量（离散）'!$A2907,基本表格!$G:$Q,10,FALSE)</f>
        <v>Yes</v>
      </c>
      <c r="R2907" t="str">
        <f t="shared" si="276"/>
        <v>DB100,X902.2 2122+P2-M4 2#双螺旋运输机B 电机控制 断链导致停机</v>
      </c>
      <c r="S2907">
        <v>0</v>
      </c>
      <c r="T2907">
        <v>0</v>
      </c>
    </row>
    <row r="2908" spans="1:20">
      <c r="A2908" t="s">
        <v>3064</v>
      </c>
      <c r="B2908" s="11" t="str">
        <f t="shared" si="275"/>
        <v>CHPF</v>
      </c>
      <c r="C2908" s="11" t="str">
        <f>VLOOKUP('intouch变量（离散）'!$A2908,基本表格!$G:$Q,2,FALSE)</f>
        <v>2122+P2-M4 2#双螺旋运输机B 电机控制 电机(反转）</v>
      </c>
      <c r="D2908" t="s">
        <v>154</v>
      </c>
      <c r="E2908" t="str">
        <f t="shared" si="271"/>
        <v>No</v>
      </c>
      <c r="F2908" t="str">
        <f t="shared" si="272"/>
        <v>0</v>
      </c>
      <c r="G2908" t="s">
        <v>154</v>
      </c>
      <c r="H2908" t="s">
        <v>155</v>
      </c>
      <c r="I2908" t="str">
        <f t="shared" si="273"/>
        <v/>
      </c>
      <c r="J2908" t="str">
        <f t="shared" si="274"/>
        <v/>
      </c>
      <c r="K2908" t="str">
        <f>VLOOKUP('intouch变量（离散）'!$A2908,基本表格!$G:$Q,9,FALSE)</f>
        <v>None</v>
      </c>
      <c r="L2908">
        <v>1</v>
      </c>
      <c r="M2908" t="s">
        <v>156</v>
      </c>
      <c r="N2908" t="s">
        <v>157</v>
      </c>
      <c r="O2908" t="s">
        <v>158</v>
      </c>
      <c r="P2908" t="str">
        <f>VLOOKUP('intouch变量（离散）'!$A2908,基本表格!$G:$Q,3,FALSE)</f>
        <v>DB100,X902.3</v>
      </c>
      <c r="Q2908" t="str">
        <f>VLOOKUP('intouch变量（离散）'!$A2908,基本表格!$G:$Q,10,FALSE)</f>
        <v>Yes</v>
      </c>
      <c r="R2908" t="str">
        <f t="shared" si="276"/>
        <v>DB100,X902.3 2122+P2-M4 2#双螺旋运输机B 电机控制 电机(反转）</v>
      </c>
      <c r="S2908">
        <v>0</v>
      </c>
      <c r="T2908">
        <v>0</v>
      </c>
    </row>
    <row r="2909" spans="1:20">
      <c r="A2909" t="s">
        <v>3065</v>
      </c>
      <c r="B2909" s="11" t="str">
        <f t="shared" si="275"/>
        <v>CHPF</v>
      </c>
      <c r="C2909" s="11" t="str">
        <f>VLOOKUP('intouch变量（离散）'!$A2909,基本表格!$G:$Q,2,FALSE)</f>
        <v>2122+P2-M4 2#双螺旋运输机B 电机控制 本地</v>
      </c>
      <c r="D2909" t="s">
        <v>154</v>
      </c>
      <c r="E2909" t="str">
        <f t="shared" si="271"/>
        <v>No</v>
      </c>
      <c r="F2909" t="str">
        <f t="shared" si="272"/>
        <v>0</v>
      </c>
      <c r="G2909" t="s">
        <v>154</v>
      </c>
      <c r="H2909" t="s">
        <v>155</v>
      </c>
      <c r="I2909" t="str">
        <f t="shared" si="273"/>
        <v/>
      </c>
      <c r="J2909" t="str">
        <f t="shared" si="274"/>
        <v/>
      </c>
      <c r="K2909" t="str">
        <f>VLOOKUP('intouch变量（离散）'!$A2909,基本表格!$G:$Q,9,FALSE)</f>
        <v>None</v>
      </c>
      <c r="L2909">
        <v>1</v>
      </c>
      <c r="M2909" t="s">
        <v>156</v>
      </c>
      <c r="N2909" t="s">
        <v>157</v>
      </c>
      <c r="O2909" t="s">
        <v>158</v>
      </c>
      <c r="P2909" t="str">
        <f>VLOOKUP('intouch变量（离散）'!$A2909,基本表格!$G:$Q,3,FALSE)</f>
        <v>DB100,X902.4</v>
      </c>
      <c r="Q2909" t="str">
        <f>VLOOKUP('intouch变量（离散）'!$A2909,基本表格!$G:$Q,10,FALSE)</f>
        <v>Yes</v>
      </c>
      <c r="R2909" t="str">
        <f t="shared" si="276"/>
        <v>DB100,X902.4 2122+P2-M4 2#双螺旋运输机B 电机控制 本地</v>
      </c>
      <c r="S2909">
        <v>0</v>
      </c>
      <c r="T2909">
        <v>0</v>
      </c>
    </row>
    <row r="2910" spans="1:20">
      <c r="A2910" t="s">
        <v>3066</v>
      </c>
      <c r="B2910" s="11" t="str">
        <f t="shared" si="275"/>
        <v>CHPF</v>
      </c>
      <c r="C2910" s="11" t="str">
        <f>VLOOKUP('intouch变量（离散）'!$A2910,基本表格!$G:$Q,2,FALSE)</f>
        <v>2122+P2-M4 2#双螺旋运输机B 电机控制 远程</v>
      </c>
      <c r="D2910" t="s">
        <v>154</v>
      </c>
      <c r="E2910" t="str">
        <f t="shared" si="271"/>
        <v>No</v>
      </c>
      <c r="F2910" t="str">
        <f t="shared" si="272"/>
        <v>0</v>
      </c>
      <c r="G2910" t="s">
        <v>154</v>
      </c>
      <c r="H2910" t="s">
        <v>155</v>
      </c>
      <c r="I2910" t="str">
        <f t="shared" si="273"/>
        <v/>
      </c>
      <c r="J2910" t="str">
        <f t="shared" si="274"/>
        <v/>
      </c>
      <c r="K2910" t="str">
        <f>VLOOKUP('intouch变量（离散）'!$A2910,基本表格!$G:$Q,9,FALSE)</f>
        <v>None</v>
      </c>
      <c r="L2910">
        <v>1</v>
      </c>
      <c r="M2910" t="s">
        <v>156</v>
      </c>
      <c r="N2910" t="s">
        <v>157</v>
      </c>
      <c r="O2910" t="s">
        <v>158</v>
      </c>
      <c r="P2910" t="str">
        <f>VLOOKUP('intouch变量（离散）'!$A2910,基本表格!$G:$Q,3,FALSE)</f>
        <v>DB100,X902.5</v>
      </c>
      <c r="Q2910" t="str">
        <f>VLOOKUP('intouch变量（离散）'!$A2910,基本表格!$G:$Q,10,FALSE)</f>
        <v>Yes</v>
      </c>
      <c r="R2910" t="str">
        <f t="shared" si="276"/>
        <v>DB100,X902.5 2122+P2-M4 2#双螺旋运输机B 电机控制 远程</v>
      </c>
      <c r="S2910">
        <v>0</v>
      </c>
      <c r="T2910">
        <v>0</v>
      </c>
    </row>
    <row r="2911" spans="1:20">
      <c r="A2911" t="s">
        <v>3067</v>
      </c>
      <c r="B2911" s="11" t="str">
        <f t="shared" si="275"/>
        <v>CHPF</v>
      </c>
      <c r="C2911" s="11" t="str">
        <f>VLOOKUP('intouch变量（离散）'!$A2911,基本表格!$G:$Q,2,FALSE)</f>
        <v>2122+P2-M4 2#双螺旋运输机B 电机控制 堵料报警</v>
      </c>
      <c r="D2911" t="s">
        <v>154</v>
      </c>
      <c r="E2911" t="str">
        <f t="shared" si="271"/>
        <v>No</v>
      </c>
      <c r="F2911" t="str">
        <f t="shared" si="272"/>
        <v>0</v>
      </c>
      <c r="G2911" t="s">
        <v>154</v>
      </c>
      <c r="H2911" t="s">
        <v>155</v>
      </c>
      <c r="I2911" t="str">
        <f t="shared" si="273"/>
        <v/>
      </c>
      <c r="J2911" t="str">
        <f t="shared" si="274"/>
        <v/>
      </c>
      <c r="K2911" t="str">
        <f>VLOOKUP('intouch变量（离散）'!$A2911,基本表格!$G:$Q,9,FALSE)</f>
        <v>On</v>
      </c>
      <c r="L2911">
        <v>1</v>
      </c>
      <c r="M2911" t="s">
        <v>156</v>
      </c>
      <c r="N2911" t="s">
        <v>157</v>
      </c>
      <c r="O2911" t="s">
        <v>158</v>
      </c>
      <c r="P2911" t="str">
        <f>VLOOKUP('intouch变量（离散）'!$A2911,基本表格!$G:$Q,3,FALSE)</f>
        <v>DB100,X902.6</v>
      </c>
      <c r="Q2911" t="str">
        <f>VLOOKUP('intouch变量（离散）'!$A2911,基本表格!$G:$Q,10,FALSE)</f>
        <v>Yes</v>
      </c>
      <c r="R2911" t="str">
        <f t="shared" si="276"/>
        <v>DB100,X902.6 2122+P2-M4 2#双螺旋运输机B 电机控制 堵料报警</v>
      </c>
      <c r="S2911">
        <v>0</v>
      </c>
      <c r="T2911">
        <v>0</v>
      </c>
    </row>
    <row r="2912" spans="1:20">
      <c r="A2912" t="s">
        <v>3068</v>
      </c>
      <c r="B2912" s="11" t="str">
        <f t="shared" si="275"/>
        <v>CHPF</v>
      </c>
      <c r="C2912" s="11" t="str">
        <f>VLOOKUP('intouch变量（离散）'!$A2912,基本表格!$G:$Q,2,FALSE)</f>
        <v>2122+P2-M4 2#双螺旋运输机B 电机控制 堵料检测</v>
      </c>
      <c r="D2912" t="s">
        <v>154</v>
      </c>
      <c r="E2912" t="str">
        <f t="shared" si="271"/>
        <v>No</v>
      </c>
      <c r="F2912" t="str">
        <f t="shared" si="272"/>
        <v>0</v>
      </c>
      <c r="G2912" t="s">
        <v>154</v>
      </c>
      <c r="H2912" t="s">
        <v>155</v>
      </c>
      <c r="I2912" t="str">
        <f t="shared" si="273"/>
        <v/>
      </c>
      <c r="J2912" t="str">
        <f t="shared" si="274"/>
        <v/>
      </c>
      <c r="K2912" t="str">
        <f>VLOOKUP('intouch变量（离散）'!$A2912,基本表格!$G:$Q,9,FALSE)</f>
        <v>None</v>
      </c>
      <c r="L2912">
        <v>1</v>
      </c>
      <c r="M2912" t="s">
        <v>156</v>
      </c>
      <c r="N2912" t="s">
        <v>157</v>
      </c>
      <c r="O2912" t="s">
        <v>158</v>
      </c>
      <c r="P2912" t="str">
        <f>VLOOKUP('intouch变量（离散）'!$A2912,基本表格!$G:$Q,3,FALSE)</f>
        <v>DB100,X902.7</v>
      </c>
      <c r="Q2912" t="str">
        <f>VLOOKUP('intouch变量（离散）'!$A2912,基本表格!$G:$Q,10,FALSE)</f>
        <v>Yes</v>
      </c>
      <c r="R2912" t="str">
        <f t="shared" si="276"/>
        <v>DB100,X902.7 2122+P2-M4 2#双螺旋运输机B 电机控制 堵料检测</v>
      </c>
      <c r="S2912">
        <v>0</v>
      </c>
      <c r="T2912">
        <v>0</v>
      </c>
    </row>
    <row r="2913" spans="1:20">
      <c r="A2913" t="s">
        <v>3069</v>
      </c>
      <c r="B2913" s="11" t="str">
        <f t="shared" si="275"/>
        <v>CHPF</v>
      </c>
      <c r="C2913" s="11" t="str">
        <f>VLOOKUP('intouch变量（离散）'!$A2913,基本表格!$G:$Q,2,FALSE)</f>
        <v>2122+P2-M4 2#双螺旋运输机B 电机控制 堵料保护使能</v>
      </c>
      <c r="D2913" t="s">
        <v>154</v>
      </c>
      <c r="E2913" t="str">
        <f t="shared" si="271"/>
        <v>Yes</v>
      </c>
      <c r="F2913" t="str">
        <f t="shared" si="272"/>
        <v>900</v>
      </c>
      <c r="G2913" t="s">
        <v>154</v>
      </c>
      <c r="H2913" t="s">
        <v>155</v>
      </c>
      <c r="I2913" t="str">
        <f t="shared" si="273"/>
        <v>禁用</v>
      </c>
      <c r="J2913" t="str">
        <f t="shared" si="274"/>
        <v>启用</v>
      </c>
      <c r="K2913" t="str">
        <f>VLOOKUP('intouch变量（离散）'!$A2913,基本表格!$G:$Q,9,FALSE)</f>
        <v>None</v>
      </c>
      <c r="L2913">
        <v>1</v>
      </c>
      <c r="M2913" t="s">
        <v>156</v>
      </c>
      <c r="N2913" t="s">
        <v>157</v>
      </c>
      <c r="O2913" t="s">
        <v>158</v>
      </c>
      <c r="P2913" t="str">
        <f>VLOOKUP('intouch变量（离散）'!$A2913,基本表格!$G:$Q,3,FALSE)</f>
        <v>DB100,X903.0</v>
      </c>
      <c r="Q2913" t="str">
        <f>VLOOKUP('intouch变量（离散）'!$A2913,基本表格!$G:$Q,10,FALSE)</f>
        <v>No</v>
      </c>
      <c r="R2913" t="str">
        <f t="shared" si="276"/>
        <v>DB100,X903.0 2122+P2-M4 2#双螺旋运输机B 电机控制 堵料保护使能</v>
      </c>
      <c r="S2913">
        <v>0</v>
      </c>
      <c r="T2913">
        <v>0</v>
      </c>
    </row>
    <row r="2914" spans="1:20">
      <c r="A2914" t="s">
        <v>3070</v>
      </c>
      <c r="B2914" s="11" t="str">
        <f t="shared" si="275"/>
        <v>CHPF</v>
      </c>
      <c r="C2914" s="11" t="str">
        <f>VLOOKUP('intouch变量（离散）'!$A2914,基本表格!$G:$Q,2,FALSE)</f>
        <v>2122+P2-M4 2#双螺旋运输机B 电机控制 堵料导致停机</v>
      </c>
      <c r="D2914" t="s">
        <v>154</v>
      </c>
      <c r="E2914" t="str">
        <f t="shared" si="271"/>
        <v>No</v>
      </c>
      <c r="F2914" t="str">
        <f t="shared" si="272"/>
        <v>0</v>
      </c>
      <c r="G2914" t="s">
        <v>154</v>
      </c>
      <c r="H2914" t="s">
        <v>155</v>
      </c>
      <c r="I2914" t="str">
        <f t="shared" si="273"/>
        <v/>
      </c>
      <c r="J2914" t="str">
        <f t="shared" si="274"/>
        <v/>
      </c>
      <c r="K2914" t="str">
        <f>VLOOKUP('intouch变量（离散）'!$A2914,基本表格!$G:$Q,9,FALSE)</f>
        <v>On</v>
      </c>
      <c r="L2914">
        <v>1</v>
      </c>
      <c r="M2914" t="s">
        <v>156</v>
      </c>
      <c r="N2914" t="s">
        <v>157</v>
      </c>
      <c r="O2914" t="s">
        <v>158</v>
      </c>
      <c r="P2914" t="str">
        <f>VLOOKUP('intouch变量（离散）'!$A2914,基本表格!$G:$Q,3,FALSE)</f>
        <v>DB100,X903.1</v>
      </c>
      <c r="Q2914" t="str">
        <f>VLOOKUP('intouch变量（离散）'!$A2914,基本表格!$G:$Q,10,FALSE)</f>
        <v>Yes</v>
      </c>
      <c r="R2914" t="str">
        <f t="shared" si="276"/>
        <v>DB100,X903.1 2122+P2-M4 2#双螺旋运输机B 电机控制 堵料导致停机</v>
      </c>
      <c r="S2914">
        <v>0</v>
      </c>
      <c r="T2914">
        <v>0</v>
      </c>
    </row>
    <row r="2915" spans="1:20">
      <c r="A2915" t="s">
        <v>3071</v>
      </c>
      <c r="B2915" s="11" t="str">
        <f t="shared" si="275"/>
        <v>CHPF</v>
      </c>
      <c r="C2915" s="11" t="str">
        <f>VLOOKUP('intouch变量（离散）'!$A2915,基本表格!$G:$Q,2,FALSE)</f>
        <v>2122+P2-M4 2#双螺旋运输机B 电机控制 拉线开关</v>
      </c>
      <c r="D2915" t="s">
        <v>154</v>
      </c>
      <c r="E2915" t="str">
        <f t="shared" si="271"/>
        <v>No</v>
      </c>
      <c r="F2915" t="str">
        <f t="shared" si="272"/>
        <v>0</v>
      </c>
      <c r="G2915" t="s">
        <v>154</v>
      </c>
      <c r="H2915" t="s">
        <v>155</v>
      </c>
      <c r="I2915" t="str">
        <f t="shared" si="273"/>
        <v/>
      </c>
      <c r="J2915" t="str">
        <f t="shared" si="274"/>
        <v/>
      </c>
      <c r="K2915" t="str">
        <f>VLOOKUP('intouch变量（离散）'!$A2915,基本表格!$G:$Q,9,FALSE)</f>
        <v>On</v>
      </c>
      <c r="L2915">
        <v>1</v>
      </c>
      <c r="M2915" t="s">
        <v>156</v>
      </c>
      <c r="N2915" t="s">
        <v>157</v>
      </c>
      <c r="O2915" t="s">
        <v>158</v>
      </c>
      <c r="P2915" t="str">
        <f>VLOOKUP('intouch变量（离散）'!$A2915,基本表格!$G:$Q,3,FALSE)</f>
        <v>DB100,X908.0</v>
      </c>
      <c r="Q2915" t="str">
        <f>VLOOKUP('intouch变量（离散）'!$A2915,基本表格!$G:$Q,10,FALSE)</f>
        <v>Yes</v>
      </c>
      <c r="R2915" t="str">
        <f t="shared" si="276"/>
        <v>DB100,X908.0 2122+P2-M4 2#双螺旋运输机B 电机控制 拉线开关</v>
      </c>
      <c r="S2915">
        <v>0</v>
      </c>
      <c r="T2915">
        <v>0</v>
      </c>
    </row>
    <row r="2916" spans="1:20">
      <c r="A2916" t="s">
        <v>3072</v>
      </c>
      <c r="B2916" s="11" t="str">
        <f t="shared" si="275"/>
        <v>CHPF</v>
      </c>
      <c r="C2916" s="11" t="str">
        <f>VLOOKUP('intouch变量（离散）'!$A2916,基本表格!$G:$Q,2,FALSE)</f>
        <v>2122+P2-M4 2#双螺旋运输机B 电机控制 左跑偏报警</v>
      </c>
      <c r="D2916" t="s">
        <v>154</v>
      </c>
      <c r="E2916" t="str">
        <f t="shared" si="271"/>
        <v>No</v>
      </c>
      <c r="F2916" t="str">
        <f t="shared" si="272"/>
        <v>0</v>
      </c>
      <c r="G2916" t="s">
        <v>154</v>
      </c>
      <c r="H2916" t="s">
        <v>155</v>
      </c>
      <c r="I2916" t="str">
        <f t="shared" si="273"/>
        <v/>
      </c>
      <c r="J2916" t="str">
        <f t="shared" si="274"/>
        <v/>
      </c>
      <c r="K2916" t="str">
        <f>VLOOKUP('intouch变量（离散）'!$A2916,基本表格!$G:$Q,9,FALSE)</f>
        <v>On</v>
      </c>
      <c r="L2916">
        <v>1</v>
      </c>
      <c r="M2916" t="s">
        <v>156</v>
      </c>
      <c r="N2916" t="s">
        <v>157</v>
      </c>
      <c r="O2916" t="s">
        <v>158</v>
      </c>
      <c r="P2916" t="str">
        <f>VLOOKUP('intouch变量（离散）'!$A2916,基本表格!$G:$Q,3,FALSE)</f>
        <v>DB100,X908.1</v>
      </c>
      <c r="Q2916" t="str">
        <f>VLOOKUP('intouch变量（离散）'!$A2916,基本表格!$G:$Q,10,FALSE)</f>
        <v>Yes</v>
      </c>
      <c r="R2916" t="str">
        <f t="shared" si="276"/>
        <v>DB100,X908.1 2122+P2-M4 2#双螺旋运输机B 电机控制 左跑偏报警</v>
      </c>
      <c r="S2916">
        <v>0</v>
      </c>
      <c r="T2916">
        <v>0</v>
      </c>
    </row>
    <row r="2917" spans="1:20">
      <c r="A2917" t="s">
        <v>3073</v>
      </c>
      <c r="B2917" s="11" t="str">
        <f t="shared" si="275"/>
        <v>CHPF</v>
      </c>
      <c r="C2917" s="11" t="str">
        <f>VLOOKUP('intouch变量（离散）'!$A2917,基本表格!$G:$Q,2,FALSE)</f>
        <v>2122+P2-M4 2#双螺旋运输机B 电机控制 左跑偏1检测</v>
      </c>
      <c r="D2917" t="s">
        <v>154</v>
      </c>
      <c r="E2917" t="str">
        <f t="shared" si="271"/>
        <v>No</v>
      </c>
      <c r="F2917" t="str">
        <f t="shared" si="272"/>
        <v>0</v>
      </c>
      <c r="G2917" t="s">
        <v>154</v>
      </c>
      <c r="H2917" t="s">
        <v>155</v>
      </c>
      <c r="I2917" t="str">
        <f t="shared" si="273"/>
        <v/>
      </c>
      <c r="J2917" t="str">
        <f t="shared" si="274"/>
        <v/>
      </c>
      <c r="K2917" t="str">
        <f>VLOOKUP('intouch变量（离散）'!$A2917,基本表格!$G:$Q,9,FALSE)</f>
        <v>None</v>
      </c>
      <c r="L2917">
        <v>1</v>
      </c>
      <c r="M2917" t="s">
        <v>156</v>
      </c>
      <c r="N2917" t="s">
        <v>157</v>
      </c>
      <c r="O2917" t="s">
        <v>158</v>
      </c>
      <c r="P2917" t="str">
        <f>VLOOKUP('intouch变量（离散）'!$A2917,基本表格!$G:$Q,3,FALSE)</f>
        <v>DB100,X908.2</v>
      </c>
      <c r="Q2917" t="str">
        <f>VLOOKUP('intouch变量（离散）'!$A2917,基本表格!$G:$Q,10,FALSE)</f>
        <v>Yes</v>
      </c>
      <c r="R2917" t="str">
        <f t="shared" si="276"/>
        <v>DB100,X908.2 2122+P2-M4 2#双螺旋运输机B 电机控制 左跑偏1检测</v>
      </c>
      <c r="S2917">
        <v>0</v>
      </c>
      <c r="T2917">
        <v>0</v>
      </c>
    </row>
    <row r="2918" spans="1:20">
      <c r="A2918" t="s">
        <v>3074</v>
      </c>
      <c r="B2918" s="11" t="str">
        <f t="shared" si="275"/>
        <v>CHPF</v>
      </c>
      <c r="C2918" s="11" t="str">
        <f>VLOOKUP('intouch变量（离散）'!$A2918,基本表格!$G:$Q,2,FALSE)</f>
        <v>2122+P2-M4 2#双螺旋运输机B 电机控制 左跑偏保护使能</v>
      </c>
      <c r="D2918" t="s">
        <v>154</v>
      </c>
      <c r="E2918" t="str">
        <f t="shared" si="271"/>
        <v>Yes</v>
      </c>
      <c r="F2918" t="str">
        <f t="shared" si="272"/>
        <v>900</v>
      </c>
      <c r="G2918" t="s">
        <v>154</v>
      </c>
      <c r="H2918" t="s">
        <v>155</v>
      </c>
      <c r="I2918" t="str">
        <f t="shared" si="273"/>
        <v>禁用</v>
      </c>
      <c r="J2918" t="str">
        <f t="shared" si="274"/>
        <v>启用</v>
      </c>
      <c r="K2918" t="str">
        <f>VLOOKUP('intouch变量（离散）'!$A2918,基本表格!$G:$Q,9,FALSE)</f>
        <v>None</v>
      </c>
      <c r="L2918">
        <v>1</v>
      </c>
      <c r="M2918" t="s">
        <v>156</v>
      </c>
      <c r="N2918" t="s">
        <v>157</v>
      </c>
      <c r="O2918" t="s">
        <v>158</v>
      </c>
      <c r="P2918" t="str">
        <f>VLOOKUP('intouch变量（离散）'!$A2918,基本表格!$G:$Q,3,FALSE)</f>
        <v>DB100,X908.3</v>
      </c>
      <c r="Q2918" t="str">
        <f>VLOOKUP('intouch变量（离散）'!$A2918,基本表格!$G:$Q,10,FALSE)</f>
        <v>No</v>
      </c>
      <c r="R2918" t="str">
        <f t="shared" si="276"/>
        <v>DB100,X908.3 2122+P2-M4 2#双螺旋运输机B 电机控制 左跑偏保护使能</v>
      </c>
      <c r="S2918">
        <v>0</v>
      </c>
      <c r="T2918">
        <v>0</v>
      </c>
    </row>
    <row r="2919" spans="1:20">
      <c r="A2919" t="s">
        <v>3075</v>
      </c>
      <c r="B2919" s="11" t="str">
        <f t="shared" si="275"/>
        <v>CHPF</v>
      </c>
      <c r="C2919" s="11" t="str">
        <f>VLOOKUP('intouch变量（离散）'!$A2919,基本表格!$G:$Q,2,FALSE)</f>
        <v>2122+P2-M4 2#双螺旋运输机B 电机控制 左跑偏导致停机</v>
      </c>
      <c r="D2919" t="s">
        <v>154</v>
      </c>
      <c r="E2919" t="str">
        <f t="shared" si="271"/>
        <v>No</v>
      </c>
      <c r="F2919" t="str">
        <f t="shared" si="272"/>
        <v>0</v>
      </c>
      <c r="G2919" t="s">
        <v>154</v>
      </c>
      <c r="H2919" t="s">
        <v>155</v>
      </c>
      <c r="I2919" t="str">
        <f t="shared" si="273"/>
        <v/>
      </c>
      <c r="J2919" t="str">
        <f t="shared" si="274"/>
        <v/>
      </c>
      <c r="K2919" t="str">
        <f>VLOOKUP('intouch变量（离散）'!$A2919,基本表格!$G:$Q,9,FALSE)</f>
        <v>On</v>
      </c>
      <c r="L2919">
        <v>1</v>
      </c>
      <c r="M2919" t="s">
        <v>156</v>
      </c>
      <c r="N2919" t="s">
        <v>157</v>
      </c>
      <c r="O2919" t="s">
        <v>158</v>
      </c>
      <c r="P2919" t="str">
        <f>VLOOKUP('intouch变量（离散）'!$A2919,基本表格!$G:$Q,3,FALSE)</f>
        <v>DB100,X908.4</v>
      </c>
      <c r="Q2919" t="str">
        <f>VLOOKUP('intouch变量（离散）'!$A2919,基本表格!$G:$Q,10,FALSE)</f>
        <v>Yes</v>
      </c>
      <c r="R2919" t="str">
        <f t="shared" si="276"/>
        <v>DB100,X908.4 2122+P2-M4 2#双螺旋运输机B 电机控制 左跑偏导致停机</v>
      </c>
      <c r="S2919">
        <v>0</v>
      </c>
      <c r="T2919">
        <v>0</v>
      </c>
    </row>
    <row r="2920" spans="1:20">
      <c r="A2920" t="s">
        <v>3076</v>
      </c>
      <c r="B2920" s="11" t="str">
        <f t="shared" si="275"/>
        <v>CHPF</v>
      </c>
      <c r="C2920" s="11" t="str">
        <f>VLOOKUP('intouch变量（离散）'!$A2920,基本表格!$G:$Q,2,FALSE)</f>
        <v>2122+P2-M4 2#双螺旋运输机B 电机控制 右 跑偏报警</v>
      </c>
      <c r="D2920" t="s">
        <v>154</v>
      </c>
      <c r="E2920" t="str">
        <f t="shared" si="271"/>
        <v>No</v>
      </c>
      <c r="F2920" t="str">
        <f t="shared" si="272"/>
        <v>0</v>
      </c>
      <c r="G2920" t="s">
        <v>154</v>
      </c>
      <c r="H2920" t="s">
        <v>155</v>
      </c>
      <c r="I2920" t="str">
        <f t="shared" si="273"/>
        <v/>
      </c>
      <c r="J2920" t="str">
        <f t="shared" si="274"/>
        <v/>
      </c>
      <c r="K2920" t="str">
        <f>VLOOKUP('intouch变量（离散）'!$A2920,基本表格!$G:$Q,9,FALSE)</f>
        <v>On</v>
      </c>
      <c r="L2920">
        <v>1</v>
      </c>
      <c r="M2920" t="s">
        <v>156</v>
      </c>
      <c r="N2920" t="s">
        <v>157</v>
      </c>
      <c r="O2920" t="s">
        <v>158</v>
      </c>
      <c r="P2920" t="str">
        <f>VLOOKUP('intouch变量（离散）'!$A2920,基本表格!$G:$Q,3,FALSE)</f>
        <v>DB100,X912.0</v>
      </c>
      <c r="Q2920" t="str">
        <f>VLOOKUP('intouch变量（离散）'!$A2920,基本表格!$G:$Q,10,FALSE)</f>
        <v>Yes</v>
      </c>
      <c r="R2920" t="str">
        <f t="shared" si="276"/>
        <v>DB100,X912.0 2122+P2-M4 2#双螺旋运输机B 电机控制 右 跑偏报警</v>
      </c>
      <c r="S2920">
        <v>0</v>
      </c>
      <c r="T2920">
        <v>0</v>
      </c>
    </row>
    <row r="2921" spans="1:20">
      <c r="A2921" t="s">
        <v>3077</v>
      </c>
      <c r="B2921" s="11" t="str">
        <f t="shared" si="275"/>
        <v>CHPF</v>
      </c>
      <c r="C2921" s="11" t="str">
        <f>VLOOKUP('intouch变量（离散）'!$A2921,基本表格!$G:$Q,2,FALSE)</f>
        <v>2122+P2-M4 2#双螺旋运输机B 电机控制 右跑偏1检测</v>
      </c>
      <c r="D2921" t="s">
        <v>154</v>
      </c>
      <c r="E2921" t="str">
        <f t="shared" si="271"/>
        <v>No</v>
      </c>
      <c r="F2921" t="str">
        <f t="shared" si="272"/>
        <v>0</v>
      </c>
      <c r="G2921" t="s">
        <v>154</v>
      </c>
      <c r="H2921" t="s">
        <v>155</v>
      </c>
      <c r="I2921" t="str">
        <f t="shared" si="273"/>
        <v/>
      </c>
      <c r="J2921" t="str">
        <f t="shared" si="274"/>
        <v/>
      </c>
      <c r="K2921" t="str">
        <f>VLOOKUP('intouch变量（离散）'!$A2921,基本表格!$G:$Q,9,FALSE)</f>
        <v>None</v>
      </c>
      <c r="L2921">
        <v>1</v>
      </c>
      <c r="M2921" t="s">
        <v>156</v>
      </c>
      <c r="N2921" t="s">
        <v>157</v>
      </c>
      <c r="O2921" t="s">
        <v>158</v>
      </c>
      <c r="P2921" t="str">
        <f>VLOOKUP('intouch变量（离散）'!$A2921,基本表格!$G:$Q,3,FALSE)</f>
        <v>DB100,X912.1</v>
      </c>
      <c r="Q2921" t="str">
        <f>VLOOKUP('intouch变量（离散）'!$A2921,基本表格!$G:$Q,10,FALSE)</f>
        <v>Yes</v>
      </c>
      <c r="R2921" t="str">
        <f t="shared" si="276"/>
        <v>DB100,X912.1 2122+P2-M4 2#双螺旋运输机B 电机控制 右跑偏1检测</v>
      </c>
      <c r="S2921">
        <v>0</v>
      </c>
      <c r="T2921">
        <v>0</v>
      </c>
    </row>
    <row r="2922" spans="1:20">
      <c r="A2922" t="s">
        <v>3078</v>
      </c>
      <c r="B2922" s="11" t="str">
        <f t="shared" si="275"/>
        <v>CHPF</v>
      </c>
      <c r="C2922" s="11" t="str">
        <f>VLOOKUP('intouch变量（离散）'!$A2922,基本表格!$G:$Q,2,FALSE)</f>
        <v>2122+P2-M4 2#双螺旋运输机B 电机控制 右跑偏保护使能</v>
      </c>
      <c r="D2922" t="s">
        <v>154</v>
      </c>
      <c r="E2922" t="str">
        <f t="shared" si="271"/>
        <v>Yes</v>
      </c>
      <c r="F2922" t="str">
        <f t="shared" si="272"/>
        <v>900</v>
      </c>
      <c r="G2922" t="s">
        <v>154</v>
      </c>
      <c r="H2922" t="s">
        <v>155</v>
      </c>
      <c r="I2922" t="str">
        <f t="shared" si="273"/>
        <v>禁用</v>
      </c>
      <c r="J2922" t="str">
        <f t="shared" si="274"/>
        <v>启用</v>
      </c>
      <c r="K2922" t="str">
        <f>VLOOKUP('intouch变量（离散）'!$A2922,基本表格!$G:$Q,9,FALSE)</f>
        <v>None</v>
      </c>
      <c r="L2922">
        <v>1</v>
      </c>
      <c r="M2922" t="s">
        <v>156</v>
      </c>
      <c r="N2922" t="s">
        <v>157</v>
      </c>
      <c r="O2922" t="s">
        <v>158</v>
      </c>
      <c r="P2922" t="str">
        <f>VLOOKUP('intouch变量（离散）'!$A2922,基本表格!$G:$Q,3,FALSE)</f>
        <v>DB100,X912.2</v>
      </c>
      <c r="Q2922" t="str">
        <f>VLOOKUP('intouch变量（离散）'!$A2922,基本表格!$G:$Q,10,FALSE)</f>
        <v>No</v>
      </c>
      <c r="R2922" t="str">
        <f t="shared" si="276"/>
        <v>DB100,X912.2 2122+P2-M4 2#双螺旋运输机B 电机控制 右跑偏保护使能</v>
      </c>
      <c r="S2922">
        <v>0</v>
      </c>
      <c r="T2922">
        <v>0</v>
      </c>
    </row>
    <row r="2923" spans="1:20">
      <c r="A2923" t="s">
        <v>3079</v>
      </c>
      <c r="B2923" s="11" t="str">
        <f t="shared" si="275"/>
        <v>CHPF</v>
      </c>
      <c r="C2923" s="11" t="str">
        <f>VLOOKUP('intouch变量（离散）'!$A2923,基本表格!$G:$Q,2,FALSE)</f>
        <v>2122+P2-M4 2#双螺旋运输机B 电机控制 右跑偏导致停机</v>
      </c>
      <c r="D2923" t="s">
        <v>154</v>
      </c>
      <c r="E2923" t="str">
        <f t="shared" si="271"/>
        <v>No</v>
      </c>
      <c r="F2923" t="str">
        <f t="shared" si="272"/>
        <v>0</v>
      </c>
      <c r="G2923" t="s">
        <v>154</v>
      </c>
      <c r="H2923" t="s">
        <v>155</v>
      </c>
      <c r="I2923" t="str">
        <f t="shared" si="273"/>
        <v/>
      </c>
      <c r="J2923" t="str">
        <f t="shared" si="274"/>
        <v/>
      </c>
      <c r="K2923" t="str">
        <f>VLOOKUP('intouch变量（离散）'!$A2923,基本表格!$G:$Q,9,FALSE)</f>
        <v>On</v>
      </c>
      <c r="L2923">
        <v>1</v>
      </c>
      <c r="M2923" t="s">
        <v>156</v>
      </c>
      <c r="N2923" t="s">
        <v>157</v>
      </c>
      <c r="O2923" t="s">
        <v>158</v>
      </c>
      <c r="P2923" t="str">
        <f>VLOOKUP('intouch变量（离散）'!$A2923,基本表格!$G:$Q,3,FALSE)</f>
        <v>DB100,X912.3</v>
      </c>
      <c r="Q2923" t="str">
        <f>VLOOKUP('intouch变量（离散）'!$A2923,基本表格!$G:$Q,10,FALSE)</f>
        <v>Yes</v>
      </c>
      <c r="R2923" t="str">
        <f t="shared" si="276"/>
        <v>DB100,X912.3 2122+P2-M4 2#双螺旋运输机B 电机控制 右跑偏导致停机</v>
      </c>
      <c r="S2923">
        <v>0</v>
      </c>
      <c r="T2923">
        <v>0</v>
      </c>
    </row>
    <row r="2924" spans="1:20">
      <c r="A2924" t="s">
        <v>3080</v>
      </c>
      <c r="B2924" s="11" t="str">
        <f t="shared" si="275"/>
        <v>CHPF</v>
      </c>
      <c r="C2924" s="11" t="str">
        <f>VLOOKUP('intouch变量（离散）'!$A2924,基本表格!$G:$Q,2,FALSE)</f>
        <v>2122+P2-M4 2#双螺旋运输机B 电机控制 三角型</v>
      </c>
      <c r="D2924" t="s">
        <v>154</v>
      </c>
      <c r="E2924" t="str">
        <f t="shared" si="271"/>
        <v>No</v>
      </c>
      <c r="F2924" t="str">
        <f t="shared" si="272"/>
        <v>0</v>
      </c>
      <c r="G2924" t="s">
        <v>154</v>
      </c>
      <c r="H2924" t="s">
        <v>155</v>
      </c>
      <c r="I2924" t="str">
        <f t="shared" si="273"/>
        <v/>
      </c>
      <c r="J2924" t="str">
        <f t="shared" si="274"/>
        <v/>
      </c>
      <c r="K2924" t="str">
        <f>VLOOKUP('intouch变量（离散）'!$A2924,基本表格!$G:$Q,9,FALSE)</f>
        <v>None</v>
      </c>
      <c r="L2924">
        <v>1</v>
      </c>
      <c r="M2924" t="s">
        <v>156</v>
      </c>
      <c r="N2924" t="s">
        <v>157</v>
      </c>
      <c r="O2924" t="s">
        <v>158</v>
      </c>
      <c r="P2924" t="str">
        <f>VLOOKUP('intouch变量（离散）'!$A2924,基本表格!$G:$Q,3,FALSE)</f>
        <v>DB100,X916.0</v>
      </c>
      <c r="Q2924" t="str">
        <f>VLOOKUP('intouch变量（离散）'!$A2924,基本表格!$G:$Q,10,FALSE)</f>
        <v>Yes</v>
      </c>
      <c r="R2924" t="str">
        <f t="shared" si="276"/>
        <v>DB100,X916.0 2122+P2-M4 2#双螺旋运输机B 电机控制 三角型</v>
      </c>
      <c r="S2924">
        <v>0</v>
      </c>
      <c r="T2924">
        <v>0</v>
      </c>
    </row>
    <row r="2925" spans="1:20">
      <c r="A2925" t="s">
        <v>3081</v>
      </c>
      <c r="B2925" s="11" t="str">
        <f t="shared" si="275"/>
        <v>CHPF</v>
      </c>
      <c r="C2925" s="11" t="str">
        <f>VLOOKUP('intouch变量（离散）'!$A2925,基本表格!$G:$Q,2,FALSE)</f>
        <v>2122+P2-M4 2#双螺旋运输机B 电机控制 星型</v>
      </c>
      <c r="D2925" t="s">
        <v>154</v>
      </c>
      <c r="E2925" t="str">
        <f t="shared" si="271"/>
        <v>No</v>
      </c>
      <c r="F2925" t="str">
        <f t="shared" si="272"/>
        <v>0</v>
      </c>
      <c r="G2925" t="s">
        <v>154</v>
      </c>
      <c r="H2925" t="s">
        <v>155</v>
      </c>
      <c r="I2925" t="str">
        <f t="shared" si="273"/>
        <v/>
      </c>
      <c r="J2925" t="str">
        <f t="shared" si="274"/>
        <v/>
      </c>
      <c r="K2925" t="str">
        <f>VLOOKUP('intouch变量（离散）'!$A2925,基本表格!$G:$Q,9,FALSE)</f>
        <v>None</v>
      </c>
      <c r="L2925">
        <v>1</v>
      </c>
      <c r="M2925" t="s">
        <v>156</v>
      </c>
      <c r="N2925" t="s">
        <v>157</v>
      </c>
      <c r="O2925" t="s">
        <v>158</v>
      </c>
      <c r="P2925" t="str">
        <f>VLOOKUP('intouch变量（离散）'!$A2925,基本表格!$G:$Q,3,FALSE)</f>
        <v>DB100,X916.1</v>
      </c>
      <c r="Q2925" t="str">
        <f>VLOOKUP('intouch变量（离散）'!$A2925,基本表格!$G:$Q,10,FALSE)</f>
        <v>Yes</v>
      </c>
      <c r="R2925" t="str">
        <f t="shared" si="276"/>
        <v>DB100,X916.1 2122+P2-M4 2#双螺旋运输机B 电机控制 星型</v>
      </c>
      <c r="S2925">
        <v>0</v>
      </c>
      <c r="T2925">
        <v>0</v>
      </c>
    </row>
    <row r="2926" spans="1:20">
      <c r="A2926" t="s">
        <v>3082</v>
      </c>
      <c r="B2926" s="11" t="str">
        <f t="shared" si="275"/>
        <v>CHPF</v>
      </c>
      <c r="C2926" s="11" t="str">
        <f>VLOOKUP('intouch变量（离散）'!$A2926,基本表格!$G:$Q,2,FALSE)</f>
        <v>2122+P2-M4 2#双螺旋运输机B 电机控制 维修开关</v>
      </c>
      <c r="D2926" t="s">
        <v>154</v>
      </c>
      <c r="E2926" t="str">
        <f t="shared" si="271"/>
        <v>No</v>
      </c>
      <c r="F2926" t="str">
        <f t="shared" si="272"/>
        <v>0</v>
      </c>
      <c r="G2926" t="s">
        <v>154</v>
      </c>
      <c r="H2926" t="s">
        <v>155</v>
      </c>
      <c r="I2926" t="str">
        <f t="shared" si="273"/>
        <v/>
      </c>
      <c r="J2926" t="str">
        <f t="shared" si="274"/>
        <v/>
      </c>
      <c r="K2926" t="str">
        <f>VLOOKUP('intouch变量（离散）'!$A2926,基本表格!$G:$Q,9,FALSE)</f>
        <v>On</v>
      </c>
      <c r="L2926">
        <v>1</v>
      </c>
      <c r="M2926" t="s">
        <v>156</v>
      </c>
      <c r="N2926" t="s">
        <v>157</v>
      </c>
      <c r="O2926" t="s">
        <v>158</v>
      </c>
      <c r="P2926" t="str">
        <f>VLOOKUP('intouch变量（离散）'!$A2926,基本表格!$G:$Q,3,FALSE)</f>
        <v>DB100,X916.2</v>
      </c>
      <c r="Q2926" t="str">
        <f>VLOOKUP('intouch变量（离散）'!$A2926,基本表格!$G:$Q,10,FALSE)</f>
        <v>Yes</v>
      </c>
      <c r="R2926" t="str">
        <f t="shared" si="276"/>
        <v>DB100,X916.2 2122+P2-M4 2#双螺旋运输机B 电机控制 维修开关</v>
      </c>
      <c r="S2926">
        <v>0</v>
      </c>
      <c r="T2926">
        <v>0</v>
      </c>
    </row>
    <row r="2927" spans="1:20">
      <c r="A2927" t="s">
        <v>3083</v>
      </c>
      <c r="B2927" s="11" t="str">
        <f t="shared" si="275"/>
        <v>CHPF</v>
      </c>
      <c r="C2927" s="11" t="str">
        <f>VLOOKUP('intouch变量（离散）'!$A2927,基本表格!$G:$Q,2,FALSE)</f>
        <v>2122+P2-M4 2#双螺旋运输机B 电机控制 左跑偏2检测</v>
      </c>
      <c r="D2927" t="s">
        <v>154</v>
      </c>
      <c r="E2927" t="str">
        <f t="shared" si="271"/>
        <v>No</v>
      </c>
      <c r="F2927" t="str">
        <f t="shared" si="272"/>
        <v>0</v>
      </c>
      <c r="G2927" t="s">
        <v>154</v>
      </c>
      <c r="H2927" t="s">
        <v>155</v>
      </c>
      <c r="I2927" t="str">
        <f t="shared" si="273"/>
        <v/>
      </c>
      <c r="J2927" t="str">
        <f t="shared" si="274"/>
        <v/>
      </c>
      <c r="K2927" t="str">
        <f>VLOOKUP('intouch变量（离散）'!$A2927,基本表格!$G:$Q,9,FALSE)</f>
        <v>None</v>
      </c>
      <c r="L2927">
        <v>1</v>
      </c>
      <c r="M2927" t="s">
        <v>156</v>
      </c>
      <c r="N2927" t="s">
        <v>157</v>
      </c>
      <c r="O2927" t="s">
        <v>158</v>
      </c>
      <c r="P2927" t="str">
        <f>VLOOKUP('intouch变量（离散）'!$A2927,基本表格!$G:$Q,3,FALSE)</f>
        <v>DB100,X916.3</v>
      </c>
      <c r="Q2927" t="str">
        <f>VLOOKUP('intouch变量（离散）'!$A2927,基本表格!$G:$Q,10,FALSE)</f>
        <v>Yes</v>
      </c>
      <c r="R2927" t="str">
        <f t="shared" si="276"/>
        <v>DB100,X916.3 2122+P2-M4 2#双螺旋运输机B 电机控制 左跑偏2检测</v>
      </c>
      <c r="S2927">
        <v>0</v>
      </c>
      <c r="T2927">
        <v>0</v>
      </c>
    </row>
    <row r="2928" spans="1:20">
      <c r="A2928" t="s">
        <v>3084</v>
      </c>
      <c r="B2928" s="11" t="str">
        <f t="shared" si="275"/>
        <v>CHPF</v>
      </c>
      <c r="C2928" s="11" t="str">
        <f>VLOOKUP('intouch变量（离散）'!$A2928,基本表格!$G:$Q,2,FALSE)</f>
        <v>2122+P2-M4 2#双螺旋运输机B 电机控制 右跑偏2检测</v>
      </c>
      <c r="D2928" t="s">
        <v>154</v>
      </c>
      <c r="E2928" t="str">
        <f t="shared" si="271"/>
        <v>No</v>
      </c>
      <c r="F2928" t="str">
        <f t="shared" si="272"/>
        <v>0</v>
      </c>
      <c r="G2928" t="s">
        <v>154</v>
      </c>
      <c r="H2928" t="s">
        <v>155</v>
      </c>
      <c r="I2928" t="str">
        <f t="shared" si="273"/>
        <v/>
      </c>
      <c r="J2928" t="str">
        <f t="shared" si="274"/>
        <v/>
      </c>
      <c r="K2928" t="str">
        <f>VLOOKUP('intouch变量（离散）'!$A2928,基本表格!$G:$Q,9,FALSE)</f>
        <v>None</v>
      </c>
      <c r="L2928">
        <v>1</v>
      </c>
      <c r="M2928" t="s">
        <v>156</v>
      </c>
      <c r="N2928" t="s">
        <v>157</v>
      </c>
      <c r="O2928" t="s">
        <v>158</v>
      </c>
      <c r="P2928" t="str">
        <f>VLOOKUP('intouch变量（离散）'!$A2928,基本表格!$G:$Q,3,FALSE)</f>
        <v>DB100,X916.4</v>
      </c>
      <c r="Q2928" t="str">
        <f>VLOOKUP('intouch变量（离散）'!$A2928,基本表格!$G:$Q,10,FALSE)</f>
        <v>Yes</v>
      </c>
      <c r="R2928" t="str">
        <f t="shared" si="276"/>
        <v>DB100,X916.4 2122+P2-M4 2#双螺旋运输机B 电机控制 右跑偏2检测</v>
      </c>
      <c r="S2928">
        <v>0</v>
      </c>
      <c r="T2928">
        <v>0</v>
      </c>
    </row>
    <row r="2929" spans="1:20">
      <c r="A2929" t="s">
        <v>3085</v>
      </c>
      <c r="B2929" s="11" t="str">
        <f t="shared" si="275"/>
        <v>CHPF</v>
      </c>
      <c r="C2929" s="11" t="str">
        <f>VLOOKUP('intouch变量（离散）'!$A2929,基本表格!$G:$Q,2,FALSE)</f>
        <v>2122+P2-M4 2#双螺旋运输机B 给定频率 上限保护使能</v>
      </c>
      <c r="D2929" t="s">
        <v>154</v>
      </c>
      <c r="E2929" t="str">
        <f t="shared" si="271"/>
        <v>Yes</v>
      </c>
      <c r="F2929" t="str">
        <f t="shared" si="272"/>
        <v>900</v>
      </c>
      <c r="G2929" t="s">
        <v>154</v>
      </c>
      <c r="H2929" t="s">
        <v>155</v>
      </c>
      <c r="I2929" t="str">
        <f t="shared" si="273"/>
        <v>禁用</v>
      </c>
      <c r="J2929" t="str">
        <f t="shared" si="274"/>
        <v>启用</v>
      </c>
      <c r="K2929" t="str">
        <f>VLOOKUP('intouch变量（离散）'!$A2929,基本表格!$G:$Q,9,FALSE)</f>
        <v>None</v>
      </c>
      <c r="L2929">
        <v>1</v>
      </c>
      <c r="M2929" t="s">
        <v>156</v>
      </c>
      <c r="N2929" t="s">
        <v>157</v>
      </c>
      <c r="O2929" t="s">
        <v>158</v>
      </c>
      <c r="P2929" t="str">
        <f>VLOOKUP('intouch变量（离散）'!$A2929,基本表格!$G:$Q,3,FALSE)</f>
        <v>DB100,X950.3</v>
      </c>
      <c r="Q2929" t="str">
        <f>VLOOKUP('intouch变量（离散）'!$A2929,基本表格!$G:$Q,10,FALSE)</f>
        <v>No</v>
      </c>
      <c r="R2929" t="str">
        <f t="shared" si="276"/>
        <v>DB100,X950.3 2122+P2-M4 2#双螺旋运输机B 给定频率 上限保护使能</v>
      </c>
      <c r="S2929">
        <v>0</v>
      </c>
      <c r="T2929">
        <v>0</v>
      </c>
    </row>
    <row r="2930" spans="1:20">
      <c r="A2930" t="s">
        <v>3086</v>
      </c>
      <c r="B2930" s="11" t="str">
        <f t="shared" si="275"/>
        <v>CHPF</v>
      </c>
      <c r="C2930" s="11" t="str">
        <f>VLOOKUP('intouch变量（离散）'!$A2930,基本表格!$G:$Q,2,FALSE)</f>
        <v>2122+P2-M4 2#双螺旋运输机B 给定频率 下限保护使能</v>
      </c>
      <c r="D2930" t="s">
        <v>154</v>
      </c>
      <c r="E2930" t="str">
        <f t="shared" si="271"/>
        <v>Yes</v>
      </c>
      <c r="F2930" t="str">
        <f t="shared" si="272"/>
        <v>900</v>
      </c>
      <c r="G2930" t="s">
        <v>154</v>
      </c>
      <c r="H2930" t="s">
        <v>155</v>
      </c>
      <c r="I2930" t="str">
        <f t="shared" si="273"/>
        <v>禁用</v>
      </c>
      <c r="J2930" t="str">
        <f t="shared" si="274"/>
        <v>启用</v>
      </c>
      <c r="K2930" t="str">
        <f>VLOOKUP('intouch变量（离散）'!$A2930,基本表格!$G:$Q,9,FALSE)</f>
        <v>None</v>
      </c>
      <c r="L2930">
        <v>1</v>
      </c>
      <c r="M2930" t="s">
        <v>156</v>
      </c>
      <c r="N2930" t="s">
        <v>157</v>
      </c>
      <c r="O2930" t="s">
        <v>158</v>
      </c>
      <c r="P2930" t="str">
        <f>VLOOKUP('intouch变量（离散）'!$A2930,基本表格!$G:$Q,3,FALSE)</f>
        <v>DB100,X950.4</v>
      </c>
      <c r="Q2930" t="str">
        <f>VLOOKUP('intouch变量（离散）'!$A2930,基本表格!$G:$Q,10,FALSE)</f>
        <v>No</v>
      </c>
      <c r="R2930" t="str">
        <f t="shared" si="276"/>
        <v>DB100,X950.4 2122+P2-M4 2#双螺旋运输机B 给定频率 下限保护使能</v>
      </c>
      <c r="S2930">
        <v>0</v>
      </c>
      <c r="T2930">
        <v>0</v>
      </c>
    </row>
    <row r="2931" spans="1:20">
      <c r="A2931" t="s">
        <v>3087</v>
      </c>
      <c r="B2931" s="11" t="str">
        <f t="shared" si="275"/>
        <v>CHPF</v>
      </c>
      <c r="C2931" s="11" t="str">
        <f>VLOOKUP('intouch变量（离散）'!$A2931,基本表格!$G:$Q,2,FALSE)</f>
        <v>2122+P2-M4 2#双螺旋运输机B 给定频率 上限报警</v>
      </c>
      <c r="D2931" t="s">
        <v>154</v>
      </c>
      <c r="E2931" t="str">
        <f t="shared" si="271"/>
        <v>No</v>
      </c>
      <c r="F2931" t="str">
        <f t="shared" si="272"/>
        <v>0</v>
      </c>
      <c r="G2931" t="s">
        <v>154</v>
      </c>
      <c r="H2931" t="s">
        <v>155</v>
      </c>
      <c r="I2931" t="str">
        <f t="shared" si="273"/>
        <v/>
      </c>
      <c r="J2931" t="str">
        <f t="shared" si="274"/>
        <v/>
      </c>
      <c r="K2931" t="str">
        <f>VLOOKUP('intouch变量（离散）'!$A2931,基本表格!$G:$Q,9,FALSE)</f>
        <v>None</v>
      </c>
      <c r="L2931">
        <v>1</v>
      </c>
      <c r="M2931" t="s">
        <v>156</v>
      </c>
      <c r="N2931" t="s">
        <v>157</v>
      </c>
      <c r="O2931" t="s">
        <v>158</v>
      </c>
      <c r="P2931" t="str">
        <f>VLOOKUP('intouch变量（离散）'!$A2931,基本表格!$G:$Q,3,FALSE)</f>
        <v>DB100,X950.5</v>
      </c>
      <c r="Q2931" t="str">
        <f>VLOOKUP('intouch变量（离散）'!$A2931,基本表格!$G:$Q,10,FALSE)</f>
        <v>Yes</v>
      </c>
      <c r="R2931" t="str">
        <f t="shared" si="276"/>
        <v>DB100,X950.5 2122+P2-M4 2#双螺旋运输机B 给定频率 上限报警</v>
      </c>
      <c r="S2931">
        <v>0</v>
      </c>
      <c r="T2931">
        <v>0</v>
      </c>
    </row>
    <row r="2932" spans="1:20">
      <c r="A2932" t="s">
        <v>3088</v>
      </c>
      <c r="B2932" s="11" t="str">
        <f t="shared" si="275"/>
        <v>CHPF</v>
      </c>
      <c r="C2932" s="11" t="str">
        <f>VLOOKUP('intouch变量（离散）'!$A2932,基本表格!$G:$Q,2,FALSE)</f>
        <v>2122+P2-M4 2#双螺旋运输机B 给定频率 下限报警</v>
      </c>
      <c r="D2932" t="s">
        <v>154</v>
      </c>
      <c r="E2932" t="str">
        <f t="shared" si="271"/>
        <v>No</v>
      </c>
      <c r="F2932" t="str">
        <f t="shared" si="272"/>
        <v>0</v>
      </c>
      <c r="G2932" t="s">
        <v>154</v>
      </c>
      <c r="H2932" t="s">
        <v>155</v>
      </c>
      <c r="I2932" t="str">
        <f t="shared" si="273"/>
        <v/>
      </c>
      <c r="J2932" t="str">
        <f t="shared" si="274"/>
        <v/>
      </c>
      <c r="K2932" t="str">
        <f>VLOOKUP('intouch变量（离散）'!$A2932,基本表格!$G:$Q,9,FALSE)</f>
        <v>None</v>
      </c>
      <c r="L2932">
        <v>1</v>
      </c>
      <c r="M2932" t="s">
        <v>156</v>
      </c>
      <c r="N2932" t="s">
        <v>157</v>
      </c>
      <c r="O2932" t="s">
        <v>158</v>
      </c>
      <c r="P2932" t="str">
        <f>VLOOKUP('intouch变量（离散）'!$A2932,基本表格!$G:$Q,3,FALSE)</f>
        <v>DB100,X950.6</v>
      </c>
      <c r="Q2932" t="str">
        <f>VLOOKUP('intouch变量（离散）'!$A2932,基本表格!$G:$Q,10,FALSE)</f>
        <v>Yes</v>
      </c>
      <c r="R2932" t="str">
        <f t="shared" si="276"/>
        <v>DB100,X950.6 2122+P2-M4 2#双螺旋运输机B 给定频率 下限报警</v>
      </c>
      <c r="S2932">
        <v>0</v>
      </c>
      <c r="T2932">
        <v>0</v>
      </c>
    </row>
    <row r="2933" spans="1:20">
      <c r="A2933" t="s">
        <v>3089</v>
      </c>
      <c r="B2933" s="11" t="str">
        <f t="shared" si="275"/>
        <v>CHPF</v>
      </c>
      <c r="C2933" s="11" t="str">
        <f>VLOOKUP('intouch变量（离散）'!$A2933,基本表格!$G:$Q,2,FALSE)</f>
        <v>2122+P2-M4 2#双螺旋运输机B 给定频率 上上限报警</v>
      </c>
      <c r="D2933" t="s">
        <v>154</v>
      </c>
      <c r="E2933" t="str">
        <f t="shared" si="271"/>
        <v>No</v>
      </c>
      <c r="F2933" t="str">
        <f t="shared" si="272"/>
        <v>0</v>
      </c>
      <c r="G2933" t="s">
        <v>154</v>
      </c>
      <c r="H2933" t="s">
        <v>155</v>
      </c>
      <c r="I2933" t="str">
        <f t="shared" si="273"/>
        <v/>
      </c>
      <c r="J2933" t="str">
        <f t="shared" si="274"/>
        <v/>
      </c>
      <c r="K2933" t="str">
        <f>VLOOKUP('intouch变量（离散）'!$A2933,基本表格!$G:$Q,9,FALSE)</f>
        <v>On</v>
      </c>
      <c r="L2933">
        <v>1</v>
      </c>
      <c r="M2933" t="s">
        <v>156</v>
      </c>
      <c r="N2933" t="s">
        <v>157</v>
      </c>
      <c r="O2933" t="s">
        <v>158</v>
      </c>
      <c r="P2933" t="str">
        <f>VLOOKUP('intouch变量（离散）'!$A2933,基本表格!$G:$Q,3,FALSE)</f>
        <v>DB100,X950.7</v>
      </c>
      <c r="Q2933" t="str">
        <f>VLOOKUP('intouch变量（离散）'!$A2933,基本表格!$G:$Q,10,FALSE)</f>
        <v>Yes</v>
      </c>
      <c r="R2933" t="str">
        <f t="shared" si="276"/>
        <v>DB100,X950.7 2122+P2-M4 2#双螺旋运输机B 给定频率 上上限报警</v>
      </c>
      <c r="S2933">
        <v>0</v>
      </c>
      <c r="T2933">
        <v>0</v>
      </c>
    </row>
    <row r="2934" spans="1:20">
      <c r="A2934" t="s">
        <v>3090</v>
      </c>
      <c r="B2934" s="11" t="str">
        <f t="shared" si="275"/>
        <v>CHPF</v>
      </c>
      <c r="C2934" s="11" t="str">
        <f>VLOOKUP('intouch变量（离散）'!$A2934,基本表格!$G:$Q,2,FALSE)</f>
        <v>2122+P2-M4 2#双螺旋运输机B 给定频率 下下限报警</v>
      </c>
      <c r="D2934" t="s">
        <v>154</v>
      </c>
      <c r="E2934" t="str">
        <f t="shared" si="271"/>
        <v>No</v>
      </c>
      <c r="F2934" t="str">
        <f t="shared" si="272"/>
        <v>0</v>
      </c>
      <c r="G2934" t="s">
        <v>154</v>
      </c>
      <c r="H2934" t="s">
        <v>155</v>
      </c>
      <c r="I2934" t="str">
        <f t="shared" si="273"/>
        <v/>
      </c>
      <c r="J2934" t="str">
        <f t="shared" si="274"/>
        <v/>
      </c>
      <c r="K2934" t="str">
        <f>VLOOKUP('intouch变量（离散）'!$A2934,基本表格!$G:$Q,9,FALSE)</f>
        <v>On</v>
      </c>
      <c r="L2934">
        <v>1</v>
      </c>
      <c r="M2934" t="s">
        <v>156</v>
      </c>
      <c r="N2934" t="s">
        <v>157</v>
      </c>
      <c r="O2934" t="s">
        <v>158</v>
      </c>
      <c r="P2934" t="str">
        <f>VLOOKUP('intouch变量（离散）'!$A2934,基本表格!$G:$Q,3,FALSE)</f>
        <v>DB100,X951.0</v>
      </c>
      <c r="Q2934" t="str">
        <f>VLOOKUP('intouch变量（离散）'!$A2934,基本表格!$G:$Q,10,FALSE)</f>
        <v>Yes</v>
      </c>
      <c r="R2934" t="str">
        <f t="shared" si="276"/>
        <v>DB100,X951.0 2122+P2-M4 2#双螺旋运输机B 给定频率 下下限报警</v>
      </c>
      <c r="S2934">
        <v>0</v>
      </c>
      <c r="T2934">
        <v>0</v>
      </c>
    </row>
    <row r="2935" spans="1:20">
      <c r="A2935" t="s">
        <v>3091</v>
      </c>
      <c r="B2935" s="11" t="str">
        <f t="shared" si="275"/>
        <v>CHPF</v>
      </c>
      <c r="C2935" s="11" t="str">
        <f>VLOOKUP('intouch变量（离散）'!$A2935,基本表格!$G:$Q,2,FALSE)</f>
        <v>2122+P2-M4 2#双螺旋运输机B 给定频率 极限报警</v>
      </c>
      <c r="D2935" t="s">
        <v>154</v>
      </c>
      <c r="E2935" t="str">
        <f t="shared" si="271"/>
        <v>No</v>
      </c>
      <c r="F2935" t="str">
        <f t="shared" si="272"/>
        <v>0</v>
      </c>
      <c r="G2935" t="s">
        <v>154</v>
      </c>
      <c r="H2935" t="s">
        <v>155</v>
      </c>
      <c r="I2935" t="str">
        <f t="shared" si="273"/>
        <v/>
      </c>
      <c r="J2935" t="str">
        <f t="shared" si="274"/>
        <v/>
      </c>
      <c r="K2935" t="str">
        <f>VLOOKUP('intouch变量（离散）'!$A2935,基本表格!$G:$Q,9,FALSE)</f>
        <v>On</v>
      </c>
      <c r="L2935">
        <v>1</v>
      </c>
      <c r="M2935" t="s">
        <v>156</v>
      </c>
      <c r="N2935" t="s">
        <v>157</v>
      </c>
      <c r="O2935" t="s">
        <v>158</v>
      </c>
      <c r="P2935" t="str">
        <f>VLOOKUP('intouch变量（离散）'!$A2935,基本表格!$G:$Q,3,FALSE)</f>
        <v>DB100,X951.1</v>
      </c>
      <c r="Q2935" t="str">
        <f>VLOOKUP('intouch变量（离散）'!$A2935,基本表格!$G:$Q,10,FALSE)</f>
        <v>Yes</v>
      </c>
      <c r="R2935" t="str">
        <f t="shared" si="276"/>
        <v>DB100,X951.1 2122+P2-M4 2#双螺旋运输机B 给定频率 极限报警</v>
      </c>
      <c r="S2935">
        <v>0</v>
      </c>
      <c r="T2935">
        <v>0</v>
      </c>
    </row>
    <row r="2936" spans="1:20">
      <c r="A2936" t="s">
        <v>3092</v>
      </c>
      <c r="B2936" s="11" t="str">
        <f t="shared" si="275"/>
        <v>CHPF</v>
      </c>
      <c r="C2936" s="11" t="str">
        <f>VLOOKUP('intouch变量（离散）'!$A2936,基本表格!$G:$Q,2,FALSE)</f>
        <v>2122+P2-M4 2#双螺旋运输机B 给定频率 传感器断线报警</v>
      </c>
      <c r="D2936" t="s">
        <v>154</v>
      </c>
      <c r="E2936" t="str">
        <f t="shared" si="271"/>
        <v>No</v>
      </c>
      <c r="F2936" t="str">
        <f t="shared" si="272"/>
        <v>0</v>
      </c>
      <c r="G2936" t="s">
        <v>154</v>
      </c>
      <c r="H2936" t="s">
        <v>155</v>
      </c>
      <c r="I2936" t="str">
        <f t="shared" si="273"/>
        <v/>
      </c>
      <c r="J2936" t="str">
        <f t="shared" si="274"/>
        <v/>
      </c>
      <c r="K2936" t="str">
        <f>VLOOKUP('intouch变量（离散）'!$A2936,基本表格!$G:$Q,9,FALSE)</f>
        <v>On</v>
      </c>
      <c r="L2936">
        <v>1</v>
      </c>
      <c r="M2936" t="s">
        <v>156</v>
      </c>
      <c r="N2936" t="s">
        <v>157</v>
      </c>
      <c r="O2936" t="s">
        <v>158</v>
      </c>
      <c r="P2936" t="str">
        <f>VLOOKUP('intouch变量（离散）'!$A2936,基本表格!$G:$Q,3,FALSE)</f>
        <v>DB100,X951.2</v>
      </c>
      <c r="Q2936" t="str">
        <f>VLOOKUP('intouch变量（离散）'!$A2936,基本表格!$G:$Q,10,FALSE)</f>
        <v>Yes</v>
      </c>
      <c r="R2936" t="str">
        <f t="shared" si="276"/>
        <v>DB100,X951.2 2122+P2-M4 2#双螺旋运输机B 给定频率 传感器断线报警</v>
      </c>
      <c r="S2936">
        <v>0</v>
      </c>
      <c r="T2936">
        <v>0</v>
      </c>
    </row>
    <row r="2937" spans="1:20">
      <c r="A2937" t="s">
        <v>3093</v>
      </c>
      <c r="B2937" s="11" t="str">
        <f t="shared" si="275"/>
        <v>CHPF</v>
      </c>
      <c r="C2937" s="11" t="str">
        <f>VLOOKUP('intouch变量（离散）'!$A2937,基本表格!$G:$Q,2,FALSE)</f>
        <v>2122+P2-M4 2#双螺旋运输机B 反馈频率 上限保护使能</v>
      </c>
      <c r="D2937" t="s">
        <v>154</v>
      </c>
      <c r="E2937" t="str">
        <f t="shared" si="271"/>
        <v>Yes</v>
      </c>
      <c r="F2937" t="str">
        <f t="shared" si="272"/>
        <v>900</v>
      </c>
      <c r="G2937" t="s">
        <v>154</v>
      </c>
      <c r="H2937" t="s">
        <v>155</v>
      </c>
      <c r="I2937" t="str">
        <f t="shared" si="273"/>
        <v>禁用</v>
      </c>
      <c r="J2937" t="str">
        <f t="shared" si="274"/>
        <v>启用</v>
      </c>
      <c r="K2937" t="str">
        <f>VLOOKUP('intouch变量（离散）'!$A2937,基本表格!$G:$Q,9,FALSE)</f>
        <v>None</v>
      </c>
      <c r="L2937">
        <v>1</v>
      </c>
      <c r="M2937" t="s">
        <v>156</v>
      </c>
      <c r="N2937" t="s">
        <v>157</v>
      </c>
      <c r="O2937" t="s">
        <v>158</v>
      </c>
      <c r="P2937" t="str">
        <f>VLOOKUP('intouch变量（离散）'!$A2937,基本表格!$G:$Q,3,FALSE)</f>
        <v>DB100,X1000.3</v>
      </c>
      <c r="Q2937" t="str">
        <f>VLOOKUP('intouch变量（离散）'!$A2937,基本表格!$G:$Q,10,FALSE)</f>
        <v>No</v>
      </c>
      <c r="R2937" t="str">
        <f t="shared" si="276"/>
        <v>DB100,X1000.3 2122+P2-M4 2#双螺旋运输机B 反馈频率 上限保护使能</v>
      </c>
      <c r="S2937">
        <v>0</v>
      </c>
      <c r="T2937">
        <v>0</v>
      </c>
    </row>
    <row r="2938" spans="1:20">
      <c r="A2938" t="s">
        <v>3094</v>
      </c>
      <c r="B2938" s="11" t="str">
        <f t="shared" si="275"/>
        <v>CHPF</v>
      </c>
      <c r="C2938" s="11" t="str">
        <f>VLOOKUP('intouch变量（离散）'!$A2938,基本表格!$G:$Q,2,FALSE)</f>
        <v>2122+P2-M4 2#双螺旋运输机B 反馈频率 下限保护使能</v>
      </c>
      <c r="D2938" t="s">
        <v>154</v>
      </c>
      <c r="E2938" t="str">
        <f t="shared" si="271"/>
        <v>Yes</v>
      </c>
      <c r="F2938" t="str">
        <f t="shared" si="272"/>
        <v>900</v>
      </c>
      <c r="G2938" t="s">
        <v>154</v>
      </c>
      <c r="H2938" t="s">
        <v>155</v>
      </c>
      <c r="I2938" t="str">
        <f t="shared" si="273"/>
        <v>禁用</v>
      </c>
      <c r="J2938" t="str">
        <f t="shared" si="274"/>
        <v>启用</v>
      </c>
      <c r="K2938" t="str">
        <f>VLOOKUP('intouch变量（离散）'!$A2938,基本表格!$G:$Q,9,FALSE)</f>
        <v>None</v>
      </c>
      <c r="L2938">
        <v>1</v>
      </c>
      <c r="M2938" t="s">
        <v>156</v>
      </c>
      <c r="N2938" t="s">
        <v>157</v>
      </c>
      <c r="O2938" t="s">
        <v>158</v>
      </c>
      <c r="P2938" t="str">
        <f>VLOOKUP('intouch变量（离散）'!$A2938,基本表格!$G:$Q,3,FALSE)</f>
        <v>DB100,X1000.4</v>
      </c>
      <c r="Q2938" t="str">
        <f>VLOOKUP('intouch变量（离散）'!$A2938,基本表格!$G:$Q,10,FALSE)</f>
        <v>No</v>
      </c>
      <c r="R2938" t="str">
        <f t="shared" si="276"/>
        <v>DB100,X1000.4 2122+P2-M4 2#双螺旋运输机B 反馈频率 下限保护使能</v>
      </c>
      <c r="S2938">
        <v>0</v>
      </c>
      <c r="T2938">
        <v>0</v>
      </c>
    </row>
    <row r="2939" spans="1:20">
      <c r="A2939" t="s">
        <v>3095</v>
      </c>
      <c r="B2939" s="11" t="str">
        <f t="shared" si="275"/>
        <v>CHPF</v>
      </c>
      <c r="C2939" s="11" t="str">
        <f>VLOOKUP('intouch变量（离散）'!$A2939,基本表格!$G:$Q,2,FALSE)</f>
        <v>2122+P2-M4 2#双螺旋运输机B 反馈频率 上限报警</v>
      </c>
      <c r="D2939" t="s">
        <v>154</v>
      </c>
      <c r="E2939" t="str">
        <f t="shared" si="271"/>
        <v>No</v>
      </c>
      <c r="F2939" t="str">
        <f t="shared" si="272"/>
        <v>0</v>
      </c>
      <c r="G2939" t="s">
        <v>154</v>
      </c>
      <c r="H2939" t="s">
        <v>155</v>
      </c>
      <c r="I2939" t="str">
        <f t="shared" si="273"/>
        <v/>
      </c>
      <c r="J2939" t="str">
        <f t="shared" si="274"/>
        <v/>
      </c>
      <c r="K2939" t="str">
        <f>VLOOKUP('intouch变量（离散）'!$A2939,基本表格!$G:$Q,9,FALSE)</f>
        <v>None</v>
      </c>
      <c r="L2939">
        <v>1</v>
      </c>
      <c r="M2939" t="s">
        <v>156</v>
      </c>
      <c r="N2939" t="s">
        <v>157</v>
      </c>
      <c r="O2939" t="s">
        <v>158</v>
      </c>
      <c r="P2939" t="str">
        <f>VLOOKUP('intouch变量（离散）'!$A2939,基本表格!$G:$Q,3,FALSE)</f>
        <v>DB100,X1000.5</v>
      </c>
      <c r="Q2939" t="str">
        <f>VLOOKUP('intouch变量（离散）'!$A2939,基本表格!$G:$Q,10,FALSE)</f>
        <v>Yes</v>
      </c>
      <c r="R2939" t="str">
        <f t="shared" si="276"/>
        <v>DB100,X1000.5 2122+P2-M4 2#双螺旋运输机B 反馈频率 上限报警</v>
      </c>
      <c r="S2939">
        <v>0</v>
      </c>
      <c r="T2939">
        <v>0</v>
      </c>
    </row>
    <row r="2940" spans="1:20">
      <c r="A2940" t="s">
        <v>3096</v>
      </c>
      <c r="B2940" s="11" t="str">
        <f t="shared" si="275"/>
        <v>CHPF</v>
      </c>
      <c r="C2940" s="11" t="str">
        <f>VLOOKUP('intouch变量（离散）'!$A2940,基本表格!$G:$Q,2,FALSE)</f>
        <v>2122+P2-M4 2#双螺旋运输机B 反馈频率 下限报警</v>
      </c>
      <c r="D2940" t="s">
        <v>154</v>
      </c>
      <c r="E2940" t="str">
        <f t="shared" si="271"/>
        <v>No</v>
      </c>
      <c r="F2940" t="str">
        <f t="shared" si="272"/>
        <v>0</v>
      </c>
      <c r="G2940" t="s">
        <v>154</v>
      </c>
      <c r="H2940" t="s">
        <v>155</v>
      </c>
      <c r="I2940" t="str">
        <f t="shared" si="273"/>
        <v/>
      </c>
      <c r="J2940" t="str">
        <f t="shared" si="274"/>
        <v/>
      </c>
      <c r="K2940" t="str">
        <f>VLOOKUP('intouch变量（离散）'!$A2940,基本表格!$G:$Q,9,FALSE)</f>
        <v>None</v>
      </c>
      <c r="L2940">
        <v>1</v>
      </c>
      <c r="M2940" t="s">
        <v>156</v>
      </c>
      <c r="N2940" t="s">
        <v>157</v>
      </c>
      <c r="O2940" t="s">
        <v>158</v>
      </c>
      <c r="P2940" t="str">
        <f>VLOOKUP('intouch变量（离散）'!$A2940,基本表格!$G:$Q,3,FALSE)</f>
        <v>DB100,X1000.6</v>
      </c>
      <c r="Q2940" t="str">
        <f>VLOOKUP('intouch变量（离散）'!$A2940,基本表格!$G:$Q,10,FALSE)</f>
        <v>Yes</v>
      </c>
      <c r="R2940" t="str">
        <f t="shared" si="276"/>
        <v>DB100,X1000.6 2122+P2-M4 2#双螺旋运输机B 反馈频率 下限报警</v>
      </c>
      <c r="S2940">
        <v>0</v>
      </c>
      <c r="T2940">
        <v>0</v>
      </c>
    </row>
    <row r="2941" spans="1:20">
      <c r="A2941" t="s">
        <v>3097</v>
      </c>
      <c r="B2941" s="11" t="str">
        <f t="shared" si="275"/>
        <v>CHPF</v>
      </c>
      <c r="C2941" s="11" t="str">
        <f>VLOOKUP('intouch变量（离散）'!$A2941,基本表格!$G:$Q,2,FALSE)</f>
        <v>2122+P2-M4 2#双螺旋运输机B 反馈频率 上上限报警</v>
      </c>
      <c r="D2941" t="s">
        <v>154</v>
      </c>
      <c r="E2941" t="str">
        <f t="shared" si="271"/>
        <v>No</v>
      </c>
      <c r="F2941" t="str">
        <f t="shared" si="272"/>
        <v>0</v>
      </c>
      <c r="G2941" t="s">
        <v>154</v>
      </c>
      <c r="H2941" t="s">
        <v>155</v>
      </c>
      <c r="I2941" t="str">
        <f t="shared" si="273"/>
        <v/>
      </c>
      <c r="J2941" t="str">
        <f t="shared" si="274"/>
        <v/>
      </c>
      <c r="K2941" t="str">
        <f>VLOOKUP('intouch变量（离散）'!$A2941,基本表格!$G:$Q,9,FALSE)</f>
        <v>On</v>
      </c>
      <c r="L2941">
        <v>1</v>
      </c>
      <c r="M2941" t="s">
        <v>156</v>
      </c>
      <c r="N2941" t="s">
        <v>157</v>
      </c>
      <c r="O2941" t="s">
        <v>158</v>
      </c>
      <c r="P2941" t="str">
        <f>VLOOKUP('intouch变量（离散）'!$A2941,基本表格!$G:$Q,3,FALSE)</f>
        <v>DB100,X1000.7</v>
      </c>
      <c r="Q2941" t="str">
        <f>VLOOKUP('intouch变量（离散）'!$A2941,基本表格!$G:$Q,10,FALSE)</f>
        <v>Yes</v>
      </c>
      <c r="R2941" t="str">
        <f t="shared" si="276"/>
        <v>DB100,X1000.7 2122+P2-M4 2#双螺旋运输机B 反馈频率 上上限报警</v>
      </c>
      <c r="S2941">
        <v>0</v>
      </c>
      <c r="T2941">
        <v>0</v>
      </c>
    </row>
    <row r="2942" spans="1:20">
      <c r="A2942" t="s">
        <v>3098</v>
      </c>
      <c r="B2942" s="11" t="str">
        <f t="shared" si="275"/>
        <v>CHPF</v>
      </c>
      <c r="C2942" s="11" t="str">
        <f>VLOOKUP('intouch变量（离散）'!$A2942,基本表格!$G:$Q,2,FALSE)</f>
        <v>2122+P2-M4 2#双螺旋运输机B 反馈频率 下下限报警</v>
      </c>
      <c r="D2942" t="s">
        <v>154</v>
      </c>
      <c r="E2942" t="str">
        <f t="shared" si="271"/>
        <v>No</v>
      </c>
      <c r="F2942" t="str">
        <f t="shared" si="272"/>
        <v>0</v>
      </c>
      <c r="G2942" t="s">
        <v>154</v>
      </c>
      <c r="H2942" t="s">
        <v>155</v>
      </c>
      <c r="I2942" t="str">
        <f t="shared" si="273"/>
        <v/>
      </c>
      <c r="J2942" t="str">
        <f t="shared" si="274"/>
        <v/>
      </c>
      <c r="K2942" t="str">
        <f>VLOOKUP('intouch变量（离散）'!$A2942,基本表格!$G:$Q,9,FALSE)</f>
        <v>On</v>
      </c>
      <c r="L2942">
        <v>1</v>
      </c>
      <c r="M2942" t="s">
        <v>156</v>
      </c>
      <c r="N2942" t="s">
        <v>157</v>
      </c>
      <c r="O2942" t="s">
        <v>158</v>
      </c>
      <c r="P2942" t="str">
        <f>VLOOKUP('intouch变量（离散）'!$A2942,基本表格!$G:$Q,3,FALSE)</f>
        <v>DB100,X1001.0</v>
      </c>
      <c r="Q2942" t="str">
        <f>VLOOKUP('intouch变量（离散）'!$A2942,基本表格!$G:$Q,10,FALSE)</f>
        <v>Yes</v>
      </c>
      <c r="R2942" t="str">
        <f t="shared" si="276"/>
        <v>DB100,X1001.0 2122+P2-M4 2#双螺旋运输机B 反馈频率 下下限报警</v>
      </c>
      <c r="S2942">
        <v>0</v>
      </c>
      <c r="T2942">
        <v>0</v>
      </c>
    </row>
    <row r="2943" spans="1:20">
      <c r="A2943" t="s">
        <v>3099</v>
      </c>
      <c r="B2943" s="11" t="str">
        <f t="shared" si="275"/>
        <v>CHPF</v>
      </c>
      <c r="C2943" s="11" t="str">
        <f>VLOOKUP('intouch变量（离散）'!$A2943,基本表格!$G:$Q,2,FALSE)</f>
        <v>2122+P2-M4 2#双螺旋运输机B 反馈频率 极限报警</v>
      </c>
      <c r="D2943" t="s">
        <v>154</v>
      </c>
      <c r="E2943" t="str">
        <f t="shared" si="271"/>
        <v>No</v>
      </c>
      <c r="F2943" t="str">
        <f t="shared" si="272"/>
        <v>0</v>
      </c>
      <c r="G2943" t="s">
        <v>154</v>
      </c>
      <c r="H2943" t="s">
        <v>155</v>
      </c>
      <c r="I2943" t="str">
        <f t="shared" si="273"/>
        <v/>
      </c>
      <c r="J2943" t="str">
        <f t="shared" si="274"/>
        <v/>
      </c>
      <c r="K2943" t="str">
        <f>VLOOKUP('intouch变量（离散）'!$A2943,基本表格!$G:$Q,9,FALSE)</f>
        <v>On</v>
      </c>
      <c r="L2943">
        <v>1</v>
      </c>
      <c r="M2943" t="s">
        <v>156</v>
      </c>
      <c r="N2943" t="s">
        <v>157</v>
      </c>
      <c r="O2943" t="s">
        <v>158</v>
      </c>
      <c r="P2943" t="str">
        <f>VLOOKUP('intouch变量（离散）'!$A2943,基本表格!$G:$Q,3,FALSE)</f>
        <v>DB100,X1001.1</v>
      </c>
      <c r="Q2943" t="str">
        <f>VLOOKUP('intouch变量（离散）'!$A2943,基本表格!$G:$Q,10,FALSE)</f>
        <v>Yes</v>
      </c>
      <c r="R2943" t="str">
        <f t="shared" si="276"/>
        <v>DB100,X1001.1 2122+P2-M4 2#双螺旋运输机B 反馈频率 极限报警</v>
      </c>
      <c r="S2943">
        <v>0</v>
      </c>
      <c r="T2943">
        <v>0</v>
      </c>
    </row>
    <row r="2944" spans="1:20">
      <c r="A2944" t="s">
        <v>3100</v>
      </c>
      <c r="B2944" s="11" t="str">
        <f t="shared" si="275"/>
        <v>CHPF</v>
      </c>
      <c r="C2944" s="11" t="str">
        <f>VLOOKUP('intouch变量（离散）'!$A2944,基本表格!$G:$Q,2,FALSE)</f>
        <v>2122+P2-M4 2#双螺旋运输机B 反馈频率 传感器断线报警</v>
      </c>
      <c r="D2944" t="s">
        <v>154</v>
      </c>
      <c r="E2944" t="str">
        <f t="shared" si="271"/>
        <v>No</v>
      </c>
      <c r="F2944" t="str">
        <f t="shared" si="272"/>
        <v>0</v>
      </c>
      <c r="G2944" t="s">
        <v>154</v>
      </c>
      <c r="H2944" t="s">
        <v>155</v>
      </c>
      <c r="I2944" t="str">
        <f t="shared" si="273"/>
        <v/>
      </c>
      <c r="J2944" t="str">
        <f t="shared" si="274"/>
        <v/>
      </c>
      <c r="K2944" t="str">
        <f>VLOOKUP('intouch变量（离散）'!$A2944,基本表格!$G:$Q,9,FALSE)</f>
        <v>On</v>
      </c>
      <c r="L2944">
        <v>1</v>
      </c>
      <c r="M2944" t="s">
        <v>156</v>
      </c>
      <c r="N2944" t="s">
        <v>157</v>
      </c>
      <c r="O2944" t="s">
        <v>158</v>
      </c>
      <c r="P2944" t="str">
        <f>VLOOKUP('intouch变量（离散）'!$A2944,基本表格!$G:$Q,3,FALSE)</f>
        <v>DB100,X1001.2</v>
      </c>
      <c r="Q2944" t="str">
        <f>VLOOKUP('intouch变量（离散）'!$A2944,基本表格!$G:$Q,10,FALSE)</f>
        <v>Yes</v>
      </c>
      <c r="R2944" t="str">
        <f t="shared" si="276"/>
        <v>DB100,X1001.2 2122+P2-M4 2#双螺旋运输机B 反馈频率 传感器断线报警</v>
      </c>
      <c r="S2944">
        <v>0</v>
      </c>
      <c r="T2944">
        <v>0</v>
      </c>
    </row>
    <row r="2945" spans="1:20">
      <c r="A2945" t="s">
        <v>3101</v>
      </c>
      <c r="B2945" s="11" t="str">
        <f t="shared" si="275"/>
        <v>CHPF</v>
      </c>
      <c r="C2945" s="11" t="str">
        <f>VLOOKUP('intouch变量（离散）'!$A2945,基本表格!$G:$Q,2,FALSE)</f>
        <v>2122+P2-M4 2#双螺旋运输机B 变频器通讯 备妥（不能与正转信号使用同一个）</v>
      </c>
      <c r="D2945" t="s">
        <v>154</v>
      </c>
      <c r="E2945" t="str">
        <f t="shared" si="271"/>
        <v>No</v>
      </c>
      <c r="F2945" t="str">
        <f t="shared" si="272"/>
        <v>0</v>
      </c>
      <c r="G2945" t="s">
        <v>154</v>
      </c>
      <c r="H2945" t="s">
        <v>155</v>
      </c>
      <c r="I2945" t="str">
        <f t="shared" si="273"/>
        <v/>
      </c>
      <c r="J2945" t="str">
        <f t="shared" si="274"/>
        <v/>
      </c>
      <c r="K2945" t="str">
        <f>VLOOKUP('intouch变量（离散）'!$A2945,基本表格!$G:$Q,9,FALSE)</f>
        <v>None</v>
      </c>
      <c r="L2945">
        <v>1</v>
      </c>
      <c r="M2945" t="s">
        <v>156</v>
      </c>
      <c r="N2945" t="s">
        <v>157</v>
      </c>
      <c r="O2945" t="s">
        <v>158</v>
      </c>
      <c r="P2945" t="str">
        <f>VLOOKUP('intouch变量（离散）'!$A2945,基本表格!$G:$Q,3,FALSE)</f>
        <v>DB100,X1050.0</v>
      </c>
      <c r="Q2945" t="str">
        <f>VLOOKUP('intouch变量（离散）'!$A2945,基本表格!$G:$Q,10,FALSE)</f>
        <v>Yes</v>
      </c>
      <c r="R2945" t="str">
        <f t="shared" si="276"/>
        <v>DB100,X1050.0 2122+P2-M4 2#双螺旋运输机B 变频器通讯 备妥（不能与正转信号使用同一个）</v>
      </c>
      <c r="S2945">
        <v>0</v>
      </c>
      <c r="T2945">
        <v>0</v>
      </c>
    </row>
    <row r="2946" spans="1:20">
      <c r="A2946" t="s">
        <v>3102</v>
      </c>
      <c r="B2946" s="11" t="str">
        <f t="shared" si="275"/>
        <v>CHPF</v>
      </c>
      <c r="C2946" s="11" t="str">
        <f>VLOOKUP('intouch变量（离散）'!$A2946,基本表格!$G:$Q,2,FALSE)</f>
        <v>2122+P2-M4 2#双螺旋运输机B 变频器通讯 正转</v>
      </c>
      <c r="D2946" t="s">
        <v>154</v>
      </c>
      <c r="E2946" t="str">
        <f t="shared" si="271"/>
        <v>No</v>
      </c>
      <c r="F2946" t="str">
        <f t="shared" si="272"/>
        <v>0</v>
      </c>
      <c r="G2946" t="s">
        <v>154</v>
      </c>
      <c r="H2946" t="s">
        <v>155</v>
      </c>
      <c r="I2946" t="str">
        <f t="shared" si="273"/>
        <v/>
      </c>
      <c r="J2946" t="str">
        <f t="shared" si="274"/>
        <v/>
      </c>
      <c r="K2946" t="str">
        <f>VLOOKUP('intouch变量（离散）'!$A2946,基本表格!$G:$Q,9,FALSE)</f>
        <v>None</v>
      </c>
      <c r="L2946">
        <v>1</v>
      </c>
      <c r="M2946" t="s">
        <v>156</v>
      </c>
      <c r="N2946" t="s">
        <v>157</v>
      </c>
      <c r="O2946" t="s">
        <v>158</v>
      </c>
      <c r="P2946" t="str">
        <f>VLOOKUP('intouch变量（离散）'!$A2946,基本表格!$G:$Q,3,FALSE)</f>
        <v>DB100,X1050.1</v>
      </c>
      <c r="Q2946" t="str">
        <f>VLOOKUP('intouch变量（离散）'!$A2946,基本表格!$G:$Q,10,FALSE)</f>
        <v>Yes</v>
      </c>
      <c r="R2946" t="str">
        <f t="shared" si="276"/>
        <v>DB100,X1050.1 2122+P2-M4 2#双螺旋运输机B 变频器通讯 正转</v>
      </c>
      <c r="S2946">
        <v>0</v>
      </c>
      <c r="T2946">
        <v>0</v>
      </c>
    </row>
    <row r="2947" spans="1:20">
      <c r="A2947" t="s">
        <v>3103</v>
      </c>
      <c r="B2947" s="11" t="str">
        <f t="shared" si="275"/>
        <v>CHPF</v>
      </c>
      <c r="C2947" s="11" t="str">
        <f>VLOOKUP('intouch变量（离散）'!$A2947,基本表格!$G:$Q,2,FALSE)</f>
        <v>2122+P2-M4 2#双螺旋运输机B 变频器通讯 反转</v>
      </c>
      <c r="D2947" t="s">
        <v>154</v>
      </c>
      <c r="E2947" t="str">
        <f t="shared" ref="E2947:E3010" si="277">IF(RIGHT($A2947,2)="EN","Yes","No")</f>
        <v>No</v>
      </c>
      <c r="F2947" t="str">
        <f t="shared" ref="F2947:F3010" si="278">IF(RIGHT($A2947,2)="EN","900","0")</f>
        <v>0</v>
      </c>
      <c r="G2947" t="s">
        <v>154</v>
      </c>
      <c r="H2947" t="s">
        <v>155</v>
      </c>
      <c r="I2947" t="str">
        <f t="shared" ref="I2947:I3010" si="279">IF(RIGHT($A2947,2)="EN","禁用","")</f>
        <v/>
      </c>
      <c r="J2947" t="str">
        <f t="shared" ref="J2947:J3010" si="280">IF(RIGHT($A2947,2)="EN","启用","")</f>
        <v/>
      </c>
      <c r="K2947" t="str">
        <f>VLOOKUP('intouch变量（离散）'!$A2947,基本表格!$G:$Q,9,FALSE)</f>
        <v>None</v>
      </c>
      <c r="L2947">
        <v>1</v>
      </c>
      <c r="M2947" t="s">
        <v>156</v>
      </c>
      <c r="N2947" t="s">
        <v>157</v>
      </c>
      <c r="O2947" t="s">
        <v>158</v>
      </c>
      <c r="P2947" t="str">
        <f>VLOOKUP('intouch变量（离散）'!$A2947,基本表格!$G:$Q,3,FALSE)</f>
        <v>DB100,X1050.2</v>
      </c>
      <c r="Q2947" t="str">
        <f>VLOOKUP('intouch变量（离散）'!$A2947,基本表格!$G:$Q,10,FALSE)</f>
        <v>Yes</v>
      </c>
      <c r="R2947" t="str">
        <f t="shared" si="276"/>
        <v>DB100,X1050.2 2122+P2-M4 2#双螺旋运输机B 变频器通讯 反转</v>
      </c>
      <c r="S2947">
        <v>0</v>
      </c>
      <c r="T2947">
        <v>0</v>
      </c>
    </row>
    <row r="2948" spans="1:20">
      <c r="A2948" t="s">
        <v>3104</v>
      </c>
      <c r="B2948" s="11" t="str">
        <f t="shared" si="275"/>
        <v>CHPF</v>
      </c>
      <c r="C2948" s="11" t="str">
        <f>VLOOKUP('intouch变量（离散）'!$A2948,基本表格!$G:$Q,2,FALSE)</f>
        <v>2122+P2-M4 2#双螺旋运输机B 变频器通讯 故障复位</v>
      </c>
      <c r="D2948" t="s">
        <v>154</v>
      </c>
      <c r="E2948" t="str">
        <f t="shared" si="277"/>
        <v>No</v>
      </c>
      <c r="F2948" t="str">
        <f t="shared" si="278"/>
        <v>0</v>
      </c>
      <c r="G2948" t="s">
        <v>154</v>
      </c>
      <c r="H2948" t="s">
        <v>155</v>
      </c>
      <c r="I2948" t="str">
        <f t="shared" si="279"/>
        <v/>
      </c>
      <c r="J2948" t="str">
        <f t="shared" si="280"/>
        <v/>
      </c>
      <c r="K2948" t="str">
        <f>VLOOKUP('intouch变量（离散）'!$A2948,基本表格!$G:$Q,9,FALSE)</f>
        <v>None</v>
      </c>
      <c r="L2948">
        <v>1</v>
      </c>
      <c r="M2948" t="s">
        <v>156</v>
      </c>
      <c r="N2948" t="s">
        <v>157</v>
      </c>
      <c r="O2948" t="s">
        <v>158</v>
      </c>
      <c r="P2948" t="str">
        <f>VLOOKUP('intouch变量（离散）'!$A2948,基本表格!$G:$Q,3,FALSE)</f>
        <v>DB100,X1050.3</v>
      </c>
      <c r="Q2948" t="str">
        <f>VLOOKUP('intouch变量（离散）'!$A2948,基本表格!$G:$Q,10,FALSE)</f>
        <v>No</v>
      </c>
      <c r="R2948" t="str">
        <f t="shared" si="276"/>
        <v>DB100,X1050.3 2122+P2-M4 2#双螺旋运输机B 变频器通讯 故障复位</v>
      </c>
      <c r="S2948">
        <v>0</v>
      </c>
      <c r="T2948">
        <v>0</v>
      </c>
    </row>
    <row r="2949" spans="1:20">
      <c r="A2949" t="s">
        <v>3105</v>
      </c>
      <c r="B2949" s="11" t="str">
        <f t="shared" ref="B2949:B3012" si="281">LEFT(A2949,4)</f>
        <v>CHPF</v>
      </c>
      <c r="C2949" s="11" t="str">
        <f>VLOOKUP('intouch变量（离散）'!$A2949,基本表格!$G:$Q,2,FALSE)</f>
        <v>2122+P2-M4 2#双螺旋运输机B 变频器通讯 备妥反馈</v>
      </c>
      <c r="D2949" t="s">
        <v>154</v>
      </c>
      <c r="E2949" t="str">
        <f t="shared" si="277"/>
        <v>No</v>
      </c>
      <c r="F2949" t="str">
        <f t="shared" si="278"/>
        <v>0</v>
      </c>
      <c r="G2949" t="s">
        <v>154</v>
      </c>
      <c r="H2949" t="s">
        <v>155</v>
      </c>
      <c r="I2949" t="str">
        <f t="shared" si="279"/>
        <v/>
      </c>
      <c r="J2949" t="str">
        <f t="shared" si="280"/>
        <v/>
      </c>
      <c r="K2949" t="str">
        <f>VLOOKUP('intouch变量（离散）'!$A2949,基本表格!$G:$Q,9,FALSE)</f>
        <v>None</v>
      </c>
      <c r="L2949">
        <v>1</v>
      </c>
      <c r="M2949" t="s">
        <v>156</v>
      </c>
      <c r="N2949" t="s">
        <v>157</v>
      </c>
      <c r="O2949" t="s">
        <v>158</v>
      </c>
      <c r="P2949" t="str">
        <f>VLOOKUP('intouch变量（离散）'!$A2949,基本表格!$G:$Q,3,FALSE)</f>
        <v>DB100,X1050.4</v>
      </c>
      <c r="Q2949" t="str">
        <f>VLOOKUP('intouch变量（离散）'!$A2949,基本表格!$G:$Q,10,FALSE)</f>
        <v>Yes</v>
      </c>
      <c r="R2949" t="str">
        <f t="shared" ref="R2949:R3012" si="282">P2949&amp;" "&amp;C2949</f>
        <v>DB100,X1050.4 2122+P2-M4 2#双螺旋运输机B 变频器通讯 备妥反馈</v>
      </c>
      <c r="S2949">
        <v>0</v>
      </c>
      <c r="T2949">
        <v>0</v>
      </c>
    </row>
    <row r="2950" spans="1:20">
      <c r="A2950" t="s">
        <v>3106</v>
      </c>
      <c r="B2950" s="11" t="str">
        <f t="shared" si="281"/>
        <v>CHPF</v>
      </c>
      <c r="C2950" s="11" t="str">
        <f>VLOOKUP('intouch变量（离散）'!$A2950,基本表格!$G:$Q,2,FALSE)</f>
        <v>2122+P2-M4 2#双螺旋运输机B 变频器通讯 正转反馈</v>
      </c>
      <c r="D2950" t="s">
        <v>154</v>
      </c>
      <c r="E2950" t="str">
        <f t="shared" si="277"/>
        <v>No</v>
      </c>
      <c r="F2950" t="str">
        <f t="shared" si="278"/>
        <v>0</v>
      </c>
      <c r="G2950" t="s">
        <v>154</v>
      </c>
      <c r="H2950" t="s">
        <v>155</v>
      </c>
      <c r="I2950" t="str">
        <f t="shared" si="279"/>
        <v/>
      </c>
      <c r="J2950" t="str">
        <f t="shared" si="280"/>
        <v/>
      </c>
      <c r="K2950" t="str">
        <f>VLOOKUP('intouch变量（离散）'!$A2950,基本表格!$G:$Q,9,FALSE)</f>
        <v>None</v>
      </c>
      <c r="L2950">
        <v>1</v>
      </c>
      <c r="M2950" t="s">
        <v>156</v>
      </c>
      <c r="N2950" t="s">
        <v>157</v>
      </c>
      <c r="O2950" t="s">
        <v>158</v>
      </c>
      <c r="P2950" t="str">
        <f>VLOOKUP('intouch变量（离散）'!$A2950,基本表格!$G:$Q,3,FALSE)</f>
        <v>DB100,X1050.5</v>
      </c>
      <c r="Q2950" t="str">
        <f>VLOOKUP('intouch变量（离散）'!$A2950,基本表格!$G:$Q,10,FALSE)</f>
        <v>Yes</v>
      </c>
      <c r="R2950" t="str">
        <f t="shared" si="282"/>
        <v>DB100,X1050.5 2122+P2-M4 2#双螺旋运输机B 变频器通讯 正转反馈</v>
      </c>
      <c r="S2950">
        <v>0</v>
      </c>
      <c r="T2950">
        <v>0</v>
      </c>
    </row>
    <row r="2951" spans="1:20">
      <c r="A2951" t="s">
        <v>3107</v>
      </c>
      <c r="B2951" s="11" t="str">
        <f t="shared" si="281"/>
        <v>CHPF</v>
      </c>
      <c r="C2951" s="11" t="str">
        <f>VLOOKUP('intouch变量（离散）'!$A2951,基本表格!$G:$Q,2,FALSE)</f>
        <v>2122+P2-M4 2#双螺旋运输机B 变频器通讯 反转反馈</v>
      </c>
      <c r="D2951" t="s">
        <v>154</v>
      </c>
      <c r="E2951" t="str">
        <f t="shared" si="277"/>
        <v>No</v>
      </c>
      <c r="F2951" t="str">
        <f t="shared" si="278"/>
        <v>0</v>
      </c>
      <c r="G2951" t="s">
        <v>154</v>
      </c>
      <c r="H2951" t="s">
        <v>155</v>
      </c>
      <c r="I2951" t="str">
        <f t="shared" si="279"/>
        <v/>
      </c>
      <c r="J2951" t="str">
        <f t="shared" si="280"/>
        <v/>
      </c>
      <c r="K2951" t="str">
        <f>VLOOKUP('intouch变量（离散）'!$A2951,基本表格!$G:$Q,9,FALSE)</f>
        <v>None</v>
      </c>
      <c r="L2951">
        <v>1</v>
      </c>
      <c r="M2951" t="s">
        <v>156</v>
      </c>
      <c r="N2951" t="s">
        <v>157</v>
      </c>
      <c r="O2951" t="s">
        <v>158</v>
      </c>
      <c r="P2951" t="str">
        <f>VLOOKUP('intouch变量（离散）'!$A2951,基本表格!$G:$Q,3,FALSE)</f>
        <v>DB100,X1050.6</v>
      </c>
      <c r="Q2951" t="str">
        <f>VLOOKUP('intouch变量（离散）'!$A2951,基本表格!$G:$Q,10,FALSE)</f>
        <v>Yes</v>
      </c>
      <c r="R2951" t="str">
        <f t="shared" si="282"/>
        <v>DB100,X1050.6 2122+P2-M4 2#双螺旋运输机B 变频器通讯 反转反馈</v>
      </c>
      <c r="S2951">
        <v>0</v>
      </c>
      <c r="T2951">
        <v>0</v>
      </c>
    </row>
    <row r="2952" spans="1:20">
      <c r="A2952" t="s">
        <v>3108</v>
      </c>
      <c r="B2952" s="11" t="str">
        <f t="shared" si="281"/>
        <v>CHPF</v>
      </c>
      <c r="C2952" s="11" t="str">
        <f>VLOOKUP('intouch变量（离散）'!$A2952,基本表格!$G:$Q,2,FALSE)</f>
        <v>2122+P2-M4 2#双螺旋运输机B 变频器通讯 变频器备用</v>
      </c>
      <c r="D2952" t="s">
        <v>154</v>
      </c>
      <c r="E2952" t="str">
        <f t="shared" si="277"/>
        <v>No</v>
      </c>
      <c r="F2952" t="str">
        <f t="shared" si="278"/>
        <v>0</v>
      </c>
      <c r="G2952" t="s">
        <v>154</v>
      </c>
      <c r="H2952" t="s">
        <v>155</v>
      </c>
      <c r="I2952" t="str">
        <f t="shared" si="279"/>
        <v/>
      </c>
      <c r="J2952" t="str">
        <f t="shared" si="280"/>
        <v/>
      </c>
      <c r="K2952" t="str">
        <f>VLOOKUP('intouch变量（离散）'!$A2952,基本表格!$G:$Q,9,FALSE)</f>
        <v>None</v>
      </c>
      <c r="L2952">
        <v>1</v>
      </c>
      <c r="M2952" t="s">
        <v>156</v>
      </c>
      <c r="N2952" t="s">
        <v>157</v>
      </c>
      <c r="O2952" t="s">
        <v>158</v>
      </c>
      <c r="P2952" t="str">
        <f>VLOOKUP('intouch变量（离散）'!$A2952,基本表格!$G:$Q,3,FALSE)</f>
        <v>DB100,X1050.7</v>
      </c>
      <c r="Q2952" t="str">
        <f>VLOOKUP('intouch变量（离散）'!$A2952,基本表格!$G:$Q,10,FALSE)</f>
        <v>Yes</v>
      </c>
      <c r="R2952" t="str">
        <f t="shared" si="282"/>
        <v>DB100,X1050.7 2122+P2-M4 2#双螺旋运输机B 变频器通讯 变频器备用</v>
      </c>
      <c r="S2952">
        <v>0</v>
      </c>
      <c r="T2952">
        <v>0</v>
      </c>
    </row>
    <row r="2953" spans="1:20">
      <c r="A2953" t="s">
        <v>3109</v>
      </c>
      <c r="B2953" s="11" t="str">
        <f t="shared" si="281"/>
        <v>CHPF</v>
      </c>
      <c r="C2953" s="11" t="str">
        <f>VLOOKUP('intouch变量（离散）'!$A2953,基本表格!$G:$Q,2,FALSE)</f>
        <v>2122+P2-M4 2#双螺旋运输机B 变频器通讯 变频器报警</v>
      </c>
      <c r="D2953" t="s">
        <v>154</v>
      </c>
      <c r="E2953" t="str">
        <f t="shared" si="277"/>
        <v>No</v>
      </c>
      <c r="F2953" t="str">
        <f t="shared" si="278"/>
        <v>0</v>
      </c>
      <c r="G2953" t="s">
        <v>154</v>
      </c>
      <c r="H2953" t="s">
        <v>155</v>
      </c>
      <c r="I2953" t="str">
        <f t="shared" si="279"/>
        <v/>
      </c>
      <c r="J2953" t="str">
        <f t="shared" si="280"/>
        <v/>
      </c>
      <c r="K2953" t="str">
        <f>VLOOKUP('intouch变量（离散）'!$A2953,基本表格!$G:$Q,9,FALSE)</f>
        <v>On</v>
      </c>
      <c r="L2953">
        <v>1</v>
      </c>
      <c r="M2953" t="s">
        <v>156</v>
      </c>
      <c r="N2953" t="s">
        <v>157</v>
      </c>
      <c r="O2953" t="s">
        <v>158</v>
      </c>
      <c r="P2953" t="str">
        <f>VLOOKUP('intouch变量（离散）'!$A2953,基本表格!$G:$Q,3,FALSE)</f>
        <v>DB100,X1051.0</v>
      </c>
      <c r="Q2953" t="str">
        <f>VLOOKUP('intouch变量（离散）'!$A2953,基本表格!$G:$Q,10,FALSE)</f>
        <v>Yes</v>
      </c>
      <c r="R2953" t="str">
        <f t="shared" si="282"/>
        <v>DB100,X1051.0 2122+P2-M4 2#双螺旋运输机B 变频器通讯 变频器报警</v>
      </c>
      <c r="S2953">
        <v>0</v>
      </c>
      <c r="T2953">
        <v>0</v>
      </c>
    </row>
    <row r="2954" spans="1:20">
      <c r="A2954" t="s">
        <v>3110</v>
      </c>
      <c r="B2954" s="11" t="str">
        <f t="shared" si="281"/>
        <v>CHPF</v>
      </c>
      <c r="C2954" s="11" t="str">
        <f>VLOOKUP('intouch变量（离散）'!$A2954,基本表格!$G:$Q,2,FALSE)</f>
        <v>2122+P2-M4 2#双螺旋运输机B 反馈转速 上限保护使能</v>
      </c>
      <c r="D2954" t="s">
        <v>154</v>
      </c>
      <c r="E2954" t="str">
        <f t="shared" si="277"/>
        <v>Yes</v>
      </c>
      <c r="F2954" t="str">
        <f t="shared" si="278"/>
        <v>900</v>
      </c>
      <c r="G2954" t="s">
        <v>154</v>
      </c>
      <c r="H2954" t="s">
        <v>155</v>
      </c>
      <c r="I2954" t="str">
        <f t="shared" si="279"/>
        <v>禁用</v>
      </c>
      <c r="J2954" t="str">
        <f t="shared" si="280"/>
        <v>启用</v>
      </c>
      <c r="K2954" t="str">
        <f>VLOOKUP('intouch变量（离散）'!$A2954,基本表格!$G:$Q,9,FALSE)</f>
        <v>None</v>
      </c>
      <c r="L2954">
        <v>1</v>
      </c>
      <c r="M2954" t="s">
        <v>156</v>
      </c>
      <c r="N2954" t="s">
        <v>157</v>
      </c>
      <c r="O2954" t="s">
        <v>158</v>
      </c>
      <c r="P2954" t="str">
        <f>VLOOKUP('intouch变量（离散）'!$A2954,基本表格!$G:$Q,3,FALSE)</f>
        <v>DB100,X1100.3</v>
      </c>
      <c r="Q2954" t="str">
        <f>VLOOKUP('intouch变量（离散）'!$A2954,基本表格!$G:$Q,10,FALSE)</f>
        <v>No</v>
      </c>
      <c r="R2954" t="str">
        <f t="shared" si="282"/>
        <v>DB100,X1100.3 2122+P2-M4 2#双螺旋运输机B 反馈转速 上限保护使能</v>
      </c>
      <c r="S2954">
        <v>0</v>
      </c>
      <c r="T2954">
        <v>0</v>
      </c>
    </row>
    <row r="2955" spans="1:20">
      <c r="A2955" t="s">
        <v>3111</v>
      </c>
      <c r="B2955" s="11" t="str">
        <f t="shared" si="281"/>
        <v>CHPF</v>
      </c>
      <c r="C2955" s="11" t="str">
        <f>VLOOKUP('intouch变量（离散）'!$A2955,基本表格!$G:$Q,2,FALSE)</f>
        <v>2122+P2-M4 2#双螺旋运输机B 反馈转速 下限保护使能</v>
      </c>
      <c r="D2955" t="s">
        <v>154</v>
      </c>
      <c r="E2955" t="str">
        <f t="shared" si="277"/>
        <v>Yes</v>
      </c>
      <c r="F2955" t="str">
        <f t="shared" si="278"/>
        <v>900</v>
      </c>
      <c r="G2955" t="s">
        <v>154</v>
      </c>
      <c r="H2955" t="s">
        <v>155</v>
      </c>
      <c r="I2955" t="str">
        <f t="shared" si="279"/>
        <v>禁用</v>
      </c>
      <c r="J2955" t="str">
        <f t="shared" si="280"/>
        <v>启用</v>
      </c>
      <c r="K2955" t="str">
        <f>VLOOKUP('intouch变量（离散）'!$A2955,基本表格!$G:$Q,9,FALSE)</f>
        <v>None</v>
      </c>
      <c r="L2955">
        <v>1</v>
      </c>
      <c r="M2955" t="s">
        <v>156</v>
      </c>
      <c r="N2955" t="s">
        <v>157</v>
      </c>
      <c r="O2955" t="s">
        <v>158</v>
      </c>
      <c r="P2955" t="str">
        <f>VLOOKUP('intouch变量（离散）'!$A2955,基本表格!$G:$Q,3,FALSE)</f>
        <v>DB100,X1100.4</v>
      </c>
      <c r="Q2955" t="str">
        <f>VLOOKUP('intouch变量（离散）'!$A2955,基本表格!$G:$Q,10,FALSE)</f>
        <v>No</v>
      </c>
      <c r="R2955" t="str">
        <f t="shared" si="282"/>
        <v>DB100,X1100.4 2122+P2-M4 2#双螺旋运输机B 反馈转速 下限保护使能</v>
      </c>
      <c r="S2955">
        <v>0</v>
      </c>
      <c r="T2955">
        <v>0</v>
      </c>
    </row>
    <row r="2956" spans="1:20">
      <c r="A2956" t="s">
        <v>3112</v>
      </c>
      <c r="B2956" s="11" t="str">
        <f t="shared" si="281"/>
        <v>CHPF</v>
      </c>
      <c r="C2956" s="11" t="str">
        <f>VLOOKUP('intouch变量（离散）'!$A2956,基本表格!$G:$Q,2,FALSE)</f>
        <v>2122+P2-M4 2#双螺旋运输机B 反馈转速 上限报警</v>
      </c>
      <c r="D2956" t="s">
        <v>154</v>
      </c>
      <c r="E2956" t="str">
        <f t="shared" si="277"/>
        <v>No</v>
      </c>
      <c r="F2956" t="str">
        <f t="shared" si="278"/>
        <v>0</v>
      </c>
      <c r="G2956" t="s">
        <v>154</v>
      </c>
      <c r="H2956" t="s">
        <v>155</v>
      </c>
      <c r="I2956" t="str">
        <f t="shared" si="279"/>
        <v/>
      </c>
      <c r="J2956" t="str">
        <f t="shared" si="280"/>
        <v/>
      </c>
      <c r="K2956" t="str">
        <f>VLOOKUP('intouch变量（离散）'!$A2956,基本表格!$G:$Q,9,FALSE)</f>
        <v>None</v>
      </c>
      <c r="L2956">
        <v>1</v>
      </c>
      <c r="M2956" t="s">
        <v>156</v>
      </c>
      <c r="N2956" t="s">
        <v>157</v>
      </c>
      <c r="O2956" t="s">
        <v>158</v>
      </c>
      <c r="P2956" t="str">
        <f>VLOOKUP('intouch变量（离散）'!$A2956,基本表格!$G:$Q,3,FALSE)</f>
        <v>DB100,X1100.5</v>
      </c>
      <c r="Q2956" t="str">
        <f>VLOOKUP('intouch变量（离散）'!$A2956,基本表格!$G:$Q,10,FALSE)</f>
        <v>Yes</v>
      </c>
      <c r="R2956" t="str">
        <f t="shared" si="282"/>
        <v>DB100,X1100.5 2122+P2-M4 2#双螺旋运输机B 反馈转速 上限报警</v>
      </c>
      <c r="S2956">
        <v>0</v>
      </c>
      <c r="T2956">
        <v>0</v>
      </c>
    </row>
    <row r="2957" spans="1:20">
      <c r="A2957" t="s">
        <v>3113</v>
      </c>
      <c r="B2957" s="11" t="str">
        <f t="shared" si="281"/>
        <v>CHPF</v>
      </c>
      <c r="C2957" s="11" t="str">
        <f>VLOOKUP('intouch变量（离散）'!$A2957,基本表格!$G:$Q,2,FALSE)</f>
        <v>2122+P2-M4 2#双螺旋运输机B 反馈转速 下限报警</v>
      </c>
      <c r="D2957" t="s">
        <v>154</v>
      </c>
      <c r="E2957" t="str">
        <f t="shared" si="277"/>
        <v>No</v>
      </c>
      <c r="F2957" t="str">
        <f t="shared" si="278"/>
        <v>0</v>
      </c>
      <c r="G2957" t="s">
        <v>154</v>
      </c>
      <c r="H2957" t="s">
        <v>155</v>
      </c>
      <c r="I2957" t="str">
        <f t="shared" si="279"/>
        <v/>
      </c>
      <c r="J2957" t="str">
        <f t="shared" si="280"/>
        <v/>
      </c>
      <c r="K2957" t="str">
        <f>VLOOKUP('intouch变量（离散）'!$A2957,基本表格!$G:$Q,9,FALSE)</f>
        <v>None</v>
      </c>
      <c r="L2957">
        <v>1</v>
      </c>
      <c r="M2957" t="s">
        <v>156</v>
      </c>
      <c r="N2957" t="s">
        <v>157</v>
      </c>
      <c r="O2957" t="s">
        <v>158</v>
      </c>
      <c r="P2957" t="str">
        <f>VLOOKUP('intouch变量（离散）'!$A2957,基本表格!$G:$Q,3,FALSE)</f>
        <v>DB100,X1100.6</v>
      </c>
      <c r="Q2957" t="str">
        <f>VLOOKUP('intouch变量（离散）'!$A2957,基本表格!$G:$Q,10,FALSE)</f>
        <v>Yes</v>
      </c>
      <c r="R2957" t="str">
        <f t="shared" si="282"/>
        <v>DB100,X1100.6 2122+P2-M4 2#双螺旋运输机B 反馈转速 下限报警</v>
      </c>
      <c r="S2957">
        <v>0</v>
      </c>
      <c r="T2957">
        <v>0</v>
      </c>
    </row>
    <row r="2958" spans="1:20">
      <c r="A2958" t="s">
        <v>3114</v>
      </c>
      <c r="B2958" s="11" t="str">
        <f t="shared" si="281"/>
        <v>CHPF</v>
      </c>
      <c r="C2958" s="11" t="str">
        <f>VLOOKUP('intouch变量（离散）'!$A2958,基本表格!$G:$Q,2,FALSE)</f>
        <v>2122+P2-M4 2#双螺旋运输机B 反馈转速 上上限报警</v>
      </c>
      <c r="D2958" t="s">
        <v>154</v>
      </c>
      <c r="E2958" t="str">
        <f t="shared" si="277"/>
        <v>No</v>
      </c>
      <c r="F2958" t="str">
        <f t="shared" si="278"/>
        <v>0</v>
      </c>
      <c r="G2958" t="s">
        <v>154</v>
      </c>
      <c r="H2958" t="s">
        <v>155</v>
      </c>
      <c r="I2958" t="str">
        <f t="shared" si="279"/>
        <v/>
      </c>
      <c r="J2958" t="str">
        <f t="shared" si="280"/>
        <v/>
      </c>
      <c r="K2958" t="str">
        <f>VLOOKUP('intouch变量（离散）'!$A2958,基本表格!$G:$Q,9,FALSE)</f>
        <v>On</v>
      </c>
      <c r="L2958">
        <v>1</v>
      </c>
      <c r="M2958" t="s">
        <v>156</v>
      </c>
      <c r="N2958" t="s">
        <v>157</v>
      </c>
      <c r="O2958" t="s">
        <v>158</v>
      </c>
      <c r="P2958" t="str">
        <f>VLOOKUP('intouch变量（离散）'!$A2958,基本表格!$G:$Q,3,FALSE)</f>
        <v>DB100,X1100.7</v>
      </c>
      <c r="Q2958" t="str">
        <f>VLOOKUP('intouch变量（离散）'!$A2958,基本表格!$G:$Q,10,FALSE)</f>
        <v>Yes</v>
      </c>
      <c r="R2958" t="str">
        <f t="shared" si="282"/>
        <v>DB100,X1100.7 2122+P2-M4 2#双螺旋运输机B 反馈转速 上上限报警</v>
      </c>
      <c r="S2958">
        <v>0</v>
      </c>
      <c r="T2958">
        <v>0</v>
      </c>
    </row>
    <row r="2959" spans="1:20">
      <c r="A2959" t="s">
        <v>3115</v>
      </c>
      <c r="B2959" s="11" t="str">
        <f t="shared" si="281"/>
        <v>CHPF</v>
      </c>
      <c r="C2959" s="11" t="str">
        <f>VLOOKUP('intouch变量（离散）'!$A2959,基本表格!$G:$Q,2,FALSE)</f>
        <v>2122+P2-M4 2#双螺旋运输机B 反馈转速 下下限报警</v>
      </c>
      <c r="D2959" t="s">
        <v>154</v>
      </c>
      <c r="E2959" t="str">
        <f t="shared" si="277"/>
        <v>No</v>
      </c>
      <c r="F2959" t="str">
        <f t="shared" si="278"/>
        <v>0</v>
      </c>
      <c r="G2959" t="s">
        <v>154</v>
      </c>
      <c r="H2959" t="s">
        <v>155</v>
      </c>
      <c r="I2959" t="str">
        <f t="shared" si="279"/>
        <v/>
      </c>
      <c r="J2959" t="str">
        <f t="shared" si="280"/>
        <v/>
      </c>
      <c r="K2959" t="str">
        <f>VLOOKUP('intouch变量（离散）'!$A2959,基本表格!$G:$Q,9,FALSE)</f>
        <v>On</v>
      </c>
      <c r="L2959">
        <v>1</v>
      </c>
      <c r="M2959" t="s">
        <v>156</v>
      </c>
      <c r="N2959" t="s">
        <v>157</v>
      </c>
      <c r="O2959" t="s">
        <v>158</v>
      </c>
      <c r="P2959" t="str">
        <f>VLOOKUP('intouch变量（离散）'!$A2959,基本表格!$G:$Q,3,FALSE)</f>
        <v>DB100,X1101.0</v>
      </c>
      <c r="Q2959" t="str">
        <f>VLOOKUP('intouch变量（离散）'!$A2959,基本表格!$G:$Q,10,FALSE)</f>
        <v>Yes</v>
      </c>
      <c r="R2959" t="str">
        <f t="shared" si="282"/>
        <v>DB100,X1101.0 2122+P2-M4 2#双螺旋运输机B 反馈转速 下下限报警</v>
      </c>
      <c r="S2959">
        <v>0</v>
      </c>
      <c r="T2959">
        <v>0</v>
      </c>
    </row>
    <row r="2960" spans="1:20">
      <c r="A2960" t="s">
        <v>3116</v>
      </c>
      <c r="B2960" s="11" t="str">
        <f t="shared" si="281"/>
        <v>CHPF</v>
      </c>
      <c r="C2960" s="11" t="str">
        <f>VLOOKUP('intouch变量（离散）'!$A2960,基本表格!$G:$Q,2,FALSE)</f>
        <v>2122+P2-M4 2#双螺旋运输机B 反馈转速 极限报警</v>
      </c>
      <c r="D2960" t="s">
        <v>154</v>
      </c>
      <c r="E2960" t="str">
        <f t="shared" si="277"/>
        <v>No</v>
      </c>
      <c r="F2960" t="str">
        <f t="shared" si="278"/>
        <v>0</v>
      </c>
      <c r="G2960" t="s">
        <v>154</v>
      </c>
      <c r="H2960" t="s">
        <v>155</v>
      </c>
      <c r="I2960" t="str">
        <f t="shared" si="279"/>
        <v/>
      </c>
      <c r="J2960" t="str">
        <f t="shared" si="280"/>
        <v/>
      </c>
      <c r="K2960" t="str">
        <f>VLOOKUP('intouch变量（离散）'!$A2960,基本表格!$G:$Q,9,FALSE)</f>
        <v>On</v>
      </c>
      <c r="L2960">
        <v>1</v>
      </c>
      <c r="M2960" t="s">
        <v>156</v>
      </c>
      <c r="N2960" t="s">
        <v>157</v>
      </c>
      <c r="O2960" t="s">
        <v>158</v>
      </c>
      <c r="P2960" t="str">
        <f>VLOOKUP('intouch变量（离散）'!$A2960,基本表格!$G:$Q,3,FALSE)</f>
        <v>DB100,X1101.1</v>
      </c>
      <c r="Q2960" t="str">
        <f>VLOOKUP('intouch变量（离散）'!$A2960,基本表格!$G:$Q,10,FALSE)</f>
        <v>Yes</v>
      </c>
      <c r="R2960" t="str">
        <f t="shared" si="282"/>
        <v>DB100,X1101.1 2122+P2-M4 2#双螺旋运输机B 反馈转速 极限报警</v>
      </c>
      <c r="S2960">
        <v>0</v>
      </c>
      <c r="T2960">
        <v>0</v>
      </c>
    </row>
    <row r="2961" spans="1:20">
      <c r="A2961" t="s">
        <v>3117</v>
      </c>
      <c r="B2961" s="11" t="str">
        <f t="shared" si="281"/>
        <v>CHPF</v>
      </c>
      <c r="C2961" s="11" t="str">
        <f>VLOOKUP('intouch变量（离散）'!$A2961,基本表格!$G:$Q,2,FALSE)</f>
        <v>2122+P2-M4 2#双螺旋运输机B 反馈转速 传感器断线报警</v>
      </c>
      <c r="D2961" t="s">
        <v>154</v>
      </c>
      <c r="E2961" t="str">
        <f t="shared" si="277"/>
        <v>No</v>
      </c>
      <c r="F2961" t="str">
        <f t="shared" si="278"/>
        <v>0</v>
      </c>
      <c r="G2961" t="s">
        <v>154</v>
      </c>
      <c r="H2961" t="s">
        <v>155</v>
      </c>
      <c r="I2961" t="str">
        <f t="shared" si="279"/>
        <v/>
      </c>
      <c r="J2961" t="str">
        <f t="shared" si="280"/>
        <v/>
      </c>
      <c r="K2961" t="str">
        <f>VLOOKUP('intouch变量（离散）'!$A2961,基本表格!$G:$Q,9,FALSE)</f>
        <v>On</v>
      </c>
      <c r="L2961">
        <v>1</v>
      </c>
      <c r="M2961" t="s">
        <v>156</v>
      </c>
      <c r="N2961" t="s">
        <v>157</v>
      </c>
      <c r="O2961" t="s">
        <v>158</v>
      </c>
      <c r="P2961" t="str">
        <f>VLOOKUP('intouch变量（离散）'!$A2961,基本表格!$G:$Q,3,FALSE)</f>
        <v>DB100,X1101.2</v>
      </c>
      <c r="Q2961" t="str">
        <f>VLOOKUP('intouch变量（离散）'!$A2961,基本表格!$G:$Q,10,FALSE)</f>
        <v>Yes</v>
      </c>
      <c r="R2961" t="str">
        <f t="shared" si="282"/>
        <v>DB100,X1101.2 2122+P2-M4 2#双螺旋运输机B 反馈转速 传感器断线报警</v>
      </c>
      <c r="S2961">
        <v>0</v>
      </c>
      <c r="T2961">
        <v>0</v>
      </c>
    </row>
    <row r="2962" spans="1:20">
      <c r="A2962" t="s">
        <v>3118</v>
      </c>
      <c r="B2962" s="11" t="str">
        <f t="shared" si="281"/>
        <v>CHPF</v>
      </c>
      <c r="C2962" s="11" t="str">
        <f>VLOOKUP('intouch变量（离散）'!$A2962,基本表格!$G:$Q,2,FALSE)</f>
        <v>2122+P2-M4 2#双螺旋运输机B 反馈电流 上限保护使能</v>
      </c>
      <c r="D2962" t="s">
        <v>154</v>
      </c>
      <c r="E2962" t="str">
        <f t="shared" si="277"/>
        <v>Yes</v>
      </c>
      <c r="F2962" t="str">
        <f t="shared" si="278"/>
        <v>900</v>
      </c>
      <c r="G2962" t="s">
        <v>154</v>
      </c>
      <c r="H2962" t="s">
        <v>155</v>
      </c>
      <c r="I2962" t="str">
        <f t="shared" si="279"/>
        <v>禁用</v>
      </c>
      <c r="J2962" t="str">
        <f t="shared" si="280"/>
        <v>启用</v>
      </c>
      <c r="K2962" t="str">
        <f>VLOOKUP('intouch变量（离散）'!$A2962,基本表格!$G:$Q,9,FALSE)</f>
        <v>None</v>
      </c>
      <c r="L2962">
        <v>1</v>
      </c>
      <c r="M2962" t="s">
        <v>156</v>
      </c>
      <c r="N2962" t="s">
        <v>157</v>
      </c>
      <c r="O2962" t="s">
        <v>158</v>
      </c>
      <c r="P2962" t="str">
        <f>VLOOKUP('intouch变量（离散）'!$A2962,基本表格!$G:$Q,3,FALSE)</f>
        <v>DB100,X1150.3</v>
      </c>
      <c r="Q2962" t="str">
        <f>VLOOKUP('intouch变量（离散）'!$A2962,基本表格!$G:$Q,10,FALSE)</f>
        <v>No</v>
      </c>
      <c r="R2962" t="str">
        <f t="shared" si="282"/>
        <v>DB100,X1150.3 2122+P2-M4 2#双螺旋运输机B 反馈电流 上限保护使能</v>
      </c>
      <c r="S2962">
        <v>0</v>
      </c>
      <c r="T2962">
        <v>0</v>
      </c>
    </row>
    <row r="2963" spans="1:20">
      <c r="A2963" t="s">
        <v>3119</v>
      </c>
      <c r="B2963" s="11" t="str">
        <f t="shared" si="281"/>
        <v>CHPF</v>
      </c>
      <c r="C2963" s="11" t="str">
        <f>VLOOKUP('intouch变量（离散）'!$A2963,基本表格!$G:$Q,2,FALSE)</f>
        <v>2122+P2-M4 2#双螺旋运输机B 反馈电流 下限保护使能</v>
      </c>
      <c r="D2963" t="s">
        <v>154</v>
      </c>
      <c r="E2963" t="str">
        <f t="shared" si="277"/>
        <v>Yes</v>
      </c>
      <c r="F2963" t="str">
        <f t="shared" si="278"/>
        <v>900</v>
      </c>
      <c r="G2963" t="s">
        <v>154</v>
      </c>
      <c r="H2963" t="s">
        <v>155</v>
      </c>
      <c r="I2963" t="str">
        <f t="shared" si="279"/>
        <v>禁用</v>
      </c>
      <c r="J2963" t="str">
        <f t="shared" si="280"/>
        <v>启用</v>
      </c>
      <c r="K2963" t="str">
        <f>VLOOKUP('intouch变量（离散）'!$A2963,基本表格!$G:$Q,9,FALSE)</f>
        <v>None</v>
      </c>
      <c r="L2963">
        <v>1</v>
      </c>
      <c r="M2963" t="s">
        <v>156</v>
      </c>
      <c r="N2963" t="s">
        <v>157</v>
      </c>
      <c r="O2963" t="s">
        <v>158</v>
      </c>
      <c r="P2963" t="str">
        <f>VLOOKUP('intouch变量（离散）'!$A2963,基本表格!$G:$Q,3,FALSE)</f>
        <v>DB100,X1150.4</v>
      </c>
      <c r="Q2963" t="str">
        <f>VLOOKUP('intouch变量（离散）'!$A2963,基本表格!$G:$Q,10,FALSE)</f>
        <v>No</v>
      </c>
      <c r="R2963" t="str">
        <f t="shared" si="282"/>
        <v>DB100,X1150.4 2122+P2-M4 2#双螺旋运输机B 反馈电流 下限保护使能</v>
      </c>
      <c r="S2963">
        <v>0</v>
      </c>
      <c r="T2963">
        <v>0</v>
      </c>
    </row>
    <row r="2964" spans="1:20">
      <c r="A2964" t="s">
        <v>3120</v>
      </c>
      <c r="B2964" s="11" t="str">
        <f t="shared" si="281"/>
        <v>CHPF</v>
      </c>
      <c r="C2964" s="11" t="str">
        <f>VLOOKUP('intouch变量（离散）'!$A2964,基本表格!$G:$Q,2,FALSE)</f>
        <v>2122+P2-M4 2#双螺旋运输机B 反馈电流 上限报警</v>
      </c>
      <c r="D2964" t="s">
        <v>154</v>
      </c>
      <c r="E2964" t="str">
        <f t="shared" si="277"/>
        <v>No</v>
      </c>
      <c r="F2964" t="str">
        <f t="shared" si="278"/>
        <v>0</v>
      </c>
      <c r="G2964" t="s">
        <v>154</v>
      </c>
      <c r="H2964" t="s">
        <v>155</v>
      </c>
      <c r="I2964" t="str">
        <f t="shared" si="279"/>
        <v/>
      </c>
      <c r="J2964" t="str">
        <f t="shared" si="280"/>
        <v/>
      </c>
      <c r="K2964" t="str">
        <f>VLOOKUP('intouch变量（离散）'!$A2964,基本表格!$G:$Q,9,FALSE)</f>
        <v>None</v>
      </c>
      <c r="L2964">
        <v>1</v>
      </c>
      <c r="M2964" t="s">
        <v>156</v>
      </c>
      <c r="N2964" t="s">
        <v>157</v>
      </c>
      <c r="O2964" t="s">
        <v>158</v>
      </c>
      <c r="P2964" t="str">
        <f>VLOOKUP('intouch变量（离散）'!$A2964,基本表格!$G:$Q,3,FALSE)</f>
        <v>DB100,X1150.5</v>
      </c>
      <c r="Q2964" t="str">
        <f>VLOOKUP('intouch变量（离散）'!$A2964,基本表格!$G:$Q,10,FALSE)</f>
        <v>Yes</v>
      </c>
      <c r="R2964" t="str">
        <f t="shared" si="282"/>
        <v>DB100,X1150.5 2122+P2-M4 2#双螺旋运输机B 反馈电流 上限报警</v>
      </c>
      <c r="S2964">
        <v>0</v>
      </c>
      <c r="T2964">
        <v>0</v>
      </c>
    </row>
    <row r="2965" spans="1:20">
      <c r="A2965" t="s">
        <v>3121</v>
      </c>
      <c r="B2965" s="11" t="str">
        <f t="shared" si="281"/>
        <v>CHPF</v>
      </c>
      <c r="C2965" s="11" t="str">
        <f>VLOOKUP('intouch变量（离散）'!$A2965,基本表格!$G:$Q,2,FALSE)</f>
        <v>2122+P2-M4 2#双螺旋运输机B 反馈电流 下限报警</v>
      </c>
      <c r="D2965" t="s">
        <v>154</v>
      </c>
      <c r="E2965" t="str">
        <f t="shared" si="277"/>
        <v>No</v>
      </c>
      <c r="F2965" t="str">
        <f t="shared" si="278"/>
        <v>0</v>
      </c>
      <c r="G2965" t="s">
        <v>154</v>
      </c>
      <c r="H2965" t="s">
        <v>155</v>
      </c>
      <c r="I2965" t="str">
        <f t="shared" si="279"/>
        <v/>
      </c>
      <c r="J2965" t="str">
        <f t="shared" si="280"/>
        <v/>
      </c>
      <c r="K2965" t="str">
        <f>VLOOKUP('intouch变量（离散）'!$A2965,基本表格!$G:$Q,9,FALSE)</f>
        <v>None</v>
      </c>
      <c r="L2965">
        <v>1</v>
      </c>
      <c r="M2965" t="s">
        <v>156</v>
      </c>
      <c r="N2965" t="s">
        <v>157</v>
      </c>
      <c r="O2965" t="s">
        <v>158</v>
      </c>
      <c r="P2965" t="str">
        <f>VLOOKUP('intouch变量（离散）'!$A2965,基本表格!$G:$Q,3,FALSE)</f>
        <v>DB100,X1150.6</v>
      </c>
      <c r="Q2965" t="str">
        <f>VLOOKUP('intouch变量（离散）'!$A2965,基本表格!$G:$Q,10,FALSE)</f>
        <v>Yes</v>
      </c>
      <c r="R2965" t="str">
        <f t="shared" si="282"/>
        <v>DB100,X1150.6 2122+P2-M4 2#双螺旋运输机B 反馈电流 下限报警</v>
      </c>
      <c r="S2965">
        <v>0</v>
      </c>
      <c r="T2965">
        <v>0</v>
      </c>
    </row>
    <row r="2966" spans="1:20">
      <c r="A2966" t="s">
        <v>3122</v>
      </c>
      <c r="B2966" s="11" t="str">
        <f t="shared" si="281"/>
        <v>CHPF</v>
      </c>
      <c r="C2966" s="11" t="str">
        <f>VLOOKUP('intouch变量（离散）'!$A2966,基本表格!$G:$Q,2,FALSE)</f>
        <v>2122+P2-M4 2#双螺旋运输机B 反馈电流 上上限报警</v>
      </c>
      <c r="D2966" t="s">
        <v>154</v>
      </c>
      <c r="E2966" t="str">
        <f t="shared" si="277"/>
        <v>No</v>
      </c>
      <c r="F2966" t="str">
        <f t="shared" si="278"/>
        <v>0</v>
      </c>
      <c r="G2966" t="s">
        <v>154</v>
      </c>
      <c r="H2966" t="s">
        <v>155</v>
      </c>
      <c r="I2966" t="str">
        <f t="shared" si="279"/>
        <v/>
      </c>
      <c r="J2966" t="str">
        <f t="shared" si="280"/>
        <v/>
      </c>
      <c r="K2966" t="str">
        <f>VLOOKUP('intouch变量（离散）'!$A2966,基本表格!$G:$Q,9,FALSE)</f>
        <v>On</v>
      </c>
      <c r="L2966">
        <v>1</v>
      </c>
      <c r="M2966" t="s">
        <v>156</v>
      </c>
      <c r="N2966" t="s">
        <v>157</v>
      </c>
      <c r="O2966" t="s">
        <v>158</v>
      </c>
      <c r="P2966" t="str">
        <f>VLOOKUP('intouch变量（离散）'!$A2966,基本表格!$G:$Q,3,FALSE)</f>
        <v>DB100,X1150.7</v>
      </c>
      <c r="Q2966" t="str">
        <f>VLOOKUP('intouch变量（离散）'!$A2966,基本表格!$G:$Q,10,FALSE)</f>
        <v>Yes</v>
      </c>
      <c r="R2966" t="str">
        <f t="shared" si="282"/>
        <v>DB100,X1150.7 2122+P2-M4 2#双螺旋运输机B 反馈电流 上上限报警</v>
      </c>
      <c r="S2966">
        <v>0</v>
      </c>
      <c r="T2966">
        <v>0</v>
      </c>
    </row>
    <row r="2967" spans="1:20">
      <c r="A2967" t="s">
        <v>3123</v>
      </c>
      <c r="B2967" s="11" t="str">
        <f t="shared" si="281"/>
        <v>CHPF</v>
      </c>
      <c r="C2967" s="11" t="str">
        <f>VLOOKUP('intouch变量（离散）'!$A2967,基本表格!$G:$Q,2,FALSE)</f>
        <v>2122+P2-M4 2#双螺旋运输机B 反馈电流 下下限报警</v>
      </c>
      <c r="D2967" t="s">
        <v>154</v>
      </c>
      <c r="E2967" t="str">
        <f t="shared" si="277"/>
        <v>No</v>
      </c>
      <c r="F2967" t="str">
        <f t="shared" si="278"/>
        <v>0</v>
      </c>
      <c r="G2967" t="s">
        <v>154</v>
      </c>
      <c r="H2967" t="s">
        <v>155</v>
      </c>
      <c r="I2967" t="str">
        <f t="shared" si="279"/>
        <v/>
      </c>
      <c r="J2967" t="str">
        <f t="shared" si="280"/>
        <v/>
      </c>
      <c r="K2967" t="str">
        <f>VLOOKUP('intouch变量（离散）'!$A2967,基本表格!$G:$Q,9,FALSE)</f>
        <v>On</v>
      </c>
      <c r="L2967">
        <v>1</v>
      </c>
      <c r="M2967" t="s">
        <v>156</v>
      </c>
      <c r="N2967" t="s">
        <v>157</v>
      </c>
      <c r="O2967" t="s">
        <v>158</v>
      </c>
      <c r="P2967" t="str">
        <f>VLOOKUP('intouch变量（离散）'!$A2967,基本表格!$G:$Q,3,FALSE)</f>
        <v>DB100,X1151.0</v>
      </c>
      <c r="Q2967" t="str">
        <f>VLOOKUP('intouch变量（离散）'!$A2967,基本表格!$G:$Q,10,FALSE)</f>
        <v>Yes</v>
      </c>
      <c r="R2967" t="str">
        <f t="shared" si="282"/>
        <v>DB100,X1151.0 2122+P2-M4 2#双螺旋运输机B 反馈电流 下下限报警</v>
      </c>
      <c r="S2967">
        <v>0</v>
      </c>
      <c r="T2967">
        <v>0</v>
      </c>
    </row>
    <row r="2968" spans="1:20">
      <c r="A2968" t="s">
        <v>3124</v>
      </c>
      <c r="B2968" s="11" t="str">
        <f t="shared" si="281"/>
        <v>CHPF</v>
      </c>
      <c r="C2968" s="11" t="str">
        <f>VLOOKUP('intouch变量（离散）'!$A2968,基本表格!$G:$Q,2,FALSE)</f>
        <v>2122+P2-M4 2#双螺旋运输机B 反馈电流 极限报警</v>
      </c>
      <c r="D2968" t="s">
        <v>154</v>
      </c>
      <c r="E2968" t="str">
        <f t="shared" si="277"/>
        <v>No</v>
      </c>
      <c r="F2968" t="str">
        <f t="shared" si="278"/>
        <v>0</v>
      </c>
      <c r="G2968" t="s">
        <v>154</v>
      </c>
      <c r="H2968" t="s">
        <v>155</v>
      </c>
      <c r="I2968" t="str">
        <f t="shared" si="279"/>
        <v/>
      </c>
      <c r="J2968" t="str">
        <f t="shared" si="280"/>
        <v/>
      </c>
      <c r="K2968" t="str">
        <f>VLOOKUP('intouch变量（离散）'!$A2968,基本表格!$G:$Q,9,FALSE)</f>
        <v>On</v>
      </c>
      <c r="L2968">
        <v>1</v>
      </c>
      <c r="M2968" t="s">
        <v>156</v>
      </c>
      <c r="N2968" t="s">
        <v>157</v>
      </c>
      <c r="O2968" t="s">
        <v>158</v>
      </c>
      <c r="P2968" t="str">
        <f>VLOOKUP('intouch变量（离散）'!$A2968,基本表格!$G:$Q,3,FALSE)</f>
        <v>DB100,X1151.1</v>
      </c>
      <c r="Q2968" t="str">
        <f>VLOOKUP('intouch变量（离散）'!$A2968,基本表格!$G:$Q,10,FALSE)</f>
        <v>Yes</v>
      </c>
      <c r="R2968" t="str">
        <f t="shared" si="282"/>
        <v>DB100,X1151.1 2122+P2-M4 2#双螺旋运输机B 反馈电流 极限报警</v>
      </c>
      <c r="S2968">
        <v>0</v>
      </c>
      <c r="T2968">
        <v>0</v>
      </c>
    </row>
    <row r="2969" spans="1:20">
      <c r="A2969" t="s">
        <v>3125</v>
      </c>
      <c r="B2969" s="11" t="str">
        <f t="shared" si="281"/>
        <v>CHPF</v>
      </c>
      <c r="C2969" s="11" t="str">
        <f>VLOOKUP('intouch变量（离散）'!$A2969,基本表格!$G:$Q,2,FALSE)</f>
        <v>2122+P2-M4 2#双螺旋运输机B 反馈电流 传感器断线报警</v>
      </c>
      <c r="D2969" t="s">
        <v>154</v>
      </c>
      <c r="E2969" t="str">
        <f t="shared" si="277"/>
        <v>No</v>
      </c>
      <c r="F2969" t="str">
        <f t="shared" si="278"/>
        <v>0</v>
      </c>
      <c r="G2969" t="s">
        <v>154</v>
      </c>
      <c r="H2969" t="s">
        <v>155</v>
      </c>
      <c r="I2969" t="str">
        <f t="shared" si="279"/>
        <v/>
      </c>
      <c r="J2969" t="str">
        <f t="shared" si="280"/>
        <v/>
      </c>
      <c r="K2969" t="str">
        <f>VLOOKUP('intouch变量（离散）'!$A2969,基本表格!$G:$Q,9,FALSE)</f>
        <v>On</v>
      </c>
      <c r="L2969">
        <v>1</v>
      </c>
      <c r="M2969" t="s">
        <v>156</v>
      </c>
      <c r="N2969" t="s">
        <v>157</v>
      </c>
      <c r="O2969" t="s">
        <v>158</v>
      </c>
      <c r="P2969" t="str">
        <f>VLOOKUP('intouch变量（离散）'!$A2969,基本表格!$G:$Q,3,FALSE)</f>
        <v>DB100,X1151.2</v>
      </c>
      <c r="Q2969" t="str">
        <f>VLOOKUP('intouch变量（离散）'!$A2969,基本表格!$G:$Q,10,FALSE)</f>
        <v>Yes</v>
      </c>
      <c r="R2969" t="str">
        <f t="shared" si="282"/>
        <v>DB100,X1151.2 2122+P2-M4 2#双螺旋运输机B 反馈电流 传感器断线报警</v>
      </c>
      <c r="S2969">
        <v>0</v>
      </c>
      <c r="T2969">
        <v>0</v>
      </c>
    </row>
    <row r="2970" spans="1:20">
      <c r="A2970" t="s">
        <v>3126</v>
      </c>
      <c r="B2970" s="11" t="str">
        <f t="shared" si="281"/>
        <v>CHPF</v>
      </c>
      <c r="C2970" s="11" t="str">
        <f>VLOOKUP('intouch变量（离散）'!$A2970,基本表格!$G:$Q,2,FALSE)</f>
        <v>2123+P2-M5 3#双螺旋运输机A 电机控制 使能</v>
      </c>
      <c r="D2970" t="s">
        <v>154</v>
      </c>
      <c r="E2970" t="str">
        <f t="shared" si="277"/>
        <v>No</v>
      </c>
      <c r="F2970" t="str">
        <f t="shared" si="278"/>
        <v>0</v>
      </c>
      <c r="G2970" t="s">
        <v>154</v>
      </c>
      <c r="H2970" t="s">
        <v>155</v>
      </c>
      <c r="I2970" t="str">
        <f t="shared" si="279"/>
        <v/>
      </c>
      <c r="J2970" t="str">
        <f t="shared" si="280"/>
        <v/>
      </c>
      <c r="K2970" t="str">
        <f>VLOOKUP('intouch变量（离散）'!$A2970,基本表格!$G:$Q,9,FALSE)</f>
        <v>None</v>
      </c>
      <c r="L2970">
        <v>1</v>
      </c>
      <c r="M2970" t="s">
        <v>156</v>
      </c>
      <c r="N2970" t="s">
        <v>157</v>
      </c>
      <c r="O2970" t="s">
        <v>158</v>
      </c>
      <c r="P2970" t="str">
        <f>VLOOKUP('intouch变量（离散）'!$A2970,基本表格!$G:$Q,3,FALSE)</f>
        <v>DB100,X1200.0</v>
      </c>
      <c r="Q2970" t="str">
        <f>VLOOKUP('intouch变量（离散）'!$A2970,基本表格!$G:$Q,10,FALSE)</f>
        <v>No</v>
      </c>
      <c r="R2970" t="str">
        <f t="shared" si="282"/>
        <v>DB100,X1200.0 2123+P2-M5 3#双螺旋运输机A 电机控制 使能</v>
      </c>
      <c r="S2970">
        <v>0</v>
      </c>
      <c r="T2970">
        <v>0</v>
      </c>
    </row>
    <row r="2971" spans="1:20">
      <c r="A2971" t="s">
        <v>3127</v>
      </c>
      <c r="B2971" s="11" t="str">
        <f t="shared" si="281"/>
        <v>CHPF</v>
      </c>
      <c r="C2971" s="11" t="str">
        <f>VLOOKUP('intouch变量（离散）'!$A2971,基本表格!$G:$Q,2,FALSE)</f>
        <v>2123+P2-M5 3#双螺旋运输机A 电机控制 手自动状态</v>
      </c>
      <c r="D2971" t="s">
        <v>154</v>
      </c>
      <c r="E2971" t="str">
        <f t="shared" si="277"/>
        <v>No</v>
      </c>
      <c r="F2971" t="str">
        <f t="shared" si="278"/>
        <v>0</v>
      </c>
      <c r="G2971" t="s">
        <v>154</v>
      </c>
      <c r="H2971" t="s">
        <v>155</v>
      </c>
      <c r="I2971" t="str">
        <f t="shared" si="279"/>
        <v/>
      </c>
      <c r="J2971" t="str">
        <f t="shared" si="280"/>
        <v/>
      </c>
      <c r="K2971" t="str">
        <f>VLOOKUP('intouch变量（离散）'!$A2971,基本表格!$G:$Q,9,FALSE)</f>
        <v>None</v>
      </c>
      <c r="L2971">
        <v>1</v>
      </c>
      <c r="M2971" t="s">
        <v>156</v>
      </c>
      <c r="N2971" t="s">
        <v>157</v>
      </c>
      <c r="O2971" t="s">
        <v>158</v>
      </c>
      <c r="P2971" t="str">
        <f>VLOOKUP('intouch变量（离散）'!$A2971,基本表格!$G:$Q,3,FALSE)</f>
        <v>DB100,X1200.3</v>
      </c>
      <c r="Q2971" t="str">
        <f>VLOOKUP('intouch变量（离散）'!$A2971,基本表格!$G:$Q,10,FALSE)</f>
        <v>Yes</v>
      </c>
      <c r="R2971" t="str">
        <f t="shared" si="282"/>
        <v>DB100,X1200.3 2123+P2-M5 3#双螺旋运输机A 电机控制 手自动状态</v>
      </c>
      <c r="S2971">
        <v>0</v>
      </c>
      <c r="T2971">
        <v>0</v>
      </c>
    </row>
    <row r="2972" spans="1:20">
      <c r="A2972" t="s">
        <v>3128</v>
      </c>
      <c r="B2972" s="11" t="str">
        <f t="shared" si="281"/>
        <v>CHPF</v>
      </c>
      <c r="C2972" s="11" t="str">
        <f>VLOOKUP('intouch变量（离散）'!$A2972,基本表格!$G:$Q,2,FALSE)</f>
        <v>2123+P2-M5 3#双螺旋运输机A 电机控制 本地/远程(检修/待机）</v>
      </c>
      <c r="D2972" t="s">
        <v>154</v>
      </c>
      <c r="E2972" t="str">
        <f t="shared" si="277"/>
        <v>No</v>
      </c>
      <c r="F2972" t="str">
        <f t="shared" si="278"/>
        <v>0</v>
      </c>
      <c r="G2972" t="s">
        <v>154</v>
      </c>
      <c r="H2972" t="s">
        <v>155</v>
      </c>
      <c r="I2972" t="str">
        <f t="shared" si="279"/>
        <v/>
      </c>
      <c r="J2972" t="str">
        <f t="shared" si="280"/>
        <v/>
      </c>
      <c r="K2972" t="str">
        <f>VLOOKUP('intouch变量（离散）'!$A2972,基本表格!$G:$Q,9,FALSE)</f>
        <v>None</v>
      </c>
      <c r="L2972">
        <v>1</v>
      </c>
      <c r="M2972" t="s">
        <v>156</v>
      </c>
      <c r="N2972" t="s">
        <v>157</v>
      </c>
      <c r="O2972" t="s">
        <v>158</v>
      </c>
      <c r="P2972" t="str">
        <f>VLOOKUP('intouch变量（离散）'!$A2972,基本表格!$G:$Q,3,FALSE)</f>
        <v>DB100,X1200.4</v>
      </c>
      <c r="Q2972" t="str">
        <f>VLOOKUP('intouch变量（离散）'!$A2972,基本表格!$G:$Q,10,FALSE)</f>
        <v>Yes</v>
      </c>
      <c r="R2972" t="str">
        <f t="shared" si="282"/>
        <v>DB100,X1200.4 2123+P2-M5 3#双螺旋运输机A 电机控制 本地/远程(检修/待机）</v>
      </c>
      <c r="S2972">
        <v>0</v>
      </c>
      <c r="T2972">
        <v>0</v>
      </c>
    </row>
    <row r="2973" spans="1:20">
      <c r="A2973" t="s">
        <v>3129</v>
      </c>
      <c r="B2973" s="11" t="str">
        <f t="shared" si="281"/>
        <v>CHPF</v>
      </c>
      <c r="C2973" s="11" t="str">
        <f>VLOOKUP('intouch变量（离散）'!$A2973,基本表格!$G:$Q,2,FALSE)</f>
        <v>2123+P2-M5 3#双螺旋运输机A 电机控制 开启_上位机(正转)</v>
      </c>
      <c r="D2973" t="s">
        <v>154</v>
      </c>
      <c r="E2973" t="str">
        <f t="shared" si="277"/>
        <v>No</v>
      </c>
      <c r="F2973" t="str">
        <f t="shared" si="278"/>
        <v>0</v>
      </c>
      <c r="G2973" t="s">
        <v>154</v>
      </c>
      <c r="H2973" t="s">
        <v>155</v>
      </c>
      <c r="I2973" t="str">
        <f t="shared" si="279"/>
        <v/>
      </c>
      <c r="J2973" t="str">
        <f t="shared" si="280"/>
        <v/>
      </c>
      <c r="K2973" t="str">
        <f>VLOOKUP('intouch变量（离散）'!$A2973,基本表格!$G:$Q,9,FALSE)</f>
        <v>None</v>
      </c>
      <c r="L2973">
        <v>1</v>
      </c>
      <c r="M2973" t="s">
        <v>156</v>
      </c>
      <c r="N2973" t="s">
        <v>157</v>
      </c>
      <c r="O2973" t="s">
        <v>158</v>
      </c>
      <c r="P2973" t="str">
        <f>VLOOKUP('intouch变量（离散）'!$A2973,基本表格!$G:$Q,3,FALSE)</f>
        <v>DB100,X1200.6</v>
      </c>
      <c r="Q2973" t="str">
        <f>VLOOKUP('intouch变量（离散）'!$A2973,基本表格!$G:$Q,10,FALSE)</f>
        <v>No</v>
      </c>
      <c r="R2973" t="str">
        <f t="shared" si="282"/>
        <v>DB100,X1200.6 2123+P2-M5 3#双螺旋运输机A 电机控制 开启_上位机(正转)</v>
      </c>
      <c r="S2973">
        <v>0</v>
      </c>
      <c r="T2973">
        <v>0</v>
      </c>
    </row>
    <row r="2974" spans="1:20">
      <c r="A2974" t="s">
        <v>3130</v>
      </c>
      <c r="B2974" s="11" t="str">
        <f t="shared" si="281"/>
        <v>CHPF</v>
      </c>
      <c r="C2974" s="11" t="str">
        <f>VLOOKUP('intouch变量（离散）'!$A2974,基本表格!$G:$Q,2,FALSE)</f>
        <v>2123+P2-M5 3#双螺旋运输机A 电机控制 停止_上位机(反转)</v>
      </c>
      <c r="D2974" t="s">
        <v>154</v>
      </c>
      <c r="E2974" t="str">
        <f t="shared" si="277"/>
        <v>No</v>
      </c>
      <c r="F2974" t="str">
        <f t="shared" si="278"/>
        <v>0</v>
      </c>
      <c r="G2974" t="s">
        <v>154</v>
      </c>
      <c r="H2974" t="s">
        <v>155</v>
      </c>
      <c r="I2974" t="str">
        <f t="shared" si="279"/>
        <v/>
      </c>
      <c r="J2974" t="str">
        <f t="shared" si="280"/>
        <v/>
      </c>
      <c r="K2974" t="str">
        <f>VLOOKUP('intouch变量（离散）'!$A2974,基本表格!$G:$Q,9,FALSE)</f>
        <v>None</v>
      </c>
      <c r="L2974">
        <v>1</v>
      </c>
      <c r="M2974" t="s">
        <v>156</v>
      </c>
      <c r="N2974" t="s">
        <v>157</v>
      </c>
      <c r="O2974" t="s">
        <v>158</v>
      </c>
      <c r="P2974" t="str">
        <f>VLOOKUP('intouch变量（离散）'!$A2974,基本表格!$G:$Q,3,FALSE)</f>
        <v>DB100,X1201.0</v>
      </c>
      <c r="Q2974" t="str">
        <f>VLOOKUP('intouch变量（离散）'!$A2974,基本表格!$G:$Q,10,FALSE)</f>
        <v>No</v>
      </c>
      <c r="R2974" t="str">
        <f t="shared" si="282"/>
        <v>DB100,X1201.0 2123+P2-M5 3#双螺旋运输机A 电机控制 停止_上位机(反转)</v>
      </c>
      <c r="S2974">
        <v>0</v>
      </c>
      <c r="T2974">
        <v>0</v>
      </c>
    </row>
    <row r="2975" spans="1:20">
      <c r="A2975" t="s">
        <v>3131</v>
      </c>
      <c r="B2975" s="11" t="str">
        <f t="shared" si="281"/>
        <v>CHPF</v>
      </c>
      <c r="C2975" s="11" t="str">
        <f>VLOOKUP('intouch变量（离散）'!$A2975,基本表格!$G:$Q,2,FALSE)</f>
        <v>2123+P2-M5 3#双螺旋运输机A 电机控制 通风扇</v>
      </c>
      <c r="D2975" t="s">
        <v>154</v>
      </c>
      <c r="E2975" t="str">
        <f t="shared" si="277"/>
        <v>No</v>
      </c>
      <c r="F2975" t="str">
        <f t="shared" si="278"/>
        <v>0</v>
      </c>
      <c r="G2975" t="s">
        <v>154</v>
      </c>
      <c r="H2975" t="s">
        <v>155</v>
      </c>
      <c r="I2975" t="str">
        <f t="shared" si="279"/>
        <v/>
      </c>
      <c r="J2975" t="str">
        <f t="shared" si="280"/>
        <v/>
      </c>
      <c r="K2975" t="str">
        <f>VLOOKUP('intouch变量（离散）'!$A2975,基本表格!$G:$Q,9,FALSE)</f>
        <v>None</v>
      </c>
      <c r="L2975">
        <v>1</v>
      </c>
      <c r="M2975" t="s">
        <v>156</v>
      </c>
      <c r="N2975" t="s">
        <v>157</v>
      </c>
      <c r="O2975" t="s">
        <v>158</v>
      </c>
      <c r="P2975" t="str">
        <f>VLOOKUP('intouch变量（离散）'!$A2975,基本表格!$G:$Q,3,FALSE)</f>
        <v>DB100,X1201.1</v>
      </c>
      <c r="Q2975" t="str">
        <f>VLOOKUP('intouch变量（离散）'!$A2975,基本表格!$G:$Q,10,FALSE)</f>
        <v>Yes</v>
      </c>
      <c r="R2975" t="str">
        <f t="shared" si="282"/>
        <v>DB100,X1201.1 2123+P2-M5 3#双螺旋运输机A 电机控制 通风扇</v>
      </c>
      <c r="S2975">
        <v>0</v>
      </c>
      <c r="T2975">
        <v>0</v>
      </c>
    </row>
    <row r="2976" spans="1:20">
      <c r="A2976" t="s">
        <v>3132</v>
      </c>
      <c r="B2976" s="11" t="str">
        <f t="shared" si="281"/>
        <v>CHPF</v>
      </c>
      <c r="C2976" s="11" t="str">
        <f>VLOOKUP('intouch变量（离散）'!$A2976,基本表格!$G:$Q,2,FALSE)</f>
        <v>2123+P2-M5 3#双螺旋运输机A 电机控制 电机(正转）</v>
      </c>
      <c r="D2976" t="s">
        <v>154</v>
      </c>
      <c r="E2976" t="str">
        <f t="shared" si="277"/>
        <v>No</v>
      </c>
      <c r="F2976" t="str">
        <f t="shared" si="278"/>
        <v>0</v>
      </c>
      <c r="G2976" t="s">
        <v>154</v>
      </c>
      <c r="H2976" t="s">
        <v>155</v>
      </c>
      <c r="I2976" t="str">
        <f t="shared" si="279"/>
        <v/>
      </c>
      <c r="J2976" t="str">
        <f t="shared" si="280"/>
        <v/>
      </c>
      <c r="K2976" t="str">
        <f>VLOOKUP('intouch变量（离散）'!$A2976,基本表格!$G:$Q,9,FALSE)</f>
        <v>None</v>
      </c>
      <c r="L2976">
        <v>1</v>
      </c>
      <c r="M2976" t="s">
        <v>156</v>
      </c>
      <c r="N2976" t="s">
        <v>157</v>
      </c>
      <c r="O2976" t="s">
        <v>158</v>
      </c>
      <c r="P2976" t="str">
        <f>VLOOKUP('intouch变量（离散）'!$A2976,基本表格!$G:$Q,3,FALSE)</f>
        <v>DB100,X1201.2</v>
      </c>
      <c r="Q2976" t="str">
        <f>VLOOKUP('intouch变量（离散）'!$A2976,基本表格!$G:$Q,10,FALSE)</f>
        <v>Yes</v>
      </c>
      <c r="R2976" t="str">
        <f t="shared" si="282"/>
        <v>DB100,X1201.2 2123+P2-M5 3#双螺旋运输机A 电机控制 电机(正转）</v>
      </c>
      <c r="S2976">
        <v>0</v>
      </c>
      <c r="T2976">
        <v>0</v>
      </c>
    </row>
    <row r="2977" spans="1:20">
      <c r="A2977" t="s">
        <v>3133</v>
      </c>
      <c r="B2977" s="11" t="str">
        <f t="shared" si="281"/>
        <v>CHPF</v>
      </c>
      <c r="C2977" s="11" t="str">
        <f>VLOOKUP('intouch变量（离散）'!$A2977,基本表格!$G:$Q,2,FALSE)</f>
        <v>2123+P2-M5 3#双螺旋运输机A 电机控制 电机过载</v>
      </c>
      <c r="D2977" t="s">
        <v>154</v>
      </c>
      <c r="E2977" t="str">
        <f t="shared" si="277"/>
        <v>No</v>
      </c>
      <c r="F2977" t="str">
        <f t="shared" si="278"/>
        <v>0</v>
      </c>
      <c r="G2977" t="s">
        <v>154</v>
      </c>
      <c r="H2977" t="s">
        <v>155</v>
      </c>
      <c r="I2977" t="str">
        <f t="shared" si="279"/>
        <v/>
      </c>
      <c r="J2977" t="str">
        <f t="shared" si="280"/>
        <v/>
      </c>
      <c r="K2977" t="str">
        <f>VLOOKUP('intouch变量（离散）'!$A2977,基本表格!$G:$Q,9,FALSE)</f>
        <v>On</v>
      </c>
      <c r="L2977">
        <v>1</v>
      </c>
      <c r="M2977" t="s">
        <v>156</v>
      </c>
      <c r="N2977" t="s">
        <v>157</v>
      </c>
      <c r="O2977" t="s">
        <v>158</v>
      </c>
      <c r="P2977" t="str">
        <f>VLOOKUP('intouch变量（离散）'!$A2977,基本表格!$G:$Q,3,FALSE)</f>
        <v>DB100,X1201.3</v>
      </c>
      <c r="Q2977" t="str">
        <f>VLOOKUP('intouch变量（离散）'!$A2977,基本表格!$G:$Q,10,FALSE)</f>
        <v>Yes</v>
      </c>
      <c r="R2977" t="str">
        <f t="shared" si="282"/>
        <v>DB100,X1201.3 2123+P2-M5 3#双螺旋运输机A 电机控制 电机过载</v>
      </c>
      <c r="S2977">
        <v>0</v>
      </c>
      <c r="T2977">
        <v>0</v>
      </c>
    </row>
    <row r="2978" spans="1:20">
      <c r="A2978" t="s">
        <v>3134</v>
      </c>
      <c r="B2978" s="11" t="str">
        <f t="shared" si="281"/>
        <v>CHPF</v>
      </c>
      <c r="C2978" s="11" t="str">
        <f>VLOOKUP('intouch变量（离散）'!$A2978,基本表格!$G:$Q,2,FALSE)</f>
        <v>2123+P2-M5 3#双螺旋运输机A 电机控制 风扇过载</v>
      </c>
      <c r="D2978" t="s">
        <v>154</v>
      </c>
      <c r="E2978" t="str">
        <f t="shared" si="277"/>
        <v>No</v>
      </c>
      <c r="F2978" t="str">
        <f t="shared" si="278"/>
        <v>0</v>
      </c>
      <c r="G2978" t="s">
        <v>154</v>
      </c>
      <c r="H2978" t="s">
        <v>155</v>
      </c>
      <c r="I2978" t="str">
        <f t="shared" si="279"/>
        <v/>
      </c>
      <c r="J2978" t="str">
        <f t="shared" si="280"/>
        <v/>
      </c>
      <c r="K2978" t="str">
        <f>VLOOKUP('intouch变量（离散）'!$A2978,基本表格!$G:$Q,9,FALSE)</f>
        <v>On</v>
      </c>
      <c r="L2978">
        <v>1</v>
      </c>
      <c r="M2978" t="s">
        <v>156</v>
      </c>
      <c r="N2978" t="s">
        <v>157</v>
      </c>
      <c r="O2978" t="s">
        <v>158</v>
      </c>
      <c r="P2978" t="str">
        <f>VLOOKUP('intouch变量（离散）'!$A2978,基本表格!$G:$Q,3,FALSE)</f>
        <v>DB100,X1201.4</v>
      </c>
      <c r="Q2978" t="str">
        <f>VLOOKUP('intouch变量（离散）'!$A2978,基本表格!$G:$Q,10,FALSE)</f>
        <v>Yes</v>
      </c>
      <c r="R2978" t="str">
        <f t="shared" si="282"/>
        <v>DB100,X1201.4 2123+P2-M5 3#双螺旋运输机A 电机控制 风扇过载</v>
      </c>
      <c r="S2978">
        <v>0</v>
      </c>
      <c r="T2978">
        <v>0</v>
      </c>
    </row>
    <row r="2979" spans="1:20">
      <c r="A2979" t="s">
        <v>3135</v>
      </c>
      <c r="B2979" s="11" t="str">
        <f t="shared" si="281"/>
        <v>CHPF</v>
      </c>
      <c r="C2979" s="11" t="str">
        <f>VLOOKUP('intouch变量（离散）'!$A2979,基本表格!$G:$Q,2,FALSE)</f>
        <v>2123+P2-M5 3#双螺旋运输机A 电机控制 电机运行指示</v>
      </c>
      <c r="D2979" t="s">
        <v>154</v>
      </c>
      <c r="E2979" t="str">
        <f t="shared" si="277"/>
        <v>No</v>
      </c>
      <c r="F2979" t="str">
        <f t="shared" si="278"/>
        <v>0</v>
      </c>
      <c r="G2979" t="s">
        <v>154</v>
      </c>
      <c r="H2979" t="s">
        <v>155</v>
      </c>
      <c r="I2979" t="str">
        <f t="shared" si="279"/>
        <v/>
      </c>
      <c r="J2979" t="str">
        <f t="shared" si="280"/>
        <v/>
      </c>
      <c r="K2979" t="str">
        <f>VLOOKUP('intouch变量（离散）'!$A2979,基本表格!$G:$Q,9,FALSE)</f>
        <v>None</v>
      </c>
      <c r="L2979">
        <v>1</v>
      </c>
      <c r="M2979" t="s">
        <v>156</v>
      </c>
      <c r="N2979" t="s">
        <v>157</v>
      </c>
      <c r="O2979" t="s">
        <v>158</v>
      </c>
      <c r="P2979" t="str">
        <f>VLOOKUP('intouch变量（离散）'!$A2979,基本表格!$G:$Q,3,FALSE)</f>
        <v>DB100,X1201.5</v>
      </c>
      <c r="Q2979" t="str">
        <f>VLOOKUP('intouch变量（离散）'!$A2979,基本表格!$G:$Q,10,FALSE)</f>
        <v>Yes</v>
      </c>
      <c r="R2979" t="str">
        <f t="shared" si="282"/>
        <v>DB100,X1201.5 2123+P2-M5 3#双螺旋运输机A 电机控制 电机运行指示</v>
      </c>
      <c r="S2979">
        <v>0</v>
      </c>
      <c r="T2979">
        <v>0</v>
      </c>
    </row>
    <row r="2980" spans="1:20">
      <c r="A2980" t="s">
        <v>3136</v>
      </c>
      <c r="B2980" s="11" t="str">
        <f t="shared" si="281"/>
        <v>CHPF</v>
      </c>
      <c r="C2980" s="11" t="str">
        <f>VLOOKUP('intouch变量（离散）'!$A2980,基本表格!$G:$Q,2,FALSE)</f>
        <v>2123+P2-M5 3#双螺旋运输机A 电机控制 断链报警</v>
      </c>
      <c r="D2980" t="s">
        <v>154</v>
      </c>
      <c r="E2980" t="str">
        <f t="shared" si="277"/>
        <v>No</v>
      </c>
      <c r="F2980" t="str">
        <f t="shared" si="278"/>
        <v>0</v>
      </c>
      <c r="G2980" t="s">
        <v>154</v>
      </c>
      <c r="H2980" t="s">
        <v>155</v>
      </c>
      <c r="I2980" t="str">
        <f t="shared" si="279"/>
        <v/>
      </c>
      <c r="J2980" t="str">
        <f t="shared" si="280"/>
        <v/>
      </c>
      <c r="K2980" t="str">
        <f>VLOOKUP('intouch变量（离散）'!$A2980,基本表格!$G:$Q,9,FALSE)</f>
        <v>On</v>
      </c>
      <c r="L2980">
        <v>1</v>
      </c>
      <c r="M2980" t="s">
        <v>156</v>
      </c>
      <c r="N2980" t="s">
        <v>157</v>
      </c>
      <c r="O2980" t="s">
        <v>158</v>
      </c>
      <c r="P2980" t="str">
        <f>VLOOKUP('intouch变量（离散）'!$A2980,基本表格!$G:$Q,3,FALSE)</f>
        <v>DB100,X1201.6</v>
      </c>
      <c r="Q2980" t="str">
        <f>VLOOKUP('intouch变量（离散）'!$A2980,基本表格!$G:$Q,10,FALSE)</f>
        <v>Yes</v>
      </c>
      <c r="R2980" t="str">
        <f t="shared" si="282"/>
        <v>DB100,X1201.6 2123+P2-M5 3#双螺旋运输机A 电机控制 断链报警</v>
      </c>
      <c r="S2980">
        <v>0</v>
      </c>
      <c r="T2980">
        <v>0</v>
      </c>
    </row>
    <row r="2981" spans="1:20">
      <c r="A2981" t="s">
        <v>3137</v>
      </c>
      <c r="B2981" s="11" t="str">
        <f t="shared" si="281"/>
        <v>CHPF</v>
      </c>
      <c r="C2981" s="11" t="str">
        <f>VLOOKUP('intouch变量（离散）'!$A2981,基本表格!$G:$Q,2,FALSE)</f>
        <v>2123+P2-M5 3#双螺旋运输机A 电机控制 断链检测</v>
      </c>
      <c r="D2981" t="s">
        <v>154</v>
      </c>
      <c r="E2981" t="str">
        <f t="shared" si="277"/>
        <v>No</v>
      </c>
      <c r="F2981" t="str">
        <f t="shared" si="278"/>
        <v>0</v>
      </c>
      <c r="G2981" t="s">
        <v>154</v>
      </c>
      <c r="H2981" t="s">
        <v>155</v>
      </c>
      <c r="I2981" t="str">
        <f t="shared" si="279"/>
        <v/>
      </c>
      <c r="J2981" t="str">
        <f t="shared" si="280"/>
        <v/>
      </c>
      <c r="K2981" t="str">
        <f>VLOOKUP('intouch变量（离散）'!$A2981,基本表格!$G:$Q,9,FALSE)</f>
        <v>None</v>
      </c>
      <c r="L2981">
        <v>1</v>
      </c>
      <c r="M2981" t="s">
        <v>156</v>
      </c>
      <c r="N2981" t="s">
        <v>157</v>
      </c>
      <c r="O2981" t="s">
        <v>158</v>
      </c>
      <c r="P2981" t="str">
        <f>VLOOKUP('intouch变量（离散）'!$A2981,基本表格!$G:$Q,3,FALSE)</f>
        <v>DB100,X1201.7</v>
      </c>
      <c r="Q2981" t="str">
        <f>VLOOKUP('intouch变量（离散）'!$A2981,基本表格!$G:$Q,10,FALSE)</f>
        <v>Yes</v>
      </c>
      <c r="R2981" t="str">
        <f t="shared" si="282"/>
        <v>DB100,X1201.7 2123+P2-M5 3#双螺旋运输机A 电机控制 断链检测</v>
      </c>
      <c r="S2981">
        <v>0</v>
      </c>
      <c r="T2981">
        <v>0</v>
      </c>
    </row>
    <row r="2982" spans="1:20">
      <c r="A2982" t="s">
        <v>3138</v>
      </c>
      <c r="B2982" s="11" t="str">
        <f t="shared" si="281"/>
        <v>CHPF</v>
      </c>
      <c r="C2982" s="11" t="str">
        <f>VLOOKUP('intouch变量（离散）'!$A2982,基本表格!$G:$Q,2,FALSE)</f>
        <v>2123+P2-M5 3#双螺旋运输机A 电机控制 复位</v>
      </c>
      <c r="D2982" t="s">
        <v>154</v>
      </c>
      <c r="E2982" t="str">
        <f t="shared" si="277"/>
        <v>No</v>
      </c>
      <c r="F2982" t="str">
        <f t="shared" si="278"/>
        <v>0</v>
      </c>
      <c r="G2982" t="s">
        <v>154</v>
      </c>
      <c r="H2982" t="s">
        <v>155</v>
      </c>
      <c r="I2982" t="str">
        <f t="shared" si="279"/>
        <v/>
      </c>
      <c r="J2982" t="str">
        <f t="shared" si="280"/>
        <v/>
      </c>
      <c r="K2982" t="str">
        <f>VLOOKUP('intouch变量（离散）'!$A2982,基本表格!$G:$Q,9,FALSE)</f>
        <v>None</v>
      </c>
      <c r="L2982">
        <v>1</v>
      </c>
      <c r="M2982" t="s">
        <v>156</v>
      </c>
      <c r="N2982" t="s">
        <v>157</v>
      </c>
      <c r="O2982" t="s">
        <v>158</v>
      </c>
      <c r="P2982" t="str">
        <f>VLOOKUP('intouch变量（离散）'!$A2982,基本表格!$G:$Q,3,FALSE)</f>
        <v>DB100,X1202.0</v>
      </c>
      <c r="Q2982" t="str">
        <f>VLOOKUP('intouch变量（离散）'!$A2982,基本表格!$G:$Q,10,FALSE)</f>
        <v>No</v>
      </c>
      <c r="R2982" t="str">
        <f t="shared" si="282"/>
        <v>DB100,X1202.0 2123+P2-M5 3#双螺旋运输机A 电机控制 复位</v>
      </c>
      <c r="S2982">
        <v>0</v>
      </c>
      <c r="T2982">
        <v>0</v>
      </c>
    </row>
    <row r="2983" spans="1:20">
      <c r="A2983" t="s">
        <v>3139</v>
      </c>
      <c r="B2983" s="11" t="str">
        <f t="shared" si="281"/>
        <v>CHPF</v>
      </c>
      <c r="C2983" s="11" t="str">
        <f>VLOOKUP('intouch变量（离散）'!$A2983,基本表格!$G:$Q,2,FALSE)</f>
        <v>2123+P2-M5 3#双螺旋运输机A 电机控制 断链保护使能</v>
      </c>
      <c r="D2983" t="s">
        <v>154</v>
      </c>
      <c r="E2983" t="str">
        <f t="shared" si="277"/>
        <v>Yes</v>
      </c>
      <c r="F2983" t="str">
        <f t="shared" si="278"/>
        <v>900</v>
      </c>
      <c r="G2983" t="s">
        <v>154</v>
      </c>
      <c r="H2983" t="s">
        <v>155</v>
      </c>
      <c r="I2983" t="str">
        <f t="shared" si="279"/>
        <v>禁用</v>
      </c>
      <c r="J2983" t="str">
        <f t="shared" si="280"/>
        <v>启用</v>
      </c>
      <c r="K2983" t="str">
        <f>VLOOKUP('intouch变量（离散）'!$A2983,基本表格!$G:$Q,9,FALSE)</f>
        <v>None</v>
      </c>
      <c r="L2983">
        <v>1</v>
      </c>
      <c r="M2983" t="s">
        <v>156</v>
      </c>
      <c r="N2983" t="s">
        <v>157</v>
      </c>
      <c r="O2983" t="s">
        <v>158</v>
      </c>
      <c r="P2983" t="str">
        <f>VLOOKUP('intouch变量（离散）'!$A2983,基本表格!$G:$Q,3,FALSE)</f>
        <v>DB100,X1202.1</v>
      </c>
      <c r="Q2983" t="str">
        <f>VLOOKUP('intouch变量（离散）'!$A2983,基本表格!$G:$Q,10,FALSE)</f>
        <v>No</v>
      </c>
      <c r="R2983" t="str">
        <f t="shared" si="282"/>
        <v>DB100,X1202.1 2123+P2-M5 3#双螺旋运输机A 电机控制 断链保护使能</v>
      </c>
      <c r="S2983">
        <v>0</v>
      </c>
      <c r="T2983">
        <v>0</v>
      </c>
    </row>
    <row r="2984" spans="1:20">
      <c r="A2984" t="s">
        <v>3140</v>
      </c>
      <c r="B2984" s="11" t="str">
        <f t="shared" si="281"/>
        <v>CHPF</v>
      </c>
      <c r="C2984" s="11" t="str">
        <f>VLOOKUP('intouch变量（离散）'!$A2984,基本表格!$G:$Q,2,FALSE)</f>
        <v>2123+P2-M5 3#双螺旋运输机A 电机控制 断链导致停机</v>
      </c>
      <c r="D2984" t="s">
        <v>154</v>
      </c>
      <c r="E2984" t="str">
        <f t="shared" si="277"/>
        <v>No</v>
      </c>
      <c r="F2984" t="str">
        <f t="shared" si="278"/>
        <v>0</v>
      </c>
      <c r="G2984" t="s">
        <v>154</v>
      </c>
      <c r="H2984" t="s">
        <v>155</v>
      </c>
      <c r="I2984" t="str">
        <f t="shared" si="279"/>
        <v/>
      </c>
      <c r="J2984" t="str">
        <f t="shared" si="280"/>
        <v/>
      </c>
      <c r="K2984" t="str">
        <f>VLOOKUP('intouch变量（离散）'!$A2984,基本表格!$G:$Q,9,FALSE)</f>
        <v>On</v>
      </c>
      <c r="L2984">
        <v>1</v>
      </c>
      <c r="M2984" t="s">
        <v>156</v>
      </c>
      <c r="N2984" t="s">
        <v>157</v>
      </c>
      <c r="O2984" t="s">
        <v>158</v>
      </c>
      <c r="P2984" t="str">
        <f>VLOOKUP('intouch变量（离散）'!$A2984,基本表格!$G:$Q,3,FALSE)</f>
        <v>DB100,X1202.2</v>
      </c>
      <c r="Q2984" t="str">
        <f>VLOOKUP('intouch变量（离散）'!$A2984,基本表格!$G:$Q,10,FALSE)</f>
        <v>Yes</v>
      </c>
      <c r="R2984" t="str">
        <f t="shared" si="282"/>
        <v>DB100,X1202.2 2123+P2-M5 3#双螺旋运输机A 电机控制 断链导致停机</v>
      </c>
      <c r="S2984">
        <v>0</v>
      </c>
      <c r="T2984">
        <v>0</v>
      </c>
    </row>
    <row r="2985" spans="1:20">
      <c r="A2985" t="s">
        <v>3141</v>
      </c>
      <c r="B2985" s="11" t="str">
        <f t="shared" si="281"/>
        <v>CHPF</v>
      </c>
      <c r="C2985" s="11" t="str">
        <f>VLOOKUP('intouch变量（离散）'!$A2985,基本表格!$G:$Q,2,FALSE)</f>
        <v>2123+P2-M5 3#双螺旋运输机A 电机控制 电机(反转）</v>
      </c>
      <c r="D2985" t="s">
        <v>154</v>
      </c>
      <c r="E2985" t="str">
        <f t="shared" si="277"/>
        <v>No</v>
      </c>
      <c r="F2985" t="str">
        <f t="shared" si="278"/>
        <v>0</v>
      </c>
      <c r="G2985" t="s">
        <v>154</v>
      </c>
      <c r="H2985" t="s">
        <v>155</v>
      </c>
      <c r="I2985" t="str">
        <f t="shared" si="279"/>
        <v/>
      </c>
      <c r="J2985" t="str">
        <f t="shared" si="280"/>
        <v/>
      </c>
      <c r="K2985" t="str">
        <f>VLOOKUP('intouch变量（离散）'!$A2985,基本表格!$G:$Q,9,FALSE)</f>
        <v>None</v>
      </c>
      <c r="L2985">
        <v>1</v>
      </c>
      <c r="M2985" t="s">
        <v>156</v>
      </c>
      <c r="N2985" t="s">
        <v>157</v>
      </c>
      <c r="O2985" t="s">
        <v>158</v>
      </c>
      <c r="P2985" t="str">
        <f>VLOOKUP('intouch变量（离散）'!$A2985,基本表格!$G:$Q,3,FALSE)</f>
        <v>DB100,X1202.3</v>
      </c>
      <c r="Q2985" t="str">
        <f>VLOOKUP('intouch变量（离散）'!$A2985,基本表格!$G:$Q,10,FALSE)</f>
        <v>Yes</v>
      </c>
      <c r="R2985" t="str">
        <f t="shared" si="282"/>
        <v>DB100,X1202.3 2123+P2-M5 3#双螺旋运输机A 电机控制 电机(反转）</v>
      </c>
      <c r="S2985">
        <v>0</v>
      </c>
      <c r="T2985">
        <v>0</v>
      </c>
    </row>
    <row r="2986" spans="1:20">
      <c r="A2986" t="s">
        <v>3142</v>
      </c>
      <c r="B2986" s="11" t="str">
        <f t="shared" si="281"/>
        <v>CHPF</v>
      </c>
      <c r="C2986" s="11" t="str">
        <f>VLOOKUP('intouch变量（离散）'!$A2986,基本表格!$G:$Q,2,FALSE)</f>
        <v>2123+P2-M5 3#双螺旋运输机A 电机控制 本地</v>
      </c>
      <c r="D2986" t="s">
        <v>154</v>
      </c>
      <c r="E2986" t="str">
        <f t="shared" si="277"/>
        <v>No</v>
      </c>
      <c r="F2986" t="str">
        <f t="shared" si="278"/>
        <v>0</v>
      </c>
      <c r="G2986" t="s">
        <v>154</v>
      </c>
      <c r="H2986" t="s">
        <v>155</v>
      </c>
      <c r="I2986" t="str">
        <f t="shared" si="279"/>
        <v/>
      </c>
      <c r="J2986" t="str">
        <f t="shared" si="280"/>
        <v/>
      </c>
      <c r="K2986" t="str">
        <f>VLOOKUP('intouch变量（离散）'!$A2986,基本表格!$G:$Q,9,FALSE)</f>
        <v>None</v>
      </c>
      <c r="L2986">
        <v>1</v>
      </c>
      <c r="M2986" t="s">
        <v>156</v>
      </c>
      <c r="N2986" t="s">
        <v>157</v>
      </c>
      <c r="O2986" t="s">
        <v>158</v>
      </c>
      <c r="P2986" t="str">
        <f>VLOOKUP('intouch变量（离散）'!$A2986,基本表格!$G:$Q,3,FALSE)</f>
        <v>DB100,X1202.4</v>
      </c>
      <c r="Q2986" t="str">
        <f>VLOOKUP('intouch变量（离散）'!$A2986,基本表格!$G:$Q,10,FALSE)</f>
        <v>Yes</v>
      </c>
      <c r="R2986" t="str">
        <f t="shared" si="282"/>
        <v>DB100,X1202.4 2123+P2-M5 3#双螺旋运输机A 电机控制 本地</v>
      </c>
      <c r="S2986">
        <v>0</v>
      </c>
      <c r="T2986">
        <v>0</v>
      </c>
    </row>
    <row r="2987" spans="1:20">
      <c r="A2987" t="s">
        <v>3143</v>
      </c>
      <c r="B2987" s="11" t="str">
        <f t="shared" si="281"/>
        <v>CHPF</v>
      </c>
      <c r="C2987" s="11" t="str">
        <f>VLOOKUP('intouch变量（离散）'!$A2987,基本表格!$G:$Q,2,FALSE)</f>
        <v>2123+P2-M5 3#双螺旋运输机A 电机控制 远程</v>
      </c>
      <c r="D2987" t="s">
        <v>154</v>
      </c>
      <c r="E2987" t="str">
        <f t="shared" si="277"/>
        <v>No</v>
      </c>
      <c r="F2987" t="str">
        <f t="shared" si="278"/>
        <v>0</v>
      </c>
      <c r="G2987" t="s">
        <v>154</v>
      </c>
      <c r="H2987" t="s">
        <v>155</v>
      </c>
      <c r="I2987" t="str">
        <f t="shared" si="279"/>
        <v/>
      </c>
      <c r="J2987" t="str">
        <f t="shared" si="280"/>
        <v/>
      </c>
      <c r="K2987" t="str">
        <f>VLOOKUP('intouch变量（离散）'!$A2987,基本表格!$G:$Q,9,FALSE)</f>
        <v>None</v>
      </c>
      <c r="L2987">
        <v>1</v>
      </c>
      <c r="M2987" t="s">
        <v>156</v>
      </c>
      <c r="N2987" t="s">
        <v>157</v>
      </c>
      <c r="O2987" t="s">
        <v>158</v>
      </c>
      <c r="P2987" t="str">
        <f>VLOOKUP('intouch变量（离散）'!$A2987,基本表格!$G:$Q,3,FALSE)</f>
        <v>DB100,X1202.5</v>
      </c>
      <c r="Q2987" t="str">
        <f>VLOOKUP('intouch变量（离散）'!$A2987,基本表格!$G:$Q,10,FALSE)</f>
        <v>Yes</v>
      </c>
      <c r="R2987" t="str">
        <f t="shared" si="282"/>
        <v>DB100,X1202.5 2123+P2-M5 3#双螺旋运输机A 电机控制 远程</v>
      </c>
      <c r="S2987">
        <v>0</v>
      </c>
      <c r="T2987">
        <v>0</v>
      </c>
    </row>
    <row r="2988" spans="1:20">
      <c r="A2988" t="s">
        <v>3144</v>
      </c>
      <c r="B2988" s="11" t="str">
        <f t="shared" si="281"/>
        <v>CHPF</v>
      </c>
      <c r="C2988" s="11" t="str">
        <f>VLOOKUP('intouch变量（离散）'!$A2988,基本表格!$G:$Q,2,FALSE)</f>
        <v>2123+P2-M5 3#双螺旋运输机A 电机控制 堵料报警</v>
      </c>
      <c r="D2988" t="s">
        <v>154</v>
      </c>
      <c r="E2988" t="str">
        <f t="shared" si="277"/>
        <v>No</v>
      </c>
      <c r="F2988" t="str">
        <f t="shared" si="278"/>
        <v>0</v>
      </c>
      <c r="G2988" t="s">
        <v>154</v>
      </c>
      <c r="H2988" t="s">
        <v>155</v>
      </c>
      <c r="I2988" t="str">
        <f t="shared" si="279"/>
        <v/>
      </c>
      <c r="J2988" t="str">
        <f t="shared" si="280"/>
        <v/>
      </c>
      <c r="K2988" t="str">
        <f>VLOOKUP('intouch变量（离散）'!$A2988,基本表格!$G:$Q,9,FALSE)</f>
        <v>On</v>
      </c>
      <c r="L2988">
        <v>1</v>
      </c>
      <c r="M2988" t="s">
        <v>156</v>
      </c>
      <c r="N2988" t="s">
        <v>157</v>
      </c>
      <c r="O2988" t="s">
        <v>158</v>
      </c>
      <c r="P2988" t="str">
        <f>VLOOKUP('intouch变量（离散）'!$A2988,基本表格!$G:$Q,3,FALSE)</f>
        <v>DB100,X1202.6</v>
      </c>
      <c r="Q2988" t="str">
        <f>VLOOKUP('intouch变量（离散）'!$A2988,基本表格!$G:$Q,10,FALSE)</f>
        <v>Yes</v>
      </c>
      <c r="R2988" t="str">
        <f t="shared" si="282"/>
        <v>DB100,X1202.6 2123+P2-M5 3#双螺旋运输机A 电机控制 堵料报警</v>
      </c>
      <c r="S2988">
        <v>0</v>
      </c>
      <c r="T2988">
        <v>0</v>
      </c>
    </row>
    <row r="2989" spans="1:20">
      <c r="A2989" t="s">
        <v>3145</v>
      </c>
      <c r="B2989" s="11" t="str">
        <f t="shared" si="281"/>
        <v>CHPF</v>
      </c>
      <c r="C2989" s="11" t="str">
        <f>VLOOKUP('intouch变量（离散）'!$A2989,基本表格!$G:$Q,2,FALSE)</f>
        <v>2123+P2-M5 3#双螺旋运输机A 电机控制 堵料检测</v>
      </c>
      <c r="D2989" t="s">
        <v>154</v>
      </c>
      <c r="E2989" t="str">
        <f t="shared" si="277"/>
        <v>No</v>
      </c>
      <c r="F2989" t="str">
        <f t="shared" si="278"/>
        <v>0</v>
      </c>
      <c r="G2989" t="s">
        <v>154</v>
      </c>
      <c r="H2989" t="s">
        <v>155</v>
      </c>
      <c r="I2989" t="str">
        <f t="shared" si="279"/>
        <v/>
      </c>
      <c r="J2989" t="str">
        <f t="shared" si="280"/>
        <v/>
      </c>
      <c r="K2989" t="str">
        <f>VLOOKUP('intouch变量（离散）'!$A2989,基本表格!$G:$Q,9,FALSE)</f>
        <v>None</v>
      </c>
      <c r="L2989">
        <v>1</v>
      </c>
      <c r="M2989" t="s">
        <v>156</v>
      </c>
      <c r="N2989" t="s">
        <v>157</v>
      </c>
      <c r="O2989" t="s">
        <v>158</v>
      </c>
      <c r="P2989" t="str">
        <f>VLOOKUP('intouch变量（离散）'!$A2989,基本表格!$G:$Q,3,FALSE)</f>
        <v>DB100,X1202.7</v>
      </c>
      <c r="Q2989" t="str">
        <f>VLOOKUP('intouch变量（离散）'!$A2989,基本表格!$G:$Q,10,FALSE)</f>
        <v>Yes</v>
      </c>
      <c r="R2989" t="str">
        <f t="shared" si="282"/>
        <v>DB100,X1202.7 2123+P2-M5 3#双螺旋运输机A 电机控制 堵料检测</v>
      </c>
      <c r="S2989">
        <v>0</v>
      </c>
      <c r="T2989">
        <v>0</v>
      </c>
    </row>
    <row r="2990" spans="1:20">
      <c r="A2990" t="s">
        <v>3146</v>
      </c>
      <c r="B2990" s="11" t="str">
        <f t="shared" si="281"/>
        <v>CHPF</v>
      </c>
      <c r="C2990" s="11" t="str">
        <f>VLOOKUP('intouch变量（离散）'!$A2990,基本表格!$G:$Q,2,FALSE)</f>
        <v>2123+P2-M5 3#双螺旋运输机A 电机控制 堵料保护使能</v>
      </c>
      <c r="D2990" t="s">
        <v>154</v>
      </c>
      <c r="E2990" t="str">
        <f t="shared" si="277"/>
        <v>Yes</v>
      </c>
      <c r="F2990" t="str">
        <f t="shared" si="278"/>
        <v>900</v>
      </c>
      <c r="G2990" t="s">
        <v>154</v>
      </c>
      <c r="H2990" t="s">
        <v>155</v>
      </c>
      <c r="I2990" t="str">
        <f t="shared" si="279"/>
        <v>禁用</v>
      </c>
      <c r="J2990" t="str">
        <f t="shared" si="280"/>
        <v>启用</v>
      </c>
      <c r="K2990" t="str">
        <f>VLOOKUP('intouch变量（离散）'!$A2990,基本表格!$G:$Q,9,FALSE)</f>
        <v>None</v>
      </c>
      <c r="L2990">
        <v>1</v>
      </c>
      <c r="M2990" t="s">
        <v>156</v>
      </c>
      <c r="N2990" t="s">
        <v>157</v>
      </c>
      <c r="O2990" t="s">
        <v>158</v>
      </c>
      <c r="P2990" t="str">
        <f>VLOOKUP('intouch变量（离散）'!$A2990,基本表格!$G:$Q,3,FALSE)</f>
        <v>DB100,X1203.0</v>
      </c>
      <c r="Q2990" t="str">
        <f>VLOOKUP('intouch变量（离散）'!$A2990,基本表格!$G:$Q,10,FALSE)</f>
        <v>No</v>
      </c>
      <c r="R2990" t="str">
        <f t="shared" si="282"/>
        <v>DB100,X1203.0 2123+P2-M5 3#双螺旋运输机A 电机控制 堵料保护使能</v>
      </c>
      <c r="S2990">
        <v>0</v>
      </c>
      <c r="T2990">
        <v>0</v>
      </c>
    </row>
    <row r="2991" spans="1:20">
      <c r="A2991" t="s">
        <v>3147</v>
      </c>
      <c r="B2991" s="11" t="str">
        <f t="shared" si="281"/>
        <v>CHPF</v>
      </c>
      <c r="C2991" s="11" t="str">
        <f>VLOOKUP('intouch变量（离散）'!$A2991,基本表格!$G:$Q,2,FALSE)</f>
        <v>2123+P2-M5 3#双螺旋运输机A 电机控制 堵料导致停机</v>
      </c>
      <c r="D2991" t="s">
        <v>154</v>
      </c>
      <c r="E2991" t="str">
        <f t="shared" si="277"/>
        <v>No</v>
      </c>
      <c r="F2991" t="str">
        <f t="shared" si="278"/>
        <v>0</v>
      </c>
      <c r="G2991" t="s">
        <v>154</v>
      </c>
      <c r="H2991" t="s">
        <v>155</v>
      </c>
      <c r="I2991" t="str">
        <f t="shared" si="279"/>
        <v/>
      </c>
      <c r="J2991" t="str">
        <f t="shared" si="280"/>
        <v/>
      </c>
      <c r="K2991" t="str">
        <f>VLOOKUP('intouch变量（离散）'!$A2991,基本表格!$G:$Q,9,FALSE)</f>
        <v>On</v>
      </c>
      <c r="L2991">
        <v>1</v>
      </c>
      <c r="M2991" t="s">
        <v>156</v>
      </c>
      <c r="N2991" t="s">
        <v>157</v>
      </c>
      <c r="O2991" t="s">
        <v>158</v>
      </c>
      <c r="P2991" t="str">
        <f>VLOOKUP('intouch变量（离散）'!$A2991,基本表格!$G:$Q,3,FALSE)</f>
        <v>DB100,X1203.1</v>
      </c>
      <c r="Q2991" t="str">
        <f>VLOOKUP('intouch变量（离散）'!$A2991,基本表格!$G:$Q,10,FALSE)</f>
        <v>Yes</v>
      </c>
      <c r="R2991" t="str">
        <f t="shared" si="282"/>
        <v>DB100,X1203.1 2123+P2-M5 3#双螺旋运输机A 电机控制 堵料导致停机</v>
      </c>
      <c r="S2991">
        <v>0</v>
      </c>
      <c r="T2991">
        <v>0</v>
      </c>
    </row>
    <row r="2992" spans="1:20">
      <c r="A2992" t="s">
        <v>3148</v>
      </c>
      <c r="B2992" s="11" t="str">
        <f t="shared" si="281"/>
        <v>CHPF</v>
      </c>
      <c r="C2992" s="11" t="str">
        <f>VLOOKUP('intouch变量（离散）'!$A2992,基本表格!$G:$Q,2,FALSE)</f>
        <v>2123+P2-M5 3#双螺旋运输机A 电机控制 拉线开关</v>
      </c>
      <c r="D2992" t="s">
        <v>154</v>
      </c>
      <c r="E2992" t="str">
        <f t="shared" si="277"/>
        <v>No</v>
      </c>
      <c r="F2992" t="str">
        <f t="shared" si="278"/>
        <v>0</v>
      </c>
      <c r="G2992" t="s">
        <v>154</v>
      </c>
      <c r="H2992" t="s">
        <v>155</v>
      </c>
      <c r="I2992" t="str">
        <f t="shared" si="279"/>
        <v/>
      </c>
      <c r="J2992" t="str">
        <f t="shared" si="280"/>
        <v/>
      </c>
      <c r="K2992" t="str">
        <f>VLOOKUP('intouch变量（离散）'!$A2992,基本表格!$G:$Q,9,FALSE)</f>
        <v>On</v>
      </c>
      <c r="L2992">
        <v>1</v>
      </c>
      <c r="M2992" t="s">
        <v>156</v>
      </c>
      <c r="N2992" t="s">
        <v>157</v>
      </c>
      <c r="O2992" t="s">
        <v>158</v>
      </c>
      <c r="P2992" t="str">
        <f>VLOOKUP('intouch变量（离散）'!$A2992,基本表格!$G:$Q,3,FALSE)</f>
        <v>DB100,X1208.0</v>
      </c>
      <c r="Q2992" t="str">
        <f>VLOOKUP('intouch变量（离散）'!$A2992,基本表格!$G:$Q,10,FALSE)</f>
        <v>Yes</v>
      </c>
      <c r="R2992" t="str">
        <f t="shared" si="282"/>
        <v>DB100,X1208.0 2123+P2-M5 3#双螺旋运输机A 电机控制 拉线开关</v>
      </c>
      <c r="S2992">
        <v>0</v>
      </c>
      <c r="T2992">
        <v>0</v>
      </c>
    </row>
    <row r="2993" spans="1:20">
      <c r="A2993" t="s">
        <v>3149</v>
      </c>
      <c r="B2993" s="11" t="str">
        <f t="shared" si="281"/>
        <v>CHPF</v>
      </c>
      <c r="C2993" s="11" t="str">
        <f>VLOOKUP('intouch变量（离散）'!$A2993,基本表格!$G:$Q,2,FALSE)</f>
        <v>2123+P2-M5 3#双螺旋运输机A 电机控制 左跑偏报警</v>
      </c>
      <c r="D2993" t="s">
        <v>154</v>
      </c>
      <c r="E2993" t="str">
        <f t="shared" si="277"/>
        <v>No</v>
      </c>
      <c r="F2993" t="str">
        <f t="shared" si="278"/>
        <v>0</v>
      </c>
      <c r="G2993" t="s">
        <v>154</v>
      </c>
      <c r="H2993" t="s">
        <v>155</v>
      </c>
      <c r="I2993" t="str">
        <f t="shared" si="279"/>
        <v/>
      </c>
      <c r="J2993" t="str">
        <f t="shared" si="280"/>
        <v/>
      </c>
      <c r="K2993" t="str">
        <f>VLOOKUP('intouch变量（离散）'!$A2993,基本表格!$G:$Q,9,FALSE)</f>
        <v>On</v>
      </c>
      <c r="L2993">
        <v>1</v>
      </c>
      <c r="M2993" t="s">
        <v>156</v>
      </c>
      <c r="N2993" t="s">
        <v>157</v>
      </c>
      <c r="O2993" t="s">
        <v>158</v>
      </c>
      <c r="P2993" t="str">
        <f>VLOOKUP('intouch变量（离散）'!$A2993,基本表格!$G:$Q,3,FALSE)</f>
        <v>DB100,X1208.1</v>
      </c>
      <c r="Q2993" t="str">
        <f>VLOOKUP('intouch变量（离散）'!$A2993,基本表格!$G:$Q,10,FALSE)</f>
        <v>Yes</v>
      </c>
      <c r="R2993" t="str">
        <f t="shared" si="282"/>
        <v>DB100,X1208.1 2123+P2-M5 3#双螺旋运输机A 电机控制 左跑偏报警</v>
      </c>
      <c r="S2993">
        <v>0</v>
      </c>
      <c r="T2993">
        <v>0</v>
      </c>
    </row>
    <row r="2994" spans="1:20">
      <c r="A2994" t="s">
        <v>3150</v>
      </c>
      <c r="B2994" s="11" t="str">
        <f t="shared" si="281"/>
        <v>CHPF</v>
      </c>
      <c r="C2994" s="11" t="str">
        <f>VLOOKUP('intouch变量（离散）'!$A2994,基本表格!$G:$Q,2,FALSE)</f>
        <v>2123+P2-M5 3#双螺旋运输机A 电机控制 左跑偏1检测</v>
      </c>
      <c r="D2994" t="s">
        <v>154</v>
      </c>
      <c r="E2994" t="str">
        <f t="shared" si="277"/>
        <v>No</v>
      </c>
      <c r="F2994" t="str">
        <f t="shared" si="278"/>
        <v>0</v>
      </c>
      <c r="G2994" t="s">
        <v>154</v>
      </c>
      <c r="H2994" t="s">
        <v>155</v>
      </c>
      <c r="I2994" t="str">
        <f t="shared" si="279"/>
        <v/>
      </c>
      <c r="J2994" t="str">
        <f t="shared" si="280"/>
        <v/>
      </c>
      <c r="K2994" t="str">
        <f>VLOOKUP('intouch变量（离散）'!$A2994,基本表格!$G:$Q,9,FALSE)</f>
        <v>None</v>
      </c>
      <c r="L2994">
        <v>1</v>
      </c>
      <c r="M2994" t="s">
        <v>156</v>
      </c>
      <c r="N2994" t="s">
        <v>157</v>
      </c>
      <c r="O2994" t="s">
        <v>158</v>
      </c>
      <c r="P2994" t="str">
        <f>VLOOKUP('intouch变量（离散）'!$A2994,基本表格!$G:$Q,3,FALSE)</f>
        <v>DB100,X1208.2</v>
      </c>
      <c r="Q2994" t="str">
        <f>VLOOKUP('intouch变量（离散）'!$A2994,基本表格!$G:$Q,10,FALSE)</f>
        <v>Yes</v>
      </c>
      <c r="R2994" t="str">
        <f t="shared" si="282"/>
        <v>DB100,X1208.2 2123+P2-M5 3#双螺旋运输机A 电机控制 左跑偏1检测</v>
      </c>
      <c r="S2994">
        <v>0</v>
      </c>
      <c r="T2994">
        <v>0</v>
      </c>
    </row>
    <row r="2995" spans="1:20">
      <c r="A2995" t="s">
        <v>3151</v>
      </c>
      <c r="B2995" s="11" t="str">
        <f t="shared" si="281"/>
        <v>CHPF</v>
      </c>
      <c r="C2995" s="11" t="str">
        <f>VLOOKUP('intouch变量（离散）'!$A2995,基本表格!$G:$Q,2,FALSE)</f>
        <v>2123+P2-M5 3#双螺旋运输机A 电机控制 左跑偏保护使能</v>
      </c>
      <c r="D2995" t="s">
        <v>154</v>
      </c>
      <c r="E2995" t="str">
        <f t="shared" si="277"/>
        <v>Yes</v>
      </c>
      <c r="F2995" t="str">
        <f t="shared" si="278"/>
        <v>900</v>
      </c>
      <c r="G2995" t="s">
        <v>154</v>
      </c>
      <c r="H2995" t="s">
        <v>155</v>
      </c>
      <c r="I2995" t="str">
        <f t="shared" si="279"/>
        <v>禁用</v>
      </c>
      <c r="J2995" t="str">
        <f t="shared" si="280"/>
        <v>启用</v>
      </c>
      <c r="K2995" t="str">
        <f>VLOOKUP('intouch变量（离散）'!$A2995,基本表格!$G:$Q,9,FALSE)</f>
        <v>None</v>
      </c>
      <c r="L2995">
        <v>1</v>
      </c>
      <c r="M2995" t="s">
        <v>156</v>
      </c>
      <c r="N2995" t="s">
        <v>157</v>
      </c>
      <c r="O2995" t="s">
        <v>158</v>
      </c>
      <c r="P2995" t="str">
        <f>VLOOKUP('intouch变量（离散）'!$A2995,基本表格!$G:$Q,3,FALSE)</f>
        <v>DB100,X1208.3</v>
      </c>
      <c r="Q2995" t="str">
        <f>VLOOKUP('intouch变量（离散）'!$A2995,基本表格!$G:$Q,10,FALSE)</f>
        <v>No</v>
      </c>
      <c r="R2995" t="str">
        <f t="shared" si="282"/>
        <v>DB100,X1208.3 2123+P2-M5 3#双螺旋运输机A 电机控制 左跑偏保护使能</v>
      </c>
      <c r="S2995">
        <v>0</v>
      </c>
      <c r="T2995">
        <v>0</v>
      </c>
    </row>
    <row r="2996" spans="1:20">
      <c r="A2996" t="s">
        <v>3152</v>
      </c>
      <c r="B2996" s="11" t="str">
        <f t="shared" si="281"/>
        <v>CHPF</v>
      </c>
      <c r="C2996" s="11" t="str">
        <f>VLOOKUP('intouch变量（离散）'!$A2996,基本表格!$G:$Q,2,FALSE)</f>
        <v>2123+P2-M5 3#双螺旋运输机A 电机控制 左跑偏导致停机</v>
      </c>
      <c r="D2996" t="s">
        <v>154</v>
      </c>
      <c r="E2996" t="str">
        <f t="shared" si="277"/>
        <v>No</v>
      </c>
      <c r="F2996" t="str">
        <f t="shared" si="278"/>
        <v>0</v>
      </c>
      <c r="G2996" t="s">
        <v>154</v>
      </c>
      <c r="H2996" t="s">
        <v>155</v>
      </c>
      <c r="I2996" t="str">
        <f t="shared" si="279"/>
        <v/>
      </c>
      <c r="J2996" t="str">
        <f t="shared" si="280"/>
        <v/>
      </c>
      <c r="K2996" t="str">
        <f>VLOOKUP('intouch变量（离散）'!$A2996,基本表格!$G:$Q,9,FALSE)</f>
        <v>On</v>
      </c>
      <c r="L2996">
        <v>1</v>
      </c>
      <c r="M2996" t="s">
        <v>156</v>
      </c>
      <c r="N2996" t="s">
        <v>157</v>
      </c>
      <c r="O2996" t="s">
        <v>158</v>
      </c>
      <c r="P2996" t="str">
        <f>VLOOKUP('intouch变量（离散）'!$A2996,基本表格!$G:$Q,3,FALSE)</f>
        <v>DB100,X1208.4</v>
      </c>
      <c r="Q2996" t="str">
        <f>VLOOKUP('intouch变量（离散）'!$A2996,基本表格!$G:$Q,10,FALSE)</f>
        <v>Yes</v>
      </c>
      <c r="R2996" t="str">
        <f t="shared" si="282"/>
        <v>DB100,X1208.4 2123+P2-M5 3#双螺旋运输机A 电机控制 左跑偏导致停机</v>
      </c>
      <c r="S2996">
        <v>0</v>
      </c>
      <c r="T2996">
        <v>0</v>
      </c>
    </row>
    <row r="2997" spans="1:20">
      <c r="A2997" t="s">
        <v>3153</v>
      </c>
      <c r="B2997" s="11" t="str">
        <f t="shared" si="281"/>
        <v>CHPF</v>
      </c>
      <c r="C2997" s="11" t="str">
        <f>VLOOKUP('intouch变量（离散）'!$A2997,基本表格!$G:$Q,2,FALSE)</f>
        <v>2123+P2-M5 3#双螺旋运输机A 电机控制 右 跑偏报警</v>
      </c>
      <c r="D2997" t="s">
        <v>154</v>
      </c>
      <c r="E2997" t="str">
        <f t="shared" si="277"/>
        <v>No</v>
      </c>
      <c r="F2997" t="str">
        <f t="shared" si="278"/>
        <v>0</v>
      </c>
      <c r="G2997" t="s">
        <v>154</v>
      </c>
      <c r="H2997" t="s">
        <v>155</v>
      </c>
      <c r="I2997" t="str">
        <f t="shared" si="279"/>
        <v/>
      </c>
      <c r="J2997" t="str">
        <f t="shared" si="280"/>
        <v/>
      </c>
      <c r="K2997" t="str">
        <f>VLOOKUP('intouch变量（离散）'!$A2997,基本表格!$G:$Q,9,FALSE)</f>
        <v>On</v>
      </c>
      <c r="L2997">
        <v>1</v>
      </c>
      <c r="M2997" t="s">
        <v>156</v>
      </c>
      <c r="N2997" t="s">
        <v>157</v>
      </c>
      <c r="O2997" t="s">
        <v>158</v>
      </c>
      <c r="P2997" t="str">
        <f>VLOOKUP('intouch变量（离散）'!$A2997,基本表格!$G:$Q,3,FALSE)</f>
        <v>DB100,X1212.0</v>
      </c>
      <c r="Q2997" t="str">
        <f>VLOOKUP('intouch变量（离散）'!$A2997,基本表格!$G:$Q,10,FALSE)</f>
        <v>Yes</v>
      </c>
      <c r="R2997" t="str">
        <f t="shared" si="282"/>
        <v>DB100,X1212.0 2123+P2-M5 3#双螺旋运输机A 电机控制 右 跑偏报警</v>
      </c>
      <c r="S2997">
        <v>0</v>
      </c>
      <c r="T2997">
        <v>0</v>
      </c>
    </row>
    <row r="2998" spans="1:20">
      <c r="A2998" t="s">
        <v>3154</v>
      </c>
      <c r="B2998" s="11" t="str">
        <f t="shared" si="281"/>
        <v>CHPF</v>
      </c>
      <c r="C2998" s="11" t="str">
        <f>VLOOKUP('intouch变量（离散）'!$A2998,基本表格!$G:$Q,2,FALSE)</f>
        <v>2123+P2-M5 3#双螺旋运输机A 电机控制 右跑偏1检测</v>
      </c>
      <c r="D2998" t="s">
        <v>154</v>
      </c>
      <c r="E2998" t="str">
        <f t="shared" si="277"/>
        <v>No</v>
      </c>
      <c r="F2998" t="str">
        <f t="shared" si="278"/>
        <v>0</v>
      </c>
      <c r="G2998" t="s">
        <v>154</v>
      </c>
      <c r="H2998" t="s">
        <v>155</v>
      </c>
      <c r="I2998" t="str">
        <f t="shared" si="279"/>
        <v/>
      </c>
      <c r="J2998" t="str">
        <f t="shared" si="280"/>
        <v/>
      </c>
      <c r="K2998" t="str">
        <f>VLOOKUP('intouch变量（离散）'!$A2998,基本表格!$G:$Q,9,FALSE)</f>
        <v>None</v>
      </c>
      <c r="L2998">
        <v>1</v>
      </c>
      <c r="M2998" t="s">
        <v>156</v>
      </c>
      <c r="N2998" t="s">
        <v>157</v>
      </c>
      <c r="O2998" t="s">
        <v>158</v>
      </c>
      <c r="P2998" t="str">
        <f>VLOOKUP('intouch变量（离散）'!$A2998,基本表格!$G:$Q,3,FALSE)</f>
        <v>DB100,X1212.1</v>
      </c>
      <c r="Q2998" t="str">
        <f>VLOOKUP('intouch变量（离散）'!$A2998,基本表格!$G:$Q,10,FALSE)</f>
        <v>Yes</v>
      </c>
      <c r="R2998" t="str">
        <f t="shared" si="282"/>
        <v>DB100,X1212.1 2123+P2-M5 3#双螺旋运输机A 电机控制 右跑偏1检测</v>
      </c>
      <c r="S2998">
        <v>0</v>
      </c>
      <c r="T2998">
        <v>0</v>
      </c>
    </row>
    <row r="2999" spans="1:20">
      <c r="A2999" t="s">
        <v>3155</v>
      </c>
      <c r="B2999" s="11" t="str">
        <f t="shared" si="281"/>
        <v>CHPF</v>
      </c>
      <c r="C2999" s="11" t="str">
        <f>VLOOKUP('intouch变量（离散）'!$A2999,基本表格!$G:$Q,2,FALSE)</f>
        <v>2123+P2-M5 3#双螺旋运输机A 电机控制 右跑偏保护使能</v>
      </c>
      <c r="D2999" t="s">
        <v>154</v>
      </c>
      <c r="E2999" t="str">
        <f t="shared" si="277"/>
        <v>Yes</v>
      </c>
      <c r="F2999" t="str">
        <f t="shared" si="278"/>
        <v>900</v>
      </c>
      <c r="G2999" t="s">
        <v>154</v>
      </c>
      <c r="H2999" t="s">
        <v>155</v>
      </c>
      <c r="I2999" t="str">
        <f t="shared" si="279"/>
        <v>禁用</v>
      </c>
      <c r="J2999" t="str">
        <f t="shared" si="280"/>
        <v>启用</v>
      </c>
      <c r="K2999" t="str">
        <f>VLOOKUP('intouch变量（离散）'!$A2999,基本表格!$G:$Q,9,FALSE)</f>
        <v>None</v>
      </c>
      <c r="L2999">
        <v>1</v>
      </c>
      <c r="M2999" t="s">
        <v>156</v>
      </c>
      <c r="N2999" t="s">
        <v>157</v>
      </c>
      <c r="O2999" t="s">
        <v>158</v>
      </c>
      <c r="P2999" t="str">
        <f>VLOOKUP('intouch变量（离散）'!$A2999,基本表格!$G:$Q,3,FALSE)</f>
        <v>DB100,X1212.2</v>
      </c>
      <c r="Q2999" t="str">
        <f>VLOOKUP('intouch变量（离散）'!$A2999,基本表格!$G:$Q,10,FALSE)</f>
        <v>No</v>
      </c>
      <c r="R2999" t="str">
        <f t="shared" si="282"/>
        <v>DB100,X1212.2 2123+P2-M5 3#双螺旋运输机A 电机控制 右跑偏保护使能</v>
      </c>
      <c r="S2999">
        <v>0</v>
      </c>
      <c r="T2999">
        <v>0</v>
      </c>
    </row>
    <row r="3000" spans="1:20">
      <c r="A3000" t="s">
        <v>3156</v>
      </c>
      <c r="B3000" s="11" t="str">
        <f t="shared" si="281"/>
        <v>CHPF</v>
      </c>
      <c r="C3000" s="11" t="str">
        <f>VLOOKUP('intouch变量（离散）'!$A3000,基本表格!$G:$Q,2,FALSE)</f>
        <v>2123+P2-M5 3#双螺旋运输机A 电机控制 右跑偏导致停机</v>
      </c>
      <c r="D3000" t="s">
        <v>154</v>
      </c>
      <c r="E3000" t="str">
        <f t="shared" si="277"/>
        <v>No</v>
      </c>
      <c r="F3000" t="str">
        <f t="shared" si="278"/>
        <v>0</v>
      </c>
      <c r="G3000" t="s">
        <v>154</v>
      </c>
      <c r="H3000" t="s">
        <v>155</v>
      </c>
      <c r="I3000" t="str">
        <f t="shared" si="279"/>
        <v/>
      </c>
      <c r="J3000" t="str">
        <f t="shared" si="280"/>
        <v/>
      </c>
      <c r="K3000" t="str">
        <f>VLOOKUP('intouch变量（离散）'!$A3000,基本表格!$G:$Q,9,FALSE)</f>
        <v>On</v>
      </c>
      <c r="L3000">
        <v>1</v>
      </c>
      <c r="M3000" t="s">
        <v>156</v>
      </c>
      <c r="N3000" t="s">
        <v>157</v>
      </c>
      <c r="O3000" t="s">
        <v>158</v>
      </c>
      <c r="P3000" t="str">
        <f>VLOOKUP('intouch变量（离散）'!$A3000,基本表格!$G:$Q,3,FALSE)</f>
        <v>DB100,X1212.3</v>
      </c>
      <c r="Q3000" t="str">
        <f>VLOOKUP('intouch变量（离散）'!$A3000,基本表格!$G:$Q,10,FALSE)</f>
        <v>Yes</v>
      </c>
      <c r="R3000" t="str">
        <f t="shared" si="282"/>
        <v>DB100,X1212.3 2123+P2-M5 3#双螺旋运输机A 电机控制 右跑偏导致停机</v>
      </c>
      <c r="S3000">
        <v>0</v>
      </c>
      <c r="T3000">
        <v>0</v>
      </c>
    </row>
    <row r="3001" spans="1:20">
      <c r="A3001" t="s">
        <v>3157</v>
      </c>
      <c r="B3001" s="11" t="str">
        <f t="shared" si="281"/>
        <v>CHPF</v>
      </c>
      <c r="C3001" s="11" t="str">
        <f>VLOOKUP('intouch变量（离散）'!$A3001,基本表格!$G:$Q,2,FALSE)</f>
        <v>2123+P2-M5 3#双螺旋运输机A 电机控制 三角型</v>
      </c>
      <c r="D3001" t="s">
        <v>154</v>
      </c>
      <c r="E3001" t="str">
        <f t="shared" si="277"/>
        <v>No</v>
      </c>
      <c r="F3001" t="str">
        <f t="shared" si="278"/>
        <v>0</v>
      </c>
      <c r="G3001" t="s">
        <v>154</v>
      </c>
      <c r="H3001" t="s">
        <v>155</v>
      </c>
      <c r="I3001" t="str">
        <f t="shared" si="279"/>
        <v/>
      </c>
      <c r="J3001" t="str">
        <f t="shared" si="280"/>
        <v/>
      </c>
      <c r="K3001" t="str">
        <f>VLOOKUP('intouch变量（离散）'!$A3001,基本表格!$G:$Q,9,FALSE)</f>
        <v>None</v>
      </c>
      <c r="L3001">
        <v>1</v>
      </c>
      <c r="M3001" t="s">
        <v>156</v>
      </c>
      <c r="N3001" t="s">
        <v>157</v>
      </c>
      <c r="O3001" t="s">
        <v>158</v>
      </c>
      <c r="P3001" t="str">
        <f>VLOOKUP('intouch变量（离散）'!$A3001,基本表格!$G:$Q,3,FALSE)</f>
        <v>DB100,X1216.0</v>
      </c>
      <c r="Q3001" t="str">
        <f>VLOOKUP('intouch变量（离散）'!$A3001,基本表格!$G:$Q,10,FALSE)</f>
        <v>Yes</v>
      </c>
      <c r="R3001" t="str">
        <f t="shared" si="282"/>
        <v>DB100,X1216.0 2123+P2-M5 3#双螺旋运输机A 电机控制 三角型</v>
      </c>
      <c r="S3001">
        <v>0</v>
      </c>
      <c r="T3001">
        <v>0</v>
      </c>
    </row>
    <row r="3002" spans="1:20">
      <c r="A3002" t="s">
        <v>3158</v>
      </c>
      <c r="B3002" s="11" t="str">
        <f t="shared" si="281"/>
        <v>CHPF</v>
      </c>
      <c r="C3002" s="11" t="str">
        <f>VLOOKUP('intouch变量（离散）'!$A3002,基本表格!$G:$Q,2,FALSE)</f>
        <v>2123+P2-M5 3#双螺旋运输机A 电机控制 星型</v>
      </c>
      <c r="D3002" t="s">
        <v>154</v>
      </c>
      <c r="E3002" t="str">
        <f t="shared" si="277"/>
        <v>No</v>
      </c>
      <c r="F3002" t="str">
        <f t="shared" si="278"/>
        <v>0</v>
      </c>
      <c r="G3002" t="s">
        <v>154</v>
      </c>
      <c r="H3002" t="s">
        <v>155</v>
      </c>
      <c r="I3002" t="str">
        <f t="shared" si="279"/>
        <v/>
      </c>
      <c r="J3002" t="str">
        <f t="shared" si="280"/>
        <v/>
      </c>
      <c r="K3002" t="str">
        <f>VLOOKUP('intouch变量（离散）'!$A3002,基本表格!$G:$Q,9,FALSE)</f>
        <v>None</v>
      </c>
      <c r="L3002">
        <v>1</v>
      </c>
      <c r="M3002" t="s">
        <v>156</v>
      </c>
      <c r="N3002" t="s">
        <v>157</v>
      </c>
      <c r="O3002" t="s">
        <v>158</v>
      </c>
      <c r="P3002" t="str">
        <f>VLOOKUP('intouch变量（离散）'!$A3002,基本表格!$G:$Q,3,FALSE)</f>
        <v>DB100,X1216.1</v>
      </c>
      <c r="Q3002" t="str">
        <f>VLOOKUP('intouch变量（离散）'!$A3002,基本表格!$G:$Q,10,FALSE)</f>
        <v>Yes</v>
      </c>
      <c r="R3002" t="str">
        <f t="shared" si="282"/>
        <v>DB100,X1216.1 2123+P2-M5 3#双螺旋运输机A 电机控制 星型</v>
      </c>
      <c r="S3002">
        <v>0</v>
      </c>
      <c r="T3002">
        <v>0</v>
      </c>
    </row>
    <row r="3003" spans="1:20">
      <c r="A3003" t="s">
        <v>3159</v>
      </c>
      <c r="B3003" s="11" t="str">
        <f t="shared" si="281"/>
        <v>CHPF</v>
      </c>
      <c r="C3003" s="11" t="str">
        <f>VLOOKUP('intouch变量（离散）'!$A3003,基本表格!$G:$Q,2,FALSE)</f>
        <v>2123+P2-M5 3#双螺旋运输机A 电机控制 维修开关</v>
      </c>
      <c r="D3003" t="s">
        <v>154</v>
      </c>
      <c r="E3003" t="str">
        <f t="shared" si="277"/>
        <v>No</v>
      </c>
      <c r="F3003" t="str">
        <f t="shared" si="278"/>
        <v>0</v>
      </c>
      <c r="G3003" t="s">
        <v>154</v>
      </c>
      <c r="H3003" t="s">
        <v>155</v>
      </c>
      <c r="I3003" t="str">
        <f t="shared" si="279"/>
        <v/>
      </c>
      <c r="J3003" t="str">
        <f t="shared" si="280"/>
        <v/>
      </c>
      <c r="K3003" t="str">
        <f>VLOOKUP('intouch变量（离散）'!$A3003,基本表格!$G:$Q,9,FALSE)</f>
        <v>On</v>
      </c>
      <c r="L3003">
        <v>1</v>
      </c>
      <c r="M3003" t="s">
        <v>156</v>
      </c>
      <c r="N3003" t="s">
        <v>157</v>
      </c>
      <c r="O3003" t="s">
        <v>158</v>
      </c>
      <c r="P3003" t="str">
        <f>VLOOKUP('intouch变量（离散）'!$A3003,基本表格!$G:$Q,3,FALSE)</f>
        <v>DB100,X1216.2</v>
      </c>
      <c r="Q3003" t="str">
        <f>VLOOKUP('intouch变量（离散）'!$A3003,基本表格!$G:$Q,10,FALSE)</f>
        <v>Yes</v>
      </c>
      <c r="R3003" t="str">
        <f t="shared" si="282"/>
        <v>DB100,X1216.2 2123+P2-M5 3#双螺旋运输机A 电机控制 维修开关</v>
      </c>
      <c r="S3003">
        <v>0</v>
      </c>
      <c r="T3003">
        <v>0</v>
      </c>
    </row>
    <row r="3004" spans="1:20">
      <c r="A3004" t="s">
        <v>3160</v>
      </c>
      <c r="B3004" s="11" t="str">
        <f t="shared" si="281"/>
        <v>CHPF</v>
      </c>
      <c r="C3004" s="11" t="str">
        <f>VLOOKUP('intouch变量（离散）'!$A3004,基本表格!$G:$Q,2,FALSE)</f>
        <v>2123+P2-M5 3#双螺旋运输机A 电机控制 左跑偏2检测</v>
      </c>
      <c r="D3004" t="s">
        <v>154</v>
      </c>
      <c r="E3004" t="str">
        <f t="shared" si="277"/>
        <v>No</v>
      </c>
      <c r="F3004" t="str">
        <f t="shared" si="278"/>
        <v>0</v>
      </c>
      <c r="G3004" t="s">
        <v>154</v>
      </c>
      <c r="H3004" t="s">
        <v>155</v>
      </c>
      <c r="I3004" t="str">
        <f t="shared" si="279"/>
        <v/>
      </c>
      <c r="J3004" t="str">
        <f t="shared" si="280"/>
        <v/>
      </c>
      <c r="K3004" t="str">
        <f>VLOOKUP('intouch变量（离散）'!$A3004,基本表格!$G:$Q,9,FALSE)</f>
        <v>None</v>
      </c>
      <c r="L3004">
        <v>1</v>
      </c>
      <c r="M3004" t="s">
        <v>156</v>
      </c>
      <c r="N3004" t="s">
        <v>157</v>
      </c>
      <c r="O3004" t="s">
        <v>158</v>
      </c>
      <c r="P3004" t="str">
        <f>VLOOKUP('intouch变量（离散）'!$A3004,基本表格!$G:$Q,3,FALSE)</f>
        <v>DB100,X1216.3</v>
      </c>
      <c r="Q3004" t="str">
        <f>VLOOKUP('intouch变量（离散）'!$A3004,基本表格!$G:$Q,10,FALSE)</f>
        <v>Yes</v>
      </c>
      <c r="R3004" t="str">
        <f t="shared" si="282"/>
        <v>DB100,X1216.3 2123+P2-M5 3#双螺旋运输机A 电机控制 左跑偏2检测</v>
      </c>
      <c r="S3004">
        <v>0</v>
      </c>
      <c r="T3004">
        <v>0</v>
      </c>
    </row>
    <row r="3005" spans="1:20">
      <c r="A3005" t="s">
        <v>3161</v>
      </c>
      <c r="B3005" s="11" t="str">
        <f t="shared" si="281"/>
        <v>CHPF</v>
      </c>
      <c r="C3005" s="11" t="str">
        <f>VLOOKUP('intouch变量（离散）'!$A3005,基本表格!$G:$Q,2,FALSE)</f>
        <v>2123+P2-M5 3#双螺旋运输机A 电机控制 右跑偏2检测</v>
      </c>
      <c r="D3005" t="s">
        <v>154</v>
      </c>
      <c r="E3005" t="str">
        <f t="shared" si="277"/>
        <v>No</v>
      </c>
      <c r="F3005" t="str">
        <f t="shared" si="278"/>
        <v>0</v>
      </c>
      <c r="G3005" t="s">
        <v>154</v>
      </c>
      <c r="H3005" t="s">
        <v>155</v>
      </c>
      <c r="I3005" t="str">
        <f t="shared" si="279"/>
        <v/>
      </c>
      <c r="J3005" t="str">
        <f t="shared" si="280"/>
        <v/>
      </c>
      <c r="K3005" t="str">
        <f>VLOOKUP('intouch变量（离散）'!$A3005,基本表格!$G:$Q,9,FALSE)</f>
        <v>None</v>
      </c>
      <c r="L3005">
        <v>1</v>
      </c>
      <c r="M3005" t="s">
        <v>156</v>
      </c>
      <c r="N3005" t="s">
        <v>157</v>
      </c>
      <c r="O3005" t="s">
        <v>158</v>
      </c>
      <c r="P3005" t="str">
        <f>VLOOKUP('intouch变量（离散）'!$A3005,基本表格!$G:$Q,3,FALSE)</f>
        <v>DB100,X1216.4</v>
      </c>
      <c r="Q3005" t="str">
        <f>VLOOKUP('intouch变量（离散）'!$A3005,基本表格!$G:$Q,10,FALSE)</f>
        <v>Yes</v>
      </c>
      <c r="R3005" t="str">
        <f t="shared" si="282"/>
        <v>DB100,X1216.4 2123+P2-M5 3#双螺旋运输机A 电机控制 右跑偏2检测</v>
      </c>
      <c r="S3005">
        <v>0</v>
      </c>
      <c r="T3005">
        <v>0</v>
      </c>
    </row>
    <row r="3006" spans="1:20">
      <c r="A3006" t="s">
        <v>3162</v>
      </c>
      <c r="B3006" s="11" t="str">
        <f t="shared" si="281"/>
        <v>CHPF</v>
      </c>
      <c r="C3006" s="11" t="str">
        <f>VLOOKUP('intouch变量（离散）'!$A3006,基本表格!$G:$Q,2,FALSE)</f>
        <v>2123+P2-M5 3#双螺旋运输机A 给定频率 上限保护使能</v>
      </c>
      <c r="D3006" t="s">
        <v>154</v>
      </c>
      <c r="E3006" t="str">
        <f t="shared" si="277"/>
        <v>Yes</v>
      </c>
      <c r="F3006" t="str">
        <f t="shared" si="278"/>
        <v>900</v>
      </c>
      <c r="G3006" t="s">
        <v>154</v>
      </c>
      <c r="H3006" t="s">
        <v>155</v>
      </c>
      <c r="I3006" t="str">
        <f t="shared" si="279"/>
        <v>禁用</v>
      </c>
      <c r="J3006" t="str">
        <f t="shared" si="280"/>
        <v>启用</v>
      </c>
      <c r="K3006" t="str">
        <f>VLOOKUP('intouch变量（离散）'!$A3006,基本表格!$G:$Q,9,FALSE)</f>
        <v>None</v>
      </c>
      <c r="L3006">
        <v>1</v>
      </c>
      <c r="M3006" t="s">
        <v>156</v>
      </c>
      <c r="N3006" t="s">
        <v>157</v>
      </c>
      <c r="O3006" t="s">
        <v>158</v>
      </c>
      <c r="P3006" t="str">
        <f>VLOOKUP('intouch变量（离散）'!$A3006,基本表格!$G:$Q,3,FALSE)</f>
        <v>DB100,X1250.3</v>
      </c>
      <c r="Q3006" t="str">
        <f>VLOOKUP('intouch变量（离散）'!$A3006,基本表格!$G:$Q,10,FALSE)</f>
        <v>No</v>
      </c>
      <c r="R3006" t="str">
        <f t="shared" si="282"/>
        <v>DB100,X1250.3 2123+P2-M5 3#双螺旋运输机A 给定频率 上限保护使能</v>
      </c>
      <c r="S3006">
        <v>0</v>
      </c>
      <c r="T3006">
        <v>0</v>
      </c>
    </row>
    <row r="3007" spans="1:20">
      <c r="A3007" t="s">
        <v>3163</v>
      </c>
      <c r="B3007" s="11" t="str">
        <f t="shared" si="281"/>
        <v>CHPF</v>
      </c>
      <c r="C3007" s="11" t="str">
        <f>VLOOKUP('intouch变量（离散）'!$A3007,基本表格!$G:$Q,2,FALSE)</f>
        <v>2123+P2-M5 3#双螺旋运输机A 给定频率 下限保护使能</v>
      </c>
      <c r="D3007" t="s">
        <v>154</v>
      </c>
      <c r="E3007" t="str">
        <f t="shared" si="277"/>
        <v>Yes</v>
      </c>
      <c r="F3007" t="str">
        <f t="shared" si="278"/>
        <v>900</v>
      </c>
      <c r="G3007" t="s">
        <v>154</v>
      </c>
      <c r="H3007" t="s">
        <v>155</v>
      </c>
      <c r="I3007" t="str">
        <f t="shared" si="279"/>
        <v>禁用</v>
      </c>
      <c r="J3007" t="str">
        <f t="shared" si="280"/>
        <v>启用</v>
      </c>
      <c r="K3007" t="str">
        <f>VLOOKUP('intouch变量（离散）'!$A3007,基本表格!$G:$Q,9,FALSE)</f>
        <v>None</v>
      </c>
      <c r="L3007">
        <v>1</v>
      </c>
      <c r="M3007" t="s">
        <v>156</v>
      </c>
      <c r="N3007" t="s">
        <v>157</v>
      </c>
      <c r="O3007" t="s">
        <v>158</v>
      </c>
      <c r="P3007" t="str">
        <f>VLOOKUP('intouch变量（离散）'!$A3007,基本表格!$G:$Q,3,FALSE)</f>
        <v>DB100,X1250.4</v>
      </c>
      <c r="Q3007" t="str">
        <f>VLOOKUP('intouch变量（离散）'!$A3007,基本表格!$G:$Q,10,FALSE)</f>
        <v>No</v>
      </c>
      <c r="R3007" t="str">
        <f t="shared" si="282"/>
        <v>DB100,X1250.4 2123+P2-M5 3#双螺旋运输机A 给定频率 下限保护使能</v>
      </c>
      <c r="S3007">
        <v>0</v>
      </c>
      <c r="T3007">
        <v>0</v>
      </c>
    </row>
    <row r="3008" spans="1:20">
      <c r="A3008" t="s">
        <v>3164</v>
      </c>
      <c r="B3008" s="11" t="str">
        <f t="shared" si="281"/>
        <v>CHPF</v>
      </c>
      <c r="C3008" s="11" t="str">
        <f>VLOOKUP('intouch变量（离散）'!$A3008,基本表格!$G:$Q,2,FALSE)</f>
        <v>2123+P2-M5 3#双螺旋运输机A 给定频率 上限报警</v>
      </c>
      <c r="D3008" t="s">
        <v>154</v>
      </c>
      <c r="E3008" t="str">
        <f t="shared" si="277"/>
        <v>No</v>
      </c>
      <c r="F3008" t="str">
        <f t="shared" si="278"/>
        <v>0</v>
      </c>
      <c r="G3008" t="s">
        <v>154</v>
      </c>
      <c r="H3008" t="s">
        <v>155</v>
      </c>
      <c r="I3008" t="str">
        <f t="shared" si="279"/>
        <v/>
      </c>
      <c r="J3008" t="str">
        <f t="shared" si="280"/>
        <v/>
      </c>
      <c r="K3008" t="str">
        <f>VLOOKUP('intouch变量（离散）'!$A3008,基本表格!$G:$Q,9,FALSE)</f>
        <v>None</v>
      </c>
      <c r="L3008">
        <v>1</v>
      </c>
      <c r="M3008" t="s">
        <v>156</v>
      </c>
      <c r="N3008" t="s">
        <v>157</v>
      </c>
      <c r="O3008" t="s">
        <v>158</v>
      </c>
      <c r="P3008" t="str">
        <f>VLOOKUP('intouch变量（离散）'!$A3008,基本表格!$G:$Q,3,FALSE)</f>
        <v>DB100,X1250.5</v>
      </c>
      <c r="Q3008" t="str">
        <f>VLOOKUP('intouch变量（离散）'!$A3008,基本表格!$G:$Q,10,FALSE)</f>
        <v>Yes</v>
      </c>
      <c r="R3008" t="str">
        <f t="shared" si="282"/>
        <v>DB100,X1250.5 2123+P2-M5 3#双螺旋运输机A 给定频率 上限报警</v>
      </c>
      <c r="S3008">
        <v>0</v>
      </c>
      <c r="T3008">
        <v>0</v>
      </c>
    </row>
    <row r="3009" spans="1:20">
      <c r="A3009" t="s">
        <v>3165</v>
      </c>
      <c r="B3009" s="11" t="str">
        <f t="shared" si="281"/>
        <v>CHPF</v>
      </c>
      <c r="C3009" s="11" t="str">
        <f>VLOOKUP('intouch变量（离散）'!$A3009,基本表格!$G:$Q,2,FALSE)</f>
        <v>2123+P2-M5 3#双螺旋运输机A 给定频率 下限报警</v>
      </c>
      <c r="D3009" t="s">
        <v>154</v>
      </c>
      <c r="E3009" t="str">
        <f t="shared" si="277"/>
        <v>No</v>
      </c>
      <c r="F3009" t="str">
        <f t="shared" si="278"/>
        <v>0</v>
      </c>
      <c r="G3009" t="s">
        <v>154</v>
      </c>
      <c r="H3009" t="s">
        <v>155</v>
      </c>
      <c r="I3009" t="str">
        <f t="shared" si="279"/>
        <v/>
      </c>
      <c r="J3009" t="str">
        <f t="shared" si="280"/>
        <v/>
      </c>
      <c r="K3009" t="str">
        <f>VLOOKUP('intouch变量（离散）'!$A3009,基本表格!$G:$Q,9,FALSE)</f>
        <v>None</v>
      </c>
      <c r="L3009">
        <v>1</v>
      </c>
      <c r="M3009" t="s">
        <v>156</v>
      </c>
      <c r="N3009" t="s">
        <v>157</v>
      </c>
      <c r="O3009" t="s">
        <v>158</v>
      </c>
      <c r="P3009" t="str">
        <f>VLOOKUP('intouch变量（离散）'!$A3009,基本表格!$G:$Q,3,FALSE)</f>
        <v>DB100,X1250.6</v>
      </c>
      <c r="Q3009" t="str">
        <f>VLOOKUP('intouch变量（离散）'!$A3009,基本表格!$G:$Q,10,FALSE)</f>
        <v>Yes</v>
      </c>
      <c r="R3009" t="str">
        <f t="shared" si="282"/>
        <v>DB100,X1250.6 2123+P2-M5 3#双螺旋运输机A 给定频率 下限报警</v>
      </c>
      <c r="S3009">
        <v>0</v>
      </c>
      <c r="T3009">
        <v>0</v>
      </c>
    </row>
    <row r="3010" spans="1:20">
      <c r="A3010" t="s">
        <v>3166</v>
      </c>
      <c r="B3010" s="11" t="str">
        <f t="shared" si="281"/>
        <v>CHPF</v>
      </c>
      <c r="C3010" s="11" t="str">
        <f>VLOOKUP('intouch变量（离散）'!$A3010,基本表格!$G:$Q,2,FALSE)</f>
        <v>2123+P2-M5 3#双螺旋运输机A 给定频率 上上限报警</v>
      </c>
      <c r="D3010" t="s">
        <v>154</v>
      </c>
      <c r="E3010" t="str">
        <f t="shared" si="277"/>
        <v>No</v>
      </c>
      <c r="F3010" t="str">
        <f t="shared" si="278"/>
        <v>0</v>
      </c>
      <c r="G3010" t="s">
        <v>154</v>
      </c>
      <c r="H3010" t="s">
        <v>155</v>
      </c>
      <c r="I3010" t="str">
        <f t="shared" si="279"/>
        <v/>
      </c>
      <c r="J3010" t="str">
        <f t="shared" si="280"/>
        <v/>
      </c>
      <c r="K3010" t="str">
        <f>VLOOKUP('intouch变量（离散）'!$A3010,基本表格!$G:$Q,9,FALSE)</f>
        <v>On</v>
      </c>
      <c r="L3010">
        <v>1</v>
      </c>
      <c r="M3010" t="s">
        <v>156</v>
      </c>
      <c r="N3010" t="s">
        <v>157</v>
      </c>
      <c r="O3010" t="s">
        <v>158</v>
      </c>
      <c r="P3010" t="str">
        <f>VLOOKUP('intouch变量（离散）'!$A3010,基本表格!$G:$Q,3,FALSE)</f>
        <v>DB100,X1250.7</v>
      </c>
      <c r="Q3010" t="str">
        <f>VLOOKUP('intouch变量（离散）'!$A3010,基本表格!$G:$Q,10,FALSE)</f>
        <v>Yes</v>
      </c>
      <c r="R3010" t="str">
        <f t="shared" si="282"/>
        <v>DB100,X1250.7 2123+P2-M5 3#双螺旋运输机A 给定频率 上上限报警</v>
      </c>
      <c r="S3010">
        <v>0</v>
      </c>
      <c r="T3010">
        <v>0</v>
      </c>
    </row>
    <row r="3011" spans="1:20">
      <c r="A3011" t="s">
        <v>3167</v>
      </c>
      <c r="B3011" s="11" t="str">
        <f t="shared" si="281"/>
        <v>CHPF</v>
      </c>
      <c r="C3011" s="11" t="str">
        <f>VLOOKUP('intouch变量（离散）'!$A3011,基本表格!$G:$Q,2,FALSE)</f>
        <v>2123+P2-M5 3#双螺旋运输机A 给定频率 下下限报警</v>
      </c>
      <c r="D3011" t="s">
        <v>154</v>
      </c>
      <c r="E3011" t="str">
        <f t="shared" ref="E3011:E3074" si="283">IF(RIGHT($A3011,2)="EN","Yes","No")</f>
        <v>No</v>
      </c>
      <c r="F3011" t="str">
        <f t="shared" ref="F3011:F3074" si="284">IF(RIGHT($A3011,2)="EN","900","0")</f>
        <v>0</v>
      </c>
      <c r="G3011" t="s">
        <v>154</v>
      </c>
      <c r="H3011" t="s">
        <v>155</v>
      </c>
      <c r="I3011" t="str">
        <f t="shared" ref="I3011:I3074" si="285">IF(RIGHT($A3011,2)="EN","禁用","")</f>
        <v/>
      </c>
      <c r="J3011" t="str">
        <f t="shared" ref="J3011:J3074" si="286">IF(RIGHT($A3011,2)="EN","启用","")</f>
        <v/>
      </c>
      <c r="K3011" t="str">
        <f>VLOOKUP('intouch变量（离散）'!$A3011,基本表格!$G:$Q,9,FALSE)</f>
        <v>On</v>
      </c>
      <c r="L3011">
        <v>1</v>
      </c>
      <c r="M3011" t="s">
        <v>156</v>
      </c>
      <c r="N3011" t="s">
        <v>157</v>
      </c>
      <c r="O3011" t="s">
        <v>158</v>
      </c>
      <c r="P3011" t="str">
        <f>VLOOKUP('intouch变量（离散）'!$A3011,基本表格!$G:$Q,3,FALSE)</f>
        <v>DB100,X1251.0</v>
      </c>
      <c r="Q3011" t="str">
        <f>VLOOKUP('intouch变量（离散）'!$A3011,基本表格!$G:$Q,10,FALSE)</f>
        <v>Yes</v>
      </c>
      <c r="R3011" t="str">
        <f t="shared" si="282"/>
        <v>DB100,X1251.0 2123+P2-M5 3#双螺旋运输机A 给定频率 下下限报警</v>
      </c>
      <c r="S3011">
        <v>0</v>
      </c>
      <c r="T3011">
        <v>0</v>
      </c>
    </row>
    <row r="3012" spans="1:20">
      <c r="A3012" t="s">
        <v>3168</v>
      </c>
      <c r="B3012" s="11" t="str">
        <f t="shared" si="281"/>
        <v>CHPF</v>
      </c>
      <c r="C3012" s="11" t="str">
        <f>VLOOKUP('intouch变量（离散）'!$A3012,基本表格!$G:$Q,2,FALSE)</f>
        <v>2123+P2-M5 3#双螺旋运输机A 给定频率 极限报警</v>
      </c>
      <c r="D3012" t="s">
        <v>154</v>
      </c>
      <c r="E3012" t="str">
        <f t="shared" si="283"/>
        <v>No</v>
      </c>
      <c r="F3012" t="str">
        <f t="shared" si="284"/>
        <v>0</v>
      </c>
      <c r="G3012" t="s">
        <v>154</v>
      </c>
      <c r="H3012" t="s">
        <v>155</v>
      </c>
      <c r="I3012" t="str">
        <f t="shared" si="285"/>
        <v/>
      </c>
      <c r="J3012" t="str">
        <f t="shared" si="286"/>
        <v/>
      </c>
      <c r="K3012" t="str">
        <f>VLOOKUP('intouch变量（离散）'!$A3012,基本表格!$G:$Q,9,FALSE)</f>
        <v>On</v>
      </c>
      <c r="L3012">
        <v>1</v>
      </c>
      <c r="M3012" t="s">
        <v>156</v>
      </c>
      <c r="N3012" t="s">
        <v>157</v>
      </c>
      <c r="O3012" t="s">
        <v>158</v>
      </c>
      <c r="P3012" t="str">
        <f>VLOOKUP('intouch变量（离散）'!$A3012,基本表格!$G:$Q,3,FALSE)</f>
        <v>DB100,X1251.1</v>
      </c>
      <c r="Q3012" t="str">
        <f>VLOOKUP('intouch变量（离散）'!$A3012,基本表格!$G:$Q,10,FALSE)</f>
        <v>Yes</v>
      </c>
      <c r="R3012" t="str">
        <f t="shared" si="282"/>
        <v>DB100,X1251.1 2123+P2-M5 3#双螺旋运输机A 给定频率 极限报警</v>
      </c>
      <c r="S3012">
        <v>0</v>
      </c>
      <c r="T3012">
        <v>0</v>
      </c>
    </row>
    <row r="3013" spans="1:20">
      <c r="A3013" t="s">
        <v>3169</v>
      </c>
      <c r="B3013" s="11" t="str">
        <f t="shared" ref="B3013:B3076" si="287">LEFT(A3013,4)</f>
        <v>CHPF</v>
      </c>
      <c r="C3013" s="11" t="str">
        <f>VLOOKUP('intouch变量（离散）'!$A3013,基本表格!$G:$Q,2,FALSE)</f>
        <v>2123+P2-M5 3#双螺旋运输机A 给定频率 传感器断线报警</v>
      </c>
      <c r="D3013" t="s">
        <v>154</v>
      </c>
      <c r="E3013" t="str">
        <f t="shared" si="283"/>
        <v>No</v>
      </c>
      <c r="F3013" t="str">
        <f t="shared" si="284"/>
        <v>0</v>
      </c>
      <c r="G3013" t="s">
        <v>154</v>
      </c>
      <c r="H3013" t="s">
        <v>155</v>
      </c>
      <c r="I3013" t="str">
        <f t="shared" si="285"/>
        <v/>
      </c>
      <c r="J3013" t="str">
        <f t="shared" si="286"/>
        <v/>
      </c>
      <c r="K3013" t="str">
        <f>VLOOKUP('intouch变量（离散）'!$A3013,基本表格!$G:$Q,9,FALSE)</f>
        <v>On</v>
      </c>
      <c r="L3013">
        <v>1</v>
      </c>
      <c r="M3013" t="s">
        <v>156</v>
      </c>
      <c r="N3013" t="s">
        <v>157</v>
      </c>
      <c r="O3013" t="s">
        <v>158</v>
      </c>
      <c r="P3013" t="str">
        <f>VLOOKUP('intouch变量（离散）'!$A3013,基本表格!$G:$Q,3,FALSE)</f>
        <v>DB100,X1251.2</v>
      </c>
      <c r="Q3013" t="str">
        <f>VLOOKUP('intouch变量（离散）'!$A3013,基本表格!$G:$Q,10,FALSE)</f>
        <v>Yes</v>
      </c>
      <c r="R3013" t="str">
        <f t="shared" ref="R3013:R3076" si="288">P3013&amp;" "&amp;C3013</f>
        <v>DB100,X1251.2 2123+P2-M5 3#双螺旋运输机A 给定频率 传感器断线报警</v>
      </c>
      <c r="S3013">
        <v>0</v>
      </c>
      <c r="T3013">
        <v>0</v>
      </c>
    </row>
    <row r="3014" spans="1:20">
      <c r="A3014" t="s">
        <v>3170</v>
      </c>
      <c r="B3014" s="11" t="str">
        <f t="shared" si="287"/>
        <v>CHPF</v>
      </c>
      <c r="C3014" s="11" t="str">
        <f>VLOOKUP('intouch变量（离散）'!$A3014,基本表格!$G:$Q,2,FALSE)</f>
        <v>2123+P2-M5 3#双螺旋运输机A 反馈频率 上限保护使能</v>
      </c>
      <c r="D3014" t="s">
        <v>154</v>
      </c>
      <c r="E3014" t="str">
        <f t="shared" si="283"/>
        <v>Yes</v>
      </c>
      <c r="F3014" t="str">
        <f t="shared" si="284"/>
        <v>900</v>
      </c>
      <c r="G3014" t="s">
        <v>154</v>
      </c>
      <c r="H3014" t="s">
        <v>155</v>
      </c>
      <c r="I3014" t="str">
        <f t="shared" si="285"/>
        <v>禁用</v>
      </c>
      <c r="J3014" t="str">
        <f t="shared" si="286"/>
        <v>启用</v>
      </c>
      <c r="K3014" t="str">
        <f>VLOOKUP('intouch变量（离散）'!$A3014,基本表格!$G:$Q,9,FALSE)</f>
        <v>None</v>
      </c>
      <c r="L3014">
        <v>1</v>
      </c>
      <c r="M3014" t="s">
        <v>156</v>
      </c>
      <c r="N3014" t="s">
        <v>157</v>
      </c>
      <c r="O3014" t="s">
        <v>158</v>
      </c>
      <c r="P3014" t="str">
        <f>VLOOKUP('intouch变量（离散）'!$A3014,基本表格!$G:$Q,3,FALSE)</f>
        <v>DB100,X1300.3</v>
      </c>
      <c r="Q3014" t="str">
        <f>VLOOKUP('intouch变量（离散）'!$A3014,基本表格!$G:$Q,10,FALSE)</f>
        <v>No</v>
      </c>
      <c r="R3014" t="str">
        <f t="shared" si="288"/>
        <v>DB100,X1300.3 2123+P2-M5 3#双螺旋运输机A 反馈频率 上限保护使能</v>
      </c>
      <c r="S3014">
        <v>0</v>
      </c>
      <c r="T3014">
        <v>0</v>
      </c>
    </row>
    <row r="3015" spans="1:20">
      <c r="A3015" t="s">
        <v>3171</v>
      </c>
      <c r="B3015" s="11" t="str">
        <f t="shared" si="287"/>
        <v>CHPF</v>
      </c>
      <c r="C3015" s="11" t="str">
        <f>VLOOKUP('intouch变量（离散）'!$A3015,基本表格!$G:$Q,2,FALSE)</f>
        <v>2123+P2-M5 3#双螺旋运输机A 反馈频率 下限保护使能</v>
      </c>
      <c r="D3015" t="s">
        <v>154</v>
      </c>
      <c r="E3015" t="str">
        <f t="shared" si="283"/>
        <v>Yes</v>
      </c>
      <c r="F3015" t="str">
        <f t="shared" si="284"/>
        <v>900</v>
      </c>
      <c r="G3015" t="s">
        <v>154</v>
      </c>
      <c r="H3015" t="s">
        <v>155</v>
      </c>
      <c r="I3015" t="str">
        <f t="shared" si="285"/>
        <v>禁用</v>
      </c>
      <c r="J3015" t="str">
        <f t="shared" si="286"/>
        <v>启用</v>
      </c>
      <c r="K3015" t="str">
        <f>VLOOKUP('intouch变量（离散）'!$A3015,基本表格!$G:$Q,9,FALSE)</f>
        <v>None</v>
      </c>
      <c r="L3015">
        <v>1</v>
      </c>
      <c r="M3015" t="s">
        <v>156</v>
      </c>
      <c r="N3015" t="s">
        <v>157</v>
      </c>
      <c r="O3015" t="s">
        <v>158</v>
      </c>
      <c r="P3015" t="str">
        <f>VLOOKUP('intouch变量（离散）'!$A3015,基本表格!$G:$Q,3,FALSE)</f>
        <v>DB100,X1300.4</v>
      </c>
      <c r="Q3015" t="str">
        <f>VLOOKUP('intouch变量（离散）'!$A3015,基本表格!$G:$Q,10,FALSE)</f>
        <v>No</v>
      </c>
      <c r="R3015" t="str">
        <f t="shared" si="288"/>
        <v>DB100,X1300.4 2123+P2-M5 3#双螺旋运输机A 反馈频率 下限保护使能</v>
      </c>
      <c r="S3015">
        <v>0</v>
      </c>
      <c r="T3015">
        <v>0</v>
      </c>
    </row>
    <row r="3016" spans="1:20">
      <c r="A3016" t="s">
        <v>3172</v>
      </c>
      <c r="B3016" s="11" t="str">
        <f t="shared" si="287"/>
        <v>CHPF</v>
      </c>
      <c r="C3016" s="11" t="str">
        <f>VLOOKUP('intouch变量（离散）'!$A3016,基本表格!$G:$Q,2,FALSE)</f>
        <v>2123+P2-M5 3#双螺旋运输机A 反馈频率 上限报警</v>
      </c>
      <c r="D3016" t="s">
        <v>154</v>
      </c>
      <c r="E3016" t="str">
        <f t="shared" si="283"/>
        <v>No</v>
      </c>
      <c r="F3016" t="str">
        <f t="shared" si="284"/>
        <v>0</v>
      </c>
      <c r="G3016" t="s">
        <v>154</v>
      </c>
      <c r="H3016" t="s">
        <v>155</v>
      </c>
      <c r="I3016" t="str">
        <f t="shared" si="285"/>
        <v/>
      </c>
      <c r="J3016" t="str">
        <f t="shared" si="286"/>
        <v/>
      </c>
      <c r="K3016" t="str">
        <f>VLOOKUP('intouch变量（离散）'!$A3016,基本表格!$G:$Q,9,FALSE)</f>
        <v>None</v>
      </c>
      <c r="L3016">
        <v>1</v>
      </c>
      <c r="M3016" t="s">
        <v>156</v>
      </c>
      <c r="N3016" t="s">
        <v>157</v>
      </c>
      <c r="O3016" t="s">
        <v>158</v>
      </c>
      <c r="P3016" t="str">
        <f>VLOOKUP('intouch变量（离散）'!$A3016,基本表格!$G:$Q,3,FALSE)</f>
        <v>DB100,X1300.5</v>
      </c>
      <c r="Q3016" t="str">
        <f>VLOOKUP('intouch变量（离散）'!$A3016,基本表格!$G:$Q,10,FALSE)</f>
        <v>Yes</v>
      </c>
      <c r="R3016" t="str">
        <f t="shared" si="288"/>
        <v>DB100,X1300.5 2123+P2-M5 3#双螺旋运输机A 反馈频率 上限报警</v>
      </c>
      <c r="S3016">
        <v>0</v>
      </c>
      <c r="T3016">
        <v>0</v>
      </c>
    </row>
    <row r="3017" spans="1:20">
      <c r="A3017" t="s">
        <v>3173</v>
      </c>
      <c r="B3017" s="11" t="str">
        <f t="shared" si="287"/>
        <v>CHPF</v>
      </c>
      <c r="C3017" s="11" t="str">
        <f>VLOOKUP('intouch变量（离散）'!$A3017,基本表格!$G:$Q,2,FALSE)</f>
        <v>2123+P2-M5 3#双螺旋运输机A 反馈频率 下限报警</v>
      </c>
      <c r="D3017" t="s">
        <v>154</v>
      </c>
      <c r="E3017" t="str">
        <f t="shared" si="283"/>
        <v>No</v>
      </c>
      <c r="F3017" t="str">
        <f t="shared" si="284"/>
        <v>0</v>
      </c>
      <c r="G3017" t="s">
        <v>154</v>
      </c>
      <c r="H3017" t="s">
        <v>155</v>
      </c>
      <c r="I3017" t="str">
        <f t="shared" si="285"/>
        <v/>
      </c>
      <c r="J3017" t="str">
        <f t="shared" si="286"/>
        <v/>
      </c>
      <c r="K3017" t="str">
        <f>VLOOKUP('intouch变量（离散）'!$A3017,基本表格!$G:$Q,9,FALSE)</f>
        <v>None</v>
      </c>
      <c r="L3017">
        <v>1</v>
      </c>
      <c r="M3017" t="s">
        <v>156</v>
      </c>
      <c r="N3017" t="s">
        <v>157</v>
      </c>
      <c r="O3017" t="s">
        <v>158</v>
      </c>
      <c r="P3017" t="str">
        <f>VLOOKUP('intouch变量（离散）'!$A3017,基本表格!$G:$Q,3,FALSE)</f>
        <v>DB100,X1300.6</v>
      </c>
      <c r="Q3017" t="str">
        <f>VLOOKUP('intouch变量（离散）'!$A3017,基本表格!$G:$Q,10,FALSE)</f>
        <v>Yes</v>
      </c>
      <c r="R3017" t="str">
        <f t="shared" si="288"/>
        <v>DB100,X1300.6 2123+P2-M5 3#双螺旋运输机A 反馈频率 下限报警</v>
      </c>
      <c r="S3017">
        <v>0</v>
      </c>
      <c r="T3017">
        <v>0</v>
      </c>
    </row>
    <row r="3018" spans="1:20">
      <c r="A3018" t="s">
        <v>3174</v>
      </c>
      <c r="B3018" s="11" t="str">
        <f t="shared" si="287"/>
        <v>CHPF</v>
      </c>
      <c r="C3018" s="11" t="str">
        <f>VLOOKUP('intouch变量（离散）'!$A3018,基本表格!$G:$Q,2,FALSE)</f>
        <v>2123+P2-M5 3#双螺旋运输机A 反馈频率 上上限报警</v>
      </c>
      <c r="D3018" t="s">
        <v>154</v>
      </c>
      <c r="E3018" t="str">
        <f t="shared" si="283"/>
        <v>No</v>
      </c>
      <c r="F3018" t="str">
        <f t="shared" si="284"/>
        <v>0</v>
      </c>
      <c r="G3018" t="s">
        <v>154</v>
      </c>
      <c r="H3018" t="s">
        <v>155</v>
      </c>
      <c r="I3018" t="str">
        <f t="shared" si="285"/>
        <v/>
      </c>
      <c r="J3018" t="str">
        <f t="shared" si="286"/>
        <v/>
      </c>
      <c r="K3018" t="str">
        <f>VLOOKUP('intouch变量（离散）'!$A3018,基本表格!$G:$Q,9,FALSE)</f>
        <v>On</v>
      </c>
      <c r="L3018">
        <v>1</v>
      </c>
      <c r="M3018" t="s">
        <v>156</v>
      </c>
      <c r="N3018" t="s">
        <v>157</v>
      </c>
      <c r="O3018" t="s">
        <v>158</v>
      </c>
      <c r="P3018" t="str">
        <f>VLOOKUP('intouch变量（离散）'!$A3018,基本表格!$G:$Q,3,FALSE)</f>
        <v>DB100,X1300.7</v>
      </c>
      <c r="Q3018" t="str">
        <f>VLOOKUP('intouch变量（离散）'!$A3018,基本表格!$G:$Q,10,FALSE)</f>
        <v>Yes</v>
      </c>
      <c r="R3018" t="str">
        <f t="shared" si="288"/>
        <v>DB100,X1300.7 2123+P2-M5 3#双螺旋运输机A 反馈频率 上上限报警</v>
      </c>
      <c r="S3018">
        <v>0</v>
      </c>
      <c r="T3018">
        <v>0</v>
      </c>
    </row>
    <row r="3019" spans="1:20">
      <c r="A3019" t="s">
        <v>3175</v>
      </c>
      <c r="B3019" s="11" t="str">
        <f t="shared" si="287"/>
        <v>CHPF</v>
      </c>
      <c r="C3019" s="11" t="str">
        <f>VLOOKUP('intouch变量（离散）'!$A3019,基本表格!$G:$Q,2,FALSE)</f>
        <v>2123+P2-M5 3#双螺旋运输机A 反馈频率 下下限报警</v>
      </c>
      <c r="D3019" t="s">
        <v>154</v>
      </c>
      <c r="E3019" t="str">
        <f t="shared" si="283"/>
        <v>No</v>
      </c>
      <c r="F3019" t="str">
        <f t="shared" si="284"/>
        <v>0</v>
      </c>
      <c r="G3019" t="s">
        <v>154</v>
      </c>
      <c r="H3019" t="s">
        <v>155</v>
      </c>
      <c r="I3019" t="str">
        <f t="shared" si="285"/>
        <v/>
      </c>
      <c r="J3019" t="str">
        <f t="shared" si="286"/>
        <v/>
      </c>
      <c r="K3019" t="str">
        <f>VLOOKUP('intouch变量（离散）'!$A3019,基本表格!$G:$Q,9,FALSE)</f>
        <v>On</v>
      </c>
      <c r="L3019">
        <v>1</v>
      </c>
      <c r="M3019" t="s">
        <v>156</v>
      </c>
      <c r="N3019" t="s">
        <v>157</v>
      </c>
      <c r="O3019" t="s">
        <v>158</v>
      </c>
      <c r="P3019" t="str">
        <f>VLOOKUP('intouch变量（离散）'!$A3019,基本表格!$G:$Q,3,FALSE)</f>
        <v>DB100,X1301.0</v>
      </c>
      <c r="Q3019" t="str">
        <f>VLOOKUP('intouch变量（离散）'!$A3019,基本表格!$G:$Q,10,FALSE)</f>
        <v>Yes</v>
      </c>
      <c r="R3019" t="str">
        <f t="shared" si="288"/>
        <v>DB100,X1301.0 2123+P2-M5 3#双螺旋运输机A 反馈频率 下下限报警</v>
      </c>
      <c r="S3019">
        <v>0</v>
      </c>
      <c r="T3019">
        <v>0</v>
      </c>
    </row>
    <row r="3020" spans="1:20">
      <c r="A3020" t="s">
        <v>3176</v>
      </c>
      <c r="B3020" s="11" t="str">
        <f t="shared" si="287"/>
        <v>CHPF</v>
      </c>
      <c r="C3020" s="11" t="str">
        <f>VLOOKUP('intouch变量（离散）'!$A3020,基本表格!$G:$Q,2,FALSE)</f>
        <v>2123+P2-M5 3#双螺旋运输机A 反馈频率 极限报警</v>
      </c>
      <c r="D3020" t="s">
        <v>154</v>
      </c>
      <c r="E3020" t="str">
        <f t="shared" si="283"/>
        <v>No</v>
      </c>
      <c r="F3020" t="str">
        <f t="shared" si="284"/>
        <v>0</v>
      </c>
      <c r="G3020" t="s">
        <v>154</v>
      </c>
      <c r="H3020" t="s">
        <v>155</v>
      </c>
      <c r="I3020" t="str">
        <f t="shared" si="285"/>
        <v/>
      </c>
      <c r="J3020" t="str">
        <f t="shared" si="286"/>
        <v/>
      </c>
      <c r="K3020" t="str">
        <f>VLOOKUP('intouch变量（离散）'!$A3020,基本表格!$G:$Q,9,FALSE)</f>
        <v>On</v>
      </c>
      <c r="L3020">
        <v>1</v>
      </c>
      <c r="M3020" t="s">
        <v>156</v>
      </c>
      <c r="N3020" t="s">
        <v>157</v>
      </c>
      <c r="O3020" t="s">
        <v>158</v>
      </c>
      <c r="P3020" t="str">
        <f>VLOOKUP('intouch变量（离散）'!$A3020,基本表格!$G:$Q,3,FALSE)</f>
        <v>DB100,X1301.1</v>
      </c>
      <c r="Q3020" t="str">
        <f>VLOOKUP('intouch变量（离散）'!$A3020,基本表格!$G:$Q,10,FALSE)</f>
        <v>Yes</v>
      </c>
      <c r="R3020" t="str">
        <f t="shared" si="288"/>
        <v>DB100,X1301.1 2123+P2-M5 3#双螺旋运输机A 反馈频率 极限报警</v>
      </c>
      <c r="S3020">
        <v>0</v>
      </c>
      <c r="T3020">
        <v>0</v>
      </c>
    </row>
    <row r="3021" spans="1:20">
      <c r="A3021" t="s">
        <v>3177</v>
      </c>
      <c r="B3021" s="11" t="str">
        <f t="shared" si="287"/>
        <v>CHPF</v>
      </c>
      <c r="C3021" s="11" t="str">
        <f>VLOOKUP('intouch变量（离散）'!$A3021,基本表格!$G:$Q,2,FALSE)</f>
        <v>2123+P2-M5 3#双螺旋运输机A 反馈频率 传感器断线报警</v>
      </c>
      <c r="D3021" t="s">
        <v>154</v>
      </c>
      <c r="E3021" t="str">
        <f t="shared" si="283"/>
        <v>No</v>
      </c>
      <c r="F3021" t="str">
        <f t="shared" si="284"/>
        <v>0</v>
      </c>
      <c r="G3021" t="s">
        <v>154</v>
      </c>
      <c r="H3021" t="s">
        <v>155</v>
      </c>
      <c r="I3021" t="str">
        <f t="shared" si="285"/>
        <v/>
      </c>
      <c r="J3021" t="str">
        <f t="shared" si="286"/>
        <v/>
      </c>
      <c r="K3021" t="str">
        <f>VLOOKUP('intouch变量（离散）'!$A3021,基本表格!$G:$Q,9,FALSE)</f>
        <v>On</v>
      </c>
      <c r="L3021">
        <v>1</v>
      </c>
      <c r="M3021" t="s">
        <v>156</v>
      </c>
      <c r="N3021" t="s">
        <v>157</v>
      </c>
      <c r="O3021" t="s">
        <v>158</v>
      </c>
      <c r="P3021" t="str">
        <f>VLOOKUP('intouch变量（离散）'!$A3021,基本表格!$G:$Q,3,FALSE)</f>
        <v>DB100,X1301.2</v>
      </c>
      <c r="Q3021" t="str">
        <f>VLOOKUP('intouch变量（离散）'!$A3021,基本表格!$G:$Q,10,FALSE)</f>
        <v>Yes</v>
      </c>
      <c r="R3021" t="str">
        <f t="shared" si="288"/>
        <v>DB100,X1301.2 2123+P2-M5 3#双螺旋运输机A 反馈频率 传感器断线报警</v>
      </c>
      <c r="S3021">
        <v>0</v>
      </c>
      <c r="T3021">
        <v>0</v>
      </c>
    </row>
    <row r="3022" spans="1:20">
      <c r="A3022" t="s">
        <v>3178</v>
      </c>
      <c r="B3022" s="11" t="str">
        <f t="shared" si="287"/>
        <v>CHPF</v>
      </c>
      <c r="C3022" s="11" t="str">
        <f>VLOOKUP('intouch变量（离散）'!$A3022,基本表格!$G:$Q,2,FALSE)</f>
        <v>2123+P2-M5 3#双螺旋运输机A 变频器通讯 备妥（不能与正转信号使用同一个）</v>
      </c>
      <c r="D3022" t="s">
        <v>154</v>
      </c>
      <c r="E3022" t="str">
        <f t="shared" si="283"/>
        <v>No</v>
      </c>
      <c r="F3022" t="str">
        <f t="shared" si="284"/>
        <v>0</v>
      </c>
      <c r="G3022" t="s">
        <v>154</v>
      </c>
      <c r="H3022" t="s">
        <v>155</v>
      </c>
      <c r="I3022" t="str">
        <f t="shared" si="285"/>
        <v/>
      </c>
      <c r="J3022" t="str">
        <f t="shared" si="286"/>
        <v/>
      </c>
      <c r="K3022" t="str">
        <f>VLOOKUP('intouch变量（离散）'!$A3022,基本表格!$G:$Q,9,FALSE)</f>
        <v>None</v>
      </c>
      <c r="L3022">
        <v>1</v>
      </c>
      <c r="M3022" t="s">
        <v>156</v>
      </c>
      <c r="N3022" t="s">
        <v>157</v>
      </c>
      <c r="O3022" t="s">
        <v>158</v>
      </c>
      <c r="P3022" t="str">
        <f>VLOOKUP('intouch变量（离散）'!$A3022,基本表格!$G:$Q,3,FALSE)</f>
        <v>DB100,X1350.0</v>
      </c>
      <c r="Q3022" t="str">
        <f>VLOOKUP('intouch变量（离散）'!$A3022,基本表格!$G:$Q,10,FALSE)</f>
        <v>Yes</v>
      </c>
      <c r="R3022" t="str">
        <f t="shared" si="288"/>
        <v>DB100,X1350.0 2123+P2-M5 3#双螺旋运输机A 变频器通讯 备妥（不能与正转信号使用同一个）</v>
      </c>
      <c r="S3022">
        <v>0</v>
      </c>
      <c r="T3022">
        <v>0</v>
      </c>
    </row>
    <row r="3023" spans="1:20">
      <c r="A3023" t="s">
        <v>3179</v>
      </c>
      <c r="B3023" s="11" t="str">
        <f t="shared" si="287"/>
        <v>CHPF</v>
      </c>
      <c r="C3023" s="11" t="str">
        <f>VLOOKUP('intouch变量（离散）'!$A3023,基本表格!$G:$Q,2,FALSE)</f>
        <v>2123+P2-M5 3#双螺旋运输机A 变频器通讯 正转</v>
      </c>
      <c r="D3023" t="s">
        <v>154</v>
      </c>
      <c r="E3023" t="str">
        <f t="shared" si="283"/>
        <v>No</v>
      </c>
      <c r="F3023" t="str">
        <f t="shared" si="284"/>
        <v>0</v>
      </c>
      <c r="G3023" t="s">
        <v>154</v>
      </c>
      <c r="H3023" t="s">
        <v>155</v>
      </c>
      <c r="I3023" t="str">
        <f t="shared" si="285"/>
        <v/>
      </c>
      <c r="J3023" t="str">
        <f t="shared" si="286"/>
        <v/>
      </c>
      <c r="K3023" t="str">
        <f>VLOOKUP('intouch变量（离散）'!$A3023,基本表格!$G:$Q,9,FALSE)</f>
        <v>None</v>
      </c>
      <c r="L3023">
        <v>1</v>
      </c>
      <c r="M3023" t="s">
        <v>156</v>
      </c>
      <c r="N3023" t="s">
        <v>157</v>
      </c>
      <c r="O3023" t="s">
        <v>158</v>
      </c>
      <c r="P3023" t="str">
        <f>VLOOKUP('intouch变量（离散）'!$A3023,基本表格!$G:$Q,3,FALSE)</f>
        <v>DB100,X1350.1</v>
      </c>
      <c r="Q3023" t="str">
        <f>VLOOKUP('intouch变量（离散）'!$A3023,基本表格!$G:$Q,10,FALSE)</f>
        <v>Yes</v>
      </c>
      <c r="R3023" t="str">
        <f t="shared" si="288"/>
        <v>DB100,X1350.1 2123+P2-M5 3#双螺旋运输机A 变频器通讯 正转</v>
      </c>
      <c r="S3023">
        <v>0</v>
      </c>
      <c r="T3023">
        <v>0</v>
      </c>
    </row>
    <row r="3024" spans="1:20">
      <c r="A3024" t="s">
        <v>3180</v>
      </c>
      <c r="B3024" s="11" t="str">
        <f t="shared" si="287"/>
        <v>CHPF</v>
      </c>
      <c r="C3024" s="11" t="str">
        <f>VLOOKUP('intouch变量（离散）'!$A3024,基本表格!$G:$Q,2,FALSE)</f>
        <v>2123+P2-M5 3#双螺旋运输机A 变频器通讯 反转</v>
      </c>
      <c r="D3024" t="s">
        <v>154</v>
      </c>
      <c r="E3024" t="str">
        <f t="shared" si="283"/>
        <v>No</v>
      </c>
      <c r="F3024" t="str">
        <f t="shared" si="284"/>
        <v>0</v>
      </c>
      <c r="G3024" t="s">
        <v>154</v>
      </c>
      <c r="H3024" t="s">
        <v>155</v>
      </c>
      <c r="I3024" t="str">
        <f t="shared" si="285"/>
        <v/>
      </c>
      <c r="J3024" t="str">
        <f t="shared" si="286"/>
        <v/>
      </c>
      <c r="K3024" t="str">
        <f>VLOOKUP('intouch变量（离散）'!$A3024,基本表格!$G:$Q,9,FALSE)</f>
        <v>None</v>
      </c>
      <c r="L3024">
        <v>1</v>
      </c>
      <c r="M3024" t="s">
        <v>156</v>
      </c>
      <c r="N3024" t="s">
        <v>157</v>
      </c>
      <c r="O3024" t="s">
        <v>158</v>
      </c>
      <c r="P3024" t="str">
        <f>VLOOKUP('intouch变量（离散）'!$A3024,基本表格!$G:$Q,3,FALSE)</f>
        <v>DB100,X1350.2</v>
      </c>
      <c r="Q3024" t="str">
        <f>VLOOKUP('intouch变量（离散）'!$A3024,基本表格!$G:$Q,10,FALSE)</f>
        <v>Yes</v>
      </c>
      <c r="R3024" t="str">
        <f t="shared" si="288"/>
        <v>DB100,X1350.2 2123+P2-M5 3#双螺旋运输机A 变频器通讯 反转</v>
      </c>
      <c r="S3024">
        <v>0</v>
      </c>
      <c r="T3024">
        <v>0</v>
      </c>
    </row>
    <row r="3025" spans="1:20">
      <c r="A3025" t="s">
        <v>3181</v>
      </c>
      <c r="B3025" s="11" t="str">
        <f t="shared" si="287"/>
        <v>CHPF</v>
      </c>
      <c r="C3025" s="11" t="str">
        <f>VLOOKUP('intouch变量（离散）'!$A3025,基本表格!$G:$Q,2,FALSE)</f>
        <v>2123+P2-M5 3#双螺旋运输机A 变频器通讯 故障复位</v>
      </c>
      <c r="D3025" t="s">
        <v>154</v>
      </c>
      <c r="E3025" t="str">
        <f t="shared" si="283"/>
        <v>No</v>
      </c>
      <c r="F3025" t="str">
        <f t="shared" si="284"/>
        <v>0</v>
      </c>
      <c r="G3025" t="s">
        <v>154</v>
      </c>
      <c r="H3025" t="s">
        <v>155</v>
      </c>
      <c r="I3025" t="str">
        <f t="shared" si="285"/>
        <v/>
      </c>
      <c r="J3025" t="str">
        <f t="shared" si="286"/>
        <v/>
      </c>
      <c r="K3025" t="str">
        <f>VLOOKUP('intouch变量（离散）'!$A3025,基本表格!$G:$Q,9,FALSE)</f>
        <v>None</v>
      </c>
      <c r="L3025">
        <v>1</v>
      </c>
      <c r="M3025" t="s">
        <v>156</v>
      </c>
      <c r="N3025" t="s">
        <v>157</v>
      </c>
      <c r="O3025" t="s">
        <v>158</v>
      </c>
      <c r="P3025" t="str">
        <f>VLOOKUP('intouch变量（离散）'!$A3025,基本表格!$G:$Q,3,FALSE)</f>
        <v>DB100,X1350.3</v>
      </c>
      <c r="Q3025" t="str">
        <f>VLOOKUP('intouch变量（离散）'!$A3025,基本表格!$G:$Q,10,FALSE)</f>
        <v>No</v>
      </c>
      <c r="R3025" t="str">
        <f t="shared" si="288"/>
        <v>DB100,X1350.3 2123+P2-M5 3#双螺旋运输机A 变频器通讯 故障复位</v>
      </c>
      <c r="S3025">
        <v>0</v>
      </c>
      <c r="T3025">
        <v>0</v>
      </c>
    </row>
    <row r="3026" spans="1:20">
      <c r="A3026" t="s">
        <v>3182</v>
      </c>
      <c r="B3026" s="11" t="str">
        <f t="shared" si="287"/>
        <v>CHPF</v>
      </c>
      <c r="C3026" s="11" t="str">
        <f>VLOOKUP('intouch变量（离散）'!$A3026,基本表格!$G:$Q,2,FALSE)</f>
        <v>2123+P2-M5 3#双螺旋运输机A 变频器通讯 备妥反馈</v>
      </c>
      <c r="D3026" t="s">
        <v>154</v>
      </c>
      <c r="E3026" t="str">
        <f t="shared" si="283"/>
        <v>No</v>
      </c>
      <c r="F3026" t="str">
        <f t="shared" si="284"/>
        <v>0</v>
      </c>
      <c r="G3026" t="s">
        <v>154</v>
      </c>
      <c r="H3026" t="s">
        <v>155</v>
      </c>
      <c r="I3026" t="str">
        <f t="shared" si="285"/>
        <v/>
      </c>
      <c r="J3026" t="str">
        <f t="shared" si="286"/>
        <v/>
      </c>
      <c r="K3026" t="str">
        <f>VLOOKUP('intouch变量（离散）'!$A3026,基本表格!$G:$Q,9,FALSE)</f>
        <v>None</v>
      </c>
      <c r="L3026">
        <v>1</v>
      </c>
      <c r="M3026" t="s">
        <v>156</v>
      </c>
      <c r="N3026" t="s">
        <v>157</v>
      </c>
      <c r="O3026" t="s">
        <v>158</v>
      </c>
      <c r="P3026" t="str">
        <f>VLOOKUP('intouch变量（离散）'!$A3026,基本表格!$G:$Q,3,FALSE)</f>
        <v>DB100,X1350.4</v>
      </c>
      <c r="Q3026" t="str">
        <f>VLOOKUP('intouch变量（离散）'!$A3026,基本表格!$G:$Q,10,FALSE)</f>
        <v>Yes</v>
      </c>
      <c r="R3026" t="str">
        <f t="shared" si="288"/>
        <v>DB100,X1350.4 2123+P2-M5 3#双螺旋运输机A 变频器通讯 备妥反馈</v>
      </c>
      <c r="S3026">
        <v>0</v>
      </c>
      <c r="T3026">
        <v>0</v>
      </c>
    </row>
    <row r="3027" spans="1:20">
      <c r="A3027" t="s">
        <v>3183</v>
      </c>
      <c r="B3027" s="11" t="str">
        <f t="shared" si="287"/>
        <v>CHPF</v>
      </c>
      <c r="C3027" s="11" t="str">
        <f>VLOOKUP('intouch变量（离散）'!$A3027,基本表格!$G:$Q,2,FALSE)</f>
        <v>2123+P2-M5 3#双螺旋运输机A 变频器通讯 正转反馈</v>
      </c>
      <c r="D3027" t="s">
        <v>154</v>
      </c>
      <c r="E3027" t="str">
        <f t="shared" si="283"/>
        <v>No</v>
      </c>
      <c r="F3027" t="str">
        <f t="shared" si="284"/>
        <v>0</v>
      </c>
      <c r="G3027" t="s">
        <v>154</v>
      </c>
      <c r="H3027" t="s">
        <v>155</v>
      </c>
      <c r="I3027" t="str">
        <f t="shared" si="285"/>
        <v/>
      </c>
      <c r="J3027" t="str">
        <f t="shared" si="286"/>
        <v/>
      </c>
      <c r="K3027" t="str">
        <f>VLOOKUP('intouch变量（离散）'!$A3027,基本表格!$G:$Q,9,FALSE)</f>
        <v>None</v>
      </c>
      <c r="L3027">
        <v>1</v>
      </c>
      <c r="M3027" t="s">
        <v>156</v>
      </c>
      <c r="N3027" t="s">
        <v>157</v>
      </c>
      <c r="O3027" t="s">
        <v>158</v>
      </c>
      <c r="P3027" t="str">
        <f>VLOOKUP('intouch变量（离散）'!$A3027,基本表格!$G:$Q,3,FALSE)</f>
        <v>DB100,X1350.5</v>
      </c>
      <c r="Q3027" t="str">
        <f>VLOOKUP('intouch变量（离散）'!$A3027,基本表格!$G:$Q,10,FALSE)</f>
        <v>Yes</v>
      </c>
      <c r="R3027" t="str">
        <f t="shared" si="288"/>
        <v>DB100,X1350.5 2123+P2-M5 3#双螺旋运输机A 变频器通讯 正转反馈</v>
      </c>
      <c r="S3027">
        <v>0</v>
      </c>
      <c r="T3027">
        <v>0</v>
      </c>
    </row>
    <row r="3028" spans="1:20">
      <c r="A3028" t="s">
        <v>3184</v>
      </c>
      <c r="B3028" s="11" t="str">
        <f t="shared" si="287"/>
        <v>CHPF</v>
      </c>
      <c r="C3028" s="11" t="str">
        <f>VLOOKUP('intouch变量（离散）'!$A3028,基本表格!$G:$Q,2,FALSE)</f>
        <v>2123+P2-M5 3#双螺旋运输机A 变频器通讯 反转反馈</v>
      </c>
      <c r="D3028" t="s">
        <v>154</v>
      </c>
      <c r="E3028" t="str">
        <f t="shared" si="283"/>
        <v>No</v>
      </c>
      <c r="F3028" t="str">
        <f t="shared" si="284"/>
        <v>0</v>
      </c>
      <c r="G3028" t="s">
        <v>154</v>
      </c>
      <c r="H3028" t="s">
        <v>155</v>
      </c>
      <c r="I3028" t="str">
        <f t="shared" si="285"/>
        <v/>
      </c>
      <c r="J3028" t="str">
        <f t="shared" si="286"/>
        <v/>
      </c>
      <c r="K3028" t="str">
        <f>VLOOKUP('intouch变量（离散）'!$A3028,基本表格!$G:$Q,9,FALSE)</f>
        <v>None</v>
      </c>
      <c r="L3028">
        <v>1</v>
      </c>
      <c r="M3028" t="s">
        <v>156</v>
      </c>
      <c r="N3028" t="s">
        <v>157</v>
      </c>
      <c r="O3028" t="s">
        <v>158</v>
      </c>
      <c r="P3028" t="str">
        <f>VLOOKUP('intouch变量（离散）'!$A3028,基本表格!$G:$Q,3,FALSE)</f>
        <v>DB100,X1350.6</v>
      </c>
      <c r="Q3028" t="str">
        <f>VLOOKUP('intouch变量（离散）'!$A3028,基本表格!$G:$Q,10,FALSE)</f>
        <v>Yes</v>
      </c>
      <c r="R3028" t="str">
        <f t="shared" si="288"/>
        <v>DB100,X1350.6 2123+P2-M5 3#双螺旋运输机A 变频器通讯 反转反馈</v>
      </c>
      <c r="S3028">
        <v>0</v>
      </c>
      <c r="T3028">
        <v>0</v>
      </c>
    </row>
    <row r="3029" spans="1:20">
      <c r="A3029" t="s">
        <v>3185</v>
      </c>
      <c r="B3029" s="11" t="str">
        <f t="shared" si="287"/>
        <v>CHPF</v>
      </c>
      <c r="C3029" s="11" t="str">
        <f>VLOOKUP('intouch变量（离散）'!$A3029,基本表格!$G:$Q,2,FALSE)</f>
        <v>2123+P2-M5 3#双螺旋运输机A 变频器通讯 变频器备用</v>
      </c>
      <c r="D3029" t="s">
        <v>154</v>
      </c>
      <c r="E3029" t="str">
        <f t="shared" si="283"/>
        <v>No</v>
      </c>
      <c r="F3029" t="str">
        <f t="shared" si="284"/>
        <v>0</v>
      </c>
      <c r="G3029" t="s">
        <v>154</v>
      </c>
      <c r="H3029" t="s">
        <v>155</v>
      </c>
      <c r="I3029" t="str">
        <f t="shared" si="285"/>
        <v/>
      </c>
      <c r="J3029" t="str">
        <f t="shared" si="286"/>
        <v/>
      </c>
      <c r="K3029" t="str">
        <f>VLOOKUP('intouch变量（离散）'!$A3029,基本表格!$G:$Q,9,FALSE)</f>
        <v>None</v>
      </c>
      <c r="L3029">
        <v>1</v>
      </c>
      <c r="M3029" t="s">
        <v>156</v>
      </c>
      <c r="N3029" t="s">
        <v>157</v>
      </c>
      <c r="O3029" t="s">
        <v>158</v>
      </c>
      <c r="P3029" t="str">
        <f>VLOOKUP('intouch变量（离散）'!$A3029,基本表格!$G:$Q,3,FALSE)</f>
        <v>DB100,X1350.7</v>
      </c>
      <c r="Q3029" t="str">
        <f>VLOOKUP('intouch变量（离散）'!$A3029,基本表格!$G:$Q,10,FALSE)</f>
        <v>Yes</v>
      </c>
      <c r="R3029" t="str">
        <f t="shared" si="288"/>
        <v>DB100,X1350.7 2123+P2-M5 3#双螺旋运输机A 变频器通讯 变频器备用</v>
      </c>
      <c r="S3029">
        <v>0</v>
      </c>
      <c r="T3029">
        <v>0</v>
      </c>
    </row>
    <row r="3030" spans="1:20">
      <c r="A3030" t="s">
        <v>3186</v>
      </c>
      <c r="B3030" s="11" t="str">
        <f t="shared" si="287"/>
        <v>CHPF</v>
      </c>
      <c r="C3030" s="11" t="str">
        <f>VLOOKUP('intouch变量（离散）'!$A3030,基本表格!$G:$Q,2,FALSE)</f>
        <v>2123+P2-M5 3#双螺旋运输机A 变频器通讯 变频器报警</v>
      </c>
      <c r="D3030" t="s">
        <v>154</v>
      </c>
      <c r="E3030" t="str">
        <f t="shared" si="283"/>
        <v>No</v>
      </c>
      <c r="F3030" t="str">
        <f t="shared" si="284"/>
        <v>0</v>
      </c>
      <c r="G3030" t="s">
        <v>154</v>
      </c>
      <c r="H3030" t="s">
        <v>155</v>
      </c>
      <c r="I3030" t="str">
        <f t="shared" si="285"/>
        <v/>
      </c>
      <c r="J3030" t="str">
        <f t="shared" si="286"/>
        <v/>
      </c>
      <c r="K3030" t="str">
        <f>VLOOKUP('intouch变量（离散）'!$A3030,基本表格!$G:$Q,9,FALSE)</f>
        <v>On</v>
      </c>
      <c r="L3030">
        <v>1</v>
      </c>
      <c r="M3030" t="s">
        <v>156</v>
      </c>
      <c r="N3030" t="s">
        <v>157</v>
      </c>
      <c r="O3030" t="s">
        <v>158</v>
      </c>
      <c r="P3030" t="str">
        <f>VLOOKUP('intouch变量（离散）'!$A3030,基本表格!$G:$Q,3,FALSE)</f>
        <v>DB100,X1351.0</v>
      </c>
      <c r="Q3030" t="str">
        <f>VLOOKUP('intouch变量（离散）'!$A3030,基本表格!$G:$Q,10,FALSE)</f>
        <v>Yes</v>
      </c>
      <c r="R3030" t="str">
        <f t="shared" si="288"/>
        <v>DB100,X1351.0 2123+P2-M5 3#双螺旋运输机A 变频器通讯 变频器报警</v>
      </c>
      <c r="S3030">
        <v>0</v>
      </c>
      <c r="T3030">
        <v>0</v>
      </c>
    </row>
    <row r="3031" spans="1:20">
      <c r="A3031" t="s">
        <v>3187</v>
      </c>
      <c r="B3031" s="11" t="str">
        <f t="shared" si="287"/>
        <v>CHPF</v>
      </c>
      <c r="C3031" s="11" t="str">
        <f>VLOOKUP('intouch变量（离散）'!$A3031,基本表格!$G:$Q,2,FALSE)</f>
        <v>2123+P2-M5 3#双螺旋运输机A 反馈转速 上限保护使能</v>
      </c>
      <c r="D3031" t="s">
        <v>154</v>
      </c>
      <c r="E3031" t="str">
        <f t="shared" si="283"/>
        <v>Yes</v>
      </c>
      <c r="F3031" t="str">
        <f t="shared" si="284"/>
        <v>900</v>
      </c>
      <c r="G3031" t="s">
        <v>154</v>
      </c>
      <c r="H3031" t="s">
        <v>155</v>
      </c>
      <c r="I3031" t="str">
        <f t="shared" si="285"/>
        <v>禁用</v>
      </c>
      <c r="J3031" t="str">
        <f t="shared" si="286"/>
        <v>启用</v>
      </c>
      <c r="K3031" t="str">
        <f>VLOOKUP('intouch变量（离散）'!$A3031,基本表格!$G:$Q,9,FALSE)</f>
        <v>None</v>
      </c>
      <c r="L3031">
        <v>1</v>
      </c>
      <c r="M3031" t="s">
        <v>156</v>
      </c>
      <c r="N3031" t="s">
        <v>157</v>
      </c>
      <c r="O3031" t="s">
        <v>158</v>
      </c>
      <c r="P3031" t="str">
        <f>VLOOKUP('intouch变量（离散）'!$A3031,基本表格!$G:$Q,3,FALSE)</f>
        <v>DB100,X1400.3</v>
      </c>
      <c r="Q3031" t="str">
        <f>VLOOKUP('intouch变量（离散）'!$A3031,基本表格!$G:$Q,10,FALSE)</f>
        <v>No</v>
      </c>
      <c r="R3031" t="str">
        <f t="shared" si="288"/>
        <v>DB100,X1400.3 2123+P2-M5 3#双螺旋运输机A 反馈转速 上限保护使能</v>
      </c>
      <c r="S3031">
        <v>0</v>
      </c>
      <c r="T3031">
        <v>0</v>
      </c>
    </row>
    <row r="3032" spans="1:20">
      <c r="A3032" t="s">
        <v>3188</v>
      </c>
      <c r="B3032" s="11" t="str">
        <f t="shared" si="287"/>
        <v>CHPF</v>
      </c>
      <c r="C3032" s="11" t="str">
        <f>VLOOKUP('intouch变量（离散）'!$A3032,基本表格!$G:$Q,2,FALSE)</f>
        <v>2123+P2-M5 3#双螺旋运输机A 反馈转速 下限保护使能</v>
      </c>
      <c r="D3032" t="s">
        <v>154</v>
      </c>
      <c r="E3032" t="str">
        <f t="shared" si="283"/>
        <v>Yes</v>
      </c>
      <c r="F3032" t="str">
        <f t="shared" si="284"/>
        <v>900</v>
      </c>
      <c r="G3032" t="s">
        <v>154</v>
      </c>
      <c r="H3032" t="s">
        <v>155</v>
      </c>
      <c r="I3032" t="str">
        <f t="shared" si="285"/>
        <v>禁用</v>
      </c>
      <c r="J3032" t="str">
        <f t="shared" si="286"/>
        <v>启用</v>
      </c>
      <c r="K3032" t="str">
        <f>VLOOKUP('intouch变量（离散）'!$A3032,基本表格!$G:$Q,9,FALSE)</f>
        <v>None</v>
      </c>
      <c r="L3032">
        <v>1</v>
      </c>
      <c r="M3032" t="s">
        <v>156</v>
      </c>
      <c r="N3032" t="s">
        <v>157</v>
      </c>
      <c r="O3032" t="s">
        <v>158</v>
      </c>
      <c r="P3032" t="str">
        <f>VLOOKUP('intouch变量（离散）'!$A3032,基本表格!$G:$Q,3,FALSE)</f>
        <v>DB100,X1400.4</v>
      </c>
      <c r="Q3032" t="str">
        <f>VLOOKUP('intouch变量（离散）'!$A3032,基本表格!$G:$Q,10,FALSE)</f>
        <v>No</v>
      </c>
      <c r="R3032" t="str">
        <f t="shared" si="288"/>
        <v>DB100,X1400.4 2123+P2-M5 3#双螺旋运输机A 反馈转速 下限保护使能</v>
      </c>
      <c r="S3032">
        <v>0</v>
      </c>
      <c r="T3032">
        <v>0</v>
      </c>
    </row>
    <row r="3033" spans="1:20">
      <c r="A3033" t="s">
        <v>3189</v>
      </c>
      <c r="B3033" s="11" t="str">
        <f t="shared" si="287"/>
        <v>CHPF</v>
      </c>
      <c r="C3033" s="11" t="str">
        <f>VLOOKUP('intouch变量（离散）'!$A3033,基本表格!$G:$Q,2,FALSE)</f>
        <v>2123+P2-M5 3#双螺旋运输机A 反馈转速 上限报警</v>
      </c>
      <c r="D3033" t="s">
        <v>154</v>
      </c>
      <c r="E3033" t="str">
        <f t="shared" si="283"/>
        <v>No</v>
      </c>
      <c r="F3033" t="str">
        <f t="shared" si="284"/>
        <v>0</v>
      </c>
      <c r="G3033" t="s">
        <v>154</v>
      </c>
      <c r="H3033" t="s">
        <v>155</v>
      </c>
      <c r="I3033" t="str">
        <f t="shared" si="285"/>
        <v/>
      </c>
      <c r="J3033" t="str">
        <f t="shared" si="286"/>
        <v/>
      </c>
      <c r="K3033" t="str">
        <f>VLOOKUP('intouch变量（离散）'!$A3033,基本表格!$G:$Q,9,FALSE)</f>
        <v>None</v>
      </c>
      <c r="L3033">
        <v>1</v>
      </c>
      <c r="M3033" t="s">
        <v>156</v>
      </c>
      <c r="N3033" t="s">
        <v>157</v>
      </c>
      <c r="O3033" t="s">
        <v>158</v>
      </c>
      <c r="P3033" t="str">
        <f>VLOOKUP('intouch变量（离散）'!$A3033,基本表格!$G:$Q,3,FALSE)</f>
        <v>DB100,X1400.5</v>
      </c>
      <c r="Q3033" t="str">
        <f>VLOOKUP('intouch变量（离散）'!$A3033,基本表格!$G:$Q,10,FALSE)</f>
        <v>Yes</v>
      </c>
      <c r="R3033" t="str">
        <f t="shared" si="288"/>
        <v>DB100,X1400.5 2123+P2-M5 3#双螺旋运输机A 反馈转速 上限报警</v>
      </c>
      <c r="S3033">
        <v>0</v>
      </c>
      <c r="T3033">
        <v>0</v>
      </c>
    </row>
    <row r="3034" spans="1:20">
      <c r="A3034" t="s">
        <v>3190</v>
      </c>
      <c r="B3034" s="11" t="str">
        <f t="shared" si="287"/>
        <v>CHPF</v>
      </c>
      <c r="C3034" s="11" t="str">
        <f>VLOOKUP('intouch变量（离散）'!$A3034,基本表格!$G:$Q,2,FALSE)</f>
        <v>2123+P2-M5 3#双螺旋运输机A 反馈转速 下限报警</v>
      </c>
      <c r="D3034" t="s">
        <v>154</v>
      </c>
      <c r="E3034" t="str">
        <f t="shared" si="283"/>
        <v>No</v>
      </c>
      <c r="F3034" t="str">
        <f t="shared" si="284"/>
        <v>0</v>
      </c>
      <c r="G3034" t="s">
        <v>154</v>
      </c>
      <c r="H3034" t="s">
        <v>155</v>
      </c>
      <c r="I3034" t="str">
        <f t="shared" si="285"/>
        <v/>
      </c>
      <c r="J3034" t="str">
        <f t="shared" si="286"/>
        <v/>
      </c>
      <c r="K3034" t="str">
        <f>VLOOKUP('intouch变量（离散）'!$A3034,基本表格!$G:$Q,9,FALSE)</f>
        <v>None</v>
      </c>
      <c r="L3034">
        <v>1</v>
      </c>
      <c r="M3034" t="s">
        <v>156</v>
      </c>
      <c r="N3034" t="s">
        <v>157</v>
      </c>
      <c r="O3034" t="s">
        <v>158</v>
      </c>
      <c r="P3034" t="str">
        <f>VLOOKUP('intouch变量（离散）'!$A3034,基本表格!$G:$Q,3,FALSE)</f>
        <v>DB100,X1400.6</v>
      </c>
      <c r="Q3034" t="str">
        <f>VLOOKUP('intouch变量（离散）'!$A3034,基本表格!$G:$Q,10,FALSE)</f>
        <v>Yes</v>
      </c>
      <c r="R3034" t="str">
        <f t="shared" si="288"/>
        <v>DB100,X1400.6 2123+P2-M5 3#双螺旋运输机A 反馈转速 下限报警</v>
      </c>
      <c r="S3034">
        <v>0</v>
      </c>
      <c r="T3034">
        <v>0</v>
      </c>
    </row>
    <row r="3035" spans="1:20">
      <c r="A3035" t="s">
        <v>3191</v>
      </c>
      <c r="B3035" s="11" t="str">
        <f t="shared" si="287"/>
        <v>CHPF</v>
      </c>
      <c r="C3035" s="11" t="str">
        <f>VLOOKUP('intouch变量（离散）'!$A3035,基本表格!$G:$Q,2,FALSE)</f>
        <v>2123+P2-M5 3#双螺旋运输机A 反馈转速 上上限报警</v>
      </c>
      <c r="D3035" t="s">
        <v>154</v>
      </c>
      <c r="E3035" t="str">
        <f t="shared" si="283"/>
        <v>No</v>
      </c>
      <c r="F3035" t="str">
        <f t="shared" si="284"/>
        <v>0</v>
      </c>
      <c r="G3035" t="s">
        <v>154</v>
      </c>
      <c r="H3035" t="s">
        <v>155</v>
      </c>
      <c r="I3035" t="str">
        <f t="shared" si="285"/>
        <v/>
      </c>
      <c r="J3035" t="str">
        <f t="shared" si="286"/>
        <v/>
      </c>
      <c r="K3035" t="str">
        <f>VLOOKUP('intouch变量（离散）'!$A3035,基本表格!$G:$Q,9,FALSE)</f>
        <v>On</v>
      </c>
      <c r="L3035">
        <v>1</v>
      </c>
      <c r="M3035" t="s">
        <v>156</v>
      </c>
      <c r="N3035" t="s">
        <v>157</v>
      </c>
      <c r="O3035" t="s">
        <v>158</v>
      </c>
      <c r="P3035" t="str">
        <f>VLOOKUP('intouch变量（离散）'!$A3035,基本表格!$G:$Q,3,FALSE)</f>
        <v>DB100,X1400.7</v>
      </c>
      <c r="Q3035" t="str">
        <f>VLOOKUP('intouch变量（离散）'!$A3035,基本表格!$G:$Q,10,FALSE)</f>
        <v>Yes</v>
      </c>
      <c r="R3035" t="str">
        <f t="shared" si="288"/>
        <v>DB100,X1400.7 2123+P2-M5 3#双螺旋运输机A 反馈转速 上上限报警</v>
      </c>
      <c r="S3035">
        <v>0</v>
      </c>
      <c r="T3035">
        <v>0</v>
      </c>
    </row>
    <row r="3036" spans="1:20">
      <c r="A3036" t="s">
        <v>3192</v>
      </c>
      <c r="B3036" s="11" t="str">
        <f t="shared" si="287"/>
        <v>CHPF</v>
      </c>
      <c r="C3036" s="11" t="str">
        <f>VLOOKUP('intouch变量（离散）'!$A3036,基本表格!$G:$Q,2,FALSE)</f>
        <v>2123+P2-M5 3#双螺旋运输机A 反馈转速 下下限报警</v>
      </c>
      <c r="D3036" t="s">
        <v>154</v>
      </c>
      <c r="E3036" t="str">
        <f t="shared" si="283"/>
        <v>No</v>
      </c>
      <c r="F3036" t="str">
        <f t="shared" si="284"/>
        <v>0</v>
      </c>
      <c r="G3036" t="s">
        <v>154</v>
      </c>
      <c r="H3036" t="s">
        <v>155</v>
      </c>
      <c r="I3036" t="str">
        <f t="shared" si="285"/>
        <v/>
      </c>
      <c r="J3036" t="str">
        <f t="shared" si="286"/>
        <v/>
      </c>
      <c r="K3036" t="str">
        <f>VLOOKUP('intouch变量（离散）'!$A3036,基本表格!$G:$Q,9,FALSE)</f>
        <v>On</v>
      </c>
      <c r="L3036">
        <v>1</v>
      </c>
      <c r="M3036" t="s">
        <v>156</v>
      </c>
      <c r="N3036" t="s">
        <v>157</v>
      </c>
      <c r="O3036" t="s">
        <v>158</v>
      </c>
      <c r="P3036" t="str">
        <f>VLOOKUP('intouch变量（离散）'!$A3036,基本表格!$G:$Q,3,FALSE)</f>
        <v>DB100,X1401.0</v>
      </c>
      <c r="Q3036" t="str">
        <f>VLOOKUP('intouch变量（离散）'!$A3036,基本表格!$G:$Q,10,FALSE)</f>
        <v>Yes</v>
      </c>
      <c r="R3036" t="str">
        <f t="shared" si="288"/>
        <v>DB100,X1401.0 2123+P2-M5 3#双螺旋运输机A 反馈转速 下下限报警</v>
      </c>
      <c r="S3036">
        <v>0</v>
      </c>
      <c r="T3036">
        <v>0</v>
      </c>
    </row>
    <row r="3037" spans="1:20">
      <c r="A3037" t="s">
        <v>3193</v>
      </c>
      <c r="B3037" s="11" t="str">
        <f t="shared" si="287"/>
        <v>CHPF</v>
      </c>
      <c r="C3037" s="11" t="str">
        <f>VLOOKUP('intouch变量（离散）'!$A3037,基本表格!$G:$Q,2,FALSE)</f>
        <v>2123+P2-M5 3#双螺旋运输机A 反馈转速 极限报警</v>
      </c>
      <c r="D3037" t="s">
        <v>154</v>
      </c>
      <c r="E3037" t="str">
        <f t="shared" si="283"/>
        <v>No</v>
      </c>
      <c r="F3037" t="str">
        <f t="shared" si="284"/>
        <v>0</v>
      </c>
      <c r="G3037" t="s">
        <v>154</v>
      </c>
      <c r="H3037" t="s">
        <v>155</v>
      </c>
      <c r="I3037" t="str">
        <f t="shared" si="285"/>
        <v/>
      </c>
      <c r="J3037" t="str">
        <f t="shared" si="286"/>
        <v/>
      </c>
      <c r="K3037" t="str">
        <f>VLOOKUP('intouch变量（离散）'!$A3037,基本表格!$G:$Q,9,FALSE)</f>
        <v>On</v>
      </c>
      <c r="L3037">
        <v>1</v>
      </c>
      <c r="M3037" t="s">
        <v>156</v>
      </c>
      <c r="N3037" t="s">
        <v>157</v>
      </c>
      <c r="O3037" t="s">
        <v>158</v>
      </c>
      <c r="P3037" t="str">
        <f>VLOOKUP('intouch变量（离散）'!$A3037,基本表格!$G:$Q,3,FALSE)</f>
        <v>DB100,X1401.1</v>
      </c>
      <c r="Q3037" t="str">
        <f>VLOOKUP('intouch变量（离散）'!$A3037,基本表格!$G:$Q,10,FALSE)</f>
        <v>Yes</v>
      </c>
      <c r="R3037" t="str">
        <f t="shared" si="288"/>
        <v>DB100,X1401.1 2123+P2-M5 3#双螺旋运输机A 反馈转速 极限报警</v>
      </c>
      <c r="S3037">
        <v>0</v>
      </c>
      <c r="T3037">
        <v>0</v>
      </c>
    </row>
    <row r="3038" spans="1:20">
      <c r="A3038" t="s">
        <v>3194</v>
      </c>
      <c r="B3038" s="11" t="str">
        <f t="shared" si="287"/>
        <v>CHPF</v>
      </c>
      <c r="C3038" s="11" t="str">
        <f>VLOOKUP('intouch变量（离散）'!$A3038,基本表格!$G:$Q,2,FALSE)</f>
        <v>2123+P2-M5 3#双螺旋运输机A 反馈转速 传感器断线报警</v>
      </c>
      <c r="D3038" t="s">
        <v>154</v>
      </c>
      <c r="E3038" t="str">
        <f t="shared" si="283"/>
        <v>No</v>
      </c>
      <c r="F3038" t="str">
        <f t="shared" si="284"/>
        <v>0</v>
      </c>
      <c r="G3038" t="s">
        <v>154</v>
      </c>
      <c r="H3038" t="s">
        <v>155</v>
      </c>
      <c r="I3038" t="str">
        <f t="shared" si="285"/>
        <v/>
      </c>
      <c r="J3038" t="str">
        <f t="shared" si="286"/>
        <v/>
      </c>
      <c r="K3038" t="str">
        <f>VLOOKUP('intouch变量（离散）'!$A3038,基本表格!$G:$Q,9,FALSE)</f>
        <v>On</v>
      </c>
      <c r="L3038">
        <v>1</v>
      </c>
      <c r="M3038" t="s">
        <v>156</v>
      </c>
      <c r="N3038" t="s">
        <v>157</v>
      </c>
      <c r="O3038" t="s">
        <v>158</v>
      </c>
      <c r="P3038" t="str">
        <f>VLOOKUP('intouch变量（离散）'!$A3038,基本表格!$G:$Q,3,FALSE)</f>
        <v>DB100,X1401.2</v>
      </c>
      <c r="Q3038" t="str">
        <f>VLOOKUP('intouch变量（离散）'!$A3038,基本表格!$G:$Q,10,FALSE)</f>
        <v>Yes</v>
      </c>
      <c r="R3038" t="str">
        <f t="shared" si="288"/>
        <v>DB100,X1401.2 2123+P2-M5 3#双螺旋运输机A 反馈转速 传感器断线报警</v>
      </c>
      <c r="S3038">
        <v>0</v>
      </c>
      <c r="T3038">
        <v>0</v>
      </c>
    </row>
    <row r="3039" spans="1:20">
      <c r="A3039" t="s">
        <v>3195</v>
      </c>
      <c r="B3039" s="11" t="str">
        <f t="shared" si="287"/>
        <v>CHPF</v>
      </c>
      <c r="C3039" s="11" t="str">
        <f>VLOOKUP('intouch变量（离散）'!$A3039,基本表格!$G:$Q,2,FALSE)</f>
        <v>2123+P2-M5 3#双螺旋运输机A 反馈电流 上限保护使能</v>
      </c>
      <c r="D3039" t="s">
        <v>154</v>
      </c>
      <c r="E3039" t="str">
        <f t="shared" si="283"/>
        <v>Yes</v>
      </c>
      <c r="F3039" t="str">
        <f t="shared" si="284"/>
        <v>900</v>
      </c>
      <c r="G3039" t="s">
        <v>154</v>
      </c>
      <c r="H3039" t="s">
        <v>155</v>
      </c>
      <c r="I3039" t="str">
        <f t="shared" si="285"/>
        <v>禁用</v>
      </c>
      <c r="J3039" t="str">
        <f t="shared" si="286"/>
        <v>启用</v>
      </c>
      <c r="K3039" t="str">
        <f>VLOOKUP('intouch变量（离散）'!$A3039,基本表格!$G:$Q,9,FALSE)</f>
        <v>None</v>
      </c>
      <c r="L3039">
        <v>1</v>
      </c>
      <c r="M3039" t="s">
        <v>156</v>
      </c>
      <c r="N3039" t="s">
        <v>157</v>
      </c>
      <c r="O3039" t="s">
        <v>158</v>
      </c>
      <c r="P3039" t="str">
        <f>VLOOKUP('intouch变量（离散）'!$A3039,基本表格!$G:$Q,3,FALSE)</f>
        <v>DB100,X1450.3</v>
      </c>
      <c r="Q3039" t="str">
        <f>VLOOKUP('intouch变量（离散）'!$A3039,基本表格!$G:$Q,10,FALSE)</f>
        <v>No</v>
      </c>
      <c r="R3039" t="str">
        <f t="shared" si="288"/>
        <v>DB100,X1450.3 2123+P2-M5 3#双螺旋运输机A 反馈电流 上限保护使能</v>
      </c>
      <c r="S3039">
        <v>0</v>
      </c>
      <c r="T3039">
        <v>0</v>
      </c>
    </row>
    <row r="3040" spans="1:20">
      <c r="A3040" t="s">
        <v>3196</v>
      </c>
      <c r="B3040" s="11" t="str">
        <f t="shared" si="287"/>
        <v>CHPF</v>
      </c>
      <c r="C3040" s="11" t="str">
        <f>VLOOKUP('intouch变量（离散）'!$A3040,基本表格!$G:$Q,2,FALSE)</f>
        <v>2123+P2-M5 3#双螺旋运输机A 反馈电流 下限保护使能</v>
      </c>
      <c r="D3040" t="s">
        <v>154</v>
      </c>
      <c r="E3040" t="str">
        <f t="shared" si="283"/>
        <v>Yes</v>
      </c>
      <c r="F3040" t="str">
        <f t="shared" si="284"/>
        <v>900</v>
      </c>
      <c r="G3040" t="s">
        <v>154</v>
      </c>
      <c r="H3040" t="s">
        <v>155</v>
      </c>
      <c r="I3040" t="str">
        <f t="shared" si="285"/>
        <v>禁用</v>
      </c>
      <c r="J3040" t="str">
        <f t="shared" si="286"/>
        <v>启用</v>
      </c>
      <c r="K3040" t="str">
        <f>VLOOKUP('intouch变量（离散）'!$A3040,基本表格!$G:$Q,9,FALSE)</f>
        <v>None</v>
      </c>
      <c r="L3040">
        <v>1</v>
      </c>
      <c r="M3040" t="s">
        <v>156</v>
      </c>
      <c r="N3040" t="s">
        <v>157</v>
      </c>
      <c r="O3040" t="s">
        <v>158</v>
      </c>
      <c r="P3040" t="str">
        <f>VLOOKUP('intouch变量（离散）'!$A3040,基本表格!$G:$Q,3,FALSE)</f>
        <v>DB100,X1450.4</v>
      </c>
      <c r="Q3040" t="str">
        <f>VLOOKUP('intouch变量（离散）'!$A3040,基本表格!$G:$Q,10,FALSE)</f>
        <v>No</v>
      </c>
      <c r="R3040" t="str">
        <f t="shared" si="288"/>
        <v>DB100,X1450.4 2123+P2-M5 3#双螺旋运输机A 反馈电流 下限保护使能</v>
      </c>
      <c r="S3040">
        <v>0</v>
      </c>
      <c r="T3040">
        <v>0</v>
      </c>
    </row>
    <row r="3041" spans="1:20">
      <c r="A3041" t="s">
        <v>3197</v>
      </c>
      <c r="B3041" s="11" t="str">
        <f t="shared" si="287"/>
        <v>CHPF</v>
      </c>
      <c r="C3041" s="11" t="str">
        <f>VLOOKUP('intouch变量（离散）'!$A3041,基本表格!$G:$Q,2,FALSE)</f>
        <v>2123+P2-M5 3#双螺旋运输机A 反馈电流 上限报警</v>
      </c>
      <c r="D3041" t="s">
        <v>154</v>
      </c>
      <c r="E3041" t="str">
        <f t="shared" si="283"/>
        <v>No</v>
      </c>
      <c r="F3041" t="str">
        <f t="shared" si="284"/>
        <v>0</v>
      </c>
      <c r="G3041" t="s">
        <v>154</v>
      </c>
      <c r="H3041" t="s">
        <v>155</v>
      </c>
      <c r="I3041" t="str">
        <f t="shared" si="285"/>
        <v/>
      </c>
      <c r="J3041" t="str">
        <f t="shared" si="286"/>
        <v/>
      </c>
      <c r="K3041" t="str">
        <f>VLOOKUP('intouch变量（离散）'!$A3041,基本表格!$G:$Q,9,FALSE)</f>
        <v>None</v>
      </c>
      <c r="L3041">
        <v>1</v>
      </c>
      <c r="M3041" t="s">
        <v>156</v>
      </c>
      <c r="N3041" t="s">
        <v>157</v>
      </c>
      <c r="O3041" t="s">
        <v>158</v>
      </c>
      <c r="P3041" t="str">
        <f>VLOOKUP('intouch变量（离散）'!$A3041,基本表格!$G:$Q,3,FALSE)</f>
        <v>DB100,X1450.5</v>
      </c>
      <c r="Q3041" t="str">
        <f>VLOOKUP('intouch变量（离散）'!$A3041,基本表格!$G:$Q,10,FALSE)</f>
        <v>Yes</v>
      </c>
      <c r="R3041" t="str">
        <f t="shared" si="288"/>
        <v>DB100,X1450.5 2123+P2-M5 3#双螺旋运输机A 反馈电流 上限报警</v>
      </c>
      <c r="S3041">
        <v>0</v>
      </c>
      <c r="T3041">
        <v>0</v>
      </c>
    </row>
    <row r="3042" spans="1:20">
      <c r="A3042" t="s">
        <v>3198</v>
      </c>
      <c r="B3042" s="11" t="str">
        <f t="shared" si="287"/>
        <v>CHPF</v>
      </c>
      <c r="C3042" s="11" t="str">
        <f>VLOOKUP('intouch变量（离散）'!$A3042,基本表格!$G:$Q,2,FALSE)</f>
        <v>2123+P2-M5 3#双螺旋运输机A 反馈电流 下限报警</v>
      </c>
      <c r="D3042" t="s">
        <v>154</v>
      </c>
      <c r="E3042" t="str">
        <f t="shared" si="283"/>
        <v>No</v>
      </c>
      <c r="F3042" t="str">
        <f t="shared" si="284"/>
        <v>0</v>
      </c>
      <c r="G3042" t="s">
        <v>154</v>
      </c>
      <c r="H3042" t="s">
        <v>155</v>
      </c>
      <c r="I3042" t="str">
        <f t="shared" si="285"/>
        <v/>
      </c>
      <c r="J3042" t="str">
        <f t="shared" si="286"/>
        <v/>
      </c>
      <c r="K3042" t="str">
        <f>VLOOKUP('intouch变量（离散）'!$A3042,基本表格!$G:$Q,9,FALSE)</f>
        <v>None</v>
      </c>
      <c r="L3042">
        <v>1</v>
      </c>
      <c r="M3042" t="s">
        <v>156</v>
      </c>
      <c r="N3042" t="s">
        <v>157</v>
      </c>
      <c r="O3042" t="s">
        <v>158</v>
      </c>
      <c r="P3042" t="str">
        <f>VLOOKUP('intouch变量（离散）'!$A3042,基本表格!$G:$Q,3,FALSE)</f>
        <v>DB100,X1450.6</v>
      </c>
      <c r="Q3042" t="str">
        <f>VLOOKUP('intouch变量（离散）'!$A3042,基本表格!$G:$Q,10,FALSE)</f>
        <v>Yes</v>
      </c>
      <c r="R3042" t="str">
        <f t="shared" si="288"/>
        <v>DB100,X1450.6 2123+P2-M5 3#双螺旋运输机A 反馈电流 下限报警</v>
      </c>
      <c r="S3042">
        <v>0</v>
      </c>
      <c r="T3042">
        <v>0</v>
      </c>
    </row>
    <row r="3043" spans="1:20">
      <c r="A3043" t="s">
        <v>3199</v>
      </c>
      <c r="B3043" s="11" t="str">
        <f t="shared" si="287"/>
        <v>CHPF</v>
      </c>
      <c r="C3043" s="11" t="str">
        <f>VLOOKUP('intouch变量（离散）'!$A3043,基本表格!$G:$Q,2,FALSE)</f>
        <v>2123+P2-M5 3#双螺旋运输机A 反馈电流 上上限报警</v>
      </c>
      <c r="D3043" t="s">
        <v>154</v>
      </c>
      <c r="E3043" t="str">
        <f t="shared" si="283"/>
        <v>No</v>
      </c>
      <c r="F3043" t="str">
        <f t="shared" si="284"/>
        <v>0</v>
      </c>
      <c r="G3043" t="s">
        <v>154</v>
      </c>
      <c r="H3043" t="s">
        <v>155</v>
      </c>
      <c r="I3043" t="str">
        <f t="shared" si="285"/>
        <v/>
      </c>
      <c r="J3043" t="str">
        <f t="shared" si="286"/>
        <v/>
      </c>
      <c r="K3043" t="str">
        <f>VLOOKUP('intouch变量（离散）'!$A3043,基本表格!$G:$Q,9,FALSE)</f>
        <v>On</v>
      </c>
      <c r="L3043">
        <v>1</v>
      </c>
      <c r="M3043" t="s">
        <v>156</v>
      </c>
      <c r="N3043" t="s">
        <v>157</v>
      </c>
      <c r="O3043" t="s">
        <v>158</v>
      </c>
      <c r="P3043" t="str">
        <f>VLOOKUP('intouch变量（离散）'!$A3043,基本表格!$G:$Q,3,FALSE)</f>
        <v>DB100,X1450.7</v>
      </c>
      <c r="Q3043" t="str">
        <f>VLOOKUP('intouch变量（离散）'!$A3043,基本表格!$G:$Q,10,FALSE)</f>
        <v>Yes</v>
      </c>
      <c r="R3043" t="str">
        <f t="shared" si="288"/>
        <v>DB100,X1450.7 2123+P2-M5 3#双螺旋运输机A 反馈电流 上上限报警</v>
      </c>
      <c r="S3043">
        <v>0</v>
      </c>
      <c r="T3043">
        <v>0</v>
      </c>
    </row>
    <row r="3044" spans="1:20">
      <c r="A3044" t="s">
        <v>3200</v>
      </c>
      <c r="B3044" s="11" t="str">
        <f t="shared" si="287"/>
        <v>CHPF</v>
      </c>
      <c r="C3044" s="11" t="str">
        <f>VLOOKUP('intouch变量（离散）'!$A3044,基本表格!$G:$Q,2,FALSE)</f>
        <v>2123+P2-M5 3#双螺旋运输机A 反馈电流 下下限报警</v>
      </c>
      <c r="D3044" t="s">
        <v>154</v>
      </c>
      <c r="E3044" t="str">
        <f t="shared" si="283"/>
        <v>No</v>
      </c>
      <c r="F3044" t="str">
        <f t="shared" si="284"/>
        <v>0</v>
      </c>
      <c r="G3044" t="s">
        <v>154</v>
      </c>
      <c r="H3044" t="s">
        <v>155</v>
      </c>
      <c r="I3044" t="str">
        <f t="shared" si="285"/>
        <v/>
      </c>
      <c r="J3044" t="str">
        <f t="shared" si="286"/>
        <v/>
      </c>
      <c r="K3044" t="str">
        <f>VLOOKUP('intouch变量（离散）'!$A3044,基本表格!$G:$Q,9,FALSE)</f>
        <v>On</v>
      </c>
      <c r="L3044">
        <v>1</v>
      </c>
      <c r="M3044" t="s">
        <v>156</v>
      </c>
      <c r="N3044" t="s">
        <v>157</v>
      </c>
      <c r="O3044" t="s">
        <v>158</v>
      </c>
      <c r="P3044" t="str">
        <f>VLOOKUP('intouch变量（离散）'!$A3044,基本表格!$G:$Q,3,FALSE)</f>
        <v>DB100,X1451.0</v>
      </c>
      <c r="Q3044" t="str">
        <f>VLOOKUP('intouch变量（离散）'!$A3044,基本表格!$G:$Q,10,FALSE)</f>
        <v>Yes</v>
      </c>
      <c r="R3044" t="str">
        <f t="shared" si="288"/>
        <v>DB100,X1451.0 2123+P2-M5 3#双螺旋运输机A 反馈电流 下下限报警</v>
      </c>
      <c r="S3044">
        <v>0</v>
      </c>
      <c r="T3044">
        <v>0</v>
      </c>
    </row>
    <row r="3045" spans="1:20">
      <c r="A3045" t="s">
        <v>3201</v>
      </c>
      <c r="B3045" s="11" t="str">
        <f t="shared" si="287"/>
        <v>CHPF</v>
      </c>
      <c r="C3045" s="11" t="str">
        <f>VLOOKUP('intouch变量（离散）'!$A3045,基本表格!$G:$Q,2,FALSE)</f>
        <v>2123+P2-M5 3#双螺旋运输机A 反馈电流 极限报警</v>
      </c>
      <c r="D3045" t="s">
        <v>154</v>
      </c>
      <c r="E3045" t="str">
        <f t="shared" si="283"/>
        <v>No</v>
      </c>
      <c r="F3045" t="str">
        <f t="shared" si="284"/>
        <v>0</v>
      </c>
      <c r="G3045" t="s">
        <v>154</v>
      </c>
      <c r="H3045" t="s">
        <v>155</v>
      </c>
      <c r="I3045" t="str">
        <f t="shared" si="285"/>
        <v/>
      </c>
      <c r="J3045" t="str">
        <f t="shared" si="286"/>
        <v/>
      </c>
      <c r="K3045" t="str">
        <f>VLOOKUP('intouch变量（离散）'!$A3045,基本表格!$G:$Q,9,FALSE)</f>
        <v>On</v>
      </c>
      <c r="L3045">
        <v>1</v>
      </c>
      <c r="M3045" t="s">
        <v>156</v>
      </c>
      <c r="N3045" t="s">
        <v>157</v>
      </c>
      <c r="O3045" t="s">
        <v>158</v>
      </c>
      <c r="P3045" t="str">
        <f>VLOOKUP('intouch变量（离散）'!$A3045,基本表格!$G:$Q,3,FALSE)</f>
        <v>DB100,X1451.1</v>
      </c>
      <c r="Q3045" t="str">
        <f>VLOOKUP('intouch变量（离散）'!$A3045,基本表格!$G:$Q,10,FALSE)</f>
        <v>Yes</v>
      </c>
      <c r="R3045" t="str">
        <f t="shared" si="288"/>
        <v>DB100,X1451.1 2123+P2-M5 3#双螺旋运输机A 反馈电流 极限报警</v>
      </c>
      <c r="S3045">
        <v>0</v>
      </c>
      <c r="T3045">
        <v>0</v>
      </c>
    </row>
    <row r="3046" spans="1:20">
      <c r="A3046" t="s">
        <v>3202</v>
      </c>
      <c r="B3046" s="11" t="str">
        <f t="shared" si="287"/>
        <v>CHPF</v>
      </c>
      <c r="C3046" s="11" t="str">
        <f>VLOOKUP('intouch变量（离散）'!$A3046,基本表格!$G:$Q,2,FALSE)</f>
        <v>2123+P2-M5 3#双螺旋运输机A 反馈电流 传感器断线报警</v>
      </c>
      <c r="D3046" t="s">
        <v>154</v>
      </c>
      <c r="E3046" t="str">
        <f t="shared" si="283"/>
        <v>No</v>
      </c>
      <c r="F3046" t="str">
        <f t="shared" si="284"/>
        <v>0</v>
      </c>
      <c r="G3046" t="s">
        <v>154</v>
      </c>
      <c r="H3046" t="s">
        <v>155</v>
      </c>
      <c r="I3046" t="str">
        <f t="shared" si="285"/>
        <v/>
      </c>
      <c r="J3046" t="str">
        <f t="shared" si="286"/>
        <v/>
      </c>
      <c r="K3046" t="str">
        <f>VLOOKUP('intouch变量（离散）'!$A3046,基本表格!$G:$Q,9,FALSE)</f>
        <v>On</v>
      </c>
      <c r="L3046">
        <v>1</v>
      </c>
      <c r="M3046" t="s">
        <v>156</v>
      </c>
      <c r="N3046" t="s">
        <v>157</v>
      </c>
      <c r="O3046" t="s">
        <v>158</v>
      </c>
      <c r="P3046" t="str">
        <f>VLOOKUP('intouch变量（离散）'!$A3046,基本表格!$G:$Q,3,FALSE)</f>
        <v>DB100,X1451.2</v>
      </c>
      <c r="Q3046" t="str">
        <f>VLOOKUP('intouch变量（离散）'!$A3046,基本表格!$G:$Q,10,FALSE)</f>
        <v>Yes</v>
      </c>
      <c r="R3046" t="str">
        <f t="shared" si="288"/>
        <v>DB100,X1451.2 2123+P2-M5 3#双螺旋运输机A 反馈电流 传感器断线报警</v>
      </c>
      <c r="S3046">
        <v>0</v>
      </c>
      <c r="T3046">
        <v>0</v>
      </c>
    </row>
    <row r="3047" spans="1:20">
      <c r="A3047" t="s">
        <v>3203</v>
      </c>
      <c r="B3047" s="11" t="str">
        <f t="shared" si="287"/>
        <v>CHPF</v>
      </c>
      <c r="C3047" s="11" t="str">
        <f>VLOOKUP('intouch变量（离散）'!$A3047,基本表格!$G:$Q,2,FALSE)</f>
        <v>2123+P2-M6 3#双螺旋运输机B 电机控制 使能</v>
      </c>
      <c r="D3047" t="s">
        <v>154</v>
      </c>
      <c r="E3047" t="str">
        <f t="shared" si="283"/>
        <v>No</v>
      </c>
      <c r="F3047" t="str">
        <f t="shared" si="284"/>
        <v>0</v>
      </c>
      <c r="G3047" t="s">
        <v>154</v>
      </c>
      <c r="H3047" t="s">
        <v>155</v>
      </c>
      <c r="I3047" t="str">
        <f t="shared" si="285"/>
        <v/>
      </c>
      <c r="J3047" t="str">
        <f t="shared" si="286"/>
        <v/>
      </c>
      <c r="K3047" t="str">
        <f>VLOOKUP('intouch变量（离散）'!$A3047,基本表格!$G:$Q,9,FALSE)</f>
        <v>None</v>
      </c>
      <c r="L3047">
        <v>1</v>
      </c>
      <c r="M3047" t="s">
        <v>156</v>
      </c>
      <c r="N3047" t="s">
        <v>157</v>
      </c>
      <c r="O3047" t="s">
        <v>158</v>
      </c>
      <c r="P3047" t="str">
        <f>VLOOKUP('intouch变量（离散）'!$A3047,基本表格!$G:$Q,3,FALSE)</f>
        <v>DB100,X1500.0</v>
      </c>
      <c r="Q3047" t="str">
        <f>VLOOKUP('intouch变量（离散）'!$A3047,基本表格!$G:$Q,10,FALSE)</f>
        <v>No</v>
      </c>
      <c r="R3047" t="str">
        <f t="shared" si="288"/>
        <v>DB100,X1500.0 2123+P2-M6 3#双螺旋运输机B 电机控制 使能</v>
      </c>
      <c r="S3047">
        <v>0</v>
      </c>
      <c r="T3047">
        <v>0</v>
      </c>
    </row>
    <row r="3048" spans="1:20">
      <c r="A3048" t="s">
        <v>3204</v>
      </c>
      <c r="B3048" s="11" t="str">
        <f t="shared" si="287"/>
        <v>CHPF</v>
      </c>
      <c r="C3048" s="11" t="str">
        <f>VLOOKUP('intouch变量（离散）'!$A3048,基本表格!$G:$Q,2,FALSE)</f>
        <v>2123+P2-M6 3#双螺旋运输机B 电机控制 手自动状态</v>
      </c>
      <c r="D3048" t="s">
        <v>154</v>
      </c>
      <c r="E3048" t="str">
        <f t="shared" si="283"/>
        <v>No</v>
      </c>
      <c r="F3048" t="str">
        <f t="shared" si="284"/>
        <v>0</v>
      </c>
      <c r="G3048" t="s">
        <v>154</v>
      </c>
      <c r="H3048" t="s">
        <v>155</v>
      </c>
      <c r="I3048" t="str">
        <f t="shared" si="285"/>
        <v/>
      </c>
      <c r="J3048" t="str">
        <f t="shared" si="286"/>
        <v/>
      </c>
      <c r="K3048" t="str">
        <f>VLOOKUP('intouch变量（离散）'!$A3048,基本表格!$G:$Q,9,FALSE)</f>
        <v>None</v>
      </c>
      <c r="L3048">
        <v>1</v>
      </c>
      <c r="M3048" t="s">
        <v>156</v>
      </c>
      <c r="N3048" t="s">
        <v>157</v>
      </c>
      <c r="O3048" t="s">
        <v>158</v>
      </c>
      <c r="P3048" t="str">
        <f>VLOOKUP('intouch变量（离散）'!$A3048,基本表格!$G:$Q,3,FALSE)</f>
        <v>DB100,X1500.3</v>
      </c>
      <c r="Q3048" t="str">
        <f>VLOOKUP('intouch变量（离散）'!$A3048,基本表格!$G:$Q,10,FALSE)</f>
        <v>Yes</v>
      </c>
      <c r="R3048" t="str">
        <f t="shared" si="288"/>
        <v>DB100,X1500.3 2123+P2-M6 3#双螺旋运输机B 电机控制 手自动状态</v>
      </c>
      <c r="S3048">
        <v>0</v>
      </c>
      <c r="T3048">
        <v>0</v>
      </c>
    </row>
    <row r="3049" spans="1:20">
      <c r="A3049" t="s">
        <v>3205</v>
      </c>
      <c r="B3049" s="11" t="str">
        <f t="shared" si="287"/>
        <v>CHPF</v>
      </c>
      <c r="C3049" s="11" t="str">
        <f>VLOOKUP('intouch变量（离散）'!$A3049,基本表格!$G:$Q,2,FALSE)</f>
        <v>2123+P2-M6 3#双螺旋运输机B 电机控制 本地/远程(检修/待机）</v>
      </c>
      <c r="D3049" t="s">
        <v>154</v>
      </c>
      <c r="E3049" t="str">
        <f t="shared" si="283"/>
        <v>No</v>
      </c>
      <c r="F3049" t="str">
        <f t="shared" si="284"/>
        <v>0</v>
      </c>
      <c r="G3049" t="s">
        <v>154</v>
      </c>
      <c r="H3049" t="s">
        <v>155</v>
      </c>
      <c r="I3049" t="str">
        <f t="shared" si="285"/>
        <v/>
      </c>
      <c r="J3049" t="str">
        <f t="shared" si="286"/>
        <v/>
      </c>
      <c r="K3049" t="str">
        <f>VLOOKUP('intouch变量（离散）'!$A3049,基本表格!$G:$Q,9,FALSE)</f>
        <v>None</v>
      </c>
      <c r="L3049">
        <v>1</v>
      </c>
      <c r="M3049" t="s">
        <v>156</v>
      </c>
      <c r="N3049" t="s">
        <v>157</v>
      </c>
      <c r="O3049" t="s">
        <v>158</v>
      </c>
      <c r="P3049" t="str">
        <f>VLOOKUP('intouch变量（离散）'!$A3049,基本表格!$G:$Q,3,FALSE)</f>
        <v>DB100,X1500.4</v>
      </c>
      <c r="Q3049" t="str">
        <f>VLOOKUP('intouch变量（离散）'!$A3049,基本表格!$G:$Q,10,FALSE)</f>
        <v>Yes</v>
      </c>
      <c r="R3049" t="str">
        <f t="shared" si="288"/>
        <v>DB100,X1500.4 2123+P2-M6 3#双螺旋运输机B 电机控制 本地/远程(检修/待机）</v>
      </c>
      <c r="S3049">
        <v>0</v>
      </c>
      <c r="T3049">
        <v>0</v>
      </c>
    </row>
    <row r="3050" spans="1:20">
      <c r="A3050" t="s">
        <v>3206</v>
      </c>
      <c r="B3050" s="11" t="str">
        <f t="shared" si="287"/>
        <v>CHPF</v>
      </c>
      <c r="C3050" s="11" t="str">
        <f>VLOOKUP('intouch变量（离散）'!$A3050,基本表格!$G:$Q,2,FALSE)</f>
        <v>2123+P2-M6 3#双螺旋运输机B 电机控制 开启_上位机(正转)</v>
      </c>
      <c r="D3050" t="s">
        <v>154</v>
      </c>
      <c r="E3050" t="str">
        <f t="shared" si="283"/>
        <v>No</v>
      </c>
      <c r="F3050" t="str">
        <f t="shared" si="284"/>
        <v>0</v>
      </c>
      <c r="G3050" t="s">
        <v>154</v>
      </c>
      <c r="H3050" t="s">
        <v>155</v>
      </c>
      <c r="I3050" t="str">
        <f t="shared" si="285"/>
        <v/>
      </c>
      <c r="J3050" t="str">
        <f t="shared" si="286"/>
        <v/>
      </c>
      <c r="K3050" t="str">
        <f>VLOOKUP('intouch变量（离散）'!$A3050,基本表格!$G:$Q,9,FALSE)</f>
        <v>None</v>
      </c>
      <c r="L3050">
        <v>1</v>
      </c>
      <c r="M3050" t="s">
        <v>156</v>
      </c>
      <c r="N3050" t="s">
        <v>157</v>
      </c>
      <c r="O3050" t="s">
        <v>158</v>
      </c>
      <c r="P3050" t="str">
        <f>VLOOKUP('intouch变量（离散）'!$A3050,基本表格!$G:$Q,3,FALSE)</f>
        <v>DB100,X1500.6</v>
      </c>
      <c r="Q3050" t="str">
        <f>VLOOKUP('intouch变量（离散）'!$A3050,基本表格!$G:$Q,10,FALSE)</f>
        <v>No</v>
      </c>
      <c r="R3050" t="str">
        <f t="shared" si="288"/>
        <v>DB100,X1500.6 2123+P2-M6 3#双螺旋运输机B 电机控制 开启_上位机(正转)</v>
      </c>
      <c r="S3050">
        <v>0</v>
      </c>
      <c r="T3050">
        <v>0</v>
      </c>
    </row>
    <row r="3051" spans="1:20">
      <c r="A3051" t="s">
        <v>3207</v>
      </c>
      <c r="B3051" s="11" t="str">
        <f t="shared" si="287"/>
        <v>CHPF</v>
      </c>
      <c r="C3051" s="11" t="str">
        <f>VLOOKUP('intouch变量（离散）'!$A3051,基本表格!$G:$Q,2,FALSE)</f>
        <v>2123+P2-M6 3#双螺旋运输机B 电机控制 停止_上位机(反转)</v>
      </c>
      <c r="D3051" t="s">
        <v>154</v>
      </c>
      <c r="E3051" t="str">
        <f t="shared" si="283"/>
        <v>No</v>
      </c>
      <c r="F3051" t="str">
        <f t="shared" si="284"/>
        <v>0</v>
      </c>
      <c r="G3051" t="s">
        <v>154</v>
      </c>
      <c r="H3051" t="s">
        <v>155</v>
      </c>
      <c r="I3051" t="str">
        <f t="shared" si="285"/>
        <v/>
      </c>
      <c r="J3051" t="str">
        <f t="shared" si="286"/>
        <v/>
      </c>
      <c r="K3051" t="str">
        <f>VLOOKUP('intouch变量（离散）'!$A3051,基本表格!$G:$Q,9,FALSE)</f>
        <v>None</v>
      </c>
      <c r="L3051">
        <v>1</v>
      </c>
      <c r="M3051" t="s">
        <v>156</v>
      </c>
      <c r="N3051" t="s">
        <v>157</v>
      </c>
      <c r="O3051" t="s">
        <v>158</v>
      </c>
      <c r="P3051" t="str">
        <f>VLOOKUP('intouch变量（离散）'!$A3051,基本表格!$G:$Q,3,FALSE)</f>
        <v>DB100,X1501.0</v>
      </c>
      <c r="Q3051" t="str">
        <f>VLOOKUP('intouch变量（离散）'!$A3051,基本表格!$G:$Q,10,FALSE)</f>
        <v>No</v>
      </c>
      <c r="R3051" t="str">
        <f t="shared" si="288"/>
        <v>DB100,X1501.0 2123+P2-M6 3#双螺旋运输机B 电机控制 停止_上位机(反转)</v>
      </c>
      <c r="S3051">
        <v>0</v>
      </c>
      <c r="T3051">
        <v>0</v>
      </c>
    </row>
    <row r="3052" spans="1:20">
      <c r="A3052" t="s">
        <v>3208</v>
      </c>
      <c r="B3052" s="11" t="str">
        <f t="shared" si="287"/>
        <v>CHPF</v>
      </c>
      <c r="C3052" s="11" t="str">
        <f>VLOOKUP('intouch变量（离散）'!$A3052,基本表格!$G:$Q,2,FALSE)</f>
        <v>2123+P2-M6 3#双螺旋运输机B 电机控制 通风扇</v>
      </c>
      <c r="D3052" t="s">
        <v>154</v>
      </c>
      <c r="E3052" t="str">
        <f t="shared" si="283"/>
        <v>No</v>
      </c>
      <c r="F3052" t="str">
        <f t="shared" si="284"/>
        <v>0</v>
      </c>
      <c r="G3052" t="s">
        <v>154</v>
      </c>
      <c r="H3052" t="s">
        <v>155</v>
      </c>
      <c r="I3052" t="str">
        <f t="shared" si="285"/>
        <v/>
      </c>
      <c r="J3052" t="str">
        <f t="shared" si="286"/>
        <v/>
      </c>
      <c r="K3052" t="str">
        <f>VLOOKUP('intouch变量（离散）'!$A3052,基本表格!$G:$Q,9,FALSE)</f>
        <v>None</v>
      </c>
      <c r="L3052">
        <v>1</v>
      </c>
      <c r="M3052" t="s">
        <v>156</v>
      </c>
      <c r="N3052" t="s">
        <v>157</v>
      </c>
      <c r="O3052" t="s">
        <v>158</v>
      </c>
      <c r="P3052" t="str">
        <f>VLOOKUP('intouch变量（离散）'!$A3052,基本表格!$G:$Q,3,FALSE)</f>
        <v>DB100,X1501.1</v>
      </c>
      <c r="Q3052" t="str">
        <f>VLOOKUP('intouch变量（离散）'!$A3052,基本表格!$G:$Q,10,FALSE)</f>
        <v>Yes</v>
      </c>
      <c r="R3052" t="str">
        <f t="shared" si="288"/>
        <v>DB100,X1501.1 2123+P2-M6 3#双螺旋运输机B 电机控制 通风扇</v>
      </c>
      <c r="S3052">
        <v>0</v>
      </c>
      <c r="T3052">
        <v>0</v>
      </c>
    </row>
    <row r="3053" spans="1:20">
      <c r="A3053" t="s">
        <v>3209</v>
      </c>
      <c r="B3053" s="11" t="str">
        <f t="shared" si="287"/>
        <v>CHPF</v>
      </c>
      <c r="C3053" s="11" t="str">
        <f>VLOOKUP('intouch变量（离散）'!$A3053,基本表格!$G:$Q,2,FALSE)</f>
        <v>2123+P2-M6 3#双螺旋运输机B 电机控制 电机(正转）</v>
      </c>
      <c r="D3053" t="s">
        <v>154</v>
      </c>
      <c r="E3053" t="str">
        <f t="shared" si="283"/>
        <v>No</v>
      </c>
      <c r="F3053" t="str">
        <f t="shared" si="284"/>
        <v>0</v>
      </c>
      <c r="G3053" t="s">
        <v>154</v>
      </c>
      <c r="H3053" t="s">
        <v>155</v>
      </c>
      <c r="I3053" t="str">
        <f t="shared" si="285"/>
        <v/>
      </c>
      <c r="J3053" t="str">
        <f t="shared" si="286"/>
        <v/>
      </c>
      <c r="K3053" t="str">
        <f>VLOOKUP('intouch变量（离散）'!$A3053,基本表格!$G:$Q,9,FALSE)</f>
        <v>None</v>
      </c>
      <c r="L3053">
        <v>1</v>
      </c>
      <c r="M3053" t="s">
        <v>156</v>
      </c>
      <c r="N3053" t="s">
        <v>157</v>
      </c>
      <c r="O3053" t="s">
        <v>158</v>
      </c>
      <c r="P3053" t="str">
        <f>VLOOKUP('intouch变量（离散）'!$A3053,基本表格!$G:$Q,3,FALSE)</f>
        <v>DB100,X1501.2</v>
      </c>
      <c r="Q3053" t="str">
        <f>VLOOKUP('intouch变量（离散）'!$A3053,基本表格!$G:$Q,10,FALSE)</f>
        <v>Yes</v>
      </c>
      <c r="R3053" t="str">
        <f t="shared" si="288"/>
        <v>DB100,X1501.2 2123+P2-M6 3#双螺旋运输机B 电机控制 电机(正转）</v>
      </c>
      <c r="S3053">
        <v>0</v>
      </c>
      <c r="T3053">
        <v>0</v>
      </c>
    </row>
    <row r="3054" spans="1:20">
      <c r="A3054" t="s">
        <v>3210</v>
      </c>
      <c r="B3054" s="11" t="str">
        <f t="shared" si="287"/>
        <v>CHPF</v>
      </c>
      <c r="C3054" s="11" t="str">
        <f>VLOOKUP('intouch变量（离散）'!$A3054,基本表格!$G:$Q,2,FALSE)</f>
        <v>2123+P2-M6 3#双螺旋运输机B 电机控制 电机过载</v>
      </c>
      <c r="D3054" t="s">
        <v>154</v>
      </c>
      <c r="E3054" t="str">
        <f t="shared" si="283"/>
        <v>No</v>
      </c>
      <c r="F3054" t="str">
        <f t="shared" si="284"/>
        <v>0</v>
      </c>
      <c r="G3054" t="s">
        <v>154</v>
      </c>
      <c r="H3054" t="s">
        <v>155</v>
      </c>
      <c r="I3054" t="str">
        <f t="shared" si="285"/>
        <v/>
      </c>
      <c r="J3054" t="str">
        <f t="shared" si="286"/>
        <v/>
      </c>
      <c r="K3054" t="str">
        <f>VLOOKUP('intouch变量（离散）'!$A3054,基本表格!$G:$Q,9,FALSE)</f>
        <v>On</v>
      </c>
      <c r="L3054">
        <v>1</v>
      </c>
      <c r="M3054" t="s">
        <v>156</v>
      </c>
      <c r="N3054" t="s">
        <v>157</v>
      </c>
      <c r="O3054" t="s">
        <v>158</v>
      </c>
      <c r="P3054" t="str">
        <f>VLOOKUP('intouch变量（离散）'!$A3054,基本表格!$G:$Q,3,FALSE)</f>
        <v>DB100,X1501.3</v>
      </c>
      <c r="Q3054" t="str">
        <f>VLOOKUP('intouch变量（离散）'!$A3054,基本表格!$G:$Q,10,FALSE)</f>
        <v>Yes</v>
      </c>
      <c r="R3054" t="str">
        <f t="shared" si="288"/>
        <v>DB100,X1501.3 2123+P2-M6 3#双螺旋运输机B 电机控制 电机过载</v>
      </c>
      <c r="S3054">
        <v>0</v>
      </c>
      <c r="T3054">
        <v>0</v>
      </c>
    </row>
    <row r="3055" spans="1:20">
      <c r="A3055" t="s">
        <v>3211</v>
      </c>
      <c r="B3055" s="11" t="str">
        <f t="shared" si="287"/>
        <v>CHPF</v>
      </c>
      <c r="C3055" s="11" t="str">
        <f>VLOOKUP('intouch变量（离散）'!$A3055,基本表格!$G:$Q,2,FALSE)</f>
        <v>2123+P2-M6 3#双螺旋运输机B 电机控制 风扇过载</v>
      </c>
      <c r="D3055" t="s">
        <v>154</v>
      </c>
      <c r="E3055" t="str">
        <f t="shared" si="283"/>
        <v>No</v>
      </c>
      <c r="F3055" t="str">
        <f t="shared" si="284"/>
        <v>0</v>
      </c>
      <c r="G3055" t="s">
        <v>154</v>
      </c>
      <c r="H3055" t="s">
        <v>155</v>
      </c>
      <c r="I3055" t="str">
        <f t="shared" si="285"/>
        <v/>
      </c>
      <c r="J3055" t="str">
        <f t="shared" si="286"/>
        <v/>
      </c>
      <c r="K3055" t="str">
        <f>VLOOKUP('intouch变量（离散）'!$A3055,基本表格!$G:$Q,9,FALSE)</f>
        <v>On</v>
      </c>
      <c r="L3055">
        <v>1</v>
      </c>
      <c r="M3055" t="s">
        <v>156</v>
      </c>
      <c r="N3055" t="s">
        <v>157</v>
      </c>
      <c r="O3055" t="s">
        <v>158</v>
      </c>
      <c r="P3055" t="str">
        <f>VLOOKUP('intouch变量（离散）'!$A3055,基本表格!$G:$Q,3,FALSE)</f>
        <v>DB100,X1501.4</v>
      </c>
      <c r="Q3055" t="str">
        <f>VLOOKUP('intouch变量（离散）'!$A3055,基本表格!$G:$Q,10,FALSE)</f>
        <v>Yes</v>
      </c>
      <c r="R3055" t="str">
        <f t="shared" si="288"/>
        <v>DB100,X1501.4 2123+P2-M6 3#双螺旋运输机B 电机控制 风扇过载</v>
      </c>
      <c r="S3055">
        <v>0</v>
      </c>
      <c r="T3055">
        <v>0</v>
      </c>
    </row>
    <row r="3056" spans="1:20">
      <c r="A3056" t="s">
        <v>3212</v>
      </c>
      <c r="B3056" s="11" t="str">
        <f t="shared" si="287"/>
        <v>CHPF</v>
      </c>
      <c r="C3056" s="11" t="str">
        <f>VLOOKUP('intouch变量（离散）'!$A3056,基本表格!$G:$Q,2,FALSE)</f>
        <v>2123+P2-M6 3#双螺旋运输机B 电机控制 电机运行指示</v>
      </c>
      <c r="D3056" t="s">
        <v>154</v>
      </c>
      <c r="E3056" t="str">
        <f t="shared" si="283"/>
        <v>No</v>
      </c>
      <c r="F3056" t="str">
        <f t="shared" si="284"/>
        <v>0</v>
      </c>
      <c r="G3056" t="s">
        <v>154</v>
      </c>
      <c r="H3056" t="s">
        <v>155</v>
      </c>
      <c r="I3056" t="str">
        <f t="shared" si="285"/>
        <v/>
      </c>
      <c r="J3056" t="str">
        <f t="shared" si="286"/>
        <v/>
      </c>
      <c r="K3056" t="str">
        <f>VLOOKUP('intouch变量（离散）'!$A3056,基本表格!$G:$Q,9,FALSE)</f>
        <v>None</v>
      </c>
      <c r="L3056">
        <v>1</v>
      </c>
      <c r="M3056" t="s">
        <v>156</v>
      </c>
      <c r="N3056" t="s">
        <v>157</v>
      </c>
      <c r="O3056" t="s">
        <v>158</v>
      </c>
      <c r="P3056" t="str">
        <f>VLOOKUP('intouch变量（离散）'!$A3056,基本表格!$G:$Q,3,FALSE)</f>
        <v>DB100,X1501.5</v>
      </c>
      <c r="Q3056" t="str">
        <f>VLOOKUP('intouch变量（离散）'!$A3056,基本表格!$G:$Q,10,FALSE)</f>
        <v>Yes</v>
      </c>
      <c r="R3056" t="str">
        <f t="shared" si="288"/>
        <v>DB100,X1501.5 2123+P2-M6 3#双螺旋运输机B 电机控制 电机运行指示</v>
      </c>
      <c r="S3056">
        <v>0</v>
      </c>
      <c r="T3056">
        <v>0</v>
      </c>
    </row>
    <row r="3057" spans="1:20">
      <c r="A3057" t="s">
        <v>3213</v>
      </c>
      <c r="B3057" s="11" t="str">
        <f t="shared" si="287"/>
        <v>CHPF</v>
      </c>
      <c r="C3057" s="11" t="str">
        <f>VLOOKUP('intouch变量（离散）'!$A3057,基本表格!$G:$Q,2,FALSE)</f>
        <v>2123+P2-M6 3#双螺旋运输机B 电机控制 断链报警</v>
      </c>
      <c r="D3057" t="s">
        <v>154</v>
      </c>
      <c r="E3057" t="str">
        <f t="shared" si="283"/>
        <v>No</v>
      </c>
      <c r="F3057" t="str">
        <f t="shared" si="284"/>
        <v>0</v>
      </c>
      <c r="G3057" t="s">
        <v>154</v>
      </c>
      <c r="H3057" t="s">
        <v>155</v>
      </c>
      <c r="I3057" t="str">
        <f t="shared" si="285"/>
        <v/>
      </c>
      <c r="J3057" t="str">
        <f t="shared" si="286"/>
        <v/>
      </c>
      <c r="K3057" t="str">
        <f>VLOOKUP('intouch变量（离散）'!$A3057,基本表格!$G:$Q,9,FALSE)</f>
        <v>On</v>
      </c>
      <c r="L3057">
        <v>1</v>
      </c>
      <c r="M3057" t="s">
        <v>156</v>
      </c>
      <c r="N3057" t="s">
        <v>157</v>
      </c>
      <c r="O3057" t="s">
        <v>158</v>
      </c>
      <c r="P3057" t="str">
        <f>VLOOKUP('intouch变量（离散）'!$A3057,基本表格!$G:$Q,3,FALSE)</f>
        <v>DB100,X1501.6</v>
      </c>
      <c r="Q3057" t="str">
        <f>VLOOKUP('intouch变量（离散）'!$A3057,基本表格!$G:$Q,10,FALSE)</f>
        <v>Yes</v>
      </c>
      <c r="R3057" t="str">
        <f t="shared" si="288"/>
        <v>DB100,X1501.6 2123+P2-M6 3#双螺旋运输机B 电机控制 断链报警</v>
      </c>
      <c r="S3057">
        <v>0</v>
      </c>
      <c r="T3057">
        <v>0</v>
      </c>
    </row>
    <row r="3058" spans="1:20">
      <c r="A3058" t="s">
        <v>3214</v>
      </c>
      <c r="B3058" s="11" t="str">
        <f t="shared" si="287"/>
        <v>CHPF</v>
      </c>
      <c r="C3058" s="11" t="str">
        <f>VLOOKUP('intouch变量（离散）'!$A3058,基本表格!$G:$Q,2,FALSE)</f>
        <v>2123+P2-M6 3#双螺旋运输机B 电机控制 断链检测</v>
      </c>
      <c r="D3058" t="s">
        <v>154</v>
      </c>
      <c r="E3058" t="str">
        <f t="shared" si="283"/>
        <v>No</v>
      </c>
      <c r="F3058" t="str">
        <f t="shared" si="284"/>
        <v>0</v>
      </c>
      <c r="G3058" t="s">
        <v>154</v>
      </c>
      <c r="H3058" t="s">
        <v>155</v>
      </c>
      <c r="I3058" t="str">
        <f t="shared" si="285"/>
        <v/>
      </c>
      <c r="J3058" t="str">
        <f t="shared" si="286"/>
        <v/>
      </c>
      <c r="K3058" t="str">
        <f>VLOOKUP('intouch变量（离散）'!$A3058,基本表格!$G:$Q,9,FALSE)</f>
        <v>None</v>
      </c>
      <c r="L3058">
        <v>1</v>
      </c>
      <c r="M3058" t="s">
        <v>156</v>
      </c>
      <c r="N3058" t="s">
        <v>157</v>
      </c>
      <c r="O3058" t="s">
        <v>158</v>
      </c>
      <c r="P3058" t="str">
        <f>VLOOKUP('intouch变量（离散）'!$A3058,基本表格!$G:$Q,3,FALSE)</f>
        <v>DB100,X1501.7</v>
      </c>
      <c r="Q3058" t="str">
        <f>VLOOKUP('intouch变量（离散）'!$A3058,基本表格!$G:$Q,10,FALSE)</f>
        <v>Yes</v>
      </c>
      <c r="R3058" t="str">
        <f t="shared" si="288"/>
        <v>DB100,X1501.7 2123+P2-M6 3#双螺旋运输机B 电机控制 断链检测</v>
      </c>
      <c r="S3058">
        <v>0</v>
      </c>
      <c r="T3058">
        <v>0</v>
      </c>
    </row>
    <row r="3059" spans="1:20">
      <c r="A3059" t="s">
        <v>3215</v>
      </c>
      <c r="B3059" s="11" t="str">
        <f t="shared" si="287"/>
        <v>CHPF</v>
      </c>
      <c r="C3059" s="11" t="str">
        <f>VLOOKUP('intouch变量（离散）'!$A3059,基本表格!$G:$Q,2,FALSE)</f>
        <v>2123+P2-M6 3#双螺旋运输机B 电机控制 复位</v>
      </c>
      <c r="D3059" t="s">
        <v>154</v>
      </c>
      <c r="E3059" t="str">
        <f t="shared" si="283"/>
        <v>No</v>
      </c>
      <c r="F3059" t="str">
        <f t="shared" si="284"/>
        <v>0</v>
      </c>
      <c r="G3059" t="s">
        <v>154</v>
      </c>
      <c r="H3059" t="s">
        <v>155</v>
      </c>
      <c r="I3059" t="str">
        <f t="shared" si="285"/>
        <v/>
      </c>
      <c r="J3059" t="str">
        <f t="shared" si="286"/>
        <v/>
      </c>
      <c r="K3059" t="str">
        <f>VLOOKUP('intouch变量（离散）'!$A3059,基本表格!$G:$Q,9,FALSE)</f>
        <v>None</v>
      </c>
      <c r="L3059">
        <v>1</v>
      </c>
      <c r="M3059" t="s">
        <v>156</v>
      </c>
      <c r="N3059" t="s">
        <v>157</v>
      </c>
      <c r="O3059" t="s">
        <v>158</v>
      </c>
      <c r="P3059" t="str">
        <f>VLOOKUP('intouch变量（离散）'!$A3059,基本表格!$G:$Q,3,FALSE)</f>
        <v>DB100,X1502.0</v>
      </c>
      <c r="Q3059" t="str">
        <f>VLOOKUP('intouch变量（离散）'!$A3059,基本表格!$G:$Q,10,FALSE)</f>
        <v>No</v>
      </c>
      <c r="R3059" t="str">
        <f t="shared" si="288"/>
        <v>DB100,X1502.0 2123+P2-M6 3#双螺旋运输机B 电机控制 复位</v>
      </c>
      <c r="S3059">
        <v>0</v>
      </c>
      <c r="T3059">
        <v>0</v>
      </c>
    </row>
    <row r="3060" spans="1:20">
      <c r="A3060" t="s">
        <v>3216</v>
      </c>
      <c r="B3060" s="11" t="str">
        <f t="shared" si="287"/>
        <v>CHPF</v>
      </c>
      <c r="C3060" s="11" t="str">
        <f>VLOOKUP('intouch变量（离散）'!$A3060,基本表格!$G:$Q,2,FALSE)</f>
        <v>2123+P2-M6 3#双螺旋运输机B 电机控制 断链保护使能</v>
      </c>
      <c r="D3060" t="s">
        <v>154</v>
      </c>
      <c r="E3060" t="str">
        <f t="shared" si="283"/>
        <v>Yes</v>
      </c>
      <c r="F3060" t="str">
        <f t="shared" si="284"/>
        <v>900</v>
      </c>
      <c r="G3060" t="s">
        <v>154</v>
      </c>
      <c r="H3060" t="s">
        <v>155</v>
      </c>
      <c r="I3060" t="str">
        <f t="shared" si="285"/>
        <v>禁用</v>
      </c>
      <c r="J3060" t="str">
        <f t="shared" si="286"/>
        <v>启用</v>
      </c>
      <c r="K3060" t="str">
        <f>VLOOKUP('intouch变量（离散）'!$A3060,基本表格!$G:$Q,9,FALSE)</f>
        <v>None</v>
      </c>
      <c r="L3060">
        <v>1</v>
      </c>
      <c r="M3060" t="s">
        <v>156</v>
      </c>
      <c r="N3060" t="s">
        <v>157</v>
      </c>
      <c r="O3060" t="s">
        <v>158</v>
      </c>
      <c r="P3060" t="str">
        <f>VLOOKUP('intouch变量（离散）'!$A3060,基本表格!$G:$Q,3,FALSE)</f>
        <v>DB100,X1502.1</v>
      </c>
      <c r="Q3060" t="str">
        <f>VLOOKUP('intouch变量（离散）'!$A3060,基本表格!$G:$Q,10,FALSE)</f>
        <v>No</v>
      </c>
      <c r="R3060" t="str">
        <f t="shared" si="288"/>
        <v>DB100,X1502.1 2123+P2-M6 3#双螺旋运输机B 电机控制 断链保护使能</v>
      </c>
      <c r="S3060">
        <v>0</v>
      </c>
      <c r="T3060">
        <v>0</v>
      </c>
    </row>
    <row r="3061" spans="1:20">
      <c r="A3061" t="s">
        <v>3217</v>
      </c>
      <c r="B3061" s="11" t="str">
        <f t="shared" si="287"/>
        <v>CHPF</v>
      </c>
      <c r="C3061" s="11" t="str">
        <f>VLOOKUP('intouch变量（离散）'!$A3061,基本表格!$G:$Q,2,FALSE)</f>
        <v>2123+P2-M6 3#双螺旋运输机B 电机控制 断链导致停机</v>
      </c>
      <c r="D3061" t="s">
        <v>154</v>
      </c>
      <c r="E3061" t="str">
        <f t="shared" si="283"/>
        <v>No</v>
      </c>
      <c r="F3061" t="str">
        <f t="shared" si="284"/>
        <v>0</v>
      </c>
      <c r="G3061" t="s">
        <v>154</v>
      </c>
      <c r="H3061" t="s">
        <v>155</v>
      </c>
      <c r="I3061" t="str">
        <f t="shared" si="285"/>
        <v/>
      </c>
      <c r="J3061" t="str">
        <f t="shared" si="286"/>
        <v/>
      </c>
      <c r="K3061" t="str">
        <f>VLOOKUP('intouch变量（离散）'!$A3061,基本表格!$G:$Q,9,FALSE)</f>
        <v>On</v>
      </c>
      <c r="L3061">
        <v>1</v>
      </c>
      <c r="M3061" t="s">
        <v>156</v>
      </c>
      <c r="N3061" t="s">
        <v>157</v>
      </c>
      <c r="O3061" t="s">
        <v>158</v>
      </c>
      <c r="P3061" t="str">
        <f>VLOOKUP('intouch变量（离散）'!$A3061,基本表格!$G:$Q,3,FALSE)</f>
        <v>DB100,X1502.2</v>
      </c>
      <c r="Q3061" t="str">
        <f>VLOOKUP('intouch变量（离散）'!$A3061,基本表格!$G:$Q,10,FALSE)</f>
        <v>Yes</v>
      </c>
      <c r="R3061" t="str">
        <f t="shared" si="288"/>
        <v>DB100,X1502.2 2123+P2-M6 3#双螺旋运输机B 电机控制 断链导致停机</v>
      </c>
      <c r="S3061">
        <v>0</v>
      </c>
      <c r="T3061">
        <v>0</v>
      </c>
    </row>
    <row r="3062" spans="1:20">
      <c r="A3062" t="s">
        <v>3218</v>
      </c>
      <c r="B3062" s="11" t="str">
        <f t="shared" si="287"/>
        <v>CHPF</v>
      </c>
      <c r="C3062" s="11" t="str">
        <f>VLOOKUP('intouch变量（离散）'!$A3062,基本表格!$G:$Q,2,FALSE)</f>
        <v>2123+P2-M6 3#双螺旋运输机B 电机控制 电机(反转）</v>
      </c>
      <c r="D3062" t="s">
        <v>154</v>
      </c>
      <c r="E3062" t="str">
        <f t="shared" si="283"/>
        <v>No</v>
      </c>
      <c r="F3062" t="str">
        <f t="shared" si="284"/>
        <v>0</v>
      </c>
      <c r="G3062" t="s">
        <v>154</v>
      </c>
      <c r="H3062" t="s">
        <v>155</v>
      </c>
      <c r="I3062" t="str">
        <f t="shared" si="285"/>
        <v/>
      </c>
      <c r="J3062" t="str">
        <f t="shared" si="286"/>
        <v/>
      </c>
      <c r="K3062" t="str">
        <f>VLOOKUP('intouch变量（离散）'!$A3062,基本表格!$G:$Q,9,FALSE)</f>
        <v>None</v>
      </c>
      <c r="L3062">
        <v>1</v>
      </c>
      <c r="M3062" t="s">
        <v>156</v>
      </c>
      <c r="N3062" t="s">
        <v>157</v>
      </c>
      <c r="O3062" t="s">
        <v>158</v>
      </c>
      <c r="P3062" t="str">
        <f>VLOOKUP('intouch变量（离散）'!$A3062,基本表格!$G:$Q,3,FALSE)</f>
        <v>DB100,X1502.3</v>
      </c>
      <c r="Q3062" t="str">
        <f>VLOOKUP('intouch变量（离散）'!$A3062,基本表格!$G:$Q,10,FALSE)</f>
        <v>Yes</v>
      </c>
      <c r="R3062" t="str">
        <f t="shared" si="288"/>
        <v>DB100,X1502.3 2123+P2-M6 3#双螺旋运输机B 电机控制 电机(反转）</v>
      </c>
      <c r="S3062">
        <v>0</v>
      </c>
      <c r="T3062">
        <v>0</v>
      </c>
    </row>
    <row r="3063" spans="1:20">
      <c r="A3063" t="s">
        <v>3219</v>
      </c>
      <c r="B3063" s="11" t="str">
        <f t="shared" si="287"/>
        <v>CHPF</v>
      </c>
      <c r="C3063" s="11" t="str">
        <f>VLOOKUP('intouch变量（离散）'!$A3063,基本表格!$G:$Q,2,FALSE)</f>
        <v>2123+P2-M6 3#双螺旋运输机B 电机控制 本地</v>
      </c>
      <c r="D3063" t="s">
        <v>154</v>
      </c>
      <c r="E3063" t="str">
        <f t="shared" si="283"/>
        <v>No</v>
      </c>
      <c r="F3063" t="str">
        <f t="shared" si="284"/>
        <v>0</v>
      </c>
      <c r="G3063" t="s">
        <v>154</v>
      </c>
      <c r="H3063" t="s">
        <v>155</v>
      </c>
      <c r="I3063" t="str">
        <f t="shared" si="285"/>
        <v/>
      </c>
      <c r="J3063" t="str">
        <f t="shared" si="286"/>
        <v/>
      </c>
      <c r="K3063" t="str">
        <f>VLOOKUP('intouch变量（离散）'!$A3063,基本表格!$G:$Q,9,FALSE)</f>
        <v>None</v>
      </c>
      <c r="L3063">
        <v>1</v>
      </c>
      <c r="M3063" t="s">
        <v>156</v>
      </c>
      <c r="N3063" t="s">
        <v>157</v>
      </c>
      <c r="O3063" t="s">
        <v>158</v>
      </c>
      <c r="P3063" t="str">
        <f>VLOOKUP('intouch变量（离散）'!$A3063,基本表格!$G:$Q,3,FALSE)</f>
        <v>DB100,X1502.4</v>
      </c>
      <c r="Q3063" t="str">
        <f>VLOOKUP('intouch变量（离散）'!$A3063,基本表格!$G:$Q,10,FALSE)</f>
        <v>Yes</v>
      </c>
      <c r="R3063" t="str">
        <f t="shared" si="288"/>
        <v>DB100,X1502.4 2123+P2-M6 3#双螺旋运输机B 电机控制 本地</v>
      </c>
      <c r="S3063">
        <v>0</v>
      </c>
      <c r="T3063">
        <v>0</v>
      </c>
    </row>
    <row r="3064" spans="1:20">
      <c r="A3064" t="s">
        <v>3220</v>
      </c>
      <c r="B3064" s="11" t="str">
        <f t="shared" si="287"/>
        <v>CHPF</v>
      </c>
      <c r="C3064" s="11" t="str">
        <f>VLOOKUP('intouch变量（离散）'!$A3064,基本表格!$G:$Q,2,FALSE)</f>
        <v>2123+P2-M6 3#双螺旋运输机B 电机控制 远程</v>
      </c>
      <c r="D3064" t="s">
        <v>154</v>
      </c>
      <c r="E3064" t="str">
        <f t="shared" si="283"/>
        <v>No</v>
      </c>
      <c r="F3064" t="str">
        <f t="shared" si="284"/>
        <v>0</v>
      </c>
      <c r="G3064" t="s">
        <v>154</v>
      </c>
      <c r="H3064" t="s">
        <v>155</v>
      </c>
      <c r="I3064" t="str">
        <f t="shared" si="285"/>
        <v/>
      </c>
      <c r="J3064" t="str">
        <f t="shared" si="286"/>
        <v/>
      </c>
      <c r="K3064" t="str">
        <f>VLOOKUP('intouch变量（离散）'!$A3064,基本表格!$G:$Q,9,FALSE)</f>
        <v>None</v>
      </c>
      <c r="L3064">
        <v>1</v>
      </c>
      <c r="M3064" t="s">
        <v>156</v>
      </c>
      <c r="N3064" t="s">
        <v>157</v>
      </c>
      <c r="O3064" t="s">
        <v>158</v>
      </c>
      <c r="P3064" t="str">
        <f>VLOOKUP('intouch变量（离散）'!$A3064,基本表格!$G:$Q,3,FALSE)</f>
        <v>DB100,X1502.5</v>
      </c>
      <c r="Q3064" t="str">
        <f>VLOOKUP('intouch变量（离散）'!$A3064,基本表格!$G:$Q,10,FALSE)</f>
        <v>Yes</v>
      </c>
      <c r="R3064" t="str">
        <f t="shared" si="288"/>
        <v>DB100,X1502.5 2123+P2-M6 3#双螺旋运输机B 电机控制 远程</v>
      </c>
      <c r="S3064">
        <v>0</v>
      </c>
      <c r="T3064">
        <v>0</v>
      </c>
    </row>
    <row r="3065" spans="1:20">
      <c r="A3065" t="s">
        <v>3221</v>
      </c>
      <c r="B3065" s="11" t="str">
        <f t="shared" si="287"/>
        <v>CHPF</v>
      </c>
      <c r="C3065" s="11" t="str">
        <f>VLOOKUP('intouch变量（离散）'!$A3065,基本表格!$G:$Q,2,FALSE)</f>
        <v>2123+P2-M6 3#双螺旋运输机B 电机控制 堵料报警</v>
      </c>
      <c r="D3065" t="s">
        <v>154</v>
      </c>
      <c r="E3065" t="str">
        <f t="shared" si="283"/>
        <v>No</v>
      </c>
      <c r="F3065" t="str">
        <f t="shared" si="284"/>
        <v>0</v>
      </c>
      <c r="G3065" t="s">
        <v>154</v>
      </c>
      <c r="H3065" t="s">
        <v>155</v>
      </c>
      <c r="I3065" t="str">
        <f t="shared" si="285"/>
        <v/>
      </c>
      <c r="J3065" t="str">
        <f t="shared" si="286"/>
        <v/>
      </c>
      <c r="K3065" t="str">
        <f>VLOOKUP('intouch变量（离散）'!$A3065,基本表格!$G:$Q,9,FALSE)</f>
        <v>On</v>
      </c>
      <c r="L3065">
        <v>1</v>
      </c>
      <c r="M3065" t="s">
        <v>156</v>
      </c>
      <c r="N3065" t="s">
        <v>157</v>
      </c>
      <c r="O3065" t="s">
        <v>158</v>
      </c>
      <c r="P3065" t="str">
        <f>VLOOKUP('intouch变量（离散）'!$A3065,基本表格!$G:$Q,3,FALSE)</f>
        <v>DB100,X1502.6</v>
      </c>
      <c r="Q3065" t="str">
        <f>VLOOKUP('intouch变量（离散）'!$A3065,基本表格!$G:$Q,10,FALSE)</f>
        <v>Yes</v>
      </c>
      <c r="R3065" t="str">
        <f t="shared" si="288"/>
        <v>DB100,X1502.6 2123+P2-M6 3#双螺旋运输机B 电机控制 堵料报警</v>
      </c>
      <c r="S3065">
        <v>0</v>
      </c>
      <c r="T3065">
        <v>0</v>
      </c>
    </row>
    <row r="3066" spans="1:20">
      <c r="A3066" t="s">
        <v>3222</v>
      </c>
      <c r="B3066" s="11" t="str">
        <f t="shared" si="287"/>
        <v>CHPF</v>
      </c>
      <c r="C3066" s="11" t="str">
        <f>VLOOKUP('intouch变量（离散）'!$A3066,基本表格!$G:$Q,2,FALSE)</f>
        <v>2123+P2-M6 3#双螺旋运输机B 电机控制 堵料检测</v>
      </c>
      <c r="D3066" t="s">
        <v>154</v>
      </c>
      <c r="E3066" t="str">
        <f t="shared" si="283"/>
        <v>No</v>
      </c>
      <c r="F3066" t="str">
        <f t="shared" si="284"/>
        <v>0</v>
      </c>
      <c r="G3066" t="s">
        <v>154</v>
      </c>
      <c r="H3066" t="s">
        <v>155</v>
      </c>
      <c r="I3066" t="str">
        <f t="shared" si="285"/>
        <v/>
      </c>
      <c r="J3066" t="str">
        <f t="shared" si="286"/>
        <v/>
      </c>
      <c r="K3066" t="str">
        <f>VLOOKUP('intouch变量（离散）'!$A3066,基本表格!$G:$Q,9,FALSE)</f>
        <v>None</v>
      </c>
      <c r="L3066">
        <v>1</v>
      </c>
      <c r="M3066" t="s">
        <v>156</v>
      </c>
      <c r="N3066" t="s">
        <v>157</v>
      </c>
      <c r="O3066" t="s">
        <v>158</v>
      </c>
      <c r="P3066" t="str">
        <f>VLOOKUP('intouch变量（离散）'!$A3066,基本表格!$G:$Q,3,FALSE)</f>
        <v>DB100,X1502.7</v>
      </c>
      <c r="Q3066" t="str">
        <f>VLOOKUP('intouch变量（离散）'!$A3066,基本表格!$G:$Q,10,FALSE)</f>
        <v>Yes</v>
      </c>
      <c r="R3066" t="str">
        <f t="shared" si="288"/>
        <v>DB100,X1502.7 2123+P2-M6 3#双螺旋运输机B 电机控制 堵料检测</v>
      </c>
      <c r="S3066">
        <v>0</v>
      </c>
      <c r="T3066">
        <v>0</v>
      </c>
    </row>
    <row r="3067" spans="1:20">
      <c r="A3067" t="s">
        <v>3223</v>
      </c>
      <c r="B3067" s="11" t="str">
        <f t="shared" si="287"/>
        <v>CHPF</v>
      </c>
      <c r="C3067" s="11" t="str">
        <f>VLOOKUP('intouch变量（离散）'!$A3067,基本表格!$G:$Q,2,FALSE)</f>
        <v>2123+P2-M6 3#双螺旋运输机B 电机控制 堵料保护使能</v>
      </c>
      <c r="D3067" t="s">
        <v>154</v>
      </c>
      <c r="E3067" t="str">
        <f t="shared" si="283"/>
        <v>Yes</v>
      </c>
      <c r="F3067" t="str">
        <f t="shared" si="284"/>
        <v>900</v>
      </c>
      <c r="G3067" t="s">
        <v>154</v>
      </c>
      <c r="H3067" t="s">
        <v>155</v>
      </c>
      <c r="I3067" t="str">
        <f t="shared" si="285"/>
        <v>禁用</v>
      </c>
      <c r="J3067" t="str">
        <f t="shared" si="286"/>
        <v>启用</v>
      </c>
      <c r="K3067" t="str">
        <f>VLOOKUP('intouch变量（离散）'!$A3067,基本表格!$G:$Q,9,FALSE)</f>
        <v>None</v>
      </c>
      <c r="L3067">
        <v>1</v>
      </c>
      <c r="M3067" t="s">
        <v>156</v>
      </c>
      <c r="N3067" t="s">
        <v>157</v>
      </c>
      <c r="O3067" t="s">
        <v>158</v>
      </c>
      <c r="P3067" t="str">
        <f>VLOOKUP('intouch变量（离散）'!$A3067,基本表格!$G:$Q,3,FALSE)</f>
        <v>DB100,X1503.0</v>
      </c>
      <c r="Q3067" t="str">
        <f>VLOOKUP('intouch变量（离散）'!$A3067,基本表格!$G:$Q,10,FALSE)</f>
        <v>No</v>
      </c>
      <c r="R3067" t="str">
        <f t="shared" si="288"/>
        <v>DB100,X1503.0 2123+P2-M6 3#双螺旋运输机B 电机控制 堵料保护使能</v>
      </c>
      <c r="S3067">
        <v>0</v>
      </c>
      <c r="T3067">
        <v>0</v>
      </c>
    </row>
    <row r="3068" spans="1:20">
      <c r="A3068" t="s">
        <v>3224</v>
      </c>
      <c r="B3068" s="11" t="str">
        <f t="shared" si="287"/>
        <v>CHPF</v>
      </c>
      <c r="C3068" s="11" t="str">
        <f>VLOOKUP('intouch变量（离散）'!$A3068,基本表格!$G:$Q,2,FALSE)</f>
        <v>2123+P2-M6 3#双螺旋运输机B 电机控制 堵料导致停机</v>
      </c>
      <c r="D3068" t="s">
        <v>154</v>
      </c>
      <c r="E3068" t="str">
        <f t="shared" si="283"/>
        <v>No</v>
      </c>
      <c r="F3068" t="str">
        <f t="shared" si="284"/>
        <v>0</v>
      </c>
      <c r="G3068" t="s">
        <v>154</v>
      </c>
      <c r="H3068" t="s">
        <v>155</v>
      </c>
      <c r="I3068" t="str">
        <f t="shared" si="285"/>
        <v/>
      </c>
      <c r="J3068" t="str">
        <f t="shared" si="286"/>
        <v/>
      </c>
      <c r="K3068" t="str">
        <f>VLOOKUP('intouch变量（离散）'!$A3068,基本表格!$G:$Q,9,FALSE)</f>
        <v>On</v>
      </c>
      <c r="L3068">
        <v>1</v>
      </c>
      <c r="M3068" t="s">
        <v>156</v>
      </c>
      <c r="N3068" t="s">
        <v>157</v>
      </c>
      <c r="O3068" t="s">
        <v>158</v>
      </c>
      <c r="P3068" t="str">
        <f>VLOOKUP('intouch变量（离散）'!$A3068,基本表格!$G:$Q,3,FALSE)</f>
        <v>DB100,X1503.1</v>
      </c>
      <c r="Q3068" t="str">
        <f>VLOOKUP('intouch变量（离散）'!$A3068,基本表格!$G:$Q,10,FALSE)</f>
        <v>Yes</v>
      </c>
      <c r="R3068" t="str">
        <f t="shared" si="288"/>
        <v>DB100,X1503.1 2123+P2-M6 3#双螺旋运输机B 电机控制 堵料导致停机</v>
      </c>
      <c r="S3068">
        <v>0</v>
      </c>
      <c r="T3068">
        <v>0</v>
      </c>
    </row>
    <row r="3069" spans="1:20">
      <c r="A3069" t="s">
        <v>3225</v>
      </c>
      <c r="B3069" s="11" t="str">
        <f t="shared" si="287"/>
        <v>CHPF</v>
      </c>
      <c r="C3069" s="11" t="str">
        <f>VLOOKUP('intouch变量（离散）'!$A3069,基本表格!$G:$Q,2,FALSE)</f>
        <v>2123+P2-M6 3#双螺旋运输机B 电机控制 拉线开关</v>
      </c>
      <c r="D3069" t="s">
        <v>154</v>
      </c>
      <c r="E3069" t="str">
        <f t="shared" si="283"/>
        <v>No</v>
      </c>
      <c r="F3069" t="str">
        <f t="shared" si="284"/>
        <v>0</v>
      </c>
      <c r="G3069" t="s">
        <v>154</v>
      </c>
      <c r="H3069" t="s">
        <v>155</v>
      </c>
      <c r="I3069" t="str">
        <f t="shared" si="285"/>
        <v/>
      </c>
      <c r="J3069" t="str">
        <f t="shared" si="286"/>
        <v/>
      </c>
      <c r="K3069" t="str">
        <f>VLOOKUP('intouch变量（离散）'!$A3069,基本表格!$G:$Q,9,FALSE)</f>
        <v>On</v>
      </c>
      <c r="L3069">
        <v>1</v>
      </c>
      <c r="M3069" t="s">
        <v>156</v>
      </c>
      <c r="N3069" t="s">
        <v>157</v>
      </c>
      <c r="O3069" t="s">
        <v>158</v>
      </c>
      <c r="P3069" t="str">
        <f>VLOOKUP('intouch变量（离散）'!$A3069,基本表格!$G:$Q,3,FALSE)</f>
        <v>DB100,X1508.0</v>
      </c>
      <c r="Q3069" t="str">
        <f>VLOOKUP('intouch变量（离散）'!$A3069,基本表格!$G:$Q,10,FALSE)</f>
        <v>Yes</v>
      </c>
      <c r="R3069" t="str">
        <f t="shared" si="288"/>
        <v>DB100,X1508.0 2123+P2-M6 3#双螺旋运输机B 电机控制 拉线开关</v>
      </c>
      <c r="S3069">
        <v>0</v>
      </c>
      <c r="T3069">
        <v>0</v>
      </c>
    </row>
    <row r="3070" spans="1:20">
      <c r="A3070" t="s">
        <v>3226</v>
      </c>
      <c r="B3070" s="11" t="str">
        <f t="shared" si="287"/>
        <v>CHPF</v>
      </c>
      <c r="C3070" s="11" t="str">
        <f>VLOOKUP('intouch变量（离散）'!$A3070,基本表格!$G:$Q,2,FALSE)</f>
        <v>2123+P2-M6 3#双螺旋运输机B 电机控制 左跑偏报警</v>
      </c>
      <c r="D3070" t="s">
        <v>154</v>
      </c>
      <c r="E3070" t="str">
        <f t="shared" si="283"/>
        <v>No</v>
      </c>
      <c r="F3070" t="str">
        <f t="shared" si="284"/>
        <v>0</v>
      </c>
      <c r="G3070" t="s">
        <v>154</v>
      </c>
      <c r="H3070" t="s">
        <v>155</v>
      </c>
      <c r="I3070" t="str">
        <f t="shared" si="285"/>
        <v/>
      </c>
      <c r="J3070" t="str">
        <f t="shared" si="286"/>
        <v/>
      </c>
      <c r="K3070" t="str">
        <f>VLOOKUP('intouch变量（离散）'!$A3070,基本表格!$G:$Q,9,FALSE)</f>
        <v>On</v>
      </c>
      <c r="L3070">
        <v>1</v>
      </c>
      <c r="M3070" t="s">
        <v>156</v>
      </c>
      <c r="N3070" t="s">
        <v>157</v>
      </c>
      <c r="O3070" t="s">
        <v>158</v>
      </c>
      <c r="P3070" t="str">
        <f>VLOOKUP('intouch变量（离散）'!$A3070,基本表格!$G:$Q,3,FALSE)</f>
        <v>DB100,X1508.1</v>
      </c>
      <c r="Q3070" t="str">
        <f>VLOOKUP('intouch变量（离散）'!$A3070,基本表格!$G:$Q,10,FALSE)</f>
        <v>Yes</v>
      </c>
      <c r="R3070" t="str">
        <f t="shared" si="288"/>
        <v>DB100,X1508.1 2123+P2-M6 3#双螺旋运输机B 电机控制 左跑偏报警</v>
      </c>
      <c r="S3070">
        <v>0</v>
      </c>
      <c r="T3070">
        <v>0</v>
      </c>
    </row>
    <row r="3071" spans="1:20">
      <c r="A3071" t="s">
        <v>3227</v>
      </c>
      <c r="B3071" s="11" t="str">
        <f t="shared" si="287"/>
        <v>CHPF</v>
      </c>
      <c r="C3071" s="11" t="str">
        <f>VLOOKUP('intouch变量（离散）'!$A3071,基本表格!$G:$Q,2,FALSE)</f>
        <v>2123+P2-M6 3#双螺旋运输机B 电机控制 左跑偏1检测</v>
      </c>
      <c r="D3071" t="s">
        <v>154</v>
      </c>
      <c r="E3071" t="str">
        <f t="shared" si="283"/>
        <v>No</v>
      </c>
      <c r="F3071" t="str">
        <f t="shared" si="284"/>
        <v>0</v>
      </c>
      <c r="G3071" t="s">
        <v>154</v>
      </c>
      <c r="H3071" t="s">
        <v>155</v>
      </c>
      <c r="I3071" t="str">
        <f t="shared" si="285"/>
        <v/>
      </c>
      <c r="J3071" t="str">
        <f t="shared" si="286"/>
        <v/>
      </c>
      <c r="K3071" t="str">
        <f>VLOOKUP('intouch变量（离散）'!$A3071,基本表格!$G:$Q,9,FALSE)</f>
        <v>None</v>
      </c>
      <c r="L3071">
        <v>1</v>
      </c>
      <c r="M3071" t="s">
        <v>156</v>
      </c>
      <c r="N3071" t="s">
        <v>157</v>
      </c>
      <c r="O3071" t="s">
        <v>158</v>
      </c>
      <c r="P3071" t="str">
        <f>VLOOKUP('intouch变量（离散）'!$A3071,基本表格!$G:$Q,3,FALSE)</f>
        <v>DB100,X1508.2</v>
      </c>
      <c r="Q3071" t="str">
        <f>VLOOKUP('intouch变量（离散）'!$A3071,基本表格!$G:$Q,10,FALSE)</f>
        <v>Yes</v>
      </c>
      <c r="R3071" t="str">
        <f t="shared" si="288"/>
        <v>DB100,X1508.2 2123+P2-M6 3#双螺旋运输机B 电机控制 左跑偏1检测</v>
      </c>
      <c r="S3071">
        <v>0</v>
      </c>
      <c r="T3071">
        <v>0</v>
      </c>
    </row>
    <row r="3072" spans="1:20">
      <c r="A3072" t="s">
        <v>3228</v>
      </c>
      <c r="B3072" s="11" t="str">
        <f t="shared" si="287"/>
        <v>CHPF</v>
      </c>
      <c r="C3072" s="11" t="str">
        <f>VLOOKUP('intouch变量（离散）'!$A3072,基本表格!$G:$Q,2,FALSE)</f>
        <v>2123+P2-M6 3#双螺旋运输机B 电机控制 左跑偏保护使能</v>
      </c>
      <c r="D3072" t="s">
        <v>154</v>
      </c>
      <c r="E3072" t="str">
        <f t="shared" si="283"/>
        <v>Yes</v>
      </c>
      <c r="F3072" t="str">
        <f t="shared" si="284"/>
        <v>900</v>
      </c>
      <c r="G3072" t="s">
        <v>154</v>
      </c>
      <c r="H3072" t="s">
        <v>155</v>
      </c>
      <c r="I3072" t="str">
        <f t="shared" si="285"/>
        <v>禁用</v>
      </c>
      <c r="J3072" t="str">
        <f t="shared" si="286"/>
        <v>启用</v>
      </c>
      <c r="K3072" t="str">
        <f>VLOOKUP('intouch变量（离散）'!$A3072,基本表格!$G:$Q,9,FALSE)</f>
        <v>None</v>
      </c>
      <c r="L3072">
        <v>1</v>
      </c>
      <c r="M3072" t="s">
        <v>156</v>
      </c>
      <c r="N3072" t="s">
        <v>157</v>
      </c>
      <c r="O3072" t="s">
        <v>158</v>
      </c>
      <c r="P3072" t="str">
        <f>VLOOKUP('intouch变量（离散）'!$A3072,基本表格!$G:$Q,3,FALSE)</f>
        <v>DB100,X1508.3</v>
      </c>
      <c r="Q3072" t="str">
        <f>VLOOKUP('intouch变量（离散）'!$A3072,基本表格!$G:$Q,10,FALSE)</f>
        <v>No</v>
      </c>
      <c r="R3072" t="str">
        <f t="shared" si="288"/>
        <v>DB100,X1508.3 2123+P2-M6 3#双螺旋运输机B 电机控制 左跑偏保护使能</v>
      </c>
      <c r="S3072">
        <v>0</v>
      </c>
      <c r="T3072">
        <v>0</v>
      </c>
    </row>
    <row r="3073" spans="1:20">
      <c r="A3073" t="s">
        <v>3229</v>
      </c>
      <c r="B3073" s="11" t="str">
        <f t="shared" si="287"/>
        <v>CHPF</v>
      </c>
      <c r="C3073" s="11" t="str">
        <f>VLOOKUP('intouch变量（离散）'!$A3073,基本表格!$G:$Q,2,FALSE)</f>
        <v>2123+P2-M6 3#双螺旋运输机B 电机控制 左跑偏导致停机</v>
      </c>
      <c r="D3073" t="s">
        <v>154</v>
      </c>
      <c r="E3073" t="str">
        <f t="shared" si="283"/>
        <v>No</v>
      </c>
      <c r="F3073" t="str">
        <f t="shared" si="284"/>
        <v>0</v>
      </c>
      <c r="G3073" t="s">
        <v>154</v>
      </c>
      <c r="H3073" t="s">
        <v>155</v>
      </c>
      <c r="I3073" t="str">
        <f t="shared" si="285"/>
        <v/>
      </c>
      <c r="J3073" t="str">
        <f t="shared" si="286"/>
        <v/>
      </c>
      <c r="K3073" t="str">
        <f>VLOOKUP('intouch变量（离散）'!$A3073,基本表格!$G:$Q,9,FALSE)</f>
        <v>On</v>
      </c>
      <c r="L3073">
        <v>1</v>
      </c>
      <c r="M3073" t="s">
        <v>156</v>
      </c>
      <c r="N3073" t="s">
        <v>157</v>
      </c>
      <c r="O3073" t="s">
        <v>158</v>
      </c>
      <c r="P3073" t="str">
        <f>VLOOKUP('intouch变量（离散）'!$A3073,基本表格!$G:$Q,3,FALSE)</f>
        <v>DB100,X1508.4</v>
      </c>
      <c r="Q3073" t="str">
        <f>VLOOKUP('intouch变量（离散）'!$A3073,基本表格!$G:$Q,10,FALSE)</f>
        <v>Yes</v>
      </c>
      <c r="R3073" t="str">
        <f t="shared" si="288"/>
        <v>DB100,X1508.4 2123+P2-M6 3#双螺旋运输机B 电机控制 左跑偏导致停机</v>
      </c>
      <c r="S3073">
        <v>0</v>
      </c>
      <c r="T3073">
        <v>0</v>
      </c>
    </row>
    <row r="3074" spans="1:20">
      <c r="A3074" t="s">
        <v>3230</v>
      </c>
      <c r="B3074" s="11" t="str">
        <f t="shared" si="287"/>
        <v>CHPF</v>
      </c>
      <c r="C3074" s="11" t="str">
        <f>VLOOKUP('intouch变量（离散）'!$A3074,基本表格!$G:$Q,2,FALSE)</f>
        <v>2123+P2-M6 3#双螺旋运输机B 电机控制 右 跑偏报警</v>
      </c>
      <c r="D3074" t="s">
        <v>154</v>
      </c>
      <c r="E3074" t="str">
        <f t="shared" si="283"/>
        <v>No</v>
      </c>
      <c r="F3074" t="str">
        <f t="shared" si="284"/>
        <v>0</v>
      </c>
      <c r="G3074" t="s">
        <v>154</v>
      </c>
      <c r="H3074" t="s">
        <v>155</v>
      </c>
      <c r="I3074" t="str">
        <f t="shared" si="285"/>
        <v/>
      </c>
      <c r="J3074" t="str">
        <f t="shared" si="286"/>
        <v/>
      </c>
      <c r="K3074" t="str">
        <f>VLOOKUP('intouch变量（离散）'!$A3074,基本表格!$G:$Q,9,FALSE)</f>
        <v>On</v>
      </c>
      <c r="L3074">
        <v>1</v>
      </c>
      <c r="M3074" t="s">
        <v>156</v>
      </c>
      <c r="N3074" t="s">
        <v>157</v>
      </c>
      <c r="O3074" t="s">
        <v>158</v>
      </c>
      <c r="P3074" t="str">
        <f>VLOOKUP('intouch变量（离散）'!$A3074,基本表格!$G:$Q,3,FALSE)</f>
        <v>DB100,X1512.0</v>
      </c>
      <c r="Q3074" t="str">
        <f>VLOOKUP('intouch变量（离散）'!$A3074,基本表格!$G:$Q,10,FALSE)</f>
        <v>Yes</v>
      </c>
      <c r="R3074" t="str">
        <f t="shared" si="288"/>
        <v>DB100,X1512.0 2123+P2-M6 3#双螺旋运输机B 电机控制 右 跑偏报警</v>
      </c>
      <c r="S3074">
        <v>0</v>
      </c>
      <c r="T3074">
        <v>0</v>
      </c>
    </row>
    <row r="3075" spans="1:20">
      <c r="A3075" t="s">
        <v>3231</v>
      </c>
      <c r="B3075" s="11" t="str">
        <f t="shared" si="287"/>
        <v>CHPF</v>
      </c>
      <c r="C3075" s="11" t="str">
        <f>VLOOKUP('intouch变量（离散）'!$A3075,基本表格!$G:$Q,2,FALSE)</f>
        <v>2123+P2-M6 3#双螺旋运输机B 电机控制 右跑偏1检测</v>
      </c>
      <c r="D3075" t="s">
        <v>154</v>
      </c>
      <c r="E3075" t="str">
        <f t="shared" ref="E3075:E3138" si="289">IF(RIGHT($A3075,2)="EN","Yes","No")</f>
        <v>No</v>
      </c>
      <c r="F3075" t="str">
        <f t="shared" ref="F3075:F3138" si="290">IF(RIGHT($A3075,2)="EN","900","0")</f>
        <v>0</v>
      </c>
      <c r="G3075" t="s">
        <v>154</v>
      </c>
      <c r="H3075" t="s">
        <v>155</v>
      </c>
      <c r="I3075" t="str">
        <f t="shared" ref="I3075:I3138" si="291">IF(RIGHT($A3075,2)="EN","禁用","")</f>
        <v/>
      </c>
      <c r="J3075" t="str">
        <f t="shared" ref="J3075:J3138" si="292">IF(RIGHT($A3075,2)="EN","启用","")</f>
        <v/>
      </c>
      <c r="K3075" t="str">
        <f>VLOOKUP('intouch变量（离散）'!$A3075,基本表格!$G:$Q,9,FALSE)</f>
        <v>None</v>
      </c>
      <c r="L3075">
        <v>1</v>
      </c>
      <c r="M3075" t="s">
        <v>156</v>
      </c>
      <c r="N3075" t="s">
        <v>157</v>
      </c>
      <c r="O3075" t="s">
        <v>158</v>
      </c>
      <c r="P3075" t="str">
        <f>VLOOKUP('intouch变量（离散）'!$A3075,基本表格!$G:$Q,3,FALSE)</f>
        <v>DB100,X1512.1</v>
      </c>
      <c r="Q3075" t="str">
        <f>VLOOKUP('intouch变量（离散）'!$A3075,基本表格!$G:$Q,10,FALSE)</f>
        <v>Yes</v>
      </c>
      <c r="R3075" t="str">
        <f t="shared" si="288"/>
        <v>DB100,X1512.1 2123+P2-M6 3#双螺旋运输机B 电机控制 右跑偏1检测</v>
      </c>
      <c r="S3075">
        <v>0</v>
      </c>
      <c r="T3075">
        <v>0</v>
      </c>
    </row>
    <row r="3076" spans="1:20">
      <c r="A3076" t="s">
        <v>3232</v>
      </c>
      <c r="B3076" s="11" t="str">
        <f t="shared" si="287"/>
        <v>CHPF</v>
      </c>
      <c r="C3076" s="11" t="str">
        <f>VLOOKUP('intouch变量（离散）'!$A3076,基本表格!$G:$Q,2,FALSE)</f>
        <v>2123+P2-M6 3#双螺旋运输机B 电机控制 右跑偏保护使能</v>
      </c>
      <c r="D3076" t="s">
        <v>154</v>
      </c>
      <c r="E3076" t="str">
        <f t="shared" si="289"/>
        <v>Yes</v>
      </c>
      <c r="F3076" t="str">
        <f t="shared" si="290"/>
        <v>900</v>
      </c>
      <c r="G3076" t="s">
        <v>154</v>
      </c>
      <c r="H3076" t="s">
        <v>155</v>
      </c>
      <c r="I3076" t="str">
        <f t="shared" si="291"/>
        <v>禁用</v>
      </c>
      <c r="J3076" t="str">
        <f t="shared" si="292"/>
        <v>启用</v>
      </c>
      <c r="K3076" t="str">
        <f>VLOOKUP('intouch变量（离散）'!$A3076,基本表格!$G:$Q,9,FALSE)</f>
        <v>None</v>
      </c>
      <c r="L3076">
        <v>1</v>
      </c>
      <c r="M3076" t="s">
        <v>156</v>
      </c>
      <c r="N3076" t="s">
        <v>157</v>
      </c>
      <c r="O3076" t="s">
        <v>158</v>
      </c>
      <c r="P3076" t="str">
        <f>VLOOKUP('intouch变量（离散）'!$A3076,基本表格!$G:$Q,3,FALSE)</f>
        <v>DB100,X1512.2</v>
      </c>
      <c r="Q3076" t="str">
        <f>VLOOKUP('intouch变量（离散）'!$A3076,基本表格!$G:$Q,10,FALSE)</f>
        <v>No</v>
      </c>
      <c r="R3076" t="str">
        <f t="shared" si="288"/>
        <v>DB100,X1512.2 2123+P2-M6 3#双螺旋运输机B 电机控制 右跑偏保护使能</v>
      </c>
      <c r="S3076">
        <v>0</v>
      </c>
      <c r="T3076">
        <v>0</v>
      </c>
    </row>
    <row r="3077" spans="1:20">
      <c r="A3077" t="s">
        <v>3233</v>
      </c>
      <c r="B3077" s="11" t="str">
        <f t="shared" ref="B3077:B3140" si="293">LEFT(A3077,4)</f>
        <v>CHPF</v>
      </c>
      <c r="C3077" s="11" t="str">
        <f>VLOOKUP('intouch变量（离散）'!$A3077,基本表格!$G:$Q,2,FALSE)</f>
        <v>2123+P2-M6 3#双螺旋运输机B 电机控制 右跑偏导致停机</v>
      </c>
      <c r="D3077" t="s">
        <v>154</v>
      </c>
      <c r="E3077" t="str">
        <f t="shared" si="289"/>
        <v>No</v>
      </c>
      <c r="F3077" t="str">
        <f t="shared" si="290"/>
        <v>0</v>
      </c>
      <c r="G3077" t="s">
        <v>154</v>
      </c>
      <c r="H3077" t="s">
        <v>155</v>
      </c>
      <c r="I3077" t="str">
        <f t="shared" si="291"/>
        <v/>
      </c>
      <c r="J3077" t="str">
        <f t="shared" si="292"/>
        <v/>
      </c>
      <c r="K3077" t="str">
        <f>VLOOKUP('intouch变量（离散）'!$A3077,基本表格!$G:$Q,9,FALSE)</f>
        <v>On</v>
      </c>
      <c r="L3077">
        <v>1</v>
      </c>
      <c r="M3077" t="s">
        <v>156</v>
      </c>
      <c r="N3077" t="s">
        <v>157</v>
      </c>
      <c r="O3077" t="s">
        <v>158</v>
      </c>
      <c r="P3077" t="str">
        <f>VLOOKUP('intouch变量（离散）'!$A3077,基本表格!$G:$Q,3,FALSE)</f>
        <v>DB100,X1512.3</v>
      </c>
      <c r="Q3077" t="str">
        <f>VLOOKUP('intouch变量（离散）'!$A3077,基本表格!$G:$Q,10,FALSE)</f>
        <v>Yes</v>
      </c>
      <c r="R3077" t="str">
        <f t="shared" ref="R3077:R3140" si="294">P3077&amp;" "&amp;C3077</f>
        <v>DB100,X1512.3 2123+P2-M6 3#双螺旋运输机B 电机控制 右跑偏导致停机</v>
      </c>
      <c r="S3077">
        <v>0</v>
      </c>
      <c r="T3077">
        <v>0</v>
      </c>
    </row>
    <row r="3078" spans="1:20">
      <c r="A3078" t="s">
        <v>3234</v>
      </c>
      <c r="B3078" s="11" t="str">
        <f t="shared" si="293"/>
        <v>CHPF</v>
      </c>
      <c r="C3078" s="11" t="str">
        <f>VLOOKUP('intouch变量（离散）'!$A3078,基本表格!$G:$Q,2,FALSE)</f>
        <v>2123+P2-M6 3#双螺旋运输机B 电机控制 三角型</v>
      </c>
      <c r="D3078" t="s">
        <v>154</v>
      </c>
      <c r="E3078" t="str">
        <f t="shared" si="289"/>
        <v>No</v>
      </c>
      <c r="F3078" t="str">
        <f t="shared" si="290"/>
        <v>0</v>
      </c>
      <c r="G3078" t="s">
        <v>154</v>
      </c>
      <c r="H3078" t="s">
        <v>155</v>
      </c>
      <c r="I3078" t="str">
        <f t="shared" si="291"/>
        <v/>
      </c>
      <c r="J3078" t="str">
        <f t="shared" si="292"/>
        <v/>
      </c>
      <c r="K3078" t="str">
        <f>VLOOKUP('intouch变量（离散）'!$A3078,基本表格!$G:$Q,9,FALSE)</f>
        <v>None</v>
      </c>
      <c r="L3078">
        <v>1</v>
      </c>
      <c r="M3078" t="s">
        <v>156</v>
      </c>
      <c r="N3078" t="s">
        <v>157</v>
      </c>
      <c r="O3078" t="s">
        <v>158</v>
      </c>
      <c r="P3078" t="str">
        <f>VLOOKUP('intouch变量（离散）'!$A3078,基本表格!$G:$Q,3,FALSE)</f>
        <v>DB100,X1516.0</v>
      </c>
      <c r="Q3078" t="str">
        <f>VLOOKUP('intouch变量（离散）'!$A3078,基本表格!$G:$Q,10,FALSE)</f>
        <v>Yes</v>
      </c>
      <c r="R3078" t="str">
        <f t="shared" si="294"/>
        <v>DB100,X1516.0 2123+P2-M6 3#双螺旋运输机B 电机控制 三角型</v>
      </c>
      <c r="S3078">
        <v>0</v>
      </c>
      <c r="T3078">
        <v>0</v>
      </c>
    </row>
    <row r="3079" spans="1:20">
      <c r="A3079" t="s">
        <v>3235</v>
      </c>
      <c r="B3079" s="11" t="str">
        <f t="shared" si="293"/>
        <v>CHPF</v>
      </c>
      <c r="C3079" s="11" t="str">
        <f>VLOOKUP('intouch变量（离散）'!$A3079,基本表格!$G:$Q,2,FALSE)</f>
        <v>2123+P2-M6 3#双螺旋运输机B 电机控制 星型</v>
      </c>
      <c r="D3079" t="s">
        <v>154</v>
      </c>
      <c r="E3079" t="str">
        <f t="shared" si="289"/>
        <v>No</v>
      </c>
      <c r="F3079" t="str">
        <f t="shared" si="290"/>
        <v>0</v>
      </c>
      <c r="G3079" t="s">
        <v>154</v>
      </c>
      <c r="H3079" t="s">
        <v>155</v>
      </c>
      <c r="I3079" t="str">
        <f t="shared" si="291"/>
        <v/>
      </c>
      <c r="J3079" t="str">
        <f t="shared" si="292"/>
        <v/>
      </c>
      <c r="K3079" t="str">
        <f>VLOOKUP('intouch变量（离散）'!$A3079,基本表格!$G:$Q,9,FALSE)</f>
        <v>None</v>
      </c>
      <c r="L3079">
        <v>1</v>
      </c>
      <c r="M3079" t="s">
        <v>156</v>
      </c>
      <c r="N3079" t="s">
        <v>157</v>
      </c>
      <c r="O3079" t="s">
        <v>158</v>
      </c>
      <c r="P3079" t="str">
        <f>VLOOKUP('intouch变量（离散）'!$A3079,基本表格!$G:$Q,3,FALSE)</f>
        <v>DB100,X1516.1</v>
      </c>
      <c r="Q3079" t="str">
        <f>VLOOKUP('intouch变量（离散）'!$A3079,基本表格!$G:$Q,10,FALSE)</f>
        <v>Yes</v>
      </c>
      <c r="R3079" t="str">
        <f t="shared" si="294"/>
        <v>DB100,X1516.1 2123+P2-M6 3#双螺旋运输机B 电机控制 星型</v>
      </c>
      <c r="S3079">
        <v>0</v>
      </c>
      <c r="T3079">
        <v>0</v>
      </c>
    </row>
    <row r="3080" spans="1:20">
      <c r="A3080" t="s">
        <v>3236</v>
      </c>
      <c r="B3080" s="11" t="str">
        <f t="shared" si="293"/>
        <v>CHPF</v>
      </c>
      <c r="C3080" s="11" t="str">
        <f>VLOOKUP('intouch变量（离散）'!$A3080,基本表格!$G:$Q,2,FALSE)</f>
        <v>2123+P2-M6 3#双螺旋运输机B 电机控制 维修开关</v>
      </c>
      <c r="D3080" t="s">
        <v>154</v>
      </c>
      <c r="E3080" t="str">
        <f t="shared" si="289"/>
        <v>No</v>
      </c>
      <c r="F3080" t="str">
        <f t="shared" si="290"/>
        <v>0</v>
      </c>
      <c r="G3080" t="s">
        <v>154</v>
      </c>
      <c r="H3080" t="s">
        <v>155</v>
      </c>
      <c r="I3080" t="str">
        <f t="shared" si="291"/>
        <v/>
      </c>
      <c r="J3080" t="str">
        <f t="shared" si="292"/>
        <v/>
      </c>
      <c r="K3080" t="str">
        <f>VLOOKUP('intouch变量（离散）'!$A3080,基本表格!$G:$Q,9,FALSE)</f>
        <v>On</v>
      </c>
      <c r="L3080">
        <v>1</v>
      </c>
      <c r="M3080" t="s">
        <v>156</v>
      </c>
      <c r="N3080" t="s">
        <v>157</v>
      </c>
      <c r="O3080" t="s">
        <v>158</v>
      </c>
      <c r="P3080" t="str">
        <f>VLOOKUP('intouch变量（离散）'!$A3080,基本表格!$G:$Q,3,FALSE)</f>
        <v>DB100,X1516.2</v>
      </c>
      <c r="Q3080" t="str">
        <f>VLOOKUP('intouch变量（离散）'!$A3080,基本表格!$G:$Q,10,FALSE)</f>
        <v>Yes</v>
      </c>
      <c r="R3080" t="str">
        <f t="shared" si="294"/>
        <v>DB100,X1516.2 2123+P2-M6 3#双螺旋运输机B 电机控制 维修开关</v>
      </c>
      <c r="S3080">
        <v>0</v>
      </c>
      <c r="T3080">
        <v>0</v>
      </c>
    </row>
    <row r="3081" spans="1:20">
      <c r="A3081" t="s">
        <v>3237</v>
      </c>
      <c r="B3081" s="11" t="str">
        <f t="shared" si="293"/>
        <v>CHPF</v>
      </c>
      <c r="C3081" s="11" t="str">
        <f>VLOOKUP('intouch变量（离散）'!$A3081,基本表格!$G:$Q,2,FALSE)</f>
        <v>2123+P2-M6 3#双螺旋运输机B 电机控制 左跑偏2检测</v>
      </c>
      <c r="D3081" t="s">
        <v>154</v>
      </c>
      <c r="E3081" t="str">
        <f t="shared" si="289"/>
        <v>No</v>
      </c>
      <c r="F3081" t="str">
        <f t="shared" si="290"/>
        <v>0</v>
      </c>
      <c r="G3081" t="s">
        <v>154</v>
      </c>
      <c r="H3081" t="s">
        <v>155</v>
      </c>
      <c r="I3081" t="str">
        <f t="shared" si="291"/>
        <v/>
      </c>
      <c r="J3081" t="str">
        <f t="shared" si="292"/>
        <v/>
      </c>
      <c r="K3081" t="str">
        <f>VLOOKUP('intouch变量（离散）'!$A3081,基本表格!$G:$Q,9,FALSE)</f>
        <v>None</v>
      </c>
      <c r="L3081">
        <v>1</v>
      </c>
      <c r="M3081" t="s">
        <v>156</v>
      </c>
      <c r="N3081" t="s">
        <v>157</v>
      </c>
      <c r="O3081" t="s">
        <v>158</v>
      </c>
      <c r="P3081" t="str">
        <f>VLOOKUP('intouch变量（离散）'!$A3081,基本表格!$G:$Q,3,FALSE)</f>
        <v>DB100,X1516.3</v>
      </c>
      <c r="Q3081" t="str">
        <f>VLOOKUP('intouch变量（离散）'!$A3081,基本表格!$G:$Q,10,FALSE)</f>
        <v>Yes</v>
      </c>
      <c r="R3081" t="str">
        <f t="shared" si="294"/>
        <v>DB100,X1516.3 2123+P2-M6 3#双螺旋运输机B 电机控制 左跑偏2检测</v>
      </c>
      <c r="S3081">
        <v>0</v>
      </c>
      <c r="T3081">
        <v>0</v>
      </c>
    </row>
    <row r="3082" spans="1:20">
      <c r="A3082" t="s">
        <v>3238</v>
      </c>
      <c r="B3082" s="11" t="str">
        <f t="shared" si="293"/>
        <v>CHPF</v>
      </c>
      <c r="C3082" s="11" t="str">
        <f>VLOOKUP('intouch变量（离散）'!$A3082,基本表格!$G:$Q,2,FALSE)</f>
        <v>2123+P2-M6 3#双螺旋运输机B 电机控制 右跑偏2检测</v>
      </c>
      <c r="D3082" t="s">
        <v>154</v>
      </c>
      <c r="E3082" t="str">
        <f t="shared" si="289"/>
        <v>No</v>
      </c>
      <c r="F3082" t="str">
        <f t="shared" si="290"/>
        <v>0</v>
      </c>
      <c r="G3082" t="s">
        <v>154</v>
      </c>
      <c r="H3082" t="s">
        <v>155</v>
      </c>
      <c r="I3082" t="str">
        <f t="shared" si="291"/>
        <v/>
      </c>
      <c r="J3082" t="str">
        <f t="shared" si="292"/>
        <v/>
      </c>
      <c r="K3082" t="str">
        <f>VLOOKUP('intouch变量（离散）'!$A3082,基本表格!$G:$Q,9,FALSE)</f>
        <v>None</v>
      </c>
      <c r="L3082">
        <v>1</v>
      </c>
      <c r="M3082" t="s">
        <v>156</v>
      </c>
      <c r="N3082" t="s">
        <v>157</v>
      </c>
      <c r="O3082" t="s">
        <v>158</v>
      </c>
      <c r="P3082" t="str">
        <f>VLOOKUP('intouch变量（离散）'!$A3082,基本表格!$G:$Q,3,FALSE)</f>
        <v>DB100,X1516.4</v>
      </c>
      <c r="Q3082" t="str">
        <f>VLOOKUP('intouch变量（离散）'!$A3082,基本表格!$G:$Q,10,FALSE)</f>
        <v>Yes</v>
      </c>
      <c r="R3082" t="str">
        <f t="shared" si="294"/>
        <v>DB100,X1516.4 2123+P2-M6 3#双螺旋运输机B 电机控制 右跑偏2检测</v>
      </c>
      <c r="S3082">
        <v>0</v>
      </c>
      <c r="T3082">
        <v>0</v>
      </c>
    </row>
    <row r="3083" spans="1:20">
      <c r="A3083" t="s">
        <v>3239</v>
      </c>
      <c r="B3083" s="11" t="str">
        <f t="shared" si="293"/>
        <v>CHPF</v>
      </c>
      <c r="C3083" s="11" t="str">
        <f>VLOOKUP('intouch变量（离散）'!$A3083,基本表格!$G:$Q,2,FALSE)</f>
        <v>2123+P2-M6 3#双螺旋运输机B 给定频率 上限保护使能</v>
      </c>
      <c r="D3083" t="s">
        <v>154</v>
      </c>
      <c r="E3083" t="str">
        <f t="shared" si="289"/>
        <v>Yes</v>
      </c>
      <c r="F3083" t="str">
        <f t="shared" si="290"/>
        <v>900</v>
      </c>
      <c r="G3083" t="s">
        <v>154</v>
      </c>
      <c r="H3083" t="s">
        <v>155</v>
      </c>
      <c r="I3083" t="str">
        <f t="shared" si="291"/>
        <v>禁用</v>
      </c>
      <c r="J3083" t="str">
        <f t="shared" si="292"/>
        <v>启用</v>
      </c>
      <c r="K3083" t="str">
        <f>VLOOKUP('intouch变量（离散）'!$A3083,基本表格!$G:$Q,9,FALSE)</f>
        <v>None</v>
      </c>
      <c r="L3083">
        <v>1</v>
      </c>
      <c r="M3083" t="s">
        <v>156</v>
      </c>
      <c r="N3083" t="s">
        <v>157</v>
      </c>
      <c r="O3083" t="s">
        <v>158</v>
      </c>
      <c r="P3083" t="str">
        <f>VLOOKUP('intouch变量（离散）'!$A3083,基本表格!$G:$Q,3,FALSE)</f>
        <v>DB100,X1550.3</v>
      </c>
      <c r="Q3083" t="str">
        <f>VLOOKUP('intouch变量（离散）'!$A3083,基本表格!$G:$Q,10,FALSE)</f>
        <v>No</v>
      </c>
      <c r="R3083" t="str">
        <f t="shared" si="294"/>
        <v>DB100,X1550.3 2123+P2-M6 3#双螺旋运输机B 给定频率 上限保护使能</v>
      </c>
      <c r="S3083">
        <v>0</v>
      </c>
      <c r="T3083">
        <v>0</v>
      </c>
    </row>
    <row r="3084" spans="1:20">
      <c r="A3084" t="s">
        <v>3240</v>
      </c>
      <c r="B3084" s="11" t="str">
        <f t="shared" si="293"/>
        <v>CHPF</v>
      </c>
      <c r="C3084" s="11" t="str">
        <f>VLOOKUP('intouch变量（离散）'!$A3084,基本表格!$G:$Q,2,FALSE)</f>
        <v>2123+P2-M6 3#双螺旋运输机B 给定频率 下限保护使能</v>
      </c>
      <c r="D3084" t="s">
        <v>154</v>
      </c>
      <c r="E3084" t="str">
        <f t="shared" si="289"/>
        <v>Yes</v>
      </c>
      <c r="F3084" t="str">
        <f t="shared" si="290"/>
        <v>900</v>
      </c>
      <c r="G3084" t="s">
        <v>154</v>
      </c>
      <c r="H3084" t="s">
        <v>155</v>
      </c>
      <c r="I3084" t="str">
        <f t="shared" si="291"/>
        <v>禁用</v>
      </c>
      <c r="J3084" t="str">
        <f t="shared" si="292"/>
        <v>启用</v>
      </c>
      <c r="K3084" t="str">
        <f>VLOOKUP('intouch变量（离散）'!$A3084,基本表格!$G:$Q,9,FALSE)</f>
        <v>None</v>
      </c>
      <c r="L3084">
        <v>1</v>
      </c>
      <c r="M3084" t="s">
        <v>156</v>
      </c>
      <c r="N3084" t="s">
        <v>157</v>
      </c>
      <c r="O3084" t="s">
        <v>158</v>
      </c>
      <c r="P3084" t="str">
        <f>VLOOKUP('intouch变量（离散）'!$A3084,基本表格!$G:$Q,3,FALSE)</f>
        <v>DB100,X1550.4</v>
      </c>
      <c r="Q3084" t="str">
        <f>VLOOKUP('intouch变量（离散）'!$A3084,基本表格!$G:$Q,10,FALSE)</f>
        <v>No</v>
      </c>
      <c r="R3084" t="str">
        <f t="shared" si="294"/>
        <v>DB100,X1550.4 2123+P2-M6 3#双螺旋运输机B 给定频率 下限保护使能</v>
      </c>
      <c r="S3084">
        <v>0</v>
      </c>
      <c r="T3084">
        <v>0</v>
      </c>
    </row>
    <row r="3085" spans="1:20">
      <c r="A3085" t="s">
        <v>3241</v>
      </c>
      <c r="B3085" s="11" t="str">
        <f t="shared" si="293"/>
        <v>CHPF</v>
      </c>
      <c r="C3085" s="11" t="str">
        <f>VLOOKUP('intouch变量（离散）'!$A3085,基本表格!$G:$Q,2,FALSE)</f>
        <v>2123+P2-M6 3#双螺旋运输机B 给定频率 上限报警</v>
      </c>
      <c r="D3085" t="s">
        <v>154</v>
      </c>
      <c r="E3085" t="str">
        <f t="shared" si="289"/>
        <v>No</v>
      </c>
      <c r="F3085" t="str">
        <f t="shared" si="290"/>
        <v>0</v>
      </c>
      <c r="G3085" t="s">
        <v>154</v>
      </c>
      <c r="H3085" t="s">
        <v>155</v>
      </c>
      <c r="I3085" t="str">
        <f t="shared" si="291"/>
        <v/>
      </c>
      <c r="J3085" t="str">
        <f t="shared" si="292"/>
        <v/>
      </c>
      <c r="K3085" t="str">
        <f>VLOOKUP('intouch变量（离散）'!$A3085,基本表格!$G:$Q,9,FALSE)</f>
        <v>None</v>
      </c>
      <c r="L3085">
        <v>1</v>
      </c>
      <c r="M3085" t="s">
        <v>156</v>
      </c>
      <c r="N3085" t="s">
        <v>157</v>
      </c>
      <c r="O3085" t="s">
        <v>158</v>
      </c>
      <c r="P3085" t="str">
        <f>VLOOKUP('intouch变量（离散）'!$A3085,基本表格!$G:$Q,3,FALSE)</f>
        <v>DB100,X1550.5</v>
      </c>
      <c r="Q3085" t="str">
        <f>VLOOKUP('intouch变量（离散）'!$A3085,基本表格!$G:$Q,10,FALSE)</f>
        <v>Yes</v>
      </c>
      <c r="R3085" t="str">
        <f t="shared" si="294"/>
        <v>DB100,X1550.5 2123+P2-M6 3#双螺旋运输机B 给定频率 上限报警</v>
      </c>
      <c r="S3085">
        <v>0</v>
      </c>
      <c r="T3085">
        <v>0</v>
      </c>
    </row>
    <row r="3086" spans="1:20">
      <c r="A3086" t="s">
        <v>3242</v>
      </c>
      <c r="B3086" s="11" t="str">
        <f t="shared" si="293"/>
        <v>CHPF</v>
      </c>
      <c r="C3086" s="11" t="str">
        <f>VLOOKUP('intouch变量（离散）'!$A3086,基本表格!$G:$Q,2,FALSE)</f>
        <v>2123+P2-M6 3#双螺旋运输机B 给定频率 下限报警</v>
      </c>
      <c r="D3086" t="s">
        <v>154</v>
      </c>
      <c r="E3086" t="str">
        <f t="shared" si="289"/>
        <v>No</v>
      </c>
      <c r="F3086" t="str">
        <f t="shared" si="290"/>
        <v>0</v>
      </c>
      <c r="G3086" t="s">
        <v>154</v>
      </c>
      <c r="H3086" t="s">
        <v>155</v>
      </c>
      <c r="I3086" t="str">
        <f t="shared" si="291"/>
        <v/>
      </c>
      <c r="J3086" t="str">
        <f t="shared" si="292"/>
        <v/>
      </c>
      <c r="K3086" t="str">
        <f>VLOOKUP('intouch变量（离散）'!$A3086,基本表格!$G:$Q,9,FALSE)</f>
        <v>None</v>
      </c>
      <c r="L3086">
        <v>1</v>
      </c>
      <c r="M3086" t="s">
        <v>156</v>
      </c>
      <c r="N3086" t="s">
        <v>157</v>
      </c>
      <c r="O3086" t="s">
        <v>158</v>
      </c>
      <c r="P3086" t="str">
        <f>VLOOKUP('intouch变量（离散）'!$A3086,基本表格!$G:$Q,3,FALSE)</f>
        <v>DB100,X1550.6</v>
      </c>
      <c r="Q3086" t="str">
        <f>VLOOKUP('intouch变量（离散）'!$A3086,基本表格!$G:$Q,10,FALSE)</f>
        <v>Yes</v>
      </c>
      <c r="R3086" t="str">
        <f t="shared" si="294"/>
        <v>DB100,X1550.6 2123+P2-M6 3#双螺旋运输机B 给定频率 下限报警</v>
      </c>
      <c r="S3086">
        <v>0</v>
      </c>
      <c r="T3086">
        <v>0</v>
      </c>
    </row>
    <row r="3087" spans="1:20">
      <c r="A3087" t="s">
        <v>3243</v>
      </c>
      <c r="B3087" s="11" t="str">
        <f t="shared" si="293"/>
        <v>CHPF</v>
      </c>
      <c r="C3087" s="11" t="str">
        <f>VLOOKUP('intouch变量（离散）'!$A3087,基本表格!$G:$Q,2,FALSE)</f>
        <v>2123+P2-M6 3#双螺旋运输机B 给定频率 上上限报警</v>
      </c>
      <c r="D3087" t="s">
        <v>154</v>
      </c>
      <c r="E3087" t="str">
        <f t="shared" si="289"/>
        <v>No</v>
      </c>
      <c r="F3087" t="str">
        <f t="shared" si="290"/>
        <v>0</v>
      </c>
      <c r="G3087" t="s">
        <v>154</v>
      </c>
      <c r="H3087" t="s">
        <v>155</v>
      </c>
      <c r="I3087" t="str">
        <f t="shared" si="291"/>
        <v/>
      </c>
      <c r="J3087" t="str">
        <f t="shared" si="292"/>
        <v/>
      </c>
      <c r="K3087" t="str">
        <f>VLOOKUP('intouch变量（离散）'!$A3087,基本表格!$G:$Q,9,FALSE)</f>
        <v>On</v>
      </c>
      <c r="L3087">
        <v>1</v>
      </c>
      <c r="M3087" t="s">
        <v>156</v>
      </c>
      <c r="N3087" t="s">
        <v>157</v>
      </c>
      <c r="O3087" t="s">
        <v>158</v>
      </c>
      <c r="P3087" t="str">
        <f>VLOOKUP('intouch变量（离散）'!$A3087,基本表格!$G:$Q,3,FALSE)</f>
        <v>DB100,X1550.7</v>
      </c>
      <c r="Q3087" t="str">
        <f>VLOOKUP('intouch变量（离散）'!$A3087,基本表格!$G:$Q,10,FALSE)</f>
        <v>Yes</v>
      </c>
      <c r="R3087" t="str">
        <f t="shared" si="294"/>
        <v>DB100,X1550.7 2123+P2-M6 3#双螺旋运输机B 给定频率 上上限报警</v>
      </c>
      <c r="S3087">
        <v>0</v>
      </c>
      <c r="T3087">
        <v>0</v>
      </c>
    </row>
    <row r="3088" spans="1:20">
      <c r="A3088" t="s">
        <v>3244</v>
      </c>
      <c r="B3088" s="11" t="str">
        <f t="shared" si="293"/>
        <v>CHPF</v>
      </c>
      <c r="C3088" s="11" t="str">
        <f>VLOOKUP('intouch变量（离散）'!$A3088,基本表格!$G:$Q,2,FALSE)</f>
        <v>2123+P2-M6 3#双螺旋运输机B 给定频率 下下限报警</v>
      </c>
      <c r="D3088" t="s">
        <v>154</v>
      </c>
      <c r="E3088" t="str">
        <f t="shared" si="289"/>
        <v>No</v>
      </c>
      <c r="F3088" t="str">
        <f t="shared" si="290"/>
        <v>0</v>
      </c>
      <c r="G3088" t="s">
        <v>154</v>
      </c>
      <c r="H3088" t="s">
        <v>155</v>
      </c>
      <c r="I3088" t="str">
        <f t="shared" si="291"/>
        <v/>
      </c>
      <c r="J3088" t="str">
        <f t="shared" si="292"/>
        <v/>
      </c>
      <c r="K3088" t="str">
        <f>VLOOKUP('intouch变量（离散）'!$A3088,基本表格!$G:$Q,9,FALSE)</f>
        <v>On</v>
      </c>
      <c r="L3088">
        <v>1</v>
      </c>
      <c r="M3088" t="s">
        <v>156</v>
      </c>
      <c r="N3088" t="s">
        <v>157</v>
      </c>
      <c r="O3088" t="s">
        <v>158</v>
      </c>
      <c r="P3088" t="str">
        <f>VLOOKUP('intouch变量（离散）'!$A3088,基本表格!$G:$Q,3,FALSE)</f>
        <v>DB100,X1551.0</v>
      </c>
      <c r="Q3088" t="str">
        <f>VLOOKUP('intouch变量（离散）'!$A3088,基本表格!$G:$Q,10,FALSE)</f>
        <v>Yes</v>
      </c>
      <c r="R3088" t="str">
        <f t="shared" si="294"/>
        <v>DB100,X1551.0 2123+P2-M6 3#双螺旋运输机B 给定频率 下下限报警</v>
      </c>
      <c r="S3088">
        <v>0</v>
      </c>
      <c r="T3088">
        <v>0</v>
      </c>
    </row>
    <row r="3089" spans="1:20">
      <c r="A3089" t="s">
        <v>3245</v>
      </c>
      <c r="B3089" s="11" t="str">
        <f t="shared" si="293"/>
        <v>CHPF</v>
      </c>
      <c r="C3089" s="11" t="str">
        <f>VLOOKUP('intouch变量（离散）'!$A3089,基本表格!$G:$Q,2,FALSE)</f>
        <v>2123+P2-M6 3#双螺旋运输机B 给定频率 极限报警</v>
      </c>
      <c r="D3089" t="s">
        <v>154</v>
      </c>
      <c r="E3089" t="str">
        <f t="shared" si="289"/>
        <v>No</v>
      </c>
      <c r="F3089" t="str">
        <f t="shared" si="290"/>
        <v>0</v>
      </c>
      <c r="G3089" t="s">
        <v>154</v>
      </c>
      <c r="H3089" t="s">
        <v>155</v>
      </c>
      <c r="I3089" t="str">
        <f t="shared" si="291"/>
        <v/>
      </c>
      <c r="J3089" t="str">
        <f t="shared" si="292"/>
        <v/>
      </c>
      <c r="K3089" t="str">
        <f>VLOOKUP('intouch变量（离散）'!$A3089,基本表格!$G:$Q,9,FALSE)</f>
        <v>On</v>
      </c>
      <c r="L3089">
        <v>1</v>
      </c>
      <c r="M3089" t="s">
        <v>156</v>
      </c>
      <c r="N3089" t="s">
        <v>157</v>
      </c>
      <c r="O3089" t="s">
        <v>158</v>
      </c>
      <c r="P3089" t="str">
        <f>VLOOKUP('intouch变量（离散）'!$A3089,基本表格!$G:$Q,3,FALSE)</f>
        <v>DB100,X1551.1</v>
      </c>
      <c r="Q3089" t="str">
        <f>VLOOKUP('intouch变量（离散）'!$A3089,基本表格!$G:$Q,10,FALSE)</f>
        <v>Yes</v>
      </c>
      <c r="R3089" t="str">
        <f t="shared" si="294"/>
        <v>DB100,X1551.1 2123+P2-M6 3#双螺旋运输机B 给定频率 极限报警</v>
      </c>
      <c r="S3089">
        <v>0</v>
      </c>
      <c r="T3089">
        <v>0</v>
      </c>
    </row>
    <row r="3090" spans="1:20">
      <c r="A3090" t="s">
        <v>3246</v>
      </c>
      <c r="B3090" s="11" t="str">
        <f t="shared" si="293"/>
        <v>CHPF</v>
      </c>
      <c r="C3090" s="11" t="str">
        <f>VLOOKUP('intouch变量（离散）'!$A3090,基本表格!$G:$Q,2,FALSE)</f>
        <v>2123+P2-M6 3#双螺旋运输机B 给定频率 传感器断线报警</v>
      </c>
      <c r="D3090" t="s">
        <v>154</v>
      </c>
      <c r="E3090" t="str">
        <f t="shared" si="289"/>
        <v>No</v>
      </c>
      <c r="F3090" t="str">
        <f t="shared" si="290"/>
        <v>0</v>
      </c>
      <c r="G3090" t="s">
        <v>154</v>
      </c>
      <c r="H3090" t="s">
        <v>155</v>
      </c>
      <c r="I3090" t="str">
        <f t="shared" si="291"/>
        <v/>
      </c>
      <c r="J3090" t="str">
        <f t="shared" si="292"/>
        <v/>
      </c>
      <c r="K3090" t="str">
        <f>VLOOKUP('intouch变量（离散）'!$A3090,基本表格!$G:$Q,9,FALSE)</f>
        <v>On</v>
      </c>
      <c r="L3090">
        <v>1</v>
      </c>
      <c r="M3090" t="s">
        <v>156</v>
      </c>
      <c r="N3090" t="s">
        <v>157</v>
      </c>
      <c r="O3090" t="s">
        <v>158</v>
      </c>
      <c r="P3090" t="str">
        <f>VLOOKUP('intouch变量（离散）'!$A3090,基本表格!$G:$Q,3,FALSE)</f>
        <v>DB100,X1551.2</v>
      </c>
      <c r="Q3090" t="str">
        <f>VLOOKUP('intouch变量（离散）'!$A3090,基本表格!$G:$Q,10,FALSE)</f>
        <v>Yes</v>
      </c>
      <c r="R3090" t="str">
        <f t="shared" si="294"/>
        <v>DB100,X1551.2 2123+P2-M6 3#双螺旋运输机B 给定频率 传感器断线报警</v>
      </c>
      <c r="S3090">
        <v>0</v>
      </c>
      <c r="T3090">
        <v>0</v>
      </c>
    </row>
    <row r="3091" spans="1:20">
      <c r="A3091" t="s">
        <v>3247</v>
      </c>
      <c r="B3091" s="11" t="str">
        <f t="shared" si="293"/>
        <v>CHPF</v>
      </c>
      <c r="C3091" s="11" t="str">
        <f>VLOOKUP('intouch变量（离散）'!$A3091,基本表格!$G:$Q,2,FALSE)</f>
        <v>2123+P2-M6 3#双螺旋运输机B 反馈频率 上限保护使能</v>
      </c>
      <c r="D3091" t="s">
        <v>154</v>
      </c>
      <c r="E3091" t="str">
        <f t="shared" si="289"/>
        <v>Yes</v>
      </c>
      <c r="F3091" t="str">
        <f t="shared" si="290"/>
        <v>900</v>
      </c>
      <c r="G3091" t="s">
        <v>154</v>
      </c>
      <c r="H3091" t="s">
        <v>155</v>
      </c>
      <c r="I3091" t="str">
        <f t="shared" si="291"/>
        <v>禁用</v>
      </c>
      <c r="J3091" t="str">
        <f t="shared" si="292"/>
        <v>启用</v>
      </c>
      <c r="K3091" t="str">
        <f>VLOOKUP('intouch变量（离散）'!$A3091,基本表格!$G:$Q,9,FALSE)</f>
        <v>None</v>
      </c>
      <c r="L3091">
        <v>1</v>
      </c>
      <c r="M3091" t="s">
        <v>156</v>
      </c>
      <c r="N3091" t="s">
        <v>157</v>
      </c>
      <c r="O3091" t="s">
        <v>158</v>
      </c>
      <c r="P3091" t="str">
        <f>VLOOKUP('intouch变量（离散）'!$A3091,基本表格!$G:$Q,3,FALSE)</f>
        <v>DB100,X1600.3</v>
      </c>
      <c r="Q3091" t="str">
        <f>VLOOKUP('intouch变量（离散）'!$A3091,基本表格!$G:$Q,10,FALSE)</f>
        <v>No</v>
      </c>
      <c r="R3091" t="str">
        <f t="shared" si="294"/>
        <v>DB100,X1600.3 2123+P2-M6 3#双螺旋运输机B 反馈频率 上限保护使能</v>
      </c>
      <c r="S3091">
        <v>0</v>
      </c>
      <c r="T3091">
        <v>0</v>
      </c>
    </row>
    <row r="3092" spans="1:20">
      <c r="A3092" t="s">
        <v>3248</v>
      </c>
      <c r="B3092" s="11" t="str">
        <f t="shared" si="293"/>
        <v>CHPF</v>
      </c>
      <c r="C3092" s="11" t="str">
        <f>VLOOKUP('intouch变量（离散）'!$A3092,基本表格!$G:$Q,2,FALSE)</f>
        <v>2123+P2-M6 3#双螺旋运输机B 反馈频率 下限保护使能</v>
      </c>
      <c r="D3092" t="s">
        <v>154</v>
      </c>
      <c r="E3092" t="str">
        <f t="shared" si="289"/>
        <v>Yes</v>
      </c>
      <c r="F3092" t="str">
        <f t="shared" si="290"/>
        <v>900</v>
      </c>
      <c r="G3092" t="s">
        <v>154</v>
      </c>
      <c r="H3092" t="s">
        <v>155</v>
      </c>
      <c r="I3092" t="str">
        <f t="shared" si="291"/>
        <v>禁用</v>
      </c>
      <c r="J3092" t="str">
        <f t="shared" si="292"/>
        <v>启用</v>
      </c>
      <c r="K3092" t="str">
        <f>VLOOKUP('intouch变量（离散）'!$A3092,基本表格!$G:$Q,9,FALSE)</f>
        <v>None</v>
      </c>
      <c r="L3092">
        <v>1</v>
      </c>
      <c r="M3092" t="s">
        <v>156</v>
      </c>
      <c r="N3092" t="s">
        <v>157</v>
      </c>
      <c r="O3092" t="s">
        <v>158</v>
      </c>
      <c r="P3092" t="str">
        <f>VLOOKUP('intouch变量（离散）'!$A3092,基本表格!$G:$Q,3,FALSE)</f>
        <v>DB100,X1600.4</v>
      </c>
      <c r="Q3092" t="str">
        <f>VLOOKUP('intouch变量（离散）'!$A3092,基本表格!$G:$Q,10,FALSE)</f>
        <v>No</v>
      </c>
      <c r="R3092" t="str">
        <f t="shared" si="294"/>
        <v>DB100,X1600.4 2123+P2-M6 3#双螺旋运输机B 反馈频率 下限保护使能</v>
      </c>
      <c r="S3092">
        <v>0</v>
      </c>
      <c r="T3092">
        <v>0</v>
      </c>
    </row>
    <row r="3093" spans="1:20">
      <c r="A3093" t="s">
        <v>3249</v>
      </c>
      <c r="B3093" s="11" t="str">
        <f t="shared" si="293"/>
        <v>CHPF</v>
      </c>
      <c r="C3093" s="11" t="str">
        <f>VLOOKUP('intouch变量（离散）'!$A3093,基本表格!$G:$Q,2,FALSE)</f>
        <v>2123+P2-M6 3#双螺旋运输机B 反馈频率 上限报警</v>
      </c>
      <c r="D3093" t="s">
        <v>154</v>
      </c>
      <c r="E3093" t="str">
        <f t="shared" si="289"/>
        <v>No</v>
      </c>
      <c r="F3093" t="str">
        <f t="shared" si="290"/>
        <v>0</v>
      </c>
      <c r="G3093" t="s">
        <v>154</v>
      </c>
      <c r="H3093" t="s">
        <v>155</v>
      </c>
      <c r="I3093" t="str">
        <f t="shared" si="291"/>
        <v/>
      </c>
      <c r="J3093" t="str">
        <f t="shared" si="292"/>
        <v/>
      </c>
      <c r="K3093" t="str">
        <f>VLOOKUP('intouch变量（离散）'!$A3093,基本表格!$G:$Q,9,FALSE)</f>
        <v>None</v>
      </c>
      <c r="L3093">
        <v>1</v>
      </c>
      <c r="M3093" t="s">
        <v>156</v>
      </c>
      <c r="N3093" t="s">
        <v>157</v>
      </c>
      <c r="O3093" t="s">
        <v>158</v>
      </c>
      <c r="P3093" t="str">
        <f>VLOOKUP('intouch变量（离散）'!$A3093,基本表格!$G:$Q,3,FALSE)</f>
        <v>DB100,X1600.5</v>
      </c>
      <c r="Q3093" t="str">
        <f>VLOOKUP('intouch变量（离散）'!$A3093,基本表格!$G:$Q,10,FALSE)</f>
        <v>Yes</v>
      </c>
      <c r="R3093" t="str">
        <f t="shared" si="294"/>
        <v>DB100,X1600.5 2123+P2-M6 3#双螺旋运输机B 反馈频率 上限报警</v>
      </c>
      <c r="S3093">
        <v>0</v>
      </c>
      <c r="T3093">
        <v>0</v>
      </c>
    </row>
    <row r="3094" spans="1:20">
      <c r="A3094" t="s">
        <v>3250</v>
      </c>
      <c r="B3094" s="11" t="str">
        <f t="shared" si="293"/>
        <v>CHPF</v>
      </c>
      <c r="C3094" s="11" t="str">
        <f>VLOOKUP('intouch变量（离散）'!$A3094,基本表格!$G:$Q,2,FALSE)</f>
        <v>2123+P2-M6 3#双螺旋运输机B 反馈频率 下限报警</v>
      </c>
      <c r="D3094" t="s">
        <v>154</v>
      </c>
      <c r="E3094" t="str">
        <f t="shared" si="289"/>
        <v>No</v>
      </c>
      <c r="F3094" t="str">
        <f t="shared" si="290"/>
        <v>0</v>
      </c>
      <c r="G3094" t="s">
        <v>154</v>
      </c>
      <c r="H3094" t="s">
        <v>155</v>
      </c>
      <c r="I3094" t="str">
        <f t="shared" si="291"/>
        <v/>
      </c>
      <c r="J3094" t="str">
        <f t="shared" si="292"/>
        <v/>
      </c>
      <c r="K3094" t="str">
        <f>VLOOKUP('intouch变量（离散）'!$A3094,基本表格!$G:$Q,9,FALSE)</f>
        <v>None</v>
      </c>
      <c r="L3094">
        <v>1</v>
      </c>
      <c r="M3094" t="s">
        <v>156</v>
      </c>
      <c r="N3094" t="s">
        <v>157</v>
      </c>
      <c r="O3094" t="s">
        <v>158</v>
      </c>
      <c r="P3094" t="str">
        <f>VLOOKUP('intouch变量（离散）'!$A3094,基本表格!$G:$Q,3,FALSE)</f>
        <v>DB100,X1600.6</v>
      </c>
      <c r="Q3094" t="str">
        <f>VLOOKUP('intouch变量（离散）'!$A3094,基本表格!$G:$Q,10,FALSE)</f>
        <v>Yes</v>
      </c>
      <c r="R3094" t="str">
        <f t="shared" si="294"/>
        <v>DB100,X1600.6 2123+P2-M6 3#双螺旋运输机B 反馈频率 下限报警</v>
      </c>
      <c r="S3094">
        <v>0</v>
      </c>
      <c r="T3094">
        <v>0</v>
      </c>
    </row>
    <row r="3095" spans="1:20">
      <c r="A3095" t="s">
        <v>3251</v>
      </c>
      <c r="B3095" s="11" t="str">
        <f t="shared" si="293"/>
        <v>CHPF</v>
      </c>
      <c r="C3095" s="11" t="str">
        <f>VLOOKUP('intouch变量（离散）'!$A3095,基本表格!$G:$Q,2,FALSE)</f>
        <v>2123+P2-M6 3#双螺旋运输机B 反馈频率 上上限报警</v>
      </c>
      <c r="D3095" t="s">
        <v>154</v>
      </c>
      <c r="E3095" t="str">
        <f t="shared" si="289"/>
        <v>No</v>
      </c>
      <c r="F3095" t="str">
        <f t="shared" si="290"/>
        <v>0</v>
      </c>
      <c r="G3095" t="s">
        <v>154</v>
      </c>
      <c r="H3095" t="s">
        <v>155</v>
      </c>
      <c r="I3095" t="str">
        <f t="shared" si="291"/>
        <v/>
      </c>
      <c r="J3095" t="str">
        <f t="shared" si="292"/>
        <v/>
      </c>
      <c r="K3095" t="str">
        <f>VLOOKUP('intouch变量（离散）'!$A3095,基本表格!$G:$Q,9,FALSE)</f>
        <v>On</v>
      </c>
      <c r="L3095">
        <v>1</v>
      </c>
      <c r="M3095" t="s">
        <v>156</v>
      </c>
      <c r="N3095" t="s">
        <v>157</v>
      </c>
      <c r="O3095" t="s">
        <v>158</v>
      </c>
      <c r="P3095" t="str">
        <f>VLOOKUP('intouch变量（离散）'!$A3095,基本表格!$G:$Q,3,FALSE)</f>
        <v>DB100,X1600.7</v>
      </c>
      <c r="Q3095" t="str">
        <f>VLOOKUP('intouch变量（离散）'!$A3095,基本表格!$G:$Q,10,FALSE)</f>
        <v>Yes</v>
      </c>
      <c r="R3095" t="str">
        <f t="shared" si="294"/>
        <v>DB100,X1600.7 2123+P2-M6 3#双螺旋运输机B 反馈频率 上上限报警</v>
      </c>
      <c r="S3095">
        <v>0</v>
      </c>
      <c r="T3095">
        <v>0</v>
      </c>
    </row>
    <row r="3096" spans="1:20">
      <c r="A3096" t="s">
        <v>3252</v>
      </c>
      <c r="B3096" s="11" t="str">
        <f t="shared" si="293"/>
        <v>CHPF</v>
      </c>
      <c r="C3096" s="11" t="str">
        <f>VLOOKUP('intouch变量（离散）'!$A3096,基本表格!$G:$Q,2,FALSE)</f>
        <v>2123+P2-M6 3#双螺旋运输机B 反馈频率 下下限报警</v>
      </c>
      <c r="D3096" t="s">
        <v>154</v>
      </c>
      <c r="E3096" t="str">
        <f t="shared" si="289"/>
        <v>No</v>
      </c>
      <c r="F3096" t="str">
        <f t="shared" si="290"/>
        <v>0</v>
      </c>
      <c r="G3096" t="s">
        <v>154</v>
      </c>
      <c r="H3096" t="s">
        <v>155</v>
      </c>
      <c r="I3096" t="str">
        <f t="shared" si="291"/>
        <v/>
      </c>
      <c r="J3096" t="str">
        <f t="shared" si="292"/>
        <v/>
      </c>
      <c r="K3096" t="str">
        <f>VLOOKUP('intouch变量（离散）'!$A3096,基本表格!$G:$Q,9,FALSE)</f>
        <v>On</v>
      </c>
      <c r="L3096">
        <v>1</v>
      </c>
      <c r="M3096" t="s">
        <v>156</v>
      </c>
      <c r="N3096" t="s">
        <v>157</v>
      </c>
      <c r="O3096" t="s">
        <v>158</v>
      </c>
      <c r="P3096" t="str">
        <f>VLOOKUP('intouch变量（离散）'!$A3096,基本表格!$G:$Q,3,FALSE)</f>
        <v>DB100,X1601.0</v>
      </c>
      <c r="Q3096" t="str">
        <f>VLOOKUP('intouch变量（离散）'!$A3096,基本表格!$G:$Q,10,FALSE)</f>
        <v>Yes</v>
      </c>
      <c r="R3096" t="str">
        <f t="shared" si="294"/>
        <v>DB100,X1601.0 2123+P2-M6 3#双螺旋运输机B 反馈频率 下下限报警</v>
      </c>
      <c r="S3096">
        <v>0</v>
      </c>
      <c r="T3096">
        <v>0</v>
      </c>
    </row>
    <row r="3097" spans="1:20">
      <c r="A3097" t="s">
        <v>3253</v>
      </c>
      <c r="B3097" s="11" t="str">
        <f t="shared" si="293"/>
        <v>CHPF</v>
      </c>
      <c r="C3097" s="11" t="str">
        <f>VLOOKUP('intouch变量（离散）'!$A3097,基本表格!$G:$Q,2,FALSE)</f>
        <v>2123+P2-M6 3#双螺旋运输机B 反馈频率 极限报警</v>
      </c>
      <c r="D3097" t="s">
        <v>154</v>
      </c>
      <c r="E3097" t="str">
        <f t="shared" si="289"/>
        <v>No</v>
      </c>
      <c r="F3097" t="str">
        <f t="shared" si="290"/>
        <v>0</v>
      </c>
      <c r="G3097" t="s">
        <v>154</v>
      </c>
      <c r="H3097" t="s">
        <v>155</v>
      </c>
      <c r="I3097" t="str">
        <f t="shared" si="291"/>
        <v/>
      </c>
      <c r="J3097" t="str">
        <f t="shared" si="292"/>
        <v/>
      </c>
      <c r="K3097" t="str">
        <f>VLOOKUP('intouch变量（离散）'!$A3097,基本表格!$G:$Q,9,FALSE)</f>
        <v>On</v>
      </c>
      <c r="L3097">
        <v>1</v>
      </c>
      <c r="M3097" t="s">
        <v>156</v>
      </c>
      <c r="N3097" t="s">
        <v>157</v>
      </c>
      <c r="O3097" t="s">
        <v>158</v>
      </c>
      <c r="P3097" t="str">
        <f>VLOOKUP('intouch变量（离散）'!$A3097,基本表格!$G:$Q,3,FALSE)</f>
        <v>DB100,X1601.1</v>
      </c>
      <c r="Q3097" t="str">
        <f>VLOOKUP('intouch变量（离散）'!$A3097,基本表格!$G:$Q,10,FALSE)</f>
        <v>Yes</v>
      </c>
      <c r="R3097" t="str">
        <f t="shared" si="294"/>
        <v>DB100,X1601.1 2123+P2-M6 3#双螺旋运输机B 反馈频率 极限报警</v>
      </c>
      <c r="S3097">
        <v>0</v>
      </c>
      <c r="T3097">
        <v>0</v>
      </c>
    </row>
    <row r="3098" spans="1:20">
      <c r="A3098" t="s">
        <v>3254</v>
      </c>
      <c r="B3098" s="11" t="str">
        <f t="shared" si="293"/>
        <v>CHPF</v>
      </c>
      <c r="C3098" s="11" t="str">
        <f>VLOOKUP('intouch变量（离散）'!$A3098,基本表格!$G:$Q,2,FALSE)</f>
        <v>2123+P2-M6 3#双螺旋运输机B 反馈频率 传感器断线报警</v>
      </c>
      <c r="D3098" t="s">
        <v>154</v>
      </c>
      <c r="E3098" t="str">
        <f t="shared" si="289"/>
        <v>No</v>
      </c>
      <c r="F3098" t="str">
        <f t="shared" si="290"/>
        <v>0</v>
      </c>
      <c r="G3098" t="s">
        <v>154</v>
      </c>
      <c r="H3098" t="s">
        <v>155</v>
      </c>
      <c r="I3098" t="str">
        <f t="shared" si="291"/>
        <v/>
      </c>
      <c r="J3098" t="str">
        <f t="shared" si="292"/>
        <v/>
      </c>
      <c r="K3098" t="str">
        <f>VLOOKUP('intouch变量（离散）'!$A3098,基本表格!$G:$Q,9,FALSE)</f>
        <v>On</v>
      </c>
      <c r="L3098">
        <v>1</v>
      </c>
      <c r="M3098" t="s">
        <v>156</v>
      </c>
      <c r="N3098" t="s">
        <v>157</v>
      </c>
      <c r="O3098" t="s">
        <v>158</v>
      </c>
      <c r="P3098" t="str">
        <f>VLOOKUP('intouch变量（离散）'!$A3098,基本表格!$G:$Q,3,FALSE)</f>
        <v>DB100,X1601.2</v>
      </c>
      <c r="Q3098" t="str">
        <f>VLOOKUP('intouch变量（离散）'!$A3098,基本表格!$G:$Q,10,FALSE)</f>
        <v>Yes</v>
      </c>
      <c r="R3098" t="str">
        <f t="shared" si="294"/>
        <v>DB100,X1601.2 2123+P2-M6 3#双螺旋运输机B 反馈频率 传感器断线报警</v>
      </c>
      <c r="S3098">
        <v>0</v>
      </c>
      <c r="T3098">
        <v>0</v>
      </c>
    </row>
    <row r="3099" spans="1:20">
      <c r="A3099" t="s">
        <v>3255</v>
      </c>
      <c r="B3099" s="11" t="str">
        <f t="shared" si="293"/>
        <v>CHPF</v>
      </c>
      <c r="C3099" s="11" t="str">
        <f>VLOOKUP('intouch变量（离散）'!$A3099,基本表格!$G:$Q,2,FALSE)</f>
        <v>2123+P2-M6 3#双螺旋运输机B 变频器通讯 备妥（不能与正转信号使用同一个）</v>
      </c>
      <c r="D3099" t="s">
        <v>154</v>
      </c>
      <c r="E3099" t="str">
        <f t="shared" si="289"/>
        <v>No</v>
      </c>
      <c r="F3099" t="str">
        <f t="shared" si="290"/>
        <v>0</v>
      </c>
      <c r="G3099" t="s">
        <v>154</v>
      </c>
      <c r="H3099" t="s">
        <v>155</v>
      </c>
      <c r="I3099" t="str">
        <f t="shared" si="291"/>
        <v/>
      </c>
      <c r="J3099" t="str">
        <f t="shared" si="292"/>
        <v/>
      </c>
      <c r="K3099" t="str">
        <f>VLOOKUP('intouch变量（离散）'!$A3099,基本表格!$G:$Q,9,FALSE)</f>
        <v>None</v>
      </c>
      <c r="L3099">
        <v>1</v>
      </c>
      <c r="M3099" t="s">
        <v>156</v>
      </c>
      <c r="N3099" t="s">
        <v>157</v>
      </c>
      <c r="O3099" t="s">
        <v>158</v>
      </c>
      <c r="P3099" t="str">
        <f>VLOOKUP('intouch变量（离散）'!$A3099,基本表格!$G:$Q,3,FALSE)</f>
        <v>DB100,X1650.0</v>
      </c>
      <c r="Q3099" t="str">
        <f>VLOOKUP('intouch变量（离散）'!$A3099,基本表格!$G:$Q,10,FALSE)</f>
        <v>Yes</v>
      </c>
      <c r="R3099" t="str">
        <f t="shared" si="294"/>
        <v>DB100,X1650.0 2123+P2-M6 3#双螺旋运输机B 变频器通讯 备妥（不能与正转信号使用同一个）</v>
      </c>
      <c r="S3099">
        <v>0</v>
      </c>
      <c r="T3099">
        <v>0</v>
      </c>
    </row>
    <row r="3100" spans="1:20">
      <c r="A3100" t="s">
        <v>3256</v>
      </c>
      <c r="B3100" s="11" t="str">
        <f t="shared" si="293"/>
        <v>CHPF</v>
      </c>
      <c r="C3100" s="11" t="str">
        <f>VLOOKUP('intouch变量（离散）'!$A3100,基本表格!$G:$Q,2,FALSE)</f>
        <v>2123+P2-M6 3#双螺旋运输机B 变频器通讯 正转</v>
      </c>
      <c r="D3100" t="s">
        <v>154</v>
      </c>
      <c r="E3100" t="str">
        <f t="shared" si="289"/>
        <v>No</v>
      </c>
      <c r="F3100" t="str">
        <f t="shared" si="290"/>
        <v>0</v>
      </c>
      <c r="G3100" t="s">
        <v>154</v>
      </c>
      <c r="H3100" t="s">
        <v>155</v>
      </c>
      <c r="I3100" t="str">
        <f t="shared" si="291"/>
        <v/>
      </c>
      <c r="J3100" t="str">
        <f t="shared" si="292"/>
        <v/>
      </c>
      <c r="K3100" t="str">
        <f>VLOOKUP('intouch变量（离散）'!$A3100,基本表格!$G:$Q,9,FALSE)</f>
        <v>None</v>
      </c>
      <c r="L3100">
        <v>1</v>
      </c>
      <c r="M3100" t="s">
        <v>156</v>
      </c>
      <c r="N3100" t="s">
        <v>157</v>
      </c>
      <c r="O3100" t="s">
        <v>158</v>
      </c>
      <c r="P3100" t="str">
        <f>VLOOKUP('intouch变量（离散）'!$A3100,基本表格!$G:$Q,3,FALSE)</f>
        <v>DB100,X1650.1</v>
      </c>
      <c r="Q3100" t="str">
        <f>VLOOKUP('intouch变量（离散）'!$A3100,基本表格!$G:$Q,10,FALSE)</f>
        <v>Yes</v>
      </c>
      <c r="R3100" t="str">
        <f t="shared" si="294"/>
        <v>DB100,X1650.1 2123+P2-M6 3#双螺旋运输机B 变频器通讯 正转</v>
      </c>
      <c r="S3100">
        <v>0</v>
      </c>
      <c r="T3100">
        <v>0</v>
      </c>
    </row>
    <row r="3101" spans="1:20">
      <c r="A3101" t="s">
        <v>3257</v>
      </c>
      <c r="B3101" s="11" t="str">
        <f t="shared" si="293"/>
        <v>CHPF</v>
      </c>
      <c r="C3101" s="11" t="str">
        <f>VLOOKUP('intouch变量（离散）'!$A3101,基本表格!$G:$Q,2,FALSE)</f>
        <v>2123+P2-M6 3#双螺旋运输机B 变频器通讯 反转</v>
      </c>
      <c r="D3101" t="s">
        <v>154</v>
      </c>
      <c r="E3101" t="str">
        <f t="shared" si="289"/>
        <v>No</v>
      </c>
      <c r="F3101" t="str">
        <f t="shared" si="290"/>
        <v>0</v>
      </c>
      <c r="G3101" t="s">
        <v>154</v>
      </c>
      <c r="H3101" t="s">
        <v>155</v>
      </c>
      <c r="I3101" t="str">
        <f t="shared" si="291"/>
        <v/>
      </c>
      <c r="J3101" t="str">
        <f t="shared" si="292"/>
        <v/>
      </c>
      <c r="K3101" t="str">
        <f>VLOOKUP('intouch变量（离散）'!$A3101,基本表格!$G:$Q,9,FALSE)</f>
        <v>None</v>
      </c>
      <c r="L3101">
        <v>1</v>
      </c>
      <c r="M3101" t="s">
        <v>156</v>
      </c>
      <c r="N3101" t="s">
        <v>157</v>
      </c>
      <c r="O3101" t="s">
        <v>158</v>
      </c>
      <c r="P3101" t="str">
        <f>VLOOKUP('intouch变量（离散）'!$A3101,基本表格!$G:$Q,3,FALSE)</f>
        <v>DB100,X1650.2</v>
      </c>
      <c r="Q3101" t="str">
        <f>VLOOKUP('intouch变量（离散）'!$A3101,基本表格!$G:$Q,10,FALSE)</f>
        <v>Yes</v>
      </c>
      <c r="R3101" t="str">
        <f t="shared" si="294"/>
        <v>DB100,X1650.2 2123+P2-M6 3#双螺旋运输机B 变频器通讯 反转</v>
      </c>
      <c r="S3101">
        <v>0</v>
      </c>
      <c r="T3101">
        <v>0</v>
      </c>
    </row>
    <row r="3102" spans="1:20">
      <c r="A3102" t="s">
        <v>3258</v>
      </c>
      <c r="B3102" s="11" t="str">
        <f t="shared" si="293"/>
        <v>CHPF</v>
      </c>
      <c r="C3102" s="11" t="str">
        <f>VLOOKUP('intouch变量（离散）'!$A3102,基本表格!$G:$Q,2,FALSE)</f>
        <v>2123+P2-M6 3#双螺旋运输机B 变频器通讯 故障复位</v>
      </c>
      <c r="D3102" t="s">
        <v>154</v>
      </c>
      <c r="E3102" t="str">
        <f t="shared" si="289"/>
        <v>No</v>
      </c>
      <c r="F3102" t="str">
        <f t="shared" si="290"/>
        <v>0</v>
      </c>
      <c r="G3102" t="s">
        <v>154</v>
      </c>
      <c r="H3102" t="s">
        <v>155</v>
      </c>
      <c r="I3102" t="str">
        <f t="shared" si="291"/>
        <v/>
      </c>
      <c r="J3102" t="str">
        <f t="shared" si="292"/>
        <v/>
      </c>
      <c r="K3102" t="str">
        <f>VLOOKUP('intouch变量（离散）'!$A3102,基本表格!$G:$Q,9,FALSE)</f>
        <v>None</v>
      </c>
      <c r="L3102">
        <v>1</v>
      </c>
      <c r="M3102" t="s">
        <v>156</v>
      </c>
      <c r="N3102" t="s">
        <v>157</v>
      </c>
      <c r="O3102" t="s">
        <v>158</v>
      </c>
      <c r="P3102" t="str">
        <f>VLOOKUP('intouch变量（离散）'!$A3102,基本表格!$G:$Q,3,FALSE)</f>
        <v>DB100,X1650.3</v>
      </c>
      <c r="Q3102" t="str">
        <f>VLOOKUP('intouch变量（离散）'!$A3102,基本表格!$G:$Q,10,FALSE)</f>
        <v>No</v>
      </c>
      <c r="R3102" t="str">
        <f t="shared" si="294"/>
        <v>DB100,X1650.3 2123+P2-M6 3#双螺旋运输机B 变频器通讯 故障复位</v>
      </c>
      <c r="S3102">
        <v>0</v>
      </c>
      <c r="T3102">
        <v>0</v>
      </c>
    </row>
    <row r="3103" spans="1:20">
      <c r="A3103" t="s">
        <v>3259</v>
      </c>
      <c r="B3103" s="11" t="str">
        <f t="shared" si="293"/>
        <v>CHPF</v>
      </c>
      <c r="C3103" s="11" t="str">
        <f>VLOOKUP('intouch变量（离散）'!$A3103,基本表格!$G:$Q,2,FALSE)</f>
        <v>2123+P2-M6 3#双螺旋运输机B 变频器通讯 备妥反馈</v>
      </c>
      <c r="D3103" t="s">
        <v>154</v>
      </c>
      <c r="E3103" t="str">
        <f t="shared" si="289"/>
        <v>No</v>
      </c>
      <c r="F3103" t="str">
        <f t="shared" si="290"/>
        <v>0</v>
      </c>
      <c r="G3103" t="s">
        <v>154</v>
      </c>
      <c r="H3103" t="s">
        <v>155</v>
      </c>
      <c r="I3103" t="str">
        <f t="shared" si="291"/>
        <v/>
      </c>
      <c r="J3103" t="str">
        <f t="shared" si="292"/>
        <v/>
      </c>
      <c r="K3103" t="str">
        <f>VLOOKUP('intouch变量（离散）'!$A3103,基本表格!$G:$Q,9,FALSE)</f>
        <v>None</v>
      </c>
      <c r="L3103">
        <v>1</v>
      </c>
      <c r="M3103" t="s">
        <v>156</v>
      </c>
      <c r="N3103" t="s">
        <v>157</v>
      </c>
      <c r="O3103" t="s">
        <v>158</v>
      </c>
      <c r="P3103" t="str">
        <f>VLOOKUP('intouch变量（离散）'!$A3103,基本表格!$G:$Q,3,FALSE)</f>
        <v>DB100,X1650.4</v>
      </c>
      <c r="Q3103" t="str">
        <f>VLOOKUP('intouch变量（离散）'!$A3103,基本表格!$G:$Q,10,FALSE)</f>
        <v>Yes</v>
      </c>
      <c r="R3103" t="str">
        <f t="shared" si="294"/>
        <v>DB100,X1650.4 2123+P2-M6 3#双螺旋运输机B 变频器通讯 备妥反馈</v>
      </c>
      <c r="S3103">
        <v>0</v>
      </c>
      <c r="T3103">
        <v>0</v>
      </c>
    </row>
    <row r="3104" spans="1:20">
      <c r="A3104" t="s">
        <v>3260</v>
      </c>
      <c r="B3104" s="11" t="str">
        <f t="shared" si="293"/>
        <v>CHPF</v>
      </c>
      <c r="C3104" s="11" t="str">
        <f>VLOOKUP('intouch变量（离散）'!$A3104,基本表格!$G:$Q,2,FALSE)</f>
        <v>2123+P2-M6 3#双螺旋运输机B 变频器通讯 正转反馈</v>
      </c>
      <c r="D3104" t="s">
        <v>154</v>
      </c>
      <c r="E3104" t="str">
        <f t="shared" si="289"/>
        <v>No</v>
      </c>
      <c r="F3104" t="str">
        <f t="shared" si="290"/>
        <v>0</v>
      </c>
      <c r="G3104" t="s">
        <v>154</v>
      </c>
      <c r="H3104" t="s">
        <v>155</v>
      </c>
      <c r="I3104" t="str">
        <f t="shared" si="291"/>
        <v/>
      </c>
      <c r="J3104" t="str">
        <f t="shared" si="292"/>
        <v/>
      </c>
      <c r="K3104" t="str">
        <f>VLOOKUP('intouch变量（离散）'!$A3104,基本表格!$G:$Q,9,FALSE)</f>
        <v>None</v>
      </c>
      <c r="L3104">
        <v>1</v>
      </c>
      <c r="M3104" t="s">
        <v>156</v>
      </c>
      <c r="N3104" t="s">
        <v>157</v>
      </c>
      <c r="O3104" t="s">
        <v>158</v>
      </c>
      <c r="P3104" t="str">
        <f>VLOOKUP('intouch变量（离散）'!$A3104,基本表格!$G:$Q,3,FALSE)</f>
        <v>DB100,X1650.5</v>
      </c>
      <c r="Q3104" t="str">
        <f>VLOOKUP('intouch变量（离散）'!$A3104,基本表格!$G:$Q,10,FALSE)</f>
        <v>Yes</v>
      </c>
      <c r="R3104" t="str">
        <f t="shared" si="294"/>
        <v>DB100,X1650.5 2123+P2-M6 3#双螺旋运输机B 变频器通讯 正转反馈</v>
      </c>
      <c r="S3104">
        <v>0</v>
      </c>
      <c r="T3104">
        <v>0</v>
      </c>
    </row>
    <row r="3105" spans="1:20">
      <c r="A3105" t="s">
        <v>3261</v>
      </c>
      <c r="B3105" s="11" t="str">
        <f t="shared" si="293"/>
        <v>CHPF</v>
      </c>
      <c r="C3105" s="11" t="str">
        <f>VLOOKUP('intouch变量（离散）'!$A3105,基本表格!$G:$Q,2,FALSE)</f>
        <v>2123+P2-M6 3#双螺旋运输机B 变频器通讯 反转反馈</v>
      </c>
      <c r="D3105" t="s">
        <v>154</v>
      </c>
      <c r="E3105" t="str">
        <f t="shared" si="289"/>
        <v>No</v>
      </c>
      <c r="F3105" t="str">
        <f t="shared" si="290"/>
        <v>0</v>
      </c>
      <c r="G3105" t="s">
        <v>154</v>
      </c>
      <c r="H3105" t="s">
        <v>155</v>
      </c>
      <c r="I3105" t="str">
        <f t="shared" si="291"/>
        <v/>
      </c>
      <c r="J3105" t="str">
        <f t="shared" si="292"/>
        <v/>
      </c>
      <c r="K3105" t="str">
        <f>VLOOKUP('intouch变量（离散）'!$A3105,基本表格!$G:$Q,9,FALSE)</f>
        <v>None</v>
      </c>
      <c r="L3105">
        <v>1</v>
      </c>
      <c r="M3105" t="s">
        <v>156</v>
      </c>
      <c r="N3105" t="s">
        <v>157</v>
      </c>
      <c r="O3105" t="s">
        <v>158</v>
      </c>
      <c r="P3105" t="str">
        <f>VLOOKUP('intouch变量（离散）'!$A3105,基本表格!$G:$Q,3,FALSE)</f>
        <v>DB100,X1650.6</v>
      </c>
      <c r="Q3105" t="str">
        <f>VLOOKUP('intouch变量（离散）'!$A3105,基本表格!$G:$Q,10,FALSE)</f>
        <v>Yes</v>
      </c>
      <c r="R3105" t="str">
        <f t="shared" si="294"/>
        <v>DB100,X1650.6 2123+P2-M6 3#双螺旋运输机B 变频器通讯 反转反馈</v>
      </c>
      <c r="S3105">
        <v>0</v>
      </c>
      <c r="T3105">
        <v>0</v>
      </c>
    </row>
    <row r="3106" spans="1:20">
      <c r="A3106" t="s">
        <v>3262</v>
      </c>
      <c r="B3106" s="11" t="str">
        <f t="shared" si="293"/>
        <v>CHPF</v>
      </c>
      <c r="C3106" s="11" t="str">
        <f>VLOOKUP('intouch变量（离散）'!$A3106,基本表格!$G:$Q,2,FALSE)</f>
        <v>2123+P2-M6 3#双螺旋运输机B 变频器通讯 变频器备用</v>
      </c>
      <c r="D3106" t="s">
        <v>154</v>
      </c>
      <c r="E3106" t="str">
        <f t="shared" si="289"/>
        <v>No</v>
      </c>
      <c r="F3106" t="str">
        <f t="shared" si="290"/>
        <v>0</v>
      </c>
      <c r="G3106" t="s">
        <v>154</v>
      </c>
      <c r="H3106" t="s">
        <v>155</v>
      </c>
      <c r="I3106" t="str">
        <f t="shared" si="291"/>
        <v/>
      </c>
      <c r="J3106" t="str">
        <f t="shared" si="292"/>
        <v/>
      </c>
      <c r="K3106" t="str">
        <f>VLOOKUP('intouch变量（离散）'!$A3106,基本表格!$G:$Q,9,FALSE)</f>
        <v>None</v>
      </c>
      <c r="L3106">
        <v>1</v>
      </c>
      <c r="M3106" t="s">
        <v>156</v>
      </c>
      <c r="N3106" t="s">
        <v>157</v>
      </c>
      <c r="O3106" t="s">
        <v>158</v>
      </c>
      <c r="P3106" t="str">
        <f>VLOOKUP('intouch变量（离散）'!$A3106,基本表格!$G:$Q,3,FALSE)</f>
        <v>DB100,X1650.7</v>
      </c>
      <c r="Q3106" t="str">
        <f>VLOOKUP('intouch变量（离散）'!$A3106,基本表格!$G:$Q,10,FALSE)</f>
        <v>Yes</v>
      </c>
      <c r="R3106" t="str">
        <f t="shared" si="294"/>
        <v>DB100,X1650.7 2123+P2-M6 3#双螺旋运输机B 变频器通讯 变频器备用</v>
      </c>
      <c r="S3106">
        <v>0</v>
      </c>
      <c r="T3106">
        <v>0</v>
      </c>
    </row>
    <row r="3107" spans="1:20">
      <c r="A3107" t="s">
        <v>3263</v>
      </c>
      <c r="B3107" s="11" t="str">
        <f t="shared" si="293"/>
        <v>CHPF</v>
      </c>
      <c r="C3107" s="11" t="str">
        <f>VLOOKUP('intouch变量（离散）'!$A3107,基本表格!$G:$Q,2,FALSE)</f>
        <v>2123+P2-M6 3#双螺旋运输机B 变频器通讯 变频器报警</v>
      </c>
      <c r="D3107" t="s">
        <v>154</v>
      </c>
      <c r="E3107" t="str">
        <f t="shared" si="289"/>
        <v>No</v>
      </c>
      <c r="F3107" t="str">
        <f t="shared" si="290"/>
        <v>0</v>
      </c>
      <c r="G3107" t="s">
        <v>154</v>
      </c>
      <c r="H3107" t="s">
        <v>155</v>
      </c>
      <c r="I3107" t="str">
        <f t="shared" si="291"/>
        <v/>
      </c>
      <c r="J3107" t="str">
        <f t="shared" si="292"/>
        <v/>
      </c>
      <c r="K3107" t="str">
        <f>VLOOKUP('intouch变量（离散）'!$A3107,基本表格!$G:$Q,9,FALSE)</f>
        <v>On</v>
      </c>
      <c r="L3107">
        <v>1</v>
      </c>
      <c r="M3107" t="s">
        <v>156</v>
      </c>
      <c r="N3107" t="s">
        <v>157</v>
      </c>
      <c r="O3107" t="s">
        <v>158</v>
      </c>
      <c r="P3107" t="str">
        <f>VLOOKUP('intouch变量（离散）'!$A3107,基本表格!$G:$Q,3,FALSE)</f>
        <v>DB100,X1651.0</v>
      </c>
      <c r="Q3107" t="str">
        <f>VLOOKUP('intouch变量（离散）'!$A3107,基本表格!$G:$Q,10,FALSE)</f>
        <v>Yes</v>
      </c>
      <c r="R3107" t="str">
        <f t="shared" si="294"/>
        <v>DB100,X1651.0 2123+P2-M6 3#双螺旋运输机B 变频器通讯 变频器报警</v>
      </c>
      <c r="S3107">
        <v>0</v>
      </c>
      <c r="T3107">
        <v>0</v>
      </c>
    </row>
    <row r="3108" spans="1:20">
      <c r="A3108" t="s">
        <v>3264</v>
      </c>
      <c r="B3108" s="11" t="str">
        <f t="shared" si="293"/>
        <v>CHPF</v>
      </c>
      <c r="C3108" s="11" t="str">
        <f>VLOOKUP('intouch变量（离散）'!$A3108,基本表格!$G:$Q,2,FALSE)</f>
        <v>2123+P2-M6 3#双螺旋运输机B 反馈转速 上限保护使能</v>
      </c>
      <c r="D3108" t="s">
        <v>154</v>
      </c>
      <c r="E3108" t="str">
        <f t="shared" si="289"/>
        <v>Yes</v>
      </c>
      <c r="F3108" t="str">
        <f t="shared" si="290"/>
        <v>900</v>
      </c>
      <c r="G3108" t="s">
        <v>154</v>
      </c>
      <c r="H3108" t="s">
        <v>155</v>
      </c>
      <c r="I3108" t="str">
        <f t="shared" si="291"/>
        <v>禁用</v>
      </c>
      <c r="J3108" t="str">
        <f t="shared" si="292"/>
        <v>启用</v>
      </c>
      <c r="K3108" t="str">
        <f>VLOOKUP('intouch变量（离散）'!$A3108,基本表格!$G:$Q,9,FALSE)</f>
        <v>None</v>
      </c>
      <c r="L3108">
        <v>1</v>
      </c>
      <c r="M3108" t="s">
        <v>156</v>
      </c>
      <c r="N3108" t="s">
        <v>157</v>
      </c>
      <c r="O3108" t="s">
        <v>158</v>
      </c>
      <c r="P3108" t="str">
        <f>VLOOKUP('intouch变量（离散）'!$A3108,基本表格!$G:$Q,3,FALSE)</f>
        <v>DB100,X1700.3</v>
      </c>
      <c r="Q3108" t="str">
        <f>VLOOKUP('intouch变量（离散）'!$A3108,基本表格!$G:$Q,10,FALSE)</f>
        <v>No</v>
      </c>
      <c r="R3108" t="str">
        <f t="shared" si="294"/>
        <v>DB100,X1700.3 2123+P2-M6 3#双螺旋运输机B 反馈转速 上限保护使能</v>
      </c>
      <c r="S3108">
        <v>0</v>
      </c>
      <c r="T3108">
        <v>0</v>
      </c>
    </row>
    <row r="3109" spans="1:20">
      <c r="A3109" t="s">
        <v>3265</v>
      </c>
      <c r="B3109" s="11" t="str">
        <f t="shared" si="293"/>
        <v>CHPF</v>
      </c>
      <c r="C3109" s="11" t="str">
        <f>VLOOKUP('intouch变量（离散）'!$A3109,基本表格!$G:$Q,2,FALSE)</f>
        <v>2123+P2-M6 3#双螺旋运输机B 反馈转速 下限保护使能</v>
      </c>
      <c r="D3109" t="s">
        <v>154</v>
      </c>
      <c r="E3109" t="str">
        <f t="shared" si="289"/>
        <v>Yes</v>
      </c>
      <c r="F3109" t="str">
        <f t="shared" si="290"/>
        <v>900</v>
      </c>
      <c r="G3109" t="s">
        <v>154</v>
      </c>
      <c r="H3109" t="s">
        <v>155</v>
      </c>
      <c r="I3109" t="str">
        <f t="shared" si="291"/>
        <v>禁用</v>
      </c>
      <c r="J3109" t="str">
        <f t="shared" si="292"/>
        <v>启用</v>
      </c>
      <c r="K3109" t="str">
        <f>VLOOKUP('intouch变量（离散）'!$A3109,基本表格!$G:$Q,9,FALSE)</f>
        <v>None</v>
      </c>
      <c r="L3109">
        <v>1</v>
      </c>
      <c r="M3109" t="s">
        <v>156</v>
      </c>
      <c r="N3109" t="s">
        <v>157</v>
      </c>
      <c r="O3109" t="s">
        <v>158</v>
      </c>
      <c r="P3109" t="str">
        <f>VLOOKUP('intouch变量（离散）'!$A3109,基本表格!$G:$Q,3,FALSE)</f>
        <v>DB100,X1700.4</v>
      </c>
      <c r="Q3109" t="str">
        <f>VLOOKUP('intouch变量（离散）'!$A3109,基本表格!$G:$Q,10,FALSE)</f>
        <v>No</v>
      </c>
      <c r="R3109" t="str">
        <f t="shared" si="294"/>
        <v>DB100,X1700.4 2123+P2-M6 3#双螺旋运输机B 反馈转速 下限保护使能</v>
      </c>
      <c r="S3109">
        <v>0</v>
      </c>
      <c r="T3109">
        <v>0</v>
      </c>
    </row>
    <row r="3110" spans="1:20">
      <c r="A3110" t="s">
        <v>3266</v>
      </c>
      <c r="B3110" s="11" t="str">
        <f t="shared" si="293"/>
        <v>CHPF</v>
      </c>
      <c r="C3110" s="11" t="str">
        <f>VLOOKUP('intouch变量（离散）'!$A3110,基本表格!$G:$Q,2,FALSE)</f>
        <v>2123+P2-M6 3#双螺旋运输机B 反馈转速 上限报警</v>
      </c>
      <c r="D3110" t="s">
        <v>154</v>
      </c>
      <c r="E3110" t="str">
        <f t="shared" si="289"/>
        <v>No</v>
      </c>
      <c r="F3110" t="str">
        <f t="shared" si="290"/>
        <v>0</v>
      </c>
      <c r="G3110" t="s">
        <v>154</v>
      </c>
      <c r="H3110" t="s">
        <v>155</v>
      </c>
      <c r="I3110" t="str">
        <f t="shared" si="291"/>
        <v/>
      </c>
      <c r="J3110" t="str">
        <f t="shared" si="292"/>
        <v/>
      </c>
      <c r="K3110" t="str">
        <f>VLOOKUP('intouch变量（离散）'!$A3110,基本表格!$G:$Q,9,FALSE)</f>
        <v>None</v>
      </c>
      <c r="L3110">
        <v>1</v>
      </c>
      <c r="M3110" t="s">
        <v>156</v>
      </c>
      <c r="N3110" t="s">
        <v>157</v>
      </c>
      <c r="O3110" t="s">
        <v>158</v>
      </c>
      <c r="P3110" t="str">
        <f>VLOOKUP('intouch变量（离散）'!$A3110,基本表格!$G:$Q,3,FALSE)</f>
        <v>DB100,X1700.5</v>
      </c>
      <c r="Q3110" t="str">
        <f>VLOOKUP('intouch变量（离散）'!$A3110,基本表格!$G:$Q,10,FALSE)</f>
        <v>Yes</v>
      </c>
      <c r="R3110" t="str">
        <f t="shared" si="294"/>
        <v>DB100,X1700.5 2123+P2-M6 3#双螺旋运输机B 反馈转速 上限报警</v>
      </c>
      <c r="S3110">
        <v>0</v>
      </c>
      <c r="T3110">
        <v>0</v>
      </c>
    </row>
    <row r="3111" spans="1:20">
      <c r="A3111" t="s">
        <v>3267</v>
      </c>
      <c r="B3111" s="11" t="str">
        <f t="shared" si="293"/>
        <v>CHPF</v>
      </c>
      <c r="C3111" s="11" t="str">
        <f>VLOOKUP('intouch变量（离散）'!$A3111,基本表格!$G:$Q,2,FALSE)</f>
        <v>2123+P2-M6 3#双螺旋运输机B 反馈转速 下限报警</v>
      </c>
      <c r="D3111" t="s">
        <v>154</v>
      </c>
      <c r="E3111" t="str">
        <f t="shared" si="289"/>
        <v>No</v>
      </c>
      <c r="F3111" t="str">
        <f t="shared" si="290"/>
        <v>0</v>
      </c>
      <c r="G3111" t="s">
        <v>154</v>
      </c>
      <c r="H3111" t="s">
        <v>155</v>
      </c>
      <c r="I3111" t="str">
        <f t="shared" si="291"/>
        <v/>
      </c>
      <c r="J3111" t="str">
        <f t="shared" si="292"/>
        <v/>
      </c>
      <c r="K3111" t="str">
        <f>VLOOKUP('intouch变量（离散）'!$A3111,基本表格!$G:$Q,9,FALSE)</f>
        <v>None</v>
      </c>
      <c r="L3111">
        <v>1</v>
      </c>
      <c r="M3111" t="s">
        <v>156</v>
      </c>
      <c r="N3111" t="s">
        <v>157</v>
      </c>
      <c r="O3111" t="s">
        <v>158</v>
      </c>
      <c r="P3111" t="str">
        <f>VLOOKUP('intouch变量（离散）'!$A3111,基本表格!$G:$Q,3,FALSE)</f>
        <v>DB100,X1700.6</v>
      </c>
      <c r="Q3111" t="str">
        <f>VLOOKUP('intouch变量（离散）'!$A3111,基本表格!$G:$Q,10,FALSE)</f>
        <v>Yes</v>
      </c>
      <c r="R3111" t="str">
        <f t="shared" si="294"/>
        <v>DB100,X1700.6 2123+P2-M6 3#双螺旋运输机B 反馈转速 下限报警</v>
      </c>
      <c r="S3111">
        <v>0</v>
      </c>
      <c r="T3111">
        <v>0</v>
      </c>
    </row>
    <row r="3112" spans="1:20">
      <c r="A3112" t="s">
        <v>3268</v>
      </c>
      <c r="B3112" s="11" t="str">
        <f t="shared" si="293"/>
        <v>CHPF</v>
      </c>
      <c r="C3112" s="11" t="str">
        <f>VLOOKUP('intouch变量（离散）'!$A3112,基本表格!$G:$Q,2,FALSE)</f>
        <v>2123+P2-M6 3#双螺旋运输机B 反馈转速 上上限报警</v>
      </c>
      <c r="D3112" t="s">
        <v>154</v>
      </c>
      <c r="E3112" t="str">
        <f t="shared" si="289"/>
        <v>No</v>
      </c>
      <c r="F3112" t="str">
        <f t="shared" si="290"/>
        <v>0</v>
      </c>
      <c r="G3112" t="s">
        <v>154</v>
      </c>
      <c r="H3112" t="s">
        <v>155</v>
      </c>
      <c r="I3112" t="str">
        <f t="shared" si="291"/>
        <v/>
      </c>
      <c r="J3112" t="str">
        <f t="shared" si="292"/>
        <v/>
      </c>
      <c r="K3112" t="str">
        <f>VLOOKUP('intouch变量（离散）'!$A3112,基本表格!$G:$Q,9,FALSE)</f>
        <v>On</v>
      </c>
      <c r="L3112">
        <v>1</v>
      </c>
      <c r="M3112" t="s">
        <v>156</v>
      </c>
      <c r="N3112" t="s">
        <v>157</v>
      </c>
      <c r="O3112" t="s">
        <v>158</v>
      </c>
      <c r="P3112" t="str">
        <f>VLOOKUP('intouch变量（离散）'!$A3112,基本表格!$G:$Q,3,FALSE)</f>
        <v>DB100,X1700.7</v>
      </c>
      <c r="Q3112" t="str">
        <f>VLOOKUP('intouch变量（离散）'!$A3112,基本表格!$G:$Q,10,FALSE)</f>
        <v>Yes</v>
      </c>
      <c r="R3112" t="str">
        <f t="shared" si="294"/>
        <v>DB100,X1700.7 2123+P2-M6 3#双螺旋运输机B 反馈转速 上上限报警</v>
      </c>
      <c r="S3112">
        <v>0</v>
      </c>
      <c r="T3112">
        <v>0</v>
      </c>
    </row>
    <row r="3113" spans="1:20">
      <c r="A3113" t="s">
        <v>3269</v>
      </c>
      <c r="B3113" s="11" t="str">
        <f t="shared" si="293"/>
        <v>CHPF</v>
      </c>
      <c r="C3113" s="11" t="str">
        <f>VLOOKUP('intouch变量（离散）'!$A3113,基本表格!$G:$Q,2,FALSE)</f>
        <v>2123+P2-M6 3#双螺旋运输机B 反馈转速 下下限报警</v>
      </c>
      <c r="D3113" t="s">
        <v>154</v>
      </c>
      <c r="E3113" t="str">
        <f t="shared" si="289"/>
        <v>No</v>
      </c>
      <c r="F3113" t="str">
        <f t="shared" si="290"/>
        <v>0</v>
      </c>
      <c r="G3113" t="s">
        <v>154</v>
      </c>
      <c r="H3113" t="s">
        <v>155</v>
      </c>
      <c r="I3113" t="str">
        <f t="shared" si="291"/>
        <v/>
      </c>
      <c r="J3113" t="str">
        <f t="shared" si="292"/>
        <v/>
      </c>
      <c r="K3113" t="str">
        <f>VLOOKUP('intouch变量（离散）'!$A3113,基本表格!$G:$Q,9,FALSE)</f>
        <v>On</v>
      </c>
      <c r="L3113">
        <v>1</v>
      </c>
      <c r="M3113" t="s">
        <v>156</v>
      </c>
      <c r="N3113" t="s">
        <v>157</v>
      </c>
      <c r="O3113" t="s">
        <v>158</v>
      </c>
      <c r="P3113" t="str">
        <f>VLOOKUP('intouch变量（离散）'!$A3113,基本表格!$G:$Q,3,FALSE)</f>
        <v>DB100,X1701.0</v>
      </c>
      <c r="Q3113" t="str">
        <f>VLOOKUP('intouch变量（离散）'!$A3113,基本表格!$G:$Q,10,FALSE)</f>
        <v>Yes</v>
      </c>
      <c r="R3113" t="str">
        <f t="shared" si="294"/>
        <v>DB100,X1701.0 2123+P2-M6 3#双螺旋运输机B 反馈转速 下下限报警</v>
      </c>
      <c r="S3113">
        <v>0</v>
      </c>
      <c r="T3113">
        <v>0</v>
      </c>
    </row>
    <row r="3114" spans="1:20">
      <c r="A3114" t="s">
        <v>3270</v>
      </c>
      <c r="B3114" s="11" t="str">
        <f t="shared" si="293"/>
        <v>CHPF</v>
      </c>
      <c r="C3114" s="11" t="str">
        <f>VLOOKUP('intouch变量（离散）'!$A3114,基本表格!$G:$Q,2,FALSE)</f>
        <v>2123+P2-M6 3#双螺旋运输机B 反馈转速 极限报警</v>
      </c>
      <c r="D3114" t="s">
        <v>154</v>
      </c>
      <c r="E3114" t="str">
        <f t="shared" si="289"/>
        <v>No</v>
      </c>
      <c r="F3114" t="str">
        <f t="shared" si="290"/>
        <v>0</v>
      </c>
      <c r="G3114" t="s">
        <v>154</v>
      </c>
      <c r="H3114" t="s">
        <v>155</v>
      </c>
      <c r="I3114" t="str">
        <f t="shared" si="291"/>
        <v/>
      </c>
      <c r="J3114" t="str">
        <f t="shared" si="292"/>
        <v/>
      </c>
      <c r="K3114" t="str">
        <f>VLOOKUP('intouch变量（离散）'!$A3114,基本表格!$G:$Q,9,FALSE)</f>
        <v>On</v>
      </c>
      <c r="L3114">
        <v>1</v>
      </c>
      <c r="M3114" t="s">
        <v>156</v>
      </c>
      <c r="N3114" t="s">
        <v>157</v>
      </c>
      <c r="O3114" t="s">
        <v>158</v>
      </c>
      <c r="P3114" t="str">
        <f>VLOOKUP('intouch变量（离散）'!$A3114,基本表格!$G:$Q,3,FALSE)</f>
        <v>DB100,X1701.1</v>
      </c>
      <c r="Q3114" t="str">
        <f>VLOOKUP('intouch变量（离散）'!$A3114,基本表格!$G:$Q,10,FALSE)</f>
        <v>Yes</v>
      </c>
      <c r="R3114" t="str">
        <f t="shared" si="294"/>
        <v>DB100,X1701.1 2123+P2-M6 3#双螺旋运输机B 反馈转速 极限报警</v>
      </c>
      <c r="S3114">
        <v>0</v>
      </c>
      <c r="T3114">
        <v>0</v>
      </c>
    </row>
    <row r="3115" spans="1:20">
      <c r="A3115" t="s">
        <v>3271</v>
      </c>
      <c r="B3115" s="11" t="str">
        <f t="shared" si="293"/>
        <v>CHPF</v>
      </c>
      <c r="C3115" s="11" t="str">
        <f>VLOOKUP('intouch变量（离散）'!$A3115,基本表格!$G:$Q,2,FALSE)</f>
        <v>2123+P2-M6 3#双螺旋运输机B 反馈转速 传感器断线报警</v>
      </c>
      <c r="D3115" t="s">
        <v>154</v>
      </c>
      <c r="E3115" t="str">
        <f t="shared" si="289"/>
        <v>No</v>
      </c>
      <c r="F3115" t="str">
        <f t="shared" si="290"/>
        <v>0</v>
      </c>
      <c r="G3115" t="s">
        <v>154</v>
      </c>
      <c r="H3115" t="s">
        <v>155</v>
      </c>
      <c r="I3115" t="str">
        <f t="shared" si="291"/>
        <v/>
      </c>
      <c r="J3115" t="str">
        <f t="shared" si="292"/>
        <v/>
      </c>
      <c r="K3115" t="str">
        <f>VLOOKUP('intouch变量（离散）'!$A3115,基本表格!$G:$Q,9,FALSE)</f>
        <v>On</v>
      </c>
      <c r="L3115">
        <v>1</v>
      </c>
      <c r="M3115" t="s">
        <v>156</v>
      </c>
      <c r="N3115" t="s">
        <v>157</v>
      </c>
      <c r="O3115" t="s">
        <v>158</v>
      </c>
      <c r="P3115" t="str">
        <f>VLOOKUP('intouch变量（离散）'!$A3115,基本表格!$G:$Q,3,FALSE)</f>
        <v>DB100,X1701.2</v>
      </c>
      <c r="Q3115" t="str">
        <f>VLOOKUP('intouch变量（离散）'!$A3115,基本表格!$G:$Q,10,FALSE)</f>
        <v>Yes</v>
      </c>
      <c r="R3115" t="str">
        <f t="shared" si="294"/>
        <v>DB100,X1701.2 2123+P2-M6 3#双螺旋运输机B 反馈转速 传感器断线报警</v>
      </c>
      <c r="S3115">
        <v>0</v>
      </c>
      <c r="T3115">
        <v>0</v>
      </c>
    </row>
    <row r="3116" spans="1:20">
      <c r="A3116" t="s">
        <v>3272</v>
      </c>
      <c r="B3116" s="11" t="str">
        <f t="shared" si="293"/>
        <v>CHPF</v>
      </c>
      <c r="C3116" s="11" t="str">
        <f>VLOOKUP('intouch变量（离散）'!$A3116,基本表格!$G:$Q,2,FALSE)</f>
        <v>2123+P2-M6 3#双螺旋运输机B 反馈电流 上限保护使能</v>
      </c>
      <c r="D3116" t="s">
        <v>154</v>
      </c>
      <c r="E3116" t="str">
        <f t="shared" si="289"/>
        <v>Yes</v>
      </c>
      <c r="F3116" t="str">
        <f t="shared" si="290"/>
        <v>900</v>
      </c>
      <c r="G3116" t="s">
        <v>154</v>
      </c>
      <c r="H3116" t="s">
        <v>155</v>
      </c>
      <c r="I3116" t="str">
        <f t="shared" si="291"/>
        <v>禁用</v>
      </c>
      <c r="J3116" t="str">
        <f t="shared" si="292"/>
        <v>启用</v>
      </c>
      <c r="K3116" t="str">
        <f>VLOOKUP('intouch变量（离散）'!$A3116,基本表格!$G:$Q,9,FALSE)</f>
        <v>None</v>
      </c>
      <c r="L3116">
        <v>1</v>
      </c>
      <c r="M3116" t="s">
        <v>156</v>
      </c>
      <c r="N3116" t="s">
        <v>157</v>
      </c>
      <c r="O3116" t="s">
        <v>158</v>
      </c>
      <c r="P3116" t="str">
        <f>VLOOKUP('intouch变量（离散）'!$A3116,基本表格!$G:$Q,3,FALSE)</f>
        <v>DB100,X1750.3</v>
      </c>
      <c r="Q3116" t="str">
        <f>VLOOKUP('intouch变量（离散）'!$A3116,基本表格!$G:$Q,10,FALSE)</f>
        <v>No</v>
      </c>
      <c r="R3116" t="str">
        <f t="shared" si="294"/>
        <v>DB100,X1750.3 2123+P2-M6 3#双螺旋运输机B 反馈电流 上限保护使能</v>
      </c>
      <c r="S3116">
        <v>0</v>
      </c>
      <c r="T3116">
        <v>0</v>
      </c>
    </row>
    <row r="3117" spans="1:20">
      <c r="A3117" t="s">
        <v>3273</v>
      </c>
      <c r="B3117" s="11" t="str">
        <f t="shared" si="293"/>
        <v>CHPF</v>
      </c>
      <c r="C3117" s="11" t="str">
        <f>VLOOKUP('intouch变量（离散）'!$A3117,基本表格!$G:$Q,2,FALSE)</f>
        <v>2123+P2-M6 3#双螺旋运输机B 反馈电流 下限保护使能</v>
      </c>
      <c r="D3117" t="s">
        <v>154</v>
      </c>
      <c r="E3117" t="str">
        <f t="shared" si="289"/>
        <v>Yes</v>
      </c>
      <c r="F3117" t="str">
        <f t="shared" si="290"/>
        <v>900</v>
      </c>
      <c r="G3117" t="s">
        <v>154</v>
      </c>
      <c r="H3117" t="s">
        <v>155</v>
      </c>
      <c r="I3117" t="str">
        <f t="shared" si="291"/>
        <v>禁用</v>
      </c>
      <c r="J3117" t="str">
        <f t="shared" si="292"/>
        <v>启用</v>
      </c>
      <c r="K3117" t="str">
        <f>VLOOKUP('intouch变量（离散）'!$A3117,基本表格!$G:$Q,9,FALSE)</f>
        <v>None</v>
      </c>
      <c r="L3117">
        <v>1</v>
      </c>
      <c r="M3117" t="s">
        <v>156</v>
      </c>
      <c r="N3117" t="s">
        <v>157</v>
      </c>
      <c r="O3117" t="s">
        <v>158</v>
      </c>
      <c r="P3117" t="str">
        <f>VLOOKUP('intouch变量（离散）'!$A3117,基本表格!$G:$Q,3,FALSE)</f>
        <v>DB100,X1750.4</v>
      </c>
      <c r="Q3117" t="str">
        <f>VLOOKUP('intouch变量（离散）'!$A3117,基本表格!$G:$Q,10,FALSE)</f>
        <v>No</v>
      </c>
      <c r="R3117" t="str">
        <f t="shared" si="294"/>
        <v>DB100,X1750.4 2123+P2-M6 3#双螺旋运输机B 反馈电流 下限保护使能</v>
      </c>
      <c r="S3117">
        <v>0</v>
      </c>
      <c r="T3117">
        <v>0</v>
      </c>
    </row>
    <row r="3118" spans="1:20">
      <c r="A3118" t="s">
        <v>3274</v>
      </c>
      <c r="B3118" s="11" t="str">
        <f t="shared" si="293"/>
        <v>CHPF</v>
      </c>
      <c r="C3118" s="11" t="str">
        <f>VLOOKUP('intouch变量（离散）'!$A3118,基本表格!$G:$Q,2,FALSE)</f>
        <v>2123+P2-M6 3#双螺旋运输机B 反馈电流 上限报警</v>
      </c>
      <c r="D3118" t="s">
        <v>154</v>
      </c>
      <c r="E3118" t="str">
        <f t="shared" si="289"/>
        <v>No</v>
      </c>
      <c r="F3118" t="str">
        <f t="shared" si="290"/>
        <v>0</v>
      </c>
      <c r="G3118" t="s">
        <v>154</v>
      </c>
      <c r="H3118" t="s">
        <v>155</v>
      </c>
      <c r="I3118" t="str">
        <f t="shared" si="291"/>
        <v/>
      </c>
      <c r="J3118" t="str">
        <f t="shared" si="292"/>
        <v/>
      </c>
      <c r="K3118" t="str">
        <f>VLOOKUP('intouch变量（离散）'!$A3118,基本表格!$G:$Q,9,FALSE)</f>
        <v>None</v>
      </c>
      <c r="L3118">
        <v>1</v>
      </c>
      <c r="M3118" t="s">
        <v>156</v>
      </c>
      <c r="N3118" t="s">
        <v>157</v>
      </c>
      <c r="O3118" t="s">
        <v>158</v>
      </c>
      <c r="P3118" t="str">
        <f>VLOOKUP('intouch变量（离散）'!$A3118,基本表格!$G:$Q,3,FALSE)</f>
        <v>DB100,X1750.5</v>
      </c>
      <c r="Q3118" t="str">
        <f>VLOOKUP('intouch变量（离散）'!$A3118,基本表格!$G:$Q,10,FALSE)</f>
        <v>Yes</v>
      </c>
      <c r="R3118" t="str">
        <f t="shared" si="294"/>
        <v>DB100,X1750.5 2123+P2-M6 3#双螺旋运输机B 反馈电流 上限报警</v>
      </c>
      <c r="S3118">
        <v>0</v>
      </c>
      <c r="T3118">
        <v>0</v>
      </c>
    </row>
    <row r="3119" spans="1:20">
      <c r="A3119" t="s">
        <v>3275</v>
      </c>
      <c r="B3119" s="11" t="str">
        <f t="shared" si="293"/>
        <v>CHPF</v>
      </c>
      <c r="C3119" s="11" t="str">
        <f>VLOOKUP('intouch变量（离散）'!$A3119,基本表格!$G:$Q,2,FALSE)</f>
        <v>2123+P2-M6 3#双螺旋运输机B 反馈电流 下限报警</v>
      </c>
      <c r="D3119" t="s">
        <v>154</v>
      </c>
      <c r="E3119" t="str">
        <f t="shared" si="289"/>
        <v>No</v>
      </c>
      <c r="F3119" t="str">
        <f t="shared" si="290"/>
        <v>0</v>
      </c>
      <c r="G3119" t="s">
        <v>154</v>
      </c>
      <c r="H3119" t="s">
        <v>155</v>
      </c>
      <c r="I3119" t="str">
        <f t="shared" si="291"/>
        <v/>
      </c>
      <c r="J3119" t="str">
        <f t="shared" si="292"/>
        <v/>
      </c>
      <c r="K3119" t="str">
        <f>VLOOKUP('intouch变量（离散）'!$A3119,基本表格!$G:$Q,9,FALSE)</f>
        <v>None</v>
      </c>
      <c r="L3119">
        <v>1</v>
      </c>
      <c r="M3119" t="s">
        <v>156</v>
      </c>
      <c r="N3119" t="s">
        <v>157</v>
      </c>
      <c r="O3119" t="s">
        <v>158</v>
      </c>
      <c r="P3119" t="str">
        <f>VLOOKUP('intouch变量（离散）'!$A3119,基本表格!$G:$Q,3,FALSE)</f>
        <v>DB100,X1750.6</v>
      </c>
      <c r="Q3119" t="str">
        <f>VLOOKUP('intouch变量（离散）'!$A3119,基本表格!$G:$Q,10,FALSE)</f>
        <v>Yes</v>
      </c>
      <c r="R3119" t="str">
        <f t="shared" si="294"/>
        <v>DB100,X1750.6 2123+P2-M6 3#双螺旋运输机B 反馈电流 下限报警</v>
      </c>
      <c r="S3119">
        <v>0</v>
      </c>
      <c r="T3119">
        <v>0</v>
      </c>
    </row>
    <row r="3120" spans="1:20">
      <c r="A3120" t="s">
        <v>3276</v>
      </c>
      <c r="B3120" s="11" t="str">
        <f t="shared" si="293"/>
        <v>CHPF</v>
      </c>
      <c r="C3120" s="11" t="str">
        <f>VLOOKUP('intouch变量（离散）'!$A3120,基本表格!$G:$Q,2,FALSE)</f>
        <v>2123+P2-M6 3#双螺旋运输机B 反馈电流 上上限报警</v>
      </c>
      <c r="D3120" t="s">
        <v>154</v>
      </c>
      <c r="E3120" t="str">
        <f t="shared" si="289"/>
        <v>No</v>
      </c>
      <c r="F3120" t="str">
        <f t="shared" si="290"/>
        <v>0</v>
      </c>
      <c r="G3120" t="s">
        <v>154</v>
      </c>
      <c r="H3120" t="s">
        <v>155</v>
      </c>
      <c r="I3120" t="str">
        <f t="shared" si="291"/>
        <v/>
      </c>
      <c r="J3120" t="str">
        <f t="shared" si="292"/>
        <v/>
      </c>
      <c r="K3120" t="str">
        <f>VLOOKUP('intouch变量（离散）'!$A3120,基本表格!$G:$Q,9,FALSE)</f>
        <v>On</v>
      </c>
      <c r="L3120">
        <v>1</v>
      </c>
      <c r="M3120" t="s">
        <v>156</v>
      </c>
      <c r="N3120" t="s">
        <v>157</v>
      </c>
      <c r="O3120" t="s">
        <v>158</v>
      </c>
      <c r="P3120" t="str">
        <f>VLOOKUP('intouch变量（离散）'!$A3120,基本表格!$G:$Q,3,FALSE)</f>
        <v>DB100,X1750.7</v>
      </c>
      <c r="Q3120" t="str">
        <f>VLOOKUP('intouch变量（离散）'!$A3120,基本表格!$G:$Q,10,FALSE)</f>
        <v>Yes</v>
      </c>
      <c r="R3120" t="str">
        <f t="shared" si="294"/>
        <v>DB100,X1750.7 2123+P2-M6 3#双螺旋运输机B 反馈电流 上上限报警</v>
      </c>
      <c r="S3120">
        <v>0</v>
      </c>
      <c r="T3120">
        <v>0</v>
      </c>
    </row>
    <row r="3121" spans="1:20">
      <c r="A3121" t="s">
        <v>3277</v>
      </c>
      <c r="B3121" s="11" t="str">
        <f t="shared" si="293"/>
        <v>CHPF</v>
      </c>
      <c r="C3121" s="11" t="str">
        <f>VLOOKUP('intouch变量（离散）'!$A3121,基本表格!$G:$Q,2,FALSE)</f>
        <v>2123+P2-M6 3#双螺旋运输机B 反馈电流 下下限报警</v>
      </c>
      <c r="D3121" t="s">
        <v>154</v>
      </c>
      <c r="E3121" t="str">
        <f t="shared" si="289"/>
        <v>No</v>
      </c>
      <c r="F3121" t="str">
        <f t="shared" si="290"/>
        <v>0</v>
      </c>
      <c r="G3121" t="s">
        <v>154</v>
      </c>
      <c r="H3121" t="s">
        <v>155</v>
      </c>
      <c r="I3121" t="str">
        <f t="shared" si="291"/>
        <v/>
      </c>
      <c r="J3121" t="str">
        <f t="shared" si="292"/>
        <v/>
      </c>
      <c r="K3121" t="str">
        <f>VLOOKUP('intouch变量（离散）'!$A3121,基本表格!$G:$Q,9,FALSE)</f>
        <v>On</v>
      </c>
      <c r="L3121">
        <v>1</v>
      </c>
      <c r="M3121" t="s">
        <v>156</v>
      </c>
      <c r="N3121" t="s">
        <v>157</v>
      </c>
      <c r="O3121" t="s">
        <v>158</v>
      </c>
      <c r="P3121" t="str">
        <f>VLOOKUP('intouch变量（离散）'!$A3121,基本表格!$G:$Q,3,FALSE)</f>
        <v>DB100,X1751.0</v>
      </c>
      <c r="Q3121" t="str">
        <f>VLOOKUP('intouch变量（离散）'!$A3121,基本表格!$G:$Q,10,FALSE)</f>
        <v>Yes</v>
      </c>
      <c r="R3121" t="str">
        <f t="shared" si="294"/>
        <v>DB100,X1751.0 2123+P2-M6 3#双螺旋运输机B 反馈电流 下下限报警</v>
      </c>
      <c r="S3121">
        <v>0</v>
      </c>
      <c r="T3121">
        <v>0</v>
      </c>
    </row>
    <row r="3122" spans="1:20">
      <c r="A3122" t="s">
        <v>3278</v>
      </c>
      <c r="B3122" s="11" t="str">
        <f t="shared" si="293"/>
        <v>CHPF</v>
      </c>
      <c r="C3122" s="11" t="str">
        <f>VLOOKUP('intouch变量（离散）'!$A3122,基本表格!$G:$Q,2,FALSE)</f>
        <v>2123+P2-M6 3#双螺旋运输机B 反馈电流 极限报警</v>
      </c>
      <c r="D3122" t="s">
        <v>154</v>
      </c>
      <c r="E3122" t="str">
        <f t="shared" si="289"/>
        <v>No</v>
      </c>
      <c r="F3122" t="str">
        <f t="shared" si="290"/>
        <v>0</v>
      </c>
      <c r="G3122" t="s">
        <v>154</v>
      </c>
      <c r="H3122" t="s">
        <v>155</v>
      </c>
      <c r="I3122" t="str">
        <f t="shared" si="291"/>
        <v/>
      </c>
      <c r="J3122" t="str">
        <f t="shared" si="292"/>
        <v/>
      </c>
      <c r="K3122" t="str">
        <f>VLOOKUP('intouch变量（离散）'!$A3122,基本表格!$G:$Q,9,FALSE)</f>
        <v>On</v>
      </c>
      <c r="L3122">
        <v>1</v>
      </c>
      <c r="M3122" t="s">
        <v>156</v>
      </c>
      <c r="N3122" t="s">
        <v>157</v>
      </c>
      <c r="O3122" t="s">
        <v>158</v>
      </c>
      <c r="P3122" t="str">
        <f>VLOOKUP('intouch变量（离散）'!$A3122,基本表格!$G:$Q,3,FALSE)</f>
        <v>DB100,X1751.1</v>
      </c>
      <c r="Q3122" t="str">
        <f>VLOOKUP('intouch变量（离散）'!$A3122,基本表格!$G:$Q,10,FALSE)</f>
        <v>Yes</v>
      </c>
      <c r="R3122" t="str">
        <f t="shared" si="294"/>
        <v>DB100,X1751.1 2123+P2-M6 3#双螺旋运输机B 反馈电流 极限报警</v>
      </c>
      <c r="S3122">
        <v>0</v>
      </c>
      <c r="T3122">
        <v>0</v>
      </c>
    </row>
    <row r="3123" spans="1:20">
      <c r="A3123" t="s">
        <v>3279</v>
      </c>
      <c r="B3123" s="11" t="str">
        <f t="shared" si="293"/>
        <v>CHPF</v>
      </c>
      <c r="C3123" s="11" t="str">
        <f>VLOOKUP('intouch变量（离散）'!$A3123,基本表格!$G:$Q,2,FALSE)</f>
        <v>2123+P2-M6 3#双螺旋运输机B 反馈电流 传感器断线报警</v>
      </c>
      <c r="D3123" t="s">
        <v>154</v>
      </c>
      <c r="E3123" t="str">
        <f t="shared" si="289"/>
        <v>No</v>
      </c>
      <c r="F3123" t="str">
        <f t="shared" si="290"/>
        <v>0</v>
      </c>
      <c r="G3123" t="s">
        <v>154</v>
      </c>
      <c r="H3123" t="s">
        <v>155</v>
      </c>
      <c r="I3123" t="str">
        <f t="shared" si="291"/>
        <v/>
      </c>
      <c r="J3123" t="str">
        <f t="shared" si="292"/>
        <v/>
      </c>
      <c r="K3123" t="str">
        <f>VLOOKUP('intouch变量（离散）'!$A3123,基本表格!$G:$Q,9,FALSE)</f>
        <v>On</v>
      </c>
      <c r="L3123">
        <v>1</v>
      </c>
      <c r="M3123" t="s">
        <v>156</v>
      </c>
      <c r="N3123" t="s">
        <v>157</v>
      </c>
      <c r="O3123" t="s">
        <v>158</v>
      </c>
      <c r="P3123" t="str">
        <f>VLOOKUP('intouch变量（离散）'!$A3123,基本表格!$G:$Q,3,FALSE)</f>
        <v>DB100,X1751.2</v>
      </c>
      <c r="Q3123" t="str">
        <f>VLOOKUP('intouch变量（离散）'!$A3123,基本表格!$G:$Q,10,FALSE)</f>
        <v>Yes</v>
      </c>
      <c r="R3123" t="str">
        <f t="shared" si="294"/>
        <v>DB100,X1751.2 2123+P2-M6 3#双螺旋运输机B 反馈电流 传感器断线报警</v>
      </c>
      <c r="S3123">
        <v>0</v>
      </c>
      <c r="T3123">
        <v>0</v>
      </c>
    </row>
    <row r="3124" spans="1:20">
      <c r="A3124" t="s">
        <v>3280</v>
      </c>
      <c r="B3124" s="11" t="str">
        <f t="shared" si="293"/>
        <v>CHPF</v>
      </c>
      <c r="C3124" s="11" t="str">
        <f>VLOOKUP('intouch变量（离散）'!$A3124,基本表格!$G:$Q,2,FALSE)</f>
        <v>2124+P3-M1 4#双螺旋运输机A 电机控制 使能</v>
      </c>
      <c r="D3124" t="s">
        <v>154</v>
      </c>
      <c r="E3124" t="str">
        <f t="shared" si="289"/>
        <v>No</v>
      </c>
      <c r="F3124" t="str">
        <f t="shared" si="290"/>
        <v>0</v>
      </c>
      <c r="G3124" t="s">
        <v>154</v>
      </c>
      <c r="H3124" t="s">
        <v>155</v>
      </c>
      <c r="I3124" t="str">
        <f t="shared" si="291"/>
        <v/>
      </c>
      <c r="J3124" t="str">
        <f t="shared" si="292"/>
        <v/>
      </c>
      <c r="K3124" t="str">
        <f>VLOOKUP('intouch变量（离散）'!$A3124,基本表格!$G:$Q,9,FALSE)</f>
        <v>None</v>
      </c>
      <c r="L3124">
        <v>1</v>
      </c>
      <c r="M3124" t="s">
        <v>156</v>
      </c>
      <c r="N3124" t="s">
        <v>157</v>
      </c>
      <c r="O3124" t="s">
        <v>158</v>
      </c>
      <c r="P3124" t="str">
        <f>VLOOKUP('intouch变量（离散）'!$A3124,基本表格!$G:$Q,3,FALSE)</f>
        <v>DB100,X1800.0</v>
      </c>
      <c r="Q3124" t="str">
        <f>VLOOKUP('intouch变量（离散）'!$A3124,基本表格!$G:$Q,10,FALSE)</f>
        <v>No</v>
      </c>
      <c r="R3124" t="str">
        <f t="shared" si="294"/>
        <v>DB100,X1800.0 2124+P3-M1 4#双螺旋运输机A 电机控制 使能</v>
      </c>
      <c r="S3124">
        <v>0</v>
      </c>
      <c r="T3124">
        <v>0</v>
      </c>
    </row>
    <row r="3125" spans="1:20">
      <c r="A3125" t="s">
        <v>3281</v>
      </c>
      <c r="B3125" s="11" t="str">
        <f t="shared" si="293"/>
        <v>CHPF</v>
      </c>
      <c r="C3125" s="11" t="str">
        <f>VLOOKUP('intouch变量（离散）'!$A3125,基本表格!$G:$Q,2,FALSE)</f>
        <v>2124+P3-M1 4#双螺旋运输机A 电机控制 手自动状态</v>
      </c>
      <c r="D3125" t="s">
        <v>154</v>
      </c>
      <c r="E3125" t="str">
        <f t="shared" si="289"/>
        <v>No</v>
      </c>
      <c r="F3125" t="str">
        <f t="shared" si="290"/>
        <v>0</v>
      </c>
      <c r="G3125" t="s">
        <v>154</v>
      </c>
      <c r="H3125" t="s">
        <v>155</v>
      </c>
      <c r="I3125" t="str">
        <f t="shared" si="291"/>
        <v/>
      </c>
      <c r="J3125" t="str">
        <f t="shared" si="292"/>
        <v/>
      </c>
      <c r="K3125" t="str">
        <f>VLOOKUP('intouch变量（离散）'!$A3125,基本表格!$G:$Q,9,FALSE)</f>
        <v>None</v>
      </c>
      <c r="L3125">
        <v>1</v>
      </c>
      <c r="M3125" t="s">
        <v>156</v>
      </c>
      <c r="N3125" t="s">
        <v>157</v>
      </c>
      <c r="O3125" t="s">
        <v>158</v>
      </c>
      <c r="P3125" t="str">
        <f>VLOOKUP('intouch变量（离散）'!$A3125,基本表格!$G:$Q,3,FALSE)</f>
        <v>DB100,X1800.3</v>
      </c>
      <c r="Q3125" t="str">
        <f>VLOOKUP('intouch变量（离散）'!$A3125,基本表格!$G:$Q,10,FALSE)</f>
        <v>Yes</v>
      </c>
      <c r="R3125" t="str">
        <f t="shared" si="294"/>
        <v>DB100,X1800.3 2124+P3-M1 4#双螺旋运输机A 电机控制 手自动状态</v>
      </c>
      <c r="S3125">
        <v>0</v>
      </c>
      <c r="T3125">
        <v>0</v>
      </c>
    </row>
    <row r="3126" spans="1:20">
      <c r="A3126" t="s">
        <v>3282</v>
      </c>
      <c r="B3126" s="11" t="str">
        <f t="shared" si="293"/>
        <v>CHPF</v>
      </c>
      <c r="C3126" s="11" t="str">
        <f>VLOOKUP('intouch变量（离散）'!$A3126,基本表格!$G:$Q,2,FALSE)</f>
        <v>2124+P3-M1 4#双螺旋运输机A 电机控制 本地/远程(检修/待机）</v>
      </c>
      <c r="D3126" t="s">
        <v>154</v>
      </c>
      <c r="E3126" t="str">
        <f t="shared" si="289"/>
        <v>No</v>
      </c>
      <c r="F3126" t="str">
        <f t="shared" si="290"/>
        <v>0</v>
      </c>
      <c r="G3126" t="s">
        <v>154</v>
      </c>
      <c r="H3126" t="s">
        <v>155</v>
      </c>
      <c r="I3126" t="str">
        <f t="shared" si="291"/>
        <v/>
      </c>
      <c r="J3126" t="str">
        <f t="shared" si="292"/>
        <v/>
      </c>
      <c r="K3126" t="str">
        <f>VLOOKUP('intouch变量（离散）'!$A3126,基本表格!$G:$Q,9,FALSE)</f>
        <v>None</v>
      </c>
      <c r="L3126">
        <v>1</v>
      </c>
      <c r="M3126" t="s">
        <v>156</v>
      </c>
      <c r="N3126" t="s">
        <v>157</v>
      </c>
      <c r="O3126" t="s">
        <v>158</v>
      </c>
      <c r="P3126" t="str">
        <f>VLOOKUP('intouch变量（离散）'!$A3126,基本表格!$G:$Q,3,FALSE)</f>
        <v>DB100,X1800.4</v>
      </c>
      <c r="Q3126" t="str">
        <f>VLOOKUP('intouch变量（离散）'!$A3126,基本表格!$G:$Q,10,FALSE)</f>
        <v>Yes</v>
      </c>
      <c r="R3126" t="str">
        <f t="shared" si="294"/>
        <v>DB100,X1800.4 2124+P3-M1 4#双螺旋运输机A 电机控制 本地/远程(检修/待机）</v>
      </c>
      <c r="S3126">
        <v>0</v>
      </c>
      <c r="T3126">
        <v>0</v>
      </c>
    </row>
    <row r="3127" spans="1:20">
      <c r="A3127" t="s">
        <v>3283</v>
      </c>
      <c r="B3127" s="11" t="str">
        <f t="shared" si="293"/>
        <v>CHPF</v>
      </c>
      <c r="C3127" s="11" t="str">
        <f>VLOOKUP('intouch变量（离散）'!$A3127,基本表格!$G:$Q,2,FALSE)</f>
        <v>2124+P3-M1 4#双螺旋运输机A 电机控制 开启_上位机(正转)</v>
      </c>
      <c r="D3127" t="s">
        <v>154</v>
      </c>
      <c r="E3127" t="str">
        <f t="shared" si="289"/>
        <v>No</v>
      </c>
      <c r="F3127" t="str">
        <f t="shared" si="290"/>
        <v>0</v>
      </c>
      <c r="G3127" t="s">
        <v>154</v>
      </c>
      <c r="H3127" t="s">
        <v>155</v>
      </c>
      <c r="I3127" t="str">
        <f t="shared" si="291"/>
        <v/>
      </c>
      <c r="J3127" t="str">
        <f t="shared" si="292"/>
        <v/>
      </c>
      <c r="K3127" t="str">
        <f>VLOOKUP('intouch变量（离散）'!$A3127,基本表格!$G:$Q,9,FALSE)</f>
        <v>None</v>
      </c>
      <c r="L3127">
        <v>1</v>
      </c>
      <c r="M3127" t="s">
        <v>156</v>
      </c>
      <c r="N3127" t="s">
        <v>157</v>
      </c>
      <c r="O3127" t="s">
        <v>158</v>
      </c>
      <c r="P3127" t="str">
        <f>VLOOKUP('intouch变量（离散）'!$A3127,基本表格!$G:$Q,3,FALSE)</f>
        <v>DB100,X1800.6</v>
      </c>
      <c r="Q3127" t="str">
        <f>VLOOKUP('intouch变量（离散）'!$A3127,基本表格!$G:$Q,10,FALSE)</f>
        <v>No</v>
      </c>
      <c r="R3127" t="str">
        <f t="shared" si="294"/>
        <v>DB100,X1800.6 2124+P3-M1 4#双螺旋运输机A 电机控制 开启_上位机(正转)</v>
      </c>
      <c r="S3127">
        <v>0</v>
      </c>
      <c r="T3127">
        <v>0</v>
      </c>
    </row>
    <row r="3128" spans="1:20">
      <c r="A3128" t="s">
        <v>3284</v>
      </c>
      <c r="B3128" s="11" t="str">
        <f t="shared" si="293"/>
        <v>CHPF</v>
      </c>
      <c r="C3128" s="11" t="str">
        <f>VLOOKUP('intouch变量（离散）'!$A3128,基本表格!$G:$Q,2,FALSE)</f>
        <v>2124+P3-M1 4#双螺旋运输机A 电机控制 停止_上位机(反转)</v>
      </c>
      <c r="D3128" t="s">
        <v>154</v>
      </c>
      <c r="E3128" t="str">
        <f t="shared" si="289"/>
        <v>No</v>
      </c>
      <c r="F3128" t="str">
        <f t="shared" si="290"/>
        <v>0</v>
      </c>
      <c r="G3128" t="s">
        <v>154</v>
      </c>
      <c r="H3128" t="s">
        <v>155</v>
      </c>
      <c r="I3128" t="str">
        <f t="shared" si="291"/>
        <v/>
      </c>
      <c r="J3128" t="str">
        <f t="shared" si="292"/>
        <v/>
      </c>
      <c r="K3128" t="str">
        <f>VLOOKUP('intouch变量（离散）'!$A3128,基本表格!$G:$Q,9,FALSE)</f>
        <v>None</v>
      </c>
      <c r="L3128">
        <v>1</v>
      </c>
      <c r="M3128" t="s">
        <v>156</v>
      </c>
      <c r="N3128" t="s">
        <v>157</v>
      </c>
      <c r="O3128" t="s">
        <v>158</v>
      </c>
      <c r="P3128" t="str">
        <f>VLOOKUP('intouch变量（离散）'!$A3128,基本表格!$G:$Q,3,FALSE)</f>
        <v>DB100,X1801.0</v>
      </c>
      <c r="Q3128" t="str">
        <f>VLOOKUP('intouch变量（离散）'!$A3128,基本表格!$G:$Q,10,FALSE)</f>
        <v>No</v>
      </c>
      <c r="R3128" t="str">
        <f t="shared" si="294"/>
        <v>DB100,X1801.0 2124+P3-M1 4#双螺旋运输机A 电机控制 停止_上位机(反转)</v>
      </c>
      <c r="S3128">
        <v>0</v>
      </c>
      <c r="T3128">
        <v>0</v>
      </c>
    </row>
    <row r="3129" spans="1:20">
      <c r="A3129" t="s">
        <v>3285</v>
      </c>
      <c r="B3129" s="11" t="str">
        <f t="shared" si="293"/>
        <v>CHPF</v>
      </c>
      <c r="C3129" s="11" t="str">
        <f>VLOOKUP('intouch变量（离散）'!$A3129,基本表格!$G:$Q,2,FALSE)</f>
        <v>2124+P3-M1 4#双螺旋运输机A 电机控制 通风扇</v>
      </c>
      <c r="D3129" t="s">
        <v>154</v>
      </c>
      <c r="E3129" t="str">
        <f t="shared" si="289"/>
        <v>No</v>
      </c>
      <c r="F3129" t="str">
        <f t="shared" si="290"/>
        <v>0</v>
      </c>
      <c r="G3129" t="s">
        <v>154</v>
      </c>
      <c r="H3129" t="s">
        <v>155</v>
      </c>
      <c r="I3129" t="str">
        <f t="shared" si="291"/>
        <v/>
      </c>
      <c r="J3129" t="str">
        <f t="shared" si="292"/>
        <v/>
      </c>
      <c r="K3129" t="str">
        <f>VLOOKUP('intouch变量（离散）'!$A3129,基本表格!$G:$Q,9,FALSE)</f>
        <v>None</v>
      </c>
      <c r="L3129">
        <v>1</v>
      </c>
      <c r="M3129" t="s">
        <v>156</v>
      </c>
      <c r="N3129" t="s">
        <v>157</v>
      </c>
      <c r="O3129" t="s">
        <v>158</v>
      </c>
      <c r="P3129" t="str">
        <f>VLOOKUP('intouch变量（离散）'!$A3129,基本表格!$G:$Q,3,FALSE)</f>
        <v>DB100,X1801.1</v>
      </c>
      <c r="Q3129" t="str">
        <f>VLOOKUP('intouch变量（离散）'!$A3129,基本表格!$G:$Q,10,FALSE)</f>
        <v>Yes</v>
      </c>
      <c r="R3129" t="str">
        <f t="shared" si="294"/>
        <v>DB100,X1801.1 2124+P3-M1 4#双螺旋运输机A 电机控制 通风扇</v>
      </c>
      <c r="S3129">
        <v>0</v>
      </c>
      <c r="T3129">
        <v>0</v>
      </c>
    </row>
    <row r="3130" spans="1:20">
      <c r="A3130" t="s">
        <v>3286</v>
      </c>
      <c r="B3130" s="11" t="str">
        <f t="shared" si="293"/>
        <v>CHPF</v>
      </c>
      <c r="C3130" s="11" t="str">
        <f>VLOOKUP('intouch变量（离散）'!$A3130,基本表格!$G:$Q,2,FALSE)</f>
        <v>2124+P3-M1 4#双螺旋运输机A 电机控制 电机(正转）</v>
      </c>
      <c r="D3130" t="s">
        <v>154</v>
      </c>
      <c r="E3130" t="str">
        <f t="shared" si="289"/>
        <v>No</v>
      </c>
      <c r="F3130" t="str">
        <f t="shared" si="290"/>
        <v>0</v>
      </c>
      <c r="G3130" t="s">
        <v>154</v>
      </c>
      <c r="H3130" t="s">
        <v>155</v>
      </c>
      <c r="I3130" t="str">
        <f t="shared" si="291"/>
        <v/>
      </c>
      <c r="J3130" t="str">
        <f t="shared" si="292"/>
        <v/>
      </c>
      <c r="K3130" t="str">
        <f>VLOOKUP('intouch变量（离散）'!$A3130,基本表格!$G:$Q,9,FALSE)</f>
        <v>None</v>
      </c>
      <c r="L3130">
        <v>1</v>
      </c>
      <c r="M3130" t="s">
        <v>156</v>
      </c>
      <c r="N3130" t="s">
        <v>157</v>
      </c>
      <c r="O3130" t="s">
        <v>158</v>
      </c>
      <c r="P3130" t="str">
        <f>VLOOKUP('intouch变量（离散）'!$A3130,基本表格!$G:$Q,3,FALSE)</f>
        <v>DB100,X1801.2</v>
      </c>
      <c r="Q3130" t="str">
        <f>VLOOKUP('intouch变量（离散）'!$A3130,基本表格!$G:$Q,10,FALSE)</f>
        <v>Yes</v>
      </c>
      <c r="R3130" t="str">
        <f t="shared" si="294"/>
        <v>DB100,X1801.2 2124+P3-M1 4#双螺旋运输机A 电机控制 电机(正转）</v>
      </c>
      <c r="S3130">
        <v>0</v>
      </c>
      <c r="T3130">
        <v>0</v>
      </c>
    </row>
    <row r="3131" spans="1:20">
      <c r="A3131" t="s">
        <v>3287</v>
      </c>
      <c r="B3131" s="11" t="str">
        <f t="shared" si="293"/>
        <v>CHPF</v>
      </c>
      <c r="C3131" s="11" t="str">
        <f>VLOOKUP('intouch变量（离散）'!$A3131,基本表格!$G:$Q,2,FALSE)</f>
        <v>2124+P3-M1 4#双螺旋运输机A 电机控制 电机过载</v>
      </c>
      <c r="D3131" t="s">
        <v>154</v>
      </c>
      <c r="E3131" t="str">
        <f t="shared" si="289"/>
        <v>No</v>
      </c>
      <c r="F3131" t="str">
        <f t="shared" si="290"/>
        <v>0</v>
      </c>
      <c r="G3131" t="s">
        <v>154</v>
      </c>
      <c r="H3131" t="s">
        <v>155</v>
      </c>
      <c r="I3131" t="str">
        <f t="shared" si="291"/>
        <v/>
      </c>
      <c r="J3131" t="str">
        <f t="shared" si="292"/>
        <v/>
      </c>
      <c r="K3131" t="str">
        <f>VLOOKUP('intouch变量（离散）'!$A3131,基本表格!$G:$Q,9,FALSE)</f>
        <v>On</v>
      </c>
      <c r="L3131">
        <v>1</v>
      </c>
      <c r="M3131" t="s">
        <v>156</v>
      </c>
      <c r="N3131" t="s">
        <v>157</v>
      </c>
      <c r="O3131" t="s">
        <v>158</v>
      </c>
      <c r="P3131" t="str">
        <f>VLOOKUP('intouch变量（离散）'!$A3131,基本表格!$G:$Q,3,FALSE)</f>
        <v>DB100,X1801.3</v>
      </c>
      <c r="Q3131" t="str">
        <f>VLOOKUP('intouch变量（离散）'!$A3131,基本表格!$G:$Q,10,FALSE)</f>
        <v>Yes</v>
      </c>
      <c r="R3131" t="str">
        <f t="shared" si="294"/>
        <v>DB100,X1801.3 2124+P3-M1 4#双螺旋运输机A 电机控制 电机过载</v>
      </c>
      <c r="S3131">
        <v>0</v>
      </c>
      <c r="T3131">
        <v>0</v>
      </c>
    </row>
    <row r="3132" spans="1:20">
      <c r="A3132" t="s">
        <v>3288</v>
      </c>
      <c r="B3132" s="11" t="str">
        <f t="shared" si="293"/>
        <v>CHPF</v>
      </c>
      <c r="C3132" s="11" t="str">
        <f>VLOOKUP('intouch变量（离散）'!$A3132,基本表格!$G:$Q,2,FALSE)</f>
        <v>2124+P3-M1 4#双螺旋运输机A 电机控制 风扇过载</v>
      </c>
      <c r="D3132" t="s">
        <v>154</v>
      </c>
      <c r="E3132" t="str">
        <f t="shared" si="289"/>
        <v>No</v>
      </c>
      <c r="F3132" t="str">
        <f t="shared" si="290"/>
        <v>0</v>
      </c>
      <c r="G3132" t="s">
        <v>154</v>
      </c>
      <c r="H3132" t="s">
        <v>155</v>
      </c>
      <c r="I3132" t="str">
        <f t="shared" si="291"/>
        <v/>
      </c>
      <c r="J3132" t="str">
        <f t="shared" si="292"/>
        <v/>
      </c>
      <c r="K3132" t="str">
        <f>VLOOKUP('intouch变量（离散）'!$A3132,基本表格!$G:$Q,9,FALSE)</f>
        <v>On</v>
      </c>
      <c r="L3132">
        <v>1</v>
      </c>
      <c r="M3132" t="s">
        <v>156</v>
      </c>
      <c r="N3132" t="s">
        <v>157</v>
      </c>
      <c r="O3132" t="s">
        <v>158</v>
      </c>
      <c r="P3132" t="str">
        <f>VLOOKUP('intouch变量（离散）'!$A3132,基本表格!$G:$Q,3,FALSE)</f>
        <v>DB100,X1801.4</v>
      </c>
      <c r="Q3132" t="str">
        <f>VLOOKUP('intouch变量（离散）'!$A3132,基本表格!$G:$Q,10,FALSE)</f>
        <v>Yes</v>
      </c>
      <c r="R3132" t="str">
        <f t="shared" si="294"/>
        <v>DB100,X1801.4 2124+P3-M1 4#双螺旋运输机A 电机控制 风扇过载</v>
      </c>
      <c r="S3132">
        <v>0</v>
      </c>
      <c r="T3132">
        <v>0</v>
      </c>
    </row>
    <row r="3133" spans="1:20">
      <c r="A3133" t="s">
        <v>3289</v>
      </c>
      <c r="B3133" s="11" t="str">
        <f t="shared" si="293"/>
        <v>CHPF</v>
      </c>
      <c r="C3133" s="11" t="str">
        <f>VLOOKUP('intouch变量（离散）'!$A3133,基本表格!$G:$Q,2,FALSE)</f>
        <v>2124+P3-M1 4#双螺旋运输机A 电机控制 电机运行指示</v>
      </c>
      <c r="D3133" t="s">
        <v>154</v>
      </c>
      <c r="E3133" t="str">
        <f t="shared" si="289"/>
        <v>No</v>
      </c>
      <c r="F3133" t="str">
        <f t="shared" si="290"/>
        <v>0</v>
      </c>
      <c r="G3133" t="s">
        <v>154</v>
      </c>
      <c r="H3133" t="s">
        <v>155</v>
      </c>
      <c r="I3133" t="str">
        <f t="shared" si="291"/>
        <v/>
      </c>
      <c r="J3133" t="str">
        <f t="shared" si="292"/>
        <v/>
      </c>
      <c r="K3133" t="str">
        <f>VLOOKUP('intouch变量（离散）'!$A3133,基本表格!$G:$Q,9,FALSE)</f>
        <v>None</v>
      </c>
      <c r="L3133">
        <v>1</v>
      </c>
      <c r="M3133" t="s">
        <v>156</v>
      </c>
      <c r="N3133" t="s">
        <v>157</v>
      </c>
      <c r="O3133" t="s">
        <v>158</v>
      </c>
      <c r="P3133" t="str">
        <f>VLOOKUP('intouch变量（离散）'!$A3133,基本表格!$G:$Q,3,FALSE)</f>
        <v>DB100,X1801.5</v>
      </c>
      <c r="Q3133" t="str">
        <f>VLOOKUP('intouch变量（离散）'!$A3133,基本表格!$G:$Q,10,FALSE)</f>
        <v>Yes</v>
      </c>
      <c r="R3133" t="str">
        <f t="shared" si="294"/>
        <v>DB100,X1801.5 2124+P3-M1 4#双螺旋运输机A 电机控制 电机运行指示</v>
      </c>
      <c r="S3133">
        <v>0</v>
      </c>
      <c r="T3133">
        <v>0</v>
      </c>
    </row>
    <row r="3134" spans="1:20">
      <c r="A3134" t="s">
        <v>3290</v>
      </c>
      <c r="B3134" s="11" t="str">
        <f t="shared" si="293"/>
        <v>CHPF</v>
      </c>
      <c r="C3134" s="11" t="str">
        <f>VLOOKUP('intouch变量（离散）'!$A3134,基本表格!$G:$Q,2,FALSE)</f>
        <v>2124+P3-M1 4#双螺旋运输机A 电机控制 断链报警</v>
      </c>
      <c r="D3134" t="s">
        <v>154</v>
      </c>
      <c r="E3134" t="str">
        <f t="shared" si="289"/>
        <v>No</v>
      </c>
      <c r="F3134" t="str">
        <f t="shared" si="290"/>
        <v>0</v>
      </c>
      <c r="G3134" t="s">
        <v>154</v>
      </c>
      <c r="H3134" t="s">
        <v>155</v>
      </c>
      <c r="I3134" t="str">
        <f t="shared" si="291"/>
        <v/>
      </c>
      <c r="J3134" t="str">
        <f t="shared" si="292"/>
        <v/>
      </c>
      <c r="K3134" t="str">
        <f>VLOOKUP('intouch变量（离散）'!$A3134,基本表格!$G:$Q,9,FALSE)</f>
        <v>On</v>
      </c>
      <c r="L3134">
        <v>1</v>
      </c>
      <c r="M3134" t="s">
        <v>156</v>
      </c>
      <c r="N3134" t="s">
        <v>157</v>
      </c>
      <c r="O3134" t="s">
        <v>158</v>
      </c>
      <c r="P3134" t="str">
        <f>VLOOKUP('intouch变量（离散）'!$A3134,基本表格!$G:$Q,3,FALSE)</f>
        <v>DB100,X1801.6</v>
      </c>
      <c r="Q3134" t="str">
        <f>VLOOKUP('intouch变量（离散）'!$A3134,基本表格!$G:$Q,10,FALSE)</f>
        <v>Yes</v>
      </c>
      <c r="R3134" t="str">
        <f t="shared" si="294"/>
        <v>DB100,X1801.6 2124+P3-M1 4#双螺旋运输机A 电机控制 断链报警</v>
      </c>
      <c r="S3134">
        <v>0</v>
      </c>
      <c r="T3134">
        <v>0</v>
      </c>
    </row>
    <row r="3135" spans="1:20">
      <c r="A3135" t="s">
        <v>3291</v>
      </c>
      <c r="B3135" s="11" t="str">
        <f t="shared" si="293"/>
        <v>CHPF</v>
      </c>
      <c r="C3135" s="11" t="str">
        <f>VLOOKUP('intouch变量（离散）'!$A3135,基本表格!$G:$Q,2,FALSE)</f>
        <v>2124+P3-M1 4#双螺旋运输机A 电机控制 断链检测</v>
      </c>
      <c r="D3135" t="s">
        <v>154</v>
      </c>
      <c r="E3135" t="str">
        <f t="shared" si="289"/>
        <v>No</v>
      </c>
      <c r="F3135" t="str">
        <f t="shared" si="290"/>
        <v>0</v>
      </c>
      <c r="G3135" t="s">
        <v>154</v>
      </c>
      <c r="H3135" t="s">
        <v>155</v>
      </c>
      <c r="I3135" t="str">
        <f t="shared" si="291"/>
        <v/>
      </c>
      <c r="J3135" t="str">
        <f t="shared" si="292"/>
        <v/>
      </c>
      <c r="K3135" t="str">
        <f>VLOOKUP('intouch变量（离散）'!$A3135,基本表格!$G:$Q,9,FALSE)</f>
        <v>None</v>
      </c>
      <c r="L3135">
        <v>1</v>
      </c>
      <c r="M3135" t="s">
        <v>156</v>
      </c>
      <c r="N3135" t="s">
        <v>157</v>
      </c>
      <c r="O3135" t="s">
        <v>158</v>
      </c>
      <c r="P3135" t="str">
        <f>VLOOKUP('intouch变量（离散）'!$A3135,基本表格!$G:$Q,3,FALSE)</f>
        <v>DB100,X1801.7</v>
      </c>
      <c r="Q3135" t="str">
        <f>VLOOKUP('intouch变量（离散）'!$A3135,基本表格!$G:$Q,10,FALSE)</f>
        <v>Yes</v>
      </c>
      <c r="R3135" t="str">
        <f t="shared" si="294"/>
        <v>DB100,X1801.7 2124+P3-M1 4#双螺旋运输机A 电机控制 断链检测</v>
      </c>
      <c r="S3135">
        <v>0</v>
      </c>
      <c r="T3135">
        <v>0</v>
      </c>
    </row>
    <row r="3136" spans="1:20">
      <c r="A3136" t="s">
        <v>3292</v>
      </c>
      <c r="B3136" s="11" t="str">
        <f t="shared" si="293"/>
        <v>CHPF</v>
      </c>
      <c r="C3136" s="11" t="str">
        <f>VLOOKUP('intouch变量（离散）'!$A3136,基本表格!$G:$Q,2,FALSE)</f>
        <v>2124+P3-M1 4#双螺旋运输机A 电机控制 复位</v>
      </c>
      <c r="D3136" t="s">
        <v>154</v>
      </c>
      <c r="E3136" t="str">
        <f t="shared" si="289"/>
        <v>No</v>
      </c>
      <c r="F3136" t="str">
        <f t="shared" si="290"/>
        <v>0</v>
      </c>
      <c r="G3136" t="s">
        <v>154</v>
      </c>
      <c r="H3136" t="s">
        <v>155</v>
      </c>
      <c r="I3136" t="str">
        <f t="shared" si="291"/>
        <v/>
      </c>
      <c r="J3136" t="str">
        <f t="shared" si="292"/>
        <v/>
      </c>
      <c r="K3136" t="str">
        <f>VLOOKUP('intouch变量（离散）'!$A3136,基本表格!$G:$Q,9,FALSE)</f>
        <v>None</v>
      </c>
      <c r="L3136">
        <v>1</v>
      </c>
      <c r="M3136" t="s">
        <v>156</v>
      </c>
      <c r="N3136" t="s">
        <v>157</v>
      </c>
      <c r="O3136" t="s">
        <v>158</v>
      </c>
      <c r="P3136" t="str">
        <f>VLOOKUP('intouch变量（离散）'!$A3136,基本表格!$G:$Q,3,FALSE)</f>
        <v>DB100,X1802.0</v>
      </c>
      <c r="Q3136" t="str">
        <f>VLOOKUP('intouch变量（离散）'!$A3136,基本表格!$G:$Q,10,FALSE)</f>
        <v>No</v>
      </c>
      <c r="R3136" t="str">
        <f t="shared" si="294"/>
        <v>DB100,X1802.0 2124+P3-M1 4#双螺旋运输机A 电机控制 复位</v>
      </c>
      <c r="S3136">
        <v>0</v>
      </c>
      <c r="T3136">
        <v>0</v>
      </c>
    </row>
    <row r="3137" spans="1:20">
      <c r="A3137" t="s">
        <v>3293</v>
      </c>
      <c r="B3137" s="11" t="str">
        <f t="shared" si="293"/>
        <v>CHPF</v>
      </c>
      <c r="C3137" s="11" t="str">
        <f>VLOOKUP('intouch变量（离散）'!$A3137,基本表格!$G:$Q,2,FALSE)</f>
        <v>2124+P3-M1 4#双螺旋运输机A 电机控制 断链保护使能</v>
      </c>
      <c r="D3137" t="s">
        <v>154</v>
      </c>
      <c r="E3137" t="str">
        <f t="shared" si="289"/>
        <v>Yes</v>
      </c>
      <c r="F3137" t="str">
        <f t="shared" si="290"/>
        <v>900</v>
      </c>
      <c r="G3137" t="s">
        <v>154</v>
      </c>
      <c r="H3137" t="s">
        <v>155</v>
      </c>
      <c r="I3137" t="str">
        <f t="shared" si="291"/>
        <v>禁用</v>
      </c>
      <c r="J3137" t="str">
        <f t="shared" si="292"/>
        <v>启用</v>
      </c>
      <c r="K3137" t="str">
        <f>VLOOKUP('intouch变量（离散）'!$A3137,基本表格!$G:$Q,9,FALSE)</f>
        <v>None</v>
      </c>
      <c r="L3137">
        <v>1</v>
      </c>
      <c r="M3137" t="s">
        <v>156</v>
      </c>
      <c r="N3137" t="s">
        <v>157</v>
      </c>
      <c r="O3137" t="s">
        <v>158</v>
      </c>
      <c r="P3137" t="str">
        <f>VLOOKUP('intouch变量（离散）'!$A3137,基本表格!$G:$Q,3,FALSE)</f>
        <v>DB100,X1802.1</v>
      </c>
      <c r="Q3137" t="str">
        <f>VLOOKUP('intouch变量（离散）'!$A3137,基本表格!$G:$Q,10,FALSE)</f>
        <v>No</v>
      </c>
      <c r="R3137" t="str">
        <f t="shared" si="294"/>
        <v>DB100,X1802.1 2124+P3-M1 4#双螺旋运输机A 电机控制 断链保护使能</v>
      </c>
      <c r="S3137">
        <v>0</v>
      </c>
      <c r="T3137">
        <v>0</v>
      </c>
    </row>
    <row r="3138" spans="1:20">
      <c r="A3138" t="s">
        <v>3294</v>
      </c>
      <c r="B3138" s="11" t="str">
        <f t="shared" si="293"/>
        <v>CHPF</v>
      </c>
      <c r="C3138" s="11" t="str">
        <f>VLOOKUP('intouch变量（离散）'!$A3138,基本表格!$G:$Q,2,FALSE)</f>
        <v>2124+P3-M1 4#双螺旋运输机A 电机控制 断链导致停机</v>
      </c>
      <c r="D3138" t="s">
        <v>154</v>
      </c>
      <c r="E3138" t="str">
        <f t="shared" si="289"/>
        <v>No</v>
      </c>
      <c r="F3138" t="str">
        <f t="shared" si="290"/>
        <v>0</v>
      </c>
      <c r="G3138" t="s">
        <v>154</v>
      </c>
      <c r="H3138" t="s">
        <v>155</v>
      </c>
      <c r="I3138" t="str">
        <f t="shared" si="291"/>
        <v/>
      </c>
      <c r="J3138" t="str">
        <f t="shared" si="292"/>
        <v/>
      </c>
      <c r="K3138" t="str">
        <f>VLOOKUP('intouch变量（离散）'!$A3138,基本表格!$G:$Q,9,FALSE)</f>
        <v>On</v>
      </c>
      <c r="L3138">
        <v>1</v>
      </c>
      <c r="M3138" t="s">
        <v>156</v>
      </c>
      <c r="N3138" t="s">
        <v>157</v>
      </c>
      <c r="O3138" t="s">
        <v>158</v>
      </c>
      <c r="P3138" t="str">
        <f>VLOOKUP('intouch变量（离散）'!$A3138,基本表格!$G:$Q,3,FALSE)</f>
        <v>DB100,X1802.2</v>
      </c>
      <c r="Q3138" t="str">
        <f>VLOOKUP('intouch变量（离散）'!$A3138,基本表格!$G:$Q,10,FALSE)</f>
        <v>Yes</v>
      </c>
      <c r="R3138" t="str">
        <f t="shared" si="294"/>
        <v>DB100,X1802.2 2124+P3-M1 4#双螺旋运输机A 电机控制 断链导致停机</v>
      </c>
      <c r="S3138">
        <v>0</v>
      </c>
      <c r="T3138">
        <v>0</v>
      </c>
    </row>
    <row r="3139" spans="1:20">
      <c r="A3139" t="s">
        <v>3295</v>
      </c>
      <c r="B3139" s="11" t="str">
        <f t="shared" si="293"/>
        <v>CHPF</v>
      </c>
      <c r="C3139" s="11" t="str">
        <f>VLOOKUP('intouch变量（离散）'!$A3139,基本表格!$G:$Q,2,FALSE)</f>
        <v>2124+P3-M1 4#双螺旋运输机A 电机控制 电机(反转）</v>
      </c>
      <c r="D3139" t="s">
        <v>154</v>
      </c>
      <c r="E3139" t="str">
        <f t="shared" ref="E3139:E3202" si="295">IF(RIGHT($A3139,2)="EN","Yes","No")</f>
        <v>No</v>
      </c>
      <c r="F3139" t="str">
        <f t="shared" ref="F3139:F3202" si="296">IF(RIGHT($A3139,2)="EN","900","0")</f>
        <v>0</v>
      </c>
      <c r="G3139" t="s">
        <v>154</v>
      </c>
      <c r="H3139" t="s">
        <v>155</v>
      </c>
      <c r="I3139" t="str">
        <f t="shared" ref="I3139:I3202" si="297">IF(RIGHT($A3139,2)="EN","禁用","")</f>
        <v/>
      </c>
      <c r="J3139" t="str">
        <f t="shared" ref="J3139:J3202" si="298">IF(RIGHT($A3139,2)="EN","启用","")</f>
        <v/>
      </c>
      <c r="K3139" t="str">
        <f>VLOOKUP('intouch变量（离散）'!$A3139,基本表格!$G:$Q,9,FALSE)</f>
        <v>None</v>
      </c>
      <c r="L3139">
        <v>1</v>
      </c>
      <c r="M3139" t="s">
        <v>156</v>
      </c>
      <c r="N3139" t="s">
        <v>157</v>
      </c>
      <c r="O3139" t="s">
        <v>158</v>
      </c>
      <c r="P3139" t="str">
        <f>VLOOKUP('intouch变量（离散）'!$A3139,基本表格!$G:$Q,3,FALSE)</f>
        <v>DB100,X1802.3</v>
      </c>
      <c r="Q3139" t="str">
        <f>VLOOKUP('intouch变量（离散）'!$A3139,基本表格!$G:$Q,10,FALSE)</f>
        <v>Yes</v>
      </c>
      <c r="R3139" t="str">
        <f t="shared" si="294"/>
        <v>DB100,X1802.3 2124+P3-M1 4#双螺旋运输机A 电机控制 电机(反转）</v>
      </c>
      <c r="S3139">
        <v>0</v>
      </c>
      <c r="T3139">
        <v>0</v>
      </c>
    </row>
    <row r="3140" spans="1:20">
      <c r="A3140" t="s">
        <v>3296</v>
      </c>
      <c r="B3140" s="11" t="str">
        <f t="shared" si="293"/>
        <v>CHPF</v>
      </c>
      <c r="C3140" s="11" t="str">
        <f>VLOOKUP('intouch变量（离散）'!$A3140,基本表格!$G:$Q,2,FALSE)</f>
        <v>2124+P3-M1 4#双螺旋运输机A 电机控制 本地</v>
      </c>
      <c r="D3140" t="s">
        <v>154</v>
      </c>
      <c r="E3140" t="str">
        <f t="shared" si="295"/>
        <v>No</v>
      </c>
      <c r="F3140" t="str">
        <f t="shared" si="296"/>
        <v>0</v>
      </c>
      <c r="G3140" t="s">
        <v>154</v>
      </c>
      <c r="H3140" t="s">
        <v>155</v>
      </c>
      <c r="I3140" t="str">
        <f t="shared" si="297"/>
        <v/>
      </c>
      <c r="J3140" t="str">
        <f t="shared" si="298"/>
        <v/>
      </c>
      <c r="K3140" t="str">
        <f>VLOOKUP('intouch变量（离散）'!$A3140,基本表格!$G:$Q,9,FALSE)</f>
        <v>None</v>
      </c>
      <c r="L3140">
        <v>1</v>
      </c>
      <c r="M3140" t="s">
        <v>156</v>
      </c>
      <c r="N3140" t="s">
        <v>157</v>
      </c>
      <c r="O3140" t="s">
        <v>158</v>
      </c>
      <c r="P3140" t="str">
        <f>VLOOKUP('intouch变量（离散）'!$A3140,基本表格!$G:$Q,3,FALSE)</f>
        <v>DB100,X1802.4</v>
      </c>
      <c r="Q3140" t="str">
        <f>VLOOKUP('intouch变量（离散）'!$A3140,基本表格!$G:$Q,10,FALSE)</f>
        <v>Yes</v>
      </c>
      <c r="R3140" t="str">
        <f t="shared" si="294"/>
        <v>DB100,X1802.4 2124+P3-M1 4#双螺旋运输机A 电机控制 本地</v>
      </c>
      <c r="S3140">
        <v>0</v>
      </c>
      <c r="T3140">
        <v>0</v>
      </c>
    </row>
    <row r="3141" spans="1:20">
      <c r="A3141" t="s">
        <v>3297</v>
      </c>
      <c r="B3141" s="11" t="str">
        <f t="shared" ref="B3141:B3204" si="299">LEFT(A3141,4)</f>
        <v>CHPF</v>
      </c>
      <c r="C3141" s="11" t="str">
        <f>VLOOKUP('intouch变量（离散）'!$A3141,基本表格!$G:$Q,2,FALSE)</f>
        <v>2124+P3-M1 4#双螺旋运输机A 电机控制 远程</v>
      </c>
      <c r="D3141" t="s">
        <v>154</v>
      </c>
      <c r="E3141" t="str">
        <f t="shared" si="295"/>
        <v>No</v>
      </c>
      <c r="F3141" t="str">
        <f t="shared" si="296"/>
        <v>0</v>
      </c>
      <c r="G3141" t="s">
        <v>154</v>
      </c>
      <c r="H3141" t="s">
        <v>155</v>
      </c>
      <c r="I3141" t="str">
        <f t="shared" si="297"/>
        <v/>
      </c>
      <c r="J3141" t="str">
        <f t="shared" si="298"/>
        <v/>
      </c>
      <c r="K3141" t="str">
        <f>VLOOKUP('intouch变量（离散）'!$A3141,基本表格!$G:$Q,9,FALSE)</f>
        <v>None</v>
      </c>
      <c r="L3141">
        <v>1</v>
      </c>
      <c r="M3141" t="s">
        <v>156</v>
      </c>
      <c r="N3141" t="s">
        <v>157</v>
      </c>
      <c r="O3141" t="s">
        <v>158</v>
      </c>
      <c r="P3141" t="str">
        <f>VLOOKUP('intouch变量（离散）'!$A3141,基本表格!$G:$Q,3,FALSE)</f>
        <v>DB100,X1802.5</v>
      </c>
      <c r="Q3141" t="str">
        <f>VLOOKUP('intouch变量（离散）'!$A3141,基本表格!$G:$Q,10,FALSE)</f>
        <v>Yes</v>
      </c>
      <c r="R3141" t="str">
        <f t="shared" ref="R3141:R3204" si="300">P3141&amp;" "&amp;C3141</f>
        <v>DB100,X1802.5 2124+P3-M1 4#双螺旋运输机A 电机控制 远程</v>
      </c>
      <c r="S3141">
        <v>0</v>
      </c>
      <c r="T3141">
        <v>0</v>
      </c>
    </row>
    <row r="3142" spans="1:20">
      <c r="A3142" t="s">
        <v>3298</v>
      </c>
      <c r="B3142" s="11" t="str">
        <f t="shared" si="299"/>
        <v>CHPF</v>
      </c>
      <c r="C3142" s="11" t="str">
        <f>VLOOKUP('intouch变量（离散）'!$A3142,基本表格!$G:$Q,2,FALSE)</f>
        <v>2124+P3-M1 4#双螺旋运输机A 电机控制 堵料报警</v>
      </c>
      <c r="D3142" t="s">
        <v>154</v>
      </c>
      <c r="E3142" t="str">
        <f t="shared" si="295"/>
        <v>No</v>
      </c>
      <c r="F3142" t="str">
        <f t="shared" si="296"/>
        <v>0</v>
      </c>
      <c r="G3142" t="s">
        <v>154</v>
      </c>
      <c r="H3142" t="s">
        <v>155</v>
      </c>
      <c r="I3142" t="str">
        <f t="shared" si="297"/>
        <v/>
      </c>
      <c r="J3142" t="str">
        <f t="shared" si="298"/>
        <v/>
      </c>
      <c r="K3142" t="str">
        <f>VLOOKUP('intouch变量（离散）'!$A3142,基本表格!$G:$Q,9,FALSE)</f>
        <v>On</v>
      </c>
      <c r="L3142">
        <v>1</v>
      </c>
      <c r="M3142" t="s">
        <v>156</v>
      </c>
      <c r="N3142" t="s">
        <v>157</v>
      </c>
      <c r="O3142" t="s">
        <v>158</v>
      </c>
      <c r="P3142" t="str">
        <f>VLOOKUP('intouch变量（离散）'!$A3142,基本表格!$G:$Q,3,FALSE)</f>
        <v>DB100,X1802.6</v>
      </c>
      <c r="Q3142" t="str">
        <f>VLOOKUP('intouch变量（离散）'!$A3142,基本表格!$G:$Q,10,FALSE)</f>
        <v>Yes</v>
      </c>
      <c r="R3142" t="str">
        <f t="shared" si="300"/>
        <v>DB100,X1802.6 2124+P3-M1 4#双螺旋运输机A 电机控制 堵料报警</v>
      </c>
      <c r="S3142">
        <v>0</v>
      </c>
      <c r="T3142">
        <v>0</v>
      </c>
    </row>
    <row r="3143" spans="1:20">
      <c r="A3143" t="s">
        <v>3299</v>
      </c>
      <c r="B3143" s="11" t="str">
        <f t="shared" si="299"/>
        <v>CHPF</v>
      </c>
      <c r="C3143" s="11" t="str">
        <f>VLOOKUP('intouch变量（离散）'!$A3143,基本表格!$G:$Q,2,FALSE)</f>
        <v>2124+P3-M1 4#双螺旋运输机A 电机控制 堵料检测</v>
      </c>
      <c r="D3143" t="s">
        <v>154</v>
      </c>
      <c r="E3143" t="str">
        <f t="shared" si="295"/>
        <v>No</v>
      </c>
      <c r="F3143" t="str">
        <f t="shared" si="296"/>
        <v>0</v>
      </c>
      <c r="G3143" t="s">
        <v>154</v>
      </c>
      <c r="H3143" t="s">
        <v>155</v>
      </c>
      <c r="I3143" t="str">
        <f t="shared" si="297"/>
        <v/>
      </c>
      <c r="J3143" t="str">
        <f t="shared" si="298"/>
        <v/>
      </c>
      <c r="K3143" t="str">
        <f>VLOOKUP('intouch变量（离散）'!$A3143,基本表格!$G:$Q,9,FALSE)</f>
        <v>None</v>
      </c>
      <c r="L3143">
        <v>1</v>
      </c>
      <c r="M3143" t="s">
        <v>156</v>
      </c>
      <c r="N3143" t="s">
        <v>157</v>
      </c>
      <c r="O3143" t="s">
        <v>158</v>
      </c>
      <c r="P3143" t="str">
        <f>VLOOKUP('intouch变量（离散）'!$A3143,基本表格!$G:$Q,3,FALSE)</f>
        <v>DB100,X1802.7</v>
      </c>
      <c r="Q3143" t="str">
        <f>VLOOKUP('intouch变量（离散）'!$A3143,基本表格!$G:$Q,10,FALSE)</f>
        <v>Yes</v>
      </c>
      <c r="R3143" t="str">
        <f t="shared" si="300"/>
        <v>DB100,X1802.7 2124+P3-M1 4#双螺旋运输机A 电机控制 堵料检测</v>
      </c>
      <c r="S3143">
        <v>0</v>
      </c>
      <c r="T3143">
        <v>0</v>
      </c>
    </row>
    <row r="3144" spans="1:20">
      <c r="A3144" t="s">
        <v>3300</v>
      </c>
      <c r="B3144" s="11" t="str">
        <f t="shared" si="299"/>
        <v>CHPF</v>
      </c>
      <c r="C3144" s="11" t="str">
        <f>VLOOKUP('intouch变量（离散）'!$A3144,基本表格!$G:$Q,2,FALSE)</f>
        <v>2124+P3-M1 4#双螺旋运输机A 电机控制 堵料保护使能</v>
      </c>
      <c r="D3144" t="s">
        <v>154</v>
      </c>
      <c r="E3144" t="str">
        <f t="shared" si="295"/>
        <v>Yes</v>
      </c>
      <c r="F3144" t="str">
        <f t="shared" si="296"/>
        <v>900</v>
      </c>
      <c r="G3144" t="s">
        <v>154</v>
      </c>
      <c r="H3144" t="s">
        <v>155</v>
      </c>
      <c r="I3144" t="str">
        <f t="shared" si="297"/>
        <v>禁用</v>
      </c>
      <c r="J3144" t="str">
        <f t="shared" si="298"/>
        <v>启用</v>
      </c>
      <c r="K3144" t="str">
        <f>VLOOKUP('intouch变量（离散）'!$A3144,基本表格!$G:$Q,9,FALSE)</f>
        <v>None</v>
      </c>
      <c r="L3144">
        <v>1</v>
      </c>
      <c r="M3144" t="s">
        <v>156</v>
      </c>
      <c r="N3144" t="s">
        <v>157</v>
      </c>
      <c r="O3144" t="s">
        <v>158</v>
      </c>
      <c r="P3144" t="str">
        <f>VLOOKUP('intouch变量（离散）'!$A3144,基本表格!$G:$Q,3,FALSE)</f>
        <v>DB100,X1803.0</v>
      </c>
      <c r="Q3144" t="str">
        <f>VLOOKUP('intouch变量（离散）'!$A3144,基本表格!$G:$Q,10,FALSE)</f>
        <v>No</v>
      </c>
      <c r="R3144" t="str">
        <f t="shared" si="300"/>
        <v>DB100,X1803.0 2124+P3-M1 4#双螺旋运输机A 电机控制 堵料保护使能</v>
      </c>
      <c r="S3144">
        <v>0</v>
      </c>
      <c r="T3144">
        <v>0</v>
      </c>
    </row>
    <row r="3145" spans="1:20">
      <c r="A3145" t="s">
        <v>3301</v>
      </c>
      <c r="B3145" s="11" t="str">
        <f t="shared" si="299"/>
        <v>CHPF</v>
      </c>
      <c r="C3145" s="11" t="str">
        <f>VLOOKUP('intouch变量（离散）'!$A3145,基本表格!$G:$Q,2,FALSE)</f>
        <v>2124+P3-M1 4#双螺旋运输机A 电机控制 堵料导致停机</v>
      </c>
      <c r="D3145" t="s">
        <v>154</v>
      </c>
      <c r="E3145" t="str">
        <f t="shared" si="295"/>
        <v>No</v>
      </c>
      <c r="F3145" t="str">
        <f t="shared" si="296"/>
        <v>0</v>
      </c>
      <c r="G3145" t="s">
        <v>154</v>
      </c>
      <c r="H3145" t="s">
        <v>155</v>
      </c>
      <c r="I3145" t="str">
        <f t="shared" si="297"/>
        <v/>
      </c>
      <c r="J3145" t="str">
        <f t="shared" si="298"/>
        <v/>
      </c>
      <c r="K3145" t="str">
        <f>VLOOKUP('intouch变量（离散）'!$A3145,基本表格!$G:$Q,9,FALSE)</f>
        <v>On</v>
      </c>
      <c r="L3145">
        <v>1</v>
      </c>
      <c r="M3145" t="s">
        <v>156</v>
      </c>
      <c r="N3145" t="s">
        <v>157</v>
      </c>
      <c r="O3145" t="s">
        <v>158</v>
      </c>
      <c r="P3145" t="str">
        <f>VLOOKUP('intouch变量（离散）'!$A3145,基本表格!$G:$Q,3,FALSE)</f>
        <v>DB100,X1803.1</v>
      </c>
      <c r="Q3145" t="str">
        <f>VLOOKUP('intouch变量（离散）'!$A3145,基本表格!$G:$Q,10,FALSE)</f>
        <v>Yes</v>
      </c>
      <c r="R3145" t="str">
        <f t="shared" si="300"/>
        <v>DB100,X1803.1 2124+P3-M1 4#双螺旋运输机A 电机控制 堵料导致停机</v>
      </c>
      <c r="S3145">
        <v>0</v>
      </c>
      <c r="T3145">
        <v>0</v>
      </c>
    </row>
    <row r="3146" spans="1:20">
      <c r="A3146" t="s">
        <v>3302</v>
      </c>
      <c r="B3146" s="11" t="str">
        <f t="shared" si="299"/>
        <v>CHPF</v>
      </c>
      <c r="C3146" s="11" t="str">
        <f>VLOOKUP('intouch变量（离散）'!$A3146,基本表格!$G:$Q,2,FALSE)</f>
        <v>2124+P3-M1 4#双螺旋运输机A 电机控制 拉线开关</v>
      </c>
      <c r="D3146" t="s">
        <v>154</v>
      </c>
      <c r="E3146" t="str">
        <f t="shared" si="295"/>
        <v>No</v>
      </c>
      <c r="F3146" t="str">
        <f t="shared" si="296"/>
        <v>0</v>
      </c>
      <c r="G3146" t="s">
        <v>154</v>
      </c>
      <c r="H3146" t="s">
        <v>155</v>
      </c>
      <c r="I3146" t="str">
        <f t="shared" si="297"/>
        <v/>
      </c>
      <c r="J3146" t="str">
        <f t="shared" si="298"/>
        <v/>
      </c>
      <c r="K3146" t="str">
        <f>VLOOKUP('intouch变量（离散）'!$A3146,基本表格!$G:$Q,9,FALSE)</f>
        <v>On</v>
      </c>
      <c r="L3146">
        <v>1</v>
      </c>
      <c r="M3146" t="s">
        <v>156</v>
      </c>
      <c r="N3146" t="s">
        <v>157</v>
      </c>
      <c r="O3146" t="s">
        <v>158</v>
      </c>
      <c r="P3146" t="str">
        <f>VLOOKUP('intouch变量（离散）'!$A3146,基本表格!$G:$Q,3,FALSE)</f>
        <v>DB100,X1808.0</v>
      </c>
      <c r="Q3146" t="str">
        <f>VLOOKUP('intouch变量（离散）'!$A3146,基本表格!$G:$Q,10,FALSE)</f>
        <v>Yes</v>
      </c>
      <c r="R3146" t="str">
        <f t="shared" si="300"/>
        <v>DB100,X1808.0 2124+P3-M1 4#双螺旋运输机A 电机控制 拉线开关</v>
      </c>
      <c r="S3146">
        <v>0</v>
      </c>
      <c r="T3146">
        <v>0</v>
      </c>
    </row>
    <row r="3147" spans="1:20">
      <c r="A3147" t="s">
        <v>3303</v>
      </c>
      <c r="B3147" s="11" t="str">
        <f t="shared" si="299"/>
        <v>CHPF</v>
      </c>
      <c r="C3147" s="11" t="str">
        <f>VLOOKUP('intouch变量（离散）'!$A3147,基本表格!$G:$Q,2,FALSE)</f>
        <v>2124+P3-M1 4#双螺旋运输机A 电机控制 左跑偏报警</v>
      </c>
      <c r="D3147" t="s">
        <v>154</v>
      </c>
      <c r="E3147" t="str">
        <f t="shared" si="295"/>
        <v>No</v>
      </c>
      <c r="F3147" t="str">
        <f t="shared" si="296"/>
        <v>0</v>
      </c>
      <c r="G3147" t="s">
        <v>154</v>
      </c>
      <c r="H3147" t="s">
        <v>155</v>
      </c>
      <c r="I3147" t="str">
        <f t="shared" si="297"/>
        <v/>
      </c>
      <c r="J3147" t="str">
        <f t="shared" si="298"/>
        <v/>
      </c>
      <c r="K3147" t="str">
        <f>VLOOKUP('intouch变量（离散）'!$A3147,基本表格!$G:$Q,9,FALSE)</f>
        <v>On</v>
      </c>
      <c r="L3147">
        <v>1</v>
      </c>
      <c r="M3147" t="s">
        <v>156</v>
      </c>
      <c r="N3147" t="s">
        <v>157</v>
      </c>
      <c r="O3147" t="s">
        <v>158</v>
      </c>
      <c r="P3147" t="str">
        <f>VLOOKUP('intouch变量（离散）'!$A3147,基本表格!$G:$Q,3,FALSE)</f>
        <v>DB100,X1808.1</v>
      </c>
      <c r="Q3147" t="str">
        <f>VLOOKUP('intouch变量（离散）'!$A3147,基本表格!$G:$Q,10,FALSE)</f>
        <v>Yes</v>
      </c>
      <c r="R3147" t="str">
        <f t="shared" si="300"/>
        <v>DB100,X1808.1 2124+P3-M1 4#双螺旋运输机A 电机控制 左跑偏报警</v>
      </c>
      <c r="S3147">
        <v>0</v>
      </c>
      <c r="T3147">
        <v>0</v>
      </c>
    </row>
    <row r="3148" spans="1:20">
      <c r="A3148" t="s">
        <v>3304</v>
      </c>
      <c r="B3148" s="11" t="str">
        <f t="shared" si="299"/>
        <v>CHPF</v>
      </c>
      <c r="C3148" s="11" t="str">
        <f>VLOOKUP('intouch变量（离散）'!$A3148,基本表格!$G:$Q,2,FALSE)</f>
        <v>2124+P3-M1 4#双螺旋运输机A 电机控制 左跑偏1检测</v>
      </c>
      <c r="D3148" t="s">
        <v>154</v>
      </c>
      <c r="E3148" t="str">
        <f t="shared" si="295"/>
        <v>No</v>
      </c>
      <c r="F3148" t="str">
        <f t="shared" si="296"/>
        <v>0</v>
      </c>
      <c r="G3148" t="s">
        <v>154</v>
      </c>
      <c r="H3148" t="s">
        <v>155</v>
      </c>
      <c r="I3148" t="str">
        <f t="shared" si="297"/>
        <v/>
      </c>
      <c r="J3148" t="str">
        <f t="shared" si="298"/>
        <v/>
      </c>
      <c r="K3148" t="str">
        <f>VLOOKUP('intouch变量（离散）'!$A3148,基本表格!$G:$Q,9,FALSE)</f>
        <v>None</v>
      </c>
      <c r="L3148">
        <v>1</v>
      </c>
      <c r="M3148" t="s">
        <v>156</v>
      </c>
      <c r="N3148" t="s">
        <v>157</v>
      </c>
      <c r="O3148" t="s">
        <v>158</v>
      </c>
      <c r="P3148" t="str">
        <f>VLOOKUP('intouch变量（离散）'!$A3148,基本表格!$G:$Q,3,FALSE)</f>
        <v>DB100,X1808.2</v>
      </c>
      <c r="Q3148" t="str">
        <f>VLOOKUP('intouch变量（离散）'!$A3148,基本表格!$G:$Q,10,FALSE)</f>
        <v>Yes</v>
      </c>
      <c r="R3148" t="str">
        <f t="shared" si="300"/>
        <v>DB100,X1808.2 2124+P3-M1 4#双螺旋运输机A 电机控制 左跑偏1检测</v>
      </c>
      <c r="S3148">
        <v>0</v>
      </c>
      <c r="T3148">
        <v>0</v>
      </c>
    </row>
    <row r="3149" spans="1:20">
      <c r="A3149" t="s">
        <v>3305</v>
      </c>
      <c r="B3149" s="11" t="str">
        <f t="shared" si="299"/>
        <v>CHPF</v>
      </c>
      <c r="C3149" s="11" t="str">
        <f>VLOOKUP('intouch变量（离散）'!$A3149,基本表格!$G:$Q,2,FALSE)</f>
        <v>2124+P3-M1 4#双螺旋运输机A 电机控制 左跑偏保护使能</v>
      </c>
      <c r="D3149" t="s">
        <v>154</v>
      </c>
      <c r="E3149" t="str">
        <f t="shared" si="295"/>
        <v>Yes</v>
      </c>
      <c r="F3149" t="str">
        <f t="shared" si="296"/>
        <v>900</v>
      </c>
      <c r="G3149" t="s">
        <v>154</v>
      </c>
      <c r="H3149" t="s">
        <v>155</v>
      </c>
      <c r="I3149" t="str">
        <f t="shared" si="297"/>
        <v>禁用</v>
      </c>
      <c r="J3149" t="str">
        <f t="shared" si="298"/>
        <v>启用</v>
      </c>
      <c r="K3149" t="str">
        <f>VLOOKUP('intouch变量（离散）'!$A3149,基本表格!$G:$Q,9,FALSE)</f>
        <v>None</v>
      </c>
      <c r="L3149">
        <v>1</v>
      </c>
      <c r="M3149" t="s">
        <v>156</v>
      </c>
      <c r="N3149" t="s">
        <v>157</v>
      </c>
      <c r="O3149" t="s">
        <v>158</v>
      </c>
      <c r="P3149" t="str">
        <f>VLOOKUP('intouch变量（离散）'!$A3149,基本表格!$G:$Q,3,FALSE)</f>
        <v>DB100,X1808.3</v>
      </c>
      <c r="Q3149" t="str">
        <f>VLOOKUP('intouch变量（离散）'!$A3149,基本表格!$G:$Q,10,FALSE)</f>
        <v>No</v>
      </c>
      <c r="R3149" t="str">
        <f t="shared" si="300"/>
        <v>DB100,X1808.3 2124+P3-M1 4#双螺旋运输机A 电机控制 左跑偏保护使能</v>
      </c>
      <c r="S3149">
        <v>0</v>
      </c>
      <c r="T3149">
        <v>0</v>
      </c>
    </row>
    <row r="3150" spans="1:20">
      <c r="A3150" t="s">
        <v>3306</v>
      </c>
      <c r="B3150" s="11" t="str">
        <f t="shared" si="299"/>
        <v>CHPF</v>
      </c>
      <c r="C3150" s="11" t="str">
        <f>VLOOKUP('intouch变量（离散）'!$A3150,基本表格!$G:$Q,2,FALSE)</f>
        <v>2124+P3-M1 4#双螺旋运输机A 电机控制 左跑偏导致停机</v>
      </c>
      <c r="D3150" t="s">
        <v>154</v>
      </c>
      <c r="E3150" t="str">
        <f t="shared" si="295"/>
        <v>No</v>
      </c>
      <c r="F3150" t="str">
        <f t="shared" si="296"/>
        <v>0</v>
      </c>
      <c r="G3150" t="s">
        <v>154</v>
      </c>
      <c r="H3150" t="s">
        <v>155</v>
      </c>
      <c r="I3150" t="str">
        <f t="shared" si="297"/>
        <v/>
      </c>
      <c r="J3150" t="str">
        <f t="shared" si="298"/>
        <v/>
      </c>
      <c r="K3150" t="str">
        <f>VLOOKUP('intouch变量（离散）'!$A3150,基本表格!$G:$Q,9,FALSE)</f>
        <v>On</v>
      </c>
      <c r="L3150">
        <v>1</v>
      </c>
      <c r="M3150" t="s">
        <v>156</v>
      </c>
      <c r="N3150" t="s">
        <v>157</v>
      </c>
      <c r="O3150" t="s">
        <v>158</v>
      </c>
      <c r="P3150" t="str">
        <f>VLOOKUP('intouch变量（离散）'!$A3150,基本表格!$G:$Q,3,FALSE)</f>
        <v>DB100,X1808.4</v>
      </c>
      <c r="Q3150" t="str">
        <f>VLOOKUP('intouch变量（离散）'!$A3150,基本表格!$G:$Q,10,FALSE)</f>
        <v>Yes</v>
      </c>
      <c r="R3150" t="str">
        <f t="shared" si="300"/>
        <v>DB100,X1808.4 2124+P3-M1 4#双螺旋运输机A 电机控制 左跑偏导致停机</v>
      </c>
      <c r="S3150">
        <v>0</v>
      </c>
      <c r="T3150">
        <v>0</v>
      </c>
    </row>
    <row r="3151" spans="1:20">
      <c r="A3151" t="s">
        <v>3307</v>
      </c>
      <c r="B3151" s="11" t="str">
        <f t="shared" si="299"/>
        <v>CHPF</v>
      </c>
      <c r="C3151" s="11" t="str">
        <f>VLOOKUP('intouch变量（离散）'!$A3151,基本表格!$G:$Q,2,FALSE)</f>
        <v>2124+P3-M1 4#双螺旋运输机A 电机控制 右 跑偏报警</v>
      </c>
      <c r="D3151" t="s">
        <v>154</v>
      </c>
      <c r="E3151" t="str">
        <f t="shared" si="295"/>
        <v>No</v>
      </c>
      <c r="F3151" t="str">
        <f t="shared" si="296"/>
        <v>0</v>
      </c>
      <c r="G3151" t="s">
        <v>154</v>
      </c>
      <c r="H3151" t="s">
        <v>155</v>
      </c>
      <c r="I3151" t="str">
        <f t="shared" si="297"/>
        <v/>
      </c>
      <c r="J3151" t="str">
        <f t="shared" si="298"/>
        <v/>
      </c>
      <c r="K3151" t="str">
        <f>VLOOKUP('intouch变量（离散）'!$A3151,基本表格!$G:$Q,9,FALSE)</f>
        <v>On</v>
      </c>
      <c r="L3151">
        <v>1</v>
      </c>
      <c r="M3151" t="s">
        <v>156</v>
      </c>
      <c r="N3151" t="s">
        <v>157</v>
      </c>
      <c r="O3151" t="s">
        <v>158</v>
      </c>
      <c r="P3151" t="str">
        <f>VLOOKUP('intouch变量（离散）'!$A3151,基本表格!$G:$Q,3,FALSE)</f>
        <v>DB100,X1812.0</v>
      </c>
      <c r="Q3151" t="str">
        <f>VLOOKUP('intouch变量（离散）'!$A3151,基本表格!$G:$Q,10,FALSE)</f>
        <v>Yes</v>
      </c>
      <c r="R3151" t="str">
        <f t="shared" si="300"/>
        <v>DB100,X1812.0 2124+P3-M1 4#双螺旋运输机A 电机控制 右 跑偏报警</v>
      </c>
      <c r="S3151">
        <v>0</v>
      </c>
      <c r="T3151">
        <v>0</v>
      </c>
    </row>
    <row r="3152" spans="1:20">
      <c r="A3152" t="s">
        <v>3308</v>
      </c>
      <c r="B3152" s="11" t="str">
        <f t="shared" si="299"/>
        <v>CHPF</v>
      </c>
      <c r="C3152" s="11" t="str">
        <f>VLOOKUP('intouch变量（离散）'!$A3152,基本表格!$G:$Q,2,FALSE)</f>
        <v>2124+P3-M1 4#双螺旋运输机A 电机控制 右跑偏1检测</v>
      </c>
      <c r="D3152" t="s">
        <v>154</v>
      </c>
      <c r="E3152" t="str">
        <f t="shared" si="295"/>
        <v>No</v>
      </c>
      <c r="F3152" t="str">
        <f t="shared" si="296"/>
        <v>0</v>
      </c>
      <c r="G3152" t="s">
        <v>154</v>
      </c>
      <c r="H3152" t="s">
        <v>155</v>
      </c>
      <c r="I3152" t="str">
        <f t="shared" si="297"/>
        <v/>
      </c>
      <c r="J3152" t="str">
        <f t="shared" si="298"/>
        <v/>
      </c>
      <c r="K3152" t="str">
        <f>VLOOKUP('intouch变量（离散）'!$A3152,基本表格!$G:$Q,9,FALSE)</f>
        <v>None</v>
      </c>
      <c r="L3152">
        <v>1</v>
      </c>
      <c r="M3152" t="s">
        <v>156</v>
      </c>
      <c r="N3152" t="s">
        <v>157</v>
      </c>
      <c r="O3152" t="s">
        <v>158</v>
      </c>
      <c r="P3152" t="str">
        <f>VLOOKUP('intouch变量（离散）'!$A3152,基本表格!$G:$Q,3,FALSE)</f>
        <v>DB100,X1812.1</v>
      </c>
      <c r="Q3152" t="str">
        <f>VLOOKUP('intouch变量（离散）'!$A3152,基本表格!$G:$Q,10,FALSE)</f>
        <v>Yes</v>
      </c>
      <c r="R3152" t="str">
        <f t="shared" si="300"/>
        <v>DB100,X1812.1 2124+P3-M1 4#双螺旋运输机A 电机控制 右跑偏1检测</v>
      </c>
      <c r="S3152">
        <v>0</v>
      </c>
      <c r="T3152">
        <v>0</v>
      </c>
    </row>
    <row r="3153" spans="1:20">
      <c r="A3153" t="s">
        <v>3309</v>
      </c>
      <c r="B3153" s="11" t="str">
        <f t="shared" si="299"/>
        <v>CHPF</v>
      </c>
      <c r="C3153" s="11" t="str">
        <f>VLOOKUP('intouch变量（离散）'!$A3153,基本表格!$G:$Q,2,FALSE)</f>
        <v>2124+P3-M1 4#双螺旋运输机A 电机控制 右跑偏保护使能</v>
      </c>
      <c r="D3153" t="s">
        <v>154</v>
      </c>
      <c r="E3153" t="str">
        <f t="shared" si="295"/>
        <v>Yes</v>
      </c>
      <c r="F3153" t="str">
        <f t="shared" si="296"/>
        <v>900</v>
      </c>
      <c r="G3153" t="s">
        <v>154</v>
      </c>
      <c r="H3153" t="s">
        <v>155</v>
      </c>
      <c r="I3153" t="str">
        <f t="shared" si="297"/>
        <v>禁用</v>
      </c>
      <c r="J3153" t="str">
        <f t="shared" si="298"/>
        <v>启用</v>
      </c>
      <c r="K3153" t="str">
        <f>VLOOKUP('intouch变量（离散）'!$A3153,基本表格!$G:$Q,9,FALSE)</f>
        <v>None</v>
      </c>
      <c r="L3153">
        <v>1</v>
      </c>
      <c r="M3153" t="s">
        <v>156</v>
      </c>
      <c r="N3153" t="s">
        <v>157</v>
      </c>
      <c r="O3153" t="s">
        <v>158</v>
      </c>
      <c r="P3153" t="str">
        <f>VLOOKUP('intouch变量（离散）'!$A3153,基本表格!$G:$Q,3,FALSE)</f>
        <v>DB100,X1812.2</v>
      </c>
      <c r="Q3153" t="str">
        <f>VLOOKUP('intouch变量（离散）'!$A3153,基本表格!$G:$Q,10,FALSE)</f>
        <v>No</v>
      </c>
      <c r="R3153" t="str">
        <f t="shared" si="300"/>
        <v>DB100,X1812.2 2124+P3-M1 4#双螺旋运输机A 电机控制 右跑偏保护使能</v>
      </c>
      <c r="S3153">
        <v>0</v>
      </c>
      <c r="T3153">
        <v>0</v>
      </c>
    </row>
    <row r="3154" spans="1:20">
      <c r="A3154" t="s">
        <v>3310</v>
      </c>
      <c r="B3154" s="11" t="str">
        <f t="shared" si="299"/>
        <v>CHPF</v>
      </c>
      <c r="C3154" s="11" t="str">
        <f>VLOOKUP('intouch变量（离散）'!$A3154,基本表格!$G:$Q,2,FALSE)</f>
        <v>2124+P3-M1 4#双螺旋运输机A 电机控制 右跑偏导致停机</v>
      </c>
      <c r="D3154" t="s">
        <v>154</v>
      </c>
      <c r="E3154" t="str">
        <f t="shared" si="295"/>
        <v>No</v>
      </c>
      <c r="F3154" t="str">
        <f t="shared" si="296"/>
        <v>0</v>
      </c>
      <c r="G3154" t="s">
        <v>154</v>
      </c>
      <c r="H3154" t="s">
        <v>155</v>
      </c>
      <c r="I3154" t="str">
        <f t="shared" si="297"/>
        <v/>
      </c>
      <c r="J3154" t="str">
        <f t="shared" si="298"/>
        <v/>
      </c>
      <c r="K3154" t="str">
        <f>VLOOKUP('intouch变量（离散）'!$A3154,基本表格!$G:$Q,9,FALSE)</f>
        <v>On</v>
      </c>
      <c r="L3154">
        <v>1</v>
      </c>
      <c r="M3154" t="s">
        <v>156</v>
      </c>
      <c r="N3154" t="s">
        <v>157</v>
      </c>
      <c r="O3154" t="s">
        <v>158</v>
      </c>
      <c r="P3154" t="str">
        <f>VLOOKUP('intouch变量（离散）'!$A3154,基本表格!$G:$Q,3,FALSE)</f>
        <v>DB100,X1812.3</v>
      </c>
      <c r="Q3154" t="str">
        <f>VLOOKUP('intouch变量（离散）'!$A3154,基本表格!$G:$Q,10,FALSE)</f>
        <v>Yes</v>
      </c>
      <c r="R3154" t="str">
        <f t="shared" si="300"/>
        <v>DB100,X1812.3 2124+P3-M1 4#双螺旋运输机A 电机控制 右跑偏导致停机</v>
      </c>
      <c r="S3154">
        <v>0</v>
      </c>
      <c r="T3154">
        <v>0</v>
      </c>
    </row>
    <row r="3155" spans="1:20">
      <c r="A3155" t="s">
        <v>3311</v>
      </c>
      <c r="B3155" s="11" t="str">
        <f t="shared" si="299"/>
        <v>CHPF</v>
      </c>
      <c r="C3155" s="11" t="str">
        <f>VLOOKUP('intouch变量（离散）'!$A3155,基本表格!$G:$Q,2,FALSE)</f>
        <v>2124+P3-M1 4#双螺旋运输机A 电机控制 三角型</v>
      </c>
      <c r="D3155" t="s">
        <v>154</v>
      </c>
      <c r="E3155" t="str">
        <f t="shared" si="295"/>
        <v>No</v>
      </c>
      <c r="F3155" t="str">
        <f t="shared" si="296"/>
        <v>0</v>
      </c>
      <c r="G3155" t="s">
        <v>154</v>
      </c>
      <c r="H3155" t="s">
        <v>155</v>
      </c>
      <c r="I3155" t="str">
        <f t="shared" si="297"/>
        <v/>
      </c>
      <c r="J3155" t="str">
        <f t="shared" si="298"/>
        <v/>
      </c>
      <c r="K3155" t="str">
        <f>VLOOKUP('intouch变量（离散）'!$A3155,基本表格!$G:$Q,9,FALSE)</f>
        <v>None</v>
      </c>
      <c r="L3155">
        <v>1</v>
      </c>
      <c r="M3155" t="s">
        <v>156</v>
      </c>
      <c r="N3155" t="s">
        <v>157</v>
      </c>
      <c r="O3155" t="s">
        <v>158</v>
      </c>
      <c r="P3155" t="str">
        <f>VLOOKUP('intouch变量（离散）'!$A3155,基本表格!$G:$Q,3,FALSE)</f>
        <v>DB100,X1816.0</v>
      </c>
      <c r="Q3155" t="str">
        <f>VLOOKUP('intouch变量（离散）'!$A3155,基本表格!$G:$Q,10,FALSE)</f>
        <v>Yes</v>
      </c>
      <c r="R3155" t="str">
        <f t="shared" si="300"/>
        <v>DB100,X1816.0 2124+P3-M1 4#双螺旋运输机A 电机控制 三角型</v>
      </c>
      <c r="S3155">
        <v>0</v>
      </c>
      <c r="T3155">
        <v>0</v>
      </c>
    </row>
    <row r="3156" spans="1:20">
      <c r="A3156" t="s">
        <v>3312</v>
      </c>
      <c r="B3156" s="11" t="str">
        <f t="shared" si="299"/>
        <v>CHPF</v>
      </c>
      <c r="C3156" s="11" t="str">
        <f>VLOOKUP('intouch变量（离散）'!$A3156,基本表格!$G:$Q,2,FALSE)</f>
        <v>2124+P3-M1 4#双螺旋运输机A 电机控制 星型</v>
      </c>
      <c r="D3156" t="s">
        <v>154</v>
      </c>
      <c r="E3156" t="str">
        <f t="shared" si="295"/>
        <v>No</v>
      </c>
      <c r="F3156" t="str">
        <f t="shared" si="296"/>
        <v>0</v>
      </c>
      <c r="G3156" t="s">
        <v>154</v>
      </c>
      <c r="H3156" t="s">
        <v>155</v>
      </c>
      <c r="I3156" t="str">
        <f t="shared" si="297"/>
        <v/>
      </c>
      <c r="J3156" t="str">
        <f t="shared" si="298"/>
        <v/>
      </c>
      <c r="K3156" t="str">
        <f>VLOOKUP('intouch变量（离散）'!$A3156,基本表格!$G:$Q,9,FALSE)</f>
        <v>None</v>
      </c>
      <c r="L3156">
        <v>1</v>
      </c>
      <c r="M3156" t="s">
        <v>156</v>
      </c>
      <c r="N3156" t="s">
        <v>157</v>
      </c>
      <c r="O3156" t="s">
        <v>158</v>
      </c>
      <c r="P3156" t="str">
        <f>VLOOKUP('intouch变量（离散）'!$A3156,基本表格!$G:$Q,3,FALSE)</f>
        <v>DB100,X1816.1</v>
      </c>
      <c r="Q3156" t="str">
        <f>VLOOKUP('intouch变量（离散）'!$A3156,基本表格!$G:$Q,10,FALSE)</f>
        <v>Yes</v>
      </c>
      <c r="R3156" t="str">
        <f t="shared" si="300"/>
        <v>DB100,X1816.1 2124+P3-M1 4#双螺旋运输机A 电机控制 星型</v>
      </c>
      <c r="S3156">
        <v>0</v>
      </c>
      <c r="T3156">
        <v>0</v>
      </c>
    </row>
    <row r="3157" spans="1:20">
      <c r="A3157" t="s">
        <v>3313</v>
      </c>
      <c r="B3157" s="11" t="str">
        <f t="shared" si="299"/>
        <v>CHPF</v>
      </c>
      <c r="C3157" s="11" t="str">
        <f>VLOOKUP('intouch变量（离散）'!$A3157,基本表格!$G:$Q,2,FALSE)</f>
        <v>2124+P3-M1 4#双螺旋运输机A 电机控制 维修开关</v>
      </c>
      <c r="D3157" t="s">
        <v>154</v>
      </c>
      <c r="E3157" t="str">
        <f t="shared" si="295"/>
        <v>No</v>
      </c>
      <c r="F3157" t="str">
        <f t="shared" si="296"/>
        <v>0</v>
      </c>
      <c r="G3157" t="s">
        <v>154</v>
      </c>
      <c r="H3157" t="s">
        <v>155</v>
      </c>
      <c r="I3157" t="str">
        <f t="shared" si="297"/>
        <v/>
      </c>
      <c r="J3157" t="str">
        <f t="shared" si="298"/>
        <v/>
      </c>
      <c r="K3157" t="str">
        <f>VLOOKUP('intouch变量（离散）'!$A3157,基本表格!$G:$Q,9,FALSE)</f>
        <v>On</v>
      </c>
      <c r="L3157">
        <v>1</v>
      </c>
      <c r="M3157" t="s">
        <v>156</v>
      </c>
      <c r="N3157" t="s">
        <v>157</v>
      </c>
      <c r="O3157" t="s">
        <v>158</v>
      </c>
      <c r="P3157" t="str">
        <f>VLOOKUP('intouch变量（离散）'!$A3157,基本表格!$G:$Q,3,FALSE)</f>
        <v>DB100,X1816.2</v>
      </c>
      <c r="Q3157" t="str">
        <f>VLOOKUP('intouch变量（离散）'!$A3157,基本表格!$G:$Q,10,FALSE)</f>
        <v>Yes</v>
      </c>
      <c r="R3157" t="str">
        <f t="shared" si="300"/>
        <v>DB100,X1816.2 2124+P3-M1 4#双螺旋运输机A 电机控制 维修开关</v>
      </c>
      <c r="S3157">
        <v>0</v>
      </c>
      <c r="T3157">
        <v>0</v>
      </c>
    </row>
    <row r="3158" spans="1:20">
      <c r="A3158" t="s">
        <v>3314</v>
      </c>
      <c r="B3158" s="11" t="str">
        <f t="shared" si="299"/>
        <v>CHPF</v>
      </c>
      <c r="C3158" s="11" t="str">
        <f>VLOOKUP('intouch变量（离散）'!$A3158,基本表格!$G:$Q,2,FALSE)</f>
        <v>2124+P3-M1 4#双螺旋运输机A 电机控制 左跑偏2检测</v>
      </c>
      <c r="D3158" t="s">
        <v>154</v>
      </c>
      <c r="E3158" t="str">
        <f t="shared" si="295"/>
        <v>No</v>
      </c>
      <c r="F3158" t="str">
        <f t="shared" si="296"/>
        <v>0</v>
      </c>
      <c r="G3158" t="s">
        <v>154</v>
      </c>
      <c r="H3158" t="s">
        <v>155</v>
      </c>
      <c r="I3158" t="str">
        <f t="shared" si="297"/>
        <v/>
      </c>
      <c r="J3158" t="str">
        <f t="shared" si="298"/>
        <v/>
      </c>
      <c r="K3158" t="str">
        <f>VLOOKUP('intouch变量（离散）'!$A3158,基本表格!$G:$Q,9,FALSE)</f>
        <v>None</v>
      </c>
      <c r="L3158">
        <v>1</v>
      </c>
      <c r="M3158" t="s">
        <v>156</v>
      </c>
      <c r="N3158" t="s">
        <v>157</v>
      </c>
      <c r="O3158" t="s">
        <v>158</v>
      </c>
      <c r="P3158" t="str">
        <f>VLOOKUP('intouch变量（离散）'!$A3158,基本表格!$G:$Q,3,FALSE)</f>
        <v>DB100,X1816.3</v>
      </c>
      <c r="Q3158" t="str">
        <f>VLOOKUP('intouch变量（离散）'!$A3158,基本表格!$G:$Q,10,FALSE)</f>
        <v>Yes</v>
      </c>
      <c r="R3158" t="str">
        <f t="shared" si="300"/>
        <v>DB100,X1816.3 2124+P3-M1 4#双螺旋运输机A 电机控制 左跑偏2检测</v>
      </c>
      <c r="S3158">
        <v>0</v>
      </c>
      <c r="T3158">
        <v>0</v>
      </c>
    </row>
    <row r="3159" spans="1:20">
      <c r="A3159" t="s">
        <v>3315</v>
      </c>
      <c r="B3159" s="11" t="str">
        <f t="shared" si="299"/>
        <v>CHPF</v>
      </c>
      <c r="C3159" s="11" t="str">
        <f>VLOOKUP('intouch变量（离散）'!$A3159,基本表格!$G:$Q,2,FALSE)</f>
        <v>2124+P3-M1 4#双螺旋运输机A 电机控制 右跑偏2检测</v>
      </c>
      <c r="D3159" t="s">
        <v>154</v>
      </c>
      <c r="E3159" t="str">
        <f t="shared" si="295"/>
        <v>No</v>
      </c>
      <c r="F3159" t="str">
        <f t="shared" si="296"/>
        <v>0</v>
      </c>
      <c r="G3159" t="s">
        <v>154</v>
      </c>
      <c r="H3159" t="s">
        <v>155</v>
      </c>
      <c r="I3159" t="str">
        <f t="shared" si="297"/>
        <v/>
      </c>
      <c r="J3159" t="str">
        <f t="shared" si="298"/>
        <v/>
      </c>
      <c r="K3159" t="str">
        <f>VLOOKUP('intouch变量（离散）'!$A3159,基本表格!$G:$Q,9,FALSE)</f>
        <v>None</v>
      </c>
      <c r="L3159">
        <v>1</v>
      </c>
      <c r="M3159" t="s">
        <v>156</v>
      </c>
      <c r="N3159" t="s">
        <v>157</v>
      </c>
      <c r="O3159" t="s">
        <v>158</v>
      </c>
      <c r="P3159" t="str">
        <f>VLOOKUP('intouch变量（离散）'!$A3159,基本表格!$G:$Q,3,FALSE)</f>
        <v>DB100,X1816.4</v>
      </c>
      <c r="Q3159" t="str">
        <f>VLOOKUP('intouch变量（离散）'!$A3159,基本表格!$G:$Q,10,FALSE)</f>
        <v>Yes</v>
      </c>
      <c r="R3159" t="str">
        <f t="shared" si="300"/>
        <v>DB100,X1816.4 2124+P3-M1 4#双螺旋运输机A 电机控制 右跑偏2检测</v>
      </c>
      <c r="S3159">
        <v>0</v>
      </c>
      <c r="T3159">
        <v>0</v>
      </c>
    </row>
    <row r="3160" spans="1:20">
      <c r="A3160" t="s">
        <v>3316</v>
      </c>
      <c r="B3160" s="11" t="str">
        <f t="shared" si="299"/>
        <v>CHPF</v>
      </c>
      <c r="C3160" s="11" t="str">
        <f>VLOOKUP('intouch变量（离散）'!$A3160,基本表格!$G:$Q,2,FALSE)</f>
        <v>2124+P3-M1 4#双螺旋运输机A 给定频率 上限保护使能</v>
      </c>
      <c r="D3160" t="s">
        <v>154</v>
      </c>
      <c r="E3160" t="str">
        <f t="shared" si="295"/>
        <v>Yes</v>
      </c>
      <c r="F3160" t="str">
        <f t="shared" si="296"/>
        <v>900</v>
      </c>
      <c r="G3160" t="s">
        <v>154</v>
      </c>
      <c r="H3160" t="s">
        <v>155</v>
      </c>
      <c r="I3160" t="str">
        <f t="shared" si="297"/>
        <v>禁用</v>
      </c>
      <c r="J3160" t="str">
        <f t="shared" si="298"/>
        <v>启用</v>
      </c>
      <c r="K3160" t="str">
        <f>VLOOKUP('intouch变量（离散）'!$A3160,基本表格!$G:$Q,9,FALSE)</f>
        <v>None</v>
      </c>
      <c r="L3160">
        <v>1</v>
      </c>
      <c r="M3160" t="s">
        <v>156</v>
      </c>
      <c r="N3160" t="s">
        <v>157</v>
      </c>
      <c r="O3160" t="s">
        <v>158</v>
      </c>
      <c r="P3160" t="str">
        <f>VLOOKUP('intouch变量（离散）'!$A3160,基本表格!$G:$Q,3,FALSE)</f>
        <v>DB100,X1850.3</v>
      </c>
      <c r="Q3160" t="str">
        <f>VLOOKUP('intouch变量（离散）'!$A3160,基本表格!$G:$Q,10,FALSE)</f>
        <v>No</v>
      </c>
      <c r="R3160" t="str">
        <f t="shared" si="300"/>
        <v>DB100,X1850.3 2124+P3-M1 4#双螺旋运输机A 给定频率 上限保护使能</v>
      </c>
      <c r="S3160">
        <v>0</v>
      </c>
      <c r="T3160">
        <v>0</v>
      </c>
    </row>
    <row r="3161" spans="1:20">
      <c r="A3161" t="s">
        <v>3317</v>
      </c>
      <c r="B3161" s="11" t="str">
        <f t="shared" si="299"/>
        <v>CHPF</v>
      </c>
      <c r="C3161" s="11" t="str">
        <f>VLOOKUP('intouch变量（离散）'!$A3161,基本表格!$G:$Q,2,FALSE)</f>
        <v>2124+P3-M1 4#双螺旋运输机A 给定频率 下限保护使能</v>
      </c>
      <c r="D3161" t="s">
        <v>154</v>
      </c>
      <c r="E3161" t="str">
        <f t="shared" si="295"/>
        <v>Yes</v>
      </c>
      <c r="F3161" t="str">
        <f t="shared" si="296"/>
        <v>900</v>
      </c>
      <c r="G3161" t="s">
        <v>154</v>
      </c>
      <c r="H3161" t="s">
        <v>155</v>
      </c>
      <c r="I3161" t="str">
        <f t="shared" si="297"/>
        <v>禁用</v>
      </c>
      <c r="J3161" t="str">
        <f t="shared" si="298"/>
        <v>启用</v>
      </c>
      <c r="K3161" t="str">
        <f>VLOOKUP('intouch变量（离散）'!$A3161,基本表格!$G:$Q,9,FALSE)</f>
        <v>None</v>
      </c>
      <c r="L3161">
        <v>1</v>
      </c>
      <c r="M3161" t="s">
        <v>156</v>
      </c>
      <c r="N3161" t="s">
        <v>157</v>
      </c>
      <c r="O3161" t="s">
        <v>158</v>
      </c>
      <c r="P3161" t="str">
        <f>VLOOKUP('intouch变量（离散）'!$A3161,基本表格!$G:$Q,3,FALSE)</f>
        <v>DB100,X1850.4</v>
      </c>
      <c r="Q3161" t="str">
        <f>VLOOKUP('intouch变量（离散）'!$A3161,基本表格!$G:$Q,10,FALSE)</f>
        <v>No</v>
      </c>
      <c r="R3161" t="str">
        <f t="shared" si="300"/>
        <v>DB100,X1850.4 2124+P3-M1 4#双螺旋运输机A 给定频率 下限保护使能</v>
      </c>
      <c r="S3161">
        <v>0</v>
      </c>
      <c r="T3161">
        <v>0</v>
      </c>
    </row>
    <row r="3162" spans="1:20">
      <c r="A3162" t="s">
        <v>3318</v>
      </c>
      <c r="B3162" s="11" t="str">
        <f t="shared" si="299"/>
        <v>CHPF</v>
      </c>
      <c r="C3162" s="11" t="str">
        <f>VLOOKUP('intouch变量（离散）'!$A3162,基本表格!$G:$Q,2,FALSE)</f>
        <v>2124+P3-M1 4#双螺旋运输机A 给定频率 上限报警</v>
      </c>
      <c r="D3162" t="s">
        <v>154</v>
      </c>
      <c r="E3162" t="str">
        <f t="shared" si="295"/>
        <v>No</v>
      </c>
      <c r="F3162" t="str">
        <f t="shared" si="296"/>
        <v>0</v>
      </c>
      <c r="G3162" t="s">
        <v>154</v>
      </c>
      <c r="H3162" t="s">
        <v>155</v>
      </c>
      <c r="I3162" t="str">
        <f t="shared" si="297"/>
        <v/>
      </c>
      <c r="J3162" t="str">
        <f t="shared" si="298"/>
        <v/>
      </c>
      <c r="K3162" t="str">
        <f>VLOOKUP('intouch变量（离散）'!$A3162,基本表格!$G:$Q,9,FALSE)</f>
        <v>None</v>
      </c>
      <c r="L3162">
        <v>1</v>
      </c>
      <c r="M3162" t="s">
        <v>156</v>
      </c>
      <c r="N3162" t="s">
        <v>157</v>
      </c>
      <c r="O3162" t="s">
        <v>158</v>
      </c>
      <c r="P3162" t="str">
        <f>VLOOKUP('intouch变量（离散）'!$A3162,基本表格!$G:$Q,3,FALSE)</f>
        <v>DB100,X1850.5</v>
      </c>
      <c r="Q3162" t="str">
        <f>VLOOKUP('intouch变量（离散）'!$A3162,基本表格!$G:$Q,10,FALSE)</f>
        <v>Yes</v>
      </c>
      <c r="R3162" t="str">
        <f t="shared" si="300"/>
        <v>DB100,X1850.5 2124+P3-M1 4#双螺旋运输机A 给定频率 上限报警</v>
      </c>
      <c r="S3162">
        <v>0</v>
      </c>
      <c r="T3162">
        <v>0</v>
      </c>
    </row>
    <row r="3163" spans="1:20">
      <c r="A3163" t="s">
        <v>3319</v>
      </c>
      <c r="B3163" s="11" t="str">
        <f t="shared" si="299"/>
        <v>CHPF</v>
      </c>
      <c r="C3163" s="11" t="str">
        <f>VLOOKUP('intouch变量（离散）'!$A3163,基本表格!$G:$Q,2,FALSE)</f>
        <v>2124+P3-M1 4#双螺旋运输机A 给定频率 下限报警</v>
      </c>
      <c r="D3163" t="s">
        <v>154</v>
      </c>
      <c r="E3163" t="str">
        <f t="shared" si="295"/>
        <v>No</v>
      </c>
      <c r="F3163" t="str">
        <f t="shared" si="296"/>
        <v>0</v>
      </c>
      <c r="G3163" t="s">
        <v>154</v>
      </c>
      <c r="H3163" t="s">
        <v>155</v>
      </c>
      <c r="I3163" t="str">
        <f t="shared" si="297"/>
        <v/>
      </c>
      <c r="J3163" t="str">
        <f t="shared" si="298"/>
        <v/>
      </c>
      <c r="K3163" t="str">
        <f>VLOOKUP('intouch变量（离散）'!$A3163,基本表格!$G:$Q,9,FALSE)</f>
        <v>None</v>
      </c>
      <c r="L3163">
        <v>1</v>
      </c>
      <c r="M3163" t="s">
        <v>156</v>
      </c>
      <c r="N3163" t="s">
        <v>157</v>
      </c>
      <c r="O3163" t="s">
        <v>158</v>
      </c>
      <c r="P3163" t="str">
        <f>VLOOKUP('intouch变量（离散）'!$A3163,基本表格!$G:$Q,3,FALSE)</f>
        <v>DB100,X1850.6</v>
      </c>
      <c r="Q3163" t="str">
        <f>VLOOKUP('intouch变量（离散）'!$A3163,基本表格!$G:$Q,10,FALSE)</f>
        <v>Yes</v>
      </c>
      <c r="R3163" t="str">
        <f t="shared" si="300"/>
        <v>DB100,X1850.6 2124+P3-M1 4#双螺旋运输机A 给定频率 下限报警</v>
      </c>
      <c r="S3163">
        <v>0</v>
      </c>
      <c r="T3163">
        <v>0</v>
      </c>
    </row>
    <row r="3164" spans="1:20">
      <c r="A3164" t="s">
        <v>3320</v>
      </c>
      <c r="B3164" s="11" t="str">
        <f t="shared" si="299"/>
        <v>CHPF</v>
      </c>
      <c r="C3164" s="11" t="str">
        <f>VLOOKUP('intouch变量（离散）'!$A3164,基本表格!$G:$Q,2,FALSE)</f>
        <v>2124+P3-M1 4#双螺旋运输机A 给定频率 上上限报警</v>
      </c>
      <c r="D3164" t="s">
        <v>154</v>
      </c>
      <c r="E3164" t="str">
        <f t="shared" si="295"/>
        <v>No</v>
      </c>
      <c r="F3164" t="str">
        <f t="shared" si="296"/>
        <v>0</v>
      </c>
      <c r="G3164" t="s">
        <v>154</v>
      </c>
      <c r="H3164" t="s">
        <v>155</v>
      </c>
      <c r="I3164" t="str">
        <f t="shared" si="297"/>
        <v/>
      </c>
      <c r="J3164" t="str">
        <f t="shared" si="298"/>
        <v/>
      </c>
      <c r="K3164" t="str">
        <f>VLOOKUP('intouch变量（离散）'!$A3164,基本表格!$G:$Q,9,FALSE)</f>
        <v>On</v>
      </c>
      <c r="L3164">
        <v>1</v>
      </c>
      <c r="M3164" t="s">
        <v>156</v>
      </c>
      <c r="N3164" t="s">
        <v>157</v>
      </c>
      <c r="O3164" t="s">
        <v>158</v>
      </c>
      <c r="P3164" t="str">
        <f>VLOOKUP('intouch变量（离散）'!$A3164,基本表格!$G:$Q,3,FALSE)</f>
        <v>DB100,X1850.7</v>
      </c>
      <c r="Q3164" t="str">
        <f>VLOOKUP('intouch变量（离散）'!$A3164,基本表格!$G:$Q,10,FALSE)</f>
        <v>Yes</v>
      </c>
      <c r="R3164" t="str">
        <f t="shared" si="300"/>
        <v>DB100,X1850.7 2124+P3-M1 4#双螺旋运输机A 给定频率 上上限报警</v>
      </c>
      <c r="S3164">
        <v>0</v>
      </c>
      <c r="T3164">
        <v>0</v>
      </c>
    </row>
    <row r="3165" spans="1:20">
      <c r="A3165" t="s">
        <v>3321</v>
      </c>
      <c r="B3165" s="11" t="str">
        <f t="shared" si="299"/>
        <v>CHPF</v>
      </c>
      <c r="C3165" s="11" t="str">
        <f>VLOOKUP('intouch变量（离散）'!$A3165,基本表格!$G:$Q,2,FALSE)</f>
        <v>2124+P3-M1 4#双螺旋运输机A 给定频率 下下限报警</v>
      </c>
      <c r="D3165" t="s">
        <v>154</v>
      </c>
      <c r="E3165" t="str">
        <f t="shared" si="295"/>
        <v>No</v>
      </c>
      <c r="F3165" t="str">
        <f t="shared" si="296"/>
        <v>0</v>
      </c>
      <c r="G3165" t="s">
        <v>154</v>
      </c>
      <c r="H3165" t="s">
        <v>155</v>
      </c>
      <c r="I3165" t="str">
        <f t="shared" si="297"/>
        <v/>
      </c>
      <c r="J3165" t="str">
        <f t="shared" si="298"/>
        <v/>
      </c>
      <c r="K3165" t="str">
        <f>VLOOKUP('intouch变量（离散）'!$A3165,基本表格!$G:$Q,9,FALSE)</f>
        <v>On</v>
      </c>
      <c r="L3165">
        <v>1</v>
      </c>
      <c r="M3165" t="s">
        <v>156</v>
      </c>
      <c r="N3165" t="s">
        <v>157</v>
      </c>
      <c r="O3165" t="s">
        <v>158</v>
      </c>
      <c r="P3165" t="str">
        <f>VLOOKUP('intouch变量（离散）'!$A3165,基本表格!$G:$Q,3,FALSE)</f>
        <v>DB100,X1851.0</v>
      </c>
      <c r="Q3165" t="str">
        <f>VLOOKUP('intouch变量（离散）'!$A3165,基本表格!$G:$Q,10,FALSE)</f>
        <v>Yes</v>
      </c>
      <c r="R3165" t="str">
        <f t="shared" si="300"/>
        <v>DB100,X1851.0 2124+P3-M1 4#双螺旋运输机A 给定频率 下下限报警</v>
      </c>
      <c r="S3165">
        <v>0</v>
      </c>
      <c r="T3165">
        <v>0</v>
      </c>
    </row>
    <row r="3166" spans="1:20">
      <c r="A3166" t="s">
        <v>3322</v>
      </c>
      <c r="B3166" s="11" t="str">
        <f t="shared" si="299"/>
        <v>CHPF</v>
      </c>
      <c r="C3166" s="11" t="str">
        <f>VLOOKUP('intouch变量（离散）'!$A3166,基本表格!$G:$Q,2,FALSE)</f>
        <v>2124+P3-M1 4#双螺旋运输机A 给定频率 极限报警</v>
      </c>
      <c r="D3166" t="s">
        <v>154</v>
      </c>
      <c r="E3166" t="str">
        <f t="shared" si="295"/>
        <v>No</v>
      </c>
      <c r="F3166" t="str">
        <f t="shared" si="296"/>
        <v>0</v>
      </c>
      <c r="G3166" t="s">
        <v>154</v>
      </c>
      <c r="H3166" t="s">
        <v>155</v>
      </c>
      <c r="I3166" t="str">
        <f t="shared" si="297"/>
        <v/>
      </c>
      <c r="J3166" t="str">
        <f t="shared" si="298"/>
        <v/>
      </c>
      <c r="K3166" t="str">
        <f>VLOOKUP('intouch变量（离散）'!$A3166,基本表格!$G:$Q,9,FALSE)</f>
        <v>On</v>
      </c>
      <c r="L3166">
        <v>1</v>
      </c>
      <c r="M3166" t="s">
        <v>156</v>
      </c>
      <c r="N3166" t="s">
        <v>157</v>
      </c>
      <c r="O3166" t="s">
        <v>158</v>
      </c>
      <c r="P3166" t="str">
        <f>VLOOKUP('intouch变量（离散）'!$A3166,基本表格!$G:$Q,3,FALSE)</f>
        <v>DB100,X1851.1</v>
      </c>
      <c r="Q3166" t="str">
        <f>VLOOKUP('intouch变量（离散）'!$A3166,基本表格!$G:$Q,10,FALSE)</f>
        <v>Yes</v>
      </c>
      <c r="R3166" t="str">
        <f t="shared" si="300"/>
        <v>DB100,X1851.1 2124+P3-M1 4#双螺旋运输机A 给定频率 极限报警</v>
      </c>
      <c r="S3166">
        <v>0</v>
      </c>
      <c r="T3166">
        <v>0</v>
      </c>
    </row>
    <row r="3167" spans="1:20">
      <c r="A3167" t="s">
        <v>3323</v>
      </c>
      <c r="B3167" s="11" t="str">
        <f t="shared" si="299"/>
        <v>CHPF</v>
      </c>
      <c r="C3167" s="11" t="str">
        <f>VLOOKUP('intouch变量（离散）'!$A3167,基本表格!$G:$Q,2,FALSE)</f>
        <v>2124+P3-M1 4#双螺旋运输机A 给定频率 传感器断线报警</v>
      </c>
      <c r="D3167" t="s">
        <v>154</v>
      </c>
      <c r="E3167" t="str">
        <f t="shared" si="295"/>
        <v>No</v>
      </c>
      <c r="F3167" t="str">
        <f t="shared" si="296"/>
        <v>0</v>
      </c>
      <c r="G3167" t="s">
        <v>154</v>
      </c>
      <c r="H3167" t="s">
        <v>155</v>
      </c>
      <c r="I3167" t="str">
        <f t="shared" si="297"/>
        <v/>
      </c>
      <c r="J3167" t="str">
        <f t="shared" si="298"/>
        <v/>
      </c>
      <c r="K3167" t="str">
        <f>VLOOKUP('intouch变量（离散）'!$A3167,基本表格!$G:$Q,9,FALSE)</f>
        <v>On</v>
      </c>
      <c r="L3167">
        <v>1</v>
      </c>
      <c r="M3167" t="s">
        <v>156</v>
      </c>
      <c r="N3167" t="s">
        <v>157</v>
      </c>
      <c r="O3167" t="s">
        <v>158</v>
      </c>
      <c r="P3167" t="str">
        <f>VLOOKUP('intouch变量（离散）'!$A3167,基本表格!$G:$Q,3,FALSE)</f>
        <v>DB100,X1851.2</v>
      </c>
      <c r="Q3167" t="str">
        <f>VLOOKUP('intouch变量（离散）'!$A3167,基本表格!$G:$Q,10,FALSE)</f>
        <v>Yes</v>
      </c>
      <c r="R3167" t="str">
        <f t="shared" si="300"/>
        <v>DB100,X1851.2 2124+P3-M1 4#双螺旋运输机A 给定频率 传感器断线报警</v>
      </c>
      <c r="S3167">
        <v>0</v>
      </c>
      <c r="T3167">
        <v>0</v>
      </c>
    </row>
    <row r="3168" spans="1:20">
      <c r="A3168" t="s">
        <v>3324</v>
      </c>
      <c r="B3168" s="11" t="str">
        <f t="shared" si="299"/>
        <v>CHPF</v>
      </c>
      <c r="C3168" s="11" t="str">
        <f>VLOOKUP('intouch变量（离散）'!$A3168,基本表格!$G:$Q,2,FALSE)</f>
        <v>2124+P3-M1 4#双螺旋运输机A 反馈频率 上限保护使能</v>
      </c>
      <c r="D3168" t="s">
        <v>154</v>
      </c>
      <c r="E3168" t="str">
        <f t="shared" si="295"/>
        <v>Yes</v>
      </c>
      <c r="F3168" t="str">
        <f t="shared" si="296"/>
        <v>900</v>
      </c>
      <c r="G3168" t="s">
        <v>154</v>
      </c>
      <c r="H3168" t="s">
        <v>155</v>
      </c>
      <c r="I3168" t="str">
        <f t="shared" si="297"/>
        <v>禁用</v>
      </c>
      <c r="J3168" t="str">
        <f t="shared" si="298"/>
        <v>启用</v>
      </c>
      <c r="K3168" t="str">
        <f>VLOOKUP('intouch变量（离散）'!$A3168,基本表格!$G:$Q,9,FALSE)</f>
        <v>None</v>
      </c>
      <c r="L3168">
        <v>1</v>
      </c>
      <c r="M3168" t="s">
        <v>156</v>
      </c>
      <c r="N3168" t="s">
        <v>157</v>
      </c>
      <c r="O3168" t="s">
        <v>158</v>
      </c>
      <c r="P3168" t="str">
        <f>VLOOKUP('intouch变量（离散）'!$A3168,基本表格!$G:$Q,3,FALSE)</f>
        <v>DB100,X1900.3</v>
      </c>
      <c r="Q3168" t="str">
        <f>VLOOKUP('intouch变量（离散）'!$A3168,基本表格!$G:$Q,10,FALSE)</f>
        <v>No</v>
      </c>
      <c r="R3168" t="str">
        <f t="shared" si="300"/>
        <v>DB100,X1900.3 2124+P3-M1 4#双螺旋运输机A 反馈频率 上限保护使能</v>
      </c>
      <c r="S3168">
        <v>0</v>
      </c>
      <c r="T3168">
        <v>0</v>
      </c>
    </row>
    <row r="3169" spans="1:20">
      <c r="A3169" t="s">
        <v>3325</v>
      </c>
      <c r="B3169" s="11" t="str">
        <f t="shared" si="299"/>
        <v>CHPF</v>
      </c>
      <c r="C3169" s="11" t="str">
        <f>VLOOKUP('intouch变量（离散）'!$A3169,基本表格!$G:$Q,2,FALSE)</f>
        <v>2124+P3-M1 4#双螺旋运输机A 反馈频率 下限保护使能</v>
      </c>
      <c r="D3169" t="s">
        <v>154</v>
      </c>
      <c r="E3169" t="str">
        <f t="shared" si="295"/>
        <v>Yes</v>
      </c>
      <c r="F3169" t="str">
        <f t="shared" si="296"/>
        <v>900</v>
      </c>
      <c r="G3169" t="s">
        <v>154</v>
      </c>
      <c r="H3169" t="s">
        <v>155</v>
      </c>
      <c r="I3169" t="str">
        <f t="shared" si="297"/>
        <v>禁用</v>
      </c>
      <c r="J3169" t="str">
        <f t="shared" si="298"/>
        <v>启用</v>
      </c>
      <c r="K3169" t="str">
        <f>VLOOKUP('intouch变量（离散）'!$A3169,基本表格!$G:$Q,9,FALSE)</f>
        <v>None</v>
      </c>
      <c r="L3169">
        <v>1</v>
      </c>
      <c r="M3169" t="s">
        <v>156</v>
      </c>
      <c r="N3169" t="s">
        <v>157</v>
      </c>
      <c r="O3169" t="s">
        <v>158</v>
      </c>
      <c r="P3169" t="str">
        <f>VLOOKUP('intouch变量（离散）'!$A3169,基本表格!$G:$Q,3,FALSE)</f>
        <v>DB100,X1900.4</v>
      </c>
      <c r="Q3169" t="str">
        <f>VLOOKUP('intouch变量（离散）'!$A3169,基本表格!$G:$Q,10,FALSE)</f>
        <v>No</v>
      </c>
      <c r="R3169" t="str">
        <f t="shared" si="300"/>
        <v>DB100,X1900.4 2124+P3-M1 4#双螺旋运输机A 反馈频率 下限保护使能</v>
      </c>
      <c r="S3169">
        <v>0</v>
      </c>
      <c r="T3169">
        <v>0</v>
      </c>
    </row>
    <row r="3170" spans="1:20">
      <c r="A3170" t="s">
        <v>3326</v>
      </c>
      <c r="B3170" s="11" t="str">
        <f t="shared" si="299"/>
        <v>CHPF</v>
      </c>
      <c r="C3170" s="11" t="str">
        <f>VLOOKUP('intouch变量（离散）'!$A3170,基本表格!$G:$Q,2,FALSE)</f>
        <v>2124+P3-M1 4#双螺旋运输机A 反馈频率 上限报警</v>
      </c>
      <c r="D3170" t="s">
        <v>154</v>
      </c>
      <c r="E3170" t="str">
        <f t="shared" si="295"/>
        <v>No</v>
      </c>
      <c r="F3170" t="str">
        <f t="shared" si="296"/>
        <v>0</v>
      </c>
      <c r="G3170" t="s">
        <v>154</v>
      </c>
      <c r="H3170" t="s">
        <v>155</v>
      </c>
      <c r="I3170" t="str">
        <f t="shared" si="297"/>
        <v/>
      </c>
      <c r="J3170" t="str">
        <f t="shared" si="298"/>
        <v/>
      </c>
      <c r="K3170" t="str">
        <f>VLOOKUP('intouch变量（离散）'!$A3170,基本表格!$G:$Q,9,FALSE)</f>
        <v>None</v>
      </c>
      <c r="L3170">
        <v>1</v>
      </c>
      <c r="M3170" t="s">
        <v>156</v>
      </c>
      <c r="N3170" t="s">
        <v>157</v>
      </c>
      <c r="O3170" t="s">
        <v>158</v>
      </c>
      <c r="P3170" t="str">
        <f>VLOOKUP('intouch变量（离散）'!$A3170,基本表格!$G:$Q,3,FALSE)</f>
        <v>DB100,X1900.5</v>
      </c>
      <c r="Q3170" t="str">
        <f>VLOOKUP('intouch变量（离散）'!$A3170,基本表格!$G:$Q,10,FALSE)</f>
        <v>Yes</v>
      </c>
      <c r="R3170" t="str">
        <f t="shared" si="300"/>
        <v>DB100,X1900.5 2124+P3-M1 4#双螺旋运输机A 反馈频率 上限报警</v>
      </c>
      <c r="S3170">
        <v>0</v>
      </c>
      <c r="T3170">
        <v>0</v>
      </c>
    </row>
    <row r="3171" spans="1:20">
      <c r="A3171" t="s">
        <v>3327</v>
      </c>
      <c r="B3171" s="11" t="str">
        <f t="shared" si="299"/>
        <v>CHPF</v>
      </c>
      <c r="C3171" s="11" t="str">
        <f>VLOOKUP('intouch变量（离散）'!$A3171,基本表格!$G:$Q,2,FALSE)</f>
        <v>2124+P3-M1 4#双螺旋运输机A 反馈频率 下限报警</v>
      </c>
      <c r="D3171" t="s">
        <v>154</v>
      </c>
      <c r="E3171" t="str">
        <f t="shared" si="295"/>
        <v>No</v>
      </c>
      <c r="F3171" t="str">
        <f t="shared" si="296"/>
        <v>0</v>
      </c>
      <c r="G3171" t="s">
        <v>154</v>
      </c>
      <c r="H3171" t="s">
        <v>155</v>
      </c>
      <c r="I3171" t="str">
        <f t="shared" si="297"/>
        <v/>
      </c>
      <c r="J3171" t="str">
        <f t="shared" si="298"/>
        <v/>
      </c>
      <c r="K3171" t="str">
        <f>VLOOKUP('intouch变量（离散）'!$A3171,基本表格!$G:$Q,9,FALSE)</f>
        <v>None</v>
      </c>
      <c r="L3171">
        <v>1</v>
      </c>
      <c r="M3171" t="s">
        <v>156</v>
      </c>
      <c r="N3171" t="s">
        <v>157</v>
      </c>
      <c r="O3171" t="s">
        <v>158</v>
      </c>
      <c r="P3171" t="str">
        <f>VLOOKUP('intouch变量（离散）'!$A3171,基本表格!$G:$Q,3,FALSE)</f>
        <v>DB100,X1900.6</v>
      </c>
      <c r="Q3171" t="str">
        <f>VLOOKUP('intouch变量（离散）'!$A3171,基本表格!$G:$Q,10,FALSE)</f>
        <v>Yes</v>
      </c>
      <c r="R3171" t="str">
        <f t="shared" si="300"/>
        <v>DB100,X1900.6 2124+P3-M1 4#双螺旋运输机A 反馈频率 下限报警</v>
      </c>
      <c r="S3171">
        <v>0</v>
      </c>
      <c r="T3171">
        <v>0</v>
      </c>
    </row>
    <row r="3172" spans="1:20">
      <c r="A3172" t="s">
        <v>3328</v>
      </c>
      <c r="B3172" s="11" t="str">
        <f t="shared" si="299"/>
        <v>CHPF</v>
      </c>
      <c r="C3172" s="11" t="str">
        <f>VLOOKUP('intouch变量（离散）'!$A3172,基本表格!$G:$Q,2,FALSE)</f>
        <v>2124+P3-M1 4#双螺旋运输机A 反馈频率 上上限报警</v>
      </c>
      <c r="D3172" t="s">
        <v>154</v>
      </c>
      <c r="E3172" t="str">
        <f t="shared" si="295"/>
        <v>No</v>
      </c>
      <c r="F3172" t="str">
        <f t="shared" si="296"/>
        <v>0</v>
      </c>
      <c r="G3172" t="s">
        <v>154</v>
      </c>
      <c r="H3172" t="s">
        <v>155</v>
      </c>
      <c r="I3172" t="str">
        <f t="shared" si="297"/>
        <v/>
      </c>
      <c r="J3172" t="str">
        <f t="shared" si="298"/>
        <v/>
      </c>
      <c r="K3172" t="str">
        <f>VLOOKUP('intouch变量（离散）'!$A3172,基本表格!$G:$Q,9,FALSE)</f>
        <v>On</v>
      </c>
      <c r="L3172">
        <v>1</v>
      </c>
      <c r="M3172" t="s">
        <v>156</v>
      </c>
      <c r="N3172" t="s">
        <v>157</v>
      </c>
      <c r="O3172" t="s">
        <v>158</v>
      </c>
      <c r="P3172" t="str">
        <f>VLOOKUP('intouch变量（离散）'!$A3172,基本表格!$G:$Q,3,FALSE)</f>
        <v>DB100,X1900.7</v>
      </c>
      <c r="Q3172" t="str">
        <f>VLOOKUP('intouch变量（离散）'!$A3172,基本表格!$G:$Q,10,FALSE)</f>
        <v>Yes</v>
      </c>
      <c r="R3172" t="str">
        <f t="shared" si="300"/>
        <v>DB100,X1900.7 2124+P3-M1 4#双螺旋运输机A 反馈频率 上上限报警</v>
      </c>
      <c r="S3172">
        <v>0</v>
      </c>
      <c r="T3172">
        <v>0</v>
      </c>
    </row>
    <row r="3173" spans="1:20">
      <c r="A3173" t="s">
        <v>3329</v>
      </c>
      <c r="B3173" s="11" t="str">
        <f t="shared" si="299"/>
        <v>CHPF</v>
      </c>
      <c r="C3173" s="11" t="str">
        <f>VLOOKUP('intouch变量（离散）'!$A3173,基本表格!$G:$Q,2,FALSE)</f>
        <v>2124+P3-M1 4#双螺旋运输机A 反馈频率 下下限报警</v>
      </c>
      <c r="D3173" t="s">
        <v>154</v>
      </c>
      <c r="E3173" t="str">
        <f t="shared" si="295"/>
        <v>No</v>
      </c>
      <c r="F3173" t="str">
        <f t="shared" si="296"/>
        <v>0</v>
      </c>
      <c r="G3173" t="s">
        <v>154</v>
      </c>
      <c r="H3173" t="s">
        <v>155</v>
      </c>
      <c r="I3173" t="str">
        <f t="shared" si="297"/>
        <v/>
      </c>
      <c r="J3173" t="str">
        <f t="shared" si="298"/>
        <v/>
      </c>
      <c r="K3173" t="str">
        <f>VLOOKUP('intouch变量（离散）'!$A3173,基本表格!$G:$Q,9,FALSE)</f>
        <v>On</v>
      </c>
      <c r="L3173">
        <v>1</v>
      </c>
      <c r="M3173" t="s">
        <v>156</v>
      </c>
      <c r="N3173" t="s">
        <v>157</v>
      </c>
      <c r="O3173" t="s">
        <v>158</v>
      </c>
      <c r="P3173" t="str">
        <f>VLOOKUP('intouch变量（离散）'!$A3173,基本表格!$G:$Q,3,FALSE)</f>
        <v>DB100,X1901.0</v>
      </c>
      <c r="Q3173" t="str">
        <f>VLOOKUP('intouch变量（离散）'!$A3173,基本表格!$G:$Q,10,FALSE)</f>
        <v>Yes</v>
      </c>
      <c r="R3173" t="str">
        <f t="shared" si="300"/>
        <v>DB100,X1901.0 2124+P3-M1 4#双螺旋运输机A 反馈频率 下下限报警</v>
      </c>
      <c r="S3173">
        <v>0</v>
      </c>
      <c r="T3173">
        <v>0</v>
      </c>
    </row>
    <row r="3174" spans="1:20">
      <c r="A3174" t="s">
        <v>3330</v>
      </c>
      <c r="B3174" s="11" t="str">
        <f t="shared" si="299"/>
        <v>CHPF</v>
      </c>
      <c r="C3174" s="11" t="str">
        <f>VLOOKUP('intouch变量（离散）'!$A3174,基本表格!$G:$Q,2,FALSE)</f>
        <v>2124+P3-M1 4#双螺旋运输机A 反馈频率 极限报警</v>
      </c>
      <c r="D3174" t="s">
        <v>154</v>
      </c>
      <c r="E3174" t="str">
        <f t="shared" si="295"/>
        <v>No</v>
      </c>
      <c r="F3174" t="str">
        <f t="shared" si="296"/>
        <v>0</v>
      </c>
      <c r="G3174" t="s">
        <v>154</v>
      </c>
      <c r="H3174" t="s">
        <v>155</v>
      </c>
      <c r="I3174" t="str">
        <f t="shared" si="297"/>
        <v/>
      </c>
      <c r="J3174" t="str">
        <f t="shared" si="298"/>
        <v/>
      </c>
      <c r="K3174" t="str">
        <f>VLOOKUP('intouch变量（离散）'!$A3174,基本表格!$G:$Q,9,FALSE)</f>
        <v>On</v>
      </c>
      <c r="L3174">
        <v>1</v>
      </c>
      <c r="M3174" t="s">
        <v>156</v>
      </c>
      <c r="N3174" t="s">
        <v>157</v>
      </c>
      <c r="O3174" t="s">
        <v>158</v>
      </c>
      <c r="P3174" t="str">
        <f>VLOOKUP('intouch变量（离散）'!$A3174,基本表格!$G:$Q,3,FALSE)</f>
        <v>DB100,X1901.1</v>
      </c>
      <c r="Q3174" t="str">
        <f>VLOOKUP('intouch变量（离散）'!$A3174,基本表格!$G:$Q,10,FALSE)</f>
        <v>Yes</v>
      </c>
      <c r="R3174" t="str">
        <f t="shared" si="300"/>
        <v>DB100,X1901.1 2124+P3-M1 4#双螺旋运输机A 反馈频率 极限报警</v>
      </c>
      <c r="S3174">
        <v>0</v>
      </c>
      <c r="T3174">
        <v>0</v>
      </c>
    </row>
    <row r="3175" spans="1:20">
      <c r="A3175" t="s">
        <v>3331</v>
      </c>
      <c r="B3175" s="11" t="str">
        <f t="shared" si="299"/>
        <v>CHPF</v>
      </c>
      <c r="C3175" s="11" t="str">
        <f>VLOOKUP('intouch变量（离散）'!$A3175,基本表格!$G:$Q,2,FALSE)</f>
        <v>2124+P3-M1 4#双螺旋运输机A 反馈频率 传感器断线报警</v>
      </c>
      <c r="D3175" t="s">
        <v>154</v>
      </c>
      <c r="E3175" t="str">
        <f t="shared" si="295"/>
        <v>No</v>
      </c>
      <c r="F3175" t="str">
        <f t="shared" si="296"/>
        <v>0</v>
      </c>
      <c r="G3175" t="s">
        <v>154</v>
      </c>
      <c r="H3175" t="s">
        <v>155</v>
      </c>
      <c r="I3175" t="str">
        <f t="shared" si="297"/>
        <v/>
      </c>
      <c r="J3175" t="str">
        <f t="shared" si="298"/>
        <v/>
      </c>
      <c r="K3175" t="str">
        <f>VLOOKUP('intouch变量（离散）'!$A3175,基本表格!$G:$Q,9,FALSE)</f>
        <v>On</v>
      </c>
      <c r="L3175">
        <v>1</v>
      </c>
      <c r="M3175" t="s">
        <v>156</v>
      </c>
      <c r="N3175" t="s">
        <v>157</v>
      </c>
      <c r="O3175" t="s">
        <v>158</v>
      </c>
      <c r="P3175" t="str">
        <f>VLOOKUP('intouch变量（离散）'!$A3175,基本表格!$G:$Q,3,FALSE)</f>
        <v>DB100,X1901.2</v>
      </c>
      <c r="Q3175" t="str">
        <f>VLOOKUP('intouch变量（离散）'!$A3175,基本表格!$G:$Q,10,FALSE)</f>
        <v>Yes</v>
      </c>
      <c r="R3175" t="str">
        <f t="shared" si="300"/>
        <v>DB100,X1901.2 2124+P3-M1 4#双螺旋运输机A 反馈频率 传感器断线报警</v>
      </c>
      <c r="S3175">
        <v>0</v>
      </c>
      <c r="T3175">
        <v>0</v>
      </c>
    </row>
    <row r="3176" spans="1:20">
      <c r="A3176" t="s">
        <v>3332</v>
      </c>
      <c r="B3176" s="11" t="str">
        <f t="shared" si="299"/>
        <v>CHPF</v>
      </c>
      <c r="C3176" s="11" t="str">
        <f>VLOOKUP('intouch变量（离散）'!$A3176,基本表格!$G:$Q,2,FALSE)</f>
        <v>2124+P3-M1 4#双螺旋运输机A 变频器通讯 备妥（不能与正转信号使用同一个）</v>
      </c>
      <c r="D3176" t="s">
        <v>154</v>
      </c>
      <c r="E3176" t="str">
        <f t="shared" si="295"/>
        <v>No</v>
      </c>
      <c r="F3176" t="str">
        <f t="shared" si="296"/>
        <v>0</v>
      </c>
      <c r="G3176" t="s">
        <v>154</v>
      </c>
      <c r="H3176" t="s">
        <v>155</v>
      </c>
      <c r="I3176" t="str">
        <f t="shared" si="297"/>
        <v/>
      </c>
      <c r="J3176" t="str">
        <f t="shared" si="298"/>
        <v/>
      </c>
      <c r="K3176" t="str">
        <f>VLOOKUP('intouch变量（离散）'!$A3176,基本表格!$G:$Q,9,FALSE)</f>
        <v>None</v>
      </c>
      <c r="L3176">
        <v>1</v>
      </c>
      <c r="M3176" t="s">
        <v>156</v>
      </c>
      <c r="N3176" t="s">
        <v>157</v>
      </c>
      <c r="O3176" t="s">
        <v>158</v>
      </c>
      <c r="P3176" t="str">
        <f>VLOOKUP('intouch变量（离散）'!$A3176,基本表格!$G:$Q,3,FALSE)</f>
        <v>DB100,X1950.0</v>
      </c>
      <c r="Q3176" t="str">
        <f>VLOOKUP('intouch变量（离散）'!$A3176,基本表格!$G:$Q,10,FALSE)</f>
        <v>Yes</v>
      </c>
      <c r="R3176" t="str">
        <f t="shared" si="300"/>
        <v>DB100,X1950.0 2124+P3-M1 4#双螺旋运输机A 变频器通讯 备妥（不能与正转信号使用同一个）</v>
      </c>
      <c r="S3176">
        <v>0</v>
      </c>
      <c r="T3176">
        <v>0</v>
      </c>
    </row>
    <row r="3177" spans="1:20">
      <c r="A3177" t="s">
        <v>3333</v>
      </c>
      <c r="B3177" s="11" t="str">
        <f t="shared" si="299"/>
        <v>CHPF</v>
      </c>
      <c r="C3177" s="11" t="str">
        <f>VLOOKUP('intouch变量（离散）'!$A3177,基本表格!$G:$Q,2,FALSE)</f>
        <v>2124+P3-M1 4#双螺旋运输机A 变频器通讯 正转</v>
      </c>
      <c r="D3177" t="s">
        <v>154</v>
      </c>
      <c r="E3177" t="str">
        <f t="shared" si="295"/>
        <v>No</v>
      </c>
      <c r="F3177" t="str">
        <f t="shared" si="296"/>
        <v>0</v>
      </c>
      <c r="G3177" t="s">
        <v>154</v>
      </c>
      <c r="H3177" t="s">
        <v>155</v>
      </c>
      <c r="I3177" t="str">
        <f t="shared" si="297"/>
        <v/>
      </c>
      <c r="J3177" t="str">
        <f t="shared" si="298"/>
        <v/>
      </c>
      <c r="K3177" t="str">
        <f>VLOOKUP('intouch变量（离散）'!$A3177,基本表格!$G:$Q,9,FALSE)</f>
        <v>None</v>
      </c>
      <c r="L3177">
        <v>1</v>
      </c>
      <c r="M3177" t="s">
        <v>156</v>
      </c>
      <c r="N3177" t="s">
        <v>157</v>
      </c>
      <c r="O3177" t="s">
        <v>158</v>
      </c>
      <c r="P3177" t="str">
        <f>VLOOKUP('intouch变量（离散）'!$A3177,基本表格!$G:$Q,3,FALSE)</f>
        <v>DB100,X1950.1</v>
      </c>
      <c r="Q3177" t="str">
        <f>VLOOKUP('intouch变量（离散）'!$A3177,基本表格!$G:$Q,10,FALSE)</f>
        <v>Yes</v>
      </c>
      <c r="R3177" t="str">
        <f t="shared" si="300"/>
        <v>DB100,X1950.1 2124+P3-M1 4#双螺旋运输机A 变频器通讯 正转</v>
      </c>
      <c r="S3177">
        <v>0</v>
      </c>
      <c r="T3177">
        <v>0</v>
      </c>
    </row>
    <row r="3178" spans="1:20">
      <c r="A3178" t="s">
        <v>3334</v>
      </c>
      <c r="B3178" s="11" t="str">
        <f t="shared" si="299"/>
        <v>CHPF</v>
      </c>
      <c r="C3178" s="11" t="str">
        <f>VLOOKUP('intouch变量（离散）'!$A3178,基本表格!$G:$Q,2,FALSE)</f>
        <v>2124+P3-M1 4#双螺旋运输机A 变频器通讯 反转</v>
      </c>
      <c r="D3178" t="s">
        <v>154</v>
      </c>
      <c r="E3178" t="str">
        <f t="shared" si="295"/>
        <v>No</v>
      </c>
      <c r="F3178" t="str">
        <f t="shared" si="296"/>
        <v>0</v>
      </c>
      <c r="G3178" t="s">
        <v>154</v>
      </c>
      <c r="H3178" t="s">
        <v>155</v>
      </c>
      <c r="I3178" t="str">
        <f t="shared" si="297"/>
        <v/>
      </c>
      <c r="J3178" t="str">
        <f t="shared" si="298"/>
        <v/>
      </c>
      <c r="K3178" t="str">
        <f>VLOOKUP('intouch变量（离散）'!$A3178,基本表格!$G:$Q,9,FALSE)</f>
        <v>None</v>
      </c>
      <c r="L3178">
        <v>1</v>
      </c>
      <c r="M3178" t="s">
        <v>156</v>
      </c>
      <c r="N3178" t="s">
        <v>157</v>
      </c>
      <c r="O3178" t="s">
        <v>158</v>
      </c>
      <c r="P3178" t="str">
        <f>VLOOKUP('intouch变量（离散）'!$A3178,基本表格!$G:$Q,3,FALSE)</f>
        <v>DB100,X1950.2</v>
      </c>
      <c r="Q3178" t="str">
        <f>VLOOKUP('intouch变量（离散）'!$A3178,基本表格!$G:$Q,10,FALSE)</f>
        <v>Yes</v>
      </c>
      <c r="R3178" t="str">
        <f t="shared" si="300"/>
        <v>DB100,X1950.2 2124+P3-M1 4#双螺旋运输机A 变频器通讯 反转</v>
      </c>
      <c r="S3178">
        <v>0</v>
      </c>
      <c r="T3178">
        <v>0</v>
      </c>
    </row>
    <row r="3179" spans="1:20">
      <c r="A3179" t="s">
        <v>3335</v>
      </c>
      <c r="B3179" s="11" t="str">
        <f t="shared" si="299"/>
        <v>CHPF</v>
      </c>
      <c r="C3179" s="11" t="str">
        <f>VLOOKUP('intouch变量（离散）'!$A3179,基本表格!$G:$Q,2,FALSE)</f>
        <v>2124+P3-M1 4#双螺旋运输机A 变频器通讯 故障复位</v>
      </c>
      <c r="D3179" t="s">
        <v>154</v>
      </c>
      <c r="E3179" t="str">
        <f t="shared" si="295"/>
        <v>No</v>
      </c>
      <c r="F3179" t="str">
        <f t="shared" si="296"/>
        <v>0</v>
      </c>
      <c r="G3179" t="s">
        <v>154</v>
      </c>
      <c r="H3179" t="s">
        <v>155</v>
      </c>
      <c r="I3179" t="str">
        <f t="shared" si="297"/>
        <v/>
      </c>
      <c r="J3179" t="str">
        <f t="shared" si="298"/>
        <v/>
      </c>
      <c r="K3179" t="str">
        <f>VLOOKUP('intouch变量（离散）'!$A3179,基本表格!$G:$Q,9,FALSE)</f>
        <v>None</v>
      </c>
      <c r="L3179">
        <v>1</v>
      </c>
      <c r="M3179" t="s">
        <v>156</v>
      </c>
      <c r="N3179" t="s">
        <v>157</v>
      </c>
      <c r="O3179" t="s">
        <v>158</v>
      </c>
      <c r="P3179" t="str">
        <f>VLOOKUP('intouch变量（离散）'!$A3179,基本表格!$G:$Q,3,FALSE)</f>
        <v>DB100,X1950.3</v>
      </c>
      <c r="Q3179" t="str">
        <f>VLOOKUP('intouch变量（离散）'!$A3179,基本表格!$G:$Q,10,FALSE)</f>
        <v>No</v>
      </c>
      <c r="R3179" t="str">
        <f t="shared" si="300"/>
        <v>DB100,X1950.3 2124+P3-M1 4#双螺旋运输机A 变频器通讯 故障复位</v>
      </c>
      <c r="S3179">
        <v>0</v>
      </c>
      <c r="T3179">
        <v>0</v>
      </c>
    </row>
    <row r="3180" spans="1:20">
      <c r="A3180" t="s">
        <v>3336</v>
      </c>
      <c r="B3180" s="11" t="str">
        <f t="shared" si="299"/>
        <v>CHPF</v>
      </c>
      <c r="C3180" s="11" t="str">
        <f>VLOOKUP('intouch变量（离散）'!$A3180,基本表格!$G:$Q,2,FALSE)</f>
        <v>2124+P3-M1 4#双螺旋运输机A 变频器通讯 备妥反馈</v>
      </c>
      <c r="D3180" t="s">
        <v>154</v>
      </c>
      <c r="E3180" t="str">
        <f t="shared" si="295"/>
        <v>No</v>
      </c>
      <c r="F3180" t="str">
        <f t="shared" si="296"/>
        <v>0</v>
      </c>
      <c r="G3180" t="s">
        <v>154</v>
      </c>
      <c r="H3180" t="s">
        <v>155</v>
      </c>
      <c r="I3180" t="str">
        <f t="shared" si="297"/>
        <v/>
      </c>
      <c r="J3180" t="str">
        <f t="shared" si="298"/>
        <v/>
      </c>
      <c r="K3180" t="str">
        <f>VLOOKUP('intouch变量（离散）'!$A3180,基本表格!$G:$Q,9,FALSE)</f>
        <v>None</v>
      </c>
      <c r="L3180">
        <v>1</v>
      </c>
      <c r="M3180" t="s">
        <v>156</v>
      </c>
      <c r="N3180" t="s">
        <v>157</v>
      </c>
      <c r="O3180" t="s">
        <v>158</v>
      </c>
      <c r="P3180" t="str">
        <f>VLOOKUP('intouch变量（离散）'!$A3180,基本表格!$G:$Q,3,FALSE)</f>
        <v>DB100,X1950.4</v>
      </c>
      <c r="Q3180" t="str">
        <f>VLOOKUP('intouch变量（离散）'!$A3180,基本表格!$G:$Q,10,FALSE)</f>
        <v>Yes</v>
      </c>
      <c r="R3180" t="str">
        <f t="shared" si="300"/>
        <v>DB100,X1950.4 2124+P3-M1 4#双螺旋运输机A 变频器通讯 备妥反馈</v>
      </c>
      <c r="S3180">
        <v>0</v>
      </c>
      <c r="T3180">
        <v>0</v>
      </c>
    </row>
    <row r="3181" spans="1:20">
      <c r="A3181" t="s">
        <v>3337</v>
      </c>
      <c r="B3181" s="11" t="str">
        <f t="shared" si="299"/>
        <v>CHPF</v>
      </c>
      <c r="C3181" s="11" t="str">
        <f>VLOOKUP('intouch变量（离散）'!$A3181,基本表格!$G:$Q,2,FALSE)</f>
        <v>2124+P3-M1 4#双螺旋运输机A 变频器通讯 正转反馈</v>
      </c>
      <c r="D3181" t="s">
        <v>154</v>
      </c>
      <c r="E3181" t="str">
        <f t="shared" si="295"/>
        <v>No</v>
      </c>
      <c r="F3181" t="str">
        <f t="shared" si="296"/>
        <v>0</v>
      </c>
      <c r="G3181" t="s">
        <v>154</v>
      </c>
      <c r="H3181" t="s">
        <v>155</v>
      </c>
      <c r="I3181" t="str">
        <f t="shared" si="297"/>
        <v/>
      </c>
      <c r="J3181" t="str">
        <f t="shared" si="298"/>
        <v/>
      </c>
      <c r="K3181" t="str">
        <f>VLOOKUP('intouch变量（离散）'!$A3181,基本表格!$G:$Q,9,FALSE)</f>
        <v>None</v>
      </c>
      <c r="L3181">
        <v>1</v>
      </c>
      <c r="M3181" t="s">
        <v>156</v>
      </c>
      <c r="N3181" t="s">
        <v>157</v>
      </c>
      <c r="O3181" t="s">
        <v>158</v>
      </c>
      <c r="P3181" t="str">
        <f>VLOOKUP('intouch变量（离散）'!$A3181,基本表格!$G:$Q,3,FALSE)</f>
        <v>DB100,X1950.5</v>
      </c>
      <c r="Q3181" t="str">
        <f>VLOOKUP('intouch变量（离散）'!$A3181,基本表格!$G:$Q,10,FALSE)</f>
        <v>Yes</v>
      </c>
      <c r="R3181" t="str">
        <f t="shared" si="300"/>
        <v>DB100,X1950.5 2124+P3-M1 4#双螺旋运输机A 变频器通讯 正转反馈</v>
      </c>
      <c r="S3181">
        <v>0</v>
      </c>
      <c r="T3181">
        <v>0</v>
      </c>
    </row>
    <row r="3182" spans="1:20">
      <c r="A3182" t="s">
        <v>3338</v>
      </c>
      <c r="B3182" s="11" t="str">
        <f t="shared" si="299"/>
        <v>CHPF</v>
      </c>
      <c r="C3182" s="11" t="str">
        <f>VLOOKUP('intouch变量（离散）'!$A3182,基本表格!$G:$Q,2,FALSE)</f>
        <v>2124+P3-M1 4#双螺旋运输机A 变频器通讯 反转反馈</v>
      </c>
      <c r="D3182" t="s">
        <v>154</v>
      </c>
      <c r="E3182" t="str">
        <f t="shared" si="295"/>
        <v>No</v>
      </c>
      <c r="F3182" t="str">
        <f t="shared" si="296"/>
        <v>0</v>
      </c>
      <c r="G3182" t="s">
        <v>154</v>
      </c>
      <c r="H3182" t="s">
        <v>155</v>
      </c>
      <c r="I3182" t="str">
        <f t="shared" si="297"/>
        <v/>
      </c>
      <c r="J3182" t="str">
        <f t="shared" si="298"/>
        <v/>
      </c>
      <c r="K3182" t="str">
        <f>VLOOKUP('intouch变量（离散）'!$A3182,基本表格!$G:$Q,9,FALSE)</f>
        <v>None</v>
      </c>
      <c r="L3182">
        <v>1</v>
      </c>
      <c r="M3182" t="s">
        <v>156</v>
      </c>
      <c r="N3182" t="s">
        <v>157</v>
      </c>
      <c r="O3182" t="s">
        <v>158</v>
      </c>
      <c r="P3182" t="str">
        <f>VLOOKUP('intouch变量（离散）'!$A3182,基本表格!$G:$Q,3,FALSE)</f>
        <v>DB100,X1950.6</v>
      </c>
      <c r="Q3182" t="str">
        <f>VLOOKUP('intouch变量（离散）'!$A3182,基本表格!$G:$Q,10,FALSE)</f>
        <v>Yes</v>
      </c>
      <c r="R3182" t="str">
        <f t="shared" si="300"/>
        <v>DB100,X1950.6 2124+P3-M1 4#双螺旋运输机A 变频器通讯 反转反馈</v>
      </c>
      <c r="S3182">
        <v>0</v>
      </c>
      <c r="T3182">
        <v>0</v>
      </c>
    </row>
    <row r="3183" spans="1:20">
      <c r="A3183" t="s">
        <v>3339</v>
      </c>
      <c r="B3183" s="11" t="str">
        <f t="shared" si="299"/>
        <v>CHPF</v>
      </c>
      <c r="C3183" s="11" t="str">
        <f>VLOOKUP('intouch变量（离散）'!$A3183,基本表格!$G:$Q,2,FALSE)</f>
        <v>2124+P3-M1 4#双螺旋运输机A 变频器通讯 变频器备用</v>
      </c>
      <c r="D3183" t="s">
        <v>154</v>
      </c>
      <c r="E3183" t="str">
        <f t="shared" si="295"/>
        <v>No</v>
      </c>
      <c r="F3183" t="str">
        <f t="shared" si="296"/>
        <v>0</v>
      </c>
      <c r="G3183" t="s">
        <v>154</v>
      </c>
      <c r="H3183" t="s">
        <v>155</v>
      </c>
      <c r="I3183" t="str">
        <f t="shared" si="297"/>
        <v/>
      </c>
      <c r="J3183" t="str">
        <f t="shared" si="298"/>
        <v/>
      </c>
      <c r="K3183" t="str">
        <f>VLOOKUP('intouch变量（离散）'!$A3183,基本表格!$G:$Q,9,FALSE)</f>
        <v>None</v>
      </c>
      <c r="L3183">
        <v>1</v>
      </c>
      <c r="M3183" t="s">
        <v>156</v>
      </c>
      <c r="N3183" t="s">
        <v>157</v>
      </c>
      <c r="O3183" t="s">
        <v>158</v>
      </c>
      <c r="P3183" t="str">
        <f>VLOOKUP('intouch变量（离散）'!$A3183,基本表格!$G:$Q,3,FALSE)</f>
        <v>DB100,X1950.7</v>
      </c>
      <c r="Q3183" t="str">
        <f>VLOOKUP('intouch变量（离散）'!$A3183,基本表格!$G:$Q,10,FALSE)</f>
        <v>Yes</v>
      </c>
      <c r="R3183" t="str">
        <f t="shared" si="300"/>
        <v>DB100,X1950.7 2124+P3-M1 4#双螺旋运输机A 变频器通讯 变频器备用</v>
      </c>
      <c r="S3183">
        <v>0</v>
      </c>
      <c r="T3183">
        <v>0</v>
      </c>
    </row>
    <row r="3184" spans="1:20">
      <c r="A3184" t="s">
        <v>3340</v>
      </c>
      <c r="B3184" s="11" t="str">
        <f t="shared" si="299"/>
        <v>CHPF</v>
      </c>
      <c r="C3184" s="11" t="str">
        <f>VLOOKUP('intouch变量（离散）'!$A3184,基本表格!$G:$Q,2,FALSE)</f>
        <v>2124+P3-M1 4#双螺旋运输机A 变频器通讯 变频器报警</v>
      </c>
      <c r="D3184" t="s">
        <v>154</v>
      </c>
      <c r="E3184" t="str">
        <f t="shared" si="295"/>
        <v>No</v>
      </c>
      <c r="F3184" t="str">
        <f t="shared" si="296"/>
        <v>0</v>
      </c>
      <c r="G3184" t="s">
        <v>154</v>
      </c>
      <c r="H3184" t="s">
        <v>155</v>
      </c>
      <c r="I3184" t="str">
        <f t="shared" si="297"/>
        <v/>
      </c>
      <c r="J3184" t="str">
        <f t="shared" si="298"/>
        <v/>
      </c>
      <c r="K3184" t="str">
        <f>VLOOKUP('intouch变量（离散）'!$A3184,基本表格!$G:$Q,9,FALSE)</f>
        <v>On</v>
      </c>
      <c r="L3184">
        <v>1</v>
      </c>
      <c r="M3184" t="s">
        <v>156</v>
      </c>
      <c r="N3184" t="s">
        <v>157</v>
      </c>
      <c r="O3184" t="s">
        <v>158</v>
      </c>
      <c r="P3184" t="str">
        <f>VLOOKUP('intouch变量（离散）'!$A3184,基本表格!$G:$Q,3,FALSE)</f>
        <v>DB100,X1951.0</v>
      </c>
      <c r="Q3184" t="str">
        <f>VLOOKUP('intouch变量（离散）'!$A3184,基本表格!$G:$Q,10,FALSE)</f>
        <v>Yes</v>
      </c>
      <c r="R3184" t="str">
        <f t="shared" si="300"/>
        <v>DB100,X1951.0 2124+P3-M1 4#双螺旋运输机A 变频器通讯 变频器报警</v>
      </c>
      <c r="S3184">
        <v>0</v>
      </c>
      <c r="T3184">
        <v>0</v>
      </c>
    </row>
    <row r="3185" spans="1:20">
      <c r="A3185" t="s">
        <v>3341</v>
      </c>
      <c r="B3185" s="11" t="str">
        <f t="shared" si="299"/>
        <v>CHPF</v>
      </c>
      <c r="C3185" s="11" t="str">
        <f>VLOOKUP('intouch变量（离散）'!$A3185,基本表格!$G:$Q,2,FALSE)</f>
        <v>2124+P3-M1 4#双螺旋运输机A 反馈转速 上限保护使能</v>
      </c>
      <c r="D3185" t="s">
        <v>154</v>
      </c>
      <c r="E3185" t="str">
        <f t="shared" si="295"/>
        <v>Yes</v>
      </c>
      <c r="F3185" t="str">
        <f t="shared" si="296"/>
        <v>900</v>
      </c>
      <c r="G3185" t="s">
        <v>154</v>
      </c>
      <c r="H3185" t="s">
        <v>155</v>
      </c>
      <c r="I3185" t="str">
        <f t="shared" si="297"/>
        <v>禁用</v>
      </c>
      <c r="J3185" t="str">
        <f t="shared" si="298"/>
        <v>启用</v>
      </c>
      <c r="K3185" t="str">
        <f>VLOOKUP('intouch变量（离散）'!$A3185,基本表格!$G:$Q,9,FALSE)</f>
        <v>None</v>
      </c>
      <c r="L3185">
        <v>1</v>
      </c>
      <c r="M3185" t="s">
        <v>156</v>
      </c>
      <c r="N3185" t="s">
        <v>157</v>
      </c>
      <c r="O3185" t="s">
        <v>158</v>
      </c>
      <c r="P3185" t="str">
        <f>VLOOKUP('intouch变量（离散）'!$A3185,基本表格!$G:$Q,3,FALSE)</f>
        <v>DB100,X2000.3</v>
      </c>
      <c r="Q3185" t="str">
        <f>VLOOKUP('intouch变量（离散）'!$A3185,基本表格!$G:$Q,10,FALSE)</f>
        <v>No</v>
      </c>
      <c r="R3185" t="str">
        <f t="shared" si="300"/>
        <v>DB100,X2000.3 2124+P3-M1 4#双螺旋运输机A 反馈转速 上限保护使能</v>
      </c>
      <c r="S3185">
        <v>0</v>
      </c>
      <c r="T3185">
        <v>0</v>
      </c>
    </row>
    <row r="3186" spans="1:20">
      <c r="A3186" t="s">
        <v>3342</v>
      </c>
      <c r="B3186" s="11" t="str">
        <f t="shared" si="299"/>
        <v>CHPF</v>
      </c>
      <c r="C3186" s="11" t="str">
        <f>VLOOKUP('intouch变量（离散）'!$A3186,基本表格!$G:$Q,2,FALSE)</f>
        <v>2124+P3-M1 4#双螺旋运输机A 反馈转速 下限保护使能</v>
      </c>
      <c r="D3186" t="s">
        <v>154</v>
      </c>
      <c r="E3186" t="str">
        <f t="shared" si="295"/>
        <v>Yes</v>
      </c>
      <c r="F3186" t="str">
        <f t="shared" si="296"/>
        <v>900</v>
      </c>
      <c r="G3186" t="s">
        <v>154</v>
      </c>
      <c r="H3186" t="s">
        <v>155</v>
      </c>
      <c r="I3186" t="str">
        <f t="shared" si="297"/>
        <v>禁用</v>
      </c>
      <c r="J3186" t="str">
        <f t="shared" si="298"/>
        <v>启用</v>
      </c>
      <c r="K3186" t="str">
        <f>VLOOKUP('intouch变量（离散）'!$A3186,基本表格!$G:$Q,9,FALSE)</f>
        <v>None</v>
      </c>
      <c r="L3186">
        <v>1</v>
      </c>
      <c r="M3186" t="s">
        <v>156</v>
      </c>
      <c r="N3186" t="s">
        <v>157</v>
      </c>
      <c r="O3186" t="s">
        <v>158</v>
      </c>
      <c r="P3186" t="str">
        <f>VLOOKUP('intouch变量（离散）'!$A3186,基本表格!$G:$Q,3,FALSE)</f>
        <v>DB100,X2000.4</v>
      </c>
      <c r="Q3186" t="str">
        <f>VLOOKUP('intouch变量（离散）'!$A3186,基本表格!$G:$Q,10,FALSE)</f>
        <v>No</v>
      </c>
      <c r="R3186" t="str">
        <f t="shared" si="300"/>
        <v>DB100,X2000.4 2124+P3-M1 4#双螺旋运输机A 反馈转速 下限保护使能</v>
      </c>
      <c r="S3186">
        <v>0</v>
      </c>
      <c r="T3186">
        <v>0</v>
      </c>
    </row>
    <row r="3187" spans="1:20">
      <c r="A3187" t="s">
        <v>3343</v>
      </c>
      <c r="B3187" s="11" t="str">
        <f t="shared" si="299"/>
        <v>CHPF</v>
      </c>
      <c r="C3187" s="11" t="str">
        <f>VLOOKUP('intouch变量（离散）'!$A3187,基本表格!$G:$Q,2,FALSE)</f>
        <v>2124+P3-M1 4#双螺旋运输机A 反馈转速 上限报警</v>
      </c>
      <c r="D3187" t="s">
        <v>154</v>
      </c>
      <c r="E3187" t="str">
        <f t="shared" si="295"/>
        <v>No</v>
      </c>
      <c r="F3187" t="str">
        <f t="shared" si="296"/>
        <v>0</v>
      </c>
      <c r="G3187" t="s">
        <v>154</v>
      </c>
      <c r="H3187" t="s">
        <v>155</v>
      </c>
      <c r="I3187" t="str">
        <f t="shared" si="297"/>
        <v/>
      </c>
      <c r="J3187" t="str">
        <f t="shared" si="298"/>
        <v/>
      </c>
      <c r="K3187" t="str">
        <f>VLOOKUP('intouch变量（离散）'!$A3187,基本表格!$G:$Q,9,FALSE)</f>
        <v>None</v>
      </c>
      <c r="L3187">
        <v>1</v>
      </c>
      <c r="M3187" t="s">
        <v>156</v>
      </c>
      <c r="N3187" t="s">
        <v>157</v>
      </c>
      <c r="O3187" t="s">
        <v>158</v>
      </c>
      <c r="P3187" t="str">
        <f>VLOOKUP('intouch变量（离散）'!$A3187,基本表格!$G:$Q,3,FALSE)</f>
        <v>DB100,X2000.5</v>
      </c>
      <c r="Q3187" t="str">
        <f>VLOOKUP('intouch变量（离散）'!$A3187,基本表格!$G:$Q,10,FALSE)</f>
        <v>Yes</v>
      </c>
      <c r="R3187" t="str">
        <f t="shared" si="300"/>
        <v>DB100,X2000.5 2124+P3-M1 4#双螺旋运输机A 反馈转速 上限报警</v>
      </c>
      <c r="S3187">
        <v>0</v>
      </c>
      <c r="T3187">
        <v>0</v>
      </c>
    </row>
    <row r="3188" spans="1:20">
      <c r="A3188" t="s">
        <v>3344</v>
      </c>
      <c r="B3188" s="11" t="str">
        <f t="shared" si="299"/>
        <v>CHPF</v>
      </c>
      <c r="C3188" s="11" t="str">
        <f>VLOOKUP('intouch变量（离散）'!$A3188,基本表格!$G:$Q,2,FALSE)</f>
        <v>2124+P3-M1 4#双螺旋运输机A 反馈转速 下限报警</v>
      </c>
      <c r="D3188" t="s">
        <v>154</v>
      </c>
      <c r="E3188" t="str">
        <f t="shared" si="295"/>
        <v>No</v>
      </c>
      <c r="F3188" t="str">
        <f t="shared" si="296"/>
        <v>0</v>
      </c>
      <c r="G3188" t="s">
        <v>154</v>
      </c>
      <c r="H3188" t="s">
        <v>155</v>
      </c>
      <c r="I3188" t="str">
        <f t="shared" si="297"/>
        <v/>
      </c>
      <c r="J3188" t="str">
        <f t="shared" si="298"/>
        <v/>
      </c>
      <c r="K3188" t="str">
        <f>VLOOKUP('intouch变量（离散）'!$A3188,基本表格!$G:$Q,9,FALSE)</f>
        <v>None</v>
      </c>
      <c r="L3188">
        <v>1</v>
      </c>
      <c r="M3188" t="s">
        <v>156</v>
      </c>
      <c r="N3188" t="s">
        <v>157</v>
      </c>
      <c r="O3188" t="s">
        <v>158</v>
      </c>
      <c r="P3188" t="str">
        <f>VLOOKUP('intouch变量（离散）'!$A3188,基本表格!$G:$Q,3,FALSE)</f>
        <v>DB100,X2000.6</v>
      </c>
      <c r="Q3188" t="str">
        <f>VLOOKUP('intouch变量（离散）'!$A3188,基本表格!$G:$Q,10,FALSE)</f>
        <v>Yes</v>
      </c>
      <c r="R3188" t="str">
        <f t="shared" si="300"/>
        <v>DB100,X2000.6 2124+P3-M1 4#双螺旋运输机A 反馈转速 下限报警</v>
      </c>
      <c r="S3188">
        <v>0</v>
      </c>
      <c r="T3188">
        <v>0</v>
      </c>
    </row>
    <row r="3189" spans="1:20">
      <c r="A3189" t="s">
        <v>3345</v>
      </c>
      <c r="B3189" s="11" t="str">
        <f t="shared" si="299"/>
        <v>CHPF</v>
      </c>
      <c r="C3189" s="11" t="str">
        <f>VLOOKUP('intouch变量（离散）'!$A3189,基本表格!$G:$Q,2,FALSE)</f>
        <v>2124+P3-M1 4#双螺旋运输机A 反馈转速 上上限报警</v>
      </c>
      <c r="D3189" t="s">
        <v>154</v>
      </c>
      <c r="E3189" t="str">
        <f t="shared" si="295"/>
        <v>No</v>
      </c>
      <c r="F3189" t="str">
        <f t="shared" si="296"/>
        <v>0</v>
      </c>
      <c r="G3189" t="s">
        <v>154</v>
      </c>
      <c r="H3189" t="s">
        <v>155</v>
      </c>
      <c r="I3189" t="str">
        <f t="shared" si="297"/>
        <v/>
      </c>
      <c r="J3189" t="str">
        <f t="shared" si="298"/>
        <v/>
      </c>
      <c r="K3189" t="str">
        <f>VLOOKUP('intouch变量（离散）'!$A3189,基本表格!$G:$Q,9,FALSE)</f>
        <v>On</v>
      </c>
      <c r="L3189">
        <v>1</v>
      </c>
      <c r="M3189" t="s">
        <v>156</v>
      </c>
      <c r="N3189" t="s">
        <v>157</v>
      </c>
      <c r="O3189" t="s">
        <v>158</v>
      </c>
      <c r="P3189" t="str">
        <f>VLOOKUP('intouch变量（离散）'!$A3189,基本表格!$G:$Q,3,FALSE)</f>
        <v>DB100,X2000.7</v>
      </c>
      <c r="Q3189" t="str">
        <f>VLOOKUP('intouch变量（离散）'!$A3189,基本表格!$G:$Q,10,FALSE)</f>
        <v>Yes</v>
      </c>
      <c r="R3189" t="str">
        <f t="shared" si="300"/>
        <v>DB100,X2000.7 2124+P3-M1 4#双螺旋运输机A 反馈转速 上上限报警</v>
      </c>
      <c r="S3189">
        <v>0</v>
      </c>
      <c r="T3189">
        <v>0</v>
      </c>
    </row>
    <row r="3190" spans="1:20">
      <c r="A3190" t="s">
        <v>3346</v>
      </c>
      <c r="B3190" s="11" t="str">
        <f t="shared" si="299"/>
        <v>CHPF</v>
      </c>
      <c r="C3190" s="11" t="str">
        <f>VLOOKUP('intouch变量（离散）'!$A3190,基本表格!$G:$Q,2,FALSE)</f>
        <v>2124+P3-M1 4#双螺旋运输机A 反馈转速 下下限报警</v>
      </c>
      <c r="D3190" t="s">
        <v>154</v>
      </c>
      <c r="E3190" t="str">
        <f t="shared" si="295"/>
        <v>No</v>
      </c>
      <c r="F3190" t="str">
        <f t="shared" si="296"/>
        <v>0</v>
      </c>
      <c r="G3190" t="s">
        <v>154</v>
      </c>
      <c r="H3190" t="s">
        <v>155</v>
      </c>
      <c r="I3190" t="str">
        <f t="shared" si="297"/>
        <v/>
      </c>
      <c r="J3190" t="str">
        <f t="shared" si="298"/>
        <v/>
      </c>
      <c r="K3190" t="str">
        <f>VLOOKUP('intouch变量（离散）'!$A3190,基本表格!$G:$Q,9,FALSE)</f>
        <v>On</v>
      </c>
      <c r="L3190">
        <v>1</v>
      </c>
      <c r="M3190" t="s">
        <v>156</v>
      </c>
      <c r="N3190" t="s">
        <v>157</v>
      </c>
      <c r="O3190" t="s">
        <v>158</v>
      </c>
      <c r="P3190" t="str">
        <f>VLOOKUP('intouch变量（离散）'!$A3190,基本表格!$G:$Q,3,FALSE)</f>
        <v>DB100,X2001.0</v>
      </c>
      <c r="Q3190" t="str">
        <f>VLOOKUP('intouch变量（离散）'!$A3190,基本表格!$G:$Q,10,FALSE)</f>
        <v>Yes</v>
      </c>
      <c r="R3190" t="str">
        <f t="shared" si="300"/>
        <v>DB100,X2001.0 2124+P3-M1 4#双螺旋运输机A 反馈转速 下下限报警</v>
      </c>
      <c r="S3190">
        <v>0</v>
      </c>
      <c r="T3190">
        <v>0</v>
      </c>
    </row>
    <row r="3191" spans="1:20">
      <c r="A3191" t="s">
        <v>3347</v>
      </c>
      <c r="B3191" s="11" t="str">
        <f t="shared" si="299"/>
        <v>CHPF</v>
      </c>
      <c r="C3191" s="11" t="str">
        <f>VLOOKUP('intouch变量（离散）'!$A3191,基本表格!$G:$Q,2,FALSE)</f>
        <v>2124+P3-M1 4#双螺旋运输机A 反馈转速 极限报警</v>
      </c>
      <c r="D3191" t="s">
        <v>154</v>
      </c>
      <c r="E3191" t="str">
        <f t="shared" si="295"/>
        <v>No</v>
      </c>
      <c r="F3191" t="str">
        <f t="shared" si="296"/>
        <v>0</v>
      </c>
      <c r="G3191" t="s">
        <v>154</v>
      </c>
      <c r="H3191" t="s">
        <v>155</v>
      </c>
      <c r="I3191" t="str">
        <f t="shared" si="297"/>
        <v/>
      </c>
      <c r="J3191" t="str">
        <f t="shared" si="298"/>
        <v/>
      </c>
      <c r="K3191" t="str">
        <f>VLOOKUP('intouch变量（离散）'!$A3191,基本表格!$G:$Q,9,FALSE)</f>
        <v>On</v>
      </c>
      <c r="L3191">
        <v>1</v>
      </c>
      <c r="M3191" t="s">
        <v>156</v>
      </c>
      <c r="N3191" t="s">
        <v>157</v>
      </c>
      <c r="O3191" t="s">
        <v>158</v>
      </c>
      <c r="P3191" t="str">
        <f>VLOOKUP('intouch变量（离散）'!$A3191,基本表格!$G:$Q,3,FALSE)</f>
        <v>DB100,X2001.1</v>
      </c>
      <c r="Q3191" t="str">
        <f>VLOOKUP('intouch变量（离散）'!$A3191,基本表格!$G:$Q,10,FALSE)</f>
        <v>Yes</v>
      </c>
      <c r="R3191" t="str">
        <f t="shared" si="300"/>
        <v>DB100,X2001.1 2124+P3-M1 4#双螺旋运输机A 反馈转速 极限报警</v>
      </c>
      <c r="S3191">
        <v>0</v>
      </c>
      <c r="T3191">
        <v>0</v>
      </c>
    </row>
    <row r="3192" spans="1:20">
      <c r="A3192" t="s">
        <v>3348</v>
      </c>
      <c r="B3192" s="11" t="str">
        <f t="shared" si="299"/>
        <v>CHPF</v>
      </c>
      <c r="C3192" s="11" t="str">
        <f>VLOOKUP('intouch变量（离散）'!$A3192,基本表格!$G:$Q,2,FALSE)</f>
        <v>2124+P3-M1 4#双螺旋运输机A 反馈转速 传感器断线报警</v>
      </c>
      <c r="D3192" t="s">
        <v>154</v>
      </c>
      <c r="E3192" t="str">
        <f t="shared" si="295"/>
        <v>No</v>
      </c>
      <c r="F3192" t="str">
        <f t="shared" si="296"/>
        <v>0</v>
      </c>
      <c r="G3192" t="s">
        <v>154</v>
      </c>
      <c r="H3192" t="s">
        <v>155</v>
      </c>
      <c r="I3192" t="str">
        <f t="shared" si="297"/>
        <v/>
      </c>
      <c r="J3192" t="str">
        <f t="shared" si="298"/>
        <v/>
      </c>
      <c r="K3192" t="str">
        <f>VLOOKUP('intouch变量（离散）'!$A3192,基本表格!$G:$Q,9,FALSE)</f>
        <v>On</v>
      </c>
      <c r="L3192">
        <v>1</v>
      </c>
      <c r="M3192" t="s">
        <v>156</v>
      </c>
      <c r="N3192" t="s">
        <v>157</v>
      </c>
      <c r="O3192" t="s">
        <v>158</v>
      </c>
      <c r="P3192" t="str">
        <f>VLOOKUP('intouch变量（离散）'!$A3192,基本表格!$G:$Q,3,FALSE)</f>
        <v>DB100,X2001.2</v>
      </c>
      <c r="Q3192" t="str">
        <f>VLOOKUP('intouch变量（离散）'!$A3192,基本表格!$G:$Q,10,FALSE)</f>
        <v>Yes</v>
      </c>
      <c r="R3192" t="str">
        <f t="shared" si="300"/>
        <v>DB100,X2001.2 2124+P3-M1 4#双螺旋运输机A 反馈转速 传感器断线报警</v>
      </c>
      <c r="S3192">
        <v>0</v>
      </c>
      <c r="T3192">
        <v>0</v>
      </c>
    </row>
    <row r="3193" spans="1:20">
      <c r="A3193" t="s">
        <v>3349</v>
      </c>
      <c r="B3193" s="11" t="str">
        <f t="shared" si="299"/>
        <v>CHPF</v>
      </c>
      <c r="C3193" s="11" t="str">
        <f>VLOOKUP('intouch变量（离散）'!$A3193,基本表格!$G:$Q,2,FALSE)</f>
        <v>2124+P3-M1 4#双螺旋运输机A 反馈电流 上限保护使能</v>
      </c>
      <c r="D3193" t="s">
        <v>154</v>
      </c>
      <c r="E3193" t="str">
        <f t="shared" si="295"/>
        <v>Yes</v>
      </c>
      <c r="F3193" t="str">
        <f t="shared" si="296"/>
        <v>900</v>
      </c>
      <c r="G3193" t="s">
        <v>154</v>
      </c>
      <c r="H3193" t="s">
        <v>155</v>
      </c>
      <c r="I3193" t="str">
        <f t="shared" si="297"/>
        <v>禁用</v>
      </c>
      <c r="J3193" t="str">
        <f t="shared" si="298"/>
        <v>启用</v>
      </c>
      <c r="K3193" t="str">
        <f>VLOOKUP('intouch变量（离散）'!$A3193,基本表格!$G:$Q,9,FALSE)</f>
        <v>None</v>
      </c>
      <c r="L3193">
        <v>1</v>
      </c>
      <c r="M3193" t="s">
        <v>156</v>
      </c>
      <c r="N3193" t="s">
        <v>157</v>
      </c>
      <c r="O3193" t="s">
        <v>158</v>
      </c>
      <c r="P3193" t="str">
        <f>VLOOKUP('intouch变量（离散）'!$A3193,基本表格!$G:$Q,3,FALSE)</f>
        <v>DB100,X2050.3</v>
      </c>
      <c r="Q3193" t="str">
        <f>VLOOKUP('intouch变量（离散）'!$A3193,基本表格!$G:$Q,10,FALSE)</f>
        <v>No</v>
      </c>
      <c r="R3193" t="str">
        <f t="shared" si="300"/>
        <v>DB100,X2050.3 2124+P3-M1 4#双螺旋运输机A 反馈电流 上限保护使能</v>
      </c>
      <c r="S3193">
        <v>0</v>
      </c>
      <c r="T3193">
        <v>0</v>
      </c>
    </row>
    <row r="3194" spans="1:20">
      <c r="A3194" t="s">
        <v>3350</v>
      </c>
      <c r="B3194" s="11" t="str">
        <f t="shared" si="299"/>
        <v>CHPF</v>
      </c>
      <c r="C3194" s="11" t="str">
        <f>VLOOKUP('intouch变量（离散）'!$A3194,基本表格!$G:$Q,2,FALSE)</f>
        <v>2124+P3-M1 4#双螺旋运输机A 反馈电流 下限保护使能</v>
      </c>
      <c r="D3194" t="s">
        <v>154</v>
      </c>
      <c r="E3194" t="str">
        <f t="shared" si="295"/>
        <v>Yes</v>
      </c>
      <c r="F3194" t="str">
        <f t="shared" si="296"/>
        <v>900</v>
      </c>
      <c r="G3194" t="s">
        <v>154</v>
      </c>
      <c r="H3194" t="s">
        <v>155</v>
      </c>
      <c r="I3194" t="str">
        <f t="shared" si="297"/>
        <v>禁用</v>
      </c>
      <c r="J3194" t="str">
        <f t="shared" si="298"/>
        <v>启用</v>
      </c>
      <c r="K3194" t="str">
        <f>VLOOKUP('intouch变量（离散）'!$A3194,基本表格!$G:$Q,9,FALSE)</f>
        <v>None</v>
      </c>
      <c r="L3194">
        <v>1</v>
      </c>
      <c r="M3194" t="s">
        <v>156</v>
      </c>
      <c r="N3194" t="s">
        <v>157</v>
      </c>
      <c r="O3194" t="s">
        <v>158</v>
      </c>
      <c r="P3194" t="str">
        <f>VLOOKUP('intouch变量（离散）'!$A3194,基本表格!$G:$Q,3,FALSE)</f>
        <v>DB100,X2050.4</v>
      </c>
      <c r="Q3194" t="str">
        <f>VLOOKUP('intouch变量（离散）'!$A3194,基本表格!$G:$Q,10,FALSE)</f>
        <v>No</v>
      </c>
      <c r="R3194" t="str">
        <f t="shared" si="300"/>
        <v>DB100,X2050.4 2124+P3-M1 4#双螺旋运输机A 反馈电流 下限保护使能</v>
      </c>
      <c r="S3194">
        <v>0</v>
      </c>
      <c r="T3194">
        <v>0</v>
      </c>
    </row>
    <row r="3195" spans="1:20">
      <c r="A3195" t="s">
        <v>3351</v>
      </c>
      <c r="B3195" s="11" t="str">
        <f t="shared" si="299"/>
        <v>CHPF</v>
      </c>
      <c r="C3195" s="11" t="str">
        <f>VLOOKUP('intouch变量（离散）'!$A3195,基本表格!$G:$Q,2,FALSE)</f>
        <v>2124+P3-M1 4#双螺旋运输机A 反馈电流 上限报警</v>
      </c>
      <c r="D3195" t="s">
        <v>154</v>
      </c>
      <c r="E3195" t="str">
        <f t="shared" si="295"/>
        <v>No</v>
      </c>
      <c r="F3195" t="str">
        <f t="shared" si="296"/>
        <v>0</v>
      </c>
      <c r="G3195" t="s">
        <v>154</v>
      </c>
      <c r="H3195" t="s">
        <v>155</v>
      </c>
      <c r="I3195" t="str">
        <f t="shared" si="297"/>
        <v/>
      </c>
      <c r="J3195" t="str">
        <f t="shared" si="298"/>
        <v/>
      </c>
      <c r="K3195" t="str">
        <f>VLOOKUP('intouch变量（离散）'!$A3195,基本表格!$G:$Q,9,FALSE)</f>
        <v>None</v>
      </c>
      <c r="L3195">
        <v>1</v>
      </c>
      <c r="M3195" t="s">
        <v>156</v>
      </c>
      <c r="N3195" t="s">
        <v>157</v>
      </c>
      <c r="O3195" t="s">
        <v>158</v>
      </c>
      <c r="P3195" t="str">
        <f>VLOOKUP('intouch变量（离散）'!$A3195,基本表格!$G:$Q,3,FALSE)</f>
        <v>DB100,X2050.5</v>
      </c>
      <c r="Q3195" t="str">
        <f>VLOOKUP('intouch变量（离散）'!$A3195,基本表格!$G:$Q,10,FALSE)</f>
        <v>Yes</v>
      </c>
      <c r="R3195" t="str">
        <f t="shared" si="300"/>
        <v>DB100,X2050.5 2124+P3-M1 4#双螺旋运输机A 反馈电流 上限报警</v>
      </c>
      <c r="S3195">
        <v>0</v>
      </c>
      <c r="T3195">
        <v>0</v>
      </c>
    </row>
    <row r="3196" spans="1:20">
      <c r="A3196" t="s">
        <v>3352</v>
      </c>
      <c r="B3196" s="11" t="str">
        <f t="shared" si="299"/>
        <v>CHPF</v>
      </c>
      <c r="C3196" s="11" t="str">
        <f>VLOOKUP('intouch变量（离散）'!$A3196,基本表格!$G:$Q,2,FALSE)</f>
        <v>2124+P3-M1 4#双螺旋运输机A 反馈电流 下限报警</v>
      </c>
      <c r="D3196" t="s">
        <v>154</v>
      </c>
      <c r="E3196" t="str">
        <f t="shared" si="295"/>
        <v>No</v>
      </c>
      <c r="F3196" t="str">
        <f t="shared" si="296"/>
        <v>0</v>
      </c>
      <c r="G3196" t="s">
        <v>154</v>
      </c>
      <c r="H3196" t="s">
        <v>155</v>
      </c>
      <c r="I3196" t="str">
        <f t="shared" si="297"/>
        <v/>
      </c>
      <c r="J3196" t="str">
        <f t="shared" si="298"/>
        <v/>
      </c>
      <c r="K3196" t="str">
        <f>VLOOKUP('intouch变量（离散）'!$A3196,基本表格!$G:$Q,9,FALSE)</f>
        <v>None</v>
      </c>
      <c r="L3196">
        <v>1</v>
      </c>
      <c r="M3196" t="s">
        <v>156</v>
      </c>
      <c r="N3196" t="s">
        <v>157</v>
      </c>
      <c r="O3196" t="s">
        <v>158</v>
      </c>
      <c r="P3196" t="str">
        <f>VLOOKUP('intouch变量（离散）'!$A3196,基本表格!$G:$Q,3,FALSE)</f>
        <v>DB100,X2050.6</v>
      </c>
      <c r="Q3196" t="str">
        <f>VLOOKUP('intouch变量（离散）'!$A3196,基本表格!$G:$Q,10,FALSE)</f>
        <v>Yes</v>
      </c>
      <c r="R3196" t="str">
        <f t="shared" si="300"/>
        <v>DB100,X2050.6 2124+P3-M1 4#双螺旋运输机A 反馈电流 下限报警</v>
      </c>
      <c r="S3196">
        <v>0</v>
      </c>
      <c r="T3196">
        <v>0</v>
      </c>
    </row>
    <row r="3197" spans="1:20">
      <c r="A3197" t="s">
        <v>3353</v>
      </c>
      <c r="B3197" s="11" t="str">
        <f t="shared" si="299"/>
        <v>CHPF</v>
      </c>
      <c r="C3197" s="11" t="str">
        <f>VLOOKUP('intouch变量（离散）'!$A3197,基本表格!$G:$Q,2,FALSE)</f>
        <v>2124+P3-M1 4#双螺旋运输机A 反馈电流 上上限报警</v>
      </c>
      <c r="D3197" t="s">
        <v>154</v>
      </c>
      <c r="E3197" t="str">
        <f t="shared" si="295"/>
        <v>No</v>
      </c>
      <c r="F3197" t="str">
        <f t="shared" si="296"/>
        <v>0</v>
      </c>
      <c r="G3197" t="s">
        <v>154</v>
      </c>
      <c r="H3197" t="s">
        <v>155</v>
      </c>
      <c r="I3197" t="str">
        <f t="shared" si="297"/>
        <v/>
      </c>
      <c r="J3197" t="str">
        <f t="shared" si="298"/>
        <v/>
      </c>
      <c r="K3197" t="str">
        <f>VLOOKUP('intouch变量（离散）'!$A3197,基本表格!$G:$Q,9,FALSE)</f>
        <v>On</v>
      </c>
      <c r="L3197">
        <v>1</v>
      </c>
      <c r="M3197" t="s">
        <v>156</v>
      </c>
      <c r="N3197" t="s">
        <v>157</v>
      </c>
      <c r="O3197" t="s">
        <v>158</v>
      </c>
      <c r="P3197" t="str">
        <f>VLOOKUP('intouch变量（离散）'!$A3197,基本表格!$G:$Q,3,FALSE)</f>
        <v>DB100,X2050.7</v>
      </c>
      <c r="Q3197" t="str">
        <f>VLOOKUP('intouch变量（离散）'!$A3197,基本表格!$G:$Q,10,FALSE)</f>
        <v>Yes</v>
      </c>
      <c r="R3197" t="str">
        <f t="shared" si="300"/>
        <v>DB100,X2050.7 2124+P3-M1 4#双螺旋运输机A 反馈电流 上上限报警</v>
      </c>
      <c r="S3197">
        <v>0</v>
      </c>
      <c r="T3197">
        <v>0</v>
      </c>
    </row>
    <row r="3198" spans="1:20">
      <c r="A3198" t="s">
        <v>3354</v>
      </c>
      <c r="B3198" s="11" t="str">
        <f t="shared" si="299"/>
        <v>CHPF</v>
      </c>
      <c r="C3198" s="11" t="str">
        <f>VLOOKUP('intouch变量（离散）'!$A3198,基本表格!$G:$Q,2,FALSE)</f>
        <v>2124+P3-M1 4#双螺旋运输机A 反馈电流 下下限报警</v>
      </c>
      <c r="D3198" t="s">
        <v>154</v>
      </c>
      <c r="E3198" t="str">
        <f t="shared" si="295"/>
        <v>No</v>
      </c>
      <c r="F3198" t="str">
        <f t="shared" si="296"/>
        <v>0</v>
      </c>
      <c r="G3198" t="s">
        <v>154</v>
      </c>
      <c r="H3198" t="s">
        <v>155</v>
      </c>
      <c r="I3198" t="str">
        <f t="shared" si="297"/>
        <v/>
      </c>
      <c r="J3198" t="str">
        <f t="shared" si="298"/>
        <v/>
      </c>
      <c r="K3198" t="str">
        <f>VLOOKUP('intouch变量（离散）'!$A3198,基本表格!$G:$Q,9,FALSE)</f>
        <v>On</v>
      </c>
      <c r="L3198">
        <v>1</v>
      </c>
      <c r="M3198" t="s">
        <v>156</v>
      </c>
      <c r="N3198" t="s">
        <v>157</v>
      </c>
      <c r="O3198" t="s">
        <v>158</v>
      </c>
      <c r="P3198" t="str">
        <f>VLOOKUP('intouch变量（离散）'!$A3198,基本表格!$G:$Q,3,FALSE)</f>
        <v>DB100,X2051.0</v>
      </c>
      <c r="Q3198" t="str">
        <f>VLOOKUP('intouch变量（离散）'!$A3198,基本表格!$G:$Q,10,FALSE)</f>
        <v>Yes</v>
      </c>
      <c r="R3198" t="str">
        <f t="shared" si="300"/>
        <v>DB100,X2051.0 2124+P3-M1 4#双螺旋运输机A 反馈电流 下下限报警</v>
      </c>
      <c r="S3198">
        <v>0</v>
      </c>
      <c r="T3198">
        <v>0</v>
      </c>
    </row>
    <row r="3199" spans="1:20">
      <c r="A3199" t="s">
        <v>3355</v>
      </c>
      <c r="B3199" s="11" t="str">
        <f t="shared" si="299"/>
        <v>CHPF</v>
      </c>
      <c r="C3199" s="11" t="str">
        <f>VLOOKUP('intouch变量（离散）'!$A3199,基本表格!$G:$Q,2,FALSE)</f>
        <v>2124+P3-M1 4#双螺旋运输机A 反馈电流 极限报警</v>
      </c>
      <c r="D3199" t="s">
        <v>154</v>
      </c>
      <c r="E3199" t="str">
        <f t="shared" si="295"/>
        <v>No</v>
      </c>
      <c r="F3199" t="str">
        <f t="shared" si="296"/>
        <v>0</v>
      </c>
      <c r="G3199" t="s">
        <v>154</v>
      </c>
      <c r="H3199" t="s">
        <v>155</v>
      </c>
      <c r="I3199" t="str">
        <f t="shared" si="297"/>
        <v/>
      </c>
      <c r="J3199" t="str">
        <f t="shared" si="298"/>
        <v/>
      </c>
      <c r="K3199" t="str">
        <f>VLOOKUP('intouch变量（离散）'!$A3199,基本表格!$G:$Q,9,FALSE)</f>
        <v>On</v>
      </c>
      <c r="L3199">
        <v>1</v>
      </c>
      <c r="M3199" t="s">
        <v>156</v>
      </c>
      <c r="N3199" t="s">
        <v>157</v>
      </c>
      <c r="O3199" t="s">
        <v>158</v>
      </c>
      <c r="P3199" t="str">
        <f>VLOOKUP('intouch变量（离散）'!$A3199,基本表格!$G:$Q,3,FALSE)</f>
        <v>DB100,X2051.1</v>
      </c>
      <c r="Q3199" t="str">
        <f>VLOOKUP('intouch变量（离散）'!$A3199,基本表格!$G:$Q,10,FALSE)</f>
        <v>Yes</v>
      </c>
      <c r="R3199" t="str">
        <f t="shared" si="300"/>
        <v>DB100,X2051.1 2124+P3-M1 4#双螺旋运输机A 反馈电流 极限报警</v>
      </c>
      <c r="S3199">
        <v>0</v>
      </c>
      <c r="T3199">
        <v>0</v>
      </c>
    </row>
    <row r="3200" spans="1:20">
      <c r="A3200" t="s">
        <v>3356</v>
      </c>
      <c r="B3200" s="11" t="str">
        <f t="shared" si="299"/>
        <v>CHPF</v>
      </c>
      <c r="C3200" s="11" t="str">
        <f>VLOOKUP('intouch变量（离散）'!$A3200,基本表格!$G:$Q,2,FALSE)</f>
        <v>2124+P3-M1 4#双螺旋运输机A 反馈电流 传感器断线报警</v>
      </c>
      <c r="D3200" t="s">
        <v>154</v>
      </c>
      <c r="E3200" t="str">
        <f t="shared" si="295"/>
        <v>No</v>
      </c>
      <c r="F3200" t="str">
        <f t="shared" si="296"/>
        <v>0</v>
      </c>
      <c r="G3200" t="s">
        <v>154</v>
      </c>
      <c r="H3200" t="s">
        <v>155</v>
      </c>
      <c r="I3200" t="str">
        <f t="shared" si="297"/>
        <v/>
      </c>
      <c r="J3200" t="str">
        <f t="shared" si="298"/>
        <v/>
      </c>
      <c r="K3200" t="str">
        <f>VLOOKUP('intouch变量（离散）'!$A3200,基本表格!$G:$Q,9,FALSE)</f>
        <v>On</v>
      </c>
      <c r="L3200">
        <v>1</v>
      </c>
      <c r="M3200" t="s">
        <v>156</v>
      </c>
      <c r="N3200" t="s">
        <v>157</v>
      </c>
      <c r="O3200" t="s">
        <v>158</v>
      </c>
      <c r="P3200" t="str">
        <f>VLOOKUP('intouch变量（离散）'!$A3200,基本表格!$G:$Q,3,FALSE)</f>
        <v>DB100,X2051.2</v>
      </c>
      <c r="Q3200" t="str">
        <f>VLOOKUP('intouch变量（离散）'!$A3200,基本表格!$G:$Q,10,FALSE)</f>
        <v>Yes</v>
      </c>
      <c r="R3200" t="str">
        <f t="shared" si="300"/>
        <v>DB100,X2051.2 2124+P3-M1 4#双螺旋运输机A 反馈电流 传感器断线报警</v>
      </c>
      <c r="S3200">
        <v>0</v>
      </c>
      <c r="T3200">
        <v>0</v>
      </c>
    </row>
    <row r="3201" spans="1:20">
      <c r="A3201" t="s">
        <v>3357</v>
      </c>
      <c r="B3201" s="11" t="str">
        <f t="shared" si="299"/>
        <v>CHPF</v>
      </c>
      <c r="C3201" s="11" t="str">
        <f>VLOOKUP('intouch变量（离散）'!$A3201,基本表格!$G:$Q,2,FALSE)</f>
        <v>2124+P3-M2 4#双螺旋运输机B 电机控制 使能</v>
      </c>
      <c r="D3201" t="s">
        <v>154</v>
      </c>
      <c r="E3201" t="str">
        <f t="shared" si="295"/>
        <v>No</v>
      </c>
      <c r="F3201" t="str">
        <f t="shared" si="296"/>
        <v>0</v>
      </c>
      <c r="G3201" t="s">
        <v>154</v>
      </c>
      <c r="H3201" t="s">
        <v>155</v>
      </c>
      <c r="I3201" t="str">
        <f t="shared" si="297"/>
        <v/>
      </c>
      <c r="J3201" t="str">
        <f t="shared" si="298"/>
        <v/>
      </c>
      <c r="K3201" t="str">
        <f>VLOOKUP('intouch变量（离散）'!$A3201,基本表格!$G:$Q,9,FALSE)</f>
        <v>None</v>
      </c>
      <c r="L3201">
        <v>1</v>
      </c>
      <c r="M3201" t="s">
        <v>156</v>
      </c>
      <c r="N3201" t="s">
        <v>157</v>
      </c>
      <c r="O3201" t="s">
        <v>158</v>
      </c>
      <c r="P3201" t="str">
        <f>VLOOKUP('intouch变量（离散）'!$A3201,基本表格!$G:$Q,3,FALSE)</f>
        <v>DB100,X2100.0</v>
      </c>
      <c r="Q3201" t="str">
        <f>VLOOKUP('intouch变量（离散）'!$A3201,基本表格!$G:$Q,10,FALSE)</f>
        <v>No</v>
      </c>
      <c r="R3201" t="str">
        <f t="shared" si="300"/>
        <v>DB100,X2100.0 2124+P3-M2 4#双螺旋运输机B 电机控制 使能</v>
      </c>
      <c r="S3201">
        <v>0</v>
      </c>
      <c r="T3201">
        <v>0</v>
      </c>
    </row>
    <row r="3202" spans="1:20">
      <c r="A3202" t="s">
        <v>3358</v>
      </c>
      <c r="B3202" s="11" t="str">
        <f t="shared" si="299"/>
        <v>CHPF</v>
      </c>
      <c r="C3202" s="11" t="str">
        <f>VLOOKUP('intouch变量（离散）'!$A3202,基本表格!$G:$Q,2,FALSE)</f>
        <v>2124+P3-M2 4#双螺旋运输机B 电机控制 手自动状态</v>
      </c>
      <c r="D3202" t="s">
        <v>154</v>
      </c>
      <c r="E3202" t="str">
        <f t="shared" si="295"/>
        <v>No</v>
      </c>
      <c r="F3202" t="str">
        <f t="shared" si="296"/>
        <v>0</v>
      </c>
      <c r="G3202" t="s">
        <v>154</v>
      </c>
      <c r="H3202" t="s">
        <v>155</v>
      </c>
      <c r="I3202" t="str">
        <f t="shared" si="297"/>
        <v/>
      </c>
      <c r="J3202" t="str">
        <f t="shared" si="298"/>
        <v/>
      </c>
      <c r="K3202" t="str">
        <f>VLOOKUP('intouch变量（离散）'!$A3202,基本表格!$G:$Q,9,FALSE)</f>
        <v>None</v>
      </c>
      <c r="L3202">
        <v>1</v>
      </c>
      <c r="M3202" t="s">
        <v>156</v>
      </c>
      <c r="N3202" t="s">
        <v>157</v>
      </c>
      <c r="O3202" t="s">
        <v>158</v>
      </c>
      <c r="P3202" t="str">
        <f>VLOOKUP('intouch变量（离散）'!$A3202,基本表格!$G:$Q,3,FALSE)</f>
        <v>DB100,X2100.3</v>
      </c>
      <c r="Q3202" t="str">
        <f>VLOOKUP('intouch变量（离散）'!$A3202,基本表格!$G:$Q,10,FALSE)</f>
        <v>Yes</v>
      </c>
      <c r="R3202" t="str">
        <f t="shared" si="300"/>
        <v>DB100,X2100.3 2124+P3-M2 4#双螺旋运输机B 电机控制 手自动状态</v>
      </c>
      <c r="S3202">
        <v>0</v>
      </c>
      <c r="T3202">
        <v>0</v>
      </c>
    </row>
    <row r="3203" spans="1:20">
      <c r="A3203" t="s">
        <v>3359</v>
      </c>
      <c r="B3203" s="11" t="str">
        <f t="shared" si="299"/>
        <v>CHPF</v>
      </c>
      <c r="C3203" s="11" t="str">
        <f>VLOOKUP('intouch变量（离散）'!$A3203,基本表格!$G:$Q,2,FALSE)</f>
        <v>2124+P3-M2 4#双螺旋运输机B 电机控制 本地/远程(检修/待机）</v>
      </c>
      <c r="D3203" t="s">
        <v>154</v>
      </c>
      <c r="E3203" t="str">
        <f t="shared" ref="E3203:E3266" si="301">IF(RIGHT($A3203,2)="EN","Yes","No")</f>
        <v>No</v>
      </c>
      <c r="F3203" t="str">
        <f t="shared" ref="F3203:F3266" si="302">IF(RIGHT($A3203,2)="EN","900","0")</f>
        <v>0</v>
      </c>
      <c r="G3203" t="s">
        <v>154</v>
      </c>
      <c r="H3203" t="s">
        <v>155</v>
      </c>
      <c r="I3203" t="str">
        <f t="shared" ref="I3203:I3266" si="303">IF(RIGHT($A3203,2)="EN","禁用","")</f>
        <v/>
      </c>
      <c r="J3203" t="str">
        <f t="shared" ref="J3203:J3266" si="304">IF(RIGHT($A3203,2)="EN","启用","")</f>
        <v/>
      </c>
      <c r="K3203" t="str">
        <f>VLOOKUP('intouch变量（离散）'!$A3203,基本表格!$G:$Q,9,FALSE)</f>
        <v>None</v>
      </c>
      <c r="L3203">
        <v>1</v>
      </c>
      <c r="M3203" t="s">
        <v>156</v>
      </c>
      <c r="N3203" t="s">
        <v>157</v>
      </c>
      <c r="O3203" t="s">
        <v>158</v>
      </c>
      <c r="P3203" t="str">
        <f>VLOOKUP('intouch变量（离散）'!$A3203,基本表格!$G:$Q,3,FALSE)</f>
        <v>DB100,X2100.4</v>
      </c>
      <c r="Q3203" t="str">
        <f>VLOOKUP('intouch变量（离散）'!$A3203,基本表格!$G:$Q,10,FALSE)</f>
        <v>Yes</v>
      </c>
      <c r="R3203" t="str">
        <f t="shared" si="300"/>
        <v>DB100,X2100.4 2124+P3-M2 4#双螺旋运输机B 电机控制 本地/远程(检修/待机）</v>
      </c>
      <c r="S3203">
        <v>0</v>
      </c>
      <c r="T3203">
        <v>0</v>
      </c>
    </row>
    <row r="3204" spans="1:20">
      <c r="A3204" t="s">
        <v>3360</v>
      </c>
      <c r="B3204" s="11" t="str">
        <f t="shared" si="299"/>
        <v>CHPF</v>
      </c>
      <c r="C3204" s="11" t="str">
        <f>VLOOKUP('intouch变量（离散）'!$A3204,基本表格!$G:$Q,2,FALSE)</f>
        <v>2124+P3-M2 4#双螺旋运输机B 电机控制 开启_上位机(正转)</v>
      </c>
      <c r="D3204" t="s">
        <v>154</v>
      </c>
      <c r="E3204" t="str">
        <f t="shared" si="301"/>
        <v>No</v>
      </c>
      <c r="F3204" t="str">
        <f t="shared" si="302"/>
        <v>0</v>
      </c>
      <c r="G3204" t="s">
        <v>154</v>
      </c>
      <c r="H3204" t="s">
        <v>155</v>
      </c>
      <c r="I3204" t="str">
        <f t="shared" si="303"/>
        <v/>
      </c>
      <c r="J3204" t="str">
        <f t="shared" si="304"/>
        <v/>
      </c>
      <c r="K3204" t="str">
        <f>VLOOKUP('intouch变量（离散）'!$A3204,基本表格!$G:$Q,9,FALSE)</f>
        <v>None</v>
      </c>
      <c r="L3204">
        <v>1</v>
      </c>
      <c r="M3204" t="s">
        <v>156</v>
      </c>
      <c r="N3204" t="s">
        <v>157</v>
      </c>
      <c r="O3204" t="s">
        <v>158</v>
      </c>
      <c r="P3204" t="str">
        <f>VLOOKUP('intouch变量（离散）'!$A3204,基本表格!$G:$Q,3,FALSE)</f>
        <v>DB100,X2100.6</v>
      </c>
      <c r="Q3204" t="str">
        <f>VLOOKUP('intouch变量（离散）'!$A3204,基本表格!$G:$Q,10,FALSE)</f>
        <v>No</v>
      </c>
      <c r="R3204" t="str">
        <f t="shared" si="300"/>
        <v>DB100,X2100.6 2124+P3-M2 4#双螺旋运输机B 电机控制 开启_上位机(正转)</v>
      </c>
      <c r="S3204">
        <v>0</v>
      </c>
      <c r="T3204">
        <v>0</v>
      </c>
    </row>
    <row r="3205" spans="1:20">
      <c r="A3205" t="s">
        <v>3361</v>
      </c>
      <c r="B3205" s="11" t="str">
        <f t="shared" ref="B3205:B3268" si="305">LEFT(A3205,4)</f>
        <v>CHPF</v>
      </c>
      <c r="C3205" s="11" t="str">
        <f>VLOOKUP('intouch变量（离散）'!$A3205,基本表格!$G:$Q,2,FALSE)</f>
        <v>2124+P3-M2 4#双螺旋运输机B 电机控制 停止_上位机(反转)</v>
      </c>
      <c r="D3205" t="s">
        <v>154</v>
      </c>
      <c r="E3205" t="str">
        <f t="shared" si="301"/>
        <v>No</v>
      </c>
      <c r="F3205" t="str">
        <f t="shared" si="302"/>
        <v>0</v>
      </c>
      <c r="G3205" t="s">
        <v>154</v>
      </c>
      <c r="H3205" t="s">
        <v>155</v>
      </c>
      <c r="I3205" t="str">
        <f t="shared" si="303"/>
        <v/>
      </c>
      <c r="J3205" t="str">
        <f t="shared" si="304"/>
        <v/>
      </c>
      <c r="K3205" t="str">
        <f>VLOOKUP('intouch变量（离散）'!$A3205,基本表格!$G:$Q,9,FALSE)</f>
        <v>None</v>
      </c>
      <c r="L3205">
        <v>1</v>
      </c>
      <c r="M3205" t="s">
        <v>156</v>
      </c>
      <c r="N3205" t="s">
        <v>157</v>
      </c>
      <c r="O3205" t="s">
        <v>158</v>
      </c>
      <c r="P3205" t="str">
        <f>VLOOKUP('intouch变量（离散）'!$A3205,基本表格!$G:$Q,3,FALSE)</f>
        <v>DB100,X2101.0</v>
      </c>
      <c r="Q3205" t="str">
        <f>VLOOKUP('intouch变量（离散）'!$A3205,基本表格!$G:$Q,10,FALSE)</f>
        <v>No</v>
      </c>
      <c r="R3205" t="str">
        <f t="shared" ref="R3205:R3268" si="306">P3205&amp;" "&amp;C3205</f>
        <v>DB100,X2101.0 2124+P3-M2 4#双螺旋运输机B 电机控制 停止_上位机(反转)</v>
      </c>
      <c r="S3205">
        <v>0</v>
      </c>
      <c r="T3205">
        <v>0</v>
      </c>
    </row>
    <row r="3206" spans="1:20">
      <c r="A3206" t="s">
        <v>3362</v>
      </c>
      <c r="B3206" s="11" t="str">
        <f t="shared" si="305"/>
        <v>CHPF</v>
      </c>
      <c r="C3206" s="11" t="str">
        <f>VLOOKUP('intouch变量（离散）'!$A3206,基本表格!$G:$Q,2,FALSE)</f>
        <v>2124+P3-M2 4#双螺旋运输机B 电机控制 通风扇</v>
      </c>
      <c r="D3206" t="s">
        <v>154</v>
      </c>
      <c r="E3206" t="str">
        <f t="shared" si="301"/>
        <v>No</v>
      </c>
      <c r="F3206" t="str">
        <f t="shared" si="302"/>
        <v>0</v>
      </c>
      <c r="G3206" t="s">
        <v>154</v>
      </c>
      <c r="H3206" t="s">
        <v>155</v>
      </c>
      <c r="I3206" t="str">
        <f t="shared" si="303"/>
        <v/>
      </c>
      <c r="J3206" t="str">
        <f t="shared" si="304"/>
        <v/>
      </c>
      <c r="K3206" t="str">
        <f>VLOOKUP('intouch变量（离散）'!$A3206,基本表格!$G:$Q,9,FALSE)</f>
        <v>None</v>
      </c>
      <c r="L3206">
        <v>1</v>
      </c>
      <c r="M3206" t="s">
        <v>156</v>
      </c>
      <c r="N3206" t="s">
        <v>157</v>
      </c>
      <c r="O3206" t="s">
        <v>158</v>
      </c>
      <c r="P3206" t="str">
        <f>VLOOKUP('intouch变量（离散）'!$A3206,基本表格!$G:$Q,3,FALSE)</f>
        <v>DB100,X2101.1</v>
      </c>
      <c r="Q3206" t="str">
        <f>VLOOKUP('intouch变量（离散）'!$A3206,基本表格!$G:$Q,10,FALSE)</f>
        <v>Yes</v>
      </c>
      <c r="R3206" t="str">
        <f t="shared" si="306"/>
        <v>DB100,X2101.1 2124+P3-M2 4#双螺旋运输机B 电机控制 通风扇</v>
      </c>
      <c r="S3206">
        <v>0</v>
      </c>
      <c r="T3206">
        <v>0</v>
      </c>
    </row>
    <row r="3207" spans="1:20">
      <c r="A3207" t="s">
        <v>3363</v>
      </c>
      <c r="B3207" s="11" t="str">
        <f t="shared" si="305"/>
        <v>CHPF</v>
      </c>
      <c r="C3207" s="11" t="str">
        <f>VLOOKUP('intouch变量（离散）'!$A3207,基本表格!$G:$Q,2,FALSE)</f>
        <v>2124+P3-M2 4#双螺旋运输机B 电机控制 电机(正转）</v>
      </c>
      <c r="D3207" t="s">
        <v>154</v>
      </c>
      <c r="E3207" t="str">
        <f t="shared" si="301"/>
        <v>No</v>
      </c>
      <c r="F3207" t="str">
        <f t="shared" si="302"/>
        <v>0</v>
      </c>
      <c r="G3207" t="s">
        <v>154</v>
      </c>
      <c r="H3207" t="s">
        <v>155</v>
      </c>
      <c r="I3207" t="str">
        <f t="shared" si="303"/>
        <v/>
      </c>
      <c r="J3207" t="str">
        <f t="shared" si="304"/>
        <v/>
      </c>
      <c r="K3207" t="str">
        <f>VLOOKUP('intouch变量（离散）'!$A3207,基本表格!$G:$Q,9,FALSE)</f>
        <v>None</v>
      </c>
      <c r="L3207">
        <v>1</v>
      </c>
      <c r="M3207" t="s">
        <v>156</v>
      </c>
      <c r="N3207" t="s">
        <v>157</v>
      </c>
      <c r="O3207" t="s">
        <v>158</v>
      </c>
      <c r="P3207" t="str">
        <f>VLOOKUP('intouch变量（离散）'!$A3207,基本表格!$G:$Q,3,FALSE)</f>
        <v>DB100,X2101.2</v>
      </c>
      <c r="Q3207" t="str">
        <f>VLOOKUP('intouch变量（离散）'!$A3207,基本表格!$G:$Q,10,FALSE)</f>
        <v>Yes</v>
      </c>
      <c r="R3207" t="str">
        <f t="shared" si="306"/>
        <v>DB100,X2101.2 2124+P3-M2 4#双螺旋运输机B 电机控制 电机(正转）</v>
      </c>
      <c r="S3207">
        <v>0</v>
      </c>
      <c r="T3207">
        <v>0</v>
      </c>
    </row>
    <row r="3208" spans="1:20">
      <c r="A3208" t="s">
        <v>3364</v>
      </c>
      <c r="B3208" s="11" t="str">
        <f t="shared" si="305"/>
        <v>CHPF</v>
      </c>
      <c r="C3208" s="11" t="str">
        <f>VLOOKUP('intouch变量（离散）'!$A3208,基本表格!$G:$Q,2,FALSE)</f>
        <v>2124+P3-M2 4#双螺旋运输机B 电机控制 电机过载</v>
      </c>
      <c r="D3208" t="s">
        <v>154</v>
      </c>
      <c r="E3208" t="str">
        <f t="shared" si="301"/>
        <v>No</v>
      </c>
      <c r="F3208" t="str">
        <f t="shared" si="302"/>
        <v>0</v>
      </c>
      <c r="G3208" t="s">
        <v>154</v>
      </c>
      <c r="H3208" t="s">
        <v>155</v>
      </c>
      <c r="I3208" t="str">
        <f t="shared" si="303"/>
        <v/>
      </c>
      <c r="J3208" t="str">
        <f t="shared" si="304"/>
        <v/>
      </c>
      <c r="K3208" t="str">
        <f>VLOOKUP('intouch变量（离散）'!$A3208,基本表格!$G:$Q,9,FALSE)</f>
        <v>On</v>
      </c>
      <c r="L3208">
        <v>1</v>
      </c>
      <c r="M3208" t="s">
        <v>156</v>
      </c>
      <c r="N3208" t="s">
        <v>157</v>
      </c>
      <c r="O3208" t="s">
        <v>158</v>
      </c>
      <c r="P3208" t="str">
        <f>VLOOKUP('intouch变量（离散）'!$A3208,基本表格!$G:$Q,3,FALSE)</f>
        <v>DB100,X2101.3</v>
      </c>
      <c r="Q3208" t="str">
        <f>VLOOKUP('intouch变量（离散）'!$A3208,基本表格!$G:$Q,10,FALSE)</f>
        <v>Yes</v>
      </c>
      <c r="R3208" t="str">
        <f t="shared" si="306"/>
        <v>DB100,X2101.3 2124+P3-M2 4#双螺旋运输机B 电机控制 电机过载</v>
      </c>
      <c r="S3208">
        <v>0</v>
      </c>
      <c r="T3208">
        <v>0</v>
      </c>
    </row>
    <row r="3209" spans="1:20">
      <c r="A3209" t="s">
        <v>3365</v>
      </c>
      <c r="B3209" s="11" t="str">
        <f t="shared" si="305"/>
        <v>CHPF</v>
      </c>
      <c r="C3209" s="11" t="str">
        <f>VLOOKUP('intouch变量（离散）'!$A3209,基本表格!$G:$Q,2,FALSE)</f>
        <v>2124+P3-M2 4#双螺旋运输机B 电机控制 风扇过载</v>
      </c>
      <c r="D3209" t="s">
        <v>154</v>
      </c>
      <c r="E3209" t="str">
        <f t="shared" si="301"/>
        <v>No</v>
      </c>
      <c r="F3209" t="str">
        <f t="shared" si="302"/>
        <v>0</v>
      </c>
      <c r="G3209" t="s">
        <v>154</v>
      </c>
      <c r="H3209" t="s">
        <v>155</v>
      </c>
      <c r="I3209" t="str">
        <f t="shared" si="303"/>
        <v/>
      </c>
      <c r="J3209" t="str">
        <f t="shared" si="304"/>
        <v/>
      </c>
      <c r="K3209" t="str">
        <f>VLOOKUP('intouch变量（离散）'!$A3209,基本表格!$G:$Q,9,FALSE)</f>
        <v>On</v>
      </c>
      <c r="L3209">
        <v>1</v>
      </c>
      <c r="M3209" t="s">
        <v>156</v>
      </c>
      <c r="N3209" t="s">
        <v>157</v>
      </c>
      <c r="O3209" t="s">
        <v>158</v>
      </c>
      <c r="P3209" t="str">
        <f>VLOOKUP('intouch变量（离散）'!$A3209,基本表格!$G:$Q,3,FALSE)</f>
        <v>DB100,X2101.4</v>
      </c>
      <c r="Q3209" t="str">
        <f>VLOOKUP('intouch变量（离散）'!$A3209,基本表格!$G:$Q,10,FALSE)</f>
        <v>Yes</v>
      </c>
      <c r="R3209" t="str">
        <f t="shared" si="306"/>
        <v>DB100,X2101.4 2124+P3-M2 4#双螺旋运输机B 电机控制 风扇过载</v>
      </c>
      <c r="S3209">
        <v>0</v>
      </c>
      <c r="T3209">
        <v>0</v>
      </c>
    </row>
    <row r="3210" spans="1:20">
      <c r="A3210" t="s">
        <v>3366</v>
      </c>
      <c r="B3210" s="11" t="str">
        <f t="shared" si="305"/>
        <v>CHPF</v>
      </c>
      <c r="C3210" s="11" t="str">
        <f>VLOOKUP('intouch变量（离散）'!$A3210,基本表格!$G:$Q,2,FALSE)</f>
        <v>2124+P3-M2 4#双螺旋运输机B 电机控制 电机运行指示</v>
      </c>
      <c r="D3210" t="s">
        <v>154</v>
      </c>
      <c r="E3210" t="str">
        <f t="shared" si="301"/>
        <v>No</v>
      </c>
      <c r="F3210" t="str">
        <f t="shared" si="302"/>
        <v>0</v>
      </c>
      <c r="G3210" t="s">
        <v>154</v>
      </c>
      <c r="H3210" t="s">
        <v>155</v>
      </c>
      <c r="I3210" t="str">
        <f t="shared" si="303"/>
        <v/>
      </c>
      <c r="J3210" t="str">
        <f t="shared" si="304"/>
        <v/>
      </c>
      <c r="K3210" t="str">
        <f>VLOOKUP('intouch变量（离散）'!$A3210,基本表格!$G:$Q,9,FALSE)</f>
        <v>None</v>
      </c>
      <c r="L3210">
        <v>1</v>
      </c>
      <c r="M3210" t="s">
        <v>156</v>
      </c>
      <c r="N3210" t="s">
        <v>157</v>
      </c>
      <c r="O3210" t="s">
        <v>158</v>
      </c>
      <c r="P3210" t="str">
        <f>VLOOKUP('intouch变量（离散）'!$A3210,基本表格!$G:$Q,3,FALSE)</f>
        <v>DB100,X2101.5</v>
      </c>
      <c r="Q3210" t="str">
        <f>VLOOKUP('intouch变量（离散）'!$A3210,基本表格!$G:$Q,10,FALSE)</f>
        <v>Yes</v>
      </c>
      <c r="R3210" t="str">
        <f t="shared" si="306"/>
        <v>DB100,X2101.5 2124+P3-M2 4#双螺旋运输机B 电机控制 电机运行指示</v>
      </c>
      <c r="S3210">
        <v>0</v>
      </c>
      <c r="T3210">
        <v>0</v>
      </c>
    </row>
    <row r="3211" spans="1:20">
      <c r="A3211" t="s">
        <v>3367</v>
      </c>
      <c r="B3211" s="11" t="str">
        <f t="shared" si="305"/>
        <v>CHPF</v>
      </c>
      <c r="C3211" s="11" t="str">
        <f>VLOOKUP('intouch变量（离散）'!$A3211,基本表格!$G:$Q,2,FALSE)</f>
        <v>2124+P3-M2 4#双螺旋运输机B 电机控制 断链报警</v>
      </c>
      <c r="D3211" t="s">
        <v>154</v>
      </c>
      <c r="E3211" t="str">
        <f t="shared" si="301"/>
        <v>No</v>
      </c>
      <c r="F3211" t="str">
        <f t="shared" si="302"/>
        <v>0</v>
      </c>
      <c r="G3211" t="s">
        <v>154</v>
      </c>
      <c r="H3211" t="s">
        <v>155</v>
      </c>
      <c r="I3211" t="str">
        <f t="shared" si="303"/>
        <v/>
      </c>
      <c r="J3211" t="str">
        <f t="shared" si="304"/>
        <v/>
      </c>
      <c r="K3211" t="str">
        <f>VLOOKUP('intouch变量（离散）'!$A3211,基本表格!$G:$Q,9,FALSE)</f>
        <v>On</v>
      </c>
      <c r="L3211">
        <v>1</v>
      </c>
      <c r="M3211" t="s">
        <v>156</v>
      </c>
      <c r="N3211" t="s">
        <v>157</v>
      </c>
      <c r="O3211" t="s">
        <v>158</v>
      </c>
      <c r="P3211" t="str">
        <f>VLOOKUP('intouch变量（离散）'!$A3211,基本表格!$G:$Q,3,FALSE)</f>
        <v>DB100,X2101.6</v>
      </c>
      <c r="Q3211" t="str">
        <f>VLOOKUP('intouch变量（离散）'!$A3211,基本表格!$G:$Q,10,FALSE)</f>
        <v>Yes</v>
      </c>
      <c r="R3211" t="str">
        <f t="shared" si="306"/>
        <v>DB100,X2101.6 2124+P3-M2 4#双螺旋运输机B 电机控制 断链报警</v>
      </c>
      <c r="S3211">
        <v>0</v>
      </c>
      <c r="T3211">
        <v>0</v>
      </c>
    </row>
    <row r="3212" spans="1:20">
      <c r="A3212" t="s">
        <v>3368</v>
      </c>
      <c r="B3212" s="11" t="str">
        <f t="shared" si="305"/>
        <v>CHPF</v>
      </c>
      <c r="C3212" s="11" t="str">
        <f>VLOOKUP('intouch变量（离散）'!$A3212,基本表格!$G:$Q,2,FALSE)</f>
        <v>2124+P3-M2 4#双螺旋运输机B 电机控制 断链检测</v>
      </c>
      <c r="D3212" t="s">
        <v>154</v>
      </c>
      <c r="E3212" t="str">
        <f t="shared" si="301"/>
        <v>No</v>
      </c>
      <c r="F3212" t="str">
        <f t="shared" si="302"/>
        <v>0</v>
      </c>
      <c r="G3212" t="s">
        <v>154</v>
      </c>
      <c r="H3212" t="s">
        <v>155</v>
      </c>
      <c r="I3212" t="str">
        <f t="shared" si="303"/>
        <v/>
      </c>
      <c r="J3212" t="str">
        <f t="shared" si="304"/>
        <v/>
      </c>
      <c r="K3212" t="str">
        <f>VLOOKUP('intouch变量（离散）'!$A3212,基本表格!$G:$Q,9,FALSE)</f>
        <v>None</v>
      </c>
      <c r="L3212">
        <v>1</v>
      </c>
      <c r="M3212" t="s">
        <v>156</v>
      </c>
      <c r="N3212" t="s">
        <v>157</v>
      </c>
      <c r="O3212" t="s">
        <v>158</v>
      </c>
      <c r="P3212" t="str">
        <f>VLOOKUP('intouch变量（离散）'!$A3212,基本表格!$G:$Q,3,FALSE)</f>
        <v>DB100,X2101.7</v>
      </c>
      <c r="Q3212" t="str">
        <f>VLOOKUP('intouch变量（离散）'!$A3212,基本表格!$G:$Q,10,FALSE)</f>
        <v>Yes</v>
      </c>
      <c r="R3212" t="str">
        <f t="shared" si="306"/>
        <v>DB100,X2101.7 2124+P3-M2 4#双螺旋运输机B 电机控制 断链检测</v>
      </c>
      <c r="S3212">
        <v>0</v>
      </c>
      <c r="T3212">
        <v>0</v>
      </c>
    </row>
    <row r="3213" spans="1:20">
      <c r="A3213" t="s">
        <v>3369</v>
      </c>
      <c r="B3213" s="11" t="str">
        <f t="shared" si="305"/>
        <v>CHPF</v>
      </c>
      <c r="C3213" s="11" t="str">
        <f>VLOOKUP('intouch变量（离散）'!$A3213,基本表格!$G:$Q,2,FALSE)</f>
        <v>2124+P3-M2 4#双螺旋运输机B 电机控制 复位</v>
      </c>
      <c r="D3213" t="s">
        <v>154</v>
      </c>
      <c r="E3213" t="str">
        <f t="shared" si="301"/>
        <v>No</v>
      </c>
      <c r="F3213" t="str">
        <f t="shared" si="302"/>
        <v>0</v>
      </c>
      <c r="G3213" t="s">
        <v>154</v>
      </c>
      <c r="H3213" t="s">
        <v>155</v>
      </c>
      <c r="I3213" t="str">
        <f t="shared" si="303"/>
        <v/>
      </c>
      <c r="J3213" t="str">
        <f t="shared" si="304"/>
        <v/>
      </c>
      <c r="K3213" t="str">
        <f>VLOOKUP('intouch变量（离散）'!$A3213,基本表格!$G:$Q,9,FALSE)</f>
        <v>None</v>
      </c>
      <c r="L3213">
        <v>1</v>
      </c>
      <c r="M3213" t="s">
        <v>156</v>
      </c>
      <c r="N3213" t="s">
        <v>157</v>
      </c>
      <c r="O3213" t="s">
        <v>158</v>
      </c>
      <c r="P3213" t="str">
        <f>VLOOKUP('intouch变量（离散）'!$A3213,基本表格!$G:$Q,3,FALSE)</f>
        <v>DB100,X2102.0</v>
      </c>
      <c r="Q3213" t="str">
        <f>VLOOKUP('intouch变量（离散）'!$A3213,基本表格!$G:$Q,10,FALSE)</f>
        <v>No</v>
      </c>
      <c r="R3213" t="str">
        <f t="shared" si="306"/>
        <v>DB100,X2102.0 2124+P3-M2 4#双螺旋运输机B 电机控制 复位</v>
      </c>
      <c r="S3213">
        <v>0</v>
      </c>
      <c r="T3213">
        <v>0</v>
      </c>
    </row>
    <row r="3214" spans="1:20">
      <c r="A3214" t="s">
        <v>3370</v>
      </c>
      <c r="B3214" s="11" t="str">
        <f t="shared" si="305"/>
        <v>CHPF</v>
      </c>
      <c r="C3214" s="11" t="str">
        <f>VLOOKUP('intouch变量（离散）'!$A3214,基本表格!$G:$Q,2,FALSE)</f>
        <v>2124+P3-M2 4#双螺旋运输机B 电机控制 断链保护使能</v>
      </c>
      <c r="D3214" t="s">
        <v>154</v>
      </c>
      <c r="E3214" t="str">
        <f t="shared" si="301"/>
        <v>Yes</v>
      </c>
      <c r="F3214" t="str">
        <f t="shared" si="302"/>
        <v>900</v>
      </c>
      <c r="G3214" t="s">
        <v>154</v>
      </c>
      <c r="H3214" t="s">
        <v>155</v>
      </c>
      <c r="I3214" t="str">
        <f t="shared" si="303"/>
        <v>禁用</v>
      </c>
      <c r="J3214" t="str">
        <f t="shared" si="304"/>
        <v>启用</v>
      </c>
      <c r="K3214" t="str">
        <f>VLOOKUP('intouch变量（离散）'!$A3214,基本表格!$G:$Q,9,FALSE)</f>
        <v>None</v>
      </c>
      <c r="L3214">
        <v>1</v>
      </c>
      <c r="M3214" t="s">
        <v>156</v>
      </c>
      <c r="N3214" t="s">
        <v>157</v>
      </c>
      <c r="O3214" t="s">
        <v>158</v>
      </c>
      <c r="P3214" t="str">
        <f>VLOOKUP('intouch变量（离散）'!$A3214,基本表格!$G:$Q,3,FALSE)</f>
        <v>DB100,X2102.1</v>
      </c>
      <c r="Q3214" t="str">
        <f>VLOOKUP('intouch变量（离散）'!$A3214,基本表格!$G:$Q,10,FALSE)</f>
        <v>No</v>
      </c>
      <c r="R3214" t="str">
        <f t="shared" si="306"/>
        <v>DB100,X2102.1 2124+P3-M2 4#双螺旋运输机B 电机控制 断链保护使能</v>
      </c>
      <c r="S3214">
        <v>0</v>
      </c>
      <c r="T3214">
        <v>0</v>
      </c>
    </row>
    <row r="3215" spans="1:20">
      <c r="A3215" t="s">
        <v>3371</v>
      </c>
      <c r="B3215" s="11" t="str">
        <f t="shared" si="305"/>
        <v>CHPF</v>
      </c>
      <c r="C3215" s="11" t="str">
        <f>VLOOKUP('intouch变量（离散）'!$A3215,基本表格!$G:$Q,2,FALSE)</f>
        <v>2124+P3-M2 4#双螺旋运输机B 电机控制 断链导致停机</v>
      </c>
      <c r="D3215" t="s">
        <v>154</v>
      </c>
      <c r="E3215" t="str">
        <f t="shared" si="301"/>
        <v>No</v>
      </c>
      <c r="F3215" t="str">
        <f t="shared" si="302"/>
        <v>0</v>
      </c>
      <c r="G3215" t="s">
        <v>154</v>
      </c>
      <c r="H3215" t="s">
        <v>155</v>
      </c>
      <c r="I3215" t="str">
        <f t="shared" si="303"/>
        <v/>
      </c>
      <c r="J3215" t="str">
        <f t="shared" si="304"/>
        <v/>
      </c>
      <c r="K3215" t="str">
        <f>VLOOKUP('intouch变量（离散）'!$A3215,基本表格!$G:$Q,9,FALSE)</f>
        <v>On</v>
      </c>
      <c r="L3215">
        <v>1</v>
      </c>
      <c r="M3215" t="s">
        <v>156</v>
      </c>
      <c r="N3215" t="s">
        <v>157</v>
      </c>
      <c r="O3215" t="s">
        <v>158</v>
      </c>
      <c r="P3215" t="str">
        <f>VLOOKUP('intouch变量（离散）'!$A3215,基本表格!$G:$Q,3,FALSE)</f>
        <v>DB100,X2102.2</v>
      </c>
      <c r="Q3215" t="str">
        <f>VLOOKUP('intouch变量（离散）'!$A3215,基本表格!$G:$Q,10,FALSE)</f>
        <v>Yes</v>
      </c>
      <c r="R3215" t="str">
        <f t="shared" si="306"/>
        <v>DB100,X2102.2 2124+P3-M2 4#双螺旋运输机B 电机控制 断链导致停机</v>
      </c>
      <c r="S3215">
        <v>0</v>
      </c>
      <c r="T3215">
        <v>0</v>
      </c>
    </row>
    <row r="3216" spans="1:20">
      <c r="A3216" t="s">
        <v>3372</v>
      </c>
      <c r="B3216" s="11" t="str">
        <f t="shared" si="305"/>
        <v>CHPF</v>
      </c>
      <c r="C3216" s="11" t="str">
        <f>VLOOKUP('intouch变量（离散）'!$A3216,基本表格!$G:$Q,2,FALSE)</f>
        <v>2124+P3-M2 4#双螺旋运输机B 电机控制 电机(反转）</v>
      </c>
      <c r="D3216" t="s">
        <v>154</v>
      </c>
      <c r="E3216" t="str">
        <f t="shared" si="301"/>
        <v>No</v>
      </c>
      <c r="F3216" t="str">
        <f t="shared" si="302"/>
        <v>0</v>
      </c>
      <c r="G3216" t="s">
        <v>154</v>
      </c>
      <c r="H3216" t="s">
        <v>155</v>
      </c>
      <c r="I3216" t="str">
        <f t="shared" si="303"/>
        <v/>
      </c>
      <c r="J3216" t="str">
        <f t="shared" si="304"/>
        <v/>
      </c>
      <c r="K3216" t="str">
        <f>VLOOKUP('intouch变量（离散）'!$A3216,基本表格!$G:$Q,9,FALSE)</f>
        <v>None</v>
      </c>
      <c r="L3216">
        <v>1</v>
      </c>
      <c r="M3216" t="s">
        <v>156</v>
      </c>
      <c r="N3216" t="s">
        <v>157</v>
      </c>
      <c r="O3216" t="s">
        <v>158</v>
      </c>
      <c r="P3216" t="str">
        <f>VLOOKUP('intouch变量（离散）'!$A3216,基本表格!$G:$Q,3,FALSE)</f>
        <v>DB100,X2102.3</v>
      </c>
      <c r="Q3216" t="str">
        <f>VLOOKUP('intouch变量（离散）'!$A3216,基本表格!$G:$Q,10,FALSE)</f>
        <v>Yes</v>
      </c>
      <c r="R3216" t="str">
        <f t="shared" si="306"/>
        <v>DB100,X2102.3 2124+P3-M2 4#双螺旋运输机B 电机控制 电机(反转）</v>
      </c>
      <c r="S3216">
        <v>0</v>
      </c>
      <c r="T3216">
        <v>0</v>
      </c>
    </row>
    <row r="3217" spans="1:20">
      <c r="A3217" t="s">
        <v>3373</v>
      </c>
      <c r="B3217" s="11" t="str">
        <f t="shared" si="305"/>
        <v>CHPF</v>
      </c>
      <c r="C3217" s="11" t="str">
        <f>VLOOKUP('intouch变量（离散）'!$A3217,基本表格!$G:$Q,2,FALSE)</f>
        <v>2124+P3-M2 4#双螺旋运输机B 电机控制 本地</v>
      </c>
      <c r="D3217" t="s">
        <v>154</v>
      </c>
      <c r="E3217" t="str">
        <f t="shared" si="301"/>
        <v>No</v>
      </c>
      <c r="F3217" t="str">
        <f t="shared" si="302"/>
        <v>0</v>
      </c>
      <c r="G3217" t="s">
        <v>154</v>
      </c>
      <c r="H3217" t="s">
        <v>155</v>
      </c>
      <c r="I3217" t="str">
        <f t="shared" si="303"/>
        <v/>
      </c>
      <c r="J3217" t="str">
        <f t="shared" si="304"/>
        <v/>
      </c>
      <c r="K3217" t="str">
        <f>VLOOKUP('intouch变量（离散）'!$A3217,基本表格!$G:$Q,9,FALSE)</f>
        <v>None</v>
      </c>
      <c r="L3217">
        <v>1</v>
      </c>
      <c r="M3217" t="s">
        <v>156</v>
      </c>
      <c r="N3217" t="s">
        <v>157</v>
      </c>
      <c r="O3217" t="s">
        <v>158</v>
      </c>
      <c r="P3217" t="str">
        <f>VLOOKUP('intouch变量（离散）'!$A3217,基本表格!$G:$Q,3,FALSE)</f>
        <v>DB100,X2102.4</v>
      </c>
      <c r="Q3217" t="str">
        <f>VLOOKUP('intouch变量（离散）'!$A3217,基本表格!$G:$Q,10,FALSE)</f>
        <v>Yes</v>
      </c>
      <c r="R3217" t="str">
        <f t="shared" si="306"/>
        <v>DB100,X2102.4 2124+P3-M2 4#双螺旋运输机B 电机控制 本地</v>
      </c>
      <c r="S3217">
        <v>0</v>
      </c>
      <c r="T3217">
        <v>0</v>
      </c>
    </row>
    <row r="3218" spans="1:20">
      <c r="A3218" t="s">
        <v>3374</v>
      </c>
      <c r="B3218" s="11" t="str">
        <f t="shared" si="305"/>
        <v>CHPF</v>
      </c>
      <c r="C3218" s="11" t="str">
        <f>VLOOKUP('intouch变量（离散）'!$A3218,基本表格!$G:$Q,2,FALSE)</f>
        <v>2124+P3-M2 4#双螺旋运输机B 电机控制 远程</v>
      </c>
      <c r="D3218" t="s">
        <v>154</v>
      </c>
      <c r="E3218" t="str">
        <f t="shared" si="301"/>
        <v>No</v>
      </c>
      <c r="F3218" t="str">
        <f t="shared" si="302"/>
        <v>0</v>
      </c>
      <c r="G3218" t="s">
        <v>154</v>
      </c>
      <c r="H3218" t="s">
        <v>155</v>
      </c>
      <c r="I3218" t="str">
        <f t="shared" si="303"/>
        <v/>
      </c>
      <c r="J3218" t="str">
        <f t="shared" si="304"/>
        <v/>
      </c>
      <c r="K3218" t="str">
        <f>VLOOKUP('intouch变量（离散）'!$A3218,基本表格!$G:$Q,9,FALSE)</f>
        <v>None</v>
      </c>
      <c r="L3218">
        <v>1</v>
      </c>
      <c r="M3218" t="s">
        <v>156</v>
      </c>
      <c r="N3218" t="s">
        <v>157</v>
      </c>
      <c r="O3218" t="s">
        <v>158</v>
      </c>
      <c r="P3218" t="str">
        <f>VLOOKUP('intouch变量（离散）'!$A3218,基本表格!$G:$Q,3,FALSE)</f>
        <v>DB100,X2102.5</v>
      </c>
      <c r="Q3218" t="str">
        <f>VLOOKUP('intouch变量（离散）'!$A3218,基本表格!$G:$Q,10,FALSE)</f>
        <v>Yes</v>
      </c>
      <c r="R3218" t="str">
        <f t="shared" si="306"/>
        <v>DB100,X2102.5 2124+P3-M2 4#双螺旋运输机B 电机控制 远程</v>
      </c>
      <c r="S3218">
        <v>0</v>
      </c>
      <c r="T3218">
        <v>0</v>
      </c>
    </row>
    <row r="3219" spans="1:20">
      <c r="A3219" t="s">
        <v>3375</v>
      </c>
      <c r="B3219" s="11" t="str">
        <f t="shared" si="305"/>
        <v>CHPF</v>
      </c>
      <c r="C3219" s="11" t="str">
        <f>VLOOKUP('intouch变量（离散）'!$A3219,基本表格!$G:$Q,2,FALSE)</f>
        <v>2124+P3-M2 4#双螺旋运输机B 电机控制 堵料报警</v>
      </c>
      <c r="D3219" t="s">
        <v>154</v>
      </c>
      <c r="E3219" t="str">
        <f t="shared" si="301"/>
        <v>No</v>
      </c>
      <c r="F3219" t="str">
        <f t="shared" si="302"/>
        <v>0</v>
      </c>
      <c r="G3219" t="s">
        <v>154</v>
      </c>
      <c r="H3219" t="s">
        <v>155</v>
      </c>
      <c r="I3219" t="str">
        <f t="shared" si="303"/>
        <v/>
      </c>
      <c r="J3219" t="str">
        <f t="shared" si="304"/>
        <v/>
      </c>
      <c r="K3219" t="str">
        <f>VLOOKUP('intouch变量（离散）'!$A3219,基本表格!$G:$Q,9,FALSE)</f>
        <v>On</v>
      </c>
      <c r="L3219">
        <v>1</v>
      </c>
      <c r="M3219" t="s">
        <v>156</v>
      </c>
      <c r="N3219" t="s">
        <v>157</v>
      </c>
      <c r="O3219" t="s">
        <v>158</v>
      </c>
      <c r="P3219" t="str">
        <f>VLOOKUP('intouch变量（离散）'!$A3219,基本表格!$G:$Q,3,FALSE)</f>
        <v>DB100,X2102.6</v>
      </c>
      <c r="Q3219" t="str">
        <f>VLOOKUP('intouch变量（离散）'!$A3219,基本表格!$G:$Q,10,FALSE)</f>
        <v>Yes</v>
      </c>
      <c r="R3219" t="str">
        <f t="shared" si="306"/>
        <v>DB100,X2102.6 2124+P3-M2 4#双螺旋运输机B 电机控制 堵料报警</v>
      </c>
      <c r="S3219">
        <v>0</v>
      </c>
      <c r="T3219">
        <v>0</v>
      </c>
    </row>
    <row r="3220" spans="1:20">
      <c r="A3220" t="s">
        <v>3376</v>
      </c>
      <c r="B3220" s="11" t="str">
        <f t="shared" si="305"/>
        <v>CHPF</v>
      </c>
      <c r="C3220" s="11" t="str">
        <f>VLOOKUP('intouch变量（离散）'!$A3220,基本表格!$G:$Q,2,FALSE)</f>
        <v>2124+P3-M2 4#双螺旋运输机B 电机控制 堵料检测</v>
      </c>
      <c r="D3220" t="s">
        <v>154</v>
      </c>
      <c r="E3220" t="str">
        <f t="shared" si="301"/>
        <v>No</v>
      </c>
      <c r="F3220" t="str">
        <f t="shared" si="302"/>
        <v>0</v>
      </c>
      <c r="G3220" t="s">
        <v>154</v>
      </c>
      <c r="H3220" t="s">
        <v>155</v>
      </c>
      <c r="I3220" t="str">
        <f t="shared" si="303"/>
        <v/>
      </c>
      <c r="J3220" t="str">
        <f t="shared" si="304"/>
        <v/>
      </c>
      <c r="K3220" t="str">
        <f>VLOOKUP('intouch变量（离散）'!$A3220,基本表格!$G:$Q,9,FALSE)</f>
        <v>None</v>
      </c>
      <c r="L3220">
        <v>1</v>
      </c>
      <c r="M3220" t="s">
        <v>156</v>
      </c>
      <c r="N3220" t="s">
        <v>157</v>
      </c>
      <c r="O3220" t="s">
        <v>158</v>
      </c>
      <c r="P3220" t="str">
        <f>VLOOKUP('intouch变量（离散）'!$A3220,基本表格!$G:$Q,3,FALSE)</f>
        <v>DB100,X2102.7</v>
      </c>
      <c r="Q3220" t="str">
        <f>VLOOKUP('intouch变量（离散）'!$A3220,基本表格!$G:$Q,10,FALSE)</f>
        <v>Yes</v>
      </c>
      <c r="R3220" t="str">
        <f t="shared" si="306"/>
        <v>DB100,X2102.7 2124+P3-M2 4#双螺旋运输机B 电机控制 堵料检测</v>
      </c>
      <c r="S3220">
        <v>0</v>
      </c>
      <c r="T3220">
        <v>0</v>
      </c>
    </row>
    <row r="3221" spans="1:20">
      <c r="A3221" t="s">
        <v>3377</v>
      </c>
      <c r="B3221" s="11" t="str">
        <f t="shared" si="305"/>
        <v>CHPF</v>
      </c>
      <c r="C3221" s="11" t="str">
        <f>VLOOKUP('intouch变量（离散）'!$A3221,基本表格!$G:$Q,2,FALSE)</f>
        <v>2124+P3-M2 4#双螺旋运输机B 电机控制 堵料保护使能</v>
      </c>
      <c r="D3221" t="s">
        <v>154</v>
      </c>
      <c r="E3221" t="str">
        <f t="shared" si="301"/>
        <v>Yes</v>
      </c>
      <c r="F3221" t="str">
        <f t="shared" si="302"/>
        <v>900</v>
      </c>
      <c r="G3221" t="s">
        <v>154</v>
      </c>
      <c r="H3221" t="s">
        <v>155</v>
      </c>
      <c r="I3221" t="str">
        <f t="shared" si="303"/>
        <v>禁用</v>
      </c>
      <c r="J3221" t="str">
        <f t="shared" si="304"/>
        <v>启用</v>
      </c>
      <c r="K3221" t="str">
        <f>VLOOKUP('intouch变量（离散）'!$A3221,基本表格!$G:$Q,9,FALSE)</f>
        <v>None</v>
      </c>
      <c r="L3221">
        <v>1</v>
      </c>
      <c r="M3221" t="s">
        <v>156</v>
      </c>
      <c r="N3221" t="s">
        <v>157</v>
      </c>
      <c r="O3221" t="s">
        <v>158</v>
      </c>
      <c r="P3221" t="str">
        <f>VLOOKUP('intouch变量（离散）'!$A3221,基本表格!$G:$Q,3,FALSE)</f>
        <v>DB100,X2103.0</v>
      </c>
      <c r="Q3221" t="str">
        <f>VLOOKUP('intouch变量（离散）'!$A3221,基本表格!$G:$Q,10,FALSE)</f>
        <v>No</v>
      </c>
      <c r="R3221" t="str">
        <f t="shared" si="306"/>
        <v>DB100,X2103.0 2124+P3-M2 4#双螺旋运输机B 电机控制 堵料保护使能</v>
      </c>
      <c r="S3221">
        <v>0</v>
      </c>
      <c r="T3221">
        <v>0</v>
      </c>
    </row>
    <row r="3222" spans="1:20">
      <c r="A3222" t="s">
        <v>3378</v>
      </c>
      <c r="B3222" s="11" t="str">
        <f t="shared" si="305"/>
        <v>CHPF</v>
      </c>
      <c r="C3222" s="11" t="str">
        <f>VLOOKUP('intouch变量（离散）'!$A3222,基本表格!$G:$Q,2,FALSE)</f>
        <v>2124+P3-M2 4#双螺旋运输机B 电机控制 堵料导致停机</v>
      </c>
      <c r="D3222" t="s">
        <v>154</v>
      </c>
      <c r="E3222" t="str">
        <f t="shared" si="301"/>
        <v>No</v>
      </c>
      <c r="F3222" t="str">
        <f t="shared" si="302"/>
        <v>0</v>
      </c>
      <c r="G3222" t="s">
        <v>154</v>
      </c>
      <c r="H3222" t="s">
        <v>155</v>
      </c>
      <c r="I3222" t="str">
        <f t="shared" si="303"/>
        <v/>
      </c>
      <c r="J3222" t="str">
        <f t="shared" si="304"/>
        <v/>
      </c>
      <c r="K3222" t="str">
        <f>VLOOKUP('intouch变量（离散）'!$A3222,基本表格!$G:$Q,9,FALSE)</f>
        <v>On</v>
      </c>
      <c r="L3222">
        <v>1</v>
      </c>
      <c r="M3222" t="s">
        <v>156</v>
      </c>
      <c r="N3222" t="s">
        <v>157</v>
      </c>
      <c r="O3222" t="s">
        <v>158</v>
      </c>
      <c r="P3222" t="str">
        <f>VLOOKUP('intouch变量（离散）'!$A3222,基本表格!$G:$Q,3,FALSE)</f>
        <v>DB100,X2103.1</v>
      </c>
      <c r="Q3222" t="str">
        <f>VLOOKUP('intouch变量（离散）'!$A3222,基本表格!$G:$Q,10,FALSE)</f>
        <v>Yes</v>
      </c>
      <c r="R3222" t="str">
        <f t="shared" si="306"/>
        <v>DB100,X2103.1 2124+P3-M2 4#双螺旋运输机B 电机控制 堵料导致停机</v>
      </c>
      <c r="S3222">
        <v>0</v>
      </c>
      <c r="T3222">
        <v>0</v>
      </c>
    </row>
    <row r="3223" spans="1:20">
      <c r="A3223" t="s">
        <v>3379</v>
      </c>
      <c r="B3223" s="11" t="str">
        <f t="shared" si="305"/>
        <v>CHPF</v>
      </c>
      <c r="C3223" s="11" t="str">
        <f>VLOOKUP('intouch变量（离散）'!$A3223,基本表格!$G:$Q,2,FALSE)</f>
        <v>2124+P3-M2 4#双螺旋运输机B 电机控制 拉线开关</v>
      </c>
      <c r="D3223" t="s">
        <v>154</v>
      </c>
      <c r="E3223" t="str">
        <f t="shared" si="301"/>
        <v>No</v>
      </c>
      <c r="F3223" t="str">
        <f t="shared" si="302"/>
        <v>0</v>
      </c>
      <c r="G3223" t="s">
        <v>154</v>
      </c>
      <c r="H3223" t="s">
        <v>155</v>
      </c>
      <c r="I3223" t="str">
        <f t="shared" si="303"/>
        <v/>
      </c>
      <c r="J3223" t="str">
        <f t="shared" si="304"/>
        <v/>
      </c>
      <c r="K3223" t="str">
        <f>VLOOKUP('intouch变量（离散）'!$A3223,基本表格!$G:$Q,9,FALSE)</f>
        <v>On</v>
      </c>
      <c r="L3223">
        <v>1</v>
      </c>
      <c r="M3223" t="s">
        <v>156</v>
      </c>
      <c r="N3223" t="s">
        <v>157</v>
      </c>
      <c r="O3223" t="s">
        <v>158</v>
      </c>
      <c r="P3223" t="str">
        <f>VLOOKUP('intouch变量（离散）'!$A3223,基本表格!$G:$Q,3,FALSE)</f>
        <v>DB100,X2108.0</v>
      </c>
      <c r="Q3223" t="str">
        <f>VLOOKUP('intouch变量（离散）'!$A3223,基本表格!$G:$Q,10,FALSE)</f>
        <v>Yes</v>
      </c>
      <c r="R3223" t="str">
        <f t="shared" si="306"/>
        <v>DB100,X2108.0 2124+P3-M2 4#双螺旋运输机B 电机控制 拉线开关</v>
      </c>
      <c r="S3223">
        <v>0</v>
      </c>
      <c r="T3223">
        <v>0</v>
      </c>
    </row>
    <row r="3224" spans="1:20">
      <c r="A3224" t="s">
        <v>3380</v>
      </c>
      <c r="B3224" s="11" t="str">
        <f t="shared" si="305"/>
        <v>CHPF</v>
      </c>
      <c r="C3224" s="11" t="str">
        <f>VLOOKUP('intouch变量（离散）'!$A3224,基本表格!$G:$Q,2,FALSE)</f>
        <v>2124+P3-M2 4#双螺旋运输机B 电机控制 左跑偏报警</v>
      </c>
      <c r="D3224" t="s">
        <v>154</v>
      </c>
      <c r="E3224" t="str">
        <f t="shared" si="301"/>
        <v>No</v>
      </c>
      <c r="F3224" t="str">
        <f t="shared" si="302"/>
        <v>0</v>
      </c>
      <c r="G3224" t="s">
        <v>154</v>
      </c>
      <c r="H3224" t="s">
        <v>155</v>
      </c>
      <c r="I3224" t="str">
        <f t="shared" si="303"/>
        <v/>
      </c>
      <c r="J3224" t="str">
        <f t="shared" si="304"/>
        <v/>
      </c>
      <c r="K3224" t="str">
        <f>VLOOKUP('intouch变量（离散）'!$A3224,基本表格!$G:$Q,9,FALSE)</f>
        <v>On</v>
      </c>
      <c r="L3224">
        <v>1</v>
      </c>
      <c r="M3224" t="s">
        <v>156</v>
      </c>
      <c r="N3224" t="s">
        <v>157</v>
      </c>
      <c r="O3224" t="s">
        <v>158</v>
      </c>
      <c r="P3224" t="str">
        <f>VLOOKUP('intouch变量（离散）'!$A3224,基本表格!$G:$Q,3,FALSE)</f>
        <v>DB100,X2108.1</v>
      </c>
      <c r="Q3224" t="str">
        <f>VLOOKUP('intouch变量（离散）'!$A3224,基本表格!$G:$Q,10,FALSE)</f>
        <v>Yes</v>
      </c>
      <c r="R3224" t="str">
        <f t="shared" si="306"/>
        <v>DB100,X2108.1 2124+P3-M2 4#双螺旋运输机B 电机控制 左跑偏报警</v>
      </c>
      <c r="S3224">
        <v>0</v>
      </c>
      <c r="T3224">
        <v>0</v>
      </c>
    </row>
    <row r="3225" spans="1:20">
      <c r="A3225" t="s">
        <v>3381</v>
      </c>
      <c r="B3225" s="11" t="str">
        <f t="shared" si="305"/>
        <v>CHPF</v>
      </c>
      <c r="C3225" s="11" t="str">
        <f>VLOOKUP('intouch变量（离散）'!$A3225,基本表格!$G:$Q,2,FALSE)</f>
        <v>2124+P3-M2 4#双螺旋运输机B 电机控制 左跑偏1检测</v>
      </c>
      <c r="D3225" t="s">
        <v>154</v>
      </c>
      <c r="E3225" t="str">
        <f t="shared" si="301"/>
        <v>No</v>
      </c>
      <c r="F3225" t="str">
        <f t="shared" si="302"/>
        <v>0</v>
      </c>
      <c r="G3225" t="s">
        <v>154</v>
      </c>
      <c r="H3225" t="s">
        <v>155</v>
      </c>
      <c r="I3225" t="str">
        <f t="shared" si="303"/>
        <v/>
      </c>
      <c r="J3225" t="str">
        <f t="shared" si="304"/>
        <v/>
      </c>
      <c r="K3225" t="str">
        <f>VLOOKUP('intouch变量（离散）'!$A3225,基本表格!$G:$Q,9,FALSE)</f>
        <v>None</v>
      </c>
      <c r="L3225">
        <v>1</v>
      </c>
      <c r="M3225" t="s">
        <v>156</v>
      </c>
      <c r="N3225" t="s">
        <v>157</v>
      </c>
      <c r="O3225" t="s">
        <v>158</v>
      </c>
      <c r="P3225" t="str">
        <f>VLOOKUP('intouch变量（离散）'!$A3225,基本表格!$G:$Q,3,FALSE)</f>
        <v>DB100,X2108.2</v>
      </c>
      <c r="Q3225" t="str">
        <f>VLOOKUP('intouch变量（离散）'!$A3225,基本表格!$G:$Q,10,FALSE)</f>
        <v>Yes</v>
      </c>
      <c r="R3225" t="str">
        <f t="shared" si="306"/>
        <v>DB100,X2108.2 2124+P3-M2 4#双螺旋运输机B 电机控制 左跑偏1检测</v>
      </c>
      <c r="S3225">
        <v>0</v>
      </c>
      <c r="T3225">
        <v>0</v>
      </c>
    </row>
    <row r="3226" spans="1:20">
      <c r="A3226" t="s">
        <v>3382</v>
      </c>
      <c r="B3226" s="11" t="str">
        <f t="shared" si="305"/>
        <v>CHPF</v>
      </c>
      <c r="C3226" s="11" t="str">
        <f>VLOOKUP('intouch变量（离散）'!$A3226,基本表格!$G:$Q,2,FALSE)</f>
        <v>2124+P3-M2 4#双螺旋运输机B 电机控制 左跑偏保护使能</v>
      </c>
      <c r="D3226" t="s">
        <v>154</v>
      </c>
      <c r="E3226" t="str">
        <f t="shared" si="301"/>
        <v>Yes</v>
      </c>
      <c r="F3226" t="str">
        <f t="shared" si="302"/>
        <v>900</v>
      </c>
      <c r="G3226" t="s">
        <v>154</v>
      </c>
      <c r="H3226" t="s">
        <v>155</v>
      </c>
      <c r="I3226" t="str">
        <f t="shared" si="303"/>
        <v>禁用</v>
      </c>
      <c r="J3226" t="str">
        <f t="shared" si="304"/>
        <v>启用</v>
      </c>
      <c r="K3226" t="str">
        <f>VLOOKUP('intouch变量（离散）'!$A3226,基本表格!$G:$Q,9,FALSE)</f>
        <v>None</v>
      </c>
      <c r="L3226">
        <v>1</v>
      </c>
      <c r="M3226" t="s">
        <v>156</v>
      </c>
      <c r="N3226" t="s">
        <v>157</v>
      </c>
      <c r="O3226" t="s">
        <v>158</v>
      </c>
      <c r="P3226" t="str">
        <f>VLOOKUP('intouch变量（离散）'!$A3226,基本表格!$G:$Q,3,FALSE)</f>
        <v>DB100,X2108.3</v>
      </c>
      <c r="Q3226" t="str">
        <f>VLOOKUP('intouch变量（离散）'!$A3226,基本表格!$G:$Q,10,FALSE)</f>
        <v>No</v>
      </c>
      <c r="R3226" t="str">
        <f t="shared" si="306"/>
        <v>DB100,X2108.3 2124+P3-M2 4#双螺旋运输机B 电机控制 左跑偏保护使能</v>
      </c>
      <c r="S3226">
        <v>0</v>
      </c>
      <c r="T3226">
        <v>0</v>
      </c>
    </row>
    <row r="3227" spans="1:20">
      <c r="A3227" t="s">
        <v>3383</v>
      </c>
      <c r="B3227" s="11" t="str">
        <f t="shared" si="305"/>
        <v>CHPF</v>
      </c>
      <c r="C3227" s="11" t="str">
        <f>VLOOKUP('intouch变量（离散）'!$A3227,基本表格!$G:$Q,2,FALSE)</f>
        <v>2124+P3-M2 4#双螺旋运输机B 电机控制 左跑偏导致停机</v>
      </c>
      <c r="D3227" t="s">
        <v>154</v>
      </c>
      <c r="E3227" t="str">
        <f t="shared" si="301"/>
        <v>No</v>
      </c>
      <c r="F3227" t="str">
        <f t="shared" si="302"/>
        <v>0</v>
      </c>
      <c r="G3227" t="s">
        <v>154</v>
      </c>
      <c r="H3227" t="s">
        <v>155</v>
      </c>
      <c r="I3227" t="str">
        <f t="shared" si="303"/>
        <v/>
      </c>
      <c r="J3227" t="str">
        <f t="shared" si="304"/>
        <v/>
      </c>
      <c r="K3227" t="str">
        <f>VLOOKUP('intouch变量（离散）'!$A3227,基本表格!$G:$Q,9,FALSE)</f>
        <v>On</v>
      </c>
      <c r="L3227">
        <v>1</v>
      </c>
      <c r="M3227" t="s">
        <v>156</v>
      </c>
      <c r="N3227" t="s">
        <v>157</v>
      </c>
      <c r="O3227" t="s">
        <v>158</v>
      </c>
      <c r="P3227" t="str">
        <f>VLOOKUP('intouch变量（离散）'!$A3227,基本表格!$G:$Q,3,FALSE)</f>
        <v>DB100,X2108.4</v>
      </c>
      <c r="Q3227" t="str">
        <f>VLOOKUP('intouch变量（离散）'!$A3227,基本表格!$G:$Q,10,FALSE)</f>
        <v>Yes</v>
      </c>
      <c r="R3227" t="str">
        <f t="shared" si="306"/>
        <v>DB100,X2108.4 2124+P3-M2 4#双螺旋运输机B 电机控制 左跑偏导致停机</v>
      </c>
      <c r="S3227">
        <v>0</v>
      </c>
      <c r="T3227">
        <v>0</v>
      </c>
    </row>
    <row r="3228" spans="1:20">
      <c r="A3228" t="s">
        <v>3384</v>
      </c>
      <c r="B3228" s="11" t="str">
        <f t="shared" si="305"/>
        <v>CHPF</v>
      </c>
      <c r="C3228" s="11" t="str">
        <f>VLOOKUP('intouch变量（离散）'!$A3228,基本表格!$G:$Q,2,FALSE)</f>
        <v>2124+P3-M2 4#双螺旋运输机B 电机控制 右 跑偏报警</v>
      </c>
      <c r="D3228" t="s">
        <v>154</v>
      </c>
      <c r="E3228" t="str">
        <f t="shared" si="301"/>
        <v>No</v>
      </c>
      <c r="F3228" t="str">
        <f t="shared" si="302"/>
        <v>0</v>
      </c>
      <c r="G3228" t="s">
        <v>154</v>
      </c>
      <c r="H3228" t="s">
        <v>155</v>
      </c>
      <c r="I3228" t="str">
        <f t="shared" si="303"/>
        <v/>
      </c>
      <c r="J3228" t="str">
        <f t="shared" si="304"/>
        <v/>
      </c>
      <c r="K3228" t="str">
        <f>VLOOKUP('intouch变量（离散）'!$A3228,基本表格!$G:$Q,9,FALSE)</f>
        <v>On</v>
      </c>
      <c r="L3228">
        <v>1</v>
      </c>
      <c r="M3228" t="s">
        <v>156</v>
      </c>
      <c r="N3228" t="s">
        <v>157</v>
      </c>
      <c r="O3228" t="s">
        <v>158</v>
      </c>
      <c r="P3228" t="str">
        <f>VLOOKUP('intouch变量（离散）'!$A3228,基本表格!$G:$Q,3,FALSE)</f>
        <v>DB100,X2112.0</v>
      </c>
      <c r="Q3228" t="str">
        <f>VLOOKUP('intouch变量（离散）'!$A3228,基本表格!$G:$Q,10,FALSE)</f>
        <v>Yes</v>
      </c>
      <c r="R3228" t="str">
        <f t="shared" si="306"/>
        <v>DB100,X2112.0 2124+P3-M2 4#双螺旋运输机B 电机控制 右 跑偏报警</v>
      </c>
      <c r="S3228">
        <v>0</v>
      </c>
      <c r="T3228">
        <v>0</v>
      </c>
    </row>
    <row r="3229" spans="1:20">
      <c r="A3229" t="s">
        <v>3385</v>
      </c>
      <c r="B3229" s="11" t="str">
        <f t="shared" si="305"/>
        <v>CHPF</v>
      </c>
      <c r="C3229" s="11" t="str">
        <f>VLOOKUP('intouch变量（离散）'!$A3229,基本表格!$G:$Q,2,FALSE)</f>
        <v>2124+P3-M2 4#双螺旋运输机B 电机控制 右跑偏1检测</v>
      </c>
      <c r="D3229" t="s">
        <v>154</v>
      </c>
      <c r="E3229" t="str">
        <f t="shared" si="301"/>
        <v>No</v>
      </c>
      <c r="F3229" t="str">
        <f t="shared" si="302"/>
        <v>0</v>
      </c>
      <c r="G3229" t="s">
        <v>154</v>
      </c>
      <c r="H3229" t="s">
        <v>155</v>
      </c>
      <c r="I3229" t="str">
        <f t="shared" si="303"/>
        <v/>
      </c>
      <c r="J3229" t="str">
        <f t="shared" si="304"/>
        <v/>
      </c>
      <c r="K3229" t="str">
        <f>VLOOKUP('intouch变量（离散）'!$A3229,基本表格!$G:$Q,9,FALSE)</f>
        <v>None</v>
      </c>
      <c r="L3229">
        <v>1</v>
      </c>
      <c r="M3229" t="s">
        <v>156</v>
      </c>
      <c r="N3229" t="s">
        <v>157</v>
      </c>
      <c r="O3229" t="s">
        <v>158</v>
      </c>
      <c r="P3229" t="str">
        <f>VLOOKUP('intouch变量（离散）'!$A3229,基本表格!$G:$Q,3,FALSE)</f>
        <v>DB100,X2112.1</v>
      </c>
      <c r="Q3229" t="str">
        <f>VLOOKUP('intouch变量（离散）'!$A3229,基本表格!$G:$Q,10,FALSE)</f>
        <v>Yes</v>
      </c>
      <c r="R3229" t="str">
        <f t="shared" si="306"/>
        <v>DB100,X2112.1 2124+P3-M2 4#双螺旋运输机B 电机控制 右跑偏1检测</v>
      </c>
      <c r="S3229">
        <v>0</v>
      </c>
      <c r="T3229">
        <v>0</v>
      </c>
    </row>
    <row r="3230" spans="1:20">
      <c r="A3230" t="s">
        <v>3386</v>
      </c>
      <c r="B3230" s="11" t="str">
        <f t="shared" si="305"/>
        <v>CHPF</v>
      </c>
      <c r="C3230" s="11" t="str">
        <f>VLOOKUP('intouch变量（离散）'!$A3230,基本表格!$G:$Q,2,FALSE)</f>
        <v>2124+P3-M2 4#双螺旋运输机B 电机控制 右跑偏保护使能</v>
      </c>
      <c r="D3230" t="s">
        <v>154</v>
      </c>
      <c r="E3230" t="str">
        <f t="shared" si="301"/>
        <v>Yes</v>
      </c>
      <c r="F3230" t="str">
        <f t="shared" si="302"/>
        <v>900</v>
      </c>
      <c r="G3230" t="s">
        <v>154</v>
      </c>
      <c r="H3230" t="s">
        <v>155</v>
      </c>
      <c r="I3230" t="str">
        <f t="shared" si="303"/>
        <v>禁用</v>
      </c>
      <c r="J3230" t="str">
        <f t="shared" si="304"/>
        <v>启用</v>
      </c>
      <c r="K3230" t="str">
        <f>VLOOKUP('intouch变量（离散）'!$A3230,基本表格!$G:$Q,9,FALSE)</f>
        <v>None</v>
      </c>
      <c r="L3230">
        <v>1</v>
      </c>
      <c r="M3230" t="s">
        <v>156</v>
      </c>
      <c r="N3230" t="s">
        <v>157</v>
      </c>
      <c r="O3230" t="s">
        <v>158</v>
      </c>
      <c r="P3230" t="str">
        <f>VLOOKUP('intouch变量（离散）'!$A3230,基本表格!$G:$Q,3,FALSE)</f>
        <v>DB100,X2112.2</v>
      </c>
      <c r="Q3230" t="str">
        <f>VLOOKUP('intouch变量（离散）'!$A3230,基本表格!$G:$Q,10,FALSE)</f>
        <v>No</v>
      </c>
      <c r="R3230" t="str">
        <f t="shared" si="306"/>
        <v>DB100,X2112.2 2124+P3-M2 4#双螺旋运输机B 电机控制 右跑偏保护使能</v>
      </c>
      <c r="S3230">
        <v>0</v>
      </c>
      <c r="T3230">
        <v>0</v>
      </c>
    </row>
    <row r="3231" spans="1:20">
      <c r="A3231" t="s">
        <v>3387</v>
      </c>
      <c r="B3231" s="11" t="str">
        <f t="shared" si="305"/>
        <v>CHPF</v>
      </c>
      <c r="C3231" s="11" t="str">
        <f>VLOOKUP('intouch变量（离散）'!$A3231,基本表格!$G:$Q,2,FALSE)</f>
        <v>2124+P3-M2 4#双螺旋运输机B 电机控制 右跑偏导致停机</v>
      </c>
      <c r="D3231" t="s">
        <v>154</v>
      </c>
      <c r="E3231" t="str">
        <f t="shared" si="301"/>
        <v>No</v>
      </c>
      <c r="F3231" t="str">
        <f t="shared" si="302"/>
        <v>0</v>
      </c>
      <c r="G3231" t="s">
        <v>154</v>
      </c>
      <c r="H3231" t="s">
        <v>155</v>
      </c>
      <c r="I3231" t="str">
        <f t="shared" si="303"/>
        <v/>
      </c>
      <c r="J3231" t="str">
        <f t="shared" si="304"/>
        <v/>
      </c>
      <c r="K3231" t="str">
        <f>VLOOKUP('intouch变量（离散）'!$A3231,基本表格!$G:$Q,9,FALSE)</f>
        <v>On</v>
      </c>
      <c r="L3231">
        <v>1</v>
      </c>
      <c r="M3231" t="s">
        <v>156</v>
      </c>
      <c r="N3231" t="s">
        <v>157</v>
      </c>
      <c r="O3231" t="s">
        <v>158</v>
      </c>
      <c r="P3231" t="str">
        <f>VLOOKUP('intouch变量（离散）'!$A3231,基本表格!$G:$Q,3,FALSE)</f>
        <v>DB100,X2112.3</v>
      </c>
      <c r="Q3231" t="str">
        <f>VLOOKUP('intouch变量（离散）'!$A3231,基本表格!$G:$Q,10,FALSE)</f>
        <v>Yes</v>
      </c>
      <c r="R3231" t="str">
        <f t="shared" si="306"/>
        <v>DB100,X2112.3 2124+P3-M2 4#双螺旋运输机B 电机控制 右跑偏导致停机</v>
      </c>
      <c r="S3231">
        <v>0</v>
      </c>
      <c r="T3231">
        <v>0</v>
      </c>
    </row>
    <row r="3232" spans="1:20">
      <c r="A3232" t="s">
        <v>3388</v>
      </c>
      <c r="B3232" s="11" t="str">
        <f t="shared" si="305"/>
        <v>CHPF</v>
      </c>
      <c r="C3232" s="11" t="str">
        <f>VLOOKUP('intouch变量（离散）'!$A3232,基本表格!$G:$Q,2,FALSE)</f>
        <v>2124+P3-M2 4#双螺旋运输机B 电机控制 三角型</v>
      </c>
      <c r="D3232" t="s">
        <v>154</v>
      </c>
      <c r="E3232" t="str">
        <f t="shared" si="301"/>
        <v>No</v>
      </c>
      <c r="F3232" t="str">
        <f t="shared" si="302"/>
        <v>0</v>
      </c>
      <c r="G3232" t="s">
        <v>154</v>
      </c>
      <c r="H3232" t="s">
        <v>155</v>
      </c>
      <c r="I3232" t="str">
        <f t="shared" si="303"/>
        <v/>
      </c>
      <c r="J3232" t="str">
        <f t="shared" si="304"/>
        <v/>
      </c>
      <c r="K3232" t="str">
        <f>VLOOKUP('intouch变量（离散）'!$A3232,基本表格!$G:$Q,9,FALSE)</f>
        <v>None</v>
      </c>
      <c r="L3232">
        <v>1</v>
      </c>
      <c r="M3232" t="s">
        <v>156</v>
      </c>
      <c r="N3232" t="s">
        <v>157</v>
      </c>
      <c r="O3232" t="s">
        <v>158</v>
      </c>
      <c r="P3232" t="str">
        <f>VLOOKUP('intouch变量（离散）'!$A3232,基本表格!$G:$Q,3,FALSE)</f>
        <v>DB100,X2116.0</v>
      </c>
      <c r="Q3232" t="str">
        <f>VLOOKUP('intouch变量（离散）'!$A3232,基本表格!$G:$Q,10,FALSE)</f>
        <v>Yes</v>
      </c>
      <c r="R3232" t="str">
        <f t="shared" si="306"/>
        <v>DB100,X2116.0 2124+P3-M2 4#双螺旋运输机B 电机控制 三角型</v>
      </c>
      <c r="S3232">
        <v>0</v>
      </c>
      <c r="T3232">
        <v>0</v>
      </c>
    </row>
    <row r="3233" spans="1:20">
      <c r="A3233" t="s">
        <v>3389</v>
      </c>
      <c r="B3233" s="11" t="str">
        <f t="shared" si="305"/>
        <v>CHPF</v>
      </c>
      <c r="C3233" s="11" t="str">
        <f>VLOOKUP('intouch变量（离散）'!$A3233,基本表格!$G:$Q,2,FALSE)</f>
        <v>2124+P3-M2 4#双螺旋运输机B 电机控制 星型</v>
      </c>
      <c r="D3233" t="s">
        <v>154</v>
      </c>
      <c r="E3233" t="str">
        <f t="shared" si="301"/>
        <v>No</v>
      </c>
      <c r="F3233" t="str">
        <f t="shared" si="302"/>
        <v>0</v>
      </c>
      <c r="G3233" t="s">
        <v>154</v>
      </c>
      <c r="H3233" t="s">
        <v>155</v>
      </c>
      <c r="I3233" t="str">
        <f t="shared" si="303"/>
        <v/>
      </c>
      <c r="J3233" t="str">
        <f t="shared" si="304"/>
        <v/>
      </c>
      <c r="K3233" t="str">
        <f>VLOOKUP('intouch变量（离散）'!$A3233,基本表格!$G:$Q,9,FALSE)</f>
        <v>None</v>
      </c>
      <c r="L3233">
        <v>1</v>
      </c>
      <c r="M3233" t="s">
        <v>156</v>
      </c>
      <c r="N3233" t="s">
        <v>157</v>
      </c>
      <c r="O3233" t="s">
        <v>158</v>
      </c>
      <c r="P3233" t="str">
        <f>VLOOKUP('intouch变量（离散）'!$A3233,基本表格!$G:$Q,3,FALSE)</f>
        <v>DB100,X2116.1</v>
      </c>
      <c r="Q3233" t="str">
        <f>VLOOKUP('intouch变量（离散）'!$A3233,基本表格!$G:$Q,10,FALSE)</f>
        <v>Yes</v>
      </c>
      <c r="R3233" t="str">
        <f t="shared" si="306"/>
        <v>DB100,X2116.1 2124+P3-M2 4#双螺旋运输机B 电机控制 星型</v>
      </c>
      <c r="S3233">
        <v>0</v>
      </c>
      <c r="T3233">
        <v>0</v>
      </c>
    </row>
    <row r="3234" spans="1:20">
      <c r="A3234" t="s">
        <v>3390</v>
      </c>
      <c r="B3234" s="11" t="str">
        <f t="shared" si="305"/>
        <v>CHPF</v>
      </c>
      <c r="C3234" s="11" t="str">
        <f>VLOOKUP('intouch变量（离散）'!$A3234,基本表格!$G:$Q,2,FALSE)</f>
        <v>2124+P3-M2 4#双螺旋运输机B 电机控制 维修开关</v>
      </c>
      <c r="D3234" t="s">
        <v>154</v>
      </c>
      <c r="E3234" t="str">
        <f t="shared" si="301"/>
        <v>No</v>
      </c>
      <c r="F3234" t="str">
        <f t="shared" si="302"/>
        <v>0</v>
      </c>
      <c r="G3234" t="s">
        <v>154</v>
      </c>
      <c r="H3234" t="s">
        <v>155</v>
      </c>
      <c r="I3234" t="str">
        <f t="shared" si="303"/>
        <v/>
      </c>
      <c r="J3234" t="str">
        <f t="shared" si="304"/>
        <v/>
      </c>
      <c r="K3234" t="str">
        <f>VLOOKUP('intouch变量（离散）'!$A3234,基本表格!$G:$Q,9,FALSE)</f>
        <v>On</v>
      </c>
      <c r="L3234">
        <v>1</v>
      </c>
      <c r="M3234" t="s">
        <v>156</v>
      </c>
      <c r="N3234" t="s">
        <v>157</v>
      </c>
      <c r="O3234" t="s">
        <v>158</v>
      </c>
      <c r="P3234" t="str">
        <f>VLOOKUP('intouch变量（离散）'!$A3234,基本表格!$G:$Q,3,FALSE)</f>
        <v>DB100,X2116.2</v>
      </c>
      <c r="Q3234" t="str">
        <f>VLOOKUP('intouch变量（离散）'!$A3234,基本表格!$G:$Q,10,FALSE)</f>
        <v>Yes</v>
      </c>
      <c r="R3234" t="str">
        <f t="shared" si="306"/>
        <v>DB100,X2116.2 2124+P3-M2 4#双螺旋运输机B 电机控制 维修开关</v>
      </c>
      <c r="S3234">
        <v>0</v>
      </c>
      <c r="T3234">
        <v>0</v>
      </c>
    </row>
    <row r="3235" spans="1:20">
      <c r="A3235" t="s">
        <v>3391</v>
      </c>
      <c r="B3235" s="11" t="str">
        <f t="shared" si="305"/>
        <v>CHPF</v>
      </c>
      <c r="C3235" s="11" t="str">
        <f>VLOOKUP('intouch变量（离散）'!$A3235,基本表格!$G:$Q,2,FALSE)</f>
        <v>2124+P3-M2 4#双螺旋运输机B 电机控制 左跑偏2检测</v>
      </c>
      <c r="D3235" t="s">
        <v>154</v>
      </c>
      <c r="E3235" t="str">
        <f t="shared" si="301"/>
        <v>No</v>
      </c>
      <c r="F3235" t="str">
        <f t="shared" si="302"/>
        <v>0</v>
      </c>
      <c r="G3235" t="s">
        <v>154</v>
      </c>
      <c r="H3235" t="s">
        <v>155</v>
      </c>
      <c r="I3235" t="str">
        <f t="shared" si="303"/>
        <v/>
      </c>
      <c r="J3235" t="str">
        <f t="shared" si="304"/>
        <v/>
      </c>
      <c r="K3235" t="str">
        <f>VLOOKUP('intouch变量（离散）'!$A3235,基本表格!$G:$Q,9,FALSE)</f>
        <v>None</v>
      </c>
      <c r="L3235">
        <v>1</v>
      </c>
      <c r="M3235" t="s">
        <v>156</v>
      </c>
      <c r="N3235" t="s">
        <v>157</v>
      </c>
      <c r="O3235" t="s">
        <v>158</v>
      </c>
      <c r="P3235" t="str">
        <f>VLOOKUP('intouch变量（离散）'!$A3235,基本表格!$G:$Q,3,FALSE)</f>
        <v>DB100,X2116.3</v>
      </c>
      <c r="Q3235" t="str">
        <f>VLOOKUP('intouch变量（离散）'!$A3235,基本表格!$G:$Q,10,FALSE)</f>
        <v>Yes</v>
      </c>
      <c r="R3235" t="str">
        <f t="shared" si="306"/>
        <v>DB100,X2116.3 2124+P3-M2 4#双螺旋运输机B 电机控制 左跑偏2检测</v>
      </c>
      <c r="S3235">
        <v>0</v>
      </c>
      <c r="T3235">
        <v>0</v>
      </c>
    </row>
    <row r="3236" spans="1:20">
      <c r="A3236" t="s">
        <v>3392</v>
      </c>
      <c r="B3236" s="11" t="str">
        <f t="shared" si="305"/>
        <v>CHPF</v>
      </c>
      <c r="C3236" s="11" t="str">
        <f>VLOOKUP('intouch变量（离散）'!$A3236,基本表格!$G:$Q,2,FALSE)</f>
        <v>2124+P3-M2 4#双螺旋运输机B 电机控制 右跑偏2检测</v>
      </c>
      <c r="D3236" t="s">
        <v>154</v>
      </c>
      <c r="E3236" t="str">
        <f t="shared" si="301"/>
        <v>No</v>
      </c>
      <c r="F3236" t="str">
        <f t="shared" si="302"/>
        <v>0</v>
      </c>
      <c r="G3236" t="s">
        <v>154</v>
      </c>
      <c r="H3236" t="s">
        <v>155</v>
      </c>
      <c r="I3236" t="str">
        <f t="shared" si="303"/>
        <v/>
      </c>
      <c r="J3236" t="str">
        <f t="shared" si="304"/>
        <v/>
      </c>
      <c r="K3236" t="str">
        <f>VLOOKUP('intouch变量（离散）'!$A3236,基本表格!$G:$Q,9,FALSE)</f>
        <v>None</v>
      </c>
      <c r="L3236">
        <v>1</v>
      </c>
      <c r="M3236" t="s">
        <v>156</v>
      </c>
      <c r="N3236" t="s">
        <v>157</v>
      </c>
      <c r="O3236" t="s">
        <v>158</v>
      </c>
      <c r="P3236" t="str">
        <f>VLOOKUP('intouch变量（离散）'!$A3236,基本表格!$G:$Q,3,FALSE)</f>
        <v>DB100,X2116.4</v>
      </c>
      <c r="Q3236" t="str">
        <f>VLOOKUP('intouch变量（离散）'!$A3236,基本表格!$G:$Q,10,FALSE)</f>
        <v>Yes</v>
      </c>
      <c r="R3236" t="str">
        <f t="shared" si="306"/>
        <v>DB100,X2116.4 2124+P3-M2 4#双螺旋运输机B 电机控制 右跑偏2检测</v>
      </c>
      <c r="S3236">
        <v>0</v>
      </c>
      <c r="T3236">
        <v>0</v>
      </c>
    </row>
    <row r="3237" spans="1:20">
      <c r="A3237" t="s">
        <v>3393</v>
      </c>
      <c r="B3237" s="11" t="str">
        <f t="shared" si="305"/>
        <v>CHPF</v>
      </c>
      <c r="C3237" s="11" t="str">
        <f>VLOOKUP('intouch变量（离散）'!$A3237,基本表格!$G:$Q,2,FALSE)</f>
        <v>2124+P3-M2 4#双螺旋运输机B 给定频率 上限保护使能</v>
      </c>
      <c r="D3237" t="s">
        <v>154</v>
      </c>
      <c r="E3237" t="str">
        <f t="shared" si="301"/>
        <v>Yes</v>
      </c>
      <c r="F3237" t="str">
        <f t="shared" si="302"/>
        <v>900</v>
      </c>
      <c r="G3237" t="s">
        <v>154</v>
      </c>
      <c r="H3237" t="s">
        <v>155</v>
      </c>
      <c r="I3237" t="str">
        <f t="shared" si="303"/>
        <v>禁用</v>
      </c>
      <c r="J3237" t="str">
        <f t="shared" si="304"/>
        <v>启用</v>
      </c>
      <c r="K3237" t="str">
        <f>VLOOKUP('intouch变量（离散）'!$A3237,基本表格!$G:$Q,9,FALSE)</f>
        <v>None</v>
      </c>
      <c r="L3237">
        <v>1</v>
      </c>
      <c r="M3237" t="s">
        <v>156</v>
      </c>
      <c r="N3237" t="s">
        <v>157</v>
      </c>
      <c r="O3237" t="s">
        <v>158</v>
      </c>
      <c r="P3237" t="str">
        <f>VLOOKUP('intouch变量（离散）'!$A3237,基本表格!$G:$Q,3,FALSE)</f>
        <v>DB100,X2150.3</v>
      </c>
      <c r="Q3237" t="str">
        <f>VLOOKUP('intouch变量（离散）'!$A3237,基本表格!$G:$Q,10,FALSE)</f>
        <v>No</v>
      </c>
      <c r="R3237" t="str">
        <f t="shared" si="306"/>
        <v>DB100,X2150.3 2124+P3-M2 4#双螺旋运输机B 给定频率 上限保护使能</v>
      </c>
      <c r="S3237">
        <v>0</v>
      </c>
      <c r="T3237">
        <v>0</v>
      </c>
    </row>
    <row r="3238" spans="1:20">
      <c r="A3238" t="s">
        <v>3394</v>
      </c>
      <c r="B3238" s="11" t="str">
        <f t="shared" si="305"/>
        <v>CHPF</v>
      </c>
      <c r="C3238" s="11" t="str">
        <f>VLOOKUP('intouch变量（离散）'!$A3238,基本表格!$G:$Q,2,FALSE)</f>
        <v>2124+P3-M2 4#双螺旋运输机B 给定频率 下限保护使能</v>
      </c>
      <c r="D3238" t="s">
        <v>154</v>
      </c>
      <c r="E3238" t="str">
        <f t="shared" si="301"/>
        <v>Yes</v>
      </c>
      <c r="F3238" t="str">
        <f t="shared" si="302"/>
        <v>900</v>
      </c>
      <c r="G3238" t="s">
        <v>154</v>
      </c>
      <c r="H3238" t="s">
        <v>155</v>
      </c>
      <c r="I3238" t="str">
        <f t="shared" si="303"/>
        <v>禁用</v>
      </c>
      <c r="J3238" t="str">
        <f t="shared" si="304"/>
        <v>启用</v>
      </c>
      <c r="K3238" t="str">
        <f>VLOOKUP('intouch变量（离散）'!$A3238,基本表格!$G:$Q,9,FALSE)</f>
        <v>None</v>
      </c>
      <c r="L3238">
        <v>1</v>
      </c>
      <c r="M3238" t="s">
        <v>156</v>
      </c>
      <c r="N3238" t="s">
        <v>157</v>
      </c>
      <c r="O3238" t="s">
        <v>158</v>
      </c>
      <c r="P3238" t="str">
        <f>VLOOKUP('intouch变量（离散）'!$A3238,基本表格!$G:$Q,3,FALSE)</f>
        <v>DB100,X2150.4</v>
      </c>
      <c r="Q3238" t="str">
        <f>VLOOKUP('intouch变量（离散）'!$A3238,基本表格!$G:$Q,10,FALSE)</f>
        <v>No</v>
      </c>
      <c r="R3238" t="str">
        <f t="shared" si="306"/>
        <v>DB100,X2150.4 2124+P3-M2 4#双螺旋运输机B 给定频率 下限保护使能</v>
      </c>
      <c r="S3238">
        <v>0</v>
      </c>
      <c r="T3238">
        <v>0</v>
      </c>
    </row>
    <row r="3239" spans="1:20">
      <c r="A3239" t="s">
        <v>3395</v>
      </c>
      <c r="B3239" s="11" t="str">
        <f t="shared" si="305"/>
        <v>CHPF</v>
      </c>
      <c r="C3239" s="11" t="str">
        <f>VLOOKUP('intouch变量（离散）'!$A3239,基本表格!$G:$Q,2,FALSE)</f>
        <v>2124+P3-M2 4#双螺旋运输机B 给定频率 上限报警</v>
      </c>
      <c r="D3239" t="s">
        <v>154</v>
      </c>
      <c r="E3239" t="str">
        <f t="shared" si="301"/>
        <v>No</v>
      </c>
      <c r="F3239" t="str">
        <f t="shared" si="302"/>
        <v>0</v>
      </c>
      <c r="G3239" t="s">
        <v>154</v>
      </c>
      <c r="H3239" t="s">
        <v>155</v>
      </c>
      <c r="I3239" t="str">
        <f t="shared" si="303"/>
        <v/>
      </c>
      <c r="J3239" t="str">
        <f t="shared" si="304"/>
        <v/>
      </c>
      <c r="K3239" t="str">
        <f>VLOOKUP('intouch变量（离散）'!$A3239,基本表格!$G:$Q,9,FALSE)</f>
        <v>None</v>
      </c>
      <c r="L3239">
        <v>1</v>
      </c>
      <c r="M3239" t="s">
        <v>156</v>
      </c>
      <c r="N3239" t="s">
        <v>157</v>
      </c>
      <c r="O3239" t="s">
        <v>158</v>
      </c>
      <c r="P3239" t="str">
        <f>VLOOKUP('intouch变量（离散）'!$A3239,基本表格!$G:$Q,3,FALSE)</f>
        <v>DB100,X2150.5</v>
      </c>
      <c r="Q3239" t="str">
        <f>VLOOKUP('intouch变量（离散）'!$A3239,基本表格!$G:$Q,10,FALSE)</f>
        <v>Yes</v>
      </c>
      <c r="R3239" t="str">
        <f t="shared" si="306"/>
        <v>DB100,X2150.5 2124+P3-M2 4#双螺旋运输机B 给定频率 上限报警</v>
      </c>
      <c r="S3239">
        <v>0</v>
      </c>
      <c r="T3239">
        <v>0</v>
      </c>
    </row>
    <row r="3240" spans="1:20">
      <c r="A3240" t="s">
        <v>3396</v>
      </c>
      <c r="B3240" s="11" t="str">
        <f t="shared" si="305"/>
        <v>CHPF</v>
      </c>
      <c r="C3240" s="11" t="str">
        <f>VLOOKUP('intouch变量（离散）'!$A3240,基本表格!$G:$Q,2,FALSE)</f>
        <v>2124+P3-M2 4#双螺旋运输机B 给定频率 下限报警</v>
      </c>
      <c r="D3240" t="s">
        <v>154</v>
      </c>
      <c r="E3240" t="str">
        <f t="shared" si="301"/>
        <v>No</v>
      </c>
      <c r="F3240" t="str">
        <f t="shared" si="302"/>
        <v>0</v>
      </c>
      <c r="G3240" t="s">
        <v>154</v>
      </c>
      <c r="H3240" t="s">
        <v>155</v>
      </c>
      <c r="I3240" t="str">
        <f t="shared" si="303"/>
        <v/>
      </c>
      <c r="J3240" t="str">
        <f t="shared" si="304"/>
        <v/>
      </c>
      <c r="K3240" t="str">
        <f>VLOOKUP('intouch变量（离散）'!$A3240,基本表格!$G:$Q,9,FALSE)</f>
        <v>None</v>
      </c>
      <c r="L3240">
        <v>1</v>
      </c>
      <c r="M3240" t="s">
        <v>156</v>
      </c>
      <c r="N3240" t="s">
        <v>157</v>
      </c>
      <c r="O3240" t="s">
        <v>158</v>
      </c>
      <c r="P3240" t="str">
        <f>VLOOKUP('intouch变量（离散）'!$A3240,基本表格!$G:$Q,3,FALSE)</f>
        <v>DB100,X2150.6</v>
      </c>
      <c r="Q3240" t="str">
        <f>VLOOKUP('intouch变量（离散）'!$A3240,基本表格!$G:$Q,10,FALSE)</f>
        <v>Yes</v>
      </c>
      <c r="R3240" t="str">
        <f t="shared" si="306"/>
        <v>DB100,X2150.6 2124+P3-M2 4#双螺旋运输机B 给定频率 下限报警</v>
      </c>
      <c r="S3240">
        <v>0</v>
      </c>
      <c r="T3240">
        <v>0</v>
      </c>
    </row>
    <row r="3241" spans="1:20">
      <c r="A3241" t="s">
        <v>3397</v>
      </c>
      <c r="B3241" s="11" t="str">
        <f t="shared" si="305"/>
        <v>CHPF</v>
      </c>
      <c r="C3241" s="11" t="str">
        <f>VLOOKUP('intouch变量（离散）'!$A3241,基本表格!$G:$Q,2,FALSE)</f>
        <v>2124+P3-M2 4#双螺旋运输机B 给定频率 上上限报警</v>
      </c>
      <c r="D3241" t="s">
        <v>154</v>
      </c>
      <c r="E3241" t="str">
        <f t="shared" si="301"/>
        <v>No</v>
      </c>
      <c r="F3241" t="str">
        <f t="shared" si="302"/>
        <v>0</v>
      </c>
      <c r="G3241" t="s">
        <v>154</v>
      </c>
      <c r="H3241" t="s">
        <v>155</v>
      </c>
      <c r="I3241" t="str">
        <f t="shared" si="303"/>
        <v/>
      </c>
      <c r="J3241" t="str">
        <f t="shared" si="304"/>
        <v/>
      </c>
      <c r="K3241" t="str">
        <f>VLOOKUP('intouch变量（离散）'!$A3241,基本表格!$G:$Q,9,FALSE)</f>
        <v>On</v>
      </c>
      <c r="L3241">
        <v>1</v>
      </c>
      <c r="M3241" t="s">
        <v>156</v>
      </c>
      <c r="N3241" t="s">
        <v>157</v>
      </c>
      <c r="O3241" t="s">
        <v>158</v>
      </c>
      <c r="P3241" t="str">
        <f>VLOOKUP('intouch变量（离散）'!$A3241,基本表格!$G:$Q,3,FALSE)</f>
        <v>DB100,X2150.7</v>
      </c>
      <c r="Q3241" t="str">
        <f>VLOOKUP('intouch变量（离散）'!$A3241,基本表格!$G:$Q,10,FALSE)</f>
        <v>Yes</v>
      </c>
      <c r="R3241" t="str">
        <f t="shared" si="306"/>
        <v>DB100,X2150.7 2124+P3-M2 4#双螺旋运输机B 给定频率 上上限报警</v>
      </c>
      <c r="S3241">
        <v>0</v>
      </c>
      <c r="T3241">
        <v>0</v>
      </c>
    </row>
    <row r="3242" spans="1:20">
      <c r="A3242" t="s">
        <v>3398</v>
      </c>
      <c r="B3242" s="11" t="str">
        <f t="shared" si="305"/>
        <v>CHPF</v>
      </c>
      <c r="C3242" s="11" t="str">
        <f>VLOOKUP('intouch变量（离散）'!$A3242,基本表格!$G:$Q,2,FALSE)</f>
        <v>2124+P3-M2 4#双螺旋运输机B 给定频率 下下限报警</v>
      </c>
      <c r="D3242" t="s">
        <v>154</v>
      </c>
      <c r="E3242" t="str">
        <f t="shared" si="301"/>
        <v>No</v>
      </c>
      <c r="F3242" t="str">
        <f t="shared" si="302"/>
        <v>0</v>
      </c>
      <c r="G3242" t="s">
        <v>154</v>
      </c>
      <c r="H3242" t="s">
        <v>155</v>
      </c>
      <c r="I3242" t="str">
        <f t="shared" si="303"/>
        <v/>
      </c>
      <c r="J3242" t="str">
        <f t="shared" si="304"/>
        <v/>
      </c>
      <c r="K3242" t="str">
        <f>VLOOKUP('intouch变量（离散）'!$A3242,基本表格!$G:$Q,9,FALSE)</f>
        <v>On</v>
      </c>
      <c r="L3242">
        <v>1</v>
      </c>
      <c r="M3242" t="s">
        <v>156</v>
      </c>
      <c r="N3242" t="s">
        <v>157</v>
      </c>
      <c r="O3242" t="s">
        <v>158</v>
      </c>
      <c r="P3242" t="str">
        <f>VLOOKUP('intouch变量（离散）'!$A3242,基本表格!$G:$Q,3,FALSE)</f>
        <v>DB100,X2151.0</v>
      </c>
      <c r="Q3242" t="str">
        <f>VLOOKUP('intouch变量（离散）'!$A3242,基本表格!$G:$Q,10,FALSE)</f>
        <v>Yes</v>
      </c>
      <c r="R3242" t="str">
        <f t="shared" si="306"/>
        <v>DB100,X2151.0 2124+P3-M2 4#双螺旋运输机B 给定频率 下下限报警</v>
      </c>
      <c r="S3242">
        <v>0</v>
      </c>
      <c r="T3242">
        <v>0</v>
      </c>
    </row>
    <row r="3243" spans="1:20">
      <c r="A3243" t="s">
        <v>3399</v>
      </c>
      <c r="B3243" s="11" t="str">
        <f t="shared" si="305"/>
        <v>CHPF</v>
      </c>
      <c r="C3243" s="11" t="str">
        <f>VLOOKUP('intouch变量（离散）'!$A3243,基本表格!$G:$Q,2,FALSE)</f>
        <v>2124+P3-M2 4#双螺旋运输机B 给定频率 极限报警</v>
      </c>
      <c r="D3243" t="s">
        <v>154</v>
      </c>
      <c r="E3243" t="str">
        <f t="shared" si="301"/>
        <v>No</v>
      </c>
      <c r="F3243" t="str">
        <f t="shared" si="302"/>
        <v>0</v>
      </c>
      <c r="G3243" t="s">
        <v>154</v>
      </c>
      <c r="H3243" t="s">
        <v>155</v>
      </c>
      <c r="I3243" t="str">
        <f t="shared" si="303"/>
        <v/>
      </c>
      <c r="J3243" t="str">
        <f t="shared" si="304"/>
        <v/>
      </c>
      <c r="K3243" t="str">
        <f>VLOOKUP('intouch变量（离散）'!$A3243,基本表格!$G:$Q,9,FALSE)</f>
        <v>On</v>
      </c>
      <c r="L3243">
        <v>1</v>
      </c>
      <c r="M3243" t="s">
        <v>156</v>
      </c>
      <c r="N3243" t="s">
        <v>157</v>
      </c>
      <c r="O3243" t="s">
        <v>158</v>
      </c>
      <c r="P3243" t="str">
        <f>VLOOKUP('intouch变量（离散）'!$A3243,基本表格!$G:$Q,3,FALSE)</f>
        <v>DB100,X2151.1</v>
      </c>
      <c r="Q3243" t="str">
        <f>VLOOKUP('intouch变量（离散）'!$A3243,基本表格!$G:$Q,10,FALSE)</f>
        <v>Yes</v>
      </c>
      <c r="R3243" t="str">
        <f t="shared" si="306"/>
        <v>DB100,X2151.1 2124+P3-M2 4#双螺旋运输机B 给定频率 极限报警</v>
      </c>
      <c r="S3243">
        <v>0</v>
      </c>
      <c r="T3243">
        <v>0</v>
      </c>
    </row>
    <row r="3244" spans="1:20">
      <c r="A3244" t="s">
        <v>3400</v>
      </c>
      <c r="B3244" s="11" t="str">
        <f t="shared" si="305"/>
        <v>CHPF</v>
      </c>
      <c r="C3244" s="11" t="str">
        <f>VLOOKUP('intouch变量（离散）'!$A3244,基本表格!$G:$Q,2,FALSE)</f>
        <v>2124+P3-M2 4#双螺旋运输机B 给定频率 传感器断线报警</v>
      </c>
      <c r="D3244" t="s">
        <v>154</v>
      </c>
      <c r="E3244" t="str">
        <f t="shared" si="301"/>
        <v>No</v>
      </c>
      <c r="F3244" t="str">
        <f t="shared" si="302"/>
        <v>0</v>
      </c>
      <c r="G3244" t="s">
        <v>154</v>
      </c>
      <c r="H3244" t="s">
        <v>155</v>
      </c>
      <c r="I3244" t="str">
        <f t="shared" si="303"/>
        <v/>
      </c>
      <c r="J3244" t="str">
        <f t="shared" si="304"/>
        <v/>
      </c>
      <c r="K3244" t="str">
        <f>VLOOKUP('intouch变量（离散）'!$A3244,基本表格!$G:$Q,9,FALSE)</f>
        <v>On</v>
      </c>
      <c r="L3244">
        <v>1</v>
      </c>
      <c r="M3244" t="s">
        <v>156</v>
      </c>
      <c r="N3244" t="s">
        <v>157</v>
      </c>
      <c r="O3244" t="s">
        <v>158</v>
      </c>
      <c r="P3244" t="str">
        <f>VLOOKUP('intouch变量（离散）'!$A3244,基本表格!$G:$Q,3,FALSE)</f>
        <v>DB100,X2151.2</v>
      </c>
      <c r="Q3244" t="str">
        <f>VLOOKUP('intouch变量（离散）'!$A3244,基本表格!$G:$Q,10,FALSE)</f>
        <v>Yes</v>
      </c>
      <c r="R3244" t="str">
        <f t="shared" si="306"/>
        <v>DB100,X2151.2 2124+P3-M2 4#双螺旋运输机B 给定频率 传感器断线报警</v>
      </c>
      <c r="S3244">
        <v>0</v>
      </c>
      <c r="T3244">
        <v>0</v>
      </c>
    </row>
    <row r="3245" spans="1:20">
      <c r="A3245" t="s">
        <v>3401</v>
      </c>
      <c r="B3245" s="11" t="str">
        <f t="shared" si="305"/>
        <v>CHPF</v>
      </c>
      <c r="C3245" s="11" t="str">
        <f>VLOOKUP('intouch变量（离散）'!$A3245,基本表格!$G:$Q,2,FALSE)</f>
        <v>2124+P3-M2 4#双螺旋运输机B 反馈频率 上限保护使能</v>
      </c>
      <c r="D3245" t="s">
        <v>154</v>
      </c>
      <c r="E3245" t="str">
        <f t="shared" si="301"/>
        <v>Yes</v>
      </c>
      <c r="F3245" t="str">
        <f t="shared" si="302"/>
        <v>900</v>
      </c>
      <c r="G3245" t="s">
        <v>154</v>
      </c>
      <c r="H3245" t="s">
        <v>155</v>
      </c>
      <c r="I3245" t="str">
        <f t="shared" si="303"/>
        <v>禁用</v>
      </c>
      <c r="J3245" t="str">
        <f t="shared" si="304"/>
        <v>启用</v>
      </c>
      <c r="K3245" t="str">
        <f>VLOOKUP('intouch变量（离散）'!$A3245,基本表格!$G:$Q,9,FALSE)</f>
        <v>None</v>
      </c>
      <c r="L3245">
        <v>1</v>
      </c>
      <c r="M3245" t="s">
        <v>156</v>
      </c>
      <c r="N3245" t="s">
        <v>157</v>
      </c>
      <c r="O3245" t="s">
        <v>158</v>
      </c>
      <c r="P3245" t="str">
        <f>VLOOKUP('intouch变量（离散）'!$A3245,基本表格!$G:$Q,3,FALSE)</f>
        <v>DB100,X2200.3</v>
      </c>
      <c r="Q3245" t="str">
        <f>VLOOKUP('intouch变量（离散）'!$A3245,基本表格!$G:$Q,10,FALSE)</f>
        <v>No</v>
      </c>
      <c r="R3245" t="str">
        <f t="shared" si="306"/>
        <v>DB100,X2200.3 2124+P3-M2 4#双螺旋运输机B 反馈频率 上限保护使能</v>
      </c>
      <c r="S3245">
        <v>0</v>
      </c>
      <c r="T3245">
        <v>0</v>
      </c>
    </row>
    <row r="3246" spans="1:20">
      <c r="A3246" t="s">
        <v>3402</v>
      </c>
      <c r="B3246" s="11" t="str">
        <f t="shared" si="305"/>
        <v>CHPF</v>
      </c>
      <c r="C3246" s="11" t="str">
        <f>VLOOKUP('intouch变量（离散）'!$A3246,基本表格!$G:$Q,2,FALSE)</f>
        <v>2124+P3-M2 4#双螺旋运输机B 反馈频率 下限保护使能</v>
      </c>
      <c r="D3246" t="s">
        <v>154</v>
      </c>
      <c r="E3246" t="str">
        <f t="shared" si="301"/>
        <v>Yes</v>
      </c>
      <c r="F3246" t="str">
        <f t="shared" si="302"/>
        <v>900</v>
      </c>
      <c r="G3246" t="s">
        <v>154</v>
      </c>
      <c r="H3246" t="s">
        <v>155</v>
      </c>
      <c r="I3246" t="str">
        <f t="shared" si="303"/>
        <v>禁用</v>
      </c>
      <c r="J3246" t="str">
        <f t="shared" si="304"/>
        <v>启用</v>
      </c>
      <c r="K3246" t="str">
        <f>VLOOKUP('intouch变量（离散）'!$A3246,基本表格!$G:$Q,9,FALSE)</f>
        <v>None</v>
      </c>
      <c r="L3246">
        <v>1</v>
      </c>
      <c r="M3246" t="s">
        <v>156</v>
      </c>
      <c r="N3246" t="s">
        <v>157</v>
      </c>
      <c r="O3246" t="s">
        <v>158</v>
      </c>
      <c r="P3246" t="str">
        <f>VLOOKUP('intouch变量（离散）'!$A3246,基本表格!$G:$Q,3,FALSE)</f>
        <v>DB100,X2200.4</v>
      </c>
      <c r="Q3246" t="str">
        <f>VLOOKUP('intouch变量（离散）'!$A3246,基本表格!$G:$Q,10,FALSE)</f>
        <v>No</v>
      </c>
      <c r="R3246" t="str">
        <f t="shared" si="306"/>
        <v>DB100,X2200.4 2124+P3-M2 4#双螺旋运输机B 反馈频率 下限保护使能</v>
      </c>
      <c r="S3246">
        <v>0</v>
      </c>
      <c r="T3246">
        <v>0</v>
      </c>
    </row>
    <row r="3247" spans="1:20">
      <c r="A3247" t="s">
        <v>3403</v>
      </c>
      <c r="B3247" s="11" t="str">
        <f t="shared" si="305"/>
        <v>CHPF</v>
      </c>
      <c r="C3247" s="11" t="str">
        <f>VLOOKUP('intouch变量（离散）'!$A3247,基本表格!$G:$Q,2,FALSE)</f>
        <v>2124+P3-M2 4#双螺旋运输机B 反馈频率 上限报警</v>
      </c>
      <c r="D3247" t="s">
        <v>154</v>
      </c>
      <c r="E3247" t="str">
        <f t="shared" si="301"/>
        <v>No</v>
      </c>
      <c r="F3247" t="str">
        <f t="shared" si="302"/>
        <v>0</v>
      </c>
      <c r="G3247" t="s">
        <v>154</v>
      </c>
      <c r="H3247" t="s">
        <v>155</v>
      </c>
      <c r="I3247" t="str">
        <f t="shared" si="303"/>
        <v/>
      </c>
      <c r="J3247" t="str">
        <f t="shared" si="304"/>
        <v/>
      </c>
      <c r="K3247" t="str">
        <f>VLOOKUP('intouch变量（离散）'!$A3247,基本表格!$G:$Q,9,FALSE)</f>
        <v>None</v>
      </c>
      <c r="L3247">
        <v>1</v>
      </c>
      <c r="M3247" t="s">
        <v>156</v>
      </c>
      <c r="N3247" t="s">
        <v>157</v>
      </c>
      <c r="O3247" t="s">
        <v>158</v>
      </c>
      <c r="P3247" t="str">
        <f>VLOOKUP('intouch变量（离散）'!$A3247,基本表格!$G:$Q,3,FALSE)</f>
        <v>DB100,X2200.5</v>
      </c>
      <c r="Q3247" t="str">
        <f>VLOOKUP('intouch变量（离散）'!$A3247,基本表格!$G:$Q,10,FALSE)</f>
        <v>Yes</v>
      </c>
      <c r="R3247" t="str">
        <f t="shared" si="306"/>
        <v>DB100,X2200.5 2124+P3-M2 4#双螺旋运输机B 反馈频率 上限报警</v>
      </c>
      <c r="S3247">
        <v>0</v>
      </c>
      <c r="T3247">
        <v>0</v>
      </c>
    </row>
    <row r="3248" spans="1:20">
      <c r="A3248" t="s">
        <v>3404</v>
      </c>
      <c r="B3248" s="11" t="str">
        <f t="shared" si="305"/>
        <v>CHPF</v>
      </c>
      <c r="C3248" s="11" t="str">
        <f>VLOOKUP('intouch变量（离散）'!$A3248,基本表格!$G:$Q,2,FALSE)</f>
        <v>2124+P3-M2 4#双螺旋运输机B 反馈频率 下限报警</v>
      </c>
      <c r="D3248" t="s">
        <v>154</v>
      </c>
      <c r="E3248" t="str">
        <f t="shared" si="301"/>
        <v>No</v>
      </c>
      <c r="F3248" t="str">
        <f t="shared" si="302"/>
        <v>0</v>
      </c>
      <c r="G3248" t="s">
        <v>154</v>
      </c>
      <c r="H3248" t="s">
        <v>155</v>
      </c>
      <c r="I3248" t="str">
        <f t="shared" si="303"/>
        <v/>
      </c>
      <c r="J3248" t="str">
        <f t="shared" si="304"/>
        <v/>
      </c>
      <c r="K3248" t="str">
        <f>VLOOKUP('intouch变量（离散）'!$A3248,基本表格!$G:$Q,9,FALSE)</f>
        <v>None</v>
      </c>
      <c r="L3248">
        <v>1</v>
      </c>
      <c r="M3248" t="s">
        <v>156</v>
      </c>
      <c r="N3248" t="s">
        <v>157</v>
      </c>
      <c r="O3248" t="s">
        <v>158</v>
      </c>
      <c r="P3248" t="str">
        <f>VLOOKUP('intouch变量（离散）'!$A3248,基本表格!$G:$Q,3,FALSE)</f>
        <v>DB100,X2200.6</v>
      </c>
      <c r="Q3248" t="str">
        <f>VLOOKUP('intouch变量（离散）'!$A3248,基本表格!$G:$Q,10,FALSE)</f>
        <v>Yes</v>
      </c>
      <c r="R3248" t="str">
        <f t="shared" si="306"/>
        <v>DB100,X2200.6 2124+P3-M2 4#双螺旋运输机B 反馈频率 下限报警</v>
      </c>
      <c r="S3248">
        <v>0</v>
      </c>
      <c r="T3248">
        <v>0</v>
      </c>
    </row>
    <row r="3249" spans="1:20">
      <c r="A3249" t="s">
        <v>3405</v>
      </c>
      <c r="B3249" s="11" t="str">
        <f t="shared" si="305"/>
        <v>CHPF</v>
      </c>
      <c r="C3249" s="11" t="str">
        <f>VLOOKUP('intouch变量（离散）'!$A3249,基本表格!$G:$Q,2,FALSE)</f>
        <v>2124+P3-M2 4#双螺旋运输机B 反馈频率 上上限报警</v>
      </c>
      <c r="D3249" t="s">
        <v>154</v>
      </c>
      <c r="E3249" t="str">
        <f t="shared" si="301"/>
        <v>No</v>
      </c>
      <c r="F3249" t="str">
        <f t="shared" si="302"/>
        <v>0</v>
      </c>
      <c r="G3249" t="s">
        <v>154</v>
      </c>
      <c r="H3249" t="s">
        <v>155</v>
      </c>
      <c r="I3249" t="str">
        <f t="shared" si="303"/>
        <v/>
      </c>
      <c r="J3249" t="str">
        <f t="shared" si="304"/>
        <v/>
      </c>
      <c r="K3249" t="str">
        <f>VLOOKUP('intouch变量（离散）'!$A3249,基本表格!$G:$Q,9,FALSE)</f>
        <v>On</v>
      </c>
      <c r="L3249">
        <v>1</v>
      </c>
      <c r="M3249" t="s">
        <v>156</v>
      </c>
      <c r="N3249" t="s">
        <v>157</v>
      </c>
      <c r="O3249" t="s">
        <v>158</v>
      </c>
      <c r="P3249" t="str">
        <f>VLOOKUP('intouch变量（离散）'!$A3249,基本表格!$G:$Q,3,FALSE)</f>
        <v>DB100,X2200.7</v>
      </c>
      <c r="Q3249" t="str">
        <f>VLOOKUP('intouch变量（离散）'!$A3249,基本表格!$G:$Q,10,FALSE)</f>
        <v>Yes</v>
      </c>
      <c r="R3249" t="str">
        <f t="shared" si="306"/>
        <v>DB100,X2200.7 2124+P3-M2 4#双螺旋运输机B 反馈频率 上上限报警</v>
      </c>
      <c r="S3249">
        <v>0</v>
      </c>
      <c r="T3249">
        <v>0</v>
      </c>
    </row>
    <row r="3250" spans="1:20">
      <c r="A3250" t="s">
        <v>3406</v>
      </c>
      <c r="B3250" s="11" t="str">
        <f t="shared" si="305"/>
        <v>CHPF</v>
      </c>
      <c r="C3250" s="11" t="str">
        <f>VLOOKUP('intouch变量（离散）'!$A3250,基本表格!$G:$Q,2,FALSE)</f>
        <v>2124+P3-M2 4#双螺旋运输机B 反馈频率 下下限报警</v>
      </c>
      <c r="D3250" t="s">
        <v>154</v>
      </c>
      <c r="E3250" t="str">
        <f t="shared" si="301"/>
        <v>No</v>
      </c>
      <c r="F3250" t="str">
        <f t="shared" si="302"/>
        <v>0</v>
      </c>
      <c r="G3250" t="s">
        <v>154</v>
      </c>
      <c r="H3250" t="s">
        <v>155</v>
      </c>
      <c r="I3250" t="str">
        <f t="shared" si="303"/>
        <v/>
      </c>
      <c r="J3250" t="str">
        <f t="shared" si="304"/>
        <v/>
      </c>
      <c r="K3250" t="str">
        <f>VLOOKUP('intouch变量（离散）'!$A3250,基本表格!$G:$Q,9,FALSE)</f>
        <v>On</v>
      </c>
      <c r="L3250">
        <v>1</v>
      </c>
      <c r="M3250" t="s">
        <v>156</v>
      </c>
      <c r="N3250" t="s">
        <v>157</v>
      </c>
      <c r="O3250" t="s">
        <v>158</v>
      </c>
      <c r="P3250" t="str">
        <f>VLOOKUP('intouch变量（离散）'!$A3250,基本表格!$G:$Q,3,FALSE)</f>
        <v>DB100,X2201.0</v>
      </c>
      <c r="Q3250" t="str">
        <f>VLOOKUP('intouch变量（离散）'!$A3250,基本表格!$G:$Q,10,FALSE)</f>
        <v>Yes</v>
      </c>
      <c r="R3250" t="str">
        <f t="shared" si="306"/>
        <v>DB100,X2201.0 2124+P3-M2 4#双螺旋运输机B 反馈频率 下下限报警</v>
      </c>
      <c r="S3250">
        <v>0</v>
      </c>
      <c r="T3250">
        <v>0</v>
      </c>
    </row>
    <row r="3251" spans="1:20">
      <c r="A3251" t="s">
        <v>3407</v>
      </c>
      <c r="B3251" s="11" t="str">
        <f t="shared" si="305"/>
        <v>CHPF</v>
      </c>
      <c r="C3251" s="11" t="str">
        <f>VLOOKUP('intouch变量（离散）'!$A3251,基本表格!$G:$Q,2,FALSE)</f>
        <v>2124+P3-M2 4#双螺旋运输机B 反馈频率 极限报警</v>
      </c>
      <c r="D3251" t="s">
        <v>154</v>
      </c>
      <c r="E3251" t="str">
        <f t="shared" si="301"/>
        <v>No</v>
      </c>
      <c r="F3251" t="str">
        <f t="shared" si="302"/>
        <v>0</v>
      </c>
      <c r="G3251" t="s">
        <v>154</v>
      </c>
      <c r="H3251" t="s">
        <v>155</v>
      </c>
      <c r="I3251" t="str">
        <f t="shared" si="303"/>
        <v/>
      </c>
      <c r="J3251" t="str">
        <f t="shared" si="304"/>
        <v/>
      </c>
      <c r="K3251" t="str">
        <f>VLOOKUP('intouch变量（离散）'!$A3251,基本表格!$G:$Q,9,FALSE)</f>
        <v>On</v>
      </c>
      <c r="L3251">
        <v>1</v>
      </c>
      <c r="M3251" t="s">
        <v>156</v>
      </c>
      <c r="N3251" t="s">
        <v>157</v>
      </c>
      <c r="O3251" t="s">
        <v>158</v>
      </c>
      <c r="P3251" t="str">
        <f>VLOOKUP('intouch变量（离散）'!$A3251,基本表格!$G:$Q,3,FALSE)</f>
        <v>DB100,X2201.1</v>
      </c>
      <c r="Q3251" t="str">
        <f>VLOOKUP('intouch变量（离散）'!$A3251,基本表格!$G:$Q,10,FALSE)</f>
        <v>Yes</v>
      </c>
      <c r="R3251" t="str">
        <f t="shared" si="306"/>
        <v>DB100,X2201.1 2124+P3-M2 4#双螺旋运输机B 反馈频率 极限报警</v>
      </c>
      <c r="S3251">
        <v>0</v>
      </c>
      <c r="T3251">
        <v>0</v>
      </c>
    </row>
    <row r="3252" spans="1:20">
      <c r="A3252" t="s">
        <v>3408</v>
      </c>
      <c r="B3252" s="11" t="str">
        <f t="shared" si="305"/>
        <v>CHPF</v>
      </c>
      <c r="C3252" s="11" t="str">
        <f>VLOOKUP('intouch变量（离散）'!$A3252,基本表格!$G:$Q,2,FALSE)</f>
        <v>2124+P3-M2 4#双螺旋运输机B 反馈频率 传感器断线报警</v>
      </c>
      <c r="D3252" t="s">
        <v>154</v>
      </c>
      <c r="E3252" t="str">
        <f t="shared" si="301"/>
        <v>No</v>
      </c>
      <c r="F3252" t="str">
        <f t="shared" si="302"/>
        <v>0</v>
      </c>
      <c r="G3252" t="s">
        <v>154</v>
      </c>
      <c r="H3252" t="s">
        <v>155</v>
      </c>
      <c r="I3252" t="str">
        <f t="shared" si="303"/>
        <v/>
      </c>
      <c r="J3252" t="str">
        <f t="shared" si="304"/>
        <v/>
      </c>
      <c r="K3252" t="str">
        <f>VLOOKUP('intouch变量（离散）'!$A3252,基本表格!$G:$Q,9,FALSE)</f>
        <v>On</v>
      </c>
      <c r="L3252">
        <v>1</v>
      </c>
      <c r="M3252" t="s">
        <v>156</v>
      </c>
      <c r="N3252" t="s">
        <v>157</v>
      </c>
      <c r="O3252" t="s">
        <v>158</v>
      </c>
      <c r="P3252" t="str">
        <f>VLOOKUP('intouch变量（离散）'!$A3252,基本表格!$G:$Q,3,FALSE)</f>
        <v>DB100,X2201.2</v>
      </c>
      <c r="Q3252" t="str">
        <f>VLOOKUP('intouch变量（离散）'!$A3252,基本表格!$G:$Q,10,FALSE)</f>
        <v>Yes</v>
      </c>
      <c r="R3252" t="str">
        <f t="shared" si="306"/>
        <v>DB100,X2201.2 2124+P3-M2 4#双螺旋运输机B 反馈频率 传感器断线报警</v>
      </c>
      <c r="S3252">
        <v>0</v>
      </c>
      <c r="T3252">
        <v>0</v>
      </c>
    </row>
    <row r="3253" spans="1:20">
      <c r="A3253" t="s">
        <v>3409</v>
      </c>
      <c r="B3253" s="11" t="str">
        <f t="shared" si="305"/>
        <v>CHPF</v>
      </c>
      <c r="C3253" s="11" t="str">
        <f>VLOOKUP('intouch变量（离散）'!$A3253,基本表格!$G:$Q,2,FALSE)</f>
        <v>2124+P3-M2 4#双螺旋运输机B 变频器通讯 备妥（不能与正转信号使用同一个）</v>
      </c>
      <c r="D3253" t="s">
        <v>154</v>
      </c>
      <c r="E3253" t="str">
        <f t="shared" si="301"/>
        <v>No</v>
      </c>
      <c r="F3253" t="str">
        <f t="shared" si="302"/>
        <v>0</v>
      </c>
      <c r="G3253" t="s">
        <v>154</v>
      </c>
      <c r="H3253" t="s">
        <v>155</v>
      </c>
      <c r="I3253" t="str">
        <f t="shared" si="303"/>
        <v/>
      </c>
      <c r="J3253" t="str">
        <f t="shared" si="304"/>
        <v/>
      </c>
      <c r="K3253" t="str">
        <f>VLOOKUP('intouch变量（离散）'!$A3253,基本表格!$G:$Q,9,FALSE)</f>
        <v>None</v>
      </c>
      <c r="L3253">
        <v>1</v>
      </c>
      <c r="M3253" t="s">
        <v>156</v>
      </c>
      <c r="N3253" t="s">
        <v>157</v>
      </c>
      <c r="O3253" t="s">
        <v>158</v>
      </c>
      <c r="P3253" t="str">
        <f>VLOOKUP('intouch变量（离散）'!$A3253,基本表格!$G:$Q,3,FALSE)</f>
        <v>DB100,X2250.0</v>
      </c>
      <c r="Q3253" t="str">
        <f>VLOOKUP('intouch变量（离散）'!$A3253,基本表格!$G:$Q,10,FALSE)</f>
        <v>Yes</v>
      </c>
      <c r="R3253" t="str">
        <f t="shared" si="306"/>
        <v>DB100,X2250.0 2124+P3-M2 4#双螺旋运输机B 变频器通讯 备妥（不能与正转信号使用同一个）</v>
      </c>
      <c r="S3253">
        <v>0</v>
      </c>
      <c r="T3253">
        <v>0</v>
      </c>
    </row>
    <row r="3254" spans="1:20">
      <c r="A3254" t="s">
        <v>3410</v>
      </c>
      <c r="B3254" s="11" t="str">
        <f t="shared" si="305"/>
        <v>CHPF</v>
      </c>
      <c r="C3254" s="11" t="str">
        <f>VLOOKUP('intouch变量（离散）'!$A3254,基本表格!$G:$Q,2,FALSE)</f>
        <v>2124+P3-M2 4#双螺旋运输机B 变频器通讯 正转</v>
      </c>
      <c r="D3254" t="s">
        <v>154</v>
      </c>
      <c r="E3254" t="str">
        <f t="shared" si="301"/>
        <v>No</v>
      </c>
      <c r="F3254" t="str">
        <f t="shared" si="302"/>
        <v>0</v>
      </c>
      <c r="G3254" t="s">
        <v>154</v>
      </c>
      <c r="H3254" t="s">
        <v>155</v>
      </c>
      <c r="I3254" t="str">
        <f t="shared" si="303"/>
        <v/>
      </c>
      <c r="J3254" t="str">
        <f t="shared" si="304"/>
        <v/>
      </c>
      <c r="K3254" t="str">
        <f>VLOOKUP('intouch变量（离散）'!$A3254,基本表格!$G:$Q,9,FALSE)</f>
        <v>None</v>
      </c>
      <c r="L3254">
        <v>1</v>
      </c>
      <c r="M3254" t="s">
        <v>156</v>
      </c>
      <c r="N3254" t="s">
        <v>157</v>
      </c>
      <c r="O3254" t="s">
        <v>158</v>
      </c>
      <c r="P3254" t="str">
        <f>VLOOKUP('intouch变量（离散）'!$A3254,基本表格!$G:$Q,3,FALSE)</f>
        <v>DB100,X2250.1</v>
      </c>
      <c r="Q3254" t="str">
        <f>VLOOKUP('intouch变量（离散）'!$A3254,基本表格!$G:$Q,10,FALSE)</f>
        <v>Yes</v>
      </c>
      <c r="R3254" t="str">
        <f t="shared" si="306"/>
        <v>DB100,X2250.1 2124+P3-M2 4#双螺旋运输机B 变频器通讯 正转</v>
      </c>
      <c r="S3254">
        <v>0</v>
      </c>
      <c r="T3254">
        <v>0</v>
      </c>
    </row>
    <row r="3255" spans="1:20">
      <c r="A3255" t="s">
        <v>3411</v>
      </c>
      <c r="B3255" s="11" t="str">
        <f t="shared" si="305"/>
        <v>CHPF</v>
      </c>
      <c r="C3255" s="11" t="str">
        <f>VLOOKUP('intouch变量（离散）'!$A3255,基本表格!$G:$Q,2,FALSE)</f>
        <v>2124+P3-M2 4#双螺旋运输机B 变频器通讯 反转</v>
      </c>
      <c r="D3255" t="s">
        <v>154</v>
      </c>
      <c r="E3255" t="str">
        <f t="shared" si="301"/>
        <v>No</v>
      </c>
      <c r="F3255" t="str">
        <f t="shared" si="302"/>
        <v>0</v>
      </c>
      <c r="G3255" t="s">
        <v>154</v>
      </c>
      <c r="H3255" t="s">
        <v>155</v>
      </c>
      <c r="I3255" t="str">
        <f t="shared" si="303"/>
        <v/>
      </c>
      <c r="J3255" t="str">
        <f t="shared" si="304"/>
        <v/>
      </c>
      <c r="K3255" t="str">
        <f>VLOOKUP('intouch变量（离散）'!$A3255,基本表格!$G:$Q,9,FALSE)</f>
        <v>None</v>
      </c>
      <c r="L3255">
        <v>1</v>
      </c>
      <c r="M3255" t="s">
        <v>156</v>
      </c>
      <c r="N3255" t="s">
        <v>157</v>
      </c>
      <c r="O3255" t="s">
        <v>158</v>
      </c>
      <c r="P3255" t="str">
        <f>VLOOKUP('intouch变量（离散）'!$A3255,基本表格!$G:$Q,3,FALSE)</f>
        <v>DB100,X2250.2</v>
      </c>
      <c r="Q3255" t="str">
        <f>VLOOKUP('intouch变量（离散）'!$A3255,基本表格!$G:$Q,10,FALSE)</f>
        <v>Yes</v>
      </c>
      <c r="R3255" t="str">
        <f t="shared" si="306"/>
        <v>DB100,X2250.2 2124+P3-M2 4#双螺旋运输机B 变频器通讯 反转</v>
      </c>
      <c r="S3255">
        <v>0</v>
      </c>
      <c r="T3255">
        <v>0</v>
      </c>
    </row>
    <row r="3256" spans="1:20">
      <c r="A3256" t="s">
        <v>3412</v>
      </c>
      <c r="B3256" s="11" t="str">
        <f t="shared" si="305"/>
        <v>CHPF</v>
      </c>
      <c r="C3256" s="11" t="str">
        <f>VLOOKUP('intouch变量（离散）'!$A3256,基本表格!$G:$Q,2,FALSE)</f>
        <v>2124+P3-M2 4#双螺旋运输机B 变频器通讯 故障复位</v>
      </c>
      <c r="D3256" t="s">
        <v>154</v>
      </c>
      <c r="E3256" t="str">
        <f t="shared" si="301"/>
        <v>No</v>
      </c>
      <c r="F3256" t="str">
        <f t="shared" si="302"/>
        <v>0</v>
      </c>
      <c r="G3256" t="s">
        <v>154</v>
      </c>
      <c r="H3256" t="s">
        <v>155</v>
      </c>
      <c r="I3256" t="str">
        <f t="shared" si="303"/>
        <v/>
      </c>
      <c r="J3256" t="str">
        <f t="shared" si="304"/>
        <v/>
      </c>
      <c r="K3256" t="str">
        <f>VLOOKUP('intouch变量（离散）'!$A3256,基本表格!$G:$Q,9,FALSE)</f>
        <v>None</v>
      </c>
      <c r="L3256">
        <v>1</v>
      </c>
      <c r="M3256" t="s">
        <v>156</v>
      </c>
      <c r="N3256" t="s">
        <v>157</v>
      </c>
      <c r="O3256" t="s">
        <v>158</v>
      </c>
      <c r="P3256" t="str">
        <f>VLOOKUP('intouch变量（离散）'!$A3256,基本表格!$G:$Q,3,FALSE)</f>
        <v>DB100,X2250.3</v>
      </c>
      <c r="Q3256" t="str">
        <f>VLOOKUP('intouch变量（离散）'!$A3256,基本表格!$G:$Q,10,FALSE)</f>
        <v>No</v>
      </c>
      <c r="R3256" t="str">
        <f t="shared" si="306"/>
        <v>DB100,X2250.3 2124+P3-M2 4#双螺旋运输机B 变频器通讯 故障复位</v>
      </c>
      <c r="S3256">
        <v>0</v>
      </c>
      <c r="T3256">
        <v>0</v>
      </c>
    </row>
    <row r="3257" spans="1:20">
      <c r="A3257" t="s">
        <v>3413</v>
      </c>
      <c r="B3257" s="11" t="str">
        <f t="shared" si="305"/>
        <v>CHPF</v>
      </c>
      <c r="C3257" s="11" t="str">
        <f>VLOOKUP('intouch变量（离散）'!$A3257,基本表格!$G:$Q,2,FALSE)</f>
        <v>2124+P3-M2 4#双螺旋运输机B 变频器通讯 备妥反馈</v>
      </c>
      <c r="D3257" t="s">
        <v>154</v>
      </c>
      <c r="E3257" t="str">
        <f t="shared" si="301"/>
        <v>No</v>
      </c>
      <c r="F3257" t="str">
        <f t="shared" si="302"/>
        <v>0</v>
      </c>
      <c r="G3257" t="s">
        <v>154</v>
      </c>
      <c r="H3257" t="s">
        <v>155</v>
      </c>
      <c r="I3257" t="str">
        <f t="shared" si="303"/>
        <v/>
      </c>
      <c r="J3257" t="str">
        <f t="shared" si="304"/>
        <v/>
      </c>
      <c r="K3257" t="str">
        <f>VLOOKUP('intouch变量（离散）'!$A3257,基本表格!$G:$Q,9,FALSE)</f>
        <v>None</v>
      </c>
      <c r="L3257">
        <v>1</v>
      </c>
      <c r="M3257" t="s">
        <v>156</v>
      </c>
      <c r="N3257" t="s">
        <v>157</v>
      </c>
      <c r="O3257" t="s">
        <v>158</v>
      </c>
      <c r="P3257" t="str">
        <f>VLOOKUP('intouch变量（离散）'!$A3257,基本表格!$G:$Q,3,FALSE)</f>
        <v>DB100,X2250.4</v>
      </c>
      <c r="Q3257" t="str">
        <f>VLOOKUP('intouch变量（离散）'!$A3257,基本表格!$G:$Q,10,FALSE)</f>
        <v>Yes</v>
      </c>
      <c r="R3257" t="str">
        <f t="shared" si="306"/>
        <v>DB100,X2250.4 2124+P3-M2 4#双螺旋运输机B 变频器通讯 备妥反馈</v>
      </c>
      <c r="S3257">
        <v>0</v>
      </c>
      <c r="T3257">
        <v>0</v>
      </c>
    </row>
    <row r="3258" spans="1:20">
      <c r="A3258" t="s">
        <v>3414</v>
      </c>
      <c r="B3258" s="11" t="str">
        <f t="shared" si="305"/>
        <v>CHPF</v>
      </c>
      <c r="C3258" s="11" t="str">
        <f>VLOOKUP('intouch变量（离散）'!$A3258,基本表格!$G:$Q,2,FALSE)</f>
        <v>2124+P3-M2 4#双螺旋运输机B 变频器通讯 正转反馈</v>
      </c>
      <c r="D3258" t="s">
        <v>154</v>
      </c>
      <c r="E3258" t="str">
        <f t="shared" si="301"/>
        <v>No</v>
      </c>
      <c r="F3258" t="str">
        <f t="shared" si="302"/>
        <v>0</v>
      </c>
      <c r="G3258" t="s">
        <v>154</v>
      </c>
      <c r="H3258" t="s">
        <v>155</v>
      </c>
      <c r="I3258" t="str">
        <f t="shared" si="303"/>
        <v/>
      </c>
      <c r="J3258" t="str">
        <f t="shared" si="304"/>
        <v/>
      </c>
      <c r="K3258" t="str">
        <f>VLOOKUP('intouch变量（离散）'!$A3258,基本表格!$G:$Q,9,FALSE)</f>
        <v>None</v>
      </c>
      <c r="L3258">
        <v>1</v>
      </c>
      <c r="M3258" t="s">
        <v>156</v>
      </c>
      <c r="N3258" t="s">
        <v>157</v>
      </c>
      <c r="O3258" t="s">
        <v>158</v>
      </c>
      <c r="P3258" t="str">
        <f>VLOOKUP('intouch变量（离散）'!$A3258,基本表格!$G:$Q,3,FALSE)</f>
        <v>DB100,X2250.5</v>
      </c>
      <c r="Q3258" t="str">
        <f>VLOOKUP('intouch变量（离散）'!$A3258,基本表格!$G:$Q,10,FALSE)</f>
        <v>Yes</v>
      </c>
      <c r="R3258" t="str">
        <f t="shared" si="306"/>
        <v>DB100,X2250.5 2124+P3-M2 4#双螺旋运输机B 变频器通讯 正转反馈</v>
      </c>
      <c r="S3258">
        <v>0</v>
      </c>
      <c r="T3258">
        <v>0</v>
      </c>
    </row>
    <row r="3259" spans="1:20">
      <c r="A3259" t="s">
        <v>3415</v>
      </c>
      <c r="B3259" s="11" t="str">
        <f t="shared" si="305"/>
        <v>CHPF</v>
      </c>
      <c r="C3259" s="11" t="str">
        <f>VLOOKUP('intouch变量（离散）'!$A3259,基本表格!$G:$Q,2,FALSE)</f>
        <v>2124+P3-M2 4#双螺旋运输机B 变频器通讯 反转反馈</v>
      </c>
      <c r="D3259" t="s">
        <v>154</v>
      </c>
      <c r="E3259" t="str">
        <f t="shared" si="301"/>
        <v>No</v>
      </c>
      <c r="F3259" t="str">
        <f t="shared" si="302"/>
        <v>0</v>
      </c>
      <c r="G3259" t="s">
        <v>154</v>
      </c>
      <c r="H3259" t="s">
        <v>155</v>
      </c>
      <c r="I3259" t="str">
        <f t="shared" si="303"/>
        <v/>
      </c>
      <c r="J3259" t="str">
        <f t="shared" si="304"/>
        <v/>
      </c>
      <c r="K3259" t="str">
        <f>VLOOKUP('intouch变量（离散）'!$A3259,基本表格!$G:$Q,9,FALSE)</f>
        <v>None</v>
      </c>
      <c r="L3259">
        <v>1</v>
      </c>
      <c r="M3259" t="s">
        <v>156</v>
      </c>
      <c r="N3259" t="s">
        <v>157</v>
      </c>
      <c r="O3259" t="s">
        <v>158</v>
      </c>
      <c r="P3259" t="str">
        <f>VLOOKUP('intouch变量（离散）'!$A3259,基本表格!$G:$Q,3,FALSE)</f>
        <v>DB100,X2250.6</v>
      </c>
      <c r="Q3259" t="str">
        <f>VLOOKUP('intouch变量（离散）'!$A3259,基本表格!$G:$Q,10,FALSE)</f>
        <v>Yes</v>
      </c>
      <c r="R3259" t="str">
        <f t="shared" si="306"/>
        <v>DB100,X2250.6 2124+P3-M2 4#双螺旋运输机B 变频器通讯 反转反馈</v>
      </c>
      <c r="S3259">
        <v>0</v>
      </c>
      <c r="T3259">
        <v>0</v>
      </c>
    </row>
    <row r="3260" spans="1:20">
      <c r="A3260" t="s">
        <v>3416</v>
      </c>
      <c r="B3260" s="11" t="str">
        <f t="shared" si="305"/>
        <v>CHPF</v>
      </c>
      <c r="C3260" s="11" t="str">
        <f>VLOOKUP('intouch变量（离散）'!$A3260,基本表格!$G:$Q,2,FALSE)</f>
        <v>2124+P3-M2 4#双螺旋运输机B 变频器通讯 变频器备用</v>
      </c>
      <c r="D3260" t="s">
        <v>154</v>
      </c>
      <c r="E3260" t="str">
        <f t="shared" si="301"/>
        <v>No</v>
      </c>
      <c r="F3260" t="str">
        <f t="shared" si="302"/>
        <v>0</v>
      </c>
      <c r="G3260" t="s">
        <v>154</v>
      </c>
      <c r="H3260" t="s">
        <v>155</v>
      </c>
      <c r="I3260" t="str">
        <f t="shared" si="303"/>
        <v/>
      </c>
      <c r="J3260" t="str">
        <f t="shared" si="304"/>
        <v/>
      </c>
      <c r="K3260" t="str">
        <f>VLOOKUP('intouch变量（离散）'!$A3260,基本表格!$G:$Q,9,FALSE)</f>
        <v>None</v>
      </c>
      <c r="L3260">
        <v>1</v>
      </c>
      <c r="M3260" t="s">
        <v>156</v>
      </c>
      <c r="N3260" t="s">
        <v>157</v>
      </c>
      <c r="O3260" t="s">
        <v>158</v>
      </c>
      <c r="P3260" t="str">
        <f>VLOOKUP('intouch变量（离散）'!$A3260,基本表格!$G:$Q,3,FALSE)</f>
        <v>DB100,X2250.7</v>
      </c>
      <c r="Q3260" t="str">
        <f>VLOOKUP('intouch变量（离散）'!$A3260,基本表格!$G:$Q,10,FALSE)</f>
        <v>Yes</v>
      </c>
      <c r="R3260" t="str">
        <f t="shared" si="306"/>
        <v>DB100,X2250.7 2124+P3-M2 4#双螺旋运输机B 变频器通讯 变频器备用</v>
      </c>
      <c r="S3260">
        <v>0</v>
      </c>
      <c r="T3260">
        <v>0</v>
      </c>
    </row>
    <row r="3261" spans="1:20">
      <c r="A3261" t="s">
        <v>3417</v>
      </c>
      <c r="B3261" s="11" t="str">
        <f t="shared" si="305"/>
        <v>CHPF</v>
      </c>
      <c r="C3261" s="11" t="str">
        <f>VLOOKUP('intouch变量（离散）'!$A3261,基本表格!$G:$Q,2,FALSE)</f>
        <v>2124+P3-M2 4#双螺旋运输机B 变频器通讯 变频器报警</v>
      </c>
      <c r="D3261" t="s">
        <v>154</v>
      </c>
      <c r="E3261" t="str">
        <f t="shared" si="301"/>
        <v>No</v>
      </c>
      <c r="F3261" t="str">
        <f t="shared" si="302"/>
        <v>0</v>
      </c>
      <c r="G3261" t="s">
        <v>154</v>
      </c>
      <c r="H3261" t="s">
        <v>155</v>
      </c>
      <c r="I3261" t="str">
        <f t="shared" si="303"/>
        <v/>
      </c>
      <c r="J3261" t="str">
        <f t="shared" si="304"/>
        <v/>
      </c>
      <c r="K3261" t="str">
        <f>VLOOKUP('intouch变量（离散）'!$A3261,基本表格!$G:$Q,9,FALSE)</f>
        <v>On</v>
      </c>
      <c r="L3261">
        <v>1</v>
      </c>
      <c r="M3261" t="s">
        <v>156</v>
      </c>
      <c r="N3261" t="s">
        <v>157</v>
      </c>
      <c r="O3261" t="s">
        <v>158</v>
      </c>
      <c r="P3261" t="str">
        <f>VLOOKUP('intouch变量（离散）'!$A3261,基本表格!$G:$Q,3,FALSE)</f>
        <v>DB100,X2251.0</v>
      </c>
      <c r="Q3261" t="str">
        <f>VLOOKUP('intouch变量（离散）'!$A3261,基本表格!$G:$Q,10,FALSE)</f>
        <v>Yes</v>
      </c>
      <c r="R3261" t="str">
        <f t="shared" si="306"/>
        <v>DB100,X2251.0 2124+P3-M2 4#双螺旋运输机B 变频器通讯 变频器报警</v>
      </c>
      <c r="S3261">
        <v>0</v>
      </c>
      <c r="T3261">
        <v>0</v>
      </c>
    </row>
    <row r="3262" spans="1:20">
      <c r="A3262" t="s">
        <v>3418</v>
      </c>
      <c r="B3262" s="11" t="str">
        <f t="shared" si="305"/>
        <v>CHPF</v>
      </c>
      <c r="C3262" s="11" t="str">
        <f>VLOOKUP('intouch变量（离散）'!$A3262,基本表格!$G:$Q,2,FALSE)</f>
        <v>2124+P3-M2 4#双螺旋运输机B 反馈转速 上限保护使能</v>
      </c>
      <c r="D3262" t="s">
        <v>154</v>
      </c>
      <c r="E3262" t="str">
        <f t="shared" si="301"/>
        <v>Yes</v>
      </c>
      <c r="F3262" t="str">
        <f t="shared" si="302"/>
        <v>900</v>
      </c>
      <c r="G3262" t="s">
        <v>154</v>
      </c>
      <c r="H3262" t="s">
        <v>155</v>
      </c>
      <c r="I3262" t="str">
        <f t="shared" si="303"/>
        <v>禁用</v>
      </c>
      <c r="J3262" t="str">
        <f t="shared" si="304"/>
        <v>启用</v>
      </c>
      <c r="K3262" t="str">
        <f>VLOOKUP('intouch变量（离散）'!$A3262,基本表格!$G:$Q,9,FALSE)</f>
        <v>None</v>
      </c>
      <c r="L3262">
        <v>1</v>
      </c>
      <c r="M3262" t="s">
        <v>156</v>
      </c>
      <c r="N3262" t="s">
        <v>157</v>
      </c>
      <c r="O3262" t="s">
        <v>158</v>
      </c>
      <c r="P3262" t="str">
        <f>VLOOKUP('intouch变量（离散）'!$A3262,基本表格!$G:$Q,3,FALSE)</f>
        <v>DB100,X2300.3</v>
      </c>
      <c r="Q3262" t="str">
        <f>VLOOKUP('intouch变量（离散）'!$A3262,基本表格!$G:$Q,10,FALSE)</f>
        <v>No</v>
      </c>
      <c r="R3262" t="str">
        <f t="shared" si="306"/>
        <v>DB100,X2300.3 2124+P3-M2 4#双螺旋运输机B 反馈转速 上限保护使能</v>
      </c>
      <c r="S3262">
        <v>0</v>
      </c>
      <c r="T3262">
        <v>0</v>
      </c>
    </row>
    <row r="3263" spans="1:20">
      <c r="A3263" t="s">
        <v>3419</v>
      </c>
      <c r="B3263" s="11" t="str">
        <f t="shared" si="305"/>
        <v>CHPF</v>
      </c>
      <c r="C3263" s="11" t="str">
        <f>VLOOKUP('intouch变量（离散）'!$A3263,基本表格!$G:$Q,2,FALSE)</f>
        <v>2124+P3-M2 4#双螺旋运输机B 反馈转速 下限保护使能</v>
      </c>
      <c r="D3263" t="s">
        <v>154</v>
      </c>
      <c r="E3263" t="str">
        <f t="shared" si="301"/>
        <v>Yes</v>
      </c>
      <c r="F3263" t="str">
        <f t="shared" si="302"/>
        <v>900</v>
      </c>
      <c r="G3263" t="s">
        <v>154</v>
      </c>
      <c r="H3263" t="s">
        <v>155</v>
      </c>
      <c r="I3263" t="str">
        <f t="shared" si="303"/>
        <v>禁用</v>
      </c>
      <c r="J3263" t="str">
        <f t="shared" si="304"/>
        <v>启用</v>
      </c>
      <c r="K3263" t="str">
        <f>VLOOKUP('intouch变量（离散）'!$A3263,基本表格!$G:$Q,9,FALSE)</f>
        <v>None</v>
      </c>
      <c r="L3263">
        <v>1</v>
      </c>
      <c r="M3263" t="s">
        <v>156</v>
      </c>
      <c r="N3263" t="s">
        <v>157</v>
      </c>
      <c r="O3263" t="s">
        <v>158</v>
      </c>
      <c r="P3263" t="str">
        <f>VLOOKUP('intouch变量（离散）'!$A3263,基本表格!$G:$Q,3,FALSE)</f>
        <v>DB100,X2300.4</v>
      </c>
      <c r="Q3263" t="str">
        <f>VLOOKUP('intouch变量（离散）'!$A3263,基本表格!$G:$Q,10,FALSE)</f>
        <v>No</v>
      </c>
      <c r="R3263" t="str">
        <f t="shared" si="306"/>
        <v>DB100,X2300.4 2124+P3-M2 4#双螺旋运输机B 反馈转速 下限保护使能</v>
      </c>
      <c r="S3263">
        <v>0</v>
      </c>
      <c r="T3263">
        <v>0</v>
      </c>
    </row>
    <row r="3264" spans="1:20">
      <c r="A3264" t="s">
        <v>3420</v>
      </c>
      <c r="B3264" s="11" t="str">
        <f t="shared" si="305"/>
        <v>CHPF</v>
      </c>
      <c r="C3264" s="11" t="str">
        <f>VLOOKUP('intouch变量（离散）'!$A3264,基本表格!$G:$Q,2,FALSE)</f>
        <v>2124+P3-M2 4#双螺旋运输机B 反馈转速 上限报警</v>
      </c>
      <c r="D3264" t="s">
        <v>154</v>
      </c>
      <c r="E3264" t="str">
        <f t="shared" si="301"/>
        <v>No</v>
      </c>
      <c r="F3264" t="str">
        <f t="shared" si="302"/>
        <v>0</v>
      </c>
      <c r="G3264" t="s">
        <v>154</v>
      </c>
      <c r="H3264" t="s">
        <v>155</v>
      </c>
      <c r="I3264" t="str">
        <f t="shared" si="303"/>
        <v/>
      </c>
      <c r="J3264" t="str">
        <f t="shared" si="304"/>
        <v/>
      </c>
      <c r="K3264" t="str">
        <f>VLOOKUP('intouch变量（离散）'!$A3264,基本表格!$G:$Q,9,FALSE)</f>
        <v>None</v>
      </c>
      <c r="L3264">
        <v>1</v>
      </c>
      <c r="M3264" t="s">
        <v>156</v>
      </c>
      <c r="N3264" t="s">
        <v>157</v>
      </c>
      <c r="O3264" t="s">
        <v>158</v>
      </c>
      <c r="P3264" t="str">
        <f>VLOOKUP('intouch变量（离散）'!$A3264,基本表格!$G:$Q,3,FALSE)</f>
        <v>DB100,X2300.5</v>
      </c>
      <c r="Q3264" t="str">
        <f>VLOOKUP('intouch变量（离散）'!$A3264,基本表格!$G:$Q,10,FALSE)</f>
        <v>Yes</v>
      </c>
      <c r="R3264" t="str">
        <f t="shared" si="306"/>
        <v>DB100,X2300.5 2124+P3-M2 4#双螺旋运输机B 反馈转速 上限报警</v>
      </c>
      <c r="S3264">
        <v>0</v>
      </c>
      <c r="T3264">
        <v>0</v>
      </c>
    </row>
    <row r="3265" spans="1:20">
      <c r="A3265" t="s">
        <v>3421</v>
      </c>
      <c r="B3265" s="11" t="str">
        <f t="shared" si="305"/>
        <v>CHPF</v>
      </c>
      <c r="C3265" s="11" t="str">
        <f>VLOOKUP('intouch变量（离散）'!$A3265,基本表格!$G:$Q,2,FALSE)</f>
        <v>2124+P3-M2 4#双螺旋运输机B 反馈转速 下限报警</v>
      </c>
      <c r="D3265" t="s">
        <v>154</v>
      </c>
      <c r="E3265" t="str">
        <f t="shared" si="301"/>
        <v>No</v>
      </c>
      <c r="F3265" t="str">
        <f t="shared" si="302"/>
        <v>0</v>
      </c>
      <c r="G3265" t="s">
        <v>154</v>
      </c>
      <c r="H3265" t="s">
        <v>155</v>
      </c>
      <c r="I3265" t="str">
        <f t="shared" si="303"/>
        <v/>
      </c>
      <c r="J3265" t="str">
        <f t="shared" si="304"/>
        <v/>
      </c>
      <c r="K3265" t="str">
        <f>VLOOKUP('intouch变量（离散）'!$A3265,基本表格!$G:$Q,9,FALSE)</f>
        <v>None</v>
      </c>
      <c r="L3265">
        <v>1</v>
      </c>
      <c r="M3265" t="s">
        <v>156</v>
      </c>
      <c r="N3265" t="s">
        <v>157</v>
      </c>
      <c r="O3265" t="s">
        <v>158</v>
      </c>
      <c r="P3265" t="str">
        <f>VLOOKUP('intouch变量（离散）'!$A3265,基本表格!$G:$Q,3,FALSE)</f>
        <v>DB100,X2300.6</v>
      </c>
      <c r="Q3265" t="str">
        <f>VLOOKUP('intouch变量（离散）'!$A3265,基本表格!$G:$Q,10,FALSE)</f>
        <v>Yes</v>
      </c>
      <c r="R3265" t="str">
        <f t="shared" si="306"/>
        <v>DB100,X2300.6 2124+P3-M2 4#双螺旋运输机B 反馈转速 下限报警</v>
      </c>
      <c r="S3265">
        <v>0</v>
      </c>
      <c r="T3265">
        <v>0</v>
      </c>
    </row>
    <row r="3266" spans="1:20">
      <c r="A3266" t="s">
        <v>3422</v>
      </c>
      <c r="B3266" s="11" t="str">
        <f t="shared" si="305"/>
        <v>CHPF</v>
      </c>
      <c r="C3266" s="11" t="str">
        <f>VLOOKUP('intouch变量（离散）'!$A3266,基本表格!$G:$Q,2,FALSE)</f>
        <v>2124+P3-M2 4#双螺旋运输机B 反馈转速 上上限报警</v>
      </c>
      <c r="D3266" t="s">
        <v>154</v>
      </c>
      <c r="E3266" t="str">
        <f t="shared" si="301"/>
        <v>No</v>
      </c>
      <c r="F3266" t="str">
        <f t="shared" si="302"/>
        <v>0</v>
      </c>
      <c r="G3266" t="s">
        <v>154</v>
      </c>
      <c r="H3266" t="s">
        <v>155</v>
      </c>
      <c r="I3266" t="str">
        <f t="shared" si="303"/>
        <v/>
      </c>
      <c r="J3266" t="str">
        <f t="shared" si="304"/>
        <v/>
      </c>
      <c r="K3266" t="str">
        <f>VLOOKUP('intouch变量（离散）'!$A3266,基本表格!$G:$Q,9,FALSE)</f>
        <v>On</v>
      </c>
      <c r="L3266">
        <v>1</v>
      </c>
      <c r="M3266" t="s">
        <v>156</v>
      </c>
      <c r="N3266" t="s">
        <v>157</v>
      </c>
      <c r="O3266" t="s">
        <v>158</v>
      </c>
      <c r="P3266" t="str">
        <f>VLOOKUP('intouch变量（离散）'!$A3266,基本表格!$G:$Q,3,FALSE)</f>
        <v>DB100,X2300.7</v>
      </c>
      <c r="Q3266" t="str">
        <f>VLOOKUP('intouch变量（离散）'!$A3266,基本表格!$G:$Q,10,FALSE)</f>
        <v>Yes</v>
      </c>
      <c r="R3266" t="str">
        <f t="shared" si="306"/>
        <v>DB100,X2300.7 2124+P3-M2 4#双螺旋运输机B 反馈转速 上上限报警</v>
      </c>
      <c r="S3266">
        <v>0</v>
      </c>
      <c r="T3266">
        <v>0</v>
      </c>
    </row>
    <row r="3267" spans="1:20">
      <c r="A3267" t="s">
        <v>3423</v>
      </c>
      <c r="B3267" s="11" t="str">
        <f t="shared" si="305"/>
        <v>CHPF</v>
      </c>
      <c r="C3267" s="11" t="str">
        <f>VLOOKUP('intouch变量（离散）'!$A3267,基本表格!$G:$Q,2,FALSE)</f>
        <v>2124+P3-M2 4#双螺旋运输机B 反馈转速 下下限报警</v>
      </c>
      <c r="D3267" t="s">
        <v>154</v>
      </c>
      <c r="E3267" t="str">
        <f t="shared" ref="E3267:E3330" si="307">IF(RIGHT($A3267,2)="EN","Yes","No")</f>
        <v>No</v>
      </c>
      <c r="F3267" t="str">
        <f t="shared" ref="F3267:F3330" si="308">IF(RIGHT($A3267,2)="EN","900","0")</f>
        <v>0</v>
      </c>
      <c r="G3267" t="s">
        <v>154</v>
      </c>
      <c r="H3267" t="s">
        <v>155</v>
      </c>
      <c r="I3267" t="str">
        <f t="shared" ref="I3267:I3330" si="309">IF(RIGHT($A3267,2)="EN","禁用","")</f>
        <v/>
      </c>
      <c r="J3267" t="str">
        <f t="shared" ref="J3267:J3330" si="310">IF(RIGHT($A3267,2)="EN","启用","")</f>
        <v/>
      </c>
      <c r="K3267" t="str">
        <f>VLOOKUP('intouch变量（离散）'!$A3267,基本表格!$G:$Q,9,FALSE)</f>
        <v>On</v>
      </c>
      <c r="L3267">
        <v>1</v>
      </c>
      <c r="M3267" t="s">
        <v>156</v>
      </c>
      <c r="N3267" t="s">
        <v>157</v>
      </c>
      <c r="O3267" t="s">
        <v>158</v>
      </c>
      <c r="P3267" t="str">
        <f>VLOOKUP('intouch变量（离散）'!$A3267,基本表格!$G:$Q,3,FALSE)</f>
        <v>DB100,X2301.0</v>
      </c>
      <c r="Q3267" t="str">
        <f>VLOOKUP('intouch变量（离散）'!$A3267,基本表格!$G:$Q,10,FALSE)</f>
        <v>Yes</v>
      </c>
      <c r="R3267" t="str">
        <f t="shared" si="306"/>
        <v>DB100,X2301.0 2124+P3-M2 4#双螺旋运输机B 反馈转速 下下限报警</v>
      </c>
      <c r="S3267">
        <v>0</v>
      </c>
      <c r="T3267">
        <v>0</v>
      </c>
    </row>
    <row r="3268" spans="1:20">
      <c r="A3268" t="s">
        <v>3424</v>
      </c>
      <c r="B3268" s="11" t="str">
        <f t="shared" si="305"/>
        <v>CHPF</v>
      </c>
      <c r="C3268" s="11" t="str">
        <f>VLOOKUP('intouch变量（离散）'!$A3268,基本表格!$G:$Q,2,FALSE)</f>
        <v>2124+P3-M2 4#双螺旋运输机B 反馈转速 极限报警</v>
      </c>
      <c r="D3268" t="s">
        <v>154</v>
      </c>
      <c r="E3268" t="str">
        <f t="shared" si="307"/>
        <v>No</v>
      </c>
      <c r="F3268" t="str">
        <f t="shared" si="308"/>
        <v>0</v>
      </c>
      <c r="G3268" t="s">
        <v>154</v>
      </c>
      <c r="H3268" t="s">
        <v>155</v>
      </c>
      <c r="I3268" t="str">
        <f t="shared" si="309"/>
        <v/>
      </c>
      <c r="J3268" t="str">
        <f t="shared" si="310"/>
        <v/>
      </c>
      <c r="K3268" t="str">
        <f>VLOOKUP('intouch变量（离散）'!$A3268,基本表格!$G:$Q,9,FALSE)</f>
        <v>On</v>
      </c>
      <c r="L3268">
        <v>1</v>
      </c>
      <c r="M3268" t="s">
        <v>156</v>
      </c>
      <c r="N3268" t="s">
        <v>157</v>
      </c>
      <c r="O3268" t="s">
        <v>158</v>
      </c>
      <c r="P3268" t="str">
        <f>VLOOKUP('intouch变量（离散）'!$A3268,基本表格!$G:$Q,3,FALSE)</f>
        <v>DB100,X2301.1</v>
      </c>
      <c r="Q3268" t="str">
        <f>VLOOKUP('intouch变量（离散）'!$A3268,基本表格!$G:$Q,10,FALSE)</f>
        <v>Yes</v>
      </c>
      <c r="R3268" t="str">
        <f t="shared" si="306"/>
        <v>DB100,X2301.1 2124+P3-M2 4#双螺旋运输机B 反馈转速 极限报警</v>
      </c>
      <c r="S3268">
        <v>0</v>
      </c>
      <c r="T3268">
        <v>0</v>
      </c>
    </row>
    <row r="3269" spans="1:20">
      <c r="A3269" t="s">
        <v>3425</v>
      </c>
      <c r="B3269" s="11" t="str">
        <f t="shared" ref="B3269:B3332" si="311">LEFT(A3269,4)</f>
        <v>CHPF</v>
      </c>
      <c r="C3269" s="11" t="str">
        <f>VLOOKUP('intouch变量（离散）'!$A3269,基本表格!$G:$Q,2,FALSE)</f>
        <v>2124+P3-M2 4#双螺旋运输机B 反馈转速 传感器断线报警</v>
      </c>
      <c r="D3269" t="s">
        <v>154</v>
      </c>
      <c r="E3269" t="str">
        <f t="shared" si="307"/>
        <v>No</v>
      </c>
      <c r="F3269" t="str">
        <f t="shared" si="308"/>
        <v>0</v>
      </c>
      <c r="G3269" t="s">
        <v>154</v>
      </c>
      <c r="H3269" t="s">
        <v>155</v>
      </c>
      <c r="I3269" t="str">
        <f t="shared" si="309"/>
        <v/>
      </c>
      <c r="J3269" t="str">
        <f t="shared" si="310"/>
        <v/>
      </c>
      <c r="K3269" t="str">
        <f>VLOOKUP('intouch变量（离散）'!$A3269,基本表格!$G:$Q,9,FALSE)</f>
        <v>On</v>
      </c>
      <c r="L3269">
        <v>1</v>
      </c>
      <c r="M3269" t="s">
        <v>156</v>
      </c>
      <c r="N3269" t="s">
        <v>157</v>
      </c>
      <c r="O3269" t="s">
        <v>158</v>
      </c>
      <c r="P3269" t="str">
        <f>VLOOKUP('intouch变量（离散）'!$A3269,基本表格!$G:$Q,3,FALSE)</f>
        <v>DB100,X2301.2</v>
      </c>
      <c r="Q3269" t="str">
        <f>VLOOKUP('intouch变量（离散）'!$A3269,基本表格!$G:$Q,10,FALSE)</f>
        <v>Yes</v>
      </c>
      <c r="R3269" t="str">
        <f t="shared" ref="R3269:R3332" si="312">P3269&amp;" "&amp;C3269</f>
        <v>DB100,X2301.2 2124+P3-M2 4#双螺旋运输机B 反馈转速 传感器断线报警</v>
      </c>
      <c r="S3269">
        <v>0</v>
      </c>
      <c r="T3269">
        <v>0</v>
      </c>
    </row>
    <row r="3270" spans="1:20">
      <c r="A3270" t="s">
        <v>3426</v>
      </c>
      <c r="B3270" s="11" t="str">
        <f t="shared" si="311"/>
        <v>CHPF</v>
      </c>
      <c r="C3270" s="11" t="str">
        <f>VLOOKUP('intouch变量（离散）'!$A3270,基本表格!$G:$Q,2,FALSE)</f>
        <v>2124+P3-M2 4#双螺旋运输机B 反馈电流 上限保护使能</v>
      </c>
      <c r="D3270" t="s">
        <v>154</v>
      </c>
      <c r="E3270" t="str">
        <f t="shared" si="307"/>
        <v>Yes</v>
      </c>
      <c r="F3270" t="str">
        <f t="shared" si="308"/>
        <v>900</v>
      </c>
      <c r="G3270" t="s">
        <v>154</v>
      </c>
      <c r="H3270" t="s">
        <v>155</v>
      </c>
      <c r="I3270" t="str">
        <f t="shared" si="309"/>
        <v>禁用</v>
      </c>
      <c r="J3270" t="str">
        <f t="shared" si="310"/>
        <v>启用</v>
      </c>
      <c r="K3270" t="str">
        <f>VLOOKUP('intouch变量（离散）'!$A3270,基本表格!$G:$Q,9,FALSE)</f>
        <v>None</v>
      </c>
      <c r="L3270">
        <v>1</v>
      </c>
      <c r="M3270" t="s">
        <v>156</v>
      </c>
      <c r="N3270" t="s">
        <v>157</v>
      </c>
      <c r="O3270" t="s">
        <v>158</v>
      </c>
      <c r="P3270" t="str">
        <f>VLOOKUP('intouch变量（离散）'!$A3270,基本表格!$G:$Q,3,FALSE)</f>
        <v>DB100,X2350.3</v>
      </c>
      <c r="Q3270" t="str">
        <f>VLOOKUP('intouch变量（离散）'!$A3270,基本表格!$G:$Q,10,FALSE)</f>
        <v>No</v>
      </c>
      <c r="R3270" t="str">
        <f t="shared" si="312"/>
        <v>DB100,X2350.3 2124+P3-M2 4#双螺旋运输机B 反馈电流 上限保护使能</v>
      </c>
      <c r="S3270">
        <v>0</v>
      </c>
      <c r="T3270">
        <v>0</v>
      </c>
    </row>
    <row r="3271" spans="1:20">
      <c r="A3271" t="s">
        <v>3427</v>
      </c>
      <c r="B3271" s="11" t="str">
        <f t="shared" si="311"/>
        <v>CHPF</v>
      </c>
      <c r="C3271" s="11" t="str">
        <f>VLOOKUP('intouch变量（离散）'!$A3271,基本表格!$G:$Q,2,FALSE)</f>
        <v>2124+P3-M2 4#双螺旋运输机B 反馈电流 下限保护使能</v>
      </c>
      <c r="D3271" t="s">
        <v>154</v>
      </c>
      <c r="E3271" t="str">
        <f t="shared" si="307"/>
        <v>Yes</v>
      </c>
      <c r="F3271" t="str">
        <f t="shared" si="308"/>
        <v>900</v>
      </c>
      <c r="G3271" t="s">
        <v>154</v>
      </c>
      <c r="H3271" t="s">
        <v>155</v>
      </c>
      <c r="I3271" t="str">
        <f t="shared" si="309"/>
        <v>禁用</v>
      </c>
      <c r="J3271" t="str">
        <f t="shared" si="310"/>
        <v>启用</v>
      </c>
      <c r="K3271" t="str">
        <f>VLOOKUP('intouch变量（离散）'!$A3271,基本表格!$G:$Q,9,FALSE)</f>
        <v>None</v>
      </c>
      <c r="L3271">
        <v>1</v>
      </c>
      <c r="M3271" t="s">
        <v>156</v>
      </c>
      <c r="N3271" t="s">
        <v>157</v>
      </c>
      <c r="O3271" t="s">
        <v>158</v>
      </c>
      <c r="P3271" t="str">
        <f>VLOOKUP('intouch变量（离散）'!$A3271,基本表格!$G:$Q,3,FALSE)</f>
        <v>DB100,X2350.4</v>
      </c>
      <c r="Q3271" t="str">
        <f>VLOOKUP('intouch变量（离散）'!$A3271,基本表格!$G:$Q,10,FALSE)</f>
        <v>No</v>
      </c>
      <c r="R3271" t="str">
        <f t="shared" si="312"/>
        <v>DB100,X2350.4 2124+P3-M2 4#双螺旋运输机B 反馈电流 下限保护使能</v>
      </c>
      <c r="S3271">
        <v>0</v>
      </c>
      <c r="T3271">
        <v>0</v>
      </c>
    </row>
    <row r="3272" spans="1:20">
      <c r="A3272" t="s">
        <v>3428</v>
      </c>
      <c r="B3272" s="11" t="str">
        <f t="shared" si="311"/>
        <v>CHPF</v>
      </c>
      <c r="C3272" s="11" t="str">
        <f>VLOOKUP('intouch变量（离散）'!$A3272,基本表格!$G:$Q,2,FALSE)</f>
        <v>2124+P3-M2 4#双螺旋运输机B 反馈电流 上限报警</v>
      </c>
      <c r="D3272" t="s">
        <v>154</v>
      </c>
      <c r="E3272" t="str">
        <f t="shared" si="307"/>
        <v>No</v>
      </c>
      <c r="F3272" t="str">
        <f t="shared" si="308"/>
        <v>0</v>
      </c>
      <c r="G3272" t="s">
        <v>154</v>
      </c>
      <c r="H3272" t="s">
        <v>155</v>
      </c>
      <c r="I3272" t="str">
        <f t="shared" si="309"/>
        <v/>
      </c>
      <c r="J3272" t="str">
        <f t="shared" si="310"/>
        <v/>
      </c>
      <c r="K3272" t="str">
        <f>VLOOKUP('intouch变量（离散）'!$A3272,基本表格!$G:$Q,9,FALSE)</f>
        <v>None</v>
      </c>
      <c r="L3272">
        <v>1</v>
      </c>
      <c r="M3272" t="s">
        <v>156</v>
      </c>
      <c r="N3272" t="s">
        <v>157</v>
      </c>
      <c r="O3272" t="s">
        <v>158</v>
      </c>
      <c r="P3272" t="str">
        <f>VLOOKUP('intouch变量（离散）'!$A3272,基本表格!$G:$Q,3,FALSE)</f>
        <v>DB100,X2350.5</v>
      </c>
      <c r="Q3272" t="str">
        <f>VLOOKUP('intouch变量（离散）'!$A3272,基本表格!$G:$Q,10,FALSE)</f>
        <v>Yes</v>
      </c>
      <c r="R3272" t="str">
        <f t="shared" si="312"/>
        <v>DB100,X2350.5 2124+P3-M2 4#双螺旋运输机B 反馈电流 上限报警</v>
      </c>
      <c r="S3272">
        <v>0</v>
      </c>
      <c r="T3272">
        <v>0</v>
      </c>
    </row>
    <row r="3273" spans="1:20">
      <c r="A3273" t="s">
        <v>3429</v>
      </c>
      <c r="B3273" s="11" t="str">
        <f t="shared" si="311"/>
        <v>CHPF</v>
      </c>
      <c r="C3273" s="11" t="str">
        <f>VLOOKUP('intouch变量（离散）'!$A3273,基本表格!$G:$Q,2,FALSE)</f>
        <v>2124+P3-M2 4#双螺旋运输机B 反馈电流 下限报警</v>
      </c>
      <c r="D3273" t="s">
        <v>154</v>
      </c>
      <c r="E3273" t="str">
        <f t="shared" si="307"/>
        <v>No</v>
      </c>
      <c r="F3273" t="str">
        <f t="shared" si="308"/>
        <v>0</v>
      </c>
      <c r="G3273" t="s">
        <v>154</v>
      </c>
      <c r="H3273" t="s">
        <v>155</v>
      </c>
      <c r="I3273" t="str">
        <f t="shared" si="309"/>
        <v/>
      </c>
      <c r="J3273" t="str">
        <f t="shared" si="310"/>
        <v/>
      </c>
      <c r="K3273" t="str">
        <f>VLOOKUP('intouch变量（离散）'!$A3273,基本表格!$G:$Q,9,FALSE)</f>
        <v>None</v>
      </c>
      <c r="L3273">
        <v>1</v>
      </c>
      <c r="M3273" t="s">
        <v>156</v>
      </c>
      <c r="N3273" t="s">
        <v>157</v>
      </c>
      <c r="O3273" t="s">
        <v>158</v>
      </c>
      <c r="P3273" t="str">
        <f>VLOOKUP('intouch变量（离散）'!$A3273,基本表格!$G:$Q,3,FALSE)</f>
        <v>DB100,X2350.6</v>
      </c>
      <c r="Q3273" t="str">
        <f>VLOOKUP('intouch变量（离散）'!$A3273,基本表格!$G:$Q,10,FALSE)</f>
        <v>Yes</v>
      </c>
      <c r="R3273" t="str">
        <f t="shared" si="312"/>
        <v>DB100,X2350.6 2124+P3-M2 4#双螺旋运输机B 反馈电流 下限报警</v>
      </c>
      <c r="S3273">
        <v>0</v>
      </c>
      <c r="T3273">
        <v>0</v>
      </c>
    </row>
    <row r="3274" spans="1:20">
      <c r="A3274" t="s">
        <v>3430</v>
      </c>
      <c r="B3274" s="11" t="str">
        <f t="shared" si="311"/>
        <v>CHPF</v>
      </c>
      <c r="C3274" s="11" t="str">
        <f>VLOOKUP('intouch变量（离散）'!$A3274,基本表格!$G:$Q,2,FALSE)</f>
        <v>2124+P3-M2 4#双螺旋运输机B 反馈电流 上上限报警</v>
      </c>
      <c r="D3274" t="s">
        <v>154</v>
      </c>
      <c r="E3274" t="str">
        <f t="shared" si="307"/>
        <v>No</v>
      </c>
      <c r="F3274" t="str">
        <f t="shared" si="308"/>
        <v>0</v>
      </c>
      <c r="G3274" t="s">
        <v>154</v>
      </c>
      <c r="H3274" t="s">
        <v>155</v>
      </c>
      <c r="I3274" t="str">
        <f t="shared" si="309"/>
        <v/>
      </c>
      <c r="J3274" t="str">
        <f t="shared" si="310"/>
        <v/>
      </c>
      <c r="K3274" t="str">
        <f>VLOOKUP('intouch变量（离散）'!$A3274,基本表格!$G:$Q,9,FALSE)</f>
        <v>On</v>
      </c>
      <c r="L3274">
        <v>1</v>
      </c>
      <c r="M3274" t="s">
        <v>156</v>
      </c>
      <c r="N3274" t="s">
        <v>157</v>
      </c>
      <c r="O3274" t="s">
        <v>158</v>
      </c>
      <c r="P3274" t="str">
        <f>VLOOKUP('intouch变量（离散）'!$A3274,基本表格!$G:$Q,3,FALSE)</f>
        <v>DB100,X2350.7</v>
      </c>
      <c r="Q3274" t="str">
        <f>VLOOKUP('intouch变量（离散）'!$A3274,基本表格!$G:$Q,10,FALSE)</f>
        <v>Yes</v>
      </c>
      <c r="R3274" t="str">
        <f t="shared" si="312"/>
        <v>DB100,X2350.7 2124+P3-M2 4#双螺旋运输机B 反馈电流 上上限报警</v>
      </c>
      <c r="S3274">
        <v>0</v>
      </c>
      <c r="T3274">
        <v>0</v>
      </c>
    </row>
    <row r="3275" spans="1:20">
      <c r="A3275" t="s">
        <v>3431</v>
      </c>
      <c r="B3275" s="11" t="str">
        <f t="shared" si="311"/>
        <v>CHPF</v>
      </c>
      <c r="C3275" s="11" t="str">
        <f>VLOOKUP('intouch变量（离散）'!$A3275,基本表格!$G:$Q,2,FALSE)</f>
        <v>2124+P3-M2 4#双螺旋运输机B 反馈电流 下下限报警</v>
      </c>
      <c r="D3275" t="s">
        <v>154</v>
      </c>
      <c r="E3275" t="str">
        <f t="shared" si="307"/>
        <v>No</v>
      </c>
      <c r="F3275" t="str">
        <f t="shared" si="308"/>
        <v>0</v>
      </c>
      <c r="G3275" t="s">
        <v>154</v>
      </c>
      <c r="H3275" t="s">
        <v>155</v>
      </c>
      <c r="I3275" t="str">
        <f t="shared" si="309"/>
        <v/>
      </c>
      <c r="J3275" t="str">
        <f t="shared" si="310"/>
        <v/>
      </c>
      <c r="K3275" t="str">
        <f>VLOOKUP('intouch变量（离散）'!$A3275,基本表格!$G:$Q,9,FALSE)</f>
        <v>On</v>
      </c>
      <c r="L3275">
        <v>1</v>
      </c>
      <c r="M3275" t="s">
        <v>156</v>
      </c>
      <c r="N3275" t="s">
        <v>157</v>
      </c>
      <c r="O3275" t="s">
        <v>158</v>
      </c>
      <c r="P3275" t="str">
        <f>VLOOKUP('intouch变量（离散）'!$A3275,基本表格!$G:$Q,3,FALSE)</f>
        <v>DB100,X2351.0</v>
      </c>
      <c r="Q3275" t="str">
        <f>VLOOKUP('intouch变量（离散）'!$A3275,基本表格!$G:$Q,10,FALSE)</f>
        <v>Yes</v>
      </c>
      <c r="R3275" t="str">
        <f t="shared" si="312"/>
        <v>DB100,X2351.0 2124+P3-M2 4#双螺旋运输机B 反馈电流 下下限报警</v>
      </c>
      <c r="S3275">
        <v>0</v>
      </c>
      <c r="T3275">
        <v>0</v>
      </c>
    </row>
    <row r="3276" spans="1:20">
      <c r="A3276" t="s">
        <v>3432</v>
      </c>
      <c r="B3276" s="11" t="str">
        <f t="shared" si="311"/>
        <v>CHPF</v>
      </c>
      <c r="C3276" s="11" t="str">
        <f>VLOOKUP('intouch变量（离散）'!$A3276,基本表格!$G:$Q,2,FALSE)</f>
        <v>2124+P3-M2 4#双螺旋运输机B 反馈电流 极限报警</v>
      </c>
      <c r="D3276" t="s">
        <v>154</v>
      </c>
      <c r="E3276" t="str">
        <f t="shared" si="307"/>
        <v>No</v>
      </c>
      <c r="F3276" t="str">
        <f t="shared" si="308"/>
        <v>0</v>
      </c>
      <c r="G3276" t="s">
        <v>154</v>
      </c>
      <c r="H3276" t="s">
        <v>155</v>
      </c>
      <c r="I3276" t="str">
        <f t="shared" si="309"/>
        <v/>
      </c>
      <c r="J3276" t="str">
        <f t="shared" si="310"/>
        <v/>
      </c>
      <c r="K3276" t="str">
        <f>VLOOKUP('intouch变量（离散）'!$A3276,基本表格!$G:$Q,9,FALSE)</f>
        <v>On</v>
      </c>
      <c r="L3276">
        <v>1</v>
      </c>
      <c r="M3276" t="s">
        <v>156</v>
      </c>
      <c r="N3276" t="s">
        <v>157</v>
      </c>
      <c r="O3276" t="s">
        <v>158</v>
      </c>
      <c r="P3276" t="str">
        <f>VLOOKUP('intouch变量（离散）'!$A3276,基本表格!$G:$Q,3,FALSE)</f>
        <v>DB100,X2351.1</v>
      </c>
      <c r="Q3276" t="str">
        <f>VLOOKUP('intouch变量（离散）'!$A3276,基本表格!$G:$Q,10,FALSE)</f>
        <v>Yes</v>
      </c>
      <c r="R3276" t="str">
        <f t="shared" si="312"/>
        <v>DB100,X2351.1 2124+P3-M2 4#双螺旋运输机B 反馈电流 极限报警</v>
      </c>
      <c r="S3276">
        <v>0</v>
      </c>
      <c r="T3276">
        <v>0</v>
      </c>
    </row>
    <row r="3277" spans="1:20">
      <c r="A3277" t="s">
        <v>3433</v>
      </c>
      <c r="B3277" s="11" t="str">
        <f t="shared" si="311"/>
        <v>CHPF</v>
      </c>
      <c r="C3277" s="11" t="str">
        <f>VLOOKUP('intouch变量（离散）'!$A3277,基本表格!$G:$Q,2,FALSE)</f>
        <v>2124+P3-M2 4#双螺旋运输机B 反馈电流 传感器断线报警</v>
      </c>
      <c r="D3277" t="s">
        <v>154</v>
      </c>
      <c r="E3277" t="str">
        <f t="shared" si="307"/>
        <v>No</v>
      </c>
      <c r="F3277" t="str">
        <f t="shared" si="308"/>
        <v>0</v>
      </c>
      <c r="G3277" t="s">
        <v>154</v>
      </c>
      <c r="H3277" t="s">
        <v>155</v>
      </c>
      <c r="I3277" t="str">
        <f t="shared" si="309"/>
        <v/>
      </c>
      <c r="J3277" t="str">
        <f t="shared" si="310"/>
        <v/>
      </c>
      <c r="K3277" t="str">
        <f>VLOOKUP('intouch变量（离散）'!$A3277,基本表格!$G:$Q,9,FALSE)</f>
        <v>On</v>
      </c>
      <c r="L3277">
        <v>1</v>
      </c>
      <c r="M3277" t="s">
        <v>156</v>
      </c>
      <c r="N3277" t="s">
        <v>157</v>
      </c>
      <c r="O3277" t="s">
        <v>158</v>
      </c>
      <c r="P3277" t="str">
        <f>VLOOKUP('intouch变量（离散）'!$A3277,基本表格!$G:$Q,3,FALSE)</f>
        <v>DB100,X2351.2</v>
      </c>
      <c r="Q3277" t="str">
        <f>VLOOKUP('intouch变量（离散）'!$A3277,基本表格!$G:$Q,10,FALSE)</f>
        <v>Yes</v>
      </c>
      <c r="R3277" t="str">
        <f t="shared" si="312"/>
        <v>DB100,X2351.2 2124+P3-M2 4#双螺旋运输机B 反馈电流 传感器断线报警</v>
      </c>
      <c r="S3277">
        <v>0</v>
      </c>
      <c r="T3277">
        <v>0</v>
      </c>
    </row>
    <row r="3278" spans="1:20">
      <c r="A3278" t="s">
        <v>3434</v>
      </c>
      <c r="B3278" s="11" t="str">
        <f t="shared" si="311"/>
        <v>CHPF</v>
      </c>
      <c r="C3278" s="11" t="str">
        <f>VLOOKUP('intouch变量（离散）'!$A3278,基本表格!$G:$Q,2,FALSE)</f>
        <v>2125+P3-M3 5#双螺旋运输机A 电机控制 使能</v>
      </c>
      <c r="D3278" t="s">
        <v>154</v>
      </c>
      <c r="E3278" t="str">
        <f t="shared" si="307"/>
        <v>No</v>
      </c>
      <c r="F3278" t="str">
        <f t="shared" si="308"/>
        <v>0</v>
      </c>
      <c r="G3278" t="s">
        <v>154</v>
      </c>
      <c r="H3278" t="s">
        <v>155</v>
      </c>
      <c r="I3278" t="str">
        <f t="shared" si="309"/>
        <v/>
      </c>
      <c r="J3278" t="str">
        <f t="shared" si="310"/>
        <v/>
      </c>
      <c r="K3278" t="str">
        <f>VLOOKUP('intouch变量（离散）'!$A3278,基本表格!$G:$Q,9,FALSE)</f>
        <v>None</v>
      </c>
      <c r="L3278">
        <v>1</v>
      </c>
      <c r="M3278" t="s">
        <v>156</v>
      </c>
      <c r="N3278" t="s">
        <v>157</v>
      </c>
      <c r="O3278" t="s">
        <v>158</v>
      </c>
      <c r="P3278" t="str">
        <f>VLOOKUP('intouch变量（离散）'!$A3278,基本表格!$G:$Q,3,FALSE)</f>
        <v>DB100,X2400.0</v>
      </c>
      <c r="Q3278" t="str">
        <f>VLOOKUP('intouch变量（离散）'!$A3278,基本表格!$G:$Q,10,FALSE)</f>
        <v>No</v>
      </c>
      <c r="R3278" t="str">
        <f t="shared" si="312"/>
        <v>DB100,X2400.0 2125+P3-M3 5#双螺旋运输机A 电机控制 使能</v>
      </c>
      <c r="S3278">
        <v>0</v>
      </c>
      <c r="T3278">
        <v>0</v>
      </c>
    </row>
    <row r="3279" spans="1:20">
      <c r="A3279" t="s">
        <v>3435</v>
      </c>
      <c r="B3279" s="11" t="str">
        <f t="shared" si="311"/>
        <v>CHPF</v>
      </c>
      <c r="C3279" s="11" t="str">
        <f>VLOOKUP('intouch变量（离散）'!$A3279,基本表格!$G:$Q,2,FALSE)</f>
        <v>2125+P3-M3 5#双螺旋运输机A 电机控制 手自动状态</v>
      </c>
      <c r="D3279" t="s">
        <v>154</v>
      </c>
      <c r="E3279" t="str">
        <f t="shared" si="307"/>
        <v>No</v>
      </c>
      <c r="F3279" t="str">
        <f t="shared" si="308"/>
        <v>0</v>
      </c>
      <c r="G3279" t="s">
        <v>154</v>
      </c>
      <c r="H3279" t="s">
        <v>155</v>
      </c>
      <c r="I3279" t="str">
        <f t="shared" si="309"/>
        <v/>
      </c>
      <c r="J3279" t="str">
        <f t="shared" si="310"/>
        <v/>
      </c>
      <c r="K3279" t="str">
        <f>VLOOKUP('intouch变量（离散）'!$A3279,基本表格!$G:$Q,9,FALSE)</f>
        <v>None</v>
      </c>
      <c r="L3279">
        <v>1</v>
      </c>
      <c r="M3279" t="s">
        <v>156</v>
      </c>
      <c r="N3279" t="s">
        <v>157</v>
      </c>
      <c r="O3279" t="s">
        <v>158</v>
      </c>
      <c r="P3279" t="str">
        <f>VLOOKUP('intouch变量（离散）'!$A3279,基本表格!$G:$Q,3,FALSE)</f>
        <v>DB100,X2400.3</v>
      </c>
      <c r="Q3279" t="str">
        <f>VLOOKUP('intouch变量（离散）'!$A3279,基本表格!$G:$Q,10,FALSE)</f>
        <v>Yes</v>
      </c>
      <c r="R3279" t="str">
        <f t="shared" si="312"/>
        <v>DB100,X2400.3 2125+P3-M3 5#双螺旋运输机A 电机控制 手自动状态</v>
      </c>
      <c r="S3279">
        <v>0</v>
      </c>
      <c r="T3279">
        <v>0</v>
      </c>
    </row>
    <row r="3280" spans="1:20">
      <c r="A3280" t="s">
        <v>3436</v>
      </c>
      <c r="B3280" s="11" t="str">
        <f t="shared" si="311"/>
        <v>CHPF</v>
      </c>
      <c r="C3280" s="11" t="str">
        <f>VLOOKUP('intouch变量（离散）'!$A3280,基本表格!$G:$Q,2,FALSE)</f>
        <v>2125+P3-M3 5#双螺旋运输机A 电机控制 本地/远程(检修/待机）</v>
      </c>
      <c r="D3280" t="s">
        <v>154</v>
      </c>
      <c r="E3280" t="str">
        <f t="shared" si="307"/>
        <v>No</v>
      </c>
      <c r="F3280" t="str">
        <f t="shared" si="308"/>
        <v>0</v>
      </c>
      <c r="G3280" t="s">
        <v>154</v>
      </c>
      <c r="H3280" t="s">
        <v>155</v>
      </c>
      <c r="I3280" t="str">
        <f t="shared" si="309"/>
        <v/>
      </c>
      <c r="J3280" t="str">
        <f t="shared" si="310"/>
        <v/>
      </c>
      <c r="K3280" t="str">
        <f>VLOOKUP('intouch变量（离散）'!$A3280,基本表格!$G:$Q,9,FALSE)</f>
        <v>None</v>
      </c>
      <c r="L3280">
        <v>1</v>
      </c>
      <c r="M3280" t="s">
        <v>156</v>
      </c>
      <c r="N3280" t="s">
        <v>157</v>
      </c>
      <c r="O3280" t="s">
        <v>158</v>
      </c>
      <c r="P3280" t="str">
        <f>VLOOKUP('intouch变量（离散）'!$A3280,基本表格!$G:$Q,3,FALSE)</f>
        <v>DB100,X2400.4</v>
      </c>
      <c r="Q3280" t="str">
        <f>VLOOKUP('intouch变量（离散）'!$A3280,基本表格!$G:$Q,10,FALSE)</f>
        <v>Yes</v>
      </c>
      <c r="R3280" t="str">
        <f t="shared" si="312"/>
        <v>DB100,X2400.4 2125+P3-M3 5#双螺旋运输机A 电机控制 本地/远程(检修/待机）</v>
      </c>
      <c r="S3280">
        <v>0</v>
      </c>
      <c r="T3280">
        <v>0</v>
      </c>
    </row>
    <row r="3281" spans="1:20">
      <c r="A3281" t="s">
        <v>3437</v>
      </c>
      <c r="B3281" s="11" t="str">
        <f t="shared" si="311"/>
        <v>CHPF</v>
      </c>
      <c r="C3281" s="11" t="str">
        <f>VLOOKUP('intouch变量（离散）'!$A3281,基本表格!$G:$Q,2,FALSE)</f>
        <v>2125+P3-M3 5#双螺旋运输机A 电机控制 开启_上位机(正转)</v>
      </c>
      <c r="D3281" t="s">
        <v>154</v>
      </c>
      <c r="E3281" t="str">
        <f t="shared" si="307"/>
        <v>No</v>
      </c>
      <c r="F3281" t="str">
        <f t="shared" si="308"/>
        <v>0</v>
      </c>
      <c r="G3281" t="s">
        <v>154</v>
      </c>
      <c r="H3281" t="s">
        <v>155</v>
      </c>
      <c r="I3281" t="str">
        <f t="shared" si="309"/>
        <v/>
      </c>
      <c r="J3281" t="str">
        <f t="shared" si="310"/>
        <v/>
      </c>
      <c r="K3281" t="str">
        <f>VLOOKUP('intouch变量（离散）'!$A3281,基本表格!$G:$Q,9,FALSE)</f>
        <v>None</v>
      </c>
      <c r="L3281">
        <v>1</v>
      </c>
      <c r="M3281" t="s">
        <v>156</v>
      </c>
      <c r="N3281" t="s">
        <v>157</v>
      </c>
      <c r="O3281" t="s">
        <v>158</v>
      </c>
      <c r="P3281" t="str">
        <f>VLOOKUP('intouch变量（离散）'!$A3281,基本表格!$G:$Q,3,FALSE)</f>
        <v>DB100,X2400.6</v>
      </c>
      <c r="Q3281" t="str">
        <f>VLOOKUP('intouch变量（离散）'!$A3281,基本表格!$G:$Q,10,FALSE)</f>
        <v>No</v>
      </c>
      <c r="R3281" t="str">
        <f t="shared" si="312"/>
        <v>DB100,X2400.6 2125+P3-M3 5#双螺旋运输机A 电机控制 开启_上位机(正转)</v>
      </c>
      <c r="S3281">
        <v>0</v>
      </c>
      <c r="T3281">
        <v>0</v>
      </c>
    </row>
    <row r="3282" spans="1:20">
      <c r="A3282" t="s">
        <v>3438</v>
      </c>
      <c r="B3282" s="11" t="str">
        <f t="shared" si="311"/>
        <v>CHPF</v>
      </c>
      <c r="C3282" s="11" t="str">
        <f>VLOOKUP('intouch变量（离散）'!$A3282,基本表格!$G:$Q,2,FALSE)</f>
        <v>2125+P3-M3 5#双螺旋运输机A 电机控制 停止_上位机(反转)</v>
      </c>
      <c r="D3282" t="s">
        <v>154</v>
      </c>
      <c r="E3282" t="str">
        <f t="shared" si="307"/>
        <v>No</v>
      </c>
      <c r="F3282" t="str">
        <f t="shared" si="308"/>
        <v>0</v>
      </c>
      <c r="G3282" t="s">
        <v>154</v>
      </c>
      <c r="H3282" t="s">
        <v>155</v>
      </c>
      <c r="I3282" t="str">
        <f t="shared" si="309"/>
        <v/>
      </c>
      <c r="J3282" t="str">
        <f t="shared" si="310"/>
        <v/>
      </c>
      <c r="K3282" t="str">
        <f>VLOOKUP('intouch变量（离散）'!$A3282,基本表格!$G:$Q,9,FALSE)</f>
        <v>None</v>
      </c>
      <c r="L3282">
        <v>1</v>
      </c>
      <c r="M3282" t="s">
        <v>156</v>
      </c>
      <c r="N3282" t="s">
        <v>157</v>
      </c>
      <c r="O3282" t="s">
        <v>158</v>
      </c>
      <c r="P3282" t="str">
        <f>VLOOKUP('intouch变量（离散）'!$A3282,基本表格!$G:$Q,3,FALSE)</f>
        <v>DB100,X2401.0</v>
      </c>
      <c r="Q3282" t="str">
        <f>VLOOKUP('intouch变量（离散）'!$A3282,基本表格!$G:$Q,10,FALSE)</f>
        <v>No</v>
      </c>
      <c r="R3282" t="str">
        <f t="shared" si="312"/>
        <v>DB100,X2401.0 2125+P3-M3 5#双螺旋运输机A 电机控制 停止_上位机(反转)</v>
      </c>
      <c r="S3282">
        <v>0</v>
      </c>
      <c r="T3282">
        <v>0</v>
      </c>
    </row>
    <row r="3283" spans="1:20">
      <c r="A3283" t="s">
        <v>3439</v>
      </c>
      <c r="B3283" s="11" t="str">
        <f t="shared" si="311"/>
        <v>CHPF</v>
      </c>
      <c r="C3283" s="11" t="str">
        <f>VLOOKUP('intouch变量（离散）'!$A3283,基本表格!$G:$Q,2,FALSE)</f>
        <v>2125+P3-M3 5#双螺旋运输机A 电机控制 通风扇</v>
      </c>
      <c r="D3283" t="s">
        <v>154</v>
      </c>
      <c r="E3283" t="str">
        <f t="shared" si="307"/>
        <v>No</v>
      </c>
      <c r="F3283" t="str">
        <f t="shared" si="308"/>
        <v>0</v>
      </c>
      <c r="G3283" t="s">
        <v>154</v>
      </c>
      <c r="H3283" t="s">
        <v>155</v>
      </c>
      <c r="I3283" t="str">
        <f t="shared" si="309"/>
        <v/>
      </c>
      <c r="J3283" t="str">
        <f t="shared" si="310"/>
        <v/>
      </c>
      <c r="K3283" t="str">
        <f>VLOOKUP('intouch变量（离散）'!$A3283,基本表格!$G:$Q,9,FALSE)</f>
        <v>None</v>
      </c>
      <c r="L3283">
        <v>1</v>
      </c>
      <c r="M3283" t="s">
        <v>156</v>
      </c>
      <c r="N3283" t="s">
        <v>157</v>
      </c>
      <c r="O3283" t="s">
        <v>158</v>
      </c>
      <c r="P3283" t="str">
        <f>VLOOKUP('intouch变量（离散）'!$A3283,基本表格!$G:$Q,3,FALSE)</f>
        <v>DB100,X2401.1</v>
      </c>
      <c r="Q3283" t="str">
        <f>VLOOKUP('intouch变量（离散）'!$A3283,基本表格!$G:$Q,10,FALSE)</f>
        <v>Yes</v>
      </c>
      <c r="R3283" t="str">
        <f t="shared" si="312"/>
        <v>DB100,X2401.1 2125+P3-M3 5#双螺旋运输机A 电机控制 通风扇</v>
      </c>
      <c r="S3283">
        <v>0</v>
      </c>
      <c r="T3283">
        <v>0</v>
      </c>
    </row>
    <row r="3284" spans="1:20">
      <c r="A3284" t="s">
        <v>3440</v>
      </c>
      <c r="B3284" s="11" t="str">
        <f t="shared" si="311"/>
        <v>CHPF</v>
      </c>
      <c r="C3284" s="11" t="str">
        <f>VLOOKUP('intouch变量（离散）'!$A3284,基本表格!$G:$Q,2,FALSE)</f>
        <v>2125+P3-M3 5#双螺旋运输机A 电机控制 电机(正转）</v>
      </c>
      <c r="D3284" t="s">
        <v>154</v>
      </c>
      <c r="E3284" t="str">
        <f t="shared" si="307"/>
        <v>No</v>
      </c>
      <c r="F3284" t="str">
        <f t="shared" si="308"/>
        <v>0</v>
      </c>
      <c r="G3284" t="s">
        <v>154</v>
      </c>
      <c r="H3284" t="s">
        <v>155</v>
      </c>
      <c r="I3284" t="str">
        <f t="shared" si="309"/>
        <v/>
      </c>
      <c r="J3284" t="str">
        <f t="shared" si="310"/>
        <v/>
      </c>
      <c r="K3284" t="str">
        <f>VLOOKUP('intouch变量（离散）'!$A3284,基本表格!$G:$Q,9,FALSE)</f>
        <v>None</v>
      </c>
      <c r="L3284">
        <v>1</v>
      </c>
      <c r="M3284" t="s">
        <v>156</v>
      </c>
      <c r="N3284" t="s">
        <v>157</v>
      </c>
      <c r="O3284" t="s">
        <v>158</v>
      </c>
      <c r="P3284" t="str">
        <f>VLOOKUP('intouch变量（离散）'!$A3284,基本表格!$G:$Q,3,FALSE)</f>
        <v>DB100,X2401.2</v>
      </c>
      <c r="Q3284" t="str">
        <f>VLOOKUP('intouch变量（离散）'!$A3284,基本表格!$G:$Q,10,FALSE)</f>
        <v>Yes</v>
      </c>
      <c r="R3284" t="str">
        <f t="shared" si="312"/>
        <v>DB100,X2401.2 2125+P3-M3 5#双螺旋运输机A 电机控制 电机(正转）</v>
      </c>
      <c r="S3284">
        <v>0</v>
      </c>
      <c r="T3284">
        <v>0</v>
      </c>
    </row>
    <row r="3285" spans="1:20">
      <c r="A3285" t="s">
        <v>3441</v>
      </c>
      <c r="B3285" s="11" t="str">
        <f t="shared" si="311"/>
        <v>CHPF</v>
      </c>
      <c r="C3285" s="11" t="str">
        <f>VLOOKUP('intouch变量（离散）'!$A3285,基本表格!$G:$Q,2,FALSE)</f>
        <v>2125+P3-M3 5#双螺旋运输机A 电机控制 电机过载</v>
      </c>
      <c r="D3285" t="s">
        <v>154</v>
      </c>
      <c r="E3285" t="str">
        <f t="shared" si="307"/>
        <v>No</v>
      </c>
      <c r="F3285" t="str">
        <f t="shared" si="308"/>
        <v>0</v>
      </c>
      <c r="G3285" t="s">
        <v>154</v>
      </c>
      <c r="H3285" t="s">
        <v>155</v>
      </c>
      <c r="I3285" t="str">
        <f t="shared" si="309"/>
        <v/>
      </c>
      <c r="J3285" t="str">
        <f t="shared" si="310"/>
        <v/>
      </c>
      <c r="K3285" t="str">
        <f>VLOOKUP('intouch变量（离散）'!$A3285,基本表格!$G:$Q,9,FALSE)</f>
        <v>On</v>
      </c>
      <c r="L3285">
        <v>1</v>
      </c>
      <c r="M3285" t="s">
        <v>156</v>
      </c>
      <c r="N3285" t="s">
        <v>157</v>
      </c>
      <c r="O3285" t="s">
        <v>158</v>
      </c>
      <c r="P3285" t="str">
        <f>VLOOKUP('intouch变量（离散）'!$A3285,基本表格!$G:$Q,3,FALSE)</f>
        <v>DB100,X2401.3</v>
      </c>
      <c r="Q3285" t="str">
        <f>VLOOKUP('intouch变量（离散）'!$A3285,基本表格!$G:$Q,10,FALSE)</f>
        <v>Yes</v>
      </c>
      <c r="R3285" t="str">
        <f t="shared" si="312"/>
        <v>DB100,X2401.3 2125+P3-M3 5#双螺旋运输机A 电机控制 电机过载</v>
      </c>
      <c r="S3285">
        <v>0</v>
      </c>
      <c r="T3285">
        <v>0</v>
      </c>
    </row>
    <row r="3286" spans="1:20">
      <c r="A3286" t="s">
        <v>3442</v>
      </c>
      <c r="B3286" s="11" t="str">
        <f t="shared" si="311"/>
        <v>CHPF</v>
      </c>
      <c r="C3286" s="11" t="str">
        <f>VLOOKUP('intouch变量（离散）'!$A3286,基本表格!$G:$Q,2,FALSE)</f>
        <v>2125+P3-M3 5#双螺旋运输机A 电机控制 风扇过载</v>
      </c>
      <c r="D3286" t="s">
        <v>154</v>
      </c>
      <c r="E3286" t="str">
        <f t="shared" si="307"/>
        <v>No</v>
      </c>
      <c r="F3286" t="str">
        <f t="shared" si="308"/>
        <v>0</v>
      </c>
      <c r="G3286" t="s">
        <v>154</v>
      </c>
      <c r="H3286" t="s">
        <v>155</v>
      </c>
      <c r="I3286" t="str">
        <f t="shared" si="309"/>
        <v/>
      </c>
      <c r="J3286" t="str">
        <f t="shared" si="310"/>
        <v/>
      </c>
      <c r="K3286" t="str">
        <f>VLOOKUP('intouch变量（离散）'!$A3286,基本表格!$G:$Q,9,FALSE)</f>
        <v>On</v>
      </c>
      <c r="L3286">
        <v>1</v>
      </c>
      <c r="M3286" t="s">
        <v>156</v>
      </c>
      <c r="N3286" t="s">
        <v>157</v>
      </c>
      <c r="O3286" t="s">
        <v>158</v>
      </c>
      <c r="P3286" t="str">
        <f>VLOOKUP('intouch变量（离散）'!$A3286,基本表格!$G:$Q,3,FALSE)</f>
        <v>DB100,X2401.4</v>
      </c>
      <c r="Q3286" t="str">
        <f>VLOOKUP('intouch变量（离散）'!$A3286,基本表格!$G:$Q,10,FALSE)</f>
        <v>Yes</v>
      </c>
      <c r="R3286" t="str">
        <f t="shared" si="312"/>
        <v>DB100,X2401.4 2125+P3-M3 5#双螺旋运输机A 电机控制 风扇过载</v>
      </c>
      <c r="S3286">
        <v>0</v>
      </c>
      <c r="T3286">
        <v>0</v>
      </c>
    </row>
    <row r="3287" spans="1:20">
      <c r="A3287" t="s">
        <v>3443</v>
      </c>
      <c r="B3287" s="11" t="str">
        <f t="shared" si="311"/>
        <v>CHPF</v>
      </c>
      <c r="C3287" s="11" t="str">
        <f>VLOOKUP('intouch变量（离散）'!$A3287,基本表格!$G:$Q,2,FALSE)</f>
        <v>2125+P3-M3 5#双螺旋运输机A 电机控制 电机运行指示</v>
      </c>
      <c r="D3287" t="s">
        <v>154</v>
      </c>
      <c r="E3287" t="str">
        <f t="shared" si="307"/>
        <v>No</v>
      </c>
      <c r="F3287" t="str">
        <f t="shared" si="308"/>
        <v>0</v>
      </c>
      <c r="G3287" t="s">
        <v>154</v>
      </c>
      <c r="H3287" t="s">
        <v>155</v>
      </c>
      <c r="I3287" t="str">
        <f t="shared" si="309"/>
        <v/>
      </c>
      <c r="J3287" t="str">
        <f t="shared" si="310"/>
        <v/>
      </c>
      <c r="K3287" t="str">
        <f>VLOOKUP('intouch变量（离散）'!$A3287,基本表格!$G:$Q,9,FALSE)</f>
        <v>None</v>
      </c>
      <c r="L3287">
        <v>1</v>
      </c>
      <c r="M3287" t="s">
        <v>156</v>
      </c>
      <c r="N3287" t="s">
        <v>157</v>
      </c>
      <c r="O3287" t="s">
        <v>158</v>
      </c>
      <c r="P3287" t="str">
        <f>VLOOKUP('intouch变量（离散）'!$A3287,基本表格!$G:$Q,3,FALSE)</f>
        <v>DB100,X2401.5</v>
      </c>
      <c r="Q3287" t="str">
        <f>VLOOKUP('intouch变量（离散）'!$A3287,基本表格!$G:$Q,10,FALSE)</f>
        <v>Yes</v>
      </c>
      <c r="R3287" t="str">
        <f t="shared" si="312"/>
        <v>DB100,X2401.5 2125+P3-M3 5#双螺旋运输机A 电机控制 电机运行指示</v>
      </c>
      <c r="S3287">
        <v>0</v>
      </c>
      <c r="T3287">
        <v>0</v>
      </c>
    </row>
    <row r="3288" spans="1:20">
      <c r="A3288" t="s">
        <v>3444</v>
      </c>
      <c r="B3288" s="11" t="str">
        <f t="shared" si="311"/>
        <v>CHPF</v>
      </c>
      <c r="C3288" s="11" t="str">
        <f>VLOOKUP('intouch变量（离散）'!$A3288,基本表格!$G:$Q,2,FALSE)</f>
        <v>2125+P3-M3 5#双螺旋运输机A 电机控制 断链报警</v>
      </c>
      <c r="D3288" t="s">
        <v>154</v>
      </c>
      <c r="E3288" t="str">
        <f t="shared" si="307"/>
        <v>No</v>
      </c>
      <c r="F3288" t="str">
        <f t="shared" si="308"/>
        <v>0</v>
      </c>
      <c r="G3288" t="s">
        <v>154</v>
      </c>
      <c r="H3288" t="s">
        <v>155</v>
      </c>
      <c r="I3288" t="str">
        <f t="shared" si="309"/>
        <v/>
      </c>
      <c r="J3288" t="str">
        <f t="shared" si="310"/>
        <v/>
      </c>
      <c r="K3288" t="str">
        <f>VLOOKUP('intouch变量（离散）'!$A3288,基本表格!$G:$Q,9,FALSE)</f>
        <v>On</v>
      </c>
      <c r="L3288">
        <v>1</v>
      </c>
      <c r="M3288" t="s">
        <v>156</v>
      </c>
      <c r="N3288" t="s">
        <v>157</v>
      </c>
      <c r="O3288" t="s">
        <v>158</v>
      </c>
      <c r="P3288" t="str">
        <f>VLOOKUP('intouch变量（离散）'!$A3288,基本表格!$G:$Q,3,FALSE)</f>
        <v>DB100,X2401.6</v>
      </c>
      <c r="Q3288" t="str">
        <f>VLOOKUP('intouch变量（离散）'!$A3288,基本表格!$G:$Q,10,FALSE)</f>
        <v>Yes</v>
      </c>
      <c r="R3288" t="str">
        <f t="shared" si="312"/>
        <v>DB100,X2401.6 2125+P3-M3 5#双螺旋运输机A 电机控制 断链报警</v>
      </c>
      <c r="S3288">
        <v>0</v>
      </c>
      <c r="T3288">
        <v>0</v>
      </c>
    </row>
    <row r="3289" spans="1:20">
      <c r="A3289" t="s">
        <v>3445</v>
      </c>
      <c r="B3289" s="11" t="str">
        <f t="shared" si="311"/>
        <v>CHPF</v>
      </c>
      <c r="C3289" s="11" t="str">
        <f>VLOOKUP('intouch变量（离散）'!$A3289,基本表格!$G:$Q,2,FALSE)</f>
        <v>2125+P3-M3 5#双螺旋运输机A 电机控制 断链检测</v>
      </c>
      <c r="D3289" t="s">
        <v>154</v>
      </c>
      <c r="E3289" t="str">
        <f t="shared" si="307"/>
        <v>No</v>
      </c>
      <c r="F3289" t="str">
        <f t="shared" si="308"/>
        <v>0</v>
      </c>
      <c r="G3289" t="s">
        <v>154</v>
      </c>
      <c r="H3289" t="s">
        <v>155</v>
      </c>
      <c r="I3289" t="str">
        <f t="shared" si="309"/>
        <v/>
      </c>
      <c r="J3289" t="str">
        <f t="shared" si="310"/>
        <v/>
      </c>
      <c r="K3289" t="str">
        <f>VLOOKUP('intouch变量（离散）'!$A3289,基本表格!$G:$Q,9,FALSE)</f>
        <v>None</v>
      </c>
      <c r="L3289">
        <v>1</v>
      </c>
      <c r="M3289" t="s">
        <v>156</v>
      </c>
      <c r="N3289" t="s">
        <v>157</v>
      </c>
      <c r="O3289" t="s">
        <v>158</v>
      </c>
      <c r="P3289" t="str">
        <f>VLOOKUP('intouch变量（离散）'!$A3289,基本表格!$G:$Q,3,FALSE)</f>
        <v>DB100,X2401.7</v>
      </c>
      <c r="Q3289" t="str">
        <f>VLOOKUP('intouch变量（离散）'!$A3289,基本表格!$G:$Q,10,FALSE)</f>
        <v>Yes</v>
      </c>
      <c r="R3289" t="str">
        <f t="shared" si="312"/>
        <v>DB100,X2401.7 2125+P3-M3 5#双螺旋运输机A 电机控制 断链检测</v>
      </c>
      <c r="S3289">
        <v>0</v>
      </c>
      <c r="T3289">
        <v>0</v>
      </c>
    </row>
    <row r="3290" spans="1:20">
      <c r="A3290" t="s">
        <v>3446</v>
      </c>
      <c r="B3290" s="11" t="str">
        <f t="shared" si="311"/>
        <v>CHPF</v>
      </c>
      <c r="C3290" s="11" t="str">
        <f>VLOOKUP('intouch变量（离散）'!$A3290,基本表格!$G:$Q,2,FALSE)</f>
        <v>2125+P3-M3 5#双螺旋运输机A 电机控制 复位</v>
      </c>
      <c r="D3290" t="s">
        <v>154</v>
      </c>
      <c r="E3290" t="str">
        <f t="shared" si="307"/>
        <v>No</v>
      </c>
      <c r="F3290" t="str">
        <f t="shared" si="308"/>
        <v>0</v>
      </c>
      <c r="G3290" t="s">
        <v>154</v>
      </c>
      <c r="H3290" t="s">
        <v>155</v>
      </c>
      <c r="I3290" t="str">
        <f t="shared" si="309"/>
        <v/>
      </c>
      <c r="J3290" t="str">
        <f t="shared" si="310"/>
        <v/>
      </c>
      <c r="K3290" t="str">
        <f>VLOOKUP('intouch变量（离散）'!$A3290,基本表格!$G:$Q,9,FALSE)</f>
        <v>None</v>
      </c>
      <c r="L3290">
        <v>1</v>
      </c>
      <c r="M3290" t="s">
        <v>156</v>
      </c>
      <c r="N3290" t="s">
        <v>157</v>
      </c>
      <c r="O3290" t="s">
        <v>158</v>
      </c>
      <c r="P3290" t="str">
        <f>VLOOKUP('intouch变量（离散）'!$A3290,基本表格!$G:$Q,3,FALSE)</f>
        <v>DB100,X2402.0</v>
      </c>
      <c r="Q3290" t="str">
        <f>VLOOKUP('intouch变量（离散）'!$A3290,基本表格!$G:$Q,10,FALSE)</f>
        <v>No</v>
      </c>
      <c r="R3290" t="str">
        <f t="shared" si="312"/>
        <v>DB100,X2402.0 2125+P3-M3 5#双螺旋运输机A 电机控制 复位</v>
      </c>
      <c r="S3290">
        <v>0</v>
      </c>
      <c r="T3290">
        <v>0</v>
      </c>
    </row>
    <row r="3291" spans="1:20">
      <c r="A3291" t="s">
        <v>3447</v>
      </c>
      <c r="B3291" s="11" t="str">
        <f t="shared" si="311"/>
        <v>CHPF</v>
      </c>
      <c r="C3291" s="11" t="str">
        <f>VLOOKUP('intouch变量（离散）'!$A3291,基本表格!$G:$Q,2,FALSE)</f>
        <v>2125+P3-M3 5#双螺旋运输机A 电机控制 断链保护使能</v>
      </c>
      <c r="D3291" t="s">
        <v>154</v>
      </c>
      <c r="E3291" t="str">
        <f t="shared" si="307"/>
        <v>Yes</v>
      </c>
      <c r="F3291" t="str">
        <f t="shared" si="308"/>
        <v>900</v>
      </c>
      <c r="G3291" t="s">
        <v>154</v>
      </c>
      <c r="H3291" t="s">
        <v>155</v>
      </c>
      <c r="I3291" t="str">
        <f t="shared" si="309"/>
        <v>禁用</v>
      </c>
      <c r="J3291" t="str">
        <f t="shared" si="310"/>
        <v>启用</v>
      </c>
      <c r="K3291" t="str">
        <f>VLOOKUP('intouch变量（离散）'!$A3291,基本表格!$G:$Q,9,FALSE)</f>
        <v>None</v>
      </c>
      <c r="L3291">
        <v>1</v>
      </c>
      <c r="M3291" t="s">
        <v>156</v>
      </c>
      <c r="N3291" t="s">
        <v>157</v>
      </c>
      <c r="O3291" t="s">
        <v>158</v>
      </c>
      <c r="P3291" t="str">
        <f>VLOOKUP('intouch变量（离散）'!$A3291,基本表格!$G:$Q,3,FALSE)</f>
        <v>DB100,X2402.1</v>
      </c>
      <c r="Q3291" t="str">
        <f>VLOOKUP('intouch变量（离散）'!$A3291,基本表格!$G:$Q,10,FALSE)</f>
        <v>No</v>
      </c>
      <c r="R3291" t="str">
        <f t="shared" si="312"/>
        <v>DB100,X2402.1 2125+P3-M3 5#双螺旋运输机A 电机控制 断链保护使能</v>
      </c>
      <c r="S3291">
        <v>0</v>
      </c>
      <c r="T3291">
        <v>0</v>
      </c>
    </row>
    <row r="3292" spans="1:20">
      <c r="A3292" t="s">
        <v>3448</v>
      </c>
      <c r="B3292" s="11" t="str">
        <f t="shared" si="311"/>
        <v>CHPF</v>
      </c>
      <c r="C3292" s="11" t="str">
        <f>VLOOKUP('intouch变量（离散）'!$A3292,基本表格!$G:$Q,2,FALSE)</f>
        <v>2125+P3-M3 5#双螺旋运输机A 电机控制 断链导致停机</v>
      </c>
      <c r="D3292" t="s">
        <v>154</v>
      </c>
      <c r="E3292" t="str">
        <f t="shared" si="307"/>
        <v>No</v>
      </c>
      <c r="F3292" t="str">
        <f t="shared" si="308"/>
        <v>0</v>
      </c>
      <c r="G3292" t="s">
        <v>154</v>
      </c>
      <c r="H3292" t="s">
        <v>155</v>
      </c>
      <c r="I3292" t="str">
        <f t="shared" si="309"/>
        <v/>
      </c>
      <c r="J3292" t="str">
        <f t="shared" si="310"/>
        <v/>
      </c>
      <c r="K3292" t="str">
        <f>VLOOKUP('intouch变量（离散）'!$A3292,基本表格!$G:$Q,9,FALSE)</f>
        <v>On</v>
      </c>
      <c r="L3292">
        <v>1</v>
      </c>
      <c r="M3292" t="s">
        <v>156</v>
      </c>
      <c r="N3292" t="s">
        <v>157</v>
      </c>
      <c r="O3292" t="s">
        <v>158</v>
      </c>
      <c r="P3292" t="str">
        <f>VLOOKUP('intouch变量（离散）'!$A3292,基本表格!$G:$Q,3,FALSE)</f>
        <v>DB100,X2402.2</v>
      </c>
      <c r="Q3292" t="str">
        <f>VLOOKUP('intouch变量（离散）'!$A3292,基本表格!$G:$Q,10,FALSE)</f>
        <v>Yes</v>
      </c>
      <c r="R3292" t="str">
        <f t="shared" si="312"/>
        <v>DB100,X2402.2 2125+P3-M3 5#双螺旋运输机A 电机控制 断链导致停机</v>
      </c>
      <c r="S3292">
        <v>0</v>
      </c>
      <c r="T3292">
        <v>0</v>
      </c>
    </row>
    <row r="3293" spans="1:20">
      <c r="A3293" t="s">
        <v>3449</v>
      </c>
      <c r="B3293" s="11" t="str">
        <f t="shared" si="311"/>
        <v>CHPF</v>
      </c>
      <c r="C3293" s="11" t="str">
        <f>VLOOKUP('intouch变量（离散）'!$A3293,基本表格!$G:$Q,2,FALSE)</f>
        <v>2125+P3-M3 5#双螺旋运输机A 电机控制 电机(反转）</v>
      </c>
      <c r="D3293" t="s">
        <v>154</v>
      </c>
      <c r="E3293" t="str">
        <f t="shared" si="307"/>
        <v>No</v>
      </c>
      <c r="F3293" t="str">
        <f t="shared" si="308"/>
        <v>0</v>
      </c>
      <c r="G3293" t="s">
        <v>154</v>
      </c>
      <c r="H3293" t="s">
        <v>155</v>
      </c>
      <c r="I3293" t="str">
        <f t="shared" si="309"/>
        <v/>
      </c>
      <c r="J3293" t="str">
        <f t="shared" si="310"/>
        <v/>
      </c>
      <c r="K3293" t="str">
        <f>VLOOKUP('intouch变量（离散）'!$A3293,基本表格!$G:$Q,9,FALSE)</f>
        <v>None</v>
      </c>
      <c r="L3293">
        <v>1</v>
      </c>
      <c r="M3293" t="s">
        <v>156</v>
      </c>
      <c r="N3293" t="s">
        <v>157</v>
      </c>
      <c r="O3293" t="s">
        <v>158</v>
      </c>
      <c r="P3293" t="str">
        <f>VLOOKUP('intouch变量（离散）'!$A3293,基本表格!$G:$Q,3,FALSE)</f>
        <v>DB100,X2402.3</v>
      </c>
      <c r="Q3293" t="str">
        <f>VLOOKUP('intouch变量（离散）'!$A3293,基本表格!$G:$Q,10,FALSE)</f>
        <v>Yes</v>
      </c>
      <c r="R3293" t="str">
        <f t="shared" si="312"/>
        <v>DB100,X2402.3 2125+P3-M3 5#双螺旋运输机A 电机控制 电机(反转）</v>
      </c>
      <c r="S3293">
        <v>0</v>
      </c>
      <c r="T3293">
        <v>0</v>
      </c>
    </row>
    <row r="3294" spans="1:20">
      <c r="A3294" t="s">
        <v>3450</v>
      </c>
      <c r="B3294" s="11" t="str">
        <f t="shared" si="311"/>
        <v>CHPF</v>
      </c>
      <c r="C3294" s="11" t="str">
        <f>VLOOKUP('intouch变量（离散）'!$A3294,基本表格!$G:$Q,2,FALSE)</f>
        <v>2125+P3-M3 5#双螺旋运输机A 电机控制 本地</v>
      </c>
      <c r="D3294" t="s">
        <v>154</v>
      </c>
      <c r="E3294" t="str">
        <f t="shared" si="307"/>
        <v>No</v>
      </c>
      <c r="F3294" t="str">
        <f t="shared" si="308"/>
        <v>0</v>
      </c>
      <c r="G3294" t="s">
        <v>154</v>
      </c>
      <c r="H3294" t="s">
        <v>155</v>
      </c>
      <c r="I3294" t="str">
        <f t="shared" si="309"/>
        <v/>
      </c>
      <c r="J3294" t="str">
        <f t="shared" si="310"/>
        <v/>
      </c>
      <c r="K3294" t="str">
        <f>VLOOKUP('intouch变量（离散）'!$A3294,基本表格!$G:$Q,9,FALSE)</f>
        <v>None</v>
      </c>
      <c r="L3294">
        <v>1</v>
      </c>
      <c r="M3294" t="s">
        <v>156</v>
      </c>
      <c r="N3294" t="s">
        <v>157</v>
      </c>
      <c r="O3294" t="s">
        <v>158</v>
      </c>
      <c r="P3294" t="str">
        <f>VLOOKUP('intouch变量（离散）'!$A3294,基本表格!$G:$Q,3,FALSE)</f>
        <v>DB100,X2402.4</v>
      </c>
      <c r="Q3294" t="str">
        <f>VLOOKUP('intouch变量（离散）'!$A3294,基本表格!$G:$Q,10,FALSE)</f>
        <v>Yes</v>
      </c>
      <c r="R3294" t="str">
        <f t="shared" si="312"/>
        <v>DB100,X2402.4 2125+P3-M3 5#双螺旋运输机A 电机控制 本地</v>
      </c>
      <c r="S3294">
        <v>0</v>
      </c>
      <c r="T3294">
        <v>0</v>
      </c>
    </row>
    <row r="3295" spans="1:20">
      <c r="A3295" t="s">
        <v>3451</v>
      </c>
      <c r="B3295" s="11" t="str">
        <f t="shared" si="311"/>
        <v>CHPF</v>
      </c>
      <c r="C3295" s="11" t="str">
        <f>VLOOKUP('intouch变量（离散）'!$A3295,基本表格!$G:$Q,2,FALSE)</f>
        <v>2125+P3-M3 5#双螺旋运输机A 电机控制 远程</v>
      </c>
      <c r="D3295" t="s">
        <v>154</v>
      </c>
      <c r="E3295" t="str">
        <f t="shared" si="307"/>
        <v>No</v>
      </c>
      <c r="F3295" t="str">
        <f t="shared" si="308"/>
        <v>0</v>
      </c>
      <c r="G3295" t="s">
        <v>154</v>
      </c>
      <c r="H3295" t="s">
        <v>155</v>
      </c>
      <c r="I3295" t="str">
        <f t="shared" si="309"/>
        <v/>
      </c>
      <c r="J3295" t="str">
        <f t="shared" si="310"/>
        <v/>
      </c>
      <c r="K3295" t="str">
        <f>VLOOKUP('intouch变量（离散）'!$A3295,基本表格!$G:$Q,9,FALSE)</f>
        <v>None</v>
      </c>
      <c r="L3295">
        <v>1</v>
      </c>
      <c r="M3295" t="s">
        <v>156</v>
      </c>
      <c r="N3295" t="s">
        <v>157</v>
      </c>
      <c r="O3295" t="s">
        <v>158</v>
      </c>
      <c r="P3295" t="str">
        <f>VLOOKUP('intouch变量（离散）'!$A3295,基本表格!$G:$Q,3,FALSE)</f>
        <v>DB100,X2402.5</v>
      </c>
      <c r="Q3295" t="str">
        <f>VLOOKUP('intouch变量（离散）'!$A3295,基本表格!$G:$Q,10,FALSE)</f>
        <v>Yes</v>
      </c>
      <c r="R3295" t="str">
        <f t="shared" si="312"/>
        <v>DB100,X2402.5 2125+P3-M3 5#双螺旋运输机A 电机控制 远程</v>
      </c>
      <c r="S3295">
        <v>0</v>
      </c>
      <c r="T3295">
        <v>0</v>
      </c>
    </row>
    <row r="3296" spans="1:20">
      <c r="A3296" t="s">
        <v>3452</v>
      </c>
      <c r="B3296" s="11" t="str">
        <f t="shared" si="311"/>
        <v>CHPF</v>
      </c>
      <c r="C3296" s="11" t="str">
        <f>VLOOKUP('intouch变量（离散）'!$A3296,基本表格!$G:$Q,2,FALSE)</f>
        <v>2125+P3-M3 5#双螺旋运输机A 电机控制 堵料报警</v>
      </c>
      <c r="D3296" t="s">
        <v>154</v>
      </c>
      <c r="E3296" t="str">
        <f t="shared" si="307"/>
        <v>No</v>
      </c>
      <c r="F3296" t="str">
        <f t="shared" si="308"/>
        <v>0</v>
      </c>
      <c r="G3296" t="s">
        <v>154</v>
      </c>
      <c r="H3296" t="s">
        <v>155</v>
      </c>
      <c r="I3296" t="str">
        <f t="shared" si="309"/>
        <v/>
      </c>
      <c r="J3296" t="str">
        <f t="shared" si="310"/>
        <v/>
      </c>
      <c r="K3296" t="str">
        <f>VLOOKUP('intouch变量（离散）'!$A3296,基本表格!$G:$Q,9,FALSE)</f>
        <v>On</v>
      </c>
      <c r="L3296">
        <v>1</v>
      </c>
      <c r="M3296" t="s">
        <v>156</v>
      </c>
      <c r="N3296" t="s">
        <v>157</v>
      </c>
      <c r="O3296" t="s">
        <v>158</v>
      </c>
      <c r="P3296" t="str">
        <f>VLOOKUP('intouch变量（离散）'!$A3296,基本表格!$G:$Q,3,FALSE)</f>
        <v>DB100,X2402.6</v>
      </c>
      <c r="Q3296" t="str">
        <f>VLOOKUP('intouch变量（离散）'!$A3296,基本表格!$G:$Q,10,FALSE)</f>
        <v>Yes</v>
      </c>
      <c r="R3296" t="str">
        <f t="shared" si="312"/>
        <v>DB100,X2402.6 2125+P3-M3 5#双螺旋运输机A 电机控制 堵料报警</v>
      </c>
      <c r="S3296">
        <v>0</v>
      </c>
      <c r="T3296">
        <v>0</v>
      </c>
    </row>
    <row r="3297" spans="1:20">
      <c r="A3297" t="s">
        <v>3453</v>
      </c>
      <c r="B3297" s="11" t="str">
        <f t="shared" si="311"/>
        <v>CHPF</v>
      </c>
      <c r="C3297" s="11" t="str">
        <f>VLOOKUP('intouch变量（离散）'!$A3297,基本表格!$G:$Q,2,FALSE)</f>
        <v>2125+P3-M3 5#双螺旋运输机A 电机控制 堵料检测</v>
      </c>
      <c r="D3297" t="s">
        <v>154</v>
      </c>
      <c r="E3297" t="str">
        <f t="shared" si="307"/>
        <v>No</v>
      </c>
      <c r="F3297" t="str">
        <f t="shared" si="308"/>
        <v>0</v>
      </c>
      <c r="G3297" t="s">
        <v>154</v>
      </c>
      <c r="H3297" t="s">
        <v>155</v>
      </c>
      <c r="I3297" t="str">
        <f t="shared" si="309"/>
        <v/>
      </c>
      <c r="J3297" t="str">
        <f t="shared" si="310"/>
        <v/>
      </c>
      <c r="K3297" t="str">
        <f>VLOOKUP('intouch变量（离散）'!$A3297,基本表格!$G:$Q,9,FALSE)</f>
        <v>None</v>
      </c>
      <c r="L3297">
        <v>1</v>
      </c>
      <c r="M3297" t="s">
        <v>156</v>
      </c>
      <c r="N3297" t="s">
        <v>157</v>
      </c>
      <c r="O3297" t="s">
        <v>158</v>
      </c>
      <c r="P3297" t="str">
        <f>VLOOKUP('intouch变量（离散）'!$A3297,基本表格!$G:$Q,3,FALSE)</f>
        <v>DB100,X2402.7</v>
      </c>
      <c r="Q3297" t="str">
        <f>VLOOKUP('intouch变量（离散）'!$A3297,基本表格!$G:$Q,10,FALSE)</f>
        <v>Yes</v>
      </c>
      <c r="R3297" t="str">
        <f t="shared" si="312"/>
        <v>DB100,X2402.7 2125+P3-M3 5#双螺旋运输机A 电机控制 堵料检测</v>
      </c>
      <c r="S3297">
        <v>0</v>
      </c>
      <c r="T3297">
        <v>0</v>
      </c>
    </row>
    <row r="3298" spans="1:20">
      <c r="A3298" t="s">
        <v>3454</v>
      </c>
      <c r="B3298" s="11" t="str">
        <f t="shared" si="311"/>
        <v>CHPF</v>
      </c>
      <c r="C3298" s="11" t="str">
        <f>VLOOKUP('intouch变量（离散）'!$A3298,基本表格!$G:$Q,2,FALSE)</f>
        <v>2125+P3-M3 5#双螺旋运输机A 电机控制 堵料保护使能</v>
      </c>
      <c r="D3298" t="s">
        <v>154</v>
      </c>
      <c r="E3298" t="str">
        <f t="shared" si="307"/>
        <v>Yes</v>
      </c>
      <c r="F3298" t="str">
        <f t="shared" si="308"/>
        <v>900</v>
      </c>
      <c r="G3298" t="s">
        <v>154</v>
      </c>
      <c r="H3298" t="s">
        <v>155</v>
      </c>
      <c r="I3298" t="str">
        <f t="shared" si="309"/>
        <v>禁用</v>
      </c>
      <c r="J3298" t="str">
        <f t="shared" si="310"/>
        <v>启用</v>
      </c>
      <c r="K3298" t="str">
        <f>VLOOKUP('intouch变量（离散）'!$A3298,基本表格!$G:$Q,9,FALSE)</f>
        <v>None</v>
      </c>
      <c r="L3298">
        <v>1</v>
      </c>
      <c r="M3298" t="s">
        <v>156</v>
      </c>
      <c r="N3298" t="s">
        <v>157</v>
      </c>
      <c r="O3298" t="s">
        <v>158</v>
      </c>
      <c r="P3298" t="str">
        <f>VLOOKUP('intouch变量（离散）'!$A3298,基本表格!$G:$Q,3,FALSE)</f>
        <v>DB100,X2403.0</v>
      </c>
      <c r="Q3298" t="str">
        <f>VLOOKUP('intouch变量（离散）'!$A3298,基本表格!$G:$Q,10,FALSE)</f>
        <v>No</v>
      </c>
      <c r="R3298" t="str">
        <f t="shared" si="312"/>
        <v>DB100,X2403.0 2125+P3-M3 5#双螺旋运输机A 电机控制 堵料保护使能</v>
      </c>
      <c r="S3298">
        <v>0</v>
      </c>
      <c r="T3298">
        <v>0</v>
      </c>
    </row>
    <row r="3299" spans="1:20">
      <c r="A3299" t="s">
        <v>3455</v>
      </c>
      <c r="B3299" s="11" t="str">
        <f t="shared" si="311"/>
        <v>CHPF</v>
      </c>
      <c r="C3299" s="11" t="str">
        <f>VLOOKUP('intouch变量（离散）'!$A3299,基本表格!$G:$Q,2,FALSE)</f>
        <v>2125+P3-M3 5#双螺旋运输机A 电机控制 堵料导致停机</v>
      </c>
      <c r="D3299" t="s">
        <v>154</v>
      </c>
      <c r="E3299" t="str">
        <f t="shared" si="307"/>
        <v>No</v>
      </c>
      <c r="F3299" t="str">
        <f t="shared" si="308"/>
        <v>0</v>
      </c>
      <c r="G3299" t="s">
        <v>154</v>
      </c>
      <c r="H3299" t="s">
        <v>155</v>
      </c>
      <c r="I3299" t="str">
        <f t="shared" si="309"/>
        <v/>
      </c>
      <c r="J3299" t="str">
        <f t="shared" si="310"/>
        <v/>
      </c>
      <c r="K3299" t="str">
        <f>VLOOKUP('intouch变量（离散）'!$A3299,基本表格!$G:$Q,9,FALSE)</f>
        <v>On</v>
      </c>
      <c r="L3299">
        <v>1</v>
      </c>
      <c r="M3299" t="s">
        <v>156</v>
      </c>
      <c r="N3299" t="s">
        <v>157</v>
      </c>
      <c r="O3299" t="s">
        <v>158</v>
      </c>
      <c r="P3299" t="str">
        <f>VLOOKUP('intouch变量（离散）'!$A3299,基本表格!$G:$Q,3,FALSE)</f>
        <v>DB100,X2403.1</v>
      </c>
      <c r="Q3299" t="str">
        <f>VLOOKUP('intouch变量（离散）'!$A3299,基本表格!$G:$Q,10,FALSE)</f>
        <v>Yes</v>
      </c>
      <c r="R3299" t="str">
        <f t="shared" si="312"/>
        <v>DB100,X2403.1 2125+P3-M3 5#双螺旋运输机A 电机控制 堵料导致停机</v>
      </c>
      <c r="S3299">
        <v>0</v>
      </c>
      <c r="T3299">
        <v>0</v>
      </c>
    </row>
    <row r="3300" spans="1:20">
      <c r="A3300" t="s">
        <v>3456</v>
      </c>
      <c r="B3300" s="11" t="str">
        <f t="shared" si="311"/>
        <v>CHPF</v>
      </c>
      <c r="C3300" s="11" t="str">
        <f>VLOOKUP('intouch变量（离散）'!$A3300,基本表格!$G:$Q,2,FALSE)</f>
        <v>2125+P3-M3 5#双螺旋运输机A 电机控制 拉线开关</v>
      </c>
      <c r="D3300" t="s">
        <v>154</v>
      </c>
      <c r="E3300" t="str">
        <f t="shared" si="307"/>
        <v>No</v>
      </c>
      <c r="F3300" t="str">
        <f t="shared" si="308"/>
        <v>0</v>
      </c>
      <c r="G3300" t="s">
        <v>154</v>
      </c>
      <c r="H3300" t="s">
        <v>155</v>
      </c>
      <c r="I3300" t="str">
        <f t="shared" si="309"/>
        <v/>
      </c>
      <c r="J3300" t="str">
        <f t="shared" si="310"/>
        <v/>
      </c>
      <c r="K3300" t="str">
        <f>VLOOKUP('intouch变量（离散）'!$A3300,基本表格!$G:$Q,9,FALSE)</f>
        <v>On</v>
      </c>
      <c r="L3300">
        <v>1</v>
      </c>
      <c r="M3300" t="s">
        <v>156</v>
      </c>
      <c r="N3300" t="s">
        <v>157</v>
      </c>
      <c r="O3300" t="s">
        <v>158</v>
      </c>
      <c r="P3300" t="str">
        <f>VLOOKUP('intouch变量（离散）'!$A3300,基本表格!$G:$Q,3,FALSE)</f>
        <v>DB100,X2408.0</v>
      </c>
      <c r="Q3300" t="str">
        <f>VLOOKUP('intouch变量（离散）'!$A3300,基本表格!$G:$Q,10,FALSE)</f>
        <v>Yes</v>
      </c>
      <c r="R3300" t="str">
        <f t="shared" si="312"/>
        <v>DB100,X2408.0 2125+P3-M3 5#双螺旋运输机A 电机控制 拉线开关</v>
      </c>
      <c r="S3300">
        <v>0</v>
      </c>
      <c r="T3300">
        <v>0</v>
      </c>
    </row>
    <row r="3301" spans="1:20">
      <c r="A3301" t="s">
        <v>3457</v>
      </c>
      <c r="B3301" s="11" t="str">
        <f t="shared" si="311"/>
        <v>CHPF</v>
      </c>
      <c r="C3301" s="11" t="str">
        <f>VLOOKUP('intouch变量（离散）'!$A3301,基本表格!$G:$Q,2,FALSE)</f>
        <v>2125+P3-M3 5#双螺旋运输机A 电机控制 左跑偏报警</v>
      </c>
      <c r="D3301" t="s">
        <v>154</v>
      </c>
      <c r="E3301" t="str">
        <f t="shared" si="307"/>
        <v>No</v>
      </c>
      <c r="F3301" t="str">
        <f t="shared" si="308"/>
        <v>0</v>
      </c>
      <c r="G3301" t="s">
        <v>154</v>
      </c>
      <c r="H3301" t="s">
        <v>155</v>
      </c>
      <c r="I3301" t="str">
        <f t="shared" si="309"/>
        <v/>
      </c>
      <c r="J3301" t="str">
        <f t="shared" si="310"/>
        <v/>
      </c>
      <c r="K3301" t="str">
        <f>VLOOKUP('intouch变量（离散）'!$A3301,基本表格!$G:$Q,9,FALSE)</f>
        <v>On</v>
      </c>
      <c r="L3301">
        <v>1</v>
      </c>
      <c r="M3301" t="s">
        <v>156</v>
      </c>
      <c r="N3301" t="s">
        <v>157</v>
      </c>
      <c r="O3301" t="s">
        <v>158</v>
      </c>
      <c r="P3301" t="str">
        <f>VLOOKUP('intouch变量（离散）'!$A3301,基本表格!$G:$Q,3,FALSE)</f>
        <v>DB100,X2408.1</v>
      </c>
      <c r="Q3301" t="str">
        <f>VLOOKUP('intouch变量（离散）'!$A3301,基本表格!$G:$Q,10,FALSE)</f>
        <v>Yes</v>
      </c>
      <c r="R3301" t="str">
        <f t="shared" si="312"/>
        <v>DB100,X2408.1 2125+P3-M3 5#双螺旋运输机A 电机控制 左跑偏报警</v>
      </c>
      <c r="S3301">
        <v>0</v>
      </c>
      <c r="T3301">
        <v>0</v>
      </c>
    </row>
    <row r="3302" spans="1:20">
      <c r="A3302" t="s">
        <v>3458</v>
      </c>
      <c r="B3302" s="11" t="str">
        <f t="shared" si="311"/>
        <v>CHPF</v>
      </c>
      <c r="C3302" s="11" t="str">
        <f>VLOOKUP('intouch变量（离散）'!$A3302,基本表格!$G:$Q,2,FALSE)</f>
        <v>2125+P3-M3 5#双螺旋运输机A 电机控制 左跑偏1检测</v>
      </c>
      <c r="D3302" t="s">
        <v>154</v>
      </c>
      <c r="E3302" t="str">
        <f t="shared" si="307"/>
        <v>No</v>
      </c>
      <c r="F3302" t="str">
        <f t="shared" si="308"/>
        <v>0</v>
      </c>
      <c r="G3302" t="s">
        <v>154</v>
      </c>
      <c r="H3302" t="s">
        <v>155</v>
      </c>
      <c r="I3302" t="str">
        <f t="shared" si="309"/>
        <v/>
      </c>
      <c r="J3302" t="str">
        <f t="shared" si="310"/>
        <v/>
      </c>
      <c r="K3302" t="str">
        <f>VLOOKUP('intouch变量（离散）'!$A3302,基本表格!$G:$Q,9,FALSE)</f>
        <v>None</v>
      </c>
      <c r="L3302">
        <v>1</v>
      </c>
      <c r="M3302" t="s">
        <v>156</v>
      </c>
      <c r="N3302" t="s">
        <v>157</v>
      </c>
      <c r="O3302" t="s">
        <v>158</v>
      </c>
      <c r="P3302" t="str">
        <f>VLOOKUP('intouch变量（离散）'!$A3302,基本表格!$G:$Q,3,FALSE)</f>
        <v>DB100,X2408.2</v>
      </c>
      <c r="Q3302" t="str">
        <f>VLOOKUP('intouch变量（离散）'!$A3302,基本表格!$G:$Q,10,FALSE)</f>
        <v>Yes</v>
      </c>
      <c r="R3302" t="str">
        <f t="shared" si="312"/>
        <v>DB100,X2408.2 2125+P3-M3 5#双螺旋运输机A 电机控制 左跑偏1检测</v>
      </c>
      <c r="S3302">
        <v>0</v>
      </c>
      <c r="T3302">
        <v>0</v>
      </c>
    </row>
    <row r="3303" spans="1:20">
      <c r="A3303" t="s">
        <v>3459</v>
      </c>
      <c r="B3303" s="11" t="str">
        <f t="shared" si="311"/>
        <v>CHPF</v>
      </c>
      <c r="C3303" s="11" t="str">
        <f>VLOOKUP('intouch变量（离散）'!$A3303,基本表格!$G:$Q,2,FALSE)</f>
        <v>2125+P3-M3 5#双螺旋运输机A 电机控制 左跑偏保护使能</v>
      </c>
      <c r="D3303" t="s">
        <v>154</v>
      </c>
      <c r="E3303" t="str">
        <f t="shared" si="307"/>
        <v>Yes</v>
      </c>
      <c r="F3303" t="str">
        <f t="shared" si="308"/>
        <v>900</v>
      </c>
      <c r="G3303" t="s">
        <v>154</v>
      </c>
      <c r="H3303" t="s">
        <v>155</v>
      </c>
      <c r="I3303" t="str">
        <f t="shared" si="309"/>
        <v>禁用</v>
      </c>
      <c r="J3303" t="str">
        <f t="shared" si="310"/>
        <v>启用</v>
      </c>
      <c r="K3303" t="str">
        <f>VLOOKUP('intouch变量（离散）'!$A3303,基本表格!$G:$Q,9,FALSE)</f>
        <v>None</v>
      </c>
      <c r="L3303">
        <v>1</v>
      </c>
      <c r="M3303" t="s">
        <v>156</v>
      </c>
      <c r="N3303" t="s">
        <v>157</v>
      </c>
      <c r="O3303" t="s">
        <v>158</v>
      </c>
      <c r="P3303" t="str">
        <f>VLOOKUP('intouch变量（离散）'!$A3303,基本表格!$G:$Q,3,FALSE)</f>
        <v>DB100,X2408.3</v>
      </c>
      <c r="Q3303" t="str">
        <f>VLOOKUP('intouch变量（离散）'!$A3303,基本表格!$G:$Q,10,FALSE)</f>
        <v>No</v>
      </c>
      <c r="R3303" t="str">
        <f t="shared" si="312"/>
        <v>DB100,X2408.3 2125+P3-M3 5#双螺旋运输机A 电机控制 左跑偏保护使能</v>
      </c>
      <c r="S3303">
        <v>0</v>
      </c>
      <c r="T3303">
        <v>0</v>
      </c>
    </row>
    <row r="3304" spans="1:20">
      <c r="A3304" t="s">
        <v>3460</v>
      </c>
      <c r="B3304" s="11" t="str">
        <f t="shared" si="311"/>
        <v>CHPF</v>
      </c>
      <c r="C3304" s="11" t="str">
        <f>VLOOKUP('intouch变量（离散）'!$A3304,基本表格!$G:$Q,2,FALSE)</f>
        <v>2125+P3-M3 5#双螺旋运输机A 电机控制 左跑偏导致停机</v>
      </c>
      <c r="D3304" t="s">
        <v>154</v>
      </c>
      <c r="E3304" t="str">
        <f t="shared" si="307"/>
        <v>No</v>
      </c>
      <c r="F3304" t="str">
        <f t="shared" si="308"/>
        <v>0</v>
      </c>
      <c r="G3304" t="s">
        <v>154</v>
      </c>
      <c r="H3304" t="s">
        <v>155</v>
      </c>
      <c r="I3304" t="str">
        <f t="shared" si="309"/>
        <v/>
      </c>
      <c r="J3304" t="str">
        <f t="shared" si="310"/>
        <v/>
      </c>
      <c r="K3304" t="str">
        <f>VLOOKUP('intouch变量（离散）'!$A3304,基本表格!$G:$Q,9,FALSE)</f>
        <v>On</v>
      </c>
      <c r="L3304">
        <v>1</v>
      </c>
      <c r="M3304" t="s">
        <v>156</v>
      </c>
      <c r="N3304" t="s">
        <v>157</v>
      </c>
      <c r="O3304" t="s">
        <v>158</v>
      </c>
      <c r="P3304" t="str">
        <f>VLOOKUP('intouch变量（离散）'!$A3304,基本表格!$G:$Q,3,FALSE)</f>
        <v>DB100,X2408.4</v>
      </c>
      <c r="Q3304" t="str">
        <f>VLOOKUP('intouch变量（离散）'!$A3304,基本表格!$G:$Q,10,FALSE)</f>
        <v>Yes</v>
      </c>
      <c r="R3304" t="str">
        <f t="shared" si="312"/>
        <v>DB100,X2408.4 2125+P3-M3 5#双螺旋运输机A 电机控制 左跑偏导致停机</v>
      </c>
      <c r="S3304">
        <v>0</v>
      </c>
      <c r="T3304">
        <v>0</v>
      </c>
    </row>
    <row r="3305" spans="1:20">
      <c r="A3305" t="s">
        <v>3461</v>
      </c>
      <c r="B3305" s="11" t="str">
        <f t="shared" si="311"/>
        <v>CHPF</v>
      </c>
      <c r="C3305" s="11" t="str">
        <f>VLOOKUP('intouch变量（离散）'!$A3305,基本表格!$G:$Q,2,FALSE)</f>
        <v>2125+P3-M3 5#双螺旋运输机A 电机控制 右 跑偏报警</v>
      </c>
      <c r="D3305" t="s">
        <v>154</v>
      </c>
      <c r="E3305" t="str">
        <f t="shared" si="307"/>
        <v>No</v>
      </c>
      <c r="F3305" t="str">
        <f t="shared" si="308"/>
        <v>0</v>
      </c>
      <c r="G3305" t="s">
        <v>154</v>
      </c>
      <c r="H3305" t="s">
        <v>155</v>
      </c>
      <c r="I3305" t="str">
        <f t="shared" si="309"/>
        <v/>
      </c>
      <c r="J3305" t="str">
        <f t="shared" si="310"/>
        <v/>
      </c>
      <c r="K3305" t="str">
        <f>VLOOKUP('intouch变量（离散）'!$A3305,基本表格!$G:$Q,9,FALSE)</f>
        <v>On</v>
      </c>
      <c r="L3305">
        <v>1</v>
      </c>
      <c r="M3305" t="s">
        <v>156</v>
      </c>
      <c r="N3305" t="s">
        <v>157</v>
      </c>
      <c r="O3305" t="s">
        <v>158</v>
      </c>
      <c r="P3305" t="str">
        <f>VLOOKUP('intouch变量（离散）'!$A3305,基本表格!$G:$Q,3,FALSE)</f>
        <v>DB100,X2412.0</v>
      </c>
      <c r="Q3305" t="str">
        <f>VLOOKUP('intouch变量（离散）'!$A3305,基本表格!$G:$Q,10,FALSE)</f>
        <v>Yes</v>
      </c>
      <c r="R3305" t="str">
        <f t="shared" si="312"/>
        <v>DB100,X2412.0 2125+P3-M3 5#双螺旋运输机A 电机控制 右 跑偏报警</v>
      </c>
      <c r="S3305">
        <v>0</v>
      </c>
      <c r="T3305">
        <v>0</v>
      </c>
    </row>
    <row r="3306" spans="1:20">
      <c r="A3306" t="s">
        <v>3462</v>
      </c>
      <c r="B3306" s="11" t="str">
        <f t="shared" si="311"/>
        <v>CHPF</v>
      </c>
      <c r="C3306" s="11" t="str">
        <f>VLOOKUP('intouch变量（离散）'!$A3306,基本表格!$G:$Q,2,FALSE)</f>
        <v>2125+P3-M3 5#双螺旋运输机A 电机控制 右跑偏1检测</v>
      </c>
      <c r="D3306" t="s">
        <v>154</v>
      </c>
      <c r="E3306" t="str">
        <f t="shared" si="307"/>
        <v>No</v>
      </c>
      <c r="F3306" t="str">
        <f t="shared" si="308"/>
        <v>0</v>
      </c>
      <c r="G3306" t="s">
        <v>154</v>
      </c>
      <c r="H3306" t="s">
        <v>155</v>
      </c>
      <c r="I3306" t="str">
        <f t="shared" si="309"/>
        <v/>
      </c>
      <c r="J3306" t="str">
        <f t="shared" si="310"/>
        <v/>
      </c>
      <c r="K3306" t="str">
        <f>VLOOKUP('intouch变量（离散）'!$A3306,基本表格!$G:$Q,9,FALSE)</f>
        <v>None</v>
      </c>
      <c r="L3306">
        <v>1</v>
      </c>
      <c r="M3306" t="s">
        <v>156</v>
      </c>
      <c r="N3306" t="s">
        <v>157</v>
      </c>
      <c r="O3306" t="s">
        <v>158</v>
      </c>
      <c r="P3306" t="str">
        <f>VLOOKUP('intouch变量（离散）'!$A3306,基本表格!$G:$Q,3,FALSE)</f>
        <v>DB100,X2412.1</v>
      </c>
      <c r="Q3306" t="str">
        <f>VLOOKUP('intouch变量（离散）'!$A3306,基本表格!$G:$Q,10,FALSE)</f>
        <v>Yes</v>
      </c>
      <c r="R3306" t="str">
        <f t="shared" si="312"/>
        <v>DB100,X2412.1 2125+P3-M3 5#双螺旋运输机A 电机控制 右跑偏1检测</v>
      </c>
      <c r="S3306">
        <v>0</v>
      </c>
      <c r="T3306">
        <v>0</v>
      </c>
    </row>
    <row r="3307" spans="1:20">
      <c r="A3307" t="s">
        <v>3463</v>
      </c>
      <c r="B3307" s="11" t="str">
        <f t="shared" si="311"/>
        <v>CHPF</v>
      </c>
      <c r="C3307" s="11" t="str">
        <f>VLOOKUP('intouch变量（离散）'!$A3307,基本表格!$G:$Q,2,FALSE)</f>
        <v>2125+P3-M3 5#双螺旋运输机A 电机控制 右跑偏保护使能</v>
      </c>
      <c r="D3307" t="s">
        <v>154</v>
      </c>
      <c r="E3307" t="str">
        <f t="shared" si="307"/>
        <v>Yes</v>
      </c>
      <c r="F3307" t="str">
        <f t="shared" si="308"/>
        <v>900</v>
      </c>
      <c r="G3307" t="s">
        <v>154</v>
      </c>
      <c r="H3307" t="s">
        <v>155</v>
      </c>
      <c r="I3307" t="str">
        <f t="shared" si="309"/>
        <v>禁用</v>
      </c>
      <c r="J3307" t="str">
        <f t="shared" si="310"/>
        <v>启用</v>
      </c>
      <c r="K3307" t="str">
        <f>VLOOKUP('intouch变量（离散）'!$A3307,基本表格!$G:$Q,9,FALSE)</f>
        <v>None</v>
      </c>
      <c r="L3307">
        <v>1</v>
      </c>
      <c r="M3307" t="s">
        <v>156</v>
      </c>
      <c r="N3307" t="s">
        <v>157</v>
      </c>
      <c r="O3307" t="s">
        <v>158</v>
      </c>
      <c r="P3307" t="str">
        <f>VLOOKUP('intouch变量（离散）'!$A3307,基本表格!$G:$Q,3,FALSE)</f>
        <v>DB100,X2412.2</v>
      </c>
      <c r="Q3307" t="str">
        <f>VLOOKUP('intouch变量（离散）'!$A3307,基本表格!$G:$Q,10,FALSE)</f>
        <v>No</v>
      </c>
      <c r="R3307" t="str">
        <f t="shared" si="312"/>
        <v>DB100,X2412.2 2125+P3-M3 5#双螺旋运输机A 电机控制 右跑偏保护使能</v>
      </c>
      <c r="S3307">
        <v>0</v>
      </c>
      <c r="T3307">
        <v>0</v>
      </c>
    </row>
    <row r="3308" spans="1:20">
      <c r="A3308" t="s">
        <v>3464</v>
      </c>
      <c r="B3308" s="11" t="str">
        <f t="shared" si="311"/>
        <v>CHPF</v>
      </c>
      <c r="C3308" s="11" t="str">
        <f>VLOOKUP('intouch变量（离散）'!$A3308,基本表格!$G:$Q,2,FALSE)</f>
        <v>2125+P3-M3 5#双螺旋运输机A 电机控制 右跑偏导致停机</v>
      </c>
      <c r="D3308" t="s">
        <v>154</v>
      </c>
      <c r="E3308" t="str">
        <f t="shared" si="307"/>
        <v>No</v>
      </c>
      <c r="F3308" t="str">
        <f t="shared" si="308"/>
        <v>0</v>
      </c>
      <c r="G3308" t="s">
        <v>154</v>
      </c>
      <c r="H3308" t="s">
        <v>155</v>
      </c>
      <c r="I3308" t="str">
        <f t="shared" si="309"/>
        <v/>
      </c>
      <c r="J3308" t="str">
        <f t="shared" si="310"/>
        <v/>
      </c>
      <c r="K3308" t="str">
        <f>VLOOKUP('intouch变量（离散）'!$A3308,基本表格!$G:$Q,9,FALSE)</f>
        <v>On</v>
      </c>
      <c r="L3308">
        <v>1</v>
      </c>
      <c r="M3308" t="s">
        <v>156</v>
      </c>
      <c r="N3308" t="s">
        <v>157</v>
      </c>
      <c r="O3308" t="s">
        <v>158</v>
      </c>
      <c r="P3308" t="str">
        <f>VLOOKUP('intouch变量（离散）'!$A3308,基本表格!$G:$Q,3,FALSE)</f>
        <v>DB100,X2412.3</v>
      </c>
      <c r="Q3308" t="str">
        <f>VLOOKUP('intouch变量（离散）'!$A3308,基本表格!$G:$Q,10,FALSE)</f>
        <v>Yes</v>
      </c>
      <c r="R3308" t="str">
        <f t="shared" si="312"/>
        <v>DB100,X2412.3 2125+P3-M3 5#双螺旋运输机A 电机控制 右跑偏导致停机</v>
      </c>
      <c r="S3308">
        <v>0</v>
      </c>
      <c r="T3308">
        <v>0</v>
      </c>
    </row>
    <row r="3309" spans="1:20">
      <c r="A3309" t="s">
        <v>3465</v>
      </c>
      <c r="B3309" s="11" t="str">
        <f t="shared" si="311"/>
        <v>CHPF</v>
      </c>
      <c r="C3309" s="11" t="str">
        <f>VLOOKUP('intouch变量（离散）'!$A3309,基本表格!$G:$Q,2,FALSE)</f>
        <v>2125+P3-M3 5#双螺旋运输机A 电机控制 三角型</v>
      </c>
      <c r="D3309" t="s">
        <v>154</v>
      </c>
      <c r="E3309" t="str">
        <f t="shared" si="307"/>
        <v>No</v>
      </c>
      <c r="F3309" t="str">
        <f t="shared" si="308"/>
        <v>0</v>
      </c>
      <c r="G3309" t="s">
        <v>154</v>
      </c>
      <c r="H3309" t="s">
        <v>155</v>
      </c>
      <c r="I3309" t="str">
        <f t="shared" si="309"/>
        <v/>
      </c>
      <c r="J3309" t="str">
        <f t="shared" si="310"/>
        <v/>
      </c>
      <c r="K3309" t="str">
        <f>VLOOKUP('intouch变量（离散）'!$A3309,基本表格!$G:$Q,9,FALSE)</f>
        <v>None</v>
      </c>
      <c r="L3309">
        <v>1</v>
      </c>
      <c r="M3309" t="s">
        <v>156</v>
      </c>
      <c r="N3309" t="s">
        <v>157</v>
      </c>
      <c r="O3309" t="s">
        <v>158</v>
      </c>
      <c r="P3309" t="str">
        <f>VLOOKUP('intouch变量（离散）'!$A3309,基本表格!$G:$Q,3,FALSE)</f>
        <v>DB100,X2416.0</v>
      </c>
      <c r="Q3309" t="str">
        <f>VLOOKUP('intouch变量（离散）'!$A3309,基本表格!$G:$Q,10,FALSE)</f>
        <v>Yes</v>
      </c>
      <c r="R3309" t="str">
        <f t="shared" si="312"/>
        <v>DB100,X2416.0 2125+P3-M3 5#双螺旋运输机A 电机控制 三角型</v>
      </c>
      <c r="S3309">
        <v>0</v>
      </c>
      <c r="T3309">
        <v>0</v>
      </c>
    </row>
    <row r="3310" spans="1:20">
      <c r="A3310" t="s">
        <v>3466</v>
      </c>
      <c r="B3310" s="11" t="str">
        <f t="shared" si="311"/>
        <v>CHPF</v>
      </c>
      <c r="C3310" s="11" t="str">
        <f>VLOOKUP('intouch变量（离散）'!$A3310,基本表格!$G:$Q,2,FALSE)</f>
        <v>2125+P3-M3 5#双螺旋运输机A 电机控制 星型</v>
      </c>
      <c r="D3310" t="s">
        <v>154</v>
      </c>
      <c r="E3310" t="str">
        <f t="shared" si="307"/>
        <v>No</v>
      </c>
      <c r="F3310" t="str">
        <f t="shared" si="308"/>
        <v>0</v>
      </c>
      <c r="G3310" t="s">
        <v>154</v>
      </c>
      <c r="H3310" t="s">
        <v>155</v>
      </c>
      <c r="I3310" t="str">
        <f t="shared" si="309"/>
        <v/>
      </c>
      <c r="J3310" t="str">
        <f t="shared" si="310"/>
        <v/>
      </c>
      <c r="K3310" t="str">
        <f>VLOOKUP('intouch变量（离散）'!$A3310,基本表格!$G:$Q,9,FALSE)</f>
        <v>None</v>
      </c>
      <c r="L3310">
        <v>1</v>
      </c>
      <c r="M3310" t="s">
        <v>156</v>
      </c>
      <c r="N3310" t="s">
        <v>157</v>
      </c>
      <c r="O3310" t="s">
        <v>158</v>
      </c>
      <c r="P3310" t="str">
        <f>VLOOKUP('intouch变量（离散）'!$A3310,基本表格!$G:$Q,3,FALSE)</f>
        <v>DB100,X2416.1</v>
      </c>
      <c r="Q3310" t="str">
        <f>VLOOKUP('intouch变量（离散）'!$A3310,基本表格!$G:$Q,10,FALSE)</f>
        <v>Yes</v>
      </c>
      <c r="R3310" t="str">
        <f t="shared" si="312"/>
        <v>DB100,X2416.1 2125+P3-M3 5#双螺旋运输机A 电机控制 星型</v>
      </c>
      <c r="S3310">
        <v>0</v>
      </c>
      <c r="T3310">
        <v>0</v>
      </c>
    </row>
    <row r="3311" spans="1:20">
      <c r="A3311" t="s">
        <v>3467</v>
      </c>
      <c r="B3311" s="11" t="str">
        <f t="shared" si="311"/>
        <v>CHPF</v>
      </c>
      <c r="C3311" s="11" t="str">
        <f>VLOOKUP('intouch变量（离散）'!$A3311,基本表格!$G:$Q,2,FALSE)</f>
        <v>2125+P3-M3 5#双螺旋运输机A 电机控制 维修开关</v>
      </c>
      <c r="D3311" t="s">
        <v>154</v>
      </c>
      <c r="E3311" t="str">
        <f t="shared" si="307"/>
        <v>No</v>
      </c>
      <c r="F3311" t="str">
        <f t="shared" si="308"/>
        <v>0</v>
      </c>
      <c r="G3311" t="s">
        <v>154</v>
      </c>
      <c r="H3311" t="s">
        <v>155</v>
      </c>
      <c r="I3311" t="str">
        <f t="shared" si="309"/>
        <v/>
      </c>
      <c r="J3311" t="str">
        <f t="shared" si="310"/>
        <v/>
      </c>
      <c r="K3311" t="str">
        <f>VLOOKUP('intouch变量（离散）'!$A3311,基本表格!$G:$Q,9,FALSE)</f>
        <v>On</v>
      </c>
      <c r="L3311">
        <v>1</v>
      </c>
      <c r="M3311" t="s">
        <v>156</v>
      </c>
      <c r="N3311" t="s">
        <v>157</v>
      </c>
      <c r="O3311" t="s">
        <v>158</v>
      </c>
      <c r="P3311" t="str">
        <f>VLOOKUP('intouch变量（离散）'!$A3311,基本表格!$G:$Q,3,FALSE)</f>
        <v>DB100,X2416.2</v>
      </c>
      <c r="Q3311" t="str">
        <f>VLOOKUP('intouch变量（离散）'!$A3311,基本表格!$G:$Q,10,FALSE)</f>
        <v>Yes</v>
      </c>
      <c r="R3311" t="str">
        <f t="shared" si="312"/>
        <v>DB100,X2416.2 2125+P3-M3 5#双螺旋运输机A 电机控制 维修开关</v>
      </c>
      <c r="S3311">
        <v>0</v>
      </c>
      <c r="T3311">
        <v>0</v>
      </c>
    </row>
    <row r="3312" spans="1:20">
      <c r="A3312" t="s">
        <v>3468</v>
      </c>
      <c r="B3312" s="11" t="str">
        <f t="shared" si="311"/>
        <v>CHPF</v>
      </c>
      <c r="C3312" s="11" t="str">
        <f>VLOOKUP('intouch变量（离散）'!$A3312,基本表格!$G:$Q,2,FALSE)</f>
        <v>2125+P3-M3 5#双螺旋运输机A 电机控制 左跑偏2检测</v>
      </c>
      <c r="D3312" t="s">
        <v>154</v>
      </c>
      <c r="E3312" t="str">
        <f t="shared" si="307"/>
        <v>No</v>
      </c>
      <c r="F3312" t="str">
        <f t="shared" si="308"/>
        <v>0</v>
      </c>
      <c r="G3312" t="s">
        <v>154</v>
      </c>
      <c r="H3312" t="s">
        <v>155</v>
      </c>
      <c r="I3312" t="str">
        <f t="shared" si="309"/>
        <v/>
      </c>
      <c r="J3312" t="str">
        <f t="shared" si="310"/>
        <v/>
      </c>
      <c r="K3312" t="str">
        <f>VLOOKUP('intouch变量（离散）'!$A3312,基本表格!$G:$Q,9,FALSE)</f>
        <v>None</v>
      </c>
      <c r="L3312">
        <v>1</v>
      </c>
      <c r="M3312" t="s">
        <v>156</v>
      </c>
      <c r="N3312" t="s">
        <v>157</v>
      </c>
      <c r="O3312" t="s">
        <v>158</v>
      </c>
      <c r="P3312" t="str">
        <f>VLOOKUP('intouch变量（离散）'!$A3312,基本表格!$G:$Q,3,FALSE)</f>
        <v>DB100,X2416.3</v>
      </c>
      <c r="Q3312" t="str">
        <f>VLOOKUP('intouch变量（离散）'!$A3312,基本表格!$G:$Q,10,FALSE)</f>
        <v>Yes</v>
      </c>
      <c r="R3312" t="str">
        <f t="shared" si="312"/>
        <v>DB100,X2416.3 2125+P3-M3 5#双螺旋运输机A 电机控制 左跑偏2检测</v>
      </c>
      <c r="S3312">
        <v>0</v>
      </c>
      <c r="T3312">
        <v>0</v>
      </c>
    </row>
    <row r="3313" spans="1:20">
      <c r="A3313" t="s">
        <v>3469</v>
      </c>
      <c r="B3313" s="11" t="str">
        <f t="shared" si="311"/>
        <v>CHPF</v>
      </c>
      <c r="C3313" s="11" t="str">
        <f>VLOOKUP('intouch变量（离散）'!$A3313,基本表格!$G:$Q,2,FALSE)</f>
        <v>2125+P3-M3 5#双螺旋运输机A 电机控制 右跑偏2检测</v>
      </c>
      <c r="D3313" t="s">
        <v>154</v>
      </c>
      <c r="E3313" t="str">
        <f t="shared" si="307"/>
        <v>No</v>
      </c>
      <c r="F3313" t="str">
        <f t="shared" si="308"/>
        <v>0</v>
      </c>
      <c r="G3313" t="s">
        <v>154</v>
      </c>
      <c r="H3313" t="s">
        <v>155</v>
      </c>
      <c r="I3313" t="str">
        <f t="shared" si="309"/>
        <v/>
      </c>
      <c r="J3313" t="str">
        <f t="shared" si="310"/>
        <v/>
      </c>
      <c r="K3313" t="str">
        <f>VLOOKUP('intouch变量（离散）'!$A3313,基本表格!$G:$Q,9,FALSE)</f>
        <v>None</v>
      </c>
      <c r="L3313">
        <v>1</v>
      </c>
      <c r="M3313" t="s">
        <v>156</v>
      </c>
      <c r="N3313" t="s">
        <v>157</v>
      </c>
      <c r="O3313" t="s">
        <v>158</v>
      </c>
      <c r="P3313" t="str">
        <f>VLOOKUP('intouch变量（离散）'!$A3313,基本表格!$G:$Q,3,FALSE)</f>
        <v>DB100,X2416.4</v>
      </c>
      <c r="Q3313" t="str">
        <f>VLOOKUP('intouch变量（离散）'!$A3313,基本表格!$G:$Q,10,FALSE)</f>
        <v>Yes</v>
      </c>
      <c r="R3313" t="str">
        <f t="shared" si="312"/>
        <v>DB100,X2416.4 2125+P3-M3 5#双螺旋运输机A 电机控制 右跑偏2检测</v>
      </c>
      <c r="S3313">
        <v>0</v>
      </c>
      <c r="T3313">
        <v>0</v>
      </c>
    </row>
    <row r="3314" spans="1:20">
      <c r="A3314" t="s">
        <v>3470</v>
      </c>
      <c r="B3314" s="11" t="str">
        <f t="shared" si="311"/>
        <v>CHPF</v>
      </c>
      <c r="C3314" s="11" t="str">
        <f>VLOOKUP('intouch变量（离散）'!$A3314,基本表格!$G:$Q,2,FALSE)</f>
        <v>2125+P3-M3 5#双螺旋运输机A 给定频率 上限保护使能</v>
      </c>
      <c r="D3314" t="s">
        <v>154</v>
      </c>
      <c r="E3314" t="str">
        <f t="shared" si="307"/>
        <v>Yes</v>
      </c>
      <c r="F3314" t="str">
        <f t="shared" si="308"/>
        <v>900</v>
      </c>
      <c r="G3314" t="s">
        <v>154</v>
      </c>
      <c r="H3314" t="s">
        <v>155</v>
      </c>
      <c r="I3314" t="str">
        <f t="shared" si="309"/>
        <v>禁用</v>
      </c>
      <c r="J3314" t="str">
        <f t="shared" si="310"/>
        <v>启用</v>
      </c>
      <c r="K3314" t="str">
        <f>VLOOKUP('intouch变量（离散）'!$A3314,基本表格!$G:$Q,9,FALSE)</f>
        <v>None</v>
      </c>
      <c r="L3314">
        <v>1</v>
      </c>
      <c r="M3314" t="s">
        <v>156</v>
      </c>
      <c r="N3314" t="s">
        <v>157</v>
      </c>
      <c r="O3314" t="s">
        <v>158</v>
      </c>
      <c r="P3314" t="str">
        <f>VLOOKUP('intouch变量（离散）'!$A3314,基本表格!$G:$Q,3,FALSE)</f>
        <v>DB100,X2450.3</v>
      </c>
      <c r="Q3314" t="str">
        <f>VLOOKUP('intouch变量（离散）'!$A3314,基本表格!$G:$Q,10,FALSE)</f>
        <v>No</v>
      </c>
      <c r="R3314" t="str">
        <f t="shared" si="312"/>
        <v>DB100,X2450.3 2125+P3-M3 5#双螺旋运输机A 给定频率 上限保护使能</v>
      </c>
      <c r="S3314">
        <v>0</v>
      </c>
      <c r="T3314">
        <v>0</v>
      </c>
    </row>
    <row r="3315" spans="1:20">
      <c r="A3315" t="s">
        <v>3471</v>
      </c>
      <c r="B3315" s="11" t="str">
        <f t="shared" si="311"/>
        <v>CHPF</v>
      </c>
      <c r="C3315" s="11" t="str">
        <f>VLOOKUP('intouch变量（离散）'!$A3315,基本表格!$G:$Q,2,FALSE)</f>
        <v>2125+P3-M3 5#双螺旋运输机A 给定频率 下限保护使能</v>
      </c>
      <c r="D3315" t="s">
        <v>154</v>
      </c>
      <c r="E3315" t="str">
        <f t="shared" si="307"/>
        <v>Yes</v>
      </c>
      <c r="F3315" t="str">
        <f t="shared" si="308"/>
        <v>900</v>
      </c>
      <c r="G3315" t="s">
        <v>154</v>
      </c>
      <c r="H3315" t="s">
        <v>155</v>
      </c>
      <c r="I3315" t="str">
        <f t="shared" si="309"/>
        <v>禁用</v>
      </c>
      <c r="J3315" t="str">
        <f t="shared" si="310"/>
        <v>启用</v>
      </c>
      <c r="K3315" t="str">
        <f>VLOOKUP('intouch变量（离散）'!$A3315,基本表格!$G:$Q,9,FALSE)</f>
        <v>None</v>
      </c>
      <c r="L3315">
        <v>1</v>
      </c>
      <c r="M3315" t="s">
        <v>156</v>
      </c>
      <c r="N3315" t="s">
        <v>157</v>
      </c>
      <c r="O3315" t="s">
        <v>158</v>
      </c>
      <c r="P3315" t="str">
        <f>VLOOKUP('intouch变量（离散）'!$A3315,基本表格!$G:$Q,3,FALSE)</f>
        <v>DB100,X2450.4</v>
      </c>
      <c r="Q3315" t="str">
        <f>VLOOKUP('intouch变量（离散）'!$A3315,基本表格!$G:$Q,10,FALSE)</f>
        <v>No</v>
      </c>
      <c r="R3315" t="str">
        <f t="shared" si="312"/>
        <v>DB100,X2450.4 2125+P3-M3 5#双螺旋运输机A 给定频率 下限保护使能</v>
      </c>
      <c r="S3315">
        <v>0</v>
      </c>
      <c r="T3315">
        <v>0</v>
      </c>
    </row>
    <row r="3316" spans="1:20">
      <c r="A3316" t="s">
        <v>3472</v>
      </c>
      <c r="B3316" s="11" t="str">
        <f t="shared" si="311"/>
        <v>CHPF</v>
      </c>
      <c r="C3316" s="11" t="str">
        <f>VLOOKUP('intouch变量（离散）'!$A3316,基本表格!$G:$Q,2,FALSE)</f>
        <v>2125+P3-M3 5#双螺旋运输机A 给定频率 上限报警</v>
      </c>
      <c r="D3316" t="s">
        <v>154</v>
      </c>
      <c r="E3316" t="str">
        <f t="shared" si="307"/>
        <v>No</v>
      </c>
      <c r="F3316" t="str">
        <f t="shared" si="308"/>
        <v>0</v>
      </c>
      <c r="G3316" t="s">
        <v>154</v>
      </c>
      <c r="H3316" t="s">
        <v>155</v>
      </c>
      <c r="I3316" t="str">
        <f t="shared" si="309"/>
        <v/>
      </c>
      <c r="J3316" t="str">
        <f t="shared" si="310"/>
        <v/>
      </c>
      <c r="K3316" t="str">
        <f>VLOOKUP('intouch变量（离散）'!$A3316,基本表格!$G:$Q,9,FALSE)</f>
        <v>None</v>
      </c>
      <c r="L3316">
        <v>1</v>
      </c>
      <c r="M3316" t="s">
        <v>156</v>
      </c>
      <c r="N3316" t="s">
        <v>157</v>
      </c>
      <c r="O3316" t="s">
        <v>158</v>
      </c>
      <c r="P3316" t="str">
        <f>VLOOKUP('intouch变量（离散）'!$A3316,基本表格!$G:$Q,3,FALSE)</f>
        <v>DB100,X2450.5</v>
      </c>
      <c r="Q3316" t="str">
        <f>VLOOKUP('intouch变量（离散）'!$A3316,基本表格!$G:$Q,10,FALSE)</f>
        <v>Yes</v>
      </c>
      <c r="R3316" t="str">
        <f t="shared" si="312"/>
        <v>DB100,X2450.5 2125+P3-M3 5#双螺旋运输机A 给定频率 上限报警</v>
      </c>
      <c r="S3316">
        <v>0</v>
      </c>
      <c r="T3316">
        <v>0</v>
      </c>
    </row>
    <row r="3317" spans="1:20">
      <c r="A3317" t="s">
        <v>3473</v>
      </c>
      <c r="B3317" s="11" t="str">
        <f t="shared" si="311"/>
        <v>CHPF</v>
      </c>
      <c r="C3317" s="11" t="str">
        <f>VLOOKUP('intouch变量（离散）'!$A3317,基本表格!$G:$Q,2,FALSE)</f>
        <v>2125+P3-M3 5#双螺旋运输机A 给定频率 下限报警</v>
      </c>
      <c r="D3317" t="s">
        <v>154</v>
      </c>
      <c r="E3317" t="str">
        <f t="shared" si="307"/>
        <v>No</v>
      </c>
      <c r="F3317" t="str">
        <f t="shared" si="308"/>
        <v>0</v>
      </c>
      <c r="G3317" t="s">
        <v>154</v>
      </c>
      <c r="H3317" t="s">
        <v>155</v>
      </c>
      <c r="I3317" t="str">
        <f t="shared" si="309"/>
        <v/>
      </c>
      <c r="J3317" t="str">
        <f t="shared" si="310"/>
        <v/>
      </c>
      <c r="K3317" t="str">
        <f>VLOOKUP('intouch变量（离散）'!$A3317,基本表格!$G:$Q,9,FALSE)</f>
        <v>None</v>
      </c>
      <c r="L3317">
        <v>1</v>
      </c>
      <c r="M3317" t="s">
        <v>156</v>
      </c>
      <c r="N3317" t="s">
        <v>157</v>
      </c>
      <c r="O3317" t="s">
        <v>158</v>
      </c>
      <c r="P3317" t="str">
        <f>VLOOKUP('intouch变量（离散）'!$A3317,基本表格!$G:$Q,3,FALSE)</f>
        <v>DB100,X2450.6</v>
      </c>
      <c r="Q3317" t="str">
        <f>VLOOKUP('intouch变量（离散）'!$A3317,基本表格!$G:$Q,10,FALSE)</f>
        <v>Yes</v>
      </c>
      <c r="R3317" t="str">
        <f t="shared" si="312"/>
        <v>DB100,X2450.6 2125+P3-M3 5#双螺旋运输机A 给定频率 下限报警</v>
      </c>
      <c r="S3317">
        <v>0</v>
      </c>
      <c r="T3317">
        <v>0</v>
      </c>
    </row>
    <row r="3318" spans="1:20">
      <c r="A3318" t="s">
        <v>3474</v>
      </c>
      <c r="B3318" s="11" t="str">
        <f t="shared" si="311"/>
        <v>CHPF</v>
      </c>
      <c r="C3318" s="11" t="str">
        <f>VLOOKUP('intouch变量（离散）'!$A3318,基本表格!$G:$Q,2,FALSE)</f>
        <v>2125+P3-M3 5#双螺旋运输机A 给定频率 上上限报警</v>
      </c>
      <c r="D3318" t="s">
        <v>154</v>
      </c>
      <c r="E3318" t="str">
        <f t="shared" si="307"/>
        <v>No</v>
      </c>
      <c r="F3318" t="str">
        <f t="shared" si="308"/>
        <v>0</v>
      </c>
      <c r="G3318" t="s">
        <v>154</v>
      </c>
      <c r="H3318" t="s">
        <v>155</v>
      </c>
      <c r="I3318" t="str">
        <f t="shared" si="309"/>
        <v/>
      </c>
      <c r="J3318" t="str">
        <f t="shared" si="310"/>
        <v/>
      </c>
      <c r="K3318" t="str">
        <f>VLOOKUP('intouch变量（离散）'!$A3318,基本表格!$G:$Q,9,FALSE)</f>
        <v>On</v>
      </c>
      <c r="L3318">
        <v>1</v>
      </c>
      <c r="M3318" t="s">
        <v>156</v>
      </c>
      <c r="N3318" t="s">
        <v>157</v>
      </c>
      <c r="O3318" t="s">
        <v>158</v>
      </c>
      <c r="P3318" t="str">
        <f>VLOOKUP('intouch变量（离散）'!$A3318,基本表格!$G:$Q,3,FALSE)</f>
        <v>DB100,X2450.7</v>
      </c>
      <c r="Q3318" t="str">
        <f>VLOOKUP('intouch变量（离散）'!$A3318,基本表格!$G:$Q,10,FALSE)</f>
        <v>Yes</v>
      </c>
      <c r="R3318" t="str">
        <f t="shared" si="312"/>
        <v>DB100,X2450.7 2125+P3-M3 5#双螺旋运输机A 给定频率 上上限报警</v>
      </c>
      <c r="S3318">
        <v>0</v>
      </c>
      <c r="T3318">
        <v>0</v>
      </c>
    </row>
    <row r="3319" spans="1:20">
      <c r="A3319" t="s">
        <v>3475</v>
      </c>
      <c r="B3319" s="11" t="str">
        <f t="shared" si="311"/>
        <v>CHPF</v>
      </c>
      <c r="C3319" s="11" t="str">
        <f>VLOOKUP('intouch变量（离散）'!$A3319,基本表格!$G:$Q,2,FALSE)</f>
        <v>2125+P3-M3 5#双螺旋运输机A 给定频率 下下限报警</v>
      </c>
      <c r="D3319" t="s">
        <v>154</v>
      </c>
      <c r="E3319" t="str">
        <f t="shared" si="307"/>
        <v>No</v>
      </c>
      <c r="F3319" t="str">
        <f t="shared" si="308"/>
        <v>0</v>
      </c>
      <c r="G3319" t="s">
        <v>154</v>
      </c>
      <c r="H3319" t="s">
        <v>155</v>
      </c>
      <c r="I3319" t="str">
        <f t="shared" si="309"/>
        <v/>
      </c>
      <c r="J3319" t="str">
        <f t="shared" si="310"/>
        <v/>
      </c>
      <c r="K3319" t="str">
        <f>VLOOKUP('intouch变量（离散）'!$A3319,基本表格!$G:$Q,9,FALSE)</f>
        <v>On</v>
      </c>
      <c r="L3319">
        <v>1</v>
      </c>
      <c r="M3319" t="s">
        <v>156</v>
      </c>
      <c r="N3319" t="s">
        <v>157</v>
      </c>
      <c r="O3319" t="s">
        <v>158</v>
      </c>
      <c r="P3319" t="str">
        <f>VLOOKUP('intouch变量（离散）'!$A3319,基本表格!$G:$Q,3,FALSE)</f>
        <v>DB100,X2451.0</v>
      </c>
      <c r="Q3319" t="str">
        <f>VLOOKUP('intouch变量（离散）'!$A3319,基本表格!$G:$Q,10,FALSE)</f>
        <v>Yes</v>
      </c>
      <c r="R3319" t="str">
        <f t="shared" si="312"/>
        <v>DB100,X2451.0 2125+P3-M3 5#双螺旋运输机A 给定频率 下下限报警</v>
      </c>
      <c r="S3319">
        <v>0</v>
      </c>
      <c r="T3319">
        <v>0</v>
      </c>
    </row>
    <row r="3320" spans="1:20">
      <c r="A3320" t="s">
        <v>3476</v>
      </c>
      <c r="B3320" s="11" t="str">
        <f t="shared" si="311"/>
        <v>CHPF</v>
      </c>
      <c r="C3320" s="11" t="str">
        <f>VLOOKUP('intouch变量（离散）'!$A3320,基本表格!$G:$Q,2,FALSE)</f>
        <v>2125+P3-M3 5#双螺旋运输机A 给定频率 极限报警</v>
      </c>
      <c r="D3320" t="s">
        <v>154</v>
      </c>
      <c r="E3320" t="str">
        <f t="shared" si="307"/>
        <v>No</v>
      </c>
      <c r="F3320" t="str">
        <f t="shared" si="308"/>
        <v>0</v>
      </c>
      <c r="G3320" t="s">
        <v>154</v>
      </c>
      <c r="H3320" t="s">
        <v>155</v>
      </c>
      <c r="I3320" t="str">
        <f t="shared" si="309"/>
        <v/>
      </c>
      <c r="J3320" t="str">
        <f t="shared" si="310"/>
        <v/>
      </c>
      <c r="K3320" t="str">
        <f>VLOOKUP('intouch变量（离散）'!$A3320,基本表格!$G:$Q,9,FALSE)</f>
        <v>On</v>
      </c>
      <c r="L3320">
        <v>1</v>
      </c>
      <c r="M3320" t="s">
        <v>156</v>
      </c>
      <c r="N3320" t="s">
        <v>157</v>
      </c>
      <c r="O3320" t="s">
        <v>158</v>
      </c>
      <c r="P3320" t="str">
        <f>VLOOKUP('intouch变量（离散）'!$A3320,基本表格!$G:$Q,3,FALSE)</f>
        <v>DB100,X2451.1</v>
      </c>
      <c r="Q3320" t="str">
        <f>VLOOKUP('intouch变量（离散）'!$A3320,基本表格!$G:$Q,10,FALSE)</f>
        <v>Yes</v>
      </c>
      <c r="R3320" t="str">
        <f t="shared" si="312"/>
        <v>DB100,X2451.1 2125+P3-M3 5#双螺旋运输机A 给定频率 极限报警</v>
      </c>
      <c r="S3320">
        <v>0</v>
      </c>
      <c r="T3320">
        <v>0</v>
      </c>
    </row>
    <row r="3321" spans="1:20">
      <c r="A3321" t="s">
        <v>3477</v>
      </c>
      <c r="B3321" s="11" t="str">
        <f t="shared" si="311"/>
        <v>CHPF</v>
      </c>
      <c r="C3321" s="11" t="str">
        <f>VLOOKUP('intouch变量（离散）'!$A3321,基本表格!$G:$Q,2,FALSE)</f>
        <v>2125+P3-M3 5#双螺旋运输机A 给定频率 传感器断线报警</v>
      </c>
      <c r="D3321" t="s">
        <v>154</v>
      </c>
      <c r="E3321" t="str">
        <f t="shared" si="307"/>
        <v>No</v>
      </c>
      <c r="F3321" t="str">
        <f t="shared" si="308"/>
        <v>0</v>
      </c>
      <c r="G3321" t="s">
        <v>154</v>
      </c>
      <c r="H3321" t="s">
        <v>155</v>
      </c>
      <c r="I3321" t="str">
        <f t="shared" si="309"/>
        <v/>
      </c>
      <c r="J3321" t="str">
        <f t="shared" si="310"/>
        <v/>
      </c>
      <c r="K3321" t="str">
        <f>VLOOKUP('intouch变量（离散）'!$A3321,基本表格!$G:$Q,9,FALSE)</f>
        <v>On</v>
      </c>
      <c r="L3321">
        <v>1</v>
      </c>
      <c r="M3321" t="s">
        <v>156</v>
      </c>
      <c r="N3321" t="s">
        <v>157</v>
      </c>
      <c r="O3321" t="s">
        <v>158</v>
      </c>
      <c r="P3321" t="str">
        <f>VLOOKUP('intouch变量（离散）'!$A3321,基本表格!$G:$Q,3,FALSE)</f>
        <v>DB100,X2451.2</v>
      </c>
      <c r="Q3321" t="str">
        <f>VLOOKUP('intouch变量（离散）'!$A3321,基本表格!$G:$Q,10,FALSE)</f>
        <v>Yes</v>
      </c>
      <c r="R3321" t="str">
        <f t="shared" si="312"/>
        <v>DB100,X2451.2 2125+P3-M3 5#双螺旋运输机A 给定频率 传感器断线报警</v>
      </c>
      <c r="S3321">
        <v>0</v>
      </c>
      <c r="T3321">
        <v>0</v>
      </c>
    </row>
    <row r="3322" spans="1:20">
      <c r="A3322" t="s">
        <v>3478</v>
      </c>
      <c r="B3322" s="11" t="str">
        <f t="shared" si="311"/>
        <v>CHPF</v>
      </c>
      <c r="C3322" s="11" t="str">
        <f>VLOOKUP('intouch变量（离散）'!$A3322,基本表格!$G:$Q,2,FALSE)</f>
        <v>2125+P3-M3 5#双螺旋运输机A 反馈频率 上限保护使能</v>
      </c>
      <c r="D3322" t="s">
        <v>154</v>
      </c>
      <c r="E3322" t="str">
        <f t="shared" si="307"/>
        <v>Yes</v>
      </c>
      <c r="F3322" t="str">
        <f t="shared" si="308"/>
        <v>900</v>
      </c>
      <c r="G3322" t="s">
        <v>154</v>
      </c>
      <c r="H3322" t="s">
        <v>155</v>
      </c>
      <c r="I3322" t="str">
        <f t="shared" si="309"/>
        <v>禁用</v>
      </c>
      <c r="J3322" t="str">
        <f t="shared" si="310"/>
        <v>启用</v>
      </c>
      <c r="K3322" t="str">
        <f>VLOOKUP('intouch变量（离散）'!$A3322,基本表格!$G:$Q,9,FALSE)</f>
        <v>None</v>
      </c>
      <c r="L3322">
        <v>1</v>
      </c>
      <c r="M3322" t="s">
        <v>156</v>
      </c>
      <c r="N3322" t="s">
        <v>157</v>
      </c>
      <c r="O3322" t="s">
        <v>158</v>
      </c>
      <c r="P3322" t="str">
        <f>VLOOKUP('intouch变量（离散）'!$A3322,基本表格!$G:$Q,3,FALSE)</f>
        <v>DB100,X2500.3</v>
      </c>
      <c r="Q3322" t="str">
        <f>VLOOKUP('intouch变量（离散）'!$A3322,基本表格!$G:$Q,10,FALSE)</f>
        <v>No</v>
      </c>
      <c r="R3322" t="str">
        <f t="shared" si="312"/>
        <v>DB100,X2500.3 2125+P3-M3 5#双螺旋运输机A 反馈频率 上限保护使能</v>
      </c>
      <c r="S3322">
        <v>0</v>
      </c>
      <c r="T3322">
        <v>0</v>
      </c>
    </row>
    <row r="3323" spans="1:20">
      <c r="A3323" t="s">
        <v>3479</v>
      </c>
      <c r="B3323" s="11" t="str">
        <f t="shared" si="311"/>
        <v>CHPF</v>
      </c>
      <c r="C3323" s="11" t="str">
        <f>VLOOKUP('intouch变量（离散）'!$A3323,基本表格!$G:$Q,2,FALSE)</f>
        <v>2125+P3-M3 5#双螺旋运输机A 反馈频率 下限保护使能</v>
      </c>
      <c r="D3323" t="s">
        <v>154</v>
      </c>
      <c r="E3323" t="str">
        <f t="shared" si="307"/>
        <v>Yes</v>
      </c>
      <c r="F3323" t="str">
        <f t="shared" si="308"/>
        <v>900</v>
      </c>
      <c r="G3323" t="s">
        <v>154</v>
      </c>
      <c r="H3323" t="s">
        <v>155</v>
      </c>
      <c r="I3323" t="str">
        <f t="shared" si="309"/>
        <v>禁用</v>
      </c>
      <c r="J3323" t="str">
        <f t="shared" si="310"/>
        <v>启用</v>
      </c>
      <c r="K3323" t="str">
        <f>VLOOKUP('intouch变量（离散）'!$A3323,基本表格!$G:$Q,9,FALSE)</f>
        <v>None</v>
      </c>
      <c r="L3323">
        <v>1</v>
      </c>
      <c r="M3323" t="s">
        <v>156</v>
      </c>
      <c r="N3323" t="s">
        <v>157</v>
      </c>
      <c r="O3323" t="s">
        <v>158</v>
      </c>
      <c r="P3323" t="str">
        <f>VLOOKUP('intouch变量（离散）'!$A3323,基本表格!$G:$Q,3,FALSE)</f>
        <v>DB100,X2500.4</v>
      </c>
      <c r="Q3323" t="str">
        <f>VLOOKUP('intouch变量（离散）'!$A3323,基本表格!$G:$Q,10,FALSE)</f>
        <v>No</v>
      </c>
      <c r="R3323" t="str">
        <f t="shared" si="312"/>
        <v>DB100,X2500.4 2125+P3-M3 5#双螺旋运输机A 反馈频率 下限保护使能</v>
      </c>
      <c r="S3323">
        <v>0</v>
      </c>
      <c r="T3323">
        <v>0</v>
      </c>
    </row>
    <row r="3324" spans="1:20">
      <c r="A3324" t="s">
        <v>3480</v>
      </c>
      <c r="B3324" s="11" t="str">
        <f t="shared" si="311"/>
        <v>CHPF</v>
      </c>
      <c r="C3324" s="11" t="str">
        <f>VLOOKUP('intouch变量（离散）'!$A3324,基本表格!$G:$Q,2,FALSE)</f>
        <v>2125+P3-M3 5#双螺旋运输机A 反馈频率 上限报警</v>
      </c>
      <c r="D3324" t="s">
        <v>154</v>
      </c>
      <c r="E3324" t="str">
        <f t="shared" si="307"/>
        <v>No</v>
      </c>
      <c r="F3324" t="str">
        <f t="shared" si="308"/>
        <v>0</v>
      </c>
      <c r="G3324" t="s">
        <v>154</v>
      </c>
      <c r="H3324" t="s">
        <v>155</v>
      </c>
      <c r="I3324" t="str">
        <f t="shared" si="309"/>
        <v/>
      </c>
      <c r="J3324" t="str">
        <f t="shared" si="310"/>
        <v/>
      </c>
      <c r="K3324" t="str">
        <f>VLOOKUP('intouch变量（离散）'!$A3324,基本表格!$G:$Q,9,FALSE)</f>
        <v>None</v>
      </c>
      <c r="L3324">
        <v>1</v>
      </c>
      <c r="M3324" t="s">
        <v>156</v>
      </c>
      <c r="N3324" t="s">
        <v>157</v>
      </c>
      <c r="O3324" t="s">
        <v>158</v>
      </c>
      <c r="P3324" t="str">
        <f>VLOOKUP('intouch变量（离散）'!$A3324,基本表格!$G:$Q,3,FALSE)</f>
        <v>DB100,X2500.5</v>
      </c>
      <c r="Q3324" t="str">
        <f>VLOOKUP('intouch变量（离散）'!$A3324,基本表格!$G:$Q,10,FALSE)</f>
        <v>Yes</v>
      </c>
      <c r="R3324" t="str">
        <f t="shared" si="312"/>
        <v>DB100,X2500.5 2125+P3-M3 5#双螺旋运输机A 反馈频率 上限报警</v>
      </c>
      <c r="S3324">
        <v>0</v>
      </c>
      <c r="T3324">
        <v>0</v>
      </c>
    </row>
    <row r="3325" spans="1:20">
      <c r="A3325" t="s">
        <v>3481</v>
      </c>
      <c r="B3325" s="11" t="str">
        <f t="shared" si="311"/>
        <v>CHPF</v>
      </c>
      <c r="C3325" s="11" t="str">
        <f>VLOOKUP('intouch变量（离散）'!$A3325,基本表格!$G:$Q,2,FALSE)</f>
        <v>2125+P3-M3 5#双螺旋运输机A 反馈频率 下限报警</v>
      </c>
      <c r="D3325" t="s">
        <v>154</v>
      </c>
      <c r="E3325" t="str">
        <f t="shared" si="307"/>
        <v>No</v>
      </c>
      <c r="F3325" t="str">
        <f t="shared" si="308"/>
        <v>0</v>
      </c>
      <c r="G3325" t="s">
        <v>154</v>
      </c>
      <c r="H3325" t="s">
        <v>155</v>
      </c>
      <c r="I3325" t="str">
        <f t="shared" si="309"/>
        <v/>
      </c>
      <c r="J3325" t="str">
        <f t="shared" si="310"/>
        <v/>
      </c>
      <c r="K3325" t="str">
        <f>VLOOKUP('intouch变量（离散）'!$A3325,基本表格!$G:$Q,9,FALSE)</f>
        <v>None</v>
      </c>
      <c r="L3325">
        <v>1</v>
      </c>
      <c r="M3325" t="s">
        <v>156</v>
      </c>
      <c r="N3325" t="s">
        <v>157</v>
      </c>
      <c r="O3325" t="s">
        <v>158</v>
      </c>
      <c r="P3325" t="str">
        <f>VLOOKUP('intouch变量（离散）'!$A3325,基本表格!$G:$Q,3,FALSE)</f>
        <v>DB100,X2500.6</v>
      </c>
      <c r="Q3325" t="str">
        <f>VLOOKUP('intouch变量（离散）'!$A3325,基本表格!$G:$Q,10,FALSE)</f>
        <v>Yes</v>
      </c>
      <c r="R3325" t="str">
        <f t="shared" si="312"/>
        <v>DB100,X2500.6 2125+P3-M3 5#双螺旋运输机A 反馈频率 下限报警</v>
      </c>
      <c r="S3325">
        <v>0</v>
      </c>
      <c r="T3325">
        <v>0</v>
      </c>
    </row>
    <row r="3326" spans="1:20">
      <c r="A3326" t="s">
        <v>3482</v>
      </c>
      <c r="B3326" s="11" t="str">
        <f t="shared" si="311"/>
        <v>CHPF</v>
      </c>
      <c r="C3326" s="11" t="str">
        <f>VLOOKUP('intouch变量（离散）'!$A3326,基本表格!$G:$Q,2,FALSE)</f>
        <v>2125+P3-M3 5#双螺旋运输机A 反馈频率 上上限报警</v>
      </c>
      <c r="D3326" t="s">
        <v>154</v>
      </c>
      <c r="E3326" t="str">
        <f t="shared" si="307"/>
        <v>No</v>
      </c>
      <c r="F3326" t="str">
        <f t="shared" si="308"/>
        <v>0</v>
      </c>
      <c r="G3326" t="s">
        <v>154</v>
      </c>
      <c r="H3326" t="s">
        <v>155</v>
      </c>
      <c r="I3326" t="str">
        <f t="shared" si="309"/>
        <v/>
      </c>
      <c r="J3326" t="str">
        <f t="shared" si="310"/>
        <v/>
      </c>
      <c r="K3326" t="str">
        <f>VLOOKUP('intouch变量（离散）'!$A3326,基本表格!$G:$Q,9,FALSE)</f>
        <v>On</v>
      </c>
      <c r="L3326">
        <v>1</v>
      </c>
      <c r="M3326" t="s">
        <v>156</v>
      </c>
      <c r="N3326" t="s">
        <v>157</v>
      </c>
      <c r="O3326" t="s">
        <v>158</v>
      </c>
      <c r="P3326" t="str">
        <f>VLOOKUP('intouch变量（离散）'!$A3326,基本表格!$G:$Q,3,FALSE)</f>
        <v>DB100,X2500.7</v>
      </c>
      <c r="Q3326" t="str">
        <f>VLOOKUP('intouch变量（离散）'!$A3326,基本表格!$G:$Q,10,FALSE)</f>
        <v>Yes</v>
      </c>
      <c r="R3326" t="str">
        <f t="shared" si="312"/>
        <v>DB100,X2500.7 2125+P3-M3 5#双螺旋运输机A 反馈频率 上上限报警</v>
      </c>
      <c r="S3326">
        <v>0</v>
      </c>
      <c r="T3326">
        <v>0</v>
      </c>
    </row>
    <row r="3327" spans="1:20">
      <c r="A3327" t="s">
        <v>3483</v>
      </c>
      <c r="B3327" s="11" t="str">
        <f t="shared" si="311"/>
        <v>CHPF</v>
      </c>
      <c r="C3327" s="11" t="str">
        <f>VLOOKUP('intouch变量（离散）'!$A3327,基本表格!$G:$Q,2,FALSE)</f>
        <v>2125+P3-M3 5#双螺旋运输机A 反馈频率 下下限报警</v>
      </c>
      <c r="D3327" t="s">
        <v>154</v>
      </c>
      <c r="E3327" t="str">
        <f t="shared" si="307"/>
        <v>No</v>
      </c>
      <c r="F3327" t="str">
        <f t="shared" si="308"/>
        <v>0</v>
      </c>
      <c r="G3327" t="s">
        <v>154</v>
      </c>
      <c r="H3327" t="s">
        <v>155</v>
      </c>
      <c r="I3327" t="str">
        <f t="shared" si="309"/>
        <v/>
      </c>
      <c r="J3327" t="str">
        <f t="shared" si="310"/>
        <v/>
      </c>
      <c r="K3327" t="str">
        <f>VLOOKUP('intouch变量（离散）'!$A3327,基本表格!$G:$Q,9,FALSE)</f>
        <v>On</v>
      </c>
      <c r="L3327">
        <v>1</v>
      </c>
      <c r="M3327" t="s">
        <v>156</v>
      </c>
      <c r="N3327" t="s">
        <v>157</v>
      </c>
      <c r="O3327" t="s">
        <v>158</v>
      </c>
      <c r="P3327" t="str">
        <f>VLOOKUP('intouch变量（离散）'!$A3327,基本表格!$G:$Q,3,FALSE)</f>
        <v>DB100,X2501.0</v>
      </c>
      <c r="Q3327" t="str">
        <f>VLOOKUP('intouch变量（离散）'!$A3327,基本表格!$G:$Q,10,FALSE)</f>
        <v>Yes</v>
      </c>
      <c r="R3327" t="str">
        <f t="shared" si="312"/>
        <v>DB100,X2501.0 2125+P3-M3 5#双螺旋运输机A 反馈频率 下下限报警</v>
      </c>
      <c r="S3327">
        <v>0</v>
      </c>
      <c r="T3327">
        <v>0</v>
      </c>
    </row>
    <row r="3328" spans="1:20">
      <c r="A3328" t="s">
        <v>3484</v>
      </c>
      <c r="B3328" s="11" t="str">
        <f t="shared" si="311"/>
        <v>CHPF</v>
      </c>
      <c r="C3328" s="11" t="str">
        <f>VLOOKUP('intouch变量（离散）'!$A3328,基本表格!$G:$Q,2,FALSE)</f>
        <v>2125+P3-M3 5#双螺旋运输机A 反馈频率 极限报警</v>
      </c>
      <c r="D3328" t="s">
        <v>154</v>
      </c>
      <c r="E3328" t="str">
        <f t="shared" si="307"/>
        <v>No</v>
      </c>
      <c r="F3328" t="str">
        <f t="shared" si="308"/>
        <v>0</v>
      </c>
      <c r="G3328" t="s">
        <v>154</v>
      </c>
      <c r="H3328" t="s">
        <v>155</v>
      </c>
      <c r="I3328" t="str">
        <f t="shared" si="309"/>
        <v/>
      </c>
      <c r="J3328" t="str">
        <f t="shared" si="310"/>
        <v/>
      </c>
      <c r="K3328" t="str">
        <f>VLOOKUP('intouch变量（离散）'!$A3328,基本表格!$G:$Q,9,FALSE)</f>
        <v>On</v>
      </c>
      <c r="L3328">
        <v>1</v>
      </c>
      <c r="M3328" t="s">
        <v>156</v>
      </c>
      <c r="N3328" t="s">
        <v>157</v>
      </c>
      <c r="O3328" t="s">
        <v>158</v>
      </c>
      <c r="P3328" t="str">
        <f>VLOOKUP('intouch变量（离散）'!$A3328,基本表格!$G:$Q,3,FALSE)</f>
        <v>DB100,X2501.1</v>
      </c>
      <c r="Q3328" t="str">
        <f>VLOOKUP('intouch变量（离散）'!$A3328,基本表格!$G:$Q,10,FALSE)</f>
        <v>Yes</v>
      </c>
      <c r="R3328" t="str">
        <f t="shared" si="312"/>
        <v>DB100,X2501.1 2125+P3-M3 5#双螺旋运输机A 反馈频率 极限报警</v>
      </c>
      <c r="S3328">
        <v>0</v>
      </c>
      <c r="T3328">
        <v>0</v>
      </c>
    </row>
    <row r="3329" spans="1:20">
      <c r="A3329" t="s">
        <v>3485</v>
      </c>
      <c r="B3329" s="11" t="str">
        <f t="shared" si="311"/>
        <v>CHPF</v>
      </c>
      <c r="C3329" s="11" t="str">
        <f>VLOOKUP('intouch变量（离散）'!$A3329,基本表格!$G:$Q,2,FALSE)</f>
        <v>2125+P3-M3 5#双螺旋运输机A 反馈频率 传感器断线报警</v>
      </c>
      <c r="D3329" t="s">
        <v>154</v>
      </c>
      <c r="E3329" t="str">
        <f t="shared" si="307"/>
        <v>No</v>
      </c>
      <c r="F3329" t="str">
        <f t="shared" si="308"/>
        <v>0</v>
      </c>
      <c r="G3329" t="s">
        <v>154</v>
      </c>
      <c r="H3329" t="s">
        <v>155</v>
      </c>
      <c r="I3329" t="str">
        <f t="shared" si="309"/>
        <v/>
      </c>
      <c r="J3329" t="str">
        <f t="shared" si="310"/>
        <v/>
      </c>
      <c r="K3329" t="str">
        <f>VLOOKUP('intouch变量（离散）'!$A3329,基本表格!$G:$Q,9,FALSE)</f>
        <v>On</v>
      </c>
      <c r="L3329">
        <v>1</v>
      </c>
      <c r="M3329" t="s">
        <v>156</v>
      </c>
      <c r="N3329" t="s">
        <v>157</v>
      </c>
      <c r="O3329" t="s">
        <v>158</v>
      </c>
      <c r="P3329" t="str">
        <f>VLOOKUP('intouch变量（离散）'!$A3329,基本表格!$G:$Q,3,FALSE)</f>
        <v>DB100,X2501.2</v>
      </c>
      <c r="Q3329" t="str">
        <f>VLOOKUP('intouch变量（离散）'!$A3329,基本表格!$G:$Q,10,FALSE)</f>
        <v>Yes</v>
      </c>
      <c r="R3329" t="str">
        <f t="shared" si="312"/>
        <v>DB100,X2501.2 2125+P3-M3 5#双螺旋运输机A 反馈频率 传感器断线报警</v>
      </c>
      <c r="S3329">
        <v>0</v>
      </c>
      <c r="T3329">
        <v>0</v>
      </c>
    </row>
    <row r="3330" spans="1:20">
      <c r="A3330" t="s">
        <v>3486</v>
      </c>
      <c r="B3330" s="11" t="str">
        <f t="shared" si="311"/>
        <v>CHPF</v>
      </c>
      <c r="C3330" s="11" t="str">
        <f>VLOOKUP('intouch变量（离散）'!$A3330,基本表格!$G:$Q,2,FALSE)</f>
        <v>2125+P3-M3 5#双螺旋运输机A 变频器通讯 备妥（不能与正转信号使用同一个）</v>
      </c>
      <c r="D3330" t="s">
        <v>154</v>
      </c>
      <c r="E3330" t="str">
        <f t="shared" si="307"/>
        <v>No</v>
      </c>
      <c r="F3330" t="str">
        <f t="shared" si="308"/>
        <v>0</v>
      </c>
      <c r="G3330" t="s">
        <v>154</v>
      </c>
      <c r="H3330" t="s">
        <v>155</v>
      </c>
      <c r="I3330" t="str">
        <f t="shared" si="309"/>
        <v/>
      </c>
      <c r="J3330" t="str">
        <f t="shared" si="310"/>
        <v/>
      </c>
      <c r="K3330" t="str">
        <f>VLOOKUP('intouch变量（离散）'!$A3330,基本表格!$G:$Q,9,FALSE)</f>
        <v>None</v>
      </c>
      <c r="L3330">
        <v>1</v>
      </c>
      <c r="M3330" t="s">
        <v>156</v>
      </c>
      <c r="N3330" t="s">
        <v>157</v>
      </c>
      <c r="O3330" t="s">
        <v>158</v>
      </c>
      <c r="P3330" t="str">
        <f>VLOOKUP('intouch变量（离散）'!$A3330,基本表格!$G:$Q,3,FALSE)</f>
        <v>DB100,X2550.0</v>
      </c>
      <c r="Q3330" t="str">
        <f>VLOOKUP('intouch变量（离散）'!$A3330,基本表格!$G:$Q,10,FALSE)</f>
        <v>Yes</v>
      </c>
      <c r="R3330" t="str">
        <f t="shared" si="312"/>
        <v>DB100,X2550.0 2125+P3-M3 5#双螺旋运输机A 变频器通讯 备妥（不能与正转信号使用同一个）</v>
      </c>
      <c r="S3330">
        <v>0</v>
      </c>
      <c r="T3330">
        <v>0</v>
      </c>
    </row>
    <row r="3331" spans="1:20">
      <c r="A3331" t="s">
        <v>3487</v>
      </c>
      <c r="B3331" s="11" t="str">
        <f t="shared" si="311"/>
        <v>CHPF</v>
      </c>
      <c r="C3331" s="11" t="str">
        <f>VLOOKUP('intouch变量（离散）'!$A3331,基本表格!$G:$Q,2,FALSE)</f>
        <v>2125+P3-M3 5#双螺旋运输机A 变频器通讯 正转</v>
      </c>
      <c r="D3331" t="s">
        <v>154</v>
      </c>
      <c r="E3331" t="str">
        <f t="shared" ref="E3331:E3394" si="313">IF(RIGHT($A3331,2)="EN","Yes","No")</f>
        <v>No</v>
      </c>
      <c r="F3331" t="str">
        <f t="shared" ref="F3331:F3394" si="314">IF(RIGHT($A3331,2)="EN","900","0")</f>
        <v>0</v>
      </c>
      <c r="G3331" t="s">
        <v>154</v>
      </c>
      <c r="H3331" t="s">
        <v>155</v>
      </c>
      <c r="I3331" t="str">
        <f t="shared" ref="I3331:I3394" si="315">IF(RIGHT($A3331,2)="EN","禁用","")</f>
        <v/>
      </c>
      <c r="J3331" t="str">
        <f t="shared" ref="J3331:J3394" si="316">IF(RIGHT($A3331,2)="EN","启用","")</f>
        <v/>
      </c>
      <c r="K3331" t="str">
        <f>VLOOKUP('intouch变量（离散）'!$A3331,基本表格!$G:$Q,9,FALSE)</f>
        <v>None</v>
      </c>
      <c r="L3331">
        <v>1</v>
      </c>
      <c r="M3331" t="s">
        <v>156</v>
      </c>
      <c r="N3331" t="s">
        <v>157</v>
      </c>
      <c r="O3331" t="s">
        <v>158</v>
      </c>
      <c r="P3331" t="str">
        <f>VLOOKUP('intouch变量（离散）'!$A3331,基本表格!$G:$Q,3,FALSE)</f>
        <v>DB100,X2550.1</v>
      </c>
      <c r="Q3331" t="str">
        <f>VLOOKUP('intouch变量（离散）'!$A3331,基本表格!$G:$Q,10,FALSE)</f>
        <v>Yes</v>
      </c>
      <c r="R3331" t="str">
        <f t="shared" si="312"/>
        <v>DB100,X2550.1 2125+P3-M3 5#双螺旋运输机A 变频器通讯 正转</v>
      </c>
      <c r="S3331">
        <v>0</v>
      </c>
      <c r="T3331">
        <v>0</v>
      </c>
    </row>
    <row r="3332" spans="1:20">
      <c r="A3332" t="s">
        <v>3488</v>
      </c>
      <c r="B3332" s="11" t="str">
        <f t="shared" si="311"/>
        <v>CHPF</v>
      </c>
      <c r="C3332" s="11" t="str">
        <f>VLOOKUP('intouch变量（离散）'!$A3332,基本表格!$G:$Q,2,FALSE)</f>
        <v>2125+P3-M3 5#双螺旋运输机A 变频器通讯 反转</v>
      </c>
      <c r="D3332" t="s">
        <v>154</v>
      </c>
      <c r="E3332" t="str">
        <f t="shared" si="313"/>
        <v>No</v>
      </c>
      <c r="F3332" t="str">
        <f t="shared" si="314"/>
        <v>0</v>
      </c>
      <c r="G3332" t="s">
        <v>154</v>
      </c>
      <c r="H3332" t="s">
        <v>155</v>
      </c>
      <c r="I3332" t="str">
        <f t="shared" si="315"/>
        <v/>
      </c>
      <c r="J3332" t="str">
        <f t="shared" si="316"/>
        <v/>
      </c>
      <c r="K3332" t="str">
        <f>VLOOKUP('intouch变量（离散）'!$A3332,基本表格!$G:$Q,9,FALSE)</f>
        <v>None</v>
      </c>
      <c r="L3332">
        <v>1</v>
      </c>
      <c r="M3332" t="s">
        <v>156</v>
      </c>
      <c r="N3332" t="s">
        <v>157</v>
      </c>
      <c r="O3332" t="s">
        <v>158</v>
      </c>
      <c r="P3332" t="str">
        <f>VLOOKUP('intouch变量（离散）'!$A3332,基本表格!$G:$Q,3,FALSE)</f>
        <v>DB100,X2550.2</v>
      </c>
      <c r="Q3332" t="str">
        <f>VLOOKUP('intouch变量（离散）'!$A3332,基本表格!$G:$Q,10,FALSE)</f>
        <v>Yes</v>
      </c>
      <c r="R3332" t="str">
        <f t="shared" si="312"/>
        <v>DB100,X2550.2 2125+P3-M3 5#双螺旋运输机A 变频器通讯 反转</v>
      </c>
      <c r="S3332">
        <v>0</v>
      </c>
      <c r="T3332">
        <v>0</v>
      </c>
    </row>
    <row r="3333" spans="1:20">
      <c r="A3333" t="s">
        <v>3489</v>
      </c>
      <c r="B3333" s="11" t="str">
        <f t="shared" ref="B3333:B3396" si="317">LEFT(A3333,4)</f>
        <v>CHPF</v>
      </c>
      <c r="C3333" s="11" t="str">
        <f>VLOOKUP('intouch变量（离散）'!$A3333,基本表格!$G:$Q,2,FALSE)</f>
        <v>2125+P3-M3 5#双螺旋运输机A 变频器通讯 故障复位</v>
      </c>
      <c r="D3333" t="s">
        <v>154</v>
      </c>
      <c r="E3333" t="str">
        <f t="shared" si="313"/>
        <v>No</v>
      </c>
      <c r="F3333" t="str">
        <f t="shared" si="314"/>
        <v>0</v>
      </c>
      <c r="G3333" t="s">
        <v>154</v>
      </c>
      <c r="H3333" t="s">
        <v>155</v>
      </c>
      <c r="I3333" t="str">
        <f t="shared" si="315"/>
        <v/>
      </c>
      <c r="J3333" t="str">
        <f t="shared" si="316"/>
        <v/>
      </c>
      <c r="K3333" t="str">
        <f>VLOOKUP('intouch变量（离散）'!$A3333,基本表格!$G:$Q,9,FALSE)</f>
        <v>None</v>
      </c>
      <c r="L3333">
        <v>1</v>
      </c>
      <c r="M3333" t="s">
        <v>156</v>
      </c>
      <c r="N3333" t="s">
        <v>157</v>
      </c>
      <c r="O3333" t="s">
        <v>158</v>
      </c>
      <c r="P3333" t="str">
        <f>VLOOKUP('intouch变量（离散）'!$A3333,基本表格!$G:$Q,3,FALSE)</f>
        <v>DB100,X2550.3</v>
      </c>
      <c r="Q3333" t="str">
        <f>VLOOKUP('intouch变量（离散）'!$A3333,基本表格!$G:$Q,10,FALSE)</f>
        <v>No</v>
      </c>
      <c r="R3333" t="str">
        <f t="shared" ref="R3333:R3396" si="318">P3333&amp;" "&amp;C3333</f>
        <v>DB100,X2550.3 2125+P3-M3 5#双螺旋运输机A 变频器通讯 故障复位</v>
      </c>
      <c r="S3333">
        <v>0</v>
      </c>
      <c r="T3333">
        <v>0</v>
      </c>
    </row>
    <row r="3334" spans="1:20">
      <c r="A3334" t="s">
        <v>3490</v>
      </c>
      <c r="B3334" s="11" t="str">
        <f t="shared" si="317"/>
        <v>CHPF</v>
      </c>
      <c r="C3334" s="11" t="str">
        <f>VLOOKUP('intouch变量（离散）'!$A3334,基本表格!$G:$Q,2,FALSE)</f>
        <v>2125+P3-M3 5#双螺旋运输机A 变频器通讯 备妥反馈</v>
      </c>
      <c r="D3334" t="s">
        <v>154</v>
      </c>
      <c r="E3334" t="str">
        <f t="shared" si="313"/>
        <v>No</v>
      </c>
      <c r="F3334" t="str">
        <f t="shared" si="314"/>
        <v>0</v>
      </c>
      <c r="G3334" t="s">
        <v>154</v>
      </c>
      <c r="H3334" t="s">
        <v>155</v>
      </c>
      <c r="I3334" t="str">
        <f t="shared" si="315"/>
        <v/>
      </c>
      <c r="J3334" t="str">
        <f t="shared" si="316"/>
        <v/>
      </c>
      <c r="K3334" t="str">
        <f>VLOOKUP('intouch变量（离散）'!$A3334,基本表格!$G:$Q,9,FALSE)</f>
        <v>None</v>
      </c>
      <c r="L3334">
        <v>1</v>
      </c>
      <c r="M3334" t="s">
        <v>156</v>
      </c>
      <c r="N3334" t="s">
        <v>157</v>
      </c>
      <c r="O3334" t="s">
        <v>158</v>
      </c>
      <c r="P3334" t="str">
        <f>VLOOKUP('intouch变量（离散）'!$A3334,基本表格!$G:$Q,3,FALSE)</f>
        <v>DB100,X2550.4</v>
      </c>
      <c r="Q3334" t="str">
        <f>VLOOKUP('intouch变量（离散）'!$A3334,基本表格!$G:$Q,10,FALSE)</f>
        <v>Yes</v>
      </c>
      <c r="R3334" t="str">
        <f t="shared" si="318"/>
        <v>DB100,X2550.4 2125+P3-M3 5#双螺旋运输机A 变频器通讯 备妥反馈</v>
      </c>
      <c r="S3334">
        <v>0</v>
      </c>
      <c r="T3334">
        <v>0</v>
      </c>
    </row>
    <row r="3335" spans="1:20">
      <c r="A3335" t="s">
        <v>3491</v>
      </c>
      <c r="B3335" s="11" t="str">
        <f t="shared" si="317"/>
        <v>CHPF</v>
      </c>
      <c r="C3335" s="11" t="str">
        <f>VLOOKUP('intouch变量（离散）'!$A3335,基本表格!$G:$Q,2,FALSE)</f>
        <v>2125+P3-M3 5#双螺旋运输机A 变频器通讯 正转反馈</v>
      </c>
      <c r="D3335" t="s">
        <v>154</v>
      </c>
      <c r="E3335" t="str">
        <f t="shared" si="313"/>
        <v>No</v>
      </c>
      <c r="F3335" t="str">
        <f t="shared" si="314"/>
        <v>0</v>
      </c>
      <c r="G3335" t="s">
        <v>154</v>
      </c>
      <c r="H3335" t="s">
        <v>155</v>
      </c>
      <c r="I3335" t="str">
        <f t="shared" si="315"/>
        <v/>
      </c>
      <c r="J3335" t="str">
        <f t="shared" si="316"/>
        <v/>
      </c>
      <c r="K3335" t="str">
        <f>VLOOKUP('intouch变量（离散）'!$A3335,基本表格!$G:$Q,9,FALSE)</f>
        <v>None</v>
      </c>
      <c r="L3335">
        <v>1</v>
      </c>
      <c r="M3335" t="s">
        <v>156</v>
      </c>
      <c r="N3335" t="s">
        <v>157</v>
      </c>
      <c r="O3335" t="s">
        <v>158</v>
      </c>
      <c r="P3335" t="str">
        <f>VLOOKUP('intouch变量（离散）'!$A3335,基本表格!$G:$Q,3,FALSE)</f>
        <v>DB100,X2550.5</v>
      </c>
      <c r="Q3335" t="str">
        <f>VLOOKUP('intouch变量（离散）'!$A3335,基本表格!$G:$Q,10,FALSE)</f>
        <v>Yes</v>
      </c>
      <c r="R3335" t="str">
        <f t="shared" si="318"/>
        <v>DB100,X2550.5 2125+P3-M3 5#双螺旋运输机A 变频器通讯 正转反馈</v>
      </c>
      <c r="S3335">
        <v>0</v>
      </c>
      <c r="T3335">
        <v>0</v>
      </c>
    </row>
    <row r="3336" spans="1:20">
      <c r="A3336" t="s">
        <v>3492</v>
      </c>
      <c r="B3336" s="11" t="str">
        <f t="shared" si="317"/>
        <v>CHPF</v>
      </c>
      <c r="C3336" s="11" t="str">
        <f>VLOOKUP('intouch变量（离散）'!$A3336,基本表格!$G:$Q,2,FALSE)</f>
        <v>2125+P3-M3 5#双螺旋运输机A 变频器通讯 反转反馈</v>
      </c>
      <c r="D3336" t="s">
        <v>154</v>
      </c>
      <c r="E3336" t="str">
        <f t="shared" si="313"/>
        <v>No</v>
      </c>
      <c r="F3336" t="str">
        <f t="shared" si="314"/>
        <v>0</v>
      </c>
      <c r="G3336" t="s">
        <v>154</v>
      </c>
      <c r="H3336" t="s">
        <v>155</v>
      </c>
      <c r="I3336" t="str">
        <f t="shared" si="315"/>
        <v/>
      </c>
      <c r="J3336" t="str">
        <f t="shared" si="316"/>
        <v/>
      </c>
      <c r="K3336" t="str">
        <f>VLOOKUP('intouch变量（离散）'!$A3336,基本表格!$G:$Q,9,FALSE)</f>
        <v>None</v>
      </c>
      <c r="L3336">
        <v>1</v>
      </c>
      <c r="M3336" t="s">
        <v>156</v>
      </c>
      <c r="N3336" t="s">
        <v>157</v>
      </c>
      <c r="O3336" t="s">
        <v>158</v>
      </c>
      <c r="P3336" t="str">
        <f>VLOOKUP('intouch变量（离散）'!$A3336,基本表格!$G:$Q,3,FALSE)</f>
        <v>DB100,X2550.6</v>
      </c>
      <c r="Q3336" t="str">
        <f>VLOOKUP('intouch变量（离散）'!$A3336,基本表格!$G:$Q,10,FALSE)</f>
        <v>Yes</v>
      </c>
      <c r="R3336" t="str">
        <f t="shared" si="318"/>
        <v>DB100,X2550.6 2125+P3-M3 5#双螺旋运输机A 变频器通讯 反转反馈</v>
      </c>
      <c r="S3336">
        <v>0</v>
      </c>
      <c r="T3336">
        <v>0</v>
      </c>
    </row>
    <row r="3337" spans="1:20">
      <c r="A3337" t="s">
        <v>3493</v>
      </c>
      <c r="B3337" s="11" t="str">
        <f t="shared" si="317"/>
        <v>CHPF</v>
      </c>
      <c r="C3337" s="11" t="str">
        <f>VLOOKUP('intouch变量（离散）'!$A3337,基本表格!$G:$Q,2,FALSE)</f>
        <v>2125+P3-M3 5#双螺旋运输机A 变频器通讯 变频器备用</v>
      </c>
      <c r="D3337" t="s">
        <v>154</v>
      </c>
      <c r="E3337" t="str">
        <f t="shared" si="313"/>
        <v>No</v>
      </c>
      <c r="F3337" t="str">
        <f t="shared" si="314"/>
        <v>0</v>
      </c>
      <c r="G3337" t="s">
        <v>154</v>
      </c>
      <c r="H3337" t="s">
        <v>155</v>
      </c>
      <c r="I3337" t="str">
        <f t="shared" si="315"/>
        <v/>
      </c>
      <c r="J3337" t="str">
        <f t="shared" si="316"/>
        <v/>
      </c>
      <c r="K3337" t="str">
        <f>VLOOKUP('intouch变量（离散）'!$A3337,基本表格!$G:$Q,9,FALSE)</f>
        <v>None</v>
      </c>
      <c r="L3337">
        <v>1</v>
      </c>
      <c r="M3337" t="s">
        <v>156</v>
      </c>
      <c r="N3337" t="s">
        <v>157</v>
      </c>
      <c r="O3337" t="s">
        <v>158</v>
      </c>
      <c r="P3337" t="str">
        <f>VLOOKUP('intouch变量（离散）'!$A3337,基本表格!$G:$Q,3,FALSE)</f>
        <v>DB100,X2550.7</v>
      </c>
      <c r="Q3337" t="str">
        <f>VLOOKUP('intouch变量（离散）'!$A3337,基本表格!$G:$Q,10,FALSE)</f>
        <v>Yes</v>
      </c>
      <c r="R3337" t="str">
        <f t="shared" si="318"/>
        <v>DB100,X2550.7 2125+P3-M3 5#双螺旋运输机A 变频器通讯 变频器备用</v>
      </c>
      <c r="S3337">
        <v>0</v>
      </c>
      <c r="T3337">
        <v>0</v>
      </c>
    </row>
    <row r="3338" spans="1:20">
      <c r="A3338" t="s">
        <v>3494</v>
      </c>
      <c r="B3338" s="11" t="str">
        <f t="shared" si="317"/>
        <v>CHPF</v>
      </c>
      <c r="C3338" s="11" t="str">
        <f>VLOOKUP('intouch变量（离散）'!$A3338,基本表格!$G:$Q,2,FALSE)</f>
        <v>2125+P3-M3 5#双螺旋运输机A 变频器通讯 变频器报警</v>
      </c>
      <c r="D3338" t="s">
        <v>154</v>
      </c>
      <c r="E3338" t="str">
        <f t="shared" si="313"/>
        <v>No</v>
      </c>
      <c r="F3338" t="str">
        <f t="shared" si="314"/>
        <v>0</v>
      </c>
      <c r="G3338" t="s">
        <v>154</v>
      </c>
      <c r="H3338" t="s">
        <v>155</v>
      </c>
      <c r="I3338" t="str">
        <f t="shared" si="315"/>
        <v/>
      </c>
      <c r="J3338" t="str">
        <f t="shared" si="316"/>
        <v/>
      </c>
      <c r="K3338" t="str">
        <f>VLOOKUP('intouch变量（离散）'!$A3338,基本表格!$G:$Q,9,FALSE)</f>
        <v>On</v>
      </c>
      <c r="L3338">
        <v>1</v>
      </c>
      <c r="M3338" t="s">
        <v>156</v>
      </c>
      <c r="N3338" t="s">
        <v>157</v>
      </c>
      <c r="O3338" t="s">
        <v>158</v>
      </c>
      <c r="P3338" t="str">
        <f>VLOOKUP('intouch变量（离散）'!$A3338,基本表格!$G:$Q,3,FALSE)</f>
        <v>DB100,X2551.0</v>
      </c>
      <c r="Q3338" t="str">
        <f>VLOOKUP('intouch变量（离散）'!$A3338,基本表格!$G:$Q,10,FALSE)</f>
        <v>Yes</v>
      </c>
      <c r="R3338" t="str">
        <f t="shared" si="318"/>
        <v>DB100,X2551.0 2125+P3-M3 5#双螺旋运输机A 变频器通讯 变频器报警</v>
      </c>
      <c r="S3338">
        <v>0</v>
      </c>
      <c r="T3338">
        <v>0</v>
      </c>
    </row>
    <row r="3339" spans="1:20">
      <c r="A3339" t="s">
        <v>3495</v>
      </c>
      <c r="B3339" s="11" t="str">
        <f t="shared" si="317"/>
        <v>CHPF</v>
      </c>
      <c r="C3339" s="11" t="str">
        <f>VLOOKUP('intouch变量（离散）'!$A3339,基本表格!$G:$Q,2,FALSE)</f>
        <v>2125+P3-M3 5#双螺旋运输机A 反馈转速 上限保护使能</v>
      </c>
      <c r="D3339" t="s">
        <v>154</v>
      </c>
      <c r="E3339" t="str">
        <f t="shared" si="313"/>
        <v>Yes</v>
      </c>
      <c r="F3339" t="str">
        <f t="shared" si="314"/>
        <v>900</v>
      </c>
      <c r="G3339" t="s">
        <v>154</v>
      </c>
      <c r="H3339" t="s">
        <v>155</v>
      </c>
      <c r="I3339" t="str">
        <f t="shared" si="315"/>
        <v>禁用</v>
      </c>
      <c r="J3339" t="str">
        <f t="shared" si="316"/>
        <v>启用</v>
      </c>
      <c r="K3339" t="str">
        <f>VLOOKUP('intouch变量（离散）'!$A3339,基本表格!$G:$Q,9,FALSE)</f>
        <v>None</v>
      </c>
      <c r="L3339">
        <v>1</v>
      </c>
      <c r="M3339" t="s">
        <v>156</v>
      </c>
      <c r="N3339" t="s">
        <v>157</v>
      </c>
      <c r="O3339" t="s">
        <v>158</v>
      </c>
      <c r="P3339" t="str">
        <f>VLOOKUP('intouch变量（离散）'!$A3339,基本表格!$G:$Q,3,FALSE)</f>
        <v>DB100,X2600.3</v>
      </c>
      <c r="Q3339" t="str">
        <f>VLOOKUP('intouch变量（离散）'!$A3339,基本表格!$G:$Q,10,FALSE)</f>
        <v>No</v>
      </c>
      <c r="R3339" t="str">
        <f t="shared" si="318"/>
        <v>DB100,X2600.3 2125+P3-M3 5#双螺旋运输机A 反馈转速 上限保护使能</v>
      </c>
      <c r="S3339">
        <v>0</v>
      </c>
      <c r="T3339">
        <v>0</v>
      </c>
    </row>
    <row r="3340" spans="1:20">
      <c r="A3340" t="s">
        <v>3496</v>
      </c>
      <c r="B3340" s="11" t="str">
        <f t="shared" si="317"/>
        <v>CHPF</v>
      </c>
      <c r="C3340" s="11" t="str">
        <f>VLOOKUP('intouch变量（离散）'!$A3340,基本表格!$G:$Q,2,FALSE)</f>
        <v>2125+P3-M3 5#双螺旋运输机A 反馈转速 下限保护使能</v>
      </c>
      <c r="D3340" t="s">
        <v>154</v>
      </c>
      <c r="E3340" t="str">
        <f t="shared" si="313"/>
        <v>Yes</v>
      </c>
      <c r="F3340" t="str">
        <f t="shared" si="314"/>
        <v>900</v>
      </c>
      <c r="G3340" t="s">
        <v>154</v>
      </c>
      <c r="H3340" t="s">
        <v>155</v>
      </c>
      <c r="I3340" t="str">
        <f t="shared" si="315"/>
        <v>禁用</v>
      </c>
      <c r="J3340" t="str">
        <f t="shared" si="316"/>
        <v>启用</v>
      </c>
      <c r="K3340" t="str">
        <f>VLOOKUP('intouch变量（离散）'!$A3340,基本表格!$G:$Q,9,FALSE)</f>
        <v>None</v>
      </c>
      <c r="L3340">
        <v>1</v>
      </c>
      <c r="M3340" t="s">
        <v>156</v>
      </c>
      <c r="N3340" t="s">
        <v>157</v>
      </c>
      <c r="O3340" t="s">
        <v>158</v>
      </c>
      <c r="P3340" t="str">
        <f>VLOOKUP('intouch变量（离散）'!$A3340,基本表格!$G:$Q,3,FALSE)</f>
        <v>DB100,X2600.4</v>
      </c>
      <c r="Q3340" t="str">
        <f>VLOOKUP('intouch变量（离散）'!$A3340,基本表格!$G:$Q,10,FALSE)</f>
        <v>No</v>
      </c>
      <c r="R3340" t="str">
        <f t="shared" si="318"/>
        <v>DB100,X2600.4 2125+P3-M3 5#双螺旋运输机A 反馈转速 下限保护使能</v>
      </c>
      <c r="S3340">
        <v>0</v>
      </c>
      <c r="T3340">
        <v>0</v>
      </c>
    </row>
    <row r="3341" spans="1:20">
      <c r="A3341" t="s">
        <v>3497</v>
      </c>
      <c r="B3341" s="11" t="str">
        <f t="shared" si="317"/>
        <v>CHPF</v>
      </c>
      <c r="C3341" s="11" t="str">
        <f>VLOOKUP('intouch变量（离散）'!$A3341,基本表格!$G:$Q,2,FALSE)</f>
        <v>2125+P3-M3 5#双螺旋运输机A 反馈转速 上限报警</v>
      </c>
      <c r="D3341" t="s">
        <v>154</v>
      </c>
      <c r="E3341" t="str">
        <f t="shared" si="313"/>
        <v>No</v>
      </c>
      <c r="F3341" t="str">
        <f t="shared" si="314"/>
        <v>0</v>
      </c>
      <c r="G3341" t="s">
        <v>154</v>
      </c>
      <c r="H3341" t="s">
        <v>155</v>
      </c>
      <c r="I3341" t="str">
        <f t="shared" si="315"/>
        <v/>
      </c>
      <c r="J3341" t="str">
        <f t="shared" si="316"/>
        <v/>
      </c>
      <c r="K3341" t="str">
        <f>VLOOKUP('intouch变量（离散）'!$A3341,基本表格!$G:$Q,9,FALSE)</f>
        <v>None</v>
      </c>
      <c r="L3341">
        <v>1</v>
      </c>
      <c r="M3341" t="s">
        <v>156</v>
      </c>
      <c r="N3341" t="s">
        <v>157</v>
      </c>
      <c r="O3341" t="s">
        <v>158</v>
      </c>
      <c r="P3341" t="str">
        <f>VLOOKUP('intouch变量（离散）'!$A3341,基本表格!$G:$Q,3,FALSE)</f>
        <v>DB100,X2600.5</v>
      </c>
      <c r="Q3341" t="str">
        <f>VLOOKUP('intouch变量（离散）'!$A3341,基本表格!$G:$Q,10,FALSE)</f>
        <v>Yes</v>
      </c>
      <c r="R3341" t="str">
        <f t="shared" si="318"/>
        <v>DB100,X2600.5 2125+P3-M3 5#双螺旋运输机A 反馈转速 上限报警</v>
      </c>
      <c r="S3341">
        <v>0</v>
      </c>
      <c r="T3341">
        <v>0</v>
      </c>
    </row>
    <row r="3342" spans="1:20">
      <c r="A3342" t="s">
        <v>3498</v>
      </c>
      <c r="B3342" s="11" t="str">
        <f t="shared" si="317"/>
        <v>CHPF</v>
      </c>
      <c r="C3342" s="11" t="str">
        <f>VLOOKUP('intouch变量（离散）'!$A3342,基本表格!$G:$Q,2,FALSE)</f>
        <v>2125+P3-M3 5#双螺旋运输机A 反馈转速 下限报警</v>
      </c>
      <c r="D3342" t="s">
        <v>154</v>
      </c>
      <c r="E3342" t="str">
        <f t="shared" si="313"/>
        <v>No</v>
      </c>
      <c r="F3342" t="str">
        <f t="shared" si="314"/>
        <v>0</v>
      </c>
      <c r="G3342" t="s">
        <v>154</v>
      </c>
      <c r="H3342" t="s">
        <v>155</v>
      </c>
      <c r="I3342" t="str">
        <f t="shared" si="315"/>
        <v/>
      </c>
      <c r="J3342" t="str">
        <f t="shared" si="316"/>
        <v/>
      </c>
      <c r="K3342" t="str">
        <f>VLOOKUP('intouch变量（离散）'!$A3342,基本表格!$G:$Q,9,FALSE)</f>
        <v>None</v>
      </c>
      <c r="L3342">
        <v>1</v>
      </c>
      <c r="M3342" t="s">
        <v>156</v>
      </c>
      <c r="N3342" t="s">
        <v>157</v>
      </c>
      <c r="O3342" t="s">
        <v>158</v>
      </c>
      <c r="P3342" t="str">
        <f>VLOOKUP('intouch变量（离散）'!$A3342,基本表格!$G:$Q,3,FALSE)</f>
        <v>DB100,X2600.6</v>
      </c>
      <c r="Q3342" t="str">
        <f>VLOOKUP('intouch变量（离散）'!$A3342,基本表格!$G:$Q,10,FALSE)</f>
        <v>Yes</v>
      </c>
      <c r="R3342" t="str">
        <f t="shared" si="318"/>
        <v>DB100,X2600.6 2125+P3-M3 5#双螺旋运输机A 反馈转速 下限报警</v>
      </c>
      <c r="S3342">
        <v>0</v>
      </c>
      <c r="T3342">
        <v>0</v>
      </c>
    </row>
    <row r="3343" spans="1:20">
      <c r="A3343" t="s">
        <v>3499</v>
      </c>
      <c r="B3343" s="11" t="str">
        <f t="shared" si="317"/>
        <v>CHPF</v>
      </c>
      <c r="C3343" s="11" t="str">
        <f>VLOOKUP('intouch变量（离散）'!$A3343,基本表格!$G:$Q,2,FALSE)</f>
        <v>2125+P3-M3 5#双螺旋运输机A 反馈转速 上上限报警</v>
      </c>
      <c r="D3343" t="s">
        <v>154</v>
      </c>
      <c r="E3343" t="str">
        <f t="shared" si="313"/>
        <v>No</v>
      </c>
      <c r="F3343" t="str">
        <f t="shared" si="314"/>
        <v>0</v>
      </c>
      <c r="G3343" t="s">
        <v>154</v>
      </c>
      <c r="H3343" t="s">
        <v>155</v>
      </c>
      <c r="I3343" t="str">
        <f t="shared" si="315"/>
        <v/>
      </c>
      <c r="J3343" t="str">
        <f t="shared" si="316"/>
        <v/>
      </c>
      <c r="K3343" t="str">
        <f>VLOOKUP('intouch变量（离散）'!$A3343,基本表格!$G:$Q,9,FALSE)</f>
        <v>On</v>
      </c>
      <c r="L3343">
        <v>1</v>
      </c>
      <c r="M3343" t="s">
        <v>156</v>
      </c>
      <c r="N3343" t="s">
        <v>157</v>
      </c>
      <c r="O3343" t="s">
        <v>158</v>
      </c>
      <c r="P3343" t="str">
        <f>VLOOKUP('intouch变量（离散）'!$A3343,基本表格!$G:$Q,3,FALSE)</f>
        <v>DB100,X2600.7</v>
      </c>
      <c r="Q3343" t="str">
        <f>VLOOKUP('intouch变量（离散）'!$A3343,基本表格!$G:$Q,10,FALSE)</f>
        <v>Yes</v>
      </c>
      <c r="R3343" t="str">
        <f t="shared" si="318"/>
        <v>DB100,X2600.7 2125+P3-M3 5#双螺旋运输机A 反馈转速 上上限报警</v>
      </c>
      <c r="S3343">
        <v>0</v>
      </c>
      <c r="T3343">
        <v>0</v>
      </c>
    </row>
    <row r="3344" spans="1:20">
      <c r="A3344" t="s">
        <v>3500</v>
      </c>
      <c r="B3344" s="11" t="str">
        <f t="shared" si="317"/>
        <v>CHPF</v>
      </c>
      <c r="C3344" s="11" t="str">
        <f>VLOOKUP('intouch变量（离散）'!$A3344,基本表格!$G:$Q,2,FALSE)</f>
        <v>2125+P3-M3 5#双螺旋运输机A 反馈转速 下下限报警</v>
      </c>
      <c r="D3344" t="s">
        <v>154</v>
      </c>
      <c r="E3344" t="str">
        <f t="shared" si="313"/>
        <v>No</v>
      </c>
      <c r="F3344" t="str">
        <f t="shared" si="314"/>
        <v>0</v>
      </c>
      <c r="G3344" t="s">
        <v>154</v>
      </c>
      <c r="H3344" t="s">
        <v>155</v>
      </c>
      <c r="I3344" t="str">
        <f t="shared" si="315"/>
        <v/>
      </c>
      <c r="J3344" t="str">
        <f t="shared" si="316"/>
        <v/>
      </c>
      <c r="K3344" t="str">
        <f>VLOOKUP('intouch变量（离散）'!$A3344,基本表格!$G:$Q,9,FALSE)</f>
        <v>On</v>
      </c>
      <c r="L3344">
        <v>1</v>
      </c>
      <c r="M3344" t="s">
        <v>156</v>
      </c>
      <c r="N3344" t="s">
        <v>157</v>
      </c>
      <c r="O3344" t="s">
        <v>158</v>
      </c>
      <c r="P3344" t="str">
        <f>VLOOKUP('intouch变量（离散）'!$A3344,基本表格!$G:$Q,3,FALSE)</f>
        <v>DB100,X2601.0</v>
      </c>
      <c r="Q3344" t="str">
        <f>VLOOKUP('intouch变量（离散）'!$A3344,基本表格!$G:$Q,10,FALSE)</f>
        <v>Yes</v>
      </c>
      <c r="R3344" t="str">
        <f t="shared" si="318"/>
        <v>DB100,X2601.0 2125+P3-M3 5#双螺旋运输机A 反馈转速 下下限报警</v>
      </c>
      <c r="S3344">
        <v>0</v>
      </c>
      <c r="T3344">
        <v>0</v>
      </c>
    </row>
    <row r="3345" spans="1:20">
      <c r="A3345" t="s">
        <v>3501</v>
      </c>
      <c r="B3345" s="11" t="str">
        <f t="shared" si="317"/>
        <v>CHPF</v>
      </c>
      <c r="C3345" s="11" t="str">
        <f>VLOOKUP('intouch变量（离散）'!$A3345,基本表格!$G:$Q,2,FALSE)</f>
        <v>2125+P3-M3 5#双螺旋运输机A 反馈转速 极限报警</v>
      </c>
      <c r="D3345" t="s">
        <v>154</v>
      </c>
      <c r="E3345" t="str">
        <f t="shared" si="313"/>
        <v>No</v>
      </c>
      <c r="F3345" t="str">
        <f t="shared" si="314"/>
        <v>0</v>
      </c>
      <c r="G3345" t="s">
        <v>154</v>
      </c>
      <c r="H3345" t="s">
        <v>155</v>
      </c>
      <c r="I3345" t="str">
        <f t="shared" si="315"/>
        <v/>
      </c>
      <c r="J3345" t="str">
        <f t="shared" si="316"/>
        <v/>
      </c>
      <c r="K3345" t="str">
        <f>VLOOKUP('intouch变量（离散）'!$A3345,基本表格!$G:$Q,9,FALSE)</f>
        <v>On</v>
      </c>
      <c r="L3345">
        <v>1</v>
      </c>
      <c r="M3345" t="s">
        <v>156</v>
      </c>
      <c r="N3345" t="s">
        <v>157</v>
      </c>
      <c r="O3345" t="s">
        <v>158</v>
      </c>
      <c r="P3345" t="str">
        <f>VLOOKUP('intouch变量（离散）'!$A3345,基本表格!$G:$Q,3,FALSE)</f>
        <v>DB100,X2601.1</v>
      </c>
      <c r="Q3345" t="str">
        <f>VLOOKUP('intouch变量（离散）'!$A3345,基本表格!$G:$Q,10,FALSE)</f>
        <v>Yes</v>
      </c>
      <c r="R3345" t="str">
        <f t="shared" si="318"/>
        <v>DB100,X2601.1 2125+P3-M3 5#双螺旋运输机A 反馈转速 极限报警</v>
      </c>
      <c r="S3345">
        <v>0</v>
      </c>
      <c r="T3345">
        <v>0</v>
      </c>
    </row>
    <row r="3346" spans="1:20">
      <c r="A3346" t="s">
        <v>3502</v>
      </c>
      <c r="B3346" s="11" t="str">
        <f t="shared" si="317"/>
        <v>CHPF</v>
      </c>
      <c r="C3346" s="11" t="str">
        <f>VLOOKUP('intouch变量（离散）'!$A3346,基本表格!$G:$Q,2,FALSE)</f>
        <v>2125+P3-M3 5#双螺旋运输机A 反馈转速 传感器断线报警</v>
      </c>
      <c r="D3346" t="s">
        <v>154</v>
      </c>
      <c r="E3346" t="str">
        <f t="shared" si="313"/>
        <v>No</v>
      </c>
      <c r="F3346" t="str">
        <f t="shared" si="314"/>
        <v>0</v>
      </c>
      <c r="G3346" t="s">
        <v>154</v>
      </c>
      <c r="H3346" t="s">
        <v>155</v>
      </c>
      <c r="I3346" t="str">
        <f t="shared" si="315"/>
        <v/>
      </c>
      <c r="J3346" t="str">
        <f t="shared" si="316"/>
        <v/>
      </c>
      <c r="K3346" t="str">
        <f>VLOOKUP('intouch变量（离散）'!$A3346,基本表格!$G:$Q,9,FALSE)</f>
        <v>On</v>
      </c>
      <c r="L3346">
        <v>1</v>
      </c>
      <c r="M3346" t="s">
        <v>156</v>
      </c>
      <c r="N3346" t="s">
        <v>157</v>
      </c>
      <c r="O3346" t="s">
        <v>158</v>
      </c>
      <c r="P3346" t="str">
        <f>VLOOKUP('intouch变量（离散）'!$A3346,基本表格!$G:$Q,3,FALSE)</f>
        <v>DB100,X2601.2</v>
      </c>
      <c r="Q3346" t="str">
        <f>VLOOKUP('intouch变量（离散）'!$A3346,基本表格!$G:$Q,10,FALSE)</f>
        <v>Yes</v>
      </c>
      <c r="R3346" t="str">
        <f t="shared" si="318"/>
        <v>DB100,X2601.2 2125+P3-M3 5#双螺旋运输机A 反馈转速 传感器断线报警</v>
      </c>
      <c r="S3346">
        <v>0</v>
      </c>
      <c r="T3346">
        <v>0</v>
      </c>
    </row>
    <row r="3347" spans="1:20">
      <c r="A3347" t="s">
        <v>3503</v>
      </c>
      <c r="B3347" s="11" t="str">
        <f t="shared" si="317"/>
        <v>CHPF</v>
      </c>
      <c r="C3347" s="11" t="str">
        <f>VLOOKUP('intouch变量（离散）'!$A3347,基本表格!$G:$Q,2,FALSE)</f>
        <v>2125+P3-M3 5#双螺旋运输机A 反馈电流 上限保护使能</v>
      </c>
      <c r="D3347" t="s">
        <v>154</v>
      </c>
      <c r="E3347" t="str">
        <f t="shared" si="313"/>
        <v>Yes</v>
      </c>
      <c r="F3347" t="str">
        <f t="shared" si="314"/>
        <v>900</v>
      </c>
      <c r="G3347" t="s">
        <v>154</v>
      </c>
      <c r="H3347" t="s">
        <v>155</v>
      </c>
      <c r="I3347" t="str">
        <f t="shared" si="315"/>
        <v>禁用</v>
      </c>
      <c r="J3347" t="str">
        <f t="shared" si="316"/>
        <v>启用</v>
      </c>
      <c r="K3347" t="str">
        <f>VLOOKUP('intouch变量（离散）'!$A3347,基本表格!$G:$Q,9,FALSE)</f>
        <v>None</v>
      </c>
      <c r="L3347">
        <v>1</v>
      </c>
      <c r="M3347" t="s">
        <v>156</v>
      </c>
      <c r="N3347" t="s">
        <v>157</v>
      </c>
      <c r="O3347" t="s">
        <v>158</v>
      </c>
      <c r="P3347" t="str">
        <f>VLOOKUP('intouch变量（离散）'!$A3347,基本表格!$G:$Q,3,FALSE)</f>
        <v>DB100,X2650.3</v>
      </c>
      <c r="Q3347" t="str">
        <f>VLOOKUP('intouch变量（离散）'!$A3347,基本表格!$G:$Q,10,FALSE)</f>
        <v>No</v>
      </c>
      <c r="R3347" t="str">
        <f t="shared" si="318"/>
        <v>DB100,X2650.3 2125+P3-M3 5#双螺旋运输机A 反馈电流 上限保护使能</v>
      </c>
      <c r="S3347">
        <v>0</v>
      </c>
      <c r="T3347">
        <v>0</v>
      </c>
    </row>
    <row r="3348" spans="1:20">
      <c r="A3348" t="s">
        <v>3504</v>
      </c>
      <c r="B3348" s="11" t="str">
        <f t="shared" si="317"/>
        <v>CHPF</v>
      </c>
      <c r="C3348" s="11" t="str">
        <f>VLOOKUP('intouch变量（离散）'!$A3348,基本表格!$G:$Q,2,FALSE)</f>
        <v>2125+P3-M3 5#双螺旋运输机A 反馈电流 下限保护使能</v>
      </c>
      <c r="D3348" t="s">
        <v>154</v>
      </c>
      <c r="E3348" t="str">
        <f t="shared" si="313"/>
        <v>Yes</v>
      </c>
      <c r="F3348" t="str">
        <f t="shared" si="314"/>
        <v>900</v>
      </c>
      <c r="G3348" t="s">
        <v>154</v>
      </c>
      <c r="H3348" t="s">
        <v>155</v>
      </c>
      <c r="I3348" t="str">
        <f t="shared" si="315"/>
        <v>禁用</v>
      </c>
      <c r="J3348" t="str">
        <f t="shared" si="316"/>
        <v>启用</v>
      </c>
      <c r="K3348" t="str">
        <f>VLOOKUP('intouch变量（离散）'!$A3348,基本表格!$G:$Q,9,FALSE)</f>
        <v>None</v>
      </c>
      <c r="L3348">
        <v>1</v>
      </c>
      <c r="M3348" t="s">
        <v>156</v>
      </c>
      <c r="N3348" t="s">
        <v>157</v>
      </c>
      <c r="O3348" t="s">
        <v>158</v>
      </c>
      <c r="P3348" t="str">
        <f>VLOOKUP('intouch变量（离散）'!$A3348,基本表格!$G:$Q,3,FALSE)</f>
        <v>DB100,X2650.4</v>
      </c>
      <c r="Q3348" t="str">
        <f>VLOOKUP('intouch变量（离散）'!$A3348,基本表格!$G:$Q,10,FALSE)</f>
        <v>No</v>
      </c>
      <c r="R3348" t="str">
        <f t="shared" si="318"/>
        <v>DB100,X2650.4 2125+P3-M3 5#双螺旋运输机A 反馈电流 下限保护使能</v>
      </c>
      <c r="S3348">
        <v>0</v>
      </c>
      <c r="T3348">
        <v>0</v>
      </c>
    </row>
    <row r="3349" spans="1:20">
      <c r="A3349" t="s">
        <v>3505</v>
      </c>
      <c r="B3349" s="11" t="str">
        <f t="shared" si="317"/>
        <v>CHPF</v>
      </c>
      <c r="C3349" s="11" t="str">
        <f>VLOOKUP('intouch变量（离散）'!$A3349,基本表格!$G:$Q,2,FALSE)</f>
        <v>2125+P3-M3 5#双螺旋运输机A 反馈电流 上限报警</v>
      </c>
      <c r="D3349" t="s">
        <v>154</v>
      </c>
      <c r="E3349" t="str">
        <f t="shared" si="313"/>
        <v>No</v>
      </c>
      <c r="F3349" t="str">
        <f t="shared" si="314"/>
        <v>0</v>
      </c>
      <c r="G3349" t="s">
        <v>154</v>
      </c>
      <c r="H3349" t="s">
        <v>155</v>
      </c>
      <c r="I3349" t="str">
        <f t="shared" si="315"/>
        <v/>
      </c>
      <c r="J3349" t="str">
        <f t="shared" si="316"/>
        <v/>
      </c>
      <c r="K3349" t="str">
        <f>VLOOKUP('intouch变量（离散）'!$A3349,基本表格!$G:$Q,9,FALSE)</f>
        <v>None</v>
      </c>
      <c r="L3349">
        <v>1</v>
      </c>
      <c r="M3349" t="s">
        <v>156</v>
      </c>
      <c r="N3349" t="s">
        <v>157</v>
      </c>
      <c r="O3349" t="s">
        <v>158</v>
      </c>
      <c r="P3349" t="str">
        <f>VLOOKUP('intouch变量（离散）'!$A3349,基本表格!$G:$Q,3,FALSE)</f>
        <v>DB100,X2650.5</v>
      </c>
      <c r="Q3349" t="str">
        <f>VLOOKUP('intouch变量（离散）'!$A3349,基本表格!$G:$Q,10,FALSE)</f>
        <v>Yes</v>
      </c>
      <c r="R3349" t="str">
        <f t="shared" si="318"/>
        <v>DB100,X2650.5 2125+P3-M3 5#双螺旋运输机A 反馈电流 上限报警</v>
      </c>
      <c r="S3349">
        <v>0</v>
      </c>
      <c r="T3349">
        <v>0</v>
      </c>
    </row>
    <row r="3350" spans="1:20">
      <c r="A3350" t="s">
        <v>3506</v>
      </c>
      <c r="B3350" s="11" t="str">
        <f t="shared" si="317"/>
        <v>CHPF</v>
      </c>
      <c r="C3350" s="11" t="str">
        <f>VLOOKUP('intouch变量（离散）'!$A3350,基本表格!$G:$Q,2,FALSE)</f>
        <v>2125+P3-M3 5#双螺旋运输机A 反馈电流 下限报警</v>
      </c>
      <c r="D3350" t="s">
        <v>154</v>
      </c>
      <c r="E3350" t="str">
        <f t="shared" si="313"/>
        <v>No</v>
      </c>
      <c r="F3350" t="str">
        <f t="shared" si="314"/>
        <v>0</v>
      </c>
      <c r="G3350" t="s">
        <v>154</v>
      </c>
      <c r="H3350" t="s">
        <v>155</v>
      </c>
      <c r="I3350" t="str">
        <f t="shared" si="315"/>
        <v/>
      </c>
      <c r="J3350" t="str">
        <f t="shared" si="316"/>
        <v/>
      </c>
      <c r="K3350" t="str">
        <f>VLOOKUP('intouch变量（离散）'!$A3350,基本表格!$G:$Q,9,FALSE)</f>
        <v>None</v>
      </c>
      <c r="L3350">
        <v>1</v>
      </c>
      <c r="M3350" t="s">
        <v>156</v>
      </c>
      <c r="N3350" t="s">
        <v>157</v>
      </c>
      <c r="O3350" t="s">
        <v>158</v>
      </c>
      <c r="P3350" t="str">
        <f>VLOOKUP('intouch变量（离散）'!$A3350,基本表格!$G:$Q,3,FALSE)</f>
        <v>DB100,X2650.6</v>
      </c>
      <c r="Q3350" t="str">
        <f>VLOOKUP('intouch变量（离散）'!$A3350,基本表格!$G:$Q,10,FALSE)</f>
        <v>Yes</v>
      </c>
      <c r="R3350" t="str">
        <f t="shared" si="318"/>
        <v>DB100,X2650.6 2125+P3-M3 5#双螺旋运输机A 反馈电流 下限报警</v>
      </c>
      <c r="S3350">
        <v>0</v>
      </c>
      <c r="T3350">
        <v>0</v>
      </c>
    </row>
    <row r="3351" spans="1:20">
      <c r="A3351" t="s">
        <v>3507</v>
      </c>
      <c r="B3351" s="11" t="str">
        <f t="shared" si="317"/>
        <v>CHPF</v>
      </c>
      <c r="C3351" s="11" t="str">
        <f>VLOOKUP('intouch变量（离散）'!$A3351,基本表格!$G:$Q,2,FALSE)</f>
        <v>2125+P3-M3 5#双螺旋运输机A 反馈电流 上上限报警</v>
      </c>
      <c r="D3351" t="s">
        <v>154</v>
      </c>
      <c r="E3351" t="str">
        <f t="shared" si="313"/>
        <v>No</v>
      </c>
      <c r="F3351" t="str">
        <f t="shared" si="314"/>
        <v>0</v>
      </c>
      <c r="G3351" t="s">
        <v>154</v>
      </c>
      <c r="H3351" t="s">
        <v>155</v>
      </c>
      <c r="I3351" t="str">
        <f t="shared" si="315"/>
        <v/>
      </c>
      <c r="J3351" t="str">
        <f t="shared" si="316"/>
        <v/>
      </c>
      <c r="K3351" t="str">
        <f>VLOOKUP('intouch变量（离散）'!$A3351,基本表格!$G:$Q,9,FALSE)</f>
        <v>On</v>
      </c>
      <c r="L3351">
        <v>1</v>
      </c>
      <c r="M3351" t="s">
        <v>156</v>
      </c>
      <c r="N3351" t="s">
        <v>157</v>
      </c>
      <c r="O3351" t="s">
        <v>158</v>
      </c>
      <c r="P3351" t="str">
        <f>VLOOKUP('intouch变量（离散）'!$A3351,基本表格!$G:$Q,3,FALSE)</f>
        <v>DB100,X2650.7</v>
      </c>
      <c r="Q3351" t="str">
        <f>VLOOKUP('intouch变量（离散）'!$A3351,基本表格!$G:$Q,10,FALSE)</f>
        <v>Yes</v>
      </c>
      <c r="R3351" t="str">
        <f t="shared" si="318"/>
        <v>DB100,X2650.7 2125+P3-M3 5#双螺旋运输机A 反馈电流 上上限报警</v>
      </c>
      <c r="S3351">
        <v>0</v>
      </c>
      <c r="T3351">
        <v>0</v>
      </c>
    </row>
    <row r="3352" spans="1:20">
      <c r="A3352" t="s">
        <v>3508</v>
      </c>
      <c r="B3352" s="11" t="str">
        <f t="shared" si="317"/>
        <v>CHPF</v>
      </c>
      <c r="C3352" s="11" t="str">
        <f>VLOOKUP('intouch变量（离散）'!$A3352,基本表格!$G:$Q,2,FALSE)</f>
        <v>2125+P3-M3 5#双螺旋运输机A 反馈电流 下下限报警</v>
      </c>
      <c r="D3352" t="s">
        <v>154</v>
      </c>
      <c r="E3352" t="str">
        <f t="shared" si="313"/>
        <v>No</v>
      </c>
      <c r="F3352" t="str">
        <f t="shared" si="314"/>
        <v>0</v>
      </c>
      <c r="G3352" t="s">
        <v>154</v>
      </c>
      <c r="H3352" t="s">
        <v>155</v>
      </c>
      <c r="I3352" t="str">
        <f t="shared" si="315"/>
        <v/>
      </c>
      <c r="J3352" t="str">
        <f t="shared" si="316"/>
        <v/>
      </c>
      <c r="K3352" t="str">
        <f>VLOOKUP('intouch变量（离散）'!$A3352,基本表格!$G:$Q,9,FALSE)</f>
        <v>On</v>
      </c>
      <c r="L3352">
        <v>1</v>
      </c>
      <c r="M3352" t="s">
        <v>156</v>
      </c>
      <c r="N3352" t="s">
        <v>157</v>
      </c>
      <c r="O3352" t="s">
        <v>158</v>
      </c>
      <c r="P3352" t="str">
        <f>VLOOKUP('intouch变量（离散）'!$A3352,基本表格!$G:$Q,3,FALSE)</f>
        <v>DB100,X2651.0</v>
      </c>
      <c r="Q3352" t="str">
        <f>VLOOKUP('intouch变量（离散）'!$A3352,基本表格!$G:$Q,10,FALSE)</f>
        <v>Yes</v>
      </c>
      <c r="R3352" t="str">
        <f t="shared" si="318"/>
        <v>DB100,X2651.0 2125+P3-M3 5#双螺旋运输机A 反馈电流 下下限报警</v>
      </c>
      <c r="S3352">
        <v>0</v>
      </c>
      <c r="T3352">
        <v>0</v>
      </c>
    </row>
    <row r="3353" spans="1:20">
      <c r="A3353" t="s">
        <v>3509</v>
      </c>
      <c r="B3353" s="11" t="str">
        <f t="shared" si="317"/>
        <v>CHPF</v>
      </c>
      <c r="C3353" s="11" t="str">
        <f>VLOOKUP('intouch变量（离散）'!$A3353,基本表格!$G:$Q,2,FALSE)</f>
        <v>2125+P3-M3 5#双螺旋运输机A 反馈电流 极限报警</v>
      </c>
      <c r="D3353" t="s">
        <v>154</v>
      </c>
      <c r="E3353" t="str">
        <f t="shared" si="313"/>
        <v>No</v>
      </c>
      <c r="F3353" t="str">
        <f t="shared" si="314"/>
        <v>0</v>
      </c>
      <c r="G3353" t="s">
        <v>154</v>
      </c>
      <c r="H3353" t="s">
        <v>155</v>
      </c>
      <c r="I3353" t="str">
        <f t="shared" si="315"/>
        <v/>
      </c>
      <c r="J3353" t="str">
        <f t="shared" si="316"/>
        <v/>
      </c>
      <c r="K3353" t="str">
        <f>VLOOKUP('intouch变量（离散）'!$A3353,基本表格!$G:$Q,9,FALSE)</f>
        <v>On</v>
      </c>
      <c r="L3353">
        <v>1</v>
      </c>
      <c r="M3353" t="s">
        <v>156</v>
      </c>
      <c r="N3353" t="s">
        <v>157</v>
      </c>
      <c r="O3353" t="s">
        <v>158</v>
      </c>
      <c r="P3353" t="str">
        <f>VLOOKUP('intouch变量（离散）'!$A3353,基本表格!$G:$Q,3,FALSE)</f>
        <v>DB100,X2651.1</v>
      </c>
      <c r="Q3353" t="str">
        <f>VLOOKUP('intouch变量（离散）'!$A3353,基本表格!$G:$Q,10,FALSE)</f>
        <v>Yes</v>
      </c>
      <c r="R3353" t="str">
        <f t="shared" si="318"/>
        <v>DB100,X2651.1 2125+P3-M3 5#双螺旋运输机A 反馈电流 极限报警</v>
      </c>
      <c r="S3353">
        <v>0</v>
      </c>
      <c r="T3353">
        <v>0</v>
      </c>
    </row>
    <row r="3354" spans="1:20">
      <c r="A3354" t="s">
        <v>3510</v>
      </c>
      <c r="B3354" s="11" t="str">
        <f t="shared" si="317"/>
        <v>CHPF</v>
      </c>
      <c r="C3354" s="11" t="str">
        <f>VLOOKUP('intouch变量（离散）'!$A3354,基本表格!$G:$Q,2,FALSE)</f>
        <v>2125+P3-M3 5#双螺旋运输机A 反馈电流 传感器断线报警</v>
      </c>
      <c r="D3354" t="s">
        <v>154</v>
      </c>
      <c r="E3354" t="str">
        <f t="shared" si="313"/>
        <v>No</v>
      </c>
      <c r="F3354" t="str">
        <f t="shared" si="314"/>
        <v>0</v>
      </c>
      <c r="G3354" t="s">
        <v>154</v>
      </c>
      <c r="H3354" t="s">
        <v>155</v>
      </c>
      <c r="I3354" t="str">
        <f t="shared" si="315"/>
        <v/>
      </c>
      <c r="J3354" t="str">
        <f t="shared" si="316"/>
        <v/>
      </c>
      <c r="K3354" t="str">
        <f>VLOOKUP('intouch变量（离散）'!$A3354,基本表格!$G:$Q,9,FALSE)</f>
        <v>On</v>
      </c>
      <c r="L3354">
        <v>1</v>
      </c>
      <c r="M3354" t="s">
        <v>156</v>
      </c>
      <c r="N3354" t="s">
        <v>157</v>
      </c>
      <c r="O3354" t="s">
        <v>158</v>
      </c>
      <c r="P3354" t="str">
        <f>VLOOKUP('intouch变量（离散）'!$A3354,基本表格!$G:$Q,3,FALSE)</f>
        <v>DB100,X2651.2</v>
      </c>
      <c r="Q3354" t="str">
        <f>VLOOKUP('intouch变量（离散）'!$A3354,基本表格!$G:$Q,10,FALSE)</f>
        <v>Yes</v>
      </c>
      <c r="R3354" t="str">
        <f t="shared" si="318"/>
        <v>DB100,X2651.2 2125+P3-M3 5#双螺旋运输机A 反馈电流 传感器断线报警</v>
      </c>
      <c r="S3354">
        <v>0</v>
      </c>
      <c r="T3354">
        <v>0</v>
      </c>
    </row>
    <row r="3355" spans="1:20">
      <c r="A3355" t="s">
        <v>3511</v>
      </c>
      <c r="B3355" s="11" t="str">
        <f t="shared" si="317"/>
        <v>CHPF</v>
      </c>
      <c r="C3355" s="11" t="str">
        <f>VLOOKUP('intouch变量（离散）'!$A3355,基本表格!$G:$Q,2,FALSE)</f>
        <v>2125+P3-M4 5#双螺旋运输机B 电机控制 使能</v>
      </c>
      <c r="D3355" t="s">
        <v>154</v>
      </c>
      <c r="E3355" t="str">
        <f t="shared" si="313"/>
        <v>No</v>
      </c>
      <c r="F3355" t="str">
        <f t="shared" si="314"/>
        <v>0</v>
      </c>
      <c r="G3355" t="s">
        <v>154</v>
      </c>
      <c r="H3355" t="s">
        <v>155</v>
      </c>
      <c r="I3355" t="str">
        <f t="shared" si="315"/>
        <v/>
      </c>
      <c r="J3355" t="str">
        <f t="shared" si="316"/>
        <v/>
      </c>
      <c r="K3355" t="str">
        <f>VLOOKUP('intouch变量（离散）'!$A3355,基本表格!$G:$Q,9,FALSE)</f>
        <v>None</v>
      </c>
      <c r="L3355">
        <v>1</v>
      </c>
      <c r="M3355" t="s">
        <v>156</v>
      </c>
      <c r="N3355" t="s">
        <v>157</v>
      </c>
      <c r="O3355" t="s">
        <v>158</v>
      </c>
      <c r="P3355" t="str">
        <f>VLOOKUP('intouch变量（离散）'!$A3355,基本表格!$G:$Q,3,FALSE)</f>
        <v>DB100,X2700.0</v>
      </c>
      <c r="Q3355" t="str">
        <f>VLOOKUP('intouch变量（离散）'!$A3355,基本表格!$G:$Q,10,FALSE)</f>
        <v>No</v>
      </c>
      <c r="R3355" t="str">
        <f t="shared" si="318"/>
        <v>DB100,X2700.0 2125+P3-M4 5#双螺旋运输机B 电机控制 使能</v>
      </c>
      <c r="S3355">
        <v>0</v>
      </c>
      <c r="T3355">
        <v>0</v>
      </c>
    </row>
    <row r="3356" spans="1:20">
      <c r="A3356" t="s">
        <v>3512</v>
      </c>
      <c r="B3356" s="11" t="str">
        <f t="shared" si="317"/>
        <v>CHPF</v>
      </c>
      <c r="C3356" s="11" t="str">
        <f>VLOOKUP('intouch变量（离散）'!$A3356,基本表格!$G:$Q,2,FALSE)</f>
        <v>2125+P3-M4 5#双螺旋运输机B 电机控制 手自动状态</v>
      </c>
      <c r="D3356" t="s">
        <v>154</v>
      </c>
      <c r="E3356" t="str">
        <f t="shared" si="313"/>
        <v>No</v>
      </c>
      <c r="F3356" t="str">
        <f t="shared" si="314"/>
        <v>0</v>
      </c>
      <c r="G3356" t="s">
        <v>154</v>
      </c>
      <c r="H3356" t="s">
        <v>155</v>
      </c>
      <c r="I3356" t="str">
        <f t="shared" si="315"/>
        <v/>
      </c>
      <c r="J3356" t="str">
        <f t="shared" si="316"/>
        <v/>
      </c>
      <c r="K3356" t="str">
        <f>VLOOKUP('intouch变量（离散）'!$A3356,基本表格!$G:$Q,9,FALSE)</f>
        <v>None</v>
      </c>
      <c r="L3356">
        <v>1</v>
      </c>
      <c r="M3356" t="s">
        <v>156</v>
      </c>
      <c r="N3356" t="s">
        <v>157</v>
      </c>
      <c r="O3356" t="s">
        <v>158</v>
      </c>
      <c r="P3356" t="str">
        <f>VLOOKUP('intouch变量（离散）'!$A3356,基本表格!$G:$Q,3,FALSE)</f>
        <v>DB100,X2700.3</v>
      </c>
      <c r="Q3356" t="str">
        <f>VLOOKUP('intouch变量（离散）'!$A3356,基本表格!$G:$Q,10,FALSE)</f>
        <v>Yes</v>
      </c>
      <c r="R3356" t="str">
        <f t="shared" si="318"/>
        <v>DB100,X2700.3 2125+P3-M4 5#双螺旋运输机B 电机控制 手自动状态</v>
      </c>
      <c r="S3356">
        <v>0</v>
      </c>
      <c r="T3356">
        <v>0</v>
      </c>
    </row>
    <row r="3357" spans="1:20">
      <c r="A3357" t="s">
        <v>3513</v>
      </c>
      <c r="B3357" s="11" t="str">
        <f t="shared" si="317"/>
        <v>CHPF</v>
      </c>
      <c r="C3357" s="11" t="str">
        <f>VLOOKUP('intouch变量（离散）'!$A3357,基本表格!$G:$Q,2,FALSE)</f>
        <v>2125+P3-M4 5#双螺旋运输机B 电机控制 本地/远程(检修/待机）</v>
      </c>
      <c r="D3357" t="s">
        <v>154</v>
      </c>
      <c r="E3357" t="str">
        <f t="shared" si="313"/>
        <v>No</v>
      </c>
      <c r="F3357" t="str">
        <f t="shared" si="314"/>
        <v>0</v>
      </c>
      <c r="G3357" t="s">
        <v>154</v>
      </c>
      <c r="H3357" t="s">
        <v>155</v>
      </c>
      <c r="I3357" t="str">
        <f t="shared" si="315"/>
        <v/>
      </c>
      <c r="J3357" t="str">
        <f t="shared" si="316"/>
        <v/>
      </c>
      <c r="K3357" t="str">
        <f>VLOOKUP('intouch变量（离散）'!$A3357,基本表格!$G:$Q,9,FALSE)</f>
        <v>None</v>
      </c>
      <c r="L3357">
        <v>1</v>
      </c>
      <c r="M3357" t="s">
        <v>156</v>
      </c>
      <c r="N3357" t="s">
        <v>157</v>
      </c>
      <c r="O3357" t="s">
        <v>158</v>
      </c>
      <c r="P3357" t="str">
        <f>VLOOKUP('intouch变量（离散）'!$A3357,基本表格!$G:$Q,3,FALSE)</f>
        <v>DB100,X2700.4</v>
      </c>
      <c r="Q3357" t="str">
        <f>VLOOKUP('intouch变量（离散）'!$A3357,基本表格!$G:$Q,10,FALSE)</f>
        <v>Yes</v>
      </c>
      <c r="R3357" t="str">
        <f t="shared" si="318"/>
        <v>DB100,X2700.4 2125+P3-M4 5#双螺旋运输机B 电机控制 本地/远程(检修/待机）</v>
      </c>
      <c r="S3357">
        <v>0</v>
      </c>
      <c r="T3357">
        <v>0</v>
      </c>
    </row>
    <row r="3358" spans="1:20">
      <c r="A3358" t="s">
        <v>3514</v>
      </c>
      <c r="B3358" s="11" t="str">
        <f t="shared" si="317"/>
        <v>CHPF</v>
      </c>
      <c r="C3358" s="11" t="str">
        <f>VLOOKUP('intouch变量（离散）'!$A3358,基本表格!$G:$Q,2,FALSE)</f>
        <v>2125+P3-M4 5#双螺旋运输机B 电机控制 开启_上位机(正转)</v>
      </c>
      <c r="D3358" t="s">
        <v>154</v>
      </c>
      <c r="E3358" t="str">
        <f t="shared" si="313"/>
        <v>No</v>
      </c>
      <c r="F3358" t="str">
        <f t="shared" si="314"/>
        <v>0</v>
      </c>
      <c r="G3358" t="s">
        <v>154</v>
      </c>
      <c r="H3358" t="s">
        <v>155</v>
      </c>
      <c r="I3358" t="str">
        <f t="shared" si="315"/>
        <v/>
      </c>
      <c r="J3358" t="str">
        <f t="shared" si="316"/>
        <v/>
      </c>
      <c r="K3358" t="str">
        <f>VLOOKUP('intouch变量（离散）'!$A3358,基本表格!$G:$Q,9,FALSE)</f>
        <v>None</v>
      </c>
      <c r="L3358">
        <v>1</v>
      </c>
      <c r="M3358" t="s">
        <v>156</v>
      </c>
      <c r="N3358" t="s">
        <v>157</v>
      </c>
      <c r="O3358" t="s">
        <v>158</v>
      </c>
      <c r="P3358" t="str">
        <f>VLOOKUP('intouch变量（离散）'!$A3358,基本表格!$G:$Q,3,FALSE)</f>
        <v>DB100,X2700.6</v>
      </c>
      <c r="Q3358" t="str">
        <f>VLOOKUP('intouch变量（离散）'!$A3358,基本表格!$G:$Q,10,FALSE)</f>
        <v>No</v>
      </c>
      <c r="R3358" t="str">
        <f t="shared" si="318"/>
        <v>DB100,X2700.6 2125+P3-M4 5#双螺旋运输机B 电机控制 开启_上位机(正转)</v>
      </c>
      <c r="S3358">
        <v>0</v>
      </c>
      <c r="T3358">
        <v>0</v>
      </c>
    </row>
    <row r="3359" spans="1:20">
      <c r="A3359" t="s">
        <v>3515</v>
      </c>
      <c r="B3359" s="11" t="str">
        <f t="shared" si="317"/>
        <v>CHPF</v>
      </c>
      <c r="C3359" s="11" t="str">
        <f>VLOOKUP('intouch变量（离散）'!$A3359,基本表格!$G:$Q,2,FALSE)</f>
        <v>2125+P3-M4 5#双螺旋运输机B 电机控制 停止_上位机(反转)</v>
      </c>
      <c r="D3359" t="s">
        <v>154</v>
      </c>
      <c r="E3359" t="str">
        <f t="shared" si="313"/>
        <v>No</v>
      </c>
      <c r="F3359" t="str">
        <f t="shared" si="314"/>
        <v>0</v>
      </c>
      <c r="G3359" t="s">
        <v>154</v>
      </c>
      <c r="H3359" t="s">
        <v>155</v>
      </c>
      <c r="I3359" t="str">
        <f t="shared" si="315"/>
        <v/>
      </c>
      <c r="J3359" t="str">
        <f t="shared" si="316"/>
        <v/>
      </c>
      <c r="K3359" t="str">
        <f>VLOOKUP('intouch变量（离散）'!$A3359,基本表格!$G:$Q,9,FALSE)</f>
        <v>None</v>
      </c>
      <c r="L3359">
        <v>1</v>
      </c>
      <c r="M3359" t="s">
        <v>156</v>
      </c>
      <c r="N3359" t="s">
        <v>157</v>
      </c>
      <c r="O3359" t="s">
        <v>158</v>
      </c>
      <c r="P3359" t="str">
        <f>VLOOKUP('intouch变量（离散）'!$A3359,基本表格!$G:$Q,3,FALSE)</f>
        <v>DB100,X2701.0</v>
      </c>
      <c r="Q3359" t="str">
        <f>VLOOKUP('intouch变量（离散）'!$A3359,基本表格!$G:$Q,10,FALSE)</f>
        <v>No</v>
      </c>
      <c r="R3359" t="str">
        <f t="shared" si="318"/>
        <v>DB100,X2701.0 2125+P3-M4 5#双螺旋运输机B 电机控制 停止_上位机(反转)</v>
      </c>
      <c r="S3359">
        <v>0</v>
      </c>
      <c r="T3359">
        <v>0</v>
      </c>
    </row>
    <row r="3360" spans="1:20">
      <c r="A3360" t="s">
        <v>3516</v>
      </c>
      <c r="B3360" s="11" t="str">
        <f t="shared" si="317"/>
        <v>CHPF</v>
      </c>
      <c r="C3360" s="11" t="str">
        <f>VLOOKUP('intouch变量（离散）'!$A3360,基本表格!$G:$Q,2,FALSE)</f>
        <v>2125+P3-M4 5#双螺旋运输机B 电机控制 通风扇</v>
      </c>
      <c r="D3360" t="s">
        <v>154</v>
      </c>
      <c r="E3360" t="str">
        <f t="shared" si="313"/>
        <v>No</v>
      </c>
      <c r="F3360" t="str">
        <f t="shared" si="314"/>
        <v>0</v>
      </c>
      <c r="G3360" t="s">
        <v>154</v>
      </c>
      <c r="H3360" t="s">
        <v>155</v>
      </c>
      <c r="I3360" t="str">
        <f t="shared" si="315"/>
        <v/>
      </c>
      <c r="J3360" t="str">
        <f t="shared" si="316"/>
        <v/>
      </c>
      <c r="K3360" t="str">
        <f>VLOOKUP('intouch变量（离散）'!$A3360,基本表格!$G:$Q,9,FALSE)</f>
        <v>None</v>
      </c>
      <c r="L3360">
        <v>1</v>
      </c>
      <c r="M3360" t="s">
        <v>156</v>
      </c>
      <c r="N3360" t="s">
        <v>157</v>
      </c>
      <c r="O3360" t="s">
        <v>158</v>
      </c>
      <c r="P3360" t="str">
        <f>VLOOKUP('intouch变量（离散）'!$A3360,基本表格!$G:$Q,3,FALSE)</f>
        <v>DB100,X2701.1</v>
      </c>
      <c r="Q3360" t="str">
        <f>VLOOKUP('intouch变量（离散）'!$A3360,基本表格!$G:$Q,10,FALSE)</f>
        <v>Yes</v>
      </c>
      <c r="R3360" t="str">
        <f t="shared" si="318"/>
        <v>DB100,X2701.1 2125+P3-M4 5#双螺旋运输机B 电机控制 通风扇</v>
      </c>
      <c r="S3360">
        <v>0</v>
      </c>
      <c r="T3360">
        <v>0</v>
      </c>
    </row>
    <row r="3361" spans="1:20">
      <c r="A3361" t="s">
        <v>3517</v>
      </c>
      <c r="B3361" s="11" t="str">
        <f t="shared" si="317"/>
        <v>CHPF</v>
      </c>
      <c r="C3361" s="11" t="str">
        <f>VLOOKUP('intouch变量（离散）'!$A3361,基本表格!$G:$Q,2,FALSE)</f>
        <v>2125+P3-M4 5#双螺旋运输机B 电机控制 电机(正转）</v>
      </c>
      <c r="D3361" t="s">
        <v>154</v>
      </c>
      <c r="E3361" t="str">
        <f t="shared" si="313"/>
        <v>No</v>
      </c>
      <c r="F3361" t="str">
        <f t="shared" si="314"/>
        <v>0</v>
      </c>
      <c r="G3361" t="s">
        <v>154</v>
      </c>
      <c r="H3361" t="s">
        <v>155</v>
      </c>
      <c r="I3361" t="str">
        <f t="shared" si="315"/>
        <v/>
      </c>
      <c r="J3361" t="str">
        <f t="shared" si="316"/>
        <v/>
      </c>
      <c r="K3361" t="str">
        <f>VLOOKUP('intouch变量（离散）'!$A3361,基本表格!$G:$Q,9,FALSE)</f>
        <v>None</v>
      </c>
      <c r="L3361">
        <v>1</v>
      </c>
      <c r="M3361" t="s">
        <v>156</v>
      </c>
      <c r="N3361" t="s">
        <v>157</v>
      </c>
      <c r="O3361" t="s">
        <v>158</v>
      </c>
      <c r="P3361" t="str">
        <f>VLOOKUP('intouch变量（离散）'!$A3361,基本表格!$G:$Q,3,FALSE)</f>
        <v>DB100,X2701.2</v>
      </c>
      <c r="Q3361" t="str">
        <f>VLOOKUP('intouch变量（离散）'!$A3361,基本表格!$G:$Q,10,FALSE)</f>
        <v>Yes</v>
      </c>
      <c r="R3361" t="str">
        <f t="shared" si="318"/>
        <v>DB100,X2701.2 2125+P3-M4 5#双螺旋运输机B 电机控制 电机(正转）</v>
      </c>
      <c r="S3361">
        <v>0</v>
      </c>
      <c r="T3361">
        <v>0</v>
      </c>
    </row>
    <row r="3362" spans="1:20">
      <c r="A3362" t="s">
        <v>3518</v>
      </c>
      <c r="B3362" s="11" t="str">
        <f t="shared" si="317"/>
        <v>CHPF</v>
      </c>
      <c r="C3362" s="11" t="str">
        <f>VLOOKUP('intouch变量（离散）'!$A3362,基本表格!$G:$Q,2,FALSE)</f>
        <v>2125+P3-M4 5#双螺旋运输机B 电机控制 电机过载</v>
      </c>
      <c r="D3362" t="s">
        <v>154</v>
      </c>
      <c r="E3362" t="str">
        <f t="shared" si="313"/>
        <v>No</v>
      </c>
      <c r="F3362" t="str">
        <f t="shared" si="314"/>
        <v>0</v>
      </c>
      <c r="G3362" t="s">
        <v>154</v>
      </c>
      <c r="H3362" t="s">
        <v>155</v>
      </c>
      <c r="I3362" t="str">
        <f t="shared" si="315"/>
        <v/>
      </c>
      <c r="J3362" t="str">
        <f t="shared" si="316"/>
        <v/>
      </c>
      <c r="K3362" t="str">
        <f>VLOOKUP('intouch变量（离散）'!$A3362,基本表格!$G:$Q,9,FALSE)</f>
        <v>On</v>
      </c>
      <c r="L3362">
        <v>1</v>
      </c>
      <c r="M3362" t="s">
        <v>156</v>
      </c>
      <c r="N3362" t="s">
        <v>157</v>
      </c>
      <c r="O3362" t="s">
        <v>158</v>
      </c>
      <c r="P3362" t="str">
        <f>VLOOKUP('intouch变量（离散）'!$A3362,基本表格!$G:$Q,3,FALSE)</f>
        <v>DB100,X2701.3</v>
      </c>
      <c r="Q3362" t="str">
        <f>VLOOKUP('intouch变量（离散）'!$A3362,基本表格!$G:$Q,10,FALSE)</f>
        <v>Yes</v>
      </c>
      <c r="R3362" t="str">
        <f t="shared" si="318"/>
        <v>DB100,X2701.3 2125+P3-M4 5#双螺旋运输机B 电机控制 电机过载</v>
      </c>
      <c r="S3362">
        <v>0</v>
      </c>
      <c r="T3362">
        <v>0</v>
      </c>
    </row>
    <row r="3363" spans="1:20">
      <c r="A3363" t="s">
        <v>3519</v>
      </c>
      <c r="B3363" s="11" t="str">
        <f t="shared" si="317"/>
        <v>CHPF</v>
      </c>
      <c r="C3363" s="11" t="str">
        <f>VLOOKUP('intouch变量（离散）'!$A3363,基本表格!$G:$Q,2,FALSE)</f>
        <v>2125+P3-M4 5#双螺旋运输机B 电机控制 风扇过载</v>
      </c>
      <c r="D3363" t="s">
        <v>154</v>
      </c>
      <c r="E3363" t="str">
        <f t="shared" si="313"/>
        <v>No</v>
      </c>
      <c r="F3363" t="str">
        <f t="shared" si="314"/>
        <v>0</v>
      </c>
      <c r="G3363" t="s">
        <v>154</v>
      </c>
      <c r="H3363" t="s">
        <v>155</v>
      </c>
      <c r="I3363" t="str">
        <f t="shared" si="315"/>
        <v/>
      </c>
      <c r="J3363" t="str">
        <f t="shared" si="316"/>
        <v/>
      </c>
      <c r="K3363" t="str">
        <f>VLOOKUP('intouch变量（离散）'!$A3363,基本表格!$G:$Q,9,FALSE)</f>
        <v>On</v>
      </c>
      <c r="L3363">
        <v>1</v>
      </c>
      <c r="M3363" t="s">
        <v>156</v>
      </c>
      <c r="N3363" t="s">
        <v>157</v>
      </c>
      <c r="O3363" t="s">
        <v>158</v>
      </c>
      <c r="P3363" t="str">
        <f>VLOOKUP('intouch变量（离散）'!$A3363,基本表格!$G:$Q,3,FALSE)</f>
        <v>DB100,X2701.4</v>
      </c>
      <c r="Q3363" t="str">
        <f>VLOOKUP('intouch变量（离散）'!$A3363,基本表格!$G:$Q,10,FALSE)</f>
        <v>Yes</v>
      </c>
      <c r="R3363" t="str">
        <f t="shared" si="318"/>
        <v>DB100,X2701.4 2125+P3-M4 5#双螺旋运输机B 电机控制 风扇过载</v>
      </c>
      <c r="S3363">
        <v>0</v>
      </c>
      <c r="T3363">
        <v>0</v>
      </c>
    </row>
    <row r="3364" spans="1:20">
      <c r="A3364" t="s">
        <v>3520</v>
      </c>
      <c r="B3364" s="11" t="str">
        <f t="shared" si="317"/>
        <v>CHPF</v>
      </c>
      <c r="C3364" s="11" t="str">
        <f>VLOOKUP('intouch变量（离散）'!$A3364,基本表格!$G:$Q,2,FALSE)</f>
        <v>2125+P3-M4 5#双螺旋运输机B 电机控制 电机运行指示</v>
      </c>
      <c r="D3364" t="s">
        <v>154</v>
      </c>
      <c r="E3364" t="str">
        <f t="shared" si="313"/>
        <v>No</v>
      </c>
      <c r="F3364" t="str">
        <f t="shared" si="314"/>
        <v>0</v>
      </c>
      <c r="G3364" t="s">
        <v>154</v>
      </c>
      <c r="H3364" t="s">
        <v>155</v>
      </c>
      <c r="I3364" t="str">
        <f t="shared" si="315"/>
        <v/>
      </c>
      <c r="J3364" t="str">
        <f t="shared" si="316"/>
        <v/>
      </c>
      <c r="K3364" t="str">
        <f>VLOOKUP('intouch变量（离散）'!$A3364,基本表格!$G:$Q,9,FALSE)</f>
        <v>None</v>
      </c>
      <c r="L3364">
        <v>1</v>
      </c>
      <c r="M3364" t="s">
        <v>156</v>
      </c>
      <c r="N3364" t="s">
        <v>157</v>
      </c>
      <c r="O3364" t="s">
        <v>158</v>
      </c>
      <c r="P3364" t="str">
        <f>VLOOKUP('intouch变量（离散）'!$A3364,基本表格!$G:$Q,3,FALSE)</f>
        <v>DB100,X2701.5</v>
      </c>
      <c r="Q3364" t="str">
        <f>VLOOKUP('intouch变量（离散）'!$A3364,基本表格!$G:$Q,10,FALSE)</f>
        <v>Yes</v>
      </c>
      <c r="R3364" t="str">
        <f t="shared" si="318"/>
        <v>DB100,X2701.5 2125+P3-M4 5#双螺旋运输机B 电机控制 电机运行指示</v>
      </c>
      <c r="S3364">
        <v>0</v>
      </c>
      <c r="T3364">
        <v>0</v>
      </c>
    </row>
    <row r="3365" spans="1:20">
      <c r="A3365" t="s">
        <v>3521</v>
      </c>
      <c r="B3365" s="11" t="str">
        <f t="shared" si="317"/>
        <v>CHPF</v>
      </c>
      <c r="C3365" s="11" t="str">
        <f>VLOOKUP('intouch变量（离散）'!$A3365,基本表格!$G:$Q,2,FALSE)</f>
        <v>2125+P3-M4 5#双螺旋运输机B 电机控制 断链报警</v>
      </c>
      <c r="D3365" t="s">
        <v>154</v>
      </c>
      <c r="E3365" t="str">
        <f t="shared" si="313"/>
        <v>No</v>
      </c>
      <c r="F3365" t="str">
        <f t="shared" si="314"/>
        <v>0</v>
      </c>
      <c r="G3365" t="s">
        <v>154</v>
      </c>
      <c r="H3365" t="s">
        <v>155</v>
      </c>
      <c r="I3365" t="str">
        <f t="shared" si="315"/>
        <v/>
      </c>
      <c r="J3365" t="str">
        <f t="shared" si="316"/>
        <v/>
      </c>
      <c r="K3365" t="str">
        <f>VLOOKUP('intouch变量（离散）'!$A3365,基本表格!$G:$Q,9,FALSE)</f>
        <v>On</v>
      </c>
      <c r="L3365">
        <v>1</v>
      </c>
      <c r="M3365" t="s">
        <v>156</v>
      </c>
      <c r="N3365" t="s">
        <v>157</v>
      </c>
      <c r="O3365" t="s">
        <v>158</v>
      </c>
      <c r="P3365" t="str">
        <f>VLOOKUP('intouch变量（离散）'!$A3365,基本表格!$G:$Q,3,FALSE)</f>
        <v>DB100,X2701.6</v>
      </c>
      <c r="Q3365" t="str">
        <f>VLOOKUP('intouch变量（离散）'!$A3365,基本表格!$G:$Q,10,FALSE)</f>
        <v>Yes</v>
      </c>
      <c r="R3365" t="str">
        <f t="shared" si="318"/>
        <v>DB100,X2701.6 2125+P3-M4 5#双螺旋运输机B 电机控制 断链报警</v>
      </c>
      <c r="S3365">
        <v>0</v>
      </c>
      <c r="T3365">
        <v>0</v>
      </c>
    </row>
    <row r="3366" spans="1:20">
      <c r="A3366" t="s">
        <v>3522</v>
      </c>
      <c r="B3366" s="11" t="str">
        <f t="shared" si="317"/>
        <v>CHPF</v>
      </c>
      <c r="C3366" s="11" t="str">
        <f>VLOOKUP('intouch变量（离散）'!$A3366,基本表格!$G:$Q,2,FALSE)</f>
        <v>2125+P3-M4 5#双螺旋运输机B 电机控制 断链检测</v>
      </c>
      <c r="D3366" t="s">
        <v>154</v>
      </c>
      <c r="E3366" t="str">
        <f t="shared" si="313"/>
        <v>No</v>
      </c>
      <c r="F3366" t="str">
        <f t="shared" si="314"/>
        <v>0</v>
      </c>
      <c r="G3366" t="s">
        <v>154</v>
      </c>
      <c r="H3366" t="s">
        <v>155</v>
      </c>
      <c r="I3366" t="str">
        <f t="shared" si="315"/>
        <v/>
      </c>
      <c r="J3366" t="str">
        <f t="shared" si="316"/>
        <v/>
      </c>
      <c r="K3366" t="str">
        <f>VLOOKUP('intouch变量（离散）'!$A3366,基本表格!$G:$Q,9,FALSE)</f>
        <v>None</v>
      </c>
      <c r="L3366">
        <v>1</v>
      </c>
      <c r="M3366" t="s">
        <v>156</v>
      </c>
      <c r="N3366" t="s">
        <v>157</v>
      </c>
      <c r="O3366" t="s">
        <v>158</v>
      </c>
      <c r="P3366" t="str">
        <f>VLOOKUP('intouch变量（离散）'!$A3366,基本表格!$G:$Q,3,FALSE)</f>
        <v>DB100,X2701.7</v>
      </c>
      <c r="Q3366" t="str">
        <f>VLOOKUP('intouch变量（离散）'!$A3366,基本表格!$G:$Q,10,FALSE)</f>
        <v>Yes</v>
      </c>
      <c r="R3366" t="str">
        <f t="shared" si="318"/>
        <v>DB100,X2701.7 2125+P3-M4 5#双螺旋运输机B 电机控制 断链检测</v>
      </c>
      <c r="S3366">
        <v>0</v>
      </c>
      <c r="T3366">
        <v>0</v>
      </c>
    </row>
    <row r="3367" spans="1:20">
      <c r="A3367" t="s">
        <v>3523</v>
      </c>
      <c r="B3367" s="11" t="str">
        <f t="shared" si="317"/>
        <v>CHPF</v>
      </c>
      <c r="C3367" s="11" t="str">
        <f>VLOOKUP('intouch变量（离散）'!$A3367,基本表格!$G:$Q,2,FALSE)</f>
        <v>2125+P3-M4 5#双螺旋运输机B 电机控制 复位</v>
      </c>
      <c r="D3367" t="s">
        <v>154</v>
      </c>
      <c r="E3367" t="str">
        <f t="shared" si="313"/>
        <v>No</v>
      </c>
      <c r="F3367" t="str">
        <f t="shared" si="314"/>
        <v>0</v>
      </c>
      <c r="G3367" t="s">
        <v>154</v>
      </c>
      <c r="H3367" t="s">
        <v>155</v>
      </c>
      <c r="I3367" t="str">
        <f t="shared" si="315"/>
        <v/>
      </c>
      <c r="J3367" t="str">
        <f t="shared" si="316"/>
        <v/>
      </c>
      <c r="K3367" t="str">
        <f>VLOOKUP('intouch变量（离散）'!$A3367,基本表格!$G:$Q,9,FALSE)</f>
        <v>None</v>
      </c>
      <c r="L3367">
        <v>1</v>
      </c>
      <c r="M3367" t="s">
        <v>156</v>
      </c>
      <c r="N3367" t="s">
        <v>157</v>
      </c>
      <c r="O3367" t="s">
        <v>158</v>
      </c>
      <c r="P3367" t="str">
        <f>VLOOKUP('intouch变量（离散）'!$A3367,基本表格!$G:$Q,3,FALSE)</f>
        <v>DB100,X2702.0</v>
      </c>
      <c r="Q3367" t="str">
        <f>VLOOKUP('intouch变量（离散）'!$A3367,基本表格!$G:$Q,10,FALSE)</f>
        <v>No</v>
      </c>
      <c r="R3367" t="str">
        <f t="shared" si="318"/>
        <v>DB100,X2702.0 2125+P3-M4 5#双螺旋运输机B 电机控制 复位</v>
      </c>
      <c r="S3367">
        <v>0</v>
      </c>
      <c r="T3367">
        <v>0</v>
      </c>
    </row>
    <row r="3368" spans="1:20">
      <c r="A3368" t="s">
        <v>3524</v>
      </c>
      <c r="B3368" s="11" t="str">
        <f t="shared" si="317"/>
        <v>CHPF</v>
      </c>
      <c r="C3368" s="11" t="str">
        <f>VLOOKUP('intouch变量（离散）'!$A3368,基本表格!$G:$Q,2,FALSE)</f>
        <v>2125+P3-M4 5#双螺旋运输机B 电机控制 断链保护使能</v>
      </c>
      <c r="D3368" t="s">
        <v>154</v>
      </c>
      <c r="E3368" t="str">
        <f t="shared" si="313"/>
        <v>Yes</v>
      </c>
      <c r="F3368" t="str">
        <f t="shared" si="314"/>
        <v>900</v>
      </c>
      <c r="G3368" t="s">
        <v>154</v>
      </c>
      <c r="H3368" t="s">
        <v>155</v>
      </c>
      <c r="I3368" t="str">
        <f t="shared" si="315"/>
        <v>禁用</v>
      </c>
      <c r="J3368" t="str">
        <f t="shared" si="316"/>
        <v>启用</v>
      </c>
      <c r="K3368" t="str">
        <f>VLOOKUP('intouch变量（离散）'!$A3368,基本表格!$G:$Q,9,FALSE)</f>
        <v>None</v>
      </c>
      <c r="L3368">
        <v>1</v>
      </c>
      <c r="M3368" t="s">
        <v>156</v>
      </c>
      <c r="N3368" t="s">
        <v>157</v>
      </c>
      <c r="O3368" t="s">
        <v>158</v>
      </c>
      <c r="P3368" t="str">
        <f>VLOOKUP('intouch变量（离散）'!$A3368,基本表格!$G:$Q,3,FALSE)</f>
        <v>DB100,X2702.1</v>
      </c>
      <c r="Q3368" t="str">
        <f>VLOOKUP('intouch变量（离散）'!$A3368,基本表格!$G:$Q,10,FALSE)</f>
        <v>No</v>
      </c>
      <c r="R3368" t="str">
        <f t="shared" si="318"/>
        <v>DB100,X2702.1 2125+P3-M4 5#双螺旋运输机B 电机控制 断链保护使能</v>
      </c>
      <c r="S3368">
        <v>0</v>
      </c>
      <c r="T3368">
        <v>0</v>
      </c>
    </row>
    <row r="3369" spans="1:20">
      <c r="A3369" t="s">
        <v>3525</v>
      </c>
      <c r="B3369" s="11" t="str">
        <f t="shared" si="317"/>
        <v>CHPF</v>
      </c>
      <c r="C3369" s="11" t="str">
        <f>VLOOKUP('intouch变量（离散）'!$A3369,基本表格!$G:$Q,2,FALSE)</f>
        <v>2125+P3-M4 5#双螺旋运输机B 电机控制 断链导致停机</v>
      </c>
      <c r="D3369" t="s">
        <v>154</v>
      </c>
      <c r="E3369" t="str">
        <f t="shared" si="313"/>
        <v>No</v>
      </c>
      <c r="F3369" t="str">
        <f t="shared" si="314"/>
        <v>0</v>
      </c>
      <c r="G3369" t="s">
        <v>154</v>
      </c>
      <c r="H3369" t="s">
        <v>155</v>
      </c>
      <c r="I3369" t="str">
        <f t="shared" si="315"/>
        <v/>
      </c>
      <c r="J3369" t="str">
        <f t="shared" si="316"/>
        <v/>
      </c>
      <c r="K3369" t="str">
        <f>VLOOKUP('intouch变量（离散）'!$A3369,基本表格!$G:$Q,9,FALSE)</f>
        <v>On</v>
      </c>
      <c r="L3369">
        <v>1</v>
      </c>
      <c r="M3369" t="s">
        <v>156</v>
      </c>
      <c r="N3369" t="s">
        <v>157</v>
      </c>
      <c r="O3369" t="s">
        <v>158</v>
      </c>
      <c r="P3369" t="str">
        <f>VLOOKUP('intouch变量（离散）'!$A3369,基本表格!$G:$Q,3,FALSE)</f>
        <v>DB100,X2702.2</v>
      </c>
      <c r="Q3369" t="str">
        <f>VLOOKUP('intouch变量（离散）'!$A3369,基本表格!$G:$Q,10,FALSE)</f>
        <v>Yes</v>
      </c>
      <c r="R3369" t="str">
        <f t="shared" si="318"/>
        <v>DB100,X2702.2 2125+P3-M4 5#双螺旋运输机B 电机控制 断链导致停机</v>
      </c>
      <c r="S3369">
        <v>0</v>
      </c>
      <c r="T3369">
        <v>0</v>
      </c>
    </row>
    <row r="3370" spans="1:20">
      <c r="A3370" t="s">
        <v>3526</v>
      </c>
      <c r="B3370" s="11" t="str">
        <f t="shared" si="317"/>
        <v>CHPF</v>
      </c>
      <c r="C3370" s="11" t="str">
        <f>VLOOKUP('intouch变量（离散）'!$A3370,基本表格!$G:$Q,2,FALSE)</f>
        <v>2125+P3-M4 5#双螺旋运输机B 电机控制 电机(反转）</v>
      </c>
      <c r="D3370" t="s">
        <v>154</v>
      </c>
      <c r="E3370" t="str">
        <f t="shared" si="313"/>
        <v>No</v>
      </c>
      <c r="F3370" t="str">
        <f t="shared" si="314"/>
        <v>0</v>
      </c>
      <c r="G3370" t="s">
        <v>154</v>
      </c>
      <c r="H3370" t="s">
        <v>155</v>
      </c>
      <c r="I3370" t="str">
        <f t="shared" si="315"/>
        <v/>
      </c>
      <c r="J3370" t="str">
        <f t="shared" si="316"/>
        <v/>
      </c>
      <c r="K3370" t="str">
        <f>VLOOKUP('intouch变量（离散）'!$A3370,基本表格!$G:$Q,9,FALSE)</f>
        <v>None</v>
      </c>
      <c r="L3370">
        <v>1</v>
      </c>
      <c r="M3370" t="s">
        <v>156</v>
      </c>
      <c r="N3370" t="s">
        <v>157</v>
      </c>
      <c r="O3370" t="s">
        <v>158</v>
      </c>
      <c r="P3370" t="str">
        <f>VLOOKUP('intouch变量（离散）'!$A3370,基本表格!$G:$Q,3,FALSE)</f>
        <v>DB100,X2702.3</v>
      </c>
      <c r="Q3370" t="str">
        <f>VLOOKUP('intouch变量（离散）'!$A3370,基本表格!$G:$Q,10,FALSE)</f>
        <v>Yes</v>
      </c>
      <c r="R3370" t="str">
        <f t="shared" si="318"/>
        <v>DB100,X2702.3 2125+P3-M4 5#双螺旋运输机B 电机控制 电机(反转）</v>
      </c>
      <c r="S3370">
        <v>0</v>
      </c>
      <c r="T3370">
        <v>0</v>
      </c>
    </row>
    <row r="3371" spans="1:20">
      <c r="A3371" t="s">
        <v>3527</v>
      </c>
      <c r="B3371" s="11" t="str">
        <f t="shared" si="317"/>
        <v>CHPF</v>
      </c>
      <c r="C3371" s="11" t="str">
        <f>VLOOKUP('intouch变量（离散）'!$A3371,基本表格!$G:$Q,2,FALSE)</f>
        <v>2125+P3-M4 5#双螺旋运输机B 电机控制 本地</v>
      </c>
      <c r="D3371" t="s">
        <v>154</v>
      </c>
      <c r="E3371" t="str">
        <f t="shared" si="313"/>
        <v>No</v>
      </c>
      <c r="F3371" t="str">
        <f t="shared" si="314"/>
        <v>0</v>
      </c>
      <c r="G3371" t="s">
        <v>154</v>
      </c>
      <c r="H3371" t="s">
        <v>155</v>
      </c>
      <c r="I3371" t="str">
        <f t="shared" si="315"/>
        <v/>
      </c>
      <c r="J3371" t="str">
        <f t="shared" si="316"/>
        <v/>
      </c>
      <c r="K3371" t="str">
        <f>VLOOKUP('intouch变量（离散）'!$A3371,基本表格!$G:$Q,9,FALSE)</f>
        <v>None</v>
      </c>
      <c r="L3371">
        <v>1</v>
      </c>
      <c r="M3371" t="s">
        <v>156</v>
      </c>
      <c r="N3371" t="s">
        <v>157</v>
      </c>
      <c r="O3371" t="s">
        <v>158</v>
      </c>
      <c r="P3371" t="str">
        <f>VLOOKUP('intouch变量（离散）'!$A3371,基本表格!$G:$Q,3,FALSE)</f>
        <v>DB100,X2702.4</v>
      </c>
      <c r="Q3371" t="str">
        <f>VLOOKUP('intouch变量（离散）'!$A3371,基本表格!$G:$Q,10,FALSE)</f>
        <v>Yes</v>
      </c>
      <c r="R3371" t="str">
        <f t="shared" si="318"/>
        <v>DB100,X2702.4 2125+P3-M4 5#双螺旋运输机B 电机控制 本地</v>
      </c>
      <c r="S3371">
        <v>0</v>
      </c>
      <c r="T3371">
        <v>0</v>
      </c>
    </row>
    <row r="3372" spans="1:20">
      <c r="A3372" t="s">
        <v>3528</v>
      </c>
      <c r="B3372" s="11" t="str">
        <f t="shared" si="317"/>
        <v>CHPF</v>
      </c>
      <c r="C3372" s="11" t="str">
        <f>VLOOKUP('intouch变量（离散）'!$A3372,基本表格!$G:$Q,2,FALSE)</f>
        <v>2125+P3-M4 5#双螺旋运输机B 电机控制 远程</v>
      </c>
      <c r="D3372" t="s">
        <v>154</v>
      </c>
      <c r="E3372" t="str">
        <f t="shared" si="313"/>
        <v>No</v>
      </c>
      <c r="F3372" t="str">
        <f t="shared" si="314"/>
        <v>0</v>
      </c>
      <c r="G3372" t="s">
        <v>154</v>
      </c>
      <c r="H3372" t="s">
        <v>155</v>
      </c>
      <c r="I3372" t="str">
        <f t="shared" si="315"/>
        <v/>
      </c>
      <c r="J3372" t="str">
        <f t="shared" si="316"/>
        <v/>
      </c>
      <c r="K3372" t="str">
        <f>VLOOKUP('intouch变量（离散）'!$A3372,基本表格!$G:$Q,9,FALSE)</f>
        <v>None</v>
      </c>
      <c r="L3372">
        <v>1</v>
      </c>
      <c r="M3372" t="s">
        <v>156</v>
      </c>
      <c r="N3372" t="s">
        <v>157</v>
      </c>
      <c r="O3372" t="s">
        <v>158</v>
      </c>
      <c r="P3372" t="str">
        <f>VLOOKUP('intouch变量（离散）'!$A3372,基本表格!$G:$Q,3,FALSE)</f>
        <v>DB100,X2702.5</v>
      </c>
      <c r="Q3372" t="str">
        <f>VLOOKUP('intouch变量（离散）'!$A3372,基本表格!$G:$Q,10,FALSE)</f>
        <v>Yes</v>
      </c>
      <c r="R3372" t="str">
        <f t="shared" si="318"/>
        <v>DB100,X2702.5 2125+P3-M4 5#双螺旋运输机B 电机控制 远程</v>
      </c>
      <c r="S3372">
        <v>0</v>
      </c>
      <c r="T3372">
        <v>0</v>
      </c>
    </row>
    <row r="3373" spans="1:20">
      <c r="A3373" t="s">
        <v>3529</v>
      </c>
      <c r="B3373" s="11" t="str">
        <f t="shared" si="317"/>
        <v>CHPF</v>
      </c>
      <c r="C3373" s="11" t="str">
        <f>VLOOKUP('intouch变量（离散）'!$A3373,基本表格!$G:$Q,2,FALSE)</f>
        <v>2125+P3-M4 5#双螺旋运输机B 电机控制 堵料报警</v>
      </c>
      <c r="D3373" t="s">
        <v>154</v>
      </c>
      <c r="E3373" t="str">
        <f t="shared" si="313"/>
        <v>No</v>
      </c>
      <c r="F3373" t="str">
        <f t="shared" si="314"/>
        <v>0</v>
      </c>
      <c r="G3373" t="s">
        <v>154</v>
      </c>
      <c r="H3373" t="s">
        <v>155</v>
      </c>
      <c r="I3373" t="str">
        <f t="shared" si="315"/>
        <v/>
      </c>
      <c r="J3373" t="str">
        <f t="shared" si="316"/>
        <v/>
      </c>
      <c r="K3373" t="str">
        <f>VLOOKUP('intouch变量（离散）'!$A3373,基本表格!$G:$Q,9,FALSE)</f>
        <v>On</v>
      </c>
      <c r="L3373">
        <v>1</v>
      </c>
      <c r="M3373" t="s">
        <v>156</v>
      </c>
      <c r="N3373" t="s">
        <v>157</v>
      </c>
      <c r="O3373" t="s">
        <v>158</v>
      </c>
      <c r="P3373" t="str">
        <f>VLOOKUP('intouch变量（离散）'!$A3373,基本表格!$G:$Q,3,FALSE)</f>
        <v>DB100,X2702.6</v>
      </c>
      <c r="Q3373" t="str">
        <f>VLOOKUP('intouch变量（离散）'!$A3373,基本表格!$G:$Q,10,FALSE)</f>
        <v>Yes</v>
      </c>
      <c r="R3373" t="str">
        <f t="shared" si="318"/>
        <v>DB100,X2702.6 2125+P3-M4 5#双螺旋运输机B 电机控制 堵料报警</v>
      </c>
      <c r="S3373">
        <v>0</v>
      </c>
      <c r="T3373">
        <v>0</v>
      </c>
    </row>
    <row r="3374" spans="1:20">
      <c r="A3374" t="s">
        <v>3530</v>
      </c>
      <c r="B3374" s="11" t="str">
        <f t="shared" si="317"/>
        <v>CHPF</v>
      </c>
      <c r="C3374" s="11" t="str">
        <f>VLOOKUP('intouch变量（离散）'!$A3374,基本表格!$G:$Q,2,FALSE)</f>
        <v>2125+P3-M4 5#双螺旋运输机B 电机控制 堵料检测</v>
      </c>
      <c r="D3374" t="s">
        <v>154</v>
      </c>
      <c r="E3374" t="str">
        <f t="shared" si="313"/>
        <v>No</v>
      </c>
      <c r="F3374" t="str">
        <f t="shared" si="314"/>
        <v>0</v>
      </c>
      <c r="G3374" t="s">
        <v>154</v>
      </c>
      <c r="H3374" t="s">
        <v>155</v>
      </c>
      <c r="I3374" t="str">
        <f t="shared" si="315"/>
        <v/>
      </c>
      <c r="J3374" t="str">
        <f t="shared" si="316"/>
        <v/>
      </c>
      <c r="K3374" t="str">
        <f>VLOOKUP('intouch变量（离散）'!$A3374,基本表格!$G:$Q,9,FALSE)</f>
        <v>None</v>
      </c>
      <c r="L3374">
        <v>1</v>
      </c>
      <c r="M3374" t="s">
        <v>156</v>
      </c>
      <c r="N3374" t="s">
        <v>157</v>
      </c>
      <c r="O3374" t="s">
        <v>158</v>
      </c>
      <c r="P3374" t="str">
        <f>VLOOKUP('intouch变量（离散）'!$A3374,基本表格!$G:$Q,3,FALSE)</f>
        <v>DB100,X2702.7</v>
      </c>
      <c r="Q3374" t="str">
        <f>VLOOKUP('intouch变量（离散）'!$A3374,基本表格!$G:$Q,10,FALSE)</f>
        <v>Yes</v>
      </c>
      <c r="R3374" t="str">
        <f t="shared" si="318"/>
        <v>DB100,X2702.7 2125+P3-M4 5#双螺旋运输机B 电机控制 堵料检测</v>
      </c>
      <c r="S3374">
        <v>0</v>
      </c>
      <c r="T3374">
        <v>0</v>
      </c>
    </row>
    <row r="3375" spans="1:20">
      <c r="A3375" t="s">
        <v>3531</v>
      </c>
      <c r="B3375" s="11" t="str">
        <f t="shared" si="317"/>
        <v>CHPF</v>
      </c>
      <c r="C3375" s="11" t="str">
        <f>VLOOKUP('intouch变量（离散）'!$A3375,基本表格!$G:$Q,2,FALSE)</f>
        <v>2125+P3-M4 5#双螺旋运输机B 电机控制 堵料保护使能</v>
      </c>
      <c r="D3375" t="s">
        <v>154</v>
      </c>
      <c r="E3375" t="str">
        <f t="shared" si="313"/>
        <v>Yes</v>
      </c>
      <c r="F3375" t="str">
        <f t="shared" si="314"/>
        <v>900</v>
      </c>
      <c r="G3375" t="s">
        <v>154</v>
      </c>
      <c r="H3375" t="s">
        <v>155</v>
      </c>
      <c r="I3375" t="str">
        <f t="shared" si="315"/>
        <v>禁用</v>
      </c>
      <c r="J3375" t="str">
        <f t="shared" si="316"/>
        <v>启用</v>
      </c>
      <c r="K3375" t="str">
        <f>VLOOKUP('intouch变量（离散）'!$A3375,基本表格!$G:$Q,9,FALSE)</f>
        <v>None</v>
      </c>
      <c r="L3375">
        <v>1</v>
      </c>
      <c r="M3375" t="s">
        <v>156</v>
      </c>
      <c r="N3375" t="s">
        <v>157</v>
      </c>
      <c r="O3375" t="s">
        <v>158</v>
      </c>
      <c r="P3375" t="str">
        <f>VLOOKUP('intouch变量（离散）'!$A3375,基本表格!$G:$Q,3,FALSE)</f>
        <v>DB100,X2703.0</v>
      </c>
      <c r="Q3375" t="str">
        <f>VLOOKUP('intouch变量（离散）'!$A3375,基本表格!$G:$Q,10,FALSE)</f>
        <v>No</v>
      </c>
      <c r="R3375" t="str">
        <f t="shared" si="318"/>
        <v>DB100,X2703.0 2125+P3-M4 5#双螺旋运输机B 电机控制 堵料保护使能</v>
      </c>
      <c r="S3375">
        <v>0</v>
      </c>
      <c r="T3375">
        <v>0</v>
      </c>
    </row>
    <row r="3376" spans="1:20">
      <c r="A3376" t="s">
        <v>3532</v>
      </c>
      <c r="B3376" s="11" t="str">
        <f t="shared" si="317"/>
        <v>CHPF</v>
      </c>
      <c r="C3376" s="11" t="str">
        <f>VLOOKUP('intouch变量（离散）'!$A3376,基本表格!$G:$Q,2,FALSE)</f>
        <v>2125+P3-M4 5#双螺旋运输机B 电机控制 堵料导致停机</v>
      </c>
      <c r="D3376" t="s">
        <v>154</v>
      </c>
      <c r="E3376" t="str">
        <f t="shared" si="313"/>
        <v>No</v>
      </c>
      <c r="F3376" t="str">
        <f t="shared" si="314"/>
        <v>0</v>
      </c>
      <c r="G3376" t="s">
        <v>154</v>
      </c>
      <c r="H3376" t="s">
        <v>155</v>
      </c>
      <c r="I3376" t="str">
        <f t="shared" si="315"/>
        <v/>
      </c>
      <c r="J3376" t="str">
        <f t="shared" si="316"/>
        <v/>
      </c>
      <c r="K3376" t="str">
        <f>VLOOKUP('intouch变量（离散）'!$A3376,基本表格!$G:$Q,9,FALSE)</f>
        <v>On</v>
      </c>
      <c r="L3376">
        <v>1</v>
      </c>
      <c r="M3376" t="s">
        <v>156</v>
      </c>
      <c r="N3376" t="s">
        <v>157</v>
      </c>
      <c r="O3376" t="s">
        <v>158</v>
      </c>
      <c r="P3376" t="str">
        <f>VLOOKUP('intouch变量（离散）'!$A3376,基本表格!$G:$Q,3,FALSE)</f>
        <v>DB100,X2703.1</v>
      </c>
      <c r="Q3376" t="str">
        <f>VLOOKUP('intouch变量（离散）'!$A3376,基本表格!$G:$Q,10,FALSE)</f>
        <v>Yes</v>
      </c>
      <c r="R3376" t="str">
        <f t="shared" si="318"/>
        <v>DB100,X2703.1 2125+P3-M4 5#双螺旋运输机B 电机控制 堵料导致停机</v>
      </c>
      <c r="S3376">
        <v>0</v>
      </c>
      <c r="T3376">
        <v>0</v>
      </c>
    </row>
    <row r="3377" spans="1:20">
      <c r="A3377" t="s">
        <v>3533</v>
      </c>
      <c r="B3377" s="11" t="str">
        <f t="shared" si="317"/>
        <v>CHPF</v>
      </c>
      <c r="C3377" s="11" t="str">
        <f>VLOOKUP('intouch变量（离散）'!$A3377,基本表格!$G:$Q,2,FALSE)</f>
        <v>2125+P3-M4 5#双螺旋运输机B 电机控制 拉线开关</v>
      </c>
      <c r="D3377" t="s">
        <v>154</v>
      </c>
      <c r="E3377" t="str">
        <f t="shared" si="313"/>
        <v>No</v>
      </c>
      <c r="F3377" t="str">
        <f t="shared" si="314"/>
        <v>0</v>
      </c>
      <c r="G3377" t="s">
        <v>154</v>
      </c>
      <c r="H3377" t="s">
        <v>155</v>
      </c>
      <c r="I3377" t="str">
        <f t="shared" si="315"/>
        <v/>
      </c>
      <c r="J3377" t="str">
        <f t="shared" si="316"/>
        <v/>
      </c>
      <c r="K3377" t="str">
        <f>VLOOKUP('intouch变量（离散）'!$A3377,基本表格!$G:$Q,9,FALSE)</f>
        <v>On</v>
      </c>
      <c r="L3377">
        <v>1</v>
      </c>
      <c r="M3377" t="s">
        <v>156</v>
      </c>
      <c r="N3377" t="s">
        <v>157</v>
      </c>
      <c r="O3377" t="s">
        <v>158</v>
      </c>
      <c r="P3377" t="str">
        <f>VLOOKUP('intouch变量（离散）'!$A3377,基本表格!$G:$Q,3,FALSE)</f>
        <v>DB100,X2708.0</v>
      </c>
      <c r="Q3377" t="str">
        <f>VLOOKUP('intouch变量（离散）'!$A3377,基本表格!$G:$Q,10,FALSE)</f>
        <v>Yes</v>
      </c>
      <c r="R3377" t="str">
        <f t="shared" si="318"/>
        <v>DB100,X2708.0 2125+P3-M4 5#双螺旋运输机B 电机控制 拉线开关</v>
      </c>
      <c r="S3377">
        <v>0</v>
      </c>
      <c r="T3377">
        <v>0</v>
      </c>
    </row>
    <row r="3378" spans="1:20">
      <c r="A3378" t="s">
        <v>3534</v>
      </c>
      <c r="B3378" s="11" t="str">
        <f t="shared" si="317"/>
        <v>CHPF</v>
      </c>
      <c r="C3378" s="11" t="str">
        <f>VLOOKUP('intouch变量（离散）'!$A3378,基本表格!$G:$Q,2,FALSE)</f>
        <v>2125+P3-M4 5#双螺旋运输机B 电机控制 左跑偏报警</v>
      </c>
      <c r="D3378" t="s">
        <v>154</v>
      </c>
      <c r="E3378" t="str">
        <f t="shared" si="313"/>
        <v>No</v>
      </c>
      <c r="F3378" t="str">
        <f t="shared" si="314"/>
        <v>0</v>
      </c>
      <c r="G3378" t="s">
        <v>154</v>
      </c>
      <c r="H3378" t="s">
        <v>155</v>
      </c>
      <c r="I3378" t="str">
        <f t="shared" si="315"/>
        <v/>
      </c>
      <c r="J3378" t="str">
        <f t="shared" si="316"/>
        <v/>
      </c>
      <c r="K3378" t="str">
        <f>VLOOKUP('intouch变量（离散）'!$A3378,基本表格!$G:$Q,9,FALSE)</f>
        <v>On</v>
      </c>
      <c r="L3378">
        <v>1</v>
      </c>
      <c r="M3378" t="s">
        <v>156</v>
      </c>
      <c r="N3378" t="s">
        <v>157</v>
      </c>
      <c r="O3378" t="s">
        <v>158</v>
      </c>
      <c r="P3378" t="str">
        <f>VLOOKUP('intouch变量（离散）'!$A3378,基本表格!$G:$Q,3,FALSE)</f>
        <v>DB100,X2708.1</v>
      </c>
      <c r="Q3378" t="str">
        <f>VLOOKUP('intouch变量（离散）'!$A3378,基本表格!$G:$Q,10,FALSE)</f>
        <v>Yes</v>
      </c>
      <c r="R3378" t="str">
        <f t="shared" si="318"/>
        <v>DB100,X2708.1 2125+P3-M4 5#双螺旋运输机B 电机控制 左跑偏报警</v>
      </c>
      <c r="S3378">
        <v>0</v>
      </c>
      <c r="T3378">
        <v>0</v>
      </c>
    </row>
    <row r="3379" spans="1:20">
      <c r="A3379" t="s">
        <v>3535</v>
      </c>
      <c r="B3379" s="11" t="str">
        <f t="shared" si="317"/>
        <v>CHPF</v>
      </c>
      <c r="C3379" s="11" t="str">
        <f>VLOOKUP('intouch变量（离散）'!$A3379,基本表格!$G:$Q,2,FALSE)</f>
        <v>2125+P3-M4 5#双螺旋运输机B 电机控制 左跑偏1检测</v>
      </c>
      <c r="D3379" t="s">
        <v>154</v>
      </c>
      <c r="E3379" t="str">
        <f t="shared" si="313"/>
        <v>No</v>
      </c>
      <c r="F3379" t="str">
        <f t="shared" si="314"/>
        <v>0</v>
      </c>
      <c r="G3379" t="s">
        <v>154</v>
      </c>
      <c r="H3379" t="s">
        <v>155</v>
      </c>
      <c r="I3379" t="str">
        <f t="shared" si="315"/>
        <v/>
      </c>
      <c r="J3379" t="str">
        <f t="shared" si="316"/>
        <v/>
      </c>
      <c r="K3379" t="str">
        <f>VLOOKUP('intouch变量（离散）'!$A3379,基本表格!$G:$Q,9,FALSE)</f>
        <v>None</v>
      </c>
      <c r="L3379">
        <v>1</v>
      </c>
      <c r="M3379" t="s">
        <v>156</v>
      </c>
      <c r="N3379" t="s">
        <v>157</v>
      </c>
      <c r="O3379" t="s">
        <v>158</v>
      </c>
      <c r="P3379" t="str">
        <f>VLOOKUP('intouch变量（离散）'!$A3379,基本表格!$G:$Q,3,FALSE)</f>
        <v>DB100,X2708.2</v>
      </c>
      <c r="Q3379" t="str">
        <f>VLOOKUP('intouch变量（离散）'!$A3379,基本表格!$G:$Q,10,FALSE)</f>
        <v>Yes</v>
      </c>
      <c r="R3379" t="str">
        <f t="shared" si="318"/>
        <v>DB100,X2708.2 2125+P3-M4 5#双螺旋运输机B 电机控制 左跑偏1检测</v>
      </c>
      <c r="S3379">
        <v>0</v>
      </c>
      <c r="T3379">
        <v>0</v>
      </c>
    </row>
    <row r="3380" spans="1:20">
      <c r="A3380" t="s">
        <v>3536</v>
      </c>
      <c r="B3380" s="11" t="str">
        <f t="shared" si="317"/>
        <v>CHPF</v>
      </c>
      <c r="C3380" s="11" t="str">
        <f>VLOOKUP('intouch变量（离散）'!$A3380,基本表格!$G:$Q,2,FALSE)</f>
        <v>2125+P3-M4 5#双螺旋运输机B 电机控制 左跑偏保护使能</v>
      </c>
      <c r="D3380" t="s">
        <v>154</v>
      </c>
      <c r="E3380" t="str">
        <f t="shared" si="313"/>
        <v>Yes</v>
      </c>
      <c r="F3380" t="str">
        <f t="shared" si="314"/>
        <v>900</v>
      </c>
      <c r="G3380" t="s">
        <v>154</v>
      </c>
      <c r="H3380" t="s">
        <v>155</v>
      </c>
      <c r="I3380" t="str">
        <f t="shared" si="315"/>
        <v>禁用</v>
      </c>
      <c r="J3380" t="str">
        <f t="shared" si="316"/>
        <v>启用</v>
      </c>
      <c r="K3380" t="str">
        <f>VLOOKUP('intouch变量（离散）'!$A3380,基本表格!$G:$Q,9,FALSE)</f>
        <v>None</v>
      </c>
      <c r="L3380">
        <v>1</v>
      </c>
      <c r="M3380" t="s">
        <v>156</v>
      </c>
      <c r="N3380" t="s">
        <v>157</v>
      </c>
      <c r="O3380" t="s">
        <v>158</v>
      </c>
      <c r="P3380" t="str">
        <f>VLOOKUP('intouch变量（离散）'!$A3380,基本表格!$G:$Q,3,FALSE)</f>
        <v>DB100,X2708.3</v>
      </c>
      <c r="Q3380" t="str">
        <f>VLOOKUP('intouch变量（离散）'!$A3380,基本表格!$G:$Q,10,FALSE)</f>
        <v>No</v>
      </c>
      <c r="R3380" t="str">
        <f t="shared" si="318"/>
        <v>DB100,X2708.3 2125+P3-M4 5#双螺旋运输机B 电机控制 左跑偏保护使能</v>
      </c>
      <c r="S3380">
        <v>0</v>
      </c>
      <c r="T3380">
        <v>0</v>
      </c>
    </row>
    <row r="3381" spans="1:20">
      <c r="A3381" t="s">
        <v>3537</v>
      </c>
      <c r="B3381" s="11" t="str">
        <f t="shared" si="317"/>
        <v>CHPF</v>
      </c>
      <c r="C3381" s="11" t="str">
        <f>VLOOKUP('intouch变量（离散）'!$A3381,基本表格!$G:$Q,2,FALSE)</f>
        <v>2125+P3-M4 5#双螺旋运输机B 电机控制 左跑偏导致停机</v>
      </c>
      <c r="D3381" t="s">
        <v>154</v>
      </c>
      <c r="E3381" t="str">
        <f t="shared" si="313"/>
        <v>No</v>
      </c>
      <c r="F3381" t="str">
        <f t="shared" si="314"/>
        <v>0</v>
      </c>
      <c r="G3381" t="s">
        <v>154</v>
      </c>
      <c r="H3381" t="s">
        <v>155</v>
      </c>
      <c r="I3381" t="str">
        <f t="shared" si="315"/>
        <v/>
      </c>
      <c r="J3381" t="str">
        <f t="shared" si="316"/>
        <v/>
      </c>
      <c r="K3381" t="str">
        <f>VLOOKUP('intouch变量（离散）'!$A3381,基本表格!$G:$Q,9,FALSE)</f>
        <v>On</v>
      </c>
      <c r="L3381">
        <v>1</v>
      </c>
      <c r="M3381" t="s">
        <v>156</v>
      </c>
      <c r="N3381" t="s">
        <v>157</v>
      </c>
      <c r="O3381" t="s">
        <v>158</v>
      </c>
      <c r="P3381" t="str">
        <f>VLOOKUP('intouch变量（离散）'!$A3381,基本表格!$G:$Q,3,FALSE)</f>
        <v>DB100,X2708.4</v>
      </c>
      <c r="Q3381" t="str">
        <f>VLOOKUP('intouch变量（离散）'!$A3381,基本表格!$G:$Q,10,FALSE)</f>
        <v>Yes</v>
      </c>
      <c r="R3381" t="str">
        <f t="shared" si="318"/>
        <v>DB100,X2708.4 2125+P3-M4 5#双螺旋运输机B 电机控制 左跑偏导致停机</v>
      </c>
      <c r="S3381">
        <v>0</v>
      </c>
      <c r="T3381">
        <v>0</v>
      </c>
    </row>
    <row r="3382" spans="1:20">
      <c r="A3382" t="s">
        <v>3538</v>
      </c>
      <c r="B3382" s="11" t="str">
        <f t="shared" si="317"/>
        <v>CHPF</v>
      </c>
      <c r="C3382" s="11" t="str">
        <f>VLOOKUP('intouch变量（离散）'!$A3382,基本表格!$G:$Q,2,FALSE)</f>
        <v>2125+P3-M4 5#双螺旋运输机B 电机控制 右 跑偏报警</v>
      </c>
      <c r="D3382" t="s">
        <v>154</v>
      </c>
      <c r="E3382" t="str">
        <f t="shared" si="313"/>
        <v>No</v>
      </c>
      <c r="F3382" t="str">
        <f t="shared" si="314"/>
        <v>0</v>
      </c>
      <c r="G3382" t="s">
        <v>154</v>
      </c>
      <c r="H3382" t="s">
        <v>155</v>
      </c>
      <c r="I3382" t="str">
        <f t="shared" si="315"/>
        <v/>
      </c>
      <c r="J3382" t="str">
        <f t="shared" si="316"/>
        <v/>
      </c>
      <c r="K3382" t="str">
        <f>VLOOKUP('intouch变量（离散）'!$A3382,基本表格!$G:$Q,9,FALSE)</f>
        <v>On</v>
      </c>
      <c r="L3382">
        <v>1</v>
      </c>
      <c r="M3382" t="s">
        <v>156</v>
      </c>
      <c r="N3382" t="s">
        <v>157</v>
      </c>
      <c r="O3382" t="s">
        <v>158</v>
      </c>
      <c r="P3382" t="str">
        <f>VLOOKUP('intouch变量（离散）'!$A3382,基本表格!$G:$Q,3,FALSE)</f>
        <v>DB100,X2712.0</v>
      </c>
      <c r="Q3382" t="str">
        <f>VLOOKUP('intouch变量（离散）'!$A3382,基本表格!$G:$Q,10,FALSE)</f>
        <v>Yes</v>
      </c>
      <c r="R3382" t="str">
        <f t="shared" si="318"/>
        <v>DB100,X2712.0 2125+P3-M4 5#双螺旋运输机B 电机控制 右 跑偏报警</v>
      </c>
      <c r="S3382">
        <v>0</v>
      </c>
      <c r="T3382">
        <v>0</v>
      </c>
    </row>
    <row r="3383" spans="1:20">
      <c r="A3383" t="s">
        <v>3539</v>
      </c>
      <c r="B3383" s="11" t="str">
        <f t="shared" si="317"/>
        <v>CHPF</v>
      </c>
      <c r="C3383" s="11" t="str">
        <f>VLOOKUP('intouch变量（离散）'!$A3383,基本表格!$G:$Q,2,FALSE)</f>
        <v>2125+P3-M4 5#双螺旋运输机B 电机控制 右跑偏1检测</v>
      </c>
      <c r="D3383" t="s">
        <v>154</v>
      </c>
      <c r="E3383" t="str">
        <f t="shared" si="313"/>
        <v>No</v>
      </c>
      <c r="F3383" t="str">
        <f t="shared" si="314"/>
        <v>0</v>
      </c>
      <c r="G3383" t="s">
        <v>154</v>
      </c>
      <c r="H3383" t="s">
        <v>155</v>
      </c>
      <c r="I3383" t="str">
        <f t="shared" si="315"/>
        <v/>
      </c>
      <c r="J3383" t="str">
        <f t="shared" si="316"/>
        <v/>
      </c>
      <c r="K3383" t="str">
        <f>VLOOKUP('intouch变量（离散）'!$A3383,基本表格!$G:$Q,9,FALSE)</f>
        <v>None</v>
      </c>
      <c r="L3383">
        <v>1</v>
      </c>
      <c r="M3383" t="s">
        <v>156</v>
      </c>
      <c r="N3383" t="s">
        <v>157</v>
      </c>
      <c r="O3383" t="s">
        <v>158</v>
      </c>
      <c r="P3383" t="str">
        <f>VLOOKUP('intouch变量（离散）'!$A3383,基本表格!$G:$Q,3,FALSE)</f>
        <v>DB100,X2712.1</v>
      </c>
      <c r="Q3383" t="str">
        <f>VLOOKUP('intouch变量（离散）'!$A3383,基本表格!$G:$Q,10,FALSE)</f>
        <v>Yes</v>
      </c>
      <c r="R3383" t="str">
        <f t="shared" si="318"/>
        <v>DB100,X2712.1 2125+P3-M4 5#双螺旋运输机B 电机控制 右跑偏1检测</v>
      </c>
      <c r="S3383">
        <v>0</v>
      </c>
      <c r="T3383">
        <v>0</v>
      </c>
    </row>
    <row r="3384" spans="1:20">
      <c r="A3384" t="s">
        <v>3540</v>
      </c>
      <c r="B3384" s="11" t="str">
        <f t="shared" si="317"/>
        <v>CHPF</v>
      </c>
      <c r="C3384" s="11" t="str">
        <f>VLOOKUP('intouch变量（离散）'!$A3384,基本表格!$G:$Q,2,FALSE)</f>
        <v>2125+P3-M4 5#双螺旋运输机B 电机控制 右跑偏保护使能</v>
      </c>
      <c r="D3384" t="s">
        <v>154</v>
      </c>
      <c r="E3384" t="str">
        <f t="shared" si="313"/>
        <v>Yes</v>
      </c>
      <c r="F3384" t="str">
        <f t="shared" si="314"/>
        <v>900</v>
      </c>
      <c r="G3384" t="s">
        <v>154</v>
      </c>
      <c r="H3384" t="s">
        <v>155</v>
      </c>
      <c r="I3384" t="str">
        <f t="shared" si="315"/>
        <v>禁用</v>
      </c>
      <c r="J3384" t="str">
        <f t="shared" si="316"/>
        <v>启用</v>
      </c>
      <c r="K3384" t="str">
        <f>VLOOKUP('intouch变量（离散）'!$A3384,基本表格!$G:$Q,9,FALSE)</f>
        <v>None</v>
      </c>
      <c r="L3384">
        <v>1</v>
      </c>
      <c r="M3384" t="s">
        <v>156</v>
      </c>
      <c r="N3384" t="s">
        <v>157</v>
      </c>
      <c r="O3384" t="s">
        <v>158</v>
      </c>
      <c r="P3384" t="str">
        <f>VLOOKUP('intouch变量（离散）'!$A3384,基本表格!$G:$Q,3,FALSE)</f>
        <v>DB100,X2712.2</v>
      </c>
      <c r="Q3384" t="str">
        <f>VLOOKUP('intouch变量（离散）'!$A3384,基本表格!$G:$Q,10,FALSE)</f>
        <v>No</v>
      </c>
      <c r="R3384" t="str">
        <f t="shared" si="318"/>
        <v>DB100,X2712.2 2125+P3-M4 5#双螺旋运输机B 电机控制 右跑偏保护使能</v>
      </c>
      <c r="S3384">
        <v>0</v>
      </c>
      <c r="T3384">
        <v>0</v>
      </c>
    </row>
    <row r="3385" spans="1:20">
      <c r="A3385" t="s">
        <v>3541</v>
      </c>
      <c r="B3385" s="11" t="str">
        <f t="shared" si="317"/>
        <v>CHPF</v>
      </c>
      <c r="C3385" s="11" t="str">
        <f>VLOOKUP('intouch变量（离散）'!$A3385,基本表格!$G:$Q,2,FALSE)</f>
        <v>2125+P3-M4 5#双螺旋运输机B 电机控制 右跑偏导致停机</v>
      </c>
      <c r="D3385" t="s">
        <v>154</v>
      </c>
      <c r="E3385" t="str">
        <f t="shared" si="313"/>
        <v>No</v>
      </c>
      <c r="F3385" t="str">
        <f t="shared" si="314"/>
        <v>0</v>
      </c>
      <c r="G3385" t="s">
        <v>154</v>
      </c>
      <c r="H3385" t="s">
        <v>155</v>
      </c>
      <c r="I3385" t="str">
        <f t="shared" si="315"/>
        <v/>
      </c>
      <c r="J3385" t="str">
        <f t="shared" si="316"/>
        <v/>
      </c>
      <c r="K3385" t="str">
        <f>VLOOKUP('intouch变量（离散）'!$A3385,基本表格!$G:$Q,9,FALSE)</f>
        <v>On</v>
      </c>
      <c r="L3385">
        <v>1</v>
      </c>
      <c r="M3385" t="s">
        <v>156</v>
      </c>
      <c r="N3385" t="s">
        <v>157</v>
      </c>
      <c r="O3385" t="s">
        <v>158</v>
      </c>
      <c r="P3385" t="str">
        <f>VLOOKUP('intouch变量（离散）'!$A3385,基本表格!$G:$Q,3,FALSE)</f>
        <v>DB100,X2712.3</v>
      </c>
      <c r="Q3385" t="str">
        <f>VLOOKUP('intouch变量（离散）'!$A3385,基本表格!$G:$Q,10,FALSE)</f>
        <v>Yes</v>
      </c>
      <c r="R3385" t="str">
        <f t="shared" si="318"/>
        <v>DB100,X2712.3 2125+P3-M4 5#双螺旋运输机B 电机控制 右跑偏导致停机</v>
      </c>
      <c r="S3385">
        <v>0</v>
      </c>
      <c r="T3385">
        <v>0</v>
      </c>
    </row>
    <row r="3386" spans="1:20">
      <c r="A3386" t="s">
        <v>3542</v>
      </c>
      <c r="B3386" s="11" t="str">
        <f t="shared" si="317"/>
        <v>CHPF</v>
      </c>
      <c r="C3386" s="11" t="str">
        <f>VLOOKUP('intouch变量（离散）'!$A3386,基本表格!$G:$Q,2,FALSE)</f>
        <v>2125+P3-M4 5#双螺旋运输机B 电机控制 三角型</v>
      </c>
      <c r="D3386" t="s">
        <v>154</v>
      </c>
      <c r="E3386" t="str">
        <f t="shared" si="313"/>
        <v>No</v>
      </c>
      <c r="F3386" t="str">
        <f t="shared" si="314"/>
        <v>0</v>
      </c>
      <c r="G3386" t="s">
        <v>154</v>
      </c>
      <c r="H3386" t="s">
        <v>155</v>
      </c>
      <c r="I3386" t="str">
        <f t="shared" si="315"/>
        <v/>
      </c>
      <c r="J3386" t="str">
        <f t="shared" si="316"/>
        <v/>
      </c>
      <c r="K3386" t="str">
        <f>VLOOKUP('intouch变量（离散）'!$A3386,基本表格!$G:$Q,9,FALSE)</f>
        <v>None</v>
      </c>
      <c r="L3386">
        <v>1</v>
      </c>
      <c r="M3386" t="s">
        <v>156</v>
      </c>
      <c r="N3386" t="s">
        <v>157</v>
      </c>
      <c r="O3386" t="s">
        <v>158</v>
      </c>
      <c r="P3386" t="str">
        <f>VLOOKUP('intouch变量（离散）'!$A3386,基本表格!$G:$Q,3,FALSE)</f>
        <v>DB100,X2716.0</v>
      </c>
      <c r="Q3386" t="str">
        <f>VLOOKUP('intouch变量（离散）'!$A3386,基本表格!$G:$Q,10,FALSE)</f>
        <v>Yes</v>
      </c>
      <c r="R3386" t="str">
        <f t="shared" si="318"/>
        <v>DB100,X2716.0 2125+P3-M4 5#双螺旋运输机B 电机控制 三角型</v>
      </c>
      <c r="S3386">
        <v>0</v>
      </c>
      <c r="T3386">
        <v>0</v>
      </c>
    </row>
    <row r="3387" spans="1:20">
      <c r="A3387" t="s">
        <v>3543</v>
      </c>
      <c r="B3387" s="11" t="str">
        <f t="shared" si="317"/>
        <v>CHPF</v>
      </c>
      <c r="C3387" s="11" t="str">
        <f>VLOOKUP('intouch变量（离散）'!$A3387,基本表格!$G:$Q,2,FALSE)</f>
        <v>2125+P3-M4 5#双螺旋运输机B 电机控制 星型</v>
      </c>
      <c r="D3387" t="s">
        <v>154</v>
      </c>
      <c r="E3387" t="str">
        <f t="shared" si="313"/>
        <v>No</v>
      </c>
      <c r="F3387" t="str">
        <f t="shared" si="314"/>
        <v>0</v>
      </c>
      <c r="G3387" t="s">
        <v>154</v>
      </c>
      <c r="H3387" t="s">
        <v>155</v>
      </c>
      <c r="I3387" t="str">
        <f t="shared" si="315"/>
        <v/>
      </c>
      <c r="J3387" t="str">
        <f t="shared" si="316"/>
        <v/>
      </c>
      <c r="K3387" t="str">
        <f>VLOOKUP('intouch变量（离散）'!$A3387,基本表格!$G:$Q,9,FALSE)</f>
        <v>None</v>
      </c>
      <c r="L3387">
        <v>1</v>
      </c>
      <c r="M3387" t="s">
        <v>156</v>
      </c>
      <c r="N3387" t="s">
        <v>157</v>
      </c>
      <c r="O3387" t="s">
        <v>158</v>
      </c>
      <c r="P3387" t="str">
        <f>VLOOKUP('intouch变量（离散）'!$A3387,基本表格!$G:$Q,3,FALSE)</f>
        <v>DB100,X2716.1</v>
      </c>
      <c r="Q3387" t="str">
        <f>VLOOKUP('intouch变量（离散）'!$A3387,基本表格!$G:$Q,10,FALSE)</f>
        <v>Yes</v>
      </c>
      <c r="R3387" t="str">
        <f t="shared" si="318"/>
        <v>DB100,X2716.1 2125+P3-M4 5#双螺旋运输机B 电机控制 星型</v>
      </c>
      <c r="S3387">
        <v>0</v>
      </c>
      <c r="T3387">
        <v>0</v>
      </c>
    </row>
    <row r="3388" spans="1:20">
      <c r="A3388" t="s">
        <v>3544</v>
      </c>
      <c r="B3388" s="11" t="str">
        <f t="shared" si="317"/>
        <v>CHPF</v>
      </c>
      <c r="C3388" s="11" t="str">
        <f>VLOOKUP('intouch变量（离散）'!$A3388,基本表格!$G:$Q,2,FALSE)</f>
        <v>2125+P3-M4 5#双螺旋运输机B 电机控制 维修开关</v>
      </c>
      <c r="D3388" t="s">
        <v>154</v>
      </c>
      <c r="E3388" t="str">
        <f t="shared" si="313"/>
        <v>No</v>
      </c>
      <c r="F3388" t="str">
        <f t="shared" si="314"/>
        <v>0</v>
      </c>
      <c r="G3388" t="s">
        <v>154</v>
      </c>
      <c r="H3388" t="s">
        <v>155</v>
      </c>
      <c r="I3388" t="str">
        <f t="shared" si="315"/>
        <v/>
      </c>
      <c r="J3388" t="str">
        <f t="shared" si="316"/>
        <v/>
      </c>
      <c r="K3388" t="str">
        <f>VLOOKUP('intouch变量（离散）'!$A3388,基本表格!$G:$Q,9,FALSE)</f>
        <v>On</v>
      </c>
      <c r="L3388">
        <v>1</v>
      </c>
      <c r="M3388" t="s">
        <v>156</v>
      </c>
      <c r="N3388" t="s">
        <v>157</v>
      </c>
      <c r="O3388" t="s">
        <v>158</v>
      </c>
      <c r="P3388" t="str">
        <f>VLOOKUP('intouch变量（离散）'!$A3388,基本表格!$G:$Q,3,FALSE)</f>
        <v>DB100,X2716.2</v>
      </c>
      <c r="Q3388" t="str">
        <f>VLOOKUP('intouch变量（离散）'!$A3388,基本表格!$G:$Q,10,FALSE)</f>
        <v>Yes</v>
      </c>
      <c r="R3388" t="str">
        <f t="shared" si="318"/>
        <v>DB100,X2716.2 2125+P3-M4 5#双螺旋运输机B 电机控制 维修开关</v>
      </c>
      <c r="S3388">
        <v>0</v>
      </c>
      <c r="T3388">
        <v>0</v>
      </c>
    </row>
    <row r="3389" spans="1:20">
      <c r="A3389" t="s">
        <v>3545</v>
      </c>
      <c r="B3389" s="11" t="str">
        <f t="shared" si="317"/>
        <v>CHPF</v>
      </c>
      <c r="C3389" s="11" t="str">
        <f>VLOOKUP('intouch变量（离散）'!$A3389,基本表格!$G:$Q,2,FALSE)</f>
        <v>2125+P3-M4 5#双螺旋运输机B 电机控制 左跑偏2检测</v>
      </c>
      <c r="D3389" t="s">
        <v>154</v>
      </c>
      <c r="E3389" t="str">
        <f t="shared" si="313"/>
        <v>No</v>
      </c>
      <c r="F3389" t="str">
        <f t="shared" si="314"/>
        <v>0</v>
      </c>
      <c r="G3389" t="s">
        <v>154</v>
      </c>
      <c r="H3389" t="s">
        <v>155</v>
      </c>
      <c r="I3389" t="str">
        <f t="shared" si="315"/>
        <v/>
      </c>
      <c r="J3389" t="str">
        <f t="shared" si="316"/>
        <v/>
      </c>
      <c r="K3389" t="str">
        <f>VLOOKUP('intouch变量（离散）'!$A3389,基本表格!$G:$Q,9,FALSE)</f>
        <v>None</v>
      </c>
      <c r="L3389">
        <v>1</v>
      </c>
      <c r="M3389" t="s">
        <v>156</v>
      </c>
      <c r="N3389" t="s">
        <v>157</v>
      </c>
      <c r="O3389" t="s">
        <v>158</v>
      </c>
      <c r="P3389" t="str">
        <f>VLOOKUP('intouch变量（离散）'!$A3389,基本表格!$G:$Q,3,FALSE)</f>
        <v>DB100,X2716.3</v>
      </c>
      <c r="Q3389" t="str">
        <f>VLOOKUP('intouch变量（离散）'!$A3389,基本表格!$G:$Q,10,FALSE)</f>
        <v>Yes</v>
      </c>
      <c r="R3389" t="str">
        <f t="shared" si="318"/>
        <v>DB100,X2716.3 2125+P3-M4 5#双螺旋运输机B 电机控制 左跑偏2检测</v>
      </c>
      <c r="S3389">
        <v>0</v>
      </c>
      <c r="T3389">
        <v>0</v>
      </c>
    </row>
    <row r="3390" spans="1:20">
      <c r="A3390" t="s">
        <v>3546</v>
      </c>
      <c r="B3390" s="11" t="str">
        <f t="shared" si="317"/>
        <v>CHPF</v>
      </c>
      <c r="C3390" s="11" t="str">
        <f>VLOOKUP('intouch变量（离散）'!$A3390,基本表格!$G:$Q,2,FALSE)</f>
        <v>2125+P3-M4 5#双螺旋运输机B 电机控制 右跑偏2检测</v>
      </c>
      <c r="D3390" t="s">
        <v>154</v>
      </c>
      <c r="E3390" t="str">
        <f t="shared" si="313"/>
        <v>No</v>
      </c>
      <c r="F3390" t="str">
        <f t="shared" si="314"/>
        <v>0</v>
      </c>
      <c r="G3390" t="s">
        <v>154</v>
      </c>
      <c r="H3390" t="s">
        <v>155</v>
      </c>
      <c r="I3390" t="str">
        <f t="shared" si="315"/>
        <v/>
      </c>
      <c r="J3390" t="str">
        <f t="shared" si="316"/>
        <v/>
      </c>
      <c r="K3390" t="str">
        <f>VLOOKUP('intouch变量（离散）'!$A3390,基本表格!$G:$Q,9,FALSE)</f>
        <v>None</v>
      </c>
      <c r="L3390">
        <v>1</v>
      </c>
      <c r="M3390" t="s">
        <v>156</v>
      </c>
      <c r="N3390" t="s">
        <v>157</v>
      </c>
      <c r="O3390" t="s">
        <v>158</v>
      </c>
      <c r="P3390" t="str">
        <f>VLOOKUP('intouch变量（离散）'!$A3390,基本表格!$G:$Q,3,FALSE)</f>
        <v>DB100,X2716.4</v>
      </c>
      <c r="Q3390" t="str">
        <f>VLOOKUP('intouch变量（离散）'!$A3390,基本表格!$G:$Q,10,FALSE)</f>
        <v>Yes</v>
      </c>
      <c r="R3390" t="str">
        <f t="shared" si="318"/>
        <v>DB100,X2716.4 2125+P3-M4 5#双螺旋运输机B 电机控制 右跑偏2检测</v>
      </c>
      <c r="S3390">
        <v>0</v>
      </c>
      <c r="T3390">
        <v>0</v>
      </c>
    </row>
    <row r="3391" spans="1:20">
      <c r="A3391" t="s">
        <v>3547</v>
      </c>
      <c r="B3391" s="11" t="str">
        <f t="shared" si="317"/>
        <v>CHPF</v>
      </c>
      <c r="C3391" s="11" t="str">
        <f>VLOOKUP('intouch变量（离散）'!$A3391,基本表格!$G:$Q,2,FALSE)</f>
        <v>2125+P3-M4 5#双螺旋运输机B 给定频率 上限保护使能</v>
      </c>
      <c r="D3391" t="s">
        <v>154</v>
      </c>
      <c r="E3391" t="str">
        <f t="shared" si="313"/>
        <v>Yes</v>
      </c>
      <c r="F3391" t="str">
        <f t="shared" si="314"/>
        <v>900</v>
      </c>
      <c r="G3391" t="s">
        <v>154</v>
      </c>
      <c r="H3391" t="s">
        <v>155</v>
      </c>
      <c r="I3391" t="str">
        <f t="shared" si="315"/>
        <v>禁用</v>
      </c>
      <c r="J3391" t="str">
        <f t="shared" si="316"/>
        <v>启用</v>
      </c>
      <c r="K3391" t="str">
        <f>VLOOKUP('intouch变量（离散）'!$A3391,基本表格!$G:$Q,9,FALSE)</f>
        <v>None</v>
      </c>
      <c r="L3391">
        <v>1</v>
      </c>
      <c r="M3391" t="s">
        <v>156</v>
      </c>
      <c r="N3391" t="s">
        <v>157</v>
      </c>
      <c r="O3391" t="s">
        <v>158</v>
      </c>
      <c r="P3391" t="str">
        <f>VLOOKUP('intouch变量（离散）'!$A3391,基本表格!$G:$Q,3,FALSE)</f>
        <v>DB100,X2750.3</v>
      </c>
      <c r="Q3391" t="str">
        <f>VLOOKUP('intouch变量（离散）'!$A3391,基本表格!$G:$Q,10,FALSE)</f>
        <v>No</v>
      </c>
      <c r="R3391" t="str">
        <f t="shared" si="318"/>
        <v>DB100,X2750.3 2125+P3-M4 5#双螺旋运输机B 给定频率 上限保护使能</v>
      </c>
      <c r="S3391">
        <v>0</v>
      </c>
      <c r="T3391">
        <v>0</v>
      </c>
    </row>
    <row r="3392" spans="1:20">
      <c r="A3392" t="s">
        <v>3548</v>
      </c>
      <c r="B3392" s="11" t="str">
        <f t="shared" si="317"/>
        <v>CHPF</v>
      </c>
      <c r="C3392" s="11" t="str">
        <f>VLOOKUP('intouch变量（离散）'!$A3392,基本表格!$G:$Q,2,FALSE)</f>
        <v>2125+P3-M4 5#双螺旋运输机B 给定频率 下限保护使能</v>
      </c>
      <c r="D3392" t="s">
        <v>154</v>
      </c>
      <c r="E3392" t="str">
        <f t="shared" si="313"/>
        <v>Yes</v>
      </c>
      <c r="F3392" t="str">
        <f t="shared" si="314"/>
        <v>900</v>
      </c>
      <c r="G3392" t="s">
        <v>154</v>
      </c>
      <c r="H3392" t="s">
        <v>155</v>
      </c>
      <c r="I3392" t="str">
        <f t="shared" si="315"/>
        <v>禁用</v>
      </c>
      <c r="J3392" t="str">
        <f t="shared" si="316"/>
        <v>启用</v>
      </c>
      <c r="K3392" t="str">
        <f>VLOOKUP('intouch变量（离散）'!$A3392,基本表格!$G:$Q,9,FALSE)</f>
        <v>None</v>
      </c>
      <c r="L3392">
        <v>1</v>
      </c>
      <c r="M3392" t="s">
        <v>156</v>
      </c>
      <c r="N3392" t="s">
        <v>157</v>
      </c>
      <c r="O3392" t="s">
        <v>158</v>
      </c>
      <c r="P3392" t="str">
        <f>VLOOKUP('intouch变量（离散）'!$A3392,基本表格!$G:$Q,3,FALSE)</f>
        <v>DB100,X2750.4</v>
      </c>
      <c r="Q3392" t="str">
        <f>VLOOKUP('intouch变量（离散）'!$A3392,基本表格!$G:$Q,10,FALSE)</f>
        <v>No</v>
      </c>
      <c r="R3392" t="str">
        <f t="shared" si="318"/>
        <v>DB100,X2750.4 2125+P3-M4 5#双螺旋运输机B 给定频率 下限保护使能</v>
      </c>
      <c r="S3392">
        <v>0</v>
      </c>
      <c r="T3392">
        <v>0</v>
      </c>
    </row>
    <row r="3393" spans="1:20">
      <c r="A3393" t="s">
        <v>3549</v>
      </c>
      <c r="B3393" s="11" t="str">
        <f t="shared" si="317"/>
        <v>CHPF</v>
      </c>
      <c r="C3393" s="11" t="str">
        <f>VLOOKUP('intouch变量（离散）'!$A3393,基本表格!$G:$Q,2,FALSE)</f>
        <v>2125+P3-M4 5#双螺旋运输机B 给定频率 上限报警</v>
      </c>
      <c r="D3393" t="s">
        <v>154</v>
      </c>
      <c r="E3393" t="str">
        <f t="shared" si="313"/>
        <v>No</v>
      </c>
      <c r="F3393" t="str">
        <f t="shared" si="314"/>
        <v>0</v>
      </c>
      <c r="G3393" t="s">
        <v>154</v>
      </c>
      <c r="H3393" t="s">
        <v>155</v>
      </c>
      <c r="I3393" t="str">
        <f t="shared" si="315"/>
        <v/>
      </c>
      <c r="J3393" t="str">
        <f t="shared" si="316"/>
        <v/>
      </c>
      <c r="K3393" t="str">
        <f>VLOOKUP('intouch变量（离散）'!$A3393,基本表格!$G:$Q,9,FALSE)</f>
        <v>None</v>
      </c>
      <c r="L3393">
        <v>1</v>
      </c>
      <c r="M3393" t="s">
        <v>156</v>
      </c>
      <c r="N3393" t="s">
        <v>157</v>
      </c>
      <c r="O3393" t="s">
        <v>158</v>
      </c>
      <c r="P3393" t="str">
        <f>VLOOKUP('intouch变量（离散）'!$A3393,基本表格!$G:$Q,3,FALSE)</f>
        <v>DB100,X2750.5</v>
      </c>
      <c r="Q3393" t="str">
        <f>VLOOKUP('intouch变量（离散）'!$A3393,基本表格!$G:$Q,10,FALSE)</f>
        <v>Yes</v>
      </c>
      <c r="R3393" t="str">
        <f t="shared" si="318"/>
        <v>DB100,X2750.5 2125+P3-M4 5#双螺旋运输机B 给定频率 上限报警</v>
      </c>
      <c r="S3393">
        <v>0</v>
      </c>
      <c r="T3393">
        <v>0</v>
      </c>
    </row>
    <row r="3394" spans="1:20">
      <c r="A3394" t="s">
        <v>3550</v>
      </c>
      <c r="B3394" s="11" t="str">
        <f t="shared" si="317"/>
        <v>CHPF</v>
      </c>
      <c r="C3394" s="11" t="str">
        <f>VLOOKUP('intouch变量（离散）'!$A3394,基本表格!$G:$Q,2,FALSE)</f>
        <v>2125+P3-M4 5#双螺旋运输机B 给定频率 下限报警</v>
      </c>
      <c r="D3394" t="s">
        <v>154</v>
      </c>
      <c r="E3394" t="str">
        <f t="shared" si="313"/>
        <v>No</v>
      </c>
      <c r="F3394" t="str">
        <f t="shared" si="314"/>
        <v>0</v>
      </c>
      <c r="G3394" t="s">
        <v>154</v>
      </c>
      <c r="H3394" t="s">
        <v>155</v>
      </c>
      <c r="I3394" t="str">
        <f t="shared" si="315"/>
        <v/>
      </c>
      <c r="J3394" t="str">
        <f t="shared" si="316"/>
        <v/>
      </c>
      <c r="K3394" t="str">
        <f>VLOOKUP('intouch变量（离散）'!$A3394,基本表格!$G:$Q,9,FALSE)</f>
        <v>None</v>
      </c>
      <c r="L3394">
        <v>1</v>
      </c>
      <c r="M3394" t="s">
        <v>156</v>
      </c>
      <c r="N3394" t="s">
        <v>157</v>
      </c>
      <c r="O3394" t="s">
        <v>158</v>
      </c>
      <c r="P3394" t="str">
        <f>VLOOKUP('intouch变量（离散）'!$A3394,基本表格!$G:$Q,3,FALSE)</f>
        <v>DB100,X2750.6</v>
      </c>
      <c r="Q3394" t="str">
        <f>VLOOKUP('intouch变量（离散）'!$A3394,基本表格!$G:$Q,10,FALSE)</f>
        <v>Yes</v>
      </c>
      <c r="R3394" t="str">
        <f t="shared" si="318"/>
        <v>DB100,X2750.6 2125+P3-M4 5#双螺旋运输机B 给定频率 下限报警</v>
      </c>
      <c r="S3394">
        <v>0</v>
      </c>
      <c r="T3394">
        <v>0</v>
      </c>
    </row>
    <row r="3395" spans="1:20">
      <c r="A3395" t="s">
        <v>3551</v>
      </c>
      <c r="B3395" s="11" t="str">
        <f t="shared" si="317"/>
        <v>CHPF</v>
      </c>
      <c r="C3395" s="11" t="str">
        <f>VLOOKUP('intouch变量（离散）'!$A3395,基本表格!$G:$Q,2,FALSE)</f>
        <v>2125+P3-M4 5#双螺旋运输机B 给定频率 上上限报警</v>
      </c>
      <c r="D3395" t="s">
        <v>154</v>
      </c>
      <c r="E3395" t="str">
        <f t="shared" ref="E3395:E3458" si="319">IF(RIGHT($A3395,2)="EN","Yes","No")</f>
        <v>No</v>
      </c>
      <c r="F3395" t="str">
        <f t="shared" ref="F3395:F3458" si="320">IF(RIGHT($A3395,2)="EN","900","0")</f>
        <v>0</v>
      </c>
      <c r="G3395" t="s">
        <v>154</v>
      </c>
      <c r="H3395" t="s">
        <v>155</v>
      </c>
      <c r="I3395" t="str">
        <f t="shared" ref="I3395:I3458" si="321">IF(RIGHT($A3395,2)="EN","禁用","")</f>
        <v/>
      </c>
      <c r="J3395" t="str">
        <f t="shared" ref="J3395:J3458" si="322">IF(RIGHT($A3395,2)="EN","启用","")</f>
        <v/>
      </c>
      <c r="K3395" t="str">
        <f>VLOOKUP('intouch变量（离散）'!$A3395,基本表格!$G:$Q,9,FALSE)</f>
        <v>On</v>
      </c>
      <c r="L3395">
        <v>1</v>
      </c>
      <c r="M3395" t="s">
        <v>156</v>
      </c>
      <c r="N3395" t="s">
        <v>157</v>
      </c>
      <c r="O3395" t="s">
        <v>158</v>
      </c>
      <c r="P3395" t="str">
        <f>VLOOKUP('intouch变量（离散）'!$A3395,基本表格!$G:$Q,3,FALSE)</f>
        <v>DB100,X2750.7</v>
      </c>
      <c r="Q3395" t="str">
        <f>VLOOKUP('intouch变量（离散）'!$A3395,基本表格!$G:$Q,10,FALSE)</f>
        <v>Yes</v>
      </c>
      <c r="R3395" t="str">
        <f t="shared" si="318"/>
        <v>DB100,X2750.7 2125+P3-M4 5#双螺旋运输机B 给定频率 上上限报警</v>
      </c>
      <c r="S3395">
        <v>0</v>
      </c>
      <c r="T3395">
        <v>0</v>
      </c>
    </row>
    <row r="3396" spans="1:20">
      <c r="A3396" t="s">
        <v>3552</v>
      </c>
      <c r="B3396" s="11" t="str">
        <f t="shared" si="317"/>
        <v>CHPF</v>
      </c>
      <c r="C3396" s="11" t="str">
        <f>VLOOKUP('intouch变量（离散）'!$A3396,基本表格!$G:$Q,2,FALSE)</f>
        <v>2125+P3-M4 5#双螺旋运输机B 给定频率 下下限报警</v>
      </c>
      <c r="D3396" t="s">
        <v>154</v>
      </c>
      <c r="E3396" t="str">
        <f t="shared" si="319"/>
        <v>No</v>
      </c>
      <c r="F3396" t="str">
        <f t="shared" si="320"/>
        <v>0</v>
      </c>
      <c r="G3396" t="s">
        <v>154</v>
      </c>
      <c r="H3396" t="s">
        <v>155</v>
      </c>
      <c r="I3396" t="str">
        <f t="shared" si="321"/>
        <v/>
      </c>
      <c r="J3396" t="str">
        <f t="shared" si="322"/>
        <v/>
      </c>
      <c r="K3396" t="str">
        <f>VLOOKUP('intouch变量（离散）'!$A3396,基本表格!$G:$Q,9,FALSE)</f>
        <v>On</v>
      </c>
      <c r="L3396">
        <v>1</v>
      </c>
      <c r="M3396" t="s">
        <v>156</v>
      </c>
      <c r="N3396" t="s">
        <v>157</v>
      </c>
      <c r="O3396" t="s">
        <v>158</v>
      </c>
      <c r="P3396" t="str">
        <f>VLOOKUP('intouch变量（离散）'!$A3396,基本表格!$G:$Q,3,FALSE)</f>
        <v>DB100,X2751.0</v>
      </c>
      <c r="Q3396" t="str">
        <f>VLOOKUP('intouch变量（离散）'!$A3396,基本表格!$G:$Q,10,FALSE)</f>
        <v>Yes</v>
      </c>
      <c r="R3396" t="str">
        <f t="shared" si="318"/>
        <v>DB100,X2751.0 2125+P3-M4 5#双螺旋运输机B 给定频率 下下限报警</v>
      </c>
      <c r="S3396">
        <v>0</v>
      </c>
      <c r="T3396">
        <v>0</v>
      </c>
    </row>
    <row r="3397" spans="1:20">
      <c r="A3397" t="s">
        <v>3553</v>
      </c>
      <c r="B3397" s="11" t="str">
        <f t="shared" ref="B3397:B3460" si="323">LEFT(A3397,4)</f>
        <v>CHPF</v>
      </c>
      <c r="C3397" s="11" t="str">
        <f>VLOOKUP('intouch变量（离散）'!$A3397,基本表格!$G:$Q,2,FALSE)</f>
        <v>2125+P3-M4 5#双螺旋运输机B 给定频率 极限报警</v>
      </c>
      <c r="D3397" t="s">
        <v>154</v>
      </c>
      <c r="E3397" t="str">
        <f t="shared" si="319"/>
        <v>No</v>
      </c>
      <c r="F3397" t="str">
        <f t="shared" si="320"/>
        <v>0</v>
      </c>
      <c r="G3397" t="s">
        <v>154</v>
      </c>
      <c r="H3397" t="s">
        <v>155</v>
      </c>
      <c r="I3397" t="str">
        <f t="shared" si="321"/>
        <v/>
      </c>
      <c r="J3397" t="str">
        <f t="shared" si="322"/>
        <v/>
      </c>
      <c r="K3397" t="str">
        <f>VLOOKUP('intouch变量（离散）'!$A3397,基本表格!$G:$Q,9,FALSE)</f>
        <v>On</v>
      </c>
      <c r="L3397">
        <v>1</v>
      </c>
      <c r="M3397" t="s">
        <v>156</v>
      </c>
      <c r="N3397" t="s">
        <v>157</v>
      </c>
      <c r="O3397" t="s">
        <v>158</v>
      </c>
      <c r="P3397" t="str">
        <f>VLOOKUP('intouch变量（离散）'!$A3397,基本表格!$G:$Q,3,FALSE)</f>
        <v>DB100,X2751.1</v>
      </c>
      <c r="Q3397" t="str">
        <f>VLOOKUP('intouch变量（离散）'!$A3397,基本表格!$G:$Q,10,FALSE)</f>
        <v>Yes</v>
      </c>
      <c r="R3397" t="str">
        <f t="shared" ref="R3397:R3460" si="324">P3397&amp;" "&amp;C3397</f>
        <v>DB100,X2751.1 2125+P3-M4 5#双螺旋运输机B 给定频率 极限报警</v>
      </c>
      <c r="S3397">
        <v>0</v>
      </c>
      <c r="T3397">
        <v>0</v>
      </c>
    </row>
    <row r="3398" spans="1:20">
      <c r="A3398" t="s">
        <v>3554</v>
      </c>
      <c r="B3398" s="11" t="str">
        <f t="shared" si="323"/>
        <v>CHPF</v>
      </c>
      <c r="C3398" s="11" t="str">
        <f>VLOOKUP('intouch变量（离散）'!$A3398,基本表格!$G:$Q,2,FALSE)</f>
        <v>2125+P3-M4 5#双螺旋运输机B 给定频率 传感器断线报警</v>
      </c>
      <c r="D3398" t="s">
        <v>154</v>
      </c>
      <c r="E3398" t="str">
        <f t="shared" si="319"/>
        <v>No</v>
      </c>
      <c r="F3398" t="str">
        <f t="shared" si="320"/>
        <v>0</v>
      </c>
      <c r="G3398" t="s">
        <v>154</v>
      </c>
      <c r="H3398" t="s">
        <v>155</v>
      </c>
      <c r="I3398" t="str">
        <f t="shared" si="321"/>
        <v/>
      </c>
      <c r="J3398" t="str">
        <f t="shared" si="322"/>
        <v/>
      </c>
      <c r="K3398" t="str">
        <f>VLOOKUP('intouch变量（离散）'!$A3398,基本表格!$G:$Q,9,FALSE)</f>
        <v>On</v>
      </c>
      <c r="L3398">
        <v>1</v>
      </c>
      <c r="M3398" t="s">
        <v>156</v>
      </c>
      <c r="N3398" t="s">
        <v>157</v>
      </c>
      <c r="O3398" t="s">
        <v>158</v>
      </c>
      <c r="P3398" t="str">
        <f>VLOOKUP('intouch变量（离散）'!$A3398,基本表格!$G:$Q,3,FALSE)</f>
        <v>DB100,X2751.2</v>
      </c>
      <c r="Q3398" t="str">
        <f>VLOOKUP('intouch变量（离散）'!$A3398,基本表格!$G:$Q,10,FALSE)</f>
        <v>Yes</v>
      </c>
      <c r="R3398" t="str">
        <f t="shared" si="324"/>
        <v>DB100,X2751.2 2125+P3-M4 5#双螺旋运输机B 给定频率 传感器断线报警</v>
      </c>
      <c r="S3398">
        <v>0</v>
      </c>
      <c r="T3398">
        <v>0</v>
      </c>
    </row>
    <row r="3399" spans="1:20">
      <c r="A3399" t="s">
        <v>3555</v>
      </c>
      <c r="B3399" s="11" t="str">
        <f t="shared" si="323"/>
        <v>CHPF</v>
      </c>
      <c r="C3399" s="11" t="str">
        <f>VLOOKUP('intouch变量（离散）'!$A3399,基本表格!$G:$Q,2,FALSE)</f>
        <v>2125+P3-M4 5#双螺旋运输机B 反馈频率 上限保护使能</v>
      </c>
      <c r="D3399" t="s">
        <v>154</v>
      </c>
      <c r="E3399" t="str">
        <f t="shared" si="319"/>
        <v>Yes</v>
      </c>
      <c r="F3399" t="str">
        <f t="shared" si="320"/>
        <v>900</v>
      </c>
      <c r="G3399" t="s">
        <v>154</v>
      </c>
      <c r="H3399" t="s">
        <v>155</v>
      </c>
      <c r="I3399" t="str">
        <f t="shared" si="321"/>
        <v>禁用</v>
      </c>
      <c r="J3399" t="str">
        <f t="shared" si="322"/>
        <v>启用</v>
      </c>
      <c r="K3399" t="str">
        <f>VLOOKUP('intouch变量（离散）'!$A3399,基本表格!$G:$Q,9,FALSE)</f>
        <v>None</v>
      </c>
      <c r="L3399">
        <v>1</v>
      </c>
      <c r="M3399" t="s">
        <v>156</v>
      </c>
      <c r="N3399" t="s">
        <v>157</v>
      </c>
      <c r="O3399" t="s">
        <v>158</v>
      </c>
      <c r="P3399" t="str">
        <f>VLOOKUP('intouch变量（离散）'!$A3399,基本表格!$G:$Q,3,FALSE)</f>
        <v>DB100,X2800.3</v>
      </c>
      <c r="Q3399" t="str">
        <f>VLOOKUP('intouch变量（离散）'!$A3399,基本表格!$G:$Q,10,FALSE)</f>
        <v>No</v>
      </c>
      <c r="R3399" t="str">
        <f t="shared" si="324"/>
        <v>DB100,X2800.3 2125+P3-M4 5#双螺旋运输机B 反馈频率 上限保护使能</v>
      </c>
      <c r="S3399">
        <v>0</v>
      </c>
      <c r="T3399">
        <v>0</v>
      </c>
    </row>
    <row r="3400" spans="1:20">
      <c r="A3400" t="s">
        <v>3556</v>
      </c>
      <c r="B3400" s="11" t="str">
        <f t="shared" si="323"/>
        <v>CHPF</v>
      </c>
      <c r="C3400" s="11" t="str">
        <f>VLOOKUP('intouch变量（离散）'!$A3400,基本表格!$G:$Q,2,FALSE)</f>
        <v>2125+P3-M4 5#双螺旋运输机B 反馈频率 下限保护使能</v>
      </c>
      <c r="D3400" t="s">
        <v>154</v>
      </c>
      <c r="E3400" t="str">
        <f t="shared" si="319"/>
        <v>Yes</v>
      </c>
      <c r="F3400" t="str">
        <f t="shared" si="320"/>
        <v>900</v>
      </c>
      <c r="G3400" t="s">
        <v>154</v>
      </c>
      <c r="H3400" t="s">
        <v>155</v>
      </c>
      <c r="I3400" t="str">
        <f t="shared" si="321"/>
        <v>禁用</v>
      </c>
      <c r="J3400" t="str">
        <f t="shared" si="322"/>
        <v>启用</v>
      </c>
      <c r="K3400" t="str">
        <f>VLOOKUP('intouch变量（离散）'!$A3400,基本表格!$G:$Q,9,FALSE)</f>
        <v>None</v>
      </c>
      <c r="L3400">
        <v>1</v>
      </c>
      <c r="M3400" t="s">
        <v>156</v>
      </c>
      <c r="N3400" t="s">
        <v>157</v>
      </c>
      <c r="O3400" t="s">
        <v>158</v>
      </c>
      <c r="P3400" t="str">
        <f>VLOOKUP('intouch变量（离散）'!$A3400,基本表格!$G:$Q,3,FALSE)</f>
        <v>DB100,X2800.4</v>
      </c>
      <c r="Q3400" t="str">
        <f>VLOOKUP('intouch变量（离散）'!$A3400,基本表格!$G:$Q,10,FALSE)</f>
        <v>No</v>
      </c>
      <c r="R3400" t="str">
        <f t="shared" si="324"/>
        <v>DB100,X2800.4 2125+P3-M4 5#双螺旋运输机B 反馈频率 下限保护使能</v>
      </c>
      <c r="S3400">
        <v>0</v>
      </c>
      <c r="T3400">
        <v>0</v>
      </c>
    </row>
    <row r="3401" spans="1:20">
      <c r="A3401" t="s">
        <v>3557</v>
      </c>
      <c r="B3401" s="11" t="str">
        <f t="shared" si="323"/>
        <v>CHPF</v>
      </c>
      <c r="C3401" s="11" t="str">
        <f>VLOOKUP('intouch变量（离散）'!$A3401,基本表格!$G:$Q,2,FALSE)</f>
        <v>2125+P3-M4 5#双螺旋运输机B 反馈频率 上限报警</v>
      </c>
      <c r="D3401" t="s">
        <v>154</v>
      </c>
      <c r="E3401" t="str">
        <f t="shared" si="319"/>
        <v>No</v>
      </c>
      <c r="F3401" t="str">
        <f t="shared" si="320"/>
        <v>0</v>
      </c>
      <c r="G3401" t="s">
        <v>154</v>
      </c>
      <c r="H3401" t="s">
        <v>155</v>
      </c>
      <c r="I3401" t="str">
        <f t="shared" si="321"/>
        <v/>
      </c>
      <c r="J3401" t="str">
        <f t="shared" si="322"/>
        <v/>
      </c>
      <c r="K3401" t="str">
        <f>VLOOKUP('intouch变量（离散）'!$A3401,基本表格!$G:$Q,9,FALSE)</f>
        <v>None</v>
      </c>
      <c r="L3401">
        <v>1</v>
      </c>
      <c r="M3401" t="s">
        <v>156</v>
      </c>
      <c r="N3401" t="s">
        <v>157</v>
      </c>
      <c r="O3401" t="s">
        <v>158</v>
      </c>
      <c r="P3401" t="str">
        <f>VLOOKUP('intouch变量（离散）'!$A3401,基本表格!$G:$Q,3,FALSE)</f>
        <v>DB100,X2800.5</v>
      </c>
      <c r="Q3401" t="str">
        <f>VLOOKUP('intouch变量（离散）'!$A3401,基本表格!$G:$Q,10,FALSE)</f>
        <v>Yes</v>
      </c>
      <c r="R3401" t="str">
        <f t="shared" si="324"/>
        <v>DB100,X2800.5 2125+P3-M4 5#双螺旋运输机B 反馈频率 上限报警</v>
      </c>
      <c r="S3401">
        <v>0</v>
      </c>
      <c r="T3401">
        <v>0</v>
      </c>
    </row>
    <row r="3402" spans="1:20">
      <c r="A3402" t="s">
        <v>3558</v>
      </c>
      <c r="B3402" s="11" t="str">
        <f t="shared" si="323"/>
        <v>CHPF</v>
      </c>
      <c r="C3402" s="11" t="str">
        <f>VLOOKUP('intouch变量（离散）'!$A3402,基本表格!$G:$Q,2,FALSE)</f>
        <v>2125+P3-M4 5#双螺旋运输机B 反馈频率 下限报警</v>
      </c>
      <c r="D3402" t="s">
        <v>154</v>
      </c>
      <c r="E3402" t="str">
        <f t="shared" si="319"/>
        <v>No</v>
      </c>
      <c r="F3402" t="str">
        <f t="shared" si="320"/>
        <v>0</v>
      </c>
      <c r="G3402" t="s">
        <v>154</v>
      </c>
      <c r="H3402" t="s">
        <v>155</v>
      </c>
      <c r="I3402" t="str">
        <f t="shared" si="321"/>
        <v/>
      </c>
      <c r="J3402" t="str">
        <f t="shared" si="322"/>
        <v/>
      </c>
      <c r="K3402" t="str">
        <f>VLOOKUP('intouch变量（离散）'!$A3402,基本表格!$G:$Q,9,FALSE)</f>
        <v>None</v>
      </c>
      <c r="L3402">
        <v>1</v>
      </c>
      <c r="M3402" t="s">
        <v>156</v>
      </c>
      <c r="N3402" t="s">
        <v>157</v>
      </c>
      <c r="O3402" t="s">
        <v>158</v>
      </c>
      <c r="P3402" t="str">
        <f>VLOOKUP('intouch变量（离散）'!$A3402,基本表格!$G:$Q,3,FALSE)</f>
        <v>DB100,X2800.6</v>
      </c>
      <c r="Q3402" t="str">
        <f>VLOOKUP('intouch变量（离散）'!$A3402,基本表格!$G:$Q,10,FALSE)</f>
        <v>Yes</v>
      </c>
      <c r="R3402" t="str">
        <f t="shared" si="324"/>
        <v>DB100,X2800.6 2125+P3-M4 5#双螺旋运输机B 反馈频率 下限报警</v>
      </c>
      <c r="S3402">
        <v>0</v>
      </c>
      <c r="T3402">
        <v>0</v>
      </c>
    </row>
    <row r="3403" spans="1:20">
      <c r="A3403" t="s">
        <v>3559</v>
      </c>
      <c r="B3403" s="11" t="str">
        <f t="shared" si="323"/>
        <v>CHPF</v>
      </c>
      <c r="C3403" s="11" t="str">
        <f>VLOOKUP('intouch变量（离散）'!$A3403,基本表格!$G:$Q,2,FALSE)</f>
        <v>2125+P3-M4 5#双螺旋运输机B 反馈频率 上上限报警</v>
      </c>
      <c r="D3403" t="s">
        <v>154</v>
      </c>
      <c r="E3403" t="str">
        <f t="shared" si="319"/>
        <v>No</v>
      </c>
      <c r="F3403" t="str">
        <f t="shared" si="320"/>
        <v>0</v>
      </c>
      <c r="G3403" t="s">
        <v>154</v>
      </c>
      <c r="H3403" t="s">
        <v>155</v>
      </c>
      <c r="I3403" t="str">
        <f t="shared" si="321"/>
        <v/>
      </c>
      <c r="J3403" t="str">
        <f t="shared" si="322"/>
        <v/>
      </c>
      <c r="K3403" t="str">
        <f>VLOOKUP('intouch变量（离散）'!$A3403,基本表格!$G:$Q,9,FALSE)</f>
        <v>On</v>
      </c>
      <c r="L3403">
        <v>1</v>
      </c>
      <c r="M3403" t="s">
        <v>156</v>
      </c>
      <c r="N3403" t="s">
        <v>157</v>
      </c>
      <c r="O3403" t="s">
        <v>158</v>
      </c>
      <c r="P3403" t="str">
        <f>VLOOKUP('intouch变量（离散）'!$A3403,基本表格!$G:$Q,3,FALSE)</f>
        <v>DB100,X2800.7</v>
      </c>
      <c r="Q3403" t="str">
        <f>VLOOKUP('intouch变量（离散）'!$A3403,基本表格!$G:$Q,10,FALSE)</f>
        <v>Yes</v>
      </c>
      <c r="R3403" t="str">
        <f t="shared" si="324"/>
        <v>DB100,X2800.7 2125+P3-M4 5#双螺旋运输机B 反馈频率 上上限报警</v>
      </c>
      <c r="S3403">
        <v>0</v>
      </c>
      <c r="T3403">
        <v>0</v>
      </c>
    </row>
    <row r="3404" spans="1:20">
      <c r="A3404" t="s">
        <v>3560</v>
      </c>
      <c r="B3404" s="11" t="str">
        <f t="shared" si="323"/>
        <v>CHPF</v>
      </c>
      <c r="C3404" s="11" t="str">
        <f>VLOOKUP('intouch变量（离散）'!$A3404,基本表格!$G:$Q,2,FALSE)</f>
        <v>2125+P3-M4 5#双螺旋运输机B 反馈频率 下下限报警</v>
      </c>
      <c r="D3404" t="s">
        <v>154</v>
      </c>
      <c r="E3404" t="str">
        <f t="shared" si="319"/>
        <v>No</v>
      </c>
      <c r="F3404" t="str">
        <f t="shared" si="320"/>
        <v>0</v>
      </c>
      <c r="G3404" t="s">
        <v>154</v>
      </c>
      <c r="H3404" t="s">
        <v>155</v>
      </c>
      <c r="I3404" t="str">
        <f t="shared" si="321"/>
        <v/>
      </c>
      <c r="J3404" t="str">
        <f t="shared" si="322"/>
        <v/>
      </c>
      <c r="K3404" t="str">
        <f>VLOOKUP('intouch变量（离散）'!$A3404,基本表格!$G:$Q,9,FALSE)</f>
        <v>On</v>
      </c>
      <c r="L3404">
        <v>1</v>
      </c>
      <c r="M3404" t="s">
        <v>156</v>
      </c>
      <c r="N3404" t="s">
        <v>157</v>
      </c>
      <c r="O3404" t="s">
        <v>158</v>
      </c>
      <c r="P3404" t="str">
        <f>VLOOKUP('intouch变量（离散）'!$A3404,基本表格!$G:$Q,3,FALSE)</f>
        <v>DB100,X2801.0</v>
      </c>
      <c r="Q3404" t="str">
        <f>VLOOKUP('intouch变量（离散）'!$A3404,基本表格!$G:$Q,10,FALSE)</f>
        <v>Yes</v>
      </c>
      <c r="R3404" t="str">
        <f t="shared" si="324"/>
        <v>DB100,X2801.0 2125+P3-M4 5#双螺旋运输机B 反馈频率 下下限报警</v>
      </c>
      <c r="S3404">
        <v>0</v>
      </c>
      <c r="T3404">
        <v>0</v>
      </c>
    </row>
    <row r="3405" spans="1:20">
      <c r="A3405" t="s">
        <v>3561</v>
      </c>
      <c r="B3405" s="11" t="str">
        <f t="shared" si="323"/>
        <v>CHPF</v>
      </c>
      <c r="C3405" s="11" t="str">
        <f>VLOOKUP('intouch变量（离散）'!$A3405,基本表格!$G:$Q,2,FALSE)</f>
        <v>2125+P3-M4 5#双螺旋运输机B 反馈频率 极限报警</v>
      </c>
      <c r="D3405" t="s">
        <v>154</v>
      </c>
      <c r="E3405" t="str">
        <f t="shared" si="319"/>
        <v>No</v>
      </c>
      <c r="F3405" t="str">
        <f t="shared" si="320"/>
        <v>0</v>
      </c>
      <c r="G3405" t="s">
        <v>154</v>
      </c>
      <c r="H3405" t="s">
        <v>155</v>
      </c>
      <c r="I3405" t="str">
        <f t="shared" si="321"/>
        <v/>
      </c>
      <c r="J3405" t="str">
        <f t="shared" si="322"/>
        <v/>
      </c>
      <c r="K3405" t="str">
        <f>VLOOKUP('intouch变量（离散）'!$A3405,基本表格!$G:$Q,9,FALSE)</f>
        <v>On</v>
      </c>
      <c r="L3405">
        <v>1</v>
      </c>
      <c r="M3405" t="s">
        <v>156</v>
      </c>
      <c r="N3405" t="s">
        <v>157</v>
      </c>
      <c r="O3405" t="s">
        <v>158</v>
      </c>
      <c r="P3405" t="str">
        <f>VLOOKUP('intouch变量（离散）'!$A3405,基本表格!$G:$Q,3,FALSE)</f>
        <v>DB100,X2801.1</v>
      </c>
      <c r="Q3405" t="str">
        <f>VLOOKUP('intouch变量（离散）'!$A3405,基本表格!$G:$Q,10,FALSE)</f>
        <v>Yes</v>
      </c>
      <c r="R3405" t="str">
        <f t="shared" si="324"/>
        <v>DB100,X2801.1 2125+P3-M4 5#双螺旋运输机B 反馈频率 极限报警</v>
      </c>
      <c r="S3405">
        <v>0</v>
      </c>
      <c r="T3405">
        <v>0</v>
      </c>
    </row>
    <row r="3406" spans="1:20">
      <c r="A3406" t="s">
        <v>3562</v>
      </c>
      <c r="B3406" s="11" t="str">
        <f t="shared" si="323"/>
        <v>CHPF</v>
      </c>
      <c r="C3406" s="11" t="str">
        <f>VLOOKUP('intouch变量（离散）'!$A3406,基本表格!$G:$Q,2,FALSE)</f>
        <v>2125+P3-M4 5#双螺旋运输机B 反馈频率 传感器断线报警</v>
      </c>
      <c r="D3406" t="s">
        <v>154</v>
      </c>
      <c r="E3406" t="str">
        <f t="shared" si="319"/>
        <v>No</v>
      </c>
      <c r="F3406" t="str">
        <f t="shared" si="320"/>
        <v>0</v>
      </c>
      <c r="G3406" t="s">
        <v>154</v>
      </c>
      <c r="H3406" t="s">
        <v>155</v>
      </c>
      <c r="I3406" t="str">
        <f t="shared" si="321"/>
        <v/>
      </c>
      <c r="J3406" t="str">
        <f t="shared" si="322"/>
        <v/>
      </c>
      <c r="K3406" t="str">
        <f>VLOOKUP('intouch变量（离散）'!$A3406,基本表格!$G:$Q,9,FALSE)</f>
        <v>On</v>
      </c>
      <c r="L3406">
        <v>1</v>
      </c>
      <c r="M3406" t="s">
        <v>156</v>
      </c>
      <c r="N3406" t="s">
        <v>157</v>
      </c>
      <c r="O3406" t="s">
        <v>158</v>
      </c>
      <c r="P3406" t="str">
        <f>VLOOKUP('intouch变量（离散）'!$A3406,基本表格!$G:$Q,3,FALSE)</f>
        <v>DB100,X2801.2</v>
      </c>
      <c r="Q3406" t="str">
        <f>VLOOKUP('intouch变量（离散）'!$A3406,基本表格!$G:$Q,10,FALSE)</f>
        <v>Yes</v>
      </c>
      <c r="R3406" t="str">
        <f t="shared" si="324"/>
        <v>DB100,X2801.2 2125+P3-M4 5#双螺旋运输机B 反馈频率 传感器断线报警</v>
      </c>
      <c r="S3406">
        <v>0</v>
      </c>
      <c r="T3406">
        <v>0</v>
      </c>
    </row>
    <row r="3407" spans="1:20">
      <c r="A3407" t="s">
        <v>3563</v>
      </c>
      <c r="B3407" s="11" t="str">
        <f t="shared" si="323"/>
        <v>CHPF</v>
      </c>
      <c r="C3407" s="11" t="str">
        <f>VLOOKUP('intouch变量（离散）'!$A3407,基本表格!$G:$Q,2,FALSE)</f>
        <v>2125+P3-M4 5#双螺旋运输机B 变频器通讯 备妥（不能与正转信号使用同一个）</v>
      </c>
      <c r="D3407" t="s">
        <v>154</v>
      </c>
      <c r="E3407" t="str">
        <f t="shared" si="319"/>
        <v>No</v>
      </c>
      <c r="F3407" t="str">
        <f t="shared" si="320"/>
        <v>0</v>
      </c>
      <c r="G3407" t="s">
        <v>154</v>
      </c>
      <c r="H3407" t="s">
        <v>155</v>
      </c>
      <c r="I3407" t="str">
        <f t="shared" si="321"/>
        <v/>
      </c>
      <c r="J3407" t="str">
        <f t="shared" si="322"/>
        <v/>
      </c>
      <c r="K3407" t="str">
        <f>VLOOKUP('intouch变量（离散）'!$A3407,基本表格!$G:$Q,9,FALSE)</f>
        <v>None</v>
      </c>
      <c r="L3407">
        <v>1</v>
      </c>
      <c r="M3407" t="s">
        <v>156</v>
      </c>
      <c r="N3407" t="s">
        <v>157</v>
      </c>
      <c r="O3407" t="s">
        <v>158</v>
      </c>
      <c r="P3407" t="str">
        <f>VLOOKUP('intouch变量（离散）'!$A3407,基本表格!$G:$Q,3,FALSE)</f>
        <v>DB100,X2850.0</v>
      </c>
      <c r="Q3407" t="str">
        <f>VLOOKUP('intouch变量（离散）'!$A3407,基本表格!$G:$Q,10,FALSE)</f>
        <v>Yes</v>
      </c>
      <c r="R3407" t="str">
        <f t="shared" si="324"/>
        <v>DB100,X2850.0 2125+P3-M4 5#双螺旋运输机B 变频器通讯 备妥（不能与正转信号使用同一个）</v>
      </c>
      <c r="S3407">
        <v>0</v>
      </c>
      <c r="T3407">
        <v>0</v>
      </c>
    </row>
    <row r="3408" spans="1:20">
      <c r="A3408" t="s">
        <v>3564</v>
      </c>
      <c r="B3408" s="11" t="str">
        <f t="shared" si="323"/>
        <v>CHPF</v>
      </c>
      <c r="C3408" s="11" t="str">
        <f>VLOOKUP('intouch变量（离散）'!$A3408,基本表格!$G:$Q,2,FALSE)</f>
        <v>2125+P3-M4 5#双螺旋运输机B 变频器通讯 正转</v>
      </c>
      <c r="D3408" t="s">
        <v>154</v>
      </c>
      <c r="E3408" t="str">
        <f t="shared" si="319"/>
        <v>No</v>
      </c>
      <c r="F3408" t="str">
        <f t="shared" si="320"/>
        <v>0</v>
      </c>
      <c r="G3408" t="s">
        <v>154</v>
      </c>
      <c r="H3408" t="s">
        <v>155</v>
      </c>
      <c r="I3408" t="str">
        <f t="shared" si="321"/>
        <v/>
      </c>
      <c r="J3408" t="str">
        <f t="shared" si="322"/>
        <v/>
      </c>
      <c r="K3408" t="str">
        <f>VLOOKUP('intouch变量（离散）'!$A3408,基本表格!$G:$Q,9,FALSE)</f>
        <v>None</v>
      </c>
      <c r="L3408">
        <v>1</v>
      </c>
      <c r="M3408" t="s">
        <v>156</v>
      </c>
      <c r="N3408" t="s">
        <v>157</v>
      </c>
      <c r="O3408" t="s">
        <v>158</v>
      </c>
      <c r="P3408" t="str">
        <f>VLOOKUP('intouch变量（离散）'!$A3408,基本表格!$G:$Q,3,FALSE)</f>
        <v>DB100,X2850.1</v>
      </c>
      <c r="Q3408" t="str">
        <f>VLOOKUP('intouch变量（离散）'!$A3408,基本表格!$G:$Q,10,FALSE)</f>
        <v>Yes</v>
      </c>
      <c r="R3408" t="str">
        <f t="shared" si="324"/>
        <v>DB100,X2850.1 2125+P3-M4 5#双螺旋运输机B 变频器通讯 正转</v>
      </c>
      <c r="S3408">
        <v>0</v>
      </c>
      <c r="T3408">
        <v>0</v>
      </c>
    </row>
    <row r="3409" spans="1:20">
      <c r="A3409" t="s">
        <v>3565</v>
      </c>
      <c r="B3409" s="11" t="str">
        <f t="shared" si="323"/>
        <v>CHPF</v>
      </c>
      <c r="C3409" s="11" t="str">
        <f>VLOOKUP('intouch变量（离散）'!$A3409,基本表格!$G:$Q,2,FALSE)</f>
        <v>2125+P3-M4 5#双螺旋运输机B 变频器通讯 反转</v>
      </c>
      <c r="D3409" t="s">
        <v>154</v>
      </c>
      <c r="E3409" t="str">
        <f t="shared" si="319"/>
        <v>No</v>
      </c>
      <c r="F3409" t="str">
        <f t="shared" si="320"/>
        <v>0</v>
      </c>
      <c r="G3409" t="s">
        <v>154</v>
      </c>
      <c r="H3409" t="s">
        <v>155</v>
      </c>
      <c r="I3409" t="str">
        <f t="shared" si="321"/>
        <v/>
      </c>
      <c r="J3409" t="str">
        <f t="shared" si="322"/>
        <v/>
      </c>
      <c r="K3409" t="str">
        <f>VLOOKUP('intouch变量（离散）'!$A3409,基本表格!$G:$Q,9,FALSE)</f>
        <v>None</v>
      </c>
      <c r="L3409">
        <v>1</v>
      </c>
      <c r="M3409" t="s">
        <v>156</v>
      </c>
      <c r="N3409" t="s">
        <v>157</v>
      </c>
      <c r="O3409" t="s">
        <v>158</v>
      </c>
      <c r="P3409" t="str">
        <f>VLOOKUP('intouch变量（离散）'!$A3409,基本表格!$G:$Q,3,FALSE)</f>
        <v>DB100,X2850.2</v>
      </c>
      <c r="Q3409" t="str">
        <f>VLOOKUP('intouch变量（离散）'!$A3409,基本表格!$G:$Q,10,FALSE)</f>
        <v>Yes</v>
      </c>
      <c r="R3409" t="str">
        <f t="shared" si="324"/>
        <v>DB100,X2850.2 2125+P3-M4 5#双螺旋运输机B 变频器通讯 反转</v>
      </c>
      <c r="S3409">
        <v>0</v>
      </c>
      <c r="T3409">
        <v>0</v>
      </c>
    </row>
    <row r="3410" spans="1:20">
      <c r="A3410" t="s">
        <v>3566</v>
      </c>
      <c r="B3410" s="11" t="str">
        <f t="shared" si="323"/>
        <v>CHPF</v>
      </c>
      <c r="C3410" s="11" t="str">
        <f>VLOOKUP('intouch变量（离散）'!$A3410,基本表格!$G:$Q,2,FALSE)</f>
        <v>2125+P3-M4 5#双螺旋运输机B 变频器通讯 故障复位</v>
      </c>
      <c r="D3410" t="s">
        <v>154</v>
      </c>
      <c r="E3410" t="str">
        <f t="shared" si="319"/>
        <v>No</v>
      </c>
      <c r="F3410" t="str">
        <f t="shared" si="320"/>
        <v>0</v>
      </c>
      <c r="G3410" t="s">
        <v>154</v>
      </c>
      <c r="H3410" t="s">
        <v>155</v>
      </c>
      <c r="I3410" t="str">
        <f t="shared" si="321"/>
        <v/>
      </c>
      <c r="J3410" t="str">
        <f t="shared" si="322"/>
        <v/>
      </c>
      <c r="K3410" t="str">
        <f>VLOOKUP('intouch变量（离散）'!$A3410,基本表格!$G:$Q,9,FALSE)</f>
        <v>None</v>
      </c>
      <c r="L3410">
        <v>1</v>
      </c>
      <c r="M3410" t="s">
        <v>156</v>
      </c>
      <c r="N3410" t="s">
        <v>157</v>
      </c>
      <c r="O3410" t="s">
        <v>158</v>
      </c>
      <c r="P3410" t="str">
        <f>VLOOKUP('intouch变量（离散）'!$A3410,基本表格!$G:$Q,3,FALSE)</f>
        <v>DB100,X2850.3</v>
      </c>
      <c r="Q3410" t="str">
        <f>VLOOKUP('intouch变量（离散）'!$A3410,基本表格!$G:$Q,10,FALSE)</f>
        <v>No</v>
      </c>
      <c r="R3410" t="str">
        <f t="shared" si="324"/>
        <v>DB100,X2850.3 2125+P3-M4 5#双螺旋运输机B 变频器通讯 故障复位</v>
      </c>
      <c r="S3410">
        <v>0</v>
      </c>
      <c r="T3410">
        <v>0</v>
      </c>
    </row>
    <row r="3411" spans="1:20">
      <c r="A3411" t="s">
        <v>3567</v>
      </c>
      <c r="B3411" s="11" t="str">
        <f t="shared" si="323"/>
        <v>CHPF</v>
      </c>
      <c r="C3411" s="11" t="str">
        <f>VLOOKUP('intouch变量（离散）'!$A3411,基本表格!$G:$Q,2,FALSE)</f>
        <v>2125+P3-M4 5#双螺旋运输机B 变频器通讯 备妥反馈</v>
      </c>
      <c r="D3411" t="s">
        <v>154</v>
      </c>
      <c r="E3411" t="str">
        <f t="shared" si="319"/>
        <v>No</v>
      </c>
      <c r="F3411" t="str">
        <f t="shared" si="320"/>
        <v>0</v>
      </c>
      <c r="G3411" t="s">
        <v>154</v>
      </c>
      <c r="H3411" t="s">
        <v>155</v>
      </c>
      <c r="I3411" t="str">
        <f t="shared" si="321"/>
        <v/>
      </c>
      <c r="J3411" t="str">
        <f t="shared" si="322"/>
        <v/>
      </c>
      <c r="K3411" t="str">
        <f>VLOOKUP('intouch变量（离散）'!$A3411,基本表格!$G:$Q,9,FALSE)</f>
        <v>None</v>
      </c>
      <c r="L3411">
        <v>1</v>
      </c>
      <c r="M3411" t="s">
        <v>156</v>
      </c>
      <c r="N3411" t="s">
        <v>157</v>
      </c>
      <c r="O3411" t="s">
        <v>158</v>
      </c>
      <c r="P3411" t="str">
        <f>VLOOKUP('intouch变量（离散）'!$A3411,基本表格!$G:$Q,3,FALSE)</f>
        <v>DB100,X2850.4</v>
      </c>
      <c r="Q3411" t="str">
        <f>VLOOKUP('intouch变量（离散）'!$A3411,基本表格!$G:$Q,10,FALSE)</f>
        <v>Yes</v>
      </c>
      <c r="R3411" t="str">
        <f t="shared" si="324"/>
        <v>DB100,X2850.4 2125+P3-M4 5#双螺旋运输机B 变频器通讯 备妥反馈</v>
      </c>
      <c r="S3411">
        <v>0</v>
      </c>
      <c r="T3411">
        <v>0</v>
      </c>
    </row>
    <row r="3412" spans="1:20">
      <c r="A3412" t="s">
        <v>3568</v>
      </c>
      <c r="B3412" s="11" t="str">
        <f t="shared" si="323"/>
        <v>CHPF</v>
      </c>
      <c r="C3412" s="11" t="str">
        <f>VLOOKUP('intouch变量（离散）'!$A3412,基本表格!$G:$Q,2,FALSE)</f>
        <v>2125+P3-M4 5#双螺旋运输机B 变频器通讯 正转反馈</v>
      </c>
      <c r="D3412" t="s">
        <v>154</v>
      </c>
      <c r="E3412" t="str">
        <f t="shared" si="319"/>
        <v>No</v>
      </c>
      <c r="F3412" t="str">
        <f t="shared" si="320"/>
        <v>0</v>
      </c>
      <c r="G3412" t="s">
        <v>154</v>
      </c>
      <c r="H3412" t="s">
        <v>155</v>
      </c>
      <c r="I3412" t="str">
        <f t="shared" si="321"/>
        <v/>
      </c>
      <c r="J3412" t="str">
        <f t="shared" si="322"/>
        <v/>
      </c>
      <c r="K3412" t="str">
        <f>VLOOKUP('intouch变量（离散）'!$A3412,基本表格!$G:$Q,9,FALSE)</f>
        <v>None</v>
      </c>
      <c r="L3412">
        <v>1</v>
      </c>
      <c r="M3412" t="s">
        <v>156</v>
      </c>
      <c r="N3412" t="s">
        <v>157</v>
      </c>
      <c r="O3412" t="s">
        <v>158</v>
      </c>
      <c r="P3412" t="str">
        <f>VLOOKUP('intouch变量（离散）'!$A3412,基本表格!$G:$Q,3,FALSE)</f>
        <v>DB100,X2850.5</v>
      </c>
      <c r="Q3412" t="str">
        <f>VLOOKUP('intouch变量（离散）'!$A3412,基本表格!$G:$Q,10,FALSE)</f>
        <v>Yes</v>
      </c>
      <c r="R3412" t="str">
        <f t="shared" si="324"/>
        <v>DB100,X2850.5 2125+P3-M4 5#双螺旋运输机B 变频器通讯 正转反馈</v>
      </c>
      <c r="S3412">
        <v>0</v>
      </c>
      <c r="T3412">
        <v>0</v>
      </c>
    </row>
    <row r="3413" spans="1:20">
      <c r="A3413" t="s">
        <v>3569</v>
      </c>
      <c r="B3413" s="11" t="str">
        <f t="shared" si="323"/>
        <v>CHPF</v>
      </c>
      <c r="C3413" s="11" t="str">
        <f>VLOOKUP('intouch变量（离散）'!$A3413,基本表格!$G:$Q,2,FALSE)</f>
        <v>2125+P3-M4 5#双螺旋运输机B 变频器通讯 反转反馈</v>
      </c>
      <c r="D3413" t="s">
        <v>154</v>
      </c>
      <c r="E3413" t="str">
        <f t="shared" si="319"/>
        <v>No</v>
      </c>
      <c r="F3413" t="str">
        <f t="shared" si="320"/>
        <v>0</v>
      </c>
      <c r="G3413" t="s">
        <v>154</v>
      </c>
      <c r="H3413" t="s">
        <v>155</v>
      </c>
      <c r="I3413" t="str">
        <f t="shared" si="321"/>
        <v/>
      </c>
      <c r="J3413" t="str">
        <f t="shared" si="322"/>
        <v/>
      </c>
      <c r="K3413" t="str">
        <f>VLOOKUP('intouch变量（离散）'!$A3413,基本表格!$G:$Q,9,FALSE)</f>
        <v>None</v>
      </c>
      <c r="L3413">
        <v>1</v>
      </c>
      <c r="M3413" t="s">
        <v>156</v>
      </c>
      <c r="N3413" t="s">
        <v>157</v>
      </c>
      <c r="O3413" t="s">
        <v>158</v>
      </c>
      <c r="P3413" t="str">
        <f>VLOOKUP('intouch变量（离散）'!$A3413,基本表格!$G:$Q,3,FALSE)</f>
        <v>DB100,X2850.6</v>
      </c>
      <c r="Q3413" t="str">
        <f>VLOOKUP('intouch变量（离散）'!$A3413,基本表格!$G:$Q,10,FALSE)</f>
        <v>Yes</v>
      </c>
      <c r="R3413" t="str">
        <f t="shared" si="324"/>
        <v>DB100,X2850.6 2125+P3-M4 5#双螺旋运输机B 变频器通讯 反转反馈</v>
      </c>
      <c r="S3413">
        <v>0</v>
      </c>
      <c r="T3413">
        <v>0</v>
      </c>
    </row>
    <row r="3414" spans="1:20">
      <c r="A3414" t="s">
        <v>3570</v>
      </c>
      <c r="B3414" s="11" t="str">
        <f t="shared" si="323"/>
        <v>CHPF</v>
      </c>
      <c r="C3414" s="11" t="str">
        <f>VLOOKUP('intouch变量（离散）'!$A3414,基本表格!$G:$Q,2,FALSE)</f>
        <v>2125+P3-M4 5#双螺旋运输机B 变频器通讯 变频器备用</v>
      </c>
      <c r="D3414" t="s">
        <v>154</v>
      </c>
      <c r="E3414" t="str">
        <f t="shared" si="319"/>
        <v>No</v>
      </c>
      <c r="F3414" t="str">
        <f t="shared" si="320"/>
        <v>0</v>
      </c>
      <c r="G3414" t="s">
        <v>154</v>
      </c>
      <c r="H3414" t="s">
        <v>155</v>
      </c>
      <c r="I3414" t="str">
        <f t="shared" si="321"/>
        <v/>
      </c>
      <c r="J3414" t="str">
        <f t="shared" si="322"/>
        <v/>
      </c>
      <c r="K3414" t="str">
        <f>VLOOKUP('intouch变量（离散）'!$A3414,基本表格!$G:$Q,9,FALSE)</f>
        <v>None</v>
      </c>
      <c r="L3414">
        <v>1</v>
      </c>
      <c r="M3414" t="s">
        <v>156</v>
      </c>
      <c r="N3414" t="s">
        <v>157</v>
      </c>
      <c r="O3414" t="s">
        <v>158</v>
      </c>
      <c r="P3414" t="str">
        <f>VLOOKUP('intouch变量（离散）'!$A3414,基本表格!$G:$Q,3,FALSE)</f>
        <v>DB100,X2850.7</v>
      </c>
      <c r="Q3414" t="str">
        <f>VLOOKUP('intouch变量（离散）'!$A3414,基本表格!$G:$Q,10,FALSE)</f>
        <v>Yes</v>
      </c>
      <c r="R3414" t="str">
        <f t="shared" si="324"/>
        <v>DB100,X2850.7 2125+P3-M4 5#双螺旋运输机B 变频器通讯 变频器备用</v>
      </c>
      <c r="S3414">
        <v>0</v>
      </c>
      <c r="T3414">
        <v>0</v>
      </c>
    </row>
    <row r="3415" spans="1:20">
      <c r="A3415" t="s">
        <v>3571</v>
      </c>
      <c r="B3415" s="11" t="str">
        <f t="shared" si="323"/>
        <v>CHPF</v>
      </c>
      <c r="C3415" s="11" t="str">
        <f>VLOOKUP('intouch变量（离散）'!$A3415,基本表格!$G:$Q,2,FALSE)</f>
        <v>2125+P3-M4 5#双螺旋运输机B 变频器通讯 变频器报警</v>
      </c>
      <c r="D3415" t="s">
        <v>154</v>
      </c>
      <c r="E3415" t="str">
        <f t="shared" si="319"/>
        <v>No</v>
      </c>
      <c r="F3415" t="str">
        <f t="shared" si="320"/>
        <v>0</v>
      </c>
      <c r="G3415" t="s">
        <v>154</v>
      </c>
      <c r="H3415" t="s">
        <v>155</v>
      </c>
      <c r="I3415" t="str">
        <f t="shared" si="321"/>
        <v/>
      </c>
      <c r="J3415" t="str">
        <f t="shared" si="322"/>
        <v/>
      </c>
      <c r="K3415" t="str">
        <f>VLOOKUP('intouch变量（离散）'!$A3415,基本表格!$G:$Q,9,FALSE)</f>
        <v>On</v>
      </c>
      <c r="L3415">
        <v>1</v>
      </c>
      <c r="M3415" t="s">
        <v>156</v>
      </c>
      <c r="N3415" t="s">
        <v>157</v>
      </c>
      <c r="O3415" t="s">
        <v>158</v>
      </c>
      <c r="P3415" t="str">
        <f>VLOOKUP('intouch变量（离散）'!$A3415,基本表格!$G:$Q,3,FALSE)</f>
        <v>DB100,X2851.0</v>
      </c>
      <c r="Q3415" t="str">
        <f>VLOOKUP('intouch变量（离散）'!$A3415,基本表格!$G:$Q,10,FALSE)</f>
        <v>Yes</v>
      </c>
      <c r="R3415" t="str">
        <f t="shared" si="324"/>
        <v>DB100,X2851.0 2125+P3-M4 5#双螺旋运输机B 变频器通讯 变频器报警</v>
      </c>
      <c r="S3415">
        <v>0</v>
      </c>
      <c r="T3415">
        <v>0</v>
      </c>
    </row>
    <row r="3416" spans="1:20">
      <c r="A3416" t="s">
        <v>3572</v>
      </c>
      <c r="B3416" s="11" t="str">
        <f t="shared" si="323"/>
        <v>CHPF</v>
      </c>
      <c r="C3416" s="11" t="str">
        <f>VLOOKUP('intouch变量（离散）'!$A3416,基本表格!$G:$Q,2,FALSE)</f>
        <v>2125+P3-M4 5#双螺旋运输机B 反馈转速 上限保护使能</v>
      </c>
      <c r="D3416" t="s">
        <v>154</v>
      </c>
      <c r="E3416" t="str">
        <f t="shared" si="319"/>
        <v>Yes</v>
      </c>
      <c r="F3416" t="str">
        <f t="shared" si="320"/>
        <v>900</v>
      </c>
      <c r="G3416" t="s">
        <v>154</v>
      </c>
      <c r="H3416" t="s">
        <v>155</v>
      </c>
      <c r="I3416" t="str">
        <f t="shared" si="321"/>
        <v>禁用</v>
      </c>
      <c r="J3416" t="str">
        <f t="shared" si="322"/>
        <v>启用</v>
      </c>
      <c r="K3416" t="str">
        <f>VLOOKUP('intouch变量（离散）'!$A3416,基本表格!$G:$Q,9,FALSE)</f>
        <v>None</v>
      </c>
      <c r="L3416">
        <v>1</v>
      </c>
      <c r="M3416" t="s">
        <v>156</v>
      </c>
      <c r="N3416" t="s">
        <v>157</v>
      </c>
      <c r="O3416" t="s">
        <v>158</v>
      </c>
      <c r="P3416" t="str">
        <f>VLOOKUP('intouch变量（离散）'!$A3416,基本表格!$G:$Q,3,FALSE)</f>
        <v>DB100,X2900.3</v>
      </c>
      <c r="Q3416" t="str">
        <f>VLOOKUP('intouch变量（离散）'!$A3416,基本表格!$G:$Q,10,FALSE)</f>
        <v>No</v>
      </c>
      <c r="R3416" t="str">
        <f t="shared" si="324"/>
        <v>DB100,X2900.3 2125+P3-M4 5#双螺旋运输机B 反馈转速 上限保护使能</v>
      </c>
      <c r="S3416">
        <v>0</v>
      </c>
      <c r="T3416">
        <v>0</v>
      </c>
    </row>
    <row r="3417" spans="1:20">
      <c r="A3417" t="s">
        <v>3573</v>
      </c>
      <c r="B3417" s="11" t="str">
        <f t="shared" si="323"/>
        <v>CHPF</v>
      </c>
      <c r="C3417" s="11" t="str">
        <f>VLOOKUP('intouch变量（离散）'!$A3417,基本表格!$G:$Q,2,FALSE)</f>
        <v>2125+P3-M4 5#双螺旋运输机B 反馈转速 下限保护使能</v>
      </c>
      <c r="D3417" t="s">
        <v>154</v>
      </c>
      <c r="E3417" t="str">
        <f t="shared" si="319"/>
        <v>Yes</v>
      </c>
      <c r="F3417" t="str">
        <f t="shared" si="320"/>
        <v>900</v>
      </c>
      <c r="G3417" t="s">
        <v>154</v>
      </c>
      <c r="H3417" t="s">
        <v>155</v>
      </c>
      <c r="I3417" t="str">
        <f t="shared" si="321"/>
        <v>禁用</v>
      </c>
      <c r="J3417" t="str">
        <f t="shared" si="322"/>
        <v>启用</v>
      </c>
      <c r="K3417" t="str">
        <f>VLOOKUP('intouch变量（离散）'!$A3417,基本表格!$G:$Q,9,FALSE)</f>
        <v>None</v>
      </c>
      <c r="L3417">
        <v>1</v>
      </c>
      <c r="M3417" t="s">
        <v>156</v>
      </c>
      <c r="N3417" t="s">
        <v>157</v>
      </c>
      <c r="O3417" t="s">
        <v>158</v>
      </c>
      <c r="P3417" t="str">
        <f>VLOOKUP('intouch变量（离散）'!$A3417,基本表格!$G:$Q,3,FALSE)</f>
        <v>DB100,X2900.4</v>
      </c>
      <c r="Q3417" t="str">
        <f>VLOOKUP('intouch变量（离散）'!$A3417,基本表格!$G:$Q,10,FALSE)</f>
        <v>No</v>
      </c>
      <c r="R3417" t="str">
        <f t="shared" si="324"/>
        <v>DB100,X2900.4 2125+P3-M4 5#双螺旋运输机B 反馈转速 下限保护使能</v>
      </c>
      <c r="S3417">
        <v>0</v>
      </c>
      <c r="T3417">
        <v>0</v>
      </c>
    </row>
    <row r="3418" spans="1:20">
      <c r="A3418" t="s">
        <v>3574</v>
      </c>
      <c r="B3418" s="11" t="str">
        <f t="shared" si="323"/>
        <v>CHPF</v>
      </c>
      <c r="C3418" s="11" t="str">
        <f>VLOOKUP('intouch变量（离散）'!$A3418,基本表格!$G:$Q,2,FALSE)</f>
        <v>2125+P3-M4 5#双螺旋运输机B 反馈转速 上限报警</v>
      </c>
      <c r="D3418" t="s">
        <v>154</v>
      </c>
      <c r="E3418" t="str">
        <f t="shared" si="319"/>
        <v>No</v>
      </c>
      <c r="F3418" t="str">
        <f t="shared" si="320"/>
        <v>0</v>
      </c>
      <c r="G3418" t="s">
        <v>154</v>
      </c>
      <c r="H3418" t="s">
        <v>155</v>
      </c>
      <c r="I3418" t="str">
        <f t="shared" si="321"/>
        <v/>
      </c>
      <c r="J3418" t="str">
        <f t="shared" si="322"/>
        <v/>
      </c>
      <c r="K3418" t="str">
        <f>VLOOKUP('intouch变量（离散）'!$A3418,基本表格!$G:$Q,9,FALSE)</f>
        <v>None</v>
      </c>
      <c r="L3418">
        <v>1</v>
      </c>
      <c r="M3418" t="s">
        <v>156</v>
      </c>
      <c r="N3418" t="s">
        <v>157</v>
      </c>
      <c r="O3418" t="s">
        <v>158</v>
      </c>
      <c r="P3418" t="str">
        <f>VLOOKUP('intouch变量（离散）'!$A3418,基本表格!$G:$Q,3,FALSE)</f>
        <v>DB100,X2900.5</v>
      </c>
      <c r="Q3418" t="str">
        <f>VLOOKUP('intouch变量（离散）'!$A3418,基本表格!$G:$Q,10,FALSE)</f>
        <v>Yes</v>
      </c>
      <c r="R3418" t="str">
        <f t="shared" si="324"/>
        <v>DB100,X2900.5 2125+P3-M4 5#双螺旋运输机B 反馈转速 上限报警</v>
      </c>
      <c r="S3418">
        <v>0</v>
      </c>
      <c r="T3418">
        <v>0</v>
      </c>
    </row>
    <row r="3419" spans="1:20">
      <c r="A3419" t="s">
        <v>3575</v>
      </c>
      <c r="B3419" s="11" t="str">
        <f t="shared" si="323"/>
        <v>CHPF</v>
      </c>
      <c r="C3419" s="11" t="str">
        <f>VLOOKUP('intouch变量（离散）'!$A3419,基本表格!$G:$Q,2,FALSE)</f>
        <v>2125+P3-M4 5#双螺旋运输机B 反馈转速 下限报警</v>
      </c>
      <c r="D3419" t="s">
        <v>154</v>
      </c>
      <c r="E3419" t="str">
        <f t="shared" si="319"/>
        <v>No</v>
      </c>
      <c r="F3419" t="str">
        <f t="shared" si="320"/>
        <v>0</v>
      </c>
      <c r="G3419" t="s">
        <v>154</v>
      </c>
      <c r="H3419" t="s">
        <v>155</v>
      </c>
      <c r="I3419" t="str">
        <f t="shared" si="321"/>
        <v/>
      </c>
      <c r="J3419" t="str">
        <f t="shared" si="322"/>
        <v/>
      </c>
      <c r="K3419" t="str">
        <f>VLOOKUP('intouch变量（离散）'!$A3419,基本表格!$G:$Q,9,FALSE)</f>
        <v>None</v>
      </c>
      <c r="L3419">
        <v>1</v>
      </c>
      <c r="M3419" t="s">
        <v>156</v>
      </c>
      <c r="N3419" t="s">
        <v>157</v>
      </c>
      <c r="O3419" t="s">
        <v>158</v>
      </c>
      <c r="P3419" t="str">
        <f>VLOOKUP('intouch变量（离散）'!$A3419,基本表格!$G:$Q,3,FALSE)</f>
        <v>DB100,X2900.6</v>
      </c>
      <c r="Q3419" t="str">
        <f>VLOOKUP('intouch变量（离散）'!$A3419,基本表格!$G:$Q,10,FALSE)</f>
        <v>Yes</v>
      </c>
      <c r="R3419" t="str">
        <f t="shared" si="324"/>
        <v>DB100,X2900.6 2125+P3-M4 5#双螺旋运输机B 反馈转速 下限报警</v>
      </c>
      <c r="S3419">
        <v>0</v>
      </c>
      <c r="T3419">
        <v>0</v>
      </c>
    </row>
    <row r="3420" spans="1:20">
      <c r="A3420" t="s">
        <v>3576</v>
      </c>
      <c r="B3420" s="11" t="str">
        <f t="shared" si="323"/>
        <v>CHPF</v>
      </c>
      <c r="C3420" s="11" t="str">
        <f>VLOOKUP('intouch变量（离散）'!$A3420,基本表格!$G:$Q,2,FALSE)</f>
        <v>2125+P3-M4 5#双螺旋运输机B 反馈转速 上上限报警</v>
      </c>
      <c r="D3420" t="s">
        <v>154</v>
      </c>
      <c r="E3420" t="str">
        <f t="shared" si="319"/>
        <v>No</v>
      </c>
      <c r="F3420" t="str">
        <f t="shared" si="320"/>
        <v>0</v>
      </c>
      <c r="G3420" t="s">
        <v>154</v>
      </c>
      <c r="H3420" t="s">
        <v>155</v>
      </c>
      <c r="I3420" t="str">
        <f t="shared" si="321"/>
        <v/>
      </c>
      <c r="J3420" t="str">
        <f t="shared" si="322"/>
        <v/>
      </c>
      <c r="K3420" t="str">
        <f>VLOOKUP('intouch变量（离散）'!$A3420,基本表格!$G:$Q,9,FALSE)</f>
        <v>On</v>
      </c>
      <c r="L3420">
        <v>1</v>
      </c>
      <c r="M3420" t="s">
        <v>156</v>
      </c>
      <c r="N3420" t="s">
        <v>157</v>
      </c>
      <c r="O3420" t="s">
        <v>158</v>
      </c>
      <c r="P3420" t="str">
        <f>VLOOKUP('intouch变量（离散）'!$A3420,基本表格!$G:$Q,3,FALSE)</f>
        <v>DB100,X2900.7</v>
      </c>
      <c r="Q3420" t="str">
        <f>VLOOKUP('intouch变量（离散）'!$A3420,基本表格!$G:$Q,10,FALSE)</f>
        <v>Yes</v>
      </c>
      <c r="R3420" t="str">
        <f t="shared" si="324"/>
        <v>DB100,X2900.7 2125+P3-M4 5#双螺旋运输机B 反馈转速 上上限报警</v>
      </c>
      <c r="S3420">
        <v>0</v>
      </c>
      <c r="T3420">
        <v>0</v>
      </c>
    </row>
    <row r="3421" spans="1:20">
      <c r="A3421" t="s">
        <v>3577</v>
      </c>
      <c r="B3421" s="11" t="str">
        <f t="shared" si="323"/>
        <v>CHPF</v>
      </c>
      <c r="C3421" s="11" t="str">
        <f>VLOOKUP('intouch变量（离散）'!$A3421,基本表格!$G:$Q,2,FALSE)</f>
        <v>2125+P3-M4 5#双螺旋运输机B 反馈转速 下下限报警</v>
      </c>
      <c r="D3421" t="s">
        <v>154</v>
      </c>
      <c r="E3421" t="str">
        <f t="shared" si="319"/>
        <v>No</v>
      </c>
      <c r="F3421" t="str">
        <f t="shared" si="320"/>
        <v>0</v>
      </c>
      <c r="G3421" t="s">
        <v>154</v>
      </c>
      <c r="H3421" t="s">
        <v>155</v>
      </c>
      <c r="I3421" t="str">
        <f t="shared" si="321"/>
        <v/>
      </c>
      <c r="J3421" t="str">
        <f t="shared" si="322"/>
        <v/>
      </c>
      <c r="K3421" t="str">
        <f>VLOOKUP('intouch变量（离散）'!$A3421,基本表格!$G:$Q,9,FALSE)</f>
        <v>On</v>
      </c>
      <c r="L3421">
        <v>1</v>
      </c>
      <c r="M3421" t="s">
        <v>156</v>
      </c>
      <c r="N3421" t="s">
        <v>157</v>
      </c>
      <c r="O3421" t="s">
        <v>158</v>
      </c>
      <c r="P3421" t="str">
        <f>VLOOKUP('intouch变量（离散）'!$A3421,基本表格!$G:$Q,3,FALSE)</f>
        <v>DB100,X2901.0</v>
      </c>
      <c r="Q3421" t="str">
        <f>VLOOKUP('intouch变量（离散）'!$A3421,基本表格!$G:$Q,10,FALSE)</f>
        <v>Yes</v>
      </c>
      <c r="R3421" t="str">
        <f t="shared" si="324"/>
        <v>DB100,X2901.0 2125+P3-M4 5#双螺旋运输机B 反馈转速 下下限报警</v>
      </c>
      <c r="S3421">
        <v>0</v>
      </c>
      <c r="T3421">
        <v>0</v>
      </c>
    </row>
    <row r="3422" spans="1:20">
      <c r="A3422" t="s">
        <v>3578</v>
      </c>
      <c r="B3422" s="11" t="str">
        <f t="shared" si="323"/>
        <v>CHPF</v>
      </c>
      <c r="C3422" s="11" t="str">
        <f>VLOOKUP('intouch变量（离散）'!$A3422,基本表格!$G:$Q,2,FALSE)</f>
        <v>2125+P3-M4 5#双螺旋运输机B 反馈转速 极限报警</v>
      </c>
      <c r="D3422" t="s">
        <v>154</v>
      </c>
      <c r="E3422" t="str">
        <f t="shared" si="319"/>
        <v>No</v>
      </c>
      <c r="F3422" t="str">
        <f t="shared" si="320"/>
        <v>0</v>
      </c>
      <c r="G3422" t="s">
        <v>154</v>
      </c>
      <c r="H3422" t="s">
        <v>155</v>
      </c>
      <c r="I3422" t="str">
        <f t="shared" si="321"/>
        <v/>
      </c>
      <c r="J3422" t="str">
        <f t="shared" si="322"/>
        <v/>
      </c>
      <c r="K3422" t="str">
        <f>VLOOKUP('intouch变量（离散）'!$A3422,基本表格!$G:$Q,9,FALSE)</f>
        <v>On</v>
      </c>
      <c r="L3422">
        <v>1</v>
      </c>
      <c r="M3422" t="s">
        <v>156</v>
      </c>
      <c r="N3422" t="s">
        <v>157</v>
      </c>
      <c r="O3422" t="s">
        <v>158</v>
      </c>
      <c r="P3422" t="str">
        <f>VLOOKUP('intouch变量（离散）'!$A3422,基本表格!$G:$Q,3,FALSE)</f>
        <v>DB100,X2901.1</v>
      </c>
      <c r="Q3422" t="str">
        <f>VLOOKUP('intouch变量（离散）'!$A3422,基本表格!$G:$Q,10,FALSE)</f>
        <v>Yes</v>
      </c>
      <c r="R3422" t="str">
        <f t="shared" si="324"/>
        <v>DB100,X2901.1 2125+P3-M4 5#双螺旋运输机B 反馈转速 极限报警</v>
      </c>
      <c r="S3422">
        <v>0</v>
      </c>
      <c r="T3422">
        <v>0</v>
      </c>
    </row>
    <row r="3423" spans="1:20">
      <c r="A3423" t="s">
        <v>3579</v>
      </c>
      <c r="B3423" s="11" t="str">
        <f t="shared" si="323"/>
        <v>CHPF</v>
      </c>
      <c r="C3423" s="11" t="str">
        <f>VLOOKUP('intouch变量（离散）'!$A3423,基本表格!$G:$Q,2,FALSE)</f>
        <v>2125+P3-M4 5#双螺旋运输机B 反馈转速 传感器断线报警</v>
      </c>
      <c r="D3423" t="s">
        <v>154</v>
      </c>
      <c r="E3423" t="str">
        <f t="shared" si="319"/>
        <v>No</v>
      </c>
      <c r="F3423" t="str">
        <f t="shared" si="320"/>
        <v>0</v>
      </c>
      <c r="G3423" t="s">
        <v>154</v>
      </c>
      <c r="H3423" t="s">
        <v>155</v>
      </c>
      <c r="I3423" t="str">
        <f t="shared" si="321"/>
        <v/>
      </c>
      <c r="J3423" t="str">
        <f t="shared" si="322"/>
        <v/>
      </c>
      <c r="K3423" t="str">
        <f>VLOOKUP('intouch变量（离散）'!$A3423,基本表格!$G:$Q,9,FALSE)</f>
        <v>On</v>
      </c>
      <c r="L3423">
        <v>1</v>
      </c>
      <c r="M3423" t="s">
        <v>156</v>
      </c>
      <c r="N3423" t="s">
        <v>157</v>
      </c>
      <c r="O3423" t="s">
        <v>158</v>
      </c>
      <c r="P3423" t="str">
        <f>VLOOKUP('intouch变量（离散）'!$A3423,基本表格!$G:$Q,3,FALSE)</f>
        <v>DB100,X2901.2</v>
      </c>
      <c r="Q3423" t="str">
        <f>VLOOKUP('intouch变量（离散）'!$A3423,基本表格!$G:$Q,10,FALSE)</f>
        <v>Yes</v>
      </c>
      <c r="R3423" t="str">
        <f t="shared" si="324"/>
        <v>DB100,X2901.2 2125+P3-M4 5#双螺旋运输机B 反馈转速 传感器断线报警</v>
      </c>
      <c r="S3423">
        <v>0</v>
      </c>
      <c r="T3423">
        <v>0</v>
      </c>
    </row>
    <row r="3424" spans="1:20">
      <c r="A3424" t="s">
        <v>3580</v>
      </c>
      <c r="B3424" s="11" t="str">
        <f t="shared" si="323"/>
        <v>CHPF</v>
      </c>
      <c r="C3424" s="11" t="str">
        <f>VLOOKUP('intouch变量（离散）'!$A3424,基本表格!$G:$Q,2,FALSE)</f>
        <v>2125+P3-M4 5#双螺旋运输机B 反馈电流 上限保护使能</v>
      </c>
      <c r="D3424" t="s">
        <v>154</v>
      </c>
      <c r="E3424" t="str">
        <f t="shared" si="319"/>
        <v>Yes</v>
      </c>
      <c r="F3424" t="str">
        <f t="shared" si="320"/>
        <v>900</v>
      </c>
      <c r="G3424" t="s">
        <v>154</v>
      </c>
      <c r="H3424" t="s">
        <v>155</v>
      </c>
      <c r="I3424" t="str">
        <f t="shared" si="321"/>
        <v>禁用</v>
      </c>
      <c r="J3424" t="str">
        <f t="shared" si="322"/>
        <v>启用</v>
      </c>
      <c r="K3424" t="str">
        <f>VLOOKUP('intouch变量（离散）'!$A3424,基本表格!$G:$Q,9,FALSE)</f>
        <v>None</v>
      </c>
      <c r="L3424">
        <v>1</v>
      </c>
      <c r="M3424" t="s">
        <v>156</v>
      </c>
      <c r="N3424" t="s">
        <v>157</v>
      </c>
      <c r="O3424" t="s">
        <v>158</v>
      </c>
      <c r="P3424" t="str">
        <f>VLOOKUP('intouch变量（离散）'!$A3424,基本表格!$G:$Q,3,FALSE)</f>
        <v>DB100,X2950.3</v>
      </c>
      <c r="Q3424" t="str">
        <f>VLOOKUP('intouch变量（离散）'!$A3424,基本表格!$G:$Q,10,FALSE)</f>
        <v>No</v>
      </c>
      <c r="R3424" t="str">
        <f t="shared" si="324"/>
        <v>DB100,X2950.3 2125+P3-M4 5#双螺旋运输机B 反馈电流 上限保护使能</v>
      </c>
      <c r="S3424">
        <v>0</v>
      </c>
      <c r="T3424">
        <v>0</v>
      </c>
    </row>
    <row r="3425" spans="1:20">
      <c r="A3425" t="s">
        <v>3581</v>
      </c>
      <c r="B3425" s="11" t="str">
        <f t="shared" si="323"/>
        <v>CHPF</v>
      </c>
      <c r="C3425" s="11" t="str">
        <f>VLOOKUP('intouch变量（离散）'!$A3425,基本表格!$G:$Q,2,FALSE)</f>
        <v>2125+P3-M4 5#双螺旋运输机B 反馈电流 下限保护使能</v>
      </c>
      <c r="D3425" t="s">
        <v>154</v>
      </c>
      <c r="E3425" t="str">
        <f t="shared" si="319"/>
        <v>Yes</v>
      </c>
      <c r="F3425" t="str">
        <f t="shared" si="320"/>
        <v>900</v>
      </c>
      <c r="G3425" t="s">
        <v>154</v>
      </c>
      <c r="H3425" t="s">
        <v>155</v>
      </c>
      <c r="I3425" t="str">
        <f t="shared" si="321"/>
        <v>禁用</v>
      </c>
      <c r="J3425" t="str">
        <f t="shared" si="322"/>
        <v>启用</v>
      </c>
      <c r="K3425" t="str">
        <f>VLOOKUP('intouch变量（离散）'!$A3425,基本表格!$G:$Q,9,FALSE)</f>
        <v>None</v>
      </c>
      <c r="L3425">
        <v>1</v>
      </c>
      <c r="M3425" t="s">
        <v>156</v>
      </c>
      <c r="N3425" t="s">
        <v>157</v>
      </c>
      <c r="O3425" t="s">
        <v>158</v>
      </c>
      <c r="P3425" t="str">
        <f>VLOOKUP('intouch变量（离散）'!$A3425,基本表格!$G:$Q,3,FALSE)</f>
        <v>DB100,X2950.4</v>
      </c>
      <c r="Q3425" t="str">
        <f>VLOOKUP('intouch变量（离散）'!$A3425,基本表格!$G:$Q,10,FALSE)</f>
        <v>No</v>
      </c>
      <c r="R3425" t="str">
        <f t="shared" si="324"/>
        <v>DB100,X2950.4 2125+P3-M4 5#双螺旋运输机B 反馈电流 下限保护使能</v>
      </c>
      <c r="S3425">
        <v>0</v>
      </c>
      <c r="T3425">
        <v>0</v>
      </c>
    </row>
    <row r="3426" spans="1:20">
      <c r="A3426" t="s">
        <v>3582</v>
      </c>
      <c r="B3426" s="11" t="str">
        <f t="shared" si="323"/>
        <v>CHPF</v>
      </c>
      <c r="C3426" s="11" t="str">
        <f>VLOOKUP('intouch变量（离散）'!$A3426,基本表格!$G:$Q,2,FALSE)</f>
        <v>2125+P3-M4 5#双螺旋运输机B 反馈电流 上限报警</v>
      </c>
      <c r="D3426" t="s">
        <v>154</v>
      </c>
      <c r="E3426" t="str">
        <f t="shared" si="319"/>
        <v>No</v>
      </c>
      <c r="F3426" t="str">
        <f t="shared" si="320"/>
        <v>0</v>
      </c>
      <c r="G3426" t="s">
        <v>154</v>
      </c>
      <c r="H3426" t="s">
        <v>155</v>
      </c>
      <c r="I3426" t="str">
        <f t="shared" si="321"/>
        <v/>
      </c>
      <c r="J3426" t="str">
        <f t="shared" si="322"/>
        <v/>
      </c>
      <c r="K3426" t="str">
        <f>VLOOKUP('intouch变量（离散）'!$A3426,基本表格!$G:$Q,9,FALSE)</f>
        <v>None</v>
      </c>
      <c r="L3426">
        <v>1</v>
      </c>
      <c r="M3426" t="s">
        <v>156</v>
      </c>
      <c r="N3426" t="s">
        <v>157</v>
      </c>
      <c r="O3426" t="s">
        <v>158</v>
      </c>
      <c r="P3426" t="str">
        <f>VLOOKUP('intouch变量（离散）'!$A3426,基本表格!$G:$Q,3,FALSE)</f>
        <v>DB100,X2950.5</v>
      </c>
      <c r="Q3426" t="str">
        <f>VLOOKUP('intouch变量（离散）'!$A3426,基本表格!$G:$Q,10,FALSE)</f>
        <v>Yes</v>
      </c>
      <c r="R3426" t="str">
        <f t="shared" si="324"/>
        <v>DB100,X2950.5 2125+P3-M4 5#双螺旋运输机B 反馈电流 上限报警</v>
      </c>
      <c r="S3426">
        <v>0</v>
      </c>
      <c r="T3426">
        <v>0</v>
      </c>
    </row>
    <row r="3427" spans="1:20">
      <c r="A3427" t="s">
        <v>3583</v>
      </c>
      <c r="B3427" s="11" t="str">
        <f t="shared" si="323"/>
        <v>CHPF</v>
      </c>
      <c r="C3427" s="11" t="str">
        <f>VLOOKUP('intouch变量（离散）'!$A3427,基本表格!$G:$Q,2,FALSE)</f>
        <v>2125+P3-M4 5#双螺旋运输机B 反馈电流 下限报警</v>
      </c>
      <c r="D3427" t="s">
        <v>154</v>
      </c>
      <c r="E3427" t="str">
        <f t="shared" si="319"/>
        <v>No</v>
      </c>
      <c r="F3427" t="str">
        <f t="shared" si="320"/>
        <v>0</v>
      </c>
      <c r="G3427" t="s">
        <v>154</v>
      </c>
      <c r="H3427" t="s">
        <v>155</v>
      </c>
      <c r="I3427" t="str">
        <f t="shared" si="321"/>
        <v/>
      </c>
      <c r="J3427" t="str">
        <f t="shared" si="322"/>
        <v/>
      </c>
      <c r="K3427" t="str">
        <f>VLOOKUP('intouch变量（离散）'!$A3427,基本表格!$G:$Q,9,FALSE)</f>
        <v>None</v>
      </c>
      <c r="L3427">
        <v>1</v>
      </c>
      <c r="M3427" t="s">
        <v>156</v>
      </c>
      <c r="N3427" t="s">
        <v>157</v>
      </c>
      <c r="O3427" t="s">
        <v>158</v>
      </c>
      <c r="P3427" t="str">
        <f>VLOOKUP('intouch变量（离散）'!$A3427,基本表格!$G:$Q,3,FALSE)</f>
        <v>DB100,X2950.6</v>
      </c>
      <c r="Q3427" t="str">
        <f>VLOOKUP('intouch变量（离散）'!$A3427,基本表格!$G:$Q,10,FALSE)</f>
        <v>Yes</v>
      </c>
      <c r="R3427" t="str">
        <f t="shared" si="324"/>
        <v>DB100,X2950.6 2125+P3-M4 5#双螺旋运输机B 反馈电流 下限报警</v>
      </c>
      <c r="S3427">
        <v>0</v>
      </c>
      <c r="T3427">
        <v>0</v>
      </c>
    </row>
    <row r="3428" spans="1:20">
      <c r="A3428" t="s">
        <v>3584</v>
      </c>
      <c r="B3428" s="11" t="str">
        <f t="shared" si="323"/>
        <v>CHPF</v>
      </c>
      <c r="C3428" s="11" t="str">
        <f>VLOOKUP('intouch变量（离散）'!$A3428,基本表格!$G:$Q,2,FALSE)</f>
        <v>2125+P3-M4 5#双螺旋运输机B 反馈电流 上上限报警</v>
      </c>
      <c r="D3428" t="s">
        <v>154</v>
      </c>
      <c r="E3428" t="str">
        <f t="shared" si="319"/>
        <v>No</v>
      </c>
      <c r="F3428" t="str">
        <f t="shared" si="320"/>
        <v>0</v>
      </c>
      <c r="G3428" t="s">
        <v>154</v>
      </c>
      <c r="H3428" t="s">
        <v>155</v>
      </c>
      <c r="I3428" t="str">
        <f t="shared" si="321"/>
        <v/>
      </c>
      <c r="J3428" t="str">
        <f t="shared" si="322"/>
        <v/>
      </c>
      <c r="K3428" t="str">
        <f>VLOOKUP('intouch变量（离散）'!$A3428,基本表格!$G:$Q,9,FALSE)</f>
        <v>On</v>
      </c>
      <c r="L3428">
        <v>1</v>
      </c>
      <c r="M3428" t="s">
        <v>156</v>
      </c>
      <c r="N3428" t="s">
        <v>157</v>
      </c>
      <c r="O3428" t="s">
        <v>158</v>
      </c>
      <c r="P3428" t="str">
        <f>VLOOKUP('intouch变量（离散）'!$A3428,基本表格!$G:$Q,3,FALSE)</f>
        <v>DB100,X2950.7</v>
      </c>
      <c r="Q3428" t="str">
        <f>VLOOKUP('intouch变量（离散）'!$A3428,基本表格!$G:$Q,10,FALSE)</f>
        <v>Yes</v>
      </c>
      <c r="R3428" t="str">
        <f t="shared" si="324"/>
        <v>DB100,X2950.7 2125+P3-M4 5#双螺旋运输机B 反馈电流 上上限报警</v>
      </c>
      <c r="S3428">
        <v>0</v>
      </c>
      <c r="T3428">
        <v>0</v>
      </c>
    </row>
    <row r="3429" spans="1:20">
      <c r="A3429" t="s">
        <v>3585</v>
      </c>
      <c r="B3429" s="11" t="str">
        <f t="shared" si="323"/>
        <v>CHPF</v>
      </c>
      <c r="C3429" s="11" t="str">
        <f>VLOOKUP('intouch变量（离散）'!$A3429,基本表格!$G:$Q,2,FALSE)</f>
        <v>2125+P3-M4 5#双螺旋运输机B 反馈电流 下下限报警</v>
      </c>
      <c r="D3429" t="s">
        <v>154</v>
      </c>
      <c r="E3429" t="str">
        <f t="shared" si="319"/>
        <v>No</v>
      </c>
      <c r="F3429" t="str">
        <f t="shared" si="320"/>
        <v>0</v>
      </c>
      <c r="G3429" t="s">
        <v>154</v>
      </c>
      <c r="H3429" t="s">
        <v>155</v>
      </c>
      <c r="I3429" t="str">
        <f t="shared" si="321"/>
        <v/>
      </c>
      <c r="J3429" t="str">
        <f t="shared" si="322"/>
        <v/>
      </c>
      <c r="K3429" t="str">
        <f>VLOOKUP('intouch变量（离散）'!$A3429,基本表格!$G:$Q,9,FALSE)</f>
        <v>On</v>
      </c>
      <c r="L3429">
        <v>1</v>
      </c>
      <c r="M3429" t="s">
        <v>156</v>
      </c>
      <c r="N3429" t="s">
        <v>157</v>
      </c>
      <c r="O3429" t="s">
        <v>158</v>
      </c>
      <c r="P3429" t="str">
        <f>VLOOKUP('intouch变量（离散）'!$A3429,基本表格!$G:$Q,3,FALSE)</f>
        <v>DB100,X2951.0</v>
      </c>
      <c r="Q3429" t="str">
        <f>VLOOKUP('intouch变量（离散）'!$A3429,基本表格!$G:$Q,10,FALSE)</f>
        <v>Yes</v>
      </c>
      <c r="R3429" t="str">
        <f t="shared" si="324"/>
        <v>DB100,X2951.0 2125+P3-M4 5#双螺旋运输机B 反馈电流 下下限报警</v>
      </c>
      <c r="S3429">
        <v>0</v>
      </c>
      <c r="T3429">
        <v>0</v>
      </c>
    </row>
    <row r="3430" spans="1:20">
      <c r="A3430" t="s">
        <v>3586</v>
      </c>
      <c r="B3430" s="11" t="str">
        <f t="shared" si="323"/>
        <v>CHPF</v>
      </c>
      <c r="C3430" s="11" t="str">
        <f>VLOOKUP('intouch变量（离散）'!$A3430,基本表格!$G:$Q,2,FALSE)</f>
        <v>2125+P3-M4 5#双螺旋运输机B 反馈电流 极限报警</v>
      </c>
      <c r="D3430" t="s">
        <v>154</v>
      </c>
      <c r="E3430" t="str">
        <f t="shared" si="319"/>
        <v>No</v>
      </c>
      <c r="F3430" t="str">
        <f t="shared" si="320"/>
        <v>0</v>
      </c>
      <c r="G3430" t="s">
        <v>154</v>
      </c>
      <c r="H3430" t="s">
        <v>155</v>
      </c>
      <c r="I3430" t="str">
        <f t="shared" si="321"/>
        <v/>
      </c>
      <c r="J3430" t="str">
        <f t="shared" si="322"/>
        <v/>
      </c>
      <c r="K3430" t="str">
        <f>VLOOKUP('intouch变量（离散）'!$A3430,基本表格!$G:$Q,9,FALSE)</f>
        <v>On</v>
      </c>
      <c r="L3430">
        <v>1</v>
      </c>
      <c r="M3430" t="s">
        <v>156</v>
      </c>
      <c r="N3430" t="s">
        <v>157</v>
      </c>
      <c r="O3430" t="s">
        <v>158</v>
      </c>
      <c r="P3430" t="str">
        <f>VLOOKUP('intouch变量（离散）'!$A3430,基本表格!$G:$Q,3,FALSE)</f>
        <v>DB100,X2951.1</v>
      </c>
      <c r="Q3430" t="str">
        <f>VLOOKUP('intouch变量（离散）'!$A3430,基本表格!$G:$Q,10,FALSE)</f>
        <v>Yes</v>
      </c>
      <c r="R3430" t="str">
        <f t="shared" si="324"/>
        <v>DB100,X2951.1 2125+P3-M4 5#双螺旋运输机B 反馈电流 极限报警</v>
      </c>
      <c r="S3430">
        <v>0</v>
      </c>
      <c r="T3430">
        <v>0</v>
      </c>
    </row>
    <row r="3431" spans="1:20">
      <c r="A3431" t="s">
        <v>3587</v>
      </c>
      <c r="B3431" s="11" t="str">
        <f t="shared" si="323"/>
        <v>CHPF</v>
      </c>
      <c r="C3431" s="11" t="str">
        <f>VLOOKUP('intouch变量（离散）'!$A3431,基本表格!$G:$Q,2,FALSE)</f>
        <v>2125+P3-M4 5#双螺旋运输机B 反馈电流 传感器断线报警</v>
      </c>
      <c r="D3431" t="s">
        <v>154</v>
      </c>
      <c r="E3431" t="str">
        <f t="shared" si="319"/>
        <v>No</v>
      </c>
      <c r="F3431" t="str">
        <f t="shared" si="320"/>
        <v>0</v>
      </c>
      <c r="G3431" t="s">
        <v>154</v>
      </c>
      <c r="H3431" t="s">
        <v>155</v>
      </c>
      <c r="I3431" t="str">
        <f t="shared" si="321"/>
        <v/>
      </c>
      <c r="J3431" t="str">
        <f t="shared" si="322"/>
        <v/>
      </c>
      <c r="K3431" t="str">
        <f>VLOOKUP('intouch变量（离散）'!$A3431,基本表格!$G:$Q,9,FALSE)</f>
        <v>On</v>
      </c>
      <c r="L3431">
        <v>1</v>
      </c>
      <c r="M3431" t="s">
        <v>156</v>
      </c>
      <c r="N3431" t="s">
        <v>157</v>
      </c>
      <c r="O3431" t="s">
        <v>158</v>
      </c>
      <c r="P3431" t="str">
        <f>VLOOKUP('intouch变量（离散）'!$A3431,基本表格!$G:$Q,3,FALSE)</f>
        <v>DB100,X2951.2</v>
      </c>
      <c r="Q3431" t="str">
        <f>VLOOKUP('intouch变量（离散）'!$A3431,基本表格!$G:$Q,10,FALSE)</f>
        <v>Yes</v>
      </c>
      <c r="R3431" t="str">
        <f t="shared" si="324"/>
        <v>DB100,X2951.2 2125+P3-M4 5#双螺旋运输机B 反馈电流 传感器断线报警</v>
      </c>
      <c r="S3431">
        <v>0</v>
      </c>
      <c r="T3431">
        <v>0</v>
      </c>
    </row>
    <row r="3432" spans="1:20">
      <c r="A3432" t="s">
        <v>3588</v>
      </c>
      <c r="B3432" s="11" t="str">
        <f t="shared" si="323"/>
        <v>CHPF</v>
      </c>
      <c r="C3432" s="11" t="str">
        <f>VLOOKUP('intouch变量（离散）'!$A3432,基本表格!$G:$Q,2,FALSE)</f>
        <v>2131+P3-M5 木片出料皮带运输机 电机控制 使能</v>
      </c>
      <c r="D3432" t="s">
        <v>154</v>
      </c>
      <c r="E3432" t="str">
        <f t="shared" si="319"/>
        <v>No</v>
      </c>
      <c r="F3432" t="str">
        <f t="shared" si="320"/>
        <v>0</v>
      </c>
      <c r="G3432" t="s">
        <v>154</v>
      </c>
      <c r="H3432" t="s">
        <v>155</v>
      </c>
      <c r="I3432" t="str">
        <f t="shared" si="321"/>
        <v/>
      </c>
      <c r="J3432" t="str">
        <f t="shared" si="322"/>
        <v/>
      </c>
      <c r="K3432" t="str">
        <f>VLOOKUP('intouch变量（离散）'!$A3432,基本表格!$G:$Q,9,FALSE)</f>
        <v>None</v>
      </c>
      <c r="L3432">
        <v>1</v>
      </c>
      <c r="M3432" t="s">
        <v>156</v>
      </c>
      <c r="N3432" t="s">
        <v>157</v>
      </c>
      <c r="O3432" t="s">
        <v>158</v>
      </c>
      <c r="P3432" t="str">
        <f>VLOOKUP('intouch变量（离散）'!$A3432,基本表格!$G:$Q,3,FALSE)</f>
        <v>DB100,X3000.0</v>
      </c>
      <c r="Q3432" t="str">
        <f>VLOOKUP('intouch变量（离散）'!$A3432,基本表格!$G:$Q,10,FALSE)</f>
        <v>No</v>
      </c>
      <c r="R3432" t="str">
        <f t="shared" si="324"/>
        <v>DB100,X3000.0 2131+P3-M5 木片出料皮带运输机 电机控制 使能</v>
      </c>
      <c r="S3432">
        <v>0</v>
      </c>
      <c r="T3432">
        <v>0</v>
      </c>
    </row>
    <row r="3433" spans="1:20">
      <c r="A3433" t="s">
        <v>3589</v>
      </c>
      <c r="B3433" s="11" t="str">
        <f t="shared" si="323"/>
        <v>CHPF</v>
      </c>
      <c r="C3433" s="11" t="str">
        <f>VLOOKUP('intouch变量（离散）'!$A3433,基本表格!$G:$Q,2,FALSE)</f>
        <v>2131+P3-M5 木片出料皮带运输机 电机控制 手自动状态</v>
      </c>
      <c r="D3433" t="s">
        <v>154</v>
      </c>
      <c r="E3433" t="str">
        <f t="shared" si="319"/>
        <v>No</v>
      </c>
      <c r="F3433" t="str">
        <f t="shared" si="320"/>
        <v>0</v>
      </c>
      <c r="G3433" t="s">
        <v>154</v>
      </c>
      <c r="H3433" t="s">
        <v>155</v>
      </c>
      <c r="I3433" t="str">
        <f t="shared" si="321"/>
        <v/>
      </c>
      <c r="J3433" t="str">
        <f t="shared" si="322"/>
        <v/>
      </c>
      <c r="K3433" t="str">
        <f>VLOOKUP('intouch变量（离散）'!$A3433,基本表格!$G:$Q,9,FALSE)</f>
        <v>None</v>
      </c>
      <c r="L3433">
        <v>1</v>
      </c>
      <c r="M3433" t="s">
        <v>156</v>
      </c>
      <c r="N3433" t="s">
        <v>157</v>
      </c>
      <c r="O3433" t="s">
        <v>158</v>
      </c>
      <c r="P3433" t="str">
        <f>VLOOKUP('intouch变量（离散）'!$A3433,基本表格!$G:$Q,3,FALSE)</f>
        <v>DB100,X3000.3</v>
      </c>
      <c r="Q3433" t="str">
        <f>VLOOKUP('intouch变量（离散）'!$A3433,基本表格!$G:$Q,10,FALSE)</f>
        <v>Yes</v>
      </c>
      <c r="R3433" t="str">
        <f t="shared" si="324"/>
        <v>DB100,X3000.3 2131+P3-M5 木片出料皮带运输机 电机控制 手自动状态</v>
      </c>
      <c r="S3433">
        <v>0</v>
      </c>
      <c r="T3433">
        <v>0</v>
      </c>
    </row>
    <row r="3434" spans="1:20">
      <c r="A3434" t="s">
        <v>3590</v>
      </c>
      <c r="B3434" s="11" t="str">
        <f t="shared" si="323"/>
        <v>CHPF</v>
      </c>
      <c r="C3434" s="11" t="str">
        <f>VLOOKUP('intouch变量（离散）'!$A3434,基本表格!$G:$Q,2,FALSE)</f>
        <v>2131+P3-M5 木片出料皮带运输机 电机控制 本地/远程(检修/待机）</v>
      </c>
      <c r="D3434" t="s">
        <v>154</v>
      </c>
      <c r="E3434" t="str">
        <f t="shared" si="319"/>
        <v>No</v>
      </c>
      <c r="F3434" t="str">
        <f t="shared" si="320"/>
        <v>0</v>
      </c>
      <c r="G3434" t="s">
        <v>154</v>
      </c>
      <c r="H3434" t="s">
        <v>155</v>
      </c>
      <c r="I3434" t="str">
        <f t="shared" si="321"/>
        <v/>
      </c>
      <c r="J3434" t="str">
        <f t="shared" si="322"/>
        <v/>
      </c>
      <c r="K3434" t="str">
        <f>VLOOKUP('intouch变量（离散）'!$A3434,基本表格!$G:$Q,9,FALSE)</f>
        <v>None</v>
      </c>
      <c r="L3434">
        <v>1</v>
      </c>
      <c r="M3434" t="s">
        <v>156</v>
      </c>
      <c r="N3434" t="s">
        <v>157</v>
      </c>
      <c r="O3434" t="s">
        <v>158</v>
      </c>
      <c r="P3434" t="str">
        <f>VLOOKUP('intouch变量（离散）'!$A3434,基本表格!$G:$Q,3,FALSE)</f>
        <v>DB100,X3000.4</v>
      </c>
      <c r="Q3434" t="str">
        <f>VLOOKUP('intouch变量（离散）'!$A3434,基本表格!$G:$Q,10,FALSE)</f>
        <v>Yes</v>
      </c>
      <c r="R3434" t="str">
        <f t="shared" si="324"/>
        <v>DB100,X3000.4 2131+P3-M5 木片出料皮带运输机 电机控制 本地/远程(检修/待机）</v>
      </c>
      <c r="S3434">
        <v>0</v>
      </c>
      <c r="T3434">
        <v>0</v>
      </c>
    </row>
    <row r="3435" spans="1:20">
      <c r="A3435" t="s">
        <v>3591</v>
      </c>
      <c r="B3435" s="11" t="str">
        <f t="shared" si="323"/>
        <v>CHPF</v>
      </c>
      <c r="C3435" s="11" t="str">
        <f>VLOOKUP('intouch变量（离散）'!$A3435,基本表格!$G:$Q,2,FALSE)</f>
        <v>2131+P3-M5 木片出料皮带运输机 电机控制 开启_上位机(正转)</v>
      </c>
      <c r="D3435" t="s">
        <v>154</v>
      </c>
      <c r="E3435" t="str">
        <f t="shared" si="319"/>
        <v>No</v>
      </c>
      <c r="F3435" t="str">
        <f t="shared" si="320"/>
        <v>0</v>
      </c>
      <c r="G3435" t="s">
        <v>154</v>
      </c>
      <c r="H3435" t="s">
        <v>155</v>
      </c>
      <c r="I3435" t="str">
        <f t="shared" si="321"/>
        <v/>
      </c>
      <c r="J3435" t="str">
        <f t="shared" si="322"/>
        <v/>
      </c>
      <c r="K3435" t="str">
        <f>VLOOKUP('intouch变量（离散）'!$A3435,基本表格!$G:$Q,9,FALSE)</f>
        <v>None</v>
      </c>
      <c r="L3435">
        <v>1</v>
      </c>
      <c r="M3435" t="s">
        <v>156</v>
      </c>
      <c r="N3435" t="s">
        <v>157</v>
      </c>
      <c r="O3435" t="s">
        <v>158</v>
      </c>
      <c r="P3435" t="str">
        <f>VLOOKUP('intouch变量（离散）'!$A3435,基本表格!$G:$Q,3,FALSE)</f>
        <v>DB100,X3000.6</v>
      </c>
      <c r="Q3435" t="str">
        <f>VLOOKUP('intouch变量（离散）'!$A3435,基本表格!$G:$Q,10,FALSE)</f>
        <v>No</v>
      </c>
      <c r="R3435" t="str">
        <f t="shared" si="324"/>
        <v>DB100,X3000.6 2131+P3-M5 木片出料皮带运输机 电机控制 开启_上位机(正转)</v>
      </c>
      <c r="S3435">
        <v>0</v>
      </c>
      <c r="T3435">
        <v>0</v>
      </c>
    </row>
    <row r="3436" spans="1:20">
      <c r="A3436" t="s">
        <v>3592</v>
      </c>
      <c r="B3436" s="11" t="str">
        <f t="shared" si="323"/>
        <v>CHPF</v>
      </c>
      <c r="C3436" s="11" t="str">
        <f>VLOOKUP('intouch变量（离散）'!$A3436,基本表格!$G:$Q,2,FALSE)</f>
        <v>2131+P3-M5 木片出料皮带运输机 电机控制 停止_上位机(反转)</v>
      </c>
      <c r="D3436" t="s">
        <v>154</v>
      </c>
      <c r="E3436" t="str">
        <f t="shared" si="319"/>
        <v>No</v>
      </c>
      <c r="F3436" t="str">
        <f t="shared" si="320"/>
        <v>0</v>
      </c>
      <c r="G3436" t="s">
        <v>154</v>
      </c>
      <c r="H3436" t="s">
        <v>155</v>
      </c>
      <c r="I3436" t="str">
        <f t="shared" si="321"/>
        <v/>
      </c>
      <c r="J3436" t="str">
        <f t="shared" si="322"/>
        <v/>
      </c>
      <c r="K3436" t="str">
        <f>VLOOKUP('intouch变量（离散）'!$A3436,基本表格!$G:$Q,9,FALSE)</f>
        <v>None</v>
      </c>
      <c r="L3436">
        <v>1</v>
      </c>
      <c r="M3436" t="s">
        <v>156</v>
      </c>
      <c r="N3436" t="s">
        <v>157</v>
      </c>
      <c r="O3436" t="s">
        <v>158</v>
      </c>
      <c r="P3436" t="str">
        <f>VLOOKUP('intouch变量（离散）'!$A3436,基本表格!$G:$Q,3,FALSE)</f>
        <v>DB100,X3001.0</v>
      </c>
      <c r="Q3436" t="str">
        <f>VLOOKUP('intouch变量（离散）'!$A3436,基本表格!$G:$Q,10,FALSE)</f>
        <v>No</v>
      </c>
      <c r="R3436" t="str">
        <f t="shared" si="324"/>
        <v>DB100,X3001.0 2131+P3-M5 木片出料皮带运输机 电机控制 停止_上位机(反转)</v>
      </c>
      <c r="S3436">
        <v>0</v>
      </c>
      <c r="T3436">
        <v>0</v>
      </c>
    </row>
    <row r="3437" spans="1:20">
      <c r="A3437" t="s">
        <v>3593</v>
      </c>
      <c r="B3437" s="11" t="str">
        <f t="shared" si="323"/>
        <v>CHPF</v>
      </c>
      <c r="C3437" s="11" t="str">
        <f>VLOOKUP('intouch变量（离散）'!$A3437,基本表格!$G:$Q,2,FALSE)</f>
        <v>2131+P3-M5 木片出料皮带运输机 电机控制 通风扇</v>
      </c>
      <c r="D3437" t="s">
        <v>154</v>
      </c>
      <c r="E3437" t="str">
        <f t="shared" si="319"/>
        <v>No</v>
      </c>
      <c r="F3437" t="str">
        <f t="shared" si="320"/>
        <v>0</v>
      </c>
      <c r="G3437" t="s">
        <v>154</v>
      </c>
      <c r="H3437" t="s">
        <v>155</v>
      </c>
      <c r="I3437" t="str">
        <f t="shared" si="321"/>
        <v/>
      </c>
      <c r="J3437" t="str">
        <f t="shared" si="322"/>
        <v/>
      </c>
      <c r="K3437" t="str">
        <f>VLOOKUP('intouch变量（离散）'!$A3437,基本表格!$G:$Q,9,FALSE)</f>
        <v>None</v>
      </c>
      <c r="L3437">
        <v>1</v>
      </c>
      <c r="M3437" t="s">
        <v>156</v>
      </c>
      <c r="N3437" t="s">
        <v>157</v>
      </c>
      <c r="O3437" t="s">
        <v>158</v>
      </c>
      <c r="P3437" t="str">
        <f>VLOOKUP('intouch变量（离散）'!$A3437,基本表格!$G:$Q,3,FALSE)</f>
        <v>DB100,X3001.1</v>
      </c>
      <c r="Q3437" t="str">
        <f>VLOOKUP('intouch变量（离散）'!$A3437,基本表格!$G:$Q,10,FALSE)</f>
        <v>Yes</v>
      </c>
      <c r="R3437" t="str">
        <f t="shared" si="324"/>
        <v>DB100,X3001.1 2131+P3-M5 木片出料皮带运输机 电机控制 通风扇</v>
      </c>
      <c r="S3437">
        <v>0</v>
      </c>
      <c r="T3437">
        <v>0</v>
      </c>
    </row>
    <row r="3438" spans="1:20">
      <c r="A3438" t="s">
        <v>3594</v>
      </c>
      <c r="B3438" s="11" t="str">
        <f t="shared" si="323"/>
        <v>CHPF</v>
      </c>
      <c r="C3438" s="11" t="str">
        <f>VLOOKUP('intouch变量（离散）'!$A3438,基本表格!$G:$Q,2,FALSE)</f>
        <v>2131+P3-M5 木片出料皮带运输机 电机控制 电机(正转）</v>
      </c>
      <c r="D3438" t="s">
        <v>154</v>
      </c>
      <c r="E3438" t="str">
        <f t="shared" si="319"/>
        <v>No</v>
      </c>
      <c r="F3438" t="str">
        <f t="shared" si="320"/>
        <v>0</v>
      </c>
      <c r="G3438" t="s">
        <v>154</v>
      </c>
      <c r="H3438" t="s">
        <v>155</v>
      </c>
      <c r="I3438" t="str">
        <f t="shared" si="321"/>
        <v/>
      </c>
      <c r="J3438" t="str">
        <f t="shared" si="322"/>
        <v/>
      </c>
      <c r="K3438" t="str">
        <f>VLOOKUP('intouch变量（离散）'!$A3438,基本表格!$G:$Q,9,FALSE)</f>
        <v>None</v>
      </c>
      <c r="L3438">
        <v>1</v>
      </c>
      <c r="M3438" t="s">
        <v>156</v>
      </c>
      <c r="N3438" t="s">
        <v>157</v>
      </c>
      <c r="O3438" t="s">
        <v>158</v>
      </c>
      <c r="P3438" t="str">
        <f>VLOOKUP('intouch变量（离散）'!$A3438,基本表格!$G:$Q,3,FALSE)</f>
        <v>DB100,X3001.2</v>
      </c>
      <c r="Q3438" t="str">
        <f>VLOOKUP('intouch变量（离散）'!$A3438,基本表格!$G:$Q,10,FALSE)</f>
        <v>Yes</v>
      </c>
      <c r="R3438" t="str">
        <f t="shared" si="324"/>
        <v>DB100,X3001.2 2131+P3-M5 木片出料皮带运输机 电机控制 电机(正转）</v>
      </c>
      <c r="S3438">
        <v>0</v>
      </c>
      <c r="T3438">
        <v>0</v>
      </c>
    </row>
    <row r="3439" spans="1:20">
      <c r="A3439" t="s">
        <v>3595</v>
      </c>
      <c r="B3439" s="11" t="str">
        <f t="shared" si="323"/>
        <v>CHPF</v>
      </c>
      <c r="C3439" s="11" t="str">
        <f>VLOOKUP('intouch变量（离散）'!$A3439,基本表格!$G:$Q,2,FALSE)</f>
        <v>2131+P3-M5 木片出料皮带运输机 电机控制 电机过载</v>
      </c>
      <c r="D3439" t="s">
        <v>154</v>
      </c>
      <c r="E3439" t="str">
        <f t="shared" si="319"/>
        <v>No</v>
      </c>
      <c r="F3439" t="str">
        <f t="shared" si="320"/>
        <v>0</v>
      </c>
      <c r="G3439" t="s">
        <v>154</v>
      </c>
      <c r="H3439" t="s">
        <v>155</v>
      </c>
      <c r="I3439" t="str">
        <f t="shared" si="321"/>
        <v/>
      </c>
      <c r="J3439" t="str">
        <f t="shared" si="322"/>
        <v/>
      </c>
      <c r="K3439" t="str">
        <f>VLOOKUP('intouch变量（离散）'!$A3439,基本表格!$G:$Q,9,FALSE)</f>
        <v>On</v>
      </c>
      <c r="L3439">
        <v>1</v>
      </c>
      <c r="M3439" t="s">
        <v>156</v>
      </c>
      <c r="N3439" t="s">
        <v>157</v>
      </c>
      <c r="O3439" t="s">
        <v>158</v>
      </c>
      <c r="P3439" t="str">
        <f>VLOOKUP('intouch变量（离散）'!$A3439,基本表格!$G:$Q,3,FALSE)</f>
        <v>DB100,X3001.3</v>
      </c>
      <c r="Q3439" t="str">
        <f>VLOOKUP('intouch变量（离散）'!$A3439,基本表格!$G:$Q,10,FALSE)</f>
        <v>Yes</v>
      </c>
      <c r="R3439" t="str">
        <f t="shared" si="324"/>
        <v>DB100,X3001.3 2131+P3-M5 木片出料皮带运输机 电机控制 电机过载</v>
      </c>
      <c r="S3439">
        <v>0</v>
      </c>
      <c r="T3439">
        <v>0</v>
      </c>
    </row>
    <row r="3440" spans="1:20">
      <c r="A3440" t="s">
        <v>3596</v>
      </c>
      <c r="B3440" s="11" t="str">
        <f t="shared" si="323"/>
        <v>CHPF</v>
      </c>
      <c r="C3440" s="11" t="str">
        <f>VLOOKUP('intouch变量（离散）'!$A3440,基本表格!$G:$Q,2,FALSE)</f>
        <v>2131+P3-M5 木片出料皮带运输机 电机控制 风扇过载</v>
      </c>
      <c r="D3440" t="s">
        <v>154</v>
      </c>
      <c r="E3440" t="str">
        <f t="shared" si="319"/>
        <v>No</v>
      </c>
      <c r="F3440" t="str">
        <f t="shared" si="320"/>
        <v>0</v>
      </c>
      <c r="G3440" t="s">
        <v>154</v>
      </c>
      <c r="H3440" t="s">
        <v>155</v>
      </c>
      <c r="I3440" t="str">
        <f t="shared" si="321"/>
        <v/>
      </c>
      <c r="J3440" t="str">
        <f t="shared" si="322"/>
        <v/>
      </c>
      <c r="K3440" t="str">
        <f>VLOOKUP('intouch变量（离散）'!$A3440,基本表格!$G:$Q,9,FALSE)</f>
        <v>On</v>
      </c>
      <c r="L3440">
        <v>1</v>
      </c>
      <c r="M3440" t="s">
        <v>156</v>
      </c>
      <c r="N3440" t="s">
        <v>157</v>
      </c>
      <c r="O3440" t="s">
        <v>158</v>
      </c>
      <c r="P3440" t="str">
        <f>VLOOKUP('intouch变量（离散）'!$A3440,基本表格!$G:$Q,3,FALSE)</f>
        <v>DB100,X3001.4</v>
      </c>
      <c r="Q3440" t="str">
        <f>VLOOKUP('intouch变量（离散）'!$A3440,基本表格!$G:$Q,10,FALSE)</f>
        <v>Yes</v>
      </c>
      <c r="R3440" t="str">
        <f t="shared" si="324"/>
        <v>DB100,X3001.4 2131+P3-M5 木片出料皮带运输机 电机控制 风扇过载</v>
      </c>
      <c r="S3440">
        <v>0</v>
      </c>
      <c r="T3440">
        <v>0</v>
      </c>
    </row>
    <row r="3441" spans="1:20">
      <c r="A3441" t="s">
        <v>3597</v>
      </c>
      <c r="B3441" s="11" t="str">
        <f t="shared" si="323"/>
        <v>CHPF</v>
      </c>
      <c r="C3441" s="11" t="str">
        <f>VLOOKUP('intouch变量（离散）'!$A3441,基本表格!$G:$Q,2,FALSE)</f>
        <v>2131+P3-M5 木片出料皮带运输机 电机控制 电机运行指示</v>
      </c>
      <c r="D3441" t="s">
        <v>154</v>
      </c>
      <c r="E3441" t="str">
        <f t="shared" si="319"/>
        <v>No</v>
      </c>
      <c r="F3441" t="str">
        <f t="shared" si="320"/>
        <v>0</v>
      </c>
      <c r="G3441" t="s">
        <v>154</v>
      </c>
      <c r="H3441" t="s">
        <v>155</v>
      </c>
      <c r="I3441" t="str">
        <f t="shared" si="321"/>
        <v/>
      </c>
      <c r="J3441" t="str">
        <f t="shared" si="322"/>
        <v/>
      </c>
      <c r="K3441" t="str">
        <f>VLOOKUP('intouch变量（离散）'!$A3441,基本表格!$G:$Q,9,FALSE)</f>
        <v>None</v>
      </c>
      <c r="L3441">
        <v>1</v>
      </c>
      <c r="M3441" t="s">
        <v>156</v>
      </c>
      <c r="N3441" t="s">
        <v>157</v>
      </c>
      <c r="O3441" t="s">
        <v>158</v>
      </c>
      <c r="P3441" t="str">
        <f>VLOOKUP('intouch变量（离散）'!$A3441,基本表格!$G:$Q,3,FALSE)</f>
        <v>DB100,X3001.5</v>
      </c>
      <c r="Q3441" t="str">
        <f>VLOOKUP('intouch变量（离散）'!$A3441,基本表格!$G:$Q,10,FALSE)</f>
        <v>Yes</v>
      </c>
      <c r="R3441" t="str">
        <f t="shared" si="324"/>
        <v>DB100,X3001.5 2131+P3-M5 木片出料皮带运输机 电机控制 电机运行指示</v>
      </c>
      <c r="S3441">
        <v>0</v>
      </c>
      <c r="T3441">
        <v>0</v>
      </c>
    </row>
    <row r="3442" spans="1:20">
      <c r="A3442" t="s">
        <v>3598</v>
      </c>
      <c r="B3442" s="11" t="str">
        <f t="shared" si="323"/>
        <v>CHPF</v>
      </c>
      <c r="C3442" s="11" t="str">
        <f>VLOOKUP('intouch变量（离散）'!$A3442,基本表格!$G:$Q,2,FALSE)</f>
        <v>2131+P3-M5 木片出料皮带运输机 电机控制 断链报警</v>
      </c>
      <c r="D3442" t="s">
        <v>154</v>
      </c>
      <c r="E3442" t="str">
        <f t="shared" si="319"/>
        <v>No</v>
      </c>
      <c r="F3442" t="str">
        <f t="shared" si="320"/>
        <v>0</v>
      </c>
      <c r="G3442" t="s">
        <v>154</v>
      </c>
      <c r="H3442" t="s">
        <v>155</v>
      </c>
      <c r="I3442" t="str">
        <f t="shared" si="321"/>
        <v/>
      </c>
      <c r="J3442" t="str">
        <f t="shared" si="322"/>
        <v/>
      </c>
      <c r="K3442" t="str">
        <f>VLOOKUP('intouch变量（离散）'!$A3442,基本表格!$G:$Q,9,FALSE)</f>
        <v>On</v>
      </c>
      <c r="L3442">
        <v>1</v>
      </c>
      <c r="M3442" t="s">
        <v>156</v>
      </c>
      <c r="N3442" t="s">
        <v>157</v>
      </c>
      <c r="O3442" t="s">
        <v>158</v>
      </c>
      <c r="P3442" t="str">
        <f>VLOOKUP('intouch变量（离散）'!$A3442,基本表格!$G:$Q,3,FALSE)</f>
        <v>DB100,X3001.6</v>
      </c>
      <c r="Q3442" t="str">
        <f>VLOOKUP('intouch变量（离散）'!$A3442,基本表格!$G:$Q,10,FALSE)</f>
        <v>Yes</v>
      </c>
      <c r="R3442" t="str">
        <f t="shared" si="324"/>
        <v>DB100,X3001.6 2131+P3-M5 木片出料皮带运输机 电机控制 断链报警</v>
      </c>
      <c r="S3442">
        <v>0</v>
      </c>
      <c r="T3442">
        <v>0</v>
      </c>
    </row>
    <row r="3443" spans="1:20">
      <c r="A3443" t="s">
        <v>3599</v>
      </c>
      <c r="B3443" s="11" t="str">
        <f t="shared" si="323"/>
        <v>CHPF</v>
      </c>
      <c r="C3443" s="11" t="str">
        <f>VLOOKUP('intouch变量（离散）'!$A3443,基本表格!$G:$Q,2,FALSE)</f>
        <v>2131+P3-M5 木片出料皮带运输机 电机控制 断链检测</v>
      </c>
      <c r="D3443" t="s">
        <v>154</v>
      </c>
      <c r="E3443" t="str">
        <f t="shared" si="319"/>
        <v>No</v>
      </c>
      <c r="F3443" t="str">
        <f t="shared" si="320"/>
        <v>0</v>
      </c>
      <c r="G3443" t="s">
        <v>154</v>
      </c>
      <c r="H3443" t="s">
        <v>155</v>
      </c>
      <c r="I3443" t="str">
        <f t="shared" si="321"/>
        <v/>
      </c>
      <c r="J3443" t="str">
        <f t="shared" si="322"/>
        <v/>
      </c>
      <c r="K3443" t="str">
        <f>VLOOKUP('intouch变量（离散）'!$A3443,基本表格!$G:$Q,9,FALSE)</f>
        <v>None</v>
      </c>
      <c r="L3443">
        <v>1</v>
      </c>
      <c r="M3443" t="s">
        <v>156</v>
      </c>
      <c r="N3443" t="s">
        <v>157</v>
      </c>
      <c r="O3443" t="s">
        <v>158</v>
      </c>
      <c r="P3443" t="str">
        <f>VLOOKUP('intouch变量（离散）'!$A3443,基本表格!$G:$Q,3,FALSE)</f>
        <v>DB100,X3001.7</v>
      </c>
      <c r="Q3443" t="str">
        <f>VLOOKUP('intouch变量（离散）'!$A3443,基本表格!$G:$Q,10,FALSE)</f>
        <v>Yes</v>
      </c>
      <c r="R3443" t="str">
        <f t="shared" si="324"/>
        <v>DB100,X3001.7 2131+P3-M5 木片出料皮带运输机 电机控制 断链检测</v>
      </c>
      <c r="S3443">
        <v>0</v>
      </c>
      <c r="T3443">
        <v>0</v>
      </c>
    </row>
    <row r="3444" spans="1:20">
      <c r="A3444" t="s">
        <v>3600</v>
      </c>
      <c r="B3444" s="11" t="str">
        <f t="shared" si="323"/>
        <v>CHPF</v>
      </c>
      <c r="C3444" s="11" t="str">
        <f>VLOOKUP('intouch变量（离散）'!$A3444,基本表格!$G:$Q,2,FALSE)</f>
        <v>2131+P3-M5 木片出料皮带运输机 电机控制 复位</v>
      </c>
      <c r="D3444" t="s">
        <v>154</v>
      </c>
      <c r="E3444" t="str">
        <f t="shared" si="319"/>
        <v>No</v>
      </c>
      <c r="F3444" t="str">
        <f t="shared" si="320"/>
        <v>0</v>
      </c>
      <c r="G3444" t="s">
        <v>154</v>
      </c>
      <c r="H3444" t="s">
        <v>155</v>
      </c>
      <c r="I3444" t="str">
        <f t="shared" si="321"/>
        <v/>
      </c>
      <c r="J3444" t="str">
        <f t="shared" si="322"/>
        <v/>
      </c>
      <c r="K3444" t="str">
        <f>VLOOKUP('intouch变量（离散）'!$A3444,基本表格!$G:$Q,9,FALSE)</f>
        <v>None</v>
      </c>
      <c r="L3444">
        <v>1</v>
      </c>
      <c r="M3444" t="s">
        <v>156</v>
      </c>
      <c r="N3444" t="s">
        <v>157</v>
      </c>
      <c r="O3444" t="s">
        <v>158</v>
      </c>
      <c r="P3444" t="str">
        <f>VLOOKUP('intouch变量（离散）'!$A3444,基本表格!$G:$Q,3,FALSE)</f>
        <v>DB100,X3002.0</v>
      </c>
      <c r="Q3444" t="str">
        <f>VLOOKUP('intouch变量（离散）'!$A3444,基本表格!$G:$Q,10,FALSE)</f>
        <v>No</v>
      </c>
      <c r="R3444" t="str">
        <f t="shared" si="324"/>
        <v>DB100,X3002.0 2131+P3-M5 木片出料皮带运输机 电机控制 复位</v>
      </c>
      <c r="S3444">
        <v>0</v>
      </c>
      <c r="T3444">
        <v>0</v>
      </c>
    </row>
    <row r="3445" spans="1:20">
      <c r="A3445" t="s">
        <v>3601</v>
      </c>
      <c r="B3445" s="11" t="str">
        <f t="shared" si="323"/>
        <v>CHPF</v>
      </c>
      <c r="C3445" s="11" t="str">
        <f>VLOOKUP('intouch变量（离散）'!$A3445,基本表格!$G:$Q,2,FALSE)</f>
        <v>2131+P3-M5 木片出料皮带运输机 电机控制 断链保护使能</v>
      </c>
      <c r="D3445" t="s">
        <v>154</v>
      </c>
      <c r="E3445" t="str">
        <f t="shared" si="319"/>
        <v>Yes</v>
      </c>
      <c r="F3445" t="str">
        <f t="shared" si="320"/>
        <v>900</v>
      </c>
      <c r="G3445" t="s">
        <v>154</v>
      </c>
      <c r="H3445" t="s">
        <v>155</v>
      </c>
      <c r="I3445" t="str">
        <f t="shared" si="321"/>
        <v>禁用</v>
      </c>
      <c r="J3445" t="str">
        <f t="shared" si="322"/>
        <v>启用</v>
      </c>
      <c r="K3445" t="str">
        <f>VLOOKUP('intouch变量（离散）'!$A3445,基本表格!$G:$Q,9,FALSE)</f>
        <v>None</v>
      </c>
      <c r="L3445">
        <v>1</v>
      </c>
      <c r="M3445" t="s">
        <v>156</v>
      </c>
      <c r="N3445" t="s">
        <v>157</v>
      </c>
      <c r="O3445" t="s">
        <v>158</v>
      </c>
      <c r="P3445" t="str">
        <f>VLOOKUP('intouch变量（离散）'!$A3445,基本表格!$G:$Q,3,FALSE)</f>
        <v>DB100,X3002.1</v>
      </c>
      <c r="Q3445" t="str">
        <f>VLOOKUP('intouch变量（离散）'!$A3445,基本表格!$G:$Q,10,FALSE)</f>
        <v>No</v>
      </c>
      <c r="R3445" t="str">
        <f t="shared" si="324"/>
        <v>DB100,X3002.1 2131+P3-M5 木片出料皮带运输机 电机控制 断链保护使能</v>
      </c>
      <c r="S3445">
        <v>0</v>
      </c>
      <c r="T3445">
        <v>0</v>
      </c>
    </row>
    <row r="3446" spans="1:20">
      <c r="A3446" t="s">
        <v>3602</v>
      </c>
      <c r="B3446" s="11" t="str">
        <f t="shared" si="323"/>
        <v>CHPF</v>
      </c>
      <c r="C3446" s="11" t="str">
        <f>VLOOKUP('intouch变量（离散）'!$A3446,基本表格!$G:$Q,2,FALSE)</f>
        <v>2131+P3-M5 木片出料皮带运输机 电机控制 断链导致停机</v>
      </c>
      <c r="D3446" t="s">
        <v>154</v>
      </c>
      <c r="E3446" t="str">
        <f t="shared" si="319"/>
        <v>No</v>
      </c>
      <c r="F3446" t="str">
        <f t="shared" si="320"/>
        <v>0</v>
      </c>
      <c r="G3446" t="s">
        <v>154</v>
      </c>
      <c r="H3446" t="s">
        <v>155</v>
      </c>
      <c r="I3446" t="str">
        <f t="shared" si="321"/>
        <v/>
      </c>
      <c r="J3446" t="str">
        <f t="shared" si="322"/>
        <v/>
      </c>
      <c r="K3446" t="str">
        <f>VLOOKUP('intouch变量（离散）'!$A3446,基本表格!$G:$Q,9,FALSE)</f>
        <v>On</v>
      </c>
      <c r="L3446">
        <v>1</v>
      </c>
      <c r="M3446" t="s">
        <v>156</v>
      </c>
      <c r="N3446" t="s">
        <v>157</v>
      </c>
      <c r="O3446" t="s">
        <v>158</v>
      </c>
      <c r="P3446" t="str">
        <f>VLOOKUP('intouch变量（离散）'!$A3446,基本表格!$G:$Q,3,FALSE)</f>
        <v>DB100,X3002.2</v>
      </c>
      <c r="Q3446" t="str">
        <f>VLOOKUP('intouch变量（离散）'!$A3446,基本表格!$G:$Q,10,FALSE)</f>
        <v>Yes</v>
      </c>
      <c r="R3446" t="str">
        <f t="shared" si="324"/>
        <v>DB100,X3002.2 2131+P3-M5 木片出料皮带运输机 电机控制 断链导致停机</v>
      </c>
      <c r="S3446">
        <v>0</v>
      </c>
      <c r="T3446">
        <v>0</v>
      </c>
    </row>
    <row r="3447" spans="1:20">
      <c r="A3447" t="s">
        <v>3603</v>
      </c>
      <c r="B3447" s="11" t="str">
        <f t="shared" si="323"/>
        <v>CHPF</v>
      </c>
      <c r="C3447" s="11" t="str">
        <f>VLOOKUP('intouch变量（离散）'!$A3447,基本表格!$G:$Q,2,FALSE)</f>
        <v>2131+P3-M5 木片出料皮带运输机 电机控制 电机(反转）</v>
      </c>
      <c r="D3447" t="s">
        <v>154</v>
      </c>
      <c r="E3447" t="str">
        <f t="shared" si="319"/>
        <v>No</v>
      </c>
      <c r="F3447" t="str">
        <f t="shared" si="320"/>
        <v>0</v>
      </c>
      <c r="G3447" t="s">
        <v>154</v>
      </c>
      <c r="H3447" t="s">
        <v>155</v>
      </c>
      <c r="I3447" t="str">
        <f t="shared" si="321"/>
        <v/>
      </c>
      <c r="J3447" t="str">
        <f t="shared" si="322"/>
        <v/>
      </c>
      <c r="K3447" t="str">
        <f>VLOOKUP('intouch变量（离散）'!$A3447,基本表格!$G:$Q,9,FALSE)</f>
        <v>None</v>
      </c>
      <c r="L3447">
        <v>1</v>
      </c>
      <c r="M3447" t="s">
        <v>156</v>
      </c>
      <c r="N3447" t="s">
        <v>157</v>
      </c>
      <c r="O3447" t="s">
        <v>158</v>
      </c>
      <c r="P3447" t="str">
        <f>VLOOKUP('intouch变量（离散）'!$A3447,基本表格!$G:$Q,3,FALSE)</f>
        <v>DB100,X3002.3</v>
      </c>
      <c r="Q3447" t="str">
        <f>VLOOKUP('intouch变量（离散）'!$A3447,基本表格!$G:$Q,10,FALSE)</f>
        <v>Yes</v>
      </c>
      <c r="R3447" t="str">
        <f t="shared" si="324"/>
        <v>DB100,X3002.3 2131+P3-M5 木片出料皮带运输机 电机控制 电机(反转）</v>
      </c>
      <c r="S3447">
        <v>0</v>
      </c>
      <c r="T3447">
        <v>0</v>
      </c>
    </row>
    <row r="3448" spans="1:20">
      <c r="A3448" t="s">
        <v>3604</v>
      </c>
      <c r="B3448" s="11" t="str">
        <f t="shared" si="323"/>
        <v>CHPF</v>
      </c>
      <c r="C3448" s="11" t="str">
        <f>VLOOKUP('intouch变量（离散）'!$A3448,基本表格!$G:$Q,2,FALSE)</f>
        <v>2131+P3-M5 木片出料皮带运输机 电机控制 本地</v>
      </c>
      <c r="D3448" t="s">
        <v>154</v>
      </c>
      <c r="E3448" t="str">
        <f t="shared" si="319"/>
        <v>No</v>
      </c>
      <c r="F3448" t="str">
        <f t="shared" si="320"/>
        <v>0</v>
      </c>
      <c r="G3448" t="s">
        <v>154</v>
      </c>
      <c r="H3448" t="s">
        <v>155</v>
      </c>
      <c r="I3448" t="str">
        <f t="shared" si="321"/>
        <v/>
      </c>
      <c r="J3448" t="str">
        <f t="shared" si="322"/>
        <v/>
      </c>
      <c r="K3448" t="str">
        <f>VLOOKUP('intouch变量（离散）'!$A3448,基本表格!$G:$Q,9,FALSE)</f>
        <v>None</v>
      </c>
      <c r="L3448">
        <v>1</v>
      </c>
      <c r="M3448" t="s">
        <v>156</v>
      </c>
      <c r="N3448" t="s">
        <v>157</v>
      </c>
      <c r="O3448" t="s">
        <v>158</v>
      </c>
      <c r="P3448" t="str">
        <f>VLOOKUP('intouch变量（离散）'!$A3448,基本表格!$G:$Q,3,FALSE)</f>
        <v>DB100,X3002.4</v>
      </c>
      <c r="Q3448" t="str">
        <f>VLOOKUP('intouch变量（离散）'!$A3448,基本表格!$G:$Q,10,FALSE)</f>
        <v>Yes</v>
      </c>
      <c r="R3448" t="str">
        <f t="shared" si="324"/>
        <v>DB100,X3002.4 2131+P3-M5 木片出料皮带运输机 电机控制 本地</v>
      </c>
      <c r="S3448">
        <v>0</v>
      </c>
      <c r="T3448">
        <v>0</v>
      </c>
    </row>
    <row r="3449" spans="1:20">
      <c r="A3449" t="s">
        <v>3605</v>
      </c>
      <c r="B3449" s="11" t="str">
        <f t="shared" si="323"/>
        <v>CHPF</v>
      </c>
      <c r="C3449" s="11" t="str">
        <f>VLOOKUP('intouch变量（离散）'!$A3449,基本表格!$G:$Q,2,FALSE)</f>
        <v>2131+P3-M5 木片出料皮带运输机 电机控制 远程</v>
      </c>
      <c r="D3449" t="s">
        <v>154</v>
      </c>
      <c r="E3449" t="str">
        <f t="shared" si="319"/>
        <v>No</v>
      </c>
      <c r="F3449" t="str">
        <f t="shared" si="320"/>
        <v>0</v>
      </c>
      <c r="G3449" t="s">
        <v>154</v>
      </c>
      <c r="H3449" t="s">
        <v>155</v>
      </c>
      <c r="I3449" t="str">
        <f t="shared" si="321"/>
        <v/>
      </c>
      <c r="J3449" t="str">
        <f t="shared" si="322"/>
        <v/>
      </c>
      <c r="K3449" t="str">
        <f>VLOOKUP('intouch变量（离散）'!$A3449,基本表格!$G:$Q,9,FALSE)</f>
        <v>None</v>
      </c>
      <c r="L3449">
        <v>1</v>
      </c>
      <c r="M3449" t="s">
        <v>156</v>
      </c>
      <c r="N3449" t="s">
        <v>157</v>
      </c>
      <c r="O3449" t="s">
        <v>158</v>
      </c>
      <c r="P3449" t="str">
        <f>VLOOKUP('intouch变量（离散）'!$A3449,基本表格!$G:$Q,3,FALSE)</f>
        <v>DB100,X3002.5</v>
      </c>
      <c r="Q3449" t="str">
        <f>VLOOKUP('intouch变量（离散）'!$A3449,基本表格!$G:$Q,10,FALSE)</f>
        <v>Yes</v>
      </c>
      <c r="R3449" t="str">
        <f t="shared" si="324"/>
        <v>DB100,X3002.5 2131+P3-M5 木片出料皮带运输机 电机控制 远程</v>
      </c>
      <c r="S3449">
        <v>0</v>
      </c>
      <c r="T3449">
        <v>0</v>
      </c>
    </row>
    <row r="3450" spans="1:20">
      <c r="A3450" t="s">
        <v>3606</v>
      </c>
      <c r="B3450" s="11" t="str">
        <f t="shared" si="323"/>
        <v>CHPF</v>
      </c>
      <c r="C3450" s="11" t="str">
        <f>VLOOKUP('intouch变量（离散）'!$A3450,基本表格!$G:$Q,2,FALSE)</f>
        <v>2131+P3-M5 木片出料皮带运输机 电机控制 堵料报警</v>
      </c>
      <c r="D3450" t="s">
        <v>154</v>
      </c>
      <c r="E3450" t="str">
        <f t="shared" si="319"/>
        <v>No</v>
      </c>
      <c r="F3450" t="str">
        <f t="shared" si="320"/>
        <v>0</v>
      </c>
      <c r="G3450" t="s">
        <v>154</v>
      </c>
      <c r="H3450" t="s">
        <v>155</v>
      </c>
      <c r="I3450" t="str">
        <f t="shared" si="321"/>
        <v/>
      </c>
      <c r="J3450" t="str">
        <f t="shared" si="322"/>
        <v/>
      </c>
      <c r="K3450" t="str">
        <f>VLOOKUP('intouch变量（离散）'!$A3450,基本表格!$G:$Q,9,FALSE)</f>
        <v>On</v>
      </c>
      <c r="L3450">
        <v>1</v>
      </c>
      <c r="M3450" t="s">
        <v>156</v>
      </c>
      <c r="N3450" t="s">
        <v>157</v>
      </c>
      <c r="O3450" t="s">
        <v>158</v>
      </c>
      <c r="P3450" t="str">
        <f>VLOOKUP('intouch变量（离散）'!$A3450,基本表格!$G:$Q,3,FALSE)</f>
        <v>DB100,X3002.6</v>
      </c>
      <c r="Q3450" t="str">
        <f>VLOOKUP('intouch变量（离散）'!$A3450,基本表格!$G:$Q,10,FALSE)</f>
        <v>Yes</v>
      </c>
      <c r="R3450" t="str">
        <f t="shared" si="324"/>
        <v>DB100,X3002.6 2131+P3-M5 木片出料皮带运输机 电机控制 堵料报警</v>
      </c>
      <c r="S3450">
        <v>0</v>
      </c>
      <c r="T3450">
        <v>0</v>
      </c>
    </row>
    <row r="3451" spans="1:20">
      <c r="A3451" t="s">
        <v>3607</v>
      </c>
      <c r="B3451" s="11" t="str">
        <f t="shared" si="323"/>
        <v>CHPF</v>
      </c>
      <c r="C3451" s="11" t="str">
        <f>VLOOKUP('intouch变量（离散）'!$A3451,基本表格!$G:$Q,2,FALSE)</f>
        <v>2131+P3-M5 木片出料皮带运输机 电机控制 堵料检测</v>
      </c>
      <c r="D3451" t="s">
        <v>154</v>
      </c>
      <c r="E3451" t="str">
        <f t="shared" si="319"/>
        <v>No</v>
      </c>
      <c r="F3451" t="str">
        <f t="shared" si="320"/>
        <v>0</v>
      </c>
      <c r="G3451" t="s">
        <v>154</v>
      </c>
      <c r="H3451" t="s">
        <v>155</v>
      </c>
      <c r="I3451" t="str">
        <f t="shared" si="321"/>
        <v/>
      </c>
      <c r="J3451" t="str">
        <f t="shared" si="322"/>
        <v/>
      </c>
      <c r="K3451" t="str">
        <f>VLOOKUP('intouch变量（离散）'!$A3451,基本表格!$G:$Q,9,FALSE)</f>
        <v>None</v>
      </c>
      <c r="L3451">
        <v>1</v>
      </c>
      <c r="M3451" t="s">
        <v>156</v>
      </c>
      <c r="N3451" t="s">
        <v>157</v>
      </c>
      <c r="O3451" t="s">
        <v>158</v>
      </c>
      <c r="P3451" t="str">
        <f>VLOOKUP('intouch变量（离散）'!$A3451,基本表格!$G:$Q,3,FALSE)</f>
        <v>DB100,X3002.7</v>
      </c>
      <c r="Q3451" t="str">
        <f>VLOOKUP('intouch变量（离散）'!$A3451,基本表格!$G:$Q,10,FALSE)</f>
        <v>Yes</v>
      </c>
      <c r="R3451" t="str">
        <f t="shared" si="324"/>
        <v>DB100,X3002.7 2131+P3-M5 木片出料皮带运输机 电机控制 堵料检测</v>
      </c>
      <c r="S3451">
        <v>0</v>
      </c>
      <c r="T3451">
        <v>0</v>
      </c>
    </row>
    <row r="3452" spans="1:20">
      <c r="A3452" t="s">
        <v>3608</v>
      </c>
      <c r="B3452" s="11" t="str">
        <f t="shared" si="323"/>
        <v>CHPF</v>
      </c>
      <c r="C3452" s="11" t="str">
        <f>VLOOKUP('intouch变量（离散）'!$A3452,基本表格!$G:$Q,2,FALSE)</f>
        <v>2131+P3-M5 木片出料皮带运输机 电机控制 堵料保护使能</v>
      </c>
      <c r="D3452" t="s">
        <v>154</v>
      </c>
      <c r="E3452" t="str">
        <f t="shared" si="319"/>
        <v>Yes</v>
      </c>
      <c r="F3452" t="str">
        <f t="shared" si="320"/>
        <v>900</v>
      </c>
      <c r="G3452" t="s">
        <v>154</v>
      </c>
      <c r="H3452" t="s">
        <v>155</v>
      </c>
      <c r="I3452" t="str">
        <f t="shared" si="321"/>
        <v>禁用</v>
      </c>
      <c r="J3452" t="str">
        <f t="shared" si="322"/>
        <v>启用</v>
      </c>
      <c r="K3452" t="str">
        <f>VLOOKUP('intouch变量（离散）'!$A3452,基本表格!$G:$Q,9,FALSE)</f>
        <v>None</v>
      </c>
      <c r="L3452">
        <v>1</v>
      </c>
      <c r="M3452" t="s">
        <v>156</v>
      </c>
      <c r="N3452" t="s">
        <v>157</v>
      </c>
      <c r="O3452" t="s">
        <v>158</v>
      </c>
      <c r="P3452" t="str">
        <f>VLOOKUP('intouch变量（离散）'!$A3452,基本表格!$G:$Q,3,FALSE)</f>
        <v>DB100,X3003.0</v>
      </c>
      <c r="Q3452" t="str">
        <f>VLOOKUP('intouch变量（离散）'!$A3452,基本表格!$G:$Q,10,FALSE)</f>
        <v>No</v>
      </c>
      <c r="R3452" t="str">
        <f t="shared" si="324"/>
        <v>DB100,X3003.0 2131+P3-M5 木片出料皮带运输机 电机控制 堵料保护使能</v>
      </c>
      <c r="S3452">
        <v>0</v>
      </c>
      <c r="T3452">
        <v>0</v>
      </c>
    </row>
    <row r="3453" spans="1:20">
      <c r="A3453" t="s">
        <v>3609</v>
      </c>
      <c r="B3453" s="11" t="str">
        <f t="shared" si="323"/>
        <v>CHPF</v>
      </c>
      <c r="C3453" s="11" t="str">
        <f>VLOOKUP('intouch变量（离散）'!$A3453,基本表格!$G:$Q,2,FALSE)</f>
        <v>2131+P3-M5 木片出料皮带运输机 电机控制 堵料导致停机</v>
      </c>
      <c r="D3453" t="s">
        <v>154</v>
      </c>
      <c r="E3453" t="str">
        <f t="shared" si="319"/>
        <v>No</v>
      </c>
      <c r="F3453" t="str">
        <f t="shared" si="320"/>
        <v>0</v>
      </c>
      <c r="G3453" t="s">
        <v>154</v>
      </c>
      <c r="H3453" t="s">
        <v>155</v>
      </c>
      <c r="I3453" t="str">
        <f t="shared" si="321"/>
        <v/>
      </c>
      <c r="J3453" t="str">
        <f t="shared" si="322"/>
        <v/>
      </c>
      <c r="K3453" t="str">
        <f>VLOOKUP('intouch变量（离散）'!$A3453,基本表格!$G:$Q,9,FALSE)</f>
        <v>On</v>
      </c>
      <c r="L3453">
        <v>1</v>
      </c>
      <c r="M3453" t="s">
        <v>156</v>
      </c>
      <c r="N3453" t="s">
        <v>157</v>
      </c>
      <c r="O3453" t="s">
        <v>158</v>
      </c>
      <c r="P3453" t="str">
        <f>VLOOKUP('intouch变量（离散）'!$A3453,基本表格!$G:$Q,3,FALSE)</f>
        <v>DB100,X3003.1</v>
      </c>
      <c r="Q3453" t="str">
        <f>VLOOKUP('intouch变量（离散）'!$A3453,基本表格!$G:$Q,10,FALSE)</f>
        <v>Yes</v>
      </c>
      <c r="R3453" t="str">
        <f t="shared" si="324"/>
        <v>DB100,X3003.1 2131+P3-M5 木片出料皮带运输机 电机控制 堵料导致停机</v>
      </c>
      <c r="S3453">
        <v>0</v>
      </c>
      <c r="T3453">
        <v>0</v>
      </c>
    </row>
    <row r="3454" spans="1:20">
      <c r="A3454" t="s">
        <v>3610</v>
      </c>
      <c r="B3454" s="11" t="str">
        <f t="shared" si="323"/>
        <v>CHPF</v>
      </c>
      <c r="C3454" s="11" t="str">
        <f>VLOOKUP('intouch变量（离散）'!$A3454,基本表格!$G:$Q,2,FALSE)</f>
        <v>2131+P3-M5 木片出料皮带运输机 电机控制 拉线开关</v>
      </c>
      <c r="D3454" t="s">
        <v>154</v>
      </c>
      <c r="E3454" t="str">
        <f t="shared" si="319"/>
        <v>No</v>
      </c>
      <c r="F3454" t="str">
        <f t="shared" si="320"/>
        <v>0</v>
      </c>
      <c r="G3454" t="s">
        <v>154</v>
      </c>
      <c r="H3454" t="s">
        <v>155</v>
      </c>
      <c r="I3454" t="str">
        <f t="shared" si="321"/>
        <v/>
      </c>
      <c r="J3454" t="str">
        <f t="shared" si="322"/>
        <v/>
      </c>
      <c r="K3454" t="str">
        <f>VLOOKUP('intouch变量（离散）'!$A3454,基本表格!$G:$Q,9,FALSE)</f>
        <v>On</v>
      </c>
      <c r="L3454">
        <v>1</v>
      </c>
      <c r="M3454" t="s">
        <v>156</v>
      </c>
      <c r="N3454" t="s">
        <v>157</v>
      </c>
      <c r="O3454" t="s">
        <v>158</v>
      </c>
      <c r="P3454" t="str">
        <f>VLOOKUP('intouch变量（离散）'!$A3454,基本表格!$G:$Q,3,FALSE)</f>
        <v>DB100,X3008.0</v>
      </c>
      <c r="Q3454" t="str">
        <f>VLOOKUP('intouch变量（离散）'!$A3454,基本表格!$G:$Q,10,FALSE)</f>
        <v>Yes</v>
      </c>
      <c r="R3454" t="str">
        <f t="shared" si="324"/>
        <v>DB100,X3008.0 2131+P3-M5 木片出料皮带运输机 电机控制 拉线开关</v>
      </c>
      <c r="S3454">
        <v>0</v>
      </c>
      <c r="T3454">
        <v>0</v>
      </c>
    </row>
    <row r="3455" spans="1:20">
      <c r="A3455" t="s">
        <v>3611</v>
      </c>
      <c r="B3455" s="11" t="str">
        <f t="shared" si="323"/>
        <v>CHPF</v>
      </c>
      <c r="C3455" s="11" t="str">
        <f>VLOOKUP('intouch变量（离散）'!$A3455,基本表格!$G:$Q,2,FALSE)</f>
        <v>2131+P3-M5 木片出料皮带运输机 电机控制 左跑偏报警</v>
      </c>
      <c r="D3455" t="s">
        <v>154</v>
      </c>
      <c r="E3455" t="str">
        <f t="shared" si="319"/>
        <v>No</v>
      </c>
      <c r="F3455" t="str">
        <f t="shared" si="320"/>
        <v>0</v>
      </c>
      <c r="G3455" t="s">
        <v>154</v>
      </c>
      <c r="H3455" t="s">
        <v>155</v>
      </c>
      <c r="I3455" t="str">
        <f t="shared" si="321"/>
        <v/>
      </c>
      <c r="J3455" t="str">
        <f t="shared" si="322"/>
        <v/>
      </c>
      <c r="K3455" t="str">
        <f>VLOOKUP('intouch变量（离散）'!$A3455,基本表格!$G:$Q,9,FALSE)</f>
        <v>On</v>
      </c>
      <c r="L3455">
        <v>1</v>
      </c>
      <c r="M3455" t="s">
        <v>156</v>
      </c>
      <c r="N3455" t="s">
        <v>157</v>
      </c>
      <c r="O3455" t="s">
        <v>158</v>
      </c>
      <c r="P3455" t="str">
        <f>VLOOKUP('intouch变量（离散）'!$A3455,基本表格!$G:$Q,3,FALSE)</f>
        <v>DB100,X3008.1</v>
      </c>
      <c r="Q3455" t="str">
        <f>VLOOKUP('intouch变量（离散）'!$A3455,基本表格!$G:$Q,10,FALSE)</f>
        <v>Yes</v>
      </c>
      <c r="R3455" t="str">
        <f t="shared" si="324"/>
        <v>DB100,X3008.1 2131+P3-M5 木片出料皮带运输机 电机控制 左跑偏报警</v>
      </c>
      <c r="S3455">
        <v>0</v>
      </c>
      <c r="T3455">
        <v>0</v>
      </c>
    </row>
    <row r="3456" spans="1:20">
      <c r="A3456" t="s">
        <v>3612</v>
      </c>
      <c r="B3456" s="11" t="str">
        <f t="shared" si="323"/>
        <v>CHPF</v>
      </c>
      <c r="C3456" s="11" t="str">
        <f>VLOOKUP('intouch变量（离散）'!$A3456,基本表格!$G:$Q,2,FALSE)</f>
        <v>2131+P3-M5 木片出料皮带运输机 电机控制 左跑偏1检测</v>
      </c>
      <c r="D3456" t="s">
        <v>154</v>
      </c>
      <c r="E3456" t="str">
        <f t="shared" si="319"/>
        <v>No</v>
      </c>
      <c r="F3456" t="str">
        <f t="shared" si="320"/>
        <v>0</v>
      </c>
      <c r="G3456" t="s">
        <v>154</v>
      </c>
      <c r="H3456" t="s">
        <v>155</v>
      </c>
      <c r="I3456" t="str">
        <f t="shared" si="321"/>
        <v/>
      </c>
      <c r="J3456" t="str">
        <f t="shared" si="322"/>
        <v/>
      </c>
      <c r="K3456" t="str">
        <f>VLOOKUP('intouch变量（离散）'!$A3456,基本表格!$G:$Q,9,FALSE)</f>
        <v>None</v>
      </c>
      <c r="L3456">
        <v>1</v>
      </c>
      <c r="M3456" t="s">
        <v>156</v>
      </c>
      <c r="N3456" t="s">
        <v>157</v>
      </c>
      <c r="O3456" t="s">
        <v>158</v>
      </c>
      <c r="P3456" t="str">
        <f>VLOOKUP('intouch变量（离散）'!$A3456,基本表格!$G:$Q,3,FALSE)</f>
        <v>DB100,X3008.2</v>
      </c>
      <c r="Q3456" t="str">
        <f>VLOOKUP('intouch变量（离散）'!$A3456,基本表格!$G:$Q,10,FALSE)</f>
        <v>Yes</v>
      </c>
      <c r="R3456" t="str">
        <f t="shared" si="324"/>
        <v>DB100,X3008.2 2131+P3-M5 木片出料皮带运输机 电机控制 左跑偏1检测</v>
      </c>
      <c r="S3456">
        <v>0</v>
      </c>
      <c r="T3456">
        <v>0</v>
      </c>
    </row>
    <row r="3457" spans="1:20">
      <c r="A3457" t="s">
        <v>3613</v>
      </c>
      <c r="B3457" s="11" t="str">
        <f t="shared" si="323"/>
        <v>CHPF</v>
      </c>
      <c r="C3457" s="11" t="str">
        <f>VLOOKUP('intouch变量（离散）'!$A3457,基本表格!$G:$Q,2,FALSE)</f>
        <v>2131+P3-M5 木片出料皮带运输机 电机控制 左跑偏保护使能</v>
      </c>
      <c r="D3457" t="s">
        <v>154</v>
      </c>
      <c r="E3457" t="str">
        <f t="shared" si="319"/>
        <v>Yes</v>
      </c>
      <c r="F3457" t="str">
        <f t="shared" si="320"/>
        <v>900</v>
      </c>
      <c r="G3457" t="s">
        <v>154</v>
      </c>
      <c r="H3457" t="s">
        <v>155</v>
      </c>
      <c r="I3457" t="str">
        <f t="shared" si="321"/>
        <v>禁用</v>
      </c>
      <c r="J3457" t="str">
        <f t="shared" si="322"/>
        <v>启用</v>
      </c>
      <c r="K3457" t="str">
        <f>VLOOKUP('intouch变量（离散）'!$A3457,基本表格!$G:$Q,9,FALSE)</f>
        <v>None</v>
      </c>
      <c r="L3457">
        <v>1</v>
      </c>
      <c r="M3457" t="s">
        <v>156</v>
      </c>
      <c r="N3457" t="s">
        <v>157</v>
      </c>
      <c r="O3457" t="s">
        <v>158</v>
      </c>
      <c r="P3457" t="str">
        <f>VLOOKUP('intouch变量（离散）'!$A3457,基本表格!$G:$Q,3,FALSE)</f>
        <v>DB100,X3008.3</v>
      </c>
      <c r="Q3457" t="str">
        <f>VLOOKUP('intouch变量（离散）'!$A3457,基本表格!$G:$Q,10,FALSE)</f>
        <v>No</v>
      </c>
      <c r="R3457" t="str">
        <f t="shared" si="324"/>
        <v>DB100,X3008.3 2131+P3-M5 木片出料皮带运输机 电机控制 左跑偏保护使能</v>
      </c>
      <c r="S3457">
        <v>0</v>
      </c>
      <c r="T3457">
        <v>0</v>
      </c>
    </row>
    <row r="3458" spans="1:20">
      <c r="A3458" t="s">
        <v>3614</v>
      </c>
      <c r="B3458" s="11" t="str">
        <f t="shared" si="323"/>
        <v>CHPF</v>
      </c>
      <c r="C3458" s="11" t="str">
        <f>VLOOKUP('intouch变量（离散）'!$A3458,基本表格!$G:$Q,2,FALSE)</f>
        <v>2131+P3-M5 木片出料皮带运输机 电机控制 左跑偏导致停机</v>
      </c>
      <c r="D3458" t="s">
        <v>154</v>
      </c>
      <c r="E3458" t="str">
        <f t="shared" si="319"/>
        <v>No</v>
      </c>
      <c r="F3458" t="str">
        <f t="shared" si="320"/>
        <v>0</v>
      </c>
      <c r="G3458" t="s">
        <v>154</v>
      </c>
      <c r="H3458" t="s">
        <v>155</v>
      </c>
      <c r="I3458" t="str">
        <f t="shared" si="321"/>
        <v/>
      </c>
      <c r="J3458" t="str">
        <f t="shared" si="322"/>
        <v/>
      </c>
      <c r="K3458" t="str">
        <f>VLOOKUP('intouch变量（离散）'!$A3458,基本表格!$G:$Q,9,FALSE)</f>
        <v>On</v>
      </c>
      <c r="L3458">
        <v>1</v>
      </c>
      <c r="M3458" t="s">
        <v>156</v>
      </c>
      <c r="N3458" t="s">
        <v>157</v>
      </c>
      <c r="O3458" t="s">
        <v>158</v>
      </c>
      <c r="P3458" t="str">
        <f>VLOOKUP('intouch变量（离散）'!$A3458,基本表格!$G:$Q,3,FALSE)</f>
        <v>DB100,X3008.4</v>
      </c>
      <c r="Q3458" t="str">
        <f>VLOOKUP('intouch变量（离散）'!$A3458,基本表格!$G:$Q,10,FALSE)</f>
        <v>Yes</v>
      </c>
      <c r="R3458" t="str">
        <f t="shared" si="324"/>
        <v>DB100,X3008.4 2131+P3-M5 木片出料皮带运输机 电机控制 左跑偏导致停机</v>
      </c>
      <c r="S3458">
        <v>0</v>
      </c>
      <c r="T3458">
        <v>0</v>
      </c>
    </row>
    <row r="3459" spans="1:20">
      <c r="A3459" t="s">
        <v>3615</v>
      </c>
      <c r="B3459" s="11" t="str">
        <f t="shared" si="323"/>
        <v>CHPF</v>
      </c>
      <c r="C3459" s="11" t="str">
        <f>VLOOKUP('intouch变量（离散）'!$A3459,基本表格!$G:$Q,2,FALSE)</f>
        <v>2131+P3-M5 木片出料皮带运输机 电机控制 右 跑偏报警</v>
      </c>
      <c r="D3459" t="s">
        <v>154</v>
      </c>
      <c r="E3459" t="str">
        <f t="shared" ref="E3459:E3522" si="325">IF(RIGHT($A3459,2)="EN","Yes","No")</f>
        <v>No</v>
      </c>
      <c r="F3459" t="str">
        <f t="shared" ref="F3459:F3522" si="326">IF(RIGHT($A3459,2)="EN","900","0")</f>
        <v>0</v>
      </c>
      <c r="G3459" t="s">
        <v>154</v>
      </c>
      <c r="H3459" t="s">
        <v>155</v>
      </c>
      <c r="I3459" t="str">
        <f t="shared" ref="I3459:I3522" si="327">IF(RIGHT($A3459,2)="EN","禁用","")</f>
        <v/>
      </c>
      <c r="J3459" t="str">
        <f t="shared" ref="J3459:J3522" si="328">IF(RIGHT($A3459,2)="EN","启用","")</f>
        <v/>
      </c>
      <c r="K3459" t="str">
        <f>VLOOKUP('intouch变量（离散）'!$A3459,基本表格!$G:$Q,9,FALSE)</f>
        <v>On</v>
      </c>
      <c r="L3459">
        <v>1</v>
      </c>
      <c r="M3459" t="s">
        <v>156</v>
      </c>
      <c r="N3459" t="s">
        <v>157</v>
      </c>
      <c r="O3459" t="s">
        <v>158</v>
      </c>
      <c r="P3459" t="str">
        <f>VLOOKUP('intouch变量（离散）'!$A3459,基本表格!$G:$Q,3,FALSE)</f>
        <v>DB100,X3012.0</v>
      </c>
      <c r="Q3459" t="str">
        <f>VLOOKUP('intouch变量（离散）'!$A3459,基本表格!$G:$Q,10,FALSE)</f>
        <v>Yes</v>
      </c>
      <c r="R3459" t="str">
        <f t="shared" si="324"/>
        <v>DB100,X3012.0 2131+P3-M5 木片出料皮带运输机 电机控制 右 跑偏报警</v>
      </c>
      <c r="S3459">
        <v>0</v>
      </c>
      <c r="T3459">
        <v>0</v>
      </c>
    </row>
    <row r="3460" spans="1:20">
      <c r="A3460" t="s">
        <v>3616</v>
      </c>
      <c r="B3460" s="11" t="str">
        <f t="shared" si="323"/>
        <v>CHPF</v>
      </c>
      <c r="C3460" s="11" t="str">
        <f>VLOOKUP('intouch变量（离散）'!$A3460,基本表格!$G:$Q,2,FALSE)</f>
        <v>2131+P3-M5 木片出料皮带运输机 电机控制 右跑偏1检测</v>
      </c>
      <c r="D3460" t="s">
        <v>154</v>
      </c>
      <c r="E3460" t="str">
        <f t="shared" si="325"/>
        <v>No</v>
      </c>
      <c r="F3460" t="str">
        <f t="shared" si="326"/>
        <v>0</v>
      </c>
      <c r="G3460" t="s">
        <v>154</v>
      </c>
      <c r="H3460" t="s">
        <v>155</v>
      </c>
      <c r="I3460" t="str">
        <f t="shared" si="327"/>
        <v/>
      </c>
      <c r="J3460" t="str">
        <f t="shared" si="328"/>
        <v/>
      </c>
      <c r="K3460" t="str">
        <f>VLOOKUP('intouch变量（离散）'!$A3460,基本表格!$G:$Q,9,FALSE)</f>
        <v>None</v>
      </c>
      <c r="L3460">
        <v>1</v>
      </c>
      <c r="M3460" t="s">
        <v>156</v>
      </c>
      <c r="N3460" t="s">
        <v>157</v>
      </c>
      <c r="O3460" t="s">
        <v>158</v>
      </c>
      <c r="P3460" t="str">
        <f>VLOOKUP('intouch变量（离散）'!$A3460,基本表格!$G:$Q,3,FALSE)</f>
        <v>DB100,X3012.1</v>
      </c>
      <c r="Q3460" t="str">
        <f>VLOOKUP('intouch变量（离散）'!$A3460,基本表格!$G:$Q,10,FALSE)</f>
        <v>Yes</v>
      </c>
      <c r="R3460" t="str">
        <f t="shared" si="324"/>
        <v>DB100,X3012.1 2131+P3-M5 木片出料皮带运输机 电机控制 右跑偏1检测</v>
      </c>
      <c r="S3460">
        <v>0</v>
      </c>
      <c r="T3460">
        <v>0</v>
      </c>
    </row>
    <row r="3461" spans="1:20">
      <c r="A3461" t="s">
        <v>3617</v>
      </c>
      <c r="B3461" s="11" t="str">
        <f t="shared" ref="B3461:B3524" si="329">LEFT(A3461,4)</f>
        <v>CHPF</v>
      </c>
      <c r="C3461" s="11" t="str">
        <f>VLOOKUP('intouch变量（离散）'!$A3461,基本表格!$G:$Q,2,FALSE)</f>
        <v>2131+P3-M5 木片出料皮带运输机 电机控制 右跑偏保护使能</v>
      </c>
      <c r="D3461" t="s">
        <v>154</v>
      </c>
      <c r="E3461" t="str">
        <f t="shared" si="325"/>
        <v>Yes</v>
      </c>
      <c r="F3461" t="str">
        <f t="shared" si="326"/>
        <v>900</v>
      </c>
      <c r="G3461" t="s">
        <v>154</v>
      </c>
      <c r="H3461" t="s">
        <v>155</v>
      </c>
      <c r="I3461" t="str">
        <f t="shared" si="327"/>
        <v>禁用</v>
      </c>
      <c r="J3461" t="str">
        <f t="shared" si="328"/>
        <v>启用</v>
      </c>
      <c r="K3461" t="str">
        <f>VLOOKUP('intouch变量（离散）'!$A3461,基本表格!$G:$Q,9,FALSE)</f>
        <v>None</v>
      </c>
      <c r="L3461">
        <v>1</v>
      </c>
      <c r="M3461" t="s">
        <v>156</v>
      </c>
      <c r="N3461" t="s">
        <v>157</v>
      </c>
      <c r="O3461" t="s">
        <v>158</v>
      </c>
      <c r="P3461" t="str">
        <f>VLOOKUP('intouch变量（离散）'!$A3461,基本表格!$G:$Q,3,FALSE)</f>
        <v>DB100,X3012.2</v>
      </c>
      <c r="Q3461" t="str">
        <f>VLOOKUP('intouch变量（离散）'!$A3461,基本表格!$G:$Q,10,FALSE)</f>
        <v>No</v>
      </c>
      <c r="R3461" t="str">
        <f t="shared" ref="R3461:R3524" si="330">P3461&amp;" "&amp;C3461</f>
        <v>DB100,X3012.2 2131+P3-M5 木片出料皮带运输机 电机控制 右跑偏保护使能</v>
      </c>
      <c r="S3461">
        <v>0</v>
      </c>
      <c r="T3461">
        <v>0</v>
      </c>
    </row>
    <row r="3462" spans="1:20">
      <c r="A3462" t="s">
        <v>3618</v>
      </c>
      <c r="B3462" s="11" t="str">
        <f t="shared" si="329"/>
        <v>CHPF</v>
      </c>
      <c r="C3462" s="11" t="str">
        <f>VLOOKUP('intouch变量（离散）'!$A3462,基本表格!$G:$Q,2,FALSE)</f>
        <v>2131+P3-M5 木片出料皮带运输机 电机控制 右跑偏导致停机</v>
      </c>
      <c r="D3462" t="s">
        <v>154</v>
      </c>
      <c r="E3462" t="str">
        <f t="shared" si="325"/>
        <v>No</v>
      </c>
      <c r="F3462" t="str">
        <f t="shared" si="326"/>
        <v>0</v>
      </c>
      <c r="G3462" t="s">
        <v>154</v>
      </c>
      <c r="H3462" t="s">
        <v>155</v>
      </c>
      <c r="I3462" t="str">
        <f t="shared" si="327"/>
        <v/>
      </c>
      <c r="J3462" t="str">
        <f t="shared" si="328"/>
        <v/>
      </c>
      <c r="K3462" t="str">
        <f>VLOOKUP('intouch变量（离散）'!$A3462,基本表格!$G:$Q,9,FALSE)</f>
        <v>On</v>
      </c>
      <c r="L3462">
        <v>1</v>
      </c>
      <c r="M3462" t="s">
        <v>156</v>
      </c>
      <c r="N3462" t="s">
        <v>157</v>
      </c>
      <c r="O3462" t="s">
        <v>158</v>
      </c>
      <c r="P3462" t="str">
        <f>VLOOKUP('intouch变量（离散）'!$A3462,基本表格!$G:$Q,3,FALSE)</f>
        <v>DB100,X3012.3</v>
      </c>
      <c r="Q3462" t="str">
        <f>VLOOKUP('intouch变量（离散）'!$A3462,基本表格!$G:$Q,10,FALSE)</f>
        <v>Yes</v>
      </c>
      <c r="R3462" t="str">
        <f t="shared" si="330"/>
        <v>DB100,X3012.3 2131+P3-M5 木片出料皮带运输机 电机控制 右跑偏导致停机</v>
      </c>
      <c r="S3462">
        <v>0</v>
      </c>
      <c r="T3462">
        <v>0</v>
      </c>
    </row>
    <row r="3463" spans="1:20">
      <c r="A3463" t="s">
        <v>3619</v>
      </c>
      <c r="B3463" s="11" t="str">
        <f t="shared" si="329"/>
        <v>CHPF</v>
      </c>
      <c r="C3463" s="11" t="str">
        <f>VLOOKUP('intouch变量（离散）'!$A3463,基本表格!$G:$Q,2,FALSE)</f>
        <v>2131+P3-M5 木片出料皮带运输机 电机控制 三角型</v>
      </c>
      <c r="D3463" t="s">
        <v>154</v>
      </c>
      <c r="E3463" t="str">
        <f t="shared" si="325"/>
        <v>No</v>
      </c>
      <c r="F3463" t="str">
        <f t="shared" si="326"/>
        <v>0</v>
      </c>
      <c r="G3463" t="s">
        <v>154</v>
      </c>
      <c r="H3463" t="s">
        <v>155</v>
      </c>
      <c r="I3463" t="str">
        <f t="shared" si="327"/>
        <v/>
      </c>
      <c r="J3463" t="str">
        <f t="shared" si="328"/>
        <v/>
      </c>
      <c r="K3463" t="str">
        <f>VLOOKUP('intouch变量（离散）'!$A3463,基本表格!$G:$Q,9,FALSE)</f>
        <v>None</v>
      </c>
      <c r="L3463">
        <v>1</v>
      </c>
      <c r="M3463" t="s">
        <v>156</v>
      </c>
      <c r="N3463" t="s">
        <v>157</v>
      </c>
      <c r="O3463" t="s">
        <v>158</v>
      </c>
      <c r="P3463" t="str">
        <f>VLOOKUP('intouch变量（离散）'!$A3463,基本表格!$G:$Q,3,FALSE)</f>
        <v>DB100,X3016.0</v>
      </c>
      <c r="Q3463" t="str">
        <f>VLOOKUP('intouch变量（离散）'!$A3463,基本表格!$G:$Q,10,FALSE)</f>
        <v>Yes</v>
      </c>
      <c r="R3463" t="str">
        <f t="shared" si="330"/>
        <v>DB100,X3016.0 2131+P3-M5 木片出料皮带运输机 电机控制 三角型</v>
      </c>
      <c r="S3463">
        <v>0</v>
      </c>
      <c r="T3463">
        <v>0</v>
      </c>
    </row>
    <row r="3464" spans="1:20">
      <c r="A3464" t="s">
        <v>3620</v>
      </c>
      <c r="B3464" s="11" t="str">
        <f t="shared" si="329"/>
        <v>CHPF</v>
      </c>
      <c r="C3464" s="11" t="str">
        <f>VLOOKUP('intouch变量（离散）'!$A3464,基本表格!$G:$Q,2,FALSE)</f>
        <v>2131+P3-M5 木片出料皮带运输机 电机控制 星型</v>
      </c>
      <c r="D3464" t="s">
        <v>154</v>
      </c>
      <c r="E3464" t="str">
        <f t="shared" si="325"/>
        <v>No</v>
      </c>
      <c r="F3464" t="str">
        <f t="shared" si="326"/>
        <v>0</v>
      </c>
      <c r="G3464" t="s">
        <v>154</v>
      </c>
      <c r="H3464" t="s">
        <v>155</v>
      </c>
      <c r="I3464" t="str">
        <f t="shared" si="327"/>
        <v/>
      </c>
      <c r="J3464" t="str">
        <f t="shared" si="328"/>
        <v/>
      </c>
      <c r="K3464" t="str">
        <f>VLOOKUP('intouch变量（离散）'!$A3464,基本表格!$G:$Q,9,FALSE)</f>
        <v>None</v>
      </c>
      <c r="L3464">
        <v>1</v>
      </c>
      <c r="M3464" t="s">
        <v>156</v>
      </c>
      <c r="N3464" t="s">
        <v>157</v>
      </c>
      <c r="O3464" t="s">
        <v>158</v>
      </c>
      <c r="P3464" t="str">
        <f>VLOOKUP('intouch变量（离散）'!$A3464,基本表格!$G:$Q,3,FALSE)</f>
        <v>DB100,X3016.1</v>
      </c>
      <c r="Q3464" t="str">
        <f>VLOOKUP('intouch变量（离散）'!$A3464,基本表格!$G:$Q,10,FALSE)</f>
        <v>Yes</v>
      </c>
      <c r="R3464" t="str">
        <f t="shared" si="330"/>
        <v>DB100,X3016.1 2131+P3-M5 木片出料皮带运输机 电机控制 星型</v>
      </c>
      <c r="S3464">
        <v>0</v>
      </c>
      <c r="T3464">
        <v>0</v>
      </c>
    </row>
    <row r="3465" spans="1:20">
      <c r="A3465" t="s">
        <v>3621</v>
      </c>
      <c r="B3465" s="11" t="str">
        <f t="shared" si="329"/>
        <v>CHPF</v>
      </c>
      <c r="C3465" s="11" t="str">
        <f>VLOOKUP('intouch变量（离散）'!$A3465,基本表格!$G:$Q,2,FALSE)</f>
        <v>2131+P3-M5 木片出料皮带运输机 电机控制 维修开关</v>
      </c>
      <c r="D3465" t="s">
        <v>154</v>
      </c>
      <c r="E3465" t="str">
        <f t="shared" si="325"/>
        <v>No</v>
      </c>
      <c r="F3465" t="str">
        <f t="shared" si="326"/>
        <v>0</v>
      </c>
      <c r="G3465" t="s">
        <v>154</v>
      </c>
      <c r="H3465" t="s">
        <v>155</v>
      </c>
      <c r="I3465" t="str">
        <f t="shared" si="327"/>
        <v/>
      </c>
      <c r="J3465" t="str">
        <f t="shared" si="328"/>
        <v/>
      </c>
      <c r="K3465" t="str">
        <f>VLOOKUP('intouch变量（离散）'!$A3465,基本表格!$G:$Q,9,FALSE)</f>
        <v>On</v>
      </c>
      <c r="L3465">
        <v>1</v>
      </c>
      <c r="M3465" t="s">
        <v>156</v>
      </c>
      <c r="N3465" t="s">
        <v>157</v>
      </c>
      <c r="O3465" t="s">
        <v>158</v>
      </c>
      <c r="P3465" t="str">
        <f>VLOOKUP('intouch变量（离散）'!$A3465,基本表格!$G:$Q,3,FALSE)</f>
        <v>DB100,X3016.2</v>
      </c>
      <c r="Q3465" t="str">
        <f>VLOOKUP('intouch变量（离散）'!$A3465,基本表格!$G:$Q,10,FALSE)</f>
        <v>Yes</v>
      </c>
      <c r="R3465" t="str">
        <f t="shared" si="330"/>
        <v>DB100,X3016.2 2131+P3-M5 木片出料皮带运输机 电机控制 维修开关</v>
      </c>
      <c r="S3465">
        <v>0</v>
      </c>
      <c r="T3465">
        <v>0</v>
      </c>
    </row>
    <row r="3466" spans="1:20">
      <c r="A3466" t="s">
        <v>3622</v>
      </c>
      <c r="B3466" s="11" t="str">
        <f t="shared" si="329"/>
        <v>CHPF</v>
      </c>
      <c r="C3466" s="11" t="str">
        <f>VLOOKUP('intouch变量（离散）'!$A3466,基本表格!$G:$Q,2,FALSE)</f>
        <v>2131+P3-M5 木片出料皮带运输机 电机控制 左跑偏2检测</v>
      </c>
      <c r="D3466" t="s">
        <v>154</v>
      </c>
      <c r="E3466" t="str">
        <f t="shared" si="325"/>
        <v>No</v>
      </c>
      <c r="F3466" t="str">
        <f t="shared" si="326"/>
        <v>0</v>
      </c>
      <c r="G3466" t="s">
        <v>154</v>
      </c>
      <c r="H3466" t="s">
        <v>155</v>
      </c>
      <c r="I3466" t="str">
        <f t="shared" si="327"/>
        <v/>
      </c>
      <c r="J3466" t="str">
        <f t="shared" si="328"/>
        <v/>
      </c>
      <c r="K3466" t="str">
        <f>VLOOKUP('intouch变量（离散）'!$A3466,基本表格!$G:$Q,9,FALSE)</f>
        <v>None</v>
      </c>
      <c r="L3466">
        <v>1</v>
      </c>
      <c r="M3466" t="s">
        <v>156</v>
      </c>
      <c r="N3466" t="s">
        <v>157</v>
      </c>
      <c r="O3466" t="s">
        <v>158</v>
      </c>
      <c r="P3466" t="str">
        <f>VLOOKUP('intouch变量（离散）'!$A3466,基本表格!$G:$Q,3,FALSE)</f>
        <v>DB100,X3016.3</v>
      </c>
      <c r="Q3466" t="str">
        <f>VLOOKUP('intouch变量（离散）'!$A3466,基本表格!$G:$Q,10,FALSE)</f>
        <v>Yes</v>
      </c>
      <c r="R3466" t="str">
        <f t="shared" si="330"/>
        <v>DB100,X3016.3 2131+P3-M5 木片出料皮带运输机 电机控制 左跑偏2检测</v>
      </c>
      <c r="S3466">
        <v>0</v>
      </c>
      <c r="T3466">
        <v>0</v>
      </c>
    </row>
    <row r="3467" spans="1:20">
      <c r="A3467" t="s">
        <v>3623</v>
      </c>
      <c r="B3467" s="11" t="str">
        <f t="shared" si="329"/>
        <v>CHPF</v>
      </c>
      <c r="C3467" s="11" t="str">
        <f>VLOOKUP('intouch变量（离散）'!$A3467,基本表格!$G:$Q,2,FALSE)</f>
        <v>2131+P3-M5 木片出料皮带运输机 电机控制 右跑偏2检测</v>
      </c>
      <c r="D3467" t="s">
        <v>154</v>
      </c>
      <c r="E3467" t="str">
        <f t="shared" si="325"/>
        <v>No</v>
      </c>
      <c r="F3467" t="str">
        <f t="shared" si="326"/>
        <v>0</v>
      </c>
      <c r="G3467" t="s">
        <v>154</v>
      </c>
      <c r="H3467" t="s">
        <v>155</v>
      </c>
      <c r="I3467" t="str">
        <f t="shared" si="327"/>
        <v/>
      </c>
      <c r="J3467" t="str">
        <f t="shared" si="328"/>
        <v/>
      </c>
      <c r="K3467" t="str">
        <f>VLOOKUP('intouch变量（离散）'!$A3467,基本表格!$G:$Q,9,FALSE)</f>
        <v>None</v>
      </c>
      <c r="L3467">
        <v>1</v>
      </c>
      <c r="M3467" t="s">
        <v>156</v>
      </c>
      <c r="N3467" t="s">
        <v>157</v>
      </c>
      <c r="O3467" t="s">
        <v>158</v>
      </c>
      <c r="P3467" t="str">
        <f>VLOOKUP('intouch变量（离散）'!$A3467,基本表格!$G:$Q,3,FALSE)</f>
        <v>DB100,X3016.4</v>
      </c>
      <c r="Q3467" t="str">
        <f>VLOOKUP('intouch变量（离散）'!$A3467,基本表格!$G:$Q,10,FALSE)</f>
        <v>Yes</v>
      </c>
      <c r="R3467" t="str">
        <f t="shared" si="330"/>
        <v>DB100,X3016.4 2131+P3-M5 木片出料皮带运输机 电机控制 右跑偏2检测</v>
      </c>
      <c r="S3467">
        <v>0</v>
      </c>
      <c r="T3467">
        <v>0</v>
      </c>
    </row>
    <row r="3468" spans="1:20">
      <c r="A3468" t="s">
        <v>3624</v>
      </c>
      <c r="B3468" s="11" t="str">
        <f t="shared" si="329"/>
        <v>CHPF</v>
      </c>
      <c r="C3468" s="11" t="str">
        <f>VLOOKUP('intouch变量（离散）'!$A3468,基本表格!$G:$Q,2,FALSE)</f>
        <v>2131+P3-M5 木片出料皮带运输机 给定频率 上限保护使能</v>
      </c>
      <c r="D3468" t="s">
        <v>154</v>
      </c>
      <c r="E3468" t="str">
        <f t="shared" si="325"/>
        <v>Yes</v>
      </c>
      <c r="F3468" t="str">
        <f t="shared" si="326"/>
        <v>900</v>
      </c>
      <c r="G3468" t="s">
        <v>154</v>
      </c>
      <c r="H3468" t="s">
        <v>155</v>
      </c>
      <c r="I3468" t="str">
        <f t="shared" si="327"/>
        <v>禁用</v>
      </c>
      <c r="J3468" t="str">
        <f t="shared" si="328"/>
        <v>启用</v>
      </c>
      <c r="K3468" t="str">
        <f>VLOOKUP('intouch变量（离散）'!$A3468,基本表格!$G:$Q,9,FALSE)</f>
        <v>None</v>
      </c>
      <c r="L3468">
        <v>1</v>
      </c>
      <c r="M3468" t="s">
        <v>156</v>
      </c>
      <c r="N3468" t="s">
        <v>157</v>
      </c>
      <c r="O3468" t="s">
        <v>158</v>
      </c>
      <c r="P3468" t="str">
        <f>VLOOKUP('intouch变量（离散）'!$A3468,基本表格!$G:$Q,3,FALSE)</f>
        <v>DB100,X3050.3</v>
      </c>
      <c r="Q3468" t="str">
        <f>VLOOKUP('intouch变量（离散）'!$A3468,基本表格!$G:$Q,10,FALSE)</f>
        <v>No</v>
      </c>
      <c r="R3468" t="str">
        <f t="shared" si="330"/>
        <v>DB100,X3050.3 2131+P3-M5 木片出料皮带运输机 给定频率 上限保护使能</v>
      </c>
      <c r="S3468">
        <v>0</v>
      </c>
      <c r="T3468">
        <v>0</v>
      </c>
    </row>
    <row r="3469" spans="1:20">
      <c r="A3469" t="s">
        <v>3625</v>
      </c>
      <c r="B3469" s="11" t="str">
        <f t="shared" si="329"/>
        <v>CHPF</v>
      </c>
      <c r="C3469" s="11" t="str">
        <f>VLOOKUP('intouch变量（离散）'!$A3469,基本表格!$G:$Q,2,FALSE)</f>
        <v>2131+P3-M5 木片出料皮带运输机 给定频率 下限保护使能</v>
      </c>
      <c r="D3469" t="s">
        <v>154</v>
      </c>
      <c r="E3469" t="str">
        <f t="shared" si="325"/>
        <v>Yes</v>
      </c>
      <c r="F3469" t="str">
        <f t="shared" si="326"/>
        <v>900</v>
      </c>
      <c r="G3469" t="s">
        <v>154</v>
      </c>
      <c r="H3469" t="s">
        <v>155</v>
      </c>
      <c r="I3469" t="str">
        <f t="shared" si="327"/>
        <v>禁用</v>
      </c>
      <c r="J3469" t="str">
        <f t="shared" si="328"/>
        <v>启用</v>
      </c>
      <c r="K3469" t="str">
        <f>VLOOKUP('intouch变量（离散）'!$A3469,基本表格!$G:$Q,9,FALSE)</f>
        <v>None</v>
      </c>
      <c r="L3469">
        <v>1</v>
      </c>
      <c r="M3469" t="s">
        <v>156</v>
      </c>
      <c r="N3469" t="s">
        <v>157</v>
      </c>
      <c r="O3469" t="s">
        <v>158</v>
      </c>
      <c r="P3469" t="str">
        <f>VLOOKUP('intouch变量（离散）'!$A3469,基本表格!$G:$Q,3,FALSE)</f>
        <v>DB100,X3050.4</v>
      </c>
      <c r="Q3469" t="str">
        <f>VLOOKUP('intouch变量（离散）'!$A3469,基本表格!$G:$Q,10,FALSE)</f>
        <v>No</v>
      </c>
      <c r="R3469" t="str">
        <f t="shared" si="330"/>
        <v>DB100,X3050.4 2131+P3-M5 木片出料皮带运输机 给定频率 下限保护使能</v>
      </c>
      <c r="S3469">
        <v>0</v>
      </c>
      <c r="T3469">
        <v>0</v>
      </c>
    </row>
    <row r="3470" spans="1:20">
      <c r="A3470" t="s">
        <v>3626</v>
      </c>
      <c r="B3470" s="11" t="str">
        <f t="shared" si="329"/>
        <v>CHPF</v>
      </c>
      <c r="C3470" s="11" t="str">
        <f>VLOOKUP('intouch变量（离散）'!$A3470,基本表格!$G:$Q,2,FALSE)</f>
        <v>2131+P3-M5 木片出料皮带运输机 给定频率 上限报警</v>
      </c>
      <c r="D3470" t="s">
        <v>154</v>
      </c>
      <c r="E3470" t="str">
        <f t="shared" si="325"/>
        <v>No</v>
      </c>
      <c r="F3470" t="str">
        <f t="shared" si="326"/>
        <v>0</v>
      </c>
      <c r="G3470" t="s">
        <v>154</v>
      </c>
      <c r="H3470" t="s">
        <v>155</v>
      </c>
      <c r="I3470" t="str">
        <f t="shared" si="327"/>
        <v/>
      </c>
      <c r="J3470" t="str">
        <f t="shared" si="328"/>
        <v/>
      </c>
      <c r="K3470" t="str">
        <f>VLOOKUP('intouch变量（离散）'!$A3470,基本表格!$G:$Q,9,FALSE)</f>
        <v>None</v>
      </c>
      <c r="L3470">
        <v>1</v>
      </c>
      <c r="M3470" t="s">
        <v>156</v>
      </c>
      <c r="N3470" t="s">
        <v>157</v>
      </c>
      <c r="O3470" t="s">
        <v>158</v>
      </c>
      <c r="P3470" t="str">
        <f>VLOOKUP('intouch变量（离散）'!$A3470,基本表格!$G:$Q,3,FALSE)</f>
        <v>DB100,X3050.5</v>
      </c>
      <c r="Q3470" t="str">
        <f>VLOOKUP('intouch变量（离散）'!$A3470,基本表格!$G:$Q,10,FALSE)</f>
        <v>Yes</v>
      </c>
      <c r="R3470" t="str">
        <f t="shared" si="330"/>
        <v>DB100,X3050.5 2131+P3-M5 木片出料皮带运输机 给定频率 上限报警</v>
      </c>
      <c r="S3470">
        <v>0</v>
      </c>
      <c r="T3470">
        <v>0</v>
      </c>
    </row>
    <row r="3471" spans="1:20">
      <c r="A3471" t="s">
        <v>3627</v>
      </c>
      <c r="B3471" s="11" t="str">
        <f t="shared" si="329"/>
        <v>CHPF</v>
      </c>
      <c r="C3471" s="11" t="str">
        <f>VLOOKUP('intouch变量（离散）'!$A3471,基本表格!$G:$Q,2,FALSE)</f>
        <v>2131+P3-M5 木片出料皮带运输机 给定频率 下限报警</v>
      </c>
      <c r="D3471" t="s">
        <v>154</v>
      </c>
      <c r="E3471" t="str">
        <f t="shared" si="325"/>
        <v>No</v>
      </c>
      <c r="F3471" t="str">
        <f t="shared" si="326"/>
        <v>0</v>
      </c>
      <c r="G3471" t="s">
        <v>154</v>
      </c>
      <c r="H3471" t="s">
        <v>155</v>
      </c>
      <c r="I3471" t="str">
        <f t="shared" si="327"/>
        <v/>
      </c>
      <c r="J3471" t="str">
        <f t="shared" si="328"/>
        <v/>
      </c>
      <c r="K3471" t="str">
        <f>VLOOKUP('intouch变量（离散）'!$A3471,基本表格!$G:$Q,9,FALSE)</f>
        <v>None</v>
      </c>
      <c r="L3471">
        <v>1</v>
      </c>
      <c r="M3471" t="s">
        <v>156</v>
      </c>
      <c r="N3471" t="s">
        <v>157</v>
      </c>
      <c r="O3471" t="s">
        <v>158</v>
      </c>
      <c r="P3471" t="str">
        <f>VLOOKUP('intouch变量（离散）'!$A3471,基本表格!$G:$Q,3,FALSE)</f>
        <v>DB100,X3050.6</v>
      </c>
      <c r="Q3471" t="str">
        <f>VLOOKUP('intouch变量（离散）'!$A3471,基本表格!$G:$Q,10,FALSE)</f>
        <v>Yes</v>
      </c>
      <c r="R3471" t="str">
        <f t="shared" si="330"/>
        <v>DB100,X3050.6 2131+P3-M5 木片出料皮带运输机 给定频率 下限报警</v>
      </c>
      <c r="S3471">
        <v>0</v>
      </c>
      <c r="T3471">
        <v>0</v>
      </c>
    </row>
    <row r="3472" spans="1:20">
      <c r="A3472" t="s">
        <v>3628</v>
      </c>
      <c r="B3472" s="11" t="str">
        <f t="shared" si="329"/>
        <v>CHPF</v>
      </c>
      <c r="C3472" s="11" t="str">
        <f>VLOOKUP('intouch变量（离散）'!$A3472,基本表格!$G:$Q,2,FALSE)</f>
        <v>2131+P3-M5 木片出料皮带运输机 给定频率 上上限报警</v>
      </c>
      <c r="D3472" t="s">
        <v>154</v>
      </c>
      <c r="E3472" t="str">
        <f t="shared" si="325"/>
        <v>No</v>
      </c>
      <c r="F3472" t="str">
        <f t="shared" si="326"/>
        <v>0</v>
      </c>
      <c r="G3472" t="s">
        <v>154</v>
      </c>
      <c r="H3472" t="s">
        <v>155</v>
      </c>
      <c r="I3472" t="str">
        <f t="shared" si="327"/>
        <v/>
      </c>
      <c r="J3472" t="str">
        <f t="shared" si="328"/>
        <v/>
      </c>
      <c r="K3472" t="str">
        <f>VLOOKUP('intouch变量（离散）'!$A3472,基本表格!$G:$Q,9,FALSE)</f>
        <v>On</v>
      </c>
      <c r="L3472">
        <v>1</v>
      </c>
      <c r="M3472" t="s">
        <v>156</v>
      </c>
      <c r="N3472" t="s">
        <v>157</v>
      </c>
      <c r="O3472" t="s">
        <v>158</v>
      </c>
      <c r="P3472" t="str">
        <f>VLOOKUP('intouch变量（离散）'!$A3472,基本表格!$G:$Q,3,FALSE)</f>
        <v>DB100,X3050.7</v>
      </c>
      <c r="Q3472" t="str">
        <f>VLOOKUP('intouch变量（离散）'!$A3472,基本表格!$G:$Q,10,FALSE)</f>
        <v>Yes</v>
      </c>
      <c r="R3472" t="str">
        <f t="shared" si="330"/>
        <v>DB100,X3050.7 2131+P3-M5 木片出料皮带运输机 给定频率 上上限报警</v>
      </c>
      <c r="S3472">
        <v>0</v>
      </c>
      <c r="T3472">
        <v>0</v>
      </c>
    </row>
    <row r="3473" spans="1:20">
      <c r="A3473" t="s">
        <v>3629</v>
      </c>
      <c r="B3473" s="11" t="str">
        <f t="shared" si="329"/>
        <v>CHPF</v>
      </c>
      <c r="C3473" s="11" t="str">
        <f>VLOOKUP('intouch变量（离散）'!$A3473,基本表格!$G:$Q,2,FALSE)</f>
        <v>2131+P3-M5 木片出料皮带运输机 给定频率 下下限报警</v>
      </c>
      <c r="D3473" t="s">
        <v>154</v>
      </c>
      <c r="E3473" t="str">
        <f t="shared" si="325"/>
        <v>No</v>
      </c>
      <c r="F3473" t="str">
        <f t="shared" si="326"/>
        <v>0</v>
      </c>
      <c r="G3473" t="s">
        <v>154</v>
      </c>
      <c r="H3473" t="s">
        <v>155</v>
      </c>
      <c r="I3473" t="str">
        <f t="shared" si="327"/>
        <v/>
      </c>
      <c r="J3473" t="str">
        <f t="shared" si="328"/>
        <v/>
      </c>
      <c r="K3473" t="str">
        <f>VLOOKUP('intouch变量（离散）'!$A3473,基本表格!$G:$Q,9,FALSE)</f>
        <v>On</v>
      </c>
      <c r="L3473">
        <v>1</v>
      </c>
      <c r="M3473" t="s">
        <v>156</v>
      </c>
      <c r="N3473" t="s">
        <v>157</v>
      </c>
      <c r="O3473" t="s">
        <v>158</v>
      </c>
      <c r="P3473" t="str">
        <f>VLOOKUP('intouch变量（离散）'!$A3473,基本表格!$G:$Q,3,FALSE)</f>
        <v>DB100,X3051.0</v>
      </c>
      <c r="Q3473" t="str">
        <f>VLOOKUP('intouch变量（离散）'!$A3473,基本表格!$G:$Q,10,FALSE)</f>
        <v>Yes</v>
      </c>
      <c r="R3473" t="str">
        <f t="shared" si="330"/>
        <v>DB100,X3051.0 2131+P3-M5 木片出料皮带运输机 给定频率 下下限报警</v>
      </c>
      <c r="S3473">
        <v>0</v>
      </c>
      <c r="T3473">
        <v>0</v>
      </c>
    </row>
    <row r="3474" spans="1:20">
      <c r="A3474" t="s">
        <v>3630</v>
      </c>
      <c r="B3474" s="11" t="str">
        <f t="shared" si="329"/>
        <v>CHPF</v>
      </c>
      <c r="C3474" s="11" t="str">
        <f>VLOOKUP('intouch变量（离散）'!$A3474,基本表格!$G:$Q,2,FALSE)</f>
        <v>2131+P3-M5 木片出料皮带运输机 给定频率 极限报警</v>
      </c>
      <c r="D3474" t="s">
        <v>154</v>
      </c>
      <c r="E3474" t="str">
        <f t="shared" si="325"/>
        <v>No</v>
      </c>
      <c r="F3474" t="str">
        <f t="shared" si="326"/>
        <v>0</v>
      </c>
      <c r="G3474" t="s">
        <v>154</v>
      </c>
      <c r="H3474" t="s">
        <v>155</v>
      </c>
      <c r="I3474" t="str">
        <f t="shared" si="327"/>
        <v/>
      </c>
      <c r="J3474" t="str">
        <f t="shared" si="328"/>
        <v/>
      </c>
      <c r="K3474" t="str">
        <f>VLOOKUP('intouch变量（离散）'!$A3474,基本表格!$G:$Q,9,FALSE)</f>
        <v>On</v>
      </c>
      <c r="L3474">
        <v>1</v>
      </c>
      <c r="M3474" t="s">
        <v>156</v>
      </c>
      <c r="N3474" t="s">
        <v>157</v>
      </c>
      <c r="O3474" t="s">
        <v>158</v>
      </c>
      <c r="P3474" t="str">
        <f>VLOOKUP('intouch变量（离散）'!$A3474,基本表格!$G:$Q,3,FALSE)</f>
        <v>DB100,X3051.1</v>
      </c>
      <c r="Q3474" t="str">
        <f>VLOOKUP('intouch变量（离散）'!$A3474,基本表格!$G:$Q,10,FALSE)</f>
        <v>Yes</v>
      </c>
      <c r="R3474" t="str">
        <f t="shared" si="330"/>
        <v>DB100,X3051.1 2131+P3-M5 木片出料皮带运输机 给定频率 极限报警</v>
      </c>
      <c r="S3474">
        <v>0</v>
      </c>
      <c r="T3474">
        <v>0</v>
      </c>
    </row>
    <row r="3475" spans="1:20">
      <c r="A3475" t="s">
        <v>3631</v>
      </c>
      <c r="B3475" s="11" t="str">
        <f t="shared" si="329"/>
        <v>CHPF</v>
      </c>
      <c r="C3475" s="11" t="str">
        <f>VLOOKUP('intouch变量（离散）'!$A3475,基本表格!$G:$Q,2,FALSE)</f>
        <v>2131+P3-M5 木片出料皮带运输机 给定频率 传感器断线报警</v>
      </c>
      <c r="D3475" t="s">
        <v>154</v>
      </c>
      <c r="E3475" t="str">
        <f t="shared" si="325"/>
        <v>No</v>
      </c>
      <c r="F3475" t="str">
        <f t="shared" si="326"/>
        <v>0</v>
      </c>
      <c r="G3475" t="s">
        <v>154</v>
      </c>
      <c r="H3475" t="s">
        <v>155</v>
      </c>
      <c r="I3475" t="str">
        <f t="shared" si="327"/>
        <v/>
      </c>
      <c r="J3475" t="str">
        <f t="shared" si="328"/>
        <v/>
      </c>
      <c r="K3475" t="str">
        <f>VLOOKUP('intouch变量（离散）'!$A3475,基本表格!$G:$Q,9,FALSE)</f>
        <v>On</v>
      </c>
      <c r="L3475">
        <v>1</v>
      </c>
      <c r="M3475" t="s">
        <v>156</v>
      </c>
      <c r="N3475" t="s">
        <v>157</v>
      </c>
      <c r="O3475" t="s">
        <v>158</v>
      </c>
      <c r="P3475" t="str">
        <f>VLOOKUP('intouch变量（离散）'!$A3475,基本表格!$G:$Q,3,FALSE)</f>
        <v>DB100,X3051.2</v>
      </c>
      <c r="Q3475" t="str">
        <f>VLOOKUP('intouch变量（离散）'!$A3475,基本表格!$G:$Q,10,FALSE)</f>
        <v>Yes</v>
      </c>
      <c r="R3475" t="str">
        <f t="shared" si="330"/>
        <v>DB100,X3051.2 2131+P3-M5 木片出料皮带运输机 给定频率 传感器断线报警</v>
      </c>
      <c r="S3475">
        <v>0</v>
      </c>
      <c r="T3475">
        <v>0</v>
      </c>
    </row>
    <row r="3476" spans="1:20">
      <c r="A3476" t="s">
        <v>3632</v>
      </c>
      <c r="B3476" s="11" t="str">
        <f t="shared" si="329"/>
        <v>CHPF</v>
      </c>
      <c r="C3476" s="11" t="str">
        <f>VLOOKUP('intouch变量（离散）'!$A3476,基本表格!$G:$Q,2,FALSE)</f>
        <v>2131+P3-M5 木片出料皮带运输机 反馈频率 上限保护使能</v>
      </c>
      <c r="D3476" t="s">
        <v>154</v>
      </c>
      <c r="E3476" t="str">
        <f t="shared" si="325"/>
        <v>Yes</v>
      </c>
      <c r="F3476" t="str">
        <f t="shared" si="326"/>
        <v>900</v>
      </c>
      <c r="G3476" t="s">
        <v>154</v>
      </c>
      <c r="H3476" t="s">
        <v>155</v>
      </c>
      <c r="I3476" t="str">
        <f t="shared" si="327"/>
        <v>禁用</v>
      </c>
      <c r="J3476" t="str">
        <f t="shared" si="328"/>
        <v>启用</v>
      </c>
      <c r="K3476" t="str">
        <f>VLOOKUP('intouch变量（离散）'!$A3476,基本表格!$G:$Q,9,FALSE)</f>
        <v>None</v>
      </c>
      <c r="L3476">
        <v>1</v>
      </c>
      <c r="M3476" t="s">
        <v>156</v>
      </c>
      <c r="N3476" t="s">
        <v>157</v>
      </c>
      <c r="O3476" t="s">
        <v>158</v>
      </c>
      <c r="P3476" t="str">
        <f>VLOOKUP('intouch变量（离散）'!$A3476,基本表格!$G:$Q,3,FALSE)</f>
        <v>DB100,X3100.3</v>
      </c>
      <c r="Q3476" t="str">
        <f>VLOOKUP('intouch变量（离散）'!$A3476,基本表格!$G:$Q,10,FALSE)</f>
        <v>No</v>
      </c>
      <c r="R3476" t="str">
        <f t="shared" si="330"/>
        <v>DB100,X3100.3 2131+P3-M5 木片出料皮带运输机 反馈频率 上限保护使能</v>
      </c>
      <c r="S3476">
        <v>0</v>
      </c>
      <c r="T3476">
        <v>0</v>
      </c>
    </row>
    <row r="3477" spans="1:20">
      <c r="A3477" t="s">
        <v>3633</v>
      </c>
      <c r="B3477" s="11" t="str">
        <f t="shared" si="329"/>
        <v>CHPF</v>
      </c>
      <c r="C3477" s="11" t="str">
        <f>VLOOKUP('intouch变量（离散）'!$A3477,基本表格!$G:$Q,2,FALSE)</f>
        <v>2131+P3-M5 木片出料皮带运输机 反馈频率 下限保护使能</v>
      </c>
      <c r="D3477" t="s">
        <v>154</v>
      </c>
      <c r="E3477" t="str">
        <f t="shared" si="325"/>
        <v>Yes</v>
      </c>
      <c r="F3477" t="str">
        <f t="shared" si="326"/>
        <v>900</v>
      </c>
      <c r="G3477" t="s">
        <v>154</v>
      </c>
      <c r="H3477" t="s">
        <v>155</v>
      </c>
      <c r="I3477" t="str">
        <f t="shared" si="327"/>
        <v>禁用</v>
      </c>
      <c r="J3477" t="str">
        <f t="shared" si="328"/>
        <v>启用</v>
      </c>
      <c r="K3477" t="str">
        <f>VLOOKUP('intouch变量（离散）'!$A3477,基本表格!$G:$Q,9,FALSE)</f>
        <v>None</v>
      </c>
      <c r="L3477">
        <v>1</v>
      </c>
      <c r="M3477" t="s">
        <v>156</v>
      </c>
      <c r="N3477" t="s">
        <v>157</v>
      </c>
      <c r="O3477" t="s">
        <v>158</v>
      </c>
      <c r="P3477" t="str">
        <f>VLOOKUP('intouch变量（离散）'!$A3477,基本表格!$G:$Q,3,FALSE)</f>
        <v>DB100,X3100.4</v>
      </c>
      <c r="Q3477" t="str">
        <f>VLOOKUP('intouch变量（离散）'!$A3477,基本表格!$G:$Q,10,FALSE)</f>
        <v>No</v>
      </c>
      <c r="R3477" t="str">
        <f t="shared" si="330"/>
        <v>DB100,X3100.4 2131+P3-M5 木片出料皮带运输机 反馈频率 下限保护使能</v>
      </c>
      <c r="S3477">
        <v>0</v>
      </c>
      <c r="T3477">
        <v>0</v>
      </c>
    </row>
    <row r="3478" spans="1:20">
      <c r="A3478" t="s">
        <v>3634</v>
      </c>
      <c r="B3478" s="11" t="str">
        <f t="shared" si="329"/>
        <v>CHPF</v>
      </c>
      <c r="C3478" s="11" t="str">
        <f>VLOOKUP('intouch变量（离散）'!$A3478,基本表格!$G:$Q,2,FALSE)</f>
        <v>2131+P3-M5 木片出料皮带运输机 反馈频率 上限报警</v>
      </c>
      <c r="D3478" t="s">
        <v>154</v>
      </c>
      <c r="E3478" t="str">
        <f t="shared" si="325"/>
        <v>No</v>
      </c>
      <c r="F3478" t="str">
        <f t="shared" si="326"/>
        <v>0</v>
      </c>
      <c r="G3478" t="s">
        <v>154</v>
      </c>
      <c r="H3478" t="s">
        <v>155</v>
      </c>
      <c r="I3478" t="str">
        <f t="shared" si="327"/>
        <v/>
      </c>
      <c r="J3478" t="str">
        <f t="shared" si="328"/>
        <v/>
      </c>
      <c r="K3478" t="str">
        <f>VLOOKUP('intouch变量（离散）'!$A3478,基本表格!$G:$Q,9,FALSE)</f>
        <v>None</v>
      </c>
      <c r="L3478">
        <v>1</v>
      </c>
      <c r="M3478" t="s">
        <v>156</v>
      </c>
      <c r="N3478" t="s">
        <v>157</v>
      </c>
      <c r="O3478" t="s">
        <v>158</v>
      </c>
      <c r="P3478" t="str">
        <f>VLOOKUP('intouch变量（离散）'!$A3478,基本表格!$G:$Q,3,FALSE)</f>
        <v>DB100,X3100.5</v>
      </c>
      <c r="Q3478" t="str">
        <f>VLOOKUP('intouch变量（离散）'!$A3478,基本表格!$G:$Q,10,FALSE)</f>
        <v>Yes</v>
      </c>
      <c r="R3478" t="str">
        <f t="shared" si="330"/>
        <v>DB100,X3100.5 2131+P3-M5 木片出料皮带运输机 反馈频率 上限报警</v>
      </c>
      <c r="S3478">
        <v>0</v>
      </c>
      <c r="T3478">
        <v>0</v>
      </c>
    </row>
    <row r="3479" spans="1:20">
      <c r="A3479" t="s">
        <v>3635</v>
      </c>
      <c r="B3479" s="11" t="str">
        <f t="shared" si="329"/>
        <v>CHPF</v>
      </c>
      <c r="C3479" s="11" t="str">
        <f>VLOOKUP('intouch变量（离散）'!$A3479,基本表格!$G:$Q,2,FALSE)</f>
        <v>2131+P3-M5 木片出料皮带运输机 反馈频率 下限报警</v>
      </c>
      <c r="D3479" t="s">
        <v>154</v>
      </c>
      <c r="E3479" t="str">
        <f t="shared" si="325"/>
        <v>No</v>
      </c>
      <c r="F3479" t="str">
        <f t="shared" si="326"/>
        <v>0</v>
      </c>
      <c r="G3479" t="s">
        <v>154</v>
      </c>
      <c r="H3479" t="s">
        <v>155</v>
      </c>
      <c r="I3479" t="str">
        <f t="shared" si="327"/>
        <v/>
      </c>
      <c r="J3479" t="str">
        <f t="shared" si="328"/>
        <v/>
      </c>
      <c r="K3479" t="str">
        <f>VLOOKUP('intouch变量（离散）'!$A3479,基本表格!$G:$Q,9,FALSE)</f>
        <v>None</v>
      </c>
      <c r="L3479">
        <v>1</v>
      </c>
      <c r="M3479" t="s">
        <v>156</v>
      </c>
      <c r="N3479" t="s">
        <v>157</v>
      </c>
      <c r="O3479" t="s">
        <v>158</v>
      </c>
      <c r="P3479" t="str">
        <f>VLOOKUP('intouch变量（离散）'!$A3479,基本表格!$G:$Q,3,FALSE)</f>
        <v>DB100,X3100.6</v>
      </c>
      <c r="Q3479" t="str">
        <f>VLOOKUP('intouch变量（离散）'!$A3479,基本表格!$G:$Q,10,FALSE)</f>
        <v>Yes</v>
      </c>
      <c r="R3479" t="str">
        <f t="shared" si="330"/>
        <v>DB100,X3100.6 2131+P3-M5 木片出料皮带运输机 反馈频率 下限报警</v>
      </c>
      <c r="S3479">
        <v>0</v>
      </c>
      <c r="T3479">
        <v>0</v>
      </c>
    </row>
    <row r="3480" spans="1:20">
      <c r="A3480" t="s">
        <v>3636</v>
      </c>
      <c r="B3480" s="11" t="str">
        <f t="shared" si="329"/>
        <v>CHPF</v>
      </c>
      <c r="C3480" s="11" t="str">
        <f>VLOOKUP('intouch变量（离散）'!$A3480,基本表格!$G:$Q,2,FALSE)</f>
        <v>2131+P3-M5 木片出料皮带运输机 反馈频率 上上限报警</v>
      </c>
      <c r="D3480" t="s">
        <v>154</v>
      </c>
      <c r="E3480" t="str">
        <f t="shared" si="325"/>
        <v>No</v>
      </c>
      <c r="F3480" t="str">
        <f t="shared" si="326"/>
        <v>0</v>
      </c>
      <c r="G3480" t="s">
        <v>154</v>
      </c>
      <c r="H3480" t="s">
        <v>155</v>
      </c>
      <c r="I3480" t="str">
        <f t="shared" si="327"/>
        <v/>
      </c>
      <c r="J3480" t="str">
        <f t="shared" si="328"/>
        <v/>
      </c>
      <c r="K3480" t="str">
        <f>VLOOKUP('intouch变量（离散）'!$A3480,基本表格!$G:$Q,9,FALSE)</f>
        <v>On</v>
      </c>
      <c r="L3480">
        <v>1</v>
      </c>
      <c r="M3480" t="s">
        <v>156</v>
      </c>
      <c r="N3480" t="s">
        <v>157</v>
      </c>
      <c r="O3480" t="s">
        <v>158</v>
      </c>
      <c r="P3480" t="str">
        <f>VLOOKUP('intouch变量（离散）'!$A3480,基本表格!$G:$Q,3,FALSE)</f>
        <v>DB100,X3100.7</v>
      </c>
      <c r="Q3480" t="str">
        <f>VLOOKUP('intouch变量（离散）'!$A3480,基本表格!$G:$Q,10,FALSE)</f>
        <v>Yes</v>
      </c>
      <c r="R3480" t="str">
        <f t="shared" si="330"/>
        <v>DB100,X3100.7 2131+P3-M5 木片出料皮带运输机 反馈频率 上上限报警</v>
      </c>
      <c r="S3480">
        <v>0</v>
      </c>
      <c r="T3480">
        <v>0</v>
      </c>
    </row>
    <row r="3481" spans="1:20">
      <c r="A3481" t="s">
        <v>3637</v>
      </c>
      <c r="B3481" s="11" t="str">
        <f t="shared" si="329"/>
        <v>CHPF</v>
      </c>
      <c r="C3481" s="11" t="str">
        <f>VLOOKUP('intouch变量（离散）'!$A3481,基本表格!$G:$Q,2,FALSE)</f>
        <v>2131+P3-M5 木片出料皮带运输机 反馈频率 下下限报警</v>
      </c>
      <c r="D3481" t="s">
        <v>154</v>
      </c>
      <c r="E3481" t="str">
        <f t="shared" si="325"/>
        <v>No</v>
      </c>
      <c r="F3481" t="str">
        <f t="shared" si="326"/>
        <v>0</v>
      </c>
      <c r="G3481" t="s">
        <v>154</v>
      </c>
      <c r="H3481" t="s">
        <v>155</v>
      </c>
      <c r="I3481" t="str">
        <f t="shared" si="327"/>
        <v/>
      </c>
      <c r="J3481" t="str">
        <f t="shared" si="328"/>
        <v/>
      </c>
      <c r="K3481" t="str">
        <f>VLOOKUP('intouch变量（离散）'!$A3481,基本表格!$G:$Q,9,FALSE)</f>
        <v>On</v>
      </c>
      <c r="L3481">
        <v>1</v>
      </c>
      <c r="M3481" t="s">
        <v>156</v>
      </c>
      <c r="N3481" t="s">
        <v>157</v>
      </c>
      <c r="O3481" t="s">
        <v>158</v>
      </c>
      <c r="P3481" t="str">
        <f>VLOOKUP('intouch变量（离散）'!$A3481,基本表格!$G:$Q,3,FALSE)</f>
        <v>DB100,X3101.0</v>
      </c>
      <c r="Q3481" t="str">
        <f>VLOOKUP('intouch变量（离散）'!$A3481,基本表格!$G:$Q,10,FALSE)</f>
        <v>Yes</v>
      </c>
      <c r="R3481" t="str">
        <f t="shared" si="330"/>
        <v>DB100,X3101.0 2131+P3-M5 木片出料皮带运输机 反馈频率 下下限报警</v>
      </c>
      <c r="S3481">
        <v>0</v>
      </c>
      <c r="T3481">
        <v>0</v>
      </c>
    </row>
    <row r="3482" spans="1:20">
      <c r="A3482" t="s">
        <v>3638</v>
      </c>
      <c r="B3482" s="11" t="str">
        <f t="shared" si="329"/>
        <v>CHPF</v>
      </c>
      <c r="C3482" s="11" t="str">
        <f>VLOOKUP('intouch变量（离散）'!$A3482,基本表格!$G:$Q,2,FALSE)</f>
        <v>2131+P3-M5 木片出料皮带运输机 反馈频率 极限报警</v>
      </c>
      <c r="D3482" t="s">
        <v>154</v>
      </c>
      <c r="E3482" t="str">
        <f t="shared" si="325"/>
        <v>No</v>
      </c>
      <c r="F3482" t="str">
        <f t="shared" si="326"/>
        <v>0</v>
      </c>
      <c r="G3482" t="s">
        <v>154</v>
      </c>
      <c r="H3482" t="s">
        <v>155</v>
      </c>
      <c r="I3482" t="str">
        <f t="shared" si="327"/>
        <v/>
      </c>
      <c r="J3482" t="str">
        <f t="shared" si="328"/>
        <v/>
      </c>
      <c r="K3482" t="str">
        <f>VLOOKUP('intouch变量（离散）'!$A3482,基本表格!$G:$Q,9,FALSE)</f>
        <v>On</v>
      </c>
      <c r="L3482">
        <v>1</v>
      </c>
      <c r="M3482" t="s">
        <v>156</v>
      </c>
      <c r="N3482" t="s">
        <v>157</v>
      </c>
      <c r="O3482" t="s">
        <v>158</v>
      </c>
      <c r="P3482" t="str">
        <f>VLOOKUP('intouch变量（离散）'!$A3482,基本表格!$G:$Q,3,FALSE)</f>
        <v>DB100,X3101.1</v>
      </c>
      <c r="Q3482" t="str">
        <f>VLOOKUP('intouch变量（离散）'!$A3482,基本表格!$G:$Q,10,FALSE)</f>
        <v>Yes</v>
      </c>
      <c r="R3482" t="str">
        <f t="shared" si="330"/>
        <v>DB100,X3101.1 2131+P3-M5 木片出料皮带运输机 反馈频率 极限报警</v>
      </c>
      <c r="S3482">
        <v>0</v>
      </c>
      <c r="T3482">
        <v>0</v>
      </c>
    </row>
    <row r="3483" spans="1:20">
      <c r="A3483" t="s">
        <v>3639</v>
      </c>
      <c r="B3483" s="11" t="str">
        <f t="shared" si="329"/>
        <v>CHPF</v>
      </c>
      <c r="C3483" s="11" t="str">
        <f>VLOOKUP('intouch变量（离散）'!$A3483,基本表格!$G:$Q,2,FALSE)</f>
        <v>2131+P3-M5 木片出料皮带运输机 反馈频率 传感器断线报警</v>
      </c>
      <c r="D3483" t="s">
        <v>154</v>
      </c>
      <c r="E3483" t="str">
        <f t="shared" si="325"/>
        <v>No</v>
      </c>
      <c r="F3483" t="str">
        <f t="shared" si="326"/>
        <v>0</v>
      </c>
      <c r="G3483" t="s">
        <v>154</v>
      </c>
      <c r="H3483" t="s">
        <v>155</v>
      </c>
      <c r="I3483" t="str">
        <f t="shared" si="327"/>
        <v/>
      </c>
      <c r="J3483" t="str">
        <f t="shared" si="328"/>
        <v/>
      </c>
      <c r="K3483" t="str">
        <f>VLOOKUP('intouch变量（离散）'!$A3483,基本表格!$G:$Q,9,FALSE)</f>
        <v>On</v>
      </c>
      <c r="L3483">
        <v>1</v>
      </c>
      <c r="M3483" t="s">
        <v>156</v>
      </c>
      <c r="N3483" t="s">
        <v>157</v>
      </c>
      <c r="O3483" t="s">
        <v>158</v>
      </c>
      <c r="P3483" t="str">
        <f>VLOOKUP('intouch变量（离散）'!$A3483,基本表格!$G:$Q,3,FALSE)</f>
        <v>DB100,X3101.2</v>
      </c>
      <c r="Q3483" t="str">
        <f>VLOOKUP('intouch变量（离散）'!$A3483,基本表格!$G:$Q,10,FALSE)</f>
        <v>Yes</v>
      </c>
      <c r="R3483" t="str">
        <f t="shared" si="330"/>
        <v>DB100,X3101.2 2131+P3-M5 木片出料皮带运输机 反馈频率 传感器断线报警</v>
      </c>
      <c r="S3483">
        <v>0</v>
      </c>
      <c r="T3483">
        <v>0</v>
      </c>
    </row>
    <row r="3484" spans="1:20">
      <c r="A3484" t="s">
        <v>3640</v>
      </c>
      <c r="B3484" s="11" t="str">
        <f t="shared" si="329"/>
        <v>CHPF</v>
      </c>
      <c r="C3484" s="11" t="str">
        <f>VLOOKUP('intouch变量（离散）'!$A3484,基本表格!$G:$Q,2,FALSE)</f>
        <v>2131+P3-M5 木片出料皮带运输机 变频器通讯 备妥（不能与正转信号使用同一个）</v>
      </c>
      <c r="D3484" t="s">
        <v>154</v>
      </c>
      <c r="E3484" t="str">
        <f t="shared" si="325"/>
        <v>No</v>
      </c>
      <c r="F3484" t="str">
        <f t="shared" si="326"/>
        <v>0</v>
      </c>
      <c r="G3484" t="s">
        <v>154</v>
      </c>
      <c r="H3484" t="s">
        <v>155</v>
      </c>
      <c r="I3484" t="str">
        <f t="shared" si="327"/>
        <v/>
      </c>
      <c r="J3484" t="str">
        <f t="shared" si="328"/>
        <v/>
      </c>
      <c r="K3484" t="str">
        <f>VLOOKUP('intouch变量（离散）'!$A3484,基本表格!$G:$Q,9,FALSE)</f>
        <v>None</v>
      </c>
      <c r="L3484">
        <v>1</v>
      </c>
      <c r="M3484" t="s">
        <v>156</v>
      </c>
      <c r="N3484" t="s">
        <v>157</v>
      </c>
      <c r="O3484" t="s">
        <v>158</v>
      </c>
      <c r="P3484" t="str">
        <f>VLOOKUP('intouch变量（离散）'!$A3484,基本表格!$G:$Q,3,FALSE)</f>
        <v>DB100,X3150.0</v>
      </c>
      <c r="Q3484" t="str">
        <f>VLOOKUP('intouch变量（离散）'!$A3484,基本表格!$G:$Q,10,FALSE)</f>
        <v>Yes</v>
      </c>
      <c r="R3484" t="str">
        <f t="shared" si="330"/>
        <v>DB100,X3150.0 2131+P3-M5 木片出料皮带运输机 变频器通讯 备妥（不能与正转信号使用同一个）</v>
      </c>
      <c r="S3484">
        <v>0</v>
      </c>
      <c r="T3484">
        <v>0</v>
      </c>
    </row>
    <row r="3485" spans="1:20">
      <c r="A3485" t="s">
        <v>3641</v>
      </c>
      <c r="B3485" s="11" t="str">
        <f t="shared" si="329"/>
        <v>CHPF</v>
      </c>
      <c r="C3485" s="11" t="str">
        <f>VLOOKUP('intouch变量（离散）'!$A3485,基本表格!$G:$Q,2,FALSE)</f>
        <v>2131+P3-M5 木片出料皮带运输机 变频器通讯 正转</v>
      </c>
      <c r="D3485" t="s">
        <v>154</v>
      </c>
      <c r="E3485" t="str">
        <f t="shared" si="325"/>
        <v>No</v>
      </c>
      <c r="F3485" t="str">
        <f t="shared" si="326"/>
        <v>0</v>
      </c>
      <c r="G3485" t="s">
        <v>154</v>
      </c>
      <c r="H3485" t="s">
        <v>155</v>
      </c>
      <c r="I3485" t="str">
        <f t="shared" si="327"/>
        <v/>
      </c>
      <c r="J3485" t="str">
        <f t="shared" si="328"/>
        <v/>
      </c>
      <c r="K3485" t="str">
        <f>VLOOKUP('intouch变量（离散）'!$A3485,基本表格!$G:$Q,9,FALSE)</f>
        <v>None</v>
      </c>
      <c r="L3485">
        <v>1</v>
      </c>
      <c r="M3485" t="s">
        <v>156</v>
      </c>
      <c r="N3485" t="s">
        <v>157</v>
      </c>
      <c r="O3485" t="s">
        <v>158</v>
      </c>
      <c r="P3485" t="str">
        <f>VLOOKUP('intouch变量（离散）'!$A3485,基本表格!$G:$Q,3,FALSE)</f>
        <v>DB100,X3150.1</v>
      </c>
      <c r="Q3485" t="str">
        <f>VLOOKUP('intouch变量（离散）'!$A3485,基本表格!$G:$Q,10,FALSE)</f>
        <v>Yes</v>
      </c>
      <c r="R3485" t="str">
        <f t="shared" si="330"/>
        <v>DB100,X3150.1 2131+P3-M5 木片出料皮带运输机 变频器通讯 正转</v>
      </c>
      <c r="S3485">
        <v>0</v>
      </c>
      <c r="T3485">
        <v>0</v>
      </c>
    </row>
    <row r="3486" spans="1:20">
      <c r="A3486" t="s">
        <v>3642</v>
      </c>
      <c r="B3486" s="11" t="str">
        <f t="shared" si="329"/>
        <v>CHPF</v>
      </c>
      <c r="C3486" s="11" t="str">
        <f>VLOOKUP('intouch变量（离散）'!$A3486,基本表格!$G:$Q,2,FALSE)</f>
        <v>2131+P3-M5 木片出料皮带运输机 变频器通讯 反转</v>
      </c>
      <c r="D3486" t="s">
        <v>154</v>
      </c>
      <c r="E3486" t="str">
        <f t="shared" si="325"/>
        <v>No</v>
      </c>
      <c r="F3486" t="str">
        <f t="shared" si="326"/>
        <v>0</v>
      </c>
      <c r="G3486" t="s">
        <v>154</v>
      </c>
      <c r="H3486" t="s">
        <v>155</v>
      </c>
      <c r="I3486" t="str">
        <f t="shared" si="327"/>
        <v/>
      </c>
      <c r="J3486" t="str">
        <f t="shared" si="328"/>
        <v/>
      </c>
      <c r="K3486" t="str">
        <f>VLOOKUP('intouch变量（离散）'!$A3486,基本表格!$G:$Q,9,FALSE)</f>
        <v>None</v>
      </c>
      <c r="L3486">
        <v>1</v>
      </c>
      <c r="M3486" t="s">
        <v>156</v>
      </c>
      <c r="N3486" t="s">
        <v>157</v>
      </c>
      <c r="O3486" t="s">
        <v>158</v>
      </c>
      <c r="P3486" t="str">
        <f>VLOOKUP('intouch变量（离散）'!$A3486,基本表格!$G:$Q,3,FALSE)</f>
        <v>DB100,X3150.2</v>
      </c>
      <c r="Q3486" t="str">
        <f>VLOOKUP('intouch变量（离散）'!$A3486,基本表格!$G:$Q,10,FALSE)</f>
        <v>Yes</v>
      </c>
      <c r="R3486" t="str">
        <f t="shared" si="330"/>
        <v>DB100,X3150.2 2131+P3-M5 木片出料皮带运输机 变频器通讯 反转</v>
      </c>
      <c r="S3486">
        <v>0</v>
      </c>
      <c r="T3486">
        <v>0</v>
      </c>
    </row>
    <row r="3487" spans="1:20">
      <c r="A3487" t="s">
        <v>3643</v>
      </c>
      <c r="B3487" s="11" t="str">
        <f t="shared" si="329"/>
        <v>CHPF</v>
      </c>
      <c r="C3487" s="11" t="str">
        <f>VLOOKUP('intouch变量（离散）'!$A3487,基本表格!$G:$Q,2,FALSE)</f>
        <v>2131+P3-M5 木片出料皮带运输机 变频器通讯 故障复位</v>
      </c>
      <c r="D3487" t="s">
        <v>154</v>
      </c>
      <c r="E3487" t="str">
        <f t="shared" si="325"/>
        <v>No</v>
      </c>
      <c r="F3487" t="str">
        <f t="shared" si="326"/>
        <v>0</v>
      </c>
      <c r="G3487" t="s">
        <v>154</v>
      </c>
      <c r="H3487" t="s">
        <v>155</v>
      </c>
      <c r="I3487" t="str">
        <f t="shared" si="327"/>
        <v/>
      </c>
      <c r="J3487" t="str">
        <f t="shared" si="328"/>
        <v/>
      </c>
      <c r="K3487" t="str">
        <f>VLOOKUP('intouch变量（离散）'!$A3487,基本表格!$G:$Q,9,FALSE)</f>
        <v>None</v>
      </c>
      <c r="L3487">
        <v>1</v>
      </c>
      <c r="M3487" t="s">
        <v>156</v>
      </c>
      <c r="N3487" t="s">
        <v>157</v>
      </c>
      <c r="O3487" t="s">
        <v>158</v>
      </c>
      <c r="P3487" t="str">
        <f>VLOOKUP('intouch变量（离散）'!$A3487,基本表格!$G:$Q,3,FALSE)</f>
        <v>DB100,X3150.3</v>
      </c>
      <c r="Q3487" t="str">
        <f>VLOOKUP('intouch变量（离散）'!$A3487,基本表格!$G:$Q,10,FALSE)</f>
        <v>No</v>
      </c>
      <c r="R3487" t="str">
        <f t="shared" si="330"/>
        <v>DB100,X3150.3 2131+P3-M5 木片出料皮带运输机 变频器通讯 故障复位</v>
      </c>
      <c r="S3487">
        <v>0</v>
      </c>
      <c r="T3487">
        <v>0</v>
      </c>
    </row>
    <row r="3488" spans="1:20">
      <c r="A3488" t="s">
        <v>3644</v>
      </c>
      <c r="B3488" s="11" t="str">
        <f t="shared" si="329"/>
        <v>CHPF</v>
      </c>
      <c r="C3488" s="11" t="str">
        <f>VLOOKUP('intouch变量（离散）'!$A3488,基本表格!$G:$Q,2,FALSE)</f>
        <v>2131+P3-M5 木片出料皮带运输机 变频器通讯 备妥反馈</v>
      </c>
      <c r="D3488" t="s">
        <v>154</v>
      </c>
      <c r="E3488" t="str">
        <f t="shared" si="325"/>
        <v>No</v>
      </c>
      <c r="F3488" t="str">
        <f t="shared" si="326"/>
        <v>0</v>
      </c>
      <c r="G3488" t="s">
        <v>154</v>
      </c>
      <c r="H3488" t="s">
        <v>155</v>
      </c>
      <c r="I3488" t="str">
        <f t="shared" si="327"/>
        <v/>
      </c>
      <c r="J3488" t="str">
        <f t="shared" si="328"/>
        <v/>
      </c>
      <c r="K3488" t="str">
        <f>VLOOKUP('intouch变量（离散）'!$A3488,基本表格!$G:$Q,9,FALSE)</f>
        <v>None</v>
      </c>
      <c r="L3488">
        <v>1</v>
      </c>
      <c r="M3488" t="s">
        <v>156</v>
      </c>
      <c r="N3488" t="s">
        <v>157</v>
      </c>
      <c r="O3488" t="s">
        <v>158</v>
      </c>
      <c r="P3488" t="str">
        <f>VLOOKUP('intouch变量（离散）'!$A3488,基本表格!$G:$Q,3,FALSE)</f>
        <v>DB100,X3150.4</v>
      </c>
      <c r="Q3488" t="str">
        <f>VLOOKUP('intouch变量（离散）'!$A3488,基本表格!$G:$Q,10,FALSE)</f>
        <v>Yes</v>
      </c>
      <c r="R3488" t="str">
        <f t="shared" si="330"/>
        <v>DB100,X3150.4 2131+P3-M5 木片出料皮带运输机 变频器通讯 备妥反馈</v>
      </c>
      <c r="S3488">
        <v>0</v>
      </c>
      <c r="T3488">
        <v>0</v>
      </c>
    </row>
    <row r="3489" spans="1:20">
      <c r="A3489" t="s">
        <v>3645</v>
      </c>
      <c r="B3489" s="11" t="str">
        <f t="shared" si="329"/>
        <v>CHPF</v>
      </c>
      <c r="C3489" s="11" t="str">
        <f>VLOOKUP('intouch变量（离散）'!$A3489,基本表格!$G:$Q,2,FALSE)</f>
        <v>2131+P3-M5 木片出料皮带运输机 变频器通讯 正转反馈</v>
      </c>
      <c r="D3489" t="s">
        <v>154</v>
      </c>
      <c r="E3489" t="str">
        <f t="shared" si="325"/>
        <v>No</v>
      </c>
      <c r="F3489" t="str">
        <f t="shared" si="326"/>
        <v>0</v>
      </c>
      <c r="G3489" t="s">
        <v>154</v>
      </c>
      <c r="H3489" t="s">
        <v>155</v>
      </c>
      <c r="I3489" t="str">
        <f t="shared" si="327"/>
        <v/>
      </c>
      <c r="J3489" t="str">
        <f t="shared" si="328"/>
        <v/>
      </c>
      <c r="K3489" t="str">
        <f>VLOOKUP('intouch变量（离散）'!$A3489,基本表格!$G:$Q,9,FALSE)</f>
        <v>None</v>
      </c>
      <c r="L3489">
        <v>1</v>
      </c>
      <c r="M3489" t="s">
        <v>156</v>
      </c>
      <c r="N3489" t="s">
        <v>157</v>
      </c>
      <c r="O3489" t="s">
        <v>158</v>
      </c>
      <c r="P3489" t="str">
        <f>VLOOKUP('intouch变量（离散）'!$A3489,基本表格!$G:$Q,3,FALSE)</f>
        <v>DB100,X3150.5</v>
      </c>
      <c r="Q3489" t="str">
        <f>VLOOKUP('intouch变量（离散）'!$A3489,基本表格!$G:$Q,10,FALSE)</f>
        <v>Yes</v>
      </c>
      <c r="R3489" t="str">
        <f t="shared" si="330"/>
        <v>DB100,X3150.5 2131+P3-M5 木片出料皮带运输机 变频器通讯 正转反馈</v>
      </c>
      <c r="S3489">
        <v>0</v>
      </c>
      <c r="T3489">
        <v>0</v>
      </c>
    </row>
    <row r="3490" spans="1:20">
      <c r="A3490" t="s">
        <v>3646</v>
      </c>
      <c r="B3490" s="11" t="str">
        <f t="shared" si="329"/>
        <v>CHPF</v>
      </c>
      <c r="C3490" s="11" t="str">
        <f>VLOOKUP('intouch变量（离散）'!$A3490,基本表格!$G:$Q,2,FALSE)</f>
        <v>2131+P3-M5 木片出料皮带运输机 变频器通讯 反转反馈</v>
      </c>
      <c r="D3490" t="s">
        <v>154</v>
      </c>
      <c r="E3490" t="str">
        <f t="shared" si="325"/>
        <v>No</v>
      </c>
      <c r="F3490" t="str">
        <f t="shared" si="326"/>
        <v>0</v>
      </c>
      <c r="G3490" t="s">
        <v>154</v>
      </c>
      <c r="H3490" t="s">
        <v>155</v>
      </c>
      <c r="I3490" t="str">
        <f t="shared" si="327"/>
        <v/>
      </c>
      <c r="J3490" t="str">
        <f t="shared" si="328"/>
        <v/>
      </c>
      <c r="K3490" t="str">
        <f>VLOOKUP('intouch变量（离散）'!$A3490,基本表格!$G:$Q,9,FALSE)</f>
        <v>None</v>
      </c>
      <c r="L3490">
        <v>1</v>
      </c>
      <c r="M3490" t="s">
        <v>156</v>
      </c>
      <c r="N3490" t="s">
        <v>157</v>
      </c>
      <c r="O3490" t="s">
        <v>158</v>
      </c>
      <c r="P3490" t="str">
        <f>VLOOKUP('intouch变量（离散）'!$A3490,基本表格!$G:$Q,3,FALSE)</f>
        <v>DB100,X3150.6</v>
      </c>
      <c r="Q3490" t="str">
        <f>VLOOKUP('intouch变量（离散）'!$A3490,基本表格!$G:$Q,10,FALSE)</f>
        <v>Yes</v>
      </c>
      <c r="R3490" t="str">
        <f t="shared" si="330"/>
        <v>DB100,X3150.6 2131+P3-M5 木片出料皮带运输机 变频器通讯 反转反馈</v>
      </c>
      <c r="S3490">
        <v>0</v>
      </c>
      <c r="T3490">
        <v>0</v>
      </c>
    </row>
    <row r="3491" spans="1:20">
      <c r="A3491" t="s">
        <v>3647</v>
      </c>
      <c r="B3491" s="11" t="str">
        <f t="shared" si="329"/>
        <v>CHPF</v>
      </c>
      <c r="C3491" s="11" t="str">
        <f>VLOOKUP('intouch变量（离散）'!$A3491,基本表格!$G:$Q,2,FALSE)</f>
        <v>2131+P3-M5 木片出料皮带运输机 变频器通讯 变频器备用</v>
      </c>
      <c r="D3491" t="s">
        <v>154</v>
      </c>
      <c r="E3491" t="str">
        <f t="shared" si="325"/>
        <v>No</v>
      </c>
      <c r="F3491" t="str">
        <f t="shared" si="326"/>
        <v>0</v>
      </c>
      <c r="G3491" t="s">
        <v>154</v>
      </c>
      <c r="H3491" t="s">
        <v>155</v>
      </c>
      <c r="I3491" t="str">
        <f t="shared" si="327"/>
        <v/>
      </c>
      <c r="J3491" t="str">
        <f t="shared" si="328"/>
        <v/>
      </c>
      <c r="K3491" t="str">
        <f>VLOOKUP('intouch变量（离散）'!$A3491,基本表格!$G:$Q,9,FALSE)</f>
        <v>None</v>
      </c>
      <c r="L3491">
        <v>1</v>
      </c>
      <c r="M3491" t="s">
        <v>156</v>
      </c>
      <c r="N3491" t="s">
        <v>157</v>
      </c>
      <c r="O3491" t="s">
        <v>158</v>
      </c>
      <c r="P3491" t="str">
        <f>VLOOKUP('intouch变量（离散）'!$A3491,基本表格!$G:$Q,3,FALSE)</f>
        <v>DB100,X3150.7</v>
      </c>
      <c r="Q3491" t="str">
        <f>VLOOKUP('intouch变量（离散）'!$A3491,基本表格!$G:$Q,10,FALSE)</f>
        <v>Yes</v>
      </c>
      <c r="R3491" t="str">
        <f t="shared" si="330"/>
        <v>DB100,X3150.7 2131+P3-M5 木片出料皮带运输机 变频器通讯 变频器备用</v>
      </c>
      <c r="S3491">
        <v>0</v>
      </c>
      <c r="T3491">
        <v>0</v>
      </c>
    </row>
    <row r="3492" spans="1:20">
      <c r="A3492" t="s">
        <v>3648</v>
      </c>
      <c r="B3492" s="11" t="str">
        <f t="shared" si="329"/>
        <v>CHPF</v>
      </c>
      <c r="C3492" s="11" t="str">
        <f>VLOOKUP('intouch变量（离散）'!$A3492,基本表格!$G:$Q,2,FALSE)</f>
        <v>2131+P3-M5 木片出料皮带运输机 变频器通讯 变频器报警</v>
      </c>
      <c r="D3492" t="s">
        <v>154</v>
      </c>
      <c r="E3492" t="str">
        <f t="shared" si="325"/>
        <v>No</v>
      </c>
      <c r="F3492" t="str">
        <f t="shared" si="326"/>
        <v>0</v>
      </c>
      <c r="G3492" t="s">
        <v>154</v>
      </c>
      <c r="H3492" t="s">
        <v>155</v>
      </c>
      <c r="I3492" t="str">
        <f t="shared" si="327"/>
        <v/>
      </c>
      <c r="J3492" t="str">
        <f t="shared" si="328"/>
        <v/>
      </c>
      <c r="K3492" t="str">
        <f>VLOOKUP('intouch变量（离散）'!$A3492,基本表格!$G:$Q,9,FALSE)</f>
        <v>On</v>
      </c>
      <c r="L3492">
        <v>1</v>
      </c>
      <c r="M3492" t="s">
        <v>156</v>
      </c>
      <c r="N3492" t="s">
        <v>157</v>
      </c>
      <c r="O3492" t="s">
        <v>158</v>
      </c>
      <c r="P3492" t="str">
        <f>VLOOKUP('intouch变量（离散）'!$A3492,基本表格!$G:$Q,3,FALSE)</f>
        <v>DB100,X3151.0</v>
      </c>
      <c r="Q3492" t="str">
        <f>VLOOKUP('intouch变量（离散）'!$A3492,基本表格!$G:$Q,10,FALSE)</f>
        <v>Yes</v>
      </c>
      <c r="R3492" t="str">
        <f t="shared" si="330"/>
        <v>DB100,X3151.0 2131+P3-M5 木片出料皮带运输机 变频器通讯 变频器报警</v>
      </c>
      <c r="S3492">
        <v>0</v>
      </c>
      <c r="T3492">
        <v>0</v>
      </c>
    </row>
    <row r="3493" spans="1:20">
      <c r="A3493" t="s">
        <v>3649</v>
      </c>
      <c r="B3493" s="11" t="str">
        <f t="shared" si="329"/>
        <v>CHPF</v>
      </c>
      <c r="C3493" s="11" t="str">
        <f>VLOOKUP('intouch变量（离散）'!$A3493,基本表格!$G:$Q,2,FALSE)</f>
        <v>2131+P3-M5 木片出料皮带运输机 反馈转速 上限保护使能</v>
      </c>
      <c r="D3493" t="s">
        <v>154</v>
      </c>
      <c r="E3493" t="str">
        <f t="shared" si="325"/>
        <v>Yes</v>
      </c>
      <c r="F3493" t="str">
        <f t="shared" si="326"/>
        <v>900</v>
      </c>
      <c r="G3493" t="s">
        <v>154</v>
      </c>
      <c r="H3493" t="s">
        <v>155</v>
      </c>
      <c r="I3493" t="str">
        <f t="shared" si="327"/>
        <v>禁用</v>
      </c>
      <c r="J3493" t="str">
        <f t="shared" si="328"/>
        <v>启用</v>
      </c>
      <c r="K3493" t="str">
        <f>VLOOKUP('intouch变量（离散）'!$A3493,基本表格!$G:$Q,9,FALSE)</f>
        <v>None</v>
      </c>
      <c r="L3493">
        <v>1</v>
      </c>
      <c r="M3493" t="s">
        <v>156</v>
      </c>
      <c r="N3493" t="s">
        <v>157</v>
      </c>
      <c r="O3493" t="s">
        <v>158</v>
      </c>
      <c r="P3493" t="str">
        <f>VLOOKUP('intouch变量（离散）'!$A3493,基本表格!$G:$Q,3,FALSE)</f>
        <v>DB100,X3200.3</v>
      </c>
      <c r="Q3493" t="str">
        <f>VLOOKUP('intouch变量（离散）'!$A3493,基本表格!$G:$Q,10,FALSE)</f>
        <v>No</v>
      </c>
      <c r="R3493" t="str">
        <f t="shared" si="330"/>
        <v>DB100,X3200.3 2131+P3-M5 木片出料皮带运输机 反馈转速 上限保护使能</v>
      </c>
      <c r="S3493">
        <v>0</v>
      </c>
      <c r="T3493">
        <v>0</v>
      </c>
    </row>
    <row r="3494" spans="1:20">
      <c r="A3494" t="s">
        <v>3650</v>
      </c>
      <c r="B3494" s="11" t="str">
        <f t="shared" si="329"/>
        <v>CHPF</v>
      </c>
      <c r="C3494" s="11" t="str">
        <f>VLOOKUP('intouch变量（离散）'!$A3494,基本表格!$G:$Q,2,FALSE)</f>
        <v>2131+P3-M5 木片出料皮带运输机 反馈转速 下限保护使能</v>
      </c>
      <c r="D3494" t="s">
        <v>154</v>
      </c>
      <c r="E3494" t="str">
        <f t="shared" si="325"/>
        <v>Yes</v>
      </c>
      <c r="F3494" t="str">
        <f t="shared" si="326"/>
        <v>900</v>
      </c>
      <c r="G3494" t="s">
        <v>154</v>
      </c>
      <c r="H3494" t="s">
        <v>155</v>
      </c>
      <c r="I3494" t="str">
        <f t="shared" si="327"/>
        <v>禁用</v>
      </c>
      <c r="J3494" t="str">
        <f t="shared" si="328"/>
        <v>启用</v>
      </c>
      <c r="K3494" t="str">
        <f>VLOOKUP('intouch变量（离散）'!$A3494,基本表格!$G:$Q,9,FALSE)</f>
        <v>None</v>
      </c>
      <c r="L3494">
        <v>1</v>
      </c>
      <c r="M3494" t="s">
        <v>156</v>
      </c>
      <c r="N3494" t="s">
        <v>157</v>
      </c>
      <c r="O3494" t="s">
        <v>158</v>
      </c>
      <c r="P3494" t="str">
        <f>VLOOKUP('intouch变量（离散）'!$A3494,基本表格!$G:$Q,3,FALSE)</f>
        <v>DB100,X3200.4</v>
      </c>
      <c r="Q3494" t="str">
        <f>VLOOKUP('intouch变量（离散）'!$A3494,基本表格!$G:$Q,10,FALSE)</f>
        <v>No</v>
      </c>
      <c r="R3494" t="str">
        <f t="shared" si="330"/>
        <v>DB100,X3200.4 2131+P3-M5 木片出料皮带运输机 反馈转速 下限保护使能</v>
      </c>
      <c r="S3494">
        <v>0</v>
      </c>
      <c r="T3494">
        <v>0</v>
      </c>
    </row>
    <row r="3495" spans="1:20">
      <c r="A3495" t="s">
        <v>3651</v>
      </c>
      <c r="B3495" s="11" t="str">
        <f t="shared" si="329"/>
        <v>CHPF</v>
      </c>
      <c r="C3495" s="11" t="str">
        <f>VLOOKUP('intouch变量（离散）'!$A3495,基本表格!$G:$Q,2,FALSE)</f>
        <v>2131+P3-M5 木片出料皮带运输机 反馈转速 上限报警</v>
      </c>
      <c r="D3495" t="s">
        <v>154</v>
      </c>
      <c r="E3495" t="str">
        <f t="shared" si="325"/>
        <v>No</v>
      </c>
      <c r="F3495" t="str">
        <f t="shared" si="326"/>
        <v>0</v>
      </c>
      <c r="G3495" t="s">
        <v>154</v>
      </c>
      <c r="H3495" t="s">
        <v>155</v>
      </c>
      <c r="I3495" t="str">
        <f t="shared" si="327"/>
        <v/>
      </c>
      <c r="J3495" t="str">
        <f t="shared" si="328"/>
        <v/>
      </c>
      <c r="K3495" t="str">
        <f>VLOOKUP('intouch变量（离散）'!$A3495,基本表格!$G:$Q,9,FALSE)</f>
        <v>None</v>
      </c>
      <c r="L3495">
        <v>1</v>
      </c>
      <c r="M3495" t="s">
        <v>156</v>
      </c>
      <c r="N3495" t="s">
        <v>157</v>
      </c>
      <c r="O3495" t="s">
        <v>158</v>
      </c>
      <c r="P3495" t="str">
        <f>VLOOKUP('intouch变量（离散）'!$A3495,基本表格!$G:$Q,3,FALSE)</f>
        <v>DB100,X3200.5</v>
      </c>
      <c r="Q3495" t="str">
        <f>VLOOKUP('intouch变量（离散）'!$A3495,基本表格!$G:$Q,10,FALSE)</f>
        <v>Yes</v>
      </c>
      <c r="R3495" t="str">
        <f t="shared" si="330"/>
        <v>DB100,X3200.5 2131+P3-M5 木片出料皮带运输机 反馈转速 上限报警</v>
      </c>
      <c r="S3495">
        <v>0</v>
      </c>
      <c r="T3495">
        <v>0</v>
      </c>
    </row>
    <row r="3496" spans="1:20">
      <c r="A3496" t="s">
        <v>3652</v>
      </c>
      <c r="B3496" s="11" t="str">
        <f t="shared" si="329"/>
        <v>CHPF</v>
      </c>
      <c r="C3496" s="11" t="str">
        <f>VLOOKUP('intouch变量（离散）'!$A3496,基本表格!$G:$Q,2,FALSE)</f>
        <v>2131+P3-M5 木片出料皮带运输机 反馈转速 下限报警</v>
      </c>
      <c r="D3496" t="s">
        <v>154</v>
      </c>
      <c r="E3496" t="str">
        <f t="shared" si="325"/>
        <v>No</v>
      </c>
      <c r="F3496" t="str">
        <f t="shared" si="326"/>
        <v>0</v>
      </c>
      <c r="G3496" t="s">
        <v>154</v>
      </c>
      <c r="H3496" t="s">
        <v>155</v>
      </c>
      <c r="I3496" t="str">
        <f t="shared" si="327"/>
        <v/>
      </c>
      <c r="J3496" t="str">
        <f t="shared" si="328"/>
        <v/>
      </c>
      <c r="K3496" t="str">
        <f>VLOOKUP('intouch变量（离散）'!$A3496,基本表格!$G:$Q,9,FALSE)</f>
        <v>None</v>
      </c>
      <c r="L3496">
        <v>1</v>
      </c>
      <c r="M3496" t="s">
        <v>156</v>
      </c>
      <c r="N3496" t="s">
        <v>157</v>
      </c>
      <c r="O3496" t="s">
        <v>158</v>
      </c>
      <c r="P3496" t="str">
        <f>VLOOKUP('intouch变量（离散）'!$A3496,基本表格!$G:$Q,3,FALSE)</f>
        <v>DB100,X3200.6</v>
      </c>
      <c r="Q3496" t="str">
        <f>VLOOKUP('intouch变量（离散）'!$A3496,基本表格!$G:$Q,10,FALSE)</f>
        <v>Yes</v>
      </c>
      <c r="R3496" t="str">
        <f t="shared" si="330"/>
        <v>DB100,X3200.6 2131+P3-M5 木片出料皮带运输机 反馈转速 下限报警</v>
      </c>
      <c r="S3496">
        <v>0</v>
      </c>
      <c r="T3496">
        <v>0</v>
      </c>
    </row>
    <row r="3497" spans="1:20">
      <c r="A3497" t="s">
        <v>3653</v>
      </c>
      <c r="B3497" s="11" t="str">
        <f t="shared" si="329"/>
        <v>CHPF</v>
      </c>
      <c r="C3497" s="11" t="str">
        <f>VLOOKUP('intouch变量（离散）'!$A3497,基本表格!$G:$Q,2,FALSE)</f>
        <v>2131+P3-M5 木片出料皮带运输机 反馈转速 上上限报警</v>
      </c>
      <c r="D3497" t="s">
        <v>154</v>
      </c>
      <c r="E3497" t="str">
        <f t="shared" si="325"/>
        <v>No</v>
      </c>
      <c r="F3497" t="str">
        <f t="shared" si="326"/>
        <v>0</v>
      </c>
      <c r="G3497" t="s">
        <v>154</v>
      </c>
      <c r="H3497" t="s">
        <v>155</v>
      </c>
      <c r="I3497" t="str">
        <f t="shared" si="327"/>
        <v/>
      </c>
      <c r="J3497" t="str">
        <f t="shared" si="328"/>
        <v/>
      </c>
      <c r="K3497" t="str">
        <f>VLOOKUP('intouch变量（离散）'!$A3497,基本表格!$G:$Q,9,FALSE)</f>
        <v>On</v>
      </c>
      <c r="L3497">
        <v>1</v>
      </c>
      <c r="M3497" t="s">
        <v>156</v>
      </c>
      <c r="N3497" t="s">
        <v>157</v>
      </c>
      <c r="O3497" t="s">
        <v>158</v>
      </c>
      <c r="P3497" t="str">
        <f>VLOOKUP('intouch变量（离散）'!$A3497,基本表格!$G:$Q,3,FALSE)</f>
        <v>DB100,X3200.7</v>
      </c>
      <c r="Q3497" t="str">
        <f>VLOOKUP('intouch变量（离散）'!$A3497,基本表格!$G:$Q,10,FALSE)</f>
        <v>Yes</v>
      </c>
      <c r="R3497" t="str">
        <f t="shared" si="330"/>
        <v>DB100,X3200.7 2131+P3-M5 木片出料皮带运输机 反馈转速 上上限报警</v>
      </c>
      <c r="S3497">
        <v>0</v>
      </c>
      <c r="T3497">
        <v>0</v>
      </c>
    </row>
    <row r="3498" spans="1:20">
      <c r="A3498" t="s">
        <v>3654</v>
      </c>
      <c r="B3498" s="11" t="str">
        <f t="shared" si="329"/>
        <v>CHPF</v>
      </c>
      <c r="C3498" s="11" t="str">
        <f>VLOOKUP('intouch变量（离散）'!$A3498,基本表格!$G:$Q,2,FALSE)</f>
        <v>2131+P3-M5 木片出料皮带运输机 反馈转速 下下限报警</v>
      </c>
      <c r="D3498" t="s">
        <v>154</v>
      </c>
      <c r="E3498" t="str">
        <f t="shared" si="325"/>
        <v>No</v>
      </c>
      <c r="F3498" t="str">
        <f t="shared" si="326"/>
        <v>0</v>
      </c>
      <c r="G3498" t="s">
        <v>154</v>
      </c>
      <c r="H3498" t="s">
        <v>155</v>
      </c>
      <c r="I3498" t="str">
        <f t="shared" si="327"/>
        <v/>
      </c>
      <c r="J3498" t="str">
        <f t="shared" si="328"/>
        <v/>
      </c>
      <c r="K3498" t="str">
        <f>VLOOKUP('intouch变量（离散）'!$A3498,基本表格!$G:$Q,9,FALSE)</f>
        <v>On</v>
      </c>
      <c r="L3498">
        <v>1</v>
      </c>
      <c r="M3498" t="s">
        <v>156</v>
      </c>
      <c r="N3498" t="s">
        <v>157</v>
      </c>
      <c r="O3498" t="s">
        <v>158</v>
      </c>
      <c r="P3498" t="str">
        <f>VLOOKUP('intouch变量（离散）'!$A3498,基本表格!$G:$Q,3,FALSE)</f>
        <v>DB100,X3201.0</v>
      </c>
      <c r="Q3498" t="str">
        <f>VLOOKUP('intouch变量（离散）'!$A3498,基本表格!$G:$Q,10,FALSE)</f>
        <v>Yes</v>
      </c>
      <c r="R3498" t="str">
        <f t="shared" si="330"/>
        <v>DB100,X3201.0 2131+P3-M5 木片出料皮带运输机 反馈转速 下下限报警</v>
      </c>
      <c r="S3498">
        <v>0</v>
      </c>
      <c r="T3498">
        <v>0</v>
      </c>
    </row>
    <row r="3499" spans="1:20">
      <c r="A3499" t="s">
        <v>3655</v>
      </c>
      <c r="B3499" s="11" t="str">
        <f t="shared" si="329"/>
        <v>CHPF</v>
      </c>
      <c r="C3499" s="11" t="str">
        <f>VLOOKUP('intouch变量（离散）'!$A3499,基本表格!$G:$Q,2,FALSE)</f>
        <v>2131+P3-M5 木片出料皮带运输机 反馈转速 极限报警</v>
      </c>
      <c r="D3499" t="s">
        <v>154</v>
      </c>
      <c r="E3499" t="str">
        <f t="shared" si="325"/>
        <v>No</v>
      </c>
      <c r="F3499" t="str">
        <f t="shared" si="326"/>
        <v>0</v>
      </c>
      <c r="G3499" t="s">
        <v>154</v>
      </c>
      <c r="H3499" t="s">
        <v>155</v>
      </c>
      <c r="I3499" t="str">
        <f t="shared" si="327"/>
        <v/>
      </c>
      <c r="J3499" t="str">
        <f t="shared" si="328"/>
        <v/>
      </c>
      <c r="K3499" t="str">
        <f>VLOOKUP('intouch变量（离散）'!$A3499,基本表格!$G:$Q,9,FALSE)</f>
        <v>On</v>
      </c>
      <c r="L3499">
        <v>1</v>
      </c>
      <c r="M3499" t="s">
        <v>156</v>
      </c>
      <c r="N3499" t="s">
        <v>157</v>
      </c>
      <c r="O3499" t="s">
        <v>158</v>
      </c>
      <c r="P3499" t="str">
        <f>VLOOKUP('intouch变量（离散）'!$A3499,基本表格!$G:$Q,3,FALSE)</f>
        <v>DB100,X3201.1</v>
      </c>
      <c r="Q3499" t="str">
        <f>VLOOKUP('intouch变量（离散）'!$A3499,基本表格!$G:$Q,10,FALSE)</f>
        <v>Yes</v>
      </c>
      <c r="R3499" t="str">
        <f t="shared" si="330"/>
        <v>DB100,X3201.1 2131+P3-M5 木片出料皮带运输机 反馈转速 极限报警</v>
      </c>
      <c r="S3499">
        <v>0</v>
      </c>
      <c r="T3499">
        <v>0</v>
      </c>
    </row>
    <row r="3500" spans="1:20">
      <c r="A3500" t="s">
        <v>3656</v>
      </c>
      <c r="B3500" s="11" t="str">
        <f t="shared" si="329"/>
        <v>CHPF</v>
      </c>
      <c r="C3500" s="11" t="str">
        <f>VLOOKUP('intouch变量（离散）'!$A3500,基本表格!$G:$Q,2,FALSE)</f>
        <v>2131+P3-M5 木片出料皮带运输机 反馈转速 传感器断线报警</v>
      </c>
      <c r="D3500" t="s">
        <v>154</v>
      </c>
      <c r="E3500" t="str">
        <f t="shared" si="325"/>
        <v>No</v>
      </c>
      <c r="F3500" t="str">
        <f t="shared" si="326"/>
        <v>0</v>
      </c>
      <c r="G3500" t="s">
        <v>154</v>
      </c>
      <c r="H3500" t="s">
        <v>155</v>
      </c>
      <c r="I3500" t="str">
        <f t="shared" si="327"/>
        <v/>
      </c>
      <c r="J3500" t="str">
        <f t="shared" si="328"/>
        <v/>
      </c>
      <c r="K3500" t="str">
        <f>VLOOKUP('intouch变量（离散）'!$A3500,基本表格!$G:$Q,9,FALSE)</f>
        <v>On</v>
      </c>
      <c r="L3500">
        <v>1</v>
      </c>
      <c r="M3500" t="s">
        <v>156</v>
      </c>
      <c r="N3500" t="s">
        <v>157</v>
      </c>
      <c r="O3500" t="s">
        <v>158</v>
      </c>
      <c r="P3500" t="str">
        <f>VLOOKUP('intouch变量（离散）'!$A3500,基本表格!$G:$Q,3,FALSE)</f>
        <v>DB100,X3201.2</v>
      </c>
      <c r="Q3500" t="str">
        <f>VLOOKUP('intouch变量（离散）'!$A3500,基本表格!$G:$Q,10,FALSE)</f>
        <v>Yes</v>
      </c>
      <c r="R3500" t="str">
        <f t="shared" si="330"/>
        <v>DB100,X3201.2 2131+P3-M5 木片出料皮带运输机 反馈转速 传感器断线报警</v>
      </c>
      <c r="S3500">
        <v>0</v>
      </c>
      <c r="T3500">
        <v>0</v>
      </c>
    </row>
    <row r="3501" spans="1:20">
      <c r="A3501" t="s">
        <v>3657</v>
      </c>
      <c r="B3501" s="11" t="str">
        <f t="shared" si="329"/>
        <v>CHPF</v>
      </c>
      <c r="C3501" s="11" t="str">
        <f>VLOOKUP('intouch变量（离散）'!$A3501,基本表格!$G:$Q,2,FALSE)</f>
        <v>2131+P3-M5 木片出料皮带运输机 反馈电流 上限保护使能</v>
      </c>
      <c r="D3501" t="s">
        <v>154</v>
      </c>
      <c r="E3501" t="str">
        <f t="shared" si="325"/>
        <v>Yes</v>
      </c>
      <c r="F3501" t="str">
        <f t="shared" si="326"/>
        <v>900</v>
      </c>
      <c r="G3501" t="s">
        <v>154</v>
      </c>
      <c r="H3501" t="s">
        <v>155</v>
      </c>
      <c r="I3501" t="str">
        <f t="shared" si="327"/>
        <v>禁用</v>
      </c>
      <c r="J3501" t="str">
        <f t="shared" si="328"/>
        <v>启用</v>
      </c>
      <c r="K3501" t="str">
        <f>VLOOKUP('intouch变量（离散）'!$A3501,基本表格!$G:$Q,9,FALSE)</f>
        <v>None</v>
      </c>
      <c r="L3501">
        <v>1</v>
      </c>
      <c r="M3501" t="s">
        <v>156</v>
      </c>
      <c r="N3501" t="s">
        <v>157</v>
      </c>
      <c r="O3501" t="s">
        <v>158</v>
      </c>
      <c r="P3501" t="str">
        <f>VLOOKUP('intouch变量（离散）'!$A3501,基本表格!$G:$Q,3,FALSE)</f>
        <v>DB100,X3250.3</v>
      </c>
      <c r="Q3501" t="str">
        <f>VLOOKUP('intouch变量（离散）'!$A3501,基本表格!$G:$Q,10,FALSE)</f>
        <v>No</v>
      </c>
      <c r="R3501" t="str">
        <f t="shared" si="330"/>
        <v>DB100,X3250.3 2131+P3-M5 木片出料皮带运输机 反馈电流 上限保护使能</v>
      </c>
      <c r="S3501">
        <v>0</v>
      </c>
      <c r="T3501">
        <v>0</v>
      </c>
    </row>
    <row r="3502" spans="1:20">
      <c r="A3502" t="s">
        <v>3658</v>
      </c>
      <c r="B3502" s="11" t="str">
        <f t="shared" si="329"/>
        <v>CHPF</v>
      </c>
      <c r="C3502" s="11" t="str">
        <f>VLOOKUP('intouch变量（离散）'!$A3502,基本表格!$G:$Q,2,FALSE)</f>
        <v>2131+P3-M5 木片出料皮带运输机 反馈电流 下限保护使能</v>
      </c>
      <c r="D3502" t="s">
        <v>154</v>
      </c>
      <c r="E3502" t="str">
        <f t="shared" si="325"/>
        <v>Yes</v>
      </c>
      <c r="F3502" t="str">
        <f t="shared" si="326"/>
        <v>900</v>
      </c>
      <c r="G3502" t="s">
        <v>154</v>
      </c>
      <c r="H3502" t="s">
        <v>155</v>
      </c>
      <c r="I3502" t="str">
        <f t="shared" si="327"/>
        <v>禁用</v>
      </c>
      <c r="J3502" t="str">
        <f t="shared" si="328"/>
        <v>启用</v>
      </c>
      <c r="K3502" t="str">
        <f>VLOOKUP('intouch变量（离散）'!$A3502,基本表格!$G:$Q,9,FALSE)</f>
        <v>None</v>
      </c>
      <c r="L3502">
        <v>1</v>
      </c>
      <c r="M3502" t="s">
        <v>156</v>
      </c>
      <c r="N3502" t="s">
        <v>157</v>
      </c>
      <c r="O3502" t="s">
        <v>158</v>
      </c>
      <c r="P3502" t="str">
        <f>VLOOKUP('intouch变量（离散）'!$A3502,基本表格!$G:$Q,3,FALSE)</f>
        <v>DB100,X3250.4</v>
      </c>
      <c r="Q3502" t="str">
        <f>VLOOKUP('intouch变量（离散）'!$A3502,基本表格!$G:$Q,10,FALSE)</f>
        <v>No</v>
      </c>
      <c r="R3502" t="str">
        <f t="shared" si="330"/>
        <v>DB100,X3250.4 2131+P3-M5 木片出料皮带运输机 反馈电流 下限保护使能</v>
      </c>
      <c r="S3502">
        <v>0</v>
      </c>
      <c r="T3502">
        <v>0</v>
      </c>
    </row>
    <row r="3503" spans="1:20">
      <c r="A3503" t="s">
        <v>3659</v>
      </c>
      <c r="B3503" s="11" t="str">
        <f t="shared" si="329"/>
        <v>CHPF</v>
      </c>
      <c r="C3503" s="11" t="str">
        <f>VLOOKUP('intouch变量（离散）'!$A3503,基本表格!$G:$Q,2,FALSE)</f>
        <v>2131+P3-M5 木片出料皮带运输机 反馈电流 上限报警</v>
      </c>
      <c r="D3503" t="s">
        <v>154</v>
      </c>
      <c r="E3503" t="str">
        <f t="shared" si="325"/>
        <v>No</v>
      </c>
      <c r="F3503" t="str">
        <f t="shared" si="326"/>
        <v>0</v>
      </c>
      <c r="G3503" t="s">
        <v>154</v>
      </c>
      <c r="H3503" t="s">
        <v>155</v>
      </c>
      <c r="I3503" t="str">
        <f t="shared" si="327"/>
        <v/>
      </c>
      <c r="J3503" t="str">
        <f t="shared" si="328"/>
        <v/>
      </c>
      <c r="K3503" t="str">
        <f>VLOOKUP('intouch变量（离散）'!$A3503,基本表格!$G:$Q,9,FALSE)</f>
        <v>None</v>
      </c>
      <c r="L3503">
        <v>1</v>
      </c>
      <c r="M3503" t="s">
        <v>156</v>
      </c>
      <c r="N3503" t="s">
        <v>157</v>
      </c>
      <c r="O3503" t="s">
        <v>158</v>
      </c>
      <c r="P3503" t="str">
        <f>VLOOKUP('intouch变量（离散）'!$A3503,基本表格!$G:$Q,3,FALSE)</f>
        <v>DB100,X3250.5</v>
      </c>
      <c r="Q3503" t="str">
        <f>VLOOKUP('intouch变量（离散）'!$A3503,基本表格!$G:$Q,10,FALSE)</f>
        <v>Yes</v>
      </c>
      <c r="R3503" t="str">
        <f t="shared" si="330"/>
        <v>DB100,X3250.5 2131+P3-M5 木片出料皮带运输机 反馈电流 上限报警</v>
      </c>
      <c r="S3503">
        <v>0</v>
      </c>
      <c r="T3503">
        <v>0</v>
      </c>
    </row>
    <row r="3504" spans="1:20">
      <c r="A3504" t="s">
        <v>3660</v>
      </c>
      <c r="B3504" s="11" t="str">
        <f t="shared" si="329"/>
        <v>CHPF</v>
      </c>
      <c r="C3504" s="11" t="str">
        <f>VLOOKUP('intouch变量（离散）'!$A3504,基本表格!$G:$Q,2,FALSE)</f>
        <v>2131+P3-M5 木片出料皮带运输机 反馈电流 下限报警</v>
      </c>
      <c r="D3504" t="s">
        <v>154</v>
      </c>
      <c r="E3504" t="str">
        <f t="shared" si="325"/>
        <v>No</v>
      </c>
      <c r="F3504" t="str">
        <f t="shared" si="326"/>
        <v>0</v>
      </c>
      <c r="G3504" t="s">
        <v>154</v>
      </c>
      <c r="H3504" t="s">
        <v>155</v>
      </c>
      <c r="I3504" t="str">
        <f t="shared" si="327"/>
        <v/>
      </c>
      <c r="J3504" t="str">
        <f t="shared" si="328"/>
        <v/>
      </c>
      <c r="K3504" t="str">
        <f>VLOOKUP('intouch变量（离散）'!$A3504,基本表格!$G:$Q,9,FALSE)</f>
        <v>None</v>
      </c>
      <c r="L3504">
        <v>1</v>
      </c>
      <c r="M3504" t="s">
        <v>156</v>
      </c>
      <c r="N3504" t="s">
        <v>157</v>
      </c>
      <c r="O3504" t="s">
        <v>158</v>
      </c>
      <c r="P3504" t="str">
        <f>VLOOKUP('intouch变量（离散）'!$A3504,基本表格!$G:$Q,3,FALSE)</f>
        <v>DB100,X3250.6</v>
      </c>
      <c r="Q3504" t="str">
        <f>VLOOKUP('intouch变量（离散）'!$A3504,基本表格!$G:$Q,10,FALSE)</f>
        <v>Yes</v>
      </c>
      <c r="R3504" t="str">
        <f t="shared" si="330"/>
        <v>DB100,X3250.6 2131+P3-M5 木片出料皮带运输机 反馈电流 下限报警</v>
      </c>
      <c r="S3504">
        <v>0</v>
      </c>
      <c r="T3504">
        <v>0</v>
      </c>
    </row>
    <row r="3505" spans="1:20">
      <c r="A3505" t="s">
        <v>3661</v>
      </c>
      <c r="B3505" s="11" t="str">
        <f t="shared" si="329"/>
        <v>CHPF</v>
      </c>
      <c r="C3505" s="11" t="str">
        <f>VLOOKUP('intouch变量（离散）'!$A3505,基本表格!$G:$Q,2,FALSE)</f>
        <v>2131+P3-M5 木片出料皮带运输机 反馈电流 上上限报警</v>
      </c>
      <c r="D3505" t="s">
        <v>154</v>
      </c>
      <c r="E3505" t="str">
        <f t="shared" si="325"/>
        <v>No</v>
      </c>
      <c r="F3505" t="str">
        <f t="shared" si="326"/>
        <v>0</v>
      </c>
      <c r="G3505" t="s">
        <v>154</v>
      </c>
      <c r="H3505" t="s">
        <v>155</v>
      </c>
      <c r="I3505" t="str">
        <f t="shared" si="327"/>
        <v/>
      </c>
      <c r="J3505" t="str">
        <f t="shared" si="328"/>
        <v/>
      </c>
      <c r="K3505" t="str">
        <f>VLOOKUP('intouch变量（离散）'!$A3505,基本表格!$G:$Q,9,FALSE)</f>
        <v>On</v>
      </c>
      <c r="L3505">
        <v>1</v>
      </c>
      <c r="M3505" t="s">
        <v>156</v>
      </c>
      <c r="N3505" t="s">
        <v>157</v>
      </c>
      <c r="O3505" t="s">
        <v>158</v>
      </c>
      <c r="P3505" t="str">
        <f>VLOOKUP('intouch变量（离散）'!$A3505,基本表格!$G:$Q,3,FALSE)</f>
        <v>DB100,X3250.7</v>
      </c>
      <c r="Q3505" t="str">
        <f>VLOOKUP('intouch变量（离散）'!$A3505,基本表格!$G:$Q,10,FALSE)</f>
        <v>Yes</v>
      </c>
      <c r="R3505" t="str">
        <f t="shared" si="330"/>
        <v>DB100,X3250.7 2131+P3-M5 木片出料皮带运输机 反馈电流 上上限报警</v>
      </c>
      <c r="S3505">
        <v>0</v>
      </c>
      <c r="T3505">
        <v>0</v>
      </c>
    </row>
    <row r="3506" spans="1:20">
      <c r="A3506" t="s">
        <v>3662</v>
      </c>
      <c r="B3506" s="11" t="str">
        <f t="shared" si="329"/>
        <v>CHPF</v>
      </c>
      <c r="C3506" s="11" t="str">
        <f>VLOOKUP('intouch变量（离散）'!$A3506,基本表格!$G:$Q,2,FALSE)</f>
        <v>2131+P3-M5 木片出料皮带运输机 反馈电流 下下限报警</v>
      </c>
      <c r="D3506" t="s">
        <v>154</v>
      </c>
      <c r="E3506" t="str">
        <f t="shared" si="325"/>
        <v>No</v>
      </c>
      <c r="F3506" t="str">
        <f t="shared" si="326"/>
        <v>0</v>
      </c>
      <c r="G3506" t="s">
        <v>154</v>
      </c>
      <c r="H3506" t="s">
        <v>155</v>
      </c>
      <c r="I3506" t="str">
        <f t="shared" si="327"/>
        <v/>
      </c>
      <c r="J3506" t="str">
        <f t="shared" si="328"/>
        <v/>
      </c>
      <c r="K3506" t="str">
        <f>VLOOKUP('intouch变量（离散）'!$A3506,基本表格!$G:$Q,9,FALSE)</f>
        <v>On</v>
      </c>
      <c r="L3506">
        <v>1</v>
      </c>
      <c r="M3506" t="s">
        <v>156</v>
      </c>
      <c r="N3506" t="s">
        <v>157</v>
      </c>
      <c r="O3506" t="s">
        <v>158</v>
      </c>
      <c r="P3506" t="str">
        <f>VLOOKUP('intouch变量（离散）'!$A3506,基本表格!$G:$Q,3,FALSE)</f>
        <v>DB100,X3251.0</v>
      </c>
      <c r="Q3506" t="str">
        <f>VLOOKUP('intouch变量（离散）'!$A3506,基本表格!$G:$Q,10,FALSE)</f>
        <v>Yes</v>
      </c>
      <c r="R3506" t="str">
        <f t="shared" si="330"/>
        <v>DB100,X3251.0 2131+P3-M5 木片出料皮带运输机 反馈电流 下下限报警</v>
      </c>
      <c r="S3506">
        <v>0</v>
      </c>
      <c r="T3506">
        <v>0</v>
      </c>
    </row>
    <row r="3507" spans="1:20">
      <c r="A3507" t="s">
        <v>3663</v>
      </c>
      <c r="B3507" s="11" t="str">
        <f t="shared" si="329"/>
        <v>CHPF</v>
      </c>
      <c r="C3507" s="11" t="str">
        <f>VLOOKUP('intouch变量（离散）'!$A3507,基本表格!$G:$Q,2,FALSE)</f>
        <v>2131+P3-M5 木片出料皮带运输机 反馈电流 极限报警</v>
      </c>
      <c r="D3507" t="s">
        <v>154</v>
      </c>
      <c r="E3507" t="str">
        <f t="shared" si="325"/>
        <v>No</v>
      </c>
      <c r="F3507" t="str">
        <f t="shared" si="326"/>
        <v>0</v>
      </c>
      <c r="G3507" t="s">
        <v>154</v>
      </c>
      <c r="H3507" t="s">
        <v>155</v>
      </c>
      <c r="I3507" t="str">
        <f t="shared" si="327"/>
        <v/>
      </c>
      <c r="J3507" t="str">
        <f t="shared" si="328"/>
        <v/>
      </c>
      <c r="K3507" t="str">
        <f>VLOOKUP('intouch变量（离散）'!$A3507,基本表格!$G:$Q,9,FALSE)</f>
        <v>On</v>
      </c>
      <c r="L3507">
        <v>1</v>
      </c>
      <c r="M3507" t="s">
        <v>156</v>
      </c>
      <c r="N3507" t="s">
        <v>157</v>
      </c>
      <c r="O3507" t="s">
        <v>158</v>
      </c>
      <c r="P3507" t="str">
        <f>VLOOKUP('intouch变量（离散）'!$A3507,基本表格!$G:$Q,3,FALSE)</f>
        <v>DB100,X3251.1</v>
      </c>
      <c r="Q3507" t="str">
        <f>VLOOKUP('intouch变量（离散）'!$A3507,基本表格!$G:$Q,10,FALSE)</f>
        <v>Yes</v>
      </c>
      <c r="R3507" t="str">
        <f t="shared" si="330"/>
        <v>DB100,X3251.1 2131+P3-M5 木片出料皮带运输机 反馈电流 极限报警</v>
      </c>
      <c r="S3507">
        <v>0</v>
      </c>
      <c r="T3507">
        <v>0</v>
      </c>
    </row>
    <row r="3508" spans="1:20">
      <c r="A3508" t="s">
        <v>3664</v>
      </c>
      <c r="B3508" s="11" t="str">
        <f t="shared" si="329"/>
        <v>CHPF</v>
      </c>
      <c r="C3508" s="11" t="str">
        <f>VLOOKUP('intouch变量（离散）'!$A3508,基本表格!$G:$Q,2,FALSE)</f>
        <v>2131+P3-M5 木片出料皮带运输机 反馈电流 传感器断线报警</v>
      </c>
      <c r="D3508" t="s">
        <v>154</v>
      </c>
      <c r="E3508" t="str">
        <f t="shared" si="325"/>
        <v>No</v>
      </c>
      <c r="F3508" t="str">
        <f t="shared" si="326"/>
        <v>0</v>
      </c>
      <c r="G3508" t="s">
        <v>154</v>
      </c>
      <c r="H3508" t="s">
        <v>155</v>
      </c>
      <c r="I3508" t="str">
        <f t="shared" si="327"/>
        <v/>
      </c>
      <c r="J3508" t="str">
        <f t="shared" si="328"/>
        <v/>
      </c>
      <c r="K3508" t="str">
        <f>VLOOKUP('intouch变量（离散）'!$A3508,基本表格!$G:$Q,9,FALSE)</f>
        <v>On</v>
      </c>
      <c r="L3508">
        <v>1</v>
      </c>
      <c r="M3508" t="s">
        <v>156</v>
      </c>
      <c r="N3508" t="s">
        <v>157</v>
      </c>
      <c r="O3508" t="s">
        <v>158</v>
      </c>
      <c r="P3508" t="str">
        <f>VLOOKUP('intouch变量（离散）'!$A3508,基本表格!$G:$Q,3,FALSE)</f>
        <v>DB100,X3251.2</v>
      </c>
      <c r="Q3508" t="str">
        <f>VLOOKUP('intouch变量（离散）'!$A3508,基本表格!$G:$Q,10,FALSE)</f>
        <v>Yes</v>
      </c>
      <c r="R3508" t="str">
        <f t="shared" si="330"/>
        <v>DB100,X3251.2 2131+P3-M5 木片出料皮带运输机 反馈电流 传感器断线报警</v>
      </c>
      <c r="S3508">
        <v>0</v>
      </c>
      <c r="T3508">
        <v>0</v>
      </c>
    </row>
    <row r="3509" spans="1:20">
      <c r="A3509" t="s">
        <v>3665</v>
      </c>
      <c r="B3509" s="11" t="str">
        <f t="shared" si="329"/>
        <v>CHPF</v>
      </c>
      <c r="C3509" s="11" t="str">
        <f>VLOOKUP('intouch变量（离散）'!$A3509,基本表格!$G:$Q,2,FALSE)</f>
        <v>2133+P6-M1 木片筛进料皮带运输机 电机控制 使能</v>
      </c>
      <c r="D3509" t="s">
        <v>154</v>
      </c>
      <c r="E3509" t="str">
        <f t="shared" si="325"/>
        <v>No</v>
      </c>
      <c r="F3509" t="str">
        <f t="shared" si="326"/>
        <v>0</v>
      </c>
      <c r="G3509" t="s">
        <v>154</v>
      </c>
      <c r="H3509" t="s">
        <v>155</v>
      </c>
      <c r="I3509" t="str">
        <f t="shared" si="327"/>
        <v/>
      </c>
      <c r="J3509" t="str">
        <f t="shared" si="328"/>
        <v/>
      </c>
      <c r="K3509" t="str">
        <f>VLOOKUP('intouch变量（离散）'!$A3509,基本表格!$G:$Q,9,FALSE)</f>
        <v>None</v>
      </c>
      <c r="L3509">
        <v>1</v>
      </c>
      <c r="M3509" t="s">
        <v>156</v>
      </c>
      <c r="N3509" t="s">
        <v>157</v>
      </c>
      <c r="O3509" t="s">
        <v>158</v>
      </c>
      <c r="P3509" t="str">
        <f>VLOOKUP('intouch变量（离散）'!$A3509,基本表格!$G:$Q,3,FALSE)</f>
        <v>DB100,X3300.0</v>
      </c>
      <c r="Q3509" t="str">
        <f>VLOOKUP('intouch变量（离散）'!$A3509,基本表格!$G:$Q,10,FALSE)</f>
        <v>No</v>
      </c>
      <c r="R3509" t="str">
        <f t="shared" si="330"/>
        <v>DB100,X3300.0 2133+P6-M1 木片筛进料皮带运输机 电机控制 使能</v>
      </c>
      <c r="S3509">
        <v>0</v>
      </c>
      <c r="T3509">
        <v>0</v>
      </c>
    </row>
    <row r="3510" spans="1:20">
      <c r="A3510" t="s">
        <v>3666</v>
      </c>
      <c r="B3510" s="11" t="str">
        <f t="shared" si="329"/>
        <v>CHPF</v>
      </c>
      <c r="C3510" s="11" t="str">
        <f>VLOOKUP('intouch变量（离散）'!$A3510,基本表格!$G:$Q,2,FALSE)</f>
        <v>2133+P6-M1 木片筛进料皮带运输机 电机控制 手自动状态</v>
      </c>
      <c r="D3510" t="s">
        <v>154</v>
      </c>
      <c r="E3510" t="str">
        <f t="shared" si="325"/>
        <v>No</v>
      </c>
      <c r="F3510" t="str">
        <f t="shared" si="326"/>
        <v>0</v>
      </c>
      <c r="G3510" t="s">
        <v>154</v>
      </c>
      <c r="H3510" t="s">
        <v>155</v>
      </c>
      <c r="I3510" t="str">
        <f t="shared" si="327"/>
        <v/>
      </c>
      <c r="J3510" t="str">
        <f t="shared" si="328"/>
        <v/>
      </c>
      <c r="K3510" t="str">
        <f>VLOOKUP('intouch变量（离散）'!$A3510,基本表格!$G:$Q,9,FALSE)</f>
        <v>None</v>
      </c>
      <c r="L3510">
        <v>1</v>
      </c>
      <c r="M3510" t="s">
        <v>156</v>
      </c>
      <c r="N3510" t="s">
        <v>157</v>
      </c>
      <c r="O3510" t="s">
        <v>158</v>
      </c>
      <c r="P3510" t="str">
        <f>VLOOKUP('intouch变量（离散）'!$A3510,基本表格!$G:$Q,3,FALSE)</f>
        <v>DB100,X3300.3</v>
      </c>
      <c r="Q3510" t="str">
        <f>VLOOKUP('intouch变量（离散）'!$A3510,基本表格!$G:$Q,10,FALSE)</f>
        <v>Yes</v>
      </c>
      <c r="R3510" t="str">
        <f t="shared" si="330"/>
        <v>DB100,X3300.3 2133+P6-M1 木片筛进料皮带运输机 电机控制 手自动状态</v>
      </c>
      <c r="S3510">
        <v>0</v>
      </c>
      <c r="T3510">
        <v>0</v>
      </c>
    </row>
    <row r="3511" spans="1:20">
      <c r="A3511" t="s">
        <v>3667</v>
      </c>
      <c r="B3511" s="11" t="str">
        <f t="shared" si="329"/>
        <v>CHPF</v>
      </c>
      <c r="C3511" s="11" t="str">
        <f>VLOOKUP('intouch变量（离散）'!$A3511,基本表格!$G:$Q,2,FALSE)</f>
        <v>2133+P6-M1 木片筛进料皮带运输机 电机控制 本地/远程(检修/待机）</v>
      </c>
      <c r="D3511" t="s">
        <v>154</v>
      </c>
      <c r="E3511" t="str">
        <f t="shared" si="325"/>
        <v>No</v>
      </c>
      <c r="F3511" t="str">
        <f t="shared" si="326"/>
        <v>0</v>
      </c>
      <c r="G3511" t="s">
        <v>154</v>
      </c>
      <c r="H3511" t="s">
        <v>155</v>
      </c>
      <c r="I3511" t="str">
        <f t="shared" si="327"/>
        <v/>
      </c>
      <c r="J3511" t="str">
        <f t="shared" si="328"/>
        <v/>
      </c>
      <c r="K3511" t="str">
        <f>VLOOKUP('intouch变量（离散）'!$A3511,基本表格!$G:$Q,9,FALSE)</f>
        <v>None</v>
      </c>
      <c r="L3511">
        <v>1</v>
      </c>
      <c r="M3511" t="s">
        <v>156</v>
      </c>
      <c r="N3511" t="s">
        <v>157</v>
      </c>
      <c r="O3511" t="s">
        <v>158</v>
      </c>
      <c r="P3511" t="str">
        <f>VLOOKUP('intouch变量（离散）'!$A3511,基本表格!$G:$Q,3,FALSE)</f>
        <v>DB100,X3300.4</v>
      </c>
      <c r="Q3511" t="str">
        <f>VLOOKUP('intouch变量（离散）'!$A3511,基本表格!$G:$Q,10,FALSE)</f>
        <v>Yes</v>
      </c>
      <c r="R3511" t="str">
        <f t="shared" si="330"/>
        <v>DB100,X3300.4 2133+P6-M1 木片筛进料皮带运输机 电机控制 本地/远程(检修/待机）</v>
      </c>
      <c r="S3511">
        <v>0</v>
      </c>
      <c r="T3511">
        <v>0</v>
      </c>
    </row>
    <row r="3512" spans="1:20">
      <c r="A3512" t="s">
        <v>3668</v>
      </c>
      <c r="B3512" s="11" t="str">
        <f t="shared" si="329"/>
        <v>CHPF</v>
      </c>
      <c r="C3512" s="11" t="str">
        <f>VLOOKUP('intouch变量（离散）'!$A3512,基本表格!$G:$Q,2,FALSE)</f>
        <v>2133+P6-M1 木片筛进料皮带运输机 电机控制 开启_上位机(正转)</v>
      </c>
      <c r="D3512" t="s">
        <v>154</v>
      </c>
      <c r="E3512" t="str">
        <f t="shared" si="325"/>
        <v>No</v>
      </c>
      <c r="F3512" t="str">
        <f t="shared" si="326"/>
        <v>0</v>
      </c>
      <c r="G3512" t="s">
        <v>154</v>
      </c>
      <c r="H3512" t="s">
        <v>155</v>
      </c>
      <c r="I3512" t="str">
        <f t="shared" si="327"/>
        <v/>
      </c>
      <c r="J3512" t="str">
        <f t="shared" si="328"/>
        <v/>
      </c>
      <c r="K3512" t="str">
        <f>VLOOKUP('intouch变量（离散）'!$A3512,基本表格!$G:$Q,9,FALSE)</f>
        <v>None</v>
      </c>
      <c r="L3512">
        <v>1</v>
      </c>
      <c r="M3512" t="s">
        <v>156</v>
      </c>
      <c r="N3512" t="s">
        <v>157</v>
      </c>
      <c r="O3512" t="s">
        <v>158</v>
      </c>
      <c r="P3512" t="str">
        <f>VLOOKUP('intouch变量（离散）'!$A3512,基本表格!$G:$Q,3,FALSE)</f>
        <v>DB100,X3300.6</v>
      </c>
      <c r="Q3512" t="str">
        <f>VLOOKUP('intouch变量（离散）'!$A3512,基本表格!$G:$Q,10,FALSE)</f>
        <v>No</v>
      </c>
      <c r="R3512" t="str">
        <f t="shared" si="330"/>
        <v>DB100,X3300.6 2133+P6-M1 木片筛进料皮带运输机 电机控制 开启_上位机(正转)</v>
      </c>
      <c r="S3512">
        <v>0</v>
      </c>
      <c r="T3512">
        <v>0</v>
      </c>
    </row>
    <row r="3513" spans="1:20">
      <c r="A3513" t="s">
        <v>3669</v>
      </c>
      <c r="B3513" s="11" t="str">
        <f t="shared" si="329"/>
        <v>CHPF</v>
      </c>
      <c r="C3513" s="11" t="str">
        <f>VLOOKUP('intouch变量（离散）'!$A3513,基本表格!$G:$Q,2,FALSE)</f>
        <v>2133+P6-M1 木片筛进料皮带运输机 电机控制 停止_上位机(反转)</v>
      </c>
      <c r="D3513" t="s">
        <v>154</v>
      </c>
      <c r="E3513" t="str">
        <f t="shared" si="325"/>
        <v>No</v>
      </c>
      <c r="F3513" t="str">
        <f t="shared" si="326"/>
        <v>0</v>
      </c>
      <c r="G3513" t="s">
        <v>154</v>
      </c>
      <c r="H3513" t="s">
        <v>155</v>
      </c>
      <c r="I3513" t="str">
        <f t="shared" si="327"/>
        <v/>
      </c>
      <c r="J3513" t="str">
        <f t="shared" si="328"/>
        <v/>
      </c>
      <c r="K3513" t="str">
        <f>VLOOKUP('intouch变量（离散）'!$A3513,基本表格!$G:$Q,9,FALSE)</f>
        <v>None</v>
      </c>
      <c r="L3513">
        <v>1</v>
      </c>
      <c r="M3513" t="s">
        <v>156</v>
      </c>
      <c r="N3513" t="s">
        <v>157</v>
      </c>
      <c r="O3513" t="s">
        <v>158</v>
      </c>
      <c r="P3513" t="str">
        <f>VLOOKUP('intouch变量（离散）'!$A3513,基本表格!$G:$Q,3,FALSE)</f>
        <v>DB100,X3301.0</v>
      </c>
      <c r="Q3513" t="str">
        <f>VLOOKUP('intouch变量（离散）'!$A3513,基本表格!$G:$Q,10,FALSE)</f>
        <v>No</v>
      </c>
      <c r="R3513" t="str">
        <f t="shared" si="330"/>
        <v>DB100,X3301.0 2133+P6-M1 木片筛进料皮带运输机 电机控制 停止_上位机(反转)</v>
      </c>
      <c r="S3513">
        <v>0</v>
      </c>
      <c r="T3513">
        <v>0</v>
      </c>
    </row>
    <row r="3514" spans="1:20">
      <c r="A3514" t="s">
        <v>3670</v>
      </c>
      <c r="B3514" s="11" t="str">
        <f t="shared" si="329"/>
        <v>CHPF</v>
      </c>
      <c r="C3514" s="11" t="str">
        <f>VLOOKUP('intouch变量（离散）'!$A3514,基本表格!$G:$Q,2,FALSE)</f>
        <v>2133+P6-M1 木片筛进料皮带运输机 电机控制 通风扇</v>
      </c>
      <c r="D3514" t="s">
        <v>154</v>
      </c>
      <c r="E3514" t="str">
        <f t="shared" si="325"/>
        <v>No</v>
      </c>
      <c r="F3514" t="str">
        <f t="shared" si="326"/>
        <v>0</v>
      </c>
      <c r="G3514" t="s">
        <v>154</v>
      </c>
      <c r="H3514" t="s">
        <v>155</v>
      </c>
      <c r="I3514" t="str">
        <f t="shared" si="327"/>
        <v/>
      </c>
      <c r="J3514" t="str">
        <f t="shared" si="328"/>
        <v/>
      </c>
      <c r="K3514" t="str">
        <f>VLOOKUP('intouch变量（离散）'!$A3514,基本表格!$G:$Q,9,FALSE)</f>
        <v>None</v>
      </c>
      <c r="L3514">
        <v>1</v>
      </c>
      <c r="M3514" t="s">
        <v>156</v>
      </c>
      <c r="N3514" t="s">
        <v>157</v>
      </c>
      <c r="O3514" t="s">
        <v>158</v>
      </c>
      <c r="P3514" t="str">
        <f>VLOOKUP('intouch变量（离散）'!$A3514,基本表格!$G:$Q,3,FALSE)</f>
        <v>DB100,X3301.1</v>
      </c>
      <c r="Q3514" t="str">
        <f>VLOOKUP('intouch变量（离散）'!$A3514,基本表格!$G:$Q,10,FALSE)</f>
        <v>Yes</v>
      </c>
      <c r="R3514" t="str">
        <f t="shared" si="330"/>
        <v>DB100,X3301.1 2133+P6-M1 木片筛进料皮带运输机 电机控制 通风扇</v>
      </c>
      <c r="S3514">
        <v>0</v>
      </c>
      <c r="T3514">
        <v>0</v>
      </c>
    </row>
    <row r="3515" spans="1:20">
      <c r="A3515" t="s">
        <v>3671</v>
      </c>
      <c r="B3515" s="11" t="str">
        <f t="shared" si="329"/>
        <v>CHPF</v>
      </c>
      <c r="C3515" s="11" t="str">
        <f>VLOOKUP('intouch变量（离散）'!$A3515,基本表格!$G:$Q,2,FALSE)</f>
        <v>2133+P6-M1 木片筛进料皮带运输机 电机控制 电机(正转）</v>
      </c>
      <c r="D3515" t="s">
        <v>154</v>
      </c>
      <c r="E3515" t="str">
        <f t="shared" si="325"/>
        <v>No</v>
      </c>
      <c r="F3515" t="str">
        <f t="shared" si="326"/>
        <v>0</v>
      </c>
      <c r="G3515" t="s">
        <v>154</v>
      </c>
      <c r="H3515" t="s">
        <v>155</v>
      </c>
      <c r="I3515" t="str">
        <f t="shared" si="327"/>
        <v/>
      </c>
      <c r="J3515" t="str">
        <f t="shared" si="328"/>
        <v/>
      </c>
      <c r="K3515" t="str">
        <f>VLOOKUP('intouch变量（离散）'!$A3515,基本表格!$G:$Q,9,FALSE)</f>
        <v>None</v>
      </c>
      <c r="L3515">
        <v>1</v>
      </c>
      <c r="M3515" t="s">
        <v>156</v>
      </c>
      <c r="N3515" t="s">
        <v>157</v>
      </c>
      <c r="O3515" t="s">
        <v>158</v>
      </c>
      <c r="P3515" t="str">
        <f>VLOOKUP('intouch变量（离散）'!$A3515,基本表格!$G:$Q,3,FALSE)</f>
        <v>DB100,X3301.2</v>
      </c>
      <c r="Q3515" t="str">
        <f>VLOOKUP('intouch变量（离散）'!$A3515,基本表格!$G:$Q,10,FALSE)</f>
        <v>Yes</v>
      </c>
      <c r="R3515" t="str">
        <f t="shared" si="330"/>
        <v>DB100,X3301.2 2133+P6-M1 木片筛进料皮带运输机 电机控制 电机(正转）</v>
      </c>
      <c r="S3515">
        <v>0</v>
      </c>
      <c r="T3515">
        <v>0</v>
      </c>
    </row>
    <row r="3516" spans="1:20">
      <c r="A3516" t="s">
        <v>3672</v>
      </c>
      <c r="B3516" s="11" t="str">
        <f t="shared" si="329"/>
        <v>CHPF</v>
      </c>
      <c r="C3516" s="11" t="str">
        <f>VLOOKUP('intouch变量（离散）'!$A3516,基本表格!$G:$Q,2,FALSE)</f>
        <v>2133+P6-M1 木片筛进料皮带运输机 电机控制 电机过载</v>
      </c>
      <c r="D3516" t="s">
        <v>154</v>
      </c>
      <c r="E3516" t="str">
        <f t="shared" si="325"/>
        <v>No</v>
      </c>
      <c r="F3516" t="str">
        <f t="shared" si="326"/>
        <v>0</v>
      </c>
      <c r="G3516" t="s">
        <v>154</v>
      </c>
      <c r="H3516" t="s">
        <v>155</v>
      </c>
      <c r="I3516" t="str">
        <f t="shared" si="327"/>
        <v/>
      </c>
      <c r="J3516" t="str">
        <f t="shared" si="328"/>
        <v/>
      </c>
      <c r="K3516" t="str">
        <f>VLOOKUP('intouch变量（离散）'!$A3516,基本表格!$G:$Q,9,FALSE)</f>
        <v>On</v>
      </c>
      <c r="L3516">
        <v>1</v>
      </c>
      <c r="M3516" t="s">
        <v>156</v>
      </c>
      <c r="N3516" t="s">
        <v>157</v>
      </c>
      <c r="O3516" t="s">
        <v>158</v>
      </c>
      <c r="P3516" t="str">
        <f>VLOOKUP('intouch变量（离散）'!$A3516,基本表格!$G:$Q,3,FALSE)</f>
        <v>DB100,X3301.3</v>
      </c>
      <c r="Q3516" t="str">
        <f>VLOOKUP('intouch变量（离散）'!$A3516,基本表格!$G:$Q,10,FALSE)</f>
        <v>Yes</v>
      </c>
      <c r="R3516" t="str">
        <f t="shared" si="330"/>
        <v>DB100,X3301.3 2133+P6-M1 木片筛进料皮带运输机 电机控制 电机过载</v>
      </c>
      <c r="S3516">
        <v>0</v>
      </c>
      <c r="T3516">
        <v>0</v>
      </c>
    </row>
    <row r="3517" spans="1:20">
      <c r="A3517" t="s">
        <v>3673</v>
      </c>
      <c r="B3517" s="11" t="str">
        <f t="shared" si="329"/>
        <v>CHPF</v>
      </c>
      <c r="C3517" s="11" t="str">
        <f>VLOOKUP('intouch变量（离散）'!$A3517,基本表格!$G:$Q,2,FALSE)</f>
        <v>2133+P6-M1 木片筛进料皮带运输机 电机控制 风扇过载</v>
      </c>
      <c r="D3517" t="s">
        <v>154</v>
      </c>
      <c r="E3517" t="str">
        <f t="shared" si="325"/>
        <v>No</v>
      </c>
      <c r="F3517" t="str">
        <f t="shared" si="326"/>
        <v>0</v>
      </c>
      <c r="G3517" t="s">
        <v>154</v>
      </c>
      <c r="H3517" t="s">
        <v>155</v>
      </c>
      <c r="I3517" t="str">
        <f t="shared" si="327"/>
        <v/>
      </c>
      <c r="J3517" t="str">
        <f t="shared" si="328"/>
        <v/>
      </c>
      <c r="K3517" t="str">
        <f>VLOOKUP('intouch变量（离散）'!$A3517,基本表格!$G:$Q,9,FALSE)</f>
        <v>On</v>
      </c>
      <c r="L3517">
        <v>1</v>
      </c>
      <c r="M3517" t="s">
        <v>156</v>
      </c>
      <c r="N3517" t="s">
        <v>157</v>
      </c>
      <c r="O3517" t="s">
        <v>158</v>
      </c>
      <c r="P3517" t="str">
        <f>VLOOKUP('intouch变量（离散）'!$A3517,基本表格!$G:$Q,3,FALSE)</f>
        <v>DB100,X3301.4</v>
      </c>
      <c r="Q3517" t="str">
        <f>VLOOKUP('intouch变量（离散）'!$A3517,基本表格!$G:$Q,10,FALSE)</f>
        <v>Yes</v>
      </c>
      <c r="R3517" t="str">
        <f t="shared" si="330"/>
        <v>DB100,X3301.4 2133+P6-M1 木片筛进料皮带运输机 电机控制 风扇过载</v>
      </c>
      <c r="S3517">
        <v>0</v>
      </c>
      <c r="T3517">
        <v>0</v>
      </c>
    </row>
    <row r="3518" spans="1:20">
      <c r="A3518" t="s">
        <v>3674</v>
      </c>
      <c r="B3518" s="11" t="str">
        <f t="shared" si="329"/>
        <v>CHPF</v>
      </c>
      <c r="C3518" s="11" t="str">
        <f>VLOOKUP('intouch变量（离散）'!$A3518,基本表格!$G:$Q,2,FALSE)</f>
        <v>2133+P6-M1 木片筛进料皮带运输机 电机控制 电机运行指示</v>
      </c>
      <c r="D3518" t="s">
        <v>154</v>
      </c>
      <c r="E3518" t="str">
        <f t="shared" si="325"/>
        <v>No</v>
      </c>
      <c r="F3518" t="str">
        <f t="shared" si="326"/>
        <v>0</v>
      </c>
      <c r="G3518" t="s">
        <v>154</v>
      </c>
      <c r="H3518" t="s">
        <v>155</v>
      </c>
      <c r="I3518" t="str">
        <f t="shared" si="327"/>
        <v/>
      </c>
      <c r="J3518" t="str">
        <f t="shared" si="328"/>
        <v/>
      </c>
      <c r="K3518" t="str">
        <f>VLOOKUP('intouch变量（离散）'!$A3518,基本表格!$G:$Q,9,FALSE)</f>
        <v>None</v>
      </c>
      <c r="L3518">
        <v>1</v>
      </c>
      <c r="M3518" t="s">
        <v>156</v>
      </c>
      <c r="N3518" t="s">
        <v>157</v>
      </c>
      <c r="O3518" t="s">
        <v>158</v>
      </c>
      <c r="P3518" t="str">
        <f>VLOOKUP('intouch变量（离散）'!$A3518,基本表格!$G:$Q,3,FALSE)</f>
        <v>DB100,X3301.5</v>
      </c>
      <c r="Q3518" t="str">
        <f>VLOOKUP('intouch变量（离散）'!$A3518,基本表格!$G:$Q,10,FALSE)</f>
        <v>Yes</v>
      </c>
      <c r="R3518" t="str">
        <f t="shared" si="330"/>
        <v>DB100,X3301.5 2133+P6-M1 木片筛进料皮带运输机 电机控制 电机运行指示</v>
      </c>
      <c r="S3518">
        <v>0</v>
      </c>
      <c r="T3518">
        <v>0</v>
      </c>
    </row>
    <row r="3519" spans="1:20">
      <c r="A3519" t="s">
        <v>3675</v>
      </c>
      <c r="B3519" s="11" t="str">
        <f t="shared" si="329"/>
        <v>CHPF</v>
      </c>
      <c r="C3519" s="11" t="str">
        <f>VLOOKUP('intouch变量（离散）'!$A3519,基本表格!$G:$Q,2,FALSE)</f>
        <v>2133+P6-M1 木片筛进料皮带运输机 电机控制 断链报警</v>
      </c>
      <c r="D3519" t="s">
        <v>154</v>
      </c>
      <c r="E3519" t="str">
        <f t="shared" si="325"/>
        <v>No</v>
      </c>
      <c r="F3519" t="str">
        <f t="shared" si="326"/>
        <v>0</v>
      </c>
      <c r="G3519" t="s">
        <v>154</v>
      </c>
      <c r="H3519" t="s">
        <v>155</v>
      </c>
      <c r="I3519" t="str">
        <f t="shared" si="327"/>
        <v/>
      </c>
      <c r="J3519" t="str">
        <f t="shared" si="328"/>
        <v/>
      </c>
      <c r="K3519" t="str">
        <f>VLOOKUP('intouch变量（离散）'!$A3519,基本表格!$G:$Q,9,FALSE)</f>
        <v>On</v>
      </c>
      <c r="L3519">
        <v>1</v>
      </c>
      <c r="M3519" t="s">
        <v>156</v>
      </c>
      <c r="N3519" t="s">
        <v>157</v>
      </c>
      <c r="O3519" t="s">
        <v>158</v>
      </c>
      <c r="P3519" t="str">
        <f>VLOOKUP('intouch变量（离散）'!$A3519,基本表格!$G:$Q,3,FALSE)</f>
        <v>DB100,X3301.6</v>
      </c>
      <c r="Q3519" t="str">
        <f>VLOOKUP('intouch变量（离散）'!$A3519,基本表格!$G:$Q,10,FALSE)</f>
        <v>Yes</v>
      </c>
      <c r="R3519" t="str">
        <f t="shared" si="330"/>
        <v>DB100,X3301.6 2133+P6-M1 木片筛进料皮带运输机 电机控制 断链报警</v>
      </c>
      <c r="S3519">
        <v>0</v>
      </c>
      <c r="T3519">
        <v>0</v>
      </c>
    </row>
    <row r="3520" spans="1:20">
      <c r="A3520" t="s">
        <v>3676</v>
      </c>
      <c r="B3520" s="11" t="str">
        <f t="shared" si="329"/>
        <v>CHPF</v>
      </c>
      <c r="C3520" s="11" t="str">
        <f>VLOOKUP('intouch变量（离散）'!$A3520,基本表格!$G:$Q,2,FALSE)</f>
        <v>2133+P6-M1 木片筛进料皮带运输机 电机控制 断链检测</v>
      </c>
      <c r="D3520" t="s">
        <v>154</v>
      </c>
      <c r="E3520" t="str">
        <f t="shared" si="325"/>
        <v>No</v>
      </c>
      <c r="F3520" t="str">
        <f t="shared" si="326"/>
        <v>0</v>
      </c>
      <c r="G3520" t="s">
        <v>154</v>
      </c>
      <c r="H3520" t="s">
        <v>155</v>
      </c>
      <c r="I3520" t="str">
        <f t="shared" si="327"/>
        <v/>
      </c>
      <c r="J3520" t="str">
        <f t="shared" si="328"/>
        <v/>
      </c>
      <c r="K3520" t="str">
        <f>VLOOKUP('intouch变量（离散）'!$A3520,基本表格!$G:$Q,9,FALSE)</f>
        <v>None</v>
      </c>
      <c r="L3520">
        <v>1</v>
      </c>
      <c r="M3520" t="s">
        <v>156</v>
      </c>
      <c r="N3520" t="s">
        <v>157</v>
      </c>
      <c r="O3520" t="s">
        <v>158</v>
      </c>
      <c r="P3520" t="str">
        <f>VLOOKUP('intouch变量（离散）'!$A3520,基本表格!$G:$Q,3,FALSE)</f>
        <v>DB100,X3301.7</v>
      </c>
      <c r="Q3520" t="str">
        <f>VLOOKUP('intouch变量（离散）'!$A3520,基本表格!$G:$Q,10,FALSE)</f>
        <v>Yes</v>
      </c>
      <c r="R3520" t="str">
        <f t="shared" si="330"/>
        <v>DB100,X3301.7 2133+P6-M1 木片筛进料皮带运输机 电机控制 断链检测</v>
      </c>
      <c r="S3520">
        <v>0</v>
      </c>
      <c r="T3520">
        <v>0</v>
      </c>
    </row>
    <row r="3521" spans="1:20">
      <c r="A3521" t="s">
        <v>3677</v>
      </c>
      <c r="B3521" s="11" t="str">
        <f t="shared" si="329"/>
        <v>CHPF</v>
      </c>
      <c r="C3521" s="11" t="str">
        <f>VLOOKUP('intouch变量（离散）'!$A3521,基本表格!$G:$Q,2,FALSE)</f>
        <v>2133+P6-M1 木片筛进料皮带运输机 电机控制 复位</v>
      </c>
      <c r="D3521" t="s">
        <v>154</v>
      </c>
      <c r="E3521" t="str">
        <f t="shared" si="325"/>
        <v>No</v>
      </c>
      <c r="F3521" t="str">
        <f t="shared" si="326"/>
        <v>0</v>
      </c>
      <c r="G3521" t="s">
        <v>154</v>
      </c>
      <c r="H3521" t="s">
        <v>155</v>
      </c>
      <c r="I3521" t="str">
        <f t="shared" si="327"/>
        <v/>
      </c>
      <c r="J3521" t="str">
        <f t="shared" si="328"/>
        <v/>
      </c>
      <c r="K3521" t="str">
        <f>VLOOKUP('intouch变量（离散）'!$A3521,基本表格!$G:$Q,9,FALSE)</f>
        <v>None</v>
      </c>
      <c r="L3521">
        <v>1</v>
      </c>
      <c r="M3521" t="s">
        <v>156</v>
      </c>
      <c r="N3521" t="s">
        <v>157</v>
      </c>
      <c r="O3521" t="s">
        <v>158</v>
      </c>
      <c r="P3521" t="str">
        <f>VLOOKUP('intouch变量（离散）'!$A3521,基本表格!$G:$Q,3,FALSE)</f>
        <v>DB100,X3302.0</v>
      </c>
      <c r="Q3521" t="str">
        <f>VLOOKUP('intouch变量（离散）'!$A3521,基本表格!$G:$Q,10,FALSE)</f>
        <v>No</v>
      </c>
      <c r="R3521" t="str">
        <f t="shared" si="330"/>
        <v>DB100,X3302.0 2133+P6-M1 木片筛进料皮带运输机 电机控制 复位</v>
      </c>
      <c r="S3521">
        <v>0</v>
      </c>
      <c r="T3521">
        <v>0</v>
      </c>
    </row>
    <row r="3522" spans="1:20">
      <c r="A3522" t="s">
        <v>3678</v>
      </c>
      <c r="B3522" s="11" t="str">
        <f t="shared" si="329"/>
        <v>CHPF</v>
      </c>
      <c r="C3522" s="11" t="str">
        <f>VLOOKUP('intouch变量（离散）'!$A3522,基本表格!$G:$Q,2,FALSE)</f>
        <v>2133+P6-M1 木片筛进料皮带运输机 电机控制 断链保护使能</v>
      </c>
      <c r="D3522" t="s">
        <v>154</v>
      </c>
      <c r="E3522" t="str">
        <f t="shared" si="325"/>
        <v>Yes</v>
      </c>
      <c r="F3522" t="str">
        <f t="shared" si="326"/>
        <v>900</v>
      </c>
      <c r="G3522" t="s">
        <v>154</v>
      </c>
      <c r="H3522" t="s">
        <v>155</v>
      </c>
      <c r="I3522" t="str">
        <f t="shared" si="327"/>
        <v>禁用</v>
      </c>
      <c r="J3522" t="str">
        <f t="shared" si="328"/>
        <v>启用</v>
      </c>
      <c r="K3522" t="str">
        <f>VLOOKUP('intouch变量（离散）'!$A3522,基本表格!$G:$Q,9,FALSE)</f>
        <v>None</v>
      </c>
      <c r="L3522">
        <v>1</v>
      </c>
      <c r="M3522" t="s">
        <v>156</v>
      </c>
      <c r="N3522" t="s">
        <v>157</v>
      </c>
      <c r="O3522" t="s">
        <v>158</v>
      </c>
      <c r="P3522" t="str">
        <f>VLOOKUP('intouch变量（离散）'!$A3522,基本表格!$G:$Q,3,FALSE)</f>
        <v>DB100,X3302.1</v>
      </c>
      <c r="Q3522" t="str">
        <f>VLOOKUP('intouch变量（离散）'!$A3522,基本表格!$G:$Q,10,FALSE)</f>
        <v>No</v>
      </c>
      <c r="R3522" t="str">
        <f t="shared" si="330"/>
        <v>DB100,X3302.1 2133+P6-M1 木片筛进料皮带运输机 电机控制 断链保护使能</v>
      </c>
      <c r="S3522">
        <v>0</v>
      </c>
      <c r="T3522">
        <v>0</v>
      </c>
    </row>
    <row r="3523" spans="1:20">
      <c r="A3523" t="s">
        <v>3679</v>
      </c>
      <c r="B3523" s="11" t="str">
        <f t="shared" si="329"/>
        <v>CHPF</v>
      </c>
      <c r="C3523" s="11" t="str">
        <f>VLOOKUP('intouch变量（离散）'!$A3523,基本表格!$G:$Q,2,FALSE)</f>
        <v>2133+P6-M1 木片筛进料皮带运输机 电机控制 断链导致停机</v>
      </c>
      <c r="D3523" t="s">
        <v>154</v>
      </c>
      <c r="E3523" t="str">
        <f t="shared" ref="E3523:E3586" si="331">IF(RIGHT($A3523,2)="EN","Yes","No")</f>
        <v>No</v>
      </c>
      <c r="F3523" t="str">
        <f t="shared" ref="F3523:F3586" si="332">IF(RIGHT($A3523,2)="EN","900","0")</f>
        <v>0</v>
      </c>
      <c r="G3523" t="s">
        <v>154</v>
      </c>
      <c r="H3523" t="s">
        <v>155</v>
      </c>
      <c r="I3523" t="str">
        <f t="shared" ref="I3523:I3586" si="333">IF(RIGHT($A3523,2)="EN","禁用","")</f>
        <v/>
      </c>
      <c r="J3523" t="str">
        <f t="shared" ref="J3523:J3586" si="334">IF(RIGHT($A3523,2)="EN","启用","")</f>
        <v/>
      </c>
      <c r="K3523" t="str">
        <f>VLOOKUP('intouch变量（离散）'!$A3523,基本表格!$G:$Q,9,FALSE)</f>
        <v>On</v>
      </c>
      <c r="L3523">
        <v>1</v>
      </c>
      <c r="M3523" t="s">
        <v>156</v>
      </c>
      <c r="N3523" t="s">
        <v>157</v>
      </c>
      <c r="O3523" t="s">
        <v>158</v>
      </c>
      <c r="P3523" t="str">
        <f>VLOOKUP('intouch变量（离散）'!$A3523,基本表格!$G:$Q,3,FALSE)</f>
        <v>DB100,X3302.2</v>
      </c>
      <c r="Q3523" t="str">
        <f>VLOOKUP('intouch变量（离散）'!$A3523,基本表格!$G:$Q,10,FALSE)</f>
        <v>Yes</v>
      </c>
      <c r="R3523" t="str">
        <f t="shared" si="330"/>
        <v>DB100,X3302.2 2133+P6-M1 木片筛进料皮带运输机 电机控制 断链导致停机</v>
      </c>
      <c r="S3523">
        <v>0</v>
      </c>
      <c r="T3523">
        <v>0</v>
      </c>
    </row>
    <row r="3524" spans="1:20">
      <c r="A3524" t="s">
        <v>3680</v>
      </c>
      <c r="B3524" s="11" t="str">
        <f t="shared" si="329"/>
        <v>CHPF</v>
      </c>
      <c r="C3524" s="11" t="str">
        <f>VLOOKUP('intouch变量（离散）'!$A3524,基本表格!$G:$Q,2,FALSE)</f>
        <v>2133+P6-M1 木片筛进料皮带运输机 电机控制 电机(反转）</v>
      </c>
      <c r="D3524" t="s">
        <v>154</v>
      </c>
      <c r="E3524" t="str">
        <f t="shared" si="331"/>
        <v>No</v>
      </c>
      <c r="F3524" t="str">
        <f t="shared" si="332"/>
        <v>0</v>
      </c>
      <c r="G3524" t="s">
        <v>154</v>
      </c>
      <c r="H3524" t="s">
        <v>155</v>
      </c>
      <c r="I3524" t="str">
        <f t="shared" si="333"/>
        <v/>
      </c>
      <c r="J3524" t="str">
        <f t="shared" si="334"/>
        <v/>
      </c>
      <c r="K3524" t="str">
        <f>VLOOKUP('intouch变量（离散）'!$A3524,基本表格!$G:$Q,9,FALSE)</f>
        <v>None</v>
      </c>
      <c r="L3524">
        <v>1</v>
      </c>
      <c r="M3524" t="s">
        <v>156</v>
      </c>
      <c r="N3524" t="s">
        <v>157</v>
      </c>
      <c r="O3524" t="s">
        <v>158</v>
      </c>
      <c r="P3524" t="str">
        <f>VLOOKUP('intouch变量（离散）'!$A3524,基本表格!$G:$Q,3,FALSE)</f>
        <v>DB100,X3302.3</v>
      </c>
      <c r="Q3524" t="str">
        <f>VLOOKUP('intouch变量（离散）'!$A3524,基本表格!$G:$Q,10,FALSE)</f>
        <v>Yes</v>
      </c>
      <c r="R3524" t="str">
        <f t="shared" si="330"/>
        <v>DB100,X3302.3 2133+P6-M1 木片筛进料皮带运输机 电机控制 电机(反转）</v>
      </c>
      <c r="S3524">
        <v>0</v>
      </c>
      <c r="T3524">
        <v>0</v>
      </c>
    </row>
    <row r="3525" spans="1:20">
      <c r="A3525" t="s">
        <v>3681</v>
      </c>
      <c r="B3525" s="11" t="str">
        <f t="shared" ref="B3525:B3588" si="335">LEFT(A3525,4)</f>
        <v>CHPF</v>
      </c>
      <c r="C3525" s="11" t="str">
        <f>VLOOKUP('intouch变量（离散）'!$A3525,基本表格!$G:$Q,2,FALSE)</f>
        <v>2133+P6-M1 木片筛进料皮带运输机 电机控制 本地</v>
      </c>
      <c r="D3525" t="s">
        <v>154</v>
      </c>
      <c r="E3525" t="str">
        <f t="shared" si="331"/>
        <v>No</v>
      </c>
      <c r="F3525" t="str">
        <f t="shared" si="332"/>
        <v>0</v>
      </c>
      <c r="G3525" t="s">
        <v>154</v>
      </c>
      <c r="H3525" t="s">
        <v>155</v>
      </c>
      <c r="I3525" t="str">
        <f t="shared" si="333"/>
        <v/>
      </c>
      <c r="J3525" t="str">
        <f t="shared" si="334"/>
        <v/>
      </c>
      <c r="K3525" t="str">
        <f>VLOOKUP('intouch变量（离散）'!$A3525,基本表格!$G:$Q,9,FALSE)</f>
        <v>None</v>
      </c>
      <c r="L3525">
        <v>1</v>
      </c>
      <c r="M3525" t="s">
        <v>156</v>
      </c>
      <c r="N3525" t="s">
        <v>157</v>
      </c>
      <c r="O3525" t="s">
        <v>158</v>
      </c>
      <c r="P3525" t="str">
        <f>VLOOKUP('intouch变量（离散）'!$A3525,基本表格!$G:$Q,3,FALSE)</f>
        <v>DB100,X3302.4</v>
      </c>
      <c r="Q3525" t="str">
        <f>VLOOKUP('intouch变量（离散）'!$A3525,基本表格!$G:$Q,10,FALSE)</f>
        <v>Yes</v>
      </c>
      <c r="R3525" t="str">
        <f t="shared" ref="R3525:R3588" si="336">P3525&amp;" "&amp;C3525</f>
        <v>DB100,X3302.4 2133+P6-M1 木片筛进料皮带运输机 电机控制 本地</v>
      </c>
      <c r="S3525">
        <v>0</v>
      </c>
      <c r="T3525">
        <v>0</v>
      </c>
    </row>
    <row r="3526" spans="1:20">
      <c r="A3526" t="s">
        <v>3682</v>
      </c>
      <c r="B3526" s="11" t="str">
        <f t="shared" si="335"/>
        <v>CHPF</v>
      </c>
      <c r="C3526" s="11" t="str">
        <f>VLOOKUP('intouch变量（离散）'!$A3526,基本表格!$G:$Q,2,FALSE)</f>
        <v>2133+P6-M1 木片筛进料皮带运输机 电机控制 远程</v>
      </c>
      <c r="D3526" t="s">
        <v>154</v>
      </c>
      <c r="E3526" t="str">
        <f t="shared" si="331"/>
        <v>No</v>
      </c>
      <c r="F3526" t="str">
        <f t="shared" si="332"/>
        <v>0</v>
      </c>
      <c r="G3526" t="s">
        <v>154</v>
      </c>
      <c r="H3526" t="s">
        <v>155</v>
      </c>
      <c r="I3526" t="str">
        <f t="shared" si="333"/>
        <v/>
      </c>
      <c r="J3526" t="str">
        <f t="shared" si="334"/>
        <v/>
      </c>
      <c r="K3526" t="str">
        <f>VLOOKUP('intouch变量（离散）'!$A3526,基本表格!$G:$Q,9,FALSE)</f>
        <v>None</v>
      </c>
      <c r="L3526">
        <v>1</v>
      </c>
      <c r="M3526" t="s">
        <v>156</v>
      </c>
      <c r="N3526" t="s">
        <v>157</v>
      </c>
      <c r="O3526" t="s">
        <v>158</v>
      </c>
      <c r="P3526" t="str">
        <f>VLOOKUP('intouch变量（离散）'!$A3526,基本表格!$G:$Q,3,FALSE)</f>
        <v>DB100,X3302.5</v>
      </c>
      <c r="Q3526" t="str">
        <f>VLOOKUP('intouch变量（离散）'!$A3526,基本表格!$G:$Q,10,FALSE)</f>
        <v>Yes</v>
      </c>
      <c r="R3526" t="str">
        <f t="shared" si="336"/>
        <v>DB100,X3302.5 2133+P6-M1 木片筛进料皮带运输机 电机控制 远程</v>
      </c>
      <c r="S3526">
        <v>0</v>
      </c>
      <c r="T3526">
        <v>0</v>
      </c>
    </row>
    <row r="3527" spans="1:20">
      <c r="A3527" t="s">
        <v>3683</v>
      </c>
      <c r="B3527" s="11" t="str">
        <f t="shared" si="335"/>
        <v>CHPF</v>
      </c>
      <c r="C3527" s="11" t="str">
        <f>VLOOKUP('intouch变量（离散）'!$A3527,基本表格!$G:$Q,2,FALSE)</f>
        <v>2133+P6-M1 木片筛进料皮带运输机 电机控制 堵料报警</v>
      </c>
      <c r="D3527" t="s">
        <v>154</v>
      </c>
      <c r="E3527" t="str">
        <f t="shared" si="331"/>
        <v>No</v>
      </c>
      <c r="F3527" t="str">
        <f t="shared" si="332"/>
        <v>0</v>
      </c>
      <c r="G3527" t="s">
        <v>154</v>
      </c>
      <c r="H3527" t="s">
        <v>155</v>
      </c>
      <c r="I3527" t="str">
        <f t="shared" si="333"/>
        <v/>
      </c>
      <c r="J3527" t="str">
        <f t="shared" si="334"/>
        <v/>
      </c>
      <c r="K3527" t="str">
        <f>VLOOKUP('intouch变量（离散）'!$A3527,基本表格!$G:$Q,9,FALSE)</f>
        <v>On</v>
      </c>
      <c r="L3527">
        <v>1</v>
      </c>
      <c r="M3527" t="s">
        <v>156</v>
      </c>
      <c r="N3527" t="s">
        <v>157</v>
      </c>
      <c r="O3527" t="s">
        <v>158</v>
      </c>
      <c r="P3527" t="str">
        <f>VLOOKUP('intouch变量（离散）'!$A3527,基本表格!$G:$Q,3,FALSE)</f>
        <v>DB100,X3302.6</v>
      </c>
      <c r="Q3527" t="str">
        <f>VLOOKUP('intouch变量（离散）'!$A3527,基本表格!$G:$Q,10,FALSE)</f>
        <v>Yes</v>
      </c>
      <c r="R3527" t="str">
        <f t="shared" si="336"/>
        <v>DB100,X3302.6 2133+P6-M1 木片筛进料皮带运输机 电机控制 堵料报警</v>
      </c>
      <c r="S3527">
        <v>0</v>
      </c>
      <c r="T3527">
        <v>0</v>
      </c>
    </row>
    <row r="3528" spans="1:20">
      <c r="A3528" t="s">
        <v>3684</v>
      </c>
      <c r="B3528" s="11" t="str">
        <f t="shared" si="335"/>
        <v>CHPF</v>
      </c>
      <c r="C3528" s="11" t="str">
        <f>VLOOKUP('intouch变量（离散）'!$A3528,基本表格!$G:$Q,2,FALSE)</f>
        <v>2133+P6-M1 木片筛进料皮带运输机 电机控制 堵料检测</v>
      </c>
      <c r="D3528" t="s">
        <v>154</v>
      </c>
      <c r="E3528" t="str">
        <f t="shared" si="331"/>
        <v>No</v>
      </c>
      <c r="F3528" t="str">
        <f t="shared" si="332"/>
        <v>0</v>
      </c>
      <c r="G3528" t="s">
        <v>154</v>
      </c>
      <c r="H3528" t="s">
        <v>155</v>
      </c>
      <c r="I3528" t="str">
        <f t="shared" si="333"/>
        <v/>
      </c>
      <c r="J3528" t="str">
        <f t="shared" si="334"/>
        <v/>
      </c>
      <c r="K3528" t="str">
        <f>VLOOKUP('intouch变量（离散）'!$A3528,基本表格!$G:$Q,9,FALSE)</f>
        <v>None</v>
      </c>
      <c r="L3528">
        <v>1</v>
      </c>
      <c r="M3528" t="s">
        <v>156</v>
      </c>
      <c r="N3528" t="s">
        <v>157</v>
      </c>
      <c r="O3528" t="s">
        <v>158</v>
      </c>
      <c r="P3528" t="str">
        <f>VLOOKUP('intouch变量（离散）'!$A3528,基本表格!$G:$Q,3,FALSE)</f>
        <v>DB100,X3302.7</v>
      </c>
      <c r="Q3528" t="str">
        <f>VLOOKUP('intouch变量（离散）'!$A3528,基本表格!$G:$Q,10,FALSE)</f>
        <v>Yes</v>
      </c>
      <c r="R3528" t="str">
        <f t="shared" si="336"/>
        <v>DB100,X3302.7 2133+P6-M1 木片筛进料皮带运输机 电机控制 堵料检测</v>
      </c>
      <c r="S3528">
        <v>0</v>
      </c>
      <c r="T3528">
        <v>0</v>
      </c>
    </row>
    <row r="3529" spans="1:20">
      <c r="A3529" t="s">
        <v>3685</v>
      </c>
      <c r="B3529" s="11" t="str">
        <f t="shared" si="335"/>
        <v>CHPF</v>
      </c>
      <c r="C3529" s="11" t="str">
        <f>VLOOKUP('intouch变量（离散）'!$A3529,基本表格!$G:$Q,2,FALSE)</f>
        <v>2133+P6-M1 木片筛进料皮带运输机 电机控制 堵料保护使能</v>
      </c>
      <c r="D3529" t="s">
        <v>154</v>
      </c>
      <c r="E3529" t="str">
        <f t="shared" si="331"/>
        <v>Yes</v>
      </c>
      <c r="F3529" t="str">
        <f t="shared" si="332"/>
        <v>900</v>
      </c>
      <c r="G3529" t="s">
        <v>154</v>
      </c>
      <c r="H3529" t="s">
        <v>155</v>
      </c>
      <c r="I3529" t="str">
        <f t="shared" si="333"/>
        <v>禁用</v>
      </c>
      <c r="J3529" t="str">
        <f t="shared" si="334"/>
        <v>启用</v>
      </c>
      <c r="K3529" t="str">
        <f>VLOOKUP('intouch变量（离散）'!$A3529,基本表格!$G:$Q,9,FALSE)</f>
        <v>None</v>
      </c>
      <c r="L3529">
        <v>1</v>
      </c>
      <c r="M3529" t="s">
        <v>156</v>
      </c>
      <c r="N3529" t="s">
        <v>157</v>
      </c>
      <c r="O3529" t="s">
        <v>158</v>
      </c>
      <c r="P3529" t="str">
        <f>VLOOKUP('intouch变量（离散）'!$A3529,基本表格!$G:$Q,3,FALSE)</f>
        <v>DB100,X3303.0</v>
      </c>
      <c r="Q3529" t="str">
        <f>VLOOKUP('intouch变量（离散）'!$A3529,基本表格!$G:$Q,10,FALSE)</f>
        <v>No</v>
      </c>
      <c r="R3529" t="str">
        <f t="shared" si="336"/>
        <v>DB100,X3303.0 2133+P6-M1 木片筛进料皮带运输机 电机控制 堵料保护使能</v>
      </c>
      <c r="S3529">
        <v>0</v>
      </c>
      <c r="T3529">
        <v>0</v>
      </c>
    </row>
    <row r="3530" spans="1:20">
      <c r="A3530" t="s">
        <v>3686</v>
      </c>
      <c r="B3530" s="11" t="str">
        <f t="shared" si="335"/>
        <v>CHPF</v>
      </c>
      <c r="C3530" s="11" t="str">
        <f>VLOOKUP('intouch变量（离散）'!$A3530,基本表格!$G:$Q,2,FALSE)</f>
        <v>2133+P6-M1 木片筛进料皮带运输机 电机控制 堵料导致停机</v>
      </c>
      <c r="D3530" t="s">
        <v>154</v>
      </c>
      <c r="E3530" t="str">
        <f t="shared" si="331"/>
        <v>No</v>
      </c>
      <c r="F3530" t="str">
        <f t="shared" si="332"/>
        <v>0</v>
      </c>
      <c r="G3530" t="s">
        <v>154</v>
      </c>
      <c r="H3530" t="s">
        <v>155</v>
      </c>
      <c r="I3530" t="str">
        <f t="shared" si="333"/>
        <v/>
      </c>
      <c r="J3530" t="str">
        <f t="shared" si="334"/>
        <v/>
      </c>
      <c r="K3530" t="str">
        <f>VLOOKUP('intouch变量（离散）'!$A3530,基本表格!$G:$Q,9,FALSE)</f>
        <v>On</v>
      </c>
      <c r="L3530">
        <v>1</v>
      </c>
      <c r="M3530" t="s">
        <v>156</v>
      </c>
      <c r="N3530" t="s">
        <v>157</v>
      </c>
      <c r="O3530" t="s">
        <v>158</v>
      </c>
      <c r="P3530" t="str">
        <f>VLOOKUP('intouch变量（离散）'!$A3530,基本表格!$G:$Q,3,FALSE)</f>
        <v>DB100,X3303.1</v>
      </c>
      <c r="Q3530" t="str">
        <f>VLOOKUP('intouch变量（离散）'!$A3530,基本表格!$G:$Q,10,FALSE)</f>
        <v>Yes</v>
      </c>
      <c r="R3530" t="str">
        <f t="shared" si="336"/>
        <v>DB100,X3303.1 2133+P6-M1 木片筛进料皮带运输机 电机控制 堵料导致停机</v>
      </c>
      <c r="S3530">
        <v>0</v>
      </c>
      <c r="T3530">
        <v>0</v>
      </c>
    </row>
    <row r="3531" spans="1:20">
      <c r="A3531" t="s">
        <v>3687</v>
      </c>
      <c r="B3531" s="11" t="str">
        <f t="shared" si="335"/>
        <v>CHPF</v>
      </c>
      <c r="C3531" s="11" t="str">
        <f>VLOOKUP('intouch变量（离散）'!$A3531,基本表格!$G:$Q,2,FALSE)</f>
        <v>2133+P6-M1 木片筛进料皮带运输机 电机控制 拉线开关</v>
      </c>
      <c r="D3531" t="s">
        <v>154</v>
      </c>
      <c r="E3531" t="str">
        <f t="shared" si="331"/>
        <v>No</v>
      </c>
      <c r="F3531" t="str">
        <f t="shared" si="332"/>
        <v>0</v>
      </c>
      <c r="G3531" t="s">
        <v>154</v>
      </c>
      <c r="H3531" t="s">
        <v>155</v>
      </c>
      <c r="I3531" t="str">
        <f t="shared" si="333"/>
        <v/>
      </c>
      <c r="J3531" t="str">
        <f t="shared" si="334"/>
        <v/>
      </c>
      <c r="K3531" t="str">
        <f>VLOOKUP('intouch变量（离散）'!$A3531,基本表格!$G:$Q,9,FALSE)</f>
        <v>On</v>
      </c>
      <c r="L3531">
        <v>1</v>
      </c>
      <c r="M3531" t="s">
        <v>156</v>
      </c>
      <c r="N3531" t="s">
        <v>157</v>
      </c>
      <c r="O3531" t="s">
        <v>158</v>
      </c>
      <c r="P3531" t="str">
        <f>VLOOKUP('intouch变量（离散）'!$A3531,基本表格!$G:$Q,3,FALSE)</f>
        <v>DB100,X3308.0</v>
      </c>
      <c r="Q3531" t="str">
        <f>VLOOKUP('intouch变量（离散）'!$A3531,基本表格!$G:$Q,10,FALSE)</f>
        <v>Yes</v>
      </c>
      <c r="R3531" t="str">
        <f t="shared" si="336"/>
        <v>DB100,X3308.0 2133+P6-M1 木片筛进料皮带运输机 电机控制 拉线开关</v>
      </c>
      <c r="S3531">
        <v>0</v>
      </c>
      <c r="T3531">
        <v>0</v>
      </c>
    </row>
    <row r="3532" spans="1:20">
      <c r="A3532" t="s">
        <v>3688</v>
      </c>
      <c r="B3532" s="11" t="str">
        <f t="shared" si="335"/>
        <v>CHPF</v>
      </c>
      <c r="C3532" s="11" t="str">
        <f>VLOOKUP('intouch变量（离散）'!$A3532,基本表格!$G:$Q,2,FALSE)</f>
        <v>2133+P6-M1 木片筛进料皮带运输机 电机控制 左跑偏报警</v>
      </c>
      <c r="D3532" t="s">
        <v>154</v>
      </c>
      <c r="E3532" t="str">
        <f t="shared" si="331"/>
        <v>No</v>
      </c>
      <c r="F3532" t="str">
        <f t="shared" si="332"/>
        <v>0</v>
      </c>
      <c r="G3532" t="s">
        <v>154</v>
      </c>
      <c r="H3532" t="s">
        <v>155</v>
      </c>
      <c r="I3532" t="str">
        <f t="shared" si="333"/>
        <v/>
      </c>
      <c r="J3532" t="str">
        <f t="shared" si="334"/>
        <v/>
      </c>
      <c r="K3532" t="str">
        <f>VLOOKUP('intouch变量（离散）'!$A3532,基本表格!$G:$Q,9,FALSE)</f>
        <v>On</v>
      </c>
      <c r="L3532">
        <v>1</v>
      </c>
      <c r="M3532" t="s">
        <v>156</v>
      </c>
      <c r="N3532" t="s">
        <v>157</v>
      </c>
      <c r="O3532" t="s">
        <v>158</v>
      </c>
      <c r="P3532" t="str">
        <f>VLOOKUP('intouch变量（离散）'!$A3532,基本表格!$G:$Q,3,FALSE)</f>
        <v>DB100,X3308.1</v>
      </c>
      <c r="Q3532" t="str">
        <f>VLOOKUP('intouch变量（离散）'!$A3532,基本表格!$G:$Q,10,FALSE)</f>
        <v>Yes</v>
      </c>
      <c r="R3532" t="str">
        <f t="shared" si="336"/>
        <v>DB100,X3308.1 2133+P6-M1 木片筛进料皮带运输机 电机控制 左跑偏报警</v>
      </c>
      <c r="S3532">
        <v>0</v>
      </c>
      <c r="T3532">
        <v>0</v>
      </c>
    </row>
    <row r="3533" spans="1:20">
      <c r="A3533" t="s">
        <v>3689</v>
      </c>
      <c r="B3533" s="11" t="str">
        <f t="shared" si="335"/>
        <v>CHPF</v>
      </c>
      <c r="C3533" s="11" t="str">
        <f>VLOOKUP('intouch变量（离散）'!$A3533,基本表格!$G:$Q,2,FALSE)</f>
        <v>2133+P6-M1 木片筛进料皮带运输机 电机控制 左跑偏1检测</v>
      </c>
      <c r="D3533" t="s">
        <v>154</v>
      </c>
      <c r="E3533" t="str">
        <f t="shared" si="331"/>
        <v>No</v>
      </c>
      <c r="F3533" t="str">
        <f t="shared" si="332"/>
        <v>0</v>
      </c>
      <c r="G3533" t="s">
        <v>154</v>
      </c>
      <c r="H3533" t="s">
        <v>155</v>
      </c>
      <c r="I3533" t="str">
        <f t="shared" si="333"/>
        <v/>
      </c>
      <c r="J3533" t="str">
        <f t="shared" si="334"/>
        <v/>
      </c>
      <c r="K3533" t="str">
        <f>VLOOKUP('intouch变量（离散）'!$A3533,基本表格!$G:$Q,9,FALSE)</f>
        <v>None</v>
      </c>
      <c r="L3533">
        <v>1</v>
      </c>
      <c r="M3533" t="s">
        <v>156</v>
      </c>
      <c r="N3533" t="s">
        <v>157</v>
      </c>
      <c r="O3533" t="s">
        <v>158</v>
      </c>
      <c r="P3533" t="str">
        <f>VLOOKUP('intouch变量（离散）'!$A3533,基本表格!$G:$Q,3,FALSE)</f>
        <v>DB100,X3308.2</v>
      </c>
      <c r="Q3533" t="str">
        <f>VLOOKUP('intouch变量（离散）'!$A3533,基本表格!$G:$Q,10,FALSE)</f>
        <v>Yes</v>
      </c>
      <c r="R3533" t="str">
        <f t="shared" si="336"/>
        <v>DB100,X3308.2 2133+P6-M1 木片筛进料皮带运输机 电机控制 左跑偏1检测</v>
      </c>
      <c r="S3533">
        <v>0</v>
      </c>
      <c r="T3533">
        <v>0</v>
      </c>
    </row>
    <row r="3534" spans="1:20">
      <c r="A3534" t="s">
        <v>3690</v>
      </c>
      <c r="B3534" s="11" t="str">
        <f t="shared" si="335"/>
        <v>CHPF</v>
      </c>
      <c r="C3534" s="11" t="str">
        <f>VLOOKUP('intouch变量（离散）'!$A3534,基本表格!$G:$Q,2,FALSE)</f>
        <v>2133+P6-M1 木片筛进料皮带运输机 电机控制 左跑偏保护使能</v>
      </c>
      <c r="D3534" t="s">
        <v>154</v>
      </c>
      <c r="E3534" t="str">
        <f t="shared" si="331"/>
        <v>Yes</v>
      </c>
      <c r="F3534" t="str">
        <f t="shared" si="332"/>
        <v>900</v>
      </c>
      <c r="G3534" t="s">
        <v>154</v>
      </c>
      <c r="H3534" t="s">
        <v>155</v>
      </c>
      <c r="I3534" t="str">
        <f t="shared" si="333"/>
        <v>禁用</v>
      </c>
      <c r="J3534" t="str">
        <f t="shared" si="334"/>
        <v>启用</v>
      </c>
      <c r="K3534" t="str">
        <f>VLOOKUP('intouch变量（离散）'!$A3534,基本表格!$G:$Q,9,FALSE)</f>
        <v>None</v>
      </c>
      <c r="L3534">
        <v>1</v>
      </c>
      <c r="M3534" t="s">
        <v>156</v>
      </c>
      <c r="N3534" t="s">
        <v>157</v>
      </c>
      <c r="O3534" t="s">
        <v>158</v>
      </c>
      <c r="P3534" t="str">
        <f>VLOOKUP('intouch变量（离散）'!$A3534,基本表格!$G:$Q,3,FALSE)</f>
        <v>DB100,X3308.3</v>
      </c>
      <c r="Q3534" t="str">
        <f>VLOOKUP('intouch变量（离散）'!$A3534,基本表格!$G:$Q,10,FALSE)</f>
        <v>No</v>
      </c>
      <c r="R3534" t="str">
        <f t="shared" si="336"/>
        <v>DB100,X3308.3 2133+P6-M1 木片筛进料皮带运输机 电机控制 左跑偏保护使能</v>
      </c>
      <c r="S3534">
        <v>0</v>
      </c>
      <c r="T3534">
        <v>0</v>
      </c>
    </row>
    <row r="3535" spans="1:20">
      <c r="A3535" t="s">
        <v>3691</v>
      </c>
      <c r="B3535" s="11" t="str">
        <f t="shared" si="335"/>
        <v>CHPF</v>
      </c>
      <c r="C3535" s="11" t="str">
        <f>VLOOKUP('intouch变量（离散）'!$A3535,基本表格!$G:$Q,2,FALSE)</f>
        <v>2133+P6-M1 木片筛进料皮带运输机 电机控制 左跑偏导致停机</v>
      </c>
      <c r="D3535" t="s">
        <v>154</v>
      </c>
      <c r="E3535" t="str">
        <f t="shared" si="331"/>
        <v>No</v>
      </c>
      <c r="F3535" t="str">
        <f t="shared" si="332"/>
        <v>0</v>
      </c>
      <c r="G3535" t="s">
        <v>154</v>
      </c>
      <c r="H3535" t="s">
        <v>155</v>
      </c>
      <c r="I3535" t="str">
        <f t="shared" si="333"/>
        <v/>
      </c>
      <c r="J3535" t="str">
        <f t="shared" si="334"/>
        <v/>
      </c>
      <c r="K3535" t="str">
        <f>VLOOKUP('intouch变量（离散）'!$A3535,基本表格!$G:$Q,9,FALSE)</f>
        <v>On</v>
      </c>
      <c r="L3535">
        <v>1</v>
      </c>
      <c r="M3535" t="s">
        <v>156</v>
      </c>
      <c r="N3535" t="s">
        <v>157</v>
      </c>
      <c r="O3535" t="s">
        <v>158</v>
      </c>
      <c r="P3535" t="str">
        <f>VLOOKUP('intouch变量（离散）'!$A3535,基本表格!$G:$Q,3,FALSE)</f>
        <v>DB100,X3308.4</v>
      </c>
      <c r="Q3535" t="str">
        <f>VLOOKUP('intouch变量（离散）'!$A3535,基本表格!$G:$Q,10,FALSE)</f>
        <v>Yes</v>
      </c>
      <c r="R3535" t="str">
        <f t="shared" si="336"/>
        <v>DB100,X3308.4 2133+P6-M1 木片筛进料皮带运输机 电机控制 左跑偏导致停机</v>
      </c>
      <c r="S3535">
        <v>0</v>
      </c>
      <c r="T3535">
        <v>0</v>
      </c>
    </row>
    <row r="3536" spans="1:20">
      <c r="A3536" t="s">
        <v>3692</v>
      </c>
      <c r="B3536" s="11" t="str">
        <f t="shared" si="335"/>
        <v>CHPF</v>
      </c>
      <c r="C3536" s="11" t="str">
        <f>VLOOKUP('intouch变量（离散）'!$A3536,基本表格!$G:$Q,2,FALSE)</f>
        <v>2133+P6-M1 木片筛进料皮带运输机 电机控制 右 跑偏报警</v>
      </c>
      <c r="D3536" t="s">
        <v>154</v>
      </c>
      <c r="E3536" t="str">
        <f t="shared" si="331"/>
        <v>No</v>
      </c>
      <c r="F3536" t="str">
        <f t="shared" si="332"/>
        <v>0</v>
      </c>
      <c r="G3536" t="s">
        <v>154</v>
      </c>
      <c r="H3536" t="s">
        <v>155</v>
      </c>
      <c r="I3536" t="str">
        <f t="shared" si="333"/>
        <v/>
      </c>
      <c r="J3536" t="str">
        <f t="shared" si="334"/>
        <v/>
      </c>
      <c r="K3536" t="str">
        <f>VLOOKUP('intouch变量（离散）'!$A3536,基本表格!$G:$Q,9,FALSE)</f>
        <v>On</v>
      </c>
      <c r="L3536">
        <v>1</v>
      </c>
      <c r="M3536" t="s">
        <v>156</v>
      </c>
      <c r="N3536" t="s">
        <v>157</v>
      </c>
      <c r="O3536" t="s">
        <v>158</v>
      </c>
      <c r="P3536" t="str">
        <f>VLOOKUP('intouch变量（离散）'!$A3536,基本表格!$G:$Q,3,FALSE)</f>
        <v>DB100,X3312.0</v>
      </c>
      <c r="Q3536" t="str">
        <f>VLOOKUP('intouch变量（离散）'!$A3536,基本表格!$G:$Q,10,FALSE)</f>
        <v>Yes</v>
      </c>
      <c r="R3536" t="str">
        <f t="shared" si="336"/>
        <v>DB100,X3312.0 2133+P6-M1 木片筛进料皮带运输机 电机控制 右 跑偏报警</v>
      </c>
      <c r="S3536">
        <v>0</v>
      </c>
      <c r="T3536">
        <v>0</v>
      </c>
    </row>
    <row r="3537" spans="1:20">
      <c r="A3537" t="s">
        <v>3693</v>
      </c>
      <c r="B3537" s="11" t="str">
        <f t="shared" si="335"/>
        <v>CHPF</v>
      </c>
      <c r="C3537" s="11" t="str">
        <f>VLOOKUP('intouch变量（离散）'!$A3537,基本表格!$G:$Q,2,FALSE)</f>
        <v>2133+P6-M1 木片筛进料皮带运输机 电机控制 右跑偏1检测</v>
      </c>
      <c r="D3537" t="s">
        <v>154</v>
      </c>
      <c r="E3537" t="str">
        <f t="shared" si="331"/>
        <v>No</v>
      </c>
      <c r="F3537" t="str">
        <f t="shared" si="332"/>
        <v>0</v>
      </c>
      <c r="G3537" t="s">
        <v>154</v>
      </c>
      <c r="H3537" t="s">
        <v>155</v>
      </c>
      <c r="I3537" t="str">
        <f t="shared" si="333"/>
        <v/>
      </c>
      <c r="J3537" t="str">
        <f t="shared" si="334"/>
        <v/>
      </c>
      <c r="K3537" t="str">
        <f>VLOOKUP('intouch变量（离散）'!$A3537,基本表格!$G:$Q,9,FALSE)</f>
        <v>None</v>
      </c>
      <c r="L3537">
        <v>1</v>
      </c>
      <c r="M3537" t="s">
        <v>156</v>
      </c>
      <c r="N3537" t="s">
        <v>157</v>
      </c>
      <c r="O3537" t="s">
        <v>158</v>
      </c>
      <c r="P3537" t="str">
        <f>VLOOKUP('intouch变量（离散）'!$A3537,基本表格!$G:$Q,3,FALSE)</f>
        <v>DB100,X3312.1</v>
      </c>
      <c r="Q3537" t="str">
        <f>VLOOKUP('intouch变量（离散）'!$A3537,基本表格!$G:$Q,10,FALSE)</f>
        <v>Yes</v>
      </c>
      <c r="R3537" t="str">
        <f t="shared" si="336"/>
        <v>DB100,X3312.1 2133+P6-M1 木片筛进料皮带运输机 电机控制 右跑偏1检测</v>
      </c>
      <c r="S3537">
        <v>0</v>
      </c>
      <c r="T3537">
        <v>0</v>
      </c>
    </row>
    <row r="3538" spans="1:20">
      <c r="A3538" t="s">
        <v>3694</v>
      </c>
      <c r="B3538" s="11" t="str">
        <f t="shared" si="335"/>
        <v>CHPF</v>
      </c>
      <c r="C3538" s="11" t="str">
        <f>VLOOKUP('intouch变量（离散）'!$A3538,基本表格!$G:$Q,2,FALSE)</f>
        <v>2133+P6-M1 木片筛进料皮带运输机 电机控制 右跑偏保护使能</v>
      </c>
      <c r="D3538" t="s">
        <v>154</v>
      </c>
      <c r="E3538" t="str">
        <f t="shared" si="331"/>
        <v>Yes</v>
      </c>
      <c r="F3538" t="str">
        <f t="shared" si="332"/>
        <v>900</v>
      </c>
      <c r="G3538" t="s">
        <v>154</v>
      </c>
      <c r="H3538" t="s">
        <v>155</v>
      </c>
      <c r="I3538" t="str">
        <f t="shared" si="333"/>
        <v>禁用</v>
      </c>
      <c r="J3538" t="str">
        <f t="shared" si="334"/>
        <v>启用</v>
      </c>
      <c r="K3538" t="str">
        <f>VLOOKUP('intouch变量（离散）'!$A3538,基本表格!$G:$Q,9,FALSE)</f>
        <v>None</v>
      </c>
      <c r="L3538">
        <v>1</v>
      </c>
      <c r="M3538" t="s">
        <v>156</v>
      </c>
      <c r="N3538" t="s">
        <v>157</v>
      </c>
      <c r="O3538" t="s">
        <v>158</v>
      </c>
      <c r="P3538" t="str">
        <f>VLOOKUP('intouch变量（离散）'!$A3538,基本表格!$G:$Q,3,FALSE)</f>
        <v>DB100,X3312.2</v>
      </c>
      <c r="Q3538" t="str">
        <f>VLOOKUP('intouch变量（离散）'!$A3538,基本表格!$G:$Q,10,FALSE)</f>
        <v>No</v>
      </c>
      <c r="R3538" t="str">
        <f t="shared" si="336"/>
        <v>DB100,X3312.2 2133+P6-M1 木片筛进料皮带运输机 电机控制 右跑偏保护使能</v>
      </c>
      <c r="S3538">
        <v>0</v>
      </c>
      <c r="T3538">
        <v>0</v>
      </c>
    </row>
    <row r="3539" spans="1:20">
      <c r="A3539" t="s">
        <v>3695</v>
      </c>
      <c r="B3539" s="11" t="str">
        <f t="shared" si="335"/>
        <v>CHPF</v>
      </c>
      <c r="C3539" s="11" t="str">
        <f>VLOOKUP('intouch变量（离散）'!$A3539,基本表格!$G:$Q,2,FALSE)</f>
        <v>2133+P6-M1 木片筛进料皮带运输机 电机控制 右跑偏导致停机</v>
      </c>
      <c r="D3539" t="s">
        <v>154</v>
      </c>
      <c r="E3539" t="str">
        <f t="shared" si="331"/>
        <v>No</v>
      </c>
      <c r="F3539" t="str">
        <f t="shared" si="332"/>
        <v>0</v>
      </c>
      <c r="G3539" t="s">
        <v>154</v>
      </c>
      <c r="H3539" t="s">
        <v>155</v>
      </c>
      <c r="I3539" t="str">
        <f t="shared" si="333"/>
        <v/>
      </c>
      <c r="J3539" t="str">
        <f t="shared" si="334"/>
        <v/>
      </c>
      <c r="K3539" t="str">
        <f>VLOOKUP('intouch变量（离散）'!$A3539,基本表格!$G:$Q,9,FALSE)</f>
        <v>On</v>
      </c>
      <c r="L3539">
        <v>1</v>
      </c>
      <c r="M3539" t="s">
        <v>156</v>
      </c>
      <c r="N3539" t="s">
        <v>157</v>
      </c>
      <c r="O3539" t="s">
        <v>158</v>
      </c>
      <c r="P3539" t="str">
        <f>VLOOKUP('intouch变量（离散）'!$A3539,基本表格!$G:$Q,3,FALSE)</f>
        <v>DB100,X3312.3</v>
      </c>
      <c r="Q3539" t="str">
        <f>VLOOKUP('intouch变量（离散）'!$A3539,基本表格!$G:$Q,10,FALSE)</f>
        <v>Yes</v>
      </c>
      <c r="R3539" t="str">
        <f t="shared" si="336"/>
        <v>DB100,X3312.3 2133+P6-M1 木片筛进料皮带运输机 电机控制 右跑偏导致停机</v>
      </c>
      <c r="S3539">
        <v>0</v>
      </c>
      <c r="T3539">
        <v>0</v>
      </c>
    </row>
    <row r="3540" spans="1:20">
      <c r="A3540" t="s">
        <v>3696</v>
      </c>
      <c r="B3540" s="11" t="str">
        <f t="shared" si="335"/>
        <v>CHPF</v>
      </c>
      <c r="C3540" s="11" t="str">
        <f>VLOOKUP('intouch变量（离散）'!$A3540,基本表格!$G:$Q,2,FALSE)</f>
        <v>2133+P6-M1 木片筛进料皮带运输机 电机控制 三角型</v>
      </c>
      <c r="D3540" t="s">
        <v>154</v>
      </c>
      <c r="E3540" t="str">
        <f t="shared" si="331"/>
        <v>No</v>
      </c>
      <c r="F3540" t="str">
        <f t="shared" si="332"/>
        <v>0</v>
      </c>
      <c r="G3540" t="s">
        <v>154</v>
      </c>
      <c r="H3540" t="s">
        <v>155</v>
      </c>
      <c r="I3540" t="str">
        <f t="shared" si="333"/>
        <v/>
      </c>
      <c r="J3540" t="str">
        <f t="shared" si="334"/>
        <v/>
      </c>
      <c r="K3540" t="str">
        <f>VLOOKUP('intouch变量（离散）'!$A3540,基本表格!$G:$Q,9,FALSE)</f>
        <v>None</v>
      </c>
      <c r="L3540">
        <v>1</v>
      </c>
      <c r="M3540" t="s">
        <v>156</v>
      </c>
      <c r="N3540" t="s">
        <v>157</v>
      </c>
      <c r="O3540" t="s">
        <v>158</v>
      </c>
      <c r="P3540" t="str">
        <f>VLOOKUP('intouch变量（离散）'!$A3540,基本表格!$G:$Q,3,FALSE)</f>
        <v>DB100,X3316.0</v>
      </c>
      <c r="Q3540" t="str">
        <f>VLOOKUP('intouch变量（离散）'!$A3540,基本表格!$G:$Q,10,FALSE)</f>
        <v>Yes</v>
      </c>
      <c r="R3540" t="str">
        <f t="shared" si="336"/>
        <v>DB100,X3316.0 2133+P6-M1 木片筛进料皮带运输机 电机控制 三角型</v>
      </c>
      <c r="S3540">
        <v>0</v>
      </c>
      <c r="T3540">
        <v>0</v>
      </c>
    </row>
    <row r="3541" spans="1:20">
      <c r="A3541" t="s">
        <v>3697</v>
      </c>
      <c r="B3541" s="11" t="str">
        <f t="shared" si="335"/>
        <v>CHPF</v>
      </c>
      <c r="C3541" s="11" t="str">
        <f>VLOOKUP('intouch变量（离散）'!$A3541,基本表格!$G:$Q,2,FALSE)</f>
        <v>2133+P6-M1 木片筛进料皮带运输机 电机控制 星型</v>
      </c>
      <c r="D3541" t="s">
        <v>154</v>
      </c>
      <c r="E3541" t="str">
        <f t="shared" si="331"/>
        <v>No</v>
      </c>
      <c r="F3541" t="str">
        <f t="shared" si="332"/>
        <v>0</v>
      </c>
      <c r="G3541" t="s">
        <v>154</v>
      </c>
      <c r="H3541" t="s">
        <v>155</v>
      </c>
      <c r="I3541" t="str">
        <f t="shared" si="333"/>
        <v/>
      </c>
      <c r="J3541" t="str">
        <f t="shared" si="334"/>
        <v/>
      </c>
      <c r="K3541" t="str">
        <f>VLOOKUP('intouch变量（离散）'!$A3541,基本表格!$G:$Q,9,FALSE)</f>
        <v>None</v>
      </c>
      <c r="L3541">
        <v>1</v>
      </c>
      <c r="M3541" t="s">
        <v>156</v>
      </c>
      <c r="N3541" t="s">
        <v>157</v>
      </c>
      <c r="O3541" t="s">
        <v>158</v>
      </c>
      <c r="P3541" t="str">
        <f>VLOOKUP('intouch变量（离散）'!$A3541,基本表格!$G:$Q,3,FALSE)</f>
        <v>DB100,X3316.1</v>
      </c>
      <c r="Q3541" t="str">
        <f>VLOOKUP('intouch变量（离散）'!$A3541,基本表格!$G:$Q,10,FALSE)</f>
        <v>Yes</v>
      </c>
      <c r="R3541" t="str">
        <f t="shared" si="336"/>
        <v>DB100,X3316.1 2133+P6-M1 木片筛进料皮带运输机 电机控制 星型</v>
      </c>
      <c r="S3541">
        <v>0</v>
      </c>
      <c r="T3541">
        <v>0</v>
      </c>
    </row>
    <row r="3542" spans="1:20">
      <c r="A3542" t="s">
        <v>3698</v>
      </c>
      <c r="B3542" s="11" t="str">
        <f t="shared" si="335"/>
        <v>CHPF</v>
      </c>
      <c r="C3542" s="11" t="str">
        <f>VLOOKUP('intouch变量（离散）'!$A3542,基本表格!$G:$Q,2,FALSE)</f>
        <v>2133+P6-M1 木片筛进料皮带运输机 电机控制 维修开关</v>
      </c>
      <c r="D3542" t="s">
        <v>154</v>
      </c>
      <c r="E3542" t="str">
        <f t="shared" si="331"/>
        <v>No</v>
      </c>
      <c r="F3542" t="str">
        <f t="shared" si="332"/>
        <v>0</v>
      </c>
      <c r="G3542" t="s">
        <v>154</v>
      </c>
      <c r="H3542" t="s">
        <v>155</v>
      </c>
      <c r="I3542" t="str">
        <f t="shared" si="333"/>
        <v/>
      </c>
      <c r="J3542" t="str">
        <f t="shared" si="334"/>
        <v/>
      </c>
      <c r="K3542" t="str">
        <f>VLOOKUP('intouch变量（离散）'!$A3542,基本表格!$G:$Q,9,FALSE)</f>
        <v>On</v>
      </c>
      <c r="L3542">
        <v>1</v>
      </c>
      <c r="M3542" t="s">
        <v>156</v>
      </c>
      <c r="N3542" t="s">
        <v>157</v>
      </c>
      <c r="O3542" t="s">
        <v>158</v>
      </c>
      <c r="P3542" t="str">
        <f>VLOOKUP('intouch变量（离散）'!$A3542,基本表格!$G:$Q,3,FALSE)</f>
        <v>DB100,X3316.2</v>
      </c>
      <c r="Q3542" t="str">
        <f>VLOOKUP('intouch变量（离散）'!$A3542,基本表格!$G:$Q,10,FALSE)</f>
        <v>Yes</v>
      </c>
      <c r="R3542" t="str">
        <f t="shared" si="336"/>
        <v>DB100,X3316.2 2133+P6-M1 木片筛进料皮带运输机 电机控制 维修开关</v>
      </c>
      <c r="S3542">
        <v>0</v>
      </c>
      <c r="T3542">
        <v>0</v>
      </c>
    </row>
    <row r="3543" spans="1:20">
      <c r="A3543" t="s">
        <v>3699</v>
      </c>
      <c r="B3543" s="11" t="str">
        <f t="shared" si="335"/>
        <v>CHPF</v>
      </c>
      <c r="C3543" s="11" t="str">
        <f>VLOOKUP('intouch变量（离散）'!$A3543,基本表格!$G:$Q,2,FALSE)</f>
        <v>2133+P6-M1 木片筛进料皮带运输机 电机控制 左跑偏2检测</v>
      </c>
      <c r="D3543" t="s">
        <v>154</v>
      </c>
      <c r="E3543" t="str">
        <f t="shared" si="331"/>
        <v>No</v>
      </c>
      <c r="F3543" t="str">
        <f t="shared" si="332"/>
        <v>0</v>
      </c>
      <c r="G3543" t="s">
        <v>154</v>
      </c>
      <c r="H3543" t="s">
        <v>155</v>
      </c>
      <c r="I3543" t="str">
        <f t="shared" si="333"/>
        <v/>
      </c>
      <c r="J3543" t="str">
        <f t="shared" si="334"/>
        <v/>
      </c>
      <c r="K3543" t="str">
        <f>VLOOKUP('intouch变量（离散）'!$A3543,基本表格!$G:$Q,9,FALSE)</f>
        <v>None</v>
      </c>
      <c r="L3543">
        <v>1</v>
      </c>
      <c r="M3543" t="s">
        <v>156</v>
      </c>
      <c r="N3543" t="s">
        <v>157</v>
      </c>
      <c r="O3543" t="s">
        <v>158</v>
      </c>
      <c r="P3543" t="str">
        <f>VLOOKUP('intouch变量（离散）'!$A3543,基本表格!$G:$Q,3,FALSE)</f>
        <v>DB100,X3316.3</v>
      </c>
      <c r="Q3543" t="str">
        <f>VLOOKUP('intouch变量（离散）'!$A3543,基本表格!$G:$Q,10,FALSE)</f>
        <v>Yes</v>
      </c>
      <c r="R3543" t="str">
        <f t="shared" si="336"/>
        <v>DB100,X3316.3 2133+P6-M1 木片筛进料皮带运输机 电机控制 左跑偏2检测</v>
      </c>
      <c r="S3543">
        <v>0</v>
      </c>
      <c r="T3543">
        <v>0</v>
      </c>
    </row>
    <row r="3544" spans="1:20">
      <c r="A3544" t="s">
        <v>3700</v>
      </c>
      <c r="B3544" s="11" t="str">
        <f t="shared" si="335"/>
        <v>CHPF</v>
      </c>
      <c r="C3544" s="11" t="str">
        <f>VLOOKUP('intouch变量（离散）'!$A3544,基本表格!$G:$Q,2,FALSE)</f>
        <v>2133+P6-M1 木片筛进料皮带运输机 电机控制 右跑偏2检测</v>
      </c>
      <c r="D3544" t="s">
        <v>154</v>
      </c>
      <c r="E3544" t="str">
        <f t="shared" si="331"/>
        <v>No</v>
      </c>
      <c r="F3544" t="str">
        <f t="shared" si="332"/>
        <v>0</v>
      </c>
      <c r="G3544" t="s">
        <v>154</v>
      </c>
      <c r="H3544" t="s">
        <v>155</v>
      </c>
      <c r="I3544" t="str">
        <f t="shared" si="333"/>
        <v/>
      </c>
      <c r="J3544" t="str">
        <f t="shared" si="334"/>
        <v/>
      </c>
      <c r="K3544" t="str">
        <f>VLOOKUP('intouch变量（离散）'!$A3544,基本表格!$G:$Q,9,FALSE)</f>
        <v>None</v>
      </c>
      <c r="L3544">
        <v>1</v>
      </c>
      <c r="M3544" t="s">
        <v>156</v>
      </c>
      <c r="N3544" t="s">
        <v>157</v>
      </c>
      <c r="O3544" t="s">
        <v>158</v>
      </c>
      <c r="P3544" t="str">
        <f>VLOOKUP('intouch变量（离散）'!$A3544,基本表格!$G:$Q,3,FALSE)</f>
        <v>DB100,X3316.4</v>
      </c>
      <c r="Q3544" t="str">
        <f>VLOOKUP('intouch变量（离散）'!$A3544,基本表格!$G:$Q,10,FALSE)</f>
        <v>Yes</v>
      </c>
      <c r="R3544" t="str">
        <f t="shared" si="336"/>
        <v>DB100,X3316.4 2133+P6-M1 木片筛进料皮带运输机 电机控制 右跑偏2检测</v>
      </c>
      <c r="S3544">
        <v>0</v>
      </c>
      <c r="T3544">
        <v>0</v>
      </c>
    </row>
    <row r="3545" spans="1:20">
      <c r="A3545" t="s">
        <v>3701</v>
      </c>
      <c r="B3545" s="11" t="str">
        <f t="shared" si="335"/>
        <v>CHPF</v>
      </c>
      <c r="C3545" s="11" t="str">
        <f>VLOOKUP('intouch变量（离散）'!$A3545,基本表格!$G:$Q,2,FALSE)</f>
        <v>2133+P6-M1 木片筛进料皮带运输机 给定频率 上限保护使能</v>
      </c>
      <c r="D3545" t="s">
        <v>154</v>
      </c>
      <c r="E3545" t="str">
        <f t="shared" si="331"/>
        <v>Yes</v>
      </c>
      <c r="F3545" t="str">
        <f t="shared" si="332"/>
        <v>900</v>
      </c>
      <c r="G3545" t="s">
        <v>154</v>
      </c>
      <c r="H3545" t="s">
        <v>155</v>
      </c>
      <c r="I3545" t="str">
        <f t="shared" si="333"/>
        <v>禁用</v>
      </c>
      <c r="J3545" t="str">
        <f t="shared" si="334"/>
        <v>启用</v>
      </c>
      <c r="K3545" t="str">
        <f>VLOOKUP('intouch变量（离散）'!$A3545,基本表格!$G:$Q,9,FALSE)</f>
        <v>None</v>
      </c>
      <c r="L3545">
        <v>1</v>
      </c>
      <c r="M3545" t="s">
        <v>156</v>
      </c>
      <c r="N3545" t="s">
        <v>157</v>
      </c>
      <c r="O3545" t="s">
        <v>158</v>
      </c>
      <c r="P3545" t="str">
        <f>VLOOKUP('intouch变量（离散）'!$A3545,基本表格!$G:$Q,3,FALSE)</f>
        <v>DB100,X3350.3</v>
      </c>
      <c r="Q3545" t="str">
        <f>VLOOKUP('intouch变量（离散）'!$A3545,基本表格!$G:$Q,10,FALSE)</f>
        <v>No</v>
      </c>
      <c r="R3545" t="str">
        <f t="shared" si="336"/>
        <v>DB100,X3350.3 2133+P6-M1 木片筛进料皮带运输机 给定频率 上限保护使能</v>
      </c>
      <c r="S3545">
        <v>0</v>
      </c>
      <c r="T3545">
        <v>0</v>
      </c>
    </row>
    <row r="3546" spans="1:20">
      <c r="A3546" t="s">
        <v>3702</v>
      </c>
      <c r="B3546" s="11" t="str">
        <f t="shared" si="335"/>
        <v>CHPF</v>
      </c>
      <c r="C3546" s="11" t="str">
        <f>VLOOKUP('intouch变量（离散）'!$A3546,基本表格!$G:$Q,2,FALSE)</f>
        <v>2133+P6-M1 木片筛进料皮带运输机 给定频率 下限保护使能</v>
      </c>
      <c r="D3546" t="s">
        <v>154</v>
      </c>
      <c r="E3546" t="str">
        <f t="shared" si="331"/>
        <v>Yes</v>
      </c>
      <c r="F3546" t="str">
        <f t="shared" si="332"/>
        <v>900</v>
      </c>
      <c r="G3546" t="s">
        <v>154</v>
      </c>
      <c r="H3546" t="s">
        <v>155</v>
      </c>
      <c r="I3546" t="str">
        <f t="shared" si="333"/>
        <v>禁用</v>
      </c>
      <c r="J3546" t="str">
        <f t="shared" si="334"/>
        <v>启用</v>
      </c>
      <c r="K3546" t="str">
        <f>VLOOKUP('intouch变量（离散）'!$A3546,基本表格!$G:$Q,9,FALSE)</f>
        <v>None</v>
      </c>
      <c r="L3546">
        <v>1</v>
      </c>
      <c r="M3546" t="s">
        <v>156</v>
      </c>
      <c r="N3546" t="s">
        <v>157</v>
      </c>
      <c r="O3546" t="s">
        <v>158</v>
      </c>
      <c r="P3546" t="str">
        <f>VLOOKUP('intouch变量（离散）'!$A3546,基本表格!$G:$Q,3,FALSE)</f>
        <v>DB100,X3350.4</v>
      </c>
      <c r="Q3546" t="str">
        <f>VLOOKUP('intouch变量（离散）'!$A3546,基本表格!$G:$Q,10,FALSE)</f>
        <v>No</v>
      </c>
      <c r="R3546" t="str">
        <f t="shared" si="336"/>
        <v>DB100,X3350.4 2133+P6-M1 木片筛进料皮带运输机 给定频率 下限保护使能</v>
      </c>
      <c r="S3546">
        <v>0</v>
      </c>
      <c r="T3546">
        <v>0</v>
      </c>
    </row>
    <row r="3547" spans="1:20">
      <c r="A3547" t="s">
        <v>3703</v>
      </c>
      <c r="B3547" s="11" t="str">
        <f t="shared" si="335"/>
        <v>CHPF</v>
      </c>
      <c r="C3547" s="11" t="str">
        <f>VLOOKUP('intouch变量（离散）'!$A3547,基本表格!$G:$Q,2,FALSE)</f>
        <v>2133+P6-M1 木片筛进料皮带运输机 给定频率 上限报警</v>
      </c>
      <c r="D3547" t="s">
        <v>154</v>
      </c>
      <c r="E3547" t="str">
        <f t="shared" si="331"/>
        <v>No</v>
      </c>
      <c r="F3547" t="str">
        <f t="shared" si="332"/>
        <v>0</v>
      </c>
      <c r="G3547" t="s">
        <v>154</v>
      </c>
      <c r="H3547" t="s">
        <v>155</v>
      </c>
      <c r="I3547" t="str">
        <f t="shared" si="333"/>
        <v/>
      </c>
      <c r="J3547" t="str">
        <f t="shared" si="334"/>
        <v/>
      </c>
      <c r="K3547" t="str">
        <f>VLOOKUP('intouch变量（离散）'!$A3547,基本表格!$G:$Q,9,FALSE)</f>
        <v>None</v>
      </c>
      <c r="L3547">
        <v>1</v>
      </c>
      <c r="M3547" t="s">
        <v>156</v>
      </c>
      <c r="N3547" t="s">
        <v>157</v>
      </c>
      <c r="O3547" t="s">
        <v>158</v>
      </c>
      <c r="P3547" t="str">
        <f>VLOOKUP('intouch变量（离散）'!$A3547,基本表格!$G:$Q,3,FALSE)</f>
        <v>DB100,X3350.5</v>
      </c>
      <c r="Q3547" t="str">
        <f>VLOOKUP('intouch变量（离散）'!$A3547,基本表格!$G:$Q,10,FALSE)</f>
        <v>Yes</v>
      </c>
      <c r="R3547" t="str">
        <f t="shared" si="336"/>
        <v>DB100,X3350.5 2133+P6-M1 木片筛进料皮带运输机 给定频率 上限报警</v>
      </c>
      <c r="S3547">
        <v>0</v>
      </c>
      <c r="T3547">
        <v>0</v>
      </c>
    </row>
    <row r="3548" spans="1:20">
      <c r="A3548" t="s">
        <v>3704</v>
      </c>
      <c r="B3548" s="11" t="str">
        <f t="shared" si="335"/>
        <v>CHPF</v>
      </c>
      <c r="C3548" s="11" t="str">
        <f>VLOOKUP('intouch变量（离散）'!$A3548,基本表格!$G:$Q,2,FALSE)</f>
        <v>2133+P6-M1 木片筛进料皮带运输机 给定频率 下限报警</v>
      </c>
      <c r="D3548" t="s">
        <v>154</v>
      </c>
      <c r="E3548" t="str">
        <f t="shared" si="331"/>
        <v>No</v>
      </c>
      <c r="F3548" t="str">
        <f t="shared" si="332"/>
        <v>0</v>
      </c>
      <c r="G3548" t="s">
        <v>154</v>
      </c>
      <c r="H3548" t="s">
        <v>155</v>
      </c>
      <c r="I3548" t="str">
        <f t="shared" si="333"/>
        <v/>
      </c>
      <c r="J3548" t="str">
        <f t="shared" si="334"/>
        <v/>
      </c>
      <c r="K3548" t="str">
        <f>VLOOKUP('intouch变量（离散）'!$A3548,基本表格!$G:$Q,9,FALSE)</f>
        <v>None</v>
      </c>
      <c r="L3548">
        <v>1</v>
      </c>
      <c r="M3548" t="s">
        <v>156</v>
      </c>
      <c r="N3548" t="s">
        <v>157</v>
      </c>
      <c r="O3548" t="s">
        <v>158</v>
      </c>
      <c r="P3548" t="str">
        <f>VLOOKUP('intouch变量（离散）'!$A3548,基本表格!$G:$Q,3,FALSE)</f>
        <v>DB100,X3350.6</v>
      </c>
      <c r="Q3548" t="str">
        <f>VLOOKUP('intouch变量（离散）'!$A3548,基本表格!$G:$Q,10,FALSE)</f>
        <v>Yes</v>
      </c>
      <c r="R3548" t="str">
        <f t="shared" si="336"/>
        <v>DB100,X3350.6 2133+P6-M1 木片筛进料皮带运输机 给定频率 下限报警</v>
      </c>
      <c r="S3548">
        <v>0</v>
      </c>
      <c r="T3548">
        <v>0</v>
      </c>
    </row>
    <row r="3549" spans="1:20">
      <c r="A3549" t="s">
        <v>3705</v>
      </c>
      <c r="B3549" s="11" t="str">
        <f t="shared" si="335"/>
        <v>CHPF</v>
      </c>
      <c r="C3549" s="11" t="str">
        <f>VLOOKUP('intouch变量（离散）'!$A3549,基本表格!$G:$Q,2,FALSE)</f>
        <v>2133+P6-M1 木片筛进料皮带运输机 给定频率 上上限报警</v>
      </c>
      <c r="D3549" t="s">
        <v>154</v>
      </c>
      <c r="E3549" t="str">
        <f t="shared" si="331"/>
        <v>No</v>
      </c>
      <c r="F3549" t="str">
        <f t="shared" si="332"/>
        <v>0</v>
      </c>
      <c r="G3549" t="s">
        <v>154</v>
      </c>
      <c r="H3549" t="s">
        <v>155</v>
      </c>
      <c r="I3549" t="str">
        <f t="shared" si="333"/>
        <v/>
      </c>
      <c r="J3549" t="str">
        <f t="shared" si="334"/>
        <v/>
      </c>
      <c r="K3549" t="str">
        <f>VLOOKUP('intouch变量（离散）'!$A3549,基本表格!$G:$Q,9,FALSE)</f>
        <v>On</v>
      </c>
      <c r="L3549">
        <v>1</v>
      </c>
      <c r="M3549" t="s">
        <v>156</v>
      </c>
      <c r="N3549" t="s">
        <v>157</v>
      </c>
      <c r="O3549" t="s">
        <v>158</v>
      </c>
      <c r="P3549" t="str">
        <f>VLOOKUP('intouch变量（离散）'!$A3549,基本表格!$G:$Q,3,FALSE)</f>
        <v>DB100,X3350.7</v>
      </c>
      <c r="Q3549" t="str">
        <f>VLOOKUP('intouch变量（离散）'!$A3549,基本表格!$G:$Q,10,FALSE)</f>
        <v>Yes</v>
      </c>
      <c r="R3549" t="str">
        <f t="shared" si="336"/>
        <v>DB100,X3350.7 2133+P6-M1 木片筛进料皮带运输机 给定频率 上上限报警</v>
      </c>
      <c r="S3549">
        <v>0</v>
      </c>
      <c r="T3549">
        <v>0</v>
      </c>
    </row>
    <row r="3550" spans="1:20">
      <c r="A3550" t="s">
        <v>3706</v>
      </c>
      <c r="B3550" s="11" t="str">
        <f t="shared" si="335"/>
        <v>CHPF</v>
      </c>
      <c r="C3550" s="11" t="str">
        <f>VLOOKUP('intouch变量（离散）'!$A3550,基本表格!$G:$Q,2,FALSE)</f>
        <v>2133+P6-M1 木片筛进料皮带运输机 给定频率 下下限报警</v>
      </c>
      <c r="D3550" t="s">
        <v>154</v>
      </c>
      <c r="E3550" t="str">
        <f t="shared" si="331"/>
        <v>No</v>
      </c>
      <c r="F3550" t="str">
        <f t="shared" si="332"/>
        <v>0</v>
      </c>
      <c r="G3550" t="s">
        <v>154</v>
      </c>
      <c r="H3550" t="s">
        <v>155</v>
      </c>
      <c r="I3550" t="str">
        <f t="shared" si="333"/>
        <v/>
      </c>
      <c r="J3550" t="str">
        <f t="shared" si="334"/>
        <v/>
      </c>
      <c r="K3550" t="str">
        <f>VLOOKUP('intouch变量（离散）'!$A3550,基本表格!$G:$Q,9,FALSE)</f>
        <v>On</v>
      </c>
      <c r="L3550">
        <v>1</v>
      </c>
      <c r="M3550" t="s">
        <v>156</v>
      </c>
      <c r="N3550" t="s">
        <v>157</v>
      </c>
      <c r="O3550" t="s">
        <v>158</v>
      </c>
      <c r="P3550" t="str">
        <f>VLOOKUP('intouch变量（离散）'!$A3550,基本表格!$G:$Q,3,FALSE)</f>
        <v>DB100,X3351.0</v>
      </c>
      <c r="Q3550" t="str">
        <f>VLOOKUP('intouch变量（离散）'!$A3550,基本表格!$G:$Q,10,FALSE)</f>
        <v>Yes</v>
      </c>
      <c r="R3550" t="str">
        <f t="shared" si="336"/>
        <v>DB100,X3351.0 2133+P6-M1 木片筛进料皮带运输机 给定频率 下下限报警</v>
      </c>
      <c r="S3550">
        <v>0</v>
      </c>
      <c r="T3550">
        <v>0</v>
      </c>
    </row>
    <row r="3551" spans="1:20">
      <c r="A3551" t="s">
        <v>3707</v>
      </c>
      <c r="B3551" s="11" t="str">
        <f t="shared" si="335"/>
        <v>CHPF</v>
      </c>
      <c r="C3551" s="11" t="str">
        <f>VLOOKUP('intouch变量（离散）'!$A3551,基本表格!$G:$Q,2,FALSE)</f>
        <v>2133+P6-M1 木片筛进料皮带运输机 给定频率 极限报警</v>
      </c>
      <c r="D3551" t="s">
        <v>154</v>
      </c>
      <c r="E3551" t="str">
        <f t="shared" si="331"/>
        <v>No</v>
      </c>
      <c r="F3551" t="str">
        <f t="shared" si="332"/>
        <v>0</v>
      </c>
      <c r="G3551" t="s">
        <v>154</v>
      </c>
      <c r="H3551" t="s">
        <v>155</v>
      </c>
      <c r="I3551" t="str">
        <f t="shared" si="333"/>
        <v/>
      </c>
      <c r="J3551" t="str">
        <f t="shared" si="334"/>
        <v/>
      </c>
      <c r="K3551" t="str">
        <f>VLOOKUP('intouch变量（离散）'!$A3551,基本表格!$G:$Q,9,FALSE)</f>
        <v>On</v>
      </c>
      <c r="L3551">
        <v>1</v>
      </c>
      <c r="M3551" t="s">
        <v>156</v>
      </c>
      <c r="N3551" t="s">
        <v>157</v>
      </c>
      <c r="O3551" t="s">
        <v>158</v>
      </c>
      <c r="P3551" t="str">
        <f>VLOOKUP('intouch变量（离散）'!$A3551,基本表格!$G:$Q,3,FALSE)</f>
        <v>DB100,X3351.1</v>
      </c>
      <c r="Q3551" t="str">
        <f>VLOOKUP('intouch变量（离散）'!$A3551,基本表格!$G:$Q,10,FALSE)</f>
        <v>Yes</v>
      </c>
      <c r="R3551" t="str">
        <f t="shared" si="336"/>
        <v>DB100,X3351.1 2133+P6-M1 木片筛进料皮带运输机 给定频率 极限报警</v>
      </c>
      <c r="S3551">
        <v>0</v>
      </c>
      <c r="T3551">
        <v>0</v>
      </c>
    </row>
    <row r="3552" spans="1:20">
      <c r="A3552" t="s">
        <v>3708</v>
      </c>
      <c r="B3552" s="11" t="str">
        <f t="shared" si="335"/>
        <v>CHPF</v>
      </c>
      <c r="C3552" s="11" t="str">
        <f>VLOOKUP('intouch变量（离散）'!$A3552,基本表格!$G:$Q,2,FALSE)</f>
        <v>2133+P6-M1 木片筛进料皮带运输机 给定频率 传感器断线报警</v>
      </c>
      <c r="D3552" t="s">
        <v>154</v>
      </c>
      <c r="E3552" t="str">
        <f t="shared" si="331"/>
        <v>No</v>
      </c>
      <c r="F3552" t="str">
        <f t="shared" si="332"/>
        <v>0</v>
      </c>
      <c r="G3552" t="s">
        <v>154</v>
      </c>
      <c r="H3552" t="s">
        <v>155</v>
      </c>
      <c r="I3552" t="str">
        <f t="shared" si="333"/>
        <v/>
      </c>
      <c r="J3552" t="str">
        <f t="shared" si="334"/>
        <v/>
      </c>
      <c r="K3552" t="str">
        <f>VLOOKUP('intouch变量（离散）'!$A3552,基本表格!$G:$Q,9,FALSE)</f>
        <v>On</v>
      </c>
      <c r="L3552">
        <v>1</v>
      </c>
      <c r="M3552" t="s">
        <v>156</v>
      </c>
      <c r="N3552" t="s">
        <v>157</v>
      </c>
      <c r="O3552" t="s">
        <v>158</v>
      </c>
      <c r="P3552" t="str">
        <f>VLOOKUP('intouch变量（离散）'!$A3552,基本表格!$G:$Q,3,FALSE)</f>
        <v>DB100,X3351.2</v>
      </c>
      <c r="Q3552" t="str">
        <f>VLOOKUP('intouch变量（离散）'!$A3552,基本表格!$G:$Q,10,FALSE)</f>
        <v>Yes</v>
      </c>
      <c r="R3552" t="str">
        <f t="shared" si="336"/>
        <v>DB100,X3351.2 2133+P6-M1 木片筛进料皮带运输机 给定频率 传感器断线报警</v>
      </c>
      <c r="S3552">
        <v>0</v>
      </c>
      <c r="T3552">
        <v>0</v>
      </c>
    </row>
    <row r="3553" spans="1:20">
      <c r="A3553" t="s">
        <v>3709</v>
      </c>
      <c r="B3553" s="11" t="str">
        <f t="shared" si="335"/>
        <v>CHPF</v>
      </c>
      <c r="C3553" s="11" t="str">
        <f>VLOOKUP('intouch变量（离散）'!$A3553,基本表格!$G:$Q,2,FALSE)</f>
        <v>2133+P6-M1 木片筛进料皮带运输机 反馈频率 上限保护使能</v>
      </c>
      <c r="D3553" t="s">
        <v>154</v>
      </c>
      <c r="E3553" t="str">
        <f t="shared" si="331"/>
        <v>Yes</v>
      </c>
      <c r="F3553" t="str">
        <f t="shared" si="332"/>
        <v>900</v>
      </c>
      <c r="G3553" t="s">
        <v>154</v>
      </c>
      <c r="H3553" t="s">
        <v>155</v>
      </c>
      <c r="I3553" t="str">
        <f t="shared" si="333"/>
        <v>禁用</v>
      </c>
      <c r="J3553" t="str">
        <f t="shared" si="334"/>
        <v>启用</v>
      </c>
      <c r="K3553" t="str">
        <f>VLOOKUP('intouch变量（离散）'!$A3553,基本表格!$G:$Q,9,FALSE)</f>
        <v>None</v>
      </c>
      <c r="L3553">
        <v>1</v>
      </c>
      <c r="M3553" t="s">
        <v>156</v>
      </c>
      <c r="N3553" t="s">
        <v>157</v>
      </c>
      <c r="O3553" t="s">
        <v>158</v>
      </c>
      <c r="P3553" t="str">
        <f>VLOOKUP('intouch变量（离散）'!$A3553,基本表格!$G:$Q,3,FALSE)</f>
        <v>DB100,X3400.3</v>
      </c>
      <c r="Q3553" t="str">
        <f>VLOOKUP('intouch变量（离散）'!$A3553,基本表格!$G:$Q,10,FALSE)</f>
        <v>No</v>
      </c>
      <c r="R3553" t="str">
        <f t="shared" si="336"/>
        <v>DB100,X3400.3 2133+P6-M1 木片筛进料皮带运输机 反馈频率 上限保护使能</v>
      </c>
      <c r="S3553">
        <v>0</v>
      </c>
      <c r="T3553">
        <v>0</v>
      </c>
    </row>
    <row r="3554" spans="1:20">
      <c r="A3554" t="s">
        <v>3710</v>
      </c>
      <c r="B3554" s="11" t="str">
        <f t="shared" si="335"/>
        <v>CHPF</v>
      </c>
      <c r="C3554" s="11" t="str">
        <f>VLOOKUP('intouch变量（离散）'!$A3554,基本表格!$G:$Q,2,FALSE)</f>
        <v>2133+P6-M1 木片筛进料皮带运输机 反馈频率 下限保护使能</v>
      </c>
      <c r="D3554" t="s">
        <v>154</v>
      </c>
      <c r="E3554" t="str">
        <f t="shared" si="331"/>
        <v>Yes</v>
      </c>
      <c r="F3554" t="str">
        <f t="shared" si="332"/>
        <v>900</v>
      </c>
      <c r="G3554" t="s">
        <v>154</v>
      </c>
      <c r="H3554" t="s">
        <v>155</v>
      </c>
      <c r="I3554" t="str">
        <f t="shared" si="333"/>
        <v>禁用</v>
      </c>
      <c r="J3554" t="str">
        <f t="shared" si="334"/>
        <v>启用</v>
      </c>
      <c r="K3554" t="str">
        <f>VLOOKUP('intouch变量（离散）'!$A3554,基本表格!$G:$Q,9,FALSE)</f>
        <v>None</v>
      </c>
      <c r="L3554">
        <v>1</v>
      </c>
      <c r="M3554" t="s">
        <v>156</v>
      </c>
      <c r="N3554" t="s">
        <v>157</v>
      </c>
      <c r="O3554" t="s">
        <v>158</v>
      </c>
      <c r="P3554" t="str">
        <f>VLOOKUP('intouch变量（离散）'!$A3554,基本表格!$G:$Q,3,FALSE)</f>
        <v>DB100,X3400.4</v>
      </c>
      <c r="Q3554" t="str">
        <f>VLOOKUP('intouch变量（离散）'!$A3554,基本表格!$G:$Q,10,FALSE)</f>
        <v>No</v>
      </c>
      <c r="R3554" t="str">
        <f t="shared" si="336"/>
        <v>DB100,X3400.4 2133+P6-M1 木片筛进料皮带运输机 反馈频率 下限保护使能</v>
      </c>
      <c r="S3554">
        <v>0</v>
      </c>
      <c r="T3554">
        <v>0</v>
      </c>
    </row>
    <row r="3555" spans="1:20">
      <c r="A3555" t="s">
        <v>3711</v>
      </c>
      <c r="B3555" s="11" t="str">
        <f t="shared" si="335"/>
        <v>CHPF</v>
      </c>
      <c r="C3555" s="11" t="str">
        <f>VLOOKUP('intouch变量（离散）'!$A3555,基本表格!$G:$Q,2,FALSE)</f>
        <v>2133+P6-M1 木片筛进料皮带运输机 反馈频率 上限报警</v>
      </c>
      <c r="D3555" t="s">
        <v>154</v>
      </c>
      <c r="E3555" t="str">
        <f t="shared" si="331"/>
        <v>No</v>
      </c>
      <c r="F3555" t="str">
        <f t="shared" si="332"/>
        <v>0</v>
      </c>
      <c r="G3555" t="s">
        <v>154</v>
      </c>
      <c r="H3555" t="s">
        <v>155</v>
      </c>
      <c r="I3555" t="str">
        <f t="shared" si="333"/>
        <v/>
      </c>
      <c r="J3555" t="str">
        <f t="shared" si="334"/>
        <v/>
      </c>
      <c r="K3555" t="str">
        <f>VLOOKUP('intouch变量（离散）'!$A3555,基本表格!$G:$Q,9,FALSE)</f>
        <v>None</v>
      </c>
      <c r="L3555">
        <v>1</v>
      </c>
      <c r="M3555" t="s">
        <v>156</v>
      </c>
      <c r="N3555" t="s">
        <v>157</v>
      </c>
      <c r="O3555" t="s">
        <v>158</v>
      </c>
      <c r="P3555" t="str">
        <f>VLOOKUP('intouch变量（离散）'!$A3555,基本表格!$G:$Q,3,FALSE)</f>
        <v>DB100,X3400.5</v>
      </c>
      <c r="Q3555" t="str">
        <f>VLOOKUP('intouch变量（离散）'!$A3555,基本表格!$G:$Q,10,FALSE)</f>
        <v>Yes</v>
      </c>
      <c r="R3555" t="str">
        <f t="shared" si="336"/>
        <v>DB100,X3400.5 2133+P6-M1 木片筛进料皮带运输机 反馈频率 上限报警</v>
      </c>
      <c r="S3555">
        <v>0</v>
      </c>
      <c r="T3555">
        <v>0</v>
      </c>
    </row>
    <row r="3556" spans="1:20">
      <c r="A3556" t="s">
        <v>3712</v>
      </c>
      <c r="B3556" s="11" t="str">
        <f t="shared" si="335"/>
        <v>CHPF</v>
      </c>
      <c r="C3556" s="11" t="str">
        <f>VLOOKUP('intouch变量（离散）'!$A3556,基本表格!$G:$Q,2,FALSE)</f>
        <v>2133+P6-M1 木片筛进料皮带运输机 反馈频率 下限报警</v>
      </c>
      <c r="D3556" t="s">
        <v>154</v>
      </c>
      <c r="E3556" t="str">
        <f t="shared" si="331"/>
        <v>No</v>
      </c>
      <c r="F3556" t="str">
        <f t="shared" si="332"/>
        <v>0</v>
      </c>
      <c r="G3556" t="s">
        <v>154</v>
      </c>
      <c r="H3556" t="s">
        <v>155</v>
      </c>
      <c r="I3556" t="str">
        <f t="shared" si="333"/>
        <v/>
      </c>
      <c r="J3556" t="str">
        <f t="shared" si="334"/>
        <v/>
      </c>
      <c r="K3556" t="str">
        <f>VLOOKUP('intouch变量（离散）'!$A3556,基本表格!$G:$Q,9,FALSE)</f>
        <v>None</v>
      </c>
      <c r="L3556">
        <v>1</v>
      </c>
      <c r="M3556" t="s">
        <v>156</v>
      </c>
      <c r="N3556" t="s">
        <v>157</v>
      </c>
      <c r="O3556" t="s">
        <v>158</v>
      </c>
      <c r="P3556" t="str">
        <f>VLOOKUP('intouch变量（离散）'!$A3556,基本表格!$G:$Q,3,FALSE)</f>
        <v>DB100,X3400.6</v>
      </c>
      <c r="Q3556" t="str">
        <f>VLOOKUP('intouch变量（离散）'!$A3556,基本表格!$G:$Q,10,FALSE)</f>
        <v>Yes</v>
      </c>
      <c r="R3556" t="str">
        <f t="shared" si="336"/>
        <v>DB100,X3400.6 2133+P6-M1 木片筛进料皮带运输机 反馈频率 下限报警</v>
      </c>
      <c r="S3556">
        <v>0</v>
      </c>
      <c r="T3556">
        <v>0</v>
      </c>
    </row>
    <row r="3557" spans="1:20">
      <c r="A3557" t="s">
        <v>3713</v>
      </c>
      <c r="B3557" s="11" t="str">
        <f t="shared" si="335"/>
        <v>CHPF</v>
      </c>
      <c r="C3557" s="11" t="str">
        <f>VLOOKUP('intouch变量（离散）'!$A3557,基本表格!$G:$Q,2,FALSE)</f>
        <v>2133+P6-M1 木片筛进料皮带运输机 反馈频率 上上限报警</v>
      </c>
      <c r="D3557" t="s">
        <v>154</v>
      </c>
      <c r="E3557" t="str">
        <f t="shared" si="331"/>
        <v>No</v>
      </c>
      <c r="F3557" t="str">
        <f t="shared" si="332"/>
        <v>0</v>
      </c>
      <c r="G3557" t="s">
        <v>154</v>
      </c>
      <c r="H3557" t="s">
        <v>155</v>
      </c>
      <c r="I3557" t="str">
        <f t="shared" si="333"/>
        <v/>
      </c>
      <c r="J3557" t="str">
        <f t="shared" si="334"/>
        <v/>
      </c>
      <c r="K3557" t="str">
        <f>VLOOKUP('intouch变量（离散）'!$A3557,基本表格!$G:$Q,9,FALSE)</f>
        <v>On</v>
      </c>
      <c r="L3557">
        <v>1</v>
      </c>
      <c r="M3557" t="s">
        <v>156</v>
      </c>
      <c r="N3557" t="s">
        <v>157</v>
      </c>
      <c r="O3557" t="s">
        <v>158</v>
      </c>
      <c r="P3557" t="str">
        <f>VLOOKUP('intouch变量（离散）'!$A3557,基本表格!$G:$Q,3,FALSE)</f>
        <v>DB100,X3400.7</v>
      </c>
      <c r="Q3557" t="str">
        <f>VLOOKUP('intouch变量（离散）'!$A3557,基本表格!$G:$Q,10,FALSE)</f>
        <v>Yes</v>
      </c>
      <c r="R3557" t="str">
        <f t="shared" si="336"/>
        <v>DB100,X3400.7 2133+P6-M1 木片筛进料皮带运输机 反馈频率 上上限报警</v>
      </c>
      <c r="S3557">
        <v>0</v>
      </c>
      <c r="T3557">
        <v>0</v>
      </c>
    </row>
    <row r="3558" spans="1:20">
      <c r="A3558" t="s">
        <v>3714</v>
      </c>
      <c r="B3558" s="11" t="str">
        <f t="shared" si="335"/>
        <v>CHPF</v>
      </c>
      <c r="C3558" s="11" t="str">
        <f>VLOOKUP('intouch变量（离散）'!$A3558,基本表格!$G:$Q,2,FALSE)</f>
        <v>2133+P6-M1 木片筛进料皮带运输机 反馈频率 下下限报警</v>
      </c>
      <c r="D3558" t="s">
        <v>154</v>
      </c>
      <c r="E3558" t="str">
        <f t="shared" si="331"/>
        <v>No</v>
      </c>
      <c r="F3558" t="str">
        <f t="shared" si="332"/>
        <v>0</v>
      </c>
      <c r="G3558" t="s">
        <v>154</v>
      </c>
      <c r="H3558" t="s">
        <v>155</v>
      </c>
      <c r="I3558" t="str">
        <f t="shared" si="333"/>
        <v/>
      </c>
      <c r="J3558" t="str">
        <f t="shared" si="334"/>
        <v/>
      </c>
      <c r="K3558" t="str">
        <f>VLOOKUP('intouch变量（离散）'!$A3558,基本表格!$G:$Q,9,FALSE)</f>
        <v>On</v>
      </c>
      <c r="L3558">
        <v>1</v>
      </c>
      <c r="M3558" t="s">
        <v>156</v>
      </c>
      <c r="N3558" t="s">
        <v>157</v>
      </c>
      <c r="O3558" t="s">
        <v>158</v>
      </c>
      <c r="P3558" t="str">
        <f>VLOOKUP('intouch变量（离散）'!$A3558,基本表格!$G:$Q,3,FALSE)</f>
        <v>DB100,X3401.0</v>
      </c>
      <c r="Q3558" t="str">
        <f>VLOOKUP('intouch变量（离散）'!$A3558,基本表格!$G:$Q,10,FALSE)</f>
        <v>Yes</v>
      </c>
      <c r="R3558" t="str">
        <f t="shared" si="336"/>
        <v>DB100,X3401.0 2133+P6-M1 木片筛进料皮带运输机 反馈频率 下下限报警</v>
      </c>
      <c r="S3558">
        <v>0</v>
      </c>
      <c r="T3558">
        <v>0</v>
      </c>
    </row>
    <row r="3559" spans="1:20">
      <c r="A3559" t="s">
        <v>3715</v>
      </c>
      <c r="B3559" s="11" t="str">
        <f t="shared" si="335"/>
        <v>CHPF</v>
      </c>
      <c r="C3559" s="11" t="str">
        <f>VLOOKUP('intouch变量（离散）'!$A3559,基本表格!$G:$Q,2,FALSE)</f>
        <v>2133+P6-M1 木片筛进料皮带运输机 反馈频率 极限报警</v>
      </c>
      <c r="D3559" t="s">
        <v>154</v>
      </c>
      <c r="E3559" t="str">
        <f t="shared" si="331"/>
        <v>No</v>
      </c>
      <c r="F3559" t="str">
        <f t="shared" si="332"/>
        <v>0</v>
      </c>
      <c r="G3559" t="s">
        <v>154</v>
      </c>
      <c r="H3559" t="s">
        <v>155</v>
      </c>
      <c r="I3559" t="str">
        <f t="shared" si="333"/>
        <v/>
      </c>
      <c r="J3559" t="str">
        <f t="shared" si="334"/>
        <v/>
      </c>
      <c r="K3559" t="str">
        <f>VLOOKUP('intouch变量（离散）'!$A3559,基本表格!$G:$Q,9,FALSE)</f>
        <v>On</v>
      </c>
      <c r="L3559">
        <v>1</v>
      </c>
      <c r="M3559" t="s">
        <v>156</v>
      </c>
      <c r="N3559" t="s">
        <v>157</v>
      </c>
      <c r="O3559" t="s">
        <v>158</v>
      </c>
      <c r="P3559" t="str">
        <f>VLOOKUP('intouch变量（离散）'!$A3559,基本表格!$G:$Q,3,FALSE)</f>
        <v>DB100,X3401.1</v>
      </c>
      <c r="Q3559" t="str">
        <f>VLOOKUP('intouch变量（离散）'!$A3559,基本表格!$G:$Q,10,FALSE)</f>
        <v>Yes</v>
      </c>
      <c r="R3559" t="str">
        <f t="shared" si="336"/>
        <v>DB100,X3401.1 2133+P6-M1 木片筛进料皮带运输机 反馈频率 极限报警</v>
      </c>
      <c r="S3559">
        <v>0</v>
      </c>
      <c r="T3559">
        <v>0</v>
      </c>
    </row>
    <row r="3560" spans="1:20">
      <c r="A3560" t="s">
        <v>3716</v>
      </c>
      <c r="B3560" s="11" t="str">
        <f t="shared" si="335"/>
        <v>CHPF</v>
      </c>
      <c r="C3560" s="11" t="str">
        <f>VLOOKUP('intouch变量（离散）'!$A3560,基本表格!$G:$Q,2,FALSE)</f>
        <v>2133+P6-M1 木片筛进料皮带运输机 反馈频率 传感器断线报警</v>
      </c>
      <c r="D3560" t="s">
        <v>154</v>
      </c>
      <c r="E3560" t="str">
        <f t="shared" si="331"/>
        <v>No</v>
      </c>
      <c r="F3560" t="str">
        <f t="shared" si="332"/>
        <v>0</v>
      </c>
      <c r="G3560" t="s">
        <v>154</v>
      </c>
      <c r="H3560" t="s">
        <v>155</v>
      </c>
      <c r="I3560" t="str">
        <f t="shared" si="333"/>
        <v/>
      </c>
      <c r="J3560" t="str">
        <f t="shared" si="334"/>
        <v/>
      </c>
      <c r="K3560" t="str">
        <f>VLOOKUP('intouch变量（离散）'!$A3560,基本表格!$G:$Q,9,FALSE)</f>
        <v>On</v>
      </c>
      <c r="L3560">
        <v>1</v>
      </c>
      <c r="M3560" t="s">
        <v>156</v>
      </c>
      <c r="N3560" t="s">
        <v>157</v>
      </c>
      <c r="O3560" t="s">
        <v>158</v>
      </c>
      <c r="P3560" t="str">
        <f>VLOOKUP('intouch变量（离散）'!$A3560,基本表格!$G:$Q,3,FALSE)</f>
        <v>DB100,X3401.2</v>
      </c>
      <c r="Q3560" t="str">
        <f>VLOOKUP('intouch变量（离散）'!$A3560,基本表格!$G:$Q,10,FALSE)</f>
        <v>Yes</v>
      </c>
      <c r="R3560" t="str">
        <f t="shared" si="336"/>
        <v>DB100,X3401.2 2133+P6-M1 木片筛进料皮带运输机 反馈频率 传感器断线报警</v>
      </c>
      <c r="S3560">
        <v>0</v>
      </c>
      <c r="T3560">
        <v>0</v>
      </c>
    </row>
    <row r="3561" spans="1:20">
      <c r="A3561" t="s">
        <v>3717</v>
      </c>
      <c r="B3561" s="11" t="str">
        <f t="shared" si="335"/>
        <v>CHPF</v>
      </c>
      <c r="C3561" s="11" t="str">
        <f>VLOOKUP('intouch变量（离散）'!$A3561,基本表格!$G:$Q,2,FALSE)</f>
        <v>2133+P6-M1 木片筛进料皮带运输机 变频器通讯 备妥（不能与正转信号使用同一个）</v>
      </c>
      <c r="D3561" t="s">
        <v>154</v>
      </c>
      <c r="E3561" t="str">
        <f t="shared" si="331"/>
        <v>No</v>
      </c>
      <c r="F3561" t="str">
        <f t="shared" si="332"/>
        <v>0</v>
      </c>
      <c r="G3561" t="s">
        <v>154</v>
      </c>
      <c r="H3561" t="s">
        <v>155</v>
      </c>
      <c r="I3561" t="str">
        <f t="shared" si="333"/>
        <v/>
      </c>
      <c r="J3561" t="str">
        <f t="shared" si="334"/>
        <v/>
      </c>
      <c r="K3561" t="str">
        <f>VLOOKUP('intouch变量（离散）'!$A3561,基本表格!$G:$Q,9,FALSE)</f>
        <v>None</v>
      </c>
      <c r="L3561">
        <v>1</v>
      </c>
      <c r="M3561" t="s">
        <v>156</v>
      </c>
      <c r="N3561" t="s">
        <v>157</v>
      </c>
      <c r="O3561" t="s">
        <v>158</v>
      </c>
      <c r="P3561" t="str">
        <f>VLOOKUP('intouch变量（离散）'!$A3561,基本表格!$G:$Q,3,FALSE)</f>
        <v>DB100,X3450.0</v>
      </c>
      <c r="Q3561" t="str">
        <f>VLOOKUP('intouch变量（离散）'!$A3561,基本表格!$G:$Q,10,FALSE)</f>
        <v>Yes</v>
      </c>
      <c r="R3561" t="str">
        <f t="shared" si="336"/>
        <v>DB100,X3450.0 2133+P6-M1 木片筛进料皮带运输机 变频器通讯 备妥（不能与正转信号使用同一个）</v>
      </c>
      <c r="S3561">
        <v>0</v>
      </c>
      <c r="T3561">
        <v>0</v>
      </c>
    </row>
    <row r="3562" spans="1:20">
      <c r="A3562" t="s">
        <v>3718</v>
      </c>
      <c r="B3562" s="11" t="str">
        <f t="shared" si="335"/>
        <v>CHPF</v>
      </c>
      <c r="C3562" s="11" t="str">
        <f>VLOOKUP('intouch变量（离散）'!$A3562,基本表格!$G:$Q,2,FALSE)</f>
        <v>2133+P6-M1 木片筛进料皮带运输机 变频器通讯 正转</v>
      </c>
      <c r="D3562" t="s">
        <v>154</v>
      </c>
      <c r="E3562" t="str">
        <f t="shared" si="331"/>
        <v>No</v>
      </c>
      <c r="F3562" t="str">
        <f t="shared" si="332"/>
        <v>0</v>
      </c>
      <c r="G3562" t="s">
        <v>154</v>
      </c>
      <c r="H3562" t="s">
        <v>155</v>
      </c>
      <c r="I3562" t="str">
        <f t="shared" si="333"/>
        <v/>
      </c>
      <c r="J3562" t="str">
        <f t="shared" si="334"/>
        <v/>
      </c>
      <c r="K3562" t="str">
        <f>VLOOKUP('intouch变量（离散）'!$A3562,基本表格!$G:$Q,9,FALSE)</f>
        <v>None</v>
      </c>
      <c r="L3562">
        <v>1</v>
      </c>
      <c r="M3562" t="s">
        <v>156</v>
      </c>
      <c r="N3562" t="s">
        <v>157</v>
      </c>
      <c r="O3562" t="s">
        <v>158</v>
      </c>
      <c r="P3562" t="str">
        <f>VLOOKUP('intouch变量（离散）'!$A3562,基本表格!$G:$Q,3,FALSE)</f>
        <v>DB100,X3450.1</v>
      </c>
      <c r="Q3562" t="str">
        <f>VLOOKUP('intouch变量（离散）'!$A3562,基本表格!$G:$Q,10,FALSE)</f>
        <v>Yes</v>
      </c>
      <c r="R3562" t="str">
        <f t="shared" si="336"/>
        <v>DB100,X3450.1 2133+P6-M1 木片筛进料皮带运输机 变频器通讯 正转</v>
      </c>
      <c r="S3562">
        <v>0</v>
      </c>
      <c r="T3562">
        <v>0</v>
      </c>
    </row>
    <row r="3563" spans="1:20">
      <c r="A3563" t="s">
        <v>3719</v>
      </c>
      <c r="B3563" s="11" t="str">
        <f t="shared" si="335"/>
        <v>CHPF</v>
      </c>
      <c r="C3563" s="11" t="str">
        <f>VLOOKUP('intouch变量（离散）'!$A3563,基本表格!$G:$Q,2,FALSE)</f>
        <v>2133+P6-M1 木片筛进料皮带运输机 变频器通讯 反转</v>
      </c>
      <c r="D3563" t="s">
        <v>154</v>
      </c>
      <c r="E3563" t="str">
        <f t="shared" si="331"/>
        <v>No</v>
      </c>
      <c r="F3563" t="str">
        <f t="shared" si="332"/>
        <v>0</v>
      </c>
      <c r="G3563" t="s">
        <v>154</v>
      </c>
      <c r="H3563" t="s">
        <v>155</v>
      </c>
      <c r="I3563" t="str">
        <f t="shared" si="333"/>
        <v/>
      </c>
      <c r="J3563" t="str">
        <f t="shared" si="334"/>
        <v/>
      </c>
      <c r="K3563" t="str">
        <f>VLOOKUP('intouch变量（离散）'!$A3563,基本表格!$G:$Q,9,FALSE)</f>
        <v>None</v>
      </c>
      <c r="L3563">
        <v>1</v>
      </c>
      <c r="M3563" t="s">
        <v>156</v>
      </c>
      <c r="N3563" t="s">
        <v>157</v>
      </c>
      <c r="O3563" t="s">
        <v>158</v>
      </c>
      <c r="P3563" t="str">
        <f>VLOOKUP('intouch变量（离散）'!$A3563,基本表格!$G:$Q,3,FALSE)</f>
        <v>DB100,X3450.2</v>
      </c>
      <c r="Q3563" t="str">
        <f>VLOOKUP('intouch变量（离散）'!$A3563,基本表格!$G:$Q,10,FALSE)</f>
        <v>Yes</v>
      </c>
      <c r="R3563" t="str">
        <f t="shared" si="336"/>
        <v>DB100,X3450.2 2133+P6-M1 木片筛进料皮带运输机 变频器通讯 反转</v>
      </c>
      <c r="S3563">
        <v>0</v>
      </c>
      <c r="T3563">
        <v>0</v>
      </c>
    </row>
    <row r="3564" spans="1:20">
      <c r="A3564" t="s">
        <v>3720</v>
      </c>
      <c r="B3564" s="11" t="str">
        <f t="shared" si="335"/>
        <v>CHPF</v>
      </c>
      <c r="C3564" s="11" t="str">
        <f>VLOOKUP('intouch变量（离散）'!$A3564,基本表格!$G:$Q,2,FALSE)</f>
        <v>2133+P6-M1 木片筛进料皮带运输机 变频器通讯 故障复位</v>
      </c>
      <c r="D3564" t="s">
        <v>154</v>
      </c>
      <c r="E3564" t="str">
        <f t="shared" si="331"/>
        <v>No</v>
      </c>
      <c r="F3564" t="str">
        <f t="shared" si="332"/>
        <v>0</v>
      </c>
      <c r="G3564" t="s">
        <v>154</v>
      </c>
      <c r="H3564" t="s">
        <v>155</v>
      </c>
      <c r="I3564" t="str">
        <f t="shared" si="333"/>
        <v/>
      </c>
      <c r="J3564" t="str">
        <f t="shared" si="334"/>
        <v/>
      </c>
      <c r="K3564" t="str">
        <f>VLOOKUP('intouch变量（离散）'!$A3564,基本表格!$G:$Q,9,FALSE)</f>
        <v>None</v>
      </c>
      <c r="L3564">
        <v>1</v>
      </c>
      <c r="M3564" t="s">
        <v>156</v>
      </c>
      <c r="N3564" t="s">
        <v>157</v>
      </c>
      <c r="O3564" t="s">
        <v>158</v>
      </c>
      <c r="P3564" t="str">
        <f>VLOOKUP('intouch变量（离散）'!$A3564,基本表格!$G:$Q,3,FALSE)</f>
        <v>DB100,X3450.3</v>
      </c>
      <c r="Q3564" t="str">
        <f>VLOOKUP('intouch变量（离散）'!$A3564,基本表格!$G:$Q,10,FALSE)</f>
        <v>No</v>
      </c>
      <c r="R3564" t="str">
        <f t="shared" si="336"/>
        <v>DB100,X3450.3 2133+P6-M1 木片筛进料皮带运输机 变频器通讯 故障复位</v>
      </c>
      <c r="S3564">
        <v>0</v>
      </c>
      <c r="T3564">
        <v>0</v>
      </c>
    </row>
    <row r="3565" spans="1:20">
      <c r="A3565" t="s">
        <v>3721</v>
      </c>
      <c r="B3565" s="11" t="str">
        <f t="shared" si="335"/>
        <v>CHPF</v>
      </c>
      <c r="C3565" s="11" t="str">
        <f>VLOOKUP('intouch变量（离散）'!$A3565,基本表格!$G:$Q,2,FALSE)</f>
        <v>2133+P6-M1 木片筛进料皮带运输机 变频器通讯 备妥反馈</v>
      </c>
      <c r="D3565" t="s">
        <v>154</v>
      </c>
      <c r="E3565" t="str">
        <f t="shared" si="331"/>
        <v>No</v>
      </c>
      <c r="F3565" t="str">
        <f t="shared" si="332"/>
        <v>0</v>
      </c>
      <c r="G3565" t="s">
        <v>154</v>
      </c>
      <c r="H3565" t="s">
        <v>155</v>
      </c>
      <c r="I3565" t="str">
        <f t="shared" si="333"/>
        <v/>
      </c>
      <c r="J3565" t="str">
        <f t="shared" si="334"/>
        <v/>
      </c>
      <c r="K3565" t="str">
        <f>VLOOKUP('intouch变量（离散）'!$A3565,基本表格!$G:$Q,9,FALSE)</f>
        <v>None</v>
      </c>
      <c r="L3565">
        <v>1</v>
      </c>
      <c r="M3565" t="s">
        <v>156</v>
      </c>
      <c r="N3565" t="s">
        <v>157</v>
      </c>
      <c r="O3565" t="s">
        <v>158</v>
      </c>
      <c r="P3565" t="str">
        <f>VLOOKUP('intouch变量（离散）'!$A3565,基本表格!$G:$Q,3,FALSE)</f>
        <v>DB100,X3450.4</v>
      </c>
      <c r="Q3565" t="str">
        <f>VLOOKUP('intouch变量（离散）'!$A3565,基本表格!$G:$Q,10,FALSE)</f>
        <v>Yes</v>
      </c>
      <c r="R3565" t="str">
        <f t="shared" si="336"/>
        <v>DB100,X3450.4 2133+P6-M1 木片筛进料皮带运输机 变频器通讯 备妥反馈</v>
      </c>
      <c r="S3565">
        <v>0</v>
      </c>
      <c r="T3565">
        <v>0</v>
      </c>
    </row>
    <row r="3566" spans="1:20">
      <c r="A3566" t="s">
        <v>3722</v>
      </c>
      <c r="B3566" s="11" t="str">
        <f t="shared" si="335"/>
        <v>CHPF</v>
      </c>
      <c r="C3566" s="11" t="str">
        <f>VLOOKUP('intouch变量（离散）'!$A3566,基本表格!$G:$Q,2,FALSE)</f>
        <v>2133+P6-M1 木片筛进料皮带运输机 变频器通讯 正转反馈</v>
      </c>
      <c r="D3566" t="s">
        <v>154</v>
      </c>
      <c r="E3566" t="str">
        <f t="shared" si="331"/>
        <v>No</v>
      </c>
      <c r="F3566" t="str">
        <f t="shared" si="332"/>
        <v>0</v>
      </c>
      <c r="G3566" t="s">
        <v>154</v>
      </c>
      <c r="H3566" t="s">
        <v>155</v>
      </c>
      <c r="I3566" t="str">
        <f t="shared" si="333"/>
        <v/>
      </c>
      <c r="J3566" t="str">
        <f t="shared" si="334"/>
        <v/>
      </c>
      <c r="K3566" t="str">
        <f>VLOOKUP('intouch变量（离散）'!$A3566,基本表格!$G:$Q,9,FALSE)</f>
        <v>None</v>
      </c>
      <c r="L3566">
        <v>1</v>
      </c>
      <c r="M3566" t="s">
        <v>156</v>
      </c>
      <c r="N3566" t="s">
        <v>157</v>
      </c>
      <c r="O3566" t="s">
        <v>158</v>
      </c>
      <c r="P3566" t="str">
        <f>VLOOKUP('intouch变量（离散）'!$A3566,基本表格!$G:$Q,3,FALSE)</f>
        <v>DB100,X3450.5</v>
      </c>
      <c r="Q3566" t="str">
        <f>VLOOKUP('intouch变量（离散）'!$A3566,基本表格!$G:$Q,10,FALSE)</f>
        <v>Yes</v>
      </c>
      <c r="R3566" t="str">
        <f t="shared" si="336"/>
        <v>DB100,X3450.5 2133+P6-M1 木片筛进料皮带运输机 变频器通讯 正转反馈</v>
      </c>
      <c r="S3566">
        <v>0</v>
      </c>
      <c r="T3566">
        <v>0</v>
      </c>
    </row>
    <row r="3567" spans="1:20">
      <c r="A3567" t="s">
        <v>3723</v>
      </c>
      <c r="B3567" s="11" t="str">
        <f t="shared" si="335"/>
        <v>CHPF</v>
      </c>
      <c r="C3567" s="11" t="str">
        <f>VLOOKUP('intouch变量（离散）'!$A3567,基本表格!$G:$Q,2,FALSE)</f>
        <v>2133+P6-M1 木片筛进料皮带运输机 变频器通讯 反转反馈</v>
      </c>
      <c r="D3567" t="s">
        <v>154</v>
      </c>
      <c r="E3567" t="str">
        <f t="shared" si="331"/>
        <v>No</v>
      </c>
      <c r="F3567" t="str">
        <f t="shared" si="332"/>
        <v>0</v>
      </c>
      <c r="G3567" t="s">
        <v>154</v>
      </c>
      <c r="H3567" t="s">
        <v>155</v>
      </c>
      <c r="I3567" t="str">
        <f t="shared" si="333"/>
        <v/>
      </c>
      <c r="J3567" t="str">
        <f t="shared" si="334"/>
        <v/>
      </c>
      <c r="K3567" t="str">
        <f>VLOOKUP('intouch变量（离散）'!$A3567,基本表格!$G:$Q,9,FALSE)</f>
        <v>None</v>
      </c>
      <c r="L3567">
        <v>1</v>
      </c>
      <c r="M3567" t="s">
        <v>156</v>
      </c>
      <c r="N3567" t="s">
        <v>157</v>
      </c>
      <c r="O3567" t="s">
        <v>158</v>
      </c>
      <c r="P3567" t="str">
        <f>VLOOKUP('intouch变量（离散）'!$A3567,基本表格!$G:$Q,3,FALSE)</f>
        <v>DB100,X3450.6</v>
      </c>
      <c r="Q3567" t="str">
        <f>VLOOKUP('intouch变量（离散）'!$A3567,基本表格!$G:$Q,10,FALSE)</f>
        <v>Yes</v>
      </c>
      <c r="R3567" t="str">
        <f t="shared" si="336"/>
        <v>DB100,X3450.6 2133+P6-M1 木片筛进料皮带运输机 变频器通讯 反转反馈</v>
      </c>
      <c r="S3567">
        <v>0</v>
      </c>
      <c r="T3567">
        <v>0</v>
      </c>
    </row>
    <row r="3568" spans="1:20">
      <c r="A3568" t="s">
        <v>3724</v>
      </c>
      <c r="B3568" s="11" t="str">
        <f t="shared" si="335"/>
        <v>CHPF</v>
      </c>
      <c r="C3568" s="11" t="str">
        <f>VLOOKUP('intouch变量（离散）'!$A3568,基本表格!$G:$Q,2,FALSE)</f>
        <v>2133+P6-M1 木片筛进料皮带运输机 变频器通讯 变频器备用</v>
      </c>
      <c r="D3568" t="s">
        <v>154</v>
      </c>
      <c r="E3568" t="str">
        <f t="shared" si="331"/>
        <v>No</v>
      </c>
      <c r="F3568" t="str">
        <f t="shared" si="332"/>
        <v>0</v>
      </c>
      <c r="G3568" t="s">
        <v>154</v>
      </c>
      <c r="H3568" t="s">
        <v>155</v>
      </c>
      <c r="I3568" t="str">
        <f t="shared" si="333"/>
        <v/>
      </c>
      <c r="J3568" t="str">
        <f t="shared" si="334"/>
        <v/>
      </c>
      <c r="K3568" t="str">
        <f>VLOOKUP('intouch变量（离散）'!$A3568,基本表格!$G:$Q,9,FALSE)</f>
        <v>None</v>
      </c>
      <c r="L3568">
        <v>1</v>
      </c>
      <c r="M3568" t="s">
        <v>156</v>
      </c>
      <c r="N3568" t="s">
        <v>157</v>
      </c>
      <c r="O3568" t="s">
        <v>158</v>
      </c>
      <c r="P3568" t="str">
        <f>VLOOKUP('intouch变量（离散）'!$A3568,基本表格!$G:$Q,3,FALSE)</f>
        <v>DB100,X3450.7</v>
      </c>
      <c r="Q3568" t="str">
        <f>VLOOKUP('intouch变量（离散）'!$A3568,基本表格!$G:$Q,10,FALSE)</f>
        <v>Yes</v>
      </c>
      <c r="R3568" t="str">
        <f t="shared" si="336"/>
        <v>DB100,X3450.7 2133+P6-M1 木片筛进料皮带运输机 变频器通讯 变频器备用</v>
      </c>
      <c r="S3568">
        <v>0</v>
      </c>
      <c r="T3568">
        <v>0</v>
      </c>
    </row>
    <row r="3569" spans="1:20">
      <c r="A3569" t="s">
        <v>3725</v>
      </c>
      <c r="B3569" s="11" t="str">
        <f t="shared" si="335"/>
        <v>CHPF</v>
      </c>
      <c r="C3569" s="11" t="str">
        <f>VLOOKUP('intouch变量（离散）'!$A3569,基本表格!$G:$Q,2,FALSE)</f>
        <v>2133+P6-M1 木片筛进料皮带运输机 变频器通讯 变频器报警</v>
      </c>
      <c r="D3569" t="s">
        <v>154</v>
      </c>
      <c r="E3569" t="str">
        <f t="shared" si="331"/>
        <v>No</v>
      </c>
      <c r="F3569" t="str">
        <f t="shared" si="332"/>
        <v>0</v>
      </c>
      <c r="G3569" t="s">
        <v>154</v>
      </c>
      <c r="H3569" t="s">
        <v>155</v>
      </c>
      <c r="I3569" t="str">
        <f t="shared" si="333"/>
        <v/>
      </c>
      <c r="J3569" t="str">
        <f t="shared" si="334"/>
        <v/>
      </c>
      <c r="K3569" t="str">
        <f>VLOOKUP('intouch变量（离散）'!$A3569,基本表格!$G:$Q,9,FALSE)</f>
        <v>On</v>
      </c>
      <c r="L3569">
        <v>1</v>
      </c>
      <c r="M3569" t="s">
        <v>156</v>
      </c>
      <c r="N3569" t="s">
        <v>157</v>
      </c>
      <c r="O3569" t="s">
        <v>158</v>
      </c>
      <c r="P3569" t="str">
        <f>VLOOKUP('intouch变量（离散）'!$A3569,基本表格!$G:$Q,3,FALSE)</f>
        <v>DB100,X3451.0</v>
      </c>
      <c r="Q3569" t="str">
        <f>VLOOKUP('intouch变量（离散）'!$A3569,基本表格!$G:$Q,10,FALSE)</f>
        <v>Yes</v>
      </c>
      <c r="R3569" t="str">
        <f t="shared" si="336"/>
        <v>DB100,X3451.0 2133+P6-M1 木片筛进料皮带运输机 变频器通讯 变频器报警</v>
      </c>
      <c r="S3569">
        <v>0</v>
      </c>
      <c r="T3569">
        <v>0</v>
      </c>
    </row>
    <row r="3570" spans="1:20">
      <c r="A3570" t="s">
        <v>3726</v>
      </c>
      <c r="B3570" s="11" t="str">
        <f t="shared" si="335"/>
        <v>CHPF</v>
      </c>
      <c r="C3570" s="11" t="str">
        <f>VLOOKUP('intouch变量（离散）'!$A3570,基本表格!$G:$Q,2,FALSE)</f>
        <v>2133+P6-M1 木片筛进料皮带运输机 反馈转速 上限保护使能</v>
      </c>
      <c r="D3570" t="s">
        <v>154</v>
      </c>
      <c r="E3570" t="str">
        <f t="shared" si="331"/>
        <v>Yes</v>
      </c>
      <c r="F3570" t="str">
        <f t="shared" si="332"/>
        <v>900</v>
      </c>
      <c r="G3570" t="s">
        <v>154</v>
      </c>
      <c r="H3570" t="s">
        <v>155</v>
      </c>
      <c r="I3570" t="str">
        <f t="shared" si="333"/>
        <v>禁用</v>
      </c>
      <c r="J3570" t="str">
        <f t="shared" si="334"/>
        <v>启用</v>
      </c>
      <c r="K3570" t="str">
        <f>VLOOKUP('intouch变量（离散）'!$A3570,基本表格!$G:$Q,9,FALSE)</f>
        <v>None</v>
      </c>
      <c r="L3570">
        <v>1</v>
      </c>
      <c r="M3570" t="s">
        <v>156</v>
      </c>
      <c r="N3570" t="s">
        <v>157</v>
      </c>
      <c r="O3570" t="s">
        <v>158</v>
      </c>
      <c r="P3570" t="str">
        <f>VLOOKUP('intouch变量（离散）'!$A3570,基本表格!$G:$Q,3,FALSE)</f>
        <v>DB100,X3500.3</v>
      </c>
      <c r="Q3570" t="str">
        <f>VLOOKUP('intouch变量（离散）'!$A3570,基本表格!$G:$Q,10,FALSE)</f>
        <v>No</v>
      </c>
      <c r="R3570" t="str">
        <f t="shared" si="336"/>
        <v>DB100,X3500.3 2133+P6-M1 木片筛进料皮带运输机 反馈转速 上限保护使能</v>
      </c>
      <c r="S3570">
        <v>0</v>
      </c>
      <c r="T3570">
        <v>0</v>
      </c>
    </row>
    <row r="3571" spans="1:20">
      <c r="A3571" t="s">
        <v>3727</v>
      </c>
      <c r="B3571" s="11" t="str">
        <f t="shared" si="335"/>
        <v>CHPF</v>
      </c>
      <c r="C3571" s="11" t="str">
        <f>VLOOKUP('intouch变量（离散）'!$A3571,基本表格!$G:$Q,2,FALSE)</f>
        <v>2133+P6-M1 木片筛进料皮带运输机 反馈转速 下限保护使能</v>
      </c>
      <c r="D3571" t="s">
        <v>154</v>
      </c>
      <c r="E3571" t="str">
        <f t="shared" si="331"/>
        <v>Yes</v>
      </c>
      <c r="F3571" t="str">
        <f t="shared" si="332"/>
        <v>900</v>
      </c>
      <c r="G3571" t="s">
        <v>154</v>
      </c>
      <c r="H3571" t="s">
        <v>155</v>
      </c>
      <c r="I3571" t="str">
        <f t="shared" si="333"/>
        <v>禁用</v>
      </c>
      <c r="J3571" t="str">
        <f t="shared" si="334"/>
        <v>启用</v>
      </c>
      <c r="K3571" t="str">
        <f>VLOOKUP('intouch变量（离散）'!$A3571,基本表格!$G:$Q,9,FALSE)</f>
        <v>None</v>
      </c>
      <c r="L3571">
        <v>1</v>
      </c>
      <c r="M3571" t="s">
        <v>156</v>
      </c>
      <c r="N3571" t="s">
        <v>157</v>
      </c>
      <c r="O3571" t="s">
        <v>158</v>
      </c>
      <c r="P3571" t="str">
        <f>VLOOKUP('intouch变量（离散）'!$A3571,基本表格!$G:$Q,3,FALSE)</f>
        <v>DB100,X3500.4</v>
      </c>
      <c r="Q3571" t="str">
        <f>VLOOKUP('intouch变量（离散）'!$A3571,基本表格!$G:$Q,10,FALSE)</f>
        <v>No</v>
      </c>
      <c r="R3571" t="str">
        <f t="shared" si="336"/>
        <v>DB100,X3500.4 2133+P6-M1 木片筛进料皮带运输机 反馈转速 下限保护使能</v>
      </c>
      <c r="S3571">
        <v>0</v>
      </c>
      <c r="T3571">
        <v>0</v>
      </c>
    </row>
    <row r="3572" spans="1:20">
      <c r="A3572" t="s">
        <v>3728</v>
      </c>
      <c r="B3572" s="11" t="str">
        <f t="shared" si="335"/>
        <v>CHPF</v>
      </c>
      <c r="C3572" s="11" t="str">
        <f>VLOOKUP('intouch变量（离散）'!$A3572,基本表格!$G:$Q,2,FALSE)</f>
        <v>2133+P6-M1 木片筛进料皮带运输机 反馈转速 上限报警</v>
      </c>
      <c r="D3572" t="s">
        <v>154</v>
      </c>
      <c r="E3572" t="str">
        <f t="shared" si="331"/>
        <v>No</v>
      </c>
      <c r="F3572" t="str">
        <f t="shared" si="332"/>
        <v>0</v>
      </c>
      <c r="G3572" t="s">
        <v>154</v>
      </c>
      <c r="H3572" t="s">
        <v>155</v>
      </c>
      <c r="I3572" t="str">
        <f t="shared" si="333"/>
        <v/>
      </c>
      <c r="J3572" t="str">
        <f t="shared" si="334"/>
        <v/>
      </c>
      <c r="K3572" t="str">
        <f>VLOOKUP('intouch变量（离散）'!$A3572,基本表格!$G:$Q,9,FALSE)</f>
        <v>None</v>
      </c>
      <c r="L3572">
        <v>1</v>
      </c>
      <c r="M3572" t="s">
        <v>156</v>
      </c>
      <c r="N3572" t="s">
        <v>157</v>
      </c>
      <c r="O3572" t="s">
        <v>158</v>
      </c>
      <c r="P3572" t="str">
        <f>VLOOKUP('intouch变量（离散）'!$A3572,基本表格!$G:$Q,3,FALSE)</f>
        <v>DB100,X3500.5</v>
      </c>
      <c r="Q3572" t="str">
        <f>VLOOKUP('intouch变量（离散）'!$A3572,基本表格!$G:$Q,10,FALSE)</f>
        <v>Yes</v>
      </c>
      <c r="R3572" t="str">
        <f t="shared" si="336"/>
        <v>DB100,X3500.5 2133+P6-M1 木片筛进料皮带运输机 反馈转速 上限报警</v>
      </c>
      <c r="S3572">
        <v>0</v>
      </c>
      <c r="T3572">
        <v>0</v>
      </c>
    </row>
    <row r="3573" spans="1:20">
      <c r="A3573" t="s">
        <v>3729</v>
      </c>
      <c r="B3573" s="11" t="str">
        <f t="shared" si="335"/>
        <v>CHPF</v>
      </c>
      <c r="C3573" s="11" t="str">
        <f>VLOOKUP('intouch变量（离散）'!$A3573,基本表格!$G:$Q,2,FALSE)</f>
        <v>2133+P6-M1 木片筛进料皮带运输机 反馈转速 下限报警</v>
      </c>
      <c r="D3573" t="s">
        <v>154</v>
      </c>
      <c r="E3573" t="str">
        <f t="shared" si="331"/>
        <v>No</v>
      </c>
      <c r="F3573" t="str">
        <f t="shared" si="332"/>
        <v>0</v>
      </c>
      <c r="G3573" t="s">
        <v>154</v>
      </c>
      <c r="H3573" t="s">
        <v>155</v>
      </c>
      <c r="I3573" t="str">
        <f t="shared" si="333"/>
        <v/>
      </c>
      <c r="J3573" t="str">
        <f t="shared" si="334"/>
        <v/>
      </c>
      <c r="K3573" t="str">
        <f>VLOOKUP('intouch变量（离散）'!$A3573,基本表格!$G:$Q,9,FALSE)</f>
        <v>None</v>
      </c>
      <c r="L3573">
        <v>1</v>
      </c>
      <c r="M3573" t="s">
        <v>156</v>
      </c>
      <c r="N3573" t="s">
        <v>157</v>
      </c>
      <c r="O3573" t="s">
        <v>158</v>
      </c>
      <c r="P3573" t="str">
        <f>VLOOKUP('intouch变量（离散）'!$A3573,基本表格!$G:$Q,3,FALSE)</f>
        <v>DB100,X3500.6</v>
      </c>
      <c r="Q3573" t="str">
        <f>VLOOKUP('intouch变量（离散）'!$A3573,基本表格!$G:$Q,10,FALSE)</f>
        <v>Yes</v>
      </c>
      <c r="R3573" t="str">
        <f t="shared" si="336"/>
        <v>DB100,X3500.6 2133+P6-M1 木片筛进料皮带运输机 反馈转速 下限报警</v>
      </c>
      <c r="S3573">
        <v>0</v>
      </c>
      <c r="T3573">
        <v>0</v>
      </c>
    </row>
    <row r="3574" spans="1:20">
      <c r="A3574" t="s">
        <v>3730</v>
      </c>
      <c r="B3574" s="11" t="str">
        <f t="shared" si="335"/>
        <v>CHPF</v>
      </c>
      <c r="C3574" s="11" t="str">
        <f>VLOOKUP('intouch变量（离散）'!$A3574,基本表格!$G:$Q,2,FALSE)</f>
        <v>2133+P6-M1 木片筛进料皮带运输机 反馈转速 上上限报警</v>
      </c>
      <c r="D3574" t="s">
        <v>154</v>
      </c>
      <c r="E3574" t="str">
        <f t="shared" si="331"/>
        <v>No</v>
      </c>
      <c r="F3574" t="str">
        <f t="shared" si="332"/>
        <v>0</v>
      </c>
      <c r="G3574" t="s">
        <v>154</v>
      </c>
      <c r="H3574" t="s">
        <v>155</v>
      </c>
      <c r="I3574" t="str">
        <f t="shared" si="333"/>
        <v/>
      </c>
      <c r="J3574" t="str">
        <f t="shared" si="334"/>
        <v/>
      </c>
      <c r="K3574" t="str">
        <f>VLOOKUP('intouch变量（离散）'!$A3574,基本表格!$G:$Q,9,FALSE)</f>
        <v>On</v>
      </c>
      <c r="L3574">
        <v>1</v>
      </c>
      <c r="M3574" t="s">
        <v>156</v>
      </c>
      <c r="N3574" t="s">
        <v>157</v>
      </c>
      <c r="O3574" t="s">
        <v>158</v>
      </c>
      <c r="P3574" t="str">
        <f>VLOOKUP('intouch变量（离散）'!$A3574,基本表格!$G:$Q,3,FALSE)</f>
        <v>DB100,X3500.7</v>
      </c>
      <c r="Q3574" t="str">
        <f>VLOOKUP('intouch变量（离散）'!$A3574,基本表格!$G:$Q,10,FALSE)</f>
        <v>Yes</v>
      </c>
      <c r="R3574" t="str">
        <f t="shared" si="336"/>
        <v>DB100,X3500.7 2133+P6-M1 木片筛进料皮带运输机 反馈转速 上上限报警</v>
      </c>
      <c r="S3574">
        <v>0</v>
      </c>
      <c r="T3574">
        <v>0</v>
      </c>
    </row>
    <row r="3575" spans="1:20">
      <c r="A3575" t="s">
        <v>3731</v>
      </c>
      <c r="B3575" s="11" t="str">
        <f t="shared" si="335"/>
        <v>CHPF</v>
      </c>
      <c r="C3575" s="11" t="str">
        <f>VLOOKUP('intouch变量（离散）'!$A3575,基本表格!$G:$Q,2,FALSE)</f>
        <v>2133+P6-M1 木片筛进料皮带运输机 反馈转速 下下限报警</v>
      </c>
      <c r="D3575" t="s">
        <v>154</v>
      </c>
      <c r="E3575" t="str">
        <f t="shared" si="331"/>
        <v>No</v>
      </c>
      <c r="F3575" t="str">
        <f t="shared" si="332"/>
        <v>0</v>
      </c>
      <c r="G3575" t="s">
        <v>154</v>
      </c>
      <c r="H3575" t="s">
        <v>155</v>
      </c>
      <c r="I3575" t="str">
        <f t="shared" si="333"/>
        <v/>
      </c>
      <c r="J3575" t="str">
        <f t="shared" si="334"/>
        <v/>
      </c>
      <c r="K3575" t="str">
        <f>VLOOKUP('intouch变量（离散）'!$A3575,基本表格!$G:$Q,9,FALSE)</f>
        <v>On</v>
      </c>
      <c r="L3575">
        <v>1</v>
      </c>
      <c r="M3575" t="s">
        <v>156</v>
      </c>
      <c r="N3575" t="s">
        <v>157</v>
      </c>
      <c r="O3575" t="s">
        <v>158</v>
      </c>
      <c r="P3575" t="str">
        <f>VLOOKUP('intouch变量（离散）'!$A3575,基本表格!$G:$Q,3,FALSE)</f>
        <v>DB100,X3501.0</v>
      </c>
      <c r="Q3575" t="str">
        <f>VLOOKUP('intouch变量（离散）'!$A3575,基本表格!$G:$Q,10,FALSE)</f>
        <v>Yes</v>
      </c>
      <c r="R3575" t="str">
        <f t="shared" si="336"/>
        <v>DB100,X3501.0 2133+P6-M1 木片筛进料皮带运输机 反馈转速 下下限报警</v>
      </c>
      <c r="S3575">
        <v>0</v>
      </c>
      <c r="T3575">
        <v>0</v>
      </c>
    </row>
    <row r="3576" spans="1:20">
      <c r="A3576" t="s">
        <v>3732</v>
      </c>
      <c r="B3576" s="11" t="str">
        <f t="shared" si="335"/>
        <v>CHPF</v>
      </c>
      <c r="C3576" s="11" t="str">
        <f>VLOOKUP('intouch变量（离散）'!$A3576,基本表格!$G:$Q,2,FALSE)</f>
        <v>2133+P6-M1 木片筛进料皮带运输机 反馈转速 极限报警</v>
      </c>
      <c r="D3576" t="s">
        <v>154</v>
      </c>
      <c r="E3576" t="str">
        <f t="shared" si="331"/>
        <v>No</v>
      </c>
      <c r="F3576" t="str">
        <f t="shared" si="332"/>
        <v>0</v>
      </c>
      <c r="G3576" t="s">
        <v>154</v>
      </c>
      <c r="H3576" t="s">
        <v>155</v>
      </c>
      <c r="I3576" t="str">
        <f t="shared" si="333"/>
        <v/>
      </c>
      <c r="J3576" t="str">
        <f t="shared" si="334"/>
        <v/>
      </c>
      <c r="K3576" t="str">
        <f>VLOOKUP('intouch变量（离散）'!$A3576,基本表格!$G:$Q,9,FALSE)</f>
        <v>On</v>
      </c>
      <c r="L3576">
        <v>1</v>
      </c>
      <c r="M3576" t="s">
        <v>156</v>
      </c>
      <c r="N3576" t="s">
        <v>157</v>
      </c>
      <c r="O3576" t="s">
        <v>158</v>
      </c>
      <c r="P3576" t="str">
        <f>VLOOKUP('intouch变量（离散）'!$A3576,基本表格!$G:$Q,3,FALSE)</f>
        <v>DB100,X3501.1</v>
      </c>
      <c r="Q3576" t="str">
        <f>VLOOKUP('intouch变量（离散）'!$A3576,基本表格!$G:$Q,10,FALSE)</f>
        <v>Yes</v>
      </c>
      <c r="R3576" t="str">
        <f t="shared" si="336"/>
        <v>DB100,X3501.1 2133+P6-M1 木片筛进料皮带运输机 反馈转速 极限报警</v>
      </c>
      <c r="S3576">
        <v>0</v>
      </c>
      <c r="T3576">
        <v>0</v>
      </c>
    </row>
    <row r="3577" spans="1:20">
      <c r="A3577" t="s">
        <v>3733</v>
      </c>
      <c r="B3577" s="11" t="str">
        <f t="shared" si="335"/>
        <v>CHPF</v>
      </c>
      <c r="C3577" s="11" t="str">
        <f>VLOOKUP('intouch变量（离散）'!$A3577,基本表格!$G:$Q,2,FALSE)</f>
        <v>2133+P6-M1 木片筛进料皮带运输机 反馈转速 传感器断线报警</v>
      </c>
      <c r="D3577" t="s">
        <v>154</v>
      </c>
      <c r="E3577" t="str">
        <f t="shared" si="331"/>
        <v>No</v>
      </c>
      <c r="F3577" t="str">
        <f t="shared" si="332"/>
        <v>0</v>
      </c>
      <c r="G3577" t="s">
        <v>154</v>
      </c>
      <c r="H3577" t="s">
        <v>155</v>
      </c>
      <c r="I3577" t="str">
        <f t="shared" si="333"/>
        <v/>
      </c>
      <c r="J3577" t="str">
        <f t="shared" si="334"/>
        <v/>
      </c>
      <c r="K3577" t="str">
        <f>VLOOKUP('intouch变量（离散）'!$A3577,基本表格!$G:$Q,9,FALSE)</f>
        <v>On</v>
      </c>
      <c r="L3577">
        <v>1</v>
      </c>
      <c r="M3577" t="s">
        <v>156</v>
      </c>
      <c r="N3577" t="s">
        <v>157</v>
      </c>
      <c r="O3577" t="s">
        <v>158</v>
      </c>
      <c r="P3577" t="str">
        <f>VLOOKUP('intouch变量（离散）'!$A3577,基本表格!$G:$Q,3,FALSE)</f>
        <v>DB100,X3501.2</v>
      </c>
      <c r="Q3577" t="str">
        <f>VLOOKUP('intouch变量（离散）'!$A3577,基本表格!$G:$Q,10,FALSE)</f>
        <v>Yes</v>
      </c>
      <c r="R3577" t="str">
        <f t="shared" si="336"/>
        <v>DB100,X3501.2 2133+P6-M1 木片筛进料皮带运输机 反馈转速 传感器断线报警</v>
      </c>
      <c r="S3577">
        <v>0</v>
      </c>
      <c r="T3577">
        <v>0</v>
      </c>
    </row>
    <row r="3578" spans="1:20">
      <c r="A3578" t="s">
        <v>3734</v>
      </c>
      <c r="B3578" s="11" t="str">
        <f t="shared" si="335"/>
        <v>CHPF</v>
      </c>
      <c r="C3578" s="11" t="str">
        <f>VLOOKUP('intouch变量（离散）'!$A3578,基本表格!$G:$Q,2,FALSE)</f>
        <v>2133+P6-M1 木片筛进料皮带运输机 反馈电流 上限保护使能</v>
      </c>
      <c r="D3578" t="s">
        <v>154</v>
      </c>
      <c r="E3578" t="str">
        <f t="shared" si="331"/>
        <v>Yes</v>
      </c>
      <c r="F3578" t="str">
        <f t="shared" si="332"/>
        <v>900</v>
      </c>
      <c r="G3578" t="s">
        <v>154</v>
      </c>
      <c r="H3578" t="s">
        <v>155</v>
      </c>
      <c r="I3578" t="str">
        <f t="shared" si="333"/>
        <v>禁用</v>
      </c>
      <c r="J3578" t="str">
        <f t="shared" si="334"/>
        <v>启用</v>
      </c>
      <c r="K3578" t="str">
        <f>VLOOKUP('intouch变量（离散）'!$A3578,基本表格!$G:$Q,9,FALSE)</f>
        <v>None</v>
      </c>
      <c r="L3578">
        <v>1</v>
      </c>
      <c r="M3578" t="s">
        <v>156</v>
      </c>
      <c r="N3578" t="s">
        <v>157</v>
      </c>
      <c r="O3578" t="s">
        <v>158</v>
      </c>
      <c r="P3578" t="str">
        <f>VLOOKUP('intouch变量（离散）'!$A3578,基本表格!$G:$Q,3,FALSE)</f>
        <v>DB100,X3550.3</v>
      </c>
      <c r="Q3578" t="str">
        <f>VLOOKUP('intouch变量（离散）'!$A3578,基本表格!$G:$Q,10,FALSE)</f>
        <v>No</v>
      </c>
      <c r="R3578" t="str">
        <f t="shared" si="336"/>
        <v>DB100,X3550.3 2133+P6-M1 木片筛进料皮带运输机 反馈电流 上限保护使能</v>
      </c>
      <c r="S3578">
        <v>0</v>
      </c>
      <c r="T3578">
        <v>0</v>
      </c>
    </row>
    <row r="3579" spans="1:20">
      <c r="A3579" t="s">
        <v>3735</v>
      </c>
      <c r="B3579" s="11" t="str">
        <f t="shared" si="335"/>
        <v>CHPF</v>
      </c>
      <c r="C3579" s="11" t="str">
        <f>VLOOKUP('intouch变量（离散）'!$A3579,基本表格!$G:$Q,2,FALSE)</f>
        <v>2133+P6-M1 木片筛进料皮带运输机 反馈电流 下限保护使能</v>
      </c>
      <c r="D3579" t="s">
        <v>154</v>
      </c>
      <c r="E3579" t="str">
        <f t="shared" si="331"/>
        <v>Yes</v>
      </c>
      <c r="F3579" t="str">
        <f t="shared" si="332"/>
        <v>900</v>
      </c>
      <c r="G3579" t="s">
        <v>154</v>
      </c>
      <c r="H3579" t="s">
        <v>155</v>
      </c>
      <c r="I3579" t="str">
        <f t="shared" si="333"/>
        <v>禁用</v>
      </c>
      <c r="J3579" t="str">
        <f t="shared" si="334"/>
        <v>启用</v>
      </c>
      <c r="K3579" t="str">
        <f>VLOOKUP('intouch变量（离散）'!$A3579,基本表格!$G:$Q,9,FALSE)</f>
        <v>None</v>
      </c>
      <c r="L3579">
        <v>1</v>
      </c>
      <c r="M3579" t="s">
        <v>156</v>
      </c>
      <c r="N3579" t="s">
        <v>157</v>
      </c>
      <c r="O3579" t="s">
        <v>158</v>
      </c>
      <c r="P3579" t="str">
        <f>VLOOKUP('intouch变量（离散）'!$A3579,基本表格!$G:$Q,3,FALSE)</f>
        <v>DB100,X3550.4</v>
      </c>
      <c r="Q3579" t="str">
        <f>VLOOKUP('intouch变量（离散）'!$A3579,基本表格!$G:$Q,10,FALSE)</f>
        <v>No</v>
      </c>
      <c r="R3579" t="str">
        <f t="shared" si="336"/>
        <v>DB100,X3550.4 2133+P6-M1 木片筛进料皮带运输机 反馈电流 下限保护使能</v>
      </c>
      <c r="S3579">
        <v>0</v>
      </c>
      <c r="T3579">
        <v>0</v>
      </c>
    </row>
    <row r="3580" spans="1:20">
      <c r="A3580" t="s">
        <v>3736</v>
      </c>
      <c r="B3580" s="11" t="str">
        <f t="shared" si="335"/>
        <v>CHPF</v>
      </c>
      <c r="C3580" s="11" t="str">
        <f>VLOOKUP('intouch变量（离散）'!$A3580,基本表格!$G:$Q,2,FALSE)</f>
        <v>2133+P6-M1 木片筛进料皮带运输机 反馈电流 上限报警</v>
      </c>
      <c r="D3580" t="s">
        <v>154</v>
      </c>
      <c r="E3580" t="str">
        <f t="shared" si="331"/>
        <v>No</v>
      </c>
      <c r="F3580" t="str">
        <f t="shared" si="332"/>
        <v>0</v>
      </c>
      <c r="G3580" t="s">
        <v>154</v>
      </c>
      <c r="H3580" t="s">
        <v>155</v>
      </c>
      <c r="I3580" t="str">
        <f t="shared" si="333"/>
        <v/>
      </c>
      <c r="J3580" t="str">
        <f t="shared" si="334"/>
        <v/>
      </c>
      <c r="K3580" t="str">
        <f>VLOOKUP('intouch变量（离散）'!$A3580,基本表格!$G:$Q,9,FALSE)</f>
        <v>None</v>
      </c>
      <c r="L3580">
        <v>1</v>
      </c>
      <c r="M3580" t="s">
        <v>156</v>
      </c>
      <c r="N3580" t="s">
        <v>157</v>
      </c>
      <c r="O3580" t="s">
        <v>158</v>
      </c>
      <c r="P3580" t="str">
        <f>VLOOKUP('intouch变量（离散）'!$A3580,基本表格!$G:$Q,3,FALSE)</f>
        <v>DB100,X3550.5</v>
      </c>
      <c r="Q3580" t="str">
        <f>VLOOKUP('intouch变量（离散）'!$A3580,基本表格!$G:$Q,10,FALSE)</f>
        <v>Yes</v>
      </c>
      <c r="R3580" t="str">
        <f t="shared" si="336"/>
        <v>DB100,X3550.5 2133+P6-M1 木片筛进料皮带运输机 反馈电流 上限报警</v>
      </c>
      <c r="S3580">
        <v>0</v>
      </c>
      <c r="T3580">
        <v>0</v>
      </c>
    </row>
    <row r="3581" spans="1:20">
      <c r="A3581" t="s">
        <v>3737</v>
      </c>
      <c r="B3581" s="11" t="str">
        <f t="shared" si="335"/>
        <v>CHPF</v>
      </c>
      <c r="C3581" s="11" t="str">
        <f>VLOOKUP('intouch变量（离散）'!$A3581,基本表格!$G:$Q,2,FALSE)</f>
        <v>2133+P6-M1 木片筛进料皮带运输机 反馈电流 下限报警</v>
      </c>
      <c r="D3581" t="s">
        <v>154</v>
      </c>
      <c r="E3581" t="str">
        <f t="shared" si="331"/>
        <v>No</v>
      </c>
      <c r="F3581" t="str">
        <f t="shared" si="332"/>
        <v>0</v>
      </c>
      <c r="G3581" t="s">
        <v>154</v>
      </c>
      <c r="H3581" t="s">
        <v>155</v>
      </c>
      <c r="I3581" t="str">
        <f t="shared" si="333"/>
        <v/>
      </c>
      <c r="J3581" t="str">
        <f t="shared" si="334"/>
        <v/>
      </c>
      <c r="K3581" t="str">
        <f>VLOOKUP('intouch变量（离散）'!$A3581,基本表格!$G:$Q,9,FALSE)</f>
        <v>None</v>
      </c>
      <c r="L3581">
        <v>1</v>
      </c>
      <c r="M3581" t="s">
        <v>156</v>
      </c>
      <c r="N3581" t="s">
        <v>157</v>
      </c>
      <c r="O3581" t="s">
        <v>158</v>
      </c>
      <c r="P3581" t="str">
        <f>VLOOKUP('intouch变量（离散）'!$A3581,基本表格!$G:$Q,3,FALSE)</f>
        <v>DB100,X3550.6</v>
      </c>
      <c r="Q3581" t="str">
        <f>VLOOKUP('intouch变量（离散）'!$A3581,基本表格!$G:$Q,10,FALSE)</f>
        <v>Yes</v>
      </c>
      <c r="R3581" t="str">
        <f t="shared" si="336"/>
        <v>DB100,X3550.6 2133+P6-M1 木片筛进料皮带运输机 反馈电流 下限报警</v>
      </c>
      <c r="S3581">
        <v>0</v>
      </c>
      <c r="T3581">
        <v>0</v>
      </c>
    </row>
    <row r="3582" spans="1:20">
      <c r="A3582" t="s">
        <v>3738</v>
      </c>
      <c r="B3582" s="11" t="str">
        <f t="shared" si="335"/>
        <v>CHPF</v>
      </c>
      <c r="C3582" s="11" t="str">
        <f>VLOOKUP('intouch变量（离散）'!$A3582,基本表格!$G:$Q,2,FALSE)</f>
        <v>2133+P6-M1 木片筛进料皮带运输机 反馈电流 上上限报警</v>
      </c>
      <c r="D3582" t="s">
        <v>154</v>
      </c>
      <c r="E3582" t="str">
        <f t="shared" si="331"/>
        <v>No</v>
      </c>
      <c r="F3582" t="str">
        <f t="shared" si="332"/>
        <v>0</v>
      </c>
      <c r="G3582" t="s">
        <v>154</v>
      </c>
      <c r="H3582" t="s">
        <v>155</v>
      </c>
      <c r="I3582" t="str">
        <f t="shared" si="333"/>
        <v/>
      </c>
      <c r="J3582" t="str">
        <f t="shared" si="334"/>
        <v/>
      </c>
      <c r="K3582" t="str">
        <f>VLOOKUP('intouch变量（离散）'!$A3582,基本表格!$G:$Q,9,FALSE)</f>
        <v>On</v>
      </c>
      <c r="L3582">
        <v>1</v>
      </c>
      <c r="M3582" t="s">
        <v>156</v>
      </c>
      <c r="N3582" t="s">
        <v>157</v>
      </c>
      <c r="O3582" t="s">
        <v>158</v>
      </c>
      <c r="P3582" t="str">
        <f>VLOOKUP('intouch变量（离散）'!$A3582,基本表格!$G:$Q,3,FALSE)</f>
        <v>DB100,X3550.7</v>
      </c>
      <c r="Q3582" t="str">
        <f>VLOOKUP('intouch变量（离散）'!$A3582,基本表格!$G:$Q,10,FALSE)</f>
        <v>Yes</v>
      </c>
      <c r="R3582" t="str">
        <f t="shared" si="336"/>
        <v>DB100,X3550.7 2133+P6-M1 木片筛进料皮带运输机 反馈电流 上上限报警</v>
      </c>
      <c r="S3582">
        <v>0</v>
      </c>
      <c r="T3582">
        <v>0</v>
      </c>
    </row>
    <row r="3583" spans="1:20">
      <c r="A3583" t="s">
        <v>3739</v>
      </c>
      <c r="B3583" s="11" t="str">
        <f t="shared" si="335"/>
        <v>CHPF</v>
      </c>
      <c r="C3583" s="11" t="str">
        <f>VLOOKUP('intouch变量（离散）'!$A3583,基本表格!$G:$Q,2,FALSE)</f>
        <v>2133+P6-M1 木片筛进料皮带运输机 反馈电流 下下限报警</v>
      </c>
      <c r="D3583" t="s">
        <v>154</v>
      </c>
      <c r="E3583" t="str">
        <f t="shared" si="331"/>
        <v>No</v>
      </c>
      <c r="F3583" t="str">
        <f t="shared" si="332"/>
        <v>0</v>
      </c>
      <c r="G3583" t="s">
        <v>154</v>
      </c>
      <c r="H3583" t="s">
        <v>155</v>
      </c>
      <c r="I3583" t="str">
        <f t="shared" si="333"/>
        <v/>
      </c>
      <c r="J3583" t="str">
        <f t="shared" si="334"/>
        <v/>
      </c>
      <c r="K3583" t="str">
        <f>VLOOKUP('intouch变量（离散）'!$A3583,基本表格!$G:$Q,9,FALSE)</f>
        <v>On</v>
      </c>
      <c r="L3583">
        <v>1</v>
      </c>
      <c r="M3583" t="s">
        <v>156</v>
      </c>
      <c r="N3583" t="s">
        <v>157</v>
      </c>
      <c r="O3583" t="s">
        <v>158</v>
      </c>
      <c r="P3583" t="str">
        <f>VLOOKUP('intouch变量（离散）'!$A3583,基本表格!$G:$Q,3,FALSE)</f>
        <v>DB100,X3551.0</v>
      </c>
      <c r="Q3583" t="str">
        <f>VLOOKUP('intouch变量（离散）'!$A3583,基本表格!$G:$Q,10,FALSE)</f>
        <v>Yes</v>
      </c>
      <c r="R3583" t="str">
        <f t="shared" si="336"/>
        <v>DB100,X3551.0 2133+P6-M1 木片筛进料皮带运输机 反馈电流 下下限报警</v>
      </c>
      <c r="S3583">
        <v>0</v>
      </c>
      <c r="T3583">
        <v>0</v>
      </c>
    </row>
    <row r="3584" spans="1:20">
      <c r="A3584" t="s">
        <v>3740</v>
      </c>
      <c r="B3584" s="11" t="str">
        <f t="shared" si="335"/>
        <v>CHPF</v>
      </c>
      <c r="C3584" s="11" t="str">
        <f>VLOOKUP('intouch变量（离散）'!$A3584,基本表格!$G:$Q,2,FALSE)</f>
        <v>2133+P6-M1 木片筛进料皮带运输机 反馈电流 极限报警</v>
      </c>
      <c r="D3584" t="s">
        <v>154</v>
      </c>
      <c r="E3584" t="str">
        <f t="shared" si="331"/>
        <v>No</v>
      </c>
      <c r="F3584" t="str">
        <f t="shared" si="332"/>
        <v>0</v>
      </c>
      <c r="G3584" t="s">
        <v>154</v>
      </c>
      <c r="H3584" t="s">
        <v>155</v>
      </c>
      <c r="I3584" t="str">
        <f t="shared" si="333"/>
        <v/>
      </c>
      <c r="J3584" t="str">
        <f t="shared" si="334"/>
        <v/>
      </c>
      <c r="K3584" t="str">
        <f>VLOOKUP('intouch变量（离散）'!$A3584,基本表格!$G:$Q,9,FALSE)</f>
        <v>On</v>
      </c>
      <c r="L3584">
        <v>1</v>
      </c>
      <c r="M3584" t="s">
        <v>156</v>
      </c>
      <c r="N3584" t="s">
        <v>157</v>
      </c>
      <c r="O3584" t="s">
        <v>158</v>
      </c>
      <c r="P3584" t="str">
        <f>VLOOKUP('intouch变量（离散）'!$A3584,基本表格!$G:$Q,3,FALSE)</f>
        <v>DB100,X3551.1</v>
      </c>
      <c r="Q3584" t="str">
        <f>VLOOKUP('intouch变量（离散）'!$A3584,基本表格!$G:$Q,10,FALSE)</f>
        <v>Yes</v>
      </c>
      <c r="R3584" t="str">
        <f t="shared" si="336"/>
        <v>DB100,X3551.1 2133+P6-M1 木片筛进料皮带运输机 反馈电流 极限报警</v>
      </c>
      <c r="S3584">
        <v>0</v>
      </c>
      <c r="T3584">
        <v>0</v>
      </c>
    </row>
    <row r="3585" spans="1:20">
      <c r="A3585" t="s">
        <v>3741</v>
      </c>
      <c r="B3585" s="11" t="str">
        <f t="shared" si="335"/>
        <v>CHPF</v>
      </c>
      <c r="C3585" s="11" t="str">
        <f>VLOOKUP('intouch变量（离散）'!$A3585,基本表格!$G:$Q,2,FALSE)</f>
        <v>2133+P6-M1 木片筛进料皮带运输机 反馈电流 传感器断线报警</v>
      </c>
      <c r="D3585" t="s">
        <v>154</v>
      </c>
      <c r="E3585" t="str">
        <f t="shared" si="331"/>
        <v>No</v>
      </c>
      <c r="F3585" t="str">
        <f t="shared" si="332"/>
        <v>0</v>
      </c>
      <c r="G3585" t="s">
        <v>154</v>
      </c>
      <c r="H3585" t="s">
        <v>155</v>
      </c>
      <c r="I3585" t="str">
        <f t="shared" si="333"/>
        <v/>
      </c>
      <c r="J3585" t="str">
        <f t="shared" si="334"/>
        <v/>
      </c>
      <c r="K3585" t="str">
        <f>VLOOKUP('intouch变量（离散）'!$A3585,基本表格!$G:$Q,9,FALSE)</f>
        <v>On</v>
      </c>
      <c r="L3585">
        <v>1</v>
      </c>
      <c r="M3585" t="s">
        <v>156</v>
      </c>
      <c r="N3585" t="s">
        <v>157</v>
      </c>
      <c r="O3585" t="s">
        <v>158</v>
      </c>
      <c r="P3585" t="str">
        <f>VLOOKUP('intouch变量（离散）'!$A3585,基本表格!$G:$Q,3,FALSE)</f>
        <v>DB100,X3551.2</v>
      </c>
      <c r="Q3585" t="str">
        <f>VLOOKUP('intouch变量（离散）'!$A3585,基本表格!$G:$Q,10,FALSE)</f>
        <v>Yes</v>
      </c>
      <c r="R3585" t="str">
        <f t="shared" si="336"/>
        <v>DB100,X3551.2 2133+P6-M1 木片筛进料皮带运输机 反馈电流 传感器断线报警</v>
      </c>
      <c r="S3585">
        <v>0</v>
      </c>
      <c r="T3585">
        <v>0</v>
      </c>
    </row>
    <row r="3586" spans="1:20">
      <c r="A3586" t="s">
        <v>3742</v>
      </c>
      <c r="B3586" s="11" t="str">
        <f t="shared" si="335"/>
        <v>CHPF</v>
      </c>
      <c r="C3586" s="11" t="str">
        <f>VLOOKUP('intouch变量（离散）'!$A3586,基本表格!$G:$Q,2,FALSE)</f>
        <v>2144+P6-M2 木片筛废料皮带运输机 电机控制 使能</v>
      </c>
      <c r="D3586" t="s">
        <v>154</v>
      </c>
      <c r="E3586" t="str">
        <f t="shared" si="331"/>
        <v>No</v>
      </c>
      <c r="F3586" t="str">
        <f t="shared" si="332"/>
        <v>0</v>
      </c>
      <c r="G3586" t="s">
        <v>154</v>
      </c>
      <c r="H3586" t="s">
        <v>155</v>
      </c>
      <c r="I3586" t="str">
        <f t="shared" si="333"/>
        <v/>
      </c>
      <c r="J3586" t="str">
        <f t="shared" si="334"/>
        <v/>
      </c>
      <c r="K3586" t="str">
        <f>VLOOKUP('intouch变量（离散）'!$A3586,基本表格!$G:$Q,9,FALSE)</f>
        <v>None</v>
      </c>
      <c r="L3586">
        <v>1</v>
      </c>
      <c r="M3586" t="s">
        <v>156</v>
      </c>
      <c r="N3586" t="s">
        <v>157</v>
      </c>
      <c r="O3586" t="s">
        <v>158</v>
      </c>
      <c r="P3586" t="str">
        <f>VLOOKUP('intouch变量（离散）'!$A3586,基本表格!$G:$Q,3,FALSE)</f>
        <v>DB100,X3600.0</v>
      </c>
      <c r="Q3586" t="str">
        <f>VLOOKUP('intouch变量（离散）'!$A3586,基本表格!$G:$Q,10,FALSE)</f>
        <v>No</v>
      </c>
      <c r="R3586" t="str">
        <f t="shared" si="336"/>
        <v>DB100,X3600.0 2144+P6-M2 木片筛废料皮带运输机 电机控制 使能</v>
      </c>
      <c r="S3586">
        <v>0</v>
      </c>
      <c r="T3586">
        <v>0</v>
      </c>
    </row>
    <row r="3587" spans="1:20">
      <c r="A3587" t="s">
        <v>3743</v>
      </c>
      <c r="B3587" s="11" t="str">
        <f t="shared" si="335"/>
        <v>CHPF</v>
      </c>
      <c r="C3587" s="11" t="str">
        <f>VLOOKUP('intouch变量（离散）'!$A3587,基本表格!$G:$Q,2,FALSE)</f>
        <v>2144+P6-M2 木片筛废料皮带运输机 电机控制 手自动状态</v>
      </c>
      <c r="D3587" t="s">
        <v>154</v>
      </c>
      <c r="E3587" t="str">
        <f t="shared" ref="E3587:E3650" si="337">IF(RIGHT($A3587,2)="EN","Yes","No")</f>
        <v>No</v>
      </c>
      <c r="F3587" t="str">
        <f t="shared" ref="F3587:F3650" si="338">IF(RIGHT($A3587,2)="EN","900","0")</f>
        <v>0</v>
      </c>
      <c r="G3587" t="s">
        <v>154</v>
      </c>
      <c r="H3587" t="s">
        <v>155</v>
      </c>
      <c r="I3587" t="str">
        <f t="shared" ref="I3587:I3650" si="339">IF(RIGHT($A3587,2)="EN","禁用","")</f>
        <v/>
      </c>
      <c r="J3587" t="str">
        <f t="shared" ref="J3587:J3650" si="340">IF(RIGHT($A3587,2)="EN","启用","")</f>
        <v/>
      </c>
      <c r="K3587" t="str">
        <f>VLOOKUP('intouch变量（离散）'!$A3587,基本表格!$G:$Q,9,FALSE)</f>
        <v>None</v>
      </c>
      <c r="L3587">
        <v>1</v>
      </c>
      <c r="M3587" t="s">
        <v>156</v>
      </c>
      <c r="N3587" t="s">
        <v>157</v>
      </c>
      <c r="O3587" t="s">
        <v>158</v>
      </c>
      <c r="P3587" t="str">
        <f>VLOOKUP('intouch变量（离散）'!$A3587,基本表格!$G:$Q,3,FALSE)</f>
        <v>DB100,X3600.3</v>
      </c>
      <c r="Q3587" t="str">
        <f>VLOOKUP('intouch变量（离散）'!$A3587,基本表格!$G:$Q,10,FALSE)</f>
        <v>Yes</v>
      </c>
      <c r="R3587" t="str">
        <f t="shared" si="336"/>
        <v>DB100,X3600.3 2144+P6-M2 木片筛废料皮带运输机 电机控制 手自动状态</v>
      </c>
      <c r="S3587">
        <v>0</v>
      </c>
      <c r="T3587">
        <v>0</v>
      </c>
    </row>
    <row r="3588" spans="1:20">
      <c r="A3588" t="s">
        <v>3744</v>
      </c>
      <c r="B3588" s="11" t="str">
        <f t="shared" si="335"/>
        <v>CHPF</v>
      </c>
      <c r="C3588" s="11" t="str">
        <f>VLOOKUP('intouch变量（离散）'!$A3588,基本表格!$G:$Q,2,FALSE)</f>
        <v>2144+P6-M2 木片筛废料皮带运输机 电机控制 本地/远程(检修/待机）</v>
      </c>
      <c r="D3588" t="s">
        <v>154</v>
      </c>
      <c r="E3588" t="str">
        <f t="shared" si="337"/>
        <v>No</v>
      </c>
      <c r="F3588" t="str">
        <f t="shared" si="338"/>
        <v>0</v>
      </c>
      <c r="G3588" t="s">
        <v>154</v>
      </c>
      <c r="H3588" t="s">
        <v>155</v>
      </c>
      <c r="I3588" t="str">
        <f t="shared" si="339"/>
        <v/>
      </c>
      <c r="J3588" t="str">
        <f t="shared" si="340"/>
        <v/>
      </c>
      <c r="K3588" t="str">
        <f>VLOOKUP('intouch变量（离散）'!$A3588,基本表格!$G:$Q,9,FALSE)</f>
        <v>None</v>
      </c>
      <c r="L3588">
        <v>1</v>
      </c>
      <c r="M3588" t="s">
        <v>156</v>
      </c>
      <c r="N3588" t="s">
        <v>157</v>
      </c>
      <c r="O3588" t="s">
        <v>158</v>
      </c>
      <c r="P3588" t="str">
        <f>VLOOKUP('intouch变量（离散）'!$A3588,基本表格!$G:$Q,3,FALSE)</f>
        <v>DB100,X3600.4</v>
      </c>
      <c r="Q3588" t="str">
        <f>VLOOKUP('intouch变量（离散）'!$A3588,基本表格!$G:$Q,10,FALSE)</f>
        <v>Yes</v>
      </c>
      <c r="R3588" t="str">
        <f t="shared" si="336"/>
        <v>DB100,X3600.4 2144+P6-M2 木片筛废料皮带运输机 电机控制 本地/远程(检修/待机）</v>
      </c>
      <c r="S3588">
        <v>0</v>
      </c>
      <c r="T3588">
        <v>0</v>
      </c>
    </row>
    <row r="3589" spans="1:20">
      <c r="A3589" t="s">
        <v>3745</v>
      </c>
      <c r="B3589" s="11" t="str">
        <f t="shared" ref="B3589:B3652" si="341">LEFT(A3589,4)</f>
        <v>CHPF</v>
      </c>
      <c r="C3589" s="11" t="str">
        <f>VLOOKUP('intouch变量（离散）'!$A3589,基本表格!$G:$Q,2,FALSE)</f>
        <v>2144+P6-M2 木片筛废料皮带运输机 电机控制 开启_上位机(正转)</v>
      </c>
      <c r="D3589" t="s">
        <v>154</v>
      </c>
      <c r="E3589" t="str">
        <f t="shared" si="337"/>
        <v>No</v>
      </c>
      <c r="F3589" t="str">
        <f t="shared" si="338"/>
        <v>0</v>
      </c>
      <c r="G3589" t="s">
        <v>154</v>
      </c>
      <c r="H3589" t="s">
        <v>155</v>
      </c>
      <c r="I3589" t="str">
        <f t="shared" si="339"/>
        <v/>
      </c>
      <c r="J3589" t="str">
        <f t="shared" si="340"/>
        <v/>
      </c>
      <c r="K3589" t="str">
        <f>VLOOKUP('intouch变量（离散）'!$A3589,基本表格!$G:$Q,9,FALSE)</f>
        <v>None</v>
      </c>
      <c r="L3589">
        <v>1</v>
      </c>
      <c r="M3589" t="s">
        <v>156</v>
      </c>
      <c r="N3589" t="s">
        <v>157</v>
      </c>
      <c r="O3589" t="s">
        <v>158</v>
      </c>
      <c r="P3589" t="str">
        <f>VLOOKUP('intouch变量（离散）'!$A3589,基本表格!$G:$Q,3,FALSE)</f>
        <v>DB100,X3600.6</v>
      </c>
      <c r="Q3589" t="str">
        <f>VLOOKUP('intouch变量（离散）'!$A3589,基本表格!$G:$Q,10,FALSE)</f>
        <v>No</v>
      </c>
      <c r="R3589" t="str">
        <f t="shared" ref="R3589:R3652" si="342">P3589&amp;" "&amp;C3589</f>
        <v>DB100,X3600.6 2144+P6-M2 木片筛废料皮带运输机 电机控制 开启_上位机(正转)</v>
      </c>
      <c r="S3589">
        <v>0</v>
      </c>
      <c r="T3589">
        <v>0</v>
      </c>
    </row>
    <row r="3590" spans="1:20">
      <c r="A3590" t="s">
        <v>3746</v>
      </c>
      <c r="B3590" s="11" t="str">
        <f t="shared" si="341"/>
        <v>CHPF</v>
      </c>
      <c r="C3590" s="11" t="str">
        <f>VLOOKUP('intouch变量（离散）'!$A3590,基本表格!$G:$Q,2,FALSE)</f>
        <v>2144+P6-M2 木片筛废料皮带运输机 电机控制 停止_上位机(反转)</v>
      </c>
      <c r="D3590" t="s">
        <v>154</v>
      </c>
      <c r="E3590" t="str">
        <f t="shared" si="337"/>
        <v>No</v>
      </c>
      <c r="F3590" t="str">
        <f t="shared" si="338"/>
        <v>0</v>
      </c>
      <c r="G3590" t="s">
        <v>154</v>
      </c>
      <c r="H3590" t="s">
        <v>155</v>
      </c>
      <c r="I3590" t="str">
        <f t="shared" si="339"/>
        <v/>
      </c>
      <c r="J3590" t="str">
        <f t="shared" si="340"/>
        <v/>
      </c>
      <c r="K3590" t="str">
        <f>VLOOKUP('intouch变量（离散）'!$A3590,基本表格!$G:$Q,9,FALSE)</f>
        <v>None</v>
      </c>
      <c r="L3590">
        <v>1</v>
      </c>
      <c r="M3590" t="s">
        <v>156</v>
      </c>
      <c r="N3590" t="s">
        <v>157</v>
      </c>
      <c r="O3590" t="s">
        <v>158</v>
      </c>
      <c r="P3590" t="str">
        <f>VLOOKUP('intouch变量（离散）'!$A3590,基本表格!$G:$Q,3,FALSE)</f>
        <v>DB100,X3601.0</v>
      </c>
      <c r="Q3590" t="str">
        <f>VLOOKUP('intouch变量（离散）'!$A3590,基本表格!$G:$Q,10,FALSE)</f>
        <v>No</v>
      </c>
      <c r="R3590" t="str">
        <f t="shared" si="342"/>
        <v>DB100,X3601.0 2144+P6-M2 木片筛废料皮带运输机 电机控制 停止_上位机(反转)</v>
      </c>
      <c r="S3590">
        <v>0</v>
      </c>
      <c r="T3590">
        <v>0</v>
      </c>
    </row>
    <row r="3591" spans="1:20">
      <c r="A3591" t="s">
        <v>3747</v>
      </c>
      <c r="B3591" s="11" t="str">
        <f t="shared" si="341"/>
        <v>CHPF</v>
      </c>
      <c r="C3591" s="11" t="str">
        <f>VLOOKUP('intouch变量（离散）'!$A3591,基本表格!$G:$Q,2,FALSE)</f>
        <v>2144+P6-M2 木片筛废料皮带运输机 电机控制 通风扇</v>
      </c>
      <c r="D3591" t="s">
        <v>154</v>
      </c>
      <c r="E3591" t="str">
        <f t="shared" si="337"/>
        <v>No</v>
      </c>
      <c r="F3591" t="str">
        <f t="shared" si="338"/>
        <v>0</v>
      </c>
      <c r="G3591" t="s">
        <v>154</v>
      </c>
      <c r="H3591" t="s">
        <v>155</v>
      </c>
      <c r="I3591" t="str">
        <f t="shared" si="339"/>
        <v/>
      </c>
      <c r="J3591" t="str">
        <f t="shared" si="340"/>
        <v/>
      </c>
      <c r="K3591" t="str">
        <f>VLOOKUP('intouch变量（离散）'!$A3591,基本表格!$G:$Q,9,FALSE)</f>
        <v>None</v>
      </c>
      <c r="L3591">
        <v>1</v>
      </c>
      <c r="M3591" t="s">
        <v>156</v>
      </c>
      <c r="N3591" t="s">
        <v>157</v>
      </c>
      <c r="O3591" t="s">
        <v>158</v>
      </c>
      <c r="P3591" t="str">
        <f>VLOOKUP('intouch变量（离散）'!$A3591,基本表格!$G:$Q,3,FALSE)</f>
        <v>DB100,X3601.1</v>
      </c>
      <c r="Q3591" t="str">
        <f>VLOOKUP('intouch变量（离散）'!$A3591,基本表格!$G:$Q,10,FALSE)</f>
        <v>Yes</v>
      </c>
      <c r="R3591" t="str">
        <f t="shared" si="342"/>
        <v>DB100,X3601.1 2144+P6-M2 木片筛废料皮带运输机 电机控制 通风扇</v>
      </c>
      <c r="S3591">
        <v>0</v>
      </c>
      <c r="T3591">
        <v>0</v>
      </c>
    </row>
    <row r="3592" spans="1:20">
      <c r="A3592" t="s">
        <v>3748</v>
      </c>
      <c r="B3592" s="11" t="str">
        <f t="shared" si="341"/>
        <v>CHPF</v>
      </c>
      <c r="C3592" s="11" t="str">
        <f>VLOOKUP('intouch变量（离散）'!$A3592,基本表格!$G:$Q,2,FALSE)</f>
        <v>2144+P6-M2 木片筛废料皮带运输机 电机控制 电机(正转）</v>
      </c>
      <c r="D3592" t="s">
        <v>154</v>
      </c>
      <c r="E3592" t="str">
        <f t="shared" si="337"/>
        <v>No</v>
      </c>
      <c r="F3592" t="str">
        <f t="shared" si="338"/>
        <v>0</v>
      </c>
      <c r="G3592" t="s">
        <v>154</v>
      </c>
      <c r="H3592" t="s">
        <v>155</v>
      </c>
      <c r="I3592" t="str">
        <f t="shared" si="339"/>
        <v/>
      </c>
      <c r="J3592" t="str">
        <f t="shared" si="340"/>
        <v/>
      </c>
      <c r="K3592" t="str">
        <f>VLOOKUP('intouch变量（离散）'!$A3592,基本表格!$G:$Q,9,FALSE)</f>
        <v>None</v>
      </c>
      <c r="L3592">
        <v>1</v>
      </c>
      <c r="M3592" t="s">
        <v>156</v>
      </c>
      <c r="N3592" t="s">
        <v>157</v>
      </c>
      <c r="O3592" t="s">
        <v>158</v>
      </c>
      <c r="P3592" t="str">
        <f>VLOOKUP('intouch变量（离散）'!$A3592,基本表格!$G:$Q,3,FALSE)</f>
        <v>DB100,X3601.2</v>
      </c>
      <c r="Q3592" t="str">
        <f>VLOOKUP('intouch变量（离散）'!$A3592,基本表格!$G:$Q,10,FALSE)</f>
        <v>Yes</v>
      </c>
      <c r="R3592" t="str">
        <f t="shared" si="342"/>
        <v>DB100,X3601.2 2144+P6-M2 木片筛废料皮带运输机 电机控制 电机(正转）</v>
      </c>
      <c r="S3592">
        <v>0</v>
      </c>
      <c r="T3592">
        <v>0</v>
      </c>
    </row>
    <row r="3593" spans="1:20">
      <c r="A3593" t="s">
        <v>3749</v>
      </c>
      <c r="B3593" s="11" t="str">
        <f t="shared" si="341"/>
        <v>CHPF</v>
      </c>
      <c r="C3593" s="11" t="str">
        <f>VLOOKUP('intouch变量（离散）'!$A3593,基本表格!$G:$Q,2,FALSE)</f>
        <v>2144+P6-M2 木片筛废料皮带运输机 电机控制 电机过载</v>
      </c>
      <c r="D3593" t="s">
        <v>154</v>
      </c>
      <c r="E3593" t="str">
        <f t="shared" si="337"/>
        <v>No</v>
      </c>
      <c r="F3593" t="str">
        <f t="shared" si="338"/>
        <v>0</v>
      </c>
      <c r="G3593" t="s">
        <v>154</v>
      </c>
      <c r="H3593" t="s">
        <v>155</v>
      </c>
      <c r="I3593" t="str">
        <f t="shared" si="339"/>
        <v/>
      </c>
      <c r="J3593" t="str">
        <f t="shared" si="340"/>
        <v/>
      </c>
      <c r="K3593" t="str">
        <f>VLOOKUP('intouch变量（离散）'!$A3593,基本表格!$G:$Q,9,FALSE)</f>
        <v>On</v>
      </c>
      <c r="L3593">
        <v>1</v>
      </c>
      <c r="M3593" t="s">
        <v>156</v>
      </c>
      <c r="N3593" t="s">
        <v>157</v>
      </c>
      <c r="O3593" t="s">
        <v>158</v>
      </c>
      <c r="P3593" t="str">
        <f>VLOOKUP('intouch变量（离散）'!$A3593,基本表格!$G:$Q,3,FALSE)</f>
        <v>DB100,X3601.3</v>
      </c>
      <c r="Q3593" t="str">
        <f>VLOOKUP('intouch变量（离散）'!$A3593,基本表格!$G:$Q,10,FALSE)</f>
        <v>Yes</v>
      </c>
      <c r="R3593" t="str">
        <f t="shared" si="342"/>
        <v>DB100,X3601.3 2144+P6-M2 木片筛废料皮带运输机 电机控制 电机过载</v>
      </c>
      <c r="S3593">
        <v>0</v>
      </c>
      <c r="T3593">
        <v>0</v>
      </c>
    </row>
    <row r="3594" spans="1:20">
      <c r="A3594" t="s">
        <v>3750</v>
      </c>
      <c r="B3594" s="11" t="str">
        <f t="shared" si="341"/>
        <v>CHPF</v>
      </c>
      <c r="C3594" s="11" t="str">
        <f>VLOOKUP('intouch变量（离散）'!$A3594,基本表格!$G:$Q,2,FALSE)</f>
        <v>2144+P6-M2 木片筛废料皮带运输机 电机控制 风扇过载</v>
      </c>
      <c r="D3594" t="s">
        <v>154</v>
      </c>
      <c r="E3594" t="str">
        <f t="shared" si="337"/>
        <v>No</v>
      </c>
      <c r="F3594" t="str">
        <f t="shared" si="338"/>
        <v>0</v>
      </c>
      <c r="G3594" t="s">
        <v>154</v>
      </c>
      <c r="H3594" t="s">
        <v>155</v>
      </c>
      <c r="I3594" t="str">
        <f t="shared" si="339"/>
        <v/>
      </c>
      <c r="J3594" t="str">
        <f t="shared" si="340"/>
        <v/>
      </c>
      <c r="K3594" t="str">
        <f>VLOOKUP('intouch变量（离散）'!$A3594,基本表格!$G:$Q,9,FALSE)</f>
        <v>On</v>
      </c>
      <c r="L3594">
        <v>1</v>
      </c>
      <c r="M3594" t="s">
        <v>156</v>
      </c>
      <c r="N3594" t="s">
        <v>157</v>
      </c>
      <c r="O3594" t="s">
        <v>158</v>
      </c>
      <c r="P3594" t="str">
        <f>VLOOKUP('intouch变量（离散）'!$A3594,基本表格!$G:$Q,3,FALSE)</f>
        <v>DB100,X3601.4</v>
      </c>
      <c r="Q3594" t="str">
        <f>VLOOKUP('intouch变量（离散）'!$A3594,基本表格!$G:$Q,10,FALSE)</f>
        <v>Yes</v>
      </c>
      <c r="R3594" t="str">
        <f t="shared" si="342"/>
        <v>DB100,X3601.4 2144+P6-M2 木片筛废料皮带运输机 电机控制 风扇过载</v>
      </c>
      <c r="S3594">
        <v>0</v>
      </c>
      <c r="T3594">
        <v>0</v>
      </c>
    </row>
    <row r="3595" spans="1:20">
      <c r="A3595" t="s">
        <v>3751</v>
      </c>
      <c r="B3595" s="11" t="str">
        <f t="shared" si="341"/>
        <v>CHPF</v>
      </c>
      <c r="C3595" s="11" t="str">
        <f>VLOOKUP('intouch变量（离散）'!$A3595,基本表格!$G:$Q,2,FALSE)</f>
        <v>2144+P6-M2 木片筛废料皮带运输机 电机控制 电机运行指示</v>
      </c>
      <c r="D3595" t="s">
        <v>154</v>
      </c>
      <c r="E3595" t="str">
        <f t="shared" si="337"/>
        <v>No</v>
      </c>
      <c r="F3595" t="str">
        <f t="shared" si="338"/>
        <v>0</v>
      </c>
      <c r="G3595" t="s">
        <v>154</v>
      </c>
      <c r="H3595" t="s">
        <v>155</v>
      </c>
      <c r="I3595" t="str">
        <f t="shared" si="339"/>
        <v/>
      </c>
      <c r="J3595" t="str">
        <f t="shared" si="340"/>
        <v/>
      </c>
      <c r="K3595" t="str">
        <f>VLOOKUP('intouch变量（离散）'!$A3595,基本表格!$G:$Q,9,FALSE)</f>
        <v>None</v>
      </c>
      <c r="L3595">
        <v>1</v>
      </c>
      <c r="M3595" t="s">
        <v>156</v>
      </c>
      <c r="N3595" t="s">
        <v>157</v>
      </c>
      <c r="O3595" t="s">
        <v>158</v>
      </c>
      <c r="P3595" t="str">
        <f>VLOOKUP('intouch变量（离散）'!$A3595,基本表格!$G:$Q,3,FALSE)</f>
        <v>DB100,X3601.5</v>
      </c>
      <c r="Q3595" t="str">
        <f>VLOOKUP('intouch变量（离散）'!$A3595,基本表格!$G:$Q,10,FALSE)</f>
        <v>Yes</v>
      </c>
      <c r="R3595" t="str">
        <f t="shared" si="342"/>
        <v>DB100,X3601.5 2144+P6-M2 木片筛废料皮带运输机 电机控制 电机运行指示</v>
      </c>
      <c r="S3595">
        <v>0</v>
      </c>
      <c r="T3595">
        <v>0</v>
      </c>
    </row>
    <row r="3596" spans="1:20">
      <c r="A3596" t="s">
        <v>3752</v>
      </c>
      <c r="B3596" s="11" t="str">
        <f t="shared" si="341"/>
        <v>CHPF</v>
      </c>
      <c r="C3596" s="11" t="str">
        <f>VLOOKUP('intouch变量（离散）'!$A3596,基本表格!$G:$Q,2,FALSE)</f>
        <v>2144+P6-M2 木片筛废料皮带运输机 电机控制 断链报警</v>
      </c>
      <c r="D3596" t="s">
        <v>154</v>
      </c>
      <c r="E3596" t="str">
        <f t="shared" si="337"/>
        <v>No</v>
      </c>
      <c r="F3596" t="str">
        <f t="shared" si="338"/>
        <v>0</v>
      </c>
      <c r="G3596" t="s">
        <v>154</v>
      </c>
      <c r="H3596" t="s">
        <v>155</v>
      </c>
      <c r="I3596" t="str">
        <f t="shared" si="339"/>
        <v/>
      </c>
      <c r="J3596" t="str">
        <f t="shared" si="340"/>
        <v/>
      </c>
      <c r="K3596" t="str">
        <f>VLOOKUP('intouch变量（离散）'!$A3596,基本表格!$G:$Q,9,FALSE)</f>
        <v>On</v>
      </c>
      <c r="L3596">
        <v>1</v>
      </c>
      <c r="M3596" t="s">
        <v>156</v>
      </c>
      <c r="N3596" t="s">
        <v>157</v>
      </c>
      <c r="O3596" t="s">
        <v>158</v>
      </c>
      <c r="P3596" t="str">
        <f>VLOOKUP('intouch变量（离散）'!$A3596,基本表格!$G:$Q,3,FALSE)</f>
        <v>DB100,X3601.6</v>
      </c>
      <c r="Q3596" t="str">
        <f>VLOOKUP('intouch变量（离散）'!$A3596,基本表格!$G:$Q,10,FALSE)</f>
        <v>Yes</v>
      </c>
      <c r="R3596" t="str">
        <f t="shared" si="342"/>
        <v>DB100,X3601.6 2144+P6-M2 木片筛废料皮带运输机 电机控制 断链报警</v>
      </c>
      <c r="S3596">
        <v>0</v>
      </c>
      <c r="T3596">
        <v>0</v>
      </c>
    </row>
    <row r="3597" spans="1:20">
      <c r="A3597" t="s">
        <v>3753</v>
      </c>
      <c r="B3597" s="11" t="str">
        <f t="shared" si="341"/>
        <v>CHPF</v>
      </c>
      <c r="C3597" s="11" t="str">
        <f>VLOOKUP('intouch变量（离散）'!$A3597,基本表格!$G:$Q,2,FALSE)</f>
        <v>2144+P6-M2 木片筛废料皮带运输机 电机控制 断链检测</v>
      </c>
      <c r="D3597" t="s">
        <v>154</v>
      </c>
      <c r="E3597" t="str">
        <f t="shared" si="337"/>
        <v>No</v>
      </c>
      <c r="F3597" t="str">
        <f t="shared" si="338"/>
        <v>0</v>
      </c>
      <c r="G3597" t="s">
        <v>154</v>
      </c>
      <c r="H3597" t="s">
        <v>155</v>
      </c>
      <c r="I3597" t="str">
        <f t="shared" si="339"/>
        <v/>
      </c>
      <c r="J3597" t="str">
        <f t="shared" si="340"/>
        <v/>
      </c>
      <c r="K3597" t="str">
        <f>VLOOKUP('intouch变量（离散）'!$A3597,基本表格!$G:$Q,9,FALSE)</f>
        <v>None</v>
      </c>
      <c r="L3597">
        <v>1</v>
      </c>
      <c r="M3597" t="s">
        <v>156</v>
      </c>
      <c r="N3597" t="s">
        <v>157</v>
      </c>
      <c r="O3597" t="s">
        <v>158</v>
      </c>
      <c r="P3597" t="str">
        <f>VLOOKUP('intouch变量（离散）'!$A3597,基本表格!$G:$Q,3,FALSE)</f>
        <v>DB100,X3601.7</v>
      </c>
      <c r="Q3597" t="str">
        <f>VLOOKUP('intouch变量（离散）'!$A3597,基本表格!$G:$Q,10,FALSE)</f>
        <v>Yes</v>
      </c>
      <c r="R3597" t="str">
        <f t="shared" si="342"/>
        <v>DB100,X3601.7 2144+P6-M2 木片筛废料皮带运输机 电机控制 断链检测</v>
      </c>
      <c r="S3597">
        <v>0</v>
      </c>
      <c r="T3597">
        <v>0</v>
      </c>
    </row>
    <row r="3598" spans="1:20">
      <c r="A3598" t="s">
        <v>3754</v>
      </c>
      <c r="B3598" s="11" t="str">
        <f t="shared" si="341"/>
        <v>CHPF</v>
      </c>
      <c r="C3598" s="11" t="str">
        <f>VLOOKUP('intouch变量（离散）'!$A3598,基本表格!$G:$Q,2,FALSE)</f>
        <v>2144+P6-M2 木片筛废料皮带运输机 电机控制 复位</v>
      </c>
      <c r="D3598" t="s">
        <v>154</v>
      </c>
      <c r="E3598" t="str">
        <f t="shared" si="337"/>
        <v>No</v>
      </c>
      <c r="F3598" t="str">
        <f t="shared" si="338"/>
        <v>0</v>
      </c>
      <c r="G3598" t="s">
        <v>154</v>
      </c>
      <c r="H3598" t="s">
        <v>155</v>
      </c>
      <c r="I3598" t="str">
        <f t="shared" si="339"/>
        <v/>
      </c>
      <c r="J3598" t="str">
        <f t="shared" si="340"/>
        <v/>
      </c>
      <c r="K3598" t="str">
        <f>VLOOKUP('intouch变量（离散）'!$A3598,基本表格!$G:$Q,9,FALSE)</f>
        <v>None</v>
      </c>
      <c r="L3598">
        <v>1</v>
      </c>
      <c r="M3598" t="s">
        <v>156</v>
      </c>
      <c r="N3598" t="s">
        <v>157</v>
      </c>
      <c r="O3598" t="s">
        <v>158</v>
      </c>
      <c r="P3598" t="str">
        <f>VLOOKUP('intouch变量（离散）'!$A3598,基本表格!$G:$Q,3,FALSE)</f>
        <v>DB100,X3602.0</v>
      </c>
      <c r="Q3598" t="str">
        <f>VLOOKUP('intouch变量（离散）'!$A3598,基本表格!$G:$Q,10,FALSE)</f>
        <v>No</v>
      </c>
      <c r="R3598" t="str">
        <f t="shared" si="342"/>
        <v>DB100,X3602.0 2144+P6-M2 木片筛废料皮带运输机 电机控制 复位</v>
      </c>
      <c r="S3598">
        <v>0</v>
      </c>
      <c r="T3598">
        <v>0</v>
      </c>
    </row>
    <row r="3599" spans="1:20">
      <c r="A3599" t="s">
        <v>3755</v>
      </c>
      <c r="B3599" s="11" t="str">
        <f t="shared" si="341"/>
        <v>CHPF</v>
      </c>
      <c r="C3599" s="11" t="str">
        <f>VLOOKUP('intouch变量（离散）'!$A3599,基本表格!$G:$Q,2,FALSE)</f>
        <v>2144+P6-M2 木片筛废料皮带运输机 电机控制 断链保护使能</v>
      </c>
      <c r="D3599" t="s">
        <v>154</v>
      </c>
      <c r="E3599" t="str">
        <f t="shared" si="337"/>
        <v>Yes</v>
      </c>
      <c r="F3599" t="str">
        <f t="shared" si="338"/>
        <v>900</v>
      </c>
      <c r="G3599" t="s">
        <v>154</v>
      </c>
      <c r="H3599" t="s">
        <v>155</v>
      </c>
      <c r="I3599" t="str">
        <f t="shared" si="339"/>
        <v>禁用</v>
      </c>
      <c r="J3599" t="str">
        <f t="shared" si="340"/>
        <v>启用</v>
      </c>
      <c r="K3599" t="str">
        <f>VLOOKUP('intouch变量（离散）'!$A3599,基本表格!$G:$Q,9,FALSE)</f>
        <v>None</v>
      </c>
      <c r="L3599">
        <v>1</v>
      </c>
      <c r="M3599" t="s">
        <v>156</v>
      </c>
      <c r="N3599" t="s">
        <v>157</v>
      </c>
      <c r="O3599" t="s">
        <v>158</v>
      </c>
      <c r="P3599" t="str">
        <f>VLOOKUP('intouch变量（离散）'!$A3599,基本表格!$G:$Q,3,FALSE)</f>
        <v>DB100,X3602.1</v>
      </c>
      <c r="Q3599" t="str">
        <f>VLOOKUP('intouch变量（离散）'!$A3599,基本表格!$G:$Q,10,FALSE)</f>
        <v>No</v>
      </c>
      <c r="R3599" t="str">
        <f t="shared" si="342"/>
        <v>DB100,X3602.1 2144+P6-M2 木片筛废料皮带运输机 电机控制 断链保护使能</v>
      </c>
      <c r="S3599">
        <v>0</v>
      </c>
      <c r="T3599">
        <v>0</v>
      </c>
    </row>
    <row r="3600" spans="1:20">
      <c r="A3600" t="s">
        <v>3756</v>
      </c>
      <c r="B3600" s="11" t="str">
        <f t="shared" si="341"/>
        <v>CHPF</v>
      </c>
      <c r="C3600" s="11" t="str">
        <f>VLOOKUP('intouch变量（离散）'!$A3600,基本表格!$G:$Q,2,FALSE)</f>
        <v>2144+P6-M2 木片筛废料皮带运输机 电机控制 断链导致停机</v>
      </c>
      <c r="D3600" t="s">
        <v>154</v>
      </c>
      <c r="E3600" t="str">
        <f t="shared" si="337"/>
        <v>No</v>
      </c>
      <c r="F3600" t="str">
        <f t="shared" si="338"/>
        <v>0</v>
      </c>
      <c r="G3600" t="s">
        <v>154</v>
      </c>
      <c r="H3600" t="s">
        <v>155</v>
      </c>
      <c r="I3600" t="str">
        <f t="shared" si="339"/>
        <v/>
      </c>
      <c r="J3600" t="str">
        <f t="shared" si="340"/>
        <v/>
      </c>
      <c r="K3600" t="str">
        <f>VLOOKUP('intouch变量（离散）'!$A3600,基本表格!$G:$Q,9,FALSE)</f>
        <v>On</v>
      </c>
      <c r="L3600">
        <v>1</v>
      </c>
      <c r="M3600" t="s">
        <v>156</v>
      </c>
      <c r="N3600" t="s">
        <v>157</v>
      </c>
      <c r="O3600" t="s">
        <v>158</v>
      </c>
      <c r="P3600" t="str">
        <f>VLOOKUP('intouch变量（离散）'!$A3600,基本表格!$G:$Q,3,FALSE)</f>
        <v>DB100,X3602.2</v>
      </c>
      <c r="Q3600" t="str">
        <f>VLOOKUP('intouch变量（离散）'!$A3600,基本表格!$G:$Q,10,FALSE)</f>
        <v>Yes</v>
      </c>
      <c r="R3600" t="str">
        <f t="shared" si="342"/>
        <v>DB100,X3602.2 2144+P6-M2 木片筛废料皮带运输机 电机控制 断链导致停机</v>
      </c>
      <c r="S3600">
        <v>0</v>
      </c>
      <c r="T3600">
        <v>0</v>
      </c>
    </row>
    <row r="3601" spans="1:20">
      <c r="A3601" t="s">
        <v>3757</v>
      </c>
      <c r="B3601" s="11" t="str">
        <f t="shared" si="341"/>
        <v>CHPF</v>
      </c>
      <c r="C3601" s="11" t="str">
        <f>VLOOKUP('intouch变量（离散）'!$A3601,基本表格!$G:$Q,2,FALSE)</f>
        <v>2144+P6-M2 木片筛废料皮带运输机 电机控制 电机(反转）</v>
      </c>
      <c r="D3601" t="s">
        <v>154</v>
      </c>
      <c r="E3601" t="str">
        <f t="shared" si="337"/>
        <v>No</v>
      </c>
      <c r="F3601" t="str">
        <f t="shared" si="338"/>
        <v>0</v>
      </c>
      <c r="G3601" t="s">
        <v>154</v>
      </c>
      <c r="H3601" t="s">
        <v>155</v>
      </c>
      <c r="I3601" t="str">
        <f t="shared" si="339"/>
        <v/>
      </c>
      <c r="J3601" t="str">
        <f t="shared" si="340"/>
        <v/>
      </c>
      <c r="K3601" t="str">
        <f>VLOOKUP('intouch变量（离散）'!$A3601,基本表格!$G:$Q,9,FALSE)</f>
        <v>None</v>
      </c>
      <c r="L3601">
        <v>1</v>
      </c>
      <c r="M3601" t="s">
        <v>156</v>
      </c>
      <c r="N3601" t="s">
        <v>157</v>
      </c>
      <c r="O3601" t="s">
        <v>158</v>
      </c>
      <c r="P3601" t="str">
        <f>VLOOKUP('intouch变量（离散）'!$A3601,基本表格!$G:$Q,3,FALSE)</f>
        <v>DB100,X3602.3</v>
      </c>
      <c r="Q3601" t="str">
        <f>VLOOKUP('intouch变量（离散）'!$A3601,基本表格!$G:$Q,10,FALSE)</f>
        <v>Yes</v>
      </c>
      <c r="R3601" t="str">
        <f t="shared" si="342"/>
        <v>DB100,X3602.3 2144+P6-M2 木片筛废料皮带运输机 电机控制 电机(反转）</v>
      </c>
      <c r="S3601">
        <v>0</v>
      </c>
      <c r="T3601">
        <v>0</v>
      </c>
    </row>
    <row r="3602" spans="1:20">
      <c r="A3602" t="s">
        <v>3758</v>
      </c>
      <c r="B3602" s="11" t="str">
        <f t="shared" si="341"/>
        <v>CHPF</v>
      </c>
      <c r="C3602" s="11" t="str">
        <f>VLOOKUP('intouch变量（离散）'!$A3602,基本表格!$G:$Q,2,FALSE)</f>
        <v>2144+P6-M2 木片筛废料皮带运输机 电机控制 本地</v>
      </c>
      <c r="D3602" t="s">
        <v>154</v>
      </c>
      <c r="E3602" t="str">
        <f t="shared" si="337"/>
        <v>No</v>
      </c>
      <c r="F3602" t="str">
        <f t="shared" si="338"/>
        <v>0</v>
      </c>
      <c r="G3602" t="s">
        <v>154</v>
      </c>
      <c r="H3602" t="s">
        <v>155</v>
      </c>
      <c r="I3602" t="str">
        <f t="shared" si="339"/>
        <v/>
      </c>
      <c r="J3602" t="str">
        <f t="shared" si="340"/>
        <v/>
      </c>
      <c r="K3602" t="str">
        <f>VLOOKUP('intouch变量（离散）'!$A3602,基本表格!$G:$Q,9,FALSE)</f>
        <v>None</v>
      </c>
      <c r="L3602">
        <v>1</v>
      </c>
      <c r="M3602" t="s">
        <v>156</v>
      </c>
      <c r="N3602" t="s">
        <v>157</v>
      </c>
      <c r="O3602" t="s">
        <v>158</v>
      </c>
      <c r="P3602" t="str">
        <f>VLOOKUP('intouch变量（离散）'!$A3602,基本表格!$G:$Q,3,FALSE)</f>
        <v>DB100,X3602.4</v>
      </c>
      <c r="Q3602" t="str">
        <f>VLOOKUP('intouch变量（离散）'!$A3602,基本表格!$G:$Q,10,FALSE)</f>
        <v>Yes</v>
      </c>
      <c r="R3602" t="str">
        <f t="shared" si="342"/>
        <v>DB100,X3602.4 2144+P6-M2 木片筛废料皮带运输机 电机控制 本地</v>
      </c>
      <c r="S3602">
        <v>0</v>
      </c>
      <c r="T3602">
        <v>0</v>
      </c>
    </row>
    <row r="3603" spans="1:20">
      <c r="A3603" t="s">
        <v>3759</v>
      </c>
      <c r="B3603" s="11" t="str">
        <f t="shared" si="341"/>
        <v>CHPF</v>
      </c>
      <c r="C3603" s="11" t="str">
        <f>VLOOKUP('intouch变量（离散）'!$A3603,基本表格!$G:$Q,2,FALSE)</f>
        <v>2144+P6-M2 木片筛废料皮带运输机 电机控制 远程</v>
      </c>
      <c r="D3603" t="s">
        <v>154</v>
      </c>
      <c r="E3603" t="str">
        <f t="shared" si="337"/>
        <v>No</v>
      </c>
      <c r="F3603" t="str">
        <f t="shared" si="338"/>
        <v>0</v>
      </c>
      <c r="G3603" t="s">
        <v>154</v>
      </c>
      <c r="H3603" t="s">
        <v>155</v>
      </c>
      <c r="I3603" t="str">
        <f t="shared" si="339"/>
        <v/>
      </c>
      <c r="J3603" t="str">
        <f t="shared" si="340"/>
        <v/>
      </c>
      <c r="K3603" t="str">
        <f>VLOOKUP('intouch变量（离散）'!$A3603,基本表格!$G:$Q,9,FALSE)</f>
        <v>None</v>
      </c>
      <c r="L3603">
        <v>1</v>
      </c>
      <c r="M3603" t="s">
        <v>156</v>
      </c>
      <c r="N3603" t="s">
        <v>157</v>
      </c>
      <c r="O3603" t="s">
        <v>158</v>
      </c>
      <c r="P3603" t="str">
        <f>VLOOKUP('intouch变量（离散）'!$A3603,基本表格!$G:$Q,3,FALSE)</f>
        <v>DB100,X3602.5</v>
      </c>
      <c r="Q3603" t="str">
        <f>VLOOKUP('intouch变量（离散）'!$A3603,基本表格!$G:$Q,10,FALSE)</f>
        <v>Yes</v>
      </c>
      <c r="R3603" t="str">
        <f t="shared" si="342"/>
        <v>DB100,X3602.5 2144+P6-M2 木片筛废料皮带运输机 电机控制 远程</v>
      </c>
      <c r="S3603">
        <v>0</v>
      </c>
      <c r="T3603">
        <v>0</v>
      </c>
    </row>
    <row r="3604" spans="1:20">
      <c r="A3604" t="s">
        <v>3760</v>
      </c>
      <c r="B3604" s="11" t="str">
        <f t="shared" si="341"/>
        <v>CHPF</v>
      </c>
      <c r="C3604" s="11" t="str">
        <f>VLOOKUP('intouch变量（离散）'!$A3604,基本表格!$G:$Q,2,FALSE)</f>
        <v>2144+P6-M2 木片筛废料皮带运输机 电机控制 堵料报警</v>
      </c>
      <c r="D3604" t="s">
        <v>154</v>
      </c>
      <c r="E3604" t="str">
        <f t="shared" si="337"/>
        <v>No</v>
      </c>
      <c r="F3604" t="str">
        <f t="shared" si="338"/>
        <v>0</v>
      </c>
      <c r="G3604" t="s">
        <v>154</v>
      </c>
      <c r="H3604" t="s">
        <v>155</v>
      </c>
      <c r="I3604" t="str">
        <f t="shared" si="339"/>
        <v/>
      </c>
      <c r="J3604" t="str">
        <f t="shared" si="340"/>
        <v/>
      </c>
      <c r="K3604" t="str">
        <f>VLOOKUP('intouch变量（离散）'!$A3604,基本表格!$G:$Q,9,FALSE)</f>
        <v>On</v>
      </c>
      <c r="L3604">
        <v>1</v>
      </c>
      <c r="M3604" t="s">
        <v>156</v>
      </c>
      <c r="N3604" t="s">
        <v>157</v>
      </c>
      <c r="O3604" t="s">
        <v>158</v>
      </c>
      <c r="P3604" t="str">
        <f>VLOOKUP('intouch变量（离散）'!$A3604,基本表格!$G:$Q,3,FALSE)</f>
        <v>DB100,X3602.6</v>
      </c>
      <c r="Q3604" t="str">
        <f>VLOOKUP('intouch变量（离散）'!$A3604,基本表格!$G:$Q,10,FALSE)</f>
        <v>Yes</v>
      </c>
      <c r="R3604" t="str">
        <f t="shared" si="342"/>
        <v>DB100,X3602.6 2144+P6-M2 木片筛废料皮带运输机 电机控制 堵料报警</v>
      </c>
      <c r="S3604">
        <v>0</v>
      </c>
      <c r="T3604">
        <v>0</v>
      </c>
    </row>
    <row r="3605" spans="1:20">
      <c r="A3605" t="s">
        <v>3761</v>
      </c>
      <c r="B3605" s="11" t="str">
        <f t="shared" si="341"/>
        <v>CHPF</v>
      </c>
      <c r="C3605" s="11" t="str">
        <f>VLOOKUP('intouch变量（离散）'!$A3605,基本表格!$G:$Q,2,FALSE)</f>
        <v>2144+P6-M2 木片筛废料皮带运输机 电机控制 堵料检测</v>
      </c>
      <c r="D3605" t="s">
        <v>154</v>
      </c>
      <c r="E3605" t="str">
        <f t="shared" si="337"/>
        <v>No</v>
      </c>
      <c r="F3605" t="str">
        <f t="shared" si="338"/>
        <v>0</v>
      </c>
      <c r="G3605" t="s">
        <v>154</v>
      </c>
      <c r="H3605" t="s">
        <v>155</v>
      </c>
      <c r="I3605" t="str">
        <f t="shared" si="339"/>
        <v/>
      </c>
      <c r="J3605" t="str">
        <f t="shared" si="340"/>
        <v/>
      </c>
      <c r="K3605" t="str">
        <f>VLOOKUP('intouch变量（离散）'!$A3605,基本表格!$G:$Q,9,FALSE)</f>
        <v>None</v>
      </c>
      <c r="L3605">
        <v>1</v>
      </c>
      <c r="M3605" t="s">
        <v>156</v>
      </c>
      <c r="N3605" t="s">
        <v>157</v>
      </c>
      <c r="O3605" t="s">
        <v>158</v>
      </c>
      <c r="P3605" t="str">
        <f>VLOOKUP('intouch变量（离散）'!$A3605,基本表格!$G:$Q,3,FALSE)</f>
        <v>DB100,X3602.7</v>
      </c>
      <c r="Q3605" t="str">
        <f>VLOOKUP('intouch变量（离散）'!$A3605,基本表格!$G:$Q,10,FALSE)</f>
        <v>Yes</v>
      </c>
      <c r="R3605" t="str">
        <f t="shared" si="342"/>
        <v>DB100,X3602.7 2144+P6-M2 木片筛废料皮带运输机 电机控制 堵料检测</v>
      </c>
      <c r="S3605">
        <v>0</v>
      </c>
      <c r="T3605">
        <v>0</v>
      </c>
    </row>
    <row r="3606" spans="1:20">
      <c r="A3606" t="s">
        <v>3762</v>
      </c>
      <c r="B3606" s="11" t="str">
        <f t="shared" si="341"/>
        <v>CHPF</v>
      </c>
      <c r="C3606" s="11" t="str">
        <f>VLOOKUP('intouch变量（离散）'!$A3606,基本表格!$G:$Q,2,FALSE)</f>
        <v>2144+P6-M2 木片筛废料皮带运输机 电机控制 堵料保护使能</v>
      </c>
      <c r="D3606" t="s">
        <v>154</v>
      </c>
      <c r="E3606" t="str">
        <f t="shared" si="337"/>
        <v>Yes</v>
      </c>
      <c r="F3606" t="str">
        <f t="shared" si="338"/>
        <v>900</v>
      </c>
      <c r="G3606" t="s">
        <v>154</v>
      </c>
      <c r="H3606" t="s">
        <v>155</v>
      </c>
      <c r="I3606" t="str">
        <f t="shared" si="339"/>
        <v>禁用</v>
      </c>
      <c r="J3606" t="str">
        <f t="shared" si="340"/>
        <v>启用</v>
      </c>
      <c r="K3606" t="str">
        <f>VLOOKUP('intouch变量（离散）'!$A3606,基本表格!$G:$Q,9,FALSE)</f>
        <v>None</v>
      </c>
      <c r="L3606">
        <v>1</v>
      </c>
      <c r="M3606" t="s">
        <v>156</v>
      </c>
      <c r="N3606" t="s">
        <v>157</v>
      </c>
      <c r="O3606" t="s">
        <v>158</v>
      </c>
      <c r="P3606" t="str">
        <f>VLOOKUP('intouch变量（离散）'!$A3606,基本表格!$G:$Q,3,FALSE)</f>
        <v>DB100,X3603.0</v>
      </c>
      <c r="Q3606" t="str">
        <f>VLOOKUP('intouch变量（离散）'!$A3606,基本表格!$G:$Q,10,FALSE)</f>
        <v>No</v>
      </c>
      <c r="R3606" t="str">
        <f t="shared" si="342"/>
        <v>DB100,X3603.0 2144+P6-M2 木片筛废料皮带运输机 电机控制 堵料保护使能</v>
      </c>
      <c r="S3606">
        <v>0</v>
      </c>
      <c r="T3606">
        <v>0</v>
      </c>
    </row>
    <row r="3607" spans="1:20">
      <c r="A3607" t="s">
        <v>3763</v>
      </c>
      <c r="B3607" s="11" t="str">
        <f t="shared" si="341"/>
        <v>CHPF</v>
      </c>
      <c r="C3607" s="11" t="str">
        <f>VLOOKUP('intouch变量（离散）'!$A3607,基本表格!$G:$Q,2,FALSE)</f>
        <v>2144+P6-M2 木片筛废料皮带运输机 电机控制 堵料导致停机</v>
      </c>
      <c r="D3607" t="s">
        <v>154</v>
      </c>
      <c r="E3607" t="str">
        <f t="shared" si="337"/>
        <v>No</v>
      </c>
      <c r="F3607" t="str">
        <f t="shared" si="338"/>
        <v>0</v>
      </c>
      <c r="G3607" t="s">
        <v>154</v>
      </c>
      <c r="H3607" t="s">
        <v>155</v>
      </c>
      <c r="I3607" t="str">
        <f t="shared" si="339"/>
        <v/>
      </c>
      <c r="J3607" t="str">
        <f t="shared" si="340"/>
        <v/>
      </c>
      <c r="K3607" t="str">
        <f>VLOOKUP('intouch变量（离散）'!$A3607,基本表格!$G:$Q,9,FALSE)</f>
        <v>On</v>
      </c>
      <c r="L3607">
        <v>1</v>
      </c>
      <c r="M3607" t="s">
        <v>156</v>
      </c>
      <c r="N3607" t="s">
        <v>157</v>
      </c>
      <c r="O3607" t="s">
        <v>158</v>
      </c>
      <c r="P3607" t="str">
        <f>VLOOKUP('intouch变量（离散）'!$A3607,基本表格!$G:$Q,3,FALSE)</f>
        <v>DB100,X3603.1</v>
      </c>
      <c r="Q3607" t="str">
        <f>VLOOKUP('intouch变量（离散）'!$A3607,基本表格!$G:$Q,10,FALSE)</f>
        <v>Yes</v>
      </c>
      <c r="R3607" t="str">
        <f t="shared" si="342"/>
        <v>DB100,X3603.1 2144+P6-M2 木片筛废料皮带运输机 电机控制 堵料导致停机</v>
      </c>
      <c r="S3607">
        <v>0</v>
      </c>
      <c r="T3607">
        <v>0</v>
      </c>
    </row>
    <row r="3608" spans="1:20">
      <c r="A3608" t="s">
        <v>3764</v>
      </c>
      <c r="B3608" s="11" t="str">
        <f t="shared" si="341"/>
        <v>CHPF</v>
      </c>
      <c r="C3608" s="11" t="str">
        <f>VLOOKUP('intouch变量（离散）'!$A3608,基本表格!$G:$Q,2,FALSE)</f>
        <v>2144+P6-M2 木片筛废料皮带运输机 电机控制 拉线开关</v>
      </c>
      <c r="D3608" t="s">
        <v>154</v>
      </c>
      <c r="E3608" t="str">
        <f t="shared" si="337"/>
        <v>No</v>
      </c>
      <c r="F3608" t="str">
        <f t="shared" si="338"/>
        <v>0</v>
      </c>
      <c r="G3608" t="s">
        <v>154</v>
      </c>
      <c r="H3608" t="s">
        <v>155</v>
      </c>
      <c r="I3608" t="str">
        <f t="shared" si="339"/>
        <v/>
      </c>
      <c r="J3608" t="str">
        <f t="shared" si="340"/>
        <v/>
      </c>
      <c r="K3608" t="str">
        <f>VLOOKUP('intouch变量（离散）'!$A3608,基本表格!$G:$Q,9,FALSE)</f>
        <v>On</v>
      </c>
      <c r="L3608">
        <v>1</v>
      </c>
      <c r="M3608" t="s">
        <v>156</v>
      </c>
      <c r="N3608" t="s">
        <v>157</v>
      </c>
      <c r="O3608" t="s">
        <v>158</v>
      </c>
      <c r="P3608" t="str">
        <f>VLOOKUP('intouch变量（离散）'!$A3608,基本表格!$G:$Q,3,FALSE)</f>
        <v>DB100,X3608.0</v>
      </c>
      <c r="Q3608" t="str">
        <f>VLOOKUP('intouch变量（离散）'!$A3608,基本表格!$G:$Q,10,FALSE)</f>
        <v>Yes</v>
      </c>
      <c r="R3608" t="str">
        <f t="shared" si="342"/>
        <v>DB100,X3608.0 2144+P6-M2 木片筛废料皮带运输机 电机控制 拉线开关</v>
      </c>
      <c r="S3608">
        <v>0</v>
      </c>
      <c r="T3608">
        <v>0</v>
      </c>
    </row>
    <row r="3609" spans="1:20">
      <c r="A3609" t="s">
        <v>3765</v>
      </c>
      <c r="B3609" s="11" t="str">
        <f t="shared" si="341"/>
        <v>CHPF</v>
      </c>
      <c r="C3609" s="11" t="str">
        <f>VLOOKUP('intouch变量（离散）'!$A3609,基本表格!$G:$Q,2,FALSE)</f>
        <v>2144+P6-M2 木片筛废料皮带运输机 电机控制 左跑偏报警</v>
      </c>
      <c r="D3609" t="s">
        <v>154</v>
      </c>
      <c r="E3609" t="str">
        <f t="shared" si="337"/>
        <v>No</v>
      </c>
      <c r="F3609" t="str">
        <f t="shared" si="338"/>
        <v>0</v>
      </c>
      <c r="G3609" t="s">
        <v>154</v>
      </c>
      <c r="H3609" t="s">
        <v>155</v>
      </c>
      <c r="I3609" t="str">
        <f t="shared" si="339"/>
        <v/>
      </c>
      <c r="J3609" t="str">
        <f t="shared" si="340"/>
        <v/>
      </c>
      <c r="K3609" t="str">
        <f>VLOOKUP('intouch变量（离散）'!$A3609,基本表格!$G:$Q,9,FALSE)</f>
        <v>On</v>
      </c>
      <c r="L3609">
        <v>1</v>
      </c>
      <c r="M3609" t="s">
        <v>156</v>
      </c>
      <c r="N3609" t="s">
        <v>157</v>
      </c>
      <c r="O3609" t="s">
        <v>158</v>
      </c>
      <c r="P3609" t="str">
        <f>VLOOKUP('intouch变量（离散）'!$A3609,基本表格!$G:$Q,3,FALSE)</f>
        <v>DB100,X3608.1</v>
      </c>
      <c r="Q3609" t="str">
        <f>VLOOKUP('intouch变量（离散）'!$A3609,基本表格!$G:$Q,10,FALSE)</f>
        <v>Yes</v>
      </c>
      <c r="R3609" t="str">
        <f t="shared" si="342"/>
        <v>DB100,X3608.1 2144+P6-M2 木片筛废料皮带运输机 电机控制 左跑偏报警</v>
      </c>
      <c r="S3609">
        <v>0</v>
      </c>
      <c r="T3609">
        <v>0</v>
      </c>
    </row>
    <row r="3610" spans="1:20">
      <c r="A3610" t="s">
        <v>3766</v>
      </c>
      <c r="B3610" s="11" t="str">
        <f t="shared" si="341"/>
        <v>CHPF</v>
      </c>
      <c r="C3610" s="11" t="str">
        <f>VLOOKUP('intouch变量（离散）'!$A3610,基本表格!$G:$Q,2,FALSE)</f>
        <v>2144+P6-M2 木片筛废料皮带运输机 电机控制 左跑偏1检测</v>
      </c>
      <c r="D3610" t="s">
        <v>154</v>
      </c>
      <c r="E3610" t="str">
        <f t="shared" si="337"/>
        <v>No</v>
      </c>
      <c r="F3610" t="str">
        <f t="shared" si="338"/>
        <v>0</v>
      </c>
      <c r="G3610" t="s">
        <v>154</v>
      </c>
      <c r="H3610" t="s">
        <v>155</v>
      </c>
      <c r="I3610" t="str">
        <f t="shared" si="339"/>
        <v/>
      </c>
      <c r="J3610" t="str">
        <f t="shared" si="340"/>
        <v/>
      </c>
      <c r="K3610" t="str">
        <f>VLOOKUP('intouch变量（离散）'!$A3610,基本表格!$G:$Q,9,FALSE)</f>
        <v>None</v>
      </c>
      <c r="L3610">
        <v>1</v>
      </c>
      <c r="M3610" t="s">
        <v>156</v>
      </c>
      <c r="N3610" t="s">
        <v>157</v>
      </c>
      <c r="O3610" t="s">
        <v>158</v>
      </c>
      <c r="P3610" t="str">
        <f>VLOOKUP('intouch变量（离散）'!$A3610,基本表格!$G:$Q,3,FALSE)</f>
        <v>DB100,X3608.2</v>
      </c>
      <c r="Q3610" t="str">
        <f>VLOOKUP('intouch变量（离散）'!$A3610,基本表格!$G:$Q,10,FALSE)</f>
        <v>Yes</v>
      </c>
      <c r="R3610" t="str">
        <f t="shared" si="342"/>
        <v>DB100,X3608.2 2144+P6-M2 木片筛废料皮带运输机 电机控制 左跑偏1检测</v>
      </c>
      <c r="S3610">
        <v>0</v>
      </c>
      <c r="T3610">
        <v>0</v>
      </c>
    </row>
    <row r="3611" spans="1:20">
      <c r="A3611" t="s">
        <v>3767</v>
      </c>
      <c r="B3611" s="11" t="str">
        <f t="shared" si="341"/>
        <v>CHPF</v>
      </c>
      <c r="C3611" s="11" t="str">
        <f>VLOOKUP('intouch变量（离散）'!$A3611,基本表格!$G:$Q,2,FALSE)</f>
        <v>2144+P6-M2 木片筛废料皮带运输机 电机控制 左跑偏保护使能</v>
      </c>
      <c r="D3611" t="s">
        <v>154</v>
      </c>
      <c r="E3611" t="str">
        <f t="shared" si="337"/>
        <v>Yes</v>
      </c>
      <c r="F3611" t="str">
        <f t="shared" si="338"/>
        <v>900</v>
      </c>
      <c r="G3611" t="s">
        <v>154</v>
      </c>
      <c r="H3611" t="s">
        <v>155</v>
      </c>
      <c r="I3611" t="str">
        <f t="shared" si="339"/>
        <v>禁用</v>
      </c>
      <c r="J3611" t="str">
        <f t="shared" si="340"/>
        <v>启用</v>
      </c>
      <c r="K3611" t="str">
        <f>VLOOKUP('intouch变量（离散）'!$A3611,基本表格!$G:$Q,9,FALSE)</f>
        <v>None</v>
      </c>
      <c r="L3611">
        <v>1</v>
      </c>
      <c r="M3611" t="s">
        <v>156</v>
      </c>
      <c r="N3611" t="s">
        <v>157</v>
      </c>
      <c r="O3611" t="s">
        <v>158</v>
      </c>
      <c r="P3611" t="str">
        <f>VLOOKUP('intouch变量（离散）'!$A3611,基本表格!$G:$Q,3,FALSE)</f>
        <v>DB100,X3608.3</v>
      </c>
      <c r="Q3611" t="str">
        <f>VLOOKUP('intouch变量（离散）'!$A3611,基本表格!$G:$Q,10,FALSE)</f>
        <v>No</v>
      </c>
      <c r="R3611" t="str">
        <f t="shared" si="342"/>
        <v>DB100,X3608.3 2144+P6-M2 木片筛废料皮带运输机 电机控制 左跑偏保护使能</v>
      </c>
      <c r="S3611">
        <v>0</v>
      </c>
      <c r="T3611">
        <v>0</v>
      </c>
    </row>
    <row r="3612" spans="1:20">
      <c r="A3612" t="s">
        <v>3768</v>
      </c>
      <c r="B3612" s="11" t="str">
        <f t="shared" si="341"/>
        <v>CHPF</v>
      </c>
      <c r="C3612" s="11" t="str">
        <f>VLOOKUP('intouch变量（离散）'!$A3612,基本表格!$G:$Q,2,FALSE)</f>
        <v>2144+P6-M2 木片筛废料皮带运输机 电机控制 左跑偏导致停机</v>
      </c>
      <c r="D3612" t="s">
        <v>154</v>
      </c>
      <c r="E3612" t="str">
        <f t="shared" si="337"/>
        <v>No</v>
      </c>
      <c r="F3612" t="str">
        <f t="shared" si="338"/>
        <v>0</v>
      </c>
      <c r="G3612" t="s">
        <v>154</v>
      </c>
      <c r="H3612" t="s">
        <v>155</v>
      </c>
      <c r="I3612" t="str">
        <f t="shared" si="339"/>
        <v/>
      </c>
      <c r="J3612" t="str">
        <f t="shared" si="340"/>
        <v/>
      </c>
      <c r="K3612" t="str">
        <f>VLOOKUP('intouch变量（离散）'!$A3612,基本表格!$G:$Q,9,FALSE)</f>
        <v>On</v>
      </c>
      <c r="L3612">
        <v>1</v>
      </c>
      <c r="M3612" t="s">
        <v>156</v>
      </c>
      <c r="N3612" t="s">
        <v>157</v>
      </c>
      <c r="O3612" t="s">
        <v>158</v>
      </c>
      <c r="P3612" t="str">
        <f>VLOOKUP('intouch变量（离散）'!$A3612,基本表格!$G:$Q,3,FALSE)</f>
        <v>DB100,X3608.4</v>
      </c>
      <c r="Q3612" t="str">
        <f>VLOOKUP('intouch变量（离散）'!$A3612,基本表格!$G:$Q,10,FALSE)</f>
        <v>Yes</v>
      </c>
      <c r="R3612" t="str">
        <f t="shared" si="342"/>
        <v>DB100,X3608.4 2144+P6-M2 木片筛废料皮带运输机 电机控制 左跑偏导致停机</v>
      </c>
      <c r="S3612">
        <v>0</v>
      </c>
      <c r="T3612">
        <v>0</v>
      </c>
    </row>
    <row r="3613" spans="1:20">
      <c r="A3613" t="s">
        <v>3769</v>
      </c>
      <c r="B3613" s="11" t="str">
        <f t="shared" si="341"/>
        <v>CHPF</v>
      </c>
      <c r="C3613" s="11" t="str">
        <f>VLOOKUP('intouch变量（离散）'!$A3613,基本表格!$G:$Q,2,FALSE)</f>
        <v>2144+P6-M2 木片筛废料皮带运输机 电机控制 右 跑偏报警</v>
      </c>
      <c r="D3613" t="s">
        <v>154</v>
      </c>
      <c r="E3613" t="str">
        <f t="shared" si="337"/>
        <v>No</v>
      </c>
      <c r="F3613" t="str">
        <f t="shared" si="338"/>
        <v>0</v>
      </c>
      <c r="G3613" t="s">
        <v>154</v>
      </c>
      <c r="H3613" t="s">
        <v>155</v>
      </c>
      <c r="I3613" t="str">
        <f t="shared" si="339"/>
        <v/>
      </c>
      <c r="J3613" t="str">
        <f t="shared" si="340"/>
        <v/>
      </c>
      <c r="K3613" t="str">
        <f>VLOOKUP('intouch变量（离散）'!$A3613,基本表格!$G:$Q,9,FALSE)</f>
        <v>On</v>
      </c>
      <c r="L3613">
        <v>1</v>
      </c>
      <c r="M3613" t="s">
        <v>156</v>
      </c>
      <c r="N3613" t="s">
        <v>157</v>
      </c>
      <c r="O3613" t="s">
        <v>158</v>
      </c>
      <c r="P3613" t="str">
        <f>VLOOKUP('intouch变量（离散）'!$A3613,基本表格!$G:$Q,3,FALSE)</f>
        <v>DB100,X3612.0</v>
      </c>
      <c r="Q3613" t="str">
        <f>VLOOKUP('intouch变量（离散）'!$A3613,基本表格!$G:$Q,10,FALSE)</f>
        <v>Yes</v>
      </c>
      <c r="R3613" t="str">
        <f t="shared" si="342"/>
        <v>DB100,X3612.0 2144+P6-M2 木片筛废料皮带运输机 电机控制 右 跑偏报警</v>
      </c>
      <c r="S3613">
        <v>0</v>
      </c>
      <c r="T3613">
        <v>0</v>
      </c>
    </row>
    <row r="3614" spans="1:20">
      <c r="A3614" t="s">
        <v>3770</v>
      </c>
      <c r="B3614" s="11" t="str">
        <f t="shared" si="341"/>
        <v>CHPF</v>
      </c>
      <c r="C3614" s="11" t="str">
        <f>VLOOKUP('intouch变量（离散）'!$A3614,基本表格!$G:$Q,2,FALSE)</f>
        <v>2144+P6-M2 木片筛废料皮带运输机 电机控制 右跑偏1检测</v>
      </c>
      <c r="D3614" t="s">
        <v>154</v>
      </c>
      <c r="E3614" t="str">
        <f t="shared" si="337"/>
        <v>No</v>
      </c>
      <c r="F3614" t="str">
        <f t="shared" si="338"/>
        <v>0</v>
      </c>
      <c r="G3614" t="s">
        <v>154</v>
      </c>
      <c r="H3614" t="s">
        <v>155</v>
      </c>
      <c r="I3614" t="str">
        <f t="shared" si="339"/>
        <v/>
      </c>
      <c r="J3614" t="str">
        <f t="shared" si="340"/>
        <v/>
      </c>
      <c r="K3614" t="str">
        <f>VLOOKUP('intouch变量（离散）'!$A3614,基本表格!$G:$Q,9,FALSE)</f>
        <v>None</v>
      </c>
      <c r="L3614">
        <v>1</v>
      </c>
      <c r="M3614" t="s">
        <v>156</v>
      </c>
      <c r="N3614" t="s">
        <v>157</v>
      </c>
      <c r="O3614" t="s">
        <v>158</v>
      </c>
      <c r="P3614" t="str">
        <f>VLOOKUP('intouch变量（离散）'!$A3614,基本表格!$G:$Q,3,FALSE)</f>
        <v>DB100,X3612.1</v>
      </c>
      <c r="Q3614" t="str">
        <f>VLOOKUP('intouch变量（离散）'!$A3614,基本表格!$G:$Q,10,FALSE)</f>
        <v>Yes</v>
      </c>
      <c r="R3614" t="str">
        <f t="shared" si="342"/>
        <v>DB100,X3612.1 2144+P6-M2 木片筛废料皮带运输机 电机控制 右跑偏1检测</v>
      </c>
      <c r="S3614">
        <v>0</v>
      </c>
      <c r="T3614">
        <v>0</v>
      </c>
    </row>
    <row r="3615" spans="1:20">
      <c r="A3615" t="s">
        <v>3771</v>
      </c>
      <c r="B3615" s="11" t="str">
        <f t="shared" si="341"/>
        <v>CHPF</v>
      </c>
      <c r="C3615" s="11" t="str">
        <f>VLOOKUP('intouch变量（离散）'!$A3615,基本表格!$G:$Q,2,FALSE)</f>
        <v>2144+P6-M2 木片筛废料皮带运输机 电机控制 右跑偏保护使能</v>
      </c>
      <c r="D3615" t="s">
        <v>154</v>
      </c>
      <c r="E3615" t="str">
        <f t="shared" si="337"/>
        <v>Yes</v>
      </c>
      <c r="F3615" t="str">
        <f t="shared" si="338"/>
        <v>900</v>
      </c>
      <c r="G3615" t="s">
        <v>154</v>
      </c>
      <c r="H3615" t="s">
        <v>155</v>
      </c>
      <c r="I3615" t="str">
        <f t="shared" si="339"/>
        <v>禁用</v>
      </c>
      <c r="J3615" t="str">
        <f t="shared" si="340"/>
        <v>启用</v>
      </c>
      <c r="K3615" t="str">
        <f>VLOOKUP('intouch变量（离散）'!$A3615,基本表格!$G:$Q,9,FALSE)</f>
        <v>None</v>
      </c>
      <c r="L3615">
        <v>1</v>
      </c>
      <c r="M3615" t="s">
        <v>156</v>
      </c>
      <c r="N3615" t="s">
        <v>157</v>
      </c>
      <c r="O3615" t="s">
        <v>158</v>
      </c>
      <c r="P3615" t="str">
        <f>VLOOKUP('intouch变量（离散）'!$A3615,基本表格!$G:$Q,3,FALSE)</f>
        <v>DB100,X3612.2</v>
      </c>
      <c r="Q3615" t="str">
        <f>VLOOKUP('intouch变量（离散）'!$A3615,基本表格!$G:$Q,10,FALSE)</f>
        <v>No</v>
      </c>
      <c r="R3615" t="str">
        <f t="shared" si="342"/>
        <v>DB100,X3612.2 2144+P6-M2 木片筛废料皮带运输机 电机控制 右跑偏保护使能</v>
      </c>
      <c r="S3615">
        <v>0</v>
      </c>
      <c r="T3615">
        <v>0</v>
      </c>
    </row>
    <row r="3616" spans="1:20">
      <c r="A3616" t="s">
        <v>3772</v>
      </c>
      <c r="B3616" s="11" t="str">
        <f t="shared" si="341"/>
        <v>CHPF</v>
      </c>
      <c r="C3616" s="11" t="str">
        <f>VLOOKUP('intouch变量（离散）'!$A3616,基本表格!$G:$Q,2,FALSE)</f>
        <v>2144+P6-M2 木片筛废料皮带运输机 电机控制 右跑偏导致停机</v>
      </c>
      <c r="D3616" t="s">
        <v>154</v>
      </c>
      <c r="E3616" t="str">
        <f t="shared" si="337"/>
        <v>No</v>
      </c>
      <c r="F3616" t="str">
        <f t="shared" si="338"/>
        <v>0</v>
      </c>
      <c r="G3616" t="s">
        <v>154</v>
      </c>
      <c r="H3616" t="s">
        <v>155</v>
      </c>
      <c r="I3616" t="str">
        <f t="shared" si="339"/>
        <v/>
      </c>
      <c r="J3616" t="str">
        <f t="shared" si="340"/>
        <v/>
      </c>
      <c r="K3616" t="str">
        <f>VLOOKUP('intouch变量（离散）'!$A3616,基本表格!$G:$Q,9,FALSE)</f>
        <v>On</v>
      </c>
      <c r="L3616">
        <v>1</v>
      </c>
      <c r="M3616" t="s">
        <v>156</v>
      </c>
      <c r="N3616" t="s">
        <v>157</v>
      </c>
      <c r="O3616" t="s">
        <v>158</v>
      </c>
      <c r="P3616" t="str">
        <f>VLOOKUP('intouch变量（离散）'!$A3616,基本表格!$G:$Q,3,FALSE)</f>
        <v>DB100,X3612.3</v>
      </c>
      <c r="Q3616" t="str">
        <f>VLOOKUP('intouch变量（离散）'!$A3616,基本表格!$G:$Q,10,FALSE)</f>
        <v>Yes</v>
      </c>
      <c r="R3616" t="str">
        <f t="shared" si="342"/>
        <v>DB100,X3612.3 2144+P6-M2 木片筛废料皮带运输机 电机控制 右跑偏导致停机</v>
      </c>
      <c r="S3616">
        <v>0</v>
      </c>
      <c r="T3616">
        <v>0</v>
      </c>
    </row>
    <row r="3617" spans="1:20">
      <c r="A3617" t="s">
        <v>3773</v>
      </c>
      <c r="B3617" s="11" t="str">
        <f t="shared" si="341"/>
        <v>CHPF</v>
      </c>
      <c r="C3617" s="11" t="str">
        <f>VLOOKUP('intouch变量（离散）'!$A3617,基本表格!$G:$Q,2,FALSE)</f>
        <v>2144+P6-M2 木片筛废料皮带运输机 电机控制 三角型</v>
      </c>
      <c r="D3617" t="s">
        <v>154</v>
      </c>
      <c r="E3617" t="str">
        <f t="shared" si="337"/>
        <v>No</v>
      </c>
      <c r="F3617" t="str">
        <f t="shared" si="338"/>
        <v>0</v>
      </c>
      <c r="G3617" t="s">
        <v>154</v>
      </c>
      <c r="H3617" t="s">
        <v>155</v>
      </c>
      <c r="I3617" t="str">
        <f t="shared" si="339"/>
        <v/>
      </c>
      <c r="J3617" t="str">
        <f t="shared" si="340"/>
        <v/>
      </c>
      <c r="K3617" t="str">
        <f>VLOOKUP('intouch变量（离散）'!$A3617,基本表格!$G:$Q,9,FALSE)</f>
        <v>None</v>
      </c>
      <c r="L3617">
        <v>1</v>
      </c>
      <c r="M3617" t="s">
        <v>156</v>
      </c>
      <c r="N3617" t="s">
        <v>157</v>
      </c>
      <c r="O3617" t="s">
        <v>158</v>
      </c>
      <c r="P3617" t="str">
        <f>VLOOKUP('intouch变量（离散）'!$A3617,基本表格!$G:$Q,3,FALSE)</f>
        <v>DB100,X3616.0</v>
      </c>
      <c r="Q3617" t="str">
        <f>VLOOKUP('intouch变量（离散）'!$A3617,基本表格!$G:$Q,10,FALSE)</f>
        <v>Yes</v>
      </c>
      <c r="R3617" t="str">
        <f t="shared" si="342"/>
        <v>DB100,X3616.0 2144+P6-M2 木片筛废料皮带运输机 电机控制 三角型</v>
      </c>
      <c r="S3617">
        <v>0</v>
      </c>
      <c r="T3617">
        <v>0</v>
      </c>
    </row>
    <row r="3618" spans="1:20">
      <c r="A3618" t="s">
        <v>3774</v>
      </c>
      <c r="B3618" s="11" t="str">
        <f t="shared" si="341"/>
        <v>CHPF</v>
      </c>
      <c r="C3618" s="11" t="str">
        <f>VLOOKUP('intouch变量（离散）'!$A3618,基本表格!$G:$Q,2,FALSE)</f>
        <v>2144+P6-M2 木片筛废料皮带运输机 电机控制 星型</v>
      </c>
      <c r="D3618" t="s">
        <v>154</v>
      </c>
      <c r="E3618" t="str">
        <f t="shared" si="337"/>
        <v>No</v>
      </c>
      <c r="F3618" t="str">
        <f t="shared" si="338"/>
        <v>0</v>
      </c>
      <c r="G3618" t="s">
        <v>154</v>
      </c>
      <c r="H3618" t="s">
        <v>155</v>
      </c>
      <c r="I3618" t="str">
        <f t="shared" si="339"/>
        <v/>
      </c>
      <c r="J3618" t="str">
        <f t="shared" si="340"/>
        <v/>
      </c>
      <c r="K3618" t="str">
        <f>VLOOKUP('intouch变量（离散）'!$A3618,基本表格!$G:$Q,9,FALSE)</f>
        <v>None</v>
      </c>
      <c r="L3618">
        <v>1</v>
      </c>
      <c r="M3618" t="s">
        <v>156</v>
      </c>
      <c r="N3618" t="s">
        <v>157</v>
      </c>
      <c r="O3618" t="s">
        <v>158</v>
      </c>
      <c r="P3618" t="str">
        <f>VLOOKUP('intouch变量（离散）'!$A3618,基本表格!$G:$Q,3,FALSE)</f>
        <v>DB100,X3616.1</v>
      </c>
      <c r="Q3618" t="str">
        <f>VLOOKUP('intouch变量（离散）'!$A3618,基本表格!$G:$Q,10,FALSE)</f>
        <v>Yes</v>
      </c>
      <c r="R3618" t="str">
        <f t="shared" si="342"/>
        <v>DB100,X3616.1 2144+P6-M2 木片筛废料皮带运输机 电机控制 星型</v>
      </c>
      <c r="S3618">
        <v>0</v>
      </c>
      <c r="T3618">
        <v>0</v>
      </c>
    </row>
    <row r="3619" spans="1:20">
      <c r="A3619" t="s">
        <v>3775</v>
      </c>
      <c r="B3619" s="11" t="str">
        <f t="shared" si="341"/>
        <v>CHPF</v>
      </c>
      <c r="C3619" s="11" t="str">
        <f>VLOOKUP('intouch变量（离散）'!$A3619,基本表格!$G:$Q,2,FALSE)</f>
        <v>2144+P6-M2 木片筛废料皮带运输机 电机控制 维修开关</v>
      </c>
      <c r="D3619" t="s">
        <v>154</v>
      </c>
      <c r="E3619" t="str">
        <f t="shared" si="337"/>
        <v>No</v>
      </c>
      <c r="F3619" t="str">
        <f t="shared" si="338"/>
        <v>0</v>
      </c>
      <c r="G3619" t="s">
        <v>154</v>
      </c>
      <c r="H3619" t="s">
        <v>155</v>
      </c>
      <c r="I3619" t="str">
        <f t="shared" si="339"/>
        <v/>
      </c>
      <c r="J3619" t="str">
        <f t="shared" si="340"/>
        <v/>
      </c>
      <c r="K3619" t="str">
        <f>VLOOKUP('intouch变量（离散）'!$A3619,基本表格!$G:$Q,9,FALSE)</f>
        <v>On</v>
      </c>
      <c r="L3619">
        <v>1</v>
      </c>
      <c r="M3619" t="s">
        <v>156</v>
      </c>
      <c r="N3619" t="s">
        <v>157</v>
      </c>
      <c r="O3619" t="s">
        <v>158</v>
      </c>
      <c r="P3619" t="str">
        <f>VLOOKUP('intouch变量（离散）'!$A3619,基本表格!$G:$Q,3,FALSE)</f>
        <v>DB100,X3616.2</v>
      </c>
      <c r="Q3619" t="str">
        <f>VLOOKUP('intouch变量（离散）'!$A3619,基本表格!$G:$Q,10,FALSE)</f>
        <v>Yes</v>
      </c>
      <c r="R3619" t="str">
        <f t="shared" si="342"/>
        <v>DB100,X3616.2 2144+P6-M2 木片筛废料皮带运输机 电机控制 维修开关</v>
      </c>
      <c r="S3619">
        <v>0</v>
      </c>
      <c r="T3619">
        <v>0</v>
      </c>
    </row>
    <row r="3620" spans="1:20">
      <c r="A3620" t="s">
        <v>3776</v>
      </c>
      <c r="B3620" s="11" t="str">
        <f t="shared" si="341"/>
        <v>CHPF</v>
      </c>
      <c r="C3620" s="11" t="str">
        <f>VLOOKUP('intouch变量（离散）'!$A3620,基本表格!$G:$Q,2,FALSE)</f>
        <v>2144+P6-M2 木片筛废料皮带运输机 电机控制 左跑偏2检测</v>
      </c>
      <c r="D3620" t="s">
        <v>154</v>
      </c>
      <c r="E3620" t="str">
        <f t="shared" si="337"/>
        <v>No</v>
      </c>
      <c r="F3620" t="str">
        <f t="shared" si="338"/>
        <v>0</v>
      </c>
      <c r="G3620" t="s">
        <v>154</v>
      </c>
      <c r="H3620" t="s">
        <v>155</v>
      </c>
      <c r="I3620" t="str">
        <f t="shared" si="339"/>
        <v/>
      </c>
      <c r="J3620" t="str">
        <f t="shared" si="340"/>
        <v/>
      </c>
      <c r="K3620" t="str">
        <f>VLOOKUP('intouch变量（离散）'!$A3620,基本表格!$G:$Q,9,FALSE)</f>
        <v>None</v>
      </c>
      <c r="L3620">
        <v>1</v>
      </c>
      <c r="M3620" t="s">
        <v>156</v>
      </c>
      <c r="N3620" t="s">
        <v>157</v>
      </c>
      <c r="O3620" t="s">
        <v>158</v>
      </c>
      <c r="P3620" t="str">
        <f>VLOOKUP('intouch变量（离散）'!$A3620,基本表格!$G:$Q,3,FALSE)</f>
        <v>DB100,X3616.3</v>
      </c>
      <c r="Q3620" t="str">
        <f>VLOOKUP('intouch变量（离散）'!$A3620,基本表格!$G:$Q,10,FALSE)</f>
        <v>Yes</v>
      </c>
      <c r="R3620" t="str">
        <f t="shared" si="342"/>
        <v>DB100,X3616.3 2144+P6-M2 木片筛废料皮带运输机 电机控制 左跑偏2检测</v>
      </c>
      <c r="S3620">
        <v>0</v>
      </c>
      <c r="T3620">
        <v>0</v>
      </c>
    </row>
    <row r="3621" spans="1:20">
      <c r="A3621" t="s">
        <v>3777</v>
      </c>
      <c r="B3621" s="11" t="str">
        <f t="shared" si="341"/>
        <v>CHPF</v>
      </c>
      <c r="C3621" s="11" t="str">
        <f>VLOOKUP('intouch变量（离散）'!$A3621,基本表格!$G:$Q,2,FALSE)</f>
        <v>2144+P6-M2 木片筛废料皮带运输机 电机控制 右跑偏2检测</v>
      </c>
      <c r="D3621" t="s">
        <v>154</v>
      </c>
      <c r="E3621" t="str">
        <f t="shared" si="337"/>
        <v>No</v>
      </c>
      <c r="F3621" t="str">
        <f t="shared" si="338"/>
        <v>0</v>
      </c>
      <c r="G3621" t="s">
        <v>154</v>
      </c>
      <c r="H3621" t="s">
        <v>155</v>
      </c>
      <c r="I3621" t="str">
        <f t="shared" si="339"/>
        <v/>
      </c>
      <c r="J3621" t="str">
        <f t="shared" si="340"/>
        <v/>
      </c>
      <c r="K3621" t="str">
        <f>VLOOKUP('intouch变量（离散）'!$A3621,基本表格!$G:$Q,9,FALSE)</f>
        <v>None</v>
      </c>
      <c r="L3621">
        <v>1</v>
      </c>
      <c r="M3621" t="s">
        <v>156</v>
      </c>
      <c r="N3621" t="s">
        <v>157</v>
      </c>
      <c r="O3621" t="s">
        <v>158</v>
      </c>
      <c r="P3621" t="str">
        <f>VLOOKUP('intouch变量（离散）'!$A3621,基本表格!$G:$Q,3,FALSE)</f>
        <v>DB100,X3616.4</v>
      </c>
      <c r="Q3621" t="str">
        <f>VLOOKUP('intouch变量（离散）'!$A3621,基本表格!$G:$Q,10,FALSE)</f>
        <v>Yes</v>
      </c>
      <c r="R3621" t="str">
        <f t="shared" si="342"/>
        <v>DB100,X3616.4 2144+P6-M2 木片筛废料皮带运输机 电机控制 右跑偏2检测</v>
      </c>
      <c r="S3621">
        <v>0</v>
      </c>
      <c r="T3621">
        <v>0</v>
      </c>
    </row>
    <row r="3622" spans="1:20">
      <c r="A3622" t="s">
        <v>3778</v>
      </c>
      <c r="B3622" s="11" t="str">
        <f t="shared" si="341"/>
        <v>CHPF</v>
      </c>
      <c r="C3622" s="11" t="str">
        <f>VLOOKUP('intouch变量（离散）'!$A3622,基本表格!$G:$Q,2,FALSE)</f>
        <v>2144+P6-M2 木片筛废料皮带运输机 给定频率 上限保护使能</v>
      </c>
      <c r="D3622" t="s">
        <v>154</v>
      </c>
      <c r="E3622" t="str">
        <f t="shared" si="337"/>
        <v>Yes</v>
      </c>
      <c r="F3622" t="str">
        <f t="shared" si="338"/>
        <v>900</v>
      </c>
      <c r="G3622" t="s">
        <v>154</v>
      </c>
      <c r="H3622" t="s">
        <v>155</v>
      </c>
      <c r="I3622" t="str">
        <f t="shared" si="339"/>
        <v>禁用</v>
      </c>
      <c r="J3622" t="str">
        <f t="shared" si="340"/>
        <v>启用</v>
      </c>
      <c r="K3622" t="str">
        <f>VLOOKUP('intouch变量（离散）'!$A3622,基本表格!$G:$Q,9,FALSE)</f>
        <v>None</v>
      </c>
      <c r="L3622">
        <v>1</v>
      </c>
      <c r="M3622" t="s">
        <v>156</v>
      </c>
      <c r="N3622" t="s">
        <v>157</v>
      </c>
      <c r="O3622" t="s">
        <v>158</v>
      </c>
      <c r="P3622" t="str">
        <f>VLOOKUP('intouch变量（离散）'!$A3622,基本表格!$G:$Q,3,FALSE)</f>
        <v>DB100,X3650.3</v>
      </c>
      <c r="Q3622" t="str">
        <f>VLOOKUP('intouch变量（离散）'!$A3622,基本表格!$G:$Q,10,FALSE)</f>
        <v>No</v>
      </c>
      <c r="R3622" t="str">
        <f t="shared" si="342"/>
        <v>DB100,X3650.3 2144+P6-M2 木片筛废料皮带运输机 给定频率 上限保护使能</v>
      </c>
      <c r="S3622">
        <v>0</v>
      </c>
      <c r="T3622">
        <v>0</v>
      </c>
    </row>
    <row r="3623" spans="1:20">
      <c r="A3623" t="s">
        <v>3779</v>
      </c>
      <c r="B3623" s="11" t="str">
        <f t="shared" si="341"/>
        <v>CHPF</v>
      </c>
      <c r="C3623" s="11" t="str">
        <f>VLOOKUP('intouch变量（离散）'!$A3623,基本表格!$G:$Q,2,FALSE)</f>
        <v>2144+P6-M2 木片筛废料皮带运输机 给定频率 下限保护使能</v>
      </c>
      <c r="D3623" t="s">
        <v>154</v>
      </c>
      <c r="E3623" t="str">
        <f t="shared" si="337"/>
        <v>Yes</v>
      </c>
      <c r="F3623" t="str">
        <f t="shared" si="338"/>
        <v>900</v>
      </c>
      <c r="G3623" t="s">
        <v>154</v>
      </c>
      <c r="H3623" t="s">
        <v>155</v>
      </c>
      <c r="I3623" t="str">
        <f t="shared" si="339"/>
        <v>禁用</v>
      </c>
      <c r="J3623" t="str">
        <f t="shared" si="340"/>
        <v>启用</v>
      </c>
      <c r="K3623" t="str">
        <f>VLOOKUP('intouch变量（离散）'!$A3623,基本表格!$G:$Q,9,FALSE)</f>
        <v>None</v>
      </c>
      <c r="L3623">
        <v>1</v>
      </c>
      <c r="M3623" t="s">
        <v>156</v>
      </c>
      <c r="N3623" t="s">
        <v>157</v>
      </c>
      <c r="O3623" t="s">
        <v>158</v>
      </c>
      <c r="P3623" t="str">
        <f>VLOOKUP('intouch变量（离散）'!$A3623,基本表格!$G:$Q,3,FALSE)</f>
        <v>DB100,X3650.4</v>
      </c>
      <c r="Q3623" t="str">
        <f>VLOOKUP('intouch变量（离散）'!$A3623,基本表格!$G:$Q,10,FALSE)</f>
        <v>No</v>
      </c>
      <c r="R3623" t="str">
        <f t="shared" si="342"/>
        <v>DB100,X3650.4 2144+P6-M2 木片筛废料皮带运输机 给定频率 下限保护使能</v>
      </c>
      <c r="S3623">
        <v>0</v>
      </c>
      <c r="T3623">
        <v>0</v>
      </c>
    </row>
    <row r="3624" spans="1:20">
      <c r="A3624" t="s">
        <v>3780</v>
      </c>
      <c r="B3624" s="11" t="str">
        <f t="shared" si="341"/>
        <v>CHPF</v>
      </c>
      <c r="C3624" s="11" t="str">
        <f>VLOOKUP('intouch变量（离散）'!$A3624,基本表格!$G:$Q,2,FALSE)</f>
        <v>2144+P6-M2 木片筛废料皮带运输机 给定频率 上限报警</v>
      </c>
      <c r="D3624" t="s">
        <v>154</v>
      </c>
      <c r="E3624" t="str">
        <f t="shared" si="337"/>
        <v>No</v>
      </c>
      <c r="F3624" t="str">
        <f t="shared" si="338"/>
        <v>0</v>
      </c>
      <c r="G3624" t="s">
        <v>154</v>
      </c>
      <c r="H3624" t="s">
        <v>155</v>
      </c>
      <c r="I3624" t="str">
        <f t="shared" si="339"/>
        <v/>
      </c>
      <c r="J3624" t="str">
        <f t="shared" si="340"/>
        <v/>
      </c>
      <c r="K3624" t="str">
        <f>VLOOKUP('intouch变量（离散）'!$A3624,基本表格!$G:$Q,9,FALSE)</f>
        <v>None</v>
      </c>
      <c r="L3624">
        <v>1</v>
      </c>
      <c r="M3624" t="s">
        <v>156</v>
      </c>
      <c r="N3624" t="s">
        <v>157</v>
      </c>
      <c r="O3624" t="s">
        <v>158</v>
      </c>
      <c r="P3624" t="str">
        <f>VLOOKUP('intouch变量（离散）'!$A3624,基本表格!$G:$Q,3,FALSE)</f>
        <v>DB100,X3650.5</v>
      </c>
      <c r="Q3624" t="str">
        <f>VLOOKUP('intouch变量（离散）'!$A3624,基本表格!$G:$Q,10,FALSE)</f>
        <v>Yes</v>
      </c>
      <c r="R3624" t="str">
        <f t="shared" si="342"/>
        <v>DB100,X3650.5 2144+P6-M2 木片筛废料皮带运输机 给定频率 上限报警</v>
      </c>
      <c r="S3624">
        <v>0</v>
      </c>
      <c r="T3624">
        <v>0</v>
      </c>
    </row>
    <row r="3625" spans="1:20">
      <c r="A3625" t="s">
        <v>3781</v>
      </c>
      <c r="B3625" s="11" t="str">
        <f t="shared" si="341"/>
        <v>CHPF</v>
      </c>
      <c r="C3625" s="11" t="str">
        <f>VLOOKUP('intouch变量（离散）'!$A3625,基本表格!$G:$Q,2,FALSE)</f>
        <v>2144+P6-M2 木片筛废料皮带运输机 给定频率 下限报警</v>
      </c>
      <c r="D3625" t="s">
        <v>154</v>
      </c>
      <c r="E3625" t="str">
        <f t="shared" si="337"/>
        <v>No</v>
      </c>
      <c r="F3625" t="str">
        <f t="shared" si="338"/>
        <v>0</v>
      </c>
      <c r="G3625" t="s">
        <v>154</v>
      </c>
      <c r="H3625" t="s">
        <v>155</v>
      </c>
      <c r="I3625" t="str">
        <f t="shared" si="339"/>
        <v/>
      </c>
      <c r="J3625" t="str">
        <f t="shared" si="340"/>
        <v/>
      </c>
      <c r="K3625" t="str">
        <f>VLOOKUP('intouch变量（离散）'!$A3625,基本表格!$G:$Q,9,FALSE)</f>
        <v>None</v>
      </c>
      <c r="L3625">
        <v>1</v>
      </c>
      <c r="M3625" t="s">
        <v>156</v>
      </c>
      <c r="N3625" t="s">
        <v>157</v>
      </c>
      <c r="O3625" t="s">
        <v>158</v>
      </c>
      <c r="P3625" t="str">
        <f>VLOOKUP('intouch变量（离散）'!$A3625,基本表格!$G:$Q,3,FALSE)</f>
        <v>DB100,X3650.6</v>
      </c>
      <c r="Q3625" t="str">
        <f>VLOOKUP('intouch变量（离散）'!$A3625,基本表格!$G:$Q,10,FALSE)</f>
        <v>Yes</v>
      </c>
      <c r="R3625" t="str">
        <f t="shared" si="342"/>
        <v>DB100,X3650.6 2144+P6-M2 木片筛废料皮带运输机 给定频率 下限报警</v>
      </c>
      <c r="S3625">
        <v>0</v>
      </c>
      <c r="T3625">
        <v>0</v>
      </c>
    </row>
    <row r="3626" spans="1:20">
      <c r="A3626" t="s">
        <v>3782</v>
      </c>
      <c r="B3626" s="11" t="str">
        <f t="shared" si="341"/>
        <v>CHPF</v>
      </c>
      <c r="C3626" s="11" t="str">
        <f>VLOOKUP('intouch变量（离散）'!$A3626,基本表格!$G:$Q,2,FALSE)</f>
        <v>2144+P6-M2 木片筛废料皮带运输机 给定频率 上上限报警</v>
      </c>
      <c r="D3626" t="s">
        <v>154</v>
      </c>
      <c r="E3626" t="str">
        <f t="shared" si="337"/>
        <v>No</v>
      </c>
      <c r="F3626" t="str">
        <f t="shared" si="338"/>
        <v>0</v>
      </c>
      <c r="G3626" t="s">
        <v>154</v>
      </c>
      <c r="H3626" t="s">
        <v>155</v>
      </c>
      <c r="I3626" t="str">
        <f t="shared" si="339"/>
        <v/>
      </c>
      <c r="J3626" t="str">
        <f t="shared" si="340"/>
        <v/>
      </c>
      <c r="K3626" t="str">
        <f>VLOOKUP('intouch变量（离散）'!$A3626,基本表格!$G:$Q,9,FALSE)</f>
        <v>On</v>
      </c>
      <c r="L3626">
        <v>1</v>
      </c>
      <c r="M3626" t="s">
        <v>156</v>
      </c>
      <c r="N3626" t="s">
        <v>157</v>
      </c>
      <c r="O3626" t="s">
        <v>158</v>
      </c>
      <c r="P3626" t="str">
        <f>VLOOKUP('intouch变量（离散）'!$A3626,基本表格!$G:$Q,3,FALSE)</f>
        <v>DB100,X3650.7</v>
      </c>
      <c r="Q3626" t="str">
        <f>VLOOKUP('intouch变量（离散）'!$A3626,基本表格!$G:$Q,10,FALSE)</f>
        <v>Yes</v>
      </c>
      <c r="R3626" t="str">
        <f t="shared" si="342"/>
        <v>DB100,X3650.7 2144+P6-M2 木片筛废料皮带运输机 给定频率 上上限报警</v>
      </c>
      <c r="S3626">
        <v>0</v>
      </c>
      <c r="T3626">
        <v>0</v>
      </c>
    </row>
    <row r="3627" spans="1:20">
      <c r="A3627" t="s">
        <v>3783</v>
      </c>
      <c r="B3627" s="11" t="str">
        <f t="shared" si="341"/>
        <v>CHPF</v>
      </c>
      <c r="C3627" s="11" t="str">
        <f>VLOOKUP('intouch变量（离散）'!$A3627,基本表格!$G:$Q,2,FALSE)</f>
        <v>2144+P6-M2 木片筛废料皮带运输机 给定频率 下下限报警</v>
      </c>
      <c r="D3627" t="s">
        <v>154</v>
      </c>
      <c r="E3627" t="str">
        <f t="shared" si="337"/>
        <v>No</v>
      </c>
      <c r="F3627" t="str">
        <f t="shared" si="338"/>
        <v>0</v>
      </c>
      <c r="G3627" t="s">
        <v>154</v>
      </c>
      <c r="H3627" t="s">
        <v>155</v>
      </c>
      <c r="I3627" t="str">
        <f t="shared" si="339"/>
        <v/>
      </c>
      <c r="J3627" t="str">
        <f t="shared" si="340"/>
        <v/>
      </c>
      <c r="K3627" t="str">
        <f>VLOOKUP('intouch变量（离散）'!$A3627,基本表格!$G:$Q,9,FALSE)</f>
        <v>On</v>
      </c>
      <c r="L3627">
        <v>1</v>
      </c>
      <c r="M3627" t="s">
        <v>156</v>
      </c>
      <c r="N3627" t="s">
        <v>157</v>
      </c>
      <c r="O3627" t="s">
        <v>158</v>
      </c>
      <c r="P3627" t="str">
        <f>VLOOKUP('intouch变量（离散）'!$A3627,基本表格!$G:$Q,3,FALSE)</f>
        <v>DB100,X3651.0</v>
      </c>
      <c r="Q3627" t="str">
        <f>VLOOKUP('intouch变量（离散）'!$A3627,基本表格!$G:$Q,10,FALSE)</f>
        <v>Yes</v>
      </c>
      <c r="R3627" t="str">
        <f t="shared" si="342"/>
        <v>DB100,X3651.0 2144+P6-M2 木片筛废料皮带运输机 给定频率 下下限报警</v>
      </c>
      <c r="S3627">
        <v>0</v>
      </c>
      <c r="T3627">
        <v>0</v>
      </c>
    </row>
    <row r="3628" spans="1:20">
      <c r="A3628" t="s">
        <v>3784</v>
      </c>
      <c r="B3628" s="11" t="str">
        <f t="shared" si="341"/>
        <v>CHPF</v>
      </c>
      <c r="C3628" s="11" t="str">
        <f>VLOOKUP('intouch变量（离散）'!$A3628,基本表格!$G:$Q,2,FALSE)</f>
        <v>2144+P6-M2 木片筛废料皮带运输机 给定频率 极限报警</v>
      </c>
      <c r="D3628" t="s">
        <v>154</v>
      </c>
      <c r="E3628" t="str">
        <f t="shared" si="337"/>
        <v>No</v>
      </c>
      <c r="F3628" t="str">
        <f t="shared" si="338"/>
        <v>0</v>
      </c>
      <c r="G3628" t="s">
        <v>154</v>
      </c>
      <c r="H3628" t="s">
        <v>155</v>
      </c>
      <c r="I3628" t="str">
        <f t="shared" si="339"/>
        <v/>
      </c>
      <c r="J3628" t="str">
        <f t="shared" si="340"/>
        <v/>
      </c>
      <c r="K3628" t="str">
        <f>VLOOKUP('intouch变量（离散）'!$A3628,基本表格!$G:$Q,9,FALSE)</f>
        <v>On</v>
      </c>
      <c r="L3628">
        <v>1</v>
      </c>
      <c r="M3628" t="s">
        <v>156</v>
      </c>
      <c r="N3628" t="s">
        <v>157</v>
      </c>
      <c r="O3628" t="s">
        <v>158</v>
      </c>
      <c r="P3628" t="str">
        <f>VLOOKUP('intouch变量（离散）'!$A3628,基本表格!$G:$Q,3,FALSE)</f>
        <v>DB100,X3651.1</v>
      </c>
      <c r="Q3628" t="str">
        <f>VLOOKUP('intouch变量（离散）'!$A3628,基本表格!$G:$Q,10,FALSE)</f>
        <v>Yes</v>
      </c>
      <c r="R3628" t="str">
        <f t="shared" si="342"/>
        <v>DB100,X3651.1 2144+P6-M2 木片筛废料皮带运输机 给定频率 极限报警</v>
      </c>
      <c r="S3628">
        <v>0</v>
      </c>
      <c r="T3628">
        <v>0</v>
      </c>
    </row>
    <row r="3629" spans="1:20">
      <c r="A3629" t="s">
        <v>3785</v>
      </c>
      <c r="B3629" s="11" t="str">
        <f t="shared" si="341"/>
        <v>CHPF</v>
      </c>
      <c r="C3629" s="11" t="str">
        <f>VLOOKUP('intouch变量（离散）'!$A3629,基本表格!$G:$Q,2,FALSE)</f>
        <v>2144+P6-M2 木片筛废料皮带运输机 给定频率 传感器断线报警</v>
      </c>
      <c r="D3629" t="s">
        <v>154</v>
      </c>
      <c r="E3629" t="str">
        <f t="shared" si="337"/>
        <v>No</v>
      </c>
      <c r="F3629" t="str">
        <f t="shared" si="338"/>
        <v>0</v>
      </c>
      <c r="G3629" t="s">
        <v>154</v>
      </c>
      <c r="H3629" t="s">
        <v>155</v>
      </c>
      <c r="I3629" t="str">
        <f t="shared" si="339"/>
        <v/>
      </c>
      <c r="J3629" t="str">
        <f t="shared" si="340"/>
        <v/>
      </c>
      <c r="K3629" t="str">
        <f>VLOOKUP('intouch变量（离散）'!$A3629,基本表格!$G:$Q,9,FALSE)</f>
        <v>On</v>
      </c>
      <c r="L3629">
        <v>1</v>
      </c>
      <c r="M3629" t="s">
        <v>156</v>
      </c>
      <c r="N3629" t="s">
        <v>157</v>
      </c>
      <c r="O3629" t="s">
        <v>158</v>
      </c>
      <c r="P3629" t="str">
        <f>VLOOKUP('intouch变量（离散）'!$A3629,基本表格!$G:$Q,3,FALSE)</f>
        <v>DB100,X3651.2</v>
      </c>
      <c r="Q3629" t="str">
        <f>VLOOKUP('intouch变量（离散）'!$A3629,基本表格!$G:$Q,10,FALSE)</f>
        <v>Yes</v>
      </c>
      <c r="R3629" t="str">
        <f t="shared" si="342"/>
        <v>DB100,X3651.2 2144+P6-M2 木片筛废料皮带运输机 给定频率 传感器断线报警</v>
      </c>
      <c r="S3629">
        <v>0</v>
      </c>
      <c r="T3629">
        <v>0</v>
      </c>
    </row>
    <row r="3630" spans="1:20">
      <c r="A3630" t="s">
        <v>3786</v>
      </c>
      <c r="B3630" s="11" t="str">
        <f t="shared" si="341"/>
        <v>CHPF</v>
      </c>
      <c r="C3630" s="11" t="str">
        <f>VLOOKUP('intouch变量（离散）'!$A3630,基本表格!$G:$Q,2,FALSE)</f>
        <v>2144+P6-M2 木片筛废料皮带运输机 反馈频率 上限保护使能</v>
      </c>
      <c r="D3630" t="s">
        <v>154</v>
      </c>
      <c r="E3630" t="str">
        <f t="shared" si="337"/>
        <v>Yes</v>
      </c>
      <c r="F3630" t="str">
        <f t="shared" si="338"/>
        <v>900</v>
      </c>
      <c r="G3630" t="s">
        <v>154</v>
      </c>
      <c r="H3630" t="s">
        <v>155</v>
      </c>
      <c r="I3630" t="str">
        <f t="shared" si="339"/>
        <v>禁用</v>
      </c>
      <c r="J3630" t="str">
        <f t="shared" si="340"/>
        <v>启用</v>
      </c>
      <c r="K3630" t="str">
        <f>VLOOKUP('intouch变量（离散）'!$A3630,基本表格!$G:$Q,9,FALSE)</f>
        <v>None</v>
      </c>
      <c r="L3630">
        <v>1</v>
      </c>
      <c r="M3630" t="s">
        <v>156</v>
      </c>
      <c r="N3630" t="s">
        <v>157</v>
      </c>
      <c r="O3630" t="s">
        <v>158</v>
      </c>
      <c r="P3630" t="str">
        <f>VLOOKUP('intouch变量（离散）'!$A3630,基本表格!$G:$Q,3,FALSE)</f>
        <v>DB100,X3700.3</v>
      </c>
      <c r="Q3630" t="str">
        <f>VLOOKUP('intouch变量（离散）'!$A3630,基本表格!$G:$Q,10,FALSE)</f>
        <v>No</v>
      </c>
      <c r="R3630" t="str">
        <f t="shared" si="342"/>
        <v>DB100,X3700.3 2144+P6-M2 木片筛废料皮带运输机 反馈频率 上限保护使能</v>
      </c>
      <c r="S3630">
        <v>0</v>
      </c>
      <c r="T3630">
        <v>0</v>
      </c>
    </row>
    <row r="3631" spans="1:20">
      <c r="A3631" t="s">
        <v>3787</v>
      </c>
      <c r="B3631" s="11" t="str">
        <f t="shared" si="341"/>
        <v>CHPF</v>
      </c>
      <c r="C3631" s="11" t="str">
        <f>VLOOKUP('intouch变量（离散）'!$A3631,基本表格!$G:$Q,2,FALSE)</f>
        <v>2144+P6-M2 木片筛废料皮带运输机 反馈频率 下限保护使能</v>
      </c>
      <c r="D3631" t="s">
        <v>154</v>
      </c>
      <c r="E3631" t="str">
        <f t="shared" si="337"/>
        <v>Yes</v>
      </c>
      <c r="F3631" t="str">
        <f t="shared" si="338"/>
        <v>900</v>
      </c>
      <c r="G3631" t="s">
        <v>154</v>
      </c>
      <c r="H3631" t="s">
        <v>155</v>
      </c>
      <c r="I3631" t="str">
        <f t="shared" si="339"/>
        <v>禁用</v>
      </c>
      <c r="J3631" t="str">
        <f t="shared" si="340"/>
        <v>启用</v>
      </c>
      <c r="K3631" t="str">
        <f>VLOOKUP('intouch变量（离散）'!$A3631,基本表格!$G:$Q,9,FALSE)</f>
        <v>None</v>
      </c>
      <c r="L3631">
        <v>1</v>
      </c>
      <c r="M3631" t="s">
        <v>156</v>
      </c>
      <c r="N3631" t="s">
        <v>157</v>
      </c>
      <c r="O3631" t="s">
        <v>158</v>
      </c>
      <c r="P3631" t="str">
        <f>VLOOKUP('intouch变量（离散）'!$A3631,基本表格!$G:$Q,3,FALSE)</f>
        <v>DB100,X3700.4</v>
      </c>
      <c r="Q3631" t="str">
        <f>VLOOKUP('intouch变量（离散）'!$A3631,基本表格!$G:$Q,10,FALSE)</f>
        <v>No</v>
      </c>
      <c r="R3631" t="str">
        <f t="shared" si="342"/>
        <v>DB100,X3700.4 2144+P6-M2 木片筛废料皮带运输机 反馈频率 下限保护使能</v>
      </c>
      <c r="S3631">
        <v>0</v>
      </c>
      <c r="T3631">
        <v>0</v>
      </c>
    </row>
    <row r="3632" spans="1:20">
      <c r="A3632" t="s">
        <v>3788</v>
      </c>
      <c r="B3632" s="11" t="str">
        <f t="shared" si="341"/>
        <v>CHPF</v>
      </c>
      <c r="C3632" s="11" t="str">
        <f>VLOOKUP('intouch变量（离散）'!$A3632,基本表格!$G:$Q,2,FALSE)</f>
        <v>2144+P6-M2 木片筛废料皮带运输机 反馈频率 上限报警</v>
      </c>
      <c r="D3632" t="s">
        <v>154</v>
      </c>
      <c r="E3632" t="str">
        <f t="shared" si="337"/>
        <v>No</v>
      </c>
      <c r="F3632" t="str">
        <f t="shared" si="338"/>
        <v>0</v>
      </c>
      <c r="G3632" t="s">
        <v>154</v>
      </c>
      <c r="H3632" t="s">
        <v>155</v>
      </c>
      <c r="I3632" t="str">
        <f t="shared" si="339"/>
        <v/>
      </c>
      <c r="J3632" t="str">
        <f t="shared" si="340"/>
        <v/>
      </c>
      <c r="K3632" t="str">
        <f>VLOOKUP('intouch变量（离散）'!$A3632,基本表格!$G:$Q,9,FALSE)</f>
        <v>None</v>
      </c>
      <c r="L3632">
        <v>1</v>
      </c>
      <c r="M3632" t="s">
        <v>156</v>
      </c>
      <c r="N3632" t="s">
        <v>157</v>
      </c>
      <c r="O3632" t="s">
        <v>158</v>
      </c>
      <c r="P3632" t="str">
        <f>VLOOKUP('intouch变量（离散）'!$A3632,基本表格!$G:$Q,3,FALSE)</f>
        <v>DB100,X3700.5</v>
      </c>
      <c r="Q3632" t="str">
        <f>VLOOKUP('intouch变量（离散）'!$A3632,基本表格!$G:$Q,10,FALSE)</f>
        <v>Yes</v>
      </c>
      <c r="R3632" t="str">
        <f t="shared" si="342"/>
        <v>DB100,X3700.5 2144+P6-M2 木片筛废料皮带运输机 反馈频率 上限报警</v>
      </c>
      <c r="S3632">
        <v>0</v>
      </c>
      <c r="T3632">
        <v>0</v>
      </c>
    </row>
    <row r="3633" spans="1:20">
      <c r="A3633" t="s">
        <v>3789</v>
      </c>
      <c r="B3633" s="11" t="str">
        <f t="shared" si="341"/>
        <v>CHPF</v>
      </c>
      <c r="C3633" s="11" t="str">
        <f>VLOOKUP('intouch变量（离散）'!$A3633,基本表格!$G:$Q,2,FALSE)</f>
        <v>2144+P6-M2 木片筛废料皮带运输机 反馈频率 下限报警</v>
      </c>
      <c r="D3633" t="s">
        <v>154</v>
      </c>
      <c r="E3633" t="str">
        <f t="shared" si="337"/>
        <v>No</v>
      </c>
      <c r="F3633" t="str">
        <f t="shared" si="338"/>
        <v>0</v>
      </c>
      <c r="G3633" t="s">
        <v>154</v>
      </c>
      <c r="H3633" t="s">
        <v>155</v>
      </c>
      <c r="I3633" t="str">
        <f t="shared" si="339"/>
        <v/>
      </c>
      <c r="J3633" t="str">
        <f t="shared" si="340"/>
        <v/>
      </c>
      <c r="K3633" t="str">
        <f>VLOOKUP('intouch变量（离散）'!$A3633,基本表格!$G:$Q,9,FALSE)</f>
        <v>None</v>
      </c>
      <c r="L3633">
        <v>1</v>
      </c>
      <c r="M3633" t="s">
        <v>156</v>
      </c>
      <c r="N3633" t="s">
        <v>157</v>
      </c>
      <c r="O3633" t="s">
        <v>158</v>
      </c>
      <c r="P3633" t="str">
        <f>VLOOKUP('intouch变量（离散）'!$A3633,基本表格!$G:$Q,3,FALSE)</f>
        <v>DB100,X3700.6</v>
      </c>
      <c r="Q3633" t="str">
        <f>VLOOKUP('intouch变量（离散）'!$A3633,基本表格!$G:$Q,10,FALSE)</f>
        <v>Yes</v>
      </c>
      <c r="R3633" t="str">
        <f t="shared" si="342"/>
        <v>DB100,X3700.6 2144+P6-M2 木片筛废料皮带运输机 反馈频率 下限报警</v>
      </c>
      <c r="S3633">
        <v>0</v>
      </c>
      <c r="T3633">
        <v>0</v>
      </c>
    </row>
    <row r="3634" spans="1:20">
      <c r="A3634" t="s">
        <v>3790</v>
      </c>
      <c r="B3634" s="11" t="str">
        <f t="shared" si="341"/>
        <v>CHPF</v>
      </c>
      <c r="C3634" s="11" t="str">
        <f>VLOOKUP('intouch变量（离散）'!$A3634,基本表格!$G:$Q,2,FALSE)</f>
        <v>2144+P6-M2 木片筛废料皮带运输机 反馈频率 上上限报警</v>
      </c>
      <c r="D3634" t="s">
        <v>154</v>
      </c>
      <c r="E3634" t="str">
        <f t="shared" si="337"/>
        <v>No</v>
      </c>
      <c r="F3634" t="str">
        <f t="shared" si="338"/>
        <v>0</v>
      </c>
      <c r="G3634" t="s">
        <v>154</v>
      </c>
      <c r="H3634" t="s">
        <v>155</v>
      </c>
      <c r="I3634" t="str">
        <f t="shared" si="339"/>
        <v/>
      </c>
      <c r="J3634" t="str">
        <f t="shared" si="340"/>
        <v/>
      </c>
      <c r="K3634" t="str">
        <f>VLOOKUP('intouch变量（离散）'!$A3634,基本表格!$G:$Q,9,FALSE)</f>
        <v>On</v>
      </c>
      <c r="L3634">
        <v>1</v>
      </c>
      <c r="M3634" t="s">
        <v>156</v>
      </c>
      <c r="N3634" t="s">
        <v>157</v>
      </c>
      <c r="O3634" t="s">
        <v>158</v>
      </c>
      <c r="P3634" t="str">
        <f>VLOOKUP('intouch变量（离散）'!$A3634,基本表格!$G:$Q,3,FALSE)</f>
        <v>DB100,X3700.7</v>
      </c>
      <c r="Q3634" t="str">
        <f>VLOOKUP('intouch变量（离散）'!$A3634,基本表格!$G:$Q,10,FALSE)</f>
        <v>Yes</v>
      </c>
      <c r="R3634" t="str">
        <f t="shared" si="342"/>
        <v>DB100,X3700.7 2144+P6-M2 木片筛废料皮带运输机 反馈频率 上上限报警</v>
      </c>
      <c r="S3634">
        <v>0</v>
      </c>
      <c r="T3634">
        <v>0</v>
      </c>
    </row>
    <row r="3635" spans="1:20">
      <c r="A3635" t="s">
        <v>3791</v>
      </c>
      <c r="B3635" s="11" t="str">
        <f t="shared" si="341"/>
        <v>CHPF</v>
      </c>
      <c r="C3635" s="11" t="str">
        <f>VLOOKUP('intouch变量（离散）'!$A3635,基本表格!$G:$Q,2,FALSE)</f>
        <v>2144+P6-M2 木片筛废料皮带运输机 反馈频率 下下限报警</v>
      </c>
      <c r="D3635" t="s">
        <v>154</v>
      </c>
      <c r="E3635" t="str">
        <f t="shared" si="337"/>
        <v>No</v>
      </c>
      <c r="F3635" t="str">
        <f t="shared" si="338"/>
        <v>0</v>
      </c>
      <c r="G3635" t="s">
        <v>154</v>
      </c>
      <c r="H3635" t="s">
        <v>155</v>
      </c>
      <c r="I3635" t="str">
        <f t="shared" si="339"/>
        <v/>
      </c>
      <c r="J3635" t="str">
        <f t="shared" si="340"/>
        <v/>
      </c>
      <c r="K3635" t="str">
        <f>VLOOKUP('intouch变量（离散）'!$A3635,基本表格!$G:$Q,9,FALSE)</f>
        <v>On</v>
      </c>
      <c r="L3635">
        <v>1</v>
      </c>
      <c r="M3635" t="s">
        <v>156</v>
      </c>
      <c r="N3635" t="s">
        <v>157</v>
      </c>
      <c r="O3635" t="s">
        <v>158</v>
      </c>
      <c r="P3635" t="str">
        <f>VLOOKUP('intouch变量（离散）'!$A3635,基本表格!$G:$Q,3,FALSE)</f>
        <v>DB100,X3701.0</v>
      </c>
      <c r="Q3635" t="str">
        <f>VLOOKUP('intouch变量（离散）'!$A3635,基本表格!$G:$Q,10,FALSE)</f>
        <v>Yes</v>
      </c>
      <c r="R3635" t="str">
        <f t="shared" si="342"/>
        <v>DB100,X3701.0 2144+P6-M2 木片筛废料皮带运输机 反馈频率 下下限报警</v>
      </c>
      <c r="S3635">
        <v>0</v>
      </c>
      <c r="T3635">
        <v>0</v>
      </c>
    </row>
    <row r="3636" spans="1:20">
      <c r="A3636" t="s">
        <v>3792</v>
      </c>
      <c r="B3636" s="11" t="str">
        <f t="shared" si="341"/>
        <v>CHPF</v>
      </c>
      <c r="C3636" s="11" t="str">
        <f>VLOOKUP('intouch变量（离散）'!$A3636,基本表格!$G:$Q,2,FALSE)</f>
        <v>2144+P6-M2 木片筛废料皮带运输机 反馈频率 极限报警</v>
      </c>
      <c r="D3636" t="s">
        <v>154</v>
      </c>
      <c r="E3636" t="str">
        <f t="shared" si="337"/>
        <v>No</v>
      </c>
      <c r="F3636" t="str">
        <f t="shared" si="338"/>
        <v>0</v>
      </c>
      <c r="G3636" t="s">
        <v>154</v>
      </c>
      <c r="H3636" t="s">
        <v>155</v>
      </c>
      <c r="I3636" t="str">
        <f t="shared" si="339"/>
        <v/>
      </c>
      <c r="J3636" t="str">
        <f t="shared" si="340"/>
        <v/>
      </c>
      <c r="K3636" t="str">
        <f>VLOOKUP('intouch变量（离散）'!$A3636,基本表格!$G:$Q,9,FALSE)</f>
        <v>On</v>
      </c>
      <c r="L3636">
        <v>1</v>
      </c>
      <c r="M3636" t="s">
        <v>156</v>
      </c>
      <c r="N3636" t="s">
        <v>157</v>
      </c>
      <c r="O3636" t="s">
        <v>158</v>
      </c>
      <c r="P3636" t="str">
        <f>VLOOKUP('intouch变量（离散）'!$A3636,基本表格!$G:$Q,3,FALSE)</f>
        <v>DB100,X3701.1</v>
      </c>
      <c r="Q3636" t="str">
        <f>VLOOKUP('intouch变量（离散）'!$A3636,基本表格!$G:$Q,10,FALSE)</f>
        <v>Yes</v>
      </c>
      <c r="R3636" t="str">
        <f t="shared" si="342"/>
        <v>DB100,X3701.1 2144+P6-M2 木片筛废料皮带运输机 反馈频率 极限报警</v>
      </c>
      <c r="S3636">
        <v>0</v>
      </c>
      <c r="T3636">
        <v>0</v>
      </c>
    </row>
    <row r="3637" spans="1:20">
      <c r="A3637" t="s">
        <v>3793</v>
      </c>
      <c r="B3637" s="11" t="str">
        <f t="shared" si="341"/>
        <v>CHPF</v>
      </c>
      <c r="C3637" s="11" t="str">
        <f>VLOOKUP('intouch变量（离散）'!$A3637,基本表格!$G:$Q,2,FALSE)</f>
        <v>2144+P6-M2 木片筛废料皮带运输机 反馈频率 传感器断线报警</v>
      </c>
      <c r="D3637" t="s">
        <v>154</v>
      </c>
      <c r="E3637" t="str">
        <f t="shared" si="337"/>
        <v>No</v>
      </c>
      <c r="F3637" t="str">
        <f t="shared" si="338"/>
        <v>0</v>
      </c>
      <c r="G3637" t="s">
        <v>154</v>
      </c>
      <c r="H3637" t="s">
        <v>155</v>
      </c>
      <c r="I3637" t="str">
        <f t="shared" si="339"/>
        <v/>
      </c>
      <c r="J3637" t="str">
        <f t="shared" si="340"/>
        <v/>
      </c>
      <c r="K3637" t="str">
        <f>VLOOKUP('intouch变量（离散）'!$A3637,基本表格!$G:$Q,9,FALSE)</f>
        <v>On</v>
      </c>
      <c r="L3637">
        <v>1</v>
      </c>
      <c r="M3637" t="s">
        <v>156</v>
      </c>
      <c r="N3637" t="s">
        <v>157</v>
      </c>
      <c r="O3637" t="s">
        <v>158</v>
      </c>
      <c r="P3637" t="str">
        <f>VLOOKUP('intouch变量（离散）'!$A3637,基本表格!$G:$Q,3,FALSE)</f>
        <v>DB100,X3701.2</v>
      </c>
      <c r="Q3637" t="str">
        <f>VLOOKUP('intouch变量（离散）'!$A3637,基本表格!$G:$Q,10,FALSE)</f>
        <v>Yes</v>
      </c>
      <c r="R3637" t="str">
        <f t="shared" si="342"/>
        <v>DB100,X3701.2 2144+P6-M2 木片筛废料皮带运输机 反馈频率 传感器断线报警</v>
      </c>
      <c r="S3637">
        <v>0</v>
      </c>
      <c r="T3637">
        <v>0</v>
      </c>
    </row>
    <row r="3638" spans="1:20">
      <c r="A3638" t="s">
        <v>3794</v>
      </c>
      <c r="B3638" s="11" t="str">
        <f t="shared" si="341"/>
        <v>CHPF</v>
      </c>
      <c r="C3638" s="11" t="str">
        <f>VLOOKUP('intouch变量（离散）'!$A3638,基本表格!$G:$Q,2,FALSE)</f>
        <v>2144+P6-M2 木片筛废料皮带运输机 变频器通讯 备妥（不能与正转信号使用同一个）</v>
      </c>
      <c r="D3638" t="s">
        <v>154</v>
      </c>
      <c r="E3638" t="str">
        <f t="shared" si="337"/>
        <v>No</v>
      </c>
      <c r="F3638" t="str">
        <f t="shared" si="338"/>
        <v>0</v>
      </c>
      <c r="G3638" t="s">
        <v>154</v>
      </c>
      <c r="H3638" t="s">
        <v>155</v>
      </c>
      <c r="I3638" t="str">
        <f t="shared" si="339"/>
        <v/>
      </c>
      <c r="J3638" t="str">
        <f t="shared" si="340"/>
        <v/>
      </c>
      <c r="K3638" t="str">
        <f>VLOOKUP('intouch变量（离散）'!$A3638,基本表格!$G:$Q,9,FALSE)</f>
        <v>None</v>
      </c>
      <c r="L3638">
        <v>1</v>
      </c>
      <c r="M3638" t="s">
        <v>156</v>
      </c>
      <c r="N3638" t="s">
        <v>157</v>
      </c>
      <c r="O3638" t="s">
        <v>158</v>
      </c>
      <c r="P3638" t="str">
        <f>VLOOKUP('intouch变量（离散）'!$A3638,基本表格!$G:$Q,3,FALSE)</f>
        <v>DB100,X3750.0</v>
      </c>
      <c r="Q3638" t="str">
        <f>VLOOKUP('intouch变量（离散）'!$A3638,基本表格!$G:$Q,10,FALSE)</f>
        <v>Yes</v>
      </c>
      <c r="R3638" t="str">
        <f t="shared" si="342"/>
        <v>DB100,X3750.0 2144+P6-M2 木片筛废料皮带运输机 变频器通讯 备妥（不能与正转信号使用同一个）</v>
      </c>
      <c r="S3638">
        <v>0</v>
      </c>
      <c r="T3638">
        <v>0</v>
      </c>
    </row>
    <row r="3639" spans="1:20">
      <c r="A3639" t="s">
        <v>3795</v>
      </c>
      <c r="B3639" s="11" t="str">
        <f t="shared" si="341"/>
        <v>CHPF</v>
      </c>
      <c r="C3639" s="11" t="str">
        <f>VLOOKUP('intouch变量（离散）'!$A3639,基本表格!$G:$Q,2,FALSE)</f>
        <v>2144+P6-M2 木片筛废料皮带运输机 变频器通讯 正转</v>
      </c>
      <c r="D3639" t="s">
        <v>154</v>
      </c>
      <c r="E3639" t="str">
        <f t="shared" si="337"/>
        <v>No</v>
      </c>
      <c r="F3639" t="str">
        <f t="shared" si="338"/>
        <v>0</v>
      </c>
      <c r="G3639" t="s">
        <v>154</v>
      </c>
      <c r="H3639" t="s">
        <v>155</v>
      </c>
      <c r="I3639" t="str">
        <f t="shared" si="339"/>
        <v/>
      </c>
      <c r="J3639" t="str">
        <f t="shared" si="340"/>
        <v/>
      </c>
      <c r="K3639" t="str">
        <f>VLOOKUP('intouch变量（离散）'!$A3639,基本表格!$G:$Q,9,FALSE)</f>
        <v>None</v>
      </c>
      <c r="L3639">
        <v>1</v>
      </c>
      <c r="M3639" t="s">
        <v>156</v>
      </c>
      <c r="N3639" t="s">
        <v>157</v>
      </c>
      <c r="O3639" t="s">
        <v>158</v>
      </c>
      <c r="P3639" t="str">
        <f>VLOOKUP('intouch变量（离散）'!$A3639,基本表格!$G:$Q,3,FALSE)</f>
        <v>DB100,X3750.1</v>
      </c>
      <c r="Q3639" t="str">
        <f>VLOOKUP('intouch变量（离散）'!$A3639,基本表格!$G:$Q,10,FALSE)</f>
        <v>Yes</v>
      </c>
      <c r="R3639" t="str">
        <f t="shared" si="342"/>
        <v>DB100,X3750.1 2144+P6-M2 木片筛废料皮带运输机 变频器通讯 正转</v>
      </c>
      <c r="S3639">
        <v>0</v>
      </c>
      <c r="T3639">
        <v>0</v>
      </c>
    </row>
    <row r="3640" spans="1:20">
      <c r="A3640" t="s">
        <v>3796</v>
      </c>
      <c r="B3640" s="11" t="str">
        <f t="shared" si="341"/>
        <v>CHPF</v>
      </c>
      <c r="C3640" s="11" t="str">
        <f>VLOOKUP('intouch变量（离散）'!$A3640,基本表格!$G:$Q,2,FALSE)</f>
        <v>2144+P6-M2 木片筛废料皮带运输机 变频器通讯 反转</v>
      </c>
      <c r="D3640" t="s">
        <v>154</v>
      </c>
      <c r="E3640" t="str">
        <f t="shared" si="337"/>
        <v>No</v>
      </c>
      <c r="F3640" t="str">
        <f t="shared" si="338"/>
        <v>0</v>
      </c>
      <c r="G3640" t="s">
        <v>154</v>
      </c>
      <c r="H3640" t="s">
        <v>155</v>
      </c>
      <c r="I3640" t="str">
        <f t="shared" si="339"/>
        <v/>
      </c>
      <c r="J3640" t="str">
        <f t="shared" si="340"/>
        <v/>
      </c>
      <c r="K3640" t="str">
        <f>VLOOKUP('intouch变量（离散）'!$A3640,基本表格!$G:$Q,9,FALSE)</f>
        <v>None</v>
      </c>
      <c r="L3640">
        <v>1</v>
      </c>
      <c r="M3640" t="s">
        <v>156</v>
      </c>
      <c r="N3640" t="s">
        <v>157</v>
      </c>
      <c r="O3640" t="s">
        <v>158</v>
      </c>
      <c r="P3640" t="str">
        <f>VLOOKUP('intouch变量（离散）'!$A3640,基本表格!$G:$Q,3,FALSE)</f>
        <v>DB100,X3750.2</v>
      </c>
      <c r="Q3640" t="str">
        <f>VLOOKUP('intouch变量（离散）'!$A3640,基本表格!$G:$Q,10,FALSE)</f>
        <v>Yes</v>
      </c>
      <c r="R3640" t="str">
        <f t="shared" si="342"/>
        <v>DB100,X3750.2 2144+P6-M2 木片筛废料皮带运输机 变频器通讯 反转</v>
      </c>
      <c r="S3640">
        <v>0</v>
      </c>
      <c r="T3640">
        <v>0</v>
      </c>
    </row>
    <row r="3641" spans="1:20">
      <c r="A3641" t="s">
        <v>3797</v>
      </c>
      <c r="B3641" s="11" t="str">
        <f t="shared" si="341"/>
        <v>CHPF</v>
      </c>
      <c r="C3641" s="11" t="str">
        <f>VLOOKUP('intouch变量（离散）'!$A3641,基本表格!$G:$Q,2,FALSE)</f>
        <v>2144+P6-M2 木片筛废料皮带运输机 变频器通讯 故障复位</v>
      </c>
      <c r="D3641" t="s">
        <v>154</v>
      </c>
      <c r="E3641" t="str">
        <f t="shared" si="337"/>
        <v>No</v>
      </c>
      <c r="F3641" t="str">
        <f t="shared" si="338"/>
        <v>0</v>
      </c>
      <c r="G3641" t="s">
        <v>154</v>
      </c>
      <c r="H3641" t="s">
        <v>155</v>
      </c>
      <c r="I3641" t="str">
        <f t="shared" si="339"/>
        <v/>
      </c>
      <c r="J3641" t="str">
        <f t="shared" si="340"/>
        <v/>
      </c>
      <c r="K3641" t="str">
        <f>VLOOKUP('intouch变量（离散）'!$A3641,基本表格!$G:$Q,9,FALSE)</f>
        <v>None</v>
      </c>
      <c r="L3641">
        <v>1</v>
      </c>
      <c r="M3641" t="s">
        <v>156</v>
      </c>
      <c r="N3641" t="s">
        <v>157</v>
      </c>
      <c r="O3641" t="s">
        <v>158</v>
      </c>
      <c r="P3641" t="str">
        <f>VLOOKUP('intouch变量（离散）'!$A3641,基本表格!$G:$Q,3,FALSE)</f>
        <v>DB100,X3750.3</v>
      </c>
      <c r="Q3641" t="str">
        <f>VLOOKUP('intouch变量（离散）'!$A3641,基本表格!$G:$Q,10,FALSE)</f>
        <v>No</v>
      </c>
      <c r="R3641" t="str">
        <f t="shared" si="342"/>
        <v>DB100,X3750.3 2144+P6-M2 木片筛废料皮带运输机 变频器通讯 故障复位</v>
      </c>
      <c r="S3641">
        <v>0</v>
      </c>
      <c r="T3641">
        <v>0</v>
      </c>
    </row>
    <row r="3642" spans="1:20">
      <c r="A3642" t="s">
        <v>3798</v>
      </c>
      <c r="B3642" s="11" t="str">
        <f t="shared" si="341"/>
        <v>CHPF</v>
      </c>
      <c r="C3642" s="11" t="str">
        <f>VLOOKUP('intouch变量（离散）'!$A3642,基本表格!$G:$Q,2,FALSE)</f>
        <v>2144+P6-M2 木片筛废料皮带运输机 变频器通讯 备妥反馈</v>
      </c>
      <c r="D3642" t="s">
        <v>154</v>
      </c>
      <c r="E3642" t="str">
        <f t="shared" si="337"/>
        <v>No</v>
      </c>
      <c r="F3642" t="str">
        <f t="shared" si="338"/>
        <v>0</v>
      </c>
      <c r="G3642" t="s">
        <v>154</v>
      </c>
      <c r="H3642" t="s">
        <v>155</v>
      </c>
      <c r="I3642" t="str">
        <f t="shared" si="339"/>
        <v/>
      </c>
      <c r="J3642" t="str">
        <f t="shared" si="340"/>
        <v/>
      </c>
      <c r="K3642" t="str">
        <f>VLOOKUP('intouch变量（离散）'!$A3642,基本表格!$G:$Q,9,FALSE)</f>
        <v>None</v>
      </c>
      <c r="L3642">
        <v>1</v>
      </c>
      <c r="M3642" t="s">
        <v>156</v>
      </c>
      <c r="N3642" t="s">
        <v>157</v>
      </c>
      <c r="O3642" t="s">
        <v>158</v>
      </c>
      <c r="P3642" t="str">
        <f>VLOOKUP('intouch变量（离散）'!$A3642,基本表格!$G:$Q,3,FALSE)</f>
        <v>DB100,X3750.4</v>
      </c>
      <c r="Q3642" t="str">
        <f>VLOOKUP('intouch变量（离散）'!$A3642,基本表格!$G:$Q,10,FALSE)</f>
        <v>Yes</v>
      </c>
      <c r="R3642" t="str">
        <f t="shared" si="342"/>
        <v>DB100,X3750.4 2144+P6-M2 木片筛废料皮带运输机 变频器通讯 备妥反馈</v>
      </c>
      <c r="S3642">
        <v>0</v>
      </c>
      <c r="T3642">
        <v>0</v>
      </c>
    </row>
    <row r="3643" spans="1:20">
      <c r="A3643" t="s">
        <v>3799</v>
      </c>
      <c r="B3643" s="11" t="str">
        <f t="shared" si="341"/>
        <v>CHPF</v>
      </c>
      <c r="C3643" s="11" t="str">
        <f>VLOOKUP('intouch变量（离散）'!$A3643,基本表格!$G:$Q,2,FALSE)</f>
        <v>2144+P6-M2 木片筛废料皮带运输机 变频器通讯 正转反馈</v>
      </c>
      <c r="D3643" t="s">
        <v>154</v>
      </c>
      <c r="E3643" t="str">
        <f t="shared" si="337"/>
        <v>No</v>
      </c>
      <c r="F3643" t="str">
        <f t="shared" si="338"/>
        <v>0</v>
      </c>
      <c r="G3643" t="s">
        <v>154</v>
      </c>
      <c r="H3643" t="s">
        <v>155</v>
      </c>
      <c r="I3643" t="str">
        <f t="shared" si="339"/>
        <v/>
      </c>
      <c r="J3643" t="str">
        <f t="shared" si="340"/>
        <v/>
      </c>
      <c r="K3643" t="str">
        <f>VLOOKUP('intouch变量（离散）'!$A3643,基本表格!$G:$Q,9,FALSE)</f>
        <v>None</v>
      </c>
      <c r="L3643">
        <v>1</v>
      </c>
      <c r="M3643" t="s">
        <v>156</v>
      </c>
      <c r="N3643" t="s">
        <v>157</v>
      </c>
      <c r="O3643" t="s">
        <v>158</v>
      </c>
      <c r="P3643" t="str">
        <f>VLOOKUP('intouch变量（离散）'!$A3643,基本表格!$G:$Q,3,FALSE)</f>
        <v>DB100,X3750.5</v>
      </c>
      <c r="Q3643" t="str">
        <f>VLOOKUP('intouch变量（离散）'!$A3643,基本表格!$G:$Q,10,FALSE)</f>
        <v>Yes</v>
      </c>
      <c r="R3643" t="str">
        <f t="shared" si="342"/>
        <v>DB100,X3750.5 2144+P6-M2 木片筛废料皮带运输机 变频器通讯 正转反馈</v>
      </c>
      <c r="S3643">
        <v>0</v>
      </c>
      <c r="T3643">
        <v>0</v>
      </c>
    </row>
    <row r="3644" spans="1:20">
      <c r="A3644" t="s">
        <v>3800</v>
      </c>
      <c r="B3644" s="11" t="str">
        <f t="shared" si="341"/>
        <v>CHPF</v>
      </c>
      <c r="C3644" s="11" t="str">
        <f>VLOOKUP('intouch变量（离散）'!$A3644,基本表格!$G:$Q,2,FALSE)</f>
        <v>2144+P6-M2 木片筛废料皮带运输机 变频器通讯 反转反馈</v>
      </c>
      <c r="D3644" t="s">
        <v>154</v>
      </c>
      <c r="E3644" t="str">
        <f t="shared" si="337"/>
        <v>No</v>
      </c>
      <c r="F3644" t="str">
        <f t="shared" si="338"/>
        <v>0</v>
      </c>
      <c r="G3644" t="s">
        <v>154</v>
      </c>
      <c r="H3644" t="s">
        <v>155</v>
      </c>
      <c r="I3644" t="str">
        <f t="shared" si="339"/>
        <v/>
      </c>
      <c r="J3644" t="str">
        <f t="shared" si="340"/>
        <v/>
      </c>
      <c r="K3644" t="str">
        <f>VLOOKUP('intouch变量（离散）'!$A3644,基本表格!$G:$Q,9,FALSE)</f>
        <v>None</v>
      </c>
      <c r="L3644">
        <v>1</v>
      </c>
      <c r="M3644" t="s">
        <v>156</v>
      </c>
      <c r="N3644" t="s">
        <v>157</v>
      </c>
      <c r="O3644" t="s">
        <v>158</v>
      </c>
      <c r="P3644" t="str">
        <f>VLOOKUP('intouch变量（离散）'!$A3644,基本表格!$G:$Q,3,FALSE)</f>
        <v>DB100,X3750.6</v>
      </c>
      <c r="Q3644" t="str">
        <f>VLOOKUP('intouch变量（离散）'!$A3644,基本表格!$G:$Q,10,FALSE)</f>
        <v>Yes</v>
      </c>
      <c r="R3644" t="str">
        <f t="shared" si="342"/>
        <v>DB100,X3750.6 2144+P6-M2 木片筛废料皮带运输机 变频器通讯 反转反馈</v>
      </c>
      <c r="S3644">
        <v>0</v>
      </c>
      <c r="T3644">
        <v>0</v>
      </c>
    </row>
    <row r="3645" spans="1:20">
      <c r="A3645" t="s">
        <v>3801</v>
      </c>
      <c r="B3645" s="11" t="str">
        <f t="shared" si="341"/>
        <v>CHPF</v>
      </c>
      <c r="C3645" s="11" t="str">
        <f>VLOOKUP('intouch变量（离散）'!$A3645,基本表格!$G:$Q,2,FALSE)</f>
        <v>2144+P6-M2 木片筛废料皮带运输机 变频器通讯 变频器备用</v>
      </c>
      <c r="D3645" t="s">
        <v>154</v>
      </c>
      <c r="E3645" t="str">
        <f t="shared" si="337"/>
        <v>No</v>
      </c>
      <c r="F3645" t="str">
        <f t="shared" si="338"/>
        <v>0</v>
      </c>
      <c r="G3645" t="s">
        <v>154</v>
      </c>
      <c r="H3645" t="s">
        <v>155</v>
      </c>
      <c r="I3645" t="str">
        <f t="shared" si="339"/>
        <v/>
      </c>
      <c r="J3645" t="str">
        <f t="shared" si="340"/>
        <v/>
      </c>
      <c r="K3645" t="str">
        <f>VLOOKUP('intouch变量（离散）'!$A3645,基本表格!$G:$Q,9,FALSE)</f>
        <v>None</v>
      </c>
      <c r="L3645">
        <v>1</v>
      </c>
      <c r="M3645" t="s">
        <v>156</v>
      </c>
      <c r="N3645" t="s">
        <v>157</v>
      </c>
      <c r="O3645" t="s">
        <v>158</v>
      </c>
      <c r="P3645" t="str">
        <f>VLOOKUP('intouch变量（离散）'!$A3645,基本表格!$G:$Q,3,FALSE)</f>
        <v>DB100,X3750.7</v>
      </c>
      <c r="Q3645" t="str">
        <f>VLOOKUP('intouch变量（离散）'!$A3645,基本表格!$G:$Q,10,FALSE)</f>
        <v>Yes</v>
      </c>
      <c r="R3645" t="str">
        <f t="shared" si="342"/>
        <v>DB100,X3750.7 2144+P6-M2 木片筛废料皮带运输机 变频器通讯 变频器备用</v>
      </c>
      <c r="S3645">
        <v>0</v>
      </c>
      <c r="T3645">
        <v>0</v>
      </c>
    </row>
    <row r="3646" spans="1:20">
      <c r="A3646" t="s">
        <v>3802</v>
      </c>
      <c r="B3646" s="11" t="str">
        <f t="shared" si="341"/>
        <v>CHPF</v>
      </c>
      <c r="C3646" s="11" t="str">
        <f>VLOOKUP('intouch变量（离散）'!$A3646,基本表格!$G:$Q,2,FALSE)</f>
        <v>2144+P6-M2 木片筛废料皮带运输机 变频器通讯 变频器报警</v>
      </c>
      <c r="D3646" t="s">
        <v>154</v>
      </c>
      <c r="E3646" t="str">
        <f t="shared" si="337"/>
        <v>No</v>
      </c>
      <c r="F3646" t="str">
        <f t="shared" si="338"/>
        <v>0</v>
      </c>
      <c r="G3646" t="s">
        <v>154</v>
      </c>
      <c r="H3646" t="s">
        <v>155</v>
      </c>
      <c r="I3646" t="str">
        <f t="shared" si="339"/>
        <v/>
      </c>
      <c r="J3646" t="str">
        <f t="shared" si="340"/>
        <v/>
      </c>
      <c r="K3646" t="str">
        <f>VLOOKUP('intouch变量（离散）'!$A3646,基本表格!$G:$Q,9,FALSE)</f>
        <v>On</v>
      </c>
      <c r="L3646">
        <v>1</v>
      </c>
      <c r="M3646" t="s">
        <v>156</v>
      </c>
      <c r="N3646" t="s">
        <v>157</v>
      </c>
      <c r="O3646" t="s">
        <v>158</v>
      </c>
      <c r="P3646" t="str">
        <f>VLOOKUP('intouch变量（离散）'!$A3646,基本表格!$G:$Q,3,FALSE)</f>
        <v>DB100,X3751.0</v>
      </c>
      <c r="Q3646" t="str">
        <f>VLOOKUP('intouch变量（离散）'!$A3646,基本表格!$G:$Q,10,FALSE)</f>
        <v>Yes</v>
      </c>
      <c r="R3646" t="str">
        <f t="shared" si="342"/>
        <v>DB100,X3751.0 2144+P6-M2 木片筛废料皮带运输机 变频器通讯 变频器报警</v>
      </c>
      <c r="S3646">
        <v>0</v>
      </c>
      <c r="T3646">
        <v>0</v>
      </c>
    </row>
    <row r="3647" spans="1:20">
      <c r="A3647" t="s">
        <v>3803</v>
      </c>
      <c r="B3647" s="11" t="str">
        <f t="shared" si="341"/>
        <v>CHPF</v>
      </c>
      <c r="C3647" s="11" t="str">
        <f>VLOOKUP('intouch变量（离散）'!$A3647,基本表格!$G:$Q,2,FALSE)</f>
        <v>2144+P6-M2 木片筛废料皮带运输机 反馈转速 上限保护使能</v>
      </c>
      <c r="D3647" t="s">
        <v>154</v>
      </c>
      <c r="E3647" t="str">
        <f t="shared" si="337"/>
        <v>Yes</v>
      </c>
      <c r="F3647" t="str">
        <f t="shared" si="338"/>
        <v>900</v>
      </c>
      <c r="G3647" t="s">
        <v>154</v>
      </c>
      <c r="H3647" t="s">
        <v>155</v>
      </c>
      <c r="I3647" t="str">
        <f t="shared" si="339"/>
        <v>禁用</v>
      </c>
      <c r="J3647" t="str">
        <f t="shared" si="340"/>
        <v>启用</v>
      </c>
      <c r="K3647" t="str">
        <f>VLOOKUP('intouch变量（离散）'!$A3647,基本表格!$G:$Q,9,FALSE)</f>
        <v>None</v>
      </c>
      <c r="L3647">
        <v>1</v>
      </c>
      <c r="M3647" t="s">
        <v>156</v>
      </c>
      <c r="N3647" t="s">
        <v>157</v>
      </c>
      <c r="O3647" t="s">
        <v>158</v>
      </c>
      <c r="P3647" t="str">
        <f>VLOOKUP('intouch变量（离散）'!$A3647,基本表格!$G:$Q,3,FALSE)</f>
        <v>DB100,X3800.3</v>
      </c>
      <c r="Q3647" t="str">
        <f>VLOOKUP('intouch变量（离散）'!$A3647,基本表格!$G:$Q,10,FALSE)</f>
        <v>No</v>
      </c>
      <c r="R3647" t="str">
        <f t="shared" si="342"/>
        <v>DB100,X3800.3 2144+P6-M2 木片筛废料皮带运输机 反馈转速 上限保护使能</v>
      </c>
      <c r="S3647">
        <v>0</v>
      </c>
      <c r="T3647">
        <v>0</v>
      </c>
    </row>
    <row r="3648" spans="1:20">
      <c r="A3648" t="s">
        <v>3804</v>
      </c>
      <c r="B3648" s="11" t="str">
        <f t="shared" si="341"/>
        <v>CHPF</v>
      </c>
      <c r="C3648" s="11" t="str">
        <f>VLOOKUP('intouch变量（离散）'!$A3648,基本表格!$G:$Q,2,FALSE)</f>
        <v>2144+P6-M2 木片筛废料皮带运输机 反馈转速 下限保护使能</v>
      </c>
      <c r="D3648" t="s">
        <v>154</v>
      </c>
      <c r="E3648" t="str">
        <f t="shared" si="337"/>
        <v>Yes</v>
      </c>
      <c r="F3648" t="str">
        <f t="shared" si="338"/>
        <v>900</v>
      </c>
      <c r="G3648" t="s">
        <v>154</v>
      </c>
      <c r="H3648" t="s">
        <v>155</v>
      </c>
      <c r="I3648" t="str">
        <f t="shared" si="339"/>
        <v>禁用</v>
      </c>
      <c r="J3648" t="str">
        <f t="shared" si="340"/>
        <v>启用</v>
      </c>
      <c r="K3648" t="str">
        <f>VLOOKUP('intouch变量（离散）'!$A3648,基本表格!$G:$Q,9,FALSE)</f>
        <v>None</v>
      </c>
      <c r="L3648">
        <v>1</v>
      </c>
      <c r="M3648" t="s">
        <v>156</v>
      </c>
      <c r="N3648" t="s">
        <v>157</v>
      </c>
      <c r="O3648" t="s">
        <v>158</v>
      </c>
      <c r="P3648" t="str">
        <f>VLOOKUP('intouch变量（离散）'!$A3648,基本表格!$G:$Q,3,FALSE)</f>
        <v>DB100,X3800.4</v>
      </c>
      <c r="Q3648" t="str">
        <f>VLOOKUP('intouch变量（离散）'!$A3648,基本表格!$G:$Q,10,FALSE)</f>
        <v>No</v>
      </c>
      <c r="R3648" t="str">
        <f t="shared" si="342"/>
        <v>DB100,X3800.4 2144+P6-M2 木片筛废料皮带运输机 反馈转速 下限保护使能</v>
      </c>
      <c r="S3648">
        <v>0</v>
      </c>
      <c r="T3648">
        <v>0</v>
      </c>
    </row>
    <row r="3649" spans="1:20">
      <c r="A3649" t="s">
        <v>3805</v>
      </c>
      <c r="B3649" s="11" t="str">
        <f t="shared" si="341"/>
        <v>CHPF</v>
      </c>
      <c r="C3649" s="11" t="str">
        <f>VLOOKUP('intouch变量（离散）'!$A3649,基本表格!$G:$Q,2,FALSE)</f>
        <v>2144+P6-M2 木片筛废料皮带运输机 反馈转速 上限报警</v>
      </c>
      <c r="D3649" t="s">
        <v>154</v>
      </c>
      <c r="E3649" t="str">
        <f t="shared" si="337"/>
        <v>No</v>
      </c>
      <c r="F3649" t="str">
        <f t="shared" si="338"/>
        <v>0</v>
      </c>
      <c r="G3649" t="s">
        <v>154</v>
      </c>
      <c r="H3649" t="s">
        <v>155</v>
      </c>
      <c r="I3649" t="str">
        <f t="shared" si="339"/>
        <v/>
      </c>
      <c r="J3649" t="str">
        <f t="shared" si="340"/>
        <v/>
      </c>
      <c r="K3649" t="str">
        <f>VLOOKUP('intouch变量（离散）'!$A3649,基本表格!$G:$Q,9,FALSE)</f>
        <v>None</v>
      </c>
      <c r="L3649">
        <v>1</v>
      </c>
      <c r="M3649" t="s">
        <v>156</v>
      </c>
      <c r="N3649" t="s">
        <v>157</v>
      </c>
      <c r="O3649" t="s">
        <v>158</v>
      </c>
      <c r="P3649" t="str">
        <f>VLOOKUP('intouch变量（离散）'!$A3649,基本表格!$G:$Q,3,FALSE)</f>
        <v>DB100,X3800.5</v>
      </c>
      <c r="Q3649" t="str">
        <f>VLOOKUP('intouch变量（离散）'!$A3649,基本表格!$G:$Q,10,FALSE)</f>
        <v>Yes</v>
      </c>
      <c r="R3649" t="str">
        <f t="shared" si="342"/>
        <v>DB100,X3800.5 2144+P6-M2 木片筛废料皮带运输机 反馈转速 上限报警</v>
      </c>
      <c r="S3649">
        <v>0</v>
      </c>
      <c r="T3649">
        <v>0</v>
      </c>
    </row>
    <row r="3650" spans="1:20">
      <c r="A3650" t="s">
        <v>3806</v>
      </c>
      <c r="B3650" s="11" t="str">
        <f t="shared" si="341"/>
        <v>CHPF</v>
      </c>
      <c r="C3650" s="11" t="str">
        <f>VLOOKUP('intouch变量（离散）'!$A3650,基本表格!$G:$Q,2,FALSE)</f>
        <v>2144+P6-M2 木片筛废料皮带运输机 反馈转速 下限报警</v>
      </c>
      <c r="D3650" t="s">
        <v>154</v>
      </c>
      <c r="E3650" t="str">
        <f t="shared" si="337"/>
        <v>No</v>
      </c>
      <c r="F3650" t="str">
        <f t="shared" si="338"/>
        <v>0</v>
      </c>
      <c r="G3650" t="s">
        <v>154</v>
      </c>
      <c r="H3650" t="s">
        <v>155</v>
      </c>
      <c r="I3650" t="str">
        <f t="shared" si="339"/>
        <v/>
      </c>
      <c r="J3650" t="str">
        <f t="shared" si="340"/>
        <v/>
      </c>
      <c r="K3650" t="str">
        <f>VLOOKUP('intouch变量（离散）'!$A3650,基本表格!$G:$Q,9,FALSE)</f>
        <v>None</v>
      </c>
      <c r="L3650">
        <v>1</v>
      </c>
      <c r="M3650" t="s">
        <v>156</v>
      </c>
      <c r="N3650" t="s">
        <v>157</v>
      </c>
      <c r="O3650" t="s">
        <v>158</v>
      </c>
      <c r="P3650" t="str">
        <f>VLOOKUP('intouch变量（离散）'!$A3650,基本表格!$G:$Q,3,FALSE)</f>
        <v>DB100,X3800.6</v>
      </c>
      <c r="Q3650" t="str">
        <f>VLOOKUP('intouch变量（离散）'!$A3650,基本表格!$G:$Q,10,FALSE)</f>
        <v>Yes</v>
      </c>
      <c r="R3650" t="str">
        <f t="shared" si="342"/>
        <v>DB100,X3800.6 2144+P6-M2 木片筛废料皮带运输机 反馈转速 下限报警</v>
      </c>
      <c r="S3650">
        <v>0</v>
      </c>
      <c r="T3650">
        <v>0</v>
      </c>
    </row>
    <row r="3651" spans="1:20">
      <c r="A3651" t="s">
        <v>3807</v>
      </c>
      <c r="B3651" s="11" t="str">
        <f t="shared" si="341"/>
        <v>CHPF</v>
      </c>
      <c r="C3651" s="11" t="str">
        <f>VLOOKUP('intouch变量（离散）'!$A3651,基本表格!$G:$Q,2,FALSE)</f>
        <v>2144+P6-M2 木片筛废料皮带运输机 反馈转速 上上限报警</v>
      </c>
      <c r="D3651" t="s">
        <v>154</v>
      </c>
      <c r="E3651" t="str">
        <f t="shared" ref="E3651:E3714" si="343">IF(RIGHT($A3651,2)="EN","Yes","No")</f>
        <v>No</v>
      </c>
      <c r="F3651" t="str">
        <f t="shared" ref="F3651:F3714" si="344">IF(RIGHT($A3651,2)="EN","900","0")</f>
        <v>0</v>
      </c>
      <c r="G3651" t="s">
        <v>154</v>
      </c>
      <c r="H3651" t="s">
        <v>155</v>
      </c>
      <c r="I3651" t="str">
        <f t="shared" ref="I3651:I3714" si="345">IF(RIGHT($A3651,2)="EN","禁用","")</f>
        <v/>
      </c>
      <c r="J3651" t="str">
        <f t="shared" ref="J3651:J3714" si="346">IF(RIGHT($A3651,2)="EN","启用","")</f>
        <v/>
      </c>
      <c r="K3651" t="str">
        <f>VLOOKUP('intouch变量（离散）'!$A3651,基本表格!$G:$Q,9,FALSE)</f>
        <v>On</v>
      </c>
      <c r="L3651">
        <v>1</v>
      </c>
      <c r="M3651" t="s">
        <v>156</v>
      </c>
      <c r="N3651" t="s">
        <v>157</v>
      </c>
      <c r="O3651" t="s">
        <v>158</v>
      </c>
      <c r="P3651" t="str">
        <f>VLOOKUP('intouch变量（离散）'!$A3651,基本表格!$G:$Q,3,FALSE)</f>
        <v>DB100,X3800.7</v>
      </c>
      <c r="Q3651" t="str">
        <f>VLOOKUP('intouch变量（离散）'!$A3651,基本表格!$G:$Q,10,FALSE)</f>
        <v>Yes</v>
      </c>
      <c r="R3651" t="str">
        <f t="shared" si="342"/>
        <v>DB100,X3800.7 2144+P6-M2 木片筛废料皮带运输机 反馈转速 上上限报警</v>
      </c>
      <c r="S3651">
        <v>0</v>
      </c>
      <c r="T3651">
        <v>0</v>
      </c>
    </row>
    <row r="3652" spans="1:20">
      <c r="A3652" t="s">
        <v>3808</v>
      </c>
      <c r="B3652" s="11" t="str">
        <f t="shared" si="341"/>
        <v>CHPF</v>
      </c>
      <c r="C3652" s="11" t="str">
        <f>VLOOKUP('intouch变量（离散）'!$A3652,基本表格!$G:$Q,2,FALSE)</f>
        <v>2144+P6-M2 木片筛废料皮带运输机 反馈转速 下下限报警</v>
      </c>
      <c r="D3652" t="s">
        <v>154</v>
      </c>
      <c r="E3652" t="str">
        <f t="shared" si="343"/>
        <v>No</v>
      </c>
      <c r="F3652" t="str">
        <f t="shared" si="344"/>
        <v>0</v>
      </c>
      <c r="G3652" t="s">
        <v>154</v>
      </c>
      <c r="H3652" t="s">
        <v>155</v>
      </c>
      <c r="I3652" t="str">
        <f t="shared" si="345"/>
        <v/>
      </c>
      <c r="J3652" t="str">
        <f t="shared" si="346"/>
        <v/>
      </c>
      <c r="K3652" t="str">
        <f>VLOOKUP('intouch变量（离散）'!$A3652,基本表格!$G:$Q,9,FALSE)</f>
        <v>On</v>
      </c>
      <c r="L3652">
        <v>1</v>
      </c>
      <c r="M3652" t="s">
        <v>156</v>
      </c>
      <c r="N3652" t="s">
        <v>157</v>
      </c>
      <c r="O3652" t="s">
        <v>158</v>
      </c>
      <c r="P3652" t="str">
        <f>VLOOKUP('intouch变量（离散）'!$A3652,基本表格!$G:$Q,3,FALSE)</f>
        <v>DB100,X3801.0</v>
      </c>
      <c r="Q3652" t="str">
        <f>VLOOKUP('intouch变量（离散）'!$A3652,基本表格!$G:$Q,10,FALSE)</f>
        <v>Yes</v>
      </c>
      <c r="R3652" t="str">
        <f t="shared" si="342"/>
        <v>DB100,X3801.0 2144+P6-M2 木片筛废料皮带运输机 反馈转速 下下限报警</v>
      </c>
      <c r="S3652">
        <v>0</v>
      </c>
      <c r="T3652">
        <v>0</v>
      </c>
    </row>
    <row r="3653" spans="1:20">
      <c r="A3653" t="s">
        <v>3809</v>
      </c>
      <c r="B3653" s="11" t="str">
        <f t="shared" ref="B3653:B3716" si="347">LEFT(A3653,4)</f>
        <v>CHPF</v>
      </c>
      <c r="C3653" s="11" t="str">
        <f>VLOOKUP('intouch变量（离散）'!$A3653,基本表格!$G:$Q,2,FALSE)</f>
        <v>2144+P6-M2 木片筛废料皮带运输机 反馈转速 极限报警</v>
      </c>
      <c r="D3653" t="s">
        <v>154</v>
      </c>
      <c r="E3653" t="str">
        <f t="shared" si="343"/>
        <v>No</v>
      </c>
      <c r="F3653" t="str">
        <f t="shared" si="344"/>
        <v>0</v>
      </c>
      <c r="G3653" t="s">
        <v>154</v>
      </c>
      <c r="H3653" t="s">
        <v>155</v>
      </c>
      <c r="I3653" t="str">
        <f t="shared" si="345"/>
        <v/>
      </c>
      <c r="J3653" t="str">
        <f t="shared" si="346"/>
        <v/>
      </c>
      <c r="K3653" t="str">
        <f>VLOOKUP('intouch变量（离散）'!$A3653,基本表格!$G:$Q,9,FALSE)</f>
        <v>On</v>
      </c>
      <c r="L3653">
        <v>1</v>
      </c>
      <c r="M3653" t="s">
        <v>156</v>
      </c>
      <c r="N3653" t="s">
        <v>157</v>
      </c>
      <c r="O3653" t="s">
        <v>158</v>
      </c>
      <c r="P3653" t="str">
        <f>VLOOKUP('intouch变量（离散）'!$A3653,基本表格!$G:$Q,3,FALSE)</f>
        <v>DB100,X3801.1</v>
      </c>
      <c r="Q3653" t="str">
        <f>VLOOKUP('intouch变量（离散）'!$A3653,基本表格!$G:$Q,10,FALSE)</f>
        <v>Yes</v>
      </c>
      <c r="R3653" t="str">
        <f t="shared" ref="R3653:R3716" si="348">P3653&amp;" "&amp;C3653</f>
        <v>DB100,X3801.1 2144+P6-M2 木片筛废料皮带运输机 反馈转速 极限报警</v>
      </c>
      <c r="S3653">
        <v>0</v>
      </c>
      <c r="T3653">
        <v>0</v>
      </c>
    </row>
    <row r="3654" spans="1:20">
      <c r="A3654" t="s">
        <v>3810</v>
      </c>
      <c r="B3654" s="11" t="str">
        <f t="shared" si="347"/>
        <v>CHPF</v>
      </c>
      <c r="C3654" s="11" t="str">
        <f>VLOOKUP('intouch变量（离散）'!$A3654,基本表格!$G:$Q,2,FALSE)</f>
        <v>2144+P6-M2 木片筛废料皮带运输机 反馈转速 传感器断线报警</v>
      </c>
      <c r="D3654" t="s">
        <v>154</v>
      </c>
      <c r="E3654" t="str">
        <f t="shared" si="343"/>
        <v>No</v>
      </c>
      <c r="F3654" t="str">
        <f t="shared" si="344"/>
        <v>0</v>
      </c>
      <c r="G3654" t="s">
        <v>154</v>
      </c>
      <c r="H3654" t="s">
        <v>155</v>
      </c>
      <c r="I3654" t="str">
        <f t="shared" si="345"/>
        <v/>
      </c>
      <c r="J3654" t="str">
        <f t="shared" si="346"/>
        <v/>
      </c>
      <c r="K3654" t="str">
        <f>VLOOKUP('intouch变量（离散）'!$A3654,基本表格!$G:$Q,9,FALSE)</f>
        <v>On</v>
      </c>
      <c r="L3654">
        <v>1</v>
      </c>
      <c r="M3654" t="s">
        <v>156</v>
      </c>
      <c r="N3654" t="s">
        <v>157</v>
      </c>
      <c r="O3654" t="s">
        <v>158</v>
      </c>
      <c r="P3654" t="str">
        <f>VLOOKUP('intouch变量（离散）'!$A3654,基本表格!$G:$Q,3,FALSE)</f>
        <v>DB100,X3801.2</v>
      </c>
      <c r="Q3654" t="str">
        <f>VLOOKUP('intouch变量（离散）'!$A3654,基本表格!$G:$Q,10,FALSE)</f>
        <v>Yes</v>
      </c>
      <c r="R3654" t="str">
        <f t="shared" si="348"/>
        <v>DB100,X3801.2 2144+P6-M2 木片筛废料皮带运输机 反馈转速 传感器断线报警</v>
      </c>
      <c r="S3654">
        <v>0</v>
      </c>
      <c r="T3654">
        <v>0</v>
      </c>
    </row>
    <row r="3655" spans="1:20">
      <c r="A3655" t="s">
        <v>3811</v>
      </c>
      <c r="B3655" s="11" t="str">
        <f t="shared" si="347"/>
        <v>CHPF</v>
      </c>
      <c r="C3655" s="11" t="str">
        <f>VLOOKUP('intouch变量（离散）'!$A3655,基本表格!$G:$Q,2,FALSE)</f>
        <v>2144+P6-M2 木片筛废料皮带运输机 反馈电流 上限保护使能</v>
      </c>
      <c r="D3655" t="s">
        <v>154</v>
      </c>
      <c r="E3655" t="str">
        <f t="shared" si="343"/>
        <v>Yes</v>
      </c>
      <c r="F3655" t="str">
        <f t="shared" si="344"/>
        <v>900</v>
      </c>
      <c r="G3655" t="s">
        <v>154</v>
      </c>
      <c r="H3655" t="s">
        <v>155</v>
      </c>
      <c r="I3655" t="str">
        <f t="shared" si="345"/>
        <v>禁用</v>
      </c>
      <c r="J3655" t="str">
        <f t="shared" si="346"/>
        <v>启用</v>
      </c>
      <c r="K3655" t="str">
        <f>VLOOKUP('intouch变量（离散）'!$A3655,基本表格!$G:$Q,9,FALSE)</f>
        <v>None</v>
      </c>
      <c r="L3655">
        <v>1</v>
      </c>
      <c r="M3655" t="s">
        <v>156</v>
      </c>
      <c r="N3655" t="s">
        <v>157</v>
      </c>
      <c r="O3655" t="s">
        <v>158</v>
      </c>
      <c r="P3655" t="str">
        <f>VLOOKUP('intouch变量（离散）'!$A3655,基本表格!$G:$Q,3,FALSE)</f>
        <v>DB100,X3850.3</v>
      </c>
      <c r="Q3655" t="str">
        <f>VLOOKUP('intouch变量（离散）'!$A3655,基本表格!$G:$Q,10,FALSE)</f>
        <v>No</v>
      </c>
      <c r="R3655" t="str">
        <f t="shared" si="348"/>
        <v>DB100,X3850.3 2144+P6-M2 木片筛废料皮带运输机 反馈电流 上限保护使能</v>
      </c>
      <c r="S3655">
        <v>0</v>
      </c>
      <c r="T3655">
        <v>0</v>
      </c>
    </row>
    <row r="3656" spans="1:20">
      <c r="A3656" t="s">
        <v>3812</v>
      </c>
      <c r="B3656" s="11" t="str">
        <f t="shared" si="347"/>
        <v>CHPF</v>
      </c>
      <c r="C3656" s="11" t="str">
        <f>VLOOKUP('intouch变量（离散）'!$A3656,基本表格!$G:$Q,2,FALSE)</f>
        <v>2144+P6-M2 木片筛废料皮带运输机 反馈电流 下限保护使能</v>
      </c>
      <c r="D3656" t="s">
        <v>154</v>
      </c>
      <c r="E3656" t="str">
        <f t="shared" si="343"/>
        <v>Yes</v>
      </c>
      <c r="F3656" t="str">
        <f t="shared" si="344"/>
        <v>900</v>
      </c>
      <c r="G3656" t="s">
        <v>154</v>
      </c>
      <c r="H3656" t="s">
        <v>155</v>
      </c>
      <c r="I3656" t="str">
        <f t="shared" si="345"/>
        <v>禁用</v>
      </c>
      <c r="J3656" t="str">
        <f t="shared" si="346"/>
        <v>启用</v>
      </c>
      <c r="K3656" t="str">
        <f>VLOOKUP('intouch变量（离散）'!$A3656,基本表格!$G:$Q,9,FALSE)</f>
        <v>None</v>
      </c>
      <c r="L3656">
        <v>1</v>
      </c>
      <c r="M3656" t="s">
        <v>156</v>
      </c>
      <c r="N3656" t="s">
        <v>157</v>
      </c>
      <c r="O3656" t="s">
        <v>158</v>
      </c>
      <c r="P3656" t="str">
        <f>VLOOKUP('intouch变量（离散）'!$A3656,基本表格!$G:$Q,3,FALSE)</f>
        <v>DB100,X3850.4</v>
      </c>
      <c r="Q3656" t="str">
        <f>VLOOKUP('intouch变量（离散）'!$A3656,基本表格!$G:$Q,10,FALSE)</f>
        <v>No</v>
      </c>
      <c r="R3656" t="str">
        <f t="shared" si="348"/>
        <v>DB100,X3850.4 2144+P6-M2 木片筛废料皮带运输机 反馈电流 下限保护使能</v>
      </c>
      <c r="S3656">
        <v>0</v>
      </c>
      <c r="T3656">
        <v>0</v>
      </c>
    </row>
    <row r="3657" spans="1:20">
      <c r="A3657" t="s">
        <v>3813</v>
      </c>
      <c r="B3657" s="11" t="str">
        <f t="shared" si="347"/>
        <v>CHPF</v>
      </c>
      <c r="C3657" s="11" t="str">
        <f>VLOOKUP('intouch变量（离散）'!$A3657,基本表格!$G:$Q,2,FALSE)</f>
        <v>2144+P6-M2 木片筛废料皮带运输机 反馈电流 上限报警</v>
      </c>
      <c r="D3657" t="s">
        <v>154</v>
      </c>
      <c r="E3657" t="str">
        <f t="shared" si="343"/>
        <v>No</v>
      </c>
      <c r="F3657" t="str">
        <f t="shared" si="344"/>
        <v>0</v>
      </c>
      <c r="G3657" t="s">
        <v>154</v>
      </c>
      <c r="H3657" t="s">
        <v>155</v>
      </c>
      <c r="I3657" t="str">
        <f t="shared" si="345"/>
        <v/>
      </c>
      <c r="J3657" t="str">
        <f t="shared" si="346"/>
        <v/>
      </c>
      <c r="K3657" t="str">
        <f>VLOOKUP('intouch变量（离散）'!$A3657,基本表格!$G:$Q,9,FALSE)</f>
        <v>None</v>
      </c>
      <c r="L3657">
        <v>1</v>
      </c>
      <c r="M3657" t="s">
        <v>156</v>
      </c>
      <c r="N3657" t="s">
        <v>157</v>
      </c>
      <c r="O3657" t="s">
        <v>158</v>
      </c>
      <c r="P3657" t="str">
        <f>VLOOKUP('intouch变量（离散）'!$A3657,基本表格!$G:$Q,3,FALSE)</f>
        <v>DB100,X3850.5</v>
      </c>
      <c r="Q3657" t="str">
        <f>VLOOKUP('intouch变量（离散）'!$A3657,基本表格!$G:$Q,10,FALSE)</f>
        <v>Yes</v>
      </c>
      <c r="R3657" t="str">
        <f t="shared" si="348"/>
        <v>DB100,X3850.5 2144+P6-M2 木片筛废料皮带运输机 反馈电流 上限报警</v>
      </c>
      <c r="S3657">
        <v>0</v>
      </c>
      <c r="T3657">
        <v>0</v>
      </c>
    </row>
    <row r="3658" spans="1:20">
      <c r="A3658" t="s">
        <v>3814</v>
      </c>
      <c r="B3658" s="11" t="str">
        <f t="shared" si="347"/>
        <v>CHPF</v>
      </c>
      <c r="C3658" s="11" t="str">
        <f>VLOOKUP('intouch变量（离散）'!$A3658,基本表格!$G:$Q,2,FALSE)</f>
        <v>2144+P6-M2 木片筛废料皮带运输机 反馈电流 下限报警</v>
      </c>
      <c r="D3658" t="s">
        <v>154</v>
      </c>
      <c r="E3658" t="str">
        <f t="shared" si="343"/>
        <v>No</v>
      </c>
      <c r="F3658" t="str">
        <f t="shared" si="344"/>
        <v>0</v>
      </c>
      <c r="G3658" t="s">
        <v>154</v>
      </c>
      <c r="H3658" t="s">
        <v>155</v>
      </c>
      <c r="I3658" t="str">
        <f t="shared" si="345"/>
        <v/>
      </c>
      <c r="J3658" t="str">
        <f t="shared" si="346"/>
        <v/>
      </c>
      <c r="K3658" t="str">
        <f>VLOOKUP('intouch变量（离散）'!$A3658,基本表格!$G:$Q,9,FALSE)</f>
        <v>None</v>
      </c>
      <c r="L3658">
        <v>1</v>
      </c>
      <c r="M3658" t="s">
        <v>156</v>
      </c>
      <c r="N3658" t="s">
        <v>157</v>
      </c>
      <c r="O3658" t="s">
        <v>158</v>
      </c>
      <c r="P3658" t="str">
        <f>VLOOKUP('intouch变量（离散）'!$A3658,基本表格!$G:$Q,3,FALSE)</f>
        <v>DB100,X3850.6</v>
      </c>
      <c r="Q3658" t="str">
        <f>VLOOKUP('intouch变量（离散）'!$A3658,基本表格!$G:$Q,10,FALSE)</f>
        <v>Yes</v>
      </c>
      <c r="R3658" t="str">
        <f t="shared" si="348"/>
        <v>DB100,X3850.6 2144+P6-M2 木片筛废料皮带运输机 反馈电流 下限报警</v>
      </c>
      <c r="S3658">
        <v>0</v>
      </c>
      <c r="T3658">
        <v>0</v>
      </c>
    </row>
    <row r="3659" spans="1:20">
      <c r="A3659" t="s">
        <v>3815</v>
      </c>
      <c r="B3659" s="11" t="str">
        <f t="shared" si="347"/>
        <v>CHPF</v>
      </c>
      <c r="C3659" s="11" t="str">
        <f>VLOOKUP('intouch变量（离散）'!$A3659,基本表格!$G:$Q,2,FALSE)</f>
        <v>2144+P6-M2 木片筛废料皮带运输机 反馈电流 上上限报警</v>
      </c>
      <c r="D3659" t="s">
        <v>154</v>
      </c>
      <c r="E3659" t="str">
        <f t="shared" si="343"/>
        <v>No</v>
      </c>
      <c r="F3659" t="str">
        <f t="shared" si="344"/>
        <v>0</v>
      </c>
      <c r="G3659" t="s">
        <v>154</v>
      </c>
      <c r="H3659" t="s">
        <v>155</v>
      </c>
      <c r="I3659" t="str">
        <f t="shared" si="345"/>
        <v/>
      </c>
      <c r="J3659" t="str">
        <f t="shared" si="346"/>
        <v/>
      </c>
      <c r="K3659" t="str">
        <f>VLOOKUP('intouch变量（离散）'!$A3659,基本表格!$G:$Q,9,FALSE)</f>
        <v>On</v>
      </c>
      <c r="L3659">
        <v>1</v>
      </c>
      <c r="M3659" t="s">
        <v>156</v>
      </c>
      <c r="N3659" t="s">
        <v>157</v>
      </c>
      <c r="O3659" t="s">
        <v>158</v>
      </c>
      <c r="P3659" t="str">
        <f>VLOOKUP('intouch变量（离散）'!$A3659,基本表格!$G:$Q,3,FALSE)</f>
        <v>DB100,X3850.7</v>
      </c>
      <c r="Q3659" t="str">
        <f>VLOOKUP('intouch变量（离散）'!$A3659,基本表格!$G:$Q,10,FALSE)</f>
        <v>Yes</v>
      </c>
      <c r="R3659" t="str">
        <f t="shared" si="348"/>
        <v>DB100,X3850.7 2144+P6-M2 木片筛废料皮带运输机 反馈电流 上上限报警</v>
      </c>
      <c r="S3659">
        <v>0</v>
      </c>
      <c r="T3659">
        <v>0</v>
      </c>
    </row>
    <row r="3660" spans="1:20">
      <c r="A3660" t="s">
        <v>3816</v>
      </c>
      <c r="B3660" s="11" t="str">
        <f t="shared" si="347"/>
        <v>CHPF</v>
      </c>
      <c r="C3660" s="11" t="str">
        <f>VLOOKUP('intouch变量（离散）'!$A3660,基本表格!$G:$Q,2,FALSE)</f>
        <v>2144+P6-M2 木片筛废料皮带运输机 反馈电流 下下限报警</v>
      </c>
      <c r="D3660" t="s">
        <v>154</v>
      </c>
      <c r="E3660" t="str">
        <f t="shared" si="343"/>
        <v>No</v>
      </c>
      <c r="F3660" t="str">
        <f t="shared" si="344"/>
        <v>0</v>
      </c>
      <c r="G3660" t="s">
        <v>154</v>
      </c>
      <c r="H3660" t="s">
        <v>155</v>
      </c>
      <c r="I3660" t="str">
        <f t="shared" si="345"/>
        <v/>
      </c>
      <c r="J3660" t="str">
        <f t="shared" si="346"/>
        <v/>
      </c>
      <c r="K3660" t="str">
        <f>VLOOKUP('intouch变量（离散）'!$A3660,基本表格!$G:$Q,9,FALSE)</f>
        <v>On</v>
      </c>
      <c r="L3660">
        <v>1</v>
      </c>
      <c r="M3660" t="s">
        <v>156</v>
      </c>
      <c r="N3660" t="s">
        <v>157</v>
      </c>
      <c r="O3660" t="s">
        <v>158</v>
      </c>
      <c r="P3660" t="str">
        <f>VLOOKUP('intouch变量（离散）'!$A3660,基本表格!$G:$Q,3,FALSE)</f>
        <v>DB100,X3851.0</v>
      </c>
      <c r="Q3660" t="str">
        <f>VLOOKUP('intouch变量（离散）'!$A3660,基本表格!$G:$Q,10,FALSE)</f>
        <v>Yes</v>
      </c>
      <c r="R3660" t="str">
        <f t="shared" si="348"/>
        <v>DB100,X3851.0 2144+P6-M2 木片筛废料皮带运输机 反馈电流 下下限报警</v>
      </c>
      <c r="S3660">
        <v>0</v>
      </c>
      <c r="T3660">
        <v>0</v>
      </c>
    </row>
    <row r="3661" spans="1:20">
      <c r="A3661" t="s">
        <v>3817</v>
      </c>
      <c r="B3661" s="11" t="str">
        <f t="shared" si="347"/>
        <v>CHPF</v>
      </c>
      <c r="C3661" s="11" t="str">
        <f>VLOOKUP('intouch变量（离散）'!$A3661,基本表格!$G:$Q,2,FALSE)</f>
        <v>2144+P6-M2 木片筛废料皮带运输机 反馈电流 极限报警</v>
      </c>
      <c r="D3661" t="s">
        <v>154</v>
      </c>
      <c r="E3661" t="str">
        <f t="shared" si="343"/>
        <v>No</v>
      </c>
      <c r="F3661" t="str">
        <f t="shared" si="344"/>
        <v>0</v>
      </c>
      <c r="G3661" t="s">
        <v>154</v>
      </c>
      <c r="H3661" t="s">
        <v>155</v>
      </c>
      <c r="I3661" t="str">
        <f t="shared" si="345"/>
        <v/>
      </c>
      <c r="J3661" t="str">
        <f t="shared" si="346"/>
        <v/>
      </c>
      <c r="K3661" t="str">
        <f>VLOOKUP('intouch变量（离散）'!$A3661,基本表格!$G:$Q,9,FALSE)</f>
        <v>On</v>
      </c>
      <c r="L3661">
        <v>1</v>
      </c>
      <c r="M3661" t="s">
        <v>156</v>
      </c>
      <c r="N3661" t="s">
        <v>157</v>
      </c>
      <c r="O3661" t="s">
        <v>158</v>
      </c>
      <c r="P3661" t="str">
        <f>VLOOKUP('intouch变量（离散）'!$A3661,基本表格!$G:$Q,3,FALSE)</f>
        <v>DB100,X3851.1</v>
      </c>
      <c r="Q3661" t="str">
        <f>VLOOKUP('intouch变量（离散）'!$A3661,基本表格!$G:$Q,10,FALSE)</f>
        <v>Yes</v>
      </c>
      <c r="R3661" t="str">
        <f t="shared" si="348"/>
        <v>DB100,X3851.1 2144+P6-M2 木片筛废料皮带运输机 反馈电流 极限报警</v>
      </c>
      <c r="S3661">
        <v>0</v>
      </c>
      <c r="T3661">
        <v>0</v>
      </c>
    </row>
    <row r="3662" spans="1:20">
      <c r="A3662" t="s">
        <v>3818</v>
      </c>
      <c r="B3662" s="11" t="str">
        <f t="shared" si="347"/>
        <v>CHPF</v>
      </c>
      <c r="C3662" s="11" t="str">
        <f>VLOOKUP('intouch变量（离散）'!$A3662,基本表格!$G:$Q,2,FALSE)</f>
        <v>2144+P6-M2 木片筛废料皮带运输机 反馈电流 传感器断线报警</v>
      </c>
      <c r="D3662" t="s">
        <v>154</v>
      </c>
      <c r="E3662" t="str">
        <f t="shared" si="343"/>
        <v>No</v>
      </c>
      <c r="F3662" t="str">
        <f t="shared" si="344"/>
        <v>0</v>
      </c>
      <c r="G3662" t="s">
        <v>154</v>
      </c>
      <c r="H3662" t="s">
        <v>155</v>
      </c>
      <c r="I3662" t="str">
        <f t="shared" si="345"/>
        <v/>
      </c>
      <c r="J3662" t="str">
        <f t="shared" si="346"/>
        <v/>
      </c>
      <c r="K3662" t="str">
        <f>VLOOKUP('intouch变量（离散）'!$A3662,基本表格!$G:$Q,9,FALSE)</f>
        <v>On</v>
      </c>
      <c r="L3662">
        <v>1</v>
      </c>
      <c r="M3662" t="s">
        <v>156</v>
      </c>
      <c r="N3662" t="s">
        <v>157</v>
      </c>
      <c r="O3662" t="s">
        <v>158</v>
      </c>
      <c r="P3662" t="str">
        <f>VLOOKUP('intouch变量（离散）'!$A3662,基本表格!$G:$Q,3,FALSE)</f>
        <v>DB100,X3851.2</v>
      </c>
      <c r="Q3662" t="str">
        <f>VLOOKUP('intouch变量（离散）'!$A3662,基本表格!$G:$Q,10,FALSE)</f>
        <v>Yes</v>
      </c>
      <c r="R3662" t="str">
        <f t="shared" si="348"/>
        <v>DB100,X3851.2 2144+P6-M2 木片筛废料皮带运输机 反馈电流 传感器断线报警</v>
      </c>
      <c r="S3662">
        <v>0</v>
      </c>
      <c r="T3662">
        <v>0</v>
      </c>
    </row>
    <row r="3663" spans="1:20">
      <c r="A3663" t="s">
        <v>3819</v>
      </c>
      <c r="B3663" s="11" t="str">
        <f t="shared" si="347"/>
        <v>CHPF</v>
      </c>
      <c r="C3663" s="11" t="str">
        <f>VLOOKUP('intouch变量（离散）'!$A3663,基本表格!$G:$Q,2,FALSE)</f>
        <v>1125.1+P4-M1 备料长废料皮带运输机 电机控制 使能</v>
      </c>
      <c r="D3663" t="s">
        <v>154</v>
      </c>
      <c r="E3663" t="str">
        <f t="shared" si="343"/>
        <v>No</v>
      </c>
      <c r="F3663" t="str">
        <f t="shared" si="344"/>
        <v>0</v>
      </c>
      <c r="G3663" t="s">
        <v>154</v>
      </c>
      <c r="H3663" t="s">
        <v>155</v>
      </c>
      <c r="I3663" t="str">
        <f t="shared" si="345"/>
        <v/>
      </c>
      <c r="J3663" t="str">
        <f t="shared" si="346"/>
        <v/>
      </c>
      <c r="K3663" t="str">
        <f>VLOOKUP('intouch变量（离散）'!$A3663,基本表格!$G:$Q,9,FALSE)</f>
        <v>None</v>
      </c>
      <c r="L3663">
        <v>1</v>
      </c>
      <c r="M3663" t="s">
        <v>156</v>
      </c>
      <c r="N3663" t="s">
        <v>157</v>
      </c>
      <c r="O3663" t="s">
        <v>158</v>
      </c>
      <c r="P3663" t="str">
        <f>VLOOKUP('intouch变量（离散）'!$A3663,基本表格!$G:$Q,3,FALSE)</f>
        <v>DB100,X3900.0</v>
      </c>
      <c r="Q3663" t="str">
        <f>VLOOKUP('intouch变量（离散）'!$A3663,基本表格!$G:$Q,10,FALSE)</f>
        <v>No</v>
      </c>
      <c r="R3663" t="str">
        <f t="shared" si="348"/>
        <v>DB100,X3900.0 1125.1+P4-M1 备料长废料皮带运输机 电机控制 使能</v>
      </c>
      <c r="S3663">
        <v>0</v>
      </c>
      <c r="T3663">
        <v>0</v>
      </c>
    </row>
    <row r="3664" spans="1:20">
      <c r="A3664" t="s">
        <v>3820</v>
      </c>
      <c r="B3664" s="11" t="str">
        <f t="shared" si="347"/>
        <v>CHPF</v>
      </c>
      <c r="C3664" s="11" t="str">
        <f>VLOOKUP('intouch变量（离散）'!$A3664,基本表格!$G:$Q,2,FALSE)</f>
        <v>1125.1+P4-M1 备料长废料皮带运输机 电机控制 手自动状态</v>
      </c>
      <c r="D3664" t="s">
        <v>154</v>
      </c>
      <c r="E3664" t="str">
        <f t="shared" si="343"/>
        <v>No</v>
      </c>
      <c r="F3664" t="str">
        <f t="shared" si="344"/>
        <v>0</v>
      </c>
      <c r="G3664" t="s">
        <v>154</v>
      </c>
      <c r="H3664" t="s">
        <v>155</v>
      </c>
      <c r="I3664" t="str">
        <f t="shared" si="345"/>
        <v/>
      </c>
      <c r="J3664" t="str">
        <f t="shared" si="346"/>
        <v/>
      </c>
      <c r="K3664" t="str">
        <f>VLOOKUP('intouch变量（离散）'!$A3664,基本表格!$G:$Q,9,FALSE)</f>
        <v>None</v>
      </c>
      <c r="L3664">
        <v>1</v>
      </c>
      <c r="M3664" t="s">
        <v>156</v>
      </c>
      <c r="N3664" t="s">
        <v>157</v>
      </c>
      <c r="O3664" t="s">
        <v>158</v>
      </c>
      <c r="P3664" t="str">
        <f>VLOOKUP('intouch变量（离散）'!$A3664,基本表格!$G:$Q,3,FALSE)</f>
        <v>DB100,X3900.3</v>
      </c>
      <c r="Q3664" t="str">
        <f>VLOOKUP('intouch变量（离散）'!$A3664,基本表格!$G:$Q,10,FALSE)</f>
        <v>Yes</v>
      </c>
      <c r="R3664" t="str">
        <f t="shared" si="348"/>
        <v>DB100,X3900.3 1125.1+P4-M1 备料长废料皮带运输机 电机控制 手自动状态</v>
      </c>
      <c r="S3664">
        <v>0</v>
      </c>
      <c r="T3664">
        <v>0</v>
      </c>
    </row>
    <row r="3665" spans="1:20">
      <c r="A3665" t="s">
        <v>3821</v>
      </c>
      <c r="B3665" s="11" t="str">
        <f t="shared" si="347"/>
        <v>CHPF</v>
      </c>
      <c r="C3665" s="11" t="str">
        <f>VLOOKUP('intouch变量（离散）'!$A3665,基本表格!$G:$Q,2,FALSE)</f>
        <v>1125.1+P4-M1 备料长废料皮带运输机 电机控制 本地/远程(检修/待机）</v>
      </c>
      <c r="D3665" t="s">
        <v>154</v>
      </c>
      <c r="E3665" t="str">
        <f t="shared" si="343"/>
        <v>No</v>
      </c>
      <c r="F3665" t="str">
        <f t="shared" si="344"/>
        <v>0</v>
      </c>
      <c r="G3665" t="s">
        <v>154</v>
      </c>
      <c r="H3665" t="s">
        <v>155</v>
      </c>
      <c r="I3665" t="str">
        <f t="shared" si="345"/>
        <v/>
      </c>
      <c r="J3665" t="str">
        <f t="shared" si="346"/>
        <v/>
      </c>
      <c r="K3665" t="str">
        <f>VLOOKUP('intouch变量（离散）'!$A3665,基本表格!$G:$Q,9,FALSE)</f>
        <v>None</v>
      </c>
      <c r="L3665">
        <v>1</v>
      </c>
      <c r="M3665" t="s">
        <v>156</v>
      </c>
      <c r="N3665" t="s">
        <v>157</v>
      </c>
      <c r="O3665" t="s">
        <v>158</v>
      </c>
      <c r="P3665" t="str">
        <f>VLOOKUP('intouch变量（离散）'!$A3665,基本表格!$G:$Q,3,FALSE)</f>
        <v>DB100,X3900.4</v>
      </c>
      <c r="Q3665" t="str">
        <f>VLOOKUP('intouch变量（离散）'!$A3665,基本表格!$G:$Q,10,FALSE)</f>
        <v>Yes</v>
      </c>
      <c r="R3665" t="str">
        <f t="shared" si="348"/>
        <v>DB100,X3900.4 1125.1+P4-M1 备料长废料皮带运输机 电机控制 本地/远程(检修/待机）</v>
      </c>
      <c r="S3665">
        <v>0</v>
      </c>
      <c r="T3665">
        <v>0</v>
      </c>
    </row>
    <row r="3666" spans="1:20">
      <c r="A3666" t="s">
        <v>3822</v>
      </c>
      <c r="B3666" s="11" t="str">
        <f t="shared" si="347"/>
        <v>CHPF</v>
      </c>
      <c r="C3666" s="11" t="str">
        <f>VLOOKUP('intouch变量（离散）'!$A3666,基本表格!$G:$Q,2,FALSE)</f>
        <v>1125.1+P4-M1 备料长废料皮带运输机 电机控制 开启_上位机(正转)</v>
      </c>
      <c r="D3666" t="s">
        <v>154</v>
      </c>
      <c r="E3666" t="str">
        <f t="shared" si="343"/>
        <v>No</v>
      </c>
      <c r="F3666" t="str">
        <f t="shared" si="344"/>
        <v>0</v>
      </c>
      <c r="G3666" t="s">
        <v>154</v>
      </c>
      <c r="H3666" t="s">
        <v>155</v>
      </c>
      <c r="I3666" t="str">
        <f t="shared" si="345"/>
        <v/>
      </c>
      <c r="J3666" t="str">
        <f t="shared" si="346"/>
        <v/>
      </c>
      <c r="K3666" t="str">
        <f>VLOOKUP('intouch变量（离散）'!$A3666,基本表格!$G:$Q,9,FALSE)</f>
        <v>None</v>
      </c>
      <c r="L3666">
        <v>1</v>
      </c>
      <c r="M3666" t="s">
        <v>156</v>
      </c>
      <c r="N3666" t="s">
        <v>157</v>
      </c>
      <c r="O3666" t="s">
        <v>158</v>
      </c>
      <c r="P3666" t="str">
        <f>VLOOKUP('intouch变量（离散）'!$A3666,基本表格!$G:$Q,3,FALSE)</f>
        <v>DB100,X3900.6</v>
      </c>
      <c r="Q3666" t="str">
        <f>VLOOKUP('intouch变量（离散）'!$A3666,基本表格!$G:$Q,10,FALSE)</f>
        <v>No</v>
      </c>
      <c r="R3666" t="str">
        <f t="shared" si="348"/>
        <v>DB100,X3900.6 1125.1+P4-M1 备料长废料皮带运输机 电机控制 开启_上位机(正转)</v>
      </c>
      <c r="S3666">
        <v>0</v>
      </c>
      <c r="T3666">
        <v>0</v>
      </c>
    </row>
    <row r="3667" spans="1:20">
      <c r="A3667" t="s">
        <v>3823</v>
      </c>
      <c r="B3667" s="11" t="str">
        <f t="shared" si="347"/>
        <v>CHPF</v>
      </c>
      <c r="C3667" s="11" t="str">
        <f>VLOOKUP('intouch变量（离散）'!$A3667,基本表格!$G:$Q,2,FALSE)</f>
        <v>1125.1+P4-M1 备料长废料皮带运输机 电机控制 停止_上位机(反转)</v>
      </c>
      <c r="D3667" t="s">
        <v>154</v>
      </c>
      <c r="E3667" t="str">
        <f t="shared" si="343"/>
        <v>No</v>
      </c>
      <c r="F3667" t="str">
        <f t="shared" si="344"/>
        <v>0</v>
      </c>
      <c r="G3667" t="s">
        <v>154</v>
      </c>
      <c r="H3667" t="s">
        <v>155</v>
      </c>
      <c r="I3667" t="str">
        <f t="shared" si="345"/>
        <v/>
      </c>
      <c r="J3667" t="str">
        <f t="shared" si="346"/>
        <v/>
      </c>
      <c r="K3667" t="str">
        <f>VLOOKUP('intouch变量（离散）'!$A3667,基本表格!$G:$Q,9,FALSE)</f>
        <v>None</v>
      </c>
      <c r="L3667">
        <v>1</v>
      </c>
      <c r="M3667" t="s">
        <v>156</v>
      </c>
      <c r="N3667" t="s">
        <v>157</v>
      </c>
      <c r="O3667" t="s">
        <v>158</v>
      </c>
      <c r="P3667" t="str">
        <f>VLOOKUP('intouch变量（离散）'!$A3667,基本表格!$G:$Q,3,FALSE)</f>
        <v>DB100,X3901.0</v>
      </c>
      <c r="Q3667" t="str">
        <f>VLOOKUP('intouch变量（离散）'!$A3667,基本表格!$G:$Q,10,FALSE)</f>
        <v>No</v>
      </c>
      <c r="R3667" t="str">
        <f t="shared" si="348"/>
        <v>DB100,X3901.0 1125.1+P4-M1 备料长废料皮带运输机 电机控制 停止_上位机(反转)</v>
      </c>
      <c r="S3667">
        <v>0</v>
      </c>
      <c r="T3667">
        <v>0</v>
      </c>
    </row>
    <row r="3668" spans="1:20">
      <c r="A3668" t="s">
        <v>3824</v>
      </c>
      <c r="B3668" s="11" t="str">
        <f t="shared" si="347"/>
        <v>CHPF</v>
      </c>
      <c r="C3668" s="11" t="str">
        <f>VLOOKUP('intouch变量（离散）'!$A3668,基本表格!$G:$Q,2,FALSE)</f>
        <v>1125.1+P4-M1 备料长废料皮带运输机 电机控制 通风扇</v>
      </c>
      <c r="D3668" t="s">
        <v>154</v>
      </c>
      <c r="E3668" t="str">
        <f t="shared" si="343"/>
        <v>No</v>
      </c>
      <c r="F3668" t="str">
        <f t="shared" si="344"/>
        <v>0</v>
      </c>
      <c r="G3668" t="s">
        <v>154</v>
      </c>
      <c r="H3668" t="s">
        <v>155</v>
      </c>
      <c r="I3668" t="str">
        <f t="shared" si="345"/>
        <v/>
      </c>
      <c r="J3668" t="str">
        <f t="shared" si="346"/>
        <v/>
      </c>
      <c r="K3668" t="str">
        <f>VLOOKUP('intouch变量（离散）'!$A3668,基本表格!$G:$Q,9,FALSE)</f>
        <v>None</v>
      </c>
      <c r="L3668">
        <v>1</v>
      </c>
      <c r="M3668" t="s">
        <v>156</v>
      </c>
      <c r="N3668" t="s">
        <v>157</v>
      </c>
      <c r="O3668" t="s">
        <v>158</v>
      </c>
      <c r="P3668" t="str">
        <f>VLOOKUP('intouch变量（离散）'!$A3668,基本表格!$G:$Q,3,FALSE)</f>
        <v>DB100,X3901.1</v>
      </c>
      <c r="Q3668" t="str">
        <f>VLOOKUP('intouch变量（离散）'!$A3668,基本表格!$G:$Q,10,FALSE)</f>
        <v>Yes</v>
      </c>
      <c r="R3668" t="str">
        <f t="shared" si="348"/>
        <v>DB100,X3901.1 1125.1+P4-M1 备料长废料皮带运输机 电机控制 通风扇</v>
      </c>
      <c r="S3668">
        <v>0</v>
      </c>
      <c r="T3668">
        <v>0</v>
      </c>
    </row>
    <row r="3669" spans="1:20">
      <c r="A3669" t="s">
        <v>3825</v>
      </c>
      <c r="B3669" s="11" t="str">
        <f t="shared" si="347"/>
        <v>CHPF</v>
      </c>
      <c r="C3669" s="11" t="str">
        <f>VLOOKUP('intouch变量（离散）'!$A3669,基本表格!$G:$Q,2,FALSE)</f>
        <v>1125.1+P4-M1 备料长废料皮带运输机 电机控制 电机(正转）</v>
      </c>
      <c r="D3669" t="s">
        <v>154</v>
      </c>
      <c r="E3669" t="str">
        <f t="shared" si="343"/>
        <v>No</v>
      </c>
      <c r="F3669" t="str">
        <f t="shared" si="344"/>
        <v>0</v>
      </c>
      <c r="G3669" t="s">
        <v>154</v>
      </c>
      <c r="H3669" t="s">
        <v>155</v>
      </c>
      <c r="I3669" t="str">
        <f t="shared" si="345"/>
        <v/>
      </c>
      <c r="J3669" t="str">
        <f t="shared" si="346"/>
        <v/>
      </c>
      <c r="K3669" t="str">
        <f>VLOOKUP('intouch变量（离散）'!$A3669,基本表格!$G:$Q,9,FALSE)</f>
        <v>None</v>
      </c>
      <c r="L3669">
        <v>1</v>
      </c>
      <c r="M3669" t="s">
        <v>156</v>
      </c>
      <c r="N3669" t="s">
        <v>157</v>
      </c>
      <c r="O3669" t="s">
        <v>158</v>
      </c>
      <c r="P3669" t="str">
        <f>VLOOKUP('intouch变量（离散）'!$A3669,基本表格!$G:$Q,3,FALSE)</f>
        <v>DB100,X3901.2</v>
      </c>
      <c r="Q3669" t="str">
        <f>VLOOKUP('intouch变量（离散）'!$A3669,基本表格!$G:$Q,10,FALSE)</f>
        <v>Yes</v>
      </c>
      <c r="R3669" t="str">
        <f t="shared" si="348"/>
        <v>DB100,X3901.2 1125.1+P4-M1 备料长废料皮带运输机 电机控制 电机(正转）</v>
      </c>
      <c r="S3669">
        <v>0</v>
      </c>
      <c r="T3669">
        <v>0</v>
      </c>
    </row>
    <row r="3670" spans="1:20">
      <c r="A3670" t="s">
        <v>3826</v>
      </c>
      <c r="B3670" s="11" t="str">
        <f t="shared" si="347"/>
        <v>CHPF</v>
      </c>
      <c r="C3670" s="11" t="str">
        <f>VLOOKUP('intouch变量（离散）'!$A3670,基本表格!$G:$Q,2,FALSE)</f>
        <v>1125.1+P4-M1 备料长废料皮带运输机 电机控制 电机过载</v>
      </c>
      <c r="D3670" t="s">
        <v>154</v>
      </c>
      <c r="E3670" t="str">
        <f t="shared" si="343"/>
        <v>No</v>
      </c>
      <c r="F3670" t="str">
        <f t="shared" si="344"/>
        <v>0</v>
      </c>
      <c r="G3670" t="s">
        <v>154</v>
      </c>
      <c r="H3670" t="s">
        <v>155</v>
      </c>
      <c r="I3670" t="str">
        <f t="shared" si="345"/>
        <v/>
      </c>
      <c r="J3670" t="str">
        <f t="shared" si="346"/>
        <v/>
      </c>
      <c r="K3670" t="str">
        <f>VLOOKUP('intouch变量（离散）'!$A3670,基本表格!$G:$Q,9,FALSE)</f>
        <v>On</v>
      </c>
      <c r="L3670">
        <v>1</v>
      </c>
      <c r="M3670" t="s">
        <v>156</v>
      </c>
      <c r="N3670" t="s">
        <v>157</v>
      </c>
      <c r="O3670" t="s">
        <v>158</v>
      </c>
      <c r="P3670" t="str">
        <f>VLOOKUP('intouch变量（离散）'!$A3670,基本表格!$G:$Q,3,FALSE)</f>
        <v>DB100,X3901.3</v>
      </c>
      <c r="Q3670" t="str">
        <f>VLOOKUP('intouch变量（离散）'!$A3670,基本表格!$G:$Q,10,FALSE)</f>
        <v>Yes</v>
      </c>
      <c r="R3670" t="str">
        <f t="shared" si="348"/>
        <v>DB100,X3901.3 1125.1+P4-M1 备料长废料皮带运输机 电机控制 电机过载</v>
      </c>
      <c r="S3670">
        <v>0</v>
      </c>
      <c r="T3670">
        <v>0</v>
      </c>
    </row>
    <row r="3671" spans="1:20">
      <c r="A3671" t="s">
        <v>3827</v>
      </c>
      <c r="B3671" s="11" t="str">
        <f t="shared" si="347"/>
        <v>CHPF</v>
      </c>
      <c r="C3671" s="11" t="str">
        <f>VLOOKUP('intouch变量（离散）'!$A3671,基本表格!$G:$Q,2,FALSE)</f>
        <v>1125.1+P4-M1 备料长废料皮带运输机 电机控制 风扇过载</v>
      </c>
      <c r="D3671" t="s">
        <v>154</v>
      </c>
      <c r="E3671" t="str">
        <f t="shared" si="343"/>
        <v>No</v>
      </c>
      <c r="F3671" t="str">
        <f t="shared" si="344"/>
        <v>0</v>
      </c>
      <c r="G3671" t="s">
        <v>154</v>
      </c>
      <c r="H3671" t="s">
        <v>155</v>
      </c>
      <c r="I3671" t="str">
        <f t="shared" si="345"/>
        <v/>
      </c>
      <c r="J3671" t="str">
        <f t="shared" si="346"/>
        <v/>
      </c>
      <c r="K3671" t="str">
        <f>VLOOKUP('intouch变量（离散）'!$A3671,基本表格!$G:$Q,9,FALSE)</f>
        <v>On</v>
      </c>
      <c r="L3671">
        <v>1</v>
      </c>
      <c r="M3671" t="s">
        <v>156</v>
      </c>
      <c r="N3671" t="s">
        <v>157</v>
      </c>
      <c r="O3671" t="s">
        <v>158</v>
      </c>
      <c r="P3671" t="str">
        <f>VLOOKUP('intouch变量（离散）'!$A3671,基本表格!$G:$Q,3,FALSE)</f>
        <v>DB100,X3901.4</v>
      </c>
      <c r="Q3671" t="str">
        <f>VLOOKUP('intouch变量（离散）'!$A3671,基本表格!$G:$Q,10,FALSE)</f>
        <v>Yes</v>
      </c>
      <c r="R3671" t="str">
        <f t="shared" si="348"/>
        <v>DB100,X3901.4 1125.1+P4-M1 备料长废料皮带运输机 电机控制 风扇过载</v>
      </c>
      <c r="S3671">
        <v>0</v>
      </c>
      <c r="T3671">
        <v>0</v>
      </c>
    </row>
    <row r="3672" spans="1:20">
      <c r="A3672" t="s">
        <v>3828</v>
      </c>
      <c r="B3672" s="11" t="str">
        <f t="shared" si="347"/>
        <v>CHPF</v>
      </c>
      <c r="C3672" s="11" t="str">
        <f>VLOOKUP('intouch变量（离散）'!$A3672,基本表格!$G:$Q,2,FALSE)</f>
        <v>1125.1+P4-M1 备料长废料皮带运输机 电机控制 电机运行指示</v>
      </c>
      <c r="D3672" t="s">
        <v>154</v>
      </c>
      <c r="E3672" t="str">
        <f t="shared" si="343"/>
        <v>No</v>
      </c>
      <c r="F3672" t="str">
        <f t="shared" si="344"/>
        <v>0</v>
      </c>
      <c r="G3672" t="s">
        <v>154</v>
      </c>
      <c r="H3672" t="s">
        <v>155</v>
      </c>
      <c r="I3672" t="str">
        <f t="shared" si="345"/>
        <v/>
      </c>
      <c r="J3672" t="str">
        <f t="shared" si="346"/>
        <v/>
      </c>
      <c r="K3672" t="str">
        <f>VLOOKUP('intouch变量（离散）'!$A3672,基本表格!$G:$Q,9,FALSE)</f>
        <v>None</v>
      </c>
      <c r="L3672">
        <v>1</v>
      </c>
      <c r="M3672" t="s">
        <v>156</v>
      </c>
      <c r="N3672" t="s">
        <v>157</v>
      </c>
      <c r="O3672" t="s">
        <v>158</v>
      </c>
      <c r="P3672" t="str">
        <f>VLOOKUP('intouch变量（离散）'!$A3672,基本表格!$G:$Q,3,FALSE)</f>
        <v>DB100,X3901.5</v>
      </c>
      <c r="Q3672" t="str">
        <f>VLOOKUP('intouch变量（离散）'!$A3672,基本表格!$G:$Q,10,FALSE)</f>
        <v>Yes</v>
      </c>
      <c r="R3672" t="str">
        <f t="shared" si="348"/>
        <v>DB100,X3901.5 1125.1+P4-M1 备料长废料皮带运输机 电机控制 电机运行指示</v>
      </c>
      <c r="S3672">
        <v>0</v>
      </c>
      <c r="T3672">
        <v>0</v>
      </c>
    </row>
    <row r="3673" spans="1:20">
      <c r="A3673" t="s">
        <v>3829</v>
      </c>
      <c r="B3673" s="11" t="str">
        <f t="shared" si="347"/>
        <v>CHPF</v>
      </c>
      <c r="C3673" s="11" t="str">
        <f>VLOOKUP('intouch变量（离散）'!$A3673,基本表格!$G:$Q,2,FALSE)</f>
        <v>1125.1+P4-M1 备料长废料皮带运输机 电机控制 断链报警</v>
      </c>
      <c r="D3673" t="s">
        <v>154</v>
      </c>
      <c r="E3673" t="str">
        <f t="shared" si="343"/>
        <v>No</v>
      </c>
      <c r="F3673" t="str">
        <f t="shared" si="344"/>
        <v>0</v>
      </c>
      <c r="G3673" t="s">
        <v>154</v>
      </c>
      <c r="H3673" t="s">
        <v>155</v>
      </c>
      <c r="I3673" t="str">
        <f t="shared" si="345"/>
        <v/>
      </c>
      <c r="J3673" t="str">
        <f t="shared" si="346"/>
        <v/>
      </c>
      <c r="K3673" t="str">
        <f>VLOOKUP('intouch变量（离散）'!$A3673,基本表格!$G:$Q,9,FALSE)</f>
        <v>On</v>
      </c>
      <c r="L3673">
        <v>1</v>
      </c>
      <c r="M3673" t="s">
        <v>156</v>
      </c>
      <c r="N3673" t="s">
        <v>157</v>
      </c>
      <c r="O3673" t="s">
        <v>158</v>
      </c>
      <c r="P3673" t="str">
        <f>VLOOKUP('intouch变量（离散）'!$A3673,基本表格!$G:$Q,3,FALSE)</f>
        <v>DB100,X3901.6</v>
      </c>
      <c r="Q3673" t="str">
        <f>VLOOKUP('intouch变量（离散）'!$A3673,基本表格!$G:$Q,10,FALSE)</f>
        <v>Yes</v>
      </c>
      <c r="R3673" t="str">
        <f t="shared" si="348"/>
        <v>DB100,X3901.6 1125.1+P4-M1 备料长废料皮带运输机 电机控制 断链报警</v>
      </c>
      <c r="S3673">
        <v>0</v>
      </c>
      <c r="T3673">
        <v>0</v>
      </c>
    </row>
    <row r="3674" spans="1:20">
      <c r="A3674" t="s">
        <v>3830</v>
      </c>
      <c r="B3674" s="11" t="str">
        <f t="shared" si="347"/>
        <v>CHPF</v>
      </c>
      <c r="C3674" s="11" t="str">
        <f>VLOOKUP('intouch变量（离散）'!$A3674,基本表格!$G:$Q,2,FALSE)</f>
        <v>1125.1+P4-M1 备料长废料皮带运输机 电机控制 断链检测</v>
      </c>
      <c r="D3674" t="s">
        <v>154</v>
      </c>
      <c r="E3674" t="str">
        <f t="shared" si="343"/>
        <v>No</v>
      </c>
      <c r="F3674" t="str">
        <f t="shared" si="344"/>
        <v>0</v>
      </c>
      <c r="G3674" t="s">
        <v>154</v>
      </c>
      <c r="H3674" t="s">
        <v>155</v>
      </c>
      <c r="I3674" t="str">
        <f t="shared" si="345"/>
        <v/>
      </c>
      <c r="J3674" t="str">
        <f t="shared" si="346"/>
        <v/>
      </c>
      <c r="K3674" t="str">
        <f>VLOOKUP('intouch变量（离散）'!$A3674,基本表格!$G:$Q,9,FALSE)</f>
        <v>None</v>
      </c>
      <c r="L3674">
        <v>1</v>
      </c>
      <c r="M3674" t="s">
        <v>156</v>
      </c>
      <c r="N3674" t="s">
        <v>157</v>
      </c>
      <c r="O3674" t="s">
        <v>158</v>
      </c>
      <c r="P3674" t="str">
        <f>VLOOKUP('intouch变量（离散）'!$A3674,基本表格!$G:$Q,3,FALSE)</f>
        <v>DB100,X3901.7</v>
      </c>
      <c r="Q3674" t="str">
        <f>VLOOKUP('intouch变量（离散）'!$A3674,基本表格!$G:$Q,10,FALSE)</f>
        <v>Yes</v>
      </c>
      <c r="R3674" t="str">
        <f t="shared" si="348"/>
        <v>DB100,X3901.7 1125.1+P4-M1 备料长废料皮带运输机 电机控制 断链检测</v>
      </c>
      <c r="S3674">
        <v>0</v>
      </c>
      <c r="T3674">
        <v>0</v>
      </c>
    </row>
    <row r="3675" spans="1:20">
      <c r="A3675" t="s">
        <v>3831</v>
      </c>
      <c r="B3675" s="11" t="str">
        <f t="shared" si="347"/>
        <v>CHPF</v>
      </c>
      <c r="C3675" s="11" t="str">
        <f>VLOOKUP('intouch变量（离散）'!$A3675,基本表格!$G:$Q,2,FALSE)</f>
        <v>1125.1+P4-M1 备料长废料皮带运输机 电机控制 复位</v>
      </c>
      <c r="D3675" t="s">
        <v>154</v>
      </c>
      <c r="E3675" t="str">
        <f t="shared" si="343"/>
        <v>No</v>
      </c>
      <c r="F3675" t="str">
        <f t="shared" si="344"/>
        <v>0</v>
      </c>
      <c r="G3675" t="s">
        <v>154</v>
      </c>
      <c r="H3675" t="s">
        <v>155</v>
      </c>
      <c r="I3675" t="str">
        <f t="shared" si="345"/>
        <v/>
      </c>
      <c r="J3675" t="str">
        <f t="shared" si="346"/>
        <v/>
      </c>
      <c r="K3675" t="str">
        <f>VLOOKUP('intouch变量（离散）'!$A3675,基本表格!$G:$Q,9,FALSE)</f>
        <v>None</v>
      </c>
      <c r="L3675">
        <v>1</v>
      </c>
      <c r="M3675" t="s">
        <v>156</v>
      </c>
      <c r="N3675" t="s">
        <v>157</v>
      </c>
      <c r="O3675" t="s">
        <v>158</v>
      </c>
      <c r="P3675" t="str">
        <f>VLOOKUP('intouch变量（离散）'!$A3675,基本表格!$G:$Q,3,FALSE)</f>
        <v>DB100,X3902.0</v>
      </c>
      <c r="Q3675" t="str">
        <f>VLOOKUP('intouch变量（离散）'!$A3675,基本表格!$G:$Q,10,FALSE)</f>
        <v>No</v>
      </c>
      <c r="R3675" t="str">
        <f t="shared" si="348"/>
        <v>DB100,X3902.0 1125.1+P4-M1 备料长废料皮带运输机 电机控制 复位</v>
      </c>
      <c r="S3675">
        <v>0</v>
      </c>
      <c r="T3675">
        <v>0</v>
      </c>
    </row>
    <row r="3676" spans="1:20">
      <c r="A3676" t="s">
        <v>3832</v>
      </c>
      <c r="B3676" s="11" t="str">
        <f t="shared" si="347"/>
        <v>CHPF</v>
      </c>
      <c r="C3676" s="11" t="str">
        <f>VLOOKUP('intouch变量（离散）'!$A3676,基本表格!$G:$Q,2,FALSE)</f>
        <v>1125.1+P4-M1 备料长废料皮带运输机 电机控制 断链保护使能</v>
      </c>
      <c r="D3676" t="s">
        <v>154</v>
      </c>
      <c r="E3676" t="str">
        <f t="shared" si="343"/>
        <v>Yes</v>
      </c>
      <c r="F3676" t="str">
        <f t="shared" si="344"/>
        <v>900</v>
      </c>
      <c r="G3676" t="s">
        <v>154</v>
      </c>
      <c r="H3676" t="s">
        <v>155</v>
      </c>
      <c r="I3676" t="str">
        <f t="shared" si="345"/>
        <v>禁用</v>
      </c>
      <c r="J3676" t="str">
        <f t="shared" si="346"/>
        <v>启用</v>
      </c>
      <c r="K3676" t="str">
        <f>VLOOKUP('intouch变量（离散）'!$A3676,基本表格!$G:$Q,9,FALSE)</f>
        <v>None</v>
      </c>
      <c r="L3676">
        <v>1</v>
      </c>
      <c r="M3676" t="s">
        <v>156</v>
      </c>
      <c r="N3676" t="s">
        <v>157</v>
      </c>
      <c r="O3676" t="s">
        <v>158</v>
      </c>
      <c r="P3676" t="str">
        <f>VLOOKUP('intouch变量（离散）'!$A3676,基本表格!$G:$Q,3,FALSE)</f>
        <v>DB100,X3902.1</v>
      </c>
      <c r="Q3676" t="str">
        <f>VLOOKUP('intouch变量（离散）'!$A3676,基本表格!$G:$Q,10,FALSE)</f>
        <v>No</v>
      </c>
      <c r="R3676" t="str">
        <f t="shared" si="348"/>
        <v>DB100,X3902.1 1125.1+P4-M1 备料长废料皮带运输机 电机控制 断链保护使能</v>
      </c>
      <c r="S3676">
        <v>0</v>
      </c>
      <c r="T3676">
        <v>0</v>
      </c>
    </row>
    <row r="3677" spans="1:20">
      <c r="A3677" t="s">
        <v>3833</v>
      </c>
      <c r="B3677" s="11" t="str">
        <f t="shared" si="347"/>
        <v>CHPF</v>
      </c>
      <c r="C3677" s="11" t="str">
        <f>VLOOKUP('intouch变量（离散）'!$A3677,基本表格!$G:$Q,2,FALSE)</f>
        <v>1125.1+P4-M1 备料长废料皮带运输机 电机控制 断链导致停机</v>
      </c>
      <c r="D3677" t="s">
        <v>154</v>
      </c>
      <c r="E3677" t="str">
        <f t="shared" si="343"/>
        <v>No</v>
      </c>
      <c r="F3677" t="str">
        <f t="shared" si="344"/>
        <v>0</v>
      </c>
      <c r="G3677" t="s">
        <v>154</v>
      </c>
      <c r="H3677" t="s">
        <v>155</v>
      </c>
      <c r="I3677" t="str">
        <f t="shared" si="345"/>
        <v/>
      </c>
      <c r="J3677" t="str">
        <f t="shared" si="346"/>
        <v/>
      </c>
      <c r="K3677" t="str">
        <f>VLOOKUP('intouch变量（离散）'!$A3677,基本表格!$G:$Q,9,FALSE)</f>
        <v>On</v>
      </c>
      <c r="L3677">
        <v>1</v>
      </c>
      <c r="M3677" t="s">
        <v>156</v>
      </c>
      <c r="N3677" t="s">
        <v>157</v>
      </c>
      <c r="O3677" t="s">
        <v>158</v>
      </c>
      <c r="P3677" t="str">
        <f>VLOOKUP('intouch变量（离散）'!$A3677,基本表格!$G:$Q,3,FALSE)</f>
        <v>DB100,X3902.2</v>
      </c>
      <c r="Q3677" t="str">
        <f>VLOOKUP('intouch变量（离散）'!$A3677,基本表格!$G:$Q,10,FALSE)</f>
        <v>Yes</v>
      </c>
      <c r="R3677" t="str">
        <f t="shared" si="348"/>
        <v>DB100,X3902.2 1125.1+P4-M1 备料长废料皮带运输机 电机控制 断链导致停机</v>
      </c>
      <c r="S3677">
        <v>0</v>
      </c>
      <c r="T3677">
        <v>0</v>
      </c>
    </row>
    <row r="3678" spans="1:20">
      <c r="A3678" t="s">
        <v>3834</v>
      </c>
      <c r="B3678" s="11" t="str">
        <f t="shared" si="347"/>
        <v>CHPF</v>
      </c>
      <c r="C3678" s="11" t="str">
        <f>VLOOKUP('intouch变量（离散）'!$A3678,基本表格!$G:$Q,2,FALSE)</f>
        <v>1125.1+P4-M1 备料长废料皮带运输机 电机控制 电机(反转）</v>
      </c>
      <c r="D3678" t="s">
        <v>154</v>
      </c>
      <c r="E3678" t="str">
        <f t="shared" si="343"/>
        <v>No</v>
      </c>
      <c r="F3678" t="str">
        <f t="shared" si="344"/>
        <v>0</v>
      </c>
      <c r="G3678" t="s">
        <v>154</v>
      </c>
      <c r="H3678" t="s">
        <v>155</v>
      </c>
      <c r="I3678" t="str">
        <f t="shared" si="345"/>
        <v/>
      </c>
      <c r="J3678" t="str">
        <f t="shared" si="346"/>
        <v/>
      </c>
      <c r="K3678" t="str">
        <f>VLOOKUP('intouch变量（离散）'!$A3678,基本表格!$G:$Q,9,FALSE)</f>
        <v>None</v>
      </c>
      <c r="L3678">
        <v>1</v>
      </c>
      <c r="M3678" t="s">
        <v>156</v>
      </c>
      <c r="N3678" t="s">
        <v>157</v>
      </c>
      <c r="O3678" t="s">
        <v>158</v>
      </c>
      <c r="P3678" t="str">
        <f>VLOOKUP('intouch变量（离散）'!$A3678,基本表格!$G:$Q,3,FALSE)</f>
        <v>DB100,X3902.3</v>
      </c>
      <c r="Q3678" t="str">
        <f>VLOOKUP('intouch变量（离散）'!$A3678,基本表格!$G:$Q,10,FALSE)</f>
        <v>Yes</v>
      </c>
      <c r="R3678" t="str">
        <f t="shared" si="348"/>
        <v>DB100,X3902.3 1125.1+P4-M1 备料长废料皮带运输机 电机控制 电机(反转）</v>
      </c>
      <c r="S3678">
        <v>0</v>
      </c>
      <c r="T3678">
        <v>0</v>
      </c>
    </row>
    <row r="3679" spans="1:20">
      <c r="A3679" t="s">
        <v>3835</v>
      </c>
      <c r="B3679" s="11" t="str">
        <f t="shared" si="347"/>
        <v>CHPF</v>
      </c>
      <c r="C3679" s="11" t="str">
        <f>VLOOKUP('intouch变量（离散）'!$A3679,基本表格!$G:$Q,2,FALSE)</f>
        <v>1125.1+P4-M1 备料长废料皮带运输机 电机控制 本地</v>
      </c>
      <c r="D3679" t="s">
        <v>154</v>
      </c>
      <c r="E3679" t="str">
        <f t="shared" si="343"/>
        <v>No</v>
      </c>
      <c r="F3679" t="str">
        <f t="shared" si="344"/>
        <v>0</v>
      </c>
      <c r="G3679" t="s">
        <v>154</v>
      </c>
      <c r="H3679" t="s">
        <v>155</v>
      </c>
      <c r="I3679" t="str">
        <f t="shared" si="345"/>
        <v/>
      </c>
      <c r="J3679" t="str">
        <f t="shared" si="346"/>
        <v/>
      </c>
      <c r="K3679" t="str">
        <f>VLOOKUP('intouch变量（离散）'!$A3679,基本表格!$G:$Q,9,FALSE)</f>
        <v>None</v>
      </c>
      <c r="L3679">
        <v>1</v>
      </c>
      <c r="M3679" t="s">
        <v>156</v>
      </c>
      <c r="N3679" t="s">
        <v>157</v>
      </c>
      <c r="O3679" t="s">
        <v>158</v>
      </c>
      <c r="P3679" t="str">
        <f>VLOOKUP('intouch变量（离散）'!$A3679,基本表格!$G:$Q,3,FALSE)</f>
        <v>DB100,X3902.4</v>
      </c>
      <c r="Q3679" t="str">
        <f>VLOOKUP('intouch变量（离散）'!$A3679,基本表格!$G:$Q,10,FALSE)</f>
        <v>Yes</v>
      </c>
      <c r="R3679" t="str">
        <f t="shared" si="348"/>
        <v>DB100,X3902.4 1125.1+P4-M1 备料长废料皮带运输机 电机控制 本地</v>
      </c>
      <c r="S3679">
        <v>0</v>
      </c>
      <c r="T3679">
        <v>0</v>
      </c>
    </row>
    <row r="3680" spans="1:20">
      <c r="A3680" t="s">
        <v>3836</v>
      </c>
      <c r="B3680" s="11" t="str">
        <f t="shared" si="347"/>
        <v>CHPF</v>
      </c>
      <c r="C3680" s="11" t="str">
        <f>VLOOKUP('intouch变量（离散）'!$A3680,基本表格!$G:$Q,2,FALSE)</f>
        <v>1125.1+P4-M1 备料长废料皮带运输机 电机控制 远程</v>
      </c>
      <c r="D3680" t="s">
        <v>154</v>
      </c>
      <c r="E3680" t="str">
        <f t="shared" si="343"/>
        <v>No</v>
      </c>
      <c r="F3680" t="str">
        <f t="shared" si="344"/>
        <v>0</v>
      </c>
      <c r="G3680" t="s">
        <v>154</v>
      </c>
      <c r="H3680" t="s">
        <v>155</v>
      </c>
      <c r="I3680" t="str">
        <f t="shared" si="345"/>
        <v/>
      </c>
      <c r="J3680" t="str">
        <f t="shared" si="346"/>
        <v/>
      </c>
      <c r="K3680" t="str">
        <f>VLOOKUP('intouch变量（离散）'!$A3680,基本表格!$G:$Q,9,FALSE)</f>
        <v>None</v>
      </c>
      <c r="L3680">
        <v>1</v>
      </c>
      <c r="M3680" t="s">
        <v>156</v>
      </c>
      <c r="N3680" t="s">
        <v>157</v>
      </c>
      <c r="O3680" t="s">
        <v>158</v>
      </c>
      <c r="P3680" t="str">
        <f>VLOOKUP('intouch变量（离散）'!$A3680,基本表格!$G:$Q,3,FALSE)</f>
        <v>DB100,X3902.5</v>
      </c>
      <c r="Q3680" t="str">
        <f>VLOOKUP('intouch变量（离散）'!$A3680,基本表格!$G:$Q,10,FALSE)</f>
        <v>Yes</v>
      </c>
      <c r="R3680" t="str">
        <f t="shared" si="348"/>
        <v>DB100,X3902.5 1125.1+P4-M1 备料长废料皮带运输机 电机控制 远程</v>
      </c>
      <c r="S3680">
        <v>0</v>
      </c>
      <c r="T3680">
        <v>0</v>
      </c>
    </row>
    <row r="3681" spans="1:20">
      <c r="A3681" t="s">
        <v>3837</v>
      </c>
      <c r="B3681" s="11" t="str">
        <f t="shared" si="347"/>
        <v>CHPF</v>
      </c>
      <c r="C3681" s="11" t="str">
        <f>VLOOKUP('intouch变量（离散）'!$A3681,基本表格!$G:$Q,2,FALSE)</f>
        <v>1125.1+P4-M1 备料长废料皮带运输机 电机控制 堵料报警</v>
      </c>
      <c r="D3681" t="s">
        <v>154</v>
      </c>
      <c r="E3681" t="str">
        <f t="shared" si="343"/>
        <v>No</v>
      </c>
      <c r="F3681" t="str">
        <f t="shared" si="344"/>
        <v>0</v>
      </c>
      <c r="G3681" t="s">
        <v>154</v>
      </c>
      <c r="H3681" t="s">
        <v>155</v>
      </c>
      <c r="I3681" t="str">
        <f t="shared" si="345"/>
        <v/>
      </c>
      <c r="J3681" t="str">
        <f t="shared" si="346"/>
        <v/>
      </c>
      <c r="K3681" t="str">
        <f>VLOOKUP('intouch变量（离散）'!$A3681,基本表格!$G:$Q,9,FALSE)</f>
        <v>On</v>
      </c>
      <c r="L3681">
        <v>1</v>
      </c>
      <c r="M3681" t="s">
        <v>156</v>
      </c>
      <c r="N3681" t="s">
        <v>157</v>
      </c>
      <c r="O3681" t="s">
        <v>158</v>
      </c>
      <c r="P3681" t="str">
        <f>VLOOKUP('intouch变量（离散）'!$A3681,基本表格!$G:$Q,3,FALSE)</f>
        <v>DB100,X3902.6</v>
      </c>
      <c r="Q3681" t="str">
        <f>VLOOKUP('intouch变量（离散）'!$A3681,基本表格!$G:$Q,10,FALSE)</f>
        <v>Yes</v>
      </c>
      <c r="R3681" t="str">
        <f t="shared" si="348"/>
        <v>DB100,X3902.6 1125.1+P4-M1 备料长废料皮带运输机 电机控制 堵料报警</v>
      </c>
      <c r="S3681">
        <v>0</v>
      </c>
      <c r="T3681">
        <v>0</v>
      </c>
    </row>
    <row r="3682" spans="1:20">
      <c r="A3682" t="s">
        <v>3838</v>
      </c>
      <c r="B3682" s="11" t="str">
        <f t="shared" si="347"/>
        <v>CHPF</v>
      </c>
      <c r="C3682" s="11" t="str">
        <f>VLOOKUP('intouch变量（离散）'!$A3682,基本表格!$G:$Q,2,FALSE)</f>
        <v>1125.1+P4-M1 备料长废料皮带运输机 电机控制 堵料检测</v>
      </c>
      <c r="D3682" t="s">
        <v>154</v>
      </c>
      <c r="E3682" t="str">
        <f t="shared" si="343"/>
        <v>No</v>
      </c>
      <c r="F3682" t="str">
        <f t="shared" si="344"/>
        <v>0</v>
      </c>
      <c r="G3682" t="s">
        <v>154</v>
      </c>
      <c r="H3682" t="s">
        <v>155</v>
      </c>
      <c r="I3682" t="str">
        <f t="shared" si="345"/>
        <v/>
      </c>
      <c r="J3682" t="str">
        <f t="shared" si="346"/>
        <v/>
      </c>
      <c r="K3682" t="str">
        <f>VLOOKUP('intouch变量（离散）'!$A3682,基本表格!$G:$Q,9,FALSE)</f>
        <v>None</v>
      </c>
      <c r="L3682">
        <v>1</v>
      </c>
      <c r="M3682" t="s">
        <v>156</v>
      </c>
      <c r="N3682" t="s">
        <v>157</v>
      </c>
      <c r="O3682" t="s">
        <v>158</v>
      </c>
      <c r="P3682" t="str">
        <f>VLOOKUP('intouch变量（离散）'!$A3682,基本表格!$G:$Q,3,FALSE)</f>
        <v>DB100,X3902.7</v>
      </c>
      <c r="Q3682" t="str">
        <f>VLOOKUP('intouch变量（离散）'!$A3682,基本表格!$G:$Q,10,FALSE)</f>
        <v>Yes</v>
      </c>
      <c r="R3682" t="str">
        <f t="shared" si="348"/>
        <v>DB100,X3902.7 1125.1+P4-M1 备料长废料皮带运输机 电机控制 堵料检测</v>
      </c>
      <c r="S3682">
        <v>0</v>
      </c>
      <c r="T3682">
        <v>0</v>
      </c>
    </row>
    <row r="3683" spans="1:20">
      <c r="A3683" t="s">
        <v>3839</v>
      </c>
      <c r="B3683" s="11" t="str">
        <f t="shared" si="347"/>
        <v>CHPF</v>
      </c>
      <c r="C3683" s="11" t="str">
        <f>VLOOKUP('intouch变量（离散）'!$A3683,基本表格!$G:$Q,2,FALSE)</f>
        <v>1125.1+P4-M1 备料长废料皮带运输机 电机控制 堵料保护使能</v>
      </c>
      <c r="D3683" t="s">
        <v>154</v>
      </c>
      <c r="E3683" t="str">
        <f t="shared" si="343"/>
        <v>Yes</v>
      </c>
      <c r="F3683" t="str">
        <f t="shared" si="344"/>
        <v>900</v>
      </c>
      <c r="G3683" t="s">
        <v>154</v>
      </c>
      <c r="H3683" t="s">
        <v>155</v>
      </c>
      <c r="I3683" t="str">
        <f t="shared" si="345"/>
        <v>禁用</v>
      </c>
      <c r="J3683" t="str">
        <f t="shared" si="346"/>
        <v>启用</v>
      </c>
      <c r="K3683" t="str">
        <f>VLOOKUP('intouch变量（离散）'!$A3683,基本表格!$G:$Q,9,FALSE)</f>
        <v>None</v>
      </c>
      <c r="L3683">
        <v>1</v>
      </c>
      <c r="M3683" t="s">
        <v>156</v>
      </c>
      <c r="N3683" t="s">
        <v>157</v>
      </c>
      <c r="O3683" t="s">
        <v>158</v>
      </c>
      <c r="P3683" t="str">
        <f>VLOOKUP('intouch变量（离散）'!$A3683,基本表格!$G:$Q,3,FALSE)</f>
        <v>DB100,X3903.0</v>
      </c>
      <c r="Q3683" t="str">
        <f>VLOOKUP('intouch变量（离散）'!$A3683,基本表格!$G:$Q,10,FALSE)</f>
        <v>No</v>
      </c>
      <c r="R3683" t="str">
        <f t="shared" si="348"/>
        <v>DB100,X3903.0 1125.1+P4-M1 备料长废料皮带运输机 电机控制 堵料保护使能</v>
      </c>
      <c r="S3683">
        <v>0</v>
      </c>
      <c r="T3683">
        <v>0</v>
      </c>
    </row>
    <row r="3684" spans="1:20">
      <c r="A3684" t="s">
        <v>3840</v>
      </c>
      <c r="B3684" s="11" t="str">
        <f t="shared" si="347"/>
        <v>CHPF</v>
      </c>
      <c r="C3684" s="11" t="str">
        <f>VLOOKUP('intouch变量（离散）'!$A3684,基本表格!$G:$Q,2,FALSE)</f>
        <v>1125.1+P4-M1 备料长废料皮带运输机 电机控制 堵料导致停机</v>
      </c>
      <c r="D3684" t="s">
        <v>154</v>
      </c>
      <c r="E3684" t="str">
        <f t="shared" si="343"/>
        <v>No</v>
      </c>
      <c r="F3684" t="str">
        <f t="shared" si="344"/>
        <v>0</v>
      </c>
      <c r="G3684" t="s">
        <v>154</v>
      </c>
      <c r="H3684" t="s">
        <v>155</v>
      </c>
      <c r="I3684" t="str">
        <f t="shared" si="345"/>
        <v/>
      </c>
      <c r="J3684" t="str">
        <f t="shared" si="346"/>
        <v/>
      </c>
      <c r="K3684" t="str">
        <f>VLOOKUP('intouch变量（离散）'!$A3684,基本表格!$G:$Q,9,FALSE)</f>
        <v>On</v>
      </c>
      <c r="L3684">
        <v>1</v>
      </c>
      <c r="M3684" t="s">
        <v>156</v>
      </c>
      <c r="N3684" t="s">
        <v>157</v>
      </c>
      <c r="O3684" t="s">
        <v>158</v>
      </c>
      <c r="P3684" t="str">
        <f>VLOOKUP('intouch变量（离散）'!$A3684,基本表格!$G:$Q,3,FALSE)</f>
        <v>DB100,X3903.1</v>
      </c>
      <c r="Q3684" t="str">
        <f>VLOOKUP('intouch变量（离散）'!$A3684,基本表格!$G:$Q,10,FALSE)</f>
        <v>Yes</v>
      </c>
      <c r="R3684" t="str">
        <f t="shared" si="348"/>
        <v>DB100,X3903.1 1125.1+P4-M1 备料长废料皮带运输机 电机控制 堵料导致停机</v>
      </c>
      <c r="S3684">
        <v>0</v>
      </c>
      <c r="T3684">
        <v>0</v>
      </c>
    </row>
    <row r="3685" spans="1:20">
      <c r="A3685" t="s">
        <v>3841</v>
      </c>
      <c r="B3685" s="11" t="str">
        <f t="shared" si="347"/>
        <v>CHPF</v>
      </c>
      <c r="C3685" s="11" t="str">
        <f>VLOOKUP('intouch变量（离散）'!$A3685,基本表格!$G:$Q,2,FALSE)</f>
        <v>1125.1+P4-M1 备料长废料皮带运输机 电机控制 拉线开关</v>
      </c>
      <c r="D3685" t="s">
        <v>154</v>
      </c>
      <c r="E3685" t="str">
        <f t="shared" si="343"/>
        <v>No</v>
      </c>
      <c r="F3685" t="str">
        <f t="shared" si="344"/>
        <v>0</v>
      </c>
      <c r="G3685" t="s">
        <v>154</v>
      </c>
      <c r="H3685" t="s">
        <v>155</v>
      </c>
      <c r="I3685" t="str">
        <f t="shared" si="345"/>
        <v/>
      </c>
      <c r="J3685" t="str">
        <f t="shared" si="346"/>
        <v/>
      </c>
      <c r="K3685" t="str">
        <f>VLOOKUP('intouch变量（离散）'!$A3685,基本表格!$G:$Q,9,FALSE)</f>
        <v>On</v>
      </c>
      <c r="L3685">
        <v>1</v>
      </c>
      <c r="M3685" t="s">
        <v>156</v>
      </c>
      <c r="N3685" t="s">
        <v>157</v>
      </c>
      <c r="O3685" t="s">
        <v>158</v>
      </c>
      <c r="P3685" t="str">
        <f>VLOOKUP('intouch变量（离散）'!$A3685,基本表格!$G:$Q,3,FALSE)</f>
        <v>DB100,X3908.0</v>
      </c>
      <c r="Q3685" t="str">
        <f>VLOOKUP('intouch变量（离散）'!$A3685,基本表格!$G:$Q,10,FALSE)</f>
        <v>Yes</v>
      </c>
      <c r="R3685" t="str">
        <f t="shared" si="348"/>
        <v>DB100,X3908.0 1125.1+P4-M1 备料长废料皮带运输机 电机控制 拉线开关</v>
      </c>
      <c r="S3685">
        <v>0</v>
      </c>
      <c r="T3685">
        <v>0</v>
      </c>
    </row>
    <row r="3686" spans="1:20">
      <c r="A3686" t="s">
        <v>3842</v>
      </c>
      <c r="B3686" s="11" t="str">
        <f t="shared" si="347"/>
        <v>CHPF</v>
      </c>
      <c r="C3686" s="11" t="str">
        <f>VLOOKUP('intouch变量（离散）'!$A3686,基本表格!$G:$Q,2,FALSE)</f>
        <v>1125.1+P4-M1 备料长废料皮带运输机 电机控制 左跑偏报警</v>
      </c>
      <c r="D3686" t="s">
        <v>154</v>
      </c>
      <c r="E3686" t="str">
        <f t="shared" si="343"/>
        <v>No</v>
      </c>
      <c r="F3686" t="str">
        <f t="shared" si="344"/>
        <v>0</v>
      </c>
      <c r="G3686" t="s">
        <v>154</v>
      </c>
      <c r="H3686" t="s">
        <v>155</v>
      </c>
      <c r="I3686" t="str">
        <f t="shared" si="345"/>
        <v/>
      </c>
      <c r="J3686" t="str">
        <f t="shared" si="346"/>
        <v/>
      </c>
      <c r="K3686" t="str">
        <f>VLOOKUP('intouch变量（离散）'!$A3686,基本表格!$G:$Q,9,FALSE)</f>
        <v>On</v>
      </c>
      <c r="L3686">
        <v>1</v>
      </c>
      <c r="M3686" t="s">
        <v>156</v>
      </c>
      <c r="N3686" t="s">
        <v>157</v>
      </c>
      <c r="O3686" t="s">
        <v>158</v>
      </c>
      <c r="P3686" t="str">
        <f>VLOOKUP('intouch变量（离散）'!$A3686,基本表格!$G:$Q,3,FALSE)</f>
        <v>DB100,X3908.1</v>
      </c>
      <c r="Q3686" t="str">
        <f>VLOOKUP('intouch变量（离散）'!$A3686,基本表格!$G:$Q,10,FALSE)</f>
        <v>Yes</v>
      </c>
      <c r="R3686" t="str">
        <f t="shared" si="348"/>
        <v>DB100,X3908.1 1125.1+P4-M1 备料长废料皮带运输机 电机控制 左跑偏报警</v>
      </c>
      <c r="S3686">
        <v>0</v>
      </c>
      <c r="T3686">
        <v>0</v>
      </c>
    </row>
    <row r="3687" spans="1:20">
      <c r="A3687" t="s">
        <v>3843</v>
      </c>
      <c r="B3687" s="11" t="str">
        <f t="shared" si="347"/>
        <v>CHPF</v>
      </c>
      <c r="C3687" s="11" t="str">
        <f>VLOOKUP('intouch变量（离散）'!$A3687,基本表格!$G:$Q,2,FALSE)</f>
        <v>1125.1+P4-M1 备料长废料皮带运输机 电机控制 左跑偏1检测</v>
      </c>
      <c r="D3687" t="s">
        <v>154</v>
      </c>
      <c r="E3687" t="str">
        <f t="shared" si="343"/>
        <v>No</v>
      </c>
      <c r="F3687" t="str">
        <f t="shared" si="344"/>
        <v>0</v>
      </c>
      <c r="G3687" t="s">
        <v>154</v>
      </c>
      <c r="H3687" t="s">
        <v>155</v>
      </c>
      <c r="I3687" t="str">
        <f t="shared" si="345"/>
        <v/>
      </c>
      <c r="J3687" t="str">
        <f t="shared" si="346"/>
        <v/>
      </c>
      <c r="K3687" t="str">
        <f>VLOOKUP('intouch变量（离散）'!$A3687,基本表格!$G:$Q,9,FALSE)</f>
        <v>None</v>
      </c>
      <c r="L3687">
        <v>1</v>
      </c>
      <c r="M3687" t="s">
        <v>156</v>
      </c>
      <c r="N3687" t="s">
        <v>157</v>
      </c>
      <c r="O3687" t="s">
        <v>158</v>
      </c>
      <c r="P3687" t="str">
        <f>VLOOKUP('intouch变量（离散）'!$A3687,基本表格!$G:$Q,3,FALSE)</f>
        <v>DB100,X3908.2</v>
      </c>
      <c r="Q3687" t="str">
        <f>VLOOKUP('intouch变量（离散）'!$A3687,基本表格!$G:$Q,10,FALSE)</f>
        <v>Yes</v>
      </c>
      <c r="R3687" t="str">
        <f t="shared" si="348"/>
        <v>DB100,X3908.2 1125.1+P4-M1 备料长废料皮带运输机 电机控制 左跑偏1检测</v>
      </c>
      <c r="S3687">
        <v>0</v>
      </c>
      <c r="T3687">
        <v>0</v>
      </c>
    </row>
    <row r="3688" spans="1:20">
      <c r="A3688" t="s">
        <v>3844</v>
      </c>
      <c r="B3688" s="11" t="str">
        <f t="shared" si="347"/>
        <v>CHPF</v>
      </c>
      <c r="C3688" s="11" t="str">
        <f>VLOOKUP('intouch变量（离散）'!$A3688,基本表格!$G:$Q,2,FALSE)</f>
        <v>1125.1+P4-M1 备料长废料皮带运输机 电机控制 左跑偏保护使能</v>
      </c>
      <c r="D3688" t="s">
        <v>154</v>
      </c>
      <c r="E3688" t="str">
        <f t="shared" si="343"/>
        <v>Yes</v>
      </c>
      <c r="F3688" t="str">
        <f t="shared" si="344"/>
        <v>900</v>
      </c>
      <c r="G3688" t="s">
        <v>154</v>
      </c>
      <c r="H3688" t="s">
        <v>155</v>
      </c>
      <c r="I3688" t="str">
        <f t="shared" si="345"/>
        <v>禁用</v>
      </c>
      <c r="J3688" t="str">
        <f t="shared" si="346"/>
        <v>启用</v>
      </c>
      <c r="K3688" t="str">
        <f>VLOOKUP('intouch变量（离散）'!$A3688,基本表格!$G:$Q,9,FALSE)</f>
        <v>None</v>
      </c>
      <c r="L3688">
        <v>1</v>
      </c>
      <c r="M3688" t="s">
        <v>156</v>
      </c>
      <c r="N3688" t="s">
        <v>157</v>
      </c>
      <c r="O3688" t="s">
        <v>158</v>
      </c>
      <c r="P3688" t="str">
        <f>VLOOKUP('intouch变量（离散）'!$A3688,基本表格!$G:$Q,3,FALSE)</f>
        <v>DB100,X3908.3</v>
      </c>
      <c r="Q3688" t="str">
        <f>VLOOKUP('intouch变量（离散）'!$A3688,基本表格!$G:$Q,10,FALSE)</f>
        <v>No</v>
      </c>
      <c r="R3688" t="str">
        <f t="shared" si="348"/>
        <v>DB100,X3908.3 1125.1+P4-M1 备料长废料皮带运输机 电机控制 左跑偏保护使能</v>
      </c>
      <c r="S3688">
        <v>0</v>
      </c>
      <c r="T3688">
        <v>0</v>
      </c>
    </row>
    <row r="3689" spans="1:20">
      <c r="A3689" t="s">
        <v>3845</v>
      </c>
      <c r="B3689" s="11" t="str">
        <f t="shared" si="347"/>
        <v>CHPF</v>
      </c>
      <c r="C3689" s="11" t="str">
        <f>VLOOKUP('intouch变量（离散）'!$A3689,基本表格!$G:$Q,2,FALSE)</f>
        <v>1125.1+P4-M1 备料长废料皮带运输机 电机控制 左跑偏导致停机</v>
      </c>
      <c r="D3689" t="s">
        <v>154</v>
      </c>
      <c r="E3689" t="str">
        <f t="shared" si="343"/>
        <v>No</v>
      </c>
      <c r="F3689" t="str">
        <f t="shared" si="344"/>
        <v>0</v>
      </c>
      <c r="G3689" t="s">
        <v>154</v>
      </c>
      <c r="H3689" t="s">
        <v>155</v>
      </c>
      <c r="I3689" t="str">
        <f t="shared" si="345"/>
        <v/>
      </c>
      <c r="J3689" t="str">
        <f t="shared" si="346"/>
        <v/>
      </c>
      <c r="K3689" t="str">
        <f>VLOOKUP('intouch变量（离散）'!$A3689,基本表格!$G:$Q,9,FALSE)</f>
        <v>On</v>
      </c>
      <c r="L3689">
        <v>1</v>
      </c>
      <c r="M3689" t="s">
        <v>156</v>
      </c>
      <c r="N3689" t="s">
        <v>157</v>
      </c>
      <c r="O3689" t="s">
        <v>158</v>
      </c>
      <c r="P3689" t="str">
        <f>VLOOKUP('intouch变量（离散）'!$A3689,基本表格!$G:$Q,3,FALSE)</f>
        <v>DB100,X3908.4</v>
      </c>
      <c r="Q3689" t="str">
        <f>VLOOKUP('intouch变量（离散）'!$A3689,基本表格!$G:$Q,10,FALSE)</f>
        <v>Yes</v>
      </c>
      <c r="R3689" t="str">
        <f t="shared" si="348"/>
        <v>DB100,X3908.4 1125.1+P4-M1 备料长废料皮带运输机 电机控制 左跑偏导致停机</v>
      </c>
      <c r="S3689">
        <v>0</v>
      </c>
      <c r="T3689">
        <v>0</v>
      </c>
    </row>
    <row r="3690" spans="1:20">
      <c r="A3690" t="s">
        <v>3846</v>
      </c>
      <c r="B3690" s="11" t="str">
        <f t="shared" si="347"/>
        <v>CHPF</v>
      </c>
      <c r="C3690" s="11" t="str">
        <f>VLOOKUP('intouch变量（离散）'!$A3690,基本表格!$G:$Q,2,FALSE)</f>
        <v>1125.1+P4-M1 备料长废料皮带运输机 电机控制 右 跑偏报警</v>
      </c>
      <c r="D3690" t="s">
        <v>154</v>
      </c>
      <c r="E3690" t="str">
        <f t="shared" si="343"/>
        <v>No</v>
      </c>
      <c r="F3690" t="str">
        <f t="shared" si="344"/>
        <v>0</v>
      </c>
      <c r="G3690" t="s">
        <v>154</v>
      </c>
      <c r="H3690" t="s">
        <v>155</v>
      </c>
      <c r="I3690" t="str">
        <f t="shared" si="345"/>
        <v/>
      </c>
      <c r="J3690" t="str">
        <f t="shared" si="346"/>
        <v/>
      </c>
      <c r="K3690" t="str">
        <f>VLOOKUP('intouch变量（离散）'!$A3690,基本表格!$G:$Q,9,FALSE)</f>
        <v>On</v>
      </c>
      <c r="L3690">
        <v>1</v>
      </c>
      <c r="M3690" t="s">
        <v>156</v>
      </c>
      <c r="N3690" t="s">
        <v>157</v>
      </c>
      <c r="O3690" t="s">
        <v>158</v>
      </c>
      <c r="P3690" t="str">
        <f>VLOOKUP('intouch变量（离散）'!$A3690,基本表格!$G:$Q,3,FALSE)</f>
        <v>DB100,X3912.0</v>
      </c>
      <c r="Q3690" t="str">
        <f>VLOOKUP('intouch变量（离散）'!$A3690,基本表格!$G:$Q,10,FALSE)</f>
        <v>Yes</v>
      </c>
      <c r="R3690" t="str">
        <f t="shared" si="348"/>
        <v>DB100,X3912.0 1125.1+P4-M1 备料长废料皮带运输机 电机控制 右 跑偏报警</v>
      </c>
      <c r="S3690">
        <v>0</v>
      </c>
      <c r="T3690">
        <v>0</v>
      </c>
    </row>
    <row r="3691" spans="1:20">
      <c r="A3691" t="s">
        <v>3847</v>
      </c>
      <c r="B3691" s="11" t="str">
        <f t="shared" si="347"/>
        <v>CHPF</v>
      </c>
      <c r="C3691" s="11" t="str">
        <f>VLOOKUP('intouch变量（离散）'!$A3691,基本表格!$G:$Q,2,FALSE)</f>
        <v>1125.1+P4-M1 备料长废料皮带运输机 电机控制 右跑偏1检测</v>
      </c>
      <c r="D3691" t="s">
        <v>154</v>
      </c>
      <c r="E3691" t="str">
        <f t="shared" si="343"/>
        <v>No</v>
      </c>
      <c r="F3691" t="str">
        <f t="shared" si="344"/>
        <v>0</v>
      </c>
      <c r="G3691" t="s">
        <v>154</v>
      </c>
      <c r="H3691" t="s">
        <v>155</v>
      </c>
      <c r="I3691" t="str">
        <f t="shared" si="345"/>
        <v/>
      </c>
      <c r="J3691" t="str">
        <f t="shared" si="346"/>
        <v/>
      </c>
      <c r="K3691" t="str">
        <f>VLOOKUP('intouch变量（离散）'!$A3691,基本表格!$G:$Q,9,FALSE)</f>
        <v>None</v>
      </c>
      <c r="L3691">
        <v>1</v>
      </c>
      <c r="M3691" t="s">
        <v>156</v>
      </c>
      <c r="N3691" t="s">
        <v>157</v>
      </c>
      <c r="O3691" t="s">
        <v>158</v>
      </c>
      <c r="P3691" t="str">
        <f>VLOOKUP('intouch变量（离散）'!$A3691,基本表格!$G:$Q,3,FALSE)</f>
        <v>DB100,X3912.1</v>
      </c>
      <c r="Q3691" t="str">
        <f>VLOOKUP('intouch变量（离散）'!$A3691,基本表格!$G:$Q,10,FALSE)</f>
        <v>Yes</v>
      </c>
      <c r="R3691" t="str">
        <f t="shared" si="348"/>
        <v>DB100,X3912.1 1125.1+P4-M1 备料长废料皮带运输机 电机控制 右跑偏1检测</v>
      </c>
      <c r="S3691">
        <v>0</v>
      </c>
      <c r="T3691">
        <v>0</v>
      </c>
    </row>
    <row r="3692" spans="1:20">
      <c r="A3692" t="s">
        <v>3848</v>
      </c>
      <c r="B3692" s="11" t="str">
        <f t="shared" si="347"/>
        <v>CHPF</v>
      </c>
      <c r="C3692" s="11" t="str">
        <f>VLOOKUP('intouch变量（离散）'!$A3692,基本表格!$G:$Q,2,FALSE)</f>
        <v>1125.1+P4-M1 备料长废料皮带运输机 电机控制 右跑偏保护使能</v>
      </c>
      <c r="D3692" t="s">
        <v>154</v>
      </c>
      <c r="E3692" t="str">
        <f t="shared" si="343"/>
        <v>Yes</v>
      </c>
      <c r="F3692" t="str">
        <f t="shared" si="344"/>
        <v>900</v>
      </c>
      <c r="G3692" t="s">
        <v>154</v>
      </c>
      <c r="H3692" t="s">
        <v>155</v>
      </c>
      <c r="I3692" t="str">
        <f t="shared" si="345"/>
        <v>禁用</v>
      </c>
      <c r="J3692" t="str">
        <f t="shared" si="346"/>
        <v>启用</v>
      </c>
      <c r="K3692" t="str">
        <f>VLOOKUP('intouch变量（离散）'!$A3692,基本表格!$G:$Q,9,FALSE)</f>
        <v>None</v>
      </c>
      <c r="L3692">
        <v>1</v>
      </c>
      <c r="M3692" t="s">
        <v>156</v>
      </c>
      <c r="N3692" t="s">
        <v>157</v>
      </c>
      <c r="O3692" t="s">
        <v>158</v>
      </c>
      <c r="P3692" t="str">
        <f>VLOOKUP('intouch变量（离散）'!$A3692,基本表格!$G:$Q,3,FALSE)</f>
        <v>DB100,X3912.2</v>
      </c>
      <c r="Q3692" t="str">
        <f>VLOOKUP('intouch变量（离散）'!$A3692,基本表格!$G:$Q,10,FALSE)</f>
        <v>No</v>
      </c>
      <c r="R3692" t="str">
        <f t="shared" si="348"/>
        <v>DB100,X3912.2 1125.1+P4-M1 备料长废料皮带运输机 电机控制 右跑偏保护使能</v>
      </c>
      <c r="S3692">
        <v>0</v>
      </c>
      <c r="T3692">
        <v>0</v>
      </c>
    </row>
    <row r="3693" spans="1:20">
      <c r="A3693" t="s">
        <v>3849</v>
      </c>
      <c r="B3693" s="11" t="str">
        <f t="shared" si="347"/>
        <v>CHPF</v>
      </c>
      <c r="C3693" s="11" t="str">
        <f>VLOOKUP('intouch变量（离散）'!$A3693,基本表格!$G:$Q,2,FALSE)</f>
        <v>1125.1+P4-M1 备料长废料皮带运输机 电机控制 右跑偏导致停机</v>
      </c>
      <c r="D3693" t="s">
        <v>154</v>
      </c>
      <c r="E3693" t="str">
        <f t="shared" si="343"/>
        <v>No</v>
      </c>
      <c r="F3693" t="str">
        <f t="shared" si="344"/>
        <v>0</v>
      </c>
      <c r="G3693" t="s">
        <v>154</v>
      </c>
      <c r="H3693" t="s">
        <v>155</v>
      </c>
      <c r="I3693" t="str">
        <f t="shared" si="345"/>
        <v/>
      </c>
      <c r="J3693" t="str">
        <f t="shared" si="346"/>
        <v/>
      </c>
      <c r="K3693" t="str">
        <f>VLOOKUP('intouch变量（离散）'!$A3693,基本表格!$G:$Q,9,FALSE)</f>
        <v>On</v>
      </c>
      <c r="L3693">
        <v>1</v>
      </c>
      <c r="M3693" t="s">
        <v>156</v>
      </c>
      <c r="N3693" t="s">
        <v>157</v>
      </c>
      <c r="O3693" t="s">
        <v>158</v>
      </c>
      <c r="P3693" t="str">
        <f>VLOOKUP('intouch变量（离散）'!$A3693,基本表格!$G:$Q,3,FALSE)</f>
        <v>DB100,X3912.3</v>
      </c>
      <c r="Q3693" t="str">
        <f>VLOOKUP('intouch变量（离散）'!$A3693,基本表格!$G:$Q,10,FALSE)</f>
        <v>Yes</v>
      </c>
      <c r="R3693" t="str">
        <f t="shared" si="348"/>
        <v>DB100,X3912.3 1125.1+P4-M1 备料长废料皮带运输机 电机控制 右跑偏导致停机</v>
      </c>
      <c r="S3693">
        <v>0</v>
      </c>
      <c r="T3693">
        <v>0</v>
      </c>
    </row>
    <row r="3694" spans="1:20">
      <c r="A3694" t="s">
        <v>3850</v>
      </c>
      <c r="B3694" s="11" t="str">
        <f t="shared" si="347"/>
        <v>CHPF</v>
      </c>
      <c r="C3694" s="11" t="str">
        <f>VLOOKUP('intouch变量（离散）'!$A3694,基本表格!$G:$Q,2,FALSE)</f>
        <v>1125.1+P4-M1 备料长废料皮带运输机 电机控制 三角型</v>
      </c>
      <c r="D3694" t="s">
        <v>154</v>
      </c>
      <c r="E3694" t="str">
        <f t="shared" si="343"/>
        <v>No</v>
      </c>
      <c r="F3694" t="str">
        <f t="shared" si="344"/>
        <v>0</v>
      </c>
      <c r="G3694" t="s">
        <v>154</v>
      </c>
      <c r="H3694" t="s">
        <v>155</v>
      </c>
      <c r="I3694" t="str">
        <f t="shared" si="345"/>
        <v/>
      </c>
      <c r="J3694" t="str">
        <f t="shared" si="346"/>
        <v/>
      </c>
      <c r="K3694" t="str">
        <f>VLOOKUP('intouch变量（离散）'!$A3694,基本表格!$G:$Q,9,FALSE)</f>
        <v>None</v>
      </c>
      <c r="L3694">
        <v>1</v>
      </c>
      <c r="M3694" t="s">
        <v>156</v>
      </c>
      <c r="N3694" t="s">
        <v>157</v>
      </c>
      <c r="O3694" t="s">
        <v>158</v>
      </c>
      <c r="P3694" t="str">
        <f>VLOOKUP('intouch变量（离散）'!$A3694,基本表格!$G:$Q,3,FALSE)</f>
        <v>DB100,X3916.0</v>
      </c>
      <c r="Q3694" t="str">
        <f>VLOOKUP('intouch变量（离散）'!$A3694,基本表格!$G:$Q,10,FALSE)</f>
        <v>Yes</v>
      </c>
      <c r="R3694" t="str">
        <f t="shared" si="348"/>
        <v>DB100,X3916.0 1125.1+P4-M1 备料长废料皮带运输机 电机控制 三角型</v>
      </c>
      <c r="S3694">
        <v>0</v>
      </c>
      <c r="T3694">
        <v>0</v>
      </c>
    </row>
    <row r="3695" spans="1:20">
      <c r="A3695" t="s">
        <v>3851</v>
      </c>
      <c r="B3695" s="11" t="str">
        <f t="shared" si="347"/>
        <v>CHPF</v>
      </c>
      <c r="C3695" s="11" t="str">
        <f>VLOOKUP('intouch变量（离散）'!$A3695,基本表格!$G:$Q,2,FALSE)</f>
        <v>1125.1+P4-M1 备料长废料皮带运输机 电机控制 星型</v>
      </c>
      <c r="D3695" t="s">
        <v>154</v>
      </c>
      <c r="E3695" t="str">
        <f t="shared" si="343"/>
        <v>No</v>
      </c>
      <c r="F3695" t="str">
        <f t="shared" si="344"/>
        <v>0</v>
      </c>
      <c r="G3695" t="s">
        <v>154</v>
      </c>
      <c r="H3695" t="s">
        <v>155</v>
      </c>
      <c r="I3695" t="str">
        <f t="shared" si="345"/>
        <v/>
      </c>
      <c r="J3695" t="str">
        <f t="shared" si="346"/>
        <v/>
      </c>
      <c r="K3695" t="str">
        <f>VLOOKUP('intouch变量（离散）'!$A3695,基本表格!$G:$Q,9,FALSE)</f>
        <v>None</v>
      </c>
      <c r="L3695">
        <v>1</v>
      </c>
      <c r="M3695" t="s">
        <v>156</v>
      </c>
      <c r="N3695" t="s">
        <v>157</v>
      </c>
      <c r="O3695" t="s">
        <v>158</v>
      </c>
      <c r="P3695" t="str">
        <f>VLOOKUP('intouch变量（离散）'!$A3695,基本表格!$G:$Q,3,FALSE)</f>
        <v>DB100,X3916.1</v>
      </c>
      <c r="Q3695" t="str">
        <f>VLOOKUP('intouch变量（离散）'!$A3695,基本表格!$G:$Q,10,FALSE)</f>
        <v>Yes</v>
      </c>
      <c r="R3695" t="str">
        <f t="shared" si="348"/>
        <v>DB100,X3916.1 1125.1+P4-M1 备料长废料皮带运输机 电机控制 星型</v>
      </c>
      <c r="S3695">
        <v>0</v>
      </c>
      <c r="T3695">
        <v>0</v>
      </c>
    </row>
    <row r="3696" spans="1:20">
      <c r="A3696" t="s">
        <v>3852</v>
      </c>
      <c r="B3696" s="11" t="str">
        <f t="shared" si="347"/>
        <v>CHPF</v>
      </c>
      <c r="C3696" s="11" t="str">
        <f>VLOOKUP('intouch变量（离散）'!$A3696,基本表格!$G:$Q,2,FALSE)</f>
        <v>1125.1+P4-M1 备料长废料皮带运输机 电机控制 维修开关</v>
      </c>
      <c r="D3696" t="s">
        <v>154</v>
      </c>
      <c r="E3696" t="str">
        <f t="shared" si="343"/>
        <v>No</v>
      </c>
      <c r="F3696" t="str">
        <f t="shared" si="344"/>
        <v>0</v>
      </c>
      <c r="G3696" t="s">
        <v>154</v>
      </c>
      <c r="H3696" t="s">
        <v>155</v>
      </c>
      <c r="I3696" t="str">
        <f t="shared" si="345"/>
        <v/>
      </c>
      <c r="J3696" t="str">
        <f t="shared" si="346"/>
        <v/>
      </c>
      <c r="K3696" t="str">
        <f>VLOOKUP('intouch变量（离散）'!$A3696,基本表格!$G:$Q,9,FALSE)</f>
        <v>On</v>
      </c>
      <c r="L3696">
        <v>1</v>
      </c>
      <c r="M3696" t="s">
        <v>156</v>
      </c>
      <c r="N3696" t="s">
        <v>157</v>
      </c>
      <c r="O3696" t="s">
        <v>158</v>
      </c>
      <c r="P3696" t="str">
        <f>VLOOKUP('intouch变量（离散）'!$A3696,基本表格!$G:$Q,3,FALSE)</f>
        <v>DB100,X3916.2</v>
      </c>
      <c r="Q3696" t="str">
        <f>VLOOKUP('intouch变量（离散）'!$A3696,基本表格!$G:$Q,10,FALSE)</f>
        <v>Yes</v>
      </c>
      <c r="R3696" t="str">
        <f t="shared" si="348"/>
        <v>DB100,X3916.2 1125.1+P4-M1 备料长废料皮带运输机 电机控制 维修开关</v>
      </c>
      <c r="S3696">
        <v>0</v>
      </c>
      <c r="T3696">
        <v>0</v>
      </c>
    </row>
    <row r="3697" spans="1:20">
      <c r="A3697" t="s">
        <v>3853</v>
      </c>
      <c r="B3697" s="11" t="str">
        <f t="shared" si="347"/>
        <v>CHPF</v>
      </c>
      <c r="C3697" s="11" t="str">
        <f>VLOOKUP('intouch变量（离散）'!$A3697,基本表格!$G:$Q,2,FALSE)</f>
        <v>1125.1+P4-M1 备料长废料皮带运输机 电机控制 左跑偏2检测</v>
      </c>
      <c r="D3697" t="s">
        <v>154</v>
      </c>
      <c r="E3697" t="str">
        <f t="shared" si="343"/>
        <v>No</v>
      </c>
      <c r="F3697" t="str">
        <f t="shared" si="344"/>
        <v>0</v>
      </c>
      <c r="G3697" t="s">
        <v>154</v>
      </c>
      <c r="H3697" t="s">
        <v>155</v>
      </c>
      <c r="I3697" t="str">
        <f t="shared" si="345"/>
        <v/>
      </c>
      <c r="J3697" t="str">
        <f t="shared" si="346"/>
        <v/>
      </c>
      <c r="K3697" t="str">
        <f>VLOOKUP('intouch变量（离散）'!$A3697,基本表格!$G:$Q,9,FALSE)</f>
        <v>None</v>
      </c>
      <c r="L3697">
        <v>1</v>
      </c>
      <c r="M3697" t="s">
        <v>156</v>
      </c>
      <c r="N3697" t="s">
        <v>157</v>
      </c>
      <c r="O3697" t="s">
        <v>158</v>
      </c>
      <c r="P3697" t="str">
        <f>VLOOKUP('intouch变量（离散）'!$A3697,基本表格!$G:$Q,3,FALSE)</f>
        <v>DB100,X3916.3</v>
      </c>
      <c r="Q3697" t="str">
        <f>VLOOKUP('intouch变量（离散）'!$A3697,基本表格!$G:$Q,10,FALSE)</f>
        <v>Yes</v>
      </c>
      <c r="R3697" t="str">
        <f t="shared" si="348"/>
        <v>DB100,X3916.3 1125.1+P4-M1 备料长废料皮带运输机 电机控制 左跑偏2检测</v>
      </c>
      <c r="S3697">
        <v>0</v>
      </c>
      <c r="T3697">
        <v>0</v>
      </c>
    </row>
    <row r="3698" spans="1:20">
      <c r="A3698" t="s">
        <v>3854</v>
      </c>
      <c r="B3698" s="11" t="str">
        <f t="shared" si="347"/>
        <v>CHPF</v>
      </c>
      <c r="C3698" s="11" t="str">
        <f>VLOOKUP('intouch变量（离散）'!$A3698,基本表格!$G:$Q,2,FALSE)</f>
        <v>1125.1+P4-M1 备料长废料皮带运输机 电机控制 右跑偏2检测</v>
      </c>
      <c r="D3698" t="s">
        <v>154</v>
      </c>
      <c r="E3698" t="str">
        <f t="shared" si="343"/>
        <v>No</v>
      </c>
      <c r="F3698" t="str">
        <f t="shared" si="344"/>
        <v>0</v>
      </c>
      <c r="G3698" t="s">
        <v>154</v>
      </c>
      <c r="H3698" t="s">
        <v>155</v>
      </c>
      <c r="I3698" t="str">
        <f t="shared" si="345"/>
        <v/>
      </c>
      <c r="J3698" t="str">
        <f t="shared" si="346"/>
        <v/>
      </c>
      <c r="K3698" t="str">
        <f>VLOOKUP('intouch变量（离散）'!$A3698,基本表格!$G:$Q,9,FALSE)</f>
        <v>None</v>
      </c>
      <c r="L3698">
        <v>1</v>
      </c>
      <c r="M3698" t="s">
        <v>156</v>
      </c>
      <c r="N3698" t="s">
        <v>157</v>
      </c>
      <c r="O3698" t="s">
        <v>158</v>
      </c>
      <c r="P3698" t="str">
        <f>VLOOKUP('intouch变量（离散）'!$A3698,基本表格!$G:$Q,3,FALSE)</f>
        <v>DB100,X3916.4</v>
      </c>
      <c r="Q3698" t="str">
        <f>VLOOKUP('intouch变量（离散）'!$A3698,基本表格!$G:$Q,10,FALSE)</f>
        <v>Yes</v>
      </c>
      <c r="R3698" t="str">
        <f t="shared" si="348"/>
        <v>DB100,X3916.4 1125.1+P4-M1 备料长废料皮带运输机 电机控制 右跑偏2检测</v>
      </c>
      <c r="S3698">
        <v>0</v>
      </c>
      <c r="T3698">
        <v>0</v>
      </c>
    </row>
    <row r="3699" spans="1:20">
      <c r="A3699" t="s">
        <v>3855</v>
      </c>
      <c r="B3699" s="11" t="str">
        <f t="shared" si="347"/>
        <v>CHPF</v>
      </c>
      <c r="C3699" s="11" t="str">
        <f>VLOOKUP('intouch变量（离散）'!$A3699,基本表格!$G:$Q,2,FALSE)</f>
        <v>1125.1+P4-M1 备料长废料皮带运输机 给定频率 上限保护使能</v>
      </c>
      <c r="D3699" t="s">
        <v>154</v>
      </c>
      <c r="E3699" t="str">
        <f t="shared" si="343"/>
        <v>Yes</v>
      </c>
      <c r="F3699" t="str">
        <f t="shared" si="344"/>
        <v>900</v>
      </c>
      <c r="G3699" t="s">
        <v>154</v>
      </c>
      <c r="H3699" t="s">
        <v>155</v>
      </c>
      <c r="I3699" t="str">
        <f t="shared" si="345"/>
        <v>禁用</v>
      </c>
      <c r="J3699" t="str">
        <f t="shared" si="346"/>
        <v>启用</v>
      </c>
      <c r="K3699" t="str">
        <f>VLOOKUP('intouch变量（离散）'!$A3699,基本表格!$G:$Q,9,FALSE)</f>
        <v>None</v>
      </c>
      <c r="L3699">
        <v>1</v>
      </c>
      <c r="M3699" t="s">
        <v>156</v>
      </c>
      <c r="N3699" t="s">
        <v>157</v>
      </c>
      <c r="O3699" t="s">
        <v>158</v>
      </c>
      <c r="P3699" t="str">
        <f>VLOOKUP('intouch变量（离散）'!$A3699,基本表格!$G:$Q,3,FALSE)</f>
        <v>DB100,X3950.3</v>
      </c>
      <c r="Q3699" t="str">
        <f>VLOOKUP('intouch变量（离散）'!$A3699,基本表格!$G:$Q,10,FALSE)</f>
        <v>No</v>
      </c>
      <c r="R3699" t="str">
        <f t="shared" si="348"/>
        <v>DB100,X3950.3 1125.1+P4-M1 备料长废料皮带运输机 给定频率 上限保护使能</v>
      </c>
      <c r="S3699">
        <v>0</v>
      </c>
      <c r="T3699">
        <v>0</v>
      </c>
    </row>
    <row r="3700" spans="1:20">
      <c r="A3700" t="s">
        <v>3856</v>
      </c>
      <c r="B3700" s="11" t="str">
        <f t="shared" si="347"/>
        <v>CHPF</v>
      </c>
      <c r="C3700" s="11" t="str">
        <f>VLOOKUP('intouch变量（离散）'!$A3700,基本表格!$G:$Q,2,FALSE)</f>
        <v>1125.1+P4-M1 备料长废料皮带运输机 给定频率 下限保护使能</v>
      </c>
      <c r="D3700" t="s">
        <v>154</v>
      </c>
      <c r="E3700" t="str">
        <f t="shared" si="343"/>
        <v>Yes</v>
      </c>
      <c r="F3700" t="str">
        <f t="shared" si="344"/>
        <v>900</v>
      </c>
      <c r="G3700" t="s">
        <v>154</v>
      </c>
      <c r="H3700" t="s">
        <v>155</v>
      </c>
      <c r="I3700" t="str">
        <f t="shared" si="345"/>
        <v>禁用</v>
      </c>
      <c r="J3700" t="str">
        <f t="shared" si="346"/>
        <v>启用</v>
      </c>
      <c r="K3700" t="str">
        <f>VLOOKUP('intouch变量（离散）'!$A3700,基本表格!$G:$Q,9,FALSE)</f>
        <v>None</v>
      </c>
      <c r="L3700">
        <v>1</v>
      </c>
      <c r="M3700" t="s">
        <v>156</v>
      </c>
      <c r="N3700" t="s">
        <v>157</v>
      </c>
      <c r="O3700" t="s">
        <v>158</v>
      </c>
      <c r="P3700" t="str">
        <f>VLOOKUP('intouch变量（离散）'!$A3700,基本表格!$G:$Q,3,FALSE)</f>
        <v>DB100,X3950.4</v>
      </c>
      <c r="Q3700" t="str">
        <f>VLOOKUP('intouch变量（离散）'!$A3700,基本表格!$G:$Q,10,FALSE)</f>
        <v>No</v>
      </c>
      <c r="R3700" t="str">
        <f t="shared" si="348"/>
        <v>DB100,X3950.4 1125.1+P4-M1 备料长废料皮带运输机 给定频率 下限保护使能</v>
      </c>
      <c r="S3700">
        <v>0</v>
      </c>
      <c r="T3700">
        <v>0</v>
      </c>
    </row>
    <row r="3701" spans="1:20">
      <c r="A3701" t="s">
        <v>3857</v>
      </c>
      <c r="B3701" s="11" t="str">
        <f t="shared" si="347"/>
        <v>CHPF</v>
      </c>
      <c r="C3701" s="11" t="str">
        <f>VLOOKUP('intouch变量（离散）'!$A3701,基本表格!$G:$Q,2,FALSE)</f>
        <v>1125.1+P4-M1 备料长废料皮带运输机 给定频率 上限报警</v>
      </c>
      <c r="D3701" t="s">
        <v>154</v>
      </c>
      <c r="E3701" t="str">
        <f t="shared" si="343"/>
        <v>No</v>
      </c>
      <c r="F3701" t="str">
        <f t="shared" si="344"/>
        <v>0</v>
      </c>
      <c r="G3701" t="s">
        <v>154</v>
      </c>
      <c r="H3701" t="s">
        <v>155</v>
      </c>
      <c r="I3701" t="str">
        <f t="shared" si="345"/>
        <v/>
      </c>
      <c r="J3701" t="str">
        <f t="shared" si="346"/>
        <v/>
      </c>
      <c r="K3701" t="str">
        <f>VLOOKUP('intouch变量（离散）'!$A3701,基本表格!$G:$Q,9,FALSE)</f>
        <v>None</v>
      </c>
      <c r="L3701">
        <v>1</v>
      </c>
      <c r="M3701" t="s">
        <v>156</v>
      </c>
      <c r="N3701" t="s">
        <v>157</v>
      </c>
      <c r="O3701" t="s">
        <v>158</v>
      </c>
      <c r="P3701" t="str">
        <f>VLOOKUP('intouch变量（离散）'!$A3701,基本表格!$G:$Q,3,FALSE)</f>
        <v>DB100,X3950.5</v>
      </c>
      <c r="Q3701" t="str">
        <f>VLOOKUP('intouch变量（离散）'!$A3701,基本表格!$G:$Q,10,FALSE)</f>
        <v>Yes</v>
      </c>
      <c r="R3701" t="str">
        <f t="shared" si="348"/>
        <v>DB100,X3950.5 1125.1+P4-M1 备料长废料皮带运输机 给定频率 上限报警</v>
      </c>
      <c r="S3701">
        <v>0</v>
      </c>
      <c r="T3701">
        <v>0</v>
      </c>
    </row>
    <row r="3702" spans="1:20">
      <c r="A3702" t="s">
        <v>3858</v>
      </c>
      <c r="B3702" s="11" t="str">
        <f t="shared" si="347"/>
        <v>CHPF</v>
      </c>
      <c r="C3702" s="11" t="str">
        <f>VLOOKUP('intouch变量（离散）'!$A3702,基本表格!$G:$Q,2,FALSE)</f>
        <v>1125.1+P4-M1 备料长废料皮带运输机 给定频率 下限报警</v>
      </c>
      <c r="D3702" t="s">
        <v>154</v>
      </c>
      <c r="E3702" t="str">
        <f t="shared" si="343"/>
        <v>No</v>
      </c>
      <c r="F3702" t="str">
        <f t="shared" si="344"/>
        <v>0</v>
      </c>
      <c r="G3702" t="s">
        <v>154</v>
      </c>
      <c r="H3702" t="s">
        <v>155</v>
      </c>
      <c r="I3702" t="str">
        <f t="shared" si="345"/>
        <v/>
      </c>
      <c r="J3702" t="str">
        <f t="shared" si="346"/>
        <v/>
      </c>
      <c r="K3702" t="str">
        <f>VLOOKUP('intouch变量（离散）'!$A3702,基本表格!$G:$Q,9,FALSE)</f>
        <v>None</v>
      </c>
      <c r="L3702">
        <v>1</v>
      </c>
      <c r="M3702" t="s">
        <v>156</v>
      </c>
      <c r="N3702" t="s">
        <v>157</v>
      </c>
      <c r="O3702" t="s">
        <v>158</v>
      </c>
      <c r="P3702" t="str">
        <f>VLOOKUP('intouch变量（离散）'!$A3702,基本表格!$G:$Q,3,FALSE)</f>
        <v>DB100,X3950.6</v>
      </c>
      <c r="Q3702" t="str">
        <f>VLOOKUP('intouch变量（离散）'!$A3702,基本表格!$G:$Q,10,FALSE)</f>
        <v>Yes</v>
      </c>
      <c r="R3702" t="str">
        <f t="shared" si="348"/>
        <v>DB100,X3950.6 1125.1+P4-M1 备料长废料皮带运输机 给定频率 下限报警</v>
      </c>
      <c r="S3702">
        <v>0</v>
      </c>
      <c r="T3702">
        <v>0</v>
      </c>
    </row>
    <row r="3703" spans="1:20">
      <c r="A3703" t="s">
        <v>3859</v>
      </c>
      <c r="B3703" s="11" t="str">
        <f t="shared" si="347"/>
        <v>CHPF</v>
      </c>
      <c r="C3703" s="11" t="str">
        <f>VLOOKUP('intouch变量（离散）'!$A3703,基本表格!$G:$Q,2,FALSE)</f>
        <v>1125.1+P4-M1 备料长废料皮带运输机 给定频率 上上限报警</v>
      </c>
      <c r="D3703" t="s">
        <v>154</v>
      </c>
      <c r="E3703" t="str">
        <f t="shared" si="343"/>
        <v>No</v>
      </c>
      <c r="F3703" t="str">
        <f t="shared" si="344"/>
        <v>0</v>
      </c>
      <c r="G3703" t="s">
        <v>154</v>
      </c>
      <c r="H3703" t="s">
        <v>155</v>
      </c>
      <c r="I3703" t="str">
        <f t="shared" si="345"/>
        <v/>
      </c>
      <c r="J3703" t="str">
        <f t="shared" si="346"/>
        <v/>
      </c>
      <c r="K3703" t="str">
        <f>VLOOKUP('intouch变量（离散）'!$A3703,基本表格!$G:$Q,9,FALSE)</f>
        <v>On</v>
      </c>
      <c r="L3703">
        <v>1</v>
      </c>
      <c r="M3703" t="s">
        <v>156</v>
      </c>
      <c r="N3703" t="s">
        <v>157</v>
      </c>
      <c r="O3703" t="s">
        <v>158</v>
      </c>
      <c r="P3703" t="str">
        <f>VLOOKUP('intouch变量（离散）'!$A3703,基本表格!$G:$Q,3,FALSE)</f>
        <v>DB100,X3950.7</v>
      </c>
      <c r="Q3703" t="str">
        <f>VLOOKUP('intouch变量（离散）'!$A3703,基本表格!$G:$Q,10,FALSE)</f>
        <v>Yes</v>
      </c>
      <c r="R3703" t="str">
        <f t="shared" si="348"/>
        <v>DB100,X3950.7 1125.1+P4-M1 备料长废料皮带运输机 给定频率 上上限报警</v>
      </c>
      <c r="S3703">
        <v>0</v>
      </c>
      <c r="T3703">
        <v>0</v>
      </c>
    </row>
    <row r="3704" spans="1:20">
      <c r="A3704" t="s">
        <v>3860</v>
      </c>
      <c r="B3704" s="11" t="str">
        <f t="shared" si="347"/>
        <v>CHPF</v>
      </c>
      <c r="C3704" s="11" t="str">
        <f>VLOOKUP('intouch变量（离散）'!$A3704,基本表格!$G:$Q,2,FALSE)</f>
        <v>1125.1+P4-M1 备料长废料皮带运输机 给定频率 下下限报警</v>
      </c>
      <c r="D3704" t="s">
        <v>154</v>
      </c>
      <c r="E3704" t="str">
        <f t="shared" si="343"/>
        <v>No</v>
      </c>
      <c r="F3704" t="str">
        <f t="shared" si="344"/>
        <v>0</v>
      </c>
      <c r="G3704" t="s">
        <v>154</v>
      </c>
      <c r="H3704" t="s">
        <v>155</v>
      </c>
      <c r="I3704" t="str">
        <f t="shared" si="345"/>
        <v/>
      </c>
      <c r="J3704" t="str">
        <f t="shared" si="346"/>
        <v/>
      </c>
      <c r="K3704" t="str">
        <f>VLOOKUP('intouch变量（离散）'!$A3704,基本表格!$G:$Q,9,FALSE)</f>
        <v>On</v>
      </c>
      <c r="L3704">
        <v>1</v>
      </c>
      <c r="M3704" t="s">
        <v>156</v>
      </c>
      <c r="N3704" t="s">
        <v>157</v>
      </c>
      <c r="O3704" t="s">
        <v>158</v>
      </c>
      <c r="P3704" t="str">
        <f>VLOOKUP('intouch变量（离散）'!$A3704,基本表格!$G:$Q,3,FALSE)</f>
        <v>DB100,X3951.0</v>
      </c>
      <c r="Q3704" t="str">
        <f>VLOOKUP('intouch变量（离散）'!$A3704,基本表格!$G:$Q,10,FALSE)</f>
        <v>Yes</v>
      </c>
      <c r="R3704" t="str">
        <f t="shared" si="348"/>
        <v>DB100,X3951.0 1125.1+P4-M1 备料长废料皮带运输机 给定频率 下下限报警</v>
      </c>
      <c r="S3704">
        <v>0</v>
      </c>
      <c r="T3704">
        <v>0</v>
      </c>
    </row>
    <row r="3705" spans="1:20">
      <c r="A3705" t="s">
        <v>3861</v>
      </c>
      <c r="B3705" s="11" t="str">
        <f t="shared" si="347"/>
        <v>CHPF</v>
      </c>
      <c r="C3705" s="11" t="str">
        <f>VLOOKUP('intouch变量（离散）'!$A3705,基本表格!$G:$Q,2,FALSE)</f>
        <v>1125.1+P4-M1 备料长废料皮带运输机 给定频率 极限报警</v>
      </c>
      <c r="D3705" t="s">
        <v>154</v>
      </c>
      <c r="E3705" t="str">
        <f t="shared" si="343"/>
        <v>No</v>
      </c>
      <c r="F3705" t="str">
        <f t="shared" si="344"/>
        <v>0</v>
      </c>
      <c r="G3705" t="s">
        <v>154</v>
      </c>
      <c r="H3705" t="s">
        <v>155</v>
      </c>
      <c r="I3705" t="str">
        <f t="shared" si="345"/>
        <v/>
      </c>
      <c r="J3705" t="str">
        <f t="shared" si="346"/>
        <v/>
      </c>
      <c r="K3705" t="str">
        <f>VLOOKUP('intouch变量（离散）'!$A3705,基本表格!$G:$Q,9,FALSE)</f>
        <v>On</v>
      </c>
      <c r="L3705">
        <v>1</v>
      </c>
      <c r="M3705" t="s">
        <v>156</v>
      </c>
      <c r="N3705" t="s">
        <v>157</v>
      </c>
      <c r="O3705" t="s">
        <v>158</v>
      </c>
      <c r="P3705" t="str">
        <f>VLOOKUP('intouch变量（离散）'!$A3705,基本表格!$G:$Q,3,FALSE)</f>
        <v>DB100,X3951.1</v>
      </c>
      <c r="Q3705" t="str">
        <f>VLOOKUP('intouch变量（离散）'!$A3705,基本表格!$G:$Q,10,FALSE)</f>
        <v>Yes</v>
      </c>
      <c r="R3705" t="str">
        <f t="shared" si="348"/>
        <v>DB100,X3951.1 1125.1+P4-M1 备料长废料皮带运输机 给定频率 极限报警</v>
      </c>
      <c r="S3705">
        <v>0</v>
      </c>
      <c r="T3705">
        <v>0</v>
      </c>
    </row>
    <row r="3706" spans="1:20">
      <c r="A3706" t="s">
        <v>3862</v>
      </c>
      <c r="B3706" s="11" t="str">
        <f t="shared" si="347"/>
        <v>CHPF</v>
      </c>
      <c r="C3706" s="11" t="str">
        <f>VLOOKUP('intouch变量（离散）'!$A3706,基本表格!$G:$Q,2,FALSE)</f>
        <v>1125.1+P4-M1 备料长废料皮带运输机 给定频率 传感器断线报警</v>
      </c>
      <c r="D3706" t="s">
        <v>154</v>
      </c>
      <c r="E3706" t="str">
        <f t="shared" si="343"/>
        <v>No</v>
      </c>
      <c r="F3706" t="str">
        <f t="shared" si="344"/>
        <v>0</v>
      </c>
      <c r="G3706" t="s">
        <v>154</v>
      </c>
      <c r="H3706" t="s">
        <v>155</v>
      </c>
      <c r="I3706" t="str">
        <f t="shared" si="345"/>
        <v/>
      </c>
      <c r="J3706" t="str">
        <f t="shared" si="346"/>
        <v/>
      </c>
      <c r="K3706" t="str">
        <f>VLOOKUP('intouch变量（离散）'!$A3706,基本表格!$G:$Q,9,FALSE)</f>
        <v>On</v>
      </c>
      <c r="L3706">
        <v>1</v>
      </c>
      <c r="M3706" t="s">
        <v>156</v>
      </c>
      <c r="N3706" t="s">
        <v>157</v>
      </c>
      <c r="O3706" t="s">
        <v>158</v>
      </c>
      <c r="P3706" t="str">
        <f>VLOOKUP('intouch变量（离散）'!$A3706,基本表格!$G:$Q,3,FALSE)</f>
        <v>DB100,X3951.2</v>
      </c>
      <c r="Q3706" t="str">
        <f>VLOOKUP('intouch变量（离散）'!$A3706,基本表格!$G:$Q,10,FALSE)</f>
        <v>Yes</v>
      </c>
      <c r="R3706" t="str">
        <f t="shared" si="348"/>
        <v>DB100,X3951.2 1125.1+P4-M1 备料长废料皮带运输机 给定频率 传感器断线报警</v>
      </c>
      <c r="S3706">
        <v>0</v>
      </c>
      <c r="T3706">
        <v>0</v>
      </c>
    </row>
    <row r="3707" spans="1:20">
      <c r="A3707" t="s">
        <v>3863</v>
      </c>
      <c r="B3707" s="11" t="str">
        <f t="shared" si="347"/>
        <v>CHPF</v>
      </c>
      <c r="C3707" s="11" t="str">
        <f>VLOOKUP('intouch变量（离散）'!$A3707,基本表格!$G:$Q,2,FALSE)</f>
        <v>1125.1+P4-M1 备料长废料皮带运输机 反馈频率 上限保护使能</v>
      </c>
      <c r="D3707" t="s">
        <v>154</v>
      </c>
      <c r="E3707" t="str">
        <f t="shared" si="343"/>
        <v>Yes</v>
      </c>
      <c r="F3707" t="str">
        <f t="shared" si="344"/>
        <v>900</v>
      </c>
      <c r="G3707" t="s">
        <v>154</v>
      </c>
      <c r="H3707" t="s">
        <v>155</v>
      </c>
      <c r="I3707" t="str">
        <f t="shared" si="345"/>
        <v>禁用</v>
      </c>
      <c r="J3707" t="str">
        <f t="shared" si="346"/>
        <v>启用</v>
      </c>
      <c r="K3707" t="str">
        <f>VLOOKUP('intouch变量（离散）'!$A3707,基本表格!$G:$Q,9,FALSE)</f>
        <v>None</v>
      </c>
      <c r="L3707">
        <v>1</v>
      </c>
      <c r="M3707" t="s">
        <v>156</v>
      </c>
      <c r="N3707" t="s">
        <v>157</v>
      </c>
      <c r="O3707" t="s">
        <v>158</v>
      </c>
      <c r="P3707" t="str">
        <f>VLOOKUP('intouch变量（离散）'!$A3707,基本表格!$G:$Q,3,FALSE)</f>
        <v>DB100,X4000.3</v>
      </c>
      <c r="Q3707" t="str">
        <f>VLOOKUP('intouch变量（离散）'!$A3707,基本表格!$G:$Q,10,FALSE)</f>
        <v>No</v>
      </c>
      <c r="R3707" t="str">
        <f t="shared" si="348"/>
        <v>DB100,X4000.3 1125.1+P4-M1 备料长废料皮带运输机 反馈频率 上限保护使能</v>
      </c>
      <c r="S3707">
        <v>0</v>
      </c>
      <c r="T3707">
        <v>0</v>
      </c>
    </row>
    <row r="3708" spans="1:20">
      <c r="A3708" t="s">
        <v>3864</v>
      </c>
      <c r="B3708" s="11" t="str">
        <f t="shared" si="347"/>
        <v>CHPF</v>
      </c>
      <c r="C3708" s="11" t="str">
        <f>VLOOKUP('intouch变量（离散）'!$A3708,基本表格!$G:$Q,2,FALSE)</f>
        <v>1125.1+P4-M1 备料长废料皮带运输机 反馈频率 下限保护使能</v>
      </c>
      <c r="D3708" t="s">
        <v>154</v>
      </c>
      <c r="E3708" t="str">
        <f t="shared" si="343"/>
        <v>Yes</v>
      </c>
      <c r="F3708" t="str">
        <f t="shared" si="344"/>
        <v>900</v>
      </c>
      <c r="G3708" t="s">
        <v>154</v>
      </c>
      <c r="H3708" t="s">
        <v>155</v>
      </c>
      <c r="I3708" t="str">
        <f t="shared" si="345"/>
        <v>禁用</v>
      </c>
      <c r="J3708" t="str">
        <f t="shared" si="346"/>
        <v>启用</v>
      </c>
      <c r="K3708" t="str">
        <f>VLOOKUP('intouch变量（离散）'!$A3708,基本表格!$G:$Q,9,FALSE)</f>
        <v>None</v>
      </c>
      <c r="L3708">
        <v>1</v>
      </c>
      <c r="M3708" t="s">
        <v>156</v>
      </c>
      <c r="N3708" t="s">
        <v>157</v>
      </c>
      <c r="O3708" t="s">
        <v>158</v>
      </c>
      <c r="P3708" t="str">
        <f>VLOOKUP('intouch变量（离散）'!$A3708,基本表格!$G:$Q,3,FALSE)</f>
        <v>DB100,X4000.4</v>
      </c>
      <c r="Q3708" t="str">
        <f>VLOOKUP('intouch变量（离散）'!$A3708,基本表格!$G:$Q,10,FALSE)</f>
        <v>No</v>
      </c>
      <c r="R3708" t="str">
        <f t="shared" si="348"/>
        <v>DB100,X4000.4 1125.1+P4-M1 备料长废料皮带运输机 反馈频率 下限保护使能</v>
      </c>
      <c r="S3708">
        <v>0</v>
      </c>
      <c r="T3708">
        <v>0</v>
      </c>
    </row>
    <row r="3709" spans="1:20">
      <c r="A3709" t="s">
        <v>3865</v>
      </c>
      <c r="B3709" s="11" t="str">
        <f t="shared" si="347"/>
        <v>CHPF</v>
      </c>
      <c r="C3709" s="11" t="str">
        <f>VLOOKUP('intouch变量（离散）'!$A3709,基本表格!$G:$Q,2,FALSE)</f>
        <v>1125.1+P4-M1 备料长废料皮带运输机 反馈频率 上限报警</v>
      </c>
      <c r="D3709" t="s">
        <v>154</v>
      </c>
      <c r="E3709" t="str">
        <f t="shared" si="343"/>
        <v>No</v>
      </c>
      <c r="F3709" t="str">
        <f t="shared" si="344"/>
        <v>0</v>
      </c>
      <c r="G3709" t="s">
        <v>154</v>
      </c>
      <c r="H3709" t="s">
        <v>155</v>
      </c>
      <c r="I3709" t="str">
        <f t="shared" si="345"/>
        <v/>
      </c>
      <c r="J3709" t="str">
        <f t="shared" si="346"/>
        <v/>
      </c>
      <c r="K3709" t="str">
        <f>VLOOKUP('intouch变量（离散）'!$A3709,基本表格!$G:$Q,9,FALSE)</f>
        <v>None</v>
      </c>
      <c r="L3709">
        <v>1</v>
      </c>
      <c r="M3709" t="s">
        <v>156</v>
      </c>
      <c r="N3709" t="s">
        <v>157</v>
      </c>
      <c r="O3709" t="s">
        <v>158</v>
      </c>
      <c r="P3709" t="str">
        <f>VLOOKUP('intouch变量（离散）'!$A3709,基本表格!$G:$Q,3,FALSE)</f>
        <v>DB100,X4000.5</v>
      </c>
      <c r="Q3709" t="str">
        <f>VLOOKUP('intouch变量（离散）'!$A3709,基本表格!$G:$Q,10,FALSE)</f>
        <v>Yes</v>
      </c>
      <c r="R3709" t="str">
        <f t="shared" si="348"/>
        <v>DB100,X4000.5 1125.1+P4-M1 备料长废料皮带运输机 反馈频率 上限报警</v>
      </c>
      <c r="S3709">
        <v>0</v>
      </c>
      <c r="T3709">
        <v>0</v>
      </c>
    </row>
    <row r="3710" spans="1:20">
      <c r="A3710" t="s">
        <v>3866</v>
      </c>
      <c r="B3710" s="11" t="str">
        <f t="shared" si="347"/>
        <v>CHPF</v>
      </c>
      <c r="C3710" s="11" t="str">
        <f>VLOOKUP('intouch变量（离散）'!$A3710,基本表格!$G:$Q,2,FALSE)</f>
        <v>1125.1+P4-M1 备料长废料皮带运输机 反馈频率 下限报警</v>
      </c>
      <c r="D3710" t="s">
        <v>154</v>
      </c>
      <c r="E3710" t="str">
        <f t="shared" si="343"/>
        <v>No</v>
      </c>
      <c r="F3710" t="str">
        <f t="shared" si="344"/>
        <v>0</v>
      </c>
      <c r="G3710" t="s">
        <v>154</v>
      </c>
      <c r="H3710" t="s">
        <v>155</v>
      </c>
      <c r="I3710" t="str">
        <f t="shared" si="345"/>
        <v/>
      </c>
      <c r="J3710" t="str">
        <f t="shared" si="346"/>
        <v/>
      </c>
      <c r="K3710" t="str">
        <f>VLOOKUP('intouch变量（离散）'!$A3710,基本表格!$G:$Q,9,FALSE)</f>
        <v>None</v>
      </c>
      <c r="L3710">
        <v>1</v>
      </c>
      <c r="M3710" t="s">
        <v>156</v>
      </c>
      <c r="N3710" t="s">
        <v>157</v>
      </c>
      <c r="O3710" t="s">
        <v>158</v>
      </c>
      <c r="P3710" t="str">
        <f>VLOOKUP('intouch变量（离散）'!$A3710,基本表格!$G:$Q,3,FALSE)</f>
        <v>DB100,X4000.6</v>
      </c>
      <c r="Q3710" t="str">
        <f>VLOOKUP('intouch变量（离散）'!$A3710,基本表格!$G:$Q,10,FALSE)</f>
        <v>Yes</v>
      </c>
      <c r="R3710" t="str">
        <f t="shared" si="348"/>
        <v>DB100,X4000.6 1125.1+P4-M1 备料长废料皮带运输机 反馈频率 下限报警</v>
      </c>
      <c r="S3710">
        <v>0</v>
      </c>
      <c r="T3710">
        <v>0</v>
      </c>
    </row>
    <row r="3711" spans="1:20">
      <c r="A3711" t="s">
        <v>3867</v>
      </c>
      <c r="B3711" s="11" t="str">
        <f t="shared" si="347"/>
        <v>CHPF</v>
      </c>
      <c r="C3711" s="11" t="str">
        <f>VLOOKUP('intouch变量（离散）'!$A3711,基本表格!$G:$Q,2,FALSE)</f>
        <v>1125.1+P4-M1 备料长废料皮带运输机 反馈频率 上上限报警</v>
      </c>
      <c r="D3711" t="s">
        <v>154</v>
      </c>
      <c r="E3711" t="str">
        <f t="shared" si="343"/>
        <v>No</v>
      </c>
      <c r="F3711" t="str">
        <f t="shared" si="344"/>
        <v>0</v>
      </c>
      <c r="G3711" t="s">
        <v>154</v>
      </c>
      <c r="H3711" t="s">
        <v>155</v>
      </c>
      <c r="I3711" t="str">
        <f t="shared" si="345"/>
        <v/>
      </c>
      <c r="J3711" t="str">
        <f t="shared" si="346"/>
        <v/>
      </c>
      <c r="K3711" t="str">
        <f>VLOOKUP('intouch变量（离散）'!$A3711,基本表格!$G:$Q,9,FALSE)</f>
        <v>On</v>
      </c>
      <c r="L3711">
        <v>1</v>
      </c>
      <c r="M3711" t="s">
        <v>156</v>
      </c>
      <c r="N3711" t="s">
        <v>157</v>
      </c>
      <c r="O3711" t="s">
        <v>158</v>
      </c>
      <c r="P3711" t="str">
        <f>VLOOKUP('intouch变量（离散）'!$A3711,基本表格!$G:$Q,3,FALSE)</f>
        <v>DB100,X4000.7</v>
      </c>
      <c r="Q3711" t="str">
        <f>VLOOKUP('intouch变量（离散）'!$A3711,基本表格!$G:$Q,10,FALSE)</f>
        <v>Yes</v>
      </c>
      <c r="R3711" t="str">
        <f t="shared" si="348"/>
        <v>DB100,X4000.7 1125.1+P4-M1 备料长废料皮带运输机 反馈频率 上上限报警</v>
      </c>
      <c r="S3711">
        <v>0</v>
      </c>
      <c r="T3711">
        <v>0</v>
      </c>
    </row>
    <row r="3712" spans="1:20">
      <c r="A3712" t="s">
        <v>3868</v>
      </c>
      <c r="B3712" s="11" t="str">
        <f t="shared" si="347"/>
        <v>CHPF</v>
      </c>
      <c r="C3712" s="11" t="str">
        <f>VLOOKUP('intouch变量（离散）'!$A3712,基本表格!$G:$Q,2,FALSE)</f>
        <v>1125.1+P4-M1 备料长废料皮带运输机 反馈频率 下下限报警</v>
      </c>
      <c r="D3712" t="s">
        <v>154</v>
      </c>
      <c r="E3712" t="str">
        <f t="shared" si="343"/>
        <v>No</v>
      </c>
      <c r="F3712" t="str">
        <f t="shared" si="344"/>
        <v>0</v>
      </c>
      <c r="G3712" t="s">
        <v>154</v>
      </c>
      <c r="H3712" t="s">
        <v>155</v>
      </c>
      <c r="I3712" t="str">
        <f t="shared" si="345"/>
        <v/>
      </c>
      <c r="J3712" t="str">
        <f t="shared" si="346"/>
        <v/>
      </c>
      <c r="K3712" t="str">
        <f>VLOOKUP('intouch变量（离散）'!$A3712,基本表格!$G:$Q,9,FALSE)</f>
        <v>On</v>
      </c>
      <c r="L3712">
        <v>1</v>
      </c>
      <c r="M3712" t="s">
        <v>156</v>
      </c>
      <c r="N3712" t="s">
        <v>157</v>
      </c>
      <c r="O3712" t="s">
        <v>158</v>
      </c>
      <c r="P3712" t="str">
        <f>VLOOKUP('intouch变量（离散）'!$A3712,基本表格!$G:$Q,3,FALSE)</f>
        <v>DB100,X4001.0</v>
      </c>
      <c r="Q3712" t="str">
        <f>VLOOKUP('intouch变量（离散）'!$A3712,基本表格!$G:$Q,10,FALSE)</f>
        <v>Yes</v>
      </c>
      <c r="R3712" t="str">
        <f t="shared" si="348"/>
        <v>DB100,X4001.0 1125.1+P4-M1 备料长废料皮带运输机 反馈频率 下下限报警</v>
      </c>
      <c r="S3712">
        <v>0</v>
      </c>
      <c r="T3712">
        <v>0</v>
      </c>
    </row>
    <row r="3713" spans="1:20">
      <c r="A3713" t="s">
        <v>3869</v>
      </c>
      <c r="B3713" s="11" t="str">
        <f t="shared" si="347"/>
        <v>CHPF</v>
      </c>
      <c r="C3713" s="11" t="str">
        <f>VLOOKUP('intouch变量（离散）'!$A3713,基本表格!$G:$Q,2,FALSE)</f>
        <v>1125.1+P4-M1 备料长废料皮带运输机 反馈频率 极限报警</v>
      </c>
      <c r="D3713" t="s">
        <v>154</v>
      </c>
      <c r="E3713" t="str">
        <f t="shared" si="343"/>
        <v>No</v>
      </c>
      <c r="F3713" t="str">
        <f t="shared" si="344"/>
        <v>0</v>
      </c>
      <c r="G3713" t="s">
        <v>154</v>
      </c>
      <c r="H3713" t="s">
        <v>155</v>
      </c>
      <c r="I3713" t="str">
        <f t="shared" si="345"/>
        <v/>
      </c>
      <c r="J3713" t="str">
        <f t="shared" si="346"/>
        <v/>
      </c>
      <c r="K3713" t="str">
        <f>VLOOKUP('intouch变量（离散）'!$A3713,基本表格!$G:$Q,9,FALSE)</f>
        <v>On</v>
      </c>
      <c r="L3713">
        <v>1</v>
      </c>
      <c r="M3713" t="s">
        <v>156</v>
      </c>
      <c r="N3713" t="s">
        <v>157</v>
      </c>
      <c r="O3713" t="s">
        <v>158</v>
      </c>
      <c r="P3713" t="str">
        <f>VLOOKUP('intouch变量（离散）'!$A3713,基本表格!$G:$Q,3,FALSE)</f>
        <v>DB100,X4001.1</v>
      </c>
      <c r="Q3713" t="str">
        <f>VLOOKUP('intouch变量（离散）'!$A3713,基本表格!$G:$Q,10,FALSE)</f>
        <v>Yes</v>
      </c>
      <c r="R3713" t="str">
        <f t="shared" si="348"/>
        <v>DB100,X4001.1 1125.1+P4-M1 备料长废料皮带运输机 反馈频率 极限报警</v>
      </c>
      <c r="S3713">
        <v>0</v>
      </c>
      <c r="T3713">
        <v>0</v>
      </c>
    </row>
    <row r="3714" spans="1:20">
      <c r="A3714" t="s">
        <v>3870</v>
      </c>
      <c r="B3714" s="11" t="str">
        <f t="shared" si="347"/>
        <v>CHPF</v>
      </c>
      <c r="C3714" s="11" t="str">
        <f>VLOOKUP('intouch变量（离散）'!$A3714,基本表格!$G:$Q,2,FALSE)</f>
        <v>1125.1+P4-M1 备料长废料皮带运输机 反馈频率 传感器断线报警</v>
      </c>
      <c r="D3714" t="s">
        <v>154</v>
      </c>
      <c r="E3714" t="str">
        <f t="shared" si="343"/>
        <v>No</v>
      </c>
      <c r="F3714" t="str">
        <f t="shared" si="344"/>
        <v>0</v>
      </c>
      <c r="G3714" t="s">
        <v>154</v>
      </c>
      <c r="H3714" t="s">
        <v>155</v>
      </c>
      <c r="I3714" t="str">
        <f t="shared" si="345"/>
        <v/>
      </c>
      <c r="J3714" t="str">
        <f t="shared" si="346"/>
        <v/>
      </c>
      <c r="K3714" t="str">
        <f>VLOOKUP('intouch变量（离散）'!$A3714,基本表格!$G:$Q,9,FALSE)</f>
        <v>On</v>
      </c>
      <c r="L3714">
        <v>1</v>
      </c>
      <c r="M3714" t="s">
        <v>156</v>
      </c>
      <c r="N3714" t="s">
        <v>157</v>
      </c>
      <c r="O3714" t="s">
        <v>158</v>
      </c>
      <c r="P3714" t="str">
        <f>VLOOKUP('intouch变量（离散）'!$A3714,基本表格!$G:$Q,3,FALSE)</f>
        <v>DB100,X4001.2</v>
      </c>
      <c r="Q3714" t="str">
        <f>VLOOKUP('intouch变量（离散）'!$A3714,基本表格!$G:$Q,10,FALSE)</f>
        <v>Yes</v>
      </c>
      <c r="R3714" t="str">
        <f t="shared" si="348"/>
        <v>DB100,X4001.2 1125.1+P4-M1 备料长废料皮带运输机 反馈频率 传感器断线报警</v>
      </c>
      <c r="S3714">
        <v>0</v>
      </c>
      <c r="T3714">
        <v>0</v>
      </c>
    </row>
    <row r="3715" spans="1:20">
      <c r="A3715" t="s">
        <v>3871</v>
      </c>
      <c r="B3715" s="11" t="str">
        <f t="shared" si="347"/>
        <v>CHPF</v>
      </c>
      <c r="C3715" s="11" t="str">
        <f>VLOOKUP('intouch变量（离散）'!$A3715,基本表格!$G:$Q,2,FALSE)</f>
        <v>1125.1+P4-M1 备料长废料皮带运输机 变频器通讯 备妥（不能与正转信号使用同一个）</v>
      </c>
      <c r="D3715" t="s">
        <v>154</v>
      </c>
      <c r="E3715" t="str">
        <f t="shared" ref="E3715:E3778" si="349">IF(RIGHT($A3715,2)="EN","Yes","No")</f>
        <v>No</v>
      </c>
      <c r="F3715" t="str">
        <f t="shared" ref="F3715:F3778" si="350">IF(RIGHT($A3715,2)="EN","900","0")</f>
        <v>0</v>
      </c>
      <c r="G3715" t="s">
        <v>154</v>
      </c>
      <c r="H3715" t="s">
        <v>155</v>
      </c>
      <c r="I3715" t="str">
        <f t="shared" ref="I3715:I3778" si="351">IF(RIGHT($A3715,2)="EN","禁用","")</f>
        <v/>
      </c>
      <c r="J3715" t="str">
        <f t="shared" ref="J3715:J3778" si="352">IF(RIGHT($A3715,2)="EN","启用","")</f>
        <v/>
      </c>
      <c r="K3715" t="str">
        <f>VLOOKUP('intouch变量（离散）'!$A3715,基本表格!$G:$Q,9,FALSE)</f>
        <v>None</v>
      </c>
      <c r="L3715">
        <v>1</v>
      </c>
      <c r="M3715" t="s">
        <v>156</v>
      </c>
      <c r="N3715" t="s">
        <v>157</v>
      </c>
      <c r="O3715" t="s">
        <v>158</v>
      </c>
      <c r="P3715" t="str">
        <f>VLOOKUP('intouch变量（离散）'!$A3715,基本表格!$G:$Q,3,FALSE)</f>
        <v>DB100,X4050.0</v>
      </c>
      <c r="Q3715" t="str">
        <f>VLOOKUP('intouch变量（离散）'!$A3715,基本表格!$G:$Q,10,FALSE)</f>
        <v>Yes</v>
      </c>
      <c r="R3715" t="str">
        <f t="shared" si="348"/>
        <v>DB100,X4050.0 1125.1+P4-M1 备料长废料皮带运输机 变频器通讯 备妥（不能与正转信号使用同一个）</v>
      </c>
      <c r="S3715">
        <v>0</v>
      </c>
      <c r="T3715">
        <v>0</v>
      </c>
    </row>
    <row r="3716" spans="1:20">
      <c r="A3716" t="s">
        <v>3872</v>
      </c>
      <c r="B3716" s="11" t="str">
        <f t="shared" si="347"/>
        <v>CHPF</v>
      </c>
      <c r="C3716" s="11" t="str">
        <f>VLOOKUP('intouch变量（离散）'!$A3716,基本表格!$G:$Q,2,FALSE)</f>
        <v>1125.1+P4-M1 备料长废料皮带运输机 变频器通讯 正转</v>
      </c>
      <c r="D3716" t="s">
        <v>154</v>
      </c>
      <c r="E3716" t="str">
        <f t="shared" si="349"/>
        <v>No</v>
      </c>
      <c r="F3716" t="str">
        <f t="shared" si="350"/>
        <v>0</v>
      </c>
      <c r="G3716" t="s">
        <v>154</v>
      </c>
      <c r="H3716" t="s">
        <v>155</v>
      </c>
      <c r="I3716" t="str">
        <f t="shared" si="351"/>
        <v/>
      </c>
      <c r="J3716" t="str">
        <f t="shared" si="352"/>
        <v/>
      </c>
      <c r="K3716" t="str">
        <f>VLOOKUP('intouch变量（离散）'!$A3716,基本表格!$G:$Q,9,FALSE)</f>
        <v>None</v>
      </c>
      <c r="L3716">
        <v>1</v>
      </c>
      <c r="M3716" t="s">
        <v>156</v>
      </c>
      <c r="N3716" t="s">
        <v>157</v>
      </c>
      <c r="O3716" t="s">
        <v>158</v>
      </c>
      <c r="P3716" t="str">
        <f>VLOOKUP('intouch变量（离散）'!$A3716,基本表格!$G:$Q,3,FALSE)</f>
        <v>DB100,X4050.1</v>
      </c>
      <c r="Q3716" t="str">
        <f>VLOOKUP('intouch变量（离散）'!$A3716,基本表格!$G:$Q,10,FALSE)</f>
        <v>Yes</v>
      </c>
      <c r="R3716" t="str">
        <f t="shared" si="348"/>
        <v>DB100,X4050.1 1125.1+P4-M1 备料长废料皮带运输机 变频器通讯 正转</v>
      </c>
      <c r="S3716">
        <v>0</v>
      </c>
      <c r="T3716">
        <v>0</v>
      </c>
    </row>
    <row r="3717" spans="1:20">
      <c r="A3717" t="s">
        <v>3873</v>
      </c>
      <c r="B3717" s="11" t="str">
        <f t="shared" ref="B3717:B3780" si="353">LEFT(A3717,4)</f>
        <v>CHPF</v>
      </c>
      <c r="C3717" s="11" t="str">
        <f>VLOOKUP('intouch变量（离散）'!$A3717,基本表格!$G:$Q,2,FALSE)</f>
        <v>1125.1+P4-M1 备料长废料皮带运输机 变频器通讯 反转</v>
      </c>
      <c r="D3717" t="s">
        <v>154</v>
      </c>
      <c r="E3717" t="str">
        <f t="shared" si="349"/>
        <v>No</v>
      </c>
      <c r="F3717" t="str">
        <f t="shared" si="350"/>
        <v>0</v>
      </c>
      <c r="G3717" t="s">
        <v>154</v>
      </c>
      <c r="H3717" t="s">
        <v>155</v>
      </c>
      <c r="I3717" t="str">
        <f t="shared" si="351"/>
        <v/>
      </c>
      <c r="J3717" t="str">
        <f t="shared" si="352"/>
        <v/>
      </c>
      <c r="K3717" t="str">
        <f>VLOOKUP('intouch变量（离散）'!$A3717,基本表格!$G:$Q,9,FALSE)</f>
        <v>None</v>
      </c>
      <c r="L3717">
        <v>1</v>
      </c>
      <c r="M3717" t="s">
        <v>156</v>
      </c>
      <c r="N3717" t="s">
        <v>157</v>
      </c>
      <c r="O3717" t="s">
        <v>158</v>
      </c>
      <c r="P3717" t="str">
        <f>VLOOKUP('intouch变量（离散）'!$A3717,基本表格!$G:$Q,3,FALSE)</f>
        <v>DB100,X4050.2</v>
      </c>
      <c r="Q3717" t="str">
        <f>VLOOKUP('intouch变量（离散）'!$A3717,基本表格!$G:$Q,10,FALSE)</f>
        <v>Yes</v>
      </c>
      <c r="R3717" t="str">
        <f t="shared" ref="R3717:R3780" si="354">P3717&amp;" "&amp;C3717</f>
        <v>DB100,X4050.2 1125.1+P4-M1 备料长废料皮带运输机 变频器通讯 反转</v>
      </c>
      <c r="S3717">
        <v>0</v>
      </c>
      <c r="T3717">
        <v>0</v>
      </c>
    </row>
    <row r="3718" spans="1:20">
      <c r="A3718" t="s">
        <v>3874</v>
      </c>
      <c r="B3718" s="11" t="str">
        <f t="shared" si="353"/>
        <v>CHPF</v>
      </c>
      <c r="C3718" s="11" t="str">
        <f>VLOOKUP('intouch变量（离散）'!$A3718,基本表格!$G:$Q,2,FALSE)</f>
        <v>1125.1+P4-M1 备料长废料皮带运输机 变频器通讯 故障复位</v>
      </c>
      <c r="D3718" t="s">
        <v>154</v>
      </c>
      <c r="E3718" t="str">
        <f t="shared" si="349"/>
        <v>No</v>
      </c>
      <c r="F3718" t="str">
        <f t="shared" si="350"/>
        <v>0</v>
      </c>
      <c r="G3718" t="s">
        <v>154</v>
      </c>
      <c r="H3718" t="s">
        <v>155</v>
      </c>
      <c r="I3718" t="str">
        <f t="shared" si="351"/>
        <v/>
      </c>
      <c r="J3718" t="str">
        <f t="shared" si="352"/>
        <v/>
      </c>
      <c r="K3718" t="str">
        <f>VLOOKUP('intouch变量（离散）'!$A3718,基本表格!$G:$Q,9,FALSE)</f>
        <v>None</v>
      </c>
      <c r="L3718">
        <v>1</v>
      </c>
      <c r="M3718" t="s">
        <v>156</v>
      </c>
      <c r="N3718" t="s">
        <v>157</v>
      </c>
      <c r="O3718" t="s">
        <v>158</v>
      </c>
      <c r="P3718" t="str">
        <f>VLOOKUP('intouch变量（离散）'!$A3718,基本表格!$G:$Q,3,FALSE)</f>
        <v>DB100,X4050.3</v>
      </c>
      <c r="Q3718" t="str">
        <f>VLOOKUP('intouch变量（离散）'!$A3718,基本表格!$G:$Q,10,FALSE)</f>
        <v>No</v>
      </c>
      <c r="R3718" t="str">
        <f t="shared" si="354"/>
        <v>DB100,X4050.3 1125.1+P4-M1 备料长废料皮带运输机 变频器通讯 故障复位</v>
      </c>
      <c r="S3718">
        <v>0</v>
      </c>
      <c r="T3718">
        <v>0</v>
      </c>
    </row>
    <row r="3719" spans="1:20">
      <c r="A3719" t="s">
        <v>3875</v>
      </c>
      <c r="B3719" s="11" t="str">
        <f t="shared" si="353"/>
        <v>CHPF</v>
      </c>
      <c r="C3719" s="11" t="str">
        <f>VLOOKUP('intouch变量（离散）'!$A3719,基本表格!$G:$Q,2,FALSE)</f>
        <v>1125.1+P4-M1 备料长废料皮带运输机 变频器通讯 备妥反馈</v>
      </c>
      <c r="D3719" t="s">
        <v>154</v>
      </c>
      <c r="E3719" t="str">
        <f t="shared" si="349"/>
        <v>No</v>
      </c>
      <c r="F3719" t="str">
        <f t="shared" si="350"/>
        <v>0</v>
      </c>
      <c r="G3719" t="s">
        <v>154</v>
      </c>
      <c r="H3719" t="s">
        <v>155</v>
      </c>
      <c r="I3719" t="str">
        <f t="shared" si="351"/>
        <v/>
      </c>
      <c r="J3719" t="str">
        <f t="shared" si="352"/>
        <v/>
      </c>
      <c r="K3719" t="str">
        <f>VLOOKUP('intouch变量（离散）'!$A3719,基本表格!$G:$Q,9,FALSE)</f>
        <v>None</v>
      </c>
      <c r="L3719">
        <v>1</v>
      </c>
      <c r="M3719" t="s">
        <v>156</v>
      </c>
      <c r="N3719" t="s">
        <v>157</v>
      </c>
      <c r="O3719" t="s">
        <v>158</v>
      </c>
      <c r="P3719" t="str">
        <f>VLOOKUP('intouch变量（离散）'!$A3719,基本表格!$G:$Q,3,FALSE)</f>
        <v>DB100,X4050.4</v>
      </c>
      <c r="Q3719" t="str">
        <f>VLOOKUP('intouch变量（离散）'!$A3719,基本表格!$G:$Q,10,FALSE)</f>
        <v>Yes</v>
      </c>
      <c r="R3719" t="str">
        <f t="shared" si="354"/>
        <v>DB100,X4050.4 1125.1+P4-M1 备料长废料皮带运输机 变频器通讯 备妥反馈</v>
      </c>
      <c r="S3719">
        <v>0</v>
      </c>
      <c r="T3719">
        <v>0</v>
      </c>
    </row>
    <row r="3720" spans="1:20">
      <c r="A3720" t="s">
        <v>3876</v>
      </c>
      <c r="B3720" s="11" t="str">
        <f t="shared" si="353"/>
        <v>CHPF</v>
      </c>
      <c r="C3720" s="11" t="str">
        <f>VLOOKUP('intouch变量（离散）'!$A3720,基本表格!$G:$Q,2,FALSE)</f>
        <v>1125.1+P4-M1 备料长废料皮带运输机 变频器通讯 正转反馈</v>
      </c>
      <c r="D3720" t="s">
        <v>154</v>
      </c>
      <c r="E3720" t="str">
        <f t="shared" si="349"/>
        <v>No</v>
      </c>
      <c r="F3720" t="str">
        <f t="shared" si="350"/>
        <v>0</v>
      </c>
      <c r="G3720" t="s">
        <v>154</v>
      </c>
      <c r="H3720" t="s">
        <v>155</v>
      </c>
      <c r="I3720" t="str">
        <f t="shared" si="351"/>
        <v/>
      </c>
      <c r="J3720" t="str">
        <f t="shared" si="352"/>
        <v/>
      </c>
      <c r="K3720" t="str">
        <f>VLOOKUP('intouch变量（离散）'!$A3720,基本表格!$G:$Q,9,FALSE)</f>
        <v>None</v>
      </c>
      <c r="L3720">
        <v>1</v>
      </c>
      <c r="M3720" t="s">
        <v>156</v>
      </c>
      <c r="N3720" t="s">
        <v>157</v>
      </c>
      <c r="O3720" t="s">
        <v>158</v>
      </c>
      <c r="P3720" t="str">
        <f>VLOOKUP('intouch变量（离散）'!$A3720,基本表格!$G:$Q,3,FALSE)</f>
        <v>DB100,X4050.5</v>
      </c>
      <c r="Q3720" t="str">
        <f>VLOOKUP('intouch变量（离散）'!$A3720,基本表格!$G:$Q,10,FALSE)</f>
        <v>Yes</v>
      </c>
      <c r="R3720" t="str">
        <f t="shared" si="354"/>
        <v>DB100,X4050.5 1125.1+P4-M1 备料长废料皮带运输机 变频器通讯 正转反馈</v>
      </c>
      <c r="S3720">
        <v>0</v>
      </c>
      <c r="T3720">
        <v>0</v>
      </c>
    </row>
    <row r="3721" spans="1:20">
      <c r="A3721" t="s">
        <v>3877</v>
      </c>
      <c r="B3721" s="11" t="str">
        <f t="shared" si="353"/>
        <v>CHPF</v>
      </c>
      <c r="C3721" s="11" t="str">
        <f>VLOOKUP('intouch变量（离散）'!$A3721,基本表格!$G:$Q,2,FALSE)</f>
        <v>1125.1+P4-M1 备料长废料皮带运输机 变频器通讯 反转反馈</v>
      </c>
      <c r="D3721" t="s">
        <v>154</v>
      </c>
      <c r="E3721" t="str">
        <f t="shared" si="349"/>
        <v>No</v>
      </c>
      <c r="F3721" t="str">
        <f t="shared" si="350"/>
        <v>0</v>
      </c>
      <c r="G3721" t="s">
        <v>154</v>
      </c>
      <c r="H3721" t="s">
        <v>155</v>
      </c>
      <c r="I3721" t="str">
        <f t="shared" si="351"/>
        <v/>
      </c>
      <c r="J3721" t="str">
        <f t="shared" si="352"/>
        <v/>
      </c>
      <c r="K3721" t="str">
        <f>VLOOKUP('intouch变量（离散）'!$A3721,基本表格!$G:$Q,9,FALSE)</f>
        <v>None</v>
      </c>
      <c r="L3721">
        <v>1</v>
      </c>
      <c r="M3721" t="s">
        <v>156</v>
      </c>
      <c r="N3721" t="s">
        <v>157</v>
      </c>
      <c r="O3721" t="s">
        <v>158</v>
      </c>
      <c r="P3721" t="str">
        <f>VLOOKUP('intouch变量（离散）'!$A3721,基本表格!$G:$Q,3,FALSE)</f>
        <v>DB100,X4050.6</v>
      </c>
      <c r="Q3721" t="str">
        <f>VLOOKUP('intouch变量（离散）'!$A3721,基本表格!$G:$Q,10,FALSE)</f>
        <v>Yes</v>
      </c>
      <c r="R3721" t="str">
        <f t="shared" si="354"/>
        <v>DB100,X4050.6 1125.1+P4-M1 备料长废料皮带运输机 变频器通讯 反转反馈</v>
      </c>
      <c r="S3721">
        <v>0</v>
      </c>
      <c r="T3721">
        <v>0</v>
      </c>
    </row>
    <row r="3722" spans="1:20">
      <c r="A3722" t="s">
        <v>3878</v>
      </c>
      <c r="B3722" s="11" t="str">
        <f t="shared" si="353"/>
        <v>CHPF</v>
      </c>
      <c r="C3722" s="11" t="str">
        <f>VLOOKUP('intouch变量（离散）'!$A3722,基本表格!$G:$Q,2,FALSE)</f>
        <v>1125.1+P4-M1 备料长废料皮带运输机 变频器通讯 变频器备用</v>
      </c>
      <c r="D3722" t="s">
        <v>154</v>
      </c>
      <c r="E3722" t="str">
        <f t="shared" si="349"/>
        <v>No</v>
      </c>
      <c r="F3722" t="str">
        <f t="shared" si="350"/>
        <v>0</v>
      </c>
      <c r="G3722" t="s">
        <v>154</v>
      </c>
      <c r="H3722" t="s">
        <v>155</v>
      </c>
      <c r="I3722" t="str">
        <f t="shared" si="351"/>
        <v/>
      </c>
      <c r="J3722" t="str">
        <f t="shared" si="352"/>
        <v/>
      </c>
      <c r="K3722" t="str">
        <f>VLOOKUP('intouch变量（离散）'!$A3722,基本表格!$G:$Q,9,FALSE)</f>
        <v>None</v>
      </c>
      <c r="L3722">
        <v>1</v>
      </c>
      <c r="M3722" t="s">
        <v>156</v>
      </c>
      <c r="N3722" t="s">
        <v>157</v>
      </c>
      <c r="O3722" t="s">
        <v>158</v>
      </c>
      <c r="P3722" t="str">
        <f>VLOOKUP('intouch变量（离散）'!$A3722,基本表格!$G:$Q,3,FALSE)</f>
        <v>DB100,X4050.7</v>
      </c>
      <c r="Q3722" t="str">
        <f>VLOOKUP('intouch变量（离散）'!$A3722,基本表格!$G:$Q,10,FALSE)</f>
        <v>Yes</v>
      </c>
      <c r="R3722" t="str">
        <f t="shared" si="354"/>
        <v>DB100,X4050.7 1125.1+P4-M1 备料长废料皮带运输机 变频器通讯 变频器备用</v>
      </c>
      <c r="S3722">
        <v>0</v>
      </c>
      <c r="T3722">
        <v>0</v>
      </c>
    </row>
    <row r="3723" spans="1:20">
      <c r="A3723" t="s">
        <v>3879</v>
      </c>
      <c r="B3723" s="11" t="str">
        <f t="shared" si="353"/>
        <v>CHPF</v>
      </c>
      <c r="C3723" s="11" t="str">
        <f>VLOOKUP('intouch变量（离散）'!$A3723,基本表格!$G:$Q,2,FALSE)</f>
        <v>1125.1+P4-M1 备料长废料皮带运输机 变频器通讯 变频器报警</v>
      </c>
      <c r="D3723" t="s">
        <v>154</v>
      </c>
      <c r="E3723" t="str">
        <f t="shared" si="349"/>
        <v>No</v>
      </c>
      <c r="F3723" t="str">
        <f t="shared" si="350"/>
        <v>0</v>
      </c>
      <c r="G3723" t="s">
        <v>154</v>
      </c>
      <c r="H3723" t="s">
        <v>155</v>
      </c>
      <c r="I3723" t="str">
        <f t="shared" si="351"/>
        <v/>
      </c>
      <c r="J3723" t="str">
        <f t="shared" si="352"/>
        <v/>
      </c>
      <c r="K3723" t="str">
        <f>VLOOKUP('intouch变量（离散）'!$A3723,基本表格!$G:$Q,9,FALSE)</f>
        <v>On</v>
      </c>
      <c r="L3723">
        <v>1</v>
      </c>
      <c r="M3723" t="s">
        <v>156</v>
      </c>
      <c r="N3723" t="s">
        <v>157</v>
      </c>
      <c r="O3723" t="s">
        <v>158</v>
      </c>
      <c r="P3723" t="str">
        <f>VLOOKUP('intouch变量（离散）'!$A3723,基本表格!$G:$Q,3,FALSE)</f>
        <v>DB100,X4051.0</v>
      </c>
      <c r="Q3723" t="str">
        <f>VLOOKUP('intouch变量（离散）'!$A3723,基本表格!$G:$Q,10,FALSE)</f>
        <v>Yes</v>
      </c>
      <c r="R3723" t="str">
        <f t="shared" si="354"/>
        <v>DB100,X4051.0 1125.1+P4-M1 备料长废料皮带运输机 变频器通讯 变频器报警</v>
      </c>
      <c r="S3723">
        <v>0</v>
      </c>
      <c r="T3723">
        <v>0</v>
      </c>
    </row>
    <row r="3724" spans="1:20">
      <c r="A3724" t="s">
        <v>3880</v>
      </c>
      <c r="B3724" s="11" t="str">
        <f t="shared" si="353"/>
        <v>CHPF</v>
      </c>
      <c r="C3724" s="11" t="str">
        <f>VLOOKUP('intouch变量（离散）'!$A3724,基本表格!$G:$Q,2,FALSE)</f>
        <v>1125.1+P4-M1 备料长废料皮带运输机 反馈转速 上限保护使能</v>
      </c>
      <c r="D3724" t="s">
        <v>154</v>
      </c>
      <c r="E3724" t="str">
        <f t="shared" si="349"/>
        <v>Yes</v>
      </c>
      <c r="F3724" t="str">
        <f t="shared" si="350"/>
        <v>900</v>
      </c>
      <c r="G3724" t="s">
        <v>154</v>
      </c>
      <c r="H3724" t="s">
        <v>155</v>
      </c>
      <c r="I3724" t="str">
        <f t="shared" si="351"/>
        <v>禁用</v>
      </c>
      <c r="J3724" t="str">
        <f t="shared" si="352"/>
        <v>启用</v>
      </c>
      <c r="K3724" t="str">
        <f>VLOOKUP('intouch变量（离散）'!$A3724,基本表格!$G:$Q,9,FALSE)</f>
        <v>None</v>
      </c>
      <c r="L3724">
        <v>1</v>
      </c>
      <c r="M3724" t="s">
        <v>156</v>
      </c>
      <c r="N3724" t="s">
        <v>157</v>
      </c>
      <c r="O3724" t="s">
        <v>158</v>
      </c>
      <c r="P3724" t="str">
        <f>VLOOKUP('intouch变量（离散）'!$A3724,基本表格!$G:$Q,3,FALSE)</f>
        <v>DB100,X4100.3</v>
      </c>
      <c r="Q3724" t="str">
        <f>VLOOKUP('intouch变量（离散）'!$A3724,基本表格!$G:$Q,10,FALSE)</f>
        <v>No</v>
      </c>
      <c r="R3724" t="str">
        <f t="shared" si="354"/>
        <v>DB100,X4100.3 1125.1+P4-M1 备料长废料皮带运输机 反馈转速 上限保护使能</v>
      </c>
      <c r="S3724">
        <v>0</v>
      </c>
      <c r="T3724">
        <v>0</v>
      </c>
    </row>
    <row r="3725" spans="1:20">
      <c r="A3725" t="s">
        <v>3881</v>
      </c>
      <c r="B3725" s="11" t="str">
        <f t="shared" si="353"/>
        <v>CHPF</v>
      </c>
      <c r="C3725" s="11" t="str">
        <f>VLOOKUP('intouch变量（离散）'!$A3725,基本表格!$G:$Q,2,FALSE)</f>
        <v>1125.1+P4-M1 备料长废料皮带运输机 反馈转速 下限保护使能</v>
      </c>
      <c r="D3725" t="s">
        <v>154</v>
      </c>
      <c r="E3725" t="str">
        <f t="shared" si="349"/>
        <v>Yes</v>
      </c>
      <c r="F3725" t="str">
        <f t="shared" si="350"/>
        <v>900</v>
      </c>
      <c r="G3725" t="s">
        <v>154</v>
      </c>
      <c r="H3725" t="s">
        <v>155</v>
      </c>
      <c r="I3725" t="str">
        <f t="shared" si="351"/>
        <v>禁用</v>
      </c>
      <c r="J3725" t="str">
        <f t="shared" si="352"/>
        <v>启用</v>
      </c>
      <c r="K3725" t="str">
        <f>VLOOKUP('intouch变量（离散）'!$A3725,基本表格!$G:$Q,9,FALSE)</f>
        <v>None</v>
      </c>
      <c r="L3725">
        <v>1</v>
      </c>
      <c r="M3725" t="s">
        <v>156</v>
      </c>
      <c r="N3725" t="s">
        <v>157</v>
      </c>
      <c r="O3725" t="s">
        <v>158</v>
      </c>
      <c r="P3725" t="str">
        <f>VLOOKUP('intouch变量（离散）'!$A3725,基本表格!$G:$Q,3,FALSE)</f>
        <v>DB100,X4100.4</v>
      </c>
      <c r="Q3725" t="str">
        <f>VLOOKUP('intouch变量（离散）'!$A3725,基本表格!$G:$Q,10,FALSE)</f>
        <v>No</v>
      </c>
      <c r="R3725" t="str">
        <f t="shared" si="354"/>
        <v>DB100,X4100.4 1125.1+P4-M1 备料长废料皮带运输机 反馈转速 下限保护使能</v>
      </c>
      <c r="S3725">
        <v>0</v>
      </c>
      <c r="T3725">
        <v>0</v>
      </c>
    </row>
    <row r="3726" spans="1:20">
      <c r="A3726" t="s">
        <v>3882</v>
      </c>
      <c r="B3726" s="11" t="str">
        <f t="shared" si="353"/>
        <v>CHPF</v>
      </c>
      <c r="C3726" s="11" t="str">
        <f>VLOOKUP('intouch变量（离散）'!$A3726,基本表格!$G:$Q,2,FALSE)</f>
        <v>1125.1+P4-M1 备料长废料皮带运输机 反馈转速 上限报警</v>
      </c>
      <c r="D3726" t="s">
        <v>154</v>
      </c>
      <c r="E3726" t="str">
        <f t="shared" si="349"/>
        <v>No</v>
      </c>
      <c r="F3726" t="str">
        <f t="shared" si="350"/>
        <v>0</v>
      </c>
      <c r="G3726" t="s">
        <v>154</v>
      </c>
      <c r="H3726" t="s">
        <v>155</v>
      </c>
      <c r="I3726" t="str">
        <f t="shared" si="351"/>
        <v/>
      </c>
      <c r="J3726" t="str">
        <f t="shared" si="352"/>
        <v/>
      </c>
      <c r="K3726" t="str">
        <f>VLOOKUP('intouch变量（离散）'!$A3726,基本表格!$G:$Q,9,FALSE)</f>
        <v>None</v>
      </c>
      <c r="L3726">
        <v>1</v>
      </c>
      <c r="M3726" t="s">
        <v>156</v>
      </c>
      <c r="N3726" t="s">
        <v>157</v>
      </c>
      <c r="O3726" t="s">
        <v>158</v>
      </c>
      <c r="P3726" t="str">
        <f>VLOOKUP('intouch变量（离散）'!$A3726,基本表格!$G:$Q,3,FALSE)</f>
        <v>DB100,X4100.5</v>
      </c>
      <c r="Q3726" t="str">
        <f>VLOOKUP('intouch变量（离散）'!$A3726,基本表格!$G:$Q,10,FALSE)</f>
        <v>Yes</v>
      </c>
      <c r="R3726" t="str">
        <f t="shared" si="354"/>
        <v>DB100,X4100.5 1125.1+P4-M1 备料长废料皮带运输机 反馈转速 上限报警</v>
      </c>
      <c r="S3726">
        <v>0</v>
      </c>
      <c r="T3726">
        <v>0</v>
      </c>
    </row>
    <row r="3727" spans="1:20">
      <c r="A3727" t="s">
        <v>3883</v>
      </c>
      <c r="B3727" s="11" t="str">
        <f t="shared" si="353"/>
        <v>CHPF</v>
      </c>
      <c r="C3727" s="11" t="str">
        <f>VLOOKUP('intouch变量（离散）'!$A3727,基本表格!$G:$Q,2,FALSE)</f>
        <v>1125.1+P4-M1 备料长废料皮带运输机 反馈转速 下限报警</v>
      </c>
      <c r="D3727" t="s">
        <v>154</v>
      </c>
      <c r="E3727" t="str">
        <f t="shared" si="349"/>
        <v>No</v>
      </c>
      <c r="F3727" t="str">
        <f t="shared" si="350"/>
        <v>0</v>
      </c>
      <c r="G3727" t="s">
        <v>154</v>
      </c>
      <c r="H3727" t="s">
        <v>155</v>
      </c>
      <c r="I3727" t="str">
        <f t="shared" si="351"/>
        <v/>
      </c>
      <c r="J3727" t="str">
        <f t="shared" si="352"/>
        <v/>
      </c>
      <c r="K3727" t="str">
        <f>VLOOKUP('intouch变量（离散）'!$A3727,基本表格!$G:$Q,9,FALSE)</f>
        <v>None</v>
      </c>
      <c r="L3727">
        <v>1</v>
      </c>
      <c r="M3727" t="s">
        <v>156</v>
      </c>
      <c r="N3727" t="s">
        <v>157</v>
      </c>
      <c r="O3727" t="s">
        <v>158</v>
      </c>
      <c r="P3727" t="str">
        <f>VLOOKUP('intouch变量（离散）'!$A3727,基本表格!$G:$Q,3,FALSE)</f>
        <v>DB100,X4100.6</v>
      </c>
      <c r="Q3727" t="str">
        <f>VLOOKUP('intouch变量（离散）'!$A3727,基本表格!$G:$Q,10,FALSE)</f>
        <v>Yes</v>
      </c>
      <c r="R3727" t="str">
        <f t="shared" si="354"/>
        <v>DB100,X4100.6 1125.1+P4-M1 备料长废料皮带运输机 反馈转速 下限报警</v>
      </c>
      <c r="S3727">
        <v>0</v>
      </c>
      <c r="T3727">
        <v>0</v>
      </c>
    </row>
    <row r="3728" spans="1:20">
      <c r="A3728" t="s">
        <v>3884</v>
      </c>
      <c r="B3728" s="11" t="str">
        <f t="shared" si="353"/>
        <v>CHPF</v>
      </c>
      <c r="C3728" s="11" t="str">
        <f>VLOOKUP('intouch变量（离散）'!$A3728,基本表格!$G:$Q,2,FALSE)</f>
        <v>1125.1+P4-M1 备料长废料皮带运输机 反馈转速 上上限报警</v>
      </c>
      <c r="D3728" t="s">
        <v>154</v>
      </c>
      <c r="E3728" t="str">
        <f t="shared" si="349"/>
        <v>No</v>
      </c>
      <c r="F3728" t="str">
        <f t="shared" si="350"/>
        <v>0</v>
      </c>
      <c r="G3728" t="s">
        <v>154</v>
      </c>
      <c r="H3728" t="s">
        <v>155</v>
      </c>
      <c r="I3728" t="str">
        <f t="shared" si="351"/>
        <v/>
      </c>
      <c r="J3728" t="str">
        <f t="shared" si="352"/>
        <v/>
      </c>
      <c r="K3728" t="str">
        <f>VLOOKUP('intouch变量（离散）'!$A3728,基本表格!$G:$Q,9,FALSE)</f>
        <v>On</v>
      </c>
      <c r="L3728">
        <v>1</v>
      </c>
      <c r="M3728" t="s">
        <v>156</v>
      </c>
      <c r="N3728" t="s">
        <v>157</v>
      </c>
      <c r="O3728" t="s">
        <v>158</v>
      </c>
      <c r="P3728" t="str">
        <f>VLOOKUP('intouch变量（离散）'!$A3728,基本表格!$G:$Q,3,FALSE)</f>
        <v>DB100,X4100.7</v>
      </c>
      <c r="Q3728" t="str">
        <f>VLOOKUP('intouch变量（离散）'!$A3728,基本表格!$G:$Q,10,FALSE)</f>
        <v>Yes</v>
      </c>
      <c r="R3728" t="str">
        <f t="shared" si="354"/>
        <v>DB100,X4100.7 1125.1+P4-M1 备料长废料皮带运输机 反馈转速 上上限报警</v>
      </c>
      <c r="S3728">
        <v>0</v>
      </c>
      <c r="T3728">
        <v>0</v>
      </c>
    </row>
    <row r="3729" spans="1:20">
      <c r="A3729" t="s">
        <v>3885</v>
      </c>
      <c r="B3729" s="11" t="str">
        <f t="shared" si="353"/>
        <v>CHPF</v>
      </c>
      <c r="C3729" s="11" t="str">
        <f>VLOOKUP('intouch变量（离散）'!$A3729,基本表格!$G:$Q,2,FALSE)</f>
        <v>1125.1+P4-M1 备料长废料皮带运输机 反馈转速 下下限报警</v>
      </c>
      <c r="D3729" t="s">
        <v>154</v>
      </c>
      <c r="E3729" t="str">
        <f t="shared" si="349"/>
        <v>No</v>
      </c>
      <c r="F3729" t="str">
        <f t="shared" si="350"/>
        <v>0</v>
      </c>
      <c r="G3729" t="s">
        <v>154</v>
      </c>
      <c r="H3729" t="s">
        <v>155</v>
      </c>
      <c r="I3729" t="str">
        <f t="shared" si="351"/>
        <v/>
      </c>
      <c r="J3729" t="str">
        <f t="shared" si="352"/>
        <v/>
      </c>
      <c r="K3729" t="str">
        <f>VLOOKUP('intouch变量（离散）'!$A3729,基本表格!$G:$Q,9,FALSE)</f>
        <v>On</v>
      </c>
      <c r="L3729">
        <v>1</v>
      </c>
      <c r="M3729" t="s">
        <v>156</v>
      </c>
      <c r="N3729" t="s">
        <v>157</v>
      </c>
      <c r="O3729" t="s">
        <v>158</v>
      </c>
      <c r="P3729" t="str">
        <f>VLOOKUP('intouch变量（离散）'!$A3729,基本表格!$G:$Q,3,FALSE)</f>
        <v>DB100,X4101.0</v>
      </c>
      <c r="Q3729" t="str">
        <f>VLOOKUP('intouch变量（离散）'!$A3729,基本表格!$G:$Q,10,FALSE)</f>
        <v>Yes</v>
      </c>
      <c r="R3729" t="str">
        <f t="shared" si="354"/>
        <v>DB100,X4101.0 1125.1+P4-M1 备料长废料皮带运输机 反馈转速 下下限报警</v>
      </c>
      <c r="S3729">
        <v>0</v>
      </c>
      <c r="T3729">
        <v>0</v>
      </c>
    </row>
    <row r="3730" spans="1:20">
      <c r="A3730" t="s">
        <v>3886</v>
      </c>
      <c r="B3730" s="11" t="str">
        <f t="shared" si="353"/>
        <v>CHPF</v>
      </c>
      <c r="C3730" s="11" t="str">
        <f>VLOOKUP('intouch变量（离散）'!$A3730,基本表格!$G:$Q,2,FALSE)</f>
        <v>1125.1+P4-M1 备料长废料皮带运输机 反馈转速 极限报警</v>
      </c>
      <c r="D3730" t="s">
        <v>154</v>
      </c>
      <c r="E3730" t="str">
        <f t="shared" si="349"/>
        <v>No</v>
      </c>
      <c r="F3730" t="str">
        <f t="shared" si="350"/>
        <v>0</v>
      </c>
      <c r="G3730" t="s">
        <v>154</v>
      </c>
      <c r="H3730" t="s">
        <v>155</v>
      </c>
      <c r="I3730" t="str">
        <f t="shared" si="351"/>
        <v/>
      </c>
      <c r="J3730" t="str">
        <f t="shared" si="352"/>
        <v/>
      </c>
      <c r="K3730" t="str">
        <f>VLOOKUP('intouch变量（离散）'!$A3730,基本表格!$G:$Q,9,FALSE)</f>
        <v>On</v>
      </c>
      <c r="L3730">
        <v>1</v>
      </c>
      <c r="M3730" t="s">
        <v>156</v>
      </c>
      <c r="N3730" t="s">
        <v>157</v>
      </c>
      <c r="O3730" t="s">
        <v>158</v>
      </c>
      <c r="P3730" t="str">
        <f>VLOOKUP('intouch变量（离散）'!$A3730,基本表格!$G:$Q,3,FALSE)</f>
        <v>DB100,X4101.1</v>
      </c>
      <c r="Q3730" t="str">
        <f>VLOOKUP('intouch变量（离散）'!$A3730,基本表格!$G:$Q,10,FALSE)</f>
        <v>Yes</v>
      </c>
      <c r="R3730" t="str">
        <f t="shared" si="354"/>
        <v>DB100,X4101.1 1125.1+P4-M1 备料长废料皮带运输机 反馈转速 极限报警</v>
      </c>
      <c r="S3730">
        <v>0</v>
      </c>
      <c r="T3730">
        <v>0</v>
      </c>
    </row>
    <row r="3731" spans="1:20">
      <c r="A3731" t="s">
        <v>3887</v>
      </c>
      <c r="B3731" s="11" t="str">
        <f t="shared" si="353"/>
        <v>CHPF</v>
      </c>
      <c r="C3731" s="11" t="str">
        <f>VLOOKUP('intouch变量（离散）'!$A3731,基本表格!$G:$Q,2,FALSE)</f>
        <v>1125.1+P4-M1 备料长废料皮带运输机 反馈转速 传感器断线报警</v>
      </c>
      <c r="D3731" t="s">
        <v>154</v>
      </c>
      <c r="E3731" t="str">
        <f t="shared" si="349"/>
        <v>No</v>
      </c>
      <c r="F3731" t="str">
        <f t="shared" si="350"/>
        <v>0</v>
      </c>
      <c r="G3731" t="s">
        <v>154</v>
      </c>
      <c r="H3731" t="s">
        <v>155</v>
      </c>
      <c r="I3731" t="str">
        <f t="shared" si="351"/>
        <v/>
      </c>
      <c r="J3731" t="str">
        <f t="shared" si="352"/>
        <v/>
      </c>
      <c r="K3731" t="str">
        <f>VLOOKUP('intouch变量（离散）'!$A3731,基本表格!$G:$Q,9,FALSE)</f>
        <v>On</v>
      </c>
      <c r="L3731">
        <v>1</v>
      </c>
      <c r="M3731" t="s">
        <v>156</v>
      </c>
      <c r="N3731" t="s">
        <v>157</v>
      </c>
      <c r="O3731" t="s">
        <v>158</v>
      </c>
      <c r="P3731" t="str">
        <f>VLOOKUP('intouch变量（离散）'!$A3731,基本表格!$G:$Q,3,FALSE)</f>
        <v>DB100,X4101.2</v>
      </c>
      <c r="Q3731" t="str">
        <f>VLOOKUP('intouch变量（离散）'!$A3731,基本表格!$G:$Q,10,FALSE)</f>
        <v>Yes</v>
      </c>
      <c r="R3731" t="str">
        <f t="shared" si="354"/>
        <v>DB100,X4101.2 1125.1+P4-M1 备料长废料皮带运输机 反馈转速 传感器断线报警</v>
      </c>
      <c r="S3731">
        <v>0</v>
      </c>
      <c r="T3731">
        <v>0</v>
      </c>
    </row>
    <row r="3732" spans="1:20">
      <c r="A3732" t="s">
        <v>3888</v>
      </c>
      <c r="B3732" s="11" t="str">
        <f t="shared" si="353"/>
        <v>CHPF</v>
      </c>
      <c r="C3732" s="11" t="str">
        <f>VLOOKUP('intouch变量（离散）'!$A3732,基本表格!$G:$Q,2,FALSE)</f>
        <v>1125.1+P4-M1 备料长废料皮带运输机 反馈电流 上限保护使能</v>
      </c>
      <c r="D3732" t="s">
        <v>154</v>
      </c>
      <c r="E3732" t="str">
        <f t="shared" si="349"/>
        <v>Yes</v>
      </c>
      <c r="F3732" t="str">
        <f t="shared" si="350"/>
        <v>900</v>
      </c>
      <c r="G3732" t="s">
        <v>154</v>
      </c>
      <c r="H3732" t="s">
        <v>155</v>
      </c>
      <c r="I3732" t="str">
        <f t="shared" si="351"/>
        <v>禁用</v>
      </c>
      <c r="J3732" t="str">
        <f t="shared" si="352"/>
        <v>启用</v>
      </c>
      <c r="K3732" t="str">
        <f>VLOOKUP('intouch变量（离散）'!$A3732,基本表格!$G:$Q,9,FALSE)</f>
        <v>None</v>
      </c>
      <c r="L3732">
        <v>1</v>
      </c>
      <c r="M3732" t="s">
        <v>156</v>
      </c>
      <c r="N3732" t="s">
        <v>157</v>
      </c>
      <c r="O3732" t="s">
        <v>158</v>
      </c>
      <c r="P3732" t="str">
        <f>VLOOKUP('intouch变量（离散）'!$A3732,基本表格!$G:$Q,3,FALSE)</f>
        <v>DB100,X4150.3</v>
      </c>
      <c r="Q3732" t="str">
        <f>VLOOKUP('intouch变量（离散）'!$A3732,基本表格!$G:$Q,10,FALSE)</f>
        <v>No</v>
      </c>
      <c r="R3732" t="str">
        <f t="shared" si="354"/>
        <v>DB100,X4150.3 1125.1+P4-M1 备料长废料皮带运输机 反馈电流 上限保护使能</v>
      </c>
      <c r="S3732">
        <v>0</v>
      </c>
      <c r="T3732">
        <v>0</v>
      </c>
    </row>
    <row r="3733" spans="1:20">
      <c r="A3733" t="s">
        <v>3889</v>
      </c>
      <c r="B3733" s="11" t="str">
        <f t="shared" si="353"/>
        <v>CHPF</v>
      </c>
      <c r="C3733" s="11" t="str">
        <f>VLOOKUP('intouch变量（离散）'!$A3733,基本表格!$G:$Q,2,FALSE)</f>
        <v>1125.1+P4-M1 备料长废料皮带运输机 反馈电流 下限保护使能</v>
      </c>
      <c r="D3733" t="s">
        <v>154</v>
      </c>
      <c r="E3733" t="str">
        <f t="shared" si="349"/>
        <v>Yes</v>
      </c>
      <c r="F3733" t="str">
        <f t="shared" si="350"/>
        <v>900</v>
      </c>
      <c r="G3733" t="s">
        <v>154</v>
      </c>
      <c r="H3733" t="s">
        <v>155</v>
      </c>
      <c r="I3733" t="str">
        <f t="shared" si="351"/>
        <v>禁用</v>
      </c>
      <c r="J3733" t="str">
        <f t="shared" si="352"/>
        <v>启用</v>
      </c>
      <c r="K3733" t="str">
        <f>VLOOKUP('intouch变量（离散）'!$A3733,基本表格!$G:$Q,9,FALSE)</f>
        <v>None</v>
      </c>
      <c r="L3733">
        <v>1</v>
      </c>
      <c r="M3733" t="s">
        <v>156</v>
      </c>
      <c r="N3733" t="s">
        <v>157</v>
      </c>
      <c r="O3733" t="s">
        <v>158</v>
      </c>
      <c r="P3733" t="str">
        <f>VLOOKUP('intouch变量（离散）'!$A3733,基本表格!$G:$Q,3,FALSE)</f>
        <v>DB100,X4150.4</v>
      </c>
      <c r="Q3733" t="str">
        <f>VLOOKUP('intouch变量（离散）'!$A3733,基本表格!$G:$Q,10,FALSE)</f>
        <v>No</v>
      </c>
      <c r="R3733" t="str">
        <f t="shared" si="354"/>
        <v>DB100,X4150.4 1125.1+P4-M1 备料长废料皮带运输机 反馈电流 下限保护使能</v>
      </c>
      <c r="S3733">
        <v>0</v>
      </c>
      <c r="T3733">
        <v>0</v>
      </c>
    </row>
    <row r="3734" spans="1:20">
      <c r="A3734" t="s">
        <v>3890</v>
      </c>
      <c r="B3734" s="11" t="str">
        <f t="shared" si="353"/>
        <v>CHPF</v>
      </c>
      <c r="C3734" s="11" t="str">
        <f>VLOOKUP('intouch变量（离散）'!$A3734,基本表格!$G:$Q,2,FALSE)</f>
        <v>1125.1+P4-M1 备料长废料皮带运输机 反馈电流 上限报警</v>
      </c>
      <c r="D3734" t="s">
        <v>154</v>
      </c>
      <c r="E3734" t="str">
        <f t="shared" si="349"/>
        <v>No</v>
      </c>
      <c r="F3734" t="str">
        <f t="shared" si="350"/>
        <v>0</v>
      </c>
      <c r="G3734" t="s">
        <v>154</v>
      </c>
      <c r="H3734" t="s">
        <v>155</v>
      </c>
      <c r="I3734" t="str">
        <f t="shared" si="351"/>
        <v/>
      </c>
      <c r="J3734" t="str">
        <f t="shared" si="352"/>
        <v/>
      </c>
      <c r="K3734" t="str">
        <f>VLOOKUP('intouch变量（离散）'!$A3734,基本表格!$G:$Q,9,FALSE)</f>
        <v>None</v>
      </c>
      <c r="L3734">
        <v>1</v>
      </c>
      <c r="M3734" t="s">
        <v>156</v>
      </c>
      <c r="N3734" t="s">
        <v>157</v>
      </c>
      <c r="O3734" t="s">
        <v>158</v>
      </c>
      <c r="P3734" t="str">
        <f>VLOOKUP('intouch变量（离散）'!$A3734,基本表格!$G:$Q,3,FALSE)</f>
        <v>DB100,X4150.5</v>
      </c>
      <c r="Q3734" t="str">
        <f>VLOOKUP('intouch变量（离散）'!$A3734,基本表格!$G:$Q,10,FALSE)</f>
        <v>Yes</v>
      </c>
      <c r="R3734" t="str">
        <f t="shared" si="354"/>
        <v>DB100,X4150.5 1125.1+P4-M1 备料长废料皮带运输机 反馈电流 上限报警</v>
      </c>
      <c r="S3734">
        <v>0</v>
      </c>
      <c r="T3734">
        <v>0</v>
      </c>
    </row>
    <row r="3735" spans="1:20">
      <c r="A3735" t="s">
        <v>3891</v>
      </c>
      <c r="B3735" s="11" t="str">
        <f t="shared" si="353"/>
        <v>CHPF</v>
      </c>
      <c r="C3735" s="11" t="str">
        <f>VLOOKUP('intouch变量（离散）'!$A3735,基本表格!$G:$Q,2,FALSE)</f>
        <v>1125.1+P4-M1 备料长废料皮带运输机 反馈电流 下限报警</v>
      </c>
      <c r="D3735" t="s">
        <v>154</v>
      </c>
      <c r="E3735" t="str">
        <f t="shared" si="349"/>
        <v>No</v>
      </c>
      <c r="F3735" t="str">
        <f t="shared" si="350"/>
        <v>0</v>
      </c>
      <c r="G3735" t="s">
        <v>154</v>
      </c>
      <c r="H3735" t="s">
        <v>155</v>
      </c>
      <c r="I3735" t="str">
        <f t="shared" si="351"/>
        <v/>
      </c>
      <c r="J3735" t="str">
        <f t="shared" si="352"/>
        <v/>
      </c>
      <c r="K3735" t="str">
        <f>VLOOKUP('intouch变量（离散）'!$A3735,基本表格!$G:$Q,9,FALSE)</f>
        <v>None</v>
      </c>
      <c r="L3735">
        <v>1</v>
      </c>
      <c r="M3735" t="s">
        <v>156</v>
      </c>
      <c r="N3735" t="s">
        <v>157</v>
      </c>
      <c r="O3735" t="s">
        <v>158</v>
      </c>
      <c r="P3735" t="str">
        <f>VLOOKUP('intouch变量（离散）'!$A3735,基本表格!$G:$Q,3,FALSE)</f>
        <v>DB100,X4150.6</v>
      </c>
      <c r="Q3735" t="str">
        <f>VLOOKUP('intouch变量（离散）'!$A3735,基本表格!$G:$Q,10,FALSE)</f>
        <v>Yes</v>
      </c>
      <c r="R3735" t="str">
        <f t="shared" si="354"/>
        <v>DB100,X4150.6 1125.1+P4-M1 备料长废料皮带运输机 反馈电流 下限报警</v>
      </c>
      <c r="S3735">
        <v>0</v>
      </c>
      <c r="T3735">
        <v>0</v>
      </c>
    </row>
    <row r="3736" spans="1:20">
      <c r="A3736" t="s">
        <v>3892</v>
      </c>
      <c r="B3736" s="11" t="str">
        <f t="shared" si="353"/>
        <v>CHPF</v>
      </c>
      <c r="C3736" s="11" t="str">
        <f>VLOOKUP('intouch变量（离散）'!$A3736,基本表格!$G:$Q,2,FALSE)</f>
        <v>1125.1+P4-M1 备料长废料皮带运输机 反馈电流 上上限报警</v>
      </c>
      <c r="D3736" t="s">
        <v>154</v>
      </c>
      <c r="E3736" t="str">
        <f t="shared" si="349"/>
        <v>No</v>
      </c>
      <c r="F3736" t="str">
        <f t="shared" si="350"/>
        <v>0</v>
      </c>
      <c r="G3736" t="s">
        <v>154</v>
      </c>
      <c r="H3736" t="s">
        <v>155</v>
      </c>
      <c r="I3736" t="str">
        <f t="shared" si="351"/>
        <v/>
      </c>
      <c r="J3736" t="str">
        <f t="shared" si="352"/>
        <v/>
      </c>
      <c r="K3736" t="str">
        <f>VLOOKUP('intouch变量（离散）'!$A3736,基本表格!$G:$Q,9,FALSE)</f>
        <v>On</v>
      </c>
      <c r="L3736">
        <v>1</v>
      </c>
      <c r="M3736" t="s">
        <v>156</v>
      </c>
      <c r="N3736" t="s">
        <v>157</v>
      </c>
      <c r="O3736" t="s">
        <v>158</v>
      </c>
      <c r="P3736" t="str">
        <f>VLOOKUP('intouch变量（离散）'!$A3736,基本表格!$G:$Q,3,FALSE)</f>
        <v>DB100,X4150.7</v>
      </c>
      <c r="Q3736" t="str">
        <f>VLOOKUP('intouch变量（离散）'!$A3736,基本表格!$G:$Q,10,FALSE)</f>
        <v>Yes</v>
      </c>
      <c r="R3736" t="str">
        <f t="shared" si="354"/>
        <v>DB100,X4150.7 1125.1+P4-M1 备料长废料皮带运输机 反馈电流 上上限报警</v>
      </c>
      <c r="S3736">
        <v>0</v>
      </c>
      <c r="T3736">
        <v>0</v>
      </c>
    </row>
    <row r="3737" spans="1:20">
      <c r="A3737" t="s">
        <v>3893</v>
      </c>
      <c r="B3737" s="11" t="str">
        <f t="shared" si="353"/>
        <v>CHPF</v>
      </c>
      <c r="C3737" s="11" t="str">
        <f>VLOOKUP('intouch变量（离散）'!$A3737,基本表格!$G:$Q,2,FALSE)</f>
        <v>1125.1+P4-M1 备料长废料皮带运输机 反馈电流 下下限报警</v>
      </c>
      <c r="D3737" t="s">
        <v>154</v>
      </c>
      <c r="E3737" t="str">
        <f t="shared" si="349"/>
        <v>No</v>
      </c>
      <c r="F3737" t="str">
        <f t="shared" si="350"/>
        <v>0</v>
      </c>
      <c r="G3737" t="s">
        <v>154</v>
      </c>
      <c r="H3737" t="s">
        <v>155</v>
      </c>
      <c r="I3737" t="str">
        <f t="shared" si="351"/>
        <v/>
      </c>
      <c r="J3737" t="str">
        <f t="shared" si="352"/>
        <v/>
      </c>
      <c r="K3737" t="str">
        <f>VLOOKUP('intouch变量（离散）'!$A3737,基本表格!$G:$Q,9,FALSE)</f>
        <v>On</v>
      </c>
      <c r="L3737">
        <v>1</v>
      </c>
      <c r="M3737" t="s">
        <v>156</v>
      </c>
      <c r="N3737" t="s">
        <v>157</v>
      </c>
      <c r="O3737" t="s">
        <v>158</v>
      </c>
      <c r="P3737" t="str">
        <f>VLOOKUP('intouch变量（离散）'!$A3737,基本表格!$G:$Q,3,FALSE)</f>
        <v>DB100,X4151.0</v>
      </c>
      <c r="Q3737" t="str">
        <f>VLOOKUP('intouch变量（离散）'!$A3737,基本表格!$G:$Q,10,FALSE)</f>
        <v>Yes</v>
      </c>
      <c r="R3737" t="str">
        <f t="shared" si="354"/>
        <v>DB100,X4151.0 1125.1+P4-M1 备料长废料皮带运输机 反馈电流 下下限报警</v>
      </c>
      <c r="S3737">
        <v>0</v>
      </c>
      <c r="T3737">
        <v>0</v>
      </c>
    </row>
    <row r="3738" spans="1:20">
      <c r="A3738" t="s">
        <v>3894</v>
      </c>
      <c r="B3738" s="11" t="str">
        <f t="shared" si="353"/>
        <v>CHPF</v>
      </c>
      <c r="C3738" s="11" t="str">
        <f>VLOOKUP('intouch变量（离散）'!$A3738,基本表格!$G:$Q,2,FALSE)</f>
        <v>1125.1+P4-M1 备料长废料皮带运输机 反馈电流 极限报警</v>
      </c>
      <c r="D3738" t="s">
        <v>154</v>
      </c>
      <c r="E3738" t="str">
        <f t="shared" si="349"/>
        <v>No</v>
      </c>
      <c r="F3738" t="str">
        <f t="shared" si="350"/>
        <v>0</v>
      </c>
      <c r="G3738" t="s">
        <v>154</v>
      </c>
      <c r="H3738" t="s">
        <v>155</v>
      </c>
      <c r="I3738" t="str">
        <f t="shared" si="351"/>
        <v/>
      </c>
      <c r="J3738" t="str">
        <f t="shared" si="352"/>
        <v/>
      </c>
      <c r="K3738" t="str">
        <f>VLOOKUP('intouch变量（离散）'!$A3738,基本表格!$G:$Q,9,FALSE)</f>
        <v>On</v>
      </c>
      <c r="L3738">
        <v>1</v>
      </c>
      <c r="M3738" t="s">
        <v>156</v>
      </c>
      <c r="N3738" t="s">
        <v>157</v>
      </c>
      <c r="O3738" t="s">
        <v>158</v>
      </c>
      <c r="P3738" t="str">
        <f>VLOOKUP('intouch变量（离散）'!$A3738,基本表格!$G:$Q,3,FALSE)</f>
        <v>DB100,X4151.1</v>
      </c>
      <c r="Q3738" t="str">
        <f>VLOOKUP('intouch变量（离散）'!$A3738,基本表格!$G:$Q,10,FALSE)</f>
        <v>Yes</v>
      </c>
      <c r="R3738" t="str">
        <f t="shared" si="354"/>
        <v>DB100,X4151.1 1125.1+P4-M1 备料长废料皮带运输机 反馈电流 极限报警</v>
      </c>
      <c r="S3738">
        <v>0</v>
      </c>
      <c r="T3738">
        <v>0</v>
      </c>
    </row>
    <row r="3739" spans="1:20">
      <c r="A3739" t="s">
        <v>3895</v>
      </c>
      <c r="B3739" s="11" t="str">
        <f t="shared" si="353"/>
        <v>CHPF</v>
      </c>
      <c r="C3739" s="11" t="str">
        <f>VLOOKUP('intouch变量（离散）'!$A3739,基本表格!$G:$Q,2,FALSE)</f>
        <v>1125.1+P4-M1 备料长废料皮带运输机 反馈电流 传感器断线报警</v>
      </c>
      <c r="D3739" t="s">
        <v>154</v>
      </c>
      <c r="E3739" t="str">
        <f t="shared" si="349"/>
        <v>No</v>
      </c>
      <c r="F3739" t="str">
        <f t="shared" si="350"/>
        <v>0</v>
      </c>
      <c r="G3739" t="s">
        <v>154</v>
      </c>
      <c r="H3739" t="s">
        <v>155</v>
      </c>
      <c r="I3739" t="str">
        <f t="shared" si="351"/>
        <v/>
      </c>
      <c r="J3739" t="str">
        <f t="shared" si="352"/>
        <v/>
      </c>
      <c r="K3739" t="str">
        <f>VLOOKUP('intouch变量（离散）'!$A3739,基本表格!$G:$Q,9,FALSE)</f>
        <v>On</v>
      </c>
      <c r="L3739">
        <v>1</v>
      </c>
      <c r="M3739" t="s">
        <v>156</v>
      </c>
      <c r="N3739" t="s">
        <v>157</v>
      </c>
      <c r="O3739" t="s">
        <v>158</v>
      </c>
      <c r="P3739" t="str">
        <f>VLOOKUP('intouch变量（离散）'!$A3739,基本表格!$G:$Q,3,FALSE)</f>
        <v>DB100,X4151.2</v>
      </c>
      <c r="Q3739" t="str">
        <f>VLOOKUP('intouch变量（离散）'!$A3739,基本表格!$G:$Q,10,FALSE)</f>
        <v>Yes</v>
      </c>
      <c r="R3739" t="str">
        <f t="shared" si="354"/>
        <v>DB100,X4151.2 1125.1+P4-M1 备料长废料皮带运输机 反馈电流 传感器断线报警</v>
      </c>
      <c r="S3739">
        <v>0</v>
      </c>
      <c r="T3739">
        <v>0</v>
      </c>
    </row>
    <row r="3740" spans="1:20">
      <c r="A3740" t="s">
        <v>3896</v>
      </c>
      <c r="B3740" s="11" t="str">
        <f t="shared" si="353"/>
        <v>CHPF</v>
      </c>
      <c r="C3740" s="11" t="str">
        <f>VLOOKUP('intouch变量（离散）'!$A3740,基本表格!$G:$Q,2,FALSE)</f>
        <v>2143+P3-M6 木片筛出料皮带运输机 电机控制 使能</v>
      </c>
      <c r="D3740" t="s">
        <v>154</v>
      </c>
      <c r="E3740" t="str">
        <f t="shared" si="349"/>
        <v>No</v>
      </c>
      <c r="F3740" t="str">
        <f t="shared" si="350"/>
        <v>0</v>
      </c>
      <c r="G3740" t="s">
        <v>154</v>
      </c>
      <c r="H3740" t="s">
        <v>155</v>
      </c>
      <c r="I3740" t="str">
        <f t="shared" si="351"/>
        <v/>
      </c>
      <c r="J3740" t="str">
        <f t="shared" si="352"/>
        <v/>
      </c>
      <c r="K3740" t="str">
        <f>VLOOKUP('intouch变量（离散）'!$A3740,基本表格!$G:$Q,9,FALSE)</f>
        <v>None</v>
      </c>
      <c r="L3740">
        <v>1</v>
      </c>
      <c r="M3740" t="s">
        <v>156</v>
      </c>
      <c r="N3740" t="s">
        <v>157</v>
      </c>
      <c r="O3740" t="s">
        <v>158</v>
      </c>
      <c r="P3740" t="str">
        <f>VLOOKUP('intouch变量（离散）'!$A3740,基本表格!$G:$Q,3,FALSE)</f>
        <v>DB100,X4200.0</v>
      </c>
      <c r="Q3740" t="str">
        <f>VLOOKUP('intouch变量（离散）'!$A3740,基本表格!$G:$Q,10,FALSE)</f>
        <v>No</v>
      </c>
      <c r="R3740" t="str">
        <f t="shared" si="354"/>
        <v>DB100,X4200.0 2143+P3-M6 木片筛出料皮带运输机 电机控制 使能</v>
      </c>
      <c r="S3740">
        <v>0</v>
      </c>
      <c r="T3740">
        <v>0</v>
      </c>
    </row>
    <row r="3741" spans="1:20">
      <c r="A3741" t="s">
        <v>3897</v>
      </c>
      <c r="B3741" s="11" t="str">
        <f t="shared" si="353"/>
        <v>CHPF</v>
      </c>
      <c r="C3741" s="11" t="str">
        <f>VLOOKUP('intouch变量（离散）'!$A3741,基本表格!$G:$Q,2,FALSE)</f>
        <v>2143+P3-M6 木片筛出料皮带运输机 电机控制 手自动状态</v>
      </c>
      <c r="D3741" t="s">
        <v>154</v>
      </c>
      <c r="E3741" t="str">
        <f t="shared" si="349"/>
        <v>No</v>
      </c>
      <c r="F3741" t="str">
        <f t="shared" si="350"/>
        <v>0</v>
      </c>
      <c r="G3741" t="s">
        <v>154</v>
      </c>
      <c r="H3741" t="s">
        <v>155</v>
      </c>
      <c r="I3741" t="str">
        <f t="shared" si="351"/>
        <v/>
      </c>
      <c r="J3741" t="str">
        <f t="shared" si="352"/>
        <v/>
      </c>
      <c r="K3741" t="str">
        <f>VLOOKUP('intouch变量（离散）'!$A3741,基本表格!$G:$Q,9,FALSE)</f>
        <v>None</v>
      </c>
      <c r="L3741">
        <v>1</v>
      </c>
      <c r="M3741" t="s">
        <v>156</v>
      </c>
      <c r="N3741" t="s">
        <v>157</v>
      </c>
      <c r="O3741" t="s">
        <v>158</v>
      </c>
      <c r="P3741" t="str">
        <f>VLOOKUP('intouch变量（离散）'!$A3741,基本表格!$G:$Q,3,FALSE)</f>
        <v>DB100,X4200.3</v>
      </c>
      <c r="Q3741" t="str">
        <f>VLOOKUP('intouch变量（离散）'!$A3741,基本表格!$G:$Q,10,FALSE)</f>
        <v>Yes</v>
      </c>
      <c r="R3741" t="str">
        <f t="shared" si="354"/>
        <v>DB100,X4200.3 2143+P3-M6 木片筛出料皮带运输机 电机控制 手自动状态</v>
      </c>
      <c r="S3741">
        <v>0</v>
      </c>
      <c r="T3741">
        <v>0</v>
      </c>
    </row>
    <row r="3742" spans="1:20">
      <c r="A3742" t="s">
        <v>3898</v>
      </c>
      <c r="B3742" s="11" t="str">
        <f t="shared" si="353"/>
        <v>CHPF</v>
      </c>
      <c r="C3742" s="11" t="str">
        <f>VLOOKUP('intouch变量（离散）'!$A3742,基本表格!$G:$Q,2,FALSE)</f>
        <v>2143+P3-M6 木片筛出料皮带运输机 电机控制 本地/远程(检修/待机）</v>
      </c>
      <c r="D3742" t="s">
        <v>154</v>
      </c>
      <c r="E3742" t="str">
        <f t="shared" si="349"/>
        <v>No</v>
      </c>
      <c r="F3742" t="str">
        <f t="shared" si="350"/>
        <v>0</v>
      </c>
      <c r="G3742" t="s">
        <v>154</v>
      </c>
      <c r="H3742" t="s">
        <v>155</v>
      </c>
      <c r="I3742" t="str">
        <f t="shared" si="351"/>
        <v/>
      </c>
      <c r="J3742" t="str">
        <f t="shared" si="352"/>
        <v/>
      </c>
      <c r="K3742" t="str">
        <f>VLOOKUP('intouch变量（离散）'!$A3742,基本表格!$G:$Q,9,FALSE)</f>
        <v>None</v>
      </c>
      <c r="L3742">
        <v>1</v>
      </c>
      <c r="M3742" t="s">
        <v>156</v>
      </c>
      <c r="N3742" t="s">
        <v>157</v>
      </c>
      <c r="O3742" t="s">
        <v>158</v>
      </c>
      <c r="P3742" t="str">
        <f>VLOOKUP('intouch变量（离散）'!$A3742,基本表格!$G:$Q,3,FALSE)</f>
        <v>DB100,X4200.4</v>
      </c>
      <c r="Q3742" t="str">
        <f>VLOOKUP('intouch变量（离散）'!$A3742,基本表格!$G:$Q,10,FALSE)</f>
        <v>Yes</v>
      </c>
      <c r="R3742" t="str">
        <f t="shared" si="354"/>
        <v>DB100,X4200.4 2143+P3-M6 木片筛出料皮带运输机 电机控制 本地/远程(检修/待机）</v>
      </c>
      <c r="S3742">
        <v>0</v>
      </c>
      <c r="T3742">
        <v>0</v>
      </c>
    </row>
    <row r="3743" spans="1:20">
      <c r="A3743" t="s">
        <v>3899</v>
      </c>
      <c r="B3743" s="11" t="str">
        <f t="shared" si="353"/>
        <v>CHPF</v>
      </c>
      <c r="C3743" s="11" t="str">
        <f>VLOOKUP('intouch变量（离散）'!$A3743,基本表格!$G:$Q,2,FALSE)</f>
        <v>2143+P3-M6 木片筛出料皮带运输机 电机控制 开启_上位机(正转)</v>
      </c>
      <c r="D3743" t="s">
        <v>154</v>
      </c>
      <c r="E3743" t="str">
        <f t="shared" si="349"/>
        <v>No</v>
      </c>
      <c r="F3743" t="str">
        <f t="shared" si="350"/>
        <v>0</v>
      </c>
      <c r="G3743" t="s">
        <v>154</v>
      </c>
      <c r="H3743" t="s">
        <v>155</v>
      </c>
      <c r="I3743" t="str">
        <f t="shared" si="351"/>
        <v/>
      </c>
      <c r="J3743" t="str">
        <f t="shared" si="352"/>
        <v/>
      </c>
      <c r="K3743" t="str">
        <f>VLOOKUP('intouch变量（离散）'!$A3743,基本表格!$G:$Q,9,FALSE)</f>
        <v>None</v>
      </c>
      <c r="L3743">
        <v>1</v>
      </c>
      <c r="M3743" t="s">
        <v>156</v>
      </c>
      <c r="N3743" t="s">
        <v>157</v>
      </c>
      <c r="O3743" t="s">
        <v>158</v>
      </c>
      <c r="P3743" t="str">
        <f>VLOOKUP('intouch变量（离散）'!$A3743,基本表格!$G:$Q,3,FALSE)</f>
        <v>DB100,X4200.6</v>
      </c>
      <c r="Q3743" t="str">
        <f>VLOOKUP('intouch变量（离散）'!$A3743,基本表格!$G:$Q,10,FALSE)</f>
        <v>No</v>
      </c>
      <c r="R3743" t="str">
        <f t="shared" si="354"/>
        <v>DB100,X4200.6 2143+P3-M6 木片筛出料皮带运输机 电机控制 开启_上位机(正转)</v>
      </c>
      <c r="S3743">
        <v>0</v>
      </c>
      <c r="T3743">
        <v>0</v>
      </c>
    </row>
    <row r="3744" spans="1:20">
      <c r="A3744" t="s">
        <v>3900</v>
      </c>
      <c r="B3744" s="11" t="str">
        <f t="shared" si="353"/>
        <v>CHPF</v>
      </c>
      <c r="C3744" s="11" t="str">
        <f>VLOOKUP('intouch变量（离散）'!$A3744,基本表格!$G:$Q,2,FALSE)</f>
        <v>2143+P3-M6 木片筛出料皮带运输机 电机控制 停止_上位机(反转)</v>
      </c>
      <c r="D3744" t="s">
        <v>154</v>
      </c>
      <c r="E3744" t="str">
        <f t="shared" si="349"/>
        <v>No</v>
      </c>
      <c r="F3744" t="str">
        <f t="shared" si="350"/>
        <v>0</v>
      </c>
      <c r="G3744" t="s">
        <v>154</v>
      </c>
      <c r="H3744" t="s">
        <v>155</v>
      </c>
      <c r="I3744" t="str">
        <f t="shared" si="351"/>
        <v/>
      </c>
      <c r="J3744" t="str">
        <f t="shared" si="352"/>
        <v/>
      </c>
      <c r="K3744" t="str">
        <f>VLOOKUP('intouch变量（离散）'!$A3744,基本表格!$G:$Q,9,FALSE)</f>
        <v>None</v>
      </c>
      <c r="L3744">
        <v>1</v>
      </c>
      <c r="M3744" t="s">
        <v>156</v>
      </c>
      <c r="N3744" t="s">
        <v>157</v>
      </c>
      <c r="O3744" t="s">
        <v>158</v>
      </c>
      <c r="P3744" t="str">
        <f>VLOOKUP('intouch变量（离散）'!$A3744,基本表格!$G:$Q,3,FALSE)</f>
        <v>DB100,X4201.0</v>
      </c>
      <c r="Q3744" t="str">
        <f>VLOOKUP('intouch变量（离散）'!$A3744,基本表格!$G:$Q,10,FALSE)</f>
        <v>No</v>
      </c>
      <c r="R3744" t="str">
        <f t="shared" si="354"/>
        <v>DB100,X4201.0 2143+P3-M6 木片筛出料皮带运输机 电机控制 停止_上位机(反转)</v>
      </c>
      <c r="S3744">
        <v>0</v>
      </c>
      <c r="T3744">
        <v>0</v>
      </c>
    </row>
    <row r="3745" spans="1:20">
      <c r="A3745" t="s">
        <v>3901</v>
      </c>
      <c r="B3745" s="11" t="str">
        <f t="shared" si="353"/>
        <v>CHPF</v>
      </c>
      <c r="C3745" s="11" t="str">
        <f>VLOOKUP('intouch变量（离散）'!$A3745,基本表格!$G:$Q,2,FALSE)</f>
        <v>2143+P3-M6 木片筛出料皮带运输机 电机控制 通风扇</v>
      </c>
      <c r="D3745" t="s">
        <v>154</v>
      </c>
      <c r="E3745" t="str">
        <f t="shared" si="349"/>
        <v>No</v>
      </c>
      <c r="F3745" t="str">
        <f t="shared" si="350"/>
        <v>0</v>
      </c>
      <c r="G3745" t="s">
        <v>154</v>
      </c>
      <c r="H3745" t="s">
        <v>155</v>
      </c>
      <c r="I3745" t="str">
        <f t="shared" si="351"/>
        <v/>
      </c>
      <c r="J3745" t="str">
        <f t="shared" si="352"/>
        <v/>
      </c>
      <c r="K3745" t="str">
        <f>VLOOKUP('intouch变量（离散）'!$A3745,基本表格!$G:$Q,9,FALSE)</f>
        <v>None</v>
      </c>
      <c r="L3745">
        <v>1</v>
      </c>
      <c r="M3745" t="s">
        <v>156</v>
      </c>
      <c r="N3745" t="s">
        <v>157</v>
      </c>
      <c r="O3745" t="s">
        <v>158</v>
      </c>
      <c r="P3745" t="str">
        <f>VLOOKUP('intouch变量（离散）'!$A3745,基本表格!$G:$Q,3,FALSE)</f>
        <v>DB100,X4201.1</v>
      </c>
      <c r="Q3745" t="str">
        <f>VLOOKUP('intouch变量（离散）'!$A3745,基本表格!$G:$Q,10,FALSE)</f>
        <v>Yes</v>
      </c>
      <c r="R3745" t="str">
        <f t="shared" si="354"/>
        <v>DB100,X4201.1 2143+P3-M6 木片筛出料皮带运输机 电机控制 通风扇</v>
      </c>
      <c r="S3745">
        <v>0</v>
      </c>
      <c r="T3745">
        <v>0</v>
      </c>
    </row>
    <row r="3746" spans="1:20">
      <c r="A3746" t="s">
        <v>3902</v>
      </c>
      <c r="B3746" s="11" t="str">
        <f t="shared" si="353"/>
        <v>CHPF</v>
      </c>
      <c r="C3746" s="11" t="str">
        <f>VLOOKUP('intouch变量（离散）'!$A3746,基本表格!$G:$Q,2,FALSE)</f>
        <v>2143+P3-M6 木片筛出料皮带运输机 电机控制 电机(正转）</v>
      </c>
      <c r="D3746" t="s">
        <v>154</v>
      </c>
      <c r="E3746" t="str">
        <f t="shared" si="349"/>
        <v>No</v>
      </c>
      <c r="F3746" t="str">
        <f t="shared" si="350"/>
        <v>0</v>
      </c>
      <c r="G3746" t="s">
        <v>154</v>
      </c>
      <c r="H3746" t="s">
        <v>155</v>
      </c>
      <c r="I3746" t="str">
        <f t="shared" si="351"/>
        <v/>
      </c>
      <c r="J3746" t="str">
        <f t="shared" si="352"/>
        <v/>
      </c>
      <c r="K3746" t="str">
        <f>VLOOKUP('intouch变量（离散）'!$A3746,基本表格!$G:$Q,9,FALSE)</f>
        <v>None</v>
      </c>
      <c r="L3746">
        <v>1</v>
      </c>
      <c r="M3746" t="s">
        <v>156</v>
      </c>
      <c r="N3746" t="s">
        <v>157</v>
      </c>
      <c r="O3746" t="s">
        <v>158</v>
      </c>
      <c r="P3746" t="str">
        <f>VLOOKUP('intouch变量（离散）'!$A3746,基本表格!$G:$Q,3,FALSE)</f>
        <v>DB100,X4201.2</v>
      </c>
      <c r="Q3746" t="str">
        <f>VLOOKUP('intouch变量（离散）'!$A3746,基本表格!$G:$Q,10,FALSE)</f>
        <v>Yes</v>
      </c>
      <c r="R3746" t="str">
        <f t="shared" si="354"/>
        <v>DB100,X4201.2 2143+P3-M6 木片筛出料皮带运输机 电机控制 电机(正转）</v>
      </c>
      <c r="S3746">
        <v>0</v>
      </c>
      <c r="T3746">
        <v>0</v>
      </c>
    </row>
    <row r="3747" spans="1:20">
      <c r="A3747" t="s">
        <v>3903</v>
      </c>
      <c r="B3747" s="11" t="str">
        <f t="shared" si="353"/>
        <v>CHPF</v>
      </c>
      <c r="C3747" s="11" t="str">
        <f>VLOOKUP('intouch变量（离散）'!$A3747,基本表格!$G:$Q,2,FALSE)</f>
        <v>2143+P3-M6 木片筛出料皮带运输机 电机控制 电机过载</v>
      </c>
      <c r="D3747" t="s">
        <v>154</v>
      </c>
      <c r="E3747" t="str">
        <f t="shared" si="349"/>
        <v>No</v>
      </c>
      <c r="F3747" t="str">
        <f t="shared" si="350"/>
        <v>0</v>
      </c>
      <c r="G3747" t="s">
        <v>154</v>
      </c>
      <c r="H3747" t="s">
        <v>155</v>
      </c>
      <c r="I3747" t="str">
        <f t="shared" si="351"/>
        <v/>
      </c>
      <c r="J3747" t="str">
        <f t="shared" si="352"/>
        <v/>
      </c>
      <c r="K3747" t="str">
        <f>VLOOKUP('intouch变量（离散）'!$A3747,基本表格!$G:$Q,9,FALSE)</f>
        <v>On</v>
      </c>
      <c r="L3747">
        <v>1</v>
      </c>
      <c r="M3747" t="s">
        <v>156</v>
      </c>
      <c r="N3747" t="s">
        <v>157</v>
      </c>
      <c r="O3747" t="s">
        <v>158</v>
      </c>
      <c r="P3747" t="str">
        <f>VLOOKUP('intouch变量（离散）'!$A3747,基本表格!$G:$Q,3,FALSE)</f>
        <v>DB100,X4201.3</v>
      </c>
      <c r="Q3747" t="str">
        <f>VLOOKUP('intouch变量（离散）'!$A3747,基本表格!$G:$Q,10,FALSE)</f>
        <v>Yes</v>
      </c>
      <c r="R3747" t="str">
        <f t="shared" si="354"/>
        <v>DB100,X4201.3 2143+P3-M6 木片筛出料皮带运输机 电机控制 电机过载</v>
      </c>
      <c r="S3747">
        <v>0</v>
      </c>
      <c r="T3747">
        <v>0</v>
      </c>
    </row>
    <row r="3748" spans="1:20">
      <c r="A3748" t="s">
        <v>3904</v>
      </c>
      <c r="B3748" s="11" t="str">
        <f t="shared" si="353"/>
        <v>CHPF</v>
      </c>
      <c r="C3748" s="11" t="str">
        <f>VLOOKUP('intouch变量（离散）'!$A3748,基本表格!$G:$Q,2,FALSE)</f>
        <v>2143+P3-M6 木片筛出料皮带运输机 电机控制 风扇过载</v>
      </c>
      <c r="D3748" t="s">
        <v>154</v>
      </c>
      <c r="E3748" t="str">
        <f t="shared" si="349"/>
        <v>No</v>
      </c>
      <c r="F3748" t="str">
        <f t="shared" si="350"/>
        <v>0</v>
      </c>
      <c r="G3748" t="s">
        <v>154</v>
      </c>
      <c r="H3748" t="s">
        <v>155</v>
      </c>
      <c r="I3748" t="str">
        <f t="shared" si="351"/>
        <v/>
      </c>
      <c r="J3748" t="str">
        <f t="shared" si="352"/>
        <v/>
      </c>
      <c r="K3748" t="str">
        <f>VLOOKUP('intouch变量（离散）'!$A3748,基本表格!$G:$Q,9,FALSE)</f>
        <v>On</v>
      </c>
      <c r="L3748">
        <v>1</v>
      </c>
      <c r="M3748" t="s">
        <v>156</v>
      </c>
      <c r="N3748" t="s">
        <v>157</v>
      </c>
      <c r="O3748" t="s">
        <v>158</v>
      </c>
      <c r="P3748" t="str">
        <f>VLOOKUP('intouch变量（离散）'!$A3748,基本表格!$G:$Q,3,FALSE)</f>
        <v>DB100,X4201.4</v>
      </c>
      <c r="Q3748" t="str">
        <f>VLOOKUP('intouch变量（离散）'!$A3748,基本表格!$G:$Q,10,FALSE)</f>
        <v>Yes</v>
      </c>
      <c r="R3748" t="str">
        <f t="shared" si="354"/>
        <v>DB100,X4201.4 2143+P3-M6 木片筛出料皮带运输机 电机控制 风扇过载</v>
      </c>
      <c r="S3748">
        <v>0</v>
      </c>
      <c r="T3748">
        <v>0</v>
      </c>
    </row>
    <row r="3749" spans="1:20">
      <c r="A3749" t="s">
        <v>3905</v>
      </c>
      <c r="B3749" s="11" t="str">
        <f t="shared" si="353"/>
        <v>CHPF</v>
      </c>
      <c r="C3749" s="11" t="str">
        <f>VLOOKUP('intouch变量（离散）'!$A3749,基本表格!$G:$Q,2,FALSE)</f>
        <v>2143+P3-M6 木片筛出料皮带运输机 电机控制 电机运行指示</v>
      </c>
      <c r="D3749" t="s">
        <v>154</v>
      </c>
      <c r="E3749" t="str">
        <f t="shared" si="349"/>
        <v>No</v>
      </c>
      <c r="F3749" t="str">
        <f t="shared" si="350"/>
        <v>0</v>
      </c>
      <c r="G3749" t="s">
        <v>154</v>
      </c>
      <c r="H3749" t="s">
        <v>155</v>
      </c>
      <c r="I3749" t="str">
        <f t="shared" si="351"/>
        <v/>
      </c>
      <c r="J3749" t="str">
        <f t="shared" si="352"/>
        <v/>
      </c>
      <c r="K3749" t="str">
        <f>VLOOKUP('intouch变量（离散）'!$A3749,基本表格!$G:$Q,9,FALSE)</f>
        <v>None</v>
      </c>
      <c r="L3749">
        <v>1</v>
      </c>
      <c r="M3749" t="s">
        <v>156</v>
      </c>
      <c r="N3749" t="s">
        <v>157</v>
      </c>
      <c r="O3749" t="s">
        <v>158</v>
      </c>
      <c r="P3749" t="str">
        <f>VLOOKUP('intouch变量（离散）'!$A3749,基本表格!$G:$Q,3,FALSE)</f>
        <v>DB100,X4201.5</v>
      </c>
      <c r="Q3749" t="str">
        <f>VLOOKUP('intouch变量（离散）'!$A3749,基本表格!$G:$Q,10,FALSE)</f>
        <v>Yes</v>
      </c>
      <c r="R3749" t="str">
        <f t="shared" si="354"/>
        <v>DB100,X4201.5 2143+P3-M6 木片筛出料皮带运输机 电机控制 电机运行指示</v>
      </c>
      <c r="S3749">
        <v>0</v>
      </c>
      <c r="T3749">
        <v>0</v>
      </c>
    </row>
    <row r="3750" spans="1:20">
      <c r="A3750" t="s">
        <v>3906</v>
      </c>
      <c r="B3750" s="11" t="str">
        <f t="shared" si="353"/>
        <v>CHPF</v>
      </c>
      <c r="C3750" s="11" t="str">
        <f>VLOOKUP('intouch变量（离散）'!$A3750,基本表格!$G:$Q,2,FALSE)</f>
        <v>2143+P3-M6 木片筛出料皮带运输机 电机控制 断链报警</v>
      </c>
      <c r="D3750" t="s">
        <v>154</v>
      </c>
      <c r="E3750" t="str">
        <f t="shared" si="349"/>
        <v>No</v>
      </c>
      <c r="F3750" t="str">
        <f t="shared" si="350"/>
        <v>0</v>
      </c>
      <c r="G3750" t="s">
        <v>154</v>
      </c>
      <c r="H3750" t="s">
        <v>155</v>
      </c>
      <c r="I3750" t="str">
        <f t="shared" si="351"/>
        <v/>
      </c>
      <c r="J3750" t="str">
        <f t="shared" si="352"/>
        <v/>
      </c>
      <c r="K3750" t="str">
        <f>VLOOKUP('intouch变量（离散）'!$A3750,基本表格!$G:$Q,9,FALSE)</f>
        <v>On</v>
      </c>
      <c r="L3750">
        <v>1</v>
      </c>
      <c r="M3750" t="s">
        <v>156</v>
      </c>
      <c r="N3750" t="s">
        <v>157</v>
      </c>
      <c r="O3750" t="s">
        <v>158</v>
      </c>
      <c r="P3750" t="str">
        <f>VLOOKUP('intouch变量（离散）'!$A3750,基本表格!$G:$Q,3,FALSE)</f>
        <v>DB100,X4201.6</v>
      </c>
      <c r="Q3750" t="str">
        <f>VLOOKUP('intouch变量（离散）'!$A3750,基本表格!$G:$Q,10,FALSE)</f>
        <v>Yes</v>
      </c>
      <c r="R3750" t="str">
        <f t="shared" si="354"/>
        <v>DB100,X4201.6 2143+P3-M6 木片筛出料皮带运输机 电机控制 断链报警</v>
      </c>
      <c r="S3750">
        <v>0</v>
      </c>
      <c r="T3750">
        <v>0</v>
      </c>
    </row>
    <row r="3751" spans="1:20">
      <c r="A3751" t="s">
        <v>3907</v>
      </c>
      <c r="B3751" s="11" t="str">
        <f t="shared" si="353"/>
        <v>CHPF</v>
      </c>
      <c r="C3751" s="11" t="str">
        <f>VLOOKUP('intouch变量（离散）'!$A3751,基本表格!$G:$Q,2,FALSE)</f>
        <v>2143+P3-M6 木片筛出料皮带运输机 电机控制 断链检测</v>
      </c>
      <c r="D3751" t="s">
        <v>154</v>
      </c>
      <c r="E3751" t="str">
        <f t="shared" si="349"/>
        <v>No</v>
      </c>
      <c r="F3751" t="str">
        <f t="shared" si="350"/>
        <v>0</v>
      </c>
      <c r="G3751" t="s">
        <v>154</v>
      </c>
      <c r="H3751" t="s">
        <v>155</v>
      </c>
      <c r="I3751" t="str">
        <f t="shared" si="351"/>
        <v/>
      </c>
      <c r="J3751" t="str">
        <f t="shared" si="352"/>
        <v/>
      </c>
      <c r="K3751" t="str">
        <f>VLOOKUP('intouch变量（离散）'!$A3751,基本表格!$G:$Q,9,FALSE)</f>
        <v>None</v>
      </c>
      <c r="L3751">
        <v>1</v>
      </c>
      <c r="M3751" t="s">
        <v>156</v>
      </c>
      <c r="N3751" t="s">
        <v>157</v>
      </c>
      <c r="O3751" t="s">
        <v>158</v>
      </c>
      <c r="P3751" t="str">
        <f>VLOOKUP('intouch变量（离散）'!$A3751,基本表格!$G:$Q,3,FALSE)</f>
        <v>DB100,X4201.7</v>
      </c>
      <c r="Q3751" t="str">
        <f>VLOOKUP('intouch变量（离散）'!$A3751,基本表格!$G:$Q,10,FALSE)</f>
        <v>Yes</v>
      </c>
      <c r="R3751" t="str">
        <f t="shared" si="354"/>
        <v>DB100,X4201.7 2143+P3-M6 木片筛出料皮带运输机 电机控制 断链检测</v>
      </c>
      <c r="S3751">
        <v>0</v>
      </c>
      <c r="T3751">
        <v>0</v>
      </c>
    </row>
    <row r="3752" spans="1:20">
      <c r="A3752" t="s">
        <v>3908</v>
      </c>
      <c r="B3752" s="11" t="str">
        <f t="shared" si="353"/>
        <v>CHPF</v>
      </c>
      <c r="C3752" s="11" t="str">
        <f>VLOOKUP('intouch变量（离散）'!$A3752,基本表格!$G:$Q,2,FALSE)</f>
        <v>2143+P3-M6 木片筛出料皮带运输机 电机控制 复位</v>
      </c>
      <c r="D3752" t="s">
        <v>154</v>
      </c>
      <c r="E3752" t="str">
        <f t="shared" si="349"/>
        <v>No</v>
      </c>
      <c r="F3752" t="str">
        <f t="shared" si="350"/>
        <v>0</v>
      </c>
      <c r="G3752" t="s">
        <v>154</v>
      </c>
      <c r="H3752" t="s">
        <v>155</v>
      </c>
      <c r="I3752" t="str">
        <f t="shared" si="351"/>
        <v/>
      </c>
      <c r="J3752" t="str">
        <f t="shared" si="352"/>
        <v/>
      </c>
      <c r="K3752" t="str">
        <f>VLOOKUP('intouch变量（离散）'!$A3752,基本表格!$G:$Q,9,FALSE)</f>
        <v>None</v>
      </c>
      <c r="L3752">
        <v>1</v>
      </c>
      <c r="M3752" t="s">
        <v>156</v>
      </c>
      <c r="N3752" t="s">
        <v>157</v>
      </c>
      <c r="O3752" t="s">
        <v>158</v>
      </c>
      <c r="P3752" t="str">
        <f>VLOOKUP('intouch变量（离散）'!$A3752,基本表格!$G:$Q,3,FALSE)</f>
        <v>DB100,X4202.0</v>
      </c>
      <c r="Q3752" t="str">
        <f>VLOOKUP('intouch变量（离散）'!$A3752,基本表格!$G:$Q,10,FALSE)</f>
        <v>No</v>
      </c>
      <c r="R3752" t="str">
        <f t="shared" si="354"/>
        <v>DB100,X4202.0 2143+P3-M6 木片筛出料皮带运输机 电机控制 复位</v>
      </c>
      <c r="S3752">
        <v>0</v>
      </c>
      <c r="T3752">
        <v>0</v>
      </c>
    </row>
    <row r="3753" spans="1:20">
      <c r="A3753" t="s">
        <v>3909</v>
      </c>
      <c r="B3753" s="11" t="str">
        <f t="shared" si="353"/>
        <v>CHPF</v>
      </c>
      <c r="C3753" s="11" t="str">
        <f>VLOOKUP('intouch变量（离散）'!$A3753,基本表格!$G:$Q,2,FALSE)</f>
        <v>2143+P3-M6 木片筛出料皮带运输机 电机控制 断链保护使能</v>
      </c>
      <c r="D3753" t="s">
        <v>154</v>
      </c>
      <c r="E3753" t="str">
        <f t="shared" si="349"/>
        <v>Yes</v>
      </c>
      <c r="F3753" t="str">
        <f t="shared" si="350"/>
        <v>900</v>
      </c>
      <c r="G3753" t="s">
        <v>154</v>
      </c>
      <c r="H3753" t="s">
        <v>155</v>
      </c>
      <c r="I3753" t="str">
        <f t="shared" si="351"/>
        <v>禁用</v>
      </c>
      <c r="J3753" t="str">
        <f t="shared" si="352"/>
        <v>启用</v>
      </c>
      <c r="K3753" t="str">
        <f>VLOOKUP('intouch变量（离散）'!$A3753,基本表格!$G:$Q,9,FALSE)</f>
        <v>None</v>
      </c>
      <c r="L3753">
        <v>1</v>
      </c>
      <c r="M3753" t="s">
        <v>156</v>
      </c>
      <c r="N3753" t="s">
        <v>157</v>
      </c>
      <c r="O3753" t="s">
        <v>158</v>
      </c>
      <c r="P3753" t="str">
        <f>VLOOKUP('intouch变量（离散）'!$A3753,基本表格!$G:$Q,3,FALSE)</f>
        <v>DB100,X4202.1</v>
      </c>
      <c r="Q3753" t="str">
        <f>VLOOKUP('intouch变量（离散）'!$A3753,基本表格!$G:$Q,10,FALSE)</f>
        <v>No</v>
      </c>
      <c r="R3753" t="str">
        <f t="shared" si="354"/>
        <v>DB100,X4202.1 2143+P3-M6 木片筛出料皮带运输机 电机控制 断链保护使能</v>
      </c>
      <c r="S3753">
        <v>0</v>
      </c>
      <c r="T3753">
        <v>0</v>
      </c>
    </row>
    <row r="3754" spans="1:20">
      <c r="A3754" t="s">
        <v>3910</v>
      </c>
      <c r="B3754" s="11" t="str">
        <f t="shared" si="353"/>
        <v>CHPF</v>
      </c>
      <c r="C3754" s="11" t="str">
        <f>VLOOKUP('intouch变量（离散）'!$A3754,基本表格!$G:$Q,2,FALSE)</f>
        <v>2143+P3-M6 木片筛出料皮带运输机 电机控制 断链导致停机</v>
      </c>
      <c r="D3754" t="s">
        <v>154</v>
      </c>
      <c r="E3754" t="str">
        <f t="shared" si="349"/>
        <v>No</v>
      </c>
      <c r="F3754" t="str">
        <f t="shared" si="350"/>
        <v>0</v>
      </c>
      <c r="G3754" t="s">
        <v>154</v>
      </c>
      <c r="H3754" t="s">
        <v>155</v>
      </c>
      <c r="I3754" t="str">
        <f t="shared" si="351"/>
        <v/>
      </c>
      <c r="J3754" t="str">
        <f t="shared" si="352"/>
        <v/>
      </c>
      <c r="K3754" t="str">
        <f>VLOOKUP('intouch变量（离散）'!$A3754,基本表格!$G:$Q,9,FALSE)</f>
        <v>On</v>
      </c>
      <c r="L3754">
        <v>1</v>
      </c>
      <c r="M3754" t="s">
        <v>156</v>
      </c>
      <c r="N3754" t="s">
        <v>157</v>
      </c>
      <c r="O3754" t="s">
        <v>158</v>
      </c>
      <c r="P3754" t="str">
        <f>VLOOKUP('intouch变量（离散）'!$A3754,基本表格!$G:$Q,3,FALSE)</f>
        <v>DB100,X4202.2</v>
      </c>
      <c r="Q3754" t="str">
        <f>VLOOKUP('intouch变量（离散）'!$A3754,基本表格!$G:$Q,10,FALSE)</f>
        <v>Yes</v>
      </c>
      <c r="R3754" t="str">
        <f t="shared" si="354"/>
        <v>DB100,X4202.2 2143+P3-M6 木片筛出料皮带运输机 电机控制 断链导致停机</v>
      </c>
      <c r="S3754">
        <v>0</v>
      </c>
      <c r="T3754">
        <v>0</v>
      </c>
    </row>
    <row r="3755" spans="1:20">
      <c r="A3755" t="s">
        <v>3911</v>
      </c>
      <c r="B3755" s="11" t="str">
        <f t="shared" si="353"/>
        <v>CHPF</v>
      </c>
      <c r="C3755" s="11" t="str">
        <f>VLOOKUP('intouch变量（离散）'!$A3755,基本表格!$G:$Q,2,FALSE)</f>
        <v>2143+P3-M6 木片筛出料皮带运输机 电机控制 电机(反转）</v>
      </c>
      <c r="D3755" t="s">
        <v>154</v>
      </c>
      <c r="E3755" t="str">
        <f t="shared" si="349"/>
        <v>No</v>
      </c>
      <c r="F3755" t="str">
        <f t="shared" si="350"/>
        <v>0</v>
      </c>
      <c r="G3755" t="s">
        <v>154</v>
      </c>
      <c r="H3755" t="s">
        <v>155</v>
      </c>
      <c r="I3755" t="str">
        <f t="shared" si="351"/>
        <v/>
      </c>
      <c r="J3755" t="str">
        <f t="shared" si="352"/>
        <v/>
      </c>
      <c r="K3755" t="str">
        <f>VLOOKUP('intouch变量（离散）'!$A3755,基本表格!$G:$Q,9,FALSE)</f>
        <v>None</v>
      </c>
      <c r="L3755">
        <v>1</v>
      </c>
      <c r="M3755" t="s">
        <v>156</v>
      </c>
      <c r="N3755" t="s">
        <v>157</v>
      </c>
      <c r="O3755" t="s">
        <v>158</v>
      </c>
      <c r="P3755" t="str">
        <f>VLOOKUP('intouch变量（离散）'!$A3755,基本表格!$G:$Q,3,FALSE)</f>
        <v>DB100,X4202.3</v>
      </c>
      <c r="Q3755" t="str">
        <f>VLOOKUP('intouch变量（离散）'!$A3755,基本表格!$G:$Q,10,FALSE)</f>
        <v>Yes</v>
      </c>
      <c r="R3755" t="str">
        <f t="shared" si="354"/>
        <v>DB100,X4202.3 2143+P3-M6 木片筛出料皮带运输机 电机控制 电机(反转）</v>
      </c>
      <c r="S3755">
        <v>0</v>
      </c>
      <c r="T3755">
        <v>0</v>
      </c>
    </row>
    <row r="3756" spans="1:20">
      <c r="A3756" t="s">
        <v>3912</v>
      </c>
      <c r="B3756" s="11" t="str">
        <f t="shared" si="353"/>
        <v>CHPF</v>
      </c>
      <c r="C3756" s="11" t="str">
        <f>VLOOKUP('intouch变量（离散）'!$A3756,基本表格!$G:$Q,2,FALSE)</f>
        <v>2143+P3-M6 木片筛出料皮带运输机 电机控制 本地</v>
      </c>
      <c r="D3756" t="s">
        <v>154</v>
      </c>
      <c r="E3756" t="str">
        <f t="shared" si="349"/>
        <v>No</v>
      </c>
      <c r="F3756" t="str">
        <f t="shared" si="350"/>
        <v>0</v>
      </c>
      <c r="G3756" t="s">
        <v>154</v>
      </c>
      <c r="H3756" t="s">
        <v>155</v>
      </c>
      <c r="I3756" t="str">
        <f t="shared" si="351"/>
        <v/>
      </c>
      <c r="J3756" t="str">
        <f t="shared" si="352"/>
        <v/>
      </c>
      <c r="K3756" t="str">
        <f>VLOOKUP('intouch变量（离散）'!$A3756,基本表格!$G:$Q,9,FALSE)</f>
        <v>None</v>
      </c>
      <c r="L3756">
        <v>1</v>
      </c>
      <c r="M3756" t="s">
        <v>156</v>
      </c>
      <c r="N3756" t="s">
        <v>157</v>
      </c>
      <c r="O3756" t="s">
        <v>158</v>
      </c>
      <c r="P3756" t="str">
        <f>VLOOKUP('intouch变量（离散）'!$A3756,基本表格!$G:$Q,3,FALSE)</f>
        <v>DB100,X4202.4</v>
      </c>
      <c r="Q3756" t="str">
        <f>VLOOKUP('intouch变量（离散）'!$A3756,基本表格!$G:$Q,10,FALSE)</f>
        <v>Yes</v>
      </c>
      <c r="R3756" t="str">
        <f t="shared" si="354"/>
        <v>DB100,X4202.4 2143+P3-M6 木片筛出料皮带运输机 电机控制 本地</v>
      </c>
      <c r="S3756">
        <v>0</v>
      </c>
      <c r="T3756">
        <v>0</v>
      </c>
    </row>
    <row r="3757" spans="1:20">
      <c r="A3757" t="s">
        <v>3913</v>
      </c>
      <c r="B3757" s="11" t="str">
        <f t="shared" si="353"/>
        <v>CHPF</v>
      </c>
      <c r="C3757" s="11" t="str">
        <f>VLOOKUP('intouch变量（离散）'!$A3757,基本表格!$G:$Q,2,FALSE)</f>
        <v>2143+P3-M6 木片筛出料皮带运输机 电机控制 远程</v>
      </c>
      <c r="D3757" t="s">
        <v>154</v>
      </c>
      <c r="E3757" t="str">
        <f t="shared" si="349"/>
        <v>No</v>
      </c>
      <c r="F3757" t="str">
        <f t="shared" si="350"/>
        <v>0</v>
      </c>
      <c r="G3757" t="s">
        <v>154</v>
      </c>
      <c r="H3757" t="s">
        <v>155</v>
      </c>
      <c r="I3757" t="str">
        <f t="shared" si="351"/>
        <v/>
      </c>
      <c r="J3757" t="str">
        <f t="shared" si="352"/>
        <v/>
      </c>
      <c r="K3757" t="str">
        <f>VLOOKUP('intouch变量（离散）'!$A3757,基本表格!$G:$Q,9,FALSE)</f>
        <v>None</v>
      </c>
      <c r="L3757">
        <v>1</v>
      </c>
      <c r="M3757" t="s">
        <v>156</v>
      </c>
      <c r="N3757" t="s">
        <v>157</v>
      </c>
      <c r="O3757" t="s">
        <v>158</v>
      </c>
      <c r="P3757" t="str">
        <f>VLOOKUP('intouch变量（离散）'!$A3757,基本表格!$G:$Q,3,FALSE)</f>
        <v>DB100,X4202.5</v>
      </c>
      <c r="Q3757" t="str">
        <f>VLOOKUP('intouch变量（离散）'!$A3757,基本表格!$G:$Q,10,FALSE)</f>
        <v>Yes</v>
      </c>
      <c r="R3757" t="str">
        <f t="shared" si="354"/>
        <v>DB100,X4202.5 2143+P3-M6 木片筛出料皮带运输机 电机控制 远程</v>
      </c>
      <c r="S3757">
        <v>0</v>
      </c>
      <c r="T3757">
        <v>0</v>
      </c>
    </row>
    <row r="3758" spans="1:20">
      <c r="A3758" t="s">
        <v>3914</v>
      </c>
      <c r="B3758" s="11" t="str">
        <f t="shared" si="353"/>
        <v>CHPF</v>
      </c>
      <c r="C3758" s="11" t="str">
        <f>VLOOKUP('intouch变量（离散）'!$A3758,基本表格!$G:$Q,2,FALSE)</f>
        <v>2143+P3-M6 木片筛出料皮带运输机 电机控制 堵料报警</v>
      </c>
      <c r="D3758" t="s">
        <v>154</v>
      </c>
      <c r="E3758" t="str">
        <f t="shared" si="349"/>
        <v>No</v>
      </c>
      <c r="F3758" t="str">
        <f t="shared" si="350"/>
        <v>0</v>
      </c>
      <c r="G3758" t="s">
        <v>154</v>
      </c>
      <c r="H3758" t="s">
        <v>155</v>
      </c>
      <c r="I3758" t="str">
        <f t="shared" si="351"/>
        <v/>
      </c>
      <c r="J3758" t="str">
        <f t="shared" si="352"/>
        <v/>
      </c>
      <c r="K3758" t="str">
        <f>VLOOKUP('intouch变量（离散）'!$A3758,基本表格!$G:$Q,9,FALSE)</f>
        <v>On</v>
      </c>
      <c r="L3758">
        <v>1</v>
      </c>
      <c r="M3758" t="s">
        <v>156</v>
      </c>
      <c r="N3758" t="s">
        <v>157</v>
      </c>
      <c r="O3758" t="s">
        <v>158</v>
      </c>
      <c r="P3758" t="str">
        <f>VLOOKUP('intouch变量（离散）'!$A3758,基本表格!$G:$Q,3,FALSE)</f>
        <v>DB100,X4202.6</v>
      </c>
      <c r="Q3758" t="str">
        <f>VLOOKUP('intouch变量（离散）'!$A3758,基本表格!$G:$Q,10,FALSE)</f>
        <v>Yes</v>
      </c>
      <c r="R3758" t="str">
        <f t="shared" si="354"/>
        <v>DB100,X4202.6 2143+P3-M6 木片筛出料皮带运输机 电机控制 堵料报警</v>
      </c>
      <c r="S3758">
        <v>0</v>
      </c>
      <c r="T3758">
        <v>0</v>
      </c>
    </row>
    <row r="3759" spans="1:20">
      <c r="A3759" t="s">
        <v>3915</v>
      </c>
      <c r="B3759" s="11" t="str">
        <f t="shared" si="353"/>
        <v>CHPF</v>
      </c>
      <c r="C3759" s="11" t="str">
        <f>VLOOKUP('intouch变量（离散）'!$A3759,基本表格!$G:$Q,2,FALSE)</f>
        <v>2143+P3-M6 木片筛出料皮带运输机 电机控制 堵料检测</v>
      </c>
      <c r="D3759" t="s">
        <v>154</v>
      </c>
      <c r="E3759" t="str">
        <f t="shared" si="349"/>
        <v>No</v>
      </c>
      <c r="F3759" t="str">
        <f t="shared" si="350"/>
        <v>0</v>
      </c>
      <c r="G3759" t="s">
        <v>154</v>
      </c>
      <c r="H3759" t="s">
        <v>155</v>
      </c>
      <c r="I3759" t="str">
        <f t="shared" si="351"/>
        <v/>
      </c>
      <c r="J3759" t="str">
        <f t="shared" si="352"/>
        <v/>
      </c>
      <c r="K3759" t="str">
        <f>VLOOKUP('intouch变量（离散）'!$A3759,基本表格!$G:$Q,9,FALSE)</f>
        <v>None</v>
      </c>
      <c r="L3759">
        <v>1</v>
      </c>
      <c r="M3759" t="s">
        <v>156</v>
      </c>
      <c r="N3759" t="s">
        <v>157</v>
      </c>
      <c r="O3759" t="s">
        <v>158</v>
      </c>
      <c r="P3759" t="str">
        <f>VLOOKUP('intouch变量（离散）'!$A3759,基本表格!$G:$Q,3,FALSE)</f>
        <v>DB100,X4202.7</v>
      </c>
      <c r="Q3759" t="str">
        <f>VLOOKUP('intouch变量（离散）'!$A3759,基本表格!$G:$Q,10,FALSE)</f>
        <v>Yes</v>
      </c>
      <c r="R3759" t="str">
        <f t="shared" si="354"/>
        <v>DB100,X4202.7 2143+P3-M6 木片筛出料皮带运输机 电机控制 堵料检测</v>
      </c>
      <c r="S3759">
        <v>0</v>
      </c>
      <c r="T3759">
        <v>0</v>
      </c>
    </row>
    <row r="3760" spans="1:20">
      <c r="A3760" t="s">
        <v>3916</v>
      </c>
      <c r="B3760" s="11" t="str">
        <f t="shared" si="353"/>
        <v>CHPF</v>
      </c>
      <c r="C3760" s="11" t="str">
        <f>VLOOKUP('intouch变量（离散）'!$A3760,基本表格!$G:$Q,2,FALSE)</f>
        <v>2143+P3-M6 木片筛出料皮带运输机 电机控制 堵料保护使能</v>
      </c>
      <c r="D3760" t="s">
        <v>154</v>
      </c>
      <c r="E3760" t="str">
        <f t="shared" si="349"/>
        <v>Yes</v>
      </c>
      <c r="F3760" t="str">
        <f t="shared" si="350"/>
        <v>900</v>
      </c>
      <c r="G3760" t="s">
        <v>154</v>
      </c>
      <c r="H3760" t="s">
        <v>155</v>
      </c>
      <c r="I3760" t="str">
        <f t="shared" si="351"/>
        <v>禁用</v>
      </c>
      <c r="J3760" t="str">
        <f t="shared" si="352"/>
        <v>启用</v>
      </c>
      <c r="K3760" t="str">
        <f>VLOOKUP('intouch变量（离散）'!$A3760,基本表格!$G:$Q,9,FALSE)</f>
        <v>None</v>
      </c>
      <c r="L3760">
        <v>1</v>
      </c>
      <c r="M3760" t="s">
        <v>156</v>
      </c>
      <c r="N3760" t="s">
        <v>157</v>
      </c>
      <c r="O3760" t="s">
        <v>158</v>
      </c>
      <c r="P3760" t="str">
        <f>VLOOKUP('intouch变量（离散）'!$A3760,基本表格!$G:$Q,3,FALSE)</f>
        <v>DB100,X4203.0</v>
      </c>
      <c r="Q3760" t="str">
        <f>VLOOKUP('intouch变量（离散）'!$A3760,基本表格!$G:$Q,10,FALSE)</f>
        <v>No</v>
      </c>
      <c r="R3760" t="str">
        <f t="shared" si="354"/>
        <v>DB100,X4203.0 2143+P3-M6 木片筛出料皮带运输机 电机控制 堵料保护使能</v>
      </c>
      <c r="S3760">
        <v>0</v>
      </c>
      <c r="T3760">
        <v>0</v>
      </c>
    </row>
    <row r="3761" spans="1:20">
      <c r="A3761" t="s">
        <v>3917</v>
      </c>
      <c r="B3761" s="11" t="str">
        <f t="shared" si="353"/>
        <v>CHPF</v>
      </c>
      <c r="C3761" s="11" t="str">
        <f>VLOOKUP('intouch变量（离散）'!$A3761,基本表格!$G:$Q,2,FALSE)</f>
        <v>2143+P3-M6 木片筛出料皮带运输机 电机控制 堵料导致停机</v>
      </c>
      <c r="D3761" t="s">
        <v>154</v>
      </c>
      <c r="E3761" t="str">
        <f t="shared" si="349"/>
        <v>No</v>
      </c>
      <c r="F3761" t="str">
        <f t="shared" si="350"/>
        <v>0</v>
      </c>
      <c r="G3761" t="s">
        <v>154</v>
      </c>
      <c r="H3761" t="s">
        <v>155</v>
      </c>
      <c r="I3761" t="str">
        <f t="shared" si="351"/>
        <v/>
      </c>
      <c r="J3761" t="str">
        <f t="shared" si="352"/>
        <v/>
      </c>
      <c r="K3761" t="str">
        <f>VLOOKUP('intouch变量（离散）'!$A3761,基本表格!$G:$Q,9,FALSE)</f>
        <v>On</v>
      </c>
      <c r="L3761">
        <v>1</v>
      </c>
      <c r="M3761" t="s">
        <v>156</v>
      </c>
      <c r="N3761" t="s">
        <v>157</v>
      </c>
      <c r="O3761" t="s">
        <v>158</v>
      </c>
      <c r="P3761" t="str">
        <f>VLOOKUP('intouch变量（离散）'!$A3761,基本表格!$G:$Q,3,FALSE)</f>
        <v>DB100,X4203.1</v>
      </c>
      <c r="Q3761" t="str">
        <f>VLOOKUP('intouch变量（离散）'!$A3761,基本表格!$G:$Q,10,FALSE)</f>
        <v>Yes</v>
      </c>
      <c r="R3761" t="str">
        <f t="shared" si="354"/>
        <v>DB100,X4203.1 2143+P3-M6 木片筛出料皮带运输机 电机控制 堵料导致停机</v>
      </c>
      <c r="S3761">
        <v>0</v>
      </c>
      <c r="T3761">
        <v>0</v>
      </c>
    </row>
    <row r="3762" spans="1:20">
      <c r="A3762" t="s">
        <v>3918</v>
      </c>
      <c r="B3762" s="11" t="str">
        <f t="shared" si="353"/>
        <v>CHPF</v>
      </c>
      <c r="C3762" s="11" t="str">
        <f>VLOOKUP('intouch变量（离散）'!$A3762,基本表格!$G:$Q,2,FALSE)</f>
        <v>2143+P3-M6 木片筛出料皮带运输机 电机控制 拉线开关</v>
      </c>
      <c r="D3762" t="s">
        <v>154</v>
      </c>
      <c r="E3762" t="str">
        <f t="shared" si="349"/>
        <v>No</v>
      </c>
      <c r="F3762" t="str">
        <f t="shared" si="350"/>
        <v>0</v>
      </c>
      <c r="G3762" t="s">
        <v>154</v>
      </c>
      <c r="H3762" t="s">
        <v>155</v>
      </c>
      <c r="I3762" t="str">
        <f t="shared" si="351"/>
        <v/>
      </c>
      <c r="J3762" t="str">
        <f t="shared" si="352"/>
        <v/>
      </c>
      <c r="K3762" t="str">
        <f>VLOOKUP('intouch变量（离散）'!$A3762,基本表格!$G:$Q,9,FALSE)</f>
        <v>On</v>
      </c>
      <c r="L3762">
        <v>1</v>
      </c>
      <c r="M3762" t="s">
        <v>156</v>
      </c>
      <c r="N3762" t="s">
        <v>157</v>
      </c>
      <c r="O3762" t="s">
        <v>158</v>
      </c>
      <c r="P3762" t="str">
        <f>VLOOKUP('intouch变量（离散）'!$A3762,基本表格!$G:$Q,3,FALSE)</f>
        <v>DB100,X4208.0</v>
      </c>
      <c r="Q3762" t="str">
        <f>VLOOKUP('intouch变量（离散）'!$A3762,基本表格!$G:$Q,10,FALSE)</f>
        <v>Yes</v>
      </c>
      <c r="R3762" t="str">
        <f t="shared" si="354"/>
        <v>DB100,X4208.0 2143+P3-M6 木片筛出料皮带运输机 电机控制 拉线开关</v>
      </c>
      <c r="S3762">
        <v>0</v>
      </c>
      <c r="T3762">
        <v>0</v>
      </c>
    </row>
    <row r="3763" spans="1:20">
      <c r="A3763" t="s">
        <v>3919</v>
      </c>
      <c r="B3763" s="11" t="str">
        <f t="shared" si="353"/>
        <v>CHPF</v>
      </c>
      <c r="C3763" s="11" t="str">
        <f>VLOOKUP('intouch变量（离散）'!$A3763,基本表格!$G:$Q,2,FALSE)</f>
        <v>2143+P3-M6 木片筛出料皮带运输机 电机控制 左跑偏报警</v>
      </c>
      <c r="D3763" t="s">
        <v>154</v>
      </c>
      <c r="E3763" t="str">
        <f t="shared" si="349"/>
        <v>No</v>
      </c>
      <c r="F3763" t="str">
        <f t="shared" si="350"/>
        <v>0</v>
      </c>
      <c r="G3763" t="s">
        <v>154</v>
      </c>
      <c r="H3763" t="s">
        <v>155</v>
      </c>
      <c r="I3763" t="str">
        <f t="shared" si="351"/>
        <v/>
      </c>
      <c r="J3763" t="str">
        <f t="shared" si="352"/>
        <v/>
      </c>
      <c r="K3763" t="str">
        <f>VLOOKUP('intouch变量（离散）'!$A3763,基本表格!$G:$Q,9,FALSE)</f>
        <v>On</v>
      </c>
      <c r="L3763">
        <v>1</v>
      </c>
      <c r="M3763" t="s">
        <v>156</v>
      </c>
      <c r="N3763" t="s">
        <v>157</v>
      </c>
      <c r="O3763" t="s">
        <v>158</v>
      </c>
      <c r="P3763" t="str">
        <f>VLOOKUP('intouch变量（离散）'!$A3763,基本表格!$G:$Q,3,FALSE)</f>
        <v>DB100,X4208.1</v>
      </c>
      <c r="Q3763" t="str">
        <f>VLOOKUP('intouch变量（离散）'!$A3763,基本表格!$G:$Q,10,FALSE)</f>
        <v>Yes</v>
      </c>
      <c r="R3763" t="str">
        <f t="shared" si="354"/>
        <v>DB100,X4208.1 2143+P3-M6 木片筛出料皮带运输机 电机控制 左跑偏报警</v>
      </c>
      <c r="S3763">
        <v>0</v>
      </c>
      <c r="T3763">
        <v>0</v>
      </c>
    </row>
    <row r="3764" spans="1:20">
      <c r="A3764" t="s">
        <v>3920</v>
      </c>
      <c r="B3764" s="11" t="str">
        <f t="shared" si="353"/>
        <v>CHPF</v>
      </c>
      <c r="C3764" s="11" t="str">
        <f>VLOOKUP('intouch变量（离散）'!$A3764,基本表格!$G:$Q,2,FALSE)</f>
        <v>2143+P3-M6 木片筛出料皮带运输机 电机控制 左跑偏1检测</v>
      </c>
      <c r="D3764" t="s">
        <v>154</v>
      </c>
      <c r="E3764" t="str">
        <f t="shared" si="349"/>
        <v>No</v>
      </c>
      <c r="F3764" t="str">
        <f t="shared" si="350"/>
        <v>0</v>
      </c>
      <c r="G3764" t="s">
        <v>154</v>
      </c>
      <c r="H3764" t="s">
        <v>155</v>
      </c>
      <c r="I3764" t="str">
        <f t="shared" si="351"/>
        <v/>
      </c>
      <c r="J3764" t="str">
        <f t="shared" si="352"/>
        <v/>
      </c>
      <c r="K3764" t="str">
        <f>VLOOKUP('intouch变量（离散）'!$A3764,基本表格!$G:$Q,9,FALSE)</f>
        <v>None</v>
      </c>
      <c r="L3764">
        <v>1</v>
      </c>
      <c r="M3764" t="s">
        <v>156</v>
      </c>
      <c r="N3764" t="s">
        <v>157</v>
      </c>
      <c r="O3764" t="s">
        <v>158</v>
      </c>
      <c r="P3764" t="str">
        <f>VLOOKUP('intouch变量（离散）'!$A3764,基本表格!$G:$Q,3,FALSE)</f>
        <v>DB100,X4208.2</v>
      </c>
      <c r="Q3764" t="str">
        <f>VLOOKUP('intouch变量（离散）'!$A3764,基本表格!$G:$Q,10,FALSE)</f>
        <v>Yes</v>
      </c>
      <c r="R3764" t="str">
        <f t="shared" si="354"/>
        <v>DB100,X4208.2 2143+P3-M6 木片筛出料皮带运输机 电机控制 左跑偏1检测</v>
      </c>
      <c r="S3764">
        <v>0</v>
      </c>
      <c r="T3764">
        <v>0</v>
      </c>
    </row>
    <row r="3765" spans="1:20">
      <c r="A3765" t="s">
        <v>3921</v>
      </c>
      <c r="B3765" s="11" t="str">
        <f t="shared" si="353"/>
        <v>CHPF</v>
      </c>
      <c r="C3765" s="11" t="str">
        <f>VLOOKUP('intouch变量（离散）'!$A3765,基本表格!$G:$Q,2,FALSE)</f>
        <v>2143+P3-M6 木片筛出料皮带运输机 电机控制 左跑偏保护使能</v>
      </c>
      <c r="D3765" t="s">
        <v>154</v>
      </c>
      <c r="E3765" t="str">
        <f t="shared" si="349"/>
        <v>Yes</v>
      </c>
      <c r="F3765" t="str">
        <f t="shared" si="350"/>
        <v>900</v>
      </c>
      <c r="G3765" t="s">
        <v>154</v>
      </c>
      <c r="H3765" t="s">
        <v>155</v>
      </c>
      <c r="I3765" t="str">
        <f t="shared" si="351"/>
        <v>禁用</v>
      </c>
      <c r="J3765" t="str">
        <f t="shared" si="352"/>
        <v>启用</v>
      </c>
      <c r="K3765" t="str">
        <f>VLOOKUP('intouch变量（离散）'!$A3765,基本表格!$G:$Q,9,FALSE)</f>
        <v>None</v>
      </c>
      <c r="L3765">
        <v>1</v>
      </c>
      <c r="M3765" t="s">
        <v>156</v>
      </c>
      <c r="N3765" t="s">
        <v>157</v>
      </c>
      <c r="O3765" t="s">
        <v>158</v>
      </c>
      <c r="P3765" t="str">
        <f>VLOOKUP('intouch变量（离散）'!$A3765,基本表格!$G:$Q,3,FALSE)</f>
        <v>DB100,X4208.3</v>
      </c>
      <c r="Q3765" t="str">
        <f>VLOOKUP('intouch变量（离散）'!$A3765,基本表格!$G:$Q,10,FALSE)</f>
        <v>No</v>
      </c>
      <c r="R3765" t="str">
        <f t="shared" si="354"/>
        <v>DB100,X4208.3 2143+P3-M6 木片筛出料皮带运输机 电机控制 左跑偏保护使能</v>
      </c>
      <c r="S3765">
        <v>0</v>
      </c>
      <c r="T3765">
        <v>0</v>
      </c>
    </row>
    <row r="3766" spans="1:20">
      <c r="A3766" t="s">
        <v>3922</v>
      </c>
      <c r="B3766" s="11" t="str">
        <f t="shared" si="353"/>
        <v>CHPF</v>
      </c>
      <c r="C3766" s="11" t="str">
        <f>VLOOKUP('intouch变量（离散）'!$A3766,基本表格!$G:$Q,2,FALSE)</f>
        <v>2143+P3-M6 木片筛出料皮带运输机 电机控制 左跑偏导致停机</v>
      </c>
      <c r="D3766" t="s">
        <v>154</v>
      </c>
      <c r="E3766" t="str">
        <f t="shared" si="349"/>
        <v>No</v>
      </c>
      <c r="F3766" t="str">
        <f t="shared" si="350"/>
        <v>0</v>
      </c>
      <c r="G3766" t="s">
        <v>154</v>
      </c>
      <c r="H3766" t="s">
        <v>155</v>
      </c>
      <c r="I3766" t="str">
        <f t="shared" si="351"/>
        <v/>
      </c>
      <c r="J3766" t="str">
        <f t="shared" si="352"/>
        <v/>
      </c>
      <c r="K3766" t="str">
        <f>VLOOKUP('intouch变量（离散）'!$A3766,基本表格!$G:$Q,9,FALSE)</f>
        <v>On</v>
      </c>
      <c r="L3766">
        <v>1</v>
      </c>
      <c r="M3766" t="s">
        <v>156</v>
      </c>
      <c r="N3766" t="s">
        <v>157</v>
      </c>
      <c r="O3766" t="s">
        <v>158</v>
      </c>
      <c r="P3766" t="str">
        <f>VLOOKUP('intouch变量（离散）'!$A3766,基本表格!$G:$Q,3,FALSE)</f>
        <v>DB100,X4208.4</v>
      </c>
      <c r="Q3766" t="str">
        <f>VLOOKUP('intouch变量（离散）'!$A3766,基本表格!$G:$Q,10,FALSE)</f>
        <v>Yes</v>
      </c>
      <c r="R3766" t="str">
        <f t="shared" si="354"/>
        <v>DB100,X4208.4 2143+P3-M6 木片筛出料皮带运输机 电机控制 左跑偏导致停机</v>
      </c>
      <c r="S3766">
        <v>0</v>
      </c>
      <c r="T3766">
        <v>0</v>
      </c>
    </row>
    <row r="3767" spans="1:20">
      <c r="A3767" t="s">
        <v>3923</v>
      </c>
      <c r="B3767" s="11" t="str">
        <f t="shared" si="353"/>
        <v>CHPF</v>
      </c>
      <c r="C3767" s="11" t="str">
        <f>VLOOKUP('intouch变量（离散）'!$A3767,基本表格!$G:$Q,2,FALSE)</f>
        <v>2143+P3-M6 木片筛出料皮带运输机 电机控制 右 跑偏报警</v>
      </c>
      <c r="D3767" t="s">
        <v>154</v>
      </c>
      <c r="E3767" t="str">
        <f t="shared" si="349"/>
        <v>No</v>
      </c>
      <c r="F3767" t="str">
        <f t="shared" si="350"/>
        <v>0</v>
      </c>
      <c r="G3767" t="s">
        <v>154</v>
      </c>
      <c r="H3767" t="s">
        <v>155</v>
      </c>
      <c r="I3767" t="str">
        <f t="shared" si="351"/>
        <v/>
      </c>
      <c r="J3767" t="str">
        <f t="shared" si="352"/>
        <v/>
      </c>
      <c r="K3767" t="str">
        <f>VLOOKUP('intouch变量（离散）'!$A3767,基本表格!$G:$Q,9,FALSE)</f>
        <v>On</v>
      </c>
      <c r="L3767">
        <v>1</v>
      </c>
      <c r="M3767" t="s">
        <v>156</v>
      </c>
      <c r="N3767" t="s">
        <v>157</v>
      </c>
      <c r="O3767" t="s">
        <v>158</v>
      </c>
      <c r="P3767" t="str">
        <f>VLOOKUP('intouch变量（离散）'!$A3767,基本表格!$G:$Q,3,FALSE)</f>
        <v>DB100,X4212.0</v>
      </c>
      <c r="Q3767" t="str">
        <f>VLOOKUP('intouch变量（离散）'!$A3767,基本表格!$G:$Q,10,FALSE)</f>
        <v>Yes</v>
      </c>
      <c r="R3767" t="str">
        <f t="shared" si="354"/>
        <v>DB100,X4212.0 2143+P3-M6 木片筛出料皮带运输机 电机控制 右 跑偏报警</v>
      </c>
      <c r="S3767">
        <v>0</v>
      </c>
      <c r="T3767">
        <v>0</v>
      </c>
    </row>
    <row r="3768" spans="1:20">
      <c r="A3768" t="s">
        <v>3924</v>
      </c>
      <c r="B3768" s="11" t="str">
        <f t="shared" si="353"/>
        <v>CHPF</v>
      </c>
      <c r="C3768" s="11" t="str">
        <f>VLOOKUP('intouch变量（离散）'!$A3768,基本表格!$G:$Q,2,FALSE)</f>
        <v>2143+P3-M6 木片筛出料皮带运输机 电机控制 右跑偏1检测</v>
      </c>
      <c r="D3768" t="s">
        <v>154</v>
      </c>
      <c r="E3768" t="str">
        <f t="shared" si="349"/>
        <v>No</v>
      </c>
      <c r="F3768" t="str">
        <f t="shared" si="350"/>
        <v>0</v>
      </c>
      <c r="G3768" t="s">
        <v>154</v>
      </c>
      <c r="H3768" t="s">
        <v>155</v>
      </c>
      <c r="I3768" t="str">
        <f t="shared" si="351"/>
        <v/>
      </c>
      <c r="J3768" t="str">
        <f t="shared" si="352"/>
        <v/>
      </c>
      <c r="K3768" t="str">
        <f>VLOOKUP('intouch变量（离散）'!$A3768,基本表格!$G:$Q,9,FALSE)</f>
        <v>None</v>
      </c>
      <c r="L3768">
        <v>1</v>
      </c>
      <c r="M3768" t="s">
        <v>156</v>
      </c>
      <c r="N3768" t="s">
        <v>157</v>
      </c>
      <c r="O3768" t="s">
        <v>158</v>
      </c>
      <c r="P3768" t="str">
        <f>VLOOKUP('intouch变量（离散）'!$A3768,基本表格!$G:$Q,3,FALSE)</f>
        <v>DB100,X4212.1</v>
      </c>
      <c r="Q3768" t="str">
        <f>VLOOKUP('intouch变量（离散）'!$A3768,基本表格!$G:$Q,10,FALSE)</f>
        <v>Yes</v>
      </c>
      <c r="R3768" t="str">
        <f t="shared" si="354"/>
        <v>DB100,X4212.1 2143+P3-M6 木片筛出料皮带运输机 电机控制 右跑偏1检测</v>
      </c>
      <c r="S3768">
        <v>0</v>
      </c>
      <c r="T3768">
        <v>0</v>
      </c>
    </row>
    <row r="3769" spans="1:20">
      <c r="A3769" t="s">
        <v>3925</v>
      </c>
      <c r="B3769" s="11" t="str">
        <f t="shared" si="353"/>
        <v>CHPF</v>
      </c>
      <c r="C3769" s="11" t="str">
        <f>VLOOKUP('intouch变量（离散）'!$A3769,基本表格!$G:$Q,2,FALSE)</f>
        <v>2143+P3-M6 木片筛出料皮带运输机 电机控制 右跑偏保护使能</v>
      </c>
      <c r="D3769" t="s">
        <v>154</v>
      </c>
      <c r="E3769" t="str">
        <f t="shared" si="349"/>
        <v>Yes</v>
      </c>
      <c r="F3769" t="str">
        <f t="shared" si="350"/>
        <v>900</v>
      </c>
      <c r="G3769" t="s">
        <v>154</v>
      </c>
      <c r="H3769" t="s">
        <v>155</v>
      </c>
      <c r="I3769" t="str">
        <f t="shared" si="351"/>
        <v>禁用</v>
      </c>
      <c r="J3769" t="str">
        <f t="shared" si="352"/>
        <v>启用</v>
      </c>
      <c r="K3769" t="str">
        <f>VLOOKUP('intouch变量（离散）'!$A3769,基本表格!$G:$Q,9,FALSE)</f>
        <v>None</v>
      </c>
      <c r="L3769">
        <v>1</v>
      </c>
      <c r="M3769" t="s">
        <v>156</v>
      </c>
      <c r="N3769" t="s">
        <v>157</v>
      </c>
      <c r="O3769" t="s">
        <v>158</v>
      </c>
      <c r="P3769" t="str">
        <f>VLOOKUP('intouch变量（离散）'!$A3769,基本表格!$G:$Q,3,FALSE)</f>
        <v>DB100,X4212.2</v>
      </c>
      <c r="Q3769" t="str">
        <f>VLOOKUP('intouch变量（离散）'!$A3769,基本表格!$G:$Q,10,FALSE)</f>
        <v>No</v>
      </c>
      <c r="R3769" t="str">
        <f t="shared" si="354"/>
        <v>DB100,X4212.2 2143+P3-M6 木片筛出料皮带运输机 电机控制 右跑偏保护使能</v>
      </c>
      <c r="S3769">
        <v>0</v>
      </c>
      <c r="T3769">
        <v>0</v>
      </c>
    </row>
    <row r="3770" spans="1:20">
      <c r="A3770" t="s">
        <v>3926</v>
      </c>
      <c r="B3770" s="11" t="str">
        <f t="shared" si="353"/>
        <v>CHPF</v>
      </c>
      <c r="C3770" s="11" t="str">
        <f>VLOOKUP('intouch变量（离散）'!$A3770,基本表格!$G:$Q,2,FALSE)</f>
        <v>2143+P3-M6 木片筛出料皮带运输机 电机控制 右跑偏导致停机</v>
      </c>
      <c r="D3770" t="s">
        <v>154</v>
      </c>
      <c r="E3770" t="str">
        <f t="shared" si="349"/>
        <v>No</v>
      </c>
      <c r="F3770" t="str">
        <f t="shared" si="350"/>
        <v>0</v>
      </c>
      <c r="G3770" t="s">
        <v>154</v>
      </c>
      <c r="H3770" t="s">
        <v>155</v>
      </c>
      <c r="I3770" t="str">
        <f t="shared" si="351"/>
        <v/>
      </c>
      <c r="J3770" t="str">
        <f t="shared" si="352"/>
        <v/>
      </c>
      <c r="K3770" t="str">
        <f>VLOOKUP('intouch变量（离散）'!$A3770,基本表格!$G:$Q,9,FALSE)</f>
        <v>On</v>
      </c>
      <c r="L3770">
        <v>1</v>
      </c>
      <c r="M3770" t="s">
        <v>156</v>
      </c>
      <c r="N3770" t="s">
        <v>157</v>
      </c>
      <c r="O3770" t="s">
        <v>158</v>
      </c>
      <c r="P3770" t="str">
        <f>VLOOKUP('intouch变量（离散）'!$A3770,基本表格!$G:$Q,3,FALSE)</f>
        <v>DB100,X4212.3</v>
      </c>
      <c r="Q3770" t="str">
        <f>VLOOKUP('intouch变量（离散）'!$A3770,基本表格!$G:$Q,10,FALSE)</f>
        <v>Yes</v>
      </c>
      <c r="R3770" t="str">
        <f t="shared" si="354"/>
        <v>DB100,X4212.3 2143+P3-M6 木片筛出料皮带运输机 电机控制 右跑偏导致停机</v>
      </c>
      <c r="S3770">
        <v>0</v>
      </c>
      <c r="T3770">
        <v>0</v>
      </c>
    </row>
    <row r="3771" spans="1:20">
      <c r="A3771" t="s">
        <v>3927</v>
      </c>
      <c r="B3771" s="11" t="str">
        <f t="shared" si="353"/>
        <v>CHPF</v>
      </c>
      <c r="C3771" s="11" t="str">
        <f>VLOOKUP('intouch变量（离散）'!$A3771,基本表格!$G:$Q,2,FALSE)</f>
        <v>2143+P3-M6 木片筛出料皮带运输机 电机控制 三角型</v>
      </c>
      <c r="D3771" t="s">
        <v>154</v>
      </c>
      <c r="E3771" t="str">
        <f t="shared" si="349"/>
        <v>No</v>
      </c>
      <c r="F3771" t="str">
        <f t="shared" si="350"/>
        <v>0</v>
      </c>
      <c r="G3771" t="s">
        <v>154</v>
      </c>
      <c r="H3771" t="s">
        <v>155</v>
      </c>
      <c r="I3771" t="str">
        <f t="shared" si="351"/>
        <v/>
      </c>
      <c r="J3771" t="str">
        <f t="shared" si="352"/>
        <v/>
      </c>
      <c r="K3771" t="str">
        <f>VLOOKUP('intouch变量（离散）'!$A3771,基本表格!$G:$Q,9,FALSE)</f>
        <v>None</v>
      </c>
      <c r="L3771">
        <v>1</v>
      </c>
      <c r="M3771" t="s">
        <v>156</v>
      </c>
      <c r="N3771" t="s">
        <v>157</v>
      </c>
      <c r="O3771" t="s">
        <v>158</v>
      </c>
      <c r="P3771" t="str">
        <f>VLOOKUP('intouch变量（离散）'!$A3771,基本表格!$G:$Q,3,FALSE)</f>
        <v>DB100,X4216.0</v>
      </c>
      <c r="Q3771" t="str">
        <f>VLOOKUP('intouch变量（离散）'!$A3771,基本表格!$G:$Q,10,FALSE)</f>
        <v>Yes</v>
      </c>
      <c r="R3771" t="str">
        <f t="shared" si="354"/>
        <v>DB100,X4216.0 2143+P3-M6 木片筛出料皮带运输机 电机控制 三角型</v>
      </c>
      <c r="S3771">
        <v>0</v>
      </c>
      <c r="T3771">
        <v>0</v>
      </c>
    </row>
    <row r="3772" spans="1:20">
      <c r="A3772" t="s">
        <v>3928</v>
      </c>
      <c r="B3772" s="11" t="str">
        <f t="shared" si="353"/>
        <v>CHPF</v>
      </c>
      <c r="C3772" s="11" t="str">
        <f>VLOOKUP('intouch变量（离散）'!$A3772,基本表格!$G:$Q,2,FALSE)</f>
        <v>2143+P3-M6 木片筛出料皮带运输机 电机控制 星型</v>
      </c>
      <c r="D3772" t="s">
        <v>154</v>
      </c>
      <c r="E3772" t="str">
        <f t="shared" si="349"/>
        <v>No</v>
      </c>
      <c r="F3772" t="str">
        <f t="shared" si="350"/>
        <v>0</v>
      </c>
      <c r="G3772" t="s">
        <v>154</v>
      </c>
      <c r="H3772" t="s">
        <v>155</v>
      </c>
      <c r="I3772" t="str">
        <f t="shared" si="351"/>
        <v/>
      </c>
      <c r="J3772" t="str">
        <f t="shared" si="352"/>
        <v/>
      </c>
      <c r="K3772" t="str">
        <f>VLOOKUP('intouch变量（离散）'!$A3772,基本表格!$G:$Q,9,FALSE)</f>
        <v>None</v>
      </c>
      <c r="L3772">
        <v>1</v>
      </c>
      <c r="M3772" t="s">
        <v>156</v>
      </c>
      <c r="N3772" t="s">
        <v>157</v>
      </c>
      <c r="O3772" t="s">
        <v>158</v>
      </c>
      <c r="P3772" t="str">
        <f>VLOOKUP('intouch变量（离散）'!$A3772,基本表格!$G:$Q,3,FALSE)</f>
        <v>DB100,X4216.1</v>
      </c>
      <c r="Q3772" t="str">
        <f>VLOOKUP('intouch变量（离散）'!$A3772,基本表格!$G:$Q,10,FALSE)</f>
        <v>Yes</v>
      </c>
      <c r="R3772" t="str">
        <f t="shared" si="354"/>
        <v>DB100,X4216.1 2143+P3-M6 木片筛出料皮带运输机 电机控制 星型</v>
      </c>
      <c r="S3772">
        <v>0</v>
      </c>
      <c r="T3772">
        <v>0</v>
      </c>
    </row>
    <row r="3773" spans="1:20">
      <c r="A3773" t="s">
        <v>3929</v>
      </c>
      <c r="B3773" s="11" t="str">
        <f t="shared" si="353"/>
        <v>CHPF</v>
      </c>
      <c r="C3773" s="11" t="str">
        <f>VLOOKUP('intouch变量（离散）'!$A3773,基本表格!$G:$Q,2,FALSE)</f>
        <v>2143+P3-M6 木片筛出料皮带运输机 电机控制 维修开关</v>
      </c>
      <c r="D3773" t="s">
        <v>154</v>
      </c>
      <c r="E3773" t="str">
        <f t="shared" si="349"/>
        <v>No</v>
      </c>
      <c r="F3773" t="str">
        <f t="shared" si="350"/>
        <v>0</v>
      </c>
      <c r="G3773" t="s">
        <v>154</v>
      </c>
      <c r="H3773" t="s">
        <v>155</v>
      </c>
      <c r="I3773" t="str">
        <f t="shared" si="351"/>
        <v/>
      </c>
      <c r="J3773" t="str">
        <f t="shared" si="352"/>
        <v/>
      </c>
      <c r="K3773" t="str">
        <f>VLOOKUP('intouch变量（离散）'!$A3773,基本表格!$G:$Q,9,FALSE)</f>
        <v>On</v>
      </c>
      <c r="L3773">
        <v>1</v>
      </c>
      <c r="M3773" t="s">
        <v>156</v>
      </c>
      <c r="N3773" t="s">
        <v>157</v>
      </c>
      <c r="O3773" t="s">
        <v>158</v>
      </c>
      <c r="P3773" t="str">
        <f>VLOOKUP('intouch变量（离散）'!$A3773,基本表格!$G:$Q,3,FALSE)</f>
        <v>DB100,X4216.2</v>
      </c>
      <c r="Q3773" t="str">
        <f>VLOOKUP('intouch变量（离散）'!$A3773,基本表格!$G:$Q,10,FALSE)</f>
        <v>Yes</v>
      </c>
      <c r="R3773" t="str">
        <f t="shared" si="354"/>
        <v>DB100,X4216.2 2143+P3-M6 木片筛出料皮带运输机 电机控制 维修开关</v>
      </c>
      <c r="S3773">
        <v>0</v>
      </c>
      <c r="T3773">
        <v>0</v>
      </c>
    </row>
    <row r="3774" spans="1:20">
      <c r="A3774" t="s">
        <v>3930</v>
      </c>
      <c r="B3774" s="11" t="str">
        <f t="shared" si="353"/>
        <v>CHPF</v>
      </c>
      <c r="C3774" s="11" t="str">
        <f>VLOOKUP('intouch变量（离散）'!$A3774,基本表格!$G:$Q,2,FALSE)</f>
        <v>2143+P3-M6 木片筛出料皮带运输机 电机控制 左跑偏2检测</v>
      </c>
      <c r="D3774" t="s">
        <v>154</v>
      </c>
      <c r="E3774" t="str">
        <f t="shared" si="349"/>
        <v>No</v>
      </c>
      <c r="F3774" t="str">
        <f t="shared" si="350"/>
        <v>0</v>
      </c>
      <c r="G3774" t="s">
        <v>154</v>
      </c>
      <c r="H3774" t="s">
        <v>155</v>
      </c>
      <c r="I3774" t="str">
        <f t="shared" si="351"/>
        <v/>
      </c>
      <c r="J3774" t="str">
        <f t="shared" si="352"/>
        <v/>
      </c>
      <c r="K3774" t="str">
        <f>VLOOKUP('intouch变量（离散）'!$A3774,基本表格!$G:$Q,9,FALSE)</f>
        <v>None</v>
      </c>
      <c r="L3774">
        <v>1</v>
      </c>
      <c r="M3774" t="s">
        <v>156</v>
      </c>
      <c r="N3774" t="s">
        <v>157</v>
      </c>
      <c r="O3774" t="s">
        <v>158</v>
      </c>
      <c r="P3774" t="str">
        <f>VLOOKUP('intouch变量（离散）'!$A3774,基本表格!$G:$Q,3,FALSE)</f>
        <v>DB100,X4216.3</v>
      </c>
      <c r="Q3774" t="str">
        <f>VLOOKUP('intouch变量（离散）'!$A3774,基本表格!$G:$Q,10,FALSE)</f>
        <v>Yes</v>
      </c>
      <c r="R3774" t="str">
        <f t="shared" si="354"/>
        <v>DB100,X4216.3 2143+P3-M6 木片筛出料皮带运输机 电机控制 左跑偏2检测</v>
      </c>
      <c r="S3774">
        <v>0</v>
      </c>
      <c r="T3774">
        <v>0</v>
      </c>
    </row>
    <row r="3775" spans="1:20">
      <c r="A3775" t="s">
        <v>3931</v>
      </c>
      <c r="B3775" s="11" t="str">
        <f t="shared" si="353"/>
        <v>CHPF</v>
      </c>
      <c r="C3775" s="11" t="str">
        <f>VLOOKUP('intouch变量（离散）'!$A3775,基本表格!$G:$Q,2,FALSE)</f>
        <v>2143+P3-M6 木片筛出料皮带运输机 电机控制 右跑偏2检测</v>
      </c>
      <c r="D3775" t="s">
        <v>154</v>
      </c>
      <c r="E3775" t="str">
        <f t="shared" si="349"/>
        <v>No</v>
      </c>
      <c r="F3775" t="str">
        <f t="shared" si="350"/>
        <v>0</v>
      </c>
      <c r="G3775" t="s">
        <v>154</v>
      </c>
      <c r="H3775" t="s">
        <v>155</v>
      </c>
      <c r="I3775" t="str">
        <f t="shared" si="351"/>
        <v/>
      </c>
      <c r="J3775" t="str">
        <f t="shared" si="352"/>
        <v/>
      </c>
      <c r="K3775" t="str">
        <f>VLOOKUP('intouch变量（离散）'!$A3775,基本表格!$G:$Q,9,FALSE)</f>
        <v>None</v>
      </c>
      <c r="L3775">
        <v>1</v>
      </c>
      <c r="M3775" t="s">
        <v>156</v>
      </c>
      <c r="N3775" t="s">
        <v>157</v>
      </c>
      <c r="O3775" t="s">
        <v>158</v>
      </c>
      <c r="P3775" t="str">
        <f>VLOOKUP('intouch变量（离散）'!$A3775,基本表格!$G:$Q,3,FALSE)</f>
        <v>DB100,X4216.4</v>
      </c>
      <c r="Q3775" t="str">
        <f>VLOOKUP('intouch变量（离散）'!$A3775,基本表格!$G:$Q,10,FALSE)</f>
        <v>Yes</v>
      </c>
      <c r="R3775" t="str">
        <f t="shared" si="354"/>
        <v>DB100,X4216.4 2143+P3-M6 木片筛出料皮带运输机 电机控制 右跑偏2检测</v>
      </c>
      <c r="S3775">
        <v>0</v>
      </c>
      <c r="T3775">
        <v>0</v>
      </c>
    </row>
    <row r="3776" spans="1:20">
      <c r="A3776" t="s">
        <v>3932</v>
      </c>
      <c r="B3776" s="11" t="str">
        <f t="shared" si="353"/>
        <v>CHPF</v>
      </c>
      <c r="C3776" s="11" t="str">
        <f>VLOOKUP('intouch变量（离散）'!$A3776,基本表格!$G:$Q,2,FALSE)</f>
        <v>2143+P3-M6 木片筛出料皮带运输机 给定频率 上限保护使能</v>
      </c>
      <c r="D3776" t="s">
        <v>154</v>
      </c>
      <c r="E3776" t="str">
        <f t="shared" si="349"/>
        <v>Yes</v>
      </c>
      <c r="F3776" t="str">
        <f t="shared" si="350"/>
        <v>900</v>
      </c>
      <c r="G3776" t="s">
        <v>154</v>
      </c>
      <c r="H3776" t="s">
        <v>155</v>
      </c>
      <c r="I3776" t="str">
        <f t="shared" si="351"/>
        <v>禁用</v>
      </c>
      <c r="J3776" t="str">
        <f t="shared" si="352"/>
        <v>启用</v>
      </c>
      <c r="K3776" t="str">
        <f>VLOOKUP('intouch变量（离散）'!$A3776,基本表格!$G:$Q,9,FALSE)</f>
        <v>None</v>
      </c>
      <c r="L3776">
        <v>1</v>
      </c>
      <c r="M3776" t="s">
        <v>156</v>
      </c>
      <c r="N3776" t="s">
        <v>157</v>
      </c>
      <c r="O3776" t="s">
        <v>158</v>
      </c>
      <c r="P3776" t="str">
        <f>VLOOKUP('intouch变量（离散）'!$A3776,基本表格!$G:$Q,3,FALSE)</f>
        <v>DB100,X4250.3</v>
      </c>
      <c r="Q3776" t="str">
        <f>VLOOKUP('intouch变量（离散）'!$A3776,基本表格!$G:$Q,10,FALSE)</f>
        <v>No</v>
      </c>
      <c r="R3776" t="str">
        <f t="shared" si="354"/>
        <v>DB100,X4250.3 2143+P3-M6 木片筛出料皮带运输机 给定频率 上限保护使能</v>
      </c>
      <c r="S3776">
        <v>0</v>
      </c>
      <c r="T3776">
        <v>0</v>
      </c>
    </row>
    <row r="3777" spans="1:20">
      <c r="A3777" t="s">
        <v>3933</v>
      </c>
      <c r="B3777" s="11" t="str">
        <f t="shared" si="353"/>
        <v>CHPF</v>
      </c>
      <c r="C3777" s="11" t="str">
        <f>VLOOKUP('intouch变量（离散）'!$A3777,基本表格!$G:$Q,2,FALSE)</f>
        <v>2143+P3-M6 木片筛出料皮带运输机 给定频率 下限保护使能</v>
      </c>
      <c r="D3777" t="s">
        <v>154</v>
      </c>
      <c r="E3777" t="str">
        <f t="shared" si="349"/>
        <v>Yes</v>
      </c>
      <c r="F3777" t="str">
        <f t="shared" si="350"/>
        <v>900</v>
      </c>
      <c r="G3777" t="s">
        <v>154</v>
      </c>
      <c r="H3777" t="s">
        <v>155</v>
      </c>
      <c r="I3777" t="str">
        <f t="shared" si="351"/>
        <v>禁用</v>
      </c>
      <c r="J3777" t="str">
        <f t="shared" si="352"/>
        <v>启用</v>
      </c>
      <c r="K3777" t="str">
        <f>VLOOKUP('intouch变量（离散）'!$A3777,基本表格!$G:$Q,9,FALSE)</f>
        <v>None</v>
      </c>
      <c r="L3777">
        <v>1</v>
      </c>
      <c r="M3777" t="s">
        <v>156</v>
      </c>
      <c r="N3777" t="s">
        <v>157</v>
      </c>
      <c r="O3777" t="s">
        <v>158</v>
      </c>
      <c r="P3777" t="str">
        <f>VLOOKUP('intouch变量（离散）'!$A3777,基本表格!$G:$Q,3,FALSE)</f>
        <v>DB100,X4250.4</v>
      </c>
      <c r="Q3777" t="str">
        <f>VLOOKUP('intouch变量（离散）'!$A3777,基本表格!$G:$Q,10,FALSE)</f>
        <v>No</v>
      </c>
      <c r="R3777" t="str">
        <f t="shared" si="354"/>
        <v>DB100,X4250.4 2143+P3-M6 木片筛出料皮带运输机 给定频率 下限保护使能</v>
      </c>
      <c r="S3777">
        <v>0</v>
      </c>
      <c r="T3777">
        <v>0</v>
      </c>
    </row>
    <row r="3778" spans="1:20">
      <c r="A3778" t="s">
        <v>3934</v>
      </c>
      <c r="B3778" s="11" t="str">
        <f t="shared" si="353"/>
        <v>CHPF</v>
      </c>
      <c r="C3778" s="11" t="str">
        <f>VLOOKUP('intouch变量（离散）'!$A3778,基本表格!$G:$Q,2,FALSE)</f>
        <v>2143+P3-M6 木片筛出料皮带运输机 给定频率 上限报警</v>
      </c>
      <c r="D3778" t="s">
        <v>154</v>
      </c>
      <c r="E3778" t="str">
        <f t="shared" si="349"/>
        <v>No</v>
      </c>
      <c r="F3778" t="str">
        <f t="shared" si="350"/>
        <v>0</v>
      </c>
      <c r="G3778" t="s">
        <v>154</v>
      </c>
      <c r="H3778" t="s">
        <v>155</v>
      </c>
      <c r="I3778" t="str">
        <f t="shared" si="351"/>
        <v/>
      </c>
      <c r="J3778" t="str">
        <f t="shared" si="352"/>
        <v/>
      </c>
      <c r="K3778" t="str">
        <f>VLOOKUP('intouch变量（离散）'!$A3778,基本表格!$G:$Q,9,FALSE)</f>
        <v>None</v>
      </c>
      <c r="L3778">
        <v>1</v>
      </c>
      <c r="M3778" t="s">
        <v>156</v>
      </c>
      <c r="N3778" t="s">
        <v>157</v>
      </c>
      <c r="O3778" t="s">
        <v>158</v>
      </c>
      <c r="P3778" t="str">
        <f>VLOOKUP('intouch变量（离散）'!$A3778,基本表格!$G:$Q,3,FALSE)</f>
        <v>DB100,X4250.5</v>
      </c>
      <c r="Q3778" t="str">
        <f>VLOOKUP('intouch变量（离散）'!$A3778,基本表格!$G:$Q,10,FALSE)</f>
        <v>Yes</v>
      </c>
      <c r="R3778" t="str">
        <f t="shared" si="354"/>
        <v>DB100,X4250.5 2143+P3-M6 木片筛出料皮带运输机 给定频率 上限报警</v>
      </c>
      <c r="S3778">
        <v>0</v>
      </c>
      <c r="T3778">
        <v>0</v>
      </c>
    </row>
    <row r="3779" spans="1:20">
      <c r="A3779" t="s">
        <v>3935</v>
      </c>
      <c r="B3779" s="11" t="str">
        <f t="shared" si="353"/>
        <v>CHPF</v>
      </c>
      <c r="C3779" s="11" t="str">
        <f>VLOOKUP('intouch变量（离散）'!$A3779,基本表格!$G:$Q,2,FALSE)</f>
        <v>2143+P3-M6 木片筛出料皮带运输机 给定频率 下限报警</v>
      </c>
      <c r="D3779" t="s">
        <v>154</v>
      </c>
      <c r="E3779" t="str">
        <f t="shared" ref="E3779:E3842" si="355">IF(RIGHT($A3779,2)="EN","Yes","No")</f>
        <v>No</v>
      </c>
      <c r="F3779" t="str">
        <f t="shared" ref="F3779:F3842" si="356">IF(RIGHT($A3779,2)="EN","900","0")</f>
        <v>0</v>
      </c>
      <c r="G3779" t="s">
        <v>154</v>
      </c>
      <c r="H3779" t="s">
        <v>155</v>
      </c>
      <c r="I3779" t="str">
        <f t="shared" ref="I3779:I3842" si="357">IF(RIGHT($A3779,2)="EN","禁用","")</f>
        <v/>
      </c>
      <c r="J3779" t="str">
        <f t="shared" ref="J3779:J3842" si="358">IF(RIGHT($A3779,2)="EN","启用","")</f>
        <v/>
      </c>
      <c r="K3779" t="str">
        <f>VLOOKUP('intouch变量（离散）'!$A3779,基本表格!$G:$Q,9,FALSE)</f>
        <v>None</v>
      </c>
      <c r="L3779">
        <v>1</v>
      </c>
      <c r="M3779" t="s">
        <v>156</v>
      </c>
      <c r="N3779" t="s">
        <v>157</v>
      </c>
      <c r="O3779" t="s">
        <v>158</v>
      </c>
      <c r="P3779" t="str">
        <f>VLOOKUP('intouch变量（离散）'!$A3779,基本表格!$G:$Q,3,FALSE)</f>
        <v>DB100,X4250.6</v>
      </c>
      <c r="Q3779" t="str">
        <f>VLOOKUP('intouch变量（离散）'!$A3779,基本表格!$G:$Q,10,FALSE)</f>
        <v>Yes</v>
      </c>
      <c r="R3779" t="str">
        <f t="shared" si="354"/>
        <v>DB100,X4250.6 2143+P3-M6 木片筛出料皮带运输机 给定频率 下限报警</v>
      </c>
      <c r="S3779">
        <v>0</v>
      </c>
      <c r="T3779">
        <v>0</v>
      </c>
    </row>
    <row r="3780" spans="1:20">
      <c r="A3780" t="s">
        <v>3936</v>
      </c>
      <c r="B3780" s="11" t="str">
        <f t="shared" si="353"/>
        <v>CHPF</v>
      </c>
      <c r="C3780" s="11" t="str">
        <f>VLOOKUP('intouch变量（离散）'!$A3780,基本表格!$G:$Q,2,FALSE)</f>
        <v>2143+P3-M6 木片筛出料皮带运输机 给定频率 上上限报警</v>
      </c>
      <c r="D3780" t="s">
        <v>154</v>
      </c>
      <c r="E3780" t="str">
        <f t="shared" si="355"/>
        <v>No</v>
      </c>
      <c r="F3780" t="str">
        <f t="shared" si="356"/>
        <v>0</v>
      </c>
      <c r="G3780" t="s">
        <v>154</v>
      </c>
      <c r="H3780" t="s">
        <v>155</v>
      </c>
      <c r="I3780" t="str">
        <f t="shared" si="357"/>
        <v/>
      </c>
      <c r="J3780" t="str">
        <f t="shared" si="358"/>
        <v/>
      </c>
      <c r="K3780" t="str">
        <f>VLOOKUP('intouch变量（离散）'!$A3780,基本表格!$G:$Q,9,FALSE)</f>
        <v>On</v>
      </c>
      <c r="L3780">
        <v>1</v>
      </c>
      <c r="M3780" t="s">
        <v>156</v>
      </c>
      <c r="N3780" t="s">
        <v>157</v>
      </c>
      <c r="O3780" t="s">
        <v>158</v>
      </c>
      <c r="P3780" t="str">
        <f>VLOOKUP('intouch变量（离散）'!$A3780,基本表格!$G:$Q,3,FALSE)</f>
        <v>DB100,X4250.7</v>
      </c>
      <c r="Q3780" t="str">
        <f>VLOOKUP('intouch变量（离散）'!$A3780,基本表格!$G:$Q,10,FALSE)</f>
        <v>Yes</v>
      </c>
      <c r="R3780" t="str">
        <f t="shared" si="354"/>
        <v>DB100,X4250.7 2143+P3-M6 木片筛出料皮带运输机 给定频率 上上限报警</v>
      </c>
      <c r="S3780">
        <v>0</v>
      </c>
      <c r="T3780">
        <v>0</v>
      </c>
    </row>
    <row r="3781" spans="1:20">
      <c r="A3781" t="s">
        <v>3937</v>
      </c>
      <c r="B3781" s="11" t="str">
        <f t="shared" ref="B3781:B3844" si="359">LEFT(A3781,4)</f>
        <v>CHPF</v>
      </c>
      <c r="C3781" s="11" t="str">
        <f>VLOOKUP('intouch变量（离散）'!$A3781,基本表格!$G:$Q,2,FALSE)</f>
        <v>2143+P3-M6 木片筛出料皮带运输机 给定频率 下下限报警</v>
      </c>
      <c r="D3781" t="s">
        <v>154</v>
      </c>
      <c r="E3781" t="str">
        <f t="shared" si="355"/>
        <v>No</v>
      </c>
      <c r="F3781" t="str">
        <f t="shared" si="356"/>
        <v>0</v>
      </c>
      <c r="G3781" t="s">
        <v>154</v>
      </c>
      <c r="H3781" t="s">
        <v>155</v>
      </c>
      <c r="I3781" t="str">
        <f t="shared" si="357"/>
        <v/>
      </c>
      <c r="J3781" t="str">
        <f t="shared" si="358"/>
        <v/>
      </c>
      <c r="K3781" t="str">
        <f>VLOOKUP('intouch变量（离散）'!$A3781,基本表格!$G:$Q,9,FALSE)</f>
        <v>On</v>
      </c>
      <c r="L3781">
        <v>1</v>
      </c>
      <c r="M3781" t="s">
        <v>156</v>
      </c>
      <c r="N3781" t="s">
        <v>157</v>
      </c>
      <c r="O3781" t="s">
        <v>158</v>
      </c>
      <c r="P3781" t="str">
        <f>VLOOKUP('intouch变量（离散）'!$A3781,基本表格!$G:$Q,3,FALSE)</f>
        <v>DB100,X4251.0</v>
      </c>
      <c r="Q3781" t="str">
        <f>VLOOKUP('intouch变量（离散）'!$A3781,基本表格!$G:$Q,10,FALSE)</f>
        <v>Yes</v>
      </c>
      <c r="R3781" t="str">
        <f t="shared" ref="R3781:R3844" si="360">P3781&amp;" "&amp;C3781</f>
        <v>DB100,X4251.0 2143+P3-M6 木片筛出料皮带运输机 给定频率 下下限报警</v>
      </c>
      <c r="S3781">
        <v>0</v>
      </c>
      <c r="T3781">
        <v>0</v>
      </c>
    </row>
    <row r="3782" spans="1:20">
      <c r="A3782" t="s">
        <v>3938</v>
      </c>
      <c r="B3782" s="11" t="str">
        <f t="shared" si="359"/>
        <v>CHPF</v>
      </c>
      <c r="C3782" s="11" t="str">
        <f>VLOOKUP('intouch变量（离散）'!$A3782,基本表格!$G:$Q,2,FALSE)</f>
        <v>2143+P3-M6 木片筛出料皮带运输机 给定频率 极限报警</v>
      </c>
      <c r="D3782" t="s">
        <v>154</v>
      </c>
      <c r="E3782" t="str">
        <f t="shared" si="355"/>
        <v>No</v>
      </c>
      <c r="F3782" t="str">
        <f t="shared" si="356"/>
        <v>0</v>
      </c>
      <c r="G3782" t="s">
        <v>154</v>
      </c>
      <c r="H3782" t="s">
        <v>155</v>
      </c>
      <c r="I3782" t="str">
        <f t="shared" si="357"/>
        <v/>
      </c>
      <c r="J3782" t="str">
        <f t="shared" si="358"/>
        <v/>
      </c>
      <c r="K3782" t="str">
        <f>VLOOKUP('intouch变量（离散）'!$A3782,基本表格!$G:$Q,9,FALSE)</f>
        <v>On</v>
      </c>
      <c r="L3782">
        <v>1</v>
      </c>
      <c r="M3782" t="s">
        <v>156</v>
      </c>
      <c r="N3782" t="s">
        <v>157</v>
      </c>
      <c r="O3782" t="s">
        <v>158</v>
      </c>
      <c r="P3782" t="str">
        <f>VLOOKUP('intouch变量（离散）'!$A3782,基本表格!$G:$Q,3,FALSE)</f>
        <v>DB100,X4251.1</v>
      </c>
      <c r="Q3782" t="str">
        <f>VLOOKUP('intouch变量（离散）'!$A3782,基本表格!$G:$Q,10,FALSE)</f>
        <v>Yes</v>
      </c>
      <c r="R3782" t="str">
        <f t="shared" si="360"/>
        <v>DB100,X4251.1 2143+P3-M6 木片筛出料皮带运输机 给定频率 极限报警</v>
      </c>
      <c r="S3782">
        <v>0</v>
      </c>
      <c r="T3782">
        <v>0</v>
      </c>
    </row>
    <row r="3783" spans="1:20">
      <c r="A3783" t="s">
        <v>3939</v>
      </c>
      <c r="B3783" s="11" t="str">
        <f t="shared" si="359"/>
        <v>CHPF</v>
      </c>
      <c r="C3783" s="11" t="str">
        <f>VLOOKUP('intouch变量（离散）'!$A3783,基本表格!$G:$Q,2,FALSE)</f>
        <v>2143+P3-M6 木片筛出料皮带运输机 给定频率 传感器断线报警</v>
      </c>
      <c r="D3783" t="s">
        <v>154</v>
      </c>
      <c r="E3783" t="str">
        <f t="shared" si="355"/>
        <v>No</v>
      </c>
      <c r="F3783" t="str">
        <f t="shared" si="356"/>
        <v>0</v>
      </c>
      <c r="G3783" t="s">
        <v>154</v>
      </c>
      <c r="H3783" t="s">
        <v>155</v>
      </c>
      <c r="I3783" t="str">
        <f t="shared" si="357"/>
        <v/>
      </c>
      <c r="J3783" t="str">
        <f t="shared" si="358"/>
        <v/>
      </c>
      <c r="K3783" t="str">
        <f>VLOOKUP('intouch变量（离散）'!$A3783,基本表格!$G:$Q,9,FALSE)</f>
        <v>On</v>
      </c>
      <c r="L3783">
        <v>1</v>
      </c>
      <c r="M3783" t="s">
        <v>156</v>
      </c>
      <c r="N3783" t="s">
        <v>157</v>
      </c>
      <c r="O3783" t="s">
        <v>158</v>
      </c>
      <c r="P3783" t="str">
        <f>VLOOKUP('intouch变量（离散）'!$A3783,基本表格!$G:$Q,3,FALSE)</f>
        <v>DB100,X4251.2</v>
      </c>
      <c r="Q3783" t="str">
        <f>VLOOKUP('intouch变量（离散）'!$A3783,基本表格!$G:$Q,10,FALSE)</f>
        <v>Yes</v>
      </c>
      <c r="R3783" t="str">
        <f t="shared" si="360"/>
        <v>DB100,X4251.2 2143+P3-M6 木片筛出料皮带运输机 给定频率 传感器断线报警</v>
      </c>
      <c r="S3783">
        <v>0</v>
      </c>
      <c r="T3783">
        <v>0</v>
      </c>
    </row>
    <row r="3784" spans="1:20">
      <c r="A3784" t="s">
        <v>3940</v>
      </c>
      <c r="B3784" s="11" t="str">
        <f t="shared" si="359"/>
        <v>CHPF</v>
      </c>
      <c r="C3784" s="11" t="str">
        <f>VLOOKUP('intouch变量（离散）'!$A3784,基本表格!$G:$Q,2,FALSE)</f>
        <v>2143+P3-M6 木片筛出料皮带运输机 反馈频率 上限保护使能</v>
      </c>
      <c r="D3784" t="s">
        <v>154</v>
      </c>
      <c r="E3784" t="str">
        <f t="shared" si="355"/>
        <v>Yes</v>
      </c>
      <c r="F3784" t="str">
        <f t="shared" si="356"/>
        <v>900</v>
      </c>
      <c r="G3784" t="s">
        <v>154</v>
      </c>
      <c r="H3784" t="s">
        <v>155</v>
      </c>
      <c r="I3784" t="str">
        <f t="shared" si="357"/>
        <v>禁用</v>
      </c>
      <c r="J3784" t="str">
        <f t="shared" si="358"/>
        <v>启用</v>
      </c>
      <c r="K3784" t="str">
        <f>VLOOKUP('intouch变量（离散）'!$A3784,基本表格!$G:$Q,9,FALSE)</f>
        <v>None</v>
      </c>
      <c r="L3784">
        <v>1</v>
      </c>
      <c r="M3784" t="s">
        <v>156</v>
      </c>
      <c r="N3784" t="s">
        <v>157</v>
      </c>
      <c r="O3784" t="s">
        <v>158</v>
      </c>
      <c r="P3784" t="str">
        <f>VLOOKUP('intouch变量（离散）'!$A3784,基本表格!$G:$Q,3,FALSE)</f>
        <v>DB100,X4300.3</v>
      </c>
      <c r="Q3784" t="str">
        <f>VLOOKUP('intouch变量（离散）'!$A3784,基本表格!$G:$Q,10,FALSE)</f>
        <v>No</v>
      </c>
      <c r="R3784" t="str">
        <f t="shared" si="360"/>
        <v>DB100,X4300.3 2143+P3-M6 木片筛出料皮带运输机 反馈频率 上限保护使能</v>
      </c>
      <c r="S3784">
        <v>0</v>
      </c>
      <c r="T3784">
        <v>0</v>
      </c>
    </row>
    <row r="3785" spans="1:20">
      <c r="A3785" t="s">
        <v>3941</v>
      </c>
      <c r="B3785" s="11" t="str">
        <f t="shared" si="359"/>
        <v>CHPF</v>
      </c>
      <c r="C3785" s="11" t="str">
        <f>VLOOKUP('intouch变量（离散）'!$A3785,基本表格!$G:$Q,2,FALSE)</f>
        <v>2143+P3-M6 木片筛出料皮带运输机 反馈频率 下限保护使能</v>
      </c>
      <c r="D3785" t="s">
        <v>154</v>
      </c>
      <c r="E3785" t="str">
        <f t="shared" si="355"/>
        <v>Yes</v>
      </c>
      <c r="F3785" t="str">
        <f t="shared" si="356"/>
        <v>900</v>
      </c>
      <c r="G3785" t="s">
        <v>154</v>
      </c>
      <c r="H3785" t="s">
        <v>155</v>
      </c>
      <c r="I3785" t="str">
        <f t="shared" si="357"/>
        <v>禁用</v>
      </c>
      <c r="J3785" t="str">
        <f t="shared" si="358"/>
        <v>启用</v>
      </c>
      <c r="K3785" t="str">
        <f>VLOOKUP('intouch变量（离散）'!$A3785,基本表格!$G:$Q,9,FALSE)</f>
        <v>None</v>
      </c>
      <c r="L3785">
        <v>1</v>
      </c>
      <c r="M3785" t="s">
        <v>156</v>
      </c>
      <c r="N3785" t="s">
        <v>157</v>
      </c>
      <c r="O3785" t="s">
        <v>158</v>
      </c>
      <c r="P3785" t="str">
        <f>VLOOKUP('intouch变量（离散）'!$A3785,基本表格!$G:$Q,3,FALSE)</f>
        <v>DB100,X4300.4</v>
      </c>
      <c r="Q3785" t="str">
        <f>VLOOKUP('intouch变量（离散）'!$A3785,基本表格!$G:$Q,10,FALSE)</f>
        <v>No</v>
      </c>
      <c r="R3785" t="str">
        <f t="shared" si="360"/>
        <v>DB100,X4300.4 2143+P3-M6 木片筛出料皮带运输机 反馈频率 下限保护使能</v>
      </c>
      <c r="S3785">
        <v>0</v>
      </c>
      <c r="T3785">
        <v>0</v>
      </c>
    </row>
    <row r="3786" spans="1:20">
      <c r="A3786" t="s">
        <v>3942</v>
      </c>
      <c r="B3786" s="11" t="str">
        <f t="shared" si="359"/>
        <v>CHPF</v>
      </c>
      <c r="C3786" s="11" t="str">
        <f>VLOOKUP('intouch变量（离散）'!$A3786,基本表格!$G:$Q,2,FALSE)</f>
        <v>2143+P3-M6 木片筛出料皮带运输机 反馈频率 上限报警</v>
      </c>
      <c r="D3786" t="s">
        <v>154</v>
      </c>
      <c r="E3786" t="str">
        <f t="shared" si="355"/>
        <v>No</v>
      </c>
      <c r="F3786" t="str">
        <f t="shared" si="356"/>
        <v>0</v>
      </c>
      <c r="G3786" t="s">
        <v>154</v>
      </c>
      <c r="H3786" t="s">
        <v>155</v>
      </c>
      <c r="I3786" t="str">
        <f t="shared" si="357"/>
        <v/>
      </c>
      <c r="J3786" t="str">
        <f t="shared" si="358"/>
        <v/>
      </c>
      <c r="K3786" t="str">
        <f>VLOOKUP('intouch变量（离散）'!$A3786,基本表格!$G:$Q,9,FALSE)</f>
        <v>None</v>
      </c>
      <c r="L3786">
        <v>1</v>
      </c>
      <c r="M3786" t="s">
        <v>156</v>
      </c>
      <c r="N3786" t="s">
        <v>157</v>
      </c>
      <c r="O3786" t="s">
        <v>158</v>
      </c>
      <c r="P3786" t="str">
        <f>VLOOKUP('intouch变量（离散）'!$A3786,基本表格!$G:$Q,3,FALSE)</f>
        <v>DB100,X4300.5</v>
      </c>
      <c r="Q3786" t="str">
        <f>VLOOKUP('intouch变量（离散）'!$A3786,基本表格!$G:$Q,10,FALSE)</f>
        <v>Yes</v>
      </c>
      <c r="R3786" t="str">
        <f t="shared" si="360"/>
        <v>DB100,X4300.5 2143+P3-M6 木片筛出料皮带运输机 反馈频率 上限报警</v>
      </c>
      <c r="S3786">
        <v>0</v>
      </c>
      <c r="T3786">
        <v>0</v>
      </c>
    </row>
    <row r="3787" spans="1:20">
      <c r="A3787" t="s">
        <v>3943</v>
      </c>
      <c r="B3787" s="11" t="str">
        <f t="shared" si="359"/>
        <v>CHPF</v>
      </c>
      <c r="C3787" s="11" t="str">
        <f>VLOOKUP('intouch变量（离散）'!$A3787,基本表格!$G:$Q,2,FALSE)</f>
        <v>2143+P3-M6 木片筛出料皮带运输机 反馈频率 下限报警</v>
      </c>
      <c r="D3787" t="s">
        <v>154</v>
      </c>
      <c r="E3787" t="str">
        <f t="shared" si="355"/>
        <v>No</v>
      </c>
      <c r="F3787" t="str">
        <f t="shared" si="356"/>
        <v>0</v>
      </c>
      <c r="G3787" t="s">
        <v>154</v>
      </c>
      <c r="H3787" t="s">
        <v>155</v>
      </c>
      <c r="I3787" t="str">
        <f t="shared" si="357"/>
        <v/>
      </c>
      <c r="J3787" t="str">
        <f t="shared" si="358"/>
        <v/>
      </c>
      <c r="K3787" t="str">
        <f>VLOOKUP('intouch变量（离散）'!$A3787,基本表格!$G:$Q,9,FALSE)</f>
        <v>None</v>
      </c>
      <c r="L3787">
        <v>1</v>
      </c>
      <c r="M3787" t="s">
        <v>156</v>
      </c>
      <c r="N3787" t="s">
        <v>157</v>
      </c>
      <c r="O3787" t="s">
        <v>158</v>
      </c>
      <c r="P3787" t="str">
        <f>VLOOKUP('intouch变量（离散）'!$A3787,基本表格!$G:$Q,3,FALSE)</f>
        <v>DB100,X4300.6</v>
      </c>
      <c r="Q3787" t="str">
        <f>VLOOKUP('intouch变量（离散）'!$A3787,基本表格!$G:$Q,10,FALSE)</f>
        <v>Yes</v>
      </c>
      <c r="R3787" t="str">
        <f t="shared" si="360"/>
        <v>DB100,X4300.6 2143+P3-M6 木片筛出料皮带运输机 反馈频率 下限报警</v>
      </c>
      <c r="S3787">
        <v>0</v>
      </c>
      <c r="T3787">
        <v>0</v>
      </c>
    </row>
    <row r="3788" spans="1:20">
      <c r="A3788" t="s">
        <v>3944</v>
      </c>
      <c r="B3788" s="11" t="str">
        <f t="shared" si="359"/>
        <v>CHPF</v>
      </c>
      <c r="C3788" s="11" t="str">
        <f>VLOOKUP('intouch变量（离散）'!$A3788,基本表格!$G:$Q,2,FALSE)</f>
        <v>2143+P3-M6 木片筛出料皮带运输机 反馈频率 上上限报警</v>
      </c>
      <c r="D3788" t="s">
        <v>154</v>
      </c>
      <c r="E3788" t="str">
        <f t="shared" si="355"/>
        <v>No</v>
      </c>
      <c r="F3788" t="str">
        <f t="shared" si="356"/>
        <v>0</v>
      </c>
      <c r="G3788" t="s">
        <v>154</v>
      </c>
      <c r="H3788" t="s">
        <v>155</v>
      </c>
      <c r="I3788" t="str">
        <f t="shared" si="357"/>
        <v/>
      </c>
      <c r="J3788" t="str">
        <f t="shared" si="358"/>
        <v/>
      </c>
      <c r="K3788" t="str">
        <f>VLOOKUP('intouch变量（离散）'!$A3788,基本表格!$G:$Q,9,FALSE)</f>
        <v>On</v>
      </c>
      <c r="L3788">
        <v>1</v>
      </c>
      <c r="M3788" t="s">
        <v>156</v>
      </c>
      <c r="N3788" t="s">
        <v>157</v>
      </c>
      <c r="O3788" t="s">
        <v>158</v>
      </c>
      <c r="P3788" t="str">
        <f>VLOOKUP('intouch变量（离散）'!$A3788,基本表格!$G:$Q,3,FALSE)</f>
        <v>DB100,X4300.7</v>
      </c>
      <c r="Q3788" t="str">
        <f>VLOOKUP('intouch变量（离散）'!$A3788,基本表格!$G:$Q,10,FALSE)</f>
        <v>Yes</v>
      </c>
      <c r="R3788" t="str">
        <f t="shared" si="360"/>
        <v>DB100,X4300.7 2143+P3-M6 木片筛出料皮带运输机 反馈频率 上上限报警</v>
      </c>
      <c r="S3788">
        <v>0</v>
      </c>
      <c r="T3788">
        <v>0</v>
      </c>
    </row>
    <row r="3789" spans="1:20">
      <c r="A3789" t="s">
        <v>3945</v>
      </c>
      <c r="B3789" s="11" t="str">
        <f t="shared" si="359"/>
        <v>CHPF</v>
      </c>
      <c r="C3789" s="11" t="str">
        <f>VLOOKUP('intouch变量（离散）'!$A3789,基本表格!$G:$Q,2,FALSE)</f>
        <v>2143+P3-M6 木片筛出料皮带运输机 反馈频率 下下限报警</v>
      </c>
      <c r="D3789" t="s">
        <v>154</v>
      </c>
      <c r="E3789" t="str">
        <f t="shared" si="355"/>
        <v>No</v>
      </c>
      <c r="F3789" t="str">
        <f t="shared" si="356"/>
        <v>0</v>
      </c>
      <c r="G3789" t="s">
        <v>154</v>
      </c>
      <c r="H3789" t="s">
        <v>155</v>
      </c>
      <c r="I3789" t="str">
        <f t="shared" si="357"/>
        <v/>
      </c>
      <c r="J3789" t="str">
        <f t="shared" si="358"/>
        <v/>
      </c>
      <c r="K3789" t="str">
        <f>VLOOKUP('intouch变量（离散）'!$A3789,基本表格!$G:$Q,9,FALSE)</f>
        <v>On</v>
      </c>
      <c r="L3789">
        <v>1</v>
      </c>
      <c r="M3789" t="s">
        <v>156</v>
      </c>
      <c r="N3789" t="s">
        <v>157</v>
      </c>
      <c r="O3789" t="s">
        <v>158</v>
      </c>
      <c r="P3789" t="str">
        <f>VLOOKUP('intouch变量（离散）'!$A3789,基本表格!$G:$Q,3,FALSE)</f>
        <v>DB100,X4301.0</v>
      </c>
      <c r="Q3789" t="str">
        <f>VLOOKUP('intouch变量（离散）'!$A3789,基本表格!$G:$Q,10,FALSE)</f>
        <v>Yes</v>
      </c>
      <c r="R3789" t="str">
        <f t="shared" si="360"/>
        <v>DB100,X4301.0 2143+P3-M6 木片筛出料皮带运输机 反馈频率 下下限报警</v>
      </c>
      <c r="S3789">
        <v>0</v>
      </c>
      <c r="T3789">
        <v>0</v>
      </c>
    </row>
    <row r="3790" spans="1:20">
      <c r="A3790" t="s">
        <v>3946</v>
      </c>
      <c r="B3790" s="11" t="str">
        <f t="shared" si="359"/>
        <v>CHPF</v>
      </c>
      <c r="C3790" s="11" t="str">
        <f>VLOOKUP('intouch变量（离散）'!$A3790,基本表格!$G:$Q,2,FALSE)</f>
        <v>2143+P3-M6 木片筛出料皮带运输机 反馈频率 极限报警</v>
      </c>
      <c r="D3790" t="s">
        <v>154</v>
      </c>
      <c r="E3790" t="str">
        <f t="shared" si="355"/>
        <v>No</v>
      </c>
      <c r="F3790" t="str">
        <f t="shared" si="356"/>
        <v>0</v>
      </c>
      <c r="G3790" t="s">
        <v>154</v>
      </c>
      <c r="H3790" t="s">
        <v>155</v>
      </c>
      <c r="I3790" t="str">
        <f t="shared" si="357"/>
        <v/>
      </c>
      <c r="J3790" t="str">
        <f t="shared" si="358"/>
        <v/>
      </c>
      <c r="K3790" t="str">
        <f>VLOOKUP('intouch变量（离散）'!$A3790,基本表格!$G:$Q,9,FALSE)</f>
        <v>On</v>
      </c>
      <c r="L3790">
        <v>1</v>
      </c>
      <c r="M3790" t="s">
        <v>156</v>
      </c>
      <c r="N3790" t="s">
        <v>157</v>
      </c>
      <c r="O3790" t="s">
        <v>158</v>
      </c>
      <c r="P3790" t="str">
        <f>VLOOKUP('intouch变量（离散）'!$A3790,基本表格!$G:$Q,3,FALSE)</f>
        <v>DB100,X4301.1</v>
      </c>
      <c r="Q3790" t="str">
        <f>VLOOKUP('intouch变量（离散）'!$A3790,基本表格!$G:$Q,10,FALSE)</f>
        <v>Yes</v>
      </c>
      <c r="R3790" t="str">
        <f t="shared" si="360"/>
        <v>DB100,X4301.1 2143+P3-M6 木片筛出料皮带运输机 反馈频率 极限报警</v>
      </c>
      <c r="S3790">
        <v>0</v>
      </c>
      <c r="T3790">
        <v>0</v>
      </c>
    </row>
    <row r="3791" spans="1:20">
      <c r="A3791" t="s">
        <v>3947</v>
      </c>
      <c r="B3791" s="11" t="str">
        <f t="shared" si="359"/>
        <v>CHPF</v>
      </c>
      <c r="C3791" s="11" t="str">
        <f>VLOOKUP('intouch变量（离散）'!$A3791,基本表格!$G:$Q,2,FALSE)</f>
        <v>2143+P3-M6 木片筛出料皮带运输机 反馈频率 传感器断线报警</v>
      </c>
      <c r="D3791" t="s">
        <v>154</v>
      </c>
      <c r="E3791" t="str">
        <f t="shared" si="355"/>
        <v>No</v>
      </c>
      <c r="F3791" t="str">
        <f t="shared" si="356"/>
        <v>0</v>
      </c>
      <c r="G3791" t="s">
        <v>154</v>
      </c>
      <c r="H3791" t="s">
        <v>155</v>
      </c>
      <c r="I3791" t="str">
        <f t="shared" si="357"/>
        <v/>
      </c>
      <c r="J3791" t="str">
        <f t="shared" si="358"/>
        <v/>
      </c>
      <c r="K3791" t="str">
        <f>VLOOKUP('intouch变量（离散）'!$A3791,基本表格!$G:$Q,9,FALSE)</f>
        <v>On</v>
      </c>
      <c r="L3791">
        <v>1</v>
      </c>
      <c r="M3791" t="s">
        <v>156</v>
      </c>
      <c r="N3791" t="s">
        <v>157</v>
      </c>
      <c r="O3791" t="s">
        <v>158</v>
      </c>
      <c r="P3791" t="str">
        <f>VLOOKUP('intouch变量（离散）'!$A3791,基本表格!$G:$Q,3,FALSE)</f>
        <v>DB100,X4301.2</v>
      </c>
      <c r="Q3791" t="str">
        <f>VLOOKUP('intouch变量（离散）'!$A3791,基本表格!$G:$Q,10,FALSE)</f>
        <v>Yes</v>
      </c>
      <c r="R3791" t="str">
        <f t="shared" si="360"/>
        <v>DB100,X4301.2 2143+P3-M6 木片筛出料皮带运输机 反馈频率 传感器断线报警</v>
      </c>
      <c r="S3791">
        <v>0</v>
      </c>
      <c r="T3791">
        <v>0</v>
      </c>
    </row>
    <row r="3792" spans="1:20">
      <c r="A3792" t="s">
        <v>3948</v>
      </c>
      <c r="B3792" s="11" t="str">
        <f t="shared" si="359"/>
        <v>CHPF</v>
      </c>
      <c r="C3792" s="11" t="str">
        <f>VLOOKUP('intouch变量（离散）'!$A3792,基本表格!$G:$Q,2,FALSE)</f>
        <v>2143+P3-M6 木片筛出料皮带运输机 变频器通讯 备妥（不能与正转信号使用同一个）</v>
      </c>
      <c r="D3792" t="s">
        <v>154</v>
      </c>
      <c r="E3792" t="str">
        <f t="shared" si="355"/>
        <v>No</v>
      </c>
      <c r="F3792" t="str">
        <f t="shared" si="356"/>
        <v>0</v>
      </c>
      <c r="G3792" t="s">
        <v>154</v>
      </c>
      <c r="H3792" t="s">
        <v>155</v>
      </c>
      <c r="I3792" t="str">
        <f t="shared" si="357"/>
        <v/>
      </c>
      <c r="J3792" t="str">
        <f t="shared" si="358"/>
        <v/>
      </c>
      <c r="K3792" t="str">
        <f>VLOOKUP('intouch变量（离散）'!$A3792,基本表格!$G:$Q,9,FALSE)</f>
        <v>None</v>
      </c>
      <c r="L3792">
        <v>1</v>
      </c>
      <c r="M3792" t="s">
        <v>156</v>
      </c>
      <c r="N3792" t="s">
        <v>157</v>
      </c>
      <c r="O3792" t="s">
        <v>158</v>
      </c>
      <c r="P3792" t="str">
        <f>VLOOKUP('intouch变量（离散）'!$A3792,基本表格!$G:$Q,3,FALSE)</f>
        <v>DB100,X4350.0</v>
      </c>
      <c r="Q3792" t="str">
        <f>VLOOKUP('intouch变量（离散）'!$A3792,基本表格!$G:$Q,10,FALSE)</f>
        <v>Yes</v>
      </c>
      <c r="R3792" t="str">
        <f t="shared" si="360"/>
        <v>DB100,X4350.0 2143+P3-M6 木片筛出料皮带运输机 变频器通讯 备妥（不能与正转信号使用同一个）</v>
      </c>
      <c r="S3792">
        <v>0</v>
      </c>
      <c r="T3792">
        <v>0</v>
      </c>
    </row>
    <row r="3793" spans="1:20">
      <c r="A3793" t="s">
        <v>3949</v>
      </c>
      <c r="B3793" s="11" t="str">
        <f t="shared" si="359"/>
        <v>CHPF</v>
      </c>
      <c r="C3793" s="11" t="str">
        <f>VLOOKUP('intouch变量（离散）'!$A3793,基本表格!$G:$Q,2,FALSE)</f>
        <v>2143+P3-M6 木片筛出料皮带运输机 变频器通讯 正转</v>
      </c>
      <c r="D3793" t="s">
        <v>154</v>
      </c>
      <c r="E3793" t="str">
        <f t="shared" si="355"/>
        <v>No</v>
      </c>
      <c r="F3793" t="str">
        <f t="shared" si="356"/>
        <v>0</v>
      </c>
      <c r="G3793" t="s">
        <v>154</v>
      </c>
      <c r="H3793" t="s">
        <v>155</v>
      </c>
      <c r="I3793" t="str">
        <f t="shared" si="357"/>
        <v/>
      </c>
      <c r="J3793" t="str">
        <f t="shared" si="358"/>
        <v/>
      </c>
      <c r="K3793" t="str">
        <f>VLOOKUP('intouch变量（离散）'!$A3793,基本表格!$G:$Q,9,FALSE)</f>
        <v>None</v>
      </c>
      <c r="L3793">
        <v>1</v>
      </c>
      <c r="M3793" t="s">
        <v>156</v>
      </c>
      <c r="N3793" t="s">
        <v>157</v>
      </c>
      <c r="O3793" t="s">
        <v>158</v>
      </c>
      <c r="P3793" t="str">
        <f>VLOOKUP('intouch变量（离散）'!$A3793,基本表格!$G:$Q,3,FALSE)</f>
        <v>DB100,X4350.1</v>
      </c>
      <c r="Q3793" t="str">
        <f>VLOOKUP('intouch变量（离散）'!$A3793,基本表格!$G:$Q,10,FALSE)</f>
        <v>Yes</v>
      </c>
      <c r="R3793" t="str">
        <f t="shared" si="360"/>
        <v>DB100,X4350.1 2143+P3-M6 木片筛出料皮带运输机 变频器通讯 正转</v>
      </c>
      <c r="S3793">
        <v>0</v>
      </c>
      <c r="T3793">
        <v>0</v>
      </c>
    </row>
    <row r="3794" spans="1:20">
      <c r="A3794" t="s">
        <v>3950</v>
      </c>
      <c r="B3794" s="11" t="str">
        <f t="shared" si="359"/>
        <v>CHPF</v>
      </c>
      <c r="C3794" s="11" t="str">
        <f>VLOOKUP('intouch变量（离散）'!$A3794,基本表格!$G:$Q,2,FALSE)</f>
        <v>2143+P3-M6 木片筛出料皮带运输机 变频器通讯 反转</v>
      </c>
      <c r="D3794" t="s">
        <v>154</v>
      </c>
      <c r="E3794" t="str">
        <f t="shared" si="355"/>
        <v>No</v>
      </c>
      <c r="F3794" t="str">
        <f t="shared" si="356"/>
        <v>0</v>
      </c>
      <c r="G3794" t="s">
        <v>154</v>
      </c>
      <c r="H3794" t="s">
        <v>155</v>
      </c>
      <c r="I3794" t="str">
        <f t="shared" si="357"/>
        <v/>
      </c>
      <c r="J3794" t="str">
        <f t="shared" si="358"/>
        <v/>
      </c>
      <c r="K3794" t="str">
        <f>VLOOKUP('intouch变量（离散）'!$A3794,基本表格!$G:$Q,9,FALSE)</f>
        <v>None</v>
      </c>
      <c r="L3794">
        <v>1</v>
      </c>
      <c r="M3794" t="s">
        <v>156</v>
      </c>
      <c r="N3794" t="s">
        <v>157</v>
      </c>
      <c r="O3794" t="s">
        <v>158</v>
      </c>
      <c r="P3794" t="str">
        <f>VLOOKUP('intouch变量（离散）'!$A3794,基本表格!$G:$Q,3,FALSE)</f>
        <v>DB100,X4350.2</v>
      </c>
      <c r="Q3794" t="str">
        <f>VLOOKUP('intouch变量（离散）'!$A3794,基本表格!$G:$Q,10,FALSE)</f>
        <v>Yes</v>
      </c>
      <c r="R3794" t="str">
        <f t="shared" si="360"/>
        <v>DB100,X4350.2 2143+P3-M6 木片筛出料皮带运输机 变频器通讯 反转</v>
      </c>
      <c r="S3794">
        <v>0</v>
      </c>
      <c r="T3794">
        <v>0</v>
      </c>
    </row>
    <row r="3795" spans="1:20">
      <c r="A3795" t="s">
        <v>3951</v>
      </c>
      <c r="B3795" s="11" t="str">
        <f t="shared" si="359"/>
        <v>CHPF</v>
      </c>
      <c r="C3795" s="11" t="str">
        <f>VLOOKUP('intouch变量（离散）'!$A3795,基本表格!$G:$Q,2,FALSE)</f>
        <v>2143+P3-M6 木片筛出料皮带运输机 变频器通讯 故障复位</v>
      </c>
      <c r="D3795" t="s">
        <v>154</v>
      </c>
      <c r="E3795" t="str">
        <f t="shared" si="355"/>
        <v>No</v>
      </c>
      <c r="F3795" t="str">
        <f t="shared" si="356"/>
        <v>0</v>
      </c>
      <c r="G3795" t="s">
        <v>154</v>
      </c>
      <c r="H3795" t="s">
        <v>155</v>
      </c>
      <c r="I3795" t="str">
        <f t="shared" si="357"/>
        <v/>
      </c>
      <c r="J3795" t="str">
        <f t="shared" si="358"/>
        <v/>
      </c>
      <c r="K3795" t="str">
        <f>VLOOKUP('intouch变量（离散）'!$A3795,基本表格!$G:$Q,9,FALSE)</f>
        <v>None</v>
      </c>
      <c r="L3795">
        <v>1</v>
      </c>
      <c r="M3795" t="s">
        <v>156</v>
      </c>
      <c r="N3795" t="s">
        <v>157</v>
      </c>
      <c r="O3795" t="s">
        <v>158</v>
      </c>
      <c r="P3795" t="str">
        <f>VLOOKUP('intouch变量（离散）'!$A3795,基本表格!$G:$Q,3,FALSE)</f>
        <v>DB100,X4350.3</v>
      </c>
      <c r="Q3795" t="str">
        <f>VLOOKUP('intouch变量（离散）'!$A3795,基本表格!$G:$Q,10,FALSE)</f>
        <v>No</v>
      </c>
      <c r="R3795" t="str">
        <f t="shared" si="360"/>
        <v>DB100,X4350.3 2143+P3-M6 木片筛出料皮带运输机 变频器通讯 故障复位</v>
      </c>
      <c r="S3795">
        <v>0</v>
      </c>
      <c r="T3795">
        <v>0</v>
      </c>
    </row>
    <row r="3796" spans="1:20">
      <c r="A3796" t="s">
        <v>3952</v>
      </c>
      <c r="B3796" s="11" t="str">
        <f t="shared" si="359"/>
        <v>CHPF</v>
      </c>
      <c r="C3796" s="11" t="str">
        <f>VLOOKUP('intouch变量（离散）'!$A3796,基本表格!$G:$Q,2,FALSE)</f>
        <v>2143+P3-M6 木片筛出料皮带运输机 变频器通讯 备妥反馈</v>
      </c>
      <c r="D3796" t="s">
        <v>154</v>
      </c>
      <c r="E3796" t="str">
        <f t="shared" si="355"/>
        <v>No</v>
      </c>
      <c r="F3796" t="str">
        <f t="shared" si="356"/>
        <v>0</v>
      </c>
      <c r="G3796" t="s">
        <v>154</v>
      </c>
      <c r="H3796" t="s">
        <v>155</v>
      </c>
      <c r="I3796" t="str">
        <f t="shared" si="357"/>
        <v/>
      </c>
      <c r="J3796" t="str">
        <f t="shared" si="358"/>
        <v/>
      </c>
      <c r="K3796" t="str">
        <f>VLOOKUP('intouch变量（离散）'!$A3796,基本表格!$G:$Q,9,FALSE)</f>
        <v>None</v>
      </c>
      <c r="L3796">
        <v>1</v>
      </c>
      <c r="M3796" t="s">
        <v>156</v>
      </c>
      <c r="N3796" t="s">
        <v>157</v>
      </c>
      <c r="O3796" t="s">
        <v>158</v>
      </c>
      <c r="P3796" t="str">
        <f>VLOOKUP('intouch变量（离散）'!$A3796,基本表格!$G:$Q,3,FALSE)</f>
        <v>DB100,X4350.4</v>
      </c>
      <c r="Q3796" t="str">
        <f>VLOOKUP('intouch变量（离散）'!$A3796,基本表格!$G:$Q,10,FALSE)</f>
        <v>Yes</v>
      </c>
      <c r="R3796" t="str">
        <f t="shared" si="360"/>
        <v>DB100,X4350.4 2143+P3-M6 木片筛出料皮带运输机 变频器通讯 备妥反馈</v>
      </c>
      <c r="S3796">
        <v>0</v>
      </c>
      <c r="T3796">
        <v>0</v>
      </c>
    </row>
    <row r="3797" spans="1:20">
      <c r="A3797" t="s">
        <v>3953</v>
      </c>
      <c r="B3797" s="11" t="str">
        <f t="shared" si="359"/>
        <v>CHPF</v>
      </c>
      <c r="C3797" s="11" t="str">
        <f>VLOOKUP('intouch变量（离散）'!$A3797,基本表格!$G:$Q,2,FALSE)</f>
        <v>2143+P3-M6 木片筛出料皮带运输机 变频器通讯 正转反馈</v>
      </c>
      <c r="D3797" t="s">
        <v>154</v>
      </c>
      <c r="E3797" t="str">
        <f t="shared" si="355"/>
        <v>No</v>
      </c>
      <c r="F3797" t="str">
        <f t="shared" si="356"/>
        <v>0</v>
      </c>
      <c r="G3797" t="s">
        <v>154</v>
      </c>
      <c r="H3797" t="s">
        <v>155</v>
      </c>
      <c r="I3797" t="str">
        <f t="shared" si="357"/>
        <v/>
      </c>
      <c r="J3797" t="str">
        <f t="shared" si="358"/>
        <v/>
      </c>
      <c r="K3797" t="str">
        <f>VLOOKUP('intouch变量（离散）'!$A3797,基本表格!$G:$Q,9,FALSE)</f>
        <v>None</v>
      </c>
      <c r="L3797">
        <v>1</v>
      </c>
      <c r="M3797" t="s">
        <v>156</v>
      </c>
      <c r="N3797" t="s">
        <v>157</v>
      </c>
      <c r="O3797" t="s">
        <v>158</v>
      </c>
      <c r="P3797" t="str">
        <f>VLOOKUP('intouch变量（离散）'!$A3797,基本表格!$G:$Q,3,FALSE)</f>
        <v>DB100,X4350.5</v>
      </c>
      <c r="Q3797" t="str">
        <f>VLOOKUP('intouch变量（离散）'!$A3797,基本表格!$G:$Q,10,FALSE)</f>
        <v>Yes</v>
      </c>
      <c r="R3797" t="str">
        <f t="shared" si="360"/>
        <v>DB100,X4350.5 2143+P3-M6 木片筛出料皮带运输机 变频器通讯 正转反馈</v>
      </c>
      <c r="S3797">
        <v>0</v>
      </c>
      <c r="T3797">
        <v>0</v>
      </c>
    </row>
    <row r="3798" spans="1:20">
      <c r="A3798" t="s">
        <v>3954</v>
      </c>
      <c r="B3798" s="11" t="str">
        <f t="shared" si="359"/>
        <v>CHPF</v>
      </c>
      <c r="C3798" s="11" t="str">
        <f>VLOOKUP('intouch变量（离散）'!$A3798,基本表格!$G:$Q,2,FALSE)</f>
        <v>2143+P3-M6 木片筛出料皮带运输机 变频器通讯 反转反馈</v>
      </c>
      <c r="D3798" t="s">
        <v>154</v>
      </c>
      <c r="E3798" t="str">
        <f t="shared" si="355"/>
        <v>No</v>
      </c>
      <c r="F3798" t="str">
        <f t="shared" si="356"/>
        <v>0</v>
      </c>
      <c r="G3798" t="s">
        <v>154</v>
      </c>
      <c r="H3798" t="s">
        <v>155</v>
      </c>
      <c r="I3798" t="str">
        <f t="shared" si="357"/>
        <v/>
      </c>
      <c r="J3798" t="str">
        <f t="shared" si="358"/>
        <v/>
      </c>
      <c r="K3798" t="str">
        <f>VLOOKUP('intouch变量（离散）'!$A3798,基本表格!$G:$Q,9,FALSE)</f>
        <v>None</v>
      </c>
      <c r="L3798">
        <v>1</v>
      </c>
      <c r="M3798" t="s">
        <v>156</v>
      </c>
      <c r="N3798" t="s">
        <v>157</v>
      </c>
      <c r="O3798" t="s">
        <v>158</v>
      </c>
      <c r="P3798" t="str">
        <f>VLOOKUP('intouch变量（离散）'!$A3798,基本表格!$G:$Q,3,FALSE)</f>
        <v>DB100,X4350.6</v>
      </c>
      <c r="Q3798" t="str">
        <f>VLOOKUP('intouch变量（离散）'!$A3798,基本表格!$G:$Q,10,FALSE)</f>
        <v>Yes</v>
      </c>
      <c r="R3798" t="str">
        <f t="shared" si="360"/>
        <v>DB100,X4350.6 2143+P3-M6 木片筛出料皮带运输机 变频器通讯 反转反馈</v>
      </c>
      <c r="S3798">
        <v>0</v>
      </c>
      <c r="T3798">
        <v>0</v>
      </c>
    </row>
    <row r="3799" spans="1:20">
      <c r="A3799" t="s">
        <v>3955</v>
      </c>
      <c r="B3799" s="11" t="str">
        <f t="shared" si="359"/>
        <v>CHPF</v>
      </c>
      <c r="C3799" s="11" t="str">
        <f>VLOOKUP('intouch变量（离散）'!$A3799,基本表格!$G:$Q,2,FALSE)</f>
        <v>2143+P3-M6 木片筛出料皮带运输机 变频器通讯 变频器备用</v>
      </c>
      <c r="D3799" t="s">
        <v>154</v>
      </c>
      <c r="E3799" t="str">
        <f t="shared" si="355"/>
        <v>No</v>
      </c>
      <c r="F3799" t="str">
        <f t="shared" si="356"/>
        <v>0</v>
      </c>
      <c r="G3799" t="s">
        <v>154</v>
      </c>
      <c r="H3799" t="s">
        <v>155</v>
      </c>
      <c r="I3799" t="str">
        <f t="shared" si="357"/>
        <v/>
      </c>
      <c r="J3799" t="str">
        <f t="shared" si="358"/>
        <v/>
      </c>
      <c r="K3799" t="str">
        <f>VLOOKUP('intouch变量（离散）'!$A3799,基本表格!$G:$Q,9,FALSE)</f>
        <v>None</v>
      </c>
      <c r="L3799">
        <v>1</v>
      </c>
      <c r="M3799" t="s">
        <v>156</v>
      </c>
      <c r="N3799" t="s">
        <v>157</v>
      </c>
      <c r="O3799" t="s">
        <v>158</v>
      </c>
      <c r="P3799" t="str">
        <f>VLOOKUP('intouch变量（离散）'!$A3799,基本表格!$G:$Q,3,FALSE)</f>
        <v>DB100,X4350.7</v>
      </c>
      <c r="Q3799" t="str">
        <f>VLOOKUP('intouch变量（离散）'!$A3799,基本表格!$G:$Q,10,FALSE)</f>
        <v>Yes</v>
      </c>
      <c r="R3799" t="str">
        <f t="shared" si="360"/>
        <v>DB100,X4350.7 2143+P3-M6 木片筛出料皮带运输机 变频器通讯 变频器备用</v>
      </c>
      <c r="S3799">
        <v>0</v>
      </c>
      <c r="T3799">
        <v>0</v>
      </c>
    </row>
    <row r="3800" spans="1:20">
      <c r="A3800" t="s">
        <v>3956</v>
      </c>
      <c r="B3800" s="11" t="str">
        <f t="shared" si="359"/>
        <v>CHPF</v>
      </c>
      <c r="C3800" s="11" t="str">
        <f>VLOOKUP('intouch变量（离散）'!$A3800,基本表格!$G:$Q,2,FALSE)</f>
        <v>2143+P3-M6 木片筛出料皮带运输机 变频器通讯 变频器报警</v>
      </c>
      <c r="D3800" t="s">
        <v>154</v>
      </c>
      <c r="E3800" t="str">
        <f t="shared" si="355"/>
        <v>No</v>
      </c>
      <c r="F3800" t="str">
        <f t="shared" si="356"/>
        <v>0</v>
      </c>
      <c r="G3800" t="s">
        <v>154</v>
      </c>
      <c r="H3800" t="s">
        <v>155</v>
      </c>
      <c r="I3800" t="str">
        <f t="shared" si="357"/>
        <v/>
      </c>
      <c r="J3800" t="str">
        <f t="shared" si="358"/>
        <v/>
      </c>
      <c r="K3800" t="str">
        <f>VLOOKUP('intouch变量（离散）'!$A3800,基本表格!$G:$Q,9,FALSE)</f>
        <v>On</v>
      </c>
      <c r="L3800">
        <v>1</v>
      </c>
      <c r="M3800" t="s">
        <v>156</v>
      </c>
      <c r="N3800" t="s">
        <v>157</v>
      </c>
      <c r="O3800" t="s">
        <v>158</v>
      </c>
      <c r="P3800" t="str">
        <f>VLOOKUP('intouch变量（离散）'!$A3800,基本表格!$G:$Q,3,FALSE)</f>
        <v>DB100,X4351.0</v>
      </c>
      <c r="Q3800" t="str">
        <f>VLOOKUP('intouch变量（离散）'!$A3800,基本表格!$G:$Q,10,FALSE)</f>
        <v>Yes</v>
      </c>
      <c r="R3800" t="str">
        <f t="shared" si="360"/>
        <v>DB100,X4351.0 2143+P3-M6 木片筛出料皮带运输机 变频器通讯 变频器报警</v>
      </c>
      <c r="S3800">
        <v>0</v>
      </c>
      <c r="T3800">
        <v>0</v>
      </c>
    </row>
    <row r="3801" spans="1:20">
      <c r="A3801" t="s">
        <v>3957</v>
      </c>
      <c r="B3801" s="11" t="str">
        <f t="shared" si="359"/>
        <v>CHPF</v>
      </c>
      <c r="C3801" s="11" t="str">
        <f>VLOOKUP('intouch变量（离散）'!$A3801,基本表格!$G:$Q,2,FALSE)</f>
        <v>2143+P3-M6 木片筛出料皮带运输机 反馈转速 上限保护使能</v>
      </c>
      <c r="D3801" t="s">
        <v>154</v>
      </c>
      <c r="E3801" t="str">
        <f t="shared" si="355"/>
        <v>Yes</v>
      </c>
      <c r="F3801" t="str">
        <f t="shared" si="356"/>
        <v>900</v>
      </c>
      <c r="G3801" t="s">
        <v>154</v>
      </c>
      <c r="H3801" t="s">
        <v>155</v>
      </c>
      <c r="I3801" t="str">
        <f t="shared" si="357"/>
        <v>禁用</v>
      </c>
      <c r="J3801" t="str">
        <f t="shared" si="358"/>
        <v>启用</v>
      </c>
      <c r="K3801" t="str">
        <f>VLOOKUP('intouch变量（离散）'!$A3801,基本表格!$G:$Q,9,FALSE)</f>
        <v>None</v>
      </c>
      <c r="L3801">
        <v>1</v>
      </c>
      <c r="M3801" t="s">
        <v>156</v>
      </c>
      <c r="N3801" t="s">
        <v>157</v>
      </c>
      <c r="O3801" t="s">
        <v>158</v>
      </c>
      <c r="P3801" t="str">
        <f>VLOOKUP('intouch变量（离散）'!$A3801,基本表格!$G:$Q,3,FALSE)</f>
        <v>DB100,X4400.3</v>
      </c>
      <c r="Q3801" t="str">
        <f>VLOOKUP('intouch变量（离散）'!$A3801,基本表格!$G:$Q,10,FALSE)</f>
        <v>No</v>
      </c>
      <c r="R3801" t="str">
        <f t="shared" si="360"/>
        <v>DB100,X4400.3 2143+P3-M6 木片筛出料皮带运输机 反馈转速 上限保护使能</v>
      </c>
      <c r="S3801">
        <v>0</v>
      </c>
      <c r="T3801">
        <v>0</v>
      </c>
    </row>
    <row r="3802" spans="1:20">
      <c r="A3802" t="s">
        <v>3958</v>
      </c>
      <c r="B3802" s="11" t="str">
        <f t="shared" si="359"/>
        <v>CHPF</v>
      </c>
      <c r="C3802" s="11" t="str">
        <f>VLOOKUP('intouch变量（离散）'!$A3802,基本表格!$G:$Q,2,FALSE)</f>
        <v>2143+P3-M6 木片筛出料皮带运输机 反馈转速 下限保护使能</v>
      </c>
      <c r="D3802" t="s">
        <v>154</v>
      </c>
      <c r="E3802" t="str">
        <f t="shared" si="355"/>
        <v>Yes</v>
      </c>
      <c r="F3802" t="str">
        <f t="shared" si="356"/>
        <v>900</v>
      </c>
      <c r="G3802" t="s">
        <v>154</v>
      </c>
      <c r="H3802" t="s">
        <v>155</v>
      </c>
      <c r="I3802" t="str">
        <f t="shared" si="357"/>
        <v>禁用</v>
      </c>
      <c r="J3802" t="str">
        <f t="shared" si="358"/>
        <v>启用</v>
      </c>
      <c r="K3802" t="str">
        <f>VLOOKUP('intouch变量（离散）'!$A3802,基本表格!$G:$Q,9,FALSE)</f>
        <v>None</v>
      </c>
      <c r="L3802">
        <v>1</v>
      </c>
      <c r="M3802" t="s">
        <v>156</v>
      </c>
      <c r="N3802" t="s">
        <v>157</v>
      </c>
      <c r="O3802" t="s">
        <v>158</v>
      </c>
      <c r="P3802" t="str">
        <f>VLOOKUP('intouch变量（离散）'!$A3802,基本表格!$G:$Q,3,FALSE)</f>
        <v>DB100,X4400.4</v>
      </c>
      <c r="Q3802" t="str">
        <f>VLOOKUP('intouch变量（离散）'!$A3802,基本表格!$G:$Q,10,FALSE)</f>
        <v>No</v>
      </c>
      <c r="R3802" t="str">
        <f t="shared" si="360"/>
        <v>DB100,X4400.4 2143+P3-M6 木片筛出料皮带运输机 反馈转速 下限保护使能</v>
      </c>
      <c r="S3802">
        <v>0</v>
      </c>
      <c r="T3802">
        <v>0</v>
      </c>
    </row>
    <row r="3803" spans="1:20">
      <c r="A3803" t="s">
        <v>3959</v>
      </c>
      <c r="B3803" s="11" t="str">
        <f t="shared" si="359"/>
        <v>CHPF</v>
      </c>
      <c r="C3803" s="11" t="str">
        <f>VLOOKUP('intouch变量（离散）'!$A3803,基本表格!$G:$Q,2,FALSE)</f>
        <v>2143+P3-M6 木片筛出料皮带运输机 反馈转速 上限报警</v>
      </c>
      <c r="D3803" t="s">
        <v>154</v>
      </c>
      <c r="E3803" t="str">
        <f t="shared" si="355"/>
        <v>No</v>
      </c>
      <c r="F3803" t="str">
        <f t="shared" si="356"/>
        <v>0</v>
      </c>
      <c r="G3803" t="s">
        <v>154</v>
      </c>
      <c r="H3803" t="s">
        <v>155</v>
      </c>
      <c r="I3803" t="str">
        <f t="shared" si="357"/>
        <v/>
      </c>
      <c r="J3803" t="str">
        <f t="shared" si="358"/>
        <v/>
      </c>
      <c r="K3803" t="str">
        <f>VLOOKUP('intouch变量（离散）'!$A3803,基本表格!$G:$Q,9,FALSE)</f>
        <v>None</v>
      </c>
      <c r="L3803">
        <v>1</v>
      </c>
      <c r="M3803" t="s">
        <v>156</v>
      </c>
      <c r="N3803" t="s">
        <v>157</v>
      </c>
      <c r="O3803" t="s">
        <v>158</v>
      </c>
      <c r="P3803" t="str">
        <f>VLOOKUP('intouch变量（离散）'!$A3803,基本表格!$G:$Q,3,FALSE)</f>
        <v>DB100,X4400.5</v>
      </c>
      <c r="Q3803" t="str">
        <f>VLOOKUP('intouch变量（离散）'!$A3803,基本表格!$G:$Q,10,FALSE)</f>
        <v>Yes</v>
      </c>
      <c r="R3803" t="str">
        <f t="shared" si="360"/>
        <v>DB100,X4400.5 2143+P3-M6 木片筛出料皮带运输机 反馈转速 上限报警</v>
      </c>
      <c r="S3803">
        <v>0</v>
      </c>
      <c r="T3803">
        <v>0</v>
      </c>
    </row>
    <row r="3804" spans="1:20">
      <c r="A3804" t="s">
        <v>3960</v>
      </c>
      <c r="B3804" s="11" t="str">
        <f t="shared" si="359"/>
        <v>CHPF</v>
      </c>
      <c r="C3804" s="11" t="str">
        <f>VLOOKUP('intouch变量（离散）'!$A3804,基本表格!$G:$Q,2,FALSE)</f>
        <v>2143+P3-M6 木片筛出料皮带运输机 反馈转速 下限报警</v>
      </c>
      <c r="D3804" t="s">
        <v>154</v>
      </c>
      <c r="E3804" t="str">
        <f t="shared" si="355"/>
        <v>No</v>
      </c>
      <c r="F3804" t="str">
        <f t="shared" si="356"/>
        <v>0</v>
      </c>
      <c r="G3804" t="s">
        <v>154</v>
      </c>
      <c r="H3804" t="s">
        <v>155</v>
      </c>
      <c r="I3804" t="str">
        <f t="shared" si="357"/>
        <v/>
      </c>
      <c r="J3804" t="str">
        <f t="shared" si="358"/>
        <v/>
      </c>
      <c r="K3804" t="str">
        <f>VLOOKUP('intouch变量（离散）'!$A3804,基本表格!$G:$Q,9,FALSE)</f>
        <v>None</v>
      </c>
      <c r="L3804">
        <v>1</v>
      </c>
      <c r="M3804" t="s">
        <v>156</v>
      </c>
      <c r="N3804" t="s">
        <v>157</v>
      </c>
      <c r="O3804" t="s">
        <v>158</v>
      </c>
      <c r="P3804" t="str">
        <f>VLOOKUP('intouch变量（离散）'!$A3804,基本表格!$G:$Q,3,FALSE)</f>
        <v>DB100,X4400.6</v>
      </c>
      <c r="Q3804" t="str">
        <f>VLOOKUP('intouch变量（离散）'!$A3804,基本表格!$G:$Q,10,FALSE)</f>
        <v>Yes</v>
      </c>
      <c r="R3804" t="str">
        <f t="shared" si="360"/>
        <v>DB100,X4400.6 2143+P3-M6 木片筛出料皮带运输机 反馈转速 下限报警</v>
      </c>
      <c r="S3804">
        <v>0</v>
      </c>
      <c r="T3804">
        <v>0</v>
      </c>
    </row>
    <row r="3805" spans="1:20">
      <c r="A3805" t="s">
        <v>3961</v>
      </c>
      <c r="B3805" s="11" t="str">
        <f t="shared" si="359"/>
        <v>CHPF</v>
      </c>
      <c r="C3805" s="11" t="str">
        <f>VLOOKUP('intouch变量（离散）'!$A3805,基本表格!$G:$Q,2,FALSE)</f>
        <v>2143+P3-M6 木片筛出料皮带运输机 反馈转速 上上限报警</v>
      </c>
      <c r="D3805" t="s">
        <v>154</v>
      </c>
      <c r="E3805" t="str">
        <f t="shared" si="355"/>
        <v>No</v>
      </c>
      <c r="F3805" t="str">
        <f t="shared" si="356"/>
        <v>0</v>
      </c>
      <c r="G3805" t="s">
        <v>154</v>
      </c>
      <c r="H3805" t="s">
        <v>155</v>
      </c>
      <c r="I3805" t="str">
        <f t="shared" si="357"/>
        <v/>
      </c>
      <c r="J3805" t="str">
        <f t="shared" si="358"/>
        <v/>
      </c>
      <c r="K3805" t="str">
        <f>VLOOKUP('intouch变量（离散）'!$A3805,基本表格!$G:$Q,9,FALSE)</f>
        <v>On</v>
      </c>
      <c r="L3805">
        <v>1</v>
      </c>
      <c r="M3805" t="s">
        <v>156</v>
      </c>
      <c r="N3805" t="s">
        <v>157</v>
      </c>
      <c r="O3805" t="s">
        <v>158</v>
      </c>
      <c r="P3805" t="str">
        <f>VLOOKUP('intouch变量（离散）'!$A3805,基本表格!$G:$Q,3,FALSE)</f>
        <v>DB100,X4400.7</v>
      </c>
      <c r="Q3805" t="str">
        <f>VLOOKUP('intouch变量（离散）'!$A3805,基本表格!$G:$Q,10,FALSE)</f>
        <v>Yes</v>
      </c>
      <c r="R3805" t="str">
        <f t="shared" si="360"/>
        <v>DB100,X4400.7 2143+P3-M6 木片筛出料皮带运输机 反馈转速 上上限报警</v>
      </c>
      <c r="S3805">
        <v>0</v>
      </c>
      <c r="T3805">
        <v>0</v>
      </c>
    </row>
    <row r="3806" spans="1:20">
      <c r="A3806" t="s">
        <v>3962</v>
      </c>
      <c r="B3806" s="11" t="str">
        <f t="shared" si="359"/>
        <v>CHPF</v>
      </c>
      <c r="C3806" s="11" t="str">
        <f>VLOOKUP('intouch变量（离散）'!$A3806,基本表格!$G:$Q,2,FALSE)</f>
        <v>2143+P3-M6 木片筛出料皮带运输机 反馈转速 下下限报警</v>
      </c>
      <c r="D3806" t="s">
        <v>154</v>
      </c>
      <c r="E3806" t="str">
        <f t="shared" si="355"/>
        <v>No</v>
      </c>
      <c r="F3806" t="str">
        <f t="shared" si="356"/>
        <v>0</v>
      </c>
      <c r="G3806" t="s">
        <v>154</v>
      </c>
      <c r="H3806" t="s">
        <v>155</v>
      </c>
      <c r="I3806" t="str">
        <f t="shared" si="357"/>
        <v/>
      </c>
      <c r="J3806" t="str">
        <f t="shared" si="358"/>
        <v/>
      </c>
      <c r="K3806" t="str">
        <f>VLOOKUP('intouch变量（离散）'!$A3806,基本表格!$G:$Q,9,FALSE)</f>
        <v>On</v>
      </c>
      <c r="L3806">
        <v>1</v>
      </c>
      <c r="M3806" t="s">
        <v>156</v>
      </c>
      <c r="N3806" t="s">
        <v>157</v>
      </c>
      <c r="O3806" t="s">
        <v>158</v>
      </c>
      <c r="P3806" t="str">
        <f>VLOOKUP('intouch变量（离散）'!$A3806,基本表格!$G:$Q,3,FALSE)</f>
        <v>DB100,X4401.0</v>
      </c>
      <c r="Q3806" t="str">
        <f>VLOOKUP('intouch变量（离散）'!$A3806,基本表格!$G:$Q,10,FALSE)</f>
        <v>Yes</v>
      </c>
      <c r="R3806" t="str">
        <f t="shared" si="360"/>
        <v>DB100,X4401.0 2143+P3-M6 木片筛出料皮带运输机 反馈转速 下下限报警</v>
      </c>
      <c r="S3806">
        <v>0</v>
      </c>
      <c r="T3806">
        <v>0</v>
      </c>
    </row>
    <row r="3807" spans="1:20">
      <c r="A3807" t="s">
        <v>3963</v>
      </c>
      <c r="B3807" s="11" t="str">
        <f t="shared" si="359"/>
        <v>CHPF</v>
      </c>
      <c r="C3807" s="11" t="str">
        <f>VLOOKUP('intouch变量（离散）'!$A3807,基本表格!$G:$Q,2,FALSE)</f>
        <v>2143+P3-M6 木片筛出料皮带运输机 反馈转速 极限报警</v>
      </c>
      <c r="D3807" t="s">
        <v>154</v>
      </c>
      <c r="E3807" t="str">
        <f t="shared" si="355"/>
        <v>No</v>
      </c>
      <c r="F3807" t="str">
        <f t="shared" si="356"/>
        <v>0</v>
      </c>
      <c r="G3807" t="s">
        <v>154</v>
      </c>
      <c r="H3807" t="s">
        <v>155</v>
      </c>
      <c r="I3807" t="str">
        <f t="shared" si="357"/>
        <v/>
      </c>
      <c r="J3807" t="str">
        <f t="shared" si="358"/>
        <v/>
      </c>
      <c r="K3807" t="str">
        <f>VLOOKUP('intouch变量（离散）'!$A3807,基本表格!$G:$Q,9,FALSE)</f>
        <v>On</v>
      </c>
      <c r="L3807">
        <v>1</v>
      </c>
      <c r="M3807" t="s">
        <v>156</v>
      </c>
      <c r="N3807" t="s">
        <v>157</v>
      </c>
      <c r="O3807" t="s">
        <v>158</v>
      </c>
      <c r="P3807" t="str">
        <f>VLOOKUP('intouch变量（离散）'!$A3807,基本表格!$G:$Q,3,FALSE)</f>
        <v>DB100,X4401.1</v>
      </c>
      <c r="Q3807" t="str">
        <f>VLOOKUP('intouch变量（离散）'!$A3807,基本表格!$G:$Q,10,FALSE)</f>
        <v>Yes</v>
      </c>
      <c r="R3807" t="str">
        <f t="shared" si="360"/>
        <v>DB100,X4401.1 2143+P3-M6 木片筛出料皮带运输机 反馈转速 极限报警</v>
      </c>
      <c r="S3807">
        <v>0</v>
      </c>
      <c r="T3807">
        <v>0</v>
      </c>
    </row>
    <row r="3808" spans="1:20">
      <c r="A3808" t="s">
        <v>3964</v>
      </c>
      <c r="B3808" s="11" t="str">
        <f t="shared" si="359"/>
        <v>CHPF</v>
      </c>
      <c r="C3808" s="11" t="str">
        <f>VLOOKUP('intouch变量（离散）'!$A3808,基本表格!$G:$Q,2,FALSE)</f>
        <v>2143+P3-M6 木片筛出料皮带运输机 反馈转速 传感器断线报警</v>
      </c>
      <c r="D3808" t="s">
        <v>154</v>
      </c>
      <c r="E3808" t="str">
        <f t="shared" si="355"/>
        <v>No</v>
      </c>
      <c r="F3808" t="str">
        <f t="shared" si="356"/>
        <v>0</v>
      </c>
      <c r="G3808" t="s">
        <v>154</v>
      </c>
      <c r="H3808" t="s">
        <v>155</v>
      </c>
      <c r="I3808" t="str">
        <f t="shared" si="357"/>
        <v/>
      </c>
      <c r="J3808" t="str">
        <f t="shared" si="358"/>
        <v/>
      </c>
      <c r="K3808" t="str">
        <f>VLOOKUP('intouch变量（离散）'!$A3808,基本表格!$G:$Q,9,FALSE)</f>
        <v>On</v>
      </c>
      <c r="L3808">
        <v>1</v>
      </c>
      <c r="M3808" t="s">
        <v>156</v>
      </c>
      <c r="N3808" t="s">
        <v>157</v>
      </c>
      <c r="O3808" t="s">
        <v>158</v>
      </c>
      <c r="P3808" t="str">
        <f>VLOOKUP('intouch变量（离散）'!$A3808,基本表格!$G:$Q,3,FALSE)</f>
        <v>DB100,X4401.2</v>
      </c>
      <c r="Q3808" t="str">
        <f>VLOOKUP('intouch变量（离散）'!$A3808,基本表格!$G:$Q,10,FALSE)</f>
        <v>Yes</v>
      </c>
      <c r="R3808" t="str">
        <f t="shared" si="360"/>
        <v>DB100,X4401.2 2143+P3-M6 木片筛出料皮带运输机 反馈转速 传感器断线报警</v>
      </c>
      <c r="S3808">
        <v>0</v>
      </c>
      <c r="T3808">
        <v>0</v>
      </c>
    </row>
    <row r="3809" spans="1:20">
      <c r="A3809" t="s">
        <v>3965</v>
      </c>
      <c r="B3809" s="11" t="str">
        <f t="shared" si="359"/>
        <v>CHPF</v>
      </c>
      <c r="C3809" s="11" t="str">
        <f>VLOOKUP('intouch变量（离散）'!$A3809,基本表格!$G:$Q,2,FALSE)</f>
        <v>2143+P3-M6 木片筛出料皮带运输机 反馈电流 上限保护使能</v>
      </c>
      <c r="D3809" t="s">
        <v>154</v>
      </c>
      <c r="E3809" t="str">
        <f t="shared" si="355"/>
        <v>Yes</v>
      </c>
      <c r="F3809" t="str">
        <f t="shared" si="356"/>
        <v>900</v>
      </c>
      <c r="G3809" t="s">
        <v>154</v>
      </c>
      <c r="H3809" t="s">
        <v>155</v>
      </c>
      <c r="I3809" t="str">
        <f t="shared" si="357"/>
        <v>禁用</v>
      </c>
      <c r="J3809" t="str">
        <f t="shared" si="358"/>
        <v>启用</v>
      </c>
      <c r="K3809" t="str">
        <f>VLOOKUP('intouch变量（离散）'!$A3809,基本表格!$G:$Q,9,FALSE)</f>
        <v>None</v>
      </c>
      <c r="L3809">
        <v>1</v>
      </c>
      <c r="M3809" t="s">
        <v>156</v>
      </c>
      <c r="N3809" t="s">
        <v>157</v>
      </c>
      <c r="O3809" t="s">
        <v>158</v>
      </c>
      <c r="P3809" t="str">
        <f>VLOOKUP('intouch变量（离散）'!$A3809,基本表格!$G:$Q,3,FALSE)</f>
        <v>DB100,X4450.3</v>
      </c>
      <c r="Q3809" t="str">
        <f>VLOOKUP('intouch变量（离散）'!$A3809,基本表格!$G:$Q,10,FALSE)</f>
        <v>No</v>
      </c>
      <c r="R3809" t="str">
        <f t="shared" si="360"/>
        <v>DB100,X4450.3 2143+P3-M6 木片筛出料皮带运输机 反馈电流 上限保护使能</v>
      </c>
      <c r="S3809">
        <v>0</v>
      </c>
      <c r="T3809">
        <v>0</v>
      </c>
    </row>
    <row r="3810" spans="1:20">
      <c r="A3810" t="s">
        <v>3966</v>
      </c>
      <c r="B3810" s="11" t="str">
        <f t="shared" si="359"/>
        <v>CHPF</v>
      </c>
      <c r="C3810" s="11" t="str">
        <f>VLOOKUP('intouch变量（离散）'!$A3810,基本表格!$G:$Q,2,FALSE)</f>
        <v>2143+P3-M6 木片筛出料皮带运输机 反馈电流 下限保护使能</v>
      </c>
      <c r="D3810" t="s">
        <v>154</v>
      </c>
      <c r="E3810" t="str">
        <f t="shared" si="355"/>
        <v>Yes</v>
      </c>
      <c r="F3810" t="str">
        <f t="shared" si="356"/>
        <v>900</v>
      </c>
      <c r="G3810" t="s">
        <v>154</v>
      </c>
      <c r="H3810" t="s">
        <v>155</v>
      </c>
      <c r="I3810" t="str">
        <f t="shared" si="357"/>
        <v>禁用</v>
      </c>
      <c r="J3810" t="str">
        <f t="shared" si="358"/>
        <v>启用</v>
      </c>
      <c r="K3810" t="str">
        <f>VLOOKUP('intouch变量（离散）'!$A3810,基本表格!$G:$Q,9,FALSE)</f>
        <v>None</v>
      </c>
      <c r="L3810">
        <v>1</v>
      </c>
      <c r="M3810" t="s">
        <v>156</v>
      </c>
      <c r="N3810" t="s">
        <v>157</v>
      </c>
      <c r="O3810" t="s">
        <v>158</v>
      </c>
      <c r="P3810" t="str">
        <f>VLOOKUP('intouch变量（离散）'!$A3810,基本表格!$G:$Q,3,FALSE)</f>
        <v>DB100,X4450.4</v>
      </c>
      <c r="Q3810" t="str">
        <f>VLOOKUP('intouch变量（离散）'!$A3810,基本表格!$G:$Q,10,FALSE)</f>
        <v>No</v>
      </c>
      <c r="R3810" t="str">
        <f t="shared" si="360"/>
        <v>DB100,X4450.4 2143+P3-M6 木片筛出料皮带运输机 反馈电流 下限保护使能</v>
      </c>
      <c r="S3810">
        <v>0</v>
      </c>
      <c r="T3810">
        <v>0</v>
      </c>
    </row>
    <row r="3811" spans="1:20">
      <c r="A3811" t="s">
        <v>3967</v>
      </c>
      <c r="B3811" s="11" t="str">
        <f t="shared" si="359"/>
        <v>CHPF</v>
      </c>
      <c r="C3811" s="11" t="str">
        <f>VLOOKUP('intouch变量（离散）'!$A3811,基本表格!$G:$Q,2,FALSE)</f>
        <v>2143+P3-M6 木片筛出料皮带运输机 反馈电流 上限报警</v>
      </c>
      <c r="D3811" t="s">
        <v>154</v>
      </c>
      <c r="E3811" t="str">
        <f t="shared" si="355"/>
        <v>No</v>
      </c>
      <c r="F3811" t="str">
        <f t="shared" si="356"/>
        <v>0</v>
      </c>
      <c r="G3811" t="s">
        <v>154</v>
      </c>
      <c r="H3811" t="s">
        <v>155</v>
      </c>
      <c r="I3811" t="str">
        <f t="shared" si="357"/>
        <v/>
      </c>
      <c r="J3811" t="str">
        <f t="shared" si="358"/>
        <v/>
      </c>
      <c r="K3811" t="str">
        <f>VLOOKUP('intouch变量（离散）'!$A3811,基本表格!$G:$Q,9,FALSE)</f>
        <v>None</v>
      </c>
      <c r="L3811">
        <v>1</v>
      </c>
      <c r="M3811" t="s">
        <v>156</v>
      </c>
      <c r="N3811" t="s">
        <v>157</v>
      </c>
      <c r="O3811" t="s">
        <v>158</v>
      </c>
      <c r="P3811" t="str">
        <f>VLOOKUP('intouch变量（离散）'!$A3811,基本表格!$G:$Q,3,FALSE)</f>
        <v>DB100,X4450.5</v>
      </c>
      <c r="Q3811" t="str">
        <f>VLOOKUP('intouch变量（离散）'!$A3811,基本表格!$G:$Q,10,FALSE)</f>
        <v>Yes</v>
      </c>
      <c r="R3811" t="str">
        <f t="shared" si="360"/>
        <v>DB100,X4450.5 2143+P3-M6 木片筛出料皮带运输机 反馈电流 上限报警</v>
      </c>
      <c r="S3811">
        <v>0</v>
      </c>
      <c r="T3811">
        <v>0</v>
      </c>
    </row>
    <row r="3812" spans="1:20">
      <c r="A3812" t="s">
        <v>3968</v>
      </c>
      <c r="B3812" s="11" t="str">
        <f t="shared" si="359"/>
        <v>CHPF</v>
      </c>
      <c r="C3812" s="11" t="str">
        <f>VLOOKUP('intouch变量（离散）'!$A3812,基本表格!$G:$Q,2,FALSE)</f>
        <v>2143+P3-M6 木片筛出料皮带运输机 反馈电流 下限报警</v>
      </c>
      <c r="D3812" t="s">
        <v>154</v>
      </c>
      <c r="E3812" t="str">
        <f t="shared" si="355"/>
        <v>No</v>
      </c>
      <c r="F3812" t="str">
        <f t="shared" si="356"/>
        <v>0</v>
      </c>
      <c r="G3812" t="s">
        <v>154</v>
      </c>
      <c r="H3812" t="s">
        <v>155</v>
      </c>
      <c r="I3812" t="str">
        <f t="shared" si="357"/>
        <v/>
      </c>
      <c r="J3812" t="str">
        <f t="shared" si="358"/>
        <v/>
      </c>
      <c r="K3812" t="str">
        <f>VLOOKUP('intouch变量（离散）'!$A3812,基本表格!$G:$Q,9,FALSE)</f>
        <v>None</v>
      </c>
      <c r="L3812">
        <v>1</v>
      </c>
      <c r="M3812" t="s">
        <v>156</v>
      </c>
      <c r="N3812" t="s">
        <v>157</v>
      </c>
      <c r="O3812" t="s">
        <v>158</v>
      </c>
      <c r="P3812" t="str">
        <f>VLOOKUP('intouch变量（离散）'!$A3812,基本表格!$G:$Q,3,FALSE)</f>
        <v>DB100,X4450.6</v>
      </c>
      <c r="Q3812" t="str">
        <f>VLOOKUP('intouch变量（离散）'!$A3812,基本表格!$G:$Q,10,FALSE)</f>
        <v>Yes</v>
      </c>
      <c r="R3812" t="str">
        <f t="shared" si="360"/>
        <v>DB100,X4450.6 2143+P3-M6 木片筛出料皮带运输机 反馈电流 下限报警</v>
      </c>
      <c r="S3812">
        <v>0</v>
      </c>
      <c r="T3812">
        <v>0</v>
      </c>
    </row>
    <row r="3813" spans="1:20">
      <c r="A3813" t="s">
        <v>3969</v>
      </c>
      <c r="B3813" s="11" t="str">
        <f t="shared" si="359"/>
        <v>CHPF</v>
      </c>
      <c r="C3813" s="11" t="str">
        <f>VLOOKUP('intouch变量（离散）'!$A3813,基本表格!$G:$Q,2,FALSE)</f>
        <v>2143+P3-M6 木片筛出料皮带运输机 反馈电流 上上限报警</v>
      </c>
      <c r="D3813" t="s">
        <v>154</v>
      </c>
      <c r="E3813" t="str">
        <f t="shared" si="355"/>
        <v>No</v>
      </c>
      <c r="F3813" t="str">
        <f t="shared" si="356"/>
        <v>0</v>
      </c>
      <c r="G3813" t="s">
        <v>154</v>
      </c>
      <c r="H3813" t="s">
        <v>155</v>
      </c>
      <c r="I3813" t="str">
        <f t="shared" si="357"/>
        <v/>
      </c>
      <c r="J3813" t="str">
        <f t="shared" si="358"/>
        <v/>
      </c>
      <c r="K3813" t="str">
        <f>VLOOKUP('intouch变量（离散）'!$A3813,基本表格!$G:$Q,9,FALSE)</f>
        <v>On</v>
      </c>
      <c r="L3813">
        <v>1</v>
      </c>
      <c r="M3813" t="s">
        <v>156</v>
      </c>
      <c r="N3813" t="s">
        <v>157</v>
      </c>
      <c r="O3813" t="s">
        <v>158</v>
      </c>
      <c r="P3813" t="str">
        <f>VLOOKUP('intouch变量（离散）'!$A3813,基本表格!$G:$Q,3,FALSE)</f>
        <v>DB100,X4450.7</v>
      </c>
      <c r="Q3813" t="str">
        <f>VLOOKUP('intouch变量（离散）'!$A3813,基本表格!$G:$Q,10,FALSE)</f>
        <v>Yes</v>
      </c>
      <c r="R3813" t="str">
        <f t="shared" si="360"/>
        <v>DB100,X4450.7 2143+P3-M6 木片筛出料皮带运输机 反馈电流 上上限报警</v>
      </c>
      <c r="S3813">
        <v>0</v>
      </c>
      <c r="T3813">
        <v>0</v>
      </c>
    </row>
    <row r="3814" spans="1:20">
      <c r="A3814" t="s">
        <v>3970</v>
      </c>
      <c r="B3814" s="11" t="str">
        <f t="shared" si="359"/>
        <v>CHPF</v>
      </c>
      <c r="C3814" s="11" t="str">
        <f>VLOOKUP('intouch变量（离散）'!$A3814,基本表格!$G:$Q,2,FALSE)</f>
        <v>2143+P3-M6 木片筛出料皮带运输机 反馈电流 下下限报警</v>
      </c>
      <c r="D3814" t="s">
        <v>154</v>
      </c>
      <c r="E3814" t="str">
        <f t="shared" si="355"/>
        <v>No</v>
      </c>
      <c r="F3814" t="str">
        <f t="shared" si="356"/>
        <v>0</v>
      </c>
      <c r="G3814" t="s">
        <v>154</v>
      </c>
      <c r="H3814" t="s">
        <v>155</v>
      </c>
      <c r="I3814" t="str">
        <f t="shared" si="357"/>
        <v/>
      </c>
      <c r="J3814" t="str">
        <f t="shared" si="358"/>
        <v/>
      </c>
      <c r="K3814" t="str">
        <f>VLOOKUP('intouch变量（离散）'!$A3814,基本表格!$G:$Q,9,FALSE)</f>
        <v>On</v>
      </c>
      <c r="L3814">
        <v>1</v>
      </c>
      <c r="M3814" t="s">
        <v>156</v>
      </c>
      <c r="N3814" t="s">
        <v>157</v>
      </c>
      <c r="O3814" t="s">
        <v>158</v>
      </c>
      <c r="P3814" t="str">
        <f>VLOOKUP('intouch变量（离散）'!$A3814,基本表格!$G:$Q,3,FALSE)</f>
        <v>DB100,X4451.0</v>
      </c>
      <c r="Q3814" t="str">
        <f>VLOOKUP('intouch变量（离散）'!$A3814,基本表格!$G:$Q,10,FALSE)</f>
        <v>Yes</v>
      </c>
      <c r="R3814" t="str">
        <f t="shared" si="360"/>
        <v>DB100,X4451.0 2143+P3-M6 木片筛出料皮带运输机 反馈电流 下下限报警</v>
      </c>
      <c r="S3814">
        <v>0</v>
      </c>
      <c r="T3814">
        <v>0</v>
      </c>
    </row>
    <row r="3815" spans="1:20">
      <c r="A3815" t="s">
        <v>3971</v>
      </c>
      <c r="B3815" s="11" t="str">
        <f t="shared" si="359"/>
        <v>CHPF</v>
      </c>
      <c r="C3815" s="11" t="str">
        <f>VLOOKUP('intouch变量（离散）'!$A3815,基本表格!$G:$Q,2,FALSE)</f>
        <v>2143+P3-M6 木片筛出料皮带运输机 反馈电流 极限报警</v>
      </c>
      <c r="D3815" t="s">
        <v>154</v>
      </c>
      <c r="E3815" t="str">
        <f t="shared" si="355"/>
        <v>No</v>
      </c>
      <c r="F3815" t="str">
        <f t="shared" si="356"/>
        <v>0</v>
      </c>
      <c r="G3815" t="s">
        <v>154</v>
      </c>
      <c r="H3815" t="s">
        <v>155</v>
      </c>
      <c r="I3815" t="str">
        <f t="shared" si="357"/>
        <v/>
      </c>
      <c r="J3815" t="str">
        <f t="shared" si="358"/>
        <v/>
      </c>
      <c r="K3815" t="str">
        <f>VLOOKUP('intouch变量（离散）'!$A3815,基本表格!$G:$Q,9,FALSE)</f>
        <v>On</v>
      </c>
      <c r="L3815">
        <v>1</v>
      </c>
      <c r="M3815" t="s">
        <v>156</v>
      </c>
      <c r="N3815" t="s">
        <v>157</v>
      </c>
      <c r="O3815" t="s">
        <v>158</v>
      </c>
      <c r="P3815" t="str">
        <f>VLOOKUP('intouch变量（离散）'!$A3815,基本表格!$G:$Q,3,FALSE)</f>
        <v>DB100,X4451.1</v>
      </c>
      <c r="Q3815" t="str">
        <f>VLOOKUP('intouch变量（离散）'!$A3815,基本表格!$G:$Q,10,FALSE)</f>
        <v>Yes</v>
      </c>
      <c r="R3815" t="str">
        <f t="shared" si="360"/>
        <v>DB100,X4451.1 2143+P3-M6 木片筛出料皮带运输机 反馈电流 极限报警</v>
      </c>
      <c r="S3815">
        <v>0</v>
      </c>
      <c r="T3815">
        <v>0</v>
      </c>
    </row>
    <row r="3816" spans="1:20">
      <c r="A3816" t="s">
        <v>3972</v>
      </c>
      <c r="B3816" s="11" t="str">
        <f t="shared" si="359"/>
        <v>CHPF</v>
      </c>
      <c r="C3816" s="11" t="str">
        <f>VLOOKUP('intouch变量（离散）'!$A3816,基本表格!$G:$Q,2,FALSE)</f>
        <v>2143+P3-M6 木片筛出料皮带运输机 反馈电流 传感器断线报警</v>
      </c>
      <c r="D3816" t="s">
        <v>154</v>
      </c>
      <c r="E3816" t="str">
        <f t="shared" si="355"/>
        <v>No</v>
      </c>
      <c r="F3816" t="str">
        <f t="shared" si="356"/>
        <v>0</v>
      </c>
      <c r="G3816" t="s">
        <v>154</v>
      </c>
      <c r="H3816" t="s">
        <v>155</v>
      </c>
      <c r="I3816" t="str">
        <f t="shared" si="357"/>
        <v/>
      </c>
      <c r="J3816" t="str">
        <f t="shared" si="358"/>
        <v/>
      </c>
      <c r="K3816" t="str">
        <f>VLOOKUP('intouch变量（离散）'!$A3816,基本表格!$G:$Q,9,FALSE)</f>
        <v>On</v>
      </c>
      <c r="L3816">
        <v>1</v>
      </c>
      <c r="M3816" t="s">
        <v>156</v>
      </c>
      <c r="N3816" t="s">
        <v>157</v>
      </c>
      <c r="O3816" t="s">
        <v>158</v>
      </c>
      <c r="P3816" t="str">
        <f>VLOOKUP('intouch变量（离散）'!$A3816,基本表格!$G:$Q,3,FALSE)</f>
        <v>DB100,X4451.2</v>
      </c>
      <c r="Q3816" t="str">
        <f>VLOOKUP('intouch变量（离散）'!$A3816,基本表格!$G:$Q,10,FALSE)</f>
        <v>Yes</v>
      </c>
      <c r="R3816" t="str">
        <f t="shared" si="360"/>
        <v>DB100,X4451.2 2143+P3-M6 木片筛出料皮带运输机 反馈电流 传感器断线报警</v>
      </c>
      <c r="S3816">
        <v>0</v>
      </c>
      <c r="T3816">
        <v>0</v>
      </c>
    </row>
    <row r="3817" spans="1:20">
      <c r="A3817" t="s">
        <v>3973</v>
      </c>
      <c r="B3817" s="11" t="str">
        <f t="shared" si="359"/>
        <v>CHPF</v>
      </c>
      <c r="C3817" s="11" t="str">
        <f>VLOOKUP('intouch变量（离散）'!$A3817,基本表格!$G:$Q,2,FALSE)</f>
        <v>2147+P6-M3 刨片进料料仓进料皮带运输机 电机控制 使能</v>
      </c>
      <c r="D3817" t="s">
        <v>154</v>
      </c>
      <c r="E3817" t="str">
        <f t="shared" si="355"/>
        <v>No</v>
      </c>
      <c r="F3817" t="str">
        <f t="shared" si="356"/>
        <v>0</v>
      </c>
      <c r="G3817" t="s">
        <v>154</v>
      </c>
      <c r="H3817" t="s">
        <v>155</v>
      </c>
      <c r="I3817" t="str">
        <f t="shared" si="357"/>
        <v/>
      </c>
      <c r="J3817" t="str">
        <f t="shared" si="358"/>
        <v/>
      </c>
      <c r="K3817" t="str">
        <f>VLOOKUP('intouch变量（离散）'!$A3817,基本表格!$G:$Q,9,FALSE)</f>
        <v>None</v>
      </c>
      <c r="L3817">
        <v>1</v>
      </c>
      <c r="M3817" t="s">
        <v>156</v>
      </c>
      <c r="N3817" t="s">
        <v>157</v>
      </c>
      <c r="O3817" t="s">
        <v>158</v>
      </c>
      <c r="P3817" t="str">
        <f>VLOOKUP('intouch变量（离散）'!$A3817,基本表格!$G:$Q,3,FALSE)</f>
        <v>DB100,X4500.0</v>
      </c>
      <c r="Q3817" t="str">
        <f>VLOOKUP('intouch变量（离散）'!$A3817,基本表格!$G:$Q,10,FALSE)</f>
        <v>No</v>
      </c>
      <c r="R3817" t="str">
        <f t="shared" si="360"/>
        <v>DB100,X4500.0 2147+P6-M3 刨片进料料仓进料皮带运输机 电机控制 使能</v>
      </c>
      <c r="S3817">
        <v>0</v>
      </c>
      <c r="T3817">
        <v>0</v>
      </c>
    </row>
    <row r="3818" spans="1:20">
      <c r="A3818" t="s">
        <v>3974</v>
      </c>
      <c r="B3818" s="11" t="str">
        <f t="shared" si="359"/>
        <v>CHPF</v>
      </c>
      <c r="C3818" s="11" t="str">
        <f>VLOOKUP('intouch变量（离散）'!$A3818,基本表格!$G:$Q,2,FALSE)</f>
        <v>2147+P6-M3 刨片进料料仓进料皮带运输机 电机控制 手自动状态</v>
      </c>
      <c r="D3818" t="s">
        <v>154</v>
      </c>
      <c r="E3818" t="str">
        <f t="shared" si="355"/>
        <v>No</v>
      </c>
      <c r="F3818" t="str">
        <f t="shared" si="356"/>
        <v>0</v>
      </c>
      <c r="G3818" t="s">
        <v>154</v>
      </c>
      <c r="H3818" t="s">
        <v>155</v>
      </c>
      <c r="I3818" t="str">
        <f t="shared" si="357"/>
        <v/>
      </c>
      <c r="J3818" t="str">
        <f t="shared" si="358"/>
        <v/>
      </c>
      <c r="K3818" t="str">
        <f>VLOOKUP('intouch变量（离散）'!$A3818,基本表格!$G:$Q,9,FALSE)</f>
        <v>None</v>
      </c>
      <c r="L3818">
        <v>1</v>
      </c>
      <c r="M3818" t="s">
        <v>156</v>
      </c>
      <c r="N3818" t="s">
        <v>157</v>
      </c>
      <c r="O3818" t="s">
        <v>158</v>
      </c>
      <c r="P3818" t="str">
        <f>VLOOKUP('intouch变量（离散）'!$A3818,基本表格!$G:$Q,3,FALSE)</f>
        <v>DB100,X4500.3</v>
      </c>
      <c r="Q3818" t="str">
        <f>VLOOKUP('intouch变量（离散）'!$A3818,基本表格!$G:$Q,10,FALSE)</f>
        <v>Yes</v>
      </c>
      <c r="R3818" t="str">
        <f t="shared" si="360"/>
        <v>DB100,X4500.3 2147+P6-M3 刨片进料料仓进料皮带运输机 电机控制 手自动状态</v>
      </c>
      <c r="S3818">
        <v>0</v>
      </c>
      <c r="T3818">
        <v>0</v>
      </c>
    </row>
    <row r="3819" spans="1:20">
      <c r="A3819" t="s">
        <v>3975</v>
      </c>
      <c r="B3819" s="11" t="str">
        <f t="shared" si="359"/>
        <v>CHPF</v>
      </c>
      <c r="C3819" s="11" t="str">
        <f>VLOOKUP('intouch变量（离散）'!$A3819,基本表格!$G:$Q,2,FALSE)</f>
        <v>2147+P6-M3 刨片进料料仓进料皮带运输机 电机控制 本地/远程(检修/待机）</v>
      </c>
      <c r="D3819" t="s">
        <v>154</v>
      </c>
      <c r="E3819" t="str">
        <f t="shared" si="355"/>
        <v>No</v>
      </c>
      <c r="F3819" t="str">
        <f t="shared" si="356"/>
        <v>0</v>
      </c>
      <c r="G3819" t="s">
        <v>154</v>
      </c>
      <c r="H3819" t="s">
        <v>155</v>
      </c>
      <c r="I3819" t="str">
        <f t="shared" si="357"/>
        <v/>
      </c>
      <c r="J3819" t="str">
        <f t="shared" si="358"/>
        <v/>
      </c>
      <c r="K3819" t="str">
        <f>VLOOKUP('intouch变量（离散）'!$A3819,基本表格!$G:$Q,9,FALSE)</f>
        <v>None</v>
      </c>
      <c r="L3819">
        <v>1</v>
      </c>
      <c r="M3819" t="s">
        <v>156</v>
      </c>
      <c r="N3819" t="s">
        <v>157</v>
      </c>
      <c r="O3819" t="s">
        <v>158</v>
      </c>
      <c r="P3819" t="str">
        <f>VLOOKUP('intouch变量（离散）'!$A3819,基本表格!$G:$Q,3,FALSE)</f>
        <v>DB100,X4500.4</v>
      </c>
      <c r="Q3819" t="str">
        <f>VLOOKUP('intouch变量（离散）'!$A3819,基本表格!$G:$Q,10,FALSE)</f>
        <v>Yes</v>
      </c>
      <c r="R3819" t="str">
        <f t="shared" si="360"/>
        <v>DB100,X4500.4 2147+P6-M3 刨片进料料仓进料皮带运输机 电机控制 本地/远程(检修/待机）</v>
      </c>
      <c r="S3819">
        <v>0</v>
      </c>
      <c r="T3819">
        <v>0</v>
      </c>
    </row>
    <row r="3820" spans="1:20">
      <c r="A3820" t="s">
        <v>3976</v>
      </c>
      <c r="B3820" s="11" t="str">
        <f t="shared" si="359"/>
        <v>CHPF</v>
      </c>
      <c r="C3820" s="11" t="str">
        <f>VLOOKUP('intouch变量（离散）'!$A3820,基本表格!$G:$Q,2,FALSE)</f>
        <v>2147+P6-M3 刨片进料料仓进料皮带运输机 电机控制 开启_上位机(正转)</v>
      </c>
      <c r="D3820" t="s">
        <v>154</v>
      </c>
      <c r="E3820" t="str">
        <f t="shared" si="355"/>
        <v>No</v>
      </c>
      <c r="F3820" t="str">
        <f t="shared" si="356"/>
        <v>0</v>
      </c>
      <c r="G3820" t="s">
        <v>154</v>
      </c>
      <c r="H3820" t="s">
        <v>155</v>
      </c>
      <c r="I3820" t="str">
        <f t="shared" si="357"/>
        <v/>
      </c>
      <c r="J3820" t="str">
        <f t="shared" si="358"/>
        <v/>
      </c>
      <c r="K3820" t="str">
        <f>VLOOKUP('intouch变量（离散）'!$A3820,基本表格!$G:$Q,9,FALSE)</f>
        <v>None</v>
      </c>
      <c r="L3820">
        <v>1</v>
      </c>
      <c r="M3820" t="s">
        <v>156</v>
      </c>
      <c r="N3820" t="s">
        <v>157</v>
      </c>
      <c r="O3820" t="s">
        <v>158</v>
      </c>
      <c r="P3820" t="str">
        <f>VLOOKUP('intouch变量（离散）'!$A3820,基本表格!$G:$Q,3,FALSE)</f>
        <v>DB100,X4500.6</v>
      </c>
      <c r="Q3820" t="str">
        <f>VLOOKUP('intouch变量（离散）'!$A3820,基本表格!$G:$Q,10,FALSE)</f>
        <v>No</v>
      </c>
      <c r="R3820" t="str">
        <f t="shared" si="360"/>
        <v>DB100,X4500.6 2147+P6-M3 刨片进料料仓进料皮带运输机 电机控制 开启_上位机(正转)</v>
      </c>
      <c r="S3820">
        <v>0</v>
      </c>
      <c r="T3820">
        <v>0</v>
      </c>
    </row>
    <row r="3821" spans="1:20">
      <c r="A3821" t="s">
        <v>3977</v>
      </c>
      <c r="B3821" s="11" t="str">
        <f t="shared" si="359"/>
        <v>CHPF</v>
      </c>
      <c r="C3821" s="11" t="str">
        <f>VLOOKUP('intouch变量（离散）'!$A3821,基本表格!$G:$Q,2,FALSE)</f>
        <v>2147+P6-M3 刨片进料料仓进料皮带运输机 电机控制 停止_上位机(反转)</v>
      </c>
      <c r="D3821" t="s">
        <v>154</v>
      </c>
      <c r="E3821" t="str">
        <f t="shared" si="355"/>
        <v>No</v>
      </c>
      <c r="F3821" t="str">
        <f t="shared" si="356"/>
        <v>0</v>
      </c>
      <c r="G3821" t="s">
        <v>154</v>
      </c>
      <c r="H3821" t="s">
        <v>155</v>
      </c>
      <c r="I3821" t="str">
        <f t="shared" si="357"/>
        <v/>
      </c>
      <c r="J3821" t="str">
        <f t="shared" si="358"/>
        <v/>
      </c>
      <c r="K3821" t="str">
        <f>VLOOKUP('intouch变量（离散）'!$A3821,基本表格!$G:$Q,9,FALSE)</f>
        <v>None</v>
      </c>
      <c r="L3821">
        <v>1</v>
      </c>
      <c r="M3821" t="s">
        <v>156</v>
      </c>
      <c r="N3821" t="s">
        <v>157</v>
      </c>
      <c r="O3821" t="s">
        <v>158</v>
      </c>
      <c r="P3821" t="str">
        <f>VLOOKUP('intouch变量（离散）'!$A3821,基本表格!$G:$Q,3,FALSE)</f>
        <v>DB100,X4501.0</v>
      </c>
      <c r="Q3821" t="str">
        <f>VLOOKUP('intouch变量（离散）'!$A3821,基本表格!$G:$Q,10,FALSE)</f>
        <v>No</v>
      </c>
      <c r="R3821" t="str">
        <f t="shared" si="360"/>
        <v>DB100,X4501.0 2147+P6-M3 刨片进料料仓进料皮带运输机 电机控制 停止_上位机(反转)</v>
      </c>
      <c r="S3821">
        <v>0</v>
      </c>
      <c r="T3821">
        <v>0</v>
      </c>
    </row>
    <row r="3822" spans="1:20">
      <c r="A3822" t="s">
        <v>3978</v>
      </c>
      <c r="B3822" s="11" t="str">
        <f t="shared" si="359"/>
        <v>CHPF</v>
      </c>
      <c r="C3822" s="11" t="str">
        <f>VLOOKUP('intouch变量（离散）'!$A3822,基本表格!$G:$Q,2,FALSE)</f>
        <v>2147+P6-M3 刨片进料料仓进料皮带运输机 电机控制 通风扇</v>
      </c>
      <c r="D3822" t="s">
        <v>154</v>
      </c>
      <c r="E3822" t="str">
        <f t="shared" si="355"/>
        <v>No</v>
      </c>
      <c r="F3822" t="str">
        <f t="shared" si="356"/>
        <v>0</v>
      </c>
      <c r="G3822" t="s">
        <v>154</v>
      </c>
      <c r="H3822" t="s">
        <v>155</v>
      </c>
      <c r="I3822" t="str">
        <f t="shared" si="357"/>
        <v/>
      </c>
      <c r="J3822" t="str">
        <f t="shared" si="358"/>
        <v/>
      </c>
      <c r="K3822" t="str">
        <f>VLOOKUP('intouch变量（离散）'!$A3822,基本表格!$G:$Q,9,FALSE)</f>
        <v>None</v>
      </c>
      <c r="L3822">
        <v>1</v>
      </c>
      <c r="M3822" t="s">
        <v>156</v>
      </c>
      <c r="N3822" t="s">
        <v>157</v>
      </c>
      <c r="O3822" t="s">
        <v>158</v>
      </c>
      <c r="P3822" t="str">
        <f>VLOOKUP('intouch变量（离散）'!$A3822,基本表格!$G:$Q,3,FALSE)</f>
        <v>DB100,X4501.1</v>
      </c>
      <c r="Q3822" t="str">
        <f>VLOOKUP('intouch变量（离散）'!$A3822,基本表格!$G:$Q,10,FALSE)</f>
        <v>Yes</v>
      </c>
      <c r="R3822" t="str">
        <f t="shared" si="360"/>
        <v>DB100,X4501.1 2147+P6-M3 刨片进料料仓进料皮带运输机 电机控制 通风扇</v>
      </c>
      <c r="S3822">
        <v>0</v>
      </c>
      <c r="T3822">
        <v>0</v>
      </c>
    </row>
    <row r="3823" spans="1:20">
      <c r="A3823" t="s">
        <v>3979</v>
      </c>
      <c r="B3823" s="11" t="str">
        <f t="shared" si="359"/>
        <v>CHPF</v>
      </c>
      <c r="C3823" s="11" t="str">
        <f>VLOOKUP('intouch变量（离散）'!$A3823,基本表格!$G:$Q,2,FALSE)</f>
        <v>2147+P6-M3 刨片进料料仓进料皮带运输机 电机控制 电机(正转）</v>
      </c>
      <c r="D3823" t="s">
        <v>154</v>
      </c>
      <c r="E3823" t="str">
        <f t="shared" si="355"/>
        <v>No</v>
      </c>
      <c r="F3823" t="str">
        <f t="shared" si="356"/>
        <v>0</v>
      </c>
      <c r="G3823" t="s">
        <v>154</v>
      </c>
      <c r="H3823" t="s">
        <v>155</v>
      </c>
      <c r="I3823" t="str">
        <f t="shared" si="357"/>
        <v/>
      </c>
      <c r="J3823" t="str">
        <f t="shared" si="358"/>
        <v/>
      </c>
      <c r="K3823" t="str">
        <f>VLOOKUP('intouch变量（离散）'!$A3823,基本表格!$G:$Q,9,FALSE)</f>
        <v>None</v>
      </c>
      <c r="L3823">
        <v>1</v>
      </c>
      <c r="M3823" t="s">
        <v>156</v>
      </c>
      <c r="N3823" t="s">
        <v>157</v>
      </c>
      <c r="O3823" t="s">
        <v>158</v>
      </c>
      <c r="P3823" t="str">
        <f>VLOOKUP('intouch变量（离散）'!$A3823,基本表格!$G:$Q,3,FALSE)</f>
        <v>DB100,X4501.2</v>
      </c>
      <c r="Q3823" t="str">
        <f>VLOOKUP('intouch变量（离散）'!$A3823,基本表格!$G:$Q,10,FALSE)</f>
        <v>Yes</v>
      </c>
      <c r="R3823" t="str">
        <f t="shared" si="360"/>
        <v>DB100,X4501.2 2147+P6-M3 刨片进料料仓进料皮带运输机 电机控制 电机(正转）</v>
      </c>
      <c r="S3823">
        <v>0</v>
      </c>
      <c r="T3823">
        <v>0</v>
      </c>
    </row>
    <row r="3824" spans="1:20">
      <c r="A3824" t="s">
        <v>3980</v>
      </c>
      <c r="B3824" s="11" t="str">
        <f t="shared" si="359"/>
        <v>CHPF</v>
      </c>
      <c r="C3824" s="11" t="str">
        <f>VLOOKUP('intouch变量（离散）'!$A3824,基本表格!$G:$Q,2,FALSE)</f>
        <v>2147+P6-M3 刨片进料料仓进料皮带运输机 电机控制 电机过载</v>
      </c>
      <c r="D3824" t="s">
        <v>154</v>
      </c>
      <c r="E3824" t="str">
        <f t="shared" si="355"/>
        <v>No</v>
      </c>
      <c r="F3824" t="str">
        <f t="shared" si="356"/>
        <v>0</v>
      </c>
      <c r="G3824" t="s">
        <v>154</v>
      </c>
      <c r="H3824" t="s">
        <v>155</v>
      </c>
      <c r="I3824" t="str">
        <f t="shared" si="357"/>
        <v/>
      </c>
      <c r="J3824" t="str">
        <f t="shared" si="358"/>
        <v/>
      </c>
      <c r="K3824" t="str">
        <f>VLOOKUP('intouch变量（离散）'!$A3824,基本表格!$G:$Q,9,FALSE)</f>
        <v>On</v>
      </c>
      <c r="L3824">
        <v>1</v>
      </c>
      <c r="M3824" t="s">
        <v>156</v>
      </c>
      <c r="N3824" t="s">
        <v>157</v>
      </c>
      <c r="O3824" t="s">
        <v>158</v>
      </c>
      <c r="P3824" t="str">
        <f>VLOOKUP('intouch变量（离散）'!$A3824,基本表格!$G:$Q,3,FALSE)</f>
        <v>DB100,X4501.3</v>
      </c>
      <c r="Q3824" t="str">
        <f>VLOOKUP('intouch变量（离散）'!$A3824,基本表格!$G:$Q,10,FALSE)</f>
        <v>Yes</v>
      </c>
      <c r="R3824" t="str">
        <f t="shared" si="360"/>
        <v>DB100,X4501.3 2147+P6-M3 刨片进料料仓进料皮带运输机 电机控制 电机过载</v>
      </c>
      <c r="S3824">
        <v>0</v>
      </c>
      <c r="T3824">
        <v>0</v>
      </c>
    </row>
    <row r="3825" spans="1:20">
      <c r="A3825" t="s">
        <v>3981</v>
      </c>
      <c r="B3825" s="11" t="str">
        <f t="shared" si="359"/>
        <v>CHPF</v>
      </c>
      <c r="C3825" s="11" t="str">
        <f>VLOOKUP('intouch变量（离散）'!$A3825,基本表格!$G:$Q,2,FALSE)</f>
        <v>2147+P6-M3 刨片进料料仓进料皮带运输机 电机控制 风扇过载</v>
      </c>
      <c r="D3825" t="s">
        <v>154</v>
      </c>
      <c r="E3825" t="str">
        <f t="shared" si="355"/>
        <v>No</v>
      </c>
      <c r="F3825" t="str">
        <f t="shared" si="356"/>
        <v>0</v>
      </c>
      <c r="G3825" t="s">
        <v>154</v>
      </c>
      <c r="H3825" t="s">
        <v>155</v>
      </c>
      <c r="I3825" t="str">
        <f t="shared" si="357"/>
        <v/>
      </c>
      <c r="J3825" t="str">
        <f t="shared" si="358"/>
        <v/>
      </c>
      <c r="K3825" t="str">
        <f>VLOOKUP('intouch变量（离散）'!$A3825,基本表格!$G:$Q,9,FALSE)</f>
        <v>On</v>
      </c>
      <c r="L3825">
        <v>1</v>
      </c>
      <c r="M3825" t="s">
        <v>156</v>
      </c>
      <c r="N3825" t="s">
        <v>157</v>
      </c>
      <c r="O3825" t="s">
        <v>158</v>
      </c>
      <c r="P3825" t="str">
        <f>VLOOKUP('intouch变量（离散）'!$A3825,基本表格!$G:$Q,3,FALSE)</f>
        <v>DB100,X4501.4</v>
      </c>
      <c r="Q3825" t="str">
        <f>VLOOKUP('intouch变量（离散）'!$A3825,基本表格!$G:$Q,10,FALSE)</f>
        <v>Yes</v>
      </c>
      <c r="R3825" t="str">
        <f t="shared" si="360"/>
        <v>DB100,X4501.4 2147+P6-M3 刨片进料料仓进料皮带运输机 电机控制 风扇过载</v>
      </c>
      <c r="S3825">
        <v>0</v>
      </c>
      <c r="T3825">
        <v>0</v>
      </c>
    </row>
    <row r="3826" spans="1:20">
      <c r="A3826" t="s">
        <v>3982</v>
      </c>
      <c r="B3826" s="11" t="str">
        <f t="shared" si="359"/>
        <v>CHPF</v>
      </c>
      <c r="C3826" s="11" t="str">
        <f>VLOOKUP('intouch变量（离散）'!$A3826,基本表格!$G:$Q,2,FALSE)</f>
        <v>2147+P6-M3 刨片进料料仓进料皮带运输机 电机控制 电机运行指示</v>
      </c>
      <c r="D3826" t="s">
        <v>154</v>
      </c>
      <c r="E3826" t="str">
        <f t="shared" si="355"/>
        <v>No</v>
      </c>
      <c r="F3826" t="str">
        <f t="shared" si="356"/>
        <v>0</v>
      </c>
      <c r="G3826" t="s">
        <v>154</v>
      </c>
      <c r="H3826" t="s">
        <v>155</v>
      </c>
      <c r="I3826" t="str">
        <f t="shared" si="357"/>
        <v/>
      </c>
      <c r="J3826" t="str">
        <f t="shared" si="358"/>
        <v/>
      </c>
      <c r="K3826" t="str">
        <f>VLOOKUP('intouch变量（离散）'!$A3826,基本表格!$G:$Q,9,FALSE)</f>
        <v>None</v>
      </c>
      <c r="L3826">
        <v>1</v>
      </c>
      <c r="M3826" t="s">
        <v>156</v>
      </c>
      <c r="N3826" t="s">
        <v>157</v>
      </c>
      <c r="O3826" t="s">
        <v>158</v>
      </c>
      <c r="P3826" t="str">
        <f>VLOOKUP('intouch变量（离散）'!$A3826,基本表格!$G:$Q,3,FALSE)</f>
        <v>DB100,X4501.5</v>
      </c>
      <c r="Q3826" t="str">
        <f>VLOOKUP('intouch变量（离散）'!$A3826,基本表格!$G:$Q,10,FALSE)</f>
        <v>Yes</v>
      </c>
      <c r="R3826" t="str">
        <f t="shared" si="360"/>
        <v>DB100,X4501.5 2147+P6-M3 刨片进料料仓进料皮带运输机 电机控制 电机运行指示</v>
      </c>
      <c r="S3826">
        <v>0</v>
      </c>
      <c r="T3826">
        <v>0</v>
      </c>
    </row>
    <row r="3827" spans="1:20">
      <c r="A3827" t="s">
        <v>3983</v>
      </c>
      <c r="B3827" s="11" t="str">
        <f t="shared" si="359"/>
        <v>CHPF</v>
      </c>
      <c r="C3827" s="11" t="str">
        <f>VLOOKUP('intouch变量（离散）'!$A3827,基本表格!$G:$Q,2,FALSE)</f>
        <v>2147+P6-M3 刨片进料料仓进料皮带运输机 电机控制 断链报警</v>
      </c>
      <c r="D3827" t="s">
        <v>154</v>
      </c>
      <c r="E3827" t="str">
        <f t="shared" si="355"/>
        <v>No</v>
      </c>
      <c r="F3827" t="str">
        <f t="shared" si="356"/>
        <v>0</v>
      </c>
      <c r="G3827" t="s">
        <v>154</v>
      </c>
      <c r="H3827" t="s">
        <v>155</v>
      </c>
      <c r="I3827" t="str">
        <f t="shared" si="357"/>
        <v/>
      </c>
      <c r="J3827" t="str">
        <f t="shared" si="358"/>
        <v/>
      </c>
      <c r="K3827" t="str">
        <f>VLOOKUP('intouch变量（离散）'!$A3827,基本表格!$G:$Q,9,FALSE)</f>
        <v>On</v>
      </c>
      <c r="L3827">
        <v>1</v>
      </c>
      <c r="M3827" t="s">
        <v>156</v>
      </c>
      <c r="N3827" t="s">
        <v>157</v>
      </c>
      <c r="O3827" t="s">
        <v>158</v>
      </c>
      <c r="P3827" t="str">
        <f>VLOOKUP('intouch变量（离散）'!$A3827,基本表格!$G:$Q,3,FALSE)</f>
        <v>DB100,X4501.6</v>
      </c>
      <c r="Q3827" t="str">
        <f>VLOOKUP('intouch变量（离散）'!$A3827,基本表格!$G:$Q,10,FALSE)</f>
        <v>Yes</v>
      </c>
      <c r="R3827" t="str">
        <f t="shared" si="360"/>
        <v>DB100,X4501.6 2147+P6-M3 刨片进料料仓进料皮带运输机 电机控制 断链报警</v>
      </c>
      <c r="S3827">
        <v>0</v>
      </c>
      <c r="T3827">
        <v>0</v>
      </c>
    </row>
    <row r="3828" spans="1:20">
      <c r="A3828" t="s">
        <v>3984</v>
      </c>
      <c r="B3828" s="11" t="str">
        <f t="shared" si="359"/>
        <v>CHPF</v>
      </c>
      <c r="C3828" s="11" t="str">
        <f>VLOOKUP('intouch变量（离散）'!$A3828,基本表格!$G:$Q,2,FALSE)</f>
        <v>2147+P6-M3 刨片进料料仓进料皮带运输机 电机控制 断链检测</v>
      </c>
      <c r="D3828" t="s">
        <v>154</v>
      </c>
      <c r="E3828" t="str">
        <f t="shared" si="355"/>
        <v>No</v>
      </c>
      <c r="F3828" t="str">
        <f t="shared" si="356"/>
        <v>0</v>
      </c>
      <c r="G3828" t="s">
        <v>154</v>
      </c>
      <c r="H3828" t="s">
        <v>155</v>
      </c>
      <c r="I3828" t="str">
        <f t="shared" si="357"/>
        <v/>
      </c>
      <c r="J3828" t="str">
        <f t="shared" si="358"/>
        <v/>
      </c>
      <c r="K3828" t="str">
        <f>VLOOKUP('intouch变量（离散）'!$A3828,基本表格!$G:$Q,9,FALSE)</f>
        <v>None</v>
      </c>
      <c r="L3828">
        <v>1</v>
      </c>
      <c r="M3828" t="s">
        <v>156</v>
      </c>
      <c r="N3828" t="s">
        <v>157</v>
      </c>
      <c r="O3828" t="s">
        <v>158</v>
      </c>
      <c r="P3828" t="str">
        <f>VLOOKUP('intouch变量（离散）'!$A3828,基本表格!$G:$Q,3,FALSE)</f>
        <v>DB100,X4501.7</v>
      </c>
      <c r="Q3828" t="str">
        <f>VLOOKUP('intouch变量（离散）'!$A3828,基本表格!$G:$Q,10,FALSE)</f>
        <v>Yes</v>
      </c>
      <c r="R3828" t="str">
        <f t="shared" si="360"/>
        <v>DB100,X4501.7 2147+P6-M3 刨片进料料仓进料皮带运输机 电机控制 断链检测</v>
      </c>
      <c r="S3828">
        <v>0</v>
      </c>
      <c r="T3828">
        <v>0</v>
      </c>
    </row>
    <row r="3829" spans="1:20">
      <c r="A3829" t="s">
        <v>3985</v>
      </c>
      <c r="B3829" s="11" t="str">
        <f t="shared" si="359"/>
        <v>CHPF</v>
      </c>
      <c r="C3829" s="11" t="str">
        <f>VLOOKUP('intouch变量（离散）'!$A3829,基本表格!$G:$Q,2,FALSE)</f>
        <v>2147+P6-M3 刨片进料料仓进料皮带运输机 电机控制 复位</v>
      </c>
      <c r="D3829" t="s">
        <v>154</v>
      </c>
      <c r="E3829" t="str">
        <f t="shared" si="355"/>
        <v>No</v>
      </c>
      <c r="F3829" t="str">
        <f t="shared" si="356"/>
        <v>0</v>
      </c>
      <c r="G3829" t="s">
        <v>154</v>
      </c>
      <c r="H3829" t="s">
        <v>155</v>
      </c>
      <c r="I3829" t="str">
        <f t="shared" si="357"/>
        <v/>
      </c>
      <c r="J3829" t="str">
        <f t="shared" si="358"/>
        <v/>
      </c>
      <c r="K3829" t="str">
        <f>VLOOKUP('intouch变量（离散）'!$A3829,基本表格!$G:$Q,9,FALSE)</f>
        <v>None</v>
      </c>
      <c r="L3829">
        <v>1</v>
      </c>
      <c r="M3829" t="s">
        <v>156</v>
      </c>
      <c r="N3829" t="s">
        <v>157</v>
      </c>
      <c r="O3829" t="s">
        <v>158</v>
      </c>
      <c r="P3829" t="str">
        <f>VLOOKUP('intouch变量（离散）'!$A3829,基本表格!$G:$Q,3,FALSE)</f>
        <v>DB100,X4502.0</v>
      </c>
      <c r="Q3829" t="str">
        <f>VLOOKUP('intouch变量（离散）'!$A3829,基本表格!$G:$Q,10,FALSE)</f>
        <v>No</v>
      </c>
      <c r="R3829" t="str">
        <f t="shared" si="360"/>
        <v>DB100,X4502.0 2147+P6-M3 刨片进料料仓进料皮带运输机 电机控制 复位</v>
      </c>
      <c r="S3829">
        <v>0</v>
      </c>
      <c r="T3829">
        <v>0</v>
      </c>
    </row>
    <row r="3830" spans="1:20">
      <c r="A3830" t="s">
        <v>3986</v>
      </c>
      <c r="B3830" s="11" t="str">
        <f t="shared" si="359"/>
        <v>CHPF</v>
      </c>
      <c r="C3830" s="11" t="str">
        <f>VLOOKUP('intouch变量（离散）'!$A3830,基本表格!$G:$Q,2,FALSE)</f>
        <v>2147+P6-M3 刨片进料料仓进料皮带运输机 电机控制 断链保护使能</v>
      </c>
      <c r="D3830" t="s">
        <v>154</v>
      </c>
      <c r="E3830" t="str">
        <f t="shared" si="355"/>
        <v>Yes</v>
      </c>
      <c r="F3830" t="str">
        <f t="shared" si="356"/>
        <v>900</v>
      </c>
      <c r="G3830" t="s">
        <v>154</v>
      </c>
      <c r="H3830" t="s">
        <v>155</v>
      </c>
      <c r="I3830" t="str">
        <f t="shared" si="357"/>
        <v>禁用</v>
      </c>
      <c r="J3830" t="str">
        <f t="shared" si="358"/>
        <v>启用</v>
      </c>
      <c r="K3830" t="str">
        <f>VLOOKUP('intouch变量（离散）'!$A3830,基本表格!$G:$Q,9,FALSE)</f>
        <v>None</v>
      </c>
      <c r="L3830">
        <v>1</v>
      </c>
      <c r="M3830" t="s">
        <v>156</v>
      </c>
      <c r="N3830" t="s">
        <v>157</v>
      </c>
      <c r="O3830" t="s">
        <v>158</v>
      </c>
      <c r="P3830" t="str">
        <f>VLOOKUP('intouch变量（离散）'!$A3830,基本表格!$G:$Q,3,FALSE)</f>
        <v>DB100,X4502.1</v>
      </c>
      <c r="Q3830" t="str">
        <f>VLOOKUP('intouch变量（离散）'!$A3830,基本表格!$G:$Q,10,FALSE)</f>
        <v>No</v>
      </c>
      <c r="R3830" t="str">
        <f t="shared" si="360"/>
        <v>DB100,X4502.1 2147+P6-M3 刨片进料料仓进料皮带运输机 电机控制 断链保护使能</v>
      </c>
      <c r="S3830">
        <v>0</v>
      </c>
      <c r="T3830">
        <v>0</v>
      </c>
    </row>
    <row r="3831" spans="1:20">
      <c r="A3831" t="s">
        <v>3987</v>
      </c>
      <c r="B3831" s="11" t="str">
        <f t="shared" si="359"/>
        <v>CHPF</v>
      </c>
      <c r="C3831" s="11" t="str">
        <f>VLOOKUP('intouch变量（离散）'!$A3831,基本表格!$G:$Q,2,FALSE)</f>
        <v>2147+P6-M3 刨片进料料仓进料皮带运输机 电机控制 断链导致停机</v>
      </c>
      <c r="D3831" t="s">
        <v>154</v>
      </c>
      <c r="E3831" t="str">
        <f t="shared" si="355"/>
        <v>No</v>
      </c>
      <c r="F3831" t="str">
        <f t="shared" si="356"/>
        <v>0</v>
      </c>
      <c r="G3831" t="s">
        <v>154</v>
      </c>
      <c r="H3831" t="s">
        <v>155</v>
      </c>
      <c r="I3831" t="str">
        <f t="shared" si="357"/>
        <v/>
      </c>
      <c r="J3831" t="str">
        <f t="shared" si="358"/>
        <v/>
      </c>
      <c r="K3831" t="str">
        <f>VLOOKUP('intouch变量（离散）'!$A3831,基本表格!$G:$Q,9,FALSE)</f>
        <v>On</v>
      </c>
      <c r="L3831">
        <v>1</v>
      </c>
      <c r="M3831" t="s">
        <v>156</v>
      </c>
      <c r="N3831" t="s">
        <v>157</v>
      </c>
      <c r="O3831" t="s">
        <v>158</v>
      </c>
      <c r="P3831" t="str">
        <f>VLOOKUP('intouch变量（离散）'!$A3831,基本表格!$G:$Q,3,FALSE)</f>
        <v>DB100,X4502.2</v>
      </c>
      <c r="Q3831" t="str">
        <f>VLOOKUP('intouch变量（离散）'!$A3831,基本表格!$G:$Q,10,FALSE)</f>
        <v>Yes</v>
      </c>
      <c r="R3831" t="str">
        <f t="shared" si="360"/>
        <v>DB100,X4502.2 2147+P6-M3 刨片进料料仓进料皮带运输机 电机控制 断链导致停机</v>
      </c>
      <c r="S3831">
        <v>0</v>
      </c>
      <c r="T3831">
        <v>0</v>
      </c>
    </row>
    <row r="3832" spans="1:20">
      <c r="A3832" t="s">
        <v>3988</v>
      </c>
      <c r="B3832" s="11" t="str">
        <f t="shared" si="359"/>
        <v>CHPF</v>
      </c>
      <c r="C3832" s="11" t="str">
        <f>VLOOKUP('intouch变量（离散）'!$A3832,基本表格!$G:$Q,2,FALSE)</f>
        <v>2147+P6-M3 刨片进料料仓进料皮带运输机 电机控制 电机(反转）</v>
      </c>
      <c r="D3832" t="s">
        <v>154</v>
      </c>
      <c r="E3832" t="str">
        <f t="shared" si="355"/>
        <v>No</v>
      </c>
      <c r="F3832" t="str">
        <f t="shared" si="356"/>
        <v>0</v>
      </c>
      <c r="G3832" t="s">
        <v>154</v>
      </c>
      <c r="H3832" t="s">
        <v>155</v>
      </c>
      <c r="I3832" t="str">
        <f t="shared" si="357"/>
        <v/>
      </c>
      <c r="J3832" t="str">
        <f t="shared" si="358"/>
        <v/>
      </c>
      <c r="K3832" t="str">
        <f>VLOOKUP('intouch变量（离散）'!$A3832,基本表格!$G:$Q,9,FALSE)</f>
        <v>None</v>
      </c>
      <c r="L3832">
        <v>1</v>
      </c>
      <c r="M3832" t="s">
        <v>156</v>
      </c>
      <c r="N3832" t="s">
        <v>157</v>
      </c>
      <c r="O3832" t="s">
        <v>158</v>
      </c>
      <c r="P3832" t="str">
        <f>VLOOKUP('intouch变量（离散）'!$A3832,基本表格!$G:$Q,3,FALSE)</f>
        <v>DB100,X4502.3</v>
      </c>
      <c r="Q3832" t="str">
        <f>VLOOKUP('intouch变量（离散）'!$A3832,基本表格!$G:$Q,10,FALSE)</f>
        <v>Yes</v>
      </c>
      <c r="R3832" t="str">
        <f t="shared" si="360"/>
        <v>DB100,X4502.3 2147+P6-M3 刨片进料料仓进料皮带运输机 电机控制 电机(反转）</v>
      </c>
      <c r="S3832">
        <v>0</v>
      </c>
      <c r="T3832">
        <v>0</v>
      </c>
    </row>
    <row r="3833" spans="1:20">
      <c r="A3833" t="s">
        <v>3989</v>
      </c>
      <c r="B3833" s="11" t="str">
        <f t="shared" si="359"/>
        <v>CHPF</v>
      </c>
      <c r="C3833" s="11" t="str">
        <f>VLOOKUP('intouch变量（离散）'!$A3833,基本表格!$G:$Q,2,FALSE)</f>
        <v>2147+P6-M3 刨片进料料仓进料皮带运输机 电机控制 本地</v>
      </c>
      <c r="D3833" t="s">
        <v>154</v>
      </c>
      <c r="E3833" t="str">
        <f t="shared" si="355"/>
        <v>No</v>
      </c>
      <c r="F3833" t="str">
        <f t="shared" si="356"/>
        <v>0</v>
      </c>
      <c r="G3833" t="s">
        <v>154</v>
      </c>
      <c r="H3833" t="s">
        <v>155</v>
      </c>
      <c r="I3833" t="str">
        <f t="shared" si="357"/>
        <v/>
      </c>
      <c r="J3833" t="str">
        <f t="shared" si="358"/>
        <v/>
      </c>
      <c r="K3833" t="str">
        <f>VLOOKUP('intouch变量（离散）'!$A3833,基本表格!$G:$Q,9,FALSE)</f>
        <v>None</v>
      </c>
      <c r="L3833">
        <v>1</v>
      </c>
      <c r="M3833" t="s">
        <v>156</v>
      </c>
      <c r="N3833" t="s">
        <v>157</v>
      </c>
      <c r="O3833" t="s">
        <v>158</v>
      </c>
      <c r="P3833" t="str">
        <f>VLOOKUP('intouch变量（离散）'!$A3833,基本表格!$G:$Q,3,FALSE)</f>
        <v>DB100,X4502.4</v>
      </c>
      <c r="Q3833" t="str">
        <f>VLOOKUP('intouch变量（离散）'!$A3833,基本表格!$G:$Q,10,FALSE)</f>
        <v>Yes</v>
      </c>
      <c r="R3833" t="str">
        <f t="shared" si="360"/>
        <v>DB100,X4502.4 2147+P6-M3 刨片进料料仓进料皮带运输机 电机控制 本地</v>
      </c>
      <c r="S3833">
        <v>0</v>
      </c>
      <c r="T3833">
        <v>0</v>
      </c>
    </row>
    <row r="3834" spans="1:20">
      <c r="A3834" t="s">
        <v>3990</v>
      </c>
      <c r="B3834" s="11" t="str">
        <f t="shared" si="359"/>
        <v>CHPF</v>
      </c>
      <c r="C3834" s="11" t="str">
        <f>VLOOKUP('intouch变量（离散）'!$A3834,基本表格!$G:$Q,2,FALSE)</f>
        <v>2147+P6-M3 刨片进料料仓进料皮带运输机 电机控制 远程</v>
      </c>
      <c r="D3834" t="s">
        <v>154</v>
      </c>
      <c r="E3834" t="str">
        <f t="shared" si="355"/>
        <v>No</v>
      </c>
      <c r="F3834" t="str">
        <f t="shared" si="356"/>
        <v>0</v>
      </c>
      <c r="G3834" t="s">
        <v>154</v>
      </c>
      <c r="H3834" t="s">
        <v>155</v>
      </c>
      <c r="I3834" t="str">
        <f t="shared" si="357"/>
        <v/>
      </c>
      <c r="J3834" t="str">
        <f t="shared" si="358"/>
        <v/>
      </c>
      <c r="K3834" t="str">
        <f>VLOOKUP('intouch变量（离散）'!$A3834,基本表格!$G:$Q,9,FALSE)</f>
        <v>None</v>
      </c>
      <c r="L3834">
        <v>1</v>
      </c>
      <c r="M3834" t="s">
        <v>156</v>
      </c>
      <c r="N3834" t="s">
        <v>157</v>
      </c>
      <c r="O3834" t="s">
        <v>158</v>
      </c>
      <c r="P3834" t="str">
        <f>VLOOKUP('intouch变量（离散）'!$A3834,基本表格!$G:$Q,3,FALSE)</f>
        <v>DB100,X4502.5</v>
      </c>
      <c r="Q3834" t="str">
        <f>VLOOKUP('intouch变量（离散）'!$A3834,基本表格!$G:$Q,10,FALSE)</f>
        <v>Yes</v>
      </c>
      <c r="R3834" t="str">
        <f t="shared" si="360"/>
        <v>DB100,X4502.5 2147+P6-M3 刨片进料料仓进料皮带运输机 电机控制 远程</v>
      </c>
      <c r="S3834">
        <v>0</v>
      </c>
      <c r="T3834">
        <v>0</v>
      </c>
    </row>
    <row r="3835" spans="1:20">
      <c r="A3835" t="s">
        <v>3991</v>
      </c>
      <c r="B3835" s="11" t="str">
        <f t="shared" si="359"/>
        <v>CHPF</v>
      </c>
      <c r="C3835" s="11" t="str">
        <f>VLOOKUP('intouch变量（离散）'!$A3835,基本表格!$G:$Q,2,FALSE)</f>
        <v>2147+P6-M3 刨片进料料仓进料皮带运输机 电机控制 堵料报警</v>
      </c>
      <c r="D3835" t="s">
        <v>154</v>
      </c>
      <c r="E3835" t="str">
        <f t="shared" si="355"/>
        <v>No</v>
      </c>
      <c r="F3835" t="str">
        <f t="shared" si="356"/>
        <v>0</v>
      </c>
      <c r="G3835" t="s">
        <v>154</v>
      </c>
      <c r="H3835" t="s">
        <v>155</v>
      </c>
      <c r="I3835" t="str">
        <f t="shared" si="357"/>
        <v/>
      </c>
      <c r="J3835" t="str">
        <f t="shared" si="358"/>
        <v/>
      </c>
      <c r="K3835" t="str">
        <f>VLOOKUP('intouch变量（离散）'!$A3835,基本表格!$G:$Q,9,FALSE)</f>
        <v>On</v>
      </c>
      <c r="L3835">
        <v>1</v>
      </c>
      <c r="M3835" t="s">
        <v>156</v>
      </c>
      <c r="N3835" t="s">
        <v>157</v>
      </c>
      <c r="O3835" t="s">
        <v>158</v>
      </c>
      <c r="P3835" t="str">
        <f>VLOOKUP('intouch变量（离散）'!$A3835,基本表格!$G:$Q,3,FALSE)</f>
        <v>DB100,X4502.6</v>
      </c>
      <c r="Q3835" t="str">
        <f>VLOOKUP('intouch变量（离散）'!$A3835,基本表格!$G:$Q,10,FALSE)</f>
        <v>Yes</v>
      </c>
      <c r="R3835" t="str">
        <f t="shared" si="360"/>
        <v>DB100,X4502.6 2147+P6-M3 刨片进料料仓进料皮带运输机 电机控制 堵料报警</v>
      </c>
      <c r="S3835">
        <v>0</v>
      </c>
      <c r="T3835">
        <v>0</v>
      </c>
    </row>
    <row r="3836" spans="1:20">
      <c r="A3836" t="s">
        <v>3992</v>
      </c>
      <c r="B3836" s="11" t="str">
        <f t="shared" si="359"/>
        <v>CHPF</v>
      </c>
      <c r="C3836" s="11" t="str">
        <f>VLOOKUP('intouch变量（离散）'!$A3836,基本表格!$G:$Q,2,FALSE)</f>
        <v>2147+P6-M3 刨片进料料仓进料皮带运输机 电机控制 堵料检测</v>
      </c>
      <c r="D3836" t="s">
        <v>154</v>
      </c>
      <c r="E3836" t="str">
        <f t="shared" si="355"/>
        <v>No</v>
      </c>
      <c r="F3836" t="str">
        <f t="shared" si="356"/>
        <v>0</v>
      </c>
      <c r="G3836" t="s">
        <v>154</v>
      </c>
      <c r="H3836" t="s">
        <v>155</v>
      </c>
      <c r="I3836" t="str">
        <f t="shared" si="357"/>
        <v/>
      </c>
      <c r="J3836" t="str">
        <f t="shared" si="358"/>
        <v/>
      </c>
      <c r="K3836" t="str">
        <f>VLOOKUP('intouch变量（离散）'!$A3836,基本表格!$G:$Q,9,FALSE)</f>
        <v>None</v>
      </c>
      <c r="L3836">
        <v>1</v>
      </c>
      <c r="M3836" t="s">
        <v>156</v>
      </c>
      <c r="N3836" t="s">
        <v>157</v>
      </c>
      <c r="O3836" t="s">
        <v>158</v>
      </c>
      <c r="P3836" t="str">
        <f>VLOOKUP('intouch变量（离散）'!$A3836,基本表格!$G:$Q,3,FALSE)</f>
        <v>DB100,X4502.7</v>
      </c>
      <c r="Q3836" t="str">
        <f>VLOOKUP('intouch变量（离散）'!$A3836,基本表格!$G:$Q,10,FALSE)</f>
        <v>Yes</v>
      </c>
      <c r="R3836" t="str">
        <f t="shared" si="360"/>
        <v>DB100,X4502.7 2147+P6-M3 刨片进料料仓进料皮带运输机 电机控制 堵料检测</v>
      </c>
      <c r="S3836">
        <v>0</v>
      </c>
      <c r="T3836">
        <v>0</v>
      </c>
    </row>
    <row r="3837" spans="1:20">
      <c r="A3837" t="s">
        <v>3993</v>
      </c>
      <c r="B3837" s="11" t="str">
        <f t="shared" si="359"/>
        <v>CHPF</v>
      </c>
      <c r="C3837" s="11" t="str">
        <f>VLOOKUP('intouch变量（离散）'!$A3837,基本表格!$G:$Q,2,FALSE)</f>
        <v>2147+P6-M3 刨片进料料仓进料皮带运输机 电机控制 堵料保护使能</v>
      </c>
      <c r="D3837" t="s">
        <v>154</v>
      </c>
      <c r="E3837" t="str">
        <f t="shared" si="355"/>
        <v>Yes</v>
      </c>
      <c r="F3837" t="str">
        <f t="shared" si="356"/>
        <v>900</v>
      </c>
      <c r="G3837" t="s">
        <v>154</v>
      </c>
      <c r="H3837" t="s">
        <v>155</v>
      </c>
      <c r="I3837" t="str">
        <f t="shared" si="357"/>
        <v>禁用</v>
      </c>
      <c r="J3837" t="str">
        <f t="shared" si="358"/>
        <v>启用</v>
      </c>
      <c r="K3837" t="str">
        <f>VLOOKUP('intouch变量（离散）'!$A3837,基本表格!$G:$Q,9,FALSE)</f>
        <v>None</v>
      </c>
      <c r="L3837">
        <v>1</v>
      </c>
      <c r="M3837" t="s">
        <v>156</v>
      </c>
      <c r="N3837" t="s">
        <v>157</v>
      </c>
      <c r="O3837" t="s">
        <v>158</v>
      </c>
      <c r="P3837" t="str">
        <f>VLOOKUP('intouch变量（离散）'!$A3837,基本表格!$G:$Q,3,FALSE)</f>
        <v>DB100,X4503.0</v>
      </c>
      <c r="Q3837" t="str">
        <f>VLOOKUP('intouch变量（离散）'!$A3837,基本表格!$G:$Q,10,FALSE)</f>
        <v>No</v>
      </c>
      <c r="R3837" t="str">
        <f t="shared" si="360"/>
        <v>DB100,X4503.0 2147+P6-M3 刨片进料料仓进料皮带运输机 电机控制 堵料保护使能</v>
      </c>
      <c r="S3837">
        <v>0</v>
      </c>
      <c r="T3837">
        <v>0</v>
      </c>
    </row>
    <row r="3838" spans="1:20">
      <c r="A3838" t="s">
        <v>3994</v>
      </c>
      <c r="B3838" s="11" t="str">
        <f t="shared" si="359"/>
        <v>CHPF</v>
      </c>
      <c r="C3838" s="11" t="str">
        <f>VLOOKUP('intouch变量（离散）'!$A3838,基本表格!$G:$Q,2,FALSE)</f>
        <v>2147+P6-M3 刨片进料料仓进料皮带运输机 电机控制 堵料导致停机</v>
      </c>
      <c r="D3838" t="s">
        <v>154</v>
      </c>
      <c r="E3838" t="str">
        <f t="shared" si="355"/>
        <v>No</v>
      </c>
      <c r="F3838" t="str">
        <f t="shared" si="356"/>
        <v>0</v>
      </c>
      <c r="G3838" t="s">
        <v>154</v>
      </c>
      <c r="H3838" t="s">
        <v>155</v>
      </c>
      <c r="I3838" t="str">
        <f t="shared" si="357"/>
        <v/>
      </c>
      <c r="J3838" t="str">
        <f t="shared" si="358"/>
        <v/>
      </c>
      <c r="K3838" t="str">
        <f>VLOOKUP('intouch变量（离散）'!$A3838,基本表格!$G:$Q,9,FALSE)</f>
        <v>On</v>
      </c>
      <c r="L3838">
        <v>1</v>
      </c>
      <c r="M3838" t="s">
        <v>156</v>
      </c>
      <c r="N3838" t="s">
        <v>157</v>
      </c>
      <c r="O3838" t="s">
        <v>158</v>
      </c>
      <c r="P3838" t="str">
        <f>VLOOKUP('intouch变量（离散）'!$A3838,基本表格!$G:$Q,3,FALSE)</f>
        <v>DB100,X4503.1</v>
      </c>
      <c r="Q3838" t="str">
        <f>VLOOKUP('intouch变量（离散）'!$A3838,基本表格!$G:$Q,10,FALSE)</f>
        <v>Yes</v>
      </c>
      <c r="R3838" t="str">
        <f t="shared" si="360"/>
        <v>DB100,X4503.1 2147+P6-M3 刨片进料料仓进料皮带运输机 电机控制 堵料导致停机</v>
      </c>
      <c r="S3838">
        <v>0</v>
      </c>
      <c r="T3838">
        <v>0</v>
      </c>
    </row>
    <row r="3839" spans="1:20">
      <c r="A3839" t="s">
        <v>3995</v>
      </c>
      <c r="B3839" s="11" t="str">
        <f t="shared" si="359"/>
        <v>CHPF</v>
      </c>
      <c r="C3839" s="11" t="str">
        <f>VLOOKUP('intouch变量（离散）'!$A3839,基本表格!$G:$Q,2,FALSE)</f>
        <v>2147+P6-M3 刨片进料料仓进料皮带运输机 电机控制 拉线开关</v>
      </c>
      <c r="D3839" t="s">
        <v>154</v>
      </c>
      <c r="E3839" t="str">
        <f t="shared" si="355"/>
        <v>No</v>
      </c>
      <c r="F3839" t="str">
        <f t="shared" si="356"/>
        <v>0</v>
      </c>
      <c r="G3839" t="s">
        <v>154</v>
      </c>
      <c r="H3839" t="s">
        <v>155</v>
      </c>
      <c r="I3839" t="str">
        <f t="shared" si="357"/>
        <v/>
      </c>
      <c r="J3839" t="str">
        <f t="shared" si="358"/>
        <v/>
      </c>
      <c r="K3839" t="str">
        <f>VLOOKUP('intouch变量（离散）'!$A3839,基本表格!$G:$Q,9,FALSE)</f>
        <v>On</v>
      </c>
      <c r="L3839">
        <v>1</v>
      </c>
      <c r="M3839" t="s">
        <v>156</v>
      </c>
      <c r="N3839" t="s">
        <v>157</v>
      </c>
      <c r="O3839" t="s">
        <v>158</v>
      </c>
      <c r="P3839" t="str">
        <f>VLOOKUP('intouch变量（离散）'!$A3839,基本表格!$G:$Q,3,FALSE)</f>
        <v>DB100,X4508.0</v>
      </c>
      <c r="Q3839" t="str">
        <f>VLOOKUP('intouch变量（离散）'!$A3839,基本表格!$G:$Q,10,FALSE)</f>
        <v>Yes</v>
      </c>
      <c r="R3839" t="str">
        <f t="shared" si="360"/>
        <v>DB100,X4508.0 2147+P6-M3 刨片进料料仓进料皮带运输机 电机控制 拉线开关</v>
      </c>
      <c r="S3839">
        <v>0</v>
      </c>
      <c r="T3839">
        <v>0</v>
      </c>
    </row>
    <row r="3840" spans="1:20">
      <c r="A3840" t="s">
        <v>3996</v>
      </c>
      <c r="B3840" s="11" t="str">
        <f t="shared" si="359"/>
        <v>CHPF</v>
      </c>
      <c r="C3840" s="11" t="str">
        <f>VLOOKUP('intouch变量（离散）'!$A3840,基本表格!$G:$Q,2,FALSE)</f>
        <v>2147+P6-M3 刨片进料料仓进料皮带运输机 电机控制 左跑偏报警</v>
      </c>
      <c r="D3840" t="s">
        <v>154</v>
      </c>
      <c r="E3840" t="str">
        <f t="shared" si="355"/>
        <v>No</v>
      </c>
      <c r="F3840" t="str">
        <f t="shared" si="356"/>
        <v>0</v>
      </c>
      <c r="G3840" t="s">
        <v>154</v>
      </c>
      <c r="H3840" t="s">
        <v>155</v>
      </c>
      <c r="I3840" t="str">
        <f t="shared" si="357"/>
        <v/>
      </c>
      <c r="J3840" t="str">
        <f t="shared" si="358"/>
        <v/>
      </c>
      <c r="K3840" t="str">
        <f>VLOOKUP('intouch变量（离散）'!$A3840,基本表格!$G:$Q,9,FALSE)</f>
        <v>On</v>
      </c>
      <c r="L3840">
        <v>1</v>
      </c>
      <c r="M3840" t="s">
        <v>156</v>
      </c>
      <c r="N3840" t="s">
        <v>157</v>
      </c>
      <c r="O3840" t="s">
        <v>158</v>
      </c>
      <c r="P3840" t="str">
        <f>VLOOKUP('intouch变量（离散）'!$A3840,基本表格!$G:$Q,3,FALSE)</f>
        <v>DB100,X4508.1</v>
      </c>
      <c r="Q3840" t="str">
        <f>VLOOKUP('intouch变量（离散）'!$A3840,基本表格!$G:$Q,10,FALSE)</f>
        <v>Yes</v>
      </c>
      <c r="R3840" t="str">
        <f t="shared" si="360"/>
        <v>DB100,X4508.1 2147+P6-M3 刨片进料料仓进料皮带运输机 电机控制 左跑偏报警</v>
      </c>
      <c r="S3840">
        <v>0</v>
      </c>
      <c r="T3840">
        <v>0</v>
      </c>
    </row>
    <row r="3841" spans="1:20">
      <c r="A3841" t="s">
        <v>3997</v>
      </c>
      <c r="B3841" s="11" t="str">
        <f t="shared" si="359"/>
        <v>CHPF</v>
      </c>
      <c r="C3841" s="11" t="str">
        <f>VLOOKUP('intouch变量（离散）'!$A3841,基本表格!$G:$Q,2,FALSE)</f>
        <v>2147+P6-M3 刨片进料料仓进料皮带运输机 电机控制 左跑偏1检测</v>
      </c>
      <c r="D3841" t="s">
        <v>154</v>
      </c>
      <c r="E3841" t="str">
        <f t="shared" si="355"/>
        <v>No</v>
      </c>
      <c r="F3841" t="str">
        <f t="shared" si="356"/>
        <v>0</v>
      </c>
      <c r="G3841" t="s">
        <v>154</v>
      </c>
      <c r="H3841" t="s">
        <v>155</v>
      </c>
      <c r="I3841" t="str">
        <f t="shared" si="357"/>
        <v/>
      </c>
      <c r="J3841" t="str">
        <f t="shared" si="358"/>
        <v/>
      </c>
      <c r="K3841" t="str">
        <f>VLOOKUP('intouch变量（离散）'!$A3841,基本表格!$G:$Q,9,FALSE)</f>
        <v>None</v>
      </c>
      <c r="L3841">
        <v>1</v>
      </c>
      <c r="M3841" t="s">
        <v>156</v>
      </c>
      <c r="N3841" t="s">
        <v>157</v>
      </c>
      <c r="O3841" t="s">
        <v>158</v>
      </c>
      <c r="P3841" t="str">
        <f>VLOOKUP('intouch变量（离散）'!$A3841,基本表格!$G:$Q,3,FALSE)</f>
        <v>DB100,X4508.2</v>
      </c>
      <c r="Q3841" t="str">
        <f>VLOOKUP('intouch变量（离散）'!$A3841,基本表格!$G:$Q,10,FALSE)</f>
        <v>Yes</v>
      </c>
      <c r="R3841" t="str">
        <f t="shared" si="360"/>
        <v>DB100,X4508.2 2147+P6-M3 刨片进料料仓进料皮带运输机 电机控制 左跑偏1检测</v>
      </c>
      <c r="S3841">
        <v>0</v>
      </c>
      <c r="T3841">
        <v>0</v>
      </c>
    </row>
    <row r="3842" spans="1:20">
      <c r="A3842" t="s">
        <v>3998</v>
      </c>
      <c r="B3842" s="11" t="str">
        <f t="shared" si="359"/>
        <v>CHPF</v>
      </c>
      <c r="C3842" s="11" t="str">
        <f>VLOOKUP('intouch变量（离散）'!$A3842,基本表格!$G:$Q,2,FALSE)</f>
        <v>2147+P6-M3 刨片进料料仓进料皮带运输机 电机控制 左跑偏保护使能</v>
      </c>
      <c r="D3842" t="s">
        <v>154</v>
      </c>
      <c r="E3842" t="str">
        <f t="shared" si="355"/>
        <v>Yes</v>
      </c>
      <c r="F3842" t="str">
        <f t="shared" si="356"/>
        <v>900</v>
      </c>
      <c r="G3842" t="s">
        <v>154</v>
      </c>
      <c r="H3842" t="s">
        <v>155</v>
      </c>
      <c r="I3842" t="str">
        <f t="shared" si="357"/>
        <v>禁用</v>
      </c>
      <c r="J3842" t="str">
        <f t="shared" si="358"/>
        <v>启用</v>
      </c>
      <c r="K3842" t="str">
        <f>VLOOKUP('intouch变量（离散）'!$A3842,基本表格!$G:$Q,9,FALSE)</f>
        <v>None</v>
      </c>
      <c r="L3842">
        <v>1</v>
      </c>
      <c r="M3842" t="s">
        <v>156</v>
      </c>
      <c r="N3842" t="s">
        <v>157</v>
      </c>
      <c r="O3842" t="s">
        <v>158</v>
      </c>
      <c r="P3842" t="str">
        <f>VLOOKUP('intouch变量（离散）'!$A3842,基本表格!$G:$Q,3,FALSE)</f>
        <v>DB100,X4508.3</v>
      </c>
      <c r="Q3842" t="str">
        <f>VLOOKUP('intouch变量（离散）'!$A3842,基本表格!$G:$Q,10,FALSE)</f>
        <v>No</v>
      </c>
      <c r="R3842" t="str">
        <f t="shared" si="360"/>
        <v>DB100,X4508.3 2147+P6-M3 刨片进料料仓进料皮带运输机 电机控制 左跑偏保护使能</v>
      </c>
      <c r="S3842">
        <v>0</v>
      </c>
      <c r="T3842">
        <v>0</v>
      </c>
    </row>
    <row r="3843" spans="1:20">
      <c r="A3843" t="s">
        <v>3999</v>
      </c>
      <c r="B3843" s="11" t="str">
        <f t="shared" si="359"/>
        <v>CHPF</v>
      </c>
      <c r="C3843" s="11" t="str">
        <f>VLOOKUP('intouch变量（离散）'!$A3843,基本表格!$G:$Q,2,FALSE)</f>
        <v>2147+P6-M3 刨片进料料仓进料皮带运输机 电机控制 左跑偏导致停机</v>
      </c>
      <c r="D3843" t="s">
        <v>154</v>
      </c>
      <c r="E3843" t="str">
        <f t="shared" ref="E3843:E3906" si="361">IF(RIGHT($A3843,2)="EN","Yes","No")</f>
        <v>No</v>
      </c>
      <c r="F3843" t="str">
        <f t="shared" ref="F3843:F3906" si="362">IF(RIGHT($A3843,2)="EN","900","0")</f>
        <v>0</v>
      </c>
      <c r="G3843" t="s">
        <v>154</v>
      </c>
      <c r="H3843" t="s">
        <v>155</v>
      </c>
      <c r="I3843" t="str">
        <f t="shared" ref="I3843:I3906" si="363">IF(RIGHT($A3843,2)="EN","禁用","")</f>
        <v/>
      </c>
      <c r="J3843" t="str">
        <f t="shared" ref="J3843:J3906" si="364">IF(RIGHT($A3843,2)="EN","启用","")</f>
        <v/>
      </c>
      <c r="K3843" t="str">
        <f>VLOOKUP('intouch变量（离散）'!$A3843,基本表格!$G:$Q,9,FALSE)</f>
        <v>On</v>
      </c>
      <c r="L3843">
        <v>1</v>
      </c>
      <c r="M3843" t="s">
        <v>156</v>
      </c>
      <c r="N3843" t="s">
        <v>157</v>
      </c>
      <c r="O3843" t="s">
        <v>158</v>
      </c>
      <c r="P3843" t="str">
        <f>VLOOKUP('intouch变量（离散）'!$A3843,基本表格!$G:$Q,3,FALSE)</f>
        <v>DB100,X4508.4</v>
      </c>
      <c r="Q3843" t="str">
        <f>VLOOKUP('intouch变量（离散）'!$A3843,基本表格!$G:$Q,10,FALSE)</f>
        <v>Yes</v>
      </c>
      <c r="R3843" t="str">
        <f t="shared" si="360"/>
        <v>DB100,X4508.4 2147+P6-M3 刨片进料料仓进料皮带运输机 电机控制 左跑偏导致停机</v>
      </c>
      <c r="S3843">
        <v>0</v>
      </c>
      <c r="T3843">
        <v>0</v>
      </c>
    </row>
    <row r="3844" spans="1:20">
      <c r="A3844" t="s">
        <v>4000</v>
      </c>
      <c r="B3844" s="11" t="str">
        <f t="shared" si="359"/>
        <v>CHPF</v>
      </c>
      <c r="C3844" s="11" t="str">
        <f>VLOOKUP('intouch变量（离散）'!$A3844,基本表格!$G:$Q,2,FALSE)</f>
        <v>2147+P6-M3 刨片进料料仓进料皮带运输机 电机控制 右 跑偏报警</v>
      </c>
      <c r="D3844" t="s">
        <v>154</v>
      </c>
      <c r="E3844" t="str">
        <f t="shared" si="361"/>
        <v>No</v>
      </c>
      <c r="F3844" t="str">
        <f t="shared" si="362"/>
        <v>0</v>
      </c>
      <c r="G3844" t="s">
        <v>154</v>
      </c>
      <c r="H3844" t="s">
        <v>155</v>
      </c>
      <c r="I3844" t="str">
        <f t="shared" si="363"/>
        <v/>
      </c>
      <c r="J3844" t="str">
        <f t="shared" si="364"/>
        <v/>
      </c>
      <c r="K3844" t="str">
        <f>VLOOKUP('intouch变量（离散）'!$A3844,基本表格!$G:$Q,9,FALSE)</f>
        <v>On</v>
      </c>
      <c r="L3844">
        <v>1</v>
      </c>
      <c r="M3844" t="s">
        <v>156</v>
      </c>
      <c r="N3844" t="s">
        <v>157</v>
      </c>
      <c r="O3844" t="s">
        <v>158</v>
      </c>
      <c r="P3844" t="str">
        <f>VLOOKUP('intouch变量（离散）'!$A3844,基本表格!$G:$Q,3,FALSE)</f>
        <v>DB100,X4512.0</v>
      </c>
      <c r="Q3844" t="str">
        <f>VLOOKUP('intouch变量（离散）'!$A3844,基本表格!$G:$Q,10,FALSE)</f>
        <v>Yes</v>
      </c>
      <c r="R3844" t="str">
        <f t="shared" si="360"/>
        <v>DB100,X4512.0 2147+P6-M3 刨片进料料仓进料皮带运输机 电机控制 右 跑偏报警</v>
      </c>
      <c r="S3844">
        <v>0</v>
      </c>
      <c r="T3844">
        <v>0</v>
      </c>
    </row>
    <row r="3845" spans="1:20">
      <c r="A3845" t="s">
        <v>4001</v>
      </c>
      <c r="B3845" s="11" t="str">
        <f t="shared" ref="B3845:B3908" si="365">LEFT(A3845,4)</f>
        <v>CHPF</v>
      </c>
      <c r="C3845" s="11" t="str">
        <f>VLOOKUP('intouch变量（离散）'!$A3845,基本表格!$G:$Q,2,FALSE)</f>
        <v>2147+P6-M3 刨片进料料仓进料皮带运输机 电机控制 右跑偏1检测</v>
      </c>
      <c r="D3845" t="s">
        <v>154</v>
      </c>
      <c r="E3845" t="str">
        <f t="shared" si="361"/>
        <v>No</v>
      </c>
      <c r="F3845" t="str">
        <f t="shared" si="362"/>
        <v>0</v>
      </c>
      <c r="G3845" t="s">
        <v>154</v>
      </c>
      <c r="H3845" t="s">
        <v>155</v>
      </c>
      <c r="I3845" t="str">
        <f t="shared" si="363"/>
        <v/>
      </c>
      <c r="J3845" t="str">
        <f t="shared" si="364"/>
        <v/>
      </c>
      <c r="K3845" t="str">
        <f>VLOOKUP('intouch变量（离散）'!$A3845,基本表格!$G:$Q,9,FALSE)</f>
        <v>None</v>
      </c>
      <c r="L3845">
        <v>1</v>
      </c>
      <c r="M3845" t="s">
        <v>156</v>
      </c>
      <c r="N3845" t="s">
        <v>157</v>
      </c>
      <c r="O3845" t="s">
        <v>158</v>
      </c>
      <c r="P3845" t="str">
        <f>VLOOKUP('intouch变量（离散）'!$A3845,基本表格!$G:$Q,3,FALSE)</f>
        <v>DB100,X4512.1</v>
      </c>
      <c r="Q3845" t="str">
        <f>VLOOKUP('intouch变量（离散）'!$A3845,基本表格!$G:$Q,10,FALSE)</f>
        <v>Yes</v>
      </c>
      <c r="R3845" t="str">
        <f t="shared" ref="R3845:R3908" si="366">P3845&amp;" "&amp;C3845</f>
        <v>DB100,X4512.1 2147+P6-M3 刨片进料料仓进料皮带运输机 电机控制 右跑偏1检测</v>
      </c>
      <c r="S3845">
        <v>0</v>
      </c>
      <c r="T3845">
        <v>0</v>
      </c>
    </row>
    <row r="3846" spans="1:20">
      <c r="A3846" t="s">
        <v>4002</v>
      </c>
      <c r="B3846" s="11" t="str">
        <f t="shared" si="365"/>
        <v>CHPF</v>
      </c>
      <c r="C3846" s="11" t="str">
        <f>VLOOKUP('intouch变量（离散）'!$A3846,基本表格!$G:$Q,2,FALSE)</f>
        <v>2147+P6-M3 刨片进料料仓进料皮带运输机 电机控制 右跑偏保护使能</v>
      </c>
      <c r="D3846" t="s">
        <v>154</v>
      </c>
      <c r="E3846" t="str">
        <f t="shared" si="361"/>
        <v>Yes</v>
      </c>
      <c r="F3846" t="str">
        <f t="shared" si="362"/>
        <v>900</v>
      </c>
      <c r="G3846" t="s">
        <v>154</v>
      </c>
      <c r="H3846" t="s">
        <v>155</v>
      </c>
      <c r="I3846" t="str">
        <f t="shared" si="363"/>
        <v>禁用</v>
      </c>
      <c r="J3846" t="str">
        <f t="shared" si="364"/>
        <v>启用</v>
      </c>
      <c r="K3846" t="str">
        <f>VLOOKUP('intouch变量（离散）'!$A3846,基本表格!$G:$Q,9,FALSE)</f>
        <v>None</v>
      </c>
      <c r="L3846">
        <v>1</v>
      </c>
      <c r="M3846" t="s">
        <v>156</v>
      </c>
      <c r="N3846" t="s">
        <v>157</v>
      </c>
      <c r="O3846" t="s">
        <v>158</v>
      </c>
      <c r="P3846" t="str">
        <f>VLOOKUP('intouch变量（离散）'!$A3846,基本表格!$G:$Q,3,FALSE)</f>
        <v>DB100,X4512.2</v>
      </c>
      <c r="Q3846" t="str">
        <f>VLOOKUP('intouch变量（离散）'!$A3846,基本表格!$G:$Q,10,FALSE)</f>
        <v>No</v>
      </c>
      <c r="R3846" t="str">
        <f t="shared" si="366"/>
        <v>DB100,X4512.2 2147+P6-M3 刨片进料料仓进料皮带运输机 电机控制 右跑偏保护使能</v>
      </c>
      <c r="S3846">
        <v>0</v>
      </c>
      <c r="T3846">
        <v>0</v>
      </c>
    </row>
    <row r="3847" spans="1:20">
      <c r="A3847" t="s">
        <v>4003</v>
      </c>
      <c r="B3847" s="11" t="str">
        <f t="shared" si="365"/>
        <v>CHPF</v>
      </c>
      <c r="C3847" s="11" t="str">
        <f>VLOOKUP('intouch变量（离散）'!$A3847,基本表格!$G:$Q,2,FALSE)</f>
        <v>2147+P6-M3 刨片进料料仓进料皮带运输机 电机控制 右跑偏导致停机</v>
      </c>
      <c r="D3847" t="s">
        <v>154</v>
      </c>
      <c r="E3847" t="str">
        <f t="shared" si="361"/>
        <v>No</v>
      </c>
      <c r="F3847" t="str">
        <f t="shared" si="362"/>
        <v>0</v>
      </c>
      <c r="G3847" t="s">
        <v>154</v>
      </c>
      <c r="H3847" t="s">
        <v>155</v>
      </c>
      <c r="I3847" t="str">
        <f t="shared" si="363"/>
        <v/>
      </c>
      <c r="J3847" t="str">
        <f t="shared" si="364"/>
        <v/>
      </c>
      <c r="K3847" t="str">
        <f>VLOOKUP('intouch变量（离散）'!$A3847,基本表格!$G:$Q,9,FALSE)</f>
        <v>On</v>
      </c>
      <c r="L3847">
        <v>1</v>
      </c>
      <c r="M3847" t="s">
        <v>156</v>
      </c>
      <c r="N3847" t="s">
        <v>157</v>
      </c>
      <c r="O3847" t="s">
        <v>158</v>
      </c>
      <c r="P3847" t="str">
        <f>VLOOKUP('intouch变量（离散）'!$A3847,基本表格!$G:$Q,3,FALSE)</f>
        <v>DB100,X4512.3</v>
      </c>
      <c r="Q3847" t="str">
        <f>VLOOKUP('intouch变量（离散）'!$A3847,基本表格!$G:$Q,10,FALSE)</f>
        <v>Yes</v>
      </c>
      <c r="R3847" t="str">
        <f t="shared" si="366"/>
        <v>DB100,X4512.3 2147+P6-M3 刨片进料料仓进料皮带运输机 电机控制 右跑偏导致停机</v>
      </c>
      <c r="S3847">
        <v>0</v>
      </c>
      <c r="T3847">
        <v>0</v>
      </c>
    </row>
    <row r="3848" spans="1:20">
      <c r="A3848" t="s">
        <v>4004</v>
      </c>
      <c r="B3848" s="11" t="str">
        <f t="shared" si="365"/>
        <v>CHPF</v>
      </c>
      <c r="C3848" s="11" t="str">
        <f>VLOOKUP('intouch变量（离散）'!$A3848,基本表格!$G:$Q,2,FALSE)</f>
        <v>2147+P6-M3 刨片进料料仓进料皮带运输机 电机控制 三角型</v>
      </c>
      <c r="D3848" t="s">
        <v>154</v>
      </c>
      <c r="E3848" t="str">
        <f t="shared" si="361"/>
        <v>No</v>
      </c>
      <c r="F3848" t="str">
        <f t="shared" si="362"/>
        <v>0</v>
      </c>
      <c r="G3848" t="s">
        <v>154</v>
      </c>
      <c r="H3848" t="s">
        <v>155</v>
      </c>
      <c r="I3848" t="str">
        <f t="shared" si="363"/>
        <v/>
      </c>
      <c r="J3848" t="str">
        <f t="shared" si="364"/>
        <v/>
      </c>
      <c r="K3848" t="str">
        <f>VLOOKUP('intouch变量（离散）'!$A3848,基本表格!$G:$Q,9,FALSE)</f>
        <v>None</v>
      </c>
      <c r="L3848">
        <v>1</v>
      </c>
      <c r="M3848" t="s">
        <v>156</v>
      </c>
      <c r="N3848" t="s">
        <v>157</v>
      </c>
      <c r="O3848" t="s">
        <v>158</v>
      </c>
      <c r="P3848" t="str">
        <f>VLOOKUP('intouch变量（离散）'!$A3848,基本表格!$G:$Q,3,FALSE)</f>
        <v>DB100,X4516.0</v>
      </c>
      <c r="Q3848" t="str">
        <f>VLOOKUP('intouch变量（离散）'!$A3848,基本表格!$G:$Q,10,FALSE)</f>
        <v>Yes</v>
      </c>
      <c r="R3848" t="str">
        <f t="shared" si="366"/>
        <v>DB100,X4516.0 2147+P6-M3 刨片进料料仓进料皮带运输机 电机控制 三角型</v>
      </c>
      <c r="S3848">
        <v>0</v>
      </c>
      <c r="T3848">
        <v>0</v>
      </c>
    </row>
    <row r="3849" spans="1:20">
      <c r="A3849" t="s">
        <v>4005</v>
      </c>
      <c r="B3849" s="11" t="str">
        <f t="shared" si="365"/>
        <v>CHPF</v>
      </c>
      <c r="C3849" s="11" t="str">
        <f>VLOOKUP('intouch变量（离散）'!$A3849,基本表格!$G:$Q,2,FALSE)</f>
        <v>2147+P6-M3 刨片进料料仓进料皮带运输机 电机控制 星型</v>
      </c>
      <c r="D3849" t="s">
        <v>154</v>
      </c>
      <c r="E3849" t="str">
        <f t="shared" si="361"/>
        <v>No</v>
      </c>
      <c r="F3849" t="str">
        <f t="shared" si="362"/>
        <v>0</v>
      </c>
      <c r="G3849" t="s">
        <v>154</v>
      </c>
      <c r="H3849" t="s">
        <v>155</v>
      </c>
      <c r="I3849" t="str">
        <f t="shared" si="363"/>
        <v/>
      </c>
      <c r="J3849" t="str">
        <f t="shared" si="364"/>
        <v/>
      </c>
      <c r="K3849" t="str">
        <f>VLOOKUP('intouch变量（离散）'!$A3849,基本表格!$G:$Q,9,FALSE)</f>
        <v>None</v>
      </c>
      <c r="L3849">
        <v>1</v>
      </c>
      <c r="M3849" t="s">
        <v>156</v>
      </c>
      <c r="N3849" t="s">
        <v>157</v>
      </c>
      <c r="O3849" t="s">
        <v>158</v>
      </c>
      <c r="P3849" t="str">
        <f>VLOOKUP('intouch变量（离散）'!$A3849,基本表格!$G:$Q,3,FALSE)</f>
        <v>DB100,X4516.1</v>
      </c>
      <c r="Q3849" t="str">
        <f>VLOOKUP('intouch变量（离散）'!$A3849,基本表格!$G:$Q,10,FALSE)</f>
        <v>Yes</v>
      </c>
      <c r="R3849" t="str">
        <f t="shared" si="366"/>
        <v>DB100,X4516.1 2147+P6-M3 刨片进料料仓进料皮带运输机 电机控制 星型</v>
      </c>
      <c r="S3849">
        <v>0</v>
      </c>
      <c r="T3849">
        <v>0</v>
      </c>
    </row>
    <row r="3850" spans="1:20">
      <c r="A3850" t="s">
        <v>4006</v>
      </c>
      <c r="B3850" s="11" t="str">
        <f t="shared" si="365"/>
        <v>CHPF</v>
      </c>
      <c r="C3850" s="11" t="str">
        <f>VLOOKUP('intouch变量（离散）'!$A3850,基本表格!$G:$Q,2,FALSE)</f>
        <v>2147+P6-M3 刨片进料料仓进料皮带运输机 电机控制 维修开关</v>
      </c>
      <c r="D3850" t="s">
        <v>154</v>
      </c>
      <c r="E3850" t="str">
        <f t="shared" si="361"/>
        <v>No</v>
      </c>
      <c r="F3850" t="str">
        <f t="shared" si="362"/>
        <v>0</v>
      </c>
      <c r="G3850" t="s">
        <v>154</v>
      </c>
      <c r="H3850" t="s">
        <v>155</v>
      </c>
      <c r="I3850" t="str">
        <f t="shared" si="363"/>
        <v/>
      </c>
      <c r="J3850" t="str">
        <f t="shared" si="364"/>
        <v/>
      </c>
      <c r="K3850" t="str">
        <f>VLOOKUP('intouch变量（离散）'!$A3850,基本表格!$G:$Q,9,FALSE)</f>
        <v>On</v>
      </c>
      <c r="L3850">
        <v>1</v>
      </c>
      <c r="M3850" t="s">
        <v>156</v>
      </c>
      <c r="N3850" t="s">
        <v>157</v>
      </c>
      <c r="O3850" t="s">
        <v>158</v>
      </c>
      <c r="P3850" t="str">
        <f>VLOOKUP('intouch变量（离散）'!$A3850,基本表格!$G:$Q,3,FALSE)</f>
        <v>DB100,X4516.2</v>
      </c>
      <c r="Q3850" t="str">
        <f>VLOOKUP('intouch变量（离散）'!$A3850,基本表格!$G:$Q,10,FALSE)</f>
        <v>Yes</v>
      </c>
      <c r="R3850" t="str">
        <f t="shared" si="366"/>
        <v>DB100,X4516.2 2147+P6-M3 刨片进料料仓进料皮带运输机 电机控制 维修开关</v>
      </c>
      <c r="S3850">
        <v>0</v>
      </c>
      <c r="T3850">
        <v>0</v>
      </c>
    </row>
    <row r="3851" spans="1:20">
      <c r="A3851" t="s">
        <v>4007</v>
      </c>
      <c r="B3851" s="11" t="str">
        <f t="shared" si="365"/>
        <v>CHPF</v>
      </c>
      <c r="C3851" s="11" t="str">
        <f>VLOOKUP('intouch变量（离散）'!$A3851,基本表格!$G:$Q,2,FALSE)</f>
        <v>2147+P6-M3 刨片进料料仓进料皮带运输机 电机控制 左跑偏2检测</v>
      </c>
      <c r="D3851" t="s">
        <v>154</v>
      </c>
      <c r="E3851" t="str">
        <f t="shared" si="361"/>
        <v>No</v>
      </c>
      <c r="F3851" t="str">
        <f t="shared" si="362"/>
        <v>0</v>
      </c>
      <c r="G3851" t="s">
        <v>154</v>
      </c>
      <c r="H3851" t="s">
        <v>155</v>
      </c>
      <c r="I3851" t="str">
        <f t="shared" si="363"/>
        <v/>
      </c>
      <c r="J3851" t="str">
        <f t="shared" si="364"/>
        <v/>
      </c>
      <c r="K3851" t="str">
        <f>VLOOKUP('intouch变量（离散）'!$A3851,基本表格!$G:$Q,9,FALSE)</f>
        <v>None</v>
      </c>
      <c r="L3851">
        <v>1</v>
      </c>
      <c r="M3851" t="s">
        <v>156</v>
      </c>
      <c r="N3851" t="s">
        <v>157</v>
      </c>
      <c r="O3851" t="s">
        <v>158</v>
      </c>
      <c r="P3851" t="str">
        <f>VLOOKUP('intouch变量（离散）'!$A3851,基本表格!$G:$Q,3,FALSE)</f>
        <v>DB100,X4516.3</v>
      </c>
      <c r="Q3851" t="str">
        <f>VLOOKUP('intouch变量（离散）'!$A3851,基本表格!$G:$Q,10,FALSE)</f>
        <v>Yes</v>
      </c>
      <c r="R3851" t="str">
        <f t="shared" si="366"/>
        <v>DB100,X4516.3 2147+P6-M3 刨片进料料仓进料皮带运输机 电机控制 左跑偏2检测</v>
      </c>
      <c r="S3851">
        <v>0</v>
      </c>
      <c r="T3851">
        <v>0</v>
      </c>
    </row>
    <row r="3852" spans="1:20">
      <c r="A3852" t="s">
        <v>4008</v>
      </c>
      <c r="B3852" s="11" t="str">
        <f t="shared" si="365"/>
        <v>CHPF</v>
      </c>
      <c r="C3852" s="11" t="str">
        <f>VLOOKUP('intouch变量（离散）'!$A3852,基本表格!$G:$Q,2,FALSE)</f>
        <v>2147+P6-M3 刨片进料料仓进料皮带运输机 电机控制 右跑偏2检测</v>
      </c>
      <c r="D3852" t="s">
        <v>154</v>
      </c>
      <c r="E3852" t="str">
        <f t="shared" si="361"/>
        <v>No</v>
      </c>
      <c r="F3852" t="str">
        <f t="shared" si="362"/>
        <v>0</v>
      </c>
      <c r="G3852" t="s">
        <v>154</v>
      </c>
      <c r="H3852" t="s">
        <v>155</v>
      </c>
      <c r="I3852" t="str">
        <f t="shared" si="363"/>
        <v/>
      </c>
      <c r="J3852" t="str">
        <f t="shared" si="364"/>
        <v/>
      </c>
      <c r="K3852" t="str">
        <f>VLOOKUP('intouch变量（离散）'!$A3852,基本表格!$G:$Q,9,FALSE)</f>
        <v>None</v>
      </c>
      <c r="L3852">
        <v>1</v>
      </c>
      <c r="M3852" t="s">
        <v>156</v>
      </c>
      <c r="N3852" t="s">
        <v>157</v>
      </c>
      <c r="O3852" t="s">
        <v>158</v>
      </c>
      <c r="P3852" t="str">
        <f>VLOOKUP('intouch变量（离散）'!$A3852,基本表格!$G:$Q,3,FALSE)</f>
        <v>DB100,X4516.4</v>
      </c>
      <c r="Q3852" t="str">
        <f>VLOOKUP('intouch变量（离散）'!$A3852,基本表格!$G:$Q,10,FALSE)</f>
        <v>Yes</v>
      </c>
      <c r="R3852" t="str">
        <f t="shared" si="366"/>
        <v>DB100,X4516.4 2147+P6-M3 刨片进料料仓进料皮带运输机 电机控制 右跑偏2检测</v>
      </c>
      <c r="S3852">
        <v>0</v>
      </c>
      <c r="T3852">
        <v>0</v>
      </c>
    </row>
    <row r="3853" spans="1:20">
      <c r="A3853" t="s">
        <v>4009</v>
      </c>
      <c r="B3853" s="11" t="str">
        <f t="shared" si="365"/>
        <v>CHPF</v>
      </c>
      <c r="C3853" s="11" t="str">
        <f>VLOOKUP('intouch变量（离散）'!$A3853,基本表格!$G:$Q,2,FALSE)</f>
        <v>2147+P6-M3 刨片进料料仓进料皮带运输机 给定频率 上限保护使能</v>
      </c>
      <c r="D3853" t="s">
        <v>154</v>
      </c>
      <c r="E3853" t="str">
        <f t="shared" si="361"/>
        <v>Yes</v>
      </c>
      <c r="F3853" t="str">
        <f t="shared" si="362"/>
        <v>900</v>
      </c>
      <c r="G3853" t="s">
        <v>154</v>
      </c>
      <c r="H3853" t="s">
        <v>155</v>
      </c>
      <c r="I3853" t="str">
        <f t="shared" si="363"/>
        <v>禁用</v>
      </c>
      <c r="J3853" t="str">
        <f t="shared" si="364"/>
        <v>启用</v>
      </c>
      <c r="K3853" t="str">
        <f>VLOOKUP('intouch变量（离散）'!$A3853,基本表格!$G:$Q,9,FALSE)</f>
        <v>None</v>
      </c>
      <c r="L3853">
        <v>1</v>
      </c>
      <c r="M3853" t="s">
        <v>156</v>
      </c>
      <c r="N3853" t="s">
        <v>157</v>
      </c>
      <c r="O3853" t="s">
        <v>158</v>
      </c>
      <c r="P3853" t="str">
        <f>VLOOKUP('intouch变量（离散）'!$A3853,基本表格!$G:$Q,3,FALSE)</f>
        <v>DB100,X4550.3</v>
      </c>
      <c r="Q3853" t="str">
        <f>VLOOKUP('intouch变量（离散）'!$A3853,基本表格!$G:$Q,10,FALSE)</f>
        <v>No</v>
      </c>
      <c r="R3853" t="str">
        <f t="shared" si="366"/>
        <v>DB100,X4550.3 2147+P6-M3 刨片进料料仓进料皮带运输机 给定频率 上限保护使能</v>
      </c>
      <c r="S3853">
        <v>0</v>
      </c>
      <c r="T3853">
        <v>0</v>
      </c>
    </row>
    <row r="3854" spans="1:20">
      <c r="A3854" t="s">
        <v>4010</v>
      </c>
      <c r="B3854" s="11" t="str">
        <f t="shared" si="365"/>
        <v>CHPF</v>
      </c>
      <c r="C3854" s="11" t="str">
        <f>VLOOKUP('intouch变量（离散）'!$A3854,基本表格!$G:$Q,2,FALSE)</f>
        <v>2147+P6-M3 刨片进料料仓进料皮带运输机 给定频率 下限保护使能</v>
      </c>
      <c r="D3854" t="s">
        <v>154</v>
      </c>
      <c r="E3854" t="str">
        <f t="shared" si="361"/>
        <v>Yes</v>
      </c>
      <c r="F3854" t="str">
        <f t="shared" si="362"/>
        <v>900</v>
      </c>
      <c r="G3854" t="s">
        <v>154</v>
      </c>
      <c r="H3854" t="s">
        <v>155</v>
      </c>
      <c r="I3854" t="str">
        <f t="shared" si="363"/>
        <v>禁用</v>
      </c>
      <c r="J3854" t="str">
        <f t="shared" si="364"/>
        <v>启用</v>
      </c>
      <c r="K3854" t="str">
        <f>VLOOKUP('intouch变量（离散）'!$A3854,基本表格!$G:$Q,9,FALSE)</f>
        <v>None</v>
      </c>
      <c r="L3854">
        <v>1</v>
      </c>
      <c r="M3854" t="s">
        <v>156</v>
      </c>
      <c r="N3854" t="s">
        <v>157</v>
      </c>
      <c r="O3854" t="s">
        <v>158</v>
      </c>
      <c r="P3854" t="str">
        <f>VLOOKUP('intouch变量（离散）'!$A3854,基本表格!$G:$Q,3,FALSE)</f>
        <v>DB100,X4550.4</v>
      </c>
      <c r="Q3854" t="str">
        <f>VLOOKUP('intouch变量（离散）'!$A3854,基本表格!$G:$Q,10,FALSE)</f>
        <v>No</v>
      </c>
      <c r="R3854" t="str">
        <f t="shared" si="366"/>
        <v>DB100,X4550.4 2147+P6-M3 刨片进料料仓进料皮带运输机 给定频率 下限保护使能</v>
      </c>
      <c r="S3854">
        <v>0</v>
      </c>
      <c r="T3854">
        <v>0</v>
      </c>
    </row>
    <row r="3855" spans="1:20">
      <c r="A3855" t="s">
        <v>4011</v>
      </c>
      <c r="B3855" s="11" t="str">
        <f t="shared" si="365"/>
        <v>CHPF</v>
      </c>
      <c r="C3855" s="11" t="str">
        <f>VLOOKUP('intouch变量（离散）'!$A3855,基本表格!$G:$Q,2,FALSE)</f>
        <v>2147+P6-M3 刨片进料料仓进料皮带运输机 给定频率 上限报警</v>
      </c>
      <c r="D3855" t="s">
        <v>154</v>
      </c>
      <c r="E3855" t="str">
        <f t="shared" si="361"/>
        <v>No</v>
      </c>
      <c r="F3855" t="str">
        <f t="shared" si="362"/>
        <v>0</v>
      </c>
      <c r="G3855" t="s">
        <v>154</v>
      </c>
      <c r="H3855" t="s">
        <v>155</v>
      </c>
      <c r="I3855" t="str">
        <f t="shared" si="363"/>
        <v/>
      </c>
      <c r="J3855" t="str">
        <f t="shared" si="364"/>
        <v/>
      </c>
      <c r="K3855" t="str">
        <f>VLOOKUP('intouch变量（离散）'!$A3855,基本表格!$G:$Q,9,FALSE)</f>
        <v>None</v>
      </c>
      <c r="L3855">
        <v>1</v>
      </c>
      <c r="M3855" t="s">
        <v>156</v>
      </c>
      <c r="N3855" t="s">
        <v>157</v>
      </c>
      <c r="O3855" t="s">
        <v>158</v>
      </c>
      <c r="P3855" t="str">
        <f>VLOOKUP('intouch变量（离散）'!$A3855,基本表格!$G:$Q,3,FALSE)</f>
        <v>DB100,X4550.5</v>
      </c>
      <c r="Q3855" t="str">
        <f>VLOOKUP('intouch变量（离散）'!$A3855,基本表格!$G:$Q,10,FALSE)</f>
        <v>Yes</v>
      </c>
      <c r="R3855" t="str">
        <f t="shared" si="366"/>
        <v>DB100,X4550.5 2147+P6-M3 刨片进料料仓进料皮带运输机 给定频率 上限报警</v>
      </c>
      <c r="S3855">
        <v>0</v>
      </c>
      <c r="T3855">
        <v>0</v>
      </c>
    </row>
    <row r="3856" spans="1:20">
      <c r="A3856" t="s">
        <v>4012</v>
      </c>
      <c r="B3856" s="11" t="str">
        <f t="shared" si="365"/>
        <v>CHPF</v>
      </c>
      <c r="C3856" s="11" t="str">
        <f>VLOOKUP('intouch变量（离散）'!$A3856,基本表格!$G:$Q,2,FALSE)</f>
        <v>2147+P6-M3 刨片进料料仓进料皮带运输机 给定频率 下限报警</v>
      </c>
      <c r="D3856" t="s">
        <v>154</v>
      </c>
      <c r="E3856" t="str">
        <f t="shared" si="361"/>
        <v>No</v>
      </c>
      <c r="F3856" t="str">
        <f t="shared" si="362"/>
        <v>0</v>
      </c>
      <c r="G3856" t="s">
        <v>154</v>
      </c>
      <c r="H3856" t="s">
        <v>155</v>
      </c>
      <c r="I3856" t="str">
        <f t="shared" si="363"/>
        <v/>
      </c>
      <c r="J3856" t="str">
        <f t="shared" si="364"/>
        <v/>
      </c>
      <c r="K3856" t="str">
        <f>VLOOKUP('intouch变量（离散）'!$A3856,基本表格!$G:$Q,9,FALSE)</f>
        <v>None</v>
      </c>
      <c r="L3856">
        <v>1</v>
      </c>
      <c r="M3856" t="s">
        <v>156</v>
      </c>
      <c r="N3856" t="s">
        <v>157</v>
      </c>
      <c r="O3856" t="s">
        <v>158</v>
      </c>
      <c r="P3856" t="str">
        <f>VLOOKUP('intouch变量（离散）'!$A3856,基本表格!$G:$Q,3,FALSE)</f>
        <v>DB100,X4550.6</v>
      </c>
      <c r="Q3856" t="str">
        <f>VLOOKUP('intouch变量（离散）'!$A3856,基本表格!$G:$Q,10,FALSE)</f>
        <v>Yes</v>
      </c>
      <c r="R3856" t="str">
        <f t="shared" si="366"/>
        <v>DB100,X4550.6 2147+P6-M3 刨片进料料仓进料皮带运输机 给定频率 下限报警</v>
      </c>
      <c r="S3856">
        <v>0</v>
      </c>
      <c r="T3856">
        <v>0</v>
      </c>
    </row>
    <row r="3857" spans="1:20">
      <c r="A3857" t="s">
        <v>4013</v>
      </c>
      <c r="B3857" s="11" t="str">
        <f t="shared" si="365"/>
        <v>CHPF</v>
      </c>
      <c r="C3857" s="11" t="str">
        <f>VLOOKUP('intouch变量（离散）'!$A3857,基本表格!$G:$Q,2,FALSE)</f>
        <v>2147+P6-M3 刨片进料料仓进料皮带运输机 给定频率 上上限报警</v>
      </c>
      <c r="D3857" t="s">
        <v>154</v>
      </c>
      <c r="E3857" t="str">
        <f t="shared" si="361"/>
        <v>No</v>
      </c>
      <c r="F3857" t="str">
        <f t="shared" si="362"/>
        <v>0</v>
      </c>
      <c r="G3857" t="s">
        <v>154</v>
      </c>
      <c r="H3857" t="s">
        <v>155</v>
      </c>
      <c r="I3857" t="str">
        <f t="shared" si="363"/>
        <v/>
      </c>
      <c r="J3857" t="str">
        <f t="shared" si="364"/>
        <v/>
      </c>
      <c r="K3857" t="str">
        <f>VLOOKUP('intouch变量（离散）'!$A3857,基本表格!$G:$Q,9,FALSE)</f>
        <v>On</v>
      </c>
      <c r="L3857">
        <v>1</v>
      </c>
      <c r="M3857" t="s">
        <v>156</v>
      </c>
      <c r="N3857" t="s">
        <v>157</v>
      </c>
      <c r="O3857" t="s">
        <v>158</v>
      </c>
      <c r="P3857" t="str">
        <f>VLOOKUP('intouch变量（离散）'!$A3857,基本表格!$G:$Q,3,FALSE)</f>
        <v>DB100,X4550.7</v>
      </c>
      <c r="Q3857" t="str">
        <f>VLOOKUP('intouch变量（离散）'!$A3857,基本表格!$G:$Q,10,FALSE)</f>
        <v>Yes</v>
      </c>
      <c r="R3857" t="str">
        <f t="shared" si="366"/>
        <v>DB100,X4550.7 2147+P6-M3 刨片进料料仓进料皮带运输机 给定频率 上上限报警</v>
      </c>
      <c r="S3857">
        <v>0</v>
      </c>
      <c r="T3857">
        <v>0</v>
      </c>
    </row>
    <row r="3858" spans="1:20">
      <c r="A3858" t="s">
        <v>4014</v>
      </c>
      <c r="B3858" s="11" t="str">
        <f t="shared" si="365"/>
        <v>CHPF</v>
      </c>
      <c r="C3858" s="11" t="str">
        <f>VLOOKUP('intouch变量（离散）'!$A3858,基本表格!$G:$Q,2,FALSE)</f>
        <v>2147+P6-M3 刨片进料料仓进料皮带运输机 给定频率 下下限报警</v>
      </c>
      <c r="D3858" t="s">
        <v>154</v>
      </c>
      <c r="E3858" t="str">
        <f t="shared" si="361"/>
        <v>No</v>
      </c>
      <c r="F3858" t="str">
        <f t="shared" si="362"/>
        <v>0</v>
      </c>
      <c r="G3858" t="s">
        <v>154</v>
      </c>
      <c r="H3858" t="s">
        <v>155</v>
      </c>
      <c r="I3858" t="str">
        <f t="shared" si="363"/>
        <v/>
      </c>
      <c r="J3858" t="str">
        <f t="shared" si="364"/>
        <v/>
      </c>
      <c r="K3858" t="str">
        <f>VLOOKUP('intouch变量（离散）'!$A3858,基本表格!$G:$Q,9,FALSE)</f>
        <v>On</v>
      </c>
      <c r="L3858">
        <v>1</v>
      </c>
      <c r="M3858" t="s">
        <v>156</v>
      </c>
      <c r="N3858" t="s">
        <v>157</v>
      </c>
      <c r="O3858" t="s">
        <v>158</v>
      </c>
      <c r="P3858" t="str">
        <f>VLOOKUP('intouch变量（离散）'!$A3858,基本表格!$G:$Q,3,FALSE)</f>
        <v>DB100,X4551.0</v>
      </c>
      <c r="Q3858" t="str">
        <f>VLOOKUP('intouch变量（离散）'!$A3858,基本表格!$G:$Q,10,FALSE)</f>
        <v>Yes</v>
      </c>
      <c r="R3858" t="str">
        <f t="shared" si="366"/>
        <v>DB100,X4551.0 2147+P6-M3 刨片进料料仓进料皮带运输机 给定频率 下下限报警</v>
      </c>
      <c r="S3858">
        <v>0</v>
      </c>
      <c r="T3858">
        <v>0</v>
      </c>
    </row>
    <row r="3859" spans="1:20">
      <c r="A3859" t="s">
        <v>4015</v>
      </c>
      <c r="B3859" s="11" t="str">
        <f t="shared" si="365"/>
        <v>CHPF</v>
      </c>
      <c r="C3859" s="11" t="str">
        <f>VLOOKUP('intouch变量（离散）'!$A3859,基本表格!$G:$Q,2,FALSE)</f>
        <v>2147+P6-M3 刨片进料料仓进料皮带运输机 给定频率 极限报警</v>
      </c>
      <c r="D3859" t="s">
        <v>154</v>
      </c>
      <c r="E3859" t="str">
        <f t="shared" si="361"/>
        <v>No</v>
      </c>
      <c r="F3859" t="str">
        <f t="shared" si="362"/>
        <v>0</v>
      </c>
      <c r="G3859" t="s">
        <v>154</v>
      </c>
      <c r="H3859" t="s">
        <v>155</v>
      </c>
      <c r="I3859" t="str">
        <f t="shared" si="363"/>
        <v/>
      </c>
      <c r="J3859" t="str">
        <f t="shared" si="364"/>
        <v/>
      </c>
      <c r="K3859" t="str">
        <f>VLOOKUP('intouch变量（离散）'!$A3859,基本表格!$G:$Q,9,FALSE)</f>
        <v>On</v>
      </c>
      <c r="L3859">
        <v>1</v>
      </c>
      <c r="M3859" t="s">
        <v>156</v>
      </c>
      <c r="N3859" t="s">
        <v>157</v>
      </c>
      <c r="O3859" t="s">
        <v>158</v>
      </c>
      <c r="P3859" t="str">
        <f>VLOOKUP('intouch变量（离散）'!$A3859,基本表格!$G:$Q,3,FALSE)</f>
        <v>DB100,X4551.1</v>
      </c>
      <c r="Q3859" t="str">
        <f>VLOOKUP('intouch变量（离散）'!$A3859,基本表格!$G:$Q,10,FALSE)</f>
        <v>Yes</v>
      </c>
      <c r="R3859" t="str">
        <f t="shared" si="366"/>
        <v>DB100,X4551.1 2147+P6-M3 刨片进料料仓进料皮带运输机 给定频率 极限报警</v>
      </c>
      <c r="S3859">
        <v>0</v>
      </c>
      <c r="T3859">
        <v>0</v>
      </c>
    </row>
    <row r="3860" spans="1:20">
      <c r="A3860" t="s">
        <v>4016</v>
      </c>
      <c r="B3860" s="11" t="str">
        <f t="shared" si="365"/>
        <v>CHPF</v>
      </c>
      <c r="C3860" s="11" t="str">
        <f>VLOOKUP('intouch变量（离散）'!$A3860,基本表格!$G:$Q,2,FALSE)</f>
        <v>2147+P6-M3 刨片进料料仓进料皮带运输机 给定频率 传感器断线报警</v>
      </c>
      <c r="D3860" t="s">
        <v>154</v>
      </c>
      <c r="E3860" t="str">
        <f t="shared" si="361"/>
        <v>No</v>
      </c>
      <c r="F3860" t="str">
        <f t="shared" si="362"/>
        <v>0</v>
      </c>
      <c r="G3860" t="s">
        <v>154</v>
      </c>
      <c r="H3860" t="s">
        <v>155</v>
      </c>
      <c r="I3860" t="str">
        <f t="shared" si="363"/>
        <v/>
      </c>
      <c r="J3860" t="str">
        <f t="shared" si="364"/>
        <v/>
      </c>
      <c r="K3860" t="str">
        <f>VLOOKUP('intouch变量（离散）'!$A3860,基本表格!$G:$Q,9,FALSE)</f>
        <v>On</v>
      </c>
      <c r="L3860">
        <v>1</v>
      </c>
      <c r="M3860" t="s">
        <v>156</v>
      </c>
      <c r="N3860" t="s">
        <v>157</v>
      </c>
      <c r="O3860" t="s">
        <v>158</v>
      </c>
      <c r="P3860" t="str">
        <f>VLOOKUP('intouch变量（离散）'!$A3860,基本表格!$G:$Q,3,FALSE)</f>
        <v>DB100,X4551.2</v>
      </c>
      <c r="Q3860" t="str">
        <f>VLOOKUP('intouch变量（离散）'!$A3860,基本表格!$G:$Q,10,FALSE)</f>
        <v>Yes</v>
      </c>
      <c r="R3860" t="str">
        <f t="shared" si="366"/>
        <v>DB100,X4551.2 2147+P6-M3 刨片进料料仓进料皮带运输机 给定频率 传感器断线报警</v>
      </c>
      <c r="S3860">
        <v>0</v>
      </c>
      <c r="T3860">
        <v>0</v>
      </c>
    </row>
    <row r="3861" spans="1:20">
      <c r="A3861" t="s">
        <v>4017</v>
      </c>
      <c r="B3861" s="11" t="str">
        <f t="shared" si="365"/>
        <v>CHPF</v>
      </c>
      <c r="C3861" s="11" t="str">
        <f>VLOOKUP('intouch变量（离散）'!$A3861,基本表格!$G:$Q,2,FALSE)</f>
        <v>2147+P6-M3 刨片进料料仓进料皮带运输机 反馈频率 上限保护使能</v>
      </c>
      <c r="D3861" t="s">
        <v>154</v>
      </c>
      <c r="E3861" t="str">
        <f t="shared" si="361"/>
        <v>Yes</v>
      </c>
      <c r="F3861" t="str">
        <f t="shared" si="362"/>
        <v>900</v>
      </c>
      <c r="G3861" t="s">
        <v>154</v>
      </c>
      <c r="H3861" t="s">
        <v>155</v>
      </c>
      <c r="I3861" t="str">
        <f t="shared" si="363"/>
        <v>禁用</v>
      </c>
      <c r="J3861" t="str">
        <f t="shared" si="364"/>
        <v>启用</v>
      </c>
      <c r="K3861" t="str">
        <f>VLOOKUP('intouch变量（离散）'!$A3861,基本表格!$G:$Q,9,FALSE)</f>
        <v>None</v>
      </c>
      <c r="L3861">
        <v>1</v>
      </c>
      <c r="M3861" t="s">
        <v>156</v>
      </c>
      <c r="N3861" t="s">
        <v>157</v>
      </c>
      <c r="O3861" t="s">
        <v>158</v>
      </c>
      <c r="P3861" t="str">
        <f>VLOOKUP('intouch变量（离散）'!$A3861,基本表格!$G:$Q,3,FALSE)</f>
        <v>DB100,X4600.3</v>
      </c>
      <c r="Q3861" t="str">
        <f>VLOOKUP('intouch变量（离散）'!$A3861,基本表格!$G:$Q,10,FALSE)</f>
        <v>No</v>
      </c>
      <c r="R3861" t="str">
        <f t="shared" si="366"/>
        <v>DB100,X4600.3 2147+P6-M3 刨片进料料仓进料皮带运输机 反馈频率 上限保护使能</v>
      </c>
      <c r="S3861">
        <v>0</v>
      </c>
      <c r="T3861">
        <v>0</v>
      </c>
    </row>
    <row r="3862" spans="1:20">
      <c r="A3862" t="s">
        <v>4018</v>
      </c>
      <c r="B3862" s="11" t="str">
        <f t="shared" si="365"/>
        <v>CHPF</v>
      </c>
      <c r="C3862" s="11" t="str">
        <f>VLOOKUP('intouch变量（离散）'!$A3862,基本表格!$G:$Q,2,FALSE)</f>
        <v>2147+P6-M3 刨片进料料仓进料皮带运输机 反馈频率 下限保护使能</v>
      </c>
      <c r="D3862" t="s">
        <v>154</v>
      </c>
      <c r="E3862" t="str">
        <f t="shared" si="361"/>
        <v>Yes</v>
      </c>
      <c r="F3862" t="str">
        <f t="shared" si="362"/>
        <v>900</v>
      </c>
      <c r="G3862" t="s">
        <v>154</v>
      </c>
      <c r="H3862" t="s">
        <v>155</v>
      </c>
      <c r="I3862" t="str">
        <f t="shared" si="363"/>
        <v>禁用</v>
      </c>
      <c r="J3862" t="str">
        <f t="shared" si="364"/>
        <v>启用</v>
      </c>
      <c r="K3862" t="str">
        <f>VLOOKUP('intouch变量（离散）'!$A3862,基本表格!$G:$Q,9,FALSE)</f>
        <v>None</v>
      </c>
      <c r="L3862">
        <v>1</v>
      </c>
      <c r="M3862" t="s">
        <v>156</v>
      </c>
      <c r="N3862" t="s">
        <v>157</v>
      </c>
      <c r="O3862" t="s">
        <v>158</v>
      </c>
      <c r="P3862" t="str">
        <f>VLOOKUP('intouch变量（离散）'!$A3862,基本表格!$G:$Q,3,FALSE)</f>
        <v>DB100,X4600.4</v>
      </c>
      <c r="Q3862" t="str">
        <f>VLOOKUP('intouch变量（离散）'!$A3862,基本表格!$G:$Q,10,FALSE)</f>
        <v>No</v>
      </c>
      <c r="R3862" t="str">
        <f t="shared" si="366"/>
        <v>DB100,X4600.4 2147+P6-M3 刨片进料料仓进料皮带运输机 反馈频率 下限保护使能</v>
      </c>
      <c r="S3862">
        <v>0</v>
      </c>
      <c r="T3862">
        <v>0</v>
      </c>
    </row>
    <row r="3863" spans="1:20">
      <c r="A3863" t="s">
        <v>4019</v>
      </c>
      <c r="B3863" s="11" t="str">
        <f t="shared" si="365"/>
        <v>CHPF</v>
      </c>
      <c r="C3863" s="11" t="str">
        <f>VLOOKUP('intouch变量（离散）'!$A3863,基本表格!$G:$Q,2,FALSE)</f>
        <v>2147+P6-M3 刨片进料料仓进料皮带运输机 反馈频率 上限报警</v>
      </c>
      <c r="D3863" t="s">
        <v>154</v>
      </c>
      <c r="E3863" t="str">
        <f t="shared" si="361"/>
        <v>No</v>
      </c>
      <c r="F3863" t="str">
        <f t="shared" si="362"/>
        <v>0</v>
      </c>
      <c r="G3863" t="s">
        <v>154</v>
      </c>
      <c r="H3863" t="s">
        <v>155</v>
      </c>
      <c r="I3863" t="str">
        <f t="shared" si="363"/>
        <v/>
      </c>
      <c r="J3863" t="str">
        <f t="shared" si="364"/>
        <v/>
      </c>
      <c r="K3863" t="str">
        <f>VLOOKUP('intouch变量（离散）'!$A3863,基本表格!$G:$Q,9,FALSE)</f>
        <v>None</v>
      </c>
      <c r="L3863">
        <v>1</v>
      </c>
      <c r="M3863" t="s">
        <v>156</v>
      </c>
      <c r="N3863" t="s">
        <v>157</v>
      </c>
      <c r="O3863" t="s">
        <v>158</v>
      </c>
      <c r="P3863" t="str">
        <f>VLOOKUP('intouch变量（离散）'!$A3863,基本表格!$G:$Q,3,FALSE)</f>
        <v>DB100,X4600.5</v>
      </c>
      <c r="Q3863" t="str">
        <f>VLOOKUP('intouch变量（离散）'!$A3863,基本表格!$G:$Q,10,FALSE)</f>
        <v>Yes</v>
      </c>
      <c r="R3863" t="str">
        <f t="shared" si="366"/>
        <v>DB100,X4600.5 2147+P6-M3 刨片进料料仓进料皮带运输机 反馈频率 上限报警</v>
      </c>
      <c r="S3863">
        <v>0</v>
      </c>
      <c r="T3863">
        <v>0</v>
      </c>
    </row>
    <row r="3864" spans="1:20">
      <c r="A3864" t="s">
        <v>4020</v>
      </c>
      <c r="B3864" s="11" t="str">
        <f t="shared" si="365"/>
        <v>CHPF</v>
      </c>
      <c r="C3864" s="11" t="str">
        <f>VLOOKUP('intouch变量（离散）'!$A3864,基本表格!$G:$Q,2,FALSE)</f>
        <v>2147+P6-M3 刨片进料料仓进料皮带运输机 反馈频率 下限报警</v>
      </c>
      <c r="D3864" t="s">
        <v>154</v>
      </c>
      <c r="E3864" t="str">
        <f t="shared" si="361"/>
        <v>No</v>
      </c>
      <c r="F3864" t="str">
        <f t="shared" si="362"/>
        <v>0</v>
      </c>
      <c r="G3864" t="s">
        <v>154</v>
      </c>
      <c r="H3864" t="s">
        <v>155</v>
      </c>
      <c r="I3864" t="str">
        <f t="shared" si="363"/>
        <v/>
      </c>
      <c r="J3864" t="str">
        <f t="shared" si="364"/>
        <v/>
      </c>
      <c r="K3864" t="str">
        <f>VLOOKUP('intouch变量（离散）'!$A3864,基本表格!$G:$Q,9,FALSE)</f>
        <v>None</v>
      </c>
      <c r="L3864">
        <v>1</v>
      </c>
      <c r="M3864" t="s">
        <v>156</v>
      </c>
      <c r="N3864" t="s">
        <v>157</v>
      </c>
      <c r="O3864" t="s">
        <v>158</v>
      </c>
      <c r="P3864" t="str">
        <f>VLOOKUP('intouch变量（离散）'!$A3864,基本表格!$G:$Q,3,FALSE)</f>
        <v>DB100,X4600.6</v>
      </c>
      <c r="Q3864" t="str">
        <f>VLOOKUP('intouch变量（离散）'!$A3864,基本表格!$G:$Q,10,FALSE)</f>
        <v>Yes</v>
      </c>
      <c r="R3864" t="str">
        <f t="shared" si="366"/>
        <v>DB100,X4600.6 2147+P6-M3 刨片进料料仓进料皮带运输机 反馈频率 下限报警</v>
      </c>
      <c r="S3864">
        <v>0</v>
      </c>
      <c r="T3864">
        <v>0</v>
      </c>
    </row>
    <row r="3865" spans="1:20">
      <c r="A3865" t="s">
        <v>4021</v>
      </c>
      <c r="B3865" s="11" t="str">
        <f t="shared" si="365"/>
        <v>CHPF</v>
      </c>
      <c r="C3865" s="11" t="str">
        <f>VLOOKUP('intouch变量（离散）'!$A3865,基本表格!$G:$Q,2,FALSE)</f>
        <v>2147+P6-M3 刨片进料料仓进料皮带运输机 反馈频率 上上限报警</v>
      </c>
      <c r="D3865" t="s">
        <v>154</v>
      </c>
      <c r="E3865" t="str">
        <f t="shared" si="361"/>
        <v>No</v>
      </c>
      <c r="F3865" t="str">
        <f t="shared" si="362"/>
        <v>0</v>
      </c>
      <c r="G3865" t="s">
        <v>154</v>
      </c>
      <c r="H3865" t="s">
        <v>155</v>
      </c>
      <c r="I3865" t="str">
        <f t="shared" si="363"/>
        <v/>
      </c>
      <c r="J3865" t="str">
        <f t="shared" si="364"/>
        <v/>
      </c>
      <c r="K3865" t="str">
        <f>VLOOKUP('intouch变量（离散）'!$A3865,基本表格!$G:$Q,9,FALSE)</f>
        <v>On</v>
      </c>
      <c r="L3865">
        <v>1</v>
      </c>
      <c r="M3865" t="s">
        <v>156</v>
      </c>
      <c r="N3865" t="s">
        <v>157</v>
      </c>
      <c r="O3865" t="s">
        <v>158</v>
      </c>
      <c r="P3865" t="str">
        <f>VLOOKUP('intouch变量（离散）'!$A3865,基本表格!$G:$Q,3,FALSE)</f>
        <v>DB100,X4600.7</v>
      </c>
      <c r="Q3865" t="str">
        <f>VLOOKUP('intouch变量（离散）'!$A3865,基本表格!$G:$Q,10,FALSE)</f>
        <v>Yes</v>
      </c>
      <c r="R3865" t="str">
        <f t="shared" si="366"/>
        <v>DB100,X4600.7 2147+P6-M3 刨片进料料仓进料皮带运输机 反馈频率 上上限报警</v>
      </c>
      <c r="S3865">
        <v>0</v>
      </c>
      <c r="T3865">
        <v>0</v>
      </c>
    </row>
    <row r="3866" spans="1:20">
      <c r="A3866" t="s">
        <v>4022</v>
      </c>
      <c r="B3866" s="11" t="str">
        <f t="shared" si="365"/>
        <v>CHPF</v>
      </c>
      <c r="C3866" s="11" t="str">
        <f>VLOOKUP('intouch变量（离散）'!$A3866,基本表格!$G:$Q,2,FALSE)</f>
        <v>2147+P6-M3 刨片进料料仓进料皮带运输机 反馈频率 下下限报警</v>
      </c>
      <c r="D3866" t="s">
        <v>154</v>
      </c>
      <c r="E3866" t="str">
        <f t="shared" si="361"/>
        <v>No</v>
      </c>
      <c r="F3866" t="str">
        <f t="shared" si="362"/>
        <v>0</v>
      </c>
      <c r="G3866" t="s">
        <v>154</v>
      </c>
      <c r="H3866" t="s">
        <v>155</v>
      </c>
      <c r="I3866" t="str">
        <f t="shared" si="363"/>
        <v/>
      </c>
      <c r="J3866" t="str">
        <f t="shared" si="364"/>
        <v/>
      </c>
      <c r="K3866" t="str">
        <f>VLOOKUP('intouch变量（离散）'!$A3866,基本表格!$G:$Q,9,FALSE)</f>
        <v>On</v>
      </c>
      <c r="L3866">
        <v>1</v>
      </c>
      <c r="M3866" t="s">
        <v>156</v>
      </c>
      <c r="N3866" t="s">
        <v>157</v>
      </c>
      <c r="O3866" t="s">
        <v>158</v>
      </c>
      <c r="P3866" t="str">
        <f>VLOOKUP('intouch变量（离散）'!$A3866,基本表格!$G:$Q,3,FALSE)</f>
        <v>DB100,X4601.0</v>
      </c>
      <c r="Q3866" t="str">
        <f>VLOOKUP('intouch变量（离散）'!$A3866,基本表格!$G:$Q,10,FALSE)</f>
        <v>Yes</v>
      </c>
      <c r="R3866" t="str">
        <f t="shared" si="366"/>
        <v>DB100,X4601.0 2147+P6-M3 刨片进料料仓进料皮带运输机 反馈频率 下下限报警</v>
      </c>
      <c r="S3866">
        <v>0</v>
      </c>
      <c r="T3866">
        <v>0</v>
      </c>
    </row>
    <row r="3867" spans="1:20">
      <c r="A3867" t="s">
        <v>4023</v>
      </c>
      <c r="B3867" s="11" t="str">
        <f t="shared" si="365"/>
        <v>CHPF</v>
      </c>
      <c r="C3867" s="11" t="str">
        <f>VLOOKUP('intouch变量（离散）'!$A3867,基本表格!$G:$Q,2,FALSE)</f>
        <v>2147+P6-M3 刨片进料料仓进料皮带运输机 反馈频率 极限报警</v>
      </c>
      <c r="D3867" t="s">
        <v>154</v>
      </c>
      <c r="E3867" t="str">
        <f t="shared" si="361"/>
        <v>No</v>
      </c>
      <c r="F3867" t="str">
        <f t="shared" si="362"/>
        <v>0</v>
      </c>
      <c r="G3867" t="s">
        <v>154</v>
      </c>
      <c r="H3867" t="s">
        <v>155</v>
      </c>
      <c r="I3867" t="str">
        <f t="shared" si="363"/>
        <v/>
      </c>
      <c r="J3867" t="str">
        <f t="shared" si="364"/>
        <v/>
      </c>
      <c r="K3867" t="str">
        <f>VLOOKUP('intouch变量（离散）'!$A3867,基本表格!$G:$Q,9,FALSE)</f>
        <v>On</v>
      </c>
      <c r="L3867">
        <v>1</v>
      </c>
      <c r="M3867" t="s">
        <v>156</v>
      </c>
      <c r="N3867" t="s">
        <v>157</v>
      </c>
      <c r="O3867" t="s">
        <v>158</v>
      </c>
      <c r="P3867" t="str">
        <f>VLOOKUP('intouch变量（离散）'!$A3867,基本表格!$G:$Q,3,FALSE)</f>
        <v>DB100,X4601.1</v>
      </c>
      <c r="Q3867" t="str">
        <f>VLOOKUP('intouch变量（离散）'!$A3867,基本表格!$G:$Q,10,FALSE)</f>
        <v>Yes</v>
      </c>
      <c r="R3867" t="str">
        <f t="shared" si="366"/>
        <v>DB100,X4601.1 2147+P6-M3 刨片进料料仓进料皮带运输机 反馈频率 极限报警</v>
      </c>
      <c r="S3867">
        <v>0</v>
      </c>
      <c r="T3867">
        <v>0</v>
      </c>
    </row>
    <row r="3868" spans="1:20">
      <c r="A3868" t="s">
        <v>4024</v>
      </c>
      <c r="B3868" s="11" t="str">
        <f t="shared" si="365"/>
        <v>CHPF</v>
      </c>
      <c r="C3868" s="11" t="str">
        <f>VLOOKUP('intouch变量（离散）'!$A3868,基本表格!$G:$Q,2,FALSE)</f>
        <v>2147+P6-M3 刨片进料料仓进料皮带运输机 反馈频率 传感器断线报警</v>
      </c>
      <c r="D3868" t="s">
        <v>154</v>
      </c>
      <c r="E3868" t="str">
        <f t="shared" si="361"/>
        <v>No</v>
      </c>
      <c r="F3868" t="str">
        <f t="shared" si="362"/>
        <v>0</v>
      </c>
      <c r="G3868" t="s">
        <v>154</v>
      </c>
      <c r="H3868" t="s">
        <v>155</v>
      </c>
      <c r="I3868" t="str">
        <f t="shared" si="363"/>
        <v/>
      </c>
      <c r="J3868" t="str">
        <f t="shared" si="364"/>
        <v/>
      </c>
      <c r="K3868" t="str">
        <f>VLOOKUP('intouch变量（离散）'!$A3868,基本表格!$G:$Q,9,FALSE)</f>
        <v>On</v>
      </c>
      <c r="L3868">
        <v>1</v>
      </c>
      <c r="M3868" t="s">
        <v>156</v>
      </c>
      <c r="N3868" t="s">
        <v>157</v>
      </c>
      <c r="O3868" t="s">
        <v>158</v>
      </c>
      <c r="P3868" t="str">
        <f>VLOOKUP('intouch变量（离散）'!$A3868,基本表格!$G:$Q,3,FALSE)</f>
        <v>DB100,X4601.2</v>
      </c>
      <c r="Q3868" t="str">
        <f>VLOOKUP('intouch变量（离散）'!$A3868,基本表格!$G:$Q,10,FALSE)</f>
        <v>Yes</v>
      </c>
      <c r="R3868" t="str">
        <f t="shared" si="366"/>
        <v>DB100,X4601.2 2147+P6-M3 刨片进料料仓进料皮带运输机 反馈频率 传感器断线报警</v>
      </c>
      <c r="S3868">
        <v>0</v>
      </c>
      <c r="T3868">
        <v>0</v>
      </c>
    </row>
    <row r="3869" spans="1:20">
      <c r="A3869" t="s">
        <v>4025</v>
      </c>
      <c r="B3869" s="11" t="str">
        <f t="shared" si="365"/>
        <v>CHPF</v>
      </c>
      <c r="C3869" s="11" t="str">
        <f>VLOOKUP('intouch变量（离散）'!$A3869,基本表格!$G:$Q,2,FALSE)</f>
        <v>2147+P6-M3 刨片进料料仓进料皮带运输机 变频器通讯 备妥（不能与正转信号使用同一个）</v>
      </c>
      <c r="D3869" t="s">
        <v>154</v>
      </c>
      <c r="E3869" t="str">
        <f t="shared" si="361"/>
        <v>No</v>
      </c>
      <c r="F3869" t="str">
        <f t="shared" si="362"/>
        <v>0</v>
      </c>
      <c r="G3869" t="s">
        <v>154</v>
      </c>
      <c r="H3869" t="s">
        <v>155</v>
      </c>
      <c r="I3869" t="str">
        <f t="shared" si="363"/>
        <v/>
      </c>
      <c r="J3869" t="str">
        <f t="shared" si="364"/>
        <v/>
      </c>
      <c r="K3869" t="str">
        <f>VLOOKUP('intouch变量（离散）'!$A3869,基本表格!$G:$Q,9,FALSE)</f>
        <v>None</v>
      </c>
      <c r="L3869">
        <v>1</v>
      </c>
      <c r="M3869" t="s">
        <v>156</v>
      </c>
      <c r="N3869" t="s">
        <v>157</v>
      </c>
      <c r="O3869" t="s">
        <v>158</v>
      </c>
      <c r="P3869" t="str">
        <f>VLOOKUP('intouch变量（离散）'!$A3869,基本表格!$G:$Q,3,FALSE)</f>
        <v>DB100,X4650.0</v>
      </c>
      <c r="Q3869" t="str">
        <f>VLOOKUP('intouch变量（离散）'!$A3869,基本表格!$G:$Q,10,FALSE)</f>
        <v>Yes</v>
      </c>
      <c r="R3869" t="str">
        <f t="shared" si="366"/>
        <v>DB100,X4650.0 2147+P6-M3 刨片进料料仓进料皮带运输机 变频器通讯 备妥（不能与正转信号使用同一个）</v>
      </c>
      <c r="S3869">
        <v>0</v>
      </c>
      <c r="T3869">
        <v>0</v>
      </c>
    </row>
    <row r="3870" spans="1:20">
      <c r="A3870" t="s">
        <v>4026</v>
      </c>
      <c r="B3870" s="11" t="str">
        <f t="shared" si="365"/>
        <v>CHPF</v>
      </c>
      <c r="C3870" s="11" t="str">
        <f>VLOOKUP('intouch变量（离散）'!$A3870,基本表格!$G:$Q,2,FALSE)</f>
        <v>2147+P6-M3 刨片进料料仓进料皮带运输机 变频器通讯 正转</v>
      </c>
      <c r="D3870" t="s">
        <v>154</v>
      </c>
      <c r="E3870" t="str">
        <f t="shared" si="361"/>
        <v>No</v>
      </c>
      <c r="F3870" t="str">
        <f t="shared" si="362"/>
        <v>0</v>
      </c>
      <c r="G3870" t="s">
        <v>154</v>
      </c>
      <c r="H3870" t="s">
        <v>155</v>
      </c>
      <c r="I3870" t="str">
        <f t="shared" si="363"/>
        <v/>
      </c>
      <c r="J3870" t="str">
        <f t="shared" si="364"/>
        <v/>
      </c>
      <c r="K3870" t="str">
        <f>VLOOKUP('intouch变量（离散）'!$A3870,基本表格!$G:$Q,9,FALSE)</f>
        <v>None</v>
      </c>
      <c r="L3870">
        <v>1</v>
      </c>
      <c r="M3870" t="s">
        <v>156</v>
      </c>
      <c r="N3870" t="s">
        <v>157</v>
      </c>
      <c r="O3870" t="s">
        <v>158</v>
      </c>
      <c r="P3870" t="str">
        <f>VLOOKUP('intouch变量（离散）'!$A3870,基本表格!$G:$Q,3,FALSE)</f>
        <v>DB100,X4650.1</v>
      </c>
      <c r="Q3870" t="str">
        <f>VLOOKUP('intouch变量（离散）'!$A3870,基本表格!$G:$Q,10,FALSE)</f>
        <v>Yes</v>
      </c>
      <c r="R3870" t="str">
        <f t="shared" si="366"/>
        <v>DB100,X4650.1 2147+P6-M3 刨片进料料仓进料皮带运输机 变频器通讯 正转</v>
      </c>
      <c r="S3870">
        <v>0</v>
      </c>
      <c r="T3870">
        <v>0</v>
      </c>
    </row>
    <row r="3871" spans="1:20">
      <c r="A3871" t="s">
        <v>4027</v>
      </c>
      <c r="B3871" s="11" t="str">
        <f t="shared" si="365"/>
        <v>CHPF</v>
      </c>
      <c r="C3871" s="11" t="str">
        <f>VLOOKUP('intouch变量（离散）'!$A3871,基本表格!$G:$Q,2,FALSE)</f>
        <v>2147+P6-M3 刨片进料料仓进料皮带运输机 变频器通讯 反转</v>
      </c>
      <c r="D3871" t="s">
        <v>154</v>
      </c>
      <c r="E3871" t="str">
        <f t="shared" si="361"/>
        <v>No</v>
      </c>
      <c r="F3871" t="str">
        <f t="shared" si="362"/>
        <v>0</v>
      </c>
      <c r="G3871" t="s">
        <v>154</v>
      </c>
      <c r="H3871" t="s">
        <v>155</v>
      </c>
      <c r="I3871" t="str">
        <f t="shared" si="363"/>
        <v/>
      </c>
      <c r="J3871" t="str">
        <f t="shared" si="364"/>
        <v/>
      </c>
      <c r="K3871" t="str">
        <f>VLOOKUP('intouch变量（离散）'!$A3871,基本表格!$G:$Q,9,FALSE)</f>
        <v>None</v>
      </c>
      <c r="L3871">
        <v>1</v>
      </c>
      <c r="M3871" t="s">
        <v>156</v>
      </c>
      <c r="N3871" t="s">
        <v>157</v>
      </c>
      <c r="O3871" t="s">
        <v>158</v>
      </c>
      <c r="P3871" t="str">
        <f>VLOOKUP('intouch变量（离散）'!$A3871,基本表格!$G:$Q,3,FALSE)</f>
        <v>DB100,X4650.2</v>
      </c>
      <c r="Q3871" t="str">
        <f>VLOOKUP('intouch变量（离散）'!$A3871,基本表格!$G:$Q,10,FALSE)</f>
        <v>Yes</v>
      </c>
      <c r="R3871" t="str">
        <f t="shared" si="366"/>
        <v>DB100,X4650.2 2147+P6-M3 刨片进料料仓进料皮带运输机 变频器通讯 反转</v>
      </c>
      <c r="S3871">
        <v>0</v>
      </c>
      <c r="T3871">
        <v>0</v>
      </c>
    </row>
    <row r="3872" spans="1:20">
      <c r="A3872" t="s">
        <v>4028</v>
      </c>
      <c r="B3872" s="11" t="str">
        <f t="shared" si="365"/>
        <v>CHPF</v>
      </c>
      <c r="C3872" s="11" t="str">
        <f>VLOOKUP('intouch变量（离散）'!$A3872,基本表格!$G:$Q,2,FALSE)</f>
        <v>2147+P6-M3 刨片进料料仓进料皮带运输机 变频器通讯 故障复位</v>
      </c>
      <c r="D3872" t="s">
        <v>154</v>
      </c>
      <c r="E3872" t="str">
        <f t="shared" si="361"/>
        <v>No</v>
      </c>
      <c r="F3872" t="str">
        <f t="shared" si="362"/>
        <v>0</v>
      </c>
      <c r="G3872" t="s">
        <v>154</v>
      </c>
      <c r="H3872" t="s">
        <v>155</v>
      </c>
      <c r="I3872" t="str">
        <f t="shared" si="363"/>
        <v/>
      </c>
      <c r="J3872" t="str">
        <f t="shared" si="364"/>
        <v/>
      </c>
      <c r="K3872" t="str">
        <f>VLOOKUP('intouch变量（离散）'!$A3872,基本表格!$G:$Q,9,FALSE)</f>
        <v>None</v>
      </c>
      <c r="L3872">
        <v>1</v>
      </c>
      <c r="M3872" t="s">
        <v>156</v>
      </c>
      <c r="N3872" t="s">
        <v>157</v>
      </c>
      <c r="O3872" t="s">
        <v>158</v>
      </c>
      <c r="P3872" t="str">
        <f>VLOOKUP('intouch变量（离散）'!$A3872,基本表格!$G:$Q,3,FALSE)</f>
        <v>DB100,X4650.3</v>
      </c>
      <c r="Q3872" t="str">
        <f>VLOOKUP('intouch变量（离散）'!$A3872,基本表格!$G:$Q,10,FALSE)</f>
        <v>No</v>
      </c>
      <c r="R3872" t="str">
        <f t="shared" si="366"/>
        <v>DB100,X4650.3 2147+P6-M3 刨片进料料仓进料皮带运输机 变频器通讯 故障复位</v>
      </c>
      <c r="S3872">
        <v>0</v>
      </c>
      <c r="T3872">
        <v>0</v>
      </c>
    </row>
    <row r="3873" spans="1:20">
      <c r="A3873" t="s">
        <v>4029</v>
      </c>
      <c r="B3873" s="11" t="str">
        <f t="shared" si="365"/>
        <v>CHPF</v>
      </c>
      <c r="C3873" s="11" t="str">
        <f>VLOOKUP('intouch变量（离散）'!$A3873,基本表格!$G:$Q,2,FALSE)</f>
        <v>2147+P6-M3 刨片进料料仓进料皮带运输机 变频器通讯 备妥反馈</v>
      </c>
      <c r="D3873" t="s">
        <v>154</v>
      </c>
      <c r="E3873" t="str">
        <f t="shared" si="361"/>
        <v>No</v>
      </c>
      <c r="F3873" t="str">
        <f t="shared" si="362"/>
        <v>0</v>
      </c>
      <c r="G3873" t="s">
        <v>154</v>
      </c>
      <c r="H3873" t="s">
        <v>155</v>
      </c>
      <c r="I3873" t="str">
        <f t="shared" si="363"/>
        <v/>
      </c>
      <c r="J3873" t="str">
        <f t="shared" si="364"/>
        <v/>
      </c>
      <c r="K3873" t="str">
        <f>VLOOKUP('intouch变量（离散）'!$A3873,基本表格!$G:$Q,9,FALSE)</f>
        <v>None</v>
      </c>
      <c r="L3873">
        <v>1</v>
      </c>
      <c r="M3873" t="s">
        <v>156</v>
      </c>
      <c r="N3873" t="s">
        <v>157</v>
      </c>
      <c r="O3873" t="s">
        <v>158</v>
      </c>
      <c r="P3873" t="str">
        <f>VLOOKUP('intouch变量（离散）'!$A3873,基本表格!$G:$Q,3,FALSE)</f>
        <v>DB100,X4650.4</v>
      </c>
      <c r="Q3873" t="str">
        <f>VLOOKUP('intouch变量（离散）'!$A3873,基本表格!$G:$Q,10,FALSE)</f>
        <v>Yes</v>
      </c>
      <c r="R3873" t="str">
        <f t="shared" si="366"/>
        <v>DB100,X4650.4 2147+P6-M3 刨片进料料仓进料皮带运输机 变频器通讯 备妥反馈</v>
      </c>
      <c r="S3873">
        <v>0</v>
      </c>
      <c r="T3873">
        <v>0</v>
      </c>
    </row>
    <row r="3874" spans="1:20">
      <c r="A3874" t="s">
        <v>4030</v>
      </c>
      <c r="B3874" s="11" t="str">
        <f t="shared" si="365"/>
        <v>CHPF</v>
      </c>
      <c r="C3874" s="11" t="str">
        <f>VLOOKUP('intouch变量（离散）'!$A3874,基本表格!$G:$Q,2,FALSE)</f>
        <v>2147+P6-M3 刨片进料料仓进料皮带运输机 变频器通讯 正转反馈</v>
      </c>
      <c r="D3874" t="s">
        <v>154</v>
      </c>
      <c r="E3874" t="str">
        <f t="shared" si="361"/>
        <v>No</v>
      </c>
      <c r="F3874" t="str">
        <f t="shared" si="362"/>
        <v>0</v>
      </c>
      <c r="G3874" t="s">
        <v>154</v>
      </c>
      <c r="H3874" t="s">
        <v>155</v>
      </c>
      <c r="I3874" t="str">
        <f t="shared" si="363"/>
        <v/>
      </c>
      <c r="J3874" t="str">
        <f t="shared" si="364"/>
        <v/>
      </c>
      <c r="K3874" t="str">
        <f>VLOOKUP('intouch变量（离散）'!$A3874,基本表格!$G:$Q,9,FALSE)</f>
        <v>None</v>
      </c>
      <c r="L3874">
        <v>1</v>
      </c>
      <c r="M3874" t="s">
        <v>156</v>
      </c>
      <c r="N3874" t="s">
        <v>157</v>
      </c>
      <c r="O3874" t="s">
        <v>158</v>
      </c>
      <c r="P3874" t="str">
        <f>VLOOKUP('intouch变量（离散）'!$A3874,基本表格!$G:$Q,3,FALSE)</f>
        <v>DB100,X4650.5</v>
      </c>
      <c r="Q3874" t="str">
        <f>VLOOKUP('intouch变量（离散）'!$A3874,基本表格!$G:$Q,10,FALSE)</f>
        <v>Yes</v>
      </c>
      <c r="R3874" t="str">
        <f t="shared" si="366"/>
        <v>DB100,X4650.5 2147+P6-M3 刨片进料料仓进料皮带运输机 变频器通讯 正转反馈</v>
      </c>
      <c r="S3874">
        <v>0</v>
      </c>
      <c r="T3874">
        <v>0</v>
      </c>
    </row>
    <row r="3875" spans="1:20">
      <c r="A3875" t="s">
        <v>4031</v>
      </c>
      <c r="B3875" s="11" t="str">
        <f t="shared" si="365"/>
        <v>CHPF</v>
      </c>
      <c r="C3875" s="11" t="str">
        <f>VLOOKUP('intouch变量（离散）'!$A3875,基本表格!$G:$Q,2,FALSE)</f>
        <v>2147+P6-M3 刨片进料料仓进料皮带运输机 变频器通讯 反转反馈</v>
      </c>
      <c r="D3875" t="s">
        <v>154</v>
      </c>
      <c r="E3875" t="str">
        <f t="shared" si="361"/>
        <v>No</v>
      </c>
      <c r="F3875" t="str">
        <f t="shared" si="362"/>
        <v>0</v>
      </c>
      <c r="G3875" t="s">
        <v>154</v>
      </c>
      <c r="H3875" t="s">
        <v>155</v>
      </c>
      <c r="I3875" t="str">
        <f t="shared" si="363"/>
        <v/>
      </c>
      <c r="J3875" t="str">
        <f t="shared" si="364"/>
        <v/>
      </c>
      <c r="K3875" t="str">
        <f>VLOOKUP('intouch变量（离散）'!$A3875,基本表格!$G:$Q,9,FALSE)</f>
        <v>None</v>
      </c>
      <c r="L3875">
        <v>1</v>
      </c>
      <c r="M3875" t="s">
        <v>156</v>
      </c>
      <c r="N3875" t="s">
        <v>157</v>
      </c>
      <c r="O3875" t="s">
        <v>158</v>
      </c>
      <c r="P3875" t="str">
        <f>VLOOKUP('intouch变量（离散）'!$A3875,基本表格!$G:$Q,3,FALSE)</f>
        <v>DB100,X4650.6</v>
      </c>
      <c r="Q3875" t="str">
        <f>VLOOKUP('intouch变量（离散）'!$A3875,基本表格!$G:$Q,10,FALSE)</f>
        <v>Yes</v>
      </c>
      <c r="R3875" t="str">
        <f t="shared" si="366"/>
        <v>DB100,X4650.6 2147+P6-M3 刨片进料料仓进料皮带运输机 变频器通讯 反转反馈</v>
      </c>
      <c r="S3875">
        <v>0</v>
      </c>
      <c r="T3875">
        <v>0</v>
      </c>
    </row>
    <row r="3876" spans="1:20">
      <c r="A3876" t="s">
        <v>4032</v>
      </c>
      <c r="B3876" s="11" t="str">
        <f t="shared" si="365"/>
        <v>CHPF</v>
      </c>
      <c r="C3876" s="11" t="str">
        <f>VLOOKUP('intouch变量（离散）'!$A3876,基本表格!$G:$Q,2,FALSE)</f>
        <v>2147+P6-M3 刨片进料料仓进料皮带运输机 变频器通讯 变频器备用</v>
      </c>
      <c r="D3876" t="s">
        <v>154</v>
      </c>
      <c r="E3876" t="str">
        <f t="shared" si="361"/>
        <v>No</v>
      </c>
      <c r="F3876" t="str">
        <f t="shared" si="362"/>
        <v>0</v>
      </c>
      <c r="G3876" t="s">
        <v>154</v>
      </c>
      <c r="H3876" t="s">
        <v>155</v>
      </c>
      <c r="I3876" t="str">
        <f t="shared" si="363"/>
        <v/>
      </c>
      <c r="J3876" t="str">
        <f t="shared" si="364"/>
        <v/>
      </c>
      <c r="K3876" t="str">
        <f>VLOOKUP('intouch变量（离散）'!$A3876,基本表格!$G:$Q,9,FALSE)</f>
        <v>None</v>
      </c>
      <c r="L3876">
        <v>1</v>
      </c>
      <c r="M3876" t="s">
        <v>156</v>
      </c>
      <c r="N3876" t="s">
        <v>157</v>
      </c>
      <c r="O3876" t="s">
        <v>158</v>
      </c>
      <c r="P3876" t="str">
        <f>VLOOKUP('intouch变量（离散）'!$A3876,基本表格!$G:$Q,3,FALSE)</f>
        <v>DB100,X4650.7</v>
      </c>
      <c r="Q3876" t="str">
        <f>VLOOKUP('intouch变量（离散）'!$A3876,基本表格!$G:$Q,10,FALSE)</f>
        <v>Yes</v>
      </c>
      <c r="R3876" t="str">
        <f t="shared" si="366"/>
        <v>DB100,X4650.7 2147+P6-M3 刨片进料料仓进料皮带运输机 变频器通讯 变频器备用</v>
      </c>
      <c r="S3876">
        <v>0</v>
      </c>
      <c r="T3876">
        <v>0</v>
      </c>
    </row>
    <row r="3877" spans="1:20">
      <c r="A3877" t="s">
        <v>4033</v>
      </c>
      <c r="B3877" s="11" t="str">
        <f t="shared" si="365"/>
        <v>CHPF</v>
      </c>
      <c r="C3877" s="11" t="str">
        <f>VLOOKUP('intouch变量（离散）'!$A3877,基本表格!$G:$Q,2,FALSE)</f>
        <v>2147+P6-M3 刨片进料料仓进料皮带运输机 变频器通讯 变频器报警</v>
      </c>
      <c r="D3877" t="s">
        <v>154</v>
      </c>
      <c r="E3877" t="str">
        <f t="shared" si="361"/>
        <v>No</v>
      </c>
      <c r="F3877" t="str">
        <f t="shared" si="362"/>
        <v>0</v>
      </c>
      <c r="G3877" t="s">
        <v>154</v>
      </c>
      <c r="H3877" t="s">
        <v>155</v>
      </c>
      <c r="I3877" t="str">
        <f t="shared" si="363"/>
        <v/>
      </c>
      <c r="J3877" t="str">
        <f t="shared" si="364"/>
        <v/>
      </c>
      <c r="K3877" t="str">
        <f>VLOOKUP('intouch变量（离散）'!$A3877,基本表格!$G:$Q,9,FALSE)</f>
        <v>On</v>
      </c>
      <c r="L3877">
        <v>1</v>
      </c>
      <c r="M3877" t="s">
        <v>156</v>
      </c>
      <c r="N3877" t="s">
        <v>157</v>
      </c>
      <c r="O3877" t="s">
        <v>158</v>
      </c>
      <c r="P3877" t="str">
        <f>VLOOKUP('intouch变量（离散）'!$A3877,基本表格!$G:$Q,3,FALSE)</f>
        <v>DB100,X4651.0</v>
      </c>
      <c r="Q3877" t="str">
        <f>VLOOKUP('intouch变量（离散）'!$A3877,基本表格!$G:$Q,10,FALSE)</f>
        <v>Yes</v>
      </c>
      <c r="R3877" t="str">
        <f t="shared" si="366"/>
        <v>DB100,X4651.0 2147+P6-M3 刨片进料料仓进料皮带运输机 变频器通讯 变频器报警</v>
      </c>
      <c r="S3877">
        <v>0</v>
      </c>
      <c r="T3877">
        <v>0</v>
      </c>
    </row>
    <row r="3878" spans="1:20">
      <c r="A3878" t="s">
        <v>4034</v>
      </c>
      <c r="B3878" s="11" t="str">
        <f t="shared" si="365"/>
        <v>CHPF</v>
      </c>
      <c r="C3878" s="11" t="str">
        <f>VLOOKUP('intouch变量（离散）'!$A3878,基本表格!$G:$Q,2,FALSE)</f>
        <v>2147+P6-M3 刨片进料料仓进料皮带运输机 反馈转速 上限保护使能</v>
      </c>
      <c r="D3878" t="s">
        <v>154</v>
      </c>
      <c r="E3878" t="str">
        <f t="shared" si="361"/>
        <v>Yes</v>
      </c>
      <c r="F3878" t="str">
        <f t="shared" si="362"/>
        <v>900</v>
      </c>
      <c r="G3878" t="s">
        <v>154</v>
      </c>
      <c r="H3878" t="s">
        <v>155</v>
      </c>
      <c r="I3878" t="str">
        <f t="shared" si="363"/>
        <v>禁用</v>
      </c>
      <c r="J3878" t="str">
        <f t="shared" si="364"/>
        <v>启用</v>
      </c>
      <c r="K3878" t="str">
        <f>VLOOKUP('intouch变量（离散）'!$A3878,基本表格!$G:$Q,9,FALSE)</f>
        <v>None</v>
      </c>
      <c r="L3878">
        <v>1</v>
      </c>
      <c r="M3878" t="s">
        <v>156</v>
      </c>
      <c r="N3878" t="s">
        <v>157</v>
      </c>
      <c r="O3878" t="s">
        <v>158</v>
      </c>
      <c r="P3878" t="str">
        <f>VLOOKUP('intouch变量（离散）'!$A3878,基本表格!$G:$Q,3,FALSE)</f>
        <v>DB100,X4700.3</v>
      </c>
      <c r="Q3878" t="str">
        <f>VLOOKUP('intouch变量（离散）'!$A3878,基本表格!$G:$Q,10,FALSE)</f>
        <v>No</v>
      </c>
      <c r="R3878" t="str">
        <f t="shared" si="366"/>
        <v>DB100,X4700.3 2147+P6-M3 刨片进料料仓进料皮带运输机 反馈转速 上限保护使能</v>
      </c>
      <c r="S3878">
        <v>0</v>
      </c>
      <c r="T3878">
        <v>0</v>
      </c>
    </row>
    <row r="3879" spans="1:20">
      <c r="A3879" t="s">
        <v>4035</v>
      </c>
      <c r="B3879" s="11" t="str">
        <f t="shared" si="365"/>
        <v>CHPF</v>
      </c>
      <c r="C3879" s="11" t="str">
        <f>VLOOKUP('intouch变量（离散）'!$A3879,基本表格!$G:$Q,2,FALSE)</f>
        <v>2147+P6-M3 刨片进料料仓进料皮带运输机 反馈转速 下限保护使能</v>
      </c>
      <c r="D3879" t="s">
        <v>154</v>
      </c>
      <c r="E3879" t="str">
        <f t="shared" si="361"/>
        <v>Yes</v>
      </c>
      <c r="F3879" t="str">
        <f t="shared" si="362"/>
        <v>900</v>
      </c>
      <c r="G3879" t="s">
        <v>154</v>
      </c>
      <c r="H3879" t="s">
        <v>155</v>
      </c>
      <c r="I3879" t="str">
        <f t="shared" si="363"/>
        <v>禁用</v>
      </c>
      <c r="J3879" t="str">
        <f t="shared" si="364"/>
        <v>启用</v>
      </c>
      <c r="K3879" t="str">
        <f>VLOOKUP('intouch变量（离散）'!$A3879,基本表格!$G:$Q,9,FALSE)</f>
        <v>None</v>
      </c>
      <c r="L3879">
        <v>1</v>
      </c>
      <c r="M3879" t="s">
        <v>156</v>
      </c>
      <c r="N3879" t="s">
        <v>157</v>
      </c>
      <c r="O3879" t="s">
        <v>158</v>
      </c>
      <c r="P3879" t="str">
        <f>VLOOKUP('intouch变量（离散）'!$A3879,基本表格!$G:$Q,3,FALSE)</f>
        <v>DB100,X4700.4</v>
      </c>
      <c r="Q3879" t="str">
        <f>VLOOKUP('intouch变量（离散）'!$A3879,基本表格!$G:$Q,10,FALSE)</f>
        <v>No</v>
      </c>
      <c r="R3879" t="str">
        <f t="shared" si="366"/>
        <v>DB100,X4700.4 2147+P6-M3 刨片进料料仓进料皮带运输机 反馈转速 下限保护使能</v>
      </c>
      <c r="S3879">
        <v>0</v>
      </c>
      <c r="T3879">
        <v>0</v>
      </c>
    </row>
    <row r="3880" spans="1:20">
      <c r="A3880" t="s">
        <v>4036</v>
      </c>
      <c r="B3880" s="11" t="str">
        <f t="shared" si="365"/>
        <v>CHPF</v>
      </c>
      <c r="C3880" s="11" t="str">
        <f>VLOOKUP('intouch变量（离散）'!$A3880,基本表格!$G:$Q,2,FALSE)</f>
        <v>2147+P6-M3 刨片进料料仓进料皮带运输机 反馈转速 上限报警</v>
      </c>
      <c r="D3880" t="s">
        <v>154</v>
      </c>
      <c r="E3880" t="str">
        <f t="shared" si="361"/>
        <v>No</v>
      </c>
      <c r="F3880" t="str">
        <f t="shared" si="362"/>
        <v>0</v>
      </c>
      <c r="G3880" t="s">
        <v>154</v>
      </c>
      <c r="H3880" t="s">
        <v>155</v>
      </c>
      <c r="I3880" t="str">
        <f t="shared" si="363"/>
        <v/>
      </c>
      <c r="J3880" t="str">
        <f t="shared" si="364"/>
        <v/>
      </c>
      <c r="K3880" t="str">
        <f>VLOOKUP('intouch变量（离散）'!$A3880,基本表格!$G:$Q,9,FALSE)</f>
        <v>None</v>
      </c>
      <c r="L3880">
        <v>1</v>
      </c>
      <c r="M3880" t="s">
        <v>156</v>
      </c>
      <c r="N3880" t="s">
        <v>157</v>
      </c>
      <c r="O3880" t="s">
        <v>158</v>
      </c>
      <c r="P3880" t="str">
        <f>VLOOKUP('intouch变量（离散）'!$A3880,基本表格!$G:$Q,3,FALSE)</f>
        <v>DB100,X4700.5</v>
      </c>
      <c r="Q3880" t="str">
        <f>VLOOKUP('intouch变量（离散）'!$A3880,基本表格!$G:$Q,10,FALSE)</f>
        <v>Yes</v>
      </c>
      <c r="R3880" t="str">
        <f t="shared" si="366"/>
        <v>DB100,X4700.5 2147+P6-M3 刨片进料料仓进料皮带运输机 反馈转速 上限报警</v>
      </c>
      <c r="S3880">
        <v>0</v>
      </c>
      <c r="T3880">
        <v>0</v>
      </c>
    </row>
    <row r="3881" spans="1:20">
      <c r="A3881" t="s">
        <v>4037</v>
      </c>
      <c r="B3881" s="11" t="str">
        <f t="shared" si="365"/>
        <v>CHPF</v>
      </c>
      <c r="C3881" s="11" t="str">
        <f>VLOOKUP('intouch变量（离散）'!$A3881,基本表格!$G:$Q,2,FALSE)</f>
        <v>2147+P6-M3 刨片进料料仓进料皮带运输机 反馈转速 下限报警</v>
      </c>
      <c r="D3881" t="s">
        <v>154</v>
      </c>
      <c r="E3881" t="str">
        <f t="shared" si="361"/>
        <v>No</v>
      </c>
      <c r="F3881" t="str">
        <f t="shared" si="362"/>
        <v>0</v>
      </c>
      <c r="G3881" t="s">
        <v>154</v>
      </c>
      <c r="H3881" t="s">
        <v>155</v>
      </c>
      <c r="I3881" t="str">
        <f t="shared" si="363"/>
        <v/>
      </c>
      <c r="J3881" t="str">
        <f t="shared" si="364"/>
        <v/>
      </c>
      <c r="K3881" t="str">
        <f>VLOOKUP('intouch变量（离散）'!$A3881,基本表格!$G:$Q,9,FALSE)</f>
        <v>None</v>
      </c>
      <c r="L3881">
        <v>1</v>
      </c>
      <c r="M3881" t="s">
        <v>156</v>
      </c>
      <c r="N3881" t="s">
        <v>157</v>
      </c>
      <c r="O3881" t="s">
        <v>158</v>
      </c>
      <c r="P3881" t="str">
        <f>VLOOKUP('intouch变量（离散）'!$A3881,基本表格!$G:$Q,3,FALSE)</f>
        <v>DB100,X4700.6</v>
      </c>
      <c r="Q3881" t="str">
        <f>VLOOKUP('intouch变量（离散）'!$A3881,基本表格!$G:$Q,10,FALSE)</f>
        <v>Yes</v>
      </c>
      <c r="R3881" t="str">
        <f t="shared" si="366"/>
        <v>DB100,X4700.6 2147+P6-M3 刨片进料料仓进料皮带运输机 反馈转速 下限报警</v>
      </c>
      <c r="S3881">
        <v>0</v>
      </c>
      <c r="T3881">
        <v>0</v>
      </c>
    </row>
    <row r="3882" spans="1:20">
      <c r="A3882" t="s">
        <v>4038</v>
      </c>
      <c r="B3882" s="11" t="str">
        <f t="shared" si="365"/>
        <v>CHPF</v>
      </c>
      <c r="C3882" s="11" t="str">
        <f>VLOOKUP('intouch变量（离散）'!$A3882,基本表格!$G:$Q,2,FALSE)</f>
        <v>2147+P6-M3 刨片进料料仓进料皮带运输机 反馈转速 上上限报警</v>
      </c>
      <c r="D3882" t="s">
        <v>154</v>
      </c>
      <c r="E3882" t="str">
        <f t="shared" si="361"/>
        <v>No</v>
      </c>
      <c r="F3882" t="str">
        <f t="shared" si="362"/>
        <v>0</v>
      </c>
      <c r="G3882" t="s">
        <v>154</v>
      </c>
      <c r="H3882" t="s">
        <v>155</v>
      </c>
      <c r="I3882" t="str">
        <f t="shared" si="363"/>
        <v/>
      </c>
      <c r="J3882" t="str">
        <f t="shared" si="364"/>
        <v/>
      </c>
      <c r="K3882" t="str">
        <f>VLOOKUP('intouch变量（离散）'!$A3882,基本表格!$G:$Q,9,FALSE)</f>
        <v>On</v>
      </c>
      <c r="L3882">
        <v>1</v>
      </c>
      <c r="M3882" t="s">
        <v>156</v>
      </c>
      <c r="N3882" t="s">
        <v>157</v>
      </c>
      <c r="O3882" t="s">
        <v>158</v>
      </c>
      <c r="P3882" t="str">
        <f>VLOOKUP('intouch变量（离散）'!$A3882,基本表格!$G:$Q,3,FALSE)</f>
        <v>DB100,X4700.7</v>
      </c>
      <c r="Q3882" t="str">
        <f>VLOOKUP('intouch变量（离散）'!$A3882,基本表格!$G:$Q,10,FALSE)</f>
        <v>Yes</v>
      </c>
      <c r="R3882" t="str">
        <f t="shared" si="366"/>
        <v>DB100,X4700.7 2147+P6-M3 刨片进料料仓进料皮带运输机 反馈转速 上上限报警</v>
      </c>
      <c r="S3882">
        <v>0</v>
      </c>
      <c r="T3882">
        <v>0</v>
      </c>
    </row>
    <row r="3883" spans="1:20">
      <c r="A3883" t="s">
        <v>4039</v>
      </c>
      <c r="B3883" s="11" t="str">
        <f t="shared" si="365"/>
        <v>CHPF</v>
      </c>
      <c r="C3883" s="11" t="str">
        <f>VLOOKUP('intouch变量（离散）'!$A3883,基本表格!$G:$Q,2,FALSE)</f>
        <v>2147+P6-M3 刨片进料料仓进料皮带运输机 反馈转速 下下限报警</v>
      </c>
      <c r="D3883" t="s">
        <v>154</v>
      </c>
      <c r="E3883" t="str">
        <f t="shared" si="361"/>
        <v>No</v>
      </c>
      <c r="F3883" t="str">
        <f t="shared" si="362"/>
        <v>0</v>
      </c>
      <c r="G3883" t="s">
        <v>154</v>
      </c>
      <c r="H3883" t="s">
        <v>155</v>
      </c>
      <c r="I3883" t="str">
        <f t="shared" si="363"/>
        <v/>
      </c>
      <c r="J3883" t="str">
        <f t="shared" si="364"/>
        <v/>
      </c>
      <c r="K3883" t="str">
        <f>VLOOKUP('intouch变量（离散）'!$A3883,基本表格!$G:$Q,9,FALSE)</f>
        <v>On</v>
      </c>
      <c r="L3883">
        <v>1</v>
      </c>
      <c r="M3883" t="s">
        <v>156</v>
      </c>
      <c r="N3883" t="s">
        <v>157</v>
      </c>
      <c r="O3883" t="s">
        <v>158</v>
      </c>
      <c r="P3883" t="str">
        <f>VLOOKUP('intouch变量（离散）'!$A3883,基本表格!$G:$Q,3,FALSE)</f>
        <v>DB100,X4701.0</v>
      </c>
      <c r="Q3883" t="str">
        <f>VLOOKUP('intouch变量（离散）'!$A3883,基本表格!$G:$Q,10,FALSE)</f>
        <v>Yes</v>
      </c>
      <c r="R3883" t="str">
        <f t="shared" si="366"/>
        <v>DB100,X4701.0 2147+P6-M3 刨片进料料仓进料皮带运输机 反馈转速 下下限报警</v>
      </c>
      <c r="S3883">
        <v>0</v>
      </c>
      <c r="T3883">
        <v>0</v>
      </c>
    </row>
    <row r="3884" spans="1:20">
      <c r="A3884" t="s">
        <v>4040</v>
      </c>
      <c r="B3884" s="11" t="str">
        <f t="shared" si="365"/>
        <v>CHPF</v>
      </c>
      <c r="C3884" s="11" t="str">
        <f>VLOOKUP('intouch变量（离散）'!$A3884,基本表格!$G:$Q,2,FALSE)</f>
        <v>2147+P6-M3 刨片进料料仓进料皮带运输机 反馈转速 极限报警</v>
      </c>
      <c r="D3884" t="s">
        <v>154</v>
      </c>
      <c r="E3884" t="str">
        <f t="shared" si="361"/>
        <v>No</v>
      </c>
      <c r="F3884" t="str">
        <f t="shared" si="362"/>
        <v>0</v>
      </c>
      <c r="G3884" t="s">
        <v>154</v>
      </c>
      <c r="H3884" t="s">
        <v>155</v>
      </c>
      <c r="I3884" t="str">
        <f t="shared" si="363"/>
        <v/>
      </c>
      <c r="J3884" t="str">
        <f t="shared" si="364"/>
        <v/>
      </c>
      <c r="K3884" t="str">
        <f>VLOOKUP('intouch变量（离散）'!$A3884,基本表格!$G:$Q,9,FALSE)</f>
        <v>On</v>
      </c>
      <c r="L3884">
        <v>1</v>
      </c>
      <c r="M3884" t="s">
        <v>156</v>
      </c>
      <c r="N3884" t="s">
        <v>157</v>
      </c>
      <c r="O3884" t="s">
        <v>158</v>
      </c>
      <c r="P3884" t="str">
        <f>VLOOKUP('intouch变量（离散）'!$A3884,基本表格!$G:$Q,3,FALSE)</f>
        <v>DB100,X4701.1</v>
      </c>
      <c r="Q3884" t="str">
        <f>VLOOKUP('intouch变量（离散）'!$A3884,基本表格!$G:$Q,10,FALSE)</f>
        <v>Yes</v>
      </c>
      <c r="R3884" t="str">
        <f t="shared" si="366"/>
        <v>DB100,X4701.1 2147+P6-M3 刨片进料料仓进料皮带运输机 反馈转速 极限报警</v>
      </c>
      <c r="S3884">
        <v>0</v>
      </c>
      <c r="T3884">
        <v>0</v>
      </c>
    </row>
    <row r="3885" spans="1:20">
      <c r="A3885" t="s">
        <v>4041</v>
      </c>
      <c r="B3885" s="11" t="str">
        <f t="shared" si="365"/>
        <v>CHPF</v>
      </c>
      <c r="C3885" s="11" t="str">
        <f>VLOOKUP('intouch变量（离散）'!$A3885,基本表格!$G:$Q,2,FALSE)</f>
        <v>2147+P6-M3 刨片进料料仓进料皮带运输机 反馈转速 传感器断线报警</v>
      </c>
      <c r="D3885" t="s">
        <v>154</v>
      </c>
      <c r="E3885" t="str">
        <f t="shared" si="361"/>
        <v>No</v>
      </c>
      <c r="F3885" t="str">
        <f t="shared" si="362"/>
        <v>0</v>
      </c>
      <c r="G3885" t="s">
        <v>154</v>
      </c>
      <c r="H3885" t="s">
        <v>155</v>
      </c>
      <c r="I3885" t="str">
        <f t="shared" si="363"/>
        <v/>
      </c>
      <c r="J3885" t="str">
        <f t="shared" si="364"/>
        <v/>
      </c>
      <c r="K3885" t="str">
        <f>VLOOKUP('intouch变量（离散）'!$A3885,基本表格!$G:$Q,9,FALSE)</f>
        <v>On</v>
      </c>
      <c r="L3885">
        <v>1</v>
      </c>
      <c r="M3885" t="s">
        <v>156</v>
      </c>
      <c r="N3885" t="s">
        <v>157</v>
      </c>
      <c r="O3885" t="s">
        <v>158</v>
      </c>
      <c r="P3885" t="str">
        <f>VLOOKUP('intouch变量（离散）'!$A3885,基本表格!$G:$Q,3,FALSE)</f>
        <v>DB100,X4701.2</v>
      </c>
      <c r="Q3885" t="str">
        <f>VLOOKUP('intouch变量（离散）'!$A3885,基本表格!$G:$Q,10,FALSE)</f>
        <v>Yes</v>
      </c>
      <c r="R3885" t="str">
        <f t="shared" si="366"/>
        <v>DB100,X4701.2 2147+P6-M3 刨片进料料仓进料皮带运输机 反馈转速 传感器断线报警</v>
      </c>
      <c r="S3885">
        <v>0</v>
      </c>
      <c r="T3885">
        <v>0</v>
      </c>
    </row>
    <row r="3886" spans="1:20">
      <c r="A3886" t="s">
        <v>4042</v>
      </c>
      <c r="B3886" s="11" t="str">
        <f t="shared" si="365"/>
        <v>CHPF</v>
      </c>
      <c r="C3886" s="11" t="str">
        <f>VLOOKUP('intouch变量（离散）'!$A3886,基本表格!$G:$Q,2,FALSE)</f>
        <v>2147+P6-M3 刨片进料料仓进料皮带运输机 反馈电流 上限保护使能</v>
      </c>
      <c r="D3886" t="s">
        <v>154</v>
      </c>
      <c r="E3886" t="str">
        <f t="shared" si="361"/>
        <v>Yes</v>
      </c>
      <c r="F3886" t="str">
        <f t="shared" si="362"/>
        <v>900</v>
      </c>
      <c r="G3886" t="s">
        <v>154</v>
      </c>
      <c r="H3886" t="s">
        <v>155</v>
      </c>
      <c r="I3886" t="str">
        <f t="shared" si="363"/>
        <v>禁用</v>
      </c>
      <c r="J3886" t="str">
        <f t="shared" si="364"/>
        <v>启用</v>
      </c>
      <c r="K3886" t="str">
        <f>VLOOKUP('intouch变量（离散）'!$A3886,基本表格!$G:$Q,9,FALSE)</f>
        <v>None</v>
      </c>
      <c r="L3886">
        <v>1</v>
      </c>
      <c r="M3886" t="s">
        <v>156</v>
      </c>
      <c r="N3886" t="s">
        <v>157</v>
      </c>
      <c r="O3886" t="s">
        <v>158</v>
      </c>
      <c r="P3886" t="str">
        <f>VLOOKUP('intouch变量（离散）'!$A3886,基本表格!$G:$Q,3,FALSE)</f>
        <v>DB100,X4750.3</v>
      </c>
      <c r="Q3886" t="str">
        <f>VLOOKUP('intouch变量（离散）'!$A3886,基本表格!$G:$Q,10,FALSE)</f>
        <v>No</v>
      </c>
      <c r="R3886" t="str">
        <f t="shared" si="366"/>
        <v>DB100,X4750.3 2147+P6-M3 刨片进料料仓进料皮带运输机 反馈电流 上限保护使能</v>
      </c>
      <c r="S3886">
        <v>0</v>
      </c>
      <c r="T3886">
        <v>0</v>
      </c>
    </row>
    <row r="3887" spans="1:20">
      <c r="A3887" t="s">
        <v>4043</v>
      </c>
      <c r="B3887" s="11" t="str">
        <f t="shared" si="365"/>
        <v>CHPF</v>
      </c>
      <c r="C3887" s="11" t="str">
        <f>VLOOKUP('intouch变量（离散）'!$A3887,基本表格!$G:$Q,2,FALSE)</f>
        <v>2147+P6-M3 刨片进料料仓进料皮带运输机 反馈电流 下限保护使能</v>
      </c>
      <c r="D3887" t="s">
        <v>154</v>
      </c>
      <c r="E3887" t="str">
        <f t="shared" si="361"/>
        <v>Yes</v>
      </c>
      <c r="F3887" t="str">
        <f t="shared" si="362"/>
        <v>900</v>
      </c>
      <c r="G3887" t="s">
        <v>154</v>
      </c>
      <c r="H3887" t="s">
        <v>155</v>
      </c>
      <c r="I3887" t="str">
        <f t="shared" si="363"/>
        <v>禁用</v>
      </c>
      <c r="J3887" t="str">
        <f t="shared" si="364"/>
        <v>启用</v>
      </c>
      <c r="K3887" t="str">
        <f>VLOOKUP('intouch变量（离散）'!$A3887,基本表格!$G:$Q,9,FALSE)</f>
        <v>None</v>
      </c>
      <c r="L3887">
        <v>1</v>
      </c>
      <c r="M3887" t="s">
        <v>156</v>
      </c>
      <c r="N3887" t="s">
        <v>157</v>
      </c>
      <c r="O3887" t="s">
        <v>158</v>
      </c>
      <c r="P3887" t="str">
        <f>VLOOKUP('intouch变量（离散）'!$A3887,基本表格!$G:$Q,3,FALSE)</f>
        <v>DB100,X4750.4</v>
      </c>
      <c r="Q3887" t="str">
        <f>VLOOKUP('intouch变量（离散）'!$A3887,基本表格!$G:$Q,10,FALSE)</f>
        <v>No</v>
      </c>
      <c r="R3887" t="str">
        <f t="shared" si="366"/>
        <v>DB100,X4750.4 2147+P6-M3 刨片进料料仓进料皮带运输机 反馈电流 下限保护使能</v>
      </c>
      <c r="S3887">
        <v>0</v>
      </c>
      <c r="T3887">
        <v>0</v>
      </c>
    </row>
    <row r="3888" spans="1:20">
      <c r="A3888" t="s">
        <v>4044</v>
      </c>
      <c r="B3888" s="11" t="str">
        <f t="shared" si="365"/>
        <v>CHPF</v>
      </c>
      <c r="C3888" s="11" t="str">
        <f>VLOOKUP('intouch变量（离散）'!$A3888,基本表格!$G:$Q,2,FALSE)</f>
        <v>2147+P6-M3 刨片进料料仓进料皮带运输机 反馈电流 上限报警</v>
      </c>
      <c r="D3888" t="s">
        <v>154</v>
      </c>
      <c r="E3888" t="str">
        <f t="shared" si="361"/>
        <v>No</v>
      </c>
      <c r="F3888" t="str">
        <f t="shared" si="362"/>
        <v>0</v>
      </c>
      <c r="G3888" t="s">
        <v>154</v>
      </c>
      <c r="H3888" t="s">
        <v>155</v>
      </c>
      <c r="I3888" t="str">
        <f t="shared" si="363"/>
        <v/>
      </c>
      <c r="J3888" t="str">
        <f t="shared" si="364"/>
        <v/>
      </c>
      <c r="K3888" t="str">
        <f>VLOOKUP('intouch变量（离散）'!$A3888,基本表格!$G:$Q,9,FALSE)</f>
        <v>None</v>
      </c>
      <c r="L3888">
        <v>1</v>
      </c>
      <c r="M3888" t="s">
        <v>156</v>
      </c>
      <c r="N3888" t="s">
        <v>157</v>
      </c>
      <c r="O3888" t="s">
        <v>158</v>
      </c>
      <c r="P3888" t="str">
        <f>VLOOKUP('intouch变量（离散）'!$A3888,基本表格!$G:$Q,3,FALSE)</f>
        <v>DB100,X4750.5</v>
      </c>
      <c r="Q3888" t="str">
        <f>VLOOKUP('intouch变量（离散）'!$A3888,基本表格!$G:$Q,10,FALSE)</f>
        <v>Yes</v>
      </c>
      <c r="R3888" t="str">
        <f t="shared" si="366"/>
        <v>DB100,X4750.5 2147+P6-M3 刨片进料料仓进料皮带运输机 反馈电流 上限报警</v>
      </c>
      <c r="S3888">
        <v>0</v>
      </c>
      <c r="T3888">
        <v>0</v>
      </c>
    </row>
    <row r="3889" spans="1:20">
      <c r="A3889" t="s">
        <v>4045</v>
      </c>
      <c r="B3889" s="11" t="str">
        <f t="shared" si="365"/>
        <v>CHPF</v>
      </c>
      <c r="C3889" s="11" t="str">
        <f>VLOOKUP('intouch变量（离散）'!$A3889,基本表格!$G:$Q,2,FALSE)</f>
        <v>2147+P6-M3 刨片进料料仓进料皮带运输机 反馈电流 下限报警</v>
      </c>
      <c r="D3889" t="s">
        <v>154</v>
      </c>
      <c r="E3889" t="str">
        <f t="shared" si="361"/>
        <v>No</v>
      </c>
      <c r="F3889" t="str">
        <f t="shared" si="362"/>
        <v>0</v>
      </c>
      <c r="G3889" t="s">
        <v>154</v>
      </c>
      <c r="H3889" t="s">
        <v>155</v>
      </c>
      <c r="I3889" t="str">
        <f t="shared" si="363"/>
        <v/>
      </c>
      <c r="J3889" t="str">
        <f t="shared" si="364"/>
        <v/>
      </c>
      <c r="K3889" t="str">
        <f>VLOOKUP('intouch变量（离散）'!$A3889,基本表格!$G:$Q,9,FALSE)</f>
        <v>None</v>
      </c>
      <c r="L3889">
        <v>1</v>
      </c>
      <c r="M3889" t="s">
        <v>156</v>
      </c>
      <c r="N3889" t="s">
        <v>157</v>
      </c>
      <c r="O3889" t="s">
        <v>158</v>
      </c>
      <c r="P3889" t="str">
        <f>VLOOKUP('intouch变量（离散）'!$A3889,基本表格!$G:$Q,3,FALSE)</f>
        <v>DB100,X4750.6</v>
      </c>
      <c r="Q3889" t="str">
        <f>VLOOKUP('intouch变量（离散）'!$A3889,基本表格!$G:$Q,10,FALSE)</f>
        <v>Yes</v>
      </c>
      <c r="R3889" t="str">
        <f t="shared" si="366"/>
        <v>DB100,X4750.6 2147+P6-M3 刨片进料料仓进料皮带运输机 反馈电流 下限报警</v>
      </c>
      <c r="S3889">
        <v>0</v>
      </c>
      <c r="T3889">
        <v>0</v>
      </c>
    </row>
    <row r="3890" spans="1:20">
      <c r="A3890" t="s">
        <v>4046</v>
      </c>
      <c r="B3890" s="11" t="str">
        <f t="shared" si="365"/>
        <v>CHPF</v>
      </c>
      <c r="C3890" s="11" t="str">
        <f>VLOOKUP('intouch变量（离散）'!$A3890,基本表格!$G:$Q,2,FALSE)</f>
        <v>2147+P6-M3 刨片进料料仓进料皮带运输机 反馈电流 上上限报警</v>
      </c>
      <c r="D3890" t="s">
        <v>154</v>
      </c>
      <c r="E3890" t="str">
        <f t="shared" si="361"/>
        <v>No</v>
      </c>
      <c r="F3890" t="str">
        <f t="shared" si="362"/>
        <v>0</v>
      </c>
      <c r="G3890" t="s">
        <v>154</v>
      </c>
      <c r="H3890" t="s">
        <v>155</v>
      </c>
      <c r="I3890" t="str">
        <f t="shared" si="363"/>
        <v/>
      </c>
      <c r="J3890" t="str">
        <f t="shared" si="364"/>
        <v/>
      </c>
      <c r="K3890" t="str">
        <f>VLOOKUP('intouch变量（离散）'!$A3890,基本表格!$G:$Q,9,FALSE)</f>
        <v>On</v>
      </c>
      <c r="L3890">
        <v>1</v>
      </c>
      <c r="M3890" t="s">
        <v>156</v>
      </c>
      <c r="N3890" t="s">
        <v>157</v>
      </c>
      <c r="O3890" t="s">
        <v>158</v>
      </c>
      <c r="P3890" t="str">
        <f>VLOOKUP('intouch变量（离散）'!$A3890,基本表格!$G:$Q,3,FALSE)</f>
        <v>DB100,X4750.7</v>
      </c>
      <c r="Q3890" t="str">
        <f>VLOOKUP('intouch变量（离散）'!$A3890,基本表格!$G:$Q,10,FALSE)</f>
        <v>Yes</v>
      </c>
      <c r="R3890" t="str">
        <f t="shared" si="366"/>
        <v>DB100,X4750.7 2147+P6-M3 刨片进料料仓进料皮带运输机 反馈电流 上上限报警</v>
      </c>
      <c r="S3890">
        <v>0</v>
      </c>
      <c r="T3890">
        <v>0</v>
      </c>
    </row>
    <row r="3891" spans="1:20">
      <c r="A3891" t="s">
        <v>4047</v>
      </c>
      <c r="B3891" s="11" t="str">
        <f t="shared" si="365"/>
        <v>CHPF</v>
      </c>
      <c r="C3891" s="11" t="str">
        <f>VLOOKUP('intouch变量（离散）'!$A3891,基本表格!$G:$Q,2,FALSE)</f>
        <v>2147+P6-M3 刨片进料料仓进料皮带运输机 反馈电流 下下限报警</v>
      </c>
      <c r="D3891" t="s">
        <v>154</v>
      </c>
      <c r="E3891" t="str">
        <f t="shared" si="361"/>
        <v>No</v>
      </c>
      <c r="F3891" t="str">
        <f t="shared" si="362"/>
        <v>0</v>
      </c>
      <c r="G3891" t="s">
        <v>154</v>
      </c>
      <c r="H3891" t="s">
        <v>155</v>
      </c>
      <c r="I3891" t="str">
        <f t="shared" si="363"/>
        <v/>
      </c>
      <c r="J3891" t="str">
        <f t="shared" si="364"/>
        <v/>
      </c>
      <c r="K3891" t="str">
        <f>VLOOKUP('intouch变量（离散）'!$A3891,基本表格!$G:$Q,9,FALSE)</f>
        <v>On</v>
      </c>
      <c r="L3891">
        <v>1</v>
      </c>
      <c r="M3891" t="s">
        <v>156</v>
      </c>
      <c r="N3891" t="s">
        <v>157</v>
      </c>
      <c r="O3891" t="s">
        <v>158</v>
      </c>
      <c r="P3891" t="str">
        <f>VLOOKUP('intouch变量（离散）'!$A3891,基本表格!$G:$Q,3,FALSE)</f>
        <v>DB100,X4751.0</v>
      </c>
      <c r="Q3891" t="str">
        <f>VLOOKUP('intouch变量（离散）'!$A3891,基本表格!$G:$Q,10,FALSE)</f>
        <v>Yes</v>
      </c>
      <c r="R3891" t="str">
        <f t="shared" si="366"/>
        <v>DB100,X4751.0 2147+P6-M3 刨片进料料仓进料皮带运输机 反馈电流 下下限报警</v>
      </c>
      <c r="S3891">
        <v>0</v>
      </c>
      <c r="T3891">
        <v>0</v>
      </c>
    </row>
    <row r="3892" spans="1:20">
      <c r="A3892" t="s">
        <v>4048</v>
      </c>
      <c r="B3892" s="11" t="str">
        <f t="shared" si="365"/>
        <v>CHPF</v>
      </c>
      <c r="C3892" s="11" t="str">
        <f>VLOOKUP('intouch变量（离散）'!$A3892,基本表格!$G:$Q,2,FALSE)</f>
        <v>2147+P6-M3 刨片进料料仓进料皮带运输机 反馈电流 极限报警</v>
      </c>
      <c r="D3892" t="s">
        <v>154</v>
      </c>
      <c r="E3892" t="str">
        <f t="shared" si="361"/>
        <v>No</v>
      </c>
      <c r="F3892" t="str">
        <f t="shared" si="362"/>
        <v>0</v>
      </c>
      <c r="G3892" t="s">
        <v>154</v>
      </c>
      <c r="H3892" t="s">
        <v>155</v>
      </c>
      <c r="I3892" t="str">
        <f t="shared" si="363"/>
        <v/>
      </c>
      <c r="J3892" t="str">
        <f t="shared" si="364"/>
        <v/>
      </c>
      <c r="K3892" t="str">
        <f>VLOOKUP('intouch变量（离散）'!$A3892,基本表格!$G:$Q,9,FALSE)</f>
        <v>On</v>
      </c>
      <c r="L3892">
        <v>1</v>
      </c>
      <c r="M3892" t="s">
        <v>156</v>
      </c>
      <c r="N3892" t="s">
        <v>157</v>
      </c>
      <c r="O3892" t="s">
        <v>158</v>
      </c>
      <c r="P3892" t="str">
        <f>VLOOKUP('intouch变量（离散）'!$A3892,基本表格!$G:$Q,3,FALSE)</f>
        <v>DB100,X4751.1</v>
      </c>
      <c r="Q3892" t="str">
        <f>VLOOKUP('intouch变量（离散）'!$A3892,基本表格!$G:$Q,10,FALSE)</f>
        <v>Yes</v>
      </c>
      <c r="R3892" t="str">
        <f t="shared" si="366"/>
        <v>DB100,X4751.1 2147+P6-M3 刨片进料料仓进料皮带运输机 反馈电流 极限报警</v>
      </c>
      <c r="S3892">
        <v>0</v>
      </c>
      <c r="T3892">
        <v>0</v>
      </c>
    </row>
    <row r="3893" spans="1:20">
      <c r="A3893" t="s">
        <v>4049</v>
      </c>
      <c r="B3893" s="11" t="str">
        <f t="shared" si="365"/>
        <v>CHPF</v>
      </c>
      <c r="C3893" s="11" t="str">
        <f>VLOOKUP('intouch变量（离散）'!$A3893,基本表格!$G:$Q,2,FALSE)</f>
        <v>2147+P6-M3 刨片进料料仓进料皮带运输机 反馈电流 传感器断线报警</v>
      </c>
      <c r="D3893" t="s">
        <v>154</v>
      </c>
      <c r="E3893" t="str">
        <f t="shared" si="361"/>
        <v>No</v>
      </c>
      <c r="F3893" t="str">
        <f t="shared" si="362"/>
        <v>0</v>
      </c>
      <c r="G3893" t="s">
        <v>154</v>
      </c>
      <c r="H3893" t="s">
        <v>155</v>
      </c>
      <c r="I3893" t="str">
        <f t="shared" si="363"/>
        <v/>
      </c>
      <c r="J3893" t="str">
        <f t="shared" si="364"/>
        <v/>
      </c>
      <c r="K3893" t="str">
        <f>VLOOKUP('intouch变量（离散）'!$A3893,基本表格!$G:$Q,9,FALSE)</f>
        <v>On</v>
      </c>
      <c r="L3893">
        <v>1</v>
      </c>
      <c r="M3893" t="s">
        <v>156</v>
      </c>
      <c r="N3893" t="s">
        <v>157</v>
      </c>
      <c r="O3893" t="s">
        <v>158</v>
      </c>
      <c r="P3893" t="str">
        <f>VLOOKUP('intouch变量（离散）'!$A3893,基本表格!$G:$Q,3,FALSE)</f>
        <v>DB100,X4751.2</v>
      </c>
      <c r="Q3893" t="str">
        <f>VLOOKUP('intouch变量（离散）'!$A3893,基本表格!$G:$Q,10,FALSE)</f>
        <v>Yes</v>
      </c>
      <c r="R3893" t="str">
        <f t="shared" si="366"/>
        <v>DB100,X4751.2 2147+P6-M3 刨片进料料仓进料皮带运输机 反馈电流 传感器断线报警</v>
      </c>
      <c r="S3893">
        <v>0</v>
      </c>
      <c r="T3893">
        <v>0</v>
      </c>
    </row>
    <row r="3894" spans="1:20">
      <c r="A3894" t="s">
        <v>4050</v>
      </c>
      <c r="B3894" s="11" t="str">
        <f t="shared" si="365"/>
        <v>CHPF</v>
      </c>
      <c r="C3894" s="11" t="str">
        <f>VLOOKUP('intouch变量（离散）'!$A3894,基本表格!$G:$Q,2,FALSE)</f>
        <v>2141+P4-M3 木片摆动筛 电机控制 使能</v>
      </c>
      <c r="D3894" t="s">
        <v>154</v>
      </c>
      <c r="E3894" t="str">
        <f t="shared" si="361"/>
        <v>No</v>
      </c>
      <c r="F3894" t="str">
        <f t="shared" si="362"/>
        <v>0</v>
      </c>
      <c r="G3894" t="s">
        <v>154</v>
      </c>
      <c r="H3894" t="s">
        <v>155</v>
      </c>
      <c r="I3894" t="str">
        <f t="shared" si="363"/>
        <v/>
      </c>
      <c r="J3894" t="str">
        <f t="shared" si="364"/>
        <v/>
      </c>
      <c r="K3894" t="str">
        <f>VLOOKUP('intouch变量（离散）'!$A3894,基本表格!$G:$Q,9,FALSE)</f>
        <v>None</v>
      </c>
      <c r="L3894">
        <v>1</v>
      </c>
      <c r="M3894" t="s">
        <v>156</v>
      </c>
      <c r="N3894" t="s">
        <v>157</v>
      </c>
      <c r="O3894" t="s">
        <v>158</v>
      </c>
      <c r="P3894" t="str">
        <f>VLOOKUP('intouch变量（离散）'!$A3894,基本表格!$G:$Q,3,FALSE)</f>
        <v>DB100,X7500.0</v>
      </c>
      <c r="Q3894" t="str">
        <f>VLOOKUP('intouch变量（离散）'!$A3894,基本表格!$G:$Q,10,FALSE)</f>
        <v>No</v>
      </c>
      <c r="R3894" t="str">
        <f t="shared" si="366"/>
        <v>DB100,X7500.0 2141+P4-M3 木片摆动筛 电机控制 使能</v>
      </c>
      <c r="S3894">
        <v>0</v>
      </c>
      <c r="T3894">
        <v>0</v>
      </c>
    </row>
    <row r="3895" spans="1:20">
      <c r="A3895" t="s">
        <v>4051</v>
      </c>
      <c r="B3895" s="11" t="str">
        <f t="shared" si="365"/>
        <v>CHPF</v>
      </c>
      <c r="C3895" s="11" t="str">
        <f>VLOOKUP('intouch变量（离散）'!$A3895,基本表格!$G:$Q,2,FALSE)</f>
        <v>2141+P4-M3 木片摆动筛 电机控制 手自动状态</v>
      </c>
      <c r="D3895" t="s">
        <v>154</v>
      </c>
      <c r="E3895" t="str">
        <f t="shared" si="361"/>
        <v>No</v>
      </c>
      <c r="F3895" t="str">
        <f t="shared" si="362"/>
        <v>0</v>
      </c>
      <c r="G3895" t="s">
        <v>154</v>
      </c>
      <c r="H3895" t="s">
        <v>155</v>
      </c>
      <c r="I3895" t="str">
        <f t="shared" si="363"/>
        <v/>
      </c>
      <c r="J3895" t="str">
        <f t="shared" si="364"/>
        <v/>
      </c>
      <c r="K3895" t="str">
        <f>VLOOKUP('intouch变量（离散）'!$A3895,基本表格!$G:$Q,9,FALSE)</f>
        <v>None</v>
      </c>
      <c r="L3895">
        <v>1</v>
      </c>
      <c r="M3895" t="s">
        <v>156</v>
      </c>
      <c r="N3895" t="s">
        <v>157</v>
      </c>
      <c r="O3895" t="s">
        <v>158</v>
      </c>
      <c r="P3895" t="str">
        <f>VLOOKUP('intouch变量（离散）'!$A3895,基本表格!$G:$Q,3,FALSE)</f>
        <v>DB100,X7500.3</v>
      </c>
      <c r="Q3895" t="str">
        <f>VLOOKUP('intouch变量（离散）'!$A3895,基本表格!$G:$Q,10,FALSE)</f>
        <v>Yes</v>
      </c>
      <c r="R3895" t="str">
        <f t="shared" si="366"/>
        <v>DB100,X7500.3 2141+P4-M3 木片摆动筛 电机控制 手自动状态</v>
      </c>
      <c r="S3895">
        <v>0</v>
      </c>
      <c r="T3895">
        <v>0</v>
      </c>
    </row>
    <row r="3896" spans="1:20">
      <c r="A3896" t="s">
        <v>4052</v>
      </c>
      <c r="B3896" s="11" t="str">
        <f t="shared" si="365"/>
        <v>CHPF</v>
      </c>
      <c r="C3896" s="11" t="str">
        <f>VLOOKUP('intouch变量（离散）'!$A3896,基本表格!$G:$Q,2,FALSE)</f>
        <v>2141+P4-M3 木片摆动筛 电机控制 本地/远程(检修/待机）</v>
      </c>
      <c r="D3896" t="s">
        <v>154</v>
      </c>
      <c r="E3896" t="str">
        <f t="shared" si="361"/>
        <v>No</v>
      </c>
      <c r="F3896" t="str">
        <f t="shared" si="362"/>
        <v>0</v>
      </c>
      <c r="G3896" t="s">
        <v>154</v>
      </c>
      <c r="H3896" t="s">
        <v>155</v>
      </c>
      <c r="I3896" t="str">
        <f t="shared" si="363"/>
        <v/>
      </c>
      <c r="J3896" t="str">
        <f t="shared" si="364"/>
        <v/>
      </c>
      <c r="K3896" t="str">
        <f>VLOOKUP('intouch变量（离散）'!$A3896,基本表格!$G:$Q,9,FALSE)</f>
        <v>None</v>
      </c>
      <c r="L3896">
        <v>1</v>
      </c>
      <c r="M3896" t="s">
        <v>156</v>
      </c>
      <c r="N3896" t="s">
        <v>157</v>
      </c>
      <c r="O3896" t="s">
        <v>158</v>
      </c>
      <c r="P3896" t="str">
        <f>VLOOKUP('intouch变量（离散）'!$A3896,基本表格!$G:$Q,3,FALSE)</f>
        <v>DB100,X7500.4</v>
      </c>
      <c r="Q3896" t="str">
        <f>VLOOKUP('intouch变量（离散）'!$A3896,基本表格!$G:$Q,10,FALSE)</f>
        <v>Yes</v>
      </c>
      <c r="R3896" t="str">
        <f t="shared" si="366"/>
        <v>DB100,X7500.4 2141+P4-M3 木片摆动筛 电机控制 本地/远程(检修/待机）</v>
      </c>
      <c r="S3896">
        <v>0</v>
      </c>
      <c r="T3896">
        <v>0</v>
      </c>
    </row>
    <row r="3897" spans="1:20">
      <c r="A3897" t="s">
        <v>4053</v>
      </c>
      <c r="B3897" s="11" t="str">
        <f t="shared" si="365"/>
        <v>CHPF</v>
      </c>
      <c r="C3897" s="11" t="str">
        <f>VLOOKUP('intouch变量（离散）'!$A3897,基本表格!$G:$Q,2,FALSE)</f>
        <v>2141+P4-M3 木片摆动筛 电机控制 开启_上位机(正转)</v>
      </c>
      <c r="D3897" t="s">
        <v>154</v>
      </c>
      <c r="E3897" t="str">
        <f t="shared" si="361"/>
        <v>No</v>
      </c>
      <c r="F3897" t="str">
        <f t="shared" si="362"/>
        <v>0</v>
      </c>
      <c r="G3897" t="s">
        <v>154</v>
      </c>
      <c r="H3897" t="s">
        <v>155</v>
      </c>
      <c r="I3897" t="str">
        <f t="shared" si="363"/>
        <v/>
      </c>
      <c r="J3897" t="str">
        <f t="shared" si="364"/>
        <v/>
      </c>
      <c r="K3897" t="str">
        <f>VLOOKUP('intouch变量（离散）'!$A3897,基本表格!$G:$Q,9,FALSE)</f>
        <v>None</v>
      </c>
      <c r="L3897">
        <v>1</v>
      </c>
      <c r="M3897" t="s">
        <v>156</v>
      </c>
      <c r="N3897" t="s">
        <v>157</v>
      </c>
      <c r="O3897" t="s">
        <v>158</v>
      </c>
      <c r="P3897" t="str">
        <f>VLOOKUP('intouch变量（离散）'!$A3897,基本表格!$G:$Q,3,FALSE)</f>
        <v>DB100,X7500.6</v>
      </c>
      <c r="Q3897" t="str">
        <f>VLOOKUP('intouch变量（离散）'!$A3897,基本表格!$G:$Q,10,FALSE)</f>
        <v>No</v>
      </c>
      <c r="R3897" t="str">
        <f t="shared" si="366"/>
        <v>DB100,X7500.6 2141+P4-M3 木片摆动筛 电机控制 开启_上位机(正转)</v>
      </c>
      <c r="S3897">
        <v>0</v>
      </c>
      <c r="T3897">
        <v>0</v>
      </c>
    </row>
    <row r="3898" spans="1:20">
      <c r="A3898" t="s">
        <v>4054</v>
      </c>
      <c r="B3898" s="11" t="str">
        <f t="shared" si="365"/>
        <v>CHPF</v>
      </c>
      <c r="C3898" s="11" t="str">
        <f>VLOOKUP('intouch变量（离散）'!$A3898,基本表格!$G:$Q,2,FALSE)</f>
        <v>2141+P4-M3 木片摆动筛 电机控制 停止_上位机(反转)</v>
      </c>
      <c r="D3898" t="s">
        <v>154</v>
      </c>
      <c r="E3898" t="str">
        <f t="shared" si="361"/>
        <v>No</v>
      </c>
      <c r="F3898" t="str">
        <f t="shared" si="362"/>
        <v>0</v>
      </c>
      <c r="G3898" t="s">
        <v>154</v>
      </c>
      <c r="H3898" t="s">
        <v>155</v>
      </c>
      <c r="I3898" t="str">
        <f t="shared" si="363"/>
        <v/>
      </c>
      <c r="J3898" t="str">
        <f t="shared" si="364"/>
        <v/>
      </c>
      <c r="K3898" t="str">
        <f>VLOOKUP('intouch变量（离散）'!$A3898,基本表格!$G:$Q,9,FALSE)</f>
        <v>None</v>
      </c>
      <c r="L3898">
        <v>1</v>
      </c>
      <c r="M3898" t="s">
        <v>156</v>
      </c>
      <c r="N3898" t="s">
        <v>157</v>
      </c>
      <c r="O3898" t="s">
        <v>158</v>
      </c>
      <c r="P3898" t="str">
        <f>VLOOKUP('intouch变量（离散）'!$A3898,基本表格!$G:$Q,3,FALSE)</f>
        <v>DB100,X7501.0</v>
      </c>
      <c r="Q3898" t="str">
        <f>VLOOKUP('intouch变量（离散）'!$A3898,基本表格!$G:$Q,10,FALSE)</f>
        <v>No</v>
      </c>
      <c r="R3898" t="str">
        <f t="shared" si="366"/>
        <v>DB100,X7501.0 2141+P4-M3 木片摆动筛 电机控制 停止_上位机(反转)</v>
      </c>
      <c r="S3898">
        <v>0</v>
      </c>
      <c r="T3898">
        <v>0</v>
      </c>
    </row>
    <row r="3899" spans="1:20">
      <c r="A3899" t="s">
        <v>4055</v>
      </c>
      <c r="B3899" s="11" t="str">
        <f t="shared" si="365"/>
        <v>CHPF</v>
      </c>
      <c r="C3899" s="11" t="str">
        <f>VLOOKUP('intouch变量（离散）'!$A3899,基本表格!$G:$Q,2,FALSE)</f>
        <v>2141+P4-M3 木片摆动筛 电机控制 通风扇</v>
      </c>
      <c r="D3899" t="s">
        <v>154</v>
      </c>
      <c r="E3899" t="str">
        <f t="shared" si="361"/>
        <v>No</v>
      </c>
      <c r="F3899" t="str">
        <f t="shared" si="362"/>
        <v>0</v>
      </c>
      <c r="G3899" t="s">
        <v>154</v>
      </c>
      <c r="H3899" t="s">
        <v>155</v>
      </c>
      <c r="I3899" t="str">
        <f t="shared" si="363"/>
        <v/>
      </c>
      <c r="J3899" t="str">
        <f t="shared" si="364"/>
        <v/>
      </c>
      <c r="K3899" t="str">
        <f>VLOOKUP('intouch变量（离散）'!$A3899,基本表格!$G:$Q,9,FALSE)</f>
        <v>None</v>
      </c>
      <c r="L3899">
        <v>1</v>
      </c>
      <c r="M3899" t="s">
        <v>156</v>
      </c>
      <c r="N3899" t="s">
        <v>157</v>
      </c>
      <c r="O3899" t="s">
        <v>158</v>
      </c>
      <c r="P3899" t="str">
        <f>VLOOKUP('intouch变量（离散）'!$A3899,基本表格!$G:$Q,3,FALSE)</f>
        <v>DB100,X7501.1</v>
      </c>
      <c r="Q3899" t="str">
        <f>VLOOKUP('intouch变量（离散）'!$A3899,基本表格!$G:$Q,10,FALSE)</f>
        <v>Yes</v>
      </c>
      <c r="R3899" t="str">
        <f t="shared" si="366"/>
        <v>DB100,X7501.1 2141+P4-M3 木片摆动筛 电机控制 通风扇</v>
      </c>
      <c r="S3899">
        <v>0</v>
      </c>
      <c r="T3899">
        <v>0</v>
      </c>
    </row>
    <row r="3900" spans="1:20">
      <c r="A3900" t="s">
        <v>4056</v>
      </c>
      <c r="B3900" s="11" t="str">
        <f t="shared" si="365"/>
        <v>CHPF</v>
      </c>
      <c r="C3900" s="11" t="str">
        <f>VLOOKUP('intouch变量（离散）'!$A3900,基本表格!$G:$Q,2,FALSE)</f>
        <v>2141+P4-M3 木片摆动筛 电机控制 电机(正转）</v>
      </c>
      <c r="D3900" t="s">
        <v>154</v>
      </c>
      <c r="E3900" t="str">
        <f t="shared" si="361"/>
        <v>No</v>
      </c>
      <c r="F3900" t="str">
        <f t="shared" si="362"/>
        <v>0</v>
      </c>
      <c r="G3900" t="s">
        <v>154</v>
      </c>
      <c r="H3900" t="s">
        <v>155</v>
      </c>
      <c r="I3900" t="str">
        <f t="shared" si="363"/>
        <v/>
      </c>
      <c r="J3900" t="str">
        <f t="shared" si="364"/>
        <v/>
      </c>
      <c r="K3900" t="str">
        <f>VLOOKUP('intouch变量（离散）'!$A3900,基本表格!$G:$Q,9,FALSE)</f>
        <v>None</v>
      </c>
      <c r="L3900">
        <v>1</v>
      </c>
      <c r="M3900" t="s">
        <v>156</v>
      </c>
      <c r="N3900" t="s">
        <v>157</v>
      </c>
      <c r="O3900" t="s">
        <v>158</v>
      </c>
      <c r="P3900" t="str">
        <f>VLOOKUP('intouch变量（离散）'!$A3900,基本表格!$G:$Q,3,FALSE)</f>
        <v>DB100,X7501.2</v>
      </c>
      <c r="Q3900" t="str">
        <f>VLOOKUP('intouch变量（离散）'!$A3900,基本表格!$G:$Q,10,FALSE)</f>
        <v>Yes</v>
      </c>
      <c r="R3900" t="str">
        <f t="shared" si="366"/>
        <v>DB100,X7501.2 2141+P4-M3 木片摆动筛 电机控制 电机(正转）</v>
      </c>
      <c r="S3900">
        <v>0</v>
      </c>
      <c r="T3900">
        <v>0</v>
      </c>
    </row>
    <row r="3901" spans="1:20">
      <c r="A3901" t="s">
        <v>4057</v>
      </c>
      <c r="B3901" s="11" t="str">
        <f t="shared" si="365"/>
        <v>CHPF</v>
      </c>
      <c r="C3901" s="11" t="str">
        <f>VLOOKUP('intouch变量（离散）'!$A3901,基本表格!$G:$Q,2,FALSE)</f>
        <v>2141+P4-M3 木片摆动筛 电机控制 电机过载</v>
      </c>
      <c r="D3901" t="s">
        <v>154</v>
      </c>
      <c r="E3901" t="str">
        <f t="shared" si="361"/>
        <v>No</v>
      </c>
      <c r="F3901" t="str">
        <f t="shared" si="362"/>
        <v>0</v>
      </c>
      <c r="G3901" t="s">
        <v>154</v>
      </c>
      <c r="H3901" t="s">
        <v>155</v>
      </c>
      <c r="I3901" t="str">
        <f t="shared" si="363"/>
        <v/>
      </c>
      <c r="J3901" t="str">
        <f t="shared" si="364"/>
        <v/>
      </c>
      <c r="K3901" t="str">
        <f>VLOOKUP('intouch变量（离散）'!$A3901,基本表格!$G:$Q,9,FALSE)</f>
        <v>On</v>
      </c>
      <c r="L3901">
        <v>1</v>
      </c>
      <c r="M3901" t="s">
        <v>156</v>
      </c>
      <c r="N3901" t="s">
        <v>157</v>
      </c>
      <c r="O3901" t="s">
        <v>158</v>
      </c>
      <c r="P3901" t="str">
        <f>VLOOKUP('intouch变量（离散）'!$A3901,基本表格!$G:$Q,3,FALSE)</f>
        <v>DB100,X7501.3</v>
      </c>
      <c r="Q3901" t="str">
        <f>VLOOKUP('intouch变量（离散）'!$A3901,基本表格!$G:$Q,10,FALSE)</f>
        <v>Yes</v>
      </c>
      <c r="R3901" t="str">
        <f t="shared" si="366"/>
        <v>DB100,X7501.3 2141+P4-M3 木片摆动筛 电机控制 电机过载</v>
      </c>
      <c r="S3901">
        <v>0</v>
      </c>
      <c r="T3901">
        <v>0</v>
      </c>
    </row>
    <row r="3902" spans="1:20">
      <c r="A3902" t="s">
        <v>4058</v>
      </c>
      <c r="B3902" s="11" t="str">
        <f t="shared" si="365"/>
        <v>CHPF</v>
      </c>
      <c r="C3902" s="11" t="str">
        <f>VLOOKUP('intouch变量（离散）'!$A3902,基本表格!$G:$Q,2,FALSE)</f>
        <v>2141+P4-M3 木片摆动筛 电机控制 风扇过载</v>
      </c>
      <c r="D3902" t="s">
        <v>154</v>
      </c>
      <c r="E3902" t="str">
        <f t="shared" si="361"/>
        <v>No</v>
      </c>
      <c r="F3902" t="str">
        <f t="shared" si="362"/>
        <v>0</v>
      </c>
      <c r="G3902" t="s">
        <v>154</v>
      </c>
      <c r="H3902" t="s">
        <v>155</v>
      </c>
      <c r="I3902" t="str">
        <f t="shared" si="363"/>
        <v/>
      </c>
      <c r="J3902" t="str">
        <f t="shared" si="364"/>
        <v/>
      </c>
      <c r="K3902" t="str">
        <f>VLOOKUP('intouch变量（离散）'!$A3902,基本表格!$G:$Q,9,FALSE)</f>
        <v>On</v>
      </c>
      <c r="L3902">
        <v>1</v>
      </c>
      <c r="M3902" t="s">
        <v>156</v>
      </c>
      <c r="N3902" t="s">
        <v>157</v>
      </c>
      <c r="O3902" t="s">
        <v>158</v>
      </c>
      <c r="P3902" t="str">
        <f>VLOOKUP('intouch变量（离散）'!$A3902,基本表格!$G:$Q,3,FALSE)</f>
        <v>DB100,X7501.4</v>
      </c>
      <c r="Q3902" t="str">
        <f>VLOOKUP('intouch变量（离散）'!$A3902,基本表格!$G:$Q,10,FALSE)</f>
        <v>Yes</v>
      </c>
      <c r="R3902" t="str">
        <f t="shared" si="366"/>
        <v>DB100,X7501.4 2141+P4-M3 木片摆动筛 电机控制 风扇过载</v>
      </c>
      <c r="S3902">
        <v>0</v>
      </c>
      <c r="T3902">
        <v>0</v>
      </c>
    </row>
    <row r="3903" spans="1:20">
      <c r="A3903" t="s">
        <v>4059</v>
      </c>
      <c r="B3903" s="11" t="str">
        <f t="shared" si="365"/>
        <v>CHPF</v>
      </c>
      <c r="C3903" s="11" t="str">
        <f>VLOOKUP('intouch变量（离散）'!$A3903,基本表格!$G:$Q,2,FALSE)</f>
        <v>2141+P4-M3 木片摆动筛 电机控制 电机运行指示</v>
      </c>
      <c r="D3903" t="s">
        <v>154</v>
      </c>
      <c r="E3903" t="str">
        <f t="shared" si="361"/>
        <v>No</v>
      </c>
      <c r="F3903" t="str">
        <f t="shared" si="362"/>
        <v>0</v>
      </c>
      <c r="G3903" t="s">
        <v>154</v>
      </c>
      <c r="H3903" t="s">
        <v>155</v>
      </c>
      <c r="I3903" t="str">
        <f t="shared" si="363"/>
        <v/>
      </c>
      <c r="J3903" t="str">
        <f t="shared" si="364"/>
        <v/>
      </c>
      <c r="K3903" t="str">
        <f>VLOOKUP('intouch变量（离散）'!$A3903,基本表格!$G:$Q,9,FALSE)</f>
        <v>None</v>
      </c>
      <c r="L3903">
        <v>1</v>
      </c>
      <c r="M3903" t="s">
        <v>156</v>
      </c>
      <c r="N3903" t="s">
        <v>157</v>
      </c>
      <c r="O3903" t="s">
        <v>158</v>
      </c>
      <c r="P3903" t="str">
        <f>VLOOKUP('intouch变量（离散）'!$A3903,基本表格!$G:$Q,3,FALSE)</f>
        <v>DB100,X7501.5</v>
      </c>
      <c r="Q3903" t="str">
        <f>VLOOKUP('intouch变量（离散）'!$A3903,基本表格!$G:$Q,10,FALSE)</f>
        <v>Yes</v>
      </c>
      <c r="R3903" t="str">
        <f t="shared" si="366"/>
        <v>DB100,X7501.5 2141+P4-M3 木片摆动筛 电机控制 电机运行指示</v>
      </c>
      <c r="S3903">
        <v>0</v>
      </c>
      <c r="T3903">
        <v>0</v>
      </c>
    </row>
    <row r="3904" spans="1:20">
      <c r="A3904" t="s">
        <v>4060</v>
      </c>
      <c r="B3904" s="11" t="str">
        <f t="shared" si="365"/>
        <v>CHPF</v>
      </c>
      <c r="C3904" s="11" t="str">
        <f>VLOOKUP('intouch变量（离散）'!$A3904,基本表格!$G:$Q,2,FALSE)</f>
        <v>2141+P4-M3 木片摆动筛 电机控制 断链报警</v>
      </c>
      <c r="D3904" t="s">
        <v>154</v>
      </c>
      <c r="E3904" t="str">
        <f t="shared" si="361"/>
        <v>No</v>
      </c>
      <c r="F3904" t="str">
        <f t="shared" si="362"/>
        <v>0</v>
      </c>
      <c r="G3904" t="s">
        <v>154</v>
      </c>
      <c r="H3904" t="s">
        <v>155</v>
      </c>
      <c r="I3904" t="str">
        <f t="shared" si="363"/>
        <v/>
      </c>
      <c r="J3904" t="str">
        <f t="shared" si="364"/>
        <v/>
      </c>
      <c r="K3904" t="str">
        <f>VLOOKUP('intouch变量（离散）'!$A3904,基本表格!$G:$Q,9,FALSE)</f>
        <v>On</v>
      </c>
      <c r="L3904">
        <v>1</v>
      </c>
      <c r="M3904" t="s">
        <v>156</v>
      </c>
      <c r="N3904" t="s">
        <v>157</v>
      </c>
      <c r="O3904" t="s">
        <v>158</v>
      </c>
      <c r="P3904" t="str">
        <f>VLOOKUP('intouch变量（离散）'!$A3904,基本表格!$G:$Q,3,FALSE)</f>
        <v>DB100,X7501.6</v>
      </c>
      <c r="Q3904" t="str">
        <f>VLOOKUP('intouch变量（离散）'!$A3904,基本表格!$G:$Q,10,FALSE)</f>
        <v>Yes</v>
      </c>
      <c r="R3904" t="str">
        <f t="shared" si="366"/>
        <v>DB100,X7501.6 2141+P4-M3 木片摆动筛 电机控制 断链报警</v>
      </c>
      <c r="S3904">
        <v>0</v>
      </c>
      <c r="T3904">
        <v>0</v>
      </c>
    </row>
    <row r="3905" spans="1:20">
      <c r="A3905" t="s">
        <v>4061</v>
      </c>
      <c r="B3905" s="11" t="str">
        <f t="shared" si="365"/>
        <v>CHPF</v>
      </c>
      <c r="C3905" s="11" t="str">
        <f>VLOOKUP('intouch变量（离散）'!$A3905,基本表格!$G:$Q,2,FALSE)</f>
        <v>2141+P4-M3 木片摆动筛 电机控制 断链检测</v>
      </c>
      <c r="D3905" t="s">
        <v>154</v>
      </c>
      <c r="E3905" t="str">
        <f t="shared" si="361"/>
        <v>No</v>
      </c>
      <c r="F3905" t="str">
        <f t="shared" si="362"/>
        <v>0</v>
      </c>
      <c r="G3905" t="s">
        <v>154</v>
      </c>
      <c r="H3905" t="s">
        <v>155</v>
      </c>
      <c r="I3905" t="str">
        <f t="shared" si="363"/>
        <v/>
      </c>
      <c r="J3905" t="str">
        <f t="shared" si="364"/>
        <v/>
      </c>
      <c r="K3905" t="str">
        <f>VLOOKUP('intouch变量（离散）'!$A3905,基本表格!$G:$Q,9,FALSE)</f>
        <v>None</v>
      </c>
      <c r="L3905">
        <v>1</v>
      </c>
      <c r="M3905" t="s">
        <v>156</v>
      </c>
      <c r="N3905" t="s">
        <v>157</v>
      </c>
      <c r="O3905" t="s">
        <v>158</v>
      </c>
      <c r="P3905" t="str">
        <f>VLOOKUP('intouch变量（离散）'!$A3905,基本表格!$G:$Q,3,FALSE)</f>
        <v>DB100,X7501.7</v>
      </c>
      <c r="Q3905" t="str">
        <f>VLOOKUP('intouch变量（离散）'!$A3905,基本表格!$G:$Q,10,FALSE)</f>
        <v>Yes</v>
      </c>
      <c r="R3905" t="str">
        <f t="shared" si="366"/>
        <v>DB100,X7501.7 2141+P4-M3 木片摆动筛 电机控制 断链检测</v>
      </c>
      <c r="S3905">
        <v>0</v>
      </c>
      <c r="T3905">
        <v>0</v>
      </c>
    </row>
    <row r="3906" spans="1:20">
      <c r="A3906" t="s">
        <v>4062</v>
      </c>
      <c r="B3906" s="11" t="str">
        <f t="shared" si="365"/>
        <v>CHPF</v>
      </c>
      <c r="C3906" s="11" t="str">
        <f>VLOOKUP('intouch变量（离散）'!$A3906,基本表格!$G:$Q,2,FALSE)</f>
        <v>2141+P4-M3 木片摆动筛 电机控制 复位</v>
      </c>
      <c r="D3906" t="s">
        <v>154</v>
      </c>
      <c r="E3906" t="str">
        <f t="shared" si="361"/>
        <v>No</v>
      </c>
      <c r="F3906" t="str">
        <f t="shared" si="362"/>
        <v>0</v>
      </c>
      <c r="G3906" t="s">
        <v>154</v>
      </c>
      <c r="H3906" t="s">
        <v>155</v>
      </c>
      <c r="I3906" t="str">
        <f t="shared" si="363"/>
        <v/>
      </c>
      <c r="J3906" t="str">
        <f t="shared" si="364"/>
        <v/>
      </c>
      <c r="K3906" t="str">
        <f>VLOOKUP('intouch变量（离散）'!$A3906,基本表格!$G:$Q,9,FALSE)</f>
        <v>None</v>
      </c>
      <c r="L3906">
        <v>1</v>
      </c>
      <c r="M3906" t="s">
        <v>156</v>
      </c>
      <c r="N3906" t="s">
        <v>157</v>
      </c>
      <c r="O3906" t="s">
        <v>158</v>
      </c>
      <c r="P3906" t="str">
        <f>VLOOKUP('intouch变量（离散）'!$A3906,基本表格!$G:$Q,3,FALSE)</f>
        <v>DB100,X7502.0</v>
      </c>
      <c r="Q3906" t="str">
        <f>VLOOKUP('intouch变量（离散）'!$A3906,基本表格!$G:$Q,10,FALSE)</f>
        <v>No</v>
      </c>
      <c r="R3906" t="str">
        <f t="shared" si="366"/>
        <v>DB100,X7502.0 2141+P4-M3 木片摆动筛 电机控制 复位</v>
      </c>
      <c r="S3906">
        <v>0</v>
      </c>
      <c r="T3906">
        <v>0</v>
      </c>
    </row>
    <row r="3907" spans="1:20">
      <c r="A3907" t="s">
        <v>4063</v>
      </c>
      <c r="B3907" s="11" t="str">
        <f t="shared" si="365"/>
        <v>CHPF</v>
      </c>
      <c r="C3907" s="11" t="str">
        <f>VLOOKUP('intouch变量（离散）'!$A3907,基本表格!$G:$Q,2,FALSE)</f>
        <v>2141+P4-M3 木片摆动筛 电机控制 断链保护使能</v>
      </c>
      <c r="D3907" t="s">
        <v>154</v>
      </c>
      <c r="E3907" t="str">
        <f t="shared" ref="E3907:E3970" si="367">IF(RIGHT($A3907,2)="EN","Yes","No")</f>
        <v>Yes</v>
      </c>
      <c r="F3907" t="str">
        <f t="shared" ref="F3907:F3970" si="368">IF(RIGHT($A3907,2)="EN","900","0")</f>
        <v>900</v>
      </c>
      <c r="G3907" t="s">
        <v>154</v>
      </c>
      <c r="H3907" t="s">
        <v>155</v>
      </c>
      <c r="I3907" t="str">
        <f t="shared" ref="I3907:I3970" si="369">IF(RIGHT($A3907,2)="EN","禁用","")</f>
        <v>禁用</v>
      </c>
      <c r="J3907" t="str">
        <f t="shared" ref="J3907:J3970" si="370">IF(RIGHT($A3907,2)="EN","启用","")</f>
        <v>启用</v>
      </c>
      <c r="K3907" t="str">
        <f>VLOOKUP('intouch变量（离散）'!$A3907,基本表格!$G:$Q,9,FALSE)</f>
        <v>None</v>
      </c>
      <c r="L3907">
        <v>1</v>
      </c>
      <c r="M3907" t="s">
        <v>156</v>
      </c>
      <c r="N3907" t="s">
        <v>157</v>
      </c>
      <c r="O3907" t="s">
        <v>158</v>
      </c>
      <c r="P3907" t="str">
        <f>VLOOKUP('intouch变量（离散）'!$A3907,基本表格!$G:$Q,3,FALSE)</f>
        <v>DB100,X7502.1</v>
      </c>
      <c r="Q3907" t="str">
        <f>VLOOKUP('intouch变量（离散）'!$A3907,基本表格!$G:$Q,10,FALSE)</f>
        <v>No</v>
      </c>
      <c r="R3907" t="str">
        <f t="shared" si="366"/>
        <v>DB100,X7502.1 2141+P4-M3 木片摆动筛 电机控制 断链保护使能</v>
      </c>
      <c r="S3907">
        <v>0</v>
      </c>
      <c r="T3907">
        <v>0</v>
      </c>
    </row>
    <row r="3908" spans="1:20">
      <c r="A3908" t="s">
        <v>4064</v>
      </c>
      <c r="B3908" s="11" t="str">
        <f t="shared" si="365"/>
        <v>CHPF</v>
      </c>
      <c r="C3908" s="11" t="str">
        <f>VLOOKUP('intouch变量（离散）'!$A3908,基本表格!$G:$Q,2,FALSE)</f>
        <v>2141+P4-M3 木片摆动筛 电机控制 断链导致停机</v>
      </c>
      <c r="D3908" t="s">
        <v>154</v>
      </c>
      <c r="E3908" t="str">
        <f t="shared" si="367"/>
        <v>No</v>
      </c>
      <c r="F3908" t="str">
        <f t="shared" si="368"/>
        <v>0</v>
      </c>
      <c r="G3908" t="s">
        <v>154</v>
      </c>
      <c r="H3908" t="s">
        <v>155</v>
      </c>
      <c r="I3908" t="str">
        <f t="shared" si="369"/>
        <v/>
      </c>
      <c r="J3908" t="str">
        <f t="shared" si="370"/>
        <v/>
      </c>
      <c r="K3908" t="str">
        <f>VLOOKUP('intouch变量（离散）'!$A3908,基本表格!$G:$Q,9,FALSE)</f>
        <v>On</v>
      </c>
      <c r="L3908">
        <v>1</v>
      </c>
      <c r="M3908" t="s">
        <v>156</v>
      </c>
      <c r="N3908" t="s">
        <v>157</v>
      </c>
      <c r="O3908" t="s">
        <v>158</v>
      </c>
      <c r="P3908" t="str">
        <f>VLOOKUP('intouch变量（离散）'!$A3908,基本表格!$G:$Q,3,FALSE)</f>
        <v>DB100,X7502.2</v>
      </c>
      <c r="Q3908" t="str">
        <f>VLOOKUP('intouch变量（离散）'!$A3908,基本表格!$G:$Q,10,FALSE)</f>
        <v>Yes</v>
      </c>
      <c r="R3908" t="str">
        <f t="shared" si="366"/>
        <v>DB100,X7502.2 2141+P4-M3 木片摆动筛 电机控制 断链导致停机</v>
      </c>
      <c r="S3908">
        <v>0</v>
      </c>
      <c r="T3908">
        <v>0</v>
      </c>
    </row>
    <row r="3909" spans="1:20">
      <c r="A3909" t="s">
        <v>4065</v>
      </c>
      <c r="B3909" s="11" t="str">
        <f t="shared" ref="B3909:B3972" si="371">LEFT(A3909,4)</f>
        <v>CHPF</v>
      </c>
      <c r="C3909" s="11" t="str">
        <f>VLOOKUP('intouch变量（离散）'!$A3909,基本表格!$G:$Q,2,FALSE)</f>
        <v>2141+P4-M3 木片摆动筛 电机控制 电机(反转）</v>
      </c>
      <c r="D3909" t="s">
        <v>154</v>
      </c>
      <c r="E3909" t="str">
        <f t="shared" si="367"/>
        <v>No</v>
      </c>
      <c r="F3909" t="str">
        <f t="shared" si="368"/>
        <v>0</v>
      </c>
      <c r="G3909" t="s">
        <v>154</v>
      </c>
      <c r="H3909" t="s">
        <v>155</v>
      </c>
      <c r="I3909" t="str">
        <f t="shared" si="369"/>
        <v/>
      </c>
      <c r="J3909" t="str">
        <f t="shared" si="370"/>
        <v/>
      </c>
      <c r="K3909" t="str">
        <f>VLOOKUP('intouch变量（离散）'!$A3909,基本表格!$G:$Q,9,FALSE)</f>
        <v>None</v>
      </c>
      <c r="L3909">
        <v>1</v>
      </c>
      <c r="M3909" t="s">
        <v>156</v>
      </c>
      <c r="N3909" t="s">
        <v>157</v>
      </c>
      <c r="O3909" t="s">
        <v>158</v>
      </c>
      <c r="P3909" t="str">
        <f>VLOOKUP('intouch变量（离散）'!$A3909,基本表格!$G:$Q,3,FALSE)</f>
        <v>DB100,X7502.3</v>
      </c>
      <c r="Q3909" t="str">
        <f>VLOOKUP('intouch变量（离散）'!$A3909,基本表格!$G:$Q,10,FALSE)</f>
        <v>Yes</v>
      </c>
      <c r="R3909" t="str">
        <f t="shared" ref="R3909:R3972" si="372">P3909&amp;" "&amp;C3909</f>
        <v>DB100,X7502.3 2141+P4-M3 木片摆动筛 电机控制 电机(反转）</v>
      </c>
      <c r="S3909">
        <v>0</v>
      </c>
      <c r="T3909">
        <v>0</v>
      </c>
    </row>
    <row r="3910" spans="1:20">
      <c r="A3910" t="s">
        <v>4066</v>
      </c>
      <c r="B3910" s="11" t="str">
        <f t="shared" si="371"/>
        <v>CHPF</v>
      </c>
      <c r="C3910" s="11" t="str">
        <f>VLOOKUP('intouch变量（离散）'!$A3910,基本表格!$G:$Q,2,FALSE)</f>
        <v>2141+P4-M3 木片摆动筛 电机控制 本地</v>
      </c>
      <c r="D3910" t="s">
        <v>154</v>
      </c>
      <c r="E3910" t="str">
        <f t="shared" si="367"/>
        <v>No</v>
      </c>
      <c r="F3910" t="str">
        <f t="shared" si="368"/>
        <v>0</v>
      </c>
      <c r="G3910" t="s">
        <v>154</v>
      </c>
      <c r="H3910" t="s">
        <v>155</v>
      </c>
      <c r="I3910" t="str">
        <f t="shared" si="369"/>
        <v/>
      </c>
      <c r="J3910" t="str">
        <f t="shared" si="370"/>
        <v/>
      </c>
      <c r="K3910" t="str">
        <f>VLOOKUP('intouch变量（离散）'!$A3910,基本表格!$G:$Q,9,FALSE)</f>
        <v>None</v>
      </c>
      <c r="L3910">
        <v>1</v>
      </c>
      <c r="M3910" t="s">
        <v>156</v>
      </c>
      <c r="N3910" t="s">
        <v>157</v>
      </c>
      <c r="O3910" t="s">
        <v>158</v>
      </c>
      <c r="P3910" t="str">
        <f>VLOOKUP('intouch变量（离散）'!$A3910,基本表格!$G:$Q,3,FALSE)</f>
        <v>DB100,X7502.4</v>
      </c>
      <c r="Q3910" t="str">
        <f>VLOOKUP('intouch变量（离散）'!$A3910,基本表格!$G:$Q,10,FALSE)</f>
        <v>Yes</v>
      </c>
      <c r="R3910" t="str">
        <f t="shared" si="372"/>
        <v>DB100,X7502.4 2141+P4-M3 木片摆动筛 电机控制 本地</v>
      </c>
      <c r="S3910">
        <v>0</v>
      </c>
      <c r="T3910">
        <v>0</v>
      </c>
    </row>
    <row r="3911" spans="1:20">
      <c r="A3911" t="s">
        <v>4067</v>
      </c>
      <c r="B3911" s="11" t="str">
        <f t="shared" si="371"/>
        <v>CHPF</v>
      </c>
      <c r="C3911" s="11" t="str">
        <f>VLOOKUP('intouch变量（离散）'!$A3911,基本表格!$G:$Q,2,FALSE)</f>
        <v>2141+P4-M3 木片摆动筛 电机控制 远程</v>
      </c>
      <c r="D3911" t="s">
        <v>154</v>
      </c>
      <c r="E3911" t="str">
        <f t="shared" si="367"/>
        <v>No</v>
      </c>
      <c r="F3911" t="str">
        <f t="shared" si="368"/>
        <v>0</v>
      </c>
      <c r="G3911" t="s">
        <v>154</v>
      </c>
      <c r="H3911" t="s">
        <v>155</v>
      </c>
      <c r="I3911" t="str">
        <f t="shared" si="369"/>
        <v/>
      </c>
      <c r="J3911" t="str">
        <f t="shared" si="370"/>
        <v/>
      </c>
      <c r="K3911" t="str">
        <f>VLOOKUP('intouch变量（离散）'!$A3911,基本表格!$G:$Q,9,FALSE)</f>
        <v>None</v>
      </c>
      <c r="L3911">
        <v>1</v>
      </c>
      <c r="M3911" t="s">
        <v>156</v>
      </c>
      <c r="N3911" t="s">
        <v>157</v>
      </c>
      <c r="O3911" t="s">
        <v>158</v>
      </c>
      <c r="P3911" t="str">
        <f>VLOOKUP('intouch变量（离散）'!$A3911,基本表格!$G:$Q,3,FALSE)</f>
        <v>DB100,X7502.5</v>
      </c>
      <c r="Q3911" t="str">
        <f>VLOOKUP('intouch变量（离散）'!$A3911,基本表格!$G:$Q,10,FALSE)</f>
        <v>Yes</v>
      </c>
      <c r="R3911" t="str">
        <f t="shared" si="372"/>
        <v>DB100,X7502.5 2141+P4-M3 木片摆动筛 电机控制 远程</v>
      </c>
      <c r="S3911">
        <v>0</v>
      </c>
      <c r="T3911">
        <v>0</v>
      </c>
    </row>
    <row r="3912" spans="1:20">
      <c r="A3912" t="s">
        <v>4068</v>
      </c>
      <c r="B3912" s="11" t="str">
        <f t="shared" si="371"/>
        <v>CHPF</v>
      </c>
      <c r="C3912" s="11" t="str">
        <f>VLOOKUP('intouch变量（离散）'!$A3912,基本表格!$G:$Q,2,FALSE)</f>
        <v>2141+P4-M3 木片摆动筛 电机控制 堵料报警</v>
      </c>
      <c r="D3912" t="s">
        <v>154</v>
      </c>
      <c r="E3912" t="str">
        <f t="shared" si="367"/>
        <v>No</v>
      </c>
      <c r="F3912" t="str">
        <f t="shared" si="368"/>
        <v>0</v>
      </c>
      <c r="G3912" t="s">
        <v>154</v>
      </c>
      <c r="H3912" t="s">
        <v>155</v>
      </c>
      <c r="I3912" t="str">
        <f t="shared" si="369"/>
        <v/>
      </c>
      <c r="J3912" t="str">
        <f t="shared" si="370"/>
        <v/>
      </c>
      <c r="K3912" t="str">
        <f>VLOOKUP('intouch变量（离散）'!$A3912,基本表格!$G:$Q,9,FALSE)</f>
        <v>On</v>
      </c>
      <c r="L3912">
        <v>1</v>
      </c>
      <c r="M3912" t="s">
        <v>156</v>
      </c>
      <c r="N3912" t="s">
        <v>157</v>
      </c>
      <c r="O3912" t="s">
        <v>158</v>
      </c>
      <c r="P3912" t="str">
        <f>VLOOKUP('intouch变量（离散）'!$A3912,基本表格!$G:$Q,3,FALSE)</f>
        <v>DB100,X7502.6</v>
      </c>
      <c r="Q3912" t="str">
        <f>VLOOKUP('intouch变量（离散）'!$A3912,基本表格!$G:$Q,10,FALSE)</f>
        <v>Yes</v>
      </c>
      <c r="R3912" t="str">
        <f t="shared" si="372"/>
        <v>DB100,X7502.6 2141+P4-M3 木片摆动筛 电机控制 堵料报警</v>
      </c>
      <c r="S3912">
        <v>0</v>
      </c>
      <c r="T3912">
        <v>0</v>
      </c>
    </row>
    <row r="3913" spans="1:20">
      <c r="A3913" t="s">
        <v>4069</v>
      </c>
      <c r="B3913" s="11" t="str">
        <f t="shared" si="371"/>
        <v>CHPF</v>
      </c>
      <c r="C3913" s="11" t="str">
        <f>VLOOKUP('intouch变量（离散）'!$A3913,基本表格!$G:$Q,2,FALSE)</f>
        <v>2141+P4-M3 木片摆动筛 电机控制 堵料检测</v>
      </c>
      <c r="D3913" t="s">
        <v>154</v>
      </c>
      <c r="E3913" t="str">
        <f t="shared" si="367"/>
        <v>No</v>
      </c>
      <c r="F3913" t="str">
        <f t="shared" si="368"/>
        <v>0</v>
      </c>
      <c r="G3913" t="s">
        <v>154</v>
      </c>
      <c r="H3913" t="s">
        <v>155</v>
      </c>
      <c r="I3913" t="str">
        <f t="shared" si="369"/>
        <v/>
      </c>
      <c r="J3913" t="str">
        <f t="shared" si="370"/>
        <v/>
      </c>
      <c r="K3913" t="str">
        <f>VLOOKUP('intouch变量（离散）'!$A3913,基本表格!$G:$Q,9,FALSE)</f>
        <v>None</v>
      </c>
      <c r="L3913">
        <v>1</v>
      </c>
      <c r="M3913" t="s">
        <v>156</v>
      </c>
      <c r="N3913" t="s">
        <v>157</v>
      </c>
      <c r="O3913" t="s">
        <v>158</v>
      </c>
      <c r="P3913" t="str">
        <f>VLOOKUP('intouch变量（离散）'!$A3913,基本表格!$G:$Q,3,FALSE)</f>
        <v>DB100,X7502.7</v>
      </c>
      <c r="Q3913" t="str">
        <f>VLOOKUP('intouch变量（离散）'!$A3913,基本表格!$G:$Q,10,FALSE)</f>
        <v>Yes</v>
      </c>
      <c r="R3913" t="str">
        <f t="shared" si="372"/>
        <v>DB100,X7502.7 2141+P4-M3 木片摆动筛 电机控制 堵料检测</v>
      </c>
      <c r="S3913">
        <v>0</v>
      </c>
      <c r="T3913">
        <v>0</v>
      </c>
    </row>
    <row r="3914" spans="1:20">
      <c r="A3914" t="s">
        <v>4070</v>
      </c>
      <c r="B3914" s="11" t="str">
        <f t="shared" si="371"/>
        <v>CHPF</v>
      </c>
      <c r="C3914" s="11" t="str">
        <f>VLOOKUP('intouch变量（离散）'!$A3914,基本表格!$G:$Q,2,FALSE)</f>
        <v>2141+P4-M3 木片摆动筛 电机控制 堵料保护使能</v>
      </c>
      <c r="D3914" t="s">
        <v>154</v>
      </c>
      <c r="E3914" t="str">
        <f t="shared" si="367"/>
        <v>Yes</v>
      </c>
      <c r="F3914" t="str">
        <f t="shared" si="368"/>
        <v>900</v>
      </c>
      <c r="G3914" t="s">
        <v>154</v>
      </c>
      <c r="H3914" t="s">
        <v>155</v>
      </c>
      <c r="I3914" t="str">
        <f t="shared" si="369"/>
        <v>禁用</v>
      </c>
      <c r="J3914" t="str">
        <f t="shared" si="370"/>
        <v>启用</v>
      </c>
      <c r="K3914" t="str">
        <f>VLOOKUP('intouch变量（离散）'!$A3914,基本表格!$G:$Q,9,FALSE)</f>
        <v>None</v>
      </c>
      <c r="L3914">
        <v>1</v>
      </c>
      <c r="M3914" t="s">
        <v>156</v>
      </c>
      <c r="N3914" t="s">
        <v>157</v>
      </c>
      <c r="O3914" t="s">
        <v>158</v>
      </c>
      <c r="P3914" t="str">
        <f>VLOOKUP('intouch变量（离散）'!$A3914,基本表格!$G:$Q,3,FALSE)</f>
        <v>DB100,X7503.0</v>
      </c>
      <c r="Q3914" t="str">
        <f>VLOOKUP('intouch变量（离散）'!$A3914,基本表格!$G:$Q,10,FALSE)</f>
        <v>No</v>
      </c>
      <c r="R3914" t="str">
        <f t="shared" si="372"/>
        <v>DB100,X7503.0 2141+P4-M3 木片摆动筛 电机控制 堵料保护使能</v>
      </c>
      <c r="S3914">
        <v>0</v>
      </c>
      <c r="T3914">
        <v>0</v>
      </c>
    </row>
    <row r="3915" spans="1:20">
      <c r="A3915" t="s">
        <v>4071</v>
      </c>
      <c r="B3915" s="11" t="str">
        <f t="shared" si="371"/>
        <v>CHPF</v>
      </c>
      <c r="C3915" s="11" t="str">
        <f>VLOOKUP('intouch变量（离散）'!$A3915,基本表格!$G:$Q,2,FALSE)</f>
        <v>2141+P4-M3 木片摆动筛 电机控制 堵料导致停机</v>
      </c>
      <c r="D3915" t="s">
        <v>154</v>
      </c>
      <c r="E3915" t="str">
        <f t="shared" si="367"/>
        <v>No</v>
      </c>
      <c r="F3915" t="str">
        <f t="shared" si="368"/>
        <v>0</v>
      </c>
      <c r="G3915" t="s">
        <v>154</v>
      </c>
      <c r="H3915" t="s">
        <v>155</v>
      </c>
      <c r="I3915" t="str">
        <f t="shared" si="369"/>
        <v/>
      </c>
      <c r="J3915" t="str">
        <f t="shared" si="370"/>
        <v/>
      </c>
      <c r="K3915" t="str">
        <f>VLOOKUP('intouch变量（离散）'!$A3915,基本表格!$G:$Q,9,FALSE)</f>
        <v>On</v>
      </c>
      <c r="L3915">
        <v>1</v>
      </c>
      <c r="M3915" t="s">
        <v>156</v>
      </c>
      <c r="N3915" t="s">
        <v>157</v>
      </c>
      <c r="O3915" t="s">
        <v>158</v>
      </c>
      <c r="P3915" t="str">
        <f>VLOOKUP('intouch变量（离散）'!$A3915,基本表格!$G:$Q,3,FALSE)</f>
        <v>DB100,X7503.1</v>
      </c>
      <c r="Q3915" t="str">
        <f>VLOOKUP('intouch变量（离散）'!$A3915,基本表格!$G:$Q,10,FALSE)</f>
        <v>Yes</v>
      </c>
      <c r="R3915" t="str">
        <f t="shared" si="372"/>
        <v>DB100,X7503.1 2141+P4-M3 木片摆动筛 电机控制 堵料导致停机</v>
      </c>
      <c r="S3915">
        <v>0</v>
      </c>
      <c r="T3915">
        <v>0</v>
      </c>
    </row>
    <row r="3916" spans="1:20">
      <c r="A3916" t="s">
        <v>4072</v>
      </c>
      <c r="B3916" s="11" t="str">
        <f t="shared" si="371"/>
        <v>CHPF</v>
      </c>
      <c r="C3916" s="11" t="str">
        <f>VLOOKUP('intouch变量（离散）'!$A3916,基本表格!$G:$Q,2,FALSE)</f>
        <v>2141+P4-M3 木片摆动筛 电机控制 拉线开关</v>
      </c>
      <c r="D3916" t="s">
        <v>154</v>
      </c>
      <c r="E3916" t="str">
        <f t="shared" si="367"/>
        <v>No</v>
      </c>
      <c r="F3916" t="str">
        <f t="shared" si="368"/>
        <v>0</v>
      </c>
      <c r="G3916" t="s">
        <v>154</v>
      </c>
      <c r="H3916" t="s">
        <v>155</v>
      </c>
      <c r="I3916" t="str">
        <f t="shared" si="369"/>
        <v/>
      </c>
      <c r="J3916" t="str">
        <f t="shared" si="370"/>
        <v/>
      </c>
      <c r="K3916" t="str">
        <f>VLOOKUP('intouch变量（离散）'!$A3916,基本表格!$G:$Q,9,FALSE)</f>
        <v>On</v>
      </c>
      <c r="L3916">
        <v>1</v>
      </c>
      <c r="M3916" t="s">
        <v>156</v>
      </c>
      <c r="N3916" t="s">
        <v>157</v>
      </c>
      <c r="O3916" t="s">
        <v>158</v>
      </c>
      <c r="P3916" t="str">
        <f>VLOOKUP('intouch变量（离散）'!$A3916,基本表格!$G:$Q,3,FALSE)</f>
        <v>DB100,X7508.0</v>
      </c>
      <c r="Q3916" t="str">
        <f>VLOOKUP('intouch变量（离散）'!$A3916,基本表格!$G:$Q,10,FALSE)</f>
        <v>Yes</v>
      </c>
      <c r="R3916" t="str">
        <f t="shared" si="372"/>
        <v>DB100,X7508.0 2141+P4-M3 木片摆动筛 电机控制 拉线开关</v>
      </c>
      <c r="S3916">
        <v>0</v>
      </c>
      <c r="T3916">
        <v>0</v>
      </c>
    </row>
    <row r="3917" spans="1:20">
      <c r="A3917" t="s">
        <v>4073</v>
      </c>
      <c r="B3917" s="11" t="str">
        <f t="shared" si="371"/>
        <v>CHPF</v>
      </c>
      <c r="C3917" s="11" t="str">
        <f>VLOOKUP('intouch变量（离散）'!$A3917,基本表格!$G:$Q,2,FALSE)</f>
        <v>2141+P4-M3 木片摆动筛 电机控制 左跑偏报警</v>
      </c>
      <c r="D3917" t="s">
        <v>154</v>
      </c>
      <c r="E3917" t="str">
        <f t="shared" si="367"/>
        <v>No</v>
      </c>
      <c r="F3917" t="str">
        <f t="shared" si="368"/>
        <v>0</v>
      </c>
      <c r="G3917" t="s">
        <v>154</v>
      </c>
      <c r="H3917" t="s">
        <v>155</v>
      </c>
      <c r="I3917" t="str">
        <f t="shared" si="369"/>
        <v/>
      </c>
      <c r="J3917" t="str">
        <f t="shared" si="370"/>
        <v/>
      </c>
      <c r="K3917" t="str">
        <f>VLOOKUP('intouch变量（离散）'!$A3917,基本表格!$G:$Q,9,FALSE)</f>
        <v>On</v>
      </c>
      <c r="L3917">
        <v>1</v>
      </c>
      <c r="M3917" t="s">
        <v>156</v>
      </c>
      <c r="N3917" t="s">
        <v>157</v>
      </c>
      <c r="O3917" t="s">
        <v>158</v>
      </c>
      <c r="P3917" t="str">
        <f>VLOOKUP('intouch变量（离散）'!$A3917,基本表格!$G:$Q,3,FALSE)</f>
        <v>DB100,X7508.1</v>
      </c>
      <c r="Q3917" t="str">
        <f>VLOOKUP('intouch变量（离散）'!$A3917,基本表格!$G:$Q,10,FALSE)</f>
        <v>Yes</v>
      </c>
      <c r="R3917" t="str">
        <f t="shared" si="372"/>
        <v>DB100,X7508.1 2141+P4-M3 木片摆动筛 电机控制 左跑偏报警</v>
      </c>
      <c r="S3917">
        <v>0</v>
      </c>
      <c r="T3917">
        <v>0</v>
      </c>
    </row>
    <row r="3918" spans="1:20">
      <c r="A3918" t="s">
        <v>4074</v>
      </c>
      <c r="B3918" s="11" t="str">
        <f t="shared" si="371"/>
        <v>CHPF</v>
      </c>
      <c r="C3918" s="11" t="str">
        <f>VLOOKUP('intouch变量（离散）'!$A3918,基本表格!$G:$Q,2,FALSE)</f>
        <v>2141+P4-M3 木片摆动筛 电机控制 左跑偏1检测</v>
      </c>
      <c r="D3918" t="s">
        <v>154</v>
      </c>
      <c r="E3918" t="str">
        <f t="shared" si="367"/>
        <v>No</v>
      </c>
      <c r="F3918" t="str">
        <f t="shared" si="368"/>
        <v>0</v>
      </c>
      <c r="G3918" t="s">
        <v>154</v>
      </c>
      <c r="H3918" t="s">
        <v>155</v>
      </c>
      <c r="I3918" t="str">
        <f t="shared" si="369"/>
        <v/>
      </c>
      <c r="J3918" t="str">
        <f t="shared" si="370"/>
        <v/>
      </c>
      <c r="K3918" t="str">
        <f>VLOOKUP('intouch变量（离散）'!$A3918,基本表格!$G:$Q,9,FALSE)</f>
        <v>None</v>
      </c>
      <c r="L3918">
        <v>1</v>
      </c>
      <c r="M3918" t="s">
        <v>156</v>
      </c>
      <c r="N3918" t="s">
        <v>157</v>
      </c>
      <c r="O3918" t="s">
        <v>158</v>
      </c>
      <c r="P3918" t="str">
        <f>VLOOKUP('intouch变量（离散）'!$A3918,基本表格!$G:$Q,3,FALSE)</f>
        <v>DB100,X7508.2</v>
      </c>
      <c r="Q3918" t="str">
        <f>VLOOKUP('intouch变量（离散）'!$A3918,基本表格!$G:$Q,10,FALSE)</f>
        <v>Yes</v>
      </c>
      <c r="R3918" t="str">
        <f t="shared" si="372"/>
        <v>DB100,X7508.2 2141+P4-M3 木片摆动筛 电机控制 左跑偏1检测</v>
      </c>
      <c r="S3918">
        <v>0</v>
      </c>
      <c r="T3918">
        <v>0</v>
      </c>
    </row>
    <row r="3919" spans="1:20">
      <c r="A3919" t="s">
        <v>4075</v>
      </c>
      <c r="B3919" s="11" t="str">
        <f t="shared" si="371"/>
        <v>CHPF</v>
      </c>
      <c r="C3919" s="11" t="str">
        <f>VLOOKUP('intouch变量（离散）'!$A3919,基本表格!$G:$Q,2,FALSE)</f>
        <v>2141+P4-M3 木片摆动筛 电机控制 左跑偏保护使能</v>
      </c>
      <c r="D3919" t="s">
        <v>154</v>
      </c>
      <c r="E3919" t="str">
        <f t="shared" si="367"/>
        <v>Yes</v>
      </c>
      <c r="F3919" t="str">
        <f t="shared" si="368"/>
        <v>900</v>
      </c>
      <c r="G3919" t="s">
        <v>154</v>
      </c>
      <c r="H3919" t="s">
        <v>155</v>
      </c>
      <c r="I3919" t="str">
        <f t="shared" si="369"/>
        <v>禁用</v>
      </c>
      <c r="J3919" t="str">
        <f t="shared" si="370"/>
        <v>启用</v>
      </c>
      <c r="K3919" t="str">
        <f>VLOOKUP('intouch变量（离散）'!$A3919,基本表格!$G:$Q,9,FALSE)</f>
        <v>None</v>
      </c>
      <c r="L3919">
        <v>1</v>
      </c>
      <c r="M3919" t="s">
        <v>156</v>
      </c>
      <c r="N3919" t="s">
        <v>157</v>
      </c>
      <c r="O3919" t="s">
        <v>158</v>
      </c>
      <c r="P3919" t="str">
        <f>VLOOKUP('intouch变量（离散）'!$A3919,基本表格!$G:$Q,3,FALSE)</f>
        <v>DB100,X7508.3</v>
      </c>
      <c r="Q3919" t="str">
        <f>VLOOKUP('intouch变量（离散）'!$A3919,基本表格!$G:$Q,10,FALSE)</f>
        <v>No</v>
      </c>
      <c r="R3919" t="str">
        <f t="shared" si="372"/>
        <v>DB100,X7508.3 2141+P4-M3 木片摆动筛 电机控制 左跑偏保护使能</v>
      </c>
      <c r="S3919">
        <v>0</v>
      </c>
      <c r="T3919">
        <v>0</v>
      </c>
    </row>
    <row r="3920" spans="1:20">
      <c r="A3920" t="s">
        <v>4076</v>
      </c>
      <c r="B3920" s="11" t="str">
        <f t="shared" si="371"/>
        <v>CHPF</v>
      </c>
      <c r="C3920" s="11" t="str">
        <f>VLOOKUP('intouch变量（离散）'!$A3920,基本表格!$G:$Q,2,FALSE)</f>
        <v>2141+P4-M3 木片摆动筛 电机控制 左跑偏导致停机</v>
      </c>
      <c r="D3920" t="s">
        <v>154</v>
      </c>
      <c r="E3920" t="str">
        <f t="shared" si="367"/>
        <v>No</v>
      </c>
      <c r="F3920" t="str">
        <f t="shared" si="368"/>
        <v>0</v>
      </c>
      <c r="G3920" t="s">
        <v>154</v>
      </c>
      <c r="H3920" t="s">
        <v>155</v>
      </c>
      <c r="I3920" t="str">
        <f t="shared" si="369"/>
        <v/>
      </c>
      <c r="J3920" t="str">
        <f t="shared" si="370"/>
        <v/>
      </c>
      <c r="K3920" t="str">
        <f>VLOOKUP('intouch变量（离散）'!$A3920,基本表格!$G:$Q,9,FALSE)</f>
        <v>On</v>
      </c>
      <c r="L3920">
        <v>1</v>
      </c>
      <c r="M3920" t="s">
        <v>156</v>
      </c>
      <c r="N3920" t="s">
        <v>157</v>
      </c>
      <c r="O3920" t="s">
        <v>158</v>
      </c>
      <c r="P3920" t="str">
        <f>VLOOKUP('intouch变量（离散）'!$A3920,基本表格!$G:$Q,3,FALSE)</f>
        <v>DB100,X7508.4</v>
      </c>
      <c r="Q3920" t="str">
        <f>VLOOKUP('intouch变量（离散）'!$A3920,基本表格!$G:$Q,10,FALSE)</f>
        <v>Yes</v>
      </c>
      <c r="R3920" t="str">
        <f t="shared" si="372"/>
        <v>DB100,X7508.4 2141+P4-M3 木片摆动筛 电机控制 左跑偏导致停机</v>
      </c>
      <c r="S3920">
        <v>0</v>
      </c>
      <c r="T3920">
        <v>0</v>
      </c>
    </row>
    <row r="3921" spans="1:20">
      <c r="A3921" t="s">
        <v>4077</v>
      </c>
      <c r="B3921" s="11" t="str">
        <f t="shared" si="371"/>
        <v>CHPF</v>
      </c>
      <c r="C3921" s="11" t="str">
        <f>VLOOKUP('intouch变量（离散）'!$A3921,基本表格!$G:$Q,2,FALSE)</f>
        <v>2141+P4-M3 木片摆动筛 电机控制 右 跑偏报警</v>
      </c>
      <c r="D3921" t="s">
        <v>154</v>
      </c>
      <c r="E3921" t="str">
        <f t="shared" si="367"/>
        <v>No</v>
      </c>
      <c r="F3921" t="str">
        <f t="shared" si="368"/>
        <v>0</v>
      </c>
      <c r="G3921" t="s">
        <v>154</v>
      </c>
      <c r="H3921" t="s">
        <v>155</v>
      </c>
      <c r="I3921" t="str">
        <f t="shared" si="369"/>
        <v/>
      </c>
      <c r="J3921" t="str">
        <f t="shared" si="370"/>
        <v/>
      </c>
      <c r="K3921" t="str">
        <f>VLOOKUP('intouch变量（离散）'!$A3921,基本表格!$G:$Q,9,FALSE)</f>
        <v>On</v>
      </c>
      <c r="L3921">
        <v>1</v>
      </c>
      <c r="M3921" t="s">
        <v>156</v>
      </c>
      <c r="N3921" t="s">
        <v>157</v>
      </c>
      <c r="O3921" t="s">
        <v>158</v>
      </c>
      <c r="P3921" t="str">
        <f>VLOOKUP('intouch变量（离散）'!$A3921,基本表格!$G:$Q,3,FALSE)</f>
        <v>DB100,X7512.0</v>
      </c>
      <c r="Q3921" t="str">
        <f>VLOOKUP('intouch变量（离散）'!$A3921,基本表格!$G:$Q,10,FALSE)</f>
        <v>Yes</v>
      </c>
      <c r="R3921" t="str">
        <f t="shared" si="372"/>
        <v>DB100,X7512.0 2141+P4-M3 木片摆动筛 电机控制 右 跑偏报警</v>
      </c>
      <c r="S3921">
        <v>0</v>
      </c>
      <c r="T3921">
        <v>0</v>
      </c>
    </row>
    <row r="3922" spans="1:20">
      <c r="A3922" t="s">
        <v>4078</v>
      </c>
      <c r="B3922" s="11" t="str">
        <f t="shared" si="371"/>
        <v>CHPF</v>
      </c>
      <c r="C3922" s="11" t="str">
        <f>VLOOKUP('intouch变量（离散）'!$A3922,基本表格!$G:$Q,2,FALSE)</f>
        <v>2141+P4-M3 木片摆动筛 电机控制 右跑偏1检测</v>
      </c>
      <c r="D3922" t="s">
        <v>154</v>
      </c>
      <c r="E3922" t="str">
        <f t="shared" si="367"/>
        <v>No</v>
      </c>
      <c r="F3922" t="str">
        <f t="shared" si="368"/>
        <v>0</v>
      </c>
      <c r="G3922" t="s">
        <v>154</v>
      </c>
      <c r="H3922" t="s">
        <v>155</v>
      </c>
      <c r="I3922" t="str">
        <f t="shared" si="369"/>
        <v/>
      </c>
      <c r="J3922" t="str">
        <f t="shared" si="370"/>
        <v/>
      </c>
      <c r="K3922" t="str">
        <f>VLOOKUP('intouch变量（离散）'!$A3922,基本表格!$G:$Q,9,FALSE)</f>
        <v>None</v>
      </c>
      <c r="L3922">
        <v>1</v>
      </c>
      <c r="M3922" t="s">
        <v>156</v>
      </c>
      <c r="N3922" t="s">
        <v>157</v>
      </c>
      <c r="O3922" t="s">
        <v>158</v>
      </c>
      <c r="P3922" t="str">
        <f>VLOOKUP('intouch变量（离散）'!$A3922,基本表格!$G:$Q,3,FALSE)</f>
        <v>DB100,X7512.1</v>
      </c>
      <c r="Q3922" t="str">
        <f>VLOOKUP('intouch变量（离散）'!$A3922,基本表格!$G:$Q,10,FALSE)</f>
        <v>Yes</v>
      </c>
      <c r="R3922" t="str">
        <f t="shared" si="372"/>
        <v>DB100,X7512.1 2141+P4-M3 木片摆动筛 电机控制 右跑偏1检测</v>
      </c>
      <c r="S3922">
        <v>0</v>
      </c>
      <c r="T3922">
        <v>0</v>
      </c>
    </row>
    <row r="3923" spans="1:20">
      <c r="A3923" t="s">
        <v>4079</v>
      </c>
      <c r="B3923" s="11" t="str">
        <f t="shared" si="371"/>
        <v>CHPF</v>
      </c>
      <c r="C3923" s="11" t="str">
        <f>VLOOKUP('intouch变量（离散）'!$A3923,基本表格!$G:$Q,2,FALSE)</f>
        <v>2141+P4-M3 木片摆动筛 电机控制 右跑偏保护使能</v>
      </c>
      <c r="D3923" t="s">
        <v>154</v>
      </c>
      <c r="E3923" t="str">
        <f t="shared" si="367"/>
        <v>Yes</v>
      </c>
      <c r="F3923" t="str">
        <f t="shared" si="368"/>
        <v>900</v>
      </c>
      <c r="G3923" t="s">
        <v>154</v>
      </c>
      <c r="H3923" t="s">
        <v>155</v>
      </c>
      <c r="I3923" t="str">
        <f t="shared" si="369"/>
        <v>禁用</v>
      </c>
      <c r="J3923" t="str">
        <f t="shared" si="370"/>
        <v>启用</v>
      </c>
      <c r="K3923" t="str">
        <f>VLOOKUP('intouch变量（离散）'!$A3923,基本表格!$G:$Q,9,FALSE)</f>
        <v>None</v>
      </c>
      <c r="L3923">
        <v>1</v>
      </c>
      <c r="M3923" t="s">
        <v>156</v>
      </c>
      <c r="N3923" t="s">
        <v>157</v>
      </c>
      <c r="O3923" t="s">
        <v>158</v>
      </c>
      <c r="P3923" t="str">
        <f>VLOOKUP('intouch变量（离散）'!$A3923,基本表格!$G:$Q,3,FALSE)</f>
        <v>DB100,X7512.2</v>
      </c>
      <c r="Q3923" t="str">
        <f>VLOOKUP('intouch变量（离散）'!$A3923,基本表格!$G:$Q,10,FALSE)</f>
        <v>No</v>
      </c>
      <c r="R3923" t="str">
        <f t="shared" si="372"/>
        <v>DB100,X7512.2 2141+P4-M3 木片摆动筛 电机控制 右跑偏保护使能</v>
      </c>
      <c r="S3923">
        <v>0</v>
      </c>
      <c r="T3923">
        <v>0</v>
      </c>
    </row>
    <row r="3924" spans="1:20">
      <c r="A3924" t="s">
        <v>4080</v>
      </c>
      <c r="B3924" s="11" t="str">
        <f t="shared" si="371"/>
        <v>CHPF</v>
      </c>
      <c r="C3924" s="11" t="str">
        <f>VLOOKUP('intouch变量（离散）'!$A3924,基本表格!$G:$Q,2,FALSE)</f>
        <v>2141+P4-M3 木片摆动筛 电机控制 右跑偏导致停机</v>
      </c>
      <c r="D3924" t="s">
        <v>154</v>
      </c>
      <c r="E3924" t="str">
        <f t="shared" si="367"/>
        <v>No</v>
      </c>
      <c r="F3924" t="str">
        <f t="shared" si="368"/>
        <v>0</v>
      </c>
      <c r="G3924" t="s">
        <v>154</v>
      </c>
      <c r="H3924" t="s">
        <v>155</v>
      </c>
      <c r="I3924" t="str">
        <f t="shared" si="369"/>
        <v/>
      </c>
      <c r="J3924" t="str">
        <f t="shared" si="370"/>
        <v/>
      </c>
      <c r="K3924" t="str">
        <f>VLOOKUP('intouch变量（离散）'!$A3924,基本表格!$G:$Q,9,FALSE)</f>
        <v>On</v>
      </c>
      <c r="L3924">
        <v>1</v>
      </c>
      <c r="M3924" t="s">
        <v>156</v>
      </c>
      <c r="N3924" t="s">
        <v>157</v>
      </c>
      <c r="O3924" t="s">
        <v>158</v>
      </c>
      <c r="P3924" t="str">
        <f>VLOOKUP('intouch变量（离散）'!$A3924,基本表格!$G:$Q,3,FALSE)</f>
        <v>DB100,X7512.3</v>
      </c>
      <c r="Q3924" t="str">
        <f>VLOOKUP('intouch变量（离散）'!$A3924,基本表格!$G:$Q,10,FALSE)</f>
        <v>Yes</v>
      </c>
      <c r="R3924" t="str">
        <f t="shared" si="372"/>
        <v>DB100,X7512.3 2141+P4-M3 木片摆动筛 电机控制 右跑偏导致停机</v>
      </c>
      <c r="S3924">
        <v>0</v>
      </c>
      <c r="T3924">
        <v>0</v>
      </c>
    </row>
    <row r="3925" spans="1:20">
      <c r="A3925" t="s">
        <v>4081</v>
      </c>
      <c r="B3925" s="11" t="str">
        <f t="shared" si="371"/>
        <v>CHPF</v>
      </c>
      <c r="C3925" s="11" t="str">
        <f>VLOOKUP('intouch变量（离散）'!$A3925,基本表格!$G:$Q,2,FALSE)</f>
        <v>2141+P4-M3 木片摆动筛 电机控制 三角型</v>
      </c>
      <c r="D3925" t="s">
        <v>154</v>
      </c>
      <c r="E3925" t="str">
        <f t="shared" si="367"/>
        <v>No</v>
      </c>
      <c r="F3925" t="str">
        <f t="shared" si="368"/>
        <v>0</v>
      </c>
      <c r="G3925" t="s">
        <v>154</v>
      </c>
      <c r="H3925" t="s">
        <v>155</v>
      </c>
      <c r="I3925" t="str">
        <f t="shared" si="369"/>
        <v/>
      </c>
      <c r="J3925" t="str">
        <f t="shared" si="370"/>
        <v/>
      </c>
      <c r="K3925" t="str">
        <f>VLOOKUP('intouch变量（离散）'!$A3925,基本表格!$G:$Q,9,FALSE)</f>
        <v>None</v>
      </c>
      <c r="L3925">
        <v>1</v>
      </c>
      <c r="M3925" t="s">
        <v>156</v>
      </c>
      <c r="N3925" t="s">
        <v>157</v>
      </c>
      <c r="O3925" t="s">
        <v>158</v>
      </c>
      <c r="P3925" t="str">
        <f>VLOOKUP('intouch变量（离散）'!$A3925,基本表格!$G:$Q,3,FALSE)</f>
        <v>DB100,X7516.0</v>
      </c>
      <c r="Q3925" t="str">
        <f>VLOOKUP('intouch变量（离散）'!$A3925,基本表格!$G:$Q,10,FALSE)</f>
        <v>Yes</v>
      </c>
      <c r="R3925" t="str">
        <f t="shared" si="372"/>
        <v>DB100,X7516.0 2141+P4-M3 木片摆动筛 电机控制 三角型</v>
      </c>
      <c r="S3925">
        <v>0</v>
      </c>
      <c r="T3925">
        <v>0</v>
      </c>
    </row>
    <row r="3926" spans="1:20">
      <c r="A3926" t="s">
        <v>4082</v>
      </c>
      <c r="B3926" s="11" t="str">
        <f t="shared" si="371"/>
        <v>CHPF</v>
      </c>
      <c r="C3926" s="11" t="str">
        <f>VLOOKUP('intouch变量（离散）'!$A3926,基本表格!$G:$Q,2,FALSE)</f>
        <v>2141+P4-M3 木片摆动筛 电机控制 星型</v>
      </c>
      <c r="D3926" t="s">
        <v>154</v>
      </c>
      <c r="E3926" t="str">
        <f t="shared" si="367"/>
        <v>No</v>
      </c>
      <c r="F3926" t="str">
        <f t="shared" si="368"/>
        <v>0</v>
      </c>
      <c r="G3926" t="s">
        <v>154</v>
      </c>
      <c r="H3926" t="s">
        <v>155</v>
      </c>
      <c r="I3926" t="str">
        <f t="shared" si="369"/>
        <v/>
      </c>
      <c r="J3926" t="str">
        <f t="shared" si="370"/>
        <v/>
      </c>
      <c r="K3926" t="str">
        <f>VLOOKUP('intouch变量（离散）'!$A3926,基本表格!$G:$Q,9,FALSE)</f>
        <v>None</v>
      </c>
      <c r="L3926">
        <v>1</v>
      </c>
      <c r="M3926" t="s">
        <v>156</v>
      </c>
      <c r="N3926" t="s">
        <v>157</v>
      </c>
      <c r="O3926" t="s">
        <v>158</v>
      </c>
      <c r="P3926" t="str">
        <f>VLOOKUP('intouch变量（离散）'!$A3926,基本表格!$G:$Q,3,FALSE)</f>
        <v>DB100,X7516.1</v>
      </c>
      <c r="Q3926" t="str">
        <f>VLOOKUP('intouch变量（离散）'!$A3926,基本表格!$G:$Q,10,FALSE)</f>
        <v>Yes</v>
      </c>
      <c r="R3926" t="str">
        <f t="shared" si="372"/>
        <v>DB100,X7516.1 2141+P4-M3 木片摆动筛 电机控制 星型</v>
      </c>
      <c r="S3926">
        <v>0</v>
      </c>
      <c r="T3926">
        <v>0</v>
      </c>
    </row>
    <row r="3927" spans="1:20">
      <c r="A3927" t="s">
        <v>4083</v>
      </c>
      <c r="B3927" s="11" t="str">
        <f t="shared" si="371"/>
        <v>CHPF</v>
      </c>
      <c r="C3927" s="11" t="str">
        <f>VLOOKUP('intouch变量（离散）'!$A3927,基本表格!$G:$Q,2,FALSE)</f>
        <v>2141+P4-M3 木片摆动筛 电机控制 维修开关</v>
      </c>
      <c r="D3927" t="s">
        <v>154</v>
      </c>
      <c r="E3927" t="str">
        <f t="shared" si="367"/>
        <v>No</v>
      </c>
      <c r="F3927" t="str">
        <f t="shared" si="368"/>
        <v>0</v>
      </c>
      <c r="G3927" t="s">
        <v>154</v>
      </c>
      <c r="H3927" t="s">
        <v>155</v>
      </c>
      <c r="I3927" t="str">
        <f t="shared" si="369"/>
        <v/>
      </c>
      <c r="J3927" t="str">
        <f t="shared" si="370"/>
        <v/>
      </c>
      <c r="K3927" t="str">
        <f>VLOOKUP('intouch变量（离散）'!$A3927,基本表格!$G:$Q,9,FALSE)</f>
        <v>On</v>
      </c>
      <c r="L3927">
        <v>1</v>
      </c>
      <c r="M3927" t="s">
        <v>156</v>
      </c>
      <c r="N3927" t="s">
        <v>157</v>
      </c>
      <c r="O3927" t="s">
        <v>158</v>
      </c>
      <c r="P3927" t="str">
        <f>VLOOKUP('intouch变量（离散）'!$A3927,基本表格!$G:$Q,3,FALSE)</f>
        <v>DB100,X7516.2</v>
      </c>
      <c r="Q3927" t="str">
        <f>VLOOKUP('intouch变量（离散）'!$A3927,基本表格!$G:$Q,10,FALSE)</f>
        <v>Yes</v>
      </c>
      <c r="R3927" t="str">
        <f t="shared" si="372"/>
        <v>DB100,X7516.2 2141+P4-M3 木片摆动筛 电机控制 维修开关</v>
      </c>
      <c r="S3927">
        <v>0</v>
      </c>
      <c r="T3927">
        <v>0</v>
      </c>
    </row>
    <row r="3928" spans="1:20">
      <c r="A3928" t="s">
        <v>4084</v>
      </c>
      <c r="B3928" s="11" t="str">
        <f t="shared" si="371"/>
        <v>CHPF</v>
      </c>
      <c r="C3928" s="11" t="str">
        <f>VLOOKUP('intouch变量（离散）'!$A3928,基本表格!$G:$Q,2,FALSE)</f>
        <v>2141+P4-M3 木片摆动筛 电机控制 左跑偏2检测</v>
      </c>
      <c r="D3928" t="s">
        <v>154</v>
      </c>
      <c r="E3928" t="str">
        <f t="shared" si="367"/>
        <v>No</v>
      </c>
      <c r="F3928" t="str">
        <f t="shared" si="368"/>
        <v>0</v>
      </c>
      <c r="G3928" t="s">
        <v>154</v>
      </c>
      <c r="H3928" t="s">
        <v>155</v>
      </c>
      <c r="I3928" t="str">
        <f t="shared" si="369"/>
        <v/>
      </c>
      <c r="J3928" t="str">
        <f t="shared" si="370"/>
        <v/>
      </c>
      <c r="K3928" t="str">
        <f>VLOOKUP('intouch变量（离散）'!$A3928,基本表格!$G:$Q,9,FALSE)</f>
        <v>None</v>
      </c>
      <c r="L3928">
        <v>1</v>
      </c>
      <c r="M3928" t="s">
        <v>156</v>
      </c>
      <c r="N3928" t="s">
        <v>157</v>
      </c>
      <c r="O3928" t="s">
        <v>158</v>
      </c>
      <c r="P3928" t="str">
        <f>VLOOKUP('intouch变量（离散）'!$A3928,基本表格!$G:$Q,3,FALSE)</f>
        <v>DB100,X7516.3</v>
      </c>
      <c r="Q3928" t="str">
        <f>VLOOKUP('intouch变量（离散）'!$A3928,基本表格!$G:$Q,10,FALSE)</f>
        <v>Yes</v>
      </c>
      <c r="R3928" t="str">
        <f t="shared" si="372"/>
        <v>DB100,X7516.3 2141+P4-M3 木片摆动筛 电机控制 左跑偏2检测</v>
      </c>
      <c r="S3928">
        <v>0</v>
      </c>
      <c r="T3928">
        <v>0</v>
      </c>
    </row>
    <row r="3929" spans="1:20">
      <c r="A3929" t="s">
        <v>4085</v>
      </c>
      <c r="B3929" s="11" t="str">
        <f t="shared" si="371"/>
        <v>CHPF</v>
      </c>
      <c r="C3929" s="11" t="str">
        <f>VLOOKUP('intouch变量（离散）'!$A3929,基本表格!$G:$Q,2,FALSE)</f>
        <v>2141+P4-M3 木片摆动筛 电机控制 右跑偏2检测</v>
      </c>
      <c r="D3929" t="s">
        <v>154</v>
      </c>
      <c r="E3929" t="str">
        <f t="shared" si="367"/>
        <v>No</v>
      </c>
      <c r="F3929" t="str">
        <f t="shared" si="368"/>
        <v>0</v>
      </c>
      <c r="G3929" t="s">
        <v>154</v>
      </c>
      <c r="H3929" t="s">
        <v>155</v>
      </c>
      <c r="I3929" t="str">
        <f t="shared" si="369"/>
        <v/>
      </c>
      <c r="J3929" t="str">
        <f t="shared" si="370"/>
        <v/>
      </c>
      <c r="K3929" t="str">
        <f>VLOOKUP('intouch变量（离散）'!$A3929,基本表格!$G:$Q,9,FALSE)</f>
        <v>None</v>
      </c>
      <c r="L3929">
        <v>1</v>
      </c>
      <c r="M3929" t="s">
        <v>156</v>
      </c>
      <c r="N3929" t="s">
        <v>157</v>
      </c>
      <c r="O3929" t="s">
        <v>158</v>
      </c>
      <c r="P3929" t="str">
        <f>VLOOKUP('intouch变量（离散）'!$A3929,基本表格!$G:$Q,3,FALSE)</f>
        <v>DB100,X7516.4</v>
      </c>
      <c r="Q3929" t="str">
        <f>VLOOKUP('intouch变量（离散）'!$A3929,基本表格!$G:$Q,10,FALSE)</f>
        <v>Yes</v>
      </c>
      <c r="R3929" t="str">
        <f t="shared" si="372"/>
        <v>DB100,X7516.4 2141+P4-M3 木片摆动筛 电机控制 右跑偏2检测</v>
      </c>
      <c r="S3929">
        <v>0</v>
      </c>
      <c r="T3929">
        <v>0</v>
      </c>
    </row>
    <row r="3930" spans="1:20">
      <c r="A3930" t="s">
        <v>4086</v>
      </c>
      <c r="B3930" s="11" t="str">
        <f t="shared" si="371"/>
        <v>CHPF</v>
      </c>
      <c r="C3930" s="11" t="str">
        <f>VLOOKUP('intouch变量（离散）'!$A3930,基本表格!$G:$Q,2,FALSE)</f>
        <v>2143+P5-M10 木片筛出料皮带除铁器 电机控制 使能</v>
      </c>
      <c r="D3930" t="s">
        <v>154</v>
      </c>
      <c r="E3930" t="str">
        <f t="shared" si="367"/>
        <v>No</v>
      </c>
      <c r="F3930" t="str">
        <f t="shared" si="368"/>
        <v>0</v>
      </c>
      <c r="G3930" t="s">
        <v>154</v>
      </c>
      <c r="H3930" t="s">
        <v>155</v>
      </c>
      <c r="I3930" t="str">
        <f t="shared" si="369"/>
        <v/>
      </c>
      <c r="J3930" t="str">
        <f t="shared" si="370"/>
        <v/>
      </c>
      <c r="K3930" t="str">
        <f>VLOOKUP('intouch变量（离散）'!$A3930,基本表格!$G:$Q,9,FALSE)</f>
        <v>None</v>
      </c>
      <c r="L3930">
        <v>1</v>
      </c>
      <c r="M3930" t="s">
        <v>156</v>
      </c>
      <c r="N3930" t="s">
        <v>157</v>
      </c>
      <c r="O3930" t="s">
        <v>158</v>
      </c>
      <c r="P3930" t="str">
        <f>VLOOKUP('intouch变量（离散）'!$A3930,基本表格!$G:$Q,3,FALSE)</f>
        <v>DB100,X7550.0</v>
      </c>
      <c r="Q3930" t="str">
        <f>VLOOKUP('intouch变量（离散）'!$A3930,基本表格!$G:$Q,10,FALSE)</f>
        <v>No</v>
      </c>
      <c r="R3930" t="str">
        <f t="shared" si="372"/>
        <v>DB100,X7550.0 2143+P5-M10 木片筛出料皮带除铁器 电机控制 使能</v>
      </c>
      <c r="S3930">
        <v>0</v>
      </c>
      <c r="T3930">
        <v>0</v>
      </c>
    </row>
    <row r="3931" spans="1:20">
      <c r="A3931" t="s">
        <v>4087</v>
      </c>
      <c r="B3931" s="11" t="str">
        <f t="shared" si="371"/>
        <v>CHPF</v>
      </c>
      <c r="C3931" s="11" t="str">
        <f>VLOOKUP('intouch变量（离散）'!$A3931,基本表格!$G:$Q,2,FALSE)</f>
        <v>2143+P5-M10 木片筛出料皮带除铁器 电机控制 手自动状态</v>
      </c>
      <c r="D3931" t="s">
        <v>154</v>
      </c>
      <c r="E3931" t="str">
        <f t="shared" si="367"/>
        <v>No</v>
      </c>
      <c r="F3931" t="str">
        <f t="shared" si="368"/>
        <v>0</v>
      </c>
      <c r="G3931" t="s">
        <v>154</v>
      </c>
      <c r="H3931" t="s">
        <v>155</v>
      </c>
      <c r="I3931" t="str">
        <f t="shared" si="369"/>
        <v/>
      </c>
      <c r="J3931" t="str">
        <f t="shared" si="370"/>
        <v/>
      </c>
      <c r="K3931" t="str">
        <f>VLOOKUP('intouch变量（离散）'!$A3931,基本表格!$G:$Q,9,FALSE)</f>
        <v>None</v>
      </c>
      <c r="L3931">
        <v>1</v>
      </c>
      <c r="M3931" t="s">
        <v>156</v>
      </c>
      <c r="N3931" t="s">
        <v>157</v>
      </c>
      <c r="O3931" t="s">
        <v>158</v>
      </c>
      <c r="P3931" t="str">
        <f>VLOOKUP('intouch变量（离散）'!$A3931,基本表格!$G:$Q,3,FALSE)</f>
        <v>DB100,X7550.3</v>
      </c>
      <c r="Q3931" t="str">
        <f>VLOOKUP('intouch变量（离散）'!$A3931,基本表格!$G:$Q,10,FALSE)</f>
        <v>Yes</v>
      </c>
      <c r="R3931" t="str">
        <f t="shared" si="372"/>
        <v>DB100,X7550.3 2143+P5-M10 木片筛出料皮带除铁器 电机控制 手自动状态</v>
      </c>
      <c r="S3931">
        <v>0</v>
      </c>
      <c r="T3931">
        <v>0</v>
      </c>
    </row>
    <row r="3932" spans="1:20">
      <c r="A3932" t="s">
        <v>4088</v>
      </c>
      <c r="B3932" s="11" t="str">
        <f t="shared" si="371"/>
        <v>CHPF</v>
      </c>
      <c r="C3932" s="11" t="str">
        <f>VLOOKUP('intouch变量（离散）'!$A3932,基本表格!$G:$Q,2,FALSE)</f>
        <v>2143+P5-M10 木片筛出料皮带除铁器 电机控制 本地/远程(检修/待机）</v>
      </c>
      <c r="D3932" t="s">
        <v>154</v>
      </c>
      <c r="E3932" t="str">
        <f t="shared" si="367"/>
        <v>No</v>
      </c>
      <c r="F3932" t="str">
        <f t="shared" si="368"/>
        <v>0</v>
      </c>
      <c r="G3932" t="s">
        <v>154</v>
      </c>
      <c r="H3932" t="s">
        <v>155</v>
      </c>
      <c r="I3932" t="str">
        <f t="shared" si="369"/>
        <v/>
      </c>
      <c r="J3932" t="str">
        <f t="shared" si="370"/>
        <v/>
      </c>
      <c r="K3932" t="str">
        <f>VLOOKUP('intouch变量（离散）'!$A3932,基本表格!$G:$Q,9,FALSE)</f>
        <v>None</v>
      </c>
      <c r="L3932">
        <v>1</v>
      </c>
      <c r="M3932" t="s">
        <v>156</v>
      </c>
      <c r="N3932" t="s">
        <v>157</v>
      </c>
      <c r="O3932" t="s">
        <v>158</v>
      </c>
      <c r="P3932" t="str">
        <f>VLOOKUP('intouch变量（离散）'!$A3932,基本表格!$G:$Q,3,FALSE)</f>
        <v>DB100,X7550.4</v>
      </c>
      <c r="Q3932" t="str">
        <f>VLOOKUP('intouch变量（离散）'!$A3932,基本表格!$G:$Q,10,FALSE)</f>
        <v>Yes</v>
      </c>
      <c r="R3932" t="str">
        <f t="shared" si="372"/>
        <v>DB100,X7550.4 2143+P5-M10 木片筛出料皮带除铁器 电机控制 本地/远程(检修/待机）</v>
      </c>
      <c r="S3932">
        <v>0</v>
      </c>
      <c r="T3932">
        <v>0</v>
      </c>
    </row>
    <row r="3933" spans="1:20">
      <c r="A3933" t="s">
        <v>4089</v>
      </c>
      <c r="B3933" s="11" t="str">
        <f t="shared" si="371"/>
        <v>CHPF</v>
      </c>
      <c r="C3933" s="11" t="str">
        <f>VLOOKUP('intouch变量（离散）'!$A3933,基本表格!$G:$Q,2,FALSE)</f>
        <v>2143+P5-M10 木片筛出料皮带除铁器 电机控制 开启_上位机(正转)</v>
      </c>
      <c r="D3933" t="s">
        <v>154</v>
      </c>
      <c r="E3933" t="str">
        <f t="shared" si="367"/>
        <v>No</v>
      </c>
      <c r="F3933" t="str">
        <f t="shared" si="368"/>
        <v>0</v>
      </c>
      <c r="G3933" t="s">
        <v>154</v>
      </c>
      <c r="H3933" t="s">
        <v>155</v>
      </c>
      <c r="I3933" t="str">
        <f t="shared" si="369"/>
        <v/>
      </c>
      <c r="J3933" t="str">
        <f t="shared" si="370"/>
        <v/>
      </c>
      <c r="K3933" t="str">
        <f>VLOOKUP('intouch变量（离散）'!$A3933,基本表格!$G:$Q,9,FALSE)</f>
        <v>None</v>
      </c>
      <c r="L3933">
        <v>1</v>
      </c>
      <c r="M3933" t="s">
        <v>156</v>
      </c>
      <c r="N3933" t="s">
        <v>157</v>
      </c>
      <c r="O3933" t="s">
        <v>158</v>
      </c>
      <c r="P3933" t="str">
        <f>VLOOKUP('intouch变量（离散）'!$A3933,基本表格!$G:$Q,3,FALSE)</f>
        <v>DB100,X7550.6</v>
      </c>
      <c r="Q3933" t="str">
        <f>VLOOKUP('intouch变量（离散）'!$A3933,基本表格!$G:$Q,10,FALSE)</f>
        <v>No</v>
      </c>
      <c r="R3933" t="str">
        <f t="shared" si="372"/>
        <v>DB100,X7550.6 2143+P5-M10 木片筛出料皮带除铁器 电机控制 开启_上位机(正转)</v>
      </c>
      <c r="S3933">
        <v>0</v>
      </c>
      <c r="T3933">
        <v>0</v>
      </c>
    </row>
    <row r="3934" spans="1:20">
      <c r="A3934" t="s">
        <v>4090</v>
      </c>
      <c r="B3934" s="11" t="str">
        <f t="shared" si="371"/>
        <v>CHPF</v>
      </c>
      <c r="C3934" s="11" t="str">
        <f>VLOOKUP('intouch变量（离散）'!$A3934,基本表格!$G:$Q,2,FALSE)</f>
        <v>2143+P5-M10 木片筛出料皮带除铁器 电机控制 停止_上位机(反转)</v>
      </c>
      <c r="D3934" t="s">
        <v>154</v>
      </c>
      <c r="E3934" t="str">
        <f t="shared" si="367"/>
        <v>No</v>
      </c>
      <c r="F3934" t="str">
        <f t="shared" si="368"/>
        <v>0</v>
      </c>
      <c r="G3934" t="s">
        <v>154</v>
      </c>
      <c r="H3934" t="s">
        <v>155</v>
      </c>
      <c r="I3934" t="str">
        <f t="shared" si="369"/>
        <v/>
      </c>
      <c r="J3934" t="str">
        <f t="shared" si="370"/>
        <v/>
      </c>
      <c r="K3934" t="str">
        <f>VLOOKUP('intouch变量（离散）'!$A3934,基本表格!$G:$Q,9,FALSE)</f>
        <v>None</v>
      </c>
      <c r="L3934">
        <v>1</v>
      </c>
      <c r="M3934" t="s">
        <v>156</v>
      </c>
      <c r="N3934" t="s">
        <v>157</v>
      </c>
      <c r="O3934" t="s">
        <v>158</v>
      </c>
      <c r="P3934" t="str">
        <f>VLOOKUP('intouch变量（离散）'!$A3934,基本表格!$G:$Q,3,FALSE)</f>
        <v>DB100,X7551.0</v>
      </c>
      <c r="Q3934" t="str">
        <f>VLOOKUP('intouch变量（离散）'!$A3934,基本表格!$G:$Q,10,FALSE)</f>
        <v>No</v>
      </c>
      <c r="R3934" t="str">
        <f t="shared" si="372"/>
        <v>DB100,X7551.0 2143+P5-M10 木片筛出料皮带除铁器 电机控制 停止_上位机(反转)</v>
      </c>
      <c r="S3934">
        <v>0</v>
      </c>
      <c r="T3934">
        <v>0</v>
      </c>
    </row>
    <row r="3935" spans="1:20">
      <c r="A3935" t="s">
        <v>4091</v>
      </c>
      <c r="B3935" s="11" t="str">
        <f t="shared" si="371"/>
        <v>CHPF</v>
      </c>
      <c r="C3935" s="11" t="str">
        <f>VLOOKUP('intouch变量（离散）'!$A3935,基本表格!$G:$Q,2,FALSE)</f>
        <v>2143+P5-M10 木片筛出料皮带除铁器 电机控制 通风扇</v>
      </c>
      <c r="D3935" t="s">
        <v>154</v>
      </c>
      <c r="E3935" t="str">
        <f t="shared" si="367"/>
        <v>No</v>
      </c>
      <c r="F3935" t="str">
        <f t="shared" si="368"/>
        <v>0</v>
      </c>
      <c r="G3935" t="s">
        <v>154</v>
      </c>
      <c r="H3935" t="s">
        <v>155</v>
      </c>
      <c r="I3935" t="str">
        <f t="shared" si="369"/>
        <v/>
      </c>
      <c r="J3935" t="str">
        <f t="shared" si="370"/>
        <v/>
      </c>
      <c r="K3935" t="str">
        <f>VLOOKUP('intouch变量（离散）'!$A3935,基本表格!$G:$Q,9,FALSE)</f>
        <v>None</v>
      </c>
      <c r="L3935">
        <v>1</v>
      </c>
      <c r="M3935" t="s">
        <v>156</v>
      </c>
      <c r="N3935" t="s">
        <v>157</v>
      </c>
      <c r="O3935" t="s">
        <v>158</v>
      </c>
      <c r="P3935" t="str">
        <f>VLOOKUP('intouch变量（离散）'!$A3935,基本表格!$G:$Q,3,FALSE)</f>
        <v>DB100,X7551.1</v>
      </c>
      <c r="Q3935" t="str">
        <f>VLOOKUP('intouch变量（离散）'!$A3935,基本表格!$G:$Q,10,FALSE)</f>
        <v>Yes</v>
      </c>
      <c r="R3935" t="str">
        <f t="shared" si="372"/>
        <v>DB100,X7551.1 2143+P5-M10 木片筛出料皮带除铁器 电机控制 通风扇</v>
      </c>
      <c r="S3935">
        <v>0</v>
      </c>
      <c r="T3935">
        <v>0</v>
      </c>
    </row>
    <row r="3936" spans="1:20">
      <c r="A3936" t="s">
        <v>4092</v>
      </c>
      <c r="B3936" s="11" t="str">
        <f t="shared" si="371"/>
        <v>CHPF</v>
      </c>
      <c r="C3936" s="11" t="str">
        <f>VLOOKUP('intouch变量（离散）'!$A3936,基本表格!$G:$Q,2,FALSE)</f>
        <v>2143+P5-M10 木片筛出料皮带除铁器 电机控制 电机(正转）</v>
      </c>
      <c r="D3936" t="s">
        <v>154</v>
      </c>
      <c r="E3936" t="str">
        <f t="shared" si="367"/>
        <v>No</v>
      </c>
      <c r="F3936" t="str">
        <f t="shared" si="368"/>
        <v>0</v>
      </c>
      <c r="G3936" t="s">
        <v>154</v>
      </c>
      <c r="H3936" t="s">
        <v>155</v>
      </c>
      <c r="I3936" t="str">
        <f t="shared" si="369"/>
        <v/>
      </c>
      <c r="J3936" t="str">
        <f t="shared" si="370"/>
        <v/>
      </c>
      <c r="K3936" t="str">
        <f>VLOOKUP('intouch变量（离散）'!$A3936,基本表格!$G:$Q,9,FALSE)</f>
        <v>None</v>
      </c>
      <c r="L3936">
        <v>1</v>
      </c>
      <c r="M3936" t="s">
        <v>156</v>
      </c>
      <c r="N3936" t="s">
        <v>157</v>
      </c>
      <c r="O3936" t="s">
        <v>158</v>
      </c>
      <c r="P3936" t="str">
        <f>VLOOKUP('intouch变量（离散）'!$A3936,基本表格!$G:$Q,3,FALSE)</f>
        <v>DB100,X7551.2</v>
      </c>
      <c r="Q3936" t="str">
        <f>VLOOKUP('intouch变量（离散）'!$A3936,基本表格!$G:$Q,10,FALSE)</f>
        <v>Yes</v>
      </c>
      <c r="R3936" t="str">
        <f t="shared" si="372"/>
        <v>DB100,X7551.2 2143+P5-M10 木片筛出料皮带除铁器 电机控制 电机(正转）</v>
      </c>
      <c r="S3936">
        <v>0</v>
      </c>
      <c r="T3936">
        <v>0</v>
      </c>
    </row>
    <row r="3937" spans="1:20">
      <c r="A3937" t="s">
        <v>4093</v>
      </c>
      <c r="B3937" s="11" t="str">
        <f t="shared" si="371"/>
        <v>CHPF</v>
      </c>
      <c r="C3937" s="11" t="str">
        <f>VLOOKUP('intouch变量（离散）'!$A3937,基本表格!$G:$Q,2,FALSE)</f>
        <v>2143+P5-M10 木片筛出料皮带除铁器 电机控制 电机过载</v>
      </c>
      <c r="D3937" t="s">
        <v>154</v>
      </c>
      <c r="E3937" t="str">
        <f t="shared" si="367"/>
        <v>No</v>
      </c>
      <c r="F3937" t="str">
        <f t="shared" si="368"/>
        <v>0</v>
      </c>
      <c r="G3937" t="s">
        <v>154</v>
      </c>
      <c r="H3937" t="s">
        <v>155</v>
      </c>
      <c r="I3937" t="str">
        <f t="shared" si="369"/>
        <v/>
      </c>
      <c r="J3937" t="str">
        <f t="shared" si="370"/>
        <v/>
      </c>
      <c r="K3937" t="str">
        <f>VLOOKUP('intouch变量（离散）'!$A3937,基本表格!$G:$Q,9,FALSE)</f>
        <v>On</v>
      </c>
      <c r="L3937">
        <v>1</v>
      </c>
      <c r="M3937" t="s">
        <v>156</v>
      </c>
      <c r="N3937" t="s">
        <v>157</v>
      </c>
      <c r="O3937" t="s">
        <v>158</v>
      </c>
      <c r="P3937" t="str">
        <f>VLOOKUP('intouch变量（离散）'!$A3937,基本表格!$G:$Q,3,FALSE)</f>
        <v>DB100,X7551.3</v>
      </c>
      <c r="Q3937" t="str">
        <f>VLOOKUP('intouch变量（离散）'!$A3937,基本表格!$G:$Q,10,FALSE)</f>
        <v>Yes</v>
      </c>
      <c r="R3937" t="str">
        <f t="shared" si="372"/>
        <v>DB100,X7551.3 2143+P5-M10 木片筛出料皮带除铁器 电机控制 电机过载</v>
      </c>
      <c r="S3937">
        <v>0</v>
      </c>
      <c r="T3937">
        <v>0</v>
      </c>
    </row>
    <row r="3938" spans="1:20">
      <c r="A3938" t="s">
        <v>4094</v>
      </c>
      <c r="B3938" s="11" t="str">
        <f t="shared" si="371"/>
        <v>CHPF</v>
      </c>
      <c r="C3938" s="11" t="str">
        <f>VLOOKUP('intouch变量（离散）'!$A3938,基本表格!$G:$Q,2,FALSE)</f>
        <v>2143+P5-M10 木片筛出料皮带除铁器 电机控制 风扇过载</v>
      </c>
      <c r="D3938" t="s">
        <v>154</v>
      </c>
      <c r="E3938" t="str">
        <f t="shared" si="367"/>
        <v>No</v>
      </c>
      <c r="F3938" t="str">
        <f t="shared" si="368"/>
        <v>0</v>
      </c>
      <c r="G3938" t="s">
        <v>154</v>
      </c>
      <c r="H3938" t="s">
        <v>155</v>
      </c>
      <c r="I3938" t="str">
        <f t="shared" si="369"/>
        <v/>
      </c>
      <c r="J3938" t="str">
        <f t="shared" si="370"/>
        <v/>
      </c>
      <c r="K3938" t="str">
        <f>VLOOKUP('intouch变量（离散）'!$A3938,基本表格!$G:$Q,9,FALSE)</f>
        <v>On</v>
      </c>
      <c r="L3938">
        <v>1</v>
      </c>
      <c r="M3938" t="s">
        <v>156</v>
      </c>
      <c r="N3938" t="s">
        <v>157</v>
      </c>
      <c r="O3938" t="s">
        <v>158</v>
      </c>
      <c r="P3938" t="str">
        <f>VLOOKUP('intouch变量（离散）'!$A3938,基本表格!$G:$Q,3,FALSE)</f>
        <v>DB100,X7551.4</v>
      </c>
      <c r="Q3938" t="str">
        <f>VLOOKUP('intouch变量（离散）'!$A3938,基本表格!$G:$Q,10,FALSE)</f>
        <v>Yes</v>
      </c>
      <c r="R3938" t="str">
        <f t="shared" si="372"/>
        <v>DB100,X7551.4 2143+P5-M10 木片筛出料皮带除铁器 电机控制 风扇过载</v>
      </c>
      <c r="S3938">
        <v>0</v>
      </c>
      <c r="T3938">
        <v>0</v>
      </c>
    </row>
    <row r="3939" spans="1:20">
      <c r="A3939" t="s">
        <v>4095</v>
      </c>
      <c r="B3939" s="11" t="str">
        <f t="shared" si="371"/>
        <v>CHPF</v>
      </c>
      <c r="C3939" s="11" t="str">
        <f>VLOOKUP('intouch变量（离散）'!$A3939,基本表格!$G:$Q,2,FALSE)</f>
        <v>2143+P5-M10 木片筛出料皮带除铁器 电机控制 电机运行指示</v>
      </c>
      <c r="D3939" t="s">
        <v>154</v>
      </c>
      <c r="E3939" t="str">
        <f t="shared" si="367"/>
        <v>No</v>
      </c>
      <c r="F3939" t="str">
        <f t="shared" si="368"/>
        <v>0</v>
      </c>
      <c r="G3939" t="s">
        <v>154</v>
      </c>
      <c r="H3939" t="s">
        <v>155</v>
      </c>
      <c r="I3939" t="str">
        <f t="shared" si="369"/>
        <v/>
      </c>
      <c r="J3939" t="str">
        <f t="shared" si="370"/>
        <v/>
      </c>
      <c r="K3939" t="str">
        <f>VLOOKUP('intouch变量（离散）'!$A3939,基本表格!$G:$Q,9,FALSE)</f>
        <v>None</v>
      </c>
      <c r="L3939">
        <v>1</v>
      </c>
      <c r="M3939" t="s">
        <v>156</v>
      </c>
      <c r="N3939" t="s">
        <v>157</v>
      </c>
      <c r="O3939" t="s">
        <v>158</v>
      </c>
      <c r="P3939" t="str">
        <f>VLOOKUP('intouch变量（离散）'!$A3939,基本表格!$G:$Q,3,FALSE)</f>
        <v>DB100,X7551.5</v>
      </c>
      <c r="Q3939" t="str">
        <f>VLOOKUP('intouch变量（离散）'!$A3939,基本表格!$G:$Q,10,FALSE)</f>
        <v>Yes</v>
      </c>
      <c r="R3939" t="str">
        <f t="shared" si="372"/>
        <v>DB100,X7551.5 2143+P5-M10 木片筛出料皮带除铁器 电机控制 电机运行指示</v>
      </c>
      <c r="S3939">
        <v>0</v>
      </c>
      <c r="T3939">
        <v>0</v>
      </c>
    </row>
    <row r="3940" spans="1:20">
      <c r="A3940" t="s">
        <v>4096</v>
      </c>
      <c r="B3940" s="11" t="str">
        <f t="shared" si="371"/>
        <v>CHPF</v>
      </c>
      <c r="C3940" s="11" t="str">
        <f>VLOOKUP('intouch变量（离散）'!$A3940,基本表格!$G:$Q,2,FALSE)</f>
        <v>2143+P5-M10 木片筛出料皮带除铁器 电机控制 断链报警</v>
      </c>
      <c r="D3940" t="s">
        <v>154</v>
      </c>
      <c r="E3940" t="str">
        <f t="shared" si="367"/>
        <v>No</v>
      </c>
      <c r="F3940" t="str">
        <f t="shared" si="368"/>
        <v>0</v>
      </c>
      <c r="G3940" t="s">
        <v>154</v>
      </c>
      <c r="H3940" t="s">
        <v>155</v>
      </c>
      <c r="I3940" t="str">
        <f t="shared" si="369"/>
        <v/>
      </c>
      <c r="J3940" t="str">
        <f t="shared" si="370"/>
        <v/>
      </c>
      <c r="K3940" t="str">
        <f>VLOOKUP('intouch变量（离散）'!$A3940,基本表格!$G:$Q,9,FALSE)</f>
        <v>On</v>
      </c>
      <c r="L3940">
        <v>1</v>
      </c>
      <c r="M3940" t="s">
        <v>156</v>
      </c>
      <c r="N3940" t="s">
        <v>157</v>
      </c>
      <c r="O3940" t="s">
        <v>158</v>
      </c>
      <c r="P3940" t="str">
        <f>VLOOKUP('intouch变量（离散）'!$A3940,基本表格!$G:$Q,3,FALSE)</f>
        <v>DB100,X7551.6</v>
      </c>
      <c r="Q3940" t="str">
        <f>VLOOKUP('intouch变量（离散）'!$A3940,基本表格!$G:$Q,10,FALSE)</f>
        <v>Yes</v>
      </c>
      <c r="R3940" t="str">
        <f t="shared" si="372"/>
        <v>DB100,X7551.6 2143+P5-M10 木片筛出料皮带除铁器 电机控制 断链报警</v>
      </c>
      <c r="S3940">
        <v>0</v>
      </c>
      <c r="T3940">
        <v>0</v>
      </c>
    </row>
    <row r="3941" spans="1:20">
      <c r="A3941" t="s">
        <v>4097</v>
      </c>
      <c r="B3941" s="11" t="str">
        <f t="shared" si="371"/>
        <v>CHPF</v>
      </c>
      <c r="C3941" s="11" t="str">
        <f>VLOOKUP('intouch变量（离散）'!$A3941,基本表格!$G:$Q,2,FALSE)</f>
        <v>2143+P5-M10 木片筛出料皮带除铁器 电机控制 断链检测</v>
      </c>
      <c r="D3941" t="s">
        <v>154</v>
      </c>
      <c r="E3941" t="str">
        <f t="shared" si="367"/>
        <v>No</v>
      </c>
      <c r="F3941" t="str">
        <f t="shared" si="368"/>
        <v>0</v>
      </c>
      <c r="G3941" t="s">
        <v>154</v>
      </c>
      <c r="H3941" t="s">
        <v>155</v>
      </c>
      <c r="I3941" t="str">
        <f t="shared" si="369"/>
        <v/>
      </c>
      <c r="J3941" t="str">
        <f t="shared" si="370"/>
        <v/>
      </c>
      <c r="K3941" t="str">
        <f>VLOOKUP('intouch变量（离散）'!$A3941,基本表格!$G:$Q,9,FALSE)</f>
        <v>None</v>
      </c>
      <c r="L3941">
        <v>1</v>
      </c>
      <c r="M3941" t="s">
        <v>156</v>
      </c>
      <c r="N3941" t="s">
        <v>157</v>
      </c>
      <c r="O3941" t="s">
        <v>158</v>
      </c>
      <c r="P3941" t="str">
        <f>VLOOKUP('intouch变量（离散）'!$A3941,基本表格!$G:$Q,3,FALSE)</f>
        <v>DB100,X7551.7</v>
      </c>
      <c r="Q3941" t="str">
        <f>VLOOKUP('intouch变量（离散）'!$A3941,基本表格!$G:$Q,10,FALSE)</f>
        <v>Yes</v>
      </c>
      <c r="R3941" t="str">
        <f t="shared" si="372"/>
        <v>DB100,X7551.7 2143+P5-M10 木片筛出料皮带除铁器 电机控制 断链检测</v>
      </c>
      <c r="S3941">
        <v>0</v>
      </c>
      <c r="T3941">
        <v>0</v>
      </c>
    </row>
    <row r="3942" spans="1:20">
      <c r="A3942" t="s">
        <v>4098</v>
      </c>
      <c r="B3942" s="11" t="str">
        <f t="shared" si="371"/>
        <v>CHPF</v>
      </c>
      <c r="C3942" s="11" t="str">
        <f>VLOOKUP('intouch变量（离散）'!$A3942,基本表格!$G:$Q,2,FALSE)</f>
        <v>2143+P5-M10 木片筛出料皮带除铁器 电机控制 复位</v>
      </c>
      <c r="D3942" t="s">
        <v>154</v>
      </c>
      <c r="E3942" t="str">
        <f t="shared" si="367"/>
        <v>No</v>
      </c>
      <c r="F3942" t="str">
        <f t="shared" si="368"/>
        <v>0</v>
      </c>
      <c r="G3942" t="s">
        <v>154</v>
      </c>
      <c r="H3942" t="s">
        <v>155</v>
      </c>
      <c r="I3942" t="str">
        <f t="shared" si="369"/>
        <v/>
      </c>
      <c r="J3942" t="str">
        <f t="shared" si="370"/>
        <v/>
      </c>
      <c r="K3942" t="str">
        <f>VLOOKUP('intouch变量（离散）'!$A3942,基本表格!$G:$Q,9,FALSE)</f>
        <v>None</v>
      </c>
      <c r="L3942">
        <v>1</v>
      </c>
      <c r="M3942" t="s">
        <v>156</v>
      </c>
      <c r="N3942" t="s">
        <v>157</v>
      </c>
      <c r="O3942" t="s">
        <v>158</v>
      </c>
      <c r="P3942" t="str">
        <f>VLOOKUP('intouch变量（离散）'!$A3942,基本表格!$G:$Q,3,FALSE)</f>
        <v>DB100,X7552.0</v>
      </c>
      <c r="Q3942" t="str">
        <f>VLOOKUP('intouch变量（离散）'!$A3942,基本表格!$G:$Q,10,FALSE)</f>
        <v>No</v>
      </c>
      <c r="R3942" t="str">
        <f t="shared" si="372"/>
        <v>DB100,X7552.0 2143+P5-M10 木片筛出料皮带除铁器 电机控制 复位</v>
      </c>
      <c r="S3942">
        <v>0</v>
      </c>
      <c r="T3942">
        <v>0</v>
      </c>
    </row>
    <row r="3943" spans="1:20">
      <c r="A3943" t="s">
        <v>4099</v>
      </c>
      <c r="B3943" s="11" t="str">
        <f t="shared" si="371"/>
        <v>CHPF</v>
      </c>
      <c r="C3943" s="11" t="str">
        <f>VLOOKUP('intouch变量（离散）'!$A3943,基本表格!$G:$Q,2,FALSE)</f>
        <v>2143+P5-M10 木片筛出料皮带除铁器 电机控制 断链保护使能</v>
      </c>
      <c r="D3943" t="s">
        <v>154</v>
      </c>
      <c r="E3943" t="str">
        <f t="shared" si="367"/>
        <v>Yes</v>
      </c>
      <c r="F3943" t="str">
        <f t="shared" si="368"/>
        <v>900</v>
      </c>
      <c r="G3943" t="s">
        <v>154</v>
      </c>
      <c r="H3943" t="s">
        <v>155</v>
      </c>
      <c r="I3943" t="str">
        <f t="shared" si="369"/>
        <v>禁用</v>
      </c>
      <c r="J3943" t="str">
        <f t="shared" si="370"/>
        <v>启用</v>
      </c>
      <c r="K3943" t="str">
        <f>VLOOKUP('intouch变量（离散）'!$A3943,基本表格!$G:$Q,9,FALSE)</f>
        <v>None</v>
      </c>
      <c r="L3943">
        <v>1</v>
      </c>
      <c r="M3943" t="s">
        <v>156</v>
      </c>
      <c r="N3943" t="s">
        <v>157</v>
      </c>
      <c r="O3943" t="s">
        <v>158</v>
      </c>
      <c r="P3943" t="str">
        <f>VLOOKUP('intouch变量（离散）'!$A3943,基本表格!$G:$Q,3,FALSE)</f>
        <v>DB100,X7552.1</v>
      </c>
      <c r="Q3943" t="str">
        <f>VLOOKUP('intouch变量（离散）'!$A3943,基本表格!$G:$Q,10,FALSE)</f>
        <v>No</v>
      </c>
      <c r="R3943" t="str">
        <f t="shared" si="372"/>
        <v>DB100,X7552.1 2143+P5-M10 木片筛出料皮带除铁器 电机控制 断链保护使能</v>
      </c>
      <c r="S3943">
        <v>0</v>
      </c>
      <c r="T3943">
        <v>0</v>
      </c>
    </row>
    <row r="3944" spans="1:20">
      <c r="A3944" t="s">
        <v>4100</v>
      </c>
      <c r="B3944" s="11" t="str">
        <f t="shared" si="371"/>
        <v>CHPF</v>
      </c>
      <c r="C3944" s="11" t="str">
        <f>VLOOKUP('intouch变量（离散）'!$A3944,基本表格!$G:$Q,2,FALSE)</f>
        <v>2143+P5-M10 木片筛出料皮带除铁器 电机控制 断链导致停机</v>
      </c>
      <c r="D3944" t="s">
        <v>154</v>
      </c>
      <c r="E3944" t="str">
        <f t="shared" si="367"/>
        <v>No</v>
      </c>
      <c r="F3944" t="str">
        <f t="shared" si="368"/>
        <v>0</v>
      </c>
      <c r="G3944" t="s">
        <v>154</v>
      </c>
      <c r="H3944" t="s">
        <v>155</v>
      </c>
      <c r="I3944" t="str">
        <f t="shared" si="369"/>
        <v/>
      </c>
      <c r="J3944" t="str">
        <f t="shared" si="370"/>
        <v/>
      </c>
      <c r="K3944" t="str">
        <f>VLOOKUP('intouch变量（离散）'!$A3944,基本表格!$G:$Q,9,FALSE)</f>
        <v>On</v>
      </c>
      <c r="L3944">
        <v>1</v>
      </c>
      <c r="M3944" t="s">
        <v>156</v>
      </c>
      <c r="N3944" t="s">
        <v>157</v>
      </c>
      <c r="O3944" t="s">
        <v>158</v>
      </c>
      <c r="P3944" t="str">
        <f>VLOOKUP('intouch变量（离散）'!$A3944,基本表格!$G:$Q,3,FALSE)</f>
        <v>DB100,X7552.2</v>
      </c>
      <c r="Q3944" t="str">
        <f>VLOOKUP('intouch变量（离散）'!$A3944,基本表格!$G:$Q,10,FALSE)</f>
        <v>Yes</v>
      </c>
      <c r="R3944" t="str">
        <f t="shared" si="372"/>
        <v>DB100,X7552.2 2143+P5-M10 木片筛出料皮带除铁器 电机控制 断链导致停机</v>
      </c>
      <c r="S3944">
        <v>0</v>
      </c>
      <c r="T3944">
        <v>0</v>
      </c>
    </row>
    <row r="3945" spans="1:20">
      <c r="A3945" t="s">
        <v>4101</v>
      </c>
      <c r="B3945" s="11" t="str">
        <f t="shared" si="371"/>
        <v>CHPF</v>
      </c>
      <c r="C3945" s="11" t="str">
        <f>VLOOKUP('intouch变量（离散）'!$A3945,基本表格!$G:$Q,2,FALSE)</f>
        <v>2143+P5-M10 木片筛出料皮带除铁器 电机控制 电机(反转）</v>
      </c>
      <c r="D3945" t="s">
        <v>154</v>
      </c>
      <c r="E3945" t="str">
        <f t="shared" si="367"/>
        <v>No</v>
      </c>
      <c r="F3945" t="str">
        <f t="shared" si="368"/>
        <v>0</v>
      </c>
      <c r="G3945" t="s">
        <v>154</v>
      </c>
      <c r="H3945" t="s">
        <v>155</v>
      </c>
      <c r="I3945" t="str">
        <f t="shared" si="369"/>
        <v/>
      </c>
      <c r="J3945" t="str">
        <f t="shared" si="370"/>
        <v/>
      </c>
      <c r="K3945" t="str">
        <f>VLOOKUP('intouch变量（离散）'!$A3945,基本表格!$G:$Q,9,FALSE)</f>
        <v>None</v>
      </c>
      <c r="L3945">
        <v>1</v>
      </c>
      <c r="M3945" t="s">
        <v>156</v>
      </c>
      <c r="N3945" t="s">
        <v>157</v>
      </c>
      <c r="O3945" t="s">
        <v>158</v>
      </c>
      <c r="P3945" t="str">
        <f>VLOOKUP('intouch变量（离散）'!$A3945,基本表格!$G:$Q,3,FALSE)</f>
        <v>DB100,X7552.3</v>
      </c>
      <c r="Q3945" t="str">
        <f>VLOOKUP('intouch变量（离散）'!$A3945,基本表格!$G:$Q,10,FALSE)</f>
        <v>Yes</v>
      </c>
      <c r="R3945" t="str">
        <f t="shared" si="372"/>
        <v>DB100,X7552.3 2143+P5-M10 木片筛出料皮带除铁器 电机控制 电机(反转）</v>
      </c>
      <c r="S3945">
        <v>0</v>
      </c>
      <c r="T3945">
        <v>0</v>
      </c>
    </row>
    <row r="3946" spans="1:20">
      <c r="A3946" t="s">
        <v>4102</v>
      </c>
      <c r="B3946" s="11" t="str">
        <f t="shared" si="371"/>
        <v>CHPF</v>
      </c>
      <c r="C3946" s="11" t="str">
        <f>VLOOKUP('intouch变量（离散）'!$A3946,基本表格!$G:$Q,2,FALSE)</f>
        <v>2143+P5-M10 木片筛出料皮带除铁器 电机控制 本地</v>
      </c>
      <c r="D3946" t="s">
        <v>154</v>
      </c>
      <c r="E3946" t="str">
        <f t="shared" si="367"/>
        <v>No</v>
      </c>
      <c r="F3946" t="str">
        <f t="shared" si="368"/>
        <v>0</v>
      </c>
      <c r="G3946" t="s">
        <v>154</v>
      </c>
      <c r="H3946" t="s">
        <v>155</v>
      </c>
      <c r="I3946" t="str">
        <f t="shared" si="369"/>
        <v/>
      </c>
      <c r="J3946" t="str">
        <f t="shared" si="370"/>
        <v/>
      </c>
      <c r="K3946" t="str">
        <f>VLOOKUP('intouch变量（离散）'!$A3946,基本表格!$G:$Q,9,FALSE)</f>
        <v>None</v>
      </c>
      <c r="L3946">
        <v>1</v>
      </c>
      <c r="M3946" t="s">
        <v>156</v>
      </c>
      <c r="N3946" t="s">
        <v>157</v>
      </c>
      <c r="O3946" t="s">
        <v>158</v>
      </c>
      <c r="P3946" t="str">
        <f>VLOOKUP('intouch变量（离散）'!$A3946,基本表格!$G:$Q,3,FALSE)</f>
        <v>DB100,X7552.4</v>
      </c>
      <c r="Q3946" t="str">
        <f>VLOOKUP('intouch变量（离散）'!$A3946,基本表格!$G:$Q,10,FALSE)</f>
        <v>Yes</v>
      </c>
      <c r="R3946" t="str">
        <f t="shared" si="372"/>
        <v>DB100,X7552.4 2143+P5-M10 木片筛出料皮带除铁器 电机控制 本地</v>
      </c>
      <c r="S3946">
        <v>0</v>
      </c>
      <c r="T3946">
        <v>0</v>
      </c>
    </row>
    <row r="3947" spans="1:20">
      <c r="A3947" t="s">
        <v>4103</v>
      </c>
      <c r="B3947" s="11" t="str">
        <f t="shared" si="371"/>
        <v>CHPF</v>
      </c>
      <c r="C3947" s="11" t="str">
        <f>VLOOKUP('intouch变量（离散）'!$A3947,基本表格!$G:$Q,2,FALSE)</f>
        <v>2143+P5-M10 木片筛出料皮带除铁器 电机控制 远程</v>
      </c>
      <c r="D3947" t="s">
        <v>154</v>
      </c>
      <c r="E3947" t="str">
        <f t="shared" si="367"/>
        <v>No</v>
      </c>
      <c r="F3947" t="str">
        <f t="shared" si="368"/>
        <v>0</v>
      </c>
      <c r="G3947" t="s">
        <v>154</v>
      </c>
      <c r="H3947" t="s">
        <v>155</v>
      </c>
      <c r="I3947" t="str">
        <f t="shared" si="369"/>
        <v/>
      </c>
      <c r="J3947" t="str">
        <f t="shared" si="370"/>
        <v/>
      </c>
      <c r="K3947" t="str">
        <f>VLOOKUP('intouch变量（离散）'!$A3947,基本表格!$G:$Q,9,FALSE)</f>
        <v>None</v>
      </c>
      <c r="L3947">
        <v>1</v>
      </c>
      <c r="M3947" t="s">
        <v>156</v>
      </c>
      <c r="N3947" t="s">
        <v>157</v>
      </c>
      <c r="O3947" t="s">
        <v>158</v>
      </c>
      <c r="P3947" t="str">
        <f>VLOOKUP('intouch变量（离散）'!$A3947,基本表格!$G:$Q,3,FALSE)</f>
        <v>DB100,X7552.5</v>
      </c>
      <c r="Q3947" t="str">
        <f>VLOOKUP('intouch变量（离散）'!$A3947,基本表格!$G:$Q,10,FALSE)</f>
        <v>Yes</v>
      </c>
      <c r="R3947" t="str">
        <f t="shared" si="372"/>
        <v>DB100,X7552.5 2143+P5-M10 木片筛出料皮带除铁器 电机控制 远程</v>
      </c>
      <c r="S3947">
        <v>0</v>
      </c>
      <c r="T3947">
        <v>0</v>
      </c>
    </row>
    <row r="3948" spans="1:20">
      <c r="A3948" t="s">
        <v>4104</v>
      </c>
      <c r="B3948" s="11" t="str">
        <f t="shared" si="371"/>
        <v>CHPF</v>
      </c>
      <c r="C3948" s="11" t="str">
        <f>VLOOKUP('intouch变量（离散）'!$A3948,基本表格!$G:$Q,2,FALSE)</f>
        <v>2143+P5-M10 木片筛出料皮带除铁器 电机控制 堵料报警</v>
      </c>
      <c r="D3948" t="s">
        <v>154</v>
      </c>
      <c r="E3948" t="str">
        <f t="shared" si="367"/>
        <v>No</v>
      </c>
      <c r="F3948" t="str">
        <f t="shared" si="368"/>
        <v>0</v>
      </c>
      <c r="G3948" t="s">
        <v>154</v>
      </c>
      <c r="H3948" t="s">
        <v>155</v>
      </c>
      <c r="I3948" t="str">
        <f t="shared" si="369"/>
        <v/>
      </c>
      <c r="J3948" t="str">
        <f t="shared" si="370"/>
        <v/>
      </c>
      <c r="K3948" t="str">
        <f>VLOOKUP('intouch变量（离散）'!$A3948,基本表格!$G:$Q,9,FALSE)</f>
        <v>On</v>
      </c>
      <c r="L3948">
        <v>1</v>
      </c>
      <c r="M3948" t="s">
        <v>156</v>
      </c>
      <c r="N3948" t="s">
        <v>157</v>
      </c>
      <c r="O3948" t="s">
        <v>158</v>
      </c>
      <c r="P3948" t="str">
        <f>VLOOKUP('intouch变量（离散）'!$A3948,基本表格!$G:$Q,3,FALSE)</f>
        <v>DB100,X7552.6</v>
      </c>
      <c r="Q3948" t="str">
        <f>VLOOKUP('intouch变量（离散）'!$A3948,基本表格!$G:$Q,10,FALSE)</f>
        <v>Yes</v>
      </c>
      <c r="R3948" t="str">
        <f t="shared" si="372"/>
        <v>DB100,X7552.6 2143+P5-M10 木片筛出料皮带除铁器 电机控制 堵料报警</v>
      </c>
      <c r="S3948">
        <v>0</v>
      </c>
      <c r="T3948">
        <v>0</v>
      </c>
    </row>
    <row r="3949" spans="1:20">
      <c r="A3949" t="s">
        <v>4105</v>
      </c>
      <c r="B3949" s="11" t="str">
        <f t="shared" si="371"/>
        <v>CHPF</v>
      </c>
      <c r="C3949" s="11" t="str">
        <f>VLOOKUP('intouch变量（离散）'!$A3949,基本表格!$G:$Q,2,FALSE)</f>
        <v>2143+P5-M10 木片筛出料皮带除铁器 电机控制 堵料检测</v>
      </c>
      <c r="D3949" t="s">
        <v>154</v>
      </c>
      <c r="E3949" t="str">
        <f t="shared" si="367"/>
        <v>No</v>
      </c>
      <c r="F3949" t="str">
        <f t="shared" si="368"/>
        <v>0</v>
      </c>
      <c r="G3949" t="s">
        <v>154</v>
      </c>
      <c r="H3949" t="s">
        <v>155</v>
      </c>
      <c r="I3949" t="str">
        <f t="shared" si="369"/>
        <v/>
      </c>
      <c r="J3949" t="str">
        <f t="shared" si="370"/>
        <v/>
      </c>
      <c r="K3949" t="str">
        <f>VLOOKUP('intouch变量（离散）'!$A3949,基本表格!$G:$Q,9,FALSE)</f>
        <v>None</v>
      </c>
      <c r="L3949">
        <v>1</v>
      </c>
      <c r="M3949" t="s">
        <v>156</v>
      </c>
      <c r="N3949" t="s">
        <v>157</v>
      </c>
      <c r="O3949" t="s">
        <v>158</v>
      </c>
      <c r="P3949" t="str">
        <f>VLOOKUP('intouch变量（离散）'!$A3949,基本表格!$G:$Q,3,FALSE)</f>
        <v>DB100,X7552.7</v>
      </c>
      <c r="Q3949" t="str">
        <f>VLOOKUP('intouch变量（离散）'!$A3949,基本表格!$G:$Q,10,FALSE)</f>
        <v>Yes</v>
      </c>
      <c r="R3949" t="str">
        <f t="shared" si="372"/>
        <v>DB100,X7552.7 2143+P5-M10 木片筛出料皮带除铁器 电机控制 堵料检测</v>
      </c>
      <c r="S3949">
        <v>0</v>
      </c>
      <c r="T3949">
        <v>0</v>
      </c>
    </row>
    <row r="3950" spans="1:20">
      <c r="A3950" t="s">
        <v>4106</v>
      </c>
      <c r="B3950" s="11" t="str">
        <f t="shared" si="371"/>
        <v>CHPF</v>
      </c>
      <c r="C3950" s="11" t="str">
        <f>VLOOKUP('intouch变量（离散）'!$A3950,基本表格!$G:$Q,2,FALSE)</f>
        <v>2143+P5-M10 木片筛出料皮带除铁器 电机控制 堵料保护使能</v>
      </c>
      <c r="D3950" t="s">
        <v>154</v>
      </c>
      <c r="E3950" t="str">
        <f t="shared" si="367"/>
        <v>Yes</v>
      </c>
      <c r="F3950" t="str">
        <f t="shared" si="368"/>
        <v>900</v>
      </c>
      <c r="G3950" t="s">
        <v>154</v>
      </c>
      <c r="H3950" t="s">
        <v>155</v>
      </c>
      <c r="I3950" t="str">
        <f t="shared" si="369"/>
        <v>禁用</v>
      </c>
      <c r="J3950" t="str">
        <f t="shared" si="370"/>
        <v>启用</v>
      </c>
      <c r="K3950" t="str">
        <f>VLOOKUP('intouch变量（离散）'!$A3950,基本表格!$G:$Q,9,FALSE)</f>
        <v>None</v>
      </c>
      <c r="L3950">
        <v>1</v>
      </c>
      <c r="M3950" t="s">
        <v>156</v>
      </c>
      <c r="N3950" t="s">
        <v>157</v>
      </c>
      <c r="O3950" t="s">
        <v>158</v>
      </c>
      <c r="P3950" t="str">
        <f>VLOOKUP('intouch变量（离散）'!$A3950,基本表格!$G:$Q,3,FALSE)</f>
        <v>DB100,X7553.0</v>
      </c>
      <c r="Q3950" t="str">
        <f>VLOOKUP('intouch变量（离散）'!$A3950,基本表格!$G:$Q,10,FALSE)</f>
        <v>No</v>
      </c>
      <c r="R3950" t="str">
        <f t="shared" si="372"/>
        <v>DB100,X7553.0 2143+P5-M10 木片筛出料皮带除铁器 电机控制 堵料保护使能</v>
      </c>
      <c r="S3950">
        <v>0</v>
      </c>
      <c r="T3950">
        <v>0</v>
      </c>
    </row>
    <row r="3951" spans="1:20">
      <c r="A3951" t="s">
        <v>4107</v>
      </c>
      <c r="B3951" s="11" t="str">
        <f t="shared" si="371"/>
        <v>CHPF</v>
      </c>
      <c r="C3951" s="11" t="str">
        <f>VLOOKUP('intouch变量（离散）'!$A3951,基本表格!$G:$Q,2,FALSE)</f>
        <v>2143+P5-M10 木片筛出料皮带除铁器 电机控制 堵料导致停机</v>
      </c>
      <c r="D3951" t="s">
        <v>154</v>
      </c>
      <c r="E3951" t="str">
        <f t="shared" si="367"/>
        <v>No</v>
      </c>
      <c r="F3951" t="str">
        <f t="shared" si="368"/>
        <v>0</v>
      </c>
      <c r="G3951" t="s">
        <v>154</v>
      </c>
      <c r="H3951" t="s">
        <v>155</v>
      </c>
      <c r="I3951" t="str">
        <f t="shared" si="369"/>
        <v/>
      </c>
      <c r="J3951" t="str">
        <f t="shared" si="370"/>
        <v/>
      </c>
      <c r="K3951" t="str">
        <f>VLOOKUP('intouch变量（离散）'!$A3951,基本表格!$G:$Q,9,FALSE)</f>
        <v>On</v>
      </c>
      <c r="L3951">
        <v>1</v>
      </c>
      <c r="M3951" t="s">
        <v>156</v>
      </c>
      <c r="N3951" t="s">
        <v>157</v>
      </c>
      <c r="O3951" t="s">
        <v>158</v>
      </c>
      <c r="P3951" t="str">
        <f>VLOOKUP('intouch变量（离散）'!$A3951,基本表格!$G:$Q,3,FALSE)</f>
        <v>DB100,X7553.1</v>
      </c>
      <c r="Q3951" t="str">
        <f>VLOOKUP('intouch变量（离散）'!$A3951,基本表格!$G:$Q,10,FALSE)</f>
        <v>Yes</v>
      </c>
      <c r="R3951" t="str">
        <f t="shared" si="372"/>
        <v>DB100,X7553.1 2143+P5-M10 木片筛出料皮带除铁器 电机控制 堵料导致停机</v>
      </c>
      <c r="S3951">
        <v>0</v>
      </c>
      <c r="T3951">
        <v>0</v>
      </c>
    </row>
    <row r="3952" spans="1:20">
      <c r="A3952" t="s">
        <v>4108</v>
      </c>
      <c r="B3952" s="11" t="str">
        <f t="shared" si="371"/>
        <v>CHPF</v>
      </c>
      <c r="C3952" s="11" t="str">
        <f>VLOOKUP('intouch变量（离散）'!$A3952,基本表格!$G:$Q,2,FALSE)</f>
        <v>2143+P5-M10 木片筛出料皮带除铁器 电机控制 拉线开关</v>
      </c>
      <c r="D3952" t="s">
        <v>154</v>
      </c>
      <c r="E3952" t="str">
        <f t="shared" si="367"/>
        <v>No</v>
      </c>
      <c r="F3952" t="str">
        <f t="shared" si="368"/>
        <v>0</v>
      </c>
      <c r="G3952" t="s">
        <v>154</v>
      </c>
      <c r="H3952" t="s">
        <v>155</v>
      </c>
      <c r="I3952" t="str">
        <f t="shared" si="369"/>
        <v/>
      </c>
      <c r="J3952" t="str">
        <f t="shared" si="370"/>
        <v/>
      </c>
      <c r="K3952" t="str">
        <f>VLOOKUP('intouch变量（离散）'!$A3952,基本表格!$G:$Q,9,FALSE)</f>
        <v>On</v>
      </c>
      <c r="L3952">
        <v>1</v>
      </c>
      <c r="M3952" t="s">
        <v>156</v>
      </c>
      <c r="N3952" t="s">
        <v>157</v>
      </c>
      <c r="O3952" t="s">
        <v>158</v>
      </c>
      <c r="P3952" t="str">
        <f>VLOOKUP('intouch变量（离散）'!$A3952,基本表格!$G:$Q,3,FALSE)</f>
        <v>DB100,X7558.0</v>
      </c>
      <c r="Q3952" t="str">
        <f>VLOOKUP('intouch变量（离散）'!$A3952,基本表格!$G:$Q,10,FALSE)</f>
        <v>Yes</v>
      </c>
      <c r="R3952" t="str">
        <f t="shared" si="372"/>
        <v>DB100,X7558.0 2143+P5-M10 木片筛出料皮带除铁器 电机控制 拉线开关</v>
      </c>
      <c r="S3952">
        <v>0</v>
      </c>
      <c r="T3952">
        <v>0</v>
      </c>
    </row>
    <row r="3953" spans="1:20">
      <c r="A3953" t="s">
        <v>4109</v>
      </c>
      <c r="B3953" s="11" t="str">
        <f t="shared" si="371"/>
        <v>CHPF</v>
      </c>
      <c r="C3953" s="11" t="str">
        <f>VLOOKUP('intouch变量（离散）'!$A3953,基本表格!$G:$Q,2,FALSE)</f>
        <v>2143+P5-M10 木片筛出料皮带除铁器 电机控制 左跑偏报警</v>
      </c>
      <c r="D3953" t="s">
        <v>154</v>
      </c>
      <c r="E3953" t="str">
        <f t="shared" si="367"/>
        <v>No</v>
      </c>
      <c r="F3953" t="str">
        <f t="shared" si="368"/>
        <v>0</v>
      </c>
      <c r="G3953" t="s">
        <v>154</v>
      </c>
      <c r="H3953" t="s">
        <v>155</v>
      </c>
      <c r="I3953" t="str">
        <f t="shared" si="369"/>
        <v/>
      </c>
      <c r="J3953" t="str">
        <f t="shared" si="370"/>
        <v/>
      </c>
      <c r="K3953" t="str">
        <f>VLOOKUP('intouch变量（离散）'!$A3953,基本表格!$G:$Q,9,FALSE)</f>
        <v>On</v>
      </c>
      <c r="L3953">
        <v>1</v>
      </c>
      <c r="M3953" t="s">
        <v>156</v>
      </c>
      <c r="N3953" t="s">
        <v>157</v>
      </c>
      <c r="O3953" t="s">
        <v>158</v>
      </c>
      <c r="P3953" t="str">
        <f>VLOOKUP('intouch变量（离散）'!$A3953,基本表格!$G:$Q,3,FALSE)</f>
        <v>DB100,X7558.1</v>
      </c>
      <c r="Q3953" t="str">
        <f>VLOOKUP('intouch变量（离散）'!$A3953,基本表格!$G:$Q,10,FALSE)</f>
        <v>Yes</v>
      </c>
      <c r="R3953" t="str">
        <f t="shared" si="372"/>
        <v>DB100,X7558.1 2143+P5-M10 木片筛出料皮带除铁器 电机控制 左跑偏报警</v>
      </c>
      <c r="S3953">
        <v>0</v>
      </c>
      <c r="T3953">
        <v>0</v>
      </c>
    </row>
    <row r="3954" spans="1:20">
      <c r="A3954" t="s">
        <v>4110</v>
      </c>
      <c r="B3954" s="11" t="str">
        <f t="shared" si="371"/>
        <v>CHPF</v>
      </c>
      <c r="C3954" s="11" t="str">
        <f>VLOOKUP('intouch变量（离散）'!$A3954,基本表格!$G:$Q,2,FALSE)</f>
        <v>2143+P5-M10 木片筛出料皮带除铁器 电机控制 左跑偏1检测</v>
      </c>
      <c r="D3954" t="s">
        <v>154</v>
      </c>
      <c r="E3954" t="str">
        <f t="shared" si="367"/>
        <v>No</v>
      </c>
      <c r="F3954" t="str">
        <f t="shared" si="368"/>
        <v>0</v>
      </c>
      <c r="G3954" t="s">
        <v>154</v>
      </c>
      <c r="H3954" t="s">
        <v>155</v>
      </c>
      <c r="I3954" t="str">
        <f t="shared" si="369"/>
        <v/>
      </c>
      <c r="J3954" t="str">
        <f t="shared" si="370"/>
        <v/>
      </c>
      <c r="K3954" t="str">
        <f>VLOOKUP('intouch变量（离散）'!$A3954,基本表格!$G:$Q,9,FALSE)</f>
        <v>None</v>
      </c>
      <c r="L3954">
        <v>1</v>
      </c>
      <c r="M3954" t="s">
        <v>156</v>
      </c>
      <c r="N3954" t="s">
        <v>157</v>
      </c>
      <c r="O3954" t="s">
        <v>158</v>
      </c>
      <c r="P3954" t="str">
        <f>VLOOKUP('intouch变量（离散）'!$A3954,基本表格!$G:$Q,3,FALSE)</f>
        <v>DB100,X7558.2</v>
      </c>
      <c r="Q3954" t="str">
        <f>VLOOKUP('intouch变量（离散）'!$A3954,基本表格!$G:$Q,10,FALSE)</f>
        <v>Yes</v>
      </c>
      <c r="R3954" t="str">
        <f t="shared" si="372"/>
        <v>DB100,X7558.2 2143+P5-M10 木片筛出料皮带除铁器 电机控制 左跑偏1检测</v>
      </c>
      <c r="S3954">
        <v>0</v>
      </c>
      <c r="T3954">
        <v>0</v>
      </c>
    </row>
    <row r="3955" spans="1:20">
      <c r="A3955" t="s">
        <v>4111</v>
      </c>
      <c r="B3955" s="11" t="str">
        <f t="shared" si="371"/>
        <v>CHPF</v>
      </c>
      <c r="C3955" s="11" t="str">
        <f>VLOOKUP('intouch变量（离散）'!$A3955,基本表格!$G:$Q,2,FALSE)</f>
        <v>2143+P5-M10 木片筛出料皮带除铁器 电机控制 左跑偏保护使能</v>
      </c>
      <c r="D3955" t="s">
        <v>154</v>
      </c>
      <c r="E3955" t="str">
        <f t="shared" si="367"/>
        <v>Yes</v>
      </c>
      <c r="F3955" t="str">
        <f t="shared" si="368"/>
        <v>900</v>
      </c>
      <c r="G3955" t="s">
        <v>154</v>
      </c>
      <c r="H3955" t="s">
        <v>155</v>
      </c>
      <c r="I3955" t="str">
        <f t="shared" si="369"/>
        <v>禁用</v>
      </c>
      <c r="J3955" t="str">
        <f t="shared" si="370"/>
        <v>启用</v>
      </c>
      <c r="K3955" t="str">
        <f>VLOOKUP('intouch变量（离散）'!$A3955,基本表格!$G:$Q,9,FALSE)</f>
        <v>None</v>
      </c>
      <c r="L3955">
        <v>1</v>
      </c>
      <c r="M3955" t="s">
        <v>156</v>
      </c>
      <c r="N3955" t="s">
        <v>157</v>
      </c>
      <c r="O3955" t="s">
        <v>158</v>
      </c>
      <c r="P3955" t="str">
        <f>VLOOKUP('intouch变量（离散）'!$A3955,基本表格!$G:$Q,3,FALSE)</f>
        <v>DB100,X7558.3</v>
      </c>
      <c r="Q3955" t="str">
        <f>VLOOKUP('intouch变量（离散）'!$A3955,基本表格!$G:$Q,10,FALSE)</f>
        <v>No</v>
      </c>
      <c r="R3955" t="str">
        <f t="shared" si="372"/>
        <v>DB100,X7558.3 2143+P5-M10 木片筛出料皮带除铁器 电机控制 左跑偏保护使能</v>
      </c>
      <c r="S3955">
        <v>0</v>
      </c>
      <c r="T3955">
        <v>0</v>
      </c>
    </row>
    <row r="3956" spans="1:20">
      <c r="A3956" t="s">
        <v>4112</v>
      </c>
      <c r="B3956" s="11" t="str">
        <f t="shared" si="371"/>
        <v>CHPF</v>
      </c>
      <c r="C3956" s="11" t="str">
        <f>VLOOKUP('intouch变量（离散）'!$A3956,基本表格!$G:$Q,2,FALSE)</f>
        <v>2143+P5-M10 木片筛出料皮带除铁器 电机控制 左跑偏导致停机</v>
      </c>
      <c r="D3956" t="s">
        <v>154</v>
      </c>
      <c r="E3956" t="str">
        <f t="shared" si="367"/>
        <v>No</v>
      </c>
      <c r="F3956" t="str">
        <f t="shared" si="368"/>
        <v>0</v>
      </c>
      <c r="G3956" t="s">
        <v>154</v>
      </c>
      <c r="H3956" t="s">
        <v>155</v>
      </c>
      <c r="I3956" t="str">
        <f t="shared" si="369"/>
        <v/>
      </c>
      <c r="J3956" t="str">
        <f t="shared" si="370"/>
        <v/>
      </c>
      <c r="K3956" t="str">
        <f>VLOOKUP('intouch变量（离散）'!$A3956,基本表格!$G:$Q,9,FALSE)</f>
        <v>On</v>
      </c>
      <c r="L3956">
        <v>1</v>
      </c>
      <c r="M3956" t="s">
        <v>156</v>
      </c>
      <c r="N3956" t="s">
        <v>157</v>
      </c>
      <c r="O3956" t="s">
        <v>158</v>
      </c>
      <c r="P3956" t="str">
        <f>VLOOKUP('intouch变量（离散）'!$A3956,基本表格!$G:$Q,3,FALSE)</f>
        <v>DB100,X7558.4</v>
      </c>
      <c r="Q3956" t="str">
        <f>VLOOKUP('intouch变量（离散）'!$A3956,基本表格!$G:$Q,10,FALSE)</f>
        <v>Yes</v>
      </c>
      <c r="R3956" t="str">
        <f t="shared" si="372"/>
        <v>DB100,X7558.4 2143+P5-M10 木片筛出料皮带除铁器 电机控制 左跑偏导致停机</v>
      </c>
      <c r="S3956">
        <v>0</v>
      </c>
      <c r="T3956">
        <v>0</v>
      </c>
    </row>
    <row r="3957" spans="1:20">
      <c r="A3957" t="s">
        <v>4113</v>
      </c>
      <c r="B3957" s="11" t="str">
        <f t="shared" si="371"/>
        <v>CHPF</v>
      </c>
      <c r="C3957" s="11" t="str">
        <f>VLOOKUP('intouch变量（离散）'!$A3957,基本表格!$G:$Q,2,FALSE)</f>
        <v>2143+P5-M10 木片筛出料皮带除铁器 电机控制 右 跑偏报警</v>
      </c>
      <c r="D3957" t="s">
        <v>154</v>
      </c>
      <c r="E3957" t="str">
        <f t="shared" si="367"/>
        <v>No</v>
      </c>
      <c r="F3957" t="str">
        <f t="shared" si="368"/>
        <v>0</v>
      </c>
      <c r="G3957" t="s">
        <v>154</v>
      </c>
      <c r="H3957" t="s">
        <v>155</v>
      </c>
      <c r="I3957" t="str">
        <f t="shared" si="369"/>
        <v/>
      </c>
      <c r="J3957" t="str">
        <f t="shared" si="370"/>
        <v/>
      </c>
      <c r="K3957" t="str">
        <f>VLOOKUP('intouch变量（离散）'!$A3957,基本表格!$G:$Q,9,FALSE)</f>
        <v>On</v>
      </c>
      <c r="L3957">
        <v>1</v>
      </c>
      <c r="M3957" t="s">
        <v>156</v>
      </c>
      <c r="N3957" t="s">
        <v>157</v>
      </c>
      <c r="O3957" t="s">
        <v>158</v>
      </c>
      <c r="P3957" t="str">
        <f>VLOOKUP('intouch变量（离散）'!$A3957,基本表格!$G:$Q,3,FALSE)</f>
        <v>DB100,X7562.0</v>
      </c>
      <c r="Q3957" t="str">
        <f>VLOOKUP('intouch变量（离散）'!$A3957,基本表格!$G:$Q,10,FALSE)</f>
        <v>Yes</v>
      </c>
      <c r="R3957" t="str">
        <f t="shared" si="372"/>
        <v>DB100,X7562.0 2143+P5-M10 木片筛出料皮带除铁器 电机控制 右 跑偏报警</v>
      </c>
      <c r="S3957">
        <v>0</v>
      </c>
      <c r="T3957">
        <v>0</v>
      </c>
    </row>
    <row r="3958" spans="1:20">
      <c r="A3958" t="s">
        <v>4114</v>
      </c>
      <c r="B3958" s="11" t="str">
        <f t="shared" si="371"/>
        <v>CHPF</v>
      </c>
      <c r="C3958" s="11" t="str">
        <f>VLOOKUP('intouch变量（离散）'!$A3958,基本表格!$G:$Q,2,FALSE)</f>
        <v>2143+P5-M10 木片筛出料皮带除铁器 电机控制 右跑偏1检测</v>
      </c>
      <c r="D3958" t="s">
        <v>154</v>
      </c>
      <c r="E3958" t="str">
        <f t="shared" si="367"/>
        <v>No</v>
      </c>
      <c r="F3958" t="str">
        <f t="shared" si="368"/>
        <v>0</v>
      </c>
      <c r="G3958" t="s">
        <v>154</v>
      </c>
      <c r="H3958" t="s">
        <v>155</v>
      </c>
      <c r="I3958" t="str">
        <f t="shared" si="369"/>
        <v/>
      </c>
      <c r="J3958" t="str">
        <f t="shared" si="370"/>
        <v/>
      </c>
      <c r="K3958" t="str">
        <f>VLOOKUP('intouch变量（离散）'!$A3958,基本表格!$G:$Q,9,FALSE)</f>
        <v>None</v>
      </c>
      <c r="L3958">
        <v>1</v>
      </c>
      <c r="M3958" t="s">
        <v>156</v>
      </c>
      <c r="N3958" t="s">
        <v>157</v>
      </c>
      <c r="O3958" t="s">
        <v>158</v>
      </c>
      <c r="P3958" t="str">
        <f>VLOOKUP('intouch变量（离散）'!$A3958,基本表格!$G:$Q,3,FALSE)</f>
        <v>DB100,X7562.1</v>
      </c>
      <c r="Q3958" t="str">
        <f>VLOOKUP('intouch变量（离散）'!$A3958,基本表格!$G:$Q,10,FALSE)</f>
        <v>Yes</v>
      </c>
      <c r="R3958" t="str">
        <f t="shared" si="372"/>
        <v>DB100,X7562.1 2143+P5-M10 木片筛出料皮带除铁器 电机控制 右跑偏1检测</v>
      </c>
      <c r="S3958">
        <v>0</v>
      </c>
      <c r="T3958">
        <v>0</v>
      </c>
    </row>
    <row r="3959" spans="1:20">
      <c r="A3959" t="s">
        <v>4115</v>
      </c>
      <c r="B3959" s="11" t="str">
        <f t="shared" si="371"/>
        <v>CHPF</v>
      </c>
      <c r="C3959" s="11" t="str">
        <f>VLOOKUP('intouch变量（离散）'!$A3959,基本表格!$G:$Q,2,FALSE)</f>
        <v>2143+P5-M10 木片筛出料皮带除铁器 电机控制 右跑偏保护使能</v>
      </c>
      <c r="D3959" t="s">
        <v>154</v>
      </c>
      <c r="E3959" t="str">
        <f t="shared" si="367"/>
        <v>Yes</v>
      </c>
      <c r="F3959" t="str">
        <f t="shared" si="368"/>
        <v>900</v>
      </c>
      <c r="G3959" t="s">
        <v>154</v>
      </c>
      <c r="H3959" t="s">
        <v>155</v>
      </c>
      <c r="I3959" t="str">
        <f t="shared" si="369"/>
        <v>禁用</v>
      </c>
      <c r="J3959" t="str">
        <f t="shared" si="370"/>
        <v>启用</v>
      </c>
      <c r="K3959" t="str">
        <f>VLOOKUP('intouch变量（离散）'!$A3959,基本表格!$G:$Q,9,FALSE)</f>
        <v>None</v>
      </c>
      <c r="L3959">
        <v>1</v>
      </c>
      <c r="M3959" t="s">
        <v>156</v>
      </c>
      <c r="N3959" t="s">
        <v>157</v>
      </c>
      <c r="O3959" t="s">
        <v>158</v>
      </c>
      <c r="P3959" t="str">
        <f>VLOOKUP('intouch变量（离散）'!$A3959,基本表格!$G:$Q,3,FALSE)</f>
        <v>DB100,X7562.2</v>
      </c>
      <c r="Q3959" t="str">
        <f>VLOOKUP('intouch变量（离散）'!$A3959,基本表格!$G:$Q,10,FALSE)</f>
        <v>No</v>
      </c>
      <c r="R3959" t="str">
        <f t="shared" si="372"/>
        <v>DB100,X7562.2 2143+P5-M10 木片筛出料皮带除铁器 电机控制 右跑偏保护使能</v>
      </c>
      <c r="S3959">
        <v>0</v>
      </c>
      <c r="T3959">
        <v>0</v>
      </c>
    </row>
    <row r="3960" spans="1:20">
      <c r="A3960" t="s">
        <v>4116</v>
      </c>
      <c r="B3960" s="11" t="str">
        <f t="shared" si="371"/>
        <v>CHPF</v>
      </c>
      <c r="C3960" s="11" t="str">
        <f>VLOOKUP('intouch变量（离散）'!$A3960,基本表格!$G:$Q,2,FALSE)</f>
        <v>2143+P5-M10 木片筛出料皮带除铁器 电机控制 右跑偏导致停机</v>
      </c>
      <c r="D3960" t="s">
        <v>154</v>
      </c>
      <c r="E3960" t="str">
        <f t="shared" si="367"/>
        <v>No</v>
      </c>
      <c r="F3960" t="str">
        <f t="shared" si="368"/>
        <v>0</v>
      </c>
      <c r="G3960" t="s">
        <v>154</v>
      </c>
      <c r="H3960" t="s">
        <v>155</v>
      </c>
      <c r="I3960" t="str">
        <f t="shared" si="369"/>
        <v/>
      </c>
      <c r="J3960" t="str">
        <f t="shared" si="370"/>
        <v/>
      </c>
      <c r="K3960" t="str">
        <f>VLOOKUP('intouch变量（离散）'!$A3960,基本表格!$G:$Q,9,FALSE)</f>
        <v>On</v>
      </c>
      <c r="L3960">
        <v>1</v>
      </c>
      <c r="M3960" t="s">
        <v>156</v>
      </c>
      <c r="N3960" t="s">
        <v>157</v>
      </c>
      <c r="O3960" t="s">
        <v>158</v>
      </c>
      <c r="P3960" t="str">
        <f>VLOOKUP('intouch变量（离散）'!$A3960,基本表格!$G:$Q,3,FALSE)</f>
        <v>DB100,X7562.3</v>
      </c>
      <c r="Q3960" t="str">
        <f>VLOOKUP('intouch变量（离散）'!$A3960,基本表格!$G:$Q,10,FALSE)</f>
        <v>Yes</v>
      </c>
      <c r="R3960" t="str">
        <f t="shared" si="372"/>
        <v>DB100,X7562.3 2143+P5-M10 木片筛出料皮带除铁器 电机控制 右跑偏导致停机</v>
      </c>
      <c r="S3960">
        <v>0</v>
      </c>
      <c r="T3960">
        <v>0</v>
      </c>
    </row>
    <row r="3961" spans="1:20">
      <c r="A3961" t="s">
        <v>4117</v>
      </c>
      <c r="B3961" s="11" t="str">
        <f t="shared" si="371"/>
        <v>CHPF</v>
      </c>
      <c r="C3961" s="11" t="str">
        <f>VLOOKUP('intouch变量（离散）'!$A3961,基本表格!$G:$Q,2,FALSE)</f>
        <v>2143+P5-M10 木片筛出料皮带除铁器 电机控制 三角型</v>
      </c>
      <c r="D3961" t="s">
        <v>154</v>
      </c>
      <c r="E3961" t="str">
        <f t="shared" si="367"/>
        <v>No</v>
      </c>
      <c r="F3961" t="str">
        <f t="shared" si="368"/>
        <v>0</v>
      </c>
      <c r="G3961" t="s">
        <v>154</v>
      </c>
      <c r="H3961" t="s">
        <v>155</v>
      </c>
      <c r="I3961" t="str">
        <f t="shared" si="369"/>
        <v/>
      </c>
      <c r="J3961" t="str">
        <f t="shared" si="370"/>
        <v/>
      </c>
      <c r="K3961" t="str">
        <f>VLOOKUP('intouch变量（离散）'!$A3961,基本表格!$G:$Q,9,FALSE)</f>
        <v>None</v>
      </c>
      <c r="L3961">
        <v>1</v>
      </c>
      <c r="M3961" t="s">
        <v>156</v>
      </c>
      <c r="N3961" t="s">
        <v>157</v>
      </c>
      <c r="O3961" t="s">
        <v>158</v>
      </c>
      <c r="P3961" t="str">
        <f>VLOOKUP('intouch变量（离散）'!$A3961,基本表格!$G:$Q,3,FALSE)</f>
        <v>DB100,X7566.0</v>
      </c>
      <c r="Q3961" t="str">
        <f>VLOOKUP('intouch变量（离散）'!$A3961,基本表格!$G:$Q,10,FALSE)</f>
        <v>Yes</v>
      </c>
      <c r="R3961" t="str">
        <f t="shared" si="372"/>
        <v>DB100,X7566.0 2143+P5-M10 木片筛出料皮带除铁器 电机控制 三角型</v>
      </c>
      <c r="S3961">
        <v>0</v>
      </c>
      <c r="T3961">
        <v>0</v>
      </c>
    </row>
    <row r="3962" spans="1:20">
      <c r="A3962" t="s">
        <v>4118</v>
      </c>
      <c r="B3962" s="11" t="str">
        <f t="shared" si="371"/>
        <v>CHPF</v>
      </c>
      <c r="C3962" s="11" t="str">
        <f>VLOOKUP('intouch变量（离散）'!$A3962,基本表格!$G:$Q,2,FALSE)</f>
        <v>2143+P5-M10 木片筛出料皮带除铁器 电机控制 星型</v>
      </c>
      <c r="D3962" t="s">
        <v>154</v>
      </c>
      <c r="E3962" t="str">
        <f t="shared" si="367"/>
        <v>No</v>
      </c>
      <c r="F3962" t="str">
        <f t="shared" si="368"/>
        <v>0</v>
      </c>
      <c r="G3962" t="s">
        <v>154</v>
      </c>
      <c r="H3962" t="s">
        <v>155</v>
      </c>
      <c r="I3962" t="str">
        <f t="shared" si="369"/>
        <v/>
      </c>
      <c r="J3962" t="str">
        <f t="shared" si="370"/>
        <v/>
      </c>
      <c r="K3962" t="str">
        <f>VLOOKUP('intouch变量（离散）'!$A3962,基本表格!$G:$Q,9,FALSE)</f>
        <v>None</v>
      </c>
      <c r="L3962">
        <v>1</v>
      </c>
      <c r="M3962" t="s">
        <v>156</v>
      </c>
      <c r="N3962" t="s">
        <v>157</v>
      </c>
      <c r="O3962" t="s">
        <v>158</v>
      </c>
      <c r="P3962" t="str">
        <f>VLOOKUP('intouch变量（离散）'!$A3962,基本表格!$G:$Q,3,FALSE)</f>
        <v>DB100,X7566.1</v>
      </c>
      <c r="Q3962" t="str">
        <f>VLOOKUP('intouch变量（离散）'!$A3962,基本表格!$G:$Q,10,FALSE)</f>
        <v>Yes</v>
      </c>
      <c r="R3962" t="str">
        <f t="shared" si="372"/>
        <v>DB100,X7566.1 2143+P5-M10 木片筛出料皮带除铁器 电机控制 星型</v>
      </c>
      <c r="S3962">
        <v>0</v>
      </c>
      <c r="T3962">
        <v>0</v>
      </c>
    </row>
    <row r="3963" spans="1:20">
      <c r="A3963" t="s">
        <v>4119</v>
      </c>
      <c r="B3963" s="11" t="str">
        <f t="shared" si="371"/>
        <v>CHPF</v>
      </c>
      <c r="C3963" s="11" t="str">
        <f>VLOOKUP('intouch变量（离散）'!$A3963,基本表格!$G:$Q,2,FALSE)</f>
        <v>2143+P5-M10 木片筛出料皮带除铁器 电机控制 维修开关</v>
      </c>
      <c r="D3963" t="s">
        <v>154</v>
      </c>
      <c r="E3963" t="str">
        <f t="shared" si="367"/>
        <v>No</v>
      </c>
      <c r="F3963" t="str">
        <f t="shared" si="368"/>
        <v>0</v>
      </c>
      <c r="G3963" t="s">
        <v>154</v>
      </c>
      <c r="H3963" t="s">
        <v>155</v>
      </c>
      <c r="I3963" t="str">
        <f t="shared" si="369"/>
        <v/>
      </c>
      <c r="J3963" t="str">
        <f t="shared" si="370"/>
        <v/>
      </c>
      <c r="K3963" t="str">
        <f>VLOOKUP('intouch变量（离散）'!$A3963,基本表格!$G:$Q,9,FALSE)</f>
        <v>On</v>
      </c>
      <c r="L3963">
        <v>1</v>
      </c>
      <c r="M3963" t="s">
        <v>156</v>
      </c>
      <c r="N3963" t="s">
        <v>157</v>
      </c>
      <c r="O3963" t="s">
        <v>158</v>
      </c>
      <c r="P3963" t="str">
        <f>VLOOKUP('intouch变量（离散）'!$A3963,基本表格!$G:$Q,3,FALSE)</f>
        <v>DB100,X7566.2</v>
      </c>
      <c r="Q3963" t="str">
        <f>VLOOKUP('intouch变量（离散）'!$A3963,基本表格!$G:$Q,10,FALSE)</f>
        <v>Yes</v>
      </c>
      <c r="R3963" t="str">
        <f t="shared" si="372"/>
        <v>DB100,X7566.2 2143+P5-M10 木片筛出料皮带除铁器 电机控制 维修开关</v>
      </c>
      <c r="S3963">
        <v>0</v>
      </c>
      <c r="T3963">
        <v>0</v>
      </c>
    </row>
    <row r="3964" spans="1:20">
      <c r="A3964" t="s">
        <v>4120</v>
      </c>
      <c r="B3964" s="11" t="str">
        <f t="shared" si="371"/>
        <v>CHPF</v>
      </c>
      <c r="C3964" s="11" t="str">
        <f>VLOOKUP('intouch变量（离散）'!$A3964,基本表格!$G:$Q,2,FALSE)</f>
        <v>2143+P5-M10 木片筛出料皮带除铁器 电机控制 左跑偏2检测</v>
      </c>
      <c r="D3964" t="s">
        <v>154</v>
      </c>
      <c r="E3964" t="str">
        <f t="shared" si="367"/>
        <v>No</v>
      </c>
      <c r="F3964" t="str">
        <f t="shared" si="368"/>
        <v>0</v>
      </c>
      <c r="G3964" t="s">
        <v>154</v>
      </c>
      <c r="H3964" t="s">
        <v>155</v>
      </c>
      <c r="I3964" t="str">
        <f t="shared" si="369"/>
        <v/>
      </c>
      <c r="J3964" t="str">
        <f t="shared" si="370"/>
        <v/>
      </c>
      <c r="K3964" t="str">
        <f>VLOOKUP('intouch变量（离散）'!$A3964,基本表格!$G:$Q,9,FALSE)</f>
        <v>None</v>
      </c>
      <c r="L3964">
        <v>1</v>
      </c>
      <c r="M3964" t="s">
        <v>156</v>
      </c>
      <c r="N3964" t="s">
        <v>157</v>
      </c>
      <c r="O3964" t="s">
        <v>158</v>
      </c>
      <c r="P3964" t="str">
        <f>VLOOKUP('intouch变量（离散）'!$A3964,基本表格!$G:$Q,3,FALSE)</f>
        <v>DB100,X7566.3</v>
      </c>
      <c r="Q3964" t="str">
        <f>VLOOKUP('intouch变量（离散）'!$A3964,基本表格!$G:$Q,10,FALSE)</f>
        <v>Yes</v>
      </c>
      <c r="R3964" t="str">
        <f t="shared" si="372"/>
        <v>DB100,X7566.3 2143+P5-M10 木片筛出料皮带除铁器 电机控制 左跑偏2检测</v>
      </c>
      <c r="S3964">
        <v>0</v>
      </c>
      <c r="T3964">
        <v>0</v>
      </c>
    </row>
    <row r="3965" spans="1:20">
      <c r="A3965" t="s">
        <v>4121</v>
      </c>
      <c r="B3965" s="11" t="str">
        <f t="shared" si="371"/>
        <v>CHPF</v>
      </c>
      <c r="C3965" s="11" t="str">
        <f>VLOOKUP('intouch变量（离散）'!$A3965,基本表格!$G:$Q,2,FALSE)</f>
        <v>2143+P5-M10 木片筛出料皮带除铁器 电机控制 右跑偏2检测</v>
      </c>
      <c r="D3965" t="s">
        <v>154</v>
      </c>
      <c r="E3965" t="str">
        <f t="shared" si="367"/>
        <v>No</v>
      </c>
      <c r="F3965" t="str">
        <f t="shared" si="368"/>
        <v>0</v>
      </c>
      <c r="G3965" t="s">
        <v>154</v>
      </c>
      <c r="H3965" t="s">
        <v>155</v>
      </c>
      <c r="I3965" t="str">
        <f t="shared" si="369"/>
        <v/>
      </c>
      <c r="J3965" t="str">
        <f t="shared" si="370"/>
        <v/>
      </c>
      <c r="K3965" t="str">
        <f>VLOOKUP('intouch变量（离散）'!$A3965,基本表格!$G:$Q,9,FALSE)</f>
        <v>None</v>
      </c>
      <c r="L3965">
        <v>1</v>
      </c>
      <c r="M3965" t="s">
        <v>156</v>
      </c>
      <c r="N3965" t="s">
        <v>157</v>
      </c>
      <c r="O3965" t="s">
        <v>158</v>
      </c>
      <c r="P3965" t="str">
        <f>VLOOKUP('intouch变量（离散）'!$A3965,基本表格!$G:$Q,3,FALSE)</f>
        <v>DB100,X7566.4</v>
      </c>
      <c r="Q3965" t="str">
        <f>VLOOKUP('intouch变量（离散）'!$A3965,基本表格!$G:$Q,10,FALSE)</f>
        <v>Yes</v>
      </c>
      <c r="R3965" t="str">
        <f t="shared" si="372"/>
        <v>DB100,X7566.4 2143+P5-M10 木片筛出料皮带除铁器 电机控制 右跑偏2检测</v>
      </c>
      <c r="S3965">
        <v>0</v>
      </c>
      <c r="T3965">
        <v>0</v>
      </c>
    </row>
    <row r="3966" spans="1:20">
      <c r="A3966" t="s">
        <v>4122</v>
      </c>
      <c r="B3966" s="11" t="str">
        <f t="shared" si="371"/>
        <v>CHPF</v>
      </c>
      <c r="C3966" s="11" t="str">
        <f>VLOOKUP('intouch变量（离散）'!$A3966,基本表格!$G:$Q,2,FALSE)</f>
        <v>2132+P5-M9 木片出料皮带除铁器 电机控制 使能</v>
      </c>
      <c r="D3966" t="s">
        <v>154</v>
      </c>
      <c r="E3966" t="str">
        <f t="shared" si="367"/>
        <v>No</v>
      </c>
      <c r="F3966" t="str">
        <f t="shared" si="368"/>
        <v>0</v>
      </c>
      <c r="G3966" t="s">
        <v>154</v>
      </c>
      <c r="H3966" t="s">
        <v>155</v>
      </c>
      <c r="I3966" t="str">
        <f t="shared" si="369"/>
        <v/>
      </c>
      <c r="J3966" t="str">
        <f t="shared" si="370"/>
        <v/>
      </c>
      <c r="K3966" t="str">
        <f>VLOOKUP('intouch变量（离散）'!$A3966,基本表格!$G:$Q,9,FALSE)</f>
        <v>None</v>
      </c>
      <c r="L3966">
        <v>1</v>
      </c>
      <c r="M3966" t="s">
        <v>156</v>
      </c>
      <c r="N3966" t="s">
        <v>157</v>
      </c>
      <c r="O3966" t="s">
        <v>158</v>
      </c>
      <c r="P3966" t="str">
        <f>VLOOKUP('intouch变量（离散）'!$A3966,基本表格!$G:$Q,3,FALSE)</f>
        <v>DB100,X7600.0</v>
      </c>
      <c r="Q3966" t="str">
        <f>VLOOKUP('intouch变量（离散）'!$A3966,基本表格!$G:$Q,10,FALSE)</f>
        <v>No</v>
      </c>
      <c r="R3966" t="str">
        <f t="shared" si="372"/>
        <v>DB100,X7600.0 2132+P5-M9 木片出料皮带除铁器 电机控制 使能</v>
      </c>
      <c r="S3966">
        <v>0</v>
      </c>
      <c r="T3966">
        <v>0</v>
      </c>
    </row>
    <row r="3967" spans="1:20">
      <c r="A3967" t="s">
        <v>4123</v>
      </c>
      <c r="B3967" s="11" t="str">
        <f t="shared" si="371"/>
        <v>CHPF</v>
      </c>
      <c r="C3967" s="11" t="str">
        <f>VLOOKUP('intouch变量（离散）'!$A3967,基本表格!$G:$Q,2,FALSE)</f>
        <v>2132+P5-M9 木片出料皮带除铁器 电机控制 手自动状态</v>
      </c>
      <c r="D3967" t="s">
        <v>154</v>
      </c>
      <c r="E3967" t="str">
        <f t="shared" si="367"/>
        <v>No</v>
      </c>
      <c r="F3967" t="str">
        <f t="shared" si="368"/>
        <v>0</v>
      </c>
      <c r="G3967" t="s">
        <v>154</v>
      </c>
      <c r="H3967" t="s">
        <v>155</v>
      </c>
      <c r="I3967" t="str">
        <f t="shared" si="369"/>
        <v/>
      </c>
      <c r="J3967" t="str">
        <f t="shared" si="370"/>
        <v/>
      </c>
      <c r="K3967" t="str">
        <f>VLOOKUP('intouch变量（离散）'!$A3967,基本表格!$G:$Q,9,FALSE)</f>
        <v>None</v>
      </c>
      <c r="L3967">
        <v>1</v>
      </c>
      <c r="M3967" t="s">
        <v>156</v>
      </c>
      <c r="N3967" t="s">
        <v>157</v>
      </c>
      <c r="O3967" t="s">
        <v>158</v>
      </c>
      <c r="P3967" t="str">
        <f>VLOOKUP('intouch变量（离散）'!$A3967,基本表格!$G:$Q,3,FALSE)</f>
        <v>DB100,X7600.3</v>
      </c>
      <c r="Q3967" t="str">
        <f>VLOOKUP('intouch变量（离散）'!$A3967,基本表格!$G:$Q,10,FALSE)</f>
        <v>Yes</v>
      </c>
      <c r="R3967" t="str">
        <f t="shared" si="372"/>
        <v>DB100,X7600.3 2132+P5-M9 木片出料皮带除铁器 电机控制 手自动状态</v>
      </c>
      <c r="S3967">
        <v>0</v>
      </c>
      <c r="T3967">
        <v>0</v>
      </c>
    </row>
    <row r="3968" spans="1:20">
      <c r="A3968" t="s">
        <v>4124</v>
      </c>
      <c r="B3968" s="11" t="str">
        <f t="shared" si="371"/>
        <v>CHPF</v>
      </c>
      <c r="C3968" s="11" t="str">
        <f>VLOOKUP('intouch变量（离散）'!$A3968,基本表格!$G:$Q,2,FALSE)</f>
        <v>2132+P5-M9 木片出料皮带除铁器 电机控制 本地/远程(检修/待机）</v>
      </c>
      <c r="D3968" t="s">
        <v>154</v>
      </c>
      <c r="E3968" t="str">
        <f t="shared" si="367"/>
        <v>No</v>
      </c>
      <c r="F3968" t="str">
        <f t="shared" si="368"/>
        <v>0</v>
      </c>
      <c r="G3968" t="s">
        <v>154</v>
      </c>
      <c r="H3968" t="s">
        <v>155</v>
      </c>
      <c r="I3968" t="str">
        <f t="shared" si="369"/>
        <v/>
      </c>
      <c r="J3968" t="str">
        <f t="shared" si="370"/>
        <v/>
      </c>
      <c r="K3968" t="str">
        <f>VLOOKUP('intouch变量（离散）'!$A3968,基本表格!$G:$Q,9,FALSE)</f>
        <v>None</v>
      </c>
      <c r="L3968">
        <v>1</v>
      </c>
      <c r="M3968" t="s">
        <v>156</v>
      </c>
      <c r="N3968" t="s">
        <v>157</v>
      </c>
      <c r="O3968" t="s">
        <v>158</v>
      </c>
      <c r="P3968" t="str">
        <f>VLOOKUP('intouch变量（离散）'!$A3968,基本表格!$G:$Q,3,FALSE)</f>
        <v>DB100,X7600.4</v>
      </c>
      <c r="Q3968" t="str">
        <f>VLOOKUP('intouch变量（离散）'!$A3968,基本表格!$G:$Q,10,FALSE)</f>
        <v>Yes</v>
      </c>
      <c r="R3968" t="str">
        <f t="shared" si="372"/>
        <v>DB100,X7600.4 2132+P5-M9 木片出料皮带除铁器 电机控制 本地/远程(检修/待机）</v>
      </c>
      <c r="S3968">
        <v>0</v>
      </c>
      <c r="T3968">
        <v>0</v>
      </c>
    </row>
    <row r="3969" spans="1:20">
      <c r="A3969" t="s">
        <v>4125</v>
      </c>
      <c r="B3969" s="11" t="str">
        <f t="shared" si="371"/>
        <v>CHPF</v>
      </c>
      <c r="C3969" s="11" t="str">
        <f>VLOOKUP('intouch变量（离散）'!$A3969,基本表格!$G:$Q,2,FALSE)</f>
        <v>2132+P5-M9 木片出料皮带除铁器 电机控制 开启_上位机(正转)</v>
      </c>
      <c r="D3969" t="s">
        <v>154</v>
      </c>
      <c r="E3969" t="str">
        <f t="shared" si="367"/>
        <v>No</v>
      </c>
      <c r="F3969" t="str">
        <f t="shared" si="368"/>
        <v>0</v>
      </c>
      <c r="G3969" t="s">
        <v>154</v>
      </c>
      <c r="H3969" t="s">
        <v>155</v>
      </c>
      <c r="I3969" t="str">
        <f t="shared" si="369"/>
        <v/>
      </c>
      <c r="J3969" t="str">
        <f t="shared" si="370"/>
        <v/>
      </c>
      <c r="K3969" t="str">
        <f>VLOOKUP('intouch变量（离散）'!$A3969,基本表格!$G:$Q,9,FALSE)</f>
        <v>None</v>
      </c>
      <c r="L3969">
        <v>1</v>
      </c>
      <c r="M3969" t="s">
        <v>156</v>
      </c>
      <c r="N3969" t="s">
        <v>157</v>
      </c>
      <c r="O3969" t="s">
        <v>158</v>
      </c>
      <c r="P3969" t="str">
        <f>VLOOKUP('intouch变量（离散）'!$A3969,基本表格!$G:$Q,3,FALSE)</f>
        <v>DB100,X7600.6</v>
      </c>
      <c r="Q3969" t="str">
        <f>VLOOKUP('intouch变量（离散）'!$A3969,基本表格!$G:$Q,10,FALSE)</f>
        <v>No</v>
      </c>
      <c r="R3969" t="str">
        <f t="shared" si="372"/>
        <v>DB100,X7600.6 2132+P5-M9 木片出料皮带除铁器 电机控制 开启_上位机(正转)</v>
      </c>
      <c r="S3969">
        <v>0</v>
      </c>
      <c r="T3969">
        <v>0</v>
      </c>
    </row>
    <row r="3970" spans="1:20">
      <c r="A3970" t="s">
        <v>4126</v>
      </c>
      <c r="B3970" s="11" t="str">
        <f t="shared" si="371"/>
        <v>CHPF</v>
      </c>
      <c r="C3970" s="11" t="str">
        <f>VLOOKUP('intouch变量（离散）'!$A3970,基本表格!$G:$Q,2,FALSE)</f>
        <v>2132+P5-M9 木片出料皮带除铁器 电机控制 停止_上位机(反转)</v>
      </c>
      <c r="D3970" t="s">
        <v>154</v>
      </c>
      <c r="E3970" t="str">
        <f t="shared" si="367"/>
        <v>No</v>
      </c>
      <c r="F3970" t="str">
        <f t="shared" si="368"/>
        <v>0</v>
      </c>
      <c r="G3970" t="s">
        <v>154</v>
      </c>
      <c r="H3970" t="s">
        <v>155</v>
      </c>
      <c r="I3970" t="str">
        <f t="shared" si="369"/>
        <v/>
      </c>
      <c r="J3970" t="str">
        <f t="shared" si="370"/>
        <v/>
      </c>
      <c r="K3970" t="str">
        <f>VLOOKUP('intouch变量（离散）'!$A3970,基本表格!$G:$Q,9,FALSE)</f>
        <v>None</v>
      </c>
      <c r="L3970">
        <v>1</v>
      </c>
      <c r="M3970" t="s">
        <v>156</v>
      </c>
      <c r="N3970" t="s">
        <v>157</v>
      </c>
      <c r="O3970" t="s">
        <v>158</v>
      </c>
      <c r="P3970" t="str">
        <f>VLOOKUP('intouch变量（离散）'!$A3970,基本表格!$G:$Q,3,FALSE)</f>
        <v>DB100,X7601.0</v>
      </c>
      <c r="Q3970" t="str">
        <f>VLOOKUP('intouch变量（离散）'!$A3970,基本表格!$G:$Q,10,FALSE)</f>
        <v>No</v>
      </c>
      <c r="R3970" t="str">
        <f t="shared" si="372"/>
        <v>DB100,X7601.0 2132+P5-M9 木片出料皮带除铁器 电机控制 停止_上位机(反转)</v>
      </c>
      <c r="S3970">
        <v>0</v>
      </c>
      <c r="T3970">
        <v>0</v>
      </c>
    </row>
    <row r="3971" spans="1:20">
      <c r="A3971" t="s">
        <v>4127</v>
      </c>
      <c r="B3971" s="11" t="str">
        <f t="shared" si="371"/>
        <v>CHPF</v>
      </c>
      <c r="C3971" s="11" t="str">
        <f>VLOOKUP('intouch变量（离散）'!$A3971,基本表格!$G:$Q,2,FALSE)</f>
        <v>2132+P5-M9 木片出料皮带除铁器 电机控制 通风扇</v>
      </c>
      <c r="D3971" t="s">
        <v>154</v>
      </c>
      <c r="E3971" t="str">
        <f t="shared" ref="E3971:E4034" si="373">IF(RIGHT($A3971,2)="EN","Yes","No")</f>
        <v>No</v>
      </c>
      <c r="F3971" t="str">
        <f t="shared" ref="F3971:F4034" si="374">IF(RIGHT($A3971,2)="EN","900","0")</f>
        <v>0</v>
      </c>
      <c r="G3971" t="s">
        <v>154</v>
      </c>
      <c r="H3971" t="s">
        <v>155</v>
      </c>
      <c r="I3971" t="str">
        <f t="shared" ref="I3971:I4034" si="375">IF(RIGHT($A3971,2)="EN","禁用","")</f>
        <v/>
      </c>
      <c r="J3971" t="str">
        <f t="shared" ref="J3971:J4034" si="376">IF(RIGHT($A3971,2)="EN","启用","")</f>
        <v/>
      </c>
      <c r="K3971" t="str">
        <f>VLOOKUP('intouch变量（离散）'!$A3971,基本表格!$G:$Q,9,FALSE)</f>
        <v>None</v>
      </c>
      <c r="L3971">
        <v>1</v>
      </c>
      <c r="M3971" t="s">
        <v>156</v>
      </c>
      <c r="N3971" t="s">
        <v>157</v>
      </c>
      <c r="O3971" t="s">
        <v>158</v>
      </c>
      <c r="P3971" t="str">
        <f>VLOOKUP('intouch变量（离散）'!$A3971,基本表格!$G:$Q,3,FALSE)</f>
        <v>DB100,X7601.1</v>
      </c>
      <c r="Q3971" t="str">
        <f>VLOOKUP('intouch变量（离散）'!$A3971,基本表格!$G:$Q,10,FALSE)</f>
        <v>Yes</v>
      </c>
      <c r="R3971" t="str">
        <f t="shared" si="372"/>
        <v>DB100,X7601.1 2132+P5-M9 木片出料皮带除铁器 电机控制 通风扇</v>
      </c>
      <c r="S3971">
        <v>0</v>
      </c>
      <c r="T3971">
        <v>0</v>
      </c>
    </row>
    <row r="3972" spans="1:20">
      <c r="A3972" t="s">
        <v>4128</v>
      </c>
      <c r="B3972" s="11" t="str">
        <f t="shared" si="371"/>
        <v>CHPF</v>
      </c>
      <c r="C3972" s="11" t="str">
        <f>VLOOKUP('intouch变量（离散）'!$A3972,基本表格!$G:$Q,2,FALSE)</f>
        <v>2132+P5-M9 木片出料皮带除铁器 电机控制 电机(正转）</v>
      </c>
      <c r="D3972" t="s">
        <v>154</v>
      </c>
      <c r="E3972" t="str">
        <f t="shared" si="373"/>
        <v>No</v>
      </c>
      <c r="F3972" t="str">
        <f t="shared" si="374"/>
        <v>0</v>
      </c>
      <c r="G3972" t="s">
        <v>154</v>
      </c>
      <c r="H3972" t="s">
        <v>155</v>
      </c>
      <c r="I3972" t="str">
        <f t="shared" si="375"/>
        <v/>
      </c>
      <c r="J3972" t="str">
        <f t="shared" si="376"/>
        <v/>
      </c>
      <c r="K3972" t="str">
        <f>VLOOKUP('intouch变量（离散）'!$A3972,基本表格!$G:$Q,9,FALSE)</f>
        <v>None</v>
      </c>
      <c r="L3972">
        <v>1</v>
      </c>
      <c r="M3972" t="s">
        <v>156</v>
      </c>
      <c r="N3972" t="s">
        <v>157</v>
      </c>
      <c r="O3972" t="s">
        <v>158</v>
      </c>
      <c r="P3972" t="str">
        <f>VLOOKUP('intouch变量（离散）'!$A3972,基本表格!$G:$Q,3,FALSE)</f>
        <v>DB100,X7601.2</v>
      </c>
      <c r="Q3972" t="str">
        <f>VLOOKUP('intouch变量（离散）'!$A3972,基本表格!$G:$Q,10,FALSE)</f>
        <v>Yes</v>
      </c>
      <c r="R3972" t="str">
        <f t="shared" si="372"/>
        <v>DB100,X7601.2 2132+P5-M9 木片出料皮带除铁器 电机控制 电机(正转）</v>
      </c>
      <c r="S3972">
        <v>0</v>
      </c>
      <c r="T3972">
        <v>0</v>
      </c>
    </row>
    <row r="3973" spans="1:20">
      <c r="A3973" t="s">
        <v>4129</v>
      </c>
      <c r="B3973" s="11" t="str">
        <f t="shared" ref="B3973:B4036" si="377">LEFT(A3973,4)</f>
        <v>CHPF</v>
      </c>
      <c r="C3973" s="11" t="str">
        <f>VLOOKUP('intouch变量（离散）'!$A3973,基本表格!$G:$Q,2,FALSE)</f>
        <v>2132+P5-M9 木片出料皮带除铁器 电机控制 电机过载</v>
      </c>
      <c r="D3973" t="s">
        <v>154</v>
      </c>
      <c r="E3973" t="str">
        <f t="shared" si="373"/>
        <v>No</v>
      </c>
      <c r="F3973" t="str">
        <f t="shared" si="374"/>
        <v>0</v>
      </c>
      <c r="G3973" t="s">
        <v>154</v>
      </c>
      <c r="H3973" t="s">
        <v>155</v>
      </c>
      <c r="I3973" t="str">
        <f t="shared" si="375"/>
        <v/>
      </c>
      <c r="J3973" t="str">
        <f t="shared" si="376"/>
        <v/>
      </c>
      <c r="K3973" t="str">
        <f>VLOOKUP('intouch变量（离散）'!$A3973,基本表格!$G:$Q,9,FALSE)</f>
        <v>On</v>
      </c>
      <c r="L3973">
        <v>1</v>
      </c>
      <c r="M3973" t="s">
        <v>156</v>
      </c>
      <c r="N3973" t="s">
        <v>157</v>
      </c>
      <c r="O3973" t="s">
        <v>158</v>
      </c>
      <c r="P3973" t="str">
        <f>VLOOKUP('intouch变量（离散）'!$A3973,基本表格!$G:$Q,3,FALSE)</f>
        <v>DB100,X7601.3</v>
      </c>
      <c r="Q3973" t="str">
        <f>VLOOKUP('intouch变量（离散）'!$A3973,基本表格!$G:$Q,10,FALSE)</f>
        <v>Yes</v>
      </c>
      <c r="R3973" t="str">
        <f t="shared" ref="R3973:R4036" si="378">P3973&amp;" "&amp;C3973</f>
        <v>DB100,X7601.3 2132+P5-M9 木片出料皮带除铁器 电机控制 电机过载</v>
      </c>
      <c r="S3973">
        <v>0</v>
      </c>
      <c r="T3973">
        <v>0</v>
      </c>
    </row>
    <row r="3974" spans="1:20">
      <c r="A3974" t="s">
        <v>4130</v>
      </c>
      <c r="B3974" s="11" t="str">
        <f t="shared" si="377"/>
        <v>CHPF</v>
      </c>
      <c r="C3974" s="11" t="str">
        <f>VLOOKUP('intouch变量（离散）'!$A3974,基本表格!$G:$Q,2,FALSE)</f>
        <v>2132+P5-M9 木片出料皮带除铁器 电机控制 风扇过载</v>
      </c>
      <c r="D3974" t="s">
        <v>154</v>
      </c>
      <c r="E3974" t="str">
        <f t="shared" si="373"/>
        <v>No</v>
      </c>
      <c r="F3974" t="str">
        <f t="shared" si="374"/>
        <v>0</v>
      </c>
      <c r="G3974" t="s">
        <v>154</v>
      </c>
      <c r="H3974" t="s">
        <v>155</v>
      </c>
      <c r="I3974" t="str">
        <f t="shared" si="375"/>
        <v/>
      </c>
      <c r="J3974" t="str">
        <f t="shared" si="376"/>
        <v/>
      </c>
      <c r="K3974" t="str">
        <f>VLOOKUP('intouch变量（离散）'!$A3974,基本表格!$G:$Q,9,FALSE)</f>
        <v>On</v>
      </c>
      <c r="L3974">
        <v>1</v>
      </c>
      <c r="M3974" t="s">
        <v>156</v>
      </c>
      <c r="N3974" t="s">
        <v>157</v>
      </c>
      <c r="O3974" t="s">
        <v>158</v>
      </c>
      <c r="P3974" t="str">
        <f>VLOOKUP('intouch变量（离散）'!$A3974,基本表格!$G:$Q,3,FALSE)</f>
        <v>DB100,X7601.4</v>
      </c>
      <c r="Q3974" t="str">
        <f>VLOOKUP('intouch变量（离散）'!$A3974,基本表格!$G:$Q,10,FALSE)</f>
        <v>Yes</v>
      </c>
      <c r="R3974" t="str">
        <f t="shared" si="378"/>
        <v>DB100,X7601.4 2132+P5-M9 木片出料皮带除铁器 电机控制 风扇过载</v>
      </c>
      <c r="S3974">
        <v>0</v>
      </c>
      <c r="T3974">
        <v>0</v>
      </c>
    </row>
    <row r="3975" spans="1:20">
      <c r="A3975" t="s">
        <v>4131</v>
      </c>
      <c r="B3975" s="11" t="str">
        <f t="shared" si="377"/>
        <v>CHPF</v>
      </c>
      <c r="C3975" s="11" t="str">
        <f>VLOOKUP('intouch变量（离散）'!$A3975,基本表格!$G:$Q,2,FALSE)</f>
        <v>2132+P5-M9 木片出料皮带除铁器 电机控制 电机运行指示</v>
      </c>
      <c r="D3975" t="s">
        <v>154</v>
      </c>
      <c r="E3975" t="str">
        <f t="shared" si="373"/>
        <v>No</v>
      </c>
      <c r="F3975" t="str">
        <f t="shared" si="374"/>
        <v>0</v>
      </c>
      <c r="G3975" t="s">
        <v>154</v>
      </c>
      <c r="H3975" t="s">
        <v>155</v>
      </c>
      <c r="I3975" t="str">
        <f t="shared" si="375"/>
        <v/>
      </c>
      <c r="J3975" t="str">
        <f t="shared" si="376"/>
        <v/>
      </c>
      <c r="K3975" t="str">
        <f>VLOOKUP('intouch变量（离散）'!$A3975,基本表格!$G:$Q,9,FALSE)</f>
        <v>None</v>
      </c>
      <c r="L3975">
        <v>1</v>
      </c>
      <c r="M3975" t="s">
        <v>156</v>
      </c>
      <c r="N3975" t="s">
        <v>157</v>
      </c>
      <c r="O3975" t="s">
        <v>158</v>
      </c>
      <c r="P3975" t="str">
        <f>VLOOKUP('intouch变量（离散）'!$A3975,基本表格!$G:$Q,3,FALSE)</f>
        <v>DB100,X7601.5</v>
      </c>
      <c r="Q3975" t="str">
        <f>VLOOKUP('intouch变量（离散）'!$A3975,基本表格!$G:$Q,10,FALSE)</f>
        <v>Yes</v>
      </c>
      <c r="R3975" t="str">
        <f t="shared" si="378"/>
        <v>DB100,X7601.5 2132+P5-M9 木片出料皮带除铁器 电机控制 电机运行指示</v>
      </c>
      <c r="S3975">
        <v>0</v>
      </c>
      <c r="T3975">
        <v>0</v>
      </c>
    </row>
    <row r="3976" spans="1:20">
      <c r="A3976" t="s">
        <v>4132</v>
      </c>
      <c r="B3976" s="11" t="str">
        <f t="shared" si="377"/>
        <v>CHPF</v>
      </c>
      <c r="C3976" s="11" t="str">
        <f>VLOOKUP('intouch变量（离散）'!$A3976,基本表格!$G:$Q,2,FALSE)</f>
        <v>2132+P5-M9 木片出料皮带除铁器 电机控制 断链报警</v>
      </c>
      <c r="D3976" t="s">
        <v>154</v>
      </c>
      <c r="E3976" t="str">
        <f t="shared" si="373"/>
        <v>No</v>
      </c>
      <c r="F3976" t="str">
        <f t="shared" si="374"/>
        <v>0</v>
      </c>
      <c r="G3976" t="s">
        <v>154</v>
      </c>
      <c r="H3976" t="s">
        <v>155</v>
      </c>
      <c r="I3976" t="str">
        <f t="shared" si="375"/>
        <v/>
      </c>
      <c r="J3976" t="str">
        <f t="shared" si="376"/>
        <v/>
      </c>
      <c r="K3976" t="str">
        <f>VLOOKUP('intouch变量（离散）'!$A3976,基本表格!$G:$Q,9,FALSE)</f>
        <v>On</v>
      </c>
      <c r="L3976">
        <v>1</v>
      </c>
      <c r="M3976" t="s">
        <v>156</v>
      </c>
      <c r="N3976" t="s">
        <v>157</v>
      </c>
      <c r="O3976" t="s">
        <v>158</v>
      </c>
      <c r="P3976" t="str">
        <f>VLOOKUP('intouch变量（离散）'!$A3976,基本表格!$G:$Q,3,FALSE)</f>
        <v>DB100,X7601.6</v>
      </c>
      <c r="Q3976" t="str">
        <f>VLOOKUP('intouch变量（离散）'!$A3976,基本表格!$G:$Q,10,FALSE)</f>
        <v>Yes</v>
      </c>
      <c r="R3976" t="str">
        <f t="shared" si="378"/>
        <v>DB100,X7601.6 2132+P5-M9 木片出料皮带除铁器 电机控制 断链报警</v>
      </c>
      <c r="S3976">
        <v>0</v>
      </c>
      <c r="T3976">
        <v>0</v>
      </c>
    </row>
    <row r="3977" spans="1:20">
      <c r="A3977" t="s">
        <v>4133</v>
      </c>
      <c r="B3977" s="11" t="str">
        <f t="shared" si="377"/>
        <v>CHPF</v>
      </c>
      <c r="C3977" s="11" t="str">
        <f>VLOOKUP('intouch变量（离散）'!$A3977,基本表格!$G:$Q,2,FALSE)</f>
        <v>2132+P5-M9 木片出料皮带除铁器 电机控制 断链检测</v>
      </c>
      <c r="D3977" t="s">
        <v>154</v>
      </c>
      <c r="E3977" t="str">
        <f t="shared" si="373"/>
        <v>No</v>
      </c>
      <c r="F3977" t="str">
        <f t="shared" si="374"/>
        <v>0</v>
      </c>
      <c r="G3977" t="s">
        <v>154</v>
      </c>
      <c r="H3977" t="s">
        <v>155</v>
      </c>
      <c r="I3977" t="str">
        <f t="shared" si="375"/>
        <v/>
      </c>
      <c r="J3977" t="str">
        <f t="shared" si="376"/>
        <v/>
      </c>
      <c r="K3977" t="str">
        <f>VLOOKUP('intouch变量（离散）'!$A3977,基本表格!$G:$Q,9,FALSE)</f>
        <v>None</v>
      </c>
      <c r="L3977">
        <v>1</v>
      </c>
      <c r="M3977" t="s">
        <v>156</v>
      </c>
      <c r="N3977" t="s">
        <v>157</v>
      </c>
      <c r="O3977" t="s">
        <v>158</v>
      </c>
      <c r="P3977" t="str">
        <f>VLOOKUP('intouch变量（离散）'!$A3977,基本表格!$G:$Q,3,FALSE)</f>
        <v>DB100,X7601.7</v>
      </c>
      <c r="Q3977" t="str">
        <f>VLOOKUP('intouch变量（离散）'!$A3977,基本表格!$G:$Q,10,FALSE)</f>
        <v>Yes</v>
      </c>
      <c r="R3977" t="str">
        <f t="shared" si="378"/>
        <v>DB100,X7601.7 2132+P5-M9 木片出料皮带除铁器 电机控制 断链检测</v>
      </c>
      <c r="S3977">
        <v>0</v>
      </c>
      <c r="T3977">
        <v>0</v>
      </c>
    </row>
    <row r="3978" spans="1:20">
      <c r="A3978" t="s">
        <v>4134</v>
      </c>
      <c r="B3978" s="11" t="str">
        <f t="shared" si="377"/>
        <v>CHPF</v>
      </c>
      <c r="C3978" s="11" t="str">
        <f>VLOOKUP('intouch变量（离散）'!$A3978,基本表格!$G:$Q,2,FALSE)</f>
        <v>2132+P5-M9 木片出料皮带除铁器 电机控制 复位</v>
      </c>
      <c r="D3978" t="s">
        <v>154</v>
      </c>
      <c r="E3978" t="str">
        <f t="shared" si="373"/>
        <v>No</v>
      </c>
      <c r="F3978" t="str">
        <f t="shared" si="374"/>
        <v>0</v>
      </c>
      <c r="G3978" t="s">
        <v>154</v>
      </c>
      <c r="H3978" t="s">
        <v>155</v>
      </c>
      <c r="I3978" t="str">
        <f t="shared" si="375"/>
        <v/>
      </c>
      <c r="J3978" t="str">
        <f t="shared" si="376"/>
        <v/>
      </c>
      <c r="K3978" t="str">
        <f>VLOOKUP('intouch变量（离散）'!$A3978,基本表格!$G:$Q,9,FALSE)</f>
        <v>None</v>
      </c>
      <c r="L3978">
        <v>1</v>
      </c>
      <c r="M3978" t="s">
        <v>156</v>
      </c>
      <c r="N3978" t="s">
        <v>157</v>
      </c>
      <c r="O3978" t="s">
        <v>158</v>
      </c>
      <c r="P3978" t="str">
        <f>VLOOKUP('intouch变量（离散）'!$A3978,基本表格!$G:$Q,3,FALSE)</f>
        <v>DB100,X7602.0</v>
      </c>
      <c r="Q3978" t="str">
        <f>VLOOKUP('intouch变量（离散）'!$A3978,基本表格!$G:$Q,10,FALSE)</f>
        <v>No</v>
      </c>
      <c r="R3978" t="str">
        <f t="shared" si="378"/>
        <v>DB100,X7602.0 2132+P5-M9 木片出料皮带除铁器 电机控制 复位</v>
      </c>
      <c r="S3978">
        <v>0</v>
      </c>
      <c r="T3978">
        <v>0</v>
      </c>
    </row>
    <row r="3979" spans="1:20">
      <c r="A3979" t="s">
        <v>4135</v>
      </c>
      <c r="B3979" s="11" t="str">
        <f t="shared" si="377"/>
        <v>CHPF</v>
      </c>
      <c r="C3979" s="11" t="str">
        <f>VLOOKUP('intouch变量（离散）'!$A3979,基本表格!$G:$Q,2,FALSE)</f>
        <v>2132+P5-M9 木片出料皮带除铁器 电机控制 断链保护使能</v>
      </c>
      <c r="D3979" t="s">
        <v>154</v>
      </c>
      <c r="E3979" t="str">
        <f t="shared" si="373"/>
        <v>Yes</v>
      </c>
      <c r="F3979" t="str">
        <f t="shared" si="374"/>
        <v>900</v>
      </c>
      <c r="G3979" t="s">
        <v>154</v>
      </c>
      <c r="H3979" t="s">
        <v>155</v>
      </c>
      <c r="I3979" t="str">
        <f t="shared" si="375"/>
        <v>禁用</v>
      </c>
      <c r="J3979" t="str">
        <f t="shared" si="376"/>
        <v>启用</v>
      </c>
      <c r="K3979" t="str">
        <f>VLOOKUP('intouch变量（离散）'!$A3979,基本表格!$G:$Q,9,FALSE)</f>
        <v>None</v>
      </c>
      <c r="L3979">
        <v>1</v>
      </c>
      <c r="M3979" t="s">
        <v>156</v>
      </c>
      <c r="N3979" t="s">
        <v>157</v>
      </c>
      <c r="O3979" t="s">
        <v>158</v>
      </c>
      <c r="P3979" t="str">
        <f>VLOOKUP('intouch变量（离散）'!$A3979,基本表格!$G:$Q,3,FALSE)</f>
        <v>DB100,X7602.1</v>
      </c>
      <c r="Q3979" t="str">
        <f>VLOOKUP('intouch变量（离散）'!$A3979,基本表格!$G:$Q,10,FALSE)</f>
        <v>No</v>
      </c>
      <c r="R3979" t="str">
        <f t="shared" si="378"/>
        <v>DB100,X7602.1 2132+P5-M9 木片出料皮带除铁器 电机控制 断链保护使能</v>
      </c>
      <c r="S3979">
        <v>0</v>
      </c>
      <c r="T3979">
        <v>0</v>
      </c>
    </row>
    <row r="3980" spans="1:20">
      <c r="A3980" t="s">
        <v>4136</v>
      </c>
      <c r="B3980" s="11" t="str">
        <f t="shared" si="377"/>
        <v>CHPF</v>
      </c>
      <c r="C3980" s="11" t="str">
        <f>VLOOKUP('intouch变量（离散）'!$A3980,基本表格!$G:$Q,2,FALSE)</f>
        <v>2132+P5-M9 木片出料皮带除铁器 电机控制 断链导致停机</v>
      </c>
      <c r="D3980" t="s">
        <v>154</v>
      </c>
      <c r="E3980" t="str">
        <f t="shared" si="373"/>
        <v>No</v>
      </c>
      <c r="F3980" t="str">
        <f t="shared" si="374"/>
        <v>0</v>
      </c>
      <c r="G3980" t="s">
        <v>154</v>
      </c>
      <c r="H3980" t="s">
        <v>155</v>
      </c>
      <c r="I3980" t="str">
        <f t="shared" si="375"/>
        <v/>
      </c>
      <c r="J3980" t="str">
        <f t="shared" si="376"/>
        <v/>
      </c>
      <c r="K3980" t="str">
        <f>VLOOKUP('intouch变量（离散）'!$A3980,基本表格!$G:$Q,9,FALSE)</f>
        <v>On</v>
      </c>
      <c r="L3980">
        <v>1</v>
      </c>
      <c r="M3980" t="s">
        <v>156</v>
      </c>
      <c r="N3980" t="s">
        <v>157</v>
      </c>
      <c r="O3980" t="s">
        <v>158</v>
      </c>
      <c r="P3980" t="str">
        <f>VLOOKUP('intouch变量（离散）'!$A3980,基本表格!$G:$Q,3,FALSE)</f>
        <v>DB100,X7602.2</v>
      </c>
      <c r="Q3980" t="str">
        <f>VLOOKUP('intouch变量（离散）'!$A3980,基本表格!$G:$Q,10,FALSE)</f>
        <v>Yes</v>
      </c>
      <c r="R3980" t="str">
        <f t="shared" si="378"/>
        <v>DB100,X7602.2 2132+P5-M9 木片出料皮带除铁器 电机控制 断链导致停机</v>
      </c>
      <c r="S3980">
        <v>0</v>
      </c>
      <c r="T3980">
        <v>0</v>
      </c>
    </row>
    <row r="3981" spans="1:20">
      <c r="A3981" t="s">
        <v>4137</v>
      </c>
      <c r="B3981" s="11" t="str">
        <f t="shared" si="377"/>
        <v>CHPF</v>
      </c>
      <c r="C3981" s="11" t="str">
        <f>VLOOKUP('intouch变量（离散）'!$A3981,基本表格!$G:$Q,2,FALSE)</f>
        <v>2132+P5-M9 木片出料皮带除铁器 电机控制 电机(反转）</v>
      </c>
      <c r="D3981" t="s">
        <v>154</v>
      </c>
      <c r="E3981" t="str">
        <f t="shared" si="373"/>
        <v>No</v>
      </c>
      <c r="F3981" t="str">
        <f t="shared" si="374"/>
        <v>0</v>
      </c>
      <c r="G3981" t="s">
        <v>154</v>
      </c>
      <c r="H3981" t="s">
        <v>155</v>
      </c>
      <c r="I3981" t="str">
        <f t="shared" si="375"/>
        <v/>
      </c>
      <c r="J3981" t="str">
        <f t="shared" si="376"/>
        <v/>
      </c>
      <c r="K3981" t="str">
        <f>VLOOKUP('intouch变量（离散）'!$A3981,基本表格!$G:$Q,9,FALSE)</f>
        <v>None</v>
      </c>
      <c r="L3981">
        <v>1</v>
      </c>
      <c r="M3981" t="s">
        <v>156</v>
      </c>
      <c r="N3981" t="s">
        <v>157</v>
      </c>
      <c r="O3981" t="s">
        <v>158</v>
      </c>
      <c r="P3981" t="str">
        <f>VLOOKUP('intouch变量（离散）'!$A3981,基本表格!$G:$Q,3,FALSE)</f>
        <v>DB100,X7602.3</v>
      </c>
      <c r="Q3981" t="str">
        <f>VLOOKUP('intouch变量（离散）'!$A3981,基本表格!$G:$Q,10,FALSE)</f>
        <v>Yes</v>
      </c>
      <c r="R3981" t="str">
        <f t="shared" si="378"/>
        <v>DB100,X7602.3 2132+P5-M9 木片出料皮带除铁器 电机控制 电机(反转）</v>
      </c>
      <c r="S3981">
        <v>0</v>
      </c>
      <c r="T3981">
        <v>0</v>
      </c>
    </row>
    <row r="3982" spans="1:20">
      <c r="A3982" t="s">
        <v>4138</v>
      </c>
      <c r="B3982" s="11" t="str">
        <f t="shared" si="377"/>
        <v>CHPF</v>
      </c>
      <c r="C3982" s="11" t="str">
        <f>VLOOKUP('intouch变量（离散）'!$A3982,基本表格!$G:$Q,2,FALSE)</f>
        <v>2132+P5-M9 木片出料皮带除铁器 电机控制 本地</v>
      </c>
      <c r="D3982" t="s">
        <v>154</v>
      </c>
      <c r="E3982" t="str">
        <f t="shared" si="373"/>
        <v>No</v>
      </c>
      <c r="F3982" t="str">
        <f t="shared" si="374"/>
        <v>0</v>
      </c>
      <c r="G3982" t="s">
        <v>154</v>
      </c>
      <c r="H3982" t="s">
        <v>155</v>
      </c>
      <c r="I3982" t="str">
        <f t="shared" si="375"/>
        <v/>
      </c>
      <c r="J3982" t="str">
        <f t="shared" si="376"/>
        <v/>
      </c>
      <c r="K3982" t="str">
        <f>VLOOKUP('intouch变量（离散）'!$A3982,基本表格!$G:$Q,9,FALSE)</f>
        <v>None</v>
      </c>
      <c r="L3982">
        <v>1</v>
      </c>
      <c r="M3982" t="s">
        <v>156</v>
      </c>
      <c r="N3982" t="s">
        <v>157</v>
      </c>
      <c r="O3982" t="s">
        <v>158</v>
      </c>
      <c r="P3982" t="str">
        <f>VLOOKUP('intouch变量（离散）'!$A3982,基本表格!$G:$Q,3,FALSE)</f>
        <v>DB100,X7602.4</v>
      </c>
      <c r="Q3982" t="str">
        <f>VLOOKUP('intouch变量（离散）'!$A3982,基本表格!$G:$Q,10,FALSE)</f>
        <v>Yes</v>
      </c>
      <c r="R3982" t="str">
        <f t="shared" si="378"/>
        <v>DB100,X7602.4 2132+P5-M9 木片出料皮带除铁器 电机控制 本地</v>
      </c>
      <c r="S3982">
        <v>0</v>
      </c>
      <c r="T3982">
        <v>0</v>
      </c>
    </row>
    <row r="3983" spans="1:20">
      <c r="A3983" t="s">
        <v>4139</v>
      </c>
      <c r="B3983" s="11" t="str">
        <f t="shared" si="377"/>
        <v>CHPF</v>
      </c>
      <c r="C3983" s="11" t="str">
        <f>VLOOKUP('intouch变量（离散）'!$A3983,基本表格!$G:$Q,2,FALSE)</f>
        <v>2132+P5-M9 木片出料皮带除铁器 电机控制 远程</v>
      </c>
      <c r="D3983" t="s">
        <v>154</v>
      </c>
      <c r="E3983" t="str">
        <f t="shared" si="373"/>
        <v>No</v>
      </c>
      <c r="F3983" t="str">
        <f t="shared" si="374"/>
        <v>0</v>
      </c>
      <c r="G3983" t="s">
        <v>154</v>
      </c>
      <c r="H3983" t="s">
        <v>155</v>
      </c>
      <c r="I3983" t="str">
        <f t="shared" si="375"/>
        <v/>
      </c>
      <c r="J3983" t="str">
        <f t="shared" si="376"/>
        <v/>
      </c>
      <c r="K3983" t="str">
        <f>VLOOKUP('intouch变量（离散）'!$A3983,基本表格!$G:$Q,9,FALSE)</f>
        <v>None</v>
      </c>
      <c r="L3983">
        <v>1</v>
      </c>
      <c r="M3983" t="s">
        <v>156</v>
      </c>
      <c r="N3983" t="s">
        <v>157</v>
      </c>
      <c r="O3983" t="s">
        <v>158</v>
      </c>
      <c r="P3983" t="str">
        <f>VLOOKUP('intouch变量（离散）'!$A3983,基本表格!$G:$Q,3,FALSE)</f>
        <v>DB100,X7602.5</v>
      </c>
      <c r="Q3983" t="str">
        <f>VLOOKUP('intouch变量（离散）'!$A3983,基本表格!$G:$Q,10,FALSE)</f>
        <v>Yes</v>
      </c>
      <c r="R3983" t="str">
        <f t="shared" si="378"/>
        <v>DB100,X7602.5 2132+P5-M9 木片出料皮带除铁器 电机控制 远程</v>
      </c>
      <c r="S3983">
        <v>0</v>
      </c>
      <c r="T3983">
        <v>0</v>
      </c>
    </row>
    <row r="3984" spans="1:20">
      <c r="A3984" t="s">
        <v>4140</v>
      </c>
      <c r="B3984" s="11" t="str">
        <f t="shared" si="377"/>
        <v>CHPF</v>
      </c>
      <c r="C3984" s="11" t="str">
        <f>VLOOKUP('intouch变量（离散）'!$A3984,基本表格!$G:$Q,2,FALSE)</f>
        <v>2132+P5-M9 木片出料皮带除铁器 电机控制 堵料报警</v>
      </c>
      <c r="D3984" t="s">
        <v>154</v>
      </c>
      <c r="E3984" t="str">
        <f t="shared" si="373"/>
        <v>No</v>
      </c>
      <c r="F3984" t="str">
        <f t="shared" si="374"/>
        <v>0</v>
      </c>
      <c r="G3984" t="s">
        <v>154</v>
      </c>
      <c r="H3984" t="s">
        <v>155</v>
      </c>
      <c r="I3984" t="str">
        <f t="shared" si="375"/>
        <v/>
      </c>
      <c r="J3984" t="str">
        <f t="shared" si="376"/>
        <v/>
      </c>
      <c r="K3984" t="str">
        <f>VLOOKUP('intouch变量（离散）'!$A3984,基本表格!$G:$Q,9,FALSE)</f>
        <v>On</v>
      </c>
      <c r="L3984">
        <v>1</v>
      </c>
      <c r="M3984" t="s">
        <v>156</v>
      </c>
      <c r="N3984" t="s">
        <v>157</v>
      </c>
      <c r="O3984" t="s">
        <v>158</v>
      </c>
      <c r="P3984" t="str">
        <f>VLOOKUP('intouch变量（离散）'!$A3984,基本表格!$G:$Q,3,FALSE)</f>
        <v>DB100,X7602.6</v>
      </c>
      <c r="Q3984" t="str">
        <f>VLOOKUP('intouch变量（离散）'!$A3984,基本表格!$G:$Q,10,FALSE)</f>
        <v>Yes</v>
      </c>
      <c r="R3984" t="str">
        <f t="shared" si="378"/>
        <v>DB100,X7602.6 2132+P5-M9 木片出料皮带除铁器 电机控制 堵料报警</v>
      </c>
      <c r="S3984">
        <v>0</v>
      </c>
      <c r="T3984">
        <v>0</v>
      </c>
    </row>
    <row r="3985" spans="1:20">
      <c r="A3985" t="s">
        <v>4141</v>
      </c>
      <c r="B3985" s="11" t="str">
        <f t="shared" si="377"/>
        <v>CHPF</v>
      </c>
      <c r="C3985" s="11" t="str">
        <f>VLOOKUP('intouch变量（离散）'!$A3985,基本表格!$G:$Q,2,FALSE)</f>
        <v>2132+P5-M9 木片出料皮带除铁器 电机控制 堵料检测</v>
      </c>
      <c r="D3985" t="s">
        <v>154</v>
      </c>
      <c r="E3985" t="str">
        <f t="shared" si="373"/>
        <v>No</v>
      </c>
      <c r="F3985" t="str">
        <f t="shared" si="374"/>
        <v>0</v>
      </c>
      <c r="G3985" t="s">
        <v>154</v>
      </c>
      <c r="H3985" t="s">
        <v>155</v>
      </c>
      <c r="I3985" t="str">
        <f t="shared" si="375"/>
        <v/>
      </c>
      <c r="J3985" t="str">
        <f t="shared" si="376"/>
        <v/>
      </c>
      <c r="K3985" t="str">
        <f>VLOOKUP('intouch变量（离散）'!$A3985,基本表格!$G:$Q,9,FALSE)</f>
        <v>None</v>
      </c>
      <c r="L3985">
        <v>1</v>
      </c>
      <c r="M3985" t="s">
        <v>156</v>
      </c>
      <c r="N3985" t="s">
        <v>157</v>
      </c>
      <c r="O3985" t="s">
        <v>158</v>
      </c>
      <c r="P3985" t="str">
        <f>VLOOKUP('intouch变量（离散）'!$A3985,基本表格!$G:$Q,3,FALSE)</f>
        <v>DB100,X7602.7</v>
      </c>
      <c r="Q3985" t="str">
        <f>VLOOKUP('intouch变量（离散）'!$A3985,基本表格!$G:$Q,10,FALSE)</f>
        <v>Yes</v>
      </c>
      <c r="R3985" t="str">
        <f t="shared" si="378"/>
        <v>DB100,X7602.7 2132+P5-M9 木片出料皮带除铁器 电机控制 堵料检测</v>
      </c>
      <c r="S3985">
        <v>0</v>
      </c>
      <c r="T3985">
        <v>0</v>
      </c>
    </row>
    <row r="3986" spans="1:20">
      <c r="A3986" t="s">
        <v>4142</v>
      </c>
      <c r="B3986" s="11" t="str">
        <f t="shared" si="377"/>
        <v>CHPF</v>
      </c>
      <c r="C3986" s="11" t="str">
        <f>VLOOKUP('intouch变量（离散）'!$A3986,基本表格!$G:$Q,2,FALSE)</f>
        <v>2132+P5-M9 木片出料皮带除铁器 电机控制 堵料保护使能</v>
      </c>
      <c r="D3986" t="s">
        <v>154</v>
      </c>
      <c r="E3986" t="str">
        <f t="shared" si="373"/>
        <v>Yes</v>
      </c>
      <c r="F3986" t="str">
        <f t="shared" si="374"/>
        <v>900</v>
      </c>
      <c r="G3986" t="s">
        <v>154</v>
      </c>
      <c r="H3986" t="s">
        <v>155</v>
      </c>
      <c r="I3986" t="str">
        <f t="shared" si="375"/>
        <v>禁用</v>
      </c>
      <c r="J3986" t="str">
        <f t="shared" si="376"/>
        <v>启用</v>
      </c>
      <c r="K3986" t="str">
        <f>VLOOKUP('intouch变量（离散）'!$A3986,基本表格!$G:$Q,9,FALSE)</f>
        <v>None</v>
      </c>
      <c r="L3986">
        <v>1</v>
      </c>
      <c r="M3986" t="s">
        <v>156</v>
      </c>
      <c r="N3986" t="s">
        <v>157</v>
      </c>
      <c r="O3986" t="s">
        <v>158</v>
      </c>
      <c r="P3986" t="str">
        <f>VLOOKUP('intouch变量（离散）'!$A3986,基本表格!$G:$Q,3,FALSE)</f>
        <v>DB100,X7603.0</v>
      </c>
      <c r="Q3986" t="str">
        <f>VLOOKUP('intouch变量（离散）'!$A3986,基本表格!$G:$Q,10,FALSE)</f>
        <v>No</v>
      </c>
      <c r="R3986" t="str">
        <f t="shared" si="378"/>
        <v>DB100,X7603.0 2132+P5-M9 木片出料皮带除铁器 电机控制 堵料保护使能</v>
      </c>
      <c r="S3986">
        <v>0</v>
      </c>
      <c r="T3986">
        <v>0</v>
      </c>
    </row>
    <row r="3987" spans="1:20">
      <c r="A3987" t="s">
        <v>4143</v>
      </c>
      <c r="B3987" s="11" t="str">
        <f t="shared" si="377"/>
        <v>CHPF</v>
      </c>
      <c r="C3987" s="11" t="str">
        <f>VLOOKUP('intouch变量（离散）'!$A3987,基本表格!$G:$Q,2,FALSE)</f>
        <v>2132+P5-M9 木片出料皮带除铁器 电机控制 堵料导致停机</v>
      </c>
      <c r="D3987" t="s">
        <v>154</v>
      </c>
      <c r="E3987" t="str">
        <f t="shared" si="373"/>
        <v>No</v>
      </c>
      <c r="F3987" t="str">
        <f t="shared" si="374"/>
        <v>0</v>
      </c>
      <c r="G3987" t="s">
        <v>154</v>
      </c>
      <c r="H3987" t="s">
        <v>155</v>
      </c>
      <c r="I3987" t="str">
        <f t="shared" si="375"/>
        <v/>
      </c>
      <c r="J3987" t="str">
        <f t="shared" si="376"/>
        <v/>
      </c>
      <c r="K3987" t="str">
        <f>VLOOKUP('intouch变量（离散）'!$A3987,基本表格!$G:$Q,9,FALSE)</f>
        <v>On</v>
      </c>
      <c r="L3987">
        <v>1</v>
      </c>
      <c r="M3987" t="s">
        <v>156</v>
      </c>
      <c r="N3987" t="s">
        <v>157</v>
      </c>
      <c r="O3987" t="s">
        <v>158</v>
      </c>
      <c r="P3987" t="str">
        <f>VLOOKUP('intouch变量（离散）'!$A3987,基本表格!$G:$Q,3,FALSE)</f>
        <v>DB100,X7603.1</v>
      </c>
      <c r="Q3987" t="str">
        <f>VLOOKUP('intouch变量（离散）'!$A3987,基本表格!$G:$Q,10,FALSE)</f>
        <v>Yes</v>
      </c>
      <c r="R3987" t="str">
        <f t="shared" si="378"/>
        <v>DB100,X7603.1 2132+P5-M9 木片出料皮带除铁器 电机控制 堵料导致停机</v>
      </c>
      <c r="S3987">
        <v>0</v>
      </c>
      <c r="T3987">
        <v>0</v>
      </c>
    </row>
    <row r="3988" spans="1:20">
      <c r="A3988" t="s">
        <v>4144</v>
      </c>
      <c r="B3988" s="11" t="str">
        <f t="shared" si="377"/>
        <v>CHPF</v>
      </c>
      <c r="C3988" s="11" t="str">
        <f>VLOOKUP('intouch变量（离散）'!$A3988,基本表格!$G:$Q,2,FALSE)</f>
        <v>2132+P5-M9 木片出料皮带除铁器 电机控制 拉线开关</v>
      </c>
      <c r="D3988" t="s">
        <v>154</v>
      </c>
      <c r="E3988" t="str">
        <f t="shared" si="373"/>
        <v>No</v>
      </c>
      <c r="F3988" t="str">
        <f t="shared" si="374"/>
        <v>0</v>
      </c>
      <c r="G3988" t="s">
        <v>154</v>
      </c>
      <c r="H3988" t="s">
        <v>155</v>
      </c>
      <c r="I3988" t="str">
        <f t="shared" si="375"/>
        <v/>
      </c>
      <c r="J3988" t="str">
        <f t="shared" si="376"/>
        <v/>
      </c>
      <c r="K3988" t="str">
        <f>VLOOKUP('intouch变量（离散）'!$A3988,基本表格!$G:$Q,9,FALSE)</f>
        <v>On</v>
      </c>
      <c r="L3988">
        <v>1</v>
      </c>
      <c r="M3988" t="s">
        <v>156</v>
      </c>
      <c r="N3988" t="s">
        <v>157</v>
      </c>
      <c r="O3988" t="s">
        <v>158</v>
      </c>
      <c r="P3988" t="str">
        <f>VLOOKUP('intouch变量（离散）'!$A3988,基本表格!$G:$Q,3,FALSE)</f>
        <v>DB100,X7608.0</v>
      </c>
      <c r="Q3988" t="str">
        <f>VLOOKUP('intouch变量（离散）'!$A3988,基本表格!$G:$Q,10,FALSE)</f>
        <v>Yes</v>
      </c>
      <c r="R3988" t="str">
        <f t="shared" si="378"/>
        <v>DB100,X7608.0 2132+P5-M9 木片出料皮带除铁器 电机控制 拉线开关</v>
      </c>
      <c r="S3988">
        <v>0</v>
      </c>
      <c r="T3988">
        <v>0</v>
      </c>
    </row>
    <row r="3989" spans="1:20">
      <c r="A3989" t="s">
        <v>4145</v>
      </c>
      <c r="B3989" s="11" t="str">
        <f t="shared" si="377"/>
        <v>CHPF</v>
      </c>
      <c r="C3989" s="11" t="str">
        <f>VLOOKUP('intouch变量（离散）'!$A3989,基本表格!$G:$Q,2,FALSE)</f>
        <v>2132+P5-M9 木片出料皮带除铁器 电机控制 左跑偏报警</v>
      </c>
      <c r="D3989" t="s">
        <v>154</v>
      </c>
      <c r="E3989" t="str">
        <f t="shared" si="373"/>
        <v>No</v>
      </c>
      <c r="F3989" t="str">
        <f t="shared" si="374"/>
        <v>0</v>
      </c>
      <c r="G3989" t="s">
        <v>154</v>
      </c>
      <c r="H3989" t="s">
        <v>155</v>
      </c>
      <c r="I3989" t="str">
        <f t="shared" si="375"/>
        <v/>
      </c>
      <c r="J3989" t="str">
        <f t="shared" si="376"/>
        <v/>
      </c>
      <c r="K3989" t="str">
        <f>VLOOKUP('intouch变量（离散）'!$A3989,基本表格!$G:$Q,9,FALSE)</f>
        <v>On</v>
      </c>
      <c r="L3989">
        <v>1</v>
      </c>
      <c r="M3989" t="s">
        <v>156</v>
      </c>
      <c r="N3989" t="s">
        <v>157</v>
      </c>
      <c r="O3989" t="s">
        <v>158</v>
      </c>
      <c r="P3989" t="str">
        <f>VLOOKUP('intouch变量（离散）'!$A3989,基本表格!$G:$Q,3,FALSE)</f>
        <v>DB100,X7608.1</v>
      </c>
      <c r="Q3989" t="str">
        <f>VLOOKUP('intouch变量（离散）'!$A3989,基本表格!$G:$Q,10,FALSE)</f>
        <v>Yes</v>
      </c>
      <c r="R3989" t="str">
        <f t="shared" si="378"/>
        <v>DB100,X7608.1 2132+P5-M9 木片出料皮带除铁器 电机控制 左跑偏报警</v>
      </c>
      <c r="S3989">
        <v>0</v>
      </c>
      <c r="T3989">
        <v>0</v>
      </c>
    </row>
    <row r="3990" spans="1:20">
      <c r="A3990" t="s">
        <v>4146</v>
      </c>
      <c r="B3990" s="11" t="str">
        <f t="shared" si="377"/>
        <v>CHPF</v>
      </c>
      <c r="C3990" s="11" t="str">
        <f>VLOOKUP('intouch变量（离散）'!$A3990,基本表格!$G:$Q,2,FALSE)</f>
        <v>2132+P5-M9 木片出料皮带除铁器 电机控制 左跑偏1检测</v>
      </c>
      <c r="D3990" t="s">
        <v>154</v>
      </c>
      <c r="E3990" t="str">
        <f t="shared" si="373"/>
        <v>No</v>
      </c>
      <c r="F3990" t="str">
        <f t="shared" si="374"/>
        <v>0</v>
      </c>
      <c r="G3990" t="s">
        <v>154</v>
      </c>
      <c r="H3990" t="s">
        <v>155</v>
      </c>
      <c r="I3990" t="str">
        <f t="shared" si="375"/>
        <v/>
      </c>
      <c r="J3990" t="str">
        <f t="shared" si="376"/>
        <v/>
      </c>
      <c r="K3990" t="str">
        <f>VLOOKUP('intouch变量（离散）'!$A3990,基本表格!$G:$Q,9,FALSE)</f>
        <v>None</v>
      </c>
      <c r="L3990">
        <v>1</v>
      </c>
      <c r="M3990" t="s">
        <v>156</v>
      </c>
      <c r="N3990" t="s">
        <v>157</v>
      </c>
      <c r="O3990" t="s">
        <v>158</v>
      </c>
      <c r="P3990" t="str">
        <f>VLOOKUP('intouch变量（离散）'!$A3990,基本表格!$G:$Q,3,FALSE)</f>
        <v>DB100,X7608.2</v>
      </c>
      <c r="Q3990" t="str">
        <f>VLOOKUP('intouch变量（离散）'!$A3990,基本表格!$G:$Q,10,FALSE)</f>
        <v>Yes</v>
      </c>
      <c r="R3990" t="str">
        <f t="shared" si="378"/>
        <v>DB100,X7608.2 2132+P5-M9 木片出料皮带除铁器 电机控制 左跑偏1检测</v>
      </c>
      <c r="S3990">
        <v>0</v>
      </c>
      <c r="T3990">
        <v>0</v>
      </c>
    </row>
    <row r="3991" spans="1:20">
      <c r="A3991" t="s">
        <v>4147</v>
      </c>
      <c r="B3991" s="11" t="str">
        <f t="shared" si="377"/>
        <v>CHPF</v>
      </c>
      <c r="C3991" s="11" t="str">
        <f>VLOOKUP('intouch变量（离散）'!$A3991,基本表格!$G:$Q,2,FALSE)</f>
        <v>2132+P5-M9 木片出料皮带除铁器 电机控制 左跑偏保护使能</v>
      </c>
      <c r="D3991" t="s">
        <v>154</v>
      </c>
      <c r="E3991" t="str">
        <f t="shared" si="373"/>
        <v>Yes</v>
      </c>
      <c r="F3991" t="str">
        <f t="shared" si="374"/>
        <v>900</v>
      </c>
      <c r="G3991" t="s">
        <v>154</v>
      </c>
      <c r="H3991" t="s">
        <v>155</v>
      </c>
      <c r="I3991" t="str">
        <f t="shared" si="375"/>
        <v>禁用</v>
      </c>
      <c r="J3991" t="str">
        <f t="shared" si="376"/>
        <v>启用</v>
      </c>
      <c r="K3991" t="str">
        <f>VLOOKUP('intouch变量（离散）'!$A3991,基本表格!$G:$Q,9,FALSE)</f>
        <v>None</v>
      </c>
      <c r="L3991">
        <v>1</v>
      </c>
      <c r="M3991" t="s">
        <v>156</v>
      </c>
      <c r="N3991" t="s">
        <v>157</v>
      </c>
      <c r="O3991" t="s">
        <v>158</v>
      </c>
      <c r="P3991" t="str">
        <f>VLOOKUP('intouch变量（离散）'!$A3991,基本表格!$G:$Q,3,FALSE)</f>
        <v>DB100,X7608.3</v>
      </c>
      <c r="Q3991" t="str">
        <f>VLOOKUP('intouch变量（离散）'!$A3991,基本表格!$G:$Q,10,FALSE)</f>
        <v>No</v>
      </c>
      <c r="R3991" t="str">
        <f t="shared" si="378"/>
        <v>DB100,X7608.3 2132+P5-M9 木片出料皮带除铁器 电机控制 左跑偏保护使能</v>
      </c>
      <c r="S3991">
        <v>0</v>
      </c>
      <c r="T3991">
        <v>0</v>
      </c>
    </row>
    <row r="3992" spans="1:20">
      <c r="A3992" t="s">
        <v>4148</v>
      </c>
      <c r="B3992" s="11" t="str">
        <f t="shared" si="377"/>
        <v>CHPF</v>
      </c>
      <c r="C3992" s="11" t="str">
        <f>VLOOKUP('intouch变量（离散）'!$A3992,基本表格!$G:$Q,2,FALSE)</f>
        <v>2132+P5-M9 木片出料皮带除铁器 电机控制 左跑偏导致停机</v>
      </c>
      <c r="D3992" t="s">
        <v>154</v>
      </c>
      <c r="E3992" t="str">
        <f t="shared" si="373"/>
        <v>No</v>
      </c>
      <c r="F3992" t="str">
        <f t="shared" si="374"/>
        <v>0</v>
      </c>
      <c r="G3992" t="s">
        <v>154</v>
      </c>
      <c r="H3992" t="s">
        <v>155</v>
      </c>
      <c r="I3992" t="str">
        <f t="shared" si="375"/>
        <v/>
      </c>
      <c r="J3992" t="str">
        <f t="shared" si="376"/>
        <v/>
      </c>
      <c r="K3992" t="str">
        <f>VLOOKUP('intouch变量（离散）'!$A3992,基本表格!$G:$Q,9,FALSE)</f>
        <v>On</v>
      </c>
      <c r="L3992">
        <v>1</v>
      </c>
      <c r="M3992" t="s">
        <v>156</v>
      </c>
      <c r="N3992" t="s">
        <v>157</v>
      </c>
      <c r="O3992" t="s">
        <v>158</v>
      </c>
      <c r="P3992" t="str">
        <f>VLOOKUP('intouch变量（离散）'!$A3992,基本表格!$G:$Q,3,FALSE)</f>
        <v>DB100,X7608.4</v>
      </c>
      <c r="Q3992" t="str">
        <f>VLOOKUP('intouch变量（离散）'!$A3992,基本表格!$G:$Q,10,FALSE)</f>
        <v>Yes</v>
      </c>
      <c r="R3992" t="str">
        <f t="shared" si="378"/>
        <v>DB100,X7608.4 2132+P5-M9 木片出料皮带除铁器 电机控制 左跑偏导致停机</v>
      </c>
      <c r="S3992">
        <v>0</v>
      </c>
      <c r="T3992">
        <v>0</v>
      </c>
    </row>
    <row r="3993" spans="1:20">
      <c r="A3993" t="s">
        <v>4149</v>
      </c>
      <c r="B3993" s="11" t="str">
        <f t="shared" si="377"/>
        <v>CHPF</v>
      </c>
      <c r="C3993" s="11" t="str">
        <f>VLOOKUP('intouch变量（离散）'!$A3993,基本表格!$G:$Q,2,FALSE)</f>
        <v>2132+P5-M9 木片出料皮带除铁器 电机控制 右 跑偏报警</v>
      </c>
      <c r="D3993" t="s">
        <v>154</v>
      </c>
      <c r="E3993" t="str">
        <f t="shared" si="373"/>
        <v>No</v>
      </c>
      <c r="F3993" t="str">
        <f t="shared" si="374"/>
        <v>0</v>
      </c>
      <c r="G3993" t="s">
        <v>154</v>
      </c>
      <c r="H3993" t="s">
        <v>155</v>
      </c>
      <c r="I3993" t="str">
        <f t="shared" si="375"/>
        <v/>
      </c>
      <c r="J3993" t="str">
        <f t="shared" si="376"/>
        <v/>
      </c>
      <c r="K3993" t="str">
        <f>VLOOKUP('intouch变量（离散）'!$A3993,基本表格!$G:$Q,9,FALSE)</f>
        <v>On</v>
      </c>
      <c r="L3993">
        <v>1</v>
      </c>
      <c r="M3993" t="s">
        <v>156</v>
      </c>
      <c r="N3993" t="s">
        <v>157</v>
      </c>
      <c r="O3993" t="s">
        <v>158</v>
      </c>
      <c r="P3993" t="str">
        <f>VLOOKUP('intouch变量（离散）'!$A3993,基本表格!$G:$Q,3,FALSE)</f>
        <v>DB100,X7612.0</v>
      </c>
      <c r="Q3993" t="str">
        <f>VLOOKUP('intouch变量（离散）'!$A3993,基本表格!$G:$Q,10,FALSE)</f>
        <v>Yes</v>
      </c>
      <c r="R3993" t="str">
        <f t="shared" si="378"/>
        <v>DB100,X7612.0 2132+P5-M9 木片出料皮带除铁器 电机控制 右 跑偏报警</v>
      </c>
      <c r="S3993">
        <v>0</v>
      </c>
      <c r="T3993">
        <v>0</v>
      </c>
    </row>
    <row r="3994" spans="1:20">
      <c r="A3994" t="s">
        <v>4150</v>
      </c>
      <c r="B3994" s="11" t="str">
        <f t="shared" si="377"/>
        <v>CHPF</v>
      </c>
      <c r="C3994" s="11" t="str">
        <f>VLOOKUP('intouch变量（离散）'!$A3994,基本表格!$G:$Q,2,FALSE)</f>
        <v>2132+P5-M9 木片出料皮带除铁器 电机控制 右跑偏1检测</v>
      </c>
      <c r="D3994" t="s">
        <v>154</v>
      </c>
      <c r="E3994" t="str">
        <f t="shared" si="373"/>
        <v>No</v>
      </c>
      <c r="F3994" t="str">
        <f t="shared" si="374"/>
        <v>0</v>
      </c>
      <c r="G3994" t="s">
        <v>154</v>
      </c>
      <c r="H3994" t="s">
        <v>155</v>
      </c>
      <c r="I3994" t="str">
        <f t="shared" si="375"/>
        <v/>
      </c>
      <c r="J3994" t="str">
        <f t="shared" si="376"/>
        <v/>
      </c>
      <c r="K3994" t="str">
        <f>VLOOKUP('intouch变量（离散）'!$A3994,基本表格!$G:$Q,9,FALSE)</f>
        <v>None</v>
      </c>
      <c r="L3994">
        <v>1</v>
      </c>
      <c r="M3994" t="s">
        <v>156</v>
      </c>
      <c r="N3994" t="s">
        <v>157</v>
      </c>
      <c r="O3994" t="s">
        <v>158</v>
      </c>
      <c r="P3994" t="str">
        <f>VLOOKUP('intouch变量（离散）'!$A3994,基本表格!$G:$Q,3,FALSE)</f>
        <v>DB100,X7612.1</v>
      </c>
      <c r="Q3994" t="str">
        <f>VLOOKUP('intouch变量（离散）'!$A3994,基本表格!$G:$Q,10,FALSE)</f>
        <v>Yes</v>
      </c>
      <c r="R3994" t="str">
        <f t="shared" si="378"/>
        <v>DB100,X7612.1 2132+P5-M9 木片出料皮带除铁器 电机控制 右跑偏1检测</v>
      </c>
      <c r="S3994">
        <v>0</v>
      </c>
      <c r="T3994">
        <v>0</v>
      </c>
    </row>
    <row r="3995" spans="1:20">
      <c r="A3995" t="s">
        <v>4151</v>
      </c>
      <c r="B3995" s="11" t="str">
        <f t="shared" si="377"/>
        <v>CHPF</v>
      </c>
      <c r="C3995" s="11" t="str">
        <f>VLOOKUP('intouch变量（离散）'!$A3995,基本表格!$G:$Q,2,FALSE)</f>
        <v>2132+P5-M9 木片出料皮带除铁器 电机控制 右跑偏保护使能</v>
      </c>
      <c r="D3995" t="s">
        <v>154</v>
      </c>
      <c r="E3995" t="str">
        <f t="shared" si="373"/>
        <v>Yes</v>
      </c>
      <c r="F3995" t="str">
        <f t="shared" si="374"/>
        <v>900</v>
      </c>
      <c r="G3995" t="s">
        <v>154</v>
      </c>
      <c r="H3995" t="s">
        <v>155</v>
      </c>
      <c r="I3995" t="str">
        <f t="shared" si="375"/>
        <v>禁用</v>
      </c>
      <c r="J3995" t="str">
        <f t="shared" si="376"/>
        <v>启用</v>
      </c>
      <c r="K3995" t="str">
        <f>VLOOKUP('intouch变量（离散）'!$A3995,基本表格!$G:$Q,9,FALSE)</f>
        <v>None</v>
      </c>
      <c r="L3995">
        <v>1</v>
      </c>
      <c r="M3995" t="s">
        <v>156</v>
      </c>
      <c r="N3995" t="s">
        <v>157</v>
      </c>
      <c r="O3995" t="s">
        <v>158</v>
      </c>
      <c r="P3995" t="str">
        <f>VLOOKUP('intouch变量（离散）'!$A3995,基本表格!$G:$Q,3,FALSE)</f>
        <v>DB100,X7612.2</v>
      </c>
      <c r="Q3995" t="str">
        <f>VLOOKUP('intouch变量（离散）'!$A3995,基本表格!$G:$Q,10,FALSE)</f>
        <v>No</v>
      </c>
      <c r="R3995" t="str">
        <f t="shared" si="378"/>
        <v>DB100,X7612.2 2132+P5-M9 木片出料皮带除铁器 电机控制 右跑偏保护使能</v>
      </c>
      <c r="S3995">
        <v>0</v>
      </c>
      <c r="T3995">
        <v>0</v>
      </c>
    </row>
    <row r="3996" spans="1:20">
      <c r="A3996" t="s">
        <v>4152</v>
      </c>
      <c r="B3996" s="11" t="str">
        <f t="shared" si="377"/>
        <v>CHPF</v>
      </c>
      <c r="C3996" s="11" t="str">
        <f>VLOOKUP('intouch变量（离散）'!$A3996,基本表格!$G:$Q,2,FALSE)</f>
        <v>2132+P5-M9 木片出料皮带除铁器 电机控制 右跑偏导致停机</v>
      </c>
      <c r="D3996" t="s">
        <v>154</v>
      </c>
      <c r="E3996" t="str">
        <f t="shared" si="373"/>
        <v>No</v>
      </c>
      <c r="F3996" t="str">
        <f t="shared" si="374"/>
        <v>0</v>
      </c>
      <c r="G3996" t="s">
        <v>154</v>
      </c>
      <c r="H3996" t="s">
        <v>155</v>
      </c>
      <c r="I3996" t="str">
        <f t="shared" si="375"/>
        <v/>
      </c>
      <c r="J3996" t="str">
        <f t="shared" si="376"/>
        <v/>
      </c>
      <c r="K3996" t="str">
        <f>VLOOKUP('intouch变量（离散）'!$A3996,基本表格!$G:$Q,9,FALSE)</f>
        <v>On</v>
      </c>
      <c r="L3996">
        <v>1</v>
      </c>
      <c r="M3996" t="s">
        <v>156</v>
      </c>
      <c r="N3996" t="s">
        <v>157</v>
      </c>
      <c r="O3996" t="s">
        <v>158</v>
      </c>
      <c r="P3996" t="str">
        <f>VLOOKUP('intouch变量（离散）'!$A3996,基本表格!$G:$Q,3,FALSE)</f>
        <v>DB100,X7612.3</v>
      </c>
      <c r="Q3996" t="str">
        <f>VLOOKUP('intouch变量（离散）'!$A3996,基本表格!$G:$Q,10,FALSE)</f>
        <v>Yes</v>
      </c>
      <c r="R3996" t="str">
        <f t="shared" si="378"/>
        <v>DB100,X7612.3 2132+P5-M9 木片出料皮带除铁器 电机控制 右跑偏导致停机</v>
      </c>
      <c r="S3996">
        <v>0</v>
      </c>
      <c r="T3996">
        <v>0</v>
      </c>
    </row>
    <row r="3997" spans="1:20">
      <c r="A3997" t="s">
        <v>4153</v>
      </c>
      <c r="B3997" s="11" t="str">
        <f t="shared" si="377"/>
        <v>CHPF</v>
      </c>
      <c r="C3997" s="11" t="str">
        <f>VLOOKUP('intouch变量（离散）'!$A3997,基本表格!$G:$Q,2,FALSE)</f>
        <v>2132+P5-M9 木片出料皮带除铁器 电机控制 三角型</v>
      </c>
      <c r="D3997" t="s">
        <v>154</v>
      </c>
      <c r="E3997" t="str">
        <f t="shared" si="373"/>
        <v>No</v>
      </c>
      <c r="F3997" t="str">
        <f t="shared" si="374"/>
        <v>0</v>
      </c>
      <c r="G3997" t="s">
        <v>154</v>
      </c>
      <c r="H3997" t="s">
        <v>155</v>
      </c>
      <c r="I3997" t="str">
        <f t="shared" si="375"/>
        <v/>
      </c>
      <c r="J3997" t="str">
        <f t="shared" si="376"/>
        <v/>
      </c>
      <c r="K3997" t="str">
        <f>VLOOKUP('intouch变量（离散）'!$A3997,基本表格!$G:$Q,9,FALSE)</f>
        <v>None</v>
      </c>
      <c r="L3997">
        <v>1</v>
      </c>
      <c r="M3997" t="s">
        <v>156</v>
      </c>
      <c r="N3997" t="s">
        <v>157</v>
      </c>
      <c r="O3997" t="s">
        <v>158</v>
      </c>
      <c r="P3997" t="str">
        <f>VLOOKUP('intouch变量（离散）'!$A3997,基本表格!$G:$Q,3,FALSE)</f>
        <v>DB100,X7616.0</v>
      </c>
      <c r="Q3997" t="str">
        <f>VLOOKUP('intouch变量（离散）'!$A3997,基本表格!$G:$Q,10,FALSE)</f>
        <v>Yes</v>
      </c>
      <c r="R3997" t="str">
        <f t="shared" si="378"/>
        <v>DB100,X7616.0 2132+P5-M9 木片出料皮带除铁器 电机控制 三角型</v>
      </c>
      <c r="S3997">
        <v>0</v>
      </c>
      <c r="T3997">
        <v>0</v>
      </c>
    </row>
    <row r="3998" spans="1:20">
      <c r="A3998" t="s">
        <v>4154</v>
      </c>
      <c r="B3998" s="11" t="str">
        <f t="shared" si="377"/>
        <v>CHPF</v>
      </c>
      <c r="C3998" s="11" t="str">
        <f>VLOOKUP('intouch变量（离散）'!$A3998,基本表格!$G:$Q,2,FALSE)</f>
        <v>2132+P5-M9 木片出料皮带除铁器 电机控制 星型</v>
      </c>
      <c r="D3998" t="s">
        <v>154</v>
      </c>
      <c r="E3998" t="str">
        <f t="shared" si="373"/>
        <v>No</v>
      </c>
      <c r="F3998" t="str">
        <f t="shared" si="374"/>
        <v>0</v>
      </c>
      <c r="G3998" t="s">
        <v>154</v>
      </c>
      <c r="H3998" t="s">
        <v>155</v>
      </c>
      <c r="I3998" t="str">
        <f t="shared" si="375"/>
        <v/>
      </c>
      <c r="J3998" t="str">
        <f t="shared" si="376"/>
        <v/>
      </c>
      <c r="K3998" t="str">
        <f>VLOOKUP('intouch变量（离散）'!$A3998,基本表格!$G:$Q,9,FALSE)</f>
        <v>None</v>
      </c>
      <c r="L3998">
        <v>1</v>
      </c>
      <c r="M3998" t="s">
        <v>156</v>
      </c>
      <c r="N3998" t="s">
        <v>157</v>
      </c>
      <c r="O3998" t="s">
        <v>158</v>
      </c>
      <c r="P3998" t="str">
        <f>VLOOKUP('intouch变量（离散）'!$A3998,基本表格!$G:$Q,3,FALSE)</f>
        <v>DB100,X7616.1</v>
      </c>
      <c r="Q3998" t="str">
        <f>VLOOKUP('intouch变量（离散）'!$A3998,基本表格!$G:$Q,10,FALSE)</f>
        <v>Yes</v>
      </c>
      <c r="R3998" t="str">
        <f t="shared" si="378"/>
        <v>DB100,X7616.1 2132+P5-M9 木片出料皮带除铁器 电机控制 星型</v>
      </c>
      <c r="S3998">
        <v>0</v>
      </c>
      <c r="T3998">
        <v>0</v>
      </c>
    </row>
    <row r="3999" spans="1:20">
      <c r="A3999" t="s">
        <v>4155</v>
      </c>
      <c r="B3999" s="11" t="str">
        <f t="shared" si="377"/>
        <v>CHPF</v>
      </c>
      <c r="C3999" s="11" t="str">
        <f>VLOOKUP('intouch变量（离散）'!$A3999,基本表格!$G:$Q,2,FALSE)</f>
        <v>2132+P5-M9 木片出料皮带除铁器 电机控制 维修开关</v>
      </c>
      <c r="D3999" t="s">
        <v>154</v>
      </c>
      <c r="E3999" t="str">
        <f t="shared" si="373"/>
        <v>No</v>
      </c>
      <c r="F3999" t="str">
        <f t="shared" si="374"/>
        <v>0</v>
      </c>
      <c r="G3999" t="s">
        <v>154</v>
      </c>
      <c r="H3999" t="s">
        <v>155</v>
      </c>
      <c r="I3999" t="str">
        <f t="shared" si="375"/>
        <v/>
      </c>
      <c r="J3999" t="str">
        <f t="shared" si="376"/>
        <v/>
      </c>
      <c r="K3999" t="str">
        <f>VLOOKUP('intouch变量（离散）'!$A3999,基本表格!$G:$Q,9,FALSE)</f>
        <v>On</v>
      </c>
      <c r="L3999">
        <v>1</v>
      </c>
      <c r="M3999" t="s">
        <v>156</v>
      </c>
      <c r="N3999" t="s">
        <v>157</v>
      </c>
      <c r="O3999" t="s">
        <v>158</v>
      </c>
      <c r="P3999" t="str">
        <f>VLOOKUP('intouch变量（离散）'!$A3999,基本表格!$G:$Q,3,FALSE)</f>
        <v>DB100,X7616.2</v>
      </c>
      <c r="Q3999" t="str">
        <f>VLOOKUP('intouch变量（离散）'!$A3999,基本表格!$G:$Q,10,FALSE)</f>
        <v>Yes</v>
      </c>
      <c r="R3999" t="str">
        <f t="shared" si="378"/>
        <v>DB100,X7616.2 2132+P5-M9 木片出料皮带除铁器 电机控制 维修开关</v>
      </c>
      <c r="S3999">
        <v>0</v>
      </c>
      <c r="T3999">
        <v>0</v>
      </c>
    </row>
    <row r="4000" spans="1:20">
      <c r="A4000" t="s">
        <v>4156</v>
      </c>
      <c r="B4000" s="11" t="str">
        <f t="shared" si="377"/>
        <v>CHPF</v>
      </c>
      <c r="C4000" s="11" t="str">
        <f>VLOOKUP('intouch变量（离散）'!$A4000,基本表格!$G:$Q,2,FALSE)</f>
        <v>2132+P5-M9 木片出料皮带除铁器 电机控制 左跑偏2检测</v>
      </c>
      <c r="D4000" t="s">
        <v>154</v>
      </c>
      <c r="E4000" t="str">
        <f t="shared" si="373"/>
        <v>No</v>
      </c>
      <c r="F4000" t="str">
        <f t="shared" si="374"/>
        <v>0</v>
      </c>
      <c r="G4000" t="s">
        <v>154</v>
      </c>
      <c r="H4000" t="s">
        <v>155</v>
      </c>
      <c r="I4000" t="str">
        <f t="shared" si="375"/>
        <v/>
      </c>
      <c r="J4000" t="str">
        <f t="shared" si="376"/>
        <v/>
      </c>
      <c r="K4000" t="str">
        <f>VLOOKUP('intouch变量（离散）'!$A4000,基本表格!$G:$Q,9,FALSE)</f>
        <v>None</v>
      </c>
      <c r="L4000">
        <v>1</v>
      </c>
      <c r="M4000" t="s">
        <v>156</v>
      </c>
      <c r="N4000" t="s">
        <v>157</v>
      </c>
      <c r="O4000" t="s">
        <v>158</v>
      </c>
      <c r="P4000" t="str">
        <f>VLOOKUP('intouch变量（离散）'!$A4000,基本表格!$G:$Q,3,FALSE)</f>
        <v>DB100,X7616.3</v>
      </c>
      <c r="Q4000" t="str">
        <f>VLOOKUP('intouch变量（离散）'!$A4000,基本表格!$G:$Q,10,FALSE)</f>
        <v>Yes</v>
      </c>
      <c r="R4000" t="str">
        <f t="shared" si="378"/>
        <v>DB100,X7616.3 2132+P5-M9 木片出料皮带除铁器 电机控制 左跑偏2检测</v>
      </c>
      <c r="S4000">
        <v>0</v>
      </c>
      <c r="T4000">
        <v>0</v>
      </c>
    </row>
    <row r="4001" spans="1:20">
      <c r="A4001" t="s">
        <v>4157</v>
      </c>
      <c r="B4001" s="11" t="str">
        <f t="shared" si="377"/>
        <v>CHPF</v>
      </c>
      <c r="C4001" s="11" t="str">
        <f>VLOOKUP('intouch变量（离散）'!$A4001,基本表格!$G:$Q,2,FALSE)</f>
        <v>2132+P5-M9 木片出料皮带除铁器 电机控制 右跑偏2检测</v>
      </c>
      <c r="D4001" t="s">
        <v>154</v>
      </c>
      <c r="E4001" t="str">
        <f t="shared" si="373"/>
        <v>No</v>
      </c>
      <c r="F4001" t="str">
        <f t="shared" si="374"/>
        <v>0</v>
      </c>
      <c r="G4001" t="s">
        <v>154</v>
      </c>
      <c r="H4001" t="s">
        <v>155</v>
      </c>
      <c r="I4001" t="str">
        <f t="shared" si="375"/>
        <v/>
      </c>
      <c r="J4001" t="str">
        <f t="shared" si="376"/>
        <v/>
      </c>
      <c r="K4001" t="str">
        <f>VLOOKUP('intouch变量（离散）'!$A4001,基本表格!$G:$Q,9,FALSE)</f>
        <v>None</v>
      </c>
      <c r="L4001">
        <v>1</v>
      </c>
      <c r="M4001" t="s">
        <v>156</v>
      </c>
      <c r="N4001" t="s">
        <v>157</v>
      </c>
      <c r="O4001" t="s">
        <v>158</v>
      </c>
      <c r="P4001" t="str">
        <f>VLOOKUP('intouch变量（离散）'!$A4001,基本表格!$G:$Q,3,FALSE)</f>
        <v>DB100,X7616.4</v>
      </c>
      <c r="Q4001" t="str">
        <f>VLOOKUP('intouch变量（离散）'!$A4001,基本表格!$G:$Q,10,FALSE)</f>
        <v>Yes</v>
      </c>
      <c r="R4001" t="str">
        <f t="shared" si="378"/>
        <v>DB100,X7616.4 2132+P5-M9 木片出料皮带除铁器 电机控制 右跑偏2检测</v>
      </c>
      <c r="S4001">
        <v>0</v>
      </c>
      <c r="T4001">
        <v>0</v>
      </c>
    </row>
    <row r="4002" spans="1:20">
      <c r="A4002" t="s">
        <v>4158</v>
      </c>
      <c r="B4002" s="11" t="str">
        <f t="shared" si="377"/>
        <v>CHPD</v>
      </c>
      <c r="C4002" s="11" t="str">
        <f>VLOOKUP('intouch变量（离散）'!$A4002,基本表格!$G:$Q,2,FALSE)</f>
        <v>2492+P6-M4 芯层湿刨花料仓进料皮带运输机 电机控制 使能</v>
      </c>
      <c r="D4002" t="s">
        <v>154</v>
      </c>
      <c r="E4002" t="str">
        <f t="shared" si="373"/>
        <v>No</v>
      </c>
      <c r="F4002" t="str">
        <f t="shared" si="374"/>
        <v>0</v>
      </c>
      <c r="G4002" t="s">
        <v>154</v>
      </c>
      <c r="H4002" t="s">
        <v>155</v>
      </c>
      <c r="I4002" t="str">
        <f t="shared" si="375"/>
        <v/>
      </c>
      <c r="J4002" t="str">
        <f t="shared" si="376"/>
        <v/>
      </c>
      <c r="K4002" t="str">
        <f>VLOOKUP('intouch变量（离散）'!$A4002,基本表格!$G:$Q,9,FALSE)</f>
        <v>None</v>
      </c>
      <c r="L4002">
        <v>1</v>
      </c>
      <c r="M4002" t="s">
        <v>156</v>
      </c>
      <c r="N4002" t="s">
        <v>157</v>
      </c>
      <c r="O4002" t="s">
        <v>158</v>
      </c>
      <c r="P4002" t="str">
        <f>VLOOKUP('intouch变量（离散）'!$A4002,基本表格!$G:$Q,3,FALSE)</f>
        <v>DB200,X0.0</v>
      </c>
      <c r="Q4002" t="str">
        <f>VLOOKUP('intouch变量（离散）'!$A4002,基本表格!$G:$Q,10,FALSE)</f>
        <v>No</v>
      </c>
      <c r="R4002" t="str">
        <f t="shared" si="378"/>
        <v>DB200,X0.0 2492+P6-M4 芯层湿刨花料仓进料皮带运输机 电机控制 使能</v>
      </c>
      <c r="S4002">
        <v>0</v>
      </c>
      <c r="T4002">
        <v>0</v>
      </c>
    </row>
    <row r="4003" spans="1:20">
      <c r="A4003" t="s">
        <v>4159</v>
      </c>
      <c r="B4003" s="11" t="str">
        <f t="shared" si="377"/>
        <v>CHPD</v>
      </c>
      <c r="C4003" s="11" t="str">
        <f>VLOOKUP('intouch变量（离散）'!$A4003,基本表格!$G:$Q,2,FALSE)</f>
        <v>2492+P6-M4 芯层湿刨花料仓进料皮带运输机 电机控制 手自动状态</v>
      </c>
      <c r="D4003" t="s">
        <v>154</v>
      </c>
      <c r="E4003" t="str">
        <f t="shared" si="373"/>
        <v>No</v>
      </c>
      <c r="F4003" t="str">
        <f t="shared" si="374"/>
        <v>0</v>
      </c>
      <c r="G4003" t="s">
        <v>154</v>
      </c>
      <c r="H4003" t="s">
        <v>155</v>
      </c>
      <c r="I4003" t="str">
        <f t="shared" si="375"/>
        <v/>
      </c>
      <c r="J4003" t="str">
        <f t="shared" si="376"/>
        <v/>
      </c>
      <c r="K4003" t="str">
        <f>VLOOKUP('intouch变量（离散）'!$A4003,基本表格!$G:$Q,9,FALSE)</f>
        <v>None</v>
      </c>
      <c r="L4003">
        <v>1</v>
      </c>
      <c r="M4003" t="s">
        <v>156</v>
      </c>
      <c r="N4003" t="s">
        <v>157</v>
      </c>
      <c r="O4003" t="s">
        <v>158</v>
      </c>
      <c r="P4003" t="str">
        <f>VLOOKUP('intouch变量（离散）'!$A4003,基本表格!$G:$Q,3,FALSE)</f>
        <v>DB200,X0.3</v>
      </c>
      <c r="Q4003" t="str">
        <f>VLOOKUP('intouch变量（离散）'!$A4003,基本表格!$G:$Q,10,FALSE)</f>
        <v>Yes</v>
      </c>
      <c r="R4003" t="str">
        <f t="shared" si="378"/>
        <v>DB200,X0.3 2492+P6-M4 芯层湿刨花料仓进料皮带运输机 电机控制 手自动状态</v>
      </c>
      <c r="S4003">
        <v>0</v>
      </c>
      <c r="T4003">
        <v>0</v>
      </c>
    </row>
    <row r="4004" spans="1:20">
      <c r="A4004" t="s">
        <v>4160</v>
      </c>
      <c r="B4004" s="11" t="str">
        <f t="shared" si="377"/>
        <v>CHPD</v>
      </c>
      <c r="C4004" s="11" t="str">
        <f>VLOOKUP('intouch变量（离散）'!$A4004,基本表格!$G:$Q,2,FALSE)</f>
        <v>2492+P6-M4 芯层湿刨花料仓进料皮带运输机 电机控制 本地/远程(检修/待机）</v>
      </c>
      <c r="D4004" t="s">
        <v>154</v>
      </c>
      <c r="E4004" t="str">
        <f t="shared" si="373"/>
        <v>No</v>
      </c>
      <c r="F4004" t="str">
        <f t="shared" si="374"/>
        <v>0</v>
      </c>
      <c r="G4004" t="s">
        <v>154</v>
      </c>
      <c r="H4004" t="s">
        <v>155</v>
      </c>
      <c r="I4004" t="str">
        <f t="shared" si="375"/>
        <v/>
      </c>
      <c r="J4004" t="str">
        <f t="shared" si="376"/>
        <v/>
      </c>
      <c r="K4004" t="str">
        <f>VLOOKUP('intouch变量（离散）'!$A4004,基本表格!$G:$Q,9,FALSE)</f>
        <v>None</v>
      </c>
      <c r="L4004">
        <v>1</v>
      </c>
      <c r="M4004" t="s">
        <v>156</v>
      </c>
      <c r="N4004" t="s">
        <v>157</v>
      </c>
      <c r="O4004" t="s">
        <v>158</v>
      </c>
      <c r="P4004" t="str">
        <f>VLOOKUP('intouch变量（离散）'!$A4004,基本表格!$G:$Q,3,FALSE)</f>
        <v>DB200,X0.4</v>
      </c>
      <c r="Q4004" t="str">
        <f>VLOOKUP('intouch变量（离散）'!$A4004,基本表格!$G:$Q,10,FALSE)</f>
        <v>Yes</v>
      </c>
      <c r="R4004" t="str">
        <f t="shared" si="378"/>
        <v>DB200,X0.4 2492+P6-M4 芯层湿刨花料仓进料皮带运输机 电机控制 本地/远程(检修/待机）</v>
      </c>
      <c r="S4004">
        <v>0</v>
      </c>
      <c r="T4004">
        <v>0</v>
      </c>
    </row>
    <row r="4005" spans="1:20">
      <c r="A4005" t="s">
        <v>4161</v>
      </c>
      <c r="B4005" s="11" t="str">
        <f t="shared" si="377"/>
        <v>CHPD</v>
      </c>
      <c r="C4005" s="11" t="str">
        <f>VLOOKUP('intouch变量（离散）'!$A4005,基本表格!$G:$Q,2,FALSE)</f>
        <v>2492+P6-M4 芯层湿刨花料仓进料皮带运输机 电机控制 开启_上位机(正转)</v>
      </c>
      <c r="D4005" t="s">
        <v>154</v>
      </c>
      <c r="E4005" t="str">
        <f t="shared" si="373"/>
        <v>No</v>
      </c>
      <c r="F4005" t="str">
        <f t="shared" si="374"/>
        <v>0</v>
      </c>
      <c r="G4005" t="s">
        <v>154</v>
      </c>
      <c r="H4005" t="s">
        <v>155</v>
      </c>
      <c r="I4005" t="str">
        <f t="shared" si="375"/>
        <v/>
      </c>
      <c r="J4005" t="str">
        <f t="shared" si="376"/>
        <v/>
      </c>
      <c r="K4005" t="str">
        <f>VLOOKUP('intouch变量（离散）'!$A4005,基本表格!$G:$Q,9,FALSE)</f>
        <v>None</v>
      </c>
      <c r="L4005">
        <v>1</v>
      </c>
      <c r="M4005" t="s">
        <v>156</v>
      </c>
      <c r="N4005" t="s">
        <v>157</v>
      </c>
      <c r="O4005" t="s">
        <v>158</v>
      </c>
      <c r="P4005" t="str">
        <f>VLOOKUP('intouch变量（离散）'!$A4005,基本表格!$G:$Q,3,FALSE)</f>
        <v>DB200,X0.6</v>
      </c>
      <c r="Q4005" t="str">
        <f>VLOOKUP('intouch变量（离散）'!$A4005,基本表格!$G:$Q,10,FALSE)</f>
        <v>No</v>
      </c>
      <c r="R4005" t="str">
        <f t="shared" si="378"/>
        <v>DB200,X0.6 2492+P6-M4 芯层湿刨花料仓进料皮带运输机 电机控制 开启_上位机(正转)</v>
      </c>
      <c r="S4005">
        <v>0</v>
      </c>
      <c r="T4005">
        <v>0</v>
      </c>
    </row>
    <row r="4006" spans="1:20">
      <c r="A4006" t="s">
        <v>4162</v>
      </c>
      <c r="B4006" s="11" t="str">
        <f t="shared" si="377"/>
        <v>CHPD</v>
      </c>
      <c r="C4006" s="11" t="str">
        <f>VLOOKUP('intouch变量（离散）'!$A4006,基本表格!$G:$Q,2,FALSE)</f>
        <v>2492+P6-M4 芯层湿刨花料仓进料皮带运输机 电机控制 停止_上位机(反转)</v>
      </c>
      <c r="D4006" t="s">
        <v>154</v>
      </c>
      <c r="E4006" t="str">
        <f t="shared" si="373"/>
        <v>No</v>
      </c>
      <c r="F4006" t="str">
        <f t="shared" si="374"/>
        <v>0</v>
      </c>
      <c r="G4006" t="s">
        <v>154</v>
      </c>
      <c r="H4006" t="s">
        <v>155</v>
      </c>
      <c r="I4006" t="str">
        <f t="shared" si="375"/>
        <v/>
      </c>
      <c r="J4006" t="str">
        <f t="shared" si="376"/>
        <v/>
      </c>
      <c r="K4006" t="str">
        <f>VLOOKUP('intouch变量（离散）'!$A4006,基本表格!$G:$Q,9,FALSE)</f>
        <v>None</v>
      </c>
      <c r="L4006">
        <v>1</v>
      </c>
      <c r="M4006" t="s">
        <v>156</v>
      </c>
      <c r="N4006" t="s">
        <v>157</v>
      </c>
      <c r="O4006" t="s">
        <v>158</v>
      </c>
      <c r="P4006" t="str">
        <f>VLOOKUP('intouch变量（离散）'!$A4006,基本表格!$G:$Q,3,FALSE)</f>
        <v>DB200,X1.0</v>
      </c>
      <c r="Q4006" t="str">
        <f>VLOOKUP('intouch变量（离散）'!$A4006,基本表格!$G:$Q,10,FALSE)</f>
        <v>No</v>
      </c>
      <c r="R4006" t="str">
        <f t="shared" si="378"/>
        <v>DB200,X1.0 2492+P6-M4 芯层湿刨花料仓进料皮带运输机 电机控制 停止_上位机(反转)</v>
      </c>
      <c r="S4006">
        <v>0</v>
      </c>
      <c r="T4006">
        <v>0</v>
      </c>
    </row>
    <row r="4007" spans="1:20">
      <c r="A4007" t="s">
        <v>4163</v>
      </c>
      <c r="B4007" s="11" t="str">
        <f t="shared" si="377"/>
        <v>CHPD</v>
      </c>
      <c r="C4007" s="11" t="str">
        <f>VLOOKUP('intouch变量（离散）'!$A4007,基本表格!$G:$Q,2,FALSE)</f>
        <v>2492+P6-M4 芯层湿刨花料仓进料皮带运输机 电机控制 通风扇</v>
      </c>
      <c r="D4007" t="s">
        <v>154</v>
      </c>
      <c r="E4007" t="str">
        <f t="shared" si="373"/>
        <v>No</v>
      </c>
      <c r="F4007" t="str">
        <f t="shared" si="374"/>
        <v>0</v>
      </c>
      <c r="G4007" t="s">
        <v>154</v>
      </c>
      <c r="H4007" t="s">
        <v>155</v>
      </c>
      <c r="I4007" t="str">
        <f t="shared" si="375"/>
        <v/>
      </c>
      <c r="J4007" t="str">
        <f t="shared" si="376"/>
        <v/>
      </c>
      <c r="K4007" t="str">
        <f>VLOOKUP('intouch变量（离散）'!$A4007,基本表格!$G:$Q,9,FALSE)</f>
        <v>None</v>
      </c>
      <c r="L4007">
        <v>1</v>
      </c>
      <c r="M4007" t="s">
        <v>156</v>
      </c>
      <c r="N4007" t="s">
        <v>157</v>
      </c>
      <c r="O4007" t="s">
        <v>158</v>
      </c>
      <c r="P4007" t="str">
        <f>VLOOKUP('intouch变量（离散）'!$A4007,基本表格!$G:$Q,3,FALSE)</f>
        <v>DB200,X1.1</v>
      </c>
      <c r="Q4007" t="str">
        <f>VLOOKUP('intouch变量（离散）'!$A4007,基本表格!$G:$Q,10,FALSE)</f>
        <v>Yes</v>
      </c>
      <c r="R4007" t="str">
        <f t="shared" si="378"/>
        <v>DB200,X1.1 2492+P6-M4 芯层湿刨花料仓进料皮带运输机 电机控制 通风扇</v>
      </c>
      <c r="S4007">
        <v>0</v>
      </c>
      <c r="T4007">
        <v>0</v>
      </c>
    </row>
    <row r="4008" spans="1:20">
      <c r="A4008" t="s">
        <v>4164</v>
      </c>
      <c r="B4008" s="11" t="str">
        <f t="shared" si="377"/>
        <v>CHPD</v>
      </c>
      <c r="C4008" s="11" t="str">
        <f>VLOOKUP('intouch变量（离散）'!$A4008,基本表格!$G:$Q,2,FALSE)</f>
        <v>2492+P6-M4 芯层湿刨花料仓进料皮带运输机 电机控制 电机(正转）</v>
      </c>
      <c r="D4008" t="s">
        <v>154</v>
      </c>
      <c r="E4008" t="str">
        <f t="shared" si="373"/>
        <v>No</v>
      </c>
      <c r="F4008" t="str">
        <f t="shared" si="374"/>
        <v>0</v>
      </c>
      <c r="G4008" t="s">
        <v>154</v>
      </c>
      <c r="H4008" t="s">
        <v>155</v>
      </c>
      <c r="I4008" t="str">
        <f t="shared" si="375"/>
        <v/>
      </c>
      <c r="J4008" t="str">
        <f t="shared" si="376"/>
        <v/>
      </c>
      <c r="K4008" t="str">
        <f>VLOOKUP('intouch变量（离散）'!$A4008,基本表格!$G:$Q,9,FALSE)</f>
        <v>None</v>
      </c>
      <c r="L4008">
        <v>1</v>
      </c>
      <c r="M4008" t="s">
        <v>156</v>
      </c>
      <c r="N4008" t="s">
        <v>157</v>
      </c>
      <c r="O4008" t="s">
        <v>158</v>
      </c>
      <c r="P4008" t="str">
        <f>VLOOKUP('intouch变量（离散）'!$A4008,基本表格!$G:$Q,3,FALSE)</f>
        <v>DB200,X1.2</v>
      </c>
      <c r="Q4008" t="str">
        <f>VLOOKUP('intouch变量（离散）'!$A4008,基本表格!$G:$Q,10,FALSE)</f>
        <v>Yes</v>
      </c>
      <c r="R4008" t="str">
        <f t="shared" si="378"/>
        <v>DB200,X1.2 2492+P6-M4 芯层湿刨花料仓进料皮带运输机 电机控制 电机(正转）</v>
      </c>
      <c r="S4008">
        <v>0</v>
      </c>
      <c r="T4008">
        <v>0</v>
      </c>
    </row>
    <row r="4009" spans="1:20">
      <c r="A4009" t="s">
        <v>4165</v>
      </c>
      <c r="B4009" s="11" t="str">
        <f t="shared" si="377"/>
        <v>CHPD</v>
      </c>
      <c r="C4009" s="11" t="str">
        <f>VLOOKUP('intouch变量（离散）'!$A4009,基本表格!$G:$Q,2,FALSE)</f>
        <v>2492+P6-M4 芯层湿刨花料仓进料皮带运输机 电机控制 电机过载</v>
      </c>
      <c r="D4009" t="s">
        <v>154</v>
      </c>
      <c r="E4009" t="str">
        <f t="shared" si="373"/>
        <v>No</v>
      </c>
      <c r="F4009" t="str">
        <f t="shared" si="374"/>
        <v>0</v>
      </c>
      <c r="G4009" t="s">
        <v>154</v>
      </c>
      <c r="H4009" t="s">
        <v>155</v>
      </c>
      <c r="I4009" t="str">
        <f t="shared" si="375"/>
        <v/>
      </c>
      <c r="J4009" t="str">
        <f t="shared" si="376"/>
        <v/>
      </c>
      <c r="K4009" t="str">
        <f>VLOOKUP('intouch变量（离散）'!$A4009,基本表格!$G:$Q,9,FALSE)</f>
        <v>On</v>
      </c>
      <c r="L4009">
        <v>1</v>
      </c>
      <c r="M4009" t="s">
        <v>156</v>
      </c>
      <c r="N4009" t="s">
        <v>157</v>
      </c>
      <c r="O4009" t="s">
        <v>158</v>
      </c>
      <c r="P4009" t="str">
        <f>VLOOKUP('intouch变量（离散）'!$A4009,基本表格!$G:$Q,3,FALSE)</f>
        <v>DB200,X1.3</v>
      </c>
      <c r="Q4009" t="str">
        <f>VLOOKUP('intouch变量（离散）'!$A4009,基本表格!$G:$Q,10,FALSE)</f>
        <v>Yes</v>
      </c>
      <c r="R4009" t="str">
        <f t="shared" si="378"/>
        <v>DB200,X1.3 2492+P6-M4 芯层湿刨花料仓进料皮带运输机 电机控制 电机过载</v>
      </c>
      <c r="S4009">
        <v>0</v>
      </c>
      <c r="T4009">
        <v>0</v>
      </c>
    </row>
    <row r="4010" spans="1:20">
      <c r="A4010" t="s">
        <v>4166</v>
      </c>
      <c r="B4010" s="11" t="str">
        <f t="shared" si="377"/>
        <v>CHPD</v>
      </c>
      <c r="C4010" s="11" t="str">
        <f>VLOOKUP('intouch变量（离散）'!$A4010,基本表格!$G:$Q,2,FALSE)</f>
        <v>2492+P6-M4 芯层湿刨花料仓进料皮带运输机 电机控制 风扇过载</v>
      </c>
      <c r="D4010" t="s">
        <v>154</v>
      </c>
      <c r="E4010" t="str">
        <f t="shared" si="373"/>
        <v>No</v>
      </c>
      <c r="F4010" t="str">
        <f t="shared" si="374"/>
        <v>0</v>
      </c>
      <c r="G4010" t="s">
        <v>154</v>
      </c>
      <c r="H4010" t="s">
        <v>155</v>
      </c>
      <c r="I4010" t="str">
        <f t="shared" si="375"/>
        <v/>
      </c>
      <c r="J4010" t="str">
        <f t="shared" si="376"/>
        <v/>
      </c>
      <c r="K4010" t="str">
        <f>VLOOKUP('intouch变量（离散）'!$A4010,基本表格!$G:$Q,9,FALSE)</f>
        <v>On</v>
      </c>
      <c r="L4010">
        <v>1</v>
      </c>
      <c r="M4010" t="s">
        <v>156</v>
      </c>
      <c r="N4010" t="s">
        <v>157</v>
      </c>
      <c r="O4010" t="s">
        <v>158</v>
      </c>
      <c r="P4010" t="str">
        <f>VLOOKUP('intouch变量（离散）'!$A4010,基本表格!$G:$Q,3,FALSE)</f>
        <v>DB200,X1.4</v>
      </c>
      <c r="Q4010" t="str">
        <f>VLOOKUP('intouch变量（离散）'!$A4010,基本表格!$G:$Q,10,FALSE)</f>
        <v>Yes</v>
      </c>
      <c r="R4010" t="str">
        <f t="shared" si="378"/>
        <v>DB200,X1.4 2492+P6-M4 芯层湿刨花料仓进料皮带运输机 电机控制 风扇过载</v>
      </c>
      <c r="S4010">
        <v>0</v>
      </c>
      <c r="T4010">
        <v>0</v>
      </c>
    </row>
    <row r="4011" spans="1:20">
      <c r="A4011" t="s">
        <v>4167</v>
      </c>
      <c r="B4011" s="11" t="str">
        <f t="shared" si="377"/>
        <v>CHPD</v>
      </c>
      <c r="C4011" s="11" t="str">
        <f>VLOOKUP('intouch变量（离散）'!$A4011,基本表格!$G:$Q,2,FALSE)</f>
        <v>2492+P6-M4 芯层湿刨花料仓进料皮带运输机 电机控制 电机运行指示</v>
      </c>
      <c r="D4011" t="s">
        <v>154</v>
      </c>
      <c r="E4011" t="str">
        <f t="shared" si="373"/>
        <v>No</v>
      </c>
      <c r="F4011" t="str">
        <f t="shared" si="374"/>
        <v>0</v>
      </c>
      <c r="G4011" t="s">
        <v>154</v>
      </c>
      <c r="H4011" t="s">
        <v>155</v>
      </c>
      <c r="I4011" t="str">
        <f t="shared" si="375"/>
        <v/>
      </c>
      <c r="J4011" t="str">
        <f t="shared" si="376"/>
        <v/>
      </c>
      <c r="K4011" t="str">
        <f>VLOOKUP('intouch变量（离散）'!$A4011,基本表格!$G:$Q,9,FALSE)</f>
        <v>None</v>
      </c>
      <c r="L4011">
        <v>1</v>
      </c>
      <c r="M4011" t="s">
        <v>156</v>
      </c>
      <c r="N4011" t="s">
        <v>157</v>
      </c>
      <c r="O4011" t="s">
        <v>158</v>
      </c>
      <c r="P4011" t="str">
        <f>VLOOKUP('intouch变量（离散）'!$A4011,基本表格!$G:$Q,3,FALSE)</f>
        <v>DB200,X1.5</v>
      </c>
      <c r="Q4011" t="str">
        <f>VLOOKUP('intouch变量（离散）'!$A4011,基本表格!$G:$Q,10,FALSE)</f>
        <v>Yes</v>
      </c>
      <c r="R4011" t="str">
        <f t="shared" si="378"/>
        <v>DB200,X1.5 2492+P6-M4 芯层湿刨花料仓进料皮带运输机 电机控制 电机运行指示</v>
      </c>
      <c r="S4011">
        <v>0</v>
      </c>
      <c r="T4011">
        <v>0</v>
      </c>
    </row>
    <row r="4012" spans="1:20">
      <c r="A4012" t="s">
        <v>4168</v>
      </c>
      <c r="B4012" s="11" t="str">
        <f t="shared" si="377"/>
        <v>CHPD</v>
      </c>
      <c r="C4012" s="11" t="str">
        <f>VLOOKUP('intouch变量（离散）'!$A4012,基本表格!$G:$Q,2,FALSE)</f>
        <v>2492+P6-M4 芯层湿刨花料仓进料皮带运输机 电机控制 断链报警</v>
      </c>
      <c r="D4012" t="s">
        <v>154</v>
      </c>
      <c r="E4012" t="str">
        <f t="shared" si="373"/>
        <v>No</v>
      </c>
      <c r="F4012" t="str">
        <f t="shared" si="374"/>
        <v>0</v>
      </c>
      <c r="G4012" t="s">
        <v>154</v>
      </c>
      <c r="H4012" t="s">
        <v>155</v>
      </c>
      <c r="I4012" t="str">
        <f t="shared" si="375"/>
        <v/>
      </c>
      <c r="J4012" t="str">
        <f t="shared" si="376"/>
        <v/>
      </c>
      <c r="K4012" t="str">
        <f>VLOOKUP('intouch变量（离散）'!$A4012,基本表格!$G:$Q,9,FALSE)</f>
        <v>On</v>
      </c>
      <c r="L4012">
        <v>1</v>
      </c>
      <c r="M4012" t="s">
        <v>156</v>
      </c>
      <c r="N4012" t="s">
        <v>157</v>
      </c>
      <c r="O4012" t="s">
        <v>158</v>
      </c>
      <c r="P4012" t="str">
        <f>VLOOKUP('intouch变量（离散）'!$A4012,基本表格!$G:$Q,3,FALSE)</f>
        <v>DB200,X1.6</v>
      </c>
      <c r="Q4012" t="str">
        <f>VLOOKUP('intouch变量（离散）'!$A4012,基本表格!$G:$Q,10,FALSE)</f>
        <v>Yes</v>
      </c>
      <c r="R4012" t="str">
        <f t="shared" si="378"/>
        <v>DB200,X1.6 2492+P6-M4 芯层湿刨花料仓进料皮带运输机 电机控制 断链报警</v>
      </c>
      <c r="S4012">
        <v>0</v>
      </c>
      <c r="T4012">
        <v>0</v>
      </c>
    </row>
    <row r="4013" spans="1:20">
      <c r="A4013" t="s">
        <v>4169</v>
      </c>
      <c r="B4013" s="11" t="str">
        <f t="shared" si="377"/>
        <v>CHPD</v>
      </c>
      <c r="C4013" s="11" t="str">
        <f>VLOOKUP('intouch变量（离散）'!$A4013,基本表格!$G:$Q,2,FALSE)</f>
        <v>2492+P6-M4 芯层湿刨花料仓进料皮带运输机 电机控制 断链检测</v>
      </c>
      <c r="D4013" t="s">
        <v>154</v>
      </c>
      <c r="E4013" t="str">
        <f t="shared" si="373"/>
        <v>No</v>
      </c>
      <c r="F4013" t="str">
        <f t="shared" si="374"/>
        <v>0</v>
      </c>
      <c r="G4013" t="s">
        <v>154</v>
      </c>
      <c r="H4013" t="s">
        <v>155</v>
      </c>
      <c r="I4013" t="str">
        <f t="shared" si="375"/>
        <v/>
      </c>
      <c r="J4013" t="str">
        <f t="shared" si="376"/>
        <v/>
      </c>
      <c r="K4013" t="str">
        <f>VLOOKUP('intouch变量（离散）'!$A4013,基本表格!$G:$Q,9,FALSE)</f>
        <v>None</v>
      </c>
      <c r="L4013">
        <v>1</v>
      </c>
      <c r="M4013" t="s">
        <v>156</v>
      </c>
      <c r="N4013" t="s">
        <v>157</v>
      </c>
      <c r="O4013" t="s">
        <v>158</v>
      </c>
      <c r="P4013" t="str">
        <f>VLOOKUP('intouch变量（离散）'!$A4013,基本表格!$G:$Q,3,FALSE)</f>
        <v>DB200,X1.7</v>
      </c>
      <c r="Q4013" t="str">
        <f>VLOOKUP('intouch变量（离散）'!$A4013,基本表格!$G:$Q,10,FALSE)</f>
        <v>Yes</v>
      </c>
      <c r="R4013" t="str">
        <f t="shared" si="378"/>
        <v>DB200,X1.7 2492+P6-M4 芯层湿刨花料仓进料皮带运输机 电机控制 断链检测</v>
      </c>
      <c r="S4013">
        <v>0</v>
      </c>
      <c r="T4013">
        <v>0</v>
      </c>
    </row>
    <row r="4014" spans="1:20">
      <c r="A4014" t="s">
        <v>4170</v>
      </c>
      <c r="B4014" s="11" t="str">
        <f t="shared" si="377"/>
        <v>CHPD</v>
      </c>
      <c r="C4014" s="11" t="str">
        <f>VLOOKUP('intouch变量（离散）'!$A4014,基本表格!$G:$Q,2,FALSE)</f>
        <v>2492+P6-M4 芯层湿刨花料仓进料皮带运输机 电机控制 复位</v>
      </c>
      <c r="D4014" t="s">
        <v>154</v>
      </c>
      <c r="E4014" t="str">
        <f t="shared" si="373"/>
        <v>No</v>
      </c>
      <c r="F4014" t="str">
        <f t="shared" si="374"/>
        <v>0</v>
      </c>
      <c r="G4014" t="s">
        <v>154</v>
      </c>
      <c r="H4014" t="s">
        <v>155</v>
      </c>
      <c r="I4014" t="str">
        <f t="shared" si="375"/>
        <v/>
      </c>
      <c r="J4014" t="str">
        <f t="shared" si="376"/>
        <v/>
      </c>
      <c r="K4014" t="str">
        <f>VLOOKUP('intouch变量（离散）'!$A4014,基本表格!$G:$Q,9,FALSE)</f>
        <v>None</v>
      </c>
      <c r="L4014">
        <v>1</v>
      </c>
      <c r="M4014" t="s">
        <v>156</v>
      </c>
      <c r="N4014" t="s">
        <v>157</v>
      </c>
      <c r="O4014" t="s">
        <v>158</v>
      </c>
      <c r="P4014" t="str">
        <f>VLOOKUP('intouch变量（离散）'!$A4014,基本表格!$G:$Q,3,FALSE)</f>
        <v>DB200,X2.0</v>
      </c>
      <c r="Q4014" t="str">
        <f>VLOOKUP('intouch变量（离散）'!$A4014,基本表格!$G:$Q,10,FALSE)</f>
        <v>No</v>
      </c>
      <c r="R4014" t="str">
        <f t="shared" si="378"/>
        <v>DB200,X2.0 2492+P6-M4 芯层湿刨花料仓进料皮带运输机 电机控制 复位</v>
      </c>
      <c r="S4014">
        <v>0</v>
      </c>
      <c r="T4014">
        <v>0</v>
      </c>
    </row>
    <row r="4015" spans="1:20">
      <c r="A4015" t="s">
        <v>4171</v>
      </c>
      <c r="B4015" s="11" t="str">
        <f t="shared" si="377"/>
        <v>CHPD</v>
      </c>
      <c r="C4015" s="11" t="str">
        <f>VLOOKUP('intouch变量（离散）'!$A4015,基本表格!$G:$Q,2,FALSE)</f>
        <v>2492+P6-M4 芯层湿刨花料仓进料皮带运输机 电机控制 断链保护使能</v>
      </c>
      <c r="D4015" t="s">
        <v>154</v>
      </c>
      <c r="E4015" t="str">
        <f t="shared" si="373"/>
        <v>Yes</v>
      </c>
      <c r="F4015" t="str">
        <f t="shared" si="374"/>
        <v>900</v>
      </c>
      <c r="G4015" t="s">
        <v>154</v>
      </c>
      <c r="H4015" t="s">
        <v>155</v>
      </c>
      <c r="I4015" t="str">
        <f t="shared" si="375"/>
        <v>禁用</v>
      </c>
      <c r="J4015" t="str">
        <f t="shared" si="376"/>
        <v>启用</v>
      </c>
      <c r="K4015" t="str">
        <f>VLOOKUP('intouch变量（离散）'!$A4015,基本表格!$G:$Q,9,FALSE)</f>
        <v>None</v>
      </c>
      <c r="L4015">
        <v>1</v>
      </c>
      <c r="M4015" t="s">
        <v>156</v>
      </c>
      <c r="N4015" t="s">
        <v>157</v>
      </c>
      <c r="O4015" t="s">
        <v>158</v>
      </c>
      <c r="P4015" t="str">
        <f>VLOOKUP('intouch变量（离散）'!$A4015,基本表格!$G:$Q,3,FALSE)</f>
        <v>DB200,X2.1</v>
      </c>
      <c r="Q4015" t="str">
        <f>VLOOKUP('intouch变量（离散）'!$A4015,基本表格!$G:$Q,10,FALSE)</f>
        <v>No</v>
      </c>
      <c r="R4015" t="str">
        <f t="shared" si="378"/>
        <v>DB200,X2.1 2492+P6-M4 芯层湿刨花料仓进料皮带运输机 电机控制 断链保护使能</v>
      </c>
      <c r="S4015">
        <v>0</v>
      </c>
      <c r="T4015">
        <v>0</v>
      </c>
    </row>
    <row r="4016" spans="1:20">
      <c r="A4016" t="s">
        <v>4172</v>
      </c>
      <c r="B4016" s="11" t="str">
        <f t="shared" si="377"/>
        <v>CHPD</v>
      </c>
      <c r="C4016" s="11" t="str">
        <f>VLOOKUP('intouch变量（离散）'!$A4016,基本表格!$G:$Q,2,FALSE)</f>
        <v>2492+P6-M4 芯层湿刨花料仓进料皮带运输机 电机控制 断链导致停机</v>
      </c>
      <c r="D4016" t="s">
        <v>154</v>
      </c>
      <c r="E4016" t="str">
        <f t="shared" si="373"/>
        <v>No</v>
      </c>
      <c r="F4016" t="str">
        <f t="shared" si="374"/>
        <v>0</v>
      </c>
      <c r="G4016" t="s">
        <v>154</v>
      </c>
      <c r="H4016" t="s">
        <v>155</v>
      </c>
      <c r="I4016" t="str">
        <f t="shared" si="375"/>
        <v/>
      </c>
      <c r="J4016" t="str">
        <f t="shared" si="376"/>
        <v/>
      </c>
      <c r="K4016" t="str">
        <f>VLOOKUP('intouch变量（离散）'!$A4016,基本表格!$G:$Q,9,FALSE)</f>
        <v>On</v>
      </c>
      <c r="L4016">
        <v>1</v>
      </c>
      <c r="M4016" t="s">
        <v>156</v>
      </c>
      <c r="N4016" t="s">
        <v>157</v>
      </c>
      <c r="O4016" t="s">
        <v>158</v>
      </c>
      <c r="P4016" t="str">
        <f>VLOOKUP('intouch变量（离散）'!$A4016,基本表格!$G:$Q,3,FALSE)</f>
        <v>DB200,X2.2</v>
      </c>
      <c r="Q4016" t="str">
        <f>VLOOKUP('intouch变量（离散）'!$A4016,基本表格!$G:$Q,10,FALSE)</f>
        <v>Yes</v>
      </c>
      <c r="R4016" t="str">
        <f t="shared" si="378"/>
        <v>DB200,X2.2 2492+P6-M4 芯层湿刨花料仓进料皮带运输机 电机控制 断链导致停机</v>
      </c>
      <c r="S4016">
        <v>0</v>
      </c>
      <c r="T4016">
        <v>0</v>
      </c>
    </row>
    <row r="4017" spans="1:20">
      <c r="A4017" t="s">
        <v>4173</v>
      </c>
      <c r="B4017" s="11" t="str">
        <f t="shared" si="377"/>
        <v>CHPD</v>
      </c>
      <c r="C4017" s="11" t="str">
        <f>VLOOKUP('intouch变量（离散）'!$A4017,基本表格!$G:$Q,2,FALSE)</f>
        <v>2492+P6-M4 芯层湿刨花料仓进料皮带运输机 电机控制 电机(反转）</v>
      </c>
      <c r="D4017" t="s">
        <v>154</v>
      </c>
      <c r="E4017" t="str">
        <f t="shared" si="373"/>
        <v>No</v>
      </c>
      <c r="F4017" t="str">
        <f t="shared" si="374"/>
        <v>0</v>
      </c>
      <c r="G4017" t="s">
        <v>154</v>
      </c>
      <c r="H4017" t="s">
        <v>155</v>
      </c>
      <c r="I4017" t="str">
        <f t="shared" si="375"/>
        <v/>
      </c>
      <c r="J4017" t="str">
        <f t="shared" si="376"/>
        <v/>
      </c>
      <c r="K4017" t="str">
        <f>VLOOKUP('intouch变量（离散）'!$A4017,基本表格!$G:$Q,9,FALSE)</f>
        <v>None</v>
      </c>
      <c r="L4017">
        <v>1</v>
      </c>
      <c r="M4017" t="s">
        <v>156</v>
      </c>
      <c r="N4017" t="s">
        <v>157</v>
      </c>
      <c r="O4017" t="s">
        <v>158</v>
      </c>
      <c r="P4017" t="str">
        <f>VLOOKUP('intouch变量（离散）'!$A4017,基本表格!$G:$Q,3,FALSE)</f>
        <v>DB200,X2.3</v>
      </c>
      <c r="Q4017" t="str">
        <f>VLOOKUP('intouch变量（离散）'!$A4017,基本表格!$G:$Q,10,FALSE)</f>
        <v>Yes</v>
      </c>
      <c r="R4017" t="str">
        <f t="shared" si="378"/>
        <v>DB200,X2.3 2492+P6-M4 芯层湿刨花料仓进料皮带运输机 电机控制 电机(反转）</v>
      </c>
      <c r="S4017">
        <v>0</v>
      </c>
      <c r="T4017">
        <v>0</v>
      </c>
    </row>
    <row r="4018" spans="1:20">
      <c r="A4018" t="s">
        <v>4174</v>
      </c>
      <c r="B4018" s="11" t="str">
        <f t="shared" si="377"/>
        <v>CHPD</v>
      </c>
      <c r="C4018" s="11" t="str">
        <f>VLOOKUP('intouch变量（离散）'!$A4018,基本表格!$G:$Q,2,FALSE)</f>
        <v>2492+P6-M4 芯层湿刨花料仓进料皮带运输机 电机控制 本地</v>
      </c>
      <c r="D4018" t="s">
        <v>154</v>
      </c>
      <c r="E4018" t="str">
        <f t="shared" si="373"/>
        <v>No</v>
      </c>
      <c r="F4018" t="str">
        <f t="shared" si="374"/>
        <v>0</v>
      </c>
      <c r="G4018" t="s">
        <v>154</v>
      </c>
      <c r="H4018" t="s">
        <v>155</v>
      </c>
      <c r="I4018" t="str">
        <f t="shared" si="375"/>
        <v/>
      </c>
      <c r="J4018" t="str">
        <f t="shared" si="376"/>
        <v/>
      </c>
      <c r="K4018" t="str">
        <f>VLOOKUP('intouch变量（离散）'!$A4018,基本表格!$G:$Q,9,FALSE)</f>
        <v>None</v>
      </c>
      <c r="L4018">
        <v>1</v>
      </c>
      <c r="M4018" t="s">
        <v>156</v>
      </c>
      <c r="N4018" t="s">
        <v>157</v>
      </c>
      <c r="O4018" t="s">
        <v>158</v>
      </c>
      <c r="P4018" t="str">
        <f>VLOOKUP('intouch变量（离散）'!$A4018,基本表格!$G:$Q,3,FALSE)</f>
        <v>DB200,X2.4</v>
      </c>
      <c r="Q4018" t="str">
        <f>VLOOKUP('intouch变量（离散）'!$A4018,基本表格!$G:$Q,10,FALSE)</f>
        <v>Yes</v>
      </c>
      <c r="R4018" t="str">
        <f t="shared" si="378"/>
        <v>DB200,X2.4 2492+P6-M4 芯层湿刨花料仓进料皮带运输机 电机控制 本地</v>
      </c>
      <c r="S4018">
        <v>0</v>
      </c>
      <c r="T4018">
        <v>0</v>
      </c>
    </row>
    <row r="4019" spans="1:20">
      <c r="A4019" t="s">
        <v>4175</v>
      </c>
      <c r="B4019" s="11" t="str">
        <f t="shared" si="377"/>
        <v>CHPD</v>
      </c>
      <c r="C4019" s="11" t="str">
        <f>VLOOKUP('intouch变量（离散）'!$A4019,基本表格!$G:$Q,2,FALSE)</f>
        <v>2492+P6-M4 芯层湿刨花料仓进料皮带运输机 电机控制 远程</v>
      </c>
      <c r="D4019" t="s">
        <v>154</v>
      </c>
      <c r="E4019" t="str">
        <f t="shared" si="373"/>
        <v>No</v>
      </c>
      <c r="F4019" t="str">
        <f t="shared" si="374"/>
        <v>0</v>
      </c>
      <c r="G4019" t="s">
        <v>154</v>
      </c>
      <c r="H4019" t="s">
        <v>155</v>
      </c>
      <c r="I4019" t="str">
        <f t="shared" si="375"/>
        <v/>
      </c>
      <c r="J4019" t="str">
        <f t="shared" si="376"/>
        <v/>
      </c>
      <c r="K4019" t="str">
        <f>VLOOKUP('intouch变量（离散）'!$A4019,基本表格!$G:$Q,9,FALSE)</f>
        <v>None</v>
      </c>
      <c r="L4019">
        <v>1</v>
      </c>
      <c r="M4019" t="s">
        <v>156</v>
      </c>
      <c r="N4019" t="s">
        <v>157</v>
      </c>
      <c r="O4019" t="s">
        <v>158</v>
      </c>
      <c r="P4019" t="str">
        <f>VLOOKUP('intouch变量（离散）'!$A4019,基本表格!$G:$Q,3,FALSE)</f>
        <v>DB200,X2.5</v>
      </c>
      <c r="Q4019" t="str">
        <f>VLOOKUP('intouch变量（离散）'!$A4019,基本表格!$G:$Q,10,FALSE)</f>
        <v>Yes</v>
      </c>
      <c r="R4019" t="str">
        <f t="shared" si="378"/>
        <v>DB200,X2.5 2492+P6-M4 芯层湿刨花料仓进料皮带运输机 电机控制 远程</v>
      </c>
      <c r="S4019">
        <v>0</v>
      </c>
      <c r="T4019">
        <v>0</v>
      </c>
    </row>
    <row r="4020" spans="1:20">
      <c r="A4020" t="s">
        <v>4176</v>
      </c>
      <c r="B4020" s="11" t="str">
        <f t="shared" si="377"/>
        <v>CHPD</v>
      </c>
      <c r="C4020" s="11" t="str">
        <f>VLOOKUP('intouch变量（离散）'!$A4020,基本表格!$G:$Q,2,FALSE)</f>
        <v>2492+P6-M4 芯层湿刨花料仓进料皮带运输机 电机控制 堵料报警</v>
      </c>
      <c r="D4020" t="s">
        <v>154</v>
      </c>
      <c r="E4020" t="str">
        <f t="shared" si="373"/>
        <v>No</v>
      </c>
      <c r="F4020" t="str">
        <f t="shared" si="374"/>
        <v>0</v>
      </c>
      <c r="G4020" t="s">
        <v>154</v>
      </c>
      <c r="H4020" t="s">
        <v>155</v>
      </c>
      <c r="I4020" t="str">
        <f t="shared" si="375"/>
        <v/>
      </c>
      <c r="J4020" t="str">
        <f t="shared" si="376"/>
        <v/>
      </c>
      <c r="K4020" t="str">
        <f>VLOOKUP('intouch变量（离散）'!$A4020,基本表格!$G:$Q,9,FALSE)</f>
        <v>On</v>
      </c>
      <c r="L4020">
        <v>1</v>
      </c>
      <c r="M4020" t="s">
        <v>156</v>
      </c>
      <c r="N4020" t="s">
        <v>157</v>
      </c>
      <c r="O4020" t="s">
        <v>158</v>
      </c>
      <c r="P4020" t="str">
        <f>VLOOKUP('intouch变量（离散）'!$A4020,基本表格!$G:$Q,3,FALSE)</f>
        <v>DB200,X2.6</v>
      </c>
      <c r="Q4020" t="str">
        <f>VLOOKUP('intouch变量（离散）'!$A4020,基本表格!$G:$Q,10,FALSE)</f>
        <v>Yes</v>
      </c>
      <c r="R4020" t="str">
        <f t="shared" si="378"/>
        <v>DB200,X2.6 2492+P6-M4 芯层湿刨花料仓进料皮带运输机 电机控制 堵料报警</v>
      </c>
      <c r="S4020">
        <v>0</v>
      </c>
      <c r="T4020">
        <v>0</v>
      </c>
    </row>
    <row r="4021" spans="1:20">
      <c r="A4021" t="s">
        <v>4177</v>
      </c>
      <c r="B4021" s="11" t="str">
        <f t="shared" si="377"/>
        <v>CHPD</v>
      </c>
      <c r="C4021" s="11" t="str">
        <f>VLOOKUP('intouch变量（离散）'!$A4021,基本表格!$G:$Q,2,FALSE)</f>
        <v>2492+P6-M4 芯层湿刨花料仓进料皮带运输机 电机控制 堵料检测</v>
      </c>
      <c r="D4021" t="s">
        <v>154</v>
      </c>
      <c r="E4021" t="str">
        <f t="shared" si="373"/>
        <v>No</v>
      </c>
      <c r="F4021" t="str">
        <f t="shared" si="374"/>
        <v>0</v>
      </c>
      <c r="G4021" t="s">
        <v>154</v>
      </c>
      <c r="H4021" t="s">
        <v>155</v>
      </c>
      <c r="I4021" t="str">
        <f t="shared" si="375"/>
        <v/>
      </c>
      <c r="J4021" t="str">
        <f t="shared" si="376"/>
        <v/>
      </c>
      <c r="K4021" t="str">
        <f>VLOOKUP('intouch变量（离散）'!$A4021,基本表格!$G:$Q,9,FALSE)</f>
        <v>None</v>
      </c>
      <c r="L4021">
        <v>1</v>
      </c>
      <c r="M4021" t="s">
        <v>156</v>
      </c>
      <c r="N4021" t="s">
        <v>157</v>
      </c>
      <c r="O4021" t="s">
        <v>158</v>
      </c>
      <c r="P4021" t="str">
        <f>VLOOKUP('intouch变量（离散）'!$A4021,基本表格!$G:$Q,3,FALSE)</f>
        <v>DB200,X2.7</v>
      </c>
      <c r="Q4021" t="str">
        <f>VLOOKUP('intouch变量（离散）'!$A4021,基本表格!$G:$Q,10,FALSE)</f>
        <v>Yes</v>
      </c>
      <c r="R4021" t="str">
        <f t="shared" si="378"/>
        <v>DB200,X2.7 2492+P6-M4 芯层湿刨花料仓进料皮带运输机 电机控制 堵料检测</v>
      </c>
      <c r="S4021">
        <v>0</v>
      </c>
      <c r="T4021">
        <v>0</v>
      </c>
    </row>
    <row r="4022" spans="1:20">
      <c r="A4022" t="s">
        <v>4178</v>
      </c>
      <c r="B4022" s="11" t="str">
        <f t="shared" si="377"/>
        <v>CHPD</v>
      </c>
      <c r="C4022" s="11" t="str">
        <f>VLOOKUP('intouch变量（离散）'!$A4022,基本表格!$G:$Q,2,FALSE)</f>
        <v>2492+P6-M4 芯层湿刨花料仓进料皮带运输机 电机控制 堵料保护使能</v>
      </c>
      <c r="D4022" t="s">
        <v>154</v>
      </c>
      <c r="E4022" t="str">
        <f t="shared" si="373"/>
        <v>Yes</v>
      </c>
      <c r="F4022" t="str">
        <f t="shared" si="374"/>
        <v>900</v>
      </c>
      <c r="G4022" t="s">
        <v>154</v>
      </c>
      <c r="H4022" t="s">
        <v>155</v>
      </c>
      <c r="I4022" t="str">
        <f t="shared" si="375"/>
        <v>禁用</v>
      </c>
      <c r="J4022" t="str">
        <f t="shared" si="376"/>
        <v>启用</v>
      </c>
      <c r="K4022" t="str">
        <f>VLOOKUP('intouch变量（离散）'!$A4022,基本表格!$G:$Q,9,FALSE)</f>
        <v>None</v>
      </c>
      <c r="L4022">
        <v>1</v>
      </c>
      <c r="M4022" t="s">
        <v>156</v>
      </c>
      <c r="N4022" t="s">
        <v>157</v>
      </c>
      <c r="O4022" t="s">
        <v>158</v>
      </c>
      <c r="P4022" t="str">
        <f>VLOOKUP('intouch变量（离散）'!$A4022,基本表格!$G:$Q,3,FALSE)</f>
        <v>DB200,X3.0</v>
      </c>
      <c r="Q4022" t="str">
        <f>VLOOKUP('intouch变量（离散）'!$A4022,基本表格!$G:$Q,10,FALSE)</f>
        <v>No</v>
      </c>
      <c r="R4022" t="str">
        <f t="shared" si="378"/>
        <v>DB200,X3.0 2492+P6-M4 芯层湿刨花料仓进料皮带运输机 电机控制 堵料保护使能</v>
      </c>
      <c r="S4022">
        <v>0</v>
      </c>
      <c r="T4022">
        <v>0</v>
      </c>
    </row>
    <row r="4023" spans="1:20">
      <c r="A4023" t="s">
        <v>4179</v>
      </c>
      <c r="B4023" s="11" t="str">
        <f t="shared" si="377"/>
        <v>CHPD</v>
      </c>
      <c r="C4023" s="11" t="str">
        <f>VLOOKUP('intouch变量（离散）'!$A4023,基本表格!$G:$Q,2,FALSE)</f>
        <v>2492+P6-M4 芯层湿刨花料仓进料皮带运输机 电机控制 堵料导致停机</v>
      </c>
      <c r="D4023" t="s">
        <v>154</v>
      </c>
      <c r="E4023" t="str">
        <f t="shared" si="373"/>
        <v>No</v>
      </c>
      <c r="F4023" t="str">
        <f t="shared" si="374"/>
        <v>0</v>
      </c>
      <c r="G4023" t="s">
        <v>154</v>
      </c>
      <c r="H4023" t="s">
        <v>155</v>
      </c>
      <c r="I4023" t="str">
        <f t="shared" si="375"/>
        <v/>
      </c>
      <c r="J4023" t="str">
        <f t="shared" si="376"/>
        <v/>
      </c>
      <c r="K4023" t="str">
        <f>VLOOKUP('intouch变量（离散）'!$A4023,基本表格!$G:$Q,9,FALSE)</f>
        <v>On</v>
      </c>
      <c r="L4023">
        <v>1</v>
      </c>
      <c r="M4023" t="s">
        <v>156</v>
      </c>
      <c r="N4023" t="s">
        <v>157</v>
      </c>
      <c r="O4023" t="s">
        <v>158</v>
      </c>
      <c r="P4023" t="str">
        <f>VLOOKUP('intouch变量（离散）'!$A4023,基本表格!$G:$Q,3,FALSE)</f>
        <v>DB200,X3.1</v>
      </c>
      <c r="Q4023" t="str">
        <f>VLOOKUP('intouch变量（离散）'!$A4023,基本表格!$G:$Q,10,FALSE)</f>
        <v>Yes</v>
      </c>
      <c r="R4023" t="str">
        <f t="shared" si="378"/>
        <v>DB200,X3.1 2492+P6-M4 芯层湿刨花料仓进料皮带运输机 电机控制 堵料导致停机</v>
      </c>
      <c r="S4023">
        <v>0</v>
      </c>
      <c r="T4023">
        <v>0</v>
      </c>
    </row>
    <row r="4024" spans="1:20">
      <c r="A4024" t="s">
        <v>4180</v>
      </c>
      <c r="B4024" s="11" t="str">
        <f t="shared" si="377"/>
        <v>CHPD</v>
      </c>
      <c r="C4024" s="11" t="str">
        <f>VLOOKUP('intouch变量（离散）'!$A4024,基本表格!$G:$Q,2,FALSE)</f>
        <v>2492+P6-M4 芯层湿刨花料仓进料皮带运输机 电机控制 拉线开关</v>
      </c>
      <c r="D4024" t="s">
        <v>154</v>
      </c>
      <c r="E4024" t="str">
        <f t="shared" si="373"/>
        <v>No</v>
      </c>
      <c r="F4024" t="str">
        <f t="shared" si="374"/>
        <v>0</v>
      </c>
      <c r="G4024" t="s">
        <v>154</v>
      </c>
      <c r="H4024" t="s">
        <v>155</v>
      </c>
      <c r="I4024" t="str">
        <f t="shared" si="375"/>
        <v/>
      </c>
      <c r="J4024" t="str">
        <f t="shared" si="376"/>
        <v/>
      </c>
      <c r="K4024" t="str">
        <f>VLOOKUP('intouch变量（离散）'!$A4024,基本表格!$G:$Q,9,FALSE)</f>
        <v>On</v>
      </c>
      <c r="L4024">
        <v>1</v>
      </c>
      <c r="M4024" t="s">
        <v>156</v>
      </c>
      <c r="N4024" t="s">
        <v>157</v>
      </c>
      <c r="O4024" t="s">
        <v>158</v>
      </c>
      <c r="P4024" t="str">
        <f>VLOOKUP('intouch变量（离散）'!$A4024,基本表格!$G:$Q,3,FALSE)</f>
        <v>DB200,X8.0</v>
      </c>
      <c r="Q4024" t="str">
        <f>VLOOKUP('intouch变量（离散）'!$A4024,基本表格!$G:$Q,10,FALSE)</f>
        <v>Yes</v>
      </c>
      <c r="R4024" t="str">
        <f t="shared" si="378"/>
        <v>DB200,X8.0 2492+P6-M4 芯层湿刨花料仓进料皮带运输机 电机控制 拉线开关</v>
      </c>
      <c r="S4024">
        <v>0</v>
      </c>
      <c r="T4024">
        <v>0</v>
      </c>
    </row>
    <row r="4025" spans="1:20">
      <c r="A4025" t="s">
        <v>4181</v>
      </c>
      <c r="B4025" s="11" t="str">
        <f t="shared" si="377"/>
        <v>CHPD</v>
      </c>
      <c r="C4025" s="11" t="str">
        <f>VLOOKUP('intouch变量（离散）'!$A4025,基本表格!$G:$Q,2,FALSE)</f>
        <v>2492+P6-M4 芯层湿刨花料仓进料皮带运输机 电机控制 左跑偏报警</v>
      </c>
      <c r="D4025" t="s">
        <v>154</v>
      </c>
      <c r="E4025" t="str">
        <f t="shared" si="373"/>
        <v>No</v>
      </c>
      <c r="F4025" t="str">
        <f t="shared" si="374"/>
        <v>0</v>
      </c>
      <c r="G4025" t="s">
        <v>154</v>
      </c>
      <c r="H4025" t="s">
        <v>155</v>
      </c>
      <c r="I4025" t="str">
        <f t="shared" si="375"/>
        <v/>
      </c>
      <c r="J4025" t="str">
        <f t="shared" si="376"/>
        <v/>
      </c>
      <c r="K4025" t="str">
        <f>VLOOKUP('intouch变量（离散）'!$A4025,基本表格!$G:$Q,9,FALSE)</f>
        <v>On</v>
      </c>
      <c r="L4025">
        <v>1</v>
      </c>
      <c r="M4025" t="s">
        <v>156</v>
      </c>
      <c r="N4025" t="s">
        <v>157</v>
      </c>
      <c r="O4025" t="s">
        <v>158</v>
      </c>
      <c r="P4025" t="str">
        <f>VLOOKUP('intouch变量（离散）'!$A4025,基本表格!$G:$Q,3,FALSE)</f>
        <v>DB200,X8.1</v>
      </c>
      <c r="Q4025" t="str">
        <f>VLOOKUP('intouch变量（离散）'!$A4025,基本表格!$G:$Q,10,FALSE)</f>
        <v>Yes</v>
      </c>
      <c r="R4025" t="str">
        <f t="shared" si="378"/>
        <v>DB200,X8.1 2492+P6-M4 芯层湿刨花料仓进料皮带运输机 电机控制 左跑偏报警</v>
      </c>
      <c r="S4025">
        <v>0</v>
      </c>
      <c r="T4025">
        <v>0</v>
      </c>
    </row>
    <row r="4026" spans="1:20">
      <c r="A4026" t="s">
        <v>4182</v>
      </c>
      <c r="B4026" s="11" t="str">
        <f t="shared" si="377"/>
        <v>CHPD</v>
      </c>
      <c r="C4026" s="11" t="str">
        <f>VLOOKUP('intouch变量（离散）'!$A4026,基本表格!$G:$Q,2,FALSE)</f>
        <v>2492+P6-M4 芯层湿刨花料仓进料皮带运输机 电机控制 左跑偏1检测</v>
      </c>
      <c r="D4026" t="s">
        <v>154</v>
      </c>
      <c r="E4026" t="str">
        <f t="shared" si="373"/>
        <v>No</v>
      </c>
      <c r="F4026" t="str">
        <f t="shared" si="374"/>
        <v>0</v>
      </c>
      <c r="G4026" t="s">
        <v>154</v>
      </c>
      <c r="H4026" t="s">
        <v>155</v>
      </c>
      <c r="I4026" t="str">
        <f t="shared" si="375"/>
        <v/>
      </c>
      <c r="J4026" t="str">
        <f t="shared" si="376"/>
        <v/>
      </c>
      <c r="K4026" t="str">
        <f>VLOOKUP('intouch变量（离散）'!$A4026,基本表格!$G:$Q,9,FALSE)</f>
        <v>None</v>
      </c>
      <c r="L4026">
        <v>1</v>
      </c>
      <c r="M4026" t="s">
        <v>156</v>
      </c>
      <c r="N4026" t="s">
        <v>157</v>
      </c>
      <c r="O4026" t="s">
        <v>158</v>
      </c>
      <c r="P4026" t="str">
        <f>VLOOKUP('intouch变量（离散）'!$A4026,基本表格!$G:$Q,3,FALSE)</f>
        <v>DB200,X8.2</v>
      </c>
      <c r="Q4026" t="str">
        <f>VLOOKUP('intouch变量（离散）'!$A4026,基本表格!$G:$Q,10,FALSE)</f>
        <v>Yes</v>
      </c>
      <c r="R4026" t="str">
        <f t="shared" si="378"/>
        <v>DB200,X8.2 2492+P6-M4 芯层湿刨花料仓进料皮带运输机 电机控制 左跑偏1检测</v>
      </c>
      <c r="S4026">
        <v>0</v>
      </c>
      <c r="T4026">
        <v>0</v>
      </c>
    </row>
    <row r="4027" spans="1:20">
      <c r="A4027" t="s">
        <v>4183</v>
      </c>
      <c r="B4027" s="11" t="str">
        <f t="shared" si="377"/>
        <v>CHPD</v>
      </c>
      <c r="C4027" s="11" t="str">
        <f>VLOOKUP('intouch变量（离散）'!$A4027,基本表格!$G:$Q,2,FALSE)</f>
        <v>2492+P6-M4 芯层湿刨花料仓进料皮带运输机 电机控制 左跑偏保护使能</v>
      </c>
      <c r="D4027" t="s">
        <v>154</v>
      </c>
      <c r="E4027" t="str">
        <f t="shared" si="373"/>
        <v>Yes</v>
      </c>
      <c r="F4027" t="str">
        <f t="shared" si="374"/>
        <v>900</v>
      </c>
      <c r="G4027" t="s">
        <v>154</v>
      </c>
      <c r="H4027" t="s">
        <v>155</v>
      </c>
      <c r="I4027" t="str">
        <f t="shared" si="375"/>
        <v>禁用</v>
      </c>
      <c r="J4027" t="str">
        <f t="shared" si="376"/>
        <v>启用</v>
      </c>
      <c r="K4027" t="str">
        <f>VLOOKUP('intouch变量（离散）'!$A4027,基本表格!$G:$Q,9,FALSE)</f>
        <v>None</v>
      </c>
      <c r="L4027">
        <v>1</v>
      </c>
      <c r="M4027" t="s">
        <v>156</v>
      </c>
      <c r="N4027" t="s">
        <v>157</v>
      </c>
      <c r="O4027" t="s">
        <v>158</v>
      </c>
      <c r="P4027" t="str">
        <f>VLOOKUP('intouch变量（离散）'!$A4027,基本表格!$G:$Q,3,FALSE)</f>
        <v>DB200,X8.3</v>
      </c>
      <c r="Q4027" t="str">
        <f>VLOOKUP('intouch变量（离散）'!$A4027,基本表格!$G:$Q,10,FALSE)</f>
        <v>No</v>
      </c>
      <c r="R4027" t="str">
        <f t="shared" si="378"/>
        <v>DB200,X8.3 2492+P6-M4 芯层湿刨花料仓进料皮带运输机 电机控制 左跑偏保护使能</v>
      </c>
      <c r="S4027">
        <v>0</v>
      </c>
      <c r="T4027">
        <v>0</v>
      </c>
    </row>
    <row r="4028" spans="1:20">
      <c r="A4028" t="s">
        <v>4184</v>
      </c>
      <c r="B4028" s="11" t="str">
        <f t="shared" si="377"/>
        <v>CHPD</v>
      </c>
      <c r="C4028" s="11" t="str">
        <f>VLOOKUP('intouch变量（离散）'!$A4028,基本表格!$G:$Q,2,FALSE)</f>
        <v>2492+P6-M4 芯层湿刨花料仓进料皮带运输机 电机控制 左跑偏导致停机</v>
      </c>
      <c r="D4028" t="s">
        <v>154</v>
      </c>
      <c r="E4028" t="str">
        <f t="shared" si="373"/>
        <v>No</v>
      </c>
      <c r="F4028" t="str">
        <f t="shared" si="374"/>
        <v>0</v>
      </c>
      <c r="G4028" t="s">
        <v>154</v>
      </c>
      <c r="H4028" t="s">
        <v>155</v>
      </c>
      <c r="I4028" t="str">
        <f t="shared" si="375"/>
        <v/>
      </c>
      <c r="J4028" t="str">
        <f t="shared" si="376"/>
        <v/>
      </c>
      <c r="K4028" t="str">
        <f>VLOOKUP('intouch变量（离散）'!$A4028,基本表格!$G:$Q,9,FALSE)</f>
        <v>On</v>
      </c>
      <c r="L4028">
        <v>1</v>
      </c>
      <c r="M4028" t="s">
        <v>156</v>
      </c>
      <c r="N4028" t="s">
        <v>157</v>
      </c>
      <c r="O4028" t="s">
        <v>158</v>
      </c>
      <c r="P4028" t="str">
        <f>VLOOKUP('intouch变量（离散）'!$A4028,基本表格!$G:$Q,3,FALSE)</f>
        <v>DB200,X8.4</v>
      </c>
      <c r="Q4028" t="str">
        <f>VLOOKUP('intouch变量（离散）'!$A4028,基本表格!$G:$Q,10,FALSE)</f>
        <v>Yes</v>
      </c>
      <c r="R4028" t="str">
        <f t="shared" si="378"/>
        <v>DB200,X8.4 2492+P6-M4 芯层湿刨花料仓进料皮带运输机 电机控制 左跑偏导致停机</v>
      </c>
      <c r="S4028">
        <v>0</v>
      </c>
      <c r="T4028">
        <v>0</v>
      </c>
    </row>
    <row r="4029" spans="1:20">
      <c r="A4029" t="s">
        <v>4185</v>
      </c>
      <c r="B4029" s="11" t="str">
        <f t="shared" si="377"/>
        <v>CHPD</v>
      </c>
      <c r="C4029" s="11" t="str">
        <f>VLOOKUP('intouch变量（离散）'!$A4029,基本表格!$G:$Q,2,FALSE)</f>
        <v>2492+P6-M4 芯层湿刨花料仓进料皮带运输机 电机控制 右 跑偏报警</v>
      </c>
      <c r="D4029" t="s">
        <v>154</v>
      </c>
      <c r="E4029" t="str">
        <f t="shared" si="373"/>
        <v>No</v>
      </c>
      <c r="F4029" t="str">
        <f t="shared" si="374"/>
        <v>0</v>
      </c>
      <c r="G4029" t="s">
        <v>154</v>
      </c>
      <c r="H4029" t="s">
        <v>155</v>
      </c>
      <c r="I4029" t="str">
        <f t="shared" si="375"/>
        <v/>
      </c>
      <c r="J4029" t="str">
        <f t="shared" si="376"/>
        <v/>
      </c>
      <c r="K4029" t="str">
        <f>VLOOKUP('intouch变量（离散）'!$A4029,基本表格!$G:$Q,9,FALSE)</f>
        <v>On</v>
      </c>
      <c r="L4029">
        <v>1</v>
      </c>
      <c r="M4029" t="s">
        <v>156</v>
      </c>
      <c r="N4029" t="s">
        <v>157</v>
      </c>
      <c r="O4029" t="s">
        <v>158</v>
      </c>
      <c r="P4029" t="str">
        <f>VLOOKUP('intouch变量（离散）'!$A4029,基本表格!$G:$Q,3,FALSE)</f>
        <v>DB200,X12.0</v>
      </c>
      <c r="Q4029" t="str">
        <f>VLOOKUP('intouch变量（离散）'!$A4029,基本表格!$G:$Q,10,FALSE)</f>
        <v>Yes</v>
      </c>
      <c r="R4029" t="str">
        <f t="shared" si="378"/>
        <v>DB200,X12.0 2492+P6-M4 芯层湿刨花料仓进料皮带运输机 电机控制 右 跑偏报警</v>
      </c>
      <c r="S4029">
        <v>0</v>
      </c>
      <c r="T4029">
        <v>0</v>
      </c>
    </row>
    <row r="4030" spans="1:20">
      <c r="A4030" t="s">
        <v>4186</v>
      </c>
      <c r="B4030" s="11" t="str">
        <f t="shared" si="377"/>
        <v>CHPD</v>
      </c>
      <c r="C4030" s="11" t="str">
        <f>VLOOKUP('intouch变量（离散）'!$A4030,基本表格!$G:$Q,2,FALSE)</f>
        <v>2492+P6-M4 芯层湿刨花料仓进料皮带运输机 电机控制 右跑偏1检测</v>
      </c>
      <c r="D4030" t="s">
        <v>154</v>
      </c>
      <c r="E4030" t="str">
        <f t="shared" si="373"/>
        <v>No</v>
      </c>
      <c r="F4030" t="str">
        <f t="shared" si="374"/>
        <v>0</v>
      </c>
      <c r="G4030" t="s">
        <v>154</v>
      </c>
      <c r="H4030" t="s">
        <v>155</v>
      </c>
      <c r="I4030" t="str">
        <f t="shared" si="375"/>
        <v/>
      </c>
      <c r="J4030" t="str">
        <f t="shared" si="376"/>
        <v/>
      </c>
      <c r="K4030" t="str">
        <f>VLOOKUP('intouch变量（离散）'!$A4030,基本表格!$G:$Q,9,FALSE)</f>
        <v>None</v>
      </c>
      <c r="L4030">
        <v>1</v>
      </c>
      <c r="M4030" t="s">
        <v>156</v>
      </c>
      <c r="N4030" t="s">
        <v>157</v>
      </c>
      <c r="O4030" t="s">
        <v>158</v>
      </c>
      <c r="P4030" t="str">
        <f>VLOOKUP('intouch变量（离散）'!$A4030,基本表格!$G:$Q,3,FALSE)</f>
        <v>DB200,X12.1</v>
      </c>
      <c r="Q4030" t="str">
        <f>VLOOKUP('intouch变量（离散）'!$A4030,基本表格!$G:$Q,10,FALSE)</f>
        <v>Yes</v>
      </c>
      <c r="R4030" t="str">
        <f t="shared" si="378"/>
        <v>DB200,X12.1 2492+P6-M4 芯层湿刨花料仓进料皮带运输机 电机控制 右跑偏1检测</v>
      </c>
      <c r="S4030">
        <v>0</v>
      </c>
      <c r="T4030">
        <v>0</v>
      </c>
    </row>
    <row r="4031" spans="1:20">
      <c r="A4031" t="s">
        <v>4187</v>
      </c>
      <c r="B4031" s="11" t="str">
        <f t="shared" si="377"/>
        <v>CHPD</v>
      </c>
      <c r="C4031" s="11" t="str">
        <f>VLOOKUP('intouch变量（离散）'!$A4031,基本表格!$G:$Q,2,FALSE)</f>
        <v>2492+P6-M4 芯层湿刨花料仓进料皮带运输机 电机控制 右跑偏保护使能</v>
      </c>
      <c r="D4031" t="s">
        <v>154</v>
      </c>
      <c r="E4031" t="str">
        <f t="shared" si="373"/>
        <v>Yes</v>
      </c>
      <c r="F4031" t="str">
        <f t="shared" si="374"/>
        <v>900</v>
      </c>
      <c r="G4031" t="s">
        <v>154</v>
      </c>
      <c r="H4031" t="s">
        <v>155</v>
      </c>
      <c r="I4031" t="str">
        <f t="shared" si="375"/>
        <v>禁用</v>
      </c>
      <c r="J4031" t="str">
        <f t="shared" si="376"/>
        <v>启用</v>
      </c>
      <c r="K4031" t="str">
        <f>VLOOKUP('intouch变量（离散）'!$A4031,基本表格!$G:$Q,9,FALSE)</f>
        <v>None</v>
      </c>
      <c r="L4031">
        <v>1</v>
      </c>
      <c r="M4031" t="s">
        <v>156</v>
      </c>
      <c r="N4031" t="s">
        <v>157</v>
      </c>
      <c r="O4031" t="s">
        <v>158</v>
      </c>
      <c r="P4031" t="str">
        <f>VLOOKUP('intouch变量（离散）'!$A4031,基本表格!$G:$Q,3,FALSE)</f>
        <v>DB200,X12.2</v>
      </c>
      <c r="Q4031" t="str">
        <f>VLOOKUP('intouch变量（离散）'!$A4031,基本表格!$G:$Q,10,FALSE)</f>
        <v>No</v>
      </c>
      <c r="R4031" t="str">
        <f t="shared" si="378"/>
        <v>DB200,X12.2 2492+P6-M4 芯层湿刨花料仓进料皮带运输机 电机控制 右跑偏保护使能</v>
      </c>
      <c r="S4031">
        <v>0</v>
      </c>
      <c r="T4031">
        <v>0</v>
      </c>
    </row>
    <row r="4032" spans="1:20">
      <c r="A4032" t="s">
        <v>4188</v>
      </c>
      <c r="B4032" s="11" t="str">
        <f t="shared" si="377"/>
        <v>CHPD</v>
      </c>
      <c r="C4032" s="11" t="str">
        <f>VLOOKUP('intouch变量（离散）'!$A4032,基本表格!$G:$Q,2,FALSE)</f>
        <v>2492+P6-M4 芯层湿刨花料仓进料皮带运输机 电机控制 右跑偏导致停机</v>
      </c>
      <c r="D4032" t="s">
        <v>154</v>
      </c>
      <c r="E4032" t="str">
        <f t="shared" si="373"/>
        <v>No</v>
      </c>
      <c r="F4032" t="str">
        <f t="shared" si="374"/>
        <v>0</v>
      </c>
      <c r="G4032" t="s">
        <v>154</v>
      </c>
      <c r="H4032" t="s">
        <v>155</v>
      </c>
      <c r="I4032" t="str">
        <f t="shared" si="375"/>
        <v/>
      </c>
      <c r="J4032" t="str">
        <f t="shared" si="376"/>
        <v/>
      </c>
      <c r="K4032" t="str">
        <f>VLOOKUP('intouch变量（离散）'!$A4032,基本表格!$G:$Q,9,FALSE)</f>
        <v>On</v>
      </c>
      <c r="L4032">
        <v>1</v>
      </c>
      <c r="M4032" t="s">
        <v>156</v>
      </c>
      <c r="N4032" t="s">
        <v>157</v>
      </c>
      <c r="O4032" t="s">
        <v>158</v>
      </c>
      <c r="P4032" t="str">
        <f>VLOOKUP('intouch变量（离散）'!$A4032,基本表格!$G:$Q,3,FALSE)</f>
        <v>DB200,X12.3</v>
      </c>
      <c r="Q4032" t="str">
        <f>VLOOKUP('intouch变量（离散）'!$A4032,基本表格!$G:$Q,10,FALSE)</f>
        <v>Yes</v>
      </c>
      <c r="R4032" t="str">
        <f t="shared" si="378"/>
        <v>DB200,X12.3 2492+P6-M4 芯层湿刨花料仓进料皮带运输机 电机控制 右跑偏导致停机</v>
      </c>
      <c r="S4032">
        <v>0</v>
      </c>
      <c r="T4032">
        <v>0</v>
      </c>
    </row>
    <row r="4033" spans="1:20">
      <c r="A4033" t="s">
        <v>4189</v>
      </c>
      <c r="B4033" s="11" t="str">
        <f t="shared" si="377"/>
        <v>CHPD</v>
      </c>
      <c r="C4033" s="11" t="str">
        <f>VLOOKUP('intouch变量（离散）'!$A4033,基本表格!$G:$Q,2,FALSE)</f>
        <v>2492+P6-M4 芯层湿刨花料仓进料皮带运输机 电机控制 三角型</v>
      </c>
      <c r="D4033" t="s">
        <v>154</v>
      </c>
      <c r="E4033" t="str">
        <f t="shared" si="373"/>
        <v>No</v>
      </c>
      <c r="F4033" t="str">
        <f t="shared" si="374"/>
        <v>0</v>
      </c>
      <c r="G4033" t="s">
        <v>154</v>
      </c>
      <c r="H4033" t="s">
        <v>155</v>
      </c>
      <c r="I4033" t="str">
        <f t="shared" si="375"/>
        <v/>
      </c>
      <c r="J4033" t="str">
        <f t="shared" si="376"/>
        <v/>
      </c>
      <c r="K4033" t="str">
        <f>VLOOKUP('intouch变量（离散）'!$A4033,基本表格!$G:$Q,9,FALSE)</f>
        <v>None</v>
      </c>
      <c r="L4033">
        <v>1</v>
      </c>
      <c r="M4033" t="s">
        <v>156</v>
      </c>
      <c r="N4033" t="s">
        <v>157</v>
      </c>
      <c r="O4033" t="s">
        <v>158</v>
      </c>
      <c r="P4033" t="str">
        <f>VLOOKUP('intouch变量（离散）'!$A4033,基本表格!$G:$Q,3,FALSE)</f>
        <v>DB200,X16.0</v>
      </c>
      <c r="Q4033" t="str">
        <f>VLOOKUP('intouch变量（离散）'!$A4033,基本表格!$G:$Q,10,FALSE)</f>
        <v>Yes</v>
      </c>
      <c r="R4033" t="str">
        <f t="shared" si="378"/>
        <v>DB200,X16.0 2492+P6-M4 芯层湿刨花料仓进料皮带运输机 电机控制 三角型</v>
      </c>
      <c r="S4033">
        <v>0</v>
      </c>
      <c r="T4033">
        <v>0</v>
      </c>
    </row>
    <row r="4034" spans="1:20">
      <c r="A4034" t="s">
        <v>4190</v>
      </c>
      <c r="B4034" s="11" t="str">
        <f t="shared" si="377"/>
        <v>CHPD</v>
      </c>
      <c r="C4034" s="11" t="str">
        <f>VLOOKUP('intouch变量（离散）'!$A4034,基本表格!$G:$Q,2,FALSE)</f>
        <v>2492+P6-M4 芯层湿刨花料仓进料皮带运输机 电机控制 星型</v>
      </c>
      <c r="D4034" t="s">
        <v>154</v>
      </c>
      <c r="E4034" t="str">
        <f t="shared" si="373"/>
        <v>No</v>
      </c>
      <c r="F4034" t="str">
        <f t="shared" si="374"/>
        <v>0</v>
      </c>
      <c r="G4034" t="s">
        <v>154</v>
      </c>
      <c r="H4034" t="s">
        <v>155</v>
      </c>
      <c r="I4034" t="str">
        <f t="shared" si="375"/>
        <v/>
      </c>
      <c r="J4034" t="str">
        <f t="shared" si="376"/>
        <v/>
      </c>
      <c r="K4034" t="str">
        <f>VLOOKUP('intouch变量（离散）'!$A4034,基本表格!$G:$Q,9,FALSE)</f>
        <v>None</v>
      </c>
      <c r="L4034">
        <v>1</v>
      </c>
      <c r="M4034" t="s">
        <v>156</v>
      </c>
      <c r="N4034" t="s">
        <v>157</v>
      </c>
      <c r="O4034" t="s">
        <v>158</v>
      </c>
      <c r="P4034" t="str">
        <f>VLOOKUP('intouch变量（离散）'!$A4034,基本表格!$G:$Q,3,FALSE)</f>
        <v>DB200,X16.1</v>
      </c>
      <c r="Q4034" t="str">
        <f>VLOOKUP('intouch变量（离散）'!$A4034,基本表格!$G:$Q,10,FALSE)</f>
        <v>Yes</v>
      </c>
      <c r="R4034" t="str">
        <f t="shared" si="378"/>
        <v>DB200,X16.1 2492+P6-M4 芯层湿刨花料仓进料皮带运输机 电机控制 星型</v>
      </c>
      <c r="S4034">
        <v>0</v>
      </c>
      <c r="T4034">
        <v>0</v>
      </c>
    </row>
    <row r="4035" spans="1:20">
      <c r="A4035" t="s">
        <v>4191</v>
      </c>
      <c r="B4035" s="11" t="str">
        <f t="shared" si="377"/>
        <v>CHPD</v>
      </c>
      <c r="C4035" s="11" t="str">
        <f>VLOOKUP('intouch变量（离散）'!$A4035,基本表格!$G:$Q,2,FALSE)</f>
        <v>2492+P6-M4 芯层湿刨花料仓进料皮带运输机 电机控制 维修开关</v>
      </c>
      <c r="D4035" t="s">
        <v>154</v>
      </c>
      <c r="E4035" t="str">
        <f t="shared" ref="E4035:E4098" si="379">IF(RIGHT($A4035,2)="EN","Yes","No")</f>
        <v>No</v>
      </c>
      <c r="F4035" t="str">
        <f t="shared" ref="F4035:F4098" si="380">IF(RIGHT($A4035,2)="EN","900","0")</f>
        <v>0</v>
      </c>
      <c r="G4035" t="s">
        <v>154</v>
      </c>
      <c r="H4035" t="s">
        <v>155</v>
      </c>
      <c r="I4035" t="str">
        <f t="shared" ref="I4035:I4098" si="381">IF(RIGHT($A4035,2)="EN","禁用","")</f>
        <v/>
      </c>
      <c r="J4035" t="str">
        <f t="shared" ref="J4035:J4098" si="382">IF(RIGHT($A4035,2)="EN","启用","")</f>
        <v/>
      </c>
      <c r="K4035" t="str">
        <f>VLOOKUP('intouch变量（离散）'!$A4035,基本表格!$G:$Q,9,FALSE)</f>
        <v>On</v>
      </c>
      <c r="L4035">
        <v>1</v>
      </c>
      <c r="M4035" t="s">
        <v>156</v>
      </c>
      <c r="N4035" t="s">
        <v>157</v>
      </c>
      <c r="O4035" t="s">
        <v>158</v>
      </c>
      <c r="P4035" t="str">
        <f>VLOOKUP('intouch变量（离散）'!$A4035,基本表格!$G:$Q,3,FALSE)</f>
        <v>DB200,X16.2</v>
      </c>
      <c r="Q4035" t="str">
        <f>VLOOKUP('intouch变量（离散）'!$A4035,基本表格!$G:$Q,10,FALSE)</f>
        <v>Yes</v>
      </c>
      <c r="R4035" t="str">
        <f t="shared" si="378"/>
        <v>DB200,X16.2 2492+P6-M4 芯层湿刨花料仓进料皮带运输机 电机控制 维修开关</v>
      </c>
      <c r="S4035">
        <v>0</v>
      </c>
      <c r="T4035">
        <v>0</v>
      </c>
    </row>
    <row r="4036" spans="1:20">
      <c r="A4036" t="s">
        <v>4192</v>
      </c>
      <c r="B4036" s="11" t="str">
        <f t="shared" si="377"/>
        <v>CHPD</v>
      </c>
      <c r="C4036" s="11" t="str">
        <f>VLOOKUP('intouch变量（离散）'!$A4036,基本表格!$G:$Q,2,FALSE)</f>
        <v>2492+P6-M4 芯层湿刨花料仓进料皮带运输机 电机控制 左跑偏2检测</v>
      </c>
      <c r="D4036" t="s">
        <v>154</v>
      </c>
      <c r="E4036" t="str">
        <f t="shared" si="379"/>
        <v>No</v>
      </c>
      <c r="F4036" t="str">
        <f t="shared" si="380"/>
        <v>0</v>
      </c>
      <c r="G4036" t="s">
        <v>154</v>
      </c>
      <c r="H4036" t="s">
        <v>155</v>
      </c>
      <c r="I4036" t="str">
        <f t="shared" si="381"/>
        <v/>
      </c>
      <c r="J4036" t="str">
        <f t="shared" si="382"/>
        <v/>
      </c>
      <c r="K4036" t="str">
        <f>VLOOKUP('intouch变量（离散）'!$A4036,基本表格!$G:$Q,9,FALSE)</f>
        <v>None</v>
      </c>
      <c r="L4036">
        <v>1</v>
      </c>
      <c r="M4036" t="s">
        <v>156</v>
      </c>
      <c r="N4036" t="s">
        <v>157</v>
      </c>
      <c r="O4036" t="s">
        <v>158</v>
      </c>
      <c r="P4036" t="str">
        <f>VLOOKUP('intouch变量（离散）'!$A4036,基本表格!$G:$Q,3,FALSE)</f>
        <v>DB200,X16.3</v>
      </c>
      <c r="Q4036" t="str">
        <f>VLOOKUP('intouch变量（离散）'!$A4036,基本表格!$G:$Q,10,FALSE)</f>
        <v>Yes</v>
      </c>
      <c r="R4036" t="str">
        <f t="shared" si="378"/>
        <v>DB200,X16.3 2492+P6-M4 芯层湿刨花料仓进料皮带运输机 电机控制 左跑偏2检测</v>
      </c>
      <c r="S4036">
        <v>0</v>
      </c>
      <c r="T4036">
        <v>0</v>
      </c>
    </row>
    <row r="4037" spans="1:20">
      <c r="A4037" t="s">
        <v>4193</v>
      </c>
      <c r="B4037" s="11" t="str">
        <f t="shared" ref="B4037:B4100" si="383">LEFT(A4037,4)</f>
        <v>CHPD</v>
      </c>
      <c r="C4037" s="11" t="str">
        <f>VLOOKUP('intouch变量（离散）'!$A4037,基本表格!$G:$Q,2,FALSE)</f>
        <v>2492+P6-M4 芯层湿刨花料仓进料皮带运输机 电机控制 右跑偏2检测</v>
      </c>
      <c r="D4037" t="s">
        <v>154</v>
      </c>
      <c r="E4037" t="str">
        <f t="shared" si="379"/>
        <v>No</v>
      </c>
      <c r="F4037" t="str">
        <f t="shared" si="380"/>
        <v>0</v>
      </c>
      <c r="G4037" t="s">
        <v>154</v>
      </c>
      <c r="H4037" t="s">
        <v>155</v>
      </c>
      <c r="I4037" t="str">
        <f t="shared" si="381"/>
        <v/>
      </c>
      <c r="J4037" t="str">
        <f t="shared" si="382"/>
        <v/>
      </c>
      <c r="K4037" t="str">
        <f>VLOOKUP('intouch变量（离散）'!$A4037,基本表格!$G:$Q,9,FALSE)</f>
        <v>None</v>
      </c>
      <c r="L4037">
        <v>1</v>
      </c>
      <c r="M4037" t="s">
        <v>156</v>
      </c>
      <c r="N4037" t="s">
        <v>157</v>
      </c>
      <c r="O4037" t="s">
        <v>158</v>
      </c>
      <c r="P4037" t="str">
        <f>VLOOKUP('intouch变量（离散）'!$A4037,基本表格!$G:$Q,3,FALSE)</f>
        <v>DB200,X16.4</v>
      </c>
      <c r="Q4037" t="str">
        <f>VLOOKUP('intouch变量（离散）'!$A4037,基本表格!$G:$Q,10,FALSE)</f>
        <v>Yes</v>
      </c>
      <c r="R4037" t="str">
        <f t="shared" ref="R4037:R4100" si="384">P4037&amp;" "&amp;C4037</f>
        <v>DB200,X16.4 2492+P6-M4 芯层湿刨花料仓进料皮带运输机 电机控制 右跑偏2检测</v>
      </c>
      <c r="S4037">
        <v>0</v>
      </c>
      <c r="T4037">
        <v>0</v>
      </c>
    </row>
    <row r="4038" spans="1:20">
      <c r="A4038" t="s">
        <v>4194</v>
      </c>
      <c r="B4038" s="11" t="str">
        <f t="shared" si="383"/>
        <v>CHPD</v>
      </c>
      <c r="C4038" s="11" t="str">
        <f>VLOOKUP('intouch变量（离散）'!$A4038,基本表格!$G:$Q,2,FALSE)</f>
        <v>2492+P6-M4 芯层湿刨花料仓进料皮带运输机 给定频率 上限保护使能</v>
      </c>
      <c r="D4038" t="s">
        <v>154</v>
      </c>
      <c r="E4038" t="str">
        <f t="shared" si="379"/>
        <v>Yes</v>
      </c>
      <c r="F4038" t="str">
        <f t="shared" si="380"/>
        <v>900</v>
      </c>
      <c r="G4038" t="s">
        <v>154</v>
      </c>
      <c r="H4038" t="s">
        <v>155</v>
      </c>
      <c r="I4038" t="str">
        <f t="shared" si="381"/>
        <v>禁用</v>
      </c>
      <c r="J4038" t="str">
        <f t="shared" si="382"/>
        <v>启用</v>
      </c>
      <c r="K4038" t="str">
        <f>VLOOKUP('intouch变量（离散）'!$A4038,基本表格!$G:$Q,9,FALSE)</f>
        <v>None</v>
      </c>
      <c r="L4038">
        <v>1</v>
      </c>
      <c r="M4038" t="s">
        <v>156</v>
      </c>
      <c r="N4038" t="s">
        <v>157</v>
      </c>
      <c r="O4038" t="s">
        <v>158</v>
      </c>
      <c r="P4038" t="str">
        <f>VLOOKUP('intouch变量（离散）'!$A4038,基本表格!$G:$Q,3,FALSE)</f>
        <v>DB200,X50.3</v>
      </c>
      <c r="Q4038" t="str">
        <f>VLOOKUP('intouch变量（离散）'!$A4038,基本表格!$G:$Q,10,FALSE)</f>
        <v>No</v>
      </c>
      <c r="R4038" t="str">
        <f t="shared" si="384"/>
        <v>DB200,X50.3 2492+P6-M4 芯层湿刨花料仓进料皮带运输机 给定频率 上限保护使能</v>
      </c>
      <c r="S4038">
        <v>0</v>
      </c>
      <c r="T4038">
        <v>0</v>
      </c>
    </row>
    <row r="4039" spans="1:20">
      <c r="A4039" t="s">
        <v>4195</v>
      </c>
      <c r="B4039" s="11" t="str">
        <f t="shared" si="383"/>
        <v>CHPD</v>
      </c>
      <c r="C4039" s="11" t="str">
        <f>VLOOKUP('intouch变量（离散）'!$A4039,基本表格!$G:$Q,2,FALSE)</f>
        <v>2492+P6-M4 芯层湿刨花料仓进料皮带运输机 给定频率 下限保护使能</v>
      </c>
      <c r="D4039" t="s">
        <v>154</v>
      </c>
      <c r="E4039" t="str">
        <f t="shared" si="379"/>
        <v>Yes</v>
      </c>
      <c r="F4039" t="str">
        <f t="shared" si="380"/>
        <v>900</v>
      </c>
      <c r="G4039" t="s">
        <v>154</v>
      </c>
      <c r="H4039" t="s">
        <v>155</v>
      </c>
      <c r="I4039" t="str">
        <f t="shared" si="381"/>
        <v>禁用</v>
      </c>
      <c r="J4039" t="str">
        <f t="shared" si="382"/>
        <v>启用</v>
      </c>
      <c r="K4039" t="str">
        <f>VLOOKUP('intouch变量（离散）'!$A4039,基本表格!$G:$Q,9,FALSE)</f>
        <v>None</v>
      </c>
      <c r="L4039">
        <v>1</v>
      </c>
      <c r="M4039" t="s">
        <v>156</v>
      </c>
      <c r="N4039" t="s">
        <v>157</v>
      </c>
      <c r="O4039" t="s">
        <v>158</v>
      </c>
      <c r="P4039" t="str">
        <f>VLOOKUP('intouch变量（离散）'!$A4039,基本表格!$G:$Q,3,FALSE)</f>
        <v>DB200,X50.4</v>
      </c>
      <c r="Q4039" t="str">
        <f>VLOOKUP('intouch变量（离散）'!$A4039,基本表格!$G:$Q,10,FALSE)</f>
        <v>No</v>
      </c>
      <c r="R4039" t="str">
        <f t="shared" si="384"/>
        <v>DB200,X50.4 2492+P6-M4 芯层湿刨花料仓进料皮带运输机 给定频率 下限保护使能</v>
      </c>
      <c r="S4039">
        <v>0</v>
      </c>
      <c r="T4039">
        <v>0</v>
      </c>
    </row>
    <row r="4040" spans="1:20">
      <c r="A4040" t="s">
        <v>4196</v>
      </c>
      <c r="B4040" s="11" t="str">
        <f t="shared" si="383"/>
        <v>CHPD</v>
      </c>
      <c r="C4040" s="11" t="str">
        <f>VLOOKUP('intouch变量（离散）'!$A4040,基本表格!$G:$Q,2,FALSE)</f>
        <v>2492+P6-M4 芯层湿刨花料仓进料皮带运输机 给定频率 上限报警</v>
      </c>
      <c r="D4040" t="s">
        <v>154</v>
      </c>
      <c r="E4040" t="str">
        <f t="shared" si="379"/>
        <v>No</v>
      </c>
      <c r="F4040" t="str">
        <f t="shared" si="380"/>
        <v>0</v>
      </c>
      <c r="G4040" t="s">
        <v>154</v>
      </c>
      <c r="H4040" t="s">
        <v>155</v>
      </c>
      <c r="I4040" t="str">
        <f t="shared" si="381"/>
        <v/>
      </c>
      <c r="J4040" t="str">
        <f t="shared" si="382"/>
        <v/>
      </c>
      <c r="K4040" t="str">
        <f>VLOOKUP('intouch变量（离散）'!$A4040,基本表格!$G:$Q,9,FALSE)</f>
        <v>None</v>
      </c>
      <c r="L4040">
        <v>1</v>
      </c>
      <c r="M4040" t="s">
        <v>156</v>
      </c>
      <c r="N4040" t="s">
        <v>157</v>
      </c>
      <c r="O4040" t="s">
        <v>158</v>
      </c>
      <c r="P4040" t="str">
        <f>VLOOKUP('intouch变量（离散）'!$A4040,基本表格!$G:$Q,3,FALSE)</f>
        <v>DB200,X50.5</v>
      </c>
      <c r="Q4040" t="str">
        <f>VLOOKUP('intouch变量（离散）'!$A4040,基本表格!$G:$Q,10,FALSE)</f>
        <v>Yes</v>
      </c>
      <c r="R4040" t="str">
        <f t="shared" si="384"/>
        <v>DB200,X50.5 2492+P6-M4 芯层湿刨花料仓进料皮带运输机 给定频率 上限报警</v>
      </c>
      <c r="S4040">
        <v>0</v>
      </c>
      <c r="T4040">
        <v>0</v>
      </c>
    </row>
    <row r="4041" spans="1:20">
      <c r="A4041" t="s">
        <v>4197</v>
      </c>
      <c r="B4041" s="11" t="str">
        <f t="shared" si="383"/>
        <v>CHPD</v>
      </c>
      <c r="C4041" s="11" t="str">
        <f>VLOOKUP('intouch变量（离散）'!$A4041,基本表格!$G:$Q,2,FALSE)</f>
        <v>2492+P6-M4 芯层湿刨花料仓进料皮带运输机 给定频率 下限报警</v>
      </c>
      <c r="D4041" t="s">
        <v>154</v>
      </c>
      <c r="E4041" t="str">
        <f t="shared" si="379"/>
        <v>No</v>
      </c>
      <c r="F4041" t="str">
        <f t="shared" si="380"/>
        <v>0</v>
      </c>
      <c r="G4041" t="s">
        <v>154</v>
      </c>
      <c r="H4041" t="s">
        <v>155</v>
      </c>
      <c r="I4041" t="str">
        <f t="shared" si="381"/>
        <v/>
      </c>
      <c r="J4041" t="str">
        <f t="shared" si="382"/>
        <v/>
      </c>
      <c r="K4041" t="str">
        <f>VLOOKUP('intouch变量（离散）'!$A4041,基本表格!$G:$Q,9,FALSE)</f>
        <v>None</v>
      </c>
      <c r="L4041">
        <v>1</v>
      </c>
      <c r="M4041" t="s">
        <v>156</v>
      </c>
      <c r="N4041" t="s">
        <v>157</v>
      </c>
      <c r="O4041" t="s">
        <v>158</v>
      </c>
      <c r="P4041" t="str">
        <f>VLOOKUP('intouch变量（离散）'!$A4041,基本表格!$G:$Q,3,FALSE)</f>
        <v>DB200,X50.6</v>
      </c>
      <c r="Q4041" t="str">
        <f>VLOOKUP('intouch变量（离散）'!$A4041,基本表格!$G:$Q,10,FALSE)</f>
        <v>Yes</v>
      </c>
      <c r="R4041" t="str">
        <f t="shared" si="384"/>
        <v>DB200,X50.6 2492+P6-M4 芯层湿刨花料仓进料皮带运输机 给定频率 下限报警</v>
      </c>
      <c r="S4041">
        <v>0</v>
      </c>
      <c r="T4041">
        <v>0</v>
      </c>
    </row>
    <row r="4042" spans="1:20">
      <c r="A4042" t="s">
        <v>4198</v>
      </c>
      <c r="B4042" s="11" t="str">
        <f t="shared" si="383"/>
        <v>CHPD</v>
      </c>
      <c r="C4042" s="11" t="str">
        <f>VLOOKUP('intouch变量（离散）'!$A4042,基本表格!$G:$Q,2,FALSE)</f>
        <v>2492+P6-M4 芯层湿刨花料仓进料皮带运输机 给定频率 上上限报警</v>
      </c>
      <c r="D4042" t="s">
        <v>154</v>
      </c>
      <c r="E4042" t="str">
        <f t="shared" si="379"/>
        <v>No</v>
      </c>
      <c r="F4042" t="str">
        <f t="shared" si="380"/>
        <v>0</v>
      </c>
      <c r="G4042" t="s">
        <v>154</v>
      </c>
      <c r="H4042" t="s">
        <v>155</v>
      </c>
      <c r="I4042" t="str">
        <f t="shared" si="381"/>
        <v/>
      </c>
      <c r="J4042" t="str">
        <f t="shared" si="382"/>
        <v/>
      </c>
      <c r="K4042" t="str">
        <f>VLOOKUP('intouch变量（离散）'!$A4042,基本表格!$G:$Q,9,FALSE)</f>
        <v>On</v>
      </c>
      <c r="L4042">
        <v>1</v>
      </c>
      <c r="M4042" t="s">
        <v>156</v>
      </c>
      <c r="N4042" t="s">
        <v>157</v>
      </c>
      <c r="O4042" t="s">
        <v>158</v>
      </c>
      <c r="P4042" t="str">
        <f>VLOOKUP('intouch变量（离散）'!$A4042,基本表格!$G:$Q,3,FALSE)</f>
        <v>DB200,X50.7</v>
      </c>
      <c r="Q4042" t="str">
        <f>VLOOKUP('intouch变量（离散）'!$A4042,基本表格!$G:$Q,10,FALSE)</f>
        <v>Yes</v>
      </c>
      <c r="R4042" t="str">
        <f t="shared" si="384"/>
        <v>DB200,X50.7 2492+P6-M4 芯层湿刨花料仓进料皮带运输机 给定频率 上上限报警</v>
      </c>
      <c r="S4042">
        <v>0</v>
      </c>
      <c r="T4042">
        <v>0</v>
      </c>
    </row>
    <row r="4043" spans="1:20">
      <c r="A4043" t="s">
        <v>4199</v>
      </c>
      <c r="B4043" s="11" t="str">
        <f t="shared" si="383"/>
        <v>CHPD</v>
      </c>
      <c r="C4043" s="11" t="str">
        <f>VLOOKUP('intouch变量（离散）'!$A4043,基本表格!$G:$Q,2,FALSE)</f>
        <v>2492+P6-M4 芯层湿刨花料仓进料皮带运输机 给定频率 下下限报警</v>
      </c>
      <c r="D4043" t="s">
        <v>154</v>
      </c>
      <c r="E4043" t="str">
        <f t="shared" si="379"/>
        <v>No</v>
      </c>
      <c r="F4043" t="str">
        <f t="shared" si="380"/>
        <v>0</v>
      </c>
      <c r="G4043" t="s">
        <v>154</v>
      </c>
      <c r="H4043" t="s">
        <v>155</v>
      </c>
      <c r="I4043" t="str">
        <f t="shared" si="381"/>
        <v/>
      </c>
      <c r="J4043" t="str">
        <f t="shared" si="382"/>
        <v/>
      </c>
      <c r="K4043" t="str">
        <f>VLOOKUP('intouch变量（离散）'!$A4043,基本表格!$G:$Q,9,FALSE)</f>
        <v>On</v>
      </c>
      <c r="L4043">
        <v>1</v>
      </c>
      <c r="M4043" t="s">
        <v>156</v>
      </c>
      <c r="N4043" t="s">
        <v>157</v>
      </c>
      <c r="O4043" t="s">
        <v>158</v>
      </c>
      <c r="P4043" t="str">
        <f>VLOOKUP('intouch变量（离散）'!$A4043,基本表格!$G:$Q,3,FALSE)</f>
        <v>DB200,X51.0</v>
      </c>
      <c r="Q4043" t="str">
        <f>VLOOKUP('intouch变量（离散）'!$A4043,基本表格!$G:$Q,10,FALSE)</f>
        <v>Yes</v>
      </c>
      <c r="R4043" t="str">
        <f t="shared" si="384"/>
        <v>DB200,X51.0 2492+P6-M4 芯层湿刨花料仓进料皮带运输机 给定频率 下下限报警</v>
      </c>
      <c r="S4043">
        <v>0</v>
      </c>
      <c r="T4043">
        <v>0</v>
      </c>
    </row>
    <row r="4044" spans="1:20">
      <c r="A4044" t="s">
        <v>4200</v>
      </c>
      <c r="B4044" s="11" t="str">
        <f t="shared" si="383"/>
        <v>CHPD</v>
      </c>
      <c r="C4044" s="11" t="str">
        <f>VLOOKUP('intouch变量（离散）'!$A4044,基本表格!$G:$Q,2,FALSE)</f>
        <v>2492+P6-M4 芯层湿刨花料仓进料皮带运输机 给定频率 极限报警</v>
      </c>
      <c r="D4044" t="s">
        <v>154</v>
      </c>
      <c r="E4044" t="str">
        <f t="shared" si="379"/>
        <v>No</v>
      </c>
      <c r="F4044" t="str">
        <f t="shared" si="380"/>
        <v>0</v>
      </c>
      <c r="G4044" t="s">
        <v>154</v>
      </c>
      <c r="H4044" t="s">
        <v>155</v>
      </c>
      <c r="I4044" t="str">
        <f t="shared" si="381"/>
        <v/>
      </c>
      <c r="J4044" t="str">
        <f t="shared" si="382"/>
        <v/>
      </c>
      <c r="K4044" t="str">
        <f>VLOOKUP('intouch变量（离散）'!$A4044,基本表格!$G:$Q,9,FALSE)</f>
        <v>On</v>
      </c>
      <c r="L4044">
        <v>1</v>
      </c>
      <c r="M4044" t="s">
        <v>156</v>
      </c>
      <c r="N4044" t="s">
        <v>157</v>
      </c>
      <c r="O4044" t="s">
        <v>158</v>
      </c>
      <c r="P4044" t="str">
        <f>VLOOKUP('intouch变量（离散）'!$A4044,基本表格!$G:$Q,3,FALSE)</f>
        <v>DB200,X51.1</v>
      </c>
      <c r="Q4044" t="str">
        <f>VLOOKUP('intouch变量（离散）'!$A4044,基本表格!$G:$Q,10,FALSE)</f>
        <v>Yes</v>
      </c>
      <c r="R4044" t="str">
        <f t="shared" si="384"/>
        <v>DB200,X51.1 2492+P6-M4 芯层湿刨花料仓进料皮带运输机 给定频率 极限报警</v>
      </c>
      <c r="S4044">
        <v>0</v>
      </c>
      <c r="T4044">
        <v>0</v>
      </c>
    </row>
    <row r="4045" spans="1:20">
      <c r="A4045" t="s">
        <v>4201</v>
      </c>
      <c r="B4045" s="11" t="str">
        <f t="shared" si="383"/>
        <v>CHPD</v>
      </c>
      <c r="C4045" s="11" t="str">
        <f>VLOOKUP('intouch变量（离散）'!$A4045,基本表格!$G:$Q,2,FALSE)</f>
        <v>2492+P6-M4 芯层湿刨花料仓进料皮带运输机 给定频率 传感器断线报警</v>
      </c>
      <c r="D4045" t="s">
        <v>154</v>
      </c>
      <c r="E4045" t="str">
        <f t="shared" si="379"/>
        <v>No</v>
      </c>
      <c r="F4045" t="str">
        <f t="shared" si="380"/>
        <v>0</v>
      </c>
      <c r="G4045" t="s">
        <v>154</v>
      </c>
      <c r="H4045" t="s">
        <v>155</v>
      </c>
      <c r="I4045" t="str">
        <f t="shared" si="381"/>
        <v/>
      </c>
      <c r="J4045" t="str">
        <f t="shared" si="382"/>
        <v/>
      </c>
      <c r="K4045" t="str">
        <f>VLOOKUP('intouch变量（离散）'!$A4045,基本表格!$G:$Q,9,FALSE)</f>
        <v>On</v>
      </c>
      <c r="L4045">
        <v>1</v>
      </c>
      <c r="M4045" t="s">
        <v>156</v>
      </c>
      <c r="N4045" t="s">
        <v>157</v>
      </c>
      <c r="O4045" t="s">
        <v>158</v>
      </c>
      <c r="P4045" t="str">
        <f>VLOOKUP('intouch变量（离散）'!$A4045,基本表格!$G:$Q,3,FALSE)</f>
        <v>DB200,X51.2</v>
      </c>
      <c r="Q4045" t="str">
        <f>VLOOKUP('intouch变量（离散）'!$A4045,基本表格!$G:$Q,10,FALSE)</f>
        <v>Yes</v>
      </c>
      <c r="R4045" t="str">
        <f t="shared" si="384"/>
        <v>DB200,X51.2 2492+P6-M4 芯层湿刨花料仓进料皮带运输机 给定频率 传感器断线报警</v>
      </c>
      <c r="S4045">
        <v>0</v>
      </c>
      <c r="T4045">
        <v>0</v>
      </c>
    </row>
    <row r="4046" spans="1:20">
      <c r="A4046" t="s">
        <v>4202</v>
      </c>
      <c r="B4046" s="11" t="str">
        <f t="shared" si="383"/>
        <v>CHPD</v>
      </c>
      <c r="C4046" s="11" t="str">
        <f>VLOOKUP('intouch变量（离散）'!$A4046,基本表格!$G:$Q,2,FALSE)</f>
        <v>2492+P6-M4 芯层湿刨花料仓进料皮带运输机 反馈频率 上限保护使能</v>
      </c>
      <c r="D4046" t="s">
        <v>154</v>
      </c>
      <c r="E4046" t="str">
        <f t="shared" si="379"/>
        <v>Yes</v>
      </c>
      <c r="F4046" t="str">
        <f t="shared" si="380"/>
        <v>900</v>
      </c>
      <c r="G4046" t="s">
        <v>154</v>
      </c>
      <c r="H4046" t="s">
        <v>155</v>
      </c>
      <c r="I4046" t="str">
        <f t="shared" si="381"/>
        <v>禁用</v>
      </c>
      <c r="J4046" t="str">
        <f t="shared" si="382"/>
        <v>启用</v>
      </c>
      <c r="K4046" t="str">
        <f>VLOOKUP('intouch变量（离散）'!$A4046,基本表格!$G:$Q,9,FALSE)</f>
        <v>None</v>
      </c>
      <c r="L4046">
        <v>1</v>
      </c>
      <c r="M4046" t="s">
        <v>156</v>
      </c>
      <c r="N4046" t="s">
        <v>157</v>
      </c>
      <c r="O4046" t="s">
        <v>158</v>
      </c>
      <c r="P4046" t="str">
        <f>VLOOKUP('intouch变量（离散）'!$A4046,基本表格!$G:$Q,3,FALSE)</f>
        <v>DB200,X100.3</v>
      </c>
      <c r="Q4046" t="str">
        <f>VLOOKUP('intouch变量（离散）'!$A4046,基本表格!$G:$Q,10,FALSE)</f>
        <v>No</v>
      </c>
      <c r="R4046" t="str">
        <f t="shared" si="384"/>
        <v>DB200,X100.3 2492+P6-M4 芯层湿刨花料仓进料皮带运输机 反馈频率 上限保护使能</v>
      </c>
      <c r="S4046">
        <v>0</v>
      </c>
      <c r="T4046">
        <v>0</v>
      </c>
    </row>
    <row r="4047" spans="1:20">
      <c r="A4047" t="s">
        <v>4203</v>
      </c>
      <c r="B4047" s="11" t="str">
        <f t="shared" si="383"/>
        <v>CHPD</v>
      </c>
      <c r="C4047" s="11" t="str">
        <f>VLOOKUP('intouch变量（离散）'!$A4047,基本表格!$G:$Q,2,FALSE)</f>
        <v>2492+P6-M4 芯层湿刨花料仓进料皮带运输机 反馈频率 下限保护使能</v>
      </c>
      <c r="D4047" t="s">
        <v>154</v>
      </c>
      <c r="E4047" t="str">
        <f t="shared" si="379"/>
        <v>Yes</v>
      </c>
      <c r="F4047" t="str">
        <f t="shared" si="380"/>
        <v>900</v>
      </c>
      <c r="G4047" t="s">
        <v>154</v>
      </c>
      <c r="H4047" t="s">
        <v>155</v>
      </c>
      <c r="I4047" t="str">
        <f t="shared" si="381"/>
        <v>禁用</v>
      </c>
      <c r="J4047" t="str">
        <f t="shared" si="382"/>
        <v>启用</v>
      </c>
      <c r="K4047" t="str">
        <f>VLOOKUP('intouch变量（离散）'!$A4047,基本表格!$G:$Q,9,FALSE)</f>
        <v>None</v>
      </c>
      <c r="L4047">
        <v>1</v>
      </c>
      <c r="M4047" t="s">
        <v>156</v>
      </c>
      <c r="N4047" t="s">
        <v>157</v>
      </c>
      <c r="O4047" t="s">
        <v>158</v>
      </c>
      <c r="P4047" t="str">
        <f>VLOOKUP('intouch变量（离散）'!$A4047,基本表格!$G:$Q,3,FALSE)</f>
        <v>DB200,X100.4</v>
      </c>
      <c r="Q4047" t="str">
        <f>VLOOKUP('intouch变量（离散）'!$A4047,基本表格!$G:$Q,10,FALSE)</f>
        <v>No</v>
      </c>
      <c r="R4047" t="str">
        <f t="shared" si="384"/>
        <v>DB200,X100.4 2492+P6-M4 芯层湿刨花料仓进料皮带运输机 反馈频率 下限保护使能</v>
      </c>
      <c r="S4047">
        <v>0</v>
      </c>
      <c r="T4047">
        <v>0</v>
      </c>
    </row>
    <row r="4048" spans="1:20">
      <c r="A4048" t="s">
        <v>4204</v>
      </c>
      <c r="B4048" s="11" t="str">
        <f t="shared" si="383"/>
        <v>CHPD</v>
      </c>
      <c r="C4048" s="11" t="str">
        <f>VLOOKUP('intouch变量（离散）'!$A4048,基本表格!$G:$Q,2,FALSE)</f>
        <v>2492+P6-M4 芯层湿刨花料仓进料皮带运输机 反馈频率 上限报警</v>
      </c>
      <c r="D4048" t="s">
        <v>154</v>
      </c>
      <c r="E4048" t="str">
        <f t="shared" si="379"/>
        <v>No</v>
      </c>
      <c r="F4048" t="str">
        <f t="shared" si="380"/>
        <v>0</v>
      </c>
      <c r="G4048" t="s">
        <v>154</v>
      </c>
      <c r="H4048" t="s">
        <v>155</v>
      </c>
      <c r="I4048" t="str">
        <f t="shared" si="381"/>
        <v/>
      </c>
      <c r="J4048" t="str">
        <f t="shared" si="382"/>
        <v/>
      </c>
      <c r="K4048" t="str">
        <f>VLOOKUP('intouch变量（离散）'!$A4048,基本表格!$G:$Q,9,FALSE)</f>
        <v>None</v>
      </c>
      <c r="L4048">
        <v>1</v>
      </c>
      <c r="M4048" t="s">
        <v>156</v>
      </c>
      <c r="N4048" t="s">
        <v>157</v>
      </c>
      <c r="O4048" t="s">
        <v>158</v>
      </c>
      <c r="P4048" t="str">
        <f>VLOOKUP('intouch变量（离散）'!$A4048,基本表格!$G:$Q,3,FALSE)</f>
        <v>DB200,X100.5</v>
      </c>
      <c r="Q4048" t="str">
        <f>VLOOKUP('intouch变量（离散）'!$A4048,基本表格!$G:$Q,10,FALSE)</f>
        <v>Yes</v>
      </c>
      <c r="R4048" t="str">
        <f t="shared" si="384"/>
        <v>DB200,X100.5 2492+P6-M4 芯层湿刨花料仓进料皮带运输机 反馈频率 上限报警</v>
      </c>
      <c r="S4048">
        <v>0</v>
      </c>
      <c r="T4048">
        <v>0</v>
      </c>
    </row>
    <row r="4049" spans="1:20">
      <c r="A4049" t="s">
        <v>4205</v>
      </c>
      <c r="B4049" s="11" t="str">
        <f t="shared" si="383"/>
        <v>CHPD</v>
      </c>
      <c r="C4049" s="11" t="str">
        <f>VLOOKUP('intouch变量（离散）'!$A4049,基本表格!$G:$Q,2,FALSE)</f>
        <v>2492+P6-M4 芯层湿刨花料仓进料皮带运输机 反馈频率 下限报警</v>
      </c>
      <c r="D4049" t="s">
        <v>154</v>
      </c>
      <c r="E4049" t="str">
        <f t="shared" si="379"/>
        <v>No</v>
      </c>
      <c r="F4049" t="str">
        <f t="shared" si="380"/>
        <v>0</v>
      </c>
      <c r="G4049" t="s">
        <v>154</v>
      </c>
      <c r="H4049" t="s">
        <v>155</v>
      </c>
      <c r="I4049" t="str">
        <f t="shared" si="381"/>
        <v/>
      </c>
      <c r="J4049" t="str">
        <f t="shared" si="382"/>
        <v/>
      </c>
      <c r="K4049" t="str">
        <f>VLOOKUP('intouch变量（离散）'!$A4049,基本表格!$G:$Q,9,FALSE)</f>
        <v>None</v>
      </c>
      <c r="L4049">
        <v>1</v>
      </c>
      <c r="M4049" t="s">
        <v>156</v>
      </c>
      <c r="N4049" t="s">
        <v>157</v>
      </c>
      <c r="O4049" t="s">
        <v>158</v>
      </c>
      <c r="P4049" t="str">
        <f>VLOOKUP('intouch变量（离散）'!$A4049,基本表格!$G:$Q,3,FALSE)</f>
        <v>DB200,X100.6</v>
      </c>
      <c r="Q4049" t="str">
        <f>VLOOKUP('intouch变量（离散）'!$A4049,基本表格!$G:$Q,10,FALSE)</f>
        <v>Yes</v>
      </c>
      <c r="R4049" t="str">
        <f t="shared" si="384"/>
        <v>DB200,X100.6 2492+P6-M4 芯层湿刨花料仓进料皮带运输机 反馈频率 下限报警</v>
      </c>
      <c r="S4049">
        <v>0</v>
      </c>
      <c r="T4049">
        <v>0</v>
      </c>
    </row>
    <row r="4050" spans="1:20">
      <c r="A4050" t="s">
        <v>4206</v>
      </c>
      <c r="B4050" s="11" t="str">
        <f t="shared" si="383"/>
        <v>CHPD</v>
      </c>
      <c r="C4050" s="11" t="str">
        <f>VLOOKUP('intouch变量（离散）'!$A4050,基本表格!$G:$Q,2,FALSE)</f>
        <v>2492+P6-M4 芯层湿刨花料仓进料皮带运输机 反馈频率 上上限报警</v>
      </c>
      <c r="D4050" t="s">
        <v>154</v>
      </c>
      <c r="E4050" t="str">
        <f t="shared" si="379"/>
        <v>No</v>
      </c>
      <c r="F4050" t="str">
        <f t="shared" si="380"/>
        <v>0</v>
      </c>
      <c r="G4050" t="s">
        <v>154</v>
      </c>
      <c r="H4050" t="s">
        <v>155</v>
      </c>
      <c r="I4050" t="str">
        <f t="shared" si="381"/>
        <v/>
      </c>
      <c r="J4050" t="str">
        <f t="shared" si="382"/>
        <v/>
      </c>
      <c r="K4050" t="str">
        <f>VLOOKUP('intouch变量（离散）'!$A4050,基本表格!$G:$Q,9,FALSE)</f>
        <v>On</v>
      </c>
      <c r="L4050">
        <v>1</v>
      </c>
      <c r="M4050" t="s">
        <v>156</v>
      </c>
      <c r="N4050" t="s">
        <v>157</v>
      </c>
      <c r="O4050" t="s">
        <v>158</v>
      </c>
      <c r="P4050" t="str">
        <f>VLOOKUP('intouch变量（离散）'!$A4050,基本表格!$G:$Q,3,FALSE)</f>
        <v>DB200,X100.7</v>
      </c>
      <c r="Q4050" t="str">
        <f>VLOOKUP('intouch变量（离散）'!$A4050,基本表格!$G:$Q,10,FALSE)</f>
        <v>Yes</v>
      </c>
      <c r="R4050" t="str">
        <f t="shared" si="384"/>
        <v>DB200,X100.7 2492+P6-M4 芯层湿刨花料仓进料皮带运输机 反馈频率 上上限报警</v>
      </c>
      <c r="S4050">
        <v>0</v>
      </c>
      <c r="T4050">
        <v>0</v>
      </c>
    </row>
    <row r="4051" spans="1:20">
      <c r="A4051" t="s">
        <v>4207</v>
      </c>
      <c r="B4051" s="11" t="str">
        <f t="shared" si="383"/>
        <v>CHPD</v>
      </c>
      <c r="C4051" s="11" t="str">
        <f>VLOOKUP('intouch变量（离散）'!$A4051,基本表格!$G:$Q,2,FALSE)</f>
        <v>2492+P6-M4 芯层湿刨花料仓进料皮带运输机 反馈频率 下下限报警</v>
      </c>
      <c r="D4051" t="s">
        <v>154</v>
      </c>
      <c r="E4051" t="str">
        <f t="shared" si="379"/>
        <v>No</v>
      </c>
      <c r="F4051" t="str">
        <f t="shared" si="380"/>
        <v>0</v>
      </c>
      <c r="G4051" t="s">
        <v>154</v>
      </c>
      <c r="H4051" t="s">
        <v>155</v>
      </c>
      <c r="I4051" t="str">
        <f t="shared" si="381"/>
        <v/>
      </c>
      <c r="J4051" t="str">
        <f t="shared" si="382"/>
        <v/>
      </c>
      <c r="K4051" t="str">
        <f>VLOOKUP('intouch变量（离散）'!$A4051,基本表格!$G:$Q,9,FALSE)</f>
        <v>On</v>
      </c>
      <c r="L4051">
        <v>1</v>
      </c>
      <c r="M4051" t="s">
        <v>156</v>
      </c>
      <c r="N4051" t="s">
        <v>157</v>
      </c>
      <c r="O4051" t="s">
        <v>158</v>
      </c>
      <c r="P4051" t="str">
        <f>VLOOKUP('intouch变量（离散）'!$A4051,基本表格!$G:$Q,3,FALSE)</f>
        <v>DB200,X101.0</v>
      </c>
      <c r="Q4051" t="str">
        <f>VLOOKUP('intouch变量（离散）'!$A4051,基本表格!$G:$Q,10,FALSE)</f>
        <v>Yes</v>
      </c>
      <c r="R4051" t="str">
        <f t="shared" si="384"/>
        <v>DB200,X101.0 2492+P6-M4 芯层湿刨花料仓进料皮带运输机 反馈频率 下下限报警</v>
      </c>
      <c r="S4051">
        <v>0</v>
      </c>
      <c r="T4051">
        <v>0</v>
      </c>
    </row>
    <row r="4052" spans="1:20">
      <c r="A4052" t="s">
        <v>4208</v>
      </c>
      <c r="B4052" s="11" t="str">
        <f t="shared" si="383"/>
        <v>CHPD</v>
      </c>
      <c r="C4052" s="11" t="str">
        <f>VLOOKUP('intouch变量（离散）'!$A4052,基本表格!$G:$Q,2,FALSE)</f>
        <v>2492+P6-M4 芯层湿刨花料仓进料皮带运输机 反馈频率 极限报警</v>
      </c>
      <c r="D4052" t="s">
        <v>154</v>
      </c>
      <c r="E4052" t="str">
        <f t="shared" si="379"/>
        <v>No</v>
      </c>
      <c r="F4052" t="str">
        <f t="shared" si="380"/>
        <v>0</v>
      </c>
      <c r="G4052" t="s">
        <v>154</v>
      </c>
      <c r="H4052" t="s">
        <v>155</v>
      </c>
      <c r="I4052" t="str">
        <f t="shared" si="381"/>
        <v/>
      </c>
      <c r="J4052" t="str">
        <f t="shared" si="382"/>
        <v/>
      </c>
      <c r="K4052" t="str">
        <f>VLOOKUP('intouch变量（离散）'!$A4052,基本表格!$G:$Q,9,FALSE)</f>
        <v>On</v>
      </c>
      <c r="L4052">
        <v>1</v>
      </c>
      <c r="M4052" t="s">
        <v>156</v>
      </c>
      <c r="N4052" t="s">
        <v>157</v>
      </c>
      <c r="O4052" t="s">
        <v>158</v>
      </c>
      <c r="P4052" t="str">
        <f>VLOOKUP('intouch变量（离散）'!$A4052,基本表格!$G:$Q,3,FALSE)</f>
        <v>DB200,X101.1</v>
      </c>
      <c r="Q4052" t="str">
        <f>VLOOKUP('intouch变量（离散）'!$A4052,基本表格!$G:$Q,10,FALSE)</f>
        <v>Yes</v>
      </c>
      <c r="R4052" t="str">
        <f t="shared" si="384"/>
        <v>DB200,X101.1 2492+P6-M4 芯层湿刨花料仓进料皮带运输机 反馈频率 极限报警</v>
      </c>
      <c r="S4052">
        <v>0</v>
      </c>
      <c r="T4052">
        <v>0</v>
      </c>
    </row>
    <row r="4053" spans="1:20">
      <c r="A4053" t="s">
        <v>4209</v>
      </c>
      <c r="B4053" s="11" t="str">
        <f t="shared" si="383"/>
        <v>CHPD</v>
      </c>
      <c r="C4053" s="11" t="str">
        <f>VLOOKUP('intouch变量（离散）'!$A4053,基本表格!$G:$Q,2,FALSE)</f>
        <v>2492+P6-M4 芯层湿刨花料仓进料皮带运输机 反馈频率 传感器断线报警</v>
      </c>
      <c r="D4053" t="s">
        <v>154</v>
      </c>
      <c r="E4053" t="str">
        <f t="shared" si="379"/>
        <v>No</v>
      </c>
      <c r="F4053" t="str">
        <f t="shared" si="380"/>
        <v>0</v>
      </c>
      <c r="G4053" t="s">
        <v>154</v>
      </c>
      <c r="H4053" t="s">
        <v>155</v>
      </c>
      <c r="I4053" t="str">
        <f t="shared" si="381"/>
        <v/>
      </c>
      <c r="J4053" t="str">
        <f t="shared" si="382"/>
        <v/>
      </c>
      <c r="K4053" t="str">
        <f>VLOOKUP('intouch变量（离散）'!$A4053,基本表格!$G:$Q,9,FALSE)</f>
        <v>On</v>
      </c>
      <c r="L4053">
        <v>1</v>
      </c>
      <c r="M4053" t="s">
        <v>156</v>
      </c>
      <c r="N4053" t="s">
        <v>157</v>
      </c>
      <c r="O4053" t="s">
        <v>158</v>
      </c>
      <c r="P4053" t="str">
        <f>VLOOKUP('intouch变量（离散）'!$A4053,基本表格!$G:$Q,3,FALSE)</f>
        <v>DB200,X101.2</v>
      </c>
      <c r="Q4053" t="str">
        <f>VLOOKUP('intouch变量（离散）'!$A4053,基本表格!$G:$Q,10,FALSE)</f>
        <v>Yes</v>
      </c>
      <c r="R4053" t="str">
        <f t="shared" si="384"/>
        <v>DB200,X101.2 2492+P6-M4 芯层湿刨花料仓进料皮带运输机 反馈频率 传感器断线报警</v>
      </c>
      <c r="S4053">
        <v>0</v>
      </c>
      <c r="T4053">
        <v>0</v>
      </c>
    </row>
    <row r="4054" spans="1:20">
      <c r="A4054" t="s">
        <v>4210</v>
      </c>
      <c r="B4054" s="11" t="str">
        <f t="shared" si="383"/>
        <v>CHPD</v>
      </c>
      <c r="C4054" s="11" t="str">
        <f>VLOOKUP('intouch变量（离散）'!$A4054,基本表格!$G:$Q,2,FALSE)</f>
        <v>2492+P6-M4 芯层湿刨花料仓进料皮带运输机 变频器通讯 备妥（不能与正转信号使用同一个）</v>
      </c>
      <c r="D4054" t="s">
        <v>154</v>
      </c>
      <c r="E4054" t="str">
        <f t="shared" si="379"/>
        <v>No</v>
      </c>
      <c r="F4054" t="str">
        <f t="shared" si="380"/>
        <v>0</v>
      </c>
      <c r="G4054" t="s">
        <v>154</v>
      </c>
      <c r="H4054" t="s">
        <v>155</v>
      </c>
      <c r="I4054" t="str">
        <f t="shared" si="381"/>
        <v/>
      </c>
      <c r="J4054" t="str">
        <f t="shared" si="382"/>
        <v/>
      </c>
      <c r="K4054" t="str">
        <f>VLOOKUP('intouch变量（离散）'!$A4054,基本表格!$G:$Q,9,FALSE)</f>
        <v>None</v>
      </c>
      <c r="L4054">
        <v>1</v>
      </c>
      <c r="M4054" t="s">
        <v>156</v>
      </c>
      <c r="N4054" t="s">
        <v>157</v>
      </c>
      <c r="O4054" t="s">
        <v>158</v>
      </c>
      <c r="P4054" t="str">
        <f>VLOOKUP('intouch变量（离散）'!$A4054,基本表格!$G:$Q,3,FALSE)</f>
        <v>DB200,X150.0</v>
      </c>
      <c r="Q4054" t="str">
        <f>VLOOKUP('intouch变量（离散）'!$A4054,基本表格!$G:$Q,10,FALSE)</f>
        <v>Yes</v>
      </c>
      <c r="R4054" t="str">
        <f t="shared" si="384"/>
        <v>DB200,X150.0 2492+P6-M4 芯层湿刨花料仓进料皮带运输机 变频器通讯 备妥（不能与正转信号使用同一个）</v>
      </c>
      <c r="S4054">
        <v>0</v>
      </c>
      <c r="T4054">
        <v>0</v>
      </c>
    </row>
    <row r="4055" spans="1:20">
      <c r="A4055" t="s">
        <v>4211</v>
      </c>
      <c r="B4055" s="11" t="str">
        <f t="shared" si="383"/>
        <v>CHPD</v>
      </c>
      <c r="C4055" s="11" t="str">
        <f>VLOOKUP('intouch变量（离散）'!$A4055,基本表格!$G:$Q,2,FALSE)</f>
        <v>2492+P6-M4 芯层湿刨花料仓进料皮带运输机 变频器通讯 正转</v>
      </c>
      <c r="D4055" t="s">
        <v>154</v>
      </c>
      <c r="E4055" t="str">
        <f t="shared" si="379"/>
        <v>No</v>
      </c>
      <c r="F4055" t="str">
        <f t="shared" si="380"/>
        <v>0</v>
      </c>
      <c r="G4055" t="s">
        <v>154</v>
      </c>
      <c r="H4055" t="s">
        <v>155</v>
      </c>
      <c r="I4055" t="str">
        <f t="shared" si="381"/>
        <v/>
      </c>
      <c r="J4055" t="str">
        <f t="shared" si="382"/>
        <v/>
      </c>
      <c r="K4055" t="str">
        <f>VLOOKUP('intouch变量（离散）'!$A4055,基本表格!$G:$Q,9,FALSE)</f>
        <v>None</v>
      </c>
      <c r="L4055">
        <v>1</v>
      </c>
      <c r="M4055" t="s">
        <v>156</v>
      </c>
      <c r="N4055" t="s">
        <v>157</v>
      </c>
      <c r="O4055" t="s">
        <v>158</v>
      </c>
      <c r="P4055" t="str">
        <f>VLOOKUP('intouch变量（离散）'!$A4055,基本表格!$G:$Q,3,FALSE)</f>
        <v>DB200,X150.1</v>
      </c>
      <c r="Q4055" t="str">
        <f>VLOOKUP('intouch变量（离散）'!$A4055,基本表格!$G:$Q,10,FALSE)</f>
        <v>Yes</v>
      </c>
      <c r="R4055" t="str">
        <f t="shared" si="384"/>
        <v>DB200,X150.1 2492+P6-M4 芯层湿刨花料仓进料皮带运输机 变频器通讯 正转</v>
      </c>
      <c r="S4055">
        <v>0</v>
      </c>
      <c r="T4055">
        <v>0</v>
      </c>
    </row>
    <row r="4056" spans="1:20">
      <c r="A4056" t="s">
        <v>4212</v>
      </c>
      <c r="B4056" s="11" t="str">
        <f t="shared" si="383"/>
        <v>CHPD</v>
      </c>
      <c r="C4056" s="11" t="str">
        <f>VLOOKUP('intouch变量（离散）'!$A4056,基本表格!$G:$Q,2,FALSE)</f>
        <v>2492+P6-M4 芯层湿刨花料仓进料皮带运输机 变频器通讯 反转</v>
      </c>
      <c r="D4056" t="s">
        <v>154</v>
      </c>
      <c r="E4056" t="str">
        <f t="shared" si="379"/>
        <v>No</v>
      </c>
      <c r="F4056" t="str">
        <f t="shared" si="380"/>
        <v>0</v>
      </c>
      <c r="G4056" t="s">
        <v>154</v>
      </c>
      <c r="H4056" t="s">
        <v>155</v>
      </c>
      <c r="I4056" t="str">
        <f t="shared" si="381"/>
        <v/>
      </c>
      <c r="J4056" t="str">
        <f t="shared" si="382"/>
        <v/>
      </c>
      <c r="K4056" t="str">
        <f>VLOOKUP('intouch变量（离散）'!$A4056,基本表格!$G:$Q,9,FALSE)</f>
        <v>None</v>
      </c>
      <c r="L4056">
        <v>1</v>
      </c>
      <c r="M4056" t="s">
        <v>156</v>
      </c>
      <c r="N4056" t="s">
        <v>157</v>
      </c>
      <c r="O4056" t="s">
        <v>158</v>
      </c>
      <c r="P4056" t="str">
        <f>VLOOKUP('intouch变量（离散）'!$A4056,基本表格!$G:$Q,3,FALSE)</f>
        <v>DB200,X150.2</v>
      </c>
      <c r="Q4056" t="str">
        <f>VLOOKUP('intouch变量（离散）'!$A4056,基本表格!$G:$Q,10,FALSE)</f>
        <v>Yes</v>
      </c>
      <c r="R4056" t="str">
        <f t="shared" si="384"/>
        <v>DB200,X150.2 2492+P6-M4 芯层湿刨花料仓进料皮带运输机 变频器通讯 反转</v>
      </c>
      <c r="S4056">
        <v>0</v>
      </c>
      <c r="T4056">
        <v>0</v>
      </c>
    </row>
    <row r="4057" spans="1:20">
      <c r="A4057" t="s">
        <v>4213</v>
      </c>
      <c r="B4057" s="11" t="str">
        <f t="shared" si="383"/>
        <v>CHPD</v>
      </c>
      <c r="C4057" s="11" t="str">
        <f>VLOOKUP('intouch变量（离散）'!$A4057,基本表格!$G:$Q,2,FALSE)</f>
        <v>2492+P6-M4 芯层湿刨花料仓进料皮带运输机 变频器通讯 故障复位</v>
      </c>
      <c r="D4057" t="s">
        <v>154</v>
      </c>
      <c r="E4057" t="str">
        <f t="shared" si="379"/>
        <v>No</v>
      </c>
      <c r="F4057" t="str">
        <f t="shared" si="380"/>
        <v>0</v>
      </c>
      <c r="G4057" t="s">
        <v>154</v>
      </c>
      <c r="H4057" t="s">
        <v>155</v>
      </c>
      <c r="I4057" t="str">
        <f t="shared" si="381"/>
        <v/>
      </c>
      <c r="J4057" t="str">
        <f t="shared" si="382"/>
        <v/>
      </c>
      <c r="K4057" t="str">
        <f>VLOOKUP('intouch变量（离散）'!$A4057,基本表格!$G:$Q,9,FALSE)</f>
        <v>None</v>
      </c>
      <c r="L4057">
        <v>1</v>
      </c>
      <c r="M4057" t="s">
        <v>156</v>
      </c>
      <c r="N4057" t="s">
        <v>157</v>
      </c>
      <c r="O4057" t="s">
        <v>158</v>
      </c>
      <c r="P4057" t="str">
        <f>VLOOKUP('intouch变量（离散）'!$A4057,基本表格!$G:$Q,3,FALSE)</f>
        <v>DB200,X150.3</v>
      </c>
      <c r="Q4057" t="str">
        <f>VLOOKUP('intouch变量（离散）'!$A4057,基本表格!$G:$Q,10,FALSE)</f>
        <v>No</v>
      </c>
      <c r="R4057" t="str">
        <f t="shared" si="384"/>
        <v>DB200,X150.3 2492+P6-M4 芯层湿刨花料仓进料皮带运输机 变频器通讯 故障复位</v>
      </c>
      <c r="S4057">
        <v>0</v>
      </c>
      <c r="T4057">
        <v>0</v>
      </c>
    </row>
    <row r="4058" spans="1:20">
      <c r="A4058" t="s">
        <v>4214</v>
      </c>
      <c r="B4058" s="11" t="str">
        <f t="shared" si="383"/>
        <v>CHPD</v>
      </c>
      <c r="C4058" s="11" t="str">
        <f>VLOOKUP('intouch变量（离散）'!$A4058,基本表格!$G:$Q,2,FALSE)</f>
        <v>2492+P6-M4 芯层湿刨花料仓进料皮带运输机 变频器通讯 备妥反馈</v>
      </c>
      <c r="D4058" t="s">
        <v>154</v>
      </c>
      <c r="E4058" t="str">
        <f t="shared" si="379"/>
        <v>No</v>
      </c>
      <c r="F4058" t="str">
        <f t="shared" si="380"/>
        <v>0</v>
      </c>
      <c r="G4058" t="s">
        <v>154</v>
      </c>
      <c r="H4058" t="s">
        <v>155</v>
      </c>
      <c r="I4058" t="str">
        <f t="shared" si="381"/>
        <v/>
      </c>
      <c r="J4058" t="str">
        <f t="shared" si="382"/>
        <v/>
      </c>
      <c r="K4058" t="str">
        <f>VLOOKUP('intouch变量（离散）'!$A4058,基本表格!$G:$Q,9,FALSE)</f>
        <v>None</v>
      </c>
      <c r="L4058">
        <v>1</v>
      </c>
      <c r="M4058" t="s">
        <v>156</v>
      </c>
      <c r="N4058" t="s">
        <v>157</v>
      </c>
      <c r="O4058" t="s">
        <v>158</v>
      </c>
      <c r="P4058" t="str">
        <f>VLOOKUP('intouch变量（离散）'!$A4058,基本表格!$G:$Q,3,FALSE)</f>
        <v>DB200,X150.4</v>
      </c>
      <c r="Q4058" t="str">
        <f>VLOOKUP('intouch变量（离散）'!$A4058,基本表格!$G:$Q,10,FALSE)</f>
        <v>Yes</v>
      </c>
      <c r="R4058" t="str">
        <f t="shared" si="384"/>
        <v>DB200,X150.4 2492+P6-M4 芯层湿刨花料仓进料皮带运输机 变频器通讯 备妥反馈</v>
      </c>
      <c r="S4058">
        <v>0</v>
      </c>
      <c r="T4058">
        <v>0</v>
      </c>
    </row>
    <row r="4059" spans="1:20">
      <c r="A4059" t="s">
        <v>4215</v>
      </c>
      <c r="B4059" s="11" t="str">
        <f t="shared" si="383"/>
        <v>CHPD</v>
      </c>
      <c r="C4059" s="11" t="str">
        <f>VLOOKUP('intouch变量（离散）'!$A4059,基本表格!$G:$Q,2,FALSE)</f>
        <v>2492+P6-M4 芯层湿刨花料仓进料皮带运输机 变频器通讯 正转反馈</v>
      </c>
      <c r="D4059" t="s">
        <v>154</v>
      </c>
      <c r="E4059" t="str">
        <f t="shared" si="379"/>
        <v>No</v>
      </c>
      <c r="F4059" t="str">
        <f t="shared" si="380"/>
        <v>0</v>
      </c>
      <c r="G4059" t="s">
        <v>154</v>
      </c>
      <c r="H4059" t="s">
        <v>155</v>
      </c>
      <c r="I4059" t="str">
        <f t="shared" si="381"/>
        <v/>
      </c>
      <c r="J4059" t="str">
        <f t="shared" si="382"/>
        <v/>
      </c>
      <c r="K4059" t="str">
        <f>VLOOKUP('intouch变量（离散）'!$A4059,基本表格!$G:$Q,9,FALSE)</f>
        <v>None</v>
      </c>
      <c r="L4059">
        <v>1</v>
      </c>
      <c r="M4059" t="s">
        <v>156</v>
      </c>
      <c r="N4059" t="s">
        <v>157</v>
      </c>
      <c r="O4059" t="s">
        <v>158</v>
      </c>
      <c r="P4059" t="str">
        <f>VLOOKUP('intouch变量（离散）'!$A4059,基本表格!$G:$Q,3,FALSE)</f>
        <v>DB200,X150.5</v>
      </c>
      <c r="Q4059" t="str">
        <f>VLOOKUP('intouch变量（离散）'!$A4059,基本表格!$G:$Q,10,FALSE)</f>
        <v>Yes</v>
      </c>
      <c r="R4059" t="str">
        <f t="shared" si="384"/>
        <v>DB200,X150.5 2492+P6-M4 芯层湿刨花料仓进料皮带运输机 变频器通讯 正转反馈</v>
      </c>
      <c r="S4059">
        <v>0</v>
      </c>
      <c r="T4059">
        <v>0</v>
      </c>
    </row>
    <row r="4060" spans="1:20">
      <c r="A4060" t="s">
        <v>4216</v>
      </c>
      <c r="B4060" s="11" t="str">
        <f t="shared" si="383"/>
        <v>CHPD</v>
      </c>
      <c r="C4060" s="11" t="str">
        <f>VLOOKUP('intouch变量（离散）'!$A4060,基本表格!$G:$Q,2,FALSE)</f>
        <v>2492+P6-M4 芯层湿刨花料仓进料皮带运输机 变频器通讯 反转反馈</v>
      </c>
      <c r="D4060" t="s">
        <v>154</v>
      </c>
      <c r="E4060" t="str">
        <f t="shared" si="379"/>
        <v>No</v>
      </c>
      <c r="F4060" t="str">
        <f t="shared" si="380"/>
        <v>0</v>
      </c>
      <c r="G4060" t="s">
        <v>154</v>
      </c>
      <c r="H4060" t="s">
        <v>155</v>
      </c>
      <c r="I4060" t="str">
        <f t="shared" si="381"/>
        <v/>
      </c>
      <c r="J4060" t="str">
        <f t="shared" si="382"/>
        <v/>
      </c>
      <c r="K4060" t="str">
        <f>VLOOKUP('intouch变量（离散）'!$A4060,基本表格!$G:$Q,9,FALSE)</f>
        <v>None</v>
      </c>
      <c r="L4060">
        <v>1</v>
      </c>
      <c r="M4060" t="s">
        <v>156</v>
      </c>
      <c r="N4060" t="s">
        <v>157</v>
      </c>
      <c r="O4060" t="s">
        <v>158</v>
      </c>
      <c r="P4060" t="str">
        <f>VLOOKUP('intouch变量（离散）'!$A4060,基本表格!$G:$Q,3,FALSE)</f>
        <v>DB200,X150.6</v>
      </c>
      <c r="Q4060" t="str">
        <f>VLOOKUP('intouch变量（离散）'!$A4060,基本表格!$G:$Q,10,FALSE)</f>
        <v>Yes</v>
      </c>
      <c r="R4060" t="str">
        <f t="shared" si="384"/>
        <v>DB200,X150.6 2492+P6-M4 芯层湿刨花料仓进料皮带运输机 变频器通讯 反转反馈</v>
      </c>
      <c r="S4060">
        <v>0</v>
      </c>
      <c r="T4060">
        <v>0</v>
      </c>
    </row>
    <row r="4061" spans="1:20">
      <c r="A4061" t="s">
        <v>4217</v>
      </c>
      <c r="B4061" s="11" t="str">
        <f t="shared" si="383"/>
        <v>CHPD</v>
      </c>
      <c r="C4061" s="11" t="str">
        <f>VLOOKUP('intouch变量（离散）'!$A4061,基本表格!$G:$Q,2,FALSE)</f>
        <v>2492+P6-M4 芯层湿刨花料仓进料皮带运输机 变频器通讯 变频器备用</v>
      </c>
      <c r="D4061" t="s">
        <v>154</v>
      </c>
      <c r="E4061" t="str">
        <f t="shared" si="379"/>
        <v>No</v>
      </c>
      <c r="F4061" t="str">
        <f t="shared" si="380"/>
        <v>0</v>
      </c>
      <c r="G4061" t="s">
        <v>154</v>
      </c>
      <c r="H4061" t="s">
        <v>155</v>
      </c>
      <c r="I4061" t="str">
        <f t="shared" si="381"/>
        <v/>
      </c>
      <c r="J4061" t="str">
        <f t="shared" si="382"/>
        <v/>
      </c>
      <c r="K4061" t="str">
        <f>VLOOKUP('intouch变量（离散）'!$A4061,基本表格!$G:$Q,9,FALSE)</f>
        <v>None</v>
      </c>
      <c r="L4061">
        <v>1</v>
      </c>
      <c r="M4061" t="s">
        <v>156</v>
      </c>
      <c r="N4061" t="s">
        <v>157</v>
      </c>
      <c r="O4061" t="s">
        <v>158</v>
      </c>
      <c r="P4061" t="str">
        <f>VLOOKUP('intouch变量（离散）'!$A4061,基本表格!$G:$Q,3,FALSE)</f>
        <v>DB200,X150.7</v>
      </c>
      <c r="Q4061" t="str">
        <f>VLOOKUP('intouch变量（离散）'!$A4061,基本表格!$G:$Q,10,FALSE)</f>
        <v>Yes</v>
      </c>
      <c r="R4061" t="str">
        <f t="shared" si="384"/>
        <v>DB200,X150.7 2492+P6-M4 芯层湿刨花料仓进料皮带运输机 变频器通讯 变频器备用</v>
      </c>
      <c r="S4061">
        <v>0</v>
      </c>
      <c r="T4061">
        <v>0</v>
      </c>
    </row>
    <row r="4062" spans="1:20">
      <c r="A4062" t="s">
        <v>4218</v>
      </c>
      <c r="B4062" s="11" t="str">
        <f t="shared" si="383"/>
        <v>CHPD</v>
      </c>
      <c r="C4062" s="11" t="str">
        <f>VLOOKUP('intouch变量（离散）'!$A4062,基本表格!$G:$Q,2,FALSE)</f>
        <v>2492+P6-M4 芯层湿刨花料仓进料皮带运输机 变频器通讯 变频器报警</v>
      </c>
      <c r="D4062" t="s">
        <v>154</v>
      </c>
      <c r="E4062" t="str">
        <f t="shared" si="379"/>
        <v>No</v>
      </c>
      <c r="F4062" t="str">
        <f t="shared" si="380"/>
        <v>0</v>
      </c>
      <c r="G4062" t="s">
        <v>154</v>
      </c>
      <c r="H4062" t="s">
        <v>155</v>
      </c>
      <c r="I4062" t="str">
        <f t="shared" si="381"/>
        <v/>
      </c>
      <c r="J4062" t="str">
        <f t="shared" si="382"/>
        <v/>
      </c>
      <c r="K4062" t="str">
        <f>VLOOKUP('intouch变量（离散）'!$A4062,基本表格!$G:$Q,9,FALSE)</f>
        <v>On</v>
      </c>
      <c r="L4062">
        <v>1</v>
      </c>
      <c r="M4062" t="s">
        <v>156</v>
      </c>
      <c r="N4062" t="s">
        <v>157</v>
      </c>
      <c r="O4062" t="s">
        <v>158</v>
      </c>
      <c r="P4062" t="str">
        <f>VLOOKUP('intouch变量（离散）'!$A4062,基本表格!$G:$Q,3,FALSE)</f>
        <v>DB200,X151.0</v>
      </c>
      <c r="Q4062" t="str">
        <f>VLOOKUP('intouch变量（离散）'!$A4062,基本表格!$G:$Q,10,FALSE)</f>
        <v>Yes</v>
      </c>
      <c r="R4062" t="str">
        <f t="shared" si="384"/>
        <v>DB200,X151.0 2492+P6-M4 芯层湿刨花料仓进料皮带运输机 变频器通讯 变频器报警</v>
      </c>
      <c r="S4062">
        <v>0</v>
      </c>
      <c r="T4062">
        <v>0</v>
      </c>
    </row>
    <row r="4063" spans="1:20">
      <c r="A4063" t="s">
        <v>4219</v>
      </c>
      <c r="B4063" s="11" t="str">
        <f t="shared" si="383"/>
        <v>CHPD</v>
      </c>
      <c r="C4063" s="11" t="str">
        <f>VLOOKUP('intouch变量（离散）'!$A4063,基本表格!$G:$Q,2,FALSE)</f>
        <v>2492+P6-M4 芯层湿刨花料仓进料皮带运输机 反馈转速 上限保护使能</v>
      </c>
      <c r="D4063" t="s">
        <v>154</v>
      </c>
      <c r="E4063" t="str">
        <f t="shared" si="379"/>
        <v>Yes</v>
      </c>
      <c r="F4063" t="str">
        <f t="shared" si="380"/>
        <v>900</v>
      </c>
      <c r="G4063" t="s">
        <v>154</v>
      </c>
      <c r="H4063" t="s">
        <v>155</v>
      </c>
      <c r="I4063" t="str">
        <f t="shared" si="381"/>
        <v>禁用</v>
      </c>
      <c r="J4063" t="str">
        <f t="shared" si="382"/>
        <v>启用</v>
      </c>
      <c r="K4063" t="str">
        <f>VLOOKUP('intouch变量（离散）'!$A4063,基本表格!$G:$Q,9,FALSE)</f>
        <v>None</v>
      </c>
      <c r="L4063">
        <v>1</v>
      </c>
      <c r="M4063" t="s">
        <v>156</v>
      </c>
      <c r="N4063" t="s">
        <v>157</v>
      </c>
      <c r="O4063" t="s">
        <v>158</v>
      </c>
      <c r="P4063" t="str">
        <f>VLOOKUP('intouch变量（离散）'!$A4063,基本表格!$G:$Q,3,FALSE)</f>
        <v>DB200,X200.3</v>
      </c>
      <c r="Q4063" t="str">
        <f>VLOOKUP('intouch变量（离散）'!$A4063,基本表格!$G:$Q,10,FALSE)</f>
        <v>No</v>
      </c>
      <c r="R4063" t="str">
        <f t="shared" si="384"/>
        <v>DB200,X200.3 2492+P6-M4 芯层湿刨花料仓进料皮带运输机 反馈转速 上限保护使能</v>
      </c>
      <c r="S4063">
        <v>0</v>
      </c>
      <c r="T4063">
        <v>0</v>
      </c>
    </row>
    <row r="4064" spans="1:20">
      <c r="A4064" t="s">
        <v>4220</v>
      </c>
      <c r="B4064" s="11" t="str">
        <f t="shared" si="383"/>
        <v>CHPD</v>
      </c>
      <c r="C4064" s="11" t="str">
        <f>VLOOKUP('intouch变量（离散）'!$A4064,基本表格!$G:$Q,2,FALSE)</f>
        <v>2492+P6-M4 芯层湿刨花料仓进料皮带运输机 反馈转速 下限保护使能</v>
      </c>
      <c r="D4064" t="s">
        <v>154</v>
      </c>
      <c r="E4064" t="str">
        <f t="shared" si="379"/>
        <v>Yes</v>
      </c>
      <c r="F4064" t="str">
        <f t="shared" si="380"/>
        <v>900</v>
      </c>
      <c r="G4064" t="s">
        <v>154</v>
      </c>
      <c r="H4064" t="s">
        <v>155</v>
      </c>
      <c r="I4064" t="str">
        <f t="shared" si="381"/>
        <v>禁用</v>
      </c>
      <c r="J4064" t="str">
        <f t="shared" si="382"/>
        <v>启用</v>
      </c>
      <c r="K4064" t="str">
        <f>VLOOKUP('intouch变量（离散）'!$A4064,基本表格!$G:$Q,9,FALSE)</f>
        <v>None</v>
      </c>
      <c r="L4064">
        <v>1</v>
      </c>
      <c r="M4064" t="s">
        <v>156</v>
      </c>
      <c r="N4064" t="s">
        <v>157</v>
      </c>
      <c r="O4064" t="s">
        <v>158</v>
      </c>
      <c r="P4064" t="str">
        <f>VLOOKUP('intouch变量（离散）'!$A4064,基本表格!$G:$Q,3,FALSE)</f>
        <v>DB200,X200.4</v>
      </c>
      <c r="Q4064" t="str">
        <f>VLOOKUP('intouch变量（离散）'!$A4064,基本表格!$G:$Q,10,FALSE)</f>
        <v>No</v>
      </c>
      <c r="R4064" t="str">
        <f t="shared" si="384"/>
        <v>DB200,X200.4 2492+P6-M4 芯层湿刨花料仓进料皮带运输机 反馈转速 下限保护使能</v>
      </c>
      <c r="S4064">
        <v>0</v>
      </c>
      <c r="T4064">
        <v>0</v>
      </c>
    </row>
    <row r="4065" spans="1:20">
      <c r="A4065" t="s">
        <v>4221</v>
      </c>
      <c r="B4065" s="11" t="str">
        <f t="shared" si="383"/>
        <v>CHPD</v>
      </c>
      <c r="C4065" s="11" t="str">
        <f>VLOOKUP('intouch变量（离散）'!$A4065,基本表格!$G:$Q,2,FALSE)</f>
        <v>2492+P6-M4 芯层湿刨花料仓进料皮带运输机 反馈转速 上限报警</v>
      </c>
      <c r="D4065" t="s">
        <v>154</v>
      </c>
      <c r="E4065" t="str">
        <f t="shared" si="379"/>
        <v>No</v>
      </c>
      <c r="F4065" t="str">
        <f t="shared" si="380"/>
        <v>0</v>
      </c>
      <c r="G4065" t="s">
        <v>154</v>
      </c>
      <c r="H4065" t="s">
        <v>155</v>
      </c>
      <c r="I4065" t="str">
        <f t="shared" si="381"/>
        <v/>
      </c>
      <c r="J4065" t="str">
        <f t="shared" si="382"/>
        <v/>
      </c>
      <c r="K4065" t="str">
        <f>VLOOKUP('intouch变量（离散）'!$A4065,基本表格!$G:$Q,9,FALSE)</f>
        <v>None</v>
      </c>
      <c r="L4065">
        <v>1</v>
      </c>
      <c r="M4065" t="s">
        <v>156</v>
      </c>
      <c r="N4065" t="s">
        <v>157</v>
      </c>
      <c r="O4065" t="s">
        <v>158</v>
      </c>
      <c r="P4065" t="str">
        <f>VLOOKUP('intouch变量（离散）'!$A4065,基本表格!$G:$Q,3,FALSE)</f>
        <v>DB200,X200.5</v>
      </c>
      <c r="Q4065" t="str">
        <f>VLOOKUP('intouch变量（离散）'!$A4065,基本表格!$G:$Q,10,FALSE)</f>
        <v>Yes</v>
      </c>
      <c r="R4065" t="str">
        <f t="shared" si="384"/>
        <v>DB200,X200.5 2492+P6-M4 芯层湿刨花料仓进料皮带运输机 反馈转速 上限报警</v>
      </c>
      <c r="S4065">
        <v>0</v>
      </c>
      <c r="T4065">
        <v>0</v>
      </c>
    </row>
    <row r="4066" spans="1:20">
      <c r="A4066" t="s">
        <v>4222</v>
      </c>
      <c r="B4066" s="11" t="str">
        <f t="shared" si="383"/>
        <v>CHPD</v>
      </c>
      <c r="C4066" s="11" t="str">
        <f>VLOOKUP('intouch变量（离散）'!$A4066,基本表格!$G:$Q,2,FALSE)</f>
        <v>2492+P6-M4 芯层湿刨花料仓进料皮带运输机 反馈转速 下限报警</v>
      </c>
      <c r="D4066" t="s">
        <v>154</v>
      </c>
      <c r="E4066" t="str">
        <f t="shared" si="379"/>
        <v>No</v>
      </c>
      <c r="F4066" t="str">
        <f t="shared" si="380"/>
        <v>0</v>
      </c>
      <c r="G4066" t="s">
        <v>154</v>
      </c>
      <c r="H4066" t="s">
        <v>155</v>
      </c>
      <c r="I4066" t="str">
        <f t="shared" si="381"/>
        <v/>
      </c>
      <c r="J4066" t="str">
        <f t="shared" si="382"/>
        <v/>
      </c>
      <c r="K4066" t="str">
        <f>VLOOKUP('intouch变量（离散）'!$A4066,基本表格!$G:$Q,9,FALSE)</f>
        <v>None</v>
      </c>
      <c r="L4066">
        <v>1</v>
      </c>
      <c r="M4066" t="s">
        <v>156</v>
      </c>
      <c r="N4066" t="s">
        <v>157</v>
      </c>
      <c r="O4066" t="s">
        <v>158</v>
      </c>
      <c r="P4066" t="str">
        <f>VLOOKUP('intouch变量（离散）'!$A4066,基本表格!$G:$Q,3,FALSE)</f>
        <v>DB200,X200.6</v>
      </c>
      <c r="Q4066" t="str">
        <f>VLOOKUP('intouch变量（离散）'!$A4066,基本表格!$G:$Q,10,FALSE)</f>
        <v>Yes</v>
      </c>
      <c r="R4066" t="str">
        <f t="shared" si="384"/>
        <v>DB200,X200.6 2492+P6-M4 芯层湿刨花料仓进料皮带运输机 反馈转速 下限报警</v>
      </c>
      <c r="S4066">
        <v>0</v>
      </c>
      <c r="T4066">
        <v>0</v>
      </c>
    </row>
    <row r="4067" spans="1:20">
      <c r="A4067" t="s">
        <v>4223</v>
      </c>
      <c r="B4067" s="11" t="str">
        <f t="shared" si="383"/>
        <v>CHPD</v>
      </c>
      <c r="C4067" s="11" t="str">
        <f>VLOOKUP('intouch变量（离散）'!$A4067,基本表格!$G:$Q,2,FALSE)</f>
        <v>2492+P6-M4 芯层湿刨花料仓进料皮带运输机 反馈转速 上上限报警</v>
      </c>
      <c r="D4067" t="s">
        <v>154</v>
      </c>
      <c r="E4067" t="str">
        <f t="shared" si="379"/>
        <v>No</v>
      </c>
      <c r="F4067" t="str">
        <f t="shared" si="380"/>
        <v>0</v>
      </c>
      <c r="G4067" t="s">
        <v>154</v>
      </c>
      <c r="H4067" t="s">
        <v>155</v>
      </c>
      <c r="I4067" t="str">
        <f t="shared" si="381"/>
        <v/>
      </c>
      <c r="J4067" t="str">
        <f t="shared" si="382"/>
        <v/>
      </c>
      <c r="K4067" t="str">
        <f>VLOOKUP('intouch变量（离散）'!$A4067,基本表格!$G:$Q,9,FALSE)</f>
        <v>On</v>
      </c>
      <c r="L4067">
        <v>1</v>
      </c>
      <c r="M4067" t="s">
        <v>156</v>
      </c>
      <c r="N4067" t="s">
        <v>157</v>
      </c>
      <c r="O4067" t="s">
        <v>158</v>
      </c>
      <c r="P4067" t="str">
        <f>VLOOKUP('intouch变量（离散）'!$A4067,基本表格!$G:$Q,3,FALSE)</f>
        <v>DB200,X200.7</v>
      </c>
      <c r="Q4067" t="str">
        <f>VLOOKUP('intouch变量（离散）'!$A4067,基本表格!$G:$Q,10,FALSE)</f>
        <v>Yes</v>
      </c>
      <c r="R4067" t="str">
        <f t="shared" si="384"/>
        <v>DB200,X200.7 2492+P6-M4 芯层湿刨花料仓进料皮带运输机 反馈转速 上上限报警</v>
      </c>
      <c r="S4067">
        <v>0</v>
      </c>
      <c r="T4067">
        <v>0</v>
      </c>
    </row>
    <row r="4068" spans="1:20">
      <c r="A4068" t="s">
        <v>4224</v>
      </c>
      <c r="B4068" s="11" t="str">
        <f t="shared" si="383"/>
        <v>CHPD</v>
      </c>
      <c r="C4068" s="11" t="str">
        <f>VLOOKUP('intouch变量（离散）'!$A4068,基本表格!$G:$Q,2,FALSE)</f>
        <v>2492+P6-M4 芯层湿刨花料仓进料皮带运输机 反馈转速 下下限报警</v>
      </c>
      <c r="D4068" t="s">
        <v>154</v>
      </c>
      <c r="E4068" t="str">
        <f t="shared" si="379"/>
        <v>No</v>
      </c>
      <c r="F4068" t="str">
        <f t="shared" si="380"/>
        <v>0</v>
      </c>
      <c r="G4068" t="s">
        <v>154</v>
      </c>
      <c r="H4068" t="s">
        <v>155</v>
      </c>
      <c r="I4068" t="str">
        <f t="shared" si="381"/>
        <v/>
      </c>
      <c r="J4068" t="str">
        <f t="shared" si="382"/>
        <v/>
      </c>
      <c r="K4068" t="str">
        <f>VLOOKUP('intouch变量（离散）'!$A4068,基本表格!$G:$Q,9,FALSE)</f>
        <v>On</v>
      </c>
      <c r="L4068">
        <v>1</v>
      </c>
      <c r="M4068" t="s">
        <v>156</v>
      </c>
      <c r="N4068" t="s">
        <v>157</v>
      </c>
      <c r="O4068" t="s">
        <v>158</v>
      </c>
      <c r="P4068" t="str">
        <f>VLOOKUP('intouch变量（离散）'!$A4068,基本表格!$G:$Q,3,FALSE)</f>
        <v>DB200,X201.0</v>
      </c>
      <c r="Q4068" t="str">
        <f>VLOOKUP('intouch变量（离散）'!$A4068,基本表格!$G:$Q,10,FALSE)</f>
        <v>Yes</v>
      </c>
      <c r="R4068" t="str">
        <f t="shared" si="384"/>
        <v>DB200,X201.0 2492+P6-M4 芯层湿刨花料仓进料皮带运输机 反馈转速 下下限报警</v>
      </c>
      <c r="S4068">
        <v>0</v>
      </c>
      <c r="T4068">
        <v>0</v>
      </c>
    </row>
    <row r="4069" spans="1:20">
      <c r="A4069" t="s">
        <v>4225</v>
      </c>
      <c r="B4069" s="11" t="str">
        <f t="shared" si="383"/>
        <v>CHPD</v>
      </c>
      <c r="C4069" s="11" t="str">
        <f>VLOOKUP('intouch变量（离散）'!$A4069,基本表格!$G:$Q,2,FALSE)</f>
        <v>2492+P6-M4 芯层湿刨花料仓进料皮带运输机 反馈转速 极限报警</v>
      </c>
      <c r="D4069" t="s">
        <v>154</v>
      </c>
      <c r="E4069" t="str">
        <f t="shared" si="379"/>
        <v>No</v>
      </c>
      <c r="F4069" t="str">
        <f t="shared" si="380"/>
        <v>0</v>
      </c>
      <c r="G4069" t="s">
        <v>154</v>
      </c>
      <c r="H4069" t="s">
        <v>155</v>
      </c>
      <c r="I4069" t="str">
        <f t="shared" si="381"/>
        <v/>
      </c>
      <c r="J4069" t="str">
        <f t="shared" si="382"/>
        <v/>
      </c>
      <c r="K4069" t="str">
        <f>VLOOKUP('intouch变量（离散）'!$A4069,基本表格!$G:$Q,9,FALSE)</f>
        <v>On</v>
      </c>
      <c r="L4069">
        <v>1</v>
      </c>
      <c r="M4069" t="s">
        <v>156</v>
      </c>
      <c r="N4069" t="s">
        <v>157</v>
      </c>
      <c r="O4069" t="s">
        <v>158</v>
      </c>
      <c r="P4069" t="str">
        <f>VLOOKUP('intouch变量（离散）'!$A4069,基本表格!$G:$Q,3,FALSE)</f>
        <v>DB200,X201.1</v>
      </c>
      <c r="Q4069" t="str">
        <f>VLOOKUP('intouch变量（离散）'!$A4069,基本表格!$G:$Q,10,FALSE)</f>
        <v>Yes</v>
      </c>
      <c r="R4069" t="str">
        <f t="shared" si="384"/>
        <v>DB200,X201.1 2492+P6-M4 芯层湿刨花料仓进料皮带运输机 反馈转速 极限报警</v>
      </c>
      <c r="S4069">
        <v>0</v>
      </c>
      <c r="T4069">
        <v>0</v>
      </c>
    </row>
    <row r="4070" spans="1:20">
      <c r="A4070" t="s">
        <v>4226</v>
      </c>
      <c r="B4070" s="11" t="str">
        <f t="shared" si="383"/>
        <v>CHPD</v>
      </c>
      <c r="C4070" s="11" t="str">
        <f>VLOOKUP('intouch变量（离散）'!$A4070,基本表格!$G:$Q,2,FALSE)</f>
        <v>2492+P6-M4 芯层湿刨花料仓进料皮带运输机 反馈转速 传感器断线报警</v>
      </c>
      <c r="D4070" t="s">
        <v>154</v>
      </c>
      <c r="E4070" t="str">
        <f t="shared" si="379"/>
        <v>No</v>
      </c>
      <c r="F4070" t="str">
        <f t="shared" si="380"/>
        <v>0</v>
      </c>
      <c r="G4070" t="s">
        <v>154</v>
      </c>
      <c r="H4070" t="s">
        <v>155</v>
      </c>
      <c r="I4070" t="str">
        <f t="shared" si="381"/>
        <v/>
      </c>
      <c r="J4070" t="str">
        <f t="shared" si="382"/>
        <v/>
      </c>
      <c r="K4070" t="str">
        <f>VLOOKUP('intouch变量（离散）'!$A4070,基本表格!$G:$Q,9,FALSE)</f>
        <v>On</v>
      </c>
      <c r="L4070">
        <v>1</v>
      </c>
      <c r="M4070" t="s">
        <v>156</v>
      </c>
      <c r="N4070" t="s">
        <v>157</v>
      </c>
      <c r="O4070" t="s">
        <v>158</v>
      </c>
      <c r="P4070" t="str">
        <f>VLOOKUP('intouch变量（离散）'!$A4070,基本表格!$G:$Q,3,FALSE)</f>
        <v>DB200,X201.2</v>
      </c>
      <c r="Q4070" t="str">
        <f>VLOOKUP('intouch变量（离散）'!$A4070,基本表格!$G:$Q,10,FALSE)</f>
        <v>Yes</v>
      </c>
      <c r="R4070" t="str">
        <f t="shared" si="384"/>
        <v>DB200,X201.2 2492+P6-M4 芯层湿刨花料仓进料皮带运输机 反馈转速 传感器断线报警</v>
      </c>
      <c r="S4070">
        <v>0</v>
      </c>
      <c r="T4070">
        <v>0</v>
      </c>
    </row>
    <row r="4071" spans="1:20">
      <c r="A4071" t="s">
        <v>4227</v>
      </c>
      <c r="B4071" s="11" t="str">
        <f t="shared" si="383"/>
        <v>CHPD</v>
      </c>
      <c r="C4071" s="11" t="str">
        <f>VLOOKUP('intouch变量（离散）'!$A4071,基本表格!$G:$Q,2,FALSE)</f>
        <v>2492+P6-M4 芯层湿刨花料仓进料皮带运输机 反馈电流 上限保护使能</v>
      </c>
      <c r="D4071" t="s">
        <v>154</v>
      </c>
      <c r="E4071" t="str">
        <f t="shared" si="379"/>
        <v>Yes</v>
      </c>
      <c r="F4071" t="str">
        <f t="shared" si="380"/>
        <v>900</v>
      </c>
      <c r="G4071" t="s">
        <v>154</v>
      </c>
      <c r="H4071" t="s">
        <v>155</v>
      </c>
      <c r="I4071" t="str">
        <f t="shared" si="381"/>
        <v>禁用</v>
      </c>
      <c r="J4071" t="str">
        <f t="shared" si="382"/>
        <v>启用</v>
      </c>
      <c r="K4071" t="str">
        <f>VLOOKUP('intouch变量（离散）'!$A4071,基本表格!$G:$Q,9,FALSE)</f>
        <v>None</v>
      </c>
      <c r="L4071">
        <v>1</v>
      </c>
      <c r="M4071" t="s">
        <v>156</v>
      </c>
      <c r="N4071" t="s">
        <v>157</v>
      </c>
      <c r="O4071" t="s">
        <v>158</v>
      </c>
      <c r="P4071" t="str">
        <f>VLOOKUP('intouch变量（离散）'!$A4071,基本表格!$G:$Q,3,FALSE)</f>
        <v>DB200,X250.3</v>
      </c>
      <c r="Q4071" t="str">
        <f>VLOOKUP('intouch变量（离散）'!$A4071,基本表格!$G:$Q,10,FALSE)</f>
        <v>No</v>
      </c>
      <c r="R4071" t="str">
        <f t="shared" si="384"/>
        <v>DB200,X250.3 2492+P6-M4 芯层湿刨花料仓进料皮带运输机 反馈电流 上限保护使能</v>
      </c>
      <c r="S4071">
        <v>0</v>
      </c>
      <c r="T4071">
        <v>0</v>
      </c>
    </row>
    <row r="4072" spans="1:20">
      <c r="A4072" t="s">
        <v>4228</v>
      </c>
      <c r="B4072" s="11" t="str">
        <f t="shared" si="383"/>
        <v>CHPD</v>
      </c>
      <c r="C4072" s="11" t="str">
        <f>VLOOKUP('intouch变量（离散）'!$A4072,基本表格!$G:$Q,2,FALSE)</f>
        <v>2492+P6-M4 芯层湿刨花料仓进料皮带运输机 反馈电流 下限保护使能</v>
      </c>
      <c r="D4072" t="s">
        <v>154</v>
      </c>
      <c r="E4072" t="str">
        <f t="shared" si="379"/>
        <v>Yes</v>
      </c>
      <c r="F4072" t="str">
        <f t="shared" si="380"/>
        <v>900</v>
      </c>
      <c r="G4072" t="s">
        <v>154</v>
      </c>
      <c r="H4072" t="s">
        <v>155</v>
      </c>
      <c r="I4072" t="str">
        <f t="shared" si="381"/>
        <v>禁用</v>
      </c>
      <c r="J4072" t="str">
        <f t="shared" si="382"/>
        <v>启用</v>
      </c>
      <c r="K4072" t="str">
        <f>VLOOKUP('intouch变量（离散）'!$A4072,基本表格!$G:$Q,9,FALSE)</f>
        <v>None</v>
      </c>
      <c r="L4072">
        <v>1</v>
      </c>
      <c r="M4072" t="s">
        <v>156</v>
      </c>
      <c r="N4072" t="s">
        <v>157</v>
      </c>
      <c r="O4072" t="s">
        <v>158</v>
      </c>
      <c r="P4072" t="str">
        <f>VLOOKUP('intouch变量（离散）'!$A4072,基本表格!$G:$Q,3,FALSE)</f>
        <v>DB200,X250.4</v>
      </c>
      <c r="Q4072" t="str">
        <f>VLOOKUP('intouch变量（离散）'!$A4072,基本表格!$G:$Q,10,FALSE)</f>
        <v>No</v>
      </c>
      <c r="R4072" t="str">
        <f t="shared" si="384"/>
        <v>DB200,X250.4 2492+P6-M4 芯层湿刨花料仓进料皮带运输机 反馈电流 下限保护使能</v>
      </c>
      <c r="S4072">
        <v>0</v>
      </c>
      <c r="T4072">
        <v>0</v>
      </c>
    </row>
    <row r="4073" spans="1:20">
      <c r="A4073" t="s">
        <v>4229</v>
      </c>
      <c r="B4073" s="11" t="str">
        <f t="shared" si="383"/>
        <v>CHPD</v>
      </c>
      <c r="C4073" s="11" t="str">
        <f>VLOOKUP('intouch变量（离散）'!$A4073,基本表格!$G:$Q,2,FALSE)</f>
        <v>2492+P6-M4 芯层湿刨花料仓进料皮带运输机 反馈电流 上限报警</v>
      </c>
      <c r="D4073" t="s">
        <v>154</v>
      </c>
      <c r="E4073" t="str">
        <f t="shared" si="379"/>
        <v>No</v>
      </c>
      <c r="F4073" t="str">
        <f t="shared" si="380"/>
        <v>0</v>
      </c>
      <c r="G4073" t="s">
        <v>154</v>
      </c>
      <c r="H4073" t="s">
        <v>155</v>
      </c>
      <c r="I4073" t="str">
        <f t="shared" si="381"/>
        <v/>
      </c>
      <c r="J4073" t="str">
        <f t="shared" si="382"/>
        <v/>
      </c>
      <c r="K4073" t="str">
        <f>VLOOKUP('intouch变量（离散）'!$A4073,基本表格!$G:$Q,9,FALSE)</f>
        <v>None</v>
      </c>
      <c r="L4073">
        <v>1</v>
      </c>
      <c r="M4073" t="s">
        <v>156</v>
      </c>
      <c r="N4073" t="s">
        <v>157</v>
      </c>
      <c r="O4073" t="s">
        <v>158</v>
      </c>
      <c r="P4073" t="str">
        <f>VLOOKUP('intouch变量（离散）'!$A4073,基本表格!$G:$Q,3,FALSE)</f>
        <v>DB200,X250.5</v>
      </c>
      <c r="Q4073" t="str">
        <f>VLOOKUP('intouch变量（离散）'!$A4073,基本表格!$G:$Q,10,FALSE)</f>
        <v>Yes</v>
      </c>
      <c r="R4073" t="str">
        <f t="shared" si="384"/>
        <v>DB200,X250.5 2492+P6-M4 芯层湿刨花料仓进料皮带运输机 反馈电流 上限报警</v>
      </c>
      <c r="S4073">
        <v>0</v>
      </c>
      <c r="T4073">
        <v>0</v>
      </c>
    </row>
    <row r="4074" spans="1:20">
      <c r="A4074" t="s">
        <v>4230</v>
      </c>
      <c r="B4074" s="11" t="str">
        <f t="shared" si="383"/>
        <v>CHPD</v>
      </c>
      <c r="C4074" s="11" t="str">
        <f>VLOOKUP('intouch变量（离散）'!$A4074,基本表格!$G:$Q,2,FALSE)</f>
        <v>2492+P6-M4 芯层湿刨花料仓进料皮带运输机 反馈电流 下限报警</v>
      </c>
      <c r="D4074" t="s">
        <v>154</v>
      </c>
      <c r="E4074" t="str">
        <f t="shared" si="379"/>
        <v>No</v>
      </c>
      <c r="F4074" t="str">
        <f t="shared" si="380"/>
        <v>0</v>
      </c>
      <c r="G4074" t="s">
        <v>154</v>
      </c>
      <c r="H4074" t="s">
        <v>155</v>
      </c>
      <c r="I4074" t="str">
        <f t="shared" si="381"/>
        <v/>
      </c>
      <c r="J4074" t="str">
        <f t="shared" si="382"/>
        <v/>
      </c>
      <c r="K4074" t="str">
        <f>VLOOKUP('intouch变量（离散）'!$A4074,基本表格!$G:$Q,9,FALSE)</f>
        <v>None</v>
      </c>
      <c r="L4074">
        <v>1</v>
      </c>
      <c r="M4074" t="s">
        <v>156</v>
      </c>
      <c r="N4074" t="s">
        <v>157</v>
      </c>
      <c r="O4074" t="s">
        <v>158</v>
      </c>
      <c r="P4074" t="str">
        <f>VLOOKUP('intouch变量（离散）'!$A4074,基本表格!$G:$Q,3,FALSE)</f>
        <v>DB200,X250.6</v>
      </c>
      <c r="Q4074" t="str">
        <f>VLOOKUP('intouch变量（离散）'!$A4074,基本表格!$G:$Q,10,FALSE)</f>
        <v>Yes</v>
      </c>
      <c r="R4074" t="str">
        <f t="shared" si="384"/>
        <v>DB200,X250.6 2492+P6-M4 芯层湿刨花料仓进料皮带运输机 反馈电流 下限报警</v>
      </c>
      <c r="S4074">
        <v>0</v>
      </c>
      <c r="T4074">
        <v>0</v>
      </c>
    </row>
    <row r="4075" spans="1:20">
      <c r="A4075" t="s">
        <v>4231</v>
      </c>
      <c r="B4075" s="11" t="str">
        <f t="shared" si="383"/>
        <v>CHPD</v>
      </c>
      <c r="C4075" s="11" t="str">
        <f>VLOOKUP('intouch变量（离散）'!$A4075,基本表格!$G:$Q,2,FALSE)</f>
        <v>2492+P6-M4 芯层湿刨花料仓进料皮带运输机 反馈电流 上上限报警</v>
      </c>
      <c r="D4075" t="s">
        <v>154</v>
      </c>
      <c r="E4075" t="str">
        <f t="shared" si="379"/>
        <v>No</v>
      </c>
      <c r="F4075" t="str">
        <f t="shared" si="380"/>
        <v>0</v>
      </c>
      <c r="G4075" t="s">
        <v>154</v>
      </c>
      <c r="H4075" t="s">
        <v>155</v>
      </c>
      <c r="I4075" t="str">
        <f t="shared" si="381"/>
        <v/>
      </c>
      <c r="J4075" t="str">
        <f t="shared" si="382"/>
        <v/>
      </c>
      <c r="K4075" t="str">
        <f>VLOOKUP('intouch变量（离散）'!$A4075,基本表格!$G:$Q,9,FALSE)</f>
        <v>On</v>
      </c>
      <c r="L4075">
        <v>1</v>
      </c>
      <c r="M4075" t="s">
        <v>156</v>
      </c>
      <c r="N4075" t="s">
        <v>157</v>
      </c>
      <c r="O4075" t="s">
        <v>158</v>
      </c>
      <c r="P4075" t="str">
        <f>VLOOKUP('intouch变量（离散）'!$A4075,基本表格!$G:$Q,3,FALSE)</f>
        <v>DB200,X250.7</v>
      </c>
      <c r="Q4075" t="str">
        <f>VLOOKUP('intouch变量（离散）'!$A4075,基本表格!$G:$Q,10,FALSE)</f>
        <v>Yes</v>
      </c>
      <c r="R4075" t="str">
        <f t="shared" si="384"/>
        <v>DB200,X250.7 2492+P6-M4 芯层湿刨花料仓进料皮带运输机 反馈电流 上上限报警</v>
      </c>
      <c r="S4075">
        <v>0</v>
      </c>
      <c r="T4075">
        <v>0</v>
      </c>
    </row>
    <row r="4076" spans="1:20">
      <c r="A4076" t="s">
        <v>4232</v>
      </c>
      <c r="B4076" s="11" t="str">
        <f t="shared" si="383"/>
        <v>CHPD</v>
      </c>
      <c r="C4076" s="11" t="str">
        <f>VLOOKUP('intouch变量（离散）'!$A4076,基本表格!$G:$Q,2,FALSE)</f>
        <v>2492+P6-M4 芯层湿刨花料仓进料皮带运输机 反馈电流 下下限报警</v>
      </c>
      <c r="D4076" t="s">
        <v>154</v>
      </c>
      <c r="E4076" t="str">
        <f t="shared" si="379"/>
        <v>No</v>
      </c>
      <c r="F4076" t="str">
        <f t="shared" si="380"/>
        <v>0</v>
      </c>
      <c r="G4076" t="s">
        <v>154</v>
      </c>
      <c r="H4076" t="s">
        <v>155</v>
      </c>
      <c r="I4076" t="str">
        <f t="shared" si="381"/>
        <v/>
      </c>
      <c r="J4076" t="str">
        <f t="shared" si="382"/>
        <v/>
      </c>
      <c r="K4076" t="str">
        <f>VLOOKUP('intouch变量（离散）'!$A4076,基本表格!$G:$Q,9,FALSE)</f>
        <v>On</v>
      </c>
      <c r="L4076">
        <v>1</v>
      </c>
      <c r="M4076" t="s">
        <v>156</v>
      </c>
      <c r="N4076" t="s">
        <v>157</v>
      </c>
      <c r="O4076" t="s">
        <v>158</v>
      </c>
      <c r="P4076" t="str">
        <f>VLOOKUP('intouch变量（离散）'!$A4076,基本表格!$G:$Q,3,FALSE)</f>
        <v>DB200,X251.0</v>
      </c>
      <c r="Q4076" t="str">
        <f>VLOOKUP('intouch变量（离散）'!$A4076,基本表格!$G:$Q,10,FALSE)</f>
        <v>Yes</v>
      </c>
      <c r="R4076" t="str">
        <f t="shared" si="384"/>
        <v>DB200,X251.0 2492+P6-M4 芯层湿刨花料仓进料皮带运输机 反馈电流 下下限报警</v>
      </c>
      <c r="S4076">
        <v>0</v>
      </c>
      <c r="T4076">
        <v>0</v>
      </c>
    </row>
    <row r="4077" spans="1:20">
      <c r="A4077" t="s">
        <v>4233</v>
      </c>
      <c r="B4077" s="11" t="str">
        <f t="shared" si="383"/>
        <v>CHPD</v>
      </c>
      <c r="C4077" s="11" t="str">
        <f>VLOOKUP('intouch变量（离散）'!$A4077,基本表格!$G:$Q,2,FALSE)</f>
        <v>2492+P6-M4 芯层湿刨花料仓进料皮带运输机 反馈电流 极限报警</v>
      </c>
      <c r="D4077" t="s">
        <v>154</v>
      </c>
      <c r="E4077" t="str">
        <f t="shared" si="379"/>
        <v>No</v>
      </c>
      <c r="F4077" t="str">
        <f t="shared" si="380"/>
        <v>0</v>
      </c>
      <c r="G4077" t="s">
        <v>154</v>
      </c>
      <c r="H4077" t="s">
        <v>155</v>
      </c>
      <c r="I4077" t="str">
        <f t="shared" si="381"/>
        <v/>
      </c>
      <c r="J4077" t="str">
        <f t="shared" si="382"/>
        <v/>
      </c>
      <c r="K4077" t="str">
        <f>VLOOKUP('intouch变量（离散）'!$A4077,基本表格!$G:$Q,9,FALSE)</f>
        <v>On</v>
      </c>
      <c r="L4077">
        <v>1</v>
      </c>
      <c r="M4077" t="s">
        <v>156</v>
      </c>
      <c r="N4077" t="s">
        <v>157</v>
      </c>
      <c r="O4077" t="s">
        <v>158</v>
      </c>
      <c r="P4077" t="str">
        <f>VLOOKUP('intouch变量（离散）'!$A4077,基本表格!$G:$Q,3,FALSE)</f>
        <v>DB200,X251.1</v>
      </c>
      <c r="Q4077" t="str">
        <f>VLOOKUP('intouch变量（离散）'!$A4077,基本表格!$G:$Q,10,FALSE)</f>
        <v>Yes</v>
      </c>
      <c r="R4077" t="str">
        <f t="shared" si="384"/>
        <v>DB200,X251.1 2492+P6-M4 芯层湿刨花料仓进料皮带运输机 反馈电流 极限报警</v>
      </c>
      <c r="S4077">
        <v>0</v>
      </c>
      <c r="T4077">
        <v>0</v>
      </c>
    </row>
    <row r="4078" spans="1:20">
      <c r="A4078" t="s">
        <v>4234</v>
      </c>
      <c r="B4078" s="11" t="str">
        <f t="shared" si="383"/>
        <v>CHPD</v>
      </c>
      <c r="C4078" s="11" t="str">
        <f>VLOOKUP('intouch变量（离散）'!$A4078,基本表格!$G:$Q,2,FALSE)</f>
        <v>2492+P6-M4 芯层湿刨花料仓进料皮带运输机 反馈电流 传感器断线报警</v>
      </c>
      <c r="D4078" t="s">
        <v>154</v>
      </c>
      <c r="E4078" t="str">
        <f t="shared" si="379"/>
        <v>No</v>
      </c>
      <c r="F4078" t="str">
        <f t="shared" si="380"/>
        <v>0</v>
      </c>
      <c r="G4078" t="s">
        <v>154</v>
      </c>
      <c r="H4078" t="s">
        <v>155</v>
      </c>
      <c r="I4078" t="str">
        <f t="shared" si="381"/>
        <v/>
      </c>
      <c r="J4078" t="str">
        <f t="shared" si="382"/>
        <v/>
      </c>
      <c r="K4078" t="str">
        <f>VLOOKUP('intouch变量（离散）'!$A4078,基本表格!$G:$Q,9,FALSE)</f>
        <v>On</v>
      </c>
      <c r="L4078">
        <v>1</v>
      </c>
      <c r="M4078" t="s">
        <v>156</v>
      </c>
      <c r="N4078" t="s">
        <v>157</v>
      </c>
      <c r="O4078" t="s">
        <v>158</v>
      </c>
      <c r="P4078" t="str">
        <f>VLOOKUP('intouch变量（离散）'!$A4078,基本表格!$G:$Q,3,FALSE)</f>
        <v>DB200,X251.2</v>
      </c>
      <c r="Q4078" t="str">
        <f>VLOOKUP('intouch变量（离散）'!$A4078,基本表格!$G:$Q,10,FALSE)</f>
        <v>Yes</v>
      </c>
      <c r="R4078" t="str">
        <f t="shared" si="384"/>
        <v>DB200,X251.2 2492+P6-M4 芯层湿刨花料仓进料皮带运输机 反馈电流 传感器断线报警</v>
      </c>
      <c r="S4078">
        <v>0</v>
      </c>
      <c r="T4078">
        <v>0</v>
      </c>
    </row>
    <row r="4079" spans="1:20">
      <c r="A4079" t="s">
        <v>4235</v>
      </c>
      <c r="B4079" s="11" t="str">
        <f t="shared" si="383"/>
        <v>CHPD</v>
      </c>
      <c r="C4079" s="11" t="str">
        <f>VLOOKUP('intouch变量（离散）'!$A4079,基本表格!$G:$Q,2,FALSE)</f>
        <v>2491+P4-M2 刨花出料刮板运输机 电机控制 使能</v>
      </c>
      <c r="D4079" t="s">
        <v>154</v>
      </c>
      <c r="E4079" t="str">
        <f t="shared" si="379"/>
        <v>No</v>
      </c>
      <c r="F4079" t="str">
        <f t="shared" si="380"/>
        <v>0</v>
      </c>
      <c r="G4079" t="s">
        <v>154</v>
      </c>
      <c r="H4079" t="s">
        <v>155</v>
      </c>
      <c r="I4079" t="str">
        <f t="shared" si="381"/>
        <v/>
      </c>
      <c r="J4079" t="str">
        <f t="shared" si="382"/>
        <v/>
      </c>
      <c r="K4079" t="str">
        <f>VLOOKUP('intouch变量（离散）'!$A4079,基本表格!$G:$Q,9,FALSE)</f>
        <v>None</v>
      </c>
      <c r="L4079">
        <v>1</v>
      </c>
      <c r="M4079" t="s">
        <v>156</v>
      </c>
      <c r="N4079" t="s">
        <v>157</v>
      </c>
      <c r="O4079" t="s">
        <v>158</v>
      </c>
      <c r="P4079" t="str">
        <f>VLOOKUP('intouch变量（离散）'!$A4079,基本表格!$G:$Q,3,FALSE)</f>
        <v>DB200,X1500.0</v>
      </c>
      <c r="Q4079" t="str">
        <f>VLOOKUP('intouch变量（离散）'!$A4079,基本表格!$G:$Q,10,FALSE)</f>
        <v>No</v>
      </c>
      <c r="R4079" t="str">
        <f t="shared" si="384"/>
        <v>DB200,X1500.0 2491+P4-M2 刨花出料刮板运输机 电机控制 使能</v>
      </c>
      <c r="S4079">
        <v>0</v>
      </c>
      <c r="T4079">
        <v>0</v>
      </c>
    </row>
    <row r="4080" spans="1:20">
      <c r="A4080" t="s">
        <v>4236</v>
      </c>
      <c r="B4080" s="11" t="str">
        <f t="shared" si="383"/>
        <v>CHPD</v>
      </c>
      <c r="C4080" s="11" t="str">
        <f>VLOOKUP('intouch变量（离散）'!$A4080,基本表格!$G:$Q,2,FALSE)</f>
        <v>2491+P4-M2 刨花出料刮板运输机 电机控制 手自动状态</v>
      </c>
      <c r="D4080" t="s">
        <v>154</v>
      </c>
      <c r="E4080" t="str">
        <f t="shared" si="379"/>
        <v>No</v>
      </c>
      <c r="F4080" t="str">
        <f t="shared" si="380"/>
        <v>0</v>
      </c>
      <c r="G4080" t="s">
        <v>154</v>
      </c>
      <c r="H4080" t="s">
        <v>155</v>
      </c>
      <c r="I4080" t="str">
        <f t="shared" si="381"/>
        <v/>
      </c>
      <c r="J4080" t="str">
        <f t="shared" si="382"/>
        <v/>
      </c>
      <c r="K4080" t="str">
        <f>VLOOKUP('intouch变量（离散）'!$A4080,基本表格!$G:$Q,9,FALSE)</f>
        <v>None</v>
      </c>
      <c r="L4080">
        <v>1</v>
      </c>
      <c r="M4080" t="s">
        <v>156</v>
      </c>
      <c r="N4080" t="s">
        <v>157</v>
      </c>
      <c r="O4080" t="s">
        <v>158</v>
      </c>
      <c r="P4080" t="str">
        <f>VLOOKUP('intouch变量（离散）'!$A4080,基本表格!$G:$Q,3,FALSE)</f>
        <v>DB200,X1500.3</v>
      </c>
      <c r="Q4080" t="str">
        <f>VLOOKUP('intouch变量（离散）'!$A4080,基本表格!$G:$Q,10,FALSE)</f>
        <v>Yes</v>
      </c>
      <c r="R4080" t="str">
        <f t="shared" si="384"/>
        <v>DB200,X1500.3 2491+P4-M2 刨花出料刮板运输机 电机控制 手自动状态</v>
      </c>
      <c r="S4080">
        <v>0</v>
      </c>
      <c r="T4080">
        <v>0</v>
      </c>
    </row>
    <row r="4081" spans="1:20">
      <c r="A4081" t="s">
        <v>4237</v>
      </c>
      <c r="B4081" s="11" t="str">
        <f t="shared" si="383"/>
        <v>CHPD</v>
      </c>
      <c r="C4081" s="11" t="str">
        <f>VLOOKUP('intouch变量（离散）'!$A4081,基本表格!$G:$Q,2,FALSE)</f>
        <v>2491+P4-M2 刨花出料刮板运输机 电机控制 本地/远程(检修/待机）</v>
      </c>
      <c r="D4081" t="s">
        <v>154</v>
      </c>
      <c r="E4081" t="str">
        <f t="shared" si="379"/>
        <v>No</v>
      </c>
      <c r="F4081" t="str">
        <f t="shared" si="380"/>
        <v>0</v>
      </c>
      <c r="G4081" t="s">
        <v>154</v>
      </c>
      <c r="H4081" t="s">
        <v>155</v>
      </c>
      <c r="I4081" t="str">
        <f t="shared" si="381"/>
        <v/>
      </c>
      <c r="J4081" t="str">
        <f t="shared" si="382"/>
        <v/>
      </c>
      <c r="K4081" t="str">
        <f>VLOOKUP('intouch变量（离散）'!$A4081,基本表格!$G:$Q,9,FALSE)</f>
        <v>None</v>
      </c>
      <c r="L4081">
        <v>1</v>
      </c>
      <c r="M4081" t="s">
        <v>156</v>
      </c>
      <c r="N4081" t="s">
        <v>157</v>
      </c>
      <c r="O4081" t="s">
        <v>158</v>
      </c>
      <c r="P4081" t="str">
        <f>VLOOKUP('intouch变量（离散）'!$A4081,基本表格!$G:$Q,3,FALSE)</f>
        <v>DB200,X1500.4</v>
      </c>
      <c r="Q4081" t="str">
        <f>VLOOKUP('intouch变量（离散）'!$A4081,基本表格!$G:$Q,10,FALSE)</f>
        <v>Yes</v>
      </c>
      <c r="R4081" t="str">
        <f t="shared" si="384"/>
        <v>DB200,X1500.4 2491+P4-M2 刨花出料刮板运输机 电机控制 本地/远程(检修/待机）</v>
      </c>
      <c r="S4081">
        <v>0</v>
      </c>
      <c r="T4081">
        <v>0</v>
      </c>
    </row>
    <row r="4082" spans="1:20">
      <c r="A4082" t="s">
        <v>4238</v>
      </c>
      <c r="B4082" s="11" t="str">
        <f t="shared" si="383"/>
        <v>CHPD</v>
      </c>
      <c r="C4082" s="11" t="str">
        <f>VLOOKUP('intouch变量（离散）'!$A4082,基本表格!$G:$Q,2,FALSE)</f>
        <v>2491+P4-M2 刨花出料刮板运输机 电机控制 开启_上位机(正转)</v>
      </c>
      <c r="D4082" t="s">
        <v>154</v>
      </c>
      <c r="E4082" t="str">
        <f t="shared" si="379"/>
        <v>No</v>
      </c>
      <c r="F4082" t="str">
        <f t="shared" si="380"/>
        <v>0</v>
      </c>
      <c r="G4082" t="s">
        <v>154</v>
      </c>
      <c r="H4082" t="s">
        <v>155</v>
      </c>
      <c r="I4082" t="str">
        <f t="shared" si="381"/>
        <v/>
      </c>
      <c r="J4082" t="str">
        <f t="shared" si="382"/>
        <v/>
      </c>
      <c r="K4082" t="str">
        <f>VLOOKUP('intouch变量（离散）'!$A4082,基本表格!$G:$Q,9,FALSE)</f>
        <v>None</v>
      </c>
      <c r="L4082">
        <v>1</v>
      </c>
      <c r="M4082" t="s">
        <v>156</v>
      </c>
      <c r="N4082" t="s">
        <v>157</v>
      </c>
      <c r="O4082" t="s">
        <v>158</v>
      </c>
      <c r="P4082" t="str">
        <f>VLOOKUP('intouch变量（离散）'!$A4082,基本表格!$G:$Q,3,FALSE)</f>
        <v>DB200,X1500.6</v>
      </c>
      <c r="Q4082" t="str">
        <f>VLOOKUP('intouch变量（离散）'!$A4082,基本表格!$G:$Q,10,FALSE)</f>
        <v>No</v>
      </c>
      <c r="R4082" t="str">
        <f t="shared" si="384"/>
        <v>DB200,X1500.6 2491+P4-M2 刨花出料刮板运输机 电机控制 开启_上位机(正转)</v>
      </c>
      <c r="S4082">
        <v>0</v>
      </c>
      <c r="T4082">
        <v>0</v>
      </c>
    </row>
    <row r="4083" spans="1:20">
      <c r="A4083" t="s">
        <v>4239</v>
      </c>
      <c r="B4083" s="11" t="str">
        <f t="shared" si="383"/>
        <v>CHPD</v>
      </c>
      <c r="C4083" s="11" t="str">
        <f>VLOOKUP('intouch变量（离散）'!$A4083,基本表格!$G:$Q,2,FALSE)</f>
        <v>2491+P4-M2 刨花出料刮板运输机 电机控制 停止_上位机(反转)</v>
      </c>
      <c r="D4083" t="s">
        <v>154</v>
      </c>
      <c r="E4083" t="str">
        <f t="shared" si="379"/>
        <v>No</v>
      </c>
      <c r="F4083" t="str">
        <f t="shared" si="380"/>
        <v>0</v>
      </c>
      <c r="G4083" t="s">
        <v>154</v>
      </c>
      <c r="H4083" t="s">
        <v>155</v>
      </c>
      <c r="I4083" t="str">
        <f t="shared" si="381"/>
        <v/>
      </c>
      <c r="J4083" t="str">
        <f t="shared" si="382"/>
        <v/>
      </c>
      <c r="K4083" t="str">
        <f>VLOOKUP('intouch变量（离散）'!$A4083,基本表格!$G:$Q,9,FALSE)</f>
        <v>None</v>
      </c>
      <c r="L4083">
        <v>1</v>
      </c>
      <c r="M4083" t="s">
        <v>156</v>
      </c>
      <c r="N4083" t="s">
        <v>157</v>
      </c>
      <c r="O4083" t="s">
        <v>158</v>
      </c>
      <c r="P4083" t="str">
        <f>VLOOKUP('intouch变量（离散）'!$A4083,基本表格!$G:$Q,3,FALSE)</f>
        <v>DB200,X1501.0</v>
      </c>
      <c r="Q4083" t="str">
        <f>VLOOKUP('intouch变量（离散）'!$A4083,基本表格!$G:$Q,10,FALSE)</f>
        <v>No</v>
      </c>
      <c r="R4083" t="str">
        <f t="shared" si="384"/>
        <v>DB200,X1501.0 2491+P4-M2 刨花出料刮板运输机 电机控制 停止_上位机(反转)</v>
      </c>
      <c r="S4083">
        <v>0</v>
      </c>
      <c r="T4083">
        <v>0</v>
      </c>
    </row>
    <row r="4084" spans="1:20">
      <c r="A4084" t="s">
        <v>4240</v>
      </c>
      <c r="B4084" s="11" t="str">
        <f t="shared" si="383"/>
        <v>CHPD</v>
      </c>
      <c r="C4084" s="11" t="str">
        <f>VLOOKUP('intouch变量（离散）'!$A4084,基本表格!$G:$Q,2,FALSE)</f>
        <v>2491+P4-M2 刨花出料刮板运输机 电机控制 通风扇</v>
      </c>
      <c r="D4084" t="s">
        <v>154</v>
      </c>
      <c r="E4084" t="str">
        <f t="shared" si="379"/>
        <v>No</v>
      </c>
      <c r="F4084" t="str">
        <f t="shared" si="380"/>
        <v>0</v>
      </c>
      <c r="G4084" t="s">
        <v>154</v>
      </c>
      <c r="H4084" t="s">
        <v>155</v>
      </c>
      <c r="I4084" t="str">
        <f t="shared" si="381"/>
        <v/>
      </c>
      <c r="J4084" t="str">
        <f t="shared" si="382"/>
        <v/>
      </c>
      <c r="K4084" t="str">
        <f>VLOOKUP('intouch变量（离散）'!$A4084,基本表格!$G:$Q,9,FALSE)</f>
        <v>None</v>
      </c>
      <c r="L4084">
        <v>1</v>
      </c>
      <c r="M4084" t="s">
        <v>156</v>
      </c>
      <c r="N4084" t="s">
        <v>157</v>
      </c>
      <c r="O4084" t="s">
        <v>158</v>
      </c>
      <c r="P4084" t="str">
        <f>VLOOKUP('intouch变量（离散）'!$A4084,基本表格!$G:$Q,3,FALSE)</f>
        <v>DB200,X1501.1</v>
      </c>
      <c r="Q4084" t="str">
        <f>VLOOKUP('intouch变量（离散）'!$A4084,基本表格!$G:$Q,10,FALSE)</f>
        <v>Yes</v>
      </c>
      <c r="R4084" t="str">
        <f t="shared" si="384"/>
        <v>DB200,X1501.1 2491+P4-M2 刨花出料刮板运输机 电机控制 通风扇</v>
      </c>
      <c r="S4084">
        <v>0</v>
      </c>
      <c r="T4084">
        <v>0</v>
      </c>
    </row>
    <row r="4085" spans="1:20">
      <c r="A4085" t="s">
        <v>4241</v>
      </c>
      <c r="B4085" s="11" t="str">
        <f t="shared" si="383"/>
        <v>CHPD</v>
      </c>
      <c r="C4085" s="11" t="str">
        <f>VLOOKUP('intouch变量（离散）'!$A4085,基本表格!$G:$Q,2,FALSE)</f>
        <v>2491+P4-M2 刨花出料刮板运输机 电机控制 电机(正转）</v>
      </c>
      <c r="D4085" t="s">
        <v>154</v>
      </c>
      <c r="E4085" t="str">
        <f t="shared" si="379"/>
        <v>No</v>
      </c>
      <c r="F4085" t="str">
        <f t="shared" si="380"/>
        <v>0</v>
      </c>
      <c r="G4085" t="s">
        <v>154</v>
      </c>
      <c r="H4085" t="s">
        <v>155</v>
      </c>
      <c r="I4085" t="str">
        <f t="shared" si="381"/>
        <v/>
      </c>
      <c r="J4085" t="str">
        <f t="shared" si="382"/>
        <v/>
      </c>
      <c r="K4085" t="str">
        <f>VLOOKUP('intouch变量（离散）'!$A4085,基本表格!$G:$Q,9,FALSE)</f>
        <v>None</v>
      </c>
      <c r="L4085">
        <v>1</v>
      </c>
      <c r="M4085" t="s">
        <v>156</v>
      </c>
      <c r="N4085" t="s">
        <v>157</v>
      </c>
      <c r="O4085" t="s">
        <v>158</v>
      </c>
      <c r="P4085" t="str">
        <f>VLOOKUP('intouch变量（离散）'!$A4085,基本表格!$G:$Q,3,FALSE)</f>
        <v>DB200,X1501.2</v>
      </c>
      <c r="Q4085" t="str">
        <f>VLOOKUP('intouch变量（离散）'!$A4085,基本表格!$G:$Q,10,FALSE)</f>
        <v>Yes</v>
      </c>
      <c r="R4085" t="str">
        <f t="shared" si="384"/>
        <v>DB200,X1501.2 2491+P4-M2 刨花出料刮板运输机 电机控制 电机(正转）</v>
      </c>
      <c r="S4085">
        <v>0</v>
      </c>
      <c r="T4085">
        <v>0</v>
      </c>
    </row>
    <row r="4086" spans="1:20">
      <c r="A4086" t="s">
        <v>4242</v>
      </c>
      <c r="B4086" s="11" t="str">
        <f t="shared" si="383"/>
        <v>CHPD</v>
      </c>
      <c r="C4086" s="11" t="str">
        <f>VLOOKUP('intouch变量（离散）'!$A4086,基本表格!$G:$Q,2,FALSE)</f>
        <v>2491+P4-M2 刨花出料刮板运输机 电机控制 电机过载</v>
      </c>
      <c r="D4086" t="s">
        <v>154</v>
      </c>
      <c r="E4086" t="str">
        <f t="shared" si="379"/>
        <v>No</v>
      </c>
      <c r="F4086" t="str">
        <f t="shared" si="380"/>
        <v>0</v>
      </c>
      <c r="G4086" t="s">
        <v>154</v>
      </c>
      <c r="H4086" t="s">
        <v>155</v>
      </c>
      <c r="I4086" t="str">
        <f t="shared" si="381"/>
        <v/>
      </c>
      <c r="J4086" t="str">
        <f t="shared" si="382"/>
        <v/>
      </c>
      <c r="K4086" t="str">
        <f>VLOOKUP('intouch变量（离散）'!$A4086,基本表格!$G:$Q,9,FALSE)</f>
        <v>On</v>
      </c>
      <c r="L4086">
        <v>1</v>
      </c>
      <c r="M4086" t="s">
        <v>156</v>
      </c>
      <c r="N4086" t="s">
        <v>157</v>
      </c>
      <c r="O4086" t="s">
        <v>158</v>
      </c>
      <c r="P4086" t="str">
        <f>VLOOKUP('intouch变量（离散）'!$A4086,基本表格!$G:$Q,3,FALSE)</f>
        <v>DB200,X1501.3</v>
      </c>
      <c r="Q4086" t="str">
        <f>VLOOKUP('intouch变量（离散）'!$A4086,基本表格!$G:$Q,10,FALSE)</f>
        <v>Yes</v>
      </c>
      <c r="R4086" t="str">
        <f t="shared" si="384"/>
        <v>DB200,X1501.3 2491+P4-M2 刨花出料刮板运输机 电机控制 电机过载</v>
      </c>
      <c r="S4086">
        <v>0</v>
      </c>
      <c r="T4086">
        <v>0</v>
      </c>
    </row>
    <row r="4087" spans="1:20">
      <c r="A4087" t="s">
        <v>4243</v>
      </c>
      <c r="B4087" s="11" t="str">
        <f t="shared" si="383"/>
        <v>CHPD</v>
      </c>
      <c r="C4087" s="11" t="str">
        <f>VLOOKUP('intouch变量（离散）'!$A4087,基本表格!$G:$Q,2,FALSE)</f>
        <v>2491+P4-M2 刨花出料刮板运输机 电机控制 风扇过载</v>
      </c>
      <c r="D4087" t="s">
        <v>154</v>
      </c>
      <c r="E4087" t="str">
        <f t="shared" si="379"/>
        <v>No</v>
      </c>
      <c r="F4087" t="str">
        <f t="shared" si="380"/>
        <v>0</v>
      </c>
      <c r="G4087" t="s">
        <v>154</v>
      </c>
      <c r="H4087" t="s">
        <v>155</v>
      </c>
      <c r="I4087" t="str">
        <f t="shared" si="381"/>
        <v/>
      </c>
      <c r="J4087" t="str">
        <f t="shared" si="382"/>
        <v/>
      </c>
      <c r="K4087" t="str">
        <f>VLOOKUP('intouch变量（离散）'!$A4087,基本表格!$G:$Q,9,FALSE)</f>
        <v>On</v>
      </c>
      <c r="L4087">
        <v>1</v>
      </c>
      <c r="M4087" t="s">
        <v>156</v>
      </c>
      <c r="N4087" t="s">
        <v>157</v>
      </c>
      <c r="O4087" t="s">
        <v>158</v>
      </c>
      <c r="P4087" t="str">
        <f>VLOOKUP('intouch变量（离散）'!$A4087,基本表格!$G:$Q,3,FALSE)</f>
        <v>DB200,X1501.4</v>
      </c>
      <c r="Q4087" t="str">
        <f>VLOOKUP('intouch变量（离散）'!$A4087,基本表格!$G:$Q,10,FALSE)</f>
        <v>Yes</v>
      </c>
      <c r="R4087" t="str">
        <f t="shared" si="384"/>
        <v>DB200,X1501.4 2491+P4-M2 刨花出料刮板运输机 电机控制 风扇过载</v>
      </c>
      <c r="S4087">
        <v>0</v>
      </c>
      <c r="T4087">
        <v>0</v>
      </c>
    </row>
    <row r="4088" spans="1:20">
      <c r="A4088" t="s">
        <v>4244</v>
      </c>
      <c r="B4088" s="11" t="str">
        <f t="shared" si="383"/>
        <v>CHPD</v>
      </c>
      <c r="C4088" s="11" t="str">
        <f>VLOOKUP('intouch变量（离散）'!$A4088,基本表格!$G:$Q,2,FALSE)</f>
        <v>2491+P4-M2 刨花出料刮板运输机 电机控制 电机运行指示</v>
      </c>
      <c r="D4088" t="s">
        <v>154</v>
      </c>
      <c r="E4088" t="str">
        <f t="shared" si="379"/>
        <v>No</v>
      </c>
      <c r="F4088" t="str">
        <f t="shared" si="380"/>
        <v>0</v>
      </c>
      <c r="G4088" t="s">
        <v>154</v>
      </c>
      <c r="H4088" t="s">
        <v>155</v>
      </c>
      <c r="I4088" t="str">
        <f t="shared" si="381"/>
        <v/>
      </c>
      <c r="J4088" t="str">
        <f t="shared" si="382"/>
        <v/>
      </c>
      <c r="K4088" t="str">
        <f>VLOOKUP('intouch变量（离散）'!$A4088,基本表格!$G:$Q,9,FALSE)</f>
        <v>None</v>
      </c>
      <c r="L4088">
        <v>1</v>
      </c>
      <c r="M4088" t="s">
        <v>156</v>
      </c>
      <c r="N4088" t="s">
        <v>157</v>
      </c>
      <c r="O4088" t="s">
        <v>158</v>
      </c>
      <c r="P4088" t="str">
        <f>VLOOKUP('intouch变量（离散）'!$A4088,基本表格!$G:$Q,3,FALSE)</f>
        <v>DB200,X1501.5</v>
      </c>
      <c r="Q4088" t="str">
        <f>VLOOKUP('intouch变量（离散）'!$A4088,基本表格!$G:$Q,10,FALSE)</f>
        <v>Yes</v>
      </c>
      <c r="R4088" t="str">
        <f t="shared" si="384"/>
        <v>DB200,X1501.5 2491+P4-M2 刨花出料刮板运输机 电机控制 电机运行指示</v>
      </c>
      <c r="S4088">
        <v>0</v>
      </c>
      <c r="T4088">
        <v>0</v>
      </c>
    </row>
    <row r="4089" spans="1:20">
      <c r="A4089" t="s">
        <v>4245</v>
      </c>
      <c r="B4089" s="11" t="str">
        <f t="shared" si="383"/>
        <v>CHPD</v>
      </c>
      <c r="C4089" s="11" t="str">
        <f>VLOOKUP('intouch变量（离散）'!$A4089,基本表格!$G:$Q,2,FALSE)</f>
        <v>2491+P4-M2 刨花出料刮板运输机 电机控制 断链报警</v>
      </c>
      <c r="D4089" t="s">
        <v>154</v>
      </c>
      <c r="E4089" t="str">
        <f t="shared" si="379"/>
        <v>No</v>
      </c>
      <c r="F4089" t="str">
        <f t="shared" si="380"/>
        <v>0</v>
      </c>
      <c r="G4089" t="s">
        <v>154</v>
      </c>
      <c r="H4089" t="s">
        <v>155</v>
      </c>
      <c r="I4089" t="str">
        <f t="shared" si="381"/>
        <v/>
      </c>
      <c r="J4089" t="str">
        <f t="shared" si="382"/>
        <v/>
      </c>
      <c r="K4089" t="str">
        <f>VLOOKUP('intouch变量（离散）'!$A4089,基本表格!$G:$Q,9,FALSE)</f>
        <v>On</v>
      </c>
      <c r="L4089">
        <v>1</v>
      </c>
      <c r="M4089" t="s">
        <v>156</v>
      </c>
      <c r="N4089" t="s">
        <v>157</v>
      </c>
      <c r="O4089" t="s">
        <v>158</v>
      </c>
      <c r="P4089" t="str">
        <f>VLOOKUP('intouch变量（离散）'!$A4089,基本表格!$G:$Q,3,FALSE)</f>
        <v>DB200,X1501.6</v>
      </c>
      <c r="Q4089" t="str">
        <f>VLOOKUP('intouch变量（离散）'!$A4089,基本表格!$G:$Q,10,FALSE)</f>
        <v>Yes</v>
      </c>
      <c r="R4089" t="str">
        <f t="shared" si="384"/>
        <v>DB200,X1501.6 2491+P4-M2 刨花出料刮板运输机 电机控制 断链报警</v>
      </c>
      <c r="S4089">
        <v>0</v>
      </c>
      <c r="T4089">
        <v>0</v>
      </c>
    </row>
    <row r="4090" spans="1:20">
      <c r="A4090" t="s">
        <v>4246</v>
      </c>
      <c r="B4090" s="11" t="str">
        <f t="shared" si="383"/>
        <v>CHPD</v>
      </c>
      <c r="C4090" s="11" t="str">
        <f>VLOOKUP('intouch变量（离散）'!$A4090,基本表格!$G:$Q,2,FALSE)</f>
        <v>2491+P4-M2 刨花出料刮板运输机 电机控制 断链检测</v>
      </c>
      <c r="D4090" t="s">
        <v>154</v>
      </c>
      <c r="E4090" t="str">
        <f t="shared" si="379"/>
        <v>No</v>
      </c>
      <c r="F4090" t="str">
        <f t="shared" si="380"/>
        <v>0</v>
      </c>
      <c r="G4090" t="s">
        <v>154</v>
      </c>
      <c r="H4090" t="s">
        <v>155</v>
      </c>
      <c r="I4090" t="str">
        <f t="shared" si="381"/>
        <v/>
      </c>
      <c r="J4090" t="str">
        <f t="shared" si="382"/>
        <v/>
      </c>
      <c r="K4090" t="str">
        <f>VLOOKUP('intouch变量（离散）'!$A4090,基本表格!$G:$Q,9,FALSE)</f>
        <v>None</v>
      </c>
      <c r="L4090">
        <v>1</v>
      </c>
      <c r="M4090" t="s">
        <v>156</v>
      </c>
      <c r="N4090" t="s">
        <v>157</v>
      </c>
      <c r="O4090" t="s">
        <v>158</v>
      </c>
      <c r="P4090" t="str">
        <f>VLOOKUP('intouch变量（离散）'!$A4090,基本表格!$G:$Q,3,FALSE)</f>
        <v>DB200,X1501.7</v>
      </c>
      <c r="Q4090" t="str">
        <f>VLOOKUP('intouch变量（离散）'!$A4090,基本表格!$G:$Q,10,FALSE)</f>
        <v>Yes</v>
      </c>
      <c r="R4090" t="str">
        <f t="shared" si="384"/>
        <v>DB200,X1501.7 2491+P4-M2 刨花出料刮板运输机 电机控制 断链检测</v>
      </c>
      <c r="S4090">
        <v>0</v>
      </c>
      <c r="T4090">
        <v>0</v>
      </c>
    </row>
    <row r="4091" spans="1:20">
      <c r="A4091" t="s">
        <v>4247</v>
      </c>
      <c r="B4091" s="11" t="str">
        <f t="shared" si="383"/>
        <v>CHPD</v>
      </c>
      <c r="C4091" s="11" t="str">
        <f>VLOOKUP('intouch变量（离散）'!$A4091,基本表格!$G:$Q,2,FALSE)</f>
        <v>2491+P4-M2 刨花出料刮板运输机 电机控制 复位</v>
      </c>
      <c r="D4091" t="s">
        <v>154</v>
      </c>
      <c r="E4091" t="str">
        <f t="shared" si="379"/>
        <v>No</v>
      </c>
      <c r="F4091" t="str">
        <f t="shared" si="380"/>
        <v>0</v>
      </c>
      <c r="G4091" t="s">
        <v>154</v>
      </c>
      <c r="H4091" t="s">
        <v>155</v>
      </c>
      <c r="I4091" t="str">
        <f t="shared" si="381"/>
        <v/>
      </c>
      <c r="J4091" t="str">
        <f t="shared" si="382"/>
        <v/>
      </c>
      <c r="K4091" t="str">
        <f>VLOOKUP('intouch变量（离散）'!$A4091,基本表格!$G:$Q,9,FALSE)</f>
        <v>None</v>
      </c>
      <c r="L4091">
        <v>1</v>
      </c>
      <c r="M4091" t="s">
        <v>156</v>
      </c>
      <c r="N4091" t="s">
        <v>157</v>
      </c>
      <c r="O4091" t="s">
        <v>158</v>
      </c>
      <c r="P4091" t="str">
        <f>VLOOKUP('intouch变量（离散）'!$A4091,基本表格!$G:$Q,3,FALSE)</f>
        <v>DB200,X1502.0</v>
      </c>
      <c r="Q4091" t="str">
        <f>VLOOKUP('intouch变量（离散）'!$A4091,基本表格!$G:$Q,10,FALSE)</f>
        <v>No</v>
      </c>
      <c r="R4091" t="str">
        <f t="shared" si="384"/>
        <v>DB200,X1502.0 2491+P4-M2 刨花出料刮板运输机 电机控制 复位</v>
      </c>
      <c r="S4091">
        <v>0</v>
      </c>
      <c r="T4091">
        <v>0</v>
      </c>
    </row>
    <row r="4092" spans="1:20">
      <c r="A4092" t="s">
        <v>4248</v>
      </c>
      <c r="B4092" s="11" t="str">
        <f t="shared" si="383"/>
        <v>CHPD</v>
      </c>
      <c r="C4092" s="11" t="str">
        <f>VLOOKUP('intouch变量（离散）'!$A4092,基本表格!$G:$Q,2,FALSE)</f>
        <v>2491+P4-M2 刨花出料刮板运输机 电机控制 断链保护使能</v>
      </c>
      <c r="D4092" t="s">
        <v>154</v>
      </c>
      <c r="E4092" t="str">
        <f t="shared" si="379"/>
        <v>Yes</v>
      </c>
      <c r="F4092" t="str">
        <f t="shared" si="380"/>
        <v>900</v>
      </c>
      <c r="G4092" t="s">
        <v>154</v>
      </c>
      <c r="H4092" t="s">
        <v>155</v>
      </c>
      <c r="I4092" t="str">
        <f t="shared" si="381"/>
        <v>禁用</v>
      </c>
      <c r="J4092" t="str">
        <f t="shared" si="382"/>
        <v>启用</v>
      </c>
      <c r="K4092" t="str">
        <f>VLOOKUP('intouch变量（离散）'!$A4092,基本表格!$G:$Q,9,FALSE)</f>
        <v>None</v>
      </c>
      <c r="L4092">
        <v>1</v>
      </c>
      <c r="M4092" t="s">
        <v>156</v>
      </c>
      <c r="N4092" t="s">
        <v>157</v>
      </c>
      <c r="O4092" t="s">
        <v>158</v>
      </c>
      <c r="P4092" t="str">
        <f>VLOOKUP('intouch变量（离散）'!$A4092,基本表格!$G:$Q,3,FALSE)</f>
        <v>DB200,X1502.1</v>
      </c>
      <c r="Q4092" t="str">
        <f>VLOOKUP('intouch变量（离散）'!$A4092,基本表格!$G:$Q,10,FALSE)</f>
        <v>No</v>
      </c>
      <c r="R4092" t="str">
        <f t="shared" si="384"/>
        <v>DB200,X1502.1 2491+P4-M2 刨花出料刮板运输机 电机控制 断链保护使能</v>
      </c>
      <c r="S4092">
        <v>0</v>
      </c>
      <c r="T4092">
        <v>0</v>
      </c>
    </row>
    <row r="4093" spans="1:20">
      <c r="A4093" t="s">
        <v>4249</v>
      </c>
      <c r="B4093" s="11" t="str">
        <f t="shared" si="383"/>
        <v>CHPD</v>
      </c>
      <c r="C4093" s="11" t="str">
        <f>VLOOKUP('intouch变量（离散）'!$A4093,基本表格!$G:$Q,2,FALSE)</f>
        <v>2491+P4-M2 刨花出料刮板运输机 电机控制 断链导致停机</v>
      </c>
      <c r="D4093" t="s">
        <v>154</v>
      </c>
      <c r="E4093" t="str">
        <f t="shared" si="379"/>
        <v>No</v>
      </c>
      <c r="F4093" t="str">
        <f t="shared" si="380"/>
        <v>0</v>
      </c>
      <c r="G4093" t="s">
        <v>154</v>
      </c>
      <c r="H4093" t="s">
        <v>155</v>
      </c>
      <c r="I4093" t="str">
        <f t="shared" si="381"/>
        <v/>
      </c>
      <c r="J4093" t="str">
        <f t="shared" si="382"/>
        <v/>
      </c>
      <c r="K4093" t="str">
        <f>VLOOKUP('intouch变量（离散）'!$A4093,基本表格!$G:$Q,9,FALSE)</f>
        <v>On</v>
      </c>
      <c r="L4093">
        <v>1</v>
      </c>
      <c r="M4093" t="s">
        <v>156</v>
      </c>
      <c r="N4093" t="s">
        <v>157</v>
      </c>
      <c r="O4093" t="s">
        <v>158</v>
      </c>
      <c r="P4093" t="str">
        <f>VLOOKUP('intouch变量（离散）'!$A4093,基本表格!$G:$Q,3,FALSE)</f>
        <v>DB200,X1502.2</v>
      </c>
      <c r="Q4093" t="str">
        <f>VLOOKUP('intouch变量（离散）'!$A4093,基本表格!$G:$Q,10,FALSE)</f>
        <v>Yes</v>
      </c>
      <c r="R4093" t="str">
        <f t="shared" si="384"/>
        <v>DB200,X1502.2 2491+P4-M2 刨花出料刮板运输机 电机控制 断链导致停机</v>
      </c>
      <c r="S4093">
        <v>0</v>
      </c>
      <c r="T4093">
        <v>0</v>
      </c>
    </row>
    <row r="4094" spans="1:20">
      <c r="A4094" t="s">
        <v>4250</v>
      </c>
      <c r="B4094" s="11" t="str">
        <f t="shared" si="383"/>
        <v>CHPD</v>
      </c>
      <c r="C4094" s="11" t="str">
        <f>VLOOKUP('intouch变量（离散）'!$A4094,基本表格!$G:$Q,2,FALSE)</f>
        <v>2491+P4-M2 刨花出料刮板运输机 电机控制 电机(反转）</v>
      </c>
      <c r="D4094" t="s">
        <v>154</v>
      </c>
      <c r="E4094" t="str">
        <f t="shared" si="379"/>
        <v>No</v>
      </c>
      <c r="F4094" t="str">
        <f t="shared" si="380"/>
        <v>0</v>
      </c>
      <c r="G4094" t="s">
        <v>154</v>
      </c>
      <c r="H4094" t="s">
        <v>155</v>
      </c>
      <c r="I4094" t="str">
        <f t="shared" si="381"/>
        <v/>
      </c>
      <c r="J4094" t="str">
        <f t="shared" si="382"/>
        <v/>
      </c>
      <c r="K4094" t="str">
        <f>VLOOKUP('intouch变量（离散）'!$A4094,基本表格!$G:$Q,9,FALSE)</f>
        <v>None</v>
      </c>
      <c r="L4094">
        <v>1</v>
      </c>
      <c r="M4094" t="s">
        <v>156</v>
      </c>
      <c r="N4094" t="s">
        <v>157</v>
      </c>
      <c r="O4094" t="s">
        <v>158</v>
      </c>
      <c r="P4094" t="str">
        <f>VLOOKUP('intouch变量（离散）'!$A4094,基本表格!$G:$Q,3,FALSE)</f>
        <v>DB200,X1502.3</v>
      </c>
      <c r="Q4094" t="str">
        <f>VLOOKUP('intouch变量（离散）'!$A4094,基本表格!$G:$Q,10,FALSE)</f>
        <v>Yes</v>
      </c>
      <c r="R4094" t="str">
        <f t="shared" si="384"/>
        <v>DB200,X1502.3 2491+P4-M2 刨花出料刮板运输机 电机控制 电机(反转）</v>
      </c>
      <c r="S4094">
        <v>0</v>
      </c>
      <c r="T4094">
        <v>0</v>
      </c>
    </row>
    <row r="4095" spans="1:20">
      <c r="A4095" t="s">
        <v>4251</v>
      </c>
      <c r="B4095" s="11" t="str">
        <f t="shared" si="383"/>
        <v>CHPD</v>
      </c>
      <c r="C4095" s="11" t="str">
        <f>VLOOKUP('intouch变量（离散）'!$A4095,基本表格!$G:$Q,2,FALSE)</f>
        <v>2491+P4-M2 刨花出料刮板运输机 电机控制 本地</v>
      </c>
      <c r="D4095" t="s">
        <v>154</v>
      </c>
      <c r="E4095" t="str">
        <f t="shared" si="379"/>
        <v>No</v>
      </c>
      <c r="F4095" t="str">
        <f t="shared" si="380"/>
        <v>0</v>
      </c>
      <c r="G4095" t="s">
        <v>154</v>
      </c>
      <c r="H4095" t="s">
        <v>155</v>
      </c>
      <c r="I4095" t="str">
        <f t="shared" si="381"/>
        <v/>
      </c>
      <c r="J4095" t="str">
        <f t="shared" si="382"/>
        <v/>
      </c>
      <c r="K4095" t="str">
        <f>VLOOKUP('intouch变量（离散）'!$A4095,基本表格!$G:$Q,9,FALSE)</f>
        <v>None</v>
      </c>
      <c r="L4095">
        <v>1</v>
      </c>
      <c r="M4095" t="s">
        <v>156</v>
      </c>
      <c r="N4095" t="s">
        <v>157</v>
      </c>
      <c r="O4095" t="s">
        <v>158</v>
      </c>
      <c r="P4095" t="str">
        <f>VLOOKUP('intouch变量（离散）'!$A4095,基本表格!$G:$Q,3,FALSE)</f>
        <v>DB200,X1502.4</v>
      </c>
      <c r="Q4095" t="str">
        <f>VLOOKUP('intouch变量（离散）'!$A4095,基本表格!$G:$Q,10,FALSE)</f>
        <v>Yes</v>
      </c>
      <c r="R4095" t="str">
        <f t="shared" si="384"/>
        <v>DB200,X1502.4 2491+P4-M2 刨花出料刮板运输机 电机控制 本地</v>
      </c>
      <c r="S4095">
        <v>0</v>
      </c>
      <c r="T4095">
        <v>0</v>
      </c>
    </row>
    <row r="4096" spans="1:20">
      <c r="A4096" t="s">
        <v>4252</v>
      </c>
      <c r="B4096" s="11" t="str">
        <f t="shared" si="383"/>
        <v>CHPD</v>
      </c>
      <c r="C4096" s="11" t="str">
        <f>VLOOKUP('intouch变量（离散）'!$A4096,基本表格!$G:$Q,2,FALSE)</f>
        <v>2491+P4-M2 刨花出料刮板运输机 电机控制 远程</v>
      </c>
      <c r="D4096" t="s">
        <v>154</v>
      </c>
      <c r="E4096" t="str">
        <f t="shared" si="379"/>
        <v>No</v>
      </c>
      <c r="F4096" t="str">
        <f t="shared" si="380"/>
        <v>0</v>
      </c>
      <c r="G4096" t="s">
        <v>154</v>
      </c>
      <c r="H4096" t="s">
        <v>155</v>
      </c>
      <c r="I4096" t="str">
        <f t="shared" si="381"/>
        <v/>
      </c>
      <c r="J4096" t="str">
        <f t="shared" si="382"/>
        <v/>
      </c>
      <c r="K4096" t="str">
        <f>VLOOKUP('intouch变量（离散）'!$A4096,基本表格!$G:$Q,9,FALSE)</f>
        <v>None</v>
      </c>
      <c r="L4096">
        <v>1</v>
      </c>
      <c r="M4096" t="s">
        <v>156</v>
      </c>
      <c r="N4096" t="s">
        <v>157</v>
      </c>
      <c r="O4096" t="s">
        <v>158</v>
      </c>
      <c r="P4096" t="str">
        <f>VLOOKUP('intouch变量（离散）'!$A4096,基本表格!$G:$Q,3,FALSE)</f>
        <v>DB200,X1502.5</v>
      </c>
      <c r="Q4096" t="str">
        <f>VLOOKUP('intouch变量（离散）'!$A4096,基本表格!$G:$Q,10,FALSE)</f>
        <v>Yes</v>
      </c>
      <c r="R4096" t="str">
        <f t="shared" si="384"/>
        <v>DB200,X1502.5 2491+P4-M2 刨花出料刮板运输机 电机控制 远程</v>
      </c>
      <c r="S4096">
        <v>0</v>
      </c>
      <c r="T4096">
        <v>0</v>
      </c>
    </row>
    <row r="4097" spans="1:20">
      <c r="A4097" t="s">
        <v>4253</v>
      </c>
      <c r="B4097" s="11" t="str">
        <f t="shared" si="383"/>
        <v>CHPD</v>
      </c>
      <c r="C4097" s="11" t="str">
        <f>VLOOKUP('intouch变量（离散）'!$A4097,基本表格!$G:$Q,2,FALSE)</f>
        <v>2491+P4-M2 刨花出料刮板运输机 电机控制 堵料报警</v>
      </c>
      <c r="D4097" t="s">
        <v>154</v>
      </c>
      <c r="E4097" t="str">
        <f t="shared" si="379"/>
        <v>No</v>
      </c>
      <c r="F4097" t="str">
        <f t="shared" si="380"/>
        <v>0</v>
      </c>
      <c r="G4097" t="s">
        <v>154</v>
      </c>
      <c r="H4097" t="s">
        <v>155</v>
      </c>
      <c r="I4097" t="str">
        <f t="shared" si="381"/>
        <v/>
      </c>
      <c r="J4097" t="str">
        <f t="shared" si="382"/>
        <v/>
      </c>
      <c r="K4097" t="str">
        <f>VLOOKUP('intouch变量（离散）'!$A4097,基本表格!$G:$Q,9,FALSE)</f>
        <v>On</v>
      </c>
      <c r="L4097">
        <v>1</v>
      </c>
      <c r="M4097" t="s">
        <v>156</v>
      </c>
      <c r="N4097" t="s">
        <v>157</v>
      </c>
      <c r="O4097" t="s">
        <v>158</v>
      </c>
      <c r="P4097" t="str">
        <f>VLOOKUP('intouch变量（离散）'!$A4097,基本表格!$G:$Q,3,FALSE)</f>
        <v>DB200,X1502.6</v>
      </c>
      <c r="Q4097" t="str">
        <f>VLOOKUP('intouch变量（离散）'!$A4097,基本表格!$G:$Q,10,FALSE)</f>
        <v>Yes</v>
      </c>
      <c r="R4097" t="str">
        <f t="shared" si="384"/>
        <v>DB200,X1502.6 2491+P4-M2 刨花出料刮板运输机 电机控制 堵料报警</v>
      </c>
      <c r="S4097">
        <v>0</v>
      </c>
      <c r="T4097">
        <v>0</v>
      </c>
    </row>
    <row r="4098" spans="1:20">
      <c r="A4098" t="s">
        <v>4254</v>
      </c>
      <c r="B4098" s="11" t="str">
        <f t="shared" si="383"/>
        <v>CHPD</v>
      </c>
      <c r="C4098" s="11" t="str">
        <f>VLOOKUP('intouch变量（离散）'!$A4098,基本表格!$G:$Q,2,FALSE)</f>
        <v>2491+P4-M2 刨花出料刮板运输机 电机控制 堵料检测</v>
      </c>
      <c r="D4098" t="s">
        <v>154</v>
      </c>
      <c r="E4098" t="str">
        <f t="shared" si="379"/>
        <v>No</v>
      </c>
      <c r="F4098" t="str">
        <f t="shared" si="380"/>
        <v>0</v>
      </c>
      <c r="G4098" t="s">
        <v>154</v>
      </c>
      <c r="H4098" t="s">
        <v>155</v>
      </c>
      <c r="I4098" t="str">
        <f t="shared" si="381"/>
        <v/>
      </c>
      <c r="J4098" t="str">
        <f t="shared" si="382"/>
        <v/>
      </c>
      <c r="K4098" t="str">
        <f>VLOOKUP('intouch变量（离散）'!$A4098,基本表格!$G:$Q,9,FALSE)</f>
        <v>None</v>
      </c>
      <c r="L4098">
        <v>1</v>
      </c>
      <c r="M4098" t="s">
        <v>156</v>
      </c>
      <c r="N4098" t="s">
        <v>157</v>
      </c>
      <c r="O4098" t="s">
        <v>158</v>
      </c>
      <c r="P4098" t="str">
        <f>VLOOKUP('intouch变量（离散）'!$A4098,基本表格!$G:$Q,3,FALSE)</f>
        <v>DB200,X1502.7</v>
      </c>
      <c r="Q4098" t="str">
        <f>VLOOKUP('intouch变量（离散）'!$A4098,基本表格!$G:$Q,10,FALSE)</f>
        <v>Yes</v>
      </c>
      <c r="R4098" t="str">
        <f t="shared" si="384"/>
        <v>DB200,X1502.7 2491+P4-M2 刨花出料刮板运输机 电机控制 堵料检测</v>
      </c>
      <c r="S4098">
        <v>0</v>
      </c>
      <c r="T4098">
        <v>0</v>
      </c>
    </row>
    <row r="4099" spans="1:20">
      <c r="A4099" t="s">
        <v>4255</v>
      </c>
      <c r="B4099" s="11" t="str">
        <f t="shared" si="383"/>
        <v>CHPD</v>
      </c>
      <c r="C4099" s="11" t="str">
        <f>VLOOKUP('intouch变量（离散）'!$A4099,基本表格!$G:$Q,2,FALSE)</f>
        <v>2491+P4-M2 刨花出料刮板运输机 电机控制 堵料保护使能</v>
      </c>
      <c r="D4099" t="s">
        <v>154</v>
      </c>
      <c r="E4099" t="str">
        <f t="shared" ref="E4099:E4162" si="385">IF(RIGHT($A4099,2)="EN","Yes","No")</f>
        <v>Yes</v>
      </c>
      <c r="F4099" t="str">
        <f t="shared" ref="F4099:F4162" si="386">IF(RIGHT($A4099,2)="EN","900","0")</f>
        <v>900</v>
      </c>
      <c r="G4099" t="s">
        <v>154</v>
      </c>
      <c r="H4099" t="s">
        <v>155</v>
      </c>
      <c r="I4099" t="str">
        <f t="shared" ref="I4099:I4162" si="387">IF(RIGHT($A4099,2)="EN","禁用","")</f>
        <v>禁用</v>
      </c>
      <c r="J4099" t="str">
        <f t="shared" ref="J4099:J4162" si="388">IF(RIGHT($A4099,2)="EN","启用","")</f>
        <v>启用</v>
      </c>
      <c r="K4099" t="str">
        <f>VLOOKUP('intouch变量（离散）'!$A4099,基本表格!$G:$Q,9,FALSE)</f>
        <v>None</v>
      </c>
      <c r="L4099">
        <v>1</v>
      </c>
      <c r="M4099" t="s">
        <v>156</v>
      </c>
      <c r="N4099" t="s">
        <v>157</v>
      </c>
      <c r="O4099" t="s">
        <v>158</v>
      </c>
      <c r="P4099" t="str">
        <f>VLOOKUP('intouch变量（离散）'!$A4099,基本表格!$G:$Q,3,FALSE)</f>
        <v>DB200,X1503.0</v>
      </c>
      <c r="Q4099" t="str">
        <f>VLOOKUP('intouch变量（离散）'!$A4099,基本表格!$G:$Q,10,FALSE)</f>
        <v>No</v>
      </c>
      <c r="R4099" t="str">
        <f t="shared" si="384"/>
        <v>DB200,X1503.0 2491+P4-M2 刨花出料刮板运输机 电机控制 堵料保护使能</v>
      </c>
      <c r="S4099">
        <v>0</v>
      </c>
      <c r="T4099">
        <v>0</v>
      </c>
    </row>
    <row r="4100" spans="1:20">
      <c r="A4100" t="s">
        <v>4256</v>
      </c>
      <c r="B4100" s="11" t="str">
        <f t="shared" si="383"/>
        <v>CHPD</v>
      </c>
      <c r="C4100" s="11" t="str">
        <f>VLOOKUP('intouch变量（离散）'!$A4100,基本表格!$G:$Q,2,FALSE)</f>
        <v>2491+P4-M2 刨花出料刮板运输机 电机控制 堵料导致停机</v>
      </c>
      <c r="D4100" t="s">
        <v>154</v>
      </c>
      <c r="E4100" t="str">
        <f t="shared" si="385"/>
        <v>No</v>
      </c>
      <c r="F4100" t="str">
        <f t="shared" si="386"/>
        <v>0</v>
      </c>
      <c r="G4100" t="s">
        <v>154</v>
      </c>
      <c r="H4100" t="s">
        <v>155</v>
      </c>
      <c r="I4100" t="str">
        <f t="shared" si="387"/>
        <v/>
      </c>
      <c r="J4100" t="str">
        <f t="shared" si="388"/>
        <v/>
      </c>
      <c r="K4100" t="str">
        <f>VLOOKUP('intouch变量（离散）'!$A4100,基本表格!$G:$Q,9,FALSE)</f>
        <v>On</v>
      </c>
      <c r="L4100">
        <v>1</v>
      </c>
      <c r="M4100" t="s">
        <v>156</v>
      </c>
      <c r="N4100" t="s">
        <v>157</v>
      </c>
      <c r="O4100" t="s">
        <v>158</v>
      </c>
      <c r="P4100" t="str">
        <f>VLOOKUP('intouch变量（离散）'!$A4100,基本表格!$G:$Q,3,FALSE)</f>
        <v>DB200,X1503.1</v>
      </c>
      <c r="Q4100" t="str">
        <f>VLOOKUP('intouch变量（离散）'!$A4100,基本表格!$G:$Q,10,FALSE)</f>
        <v>Yes</v>
      </c>
      <c r="R4100" t="str">
        <f t="shared" si="384"/>
        <v>DB200,X1503.1 2491+P4-M2 刨花出料刮板运输机 电机控制 堵料导致停机</v>
      </c>
      <c r="S4100">
        <v>0</v>
      </c>
      <c r="T4100">
        <v>0</v>
      </c>
    </row>
    <row r="4101" spans="1:20">
      <c r="A4101" t="s">
        <v>4257</v>
      </c>
      <c r="B4101" s="11" t="str">
        <f t="shared" ref="B4101:B4164" si="389">LEFT(A4101,4)</f>
        <v>CHPD</v>
      </c>
      <c r="C4101" s="11" t="str">
        <f>VLOOKUP('intouch变量（离散）'!$A4101,基本表格!$G:$Q,2,FALSE)</f>
        <v>2491+P4-M2 刨花出料刮板运输机 电机控制 拉线开关</v>
      </c>
      <c r="D4101" t="s">
        <v>154</v>
      </c>
      <c r="E4101" t="str">
        <f t="shared" si="385"/>
        <v>No</v>
      </c>
      <c r="F4101" t="str">
        <f t="shared" si="386"/>
        <v>0</v>
      </c>
      <c r="G4101" t="s">
        <v>154</v>
      </c>
      <c r="H4101" t="s">
        <v>155</v>
      </c>
      <c r="I4101" t="str">
        <f t="shared" si="387"/>
        <v/>
      </c>
      <c r="J4101" t="str">
        <f t="shared" si="388"/>
        <v/>
      </c>
      <c r="K4101" t="str">
        <f>VLOOKUP('intouch变量（离散）'!$A4101,基本表格!$G:$Q,9,FALSE)</f>
        <v>On</v>
      </c>
      <c r="L4101">
        <v>1</v>
      </c>
      <c r="M4101" t="s">
        <v>156</v>
      </c>
      <c r="N4101" t="s">
        <v>157</v>
      </c>
      <c r="O4101" t="s">
        <v>158</v>
      </c>
      <c r="P4101" t="str">
        <f>VLOOKUP('intouch变量（离散）'!$A4101,基本表格!$G:$Q,3,FALSE)</f>
        <v>DB200,X1508.0</v>
      </c>
      <c r="Q4101" t="str">
        <f>VLOOKUP('intouch变量（离散）'!$A4101,基本表格!$G:$Q,10,FALSE)</f>
        <v>Yes</v>
      </c>
      <c r="R4101" t="str">
        <f t="shared" ref="R4101:R4164" si="390">P4101&amp;" "&amp;C4101</f>
        <v>DB200,X1508.0 2491+P4-M2 刨花出料刮板运输机 电机控制 拉线开关</v>
      </c>
      <c r="S4101">
        <v>0</v>
      </c>
      <c r="T4101">
        <v>0</v>
      </c>
    </row>
    <row r="4102" spans="1:20">
      <c r="A4102" t="s">
        <v>4258</v>
      </c>
      <c r="B4102" s="11" t="str">
        <f t="shared" si="389"/>
        <v>CHPD</v>
      </c>
      <c r="C4102" s="11" t="str">
        <f>VLOOKUP('intouch变量（离散）'!$A4102,基本表格!$G:$Q,2,FALSE)</f>
        <v>2491+P4-M2 刨花出料刮板运输机 电机控制 左跑偏报警</v>
      </c>
      <c r="D4102" t="s">
        <v>154</v>
      </c>
      <c r="E4102" t="str">
        <f t="shared" si="385"/>
        <v>No</v>
      </c>
      <c r="F4102" t="str">
        <f t="shared" si="386"/>
        <v>0</v>
      </c>
      <c r="G4102" t="s">
        <v>154</v>
      </c>
      <c r="H4102" t="s">
        <v>155</v>
      </c>
      <c r="I4102" t="str">
        <f t="shared" si="387"/>
        <v/>
      </c>
      <c r="J4102" t="str">
        <f t="shared" si="388"/>
        <v/>
      </c>
      <c r="K4102" t="str">
        <f>VLOOKUP('intouch变量（离散）'!$A4102,基本表格!$G:$Q,9,FALSE)</f>
        <v>On</v>
      </c>
      <c r="L4102">
        <v>1</v>
      </c>
      <c r="M4102" t="s">
        <v>156</v>
      </c>
      <c r="N4102" t="s">
        <v>157</v>
      </c>
      <c r="O4102" t="s">
        <v>158</v>
      </c>
      <c r="P4102" t="str">
        <f>VLOOKUP('intouch变量（离散）'!$A4102,基本表格!$G:$Q,3,FALSE)</f>
        <v>DB200,X1508.1</v>
      </c>
      <c r="Q4102" t="str">
        <f>VLOOKUP('intouch变量（离散）'!$A4102,基本表格!$G:$Q,10,FALSE)</f>
        <v>Yes</v>
      </c>
      <c r="R4102" t="str">
        <f t="shared" si="390"/>
        <v>DB200,X1508.1 2491+P4-M2 刨花出料刮板运输机 电机控制 左跑偏报警</v>
      </c>
      <c r="S4102">
        <v>0</v>
      </c>
      <c r="T4102">
        <v>0</v>
      </c>
    </row>
    <row r="4103" spans="1:20">
      <c r="A4103" t="s">
        <v>4259</v>
      </c>
      <c r="B4103" s="11" t="str">
        <f t="shared" si="389"/>
        <v>CHPD</v>
      </c>
      <c r="C4103" s="11" t="str">
        <f>VLOOKUP('intouch变量（离散）'!$A4103,基本表格!$G:$Q,2,FALSE)</f>
        <v>2491+P4-M2 刨花出料刮板运输机 电机控制 左跑偏1检测</v>
      </c>
      <c r="D4103" t="s">
        <v>154</v>
      </c>
      <c r="E4103" t="str">
        <f t="shared" si="385"/>
        <v>No</v>
      </c>
      <c r="F4103" t="str">
        <f t="shared" si="386"/>
        <v>0</v>
      </c>
      <c r="G4103" t="s">
        <v>154</v>
      </c>
      <c r="H4103" t="s">
        <v>155</v>
      </c>
      <c r="I4103" t="str">
        <f t="shared" si="387"/>
        <v/>
      </c>
      <c r="J4103" t="str">
        <f t="shared" si="388"/>
        <v/>
      </c>
      <c r="K4103" t="str">
        <f>VLOOKUP('intouch变量（离散）'!$A4103,基本表格!$G:$Q,9,FALSE)</f>
        <v>None</v>
      </c>
      <c r="L4103">
        <v>1</v>
      </c>
      <c r="M4103" t="s">
        <v>156</v>
      </c>
      <c r="N4103" t="s">
        <v>157</v>
      </c>
      <c r="O4103" t="s">
        <v>158</v>
      </c>
      <c r="P4103" t="str">
        <f>VLOOKUP('intouch变量（离散）'!$A4103,基本表格!$G:$Q,3,FALSE)</f>
        <v>DB200,X1508.2</v>
      </c>
      <c r="Q4103" t="str">
        <f>VLOOKUP('intouch变量（离散）'!$A4103,基本表格!$G:$Q,10,FALSE)</f>
        <v>Yes</v>
      </c>
      <c r="R4103" t="str">
        <f t="shared" si="390"/>
        <v>DB200,X1508.2 2491+P4-M2 刨花出料刮板运输机 电机控制 左跑偏1检测</v>
      </c>
      <c r="S4103">
        <v>0</v>
      </c>
      <c r="T4103">
        <v>0</v>
      </c>
    </row>
    <row r="4104" spans="1:20">
      <c r="A4104" t="s">
        <v>4260</v>
      </c>
      <c r="B4104" s="11" t="str">
        <f t="shared" si="389"/>
        <v>CHPD</v>
      </c>
      <c r="C4104" s="11" t="str">
        <f>VLOOKUP('intouch变量（离散）'!$A4104,基本表格!$G:$Q,2,FALSE)</f>
        <v>2491+P4-M2 刨花出料刮板运输机 电机控制 左跑偏保护使能</v>
      </c>
      <c r="D4104" t="s">
        <v>154</v>
      </c>
      <c r="E4104" t="str">
        <f t="shared" si="385"/>
        <v>Yes</v>
      </c>
      <c r="F4104" t="str">
        <f t="shared" si="386"/>
        <v>900</v>
      </c>
      <c r="G4104" t="s">
        <v>154</v>
      </c>
      <c r="H4104" t="s">
        <v>155</v>
      </c>
      <c r="I4104" t="str">
        <f t="shared" si="387"/>
        <v>禁用</v>
      </c>
      <c r="J4104" t="str">
        <f t="shared" si="388"/>
        <v>启用</v>
      </c>
      <c r="K4104" t="str">
        <f>VLOOKUP('intouch变量（离散）'!$A4104,基本表格!$G:$Q,9,FALSE)</f>
        <v>None</v>
      </c>
      <c r="L4104">
        <v>1</v>
      </c>
      <c r="M4104" t="s">
        <v>156</v>
      </c>
      <c r="N4104" t="s">
        <v>157</v>
      </c>
      <c r="O4104" t="s">
        <v>158</v>
      </c>
      <c r="P4104" t="str">
        <f>VLOOKUP('intouch变量（离散）'!$A4104,基本表格!$G:$Q,3,FALSE)</f>
        <v>DB200,X1508.3</v>
      </c>
      <c r="Q4104" t="str">
        <f>VLOOKUP('intouch变量（离散）'!$A4104,基本表格!$G:$Q,10,FALSE)</f>
        <v>No</v>
      </c>
      <c r="R4104" t="str">
        <f t="shared" si="390"/>
        <v>DB200,X1508.3 2491+P4-M2 刨花出料刮板运输机 电机控制 左跑偏保护使能</v>
      </c>
      <c r="S4104">
        <v>0</v>
      </c>
      <c r="T4104">
        <v>0</v>
      </c>
    </row>
    <row r="4105" spans="1:20">
      <c r="A4105" t="s">
        <v>4261</v>
      </c>
      <c r="B4105" s="11" t="str">
        <f t="shared" si="389"/>
        <v>CHPD</v>
      </c>
      <c r="C4105" s="11" t="str">
        <f>VLOOKUP('intouch变量（离散）'!$A4105,基本表格!$G:$Q,2,FALSE)</f>
        <v>2491+P4-M2 刨花出料刮板运输机 电机控制 左跑偏导致停机</v>
      </c>
      <c r="D4105" t="s">
        <v>154</v>
      </c>
      <c r="E4105" t="str">
        <f t="shared" si="385"/>
        <v>No</v>
      </c>
      <c r="F4105" t="str">
        <f t="shared" si="386"/>
        <v>0</v>
      </c>
      <c r="G4105" t="s">
        <v>154</v>
      </c>
      <c r="H4105" t="s">
        <v>155</v>
      </c>
      <c r="I4105" t="str">
        <f t="shared" si="387"/>
        <v/>
      </c>
      <c r="J4105" t="str">
        <f t="shared" si="388"/>
        <v/>
      </c>
      <c r="K4105" t="str">
        <f>VLOOKUP('intouch变量（离散）'!$A4105,基本表格!$G:$Q,9,FALSE)</f>
        <v>On</v>
      </c>
      <c r="L4105">
        <v>1</v>
      </c>
      <c r="M4105" t="s">
        <v>156</v>
      </c>
      <c r="N4105" t="s">
        <v>157</v>
      </c>
      <c r="O4105" t="s">
        <v>158</v>
      </c>
      <c r="P4105" t="str">
        <f>VLOOKUP('intouch变量（离散）'!$A4105,基本表格!$G:$Q,3,FALSE)</f>
        <v>DB200,X1508.4</v>
      </c>
      <c r="Q4105" t="str">
        <f>VLOOKUP('intouch变量（离散）'!$A4105,基本表格!$G:$Q,10,FALSE)</f>
        <v>Yes</v>
      </c>
      <c r="R4105" t="str">
        <f t="shared" si="390"/>
        <v>DB200,X1508.4 2491+P4-M2 刨花出料刮板运输机 电机控制 左跑偏导致停机</v>
      </c>
      <c r="S4105">
        <v>0</v>
      </c>
      <c r="T4105">
        <v>0</v>
      </c>
    </row>
    <row r="4106" spans="1:20">
      <c r="A4106" t="s">
        <v>4262</v>
      </c>
      <c r="B4106" s="11" t="str">
        <f t="shared" si="389"/>
        <v>CHPD</v>
      </c>
      <c r="C4106" s="11" t="str">
        <f>VLOOKUP('intouch变量（离散）'!$A4106,基本表格!$G:$Q,2,FALSE)</f>
        <v>2491+P4-M2 刨花出料刮板运输机 电机控制 右 跑偏报警</v>
      </c>
      <c r="D4106" t="s">
        <v>154</v>
      </c>
      <c r="E4106" t="str">
        <f t="shared" si="385"/>
        <v>No</v>
      </c>
      <c r="F4106" t="str">
        <f t="shared" si="386"/>
        <v>0</v>
      </c>
      <c r="G4106" t="s">
        <v>154</v>
      </c>
      <c r="H4106" t="s">
        <v>155</v>
      </c>
      <c r="I4106" t="str">
        <f t="shared" si="387"/>
        <v/>
      </c>
      <c r="J4106" t="str">
        <f t="shared" si="388"/>
        <v/>
      </c>
      <c r="K4106" t="str">
        <f>VLOOKUP('intouch变量（离散）'!$A4106,基本表格!$G:$Q,9,FALSE)</f>
        <v>On</v>
      </c>
      <c r="L4106">
        <v>1</v>
      </c>
      <c r="M4106" t="s">
        <v>156</v>
      </c>
      <c r="N4106" t="s">
        <v>157</v>
      </c>
      <c r="O4106" t="s">
        <v>158</v>
      </c>
      <c r="P4106" t="str">
        <f>VLOOKUP('intouch变量（离散）'!$A4106,基本表格!$G:$Q,3,FALSE)</f>
        <v>DB200,X1512.0</v>
      </c>
      <c r="Q4106" t="str">
        <f>VLOOKUP('intouch变量（离散）'!$A4106,基本表格!$G:$Q,10,FALSE)</f>
        <v>Yes</v>
      </c>
      <c r="R4106" t="str">
        <f t="shared" si="390"/>
        <v>DB200,X1512.0 2491+P4-M2 刨花出料刮板运输机 电机控制 右 跑偏报警</v>
      </c>
      <c r="S4106">
        <v>0</v>
      </c>
      <c r="T4106">
        <v>0</v>
      </c>
    </row>
    <row r="4107" spans="1:20">
      <c r="A4107" t="s">
        <v>4263</v>
      </c>
      <c r="B4107" s="11" t="str">
        <f t="shared" si="389"/>
        <v>CHPD</v>
      </c>
      <c r="C4107" s="11" t="str">
        <f>VLOOKUP('intouch变量（离散）'!$A4107,基本表格!$G:$Q,2,FALSE)</f>
        <v>2491+P4-M2 刨花出料刮板运输机 电机控制 右跑偏1检测</v>
      </c>
      <c r="D4107" t="s">
        <v>154</v>
      </c>
      <c r="E4107" t="str">
        <f t="shared" si="385"/>
        <v>No</v>
      </c>
      <c r="F4107" t="str">
        <f t="shared" si="386"/>
        <v>0</v>
      </c>
      <c r="G4107" t="s">
        <v>154</v>
      </c>
      <c r="H4107" t="s">
        <v>155</v>
      </c>
      <c r="I4107" t="str">
        <f t="shared" si="387"/>
        <v/>
      </c>
      <c r="J4107" t="str">
        <f t="shared" si="388"/>
        <v/>
      </c>
      <c r="K4107" t="str">
        <f>VLOOKUP('intouch变量（离散）'!$A4107,基本表格!$G:$Q,9,FALSE)</f>
        <v>None</v>
      </c>
      <c r="L4107">
        <v>1</v>
      </c>
      <c r="M4107" t="s">
        <v>156</v>
      </c>
      <c r="N4107" t="s">
        <v>157</v>
      </c>
      <c r="O4107" t="s">
        <v>158</v>
      </c>
      <c r="P4107" t="str">
        <f>VLOOKUP('intouch变量（离散）'!$A4107,基本表格!$G:$Q,3,FALSE)</f>
        <v>DB200,X1512.1</v>
      </c>
      <c r="Q4107" t="str">
        <f>VLOOKUP('intouch变量（离散）'!$A4107,基本表格!$G:$Q,10,FALSE)</f>
        <v>Yes</v>
      </c>
      <c r="R4107" t="str">
        <f t="shared" si="390"/>
        <v>DB200,X1512.1 2491+P4-M2 刨花出料刮板运输机 电机控制 右跑偏1检测</v>
      </c>
      <c r="S4107">
        <v>0</v>
      </c>
      <c r="T4107">
        <v>0</v>
      </c>
    </row>
    <row r="4108" spans="1:20">
      <c r="A4108" t="s">
        <v>4264</v>
      </c>
      <c r="B4108" s="11" t="str">
        <f t="shared" si="389"/>
        <v>CHPD</v>
      </c>
      <c r="C4108" s="11" t="str">
        <f>VLOOKUP('intouch变量（离散）'!$A4108,基本表格!$G:$Q,2,FALSE)</f>
        <v>2491+P4-M2 刨花出料刮板运输机 电机控制 右跑偏保护使能</v>
      </c>
      <c r="D4108" t="s">
        <v>154</v>
      </c>
      <c r="E4108" t="str">
        <f t="shared" si="385"/>
        <v>Yes</v>
      </c>
      <c r="F4108" t="str">
        <f t="shared" si="386"/>
        <v>900</v>
      </c>
      <c r="G4108" t="s">
        <v>154</v>
      </c>
      <c r="H4108" t="s">
        <v>155</v>
      </c>
      <c r="I4108" t="str">
        <f t="shared" si="387"/>
        <v>禁用</v>
      </c>
      <c r="J4108" t="str">
        <f t="shared" si="388"/>
        <v>启用</v>
      </c>
      <c r="K4108" t="str">
        <f>VLOOKUP('intouch变量（离散）'!$A4108,基本表格!$G:$Q,9,FALSE)</f>
        <v>None</v>
      </c>
      <c r="L4108">
        <v>1</v>
      </c>
      <c r="M4108" t="s">
        <v>156</v>
      </c>
      <c r="N4108" t="s">
        <v>157</v>
      </c>
      <c r="O4108" t="s">
        <v>158</v>
      </c>
      <c r="P4108" t="str">
        <f>VLOOKUP('intouch变量（离散）'!$A4108,基本表格!$G:$Q,3,FALSE)</f>
        <v>DB200,X1512.2</v>
      </c>
      <c r="Q4108" t="str">
        <f>VLOOKUP('intouch变量（离散）'!$A4108,基本表格!$G:$Q,10,FALSE)</f>
        <v>No</v>
      </c>
      <c r="R4108" t="str">
        <f t="shared" si="390"/>
        <v>DB200,X1512.2 2491+P4-M2 刨花出料刮板运输机 电机控制 右跑偏保护使能</v>
      </c>
      <c r="S4108">
        <v>0</v>
      </c>
      <c r="T4108">
        <v>0</v>
      </c>
    </row>
    <row r="4109" spans="1:20">
      <c r="A4109" t="s">
        <v>4265</v>
      </c>
      <c r="B4109" s="11" t="str">
        <f t="shared" si="389"/>
        <v>CHPD</v>
      </c>
      <c r="C4109" s="11" t="str">
        <f>VLOOKUP('intouch变量（离散）'!$A4109,基本表格!$G:$Q,2,FALSE)</f>
        <v>2491+P4-M2 刨花出料刮板运输机 电机控制 右跑偏导致停机</v>
      </c>
      <c r="D4109" t="s">
        <v>154</v>
      </c>
      <c r="E4109" t="str">
        <f t="shared" si="385"/>
        <v>No</v>
      </c>
      <c r="F4109" t="str">
        <f t="shared" si="386"/>
        <v>0</v>
      </c>
      <c r="G4109" t="s">
        <v>154</v>
      </c>
      <c r="H4109" t="s">
        <v>155</v>
      </c>
      <c r="I4109" t="str">
        <f t="shared" si="387"/>
        <v/>
      </c>
      <c r="J4109" t="str">
        <f t="shared" si="388"/>
        <v/>
      </c>
      <c r="K4109" t="str">
        <f>VLOOKUP('intouch变量（离散）'!$A4109,基本表格!$G:$Q,9,FALSE)</f>
        <v>On</v>
      </c>
      <c r="L4109">
        <v>1</v>
      </c>
      <c r="M4109" t="s">
        <v>156</v>
      </c>
      <c r="N4109" t="s">
        <v>157</v>
      </c>
      <c r="O4109" t="s">
        <v>158</v>
      </c>
      <c r="P4109" t="str">
        <f>VLOOKUP('intouch变量（离散）'!$A4109,基本表格!$G:$Q,3,FALSE)</f>
        <v>DB200,X1512.3</v>
      </c>
      <c r="Q4109" t="str">
        <f>VLOOKUP('intouch变量（离散）'!$A4109,基本表格!$G:$Q,10,FALSE)</f>
        <v>Yes</v>
      </c>
      <c r="R4109" t="str">
        <f t="shared" si="390"/>
        <v>DB200,X1512.3 2491+P4-M2 刨花出料刮板运输机 电机控制 右跑偏导致停机</v>
      </c>
      <c r="S4109">
        <v>0</v>
      </c>
      <c r="T4109">
        <v>0</v>
      </c>
    </row>
    <row r="4110" spans="1:20">
      <c r="A4110" t="s">
        <v>4266</v>
      </c>
      <c r="B4110" s="11" t="str">
        <f t="shared" si="389"/>
        <v>CHPD</v>
      </c>
      <c r="C4110" s="11" t="str">
        <f>VLOOKUP('intouch变量（离散）'!$A4110,基本表格!$G:$Q,2,FALSE)</f>
        <v>2491+P4-M2 刨花出料刮板运输机 电机控制 三角型</v>
      </c>
      <c r="D4110" t="s">
        <v>154</v>
      </c>
      <c r="E4110" t="str">
        <f t="shared" si="385"/>
        <v>No</v>
      </c>
      <c r="F4110" t="str">
        <f t="shared" si="386"/>
        <v>0</v>
      </c>
      <c r="G4110" t="s">
        <v>154</v>
      </c>
      <c r="H4110" t="s">
        <v>155</v>
      </c>
      <c r="I4110" t="str">
        <f t="shared" si="387"/>
        <v/>
      </c>
      <c r="J4110" t="str">
        <f t="shared" si="388"/>
        <v/>
      </c>
      <c r="K4110" t="str">
        <f>VLOOKUP('intouch变量（离散）'!$A4110,基本表格!$G:$Q,9,FALSE)</f>
        <v>None</v>
      </c>
      <c r="L4110">
        <v>1</v>
      </c>
      <c r="M4110" t="s">
        <v>156</v>
      </c>
      <c r="N4110" t="s">
        <v>157</v>
      </c>
      <c r="O4110" t="s">
        <v>158</v>
      </c>
      <c r="P4110" t="str">
        <f>VLOOKUP('intouch变量（离散）'!$A4110,基本表格!$G:$Q,3,FALSE)</f>
        <v>DB200,X1516.0</v>
      </c>
      <c r="Q4110" t="str">
        <f>VLOOKUP('intouch变量（离散）'!$A4110,基本表格!$G:$Q,10,FALSE)</f>
        <v>Yes</v>
      </c>
      <c r="R4110" t="str">
        <f t="shared" si="390"/>
        <v>DB200,X1516.0 2491+P4-M2 刨花出料刮板运输机 电机控制 三角型</v>
      </c>
      <c r="S4110">
        <v>0</v>
      </c>
      <c r="T4110">
        <v>0</v>
      </c>
    </row>
    <row r="4111" spans="1:20">
      <c r="A4111" t="s">
        <v>4267</v>
      </c>
      <c r="B4111" s="11" t="str">
        <f t="shared" si="389"/>
        <v>CHPD</v>
      </c>
      <c r="C4111" s="11" t="str">
        <f>VLOOKUP('intouch变量（离散）'!$A4111,基本表格!$G:$Q,2,FALSE)</f>
        <v>2491+P4-M2 刨花出料刮板运输机 电机控制 星型</v>
      </c>
      <c r="D4111" t="s">
        <v>154</v>
      </c>
      <c r="E4111" t="str">
        <f t="shared" si="385"/>
        <v>No</v>
      </c>
      <c r="F4111" t="str">
        <f t="shared" si="386"/>
        <v>0</v>
      </c>
      <c r="G4111" t="s">
        <v>154</v>
      </c>
      <c r="H4111" t="s">
        <v>155</v>
      </c>
      <c r="I4111" t="str">
        <f t="shared" si="387"/>
        <v/>
      </c>
      <c r="J4111" t="str">
        <f t="shared" si="388"/>
        <v/>
      </c>
      <c r="K4111" t="str">
        <f>VLOOKUP('intouch变量（离散）'!$A4111,基本表格!$G:$Q,9,FALSE)</f>
        <v>None</v>
      </c>
      <c r="L4111">
        <v>1</v>
      </c>
      <c r="M4111" t="s">
        <v>156</v>
      </c>
      <c r="N4111" t="s">
        <v>157</v>
      </c>
      <c r="O4111" t="s">
        <v>158</v>
      </c>
      <c r="P4111" t="str">
        <f>VLOOKUP('intouch变量（离散）'!$A4111,基本表格!$G:$Q,3,FALSE)</f>
        <v>DB200,X1516.1</v>
      </c>
      <c r="Q4111" t="str">
        <f>VLOOKUP('intouch变量（离散）'!$A4111,基本表格!$G:$Q,10,FALSE)</f>
        <v>Yes</v>
      </c>
      <c r="R4111" t="str">
        <f t="shared" si="390"/>
        <v>DB200,X1516.1 2491+P4-M2 刨花出料刮板运输机 电机控制 星型</v>
      </c>
      <c r="S4111">
        <v>0</v>
      </c>
      <c r="T4111">
        <v>0</v>
      </c>
    </row>
    <row r="4112" spans="1:20">
      <c r="A4112" t="s">
        <v>4268</v>
      </c>
      <c r="B4112" s="11" t="str">
        <f t="shared" si="389"/>
        <v>CHPD</v>
      </c>
      <c r="C4112" s="11" t="str">
        <f>VLOOKUP('intouch变量（离散）'!$A4112,基本表格!$G:$Q,2,FALSE)</f>
        <v>2491+P4-M2 刨花出料刮板运输机 电机控制 维修开关</v>
      </c>
      <c r="D4112" t="s">
        <v>154</v>
      </c>
      <c r="E4112" t="str">
        <f t="shared" si="385"/>
        <v>No</v>
      </c>
      <c r="F4112" t="str">
        <f t="shared" si="386"/>
        <v>0</v>
      </c>
      <c r="G4112" t="s">
        <v>154</v>
      </c>
      <c r="H4112" t="s">
        <v>155</v>
      </c>
      <c r="I4112" t="str">
        <f t="shared" si="387"/>
        <v/>
      </c>
      <c r="J4112" t="str">
        <f t="shared" si="388"/>
        <v/>
      </c>
      <c r="K4112" t="str">
        <f>VLOOKUP('intouch变量（离散）'!$A4112,基本表格!$G:$Q,9,FALSE)</f>
        <v>On</v>
      </c>
      <c r="L4112">
        <v>1</v>
      </c>
      <c r="M4112" t="s">
        <v>156</v>
      </c>
      <c r="N4112" t="s">
        <v>157</v>
      </c>
      <c r="O4112" t="s">
        <v>158</v>
      </c>
      <c r="P4112" t="str">
        <f>VLOOKUP('intouch变量（离散）'!$A4112,基本表格!$G:$Q,3,FALSE)</f>
        <v>DB200,X1516.2</v>
      </c>
      <c r="Q4112" t="str">
        <f>VLOOKUP('intouch变量（离散）'!$A4112,基本表格!$G:$Q,10,FALSE)</f>
        <v>Yes</v>
      </c>
      <c r="R4112" t="str">
        <f t="shared" si="390"/>
        <v>DB200,X1516.2 2491+P4-M2 刨花出料刮板运输机 电机控制 维修开关</v>
      </c>
      <c r="S4112">
        <v>0</v>
      </c>
      <c r="T4112">
        <v>0</v>
      </c>
    </row>
    <row r="4113" spans="1:20">
      <c r="A4113" t="s">
        <v>4269</v>
      </c>
      <c r="B4113" s="11" t="str">
        <f t="shared" si="389"/>
        <v>CHPD</v>
      </c>
      <c r="C4113" s="11" t="str">
        <f>VLOOKUP('intouch变量（离散）'!$A4113,基本表格!$G:$Q,2,FALSE)</f>
        <v>2491+P4-M2 刨花出料刮板运输机 电机控制 左跑偏2检测</v>
      </c>
      <c r="D4113" t="s">
        <v>154</v>
      </c>
      <c r="E4113" t="str">
        <f t="shared" si="385"/>
        <v>No</v>
      </c>
      <c r="F4113" t="str">
        <f t="shared" si="386"/>
        <v>0</v>
      </c>
      <c r="G4113" t="s">
        <v>154</v>
      </c>
      <c r="H4113" t="s">
        <v>155</v>
      </c>
      <c r="I4113" t="str">
        <f t="shared" si="387"/>
        <v/>
      </c>
      <c r="J4113" t="str">
        <f t="shared" si="388"/>
        <v/>
      </c>
      <c r="K4113" t="str">
        <f>VLOOKUP('intouch变量（离散）'!$A4113,基本表格!$G:$Q,9,FALSE)</f>
        <v>None</v>
      </c>
      <c r="L4113">
        <v>1</v>
      </c>
      <c r="M4113" t="s">
        <v>156</v>
      </c>
      <c r="N4113" t="s">
        <v>157</v>
      </c>
      <c r="O4113" t="s">
        <v>158</v>
      </c>
      <c r="P4113" t="str">
        <f>VLOOKUP('intouch变量（离散）'!$A4113,基本表格!$G:$Q,3,FALSE)</f>
        <v>DB200,X1516.3</v>
      </c>
      <c r="Q4113" t="str">
        <f>VLOOKUP('intouch变量（离散）'!$A4113,基本表格!$G:$Q,10,FALSE)</f>
        <v>Yes</v>
      </c>
      <c r="R4113" t="str">
        <f t="shared" si="390"/>
        <v>DB200,X1516.3 2491+P4-M2 刨花出料刮板运输机 电机控制 左跑偏2检测</v>
      </c>
      <c r="S4113">
        <v>0</v>
      </c>
      <c r="T4113">
        <v>0</v>
      </c>
    </row>
    <row r="4114" spans="1:20">
      <c r="A4114" t="s">
        <v>4270</v>
      </c>
      <c r="B4114" s="11" t="str">
        <f t="shared" si="389"/>
        <v>CHPD</v>
      </c>
      <c r="C4114" s="11" t="str">
        <f>VLOOKUP('intouch变量（离散）'!$A4114,基本表格!$G:$Q,2,FALSE)</f>
        <v>2491+P4-M2 刨花出料刮板运输机 电机控制 右跑偏2检测</v>
      </c>
      <c r="D4114" t="s">
        <v>154</v>
      </c>
      <c r="E4114" t="str">
        <f t="shared" si="385"/>
        <v>No</v>
      </c>
      <c r="F4114" t="str">
        <f t="shared" si="386"/>
        <v>0</v>
      </c>
      <c r="G4114" t="s">
        <v>154</v>
      </c>
      <c r="H4114" t="s">
        <v>155</v>
      </c>
      <c r="I4114" t="str">
        <f t="shared" si="387"/>
        <v/>
      </c>
      <c r="J4114" t="str">
        <f t="shared" si="388"/>
        <v/>
      </c>
      <c r="K4114" t="str">
        <f>VLOOKUP('intouch变量（离散）'!$A4114,基本表格!$G:$Q,9,FALSE)</f>
        <v>None</v>
      </c>
      <c r="L4114">
        <v>1</v>
      </c>
      <c r="M4114" t="s">
        <v>156</v>
      </c>
      <c r="N4114" t="s">
        <v>157</v>
      </c>
      <c r="O4114" t="s">
        <v>158</v>
      </c>
      <c r="P4114" t="str">
        <f>VLOOKUP('intouch变量（离散）'!$A4114,基本表格!$G:$Q,3,FALSE)</f>
        <v>DB200,X1516.4</v>
      </c>
      <c r="Q4114" t="str">
        <f>VLOOKUP('intouch变量（离散）'!$A4114,基本表格!$G:$Q,10,FALSE)</f>
        <v>Yes</v>
      </c>
      <c r="R4114" t="str">
        <f t="shared" si="390"/>
        <v>DB200,X1516.4 2491+P4-M2 刨花出料刮板运输机 电机控制 右跑偏2检测</v>
      </c>
      <c r="S4114">
        <v>0</v>
      </c>
      <c r="T4114">
        <v>0</v>
      </c>
    </row>
    <row r="4115" spans="1:20">
      <c r="A4115" t="s">
        <v>4271</v>
      </c>
      <c r="B4115" s="11" t="str">
        <f t="shared" si="389"/>
        <v>CHPD</v>
      </c>
      <c r="C4115" s="11" t="str">
        <f>VLOOKUP('intouch变量（离散）'!$A4115,基本表格!$G:$Q,2,FALSE)</f>
        <v>2494+P7-M1 刨片除尘风机 电机控制 使能</v>
      </c>
      <c r="D4115" t="s">
        <v>154</v>
      </c>
      <c r="E4115" t="str">
        <f t="shared" si="385"/>
        <v>No</v>
      </c>
      <c r="F4115" t="str">
        <f t="shared" si="386"/>
        <v>0</v>
      </c>
      <c r="G4115" t="s">
        <v>154</v>
      </c>
      <c r="H4115" t="s">
        <v>155</v>
      </c>
      <c r="I4115" t="str">
        <f t="shared" si="387"/>
        <v/>
      </c>
      <c r="J4115" t="str">
        <f t="shared" si="388"/>
        <v/>
      </c>
      <c r="K4115" t="str">
        <f>VLOOKUP('intouch变量（离散）'!$A4115,基本表格!$G:$Q,9,FALSE)</f>
        <v>None</v>
      </c>
      <c r="L4115">
        <v>1</v>
      </c>
      <c r="M4115" t="s">
        <v>156</v>
      </c>
      <c r="N4115" t="s">
        <v>157</v>
      </c>
      <c r="O4115" t="s">
        <v>158</v>
      </c>
      <c r="P4115" t="str">
        <f>VLOOKUP('intouch变量（离散）'!$A4115,基本表格!$G:$Q,3,FALSE)</f>
        <v>DB200,X1550.0</v>
      </c>
      <c r="Q4115" t="str">
        <f>VLOOKUP('intouch变量（离散）'!$A4115,基本表格!$G:$Q,10,FALSE)</f>
        <v>No</v>
      </c>
      <c r="R4115" t="str">
        <f t="shared" si="390"/>
        <v>DB200,X1550.0 2494+P7-M1 刨片除尘风机 电机控制 使能</v>
      </c>
      <c r="S4115">
        <v>0</v>
      </c>
      <c r="T4115">
        <v>0</v>
      </c>
    </row>
    <row r="4116" spans="1:20">
      <c r="A4116" t="s">
        <v>4272</v>
      </c>
      <c r="B4116" s="11" t="str">
        <f t="shared" si="389"/>
        <v>CHPD</v>
      </c>
      <c r="C4116" s="11" t="str">
        <f>VLOOKUP('intouch变量（离散）'!$A4116,基本表格!$G:$Q,2,FALSE)</f>
        <v>2494+P7-M1 刨片除尘风机 电机控制 手自动状态</v>
      </c>
      <c r="D4116" t="s">
        <v>154</v>
      </c>
      <c r="E4116" t="str">
        <f t="shared" si="385"/>
        <v>No</v>
      </c>
      <c r="F4116" t="str">
        <f t="shared" si="386"/>
        <v>0</v>
      </c>
      <c r="G4116" t="s">
        <v>154</v>
      </c>
      <c r="H4116" t="s">
        <v>155</v>
      </c>
      <c r="I4116" t="str">
        <f t="shared" si="387"/>
        <v/>
      </c>
      <c r="J4116" t="str">
        <f t="shared" si="388"/>
        <v/>
      </c>
      <c r="K4116" t="str">
        <f>VLOOKUP('intouch变量（离散）'!$A4116,基本表格!$G:$Q,9,FALSE)</f>
        <v>None</v>
      </c>
      <c r="L4116">
        <v>1</v>
      </c>
      <c r="M4116" t="s">
        <v>156</v>
      </c>
      <c r="N4116" t="s">
        <v>157</v>
      </c>
      <c r="O4116" t="s">
        <v>158</v>
      </c>
      <c r="P4116" t="str">
        <f>VLOOKUP('intouch变量（离散）'!$A4116,基本表格!$G:$Q,3,FALSE)</f>
        <v>DB200,X1550.3</v>
      </c>
      <c r="Q4116" t="str">
        <f>VLOOKUP('intouch变量（离散）'!$A4116,基本表格!$G:$Q,10,FALSE)</f>
        <v>Yes</v>
      </c>
      <c r="R4116" t="str">
        <f t="shared" si="390"/>
        <v>DB200,X1550.3 2494+P7-M1 刨片除尘风机 电机控制 手自动状态</v>
      </c>
      <c r="S4116">
        <v>0</v>
      </c>
      <c r="T4116">
        <v>0</v>
      </c>
    </row>
    <row r="4117" spans="1:20">
      <c r="A4117" t="s">
        <v>4273</v>
      </c>
      <c r="B4117" s="11" t="str">
        <f t="shared" si="389"/>
        <v>CHPD</v>
      </c>
      <c r="C4117" s="11" t="str">
        <f>VLOOKUP('intouch变量（离散）'!$A4117,基本表格!$G:$Q,2,FALSE)</f>
        <v>2494+P7-M1 刨片除尘风机 电机控制 本地/远程(检修/待机）</v>
      </c>
      <c r="D4117" t="s">
        <v>154</v>
      </c>
      <c r="E4117" t="str">
        <f t="shared" si="385"/>
        <v>No</v>
      </c>
      <c r="F4117" t="str">
        <f t="shared" si="386"/>
        <v>0</v>
      </c>
      <c r="G4117" t="s">
        <v>154</v>
      </c>
      <c r="H4117" t="s">
        <v>155</v>
      </c>
      <c r="I4117" t="str">
        <f t="shared" si="387"/>
        <v/>
      </c>
      <c r="J4117" t="str">
        <f t="shared" si="388"/>
        <v/>
      </c>
      <c r="K4117" t="str">
        <f>VLOOKUP('intouch变量（离散）'!$A4117,基本表格!$G:$Q,9,FALSE)</f>
        <v>None</v>
      </c>
      <c r="L4117">
        <v>1</v>
      </c>
      <c r="M4117" t="s">
        <v>156</v>
      </c>
      <c r="N4117" t="s">
        <v>157</v>
      </c>
      <c r="O4117" t="s">
        <v>158</v>
      </c>
      <c r="P4117" t="str">
        <f>VLOOKUP('intouch变量（离散）'!$A4117,基本表格!$G:$Q,3,FALSE)</f>
        <v>DB200,X1550.4</v>
      </c>
      <c r="Q4117" t="str">
        <f>VLOOKUP('intouch变量（离散）'!$A4117,基本表格!$G:$Q,10,FALSE)</f>
        <v>Yes</v>
      </c>
      <c r="R4117" t="str">
        <f t="shared" si="390"/>
        <v>DB200,X1550.4 2494+P7-M1 刨片除尘风机 电机控制 本地/远程(检修/待机）</v>
      </c>
      <c r="S4117">
        <v>0</v>
      </c>
      <c r="T4117">
        <v>0</v>
      </c>
    </row>
    <row r="4118" spans="1:20">
      <c r="A4118" t="s">
        <v>4274</v>
      </c>
      <c r="B4118" s="11" t="str">
        <f t="shared" si="389"/>
        <v>CHPD</v>
      </c>
      <c r="C4118" s="11" t="str">
        <f>VLOOKUP('intouch变量（离散）'!$A4118,基本表格!$G:$Q,2,FALSE)</f>
        <v>2494+P7-M1 刨片除尘风机 电机控制 开启_上位机(正转)</v>
      </c>
      <c r="D4118" t="s">
        <v>154</v>
      </c>
      <c r="E4118" t="str">
        <f t="shared" si="385"/>
        <v>No</v>
      </c>
      <c r="F4118" t="str">
        <f t="shared" si="386"/>
        <v>0</v>
      </c>
      <c r="G4118" t="s">
        <v>154</v>
      </c>
      <c r="H4118" t="s">
        <v>155</v>
      </c>
      <c r="I4118" t="str">
        <f t="shared" si="387"/>
        <v/>
      </c>
      <c r="J4118" t="str">
        <f t="shared" si="388"/>
        <v/>
      </c>
      <c r="K4118" t="str">
        <f>VLOOKUP('intouch变量（离散）'!$A4118,基本表格!$G:$Q,9,FALSE)</f>
        <v>None</v>
      </c>
      <c r="L4118">
        <v>1</v>
      </c>
      <c r="M4118" t="s">
        <v>156</v>
      </c>
      <c r="N4118" t="s">
        <v>157</v>
      </c>
      <c r="O4118" t="s">
        <v>158</v>
      </c>
      <c r="P4118" t="str">
        <f>VLOOKUP('intouch变量（离散）'!$A4118,基本表格!$G:$Q,3,FALSE)</f>
        <v>DB200,X1550.6</v>
      </c>
      <c r="Q4118" t="str">
        <f>VLOOKUP('intouch变量（离散）'!$A4118,基本表格!$G:$Q,10,FALSE)</f>
        <v>No</v>
      </c>
      <c r="R4118" t="str">
        <f t="shared" si="390"/>
        <v>DB200,X1550.6 2494+P7-M1 刨片除尘风机 电机控制 开启_上位机(正转)</v>
      </c>
      <c r="S4118">
        <v>0</v>
      </c>
      <c r="T4118">
        <v>0</v>
      </c>
    </row>
    <row r="4119" spans="1:20">
      <c r="A4119" t="s">
        <v>4275</v>
      </c>
      <c r="B4119" s="11" t="str">
        <f t="shared" si="389"/>
        <v>CHPD</v>
      </c>
      <c r="C4119" s="11" t="str">
        <f>VLOOKUP('intouch变量（离散）'!$A4119,基本表格!$G:$Q,2,FALSE)</f>
        <v>2494+P7-M1 刨片除尘风机 电机控制 停止_上位机(反转)</v>
      </c>
      <c r="D4119" t="s">
        <v>154</v>
      </c>
      <c r="E4119" t="str">
        <f t="shared" si="385"/>
        <v>No</v>
      </c>
      <c r="F4119" t="str">
        <f t="shared" si="386"/>
        <v>0</v>
      </c>
      <c r="G4119" t="s">
        <v>154</v>
      </c>
      <c r="H4119" t="s">
        <v>155</v>
      </c>
      <c r="I4119" t="str">
        <f t="shared" si="387"/>
        <v/>
      </c>
      <c r="J4119" t="str">
        <f t="shared" si="388"/>
        <v/>
      </c>
      <c r="K4119" t="str">
        <f>VLOOKUP('intouch变量（离散）'!$A4119,基本表格!$G:$Q,9,FALSE)</f>
        <v>None</v>
      </c>
      <c r="L4119">
        <v>1</v>
      </c>
      <c r="M4119" t="s">
        <v>156</v>
      </c>
      <c r="N4119" t="s">
        <v>157</v>
      </c>
      <c r="O4119" t="s">
        <v>158</v>
      </c>
      <c r="P4119" t="str">
        <f>VLOOKUP('intouch变量（离散）'!$A4119,基本表格!$G:$Q,3,FALSE)</f>
        <v>DB200,X1551.0</v>
      </c>
      <c r="Q4119" t="str">
        <f>VLOOKUP('intouch变量（离散）'!$A4119,基本表格!$G:$Q,10,FALSE)</f>
        <v>No</v>
      </c>
      <c r="R4119" t="str">
        <f t="shared" si="390"/>
        <v>DB200,X1551.0 2494+P7-M1 刨片除尘风机 电机控制 停止_上位机(反转)</v>
      </c>
      <c r="S4119">
        <v>0</v>
      </c>
      <c r="T4119">
        <v>0</v>
      </c>
    </row>
    <row r="4120" spans="1:20">
      <c r="A4120" t="s">
        <v>4276</v>
      </c>
      <c r="B4120" s="11" t="str">
        <f t="shared" si="389"/>
        <v>CHPD</v>
      </c>
      <c r="C4120" s="11" t="str">
        <f>VLOOKUP('intouch变量（离散）'!$A4120,基本表格!$G:$Q,2,FALSE)</f>
        <v>2494+P7-M1 刨片除尘风机 电机控制 通风扇</v>
      </c>
      <c r="D4120" t="s">
        <v>154</v>
      </c>
      <c r="E4120" t="str">
        <f t="shared" si="385"/>
        <v>No</v>
      </c>
      <c r="F4120" t="str">
        <f t="shared" si="386"/>
        <v>0</v>
      </c>
      <c r="G4120" t="s">
        <v>154</v>
      </c>
      <c r="H4120" t="s">
        <v>155</v>
      </c>
      <c r="I4120" t="str">
        <f t="shared" si="387"/>
        <v/>
      </c>
      <c r="J4120" t="str">
        <f t="shared" si="388"/>
        <v/>
      </c>
      <c r="K4120" t="str">
        <f>VLOOKUP('intouch变量（离散）'!$A4120,基本表格!$G:$Q,9,FALSE)</f>
        <v>None</v>
      </c>
      <c r="L4120">
        <v>1</v>
      </c>
      <c r="M4120" t="s">
        <v>156</v>
      </c>
      <c r="N4120" t="s">
        <v>157</v>
      </c>
      <c r="O4120" t="s">
        <v>158</v>
      </c>
      <c r="P4120" t="str">
        <f>VLOOKUP('intouch变量（离散）'!$A4120,基本表格!$G:$Q,3,FALSE)</f>
        <v>DB200,X1551.1</v>
      </c>
      <c r="Q4120" t="str">
        <f>VLOOKUP('intouch变量（离散）'!$A4120,基本表格!$G:$Q,10,FALSE)</f>
        <v>Yes</v>
      </c>
      <c r="R4120" t="str">
        <f t="shared" si="390"/>
        <v>DB200,X1551.1 2494+P7-M1 刨片除尘风机 电机控制 通风扇</v>
      </c>
      <c r="S4120">
        <v>0</v>
      </c>
      <c r="T4120">
        <v>0</v>
      </c>
    </row>
    <row r="4121" spans="1:20">
      <c r="A4121" t="s">
        <v>4277</v>
      </c>
      <c r="B4121" s="11" t="str">
        <f t="shared" si="389"/>
        <v>CHPD</v>
      </c>
      <c r="C4121" s="11" t="str">
        <f>VLOOKUP('intouch变量（离散）'!$A4121,基本表格!$G:$Q,2,FALSE)</f>
        <v>2494+P7-M1 刨片除尘风机 电机控制 电机(正转）</v>
      </c>
      <c r="D4121" t="s">
        <v>154</v>
      </c>
      <c r="E4121" t="str">
        <f t="shared" si="385"/>
        <v>No</v>
      </c>
      <c r="F4121" t="str">
        <f t="shared" si="386"/>
        <v>0</v>
      </c>
      <c r="G4121" t="s">
        <v>154</v>
      </c>
      <c r="H4121" t="s">
        <v>155</v>
      </c>
      <c r="I4121" t="str">
        <f t="shared" si="387"/>
        <v/>
      </c>
      <c r="J4121" t="str">
        <f t="shared" si="388"/>
        <v/>
      </c>
      <c r="K4121" t="str">
        <f>VLOOKUP('intouch变量（离散）'!$A4121,基本表格!$G:$Q,9,FALSE)</f>
        <v>None</v>
      </c>
      <c r="L4121">
        <v>1</v>
      </c>
      <c r="M4121" t="s">
        <v>156</v>
      </c>
      <c r="N4121" t="s">
        <v>157</v>
      </c>
      <c r="O4121" t="s">
        <v>158</v>
      </c>
      <c r="P4121" t="str">
        <f>VLOOKUP('intouch变量（离散）'!$A4121,基本表格!$G:$Q,3,FALSE)</f>
        <v>DB200,X1551.2</v>
      </c>
      <c r="Q4121" t="str">
        <f>VLOOKUP('intouch变量（离散）'!$A4121,基本表格!$G:$Q,10,FALSE)</f>
        <v>Yes</v>
      </c>
      <c r="R4121" t="str">
        <f t="shared" si="390"/>
        <v>DB200,X1551.2 2494+P7-M1 刨片除尘风机 电机控制 电机(正转）</v>
      </c>
      <c r="S4121">
        <v>0</v>
      </c>
      <c r="T4121">
        <v>0</v>
      </c>
    </row>
    <row r="4122" spans="1:20">
      <c r="A4122" t="s">
        <v>4278</v>
      </c>
      <c r="B4122" s="11" t="str">
        <f t="shared" si="389"/>
        <v>CHPD</v>
      </c>
      <c r="C4122" s="11" t="str">
        <f>VLOOKUP('intouch变量（离散）'!$A4122,基本表格!$G:$Q,2,FALSE)</f>
        <v>2494+P7-M1 刨片除尘风机 电机控制 电机过载</v>
      </c>
      <c r="D4122" t="s">
        <v>154</v>
      </c>
      <c r="E4122" t="str">
        <f t="shared" si="385"/>
        <v>No</v>
      </c>
      <c r="F4122" t="str">
        <f t="shared" si="386"/>
        <v>0</v>
      </c>
      <c r="G4122" t="s">
        <v>154</v>
      </c>
      <c r="H4122" t="s">
        <v>155</v>
      </c>
      <c r="I4122" t="str">
        <f t="shared" si="387"/>
        <v/>
      </c>
      <c r="J4122" t="str">
        <f t="shared" si="388"/>
        <v/>
      </c>
      <c r="K4122" t="str">
        <f>VLOOKUP('intouch变量（离散）'!$A4122,基本表格!$G:$Q,9,FALSE)</f>
        <v>On</v>
      </c>
      <c r="L4122">
        <v>1</v>
      </c>
      <c r="M4122" t="s">
        <v>156</v>
      </c>
      <c r="N4122" t="s">
        <v>157</v>
      </c>
      <c r="O4122" t="s">
        <v>158</v>
      </c>
      <c r="P4122" t="str">
        <f>VLOOKUP('intouch变量（离散）'!$A4122,基本表格!$G:$Q,3,FALSE)</f>
        <v>DB200,X1551.3</v>
      </c>
      <c r="Q4122" t="str">
        <f>VLOOKUP('intouch变量（离散）'!$A4122,基本表格!$G:$Q,10,FALSE)</f>
        <v>Yes</v>
      </c>
      <c r="R4122" t="str">
        <f t="shared" si="390"/>
        <v>DB200,X1551.3 2494+P7-M1 刨片除尘风机 电机控制 电机过载</v>
      </c>
      <c r="S4122">
        <v>0</v>
      </c>
      <c r="T4122">
        <v>0</v>
      </c>
    </row>
    <row r="4123" spans="1:20">
      <c r="A4123" t="s">
        <v>4279</v>
      </c>
      <c r="B4123" s="11" t="str">
        <f t="shared" si="389"/>
        <v>CHPD</v>
      </c>
      <c r="C4123" s="11" t="str">
        <f>VLOOKUP('intouch变量（离散）'!$A4123,基本表格!$G:$Q,2,FALSE)</f>
        <v>2494+P7-M1 刨片除尘风机 电机控制 风扇过载</v>
      </c>
      <c r="D4123" t="s">
        <v>154</v>
      </c>
      <c r="E4123" t="str">
        <f t="shared" si="385"/>
        <v>No</v>
      </c>
      <c r="F4123" t="str">
        <f t="shared" si="386"/>
        <v>0</v>
      </c>
      <c r="G4123" t="s">
        <v>154</v>
      </c>
      <c r="H4123" t="s">
        <v>155</v>
      </c>
      <c r="I4123" t="str">
        <f t="shared" si="387"/>
        <v/>
      </c>
      <c r="J4123" t="str">
        <f t="shared" si="388"/>
        <v/>
      </c>
      <c r="K4123" t="str">
        <f>VLOOKUP('intouch变量（离散）'!$A4123,基本表格!$G:$Q,9,FALSE)</f>
        <v>On</v>
      </c>
      <c r="L4123">
        <v>1</v>
      </c>
      <c r="M4123" t="s">
        <v>156</v>
      </c>
      <c r="N4123" t="s">
        <v>157</v>
      </c>
      <c r="O4123" t="s">
        <v>158</v>
      </c>
      <c r="P4123" t="str">
        <f>VLOOKUP('intouch变量（离散）'!$A4123,基本表格!$G:$Q,3,FALSE)</f>
        <v>DB200,X1551.4</v>
      </c>
      <c r="Q4123" t="str">
        <f>VLOOKUP('intouch变量（离散）'!$A4123,基本表格!$G:$Q,10,FALSE)</f>
        <v>Yes</v>
      </c>
      <c r="R4123" t="str">
        <f t="shared" si="390"/>
        <v>DB200,X1551.4 2494+P7-M1 刨片除尘风机 电机控制 风扇过载</v>
      </c>
      <c r="S4123">
        <v>0</v>
      </c>
      <c r="T4123">
        <v>0</v>
      </c>
    </row>
    <row r="4124" spans="1:20">
      <c r="A4124" t="s">
        <v>4280</v>
      </c>
      <c r="B4124" s="11" t="str">
        <f t="shared" si="389"/>
        <v>CHPD</v>
      </c>
      <c r="C4124" s="11" t="str">
        <f>VLOOKUP('intouch变量（离散）'!$A4124,基本表格!$G:$Q,2,FALSE)</f>
        <v>2494+P7-M1 刨片除尘风机 电机控制 电机运行指示</v>
      </c>
      <c r="D4124" t="s">
        <v>154</v>
      </c>
      <c r="E4124" t="str">
        <f t="shared" si="385"/>
        <v>No</v>
      </c>
      <c r="F4124" t="str">
        <f t="shared" si="386"/>
        <v>0</v>
      </c>
      <c r="G4124" t="s">
        <v>154</v>
      </c>
      <c r="H4124" t="s">
        <v>155</v>
      </c>
      <c r="I4124" t="str">
        <f t="shared" si="387"/>
        <v/>
      </c>
      <c r="J4124" t="str">
        <f t="shared" si="388"/>
        <v/>
      </c>
      <c r="K4124" t="str">
        <f>VLOOKUP('intouch变量（离散）'!$A4124,基本表格!$G:$Q,9,FALSE)</f>
        <v>None</v>
      </c>
      <c r="L4124">
        <v>1</v>
      </c>
      <c r="M4124" t="s">
        <v>156</v>
      </c>
      <c r="N4124" t="s">
        <v>157</v>
      </c>
      <c r="O4124" t="s">
        <v>158</v>
      </c>
      <c r="P4124" t="str">
        <f>VLOOKUP('intouch变量（离散）'!$A4124,基本表格!$G:$Q,3,FALSE)</f>
        <v>DB200,X1551.5</v>
      </c>
      <c r="Q4124" t="str">
        <f>VLOOKUP('intouch变量（离散）'!$A4124,基本表格!$G:$Q,10,FALSE)</f>
        <v>Yes</v>
      </c>
      <c r="R4124" t="str">
        <f t="shared" si="390"/>
        <v>DB200,X1551.5 2494+P7-M1 刨片除尘风机 电机控制 电机运行指示</v>
      </c>
      <c r="S4124">
        <v>0</v>
      </c>
      <c r="T4124">
        <v>0</v>
      </c>
    </row>
    <row r="4125" spans="1:20">
      <c r="A4125" t="s">
        <v>4281</v>
      </c>
      <c r="B4125" s="11" t="str">
        <f t="shared" si="389"/>
        <v>CHPD</v>
      </c>
      <c r="C4125" s="11" t="str">
        <f>VLOOKUP('intouch变量（离散）'!$A4125,基本表格!$G:$Q,2,FALSE)</f>
        <v>2494+P7-M1 刨片除尘风机 电机控制 断链报警</v>
      </c>
      <c r="D4125" t="s">
        <v>154</v>
      </c>
      <c r="E4125" t="str">
        <f t="shared" si="385"/>
        <v>No</v>
      </c>
      <c r="F4125" t="str">
        <f t="shared" si="386"/>
        <v>0</v>
      </c>
      <c r="G4125" t="s">
        <v>154</v>
      </c>
      <c r="H4125" t="s">
        <v>155</v>
      </c>
      <c r="I4125" t="str">
        <f t="shared" si="387"/>
        <v/>
      </c>
      <c r="J4125" t="str">
        <f t="shared" si="388"/>
        <v/>
      </c>
      <c r="K4125" t="str">
        <f>VLOOKUP('intouch变量（离散）'!$A4125,基本表格!$G:$Q,9,FALSE)</f>
        <v>On</v>
      </c>
      <c r="L4125">
        <v>1</v>
      </c>
      <c r="M4125" t="s">
        <v>156</v>
      </c>
      <c r="N4125" t="s">
        <v>157</v>
      </c>
      <c r="O4125" t="s">
        <v>158</v>
      </c>
      <c r="P4125" t="str">
        <f>VLOOKUP('intouch变量（离散）'!$A4125,基本表格!$G:$Q,3,FALSE)</f>
        <v>DB200,X1551.6</v>
      </c>
      <c r="Q4125" t="str">
        <f>VLOOKUP('intouch变量（离散）'!$A4125,基本表格!$G:$Q,10,FALSE)</f>
        <v>Yes</v>
      </c>
      <c r="R4125" t="str">
        <f t="shared" si="390"/>
        <v>DB200,X1551.6 2494+P7-M1 刨片除尘风机 电机控制 断链报警</v>
      </c>
      <c r="S4125">
        <v>0</v>
      </c>
      <c r="T4125">
        <v>0</v>
      </c>
    </row>
    <row r="4126" spans="1:20">
      <c r="A4126" t="s">
        <v>4282</v>
      </c>
      <c r="B4126" s="11" t="str">
        <f t="shared" si="389"/>
        <v>CHPD</v>
      </c>
      <c r="C4126" s="11" t="str">
        <f>VLOOKUP('intouch变量（离散）'!$A4126,基本表格!$G:$Q,2,FALSE)</f>
        <v>2494+P7-M1 刨片除尘风机 电机控制 断链检测</v>
      </c>
      <c r="D4126" t="s">
        <v>154</v>
      </c>
      <c r="E4126" t="str">
        <f t="shared" si="385"/>
        <v>No</v>
      </c>
      <c r="F4126" t="str">
        <f t="shared" si="386"/>
        <v>0</v>
      </c>
      <c r="G4126" t="s">
        <v>154</v>
      </c>
      <c r="H4126" t="s">
        <v>155</v>
      </c>
      <c r="I4126" t="str">
        <f t="shared" si="387"/>
        <v/>
      </c>
      <c r="J4126" t="str">
        <f t="shared" si="388"/>
        <v/>
      </c>
      <c r="K4126" t="str">
        <f>VLOOKUP('intouch变量（离散）'!$A4126,基本表格!$G:$Q,9,FALSE)</f>
        <v>None</v>
      </c>
      <c r="L4126">
        <v>1</v>
      </c>
      <c r="M4126" t="s">
        <v>156</v>
      </c>
      <c r="N4126" t="s">
        <v>157</v>
      </c>
      <c r="O4126" t="s">
        <v>158</v>
      </c>
      <c r="P4126" t="str">
        <f>VLOOKUP('intouch变量（离散）'!$A4126,基本表格!$G:$Q,3,FALSE)</f>
        <v>DB200,X1551.7</v>
      </c>
      <c r="Q4126" t="str">
        <f>VLOOKUP('intouch变量（离散）'!$A4126,基本表格!$G:$Q,10,FALSE)</f>
        <v>Yes</v>
      </c>
      <c r="R4126" t="str">
        <f t="shared" si="390"/>
        <v>DB200,X1551.7 2494+P7-M1 刨片除尘风机 电机控制 断链检测</v>
      </c>
      <c r="S4126">
        <v>0</v>
      </c>
      <c r="T4126">
        <v>0</v>
      </c>
    </row>
    <row r="4127" spans="1:20">
      <c r="A4127" t="s">
        <v>4283</v>
      </c>
      <c r="B4127" s="11" t="str">
        <f t="shared" si="389"/>
        <v>CHPD</v>
      </c>
      <c r="C4127" s="11" t="str">
        <f>VLOOKUP('intouch变量（离散）'!$A4127,基本表格!$G:$Q,2,FALSE)</f>
        <v>2494+P7-M1 刨片除尘风机 电机控制 复位</v>
      </c>
      <c r="D4127" t="s">
        <v>154</v>
      </c>
      <c r="E4127" t="str">
        <f t="shared" si="385"/>
        <v>No</v>
      </c>
      <c r="F4127" t="str">
        <f t="shared" si="386"/>
        <v>0</v>
      </c>
      <c r="G4127" t="s">
        <v>154</v>
      </c>
      <c r="H4127" t="s">
        <v>155</v>
      </c>
      <c r="I4127" t="str">
        <f t="shared" si="387"/>
        <v/>
      </c>
      <c r="J4127" t="str">
        <f t="shared" si="388"/>
        <v/>
      </c>
      <c r="K4127" t="str">
        <f>VLOOKUP('intouch变量（离散）'!$A4127,基本表格!$G:$Q,9,FALSE)</f>
        <v>None</v>
      </c>
      <c r="L4127">
        <v>1</v>
      </c>
      <c r="M4127" t="s">
        <v>156</v>
      </c>
      <c r="N4127" t="s">
        <v>157</v>
      </c>
      <c r="O4127" t="s">
        <v>158</v>
      </c>
      <c r="P4127" t="str">
        <f>VLOOKUP('intouch变量（离散）'!$A4127,基本表格!$G:$Q,3,FALSE)</f>
        <v>DB200,X1552.0</v>
      </c>
      <c r="Q4127" t="str">
        <f>VLOOKUP('intouch变量（离散）'!$A4127,基本表格!$G:$Q,10,FALSE)</f>
        <v>No</v>
      </c>
      <c r="R4127" t="str">
        <f t="shared" si="390"/>
        <v>DB200,X1552.0 2494+P7-M1 刨片除尘风机 电机控制 复位</v>
      </c>
      <c r="S4127">
        <v>0</v>
      </c>
      <c r="T4127">
        <v>0</v>
      </c>
    </row>
    <row r="4128" spans="1:20">
      <c r="A4128" t="s">
        <v>4284</v>
      </c>
      <c r="B4128" s="11" t="str">
        <f t="shared" si="389"/>
        <v>CHPD</v>
      </c>
      <c r="C4128" s="11" t="str">
        <f>VLOOKUP('intouch变量（离散）'!$A4128,基本表格!$G:$Q,2,FALSE)</f>
        <v>2494+P7-M1 刨片除尘风机 电机控制 断链保护使能</v>
      </c>
      <c r="D4128" t="s">
        <v>154</v>
      </c>
      <c r="E4128" t="str">
        <f t="shared" si="385"/>
        <v>Yes</v>
      </c>
      <c r="F4128" t="str">
        <f t="shared" si="386"/>
        <v>900</v>
      </c>
      <c r="G4128" t="s">
        <v>154</v>
      </c>
      <c r="H4128" t="s">
        <v>155</v>
      </c>
      <c r="I4128" t="str">
        <f t="shared" si="387"/>
        <v>禁用</v>
      </c>
      <c r="J4128" t="str">
        <f t="shared" si="388"/>
        <v>启用</v>
      </c>
      <c r="K4128" t="str">
        <f>VLOOKUP('intouch变量（离散）'!$A4128,基本表格!$G:$Q,9,FALSE)</f>
        <v>None</v>
      </c>
      <c r="L4128">
        <v>1</v>
      </c>
      <c r="M4128" t="s">
        <v>156</v>
      </c>
      <c r="N4128" t="s">
        <v>157</v>
      </c>
      <c r="O4128" t="s">
        <v>158</v>
      </c>
      <c r="P4128" t="str">
        <f>VLOOKUP('intouch变量（离散）'!$A4128,基本表格!$G:$Q,3,FALSE)</f>
        <v>DB200,X1552.1</v>
      </c>
      <c r="Q4128" t="str">
        <f>VLOOKUP('intouch变量（离散）'!$A4128,基本表格!$G:$Q,10,FALSE)</f>
        <v>No</v>
      </c>
      <c r="R4128" t="str">
        <f t="shared" si="390"/>
        <v>DB200,X1552.1 2494+P7-M1 刨片除尘风机 电机控制 断链保护使能</v>
      </c>
      <c r="S4128">
        <v>0</v>
      </c>
      <c r="T4128">
        <v>0</v>
      </c>
    </row>
    <row r="4129" spans="1:20">
      <c r="A4129" t="s">
        <v>4285</v>
      </c>
      <c r="B4129" s="11" t="str">
        <f t="shared" si="389"/>
        <v>CHPD</v>
      </c>
      <c r="C4129" s="11" t="str">
        <f>VLOOKUP('intouch变量（离散）'!$A4129,基本表格!$G:$Q,2,FALSE)</f>
        <v>2494+P7-M1 刨片除尘风机 电机控制 断链导致停机</v>
      </c>
      <c r="D4129" t="s">
        <v>154</v>
      </c>
      <c r="E4129" t="str">
        <f t="shared" si="385"/>
        <v>No</v>
      </c>
      <c r="F4129" t="str">
        <f t="shared" si="386"/>
        <v>0</v>
      </c>
      <c r="G4129" t="s">
        <v>154</v>
      </c>
      <c r="H4129" t="s">
        <v>155</v>
      </c>
      <c r="I4129" t="str">
        <f t="shared" si="387"/>
        <v/>
      </c>
      <c r="J4129" t="str">
        <f t="shared" si="388"/>
        <v/>
      </c>
      <c r="K4129" t="str">
        <f>VLOOKUP('intouch变量（离散）'!$A4129,基本表格!$G:$Q,9,FALSE)</f>
        <v>On</v>
      </c>
      <c r="L4129">
        <v>1</v>
      </c>
      <c r="M4129" t="s">
        <v>156</v>
      </c>
      <c r="N4129" t="s">
        <v>157</v>
      </c>
      <c r="O4129" t="s">
        <v>158</v>
      </c>
      <c r="P4129" t="str">
        <f>VLOOKUP('intouch变量（离散）'!$A4129,基本表格!$G:$Q,3,FALSE)</f>
        <v>DB200,X1552.2</v>
      </c>
      <c r="Q4129" t="str">
        <f>VLOOKUP('intouch变量（离散）'!$A4129,基本表格!$G:$Q,10,FALSE)</f>
        <v>Yes</v>
      </c>
      <c r="R4129" t="str">
        <f t="shared" si="390"/>
        <v>DB200,X1552.2 2494+P7-M1 刨片除尘风机 电机控制 断链导致停机</v>
      </c>
      <c r="S4129">
        <v>0</v>
      </c>
      <c r="T4129">
        <v>0</v>
      </c>
    </row>
    <row r="4130" spans="1:20">
      <c r="A4130" t="s">
        <v>4286</v>
      </c>
      <c r="B4130" s="11" t="str">
        <f t="shared" si="389"/>
        <v>CHPD</v>
      </c>
      <c r="C4130" s="11" t="str">
        <f>VLOOKUP('intouch变量（离散）'!$A4130,基本表格!$G:$Q,2,FALSE)</f>
        <v>2494+P7-M1 刨片除尘风机 电机控制 电机(反转）</v>
      </c>
      <c r="D4130" t="s">
        <v>154</v>
      </c>
      <c r="E4130" t="str">
        <f t="shared" si="385"/>
        <v>No</v>
      </c>
      <c r="F4130" t="str">
        <f t="shared" si="386"/>
        <v>0</v>
      </c>
      <c r="G4130" t="s">
        <v>154</v>
      </c>
      <c r="H4130" t="s">
        <v>155</v>
      </c>
      <c r="I4130" t="str">
        <f t="shared" si="387"/>
        <v/>
      </c>
      <c r="J4130" t="str">
        <f t="shared" si="388"/>
        <v/>
      </c>
      <c r="K4130" t="str">
        <f>VLOOKUP('intouch变量（离散）'!$A4130,基本表格!$G:$Q,9,FALSE)</f>
        <v>None</v>
      </c>
      <c r="L4130">
        <v>1</v>
      </c>
      <c r="M4130" t="s">
        <v>156</v>
      </c>
      <c r="N4130" t="s">
        <v>157</v>
      </c>
      <c r="O4130" t="s">
        <v>158</v>
      </c>
      <c r="P4130" t="str">
        <f>VLOOKUP('intouch变量（离散）'!$A4130,基本表格!$G:$Q,3,FALSE)</f>
        <v>DB200,X1552.3</v>
      </c>
      <c r="Q4130" t="str">
        <f>VLOOKUP('intouch变量（离散）'!$A4130,基本表格!$G:$Q,10,FALSE)</f>
        <v>Yes</v>
      </c>
      <c r="R4130" t="str">
        <f t="shared" si="390"/>
        <v>DB200,X1552.3 2494+P7-M1 刨片除尘风机 电机控制 电机(反转）</v>
      </c>
      <c r="S4130">
        <v>0</v>
      </c>
      <c r="T4130">
        <v>0</v>
      </c>
    </row>
    <row r="4131" spans="1:20">
      <c r="A4131" t="s">
        <v>4287</v>
      </c>
      <c r="B4131" s="11" t="str">
        <f t="shared" si="389"/>
        <v>CHPD</v>
      </c>
      <c r="C4131" s="11" t="str">
        <f>VLOOKUP('intouch变量（离散）'!$A4131,基本表格!$G:$Q,2,FALSE)</f>
        <v>2494+P7-M1 刨片除尘风机 电机控制 本地</v>
      </c>
      <c r="D4131" t="s">
        <v>154</v>
      </c>
      <c r="E4131" t="str">
        <f t="shared" si="385"/>
        <v>No</v>
      </c>
      <c r="F4131" t="str">
        <f t="shared" si="386"/>
        <v>0</v>
      </c>
      <c r="G4131" t="s">
        <v>154</v>
      </c>
      <c r="H4131" t="s">
        <v>155</v>
      </c>
      <c r="I4131" t="str">
        <f t="shared" si="387"/>
        <v/>
      </c>
      <c r="J4131" t="str">
        <f t="shared" si="388"/>
        <v/>
      </c>
      <c r="K4131" t="str">
        <f>VLOOKUP('intouch变量（离散）'!$A4131,基本表格!$G:$Q,9,FALSE)</f>
        <v>None</v>
      </c>
      <c r="L4131">
        <v>1</v>
      </c>
      <c r="M4131" t="s">
        <v>156</v>
      </c>
      <c r="N4131" t="s">
        <v>157</v>
      </c>
      <c r="O4131" t="s">
        <v>158</v>
      </c>
      <c r="P4131" t="str">
        <f>VLOOKUP('intouch变量（离散）'!$A4131,基本表格!$G:$Q,3,FALSE)</f>
        <v>DB200,X1552.4</v>
      </c>
      <c r="Q4131" t="str">
        <f>VLOOKUP('intouch变量（离散）'!$A4131,基本表格!$G:$Q,10,FALSE)</f>
        <v>Yes</v>
      </c>
      <c r="R4131" t="str">
        <f t="shared" si="390"/>
        <v>DB200,X1552.4 2494+P7-M1 刨片除尘风机 电机控制 本地</v>
      </c>
      <c r="S4131">
        <v>0</v>
      </c>
      <c r="T4131">
        <v>0</v>
      </c>
    </row>
    <row r="4132" spans="1:20">
      <c r="A4132" t="s">
        <v>4288</v>
      </c>
      <c r="B4132" s="11" t="str">
        <f t="shared" si="389"/>
        <v>CHPD</v>
      </c>
      <c r="C4132" s="11" t="str">
        <f>VLOOKUP('intouch变量（离散）'!$A4132,基本表格!$G:$Q,2,FALSE)</f>
        <v>2494+P7-M1 刨片除尘风机 电机控制 远程</v>
      </c>
      <c r="D4132" t="s">
        <v>154</v>
      </c>
      <c r="E4132" t="str">
        <f t="shared" si="385"/>
        <v>No</v>
      </c>
      <c r="F4132" t="str">
        <f t="shared" si="386"/>
        <v>0</v>
      </c>
      <c r="G4132" t="s">
        <v>154</v>
      </c>
      <c r="H4132" t="s">
        <v>155</v>
      </c>
      <c r="I4132" t="str">
        <f t="shared" si="387"/>
        <v/>
      </c>
      <c r="J4132" t="str">
        <f t="shared" si="388"/>
        <v/>
      </c>
      <c r="K4132" t="str">
        <f>VLOOKUP('intouch变量（离散）'!$A4132,基本表格!$G:$Q,9,FALSE)</f>
        <v>None</v>
      </c>
      <c r="L4132">
        <v>1</v>
      </c>
      <c r="M4132" t="s">
        <v>156</v>
      </c>
      <c r="N4132" t="s">
        <v>157</v>
      </c>
      <c r="O4132" t="s">
        <v>158</v>
      </c>
      <c r="P4132" t="str">
        <f>VLOOKUP('intouch变量（离散）'!$A4132,基本表格!$G:$Q,3,FALSE)</f>
        <v>DB200,X1552.5</v>
      </c>
      <c r="Q4132" t="str">
        <f>VLOOKUP('intouch变量（离散）'!$A4132,基本表格!$G:$Q,10,FALSE)</f>
        <v>Yes</v>
      </c>
      <c r="R4132" t="str">
        <f t="shared" si="390"/>
        <v>DB200,X1552.5 2494+P7-M1 刨片除尘风机 电机控制 远程</v>
      </c>
      <c r="S4132">
        <v>0</v>
      </c>
      <c r="T4132">
        <v>0</v>
      </c>
    </row>
    <row r="4133" spans="1:20">
      <c r="A4133" t="s">
        <v>4289</v>
      </c>
      <c r="B4133" s="11" t="str">
        <f t="shared" si="389"/>
        <v>CHPD</v>
      </c>
      <c r="C4133" s="11" t="str">
        <f>VLOOKUP('intouch变量（离散）'!$A4133,基本表格!$G:$Q,2,FALSE)</f>
        <v>2494+P7-M1 刨片除尘风机 电机控制 堵料报警</v>
      </c>
      <c r="D4133" t="s">
        <v>154</v>
      </c>
      <c r="E4133" t="str">
        <f t="shared" si="385"/>
        <v>No</v>
      </c>
      <c r="F4133" t="str">
        <f t="shared" si="386"/>
        <v>0</v>
      </c>
      <c r="G4133" t="s">
        <v>154</v>
      </c>
      <c r="H4133" t="s">
        <v>155</v>
      </c>
      <c r="I4133" t="str">
        <f t="shared" si="387"/>
        <v/>
      </c>
      <c r="J4133" t="str">
        <f t="shared" si="388"/>
        <v/>
      </c>
      <c r="K4133" t="str">
        <f>VLOOKUP('intouch变量（离散）'!$A4133,基本表格!$G:$Q,9,FALSE)</f>
        <v>On</v>
      </c>
      <c r="L4133">
        <v>1</v>
      </c>
      <c r="M4133" t="s">
        <v>156</v>
      </c>
      <c r="N4133" t="s">
        <v>157</v>
      </c>
      <c r="O4133" t="s">
        <v>158</v>
      </c>
      <c r="P4133" t="str">
        <f>VLOOKUP('intouch变量（离散）'!$A4133,基本表格!$G:$Q,3,FALSE)</f>
        <v>DB200,X1552.6</v>
      </c>
      <c r="Q4133" t="str">
        <f>VLOOKUP('intouch变量（离散）'!$A4133,基本表格!$G:$Q,10,FALSE)</f>
        <v>Yes</v>
      </c>
      <c r="R4133" t="str">
        <f t="shared" si="390"/>
        <v>DB200,X1552.6 2494+P7-M1 刨片除尘风机 电机控制 堵料报警</v>
      </c>
      <c r="S4133">
        <v>0</v>
      </c>
      <c r="T4133">
        <v>0</v>
      </c>
    </row>
    <row r="4134" spans="1:20">
      <c r="A4134" t="s">
        <v>4290</v>
      </c>
      <c r="B4134" s="11" t="str">
        <f t="shared" si="389"/>
        <v>CHPD</v>
      </c>
      <c r="C4134" s="11" t="str">
        <f>VLOOKUP('intouch变量（离散）'!$A4134,基本表格!$G:$Q,2,FALSE)</f>
        <v>2494+P7-M1 刨片除尘风机 电机控制 堵料检测</v>
      </c>
      <c r="D4134" t="s">
        <v>154</v>
      </c>
      <c r="E4134" t="str">
        <f t="shared" si="385"/>
        <v>No</v>
      </c>
      <c r="F4134" t="str">
        <f t="shared" si="386"/>
        <v>0</v>
      </c>
      <c r="G4134" t="s">
        <v>154</v>
      </c>
      <c r="H4134" t="s">
        <v>155</v>
      </c>
      <c r="I4134" t="str">
        <f t="shared" si="387"/>
        <v/>
      </c>
      <c r="J4134" t="str">
        <f t="shared" si="388"/>
        <v/>
      </c>
      <c r="K4134" t="str">
        <f>VLOOKUP('intouch变量（离散）'!$A4134,基本表格!$G:$Q,9,FALSE)</f>
        <v>None</v>
      </c>
      <c r="L4134">
        <v>1</v>
      </c>
      <c r="M4134" t="s">
        <v>156</v>
      </c>
      <c r="N4134" t="s">
        <v>157</v>
      </c>
      <c r="O4134" t="s">
        <v>158</v>
      </c>
      <c r="P4134" t="str">
        <f>VLOOKUP('intouch变量（离散）'!$A4134,基本表格!$G:$Q,3,FALSE)</f>
        <v>DB200,X1552.7</v>
      </c>
      <c r="Q4134" t="str">
        <f>VLOOKUP('intouch变量（离散）'!$A4134,基本表格!$G:$Q,10,FALSE)</f>
        <v>Yes</v>
      </c>
      <c r="R4134" t="str">
        <f t="shared" si="390"/>
        <v>DB200,X1552.7 2494+P7-M1 刨片除尘风机 电机控制 堵料检测</v>
      </c>
      <c r="S4134">
        <v>0</v>
      </c>
      <c r="T4134">
        <v>0</v>
      </c>
    </row>
    <row r="4135" spans="1:20">
      <c r="A4135" t="s">
        <v>4291</v>
      </c>
      <c r="B4135" s="11" t="str">
        <f t="shared" si="389"/>
        <v>CHPD</v>
      </c>
      <c r="C4135" s="11" t="str">
        <f>VLOOKUP('intouch变量（离散）'!$A4135,基本表格!$G:$Q,2,FALSE)</f>
        <v>2494+P7-M1 刨片除尘风机 电机控制 堵料保护使能</v>
      </c>
      <c r="D4135" t="s">
        <v>154</v>
      </c>
      <c r="E4135" t="str">
        <f t="shared" si="385"/>
        <v>Yes</v>
      </c>
      <c r="F4135" t="str">
        <f t="shared" si="386"/>
        <v>900</v>
      </c>
      <c r="G4135" t="s">
        <v>154</v>
      </c>
      <c r="H4135" t="s">
        <v>155</v>
      </c>
      <c r="I4135" t="str">
        <f t="shared" si="387"/>
        <v>禁用</v>
      </c>
      <c r="J4135" t="str">
        <f t="shared" si="388"/>
        <v>启用</v>
      </c>
      <c r="K4135" t="str">
        <f>VLOOKUP('intouch变量（离散）'!$A4135,基本表格!$G:$Q,9,FALSE)</f>
        <v>None</v>
      </c>
      <c r="L4135">
        <v>1</v>
      </c>
      <c r="M4135" t="s">
        <v>156</v>
      </c>
      <c r="N4135" t="s">
        <v>157</v>
      </c>
      <c r="O4135" t="s">
        <v>158</v>
      </c>
      <c r="P4135" t="str">
        <f>VLOOKUP('intouch变量（离散）'!$A4135,基本表格!$G:$Q,3,FALSE)</f>
        <v>DB200,X1553.0</v>
      </c>
      <c r="Q4135" t="str">
        <f>VLOOKUP('intouch变量（离散）'!$A4135,基本表格!$G:$Q,10,FALSE)</f>
        <v>No</v>
      </c>
      <c r="R4135" t="str">
        <f t="shared" si="390"/>
        <v>DB200,X1553.0 2494+P7-M1 刨片除尘风机 电机控制 堵料保护使能</v>
      </c>
      <c r="S4135">
        <v>0</v>
      </c>
      <c r="T4135">
        <v>0</v>
      </c>
    </row>
    <row r="4136" spans="1:20">
      <c r="A4136" t="s">
        <v>4292</v>
      </c>
      <c r="B4136" s="11" t="str">
        <f t="shared" si="389"/>
        <v>CHPD</v>
      </c>
      <c r="C4136" s="11" t="str">
        <f>VLOOKUP('intouch变量（离散）'!$A4136,基本表格!$G:$Q,2,FALSE)</f>
        <v>2494+P7-M1 刨片除尘风机 电机控制 堵料导致停机</v>
      </c>
      <c r="D4136" t="s">
        <v>154</v>
      </c>
      <c r="E4136" t="str">
        <f t="shared" si="385"/>
        <v>No</v>
      </c>
      <c r="F4136" t="str">
        <f t="shared" si="386"/>
        <v>0</v>
      </c>
      <c r="G4136" t="s">
        <v>154</v>
      </c>
      <c r="H4136" t="s">
        <v>155</v>
      </c>
      <c r="I4136" t="str">
        <f t="shared" si="387"/>
        <v/>
      </c>
      <c r="J4136" t="str">
        <f t="shared" si="388"/>
        <v/>
      </c>
      <c r="K4136" t="str">
        <f>VLOOKUP('intouch变量（离散）'!$A4136,基本表格!$G:$Q,9,FALSE)</f>
        <v>On</v>
      </c>
      <c r="L4136">
        <v>1</v>
      </c>
      <c r="M4136" t="s">
        <v>156</v>
      </c>
      <c r="N4136" t="s">
        <v>157</v>
      </c>
      <c r="O4136" t="s">
        <v>158</v>
      </c>
      <c r="P4136" t="str">
        <f>VLOOKUP('intouch变量（离散）'!$A4136,基本表格!$G:$Q,3,FALSE)</f>
        <v>DB200,X1553.1</v>
      </c>
      <c r="Q4136" t="str">
        <f>VLOOKUP('intouch变量（离散）'!$A4136,基本表格!$G:$Q,10,FALSE)</f>
        <v>Yes</v>
      </c>
      <c r="R4136" t="str">
        <f t="shared" si="390"/>
        <v>DB200,X1553.1 2494+P7-M1 刨片除尘风机 电机控制 堵料导致停机</v>
      </c>
      <c r="S4136">
        <v>0</v>
      </c>
      <c r="T4136">
        <v>0</v>
      </c>
    </row>
    <row r="4137" spans="1:20">
      <c r="A4137" t="s">
        <v>4293</v>
      </c>
      <c r="B4137" s="11" t="str">
        <f t="shared" si="389"/>
        <v>CHPD</v>
      </c>
      <c r="C4137" s="11" t="str">
        <f>VLOOKUP('intouch变量（离散）'!$A4137,基本表格!$G:$Q,2,FALSE)</f>
        <v>2494+P7-M1 刨片除尘风机 电机控制 拉线开关</v>
      </c>
      <c r="D4137" t="s">
        <v>154</v>
      </c>
      <c r="E4137" t="str">
        <f t="shared" si="385"/>
        <v>No</v>
      </c>
      <c r="F4137" t="str">
        <f t="shared" si="386"/>
        <v>0</v>
      </c>
      <c r="G4137" t="s">
        <v>154</v>
      </c>
      <c r="H4137" t="s">
        <v>155</v>
      </c>
      <c r="I4137" t="str">
        <f t="shared" si="387"/>
        <v/>
      </c>
      <c r="J4137" t="str">
        <f t="shared" si="388"/>
        <v/>
      </c>
      <c r="K4137" t="str">
        <f>VLOOKUP('intouch变量（离散）'!$A4137,基本表格!$G:$Q,9,FALSE)</f>
        <v>On</v>
      </c>
      <c r="L4137">
        <v>1</v>
      </c>
      <c r="M4137" t="s">
        <v>156</v>
      </c>
      <c r="N4137" t="s">
        <v>157</v>
      </c>
      <c r="O4137" t="s">
        <v>158</v>
      </c>
      <c r="P4137" t="str">
        <f>VLOOKUP('intouch变量（离散）'!$A4137,基本表格!$G:$Q,3,FALSE)</f>
        <v>DB200,X1558.0</v>
      </c>
      <c r="Q4137" t="str">
        <f>VLOOKUP('intouch变量（离散）'!$A4137,基本表格!$G:$Q,10,FALSE)</f>
        <v>Yes</v>
      </c>
      <c r="R4137" t="str">
        <f t="shared" si="390"/>
        <v>DB200,X1558.0 2494+P7-M1 刨片除尘风机 电机控制 拉线开关</v>
      </c>
      <c r="S4137">
        <v>0</v>
      </c>
      <c r="T4137">
        <v>0</v>
      </c>
    </row>
    <row r="4138" spans="1:20">
      <c r="A4138" t="s">
        <v>4294</v>
      </c>
      <c r="B4138" s="11" t="str">
        <f t="shared" si="389"/>
        <v>CHPD</v>
      </c>
      <c r="C4138" s="11" t="str">
        <f>VLOOKUP('intouch变量（离散）'!$A4138,基本表格!$G:$Q,2,FALSE)</f>
        <v>2494+P7-M1 刨片除尘风机 电机控制 左跑偏报警</v>
      </c>
      <c r="D4138" t="s">
        <v>154</v>
      </c>
      <c r="E4138" t="str">
        <f t="shared" si="385"/>
        <v>No</v>
      </c>
      <c r="F4138" t="str">
        <f t="shared" si="386"/>
        <v>0</v>
      </c>
      <c r="G4138" t="s">
        <v>154</v>
      </c>
      <c r="H4138" t="s">
        <v>155</v>
      </c>
      <c r="I4138" t="str">
        <f t="shared" si="387"/>
        <v/>
      </c>
      <c r="J4138" t="str">
        <f t="shared" si="388"/>
        <v/>
      </c>
      <c r="K4138" t="str">
        <f>VLOOKUP('intouch变量（离散）'!$A4138,基本表格!$G:$Q,9,FALSE)</f>
        <v>On</v>
      </c>
      <c r="L4138">
        <v>1</v>
      </c>
      <c r="M4138" t="s">
        <v>156</v>
      </c>
      <c r="N4138" t="s">
        <v>157</v>
      </c>
      <c r="O4138" t="s">
        <v>158</v>
      </c>
      <c r="P4138" t="str">
        <f>VLOOKUP('intouch变量（离散）'!$A4138,基本表格!$G:$Q,3,FALSE)</f>
        <v>DB200,X1558.1</v>
      </c>
      <c r="Q4138" t="str">
        <f>VLOOKUP('intouch变量（离散）'!$A4138,基本表格!$G:$Q,10,FALSE)</f>
        <v>Yes</v>
      </c>
      <c r="R4138" t="str">
        <f t="shared" si="390"/>
        <v>DB200,X1558.1 2494+P7-M1 刨片除尘风机 电机控制 左跑偏报警</v>
      </c>
      <c r="S4138">
        <v>0</v>
      </c>
      <c r="T4138">
        <v>0</v>
      </c>
    </row>
    <row r="4139" spans="1:20">
      <c r="A4139" t="s">
        <v>4295</v>
      </c>
      <c r="B4139" s="11" t="str">
        <f t="shared" si="389"/>
        <v>CHPD</v>
      </c>
      <c r="C4139" s="11" t="str">
        <f>VLOOKUP('intouch变量（离散）'!$A4139,基本表格!$G:$Q,2,FALSE)</f>
        <v>2494+P7-M1 刨片除尘风机 电机控制 左跑偏1检测</v>
      </c>
      <c r="D4139" t="s">
        <v>154</v>
      </c>
      <c r="E4139" t="str">
        <f t="shared" si="385"/>
        <v>No</v>
      </c>
      <c r="F4139" t="str">
        <f t="shared" si="386"/>
        <v>0</v>
      </c>
      <c r="G4139" t="s">
        <v>154</v>
      </c>
      <c r="H4139" t="s">
        <v>155</v>
      </c>
      <c r="I4139" t="str">
        <f t="shared" si="387"/>
        <v/>
      </c>
      <c r="J4139" t="str">
        <f t="shared" si="388"/>
        <v/>
      </c>
      <c r="K4139" t="str">
        <f>VLOOKUP('intouch变量（离散）'!$A4139,基本表格!$G:$Q,9,FALSE)</f>
        <v>None</v>
      </c>
      <c r="L4139">
        <v>1</v>
      </c>
      <c r="M4139" t="s">
        <v>156</v>
      </c>
      <c r="N4139" t="s">
        <v>157</v>
      </c>
      <c r="O4139" t="s">
        <v>158</v>
      </c>
      <c r="P4139" t="str">
        <f>VLOOKUP('intouch变量（离散）'!$A4139,基本表格!$G:$Q,3,FALSE)</f>
        <v>DB200,X1558.2</v>
      </c>
      <c r="Q4139" t="str">
        <f>VLOOKUP('intouch变量（离散）'!$A4139,基本表格!$G:$Q,10,FALSE)</f>
        <v>Yes</v>
      </c>
      <c r="R4139" t="str">
        <f t="shared" si="390"/>
        <v>DB200,X1558.2 2494+P7-M1 刨片除尘风机 电机控制 左跑偏1检测</v>
      </c>
      <c r="S4139">
        <v>0</v>
      </c>
      <c r="T4139">
        <v>0</v>
      </c>
    </row>
    <row r="4140" spans="1:20">
      <c r="A4140" t="s">
        <v>4296</v>
      </c>
      <c r="B4140" s="11" t="str">
        <f t="shared" si="389"/>
        <v>CHPD</v>
      </c>
      <c r="C4140" s="11" t="str">
        <f>VLOOKUP('intouch变量（离散）'!$A4140,基本表格!$G:$Q,2,FALSE)</f>
        <v>2494+P7-M1 刨片除尘风机 电机控制 左跑偏保护使能</v>
      </c>
      <c r="D4140" t="s">
        <v>154</v>
      </c>
      <c r="E4140" t="str">
        <f t="shared" si="385"/>
        <v>Yes</v>
      </c>
      <c r="F4140" t="str">
        <f t="shared" si="386"/>
        <v>900</v>
      </c>
      <c r="G4140" t="s">
        <v>154</v>
      </c>
      <c r="H4140" t="s">
        <v>155</v>
      </c>
      <c r="I4140" t="str">
        <f t="shared" si="387"/>
        <v>禁用</v>
      </c>
      <c r="J4140" t="str">
        <f t="shared" si="388"/>
        <v>启用</v>
      </c>
      <c r="K4140" t="str">
        <f>VLOOKUP('intouch变量（离散）'!$A4140,基本表格!$G:$Q,9,FALSE)</f>
        <v>None</v>
      </c>
      <c r="L4140">
        <v>1</v>
      </c>
      <c r="M4140" t="s">
        <v>156</v>
      </c>
      <c r="N4140" t="s">
        <v>157</v>
      </c>
      <c r="O4140" t="s">
        <v>158</v>
      </c>
      <c r="P4140" t="str">
        <f>VLOOKUP('intouch变量（离散）'!$A4140,基本表格!$G:$Q,3,FALSE)</f>
        <v>DB200,X1558.3</v>
      </c>
      <c r="Q4140" t="str">
        <f>VLOOKUP('intouch变量（离散）'!$A4140,基本表格!$G:$Q,10,FALSE)</f>
        <v>No</v>
      </c>
      <c r="R4140" t="str">
        <f t="shared" si="390"/>
        <v>DB200,X1558.3 2494+P7-M1 刨片除尘风机 电机控制 左跑偏保护使能</v>
      </c>
      <c r="S4140">
        <v>0</v>
      </c>
      <c r="T4140">
        <v>0</v>
      </c>
    </row>
    <row r="4141" spans="1:20">
      <c r="A4141" t="s">
        <v>4297</v>
      </c>
      <c r="B4141" s="11" t="str">
        <f t="shared" si="389"/>
        <v>CHPD</v>
      </c>
      <c r="C4141" s="11" t="str">
        <f>VLOOKUP('intouch变量（离散）'!$A4141,基本表格!$G:$Q,2,FALSE)</f>
        <v>2494+P7-M1 刨片除尘风机 电机控制 左跑偏导致停机</v>
      </c>
      <c r="D4141" t="s">
        <v>154</v>
      </c>
      <c r="E4141" t="str">
        <f t="shared" si="385"/>
        <v>No</v>
      </c>
      <c r="F4141" t="str">
        <f t="shared" si="386"/>
        <v>0</v>
      </c>
      <c r="G4141" t="s">
        <v>154</v>
      </c>
      <c r="H4141" t="s">
        <v>155</v>
      </c>
      <c r="I4141" t="str">
        <f t="shared" si="387"/>
        <v/>
      </c>
      <c r="J4141" t="str">
        <f t="shared" si="388"/>
        <v/>
      </c>
      <c r="K4141" t="str">
        <f>VLOOKUP('intouch变量（离散）'!$A4141,基本表格!$G:$Q,9,FALSE)</f>
        <v>On</v>
      </c>
      <c r="L4141">
        <v>1</v>
      </c>
      <c r="M4141" t="s">
        <v>156</v>
      </c>
      <c r="N4141" t="s">
        <v>157</v>
      </c>
      <c r="O4141" t="s">
        <v>158</v>
      </c>
      <c r="P4141" t="str">
        <f>VLOOKUP('intouch变量（离散）'!$A4141,基本表格!$G:$Q,3,FALSE)</f>
        <v>DB200,X1558.4</v>
      </c>
      <c r="Q4141" t="str">
        <f>VLOOKUP('intouch变量（离散）'!$A4141,基本表格!$G:$Q,10,FALSE)</f>
        <v>Yes</v>
      </c>
      <c r="R4141" t="str">
        <f t="shared" si="390"/>
        <v>DB200,X1558.4 2494+P7-M1 刨片除尘风机 电机控制 左跑偏导致停机</v>
      </c>
      <c r="S4141">
        <v>0</v>
      </c>
      <c r="T4141">
        <v>0</v>
      </c>
    </row>
    <row r="4142" spans="1:20">
      <c r="A4142" t="s">
        <v>4298</v>
      </c>
      <c r="B4142" s="11" t="str">
        <f t="shared" si="389"/>
        <v>CHPD</v>
      </c>
      <c r="C4142" s="11" t="str">
        <f>VLOOKUP('intouch变量（离散）'!$A4142,基本表格!$G:$Q,2,FALSE)</f>
        <v>2494+P7-M1 刨片除尘风机 电机控制 右 跑偏报警</v>
      </c>
      <c r="D4142" t="s">
        <v>154</v>
      </c>
      <c r="E4142" t="str">
        <f t="shared" si="385"/>
        <v>No</v>
      </c>
      <c r="F4142" t="str">
        <f t="shared" si="386"/>
        <v>0</v>
      </c>
      <c r="G4142" t="s">
        <v>154</v>
      </c>
      <c r="H4142" t="s">
        <v>155</v>
      </c>
      <c r="I4142" t="str">
        <f t="shared" si="387"/>
        <v/>
      </c>
      <c r="J4142" t="str">
        <f t="shared" si="388"/>
        <v/>
      </c>
      <c r="K4142" t="str">
        <f>VLOOKUP('intouch变量（离散）'!$A4142,基本表格!$G:$Q,9,FALSE)</f>
        <v>On</v>
      </c>
      <c r="L4142">
        <v>1</v>
      </c>
      <c r="M4142" t="s">
        <v>156</v>
      </c>
      <c r="N4142" t="s">
        <v>157</v>
      </c>
      <c r="O4142" t="s">
        <v>158</v>
      </c>
      <c r="P4142" t="str">
        <f>VLOOKUP('intouch变量（离散）'!$A4142,基本表格!$G:$Q,3,FALSE)</f>
        <v>DB200,X1562.0</v>
      </c>
      <c r="Q4142" t="str">
        <f>VLOOKUP('intouch变量（离散）'!$A4142,基本表格!$G:$Q,10,FALSE)</f>
        <v>Yes</v>
      </c>
      <c r="R4142" t="str">
        <f t="shared" si="390"/>
        <v>DB200,X1562.0 2494+P7-M1 刨片除尘风机 电机控制 右 跑偏报警</v>
      </c>
      <c r="S4142">
        <v>0</v>
      </c>
      <c r="T4142">
        <v>0</v>
      </c>
    </row>
    <row r="4143" spans="1:20">
      <c r="A4143" t="s">
        <v>4299</v>
      </c>
      <c r="B4143" s="11" t="str">
        <f t="shared" si="389"/>
        <v>CHPD</v>
      </c>
      <c r="C4143" s="11" t="str">
        <f>VLOOKUP('intouch变量（离散）'!$A4143,基本表格!$G:$Q,2,FALSE)</f>
        <v>2494+P7-M1 刨片除尘风机 电机控制 右跑偏1检测</v>
      </c>
      <c r="D4143" t="s">
        <v>154</v>
      </c>
      <c r="E4143" t="str">
        <f t="shared" si="385"/>
        <v>No</v>
      </c>
      <c r="F4143" t="str">
        <f t="shared" si="386"/>
        <v>0</v>
      </c>
      <c r="G4143" t="s">
        <v>154</v>
      </c>
      <c r="H4143" t="s">
        <v>155</v>
      </c>
      <c r="I4143" t="str">
        <f t="shared" si="387"/>
        <v/>
      </c>
      <c r="J4143" t="str">
        <f t="shared" si="388"/>
        <v/>
      </c>
      <c r="K4143" t="str">
        <f>VLOOKUP('intouch变量（离散）'!$A4143,基本表格!$G:$Q,9,FALSE)</f>
        <v>None</v>
      </c>
      <c r="L4143">
        <v>1</v>
      </c>
      <c r="M4143" t="s">
        <v>156</v>
      </c>
      <c r="N4143" t="s">
        <v>157</v>
      </c>
      <c r="O4143" t="s">
        <v>158</v>
      </c>
      <c r="P4143" t="str">
        <f>VLOOKUP('intouch变量（离散）'!$A4143,基本表格!$G:$Q,3,FALSE)</f>
        <v>DB200,X1562.1</v>
      </c>
      <c r="Q4143" t="str">
        <f>VLOOKUP('intouch变量（离散）'!$A4143,基本表格!$G:$Q,10,FALSE)</f>
        <v>Yes</v>
      </c>
      <c r="R4143" t="str">
        <f t="shared" si="390"/>
        <v>DB200,X1562.1 2494+P7-M1 刨片除尘风机 电机控制 右跑偏1检测</v>
      </c>
      <c r="S4143">
        <v>0</v>
      </c>
      <c r="T4143">
        <v>0</v>
      </c>
    </row>
    <row r="4144" spans="1:20">
      <c r="A4144" t="s">
        <v>4300</v>
      </c>
      <c r="B4144" s="11" t="str">
        <f t="shared" si="389"/>
        <v>CHPD</v>
      </c>
      <c r="C4144" s="11" t="str">
        <f>VLOOKUP('intouch变量（离散）'!$A4144,基本表格!$G:$Q,2,FALSE)</f>
        <v>2494+P7-M1 刨片除尘风机 电机控制 右跑偏保护使能</v>
      </c>
      <c r="D4144" t="s">
        <v>154</v>
      </c>
      <c r="E4144" t="str">
        <f t="shared" si="385"/>
        <v>Yes</v>
      </c>
      <c r="F4144" t="str">
        <f t="shared" si="386"/>
        <v>900</v>
      </c>
      <c r="G4144" t="s">
        <v>154</v>
      </c>
      <c r="H4144" t="s">
        <v>155</v>
      </c>
      <c r="I4144" t="str">
        <f t="shared" si="387"/>
        <v>禁用</v>
      </c>
      <c r="J4144" t="str">
        <f t="shared" si="388"/>
        <v>启用</v>
      </c>
      <c r="K4144" t="str">
        <f>VLOOKUP('intouch变量（离散）'!$A4144,基本表格!$G:$Q,9,FALSE)</f>
        <v>None</v>
      </c>
      <c r="L4144">
        <v>1</v>
      </c>
      <c r="M4144" t="s">
        <v>156</v>
      </c>
      <c r="N4144" t="s">
        <v>157</v>
      </c>
      <c r="O4144" t="s">
        <v>158</v>
      </c>
      <c r="P4144" t="str">
        <f>VLOOKUP('intouch变量（离散）'!$A4144,基本表格!$G:$Q,3,FALSE)</f>
        <v>DB200,X1562.2</v>
      </c>
      <c r="Q4144" t="str">
        <f>VLOOKUP('intouch变量（离散）'!$A4144,基本表格!$G:$Q,10,FALSE)</f>
        <v>No</v>
      </c>
      <c r="R4144" t="str">
        <f t="shared" si="390"/>
        <v>DB200,X1562.2 2494+P7-M1 刨片除尘风机 电机控制 右跑偏保护使能</v>
      </c>
      <c r="S4144">
        <v>0</v>
      </c>
      <c r="T4144">
        <v>0</v>
      </c>
    </row>
    <row r="4145" spans="1:20">
      <c r="A4145" t="s">
        <v>4301</v>
      </c>
      <c r="B4145" s="11" t="str">
        <f t="shared" si="389"/>
        <v>CHPD</v>
      </c>
      <c r="C4145" s="11" t="str">
        <f>VLOOKUP('intouch变量（离散）'!$A4145,基本表格!$G:$Q,2,FALSE)</f>
        <v>2494+P7-M1 刨片除尘风机 电机控制 右跑偏导致停机</v>
      </c>
      <c r="D4145" t="s">
        <v>154</v>
      </c>
      <c r="E4145" t="str">
        <f t="shared" si="385"/>
        <v>No</v>
      </c>
      <c r="F4145" t="str">
        <f t="shared" si="386"/>
        <v>0</v>
      </c>
      <c r="G4145" t="s">
        <v>154</v>
      </c>
      <c r="H4145" t="s">
        <v>155</v>
      </c>
      <c r="I4145" t="str">
        <f t="shared" si="387"/>
        <v/>
      </c>
      <c r="J4145" t="str">
        <f t="shared" si="388"/>
        <v/>
      </c>
      <c r="K4145" t="str">
        <f>VLOOKUP('intouch变量（离散）'!$A4145,基本表格!$G:$Q,9,FALSE)</f>
        <v>On</v>
      </c>
      <c r="L4145">
        <v>1</v>
      </c>
      <c r="M4145" t="s">
        <v>156</v>
      </c>
      <c r="N4145" t="s">
        <v>157</v>
      </c>
      <c r="O4145" t="s">
        <v>158</v>
      </c>
      <c r="P4145" t="str">
        <f>VLOOKUP('intouch变量（离散）'!$A4145,基本表格!$G:$Q,3,FALSE)</f>
        <v>DB200,X1562.3</v>
      </c>
      <c r="Q4145" t="str">
        <f>VLOOKUP('intouch变量（离散）'!$A4145,基本表格!$G:$Q,10,FALSE)</f>
        <v>Yes</v>
      </c>
      <c r="R4145" t="str">
        <f t="shared" si="390"/>
        <v>DB200,X1562.3 2494+P7-M1 刨片除尘风机 电机控制 右跑偏导致停机</v>
      </c>
      <c r="S4145">
        <v>0</v>
      </c>
      <c r="T4145">
        <v>0</v>
      </c>
    </row>
    <row r="4146" spans="1:20">
      <c r="A4146" t="s">
        <v>4302</v>
      </c>
      <c r="B4146" s="11" t="str">
        <f t="shared" si="389"/>
        <v>CHPD</v>
      </c>
      <c r="C4146" s="11" t="str">
        <f>VLOOKUP('intouch变量（离散）'!$A4146,基本表格!$G:$Q,2,FALSE)</f>
        <v>2494+P7-M1 刨片除尘风机 电机控制 三角型</v>
      </c>
      <c r="D4146" t="s">
        <v>154</v>
      </c>
      <c r="E4146" t="str">
        <f t="shared" si="385"/>
        <v>No</v>
      </c>
      <c r="F4146" t="str">
        <f t="shared" si="386"/>
        <v>0</v>
      </c>
      <c r="G4146" t="s">
        <v>154</v>
      </c>
      <c r="H4146" t="s">
        <v>155</v>
      </c>
      <c r="I4146" t="str">
        <f t="shared" si="387"/>
        <v/>
      </c>
      <c r="J4146" t="str">
        <f t="shared" si="388"/>
        <v/>
      </c>
      <c r="K4146" t="str">
        <f>VLOOKUP('intouch变量（离散）'!$A4146,基本表格!$G:$Q,9,FALSE)</f>
        <v>None</v>
      </c>
      <c r="L4146">
        <v>1</v>
      </c>
      <c r="M4146" t="s">
        <v>156</v>
      </c>
      <c r="N4146" t="s">
        <v>157</v>
      </c>
      <c r="O4146" t="s">
        <v>158</v>
      </c>
      <c r="P4146" t="str">
        <f>VLOOKUP('intouch变量（离散）'!$A4146,基本表格!$G:$Q,3,FALSE)</f>
        <v>DB200,X1566.0</v>
      </c>
      <c r="Q4146" t="str">
        <f>VLOOKUP('intouch变量（离散）'!$A4146,基本表格!$G:$Q,10,FALSE)</f>
        <v>Yes</v>
      </c>
      <c r="R4146" t="str">
        <f t="shared" si="390"/>
        <v>DB200,X1566.0 2494+P7-M1 刨片除尘风机 电机控制 三角型</v>
      </c>
      <c r="S4146">
        <v>0</v>
      </c>
      <c r="T4146">
        <v>0</v>
      </c>
    </row>
    <row r="4147" spans="1:20">
      <c r="A4147" t="s">
        <v>4303</v>
      </c>
      <c r="B4147" s="11" t="str">
        <f t="shared" si="389"/>
        <v>CHPD</v>
      </c>
      <c r="C4147" s="11" t="str">
        <f>VLOOKUP('intouch变量（离散）'!$A4147,基本表格!$G:$Q,2,FALSE)</f>
        <v>2494+P7-M1 刨片除尘风机 电机控制 星型</v>
      </c>
      <c r="D4147" t="s">
        <v>154</v>
      </c>
      <c r="E4147" t="str">
        <f t="shared" si="385"/>
        <v>No</v>
      </c>
      <c r="F4147" t="str">
        <f t="shared" si="386"/>
        <v>0</v>
      </c>
      <c r="G4147" t="s">
        <v>154</v>
      </c>
      <c r="H4147" t="s">
        <v>155</v>
      </c>
      <c r="I4147" t="str">
        <f t="shared" si="387"/>
        <v/>
      </c>
      <c r="J4147" t="str">
        <f t="shared" si="388"/>
        <v/>
      </c>
      <c r="K4147" t="str">
        <f>VLOOKUP('intouch变量（离散）'!$A4147,基本表格!$G:$Q,9,FALSE)</f>
        <v>None</v>
      </c>
      <c r="L4147">
        <v>1</v>
      </c>
      <c r="M4147" t="s">
        <v>156</v>
      </c>
      <c r="N4147" t="s">
        <v>157</v>
      </c>
      <c r="O4147" t="s">
        <v>158</v>
      </c>
      <c r="P4147" t="str">
        <f>VLOOKUP('intouch变量（离散）'!$A4147,基本表格!$G:$Q,3,FALSE)</f>
        <v>DB200,X1566.1</v>
      </c>
      <c r="Q4147" t="str">
        <f>VLOOKUP('intouch变量（离散）'!$A4147,基本表格!$G:$Q,10,FALSE)</f>
        <v>Yes</v>
      </c>
      <c r="R4147" t="str">
        <f t="shared" si="390"/>
        <v>DB200,X1566.1 2494+P7-M1 刨片除尘风机 电机控制 星型</v>
      </c>
      <c r="S4147">
        <v>0</v>
      </c>
      <c r="T4147">
        <v>0</v>
      </c>
    </row>
    <row r="4148" spans="1:20">
      <c r="A4148" t="s">
        <v>4304</v>
      </c>
      <c r="B4148" s="11" t="str">
        <f t="shared" si="389"/>
        <v>CHPD</v>
      </c>
      <c r="C4148" s="11" t="str">
        <f>VLOOKUP('intouch变量（离散）'!$A4148,基本表格!$G:$Q,2,FALSE)</f>
        <v>2494+P7-M1 刨片除尘风机 电机控制 维修开关</v>
      </c>
      <c r="D4148" t="s">
        <v>154</v>
      </c>
      <c r="E4148" t="str">
        <f t="shared" si="385"/>
        <v>No</v>
      </c>
      <c r="F4148" t="str">
        <f t="shared" si="386"/>
        <v>0</v>
      </c>
      <c r="G4148" t="s">
        <v>154</v>
      </c>
      <c r="H4148" t="s">
        <v>155</v>
      </c>
      <c r="I4148" t="str">
        <f t="shared" si="387"/>
        <v/>
      </c>
      <c r="J4148" t="str">
        <f t="shared" si="388"/>
        <v/>
      </c>
      <c r="K4148" t="str">
        <f>VLOOKUP('intouch变量（离散）'!$A4148,基本表格!$G:$Q,9,FALSE)</f>
        <v>On</v>
      </c>
      <c r="L4148">
        <v>1</v>
      </c>
      <c r="M4148" t="s">
        <v>156</v>
      </c>
      <c r="N4148" t="s">
        <v>157</v>
      </c>
      <c r="O4148" t="s">
        <v>158</v>
      </c>
      <c r="P4148" t="str">
        <f>VLOOKUP('intouch变量（离散）'!$A4148,基本表格!$G:$Q,3,FALSE)</f>
        <v>DB200,X1566.2</v>
      </c>
      <c r="Q4148" t="str">
        <f>VLOOKUP('intouch变量（离散）'!$A4148,基本表格!$G:$Q,10,FALSE)</f>
        <v>Yes</v>
      </c>
      <c r="R4148" t="str">
        <f t="shared" si="390"/>
        <v>DB200,X1566.2 2494+P7-M1 刨片除尘风机 电机控制 维修开关</v>
      </c>
      <c r="S4148">
        <v>0</v>
      </c>
      <c r="T4148">
        <v>0</v>
      </c>
    </row>
    <row r="4149" spans="1:20">
      <c r="A4149" t="s">
        <v>4305</v>
      </c>
      <c r="B4149" s="11" t="str">
        <f t="shared" si="389"/>
        <v>CHPD</v>
      </c>
      <c r="C4149" s="11" t="str">
        <f>VLOOKUP('intouch变量（离散）'!$A4149,基本表格!$G:$Q,2,FALSE)</f>
        <v>2494+P7-M1 刨片除尘风机 电机控制 左跑偏2检测</v>
      </c>
      <c r="D4149" t="s">
        <v>154</v>
      </c>
      <c r="E4149" t="str">
        <f t="shared" si="385"/>
        <v>No</v>
      </c>
      <c r="F4149" t="str">
        <f t="shared" si="386"/>
        <v>0</v>
      </c>
      <c r="G4149" t="s">
        <v>154</v>
      </c>
      <c r="H4149" t="s">
        <v>155</v>
      </c>
      <c r="I4149" t="str">
        <f t="shared" si="387"/>
        <v/>
      </c>
      <c r="J4149" t="str">
        <f t="shared" si="388"/>
        <v/>
      </c>
      <c r="K4149" t="str">
        <f>VLOOKUP('intouch变量（离散）'!$A4149,基本表格!$G:$Q,9,FALSE)</f>
        <v>None</v>
      </c>
      <c r="L4149">
        <v>1</v>
      </c>
      <c r="M4149" t="s">
        <v>156</v>
      </c>
      <c r="N4149" t="s">
        <v>157</v>
      </c>
      <c r="O4149" t="s">
        <v>158</v>
      </c>
      <c r="P4149" t="str">
        <f>VLOOKUP('intouch变量（离散）'!$A4149,基本表格!$G:$Q,3,FALSE)</f>
        <v>DB200,X1566.3</v>
      </c>
      <c r="Q4149" t="str">
        <f>VLOOKUP('intouch变量（离散）'!$A4149,基本表格!$G:$Q,10,FALSE)</f>
        <v>Yes</v>
      </c>
      <c r="R4149" t="str">
        <f t="shared" si="390"/>
        <v>DB200,X1566.3 2494+P7-M1 刨片除尘风机 电机控制 左跑偏2检测</v>
      </c>
      <c r="S4149">
        <v>0</v>
      </c>
      <c r="T4149">
        <v>0</v>
      </c>
    </row>
    <row r="4150" spans="1:20">
      <c r="A4150" t="s">
        <v>4306</v>
      </c>
      <c r="B4150" s="11" t="str">
        <f t="shared" si="389"/>
        <v>CHPD</v>
      </c>
      <c r="C4150" s="11" t="str">
        <f>VLOOKUP('intouch变量（离散）'!$A4150,基本表格!$G:$Q,2,FALSE)</f>
        <v>2494+P7-M1 刨片除尘风机 电机控制 右跑偏2检测</v>
      </c>
      <c r="D4150" t="s">
        <v>154</v>
      </c>
      <c r="E4150" t="str">
        <f t="shared" si="385"/>
        <v>No</v>
      </c>
      <c r="F4150" t="str">
        <f t="shared" si="386"/>
        <v>0</v>
      </c>
      <c r="G4150" t="s">
        <v>154</v>
      </c>
      <c r="H4150" t="s">
        <v>155</v>
      </c>
      <c r="I4150" t="str">
        <f t="shared" si="387"/>
        <v/>
      </c>
      <c r="J4150" t="str">
        <f t="shared" si="388"/>
        <v/>
      </c>
      <c r="K4150" t="str">
        <f>VLOOKUP('intouch变量（离散）'!$A4150,基本表格!$G:$Q,9,FALSE)</f>
        <v>None</v>
      </c>
      <c r="L4150">
        <v>1</v>
      </c>
      <c r="M4150" t="s">
        <v>156</v>
      </c>
      <c r="N4150" t="s">
        <v>157</v>
      </c>
      <c r="O4150" t="s">
        <v>158</v>
      </c>
      <c r="P4150" t="str">
        <f>VLOOKUP('intouch变量（离散）'!$A4150,基本表格!$G:$Q,3,FALSE)</f>
        <v>DB200,X1566.4</v>
      </c>
      <c r="Q4150" t="str">
        <f>VLOOKUP('intouch变量（离散）'!$A4150,基本表格!$G:$Q,10,FALSE)</f>
        <v>Yes</v>
      </c>
      <c r="R4150" t="str">
        <f t="shared" si="390"/>
        <v>DB200,X1566.4 2494+P7-M1 刨片除尘风机 电机控制 右跑偏2检测</v>
      </c>
      <c r="S4150">
        <v>0</v>
      </c>
      <c r="T4150">
        <v>0</v>
      </c>
    </row>
    <row r="4151" spans="1:20">
      <c r="A4151" t="s">
        <v>4307</v>
      </c>
      <c r="B4151" s="11" t="str">
        <f t="shared" si="389"/>
        <v>CHPD</v>
      </c>
      <c r="C4151" s="11" t="str">
        <f>VLOOKUP('intouch变量（离散）'!$A4151,基本表格!$G:$Q,2,FALSE)</f>
        <v>2494+P7-M2 旋风旋转下料阀 电机控制 使能</v>
      </c>
      <c r="D4151" t="s">
        <v>154</v>
      </c>
      <c r="E4151" t="str">
        <f t="shared" si="385"/>
        <v>No</v>
      </c>
      <c r="F4151" t="str">
        <f t="shared" si="386"/>
        <v>0</v>
      </c>
      <c r="G4151" t="s">
        <v>154</v>
      </c>
      <c r="H4151" t="s">
        <v>155</v>
      </c>
      <c r="I4151" t="str">
        <f t="shared" si="387"/>
        <v/>
      </c>
      <c r="J4151" t="str">
        <f t="shared" si="388"/>
        <v/>
      </c>
      <c r="K4151" t="str">
        <f>VLOOKUP('intouch变量（离散）'!$A4151,基本表格!$G:$Q,9,FALSE)</f>
        <v>None</v>
      </c>
      <c r="L4151">
        <v>1</v>
      </c>
      <c r="M4151" t="s">
        <v>156</v>
      </c>
      <c r="N4151" t="s">
        <v>157</v>
      </c>
      <c r="O4151" t="s">
        <v>158</v>
      </c>
      <c r="P4151" t="str">
        <f>VLOOKUP('intouch变量（离散）'!$A4151,基本表格!$G:$Q,3,FALSE)</f>
        <v>DB200,X1600.0</v>
      </c>
      <c r="Q4151" t="str">
        <f>VLOOKUP('intouch变量（离散）'!$A4151,基本表格!$G:$Q,10,FALSE)</f>
        <v>No</v>
      </c>
      <c r="R4151" t="str">
        <f t="shared" si="390"/>
        <v>DB200,X1600.0 2494+P7-M2 旋风旋转下料阀 电机控制 使能</v>
      </c>
      <c r="S4151">
        <v>0</v>
      </c>
      <c r="T4151">
        <v>0</v>
      </c>
    </row>
    <row r="4152" spans="1:20">
      <c r="A4152" t="s">
        <v>4308</v>
      </c>
      <c r="B4152" s="11" t="str">
        <f t="shared" si="389"/>
        <v>CHPD</v>
      </c>
      <c r="C4152" s="11" t="str">
        <f>VLOOKUP('intouch变量（离散）'!$A4152,基本表格!$G:$Q,2,FALSE)</f>
        <v>2494+P7-M2 旋风旋转下料阀 电机控制 手自动状态</v>
      </c>
      <c r="D4152" t="s">
        <v>154</v>
      </c>
      <c r="E4152" t="str">
        <f t="shared" si="385"/>
        <v>No</v>
      </c>
      <c r="F4152" t="str">
        <f t="shared" si="386"/>
        <v>0</v>
      </c>
      <c r="G4152" t="s">
        <v>154</v>
      </c>
      <c r="H4152" t="s">
        <v>155</v>
      </c>
      <c r="I4152" t="str">
        <f t="shared" si="387"/>
        <v/>
      </c>
      <c r="J4152" t="str">
        <f t="shared" si="388"/>
        <v/>
      </c>
      <c r="K4152" t="str">
        <f>VLOOKUP('intouch变量（离散）'!$A4152,基本表格!$G:$Q,9,FALSE)</f>
        <v>None</v>
      </c>
      <c r="L4152">
        <v>1</v>
      </c>
      <c r="M4152" t="s">
        <v>156</v>
      </c>
      <c r="N4152" t="s">
        <v>157</v>
      </c>
      <c r="O4152" t="s">
        <v>158</v>
      </c>
      <c r="P4152" t="str">
        <f>VLOOKUP('intouch变量（离散）'!$A4152,基本表格!$G:$Q,3,FALSE)</f>
        <v>DB200,X1600.3</v>
      </c>
      <c r="Q4152" t="str">
        <f>VLOOKUP('intouch变量（离散）'!$A4152,基本表格!$G:$Q,10,FALSE)</f>
        <v>Yes</v>
      </c>
      <c r="R4152" t="str">
        <f t="shared" si="390"/>
        <v>DB200,X1600.3 2494+P7-M2 旋风旋转下料阀 电机控制 手自动状态</v>
      </c>
      <c r="S4152">
        <v>0</v>
      </c>
      <c r="T4152">
        <v>0</v>
      </c>
    </row>
    <row r="4153" spans="1:20">
      <c r="A4153" t="s">
        <v>4309</v>
      </c>
      <c r="B4153" s="11" t="str">
        <f t="shared" si="389"/>
        <v>CHPD</v>
      </c>
      <c r="C4153" s="11" t="str">
        <f>VLOOKUP('intouch变量（离散）'!$A4153,基本表格!$G:$Q,2,FALSE)</f>
        <v>2494+P7-M2 旋风旋转下料阀 电机控制 本地/远程(检修/待机）</v>
      </c>
      <c r="D4153" t="s">
        <v>154</v>
      </c>
      <c r="E4153" t="str">
        <f t="shared" si="385"/>
        <v>No</v>
      </c>
      <c r="F4153" t="str">
        <f t="shared" si="386"/>
        <v>0</v>
      </c>
      <c r="G4153" t="s">
        <v>154</v>
      </c>
      <c r="H4153" t="s">
        <v>155</v>
      </c>
      <c r="I4153" t="str">
        <f t="shared" si="387"/>
        <v/>
      </c>
      <c r="J4153" t="str">
        <f t="shared" si="388"/>
        <v/>
      </c>
      <c r="K4153" t="str">
        <f>VLOOKUP('intouch变量（离散）'!$A4153,基本表格!$G:$Q,9,FALSE)</f>
        <v>None</v>
      </c>
      <c r="L4153">
        <v>1</v>
      </c>
      <c r="M4153" t="s">
        <v>156</v>
      </c>
      <c r="N4153" t="s">
        <v>157</v>
      </c>
      <c r="O4153" t="s">
        <v>158</v>
      </c>
      <c r="P4153" t="str">
        <f>VLOOKUP('intouch变量（离散）'!$A4153,基本表格!$G:$Q,3,FALSE)</f>
        <v>DB200,X1600.4</v>
      </c>
      <c r="Q4153" t="str">
        <f>VLOOKUP('intouch变量（离散）'!$A4153,基本表格!$G:$Q,10,FALSE)</f>
        <v>Yes</v>
      </c>
      <c r="R4153" t="str">
        <f t="shared" si="390"/>
        <v>DB200,X1600.4 2494+P7-M2 旋风旋转下料阀 电机控制 本地/远程(检修/待机）</v>
      </c>
      <c r="S4153">
        <v>0</v>
      </c>
      <c r="T4153">
        <v>0</v>
      </c>
    </row>
    <row r="4154" spans="1:20">
      <c r="A4154" t="s">
        <v>4310</v>
      </c>
      <c r="B4154" s="11" t="str">
        <f t="shared" si="389"/>
        <v>CHPD</v>
      </c>
      <c r="C4154" s="11" t="str">
        <f>VLOOKUP('intouch变量（离散）'!$A4154,基本表格!$G:$Q,2,FALSE)</f>
        <v>2494+P7-M2 旋风旋转下料阀 电机控制 开启_上位机(正转)</v>
      </c>
      <c r="D4154" t="s">
        <v>154</v>
      </c>
      <c r="E4154" t="str">
        <f t="shared" si="385"/>
        <v>No</v>
      </c>
      <c r="F4154" t="str">
        <f t="shared" si="386"/>
        <v>0</v>
      </c>
      <c r="G4154" t="s">
        <v>154</v>
      </c>
      <c r="H4154" t="s">
        <v>155</v>
      </c>
      <c r="I4154" t="str">
        <f t="shared" si="387"/>
        <v/>
      </c>
      <c r="J4154" t="str">
        <f t="shared" si="388"/>
        <v/>
      </c>
      <c r="K4154" t="str">
        <f>VLOOKUP('intouch变量（离散）'!$A4154,基本表格!$G:$Q,9,FALSE)</f>
        <v>None</v>
      </c>
      <c r="L4154">
        <v>1</v>
      </c>
      <c r="M4154" t="s">
        <v>156</v>
      </c>
      <c r="N4154" t="s">
        <v>157</v>
      </c>
      <c r="O4154" t="s">
        <v>158</v>
      </c>
      <c r="P4154" t="str">
        <f>VLOOKUP('intouch变量（离散）'!$A4154,基本表格!$G:$Q,3,FALSE)</f>
        <v>DB200,X1600.6</v>
      </c>
      <c r="Q4154" t="str">
        <f>VLOOKUP('intouch变量（离散）'!$A4154,基本表格!$G:$Q,10,FALSE)</f>
        <v>No</v>
      </c>
      <c r="R4154" t="str">
        <f t="shared" si="390"/>
        <v>DB200,X1600.6 2494+P7-M2 旋风旋转下料阀 电机控制 开启_上位机(正转)</v>
      </c>
      <c r="S4154">
        <v>0</v>
      </c>
      <c r="T4154">
        <v>0</v>
      </c>
    </row>
    <row r="4155" spans="1:20">
      <c r="A4155" t="s">
        <v>4311</v>
      </c>
      <c r="B4155" s="11" t="str">
        <f t="shared" si="389"/>
        <v>CHPD</v>
      </c>
      <c r="C4155" s="11" t="str">
        <f>VLOOKUP('intouch变量（离散）'!$A4155,基本表格!$G:$Q,2,FALSE)</f>
        <v>2494+P7-M2 旋风旋转下料阀 电机控制 停止_上位机(反转)</v>
      </c>
      <c r="D4155" t="s">
        <v>154</v>
      </c>
      <c r="E4155" t="str">
        <f t="shared" si="385"/>
        <v>No</v>
      </c>
      <c r="F4155" t="str">
        <f t="shared" si="386"/>
        <v>0</v>
      </c>
      <c r="G4155" t="s">
        <v>154</v>
      </c>
      <c r="H4155" t="s">
        <v>155</v>
      </c>
      <c r="I4155" t="str">
        <f t="shared" si="387"/>
        <v/>
      </c>
      <c r="J4155" t="str">
        <f t="shared" si="388"/>
        <v/>
      </c>
      <c r="K4155" t="str">
        <f>VLOOKUP('intouch变量（离散）'!$A4155,基本表格!$G:$Q,9,FALSE)</f>
        <v>None</v>
      </c>
      <c r="L4155">
        <v>1</v>
      </c>
      <c r="M4155" t="s">
        <v>156</v>
      </c>
      <c r="N4155" t="s">
        <v>157</v>
      </c>
      <c r="O4155" t="s">
        <v>158</v>
      </c>
      <c r="P4155" t="str">
        <f>VLOOKUP('intouch变量（离散）'!$A4155,基本表格!$G:$Q,3,FALSE)</f>
        <v>DB200,X1601.0</v>
      </c>
      <c r="Q4155" t="str">
        <f>VLOOKUP('intouch变量（离散）'!$A4155,基本表格!$G:$Q,10,FALSE)</f>
        <v>No</v>
      </c>
      <c r="R4155" t="str">
        <f t="shared" si="390"/>
        <v>DB200,X1601.0 2494+P7-M2 旋风旋转下料阀 电机控制 停止_上位机(反转)</v>
      </c>
      <c r="S4155">
        <v>0</v>
      </c>
      <c r="T4155">
        <v>0</v>
      </c>
    </row>
    <row r="4156" spans="1:20">
      <c r="A4156" t="s">
        <v>4312</v>
      </c>
      <c r="B4156" s="11" t="str">
        <f t="shared" si="389"/>
        <v>CHPD</v>
      </c>
      <c r="C4156" s="11" t="str">
        <f>VLOOKUP('intouch变量（离散）'!$A4156,基本表格!$G:$Q,2,FALSE)</f>
        <v>2494+P7-M2 旋风旋转下料阀 电机控制 通风扇</v>
      </c>
      <c r="D4156" t="s">
        <v>154</v>
      </c>
      <c r="E4156" t="str">
        <f t="shared" si="385"/>
        <v>No</v>
      </c>
      <c r="F4156" t="str">
        <f t="shared" si="386"/>
        <v>0</v>
      </c>
      <c r="G4156" t="s">
        <v>154</v>
      </c>
      <c r="H4156" t="s">
        <v>155</v>
      </c>
      <c r="I4156" t="str">
        <f t="shared" si="387"/>
        <v/>
      </c>
      <c r="J4156" t="str">
        <f t="shared" si="388"/>
        <v/>
      </c>
      <c r="K4156" t="str">
        <f>VLOOKUP('intouch变量（离散）'!$A4156,基本表格!$G:$Q,9,FALSE)</f>
        <v>None</v>
      </c>
      <c r="L4156">
        <v>1</v>
      </c>
      <c r="M4156" t="s">
        <v>156</v>
      </c>
      <c r="N4156" t="s">
        <v>157</v>
      </c>
      <c r="O4156" t="s">
        <v>158</v>
      </c>
      <c r="P4156" t="str">
        <f>VLOOKUP('intouch变量（离散）'!$A4156,基本表格!$G:$Q,3,FALSE)</f>
        <v>DB200,X1601.1</v>
      </c>
      <c r="Q4156" t="str">
        <f>VLOOKUP('intouch变量（离散）'!$A4156,基本表格!$G:$Q,10,FALSE)</f>
        <v>Yes</v>
      </c>
      <c r="R4156" t="str">
        <f t="shared" si="390"/>
        <v>DB200,X1601.1 2494+P7-M2 旋风旋转下料阀 电机控制 通风扇</v>
      </c>
      <c r="S4156">
        <v>0</v>
      </c>
      <c r="T4156">
        <v>0</v>
      </c>
    </row>
    <row r="4157" spans="1:20">
      <c r="A4157" t="s">
        <v>4313</v>
      </c>
      <c r="B4157" s="11" t="str">
        <f t="shared" si="389"/>
        <v>CHPD</v>
      </c>
      <c r="C4157" s="11" t="str">
        <f>VLOOKUP('intouch变量（离散）'!$A4157,基本表格!$G:$Q,2,FALSE)</f>
        <v>2494+P7-M2 旋风旋转下料阀 电机控制 电机(正转）</v>
      </c>
      <c r="D4157" t="s">
        <v>154</v>
      </c>
      <c r="E4157" t="str">
        <f t="shared" si="385"/>
        <v>No</v>
      </c>
      <c r="F4157" t="str">
        <f t="shared" si="386"/>
        <v>0</v>
      </c>
      <c r="G4157" t="s">
        <v>154</v>
      </c>
      <c r="H4157" t="s">
        <v>155</v>
      </c>
      <c r="I4157" t="str">
        <f t="shared" si="387"/>
        <v/>
      </c>
      <c r="J4157" t="str">
        <f t="shared" si="388"/>
        <v/>
      </c>
      <c r="K4157" t="str">
        <f>VLOOKUP('intouch变量（离散）'!$A4157,基本表格!$G:$Q,9,FALSE)</f>
        <v>None</v>
      </c>
      <c r="L4157">
        <v>1</v>
      </c>
      <c r="M4157" t="s">
        <v>156</v>
      </c>
      <c r="N4157" t="s">
        <v>157</v>
      </c>
      <c r="O4157" t="s">
        <v>158</v>
      </c>
      <c r="P4157" t="str">
        <f>VLOOKUP('intouch变量（离散）'!$A4157,基本表格!$G:$Q,3,FALSE)</f>
        <v>DB200,X1601.2</v>
      </c>
      <c r="Q4157" t="str">
        <f>VLOOKUP('intouch变量（离散）'!$A4157,基本表格!$G:$Q,10,FALSE)</f>
        <v>Yes</v>
      </c>
      <c r="R4157" t="str">
        <f t="shared" si="390"/>
        <v>DB200,X1601.2 2494+P7-M2 旋风旋转下料阀 电机控制 电机(正转）</v>
      </c>
      <c r="S4157">
        <v>0</v>
      </c>
      <c r="T4157">
        <v>0</v>
      </c>
    </row>
    <row r="4158" spans="1:20">
      <c r="A4158" t="s">
        <v>4314</v>
      </c>
      <c r="B4158" s="11" t="str">
        <f t="shared" si="389"/>
        <v>CHPD</v>
      </c>
      <c r="C4158" s="11" t="str">
        <f>VLOOKUP('intouch变量（离散）'!$A4158,基本表格!$G:$Q,2,FALSE)</f>
        <v>2494+P7-M2 旋风旋转下料阀 电机控制 电机过载</v>
      </c>
      <c r="D4158" t="s">
        <v>154</v>
      </c>
      <c r="E4158" t="str">
        <f t="shared" si="385"/>
        <v>No</v>
      </c>
      <c r="F4158" t="str">
        <f t="shared" si="386"/>
        <v>0</v>
      </c>
      <c r="G4158" t="s">
        <v>154</v>
      </c>
      <c r="H4158" t="s">
        <v>155</v>
      </c>
      <c r="I4158" t="str">
        <f t="shared" si="387"/>
        <v/>
      </c>
      <c r="J4158" t="str">
        <f t="shared" si="388"/>
        <v/>
      </c>
      <c r="K4158" t="str">
        <f>VLOOKUP('intouch变量（离散）'!$A4158,基本表格!$G:$Q,9,FALSE)</f>
        <v>On</v>
      </c>
      <c r="L4158">
        <v>1</v>
      </c>
      <c r="M4158" t="s">
        <v>156</v>
      </c>
      <c r="N4158" t="s">
        <v>157</v>
      </c>
      <c r="O4158" t="s">
        <v>158</v>
      </c>
      <c r="P4158" t="str">
        <f>VLOOKUP('intouch变量（离散）'!$A4158,基本表格!$G:$Q,3,FALSE)</f>
        <v>DB200,X1601.3</v>
      </c>
      <c r="Q4158" t="str">
        <f>VLOOKUP('intouch变量（离散）'!$A4158,基本表格!$G:$Q,10,FALSE)</f>
        <v>Yes</v>
      </c>
      <c r="R4158" t="str">
        <f t="shared" si="390"/>
        <v>DB200,X1601.3 2494+P7-M2 旋风旋转下料阀 电机控制 电机过载</v>
      </c>
      <c r="S4158">
        <v>0</v>
      </c>
      <c r="T4158">
        <v>0</v>
      </c>
    </row>
    <row r="4159" spans="1:20">
      <c r="A4159" t="s">
        <v>4315</v>
      </c>
      <c r="B4159" s="11" t="str">
        <f t="shared" si="389"/>
        <v>CHPD</v>
      </c>
      <c r="C4159" s="11" t="str">
        <f>VLOOKUP('intouch变量（离散）'!$A4159,基本表格!$G:$Q,2,FALSE)</f>
        <v>2494+P7-M2 旋风旋转下料阀 电机控制 风扇过载</v>
      </c>
      <c r="D4159" t="s">
        <v>154</v>
      </c>
      <c r="E4159" t="str">
        <f t="shared" si="385"/>
        <v>No</v>
      </c>
      <c r="F4159" t="str">
        <f t="shared" si="386"/>
        <v>0</v>
      </c>
      <c r="G4159" t="s">
        <v>154</v>
      </c>
      <c r="H4159" t="s">
        <v>155</v>
      </c>
      <c r="I4159" t="str">
        <f t="shared" si="387"/>
        <v/>
      </c>
      <c r="J4159" t="str">
        <f t="shared" si="388"/>
        <v/>
      </c>
      <c r="K4159" t="str">
        <f>VLOOKUP('intouch变量（离散）'!$A4159,基本表格!$G:$Q,9,FALSE)</f>
        <v>On</v>
      </c>
      <c r="L4159">
        <v>1</v>
      </c>
      <c r="M4159" t="s">
        <v>156</v>
      </c>
      <c r="N4159" t="s">
        <v>157</v>
      </c>
      <c r="O4159" t="s">
        <v>158</v>
      </c>
      <c r="P4159" t="str">
        <f>VLOOKUP('intouch变量（离散）'!$A4159,基本表格!$G:$Q,3,FALSE)</f>
        <v>DB200,X1601.4</v>
      </c>
      <c r="Q4159" t="str">
        <f>VLOOKUP('intouch变量（离散）'!$A4159,基本表格!$G:$Q,10,FALSE)</f>
        <v>Yes</v>
      </c>
      <c r="R4159" t="str">
        <f t="shared" si="390"/>
        <v>DB200,X1601.4 2494+P7-M2 旋风旋转下料阀 电机控制 风扇过载</v>
      </c>
      <c r="S4159">
        <v>0</v>
      </c>
      <c r="T4159">
        <v>0</v>
      </c>
    </row>
    <row r="4160" spans="1:20">
      <c r="A4160" t="s">
        <v>4316</v>
      </c>
      <c r="B4160" s="11" t="str">
        <f t="shared" si="389"/>
        <v>CHPD</v>
      </c>
      <c r="C4160" s="11" t="str">
        <f>VLOOKUP('intouch变量（离散）'!$A4160,基本表格!$G:$Q,2,FALSE)</f>
        <v>2494+P7-M2 旋风旋转下料阀 电机控制 电机运行指示</v>
      </c>
      <c r="D4160" t="s">
        <v>154</v>
      </c>
      <c r="E4160" t="str">
        <f t="shared" si="385"/>
        <v>No</v>
      </c>
      <c r="F4160" t="str">
        <f t="shared" si="386"/>
        <v>0</v>
      </c>
      <c r="G4160" t="s">
        <v>154</v>
      </c>
      <c r="H4160" t="s">
        <v>155</v>
      </c>
      <c r="I4160" t="str">
        <f t="shared" si="387"/>
        <v/>
      </c>
      <c r="J4160" t="str">
        <f t="shared" si="388"/>
        <v/>
      </c>
      <c r="K4160" t="str">
        <f>VLOOKUP('intouch变量（离散）'!$A4160,基本表格!$G:$Q,9,FALSE)</f>
        <v>None</v>
      </c>
      <c r="L4160">
        <v>1</v>
      </c>
      <c r="M4160" t="s">
        <v>156</v>
      </c>
      <c r="N4160" t="s">
        <v>157</v>
      </c>
      <c r="O4160" t="s">
        <v>158</v>
      </c>
      <c r="P4160" t="str">
        <f>VLOOKUP('intouch变量（离散）'!$A4160,基本表格!$G:$Q,3,FALSE)</f>
        <v>DB200,X1601.5</v>
      </c>
      <c r="Q4160" t="str">
        <f>VLOOKUP('intouch变量（离散）'!$A4160,基本表格!$G:$Q,10,FALSE)</f>
        <v>Yes</v>
      </c>
      <c r="R4160" t="str">
        <f t="shared" si="390"/>
        <v>DB200,X1601.5 2494+P7-M2 旋风旋转下料阀 电机控制 电机运行指示</v>
      </c>
      <c r="S4160">
        <v>0</v>
      </c>
      <c r="T4160">
        <v>0</v>
      </c>
    </row>
    <row r="4161" spans="1:20">
      <c r="A4161" t="s">
        <v>4317</v>
      </c>
      <c r="B4161" s="11" t="str">
        <f t="shared" si="389"/>
        <v>CHPD</v>
      </c>
      <c r="C4161" s="11" t="str">
        <f>VLOOKUP('intouch变量（离散）'!$A4161,基本表格!$G:$Q,2,FALSE)</f>
        <v>2494+P7-M2 旋风旋转下料阀 电机控制 断链报警</v>
      </c>
      <c r="D4161" t="s">
        <v>154</v>
      </c>
      <c r="E4161" t="str">
        <f t="shared" si="385"/>
        <v>No</v>
      </c>
      <c r="F4161" t="str">
        <f t="shared" si="386"/>
        <v>0</v>
      </c>
      <c r="G4161" t="s">
        <v>154</v>
      </c>
      <c r="H4161" t="s">
        <v>155</v>
      </c>
      <c r="I4161" t="str">
        <f t="shared" si="387"/>
        <v/>
      </c>
      <c r="J4161" t="str">
        <f t="shared" si="388"/>
        <v/>
      </c>
      <c r="K4161" t="str">
        <f>VLOOKUP('intouch变量（离散）'!$A4161,基本表格!$G:$Q,9,FALSE)</f>
        <v>On</v>
      </c>
      <c r="L4161">
        <v>1</v>
      </c>
      <c r="M4161" t="s">
        <v>156</v>
      </c>
      <c r="N4161" t="s">
        <v>157</v>
      </c>
      <c r="O4161" t="s">
        <v>158</v>
      </c>
      <c r="P4161" t="str">
        <f>VLOOKUP('intouch变量（离散）'!$A4161,基本表格!$G:$Q,3,FALSE)</f>
        <v>DB200,X1601.6</v>
      </c>
      <c r="Q4161" t="str">
        <f>VLOOKUP('intouch变量（离散）'!$A4161,基本表格!$G:$Q,10,FALSE)</f>
        <v>Yes</v>
      </c>
      <c r="R4161" t="str">
        <f t="shared" si="390"/>
        <v>DB200,X1601.6 2494+P7-M2 旋风旋转下料阀 电机控制 断链报警</v>
      </c>
      <c r="S4161">
        <v>0</v>
      </c>
      <c r="T4161">
        <v>0</v>
      </c>
    </row>
    <row r="4162" spans="1:20">
      <c r="A4162" t="s">
        <v>4318</v>
      </c>
      <c r="B4162" s="11" t="str">
        <f t="shared" si="389"/>
        <v>CHPD</v>
      </c>
      <c r="C4162" s="11" t="str">
        <f>VLOOKUP('intouch变量（离散）'!$A4162,基本表格!$G:$Q,2,FALSE)</f>
        <v>2494+P7-M2 旋风旋转下料阀 电机控制 断链检测</v>
      </c>
      <c r="D4162" t="s">
        <v>154</v>
      </c>
      <c r="E4162" t="str">
        <f t="shared" si="385"/>
        <v>No</v>
      </c>
      <c r="F4162" t="str">
        <f t="shared" si="386"/>
        <v>0</v>
      </c>
      <c r="G4162" t="s">
        <v>154</v>
      </c>
      <c r="H4162" t="s">
        <v>155</v>
      </c>
      <c r="I4162" t="str">
        <f t="shared" si="387"/>
        <v/>
      </c>
      <c r="J4162" t="str">
        <f t="shared" si="388"/>
        <v/>
      </c>
      <c r="K4162" t="str">
        <f>VLOOKUP('intouch变量（离散）'!$A4162,基本表格!$G:$Q,9,FALSE)</f>
        <v>None</v>
      </c>
      <c r="L4162">
        <v>1</v>
      </c>
      <c r="M4162" t="s">
        <v>156</v>
      </c>
      <c r="N4162" t="s">
        <v>157</v>
      </c>
      <c r="O4162" t="s">
        <v>158</v>
      </c>
      <c r="P4162" t="str">
        <f>VLOOKUP('intouch变量（离散）'!$A4162,基本表格!$G:$Q,3,FALSE)</f>
        <v>DB200,X1601.7</v>
      </c>
      <c r="Q4162" t="str">
        <f>VLOOKUP('intouch变量（离散）'!$A4162,基本表格!$G:$Q,10,FALSE)</f>
        <v>Yes</v>
      </c>
      <c r="R4162" t="str">
        <f t="shared" si="390"/>
        <v>DB200,X1601.7 2494+P7-M2 旋风旋转下料阀 电机控制 断链检测</v>
      </c>
      <c r="S4162">
        <v>0</v>
      </c>
      <c r="T4162">
        <v>0</v>
      </c>
    </row>
    <row r="4163" spans="1:20">
      <c r="A4163" t="s">
        <v>4319</v>
      </c>
      <c r="B4163" s="11" t="str">
        <f t="shared" si="389"/>
        <v>CHPD</v>
      </c>
      <c r="C4163" s="11" t="str">
        <f>VLOOKUP('intouch变量（离散）'!$A4163,基本表格!$G:$Q,2,FALSE)</f>
        <v>2494+P7-M2 旋风旋转下料阀 电机控制 复位</v>
      </c>
      <c r="D4163" t="s">
        <v>154</v>
      </c>
      <c r="E4163" t="str">
        <f t="shared" ref="E4163:E4226" si="391">IF(RIGHT($A4163,2)="EN","Yes","No")</f>
        <v>No</v>
      </c>
      <c r="F4163" t="str">
        <f t="shared" ref="F4163:F4226" si="392">IF(RIGHT($A4163,2)="EN","900","0")</f>
        <v>0</v>
      </c>
      <c r="G4163" t="s">
        <v>154</v>
      </c>
      <c r="H4163" t="s">
        <v>155</v>
      </c>
      <c r="I4163" t="str">
        <f t="shared" ref="I4163:I4226" si="393">IF(RIGHT($A4163,2)="EN","禁用","")</f>
        <v/>
      </c>
      <c r="J4163" t="str">
        <f t="shared" ref="J4163:J4226" si="394">IF(RIGHT($A4163,2)="EN","启用","")</f>
        <v/>
      </c>
      <c r="K4163" t="str">
        <f>VLOOKUP('intouch变量（离散）'!$A4163,基本表格!$G:$Q,9,FALSE)</f>
        <v>None</v>
      </c>
      <c r="L4163">
        <v>1</v>
      </c>
      <c r="M4163" t="s">
        <v>156</v>
      </c>
      <c r="N4163" t="s">
        <v>157</v>
      </c>
      <c r="O4163" t="s">
        <v>158</v>
      </c>
      <c r="P4163" t="str">
        <f>VLOOKUP('intouch变量（离散）'!$A4163,基本表格!$G:$Q,3,FALSE)</f>
        <v>DB200,X1602.0</v>
      </c>
      <c r="Q4163" t="str">
        <f>VLOOKUP('intouch变量（离散）'!$A4163,基本表格!$G:$Q,10,FALSE)</f>
        <v>No</v>
      </c>
      <c r="R4163" t="str">
        <f t="shared" si="390"/>
        <v>DB200,X1602.0 2494+P7-M2 旋风旋转下料阀 电机控制 复位</v>
      </c>
      <c r="S4163">
        <v>0</v>
      </c>
      <c r="T4163">
        <v>0</v>
      </c>
    </row>
    <row r="4164" spans="1:20">
      <c r="A4164" t="s">
        <v>4320</v>
      </c>
      <c r="B4164" s="11" t="str">
        <f t="shared" si="389"/>
        <v>CHPD</v>
      </c>
      <c r="C4164" s="11" t="str">
        <f>VLOOKUP('intouch变量（离散）'!$A4164,基本表格!$G:$Q,2,FALSE)</f>
        <v>2494+P7-M2 旋风旋转下料阀 电机控制 断链保护使能</v>
      </c>
      <c r="D4164" t="s">
        <v>154</v>
      </c>
      <c r="E4164" t="str">
        <f t="shared" si="391"/>
        <v>Yes</v>
      </c>
      <c r="F4164" t="str">
        <f t="shared" si="392"/>
        <v>900</v>
      </c>
      <c r="G4164" t="s">
        <v>154</v>
      </c>
      <c r="H4164" t="s">
        <v>155</v>
      </c>
      <c r="I4164" t="str">
        <f t="shared" si="393"/>
        <v>禁用</v>
      </c>
      <c r="J4164" t="str">
        <f t="shared" si="394"/>
        <v>启用</v>
      </c>
      <c r="K4164" t="str">
        <f>VLOOKUP('intouch变量（离散）'!$A4164,基本表格!$G:$Q,9,FALSE)</f>
        <v>None</v>
      </c>
      <c r="L4164">
        <v>1</v>
      </c>
      <c r="M4164" t="s">
        <v>156</v>
      </c>
      <c r="N4164" t="s">
        <v>157</v>
      </c>
      <c r="O4164" t="s">
        <v>158</v>
      </c>
      <c r="P4164" t="str">
        <f>VLOOKUP('intouch变量（离散）'!$A4164,基本表格!$G:$Q,3,FALSE)</f>
        <v>DB200,X1602.1</v>
      </c>
      <c r="Q4164" t="str">
        <f>VLOOKUP('intouch变量（离散）'!$A4164,基本表格!$G:$Q,10,FALSE)</f>
        <v>No</v>
      </c>
      <c r="R4164" t="str">
        <f t="shared" si="390"/>
        <v>DB200,X1602.1 2494+P7-M2 旋风旋转下料阀 电机控制 断链保护使能</v>
      </c>
      <c r="S4164">
        <v>0</v>
      </c>
      <c r="T4164">
        <v>0</v>
      </c>
    </row>
    <row r="4165" spans="1:20">
      <c r="A4165" t="s">
        <v>4321</v>
      </c>
      <c r="B4165" s="11" t="str">
        <f t="shared" ref="B4165:B4228" si="395">LEFT(A4165,4)</f>
        <v>CHPD</v>
      </c>
      <c r="C4165" s="11" t="str">
        <f>VLOOKUP('intouch变量（离散）'!$A4165,基本表格!$G:$Q,2,FALSE)</f>
        <v>2494+P7-M2 旋风旋转下料阀 电机控制 断链导致停机</v>
      </c>
      <c r="D4165" t="s">
        <v>154</v>
      </c>
      <c r="E4165" t="str">
        <f t="shared" si="391"/>
        <v>No</v>
      </c>
      <c r="F4165" t="str">
        <f t="shared" si="392"/>
        <v>0</v>
      </c>
      <c r="G4165" t="s">
        <v>154</v>
      </c>
      <c r="H4165" t="s">
        <v>155</v>
      </c>
      <c r="I4165" t="str">
        <f t="shared" si="393"/>
        <v/>
      </c>
      <c r="J4165" t="str">
        <f t="shared" si="394"/>
        <v/>
      </c>
      <c r="K4165" t="str">
        <f>VLOOKUP('intouch变量（离散）'!$A4165,基本表格!$G:$Q,9,FALSE)</f>
        <v>On</v>
      </c>
      <c r="L4165">
        <v>1</v>
      </c>
      <c r="M4165" t="s">
        <v>156</v>
      </c>
      <c r="N4165" t="s">
        <v>157</v>
      </c>
      <c r="O4165" t="s">
        <v>158</v>
      </c>
      <c r="P4165" t="str">
        <f>VLOOKUP('intouch变量（离散）'!$A4165,基本表格!$G:$Q,3,FALSE)</f>
        <v>DB200,X1602.2</v>
      </c>
      <c r="Q4165" t="str">
        <f>VLOOKUP('intouch变量（离散）'!$A4165,基本表格!$G:$Q,10,FALSE)</f>
        <v>Yes</v>
      </c>
      <c r="R4165" t="str">
        <f t="shared" ref="R4165:R4228" si="396">P4165&amp;" "&amp;C4165</f>
        <v>DB200,X1602.2 2494+P7-M2 旋风旋转下料阀 电机控制 断链导致停机</v>
      </c>
      <c r="S4165">
        <v>0</v>
      </c>
      <c r="T4165">
        <v>0</v>
      </c>
    </row>
    <row r="4166" spans="1:20">
      <c r="A4166" t="s">
        <v>4322</v>
      </c>
      <c r="B4166" s="11" t="str">
        <f t="shared" si="395"/>
        <v>CHPD</v>
      </c>
      <c r="C4166" s="11" t="str">
        <f>VLOOKUP('intouch变量（离散）'!$A4166,基本表格!$G:$Q,2,FALSE)</f>
        <v>2494+P7-M2 旋风旋转下料阀 电机控制 电机(反转）</v>
      </c>
      <c r="D4166" t="s">
        <v>154</v>
      </c>
      <c r="E4166" t="str">
        <f t="shared" si="391"/>
        <v>No</v>
      </c>
      <c r="F4166" t="str">
        <f t="shared" si="392"/>
        <v>0</v>
      </c>
      <c r="G4166" t="s">
        <v>154</v>
      </c>
      <c r="H4166" t="s">
        <v>155</v>
      </c>
      <c r="I4166" t="str">
        <f t="shared" si="393"/>
        <v/>
      </c>
      <c r="J4166" t="str">
        <f t="shared" si="394"/>
        <v/>
      </c>
      <c r="K4166" t="str">
        <f>VLOOKUP('intouch变量（离散）'!$A4166,基本表格!$G:$Q,9,FALSE)</f>
        <v>None</v>
      </c>
      <c r="L4166">
        <v>1</v>
      </c>
      <c r="M4166" t="s">
        <v>156</v>
      </c>
      <c r="N4166" t="s">
        <v>157</v>
      </c>
      <c r="O4166" t="s">
        <v>158</v>
      </c>
      <c r="P4166" t="str">
        <f>VLOOKUP('intouch变量（离散）'!$A4166,基本表格!$G:$Q,3,FALSE)</f>
        <v>DB200,X1602.3</v>
      </c>
      <c r="Q4166" t="str">
        <f>VLOOKUP('intouch变量（离散）'!$A4166,基本表格!$G:$Q,10,FALSE)</f>
        <v>Yes</v>
      </c>
      <c r="R4166" t="str">
        <f t="shared" si="396"/>
        <v>DB200,X1602.3 2494+P7-M2 旋风旋转下料阀 电机控制 电机(反转）</v>
      </c>
      <c r="S4166">
        <v>0</v>
      </c>
      <c r="T4166">
        <v>0</v>
      </c>
    </row>
    <row r="4167" spans="1:20">
      <c r="A4167" t="s">
        <v>4323</v>
      </c>
      <c r="B4167" s="11" t="str">
        <f t="shared" si="395"/>
        <v>CHPD</v>
      </c>
      <c r="C4167" s="11" t="str">
        <f>VLOOKUP('intouch变量（离散）'!$A4167,基本表格!$G:$Q,2,FALSE)</f>
        <v>2494+P7-M2 旋风旋转下料阀 电机控制 本地</v>
      </c>
      <c r="D4167" t="s">
        <v>154</v>
      </c>
      <c r="E4167" t="str">
        <f t="shared" si="391"/>
        <v>No</v>
      </c>
      <c r="F4167" t="str">
        <f t="shared" si="392"/>
        <v>0</v>
      </c>
      <c r="G4167" t="s">
        <v>154</v>
      </c>
      <c r="H4167" t="s">
        <v>155</v>
      </c>
      <c r="I4167" t="str">
        <f t="shared" si="393"/>
        <v/>
      </c>
      <c r="J4167" t="str">
        <f t="shared" si="394"/>
        <v/>
      </c>
      <c r="K4167" t="str">
        <f>VLOOKUP('intouch变量（离散）'!$A4167,基本表格!$G:$Q,9,FALSE)</f>
        <v>None</v>
      </c>
      <c r="L4167">
        <v>1</v>
      </c>
      <c r="M4167" t="s">
        <v>156</v>
      </c>
      <c r="N4167" t="s">
        <v>157</v>
      </c>
      <c r="O4167" t="s">
        <v>158</v>
      </c>
      <c r="P4167" t="str">
        <f>VLOOKUP('intouch变量（离散）'!$A4167,基本表格!$G:$Q,3,FALSE)</f>
        <v>DB200,X1602.4</v>
      </c>
      <c r="Q4167" t="str">
        <f>VLOOKUP('intouch变量（离散）'!$A4167,基本表格!$G:$Q,10,FALSE)</f>
        <v>Yes</v>
      </c>
      <c r="R4167" t="str">
        <f t="shared" si="396"/>
        <v>DB200,X1602.4 2494+P7-M2 旋风旋转下料阀 电机控制 本地</v>
      </c>
      <c r="S4167">
        <v>0</v>
      </c>
      <c r="T4167">
        <v>0</v>
      </c>
    </row>
    <row r="4168" spans="1:20">
      <c r="A4168" t="s">
        <v>4324</v>
      </c>
      <c r="B4168" s="11" t="str">
        <f t="shared" si="395"/>
        <v>CHPD</v>
      </c>
      <c r="C4168" s="11" t="str">
        <f>VLOOKUP('intouch变量（离散）'!$A4168,基本表格!$G:$Q,2,FALSE)</f>
        <v>2494+P7-M2 旋风旋转下料阀 电机控制 远程</v>
      </c>
      <c r="D4168" t="s">
        <v>154</v>
      </c>
      <c r="E4168" t="str">
        <f t="shared" si="391"/>
        <v>No</v>
      </c>
      <c r="F4168" t="str">
        <f t="shared" si="392"/>
        <v>0</v>
      </c>
      <c r="G4168" t="s">
        <v>154</v>
      </c>
      <c r="H4168" t="s">
        <v>155</v>
      </c>
      <c r="I4168" t="str">
        <f t="shared" si="393"/>
        <v/>
      </c>
      <c r="J4168" t="str">
        <f t="shared" si="394"/>
        <v/>
      </c>
      <c r="K4168" t="str">
        <f>VLOOKUP('intouch变量（离散）'!$A4168,基本表格!$G:$Q,9,FALSE)</f>
        <v>None</v>
      </c>
      <c r="L4168">
        <v>1</v>
      </c>
      <c r="M4168" t="s">
        <v>156</v>
      </c>
      <c r="N4168" t="s">
        <v>157</v>
      </c>
      <c r="O4168" t="s">
        <v>158</v>
      </c>
      <c r="P4168" t="str">
        <f>VLOOKUP('intouch变量（离散）'!$A4168,基本表格!$G:$Q,3,FALSE)</f>
        <v>DB200,X1602.5</v>
      </c>
      <c r="Q4168" t="str">
        <f>VLOOKUP('intouch变量（离散）'!$A4168,基本表格!$G:$Q,10,FALSE)</f>
        <v>Yes</v>
      </c>
      <c r="R4168" t="str">
        <f t="shared" si="396"/>
        <v>DB200,X1602.5 2494+P7-M2 旋风旋转下料阀 电机控制 远程</v>
      </c>
      <c r="S4168">
        <v>0</v>
      </c>
      <c r="T4168">
        <v>0</v>
      </c>
    </row>
    <row r="4169" spans="1:20">
      <c r="A4169" t="s">
        <v>4325</v>
      </c>
      <c r="B4169" s="11" t="str">
        <f t="shared" si="395"/>
        <v>CHPD</v>
      </c>
      <c r="C4169" s="11" t="str">
        <f>VLOOKUP('intouch变量（离散）'!$A4169,基本表格!$G:$Q,2,FALSE)</f>
        <v>2494+P7-M2 旋风旋转下料阀 电机控制 堵料报警</v>
      </c>
      <c r="D4169" t="s">
        <v>154</v>
      </c>
      <c r="E4169" t="str">
        <f t="shared" si="391"/>
        <v>No</v>
      </c>
      <c r="F4169" t="str">
        <f t="shared" si="392"/>
        <v>0</v>
      </c>
      <c r="G4169" t="s">
        <v>154</v>
      </c>
      <c r="H4169" t="s">
        <v>155</v>
      </c>
      <c r="I4169" t="str">
        <f t="shared" si="393"/>
        <v/>
      </c>
      <c r="J4169" t="str">
        <f t="shared" si="394"/>
        <v/>
      </c>
      <c r="K4169" t="str">
        <f>VLOOKUP('intouch变量（离散）'!$A4169,基本表格!$G:$Q,9,FALSE)</f>
        <v>On</v>
      </c>
      <c r="L4169">
        <v>1</v>
      </c>
      <c r="M4169" t="s">
        <v>156</v>
      </c>
      <c r="N4169" t="s">
        <v>157</v>
      </c>
      <c r="O4169" t="s">
        <v>158</v>
      </c>
      <c r="P4169" t="str">
        <f>VLOOKUP('intouch变量（离散）'!$A4169,基本表格!$G:$Q,3,FALSE)</f>
        <v>DB200,X1602.6</v>
      </c>
      <c r="Q4169" t="str">
        <f>VLOOKUP('intouch变量（离散）'!$A4169,基本表格!$G:$Q,10,FALSE)</f>
        <v>Yes</v>
      </c>
      <c r="R4169" t="str">
        <f t="shared" si="396"/>
        <v>DB200,X1602.6 2494+P7-M2 旋风旋转下料阀 电机控制 堵料报警</v>
      </c>
      <c r="S4169">
        <v>0</v>
      </c>
      <c r="T4169">
        <v>0</v>
      </c>
    </row>
    <row r="4170" spans="1:20">
      <c r="A4170" t="s">
        <v>4326</v>
      </c>
      <c r="B4170" s="11" t="str">
        <f t="shared" si="395"/>
        <v>CHPD</v>
      </c>
      <c r="C4170" s="11" t="str">
        <f>VLOOKUP('intouch变量（离散）'!$A4170,基本表格!$G:$Q,2,FALSE)</f>
        <v>2494+P7-M2 旋风旋转下料阀 电机控制 堵料检测</v>
      </c>
      <c r="D4170" t="s">
        <v>154</v>
      </c>
      <c r="E4170" t="str">
        <f t="shared" si="391"/>
        <v>No</v>
      </c>
      <c r="F4170" t="str">
        <f t="shared" si="392"/>
        <v>0</v>
      </c>
      <c r="G4170" t="s">
        <v>154</v>
      </c>
      <c r="H4170" t="s">
        <v>155</v>
      </c>
      <c r="I4170" t="str">
        <f t="shared" si="393"/>
        <v/>
      </c>
      <c r="J4170" t="str">
        <f t="shared" si="394"/>
        <v/>
      </c>
      <c r="K4170" t="str">
        <f>VLOOKUP('intouch变量（离散）'!$A4170,基本表格!$G:$Q,9,FALSE)</f>
        <v>None</v>
      </c>
      <c r="L4170">
        <v>1</v>
      </c>
      <c r="M4170" t="s">
        <v>156</v>
      </c>
      <c r="N4170" t="s">
        <v>157</v>
      </c>
      <c r="O4170" t="s">
        <v>158</v>
      </c>
      <c r="P4170" t="str">
        <f>VLOOKUP('intouch变量（离散）'!$A4170,基本表格!$G:$Q,3,FALSE)</f>
        <v>DB200,X1602.7</v>
      </c>
      <c r="Q4170" t="str">
        <f>VLOOKUP('intouch变量（离散）'!$A4170,基本表格!$G:$Q,10,FALSE)</f>
        <v>Yes</v>
      </c>
      <c r="R4170" t="str">
        <f t="shared" si="396"/>
        <v>DB200,X1602.7 2494+P7-M2 旋风旋转下料阀 电机控制 堵料检测</v>
      </c>
      <c r="S4170">
        <v>0</v>
      </c>
      <c r="T4170">
        <v>0</v>
      </c>
    </row>
    <row r="4171" spans="1:20">
      <c r="A4171" t="s">
        <v>4327</v>
      </c>
      <c r="B4171" s="11" t="str">
        <f t="shared" si="395"/>
        <v>CHPD</v>
      </c>
      <c r="C4171" s="11" t="str">
        <f>VLOOKUP('intouch变量（离散）'!$A4171,基本表格!$G:$Q,2,FALSE)</f>
        <v>2494+P7-M2 旋风旋转下料阀 电机控制 堵料保护使能</v>
      </c>
      <c r="D4171" t="s">
        <v>154</v>
      </c>
      <c r="E4171" t="str">
        <f t="shared" si="391"/>
        <v>Yes</v>
      </c>
      <c r="F4171" t="str">
        <f t="shared" si="392"/>
        <v>900</v>
      </c>
      <c r="G4171" t="s">
        <v>154</v>
      </c>
      <c r="H4171" t="s">
        <v>155</v>
      </c>
      <c r="I4171" t="str">
        <f t="shared" si="393"/>
        <v>禁用</v>
      </c>
      <c r="J4171" t="str">
        <f t="shared" si="394"/>
        <v>启用</v>
      </c>
      <c r="K4171" t="str">
        <f>VLOOKUP('intouch变量（离散）'!$A4171,基本表格!$G:$Q,9,FALSE)</f>
        <v>None</v>
      </c>
      <c r="L4171">
        <v>1</v>
      </c>
      <c r="M4171" t="s">
        <v>156</v>
      </c>
      <c r="N4171" t="s">
        <v>157</v>
      </c>
      <c r="O4171" t="s">
        <v>158</v>
      </c>
      <c r="P4171" t="str">
        <f>VLOOKUP('intouch变量（离散）'!$A4171,基本表格!$G:$Q,3,FALSE)</f>
        <v>DB200,X1603.0</v>
      </c>
      <c r="Q4171" t="str">
        <f>VLOOKUP('intouch变量（离散）'!$A4171,基本表格!$G:$Q,10,FALSE)</f>
        <v>No</v>
      </c>
      <c r="R4171" t="str">
        <f t="shared" si="396"/>
        <v>DB200,X1603.0 2494+P7-M2 旋风旋转下料阀 电机控制 堵料保护使能</v>
      </c>
      <c r="S4171">
        <v>0</v>
      </c>
      <c r="T4171">
        <v>0</v>
      </c>
    </row>
    <row r="4172" spans="1:20">
      <c r="A4172" t="s">
        <v>4328</v>
      </c>
      <c r="B4172" s="11" t="str">
        <f t="shared" si="395"/>
        <v>CHPD</v>
      </c>
      <c r="C4172" s="11" t="str">
        <f>VLOOKUP('intouch变量（离散）'!$A4172,基本表格!$G:$Q,2,FALSE)</f>
        <v>2494+P7-M2 旋风旋转下料阀 电机控制 堵料导致停机</v>
      </c>
      <c r="D4172" t="s">
        <v>154</v>
      </c>
      <c r="E4172" t="str">
        <f t="shared" si="391"/>
        <v>No</v>
      </c>
      <c r="F4172" t="str">
        <f t="shared" si="392"/>
        <v>0</v>
      </c>
      <c r="G4172" t="s">
        <v>154</v>
      </c>
      <c r="H4172" t="s">
        <v>155</v>
      </c>
      <c r="I4172" t="str">
        <f t="shared" si="393"/>
        <v/>
      </c>
      <c r="J4172" t="str">
        <f t="shared" si="394"/>
        <v/>
      </c>
      <c r="K4172" t="str">
        <f>VLOOKUP('intouch变量（离散）'!$A4172,基本表格!$G:$Q,9,FALSE)</f>
        <v>On</v>
      </c>
      <c r="L4172">
        <v>1</v>
      </c>
      <c r="M4172" t="s">
        <v>156</v>
      </c>
      <c r="N4172" t="s">
        <v>157</v>
      </c>
      <c r="O4172" t="s">
        <v>158</v>
      </c>
      <c r="P4172" t="str">
        <f>VLOOKUP('intouch变量（离散）'!$A4172,基本表格!$G:$Q,3,FALSE)</f>
        <v>DB200,X1603.1</v>
      </c>
      <c r="Q4172" t="str">
        <f>VLOOKUP('intouch变量（离散）'!$A4172,基本表格!$G:$Q,10,FALSE)</f>
        <v>Yes</v>
      </c>
      <c r="R4172" t="str">
        <f t="shared" si="396"/>
        <v>DB200,X1603.1 2494+P7-M2 旋风旋转下料阀 电机控制 堵料导致停机</v>
      </c>
      <c r="S4172">
        <v>0</v>
      </c>
      <c r="T4172">
        <v>0</v>
      </c>
    </row>
    <row r="4173" spans="1:20">
      <c r="A4173" t="s">
        <v>4329</v>
      </c>
      <c r="B4173" s="11" t="str">
        <f t="shared" si="395"/>
        <v>CHPD</v>
      </c>
      <c r="C4173" s="11" t="str">
        <f>VLOOKUP('intouch变量（离散）'!$A4173,基本表格!$G:$Q,2,FALSE)</f>
        <v>2494+P7-M2 旋风旋转下料阀 电机控制 拉线开关</v>
      </c>
      <c r="D4173" t="s">
        <v>154</v>
      </c>
      <c r="E4173" t="str">
        <f t="shared" si="391"/>
        <v>No</v>
      </c>
      <c r="F4173" t="str">
        <f t="shared" si="392"/>
        <v>0</v>
      </c>
      <c r="G4173" t="s">
        <v>154</v>
      </c>
      <c r="H4173" t="s">
        <v>155</v>
      </c>
      <c r="I4173" t="str">
        <f t="shared" si="393"/>
        <v/>
      </c>
      <c r="J4173" t="str">
        <f t="shared" si="394"/>
        <v/>
      </c>
      <c r="K4173" t="str">
        <f>VLOOKUP('intouch变量（离散）'!$A4173,基本表格!$G:$Q,9,FALSE)</f>
        <v>On</v>
      </c>
      <c r="L4173">
        <v>1</v>
      </c>
      <c r="M4173" t="s">
        <v>156</v>
      </c>
      <c r="N4173" t="s">
        <v>157</v>
      </c>
      <c r="O4173" t="s">
        <v>158</v>
      </c>
      <c r="P4173" t="str">
        <f>VLOOKUP('intouch变量（离散）'!$A4173,基本表格!$G:$Q,3,FALSE)</f>
        <v>DB200,X1608.0</v>
      </c>
      <c r="Q4173" t="str">
        <f>VLOOKUP('intouch变量（离散）'!$A4173,基本表格!$G:$Q,10,FALSE)</f>
        <v>Yes</v>
      </c>
      <c r="R4173" t="str">
        <f t="shared" si="396"/>
        <v>DB200,X1608.0 2494+P7-M2 旋风旋转下料阀 电机控制 拉线开关</v>
      </c>
      <c r="S4173">
        <v>0</v>
      </c>
      <c r="T4173">
        <v>0</v>
      </c>
    </row>
    <row r="4174" spans="1:20">
      <c r="A4174" t="s">
        <v>4330</v>
      </c>
      <c r="B4174" s="11" t="str">
        <f t="shared" si="395"/>
        <v>CHPD</v>
      </c>
      <c r="C4174" s="11" t="str">
        <f>VLOOKUP('intouch变量（离散）'!$A4174,基本表格!$G:$Q,2,FALSE)</f>
        <v>2494+P7-M2 旋风旋转下料阀 电机控制 左跑偏报警</v>
      </c>
      <c r="D4174" t="s">
        <v>154</v>
      </c>
      <c r="E4174" t="str">
        <f t="shared" si="391"/>
        <v>No</v>
      </c>
      <c r="F4174" t="str">
        <f t="shared" si="392"/>
        <v>0</v>
      </c>
      <c r="G4174" t="s">
        <v>154</v>
      </c>
      <c r="H4174" t="s">
        <v>155</v>
      </c>
      <c r="I4174" t="str">
        <f t="shared" si="393"/>
        <v/>
      </c>
      <c r="J4174" t="str">
        <f t="shared" si="394"/>
        <v/>
      </c>
      <c r="K4174" t="str">
        <f>VLOOKUP('intouch变量（离散）'!$A4174,基本表格!$G:$Q,9,FALSE)</f>
        <v>On</v>
      </c>
      <c r="L4174">
        <v>1</v>
      </c>
      <c r="M4174" t="s">
        <v>156</v>
      </c>
      <c r="N4174" t="s">
        <v>157</v>
      </c>
      <c r="O4174" t="s">
        <v>158</v>
      </c>
      <c r="P4174" t="str">
        <f>VLOOKUP('intouch变量（离散）'!$A4174,基本表格!$G:$Q,3,FALSE)</f>
        <v>DB200,X1608.1</v>
      </c>
      <c r="Q4174" t="str">
        <f>VLOOKUP('intouch变量（离散）'!$A4174,基本表格!$G:$Q,10,FALSE)</f>
        <v>Yes</v>
      </c>
      <c r="R4174" t="str">
        <f t="shared" si="396"/>
        <v>DB200,X1608.1 2494+P7-M2 旋风旋转下料阀 电机控制 左跑偏报警</v>
      </c>
      <c r="S4174">
        <v>0</v>
      </c>
      <c r="T4174">
        <v>0</v>
      </c>
    </row>
    <row r="4175" spans="1:20">
      <c r="A4175" t="s">
        <v>4331</v>
      </c>
      <c r="B4175" s="11" t="str">
        <f t="shared" si="395"/>
        <v>CHPD</v>
      </c>
      <c r="C4175" s="11" t="str">
        <f>VLOOKUP('intouch变量（离散）'!$A4175,基本表格!$G:$Q,2,FALSE)</f>
        <v>2494+P7-M2 旋风旋转下料阀 电机控制 左跑偏1检测</v>
      </c>
      <c r="D4175" t="s">
        <v>154</v>
      </c>
      <c r="E4175" t="str">
        <f t="shared" si="391"/>
        <v>No</v>
      </c>
      <c r="F4175" t="str">
        <f t="shared" si="392"/>
        <v>0</v>
      </c>
      <c r="G4175" t="s">
        <v>154</v>
      </c>
      <c r="H4175" t="s">
        <v>155</v>
      </c>
      <c r="I4175" t="str">
        <f t="shared" si="393"/>
        <v/>
      </c>
      <c r="J4175" t="str">
        <f t="shared" si="394"/>
        <v/>
      </c>
      <c r="K4175" t="str">
        <f>VLOOKUP('intouch变量（离散）'!$A4175,基本表格!$G:$Q,9,FALSE)</f>
        <v>None</v>
      </c>
      <c r="L4175">
        <v>1</v>
      </c>
      <c r="M4175" t="s">
        <v>156</v>
      </c>
      <c r="N4175" t="s">
        <v>157</v>
      </c>
      <c r="O4175" t="s">
        <v>158</v>
      </c>
      <c r="P4175" t="str">
        <f>VLOOKUP('intouch变量（离散）'!$A4175,基本表格!$G:$Q,3,FALSE)</f>
        <v>DB200,X1608.2</v>
      </c>
      <c r="Q4175" t="str">
        <f>VLOOKUP('intouch变量（离散）'!$A4175,基本表格!$G:$Q,10,FALSE)</f>
        <v>Yes</v>
      </c>
      <c r="R4175" t="str">
        <f t="shared" si="396"/>
        <v>DB200,X1608.2 2494+P7-M2 旋风旋转下料阀 电机控制 左跑偏1检测</v>
      </c>
      <c r="S4175">
        <v>0</v>
      </c>
      <c r="T4175">
        <v>0</v>
      </c>
    </row>
    <row r="4176" spans="1:20">
      <c r="A4176" t="s">
        <v>4332</v>
      </c>
      <c r="B4176" s="11" t="str">
        <f t="shared" si="395"/>
        <v>CHPD</v>
      </c>
      <c r="C4176" s="11" t="str">
        <f>VLOOKUP('intouch变量（离散）'!$A4176,基本表格!$G:$Q,2,FALSE)</f>
        <v>2494+P7-M2 旋风旋转下料阀 电机控制 左跑偏保护使能</v>
      </c>
      <c r="D4176" t="s">
        <v>154</v>
      </c>
      <c r="E4176" t="str">
        <f t="shared" si="391"/>
        <v>Yes</v>
      </c>
      <c r="F4176" t="str">
        <f t="shared" si="392"/>
        <v>900</v>
      </c>
      <c r="G4176" t="s">
        <v>154</v>
      </c>
      <c r="H4176" t="s">
        <v>155</v>
      </c>
      <c r="I4176" t="str">
        <f t="shared" si="393"/>
        <v>禁用</v>
      </c>
      <c r="J4176" t="str">
        <f t="shared" si="394"/>
        <v>启用</v>
      </c>
      <c r="K4176" t="str">
        <f>VLOOKUP('intouch变量（离散）'!$A4176,基本表格!$G:$Q,9,FALSE)</f>
        <v>None</v>
      </c>
      <c r="L4176">
        <v>1</v>
      </c>
      <c r="M4176" t="s">
        <v>156</v>
      </c>
      <c r="N4176" t="s">
        <v>157</v>
      </c>
      <c r="O4176" t="s">
        <v>158</v>
      </c>
      <c r="P4176" t="str">
        <f>VLOOKUP('intouch变量（离散）'!$A4176,基本表格!$G:$Q,3,FALSE)</f>
        <v>DB200,X1608.3</v>
      </c>
      <c r="Q4176" t="str">
        <f>VLOOKUP('intouch变量（离散）'!$A4176,基本表格!$G:$Q,10,FALSE)</f>
        <v>No</v>
      </c>
      <c r="R4176" t="str">
        <f t="shared" si="396"/>
        <v>DB200,X1608.3 2494+P7-M2 旋风旋转下料阀 电机控制 左跑偏保护使能</v>
      </c>
      <c r="S4176">
        <v>0</v>
      </c>
      <c r="T4176">
        <v>0</v>
      </c>
    </row>
    <row r="4177" spans="1:20">
      <c r="A4177" t="s">
        <v>4333</v>
      </c>
      <c r="B4177" s="11" t="str">
        <f t="shared" si="395"/>
        <v>CHPD</v>
      </c>
      <c r="C4177" s="11" t="str">
        <f>VLOOKUP('intouch变量（离散）'!$A4177,基本表格!$G:$Q,2,FALSE)</f>
        <v>2494+P7-M2 旋风旋转下料阀 电机控制 左跑偏导致停机</v>
      </c>
      <c r="D4177" t="s">
        <v>154</v>
      </c>
      <c r="E4177" t="str">
        <f t="shared" si="391"/>
        <v>No</v>
      </c>
      <c r="F4177" t="str">
        <f t="shared" si="392"/>
        <v>0</v>
      </c>
      <c r="G4177" t="s">
        <v>154</v>
      </c>
      <c r="H4177" t="s">
        <v>155</v>
      </c>
      <c r="I4177" t="str">
        <f t="shared" si="393"/>
        <v/>
      </c>
      <c r="J4177" t="str">
        <f t="shared" si="394"/>
        <v/>
      </c>
      <c r="K4177" t="str">
        <f>VLOOKUP('intouch变量（离散）'!$A4177,基本表格!$G:$Q,9,FALSE)</f>
        <v>On</v>
      </c>
      <c r="L4177">
        <v>1</v>
      </c>
      <c r="M4177" t="s">
        <v>156</v>
      </c>
      <c r="N4177" t="s">
        <v>157</v>
      </c>
      <c r="O4177" t="s">
        <v>158</v>
      </c>
      <c r="P4177" t="str">
        <f>VLOOKUP('intouch变量（离散）'!$A4177,基本表格!$G:$Q,3,FALSE)</f>
        <v>DB200,X1608.4</v>
      </c>
      <c r="Q4177" t="str">
        <f>VLOOKUP('intouch变量（离散）'!$A4177,基本表格!$G:$Q,10,FALSE)</f>
        <v>Yes</v>
      </c>
      <c r="R4177" t="str">
        <f t="shared" si="396"/>
        <v>DB200,X1608.4 2494+P7-M2 旋风旋转下料阀 电机控制 左跑偏导致停机</v>
      </c>
      <c r="S4177">
        <v>0</v>
      </c>
      <c r="T4177">
        <v>0</v>
      </c>
    </row>
    <row r="4178" spans="1:20">
      <c r="A4178" t="s">
        <v>4334</v>
      </c>
      <c r="B4178" s="11" t="str">
        <f t="shared" si="395"/>
        <v>CHPD</v>
      </c>
      <c r="C4178" s="11" t="str">
        <f>VLOOKUP('intouch变量（离散）'!$A4178,基本表格!$G:$Q,2,FALSE)</f>
        <v>2494+P7-M2 旋风旋转下料阀 电机控制 右 跑偏报警</v>
      </c>
      <c r="D4178" t="s">
        <v>154</v>
      </c>
      <c r="E4178" t="str">
        <f t="shared" si="391"/>
        <v>No</v>
      </c>
      <c r="F4178" t="str">
        <f t="shared" si="392"/>
        <v>0</v>
      </c>
      <c r="G4178" t="s">
        <v>154</v>
      </c>
      <c r="H4178" t="s">
        <v>155</v>
      </c>
      <c r="I4178" t="str">
        <f t="shared" si="393"/>
        <v/>
      </c>
      <c r="J4178" t="str">
        <f t="shared" si="394"/>
        <v/>
      </c>
      <c r="K4178" t="str">
        <f>VLOOKUP('intouch变量（离散）'!$A4178,基本表格!$G:$Q,9,FALSE)</f>
        <v>On</v>
      </c>
      <c r="L4178">
        <v>1</v>
      </c>
      <c r="M4178" t="s">
        <v>156</v>
      </c>
      <c r="N4178" t="s">
        <v>157</v>
      </c>
      <c r="O4178" t="s">
        <v>158</v>
      </c>
      <c r="P4178" t="str">
        <f>VLOOKUP('intouch变量（离散）'!$A4178,基本表格!$G:$Q,3,FALSE)</f>
        <v>DB200,X1612.0</v>
      </c>
      <c r="Q4178" t="str">
        <f>VLOOKUP('intouch变量（离散）'!$A4178,基本表格!$G:$Q,10,FALSE)</f>
        <v>Yes</v>
      </c>
      <c r="R4178" t="str">
        <f t="shared" si="396"/>
        <v>DB200,X1612.0 2494+P7-M2 旋风旋转下料阀 电机控制 右 跑偏报警</v>
      </c>
      <c r="S4178">
        <v>0</v>
      </c>
      <c r="T4178">
        <v>0</v>
      </c>
    </row>
    <row r="4179" spans="1:20">
      <c r="A4179" t="s">
        <v>4335</v>
      </c>
      <c r="B4179" s="11" t="str">
        <f t="shared" si="395"/>
        <v>CHPD</v>
      </c>
      <c r="C4179" s="11" t="str">
        <f>VLOOKUP('intouch变量（离散）'!$A4179,基本表格!$G:$Q,2,FALSE)</f>
        <v>2494+P7-M2 旋风旋转下料阀 电机控制 右跑偏1检测</v>
      </c>
      <c r="D4179" t="s">
        <v>154</v>
      </c>
      <c r="E4179" t="str">
        <f t="shared" si="391"/>
        <v>No</v>
      </c>
      <c r="F4179" t="str">
        <f t="shared" si="392"/>
        <v>0</v>
      </c>
      <c r="G4179" t="s">
        <v>154</v>
      </c>
      <c r="H4179" t="s">
        <v>155</v>
      </c>
      <c r="I4179" t="str">
        <f t="shared" si="393"/>
        <v/>
      </c>
      <c r="J4179" t="str">
        <f t="shared" si="394"/>
        <v/>
      </c>
      <c r="K4179" t="str">
        <f>VLOOKUP('intouch变量（离散）'!$A4179,基本表格!$G:$Q,9,FALSE)</f>
        <v>None</v>
      </c>
      <c r="L4179">
        <v>1</v>
      </c>
      <c r="M4179" t="s">
        <v>156</v>
      </c>
      <c r="N4179" t="s">
        <v>157</v>
      </c>
      <c r="O4179" t="s">
        <v>158</v>
      </c>
      <c r="P4179" t="str">
        <f>VLOOKUP('intouch变量（离散）'!$A4179,基本表格!$G:$Q,3,FALSE)</f>
        <v>DB200,X1612.1</v>
      </c>
      <c r="Q4179" t="str">
        <f>VLOOKUP('intouch变量（离散）'!$A4179,基本表格!$G:$Q,10,FALSE)</f>
        <v>Yes</v>
      </c>
      <c r="R4179" t="str">
        <f t="shared" si="396"/>
        <v>DB200,X1612.1 2494+P7-M2 旋风旋转下料阀 电机控制 右跑偏1检测</v>
      </c>
      <c r="S4179">
        <v>0</v>
      </c>
      <c r="T4179">
        <v>0</v>
      </c>
    </row>
    <row r="4180" spans="1:20">
      <c r="A4180" t="s">
        <v>4336</v>
      </c>
      <c r="B4180" s="11" t="str">
        <f t="shared" si="395"/>
        <v>CHPD</v>
      </c>
      <c r="C4180" s="11" t="str">
        <f>VLOOKUP('intouch变量（离散）'!$A4180,基本表格!$G:$Q,2,FALSE)</f>
        <v>2494+P7-M2 旋风旋转下料阀 电机控制 右跑偏保护使能</v>
      </c>
      <c r="D4180" t="s">
        <v>154</v>
      </c>
      <c r="E4180" t="str">
        <f t="shared" si="391"/>
        <v>Yes</v>
      </c>
      <c r="F4180" t="str">
        <f t="shared" si="392"/>
        <v>900</v>
      </c>
      <c r="G4180" t="s">
        <v>154</v>
      </c>
      <c r="H4180" t="s">
        <v>155</v>
      </c>
      <c r="I4180" t="str">
        <f t="shared" si="393"/>
        <v>禁用</v>
      </c>
      <c r="J4180" t="str">
        <f t="shared" si="394"/>
        <v>启用</v>
      </c>
      <c r="K4180" t="str">
        <f>VLOOKUP('intouch变量（离散）'!$A4180,基本表格!$G:$Q,9,FALSE)</f>
        <v>None</v>
      </c>
      <c r="L4180">
        <v>1</v>
      </c>
      <c r="M4180" t="s">
        <v>156</v>
      </c>
      <c r="N4180" t="s">
        <v>157</v>
      </c>
      <c r="O4180" t="s">
        <v>158</v>
      </c>
      <c r="P4180" t="str">
        <f>VLOOKUP('intouch变量（离散）'!$A4180,基本表格!$G:$Q,3,FALSE)</f>
        <v>DB200,X1612.2</v>
      </c>
      <c r="Q4180" t="str">
        <f>VLOOKUP('intouch变量（离散）'!$A4180,基本表格!$G:$Q,10,FALSE)</f>
        <v>No</v>
      </c>
      <c r="R4180" t="str">
        <f t="shared" si="396"/>
        <v>DB200,X1612.2 2494+P7-M2 旋风旋转下料阀 电机控制 右跑偏保护使能</v>
      </c>
      <c r="S4180">
        <v>0</v>
      </c>
      <c r="T4180">
        <v>0</v>
      </c>
    </row>
    <row r="4181" spans="1:20">
      <c r="A4181" t="s">
        <v>4337</v>
      </c>
      <c r="B4181" s="11" t="str">
        <f t="shared" si="395"/>
        <v>CHPD</v>
      </c>
      <c r="C4181" s="11" t="str">
        <f>VLOOKUP('intouch变量（离散）'!$A4181,基本表格!$G:$Q,2,FALSE)</f>
        <v>2494+P7-M2 旋风旋转下料阀 电机控制 右跑偏导致停机</v>
      </c>
      <c r="D4181" t="s">
        <v>154</v>
      </c>
      <c r="E4181" t="str">
        <f t="shared" si="391"/>
        <v>No</v>
      </c>
      <c r="F4181" t="str">
        <f t="shared" si="392"/>
        <v>0</v>
      </c>
      <c r="G4181" t="s">
        <v>154</v>
      </c>
      <c r="H4181" t="s">
        <v>155</v>
      </c>
      <c r="I4181" t="str">
        <f t="shared" si="393"/>
        <v/>
      </c>
      <c r="J4181" t="str">
        <f t="shared" si="394"/>
        <v/>
      </c>
      <c r="K4181" t="str">
        <f>VLOOKUP('intouch变量（离散）'!$A4181,基本表格!$G:$Q,9,FALSE)</f>
        <v>On</v>
      </c>
      <c r="L4181">
        <v>1</v>
      </c>
      <c r="M4181" t="s">
        <v>156</v>
      </c>
      <c r="N4181" t="s">
        <v>157</v>
      </c>
      <c r="O4181" t="s">
        <v>158</v>
      </c>
      <c r="P4181" t="str">
        <f>VLOOKUP('intouch变量（离散）'!$A4181,基本表格!$G:$Q,3,FALSE)</f>
        <v>DB200,X1612.3</v>
      </c>
      <c r="Q4181" t="str">
        <f>VLOOKUP('intouch变量（离散）'!$A4181,基本表格!$G:$Q,10,FALSE)</f>
        <v>Yes</v>
      </c>
      <c r="R4181" t="str">
        <f t="shared" si="396"/>
        <v>DB200,X1612.3 2494+P7-M2 旋风旋转下料阀 电机控制 右跑偏导致停机</v>
      </c>
      <c r="S4181">
        <v>0</v>
      </c>
      <c r="T4181">
        <v>0</v>
      </c>
    </row>
    <row r="4182" spans="1:20">
      <c r="A4182" t="s">
        <v>4338</v>
      </c>
      <c r="B4182" s="11" t="str">
        <f t="shared" si="395"/>
        <v>CHPD</v>
      </c>
      <c r="C4182" s="11" t="str">
        <f>VLOOKUP('intouch变量（离散）'!$A4182,基本表格!$G:$Q,2,FALSE)</f>
        <v>2494+P7-M2 旋风旋转下料阀 电机控制 三角型</v>
      </c>
      <c r="D4182" t="s">
        <v>154</v>
      </c>
      <c r="E4182" t="str">
        <f t="shared" si="391"/>
        <v>No</v>
      </c>
      <c r="F4182" t="str">
        <f t="shared" si="392"/>
        <v>0</v>
      </c>
      <c r="G4182" t="s">
        <v>154</v>
      </c>
      <c r="H4182" t="s">
        <v>155</v>
      </c>
      <c r="I4182" t="str">
        <f t="shared" si="393"/>
        <v/>
      </c>
      <c r="J4182" t="str">
        <f t="shared" si="394"/>
        <v/>
      </c>
      <c r="K4182" t="str">
        <f>VLOOKUP('intouch变量（离散）'!$A4182,基本表格!$G:$Q,9,FALSE)</f>
        <v>None</v>
      </c>
      <c r="L4182">
        <v>1</v>
      </c>
      <c r="M4182" t="s">
        <v>156</v>
      </c>
      <c r="N4182" t="s">
        <v>157</v>
      </c>
      <c r="O4182" t="s">
        <v>158</v>
      </c>
      <c r="P4182" t="str">
        <f>VLOOKUP('intouch变量（离散）'!$A4182,基本表格!$G:$Q,3,FALSE)</f>
        <v>DB200,X1616.0</v>
      </c>
      <c r="Q4182" t="str">
        <f>VLOOKUP('intouch变量（离散）'!$A4182,基本表格!$G:$Q,10,FALSE)</f>
        <v>Yes</v>
      </c>
      <c r="R4182" t="str">
        <f t="shared" si="396"/>
        <v>DB200,X1616.0 2494+P7-M2 旋风旋转下料阀 电机控制 三角型</v>
      </c>
      <c r="S4182">
        <v>0</v>
      </c>
      <c r="T4182">
        <v>0</v>
      </c>
    </row>
    <row r="4183" spans="1:20">
      <c r="A4183" t="s">
        <v>4339</v>
      </c>
      <c r="B4183" s="11" t="str">
        <f t="shared" si="395"/>
        <v>CHPD</v>
      </c>
      <c r="C4183" s="11" t="str">
        <f>VLOOKUP('intouch变量（离散）'!$A4183,基本表格!$G:$Q,2,FALSE)</f>
        <v>2494+P7-M2 旋风旋转下料阀 电机控制 星型</v>
      </c>
      <c r="D4183" t="s">
        <v>154</v>
      </c>
      <c r="E4183" t="str">
        <f t="shared" si="391"/>
        <v>No</v>
      </c>
      <c r="F4183" t="str">
        <f t="shared" si="392"/>
        <v>0</v>
      </c>
      <c r="G4183" t="s">
        <v>154</v>
      </c>
      <c r="H4183" t="s">
        <v>155</v>
      </c>
      <c r="I4183" t="str">
        <f t="shared" si="393"/>
        <v/>
      </c>
      <c r="J4183" t="str">
        <f t="shared" si="394"/>
        <v/>
      </c>
      <c r="K4183" t="str">
        <f>VLOOKUP('intouch变量（离散）'!$A4183,基本表格!$G:$Q,9,FALSE)</f>
        <v>None</v>
      </c>
      <c r="L4183">
        <v>1</v>
      </c>
      <c r="M4183" t="s">
        <v>156</v>
      </c>
      <c r="N4183" t="s">
        <v>157</v>
      </c>
      <c r="O4183" t="s">
        <v>158</v>
      </c>
      <c r="P4183" t="str">
        <f>VLOOKUP('intouch变量（离散）'!$A4183,基本表格!$G:$Q,3,FALSE)</f>
        <v>DB200,X1616.1</v>
      </c>
      <c r="Q4183" t="str">
        <f>VLOOKUP('intouch变量（离散）'!$A4183,基本表格!$G:$Q,10,FALSE)</f>
        <v>Yes</v>
      </c>
      <c r="R4183" t="str">
        <f t="shared" si="396"/>
        <v>DB200,X1616.1 2494+P7-M2 旋风旋转下料阀 电机控制 星型</v>
      </c>
      <c r="S4183">
        <v>0</v>
      </c>
      <c r="T4183">
        <v>0</v>
      </c>
    </row>
    <row r="4184" spans="1:20">
      <c r="A4184" t="s">
        <v>4340</v>
      </c>
      <c r="B4184" s="11" t="str">
        <f t="shared" si="395"/>
        <v>CHPD</v>
      </c>
      <c r="C4184" s="11" t="str">
        <f>VLOOKUP('intouch变量（离散）'!$A4184,基本表格!$G:$Q,2,FALSE)</f>
        <v>2494+P7-M2 旋风旋转下料阀 电机控制 维修开关</v>
      </c>
      <c r="D4184" t="s">
        <v>154</v>
      </c>
      <c r="E4184" t="str">
        <f t="shared" si="391"/>
        <v>No</v>
      </c>
      <c r="F4184" t="str">
        <f t="shared" si="392"/>
        <v>0</v>
      </c>
      <c r="G4184" t="s">
        <v>154</v>
      </c>
      <c r="H4184" t="s">
        <v>155</v>
      </c>
      <c r="I4184" t="str">
        <f t="shared" si="393"/>
        <v/>
      </c>
      <c r="J4184" t="str">
        <f t="shared" si="394"/>
        <v/>
      </c>
      <c r="K4184" t="str">
        <f>VLOOKUP('intouch变量（离散）'!$A4184,基本表格!$G:$Q,9,FALSE)</f>
        <v>On</v>
      </c>
      <c r="L4184">
        <v>1</v>
      </c>
      <c r="M4184" t="s">
        <v>156</v>
      </c>
      <c r="N4184" t="s">
        <v>157</v>
      </c>
      <c r="O4184" t="s">
        <v>158</v>
      </c>
      <c r="P4184" t="str">
        <f>VLOOKUP('intouch变量（离散）'!$A4184,基本表格!$G:$Q,3,FALSE)</f>
        <v>DB200,X1616.2</v>
      </c>
      <c r="Q4184" t="str">
        <f>VLOOKUP('intouch变量（离散）'!$A4184,基本表格!$G:$Q,10,FALSE)</f>
        <v>Yes</v>
      </c>
      <c r="R4184" t="str">
        <f t="shared" si="396"/>
        <v>DB200,X1616.2 2494+P7-M2 旋风旋转下料阀 电机控制 维修开关</v>
      </c>
      <c r="S4184">
        <v>0</v>
      </c>
      <c r="T4184">
        <v>0</v>
      </c>
    </row>
    <row r="4185" spans="1:20">
      <c r="A4185" t="s">
        <v>4341</v>
      </c>
      <c r="B4185" s="11" t="str">
        <f t="shared" si="395"/>
        <v>CHPD</v>
      </c>
      <c r="C4185" s="11" t="str">
        <f>VLOOKUP('intouch变量（离散）'!$A4185,基本表格!$G:$Q,2,FALSE)</f>
        <v>2494+P7-M2 旋风旋转下料阀 电机控制 左跑偏2检测</v>
      </c>
      <c r="D4185" t="s">
        <v>154</v>
      </c>
      <c r="E4185" t="str">
        <f t="shared" si="391"/>
        <v>No</v>
      </c>
      <c r="F4185" t="str">
        <f t="shared" si="392"/>
        <v>0</v>
      </c>
      <c r="G4185" t="s">
        <v>154</v>
      </c>
      <c r="H4185" t="s">
        <v>155</v>
      </c>
      <c r="I4185" t="str">
        <f t="shared" si="393"/>
        <v/>
      </c>
      <c r="J4185" t="str">
        <f t="shared" si="394"/>
        <v/>
      </c>
      <c r="K4185" t="str">
        <f>VLOOKUP('intouch变量（离散）'!$A4185,基本表格!$G:$Q,9,FALSE)</f>
        <v>None</v>
      </c>
      <c r="L4185">
        <v>1</v>
      </c>
      <c r="M4185" t="s">
        <v>156</v>
      </c>
      <c r="N4185" t="s">
        <v>157</v>
      </c>
      <c r="O4185" t="s">
        <v>158</v>
      </c>
      <c r="P4185" t="str">
        <f>VLOOKUP('intouch变量（离散）'!$A4185,基本表格!$G:$Q,3,FALSE)</f>
        <v>DB200,X1616.3</v>
      </c>
      <c r="Q4185" t="str">
        <f>VLOOKUP('intouch变量（离散）'!$A4185,基本表格!$G:$Q,10,FALSE)</f>
        <v>Yes</v>
      </c>
      <c r="R4185" t="str">
        <f t="shared" si="396"/>
        <v>DB200,X1616.3 2494+P7-M2 旋风旋转下料阀 电机控制 左跑偏2检测</v>
      </c>
      <c r="S4185">
        <v>0</v>
      </c>
      <c r="T4185">
        <v>0</v>
      </c>
    </row>
    <row r="4186" spans="1:20">
      <c r="A4186" t="s">
        <v>4342</v>
      </c>
      <c r="B4186" s="11" t="str">
        <f t="shared" si="395"/>
        <v>CHPD</v>
      </c>
      <c r="C4186" s="11" t="str">
        <f>VLOOKUP('intouch变量（离散）'!$A4186,基本表格!$G:$Q,2,FALSE)</f>
        <v>2494+P7-M2 旋风旋转下料阀 电机控制 右跑偏2检测</v>
      </c>
      <c r="D4186" t="s">
        <v>154</v>
      </c>
      <c r="E4186" t="str">
        <f t="shared" si="391"/>
        <v>No</v>
      </c>
      <c r="F4186" t="str">
        <f t="shared" si="392"/>
        <v>0</v>
      </c>
      <c r="G4186" t="s">
        <v>154</v>
      </c>
      <c r="H4186" t="s">
        <v>155</v>
      </c>
      <c r="I4186" t="str">
        <f t="shared" si="393"/>
        <v/>
      </c>
      <c r="J4186" t="str">
        <f t="shared" si="394"/>
        <v/>
      </c>
      <c r="K4186" t="str">
        <f>VLOOKUP('intouch变量（离散）'!$A4186,基本表格!$G:$Q,9,FALSE)</f>
        <v>None</v>
      </c>
      <c r="L4186">
        <v>1</v>
      </c>
      <c r="M4186" t="s">
        <v>156</v>
      </c>
      <c r="N4186" t="s">
        <v>157</v>
      </c>
      <c r="O4186" t="s">
        <v>158</v>
      </c>
      <c r="P4186" t="str">
        <f>VLOOKUP('intouch变量（离散）'!$A4186,基本表格!$G:$Q,3,FALSE)</f>
        <v>DB200,X1616.4</v>
      </c>
      <c r="Q4186" t="str">
        <f>VLOOKUP('intouch变量（离散）'!$A4186,基本表格!$G:$Q,10,FALSE)</f>
        <v>Yes</v>
      </c>
      <c r="R4186" t="str">
        <f t="shared" si="396"/>
        <v>DB200,X1616.4 2494+P7-M2 旋风旋转下料阀 电机控制 右跑偏2检测</v>
      </c>
      <c r="S4186">
        <v>0</v>
      </c>
      <c r="T4186">
        <v>0</v>
      </c>
    </row>
    <row r="4187" spans="1:20">
      <c r="A4187" t="s">
        <v>4343</v>
      </c>
      <c r="B4187" s="11" t="str">
        <f t="shared" si="395"/>
        <v>CHPD</v>
      </c>
      <c r="C4187" s="11" t="str">
        <f>VLOOKUP('intouch变量（离散）'!$A4187,基本表格!$G:$Q,2,FALSE)</f>
        <v>2494+P7-M3 布袋除尘旋转下料阀 电机控制 使能</v>
      </c>
      <c r="D4187" t="s">
        <v>154</v>
      </c>
      <c r="E4187" t="str">
        <f t="shared" si="391"/>
        <v>No</v>
      </c>
      <c r="F4187" t="str">
        <f t="shared" si="392"/>
        <v>0</v>
      </c>
      <c r="G4187" t="s">
        <v>154</v>
      </c>
      <c r="H4187" t="s">
        <v>155</v>
      </c>
      <c r="I4187" t="str">
        <f t="shared" si="393"/>
        <v/>
      </c>
      <c r="J4187" t="str">
        <f t="shared" si="394"/>
        <v/>
      </c>
      <c r="K4187" t="str">
        <f>VLOOKUP('intouch变量（离散）'!$A4187,基本表格!$G:$Q,9,FALSE)</f>
        <v>None</v>
      </c>
      <c r="L4187">
        <v>1</v>
      </c>
      <c r="M4187" t="s">
        <v>156</v>
      </c>
      <c r="N4187" t="s">
        <v>157</v>
      </c>
      <c r="O4187" t="s">
        <v>158</v>
      </c>
      <c r="P4187" t="str">
        <f>VLOOKUP('intouch变量（离散）'!$A4187,基本表格!$G:$Q,3,FALSE)</f>
        <v>DB200,X1650.0</v>
      </c>
      <c r="Q4187" t="str">
        <f>VLOOKUP('intouch变量（离散）'!$A4187,基本表格!$G:$Q,10,FALSE)</f>
        <v>No</v>
      </c>
      <c r="R4187" t="str">
        <f t="shared" si="396"/>
        <v>DB200,X1650.0 2494+P7-M3 布袋除尘旋转下料阀 电机控制 使能</v>
      </c>
      <c r="S4187">
        <v>0</v>
      </c>
      <c r="T4187">
        <v>0</v>
      </c>
    </row>
    <row r="4188" spans="1:20">
      <c r="A4188" t="s">
        <v>4344</v>
      </c>
      <c r="B4188" s="11" t="str">
        <f t="shared" si="395"/>
        <v>CHPD</v>
      </c>
      <c r="C4188" s="11" t="str">
        <f>VLOOKUP('intouch变量（离散）'!$A4188,基本表格!$G:$Q,2,FALSE)</f>
        <v>2494+P7-M3 布袋除尘旋转下料阀 电机控制 手自动状态</v>
      </c>
      <c r="D4188" t="s">
        <v>154</v>
      </c>
      <c r="E4188" t="str">
        <f t="shared" si="391"/>
        <v>No</v>
      </c>
      <c r="F4188" t="str">
        <f t="shared" si="392"/>
        <v>0</v>
      </c>
      <c r="G4188" t="s">
        <v>154</v>
      </c>
      <c r="H4188" t="s">
        <v>155</v>
      </c>
      <c r="I4188" t="str">
        <f t="shared" si="393"/>
        <v/>
      </c>
      <c r="J4188" t="str">
        <f t="shared" si="394"/>
        <v/>
      </c>
      <c r="K4188" t="str">
        <f>VLOOKUP('intouch变量（离散）'!$A4188,基本表格!$G:$Q,9,FALSE)</f>
        <v>None</v>
      </c>
      <c r="L4188">
        <v>1</v>
      </c>
      <c r="M4188" t="s">
        <v>156</v>
      </c>
      <c r="N4188" t="s">
        <v>157</v>
      </c>
      <c r="O4188" t="s">
        <v>158</v>
      </c>
      <c r="P4188" t="str">
        <f>VLOOKUP('intouch变量（离散）'!$A4188,基本表格!$G:$Q,3,FALSE)</f>
        <v>DB200,X1650.3</v>
      </c>
      <c r="Q4188" t="str">
        <f>VLOOKUP('intouch变量（离散）'!$A4188,基本表格!$G:$Q,10,FALSE)</f>
        <v>Yes</v>
      </c>
      <c r="R4188" t="str">
        <f t="shared" si="396"/>
        <v>DB200,X1650.3 2494+P7-M3 布袋除尘旋转下料阀 电机控制 手自动状态</v>
      </c>
      <c r="S4188">
        <v>0</v>
      </c>
      <c r="T4188">
        <v>0</v>
      </c>
    </row>
    <row r="4189" spans="1:20">
      <c r="A4189" t="s">
        <v>4345</v>
      </c>
      <c r="B4189" s="11" t="str">
        <f t="shared" si="395"/>
        <v>CHPD</v>
      </c>
      <c r="C4189" s="11" t="str">
        <f>VLOOKUP('intouch变量（离散）'!$A4189,基本表格!$G:$Q,2,FALSE)</f>
        <v>2494+P7-M3 布袋除尘旋转下料阀 电机控制 本地/远程(检修/待机）</v>
      </c>
      <c r="D4189" t="s">
        <v>154</v>
      </c>
      <c r="E4189" t="str">
        <f t="shared" si="391"/>
        <v>No</v>
      </c>
      <c r="F4189" t="str">
        <f t="shared" si="392"/>
        <v>0</v>
      </c>
      <c r="G4189" t="s">
        <v>154</v>
      </c>
      <c r="H4189" t="s">
        <v>155</v>
      </c>
      <c r="I4189" t="str">
        <f t="shared" si="393"/>
        <v/>
      </c>
      <c r="J4189" t="str">
        <f t="shared" si="394"/>
        <v/>
      </c>
      <c r="K4189" t="str">
        <f>VLOOKUP('intouch变量（离散）'!$A4189,基本表格!$G:$Q,9,FALSE)</f>
        <v>None</v>
      </c>
      <c r="L4189">
        <v>1</v>
      </c>
      <c r="M4189" t="s">
        <v>156</v>
      </c>
      <c r="N4189" t="s">
        <v>157</v>
      </c>
      <c r="O4189" t="s">
        <v>158</v>
      </c>
      <c r="P4189" t="str">
        <f>VLOOKUP('intouch变量（离散）'!$A4189,基本表格!$G:$Q,3,FALSE)</f>
        <v>DB200,X1650.4</v>
      </c>
      <c r="Q4189" t="str">
        <f>VLOOKUP('intouch变量（离散）'!$A4189,基本表格!$G:$Q,10,FALSE)</f>
        <v>Yes</v>
      </c>
      <c r="R4189" t="str">
        <f t="shared" si="396"/>
        <v>DB200,X1650.4 2494+P7-M3 布袋除尘旋转下料阀 电机控制 本地/远程(检修/待机）</v>
      </c>
      <c r="S4189">
        <v>0</v>
      </c>
      <c r="T4189">
        <v>0</v>
      </c>
    </row>
    <row r="4190" spans="1:20">
      <c r="A4190" t="s">
        <v>4346</v>
      </c>
      <c r="B4190" s="11" t="str">
        <f t="shared" si="395"/>
        <v>CHPD</v>
      </c>
      <c r="C4190" s="11" t="str">
        <f>VLOOKUP('intouch变量（离散）'!$A4190,基本表格!$G:$Q,2,FALSE)</f>
        <v>2494+P7-M3 布袋除尘旋转下料阀 电机控制 开启_上位机(正转)</v>
      </c>
      <c r="D4190" t="s">
        <v>154</v>
      </c>
      <c r="E4190" t="str">
        <f t="shared" si="391"/>
        <v>No</v>
      </c>
      <c r="F4190" t="str">
        <f t="shared" si="392"/>
        <v>0</v>
      </c>
      <c r="G4190" t="s">
        <v>154</v>
      </c>
      <c r="H4190" t="s">
        <v>155</v>
      </c>
      <c r="I4190" t="str">
        <f t="shared" si="393"/>
        <v/>
      </c>
      <c r="J4190" t="str">
        <f t="shared" si="394"/>
        <v/>
      </c>
      <c r="K4190" t="str">
        <f>VLOOKUP('intouch变量（离散）'!$A4190,基本表格!$G:$Q,9,FALSE)</f>
        <v>None</v>
      </c>
      <c r="L4190">
        <v>1</v>
      </c>
      <c r="M4190" t="s">
        <v>156</v>
      </c>
      <c r="N4190" t="s">
        <v>157</v>
      </c>
      <c r="O4190" t="s">
        <v>158</v>
      </c>
      <c r="P4190" t="str">
        <f>VLOOKUP('intouch变量（离散）'!$A4190,基本表格!$G:$Q,3,FALSE)</f>
        <v>DB200,X1650.6</v>
      </c>
      <c r="Q4190" t="str">
        <f>VLOOKUP('intouch变量（离散）'!$A4190,基本表格!$G:$Q,10,FALSE)</f>
        <v>No</v>
      </c>
      <c r="R4190" t="str">
        <f t="shared" si="396"/>
        <v>DB200,X1650.6 2494+P7-M3 布袋除尘旋转下料阀 电机控制 开启_上位机(正转)</v>
      </c>
      <c r="S4190">
        <v>0</v>
      </c>
      <c r="T4190">
        <v>0</v>
      </c>
    </row>
    <row r="4191" spans="1:20">
      <c r="A4191" t="s">
        <v>4347</v>
      </c>
      <c r="B4191" s="11" t="str">
        <f t="shared" si="395"/>
        <v>CHPD</v>
      </c>
      <c r="C4191" s="11" t="str">
        <f>VLOOKUP('intouch变量（离散）'!$A4191,基本表格!$G:$Q,2,FALSE)</f>
        <v>2494+P7-M3 布袋除尘旋转下料阀 电机控制 停止_上位机(反转)</v>
      </c>
      <c r="D4191" t="s">
        <v>154</v>
      </c>
      <c r="E4191" t="str">
        <f t="shared" si="391"/>
        <v>No</v>
      </c>
      <c r="F4191" t="str">
        <f t="shared" si="392"/>
        <v>0</v>
      </c>
      <c r="G4191" t="s">
        <v>154</v>
      </c>
      <c r="H4191" t="s">
        <v>155</v>
      </c>
      <c r="I4191" t="str">
        <f t="shared" si="393"/>
        <v/>
      </c>
      <c r="J4191" t="str">
        <f t="shared" si="394"/>
        <v/>
      </c>
      <c r="K4191" t="str">
        <f>VLOOKUP('intouch变量（离散）'!$A4191,基本表格!$G:$Q,9,FALSE)</f>
        <v>None</v>
      </c>
      <c r="L4191">
        <v>1</v>
      </c>
      <c r="M4191" t="s">
        <v>156</v>
      </c>
      <c r="N4191" t="s">
        <v>157</v>
      </c>
      <c r="O4191" t="s">
        <v>158</v>
      </c>
      <c r="P4191" t="str">
        <f>VLOOKUP('intouch变量（离散）'!$A4191,基本表格!$G:$Q,3,FALSE)</f>
        <v>DB200,X1651.0</v>
      </c>
      <c r="Q4191" t="str">
        <f>VLOOKUP('intouch变量（离散）'!$A4191,基本表格!$G:$Q,10,FALSE)</f>
        <v>No</v>
      </c>
      <c r="R4191" t="str">
        <f t="shared" si="396"/>
        <v>DB200,X1651.0 2494+P7-M3 布袋除尘旋转下料阀 电机控制 停止_上位机(反转)</v>
      </c>
      <c r="S4191">
        <v>0</v>
      </c>
      <c r="T4191">
        <v>0</v>
      </c>
    </row>
    <row r="4192" spans="1:20">
      <c r="A4192" t="s">
        <v>4348</v>
      </c>
      <c r="B4192" s="11" t="str">
        <f t="shared" si="395"/>
        <v>CHPD</v>
      </c>
      <c r="C4192" s="11" t="str">
        <f>VLOOKUP('intouch变量（离散）'!$A4192,基本表格!$G:$Q,2,FALSE)</f>
        <v>2494+P7-M3 布袋除尘旋转下料阀 电机控制 通风扇</v>
      </c>
      <c r="D4192" t="s">
        <v>154</v>
      </c>
      <c r="E4192" t="str">
        <f t="shared" si="391"/>
        <v>No</v>
      </c>
      <c r="F4192" t="str">
        <f t="shared" si="392"/>
        <v>0</v>
      </c>
      <c r="G4192" t="s">
        <v>154</v>
      </c>
      <c r="H4192" t="s">
        <v>155</v>
      </c>
      <c r="I4192" t="str">
        <f t="shared" si="393"/>
        <v/>
      </c>
      <c r="J4192" t="str">
        <f t="shared" si="394"/>
        <v/>
      </c>
      <c r="K4192" t="str">
        <f>VLOOKUP('intouch变量（离散）'!$A4192,基本表格!$G:$Q,9,FALSE)</f>
        <v>None</v>
      </c>
      <c r="L4192">
        <v>1</v>
      </c>
      <c r="M4192" t="s">
        <v>156</v>
      </c>
      <c r="N4192" t="s">
        <v>157</v>
      </c>
      <c r="O4192" t="s">
        <v>158</v>
      </c>
      <c r="P4192" t="str">
        <f>VLOOKUP('intouch变量（离散）'!$A4192,基本表格!$G:$Q,3,FALSE)</f>
        <v>DB200,X1651.1</v>
      </c>
      <c r="Q4192" t="str">
        <f>VLOOKUP('intouch变量（离散）'!$A4192,基本表格!$G:$Q,10,FALSE)</f>
        <v>Yes</v>
      </c>
      <c r="R4192" t="str">
        <f t="shared" si="396"/>
        <v>DB200,X1651.1 2494+P7-M3 布袋除尘旋转下料阀 电机控制 通风扇</v>
      </c>
      <c r="S4192">
        <v>0</v>
      </c>
      <c r="T4192">
        <v>0</v>
      </c>
    </row>
    <row r="4193" spans="1:20">
      <c r="A4193" t="s">
        <v>4349</v>
      </c>
      <c r="B4193" s="11" t="str">
        <f t="shared" si="395"/>
        <v>CHPD</v>
      </c>
      <c r="C4193" s="11" t="str">
        <f>VLOOKUP('intouch变量（离散）'!$A4193,基本表格!$G:$Q,2,FALSE)</f>
        <v>2494+P7-M3 布袋除尘旋转下料阀 电机控制 电机(正转）</v>
      </c>
      <c r="D4193" t="s">
        <v>154</v>
      </c>
      <c r="E4193" t="str">
        <f t="shared" si="391"/>
        <v>No</v>
      </c>
      <c r="F4193" t="str">
        <f t="shared" si="392"/>
        <v>0</v>
      </c>
      <c r="G4193" t="s">
        <v>154</v>
      </c>
      <c r="H4193" t="s">
        <v>155</v>
      </c>
      <c r="I4193" t="str">
        <f t="shared" si="393"/>
        <v/>
      </c>
      <c r="J4193" t="str">
        <f t="shared" si="394"/>
        <v/>
      </c>
      <c r="K4193" t="str">
        <f>VLOOKUP('intouch变量（离散）'!$A4193,基本表格!$G:$Q,9,FALSE)</f>
        <v>None</v>
      </c>
      <c r="L4193">
        <v>1</v>
      </c>
      <c r="M4193" t="s">
        <v>156</v>
      </c>
      <c r="N4193" t="s">
        <v>157</v>
      </c>
      <c r="O4193" t="s">
        <v>158</v>
      </c>
      <c r="P4193" t="str">
        <f>VLOOKUP('intouch变量（离散）'!$A4193,基本表格!$G:$Q,3,FALSE)</f>
        <v>DB200,X1651.2</v>
      </c>
      <c r="Q4193" t="str">
        <f>VLOOKUP('intouch变量（离散）'!$A4193,基本表格!$G:$Q,10,FALSE)</f>
        <v>Yes</v>
      </c>
      <c r="R4193" t="str">
        <f t="shared" si="396"/>
        <v>DB200,X1651.2 2494+P7-M3 布袋除尘旋转下料阀 电机控制 电机(正转）</v>
      </c>
      <c r="S4193">
        <v>0</v>
      </c>
      <c r="T4193">
        <v>0</v>
      </c>
    </row>
    <row r="4194" spans="1:20">
      <c r="A4194" t="s">
        <v>4350</v>
      </c>
      <c r="B4194" s="11" t="str">
        <f t="shared" si="395"/>
        <v>CHPD</v>
      </c>
      <c r="C4194" s="11" t="str">
        <f>VLOOKUP('intouch变量（离散）'!$A4194,基本表格!$G:$Q,2,FALSE)</f>
        <v>2494+P7-M3 布袋除尘旋转下料阀 电机控制 电机过载</v>
      </c>
      <c r="D4194" t="s">
        <v>154</v>
      </c>
      <c r="E4194" t="str">
        <f t="shared" si="391"/>
        <v>No</v>
      </c>
      <c r="F4194" t="str">
        <f t="shared" si="392"/>
        <v>0</v>
      </c>
      <c r="G4194" t="s">
        <v>154</v>
      </c>
      <c r="H4194" t="s">
        <v>155</v>
      </c>
      <c r="I4194" t="str">
        <f t="shared" si="393"/>
        <v/>
      </c>
      <c r="J4194" t="str">
        <f t="shared" si="394"/>
        <v/>
      </c>
      <c r="K4194" t="str">
        <f>VLOOKUP('intouch变量（离散）'!$A4194,基本表格!$G:$Q,9,FALSE)</f>
        <v>On</v>
      </c>
      <c r="L4194">
        <v>1</v>
      </c>
      <c r="M4194" t="s">
        <v>156</v>
      </c>
      <c r="N4194" t="s">
        <v>157</v>
      </c>
      <c r="O4194" t="s">
        <v>158</v>
      </c>
      <c r="P4194" t="str">
        <f>VLOOKUP('intouch变量（离散）'!$A4194,基本表格!$G:$Q,3,FALSE)</f>
        <v>DB200,X1651.3</v>
      </c>
      <c r="Q4194" t="str">
        <f>VLOOKUP('intouch变量（离散）'!$A4194,基本表格!$G:$Q,10,FALSE)</f>
        <v>Yes</v>
      </c>
      <c r="R4194" t="str">
        <f t="shared" si="396"/>
        <v>DB200,X1651.3 2494+P7-M3 布袋除尘旋转下料阀 电机控制 电机过载</v>
      </c>
      <c r="S4194">
        <v>0</v>
      </c>
      <c r="T4194">
        <v>0</v>
      </c>
    </row>
    <row r="4195" spans="1:20">
      <c r="A4195" t="s">
        <v>4351</v>
      </c>
      <c r="B4195" s="11" t="str">
        <f t="shared" si="395"/>
        <v>CHPD</v>
      </c>
      <c r="C4195" s="11" t="str">
        <f>VLOOKUP('intouch变量（离散）'!$A4195,基本表格!$G:$Q,2,FALSE)</f>
        <v>2494+P7-M3 布袋除尘旋转下料阀 电机控制 风扇过载</v>
      </c>
      <c r="D4195" t="s">
        <v>154</v>
      </c>
      <c r="E4195" t="str">
        <f t="shared" si="391"/>
        <v>No</v>
      </c>
      <c r="F4195" t="str">
        <f t="shared" si="392"/>
        <v>0</v>
      </c>
      <c r="G4195" t="s">
        <v>154</v>
      </c>
      <c r="H4195" t="s">
        <v>155</v>
      </c>
      <c r="I4195" t="str">
        <f t="shared" si="393"/>
        <v/>
      </c>
      <c r="J4195" t="str">
        <f t="shared" si="394"/>
        <v/>
      </c>
      <c r="K4195" t="str">
        <f>VLOOKUP('intouch变量（离散）'!$A4195,基本表格!$G:$Q,9,FALSE)</f>
        <v>On</v>
      </c>
      <c r="L4195">
        <v>1</v>
      </c>
      <c r="M4195" t="s">
        <v>156</v>
      </c>
      <c r="N4195" t="s">
        <v>157</v>
      </c>
      <c r="O4195" t="s">
        <v>158</v>
      </c>
      <c r="P4195" t="str">
        <f>VLOOKUP('intouch变量（离散）'!$A4195,基本表格!$G:$Q,3,FALSE)</f>
        <v>DB200,X1651.4</v>
      </c>
      <c r="Q4195" t="str">
        <f>VLOOKUP('intouch变量（离散）'!$A4195,基本表格!$G:$Q,10,FALSE)</f>
        <v>Yes</v>
      </c>
      <c r="R4195" t="str">
        <f t="shared" si="396"/>
        <v>DB200,X1651.4 2494+P7-M3 布袋除尘旋转下料阀 电机控制 风扇过载</v>
      </c>
      <c r="S4195">
        <v>0</v>
      </c>
      <c r="T4195">
        <v>0</v>
      </c>
    </row>
    <row r="4196" spans="1:20">
      <c r="A4196" t="s">
        <v>4352</v>
      </c>
      <c r="B4196" s="11" t="str">
        <f t="shared" si="395"/>
        <v>CHPD</v>
      </c>
      <c r="C4196" s="11" t="str">
        <f>VLOOKUP('intouch变量（离散）'!$A4196,基本表格!$G:$Q,2,FALSE)</f>
        <v>2494+P7-M3 布袋除尘旋转下料阀 电机控制 电机运行指示</v>
      </c>
      <c r="D4196" t="s">
        <v>154</v>
      </c>
      <c r="E4196" t="str">
        <f t="shared" si="391"/>
        <v>No</v>
      </c>
      <c r="F4196" t="str">
        <f t="shared" si="392"/>
        <v>0</v>
      </c>
      <c r="G4196" t="s">
        <v>154</v>
      </c>
      <c r="H4196" t="s">
        <v>155</v>
      </c>
      <c r="I4196" t="str">
        <f t="shared" si="393"/>
        <v/>
      </c>
      <c r="J4196" t="str">
        <f t="shared" si="394"/>
        <v/>
      </c>
      <c r="K4196" t="str">
        <f>VLOOKUP('intouch变量（离散）'!$A4196,基本表格!$G:$Q,9,FALSE)</f>
        <v>None</v>
      </c>
      <c r="L4196">
        <v>1</v>
      </c>
      <c r="M4196" t="s">
        <v>156</v>
      </c>
      <c r="N4196" t="s">
        <v>157</v>
      </c>
      <c r="O4196" t="s">
        <v>158</v>
      </c>
      <c r="P4196" t="str">
        <f>VLOOKUP('intouch变量（离散）'!$A4196,基本表格!$G:$Q,3,FALSE)</f>
        <v>DB200,X1651.5</v>
      </c>
      <c r="Q4196" t="str">
        <f>VLOOKUP('intouch变量（离散）'!$A4196,基本表格!$G:$Q,10,FALSE)</f>
        <v>Yes</v>
      </c>
      <c r="R4196" t="str">
        <f t="shared" si="396"/>
        <v>DB200,X1651.5 2494+P7-M3 布袋除尘旋转下料阀 电机控制 电机运行指示</v>
      </c>
      <c r="S4196">
        <v>0</v>
      </c>
      <c r="T4196">
        <v>0</v>
      </c>
    </row>
    <row r="4197" spans="1:20">
      <c r="A4197" t="s">
        <v>4353</v>
      </c>
      <c r="B4197" s="11" t="str">
        <f t="shared" si="395"/>
        <v>CHPD</v>
      </c>
      <c r="C4197" s="11" t="str">
        <f>VLOOKUP('intouch变量（离散）'!$A4197,基本表格!$G:$Q,2,FALSE)</f>
        <v>2494+P7-M3 布袋除尘旋转下料阀 电机控制 断链报警</v>
      </c>
      <c r="D4197" t="s">
        <v>154</v>
      </c>
      <c r="E4197" t="str">
        <f t="shared" si="391"/>
        <v>No</v>
      </c>
      <c r="F4197" t="str">
        <f t="shared" si="392"/>
        <v>0</v>
      </c>
      <c r="G4197" t="s">
        <v>154</v>
      </c>
      <c r="H4197" t="s">
        <v>155</v>
      </c>
      <c r="I4197" t="str">
        <f t="shared" si="393"/>
        <v/>
      </c>
      <c r="J4197" t="str">
        <f t="shared" si="394"/>
        <v/>
      </c>
      <c r="K4197" t="str">
        <f>VLOOKUP('intouch变量（离散）'!$A4197,基本表格!$G:$Q,9,FALSE)</f>
        <v>On</v>
      </c>
      <c r="L4197">
        <v>1</v>
      </c>
      <c r="M4197" t="s">
        <v>156</v>
      </c>
      <c r="N4197" t="s">
        <v>157</v>
      </c>
      <c r="O4197" t="s">
        <v>158</v>
      </c>
      <c r="P4197" t="str">
        <f>VLOOKUP('intouch变量（离散）'!$A4197,基本表格!$G:$Q,3,FALSE)</f>
        <v>DB200,X1651.6</v>
      </c>
      <c r="Q4197" t="str">
        <f>VLOOKUP('intouch变量（离散）'!$A4197,基本表格!$G:$Q,10,FALSE)</f>
        <v>Yes</v>
      </c>
      <c r="R4197" t="str">
        <f t="shared" si="396"/>
        <v>DB200,X1651.6 2494+P7-M3 布袋除尘旋转下料阀 电机控制 断链报警</v>
      </c>
      <c r="S4197">
        <v>0</v>
      </c>
      <c r="T4197">
        <v>0</v>
      </c>
    </row>
    <row r="4198" spans="1:20">
      <c r="A4198" t="s">
        <v>4354</v>
      </c>
      <c r="B4198" s="11" t="str">
        <f t="shared" si="395"/>
        <v>CHPD</v>
      </c>
      <c r="C4198" s="11" t="str">
        <f>VLOOKUP('intouch变量（离散）'!$A4198,基本表格!$G:$Q,2,FALSE)</f>
        <v>2494+P7-M3 布袋除尘旋转下料阀 电机控制 断链检测</v>
      </c>
      <c r="D4198" t="s">
        <v>154</v>
      </c>
      <c r="E4198" t="str">
        <f t="shared" si="391"/>
        <v>No</v>
      </c>
      <c r="F4198" t="str">
        <f t="shared" si="392"/>
        <v>0</v>
      </c>
      <c r="G4198" t="s">
        <v>154</v>
      </c>
      <c r="H4198" t="s">
        <v>155</v>
      </c>
      <c r="I4198" t="str">
        <f t="shared" si="393"/>
        <v/>
      </c>
      <c r="J4198" t="str">
        <f t="shared" si="394"/>
        <v/>
      </c>
      <c r="K4198" t="str">
        <f>VLOOKUP('intouch变量（离散）'!$A4198,基本表格!$G:$Q,9,FALSE)</f>
        <v>None</v>
      </c>
      <c r="L4198">
        <v>1</v>
      </c>
      <c r="M4198" t="s">
        <v>156</v>
      </c>
      <c r="N4198" t="s">
        <v>157</v>
      </c>
      <c r="O4198" t="s">
        <v>158</v>
      </c>
      <c r="P4198" t="str">
        <f>VLOOKUP('intouch变量（离散）'!$A4198,基本表格!$G:$Q,3,FALSE)</f>
        <v>DB200,X1651.7</v>
      </c>
      <c r="Q4198" t="str">
        <f>VLOOKUP('intouch变量（离散）'!$A4198,基本表格!$G:$Q,10,FALSE)</f>
        <v>Yes</v>
      </c>
      <c r="R4198" t="str">
        <f t="shared" si="396"/>
        <v>DB200,X1651.7 2494+P7-M3 布袋除尘旋转下料阀 电机控制 断链检测</v>
      </c>
      <c r="S4198">
        <v>0</v>
      </c>
      <c r="T4198">
        <v>0</v>
      </c>
    </row>
    <row r="4199" spans="1:20">
      <c r="A4199" t="s">
        <v>4355</v>
      </c>
      <c r="B4199" s="11" t="str">
        <f t="shared" si="395"/>
        <v>CHPD</v>
      </c>
      <c r="C4199" s="11" t="str">
        <f>VLOOKUP('intouch变量（离散）'!$A4199,基本表格!$G:$Q,2,FALSE)</f>
        <v>2494+P7-M3 布袋除尘旋转下料阀 电机控制 复位</v>
      </c>
      <c r="D4199" t="s">
        <v>154</v>
      </c>
      <c r="E4199" t="str">
        <f t="shared" si="391"/>
        <v>No</v>
      </c>
      <c r="F4199" t="str">
        <f t="shared" si="392"/>
        <v>0</v>
      </c>
      <c r="G4199" t="s">
        <v>154</v>
      </c>
      <c r="H4199" t="s">
        <v>155</v>
      </c>
      <c r="I4199" t="str">
        <f t="shared" si="393"/>
        <v/>
      </c>
      <c r="J4199" t="str">
        <f t="shared" si="394"/>
        <v/>
      </c>
      <c r="K4199" t="str">
        <f>VLOOKUP('intouch变量（离散）'!$A4199,基本表格!$G:$Q,9,FALSE)</f>
        <v>None</v>
      </c>
      <c r="L4199">
        <v>1</v>
      </c>
      <c r="M4199" t="s">
        <v>156</v>
      </c>
      <c r="N4199" t="s">
        <v>157</v>
      </c>
      <c r="O4199" t="s">
        <v>158</v>
      </c>
      <c r="P4199" t="str">
        <f>VLOOKUP('intouch变量（离散）'!$A4199,基本表格!$G:$Q,3,FALSE)</f>
        <v>DB200,X1652.0</v>
      </c>
      <c r="Q4199" t="str">
        <f>VLOOKUP('intouch变量（离散）'!$A4199,基本表格!$G:$Q,10,FALSE)</f>
        <v>No</v>
      </c>
      <c r="R4199" t="str">
        <f t="shared" si="396"/>
        <v>DB200,X1652.0 2494+P7-M3 布袋除尘旋转下料阀 电机控制 复位</v>
      </c>
      <c r="S4199">
        <v>0</v>
      </c>
      <c r="T4199">
        <v>0</v>
      </c>
    </row>
    <row r="4200" spans="1:20">
      <c r="A4200" t="s">
        <v>4356</v>
      </c>
      <c r="B4200" s="11" t="str">
        <f t="shared" si="395"/>
        <v>CHPD</v>
      </c>
      <c r="C4200" s="11" t="str">
        <f>VLOOKUP('intouch变量（离散）'!$A4200,基本表格!$G:$Q,2,FALSE)</f>
        <v>2494+P7-M3 布袋除尘旋转下料阀 电机控制 断链保护使能</v>
      </c>
      <c r="D4200" t="s">
        <v>154</v>
      </c>
      <c r="E4200" t="str">
        <f t="shared" si="391"/>
        <v>Yes</v>
      </c>
      <c r="F4200" t="str">
        <f t="shared" si="392"/>
        <v>900</v>
      </c>
      <c r="G4200" t="s">
        <v>154</v>
      </c>
      <c r="H4200" t="s">
        <v>155</v>
      </c>
      <c r="I4200" t="str">
        <f t="shared" si="393"/>
        <v>禁用</v>
      </c>
      <c r="J4200" t="str">
        <f t="shared" si="394"/>
        <v>启用</v>
      </c>
      <c r="K4200" t="str">
        <f>VLOOKUP('intouch变量（离散）'!$A4200,基本表格!$G:$Q,9,FALSE)</f>
        <v>None</v>
      </c>
      <c r="L4200">
        <v>1</v>
      </c>
      <c r="M4200" t="s">
        <v>156</v>
      </c>
      <c r="N4200" t="s">
        <v>157</v>
      </c>
      <c r="O4200" t="s">
        <v>158</v>
      </c>
      <c r="P4200" t="str">
        <f>VLOOKUP('intouch变量（离散）'!$A4200,基本表格!$G:$Q,3,FALSE)</f>
        <v>DB200,X1652.1</v>
      </c>
      <c r="Q4200" t="str">
        <f>VLOOKUP('intouch变量（离散）'!$A4200,基本表格!$G:$Q,10,FALSE)</f>
        <v>No</v>
      </c>
      <c r="R4200" t="str">
        <f t="shared" si="396"/>
        <v>DB200,X1652.1 2494+P7-M3 布袋除尘旋转下料阀 电机控制 断链保护使能</v>
      </c>
      <c r="S4200">
        <v>0</v>
      </c>
      <c r="T4200">
        <v>0</v>
      </c>
    </row>
    <row r="4201" spans="1:20">
      <c r="A4201" t="s">
        <v>4357</v>
      </c>
      <c r="B4201" s="11" t="str">
        <f t="shared" si="395"/>
        <v>CHPD</v>
      </c>
      <c r="C4201" s="11" t="str">
        <f>VLOOKUP('intouch变量（离散）'!$A4201,基本表格!$G:$Q,2,FALSE)</f>
        <v>2494+P7-M3 布袋除尘旋转下料阀 电机控制 断链导致停机</v>
      </c>
      <c r="D4201" t="s">
        <v>154</v>
      </c>
      <c r="E4201" t="str">
        <f t="shared" si="391"/>
        <v>No</v>
      </c>
      <c r="F4201" t="str">
        <f t="shared" si="392"/>
        <v>0</v>
      </c>
      <c r="G4201" t="s">
        <v>154</v>
      </c>
      <c r="H4201" t="s">
        <v>155</v>
      </c>
      <c r="I4201" t="str">
        <f t="shared" si="393"/>
        <v/>
      </c>
      <c r="J4201" t="str">
        <f t="shared" si="394"/>
        <v/>
      </c>
      <c r="K4201" t="str">
        <f>VLOOKUP('intouch变量（离散）'!$A4201,基本表格!$G:$Q,9,FALSE)</f>
        <v>On</v>
      </c>
      <c r="L4201">
        <v>1</v>
      </c>
      <c r="M4201" t="s">
        <v>156</v>
      </c>
      <c r="N4201" t="s">
        <v>157</v>
      </c>
      <c r="O4201" t="s">
        <v>158</v>
      </c>
      <c r="P4201" t="str">
        <f>VLOOKUP('intouch变量（离散）'!$A4201,基本表格!$G:$Q,3,FALSE)</f>
        <v>DB200,X1652.2</v>
      </c>
      <c r="Q4201" t="str">
        <f>VLOOKUP('intouch变量（离散）'!$A4201,基本表格!$G:$Q,10,FALSE)</f>
        <v>Yes</v>
      </c>
      <c r="R4201" t="str">
        <f t="shared" si="396"/>
        <v>DB200,X1652.2 2494+P7-M3 布袋除尘旋转下料阀 电机控制 断链导致停机</v>
      </c>
      <c r="S4201">
        <v>0</v>
      </c>
      <c r="T4201">
        <v>0</v>
      </c>
    </row>
    <row r="4202" spans="1:20">
      <c r="A4202" t="s">
        <v>4358</v>
      </c>
      <c r="B4202" s="11" t="str">
        <f t="shared" si="395"/>
        <v>CHPD</v>
      </c>
      <c r="C4202" s="11" t="str">
        <f>VLOOKUP('intouch变量（离散）'!$A4202,基本表格!$G:$Q,2,FALSE)</f>
        <v>2494+P7-M3 布袋除尘旋转下料阀 电机控制 电机(反转）</v>
      </c>
      <c r="D4202" t="s">
        <v>154</v>
      </c>
      <c r="E4202" t="str">
        <f t="shared" si="391"/>
        <v>No</v>
      </c>
      <c r="F4202" t="str">
        <f t="shared" si="392"/>
        <v>0</v>
      </c>
      <c r="G4202" t="s">
        <v>154</v>
      </c>
      <c r="H4202" t="s">
        <v>155</v>
      </c>
      <c r="I4202" t="str">
        <f t="shared" si="393"/>
        <v/>
      </c>
      <c r="J4202" t="str">
        <f t="shared" si="394"/>
        <v/>
      </c>
      <c r="K4202" t="str">
        <f>VLOOKUP('intouch变量（离散）'!$A4202,基本表格!$G:$Q,9,FALSE)</f>
        <v>None</v>
      </c>
      <c r="L4202">
        <v>1</v>
      </c>
      <c r="M4202" t="s">
        <v>156</v>
      </c>
      <c r="N4202" t="s">
        <v>157</v>
      </c>
      <c r="O4202" t="s">
        <v>158</v>
      </c>
      <c r="P4202" t="str">
        <f>VLOOKUP('intouch变量（离散）'!$A4202,基本表格!$G:$Q,3,FALSE)</f>
        <v>DB200,X1652.3</v>
      </c>
      <c r="Q4202" t="str">
        <f>VLOOKUP('intouch变量（离散）'!$A4202,基本表格!$G:$Q,10,FALSE)</f>
        <v>Yes</v>
      </c>
      <c r="R4202" t="str">
        <f t="shared" si="396"/>
        <v>DB200,X1652.3 2494+P7-M3 布袋除尘旋转下料阀 电机控制 电机(反转）</v>
      </c>
      <c r="S4202">
        <v>0</v>
      </c>
      <c r="T4202">
        <v>0</v>
      </c>
    </row>
    <row r="4203" spans="1:20">
      <c r="A4203" t="s">
        <v>4359</v>
      </c>
      <c r="B4203" s="11" t="str">
        <f t="shared" si="395"/>
        <v>CHPD</v>
      </c>
      <c r="C4203" s="11" t="str">
        <f>VLOOKUP('intouch变量（离散）'!$A4203,基本表格!$G:$Q,2,FALSE)</f>
        <v>2494+P7-M3 布袋除尘旋转下料阀 电机控制 本地</v>
      </c>
      <c r="D4203" t="s">
        <v>154</v>
      </c>
      <c r="E4203" t="str">
        <f t="shared" si="391"/>
        <v>No</v>
      </c>
      <c r="F4203" t="str">
        <f t="shared" si="392"/>
        <v>0</v>
      </c>
      <c r="G4203" t="s">
        <v>154</v>
      </c>
      <c r="H4203" t="s">
        <v>155</v>
      </c>
      <c r="I4203" t="str">
        <f t="shared" si="393"/>
        <v/>
      </c>
      <c r="J4203" t="str">
        <f t="shared" si="394"/>
        <v/>
      </c>
      <c r="K4203" t="str">
        <f>VLOOKUP('intouch变量（离散）'!$A4203,基本表格!$G:$Q,9,FALSE)</f>
        <v>None</v>
      </c>
      <c r="L4203">
        <v>1</v>
      </c>
      <c r="M4203" t="s">
        <v>156</v>
      </c>
      <c r="N4203" t="s">
        <v>157</v>
      </c>
      <c r="O4203" t="s">
        <v>158</v>
      </c>
      <c r="P4203" t="str">
        <f>VLOOKUP('intouch变量（离散）'!$A4203,基本表格!$G:$Q,3,FALSE)</f>
        <v>DB200,X1652.4</v>
      </c>
      <c r="Q4203" t="str">
        <f>VLOOKUP('intouch变量（离散）'!$A4203,基本表格!$G:$Q,10,FALSE)</f>
        <v>Yes</v>
      </c>
      <c r="R4203" t="str">
        <f t="shared" si="396"/>
        <v>DB200,X1652.4 2494+P7-M3 布袋除尘旋转下料阀 电机控制 本地</v>
      </c>
      <c r="S4203">
        <v>0</v>
      </c>
      <c r="T4203">
        <v>0</v>
      </c>
    </row>
    <row r="4204" spans="1:20">
      <c r="A4204" t="s">
        <v>4360</v>
      </c>
      <c r="B4204" s="11" t="str">
        <f t="shared" si="395"/>
        <v>CHPD</v>
      </c>
      <c r="C4204" s="11" t="str">
        <f>VLOOKUP('intouch变量（离散）'!$A4204,基本表格!$G:$Q,2,FALSE)</f>
        <v>2494+P7-M3 布袋除尘旋转下料阀 电机控制 远程</v>
      </c>
      <c r="D4204" t="s">
        <v>154</v>
      </c>
      <c r="E4204" t="str">
        <f t="shared" si="391"/>
        <v>No</v>
      </c>
      <c r="F4204" t="str">
        <f t="shared" si="392"/>
        <v>0</v>
      </c>
      <c r="G4204" t="s">
        <v>154</v>
      </c>
      <c r="H4204" t="s">
        <v>155</v>
      </c>
      <c r="I4204" t="str">
        <f t="shared" si="393"/>
        <v/>
      </c>
      <c r="J4204" t="str">
        <f t="shared" si="394"/>
        <v/>
      </c>
      <c r="K4204" t="str">
        <f>VLOOKUP('intouch变量（离散）'!$A4204,基本表格!$G:$Q,9,FALSE)</f>
        <v>None</v>
      </c>
      <c r="L4204">
        <v>1</v>
      </c>
      <c r="M4204" t="s">
        <v>156</v>
      </c>
      <c r="N4204" t="s">
        <v>157</v>
      </c>
      <c r="O4204" t="s">
        <v>158</v>
      </c>
      <c r="P4204" t="str">
        <f>VLOOKUP('intouch变量（离散）'!$A4204,基本表格!$G:$Q,3,FALSE)</f>
        <v>DB200,X1652.5</v>
      </c>
      <c r="Q4204" t="str">
        <f>VLOOKUP('intouch变量（离散）'!$A4204,基本表格!$G:$Q,10,FALSE)</f>
        <v>Yes</v>
      </c>
      <c r="R4204" t="str">
        <f t="shared" si="396"/>
        <v>DB200,X1652.5 2494+P7-M3 布袋除尘旋转下料阀 电机控制 远程</v>
      </c>
      <c r="S4204">
        <v>0</v>
      </c>
      <c r="T4204">
        <v>0</v>
      </c>
    </row>
    <row r="4205" spans="1:20">
      <c r="A4205" t="s">
        <v>4361</v>
      </c>
      <c r="B4205" s="11" t="str">
        <f t="shared" si="395"/>
        <v>CHPD</v>
      </c>
      <c r="C4205" s="11" t="str">
        <f>VLOOKUP('intouch变量（离散）'!$A4205,基本表格!$G:$Q,2,FALSE)</f>
        <v>2494+P7-M3 布袋除尘旋转下料阀 电机控制 堵料报警</v>
      </c>
      <c r="D4205" t="s">
        <v>154</v>
      </c>
      <c r="E4205" t="str">
        <f t="shared" si="391"/>
        <v>No</v>
      </c>
      <c r="F4205" t="str">
        <f t="shared" si="392"/>
        <v>0</v>
      </c>
      <c r="G4205" t="s">
        <v>154</v>
      </c>
      <c r="H4205" t="s">
        <v>155</v>
      </c>
      <c r="I4205" t="str">
        <f t="shared" si="393"/>
        <v/>
      </c>
      <c r="J4205" t="str">
        <f t="shared" si="394"/>
        <v/>
      </c>
      <c r="K4205" t="str">
        <f>VLOOKUP('intouch变量（离散）'!$A4205,基本表格!$G:$Q,9,FALSE)</f>
        <v>On</v>
      </c>
      <c r="L4205">
        <v>1</v>
      </c>
      <c r="M4205" t="s">
        <v>156</v>
      </c>
      <c r="N4205" t="s">
        <v>157</v>
      </c>
      <c r="O4205" t="s">
        <v>158</v>
      </c>
      <c r="P4205" t="str">
        <f>VLOOKUP('intouch变量（离散）'!$A4205,基本表格!$G:$Q,3,FALSE)</f>
        <v>DB200,X1652.6</v>
      </c>
      <c r="Q4205" t="str">
        <f>VLOOKUP('intouch变量（离散）'!$A4205,基本表格!$G:$Q,10,FALSE)</f>
        <v>Yes</v>
      </c>
      <c r="R4205" t="str">
        <f t="shared" si="396"/>
        <v>DB200,X1652.6 2494+P7-M3 布袋除尘旋转下料阀 电机控制 堵料报警</v>
      </c>
      <c r="S4205">
        <v>0</v>
      </c>
      <c r="T4205">
        <v>0</v>
      </c>
    </row>
    <row r="4206" spans="1:20">
      <c r="A4206" t="s">
        <v>4362</v>
      </c>
      <c r="B4206" s="11" t="str">
        <f t="shared" si="395"/>
        <v>CHPD</v>
      </c>
      <c r="C4206" s="11" t="str">
        <f>VLOOKUP('intouch变量（离散）'!$A4206,基本表格!$G:$Q,2,FALSE)</f>
        <v>2494+P7-M3 布袋除尘旋转下料阀 电机控制 堵料检测</v>
      </c>
      <c r="D4206" t="s">
        <v>154</v>
      </c>
      <c r="E4206" t="str">
        <f t="shared" si="391"/>
        <v>No</v>
      </c>
      <c r="F4206" t="str">
        <f t="shared" si="392"/>
        <v>0</v>
      </c>
      <c r="G4206" t="s">
        <v>154</v>
      </c>
      <c r="H4206" t="s">
        <v>155</v>
      </c>
      <c r="I4206" t="str">
        <f t="shared" si="393"/>
        <v/>
      </c>
      <c r="J4206" t="str">
        <f t="shared" si="394"/>
        <v/>
      </c>
      <c r="K4206" t="str">
        <f>VLOOKUP('intouch变量（离散）'!$A4206,基本表格!$G:$Q,9,FALSE)</f>
        <v>None</v>
      </c>
      <c r="L4206">
        <v>1</v>
      </c>
      <c r="M4206" t="s">
        <v>156</v>
      </c>
      <c r="N4206" t="s">
        <v>157</v>
      </c>
      <c r="O4206" t="s">
        <v>158</v>
      </c>
      <c r="P4206" t="str">
        <f>VLOOKUP('intouch变量（离散）'!$A4206,基本表格!$G:$Q,3,FALSE)</f>
        <v>DB200,X1652.7</v>
      </c>
      <c r="Q4206" t="str">
        <f>VLOOKUP('intouch变量（离散）'!$A4206,基本表格!$G:$Q,10,FALSE)</f>
        <v>Yes</v>
      </c>
      <c r="R4206" t="str">
        <f t="shared" si="396"/>
        <v>DB200,X1652.7 2494+P7-M3 布袋除尘旋转下料阀 电机控制 堵料检测</v>
      </c>
      <c r="S4206">
        <v>0</v>
      </c>
      <c r="T4206">
        <v>0</v>
      </c>
    </row>
    <row r="4207" spans="1:20">
      <c r="A4207" t="s">
        <v>4363</v>
      </c>
      <c r="B4207" s="11" t="str">
        <f t="shared" si="395"/>
        <v>CHPD</v>
      </c>
      <c r="C4207" s="11" t="str">
        <f>VLOOKUP('intouch变量（离散）'!$A4207,基本表格!$G:$Q,2,FALSE)</f>
        <v>2494+P7-M3 布袋除尘旋转下料阀 电机控制 堵料保护使能</v>
      </c>
      <c r="D4207" t="s">
        <v>154</v>
      </c>
      <c r="E4207" t="str">
        <f t="shared" si="391"/>
        <v>Yes</v>
      </c>
      <c r="F4207" t="str">
        <f t="shared" si="392"/>
        <v>900</v>
      </c>
      <c r="G4207" t="s">
        <v>154</v>
      </c>
      <c r="H4207" t="s">
        <v>155</v>
      </c>
      <c r="I4207" t="str">
        <f t="shared" si="393"/>
        <v>禁用</v>
      </c>
      <c r="J4207" t="str">
        <f t="shared" si="394"/>
        <v>启用</v>
      </c>
      <c r="K4207" t="str">
        <f>VLOOKUP('intouch变量（离散）'!$A4207,基本表格!$G:$Q,9,FALSE)</f>
        <v>None</v>
      </c>
      <c r="L4207">
        <v>1</v>
      </c>
      <c r="M4207" t="s">
        <v>156</v>
      </c>
      <c r="N4207" t="s">
        <v>157</v>
      </c>
      <c r="O4207" t="s">
        <v>158</v>
      </c>
      <c r="P4207" t="str">
        <f>VLOOKUP('intouch变量（离散）'!$A4207,基本表格!$G:$Q,3,FALSE)</f>
        <v>DB200,X1653.0</v>
      </c>
      <c r="Q4207" t="str">
        <f>VLOOKUP('intouch变量（离散）'!$A4207,基本表格!$G:$Q,10,FALSE)</f>
        <v>No</v>
      </c>
      <c r="R4207" t="str">
        <f t="shared" si="396"/>
        <v>DB200,X1653.0 2494+P7-M3 布袋除尘旋转下料阀 电机控制 堵料保护使能</v>
      </c>
      <c r="S4207">
        <v>0</v>
      </c>
      <c r="T4207">
        <v>0</v>
      </c>
    </row>
    <row r="4208" spans="1:20">
      <c r="A4208" t="s">
        <v>4364</v>
      </c>
      <c r="B4208" s="11" t="str">
        <f t="shared" si="395"/>
        <v>CHPD</v>
      </c>
      <c r="C4208" s="11" t="str">
        <f>VLOOKUP('intouch变量（离散）'!$A4208,基本表格!$G:$Q,2,FALSE)</f>
        <v>2494+P7-M3 布袋除尘旋转下料阀 电机控制 堵料导致停机</v>
      </c>
      <c r="D4208" t="s">
        <v>154</v>
      </c>
      <c r="E4208" t="str">
        <f t="shared" si="391"/>
        <v>No</v>
      </c>
      <c r="F4208" t="str">
        <f t="shared" si="392"/>
        <v>0</v>
      </c>
      <c r="G4208" t="s">
        <v>154</v>
      </c>
      <c r="H4208" t="s">
        <v>155</v>
      </c>
      <c r="I4208" t="str">
        <f t="shared" si="393"/>
        <v/>
      </c>
      <c r="J4208" t="str">
        <f t="shared" si="394"/>
        <v/>
      </c>
      <c r="K4208" t="str">
        <f>VLOOKUP('intouch变量（离散）'!$A4208,基本表格!$G:$Q,9,FALSE)</f>
        <v>On</v>
      </c>
      <c r="L4208">
        <v>1</v>
      </c>
      <c r="M4208" t="s">
        <v>156</v>
      </c>
      <c r="N4208" t="s">
        <v>157</v>
      </c>
      <c r="O4208" t="s">
        <v>158</v>
      </c>
      <c r="P4208" t="str">
        <f>VLOOKUP('intouch变量（离散）'!$A4208,基本表格!$G:$Q,3,FALSE)</f>
        <v>DB200,X1653.1</v>
      </c>
      <c r="Q4208" t="str">
        <f>VLOOKUP('intouch变量（离散）'!$A4208,基本表格!$G:$Q,10,FALSE)</f>
        <v>Yes</v>
      </c>
      <c r="R4208" t="str">
        <f t="shared" si="396"/>
        <v>DB200,X1653.1 2494+P7-M3 布袋除尘旋转下料阀 电机控制 堵料导致停机</v>
      </c>
      <c r="S4208">
        <v>0</v>
      </c>
      <c r="T4208">
        <v>0</v>
      </c>
    </row>
    <row r="4209" spans="1:20">
      <c r="A4209" t="s">
        <v>4365</v>
      </c>
      <c r="B4209" s="11" t="str">
        <f t="shared" si="395"/>
        <v>CHPD</v>
      </c>
      <c r="C4209" s="11" t="str">
        <f>VLOOKUP('intouch变量（离散）'!$A4209,基本表格!$G:$Q,2,FALSE)</f>
        <v>2494+P7-M3 布袋除尘旋转下料阀 电机控制 拉线开关</v>
      </c>
      <c r="D4209" t="s">
        <v>154</v>
      </c>
      <c r="E4209" t="str">
        <f t="shared" si="391"/>
        <v>No</v>
      </c>
      <c r="F4209" t="str">
        <f t="shared" si="392"/>
        <v>0</v>
      </c>
      <c r="G4209" t="s">
        <v>154</v>
      </c>
      <c r="H4209" t="s">
        <v>155</v>
      </c>
      <c r="I4209" t="str">
        <f t="shared" si="393"/>
        <v/>
      </c>
      <c r="J4209" t="str">
        <f t="shared" si="394"/>
        <v/>
      </c>
      <c r="K4209" t="str">
        <f>VLOOKUP('intouch变量（离散）'!$A4209,基本表格!$G:$Q,9,FALSE)</f>
        <v>On</v>
      </c>
      <c r="L4209">
        <v>1</v>
      </c>
      <c r="M4209" t="s">
        <v>156</v>
      </c>
      <c r="N4209" t="s">
        <v>157</v>
      </c>
      <c r="O4209" t="s">
        <v>158</v>
      </c>
      <c r="P4209" t="str">
        <f>VLOOKUP('intouch变量（离散）'!$A4209,基本表格!$G:$Q,3,FALSE)</f>
        <v>DB200,X1658.0</v>
      </c>
      <c r="Q4209" t="str">
        <f>VLOOKUP('intouch变量（离散）'!$A4209,基本表格!$G:$Q,10,FALSE)</f>
        <v>Yes</v>
      </c>
      <c r="R4209" t="str">
        <f t="shared" si="396"/>
        <v>DB200,X1658.0 2494+P7-M3 布袋除尘旋转下料阀 电机控制 拉线开关</v>
      </c>
      <c r="S4209">
        <v>0</v>
      </c>
      <c r="T4209">
        <v>0</v>
      </c>
    </row>
    <row r="4210" spans="1:20">
      <c r="A4210" t="s">
        <v>4366</v>
      </c>
      <c r="B4210" s="11" t="str">
        <f t="shared" si="395"/>
        <v>CHPD</v>
      </c>
      <c r="C4210" s="11" t="str">
        <f>VLOOKUP('intouch变量（离散）'!$A4210,基本表格!$G:$Q,2,FALSE)</f>
        <v>2494+P7-M3 布袋除尘旋转下料阀 电机控制 左跑偏报警</v>
      </c>
      <c r="D4210" t="s">
        <v>154</v>
      </c>
      <c r="E4210" t="str">
        <f t="shared" si="391"/>
        <v>No</v>
      </c>
      <c r="F4210" t="str">
        <f t="shared" si="392"/>
        <v>0</v>
      </c>
      <c r="G4210" t="s">
        <v>154</v>
      </c>
      <c r="H4210" t="s">
        <v>155</v>
      </c>
      <c r="I4210" t="str">
        <f t="shared" si="393"/>
        <v/>
      </c>
      <c r="J4210" t="str">
        <f t="shared" si="394"/>
        <v/>
      </c>
      <c r="K4210" t="str">
        <f>VLOOKUP('intouch变量（离散）'!$A4210,基本表格!$G:$Q,9,FALSE)</f>
        <v>On</v>
      </c>
      <c r="L4210">
        <v>1</v>
      </c>
      <c r="M4210" t="s">
        <v>156</v>
      </c>
      <c r="N4210" t="s">
        <v>157</v>
      </c>
      <c r="O4210" t="s">
        <v>158</v>
      </c>
      <c r="P4210" t="str">
        <f>VLOOKUP('intouch变量（离散）'!$A4210,基本表格!$G:$Q,3,FALSE)</f>
        <v>DB200,X1658.1</v>
      </c>
      <c r="Q4210" t="str">
        <f>VLOOKUP('intouch变量（离散）'!$A4210,基本表格!$G:$Q,10,FALSE)</f>
        <v>Yes</v>
      </c>
      <c r="R4210" t="str">
        <f t="shared" si="396"/>
        <v>DB200,X1658.1 2494+P7-M3 布袋除尘旋转下料阀 电机控制 左跑偏报警</v>
      </c>
      <c r="S4210">
        <v>0</v>
      </c>
      <c r="T4210">
        <v>0</v>
      </c>
    </row>
    <row r="4211" spans="1:20">
      <c r="A4211" t="s">
        <v>4367</v>
      </c>
      <c r="B4211" s="11" t="str">
        <f t="shared" si="395"/>
        <v>CHPD</v>
      </c>
      <c r="C4211" s="11" t="str">
        <f>VLOOKUP('intouch变量（离散）'!$A4211,基本表格!$G:$Q,2,FALSE)</f>
        <v>2494+P7-M3 布袋除尘旋转下料阀 电机控制 左跑偏1检测</v>
      </c>
      <c r="D4211" t="s">
        <v>154</v>
      </c>
      <c r="E4211" t="str">
        <f t="shared" si="391"/>
        <v>No</v>
      </c>
      <c r="F4211" t="str">
        <f t="shared" si="392"/>
        <v>0</v>
      </c>
      <c r="G4211" t="s">
        <v>154</v>
      </c>
      <c r="H4211" t="s">
        <v>155</v>
      </c>
      <c r="I4211" t="str">
        <f t="shared" si="393"/>
        <v/>
      </c>
      <c r="J4211" t="str">
        <f t="shared" si="394"/>
        <v/>
      </c>
      <c r="K4211" t="str">
        <f>VLOOKUP('intouch变量（离散）'!$A4211,基本表格!$G:$Q,9,FALSE)</f>
        <v>None</v>
      </c>
      <c r="L4211">
        <v>1</v>
      </c>
      <c r="M4211" t="s">
        <v>156</v>
      </c>
      <c r="N4211" t="s">
        <v>157</v>
      </c>
      <c r="O4211" t="s">
        <v>158</v>
      </c>
      <c r="P4211" t="str">
        <f>VLOOKUP('intouch变量（离散）'!$A4211,基本表格!$G:$Q,3,FALSE)</f>
        <v>DB200,X1658.2</v>
      </c>
      <c r="Q4211" t="str">
        <f>VLOOKUP('intouch变量（离散）'!$A4211,基本表格!$G:$Q,10,FALSE)</f>
        <v>Yes</v>
      </c>
      <c r="R4211" t="str">
        <f t="shared" si="396"/>
        <v>DB200,X1658.2 2494+P7-M3 布袋除尘旋转下料阀 电机控制 左跑偏1检测</v>
      </c>
      <c r="S4211">
        <v>0</v>
      </c>
      <c r="T4211">
        <v>0</v>
      </c>
    </row>
    <row r="4212" spans="1:20">
      <c r="A4212" t="s">
        <v>4368</v>
      </c>
      <c r="B4212" s="11" t="str">
        <f t="shared" si="395"/>
        <v>CHPD</v>
      </c>
      <c r="C4212" s="11" t="str">
        <f>VLOOKUP('intouch变量（离散）'!$A4212,基本表格!$G:$Q,2,FALSE)</f>
        <v>2494+P7-M3 布袋除尘旋转下料阀 电机控制 左跑偏保护使能</v>
      </c>
      <c r="D4212" t="s">
        <v>154</v>
      </c>
      <c r="E4212" t="str">
        <f t="shared" si="391"/>
        <v>Yes</v>
      </c>
      <c r="F4212" t="str">
        <f t="shared" si="392"/>
        <v>900</v>
      </c>
      <c r="G4212" t="s">
        <v>154</v>
      </c>
      <c r="H4212" t="s">
        <v>155</v>
      </c>
      <c r="I4212" t="str">
        <f t="shared" si="393"/>
        <v>禁用</v>
      </c>
      <c r="J4212" t="str">
        <f t="shared" si="394"/>
        <v>启用</v>
      </c>
      <c r="K4212" t="str">
        <f>VLOOKUP('intouch变量（离散）'!$A4212,基本表格!$G:$Q,9,FALSE)</f>
        <v>None</v>
      </c>
      <c r="L4212">
        <v>1</v>
      </c>
      <c r="M4212" t="s">
        <v>156</v>
      </c>
      <c r="N4212" t="s">
        <v>157</v>
      </c>
      <c r="O4212" t="s">
        <v>158</v>
      </c>
      <c r="P4212" t="str">
        <f>VLOOKUP('intouch变量（离散）'!$A4212,基本表格!$G:$Q,3,FALSE)</f>
        <v>DB200,X1658.3</v>
      </c>
      <c r="Q4212" t="str">
        <f>VLOOKUP('intouch变量（离散）'!$A4212,基本表格!$G:$Q,10,FALSE)</f>
        <v>No</v>
      </c>
      <c r="R4212" t="str">
        <f t="shared" si="396"/>
        <v>DB200,X1658.3 2494+P7-M3 布袋除尘旋转下料阀 电机控制 左跑偏保护使能</v>
      </c>
      <c r="S4212">
        <v>0</v>
      </c>
      <c r="T4212">
        <v>0</v>
      </c>
    </row>
    <row r="4213" spans="1:20">
      <c r="A4213" t="s">
        <v>4369</v>
      </c>
      <c r="B4213" s="11" t="str">
        <f t="shared" si="395"/>
        <v>CHPD</v>
      </c>
      <c r="C4213" s="11" t="str">
        <f>VLOOKUP('intouch变量（离散）'!$A4213,基本表格!$G:$Q,2,FALSE)</f>
        <v>2494+P7-M3 布袋除尘旋转下料阀 电机控制 左跑偏导致停机</v>
      </c>
      <c r="D4213" t="s">
        <v>154</v>
      </c>
      <c r="E4213" t="str">
        <f t="shared" si="391"/>
        <v>No</v>
      </c>
      <c r="F4213" t="str">
        <f t="shared" si="392"/>
        <v>0</v>
      </c>
      <c r="G4213" t="s">
        <v>154</v>
      </c>
      <c r="H4213" t="s">
        <v>155</v>
      </c>
      <c r="I4213" t="str">
        <f t="shared" si="393"/>
        <v/>
      </c>
      <c r="J4213" t="str">
        <f t="shared" si="394"/>
        <v/>
      </c>
      <c r="K4213" t="str">
        <f>VLOOKUP('intouch变量（离散）'!$A4213,基本表格!$G:$Q,9,FALSE)</f>
        <v>On</v>
      </c>
      <c r="L4213">
        <v>1</v>
      </c>
      <c r="M4213" t="s">
        <v>156</v>
      </c>
      <c r="N4213" t="s">
        <v>157</v>
      </c>
      <c r="O4213" t="s">
        <v>158</v>
      </c>
      <c r="P4213" t="str">
        <f>VLOOKUP('intouch变量（离散）'!$A4213,基本表格!$G:$Q,3,FALSE)</f>
        <v>DB200,X1658.4</v>
      </c>
      <c r="Q4213" t="str">
        <f>VLOOKUP('intouch变量（离散）'!$A4213,基本表格!$G:$Q,10,FALSE)</f>
        <v>Yes</v>
      </c>
      <c r="R4213" t="str">
        <f t="shared" si="396"/>
        <v>DB200,X1658.4 2494+P7-M3 布袋除尘旋转下料阀 电机控制 左跑偏导致停机</v>
      </c>
      <c r="S4213">
        <v>0</v>
      </c>
      <c r="T4213">
        <v>0</v>
      </c>
    </row>
    <row r="4214" spans="1:20">
      <c r="A4214" t="s">
        <v>4370</v>
      </c>
      <c r="B4214" s="11" t="str">
        <f t="shared" si="395"/>
        <v>CHPD</v>
      </c>
      <c r="C4214" s="11" t="str">
        <f>VLOOKUP('intouch变量（离散）'!$A4214,基本表格!$G:$Q,2,FALSE)</f>
        <v>2494+P7-M3 布袋除尘旋转下料阀 电机控制 右 跑偏报警</v>
      </c>
      <c r="D4214" t="s">
        <v>154</v>
      </c>
      <c r="E4214" t="str">
        <f t="shared" si="391"/>
        <v>No</v>
      </c>
      <c r="F4214" t="str">
        <f t="shared" si="392"/>
        <v>0</v>
      </c>
      <c r="G4214" t="s">
        <v>154</v>
      </c>
      <c r="H4214" t="s">
        <v>155</v>
      </c>
      <c r="I4214" t="str">
        <f t="shared" si="393"/>
        <v/>
      </c>
      <c r="J4214" t="str">
        <f t="shared" si="394"/>
        <v/>
      </c>
      <c r="K4214" t="str">
        <f>VLOOKUP('intouch变量（离散）'!$A4214,基本表格!$G:$Q,9,FALSE)</f>
        <v>On</v>
      </c>
      <c r="L4214">
        <v>1</v>
      </c>
      <c r="M4214" t="s">
        <v>156</v>
      </c>
      <c r="N4214" t="s">
        <v>157</v>
      </c>
      <c r="O4214" t="s">
        <v>158</v>
      </c>
      <c r="P4214" t="str">
        <f>VLOOKUP('intouch变量（离散）'!$A4214,基本表格!$G:$Q,3,FALSE)</f>
        <v>DB200,X1662.0</v>
      </c>
      <c r="Q4214" t="str">
        <f>VLOOKUP('intouch变量（离散）'!$A4214,基本表格!$G:$Q,10,FALSE)</f>
        <v>Yes</v>
      </c>
      <c r="R4214" t="str">
        <f t="shared" si="396"/>
        <v>DB200,X1662.0 2494+P7-M3 布袋除尘旋转下料阀 电机控制 右 跑偏报警</v>
      </c>
      <c r="S4214">
        <v>0</v>
      </c>
      <c r="T4214">
        <v>0</v>
      </c>
    </row>
    <row r="4215" spans="1:20">
      <c r="A4215" t="s">
        <v>4371</v>
      </c>
      <c r="B4215" s="11" t="str">
        <f t="shared" si="395"/>
        <v>CHPD</v>
      </c>
      <c r="C4215" s="11" t="str">
        <f>VLOOKUP('intouch变量（离散）'!$A4215,基本表格!$G:$Q,2,FALSE)</f>
        <v>2494+P7-M3 布袋除尘旋转下料阀 电机控制 右跑偏1检测</v>
      </c>
      <c r="D4215" t="s">
        <v>154</v>
      </c>
      <c r="E4215" t="str">
        <f t="shared" si="391"/>
        <v>No</v>
      </c>
      <c r="F4215" t="str">
        <f t="shared" si="392"/>
        <v>0</v>
      </c>
      <c r="G4215" t="s">
        <v>154</v>
      </c>
      <c r="H4215" t="s">
        <v>155</v>
      </c>
      <c r="I4215" t="str">
        <f t="shared" si="393"/>
        <v/>
      </c>
      <c r="J4215" t="str">
        <f t="shared" si="394"/>
        <v/>
      </c>
      <c r="K4215" t="str">
        <f>VLOOKUP('intouch变量（离散）'!$A4215,基本表格!$G:$Q,9,FALSE)</f>
        <v>None</v>
      </c>
      <c r="L4215">
        <v>1</v>
      </c>
      <c r="M4215" t="s">
        <v>156</v>
      </c>
      <c r="N4215" t="s">
        <v>157</v>
      </c>
      <c r="O4215" t="s">
        <v>158</v>
      </c>
      <c r="P4215" t="str">
        <f>VLOOKUP('intouch变量（离散）'!$A4215,基本表格!$G:$Q,3,FALSE)</f>
        <v>DB200,X1662.1</v>
      </c>
      <c r="Q4215" t="str">
        <f>VLOOKUP('intouch变量（离散）'!$A4215,基本表格!$G:$Q,10,FALSE)</f>
        <v>Yes</v>
      </c>
      <c r="R4215" t="str">
        <f t="shared" si="396"/>
        <v>DB200,X1662.1 2494+P7-M3 布袋除尘旋转下料阀 电机控制 右跑偏1检测</v>
      </c>
      <c r="S4215">
        <v>0</v>
      </c>
      <c r="T4215">
        <v>0</v>
      </c>
    </row>
    <row r="4216" spans="1:20">
      <c r="A4216" t="s">
        <v>4372</v>
      </c>
      <c r="B4216" s="11" t="str">
        <f t="shared" si="395"/>
        <v>CHPD</v>
      </c>
      <c r="C4216" s="11" t="str">
        <f>VLOOKUP('intouch变量（离散）'!$A4216,基本表格!$G:$Q,2,FALSE)</f>
        <v>2494+P7-M3 布袋除尘旋转下料阀 电机控制 右跑偏保护使能</v>
      </c>
      <c r="D4216" t="s">
        <v>154</v>
      </c>
      <c r="E4216" t="str">
        <f t="shared" si="391"/>
        <v>Yes</v>
      </c>
      <c r="F4216" t="str">
        <f t="shared" si="392"/>
        <v>900</v>
      </c>
      <c r="G4216" t="s">
        <v>154</v>
      </c>
      <c r="H4216" t="s">
        <v>155</v>
      </c>
      <c r="I4216" t="str">
        <f t="shared" si="393"/>
        <v>禁用</v>
      </c>
      <c r="J4216" t="str">
        <f t="shared" si="394"/>
        <v>启用</v>
      </c>
      <c r="K4216" t="str">
        <f>VLOOKUP('intouch变量（离散）'!$A4216,基本表格!$G:$Q,9,FALSE)</f>
        <v>None</v>
      </c>
      <c r="L4216">
        <v>1</v>
      </c>
      <c r="M4216" t="s">
        <v>156</v>
      </c>
      <c r="N4216" t="s">
        <v>157</v>
      </c>
      <c r="O4216" t="s">
        <v>158</v>
      </c>
      <c r="P4216" t="str">
        <f>VLOOKUP('intouch变量（离散）'!$A4216,基本表格!$G:$Q,3,FALSE)</f>
        <v>DB200,X1662.2</v>
      </c>
      <c r="Q4216" t="str">
        <f>VLOOKUP('intouch变量（离散）'!$A4216,基本表格!$G:$Q,10,FALSE)</f>
        <v>No</v>
      </c>
      <c r="R4216" t="str">
        <f t="shared" si="396"/>
        <v>DB200,X1662.2 2494+P7-M3 布袋除尘旋转下料阀 电机控制 右跑偏保护使能</v>
      </c>
      <c r="S4216">
        <v>0</v>
      </c>
      <c r="T4216">
        <v>0</v>
      </c>
    </row>
    <row r="4217" spans="1:20">
      <c r="A4217" t="s">
        <v>4373</v>
      </c>
      <c r="B4217" s="11" t="str">
        <f t="shared" si="395"/>
        <v>CHPD</v>
      </c>
      <c r="C4217" s="11" t="str">
        <f>VLOOKUP('intouch变量（离散）'!$A4217,基本表格!$G:$Q,2,FALSE)</f>
        <v>2494+P7-M3 布袋除尘旋转下料阀 电机控制 右跑偏导致停机</v>
      </c>
      <c r="D4217" t="s">
        <v>154</v>
      </c>
      <c r="E4217" t="str">
        <f t="shared" si="391"/>
        <v>No</v>
      </c>
      <c r="F4217" t="str">
        <f t="shared" si="392"/>
        <v>0</v>
      </c>
      <c r="G4217" t="s">
        <v>154</v>
      </c>
      <c r="H4217" t="s">
        <v>155</v>
      </c>
      <c r="I4217" t="str">
        <f t="shared" si="393"/>
        <v/>
      </c>
      <c r="J4217" t="str">
        <f t="shared" si="394"/>
        <v/>
      </c>
      <c r="K4217" t="str">
        <f>VLOOKUP('intouch变量（离散）'!$A4217,基本表格!$G:$Q,9,FALSE)</f>
        <v>On</v>
      </c>
      <c r="L4217">
        <v>1</v>
      </c>
      <c r="M4217" t="s">
        <v>156</v>
      </c>
      <c r="N4217" t="s">
        <v>157</v>
      </c>
      <c r="O4217" t="s">
        <v>158</v>
      </c>
      <c r="P4217" t="str">
        <f>VLOOKUP('intouch变量（离散）'!$A4217,基本表格!$G:$Q,3,FALSE)</f>
        <v>DB200,X1662.3</v>
      </c>
      <c r="Q4217" t="str">
        <f>VLOOKUP('intouch变量（离散）'!$A4217,基本表格!$G:$Q,10,FALSE)</f>
        <v>Yes</v>
      </c>
      <c r="R4217" t="str">
        <f t="shared" si="396"/>
        <v>DB200,X1662.3 2494+P7-M3 布袋除尘旋转下料阀 电机控制 右跑偏导致停机</v>
      </c>
      <c r="S4217">
        <v>0</v>
      </c>
      <c r="T4217">
        <v>0</v>
      </c>
    </row>
    <row r="4218" spans="1:20">
      <c r="A4218" t="s">
        <v>4374</v>
      </c>
      <c r="B4218" s="11" t="str">
        <f t="shared" si="395"/>
        <v>CHPD</v>
      </c>
      <c r="C4218" s="11" t="str">
        <f>VLOOKUP('intouch变量（离散）'!$A4218,基本表格!$G:$Q,2,FALSE)</f>
        <v>2494+P7-M3 布袋除尘旋转下料阀 电机控制 三角型</v>
      </c>
      <c r="D4218" t="s">
        <v>154</v>
      </c>
      <c r="E4218" t="str">
        <f t="shared" si="391"/>
        <v>No</v>
      </c>
      <c r="F4218" t="str">
        <f t="shared" si="392"/>
        <v>0</v>
      </c>
      <c r="G4218" t="s">
        <v>154</v>
      </c>
      <c r="H4218" t="s">
        <v>155</v>
      </c>
      <c r="I4218" t="str">
        <f t="shared" si="393"/>
        <v/>
      </c>
      <c r="J4218" t="str">
        <f t="shared" si="394"/>
        <v/>
      </c>
      <c r="K4218" t="str">
        <f>VLOOKUP('intouch变量（离散）'!$A4218,基本表格!$G:$Q,9,FALSE)</f>
        <v>None</v>
      </c>
      <c r="L4218">
        <v>1</v>
      </c>
      <c r="M4218" t="s">
        <v>156</v>
      </c>
      <c r="N4218" t="s">
        <v>157</v>
      </c>
      <c r="O4218" t="s">
        <v>158</v>
      </c>
      <c r="P4218" t="str">
        <f>VLOOKUP('intouch变量（离散）'!$A4218,基本表格!$G:$Q,3,FALSE)</f>
        <v>DB200,X1666.0</v>
      </c>
      <c r="Q4218" t="str">
        <f>VLOOKUP('intouch变量（离散）'!$A4218,基本表格!$G:$Q,10,FALSE)</f>
        <v>Yes</v>
      </c>
      <c r="R4218" t="str">
        <f t="shared" si="396"/>
        <v>DB200,X1666.0 2494+P7-M3 布袋除尘旋转下料阀 电机控制 三角型</v>
      </c>
      <c r="S4218">
        <v>0</v>
      </c>
      <c r="T4218">
        <v>0</v>
      </c>
    </row>
    <row r="4219" spans="1:20">
      <c r="A4219" t="s">
        <v>4375</v>
      </c>
      <c r="B4219" s="11" t="str">
        <f t="shared" si="395"/>
        <v>CHPD</v>
      </c>
      <c r="C4219" s="11" t="str">
        <f>VLOOKUP('intouch变量（离散）'!$A4219,基本表格!$G:$Q,2,FALSE)</f>
        <v>2494+P7-M3 布袋除尘旋转下料阀 电机控制 星型</v>
      </c>
      <c r="D4219" t="s">
        <v>154</v>
      </c>
      <c r="E4219" t="str">
        <f t="shared" si="391"/>
        <v>No</v>
      </c>
      <c r="F4219" t="str">
        <f t="shared" si="392"/>
        <v>0</v>
      </c>
      <c r="G4219" t="s">
        <v>154</v>
      </c>
      <c r="H4219" t="s">
        <v>155</v>
      </c>
      <c r="I4219" t="str">
        <f t="shared" si="393"/>
        <v/>
      </c>
      <c r="J4219" t="str">
        <f t="shared" si="394"/>
        <v/>
      </c>
      <c r="K4219" t="str">
        <f>VLOOKUP('intouch变量（离散）'!$A4219,基本表格!$G:$Q,9,FALSE)</f>
        <v>None</v>
      </c>
      <c r="L4219">
        <v>1</v>
      </c>
      <c r="M4219" t="s">
        <v>156</v>
      </c>
      <c r="N4219" t="s">
        <v>157</v>
      </c>
      <c r="O4219" t="s">
        <v>158</v>
      </c>
      <c r="P4219" t="str">
        <f>VLOOKUP('intouch变量（离散）'!$A4219,基本表格!$G:$Q,3,FALSE)</f>
        <v>DB200,X1666.1</v>
      </c>
      <c r="Q4219" t="str">
        <f>VLOOKUP('intouch变量（离散）'!$A4219,基本表格!$G:$Q,10,FALSE)</f>
        <v>Yes</v>
      </c>
      <c r="R4219" t="str">
        <f t="shared" si="396"/>
        <v>DB200,X1666.1 2494+P7-M3 布袋除尘旋转下料阀 电机控制 星型</v>
      </c>
      <c r="S4219">
        <v>0</v>
      </c>
      <c r="T4219">
        <v>0</v>
      </c>
    </row>
    <row r="4220" spans="1:20">
      <c r="A4220" t="s">
        <v>4376</v>
      </c>
      <c r="B4220" s="11" t="str">
        <f t="shared" si="395"/>
        <v>CHPD</v>
      </c>
      <c r="C4220" s="11" t="str">
        <f>VLOOKUP('intouch变量（离散）'!$A4220,基本表格!$G:$Q,2,FALSE)</f>
        <v>2494+P7-M3 布袋除尘旋转下料阀 电机控制 维修开关</v>
      </c>
      <c r="D4220" t="s">
        <v>154</v>
      </c>
      <c r="E4220" t="str">
        <f t="shared" si="391"/>
        <v>No</v>
      </c>
      <c r="F4220" t="str">
        <f t="shared" si="392"/>
        <v>0</v>
      </c>
      <c r="G4220" t="s">
        <v>154</v>
      </c>
      <c r="H4220" t="s">
        <v>155</v>
      </c>
      <c r="I4220" t="str">
        <f t="shared" si="393"/>
        <v/>
      </c>
      <c r="J4220" t="str">
        <f t="shared" si="394"/>
        <v/>
      </c>
      <c r="K4220" t="str">
        <f>VLOOKUP('intouch变量（离散）'!$A4220,基本表格!$G:$Q,9,FALSE)</f>
        <v>On</v>
      </c>
      <c r="L4220">
        <v>1</v>
      </c>
      <c r="M4220" t="s">
        <v>156</v>
      </c>
      <c r="N4220" t="s">
        <v>157</v>
      </c>
      <c r="O4220" t="s">
        <v>158</v>
      </c>
      <c r="P4220" t="str">
        <f>VLOOKUP('intouch变量（离散）'!$A4220,基本表格!$G:$Q,3,FALSE)</f>
        <v>DB200,X1666.2</v>
      </c>
      <c r="Q4220" t="str">
        <f>VLOOKUP('intouch变量（离散）'!$A4220,基本表格!$G:$Q,10,FALSE)</f>
        <v>Yes</v>
      </c>
      <c r="R4220" t="str">
        <f t="shared" si="396"/>
        <v>DB200,X1666.2 2494+P7-M3 布袋除尘旋转下料阀 电机控制 维修开关</v>
      </c>
      <c r="S4220">
        <v>0</v>
      </c>
      <c r="T4220">
        <v>0</v>
      </c>
    </row>
    <row r="4221" spans="1:20">
      <c r="A4221" t="s">
        <v>4377</v>
      </c>
      <c r="B4221" s="11" t="str">
        <f t="shared" si="395"/>
        <v>CHPD</v>
      </c>
      <c r="C4221" s="11" t="str">
        <f>VLOOKUP('intouch变量（离散）'!$A4221,基本表格!$G:$Q,2,FALSE)</f>
        <v>2494+P7-M3 布袋除尘旋转下料阀 电机控制 左跑偏2检测</v>
      </c>
      <c r="D4221" t="s">
        <v>154</v>
      </c>
      <c r="E4221" t="str">
        <f t="shared" si="391"/>
        <v>No</v>
      </c>
      <c r="F4221" t="str">
        <f t="shared" si="392"/>
        <v>0</v>
      </c>
      <c r="G4221" t="s">
        <v>154</v>
      </c>
      <c r="H4221" t="s">
        <v>155</v>
      </c>
      <c r="I4221" t="str">
        <f t="shared" si="393"/>
        <v/>
      </c>
      <c r="J4221" t="str">
        <f t="shared" si="394"/>
        <v/>
      </c>
      <c r="K4221" t="str">
        <f>VLOOKUP('intouch变量（离散）'!$A4221,基本表格!$G:$Q,9,FALSE)</f>
        <v>None</v>
      </c>
      <c r="L4221">
        <v>1</v>
      </c>
      <c r="M4221" t="s">
        <v>156</v>
      </c>
      <c r="N4221" t="s">
        <v>157</v>
      </c>
      <c r="O4221" t="s">
        <v>158</v>
      </c>
      <c r="P4221" t="str">
        <f>VLOOKUP('intouch变量（离散）'!$A4221,基本表格!$G:$Q,3,FALSE)</f>
        <v>DB200,X1666.3</v>
      </c>
      <c r="Q4221" t="str">
        <f>VLOOKUP('intouch变量（离散）'!$A4221,基本表格!$G:$Q,10,FALSE)</f>
        <v>Yes</v>
      </c>
      <c r="R4221" t="str">
        <f t="shared" si="396"/>
        <v>DB200,X1666.3 2494+P7-M3 布袋除尘旋转下料阀 电机控制 左跑偏2检测</v>
      </c>
      <c r="S4221">
        <v>0</v>
      </c>
      <c r="T4221">
        <v>0</v>
      </c>
    </row>
    <row r="4222" spans="1:20">
      <c r="A4222" t="s">
        <v>4378</v>
      </c>
      <c r="B4222" s="11" t="str">
        <f t="shared" si="395"/>
        <v>CHPD</v>
      </c>
      <c r="C4222" s="11" t="str">
        <f>VLOOKUP('intouch变量（离散）'!$A4222,基本表格!$G:$Q,2,FALSE)</f>
        <v>2494+P7-M3 布袋除尘旋转下料阀 电机控制 右跑偏2检测</v>
      </c>
      <c r="D4222" t="s">
        <v>154</v>
      </c>
      <c r="E4222" t="str">
        <f t="shared" si="391"/>
        <v>No</v>
      </c>
      <c r="F4222" t="str">
        <f t="shared" si="392"/>
        <v>0</v>
      </c>
      <c r="G4222" t="s">
        <v>154</v>
      </c>
      <c r="H4222" t="s">
        <v>155</v>
      </c>
      <c r="I4222" t="str">
        <f t="shared" si="393"/>
        <v/>
      </c>
      <c r="J4222" t="str">
        <f t="shared" si="394"/>
        <v/>
      </c>
      <c r="K4222" t="str">
        <f>VLOOKUP('intouch变量（离散）'!$A4222,基本表格!$G:$Q,9,FALSE)</f>
        <v>None</v>
      </c>
      <c r="L4222">
        <v>1</v>
      </c>
      <c r="M4222" t="s">
        <v>156</v>
      </c>
      <c r="N4222" t="s">
        <v>157</v>
      </c>
      <c r="O4222" t="s">
        <v>158</v>
      </c>
      <c r="P4222" t="str">
        <f>VLOOKUP('intouch变量（离散）'!$A4222,基本表格!$G:$Q,3,FALSE)</f>
        <v>DB200,X1666.4</v>
      </c>
      <c r="Q4222" t="str">
        <f>VLOOKUP('intouch变量（离散）'!$A4222,基本表格!$G:$Q,10,FALSE)</f>
        <v>Yes</v>
      </c>
      <c r="R4222" t="str">
        <f t="shared" si="396"/>
        <v>DB200,X1666.4 2494+P7-M3 布袋除尘旋转下料阀 电机控制 右跑偏2检测</v>
      </c>
      <c r="S4222">
        <v>0</v>
      </c>
      <c r="T4222">
        <v>0</v>
      </c>
    </row>
    <row r="4223" spans="1:20">
      <c r="A4223" t="s">
        <v>4379</v>
      </c>
      <c r="B4223" s="11" t="str">
        <f t="shared" si="395"/>
        <v>CHPD</v>
      </c>
      <c r="C4223" s="11" t="str">
        <f>VLOOKUP('intouch变量（离散）'!$A4223,基本表格!$G:$Q,2,FALSE)</f>
        <v>2494+P7-M4 脉冲控制器 电机控制 使能</v>
      </c>
      <c r="D4223" t="s">
        <v>154</v>
      </c>
      <c r="E4223" t="str">
        <f t="shared" si="391"/>
        <v>No</v>
      </c>
      <c r="F4223" t="str">
        <f t="shared" si="392"/>
        <v>0</v>
      </c>
      <c r="G4223" t="s">
        <v>154</v>
      </c>
      <c r="H4223" t="s">
        <v>155</v>
      </c>
      <c r="I4223" t="str">
        <f t="shared" si="393"/>
        <v/>
      </c>
      <c r="J4223" t="str">
        <f t="shared" si="394"/>
        <v/>
      </c>
      <c r="K4223" t="str">
        <f>VLOOKUP('intouch变量（离散）'!$A4223,基本表格!$G:$Q,9,FALSE)</f>
        <v>None</v>
      </c>
      <c r="L4223">
        <v>1</v>
      </c>
      <c r="M4223" t="s">
        <v>156</v>
      </c>
      <c r="N4223" t="s">
        <v>157</v>
      </c>
      <c r="O4223" t="s">
        <v>158</v>
      </c>
      <c r="P4223" t="str">
        <f>VLOOKUP('intouch变量（离散）'!$A4223,基本表格!$G:$Q,3,FALSE)</f>
        <v>DB200,X1700.0</v>
      </c>
      <c r="Q4223" t="str">
        <f>VLOOKUP('intouch变量（离散）'!$A4223,基本表格!$G:$Q,10,FALSE)</f>
        <v>No</v>
      </c>
      <c r="R4223" t="str">
        <f t="shared" si="396"/>
        <v>DB200,X1700.0 2494+P7-M4 脉冲控制器 电机控制 使能</v>
      </c>
      <c r="S4223">
        <v>0</v>
      </c>
      <c r="T4223">
        <v>0</v>
      </c>
    </row>
    <row r="4224" spans="1:20">
      <c r="A4224" t="s">
        <v>4380</v>
      </c>
      <c r="B4224" s="11" t="str">
        <f t="shared" si="395"/>
        <v>CHPD</v>
      </c>
      <c r="C4224" s="11" t="str">
        <f>VLOOKUP('intouch变量（离散）'!$A4224,基本表格!$G:$Q,2,FALSE)</f>
        <v>2494+P7-M4 脉冲控制器 电机控制 手自动状态</v>
      </c>
      <c r="D4224" t="s">
        <v>154</v>
      </c>
      <c r="E4224" t="str">
        <f t="shared" si="391"/>
        <v>No</v>
      </c>
      <c r="F4224" t="str">
        <f t="shared" si="392"/>
        <v>0</v>
      </c>
      <c r="G4224" t="s">
        <v>154</v>
      </c>
      <c r="H4224" t="s">
        <v>155</v>
      </c>
      <c r="I4224" t="str">
        <f t="shared" si="393"/>
        <v/>
      </c>
      <c r="J4224" t="str">
        <f t="shared" si="394"/>
        <v/>
      </c>
      <c r="K4224" t="str">
        <f>VLOOKUP('intouch变量（离散）'!$A4224,基本表格!$G:$Q,9,FALSE)</f>
        <v>None</v>
      </c>
      <c r="L4224">
        <v>1</v>
      </c>
      <c r="M4224" t="s">
        <v>156</v>
      </c>
      <c r="N4224" t="s">
        <v>157</v>
      </c>
      <c r="O4224" t="s">
        <v>158</v>
      </c>
      <c r="P4224" t="str">
        <f>VLOOKUP('intouch变量（离散）'!$A4224,基本表格!$G:$Q,3,FALSE)</f>
        <v>DB200,X1700.3</v>
      </c>
      <c r="Q4224" t="str">
        <f>VLOOKUP('intouch变量（离散）'!$A4224,基本表格!$G:$Q,10,FALSE)</f>
        <v>Yes</v>
      </c>
      <c r="R4224" t="str">
        <f t="shared" si="396"/>
        <v>DB200,X1700.3 2494+P7-M4 脉冲控制器 电机控制 手自动状态</v>
      </c>
      <c r="S4224">
        <v>0</v>
      </c>
      <c r="T4224">
        <v>0</v>
      </c>
    </row>
    <row r="4225" spans="1:20">
      <c r="A4225" t="s">
        <v>4381</v>
      </c>
      <c r="B4225" s="11" t="str">
        <f t="shared" si="395"/>
        <v>CHPD</v>
      </c>
      <c r="C4225" s="11" t="str">
        <f>VLOOKUP('intouch变量（离散）'!$A4225,基本表格!$G:$Q,2,FALSE)</f>
        <v>2494+P7-M4 脉冲控制器 电机控制 本地/远程(检修/待机）</v>
      </c>
      <c r="D4225" t="s">
        <v>154</v>
      </c>
      <c r="E4225" t="str">
        <f t="shared" si="391"/>
        <v>No</v>
      </c>
      <c r="F4225" t="str">
        <f t="shared" si="392"/>
        <v>0</v>
      </c>
      <c r="G4225" t="s">
        <v>154</v>
      </c>
      <c r="H4225" t="s">
        <v>155</v>
      </c>
      <c r="I4225" t="str">
        <f t="shared" si="393"/>
        <v/>
      </c>
      <c r="J4225" t="str">
        <f t="shared" si="394"/>
        <v/>
      </c>
      <c r="K4225" t="str">
        <f>VLOOKUP('intouch变量（离散）'!$A4225,基本表格!$G:$Q,9,FALSE)</f>
        <v>None</v>
      </c>
      <c r="L4225">
        <v>1</v>
      </c>
      <c r="M4225" t="s">
        <v>156</v>
      </c>
      <c r="N4225" t="s">
        <v>157</v>
      </c>
      <c r="O4225" t="s">
        <v>158</v>
      </c>
      <c r="P4225" t="str">
        <f>VLOOKUP('intouch变量（离散）'!$A4225,基本表格!$G:$Q,3,FALSE)</f>
        <v>DB200,X1700.4</v>
      </c>
      <c r="Q4225" t="str">
        <f>VLOOKUP('intouch变量（离散）'!$A4225,基本表格!$G:$Q,10,FALSE)</f>
        <v>Yes</v>
      </c>
      <c r="R4225" t="str">
        <f t="shared" si="396"/>
        <v>DB200,X1700.4 2494+P7-M4 脉冲控制器 电机控制 本地/远程(检修/待机）</v>
      </c>
      <c r="S4225">
        <v>0</v>
      </c>
      <c r="T4225">
        <v>0</v>
      </c>
    </row>
    <row r="4226" spans="1:20">
      <c r="A4226" t="s">
        <v>4382</v>
      </c>
      <c r="B4226" s="11" t="str">
        <f t="shared" si="395"/>
        <v>CHPD</v>
      </c>
      <c r="C4226" s="11" t="str">
        <f>VLOOKUP('intouch变量（离散）'!$A4226,基本表格!$G:$Q,2,FALSE)</f>
        <v>2494+P7-M4 脉冲控制器 电机控制 开启_上位机(正转)</v>
      </c>
      <c r="D4226" t="s">
        <v>154</v>
      </c>
      <c r="E4226" t="str">
        <f t="shared" si="391"/>
        <v>No</v>
      </c>
      <c r="F4226" t="str">
        <f t="shared" si="392"/>
        <v>0</v>
      </c>
      <c r="G4226" t="s">
        <v>154</v>
      </c>
      <c r="H4226" t="s">
        <v>155</v>
      </c>
      <c r="I4226" t="str">
        <f t="shared" si="393"/>
        <v/>
      </c>
      <c r="J4226" t="str">
        <f t="shared" si="394"/>
        <v/>
      </c>
      <c r="K4226" t="str">
        <f>VLOOKUP('intouch变量（离散）'!$A4226,基本表格!$G:$Q,9,FALSE)</f>
        <v>None</v>
      </c>
      <c r="L4226">
        <v>1</v>
      </c>
      <c r="M4226" t="s">
        <v>156</v>
      </c>
      <c r="N4226" t="s">
        <v>157</v>
      </c>
      <c r="O4226" t="s">
        <v>158</v>
      </c>
      <c r="P4226" t="str">
        <f>VLOOKUP('intouch变量（离散）'!$A4226,基本表格!$G:$Q,3,FALSE)</f>
        <v>DB200,X1700.6</v>
      </c>
      <c r="Q4226" t="str">
        <f>VLOOKUP('intouch变量（离散）'!$A4226,基本表格!$G:$Q,10,FALSE)</f>
        <v>No</v>
      </c>
      <c r="R4226" t="str">
        <f t="shared" si="396"/>
        <v>DB200,X1700.6 2494+P7-M4 脉冲控制器 电机控制 开启_上位机(正转)</v>
      </c>
      <c r="S4226">
        <v>0</v>
      </c>
      <c r="T4226">
        <v>0</v>
      </c>
    </row>
    <row r="4227" spans="1:20">
      <c r="A4227" t="s">
        <v>4383</v>
      </c>
      <c r="B4227" s="11" t="str">
        <f t="shared" si="395"/>
        <v>CHPD</v>
      </c>
      <c r="C4227" s="11" t="str">
        <f>VLOOKUP('intouch变量（离散）'!$A4227,基本表格!$G:$Q,2,FALSE)</f>
        <v>2494+P7-M4 脉冲控制器 电机控制 停止_上位机(反转)</v>
      </c>
      <c r="D4227" t="s">
        <v>154</v>
      </c>
      <c r="E4227" t="str">
        <f t="shared" ref="E4227:E4258" si="397">IF(RIGHT($A4227,2)="EN","Yes","No")</f>
        <v>No</v>
      </c>
      <c r="F4227" t="str">
        <f t="shared" ref="F4227:F4258" si="398">IF(RIGHT($A4227,2)="EN","900","0")</f>
        <v>0</v>
      </c>
      <c r="G4227" t="s">
        <v>154</v>
      </c>
      <c r="H4227" t="s">
        <v>155</v>
      </c>
      <c r="I4227" t="str">
        <f t="shared" ref="I4227:I4258" si="399">IF(RIGHT($A4227,2)="EN","禁用","")</f>
        <v/>
      </c>
      <c r="J4227" t="str">
        <f t="shared" ref="J4227:J4258" si="400">IF(RIGHT($A4227,2)="EN","启用","")</f>
        <v/>
      </c>
      <c r="K4227" t="str">
        <f>VLOOKUP('intouch变量（离散）'!$A4227,基本表格!$G:$Q,9,FALSE)</f>
        <v>None</v>
      </c>
      <c r="L4227">
        <v>1</v>
      </c>
      <c r="M4227" t="s">
        <v>156</v>
      </c>
      <c r="N4227" t="s">
        <v>157</v>
      </c>
      <c r="O4227" t="s">
        <v>158</v>
      </c>
      <c r="P4227" t="str">
        <f>VLOOKUP('intouch变量（离散）'!$A4227,基本表格!$G:$Q,3,FALSE)</f>
        <v>DB200,X1701.0</v>
      </c>
      <c r="Q4227" t="str">
        <f>VLOOKUP('intouch变量（离散）'!$A4227,基本表格!$G:$Q,10,FALSE)</f>
        <v>No</v>
      </c>
      <c r="R4227" t="str">
        <f t="shared" si="396"/>
        <v>DB200,X1701.0 2494+P7-M4 脉冲控制器 电机控制 停止_上位机(反转)</v>
      </c>
      <c r="S4227">
        <v>0</v>
      </c>
      <c r="T4227">
        <v>0</v>
      </c>
    </row>
    <row r="4228" spans="1:20">
      <c r="A4228" t="s">
        <v>4384</v>
      </c>
      <c r="B4228" s="11" t="str">
        <f t="shared" si="395"/>
        <v>CHPD</v>
      </c>
      <c r="C4228" s="11" t="str">
        <f>VLOOKUP('intouch变量（离散）'!$A4228,基本表格!$G:$Q,2,FALSE)</f>
        <v>2494+P7-M4 脉冲控制器 电机控制 通风扇</v>
      </c>
      <c r="D4228" t="s">
        <v>154</v>
      </c>
      <c r="E4228" t="str">
        <f t="shared" si="397"/>
        <v>No</v>
      </c>
      <c r="F4228" t="str">
        <f t="shared" si="398"/>
        <v>0</v>
      </c>
      <c r="G4228" t="s">
        <v>154</v>
      </c>
      <c r="H4228" t="s">
        <v>155</v>
      </c>
      <c r="I4228" t="str">
        <f t="shared" si="399"/>
        <v/>
      </c>
      <c r="J4228" t="str">
        <f t="shared" si="400"/>
        <v/>
      </c>
      <c r="K4228" t="str">
        <f>VLOOKUP('intouch变量（离散）'!$A4228,基本表格!$G:$Q,9,FALSE)</f>
        <v>None</v>
      </c>
      <c r="L4228">
        <v>1</v>
      </c>
      <c r="M4228" t="s">
        <v>156</v>
      </c>
      <c r="N4228" t="s">
        <v>157</v>
      </c>
      <c r="O4228" t="s">
        <v>158</v>
      </c>
      <c r="P4228" t="str">
        <f>VLOOKUP('intouch变量（离散）'!$A4228,基本表格!$G:$Q,3,FALSE)</f>
        <v>DB200,X1701.1</v>
      </c>
      <c r="Q4228" t="str">
        <f>VLOOKUP('intouch变量（离散）'!$A4228,基本表格!$G:$Q,10,FALSE)</f>
        <v>Yes</v>
      </c>
      <c r="R4228" t="str">
        <f t="shared" si="396"/>
        <v>DB200,X1701.1 2494+P7-M4 脉冲控制器 电机控制 通风扇</v>
      </c>
      <c r="S4228">
        <v>0</v>
      </c>
      <c r="T4228">
        <v>0</v>
      </c>
    </row>
    <row r="4229" spans="1:20">
      <c r="A4229" t="s">
        <v>4385</v>
      </c>
      <c r="B4229" s="11" t="str">
        <f t="shared" ref="B4229:B4258" si="401">LEFT(A4229,4)</f>
        <v>CHPD</v>
      </c>
      <c r="C4229" s="11" t="str">
        <f>VLOOKUP('intouch变量（离散）'!$A4229,基本表格!$G:$Q,2,FALSE)</f>
        <v>2494+P7-M4 脉冲控制器 电机控制 电机(正转）</v>
      </c>
      <c r="D4229" t="s">
        <v>154</v>
      </c>
      <c r="E4229" t="str">
        <f t="shared" si="397"/>
        <v>No</v>
      </c>
      <c r="F4229" t="str">
        <f t="shared" si="398"/>
        <v>0</v>
      </c>
      <c r="G4229" t="s">
        <v>154</v>
      </c>
      <c r="H4229" t="s">
        <v>155</v>
      </c>
      <c r="I4229" t="str">
        <f t="shared" si="399"/>
        <v/>
      </c>
      <c r="J4229" t="str">
        <f t="shared" si="400"/>
        <v/>
      </c>
      <c r="K4229" t="str">
        <f>VLOOKUP('intouch变量（离散）'!$A4229,基本表格!$G:$Q,9,FALSE)</f>
        <v>None</v>
      </c>
      <c r="L4229">
        <v>1</v>
      </c>
      <c r="M4229" t="s">
        <v>156</v>
      </c>
      <c r="N4229" t="s">
        <v>157</v>
      </c>
      <c r="O4229" t="s">
        <v>158</v>
      </c>
      <c r="P4229" t="str">
        <f>VLOOKUP('intouch变量（离散）'!$A4229,基本表格!$G:$Q,3,FALSE)</f>
        <v>DB200,X1701.2</v>
      </c>
      <c r="Q4229" t="str">
        <f>VLOOKUP('intouch变量（离散）'!$A4229,基本表格!$G:$Q,10,FALSE)</f>
        <v>Yes</v>
      </c>
      <c r="R4229" t="str">
        <f t="shared" ref="R4229:R4258" si="402">P4229&amp;" "&amp;C4229</f>
        <v>DB200,X1701.2 2494+P7-M4 脉冲控制器 电机控制 电机(正转）</v>
      </c>
      <c r="S4229">
        <v>0</v>
      </c>
      <c r="T4229">
        <v>0</v>
      </c>
    </row>
    <row r="4230" spans="1:20">
      <c r="A4230" t="s">
        <v>4386</v>
      </c>
      <c r="B4230" s="11" t="str">
        <f t="shared" si="401"/>
        <v>CHPD</v>
      </c>
      <c r="C4230" s="11" t="str">
        <f>VLOOKUP('intouch变量（离散）'!$A4230,基本表格!$G:$Q,2,FALSE)</f>
        <v>2494+P7-M4 脉冲控制器 电机控制 电机过载</v>
      </c>
      <c r="D4230" t="s">
        <v>154</v>
      </c>
      <c r="E4230" t="str">
        <f t="shared" si="397"/>
        <v>No</v>
      </c>
      <c r="F4230" t="str">
        <f t="shared" si="398"/>
        <v>0</v>
      </c>
      <c r="G4230" t="s">
        <v>154</v>
      </c>
      <c r="H4230" t="s">
        <v>155</v>
      </c>
      <c r="I4230" t="str">
        <f t="shared" si="399"/>
        <v/>
      </c>
      <c r="J4230" t="str">
        <f t="shared" si="400"/>
        <v/>
      </c>
      <c r="K4230" t="str">
        <f>VLOOKUP('intouch变量（离散）'!$A4230,基本表格!$G:$Q,9,FALSE)</f>
        <v>On</v>
      </c>
      <c r="L4230">
        <v>1</v>
      </c>
      <c r="M4230" t="s">
        <v>156</v>
      </c>
      <c r="N4230" t="s">
        <v>157</v>
      </c>
      <c r="O4230" t="s">
        <v>158</v>
      </c>
      <c r="P4230" t="str">
        <f>VLOOKUP('intouch变量（离散）'!$A4230,基本表格!$G:$Q,3,FALSE)</f>
        <v>DB200,X1701.3</v>
      </c>
      <c r="Q4230" t="str">
        <f>VLOOKUP('intouch变量（离散）'!$A4230,基本表格!$G:$Q,10,FALSE)</f>
        <v>Yes</v>
      </c>
      <c r="R4230" t="str">
        <f t="shared" si="402"/>
        <v>DB200,X1701.3 2494+P7-M4 脉冲控制器 电机控制 电机过载</v>
      </c>
      <c r="S4230">
        <v>0</v>
      </c>
      <c r="T4230">
        <v>0</v>
      </c>
    </row>
    <row r="4231" spans="1:20">
      <c r="A4231" t="s">
        <v>4387</v>
      </c>
      <c r="B4231" s="11" t="str">
        <f t="shared" si="401"/>
        <v>CHPD</v>
      </c>
      <c r="C4231" s="11" t="str">
        <f>VLOOKUP('intouch变量（离散）'!$A4231,基本表格!$G:$Q,2,FALSE)</f>
        <v>2494+P7-M4 脉冲控制器 电机控制 风扇过载</v>
      </c>
      <c r="D4231" t="s">
        <v>154</v>
      </c>
      <c r="E4231" t="str">
        <f t="shared" si="397"/>
        <v>No</v>
      </c>
      <c r="F4231" t="str">
        <f t="shared" si="398"/>
        <v>0</v>
      </c>
      <c r="G4231" t="s">
        <v>154</v>
      </c>
      <c r="H4231" t="s">
        <v>155</v>
      </c>
      <c r="I4231" t="str">
        <f t="shared" si="399"/>
        <v/>
      </c>
      <c r="J4231" t="str">
        <f t="shared" si="400"/>
        <v/>
      </c>
      <c r="K4231" t="str">
        <f>VLOOKUP('intouch变量（离散）'!$A4231,基本表格!$G:$Q,9,FALSE)</f>
        <v>On</v>
      </c>
      <c r="L4231">
        <v>1</v>
      </c>
      <c r="M4231" t="s">
        <v>156</v>
      </c>
      <c r="N4231" t="s">
        <v>157</v>
      </c>
      <c r="O4231" t="s">
        <v>158</v>
      </c>
      <c r="P4231" t="str">
        <f>VLOOKUP('intouch变量（离散）'!$A4231,基本表格!$G:$Q,3,FALSE)</f>
        <v>DB200,X1701.4</v>
      </c>
      <c r="Q4231" t="str">
        <f>VLOOKUP('intouch变量（离散）'!$A4231,基本表格!$G:$Q,10,FALSE)</f>
        <v>Yes</v>
      </c>
      <c r="R4231" t="str">
        <f t="shared" si="402"/>
        <v>DB200,X1701.4 2494+P7-M4 脉冲控制器 电机控制 风扇过载</v>
      </c>
      <c r="S4231">
        <v>0</v>
      </c>
      <c r="T4231">
        <v>0</v>
      </c>
    </row>
    <row r="4232" spans="1:20">
      <c r="A4232" t="s">
        <v>4388</v>
      </c>
      <c r="B4232" s="11" t="str">
        <f t="shared" si="401"/>
        <v>CHPD</v>
      </c>
      <c r="C4232" s="11" t="str">
        <f>VLOOKUP('intouch变量（离散）'!$A4232,基本表格!$G:$Q,2,FALSE)</f>
        <v>2494+P7-M4 脉冲控制器 电机控制 电机运行指示</v>
      </c>
      <c r="D4232" t="s">
        <v>154</v>
      </c>
      <c r="E4232" t="str">
        <f t="shared" si="397"/>
        <v>No</v>
      </c>
      <c r="F4232" t="str">
        <f t="shared" si="398"/>
        <v>0</v>
      </c>
      <c r="G4232" t="s">
        <v>154</v>
      </c>
      <c r="H4232" t="s">
        <v>155</v>
      </c>
      <c r="I4232" t="str">
        <f t="shared" si="399"/>
        <v/>
      </c>
      <c r="J4232" t="str">
        <f t="shared" si="400"/>
        <v/>
      </c>
      <c r="K4232" t="str">
        <f>VLOOKUP('intouch变量（离散）'!$A4232,基本表格!$G:$Q,9,FALSE)</f>
        <v>None</v>
      </c>
      <c r="L4232">
        <v>1</v>
      </c>
      <c r="M4232" t="s">
        <v>156</v>
      </c>
      <c r="N4232" t="s">
        <v>157</v>
      </c>
      <c r="O4232" t="s">
        <v>158</v>
      </c>
      <c r="P4232" t="str">
        <f>VLOOKUP('intouch变量（离散）'!$A4232,基本表格!$G:$Q,3,FALSE)</f>
        <v>DB200,X1701.5</v>
      </c>
      <c r="Q4232" t="str">
        <f>VLOOKUP('intouch变量（离散）'!$A4232,基本表格!$G:$Q,10,FALSE)</f>
        <v>Yes</v>
      </c>
      <c r="R4232" t="str">
        <f t="shared" si="402"/>
        <v>DB200,X1701.5 2494+P7-M4 脉冲控制器 电机控制 电机运行指示</v>
      </c>
      <c r="S4232">
        <v>0</v>
      </c>
      <c r="T4232">
        <v>0</v>
      </c>
    </row>
    <row r="4233" spans="1:20">
      <c r="A4233" t="s">
        <v>4389</v>
      </c>
      <c r="B4233" s="11" t="str">
        <f t="shared" si="401"/>
        <v>CHPD</v>
      </c>
      <c r="C4233" s="11" t="str">
        <f>VLOOKUP('intouch变量（离散）'!$A4233,基本表格!$G:$Q,2,FALSE)</f>
        <v>2494+P7-M4 脉冲控制器 电机控制 断链报警</v>
      </c>
      <c r="D4233" t="s">
        <v>154</v>
      </c>
      <c r="E4233" t="str">
        <f t="shared" si="397"/>
        <v>No</v>
      </c>
      <c r="F4233" t="str">
        <f t="shared" si="398"/>
        <v>0</v>
      </c>
      <c r="G4233" t="s">
        <v>154</v>
      </c>
      <c r="H4233" t="s">
        <v>155</v>
      </c>
      <c r="I4233" t="str">
        <f t="shared" si="399"/>
        <v/>
      </c>
      <c r="J4233" t="str">
        <f t="shared" si="400"/>
        <v/>
      </c>
      <c r="K4233" t="str">
        <f>VLOOKUP('intouch变量（离散）'!$A4233,基本表格!$G:$Q,9,FALSE)</f>
        <v>On</v>
      </c>
      <c r="L4233">
        <v>1</v>
      </c>
      <c r="M4233" t="s">
        <v>156</v>
      </c>
      <c r="N4233" t="s">
        <v>157</v>
      </c>
      <c r="O4233" t="s">
        <v>158</v>
      </c>
      <c r="P4233" t="str">
        <f>VLOOKUP('intouch变量（离散）'!$A4233,基本表格!$G:$Q,3,FALSE)</f>
        <v>DB200,X1701.6</v>
      </c>
      <c r="Q4233" t="str">
        <f>VLOOKUP('intouch变量（离散）'!$A4233,基本表格!$G:$Q,10,FALSE)</f>
        <v>Yes</v>
      </c>
      <c r="R4233" t="str">
        <f t="shared" si="402"/>
        <v>DB200,X1701.6 2494+P7-M4 脉冲控制器 电机控制 断链报警</v>
      </c>
      <c r="S4233">
        <v>0</v>
      </c>
      <c r="T4233">
        <v>0</v>
      </c>
    </row>
    <row r="4234" spans="1:20">
      <c r="A4234" t="s">
        <v>4390</v>
      </c>
      <c r="B4234" s="11" t="str">
        <f t="shared" si="401"/>
        <v>CHPD</v>
      </c>
      <c r="C4234" s="11" t="str">
        <f>VLOOKUP('intouch变量（离散）'!$A4234,基本表格!$G:$Q,2,FALSE)</f>
        <v>2494+P7-M4 脉冲控制器 电机控制 断链检测</v>
      </c>
      <c r="D4234" t="s">
        <v>154</v>
      </c>
      <c r="E4234" t="str">
        <f t="shared" si="397"/>
        <v>No</v>
      </c>
      <c r="F4234" t="str">
        <f t="shared" si="398"/>
        <v>0</v>
      </c>
      <c r="G4234" t="s">
        <v>154</v>
      </c>
      <c r="H4234" t="s">
        <v>155</v>
      </c>
      <c r="I4234" t="str">
        <f t="shared" si="399"/>
        <v/>
      </c>
      <c r="J4234" t="str">
        <f t="shared" si="400"/>
        <v/>
      </c>
      <c r="K4234" t="str">
        <f>VLOOKUP('intouch变量（离散）'!$A4234,基本表格!$G:$Q,9,FALSE)</f>
        <v>None</v>
      </c>
      <c r="L4234">
        <v>1</v>
      </c>
      <c r="M4234" t="s">
        <v>156</v>
      </c>
      <c r="N4234" t="s">
        <v>157</v>
      </c>
      <c r="O4234" t="s">
        <v>158</v>
      </c>
      <c r="P4234" t="str">
        <f>VLOOKUP('intouch变量（离散）'!$A4234,基本表格!$G:$Q,3,FALSE)</f>
        <v>DB200,X1701.7</v>
      </c>
      <c r="Q4234" t="str">
        <f>VLOOKUP('intouch变量（离散）'!$A4234,基本表格!$G:$Q,10,FALSE)</f>
        <v>Yes</v>
      </c>
      <c r="R4234" t="str">
        <f t="shared" si="402"/>
        <v>DB200,X1701.7 2494+P7-M4 脉冲控制器 电机控制 断链检测</v>
      </c>
      <c r="S4234">
        <v>0</v>
      </c>
      <c r="T4234">
        <v>0</v>
      </c>
    </row>
    <row r="4235" spans="1:20">
      <c r="A4235" t="s">
        <v>4391</v>
      </c>
      <c r="B4235" s="11" t="str">
        <f t="shared" si="401"/>
        <v>CHPD</v>
      </c>
      <c r="C4235" s="11" t="str">
        <f>VLOOKUP('intouch变量（离散）'!$A4235,基本表格!$G:$Q,2,FALSE)</f>
        <v>2494+P7-M4 脉冲控制器 电机控制 复位</v>
      </c>
      <c r="D4235" t="s">
        <v>154</v>
      </c>
      <c r="E4235" t="str">
        <f t="shared" si="397"/>
        <v>No</v>
      </c>
      <c r="F4235" t="str">
        <f t="shared" si="398"/>
        <v>0</v>
      </c>
      <c r="G4235" t="s">
        <v>154</v>
      </c>
      <c r="H4235" t="s">
        <v>155</v>
      </c>
      <c r="I4235" t="str">
        <f t="shared" si="399"/>
        <v/>
      </c>
      <c r="J4235" t="str">
        <f t="shared" si="400"/>
        <v/>
      </c>
      <c r="K4235" t="str">
        <f>VLOOKUP('intouch变量（离散）'!$A4235,基本表格!$G:$Q,9,FALSE)</f>
        <v>None</v>
      </c>
      <c r="L4235">
        <v>1</v>
      </c>
      <c r="M4235" t="s">
        <v>156</v>
      </c>
      <c r="N4235" t="s">
        <v>157</v>
      </c>
      <c r="O4235" t="s">
        <v>158</v>
      </c>
      <c r="P4235" t="str">
        <f>VLOOKUP('intouch变量（离散）'!$A4235,基本表格!$G:$Q,3,FALSE)</f>
        <v>DB200,X1702.0</v>
      </c>
      <c r="Q4235" t="str">
        <f>VLOOKUP('intouch变量（离散）'!$A4235,基本表格!$G:$Q,10,FALSE)</f>
        <v>No</v>
      </c>
      <c r="R4235" t="str">
        <f t="shared" si="402"/>
        <v>DB200,X1702.0 2494+P7-M4 脉冲控制器 电机控制 复位</v>
      </c>
      <c r="S4235">
        <v>0</v>
      </c>
      <c r="T4235">
        <v>0</v>
      </c>
    </row>
    <row r="4236" spans="1:20">
      <c r="A4236" t="s">
        <v>4392</v>
      </c>
      <c r="B4236" s="11" t="str">
        <f t="shared" si="401"/>
        <v>CHPD</v>
      </c>
      <c r="C4236" s="11" t="str">
        <f>VLOOKUP('intouch变量（离散）'!$A4236,基本表格!$G:$Q,2,FALSE)</f>
        <v>2494+P7-M4 脉冲控制器 电机控制 断链保护使能</v>
      </c>
      <c r="D4236" t="s">
        <v>154</v>
      </c>
      <c r="E4236" t="str">
        <f t="shared" si="397"/>
        <v>Yes</v>
      </c>
      <c r="F4236" t="str">
        <f t="shared" si="398"/>
        <v>900</v>
      </c>
      <c r="G4236" t="s">
        <v>154</v>
      </c>
      <c r="H4236" t="s">
        <v>155</v>
      </c>
      <c r="I4236" t="str">
        <f t="shared" si="399"/>
        <v>禁用</v>
      </c>
      <c r="J4236" t="str">
        <f t="shared" si="400"/>
        <v>启用</v>
      </c>
      <c r="K4236" t="str">
        <f>VLOOKUP('intouch变量（离散）'!$A4236,基本表格!$G:$Q,9,FALSE)</f>
        <v>None</v>
      </c>
      <c r="L4236">
        <v>1</v>
      </c>
      <c r="M4236" t="s">
        <v>156</v>
      </c>
      <c r="N4236" t="s">
        <v>157</v>
      </c>
      <c r="O4236" t="s">
        <v>158</v>
      </c>
      <c r="P4236" t="str">
        <f>VLOOKUP('intouch变量（离散）'!$A4236,基本表格!$G:$Q,3,FALSE)</f>
        <v>DB200,X1702.1</v>
      </c>
      <c r="Q4236" t="str">
        <f>VLOOKUP('intouch变量（离散）'!$A4236,基本表格!$G:$Q,10,FALSE)</f>
        <v>No</v>
      </c>
      <c r="R4236" t="str">
        <f t="shared" si="402"/>
        <v>DB200,X1702.1 2494+P7-M4 脉冲控制器 电机控制 断链保护使能</v>
      </c>
      <c r="S4236">
        <v>0</v>
      </c>
      <c r="T4236">
        <v>0</v>
      </c>
    </row>
    <row r="4237" spans="1:20">
      <c r="A4237" t="s">
        <v>4393</v>
      </c>
      <c r="B4237" s="11" t="str">
        <f t="shared" si="401"/>
        <v>CHPD</v>
      </c>
      <c r="C4237" s="11" t="str">
        <f>VLOOKUP('intouch变量（离散）'!$A4237,基本表格!$G:$Q,2,FALSE)</f>
        <v>2494+P7-M4 脉冲控制器 电机控制 断链导致停机</v>
      </c>
      <c r="D4237" t="s">
        <v>154</v>
      </c>
      <c r="E4237" t="str">
        <f t="shared" si="397"/>
        <v>No</v>
      </c>
      <c r="F4237" t="str">
        <f t="shared" si="398"/>
        <v>0</v>
      </c>
      <c r="G4237" t="s">
        <v>154</v>
      </c>
      <c r="H4237" t="s">
        <v>155</v>
      </c>
      <c r="I4237" t="str">
        <f t="shared" si="399"/>
        <v/>
      </c>
      <c r="J4237" t="str">
        <f t="shared" si="400"/>
        <v/>
      </c>
      <c r="K4237" t="str">
        <f>VLOOKUP('intouch变量（离散）'!$A4237,基本表格!$G:$Q,9,FALSE)</f>
        <v>On</v>
      </c>
      <c r="L4237">
        <v>1</v>
      </c>
      <c r="M4237" t="s">
        <v>156</v>
      </c>
      <c r="N4237" t="s">
        <v>157</v>
      </c>
      <c r="O4237" t="s">
        <v>158</v>
      </c>
      <c r="P4237" t="str">
        <f>VLOOKUP('intouch变量（离散）'!$A4237,基本表格!$G:$Q,3,FALSE)</f>
        <v>DB200,X1702.2</v>
      </c>
      <c r="Q4237" t="str">
        <f>VLOOKUP('intouch变量（离散）'!$A4237,基本表格!$G:$Q,10,FALSE)</f>
        <v>Yes</v>
      </c>
      <c r="R4237" t="str">
        <f t="shared" si="402"/>
        <v>DB200,X1702.2 2494+P7-M4 脉冲控制器 电机控制 断链导致停机</v>
      </c>
      <c r="S4237">
        <v>0</v>
      </c>
      <c r="T4237">
        <v>0</v>
      </c>
    </row>
    <row r="4238" spans="1:20">
      <c r="A4238" t="s">
        <v>4394</v>
      </c>
      <c r="B4238" s="11" t="str">
        <f t="shared" si="401"/>
        <v>CHPD</v>
      </c>
      <c r="C4238" s="11" t="str">
        <f>VLOOKUP('intouch变量（离散）'!$A4238,基本表格!$G:$Q,2,FALSE)</f>
        <v>2494+P7-M4 脉冲控制器 电机控制 电机(反转）</v>
      </c>
      <c r="D4238" t="s">
        <v>154</v>
      </c>
      <c r="E4238" t="str">
        <f t="shared" si="397"/>
        <v>No</v>
      </c>
      <c r="F4238" t="str">
        <f t="shared" si="398"/>
        <v>0</v>
      </c>
      <c r="G4238" t="s">
        <v>154</v>
      </c>
      <c r="H4238" t="s">
        <v>155</v>
      </c>
      <c r="I4238" t="str">
        <f t="shared" si="399"/>
        <v/>
      </c>
      <c r="J4238" t="str">
        <f t="shared" si="400"/>
        <v/>
      </c>
      <c r="K4238" t="str">
        <f>VLOOKUP('intouch变量（离散）'!$A4238,基本表格!$G:$Q,9,FALSE)</f>
        <v>None</v>
      </c>
      <c r="L4238">
        <v>1</v>
      </c>
      <c r="M4238" t="s">
        <v>156</v>
      </c>
      <c r="N4238" t="s">
        <v>157</v>
      </c>
      <c r="O4238" t="s">
        <v>158</v>
      </c>
      <c r="P4238" t="str">
        <f>VLOOKUP('intouch变量（离散）'!$A4238,基本表格!$G:$Q,3,FALSE)</f>
        <v>DB200,X1702.3</v>
      </c>
      <c r="Q4238" t="str">
        <f>VLOOKUP('intouch变量（离散）'!$A4238,基本表格!$G:$Q,10,FALSE)</f>
        <v>Yes</v>
      </c>
      <c r="R4238" t="str">
        <f t="shared" si="402"/>
        <v>DB200,X1702.3 2494+P7-M4 脉冲控制器 电机控制 电机(反转）</v>
      </c>
      <c r="S4238">
        <v>0</v>
      </c>
      <c r="T4238">
        <v>0</v>
      </c>
    </row>
    <row r="4239" spans="1:20">
      <c r="A4239" t="s">
        <v>4395</v>
      </c>
      <c r="B4239" s="11" t="str">
        <f t="shared" si="401"/>
        <v>CHPD</v>
      </c>
      <c r="C4239" s="11" t="str">
        <f>VLOOKUP('intouch变量（离散）'!$A4239,基本表格!$G:$Q,2,FALSE)</f>
        <v>2494+P7-M4 脉冲控制器 电机控制 本地</v>
      </c>
      <c r="D4239" t="s">
        <v>154</v>
      </c>
      <c r="E4239" t="str">
        <f t="shared" si="397"/>
        <v>No</v>
      </c>
      <c r="F4239" t="str">
        <f t="shared" si="398"/>
        <v>0</v>
      </c>
      <c r="G4239" t="s">
        <v>154</v>
      </c>
      <c r="H4239" t="s">
        <v>155</v>
      </c>
      <c r="I4239" t="str">
        <f t="shared" si="399"/>
        <v/>
      </c>
      <c r="J4239" t="str">
        <f t="shared" si="400"/>
        <v/>
      </c>
      <c r="K4239" t="str">
        <f>VLOOKUP('intouch变量（离散）'!$A4239,基本表格!$G:$Q,9,FALSE)</f>
        <v>None</v>
      </c>
      <c r="L4239">
        <v>1</v>
      </c>
      <c r="M4239" t="s">
        <v>156</v>
      </c>
      <c r="N4239" t="s">
        <v>157</v>
      </c>
      <c r="O4239" t="s">
        <v>158</v>
      </c>
      <c r="P4239" t="str">
        <f>VLOOKUP('intouch变量（离散）'!$A4239,基本表格!$G:$Q,3,FALSE)</f>
        <v>DB200,X1702.4</v>
      </c>
      <c r="Q4239" t="str">
        <f>VLOOKUP('intouch变量（离散）'!$A4239,基本表格!$G:$Q,10,FALSE)</f>
        <v>Yes</v>
      </c>
      <c r="R4239" t="str">
        <f t="shared" si="402"/>
        <v>DB200,X1702.4 2494+P7-M4 脉冲控制器 电机控制 本地</v>
      </c>
      <c r="S4239">
        <v>0</v>
      </c>
      <c r="T4239">
        <v>0</v>
      </c>
    </row>
    <row r="4240" spans="1:20">
      <c r="A4240" t="s">
        <v>4396</v>
      </c>
      <c r="B4240" s="11" t="str">
        <f t="shared" si="401"/>
        <v>CHPD</v>
      </c>
      <c r="C4240" s="11" t="str">
        <f>VLOOKUP('intouch变量（离散）'!$A4240,基本表格!$G:$Q,2,FALSE)</f>
        <v>2494+P7-M4 脉冲控制器 电机控制 远程</v>
      </c>
      <c r="D4240" t="s">
        <v>154</v>
      </c>
      <c r="E4240" t="str">
        <f t="shared" si="397"/>
        <v>No</v>
      </c>
      <c r="F4240" t="str">
        <f t="shared" si="398"/>
        <v>0</v>
      </c>
      <c r="G4240" t="s">
        <v>154</v>
      </c>
      <c r="H4240" t="s">
        <v>155</v>
      </c>
      <c r="I4240" t="str">
        <f t="shared" si="399"/>
        <v/>
      </c>
      <c r="J4240" t="str">
        <f t="shared" si="400"/>
        <v/>
      </c>
      <c r="K4240" t="str">
        <f>VLOOKUP('intouch变量（离散）'!$A4240,基本表格!$G:$Q,9,FALSE)</f>
        <v>None</v>
      </c>
      <c r="L4240">
        <v>1</v>
      </c>
      <c r="M4240" t="s">
        <v>156</v>
      </c>
      <c r="N4240" t="s">
        <v>157</v>
      </c>
      <c r="O4240" t="s">
        <v>158</v>
      </c>
      <c r="P4240" t="str">
        <f>VLOOKUP('intouch变量（离散）'!$A4240,基本表格!$G:$Q,3,FALSE)</f>
        <v>DB200,X1702.5</v>
      </c>
      <c r="Q4240" t="str">
        <f>VLOOKUP('intouch变量（离散）'!$A4240,基本表格!$G:$Q,10,FALSE)</f>
        <v>Yes</v>
      </c>
      <c r="R4240" t="str">
        <f t="shared" si="402"/>
        <v>DB200,X1702.5 2494+P7-M4 脉冲控制器 电机控制 远程</v>
      </c>
      <c r="S4240">
        <v>0</v>
      </c>
      <c r="T4240">
        <v>0</v>
      </c>
    </row>
    <row r="4241" spans="1:20">
      <c r="A4241" t="s">
        <v>4397</v>
      </c>
      <c r="B4241" s="11" t="str">
        <f t="shared" si="401"/>
        <v>CHPD</v>
      </c>
      <c r="C4241" s="11" t="str">
        <f>VLOOKUP('intouch变量（离散）'!$A4241,基本表格!$G:$Q,2,FALSE)</f>
        <v>2494+P7-M4 脉冲控制器 电机控制 堵料报警</v>
      </c>
      <c r="D4241" t="s">
        <v>154</v>
      </c>
      <c r="E4241" t="str">
        <f t="shared" si="397"/>
        <v>No</v>
      </c>
      <c r="F4241" t="str">
        <f t="shared" si="398"/>
        <v>0</v>
      </c>
      <c r="G4241" t="s">
        <v>154</v>
      </c>
      <c r="H4241" t="s">
        <v>155</v>
      </c>
      <c r="I4241" t="str">
        <f t="shared" si="399"/>
        <v/>
      </c>
      <c r="J4241" t="str">
        <f t="shared" si="400"/>
        <v/>
      </c>
      <c r="K4241" t="str">
        <f>VLOOKUP('intouch变量（离散）'!$A4241,基本表格!$G:$Q,9,FALSE)</f>
        <v>On</v>
      </c>
      <c r="L4241">
        <v>1</v>
      </c>
      <c r="M4241" t="s">
        <v>156</v>
      </c>
      <c r="N4241" t="s">
        <v>157</v>
      </c>
      <c r="O4241" t="s">
        <v>158</v>
      </c>
      <c r="P4241" t="str">
        <f>VLOOKUP('intouch变量（离散）'!$A4241,基本表格!$G:$Q,3,FALSE)</f>
        <v>DB200,X1702.6</v>
      </c>
      <c r="Q4241" t="str">
        <f>VLOOKUP('intouch变量（离散）'!$A4241,基本表格!$G:$Q,10,FALSE)</f>
        <v>Yes</v>
      </c>
      <c r="R4241" t="str">
        <f t="shared" si="402"/>
        <v>DB200,X1702.6 2494+P7-M4 脉冲控制器 电机控制 堵料报警</v>
      </c>
      <c r="S4241">
        <v>0</v>
      </c>
      <c r="T4241">
        <v>0</v>
      </c>
    </row>
    <row r="4242" spans="1:20">
      <c r="A4242" t="s">
        <v>4398</v>
      </c>
      <c r="B4242" s="11" t="str">
        <f t="shared" si="401"/>
        <v>CHPD</v>
      </c>
      <c r="C4242" s="11" t="str">
        <f>VLOOKUP('intouch变量（离散）'!$A4242,基本表格!$G:$Q,2,FALSE)</f>
        <v>2494+P7-M4 脉冲控制器 电机控制 堵料检测</v>
      </c>
      <c r="D4242" t="s">
        <v>154</v>
      </c>
      <c r="E4242" t="str">
        <f t="shared" si="397"/>
        <v>No</v>
      </c>
      <c r="F4242" t="str">
        <f t="shared" si="398"/>
        <v>0</v>
      </c>
      <c r="G4242" t="s">
        <v>154</v>
      </c>
      <c r="H4242" t="s">
        <v>155</v>
      </c>
      <c r="I4242" t="str">
        <f t="shared" si="399"/>
        <v/>
      </c>
      <c r="J4242" t="str">
        <f t="shared" si="400"/>
        <v/>
      </c>
      <c r="K4242" t="str">
        <f>VLOOKUP('intouch变量（离散）'!$A4242,基本表格!$G:$Q,9,FALSE)</f>
        <v>None</v>
      </c>
      <c r="L4242">
        <v>1</v>
      </c>
      <c r="M4242" t="s">
        <v>156</v>
      </c>
      <c r="N4242" t="s">
        <v>157</v>
      </c>
      <c r="O4242" t="s">
        <v>158</v>
      </c>
      <c r="P4242" t="str">
        <f>VLOOKUP('intouch变量（离散）'!$A4242,基本表格!$G:$Q,3,FALSE)</f>
        <v>DB200,X1702.7</v>
      </c>
      <c r="Q4242" t="str">
        <f>VLOOKUP('intouch变量（离散）'!$A4242,基本表格!$G:$Q,10,FALSE)</f>
        <v>Yes</v>
      </c>
      <c r="R4242" t="str">
        <f t="shared" si="402"/>
        <v>DB200,X1702.7 2494+P7-M4 脉冲控制器 电机控制 堵料检测</v>
      </c>
      <c r="S4242">
        <v>0</v>
      </c>
      <c r="T4242">
        <v>0</v>
      </c>
    </row>
    <row r="4243" spans="1:20">
      <c r="A4243" t="s">
        <v>4399</v>
      </c>
      <c r="B4243" s="11" t="str">
        <f t="shared" si="401"/>
        <v>CHPD</v>
      </c>
      <c r="C4243" s="11" t="str">
        <f>VLOOKUP('intouch变量（离散）'!$A4243,基本表格!$G:$Q,2,FALSE)</f>
        <v>2494+P7-M4 脉冲控制器 电机控制 堵料保护使能</v>
      </c>
      <c r="D4243" t="s">
        <v>154</v>
      </c>
      <c r="E4243" t="str">
        <f t="shared" si="397"/>
        <v>Yes</v>
      </c>
      <c r="F4243" t="str">
        <f t="shared" si="398"/>
        <v>900</v>
      </c>
      <c r="G4243" t="s">
        <v>154</v>
      </c>
      <c r="H4243" t="s">
        <v>155</v>
      </c>
      <c r="I4243" t="str">
        <f t="shared" si="399"/>
        <v>禁用</v>
      </c>
      <c r="J4243" t="str">
        <f t="shared" si="400"/>
        <v>启用</v>
      </c>
      <c r="K4243" t="str">
        <f>VLOOKUP('intouch变量（离散）'!$A4243,基本表格!$G:$Q,9,FALSE)</f>
        <v>None</v>
      </c>
      <c r="L4243">
        <v>1</v>
      </c>
      <c r="M4243" t="s">
        <v>156</v>
      </c>
      <c r="N4243" t="s">
        <v>157</v>
      </c>
      <c r="O4243" t="s">
        <v>158</v>
      </c>
      <c r="P4243" t="str">
        <f>VLOOKUP('intouch变量（离散）'!$A4243,基本表格!$G:$Q,3,FALSE)</f>
        <v>DB200,X1703.0</v>
      </c>
      <c r="Q4243" t="str">
        <f>VLOOKUP('intouch变量（离散）'!$A4243,基本表格!$G:$Q,10,FALSE)</f>
        <v>No</v>
      </c>
      <c r="R4243" t="str">
        <f t="shared" si="402"/>
        <v>DB200,X1703.0 2494+P7-M4 脉冲控制器 电机控制 堵料保护使能</v>
      </c>
      <c r="S4243">
        <v>0</v>
      </c>
      <c r="T4243">
        <v>0</v>
      </c>
    </row>
    <row r="4244" spans="1:20">
      <c r="A4244" t="s">
        <v>4400</v>
      </c>
      <c r="B4244" s="11" t="str">
        <f t="shared" si="401"/>
        <v>CHPD</v>
      </c>
      <c r="C4244" s="11" t="str">
        <f>VLOOKUP('intouch变量（离散）'!$A4244,基本表格!$G:$Q,2,FALSE)</f>
        <v>2494+P7-M4 脉冲控制器 电机控制 堵料导致停机</v>
      </c>
      <c r="D4244" t="s">
        <v>154</v>
      </c>
      <c r="E4244" t="str">
        <f t="shared" si="397"/>
        <v>No</v>
      </c>
      <c r="F4244" t="str">
        <f t="shared" si="398"/>
        <v>0</v>
      </c>
      <c r="G4244" t="s">
        <v>154</v>
      </c>
      <c r="H4244" t="s">
        <v>155</v>
      </c>
      <c r="I4244" t="str">
        <f t="shared" si="399"/>
        <v/>
      </c>
      <c r="J4244" t="str">
        <f t="shared" si="400"/>
        <v/>
      </c>
      <c r="K4244" t="str">
        <f>VLOOKUP('intouch变量（离散）'!$A4244,基本表格!$G:$Q,9,FALSE)</f>
        <v>On</v>
      </c>
      <c r="L4244">
        <v>1</v>
      </c>
      <c r="M4244" t="s">
        <v>156</v>
      </c>
      <c r="N4244" t="s">
        <v>157</v>
      </c>
      <c r="O4244" t="s">
        <v>158</v>
      </c>
      <c r="P4244" t="str">
        <f>VLOOKUP('intouch变量（离散）'!$A4244,基本表格!$G:$Q,3,FALSE)</f>
        <v>DB200,X1703.1</v>
      </c>
      <c r="Q4244" t="str">
        <f>VLOOKUP('intouch变量（离散）'!$A4244,基本表格!$G:$Q,10,FALSE)</f>
        <v>Yes</v>
      </c>
      <c r="R4244" t="str">
        <f t="shared" si="402"/>
        <v>DB200,X1703.1 2494+P7-M4 脉冲控制器 电机控制 堵料导致停机</v>
      </c>
      <c r="S4244">
        <v>0</v>
      </c>
      <c r="T4244">
        <v>0</v>
      </c>
    </row>
    <row r="4245" spans="1:20">
      <c r="A4245" t="s">
        <v>4401</v>
      </c>
      <c r="B4245" s="11" t="str">
        <f t="shared" si="401"/>
        <v>CHPD</v>
      </c>
      <c r="C4245" s="11" t="str">
        <f>VLOOKUP('intouch变量（离散）'!$A4245,基本表格!$G:$Q,2,FALSE)</f>
        <v>2494+P7-M4 脉冲控制器 电机控制 拉线开关</v>
      </c>
      <c r="D4245" t="s">
        <v>154</v>
      </c>
      <c r="E4245" t="str">
        <f t="shared" si="397"/>
        <v>No</v>
      </c>
      <c r="F4245" t="str">
        <f t="shared" si="398"/>
        <v>0</v>
      </c>
      <c r="G4245" t="s">
        <v>154</v>
      </c>
      <c r="H4245" t="s">
        <v>155</v>
      </c>
      <c r="I4245" t="str">
        <f t="shared" si="399"/>
        <v/>
      </c>
      <c r="J4245" t="str">
        <f t="shared" si="400"/>
        <v/>
      </c>
      <c r="K4245" t="str">
        <f>VLOOKUP('intouch变量（离散）'!$A4245,基本表格!$G:$Q,9,FALSE)</f>
        <v>On</v>
      </c>
      <c r="L4245">
        <v>1</v>
      </c>
      <c r="M4245" t="s">
        <v>156</v>
      </c>
      <c r="N4245" t="s">
        <v>157</v>
      </c>
      <c r="O4245" t="s">
        <v>158</v>
      </c>
      <c r="P4245" t="str">
        <f>VLOOKUP('intouch变量（离散）'!$A4245,基本表格!$G:$Q,3,FALSE)</f>
        <v>DB200,X1708.0</v>
      </c>
      <c r="Q4245" t="str">
        <f>VLOOKUP('intouch变量（离散）'!$A4245,基本表格!$G:$Q,10,FALSE)</f>
        <v>Yes</v>
      </c>
      <c r="R4245" t="str">
        <f t="shared" si="402"/>
        <v>DB200,X1708.0 2494+P7-M4 脉冲控制器 电机控制 拉线开关</v>
      </c>
      <c r="S4245">
        <v>0</v>
      </c>
      <c r="T4245">
        <v>0</v>
      </c>
    </row>
    <row r="4246" spans="1:20">
      <c r="A4246" t="s">
        <v>4402</v>
      </c>
      <c r="B4246" s="11" t="str">
        <f t="shared" si="401"/>
        <v>CHPD</v>
      </c>
      <c r="C4246" s="11" t="str">
        <f>VLOOKUP('intouch变量（离散）'!$A4246,基本表格!$G:$Q,2,FALSE)</f>
        <v>2494+P7-M4 脉冲控制器 电机控制 左跑偏报警</v>
      </c>
      <c r="D4246" t="s">
        <v>154</v>
      </c>
      <c r="E4246" t="str">
        <f t="shared" si="397"/>
        <v>No</v>
      </c>
      <c r="F4246" t="str">
        <f t="shared" si="398"/>
        <v>0</v>
      </c>
      <c r="G4246" t="s">
        <v>154</v>
      </c>
      <c r="H4246" t="s">
        <v>155</v>
      </c>
      <c r="I4246" t="str">
        <f t="shared" si="399"/>
        <v/>
      </c>
      <c r="J4246" t="str">
        <f t="shared" si="400"/>
        <v/>
      </c>
      <c r="K4246" t="str">
        <f>VLOOKUP('intouch变量（离散）'!$A4246,基本表格!$G:$Q,9,FALSE)</f>
        <v>On</v>
      </c>
      <c r="L4246">
        <v>1</v>
      </c>
      <c r="M4246" t="s">
        <v>156</v>
      </c>
      <c r="N4246" t="s">
        <v>157</v>
      </c>
      <c r="O4246" t="s">
        <v>158</v>
      </c>
      <c r="P4246" t="str">
        <f>VLOOKUP('intouch变量（离散）'!$A4246,基本表格!$G:$Q,3,FALSE)</f>
        <v>DB200,X1708.1</v>
      </c>
      <c r="Q4246" t="str">
        <f>VLOOKUP('intouch变量（离散）'!$A4246,基本表格!$G:$Q,10,FALSE)</f>
        <v>Yes</v>
      </c>
      <c r="R4246" t="str">
        <f t="shared" si="402"/>
        <v>DB200,X1708.1 2494+P7-M4 脉冲控制器 电机控制 左跑偏报警</v>
      </c>
      <c r="S4246">
        <v>0</v>
      </c>
      <c r="T4246">
        <v>0</v>
      </c>
    </row>
    <row r="4247" spans="1:20">
      <c r="A4247" t="s">
        <v>4403</v>
      </c>
      <c r="B4247" s="11" t="str">
        <f t="shared" si="401"/>
        <v>CHPD</v>
      </c>
      <c r="C4247" s="11" t="str">
        <f>VLOOKUP('intouch变量（离散）'!$A4247,基本表格!$G:$Q,2,FALSE)</f>
        <v>2494+P7-M4 脉冲控制器 电机控制 左跑偏1检测</v>
      </c>
      <c r="D4247" t="s">
        <v>154</v>
      </c>
      <c r="E4247" t="str">
        <f t="shared" si="397"/>
        <v>No</v>
      </c>
      <c r="F4247" t="str">
        <f t="shared" si="398"/>
        <v>0</v>
      </c>
      <c r="G4247" t="s">
        <v>154</v>
      </c>
      <c r="H4247" t="s">
        <v>155</v>
      </c>
      <c r="I4247" t="str">
        <f t="shared" si="399"/>
        <v/>
      </c>
      <c r="J4247" t="str">
        <f t="shared" si="400"/>
        <v/>
      </c>
      <c r="K4247" t="str">
        <f>VLOOKUP('intouch变量（离散）'!$A4247,基本表格!$G:$Q,9,FALSE)</f>
        <v>None</v>
      </c>
      <c r="L4247">
        <v>1</v>
      </c>
      <c r="M4247" t="s">
        <v>156</v>
      </c>
      <c r="N4247" t="s">
        <v>157</v>
      </c>
      <c r="O4247" t="s">
        <v>158</v>
      </c>
      <c r="P4247" t="str">
        <f>VLOOKUP('intouch变量（离散）'!$A4247,基本表格!$G:$Q,3,FALSE)</f>
        <v>DB200,X1708.2</v>
      </c>
      <c r="Q4247" t="str">
        <f>VLOOKUP('intouch变量（离散）'!$A4247,基本表格!$G:$Q,10,FALSE)</f>
        <v>Yes</v>
      </c>
      <c r="R4247" t="str">
        <f t="shared" si="402"/>
        <v>DB200,X1708.2 2494+P7-M4 脉冲控制器 电机控制 左跑偏1检测</v>
      </c>
      <c r="S4247">
        <v>0</v>
      </c>
      <c r="T4247">
        <v>0</v>
      </c>
    </row>
    <row r="4248" spans="1:20">
      <c r="A4248" t="s">
        <v>4404</v>
      </c>
      <c r="B4248" s="11" t="str">
        <f t="shared" si="401"/>
        <v>CHPD</v>
      </c>
      <c r="C4248" s="11" t="str">
        <f>VLOOKUP('intouch变量（离散）'!$A4248,基本表格!$G:$Q,2,FALSE)</f>
        <v>2494+P7-M4 脉冲控制器 电机控制 左跑偏保护使能</v>
      </c>
      <c r="D4248" t="s">
        <v>154</v>
      </c>
      <c r="E4248" t="str">
        <f t="shared" si="397"/>
        <v>Yes</v>
      </c>
      <c r="F4248" t="str">
        <f t="shared" si="398"/>
        <v>900</v>
      </c>
      <c r="G4248" t="s">
        <v>154</v>
      </c>
      <c r="H4248" t="s">
        <v>155</v>
      </c>
      <c r="I4248" t="str">
        <f t="shared" si="399"/>
        <v>禁用</v>
      </c>
      <c r="J4248" t="str">
        <f t="shared" si="400"/>
        <v>启用</v>
      </c>
      <c r="K4248" t="str">
        <f>VLOOKUP('intouch变量（离散）'!$A4248,基本表格!$G:$Q,9,FALSE)</f>
        <v>None</v>
      </c>
      <c r="L4248">
        <v>1</v>
      </c>
      <c r="M4248" t="s">
        <v>156</v>
      </c>
      <c r="N4248" t="s">
        <v>157</v>
      </c>
      <c r="O4248" t="s">
        <v>158</v>
      </c>
      <c r="P4248" t="str">
        <f>VLOOKUP('intouch变量（离散）'!$A4248,基本表格!$G:$Q,3,FALSE)</f>
        <v>DB200,X1708.3</v>
      </c>
      <c r="Q4248" t="str">
        <f>VLOOKUP('intouch变量（离散）'!$A4248,基本表格!$G:$Q,10,FALSE)</f>
        <v>No</v>
      </c>
      <c r="R4248" t="str">
        <f t="shared" si="402"/>
        <v>DB200,X1708.3 2494+P7-M4 脉冲控制器 电机控制 左跑偏保护使能</v>
      </c>
      <c r="S4248">
        <v>0</v>
      </c>
      <c r="T4248">
        <v>0</v>
      </c>
    </row>
    <row r="4249" spans="1:20">
      <c r="A4249" t="s">
        <v>4405</v>
      </c>
      <c r="B4249" s="11" t="str">
        <f t="shared" si="401"/>
        <v>CHPD</v>
      </c>
      <c r="C4249" s="11" t="str">
        <f>VLOOKUP('intouch变量（离散）'!$A4249,基本表格!$G:$Q,2,FALSE)</f>
        <v>2494+P7-M4 脉冲控制器 电机控制 左跑偏导致停机</v>
      </c>
      <c r="D4249" t="s">
        <v>154</v>
      </c>
      <c r="E4249" t="str">
        <f t="shared" si="397"/>
        <v>No</v>
      </c>
      <c r="F4249" t="str">
        <f t="shared" si="398"/>
        <v>0</v>
      </c>
      <c r="G4249" t="s">
        <v>154</v>
      </c>
      <c r="H4249" t="s">
        <v>155</v>
      </c>
      <c r="I4249" t="str">
        <f t="shared" si="399"/>
        <v/>
      </c>
      <c r="J4249" t="str">
        <f t="shared" si="400"/>
        <v/>
      </c>
      <c r="K4249" t="str">
        <f>VLOOKUP('intouch变量（离散）'!$A4249,基本表格!$G:$Q,9,FALSE)</f>
        <v>On</v>
      </c>
      <c r="L4249">
        <v>1</v>
      </c>
      <c r="M4249" t="s">
        <v>156</v>
      </c>
      <c r="N4249" t="s">
        <v>157</v>
      </c>
      <c r="O4249" t="s">
        <v>158</v>
      </c>
      <c r="P4249" t="str">
        <f>VLOOKUP('intouch变量（离散）'!$A4249,基本表格!$G:$Q,3,FALSE)</f>
        <v>DB200,X1708.4</v>
      </c>
      <c r="Q4249" t="str">
        <f>VLOOKUP('intouch变量（离散）'!$A4249,基本表格!$G:$Q,10,FALSE)</f>
        <v>Yes</v>
      </c>
      <c r="R4249" t="str">
        <f t="shared" si="402"/>
        <v>DB200,X1708.4 2494+P7-M4 脉冲控制器 电机控制 左跑偏导致停机</v>
      </c>
      <c r="S4249">
        <v>0</v>
      </c>
      <c r="T4249">
        <v>0</v>
      </c>
    </row>
    <row r="4250" spans="1:20">
      <c r="A4250" t="s">
        <v>4406</v>
      </c>
      <c r="B4250" s="11" t="str">
        <f t="shared" si="401"/>
        <v>CHPD</v>
      </c>
      <c r="C4250" s="11" t="str">
        <f>VLOOKUP('intouch变量（离散）'!$A4250,基本表格!$G:$Q,2,FALSE)</f>
        <v>2494+P7-M4 脉冲控制器 电机控制 右 跑偏报警</v>
      </c>
      <c r="D4250" t="s">
        <v>154</v>
      </c>
      <c r="E4250" t="str">
        <f t="shared" si="397"/>
        <v>No</v>
      </c>
      <c r="F4250" t="str">
        <f t="shared" si="398"/>
        <v>0</v>
      </c>
      <c r="G4250" t="s">
        <v>154</v>
      </c>
      <c r="H4250" t="s">
        <v>155</v>
      </c>
      <c r="I4250" t="str">
        <f t="shared" si="399"/>
        <v/>
      </c>
      <c r="J4250" t="str">
        <f t="shared" si="400"/>
        <v/>
      </c>
      <c r="K4250" t="str">
        <f>VLOOKUP('intouch变量（离散）'!$A4250,基本表格!$G:$Q,9,FALSE)</f>
        <v>On</v>
      </c>
      <c r="L4250">
        <v>1</v>
      </c>
      <c r="M4250" t="s">
        <v>156</v>
      </c>
      <c r="N4250" t="s">
        <v>157</v>
      </c>
      <c r="O4250" t="s">
        <v>158</v>
      </c>
      <c r="P4250" t="str">
        <f>VLOOKUP('intouch变量（离散）'!$A4250,基本表格!$G:$Q,3,FALSE)</f>
        <v>DB200,X1712.0</v>
      </c>
      <c r="Q4250" t="str">
        <f>VLOOKUP('intouch变量（离散）'!$A4250,基本表格!$G:$Q,10,FALSE)</f>
        <v>Yes</v>
      </c>
      <c r="R4250" t="str">
        <f t="shared" si="402"/>
        <v>DB200,X1712.0 2494+P7-M4 脉冲控制器 电机控制 右 跑偏报警</v>
      </c>
      <c r="S4250">
        <v>0</v>
      </c>
      <c r="T4250">
        <v>0</v>
      </c>
    </row>
    <row r="4251" spans="1:20">
      <c r="A4251" t="s">
        <v>4407</v>
      </c>
      <c r="B4251" s="11" t="str">
        <f t="shared" si="401"/>
        <v>CHPD</v>
      </c>
      <c r="C4251" s="11" t="str">
        <f>VLOOKUP('intouch变量（离散）'!$A4251,基本表格!$G:$Q,2,FALSE)</f>
        <v>2494+P7-M4 脉冲控制器 电机控制 右跑偏1检测</v>
      </c>
      <c r="D4251" t="s">
        <v>154</v>
      </c>
      <c r="E4251" t="str">
        <f t="shared" si="397"/>
        <v>No</v>
      </c>
      <c r="F4251" t="str">
        <f t="shared" si="398"/>
        <v>0</v>
      </c>
      <c r="G4251" t="s">
        <v>154</v>
      </c>
      <c r="H4251" t="s">
        <v>155</v>
      </c>
      <c r="I4251" t="str">
        <f t="shared" si="399"/>
        <v/>
      </c>
      <c r="J4251" t="str">
        <f t="shared" si="400"/>
        <v/>
      </c>
      <c r="K4251" t="str">
        <f>VLOOKUP('intouch变量（离散）'!$A4251,基本表格!$G:$Q,9,FALSE)</f>
        <v>None</v>
      </c>
      <c r="L4251">
        <v>1</v>
      </c>
      <c r="M4251" t="s">
        <v>156</v>
      </c>
      <c r="N4251" t="s">
        <v>157</v>
      </c>
      <c r="O4251" t="s">
        <v>158</v>
      </c>
      <c r="P4251" t="str">
        <f>VLOOKUP('intouch变量（离散）'!$A4251,基本表格!$G:$Q,3,FALSE)</f>
        <v>DB200,X1712.1</v>
      </c>
      <c r="Q4251" t="str">
        <f>VLOOKUP('intouch变量（离散）'!$A4251,基本表格!$G:$Q,10,FALSE)</f>
        <v>Yes</v>
      </c>
      <c r="R4251" t="str">
        <f t="shared" si="402"/>
        <v>DB200,X1712.1 2494+P7-M4 脉冲控制器 电机控制 右跑偏1检测</v>
      </c>
      <c r="S4251">
        <v>0</v>
      </c>
      <c r="T4251">
        <v>0</v>
      </c>
    </row>
    <row r="4252" spans="1:20">
      <c r="A4252" t="s">
        <v>4408</v>
      </c>
      <c r="B4252" s="11" t="str">
        <f t="shared" si="401"/>
        <v>CHPD</v>
      </c>
      <c r="C4252" s="11" t="str">
        <f>VLOOKUP('intouch变量（离散）'!$A4252,基本表格!$G:$Q,2,FALSE)</f>
        <v>2494+P7-M4 脉冲控制器 电机控制 右跑偏保护使能</v>
      </c>
      <c r="D4252" t="s">
        <v>154</v>
      </c>
      <c r="E4252" t="str">
        <f t="shared" si="397"/>
        <v>Yes</v>
      </c>
      <c r="F4252" t="str">
        <f t="shared" si="398"/>
        <v>900</v>
      </c>
      <c r="G4252" t="s">
        <v>154</v>
      </c>
      <c r="H4252" t="s">
        <v>155</v>
      </c>
      <c r="I4252" t="str">
        <f t="shared" si="399"/>
        <v>禁用</v>
      </c>
      <c r="J4252" t="str">
        <f t="shared" si="400"/>
        <v>启用</v>
      </c>
      <c r="K4252" t="str">
        <f>VLOOKUP('intouch变量（离散）'!$A4252,基本表格!$G:$Q,9,FALSE)</f>
        <v>None</v>
      </c>
      <c r="L4252">
        <v>1</v>
      </c>
      <c r="M4252" t="s">
        <v>156</v>
      </c>
      <c r="N4252" t="s">
        <v>157</v>
      </c>
      <c r="O4252" t="s">
        <v>158</v>
      </c>
      <c r="P4252" t="str">
        <f>VLOOKUP('intouch变量（离散）'!$A4252,基本表格!$G:$Q,3,FALSE)</f>
        <v>DB200,X1712.2</v>
      </c>
      <c r="Q4252" t="str">
        <f>VLOOKUP('intouch变量（离散）'!$A4252,基本表格!$G:$Q,10,FALSE)</f>
        <v>No</v>
      </c>
      <c r="R4252" t="str">
        <f t="shared" si="402"/>
        <v>DB200,X1712.2 2494+P7-M4 脉冲控制器 电机控制 右跑偏保护使能</v>
      </c>
      <c r="S4252">
        <v>0</v>
      </c>
      <c r="T4252">
        <v>0</v>
      </c>
    </row>
    <row r="4253" spans="1:20">
      <c r="A4253" t="s">
        <v>4409</v>
      </c>
      <c r="B4253" s="11" t="str">
        <f t="shared" si="401"/>
        <v>CHPD</v>
      </c>
      <c r="C4253" s="11" t="str">
        <f>VLOOKUP('intouch变量（离散）'!$A4253,基本表格!$G:$Q,2,FALSE)</f>
        <v>2494+P7-M4 脉冲控制器 电机控制 右跑偏导致停机</v>
      </c>
      <c r="D4253" t="s">
        <v>154</v>
      </c>
      <c r="E4253" t="str">
        <f t="shared" si="397"/>
        <v>No</v>
      </c>
      <c r="F4253" t="str">
        <f t="shared" si="398"/>
        <v>0</v>
      </c>
      <c r="G4253" t="s">
        <v>154</v>
      </c>
      <c r="H4253" t="s">
        <v>155</v>
      </c>
      <c r="I4253" t="str">
        <f t="shared" si="399"/>
        <v/>
      </c>
      <c r="J4253" t="str">
        <f t="shared" si="400"/>
        <v/>
      </c>
      <c r="K4253" t="str">
        <f>VLOOKUP('intouch变量（离散）'!$A4253,基本表格!$G:$Q,9,FALSE)</f>
        <v>On</v>
      </c>
      <c r="L4253">
        <v>1</v>
      </c>
      <c r="M4253" t="s">
        <v>156</v>
      </c>
      <c r="N4253" t="s">
        <v>157</v>
      </c>
      <c r="O4253" t="s">
        <v>158</v>
      </c>
      <c r="P4253" t="str">
        <f>VLOOKUP('intouch变量（离散）'!$A4253,基本表格!$G:$Q,3,FALSE)</f>
        <v>DB200,X1712.3</v>
      </c>
      <c r="Q4253" t="str">
        <f>VLOOKUP('intouch变量（离散）'!$A4253,基本表格!$G:$Q,10,FALSE)</f>
        <v>Yes</v>
      </c>
      <c r="R4253" t="str">
        <f t="shared" si="402"/>
        <v>DB200,X1712.3 2494+P7-M4 脉冲控制器 电机控制 右跑偏导致停机</v>
      </c>
      <c r="S4253">
        <v>0</v>
      </c>
      <c r="T4253">
        <v>0</v>
      </c>
    </row>
    <row r="4254" spans="1:20">
      <c r="A4254" t="s">
        <v>4410</v>
      </c>
      <c r="B4254" s="11" t="str">
        <f t="shared" si="401"/>
        <v>CHPD</v>
      </c>
      <c r="C4254" s="11" t="str">
        <f>VLOOKUP('intouch变量（离散）'!$A4254,基本表格!$G:$Q,2,FALSE)</f>
        <v>2494+P7-M4 脉冲控制器 电机控制 三角型</v>
      </c>
      <c r="D4254" t="s">
        <v>154</v>
      </c>
      <c r="E4254" t="str">
        <f t="shared" si="397"/>
        <v>No</v>
      </c>
      <c r="F4254" t="str">
        <f t="shared" si="398"/>
        <v>0</v>
      </c>
      <c r="G4254" t="s">
        <v>154</v>
      </c>
      <c r="H4254" t="s">
        <v>155</v>
      </c>
      <c r="I4254" t="str">
        <f t="shared" si="399"/>
        <v/>
      </c>
      <c r="J4254" t="str">
        <f t="shared" si="400"/>
        <v/>
      </c>
      <c r="K4254" t="str">
        <f>VLOOKUP('intouch变量（离散）'!$A4254,基本表格!$G:$Q,9,FALSE)</f>
        <v>None</v>
      </c>
      <c r="L4254">
        <v>1</v>
      </c>
      <c r="M4254" t="s">
        <v>156</v>
      </c>
      <c r="N4254" t="s">
        <v>157</v>
      </c>
      <c r="O4254" t="s">
        <v>158</v>
      </c>
      <c r="P4254" t="str">
        <f>VLOOKUP('intouch变量（离散）'!$A4254,基本表格!$G:$Q,3,FALSE)</f>
        <v>DB200,X1716.0</v>
      </c>
      <c r="Q4254" t="str">
        <f>VLOOKUP('intouch变量（离散）'!$A4254,基本表格!$G:$Q,10,FALSE)</f>
        <v>Yes</v>
      </c>
      <c r="R4254" t="str">
        <f t="shared" si="402"/>
        <v>DB200,X1716.0 2494+P7-M4 脉冲控制器 电机控制 三角型</v>
      </c>
      <c r="S4254">
        <v>0</v>
      </c>
      <c r="T4254">
        <v>0</v>
      </c>
    </row>
    <row r="4255" spans="1:20">
      <c r="A4255" t="s">
        <v>4411</v>
      </c>
      <c r="B4255" s="11" t="str">
        <f t="shared" si="401"/>
        <v>CHPD</v>
      </c>
      <c r="C4255" s="11" t="str">
        <f>VLOOKUP('intouch变量（离散）'!$A4255,基本表格!$G:$Q,2,FALSE)</f>
        <v>2494+P7-M4 脉冲控制器 电机控制 星型</v>
      </c>
      <c r="D4255" t="s">
        <v>154</v>
      </c>
      <c r="E4255" t="str">
        <f t="shared" si="397"/>
        <v>No</v>
      </c>
      <c r="F4255" t="str">
        <f t="shared" si="398"/>
        <v>0</v>
      </c>
      <c r="G4255" t="s">
        <v>154</v>
      </c>
      <c r="H4255" t="s">
        <v>155</v>
      </c>
      <c r="I4255" t="str">
        <f t="shared" si="399"/>
        <v/>
      </c>
      <c r="J4255" t="str">
        <f t="shared" si="400"/>
        <v/>
      </c>
      <c r="K4255" t="str">
        <f>VLOOKUP('intouch变量（离散）'!$A4255,基本表格!$G:$Q,9,FALSE)</f>
        <v>None</v>
      </c>
      <c r="L4255">
        <v>1</v>
      </c>
      <c r="M4255" t="s">
        <v>156</v>
      </c>
      <c r="N4255" t="s">
        <v>157</v>
      </c>
      <c r="O4255" t="s">
        <v>158</v>
      </c>
      <c r="P4255" t="str">
        <f>VLOOKUP('intouch变量（离散）'!$A4255,基本表格!$G:$Q,3,FALSE)</f>
        <v>DB200,X1716.1</v>
      </c>
      <c r="Q4255" t="str">
        <f>VLOOKUP('intouch变量（离散）'!$A4255,基本表格!$G:$Q,10,FALSE)</f>
        <v>Yes</v>
      </c>
      <c r="R4255" t="str">
        <f t="shared" si="402"/>
        <v>DB200,X1716.1 2494+P7-M4 脉冲控制器 电机控制 星型</v>
      </c>
      <c r="S4255">
        <v>0</v>
      </c>
      <c r="T4255">
        <v>0</v>
      </c>
    </row>
    <row r="4256" spans="1:20">
      <c r="A4256" t="s">
        <v>4412</v>
      </c>
      <c r="B4256" s="11" t="str">
        <f t="shared" si="401"/>
        <v>CHPD</v>
      </c>
      <c r="C4256" s="11" t="str">
        <f>VLOOKUP('intouch变量（离散）'!$A4256,基本表格!$G:$Q,2,FALSE)</f>
        <v>2494+P7-M4 脉冲控制器 电机控制 维修开关</v>
      </c>
      <c r="D4256" t="s">
        <v>154</v>
      </c>
      <c r="E4256" t="str">
        <f t="shared" si="397"/>
        <v>No</v>
      </c>
      <c r="F4256" t="str">
        <f t="shared" si="398"/>
        <v>0</v>
      </c>
      <c r="G4256" t="s">
        <v>154</v>
      </c>
      <c r="H4256" t="s">
        <v>155</v>
      </c>
      <c r="I4256" t="str">
        <f t="shared" si="399"/>
        <v/>
      </c>
      <c r="J4256" t="str">
        <f t="shared" si="400"/>
        <v/>
      </c>
      <c r="K4256" t="str">
        <f>VLOOKUP('intouch变量（离散）'!$A4256,基本表格!$G:$Q,9,FALSE)</f>
        <v>On</v>
      </c>
      <c r="L4256">
        <v>1</v>
      </c>
      <c r="M4256" t="s">
        <v>156</v>
      </c>
      <c r="N4256" t="s">
        <v>157</v>
      </c>
      <c r="O4256" t="s">
        <v>158</v>
      </c>
      <c r="P4256" t="str">
        <f>VLOOKUP('intouch变量（离散）'!$A4256,基本表格!$G:$Q,3,FALSE)</f>
        <v>DB200,X1716.2</v>
      </c>
      <c r="Q4256" t="str">
        <f>VLOOKUP('intouch变量（离散）'!$A4256,基本表格!$G:$Q,10,FALSE)</f>
        <v>Yes</v>
      </c>
      <c r="R4256" t="str">
        <f t="shared" si="402"/>
        <v>DB200,X1716.2 2494+P7-M4 脉冲控制器 电机控制 维修开关</v>
      </c>
      <c r="S4256">
        <v>0</v>
      </c>
      <c r="T4256">
        <v>0</v>
      </c>
    </row>
    <row r="4257" spans="1:20">
      <c r="A4257" t="s">
        <v>4413</v>
      </c>
      <c r="B4257" s="11" t="str">
        <f t="shared" si="401"/>
        <v>CHPD</v>
      </c>
      <c r="C4257" s="11" t="str">
        <f>VLOOKUP('intouch变量（离散）'!$A4257,基本表格!$G:$Q,2,FALSE)</f>
        <v>2494+P7-M4 脉冲控制器 电机控制 左跑偏2检测</v>
      </c>
      <c r="D4257" t="s">
        <v>154</v>
      </c>
      <c r="E4257" t="str">
        <f t="shared" si="397"/>
        <v>No</v>
      </c>
      <c r="F4257" t="str">
        <f t="shared" si="398"/>
        <v>0</v>
      </c>
      <c r="G4257" t="s">
        <v>154</v>
      </c>
      <c r="H4257" t="s">
        <v>155</v>
      </c>
      <c r="I4257" t="str">
        <f t="shared" si="399"/>
        <v/>
      </c>
      <c r="J4257" t="str">
        <f t="shared" si="400"/>
        <v/>
      </c>
      <c r="K4257" t="str">
        <f>VLOOKUP('intouch变量（离散）'!$A4257,基本表格!$G:$Q,9,FALSE)</f>
        <v>None</v>
      </c>
      <c r="L4257">
        <v>1</v>
      </c>
      <c r="M4257" t="s">
        <v>156</v>
      </c>
      <c r="N4257" t="s">
        <v>157</v>
      </c>
      <c r="O4257" t="s">
        <v>158</v>
      </c>
      <c r="P4257" t="str">
        <f>VLOOKUP('intouch变量（离散）'!$A4257,基本表格!$G:$Q,3,FALSE)</f>
        <v>DB200,X1716.3</v>
      </c>
      <c r="Q4257" t="str">
        <f>VLOOKUP('intouch变量（离散）'!$A4257,基本表格!$G:$Q,10,FALSE)</f>
        <v>Yes</v>
      </c>
      <c r="R4257" t="str">
        <f t="shared" si="402"/>
        <v>DB200,X1716.3 2494+P7-M4 脉冲控制器 电机控制 左跑偏2检测</v>
      </c>
      <c r="S4257">
        <v>0</v>
      </c>
      <c r="T4257">
        <v>0</v>
      </c>
    </row>
    <row r="4258" spans="1:20">
      <c r="A4258" t="s">
        <v>4414</v>
      </c>
      <c r="B4258" s="11" t="str">
        <f t="shared" si="401"/>
        <v>CHPD</v>
      </c>
      <c r="C4258" s="11" t="str">
        <f>VLOOKUP('intouch变量（离散）'!$A4258,基本表格!$G:$Q,2,FALSE)</f>
        <v>2494+P7-M4 脉冲控制器 电机控制 右跑偏2检测</v>
      </c>
      <c r="D4258" t="s">
        <v>154</v>
      </c>
      <c r="E4258" t="str">
        <f t="shared" si="397"/>
        <v>No</v>
      </c>
      <c r="F4258" t="str">
        <f t="shared" si="398"/>
        <v>0</v>
      </c>
      <c r="G4258" t="s">
        <v>154</v>
      </c>
      <c r="H4258" t="s">
        <v>155</v>
      </c>
      <c r="I4258" t="str">
        <f t="shared" si="399"/>
        <v/>
      </c>
      <c r="J4258" t="str">
        <f t="shared" si="400"/>
        <v/>
      </c>
      <c r="K4258" t="str">
        <f>VLOOKUP('intouch变量（离散）'!$A4258,基本表格!$G:$Q,9,FALSE)</f>
        <v>None</v>
      </c>
      <c r="L4258">
        <v>1</v>
      </c>
      <c r="M4258" t="s">
        <v>156</v>
      </c>
      <c r="N4258" t="s">
        <v>157</v>
      </c>
      <c r="O4258" t="s">
        <v>158</v>
      </c>
      <c r="P4258" t="str">
        <f>VLOOKUP('intouch变量（离散）'!$A4258,基本表格!$G:$Q,3,FALSE)</f>
        <v>DB200,X1716.4</v>
      </c>
      <c r="Q4258" t="str">
        <f>VLOOKUP('intouch变量（离散）'!$A4258,基本表格!$G:$Q,10,FALSE)</f>
        <v>Yes</v>
      </c>
      <c r="R4258" t="str">
        <f t="shared" si="402"/>
        <v>DB200,X1716.4 2494+P7-M4 脉冲控制器 电机控制 右跑偏2检测</v>
      </c>
      <c r="S4258">
        <v>0</v>
      </c>
      <c r="T4258">
        <v>0</v>
      </c>
    </row>
    <row r="4259" spans="1:20">
      <c r="A4259" s="10" t="s">
        <v>4415</v>
      </c>
      <c r="B4259" s="11" t="str">
        <f t="shared" ref="B4259:B4322" si="403">LEFT(A4259,4)</f>
        <v>CHP1</v>
      </c>
      <c r="C4259" s="11" t="str">
        <f>VLOOKUP('intouch变量（离散）'!$A4259,基本表格!$G:$Q,2,FALSE)</f>
        <v>2147+P5-M11 1#刨片进料仓进料皮带分料器 电机控制 使能</v>
      </c>
      <c r="D4259" t="s">
        <v>154</v>
      </c>
      <c r="E4259" t="str">
        <f t="shared" ref="E4259:E4322" si="404">IF(RIGHT($A4259,2)="EN","Yes","No")</f>
        <v>No</v>
      </c>
      <c r="F4259" t="str">
        <f t="shared" ref="F4259:F4322" si="405">IF(RIGHT($A4259,2)="EN","900","0")</f>
        <v>0</v>
      </c>
      <c r="G4259" t="s">
        <v>154</v>
      </c>
      <c r="H4259" t="s">
        <v>155</v>
      </c>
      <c r="I4259" t="str">
        <f t="shared" ref="I4259:I4322" si="406">IF(RIGHT($A4259,2)="EN","禁用","")</f>
        <v/>
      </c>
      <c r="J4259" t="str">
        <f t="shared" ref="J4259:J4322" si="407">IF(RIGHT($A4259,2)="EN","启用","")</f>
        <v/>
      </c>
      <c r="K4259" t="str">
        <f>VLOOKUP('intouch变量（离散）'!$A4259,基本表格!$G:$Q,9,FALSE)</f>
        <v>None</v>
      </c>
      <c r="L4259">
        <v>1</v>
      </c>
      <c r="M4259" t="s">
        <v>156</v>
      </c>
      <c r="N4259" t="s">
        <v>157</v>
      </c>
      <c r="O4259" t="s">
        <v>158</v>
      </c>
      <c r="P4259" t="str">
        <f>VLOOKUP('intouch变量（离散）'!$A4259,基本表格!$G:$Q,3,FALSE)</f>
        <v>DB1100,X900.0</v>
      </c>
      <c r="Q4259" t="str">
        <f>VLOOKUP('intouch变量（离散）'!$A4259,基本表格!$G:$Q,10,FALSE)</f>
        <v>No</v>
      </c>
      <c r="R4259" t="str">
        <f t="shared" ref="R4259:R4322" si="408">P4259&amp;" "&amp;C4259</f>
        <v>DB1100,X900.0 2147+P5-M11 1#刨片进料仓进料皮带分料器 电机控制 使能</v>
      </c>
      <c r="S4259">
        <v>0</v>
      </c>
      <c r="T4259">
        <v>0</v>
      </c>
    </row>
    <row r="4260" spans="1:20">
      <c r="A4260" s="10" t="s">
        <v>4416</v>
      </c>
      <c r="B4260" s="11" t="str">
        <f t="shared" si="403"/>
        <v>CHP1</v>
      </c>
      <c r="C4260" s="11" t="str">
        <f>VLOOKUP('intouch变量（离散）'!$A4260,基本表格!$G:$Q,2,FALSE)</f>
        <v>2147+P5-M11 1#刨片进料仓进料皮带分料器 电机控制 手自动状态</v>
      </c>
      <c r="D4260" t="s">
        <v>154</v>
      </c>
      <c r="E4260" t="str">
        <f t="shared" si="404"/>
        <v>No</v>
      </c>
      <c r="F4260" t="str">
        <f t="shared" si="405"/>
        <v>0</v>
      </c>
      <c r="G4260" t="s">
        <v>154</v>
      </c>
      <c r="H4260" t="s">
        <v>155</v>
      </c>
      <c r="I4260" t="str">
        <f t="shared" si="406"/>
        <v/>
      </c>
      <c r="J4260" t="str">
        <f t="shared" si="407"/>
        <v/>
      </c>
      <c r="K4260" t="str">
        <f>VLOOKUP('intouch变量（离散）'!$A4260,基本表格!$G:$Q,9,FALSE)</f>
        <v>None</v>
      </c>
      <c r="L4260">
        <v>1</v>
      </c>
      <c r="M4260" t="s">
        <v>156</v>
      </c>
      <c r="N4260" t="s">
        <v>157</v>
      </c>
      <c r="O4260" t="s">
        <v>158</v>
      </c>
      <c r="P4260" t="str">
        <f>VLOOKUP('intouch变量（离散）'!$A4260,基本表格!$G:$Q,3,FALSE)</f>
        <v>DB1100,X900.3</v>
      </c>
      <c r="Q4260" t="str">
        <f>VLOOKUP('intouch变量（离散）'!$A4260,基本表格!$G:$Q,10,FALSE)</f>
        <v>Yes</v>
      </c>
      <c r="R4260" t="str">
        <f t="shared" si="408"/>
        <v>DB1100,X900.3 2147+P5-M11 1#刨片进料仓进料皮带分料器 电机控制 手自动状态</v>
      </c>
      <c r="S4260">
        <v>0</v>
      </c>
      <c r="T4260">
        <v>0</v>
      </c>
    </row>
    <row r="4261" spans="1:20">
      <c r="A4261" s="10" t="s">
        <v>4417</v>
      </c>
      <c r="B4261" s="11" t="str">
        <f t="shared" si="403"/>
        <v>CHP1</v>
      </c>
      <c r="C4261" s="11" t="str">
        <f>VLOOKUP('intouch变量（离散）'!$A4261,基本表格!$G:$Q,2,FALSE)</f>
        <v>2147+P5-M11 1#刨片进料仓进料皮带分料器 电机控制 本地/远程(检修/待机）</v>
      </c>
      <c r="D4261" t="s">
        <v>154</v>
      </c>
      <c r="E4261" t="str">
        <f t="shared" si="404"/>
        <v>No</v>
      </c>
      <c r="F4261" t="str">
        <f t="shared" si="405"/>
        <v>0</v>
      </c>
      <c r="G4261" t="s">
        <v>154</v>
      </c>
      <c r="H4261" t="s">
        <v>155</v>
      </c>
      <c r="I4261" t="str">
        <f t="shared" si="406"/>
        <v/>
      </c>
      <c r="J4261" t="str">
        <f t="shared" si="407"/>
        <v/>
      </c>
      <c r="K4261" t="str">
        <f>VLOOKUP('intouch变量（离散）'!$A4261,基本表格!$G:$Q,9,FALSE)</f>
        <v>None</v>
      </c>
      <c r="L4261">
        <v>1</v>
      </c>
      <c r="M4261" t="s">
        <v>156</v>
      </c>
      <c r="N4261" t="s">
        <v>157</v>
      </c>
      <c r="O4261" t="s">
        <v>158</v>
      </c>
      <c r="P4261" t="str">
        <f>VLOOKUP('intouch变量（离散）'!$A4261,基本表格!$G:$Q,3,FALSE)</f>
        <v>DB1100,X900.4</v>
      </c>
      <c r="Q4261" t="str">
        <f>VLOOKUP('intouch变量（离散）'!$A4261,基本表格!$G:$Q,10,FALSE)</f>
        <v>Yes</v>
      </c>
      <c r="R4261" t="str">
        <f t="shared" si="408"/>
        <v>DB1100,X900.4 2147+P5-M11 1#刨片进料仓进料皮带分料器 电机控制 本地/远程(检修/待机）</v>
      </c>
      <c r="S4261">
        <v>0</v>
      </c>
      <c r="T4261">
        <v>0</v>
      </c>
    </row>
    <row r="4262" spans="1:20">
      <c r="A4262" s="10" t="s">
        <v>4418</v>
      </c>
      <c r="B4262" s="11" t="str">
        <f t="shared" si="403"/>
        <v>CHP1</v>
      </c>
      <c r="C4262" s="11" t="str">
        <f>VLOOKUP('intouch变量（离散）'!$A4262,基本表格!$G:$Q,2,FALSE)</f>
        <v>2147+P5-M11 1#刨片进料仓进料皮带分料器 电机控制 开启_上位机(正转)</v>
      </c>
      <c r="D4262" t="s">
        <v>154</v>
      </c>
      <c r="E4262" t="str">
        <f t="shared" si="404"/>
        <v>No</v>
      </c>
      <c r="F4262" t="str">
        <f t="shared" si="405"/>
        <v>0</v>
      </c>
      <c r="G4262" t="s">
        <v>154</v>
      </c>
      <c r="H4262" t="s">
        <v>155</v>
      </c>
      <c r="I4262" t="str">
        <f t="shared" si="406"/>
        <v/>
      </c>
      <c r="J4262" t="str">
        <f t="shared" si="407"/>
        <v/>
      </c>
      <c r="K4262" t="str">
        <f>VLOOKUP('intouch变量（离散）'!$A4262,基本表格!$G:$Q,9,FALSE)</f>
        <v>None</v>
      </c>
      <c r="L4262">
        <v>1</v>
      </c>
      <c r="M4262" t="s">
        <v>156</v>
      </c>
      <c r="N4262" t="s">
        <v>157</v>
      </c>
      <c r="O4262" t="s">
        <v>158</v>
      </c>
      <c r="P4262" t="str">
        <f>VLOOKUP('intouch变量（离散）'!$A4262,基本表格!$G:$Q,3,FALSE)</f>
        <v>DB1100,X900.6</v>
      </c>
      <c r="Q4262" t="str">
        <f>VLOOKUP('intouch变量（离散）'!$A4262,基本表格!$G:$Q,10,FALSE)</f>
        <v>No</v>
      </c>
      <c r="R4262" t="str">
        <f t="shared" si="408"/>
        <v>DB1100,X900.6 2147+P5-M11 1#刨片进料仓进料皮带分料器 电机控制 开启_上位机(正转)</v>
      </c>
      <c r="S4262">
        <v>0</v>
      </c>
      <c r="T4262">
        <v>0</v>
      </c>
    </row>
    <row r="4263" spans="1:20">
      <c r="A4263" s="10" t="s">
        <v>4419</v>
      </c>
      <c r="B4263" s="11" t="str">
        <f t="shared" si="403"/>
        <v>CHP1</v>
      </c>
      <c r="C4263" s="11" t="str">
        <f>VLOOKUP('intouch变量（离散）'!$A4263,基本表格!$G:$Q,2,FALSE)</f>
        <v>2147+P5-M11 1#刨片进料仓进料皮带分料器 电机控制 停止_上位机(反转)</v>
      </c>
      <c r="D4263" t="s">
        <v>154</v>
      </c>
      <c r="E4263" t="str">
        <f t="shared" si="404"/>
        <v>No</v>
      </c>
      <c r="F4263" t="str">
        <f t="shared" si="405"/>
        <v>0</v>
      </c>
      <c r="G4263" t="s">
        <v>154</v>
      </c>
      <c r="H4263" t="s">
        <v>155</v>
      </c>
      <c r="I4263" t="str">
        <f t="shared" si="406"/>
        <v/>
      </c>
      <c r="J4263" t="str">
        <f t="shared" si="407"/>
        <v/>
      </c>
      <c r="K4263" t="str">
        <f>VLOOKUP('intouch变量（离散）'!$A4263,基本表格!$G:$Q,9,FALSE)</f>
        <v>None</v>
      </c>
      <c r="L4263">
        <v>1</v>
      </c>
      <c r="M4263" t="s">
        <v>156</v>
      </c>
      <c r="N4263" t="s">
        <v>157</v>
      </c>
      <c r="O4263" t="s">
        <v>158</v>
      </c>
      <c r="P4263" t="str">
        <f>VLOOKUP('intouch变量（离散）'!$A4263,基本表格!$G:$Q,3,FALSE)</f>
        <v>DB1100,X901.0</v>
      </c>
      <c r="Q4263" t="str">
        <f>VLOOKUP('intouch变量（离散）'!$A4263,基本表格!$G:$Q,10,FALSE)</f>
        <v>No</v>
      </c>
      <c r="R4263" t="str">
        <f t="shared" si="408"/>
        <v>DB1100,X901.0 2147+P5-M11 1#刨片进料仓进料皮带分料器 电机控制 停止_上位机(反转)</v>
      </c>
      <c r="S4263">
        <v>0</v>
      </c>
      <c r="T4263">
        <v>0</v>
      </c>
    </row>
    <row r="4264" spans="1:20">
      <c r="A4264" s="10" t="s">
        <v>4420</v>
      </c>
      <c r="B4264" s="11" t="str">
        <f t="shared" si="403"/>
        <v>CHP1</v>
      </c>
      <c r="C4264" s="11" t="str">
        <f>VLOOKUP('intouch变量（离散）'!$A4264,基本表格!$G:$Q,2,FALSE)</f>
        <v>2147+P5-M11 1#刨片进料仓进料皮带分料器 电机控制 通风扇</v>
      </c>
      <c r="D4264" t="s">
        <v>154</v>
      </c>
      <c r="E4264" t="str">
        <f t="shared" si="404"/>
        <v>No</v>
      </c>
      <c r="F4264" t="str">
        <f t="shared" si="405"/>
        <v>0</v>
      </c>
      <c r="G4264" t="s">
        <v>154</v>
      </c>
      <c r="H4264" t="s">
        <v>155</v>
      </c>
      <c r="I4264" t="str">
        <f t="shared" si="406"/>
        <v/>
      </c>
      <c r="J4264" t="str">
        <f t="shared" si="407"/>
        <v/>
      </c>
      <c r="K4264" t="str">
        <f>VLOOKUP('intouch变量（离散）'!$A4264,基本表格!$G:$Q,9,FALSE)</f>
        <v>None</v>
      </c>
      <c r="L4264">
        <v>1</v>
      </c>
      <c r="M4264" t="s">
        <v>156</v>
      </c>
      <c r="N4264" t="s">
        <v>157</v>
      </c>
      <c r="O4264" t="s">
        <v>158</v>
      </c>
      <c r="P4264" t="str">
        <f>VLOOKUP('intouch变量（离散）'!$A4264,基本表格!$G:$Q,3,FALSE)</f>
        <v>DB1100,X901.1</v>
      </c>
      <c r="Q4264" t="str">
        <f>VLOOKUP('intouch变量（离散）'!$A4264,基本表格!$G:$Q,10,FALSE)</f>
        <v>Yes</v>
      </c>
      <c r="R4264" t="str">
        <f t="shared" si="408"/>
        <v>DB1100,X901.1 2147+P5-M11 1#刨片进料仓进料皮带分料器 电机控制 通风扇</v>
      </c>
      <c r="S4264">
        <v>0</v>
      </c>
      <c r="T4264">
        <v>0</v>
      </c>
    </row>
    <row r="4265" spans="1:20">
      <c r="A4265" s="10" t="s">
        <v>4421</v>
      </c>
      <c r="B4265" s="11" t="str">
        <f t="shared" si="403"/>
        <v>CHP1</v>
      </c>
      <c r="C4265" s="11" t="str">
        <f>VLOOKUP('intouch变量（离散）'!$A4265,基本表格!$G:$Q,2,FALSE)</f>
        <v>2147+P5-M11 1#刨片进料仓进料皮带分料器 电机控制 电机(正转）</v>
      </c>
      <c r="D4265" t="s">
        <v>154</v>
      </c>
      <c r="E4265" t="str">
        <f t="shared" si="404"/>
        <v>No</v>
      </c>
      <c r="F4265" t="str">
        <f t="shared" si="405"/>
        <v>0</v>
      </c>
      <c r="G4265" t="s">
        <v>154</v>
      </c>
      <c r="H4265" t="s">
        <v>155</v>
      </c>
      <c r="I4265" t="str">
        <f t="shared" si="406"/>
        <v/>
      </c>
      <c r="J4265" t="str">
        <f t="shared" si="407"/>
        <v/>
      </c>
      <c r="K4265" t="str">
        <f>VLOOKUP('intouch变量（离散）'!$A4265,基本表格!$G:$Q,9,FALSE)</f>
        <v>None</v>
      </c>
      <c r="L4265">
        <v>1</v>
      </c>
      <c r="M4265" t="s">
        <v>156</v>
      </c>
      <c r="N4265" t="s">
        <v>157</v>
      </c>
      <c r="O4265" t="s">
        <v>158</v>
      </c>
      <c r="P4265" t="str">
        <f>VLOOKUP('intouch变量（离散）'!$A4265,基本表格!$G:$Q,3,FALSE)</f>
        <v>DB1100,X901.2</v>
      </c>
      <c r="Q4265" t="str">
        <f>VLOOKUP('intouch变量（离散）'!$A4265,基本表格!$G:$Q,10,FALSE)</f>
        <v>Yes</v>
      </c>
      <c r="R4265" t="str">
        <f t="shared" si="408"/>
        <v>DB1100,X901.2 2147+P5-M11 1#刨片进料仓进料皮带分料器 电机控制 电机(正转）</v>
      </c>
      <c r="S4265">
        <v>0</v>
      </c>
      <c r="T4265">
        <v>0</v>
      </c>
    </row>
    <row r="4266" spans="1:20">
      <c r="A4266" s="10" t="s">
        <v>4422</v>
      </c>
      <c r="B4266" s="11" t="str">
        <f t="shared" si="403"/>
        <v>CHP1</v>
      </c>
      <c r="C4266" s="11" t="str">
        <f>VLOOKUP('intouch变量（离散）'!$A4266,基本表格!$G:$Q,2,FALSE)</f>
        <v>2147+P5-M11 1#刨片进料仓进料皮带分料器 电机控制 电机过载</v>
      </c>
      <c r="D4266" t="s">
        <v>154</v>
      </c>
      <c r="E4266" t="str">
        <f t="shared" si="404"/>
        <v>No</v>
      </c>
      <c r="F4266" t="str">
        <f t="shared" si="405"/>
        <v>0</v>
      </c>
      <c r="G4266" t="s">
        <v>154</v>
      </c>
      <c r="H4266" t="s">
        <v>155</v>
      </c>
      <c r="I4266" t="str">
        <f t="shared" si="406"/>
        <v/>
      </c>
      <c r="J4266" t="str">
        <f t="shared" si="407"/>
        <v/>
      </c>
      <c r="K4266" t="str">
        <f>VLOOKUP('intouch变量（离散）'!$A4266,基本表格!$G:$Q,9,FALSE)</f>
        <v>On</v>
      </c>
      <c r="L4266">
        <v>1</v>
      </c>
      <c r="M4266" t="s">
        <v>156</v>
      </c>
      <c r="N4266" t="s">
        <v>157</v>
      </c>
      <c r="O4266" t="s">
        <v>158</v>
      </c>
      <c r="P4266" t="str">
        <f>VLOOKUP('intouch变量（离散）'!$A4266,基本表格!$G:$Q,3,FALSE)</f>
        <v>DB1100,X901.3</v>
      </c>
      <c r="Q4266" t="str">
        <f>VLOOKUP('intouch变量（离散）'!$A4266,基本表格!$G:$Q,10,FALSE)</f>
        <v>Yes</v>
      </c>
      <c r="R4266" t="str">
        <f t="shared" si="408"/>
        <v>DB1100,X901.3 2147+P5-M11 1#刨片进料仓进料皮带分料器 电机控制 电机过载</v>
      </c>
      <c r="S4266">
        <v>0</v>
      </c>
      <c r="T4266">
        <v>0</v>
      </c>
    </row>
    <row r="4267" spans="1:20">
      <c r="A4267" s="10" t="s">
        <v>4423</v>
      </c>
      <c r="B4267" s="11" t="str">
        <f t="shared" si="403"/>
        <v>CHP1</v>
      </c>
      <c r="C4267" s="11" t="str">
        <f>VLOOKUP('intouch变量（离散）'!$A4267,基本表格!$G:$Q,2,FALSE)</f>
        <v>2147+P5-M11 1#刨片进料仓进料皮带分料器 电机控制 风扇过载</v>
      </c>
      <c r="D4267" t="s">
        <v>154</v>
      </c>
      <c r="E4267" t="str">
        <f t="shared" si="404"/>
        <v>No</v>
      </c>
      <c r="F4267" t="str">
        <f t="shared" si="405"/>
        <v>0</v>
      </c>
      <c r="G4267" t="s">
        <v>154</v>
      </c>
      <c r="H4267" t="s">
        <v>155</v>
      </c>
      <c r="I4267" t="str">
        <f t="shared" si="406"/>
        <v/>
      </c>
      <c r="J4267" t="str">
        <f t="shared" si="407"/>
        <v/>
      </c>
      <c r="K4267" t="str">
        <f>VLOOKUP('intouch变量（离散）'!$A4267,基本表格!$G:$Q,9,FALSE)</f>
        <v>On</v>
      </c>
      <c r="L4267">
        <v>1</v>
      </c>
      <c r="M4267" t="s">
        <v>156</v>
      </c>
      <c r="N4267" t="s">
        <v>157</v>
      </c>
      <c r="O4267" t="s">
        <v>158</v>
      </c>
      <c r="P4267" t="str">
        <f>VLOOKUP('intouch变量（离散）'!$A4267,基本表格!$G:$Q,3,FALSE)</f>
        <v>DB1100,X901.4</v>
      </c>
      <c r="Q4267" t="str">
        <f>VLOOKUP('intouch变量（离散）'!$A4267,基本表格!$G:$Q,10,FALSE)</f>
        <v>Yes</v>
      </c>
      <c r="R4267" t="str">
        <f t="shared" si="408"/>
        <v>DB1100,X901.4 2147+P5-M11 1#刨片进料仓进料皮带分料器 电机控制 风扇过载</v>
      </c>
      <c r="S4267">
        <v>0</v>
      </c>
      <c r="T4267">
        <v>0</v>
      </c>
    </row>
    <row r="4268" spans="1:20">
      <c r="A4268" s="10" t="s">
        <v>4424</v>
      </c>
      <c r="B4268" s="11" t="str">
        <f t="shared" si="403"/>
        <v>CHP1</v>
      </c>
      <c r="C4268" s="11" t="str">
        <f>VLOOKUP('intouch变量（离散）'!$A4268,基本表格!$G:$Q,2,FALSE)</f>
        <v>2147+P5-M11 1#刨片进料仓进料皮带分料器 电机控制 电机运行指示</v>
      </c>
      <c r="D4268" t="s">
        <v>154</v>
      </c>
      <c r="E4268" t="str">
        <f t="shared" si="404"/>
        <v>No</v>
      </c>
      <c r="F4268" t="str">
        <f t="shared" si="405"/>
        <v>0</v>
      </c>
      <c r="G4268" t="s">
        <v>154</v>
      </c>
      <c r="H4268" t="s">
        <v>155</v>
      </c>
      <c r="I4268" t="str">
        <f t="shared" si="406"/>
        <v/>
      </c>
      <c r="J4268" t="str">
        <f t="shared" si="407"/>
        <v/>
      </c>
      <c r="K4268" t="str">
        <f>VLOOKUP('intouch变量（离散）'!$A4268,基本表格!$G:$Q,9,FALSE)</f>
        <v>None</v>
      </c>
      <c r="L4268">
        <v>1</v>
      </c>
      <c r="M4268" t="s">
        <v>156</v>
      </c>
      <c r="N4268" t="s">
        <v>157</v>
      </c>
      <c r="O4268" t="s">
        <v>158</v>
      </c>
      <c r="P4268" t="str">
        <f>VLOOKUP('intouch变量（离散）'!$A4268,基本表格!$G:$Q,3,FALSE)</f>
        <v>DB1100,X901.5</v>
      </c>
      <c r="Q4268" t="str">
        <f>VLOOKUP('intouch变量（离散）'!$A4268,基本表格!$G:$Q,10,FALSE)</f>
        <v>Yes</v>
      </c>
      <c r="R4268" t="str">
        <f t="shared" si="408"/>
        <v>DB1100,X901.5 2147+P5-M11 1#刨片进料仓进料皮带分料器 电机控制 电机运行指示</v>
      </c>
      <c r="S4268">
        <v>0</v>
      </c>
      <c r="T4268">
        <v>0</v>
      </c>
    </row>
    <row r="4269" spans="1:20">
      <c r="A4269" s="10" t="s">
        <v>4425</v>
      </c>
      <c r="B4269" s="11" t="str">
        <f t="shared" si="403"/>
        <v>CHP1</v>
      </c>
      <c r="C4269" s="11" t="str">
        <f>VLOOKUP('intouch变量（离散）'!$A4269,基本表格!$G:$Q,2,FALSE)</f>
        <v>2147+P5-M11 1#刨片进料仓进料皮带分料器 电机控制 断链报警</v>
      </c>
      <c r="D4269" t="s">
        <v>154</v>
      </c>
      <c r="E4269" t="str">
        <f t="shared" si="404"/>
        <v>No</v>
      </c>
      <c r="F4269" t="str">
        <f t="shared" si="405"/>
        <v>0</v>
      </c>
      <c r="G4269" t="s">
        <v>154</v>
      </c>
      <c r="H4269" t="s">
        <v>155</v>
      </c>
      <c r="I4269" t="str">
        <f t="shared" si="406"/>
        <v/>
      </c>
      <c r="J4269" t="str">
        <f t="shared" si="407"/>
        <v/>
      </c>
      <c r="K4269" t="str">
        <f>VLOOKUP('intouch变量（离散）'!$A4269,基本表格!$G:$Q,9,FALSE)</f>
        <v>On</v>
      </c>
      <c r="L4269">
        <v>1</v>
      </c>
      <c r="M4269" t="s">
        <v>156</v>
      </c>
      <c r="N4269" t="s">
        <v>157</v>
      </c>
      <c r="O4269" t="s">
        <v>158</v>
      </c>
      <c r="P4269" t="str">
        <f>VLOOKUP('intouch变量（离散）'!$A4269,基本表格!$G:$Q,3,FALSE)</f>
        <v>DB1100,X901.6</v>
      </c>
      <c r="Q4269" t="str">
        <f>VLOOKUP('intouch变量（离散）'!$A4269,基本表格!$G:$Q,10,FALSE)</f>
        <v>Yes</v>
      </c>
      <c r="R4269" t="str">
        <f t="shared" si="408"/>
        <v>DB1100,X901.6 2147+P5-M11 1#刨片进料仓进料皮带分料器 电机控制 断链报警</v>
      </c>
      <c r="S4269">
        <v>0</v>
      </c>
      <c r="T4269">
        <v>0</v>
      </c>
    </row>
    <row r="4270" spans="1:20">
      <c r="A4270" s="10" t="s">
        <v>4426</v>
      </c>
      <c r="B4270" s="11" t="str">
        <f t="shared" si="403"/>
        <v>CHP1</v>
      </c>
      <c r="C4270" s="11" t="str">
        <f>VLOOKUP('intouch变量（离散）'!$A4270,基本表格!$G:$Q,2,FALSE)</f>
        <v>2147+P5-M11 1#刨片进料仓进料皮带分料器 电机控制 断链检测</v>
      </c>
      <c r="D4270" t="s">
        <v>154</v>
      </c>
      <c r="E4270" t="str">
        <f t="shared" si="404"/>
        <v>No</v>
      </c>
      <c r="F4270" t="str">
        <f t="shared" si="405"/>
        <v>0</v>
      </c>
      <c r="G4270" t="s">
        <v>154</v>
      </c>
      <c r="H4270" t="s">
        <v>155</v>
      </c>
      <c r="I4270" t="str">
        <f t="shared" si="406"/>
        <v/>
      </c>
      <c r="J4270" t="str">
        <f t="shared" si="407"/>
        <v/>
      </c>
      <c r="K4270" t="str">
        <f>VLOOKUP('intouch变量（离散）'!$A4270,基本表格!$G:$Q,9,FALSE)</f>
        <v>None</v>
      </c>
      <c r="L4270">
        <v>1</v>
      </c>
      <c r="M4270" t="s">
        <v>156</v>
      </c>
      <c r="N4270" t="s">
        <v>157</v>
      </c>
      <c r="O4270" t="s">
        <v>158</v>
      </c>
      <c r="P4270" t="str">
        <f>VLOOKUP('intouch变量（离散）'!$A4270,基本表格!$G:$Q,3,FALSE)</f>
        <v>DB1100,X901.7</v>
      </c>
      <c r="Q4270" t="str">
        <f>VLOOKUP('intouch变量（离散）'!$A4270,基本表格!$G:$Q,10,FALSE)</f>
        <v>Yes</v>
      </c>
      <c r="R4270" t="str">
        <f t="shared" si="408"/>
        <v>DB1100,X901.7 2147+P5-M11 1#刨片进料仓进料皮带分料器 电机控制 断链检测</v>
      </c>
      <c r="S4270">
        <v>0</v>
      </c>
      <c r="T4270">
        <v>0</v>
      </c>
    </row>
    <row r="4271" spans="1:20">
      <c r="A4271" s="10" t="s">
        <v>4427</v>
      </c>
      <c r="B4271" s="11" t="str">
        <f t="shared" si="403"/>
        <v>CHP1</v>
      </c>
      <c r="C4271" s="11" t="str">
        <f>VLOOKUP('intouch变量（离散）'!$A4271,基本表格!$G:$Q,2,FALSE)</f>
        <v>2147+P5-M11 1#刨片进料仓进料皮带分料器 电机控制 复位</v>
      </c>
      <c r="D4271" t="s">
        <v>154</v>
      </c>
      <c r="E4271" t="str">
        <f t="shared" si="404"/>
        <v>No</v>
      </c>
      <c r="F4271" t="str">
        <f t="shared" si="405"/>
        <v>0</v>
      </c>
      <c r="G4271" t="s">
        <v>154</v>
      </c>
      <c r="H4271" t="s">
        <v>155</v>
      </c>
      <c r="I4271" t="str">
        <f t="shared" si="406"/>
        <v/>
      </c>
      <c r="J4271" t="str">
        <f t="shared" si="407"/>
        <v/>
      </c>
      <c r="K4271" t="str">
        <f>VLOOKUP('intouch变量（离散）'!$A4271,基本表格!$G:$Q,9,FALSE)</f>
        <v>None</v>
      </c>
      <c r="L4271">
        <v>1</v>
      </c>
      <c r="M4271" t="s">
        <v>156</v>
      </c>
      <c r="N4271" t="s">
        <v>157</v>
      </c>
      <c r="O4271" t="s">
        <v>158</v>
      </c>
      <c r="P4271" t="str">
        <f>VLOOKUP('intouch变量（离散）'!$A4271,基本表格!$G:$Q,3,FALSE)</f>
        <v>DB1100,X902.0</v>
      </c>
      <c r="Q4271" t="str">
        <f>VLOOKUP('intouch变量（离散）'!$A4271,基本表格!$G:$Q,10,FALSE)</f>
        <v>No</v>
      </c>
      <c r="R4271" t="str">
        <f t="shared" si="408"/>
        <v>DB1100,X902.0 2147+P5-M11 1#刨片进料仓进料皮带分料器 电机控制 复位</v>
      </c>
      <c r="S4271">
        <v>0</v>
      </c>
      <c r="T4271">
        <v>0</v>
      </c>
    </row>
    <row r="4272" spans="1:20">
      <c r="A4272" s="10" t="s">
        <v>4428</v>
      </c>
      <c r="B4272" s="11" t="str">
        <f t="shared" si="403"/>
        <v>CHP1</v>
      </c>
      <c r="C4272" s="11" t="str">
        <f>VLOOKUP('intouch变量（离散）'!$A4272,基本表格!$G:$Q,2,FALSE)</f>
        <v>2147+P5-M11 1#刨片进料仓进料皮带分料器 电机控制 断链保护使能</v>
      </c>
      <c r="D4272" t="s">
        <v>154</v>
      </c>
      <c r="E4272" t="str">
        <f t="shared" si="404"/>
        <v>Yes</v>
      </c>
      <c r="F4272" t="str">
        <f t="shared" si="405"/>
        <v>900</v>
      </c>
      <c r="G4272" t="s">
        <v>154</v>
      </c>
      <c r="H4272" t="s">
        <v>155</v>
      </c>
      <c r="I4272" t="str">
        <f t="shared" si="406"/>
        <v>禁用</v>
      </c>
      <c r="J4272" t="str">
        <f t="shared" si="407"/>
        <v>启用</v>
      </c>
      <c r="K4272" t="str">
        <f>VLOOKUP('intouch变量（离散）'!$A4272,基本表格!$G:$Q,9,FALSE)</f>
        <v>None</v>
      </c>
      <c r="L4272">
        <v>1</v>
      </c>
      <c r="M4272" t="s">
        <v>156</v>
      </c>
      <c r="N4272" t="s">
        <v>157</v>
      </c>
      <c r="O4272" t="s">
        <v>158</v>
      </c>
      <c r="P4272" t="str">
        <f>VLOOKUP('intouch变量（离散）'!$A4272,基本表格!$G:$Q,3,FALSE)</f>
        <v>DB1100,X902.1</v>
      </c>
      <c r="Q4272" t="str">
        <f>VLOOKUP('intouch变量（离散）'!$A4272,基本表格!$G:$Q,10,FALSE)</f>
        <v>No</v>
      </c>
      <c r="R4272" t="str">
        <f t="shared" si="408"/>
        <v>DB1100,X902.1 2147+P5-M11 1#刨片进料仓进料皮带分料器 电机控制 断链保护使能</v>
      </c>
      <c r="S4272">
        <v>0</v>
      </c>
      <c r="T4272">
        <v>0</v>
      </c>
    </row>
    <row r="4273" spans="1:20">
      <c r="A4273" s="10" t="s">
        <v>4429</v>
      </c>
      <c r="B4273" s="11" t="str">
        <f t="shared" si="403"/>
        <v>CHP1</v>
      </c>
      <c r="C4273" s="11" t="str">
        <f>VLOOKUP('intouch变量（离散）'!$A4273,基本表格!$G:$Q,2,FALSE)</f>
        <v>2147+P5-M11 1#刨片进料仓进料皮带分料器 电机控制 断链导致停机</v>
      </c>
      <c r="D4273" t="s">
        <v>154</v>
      </c>
      <c r="E4273" t="str">
        <f t="shared" si="404"/>
        <v>No</v>
      </c>
      <c r="F4273" t="str">
        <f t="shared" si="405"/>
        <v>0</v>
      </c>
      <c r="G4273" t="s">
        <v>154</v>
      </c>
      <c r="H4273" t="s">
        <v>155</v>
      </c>
      <c r="I4273" t="str">
        <f t="shared" si="406"/>
        <v/>
      </c>
      <c r="J4273" t="str">
        <f t="shared" si="407"/>
        <v/>
      </c>
      <c r="K4273" t="str">
        <f>VLOOKUP('intouch变量（离散）'!$A4273,基本表格!$G:$Q,9,FALSE)</f>
        <v>On</v>
      </c>
      <c r="L4273">
        <v>1</v>
      </c>
      <c r="M4273" t="s">
        <v>156</v>
      </c>
      <c r="N4273" t="s">
        <v>157</v>
      </c>
      <c r="O4273" t="s">
        <v>158</v>
      </c>
      <c r="P4273" t="str">
        <f>VLOOKUP('intouch变量（离散）'!$A4273,基本表格!$G:$Q,3,FALSE)</f>
        <v>DB1100,X902.2</v>
      </c>
      <c r="Q4273" t="str">
        <f>VLOOKUP('intouch变量（离散）'!$A4273,基本表格!$G:$Q,10,FALSE)</f>
        <v>Yes</v>
      </c>
      <c r="R4273" t="str">
        <f t="shared" si="408"/>
        <v>DB1100,X902.2 2147+P5-M11 1#刨片进料仓进料皮带分料器 电机控制 断链导致停机</v>
      </c>
      <c r="S4273">
        <v>0</v>
      </c>
      <c r="T4273">
        <v>0</v>
      </c>
    </row>
    <row r="4274" spans="1:20">
      <c r="A4274" s="10" t="s">
        <v>4430</v>
      </c>
      <c r="B4274" s="11" t="str">
        <f t="shared" si="403"/>
        <v>CHP1</v>
      </c>
      <c r="C4274" s="11" t="str">
        <f>VLOOKUP('intouch变量（离散）'!$A4274,基本表格!$G:$Q,2,FALSE)</f>
        <v>2147+P5-M11 1#刨片进料仓进料皮带分料器 电机控制 电机(反转）</v>
      </c>
      <c r="D4274" t="s">
        <v>154</v>
      </c>
      <c r="E4274" t="str">
        <f t="shared" si="404"/>
        <v>No</v>
      </c>
      <c r="F4274" t="str">
        <f t="shared" si="405"/>
        <v>0</v>
      </c>
      <c r="G4274" t="s">
        <v>154</v>
      </c>
      <c r="H4274" t="s">
        <v>155</v>
      </c>
      <c r="I4274" t="str">
        <f t="shared" si="406"/>
        <v/>
      </c>
      <c r="J4274" t="str">
        <f t="shared" si="407"/>
        <v/>
      </c>
      <c r="K4274" t="str">
        <f>VLOOKUP('intouch变量（离散）'!$A4274,基本表格!$G:$Q,9,FALSE)</f>
        <v>None</v>
      </c>
      <c r="L4274">
        <v>1</v>
      </c>
      <c r="M4274" t="s">
        <v>156</v>
      </c>
      <c r="N4274" t="s">
        <v>157</v>
      </c>
      <c r="O4274" t="s">
        <v>158</v>
      </c>
      <c r="P4274" t="str">
        <f>VLOOKUP('intouch变量（离散）'!$A4274,基本表格!$G:$Q,3,FALSE)</f>
        <v>DB1100,X902.3</v>
      </c>
      <c r="Q4274" t="str">
        <f>VLOOKUP('intouch变量（离散）'!$A4274,基本表格!$G:$Q,10,FALSE)</f>
        <v>Yes</v>
      </c>
      <c r="R4274" t="str">
        <f t="shared" si="408"/>
        <v>DB1100,X902.3 2147+P5-M11 1#刨片进料仓进料皮带分料器 电机控制 电机(反转）</v>
      </c>
      <c r="S4274">
        <v>0</v>
      </c>
      <c r="T4274">
        <v>0</v>
      </c>
    </row>
    <row r="4275" spans="1:20">
      <c r="A4275" s="10" t="s">
        <v>4431</v>
      </c>
      <c r="B4275" s="11" t="str">
        <f t="shared" si="403"/>
        <v>CHP1</v>
      </c>
      <c r="C4275" s="11" t="str">
        <f>VLOOKUP('intouch变量（离散）'!$A4275,基本表格!$G:$Q,2,FALSE)</f>
        <v>2147+P5-M11 1#刨片进料仓进料皮带分料器 电机控制 本地</v>
      </c>
      <c r="D4275" t="s">
        <v>154</v>
      </c>
      <c r="E4275" t="str">
        <f t="shared" si="404"/>
        <v>No</v>
      </c>
      <c r="F4275" t="str">
        <f t="shared" si="405"/>
        <v>0</v>
      </c>
      <c r="G4275" t="s">
        <v>154</v>
      </c>
      <c r="H4275" t="s">
        <v>155</v>
      </c>
      <c r="I4275" t="str">
        <f t="shared" si="406"/>
        <v/>
      </c>
      <c r="J4275" t="str">
        <f t="shared" si="407"/>
        <v/>
      </c>
      <c r="K4275" t="str">
        <f>VLOOKUP('intouch变量（离散）'!$A4275,基本表格!$G:$Q,9,FALSE)</f>
        <v>None</v>
      </c>
      <c r="L4275">
        <v>1</v>
      </c>
      <c r="M4275" t="s">
        <v>156</v>
      </c>
      <c r="N4275" t="s">
        <v>157</v>
      </c>
      <c r="O4275" t="s">
        <v>158</v>
      </c>
      <c r="P4275" t="str">
        <f>VLOOKUP('intouch变量（离散）'!$A4275,基本表格!$G:$Q,3,FALSE)</f>
        <v>DB1100,X902.4</v>
      </c>
      <c r="Q4275" t="str">
        <f>VLOOKUP('intouch变量（离散）'!$A4275,基本表格!$G:$Q,10,FALSE)</f>
        <v>Yes</v>
      </c>
      <c r="R4275" t="str">
        <f t="shared" si="408"/>
        <v>DB1100,X902.4 2147+P5-M11 1#刨片进料仓进料皮带分料器 电机控制 本地</v>
      </c>
      <c r="S4275">
        <v>0</v>
      </c>
      <c r="T4275">
        <v>0</v>
      </c>
    </row>
    <row r="4276" spans="1:20">
      <c r="A4276" s="10" t="s">
        <v>4432</v>
      </c>
      <c r="B4276" s="11" t="str">
        <f t="shared" si="403"/>
        <v>CHP1</v>
      </c>
      <c r="C4276" s="11" t="str">
        <f>VLOOKUP('intouch变量（离散）'!$A4276,基本表格!$G:$Q,2,FALSE)</f>
        <v>2147+P5-M11 1#刨片进料仓进料皮带分料器 电机控制 远程</v>
      </c>
      <c r="D4276" t="s">
        <v>154</v>
      </c>
      <c r="E4276" t="str">
        <f t="shared" si="404"/>
        <v>No</v>
      </c>
      <c r="F4276" t="str">
        <f t="shared" si="405"/>
        <v>0</v>
      </c>
      <c r="G4276" t="s">
        <v>154</v>
      </c>
      <c r="H4276" t="s">
        <v>155</v>
      </c>
      <c r="I4276" t="str">
        <f t="shared" si="406"/>
        <v/>
      </c>
      <c r="J4276" t="str">
        <f t="shared" si="407"/>
        <v/>
      </c>
      <c r="K4276" t="str">
        <f>VLOOKUP('intouch变量（离散）'!$A4276,基本表格!$G:$Q,9,FALSE)</f>
        <v>None</v>
      </c>
      <c r="L4276">
        <v>1</v>
      </c>
      <c r="M4276" t="s">
        <v>156</v>
      </c>
      <c r="N4276" t="s">
        <v>157</v>
      </c>
      <c r="O4276" t="s">
        <v>158</v>
      </c>
      <c r="P4276" t="str">
        <f>VLOOKUP('intouch变量（离散）'!$A4276,基本表格!$G:$Q,3,FALSE)</f>
        <v>DB1100,X902.5</v>
      </c>
      <c r="Q4276" t="str">
        <f>VLOOKUP('intouch变量（离散）'!$A4276,基本表格!$G:$Q,10,FALSE)</f>
        <v>Yes</v>
      </c>
      <c r="R4276" t="str">
        <f t="shared" si="408"/>
        <v>DB1100,X902.5 2147+P5-M11 1#刨片进料仓进料皮带分料器 电机控制 远程</v>
      </c>
      <c r="S4276">
        <v>0</v>
      </c>
      <c r="T4276">
        <v>0</v>
      </c>
    </row>
    <row r="4277" spans="1:20">
      <c r="A4277" s="10" t="s">
        <v>4433</v>
      </c>
      <c r="B4277" s="11" t="str">
        <f t="shared" si="403"/>
        <v>CHP1</v>
      </c>
      <c r="C4277" s="11" t="str">
        <f>VLOOKUP('intouch变量（离散）'!$A4277,基本表格!$G:$Q,2,FALSE)</f>
        <v>2147+P5-M11 1#刨片进料仓进料皮带分料器 电机控制 堵料报警</v>
      </c>
      <c r="D4277" t="s">
        <v>154</v>
      </c>
      <c r="E4277" t="str">
        <f t="shared" si="404"/>
        <v>No</v>
      </c>
      <c r="F4277" t="str">
        <f t="shared" si="405"/>
        <v>0</v>
      </c>
      <c r="G4277" t="s">
        <v>154</v>
      </c>
      <c r="H4277" t="s">
        <v>155</v>
      </c>
      <c r="I4277" t="str">
        <f t="shared" si="406"/>
        <v/>
      </c>
      <c r="J4277" t="str">
        <f t="shared" si="407"/>
        <v/>
      </c>
      <c r="K4277" t="str">
        <f>VLOOKUP('intouch变量（离散）'!$A4277,基本表格!$G:$Q,9,FALSE)</f>
        <v>On</v>
      </c>
      <c r="L4277">
        <v>1</v>
      </c>
      <c r="M4277" t="s">
        <v>156</v>
      </c>
      <c r="N4277" t="s">
        <v>157</v>
      </c>
      <c r="O4277" t="s">
        <v>158</v>
      </c>
      <c r="P4277" t="str">
        <f>VLOOKUP('intouch变量（离散）'!$A4277,基本表格!$G:$Q,3,FALSE)</f>
        <v>DB1100,X902.6</v>
      </c>
      <c r="Q4277" t="str">
        <f>VLOOKUP('intouch变量（离散）'!$A4277,基本表格!$G:$Q,10,FALSE)</f>
        <v>Yes</v>
      </c>
      <c r="R4277" t="str">
        <f t="shared" si="408"/>
        <v>DB1100,X902.6 2147+P5-M11 1#刨片进料仓进料皮带分料器 电机控制 堵料报警</v>
      </c>
      <c r="S4277">
        <v>0</v>
      </c>
      <c r="T4277">
        <v>0</v>
      </c>
    </row>
    <row r="4278" spans="1:20">
      <c r="A4278" s="10" t="s">
        <v>4434</v>
      </c>
      <c r="B4278" s="11" t="str">
        <f t="shared" si="403"/>
        <v>CHP1</v>
      </c>
      <c r="C4278" s="11" t="str">
        <f>VLOOKUP('intouch变量（离散）'!$A4278,基本表格!$G:$Q,2,FALSE)</f>
        <v>2147+P5-M11 1#刨片进料仓进料皮带分料器 电机控制 堵料检测</v>
      </c>
      <c r="D4278" t="s">
        <v>154</v>
      </c>
      <c r="E4278" t="str">
        <f t="shared" si="404"/>
        <v>No</v>
      </c>
      <c r="F4278" t="str">
        <f t="shared" si="405"/>
        <v>0</v>
      </c>
      <c r="G4278" t="s">
        <v>154</v>
      </c>
      <c r="H4278" t="s">
        <v>155</v>
      </c>
      <c r="I4278" t="str">
        <f t="shared" si="406"/>
        <v/>
      </c>
      <c r="J4278" t="str">
        <f t="shared" si="407"/>
        <v/>
      </c>
      <c r="K4278" t="str">
        <f>VLOOKUP('intouch变量（离散）'!$A4278,基本表格!$G:$Q,9,FALSE)</f>
        <v>None</v>
      </c>
      <c r="L4278">
        <v>1</v>
      </c>
      <c r="M4278" t="s">
        <v>156</v>
      </c>
      <c r="N4278" t="s">
        <v>157</v>
      </c>
      <c r="O4278" t="s">
        <v>158</v>
      </c>
      <c r="P4278" t="str">
        <f>VLOOKUP('intouch变量（离散）'!$A4278,基本表格!$G:$Q,3,FALSE)</f>
        <v>DB1100,X902.7</v>
      </c>
      <c r="Q4278" t="str">
        <f>VLOOKUP('intouch变量（离散）'!$A4278,基本表格!$G:$Q,10,FALSE)</f>
        <v>Yes</v>
      </c>
      <c r="R4278" t="str">
        <f t="shared" si="408"/>
        <v>DB1100,X902.7 2147+P5-M11 1#刨片进料仓进料皮带分料器 电机控制 堵料检测</v>
      </c>
      <c r="S4278">
        <v>0</v>
      </c>
      <c r="T4278">
        <v>0</v>
      </c>
    </row>
    <row r="4279" spans="1:20">
      <c r="A4279" s="10" t="s">
        <v>4435</v>
      </c>
      <c r="B4279" s="11" t="str">
        <f t="shared" si="403"/>
        <v>CHP1</v>
      </c>
      <c r="C4279" s="11" t="str">
        <f>VLOOKUP('intouch变量（离散）'!$A4279,基本表格!$G:$Q,2,FALSE)</f>
        <v>2147+P5-M11 1#刨片进料仓进料皮带分料器 电机控制 堵料保护使能</v>
      </c>
      <c r="D4279" t="s">
        <v>154</v>
      </c>
      <c r="E4279" t="str">
        <f t="shared" si="404"/>
        <v>Yes</v>
      </c>
      <c r="F4279" t="str">
        <f t="shared" si="405"/>
        <v>900</v>
      </c>
      <c r="G4279" t="s">
        <v>154</v>
      </c>
      <c r="H4279" t="s">
        <v>155</v>
      </c>
      <c r="I4279" t="str">
        <f t="shared" si="406"/>
        <v>禁用</v>
      </c>
      <c r="J4279" t="str">
        <f t="shared" si="407"/>
        <v>启用</v>
      </c>
      <c r="K4279" t="str">
        <f>VLOOKUP('intouch变量（离散）'!$A4279,基本表格!$G:$Q,9,FALSE)</f>
        <v>None</v>
      </c>
      <c r="L4279">
        <v>1</v>
      </c>
      <c r="M4279" t="s">
        <v>156</v>
      </c>
      <c r="N4279" t="s">
        <v>157</v>
      </c>
      <c r="O4279" t="s">
        <v>158</v>
      </c>
      <c r="P4279" t="str">
        <f>VLOOKUP('intouch变量（离散）'!$A4279,基本表格!$G:$Q,3,FALSE)</f>
        <v>DB1100,X903.0</v>
      </c>
      <c r="Q4279" t="str">
        <f>VLOOKUP('intouch变量（离散）'!$A4279,基本表格!$G:$Q,10,FALSE)</f>
        <v>No</v>
      </c>
      <c r="R4279" t="str">
        <f t="shared" si="408"/>
        <v>DB1100,X903.0 2147+P5-M11 1#刨片进料仓进料皮带分料器 电机控制 堵料保护使能</v>
      </c>
      <c r="S4279">
        <v>0</v>
      </c>
      <c r="T4279">
        <v>0</v>
      </c>
    </row>
    <row r="4280" spans="1:20">
      <c r="A4280" s="10" t="s">
        <v>4436</v>
      </c>
      <c r="B4280" s="11" t="str">
        <f t="shared" si="403"/>
        <v>CHP1</v>
      </c>
      <c r="C4280" s="11" t="str">
        <f>VLOOKUP('intouch变量（离散）'!$A4280,基本表格!$G:$Q,2,FALSE)</f>
        <v>2147+P5-M11 1#刨片进料仓进料皮带分料器 电机控制 堵料导致停机</v>
      </c>
      <c r="D4280" t="s">
        <v>154</v>
      </c>
      <c r="E4280" t="str">
        <f t="shared" si="404"/>
        <v>No</v>
      </c>
      <c r="F4280" t="str">
        <f t="shared" si="405"/>
        <v>0</v>
      </c>
      <c r="G4280" t="s">
        <v>154</v>
      </c>
      <c r="H4280" t="s">
        <v>155</v>
      </c>
      <c r="I4280" t="str">
        <f t="shared" si="406"/>
        <v/>
      </c>
      <c r="J4280" t="str">
        <f t="shared" si="407"/>
        <v/>
      </c>
      <c r="K4280" t="str">
        <f>VLOOKUP('intouch变量（离散）'!$A4280,基本表格!$G:$Q,9,FALSE)</f>
        <v>On</v>
      </c>
      <c r="L4280">
        <v>1</v>
      </c>
      <c r="M4280" t="s">
        <v>156</v>
      </c>
      <c r="N4280" t="s">
        <v>157</v>
      </c>
      <c r="O4280" t="s">
        <v>158</v>
      </c>
      <c r="P4280" t="str">
        <f>VLOOKUP('intouch变量（离散）'!$A4280,基本表格!$G:$Q,3,FALSE)</f>
        <v>DB1100,X903.1</v>
      </c>
      <c r="Q4280" t="str">
        <f>VLOOKUP('intouch变量（离散）'!$A4280,基本表格!$G:$Q,10,FALSE)</f>
        <v>Yes</v>
      </c>
      <c r="R4280" t="str">
        <f t="shared" si="408"/>
        <v>DB1100,X903.1 2147+P5-M11 1#刨片进料仓进料皮带分料器 电机控制 堵料导致停机</v>
      </c>
      <c r="S4280">
        <v>0</v>
      </c>
      <c r="T4280">
        <v>0</v>
      </c>
    </row>
    <row r="4281" spans="1:20">
      <c r="A4281" s="10" t="s">
        <v>4437</v>
      </c>
      <c r="B4281" s="11" t="str">
        <f t="shared" si="403"/>
        <v>CHP1</v>
      </c>
      <c r="C4281" s="11" t="str">
        <f>VLOOKUP('intouch变量（离散）'!$A4281,基本表格!$G:$Q,2,FALSE)</f>
        <v>2147+P5-M11 1#刨片进料仓进料皮带分料器 电机控制 拉线开关</v>
      </c>
      <c r="D4281" t="s">
        <v>154</v>
      </c>
      <c r="E4281" t="str">
        <f t="shared" si="404"/>
        <v>No</v>
      </c>
      <c r="F4281" t="str">
        <f t="shared" si="405"/>
        <v>0</v>
      </c>
      <c r="G4281" t="s">
        <v>154</v>
      </c>
      <c r="H4281" t="s">
        <v>155</v>
      </c>
      <c r="I4281" t="str">
        <f t="shared" si="406"/>
        <v/>
      </c>
      <c r="J4281" t="str">
        <f t="shared" si="407"/>
        <v/>
      </c>
      <c r="K4281" t="str">
        <f>VLOOKUP('intouch变量（离散）'!$A4281,基本表格!$G:$Q,9,FALSE)</f>
        <v>On</v>
      </c>
      <c r="L4281">
        <v>1</v>
      </c>
      <c r="M4281" t="s">
        <v>156</v>
      </c>
      <c r="N4281" t="s">
        <v>157</v>
      </c>
      <c r="O4281" t="s">
        <v>158</v>
      </c>
      <c r="P4281" t="str">
        <f>VLOOKUP('intouch变量（离散）'!$A4281,基本表格!$G:$Q,3,FALSE)</f>
        <v>DB1100,X908.0</v>
      </c>
      <c r="Q4281" t="str">
        <f>VLOOKUP('intouch变量（离散）'!$A4281,基本表格!$G:$Q,10,FALSE)</f>
        <v>Yes</v>
      </c>
      <c r="R4281" t="str">
        <f t="shared" si="408"/>
        <v>DB1100,X908.0 2147+P5-M11 1#刨片进料仓进料皮带分料器 电机控制 拉线开关</v>
      </c>
      <c r="S4281">
        <v>0</v>
      </c>
      <c r="T4281">
        <v>0</v>
      </c>
    </row>
    <row r="4282" spans="1:20">
      <c r="A4282" s="10" t="s">
        <v>4438</v>
      </c>
      <c r="B4282" s="11" t="str">
        <f t="shared" si="403"/>
        <v>CHP1</v>
      </c>
      <c r="C4282" s="11" t="str">
        <f>VLOOKUP('intouch变量（离散）'!$A4282,基本表格!$G:$Q,2,FALSE)</f>
        <v>2147+P5-M11 1#刨片进料仓进料皮带分料器 电机控制 左跑偏报警</v>
      </c>
      <c r="D4282" t="s">
        <v>154</v>
      </c>
      <c r="E4282" t="str">
        <f t="shared" si="404"/>
        <v>No</v>
      </c>
      <c r="F4282" t="str">
        <f t="shared" si="405"/>
        <v>0</v>
      </c>
      <c r="G4282" t="s">
        <v>154</v>
      </c>
      <c r="H4282" t="s">
        <v>155</v>
      </c>
      <c r="I4282" t="str">
        <f t="shared" si="406"/>
        <v/>
      </c>
      <c r="J4282" t="str">
        <f t="shared" si="407"/>
        <v/>
      </c>
      <c r="K4282" t="str">
        <f>VLOOKUP('intouch变量（离散）'!$A4282,基本表格!$G:$Q,9,FALSE)</f>
        <v>On</v>
      </c>
      <c r="L4282">
        <v>1</v>
      </c>
      <c r="M4282" t="s">
        <v>156</v>
      </c>
      <c r="N4282" t="s">
        <v>157</v>
      </c>
      <c r="O4282" t="s">
        <v>158</v>
      </c>
      <c r="P4282" t="str">
        <f>VLOOKUP('intouch变量（离散）'!$A4282,基本表格!$G:$Q,3,FALSE)</f>
        <v>DB1100,X908.1</v>
      </c>
      <c r="Q4282" t="str">
        <f>VLOOKUP('intouch变量（离散）'!$A4282,基本表格!$G:$Q,10,FALSE)</f>
        <v>Yes</v>
      </c>
      <c r="R4282" t="str">
        <f t="shared" si="408"/>
        <v>DB1100,X908.1 2147+P5-M11 1#刨片进料仓进料皮带分料器 电机控制 左跑偏报警</v>
      </c>
      <c r="S4282">
        <v>0</v>
      </c>
      <c r="T4282">
        <v>0</v>
      </c>
    </row>
    <row r="4283" spans="1:20">
      <c r="A4283" s="10" t="s">
        <v>4439</v>
      </c>
      <c r="B4283" s="11" t="str">
        <f t="shared" si="403"/>
        <v>CHP1</v>
      </c>
      <c r="C4283" s="11" t="str">
        <f>VLOOKUP('intouch变量（离散）'!$A4283,基本表格!$G:$Q,2,FALSE)</f>
        <v>2147+P5-M11 1#刨片进料仓进料皮带分料器 电机控制 左跑偏1检测</v>
      </c>
      <c r="D4283" t="s">
        <v>154</v>
      </c>
      <c r="E4283" t="str">
        <f t="shared" si="404"/>
        <v>No</v>
      </c>
      <c r="F4283" t="str">
        <f t="shared" si="405"/>
        <v>0</v>
      </c>
      <c r="G4283" t="s">
        <v>154</v>
      </c>
      <c r="H4283" t="s">
        <v>155</v>
      </c>
      <c r="I4283" t="str">
        <f t="shared" si="406"/>
        <v/>
      </c>
      <c r="J4283" t="str">
        <f t="shared" si="407"/>
        <v/>
      </c>
      <c r="K4283" t="str">
        <f>VLOOKUP('intouch变量（离散）'!$A4283,基本表格!$G:$Q,9,FALSE)</f>
        <v>None</v>
      </c>
      <c r="L4283">
        <v>1</v>
      </c>
      <c r="M4283" t="s">
        <v>156</v>
      </c>
      <c r="N4283" t="s">
        <v>157</v>
      </c>
      <c r="O4283" t="s">
        <v>158</v>
      </c>
      <c r="P4283" t="str">
        <f>VLOOKUP('intouch变量（离散）'!$A4283,基本表格!$G:$Q,3,FALSE)</f>
        <v>DB1100,X908.2</v>
      </c>
      <c r="Q4283" t="str">
        <f>VLOOKUP('intouch变量（离散）'!$A4283,基本表格!$G:$Q,10,FALSE)</f>
        <v>Yes</v>
      </c>
      <c r="R4283" t="str">
        <f t="shared" si="408"/>
        <v>DB1100,X908.2 2147+P5-M11 1#刨片进料仓进料皮带分料器 电机控制 左跑偏1检测</v>
      </c>
      <c r="S4283">
        <v>0</v>
      </c>
      <c r="T4283">
        <v>0</v>
      </c>
    </row>
    <row r="4284" spans="1:20">
      <c r="A4284" s="10" t="s">
        <v>4440</v>
      </c>
      <c r="B4284" s="11" t="str">
        <f t="shared" si="403"/>
        <v>CHP1</v>
      </c>
      <c r="C4284" s="11" t="str">
        <f>VLOOKUP('intouch变量（离散）'!$A4284,基本表格!$G:$Q,2,FALSE)</f>
        <v>2147+P5-M11 1#刨片进料仓进料皮带分料器 电机控制 左跑偏保护使能</v>
      </c>
      <c r="D4284" t="s">
        <v>154</v>
      </c>
      <c r="E4284" t="str">
        <f t="shared" si="404"/>
        <v>Yes</v>
      </c>
      <c r="F4284" t="str">
        <f t="shared" si="405"/>
        <v>900</v>
      </c>
      <c r="G4284" t="s">
        <v>154</v>
      </c>
      <c r="H4284" t="s">
        <v>155</v>
      </c>
      <c r="I4284" t="str">
        <f t="shared" si="406"/>
        <v>禁用</v>
      </c>
      <c r="J4284" t="str">
        <f t="shared" si="407"/>
        <v>启用</v>
      </c>
      <c r="K4284" t="str">
        <f>VLOOKUP('intouch变量（离散）'!$A4284,基本表格!$G:$Q,9,FALSE)</f>
        <v>None</v>
      </c>
      <c r="L4284">
        <v>1</v>
      </c>
      <c r="M4284" t="s">
        <v>156</v>
      </c>
      <c r="N4284" t="s">
        <v>157</v>
      </c>
      <c r="O4284" t="s">
        <v>158</v>
      </c>
      <c r="P4284" t="str">
        <f>VLOOKUP('intouch变量（离散）'!$A4284,基本表格!$G:$Q,3,FALSE)</f>
        <v>DB1100,X908.3</v>
      </c>
      <c r="Q4284" t="str">
        <f>VLOOKUP('intouch变量（离散）'!$A4284,基本表格!$G:$Q,10,FALSE)</f>
        <v>No</v>
      </c>
      <c r="R4284" t="str">
        <f t="shared" si="408"/>
        <v>DB1100,X908.3 2147+P5-M11 1#刨片进料仓进料皮带分料器 电机控制 左跑偏保护使能</v>
      </c>
      <c r="S4284">
        <v>0</v>
      </c>
      <c r="T4284">
        <v>0</v>
      </c>
    </row>
    <row r="4285" spans="1:20">
      <c r="A4285" s="10" t="s">
        <v>4441</v>
      </c>
      <c r="B4285" s="11" t="str">
        <f t="shared" si="403"/>
        <v>CHP1</v>
      </c>
      <c r="C4285" s="11" t="str">
        <f>VLOOKUP('intouch变量（离散）'!$A4285,基本表格!$G:$Q,2,FALSE)</f>
        <v>2147+P5-M11 1#刨片进料仓进料皮带分料器 电机控制 左跑偏导致停机</v>
      </c>
      <c r="D4285" t="s">
        <v>154</v>
      </c>
      <c r="E4285" t="str">
        <f t="shared" si="404"/>
        <v>No</v>
      </c>
      <c r="F4285" t="str">
        <f t="shared" si="405"/>
        <v>0</v>
      </c>
      <c r="G4285" t="s">
        <v>154</v>
      </c>
      <c r="H4285" t="s">
        <v>155</v>
      </c>
      <c r="I4285" t="str">
        <f t="shared" si="406"/>
        <v/>
      </c>
      <c r="J4285" t="str">
        <f t="shared" si="407"/>
        <v/>
      </c>
      <c r="K4285" t="str">
        <f>VLOOKUP('intouch变量（离散）'!$A4285,基本表格!$G:$Q,9,FALSE)</f>
        <v>On</v>
      </c>
      <c r="L4285">
        <v>1</v>
      </c>
      <c r="M4285" t="s">
        <v>156</v>
      </c>
      <c r="N4285" t="s">
        <v>157</v>
      </c>
      <c r="O4285" t="s">
        <v>158</v>
      </c>
      <c r="P4285" t="str">
        <f>VLOOKUP('intouch变量（离散）'!$A4285,基本表格!$G:$Q,3,FALSE)</f>
        <v>DB1100,X908.4</v>
      </c>
      <c r="Q4285" t="str">
        <f>VLOOKUP('intouch变量（离散）'!$A4285,基本表格!$G:$Q,10,FALSE)</f>
        <v>Yes</v>
      </c>
      <c r="R4285" t="str">
        <f t="shared" si="408"/>
        <v>DB1100,X908.4 2147+P5-M11 1#刨片进料仓进料皮带分料器 电机控制 左跑偏导致停机</v>
      </c>
      <c r="S4285">
        <v>0</v>
      </c>
      <c r="T4285">
        <v>0</v>
      </c>
    </row>
    <row r="4286" spans="1:20">
      <c r="A4286" s="10" t="s">
        <v>4442</v>
      </c>
      <c r="B4286" s="11" t="str">
        <f t="shared" si="403"/>
        <v>CHP1</v>
      </c>
      <c r="C4286" s="11" t="str">
        <f>VLOOKUP('intouch变量（离散）'!$A4286,基本表格!$G:$Q,2,FALSE)</f>
        <v>2147+P5-M11 1#刨片进料仓进料皮带分料器 电机控制 右 跑偏报警</v>
      </c>
      <c r="D4286" t="s">
        <v>154</v>
      </c>
      <c r="E4286" t="str">
        <f t="shared" si="404"/>
        <v>No</v>
      </c>
      <c r="F4286" t="str">
        <f t="shared" si="405"/>
        <v>0</v>
      </c>
      <c r="G4286" t="s">
        <v>154</v>
      </c>
      <c r="H4286" t="s">
        <v>155</v>
      </c>
      <c r="I4286" t="str">
        <f t="shared" si="406"/>
        <v/>
      </c>
      <c r="J4286" t="str">
        <f t="shared" si="407"/>
        <v/>
      </c>
      <c r="K4286" t="str">
        <f>VLOOKUP('intouch变量（离散）'!$A4286,基本表格!$G:$Q,9,FALSE)</f>
        <v>On</v>
      </c>
      <c r="L4286">
        <v>1</v>
      </c>
      <c r="M4286" t="s">
        <v>156</v>
      </c>
      <c r="N4286" t="s">
        <v>157</v>
      </c>
      <c r="O4286" t="s">
        <v>158</v>
      </c>
      <c r="P4286" t="str">
        <f>VLOOKUP('intouch变量（离散）'!$A4286,基本表格!$G:$Q,3,FALSE)</f>
        <v>DB1100,X912.0</v>
      </c>
      <c r="Q4286" t="str">
        <f>VLOOKUP('intouch变量（离散）'!$A4286,基本表格!$G:$Q,10,FALSE)</f>
        <v>Yes</v>
      </c>
      <c r="R4286" t="str">
        <f t="shared" si="408"/>
        <v>DB1100,X912.0 2147+P5-M11 1#刨片进料仓进料皮带分料器 电机控制 右 跑偏报警</v>
      </c>
      <c r="S4286">
        <v>0</v>
      </c>
      <c r="T4286">
        <v>0</v>
      </c>
    </row>
    <row r="4287" spans="1:20">
      <c r="A4287" s="10" t="s">
        <v>4443</v>
      </c>
      <c r="B4287" s="11" t="str">
        <f t="shared" si="403"/>
        <v>CHP1</v>
      </c>
      <c r="C4287" s="11" t="str">
        <f>VLOOKUP('intouch变量（离散）'!$A4287,基本表格!$G:$Q,2,FALSE)</f>
        <v>2147+P5-M11 1#刨片进料仓进料皮带分料器 电机控制 右跑偏1检测</v>
      </c>
      <c r="D4287" t="s">
        <v>154</v>
      </c>
      <c r="E4287" t="str">
        <f t="shared" si="404"/>
        <v>No</v>
      </c>
      <c r="F4287" t="str">
        <f t="shared" si="405"/>
        <v>0</v>
      </c>
      <c r="G4287" t="s">
        <v>154</v>
      </c>
      <c r="H4287" t="s">
        <v>155</v>
      </c>
      <c r="I4287" t="str">
        <f t="shared" si="406"/>
        <v/>
      </c>
      <c r="J4287" t="str">
        <f t="shared" si="407"/>
        <v/>
      </c>
      <c r="K4287" t="str">
        <f>VLOOKUP('intouch变量（离散）'!$A4287,基本表格!$G:$Q,9,FALSE)</f>
        <v>None</v>
      </c>
      <c r="L4287">
        <v>1</v>
      </c>
      <c r="M4287" t="s">
        <v>156</v>
      </c>
      <c r="N4287" t="s">
        <v>157</v>
      </c>
      <c r="O4287" t="s">
        <v>158</v>
      </c>
      <c r="P4287" t="str">
        <f>VLOOKUP('intouch变量（离散）'!$A4287,基本表格!$G:$Q,3,FALSE)</f>
        <v>DB1100,X912.1</v>
      </c>
      <c r="Q4287" t="str">
        <f>VLOOKUP('intouch变量（离散）'!$A4287,基本表格!$G:$Q,10,FALSE)</f>
        <v>Yes</v>
      </c>
      <c r="R4287" t="str">
        <f t="shared" si="408"/>
        <v>DB1100,X912.1 2147+P5-M11 1#刨片进料仓进料皮带分料器 电机控制 右跑偏1检测</v>
      </c>
      <c r="S4287">
        <v>0</v>
      </c>
      <c r="T4287">
        <v>0</v>
      </c>
    </row>
    <row r="4288" spans="1:20">
      <c r="A4288" s="10" t="s">
        <v>4444</v>
      </c>
      <c r="B4288" s="11" t="str">
        <f t="shared" si="403"/>
        <v>CHP1</v>
      </c>
      <c r="C4288" s="11" t="str">
        <f>VLOOKUP('intouch变量（离散）'!$A4288,基本表格!$G:$Q,2,FALSE)</f>
        <v>2147+P5-M11 1#刨片进料仓进料皮带分料器 电机控制 右跑偏保护使能</v>
      </c>
      <c r="D4288" t="s">
        <v>154</v>
      </c>
      <c r="E4288" t="str">
        <f t="shared" si="404"/>
        <v>Yes</v>
      </c>
      <c r="F4288" t="str">
        <f t="shared" si="405"/>
        <v>900</v>
      </c>
      <c r="G4288" t="s">
        <v>154</v>
      </c>
      <c r="H4288" t="s">
        <v>155</v>
      </c>
      <c r="I4288" t="str">
        <f t="shared" si="406"/>
        <v>禁用</v>
      </c>
      <c r="J4288" t="str">
        <f t="shared" si="407"/>
        <v>启用</v>
      </c>
      <c r="K4288" t="str">
        <f>VLOOKUP('intouch变量（离散）'!$A4288,基本表格!$G:$Q,9,FALSE)</f>
        <v>None</v>
      </c>
      <c r="L4288">
        <v>1</v>
      </c>
      <c r="M4288" t="s">
        <v>156</v>
      </c>
      <c r="N4288" t="s">
        <v>157</v>
      </c>
      <c r="O4288" t="s">
        <v>158</v>
      </c>
      <c r="P4288" t="str">
        <f>VLOOKUP('intouch变量（离散）'!$A4288,基本表格!$G:$Q,3,FALSE)</f>
        <v>DB1100,X912.2</v>
      </c>
      <c r="Q4288" t="str">
        <f>VLOOKUP('intouch变量（离散）'!$A4288,基本表格!$G:$Q,10,FALSE)</f>
        <v>No</v>
      </c>
      <c r="R4288" t="str">
        <f t="shared" si="408"/>
        <v>DB1100,X912.2 2147+P5-M11 1#刨片进料仓进料皮带分料器 电机控制 右跑偏保护使能</v>
      </c>
      <c r="S4288">
        <v>0</v>
      </c>
      <c r="T4288">
        <v>0</v>
      </c>
    </row>
    <row r="4289" spans="1:20">
      <c r="A4289" s="10" t="s">
        <v>4445</v>
      </c>
      <c r="B4289" s="11" t="str">
        <f t="shared" si="403"/>
        <v>CHP1</v>
      </c>
      <c r="C4289" s="11" t="str">
        <f>VLOOKUP('intouch变量（离散）'!$A4289,基本表格!$G:$Q,2,FALSE)</f>
        <v>2147+P5-M11 1#刨片进料仓进料皮带分料器 电机控制 右跑偏导致停机</v>
      </c>
      <c r="D4289" t="s">
        <v>154</v>
      </c>
      <c r="E4289" t="str">
        <f t="shared" si="404"/>
        <v>No</v>
      </c>
      <c r="F4289" t="str">
        <f t="shared" si="405"/>
        <v>0</v>
      </c>
      <c r="G4289" t="s">
        <v>154</v>
      </c>
      <c r="H4289" t="s">
        <v>155</v>
      </c>
      <c r="I4289" t="str">
        <f t="shared" si="406"/>
        <v/>
      </c>
      <c r="J4289" t="str">
        <f t="shared" si="407"/>
        <v/>
      </c>
      <c r="K4289" t="str">
        <f>VLOOKUP('intouch变量（离散）'!$A4289,基本表格!$G:$Q,9,FALSE)</f>
        <v>On</v>
      </c>
      <c r="L4289">
        <v>1</v>
      </c>
      <c r="M4289" t="s">
        <v>156</v>
      </c>
      <c r="N4289" t="s">
        <v>157</v>
      </c>
      <c r="O4289" t="s">
        <v>158</v>
      </c>
      <c r="P4289" t="str">
        <f>VLOOKUP('intouch变量（离散）'!$A4289,基本表格!$G:$Q,3,FALSE)</f>
        <v>DB1100,X912.3</v>
      </c>
      <c r="Q4289" t="str">
        <f>VLOOKUP('intouch变量（离散）'!$A4289,基本表格!$G:$Q,10,FALSE)</f>
        <v>Yes</v>
      </c>
      <c r="R4289" t="str">
        <f t="shared" si="408"/>
        <v>DB1100,X912.3 2147+P5-M11 1#刨片进料仓进料皮带分料器 电机控制 右跑偏导致停机</v>
      </c>
      <c r="S4289">
        <v>0</v>
      </c>
      <c r="T4289">
        <v>0</v>
      </c>
    </row>
    <row r="4290" spans="1:20">
      <c r="A4290" s="10" t="s">
        <v>4446</v>
      </c>
      <c r="B4290" s="11" t="str">
        <f t="shared" si="403"/>
        <v>CHP1</v>
      </c>
      <c r="C4290" s="11" t="str">
        <f>VLOOKUP('intouch变量（离散）'!$A4290,基本表格!$G:$Q,2,FALSE)</f>
        <v>2147+P5-M11 1#刨片进料仓进料皮带分料器 电机控制 三角型</v>
      </c>
      <c r="D4290" t="s">
        <v>154</v>
      </c>
      <c r="E4290" t="str">
        <f t="shared" si="404"/>
        <v>No</v>
      </c>
      <c r="F4290" t="str">
        <f t="shared" si="405"/>
        <v>0</v>
      </c>
      <c r="G4290" t="s">
        <v>154</v>
      </c>
      <c r="H4290" t="s">
        <v>155</v>
      </c>
      <c r="I4290" t="str">
        <f t="shared" si="406"/>
        <v/>
      </c>
      <c r="J4290" t="str">
        <f t="shared" si="407"/>
        <v/>
      </c>
      <c r="K4290" t="str">
        <f>VLOOKUP('intouch变量（离散）'!$A4290,基本表格!$G:$Q,9,FALSE)</f>
        <v>None</v>
      </c>
      <c r="L4290">
        <v>1</v>
      </c>
      <c r="M4290" t="s">
        <v>156</v>
      </c>
      <c r="N4290" t="s">
        <v>157</v>
      </c>
      <c r="O4290" t="s">
        <v>158</v>
      </c>
      <c r="P4290" t="str">
        <f>VLOOKUP('intouch变量（离散）'!$A4290,基本表格!$G:$Q,3,FALSE)</f>
        <v>DB1100,X916.0</v>
      </c>
      <c r="Q4290" t="str">
        <f>VLOOKUP('intouch变量（离散）'!$A4290,基本表格!$G:$Q,10,FALSE)</f>
        <v>Yes</v>
      </c>
      <c r="R4290" t="str">
        <f t="shared" si="408"/>
        <v>DB1100,X916.0 2147+P5-M11 1#刨片进料仓进料皮带分料器 电机控制 三角型</v>
      </c>
      <c r="S4290">
        <v>0</v>
      </c>
      <c r="T4290">
        <v>0</v>
      </c>
    </row>
    <row r="4291" spans="1:20">
      <c r="A4291" s="10" t="s">
        <v>4447</v>
      </c>
      <c r="B4291" s="11" t="str">
        <f t="shared" si="403"/>
        <v>CHP1</v>
      </c>
      <c r="C4291" s="11" t="str">
        <f>VLOOKUP('intouch变量（离散）'!$A4291,基本表格!$G:$Q,2,FALSE)</f>
        <v>2147+P5-M11 1#刨片进料仓进料皮带分料器 电机控制 星型</v>
      </c>
      <c r="D4291" t="s">
        <v>154</v>
      </c>
      <c r="E4291" t="str">
        <f t="shared" si="404"/>
        <v>No</v>
      </c>
      <c r="F4291" t="str">
        <f t="shared" si="405"/>
        <v>0</v>
      </c>
      <c r="G4291" t="s">
        <v>154</v>
      </c>
      <c r="H4291" t="s">
        <v>155</v>
      </c>
      <c r="I4291" t="str">
        <f t="shared" si="406"/>
        <v/>
      </c>
      <c r="J4291" t="str">
        <f t="shared" si="407"/>
        <v/>
      </c>
      <c r="K4291" t="str">
        <f>VLOOKUP('intouch变量（离散）'!$A4291,基本表格!$G:$Q,9,FALSE)</f>
        <v>None</v>
      </c>
      <c r="L4291">
        <v>1</v>
      </c>
      <c r="M4291" t="s">
        <v>156</v>
      </c>
      <c r="N4291" t="s">
        <v>157</v>
      </c>
      <c r="O4291" t="s">
        <v>158</v>
      </c>
      <c r="P4291" t="str">
        <f>VLOOKUP('intouch变量（离散）'!$A4291,基本表格!$G:$Q,3,FALSE)</f>
        <v>DB1100,X916.1</v>
      </c>
      <c r="Q4291" t="str">
        <f>VLOOKUP('intouch变量（离散）'!$A4291,基本表格!$G:$Q,10,FALSE)</f>
        <v>Yes</v>
      </c>
      <c r="R4291" t="str">
        <f t="shared" si="408"/>
        <v>DB1100,X916.1 2147+P5-M11 1#刨片进料仓进料皮带分料器 电机控制 星型</v>
      </c>
      <c r="S4291">
        <v>0</v>
      </c>
      <c r="T4291">
        <v>0</v>
      </c>
    </row>
    <row r="4292" spans="1:20">
      <c r="A4292" s="10" t="s">
        <v>4448</v>
      </c>
      <c r="B4292" s="11" t="str">
        <f t="shared" si="403"/>
        <v>CHP1</v>
      </c>
      <c r="C4292" s="11" t="str">
        <f>VLOOKUP('intouch变量（离散）'!$A4292,基本表格!$G:$Q,2,FALSE)</f>
        <v>2147+P5-M11 1#刨片进料仓进料皮带分料器 电机控制 维修开关</v>
      </c>
      <c r="D4292" t="s">
        <v>154</v>
      </c>
      <c r="E4292" t="str">
        <f t="shared" si="404"/>
        <v>No</v>
      </c>
      <c r="F4292" t="str">
        <f t="shared" si="405"/>
        <v>0</v>
      </c>
      <c r="G4292" t="s">
        <v>154</v>
      </c>
      <c r="H4292" t="s">
        <v>155</v>
      </c>
      <c r="I4292" t="str">
        <f t="shared" si="406"/>
        <v/>
      </c>
      <c r="J4292" t="str">
        <f t="shared" si="407"/>
        <v/>
      </c>
      <c r="K4292" t="str">
        <f>VLOOKUP('intouch变量（离散）'!$A4292,基本表格!$G:$Q,9,FALSE)</f>
        <v>On</v>
      </c>
      <c r="L4292">
        <v>1</v>
      </c>
      <c r="M4292" t="s">
        <v>156</v>
      </c>
      <c r="N4292" t="s">
        <v>157</v>
      </c>
      <c r="O4292" t="s">
        <v>158</v>
      </c>
      <c r="P4292" t="str">
        <f>VLOOKUP('intouch变量（离散）'!$A4292,基本表格!$G:$Q,3,FALSE)</f>
        <v>DB1100,X916.2</v>
      </c>
      <c r="Q4292" t="str">
        <f>VLOOKUP('intouch变量（离散）'!$A4292,基本表格!$G:$Q,10,FALSE)</f>
        <v>Yes</v>
      </c>
      <c r="R4292" t="str">
        <f t="shared" si="408"/>
        <v>DB1100,X916.2 2147+P5-M11 1#刨片进料仓进料皮带分料器 电机控制 维修开关</v>
      </c>
      <c r="S4292">
        <v>0</v>
      </c>
      <c r="T4292">
        <v>0</v>
      </c>
    </row>
    <row r="4293" spans="1:20">
      <c r="A4293" s="10" t="s">
        <v>4449</v>
      </c>
      <c r="B4293" s="11" t="str">
        <f t="shared" si="403"/>
        <v>CHP1</v>
      </c>
      <c r="C4293" s="11" t="str">
        <f>VLOOKUP('intouch变量（离散）'!$A4293,基本表格!$G:$Q,2,FALSE)</f>
        <v>2147+P5-M11 1#刨片进料仓进料皮带分料器 电机控制 左跑偏2检测</v>
      </c>
      <c r="D4293" t="s">
        <v>154</v>
      </c>
      <c r="E4293" t="str">
        <f t="shared" si="404"/>
        <v>No</v>
      </c>
      <c r="F4293" t="str">
        <f t="shared" si="405"/>
        <v>0</v>
      </c>
      <c r="G4293" t="s">
        <v>154</v>
      </c>
      <c r="H4293" t="s">
        <v>155</v>
      </c>
      <c r="I4293" t="str">
        <f t="shared" si="406"/>
        <v/>
      </c>
      <c r="J4293" t="str">
        <f t="shared" si="407"/>
        <v/>
      </c>
      <c r="K4293" t="str">
        <f>VLOOKUP('intouch变量（离散）'!$A4293,基本表格!$G:$Q,9,FALSE)</f>
        <v>None</v>
      </c>
      <c r="L4293">
        <v>1</v>
      </c>
      <c r="M4293" t="s">
        <v>156</v>
      </c>
      <c r="N4293" t="s">
        <v>157</v>
      </c>
      <c r="O4293" t="s">
        <v>158</v>
      </c>
      <c r="P4293" t="str">
        <f>VLOOKUP('intouch变量（离散）'!$A4293,基本表格!$G:$Q,3,FALSE)</f>
        <v>DB1100,X916.3</v>
      </c>
      <c r="Q4293" t="str">
        <f>VLOOKUP('intouch变量（离散）'!$A4293,基本表格!$G:$Q,10,FALSE)</f>
        <v>Yes</v>
      </c>
      <c r="R4293" t="str">
        <f t="shared" si="408"/>
        <v>DB1100,X916.3 2147+P5-M11 1#刨片进料仓进料皮带分料器 电机控制 左跑偏2检测</v>
      </c>
      <c r="S4293">
        <v>0</v>
      </c>
      <c r="T4293">
        <v>0</v>
      </c>
    </row>
    <row r="4294" spans="1:20">
      <c r="A4294" s="10" t="s">
        <v>4450</v>
      </c>
      <c r="B4294" s="11" t="str">
        <f t="shared" si="403"/>
        <v>CHP1</v>
      </c>
      <c r="C4294" s="11" t="str">
        <f>VLOOKUP('intouch变量（离散）'!$A4294,基本表格!$G:$Q,2,FALSE)</f>
        <v>2147+P5-M11 1#刨片进料仓进料皮带分料器 电机控制 右跑偏2检测</v>
      </c>
      <c r="D4294" t="s">
        <v>154</v>
      </c>
      <c r="E4294" t="str">
        <f t="shared" si="404"/>
        <v>No</v>
      </c>
      <c r="F4294" t="str">
        <f t="shared" si="405"/>
        <v>0</v>
      </c>
      <c r="G4294" t="s">
        <v>154</v>
      </c>
      <c r="H4294" t="s">
        <v>155</v>
      </c>
      <c r="I4294" t="str">
        <f t="shared" si="406"/>
        <v/>
      </c>
      <c r="J4294" t="str">
        <f t="shared" si="407"/>
        <v/>
      </c>
      <c r="K4294" t="str">
        <f>VLOOKUP('intouch变量（离散）'!$A4294,基本表格!$G:$Q,9,FALSE)</f>
        <v>None</v>
      </c>
      <c r="L4294">
        <v>1</v>
      </c>
      <c r="M4294" t="s">
        <v>156</v>
      </c>
      <c r="N4294" t="s">
        <v>157</v>
      </c>
      <c r="O4294" t="s">
        <v>158</v>
      </c>
      <c r="P4294" t="str">
        <f>VLOOKUP('intouch变量（离散）'!$A4294,基本表格!$G:$Q,3,FALSE)</f>
        <v>DB1100,X916.4</v>
      </c>
      <c r="Q4294" t="str">
        <f>VLOOKUP('intouch变量（离散）'!$A4294,基本表格!$G:$Q,10,FALSE)</f>
        <v>Yes</v>
      </c>
      <c r="R4294" t="str">
        <f t="shared" si="408"/>
        <v>DB1100,X916.4 2147+P5-M11 1#刨片进料仓进料皮带分料器 电机控制 右跑偏2检测</v>
      </c>
      <c r="S4294">
        <v>0</v>
      </c>
      <c r="T4294">
        <v>0</v>
      </c>
    </row>
    <row r="4295" spans="1:20">
      <c r="A4295" s="10" t="s">
        <v>4451</v>
      </c>
      <c r="B4295" s="11" t="str">
        <f t="shared" si="403"/>
        <v>CHP1</v>
      </c>
      <c r="C4295" s="11" t="str">
        <f>VLOOKUP('intouch变量（离散）'!$A4295,基本表格!$G:$Q,2,FALSE)</f>
        <v>2147+P5-M11 1#刨片进料仓进料皮带分料器 给定频率 上限保护使能</v>
      </c>
      <c r="D4295" t="s">
        <v>154</v>
      </c>
      <c r="E4295" t="str">
        <f t="shared" si="404"/>
        <v>Yes</v>
      </c>
      <c r="F4295" t="str">
        <f t="shared" si="405"/>
        <v>900</v>
      </c>
      <c r="G4295" t="s">
        <v>154</v>
      </c>
      <c r="H4295" t="s">
        <v>155</v>
      </c>
      <c r="I4295" t="str">
        <f t="shared" si="406"/>
        <v>禁用</v>
      </c>
      <c r="J4295" t="str">
        <f t="shared" si="407"/>
        <v>启用</v>
      </c>
      <c r="K4295" t="str">
        <f>VLOOKUP('intouch变量（离散）'!$A4295,基本表格!$G:$Q,9,FALSE)</f>
        <v>None</v>
      </c>
      <c r="L4295">
        <v>1</v>
      </c>
      <c r="M4295" t="s">
        <v>156</v>
      </c>
      <c r="N4295" t="s">
        <v>157</v>
      </c>
      <c r="O4295" t="s">
        <v>158</v>
      </c>
      <c r="P4295" t="str">
        <f>VLOOKUP('intouch变量（离散）'!$A4295,基本表格!$G:$Q,3,FALSE)</f>
        <v>DB1100,X950.3</v>
      </c>
      <c r="Q4295" t="str">
        <f>VLOOKUP('intouch变量（离散）'!$A4295,基本表格!$G:$Q,10,FALSE)</f>
        <v>No</v>
      </c>
      <c r="R4295" t="str">
        <f t="shared" si="408"/>
        <v>DB1100,X950.3 2147+P5-M11 1#刨片进料仓进料皮带分料器 给定频率 上限保护使能</v>
      </c>
      <c r="S4295">
        <v>0</v>
      </c>
      <c r="T4295">
        <v>0</v>
      </c>
    </row>
    <row r="4296" spans="1:20">
      <c r="A4296" s="10" t="s">
        <v>4452</v>
      </c>
      <c r="B4296" s="11" t="str">
        <f t="shared" si="403"/>
        <v>CHP1</v>
      </c>
      <c r="C4296" s="11" t="str">
        <f>VLOOKUP('intouch变量（离散）'!$A4296,基本表格!$G:$Q,2,FALSE)</f>
        <v>2147+P5-M11 1#刨片进料仓进料皮带分料器 给定频率 下限保护使能</v>
      </c>
      <c r="D4296" t="s">
        <v>154</v>
      </c>
      <c r="E4296" t="str">
        <f t="shared" si="404"/>
        <v>Yes</v>
      </c>
      <c r="F4296" t="str">
        <f t="shared" si="405"/>
        <v>900</v>
      </c>
      <c r="G4296" t="s">
        <v>154</v>
      </c>
      <c r="H4296" t="s">
        <v>155</v>
      </c>
      <c r="I4296" t="str">
        <f t="shared" si="406"/>
        <v>禁用</v>
      </c>
      <c r="J4296" t="str">
        <f t="shared" si="407"/>
        <v>启用</v>
      </c>
      <c r="K4296" t="str">
        <f>VLOOKUP('intouch变量（离散）'!$A4296,基本表格!$G:$Q,9,FALSE)</f>
        <v>None</v>
      </c>
      <c r="L4296">
        <v>1</v>
      </c>
      <c r="M4296" t="s">
        <v>156</v>
      </c>
      <c r="N4296" t="s">
        <v>157</v>
      </c>
      <c r="O4296" t="s">
        <v>158</v>
      </c>
      <c r="P4296" t="str">
        <f>VLOOKUP('intouch变量（离散）'!$A4296,基本表格!$G:$Q,3,FALSE)</f>
        <v>DB1100,X950.4</v>
      </c>
      <c r="Q4296" t="str">
        <f>VLOOKUP('intouch变量（离散）'!$A4296,基本表格!$G:$Q,10,FALSE)</f>
        <v>No</v>
      </c>
      <c r="R4296" t="str">
        <f t="shared" si="408"/>
        <v>DB1100,X950.4 2147+P5-M11 1#刨片进料仓进料皮带分料器 给定频率 下限保护使能</v>
      </c>
      <c r="S4296">
        <v>0</v>
      </c>
      <c r="T4296">
        <v>0</v>
      </c>
    </row>
    <row r="4297" spans="1:20">
      <c r="A4297" s="10" t="s">
        <v>4453</v>
      </c>
      <c r="B4297" s="11" t="str">
        <f t="shared" si="403"/>
        <v>CHP1</v>
      </c>
      <c r="C4297" s="11" t="str">
        <f>VLOOKUP('intouch变量（离散）'!$A4297,基本表格!$G:$Q,2,FALSE)</f>
        <v>2147+P5-M11 1#刨片进料仓进料皮带分料器 给定频率 上限报警</v>
      </c>
      <c r="D4297" t="s">
        <v>154</v>
      </c>
      <c r="E4297" t="str">
        <f t="shared" si="404"/>
        <v>No</v>
      </c>
      <c r="F4297" t="str">
        <f t="shared" si="405"/>
        <v>0</v>
      </c>
      <c r="G4297" t="s">
        <v>154</v>
      </c>
      <c r="H4297" t="s">
        <v>155</v>
      </c>
      <c r="I4297" t="str">
        <f t="shared" si="406"/>
        <v/>
      </c>
      <c r="J4297" t="str">
        <f t="shared" si="407"/>
        <v/>
      </c>
      <c r="K4297" t="str">
        <f>VLOOKUP('intouch变量（离散）'!$A4297,基本表格!$G:$Q,9,FALSE)</f>
        <v>None</v>
      </c>
      <c r="L4297">
        <v>1</v>
      </c>
      <c r="M4297" t="s">
        <v>156</v>
      </c>
      <c r="N4297" t="s">
        <v>157</v>
      </c>
      <c r="O4297" t="s">
        <v>158</v>
      </c>
      <c r="P4297" t="str">
        <f>VLOOKUP('intouch变量（离散）'!$A4297,基本表格!$G:$Q,3,FALSE)</f>
        <v>DB1100,X950.5</v>
      </c>
      <c r="Q4297" t="str">
        <f>VLOOKUP('intouch变量（离散）'!$A4297,基本表格!$G:$Q,10,FALSE)</f>
        <v>Yes</v>
      </c>
      <c r="R4297" t="str">
        <f t="shared" si="408"/>
        <v>DB1100,X950.5 2147+P5-M11 1#刨片进料仓进料皮带分料器 给定频率 上限报警</v>
      </c>
      <c r="S4297">
        <v>0</v>
      </c>
      <c r="T4297">
        <v>0</v>
      </c>
    </row>
    <row r="4298" spans="1:20">
      <c r="A4298" s="10" t="s">
        <v>4454</v>
      </c>
      <c r="B4298" s="11" t="str">
        <f t="shared" si="403"/>
        <v>CHP1</v>
      </c>
      <c r="C4298" s="11" t="str">
        <f>VLOOKUP('intouch变量（离散）'!$A4298,基本表格!$G:$Q,2,FALSE)</f>
        <v>2147+P5-M11 1#刨片进料仓进料皮带分料器 给定频率 下限报警</v>
      </c>
      <c r="D4298" t="s">
        <v>154</v>
      </c>
      <c r="E4298" t="str">
        <f t="shared" si="404"/>
        <v>No</v>
      </c>
      <c r="F4298" t="str">
        <f t="shared" si="405"/>
        <v>0</v>
      </c>
      <c r="G4298" t="s">
        <v>154</v>
      </c>
      <c r="H4298" t="s">
        <v>155</v>
      </c>
      <c r="I4298" t="str">
        <f t="shared" si="406"/>
        <v/>
      </c>
      <c r="J4298" t="str">
        <f t="shared" si="407"/>
        <v/>
      </c>
      <c r="K4298" t="str">
        <f>VLOOKUP('intouch变量（离散）'!$A4298,基本表格!$G:$Q,9,FALSE)</f>
        <v>None</v>
      </c>
      <c r="L4298">
        <v>1</v>
      </c>
      <c r="M4298" t="s">
        <v>156</v>
      </c>
      <c r="N4298" t="s">
        <v>157</v>
      </c>
      <c r="O4298" t="s">
        <v>158</v>
      </c>
      <c r="P4298" t="str">
        <f>VLOOKUP('intouch变量（离散）'!$A4298,基本表格!$G:$Q,3,FALSE)</f>
        <v>DB1100,X950.6</v>
      </c>
      <c r="Q4298" t="str">
        <f>VLOOKUP('intouch变量（离散）'!$A4298,基本表格!$G:$Q,10,FALSE)</f>
        <v>Yes</v>
      </c>
      <c r="R4298" t="str">
        <f t="shared" si="408"/>
        <v>DB1100,X950.6 2147+P5-M11 1#刨片进料仓进料皮带分料器 给定频率 下限报警</v>
      </c>
      <c r="S4298">
        <v>0</v>
      </c>
      <c r="T4298">
        <v>0</v>
      </c>
    </row>
    <row r="4299" spans="1:20">
      <c r="A4299" s="10" t="s">
        <v>4455</v>
      </c>
      <c r="B4299" s="11" t="str">
        <f t="shared" si="403"/>
        <v>CHP1</v>
      </c>
      <c r="C4299" s="11" t="str">
        <f>VLOOKUP('intouch变量（离散）'!$A4299,基本表格!$G:$Q,2,FALSE)</f>
        <v>2147+P5-M11 1#刨片进料仓进料皮带分料器 给定频率 上上限报警</v>
      </c>
      <c r="D4299" t="s">
        <v>154</v>
      </c>
      <c r="E4299" t="str">
        <f t="shared" si="404"/>
        <v>No</v>
      </c>
      <c r="F4299" t="str">
        <f t="shared" si="405"/>
        <v>0</v>
      </c>
      <c r="G4299" t="s">
        <v>154</v>
      </c>
      <c r="H4299" t="s">
        <v>155</v>
      </c>
      <c r="I4299" t="str">
        <f t="shared" si="406"/>
        <v/>
      </c>
      <c r="J4299" t="str">
        <f t="shared" si="407"/>
        <v/>
      </c>
      <c r="K4299" t="str">
        <f>VLOOKUP('intouch变量（离散）'!$A4299,基本表格!$G:$Q,9,FALSE)</f>
        <v>On</v>
      </c>
      <c r="L4299">
        <v>1</v>
      </c>
      <c r="M4299" t="s">
        <v>156</v>
      </c>
      <c r="N4299" t="s">
        <v>157</v>
      </c>
      <c r="O4299" t="s">
        <v>158</v>
      </c>
      <c r="P4299" t="str">
        <f>VLOOKUP('intouch变量（离散）'!$A4299,基本表格!$G:$Q,3,FALSE)</f>
        <v>DB1100,X950.7</v>
      </c>
      <c r="Q4299" t="str">
        <f>VLOOKUP('intouch变量（离散）'!$A4299,基本表格!$G:$Q,10,FALSE)</f>
        <v>Yes</v>
      </c>
      <c r="R4299" t="str">
        <f t="shared" si="408"/>
        <v>DB1100,X950.7 2147+P5-M11 1#刨片进料仓进料皮带分料器 给定频率 上上限报警</v>
      </c>
      <c r="S4299">
        <v>0</v>
      </c>
      <c r="T4299">
        <v>0</v>
      </c>
    </row>
    <row r="4300" spans="1:20">
      <c r="A4300" s="10" t="s">
        <v>4456</v>
      </c>
      <c r="B4300" s="11" t="str">
        <f t="shared" si="403"/>
        <v>CHP1</v>
      </c>
      <c r="C4300" s="11" t="str">
        <f>VLOOKUP('intouch变量（离散）'!$A4300,基本表格!$G:$Q,2,FALSE)</f>
        <v>2147+P5-M11 1#刨片进料仓进料皮带分料器 给定频率 下下限报警</v>
      </c>
      <c r="D4300" t="s">
        <v>154</v>
      </c>
      <c r="E4300" t="str">
        <f t="shared" si="404"/>
        <v>No</v>
      </c>
      <c r="F4300" t="str">
        <f t="shared" si="405"/>
        <v>0</v>
      </c>
      <c r="G4300" t="s">
        <v>154</v>
      </c>
      <c r="H4300" t="s">
        <v>155</v>
      </c>
      <c r="I4300" t="str">
        <f t="shared" si="406"/>
        <v/>
      </c>
      <c r="J4300" t="str">
        <f t="shared" si="407"/>
        <v/>
      </c>
      <c r="K4300" t="str">
        <f>VLOOKUP('intouch变量（离散）'!$A4300,基本表格!$G:$Q,9,FALSE)</f>
        <v>On</v>
      </c>
      <c r="L4300">
        <v>1</v>
      </c>
      <c r="M4300" t="s">
        <v>156</v>
      </c>
      <c r="N4300" t="s">
        <v>157</v>
      </c>
      <c r="O4300" t="s">
        <v>158</v>
      </c>
      <c r="P4300" t="str">
        <f>VLOOKUP('intouch变量（离散）'!$A4300,基本表格!$G:$Q,3,FALSE)</f>
        <v>DB1100,X951.0</v>
      </c>
      <c r="Q4300" t="str">
        <f>VLOOKUP('intouch变量（离散）'!$A4300,基本表格!$G:$Q,10,FALSE)</f>
        <v>Yes</v>
      </c>
      <c r="R4300" t="str">
        <f t="shared" si="408"/>
        <v>DB1100,X951.0 2147+P5-M11 1#刨片进料仓进料皮带分料器 给定频率 下下限报警</v>
      </c>
      <c r="S4300">
        <v>0</v>
      </c>
      <c r="T4300">
        <v>0</v>
      </c>
    </row>
    <row r="4301" spans="1:20">
      <c r="A4301" s="10" t="s">
        <v>4457</v>
      </c>
      <c r="B4301" s="11" t="str">
        <f t="shared" si="403"/>
        <v>CHP1</v>
      </c>
      <c r="C4301" s="11" t="str">
        <f>VLOOKUP('intouch变量（离散）'!$A4301,基本表格!$G:$Q,2,FALSE)</f>
        <v>2147+P5-M11 1#刨片进料仓进料皮带分料器 给定频率 极限报警</v>
      </c>
      <c r="D4301" t="s">
        <v>154</v>
      </c>
      <c r="E4301" t="str">
        <f t="shared" si="404"/>
        <v>No</v>
      </c>
      <c r="F4301" t="str">
        <f t="shared" si="405"/>
        <v>0</v>
      </c>
      <c r="G4301" t="s">
        <v>154</v>
      </c>
      <c r="H4301" t="s">
        <v>155</v>
      </c>
      <c r="I4301" t="str">
        <f t="shared" si="406"/>
        <v/>
      </c>
      <c r="J4301" t="str">
        <f t="shared" si="407"/>
        <v/>
      </c>
      <c r="K4301" t="str">
        <f>VLOOKUP('intouch变量（离散）'!$A4301,基本表格!$G:$Q,9,FALSE)</f>
        <v>On</v>
      </c>
      <c r="L4301">
        <v>1</v>
      </c>
      <c r="M4301" t="s">
        <v>156</v>
      </c>
      <c r="N4301" t="s">
        <v>157</v>
      </c>
      <c r="O4301" t="s">
        <v>158</v>
      </c>
      <c r="P4301" t="str">
        <f>VLOOKUP('intouch变量（离散）'!$A4301,基本表格!$G:$Q,3,FALSE)</f>
        <v>DB1100,X951.1</v>
      </c>
      <c r="Q4301" t="str">
        <f>VLOOKUP('intouch变量（离散）'!$A4301,基本表格!$G:$Q,10,FALSE)</f>
        <v>Yes</v>
      </c>
      <c r="R4301" t="str">
        <f t="shared" si="408"/>
        <v>DB1100,X951.1 2147+P5-M11 1#刨片进料仓进料皮带分料器 给定频率 极限报警</v>
      </c>
      <c r="S4301">
        <v>0</v>
      </c>
      <c r="T4301">
        <v>0</v>
      </c>
    </row>
    <row r="4302" spans="1:20">
      <c r="A4302" s="10" t="s">
        <v>4458</v>
      </c>
      <c r="B4302" s="11" t="str">
        <f t="shared" si="403"/>
        <v>CHP1</v>
      </c>
      <c r="C4302" s="11" t="str">
        <f>VLOOKUP('intouch变量（离散）'!$A4302,基本表格!$G:$Q,2,FALSE)</f>
        <v>2147+P5-M11 1#刨片进料仓进料皮带分料器 给定频率 传感器断线报警</v>
      </c>
      <c r="D4302" t="s">
        <v>154</v>
      </c>
      <c r="E4302" t="str">
        <f t="shared" si="404"/>
        <v>No</v>
      </c>
      <c r="F4302" t="str">
        <f t="shared" si="405"/>
        <v>0</v>
      </c>
      <c r="G4302" t="s">
        <v>154</v>
      </c>
      <c r="H4302" t="s">
        <v>155</v>
      </c>
      <c r="I4302" t="str">
        <f t="shared" si="406"/>
        <v/>
      </c>
      <c r="J4302" t="str">
        <f t="shared" si="407"/>
        <v/>
      </c>
      <c r="K4302" t="str">
        <f>VLOOKUP('intouch变量（离散）'!$A4302,基本表格!$G:$Q,9,FALSE)</f>
        <v>On</v>
      </c>
      <c r="L4302">
        <v>1</v>
      </c>
      <c r="M4302" t="s">
        <v>156</v>
      </c>
      <c r="N4302" t="s">
        <v>157</v>
      </c>
      <c r="O4302" t="s">
        <v>158</v>
      </c>
      <c r="P4302" t="str">
        <f>VLOOKUP('intouch变量（离散）'!$A4302,基本表格!$G:$Q,3,FALSE)</f>
        <v>DB1100,X951.2</v>
      </c>
      <c r="Q4302" t="str">
        <f>VLOOKUP('intouch变量（离散）'!$A4302,基本表格!$G:$Q,10,FALSE)</f>
        <v>Yes</v>
      </c>
      <c r="R4302" t="str">
        <f t="shared" si="408"/>
        <v>DB1100,X951.2 2147+P5-M11 1#刨片进料仓进料皮带分料器 给定频率 传感器断线报警</v>
      </c>
      <c r="S4302">
        <v>0</v>
      </c>
      <c r="T4302">
        <v>0</v>
      </c>
    </row>
    <row r="4303" spans="1:20">
      <c r="A4303" s="10" t="s">
        <v>4459</v>
      </c>
      <c r="B4303" s="11" t="str">
        <f t="shared" si="403"/>
        <v>CHP1</v>
      </c>
      <c r="C4303" s="11" t="str">
        <f>VLOOKUP('intouch变量（离散）'!$A4303,基本表格!$G:$Q,2,FALSE)</f>
        <v>2147+P5-M11 1#刨片进料仓进料皮带分料器 反馈频率 上限保护使能</v>
      </c>
      <c r="D4303" t="s">
        <v>154</v>
      </c>
      <c r="E4303" t="str">
        <f t="shared" si="404"/>
        <v>Yes</v>
      </c>
      <c r="F4303" t="str">
        <f t="shared" si="405"/>
        <v>900</v>
      </c>
      <c r="G4303" t="s">
        <v>154</v>
      </c>
      <c r="H4303" t="s">
        <v>155</v>
      </c>
      <c r="I4303" t="str">
        <f t="shared" si="406"/>
        <v>禁用</v>
      </c>
      <c r="J4303" t="str">
        <f t="shared" si="407"/>
        <v>启用</v>
      </c>
      <c r="K4303" t="str">
        <f>VLOOKUP('intouch变量（离散）'!$A4303,基本表格!$G:$Q,9,FALSE)</f>
        <v>None</v>
      </c>
      <c r="L4303">
        <v>1</v>
      </c>
      <c r="M4303" t="s">
        <v>156</v>
      </c>
      <c r="N4303" t="s">
        <v>157</v>
      </c>
      <c r="O4303" t="s">
        <v>158</v>
      </c>
      <c r="P4303" t="str">
        <f>VLOOKUP('intouch变量（离散）'!$A4303,基本表格!$G:$Q,3,FALSE)</f>
        <v>DB1100,X1000.3</v>
      </c>
      <c r="Q4303" t="str">
        <f>VLOOKUP('intouch变量（离散）'!$A4303,基本表格!$G:$Q,10,FALSE)</f>
        <v>No</v>
      </c>
      <c r="R4303" t="str">
        <f t="shared" si="408"/>
        <v>DB1100,X1000.3 2147+P5-M11 1#刨片进料仓进料皮带分料器 反馈频率 上限保护使能</v>
      </c>
      <c r="S4303">
        <v>0</v>
      </c>
      <c r="T4303">
        <v>0</v>
      </c>
    </row>
    <row r="4304" spans="1:20">
      <c r="A4304" s="10" t="s">
        <v>4460</v>
      </c>
      <c r="B4304" s="11" t="str">
        <f t="shared" si="403"/>
        <v>CHP1</v>
      </c>
      <c r="C4304" s="11" t="str">
        <f>VLOOKUP('intouch变量（离散）'!$A4304,基本表格!$G:$Q,2,FALSE)</f>
        <v>2147+P5-M11 1#刨片进料仓进料皮带分料器 反馈频率 下限保护使能</v>
      </c>
      <c r="D4304" t="s">
        <v>154</v>
      </c>
      <c r="E4304" t="str">
        <f t="shared" si="404"/>
        <v>Yes</v>
      </c>
      <c r="F4304" t="str">
        <f t="shared" si="405"/>
        <v>900</v>
      </c>
      <c r="G4304" t="s">
        <v>154</v>
      </c>
      <c r="H4304" t="s">
        <v>155</v>
      </c>
      <c r="I4304" t="str">
        <f t="shared" si="406"/>
        <v>禁用</v>
      </c>
      <c r="J4304" t="str">
        <f t="shared" si="407"/>
        <v>启用</v>
      </c>
      <c r="K4304" t="str">
        <f>VLOOKUP('intouch变量（离散）'!$A4304,基本表格!$G:$Q,9,FALSE)</f>
        <v>None</v>
      </c>
      <c r="L4304">
        <v>1</v>
      </c>
      <c r="M4304" t="s">
        <v>156</v>
      </c>
      <c r="N4304" t="s">
        <v>157</v>
      </c>
      <c r="O4304" t="s">
        <v>158</v>
      </c>
      <c r="P4304" t="str">
        <f>VLOOKUP('intouch变量（离散）'!$A4304,基本表格!$G:$Q,3,FALSE)</f>
        <v>DB1100,X1000.4</v>
      </c>
      <c r="Q4304" t="str">
        <f>VLOOKUP('intouch变量（离散）'!$A4304,基本表格!$G:$Q,10,FALSE)</f>
        <v>No</v>
      </c>
      <c r="R4304" t="str">
        <f t="shared" si="408"/>
        <v>DB1100,X1000.4 2147+P5-M11 1#刨片进料仓进料皮带分料器 反馈频率 下限保护使能</v>
      </c>
      <c r="S4304">
        <v>0</v>
      </c>
      <c r="T4304">
        <v>0</v>
      </c>
    </row>
    <row r="4305" spans="1:20">
      <c r="A4305" s="10" t="s">
        <v>4461</v>
      </c>
      <c r="B4305" s="11" t="str">
        <f t="shared" si="403"/>
        <v>CHP1</v>
      </c>
      <c r="C4305" s="11" t="str">
        <f>VLOOKUP('intouch变量（离散）'!$A4305,基本表格!$G:$Q,2,FALSE)</f>
        <v>2147+P5-M11 1#刨片进料仓进料皮带分料器 反馈频率 上限报警</v>
      </c>
      <c r="D4305" t="s">
        <v>154</v>
      </c>
      <c r="E4305" t="str">
        <f t="shared" si="404"/>
        <v>No</v>
      </c>
      <c r="F4305" t="str">
        <f t="shared" si="405"/>
        <v>0</v>
      </c>
      <c r="G4305" t="s">
        <v>154</v>
      </c>
      <c r="H4305" t="s">
        <v>155</v>
      </c>
      <c r="I4305" t="str">
        <f t="shared" si="406"/>
        <v/>
      </c>
      <c r="J4305" t="str">
        <f t="shared" si="407"/>
        <v/>
      </c>
      <c r="K4305" t="str">
        <f>VLOOKUP('intouch变量（离散）'!$A4305,基本表格!$G:$Q,9,FALSE)</f>
        <v>None</v>
      </c>
      <c r="L4305">
        <v>1</v>
      </c>
      <c r="M4305" t="s">
        <v>156</v>
      </c>
      <c r="N4305" t="s">
        <v>157</v>
      </c>
      <c r="O4305" t="s">
        <v>158</v>
      </c>
      <c r="P4305" t="str">
        <f>VLOOKUP('intouch变量（离散）'!$A4305,基本表格!$G:$Q,3,FALSE)</f>
        <v>DB1100,X1000.5</v>
      </c>
      <c r="Q4305" t="str">
        <f>VLOOKUP('intouch变量（离散）'!$A4305,基本表格!$G:$Q,10,FALSE)</f>
        <v>Yes</v>
      </c>
      <c r="R4305" t="str">
        <f t="shared" si="408"/>
        <v>DB1100,X1000.5 2147+P5-M11 1#刨片进料仓进料皮带分料器 反馈频率 上限报警</v>
      </c>
      <c r="S4305">
        <v>0</v>
      </c>
      <c r="T4305">
        <v>0</v>
      </c>
    </row>
    <row r="4306" spans="1:20">
      <c r="A4306" s="10" t="s">
        <v>4462</v>
      </c>
      <c r="B4306" s="11" t="str">
        <f t="shared" si="403"/>
        <v>CHP1</v>
      </c>
      <c r="C4306" s="11" t="str">
        <f>VLOOKUP('intouch变量（离散）'!$A4306,基本表格!$G:$Q,2,FALSE)</f>
        <v>2147+P5-M11 1#刨片进料仓进料皮带分料器 反馈频率 下限报警</v>
      </c>
      <c r="D4306" t="s">
        <v>154</v>
      </c>
      <c r="E4306" t="str">
        <f t="shared" si="404"/>
        <v>No</v>
      </c>
      <c r="F4306" t="str">
        <f t="shared" si="405"/>
        <v>0</v>
      </c>
      <c r="G4306" t="s">
        <v>154</v>
      </c>
      <c r="H4306" t="s">
        <v>155</v>
      </c>
      <c r="I4306" t="str">
        <f t="shared" si="406"/>
        <v/>
      </c>
      <c r="J4306" t="str">
        <f t="shared" si="407"/>
        <v/>
      </c>
      <c r="K4306" t="str">
        <f>VLOOKUP('intouch变量（离散）'!$A4306,基本表格!$G:$Q,9,FALSE)</f>
        <v>None</v>
      </c>
      <c r="L4306">
        <v>1</v>
      </c>
      <c r="M4306" t="s">
        <v>156</v>
      </c>
      <c r="N4306" t="s">
        <v>157</v>
      </c>
      <c r="O4306" t="s">
        <v>158</v>
      </c>
      <c r="P4306" t="str">
        <f>VLOOKUP('intouch变量（离散）'!$A4306,基本表格!$G:$Q,3,FALSE)</f>
        <v>DB1100,X1000.6</v>
      </c>
      <c r="Q4306" t="str">
        <f>VLOOKUP('intouch变量（离散）'!$A4306,基本表格!$G:$Q,10,FALSE)</f>
        <v>Yes</v>
      </c>
      <c r="R4306" t="str">
        <f t="shared" si="408"/>
        <v>DB1100,X1000.6 2147+P5-M11 1#刨片进料仓进料皮带分料器 反馈频率 下限报警</v>
      </c>
      <c r="S4306">
        <v>0</v>
      </c>
      <c r="T4306">
        <v>0</v>
      </c>
    </row>
    <row r="4307" spans="1:20">
      <c r="A4307" s="10" t="s">
        <v>4463</v>
      </c>
      <c r="B4307" s="11" t="str">
        <f t="shared" si="403"/>
        <v>CHP1</v>
      </c>
      <c r="C4307" s="11" t="str">
        <f>VLOOKUP('intouch变量（离散）'!$A4307,基本表格!$G:$Q,2,FALSE)</f>
        <v>2147+P5-M11 1#刨片进料仓进料皮带分料器 反馈频率 上上限报警</v>
      </c>
      <c r="D4307" t="s">
        <v>154</v>
      </c>
      <c r="E4307" t="str">
        <f t="shared" si="404"/>
        <v>No</v>
      </c>
      <c r="F4307" t="str">
        <f t="shared" si="405"/>
        <v>0</v>
      </c>
      <c r="G4307" t="s">
        <v>154</v>
      </c>
      <c r="H4307" t="s">
        <v>155</v>
      </c>
      <c r="I4307" t="str">
        <f t="shared" si="406"/>
        <v/>
      </c>
      <c r="J4307" t="str">
        <f t="shared" si="407"/>
        <v/>
      </c>
      <c r="K4307" t="str">
        <f>VLOOKUP('intouch变量（离散）'!$A4307,基本表格!$G:$Q,9,FALSE)</f>
        <v>On</v>
      </c>
      <c r="L4307">
        <v>1</v>
      </c>
      <c r="M4307" t="s">
        <v>156</v>
      </c>
      <c r="N4307" t="s">
        <v>157</v>
      </c>
      <c r="O4307" t="s">
        <v>158</v>
      </c>
      <c r="P4307" t="str">
        <f>VLOOKUP('intouch变量（离散）'!$A4307,基本表格!$G:$Q,3,FALSE)</f>
        <v>DB1100,X1000.7</v>
      </c>
      <c r="Q4307" t="str">
        <f>VLOOKUP('intouch变量（离散）'!$A4307,基本表格!$G:$Q,10,FALSE)</f>
        <v>Yes</v>
      </c>
      <c r="R4307" t="str">
        <f t="shared" si="408"/>
        <v>DB1100,X1000.7 2147+P5-M11 1#刨片进料仓进料皮带分料器 反馈频率 上上限报警</v>
      </c>
      <c r="S4307">
        <v>0</v>
      </c>
      <c r="T4307">
        <v>0</v>
      </c>
    </row>
    <row r="4308" spans="1:20">
      <c r="A4308" s="10" t="s">
        <v>4464</v>
      </c>
      <c r="B4308" s="11" t="str">
        <f t="shared" si="403"/>
        <v>CHP1</v>
      </c>
      <c r="C4308" s="11" t="str">
        <f>VLOOKUP('intouch变量（离散）'!$A4308,基本表格!$G:$Q,2,FALSE)</f>
        <v>2147+P5-M11 1#刨片进料仓进料皮带分料器 反馈频率 下下限报警</v>
      </c>
      <c r="D4308" t="s">
        <v>154</v>
      </c>
      <c r="E4308" t="str">
        <f t="shared" si="404"/>
        <v>No</v>
      </c>
      <c r="F4308" t="str">
        <f t="shared" si="405"/>
        <v>0</v>
      </c>
      <c r="G4308" t="s">
        <v>154</v>
      </c>
      <c r="H4308" t="s">
        <v>155</v>
      </c>
      <c r="I4308" t="str">
        <f t="shared" si="406"/>
        <v/>
      </c>
      <c r="J4308" t="str">
        <f t="shared" si="407"/>
        <v/>
      </c>
      <c r="K4308" t="str">
        <f>VLOOKUP('intouch变量（离散）'!$A4308,基本表格!$G:$Q,9,FALSE)</f>
        <v>On</v>
      </c>
      <c r="L4308">
        <v>1</v>
      </c>
      <c r="M4308" t="s">
        <v>156</v>
      </c>
      <c r="N4308" t="s">
        <v>157</v>
      </c>
      <c r="O4308" t="s">
        <v>158</v>
      </c>
      <c r="P4308" t="str">
        <f>VLOOKUP('intouch变量（离散）'!$A4308,基本表格!$G:$Q,3,FALSE)</f>
        <v>DB1100,X1001.0</v>
      </c>
      <c r="Q4308" t="str">
        <f>VLOOKUP('intouch变量（离散）'!$A4308,基本表格!$G:$Q,10,FALSE)</f>
        <v>Yes</v>
      </c>
      <c r="R4308" t="str">
        <f t="shared" si="408"/>
        <v>DB1100,X1001.0 2147+P5-M11 1#刨片进料仓进料皮带分料器 反馈频率 下下限报警</v>
      </c>
      <c r="S4308">
        <v>0</v>
      </c>
      <c r="T4308">
        <v>0</v>
      </c>
    </row>
    <row r="4309" spans="1:20">
      <c r="A4309" s="10" t="s">
        <v>4465</v>
      </c>
      <c r="B4309" s="11" t="str">
        <f t="shared" si="403"/>
        <v>CHP1</v>
      </c>
      <c r="C4309" s="11" t="str">
        <f>VLOOKUP('intouch变量（离散）'!$A4309,基本表格!$G:$Q,2,FALSE)</f>
        <v>2147+P5-M11 1#刨片进料仓进料皮带分料器 反馈频率 极限报警</v>
      </c>
      <c r="D4309" t="s">
        <v>154</v>
      </c>
      <c r="E4309" t="str">
        <f t="shared" si="404"/>
        <v>No</v>
      </c>
      <c r="F4309" t="str">
        <f t="shared" si="405"/>
        <v>0</v>
      </c>
      <c r="G4309" t="s">
        <v>154</v>
      </c>
      <c r="H4309" t="s">
        <v>155</v>
      </c>
      <c r="I4309" t="str">
        <f t="shared" si="406"/>
        <v/>
      </c>
      <c r="J4309" t="str">
        <f t="shared" si="407"/>
        <v/>
      </c>
      <c r="K4309" t="str">
        <f>VLOOKUP('intouch变量（离散）'!$A4309,基本表格!$G:$Q,9,FALSE)</f>
        <v>On</v>
      </c>
      <c r="L4309">
        <v>1</v>
      </c>
      <c r="M4309" t="s">
        <v>156</v>
      </c>
      <c r="N4309" t="s">
        <v>157</v>
      </c>
      <c r="O4309" t="s">
        <v>158</v>
      </c>
      <c r="P4309" t="str">
        <f>VLOOKUP('intouch变量（离散）'!$A4309,基本表格!$G:$Q,3,FALSE)</f>
        <v>DB1100,X1001.1</v>
      </c>
      <c r="Q4309" t="str">
        <f>VLOOKUP('intouch变量（离散）'!$A4309,基本表格!$G:$Q,10,FALSE)</f>
        <v>Yes</v>
      </c>
      <c r="R4309" t="str">
        <f t="shared" si="408"/>
        <v>DB1100,X1001.1 2147+P5-M11 1#刨片进料仓进料皮带分料器 反馈频率 极限报警</v>
      </c>
      <c r="S4309">
        <v>0</v>
      </c>
      <c r="T4309">
        <v>0</v>
      </c>
    </row>
    <row r="4310" spans="1:20">
      <c r="A4310" s="10" t="s">
        <v>4466</v>
      </c>
      <c r="B4310" s="11" t="str">
        <f t="shared" si="403"/>
        <v>CHP1</v>
      </c>
      <c r="C4310" s="11" t="str">
        <f>VLOOKUP('intouch变量（离散）'!$A4310,基本表格!$G:$Q,2,FALSE)</f>
        <v>2147+P5-M11 1#刨片进料仓进料皮带分料器 反馈频率 传感器断线报警</v>
      </c>
      <c r="D4310" t="s">
        <v>154</v>
      </c>
      <c r="E4310" t="str">
        <f t="shared" si="404"/>
        <v>No</v>
      </c>
      <c r="F4310" t="str">
        <f t="shared" si="405"/>
        <v>0</v>
      </c>
      <c r="G4310" t="s">
        <v>154</v>
      </c>
      <c r="H4310" t="s">
        <v>155</v>
      </c>
      <c r="I4310" t="str">
        <f t="shared" si="406"/>
        <v/>
      </c>
      <c r="J4310" t="str">
        <f t="shared" si="407"/>
        <v/>
      </c>
      <c r="K4310" t="str">
        <f>VLOOKUP('intouch变量（离散）'!$A4310,基本表格!$G:$Q,9,FALSE)</f>
        <v>On</v>
      </c>
      <c r="L4310">
        <v>1</v>
      </c>
      <c r="M4310" t="s">
        <v>156</v>
      </c>
      <c r="N4310" t="s">
        <v>157</v>
      </c>
      <c r="O4310" t="s">
        <v>158</v>
      </c>
      <c r="P4310" t="str">
        <f>VLOOKUP('intouch变量（离散）'!$A4310,基本表格!$G:$Q,3,FALSE)</f>
        <v>DB1100,X1001.2</v>
      </c>
      <c r="Q4310" t="str">
        <f>VLOOKUP('intouch变量（离散）'!$A4310,基本表格!$G:$Q,10,FALSE)</f>
        <v>Yes</v>
      </c>
      <c r="R4310" t="str">
        <f t="shared" si="408"/>
        <v>DB1100,X1001.2 2147+P5-M11 1#刨片进料仓进料皮带分料器 反馈频率 传感器断线报警</v>
      </c>
      <c r="S4310">
        <v>0</v>
      </c>
      <c r="T4310">
        <v>0</v>
      </c>
    </row>
    <row r="4311" spans="1:20">
      <c r="A4311" s="10" t="s">
        <v>4467</v>
      </c>
      <c r="B4311" s="11" t="str">
        <f t="shared" si="403"/>
        <v>CHP1</v>
      </c>
      <c r="C4311" s="11" t="str">
        <f>VLOOKUP('intouch变量（离散）'!$A4311,基本表格!$G:$Q,2,FALSE)</f>
        <v>2147+P5-M11 1#刨片进料仓进料皮带分料器 变频器通讯 备妥（不能与正转信号使用同一个）</v>
      </c>
      <c r="D4311" t="s">
        <v>154</v>
      </c>
      <c r="E4311" t="str">
        <f t="shared" si="404"/>
        <v>No</v>
      </c>
      <c r="F4311" t="str">
        <f t="shared" si="405"/>
        <v>0</v>
      </c>
      <c r="G4311" t="s">
        <v>154</v>
      </c>
      <c r="H4311" t="s">
        <v>155</v>
      </c>
      <c r="I4311" t="str">
        <f t="shared" si="406"/>
        <v/>
      </c>
      <c r="J4311" t="str">
        <f t="shared" si="407"/>
        <v/>
      </c>
      <c r="K4311" t="str">
        <f>VLOOKUP('intouch变量（离散）'!$A4311,基本表格!$G:$Q,9,FALSE)</f>
        <v>None</v>
      </c>
      <c r="L4311">
        <v>1</v>
      </c>
      <c r="M4311" t="s">
        <v>156</v>
      </c>
      <c r="N4311" t="s">
        <v>157</v>
      </c>
      <c r="O4311" t="s">
        <v>158</v>
      </c>
      <c r="P4311" t="str">
        <f>VLOOKUP('intouch变量（离散）'!$A4311,基本表格!$G:$Q,3,FALSE)</f>
        <v>DB1100,X1050.0</v>
      </c>
      <c r="Q4311" t="str">
        <f>VLOOKUP('intouch变量（离散）'!$A4311,基本表格!$G:$Q,10,FALSE)</f>
        <v>Yes</v>
      </c>
      <c r="R4311" t="str">
        <f t="shared" si="408"/>
        <v>DB1100,X1050.0 2147+P5-M11 1#刨片进料仓进料皮带分料器 变频器通讯 备妥（不能与正转信号使用同一个）</v>
      </c>
      <c r="S4311">
        <v>0</v>
      </c>
      <c r="T4311">
        <v>0</v>
      </c>
    </row>
    <row r="4312" spans="1:20">
      <c r="A4312" s="10" t="s">
        <v>4468</v>
      </c>
      <c r="B4312" s="11" t="str">
        <f t="shared" si="403"/>
        <v>CHP1</v>
      </c>
      <c r="C4312" s="11" t="str">
        <f>VLOOKUP('intouch变量（离散）'!$A4312,基本表格!$G:$Q,2,FALSE)</f>
        <v>2147+P5-M11 1#刨片进料仓进料皮带分料器 变频器通讯 正转</v>
      </c>
      <c r="D4312" t="s">
        <v>154</v>
      </c>
      <c r="E4312" t="str">
        <f t="shared" si="404"/>
        <v>No</v>
      </c>
      <c r="F4312" t="str">
        <f t="shared" si="405"/>
        <v>0</v>
      </c>
      <c r="G4312" t="s">
        <v>154</v>
      </c>
      <c r="H4312" t="s">
        <v>155</v>
      </c>
      <c r="I4312" t="str">
        <f t="shared" si="406"/>
        <v/>
      </c>
      <c r="J4312" t="str">
        <f t="shared" si="407"/>
        <v/>
      </c>
      <c r="K4312" t="str">
        <f>VLOOKUP('intouch变量（离散）'!$A4312,基本表格!$G:$Q,9,FALSE)</f>
        <v>None</v>
      </c>
      <c r="L4312">
        <v>1</v>
      </c>
      <c r="M4312" t="s">
        <v>156</v>
      </c>
      <c r="N4312" t="s">
        <v>157</v>
      </c>
      <c r="O4312" t="s">
        <v>158</v>
      </c>
      <c r="P4312" t="str">
        <f>VLOOKUP('intouch变量（离散）'!$A4312,基本表格!$G:$Q,3,FALSE)</f>
        <v>DB1100,X1050.1</v>
      </c>
      <c r="Q4312" t="str">
        <f>VLOOKUP('intouch变量（离散）'!$A4312,基本表格!$G:$Q,10,FALSE)</f>
        <v>Yes</v>
      </c>
      <c r="R4312" t="str">
        <f t="shared" si="408"/>
        <v>DB1100,X1050.1 2147+P5-M11 1#刨片进料仓进料皮带分料器 变频器通讯 正转</v>
      </c>
      <c r="S4312">
        <v>0</v>
      </c>
      <c r="T4312">
        <v>0</v>
      </c>
    </row>
    <row r="4313" spans="1:20">
      <c r="A4313" s="10" t="s">
        <v>4469</v>
      </c>
      <c r="B4313" s="11" t="str">
        <f t="shared" si="403"/>
        <v>CHP1</v>
      </c>
      <c r="C4313" s="11" t="str">
        <f>VLOOKUP('intouch变量（离散）'!$A4313,基本表格!$G:$Q,2,FALSE)</f>
        <v>2147+P5-M11 1#刨片进料仓进料皮带分料器 变频器通讯 反转</v>
      </c>
      <c r="D4313" t="s">
        <v>154</v>
      </c>
      <c r="E4313" t="str">
        <f t="shared" si="404"/>
        <v>No</v>
      </c>
      <c r="F4313" t="str">
        <f t="shared" si="405"/>
        <v>0</v>
      </c>
      <c r="G4313" t="s">
        <v>154</v>
      </c>
      <c r="H4313" t="s">
        <v>155</v>
      </c>
      <c r="I4313" t="str">
        <f t="shared" si="406"/>
        <v/>
      </c>
      <c r="J4313" t="str">
        <f t="shared" si="407"/>
        <v/>
      </c>
      <c r="K4313" t="str">
        <f>VLOOKUP('intouch变量（离散）'!$A4313,基本表格!$G:$Q,9,FALSE)</f>
        <v>None</v>
      </c>
      <c r="L4313">
        <v>1</v>
      </c>
      <c r="M4313" t="s">
        <v>156</v>
      </c>
      <c r="N4313" t="s">
        <v>157</v>
      </c>
      <c r="O4313" t="s">
        <v>158</v>
      </c>
      <c r="P4313" t="str">
        <f>VLOOKUP('intouch变量（离散）'!$A4313,基本表格!$G:$Q,3,FALSE)</f>
        <v>DB1100,X1050.2</v>
      </c>
      <c r="Q4313" t="str">
        <f>VLOOKUP('intouch变量（离散）'!$A4313,基本表格!$G:$Q,10,FALSE)</f>
        <v>Yes</v>
      </c>
      <c r="R4313" t="str">
        <f t="shared" si="408"/>
        <v>DB1100,X1050.2 2147+P5-M11 1#刨片进料仓进料皮带分料器 变频器通讯 反转</v>
      </c>
      <c r="S4313">
        <v>0</v>
      </c>
      <c r="T4313">
        <v>0</v>
      </c>
    </row>
    <row r="4314" spans="1:20">
      <c r="A4314" s="10" t="s">
        <v>4470</v>
      </c>
      <c r="B4314" s="11" t="str">
        <f t="shared" si="403"/>
        <v>CHP1</v>
      </c>
      <c r="C4314" s="11" t="str">
        <f>VLOOKUP('intouch变量（离散）'!$A4314,基本表格!$G:$Q,2,FALSE)</f>
        <v>2147+P5-M11 1#刨片进料仓进料皮带分料器 变频器通讯 故障复位</v>
      </c>
      <c r="D4314" t="s">
        <v>154</v>
      </c>
      <c r="E4314" t="str">
        <f t="shared" si="404"/>
        <v>No</v>
      </c>
      <c r="F4314" t="str">
        <f t="shared" si="405"/>
        <v>0</v>
      </c>
      <c r="G4314" t="s">
        <v>154</v>
      </c>
      <c r="H4314" t="s">
        <v>155</v>
      </c>
      <c r="I4314" t="str">
        <f t="shared" si="406"/>
        <v/>
      </c>
      <c r="J4314" t="str">
        <f t="shared" si="407"/>
        <v/>
      </c>
      <c r="K4314" t="str">
        <f>VLOOKUP('intouch变量（离散）'!$A4314,基本表格!$G:$Q,9,FALSE)</f>
        <v>None</v>
      </c>
      <c r="L4314">
        <v>1</v>
      </c>
      <c r="M4314" t="s">
        <v>156</v>
      </c>
      <c r="N4314" t="s">
        <v>157</v>
      </c>
      <c r="O4314" t="s">
        <v>158</v>
      </c>
      <c r="P4314" t="str">
        <f>VLOOKUP('intouch变量（离散）'!$A4314,基本表格!$G:$Q,3,FALSE)</f>
        <v>DB1100,X1050.3</v>
      </c>
      <c r="Q4314" t="str">
        <f>VLOOKUP('intouch变量（离散）'!$A4314,基本表格!$G:$Q,10,FALSE)</f>
        <v>No</v>
      </c>
      <c r="R4314" t="str">
        <f t="shared" si="408"/>
        <v>DB1100,X1050.3 2147+P5-M11 1#刨片进料仓进料皮带分料器 变频器通讯 故障复位</v>
      </c>
      <c r="S4314">
        <v>0</v>
      </c>
      <c r="T4314">
        <v>0</v>
      </c>
    </row>
    <row r="4315" spans="1:20">
      <c r="A4315" s="10" t="s">
        <v>4471</v>
      </c>
      <c r="B4315" s="11" t="str">
        <f t="shared" si="403"/>
        <v>CHP1</v>
      </c>
      <c r="C4315" s="11" t="str">
        <f>VLOOKUP('intouch变量（离散）'!$A4315,基本表格!$G:$Q,2,FALSE)</f>
        <v>2147+P5-M11 1#刨片进料仓进料皮带分料器 变频器通讯 备妥反馈</v>
      </c>
      <c r="D4315" t="s">
        <v>154</v>
      </c>
      <c r="E4315" t="str">
        <f t="shared" si="404"/>
        <v>No</v>
      </c>
      <c r="F4315" t="str">
        <f t="shared" si="405"/>
        <v>0</v>
      </c>
      <c r="G4315" t="s">
        <v>154</v>
      </c>
      <c r="H4315" t="s">
        <v>155</v>
      </c>
      <c r="I4315" t="str">
        <f t="shared" si="406"/>
        <v/>
      </c>
      <c r="J4315" t="str">
        <f t="shared" si="407"/>
        <v/>
      </c>
      <c r="K4315" t="str">
        <f>VLOOKUP('intouch变量（离散）'!$A4315,基本表格!$G:$Q,9,FALSE)</f>
        <v>None</v>
      </c>
      <c r="L4315">
        <v>1</v>
      </c>
      <c r="M4315" t="s">
        <v>156</v>
      </c>
      <c r="N4315" t="s">
        <v>157</v>
      </c>
      <c r="O4315" t="s">
        <v>158</v>
      </c>
      <c r="P4315" t="str">
        <f>VLOOKUP('intouch变量（离散）'!$A4315,基本表格!$G:$Q,3,FALSE)</f>
        <v>DB1100,X1050.4</v>
      </c>
      <c r="Q4315" t="str">
        <f>VLOOKUP('intouch变量（离散）'!$A4315,基本表格!$G:$Q,10,FALSE)</f>
        <v>Yes</v>
      </c>
      <c r="R4315" t="str">
        <f t="shared" si="408"/>
        <v>DB1100,X1050.4 2147+P5-M11 1#刨片进料仓进料皮带分料器 变频器通讯 备妥反馈</v>
      </c>
      <c r="S4315">
        <v>0</v>
      </c>
      <c r="T4315">
        <v>0</v>
      </c>
    </row>
    <row r="4316" spans="1:20">
      <c r="A4316" s="10" t="s">
        <v>4472</v>
      </c>
      <c r="B4316" s="11" t="str">
        <f t="shared" si="403"/>
        <v>CHP1</v>
      </c>
      <c r="C4316" s="11" t="str">
        <f>VLOOKUP('intouch变量（离散）'!$A4316,基本表格!$G:$Q,2,FALSE)</f>
        <v>2147+P5-M11 1#刨片进料仓进料皮带分料器 变频器通讯 正转反馈</v>
      </c>
      <c r="D4316" t="s">
        <v>154</v>
      </c>
      <c r="E4316" t="str">
        <f t="shared" si="404"/>
        <v>No</v>
      </c>
      <c r="F4316" t="str">
        <f t="shared" si="405"/>
        <v>0</v>
      </c>
      <c r="G4316" t="s">
        <v>154</v>
      </c>
      <c r="H4316" t="s">
        <v>155</v>
      </c>
      <c r="I4316" t="str">
        <f t="shared" si="406"/>
        <v/>
      </c>
      <c r="J4316" t="str">
        <f t="shared" si="407"/>
        <v/>
      </c>
      <c r="K4316" t="str">
        <f>VLOOKUP('intouch变量（离散）'!$A4316,基本表格!$G:$Q,9,FALSE)</f>
        <v>None</v>
      </c>
      <c r="L4316">
        <v>1</v>
      </c>
      <c r="M4316" t="s">
        <v>156</v>
      </c>
      <c r="N4316" t="s">
        <v>157</v>
      </c>
      <c r="O4316" t="s">
        <v>158</v>
      </c>
      <c r="P4316" t="str">
        <f>VLOOKUP('intouch变量（离散）'!$A4316,基本表格!$G:$Q,3,FALSE)</f>
        <v>DB1100,X1050.5</v>
      </c>
      <c r="Q4316" t="str">
        <f>VLOOKUP('intouch变量（离散）'!$A4316,基本表格!$G:$Q,10,FALSE)</f>
        <v>Yes</v>
      </c>
      <c r="R4316" t="str">
        <f t="shared" si="408"/>
        <v>DB1100,X1050.5 2147+P5-M11 1#刨片进料仓进料皮带分料器 变频器通讯 正转反馈</v>
      </c>
      <c r="S4316">
        <v>0</v>
      </c>
      <c r="T4316">
        <v>0</v>
      </c>
    </row>
    <row r="4317" spans="1:20">
      <c r="A4317" s="10" t="s">
        <v>4473</v>
      </c>
      <c r="B4317" s="11" t="str">
        <f t="shared" si="403"/>
        <v>CHP1</v>
      </c>
      <c r="C4317" s="11" t="str">
        <f>VLOOKUP('intouch变量（离散）'!$A4317,基本表格!$G:$Q,2,FALSE)</f>
        <v>2147+P5-M11 1#刨片进料仓进料皮带分料器 变频器通讯 反转反馈</v>
      </c>
      <c r="D4317" t="s">
        <v>154</v>
      </c>
      <c r="E4317" t="str">
        <f t="shared" si="404"/>
        <v>No</v>
      </c>
      <c r="F4317" t="str">
        <f t="shared" si="405"/>
        <v>0</v>
      </c>
      <c r="G4317" t="s">
        <v>154</v>
      </c>
      <c r="H4317" t="s">
        <v>155</v>
      </c>
      <c r="I4317" t="str">
        <f t="shared" si="406"/>
        <v/>
      </c>
      <c r="J4317" t="str">
        <f t="shared" si="407"/>
        <v/>
      </c>
      <c r="K4317" t="str">
        <f>VLOOKUP('intouch变量（离散）'!$A4317,基本表格!$G:$Q,9,FALSE)</f>
        <v>None</v>
      </c>
      <c r="L4317">
        <v>1</v>
      </c>
      <c r="M4317" t="s">
        <v>156</v>
      </c>
      <c r="N4317" t="s">
        <v>157</v>
      </c>
      <c r="O4317" t="s">
        <v>158</v>
      </c>
      <c r="P4317" t="str">
        <f>VLOOKUP('intouch变量（离散）'!$A4317,基本表格!$G:$Q,3,FALSE)</f>
        <v>DB1100,X1050.6</v>
      </c>
      <c r="Q4317" t="str">
        <f>VLOOKUP('intouch变量（离散）'!$A4317,基本表格!$G:$Q,10,FALSE)</f>
        <v>Yes</v>
      </c>
      <c r="R4317" t="str">
        <f t="shared" si="408"/>
        <v>DB1100,X1050.6 2147+P5-M11 1#刨片进料仓进料皮带分料器 变频器通讯 反转反馈</v>
      </c>
      <c r="S4317">
        <v>0</v>
      </c>
      <c r="T4317">
        <v>0</v>
      </c>
    </row>
    <row r="4318" spans="1:20">
      <c r="A4318" s="10" t="s">
        <v>4474</v>
      </c>
      <c r="B4318" s="11" t="str">
        <f t="shared" si="403"/>
        <v>CHP1</v>
      </c>
      <c r="C4318" s="11" t="str">
        <f>VLOOKUP('intouch变量（离散）'!$A4318,基本表格!$G:$Q,2,FALSE)</f>
        <v>2147+P5-M11 1#刨片进料仓进料皮带分料器 变频器通讯 变频器备用</v>
      </c>
      <c r="D4318" t="s">
        <v>154</v>
      </c>
      <c r="E4318" t="str">
        <f t="shared" si="404"/>
        <v>No</v>
      </c>
      <c r="F4318" t="str">
        <f t="shared" si="405"/>
        <v>0</v>
      </c>
      <c r="G4318" t="s">
        <v>154</v>
      </c>
      <c r="H4318" t="s">
        <v>155</v>
      </c>
      <c r="I4318" t="str">
        <f t="shared" si="406"/>
        <v/>
      </c>
      <c r="J4318" t="str">
        <f t="shared" si="407"/>
        <v/>
      </c>
      <c r="K4318" t="str">
        <f>VLOOKUP('intouch变量（离散）'!$A4318,基本表格!$G:$Q,9,FALSE)</f>
        <v>None</v>
      </c>
      <c r="L4318">
        <v>1</v>
      </c>
      <c r="M4318" t="s">
        <v>156</v>
      </c>
      <c r="N4318" t="s">
        <v>157</v>
      </c>
      <c r="O4318" t="s">
        <v>158</v>
      </c>
      <c r="P4318" t="str">
        <f>VLOOKUP('intouch变量（离散）'!$A4318,基本表格!$G:$Q,3,FALSE)</f>
        <v>DB1100,X1050.7</v>
      </c>
      <c r="Q4318" t="str">
        <f>VLOOKUP('intouch变量（离散）'!$A4318,基本表格!$G:$Q,10,FALSE)</f>
        <v>Yes</v>
      </c>
      <c r="R4318" t="str">
        <f t="shared" si="408"/>
        <v>DB1100,X1050.7 2147+P5-M11 1#刨片进料仓进料皮带分料器 变频器通讯 变频器备用</v>
      </c>
      <c r="S4318">
        <v>0</v>
      </c>
      <c r="T4318">
        <v>0</v>
      </c>
    </row>
    <row r="4319" spans="1:20">
      <c r="A4319" s="10" t="s">
        <v>4475</v>
      </c>
      <c r="B4319" s="11" t="str">
        <f t="shared" si="403"/>
        <v>CHP1</v>
      </c>
      <c r="C4319" s="11" t="str">
        <f>VLOOKUP('intouch变量（离散）'!$A4319,基本表格!$G:$Q,2,FALSE)</f>
        <v>2147+P5-M11 1#刨片进料仓进料皮带分料器 变频器通讯 变频器报警</v>
      </c>
      <c r="D4319" t="s">
        <v>154</v>
      </c>
      <c r="E4319" t="str">
        <f t="shared" si="404"/>
        <v>No</v>
      </c>
      <c r="F4319" t="str">
        <f t="shared" si="405"/>
        <v>0</v>
      </c>
      <c r="G4319" t="s">
        <v>154</v>
      </c>
      <c r="H4319" t="s">
        <v>155</v>
      </c>
      <c r="I4319" t="str">
        <f t="shared" si="406"/>
        <v/>
      </c>
      <c r="J4319" t="str">
        <f t="shared" si="407"/>
        <v/>
      </c>
      <c r="K4319" t="str">
        <f>VLOOKUP('intouch变量（离散）'!$A4319,基本表格!$G:$Q,9,FALSE)</f>
        <v>On</v>
      </c>
      <c r="L4319">
        <v>1</v>
      </c>
      <c r="M4319" t="s">
        <v>156</v>
      </c>
      <c r="N4319" t="s">
        <v>157</v>
      </c>
      <c r="O4319" t="s">
        <v>158</v>
      </c>
      <c r="P4319" t="str">
        <f>VLOOKUP('intouch变量（离散）'!$A4319,基本表格!$G:$Q,3,FALSE)</f>
        <v>DB1100,X1051.0</v>
      </c>
      <c r="Q4319" t="str">
        <f>VLOOKUP('intouch变量（离散）'!$A4319,基本表格!$G:$Q,10,FALSE)</f>
        <v>Yes</v>
      </c>
      <c r="R4319" t="str">
        <f t="shared" si="408"/>
        <v>DB1100,X1051.0 2147+P5-M11 1#刨片进料仓进料皮带分料器 变频器通讯 变频器报警</v>
      </c>
      <c r="S4319">
        <v>0</v>
      </c>
      <c r="T4319">
        <v>0</v>
      </c>
    </row>
    <row r="4320" spans="1:20">
      <c r="A4320" s="10" t="s">
        <v>4476</v>
      </c>
      <c r="B4320" s="11" t="str">
        <f t="shared" si="403"/>
        <v>CHP1</v>
      </c>
      <c r="C4320" s="11" t="str">
        <f>VLOOKUP('intouch变量（离散）'!$A4320,基本表格!$G:$Q,2,FALSE)</f>
        <v>2147+P5-M11 1#刨片进料仓进料皮带分料器 反馈转速 上限保护使能</v>
      </c>
      <c r="D4320" t="s">
        <v>154</v>
      </c>
      <c r="E4320" t="str">
        <f t="shared" si="404"/>
        <v>Yes</v>
      </c>
      <c r="F4320" t="str">
        <f t="shared" si="405"/>
        <v>900</v>
      </c>
      <c r="G4320" t="s">
        <v>154</v>
      </c>
      <c r="H4320" t="s">
        <v>155</v>
      </c>
      <c r="I4320" t="str">
        <f t="shared" si="406"/>
        <v>禁用</v>
      </c>
      <c r="J4320" t="str">
        <f t="shared" si="407"/>
        <v>启用</v>
      </c>
      <c r="K4320" t="str">
        <f>VLOOKUP('intouch变量（离散）'!$A4320,基本表格!$G:$Q,9,FALSE)</f>
        <v>None</v>
      </c>
      <c r="L4320">
        <v>1</v>
      </c>
      <c r="M4320" t="s">
        <v>156</v>
      </c>
      <c r="N4320" t="s">
        <v>157</v>
      </c>
      <c r="O4320" t="s">
        <v>158</v>
      </c>
      <c r="P4320" t="str">
        <f>VLOOKUP('intouch变量（离散）'!$A4320,基本表格!$G:$Q,3,FALSE)</f>
        <v>DB1100,X1100.3</v>
      </c>
      <c r="Q4320" t="str">
        <f>VLOOKUP('intouch变量（离散）'!$A4320,基本表格!$G:$Q,10,FALSE)</f>
        <v>No</v>
      </c>
      <c r="R4320" t="str">
        <f t="shared" si="408"/>
        <v>DB1100,X1100.3 2147+P5-M11 1#刨片进料仓进料皮带分料器 反馈转速 上限保护使能</v>
      </c>
      <c r="S4320">
        <v>0</v>
      </c>
      <c r="T4320">
        <v>0</v>
      </c>
    </row>
    <row r="4321" spans="1:20">
      <c r="A4321" s="10" t="s">
        <v>4477</v>
      </c>
      <c r="B4321" s="11" t="str">
        <f t="shared" si="403"/>
        <v>CHP1</v>
      </c>
      <c r="C4321" s="11" t="str">
        <f>VLOOKUP('intouch变量（离散）'!$A4321,基本表格!$G:$Q,2,FALSE)</f>
        <v>2147+P5-M11 1#刨片进料仓进料皮带分料器 反馈转速 下限保护使能</v>
      </c>
      <c r="D4321" t="s">
        <v>154</v>
      </c>
      <c r="E4321" t="str">
        <f t="shared" si="404"/>
        <v>Yes</v>
      </c>
      <c r="F4321" t="str">
        <f t="shared" si="405"/>
        <v>900</v>
      </c>
      <c r="G4321" t="s">
        <v>154</v>
      </c>
      <c r="H4321" t="s">
        <v>155</v>
      </c>
      <c r="I4321" t="str">
        <f t="shared" si="406"/>
        <v>禁用</v>
      </c>
      <c r="J4321" t="str">
        <f t="shared" si="407"/>
        <v>启用</v>
      </c>
      <c r="K4321" t="str">
        <f>VLOOKUP('intouch变量（离散）'!$A4321,基本表格!$G:$Q,9,FALSE)</f>
        <v>None</v>
      </c>
      <c r="L4321">
        <v>1</v>
      </c>
      <c r="M4321" t="s">
        <v>156</v>
      </c>
      <c r="N4321" t="s">
        <v>157</v>
      </c>
      <c r="O4321" t="s">
        <v>158</v>
      </c>
      <c r="P4321" t="str">
        <f>VLOOKUP('intouch变量（离散）'!$A4321,基本表格!$G:$Q,3,FALSE)</f>
        <v>DB1100,X1100.4</v>
      </c>
      <c r="Q4321" t="str">
        <f>VLOOKUP('intouch变量（离散）'!$A4321,基本表格!$G:$Q,10,FALSE)</f>
        <v>No</v>
      </c>
      <c r="R4321" t="str">
        <f t="shared" si="408"/>
        <v>DB1100,X1100.4 2147+P5-M11 1#刨片进料仓进料皮带分料器 反馈转速 下限保护使能</v>
      </c>
      <c r="S4321">
        <v>0</v>
      </c>
      <c r="T4321">
        <v>0</v>
      </c>
    </row>
    <row r="4322" spans="1:20">
      <c r="A4322" s="10" t="s">
        <v>4478</v>
      </c>
      <c r="B4322" s="11" t="str">
        <f t="shared" si="403"/>
        <v>CHP1</v>
      </c>
      <c r="C4322" s="11" t="str">
        <f>VLOOKUP('intouch变量（离散）'!$A4322,基本表格!$G:$Q,2,FALSE)</f>
        <v>2147+P5-M11 1#刨片进料仓进料皮带分料器 反馈转速 上限报警</v>
      </c>
      <c r="D4322" t="s">
        <v>154</v>
      </c>
      <c r="E4322" t="str">
        <f t="shared" si="404"/>
        <v>No</v>
      </c>
      <c r="F4322" t="str">
        <f t="shared" si="405"/>
        <v>0</v>
      </c>
      <c r="G4322" t="s">
        <v>154</v>
      </c>
      <c r="H4322" t="s">
        <v>155</v>
      </c>
      <c r="I4322" t="str">
        <f t="shared" si="406"/>
        <v/>
      </c>
      <c r="J4322" t="str">
        <f t="shared" si="407"/>
        <v/>
      </c>
      <c r="K4322" t="str">
        <f>VLOOKUP('intouch变量（离散）'!$A4322,基本表格!$G:$Q,9,FALSE)</f>
        <v>None</v>
      </c>
      <c r="L4322">
        <v>1</v>
      </c>
      <c r="M4322" t="s">
        <v>156</v>
      </c>
      <c r="N4322" t="s">
        <v>157</v>
      </c>
      <c r="O4322" t="s">
        <v>158</v>
      </c>
      <c r="P4322" t="str">
        <f>VLOOKUP('intouch变量（离散）'!$A4322,基本表格!$G:$Q,3,FALSE)</f>
        <v>DB1100,X1100.5</v>
      </c>
      <c r="Q4322" t="str">
        <f>VLOOKUP('intouch变量（离散）'!$A4322,基本表格!$G:$Q,10,FALSE)</f>
        <v>Yes</v>
      </c>
      <c r="R4322" t="str">
        <f t="shared" si="408"/>
        <v>DB1100,X1100.5 2147+P5-M11 1#刨片进料仓进料皮带分料器 反馈转速 上限报警</v>
      </c>
      <c r="S4322">
        <v>0</v>
      </c>
      <c r="T4322">
        <v>0</v>
      </c>
    </row>
    <row r="4323" spans="1:20">
      <c r="A4323" s="10" t="s">
        <v>4479</v>
      </c>
      <c r="B4323" s="11" t="str">
        <f t="shared" ref="B4323:B4386" si="409">LEFT(A4323,4)</f>
        <v>CHP1</v>
      </c>
      <c r="C4323" s="11" t="str">
        <f>VLOOKUP('intouch变量（离散）'!$A4323,基本表格!$G:$Q,2,FALSE)</f>
        <v>2147+P5-M11 1#刨片进料仓进料皮带分料器 反馈转速 下限报警</v>
      </c>
      <c r="D4323" t="s">
        <v>154</v>
      </c>
      <c r="E4323" t="str">
        <f t="shared" ref="E4323:E4386" si="410">IF(RIGHT($A4323,2)="EN","Yes","No")</f>
        <v>No</v>
      </c>
      <c r="F4323" t="str">
        <f t="shared" ref="F4323:F4386" si="411">IF(RIGHT($A4323,2)="EN","900","0")</f>
        <v>0</v>
      </c>
      <c r="G4323" t="s">
        <v>154</v>
      </c>
      <c r="H4323" t="s">
        <v>155</v>
      </c>
      <c r="I4323" t="str">
        <f t="shared" ref="I4323:I4386" si="412">IF(RIGHT($A4323,2)="EN","禁用","")</f>
        <v/>
      </c>
      <c r="J4323" t="str">
        <f t="shared" ref="J4323:J4386" si="413">IF(RIGHT($A4323,2)="EN","启用","")</f>
        <v/>
      </c>
      <c r="K4323" t="str">
        <f>VLOOKUP('intouch变量（离散）'!$A4323,基本表格!$G:$Q,9,FALSE)</f>
        <v>None</v>
      </c>
      <c r="L4323">
        <v>1</v>
      </c>
      <c r="M4323" t="s">
        <v>156</v>
      </c>
      <c r="N4323" t="s">
        <v>157</v>
      </c>
      <c r="O4323" t="s">
        <v>158</v>
      </c>
      <c r="P4323" t="str">
        <f>VLOOKUP('intouch变量（离散）'!$A4323,基本表格!$G:$Q,3,FALSE)</f>
        <v>DB1100,X1100.6</v>
      </c>
      <c r="Q4323" t="str">
        <f>VLOOKUP('intouch变量（离散）'!$A4323,基本表格!$G:$Q,10,FALSE)</f>
        <v>Yes</v>
      </c>
      <c r="R4323" t="str">
        <f t="shared" ref="R4323:R4386" si="414">P4323&amp;" "&amp;C4323</f>
        <v>DB1100,X1100.6 2147+P5-M11 1#刨片进料仓进料皮带分料器 反馈转速 下限报警</v>
      </c>
      <c r="S4323">
        <v>0</v>
      </c>
      <c r="T4323">
        <v>0</v>
      </c>
    </row>
    <row r="4324" spans="1:20">
      <c r="A4324" s="10" t="s">
        <v>4480</v>
      </c>
      <c r="B4324" s="11" t="str">
        <f t="shared" si="409"/>
        <v>CHP1</v>
      </c>
      <c r="C4324" s="11" t="str">
        <f>VLOOKUP('intouch变量（离散）'!$A4324,基本表格!$G:$Q,2,FALSE)</f>
        <v>2147+P5-M11 1#刨片进料仓进料皮带分料器 反馈转速 上上限报警</v>
      </c>
      <c r="D4324" t="s">
        <v>154</v>
      </c>
      <c r="E4324" t="str">
        <f t="shared" si="410"/>
        <v>No</v>
      </c>
      <c r="F4324" t="str">
        <f t="shared" si="411"/>
        <v>0</v>
      </c>
      <c r="G4324" t="s">
        <v>154</v>
      </c>
      <c r="H4324" t="s">
        <v>155</v>
      </c>
      <c r="I4324" t="str">
        <f t="shared" si="412"/>
        <v/>
      </c>
      <c r="J4324" t="str">
        <f t="shared" si="413"/>
        <v/>
      </c>
      <c r="K4324" t="str">
        <f>VLOOKUP('intouch变量（离散）'!$A4324,基本表格!$G:$Q,9,FALSE)</f>
        <v>On</v>
      </c>
      <c r="L4324">
        <v>1</v>
      </c>
      <c r="M4324" t="s">
        <v>156</v>
      </c>
      <c r="N4324" t="s">
        <v>157</v>
      </c>
      <c r="O4324" t="s">
        <v>158</v>
      </c>
      <c r="P4324" t="str">
        <f>VLOOKUP('intouch变量（离散）'!$A4324,基本表格!$G:$Q,3,FALSE)</f>
        <v>DB1100,X1100.7</v>
      </c>
      <c r="Q4324" t="str">
        <f>VLOOKUP('intouch变量（离散）'!$A4324,基本表格!$G:$Q,10,FALSE)</f>
        <v>Yes</v>
      </c>
      <c r="R4324" t="str">
        <f t="shared" si="414"/>
        <v>DB1100,X1100.7 2147+P5-M11 1#刨片进料仓进料皮带分料器 反馈转速 上上限报警</v>
      </c>
      <c r="S4324">
        <v>0</v>
      </c>
      <c r="T4324">
        <v>0</v>
      </c>
    </row>
    <row r="4325" spans="1:20">
      <c r="A4325" s="10" t="s">
        <v>4481</v>
      </c>
      <c r="B4325" s="11" t="str">
        <f t="shared" si="409"/>
        <v>CHP1</v>
      </c>
      <c r="C4325" s="11" t="str">
        <f>VLOOKUP('intouch变量（离散）'!$A4325,基本表格!$G:$Q,2,FALSE)</f>
        <v>2147+P5-M11 1#刨片进料仓进料皮带分料器 反馈转速 下下限报警</v>
      </c>
      <c r="D4325" t="s">
        <v>154</v>
      </c>
      <c r="E4325" t="str">
        <f t="shared" si="410"/>
        <v>No</v>
      </c>
      <c r="F4325" t="str">
        <f t="shared" si="411"/>
        <v>0</v>
      </c>
      <c r="G4325" t="s">
        <v>154</v>
      </c>
      <c r="H4325" t="s">
        <v>155</v>
      </c>
      <c r="I4325" t="str">
        <f t="shared" si="412"/>
        <v/>
      </c>
      <c r="J4325" t="str">
        <f t="shared" si="413"/>
        <v/>
      </c>
      <c r="K4325" t="str">
        <f>VLOOKUP('intouch变量（离散）'!$A4325,基本表格!$G:$Q,9,FALSE)</f>
        <v>On</v>
      </c>
      <c r="L4325">
        <v>1</v>
      </c>
      <c r="M4325" t="s">
        <v>156</v>
      </c>
      <c r="N4325" t="s">
        <v>157</v>
      </c>
      <c r="O4325" t="s">
        <v>158</v>
      </c>
      <c r="P4325" t="str">
        <f>VLOOKUP('intouch变量（离散）'!$A4325,基本表格!$G:$Q,3,FALSE)</f>
        <v>DB1100,X1101.0</v>
      </c>
      <c r="Q4325" t="str">
        <f>VLOOKUP('intouch变量（离散）'!$A4325,基本表格!$G:$Q,10,FALSE)</f>
        <v>Yes</v>
      </c>
      <c r="R4325" t="str">
        <f t="shared" si="414"/>
        <v>DB1100,X1101.0 2147+P5-M11 1#刨片进料仓进料皮带分料器 反馈转速 下下限报警</v>
      </c>
      <c r="S4325">
        <v>0</v>
      </c>
      <c r="T4325">
        <v>0</v>
      </c>
    </row>
    <row r="4326" spans="1:20">
      <c r="A4326" s="10" t="s">
        <v>4482</v>
      </c>
      <c r="B4326" s="11" t="str">
        <f t="shared" si="409"/>
        <v>CHP1</v>
      </c>
      <c r="C4326" s="11" t="str">
        <f>VLOOKUP('intouch变量（离散）'!$A4326,基本表格!$G:$Q,2,FALSE)</f>
        <v>2147+P5-M11 1#刨片进料仓进料皮带分料器 反馈转速 极限报警</v>
      </c>
      <c r="D4326" t="s">
        <v>154</v>
      </c>
      <c r="E4326" t="str">
        <f t="shared" si="410"/>
        <v>No</v>
      </c>
      <c r="F4326" t="str">
        <f t="shared" si="411"/>
        <v>0</v>
      </c>
      <c r="G4326" t="s">
        <v>154</v>
      </c>
      <c r="H4326" t="s">
        <v>155</v>
      </c>
      <c r="I4326" t="str">
        <f t="shared" si="412"/>
        <v/>
      </c>
      <c r="J4326" t="str">
        <f t="shared" si="413"/>
        <v/>
      </c>
      <c r="K4326" t="str">
        <f>VLOOKUP('intouch变量（离散）'!$A4326,基本表格!$G:$Q,9,FALSE)</f>
        <v>On</v>
      </c>
      <c r="L4326">
        <v>1</v>
      </c>
      <c r="M4326" t="s">
        <v>156</v>
      </c>
      <c r="N4326" t="s">
        <v>157</v>
      </c>
      <c r="O4326" t="s">
        <v>158</v>
      </c>
      <c r="P4326" t="str">
        <f>VLOOKUP('intouch变量（离散）'!$A4326,基本表格!$G:$Q,3,FALSE)</f>
        <v>DB1100,X1101.1</v>
      </c>
      <c r="Q4326" t="str">
        <f>VLOOKUP('intouch变量（离散）'!$A4326,基本表格!$G:$Q,10,FALSE)</f>
        <v>Yes</v>
      </c>
      <c r="R4326" t="str">
        <f t="shared" si="414"/>
        <v>DB1100,X1101.1 2147+P5-M11 1#刨片进料仓进料皮带分料器 反馈转速 极限报警</v>
      </c>
      <c r="S4326">
        <v>0</v>
      </c>
      <c r="T4326">
        <v>0</v>
      </c>
    </row>
    <row r="4327" spans="1:20">
      <c r="A4327" s="10" t="s">
        <v>4483</v>
      </c>
      <c r="B4327" s="11" t="str">
        <f t="shared" si="409"/>
        <v>CHP1</v>
      </c>
      <c r="C4327" s="11" t="str">
        <f>VLOOKUP('intouch变量（离散）'!$A4327,基本表格!$G:$Q,2,FALSE)</f>
        <v>2147+P5-M11 1#刨片进料仓进料皮带分料器 反馈转速 传感器断线报警</v>
      </c>
      <c r="D4327" t="s">
        <v>154</v>
      </c>
      <c r="E4327" t="str">
        <f t="shared" si="410"/>
        <v>No</v>
      </c>
      <c r="F4327" t="str">
        <f t="shared" si="411"/>
        <v>0</v>
      </c>
      <c r="G4327" t="s">
        <v>154</v>
      </c>
      <c r="H4327" t="s">
        <v>155</v>
      </c>
      <c r="I4327" t="str">
        <f t="shared" si="412"/>
        <v/>
      </c>
      <c r="J4327" t="str">
        <f t="shared" si="413"/>
        <v/>
      </c>
      <c r="K4327" t="str">
        <f>VLOOKUP('intouch变量（离散）'!$A4327,基本表格!$G:$Q,9,FALSE)</f>
        <v>On</v>
      </c>
      <c r="L4327">
        <v>1</v>
      </c>
      <c r="M4327" t="s">
        <v>156</v>
      </c>
      <c r="N4327" t="s">
        <v>157</v>
      </c>
      <c r="O4327" t="s">
        <v>158</v>
      </c>
      <c r="P4327" t="str">
        <f>VLOOKUP('intouch变量（离散）'!$A4327,基本表格!$G:$Q,3,FALSE)</f>
        <v>DB1100,X1101.2</v>
      </c>
      <c r="Q4327" t="str">
        <f>VLOOKUP('intouch变量（离散）'!$A4327,基本表格!$G:$Q,10,FALSE)</f>
        <v>Yes</v>
      </c>
      <c r="R4327" t="str">
        <f t="shared" si="414"/>
        <v>DB1100,X1101.2 2147+P5-M11 1#刨片进料仓进料皮带分料器 反馈转速 传感器断线报警</v>
      </c>
      <c r="S4327">
        <v>0</v>
      </c>
      <c r="T4327">
        <v>0</v>
      </c>
    </row>
    <row r="4328" spans="1:20">
      <c r="A4328" s="10" t="s">
        <v>4484</v>
      </c>
      <c r="B4328" s="11" t="str">
        <f t="shared" si="409"/>
        <v>CHP1</v>
      </c>
      <c r="C4328" s="11" t="str">
        <f>VLOOKUP('intouch变量（离散）'!$A4328,基本表格!$G:$Q,2,FALSE)</f>
        <v>2147+P5-M11 1#刨片进料仓进料皮带分料器 反馈电流 上限保护使能</v>
      </c>
      <c r="D4328" t="s">
        <v>154</v>
      </c>
      <c r="E4328" t="str">
        <f t="shared" si="410"/>
        <v>Yes</v>
      </c>
      <c r="F4328" t="str">
        <f t="shared" si="411"/>
        <v>900</v>
      </c>
      <c r="G4328" t="s">
        <v>154</v>
      </c>
      <c r="H4328" t="s">
        <v>155</v>
      </c>
      <c r="I4328" t="str">
        <f t="shared" si="412"/>
        <v>禁用</v>
      </c>
      <c r="J4328" t="str">
        <f t="shared" si="413"/>
        <v>启用</v>
      </c>
      <c r="K4328" t="str">
        <f>VLOOKUP('intouch变量（离散）'!$A4328,基本表格!$G:$Q,9,FALSE)</f>
        <v>None</v>
      </c>
      <c r="L4328">
        <v>1</v>
      </c>
      <c r="M4328" t="s">
        <v>156</v>
      </c>
      <c r="N4328" t="s">
        <v>157</v>
      </c>
      <c r="O4328" t="s">
        <v>158</v>
      </c>
      <c r="P4328" t="str">
        <f>VLOOKUP('intouch变量（离散）'!$A4328,基本表格!$G:$Q,3,FALSE)</f>
        <v>DB1100,X1150.3</v>
      </c>
      <c r="Q4328" t="str">
        <f>VLOOKUP('intouch变量（离散）'!$A4328,基本表格!$G:$Q,10,FALSE)</f>
        <v>No</v>
      </c>
      <c r="R4328" t="str">
        <f t="shared" si="414"/>
        <v>DB1100,X1150.3 2147+P5-M11 1#刨片进料仓进料皮带分料器 反馈电流 上限保护使能</v>
      </c>
      <c r="S4328">
        <v>0</v>
      </c>
      <c r="T4328">
        <v>0</v>
      </c>
    </row>
    <row r="4329" spans="1:20">
      <c r="A4329" s="10" t="s">
        <v>4485</v>
      </c>
      <c r="B4329" s="11" t="str">
        <f t="shared" si="409"/>
        <v>CHP1</v>
      </c>
      <c r="C4329" s="11" t="str">
        <f>VLOOKUP('intouch变量（离散）'!$A4329,基本表格!$G:$Q,2,FALSE)</f>
        <v>2147+P5-M11 1#刨片进料仓进料皮带分料器 反馈电流 下限保护使能</v>
      </c>
      <c r="D4329" t="s">
        <v>154</v>
      </c>
      <c r="E4329" t="str">
        <f t="shared" si="410"/>
        <v>Yes</v>
      </c>
      <c r="F4329" t="str">
        <f t="shared" si="411"/>
        <v>900</v>
      </c>
      <c r="G4329" t="s">
        <v>154</v>
      </c>
      <c r="H4329" t="s">
        <v>155</v>
      </c>
      <c r="I4329" t="str">
        <f t="shared" si="412"/>
        <v>禁用</v>
      </c>
      <c r="J4329" t="str">
        <f t="shared" si="413"/>
        <v>启用</v>
      </c>
      <c r="K4329" t="str">
        <f>VLOOKUP('intouch变量（离散）'!$A4329,基本表格!$G:$Q,9,FALSE)</f>
        <v>None</v>
      </c>
      <c r="L4329">
        <v>1</v>
      </c>
      <c r="M4329" t="s">
        <v>156</v>
      </c>
      <c r="N4329" t="s">
        <v>157</v>
      </c>
      <c r="O4329" t="s">
        <v>158</v>
      </c>
      <c r="P4329" t="str">
        <f>VLOOKUP('intouch变量（离散）'!$A4329,基本表格!$G:$Q,3,FALSE)</f>
        <v>DB1100,X1150.4</v>
      </c>
      <c r="Q4329" t="str">
        <f>VLOOKUP('intouch变量（离散）'!$A4329,基本表格!$G:$Q,10,FALSE)</f>
        <v>No</v>
      </c>
      <c r="R4329" t="str">
        <f t="shared" si="414"/>
        <v>DB1100,X1150.4 2147+P5-M11 1#刨片进料仓进料皮带分料器 反馈电流 下限保护使能</v>
      </c>
      <c r="S4329">
        <v>0</v>
      </c>
      <c r="T4329">
        <v>0</v>
      </c>
    </row>
    <row r="4330" spans="1:20">
      <c r="A4330" s="10" t="s">
        <v>4486</v>
      </c>
      <c r="B4330" s="11" t="str">
        <f t="shared" si="409"/>
        <v>CHP1</v>
      </c>
      <c r="C4330" s="11" t="str">
        <f>VLOOKUP('intouch变量（离散）'!$A4330,基本表格!$G:$Q,2,FALSE)</f>
        <v>2147+P5-M11 1#刨片进料仓进料皮带分料器 反馈电流 上限报警</v>
      </c>
      <c r="D4330" t="s">
        <v>154</v>
      </c>
      <c r="E4330" t="str">
        <f t="shared" si="410"/>
        <v>No</v>
      </c>
      <c r="F4330" t="str">
        <f t="shared" si="411"/>
        <v>0</v>
      </c>
      <c r="G4330" t="s">
        <v>154</v>
      </c>
      <c r="H4330" t="s">
        <v>155</v>
      </c>
      <c r="I4330" t="str">
        <f t="shared" si="412"/>
        <v/>
      </c>
      <c r="J4330" t="str">
        <f t="shared" si="413"/>
        <v/>
      </c>
      <c r="K4330" t="str">
        <f>VLOOKUP('intouch变量（离散）'!$A4330,基本表格!$G:$Q,9,FALSE)</f>
        <v>None</v>
      </c>
      <c r="L4330">
        <v>1</v>
      </c>
      <c r="M4330" t="s">
        <v>156</v>
      </c>
      <c r="N4330" t="s">
        <v>157</v>
      </c>
      <c r="O4330" t="s">
        <v>158</v>
      </c>
      <c r="P4330" t="str">
        <f>VLOOKUP('intouch变量（离散）'!$A4330,基本表格!$G:$Q,3,FALSE)</f>
        <v>DB1100,X1150.5</v>
      </c>
      <c r="Q4330" t="str">
        <f>VLOOKUP('intouch变量（离散）'!$A4330,基本表格!$G:$Q,10,FALSE)</f>
        <v>Yes</v>
      </c>
      <c r="R4330" t="str">
        <f t="shared" si="414"/>
        <v>DB1100,X1150.5 2147+P5-M11 1#刨片进料仓进料皮带分料器 反馈电流 上限报警</v>
      </c>
      <c r="S4330">
        <v>0</v>
      </c>
      <c r="T4330">
        <v>0</v>
      </c>
    </row>
    <row r="4331" spans="1:20">
      <c r="A4331" s="10" t="s">
        <v>4487</v>
      </c>
      <c r="B4331" s="11" t="str">
        <f t="shared" si="409"/>
        <v>CHP1</v>
      </c>
      <c r="C4331" s="11" t="str">
        <f>VLOOKUP('intouch变量（离散）'!$A4331,基本表格!$G:$Q,2,FALSE)</f>
        <v>2147+P5-M11 1#刨片进料仓进料皮带分料器 反馈电流 下限报警</v>
      </c>
      <c r="D4331" t="s">
        <v>154</v>
      </c>
      <c r="E4331" t="str">
        <f t="shared" si="410"/>
        <v>No</v>
      </c>
      <c r="F4331" t="str">
        <f t="shared" si="411"/>
        <v>0</v>
      </c>
      <c r="G4331" t="s">
        <v>154</v>
      </c>
      <c r="H4331" t="s">
        <v>155</v>
      </c>
      <c r="I4331" t="str">
        <f t="shared" si="412"/>
        <v/>
      </c>
      <c r="J4331" t="str">
        <f t="shared" si="413"/>
        <v/>
      </c>
      <c r="K4331" t="str">
        <f>VLOOKUP('intouch变量（离散）'!$A4331,基本表格!$G:$Q,9,FALSE)</f>
        <v>None</v>
      </c>
      <c r="L4331">
        <v>1</v>
      </c>
      <c r="M4331" t="s">
        <v>156</v>
      </c>
      <c r="N4331" t="s">
        <v>157</v>
      </c>
      <c r="O4331" t="s">
        <v>158</v>
      </c>
      <c r="P4331" t="str">
        <f>VLOOKUP('intouch变量（离散）'!$A4331,基本表格!$G:$Q,3,FALSE)</f>
        <v>DB1100,X1150.6</v>
      </c>
      <c r="Q4331" t="str">
        <f>VLOOKUP('intouch变量（离散）'!$A4331,基本表格!$G:$Q,10,FALSE)</f>
        <v>Yes</v>
      </c>
      <c r="R4331" t="str">
        <f t="shared" si="414"/>
        <v>DB1100,X1150.6 2147+P5-M11 1#刨片进料仓进料皮带分料器 反馈电流 下限报警</v>
      </c>
      <c r="S4331">
        <v>0</v>
      </c>
      <c r="T4331">
        <v>0</v>
      </c>
    </row>
    <row r="4332" spans="1:20">
      <c r="A4332" s="10" t="s">
        <v>4488</v>
      </c>
      <c r="B4332" s="11" t="str">
        <f t="shared" si="409"/>
        <v>CHP1</v>
      </c>
      <c r="C4332" s="11" t="str">
        <f>VLOOKUP('intouch变量（离散）'!$A4332,基本表格!$G:$Q,2,FALSE)</f>
        <v>2147+P5-M11 1#刨片进料仓进料皮带分料器 反馈电流 上上限报警</v>
      </c>
      <c r="D4332" t="s">
        <v>154</v>
      </c>
      <c r="E4332" t="str">
        <f t="shared" si="410"/>
        <v>No</v>
      </c>
      <c r="F4332" t="str">
        <f t="shared" si="411"/>
        <v>0</v>
      </c>
      <c r="G4332" t="s">
        <v>154</v>
      </c>
      <c r="H4332" t="s">
        <v>155</v>
      </c>
      <c r="I4332" t="str">
        <f t="shared" si="412"/>
        <v/>
      </c>
      <c r="J4332" t="str">
        <f t="shared" si="413"/>
        <v/>
      </c>
      <c r="K4332" t="str">
        <f>VLOOKUP('intouch变量（离散）'!$A4332,基本表格!$G:$Q,9,FALSE)</f>
        <v>On</v>
      </c>
      <c r="L4332">
        <v>1</v>
      </c>
      <c r="M4332" t="s">
        <v>156</v>
      </c>
      <c r="N4332" t="s">
        <v>157</v>
      </c>
      <c r="O4332" t="s">
        <v>158</v>
      </c>
      <c r="P4332" t="str">
        <f>VLOOKUP('intouch变量（离散）'!$A4332,基本表格!$G:$Q,3,FALSE)</f>
        <v>DB1100,X1150.7</v>
      </c>
      <c r="Q4332" t="str">
        <f>VLOOKUP('intouch变量（离散）'!$A4332,基本表格!$G:$Q,10,FALSE)</f>
        <v>Yes</v>
      </c>
      <c r="R4332" t="str">
        <f t="shared" si="414"/>
        <v>DB1100,X1150.7 2147+P5-M11 1#刨片进料仓进料皮带分料器 反馈电流 上上限报警</v>
      </c>
      <c r="S4332">
        <v>0</v>
      </c>
      <c r="T4332">
        <v>0</v>
      </c>
    </row>
    <row r="4333" spans="1:20">
      <c r="A4333" s="10" t="s">
        <v>4489</v>
      </c>
      <c r="B4333" s="11" t="str">
        <f t="shared" si="409"/>
        <v>CHP1</v>
      </c>
      <c r="C4333" s="11" t="str">
        <f>VLOOKUP('intouch变量（离散）'!$A4333,基本表格!$G:$Q,2,FALSE)</f>
        <v>2147+P5-M11 1#刨片进料仓进料皮带分料器 反馈电流 下下限报警</v>
      </c>
      <c r="D4333" t="s">
        <v>154</v>
      </c>
      <c r="E4333" t="str">
        <f t="shared" si="410"/>
        <v>No</v>
      </c>
      <c r="F4333" t="str">
        <f t="shared" si="411"/>
        <v>0</v>
      </c>
      <c r="G4333" t="s">
        <v>154</v>
      </c>
      <c r="H4333" t="s">
        <v>155</v>
      </c>
      <c r="I4333" t="str">
        <f t="shared" si="412"/>
        <v/>
      </c>
      <c r="J4333" t="str">
        <f t="shared" si="413"/>
        <v/>
      </c>
      <c r="K4333" t="str">
        <f>VLOOKUP('intouch变量（离散）'!$A4333,基本表格!$G:$Q,9,FALSE)</f>
        <v>On</v>
      </c>
      <c r="L4333">
        <v>1</v>
      </c>
      <c r="M4333" t="s">
        <v>156</v>
      </c>
      <c r="N4333" t="s">
        <v>157</v>
      </c>
      <c r="O4333" t="s">
        <v>158</v>
      </c>
      <c r="P4333" t="str">
        <f>VLOOKUP('intouch变量（离散）'!$A4333,基本表格!$G:$Q,3,FALSE)</f>
        <v>DB1100,X1151.0</v>
      </c>
      <c r="Q4333" t="str">
        <f>VLOOKUP('intouch变量（离散）'!$A4333,基本表格!$G:$Q,10,FALSE)</f>
        <v>Yes</v>
      </c>
      <c r="R4333" t="str">
        <f t="shared" si="414"/>
        <v>DB1100,X1151.0 2147+P5-M11 1#刨片进料仓进料皮带分料器 反馈电流 下下限报警</v>
      </c>
      <c r="S4333">
        <v>0</v>
      </c>
      <c r="T4333">
        <v>0</v>
      </c>
    </row>
    <row r="4334" spans="1:20">
      <c r="A4334" s="10" t="s">
        <v>4490</v>
      </c>
      <c r="B4334" s="11" t="str">
        <f t="shared" si="409"/>
        <v>CHP1</v>
      </c>
      <c r="C4334" s="11" t="str">
        <f>VLOOKUP('intouch变量（离散）'!$A4334,基本表格!$G:$Q,2,FALSE)</f>
        <v>2147+P5-M11 1#刨片进料仓进料皮带分料器 反馈电流 极限报警</v>
      </c>
      <c r="D4334" t="s">
        <v>154</v>
      </c>
      <c r="E4334" t="str">
        <f t="shared" si="410"/>
        <v>No</v>
      </c>
      <c r="F4334" t="str">
        <f t="shared" si="411"/>
        <v>0</v>
      </c>
      <c r="G4334" t="s">
        <v>154</v>
      </c>
      <c r="H4334" t="s">
        <v>155</v>
      </c>
      <c r="I4334" t="str">
        <f t="shared" si="412"/>
        <v/>
      </c>
      <c r="J4334" t="str">
        <f t="shared" si="413"/>
        <v/>
      </c>
      <c r="K4334" t="str">
        <f>VLOOKUP('intouch变量（离散）'!$A4334,基本表格!$G:$Q,9,FALSE)</f>
        <v>On</v>
      </c>
      <c r="L4334">
        <v>1</v>
      </c>
      <c r="M4334" t="s">
        <v>156</v>
      </c>
      <c r="N4334" t="s">
        <v>157</v>
      </c>
      <c r="O4334" t="s">
        <v>158</v>
      </c>
      <c r="P4334" t="str">
        <f>VLOOKUP('intouch变量（离散）'!$A4334,基本表格!$G:$Q,3,FALSE)</f>
        <v>DB1100,X1151.1</v>
      </c>
      <c r="Q4334" t="str">
        <f>VLOOKUP('intouch变量（离散）'!$A4334,基本表格!$G:$Q,10,FALSE)</f>
        <v>Yes</v>
      </c>
      <c r="R4334" t="str">
        <f t="shared" si="414"/>
        <v>DB1100,X1151.1 2147+P5-M11 1#刨片进料仓进料皮带分料器 反馈电流 极限报警</v>
      </c>
      <c r="S4334">
        <v>0</v>
      </c>
      <c r="T4334">
        <v>0</v>
      </c>
    </row>
    <row r="4335" spans="1:20">
      <c r="A4335" s="10" t="s">
        <v>4491</v>
      </c>
      <c r="B4335" s="11" t="str">
        <f t="shared" si="409"/>
        <v>CHP1</v>
      </c>
      <c r="C4335" s="11" t="str">
        <f>VLOOKUP('intouch变量（离散）'!$A4335,基本表格!$G:$Q,2,FALSE)</f>
        <v>2147+P5-M11 1#刨片进料仓进料皮带分料器 反馈电流 传感器断线报警</v>
      </c>
      <c r="D4335" t="s">
        <v>154</v>
      </c>
      <c r="E4335" t="str">
        <f t="shared" si="410"/>
        <v>No</v>
      </c>
      <c r="F4335" t="str">
        <f t="shared" si="411"/>
        <v>0</v>
      </c>
      <c r="G4335" t="s">
        <v>154</v>
      </c>
      <c r="H4335" t="s">
        <v>155</v>
      </c>
      <c r="I4335" t="str">
        <f t="shared" si="412"/>
        <v/>
      </c>
      <c r="J4335" t="str">
        <f t="shared" si="413"/>
        <v/>
      </c>
      <c r="K4335" t="str">
        <f>VLOOKUP('intouch变量（离散）'!$A4335,基本表格!$G:$Q,9,FALSE)</f>
        <v>On</v>
      </c>
      <c r="L4335">
        <v>1</v>
      </c>
      <c r="M4335" t="s">
        <v>156</v>
      </c>
      <c r="N4335" t="s">
        <v>157</v>
      </c>
      <c r="O4335" t="s">
        <v>158</v>
      </c>
      <c r="P4335" t="str">
        <f>VLOOKUP('intouch变量（离散）'!$A4335,基本表格!$G:$Q,3,FALSE)</f>
        <v>DB1100,X1151.2</v>
      </c>
      <c r="Q4335" t="str">
        <f>VLOOKUP('intouch变量（离散）'!$A4335,基本表格!$G:$Q,10,FALSE)</f>
        <v>Yes</v>
      </c>
      <c r="R4335" t="str">
        <f t="shared" si="414"/>
        <v>DB1100,X1151.2 2147+P5-M11 1#刨片进料仓进料皮带分料器 反馈电流 传感器断线报警</v>
      </c>
      <c r="S4335">
        <v>0</v>
      </c>
      <c r="T4335">
        <v>0</v>
      </c>
    </row>
    <row r="4336" spans="1:20">
      <c r="A4336" s="10" t="s">
        <v>4492</v>
      </c>
      <c r="B4336" s="11" t="str">
        <f t="shared" si="409"/>
        <v>CHP2</v>
      </c>
      <c r="C4336" s="11" t="str">
        <f>VLOOKUP('intouch变量（离散）'!$A4336,基本表格!$G:$Q,2,FALSE)</f>
        <v>2147+P5-M12 刨片进料仓2#进料皮带分料器 电机控制 使能</v>
      </c>
      <c r="D4336" t="s">
        <v>154</v>
      </c>
      <c r="E4336" t="str">
        <f t="shared" si="410"/>
        <v>No</v>
      </c>
      <c r="F4336" t="str">
        <f t="shared" si="411"/>
        <v>0</v>
      </c>
      <c r="G4336" t="s">
        <v>154</v>
      </c>
      <c r="H4336" t="s">
        <v>155</v>
      </c>
      <c r="I4336" t="str">
        <f t="shared" si="412"/>
        <v/>
      </c>
      <c r="J4336" t="str">
        <f t="shared" si="413"/>
        <v/>
      </c>
      <c r="K4336" t="str">
        <f>VLOOKUP('intouch变量（离散）'!$A4336,基本表格!$G:$Q,9,FALSE)</f>
        <v>None</v>
      </c>
      <c r="L4336">
        <v>1</v>
      </c>
      <c r="M4336" t="s">
        <v>156</v>
      </c>
      <c r="N4336" t="s">
        <v>157</v>
      </c>
      <c r="O4336" t="s">
        <v>158</v>
      </c>
      <c r="P4336" t="str">
        <f>VLOOKUP('intouch变量（离散）'!$A4336,基本表格!$G:$Q,3,FALSE)</f>
        <v>DB1200,X900.0</v>
      </c>
      <c r="Q4336" t="str">
        <f>VLOOKUP('intouch变量（离散）'!$A4336,基本表格!$G:$Q,10,FALSE)</f>
        <v>No</v>
      </c>
      <c r="R4336" t="str">
        <f t="shared" si="414"/>
        <v>DB1200,X900.0 2147+P5-M12 刨片进料仓2#进料皮带分料器 电机控制 使能</v>
      </c>
      <c r="S4336">
        <v>0</v>
      </c>
      <c r="T4336">
        <v>0</v>
      </c>
    </row>
    <row r="4337" spans="1:20">
      <c r="A4337" s="10" t="s">
        <v>4493</v>
      </c>
      <c r="B4337" s="11" t="str">
        <f t="shared" si="409"/>
        <v>CHP2</v>
      </c>
      <c r="C4337" s="11" t="str">
        <f>VLOOKUP('intouch变量（离散）'!$A4337,基本表格!$G:$Q,2,FALSE)</f>
        <v>2147+P5-M12 刨片进料仓2#进料皮带分料器 电机控制 手自动状态</v>
      </c>
      <c r="D4337" t="s">
        <v>154</v>
      </c>
      <c r="E4337" t="str">
        <f t="shared" si="410"/>
        <v>No</v>
      </c>
      <c r="F4337" t="str">
        <f t="shared" si="411"/>
        <v>0</v>
      </c>
      <c r="G4337" t="s">
        <v>154</v>
      </c>
      <c r="H4337" t="s">
        <v>155</v>
      </c>
      <c r="I4337" t="str">
        <f t="shared" si="412"/>
        <v/>
      </c>
      <c r="J4337" t="str">
        <f t="shared" si="413"/>
        <v/>
      </c>
      <c r="K4337" t="str">
        <f>VLOOKUP('intouch变量（离散）'!$A4337,基本表格!$G:$Q,9,FALSE)</f>
        <v>None</v>
      </c>
      <c r="L4337">
        <v>1</v>
      </c>
      <c r="M4337" t="s">
        <v>156</v>
      </c>
      <c r="N4337" t="s">
        <v>157</v>
      </c>
      <c r="O4337" t="s">
        <v>158</v>
      </c>
      <c r="P4337" t="str">
        <f>VLOOKUP('intouch变量（离散）'!$A4337,基本表格!$G:$Q,3,FALSE)</f>
        <v>DB1200,X900.3</v>
      </c>
      <c r="Q4337" t="str">
        <f>VLOOKUP('intouch变量（离散）'!$A4337,基本表格!$G:$Q,10,FALSE)</f>
        <v>Yes</v>
      </c>
      <c r="R4337" t="str">
        <f t="shared" si="414"/>
        <v>DB1200,X900.3 2147+P5-M12 刨片进料仓2#进料皮带分料器 电机控制 手自动状态</v>
      </c>
      <c r="S4337">
        <v>0</v>
      </c>
      <c r="T4337">
        <v>0</v>
      </c>
    </row>
    <row r="4338" spans="1:20">
      <c r="A4338" s="10" t="s">
        <v>4494</v>
      </c>
      <c r="B4338" s="11" t="str">
        <f t="shared" si="409"/>
        <v>CHP2</v>
      </c>
      <c r="C4338" s="11" t="str">
        <f>VLOOKUP('intouch变量（离散）'!$A4338,基本表格!$G:$Q,2,FALSE)</f>
        <v>2147+P5-M12 刨片进料仓2#进料皮带分料器 电机控制 本地/远程(检修/待机）</v>
      </c>
      <c r="D4338" t="s">
        <v>154</v>
      </c>
      <c r="E4338" t="str">
        <f t="shared" si="410"/>
        <v>No</v>
      </c>
      <c r="F4338" t="str">
        <f t="shared" si="411"/>
        <v>0</v>
      </c>
      <c r="G4338" t="s">
        <v>154</v>
      </c>
      <c r="H4338" t="s">
        <v>155</v>
      </c>
      <c r="I4338" t="str">
        <f t="shared" si="412"/>
        <v/>
      </c>
      <c r="J4338" t="str">
        <f t="shared" si="413"/>
        <v/>
      </c>
      <c r="K4338" t="str">
        <f>VLOOKUP('intouch变量（离散）'!$A4338,基本表格!$G:$Q,9,FALSE)</f>
        <v>None</v>
      </c>
      <c r="L4338">
        <v>1</v>
      </c>
      <c r="M4338" t="s">
        <v>156</v>
      </c>
      <c r="N4338" t="s">
        <v>157</v>
      </c>
      <c r="O4338" t="s">
        <v>158</v>
      </c>
      <c r="P4338" t="str">
        <f>VLOOKUP('intouch变量（离散）'!$A4338,基本表格!$G:$Q,3,FALSE)</f>
        <v>DB1200,X900.4</v>
      </c>
      <c r="Q4338" t="str">
        <f>VLOOKUP('intouch变量（离散）'!$A4338,基本表格!$G:$Q,10,FALSE)</f>
        <v>Yes</v>
      </c>
      <c r="R4338" t="str">
        <f t="shared" si="414"/>
        <v>DB1200,X900.4 2147+P5-M12 刨片进料仓2#进料皮带分料器 电机控制 本地/远程(检修/待机）</v>
      </c>
      <c r="S4338">
        <v>0</v>
      </c>
      <c r="T4338">
        <v>0</v>
      </c>
    </row>
    <row r="4339" spans="1:20">
      <c r="A4339" s="10" t="s">
        <v>4495</v>
      </c>
      <c r="B4339" s="11" t="str">
        <f t="shared" si="409"/>
        <v>CHP2</v>
      </c>
      <c r="C4339" s="11" t="str">
        <f>VLOOKUP('intouch变量（离散）'!$A4339,基本表格!$G:$Q,2,FALSE)</f>
        <v>2147+P5-M12 刨片进料仓2#进料皮带分料器 电机控制 开启_上位机(正转)</v>
      </c>
      <c r="D4339" t="s">
        <v>154</v>
      </c>
      <c r="E4339" t="str">
        <f t="shared" si="410"/>
        <v>No</v>
      </c>
      <c r="F4339" t="str">
        <f t="shared" si="411"/>
        <v>0</v>
      </c>
      <c r="G4339" t="s">
        <v>154</v>
      </c>
      <c r="H4339" t="s">
        <v>155</v>
      </c>
      <c r="I4339" t="str">
        <f t="shared" si="412"/>
        <v/>
      </c>
      <c r="J4339" t="str">
        <f t="shared" si="413"/>
        <v/>
      </c>
      <c r="K4339" t="str">
        <f>VLOOKUP('intouch变量（离散）'!$A4339,基本表格!$G:$Q,9,FALSE)</f>
        <v>None</v>
      </c>
      <c r="L4339">
        <v>1</v>
      </c>
      <c r="M4339" t="s">
        <v>156</v>
      </c>
      <c r="N4339" t="s">
        <v>157</v>
      </c>
      <c r="O4339" t="s">
        <v>158</v>
      </c>
      <c r="P4339" t="str">
        <f>VLOOKUP('intouch变量（离散）'!$A4339,基本表格!$G:$Q,3,FALSE)</f>
        <v>DB1200,X900.6</v>
      </c>
      <c r="Q4339" t="str">
        <f>VLOOKUP('intouch变量（离散）'!$A4339,基本表格!$G:$Q,10,FALSE)</f>
        <v>No</v>
      </c>
      <c r="R4339" t="str">
        <f t="shared" si="414"/>
        <v>DB1200,X900.6 2147+P5-M12 刨片进料仓2#进料皮带分料器 电机控制 开启_上位机(正转)</v>
      </c>
      <c r="S4339">
        <v>0</v>
      </c>
      <c r="T4339">
        <v>0</v>
      </c>
    </row>
    <row r="4340" spans="1:20">
      <c r="A4340" s="10" t="s">
        <v>4496</v>
      </c>
      <c r="B4340" s="11" t="str">
        <f t="shared" si="409"/>
        <v>CHP2</v>
      </c>
      <c r="C4340" s="11" t="str">
        <f>VLOOKUP('intouch变量（离散）'!$A4340,基本表格!$G:$Q,2,FALSE)</f>
        <v>2147+P5-M12 刨片进料仓2#进料皮带分料器 电机控制 停止_上位机(反转)</v>
      </c>
      <c r="D4340" t="s">
        <v>154</v>
      </c>
      <c r="E4340" t="str">
        <f t="shared" si="410"/>
        <v>No</v>
      </c>
      <c r="F4340" t="str">
        <f t="shared" si="411"/>
        <v>0</v>
      </c>
      <c r="G4340" t="s">
        <v>154</v>
      </c>
      <c r="H4340" t="s">
        <v>155</v>
      </c>
      <c r="I4340" t="str">
        <f t="shared" si="412"/>
        <v/>
      </c>
      <c r="J4340" t="str">
        <f t="shared" si="413"/>
        <v/>
      </c>
      <c r="K4340" t="str">
        <f>VLOOKUP('intouch变量（离散）'!$A4340,基本表格!$G:$Q,9,FALSE)</f>
        <v>None</v>
      </c>
      <c r="L4340">
        <v>1</v>
      </c>
      <c r="M4340" t="s">
        <v>156</v>
      </c>
      <c r="N4340" t="s">
        <v>157</v>
      </c>
      <c r="O4340" t="s">
        <v>158</v>
      </c>
      <c r="P4340" t="str">
        <f>VLOOKUP('intouch变量（离散）'!$A4340,基本表格!$G:$Q,3,FALSE)</f>
        <v>DB1200,X901.0</v>
      </c>
      <c r="Q4340" t="str">
        <f>VLOOKUP('intouch变量（离散）'!$A4340,基本表格!$G:$Q,10,FALSE)</f>
        <v>No</v>
      </c>
      <c r="R4340" t="str">
        <f t="shared" si="414"/>
        <v>DB1200,X901.0 2147+P5-M12 刨片进料仓2#进料皮带分料器 电机控制 停止_上位机(反转)</v>
      </c>
      <c r="S4340">
        <v>0</v>
      </c>
      <c r="T4340">
        <v>0</v>
      </c>
    </row>
    <row r="4341" spans="1:20">
      <c r="A4341" s="10" t="s">
        <v>4497</v>
      </c>
      <c r="B4341" s="11" t="str">
        <f t="shared" si="409"/>
        <v>CHP2</v>
      </c>
      <c r="C4341" s="11" t="str">
        <f>VLOOKUP('intouch变量（离散）'!$A4341,基本表格!$G:$Q,2,FALSE)</f>
        <v>2147+P5-M12 刨片进料仓2#进料皮带分料器 电机控制 通风扇</v>
      </c>
      <c r="D4341" t="s">
        <v>154</v>
      </c>
      <c r="E4341" t="str">
        <f t="shared" si="410"/>
        <v>No</v>
      </c>
      <c r="F4341" t="str">
        <f t="shared" si="411"/>
        <v>0</v>
      </c>
      <c r="G4341" t="s">
        <v>154</v>
      </c>
      <c r="H4341" t="s">
        <v>155</v>
      </c>
      <c r="I4341" t="str">
        <f t="shared" si="412"/>
        <v/>
      </c>
      <c r="J4341" t="str">
        <f t="shared" si="413"/>
        <v/>
      </c>
      <c r="K4341" t="str">
        <f>VLOOKUP('intouch变量（离散）'!$A4341,基本表格!$G:$Q,9,FALSE)</f>
        <v>None</v>
      </c>
      <c r="L4341">
        <v>1</v>
      </c>
      <c r="M4341" t="s">
        <v>156</v>
      </c>
      <c r="N4341" t="s">
        <v>157</v>
      </c>
      <c r="O4341" t="s">
        <v>158</v>
      </c>
      <c r="P4341" t="str">
        <f>VLOOKUP('intouch变量（离散）'!$A4341,基本表格!$G:$Q,3,FALSE)</f>
        <v>DB1200,X901.1</v>
      </c>
      <c r="Q4341" t="str">
        <f>VLOOKUP('intouch变量（离散）'!$A4341,基本表格!$G:$Q,10,FALSE)</f>
        <v>Yes</v>
      </c>
      <c r="R4341" t="str">
        <f t="shared" si="414"/>
        <v>DB1200,X901.1 2147+P5-M12 刨片进料仓2#进料皮带分料器 电机控制 通风扇</v>
      </c>
      <c r="S4341">
        <v>0</v>
      </c>
      <c r="T4341">
        <v>0</v>
      </c>
    </row>
    <row r="4342" spans="1:20">
      <c r="A4342" s="10" t="s">
        <v>4498</v>
      </c>
      <c r="B4342" s="11" t="str">
        <f t="shared" si="409"/>
        <v>CHP2</v>
      </c>
      <c r="C4342" s="11" t="str">
        <f>VLOOKUP('intouch变量（离散）'!$A4342,基本表格!$G:$Q,2,FALSE)</f>
        <v>2147+P5-M12 刨片进料仓2#进料皮带分料器 电机控制 电机(正转）</v>
      </c>
      <c r="D4342" t="s">
        <v>154</v>
      </c>
      <c r="E4342" t="str">
        <f t="shared" si="410"/>
        <v>No</v>
      </c>
      <c r="F4342" t="str">
        <f t="shared" si="411"/>
        <v>0</v>
      </c>
      <c r="G4342" t="s">
        <v>154</v>
      </c>
      <c r="H4342" t="s">
        <v>155</v>
      </c>
      <c r="I4342" t="str">
        <f t="shared" si="412"/>
        <v/>
      </c>
      <c r="J4342" t="str">
        <f t="shared" si="413"/>
        <v/>
      </c>
      <c r="K4342" t="str">
        <f>VLOOKUP('intouch变量（离散）'!$A4342,基本表格!$G:$Q,9,FALSE)</f>
        <v>None</v>
      </c>
      <c r="L4342">
        <v>1</v>
      </c>
      <c r="M4342" t="s">
        <v>156</v>
      </c>
      <c r="N4342" t="s">
        <v>157</v>
      </c>
      <c r="O4342" t="s">
        <v>158</v>
      </c>
      <c r="P4342" t="str">
        <f>VLOOKUP('intouch变量（离散）'!$A4342,基本表格!$G:$Q,3,FALSE)</f>
        <v>DB1200,X901.2</v>
      </c>
      <c r="Q4342" t="str">
        <f>VLOOKUP('intouch变量（离散）'!$A4342,基本表格!$G:$Q,10,FALSE)</f>
        <v>Yes</v>
      </c>
      <c r="R4342" t="str">
        <f t="shared" si="414"/>
        <v>DB1200,X901.2 2147+P5-M12 刨片进料仓2#进料皮带分料器 电机控制 电机(正转）</v>
      </c>
      <c r="S4342">
        <v>0</v>
      </c>
      <c r="T4342">
        <v>0</v>
      </c>
    </row>
    <row r="4343" spans="1:20">
      <c r="A4343" s="10" t="s">
        <v>4499</v>
      </c>
      <c r="B4343" s="11" t="str">
        <f t="shared" si="409"/>
        <v>CHP2</v>
      </c>
      <c r="C4343" s="11" t="str">
        <f>VLOOKUP('intouch变量（离散）'!$A4343,基本表格!$G:$Q,2,FALSE)</f>
        <v>2147+P5-M12 刨片进料仓2#进料皮带分料器 电机控制 电机过载</v>
      </c>
      <c r="D4343" t="s">
        <v>154</v>
      </c>
      <c r="E4343" t="str">
        <f t="shared" si="410"/>
        <v>No</v>
      </c>
      <c r="F4343" t="str">
        <f t="shared" si="411"/>
        <v>0</v>
      </c>
      <c r="G4343" t="s">
        <v>154</v>
      </c>
      <c r="H4343" t="s">
        <v>155</v>
      </c>
      <c r="I4343" t="str">
        <f t="shared" si="412"/>
        <v/>
      </c>
      <c r="J4343" t="str">
        <f t="shared" si="413"/>
        <v/>
      </c>
      <c r="K4343" t="str">
        <f>VLOOKUP('intouch变量（离散）'!$A4343,基本表格!$G:$Q,9,FALSE)</f>
        <v>On</v>
      </c>
      <c r="L4343">
        <v>1</v>
      </c>
      <c r="M4343" t="s">
        <v>156</v>
      </c>
      <c r="N4343" t="s">
        <v>157</v>
      </c>
      <c r="O4343" t="s">
        <v>158</v>
      </c>
      <c r="P4343" t="str">
        <f>VLOOKUP('intouch变量（离散）'!$A4343,基本表格!$G:$Q,3,FALSE)</f>
        <v>DB1200,X901.3</v>
      </c>
      <c r="Q4343" t="str">
        <f>VLOOKUP('intouch变量（离散）'!$A4343,基本表格!$G:$Q,10,FALSE)</f>
        <v>Yes</v>
      </c>
      <c r="R4343" t="str">
        <f t="shared" si="414"/>
        <v>DB1200,X901.3 2147+P5-M12 刨片进料仓2#进料皮带分料器 电机控制 电机过载</v>
      </c>
      <c r="S4343">
        <v>0</v>
      </c>
      <c r="T4343">
        <v>0</v>
      </c>
    </row>
    <row r="4344" spans="1:20">
      <c r="A4344" s="10" t="s">
        <v>4500</v>
      </c>
      <c r="B4344" s="11" t="str">
        <f t="shared" si="409"/>
        <v>CHP2</v>
      </c>
      <c r="C4344" s="11" t="str">
        <f>VLOOKUP('intouch变量（离散）'!$A4344,基本表格!$G:$Q,2,FALSE)</f>
        <v>2147+P5-M12 刨片进料仓2#进料皮带分料器 电机控制 风扇过载</v>
      </c>
      <c r="D4344" t="s">
        <v>154</v>
      </c>
      <c r="E4344" t="str">
        <f t="shared" si="410"/>
        <v>No</v>
      </c>
      <c r="F4344" t="str">
        <f t="shared" si="411"/>
        <v>0</v>
      </c>
      <c r="G4344" t="s">
        <v>154</v>
      </c>
      <c r="H4344" t="s">
        <v>155</v>
      </c>
      <c r="I4344" t="str">
        <f t="shared" si="412"/>
        <v/>
      </c>
      <c r="J4344" t="str">
        <f t="shared" si="413"/>
        <v/>
      </c>
      <c r="K4344" t="str">
        <f>VLOOKUP('intouch变量（离散）'!$A4344,基本表格!$G:$Q,9,FALSE)</f>
        <v>On</v>
      </c>
      <c r="L4344">
        <v>1</v>
      </c>
      <c r="M4344" t="s">
        <v>156</v>
      </c>
      <c r="N4344" t="s">
        <v>157</v>
      </c>
      <c r="O4344" t="s">
        <v>158</v>
      </c>
      <c r="P4344" t="str">
        <f>VLOOKUP('intouch变量（离散）'!$A4344,基本表格!$G:$Q,3,FALSE)</f>
        <v>DB1200,X901.4</v>
      </c>
      <c r="Q4344" t="str">
        <f>VLOOKUP('intouch变量（离散）'!$A4344,基本表格!$G:$Q,10,FALSE)</f>
        <v>Yes</v>
      </c>
      <c r="R4344" t="str">
        <f t="shared" si="414"/>
        <v>DB1200,X901.4 2147+P5-M12 刨片进料仓2#进料皮带分料器 电机控制 风扇过载</v>
      </c>
      <c r="S4344">
        <v>0</v>
      </c>
      <c r="T4344">
        <v>0</v>
      </c>
    </row>
    <row r="4345" spans="1:20">
      <c r="A4345" s="10" t="s">
        <v>4501</v>
      </c>
      <c r="B4345" s="11" t="str">
        <f t="shared" si="409"/>
        <v>CHP2</v>
      </c>
      <c r="C4345" s="11" t="str">
        <f>VLOOKUP('intouch变量（离散）'!$A4345,基本表格!$G:$Q,2,FALSE)</f>
        <v>2147+P5-M12 刨片进料仓2#进料皮带分料器 电机控制 电机运行指示</v>
      </c>
      <c r="D4345" t="s">
        <v>154</v>
      </c>
      <c r="E4345" t="str">
        <f t="shared" si="410"/>
        <v>No</v>
      </c>
      <c r="F4345" t="str">
        <f t="shared" si="411"/>
        <v>0</v>
      </c>
      <c r="G4345" t="s">
        <v>154</v>
      </c>
      <c r="H4345" t="s">
        <v>155</v>
      </c>
      <c r="I4345" t="str">
        <f t="shared" si="412"/>
        <v/>
      </c>
      <c r="J4345" t="str">
        <f t="shared" si="413"/>
        <v/>
      </c>
      <c r="K4345" t="str">
        <f>VLOOKUP('intouch变量（离散）'!$A4345,基本表格!$G:$Q,9,FALSE)</f>
        <v>None</v>
      </c>
      <c r="L4345">
        <v>1</v>
      </c>
      <c r="M4345" t="s">
        <v>156</v>
      </c>
      <c r="N4345" t="s">
        <v>157</v>
      </c>
      <c r="O4345" t="s">
        <v>158</v>
      </c>
      <c r="P4345" t="str">
        <f>VLOOKUP('intouch变量（离散）'!$A4345,基本表格!$G:$Q,3,FALSE)</f>
        <v>DB1200,X901.5</v>
      </c>
      <c r="Q4345" t="str">
        <f>VLOOKUP('intouch变量（离散）'!$A4345,基本表格!$G:$Q,10,FALSE)</f>
        <v>Yes</v>
      </c>
      <c r="R4345" t="str">
        <f t="shared" si="414"/>
        <v>DB1200,X901.5 2147+P5-M12 刨片进料仓2#进料皮带分料器 电机控制 电机运行指示</v>
      </c>
      <c r="S4345">
        <v>0</v>
      </c>
      <c r="T4345">
        <v>0</v>
      </c>
    </row>
    <row r="4346" spans="1:20">
      <c r="A4346" s="10" t="s">
        <v>4502</v>
      </c>
      <c r="B4346" s="11" t="str">
        <f t="shared" si="409"/>
        <v>CHP2</v>
      </c>
      <c r="C4346" s="11" t="str">
        <f>VLOOKUP('intouch变量（离散）'!$A4346,基本表格!$G:$Q,2,FALSE)</f>
        <v>2147+P5-M12 刨片进料仓2#进料皮带分料器 电机控制 断链报警</v>
      </c>
      <c r="D4346" t="s">
        <v>154</v>
      </c>
      <c r="E4346" t="str">
        <f t="shared" si="410"/>
        <v>No</v>
      </c>
      <c r="F4346" t="str">
        <f t="shared" si="411"/>
        <v>0</v>
      </c>
      <c r="G4346" t="s">
        <v>154</v>
      </c>
      <c r="H4346" t="s">
        <v>155</v>
      </c>
      <c r="I4346" t="str">
        <f t="shared" si="412"/>
        <v/>
      </c>
      <c r="J4346" t="str">
        <f t="shared" si="413"/>
        <v/>
      </c>
      <c r="K4346" t="str">
        <f>VLOOKUP('intouch变量（离散）'!$A4346,基本表格!$G:$Q,9,FALSE)</f>
        <v>On</v>
      </c>
      <c r="L4346">
        <v>1</v>
      </c>
      <c r="M4346" t="s">
        <v>156</v>
      </c>
      <c r="N4346" t="s">
        <v>157</v>
      </c>
      <c r="O4346" t="s">
        <v>158</v>
      </c>
      <c r="P4346" t="str">
        <f>VLOOKUP('intouch变量（离散）'!$A4346,基本表格!$G:$Q,3,FALSE)</f>
        <v>DB1200,X901.6</v>
      </c>
      <c r="Q4346" t="str">
        <f>VLOOKUP('intouch变量（离散）'!$A4346,基本表格!$G:$Q,10,FALSE)</f>
        <v>Yes</v>
      </c>
      <c r="R4346" t="str">
        <f t="shared" si="414"/>
        <v>DB1200,X901.6 2147+P5-M12 刨片进料仓2#进料皮带分料器 电机控制 断链报警</v>
      </c>
      <c r="S4346">
        <v>0</v>
      </c>
      <c r="T4346">
        <v>0</v>
      </c>
    </row>
    <row r="4347" spans="1:20">
      <c r="A4347" s="10" t="s">
        <v>4503</v>
      </c>
      <c r="B4347" s="11" t="str">
        <f t="shared" si="409"/>
        <v>CHP2</v>
      </c>
      <c r="C4347" s="11" t="str">
        <f>VLOOKUP('intouch变量（离散）'!$A4347,基本表格!$G:$Q,2,FALSE)</f>
        <v>2147+P5-M12 刨片进料仓2#进料皮带分料器 电机控制 断链检测</v>
      </c>
      <c r="D4347" t="s">
        <v>154</v>
      </c>
      <c r="E4347" t="str">
        <f t="shared" si="410"/>
        <v>No</v>
      </c>
      <c r="F4347" t="str">
        <f t="shared" si="411"/>
        <v>0</v>
      </c>
      <c r="G4347" t="s">
        <v>154</v>
      </c>
      <c r="H4347" t="s">
        <v>155</v>
      </c>
      <c r="I4347" t="str">
        <f t="shared" si="412"/>
        <v/>
      </c>
      <c r="J4347" t="str">
        <f t="shared" si="413"/>
        <v/>
      </c>
      <c r="K4347" t="str">
        <f>VLOOKUP('intouch变量（离散）'!$A4347,基本表格!$G:$Q,9,FALSE)</f>
        <v>None</v>
      </c>
      <c r="L4347">
        <v>1</v>
      </c>
      <c r="M4347" t="s">
        <v>156</v>
      </c>
      <c r="N4347" t="s">
        <v>157</v>
      </c>
      <c r="O4347" t="s">
        <v>158</v>
      </c>
      <c r="P4347" t="str">
        <f>VLOOKUP('intouch变量（离散）'!$A4347,基本表格!$G:$Q,3,FALSE)</f>
        <v>DB1200,X901.7</v>
      </c>
      <c r="Q4347" t="str">
        <f>VLOOKUP('intouch变量（离散）'!$A4347,基本表格!$G:$Q,10,FALSE)</f>
        <v>Yes</v>
      </c>
      <c r="R4347" t="str">
        <f t="shared" si="414"/>
        <v>DB1200,X901.7 2147+P5-M12 刨片进料仓2#进料皮带分料器 电机控制 断链检测</v>
      </c>
      <c r="S4347">
        <v>0</v>
      </c>
      <c r="T4347">
        <v>0</v>
      </c>
    </row>
    <row r="4348" spans="1:20">
      <c r="A4348" s="10" t="s">
        <v>4504</v>
      </c>
      <c r="B4348" s="11" t="str">
        <f t="shared" si="409"/>
        <v>CHP2</v>
      </c>
      <c r="C4348" s="11" t="str">
        <f>VLOOKUP('intouch变量（离散）'!$A4348,基本表格!$G:$Q,2,FALSE)</f>
        <v>2147+P5-M12 刨片进料仓2#进料皮带分料器 电机控制 复位</v>
      </c>
      <c r="D4348" t="s">
        <v>154</v>
      </c>
      <c r="E4348" t="str">
        <f t="shared" si="410"/>
        <v>No</v>
      </c>
      <c r="F4348" t="str">
        <f t="shared" si="411"/>
        <v>0</v>
      </c>
      <c r="G4348" t="s">
        <v>154</v>
      </c>
      <c r="H4348" t="s">
        <v>155</v>
      </c>
      <c r="I4348" t="str">
        <f t="shared" si="412"/>
        <v/>
      </c>
      <c r="J4348" t="str">
        <f t="shared" si="413"/>
        <v/>
      </c>
      <c r="K4348" t="str">
        <f>VLOOKUP('intouch变量（离散）'!$A4348,基本表格!$G:$Q,9,FALSE)</f>
        <v>None</v>
      </c>
      <c r="L4348">
        <v>1</v>
      </c>
      <c r="M4348" t="s">
        <v>156</v>
      </c>
      <c r="N4348" t="s">
        <v>157</v>
      </c>
      <c r="O4348" t="s">
        <v>158</v>
      </c>
      <c r="P4348" t="str">
        <f>VLOOKUP('intouch变量（离散）'!$A4348,基本表格!$G:$Q,3,FALSE)</f>
        <v>DB1200,X902.0</v>
      </c>
      <c r="Q4348" t="str">
        <f>VLOOKUP('intouch变量（离散）'!$A4348,基本表格!$G:$Q,10,FALSE)</f>
        <v>No</v>
      </c>
      <c r="R4348" t="str">
        <f t="shared" si="414"/>
        <v>DB1200,X902.0 2147+P5-M12 刨片进料仓2#进料皮带分料器 电机控制 复位</v>
      </c>
      <c r="S4348">
        <v>0</v>
      </c>
      <c r="T4348">
        <v>0</v>
      </c>
    </row>
    <row r="4349" spans="1:20">
      <c r="A4349" s="10" t="s">
        <v>4505</v>
      </c>
      <c r="B4349" s="11" t="str">
        <f t="shared" si="409"/>
        <v>CHP2</v>
      </c>
      <c r="C4349" s="11" t="str">
        <f>VLOOKUP('intouch变量（离散）'!$A4349,基本表格!$G:$Q,2,FALSE)</f>
        <v>2147+P5-M12 刨片进料仓2#进料皮带分料器 电机控制 断链保护使能</v>
      </c>
      <c r="D4349" t="s">
        <v>154</v>
      </c>
      <c r="E4349" t="str">
        <f t="shared" si="410"/>
        <v>Yes</v>
      </c>
      <c r="F4349" t="str">
        <f t="shared" si="411"/>
        <v>900</v>
      </c>
      <c r="G4349" t="s">
        <v>154</v>
      </c>
      <c r="H4349" t="s">
        <v>155</v>
      </c>
      <c r="I4349" t="str">
        <f t="shared" si="412"/>
        <v>禁用</v>
      </c>
      <c r="J4349" t="str">
        <f t="shared" si="413"/>
        <v>启用</v>
      </c>
      <c r="K4349" t="str">
        <f>VLOOKUP('intouch变量（离散）'!$A4349,基本表格!$G:$Q,9,FALSE)</f>
        <v>None</v>
      </c>
      <c r="L4349">
        <v>1</v>
      </c>
      <c r="M4349" t="s">
        <v>156</v>
      </c>
      <c r="N4349" t="s">
        <v>157</v>
      </c>
      <c r="O4349" t="s">
        <v>158</v>
      </c>
      <c r="P4349" t="str">
        <f>VLOOKUP('intouch变量（离散）'!$A4349,基本表格!$G:$Q,3,FALSE)</f>
        <v>DB1200,X902.1</v>
      </c>
      <c r="Q4349" t="str">
        <f>VLOOKUP('intouch变量（离散）'!$A4349,基本表格!$G:$Q,10,FALSE)</f>
        <v>No</v>
      </c>
      <c r="R4349" t="str">
        <f t="shared" si="414"/>
        <v>DB1200,X902.1 2147+P5-M12 刨片进料仓2#进料皮带分料器 电机控制 断链保护使能</v>
      </c>
      <c r="S4349">
        <v>0</v>
      </c>
      <c r="T4349">
        <v>0</v>
      </c>
    </row>
    <row r="4350" spans="1:20">
      <c r="A4350" s="10" t="s">
        <v>4506</v>
      </c>
      <c r="B4350" s="11" t="str">
        <f t="shared" si="409"/>
        <v>CHP2</v>
      </c>
      <c r="C4350" s="11" t="str">
        <f>VLOOKUP('intouch变量（离散）'!$A4350,基本表格!$G:$Q,2,FALSE)</f>
        <v>2147+P5-M12 刨片进料仓2#进料皮带分料器 电机控制 断链导致停机</v>
      </c>
      <c r="D4350" t="s">
        <v>154</v>
      </c>
      <c r="E4350" t="str">
        <f t="shared" si="410"/>
        <v>No</v>
      </c>
      <c r="F4350" t="str">
        <f t="shared" si="411"/>
        <v>0</v>
      </c>
      <c r="G4350" t="s">
        <v>154</v>
      </c>
      <c r="H4350" t="s">
        <v>155</v>
      </c>
      <c r="I4350" t="str">
        <f t="shared" si="412"/>
        <v/>
      </c>
      <c r="J4350" t="str">
        <f t="shared" si="413"/>
        <v/>
      </c>
      <c r="K4350" t="str">
        <f>VLOOKUP('intouch变量（离散）'!$A4350,基本表格!$G:$Q,9,FALSE)</f>
        <v>On</v>
      </c>
      <c r="L4350">
        <v>1</v>
      </c>
      <c r="M4350" t="s">
        <v>156</v>
      </c>
      <c r="N4350" t="s">
        <v>157</v>
      </c>
      <c r="O4350" t="s">
        <v>158</v>
      </c>
      <c r="P4350" t="str">
        <f>VLOOKUP('intouch变量（离散）'!$A4350,基本表格!$G:$Q,3,FALSE)</f>
        <v>DB1200,X902.2</v>
      </c>
      <c r="Q4350" t="str">
        <f>VLOOKUP('intouch变量（离散）'!$A4350,基本表格!$G:$Q,10,FALSE)</f>
        <v>Yes</v>
      </c>
      <c r="R4350" t="str">
        <f t="shared" si="414"/>
        <v>DB1200,X902.2 2147+P5-M12 刨片进料仓2#进料皮带分料器 电机控制 断链导致停机</v>
      </c>
      <c r="S4350">
        <v>0</v>
      </c>
      <c r="T4350">
        <v>0</v>
      </c>
    </row>
    <row r="4351" spans="1:20">
      <c r="A4351" s="10" t="s">
        <v>4507</v>
      </c>
      <c r="B4351" s="11" t="str">
        <f t="shared" si="409"/>
        <v>CHP2</v>
      </c>
      <c r="C4351" s="11" t="str">
        <f>VLOOKUP('intouch变量（离散）'!$A4351,基本表格!$G:$Q,2,FALSE)</f>
        <v>2147+P5-M12 刨片进料仓2#进料皮带分料器 电机控制 电机(反转）</v>
      </c>
      <c r="D4351" t="s">
        <v>154</v>
      </c>
      <c r="E4351" t="str">
        <f t="shared" si="410"/>
        <v>No</v>
      </c>
      <c r="F4351" t="str">
        <f t="shared" si="411"/>
        <v>0</v>
      </c>
      <c r="G4351" t="s">
        <v>154</v>
      </c>
      <c r="H4351" t="s">
        <v>155</v>
      </c>
      <c r="I4351" t="str">
        <f t="shared" si="412"/>
        <v/>
      </c>
      <c r="J4351" t="str">
        <f t="shared" si="413"/>
        <v/>
      </c>
      <c r="K4351" t="str">
        <f>VLOOKUP('intouch变量（离散）'!$A4351,基本表格!$G:$Q,9,FALSE)</f>
        <v>None</v>
      </c>
      <c r="L4351">
        <v>1</v>
      </c>
      <c r="M4351" t="s">
        <v>156</v>
      </c>
      <c r="N4351" t="s">
        <v>157</v>
      </c>
      <c r="O4351" t="s">
        <v>158</v>
      </c>
      <c r="P4351" t="str">
        <f>VLOOKUP('intouch变量（离散）'!$A4351,基本表格!$G:$Q,3,FALSE)</f>
        <v>DB1200,X902.3</v>
      </c>
      <c r="Q4351" t="str">
        <f>VLOOKUP('intouch变量（离散）'!$A4351,基本表格!$G:$Q,10,FALSE)</f>
        <v>Yes</v>
      </c>
      <c r="R4351" t="str">
        <f t="shared" si="414"/>
        <v>DB1200,X902.3 2147+P5-M12 刨片进料仓2#进料皮带分料器 电机控制 电机(反转）</v>
      </c>
      <c r="S4351">
        <v>0</v>
      </c>
      <c r="T4351">
        <v>0</v>
      </c>
    </row>
    <row r="4352" spans="1:20">
      <c r="A4352" s="10" t="s">
        <v>4508</v>
      </c>
      <c r="B4352" s="11" t="str">
        <f t="shared" si="409"/>
        <v>CHP2</v>
      </c>
      <c r="C4352" s="11" t="str">
        <f>VLOOKUP('intouch变量（离散）'!$A4352,基本表格!$G:$Q,2,FALSE)</f>
        <v>2147+P5-M12 刨片进料仓2#进料皮带分料器 电机控制 本地</v>
      </c>
      <c r="D4352" t="s">
        <v>154</v>
      </c>
      <c r="E4352" t="str">
        <f t="shared" si="410"/>
        <v>No</v>
      </c>
      <c r="F4352" t="str">
        <f t="shared" si="411"/>
        <v>0</v>
      </c>
      <c r="G4352" t="s">
        <v>154</v>
      </c>
      <c r="H4352" t="s">
        <v>155</v>
      </c>
      <c r="I4352" t="str">
        <f t="shared" si="412"/>
        <v/>
      </c>
      <c r="J4352" t="str">
        <f t="shared" si="413"/>
        <v/>
      </c>
      <c r="K4352" t="str">
        <f>VLOOKUP('intouch变量（离散）'!$A4352,基本表格!$G:$Q,9,FALSE)</f>
        <v>None</v>
      </c>
      <c r="L4352">
        <v>1</v>
      </c>
      <c r="M4352" t="s">
        <v>156</v>
      </c>
      <c r="N4352" t="s">
        <v>157</v>
      </c>
      <c r="O4352" t="s">
        <v>158</v>
      </c>
      <c r="P4352" t="str">
        <f>VLOOKUP('intouch变量（离散）'!$A4352,基本表格!$G:$Q,3,FALSE)</f>
        <v>DB1200,X902.4</v>
      </c>
      <c r="Q4352" t="str">
        <f>VLOOKUP('intouch变量（离散）'!$A4352,基本表格!$G:$Q,10,FALSE)</f>
        <v>Yes</v>
      </c>
      <c r="R4352" t="str">
        <f t="shared" si="414"/>
        <v>DB1200,X902.4 2147+P5-M12 刨片进料仓2#进料皮带分料器 电机控制 本地</v>
      </c>
      <c r="S4352">
        <v>0</v>
      </c>
      <c r="T4352">
        <v>0</v>
      </c>
    </row>
    <row r="4353" spans="1:20">
      <c r="A4353" s="10" t="s">
        <v>4509</v>
      </c>
      <c r="B4353" s="11" t="str">
        <f t="shared" si="409"/>
        <v>CHP2</v>
      </c>
      <c r="C4353" s="11" t="str">
        <f>VLOOKUP('intouch变量（离散）'!$A4353,基本表格!$G:$Q,2,FALSE)</f>
        <v>2147+P5-M12 刨片进料仓2#进料皮带分料器 电机控制 远程</v>
      </c>
      <c r="D4353" t="s">
        <v>154</v>
      </c>
      <c r="E4353" t="str">
        <f t="shared" si="410"/>
        <v>No</v>
      </c>
      <c r="F4353" t="str">
        <f t="shared" si="411"/>
        <v>0</v>
      </c>
      <c r="G4353" t="s">
        <v>154</v>
      </c>
      <c r="H4353" t="s">
        <v>155</v>
      </c>
      <c r="I4353" t="str">
        <f t="shared" si="412"/>
        <v/>
      </c>
      <c r="J4353" t="str">
        <f t="shared" si="413"/>
        <v/>
      </c>
      <c r="K4353" t="str">
        <f>VLOOKUP('intouch变量（离散）'!$A4353,基本表格!$G:$Q,9,FALSE)</f>
        <v>None</v>
      </c>
      <c r="L4353">
        <v>1</v>
      </c>
      <c r="M4353" t="s">
        <v>156</v>
      </c>
      <c r="N4353" t="s">
        <v>157</v>
      </c>
      <c r="O4353" t="s">
        <v>158</v>
      </c>
      <c r="P4353" t="str">
        <f>VLOOKUP('intouch变量（离散）'!$A4353,基本表格!$G:$Q,3,FALSE)</f>
        <v>DB1200,X902.5</v>
      </c>
      <c r="Q4353" t="str">
        <f>VLOOKUP('intouch变量（离散）'!$A4353,基本表格!$G:$Q,10,FALSE)</f>
        <v>Yes</v>
      </c>
      <c r="R4353" t="str">
        <f t="shared" si="414"/>
        <v>DB1200,X902.5 2147+P5-M12 刨片进料仓2#进料皮带分料器 电机控制 远程</v>
      </c>
      <c r="S4353">
        <v>0</v>
      </c>
      <c r="T4353">
        <v>0</v>
      </c>
    </row>
    <row r="4354" spans="1:20">
      <c r="A4354" s="10" t="s">
        <v>4510</v>
      </c>
      <c r="B4354" s="11" t="str">
        <f t="shared" si="409"/>
        <v>CHP2</v>
      </c>
      <c r="C4354" s="11" t="str">
        <f>VLOOKUP('intouch变量（离散）'!$A4354,基本表格!$G:$Q,2,FALSE)</f>
        <v>2147+P5-M12 刨片进料仓2#进料皮带分料器 电机控制 堵料报警</v>
      </c>
      <c r="D4354" t="s">
        <v>154</v>
      </c>
      <c r="E4354" t="str">
        <f t="shared" si="410"/>
        <v>No</v>
      </c>
      <c r="F4354" t="str">
        <f t="shared" si="411"/>
        <v>0</v>
      </c>
      <c r="G4354" t="s">
        <v>154</v>
      </c>
      <c r="H4354" t="s">
        <v>155</v>
      </c>
      <c r="I4354" t="str">
        <f t="shared" si="412"/>
        <v/>
      </c>
      <c r="J4354" t="str">
        <f t="shared" si="413"/>
        <v/>
      </c>
      <c r="K4354" t="str">
        <f>VLOOKUP('intouch变量（离散）'!$A4354,基本表格!$G:$Q,9,FALSE)</f>
        <v>On</v>
      </c>
      <c r="L4354">
        <v>1</v>
      </c>
      <c r="M4354" t="s">
        <v>156</v>
      </c>
      <c r="N4354" t="s">
        <v>157</v>
      </c>
      <c r="O4354" t="s">
        <v>158</v>
      </c>
      <c r="P4354" t="str">
        <f>VLOOKUP('intouch变量（离散）'!$A4354,基本表格!$G:$Q,3,FALSE)</f>
        <v>DB1200,X902.6</v>
      </c>
      <c r="Q4354" t="str">
        <f>VLOOKUP('intouch变量（离散）'!$A4354,基本表格!$G:$Q,10,FALSE)</f>
        <v>Yes</v>
      </c>
      <c r="R4354" t="str">
        <f t="shared" si="414"/>
        <v>DB1200,X902.6 2147+P5-M12 刨片进料仓2#进料皮带分料器 电机控制 堵料报警</v>
      </c>
      <c r="S4354">
        <v>0</v>
      </c>
      <c r="T4354">
        <v>0</v>
      </c>
    </row>
    <row r="4355" spans="1:20">
      <c r="A4355" s="10" t="s">
        <v>4511</v>
      </c>
      <c r="B4355" s="11" t="str">
        <f t="shared" si="409"/>
        <v>CHP2</v>
      </c>
      <c r="C4355" s="11" t="str">
        <f>VLOOKUP('intouch变量（离散）'!$A4355,基本表格!$G:$Q,2,FALSE)</f>
        <v>2147+P5-M12 刨片进料仓2#进料皮带分料器 电机控制 堵料检测</v>
      </c>
      <c r="D4355" t="s">
        <v>154</v>
      </c>
      <c r="E4355" t="str">
        <f t="shared" si="410"/>
        <v>No</v>
      </c>
      <c r="F4355" t="str">
        <f t="shared" si="411"/>
        <v>0</v>
      </c>
      <c r="G4355" t="s">
        <v>154</v>
      </c>
      <c r="H4355" t="s">
        <v>155</v>
      </c>
      <c r="I4355" t="str">
        <f t="shared" si="412"/>
        <v/>
      </c>
      <c r="J4355" t="str">
        <f t="shared" si="413"/>
        <v/>
      </c>
      <c r="K4355" t="str">
        <f>VLOOKUP('intouch变量（离散）'!$A4355,基本表格!$G:$Q,9,FALSE)</f>
        <v>None</v>
      </c>
      <c r="L4355">
        <v>1</v>
      </c>
      <c r="M4355" t="s">
        <v>156</v>
      </c>
      <c r="N4355" t="s">
        <v>157</v>
      </c>
      <c r="O4355" t="s">
        <v>158</v>
      </c>
      <c r="P4355" t="str">
        <f>VLOOKUP('intouch变量（离散）'!$A4355,基本表格!$G:$Q,3,FALSE)</f>
        <v>DB1200,X902.7</v>
      </c>
      <c r="Q4355" t="str">
        <f>VLOOKUP('intouch变量（离散）'!$A4355,基本表格!$G:$Q,10,FALSE)</f>
        <v>Yes</v>
      </c>
      <c r="R4355" t="str">
        <f t="shared" si="414"/>
        <v>DB1200,X902.7 2147+P5-M12 刨片进料仓2#进料皮带分料器 电机控制 堵料检测</v>
      </c>
      <c r="S4355">
        <v>0</v>
      </c>
      <c r="T4355">
        <v>0</v>
      </c>
    </row>
    <row r="4356" spans="1:20">
      <c r="A4356" s="10" t="s">
        <v>4512</v>
      </c>
      <c r="B4356" s="11" t="str">
        <f t="shared" si="409"/>
        <v>CHP2</v>
      </c>
      <c r="C4356" s="11" t="str">
        <f>VLOOKUP('intouch变量（离散）'!$A4356,基本表格!$G:$Q,2,FALSE)</f>
        <v>2147+P5-M12 刨片进料仓2#进料皮带分料器 电机控制 堵料保护使能</v>
      </c>
      <c r="D4356" t="s">
        <v>154</v>
      </c>
      <c r="E4356" t="str">
        <f t="shared" si="410"/>
        <v>Yes</v>
      </c>
      <c r="F4356" t="str">
        <f t="shared" si="411"/>
        <v>900</v>
      </c>
      <c r="G4356" t="s">
        <v>154</v>
      </c>
      <c r="H4356" t="s">
        <v>155</v>
      </c>
      <c r="I4356" t="str">
        <f t="shared" si="412"/>
        <v>禁用</v>
      </c>
      <c r="J4356" t="str">
        <f t="shared" si="413"/>
        <v>启用</v>
      </c>
      <c r="K4356" t="str">
        <f>VLOOKUP('intouch变量（离散）'!$A4356,基本表格!$G:$Q,9,FALSE)</f>
        <v>None</v>
      </c>
      <c r="L4356">
        <v>1</v>
      </c>
      <c r="M4356" t="s">
        <v>156</v>
      </c>
      <c r="N4356" t="s">
        <v>157</v>
      </c>
      <c r="O4356" t="s">
        <v>158</v>
      </c>
      <c r="P4356" t="str">
        <f>VLOOKUP('intouch变量（离散）'!$A4356,基本表格!$G:$Q,3,FALSE)</f>
        <v>DB1200,X903.0</v>
      </c>
      <c r="Q4356" t="str">
        <f>VLOOKUP('intouch变量（离散）'!$A4356,基本表格!$G:$Q,10,FALSE)</f>
        <v>No</v>
      </c>
      <c r="R4356" t="str">
        <f t="shared" si="414"/>
        <v>DB1200,X903.0 2147+P5-M12 刨片进料仓2#进料皮带分料器 电机控制 堵料保护使能</v>
      </c>
      <c r="S4356">
        <v>0</v>
      </c>
      <c r="T4356">
        <v>0</v>
      </c>
    </row>
    <row r="4357" spans="1:20">
      <c r="A4357" s="10" t="s">
        <v>4513</v>
      </c>
      <c r="B4357" s="11" t="str">
        <f t="shared" si="409"/>
        <v>CHP2</v>
      </c>
      <c r="C4357" s="11" t="str">
        <f>VLOOKUP('intouch变量（离散）'!$A4357,基本表格!$G:$Q,2,FALSE)</f>
        <v>2147+P5-M12 刨片进料仓2#进料皮带分料器 电机控制 堵料导致停机</v>
      </c>
      <c r="D4357" t="s">
        <v>154</v>
      </c>
      <c r="E4357" t="str">
        <f t="shared" si="410"/>
        <v>No</v>
      </c>
      <c r="F4357" t="str">
        <f t="shared" si="411"/>
        <v>0</v>
      </c>
      <c r="G4357" t="s">
        <v>154</v>
      </c>
      <c r="H4357" t="s">
        <v>155</v>
      </c>
      <c r="I4357" t="str">
        <f t="shared" si="412"/>
        <v/>
      </c>
      <c r="J4357" t="str">
        <f t="shared" si="413"/>
        <v/>
      </c>
      <c r="K4357" t="str">
        <f>VLOOKUP('intouch变量（离散）'!$A4357,基本表格!$G:$Q,9,FALSE)</f>
        <v>On</v>
      </c>
      <c r="L4357">
        <v>1</v>
      </c>
      <c r="M4357" t="s">
        <v>156</v>
      </c>
      <c r="N4357" t="s">
        <v>157</v>
      </c>
      <c r="O4357" t="s">
        <v>158</v>
      </c>
      <c r="P4357" t="str">
        <f>VLOOKUP('intouch变量（离散）'!$A4357,基本表格!$G:$Q,3,FALSE)</f>
        <v>DB1200,X903.1</v>
      </c>
      <c r="Q4357" t="str">
        <f>VLOOKUP('intouch变量（离散）'!$A4357,基本表格!$G:$Q,10,FALSE)</f>
        <v>Yes</v>
      </c>
      <c r="R4357" t="str">
        <f t="shared" si="414"/>
        <v>DB1200,X903.1 2147+P5-M12 刨片进料仓2#进料皮带分料器 电机控制 堵料导致停机</v>
      </c>
      <c r="S4357">
        <v>0</v>
      </c>
      <c r="T4357">
        <v>0</v>
      </c>
    </row>
    <row r="4358" spans="1:20">
      <c r="A4358" s="10" t="s">
        <v>4514</v>
      </c>
      <c r="B4358" s="11" t="str">
        <f t="shared" si="409"/>
        <v>CHP2</v>
      </c>
      <c r="C4358" s="11" t="str">
        <f>VLOOKUP('intouch变量（离散）'!$A4358,基本表格!$G:$Q,2,FALSE)</f>
        <v>2147+P5-M12 刨片进料仓2#进料皮带分料器 电机控制 拉线开关</v>
      </c>
      <c r="D4358" t="s">
        <v>154</v>
      </c>
      <c r="E4358" t="str">
        <f t="shared" si="410"/>
        <v>No</v>
      </c>
      <c r="F4358" t="str">
        <f t="shared" si="411"/>
        <v>0</v>
      </c>
      <c r="G4358" t="s">
        <v>154</v>
      </c>
      <c r="H4358" t="s">
        <v>155</v>
      </c>
      <c r="I4358" t="str">
        <f t="shared" si="412"/>
        <v/>
      </c>
      <c r="J4358" t="str">
        <f t="shared" si="413"/>
        <v/>
      </c>
      <c r="K4358" t="str">
        <f>VLOOKUP('intouch变量（离散）'!$A4358,基本表格!$G:$Q,9,FALSE)</f>
        <v>On</v>
      </c>
      <c r="L4358">
        <v>1</v>
      </c>
      <c r="M4358" t="s">
        <v>156</v>
      </c>
      <c r="N4358" t="s">
        <v>157</v>
      </c>
      <c r="O4358" t="s">
        <v>158</v>
      </c>
      <c r="P4358" t="str">
        <f>VLOOKUP('intouch变量（离散）'!$A4358,基本表格!$G:$Q,3,FALSE)</f>
        <v>DB1200,X908.0</v>
      </c>
      <c r="Q4358" t="str">
        <f>VLOOKUP('intouch变量（离散）'!$A4358,基本表格!$G:$Q,10,FALSE)</f>
        <v>Yes</v>
      </c>
      <c r="R4358" t="str">
        <f t="shared" si="414"/>
        <v>DB1200,X908.0 2147+P5-M12 刨片进料仓2#进料皮带分料器 电机控制 拉线开关</v>
      </c>
      <c r="S4358">
        <v>0</v>
      </c>
      <c r="T4358">
        <v>0</v>
      </c>
    </row>
    <row r="4359" spans="1:20">
      <c r="A4359" s="10" t="s">
        <v>4515</v>
      </c>
      <c r="B4359" s="11" t="str">
        <f t="shared" si="409"/>
        <v>CHP2</v>
      </c>
      <c r="C4359" s="11" t="str">
        <f>VLOOKUP('intouch变量（离散）'!$A4359,基本表格!$G:$Q,2,FALSE)</f>
        <v>2147+P5-M12 刨片进料仓2#进料皮带分料器 电机控制 左跑偏报警</v>
      </c>
      <c r="D4359" t="s">
        <v>154</v>
      </c>
      <c r="E4359" t="str">
        <f t="shared" si="410"/>
        <v>No</v>
      </c>
      <c r="F4359" t="str">
        <f t="shared" si="411"/>
        <v>0</v>
      </c>
      <c r="G4359" t="s">
        <v>154</v>
      </c>
      <c r="H4359" t="s">
        <v>155</v>
      </c>
      <c r="I4359" t="str">
        <f t="shared" si="412"/>
        <v/>
      </c>
      <c r="J4359" t="str">
        <f t="shared" si="413"/>
        <v/>
      </c>
      <c r="K4359" t="str">
        <f>VLOOKUP('intouch变量（离散）'!$A4359,基本表格!$G:$Q,9,FALSE)</f>
        <v>On</v>
      </c>
      <c r="L4359">
        <v>1</v>
      </c>
      <c r="M4359" t="s">
        <v>156</v>
      </c>
      <c r="N4359" t="s">
        <v>157</v>
      </c>
      <c r="O4359" t="s">
        <v>158</v>
      </c>
      <c r="P4359" t="str">
        <f>VLOOKUP('intouch变量（离散）'!$A4359,基本表格!$G:$Q,3,FALSE)</f>
        <v>DB1200,X908.1</v>
      </c>
      <c r="Q4359" t="str">
        <f>VLOOKUP('intouch变量（离散）'!$A4359,基本表格!$G:$Q,10,FALSE)</f>
        <v>Yes</v>
      </c>
      <c r="R4359" t="str">
        <f t="shared" si="414"/>
        <v>DB1200,X908.1 2147+P5-M12 刨片进料仓2#进料皮带分料器 电机控制 左跑偏报警</v>
      </c>
      <c r="S4359">
        <v>0</v>
      </c>
      <c r="T4359">
        <v>0</v>
      </c>
    </row>
    <row r="4360" spans="1:20">
      <c r="A4360" s="10" t="s">
        <v>4516</v>
      </c>
      <c r="B4360" s="11" t="str">
        <f t="shared" si="409"/>
        <v>CHP2</v>
      </c>
      <c r="C4360" s="11" t="str">
        <f>VLOOKUP('intouch变量（离散）'!$A4360,基本表格!$G:$Q,2,FALSE)</f>
        <v>2147+P5-M12 刨片进料仓2#进料皮带分料器 电机控制 左跑偏1检测</v>
      </c>
      <c r="D4360" t="s">
        <v>154</v>
      </c>
      <c r="E4360" t="str">
        <f t="shared" si="410"/>
        <v>No</v>
      </c>
      <c r="F4360" t="str">
        <f t="shared" si="411"/>
        <v>0</v>
      </c>
      <c r="G4360" t="s">
        <v>154</v>
      </c>
      <c r="H4360" t="s">
        <v>155</v>
      </c>
      <c r="I4360" t="str">
        <f t="shared" si="412"/>
        <v/>
      </c>
      <c r="J4360" t="str">
        <f t="shared" si="413"/>
        <v/>
      </c>
      <c r="K4360" t="str">
        <f>VLOOKUP('intouch变量（离散）'!$A4360,基本表格!$G:$Q,9,FALSE)</f>
        <v>None</v>
      </c>
      <c r="L4360">
        <v>1</v>
      </c>
      <c r="M4360" t="s">
        <v>156</v>
      </c>
      <c r="N4360" t="s">
        <v>157</v>
      </c>
      <c r="O4360" t="s">
        <v>158</v>
      </c>
      <c r="P4360" t="str">
        <f>VLOOKUP('intouch变量（离散）'!$A4360,基本表格!$G:$Q,3,FALSE)</f>
        <v>DB1200,X908.2</v>
      </c>
      <c r="Q4360" t="str">
        <f>VLOOKUP('intouch变量（离散）'!$A4360,基本表格!$G:$Q,10,FALSE)</f>
        <v>Yes</v>
      </c>
      <c r="R4360" t="str">
        <f t="shared" si="414"/>
        <v>DB1200,X908.2 2147+P5-M12 刨片进料仓2#进料皮带分料器 电机控制 左跑偏1检测</v>
      </c>
      <c r="S4360">
        <v>0</v>
      </c>
      <c r="T4360">
        <v>0</v>
      </c>
    </row>
    <row r="4361" spans="1:20">
      <c r="A4361" s="10" t="s">
        <v>4517</v>
      </c>
      <c r="B4361" s="11" t="str">
        <f t="shared" si="409"/>
        <v>CHP2</v>
      </c>
      <c r="C4361" s="11" t="str">
        <f>VLOOKUP('intouch变量（离散）'!$A4361,基本表格!$G:$Q,2,FALSE)</f>
        <v>2147+P5-M12 刨片进料仓2#进料皮带分料器 电机控制 左跑偏保护使能</v>
      </c>
      <c r="D4361" t="s">
        <v>154</v>
      </c>
      <c r="E4361" t="str">
        <f t="shared" si="410"/>
        <v>Yes</v>
      </c>
      <c r="F4361" t="str">
        <f t="shared" si="411"/>
        <v>900</v>
      </c>
      <c r="G4361" t="s">
        <v>154</v>
      </c>
      <c r="H4361" t="s">
        <v>155</v>
      </c>
      <c r="I4361" t="str">
        <f t="shared" si="412"/>
        <v>禁用</v>
      </c>
      <c r="J4361" t="str">
        <f t="shared" si="413"/>
        <v>启用</v>
      </c>
      <c r="K4361" t="str">
        <f>VLOOKUP('intouch变量（离散）'!$A4361,基本表格!$G:$Q,9,FALSE)</f>
        <v>None</v>
      </c>
      <c r="L4361">
        <v>1</v>
      </c>
      <c r="M4361" t="s">
        <v>156</v>
      </c>
      <c r="N4361" t="s">
        <v>157</v>
      </c>
      <c r="O4361" t="s">
        <v>158</v>
      </c>
      <c r="P4361" t="str">
        <f>VLOOKUP('intouch变量（离散）'!$A4361,基本表格!$G:$Q,3,FALSE)</f>
        <v>DB1200,X908.3</v>
      </c>
      <c r="Q4361" t="str">
        <f>VLOOKUP('intouch变量（离散）'!$A4361,基本表格!$G:$Q,10,FALSE)</f>
        <v>No</v>
      </c>
      <c r="R4361" t="str">
        <f t="shared" si="414"/>
        <v>DB1200,X908.3 2147+P5-M12 刨片进料仓2#进料皮带分料器 电机控制 左跑偏保护使能</v>
      </c>
      <c r="S4361">
        <v>0</v>
      </c>
      <c r="T4361">
        <v>0</v>
      </c>
    </row>
    <row r="4362" spans="1:20">
      <c r="A4362" s="10" t="s">
        <v>4518</v>
      </c>
      <c r="B4362" s="11" t="str">
        <f t="shared" si="409"/>
        <v>CHP2</v>
      </c>
      <c r="C4362" s="11" t="str">
        <f>VLOOKUP('intouch变量（离散）'!$A4362,基本表格!$G:$Q,2,FALSE)</f>
        <v>2147+P5-M12 刨片进料仓2#进料皮带分料器 电机控制 左跑偏导致停机</v>
      </c>
      <c r="D4362" t="s">
        <v>154</v>
      </c>
      <c r="E4362" t="str">
        <f t="shared" si="410"/>
        <v>No</v>
      </c>
      <c r="F4362" t="str">
        <f t="shared" si="411"/>
        <v>0</v>
      </c>
      <c r="G4362" t="s">
        <v>154</v>
      </c>
      <c r="H4362" t="s">
        <v>155</v>
      </c>
      <c r="I4362" t="str">
        <f t="shared" si="412"/>
        <v/>
      </c>
      <c r="J4362" t="str">
        <f t="shared" si="413"/>
        <v/>
      </c>
      <c r="K4362" t="str">
        <f>VLOOKUP('intouch变量（离散）'!$A4362,基本表格!$G:$Q,9,FALSE)</f>
        <v>On</v>
      </c>
      <c r="L4362">
        <v>1</v>
      </c>
      <c r="M4362" t="s">
        <v>156</v>
      </c>
      <c r="N4362" t="s">
        <v>157</v>
      </c>
      <c r="O4362" t="s">
        <v>158</v>
      </c>
      <c r="P4362" t="str">
        <f>VLOOKUP('intouch变量（离散）'!$A4362,基本表格!$G:$Q,3,FALSE)</f>
        <v>DB1200,X908.4</v>
      </c>
      <c r="Q4362" t="str">
        <f>VLOOKUP('intouch变量（离散）'!$A4362,基本表格!$G:$Q,10,FALSE)</f>
        <v>Yes</v>
      </c>
      <c r="R4362" t="str">
        <f t="shared" si="414"/>
        <v>DB1200,X908.4 2147+P5-M12 刨片进料仓2#进料皮带分料器 电机控制 左跑偏导致停机</v>
      </c>
      <c r="S4362">
        <v>0</v>
      </c>
      <c r="T4362">
        <v>0</v>
      </c>
    </row>
    <row r="4363" spans="1:20">
      <c r="A4363" s="10" t="s">
        <v>4519</v>
      </c>
      <c r="B4363" s="11" t="str">
        <f t="shared" si="409"/>
        <v>CHP2</v>
      </c>
      <c r="C4363" s="11" t="str">
        <f>VLOOKUP('intouch变量（离散）'!$A4363,基本表格!$G:$Q,2,FALSE)</f>
        <v>2147+P5-M12 刨片进料仓2#进料皮带分料器 电机控制 右 跑偏报警</v>
      </c>
      <c r="D4363" t="s">
        <v>154</v>
      </c>
      <c r="E4363" t="str">
        <f t="shared" si="410"/>
        <v>No</v>
      </c>
      <c r="F4363" t="str">
        <f t="shared" si="411"/>
        <v>0</v>
      </c>
      <c r="G4363" t="s">
        <v>154</v>
      </c>
      <c r="H4363" t="s">
        <v>155</v>
      </c>
      <c r="I4363" t="str">
        <f t="shared" si="412"/>
        <v/>
      </c>
      <c r="J4363" t="str">
        <f t="shared" si="413"/>
        <v/>
      </c>
      <c r="K4363" t="str">
        <f>VLOOKUP('intouch变量（离散）'!$A4363,基本表格!$G:$Q,9,FALSE)</f>
        <v>On</v>
      </c>
      <c r="L4363">
        <v>1</v>
      </c>
      <c r="M4363" t="s">
        <v>156</v>
      </c>
      <c r="N4363" t="s">
        <v>157</v>
      </c>
      <c r="O4363" t="s">
        <v>158</v>
      </c>
      <c r="P4363" t="str">
        <f>VLOOKUP('intouch变量（离散）'!$A4363,基本表格!$G:$Q,3,FALSE)</f>
        <v>DB1200,X912.0</v>
      </c>
      <c r="Q4363" t="str">
        <f>VLOOKUP('intouch变量（离散）'!$A4363,基本表格!$G:$Q,10,FALSE)</f>
        <v>Yes</v>
      </c>
      <c r="R4363" t="str">
        <f t="shared" si="414"/>
        <v>DB1200,X912.0 2147+P5-M12 刨片进料仓2#进料皮带分料器 电机控制 右 跑偏报警</v>
      </c>
      <c r="S4363">
        <v>0</v>
      </c>
      <c r="T4363">
        <v>0</v>
      </c>
    </row>
    <row r="4364" spans="1:20">
      <c r="A4364" s="10" t="s">
        <v>4520</v>
      </c>
      <c r="B4364" s="11" t="str">
        <f t="shared" si="409"/>
        <v>CHP2</v>
      </c>
      <c r="C4364" s="11" t="str">
        <f>VLOOKUP('intouch变量（离散）'!$A4364,基本表格!$G:$Q,2,FALSE)</f>
        <v>2147+P5-M12 刨片进料仓2#进料皮带分料器 电机控制 右跑偏1检测</v>
      </c>
      <c r="D4364" t="s">
        <v>154</v>
      </c>
      <c r="E4364" t="str">
        <f t="shared" si="410"/>
        <v>No</v>
      </c>
      <c r="F4364" t="str">
        <f t="shared" si="411"/>
        <v>0</v>
      </c>
      <c r="G4364" t="s">
        <v>154</v>
      </c>
      <c r="H4364" t="s">
        <v>155</v>
      </c>
      <c r="I4364" t="str">
        <f t="shared" si="412"/>
        <v/>
      </c>
      <c r="J4364" t="str">
        <f t="shared" si="413"/>
        <v/>
      </c>
      <c r="K4364" t="str">
        <f>VLOOKUP('intouch变量（离散）'!$A4364,基本表格!$G:$Q,9,FALSE)</f>
        <v>None</v>
      </c>
      <c r="L4364">
        <v>1</v>
      </c>
      <c r="M4364" t="s">
        <v>156</v>
      </c>
      <c r="N4364" t="s">
        <v>157</v>
      </c>
      <c r="O4364" t="s">
        <v>158</v>
      </c>
      <c r="P4364" t="str">
        <f>VLOOKUP('intouch变量（离散）'!$A4364,基本表格!$G:$Q,3,FALSE)</f>
        <v>DB1200,X912.1</v>
      </c>
      <c r="Q4364" t="str">
        <f>VLOOKUP('intouch变量（离散）'!$A4364,基本表格!$G:$Q,10,FALSE)</f>
        <v>Yes</v>
      </c>
      <c r="R4364" t="str">
        <f t="shared" si="414"/>
        <v>DB1200,X912.1 2147+P5-M12 刨片进料仓2#进料皮带分料器 电机控制 右跑偏1检测</v>
      </c>
      <c r="S4364">
        <v>0</v>
      </c>
      <c r="T4364">
        <v>0</v>
      </c>
    </row>
    <row r="4365" spans="1:20">
      <c r="A4365" s="10" t="s">
        <v>4521</v>
      </c>
      <c r="B4365" s="11" t="str">
        <f t="shared" si="409"/>
        <v>CHP2</v>
      </c>
      <c r="C4365" s="11" t="str">
        <f>VLOOKUP('intouch变量（离散）'!$A4365,基本表格!$G:$Q,2,FALSE)</f>
        <v>2147+P5-M12 刨片进料仓2#进料皮带分料器 电机控制 右跑偏保护使能</v>
      </c>
      <c r="D4365" t="s">
        <v>154</v>
      </c>
      <c r="E4365" t="str">
        <f t="shared" si="410"/>
        <v>Yes</v>
      </c>
      <c r="F4365" t="str">
        <f t="shared" si="411"/>
        <v>900</v>
      </c>
      <c r="G4365" t="s">
        <v>154</v>
      </c>
      <c r="H4365" t="s">
        <v>155</v>
      </c>
      <c r="I4365" t="str">
        <f t="shared" si="412"/>
        <v>禁用</v>
      </c>
      <c r="J4365" t="str">
        <f t="shared" si="413"/>
        <v>启用</v>
      </c>
      <c r="K4365" t="str">
        <f>VLOOKUP('intouch变量（离散）'!$A4365,基本表格!$G:$Q,9,FALSE)</f>
        <v>None</v>
      </c>
      <c r="L4365">
        <v>1</v>
      </c>
      <c r="M4365" t="s">
        <v>156</v>
      </c>
      <c r="N4365" t="s">
        <v>157</v>
      </c>
      <c r="O4365" t="s">
        <v>158</v>
      </c>
      <c r="P4365" t="str">
        <f>VLOOKUP('intouch变量（离散）'!$A4365,基本表格!$G:$Q,3,FALSE)</f>
        <v>DB1200,X912.2</v>
      </c>
      <c r="Q4365" t="str">
        <f>VLOOKUP('intouch变量（离散）'!$A4365,基本表格!$G:$Q,10,FALSE)</f>
        <v>No</v>
      </c>
      <c r="R4365" t="str">
        <f t="shared" si="414"/>
        <v>DB1200,X912.2 2147+P5-M12 刨片进料仓2#进料皮带分料器 电机控制 右跑偏保护使能</v>
      </c>
      <c r="S4365">
        <v>0</v>
      </c>
      <c r="T4365">
        <v>0</v>
      </c>
    </row>
    <row r="4366" spans="1:20">
      <c r="A4366" s="10" t="s">
        <v>4522</v>
      </c>
      <c r="B4366" s="11" t="str">
        <f t="shared" si="409"/>
        <v>CHP2</v>
      </c>
      <c r="C4366" s="11" t="str">
        <f>VLOOKUP('intouch变量（离散）'!$A4366,基本表格!$G:$Q,2,FALSE)</f>
        <v>2147+P5-M12 刨片进料仓2#进料皮带分料器 电机控制 右跑偏导致停机</v>
      </c>
      <c r="D4366" t="s">
        <v>154</v>
      </c>
      <c r="E4366" t="str">
        <f t="shared" si="410"/>
        <v>No</v>
      </c>
      <c r="F4366" t="str">
        <f t="shared" si="411"/>
        <v>0</v>
      </c>
      <c r="G4366" t="s">
        <v>154</v>
      </c>
      <c r="H4366" t="s">
        <v>155</v>
      </c>
      <c r="I4366" t="str">
        <f t="shared" si="412"/>
        <v/>
      </c>
      <c r="J4366" t="str">
        <f t="shared" si="413"/>
        <v/>
      </c>
      <c r="K4366" t="str">
        <f>VLOOKUP('intouch变量（离散）'!$A4366,基本表格!$G:$Q,9,FALSE)</f>
        <v>On</v>
      </c>
      <c r="L4366">
        <v>1</v>
      </c>
      <c r="M4366" t="s">
        <v>156</v>
      </c>
      <c r="N4366" t="s">
        <v>157</v>
      </c>
      <c r="O4366" t="s">
        <v>158</v>
      </c>
      <c r="P4366" t="str">
        <f>VLOOKUP('intouch变量（离散）'!$A4366,基本表格!$G:$Q,3,FALSE)</f>
        <v>DB1200,X912.3</v>
      </c>
      <c r="Q4366" t="str">
        <f>VLOOKUP('intouch变量（离散）'!$A4366,基本表格!$G:$Q,10,FALSE)</f>
        <v>Yes</v>
      </c>
      <c r="R4366" t="str">
        <f t="shared" si="414"/>
        <v>DB1200,X912.3 2147+P5-M12 刨片进料仓2#进料皮带分料器 电机控制 右跑偏导致停机</v>
      </c>
      <c r="S4366">
        <v>0</v>
      </c>
      <c r="T4366">
        <v>0</v>
      </c>
    </row>
    <row r="4367" spans="1:20">
      <c r="A4367" s="10" t="s">
        <v>4523</v>
      </c>
      <c r="B4367" s="11" t="str">
        <f t="shared" si="409"/>
        <v>CHP2</v>
      </c>
      <c r="C4367" s="11" t="str">
        <f>VLOOKUP('intouch变量（离散）'!$A4367,基本表格!$G:$Q,2,FALSE)</f>
        <v>2147+P5-M12 刨片进料仓2#进料皮带分料器 电机控制 三角型</v>
      </c>
      <c r="D4367" t="s">
        <v>154</v>
      </c>
      <c r="E4367" t="str">
        <f t="shared" si="410"/>
        <v>No</v>
      </c>
      <c r="F4367" t="str">
        <f t="shared" si="411"/>
        <v>0</v>
      </c>
      <c r="G4367" t="s">
        <v>154</v>
      </c>
      <c r="H4367" t="s">
        <v>155</v>
      </c>
      <c r="I4367" t="str">
        <f t="shared" si="412"/>
        <v/>
      </c>
      <c r="J4367" t="str">
        <f t="shared" si="413"/>
        <v/>
      </c>
      <c r="K4367" t="str">
        <f>VLOOKUP('intouch变量（离散）'!$A4367,基本表格!$G:$Q,9,FALSE)</f>
        <v>None</v>
      </c>
      <c r="L4367">
        <v>1</v>
      </c>
      <c r="M4367" t="s">
        <v>156</v>
      </c>
      <c r="N4367" t="s">
        <v>157</v>
      </c>
      <c r="O4367" t="s">
        <v>158</v>
      </c>
      <c r="P4367" t="str">
        <f>VLOOKUP('intouch变量（离散）'!$A4367,基本表格!$G:$Q,3,FALSE)</f>
        <v>DB1200,X916.0</v>
      </c>
      <c r="Q4367" t="str">
        <f>VLOOKUP('intouch变量（离散）'!$A4367,基本表格!$G:$Q,10,FALSE)</f>
        <v>Yes</v>
      </c>
      <c r="R4367" t="str">
        <f t="shared" si="414"/>
        <v>DB1200,X916.0 2147+P5-M12 刨片进料仓2#进料皮带分料器 电机控制 三角型</v>
      </c>
      <c r="S4367">
        <v>0</v>
      </c>
      <c r="T4367">
        <v>0</v>
      </c>
    </row>
    <row r="4368" spans="1:20">
      <c r="A4368" s="10" t="s">
        <v>4524</v>
      </c>
      <c r="B4368" s="11" t="str">
        <f t="shared" si="409"/>
        <v>CHP2</v>
      </c>
      <c r="C4368" s="11" t="str">
        <f>VLOOKUP('intouch变量（离散）'!$A4368,基本表格!$G:$Q,2,FALSE)</f>
        <v>2147+P5-M12 刨片进料仓2#进料皮带分料器 电机控制 星型</v>
      </c>
      <c r="D4368" t="s">
        <v>154</v>
      </c>
      <c r="E4368" t="str">
        <f t="shared" si="410"/>
        <v>No</v>
      </c>
      <c r="F4368" t="str">
        <f t="shared" si="411"/>
        <v>0</v>
      </c>
      <c r="G4368" t="s">
        <v>154</v>
      </c>
      <c r="H4368" t="s">
        <v>155</v>
      </c>
      <c r="I4368" t="str">
        <f t="shared" si="412"/>
        <v/>
      </c>
      <c r="J4368" t="str">
        <f t="shared" si="413"/>
        <v/>
      </c>
      <c r="K4368" t="str">
        <f>VLOOKUP('intouch变量（离散）'!$A4368,基本表格!$G:$Q,9,FALSE)</f>
        <v>None</v>
      </c>
      <c r="L4368">
        <v>1</v>
      </c>
      <c r="M4368" t="s">
        <v>156</v>
      </c>
      <c r="N4368" t="s">
        <v>157</v>
      </c>
      <c r="O4368" t="s">
        <v>158</v>
      </c>
      <c r="P4368" t="str">
        <f>VLOOKUP('intouch变量（离散）'!$A4368,基本表格!$G:$Q,3,FALSE)</f>
        <v>DB1200,X916.1</v>
      </c>
      <c r="Q4368" t="str">
        <f>VLOOKUP('intouch变量（离散）'!$A4368,基本表格!$G:$Q,10,FALSE)</f>
        <v>Yes</v>
      </c>
      <c r="R4368" t="str">
        <f t="shared" si="414"/>
        <v>DB1200,X916.1 2147+P5-M12 刨片进料仓2#进料皮带分料器 电机控制 星型</v>
      </c>
      <c r="S4368">
        <v>0</v>
      </c>
      <c r="T4368">
        <v>0</v>
      </c>
    </row>
    <row r="4369" spans="1:20">
      <c r="A4369" s="10" t="s">
        <v>4525</v>
      </c>
      <c r="B4369" s="11" t="str">
        <f t="shared" si="409"/>
        <v>CHP2</v>
      </c>
      <c r="C4369" s="11" t="str">
        <f>VLOOKUP('intouch变量（离散）'!$A4369,基本表格!$G:$Q,2,FALSE)</f>
        <v>2147+P5-M12 刨片进料仓2#进料皮带分料器 电机控制 维修开关</v>
      </c>
      <c r="D4369" t="s">
        <v>154</v>
      </c>
      <c r="E4369" t="str">
        <f t="shared" si="410"/>
        <v>No</v>
      </c>
      <c r="F4369" t="str">
        <f t="shared" si="411"/>
        <v>0</v>
      </c>
      <c r="G4369" t="s">
        <v>154</v>
      </c>
      <c r="H4369" t="s">
        <v>155</v>
      </c>
      <c r="I4369" t="str">
        <f t="shared" si="412"/>
        <v/>
      </c>
      <c r="J4369" t="str">
        <f t="shared" si="413"/>
        <v/>
      </c>
      <c r="K4369" t="str">
        <f>VLOOKUP('intouch变量（离散）'!$A4369,基本表格!$G:$Q,9,FALSE)</f>
        <v>On</v>
      </c>
      <c r="L4369">
        <v>1</v>
      </c>
      <c r="M4369" t="s">
        <v>156</v>
      </c>
      <c r="N4369" t="s">
        <v>157</v>
      </c>
      <c r="O4369" t="s">
        <v>158</v>
      </c>
      <c r="P4369" t="str">
        <f>VLOOKUP('intouch变量（离散）'!$A4369,基本表格!$G:$Q,3,FALSE)</f>
        <v>DB1200,X916.2</v>
      </c>
      <c r="Q4369" t="str">
        <f>VLOOKUP('intouch变量（离散）'!$A4369,基本表格!$G:$Q,10,FALSE)</f>
        <v>Yes</v>
      </c>
      <c r="R4369" t="str">
        <f t="shared" si="414"/>
        <v>DB1200,X916.2 2147+P5-M12 刨片进料仓2#进料皮带分料器 电机控制 维修开关</v>
      </c>
      <c r="S4369">
        <v>0</v>
      </c>
      <c r="T4369">
        <v>0</v>
      </c>
    </row>
    <row r="4370" spans="1:20">
      <c r="A4370" s="10" t="s">
        <v>4526</v>
      </c>
      <c r="B4370" s="11" t="str">
        <f t="shared" si="409"/>
        <v>CHP2</v>
      </c>
      <c r="C4370" s="11" t="str">
        <f>VLOOKUP('intouch变量（离散）'!$A4370,基本表格!$G:$Q,2,FALSE)</f>
        <v>2147+P5-M12 刨片进料仓2#进料皮带分料器 电机控制 左跑偏2检测</v>
      </c>
      <c r="D4370" t="s">
        <v>154</v>
      </c>
      <c r="E4370" t="str">
        <f t="shared" si="410"/>
        <v>No</v>
      </c>
      <c r="F4370" t="str">
        <f t="shared" si="411"/>
        <v>0</v>
      </c>
      <c r="G4370" t="s">
        <v>154</v>
      </c>
      <c r="H4370" t="s">
        <v>155</v>
      </c>
      <c r="I4370" t="str">
        <f t="shared" si="412"/>
        <v/>
      </c>
      <c r="J4370" t="str">
        <f t="shared" si="413"/>
        <v/>
      </c>
      <c r="K4370" t="str">
        <f>VLOOKUP('intouch变量（离散）'!$A4370,基本表格!$G:$Q,9,FALSE)</f>
        <v>None</v>
      </c>
      <c r="L4370">
        <v>1</v>
      </c>
      <c r="M4370" t="s">
        <v>156</v>
      </c>
      <c r="N4370" t="s">
        <v>157</v>
      </c>
      <c r="O4370" t="s">
        <v>158</v>
      </c>
      <c r="P4370" t="str">
        <f>VLOOKUP('intouch变量（离散）'!$A4370,基本表格!$G:$Q,3,FALSE)</f>
        <v>DB1200,X916.3</v>
      </c>
      <c r="Q4370" t="str">
        <f>VLOOKUP('intouch变量（离散）'!$A4370,基本表格!$G:$Q,10,FALSE)</f>
        <v>Yes</v>
      </c>
      <c r="R4370" t="str">
        <f t="shared" si="414"/>
        <v>DB1200,X916.3 2147+P5-M12 刨片进料仓2#进料皮带分料器 电机控制 左跑偏2检测</v>
      </c>
      <c r="S4370">
        <v>0</v>
      </c>
      <c r="T4370">
        <v>0</v>
      </c>
    </row>
    <row r="4371" spans="1:20">
      <c r="A4371" s="10" t="s">
        <v>4527</v>
      </c>
      <c r="B4371" s="11" t="str">
        <f t="shared" si="409"/>
        <v>CHP2</v>
      </c>
      <c r="C4371" s="11" t="str">
        <f>VLOOKUP('intouch变量（离散）'!$A4371,基本表格!$G:$Q,2,FALSE)</f>
        <v>2147+P5-M12 刨片进料仓2#进料皮带分料器 电机控制 右跑偏2检测</v>
      </c>
      <c r="D4371" t="s">
        <v>154</v>
      </c>
      <c r="E4371" t="str">
        <f t="shared" si="410"/>
        <v>No</v>
      </c>
      <c r="F4371" t="str">
        <f t="shared" si="411"/>
        <v>0</v>
      </c>
      <c r="G4371" t="s">
        <v>154</v>
      </c>
      <c r="H4371" t="s">
        <v>155</v>
      </c>
      <c r="I4371" t="str">
        <f t="shared" si="412"/>
        <v/>
      </c>
      <c r="J4371" t="str">
        <f t="shared" si="413"/>
        <v/>
      </c>
      <c r="K4371" t="str">
        <f>VLOOKUP('intouch变量（离散）'!$A4371,基本表格!$G:$Q,9,FALSE)</f>
        <v>None</v>
      </c>
      <c r="L4371">
        <v>1</v>
      </c>
      <c r="M4371" t="s">
        <v>156</v>
      </c>
      <c r="N4371" t="s">
        <v>157</v>
      </c>
      <c r="O4371" t="s">
        <v>158</v>
      </c>
      <c r="P4371" t="str">
        <f>VLOOKUP('intouch变量（离散）'!$A4371,基本表格!$G:$Q,3,FALSE)</f>
        <v>DB1200,X916.4</v>
      </c>
      <c r="Q4371" t="str">
        <f>VLOOKUP('intouch变量（离散）'!$A4371,基本表格!$G:$Q,10,FALSE)</f>
        <v>Yes</v>
      </c>
      <c r="R4371" t="str">
        <f t="shared" si="414"/>
        <v>DB1200,X916.4 2147+P5-M12 刨片进料仓2#进料皮带分料器 电机控制 右跑偏2检测</v>
      </c>
      <c r="S4371">
        <v>0</v>
      </c>
      <c r="T4371">
        <v>0</v>
      </c>
    </row>
    <row r="4372" spans="1:20">
      <c r="A4372" s="10" t="s">
        <v>4528</v>
      </c>
      <c r="B4372" s="11" t="str">
        <f t="shared" si="409"/>
        <v>CHP2</v>
      </c>
      <c r="C4372" s="11" t="str">
        <f>VLOOKUP('intouch变量（离散）'!$A4372,基本表格!$G:$Q,2,FALSE)</f>
        <v>2147+P5-M12 刨片进料仓2#进料皮带分料器 给定频率 上限保护使能</v>
      </c>
      <c r="D4372" t="s">
        <v>154</v>
      </c>
      <c r="E4372" t="str">
        <f t="shared" si="410"/>
        <v>Yes</v>
      </c>
      <c r="F4372" t="str">
        <f t="shared" si="411"/>
        <v>900</v>
      </c>
      <c r="G4372" t="s">
        <v>154</v>
      </c>
      <c r="H4372" t="s">
        <v>155</v>
      </c>
      <c r="I4372" t="str">
        <f t="shared" si="412"/>
        <v>禁用</v>
      </c>
      <c r="J4372" t="str">
        <f t="shared" si="413"/>
        <v>启用</v>
      </c>
      <c r="K4372" t="str">
        <f>VLOOKUP('intouch变量（离散）'!$A4372,基本表格!$G:$Q,9,FALSE)</f>
        <v>None</v>
      </c>
      <c r="L4372">
        <v>1</v>
      </c>
      <c r="M4372" t="s">
        <v>156</v>
      </c>
      <c r="N4372" t="s">
        <v>157</v>
      </c>
      <c r="O4372" t="s">
        <v>158</v>
      </c>
      <c r="P4372" t="str">
        <f>VLOOKUP('intouch变量（离散）'!$A4372,基本表格!$G:$Q,3,FALSE)</f>
        <v>DB1200,X950.3</v>
      </c>
      <c r="Q4372" t="str">
        <f>VLOOKUP('intouch变量（离散）'!$A4372,基本表格!$G:$Q,10,FALSE)</f>
        <v>No</v>
      </c>
      <c r="R4372" t="str">
        <f t="shared" si="414"/>
        <v>DB1200,X950.3 2147+P5-M12 刨片进料仓2#进料皮带分料器 给定频率 上限保护使能</v>
      </c>
      <c r="S4372">
        <v>0</v>
      </c>
      <c r="T4372">
        <v>0</v>
      </c>
    </row>
    <row r="4373" spans="1:20">
      <c r="A4373" s="10" t="s">
        <v>4529</v>
      </c>
      <c r="B4373" s="11" t="str">
        <f t="shared" si="409"/>
        <v>CHP2</v>
      </c>
      <c r="C4373" s="11" t="str">
        <f>VLOOKUP('intouch变量（离散）'!$A4373,基本表格!$G:$Q,2,FALSE)</f>
        <v>2147+P5-M12 刨片进料仓2#进料皮带分料器 给定频率 下限保护使能</v>
      </c>
      <c r="D4373" t="s">
        <v>154</v>
      </c>
      <c r="E4373" t="str">
        <f t="shared" si="410"/>
        <v>Yes</v>
      </c>
      <c r="F4373" t="str">
        <f t="shared" si="411"/>
        <v>900</v>
      </c>
      <c r="G4373" t="s">
        <v>154</v>
      </c>
      <c r="H4373" t="s">
        <v>155</v>
      </c>
      <c r="I4373" t="str">
        <f t="shared" si="412"/>
        <v>禁用</v>
      </c>
      <c r="J4373" t="str">
        <f t="shared" si="413"/>
        <v>启用</v>
      </c>
      <c r="K4373" t="str">
        <f>VLOOKUP('intouch变量（离散）'!$A4373,基本表格!$G:$Q,9,FALSE)</f>
        <v>None</v>
      </c>
      <c r="L4373">
        <v>1</v>
      </c>
      <c r="M4373" t="s">
        <v>156</v>
      </c>
      <c r="N4373" t="s">
        <v>157</v>
      </c>
      <c r="O4373" t="s">
        <v>158</v>
      </c>
      <c r="P4373" t="str">
        <f>VLOOKUP('intouch变量（离散）'!$A4373,基本表格!$G:$Q,3,FALSE)</f>
        <v>DB1200,X950.4</v>
      </c>
      <c r="Q4373" t="str">
        <f>VLOOKUP('intouch变量（离散）'!$A4373,基本表格!$G:$Q,10,FALSE)</f>
        <v>No</v>
      </c>
      <c r="R4373" t="str">
        <f t="shared" si="414"/>
        <v>DB1200,X950.4 2147+P5-M12 刨片进料仓2#进料皮带分料器 给定频率 下限保护使能</v>
      </c>
      <c r="S4373">
        <v>0</v>
      </c>
      <c r="T4373">
        <v>0</v>
      </c>
    </row>
    <row r="4374" spans="1:20">
      <c r="A4374" s="10" t="s">
        <v>4530</v>
      </c>
      <c r="B4374" s="11" t="str">
        <f t="shared" si="409"/>
        <v>CHP2</v>
      </c>
      <c r="C4374" s="11" t="str">
        <f>VLOOKUP('intouch变量（离散）'!$A4374,基本表格!$G:$Q,2,FALSE)</f>
        <v>2147+P5-M12 刨片进料仓2#进料皮带分料器 给定频率 上限报警</v>
      </c>
      <c r="D4374" t="s">
        <v>154</v>
      </c>
      <c r="E4374" t="str">
        <f t="shared" si="410"/>
        <v>No</v>
      </c>
      <c r="F4374" t="str">
        <f t="shared" si="411"/>
        <v>0</v>
      </c>
      <c r="G4374" t="s">
        <v>154</v>
      </c>
      <c r="H4374" t="s">
        <v>155</v>
      </c>
      <c r="I4374" t="str">
        <f t="shared" si="412"/>
        <v/>
      </c>
      <c r="J4374" t="str">
        <f t="shared" si="413"/>
        <v/>
      </c>
      <c r="K4374" t="str">
        <f>VLOOKUP('intouch变量（离散）'!$A4374,基本表格!$G:$Q,9,FALSE)</f>
        <v>None</v>
      </c>
      <c r="L4374">
        <v>1</v>
      </c>
      <c r="M4374" t="s">
        <v>156</v>
      </c>
      <c r="N4374" t="s">
        <v>157</v>
      </c>
      <c r="O4374" t="s">
        <v>158</v>
      </c>
      <c r="P4374" t="str">
        <f>VLOOKUP('intouch变量（离散）'!$A4374,基本表格!$G:$Q,3,FALSE)</f>
        <v>DB1200,X950.5</v>
      </c>
      <c r="Q4374" t="str">
        <f>VLOOKUP('intouch变量（离散）'!$A4374,基本表格!$G:$Q,10,FALSE)</f>
        <v>Yes</v>
      </c>
      <c r="R4374" t="str">
        <f t="shared" si="414"/>
        <v>DB1200,X950.5 2147+P5-M12 刨片进料仓2#进料皮带分料器 给定频率 上限报警</v>
      </c>
      <c r="S4374">
        <v>0</v>
      </c>
      <c r="T4374">
        <v>0</v>
      </c>
    </row>
    <row r="4375" spans="1:20">
      <c r="A4375" s="10" t="s">
        <v>4531</v>
      </c>
      <c r="B4375" s="11" t="str">
        <f t="shared" si="409"/>
        <v>CHP2</v>
      </c>
      <c r="C4375" s="11" t="str">
        <f>VLOOKUP('intouch变量（离散）'!$A4375,基本表格!$G:$Q,2,FALSE)</f>
        <v>2147+P5-M12 刨片进料仓2#进料皮带分料器 给定频率 下限报警</v>
      </c>
      <c r="D4375" t="s">
        <v>154</v>
      </c>
      <c r="E4375" t="str">
        <f t="shared" si="410"/>
        <v>No</v>
      </c>
      <c r="F4375" t="str">
        <f t="shared" si="411"/>
        <v>0</v>
      </c>
      <c r="G4375" t="s">
        <v>154</v>
      </c>
      <c r="H4375" t="s">
        <v>155</v>
      </c>
      <c r="I4375" t="str">
        <f t="shared" si="412"/>
        <v/>
      </c>
      <c r="J4375" t="str">
        <f t="shared" si="413"/>
        <v/>
      </c>
      <c r="K4375" t="str">
        <f>VLOOKUP('intouch变量（离散）'!$A4375,基本表格!$G:$Q,9,FALSE)</f>
        <v>None</v>
      </c>
      <c r="L4375">
        <v>1</v>
      </c>
      <c r="M4375" t="s">
        <v>156</v>
      </c>
      <c r="N4375" t="s">
        <v>157</v>
      </c>
      <c r="O4375" t="s">
        <v>158</v>
      </c>
      <c r="P4375" t="str">
        <f>VLOOKUP('intouch变量（离散）'!$A4375,基本表格!$G:$Q,3,FALSE)</f>
        <v>DB1200,X950.6</v>
      </c>
      <c r="Q4375" t="str">
        <f>VLOOKUP('intouch变量（离散）'!$A4375,基本表格!$G:$Q,10,FALSE)</f>
        <v>Yes</v>
      </c>
      <c r="R4375" t="str">
        <f t="shared" si="414"/>
        <v>DB1200,X950.6 2147+P5-M12 刨片进料仓2#进料皮带分料器 给定频率 下限报警</v>
      </c>
      <c r="S4375">
        <v>0</v>
      </c>
      <c r="T4375">
        <v>0</v>
      </c>
    </row>
    <row r="4376" spans="1:20">
      <c r="A4376" s="10" t="s">
        <v>4532</v>
      </c>
      <c r="B4376" s="11" t="str">
        <f t="shared" si="409"/>
        <v>CHP2</v>
      </c>
      <c r="C4376" s="11" t="str">
        <f>VLOOKUP('intouch变量（离散）'!$A4376,基本表格!$G:$Q,2,FALSE)</f>
        <v>2147+P5-M12 刨片进料仓2#进料皮带分料器 给定频率 上上限报警</v>
      </c>
      <c r="D4376" t="s">
        <v>154</v>
      </c>
      <c r="E4376" t="str">
        <f t="shared" si="410"/>
        <v>No</v>
      </c>
      <c r="F4376" t="str">
        <f t="shared" si="411"/>
        <v>0</v>
      </c>
      <c r="G4376" t="s">
        <v>154</v>
      </c>
      <c r="H4376" t="s">
        <v>155</v>
      </c>
      <c r="I4376" t="str">
        <f t="shared" si="412"/>
        <v/>
      </c>
      <c r="J4376" t="str">
        <f t="shared" si="413"/>
        <v/>
      </c>
      <c r="K4376" t="str">
        <f>VLOOKUP('intouch变量（离散）'!$A4376,基本表格!$G:$Q,9,FALSE)</f>
        <v>On</v>
      </c>
      <c r="L4376">
        <v>1</v>
      </c>
      <c r="M4376" t="s">
        <v>156</v>
      </c>
      <c r="N4376" t="s">
        <v>157</v>
      </c>
      <c r="O4376" t="s">
        <v>158</v>
      </c>
      <c r="P4376" t="str">
        <f>VLOOKUP('intouch变量（离散）'!$A4376,基本表格!$G:$Q,3,FALSE)</f>
        <v>DB1200,X950.7</v>
      </c>
      <c r="Q4376" t="str">
        <f>VLOOKUP('intouch变量（离散）'!$A4376,基本表格!$G:$Q,10,FALSE)</f>
        <v>Yes</v>
      </c>
      <c r="R4376" t="str">
        <f t="shared" si="414"/>
        <v>DB1200,X950.7 2147+P5-M12 刨片进料仓2#进料皮带分料器 给定频率 上上限报警</v>
      </c>
      <c r="S4376">
        <v>0</v>
      </c>
      <c r="T4376">
        <v>0</v>
      </c>
    </row>
    <row r="4377" spans="1:20">
      <c r="A4377" s="10" t="s">
        <v>4533</v>
      </c>
      <c r="B4377" s="11" t="str">
        <f t="shared" si="409"/>
        <v>CHP2</v>
      </c>
      <c r="C4377" s="11" t="str">
        <f>VLOOKUP('intouch变量（离散）'!$A4377,基本表格!$G:$Q,2,FALSE)</f>
        <v>2147+P5-M12 刨片进料仓2#进料皮带分料器 给定频率 下下限报警</v>
      </c>
      <c r="D4377" t="s">
        <v>154</v>
      </c>
      <c r="E4377" t="str">
        <f t="shared" si="410"/>
        <v>No</v>
      </c>
      <c r="F4377" t="str">
        <f t="shared" si="411"/>
        <v>0</v>
      </c>
      <c r="G4377" t="s">
        <v>154</v>
      </c>
      <c r="H4377" t="s">
        <v>155</v>
      </c>
      <c r="I4377" t="str">
        <f t="shared" si="412"/>
        <v/>
      </c>
      <c r="J4377" t="str">
        <f t="shared" si="413"/>
        <v/>
      </c>
      <c r="K4377" t="str">
        <f>VLOOKUP('intouch变量（离散）'!$A4377,基本表格!$G:$Q,9,FALSE)</f>
        <v>On</v>
      </c>
      <c r="L4377">
        <v>1</v>
      </c>
      <c r="M4377" t="s">
        <v>156</v>
      </c>
      <c r="N4377" t="s">
        <v>157</v>
      </c>
      <c r="O4377" t="s">
        <v>158</v>
      </c>
      <c r="P4377" t="str">
        <f>VLOOKUP('intouch变量（离散）'!$A4377,基本表格!$G:$Q,3,FALSE)</f>
        <v>DB1200,X951.0</v>
      </c>
      <c r="Q4377" t="str">
        <f>VLOOKUP('intouch变量（离散）'!$A4377,基本表格!$G:$Q,10,FALSE)</f>
        <v>Yes</v>
      </c>
      <c r="R4377" t="str">
        <f t="shared" si="414"/>
        <v>DB1200,X951.0 2147+P5-M12 刨片进料仓2#进料皮带分料器 给定频率 下下限报警</v>
      </c>
      <c r="S4377">
        <v>0</v>
      </c>
      <c r="T4377">
        <v>0</v>
      </c>
    </row>
    <row r="4378" spans="1:20">
      <c r="A4378" s="10" t="s">
        <v>4534</v>
      </c>
      <c r="B4378" s="11" t="str">
        <f t="shared" si="409"/>
        <v>CHP2</v>
      </c>
      <c r="C4378" s="11" t="str">
        <f>VLOOKUP('intouch变量（离散）'!$A4378,基本表格!$G:$Q,2,FALSE)</f>
        <v>2147+P5-M12 刨片进料仓2#进料皮带分料器 给定频率 极限报警</v>
      </c>
      <c r="D4378" t="s">
        <v>154</v>
      </c>
      <c r="E4378" t="str">
        <f t="shared" si="410"/>
        <v>No</v>
      </c>
      <c r="F4378" t="str">
        <f t="shared" si="411"/>
        <v>0</v>
      </c>
      <c r="G4378" t="s">
        <v>154</v>
      </c>
      <c r="H4378" t="s">
        <v>155</v>
      </c>
      <c r="I4378" t="str">
        <f t="shared" si="412"/>
        <v/>
      </c>
      <c r="J4378" t="str">
        <f t="shared" si="413"/>
        <v/>
      </c>
      <c r="K4378" t="str">
        <f>VLOOKUP('intouch变量（离散）'!$A4378,基本表格!$G:$Q,9,FALSE)</f>
        <v>On</v>
      </c>
      <c r="L4378">
        <v>1</v>
      </c>
      <c r="M4378" t="s">
        <v>156</v>
      </c>
      <c r="N4378" t="s">
        <v>157</v>
      </c>
      <c r="O4378" t="s">
        <v>158</v>
      </c>
      <c r="P4378" t="str">
        <f>VLOOKUP('intouch变量（离散）'!$A4378,基本表格!$G:$Q,3,FALSE)</f>
        <v>DB1200,X951.1</v>
      </c>
      <c r="Q4378" t="str">
        <f>VLOOKUP('intouch变量（离散）'!$A4378,基本表格!$G:$Q,10,FALSE)</f>
        <v>Yes</v>
      </c>
      <c r="R4378" t="str">
        <f t="shared" si="414"/>
        <v>DB1200,X951.1 2147+P5-M12 刨片进料仓2#进料皮带分料器 给定频率 极限报警</v>
      </c>
      <c r="S4378">
        <v>0</v>
      </c>
      <c r="T4378">
        <v>0</v>
      </c>
    </row>
    <row r="4379" spans="1:20">
      <c r="A4379" s="10" t="s">
        <v>4535</v>
      </c>
      <c r="B4379" s="11" t="str">
        <f t="shared" si="409"/>
        <v>CHP2</v>
      </c>
      <c r="C4379" s="11" t="str">
        <f>VLOOKUP('intouch变量（离散）'!$A4379,基本表格!$G:$Q,2,FALSE)</f>
        <v>2147+P5-M12 刨片进料仓2#进料皮带分料器 给定频率 传感器断线报警</v>
      </c>
      <c r="D4379" t="s">
        <v>154</v>
      </c>
      <c r="E4379" t="str">
        <f t="shared" si="410"/>
        <v>No</v>
      </c>
      <c r="F4379" t="str">
        <f t="shared" si="411"/>
        <v>0</v>
      </c>
      <c r="G4379" t="s">
        <v>154</v>
      </c>
      <c r="H4379" t="s">
        <v>155</v>
      </c>
      <c r="I4379" t="str">
        <f t="shared" si="412"/>
        <v/>
      </c>
      <c r="J4379" t="str">
        <f t="shared" si="413"/>
        <v/>
      </c>
      <c r="K4379" t="str">
        <f>VLOOKUP('intouch变量（离散）'!$A4379,基本表格!$G:$Q,9,FALSE)</f>
        <v>On</v>
      </c>
      <c r="L4379">
        <v>1</v>
      </c>
      <c r="M4379" t="s">
        <v>156</v>
      </c>
      <c r="N4379" t="s">
        <v>157</v>
      </c>
      <c r="O4379" t="s">
        <v>158</v>
      </c>
      <c r="P4379" t="str">
        <f>VLOOKUP('intouch变量（离散）'!$A4379,基本表格!$G:$Q,3,FALSE)</f>
        <v>DB1200,X951.2</v>
      </c>
      <c r="Q4379" t="str">
        <f>VLOOKUP('intouch变量（离散）'!$A4379,基本表格!$G:$Q,10,FALSE)</f>
        <v>Yes</v>
      </c>
      <c r="R4379" t="str">
        <f t="shared" si="414"/>
        <v>DB1200,X951.2 2147+P5-M12 刨片进料仓2#进料皮带分料器 给定频率 传感器断线报警</v>
      </c>
      <c r="S4379">
        <v>0</v>
      </c>
      <c r="T4379">
        <v>0</v>
      </c>
    </row>
    <row r="4380" spans="1:20">
      <c r="A4380" s="10" t="s">
        <v>4536</v>
      </c>
      <c r="B4380" s="11" t="str">
        <f t="shared" si="409"/>
        <v>CHP2</v>
      </c>
      <c r="C4380" s="11" t="str">
        <f>VLOOKUP('intouch变量（离散）'!$A4380,基本表格!$G:$Q,2,FALSE)</f>
        <v>2147+P5-M12 刨片进料仓2#进料皮带分料器 反馈频率 上限保护使能</v>
      </c>
      <c r="D4380" t="s">
        <v>154</v>
      </c>
      <c r="E4380" t="str">
        <f t="shared" si="410"/>
        <v>Yes</v>
      </c>
      <c r="F4380" t="str">
        <f t="shared" si="411"/>
        <v>900</v>
      </c>
      <c r="G4380" t="s">
        <v>154</v>
      </c>
      <c r="H4380" t="s">
        <v>155</v>
      </c>
      <c r="I4380" t="str">
        <f t="shared" si="412"/>
        <v>禁用</v>
      </c>
      <c r="J4380" t="str">
        <f t="shared" si="413"/>
        <v>启用</v>
      </c>
      <c r="K4380" t="str">
        <f>VLOOKUP('intouch变量（离散）'!$A4380,基本表格!$G:$Q,9,FALSE)</f>
        <v>None</v>
      </c>
      <c r="L4380">
        <v>1</v>
      </c>
      <c r="M4380" t="s">
        <v>156</v>
      </c>
      <c r="N4380" t="s">
        <v>157</v>
      </c>
      <c r="O4380" t="s">
        <v>158</v>
      </c>
      <c r="P4380" t="str">
        <f>VLOOKUP('intouch变量（离散）'!$A4380,基本表格!$G:$Q,3,FALSE)</f>
        <v>DB1200,X1000.3</v>
      </c>
      <c r="Q4380" t="str">
        <f>VLOOKUP('intouch变量（离散）'!$A4380,基本表格!$G:$Q,10,FALSE)</f>
        <v>No</v>
      </c>
      <c r="R4380" t="str">
        <f t="shared" si="414"/>
        <v>DB1200,X1000.3 2147+P5-M12 刨片进料仓2#进料皮带分料器 反馈频率 上限保护使能</v>
      </c>
      <c r="S4380">
        <v>0</v>
      </c>
      <c r="T4380">
        <v>0</v>
      </c>
    </row>
    <row r="4381" spans="1:20">
      <c r="A4381" s="10" t="s">
        <v>4537</v>
      </c>
      <c r="B4381" s="11" t="str">
        <f t="shared" si="409"/>
        <v>CHP2</v>
      </c>
      <c r="C4381" s="11" t="str">
        <f>VLOOKUP('intouch变量（离散）'!$A4381,基本表格!$G:$Q,2,FALSE)</f>
        <v>2147+P5-M12 刨片进料仓2#进料皮带分料器 反馈频率 下限保护使能</v>
      </c>
      <c r="D4381" t="s">
        <v>154</v>
      </c>
      <c r="E4381" t="str">
        <f t="shared" si="410"/>
        <v>Yes</v>
      </c>
      <c r="F4381" t="str">
        <f t="shared" si="411"/>
        <v>900</v>
      </c>
      <c r="G4381" t="s">
        <v>154</v>
      </c>
      <c r="H4381" t="s">
        <v>155</v>
      </c>
      <c r="I4381" t="str">
        <f t="shared" si="412"/>
        <v>禁用</v>
      </c>
      <c r="J4381" t="str">
        <f t="shared" si="413"/>
        <v>启用</v>
      </c>
      <c r="K4381" t="str">
        <f>VLOOKUP('intouch变量（离散）'!$A4381,基本表格!$G:$Q,9,FALSE)</f>
        <v>None</v>
      </c>
      <c r="L4381">
        <v>1</v>
      </c>
      <c r="M4381" t="s">
        <v>156</v>
      </c>
      <c r="N4381" t="s">
        <v>157</v>
      </c>
      <c r="O4381" t="s">
        <v>158</v>
      </c>
      <c r="P4381" t="str">
        <f>VLOOKUP('intouch变量（离散）'!$A4381,基本表格!$G:$Q,3,FALSE)</f>
        <v>DB1200,X1000.4</v>
      </c>
      <c r="Q4381" t="str">
        <f>VLOOKUP('intouch变量（离散）'!$A4381,基本表格!$G:$Q,10,FALSE)</f>
        <v>No</v>
      </c>
      <c r="R4381" t="str">
        <f t="shared" si="414"/>
        <v>DB1200,X1000.4 2147+P5-M12 刨片进料仓2#进料皮带分料器 反馈频率 下限保护使能</v>
      </c>
      <c r="S4381">
        <v>0</v>
      </c>
      <c r="T4381">
        <v>0</v>
      </c>
    </row>
    <row r="4382" spans="1:20">
      <c r="A4382" s="10" t="s">
        <v>4538</v>
      </c>
      <c r="B4382" s="11" t="str">
        <f t="shared" si="409"/>
        <v>CHP2</v>
      </c>
      <c r="C4382" s="11" t="str">
        <f>VLOOKUP('intouch变量（离散）'!$A4382,基本表格!$G:$Q,2,FALSE)</f>
        <v>2147+P5-M12 刨片进料仓2#进料皮带分料器 反馈频率 上限报警</v>
      </c>
      <c r="D4382" t="s">
        <v>154</v>
      </c>
      <c r="E4382" t="str">
        <f t="shared" si="410"/>
        <v>No</v>
      </c>
      <c r="F4382" t="str">
        <f t="shared" si="411"/>
        <v>0</v>
      </c>
      <c r="G4382" t="s">
        <v>154</v>
      </c>
      <c r="H4382" t="s">
        <v>155</v>
      </c>
      <c r="I4382" t="str">
        <f t="shared" si="412"/>
        <v/>
      </c>
      <c r="J4382" t="str">
        <f t="shared" si="413"/>
        <v/>
      </c>
      <c r="K4382" t="str">
        <f>VLOOKUP('intouch变量（离散）'!$A4382,基本表格!$G:$Q,9,FALSE)</f>
        <v>None</v>
      </c>
      <c r="L4382">
        <v>1</v>
      </c>
      <c r="M4382" t="s">
        <v>156</v>
      </c>
      <c r="N4382" t="s">
        <v>157</v>
      </c>
      <c r="O4382" t="s">
        <v>158</v>
      </c>
      <c r="P4382" t="str">
        <f>VLOOKUP('intouch变量（离散）'!$A4382,基本表格!$G:$Q,3,FALSE)</f>
        <v>DB1200,X1000.5</v>
      </c>
      <c r="Q4382" t="str">
        <f>VLOOKUP('intouch变量（离散）'!$A4382,基本表格!$G:$Q,10,FALSE)</f>
        <v>Yes</v>
      </c>
      <c r="R4382" t="str">
        <f t="shared" si="414"/>
        <v>DB1200,X1000.5 2147+P5-M12 刨片进料仓2#进料皮带分料器 反馈频率 上限报警</v>
      </c>
      <c r="S4382">
        <v>0</v>
      </c>
      <c r="T4382">
        <v>0</v>
      </c>
    </row>
    <row r="4383" spans="1:20">
      <c r="A4383" s="10" t="s">
        <v>4539</v>
      </c>
      <c r="B4383" s="11" t="str">
        <f t="shared" si="409"/>
        <v>CHP2</v>
      </c>
      <c r="C4383" s="11" t="str">
        <f>VLOOKUP('intouch变量（离散）'!$A4383,基本表格!$G:$Q,2,FALSE)</f>
        <v>2147+P5-M12 刨片进料仓2#进料皮带分料器 反馈频率 下限报警</v>
      </c>
      <c r="D4383" t="s">
        <v>154</v>
      </c>
      <c r="E4383" t="str">
        <f t="shared" si="410"/>
        <v>No</v>
      </c>
      <c r="F4383" t="str">
        <f t="shared" si="411"/>
        <v>0</v>
      </c>
      <c r="G4383" t="s">
        <v>154</v>
      </c>
      <c r="H4383" t="s">
        <v>155</v>
      </c>
      <c r="I4383" t="str">
        <f t="shared" si="412"/>
        <v/>
      </c>
      <c r="J4383" t="str">
        <f t="shared" si="413"/>
        <v/>
      </c>
      <c r="K4383" t="str">
        <f>VLOOKUP('intouch变量（离散）'!$A4383,基本表格!$G:$Q,9,FALSE)</f>
        <v>None</v>
      </c>
      <c r="L4383">
        <v>1</v>
      </c>
      <c r="M4383" t="s">
        <v>156</v>
      </c>
      <c r="N4383" t="s">
        <v>157</v>
      </c>
      <c r="O4383" t="s">
        <v>158</v>
      </c>
      <c r="P4383" t="str">
        <f>VLOOKUP('intouch变量（离散）'!$A4383,基本表格!$G:$Q,3,FALSE)</f>
        <v>DB1200,X1000.6</v>
      </c>
      <c r="Q4383" t="str">
        <f>VLOOKUP('intouch变量（离散）'!$A4383,基本表格!$G:$Q,10,FALSE)</f>
        <v>Yes</v>
      </c>
      <c r="R4383" t="str">
        <f t="shared" si="414"/>
        <v>DB1200,X1000.6 2147+P5-M12 刨片进料仓2#进料皮带分料器 反馈频率 下限报警</v>
      </c>
      <c r="S4383">
        <v>0</v>
      </c>
      <c r="T4383">
        <v>0</v>
      </c>
    </row>
    <row r="4384" spans="1:20">
      <c r="A4384" s="10" t="s">
        <v>4540</v>
      </c>
      <c r="B4384" s="11" t="str">
        <f t="shared" si="409"/>
        <v>CHP2</v>
      </c>
      <c r="C4384" s="11" t="str">
        <f>VLOOKUP('intouch变量（离散）'!$A4384,基本表格!$G:$Q,2,FALSE)</f>
        <v>2147+P5-M12 刨片进料仓2#进料皮带分料器 反馈频率 上上限报警</v>
      </c>
      <c r="D4384" t="s">
        <v>154</v>
      </c>
      <c r="E4384" t="str">
        <f t="shared" si="410"/>
        <v>No</v>
      </c>
      <c r="F4384" t="str">
        <f t="shared" si="411"/>
        <v>0</v>
      </c>
      <c r="G4384" t="s">
        <v>154</v>
      </c>
      <c r="H4384" t="s">
        <v>155</v>
      </c>
      <c r="I4384" t="str">
        <f t="shared" si="412"/>
        <v/>
      </c>
      <c r="J4384" t="str">
        <f t="shared" si="413"/>
        <v/>
      </c>
      <c r="K4384" t="str">
        <f>VLOOKUP('intouch变量（离散）'!$A4384,基本表格!$G:$Q,9,FALSE)</f>
        <v>On</v>
      </c>
      <c r="L4384">
        <v>1</v>
      </c>
      <c r="M4384" t="s">
        <v>156</v>
      </c>
      <c r="N4384" t="s">
        <v>157</v>
      </c>
      <c r="O4384" t="s">
        <v>158</v>
      </c>
      <c r="P4384" t="str">
        <f>VLOOKUP('intouch变量（离散）'!$A4384,基本表格!$G:$Q,3,FALSE)</f>
        <v>DB1200,X1000.7</v>
      </c>
      <c r="Q4384" t="str">
        <f>VLOOKUP('intouch变量（离散）'!$A4384,基本表格!$G:$Q,10,FALSE)</f>
        <v>Yes</v>
      </c>
      <c r="R4384" t="str">
        <f t="shared" si="414"/>
        <v>DB1200,X1000.7 2147+P5-M12 刨片进料仓2#进料皮带分料器 反馈频率 上上限报警</v>
      </c>
      <c r="S4384">
        <v>0</v>
      </c>
      <c r="T4384">
        <v>0</v>
      </c>
    </row>
    <row r="4385" spans="1:20">
      <c r="A4385" s="10" t="s">
        <v>4541</v>
      </c>
      <c r="B4385" s="11" t="str">
        <f t="shared" si="409"/>
        <v>CHP2</v>
      </c>
      <c r="C4385" s="11" t="str">
        <f>VLOOKUP('intouch变量（离散）'!$A4385,基本表格!$G:$Q,2,FALSE)</f>
        <v>2147+P5-M12 刨片进料仓2#进料皮带分料器 反馈频率 下下限报警</v>
      </c>
      <c r="D4385" t="s">
        <v>154</v>
      </c>
      <c r="E4385" t="str">
        <f t="shared" si="410"/>
        <v>No</v>
      </c>
      <c r="F4385" t="str">
        <f t="shared" si="411"/>
        <v>0</v>
      </c>
      <c r="G4385" t="s">
        <v>154</v>
      </c>
      <c r="H4385" t="s">
        <v>155</v>
      </c>
      <c r="I4385" t="str">
        <f t="shared" si="412"/>
        <v/>
      </c>
      <c r="J4385" t="str">
        <f t="shared" si="413"/>
        <v/>
      </c>
      <c r="K4385" t="str">
        <f>VLOOKUP('intouch变量（离散）'!$A4385,基本表格!$G:$Q,9,FALSE)</f>
        <v>On</v>
      </c>
      <c r="L4385">
        <v>1</v>
      </c>
      <c r="M4385" t="s">
        <v>156</v>
      </c>
      <c r="N4385" t="s">
        <v>157</v>
      </c>
      <c r="O4385" t="s">
        <v>158</v>
      </c>
      <c r="P4385" t="str">
        <f>VLOOKUP('intouch变量（离散）'!$A4385,基本表格!$G:$Q,3,FALSE)</f>
        <v>DB1200,X1001.0</v>
      </c>
      <c r="Q4385" t="str">
        <f>VLOOKUP('intouch变量（离散）'!$A4385,基本表格!$G:$Q,10,FALSE)</f>
        <v>Yes</v>
      </c>
      <c r="R4385" t="str">
        <f t="shared" si="414"/>
        <v>DB1200,X1001.0 2147+P5-M12 刨片进料仓2#进料皮带分料器 反馈频率 下下限报警</v>
      </c>
      <c r="S4385">
        <v>0</v>
      </c>
      <c r="T4385">
        <v>0</v>
      </c>
    </row>
    <row r="4386" spans="1:20">
      <c r="A4386" s="10" t="s">
        <v>4542</v>
      </c>
      <c r="B4386" s="11" t="str">
        <f t="shared" si="409"/>
        <v>CHP2</v>
      </c>
      <c r="C4386" s="11" t="str">
        <f>VLOOKUP('intouch变量（离散）'!$A4386,基本表格!$G:$Q,2,FALSE)</f>
        <v>2147+P5-M12 刨片进料仓2#进料皮带分料器 反馈频率 极限报警</v>
      </c>
      <c r="D4386" t="s">
        <v>154</v>
      </c>
      <c r="E4386" t="str">
        <f t="shared" si="410"/>
        <v>No</v>
      </c>
      <c r="F4386" t="str">
        <f t="shared" si="411"/>
        <v>0</v>
      </c>
      <c r="G4386" t="s">
        <v>154</v>
      </c>
      <c r="H4386" t="s">
        <v>155</v>
      </c>
      <c r="I4386" t="str">
        <f t="shared" si="412"/>
        <v/>
      </c>
      <c r="J4386" t="str">
        <f t="shared" si="413"/>
        <v/>
      </c>
      <c r="K4386" t="str">
        <f>VLOOKUP('intouch变量（离散）'!$A4386,基本表格!$G:$Q,9,FALSE)</f>
        <v>On</v>
      </c>
      <c r="L4386">
        <v>1</v>
      </c>
      <c r="M4386" t="s">
        <v>156</v>
      </c>
      <c r="N4386" t="s">
        <v>157</v>
      </c>
      <c r="O4386" t="s">
        <v>158</v>
      </c>
      <c r="P4386" t="str">
        <f>VLOOKUP('intouch变量（离散）'!$A4386,基本表格!$G:$Q,3,FALSE)</f>
        <v>DB1200,X1001.1</v>
      </c>
      <c r="Q4386" t="str">
        <f>VLOOKUP('intouch变量（离散）'!$A4386,基本表格!$G:$Q,10,FALSE)</f>
        <v>Yes</v>
      </c>
      <c r="R4386" t="str">
        <f t="shared" si="414"/>
        <v>DB1200,X1001.1 2147+P5-M12 刨片进料仓2#进料皮带分料器 反馈频率 极限报警</v>
      </c>
      <c r="S4386">
        <v>0</v>
      </c>
      <c r="T4386">
        <v>0</v>
      </c>
    </row>
    <row r="4387" spans="1:20">
      <c r="A4387" s="10" t="s">
        <v>4543</v>
      </c>
      <c r="B4387" s="11" t="str">
        <f t="shared" ref="B4387:B4450" si="415">LEFT(A4387,4)</f>
        <v>CHP2</v>
      </c>
      <c r="C4387" s="11" t="str">
        <f>VLOOKUP('intouch变量（离散）'!$A4387,基本表格!$G:$Q,2,FALSE)</f>
        <v>2147+P5-M12 刨片进料仓2#进料皮带分料器 反馈频率 传感器断线报警</v>
      </c>
      <c r="D4387" t="s">
        <v>154</v>
      </c>
      <c r="E4387" t="str">
        <f t="shared" ref="E4387:E4450" si="416">IF(RIGHT($A4387,2)="EN","Yes","No")</f>
        <v>No</v>
      </c>
      <c r="F4387" t="str">
        <f t="shared" ref="F4387:F4450" si="417">IF(RIGHT($A4387,2)="EN","900","0")</f>
        <v>0</v>
      </c>
      <c r="G4387" t="s">
        <v>154</v>
      </c>
      <c r="H4387" t="s">
        <v>155</v>
      </c>
      <c r="I4387" t="str">
        <f t="shared" ref="I4387:I4450" si="418">IF(RIGHT($A4387,2)="EN","禁用","")</f>
        <v/>
      </c>
      <c r="J4387" t="str">
        <f t="shared" ref="J4387:J4450" si="419">IF(RIGHT($A4387,2)="EN","启用","")</f>
        <v/>
      </c>
      <c r="K4387" t="str">
        <f>VLOOKUP('intouch变量（离散）'!$A4387,基本表格!$G:$Q,9,FALSE)</f>
        <v>On</v>
      </c>
      <c r="L4387">
        <v>1</v>
      </c>
      <c r="M4387" t="s">
        <v>156</v>
      </c>
      <c r="N4387" t="s">
        <v>157</v>
      </c>
      <c r="O4387" t="s">
        <v>158</v>
      </c>
      <c r="P4387" t="str">
        <f>VLOOKUP('intouch变量（离散）'!$A4387,基本表格!$G:$Q,3,FALSE)</f>
        <v>DB1200,X1001.2</v>
      </c>
      <c r="Q4387" t="str">
        <f>VLOOKUP('intouch变量（离散）'!$A4387,基本表格!$G:$Q,10,FALSE)</f>
        <v>Yes</v>
      </c>
      <c r="R4387" t="str">
        <f t="shared" ref="R4387:R4450" si="420">P4387&amp;" "&amp;C4387</f>
        <v>DB1200,X1001.2 2147+P5-M12 刨片进料仓2#进料皮带分料器 反馈频率 传感器断线报警</v>
      </c>
      <c r="S4387">
        <v>0</v>
      </c>
      <c r="T4387">
        <v>0</v>
      </c>
    </row>
    <row r="4388" spans="1:20">
      <c r="A4388" s="10" t="s">
        <v>4544</v>
      </c>
      <c r="B4388" s="11" t="str">
        <f t="shared" si="415"/>
        <v>CHP2</v>
      </c>
      <c r="C4388" s="11" t="str">
        <f>VLOOKUP('intouch变量（离散）'!$A4388,基本表格!$G:$Q,2,FALSE)</f>
        <v>2147+P5-M12 刨片进料仓2#进料皮带分料器 变频器通讯 备妥（不能与正转信号使用同一个）</v>
      </c>
      <c r="D4388" t="s">
        <v>154</v>
      </c>
      <c r="E4388" t="str">
        <f t="shared" si="416"/>
        <v>No</v>
      </c>
      <c r="F4388" t="str">
        <f t="shared" si="417"/>
        <v>0</v>
      </c>
      <c r="G4388" t="s">
        <v>154</v>
      </c>
      <c r="H4388" t="s">
        <v>155</v>
      </c>
      <c r="I4388" t="str">
        <f t="shared" si="418"/>
        <v/>
      </c>
      <c r="J4388" t="str">
        <f t="shared" si="419"/>
        <v/>
      </c>
      <c r="K4388" t="str">
        <f>VLOOKUP('intouch变量（离散）'!$A4388,基本表格!$G:$Q,9,FALSE)</f>
        <v>None</v>
      </c>
      <c r="L4388">
        <v>1</v>
      </c>
      <c r="M4388" t="s">
        <v>156</v>
      </c>
      <c r="N4388" t="s">
        <v>157</v>
      </c>
      <c r="O4388" t="s">
        <v>158</v>
      </c>
      <c r="P4388" t="str">
        <f>VLOOKUP('intouch变量（离散）'!$A4388,基本表格!$G:$Q,3,FALSE)</f>
        <v>DB1200,X1050.0</v>
      </c>
      <c r="Q4388" t="str">
        <f>VLOOKUP('intouch变量（离散）'!$A4388,基本表格!$G:$Q,10,FALSE)</f>
        <v>Yes</v>
      </c>
      <c r="R4388" t="str">
        <f t="shared" si="420"/>
        <v>DB1200,X1050.0 2147+P5-M12 刨片进料仓2#进料皮带分料器 变频器通讯 备妥（不能与正转信号使用同一个）</v>
      </c>
      <c r="S4388">
        <v>0</v>
      </c>
      <c r="T4388">
        <v>0</v>
      </c>
    </row>
    <row r="4389" spans="1:20">
      <c r="A4389" s="10" t="s">
        <v>4545</v>
      </c>
      <c r="B4389" s="11" t="str">
        <f t="shared" si="415"/>
        <v>CHP2</v>
      </c>
      <c r="C4389" s="11" t="str">
        <f>VLOOKUP('intouch变量（离散）'!$A4389,基本表格!$G:$Q,2,FALSE)</f>
        <v>2147+P5-M12 刨片进料仓2#进料皮带分料器 变频器通讯 正转</v>
      </c>
      <c r="D4389" t="s">
        <v>154</v>
      </c>
      <c r="E4389" t="str">
        <f t="shared" si="416"/>
        <v>No</v>
      </c>
      <c r="F4389" t="str">
        <f t="shared" si="417"/>
        <v>0</v>
      </c>
      <c r="G4389" t="s">
        <v>154</v>
      </c>
      <c r="H4389" t="s">
        <v>155</v>
      </c>
      <c r="I4389" t="str">
        <f t="shared" si="418"/>
        <v/>
      </c>
      <c r="J4389" t="str">
        <f t="shared" si="419"/>
        <v/>
      </c>
      <c r="K4389" t="str">
        <f>VLOOKUP('intouch变量（离散）'!$A4389,基本表格!$G:$Q,9,FALSE)</f>
        <v>None</v>
      </c>
      <c r="L4389">
        <v>1</v>
      </c>
      <c r="M4389" t="s">
        <v>156</v>
      </c>
      <c r="N4389" t="s">
        <v>157</v>
      </c>
      <c r="O4389" t="s">
        <v>158</v>
      </c>
      <c r="P4389" t="str">
        <f>VLOOKUP('intouch变量（离散）'!$A4389,基本表格!$G:$Q,3,FALSE)</f>
        <v>DB1200,X1050.1</v>
      </c>
      <c r="Q4389" t="str">
        <f>VLOOKUP('intouch变量（离散）'!$A4389,基本表格!$G:$Q,10,FALSE)</f>
        <v>Yes</v>
      </c>
      <c r="R4389" t="str">
        <f t="shared" si="420"/>
        <v>DB1200,X1050.1 2147+P5-M12 刨片进料仓2#进料皮带分料器 变频器通讯 正转</v>
      </c>
      <c r="S4389">
        <v>0</v>
      </c>
      <c r="T4389">
        <v>0</v>
      </c>
    </row>
    <row r="4390" spans="1:20">
      <c r="A4390" s="10" t="s">
        <v>4546</v>
      </c>
      <c r="B4390" s="11" t="str">
        <f t="shared" si="415"/>
        <v>CHP2</v>
      </c>
      <c r="C4390" s="11" t="str">
        <f>VLOOKUP('intouch变量（离散）'!$A4390,基本表格!$G:$Q,2,FALSE)</f>
        <v>2147+P5-M12 刨片进料仓2#进料皮带分料器 变频器通讯 反转</v>
      </c>
      <c r="D4390" t="s">
        <v>154</v>
      </c>
      <c r="E4390" t="str">
        <f t="shared" si="416"/>
        <v>No</v>
      </c>
      <c r="F4390" t="str">
        <f t="shared" si="417"/>
        <v>0</v>
      </c>
      <c r="G4390" t="s">
        <v>154</v>
      </c>
      <c r="H4390" t="s">
        <v>155</v>
      </c>
      <c r="I4390" t="str">
        <f t="shared" si="418"/>
        <v/>
      </c>
      <c r="J4390" t="str">
        <f t="shared" si="419"/>
        <v/>
      </c>
      <c r="K4390" t="str">
        <f>VLOOKUP('intouch变量（离散）'!$A4390,基本表格!$G:$Q,9,FALSE)</f>
        <v>None</v>
      </c>
      <c r="L4390">
        <v>1</v>
      </c>
      <c r="M4390" t="s">
        <v>156</v>
      </c>
      <c r="N4390" t="s">
        <v>157</v>
      </c>
      <c r="O4390" t="s">
        <v>158</v>
      </c>
      <c r="P4390" t="str">
        <f>VLOOKUP('intouch变量（离散）'!$A4390,基本表格!$G:$Q,3,FALSE)</f>
        <v>DB1200,X1050.2</v>
      </c>
      <c r="Q4390" t="str">
        <f>VLOOKUP('intouch变量（离散）'!$A4390,基本表格!$G:$Q,10,FALSE)</f>
        <v>Yes</v>
      </c>
      <c r="R4390" t="str">
        <f t="shared" si="420"/>
        <v>DB1200,X1050.2 2147+P5-M12 刨片进料仓2#进料皮带分料器 变频器通讯 反转</v>
      </c>
      <c r="S4390">
        <v>0</v>
      </c>
      <c r="T4390">
        <v>0</v>
      </c>
    </row>
    <row r="4391" spans="1:20">
      <c r="A4391" s="10" t="s">
        <v>4547</v>
      </c>
      <c r="B4391" s="11" t="str">
        <f t="shared" si="415"/>
        <v>CHP2</v>
      </c>
      <c r="C4391" s="11" t="str">
        <f>VLOOKUP('intouch变量（离散）'!$A4391,基本表格!$G:$Q,2,FALSE)</f>
        <v>2147+P5-M12 刨片进料仓2#进料皮带分料器 变频器通讯 故障复位</v>
      </c>
      <c r="D4391" t="s">
        <v>154</v>
      </c>
      <c r="E4391" t="str">
        <f t="shared" si="416"/>
        <v>No</v>
      </c>
      <c r="F4391" t="str">
        <f t="shared" si="417"/>
        <v>0</v>
      </c>
      <c r="G4391" t="s">
        <v>154</v>
      </c>
      <c r="H4391" t="s">
        <v>155</v>
      </c>
      <c r="I4391" t="str">
        <f t="shared" si="418"/>
        <v/>
      </c>
      <c r="J4391" t="str">
        <f t="shared" si="419"/>
        <v/>
      </c>
      <c r="K4391" t="str">
        <f>VLOOKUP('intouch变量（离散）'!$A4391,基本表格!$G:$Q,9,FALSE)</f>
        <v>None</v>
      </c>
      <c r="L4391">
        <v>1</v>
      </c>
      <c r="M4391" t="s">
        <v>156</v>
      </c>
      <c r="N4391" t="s">
        <v>157</v>
      </c>
      <c r="O4391" t="s">
        <v>158</v>
      </c>
      <c r="P4391" t="str">
        <f>VLOOKUP('intouch变量（离散）'!$A4391,基本表格!$G:$Q,3,FALSE)</f>
        <v>DB1200,X1050.3</v>
      </c>
      <c r="Q4391" t="str">
        <f>VLOOKUP('intouch变量（离散）'!$A4391,基本表格!$G:$Q,10,FALSE)</f>
        <v>No</v>
      </c>
      <c r="R4391" t="str">
        <f t="shared" si="420"/>
        <v>DB1200,X1050.3 2147+P5-M12 刨片进料仓2#进料皮带分料器 变频器通讯 故障复位</v>
      </c>
      <c r="S4391">
        <v>0</v>
      </c>
      <c r="T4391">
        <v>0</v>
      </c>
    </row>
    <row r="4392" spans="1:20">
      <c r="A4392" s="10" t="s">
        <v>4548</v>
      </c>
      <c r="B4392" s="11" t="str">
        <f t="shared" si="415"/>
        <v>CHP2</v>
      </c>
      <c r="C4392" s="11" t="str">
        <f>VLOOKUP('intouch变量（离散）'!$A4392,基本表格!$G:$Q,2,FALSE)</f>
        <v>2147+P5-M12 刨片进料仓2#进料皮带分料器 变频器通讯 备妥反馈</v>
      </c>
      <c r="D4392" t="s">
        <v>154</v>
      </c>
      <c r="E4392" t="str">
        <f t="shared" si="416"/>
        <v>No</v>
      </c>
      <c r="F4392" t="str">
        <f t="shared" si="417"/>
        <v>0</v>
      </c>
      <c r="G4392" t="s">
        <v>154</v>
      </c>
      <c r="H4392" t="s">
        <v>155</v>
      </c>
      <c r="I4392" t="str">
        <f t="shared" si="418"/>
        <v/>
      </c>
      <c r="J4392" t="str">
        <f t="shared" si="419"/>
        <v/>
      </c>
      <c r="K4392" t="str">
        <f>VLOOKUP('intouch变量（离散）'!$A4392,基本表格!$G:$Q,9,FALSE)</f>
        <v>None</v>
      </c>
      <c r="L4392">
        <v>1</v>
      </c>
      <c r="M4392" t="s">
        <v>156</v>
      </c>
      <c r="N4392" t="s">
        <v>157</v>
      </c>
      <c r="O4392" t="s">
        <v>158</v>
      </c>
      <c r="P4392" t="str">
        <f>VLOOKUP('intouch变量（离散）'!$A4392,基本表格!$G:$Q,3,FALSE)</f>
        <v>DB1200,X1050.4</v>
      </c>
      <c r="Q4392" t="str">
        <f>VLOOKUP('intouch变量（离散）'!$A4392,基本表格!$G:$Q,10,FALSE)</f>
        <v>Yes</v>
      </c>
      <c r="R4392" t="str">
        <f t="shared" si="420"/>
        <v>DB1200,X1050.4 2147+P5-M12 刨片进料仓2#进料皮带分料器 变频器通讯 备妥反馈</v>
      </c>
      <c r="S4392">
        <v>0</v>
      </c>
      <c r="T4392">
        <v>0</v>
      </c>
    </row>
    <row r="4393" spans="1:20">
      <c r="A4393" s="10" t="s">
        <v>4549</v>
      </c>
      <c r="B4393" s="11" t="str">
        <f t="shared" si="415"/>
        <v>CHP2</v>
      </c>
      <c r="C4393" s="11" t="str">
        <f>VLOOKUP('intouch变量（离散）'!$A4393,基本表格!$G:$Q,2,FALSE)</f>
        <v>2147+P5-M12 刨片进料仓2#进料皮带分料器 变频器通讯 正转反馈</v>
      </c>
      <c r="D4393" t="s">
        <v>154</v>
      </c>
      <c r="E4393" t="str">
        <f t="shared" si="416"/>
        <v>No</v>
      </c>
      <c r="F4393" t="str">
        <f t="shared" si="417"/>
        <v>0</v>
      </c>
      <c r="G4393" t="s">
        <v>154</v>
      </c>
      <c r="H4393" t="s">
        <v>155</v>
      </c>
      <c r="I4393" t="str">
        <f t="shared" si="418"/>
        <v/>
      </c>
      <c r="J4393" t="str">
        <f t="shared" si="419"/>
        <v/>
      </c>
      <c r="K4393" t="str">
        <f>VLOOKUP('intouch变量（离散）'!$A4393,基本表格!$G:$Q,9,FALSE)</f>
        <v>None</v>
      </c>
      <c r="L4393">
        <v>1</v>
      </c>
      <c r="M4393" t="s">
        <v>156</v>
      </c>
      <c r="N4393" t="s">
        <v>157</v>
      </c>
      <c r="O4393" t="s">
        <v>158</v>
      </c>
      <c r="P4393" t="str">
        <f>VLOOKUP('intouch变量（离散）'!$A4393,基本表格!$G:$Q,3,FALSE)</f>
        <v>DB1200,X1050.5</v>
      </c>
      <c r="Q4393" t="str">
        <f>VLOOKUP('intouch变量（离散）'!$A4393,基本表格!$G:$Q,10,FALSE)</f>
        <v>Yes</v>
      </c>
      <c r="R4393" t="str">
        <f t="shared" si="420"/>
        <v>DB1200,X1050.5 2147+P5-M12 刨片进料仓2#进料皮带分料器 变频器通讯 正转反馈</v>
      </c>
      <c r="S4393">
        <v>0</v>
      </c>
      <c r="T4393">
        <v>0</v>
      </c>
    </row>
    <row r="4394" spans="1:20">
      <c r="A4394" s="10" t="s">
        <v>4550</v>
      </c>
      <c r="B4394" s="11" t="str">
        <f t="shared" si="415"/>
        <v>CHP2</v>
      </c>
      <c r="C4394" s="11" t="str">
        <f>VLOOKUP('intouch变量（离散）'!$A4394,基本表格!$G:$Q,2,FALSE)</f>
        <v>2147+P5-M12 刨片进料仓2#进料皮带分料器 变频器通讯 反转反馈</v>
      </c>
      <c r="D4394" t="s">
        <v>154</v>
      </c>
      <c r="E4394" t="str">
        <f t="shared" si="416"/>
        <v>No</v>
      </c>
      <c r="F4394" t="str">
        <f t="shared" si="417"/>
        <v>0</v>
      </c>
      <c r="G4394" t="s">
        <v>154</v>
      </c>
      <c r="H4394" t="s">
        <v>155</v>
      </c>
      <c r="I4394" t="str">
        <f t="shared" si="418"/>
        <v/>
      </c>
      <c r="J4394" t="str">
        <f t="shared" si="419"/>
        <v/>
      </c>
      <c r="K4394" t="str">
        <f>VLOOKUP('intouch变量（离散）'!$A4394,基本表格!$G:$Q,9,FALSE)</f>
        <v>None</v>
      </c>
      <c r="L4394">
        <v>1</v>
      </c>
      <c r="M4394" t="s">
        <v>156</v>
      </c>
      <c r="N4394" t="s">
        <v>157</v>
      </c>
      <c r="O4394" t="s">
        <v>158</v>
      </c>
      <c r="P4394" t="str">
        <f>VLOOKUP('intouch变量（离散）'!$A4394,基本表格!$G:$Q,3,FALSE)</f>
        <v>DB1200,X1050.6</v>
      </c>
      <c r="Q4394" t="str">
        <f>VLOOKUP('intouch变量（离散）'!$A4394,基本表格!$G:$Q,10,FALSE)</f>
        <v>Yes</v>
      </c>
      <c r="R4394" t="str">
        <f t="shared" si="420"/>
        <v>DB1200,X1050.6 2147+P5-M12 刨片进料仓2#进料皮带分料器 变频器通讯 反转反馈</v>
      </c>
      <c r="S4394">
        <v>0</v>
      </c>
      <c r="T4394">
        <v>0</v>
      </c>
    </row>
    <row r="4395" spans="1:20">
      <c r="A4395" s="10" t="s">
        <v>4551</v>
      </c>
      <c r="B4395" s="11" t="str">
        <f t="shared" si="415"/>
        <v>CHP2</v>
      </c>
      <c r="C4395" s="11" t="str">
        <f>VLOOKUP('intouch变量（离散）'!$A4395,基本表格!$G:$Q,2,FALSE)</f>
        <v>2147+P5-M12 刨片进料仓2#进料皮带分料器 变频器通讯 变频器备用</v>
      </c>
      <c r="D4395" t="s">
        <v>154</v>
      </c>
      <c r="E4395" t="str">
        <f t="shared" si="416"/>
        <v>No</v>
      </c>
      <c r="F4395" t="str">
        <f t="shared" si="417"/>
        <v>0</v>
      </c>
      <c r="G4395" t="s">
        <v>154</v>
      </c>
      <c r="H4395" t="s">
        <v>155</v>
      </c>
      <c r="I4395" t="str">
        <f t="shared" si="418"/>
        <v/>
      </c>
      <c r="J4395" t="str">
        <f t="shared" si="419"/>
        <v/>
      </c>
      <c r="K4395" t="str">
        <f>VLOOKUP('intouch变量（离散）'!$A4395,基本表格!$G:$Q,9,FALSE)</f>
        <v>None</v>
      </c>
      <c r="L4395">
        <v>1</v>
      </c>
      <c r="M4395" t="s">
        <v>156</v>
      </c>
      <c r="N4395" t="s">
        <v>157</v>
      </c>
      <c r="O4395" t="s">
        <v>158</v>
      </c>
      <c r="P4395" t="str">
        <f>VLOOKUP('intouch变量（离散）'!$A4395,基本表格!$G:$Q,3,FALSE)</f>
        <v>DB1200,X1050.7</v>
      </c>
      <c r="Q4395" t="str">
        <f>VLOOKUP('intouch变量（离散）'!$A4395,基本表格!$G:$Q,10,FALSE)</f>
        <v>Yes</v>
      </c>
      <c r="R4395" t="str">
        <f t="shared" si="420"/>
        <v>DB1200,X1050.7 2147+P5-M12 刨片进料仓2#进料皮带分料器 变频器通讯 变频器备用</v>
      </c>
      <c r="S4395">
        <v>0</v>
      </c>
      <c r="T4395">
        <v>0</v>
      </c>
    </row>
    <row r="4396" spans="1:20">
      <c r="A4396" s="10" t="s">
        <v>4552</v>
      </c>
      <c r="B4396" s="11" t="str">
        <f t="shared" si="415"/>
        <v>CHP2</v>
      </c>
      <c r="C4396" s="11" t="str">
        <f>VLOOKUP('intouch变量（离散）'!$A4396,基本表格!$G:$Q,2,FALSE)</f>
        <v>2147+P5-M12 刨片进料仓2#进料皮带分料器 变频器通讯 变频器报警</v>
      </c>
      <c r="D4396" t="s">
        <v>154</v>
      </c>
      <c r="E4396" t="str">
        <f t="shared" si="416"/>
        <v>No</v>
      </c>
      <c r="F4396" t="str">
        <f t="shared" si="417"/>
        <v>0</v>
      </c>
      <c r="G4396" t="s">
        <v>154</v>
      </c>
      <c r="H4396" t="s">
        <v>155</v>
      </c>
      <c r="I4396" t="str">
        <f t="shared" si="418"/>
        <v/>
      </c>
      <c r="J4396" t="str">
        <f t="shared" si="419"/>
        <v/>
      </c>
      <c r="K4396" t="str">
        <f>VLOOKUP('intouch变量（离散）'!$A4396,基本表格!$G:$Q,9,FALSE)</f>
        <v>On</v>
      </c>
      <c r="L4396">
        <v>1</v>
      </c>
      <c r="M4396" t="s">
        <v>156</v>
      </c>
      <c r="N4396" t="s">
        <v>157</v>
      </c>
      <c r="O4396" t="s">
        <v>158</v>
      </c>
      <c r="P4396" t="str">
        <f>VLOOKUP('intouch变量（离散）'!$A4396,基本表格!$G:$Q,3,FALSE)</f>
        <v>DB1200,X1051.0</v>
      </c>
      <c r="Q4396" t="str">
        <f>VLOOKUP('intouch变量（离散）'!$A4396,基本表格!$G:$Q,10,FALSE)</f>
        <v>Yes</v>
      </c>
      <c r="R4396" t="str">
        <f t="shared" si="420"/>
        <v>DB1200,X1051.0 2147+P5-M12 刨片进料仓2#进料皮带分料器 变频器通讯 变频器报警</v>
      </c>
      <c r="S4396">
        <v>0</v>
      </c>
      <c r="T4396">
        <v>0</v>
      </c>
    </row>
    <row r="4397" spans="1:20">
      <c r="A4397" s="10" t="s">
        <v>4553</v>
      </c>
      <c r="B4397" s="11" t="str">
        <f t="shared" si="415"/>
        <v>CHP2</v>
      </c>
      <c r="C4397" s="11" t="str">
        <f>VLOOKUP('intouch变量（离散）'!$A4397,基本表格!$G:$Q,2,FALSE)</f>
        <v>2147+P5-M12 刨片进料仓2#进料皮带分料器 反馈转速 上限保护使能</v>
      </c>
      <c r="D4397" t="s">
        <v>154</v>
      </c>
      <c r="E4397" t="str">
        <f t="shared" si="416"/>
        <v>Yes</v>
      </c>
      <c r="F4397" t="str">
        <f t="shared" si="417"/>
        <v>900</v>
      </c>
      <c r="G4397" t="s">
        <v>154</v>
      </c>
      <c r="H4397" t="s">
        <v>155</v>
      </c>
      <c r="I4397" t="str">
        <f t="shared" si="418"/>
        <v>禁用</v>
      </c>
      <c r="J4397" t="str">
        <f t="shared" si="419"/>
        <v>启用</v>
      </c>
      <c r="K4397" t="str">
        <f>VLOOKUP('intouch变量（离散）'!$A4397,基本表格!$G:$Q,9,FALSE)</f>
        <v>None</v>
      </c>
      <c r="L4397">
        <v>1</v>
      </c>
      <c r="M4397" t="s">
        <v>156</v>
      </c>
      <c r="N4397" t="s">
        <v>157</v>
      </c>
      <c r="O4397" t="s">
        <v>158</v>
      </c>
      <c r="P4397" t="str">
        <f>VLOOKUP('intouch变量（离散）'!$A4397,基本表格!$G:$Q,3,FALSE)</f>
        <v>DB1200,X1100.3</v>
      </c>
      <c r="Q4397" t="str">
        <f>VLOOKUP('intouch变量（离散）'!$A4397,基本表格!$G:$Q,10,FALSE)</f>
        <v>No</v>
      </c>
      <c r="R4397" t="str">
        <f t="shared" si="420"/>
        <v>DB1200,X1100.3 2147+P5-M12 刨片进料仓2#进料皮带分料器 反馈转速 上限保护使能</v>
      </c>
      <c r="S4397">
        <v>0</v>
      </c>
      <c r="T4397">
        <v>0</v>
      </c>
    </row>
    <row r="4398" spans="1:20">
      <c r="A4398" s="10" t="s">
        <v>4554</v>
      </c>
      <c r="B4398" s="11" t="str">
        <f t="shared" si="415"/>
        <v>CHP2</v>
      </c>
      <c r="C4398" s="11" t="str">
        <f>VLOOKUP('intouch变量（离散）'!$A4398,基本表格!$G:$Q,2,FALSE)</f>
        <v>2147+P5-M12 刨片进料仓2#进料皮带分料器 反馈转速 下限保护使能</v>
      </c>
      <c r="D4398" t="s">
        <v>154</v>
      </c>
      <c r="E4398" t="str">
        <f t="shared" si="416"/>
        <v>Yes</v>
      </c>
      <c r="F4398" t="str">
        <f t="shared" si="417"/>
        <v>900</v>
      </c>
      <c r="G4398" t="s">
        <v>154</v>
      </c>
      <c r="H4398" t="s">
        <v>155</v>
      </c>
      <c r="I4398" t="str">
        <f t="shared" si="418"/>
        <v>禁用</v>
      </c>
      <c r="J4398" t="str">
        <f t="shared" si="419"/>
        <v>启用</v>
      </c>
      <c r="K4398" t="str">
        <f>VLOOKUP('intouch变量（离散）'!$A4398,基本表格!$G:$Q,9,FALSE)</f>
        <v>None</v>
      </c>
      <c r="L4398">
        <v>1</v>
      </c>
      <c r="M4398" t="s">
        <v>156</v>
      </c>
      <c r="N4398" t="s">
        <v>157</v>
      </c>
      <c r="O4398" t="s">
        <v>158</v>
      </c>
      <c r="P4398" t="str">
        <f>VLOOKUP('intouch变量（离散）'!$A4398,基本表格!$G:$Q,3,FALSE)</f>
        <v>DB1200,X1100.4</v>
      </c>
      <c r="Q4398" t="str">
        <f>VLOOKUP('intouch变量（离散）'!$A4398,基本表格!$G:$Q,10,FALSE)</f>
        <v>No</v>
      </c>
      <c r="R4398" t="str">
        <f t="shared" si="420"/>
        <v>DB1200,X1100.4 2147+P5-M12 刨片进料仓2#进料皮带分料器 反馈转速 下限保护使能</v>
      </c>
      <c r="S4398">
        <v>0</v>
      </c>
      <c r="T4398">
        <v>0</v>
      </c>
    </row>
    <row r="4399" spans="1:20">
      <c r="A4399" s="10" t="s">
        <v>4555</v>
      </c>
      <c r="B4399" s="11" t="str">
        <f t="shared" si="415"/>
        <v>CHP2</v>
      </c>
      <c r="C4399" s="11" t="str">
        <f>VLOOKUP('intouch变量（离散）'!$A4399,基本表格!$G:$Q,2,FALSE)</f>
        <v>2147+P5-M12 刨片进料仓2#进料皮带分料器 反馈转速 上限报警</v>
      </c>
      <c r="D4399" t="s">
        <v>154</v>
      </c>
      <c r="E4399" t="str">
        <f t="shared" si="416"/>
        <v>No</v>
      </c>
      <c r="F4399" t="str">
        <f t="shared" si="417"/>
        <v>0</v>
      </c>
      <c r="G4399" t="s">
        <v>154</v>
      </c>
      <c r="H4399" t="s">
        <v>155</v>
      </c>
      <c r="I4399" t="str">
        <f t="shared" si="418"/>
        <v/>
      </c>
      <c r="J4399" t="str">
        <f t="shared" si="419"/>
        <v/>
      </c>
      <c r="K4399" t="str">
        <f>VLOOKUP('intouch变量（离散）'!$A4399,基本表格!$G:$Q,9,FALSE)</f>
        <v>None</v>
      </c>
      <c r="L4399">
        <v>1</v>
      </c>
      <c r="M4399" t="s">
        <v>156</v>
      </c>
      <c r="N4399" t="s">
        <v>157</v>
      </c>
      <c r="O4399" t="s">
        <v>158</v>
      </c>
      <c r="P4399" t="str">
        <f>VLOOKUP('intouch变量（离散）'!$A4399,基本表格!$G:$Q,3,FALSE)</f>
        <v>DB1200,X1100.5</v>
      </c>
      <c r="Q4399" t="str">
        <f>VLOOKUP('intouch变量（离散）'!$A4399,基本表格!$G:$Q,10,FALSE)</f>
        <v>Yes</v>
      </c>
      <c r="R4399" t="str">
        <f t="shared" si="420"/>
        <v>DB1200,X1100.5 2147+P5-M12 刨片进料仓2#进料皮带分料器 反馈转速 上限报警</v>
      </c>
      <c r="S4399">
        <v>0</v>
      </c>
      <c r="T4399">
        <v>0</v>
      </c>
    </row>
    <row r="4400" spans="1:20">
      <c r="A4400" s="10" t="s">
        <v>4556</v>
      </c>
      <c r="B4400" s="11" t="str">
        <f t="shared" si="415"/>
        <v>CHP2</v>
      </c>
      <c r="C4400" s="11" t="str">
        <f>VLOOKUP('intouch变量（离散）'!$A4400,基本表格!$G:$Q,2,FALSE)</f>
        <v>2147+P5-M12 刨片进料仓2#进料皮带分料器 反馈转速 下限报警</v>
      </c>
      <c r="D4400" t="s">
        <v>154</v>
      </c>
      <c r="E4400" t="str">
        <f t="shared" si="416"/>
        <v>No</v>
      </c>
      <c r="F4400" t="str">
        <f t="shared" si="417"/>
        <v>0</v>
      </c>
      <c r="G4400" t="s">
        <v>154</v>
      </c>
      <c r="H4400" t="s">
        <v>155</v>
      </c>
      <c r="I4400" t="str">
        <f t="shared" si="418"/>
        <v/>
      </c>
      <c r="J4400" t="str">
        <f t="shared" si="419"/>
        <v/>
      </c>
      <c r="K4400" t="str">
        <f>VLOOKUP('intouch变量（离散）'!$A4400,基本表格!$G:$Q,9,FALSE)</f>
        <v>None</v>
      </c>
      <c r="L4400">
        <v>1</v>
      </c>
      <c r="M4400" t="s">
        <v>156</v>
      </c>
      <c r="N4400" t="s">
        <v>157</v>
      </c>
      <c r="O4400" t="s">
        <v>158</v>
      </c>
      <c r="P4400" t="str">
        <f>VLOOKUP('intouch变量（离散）'!$A4400,基本表格!$G:$Q,3,FALSE)</f>
        <v>DB1200,X1100.6</v>
      </c>
      <c r="Q4400" t="str">
        <f>VLOOKUP('intouch变量（离散）'!$A4400,基本表格!$G:$Q,10,FALSE)</f>
        <v>Yes</v>
      </c>
      <c r="R4400" t="str">
        <f t="shared" si="420"/>
        <v>DB1200,X1100.6 2147+P5-M12 刨片进料仓2#进料皮带分料器 反馈转速 下限报警</v>
      </c>
      <c r="S4400">
        <v>0</v>
      </c>
      <c r="T4400">
        <v>0</v>
      </c>
    </row>
    <row r="4401" spans="1:20">
      <c r="A4401" s="10" t="s">
        <v>4557</v>
      </c>
      <c r="B4401" s="11" t="str">
        <f t="shared" si="415"/>
        <v>CHP2</v>
      </c>
      <c r="C4401" s="11" t="str">
        <f>VLOOKUP('intouch变量（离散）'!$A4401,基本表格!$G:$Q,2,FALSE)</f>
        <v>2147+P5-M12 刨片进料仓2#进料皮带分料器 反馈转速 上上限报警</v>
      </c>
      <c r="D4401" t="s">
        <v>154</v>
      </c>
      <c r="E4401" t="str">
        <f t="shared" si="416"/>
        <v>No</v>
      </c>
      <c r="F4401" t="str">
        <f t="shared" si="417"/>
        <v>0</v>
      </c>
      <c r="G4401" t="s">
        <v>154</v>
      </c>
      <c r="H4401" t="s">
        <v>155</v>
      </c>
      <c r="I4401" t="str">
        <f t="shared" si="418"/>
        <v/>
      </c>
      <c r="J4401" t="str">
        <f t="shared" si="419"/>
        <v/>
      </c>
      <c r="K4401" t="str">
        <f>VLOOKUP('intouch变量（离散）'!$A4401,基本表格!$G:$Q,9,FALSE)</f>
        <v>On</v>
      </c>
      <c r="L4401">
        <v>1</v>
      </c>
      <c r="M4401" t="s">
        <v>156</v>
      </c>
      <c r="N4401" t="s">
        <v>157</v>
      </c>
      <c r="O4401" t="s">
        <v>158</v>
      </c>
      <c r="P4401" t="str">
        <f>VLOOKUP('intouch变量（离散）'!$A4401,基本表格!$G:$Q,3,FALSE)</f>
        <v>DB1200,X1100.7</v>
      </c>
      <c r="Q4401" t="str">
        <f>VLOOKUP('intouch变量（离散）'!$A4401,基本表格!$G:$Q,10,FALSE)</f>
        <v>Yes</v>
      </c>
      <c r="R4401" t="str">
        <f t="shared" si="420"/>
        <v>DB1200,X1100.7 2147+P5-M12 刨片进料仓2#进料皮带分料器 反馈转速 上上限报警</v>
      </c>
      <c r="S4401">
        <v>0</v>
      </c>
      <c r="T4401">
        <v>0</v>
      </c>
    </row>
    <row r="4402" spans="1:20">
      <c r="A4402" s="10" t="s">
        <v>4558</v>
      </c>
      <c r="B4402" s="11" t="str">
        <f t="shared" si="415"/>
        <v>CHP2</v>
      </c>
      <c r="C4402" s="11" t="str">
        <f>VLOOKUP('intouch变量（离散）'!$A4402,基本表格!$G:$Q,2,FALSE)</f>
        <v>2147+P5-M12 刨片进料仓2#进料皮带分料器 反馈转速 下下限报警</v>
      </c>
      <c r="D4402" t="s">
        <v>154</v>
      </c>
      <c r="E4402" t="str">
        <f t="shared" si="416"/>
        <v>No</v>
      </c>
      <c r="F4402" t="str">
        <f t="shared" si="417"/>
        <v>0</v>
      </c>
      <c r="G4402" t="s">
        <v>154</v>
      </c>
      <c r="H4402" t="s">
        <v>155</v>
      </c>
      <c r="I4402" t="str">
        <f t="shared" si="418"/>
        <v/>
      </c>
      <c r="J4402" t="str">
        <f t="shared" si="419"/>
        <v/>
      </c>
      <c r="K4402" t="str">
        <f>VLOOKUP('intouch变量（离散）'!$A4402,基本表格!$G:$Q,9,FALSE)</f>
        <v>On</v>
      </c>
      <c r="L4402">
        <v>1</v>
      </c>
      <c r="M4402" t="s">
        <v>156</v>
      </c>
      <c r="N4402" t="s">
        <v>157</v>
      </c>
      <c r="O4402" t="s">
        <v>158</v>
      </c>
      <c r="P4402" t="str">
        <f>VLOOKUP('intouch变量（离散）'!$A4402,基本表格!$G:$Q,3,FALSE)</f>
        <v>DB1200,X1101.0</v>
      </c>
      <c r="Q4402" t="str">
        <f>VLOOKUP('intouch变量（离散）'!$A4402,基本表格!$G:$Q,10,FALSE)</f>
        <v>Yes</v>
      </c>
      <c r="R4402" t="str">
        <f t="shared" si="420"/>
        <v>DB1200,X1101.0 2147+P5-M12 刨片进料仓2#进料皮带分料器 反馈转速 下下限报警</v>
      </c>
      <c r="S4402">
        <v>0</v>
      </c>
      <c r="T4402">
        <v>0</v>
      </c>
    </row>
    <row r="4403" spans="1:20">
      <c r="A4403" s="10" t="s">
        <v>4559</v>
      </c>
      <c r="B4403" s="11" t="str">
        <f t="shared" si="415"/>
        <v>CHP2</v>
      </c>
      <c r="C4403" s="11" t="str">
        <f>VLOOKUP('intouch变量（离散）'!$A4403,基本表格!$G:$Q,2,FALSE)</f>
        <v>2147+P5-M12 刨片进料仓2#进料皮带分料器 反馈转速 极限报警</v>
      </c>
      <c r="D4403" t="s">
        <v>154</v>
      </c>
      <c r="E4403" t="str">
        <f t="shared" si="416"/>
        <v>No</v>
      </c>
      <c r="F4403" t="str">
        <f t="shared" si="417"/>
        <v>0</v>
      </c>
      <c r="G4403" t="s">
        <v>154</v>
      </c>
      <c r="H4403" t="s">
        <v>155</v>
      </c>
      <c r="I4403" t="str">
        <f t="shared" si="418"/>
        <v/>
      </c>
      <c r="J4403" t="str">
        <f t="shared" si="419"/>
        <v/>
      </c>
      <c r="K4403" t="str">
        <f>VLOOKUP('intouch变量（离散）'!$A4403,基本表格!$G:$Q,9,FALSE)</f>
        <v>On</v>
      </c>
      <c r="L4403">
        <v>1</v>
      </c>
      <c r="M4403" t="s">
        <v>156</v>
      </c>
      <c r="N4403" t="s">
        <v>157</v>
      </c>
      <c r="O4403" t="s">
        <v>158</v>
      </c>
      <c r="P4403" t="str">
        <f>VLOOKUP('intouch变量（离散）'!$A4403,基本表格!$G:$Q,3,FALSE)</f>
        <v>DB1200,X1101.1</v>
      </c>
      <c r="Q4403" t="str">
        <f>VLOOKUP('intouch变量（离散）'!$A4403,基本表格!$G:$Q,10,FALSE)</f>
        <v>Yes</v>
      </c>
      <c r="R4403" t="str">
        <f t="shared" si="420"/>
        <v>DB1200,X1101.1 2147+P5-M12 刨片进料仓2#进料皮带分料器 反馈转速 极限报警</v>
      </c>
      <c r="S4403">
        <v>0</v>
      </c>
      <c r="T4403">
        <v>0</v>
      </c>
    </row>
    <row r="4404" spans="1:20">
      <c r="A4404" s="10" t="s">
        <v>4560</v>
      </c>
      <c r="B4404" s="11" t="str">
        <f t="shared" si="415"/>
        <v>CHP2</v>
      </c>
      <c r="C4404" s="11" t="str">
        <f>VLOOKUP('intouch变量（离散）'!$A4404,基本表格!$G:$Q,2,FALSE)</f>
        <v>2147+P5-M12 刨片进料仓2#进料皮带分料器 反馈转速 传感器断线报警</v>
      </c>
      <c r="D4404" t="s">
        <v>154</v>
      </c>
      <c r="E4404" t="str">
        <f t="shared" si="416"/>
        <v>No</v>
      </c>
      <c r="F4404" t="str">
        <f t="shared" si="417"/>
        <v>0</v>
      </c>
      <c r="G4404" t="s">
        <v>154</v>
      </c>
      <c r="H4404" t="s">
        <v>155</v>
      </c>
      <c r="I4404" t="str">
        <f t="shared" si="418"/>
        <v/>
      </c>
      <c r="J4404" t="str">
        <f t="shared" si="419"/>
        <v/>
      </c>
      <c r="K4404" t="str">
        <f>VLOOKUP('intouch变量（离散）'!$A4404,基本表格!$G:$Q,9,FALSE)</f>
        <v>On</v>
      </c>
      <c r="L4404">
        <v>1</v>
      </c>
      <c r="M4404" t="s">
        <v>156</v>
      </c>
      <c r="N4404" t="s">
        <v>157</v>
      </c>
      <c r="O4404" t="s">
        <v>158</v>
      </c>
      <c r="P4404" t="str">
        <f>VLOOKUP('intouch变量（离散）'!$A4404,基本表格!$G:$Q,3,FALSE)</f>
        <v>DB1200,X1101.2</v>
      </c>
      <c r="Q4404" t="str">
        <f>VLOOKUP('intouch变量（离散）'!$A4404,基本表格!$G:$Q,10,FALSE)</f>
        <v>Yes</v>
      </c>
      <c r="R4404" t="str">
        <f t="shared" si="420"/>
        <v>DB1200,X1101.2 2147+P5-M12 刨片进料仓2#进料皮带分料器 反馈转速 传感器断线报警</v>
      </c>
      <c r="S4404">
        <v>0</v>
      </c>
      <c r="T4404">
        <v>0</v>
      </c>
    </row>
    <row r="4405" spans="1:20">
      <c r="A4405" s="10" t="s">
        <v>4561</v>
      </c>
      <c r="B4405" s="11" t="str">
        <f t="shared" si="415"/>
        <v>CHP2</v>
      </c>
      <c r="C4405" s="11" t="str">
        <f>VLOOKUP('intouch变量（离散）'!$A4405,基本表格!$G:$Q,2,FALSE)</f>
        <v>2147+P5-M12 刨片进料仓2#进料皮带分料器 反馈电流 上限保护使能</v>
      </c>
      <c r="D4405" t="s">
        <v>154</v>
      </c>
      <c r="E4405" t="str">
        <f t="shared" si="416"/>
        <v>Yes</v>
      </c>
      <c r="F4405" t="str">
        <f t="shared" si="417"/>
        <v>900</v>
      </c>
      <c r="G4405" t="s">
        <v>154</v>
      </c>
      <c r="H4405" t="s">
        <v>155</v>
      </c>
      <c r="I4405" t="str">
        <f t="shared" si="418"/>
        <v>禁用</v>
      </c>
      <c r="J4405" t="str">
        <f t="shared" si="419"/>
        <v>启用</v>
      </c>
      <c r="K4405" t="str">
        <f>VLOOKUP('intouch变量（离散）'!$A4405,基本表格!$G:$Q,9,FALSE)</f>
        <v>None</v>
      </c>
      <c r="L4405">
        <v>1</v>
      </c>
      <c r="M4405" t="s">
        <v>156</v>
      </c>
      <c r="N4405" t="s">
        <v>157</v>
      </c>
      <c r="O4405" t="s">
        <v>158</v>
      </c>
      <c r="P4405" t="str">
        <f>VLOOKUP('intouch变量（离散）'!$A4405,基本表格!$G:$Q,3,FALSE)</f>
        <v>DB1200,X1150.3</v>
      </c>
      <c r="Q4405" t="str">
        <f>VLOOKUP('intouch变量（离散）'!$A4405,基本表格!$G:$Q,10,FALSE)</f>
        <v>No</v>
      </c>
      <c r="R4405" t="str">
        <f t="shared" si="420"/>
        <v>DB1200,X1150.3 2147+P5-M12 刨片进料仓2#进料皮带分料器 反馈电流 上限保护使能</v>
      </c>
      <c r="S4405">
        <v>0</v>
      </c>
      <c r="T4405">
        <v>0</v>
      </c>
    </row>
    <row r="4406" spans="1:20">
      <c r="A4406" s="10" t="s">
        <v>4562</v>
      </c>
      <c r="B4406" s="11" t="str">
        <f t="shared" si="415"/>
        <v>CHP2</v>
      </c>
      <c r="C4406" s="11" t="str">
        <f>VLOOKUP('intouch变量（离散）'!$A4406,基本表格!$G:$Q,2,FALSE)</f>
        <v>2147+P5-M12 刨片进料仓2#进料皮带分料器 反馈电流 下限保护使能</v>
      </c>
      <c r="D4406" t="s">
        <v>154</v>
      </c>
      <c r="E4406" t="str">
        <f t="shared" si="416"/>
        <v>Yes</v>
      </c>
      <c r="F4406" t="str">
        <f t="shared" si="417"/>
        <v>900</v>
      </c>
      <c r="G4406" t="s">
        <v>154</v>
      </c>
      <c r="H4406" t="s">
        <v>155</v>
      </c>
      <c r="I4406" t="str">
        <f t="shared" si="418"/>
        <v>禁用</v>
      </c>
      <c r="J4406" t="str">
        <f t="shared" si="419"/>
        <v>启用</v>
      </c>
      <c r="K4406" t="str">
        <f>VLOOKUP('intouch变量（离散）'!$A4406,基本表格!$G:$Q,9,FALSE)</f>
        <v>None</v>
      </c>
      <c r="L4406">
        <v>1</v>
      </c>
      <c r="M4406" t="s">
        <v>156</v>
      </c>
      <c r="N4406" t="s">
        <v>157</v>
      </c>
      <c r="O4406" t="s">
        <v>158</v>
      </c>
      <c r="P4406" t="str">
        <f>VLOOKUP('intouch变量（离散）'!$A4406,基本表格!$G:$Q,3,FALSE)</f>
        <v>DB1200,X1150.4</v>
      </c>
      <c r="Q4406" t="str">
        <f>VLOOKUP('intouch变量（离散）'!$A4406,基本表格!$G:$Q,10,FALSE)</f>
        <v>No</v>
      </c>
      <c r="R4406" t="str">
        <f t="shared" si="420"/>
        <v>DB1200,X1150.4 2147+P5-M12 刨片进料仓2#进料皮带分料器 反馈电流 下限保护使能</v>
      </c>
      <c r="S4406">
        <v>0</v>
      </c>
      <c r="T4406">
        <v>0</v>
      </c>
    </row>
    <row r="4407" spans="1:20">
      <c r="A4407" s="10" t="s">
        <v>4563</v>
      </c>
      <c r="B4407" s="11" t="str">
        <f t="shared" si="415"/>
        <v>CHP2</v>
      </c>
      <c r="C4407" s="11" t="str">
        <f>VLOOKUP('intouch变量（离散）'!$A4407,基本表格!$G:$Q,2,FALSE)</f>
        <v>2147+P5-M12 刨片进料仓2#进料皮带分料器 反馈电流 上限报警</v>
      </c>
      <c r="D4407" t="s">
        <v>154</v>
      </c>
      <c r="E4407" t="str">
        <f t="shared" si="416"/>
        <v>No</v>
      </c>
      <c r="F4407" t="str">
        <f t="shared" si="417"/>
        <v>0</v>
      </c>
      <c r="G4407" t="s">
        <v>154</v>
      </c>
      <c r="H4407" t="s">
        <v>155</v>
      </c>
      <c r="I4407" t="str">
        <f t="shared" si="418"/>
        <v/>
      </c>
      <c r="J4407" t="str">
        <f t="shared" si="419"/>
        <v/>
      </c>
      <c r="K4407" t="str">
        <f>VLOOKUP('intouch变量（离散）'!$A4407,基本表格!$G:$Q,9,FALSE)</f>
        <v>None</v>
      </c>
      <c r="L4407">
        <v>1</v>
      </c>
      <c r="M4407" t="s">
        <v>156</v>
      </c>
      <c r="N4407" t="s">
        <v>157</v>
      </c>
      <c r="O4407" t="s">
        <v>158</v>
      </c>
      <c r="P4407" t="str">
        <f>VLOOKUP('intouch变量（离散）'!$A4407,基本表格!$G:$Q,3,FALSE)</f>
        <v>DB1200,X1150.5</v>
      </c>
      <c r="Q4407" t="str">
        <f>VLOOKUP('intouch变量（离散）'!$A4407,基本表格!$G:$Q,10,FALSE)</f>
        <v>Yes</v>
      </c>
      <c r="R4407" t="str">
        <f t="shared" si="420"/>
        <v>DB1200,X1150.5 2147+P5-M12 刨片进料仓2#进料皮带分料器 反馈电流 上限报警</v>
      </c>
      <c r="S4407">
        <v>0</v>
      </c>
      <c r="T4407">
        <v>0</v>
      </c>
    </row>
    <row r="4408" spans="1:20">
      <c r="A4408" s="10" t="s">
        <v>4564</v>
      </c>
      <c r="B4408" s="11" t="str">
        <f t="shared" si="415"/>
        <v>CHP2</v>
      </c>
      <c r="C4408" s="11" t="str">
        <f>VLOOKUP('intouch变量（离散）'!$A4408,基本表格!$G:$Q,2,FALSE)</f>
        <v>2147+P5-M12 刨片进料仓2#进料皮带分料器 反馈电流 下限报警</v>
      </c>
      <c r="D4408" t="s">
        <v>154</v>
      </c>
      <c r="E4408" t="str">
        <f t="shared" si="416"/>
        <v>No</v>
      </c>
      <c r="F4408" t="str">
        <f t="shared" si="417"/>
        <v>0</v>
      </c>
      <c r="G4408" t="s">
        <v>154</v>
      </c>
      <c r="H4408" t="s">
        <v>155</v>
      </c>
      <c r="I4408" t="str">
        <f t="shared" si="418"/>
        <v/>
      </c>
      <c r="J4408" t="str">
        <f t="shared" si="419"/>
        <v/>
      </c>
      <c r="K4408" t="str">
        <f>VLOOKUP('intouch变量（离散）'!$A4408,基本表格!$G:$Q,9,FALSE)</f>
        <v>None</v>
      </c>
      <c r="L4408">
        <v>1</v>
      </c>
      <c r="M4408" t="s">
        <v>156</v>
      </c>
      <c r="N4408" t="s">
        <v>157</v>
      </c>
      <c r="O4408" t="s">
        <v>158</v>
      </c>
      <c r="P4408" t="str">
        <f>VLOOKUP('intouch变量（离散）'!$A4408,基本表格!$G:$Q,3,FALSE)</f>
        <v>DB1200,X1150.6</v>
      </c>
      <c r="Q4408" t="str">
        <f>VLOOKUP('intouch变量（离散）'!$A4408,基本表格!$G:$Q,10,FALSE)</f>
        <v>Yes</v>
      </c>
      <c r="R4408" t="str">
        <f t="shared" si="420"/>
        <v>DB1200,X1150.6 2147+P5-M12 刨片进料仓2#进料皮带分料器 反馈电流 下限报警</v>
      </c>
      <c r="S4408">
        <v>0</v>
      </c>
      <c r="T4408">
        <v>0</v>
      </c>
    </row>
    <row r="4409" spans="1:20">
      <c r="A4409" s="10" t="s">
        <v>4565</v>
      </c>
      <c r="B4409" s="11" t="str">
        <f t="shared" si="415"/>
        <v>CHP2</v>
      </c>
      <c r="C4409" s="11" t="str">
        <f>VLOOKUP('intouch变量（离散）'!$A4409,基本表格!$G:$Q,2,FALSE)</f>
        <v>2147+P5-M12 刨片进料仓2#进料皮带分料器 反馈电流 上上限报警</v>
      </c>
      <c r="D4409" t="s">
        <v>154</v>
      </c>
      <c r="E4409" t="str">
        <f t="shared" si="416"/>
        <v>No</v>
      </c>
      <c r="F4409" t="str">
        <f t="shared" si="417"/>
        <v>0</v>
      </c>
      <c r="G4409" t="s">
        <v>154</v>
      </c>
      <c r="H4409" t="s">
        <v>155</v>
      </c>
      <c r="I4409" t="str">
        <f t="shared" si="418"/>
        <v/>
      </c>
      <c r="J4409" t="str">
        <f t="shared" si="419"/>
        <v/>
      </c>
      <c r="K4409" t="str">
        <f>VLOOKUP('intouch变量（离散）'!$A4409,基本表格!$G:$Q,9,FALSE)</f>
        <v>On</v>
      </c>
      <c r="L4409">
        <v>1</v>
      </c>
      <c r="M4409" t="s">
        <v>156</v>
      </c>
      <c r="N4409" t="s">
        <v>157</v>
      </c>
      <c r="O4409" t="s">
        <v>158</v>
      </c>
      <c r="P4409" t="str">
        <f>VLOOKUP('intouch变量（离散）'!$A4409,基本表格!$G:$Q,3,FALSE)</f>
        <v>DB1200,X1150.7</v>
      </c>
      <c r="Q4409" t="str">
        <f>VLOOKUP('intouch变量（离散）'!$A4409,基本表格!$G:$Q,10,FALSE)</f>
        <v>Yes</v>
      </c>
      <c r="R4409" t="str">
        <f t="shared" si="420"/>
        <v>DB1200,X1150.7 2147+P5-M12 刨片进料仓2#进料皮带分料器 反馈电流 上上限报警</v>
      </c>
      <c r="S4409">
        <v>0</v>
      </c>
      <c r="T4409">
        <v>0</v>
      </c>
    </row>
    <row r="4410" spans="1:20">
      <c r="A4410" s="10" t="s">
        <v>4566</v>
      </c>
      <c r="B4410" s="11" t="str">
        <f t="shared" si="415"/>
        <v>CHP2</v>
      </c>
      <c r="C4410" s="11" t="str">
        <f>VLOOKUP('intouch变量（离散）'!$A4410,基本表格!$G:$Q,2,FALSE)</f>
        <v>2147+P5-M12 刨片进料仓2#进料皮带分料器 反馈电流 下下限报警</v>
      </c>
      <c r="D4410" t="s">
        <v>154</v>
      </c>
      <c r="E4410" t="str">
        <f t="shared" si="416"/>
        <v>No</v>
      </c>
      <c r="F4410" t="str">
        <f t="shared" si="417"/>
        <v>0</v>
      </c>
      <c r="G4410" t="s">
        <v>154</v>
      </c>
      <c r="H4410" t="s">
        <v>155</v>
      </c>
      <c r="I4410" t="str">
        <f t="shared" si="418"/>
        <v/>
      </c>
      <c r="J4410" t="str">
        <f t="shared" si="419"/>
        <v/>
      </c>
      <c r="K4410" t="str">
        <f>VLOOKUP('intouch变量（离散）'!$A4410,基本表格!$G:$Q,9,FALSE)</f>
        <v>On</v>
      </c>
      <c r="L4410">
        <v>1</v>
      </c>
      <c r="M4410" t="s">
        <v>156</v>
      </c>
      <c r="N4410" t="s">
        <v>157</v>
      </c>
      <c r="O4410" t="s">
        <v>158</v>
      </c>
      <c r="P4410" t="str">
        <f>VLOOKUP('intouch变量（离散）'!$A4410,基本表格!$G:$Q,3,FALSE)</f>
        <v>DB1200,X1151.0</v>
      </c>
      <c r="Q4410" t="str">
        <f>VLOOKUP('intouch变量（离散）'!$A4410,基本表格!$G:$Q,10,FALSE)</f>
        <v>Yes</v>
      </c>
      <c r="R4410" t="str">
        <f t="shared" si="420"/>
        <v>DB1200,X1151.0 2147+P5-M12 刨片进料仓2#进料皮带分料器 反馈电流 下下限报警</v>
      </c>
      <c r="S4410">
        <v>0</v>
      </c>
      <c r="T4410">
        <v>0</v>
      </c>
    </row>
    <row r="4411" spans="1:20">
      <c r="A4411" s="10" t="s">
        <v>4567</v>
      </c>
      <c r="B4411" s="11" t="str">
        <f t="shared" si="415"/>
        <v>CHP2</v>
      </c>
      <c r="C4411" s="11" t="str">
        <f>VLOOKUP('intouch变量（离散）'!$A4411,基本表格!$G:$Q,2,FALSE)</f>
        <v>2147+P5-M12 刨片进料仓2#进料皮带分料器 反馈电流 极限报警</v>
      </c>
      <c r="D4411" t="s">
        <v>154</v>
      </c>
      <c r="E4411" t="str">
        <f t="shared" si="416"/>
        <v>No</v>
      </c>
      <c r="F4411" t="str">
        <f t="shared" si="417"/>
        <v>0</v>
      </c>
      <c r="G4411" t="s">
        <v>154</v>
      </c>
      <c r="H4411" t="s">
        <v>155</v>
      </c>
      <c r="I4411" t="str">
        <f t="shared" si="418"/>
        <v/>
      </c>
      <c r="J4411" t="str">
        <f t="shared" si="419"/>
        <v/>
      </c>
      <c r="K4411" t="str">
        <f>VLOOKUP('intouch变量（离散）'!$A4411,基本表格!$G:$Q,9,FALSE)</f>
        <v>On</v>
      </c>
      <c r="L4411">
        <v>1</v>
      </c>
      <c r="M4411" t="s">
        <v>156</v>
      </c>
      <c r="N4411" t="s">
        <v>157</v>
      </c>
      <c r="O4411" t="s">
        <v>158</v>
      </c>
      <c r="P4411" t="str">
        <f>VLOOKUP('intouch变量（离散）'!$A4411,基本表格!$G:$Q,3,FALSE)</f>
        <v>DB1200,X1151.1</v>
      </c>
      <c r="Q4411" t="str">
        <f>VLOOKUP('intouch变量（离散）'!$A4411,基本表格!$G:$Q,10,FALSE)</f>
        <v>Yes</v>
      </c>
      <c r="R4411" t="str">
        <f t="shared" si="420"/>
        <v>DB1200,X1151.1 2147+P5-M12 刨片进料仓2#进料皮带分料器 反馈电流 极限报警</v>
      </c>
      <c r="S4411">
        <v>0</v>
      </c>
      <c r="T4411">
        <v>0</v>
      </c>
    </row>
    <row r="4412" spans="1:20">
      <c r="A4412" s="10" t="s">
        <v>4568</v>
      </c>
      <c r="B4412" s="11" t="str">
        <f t="shared" si="415"/>
        <v>CHP2</v>
      </c>
      <c r="C4412" s="11" t="str">
        <f>VLOOKUP('intouch变量（离散）'!$A4412,基本表格!$G:$Q,2,FALSE)</f>
        <v>2147+P5-M12 刨片进料仓2#进料皮带分料器 反馈电流 传感器断线报警</v>
      </c>
      <c r="D4412" t="s">
        <v>154</v>
      </c>
      <c r="E4412" t="str">
        <f t="shared" si="416"/>
        <v>No</v>
      </c>
      <c r="F4412" t="str">
        <f t="shared" si="417"/>
        <v>0</v>
      </c>
      <c r="G4412" t="s">
        <v>154</v>
      </c>
      <c r="H4412" t="s">
        <v>155</v>
      </c>
      <c r="I4412" t="str">
        <f t="shared" si="418"/>
        <v/>
      </c>
      <c r="J4412" t="str">
        <f t="shared" si="419"/>
        <v/>
      </c>
      <c r="K4412" t="str">
        <f>VLOOKUP('intouch变量（离散）'!$A4412,基本表格!$G:$Q,9,FALSE)</f>
        <v>On</v>
      </c>
      <c r="L4412">
        <v>1</v>
      </c>
      <c r="M4412" t="s">
        <v>156</v>
      </c>
      <c r="N4412" t="s">
        <v>157</v>
      </c>
      <c r="O4412" t="s">
        <v>158</v>
      </c>
      <c r="P4412" t="str">
        <f>VLOOKUP('intouch变量（离散）'!$A4412,基本表格!$G:$Q,3,FALSE)</f>
        <v>DB1200,X1151.2</v>
      </c>
      <c r="Q4412" t="str">
        <f>VLOOKUP('intouch变量（离散）'!$A4412,基本表格!$G:$Q,10,FALSE)</f>
        <v>Yes</v>
      </c>
      <c r="R4412" t="str">
        <f t="shared" si="420"/>
        <v>DB1200,X1151.2 2147+P5-M12 刨片进料仓2#进料皮带分料器 反馈电流 传感器断线报警</v>
      </c>
      <c r="S4412">
        <v>0</v>
      </c>
      <c r="T4412">
        <v>0</v>
      </c>
    </row>
    <row r="4413" spans="1:20">
      <c r="A4413" s="10" t="s">
        <v>4569</v>
      </c>
      <c r="B4413" s="11" t="str">
        <f t="shared" si="415"/>
        <v>CHP3</v>
      </c>
      <c r="C4413" s="11" t="str">
        <f>VLOOKUP('intouch变量（离散）'!$A4413,基本表格!$G:$Q,2,FALSE)</f>
        <v>2147+P5-M13 刨片进料仓3#进料皮带分料器 电机控制 使能</v>
      </c>
      <c r="D4413" t="s">
        <v>154</v>
      </c>
      <c r="E4413" t="str">
        <f t="shared" si="416"/>
        <v>No</v>
      </c>
      <c r="F4413" t="str">
        <f t="shared" si="417"/>
        <v>0</v>
      </c>
      <c r="G4413" t="s">
        <v>154</v>
      </c>
      <c r="H4413" t="s">
        <v>155</v>
      </c>
      <c r="I4413" t="str">
        <f t="shared" si="418"/>
        <v/>
      </c>
      <c r="J4413" t="str">
        <f t="shared" si="419"/>
        <v/>
      </c>
      <c r="K4413" t="str">
        <f>VLOOKUP('intouch变量（离散）'!$A4413,基本表格!$G:$Q,9,FALSE)</f>
        <v>None</v>
      </c>
      <c r="L4413">
        <v>1</v>
      </c>
      <c r="M4413" t="s">
        <v>156</v>
      </c>
      <c r="N4413" t="s">
        <v>157</v>
      </c>
      <c r="O4413" t="s">
        <v>158</v>
      </c>
      <c r="P4413" t="str">
        <f>VLOOKUP('intouch变量（离散）'!$A4413,基本表格!$G:$Q,3,FALSE)</f>
        <v>DB1300,X900.0</v>
      </c>
      <c r="Q4413" t="str">
        <f>VLOOKUP('intouch变量（离散）'!$A4413,基本表格!$G:$Q,10,FALSE)</f>
        <v>No</v>
      </c>
      <c r="R4413" t="str">
        <f t="shared" si="420"/>
        <v>DB1300,X900.0 2147+P5-M13 刨片进料仓3#进料皮带分料器 电机控制 使能</v>
      </c>
      <c r="S4413">
        <v>0</v>
      </c>
      <c r="T4413">
        <v>0</v>
      </c>
    </row>
    <row r="4414" spans="1:20">
      <c r="A4414" s="10" t="s">
        <v>4570</v>
      </c>
      <c r="B4414" s="11" t="str">
        <f t="shared" si="415"/>
        <v>CHP3</v>
      </c>
      <c r="C4414" s="11" t="str">
        <f>VLOOKUP('intouch变量（离散）'!$A4414,基本表格!$G:$Q,2,FALSE)</f>
        <v>2147+P5-M13 刨片进料仓3#进料皮带分料器 电机控制 手自动状态</v>
      </c>
      <c r="D4414" t="s">
        <v>154</v>
      </c>
      <c r="E4414" t="str">
        <f t="shared" si="416"/>
        <v>No</v>
      </c>
      <c r="F4414" t="str">
        <f t="shared" si="417"/>
        <v>0</v>
      </c>
      <c r="G4414" t="s">
        <v>154</v>
      </c>
      <c r="H4414" t="s">
        <v>155</v>
      </c>
      <c r="I4414" t="str">
        <f t="shared" si="418"/>
        <v/>
      </c>
      <c r="J4414" t="str">
        <f t="shared" si="419"/>
        <v/>
      </c>
      <c r="K4414" t="str">
        <f>VLOOKUP('intouch变量（离散）'!$A4414,基本表格!$G:$Q,9,FALSE)</f>
        <v>None</v>
      </c>
      <c r="L4414">
        <v>1</v>
      </c>
      <c r="M4414" t="s">
        <v>156</v>
      </c>
      <c r="N4414" t="s">
        <v>157</v>
      </c>
      <c r="O4414" t="s">
        <v>158</v>
      </c>
      <c r="P4414" t="str">
        <f>VLOOKUP('intouch变量（离散）'!$A4414,基本表格!$G:$Q,3,FALSE)</f>
        <v>DB1300,X900.3</v>
      </c>
      <c r="Q4414" t="str">
        <f>VLOOKUP('intouch变量（离散）'!$A4414,基本表格!$G:$Q,10,FALSE)</f>
        <v>Yes</v>
      </c>
      <c r="R4414" t="str">
        <f t="shared" si="420"/>
        <v>DB1300,X900.3 2147+P5-M13 刨片进料仓3#进料皮带分料器 电机控制 手自动状态</v>
      </c>
      <c r="S4414">
        <v>0</v>
      </c>
      <c r="T4414">
        <v>0</v>
      </c>
    </row>
    <row r="4415" spans="1:20">
      <c r="A4415" s="10" t="s">
        <v>4571</v>
      </c>
      <c r="B4415" s="11" t="str">
        <f t="shared" si="415"/>
        <v>CHP3</v>
      </c>
      <c r="C4415" s="11" t="str">
        <f>VLOOKUP('intouch变量（离散）'!$A4415,基本表格!$G:$Q,2,FALSE)</f>
        <v>2147+P5-M13 刨片进料仓3#进料皮带分料器 电机控制 本地/远程(检修/待机）</v>
      </c>
      <c r="D4415" t="s">
        <v>154</v>
      </c>
      <c r="E4415" t="str">
        <f t="shared" si="416"/>
        <v>No</v>
      </c>
      <c r="F4415" t="str">
        <f t="shared" si="417"/>
        <v>0</v>
      </c>
      <c r="G4415" t="s">
        <v>154</v>
      </c>
      <c r="H4415" t="s">
        <v>155</v>
      </c>
      <c r="I4415" t="str">
        <f t="shared" si="418"/>
        <v/>
      </c>
      <c r="J4415" t="str">
        <f t="shared" si="419"/>
        <v/>
      </c>
      <c r="K4415" t="str">
        <f>VLOOKUP('intouch变量（离散）'!$A4415,基本表格!$G:$Q,9,FALSE)</f>
        <v>None</v>
      </c>
      <c r="L4415">
        <v>1</v>
      </c>
      <c r="M4415" t="s">
        <v>156</v>
      </c>
      <c r="N4415" t="s">
        <v>157</v>
      </c>
      <c r="O4415" t="s">
        <v>158</v>
      </c>
      <c r="P4415" t="str">
        <f>VLOOKUP('intouch变量（离散）'!$A4415,基本表格!$G:$Q,3,FALSE)</f>
        <v>DB1300,X900.4</v>
      </c>
      <c r="Q4415" t="str">
        <f>VLOOKUP('intouch变量（离散）'!$A4415,基本表格!$G:$Q,10,FALSE)</f>
        <v>Yes</v>
      </c>
      <c r="R4415" t="str">
        <f t="shared" si="420"/>
        <v>DB1300,X900.4 2147+P5-M13 刨片进料仓3#进料皮带分料器 电机控制 本地/远程(检修/待机）</v>
      </c>
      <c r="S4415">
        <v>0</v>
      </c>
      <c r="T4415">
        <v>0</v>
      </c>
    </row>
    <row r="4416" spans="1:20">
      <c r="A4416" s="10" t="s">
        <v>4572</v>
      </c>
      <c r="B4416" s="11" t="str">
        <f t="shared" si="415"/>
        <v>CHP3</v>
      </c>
      <c r="C4416" s="11" t="str">
        <f>VLOOKUP('intouch变量（离散）'!$A4416,基本表格!$G:$Q,2,FALSE)</f>
        <v>2147+P5-M13 刨片进料仓3#进料皮带分料器 电机控制 开启_上位机(正转)</v>
      </c>
      <c r="D4416" t="s">
        <v>154</v>
      </c>
      <c r="E4416" t="str">
        <f t="shared" si="416"/>
        <v>No</v>
      </c>
      <c r="F4416" t="str">
        <f t="shared" si="417"/>
        <v>0</v>
      </c>
      <c r="G4416" t="s">
        <v>154</v>
      </c>
      <c r="H4416" t="s">
        <v>155</v>
      </c>
      <c r="I4416" t="str">
        <f t="shared" si="418"/>
        <v/>
      </c>
      <c r="J4416" t="str">
        <f t="shared" si="419"/>
        <v/>
      </c>
      <c r="K4416" t="str">
        <f>VLOOKUP('intouch变量（离散）'!$A4416,基本表格!$G:$Q,9,FALSE)</f>
        <v>None</v>
      </c>
      <c r="L4416">
        <v>1</v>
      </c>
      <c r="M4416" t="s">
        <v>156</v>
      </c>
      <c r="N4416" t="s">
        <v>157</v>
      </c>
      <c r="O4416" t="s">
        <v>158</v>
      </c>
      <c r="P4416" t="str">
        <f>VLOOKUP('intouch变量（离散）'!$A4416,基本表格!$G:$Q,3,FALSE)</f>
        <v>DB1300,X900.6</v>
      </c>
      <c r="Q4416" t="str">
        <f>VLOOKUP('intouch变量（离散）'!$A4416,基本表格!$G:$Q,10,FALSE)</f>
        <v>No</v>
      </c>
      <c r="R4416" t="str">
        <f t="shared" si="420"/>
        <v>DB1300,X900.6 2147+P5-M13 刨片进料仓3#进料皮带分料器 电机控制 开启_上位机(正转)</v>
      </c>
      <c r="S4416">
        <v>0</v>
      </c>
      <c r="T4416">
        <v>0</v>
      </c>
    </row>
    <row r="4417" spans="1:20">
      <c r="A4417" s="10" t="s">
        <v>4573</v>
      </c>
      <c r="B4417" s="11" t="str">
        <f t="shared" si="415"/>
        <v>CHP3</v>
      </c>
      <c r="C4417" s="11" t="str">
        <f>VLOOKUP('intouch变量（离散）'!$A4417,基本表格!$G:$Q,2,FALSE)</f>
        <v>2147+P5-M13 刨片进料仓3#进料皮带分料器 电机控制 停止_上位机(反转)</v>
      </c>
      <c r="D4417" t="s">
        <v>154</v>
      </c>
      <c r="E4417" t="str">
        <f t="shared" si="416"/>
        <v>No</v>
      </c>
      <c r="F4417" t="str">
        <f t="shared" si="417"/>
        <v>0</v>
      </c>
      <c r="G4417" t="s">
        <v>154</v>
      </c>
      <c r="H4417" t="s">
        <v>155</v>
      </c>
      <c r="I4417" t="str">
        <f t="shared" si="418"/>
        <v/>
      </c>
      <c r="J4417" t="str">
        <f t="shared" si="419"/>
        <v/>
      </c>
      <c r="K4417" t="str">
        <f>VLOOKUP('intouch变量（离散）'!$A4417,基本表格!$G:$Q,9,FALSE)</f>
        <v>None</v>
      </c>
      <c r="L4417">
        <v>1</v>
      </c>
      <c r="M4417" t="s">
        <v>156</v>
      </c>
      <c r="N4417" t="s">
        <v>157</v>
      </c>
      <c r="O4417" t="s">
        <v>158</v>
      </c>
      <c r="P4417" t="str">
        <f>VLOOKUP('intouch变量（离散）'!$A4417,基本表格!$G:$Q,3,FALSE)</f>
        <v>DB1300,X901.0</v>
      </c>
      <c r="Q4417" t="str">
        <f>VLOOKUP('intouch变量（离散）'!$A4417,基本表格!$G:$Q,10,FALSE)</f>
        <v>No</v>
      </c>
      <c r="R4417" t="str">
        <f t="shared" si="420"/>
        <v>DB1300,X901.0 2147+P5-M13 刨片进料仓3#进料皮带分料器 电机控制 停止_上位机(反转)</v>
      </c>
      <c r="S4417">
        <v>0</v>
      </c>
      <c r="T4417">
        <v>0</v>
      </c>
    </row>
    <row r="4418" spans="1:20">
      <c r="A4418" s="10" t="s">
        <v>4574</v>
      </c>
      <c r="B4418" s="11" t="str">
        <f t="shared" si="415"/>
        <v>CHP3</v>
      </c>
      <c r="C4418" s="11" t="str">
        <f>VLOOKUP('intouch变量（离散）'!$A4418,基本表格!$G:$Q,2,FALSE)</f>
        <v>2147+P5-M13 刨片进料仓3#进料皮带分料器 电机控制 通风扇</v>
      </c>
      <c r="D4418" t="s">
        <v>154</v>
      </c>
      <c r="E4418" t="str">
        <f t="shared" si="416"/>
        <v>No</v>
      </c>
      <c r="F4418" t="str">
        <f t="shared" si="417"/>
        <v>0</v>
      </c>
      <c r="G4418" t="s">
        <v>154</v>
      </c>
      <c r="H4418" t="s">
        <v>155</v>
      </c>
      <c r="I4418" t="str">
        <f t="shared" si="418"/>
        <v/>
      </c>
      <c r="J4418" t="str">
        <f t="shared" si="419"/>
        <v/>
      </c>
      <c r="K4418" t="str">
        <f>VLOOKUP('intouch变量（离散）'!$A4418,基本表格!$G:$Q,9,FALSE)</f>
        <v>None</v>
      </c>
      <c r="L4418">
        <v>1</v>
      </c>
      <c r="M4418" t="s">
        <v>156</v>
      </c>
      <c r="N4418" t="s">
        <v>157</v>
      </c>
      <c r="O4418" t="s">
        <v>158</v>
      </c>
      <c r="P4418" t="str">
        <f>VLOOKUP('intouch变量（离散）'!$A4418,基本表格!$G:$Q,3,FALSE)</f>
        <v>DB1300,X901.1</v>
      </c>
      <c r="Q4418" t="str">
        <f>VLOOKUP('intouch变量（离散）'!$A4418,基本表格!$G:$Q,10,FALSE)</f>
        <v>Yes</v>
      </c>
      <c r="R4418" t="str">
        <f t="shared" si="420"/>
        <v>DB1300,X901.1 2147+P5-M13 刨片进料仓3#进料皮带分料器 电机控制 通风扇</v>
      </c>
      <c r="S4418">
        <v>0</v>
      </c>
      <c r="T4418">
        <v>0</v>
      </c>
    </row>
    <row r="4419" spans="1:20">
      <c r="A4419" s="10" t="s">
        <v>4575</v>
      </c>
      <c r="B4419" s="11" t="str">
        <f t="shared" si="415"/>
        <v>CHP3</v>
      </c>
      <c r="C4419" s="11" t="str">
        <f>VLOOKUP('intouch变量（离散）'!$A4419,基本表格!$G:$Q,2,FALSE)</f>
        <v>2147+P5-M13 刨片进料仓3#进料皮带分料器 电机控制 电机(正转）</v>
      </c>
      <c r="D4419" t="s">
        <v>154</v>
      </c>
      <c r="E4419" t="str">
        <f t="shared" si="416"/>
        <v>No</v>
      </c>
      <c r="F4419" t="str">
        <f t="shared" si="417"/>
        <v>0</v>
      </c>
      <c r="G4419" t="s">
        <v>154</v>
      </c>
      <c r="H4419" t="s">
        <v>155</v>
      </c>
      <c r="I4419" t="str">
        <f t="shared" si="418"/>
        <v/>
      </c>
      <c r="J4419" t="str">
        <f t="shared" si="419"/>
        <v/>
      </c>
      <c r="K4419" t="str">
        <f>VLOOKUP('intouch变量（离散）'!$A4419,基本表格!$G:$Q,9,FALSE)</f>
        <v>None</v>
      </c>
      <c r="L4419">
        <v>1</v>
      </c>
      <c r="M4419" t="s">
        <v>156</v>
      </c>
      <c r="N4419" t="s">
        <v>157</v>
      </c>
      <c r="O4419" t="s">
        <v>158</v>
      </c>
      <c r="P4419" t="str">
        <f>VLOOKUP('intouch变量（离散）'!$A4419,基本表格!$G:$Q,3,FALSE)</f>
        <v>DB1300,X901.2</v>
      </c>
      <c r="Q4419" t="str">
        <f>VLOOKUP('intouch变量（离散）'!$A4419,基本表格!$G:$Q,10,FALSE)</f>
        <v>Yes</v>
      </c>
      <c r="R4419" t="str">
        <f t="shared" si="420"/>
        <v>DB1300,X901.2 2147+P5-M13 刨片进料仓3#进料皮带分料器 电机控制 电机(正转）</v>
      </c>
      <c r="S4419">
        <v>0</v>
      </c>
      <c r="T4419">
        <v>0</v>
      </c>
    </row>
    <row r="4420" spans="1:20">
      <c r="A4420" s="10" t="s">
        <v>4576</v>
      </c>
      <c r="B4420" s="11" t="str">
        <f t="shared" si="415"/>
        <v>CHP3</v>
      </c>
      <c r="C4420" s="11" t="str">
        <f>VLOOKUP('intouch变量（离散）'!$A4420,基本表格!$G:$Q,2,FALSE)</f>
        <v>2147+P5-M13 刨片进料仓3#进料皮带分料器 电机控制 电机过载</v>
      </c>
      <c r="D4420" t="s">
        <v>154</v>
      </c>
      <c r="E4420" t="str">
        <f t="shared" si="416"/>
        <v>No</v>
      </c>
      <c r="F4420" t="str">
        <f t="shared" si="417"/>
        <v>0</v>
      </c>
      <c r="G4420" t="s">
        <v>154</v>
      </c>
      <c r="H4420" t="s">
        <v>155</v>
      </c>
      <c r="I4420" t="str">
        <f t="shared" si="418"/>
        <v/>
      </c>
      <c r="J4420" t="str">
        <f t="shared" si="419"/>
        <v/>
      </c>
      <c r="K4420" t="str">
        <f>VLOOKUP('intouch变量（离散）'!$A4420,基本表格!$G:$Q,9,FALSE)</f>
        <v>On</v>
      </c>
      <c r="L4420">
        <v>1</v>
      </c>
      <c r="M4420" t="s">
        <v>156</v>
      </c>
      <c r="N4420" t="s">
        <v>157</v>
      </c>
      <c r="O4420" t="s">
        <v>158</v>
      </c>
      <c r="P4420" t="str">
        <f>VLOOKUP('intouch变量（离散）'!$A4420,基本表格!$G:$Q,3,FALSE)</f>
        <v>DB1300,X901.3</v>
      </c>
      <c r="Q4420" t="str">
        <f>VLOOKUP('intouch变量（离散）'!$A4420,基本表格!$G:$Q,10,FALSE)</f>
        <v>Yes</v>
      </c>
      <c r="R4420" t="str">
        <f t="shared" si="420"/>
        <v>DB1300,X901.3 2147+P5-M13 刨片进料仓3#进料皮带分料器 电机控制 电机过载</v>
      </c>
      <c r="S4420">
        <v>0</v>
      </c>
      <c r="T4420">
        <v>0</v>
      </c>
    </row>
    <row r="4421" spans="1:20">
      <c r="A4421" s="10" t="s">
        <v>4577</v>
      </c>
      <c r="B4421" s="11" t="str">
        <f t="shared" si="415"/>
        <v>CHP3</v>
      </c>
      <c r="C4421" s="11" t="str">
        <f>VLOOKUP('intouch变量（离散）'!$A4421,基本表格!$G:$Q,2,FALSE)</f>
        <v>2147+P5-M13 刨片进料仓3#进料皮带分料器 电机控制 风扇过载</v>
      </c>
      <c r="D4421" t="s">
        <v>154</v>
      </c>
      <c r="E4421" t="str">
        <f t="shared" si="416"/>
        <v>No</v>
      </c>
      <c r="F4421" t="str">
        <f t="shared" si="417"/>
        <v>0</v>
      </c>
      <c r="G4421" t="s">
        <v>154</v>
      </c>
      <c r="H4421" t="s">
        <v>155</v>
      </c>
      <c r="I4421" t="str">
        <f t="shared" si="418"/>
        <v/>
      </c>
      <c r="J4421" t="str">
        <f t="shared" si="419"/>
        <v/>
      </c>
      <c r="K4421" t="str">
        <f>VLOOKUP('intouch变量（离散）'!$A4421,基本表格!$G:$Q,9,FALSE)</f>
        <v>On</v>
      </c>
      <c r="L4421">
        <v>1</v>
      </c>
      <c r="M4421" t="s">
        <v>156</v>
      </c>
      <c r="N4421" t="s">
        <v>157</v>
      </c>
      <c r="O4421" t="s">
        <v>158</v>
      </c>
      <c r="P4421" t="str">
        <f>VLOOKUP('intouch变量（离散）'!$A4421,基本表格!$G:$Q,3,FALSE)</f>
        <v>DB1300,X901.4</v>
      </c>
      <c r="Q4421" t="str">
        <f>VLOOKUP('intouch变量（离散）'!$A4421,基本表格!$G:$Q,10,FALSE)</f>
        <v>Yes</v>
      </c>
      <c r="R4421" t="str">
        <f t="shared" si="420"/>
        <v>DB1300,X901.4 2147+P5-M13 刨片进料仓3#进料皮带分料器 电机控制 风扇过载</v>
      </c>
      <c r="S4421">
        <v>0</v>
      </c>
      <c r="T4421">
        <v>0</v>
      </c>
    </row>
    <row r="4422" spans="1:20">
      <c r="A4422" s="10" t="s">
        <v>4578</v>
      </c>
      <c r="B4422" s="11" t="str">
        <f t="shared" si="415"/>
        <v>CHP3</v>
      </c>
      <c r="C4422" s="11" t="str">
        <f>VLOOKUP('intouch变量（离散）'!$A4422,基本表格!$G:$Q,2,FALSE)</f>
        <v>2147+P5-M13 刨片进料仓3#进料皮带分料器 电机控制 电机运行指示</v>
      </c>
      <c r="D4422" t="s">
        <v>154</v>
      </c>
      <c r="E4422" t="str">
        <f t="shared" si="416"/>
        <v>No</v>
      </c>
      <c r="F4422" t="str">
        <f t="shared" si="417"/>
        <v>0</v>
      </c>
      <c r="G4422" t="s">
        <v>154</v>
      </c>
      <c r="H4422" t="s">
        <v>155</v>
      </c>
      <c r="I4422" t="str">
        <f t="shared" si="418"/>
        <v/>
      </c>
      <c r="J4422" t="str">
        <f t="shared" si="419"/>
        <v/>
      </c>
      <c r="K4422" t="str">
        <f>VLOOKUP('intouch变量（离散）'!$A4422,基本表格!$G:$Q,9,FALSE)</f>
        <v>None</v>
      </c>
      <c r="L4422">
        <v>1</v>
      </c>
      <c r="M4422" t="s">
        <v>156</v>
      </c>
      <c r="N4422" t="s">
        <v>157</v>
      </c>
      <c r="O4422" t="s">
        <v>158</v>
      </c>
      <c r="P4422" t="str">
        <f>VLOOKUP('intouch变量（离散）'!$A4422,基本表格!$G:$Q,3,FALSE)</f>
        <v>DB1300,X901.5</v>
      </c>
      <c r="Q4422" t="str">
        <f>VLOOKUP('intouch变量（离散）'!$A4422,基本表格!$G:$Q,10,FALSE)</f>
        <v>Yes</v>
      </c>
      <c r="R4422" t="str">
        <f t="shared" si="420"/>
        <v>DB1300,X901.5 2147+P5-M13 刨片进料仓3#进料皮带分料器 电机控制 电机运行指示</v>
      </c>
      <c r="S4422">
        <v>0</v>
      </c>
      <c r="T4422">
        <v>0</v>
      </c>
    </row>
    <row r="4423" spans="1:20">
      <c r="A4423" s="10" t="s">
        <v>4579</v>
      </c>
      <c r="B4423" s="11" t="str">
        <f t="shared" si="415"/>
        <v>CHP3</v>
      </c>
      <c r="C4423" s="11" t="str">
        <f>VLOOKUP('intouch变量（离散）'!$A4423,基本表格!$G:$Q,2,FALSE)</f>
        <v>2147+P5-M13 刨片进料仓3#进料皮带分料器 电机控制 断链报警</v>
      </c>
      <c r="D4423" t="s">
        <v>154</v>
      </c>
      <c r="E4423" t="str">
        <f t="shared" si="416"/>
        <v>No</v>
      </c>
      <c r="F4423" t="str">
        <f t="shared" si="417"/>
        <v>0</v>
      </c>
      <c r="G4423" t="s">
        <v>154</v>
      </c>
      <c r="H4423" t="s">
        <v>155</v>
      </c>
      <c r="I4423" t="str">
        <f t="shared" si="418"/>
        <v/>
      </c>
      <c r="J4423" t="str">
        <f t="shared" si="419"/>
        <v/>
      </c>
      <c r="K4423" t="str">
        <f>VLOOKUP('intouch变量（离散）'!$A4423,基本表格!$G:$Q,9,FALSE)</f>
        <v>On</v>
      </c>
      <c r="L4423">
        <v>1</v>
      </c>
      <c r="M4423" t="s">
        <v>156</v>
      </c>
      <c r="N4423" t="s">
        <v>157</v>
      </c>
      <c r="O4423" t="s">
        <v>158</v>
      </c>
      <c r="P4423" t="str">
        <f>VLOOKUP('intouch变量（离散）'!$A4423,基本表格!$G:$Q,3,FALSE)</f>
        <v>DB1300,X901.6</v>
      </c>
      <c r="Q4423" t="str">
        <f>VLOOKUP('intouch变量（离散）'!$A4423,基本表格!$G:$Q,10,FALSE)</f>
        <v>Yes</v>
      </c>
      <c r="R4423" t="str">
        <f t="shared" si="420"/>
        <v>DB1300,X901.6 2147+P5-M13 刨片进料仓3#进料皮带分料器 电机控制 断链报警</v>
      </c>
      <c r="S4423">
        <v>0</v>
      </c>
      <c r="T4423">
        <v>0</v>
      </c>
    </row>
    <row r="4424" spans="1:20">
      <c r="A4424" s="10" t="s">
        <v>4580</v>
      </c>
      <c r="B4424" s="11" t="str">
        <f t="shared" si="415"/>
        <v>CHP3</v>
      </c>
      <c r="C4424" s="11" t="str">
        <f>VLOOKUP('intouch变量（离散）'!$A4424,基本表格!$G:$Q,2,FALSE)</f>
        <v>2147+P5-M13 刨片进料仓3#进料皮带分料器 电机控制 断链检测</v>
      </c>
      <c r="D4424" t="s">
        <v>154</v>
      </c>
      <c r="E4424" t="str">
        <f t="shared" si="416"/>
        <v>No</v>
      </c>
      <c r="F4424" t="str">
        <f t="shared" si="417"/>
        <v>0</v>
      </c>
      <c r="G4424" t="s">
        <v>154</v>
      </c>
      <c r="H4424" t="s">
        <v>155</v>
      </c>
      <c r="I4424" t="str">
        <f t="shared" si="418"/>
        <v/>
      </c>
      <c r="J4424" t="str">
        <f t="shared" si="419"/>
        <v/>
      </c>
      <c r="K4424" t="str">
        <f>VLOOKUP('intouch变量（离散）'!$A4424,基本表格!$G:$Q,9,FALSE)</f>
        <v>None</v>
      </c>
      <c r="L4424">
        <v>1</v>
      </c>
      <c r="M4424" t="s">
        <v>156</v>
      </c>
      <c r="N4424" t="s">
        <v>157</v>
      </c>
      <c r="O4424" t="s">
        <v>158</v>
      </c>
      <c r="P4424" t="str">
        <f>VLOOKUP('intouch变量（离散）'!$A4424,基本表格!$G:$Q,3,FALSE)</f>
        <v>DB1300,X901.7</v>
      </c>
      <c r="Q4424" t="str">
        <f>VLOOKUP('intouch变量（离散）'!$A4424,基本表格!$G:$Q,10,FALSE)</f>
        <v>Yes</v>
      </c>
      <c r="R4424" t="str">
        <f t="shared" si="420"/>
        <v>DB1300,X901.7 2147+P5-M13 刨片进料仓3#进料皮带分料器 电机控制 断链检测</v>
      </c>
      <c r="S4424">
        <v>0</v>
      </c>
      <c r="T4424">
        <v>0</v>
      </c>
    </row>
    <row r="4425" spans="1:20">
      <c r="A4425" s="10" t="s">
        <v>4581</v>
      </c>
      <c r="B4425" s="11" t="str">
        <f t="shared" si="415"/>
        <v>CHP3</v>
      </c>
      <c r="C4425" s="11" t="str">
        <f>VLOOKUP('intouch变量（离散）'!$A4425,基本表格!$G:$Q,2,FALSE)</f>
        <v>2147+P5-M13 刨片进料仓3#进料皮带分料器 电机控制 复位</v>
      </c>
      <c r="D4425" t="s">
        <v>154</v>
      </c>
      <c r="E4425" t="str">
        <f t="shared" si="416"/>
        <v>No</v>
      </c>
      <c r="F4425" t="str">
        <f t="shared" si="417"/>
        <v>0</v>
      </c>
      <c r="G4425" t="s">
        <v>154</v>
      </c>
      <c r="H4425" t="s">
        <v>155</v>
      </c>
      <c r="I4425" t="str">
        <f t="shared" si="418"/>
        <v/>
      </c>
      <c r="J4425" t="str">
        <f t="shared" si="419"/>
        <v/>
      </c>
      <c r="K4425" t="str">
        <f>VLOOKUP('intouch变量（离散）'!$A4425,基本表格!$G:$Q,9,FALSE)</f>
        <v>None</v>
      </c>
      <c r="L4425">
        <v>1</v>
      </c>
      <c r="M4425" t="s">
        <v>156</v>
      </c>
      <c r="N4425" t="s">
        <v>157</v>
      </c>
      <c r="O4425" t="s">
        <v>158</v>
      </c>
      <c r="P4425" t="str">
        <f>VLOOKUP('intouch变量（离散）'!$A4425,基本表格!$G:$Q,3,FALSE)</f>
        <v>DB1300,X902.0</v>
      </c>
      <c r="Q4425" t="str">
        <f>VLOOKUP('intouch变量（离散）'!$A4425,基本表格!$G:$Q,10,FALSE)</f>
        <v>No</v>
      </c>
      <c r="R4425" t="str">
        <f t="shared" si="420"/>
        <v>DB1300,X902.0 2147+P5-M13 刨片进料仓3#进料皮带分料器 电机控制 复位</v>
      </c>
      <c r="S4425">
        <v>0</v>
      </c>
      <c r="T4425">
        <v>0</v>
      </c>
    </row>
    <row r="4426" spans="1:20">
      <c r="A4426" s="10" t="s">
        <v>4582</v>
      </c>
      <c r="B4426" s="11" t="str">
        <f t="shared" si="415"/>
        <v>CHP3</v>
      </c>
      <c r="C4426" s="11" t="str">
        <f>VLOOKUP('intouch变量（离散）'!$A4426,基本表格!$G:$Q,2,FALSE)</f>
        <v>2147+P5-M13 刨片进料仓3#进料皮带分料器 电机控制 断链保护使能</v>
      </c>
      <c r="D4426" t="s">
        <v>154</v>
      </c>
      <c r="E4426" t="str">
        <f t="shared" si="416"/>
        <v>Yes</v>
      </c>
      <c r="F4426" t="str">
        <f t="shared" si="417"/>
        <v>900</v>
      </c>
      <c r="G4426" t="s">
        <v>154</v>
      </c>
      <c r="H4426" t="s">
        <v>155</v>
      </c>
      <c r="I4426" t="str">
        <f t="shared" si="418"/>
        <v>禁用</v>
      </c>
      <c r="J4426" t="str">
        <f t="shared" si="419"/>
        <v>启用</v>
      </c>
      <c r="K4426" t="str">
        <f>VLOOKUP('intouch变量（离散）'!$A4426,基本表格!$G:$Q,9,FALSE)</f>
        <v>None</v>
      </c>
      <c r="L4426">
        <v>1</v>
      </c>
      <c r="M4426" t="s">
        <v>156</v>
      </c>
      <c r="N4426" t="s">
        <v>157</v>
      </c>
      <c r="O4426" t="s">
        <v>158</v>
      </c>
      <c r="P4426" t="str">
        <f>VLOOKUP('intouch变量（离散）'!$A4426,基本表格!$G:$Q,3,FALSE)</f>
        <v>DB1300,X902.1</v>
      </c>
      <c r="Q4426" t="str">
        <f>VLOOKUP('intouch变量（离散）'!$A4426,基本表格!$G:$Q,10,FALSE)</f>
        <v>No</v>
      </c>
      <c r="R4426" t="str">
        <f t="shared" si="420"/>
        <v>DB1300,X902.1 2147+P5-M13 刨片进料仓3#进料皮带分料器 电机控制 断链保护使能</v>
      </c>
      <c r="S4426">
        <v>0</v>
      </c>
      <c r="T4426">
        <v>0</v>
      </c>
    </row>
    <row r="4427" spans="1:20">
      <c r="A4427" s="10" t="s">
        <v>4583</v>
      </c>
      <c r="B4427" s="11" t="str">
        <f t="shared" si="415"/>
        <v>CHP3</v>
      </c>
      <c r="C4427" s="11" t="str">
        <f>VLOOKUP('intouch变量（离散）'!$A4427,基本表格!$G:$Q,2,FALSE)</f>
        <v>2147+P5-M13 刨片进料仓3#进料皮带分料器 电机控制 断链导致停机</v>
      </c>
      <c r="D4427" t="s">
        <v>154</v>
      </c>
      <c r="E4427" t="str">
        <f t="shared" si="416"/>
        <v>No</v>
      </c>
      <c r="F4427" t="str">
        <f t="shared" si="417"/>
        <v>0</v>
      </c>
      <c r="G4427" t="s">
        <v>154</v>
      </c>
      <c r="H4427" t="s">
        <v>155</v>
      </c>
      <c r="I4427" t="str">
        <f t="shared" si="418"/>
        <v/>
      </c>
      <c r="J4427" t="str">
        <f t="shared" si="419"/>
        <v/>
      </c>
      <c r="K4427" t="str">
        <f>VLOOKUP('intouch变量（离散）'!$A4427,基本表格!$G:$Q,9,FALSE)</f>
        <v>On</v>
      </c>
      <c r="L4427">
        <v>1</v>
      </c>
      <c r="M4427" t="s">
        <v>156</v>
      </c>
      <c r="N4427" t="s">
        <v>157</v>
      </c>
      <c r="O4427" t="s">
        <v>158</v>
      </c>
      <c r="P4427" t="str">
        <f>VLOOKUP('intouch变量（离散）'!$A4427,基本表格!$G:$Q,3,FALSE)</f>
        <v>DB1300,X902.2</v>
      </c>
      <c r="Q4427" t="str">
        <f>VLOOKUP('intouch变量（离散）'!$A4427,基本表格!$G:$Q,10,FALSE)</f>
        <v>Yes</v>
      </c>
      <c r="R4427" t="str">
        <f t="shared" si="420"/>
        <v>DB1300,X902.2 2147+P5-M13 刨片进料仓3#进料皮带分料器 电机控制 断链导致停机</v>
      </c>
      <c r="S4427">
        <v>0</v>
      </c>
      <c r="T4427">
        <v>0</v>
      </c>
    </row>
    <row r="4428" spans="1:20">
      <c r="A4428" s="10" t="s">
        <v>4584</v>
      </c>
      <c r="B4428" s="11" t="str">
        <f t="shared" si="415"/>
        <v>CHP3</v>
      </c>
      <c r="C4428" s="11" t="str">
        <f>VLOOKUP('intouch变量（离散）'!$A4428,基本表格!$G:$Q,2,FALSE)</f>
        <v>2147+P5-M13 刨片进料仓3#进料皮带分料器 电机控制 电机(反转）</v>
      </c>
      <c r="D4428" t="s">
        <v>154</v>
      </c>
      <c r="E4428" t="str">
        <f t="shared" si="416"/>
        <v>No</v>
      </c>
      <c r="F4428" t="str">
        <f t="shared" si="417"/>
        <v>0</v>
      </c>
      <c r="G4428" t="s">
        <v>154</v>
      </c>
      <c r="H4428" t="s">
        <v>155</v>
      </c>
      <c r="I4428" t="str">
        <f t="shared" si="418"/>
        <v/>
      </c>
      <c r="J4428" t="str">
        <f t="shared" si="419"/>
        <v/>
      </c>
      <c r="K4428" t="str">
        <f>VLOOKUP('intouch变量（离散）'!$A4428,基本表格!$G:$Q,9,FALSE)</f>
        <v>None</v>
      </c>
      <c r="L4428">
        <v>1</v>
      </c>
      <c r="M4428" t="s">
        <v>156</v>
      </c>
      <c r="N4428" t="s">
        <v>157</v>
      </c>
      <c r="O4428" t="s">
        <v>158</v>
      </c>
      <c r="P4428" t="str">
        <f>VLOOKUP('intouch变量（离散）'!$A4428,基本表格!$G:$Q,3,FALSE)</f>
        <v>DB1300,X902.3</v>
      </c>
      <c r="Q4428" t="str">
        <f>VLOOKUP('intouch变量（离散）'!$A4428,基本表格!$G:$Q,10,FALSE)</f>
        <v>Yes</v>
      </c>
      <c r="R4428" t="str">
        <f t="shared" si="420"/>
        <v>DB1300,X902.3 2147+P5-M13 刨片进料仓3#进料皮带分料器 电机控制 电机(反转）</v>
      </c>
      <c r="S4428">
        <v>0</v>
      </c>
      <c r="T4428">
        <v>0</v>
      </c>
    </row>
    <row r="4429" spans="1:20">
      <c r="A4429" s="10" t="s">
        <v>4585</v>
      </c>
      <c r="B4429" s="11" t="str">
        <f t="shared" si="415"/>
        <v>CHP3</v>
      </c>
      <c r="C4429" s="11" t="str">
        <f>VLOOKUP('intouch变量（离散）'!$A4429,基本表格!$G:$Q,2,FALSE)</f>
        <v>2147+P5-M13 刨片进料仓3#进料皮带分料器 电机控制 本地</v>
      </c>
      <c r="D4429" t="s">
        <v>154</v>
      </c>
      <c r="E4429" t="str">
        <f t="shared" si="416"/>
        <v>No</v>
      </c>
      <c r="F4429" t="str">
        <f t="shared" si="417"/>
        <v>0</v>
      </c>
      <c r="G4429" t="s">
        <v>154</v>
      </c>
      <c r="H4429" t="s">
        <v>155</v>
      </c>
      <c r="I4429" t="str">
        <f t="shared" si="418"/>
        <v/>
      </c>
      <c r="J4429" t="str">
        <f t="shared" si="419"/>
        <v/>
      </c>
      <c r="K4429" t="str">
        <f>VLOOKUP('intouch变量（离散）'!$A4429,基本表格!$G:$Q,9,FALSE)</f>
        <v>None</v>
      </c>
      <c r="L4429">
        <v>1</v>
      </c>
      <c r="M4429" t="s">
        <v>156</v>
      </c>
      <c r="N4429" t="s">
        <v>157</v>
      </c>
      <c r="O4429" t="s">
        <v>158</v>
      </c>
      <c r="P4429" t="str">
        <f>VLOOKUP('intouch变量（离散）'!$A4429,基本表格!$G:$Q,3,FALSE)</f>
        <v>DB1300,X902.4</v>
      </c>
      <c r="Q4429" t="str">
        <f>VLOOKUP('intouch变量（离散）'!$A4429,基本表格!$G:$Q,10,FALSE)</f>
        <v>Yes</v>
      </c>
      <c r="R4429" t="str">
        <f t="shared" si="420"/>
        <v>DB1300,X902.4 2147+P5-M13 刨片进料仓3#进料皮带分料器 电机控制 本地</v>
      </c>
      <c r="S4429">
        <v>0</v>
      </c>
      <c r="T4429">
        <v>0</v>
      </c>
    </row>
    <row r="4430" spans="1:20">
      <c r="A4430" s="10" t="s">
        <v>4586</v>
      </c>
      <c r="B4430" s="11" t="str">
        <f t="shared" si="415"/>
        <v>CHP3</v>
      </c>
      <c r="C4430" s="11" t="str">
        <f>VLOOKUP('intouch变量（离散）'!$A4430,基本表格!$G:$Q,2,FALSE)</f>
        <v>2147+P5-M13 刨片进料仓3#进料皮带分料器 电机控制 远程</v>
      </c>
      <c r="D4430" t="s">
        <v>154</v>
      </c>
      <c r="E4430" t="str">
        <f t="shared" si="416"/>
        <v>No</v>
      </c>
      <c r="F4430" t="str">
        <f t="shared" si="417"/>
        <v>0</v>
      </c>
      <c r="G4430" t="s">
        <v>154</v>
      </c>
      <c r="H4430" t="s">
        <v>155</v>
      </c>
      <c r="I4430" t="str">
        <f t="shared" si="418"/>
        <v/>
      </c>
      <c r="J4430" t="str">
        <f t="shared" si="419"/>
        <v/>
      </c>
      <c r="K4430" t="str">
        <f>VLOOKUP('intouch变量（离散）'!$A4430,基本表格!$G:$Q,9,FALSE)</f>
        <v>None</v>
      </c>
      <c r="L4430">
        <v>1</v>
      </c>
      <c r="M4430" t="s">
        <v>156</v>
      </c>
      <c r="N4430" t="s">
        <v>157</v>
      </c>
      <c r="O4430" t="s">
        <v>158</v>
      </c>
      <c r="P4430" t="str">
        <f>VLOOKUP('intouch变量（离散）'!$A4430,基本表格!$G:$Q,3,FALSE)</f>
        <v>DB1300,X902.5</v>
      </c>
      <c r="Q4430" t="str">
        <f>VLOOKUP('intouch变量（离散）'!$A4430,基本表格!$G:$Q,10,FALSE)</f>
        <v>Yes</v>
      </c>
      <c r="R4430" t="str">
        <f t="shared" si="420"/>
        <v>DB1300,X902.5 2147+P5-M13 刨片进料仓3#进料皮带分料器 电机控制 远程</v>
      </c>
      <c r="S4430">
        <v>0</v>
      </c>
      <c r="T4430">
        <v>0</v>
      </c>
    </row>
    <row r="4431" spans="1:20">
      <c r="A4431" s="10" t="s">
        <v>4587</v>
      </c>
      <c r="B4431" s="11" t="str">
        <f t="shared" si="415"/>
        <v>CHP3</v>
      </c>
      <c r="C4431" s="11" t="str">
        <f>VLOOKUP('intouch变量（离散）'!$A4431,基本表格!$G:$Q,2,FALSE)</f>
        <v>2147+P5-M13 刨片进料仓3#进料皮带分料器 电机控制 堵料报警</v>
      </c>
      <c r="D4431" t="s">
        <v>154</v>
      </c>
      <c r="E4431" t="str">
        <f t="shared" si="416"/>
        <v>No</v>
      </c>
      <c r="F4431" t="str">
        <f t="shared" si="417"/>
        <v>0</v>
      </c>
      <c r="G4431" t="s">
        <v>154</v>
      </c>
      <c r="H4431" t="s">
        <v>155</v>
      </c>
      <c r="I4431" t="str">
        <f t="shared" si="418"/>
        <v/>
      </c>
      <c r="J4431" t="str">
        <f t="shared" si="419"/>
        <v/>
      </c>
      <c r="K4431" t="str">
        <f>VLOOKUP('intouch变量（离散）'!$A4431,基本表格!$G:$Q,9,FALSE)</f>
        <v>On</v>
      </c>
      <c r="L4431">
        <v>1</v>
      </c>
      <c r="M4431" t="s">
        <v>156</v>
      </c>
      <c r="N4431" t="s">
        <v>157</v>
      </c>
      <c r="O4431" t="s">
        <v>158</v>
      </c>
      <c r="P4431" t="str">
        <f>VLOOKUP('intouch变量（离散）'!$A4431,基本表格!$G:$Q,3,FALSE)</f>
        <v>DB1300,X902.6</v>
      </c>
      <c r="Q4431" t="str">
        <f>VLOOKUP('intouch变量（离散）'!$A4431,基本表格!$G:$Q,10,FALSE)</f>
        <v>Yes</v>
      </c>
      <c r="R4431" t="str">
        <f t="shared" si="420"/>
        <v>DB1300,X902.6 2147+P5-M13 刨片进料仓3#进料皮带分料器 电机控制 堵料报警</v>
      </c>
      <c r="S4431">
        <v>0</v>
      </c>
      <c r="T4431">
        <v>0</v>
      </c>
    </row>
    <row r="4432" spans="1:20">
      <c r="A4432" s="10" t="s">
        <v>4588</v>
      </c>
      <c r="B4432" s="11" t="str">
        <f t="shared" si="415"/>
        <v>CHP3</v>
      </c>
      <c r="C4432" s="11" t="str">
        <f>VLOOKUP('intouch变量（离散）'!$A4432,基本表格!$G:$Q,2,FALSE)</f>
        <v>2147+P5-M13 刨片进料仓3#进料皮带分料器 电机控制 堵料检测</v>
      </c>
      <c r="D4432" t="s">
        <v>154</v>
      </c>
      <c r="E4432" t="str">
        <f t="shared" si="416"/>
        <v>No</v>
      </c>
      <c r="F4432" t="str">
        <f t="shared" si="417"/>
        <v>0</v>
      </c>
      <c r="G4432" t="s">
        <v>154</v>
      </c>
      <c r="H4432" t="s">
        <v>155</v>
      </c>
      <c r="I4432" t="str">
        <f t="shared" si="418"/>
        <v/>
      </c>
      <c r="J4432" t="str">
        <f t="shared" si="419"/>
        <v/>
      </c>
      <c r="K4432" t="str">
        <f>VLOOKUP('intouch变量（离散）'!$A4432,基本表格!$G:$Q,9,FALSE)</f>
        <v>None</v>
      </c>
      <c r="L4432">
        <v>1</v>
      </c>
      <c r="M4432" t="s">
        <v>156</v>
      </c>
      <c r="N4432" t="s">
        <v>157</v>
      </c>
      <c r="O4432" t="s">
        <v>158</v>
      </c>
      <c r="P4432" t="str">
        <f>VLOOKUP('intouch变量（离散）'!$A4432,基本表格!$G:$Q,3,FALSE)</f>
        <v>DB1300,X902.7</v>
      </c>
      <c r="Q4432" t="str">
        <f>VLOOKUP('intouch变量（离散）'!$A4432,基本表格!$G:$Q,10,FALSE)</f>
        <v>Yes</v>
      </c>
      <c r="R4432" t="str">
        <f t="shared" si="420"/>
        <v>DB1300,X902.7 2147+P5-M13 刨片进料仓3#进料皮带分料器 电机控制 堵料检测</v>
      </c>
      <c r="S4432">
        <v>0</v>
      </c>
      <c r="T4432">
        <v>0</v>
      </c>
    </row>
    <row r="4433" spans="1:20">
      <c r="A4433" s="10" t="s">
        <v>4589</v>
      </c>
      <c r="B4433" s="11" t="str">
        <f t="shared" si="415"/>
        <v>CHP3</v>
      </c>
      <c r="C4433" s="11" t="str">
        <f>VLOOKUP('intouch变量（离散）'!$A4433,基本表格!$G:$Q,2,FALSE)</f>
        <v>2147+P5-M13 刨片进料仓3#进料皮带分料器 电机控制 堵料保护使能</v>
      </c>
      <c r="D4433" t="s">
        <v>154</v>
      </c>
      <c r="E4433" t="str">
        <f t="shared" si="416"/>
        <v>Yes</v>
      </c>
      <c r="F4433" t="str">
        <f t="shared" si="417"/>
        <v>900</v>
      </c>
      <c r="G4433" t="s">
        <v>154</v>
      </c>
      <c r="H4433" t="s">
        <v>155</v>
      </c>
      <c r="I4433" t="str">
        <f t="shared" si="418"/>
        <v>禁用</v>
      </c>
      <c r="J4433" t="str">
        <f t="shared" si="419"/>
        <v>启用</v>
      </c>
      <c r="K4433" t="str">
        <f>VLOOKUP('intouch变量（离散）'!$A4433,基本表格!$G:$Q,9,FALSE)</f>
        <v>None</v>
      </c>
      <c r="L4433">
        <v>1</v>
      </c>
      <c r="M4433" t="s">
        <v>156</v>
      </c>
      <c r="N4433" t="s">
        <v>157</v>
      </c>
      <c r="O4433" t="s">
        <v>158</v>
      </c>
      <c r="P4433" t="str">
        <f>VLOOKUP('intouch变量（离散）'!$A4433,基本表格!$G:$Q,3,FALSE)</f>
        <v>DB1300,X903.0</v>
      </c>
      <c r="Q4433" t="str">
        <f>VLOOKUP('intouch变量（离散）'!$A4433,基本表格!$G:$Q,10,FALSE)</f>
        <v>No</v>
      </c>
      <c r="R4433" t="str">
        <f t="shared" si="420"/>
        <v>DB1300,X903.0 2147+P5-M13 刨片进料仓3#进料皮带分料器 电机控制 堵料保护使能</v>
      </c>
      <c r="S4433">
        <v>0</v>
      </c>
      <c r="T4433">
        <v>0</v>
      </c>
    </row>
    <row r="4434" spans="1:20">
      <c r="A4434" s="10" t="s">
        <v>4590</v>
      </c>
      <c r="B4434" s="11" t="str">
        <f t="shared" si="415"/>
        <v>CHP3</v>
      </c>
      <c r="C4434" s="11" t="str">
        <f>VLOOKUP('intouch变量（离散）'!$A4434,基本表格!$G:$Q,2,FALSE)</f>
        <v>2147+P5-M13 刨片进料仓3#进料皮带分料器 电机控制 堵料导致停机</v>
      </c>
      <c r="D4434" t="s">
        <v>154</v>
      </c>
      <c r="E4434" t="str">
        <f t="shared" si="416"/>
        <v>No</v>
      </c>
      <c r="F4434" t="str">
        <f t="shared" si="417"/>
        <v>0</v>
      </c>
      <c r="G4434" t="s">
        <v>154</v>
      </c>
      <c r="H4434" t="s">
        <v>155</v>
      </c>
      <c r="I4434" t="str">
        <f t="shared" si="418"/>
        <v/>
      </c>
      <c r="J4434" t="str">
        <f t="shared" si="419"/>
        <v/>
      </c>
      <c r="K4434" t="str">
        <f>VLOOKUP('intouch变量（离散）'!$A4434,基本表格!$G:$Q,9,FALSE)</f>
        <v>On</v>
      </c>
      <c r="L4434">
        <v>1</v>
      </c>
      <c r="M4434" t="s">
        <v>156</v>
      </c>
      <c r="N4434" t="s">
        <v>157</v>
      </c>
      <c r="O4434" t="s">
        <v>158</v>
      </c>
      <c r="P4434" t="str">
        <f>VLOOKUP('intouch变量（离散）'!$A4434,基本表格!$G:$Q,3,FALSE)</f>
        <v>DB1300,X903.1</v>
      </c>
      <c r="Q4434" t="str">
        <f>VLOOKUP('intouch变量（离散）'!$A4434,基本表格!$G:$Q,10,FALSE)</f>
        <v>Yes</v>
      </c>
      <c r="R4434" t="str">
        <f t="shared" si="420"/>
        <v>DB1300,X903.1 2147+P5-M13 刨片进料仓3#进料皮带分料器 电机控制 堵料导致停机</v>
      </c>
      <c r="S4434">
        <v>0</v>
      </c>
      <c r="T4434">
        <v>0</v>
      </c>
    </row>
    <row r="4435" spans="1:20">
      <c r="A4435" s="10" t="s">
        <v>4591</v>
      </c>
      <c r="B4435" s="11" t="str">
        <f t="shared" si="415"/>
        <v>CHP3</v>
      </c>
      <c r="C4435" s="11" t="str">
        <f>VLOOKUP('intouch变量（离散）'!$A4435,基本表格!$G:$Q,2,FALSE)</f>
        <v>2147+P5-M13 刨片进料仓3#进料皮带分料器 电机控制 拉线开关</v>
      </c>
      <c r="D4435" t="s">
        <v>154</v>
      </c>
      <c r="E4435" t="str">
        <f t="shared" si="416"/>
        <v>No</v>
      </c>
      <c r="F4435" t="str">
        <f t="shared" si="417"/>
        <v>0</v>
      </c>
      <c r="G4435" t="s">
        <v>154</v>
      </c>
      <c r="H4435" t="s">
        <v>155</v>
      </c>
      <c r="I4435" t="str">
        <f t="shared" si="418"/>
        <v/>
      </c>
      <c r="J4435" t="str">
        <f t="shared" si="419"/>
        <v/>
      </c>
      <c r="K4435" t="str">
        <f>VLOOKUP('intouch变量（离散）'!$A4435,基本表格!$G:$Q,9,FALSE)</f>
        <v>On</v>
      </c>
      <c r="L4435">
        <v>1</v>
      </c>
      <c r="M4435" t="s">
        <v>156</v>
      </c>
      <c r="N4435" t="s">
        <v>157</v>
      </c>
      <c r="O4435" t="s">
        <v>158</v>
      </c>
      <c r="P4435" t="str">
        <f>VLOOKUP('intouch变量（离散）'!$A4435,基本表格!$G:$Q,3,FALSE)</f>
        <v>DB1300,X908.0</v>
      </c>
      <c r="Q4435" t="str">
        <f>VLOOKUP('intouch变量（离散）'!$A4435,基本表格!$G:$Q,10,FALSE)</f>
        <v>Yes</v>
      </c>
      <c r="R4435" t="str">
        <f t="shared" si="420"/>
        <v>DB1300,X908.0 2147+P5-M13 刨片进料仓3#进料皮带分料器 电机控制 拉线开关</v>
      </c>
      <c r="S4435">
        <v>0</v>
      </c>
      <c r="T4435">
        <v>0</v>
      </c>
    </row>
    <row r="4436" spans="1:20">
      <c r="A4436" s="10" t="s">
        <v>4592</v>
      </c>
      <c r="B4436" s="11" t="str">
        <f t="shared" si="415"/>
        <v>CHP3</v>
      </c>
      <c r="C4436" s="11" t="str">
        <f>VLOOKUP('intouch变量（离散）'!$A4436,基本表格!$G:$Q,2,FALSE)</f>
        <v>2147+P5-M13 刨片进料仓3#进料皮带分料器 电机控制 左跑偏报警</v>
      </c>
      <c r="D4436" t="s">
        <v>154</v>
      </c>
      <c r="E4436" t="str">
        <f t="shared" si="416"/>
        <v>No</v>
      </c>
      <c r="F4436" t="str">
        <f t="shared" si="417"/>
        <v>0</v>
      </c>
      <c r="G4436" t="s">
        <v>154</v>
      </c>
      <c r="H4436" t="s">
        <v>155</v>
      </c>
      <c r="I4436" t="str">
        <f t="shared" si="418"/>
        <v/>
      </c>
      <c r="J4436" t="str">
        <f t="shared" si="419"/>
        <v/>
      </c>
      <c r="K4436" t="str">
        <f>VLOOKUP('intouch变量（离散）'!$A4436,基本表格!$G:$Q,9,FALSE)</f>
        <v>On</v>
      </c>
      <c r="L4436">
        <v>1</v>
      </c>
      <c r="M4436" t="s">
        <v>156</v>
      </c>
      <c r="N4436" t="s">
        <v>157</v>
      </c>
      <c r="O4436" t="s">
        <v>158</v>
      </c>
      <c r="P4436" t="str">
        <f>VLOOKUP('intouch变量（离散）'!$A4436,基本表格!$G:$Q,3,FALSE)</f>
        <v>DB1300,X908.1</v>
      </c>
      <c r="Q4436" t="str">
        <f>VLOOKUP('intouch变量（离散）'!$A4436,基本表格!$G:$Q,10,FALSE)</f>
        <v>Yes</v>
      </c>
      <c r="R4436" t="str">
        <f t="shared" si="420"/>
        <v>DB1300,X908.1 2147+P5-M13 刨片进料仓3#进料皮带分料器 电机控制 左跑偏报警</v>
      </c>
      <c r="S4436">
        <v>0</v>
      </c>
      <c r="T4436">
        <v>0</v>
      </c>
    </row>
    <row r="4437" spans="1:20">
      <c r="A4437" s="10" t="s">
        <v>4593</v>
      </c>
      <c r="B4437" s="11" t="str">
        <f t="shared" si="415"/>
        <v>CHP3</v>
      </c>
      <c r="C4437" s="11" t="str">
        <f>VLOOKUP('intouch变量（离散）'!$A4437,基本表格!$G:$Q,2,FALSE)</f>
        <v>2147+P5-M13 刨片进料仓3#进料皮带分料器 电机控制 左跑偏1检测</v>
      </c>
      <c r="D4437" t="s">
        <v>154</v>
      </c>
      <c r="E4437" t="str">
        <f t="shared" si="416"/>
        <v>No</v>
      </c>
      <c r="F4437" t="str">
        <f t="shared" si="417"/>
        <v>0</v>
      </c>
      <c r="G4437" t="s">
        <v>154</v>
      </c>
      <c r="H4437" t="s">
        <v>155</v>
      </c>
      <c r="I4437" t="str">
        <f t="shared" si="418"/>
        <v/>
      </c>
      <c r="J4437" t="str">
        <f t="shared" si="419"/>
        <v/>
      </c>
      <c r="K4437" t="str">
        <f>VLOOKUP('intouch变量（离散）'!$A4437,基本表格!$G:$Q,9,FALSE)</f>
        <v>None</v>
      </c>
      <c r="L4437">
        <v>1</v>
      </c>
      <c r="M4437" t="s">
        <v>156</v>
      </c>
      <c r="N4437" t="s">
        <v>157</v>
      </c>
      <c r="O4437" t="s">
        <v>158</v>
      </c>
      <c r="P4437" t="str">
        <f>VLOOKUP('intouch变量（离散）'!$A4437,基本表格!$G:$Q,3,FALSE)</f>
        <v>DB1300,X908.2</v>
      </c>
      <c r="Q4437" t="str">
        <f>VLOOKUP('intouch变量（离散）'!$A4437,基本表格!$G:$Q,10,FALSE)</f>
        <v>Yes</v>
      </c>
      <c r="R4437" t="str">
        <f t="shared" si="420"/>
        <v>DB1300,X908.2 2147+P5-M13 刨片进料仓3#进料皮带分料器 电机控制 左跑偏1检测</v>
      </c>
      <c r="S4437">
        <v>0</v>
      </c>
      <c r="T4437">
        <v>0</v>
      </c>
    </row>
    <row r="4438" spans="1:20">
      <c r="A4438" s="10" t="s">
        <v>4594</v>
      </c>
      <c r="B4438" s="11" t="str">
        <f t="shared" si="415"/>
        <v>CHP3</v>
      </c>
      <c r="C4438" s="11" t="str">
        <f>VLOOKUP('intouch变量（离散）'!$A4438,基本表格!$G:$Q,2,FALSE)</f>
        <v>2147+P5-M13 刨片进料仓3#进料皮带分料器 电机控制 左跑偏保护使能</v>
      </c>
      <c r="D4438" t="s">
        <v>154</v>
      </c>
      <c r="E4438" t="str">
        <f t="shared" si="416"/>
        <v>Yes</v>
      </c>
      <c r="F4438" t="str">
        <f t="shared" si="417"/>
        <v>900</v>
      </c>
      <c r="G4438" t="s">
        <v>154</v>
      </c>
      <c r="H4438" t="s">
        <v>155</v>
      </c>
      <c r="I4438" t="str">
        <f t="shared" si="418"/>
        <v>禁用</v>
      </c>
      <c r="J4438" t="str">
        <f t="shared" si="419"/>
        <v>启用</v>
      </c>
      <c r="K4438" t="str">
        <f>VLOOKUP('intouch变量（离散）'!$A4438,基本表格!$G:$Q,9,FALSE)</f>
        <v>None</v>
      </c>
      <c r="L4438">
        <v>1</v>
      </c>
      <c r="M4438" t="s">
        <v>156</v>
      </c>
      <c r="N4438" t="s">
        <v>157</v>
      </c>
      <c r="O4438" t="s">
        <v>158</v>
      </c>
      <c r="P4438" t="str">
        <f>VLOOKUP('intouch变量（离散）'!$A4438,基本表格!$G:$Q,3,FALSE)</f>
        <v>DB1300,X908.3</v>
      </c>
      <c r="Q4438" t="str">
        <f>VLOOKUP('intouch变量（离散）'!$A4438,基本表格!$G:$Q,10,FALSE)</f>
        <v>No</v>
      </c>
      <c r="R4438" t="str">
        <f t="shared" si="420"/>
        <v>DB1300,X908.3 2147+P5-M13 刨片进料仓3#进料皮带分料器 电机控制 左跑偏保护使能</v>
      </c>
      <c r="S4438">
        <v>0</v>
      </c>
      <c r="T4438">
        <v>0</v>
      </c>
    </row>
    <row r="4439" spans="1:20">
      <c r="A4439" s="10" t="s">
        <v>4595</v>
      </c>
      <c r="B4439" s="11" t="str">
        <f t="shared" si="415"/>
        <v>CHP3</v>
      </c>
      <c r="C4439" s="11" t="str">
        <f>VLOOKUP('intouch变量（离散）'!$A4439,基本表格!$G:$Q,2,FALSE)</f>
        <v>2147+P5-M13 刨片进料仓3#进料皮带分料器 电机控制 左跑偏导致停机</v>
      </c>
      <c r="D4439" t="s">
        <v>154</v>
      </c>
      <c r="E4439" t="str">
        <f t="shared" si="416"/>
        <v>No</v>
      </c>
      <c r="F4439" t="str">
        <f t="shared" si="417"/>
        <v>0</v>
      </c>
      <c r="G4439" t="s">
        <v>154</v>
      </c>
      <c r="H4439" t="s">
        <v>155</v>
      </c>
      <c r="I4439" t="str">
        <f t="shared" si="418"/>
        <v/>
      </c>
      <c r="J4439" t="str">
        <f t="shared" si="419"/>
        <v/>
      </c>
      <c r="K4439" t="str">
        <f>VLOOKUP('intouch变量（离散）'!$A4439,基本表格!$G:$Q,9,FALSE)</f>
        <v>On</v>
      </c>
      <c r="L4439">
        <v>1</v>
      </c>
      <c r="M4439" t="s">
        <v>156</v>
      </c>
      <c r="N4439" t="s">
        <v>157</v>
      </c>
      <c r="O4439" t="s">
        <v>158</v>
      </c>
      <c r="P4439" t="str">
        <f>VLOOKUP('intouch变量（离散）'!$A4439,基本表格!$G:$Q,3,FALSE)</f>
        <v>DB1300,X908.4</v>
      </c>
      <c r="Q4439" t="str">
        <f>VLOOKUP('intouch变量（离散）'!$A4439,基本表格!$G:$Q,10,FALSE)</f>
        <v>Yes</v>
      </c>
      <c r="R4439" t="str">
        <f t="shared" si="420"/>
        <v>DB1300,X908.4 2147+P5-M13 刨片进料仓3#进料皮带分料器 电机控制 左跑偏导致停机</v>
      </c>
      <c r="S4439">
        <v>0</v>
      </c>
      <c r="T4439">
        <v>0</v>
      </c>
    </row>
    <row r="4440" spans="1:20">
      <c r="A4440" s="10" t="s">
        <v>4596</v>
      </c>
      <c r="B4440" s="11" t="str">
        <f t="shared" si="415"/>
        <v>CHP3</v>
      </c>
      <c r="C4440" s="11" t="str">
        <f>VLOOKUP('intouch变量（离散）'!$A4440,基本表格!$G:$Q,2,FALSE)</f>
        <v>2147+P5-M13 刨片进料仓3#进料皮带分料器 电机控制 右 跑偏报警</v>
      </c>
      <c r="D4440" t="s">
        <v>154</v>
      </c>
      <c r="E4440" t="str">
        <f t="shared" si="416"/>
        <v>No</v>
      </c>
      <c r="F4440" t="str">
        <f t="shared" si="417"/>
        <v>0</v>
      </c>
      <c r="G4440" t="s">
        <v>154</v>
      </c>
      <c r="H4440" t="s">
        <v>155</v>
      </c>
      <c r="I4440" t="str">
        <f t="shared" si="418"/>
        <v/>
      </c>
      <c r="J4440" t="str">
        <f t="shared" si="419"/>
        <v/>
      </c>
      <c r="K4440" t="str">
        <f>VLOOKUP('intouch变量（离散）'!$A4440,基本表格!$G:$Q,9,FALSE)</f>
        <v>On</v>
      </c>
      <c r="L4440">
        <v>1</v>
      </c>
      <c r="M4440" t="s">
        <v>156</v>
      </c>
      <c r="N4440" t="s">
        <v>157</v>
      </c>
      <c r="O4440" t="s">
        <v>158</v>
      </c>
      <c r="P4440" t="str">
        <f>VLOOKUP('intouch变量（离散）'!$A4440,基本表格!$G:$Q,3,FALSE)</f>
        <v>DB1300,X912.0</v>
      </c>
      <c r="Q4440" t="str">
        <f>VLOOKUP('intouch变量（离散）'!$A4440,基本表格!$G:$Q,10,FALSE)</f>
        <v>Yes</v>
      </c>
      <c r="R4440" t="str">
        <f t="shared" si="420"/>
        <v>DB1300,X912.0 2147+P5-M13 刨片进料仓3#进料皮带分料器 电机控制 右 跑偏报警</v>
      </c>
      <c r="S4440">
        <v>0</v>
      </c>
      <c r="T4440">
        <v>0</v>
      </c>
    </row>
    <row r="4441" spans="1:20">
      <c r="A4441" s="10" t="s">
        <v>4597</v>
      </c>
      <c r="B4441" s="11" t="str">
        <f t="shared" si="415"/>
        <v>CHP3</v>
      </c>
      <c r="C4441" s="11" t="str">
        <f>VLOOKUP('intouch变量（离散）'!$A4441,基本表格!$G:$Q,2,FALSE)</f>
        <v>2147+P5-M13 刨片进料仓3#进料皮带分料器 电机控制 右跑偏1检测</v>
      </c>
      <c r="D4441" t="s">
        <v>154</v>
      </c>
      <c r="E4441" t="str">
        <f t="shared" si="416"/>
        <v>No</v>
      </c>
      <c r="F4441" t="str">
        <f t="shared" si="417"/>
        <v>0</v>
      </c>
      <c r="G4441" t="s">
        <v>154</v>
      </c>
      <c r="H4441" t="s">
        <v>155</v>
      </c>
      <c r="I4441" t="str">
        <f t="shared" si="418"/>
        <v/>
      </c>
      <c r="J4441" t="str">
        <f t="shared" si="419"/>
        <v/>
      </c>
      <c r="K4441" t="str">
        <f>VLOOKUP('intouch变量（离散）'!$A4441,基本表格!$G:$Q,9,FALSE)</f>
        <v>None</v>
      </c>
      <c r="L4441">
        <v>1</v>
      </c>
      <c r="M4441" t="s">
        <v>156</v>
      </c>
      <c r="N4441" t="s">
        <v>157</v>
      </c>
      <c r="O4441" t="s">
        <v>158</v>
      </c>
      <c r="P4441" t="str">
        <f>VLOOKUP('intouch变量（离散）'!$A4441,基本表格!$G:$Q,3,FALSE)</f>
        <v>DB1300,X912.1</v>
      </c>
      <c r="Q4441" t="str">
        <f>VLOOKUP('intouch变量（离散）'!$A4441,基本表格!$G:$Q,10,FALSE)</f>
        <v>Yes</v>
      </c>
      <c r="R4441" t="str">
        <f t="shared" si="420"/>
        <v>DB1300,X912.1 2147+P5-M13 刨片进料仓3#进料皮带分料器 电机控制 右跑偏1检测</v>
      </c>
      <c r="S4441">
        <v>0</v>
      </c>
      <c r="T4441">
        <v>0</v>
      </c>
    </row>
    <row r="4442" spans="1:20">
      <c r="A4442" s="10" t="s">
        <v>4598</v>
      </c>
      <c r="B4442" s="11" t="str">
        <f t="shared" si="415"/>
        <v>CHP3</v>
      </c>
      <c r="C4442" s="11" t="str">
        <f>VLOOKUP('intouch变量（离散）'!$A4442,基本表格!$G:$Q,2,FALSE)</f>
        <v>2147+P5-M13 刨片进料仓3#进料皮带分料器 电机控制 右跑偏保护使能</v>
      </c>
      <c r="D4442" t="s">
        <v>154</v>
      </c>
      <c r="E4442" t="str">
        <f t="shared" si="416"/>
        <v>Yes</v>
      </c>
      <c r="F4442" t="str">
        <f t="shared" si="417"/>
        <v>900</v>
      </c>
      <c r="G4442" t="s">
        <v>154</v>
      </c>
      <c r="H4442" t="s">
        <v>155</v>
      </c>
      <c r="I4442" t="str">
        <f t="shared" si="418"/>
        <v>禁用</v>
      </c>
      <c r="J4442" t="str">
        <f t="shared" si="419"/>
        <v>启用</v>
      </c>
      <c r="K4442" t="str">
        <f>VLOOKUP('intouch变量（离散）'!$A4442,基本表格!$G:$Q,9,FALSE)</f>
        <v>None</v>
      </c>
      <c r="L4442">
        <v>1</v>
      </c>
      <c r="M4442" t="s">
        <v>156</v>
      </c>
      <c r="N4442" t="s">
        <v>157</v>
      </c>
      <c r="O4442" t="s">
        <v>158</v>
      </c>
      <c r="P4442" t="str">
        <f>VLOOKUP('intouch变量（离散）'!$A4442,基本表格!$G:$Q,3,FALSE)</f>
        <v>DB1300,X912.2</v>
      </c>
      <c r="Q4442" t="str">
        <f>VLOOKUP('intouch变量（离散）'!$A4442,基本表格!$G:$Q,10,FALSE)</f>
        <v>No</v>
      </c>
      <c r="R4442" t="str">
        <f t="shared" si="420"/>
        <v>DB1300,X912.2 2147+P5-M13 刨片进料仓3#进料皮带分料器 电机控制 右跑偏保护使能</v>
      </c>
      <c r="S4442">
        <v>0</v>
      </c>
      <c r="T4442">
        <v>0</v>
      </c>
    </row>
    <row r="4443" spans="1:20">
      <c r="A4443" s="10" t="s">
        <v>4599</v>
      </c>
      <c r="B4443" s="11" t="str">
        <f t="shared" si="415"/>
        <v>CHP3</v>
      </c>
      <c r="C4443" s="11" t="str">
        <f>VLOOKUP('intouch变量（离散）'!$A4443,基本表格!$G:$Q,2,FALSE)</f>
        <v>2147+P5-M13 刨片进料仓3#进料皮带分料器 电机控制 右跑偏导致停机</v>
      </c>
      <c r="D4443" t="s">
        <v>154</v>
      </c>
      <c r="E4443" t="str">
        <f t="shared" si="416"/>
        <v>No</v>
      </c>
      <c r="F4443" t="str">
        <f t="shared" si="417"/>
        <v>0</v>
      </c>
      <c r="G4443" t="s">
        <v>154</v>
      </c>
      <c r="H4443" t="s">
        <v>155</v>
      </c>
      <c r="I4443" t="str">
        <f t="shared" si="418"/>
        <v/>
      </c>
      <c r="J4443" t="str">
        <f t="shared" si="419"/>
        <v/>
      </c>
      <c r="K4443" t="str">
        <f>VLOOKUP('intouch变量（离散）'!$A4443,基本表格!$G:$Q,9,FALSE)</f>
        <v>On</v>
      </c>
      <c r="L4443">
        <v>1</v>
      </c>
      <c r="M4443" t="s">
        <v>156</v>
      </c>
      <c r="N4443" t="s">
        <v>157</v>
      </c>
      <c r="O4443" t="s">
        <v>158</v>
      </c>
      <c r="P4443" t="str">
        <f>VLOOKUP('intouch变量（离散）'!$A4443,基本表格!$G:$Q,3,FALSE)</f>
        <v>DB1300,X912.3</v>
      </c>
      <c r="Q4443" t="str">
        <f>VLOOKUP('intouch变量（离散）'!$A4443,基本表格!$G:$Q,10,FALSE)</f>
        <v>Yes</v>
      </c>
      <c r="R4443" t="str">
        <f t="shared" si="420"/>
        <v>DB1300,X912.3 2147+P5-M13 刨片进料仓3#进料皮带分料器 电机控制 右跑偏导致停机</v>
      </c>
      <c r="S4443">
        <v>0</v>
      </c>
      <c r="T4443">
        <v>0</v>
      </c>
    </row>
    <row r="4444" spans="1:20">
      <c r="A4444" s="10" t="s">
        <v>4600</v>
      </c>
      <c r="B4444" s="11" t="str">
        <f t="shared" si="415"/>
        <v>CHP3</v>
      </c>
      <c r="C4444" s="11" t="str">
        <f>VLOOKUP('intouch变量（离散）'!$A4444,基本表格!$G:$Q,2,FALSE)</f>
        <v>2147+P5-M13 刨片进料仓3#进料皮带分料器 电机控制 三角型</v>
      </c>
      <c r="D4444" t="s">
        <v>154</v>
      </c>
      <c r="E4444" t="str">
        <f t="shared" si="416"/>
        <v>No</v>
      </c>
      <c r="F4444" t="str">
        <f t="shared" si="417"/>
        <v>0</v>
      </c>
      <c r="G4444" t="s">
        <v>154</v>
      </c>
      <c r="H4444" t="s">
        <v>155</v>
      </c>
      <c r="I4444" t="str">
        <f t="shared" si="418"/>
        <v/>
      </c>
      <c r="J4444" t="str">
        <f t="shared" si="419"/>
        <v/>
      </c>
      <c r="K4444" t="str">
        <f>VLOOKUP('intouch变量（离散）'!$A4444,基本表格!$G:$Q,9,FALSE)</f>
        <v>None</v>
      </c>
      <c r="L4444">
        <v>1</v>
      </c>
      <c r="M4444" t="s">
        <v>156</v>
      </c>
      <c r="N4444" t="s">
        <v>157</v>
      </c>
      <c r="O4444" t="s">
        <v>158</v>
      </c>
      <c r="P4444" t="str">
        <f>VLOOKUP('intouch变量（离散）'!$A4444,基本表格!$G:$Q,3,FALSE)</f>
        <v>DB1300,X916.0</v>
      </c>
      <c r="Q4444" t="str">
        <f>VLOOKUP('intouch变量（离散）'!$A4444,基本表格!$G:$Q,10,FALSE)</f>
        <v>Yes</v>
      </c>
      <c r="R4444" t="str">
        <f t="shared" si="420"/>
        <v>DB1300,X916.0 2147+P5-M13 刨片进料仓3#进料皮带分料器 电机控制 三角型</v>
      </c>
      <c r="S4444">
        <v>0</v>
      </c>
      <c r="T4444">
        <v>0</v>
      </c>
    </row>
    <row r="4445" spans="1:20">
      <c r="A4445" s="10" t="s">
        <v>4601</v>
      </c>
      <c r="B4445" s="11" t="str">
        <f t="shared" si="415"/>
        <v>CHP3</v>
      </c>
      <c r="C4445" s="11" t="str">
        <f>VLOOKUP('intouch变量（离散）'!$A4445,基本表格!$G:$Q,2,FALSE)</f>
        <v>2147+P5-M13 刨片进料仓3#进料皮带分料器 电机控制 星型</v>
      </c>
      <c r="D4445" t="s">
        <v>154</v>
      </c>
      <c r="E4445" t="str">
        <f t="shared" si="416"/>
        <v>No</v>
      </c>
      <c r="F4445" t="str">
        <f t="shared" si="417"/>
        <v>0</v>
      </c>
      <c r="G4445" t="s">
        <v>154</v>
      </c>
      <c r="H4445" t="s">
        <v>155</v>
      </c>
      <c r="I4445" t="str">
        <f t="shared" si="418"/>
        <v/>
      </c>
      <c r="J4445" t="str">
        <f t="shared" si="419"/>
        <v/>
      </c>
      <c r="K4445" t="str">
        <f>VLOOKUP('intouch变量（离散）'!$A4445,基本表格!$G:$Q,9,FALSE)</f>
        <v>None</v>
      </c>
      <c r="L4445">
        <v>1</v>
      </c>
      <c r="M4445" t="s">
        <v>156</v>
      </c>
      <c r="N4445" t="s">
        <v>157</v>
      </c>
      <c r="O4445" t="s">
        <v>158</v>
      </c>
      <c r="P4445" t="str">
        <f>VLOOKUP('intouch变量（离散）'!$A4445,基本表格!$G:$Q,3,FALSE)</f>
        <v>DB1300,X916.1</v>
      </c>
      <c r="Q4445" t="str">
        <f>VLOOKUP('intouch变量（离散）'!$A4445,基本表格!$G:$Q,10,FALSE)</f>
        <v>Yes</v>
      </c>
      <c r="R4445" t="str">
        <f t="shared" si="420"/>
        <v>DB1300,X916.1 2147+P5-M13 刨片进料仓3#进料皮带分料器 电机控制 星型</v>
      </c>
      <c r="S4445">
        <v>0</v>
      </c>
      <c r="T4445">
        <v>0</v>
      </c>
    </row>
    <row r="4446" spans="1:20">
      <c r="A4446" s="10" t="s">
        <v>4602</v>
      </c>
      <c r="B4446" s="11" t="str">
        <f t="shared" si="415"/>
        <v>CHP3</v>
      </c>
      <c r="C4446" s="11" t="str">
        <f>VLOOKUP('intouch变量（离散）'!$A4446,基本表格!$G:$Q,2,FALSE)</f>
        <v>2147+P5-M13 刨片进料仓3#进料皮带分料器 电机控制 维修开关</v>
      </c>
      <c r="D4446" t="s">
        <v>154</v>
      </c>
      <c r="E4446" t="str">
        <f t="shared" si="416"/>
        <v>No</v>
      </c>
      <c r="F4446" t="str">
        <f t="shared" si="417"/>
        <v>0</v>
      </c>
      <c r="G4446" t="s">
        <v>154</v>
      </c>
      <c r="H4446" t="s">
        <v>155</v>
      </c>
      <c r="I4446" t="str">
        <f t="shared" si="418"/>
        <v/>
      </c>
      <c r="J4446" t="str">
        <f t="shared" si="419"/>
        <v/>
      </c>
      <c r="K4446" t="str">
        <f>VLOOKUP('intouch变量（离散）'!$A4446,基本表格!$G:$Q,9,FALSE)</f>
        <v>On</v>
      </c>
      <c r="L4446">
        <v>1</v>
      </c>
      <c r="M4446" t="s">
        <v>156</v>
      </c>
      <c r="N4446" t="s">
        <v>157</v>
      </c>
      <c r="O4446" t="s">
        <v>158</v>
      </c>
      <c r="P4446" t="str">
        <f>VLOOKUP('intouch变量（离散）'!$A4446,基本表格!$G:$Q,3,FALSE)</f>
        <v>DB1300,X916.2</v>
      </c>
      <c r="Q4446" t="str">
        <f>VLOOKUP('intouch变量（离散）'!$A4446,基本表格!$G:$Q,10,FALSE)</f>
        <v>Yes</v>
      </c>
      <c r="R4446" t="str">
        <f t="shared" si="420"/>
        <v>DB1300,X916.2 2147+P5-M13 刨片进料仓3#进料皮带分料器 电机控制 维修开关</v>
      </c>
      <c r="S4446">
        <v>0</v>
      </c>
      <c r="T4446">
        <v>0</v>
      </c>
    </row>
    <row r="4447" spans="1:20">
      <c r="A4447" s="10" t="s">
        <v>4603</v>
      </c>
      <c r="B4447" s="11" t="str">
        <f t="shared" si="415"/>
        <v>CHP3</v>
      </c>
      <c r="C4447" s="11" t="str">
        <f>VLOOKUP('intouch变量（离散）'!$A4447,基本表格!$G:$Q,2,FALSE)</f>
        <v>2147+P5-M13 刨片进料仓3#进料皮带分料器 电机控制 左跑偏2检测</v>
      </c>
      <c r="D4447" t="s">
        <v>154</v>
      </c>
      <c r="E4447" t="str">
        <f t="shared" si="416"/>
        <v>No</v>
      </c>
      <c r="F4447" t="str">
        <f t="shared" si="417"/>
        <v>0</v>
      </c>
      <c r="G4447" t="s">
        <v>154</v>
      </c>
      <c r="H4447" t="s">
        <v>155</v>
      </c>
      <c r="I4447" t="str">
        <f t="shared" si="418"/>
        <v/>
      </c>
      <c r="J4447" t="str">
        <f t="shared" si="419"/>
        <v/>
      </c>
      <c r="K4447" t="str">
        <f>VLOOKUP('intouch变量（离散）'!$A4447,基本表格!$G:$Q,9,FALSE)</f>
        <v>None</v>
      </c>
      <c r="L4447">
        <v>1</v>
      </c>
      <c r="M4447" t="s">
        <v>156</v>
      </c>
      <c r="N4447" t="s">
        <v>157</v>
      </c>
      <c r="O4447" t="s">
        <v>158</v>
      </c>
      <c r="P4447" t="str">
        <f>VLOOKUP('intouch变量（离散）'!$A4447,基本表格!$G:$Q,3,FALSE)</f>
        <v>DB1300,X916.3</v>
      </c>
      <c r="Q4447" t="str">
        <f>VLOOKUP('intouch变量（离散）'!$A4447,基本表格!$G:$Q,10,FALSE)</f>
        <v>Yes</v>
      </c>
      <c r="R4447" t="str">
        <f t="shared" si="420"/>
        <v>DB1300,X916.3 2147+P5-M13 刨片进料仓3#进料皮带分料器 电机控制 左跑偏2检测</v>
      </c>
      <c r="S4447">
        <v>0</v>
      </c>
      <c r="T4447">
        <v>0</v>
      </c>
    </row>
    <row r="4448" spans="1:20">
      <c r="A4448" s="10" t="s">
        <v>4604</v>
      </c>
      <c r="B4448" s="11" t="str">
        <f t="shared" si="415"/>
        <v>CHP3</v>
      </c>
      <c r="C4448" s="11" t="str">
        <f>VLOOKUP('intouch变量（离散）'!$A4448,基本表格!$G:$Q,2,FALSE)</f>
        <v>2147+P5-M13 刨片进料仓3#进料皮带分料器 电机控制 右跑偏2检测</v>
      </c>
      <c r="D4448" t="s">
        <v>154</v>
      </c>
      <c r="E4448" t="str">
        <f t="shared" si="416"/>
        <v>No</v>
      </c>
      <c r="F4448" t="str">
        <f t="shared" si="417"/>
        <v>0</v>
      </c>
      <c r="G4448" t="s">
        <v>154</v>
      </c>
      <c r="H4448" t="s">
        <v>155</v>
      </c>
      <c r="I4448" t="str">
        <f t="shared" si="418"/>
        <v/>
      </c>
      <c r="J4448" t="str">
        <f t="shared" si="419"/>
        <v/>
      </c>
      <c r="K4448" t="str">
        <f>VLOOKUP('intouch变量（离散）'!$A4448,基本表格!$G:$Q,9,FALSE)</f>
        <v>None</v>
      </c>
      <c r="L4448">
        <v>1</v>
      </c>
      <c r="M4448" t="s">
        <v>156</v>
      </c>
      <c r="N4448" t="s">
        <v>157</v>
      </c>
      <c r="O4448" t="s">
        <v>158</v>
      </c>
      <c r="P4448" t="str">
        <f>VLOOKUP('intouch变量（离散）'!$A4448,基本表格!$G:$Q,3,FALSE)</f>
        <v>DB1300,X916.4</v>
      </c>
      <c r="Q4448" t="str">
        <f>VLOOKUP('intouch变量（离散）'!$A4448,基本表格!$G:$Q,10,FALSE)</f>
        <v>Yes</v>
      </c>
      <c r="R4448" t="str">
        <f t="shared" si="420"/>
        <v>DB1300,X916.4 2147+P5-M13 刨片进料仓3#进料皮带分料器 电机控制 右跑偏2检测</v>
      </c>
      <c r="S4448">
        <v>0</v>
      </c>
      <c r="T4448">
        <v>0</v>
      </c>
    </row>
    <row r="4449" spans="1:20">
      <c r="A4449" s="10" t="s">
        <v>4605</v>
      </c>
      <c r="B4449" s="11" t="str">
        <f t="shared" si="415"/>
        <v>CHP3</v>
      </c>
      <c r="C4449" s="11" t="str">
        <f>VLOOKUP('intouch变量（离散）'!$A4449,基本表格!$G:$Q,2,FALSE)</f>
        <v>2147+P5-M13 刨片进料仓3#进料皮带分料器 给定频率 上限保护使能</v>
      </c>
      <c r="D4449" t="s">
        <v>154</v>
      </c>
      <c r="E4449" t="str">
        <f t="shared" si="416"/>
        <v>Yes</v>
      </c>
      <c r="F4449" t="str">
        <f t="shared" si="417"/>
        <v>900</v>
      </c>
      <c r="G4449" t="s">
        <v>154</v>
      </c>
      <c r="H4449" t="s">
        <v>155</v>
      </c>
      <c r="I4449" t="str">
        <f t="shared" si="418"/>
        <v>禁用</v>
      </c>
      <c r="J4449" t="str">
        <f t="shared" si="419"/>
        <v>启用</v>
      </c>
      <c r="K4449" t="str">
        <f>VLOOKUP('intouch变量（离散）'!$A4449,基本表格!$G:$Q,9,FALSE)</f>
        <v>None</v>
      </c>
      <c r="L4449">
        <v>1</v>
      </c>
      <c r="M4449" t="s">
        <v>156</v>
      </c>
      <c r="N4449" t="s">
        <v>157</v>
      </c>
      <c r="O4449" t="s">
        <v>158</v>
      </c>
      <c r="P4449" t="str">
        <f>VLOOKUP('intouch变量（离散）'!$A4449,基本表格!$G:$Q,3,FALSE)</f>
        <v>DB1300,X950.3</v>
      </c>
      <c r="Q4449" t="str">
        <f>VLOOKUP('intouch变量（离散）'!$A4449,基本表格!$G:$Q,10,FALSE)</f>
        <v>No</v>
      </c>
      <c r="R4449" t="str">
        <f t="shared" si="420"/>
        <v>DB1300,X950.3 2147+P5-M13 刨片进料仓3#进料皮带分料器 给定频率 上限保护使能</v>
      </c>
      <c r="S4449">
        <v>0</v>
      </c>
      <c r="T4449">
        <v>0</v>
      </c>
    </row>
    <row r="4450" spans="1:20">
      <c r="A4450" s="10" t="s">
        <v>4606</v>
      </c>
      <c r="B4450" s="11" t="str">
        <f t="shared" si="415"/>
        <v>CHP3</v>
      </c>
      <c r="C4450" s="11" t="str">
        <f>VLOOKUP('intouch变量（离散）'!$A4450,基本表格!$G:$Q,2,FALSE)</f>
        <v>2147+P5-M13 刨片进料仓3#进料皮带分料器 给定频率 下限保护使能</v>
      </c>
      <c r="D4450" t="s">
        <v>154</v>
      </c>
      <c r="E4450" t="str">
        <f t="shared" si="416"/>
        <v>Yes</v>
      </c>
      <c r="F4450" t="str">
        <f t="shared" si="417"/>
        <v>900</v>
      </c>
      <c r="G4450" t="s">
        <v>154</v>
      </c>
      <c r="H4450" t="s">
        <v>155</v>
      </c>
      <c r="I4450" t="str">
        <f t="shared" si="418"/>
        <v>禁用</v>
      </c>
      <c r="J4450" t="str">
        <f t="shared" si="419"/>
        <v>启用</v>
      </c>
      <c r="K4450" t="str">
        <f>VLOOKUP('intouch变量（离散）'!$A4450,基本表格!$G:$Q,9,FALSE)</f>
        <v>None</v>
      </c>
      <c r="L4450">
        <v>1</v>
      </c>
      <c r="M4450" t="s">
        <v>156</v>
      </c>
      <c r="N4450" t="s">
        <v>157</v>
      </c>
      <c r="O4450" t="s">
        <v>158</v>
      </c>
      <c r="P4450" t="str">
        <f>VLOOKUP('intouch变量（离散）'!$A4450,基本表格!$G:$Q,3,FALSE)</f>
        <v>DB1300,X950.4</v>
      </c>
      <c r="Q4450" t="str">
        <f>VLOOKUP('intouch变量（离散）'!$A4450,基本表格!$G:$Q,10,FALSE)</f>
        <v>No</v>
      </c>
      <c r="R4450" t="str">
        <f t="shared" si="420"/>
        <v>DB1300,X950.4 2147+P5-M13 刨片进料仓3#进料皮带分料器 给定频率 下限保护使能</v>
      </c>
      <c r="S4450">
        <v>0</v>
      </c>
      <c r="T4450">
        <v>0</v>
      </c>
    </row>
    <row r="4451" spans="1:20">
      <c r="A4451" s="10" t="s">
        <v>4607</v>
      </c>
      <c r="B4451" s="11" t="str">
        <f t="shared" ref="B4451:B4514" si="421">LEFT(A4451,4)</f>
        <v>CHP3</v>
      </c>
      <c r="C4451" s="11" t="str">
        <f>VLOOKUP('intouch变量（离散）'!$A4451,基本表格!$G:$Q,2,FALSE)</f>
        <v>2147+P5-M13 刨片进料仓3#进料皮带分料器 给定频率 上限报警</v>
      </c>
      <c r="D4451" t="s">
        <v>154</v>
      </c>
      <c r="E4451" t="str">
        <f t="shared" ref="E4451:E4514" si="422">IF(RIGHT($A4451,2)="EN","Yes","No")</f>
        <v>No</v>
      </c>
      <c r="F4451" t="str">
        <f t="shared" ref="F4451:F4514" si="423">IF(RIGHT($A4451,2)="EN","900","0")</f>
        <v>0</v>
      </c>
      <c r="G4451" t="s">
        <v>154</v>
      </c>
      <c r="H4451" t="s">
        <v>155</v>
      </c>
      <c r="I4451" t="str">
        <f t="shared" ref="I4451:I4514" si="424">IF(RIGHT($A4451,2)="EN","禁用","")</f>
        <v/>
      </c>
      <c r="J4451" t="str">
        <f t="shared" ref="J4451:J4514" si="425">IF(RIGHT($A4451,2)="EN","启用","")</f>
        <v/>
      </c>
      <c r="K4451" t="str">
        <f>VLOOKUP('intouch变量（离散）'!$A4451,基本表格!$G:$Q,9,FALSE)</f>
        <v>None</v>
      </c>
      <c r="L4451">
        <v>1</v>
      </c>
      <c r="M4451" t="s">
        <v>156</v>
      </c>
      <c r="N4451" t="s">
        <v>157</v>
      </c>
      <c r="O4451" t="s">
        <v>158</v>
      </c>
      <c r="P4451" t="str">
        <f>VLOOKUP('intouch变量（离散）'!$A4451,基本表格!$G:$Q,3,FALSE)</f>
        <v>DB1300,X950.5</v>
      </c>
      <c r="Q4451" t="str">
        <f>VLOOKUP('intouch变量（离散）'!$A4451,基本表格!$G:$Q,10,FALSE)</f>
        <v>Yes</v>
      </c>
      <c r="R4451" t="str">
        <f t="shared" ref="R4451:R4514" si="426">P4451&amp;" "&amp;C4451</f>
        <v>DB1300,X950.5 2147+P5-M13 刨片进料仓3#进料皮带分料器 给定频率 上限报警</v>
      </c>
      <c r="S4451">
        <v>0</v>
      </c>
      <c r="T4451">
        <v>0</v>
      </c>
    </row>
    <row r="4452" spans="1:20">
      <c r="A4452" s="10" t="s">
        <v>4608</v>
      </c>
      <c r="B4452" s="11" t="str">
        <f t="shared" si="421"/>
        <v>CHP3</v>
      </c>
      <c r="C4452" s="11" t="str">
        <f>VLOOKUP('intouch变量（离散）'!$A4452,基本表格!$G:$Q,2,FALSE)</f>
        <v>2147+P5-M13 刨片进料仓3#进料皮带分料器 给定频率 下限报警</v>
      </c>
      <c r="D4452" t="s">
        <v>154</v>
      </c>
      <c r="E4452" t="str">
        <f t="shared" si="422"/>
        <v>No</v>
      </c>
      <c r="F4452" t="str">
        <f t="shared" si="423"/>
        <v>0</v>
      </c>
      <c r="G4452" t="s">
        <v>154</v>
      </c>
      <c r="H4452" t="s">
        <v>155</v>
      </c>
      <c r="I4452" t="str">
        <f t="shared" si="424"/>
        <v/>
      </c>
      <c r="J4452" t="str">
        <f t="shared" si="425"/>
        <v/>
      </c>
      <c r="K4452" t="str">
        <f>VLOOKUP('intouch变量（离散）'!$A4452,基本表格!$G:$Q,9,FALSE)</f>
        <v>None</v>
      </c>
      <c r="L4452">
        <v>1</v>
      </c>
      <c r="M4452" t="s">
        <v>156</v>
      </c>
      <c r="N4452" t="s">
        <v>157</v>
      </c>
      <c r="O4452" t="s">
        <v>158</v>
      </c>
      <c r="P4452" t="str">
        <f>VLOOKUP('intouch变量（离散）'!$A4452,基本表格!$G:$Q,3,FALSE)</f>
        <v>DB1300,X950.6</v>
      </c>
      <c r="Q4452" t="str">
        <f>VLOOKUP('intouch变量（离散）'!$A4452,基本表格!$G:$Q,10,FALSE)</f>
        <v>Yes</v>
      </c>
      <c r="R4452" t="str">
        <f t="shared" si="426"/>
        <v>DB1300,X950.6 2147+P5-M13 刨片进料仓3#进料皮带分料器 给定频率 下限报警</v>
      </c>
      <c r="S4452">
        <v>0</v>
      </c>
      <c r="T4452">
        <v>0</v>
      </c>
    </row>
    <row r="4453" spans="1:20">
      <c r="A4453" s="10" t="s">
        <v>4609</v>
      </c>
      <c r="B4453" s="11" t="str">
        <f t="shared" si="421"/>
        <v>CHP3</v>
      </c>
      <c r="C4453" s="11" t="str">
        <f>VLOOKUP('intouch变量（离散）'!$A4453,基本表格!$G:$Q,2,FALSE)</f>
        <v>2147+P5-M13 刨片进料仓3#进料皮带分料器 给定频率 上上限报警</v>
      </c>
      <c r="D4453" t="s">
        <v>154</v>
      </c>
      <c r="E4453" t="str">
        <f t="shared" si="422"/>
        <v>No</v>
      </c>
      <c r="F4453" t="str">
        <f t="shared" si="423"/>
        <v>0</v>
      </c>
      <c r="G4453" t="s">
        <v>154</v>
      </c>
      <c r="H4453" t="s">
        <v>155</v>
      </c>
      <c r="I4453" t="str">
        <f t="shared" si="424"/>
        <v/>
      </c>
      <c r="J4453" t="str">
        <f t="shared" si="425"/>
        <v/>
      </c>
      <c r="K4453" t="str">
        <f>VLOOKUP('intouch变量（离散）'!$A4453,基本表格!$G:$Q,9,FALSE)</f>
        <v>On</v>
      </c>
      <c r="L4453">
        <v>1</v>
      </c>
      <c r="M4453" t="s">
        <v>156</v>
      </c>
      <c r="N4453" t="s">
        <v>157</v>
      </c>
      <c r="O4453" t="s">
        <v>158</v>
      </c>
      <c r="P4453" t="str">
        <f>VLOOKUP('intouch变量（离散）'!$A4453,基本表格!$G:$Q,3,FALSE)</f>
        <v>DB1300,X950.7</v>
      </c>
      <c r="Q4453" t="str">
        <f>VLOOKUP('intouch变量（离散）'!$A4453,基本表格!$G:$Q,10,FALSE)</f>
        <v>Yes</v>
      </c>
      <c r="R4453" t="str">
        <f t="shared" si="426"/>
        <v>DB1300,X950.7 2147+P5-M13 刨片进料仓3#进料皮带分料器 给定频率 上上限报警</v>
      </c>
      <c r="S4453">
        <v>0</v>
      </c>
      <c r="T4453">
        <v>0</v>
      </c>
    </row>
    <row r="4454" spans="1:20">
      <c r="A4454" s="10" t="s">
        <v>4610</v>
      </c>
      <c r="B4454" s="11" t="str">
        <f t="shared" si="421"/>
        <v>CHP3</v>
      </c>
      <c r="C4454" s="11" t="str">
        <f>VLOOKUP('intouch变量（离散）'!$A4454,基本表格!$G:$Q,2,FALSE)</f>
        <v>2147+P5-M13 刨片进料仓3#进料皮带分料器 给定频率 下下限报警</v>
      </c>
      <c r="D4454" t="s">
        <v>154</v>
      </c>
      <c r="E4454" t="str">
        <f t="shared" si="422"/>
        <v>No</v>
      </c>
      <c r="F4454" t="str">
        <f t="shared" si="423"/>
        <v>0</v>
      </c>
      <c r="G4454" t="s">
        <v>154</v>
      </c>
      <c r="H4454" t="s">
        <v>155</v>
      </c>
      <c r="I4454" t="str">
        <f t="shared" si="424"/>
        <v/>
      </c>
      <c r="J4454" t="str">
        <f t="shared" si="425"/>
        <v/>
      </c>
      <c r="K4454" t="str">
        <f>VLOOKUP('intouch变量（离散）'!$A4454,基本表格!$G:$Q,9,FALSE)</f>
        <v>On</v>
      </c>
      <c r="L4454">
        <v>1</v>
      </c>
      <c r="M4454" t="s">
        <v>156</v>
      </c>
      <c r="N4454" t="s">
        <v>157</v>
      </c>
      <c r="O4454" t="s">
        <v>158</v>
      </c>
      <c r="P4454" t="str">
        <f>VLOOKUP('intouch变量（离散）'!$A4454,基本表格!$G:$Q,3,FALSE)</f>
        <v>DB1300,X951.0</v>
      </c>
      <c r="Q4454" t="str">
        <f>VLOOKUP('intouch变量（离散）'!$A4454,基本表格!$G:$Q,10,FALSE)</f>
        <v>Yes</v>
      </c>
      <c r="R4454" t="str">
        <f t="shared" si="426"/>
        <v>DB1300,X951.0 2147+P5-M13 刨片进料仓3#进料皮带分料器 给定频率 下下限报警</v>
      </c>
      <c r="S4454">
        <v>0</v>
      </c>
      <c r="T4454">
        <v>0</v>
      </c>
    </row>
    <row r="4455" spans="1:20">
      <c r="A4455" s="10" t="s">
        <v>4611</v>
      </c>
      <c r="B4455" s="11" t="str">
        <f t="shared" si="421"/>
        <v>CHP3</v>
      </c>
      <c r="C4455" s="11" t="str">
        <f>VLOOKUP('intouch变量（离散）'!$A4455,基本表格!$G:$Q,2,FALSE)</f>
        <v>2147+P5-M13 刨片进料仓3#进料皮带分料器 给定频率 极限报警</v>
      </c>
      <c r="D4455" t="s">
        <v>154</v>
      </c>
      <c r="E4455" t="str">
        <f t="shared" si="422"/>
        <v>No</v>
      </c>
      <c r="F4455" t="str">
        <f t="shared" si="423"/>
        <v>0</v>
      </c>
      <c r="G4455" t="s">
        <v>154</v>
      </c>
      <c r="H4455" t="s">
        <v>155</v>
      </c>
      <c r="I4455" t="str">
        <f t="shared" si="424"/>
        <v/>
      </c>
      <c r="J4455" t="str">
        <f t="shared" si="425"/>
        <v/>
      </c>
      <c r="K4455" t="str">
        <f>VLOOKUP('intouch变量（离散）'!$A4455,基本表格!$G:$Q,9,FALSE)</f>
        <v>On</v>
      </c>
      <c r="L4455">
        <v>1</v>
      </c>
      <c r="M4455" t="s">
        <v>156</v>
      </c>
      <c r="N4455" t="s">
        <v>157</v>
      </c>
      <c r="O4455" t="s">
        <v>158</v>
      </c>
      <c r="P4455" t="str">
        <f>VLOOKUP('intouch变量（离散）'!$A4455,基本表格!$G:$Q,3,FALSE)</f>
        <v>DB1300,X951.1</v>
      </c>
      <c r="Q4455" t="str">
        <f>VLOOKUP('intouch变量（离散）'!$A4455,基本表格!$G:$Q,10,FALSE)</f>
        <v>Yes</v>
      </c>
      <c r="R4455" t="str">
        <f t="shared" si="426"/>
        <v>DB1300,X951.1 2147+P5-M13 刨片进料仓3#进料皮带分料器 给定频率 极限报警</v>
      </c>
      <c r="S4455">
        <v>0</v>
      </c>
      <c r="T4455">
        <v>0</v>
      </c>
    </row>
    <row r="4456" spans="1:20">
      <c r="A4456" s="10" t="s">
        <v>4612</v>
      </c>
      <c r="B4456" s="11" t="str">
        <f t="shared" si="421"/>
        <v>CHP3</v>
      </c>
      <c r="C4456" s="11" t="str">
        <f>VLOOKUP('intouch变量（离散）'!$A4456,基本表格!$G:$Q,2,FALSE)</f>
        <v>2147+P5-M13 刨片进料仓3#进料皮带分料器 给定频率 传感器断线报警</v>
      </c>
      <c r="D4456" t="s">
        <v>154</v>
      </c>
      <c r="E4456" t="str">
        <f t="shared" si="422"/>
        <v>No</v>
      </c>
      <c r="F4456" t="str">
        <f t="shared" si="423"/>
        <v>0</v>
      </c>
      <c r="G4456" t="s">
        <v>154</v>
      </c>
      <c r="H4456" t="s">
        <v>155</v>
      </c>
      <c r="I4456" t="str">
        <f t="shared" si="424"/>
        <v/>
      </c>
      <c r="J4456" t="str">
        <f t="shared" si="425"/>
        <v/>
      </c>
      <c r="K4456" t="str">
        <f>VLOOKUP('intouch变量（离散）'!$A4456,基本表格!$G:$Q,9,FALSE)</f>
        <v>On</v>
      </c>
      <c r="L4456">
        <v>1</v>
      </c>
      <c r="M4456" t="s">
        <v>156</v>
      </c>
      <c r="N4456" t="s">
        <v>157</v>
      </c>
      <c r="O4456" t="s">
        <v>158</v>
      </c>
      <c r="P4456" t="str">
        <f>VLOOKUP('intouch变量（离散）'!$A4456,基本表格!$G:$Q,3,FALSE)</f>
        <v>DB1300,X951.2</v>
      </c>
      <c r="Q4456" t="str">
        <f>VLOOKUP('intouch变量（离散）'!$A4456,基本表格!$G:$Q,10,FALSE)</f>
        <v>Yes</v>
      </c>
      <c r="R4456" t="str">
        <f t="shared" si="426"/>
        <v>DB1300,X951.2 2147+P5-M13 刨片进料仓3#进料皮带分料器 给定频率 传感器断线报警</v>
      </c>
      <c r="S4456">
        <v>0</v>
      </c>
      <c r="T4456">
        <v>0</v>
      </c>
    </row>
    <row r="4457" spans="1:20">
      <c r="A4457" s="10" t="s">
        <v>4613</v>
      </c>
      <c r="B4457" s="11" t="str">
        <f t="shared" si="421"/>
        <v>CHP3</v>
      </c>
      <c r="C4457" s="11" t="str">
        <f>VLOOKUP('intouch变量（离散）'!$A4457,基本表格!$G:$Q,2,FALSE)</f>
        <v>2147+P5-M13 刨片进料仓3#进料皮带分料器 反馈频率 上限保护使能</v>
      </c>
      <c r="D4457" t="s">
        <v>154</v>
      </c>
      <c r="E4457" t="str">
        <f t="shared" si="422"/>
        <v>Yes</v>
      </c>
      <c r="F4457" t="str">
        <f t="shared" si="423"/>
        <v>900</v>
      </c>
      <c r="G4457" t="s">
        <v>154</v>
      </c>
      <c r="H4457" t="s">
        <v>155</v>
      </c>
      <c r="I4457" t="str">
        <f t="shared" si="424"/>
        <v>禁用</v>
      </c>
      <c r="J4457" t="str">
        <f t="shared" si="425"/>
        <v>启用</v>
      </c>
      <c r="K4457" t="str">
        <f>VLOOKUP('intouch变量（离散）'!$A4457,基本表格!$G:$Q,9,FALSE)</f>
        <v>None</v>
      </c>
      <c r="L4457">
        <v>1</v>
      </c>
      <c r="M4457" t="s">
        <v>156</v>
      </c>
      <c r="N4457" t="s">
        <v>157</v>
      </c>
      <c r="O4457" t="s">
        <v>158</v>
      </c>
      <c r="P4457" t="str">
        <f>VLOOKUP('intouch变量（离散）'!$A4457,基本表格!$G:$Q,3,FALSE)</f>
        <v>DB1300,X1000.3</v>
      </c>
      <c r="Q4457" t="str">
        <f>VLOOKUP('intouch变量（离散）'!$A4457,基本表格!$G:$Q,10,FALSE)</f>
        <v>No</v>
      </c>
      <c r="R4457" t="str">
        <f t="shared" si="426"/>
        <v>DB1300,X1000.3 2147+P5-M13 刨片进料仓3#进料皮带分料器 反馈频率 上限保护使能</v>
      </c>
      <c r="S4457">
        <v>0</v>
      </c>
      <c r="T4457">
        <v>0</v>
      </c>
    </row>
    <row r="4458" spans="1:20">
      <c r="A4458" s="10" t="s">
        <v>4614</v>
      </c>
      <c r="B4458" s="11" t="str">
        <f t="shared" si="421"/>
        <v>CHP3</v>
      </c>
      <c r="C4458" s="11" t="str">
        <f>VLOOKUP('intouch变量（离散）'!$A4458,基本表格!$G:$Q,2,FALSE)</f>
        <v>2147+P5-M13 刨片进料仓3#进料皮带分料器 反馈频率 下限保护使能</v>
      </c>
      <c r="D4458" t="s">
        <v>154</v>
      </c>
      <c r="E4458" t="str">
        <f t="shared" si="422"/>
        <v>Yes</v>
      </c>
      <c r="F4458" t="str">
        <f t="shared" si="423"/>
        <v>900</v>
      </c>
      <c r="G4458" t="s">
        <v>154</v>
      </c>
      <c r="H4458" t="s">
        <v>155</v>
      </c>
      <c r="I4458" t="str">
        <f t="shared" si="424"/>
        <v>禁用</v>
      </c>
      <c r="J4458" t="str">
        <f t="shared" si="425"/>
        <v>启用</v>
      </c>
      <c r="K4458" t="str">
        <f>VLOOKUP('intouch变量（离散）'!$A4458,基本表格!$G:$Q,9,FALSE)</f>
        <v>None</v>
      </c>
      <c r="L4458">
        <v>1</v>
      </c>
      <c r="M4458" t="s">
        <v>156</v>
      </c>
      <c r="N4458" t="s">
        <v>157</v>
      </c>
      <c r="O4458" t="s">
        <v>158</v>
      </c>
      <c r="P4458" t="str">
        <f>VLOOKUP('intouch变量（离散）'!$A4458,基本表格!$G:$Q,3,FALSE)</f>
        <v>DB1300,X1000.4</v>
      </c>
      <c r="Q4458" t="str">
        <f>VLOOKUP('intouch变量（离散）'!$A4458,基本表格!$G:$Q,10,FALSE)</f>
        <v>No</v>
      </c>
      <c r="R4458" t="str">
        <f t="shared" si="426"/>
        <v>DB1300,X1000.4 2147+P5-M13 刨片进料仓3#进料皮带分料器 反馈频率 下限保护使能</v>
      </c>
      <c r="S4458">
        <v>0</v>
      </c>
      <c r="T4458">
        <v>0</v>
      </c>
    </row>
    <row r="4459" spans="1:20">
      <c r="A4459" s="10" t="s">
        <v>4615</v>
      </c>
      <c r="B4459" s="11" t="str">
        <f t="shared" si="421"/>
        <v>CHP3</v>
      </c>
      <c r="C4459" s="11" t="str">
        <f>VLOOKUP('intouch变量（离散）'!$A4459,基本表格!$G:$Q,2,FALSE)</f>
        <v>2147+P5-M13 刨片进料仓3#进料皮带分料器 反馈频率 上限报警</v>
      </c>
      <c r="D4459" t="s">
        <v>154</v>
      </c>
      <c r="E4459" t="str">
        <f t="shared" si="422"/>
        <v>No</v>
      </c>
      <c r="F4459" t="str">
        <f t="shared" si="423"/>
        <v>0</v>
      </c>
      <c r="G4459" t="s">
        <v>154</v>
      </c>
      <c r="H4459" t="s">
        <v>155</v>
      </c>
      <c r="I4459" t="str">
        <f t="shared" si="424"/>
        <v/>
      </c>
      <c r="J4459" t="str">
        <f t="shared" si="425"/>
        <v/>
      </c>
      <c r="K4459" t="str">
        <f>VLOOKUP('intouch变量（离散）'!$A4459,基本表格!$G:$Q,9,FALSE)</f>
        <v>None</v>
      </c>
      <c r="L4459">
        <v>1</v>
      </c>
      <c r="M4459" t="s">
        <v>156</v>
      </c>
      <c r="N4459" t="s">
        <v>157</v>
      </c>
      <c r="O4459" t="s">
        <v>158</v>
      </c>
      <c r="P4459" t="str">
        <f>VLOOKUP('intouch变量（离散）'!$A4459,基本表格!$G:$Q,3,FALSE)</f>
        <v>DB1300,X1000.5</v>
      </c>
      <c r="Q4459" t="str">
        <f>VLOOKUP('intouch变量（离散）'!$A4459,基本表格!$G:$Q,10,FALSE)</f>
        <v>Yes</v>
      </c>
      <c r="R4459" t="str">
        <f t="shared" si="426"/>
        <v>DB1300,X1000.5 2147+P5-M13 刨片进料仓3#进料皮带分料器 反馈频率 上限报警</v>
      </c>
      <c r="S4459">
        <v>0</v>
      </c>
      <c r="T4459">
        <v>0</v>
      </c>
    </row>
    <row r="4460" spans="1:20">
      <c r="A4460" s="10" t="s">
        <v>4616</v>
      </c>
      <c r="B4460" s="11" t="str">
        <f t="shared" si="421"/>
        <v>CHP3</v>
      </c>
      <c r="C4460" s="11" t="str">
        <f>VLOOKUP('intouch变量（离散）'!$A4460,基本表格!$G:$Q,2,FALSE)</f>
        <v>2147+P5-M13 刨片进料仓3#进料皮带分料器 反馈频率 下限报警</v>
      </c>
      <c r="D4460" t="s">
        <v>154</v>
      </c>
      <c r="E4460" t="str">
        <f t="shared" si="422"/>
        <v>No</v>
      </c>
      <c r="F4460" t="str">
        <f t="shared" si="423"/>
        <v>0</v>
      </c>
      <c r="G4460" t="s">
        <v>154</v>
      </c>
      <c r="H4460" t="s">
        <v>155</v>
      </c>
      <c r="I4460" t="str">
        <f t="shared" si="424"/>
        <v/>
      </c>
      <c r="J4460" t="str">
        <f t="shared" si="425"/>
        <v/>
      </c>
      <c r="K4460" t="str">
        <f>VLOOKUP('intouch变量（离散）'!$A4460,基本表格!$G:$Q,9,FALSE)</f>
        <v>None</v>
      </c>
      <c r="L4460">
        <v>1</v>
      </c>
      <c r="M4460" t="s">
        <v>156</v>
      </c>
      <c r="N4460" t="s">
        <v>157</v>
      </c>
      <c r="O4460" t="s">
        <v>158</v>
      </c>
      <c r="P4460" t="str">
        <f>VLOOKUP('intouch变量（离散）'!$A4460,基本表格!$G:$Q,3,FALSE)</f>
        <v>DB1300,X1000.6</v>
      </c>
      <c r="Q4460" t="str">
        <f>VLOOKUP('intouch变量（离散）'!$A4460,基本表格!$G:$Q,10,FALSE)</f>
        <v>Yes</v>
      </c>
      <c r="R4460" t="str">
        <f t="shared" si="426"/>
        <v>DB1300,X1000.6 2147+P5-M13 刨片进料仓3#进料皮带分料器 反馈频率 下限报警</v>
      </c>
      <c r="S4460">
        <v>0</v>
      </c>
      <c r="T4460">
        <v>0</v>
      </c>
    </row>
    <row r="4461" spans="1:20">
      <c r="A4461" s="10" t="s">
        <v>4617</v>
      </c>
      <c r="B4461" s="11" t="str">
        <f t="shared" si="421"/>
        <v>CHP3</v>
      </c>
      <c r="C4461" s="11" t="str">
        <f>VLOOKUP('intouch变量（离散）'!$A4461,基本表格!$G:$Q,2,FALSE)</f>
        <v>2147+P5-M13 刨片进料仓3#进料皮带分料器 反馈频率 上上限报警</v>
      </c>
      <c r="D4461" t="s">
        <v>154</v>
      </c>
      <c r="E4461" t="str">
        <f t="shared" si="422"/>
        <v>No</v>
      </c>
      <c r="F4461" t="str">
        <f t="shared" si="423"/>
        <v>0</v>
      </c>
      <c r="G4461" t="s">
        <v>154</v>
      </c>
      <c r="H4461" t="s">
        <v>155</v>
      </c>
      <c r="I4461" t="str">
        <f t="shared" si="424"/>
        <v/>
      </c>
      <c r="J4461" t="str">
        <f t="shared" si="425"/>
        <v/>
      </c>
      <c r="K4461" t="str">
        <f>VLOOKUP('intouch变量（离散）'!$A4461,基本表格!$G:$Q,9,FALSE)</f>
        <v>On</v>
      </c>
      <c r="L4461">
        <v>1</v>
      </c>
      <c r="M4461" t="s">
        <v>156</v>
      </c>
      <c r="N4461" t="s">
        <v>157</v>
      </c>
      <c r="O4461" t="s">
        <v>158</v>
      </c>
      <c r="P4461" t="str">
        <f>VLOOKUP('intouch变量（离散）'!$A4461,基本表格!$G:$Q,3,FALSE)</f>
        <v>DB1300,X1000.7</v>
      </c>
      <c r="Q4461" t="str">
        <f>VLOOKUP('intouch变量（离散）'!$A4461,基本表格!$G:$Q,10,FALSE)</f>
        <v>Yes</v>
      </c>
      <c r="R4461" t="str">
        <f t="shared" si="426"/>
        <v>DB1300,X1000.7 2147+P5-M13 刨片进料仓3#进料皮带分料器 反馈频率 上上限报警</v>
      </c>
      <c r="S4461">
        <v>0</v>
      </c>
      <c r="T4461">
        <v>0</v>
      </c>
    </row>
    <row r="4462" spans="1:20">
      <c r="A4462" s="10" t="s">
        <v>4618</v>
      </c>
      <c r="B4462" s="11" t="str">
        <f t="shared" si="421"/>
        <v>CHP3</v>
      </c>
      <c r="C4462" s="11" t="str">
        <f>VLOOKUP('intouch变量（离散）'!$A4462,基本表格!$G:$Q,2,FALSE)</f>
        <v>2147+P5-M13 刨片进料仓3#进料皮带分料器 反馈频率 下下限报警</v>
      </c>
      <c r="D4462" t="s">
        <v>154</v>
      </c>
      <c r="E4462" t="str">
        <f t="shared" si="422"/>
        <v>No</v>
      </c>
      <c r="F4462" t="str">
        <f t="shared" si="423"/>
        <v>0</v>
      </c>
      <c r="G4462" t="s">
        <v>154</v>
      </c>
      <c r="H4462" t="s">
        <v>155</v>
      </c>
      <c r="I4462" t="str">
        <f t="shared" si="424"/>
        <v/>
      </c>
      <c r="J4462" t="str">
        <f t="shared" si="425"/>
        <v/>
      </c>
      <c r="K4462" t="str">
        <f>VLOOKUP('intouch变量（离散）'!$A4462,基本表格!$G:$Q,9,FALSE)</f>
        <v>On</v>
      </c>
      <c r="L4462">
        <v>1</v>
      </c>
      <c r="M4462" t="s">
        <v>156</v>
      </c>
      <c r="N4462" t="s">
        <v>157</v>
      </c>
      <c r="O4462" t="s">
        <v>158</v>
      </c>
      <c r="P4462" t="str">
        <f>VLOOKUP('intouch变量（离散）'!$A4462,基本表格!$G:$Q,3,FALSE)</f>
        <v>DB1300,X1001.0</v>
      </c>
      <c r="Q4462" t="str">
        <f>VLOOKUP('intouch变量（离散）'!$A4462,基本表格!$G:$Q,10,FALSE)</f>
        <v>Yes</v>
      </c>
      <c r="R4462" t="str">
        <f t="shared" si="426"/>
        <v>DB1300,X1001.0 2147+P5-M13 刨片进料仓3#进料皮带分料器 反馈频率 下下限报警</v>
      </c>
      <c r="S4462">
        <v>0</v>
      </c>
      <c r="T4462">
        <v>0</v>
      </c>
    </row>
    <row r="4463" spans="1:20">
      <c r="A4463" s="10" t="s">
        <v>4619</v>
      </c>
      <c r="B4463" s="11" t="str">
        <f t="shared" si="421"/>
        <v>CHP3</v>
      </c>
      <c r="C4463" s="11" t="str">
        <f>VLOOKUP('intouch变量（离散）'!$A4463,基本表格!$G:$Q,2,FALSE)</f>
        <v>2147+P5-M13 刨片进料仓3#进料皮带分料器 反馈频率 极限报警</v>
      </c>
      <c r="D4463" t="s">
        <v>154</v>
      </c>
      <c r="E4463" t="str">
        <f t="shared" si="422"/>
        <v>No</v>
      </c>
      <c r="F4463" t="str">
        <f t="shared" si="423"/>
        <v>0</v>
      </c>
      <c r="G4463" t="s">
        <v>154</v>
      </c>
      <c r="H4463" t="s">
        <v>155</v>
      </c>
      <c r="I4463" t="str">
        <f t="shared" si="424"/>
        <v/>
      </c>
      <c r="J4463" t="str">
        <f t="shared" si="425"/>
        <v/>
      </c>
      <c r="K4463" t="str">
        <f>VLOOKUP('intouch变量（离散）'!$A4463,基本表格!$G:$Q,9,FALSE)</f>
        <v>On</v>
      </c>
      <c r="L4463">
        <v>1</v>
      </c>
      <c r="M4463" t="s">
        <v>156</v>
      </c>
      <c r="N4463" t="s">
        <v>157</v>
      </c>
      <c r="O4463" t="s">
        <v>158</v>
      </c>
      <c r="P4463" t="str">
        <f>VLOOKUP('intouch变量（离散）'!$A4463,基本表格!$G:$Q,3,FALSE)</f>
        <v>DB1300,X1001.1</v>
      </c>
      <c r="Q4463" t="str">
        <f>VLOOKUP('intouch变量（离散）'!$A4463,基本表格!$G:$Q,10,FALSE)</f>
        <v>Yes</v>
      </c>
      <c r="R4463" t="str">
        <f t="shared" si="426"/>
        <v>DB1300,X1001.1 2147+P5-M13 刨片进料仓3#进料皮带分料器 反馈频率 极限报警</v>
      </c>
      <c r="S4463">
        <v>0</v>
      </c>
      <c r="T4463">
        <v>0</v>
      </c>
    </row>
    <row r="4464" spans="1:20">
      <c r="A4464" s="10" t="s">
        <v>4620</v>
      </c>
      <c r="B4464" s="11" t="str">
        <f t="shared" si="421"/>
        <v>CHP3</v>
      </c>
      <c r="C4464" s="11" t="str">
        <f>VLOOKUP('intouch变量（离散）'!$A4464,基本表格!$G:$Q,2,FALSE)</f>
        <v>2147+P5-M13 刨片进料仓3#进料皮带分料器 反馈频率 传感器断线报警</v>
      </c>
      <c r="D4464" t="s">
        <v>154</v>
      </c>
      <c r="E4464" t="str">
        <f t="shared" si="422"/>
        <v>No</v>
      </c>
      <c r="F4464" t="str">
        <f t="shared" si="423"/>
        <v>0</v>
      </c>
      <c r="G4464" t="s">
        <v>154</v>
      </c>
      <c r="H4464" t="s">
        <v>155</v>
      </c>
      <c r="I4464" t="str">
        <f t="shared" si="424"/>
        <v/>
      </c>
      <c r="J4464" t="str">
        <f t="shared" si="425"/>
        <v/>
      </c>
      <c r="K4464" t="str">
        <f>VLOOKUP('intouch变量（离散）'!$A4464,基本表格!$G:$Q,9,FALSE)</f>
        <v>On</v>
      </c>
      <c r="L4464">
        <v>1</v>
      </c>
      <c r="M4464" t="s">
        <v>156</v>
      </c>
      <c r="N4464" t="s">
        <v>157</v>
      </c>
      <c r="O4464" t="s">
        <v>158</v>
      </c>
      <c r="P4464" t="str">
        <f>VLOOKUP('intouch变量（离散）'!$A4464,基本表格!$G:$Q,3,FALSE)</f>
        <v>DB1300,X1001.2</v>
      </c>
      <c r="Q4464" t="str">
        <f>VLOOKUP('intouch变量（离散）'!$A4464,基本表格!$G:$Q,10,FALSE)</f>
        <v>Yes</v>
      </c>
      <c r="R4464" t="str">
        <f t="shared" si="426"/>
        <v>DB1300,X1001.2 2147+P5-M13 刨片进料仓3#进料皮带分料器 反馈频率 传感器断线报警</v>
      </c>
      <c r="S4464">
        <v>0</v>
      </c>
      <c r="T4464">
        <v>0</v>
      </c>
    </row>
    <row r="4465" spans="1:20">
      <c r="A4465" s="10" t="s">
        <v>4621</v>
      </c>
      <c r="B4465" s="11" t="str">
        <f t="shared" si="421"/>
        <v>CHP3</v>
      </c>
      <c r="C4465" s="11" t="str">
        <f>VLOOKUP('intouch变量（离散）'!$A4465,基本表格!$G:$Q,2,FALSE)</f>
        <v>2147+P5-M13 刨片进料仓3#进料皮带分料器 变频器通讯 备妥（不能与正转信号使用同一个）</v>
      </c>
      <c r="D4465" t="s">
        <v>154</v>
      </c>
      <c r="E4465" t="str">
        <f t="shared" si="422"/>
        <v>No</v>
      </c>
      <c r="F4465" t="str">
        <f t="shared" si="423"/>
        <v>0</v>
      </c>
      <c r="G4465" t="s">
        <v>154</v>
      </c>
      <c r="H4465" t="s">
        <v>155</v>
      </c>
      <c r="I4465" t="str">
        <f t="shared" si="424"/>
        <v/>
      </c>
      <c r="J4465" t="str">
        <f t="shared" si="425"/>
        <v/>
      </c>
      <c r="K4465" t="str">
        <f>VLOOKUP('intouch变量（离散）'!$A4465,基本表格!$G:$Q,9,FALSE)</f>
        <v>None</v>
      </c>
      <c r="L4465">
        <v>1</v>
      </c>
      <c r="M4465" t="s">
        <v>156</v>
      </c>
      <c r="N4465" t="s">
        <v>157</v>
      </c>
      <c r="O4465" t="s">
        <v>158</v>
      </c>
      <c r="P4465" t="str">
        <f>VLOOKUP('intouch变量（离散）'!$A4465,基本表格!$G:$Q,3,FALSE)</f>
        <v>DB1300,X1050.0</v>
      </c>
      <c r="Q4465" t="str">
        <f>VLOOKUP('intouch变量（离散）'!$A4465,基本表格!$G:$Q,10,FALSE)</f>
        <v>Yes</v>
      </c>
      <c r="R4465" t="str">
        <f t="shared" si="426"/>
        <v>DB1300,X1050.0 2147+P5-M13 刨片进料仓3#进料皮带分料器 变频器通讯 备妥（不能与正转信号使用同一个）</v>
      </c>
      <c r="S4465">
        <v>0</v>
      </c>
      <c r="T4465">
        <v>0</v>
      </c>
    </row>
    <row r="4466" spans="1:20">
      <c r="A4466" s="10" t="s">
        <v>4622</v>
      </c>
      <c r="B4466" s="11" t="str">
        <f t="shared" si="421"/>
        <v>CHP3</v>
      </c>
      <c r="C4466" s="11" t="str">
        <f>VLOOKUP('intouch变量（离散）'!$A4466,基本表格!$G:$Q,2,FALSE)</f>
        <v>2147+P5-M13 刨片进料仓3#进料皮带分料器 变频器通讯 正转</v>
      </c>
      <c r="D4466" t="s">
        <v>154</v>
      </c>
      <c r="E4466" t="str">
        <f t="shared" si="422"/>
        <v>No</v>
      </c>
      <c r="F4466" t="str">
        <f t="shared" si="423"/>
        <v>0</v>
      </c>
      <c r="G4466" t="s">
        <v>154</v>
      </c>
      <c r="H4466" t="s">
        <v>155</v>
      </c>
      <c r="I4466" t="str">
        <f t="shared" si="424"/>
        <v/>
      </c>
      <c r="J4466" t="str">
        <f t="shared" si="425"/>
        <v/>
      </c>
      <c r="K4466" t="str">
        <f>VLOOKUP('intouch变量（离散）'!$A4466,基本表格!$G:$Q,9,FALSE)</f>
        <v>None</v>
      </c>
      <c r="L4466">
        <v>1</v>
      </c>
      <c r="M4466" t="s">
        <v>156</v>
      </c>
      <c r="N4466" t="s">
        <v>157</v>
      </c>
      <c r="O4466" t="s">
        <v>158</v>
      </c>
      <c r="P4466" t="str">
        <f>VLOOKUP('intouch变量（离散）'!$A4466,基本表格!$G:$Q,3,FALSE)</f>
        <v>DB1300,X1050.1</v>
      </c>
      <c r="Q4466" t="str">
        <f>VLOOKUP('intouch变量（离散）'!$A4466,基本表格!$G:$Q,10,FALSE)</f>
        <v>Yes</v>
      </c>
      <c r="R4466" t="str">
        <f t="shared" si="426"/>
        <v>DB1300,X1050.1 2147+P5-M13 刨片进料仓3#进料皮带分料器 变频器通讯 正转</v>
      </c>
      <c r="S4466">
        <v>0</v>
      </c>
      <c r="T4466">
        <v>0</v>
      </c>
    </row>
    <row r="4467" spans="1:20">
      <c r="A4467" s="10" t="s">
        <v>4623</v>
      </c>
      <c r="B4467" s="11" t="str">
        <f t="shared" si="421"/>
        <v>CHP3</v>
      </c>
      <c r="C4467" s="11" t="str">
        <f>VLOOKUP('intouch变量（离散）'!$A4467,基本表格!$G:$Q,2,FALSE)</f>
        <v>2147+P5-M13 刨片进料仓3#进料皮带分料器 变频器通讯 反转</v>
      </c>
      <c r="D4467" t="s">
        <v>154</v>
      </c>
      <c r="E4467" t="str">
        <f t="shared" si="422"/>
        <v>No</v>
      </c>
      <c r="F4467" t="str">
        <f t="shared" si="423"/>
        <v>0</v>
      </c>
      <c r="G4467" t="s">
        <v>154</v>
      </c>
      <c r="H4467" t="s">
        <v>155</v>
      </c>
      <c r="I4467" t="str">
        <f t="shared" si="424"/>
        <v/>
      </c>
      <c r="J4467" t="str">
        <f t="shared" si="425"/>
        <v/>
      </c>
      <c r="K4467" t="str">
        <f>VLOOKUP('intouch变量（离散）'!$A4467,基本表格!$G:$Q,9,FALSE)</f>
        <v>None</v>
      </c>
      <c r="L4467">
        <v>1</v>
      </c>
      <c r="M4467" t="s">
        <v>156</v>
      </c>
      <c r="N4467" t="s">
        <v>157</v>
      </c>
      <c r="O4467" t="s">
        <v>158</v>
      </c>
      <c r="P4467" t="str">
        <f>VLOOKUP('intouch变量（离散）'!$A4467,基本表格!$G:$Q,3,FALSE)</f>
        <v>DB1300,X1050.2</v>
      </c>
      <c r="Q4467" t="str">
        <f>VLOOKUP('intouch变量（离散）'!$A4467,基本表格!$G:$Q,10,FALSE)</f>
        <v>Yes</v>
      </c>
      <c r="R4467" t="str">
        <f t="shared" si="426"/>
        <v>DB1300,X1050.2 2147+P5-M13 刨片进料仓3#进料皮带分料器 变频器通讯 反转</v>
      </c>
      <c r="S4467">
        <v>0</v>
      </c>
      <c r="T4467">
        <v>0</v>
      </c>
    </row>
    <row r="4468" spans="1:20">
      <c r="A4468" s="10" t="s">
        <v>4624</v>
      </c>
      <c r="B4468" s="11" t="str">
        <f t="shared" si="421"/>
        <v>CHP3</v>
      </c>
      <c r="C4468" s="11" t="str">
        <f>VLOOKUP('intouch变量（离散）'!$A4468,基本表格!$G:$Q,2,FALSE)</f>
        <v>2147+P5-M13 刨片进料仓3#进料皮带分料器 变频器通讯 故障复位</v>
      </c>
      <c r="D4468" t="s">
        <v>154</v>
      </c>
      <c r="E4468" t="str">
        <f t="shared" si="422"/>
        <v>No</v>
      </c>
      <c r="F4468" t="str">
        <f t="shared" si="423"/>
        <v>0</v>
      </c>
      <c r="G4468" t="s">
        <v>154</v>
      </c>
      <c r="H4468" t="s">
        <v>155</v>
      </c>
      <c r="I4468" t="str">
        <f t="shared" si="424"/>
        <v/>
      </c>
      <c r="J4468" t="str">
        <f t="shared" si="425"/>
        <v/>
      </c>
      <c r="K4468" t="str">
        <f>VLOOKUP('intouch变量（离散）'!$A4468,基本表格!$G:$Q,9,FALSE)</f>
        <v>None</v>
      </c>
      <c r="L4468">
        <v>1</v>
      </c>
      <c r="M4468" t="s">
        <v>156</v>
      </c>
      <c r="N4468" t="s">
        <v>157</v>
      </c>
      <c r="O4468" t="s">
        <v>158</v>
      </c>
      <c r="P4468" t="str">
        <f>VLOOKUP('intouch变量（离散）'!$A4468,基本表格!$G:$Q,3,FALSE)</f>
        <v>DB1300,X1050.3</v>
      </c>
      <c r="Q4468" t="str">
        <f>VLOOKUP('intouch变量（离散）'!$A4468,基本表格!$G:$Q,10,FALSE)</f>
        <v>No</v>
      </c>
      <c r="R4468" t="str">
        <f t="shared" si="426"/>
        <v>DB1300,X1050.3 2147+P5-M13 刨片进料仓3#进料皮带分料器 变频器通讯 故障复位</v>
      </c>
      <c r="S4468">
        <v>0</v>
      </c>
      <c r="T4468">
        <v>0</v>
      </c>
    </row>
    <row r="4469" spans="1:20">
      <c r="A4469" s="10" t="s">
        <v>4625</v>
      </c>
      <c r="B4469" s="11" t="str">
        <f t="shared" si="421"/>
        <v>CHP3</v>
      </c>
      <c r="C4469" s="11" t="str">
        <f>VLOOKUP('intouch变量（离散）'!$A4469,基本表格!$G:$Q,2,FALSE)</f>
        <v>2147+P5-M13 刨片进料仓3#进料皮带分料器 变频器通讯 备妥反馈</v>
      </c>
      <c r="D4469" t="s">
        <v>154</v>
      </c>
      <c r="E4469" t="str">
        <f t="shared" si="422"/>
        <v>No</v>
      </c>
      <c r="F4469" t="str">
        <f t="shared" si="423"/>
        <v>0</v>
      </c>
      <c r="G4469" t="s">
        <v>154</v>
      </c>
      <c r="H4469" t="s">
        <v>155</v>
      </c>
      <c r="I4469" t="str">
        <f t="shared" si="424"/>
        <v/>
      </c>
      <c r="J4469" t="str">
        <f t="shared" si="425"/>
        <v/>
      </c>
      <c r="K4469" t="str">
        <f>VLOOKUP('intouch变量（离散）'!$A4469,基本表格!$G:$Q,9,FALSE)</f>
        <v>None</v>
      </c>
      <c r="L4469">
        <v>1</v>
      </c>
      <c r="M4469" t="s">
        <v>156</v>
      </c>
      <c r="N4469" t="s">
        <v>157</v>
      </c>
      <c r="O4469" t="s">
        <v>158</v>
      </c>
      <c r="P4469" t="str">
        <f>VLOOKUP('intouch变量（离散）'!$A4469,基本表格!$G:$Q,3,FALSE)</f>
        <v>DB1300,X1050.4</v>
      </c>
      <c r="Q4469" t="str">
        <f>VLOOKUP('intouch变量（离散）'!$A4469,基本表格!$G:$Q,10,FALSE)</f>
        <v>Yes</v>
      </c>
      <c r="R4469" t="str">
        <f t="shared" si="426"/>
        <v>DB1300,X1050.4 2147+P5-M13 刨片进料仓3#进料皮带分料器 变频器通讯 备妥反馈</v>
      </c>
      <c r="S4469">
        <v>0</v>
      </c>
      <c r="T4469">
        <v>0</v>
      </c>
    </row>
    <row r="4470" spans="1:20">
      <c r="A4470" s="10" t="s">
        <v>4626</v>
      </c>
      <c r="B4470" s="11" t="str">
        <f t="shared" si="421"/>
        <v>CHP3</v>
      </c>
      <c r="C4470" s="11" t="str">
        <f>VLOOKUP('intouch变量（离散）'!$A4470,基本表格!$G:$Q,2,FALSE)</f>
        <v>2147+P5-M13 刨片进料仓3#进料皮带分料器 变频器通讯 正转反馈</v>
      </c>
      <c r="D4470" t="s">
        <v>154</v>
      </c>
      <c r="E4470" t="str">
        <f t="shared" si="422"/>
        <v>No</v>
      </c>
      <c r="F4470" t="str">
        <f t="shared" si="423"/>
        <v>0</v>
      </c>
      <c r="G4470" t="s">
        <v>154</v>
      </c>
      <c r="H4470" t="s">
        <v>155</v>
      </c>
      <c r="I4470" t="str">
        <f t="shared" si="424"/>
        <v/>
      </c>
      <c r="J4470" t="str">
        <f t="shared" si="425"/>
        <v/>
      </c>
      <c r="K4470" t="str">
        <f>VLOOKUP('intouch变量（离散）'!$A4470,基本表格!$G:$Q,9,FALSE)</f>
        <v>None</v>
      </c>
      <c r="L4470">
        <v>1</v>
      </c>
      <c r="M4470" t="s">
        <v>156</v>
      </c>
      <c r="N4470" t="s">
        <v>157</v>
      </c>
      <c r="O4470" t="s">
        <v>158</v>
      </c>
      <c r="P4470" t="str">
        <f>VLOOKUP('intouch变量（离散）'!$A4470,基本表格!$G:$Q,3,FALSE)</f>
        <v>DB1300,X1050.5</v>
      </c>
      <c r="Q4470" t="str">
        <f>VLOOKUP('intouch变量（离散）'!$A4470,基本表格!$G:$Q,10,FALSE)</f>
        <v>Yes</v>
      </c>
      <c r="R4470" t="str">
        <f t="shared" si="426"/>
        <v>DB1300,X1050.5 2147+P5-M13 刨片进料仓3#进料皮带分料器 变频器通讯 正转反馈</v>
      </c>
      <c r="S4470">
        <v>0</v>
      </c>
      <c r="T4470">
        <v>0</v>
      </c>
    </row>
    <row r="4471" spans="1:20">
      <c r="A4471" s="10" t="s">
        <v>4627</v>
      </c>
      <c r="B4471" s="11" t="str">
        <f t="shared" si="421"/>
        <v>CHP3</v>
      </c>
      <c r="C4471" s="11" t="str">
        <f>VLOOKUP('intouch变量（离散）'!$A4471,基本表格!$G:$Q,2,FALSE)</f>
        <v>2147+P5-M13 刨片进料仓3#进料皮带分料器 变频器通讯 反转反馈</v>
      </c>
      <c r="D4471" t="s">
        <v>154</v>
      </c>
      <c r="E4471" t="str">
        <f t="shared" si="422"/>
        <v>No</v>
      </c>
      <c r="F4471" t="str">
        <f t="shared" si="423"/>
        <v>0</v>
      </c>
      <c r="G4471" t="s">
        <v>154</v>
      </c>
      <c r="H4471" t="s">
        <v>155</v>
      </c>
      <c r="I4471" t="str">
        <f t="shared" si="424"/>
        <v/>
      </c>
      <c r="J4471" t="str">
        <f t="shared" si="425"/>
        <v/>
      </c>
      <c r="K4471" t="str">
        <f>VLOOKUP('intouch变量（离散）'!$A4471,基本表格!$G:$Q,9,FALSE)</f>
        <v>None</v>
      </c>
      <c r="L4471">
        <v>1</v>
      </c>
      <c r="M4471" t="s">
        <v>156</v>
      </c>
      <c r="N4471" t="s">
        <v>157</v>
      </c>
      <c r="O4471" t="s">
        <v>158</v>
      </c>
      <c r="P4471" t="str">
        <f>VLOOKUP('intouch变量（离散）'!$A4471,基本表格!$G:$Q,3,FALSE)</f>
        <v>DB1300,X1050.6</v>
      </c>
      <c r="Q4471" t="str">
        <f>VLOOKUP('intouch变量（离散）'!$A4471,基本表格!$G:$Q,10,FALSE)</f>
        <v>Yes</v>
      </c>
      <c r="R4471" t="str">
        <f t="shared" si="426"/>
        <v>DB1300,X1050.6 2147+P5-M13 刨片进料仓3#进料皮带分料器 变频器通讯 反转反馈</v>
      </c>
      <c r="S4471">
        <v>0</v>
      </c>
      <c r="T4471">
        <v>0</v>
      </c>
    </row>
    <row r="4472" spans="1:20">
      <c r="A4472" s="10" t="s">
        <v>4628</v>
      </c>
      <c r="B4472" s="11" t="str">
        <f t="shared" si="421"/>
        <v>CHP3</v>
      </c>
      <c r="C4472" s="11" t="str">
        <f>VLOOKUP('intouch变量（离散）'!$A4472,基本表格!$G:$Q,2,FALSE)</f>
        <v>2147+P5-M13 刨片进料仓3#进料皮带分料器 变频器通讯 变频器备用</v>
      </c>
      <c r="D4472" t="s">
        <v>154</v>
      </c>
      <c r="E4472" t="str">
        <f t="shared" si="422"/>
        <v>No</v>
      </c>
      <c r="F4472" t="str">
        <f t="shared" si="423"/>
        <v>0</v>
      </c>
      <c r="G4472" t="s">
        <v>154</v>
      </c>
      <c r="H4472" t="s">
        <v>155</v>
      </c>
      <c r="I4472" t="str">
        <f t="shared" si="424"/>
        <v/>
      </c>
      <c r="J4472" t="str">
        <f t="shared" si="425"/>
        <v/>
      </c>
      <c r="K4472" t="str">
        <f>VLOOKUP('intouch变量（离散）'!$A4472,基本表格!$G:$Q,9,FALSE)</f>
        <v>None</v>
      </c>
      <c r="L4472">
        <v>1</v>
      </c>
      <c r="M4472" t="s">
        <v>156</v>
      </c>
      <c r="N4472" t="s">
        <v>157</v>
      </c>
      <c r="O4472" t="s">
        <v>158</v>
      </c>
      <c r="P4472" t="str">
        <f>VLOOKUP('intouch变量（离散）'!$A4472,基本表格!$G:$Q,3,FALSE)</f>
        <v>DB1300,X1050.7</v>
      </c>
      <c r="Q4472" t="str">
        <f>VLOOKUP('intouch变量（离散）'!$A4472,基本表格!$G:$Q,10,FALSE)</f>
        <v>Yes</v>
      </c>
      <c r="R4472" t="str">
        <f t="shared" si="426"/>
        <v>DB1300,X1050.7 2147+P5-M13 刨片进料仓3#进料皮带分料器 变频器通讯 变频器备用</v>
      </c>
      <c r="S4472">
        <v>0</v>
      </c>
      <c r="T4472">
        <v>0</v>
      </c>
    </row>
    <row r="4473" spans="1:20">
      <c r="A4473" s="10" t="s">
        <v>4629</v>
      </c>
      <c r="B4473" s="11" t="str">
        <f t="shared" si="421"/>
        <v>CHP3</v>
      </c>
      <c r="C4473" s="11" t="str">
        <f>VLOOKUP('intouch变量（离散）'!$A4473,基本表格!$G:$Q,2,FALSE)</f>
        <v>2147+P5-M13 刨片进料仓3#进料皮带分料器 变频器通讯 变频器报警</v>
      </c>
      <c r="D4473" t="s">
        <v>154</v>
      </c>
      <c r="E4473" t="str">
        <f t="shared" si="422"/>
        <v>No</v>
      </c>
      <c r="F4473" t="str">
        <f t="shared" si="423"/>
        <v>0</v>
      </c>
      <c r="G4473" t="s">
        <v>154</v>
      </c>
      <c r="H4473" t="s">
        <v>155</v>
      </c>
      <c r="I4473" t="str">
        <f t="shared" si="424"/>
        <v/>
      </c>
      <c r="J4473" t="str">
        <f t="shared" si="425"/>
        <v/>
      </c>
      <c r="K4473" t="str">
        <f>VLOOKUP('intouch变量（离散）'!$A4473,基本表格!$G:$Q,9,FALSE)</f>
        <v>On</v>
      </c>
      <c r="L4473">
        <v>1</v>
      </c>
      <c r="M4473" t="s">
        <v>156</v>
      </c>
      <c r="N4473" t="s">
        <v>157</v>
      </c>
      <c r="O4473" t="s">
        <v>158</v>
      </c>
      <c r="P4473" t="str">
        <f>VLOOKUP('intouch变量（离散）'!$A4473,基本表格!$G:$Q,3,FALSE)</f>
        <v>DB1300,X1051.0</v>
      </c>
      <c r="Q4473" t="str">
        <f>VLOOKUP('intouch变量（离散）'!$A4473,基本表格!$G:$Q,10,FALSE)</f>
        <v>Yes</v>
      </c>
      <c r="R4473" t="str">
        <f t="shared" si="426"/>
        <v>DB1300,X1051.0 2147+P5-M13 刨片进料仓3#进料皮带分料器 变频器通讯 变频器报警</v>
      </c>
      <c r="S4473">
        <v>0</v>
      </c>
      <c r="T4473">
        <v>0</v>
      </c>
    </row>
    <row r="4474" spans="1:20">
      <c r="A4474" s="10" t="s">
        <v>4630</v>
      </c>
      <c r="B4474" s="11" t="str">
        <f t="shared" si="421"/>
        <v>CHP3</v>
      </c>
      <c r="C4474" s="11" t="str">
        <f>VLOOKUP('intouch变量（离散）'!$A4474,基本表格!$G:$Q,2,FALSE)</f>
        <v>2147+P5-M13 刨片进料仓3#进料皮带分料器 反馈转速 上限保护使能</v>
      </c>
      <c r="D4474" t="s">
        <v>154</v>
      </c>
      <c r="E4474" t="str">
        <f t="shared" si="422"/>
        <v>Yes</v>
      </c>
      <c r="F4474" t="str">
        <f t="shared" si="423"/>
        <v>900</v>
      </c>
      <c r="G4474" t="s">
        <v>154</v>
      </c>
      <c r="H4474" t="s">
        <v>155</v>
      </c>
      <c r="I4474" t="str">
        <f t="shared" si="424"/>
        <v>禁用</v>
      </c>
      <c r="J4474" t="str">
        <f t="shared" si="425"/>
        <v>启用</v>
      </c>
      <c r="K4474" t="str">
        <f>VLOOKUP('intouch变量（离散）'!$A4474,基本表格!$G:$Q,9,FALSE)</f>
        <v>None</v>
      </c>
      <c r="L4474">
        <v>1</v>
      </c>
      <c r="M4474" t="s">
        <v>156</v>
      </c>
      <c r="N4474" t="s">
        <v>157</v>
      </c>
      <c r="O4474" t="s">
        <v>158</v>
      </c>
      <c r="P4474" t="str">
        <f>VLOOKUP('intouch变量（离散）'!$A4474,基本表格!$G:$Q,3,FALSE)</f>
        <v>DB1300,X1100.3</v>
      </c>
      <c r="Q4474" t="str">
        <f>VLOOKUP('intouch变量（离散）'!$A4474,基本表格!$G:$Q,10,FALSE)</f>
        <v>No</v>
      </c>
      <c r="R4474" t="str">
        <f t="shared" si="426"/>
        <v>DB1300,X1100.3 2147+P5-M13 刨片进料仓3#进料皮带分料器 反馈转速 上限保护使能</v>
      </c>
      <c r="S4474">
        <v>0</v>
      </c>
      <c r="T4474">
        <v>0</v>
      </c>
    </row>
    <row r="4475" spans="1:20">
      <c r="A4475" s="10" t="s">
        <v>4631</v>
      </c>
      <c r="B4475" s="11" t="str">
        <f t="shared" si="421"/>
        <v>CHP3</v>
      </c>
      <c r="C4475" s="11" t="str">
        <f>VLOOKUP('intouch变量（离散）'!$A4475,基本表格!$G:$Q,2,FALSE)</f>
        <v>2147+P5-M13 刨片进料仓3#进料皮带分料器 反馈转速 下限保护使能</v>
      </c>
      <c r="D4475" t="s">
        <v>154</v>
      </c>
      <c r="E4475" t="str">
        <f t="shared" si="422"/>
        <v>Yes</v>
      </c>
      <c r="F4475" t="str">
        <f t="shared" si="423"/>
        <v>900</v>
      </c>
      <c r="G4475" t="s">
        <v>154</v>
      </c>
      <c r="H4475" t="s">
        <v>155</v>
      </c>
      <c r="I4475" t="str">
        <f t="shared" si="424"/>
        <v>禁用</v>
      </c>
      <c r="J4475" t="str">
        <f t="shared" si="425"/>
        <v>启用</v>
      </c>
      <c r="K4475" t="str">
        <f>VLOOKUP('intouch变量（离散）'!$A4475,基本表格!$G:$Q,9,FALSE)</f>
        <v>None</v>
      </c>
      <c r="L4475">
        <v>1</v>
      </c>
      <c r="M4475" t="s">
        <v>156</v>
      </c>
      <c r="N4475" t="s">
        <v>157</v>
      </c>
      <c r="O4475" t="s">
        <v>158</v>
      </c>
      <c r="P4475" t="str">
        <f>VLOOKUP('intouch变量（离散）'!$A4475,基本表格!$G:$Q,3,FALSE)</f>
        <v>DB1300,X1100.4</v>
      </c>
      <c r="Q4475" t="str">
        <f>VLOOKUP('intouch变量（离散）'!$A4475,基本表格!$G:$Q,10,FALSE)</f>
        <v>No</v>
      </c>
      <c r="R4475" t="str">
        <f t="shared" si="426"/>
        <v>DB1300,X1100.4 2147+P5-M13 刨片进料仓3#进料皮带分料器 反馈转速 下限保护使能</v>
      </c>
      <c r="S4475">
        <v>0</v>
      </c>
      <c r="T4475">
        <v>0</v>
      </c>
    </row>
    <row r="4476" spans="1:20">
      <c r="A4476" s="10" t="s">
        <v>4632</v>
      </c>
      <c r="B4476" s="11" t="str">
        <f t="shared" si="421"/>
        <v>CHP3</v>
      </c>
      <c r="C4476" s="11" t="str">
        <f>VLOOKUP('intouch变量（离散）'!$A4476,基本表格!$G:$Q,2,FALSE)</f>
        <v>2147+P5-M13 刨片进料仓3#进料皮带分料器 反馈转速 上限报警</v>
      </c>
      <c r="D4476" t="s">
        <v>154</v>
      </c>
      <c r="E4476" t="str">
        <f t="shared" si="422"/>
        <v>No</v>
      </c>
      <c r="F4476" t="str">
        <f t="shared" si="423"/>
        <v>0</v>
      </c>
      <c r="G4476" t="s">
        <v>154</v>
      </c>
      <c r="H4476" t="s">
        <v>155</v>
      </c>
      <c r="I4476" t="str">
        <f t="shared" si="424"/>
        <v/>
      </c>
      <c r="J4476" t="str">
        <f t="shared" si="425"/>
        <v/>
      </c>
      <c r="K4476" t="str">
        <f>VLOOKUP('intouch变量（离散）'!$A4476,基本表格!$G:$Q,9,FALSE)</f>
        <v>None</v>
      </c>
      <c r="L4476">
        <v>1</v>
      </c>
      <c r="M4476" t="s">
        <v>156</v>
      </c>
      <c r="N4476" t="s">
        <v>157</v>
      </c>
      <c r="O4476" t="s">
        <v>158</v>
      </c>
      <c r="P4476" t="str">
        <f>VLOOKUP('intouch变量（离散）'!$A4476,基本表格!$G:$Q,3,FALSE)</f>
        <v>DB1300,X1100.5</v>
      </c>
      <c r="Q4476" t="str">
        <f>VLOOKUP('intouch变量（离散）'!$A4476,基本表格!$G:$Q,10,FALSE)</f>
        <v>Yes</v>
      </c>
      <c r="R4476" t="str">
        <f t="shared" si="426"/>
        <v>DB1300,X1100.5 2147+P5-M13 刨片进料仓3#进料皮带分料器 反馈转速 上限报警</v>
      </c>
      <c r="S4476">
        <v>0</v>
      </c>
      <c r="T4476">
        <v>0</v>
      </c>
    </row>
    <row r="4477" spans="1:20">
      <c r="A4477" s="10" t="s">
        <v>4633</v>
      </c>
      <c r="B4477" s="11" t="str">
        <f t="shared" si="421"/>
        <v>CHP3</v>
      </c>
      <c r="C4477" s="11" t="str">
        <f>VLOOKUP('intouch变量（离散）'!$A4477,基本表格!$G:$Q,2,FALSE)</f>
        <v>2147+P5-M13 刨片进料仓3#进料皮带分料器 反馈转速 下限报警</v>
      </c>
      <c r="D4477" t="s">
        <v>154</v>
      </c>
      <c r="E4477" t="str">
        <f t="shared" si="422"/>
        <v>No</v>
      </c>
      <c r="F4477" t="str">
        <f t="shared" si="423"/>
        <v>0</v>
      </c>
      <c r="G4477" t="s">
        <v>154</v>
      </c>
      <c r="H4477" t="s">
        <v>155</v>
      </c>
      <c r="I4477" t="str">
        <f t="shared" si="424"/>
        <v/>
      </c>
      <c r="J4477" t="str">
        <f t="shared" si="425"/>
        <v/>
      </c>
      <c r="K4477" t="str">
        <f>VLOOKUP('intouch变量（离散）'!$A4477,基本表格!$G:$Q,9,FALSE)</f>
        <v>None</v>
      </c>
      <c r="L4477">
        <v>1</v>
      </c>
      <c r="M4477" t="s">
        <v>156</v>
      </c>
      <c r="N4477" t="s">
        <v>157</v>
      </c>
      <c r="O4477" t="s">
        <v>158</v>
      </c>
      <c r="P4477" t="str">
        <f>VLOOKUP('intouch变量（离散）'!$A4477,基本表格!$G:$Q,3,FALSE)</f>
        <v>DB1300,X1100.6</v>
      </c>
      <c r="Q4477" t="str">
        <f>VLOOKUP('intouch变量（离散）'!$A4477,基本表格!$G:$Q,10,FALSE)</f>
        <v>Yes</v>
      </c>
      <c r="R4477" t="str">
        <f t="shared" si="426"/>
        <v>DB1300,X1100.6 2147+P5-M13 刨片进料仓3#进料皮带分料器 反馈转速 下限报警</v>
      </c>
      <c r="S4477">
        <v>0</v>
      </c>
      <c r="T4477">
        <v>0</v>
      </c>
    </row>
    <row r="4478" spans="1:20">
      <c r="A4478" s="10" t="s">
        <v>4634</v>
      </c>
      <c r="B4478" s="11" t="str">
        <f t="shared" si="421"/>
        <v>CHP3</v>
      </c>
      <c r="C4478" s="11" t="str">
        <f>VLOOKUP('intouch变量（离散）'!$A4478,基本表格!$G:$Q,2,FALSE)</f>
        <v>2147+P5-M13 刨片进料仓3#进料皮带分料器 反馈转速 上上限报警</v>
      </c>
      <c r="D4478" t="s">
        <v>154</v>
      </c>
      <c r="E4478" t="str">
        <f t="shared" si="422"/>
        <v>No</v>
      </c>
      <c r="F4478" t="str">
        <f t="shared" si="423"/>
        <v>0</v>
      </c>
      <c r="G4478" t="s">
        <v>154</v>
      </c>
      <c r="H4478" t="s">
        <v>155</v>
      </c>
      <c r="I4478" t="str">
        <f t="shared" si="424"/>
        <v/>
      </c>
      <c r="J4478" t="str">
        <f t="shared" si="425"/>
        <v/>
      </c>
      <c r="K4478" t="str">
        <f>VLOOKUP('intouch变量（离散）'!$A4478,基本表格!$G:$Q,9,FALSE)</f>
        <v>On</v>
      </c>
      <c r="L4478">
        <v>1</v>
      </c>
      <c r="M4478" t="s">
        <v>156</v>
      </c>
      <c r="N4478" t="s">
        <v>157</v>
      </c>
      <c r="O4478" t="s">
        <v>158</v>
      </c>
      <c r="P4478" t="str">
        <f>VLOOKUP('intouch变量（离散）'!$A4478,基本表格!$G:$Q,3,FALSE)</f>
        <v>DB1300,X1100.7</v>
      </c>
      <c r="Q4478" t="str">
        <f>VLOOKUP('intouch变量（离散）'!$A4478,基本表格!$G:$Q,10,FALSE)</f>
        <v>Yes</v>
      </c>
      <c r="R4478" t="str">
        <f t="shared" si="426"/>
        <v>DB1300,X1100.7 2147+P5-M13 刨片进料仓3#进料皮带分料器 反馈转速 上上限报警</v>
      </c>
      <c r="S4478">
        <v>0</v>
      </c>
      <c r="T4478">
        <v>0</v>
      </c>
    </row>
    <row r="4479" spans="1:20">
      <c r="A4479" s="10" t="s">
        <v>4635</v>
      </c>
      <c r="B4479" s="11" t="str">
        <f t="shared" si="421"/>
        <v>CHP3</v>
      </c>
      <c r="C4479" s="11" t="str">
        <f>VLOOKUP('intouch变量（离散）'!$A4479,基本表格!$G:$Q,2,FALSE)</f>
        <v>2147+P5-M13 刨片进料仓3#进料皮带分料器 反馈转速 下下限报警</v>
      </c>
      <c r="D4479" t="s">
        <v>154</v>
      </c>
      <c r="E4479" t="str">
        <f t="shared" si="422"/>
        <v>No</v>
      </c>
      <c r="F4479" t="str">
        <f t="shared" si="423"/>
        <v>0</v>
      </c>
      <c r="G4479" t="s">
        <v>154</v>
      </c>
      <c r="H4479" t="s">
        <v>155</v>
      </c>
      <c r="I4479" t="str">
        <f t="shared" si="424"/>
        <v/>
      </c>
      <c r="J4479" t="str">
        <f t="shared" si="425"/>
        <v/>
      </c>
      <c r="K4479" t="str">
        <f>VLOOKUP('intouch变量（离散）'!$A4479,基本表格!$G:$Q,9,FALSE)</f>
        <v>On</v>
      </c>
      <c r="L4479">
        <v>1</v>
      </c>
      <c r="M4479" t="s">
        <v>156</v>
      </c>
      <c r="N4479" t="s">
        <v>157</v>
      </c>
      <c r="O4479" t="s">
        <v>158</v>
      </c>
      <c r="P4479" t="str">
        <f>VLOOKUP('intouch变量（离散）'!$A4479,基本表格!$G:$Q,3,FALSE)</f>
        <v>DB1300,X1101.0</v>
      </c>
      <c r="Q4479" t="str">
        <f>VLOOKUP('intouch变量（离散）'!$A4479,基本表格!$G:$Q,10,FALSE)</f>
        <v>Yes</v>
      </c>
      <c r="R4479" t="str">
        <f t="shared" si="426"/>
        <v>DB1300,X1101.0 2147+P5-M13 刨片进料仓3#进料皮带分料器 反馈转速 下下限报警</v>
      </c>
      <c r="S4479">
        <v>0</v>
      </c>
      <c r="T4479">
        <v>0</v>
      </c>
    </row>
    <row r="4480" spans="1:20">
      <c r="A4480" s="10" t="s">
        <v>4636</v>
      </c>
      <c r="B4480" s="11" t="str">
        <f t="shared" si="421"/>
        <v>CHP3</v>
      </c>
      <c r="C4480" s="11" t="str">
        <f>VLOOKUP('intouch变量（离散）'!$A4480,基本表格!$G:$Q,2,FALSE)</f>
        <v>2147+P5-M13 刨片进料仓3#进料皮带分料器 反馈转速 极限报警</v>
      </c>
      <c r="D4480" t="s">
        <v>154</v>
      </c>
      <c r="E4480" t="str">
        <f t="shared" si="422"/>
        <v>No</v>
      </c>
      <c r="F4480" t="str">
        <f t="shared" si="423"/>
        <v>0</v>
      </c>
      <c r="G4480" t="s">
        <v>154</v>
      </c>
      <c r="H4480" t="s">
        <v>155</v>
      </c>
      <c r="I4480" t="str">
        <f t="shared" si="424"/>
        <v/>
      </c>
      <c r="J4480" t="str">
        <f t="shared" si="425"/>
        <v/>
      </c>
      <c r="K4480" t="str">
        <f>VLOOKUP('intouch变量（离散）'!$A4480,基本表格!$G:$Q,9,FALSE)</f>
        <v>On</v>
      </c>
      <c r="L4480">
        <v>1</v>
      </c>
      <c r="M4480" t="s">
        <v>156</v>
      </c>
      <c r="N4480" t="s">
        <v>157</v>
      </c>
      <c r="O4480" t="s">
        <v>158</v>
      </c>
      <c r="P4480" t="str">
        <f>VLOOKUP('intouch变量（离散）'!$A4480,基本表格!$G:$Q,3,FALSE)</f>
        <v>DB1300,X1101.1</v>
      </c>
      <c r="Q4480" t="str">
        <f>VLOOKUP('intouch变量（离散）'!$A4480,基本表格!$G:$Q,10,FALSE)</f>
        <v>Yes</v>
      </c>
      <c r="R4480" t="str">
        <f t="shared" si="426"/>
        <v>DB1300,X1101.1 2147+P5-M13 刨片进料仓3#进料皮带分料器 反馈转速 极限报警</v>
      </c>
      <c r="S4480">
        <v>0</v>
      </c>
      <c r="T4480">
        <v>0</v>
      </c>
    </row>
    <row r="4481" spans="1:20">
      <c r="A4481" s="10" t="s">
        <v>4637</v>
      </c>
      <c r="B4481" s="11" t="str">
        <f t="shared" si="421"/>
        <v>CHP3</v>
      </c>
      <c r="C4481" s="11" t="str">
        <f>VLOOKUP('intouch变量（离散）'!$A4481,基本表格!$G:$Q,2,FALSE)</f>
        <v>2147+P5-M13 刨片进料仓3#进料皮带分料器 反馈转速 传感器断线报警</v>
      </c>
      <c r="D4481" t="s">
        <v>154</v>
      </c>
      <c r="E4481" t="str">
        <f t="shared" si="422"/>
        <v>No</v>
      </c>
      <c r="F4481" t="str">
        <f t="shared" si="423"/>
        <v>0</v>
      </c>
      <c r="G4481" t="s">
        <v>154</v>
      </c>
      <c r="H4481" t="s">
        <v>155</v>
      </c>
      <c r="I4481" t="str">
        <f t="shared" si="424"/>
        <v/>
      </c>
      <c r="J4481" t="str">
        <f t="shared" si="425"/>
        <v/>
      </c>
      <c r="K4481" t="str">
        <f>VLOOKUP('intouch变量（离散）'!$A4481,基本表格!$G:$Q,9,FALSE)</f>
        <v>On</v>
      </c>
      <c r="L4481">
        <v>1</v>
      </c>
      <c r="M4481" t="s">
        <v>156</v>
      </c>
      <c r="N4481" t="s">
        <v>157</v>
      </c>
      <c r="O4481" t="s">
        <v>158</v>
      </c>
      <c r="P4481" t="str">
        <f>VLOOKUP('intouch变量（离散）'!$A4481,基本表格!$G:$Q,3,FALSE)</f>
        <v>DB1300,X1101.2</v>
      </c>
      <c r="Q4481" t="str">
        <f>VLOOKUP('intouch变量（离散）'!$A4481,基本表格!$G:$Q,10,FALSE)</f>
        <v>Yes</v>
      </c>
      <c r="R4481" t="str">
        <f t="shared" si="426"/>
        <v>DB1300,X1101.2 2147+P5-M13 刨片进料仓3#进料皮带分料器 反馈转速 传感器断线报警</v>
      </c>
      <c r="S4481">
        <v>0</v>
      </c>
      <c r="T4481">
        <v>0</v>
      </c>
    </row>
    <row r="4482" spans="1:20">
      <c r="A4482" s="10" t="s">
        <v>4638</v>
      </c>
      <c r="B4482" s="11" t="str">
        <f t="shared" si="421"/>
        <v>CHP3</v>
      </c>
      <c r="C4482" s="11" t="str">
        <f>VLOOKUP('intouch变量（离散）'!$A4482,基本表格!$G:$Q,2,FALSE)</f>
        <v>2147+P5-M13 刨片进料仓3#进料皮带分料器 反馈电流 上限保护使能</v>
      </c>
      <c r="D4482" t="s">
        <v>154</v>
      </c>
      <c r="E4482" t="str">
        <f t="shared" si="422"/>
        <v>Yes</v>
      </c>
      <c r="F4482" t="str">
        <f t="shared" si="423"/>
        <v>900</v>
      </c>
      <c r="G4482" t="s">
        <v>154</v>
      </c>
      <c r="H4482" t="s">
        <v>155</v>
      </c>
      <c r="I4482" t="str">
        <f t="shared" si="424"/>
        <v>禁用</v>
      </c>
      <c r="J4482" t="str">
        <f t="shared" si="425"/>
        <v>启用</v>
      </c>
      <c r="K4482" t="str">
        <f>VLOOKUP('intouch变量（离散）'!$A4482,基本表格!$G:$Q,9,FALSE)</f>
        <v>None</v>
      </c>
      <c r="L4482">
        <v>1</v>
      </c>
      <c r="M4482" t="s">
        <v>156</v>
      </c>
      <c r="N4482" t="s">
        <v>157</v>
      </c>
      <c r="O4482" t="s">
        <v>158</v>
      </c>
      <c r="P4482" t="str">
        <f>VLOOKUP('intouch变量（离散）'!$A4482,基本表格!$G:$Q,3,FALSE)</f>
        <v>DB1300,X1150.3</v>
      </c>
      <c r="Q4482" t="str">
        <f>VLOOKUP('intouch变量（离散）'!$A4482,基本表格!$G:$Q,10,FALSE)</f>
        <v>No</v>
      </c>
      <c r="R4482" t="str">
        <f t="shared" si="426"/>
        <v>DB1300,X1150.3 2147+P5-M13 刨片进料仓3#进料皮带分料器 反馈电流 上限保护使能</v>
      </c>
      <c r="S4482">
        <v>0</v>
      </c>
      <c r="T4482">
        <v>0</v>
      </c>
    </row>
    <row r="4483" spans="1:20">
      <c r="A4483" s="10" t="s">
        <v>4639</v>
      </c>
      <c r="B4483" s="11" t="str">
        <f t="shared" si="421"/>
        <v>CHP3</v>
      </c>
      <c r="C4483" s="11" t="str">
        <f>VLOOKUP('intouch变量（离散）'!$A4483,基本表格!$G:$Q,2,FALSE)</f>
        <v>2147+P5-M13 刨片进料仓3#进料皮带分料器 反馈电流 下限保护使能</v>
      </c>
      <c r="D4483" t="s">
        <v>154</v>
      </c>
      <c r="E4483" t="str">
        <f t="shared" si="422"/>
        <v>Yes</v>
      </c>
      <c r="F4483" t="str">
        <f t="shared" si="423"/>
        <v>900</v>
      </c>
      <c r="G4483" t="s">
        <v>154</v>
      </c>
      <c r="H4483" t="s">
        <v>155</v>
      </c>
      <c r="I4483" t="str">
        <f t="shared" si="424"/>
        <v>禁用</v>
      </c>
      <c r="J4483" t="str">
        <f t="shared" si="425"/>
        <v>启用</v>
      </c>
      <c r="K4483" t="str">
        <f>VLOOKUP('intouch变量（离散）'!$A4483,基本表格!$G:$Q,9,FALSE)</f>
        <v>None</v>
      </c>
      <c r="L4483">
        <v>1</v>
      </c>
      <c r="M4483" t="s">
        <v>156</v>
      </c>
      <c r="N4483" t="s">
        <v>157</v>
      </c>
      <c r="O4483" t="s">
        <v>158</v>
      </c>
      <c r="P4483" t="str">
        <f>VLOOKUP('intouch变量（离散）'!$A4483,基本表格!$G:$Q,3,FALSE)</f>
        <v>DB1300,X1150.4</v>
      </c>
      <c r="Q4483" t="str">
        <f>VLOOKUP('intouch变量（离散）'!$A4483,基本表格!$G:$Q,10,FALSE)</f>
        <v>No</v>
      </c>
      <c r="R4483" t="str">
        <f t="shared" si="426"/>
        <v>DB1300,X1150.4 2147+P5-M13 刨片进料仓3#进料皮带分料器 反馈电流 下限保护使能</v>
      </c>
      <c r="S4483">
        <v>0</v>
      </c>
      <c r="T4483">
        <v>0</v>
      </c>
    </row>
    <row r="4484" spans="1:20">
      <c r="A4484" s="10" t="s">
        <v>4640</v>
      </c>
      <c r="B4484" s="11" t="str">
        <f t="shared" si="421"/>
        <v>CHP3</v>
      </c>
      <c r="C4484" s="11" t="str">
        <f>VLOOKUP('intouch变量（离散）'!$A4484,基本表格!$G:$Q,2,FALSE)</f>
        <v>2147+P5-M13 刨片进料仓3#进料皮带分料器 反馈电流 上限报警</v>
      </c>
      <c r="D4484" t="s">
        <v>154</v>
      </c>
      <c r="E4484" t="str">
        <f t="shared" si="422"/>
        <v>No</v>
      </c>
      <c r="F4484" t="str">
        <f t="shared" si="423"/>
        <v>0</v>
      </c>
      <c r="G4484" t="s">
        <v>154</v>
      </c>
      <c r="H4484" t="s">
        <v>155</v>
      </c>
      <c r="I4484" t="str">
        <f t="shared" si="424"/>
        <v/>
      </c>
      <c r="J4484" t="str">
        <f t="shared" si="425"/>
        <v/>
      </c>
      <c r="K4484" t="str">
        <f>VLOOKUP('intouch变量（离散）'!$A4484,基本表格!$G:$Q,9,FALSE)</f>
        <v>None</v>
      </c>
      <c r="L4484">
        <v>1</v>
      </c>
      <c r="M4484" t="s">
        <v>156</v>
      </c>
      <c r="N4484" t="s">
        <v>157</v>
      </c>
      <c r="O4484" t="s">
        <v>158</v>
      </c>
      <c r="P4484" t="str">
        <f>VLOOKUP('intouch变量（离散）'!$A4484,基本表格!$G:$Q,3,FALSE)</f>
        <v>DB1300,X1150.5</v>
      </c>
      <c r="Q4484" t="str">
        <f>VLOOKUP('intouch变量（离散）'!$A4484,基本表格!$G:$Q,10,FALSE)</f>
        <v>Yes</v>
      </c>
      <c r="R4484" t="str">
        <f t="shared" si="426"/>
        <v>DB1300,X1150.5 2147+P5-M13 刨片进料仓3#进料皮带分料器 反馈电流 上限报警</v>
      </c>
      <c r="S4484">
        <v>0</v>
      </c>
      <c r="T4484">
        <v>0</v>
      </c>
    </row>
    <row r="4485" spans="1:20">
      <c r="A4485" s="10" t="s">
        <v>4641</v>
      </c>
      <c r="B4485" s="11" t="str">
        <f t="shared" si="421"/>
        <v>CHP3</v>
      </c>
      <c r="C4485" s="11" t="str">
        <f>VLOOKUP('intouch变量（离散）'!$A4485,基本表格!$G:$Q,2,FALSE)</f>
        <v>2147+P5-M13 刨片进料仓3#进料皮带分料器 反馈电流 下限报警</v>
      </c>
      <c r="D4485" t="s">
        <v>154</v>
      </c>
      <c r="E4485" t="str">
        <f t="shared" si="422"/>
        <v>No</v>
      </c>
      <c r="F4485" t="str">
        <f t="shared" si="423"/>
        <v>0</v>
      </c>
      <c r="G4485" t="s">
        <v>154</v>
      </c>
      <c r="H4485" t="s">
        <v>155</v>
      </c>
      <c r="I4485" t="str">
        <f t="shared" si="424"/>
        <v/>
      </c>
      <c r="J4485" t="str">
        <f t="shared" si="425"/>
        <v/>
      </c>
      <c r="K4485" t="str">
        <f>VLOOKUP('intouch变量（离散）'!$A4485,基本表格!$G:$Q,9,FALSE)</f>
        <v>None</v>
      </c>
      <c r="L4485">
        <v>1</v>
      </c>
      <c r="M4485" t="s">
        <v>156</v>
      </c>
      <c r="N4485" t="s">
        <v>157</v>
      </c>
      <c r="O4485" t="s">
        <v>158</v>
      </c>
      <c r="P4485" t="str">
        <f>VLOOKUP('intouch变量（离散）'!$A4485,基本表格!$G:$Q,3,FALSE)</f>
        <v>DB1300,X1150.6</v>
      </c>
      <c r="Q4485" t="str">
        <f>VLOOKUP('intouch变量（离散）'!$A4485,基本表格!$G:$Q,10,FALSE)</f>
        <v>Yes</v>
      </c>
      <c r="R4485" t="str">
        <f t="shared" si="426"/>
        <v>DB1300,X1150.6 2147+P5-M13 刨片进料仓3#进料皮带分料器 反馈电流 下限报警</v>
      </c>
      <c r="S4485">
        <v>0</v>
      </c>
      <c r="T4485">
        <v>0</v>
      </c>
    </row>
    <row r="4486" spans="1:20">
      <c r="A4486" s="10" t="s">
        <v>4642</v>
      </c>
      <c r="B4486" s="11" t="str">
        <f t="shared" si="421"/>
        <v>CHP3</v>
      </c>
      <c r="C4486" s="11" t="str">
        <f>VLOOKUP('intouch变量（离散）'!$A4486,基本表格!$G:$Q,2,FALSE)</f>
        <v>2147+P5-M13 刨片进料仓3#进料皮带分料器 反馈电流 上上限报警</v>
      </c>
      <c r="D4486" t="s">
        <v>154</v>
      </c>
      <c r="E4486" t="str">
        <f t="shared" si="422"/>
        <v>No</v>
      </c>
      <c r="F4486" t="str">
        <f t="shared" si="423"/>
        <v>0</v>
      </c>
      <c r="G4486" t="s">
        <v>154</v>
      </c>
      <c r="H4486" t="s">
        <v>155</v>
      </c>
      <c r="I4486" t="str">
        <f t="shared" si="424"/>
        <v/>
      </c>
      <c r="J4486" t="str">
        <f t="shared" si="425"/>
        <v/>
      </c>
      <c r="K4486" t="str">
        <f>VLOOKUP('intouch变量（离散）'!$A4486,基本表格!$G:$Q,9,FALSE)</f>
        <v>On</v>
      </c>
      <c r="L4486">
        <v>1</v>
      </c>
      <c r="M4486" t="s">
        <v>156</v>
      </c>
      <c r="N4486" t="s">
        <v>157</v>
      </c>
      <c r="O4486" t="s">
        <v>158</v>
      </c>
      <c r="P4486" t="str">
        <f>VLOOKUP('intouch变量（离散）'!$A4486,基本表格!$G:$Q,3,FALSE)</f>
        <v>DB1300,X1150.7</v>
      </c>
      <c r="Q4486" t="str">
        <f>VLOOKUP('intouch变量（离散）'!$A4486,基本表格!$G:$Q,10,FALSE)</f>
        <v>Yes</v>
      </c>
      <c r="R4486" t="str">
        <f t="shared" si="426"/>
        <v>DB1300,X1150.7 2147+P5-M13 刨片进料仓3#进料皮带分料器 反馈电流 上上限报警</v>
      </c>
      <c r="S4486">
        <v>0</v>
      </c>
      <c r="T4486">
        <v>0</v>
      </c>
    </row>
    <row r="4487" spans="1:20">
      <c r="A4487" s="10" t="s">
        <v>4643</v>
      </c>
      <c r="B4487" s="11" t="str">
        <f t="shared" si="421"/>
        <v>CHP3</v>
      </c>
      <c r="C4487" s="11" t="str">
        <f>VLOOKUP('intouch变量（离散）'!$A4487,基本表格!$G:$Q,2,FALSE)</f>
        <v>2147+P5-M13 刨片进料仓3#进料皮带分料器 反馈电流 下下限报警</v>
      </c>
      <c r="D4487" t="s">
        <v>154</v>
      </c>
      <c r="E4487" t="str">
        <f t="shared" si="422"/>
        <v>No</v>
      </c>
      <c r="F4487" t="str">
        <f t="shared" si="423"/>
        <v>0</v>
      </c>
      <c r="G4487" t="s">
        <v>154</v>
      </c>
      <c r="H4487" t="s">
        <v>155</v>
      </c>
      <c r="I4487" t="str">
        <f t="shared" si="424"/>
        <v/>
      </c>
      <c r="J4487" t="str">
        <f t="shared" si="425"/>
        <v/>
      </c>
      <c r="K4487" t="str">
        <f>VLOOKUP('intouch变量（离散）'!$A4487,基本表格!$G:$Q,9,FALSE)</f>
        <v>On</v>
      </c>
      <c r="L4487">
        <v>1</v>
      </c>
      <c r="M4487" t="s">
        <v>156</v>
      </c>
      <c r="N4487" t="s">
        <v>157</v>
      </c>
      <c r="O4487" t="s">
        <v>158</v>
      </c>
      <c r="P4487" t="str">
        <f>VLOOKUP('intouch变量（离散）'!$A4487,基本表格!$G:$Q,3,FALSE)</f>
        <v>DB1300,X1151.0</v>
      </c>
      <c r="Q4487" t="str">
        <f>VLOOKUP('intouch变量（离散）'!$A4487,基本表格!$G:$Q,10,FALSE)</f>
        <v>Yes</v>
      </c>
      <c r="R4487" t="str">
        <f t="shared" si="426"/>
        <v>DB1300,X1151.0 2147+P5-M13 刨片进料仓3#进料皮带分料器 反馈电流 下下限报警</v>
      </c>
      <c r="S4487">
        <v>0</v>
      </c>
      <c r="T4487">
        <v>0</v>
      </c>
    </row>
    <row r="4488" spans="1:20">
      <c r="A4488" s="10" t="s">
        <v>4644</v>
      </c>
      <c r="B4488" s="11" t="str">
        <f t="shared" si="421"/>
        <v>CHP3</v>
      </c>
      <c r="C4488" s="11" t="str">
        <f>VLOOKUP('intouch变量（离散）'!$A4488,基本表格!$G:$Q,2,FALSE)</f>
        <v>2147+P5-M13 刨片进料仓3#进料皮带分料器 反馈电流 极限报警</v>
      </c>
      <c r="D4488" t="s">
        <v>154</v>
      </c>
      <c r="E4488" t="str">
        <f t="shared" si="422"/>
        <v>No</v>
      </c>
      <c r="F4488" t="str">
        <f t="shared" si="423"/>
        <v>0</v>
      </c>
      <c r="G4488" t="s">
        <v>154</v>
      </c>
      <c r="H4488" t="s">
        <v>155</v>
      </c>
      <c r="I4488" t="str">
        <f t="shared" si="424"/>
        <v/>
      </c>
      <c r="J4488" t="str">
        <f t="shared" si="425"/>
        <v/>
      </c>
      <c r="K4488" t="str">
        <f>VLOOKUP('intouch变量（离散）'!$A4488,基本表格!$G:$Q,9,FALSE)</f>
        <v>On</v>
      </c>
      <c r="L4488">
        <v>1</v>
      </c>
      <c r="M4488" t="s">
        <v>156</v>
      </c>
      <c r="N4488" t="s">
        <v>157</v>
      </c>
      <c r="O4488" t="s">
        <v>158</v>
      </c>
      <c r="P4488" t="str">
        <f>VLOOKUP('intouch变量（离散）'!$A4488,基本表格!$G:$Q,3,FALSE)</f>
        <v>DB1300,X1151.1</v>
      </c>
      <c r="Q4488" t="str">
        <f>VLOOKUP('intouch变量（离散）'!$A4488,基本表格!$G:$Q,10,FALSE)</f>
        <v>Yes</v>
      </c>
      <c r="R4488" t="str">
        <f t="shared" si="426"/>
        <v>DB1300,X1151.1 2147+P5-M13 刨片进料仓3#进料皮带分料器 反馈电流 极限报警</v>
      </c>
      <c r="S4488">
        <v>0</v>
      </c>
      <c r="T4488">
        <v>0</v>
      </c>
    </row>
    <row r="4489" spans="1:20">
      <c r="A4489" s="10" t="s">
        <v>4645</v>
      </c>
      <c r="B4489" s="11" t="str">
        <f t="shared" si="421"/>
        <v>CHP3</v>
      </c>
      <c r="C4489" s="11" t="str">
        <f>VLOOKUP('intouch变量（离散）'!$A4489,基本表格!$G:$Q,2,FALSE)</f>
        <v>2147+P5-M13 刨片进料仓3#进料皮带分料器 反馈电流 传感器断线报警</v>
      </c>
      <c r="D4489" t="s">
        <v>154</v>
      </c>
      <c r="E4489" t="str">
        <f t="shared" si="422"/>
        <v>No</v>
      </c>
      <c r="F4489" t="str">
        <f t="shared" si="423"/>
        <v>0</v>
      </c>
      <c r="G4489" t="s">
        <v>154</v>
      </c>
      <c r="H4489" t="s">
        <v>155</v>
      </c>
      <c r="I4489" t="str">
        <f t="shared" si="424"/>
        <v/>
      </c>
      <c r="J4489" t="str">
        <f t="shared" si="425"/>
        <v/>
      </c>
      <c r="K4489" t="str">
        <f>VLOOKUP('intouch变量（离散）'!$A4489,基本表格!$G:$Q,9,FALSE)</f>
        <v>On</v>
      </c>
      <c r="L4489">
        <v>1</v>
      </c>
      <c r="M4489" t="s">
        <v>156</v>
      </c>
      <c r="N4489" t="s">
        <v>157</v>
      </c>
      <c r="O4489" t="s">
        <v>158</v>
      </c>
      <c r="P4489" t="str">
        <f>VLOOKUP('intouch变量（离散）'!$A4489,基本表格!$G:$Q,3,FALSE)</f>
        <v>DB1300,X1151.2</v>
      </c>
      <c r="Q4489" t="str">
        <f>VLOOKUP('intouch变量（离散）'!$A4489,基本表格!$G:$Q,10,FALSE)</f>
        <v>Yes</v>
      </c>
      <c r="R4489" t="str">
        <f t="shared" si="426"/>
        <v>DB1300,X1151.2 2147+P5-M13 刨片进料仓3#进料皮带分料器 反馈电流 传感器断线报警</v>
      </c>
      <c r="S4489">
        <v>0</v>
      </c>
      <c r="T4489">
        <v>0</v>
      </c>
    </row>
    <row r="4490" spans="1:20">
      <c r="A4490" s="10" t="s">
        <v>4646</v>
      </c>
      <c r="B4490" s="11" t="str">
        <f t="shared" si="421"/>
        <v>CHP4</v>
      </c>
      <c r="C4490" s="11" t="str">
        <f>VLOOKUP('intouch变量（离散）'!$A4490,基本表格!$G:$Q,2,FALSE)</f>
        <v>刨片进料仓4#进料皮带分料器 电机控制 使能</v>
      </c>
      <c r="D4490" t="s">
        <v>154</v>
      </c>
      <c r="E4490" t="str">
        <f t="shared" si="422"/>
        <v>No</v>
      </c>
      <c r="F4490" t="str">
        <f t="shared" si="423"/>
        <v>0</v>
      </c>
      <c r="G4490" t="s">
        <v>154</v>
      </c>
      <c r="H4490" t="s">
        <v>155</v>
      </c>
      <c r="I4490" t="str">
        <f t="shared" si="424"/>
        <v/>
      </c>
      <c r="J4490" t="str">
        <f t="shared" si="425"/>
        <v/>
      </c>
      <c r="K4490" t="str">
        <f>VLOOKUP('intouch变量（离散）'!$A4490,基本表格!$G:$Q,9,FALSE)</f>
        <v>None</v>
      </c>
      <c r="L4490">
        <v>1</v>
      </c>
      <c r="M4490" t="s">
        <v>156</v>
      </c>
      <c r="N4490" t="s">
        <v>157</v>
      </c>
      <c r="O4490" t="s">
        <v>158</v>
      </c>
      <c r="P4490" t="str">
        <f>VLOOKUP('intouch变量（离散）'!$A4490,基本表格!$G:$Q,3,FALSE)</f>
        <v>DB1400,X900.0</v>
      </c>
      <c r="Q4490" t="str">
        <f>VLOOKUP('intouch变量（离散）'!$A4490,基本表格!$G:$Q,10,FALSE)</f>
        <v>No</v>
      </c>
      <c r="R4490" t="str">
        <f t="shared" si="426"/>
        <v>DB1400,X900.0 刨片进料仓4#进料皮带分料器 电机控制 使能</v>
      </c>
      <c r="S4490">
        <v>0</v>
      </c>
      <c r="T4490">
        <v>0</v>
      </c>
    </row>
    <row r="4491" spans="1:20">
      <c r="A4491" s="10" t="s">
        <v>4647</v>
      </c>
      <c r="B4491" s="11" t="str">
        <f t="shared" si="421"/>
        <v>CHP4</v>
      </c>
      <c r="C4491" s="11" t="str">
        <f>VLOOKUP('intouch变量（离散）'!$A4491,基本表格!$G:$Q,2,FALSE)</f>
        <v>刨片进料仓4#进料皮带分料器 电机控制 手自动状态</v>
      </c>
      <c r="D4491" t="s">
        <v>154</v>
      </c>
      <c r="E4491" t="str">
        <f t="shared" si="422"/>
        <v>No</v>
      </c>
      <c r="F4491" t="str">
        <f t="shared" si="423"/>
        <v>0</v>
      </c>
      <c r="G4491" t="s">
        <v>154</v>
      </c>
      <c r="H4491" t="s">
        <v>155</v>
      </c>
      <c r="I4491" t="str">
        <f t="shared" si="424"/>
        <v/>
      </c>
      <c r="J4491" t="str">
        <f t="shared" si="425"/>
        <v/>
      </c>
      <c r="K4491" t="str">
        <f>VLOOKUP('intouch变量（离散）'!$A4491,基本表格!$G:$Q,9,FALSE)</f>
        <v>None</v>
      </c>
      <c r="L4491">
        <v>1</v>
      </c>
      <c r="M4491" t="s">
        <v>156</v>
      </c>
      <c r="N4491" t="s">
        <v>157</v>
      </c>
      <c r="O4491" t="s">
        <v>158</v>
      </c>
      <c r="P4491" t="str">
        <f>VLOOKUP('intouch变量（离散）'!$A4491,基本表格!$G:$Q,3,FALSE)</f>
        <v>DB1400,X900.3</v>
      </c>
      <c r="Q4491" t="str">
        <f>VLOOKUP('intouch变量（离散）'!$A4491,基本表格!$G:$Q,10,FALSE)</f>
        <v>Yes</v>
      </c>
      <c r="R4491" t="str">
        <f t="shared" si="426"/>
        <v>DB1400,X900.3 刨片进料仓4#进料皮带分料器 电机控制 手自动状态</v>
      </c>
      <c r="S4491">
        <v>0</v>
      </c>
      <c r="T4491">
        <v>0</v>
      </c>
    </row>
    <row r="4492" spans="1:20">
      <c r="A4492" s="10" t="s">
        <v>4648</v>
      </c>
      <c r="B4492" s="11" t="str">
        <f t="shared" si="421"/>
        <v>CHP4</v>
      </c>
      <c r="C4492" s="11" t="str">
        <f>VLOOKUP('intouch变量（离散）'!$A4492,基本表格!$G:$Q,2,FALSE)</f>
        <v>刨片进料仓4#进料皮带分料器 电机控制 本地/远程(检修/待机）</v>
      </c>
      <c r="D4492" t="s">
        <v>154</v>
      </c>
      <c r="E4492" t="str">
        <f t="shared" si="422"/>
        <v>No</v>
      </c>
      <c r="F4492" t="str">
        <f t="shared" si="423"/>
        <v>0</v>
      </c>
      <c r="G4492" t="s">
        <v>154</v>
      </c>
      <c r="H4492" t="s">
        <v>155</v>
      </c>
      <c r="I4492" t="str">
        <f t="shared" si="424"/>
        <v/>
      </c>
      <c r="J4492" t="str">
        <f t="shared" si="425"/>
        <v/>
      </c>
      <c r="K4492" t="str">
        <f>VLOOKUP('intouch变量（离散）'!$A4492,基本表格!$G:$Q,9,FALSE)</f>
        <v>None</v>
      </c>
      <c r="L4492">
        <v>1</v>
      </c>
      <c r="M4492" t="s">
        <v>156</v>
      </c>
      <c r="N4492" t="s">
        <v>157</v>
      </c>
      <c r="O4492" t="s">
        <v>158</v>
      </c>
      <c r="P4492" t="str">
        <f>VLOOKUP('intouch变量（离散）'!$A4492,基本表格!$G:$Q,3,FALSE)</f>
        <v>DB1400,X900.4</v>
      </c>
      <c r="Q4492" t="str">
        <f>VLOOKUP('intouch变量（离散）'!$A4492,基本表格!$G:$Q,10,FALSE)</f>
        <v>Yes</v>
      </c>
      <c r="R4492" t="str">
        <f t="shared" si="426"/>
        <v>DB1400,X900.4 刨片进料仓4#进料皮带分料器 电机控制 本地/远程(检修/待机）</v>
      </c>
      <c r="S4492">
        <v>0</v>
      </c>
      <c r="T4492">
        <v>0</v>
      </c>
    </row>
    <row r="4493" spans="1:20">
      <c r="A4493" s="10" t="s">
        <v>4649</v>
      </c>
      <c r="B4493" s="11" t="str">
        <f t="shared" si="421"/>
        <v>CHP4</v>
      </c>
      <c r="C4493" s="11" t="str">
        <f>VLOOKUP('intouch变量（离散）'!$A4493,基本表格!$G:$Q,2,FALSE)</f>
        <v>刨片进料仓4#进料皮带分料器 电机控制 开启_上位机(正转)</v>
      </c>
      <c r="D4493" t="s">
        <v>154</v>
      </c>
      <c r="E4493" t="str">
        <f t="shared" si="422"/>
        <v>No</v>
      </c>
      <c r="F4493" t="str">
        <f t="shared" si="423"/>
        <v>0</v>
      </c>
      <c r="G4493" t="s">
        <v>154</v>
      </c>
      <c r="H4493" t="s">
        <v>155</v>
      </c>
      <c r="I4493" t="str">
        <f t="shared" si="424"/>
        <v/>
      </c>
      <c r="J4493" t="str">
        <f t="shared" si="425"/>
        <v/>
      </c>
      <c r="K4493" t="str">
        <f>VLOOKUP('intouch变量（离散）'!$A4493,基本表格!$G:$Q,9,FALSE)</f>
        <v>None</v>
      </c>
      <c r="L4493">
        <v>1</v>
      </c>
      <c r="M4493" t="s">
        <v>156</v>
      </c>
      <c r="N4493" t="s">
        <v>157</v>
      </c>
      <c r="O4493" t="s">
        <v>158</v>
      </c>
      <c r="P4493" t="str">
        <f>VLOOKUP('intouch变量（离散）'!$A4493,基本表格!$G:$Q,3,FALSE)</f>
        <v>DB1400,X900.6</v>
      </c>
      <c r="Q4493" t="str">
        <f>VLOOKUP('intouch变量（离散）'!$A4493,基本表格!$G:$Q,10,FALSE)</f>
        <v>No</v>
      </c>
      <c r="R4493" t="str">
        <f t="shared" si="426"/>
        <v>DB1400,X900.6 刨片进料仓4#进料皮带分料器 电机控制 开启_上位机(正转)</v>
      </c>
      <c r="S4493">
        <v>0</v>
      </c>
      <c r="T4493">
        <v>0</v>
      </c>
    </row>
    <row r="4494" spans="1:20">
      <c r="A4494" s="10" t="s">
        <v>4650</v>
      </c>
      <c r="B4494" s="11" t="str">
        <f t="shared" si="421"/>
        <v>CHP4</v>
      </c>
      <c r="C4494" s="11" t="str">
        <f>VLOOKUP('intouch变量（离散）'!$A4494,基本表格!$G:$Q,2,FALSE)</f>
        <v>刨片进料仓4#进料皮带分料器 电机控制 停止_上位机(反转)</v>
      </c>
      <c r="D4494" t="s">
        <v>154</v>
      </c>
      <c r="E4494" t="str">
        <f t="shared" si="422"/>
        <v>No</v>
      </c>
      <c r="F4494" t="str">
        <f t="shared" si="423"/>
        <v>0</v>
      </c>
      <c r="G4494" t="s">
        <v>154</v>
      </c>
      <c r="H4494" t="s">
        <v>155</v>
      </c>
      <c r="I4494" t="str">
        <f t="shared" si="424"/>
        <v/>
      </c>
      <c r="J4494" t="str">
        <f t="shared" si="425"/>
        <v/>
      </c>
      <c r="K4494" t="str">
        <f>VLOOKUP('intouch变量（离散）'!$A4494,基本表格!$G:$Q,9,FALSE)</f>
        <v>None</v>
      </c>
      <c r="L4494">
        <v>1</v>
      </c>
      <c r="M4494" t="s">
        <v>156</v>
      </c>
      <c r="N4494" t="s">
        <v>157</v>
      </c>
      <c r="O4494" t="s">
        <v>158</v>
      </c>
      <c r="P4494" t="str">
        <f>VLOOKUP('intouch变量（离散）'!$A4494,基本表格!$G:$Q,3,FALSE)</f>
        <v>DB1400,X901.0</v>
      </c>
      <c r="Q4494" t="str">
        <f>VLOOKUP('intouch变量（离散）'!$A4494,基本表格!$G:$Q,10,FALSE)</f>
        <v>No</v>
      </c>
      <c r="R4494" t="str">
        <f t="shared" si="426"/>
        <v>DB1400,X901.0 刨片进料仓4#进料皮带分料器 电机控制 停止_上位机(反转)</v>
      </c>
      <c r="S4494">
        <v>0</v>
      </c>
      <c r="T4494">
        <v>0</v>
      </c>
    </row>
    <row r="4495" spans="1:20">
      <c r="A4495" s="10" t="s">
        <v>4651</v>
      </c>
      <c r="B4495" s="11" t="str">
        <f t="shared" si="421"/>
        <v>CHP4</v>
      </c>
      <c r="C4495" s="11" t="str">
        <f>VLOOKUP('intouch变量（离散）'!$A4495,基本表格!$G:$Q,2,FALSE)</f>
        <v>刨片进料仓4#进料皮带分料器 电机控制 通风扇</v>
      </c>
      <c r="D4495" t="s">
        <v>154</v>
      </c>
      <c r="E4495" t="str">
        <f t="shared" si="422"/>
        <v>No</v>
      </c>
      <c r="F4495" t="str">
        <f t="shared" si="423"/>
        <v>0</v>
      </c>
      <c r="G4495" t="s">
        <v>154</v>
      </c>
      <c r="H4495" t="s">
        <v>155</v>
      </c>
      <c r="I4495" t="str">
        <f t="shared" si="424"/>
        <v/>
      </c>
      <c r="J4495" t="str">
        <f t="shared" si="425"/>
        <v/>
      </c>
      <c r="K4495" t="str">
        <f>VLOOKUP('intouch变量（离散）'!$A4495,基本表格!$G:$Q,9,FALSE)</f>
        <v>None</v>
      </c>
      <c r="L4495">
        <v>1</v>
      </c>
      <c r="M4495" t="s">
        <v>156</v>
      </c>
      <c r="N4495" t="s">
        <v>157</v>
      </c>
      <c r="O4495" t="s">
        <v>158</v>
      </c>
      <c r="P4495" t="str">
        <f>VLOOKUP('intouch变量（离散）'!$A4495,基本表格!$G:$Q,3,FALSE)</f>
        <v>DB1400,X901.1</v>
      </c>
      <c r="Q4495" t="str">
        <f>VLOOKUP('intouch变量（离散）'!$A4495,基本表格!$G:$Q,10,FALSE)</f>
        <v>Yes</v>
      </c>
      <c r="R4495" t="str">
        <f t="shared" si="426"/>
        <v>DB1400,X901.1 刨片进料仓4#进料皮带分料器 电机控制 通风扇</v>
      </c>
      <c r="S4495">
        <v>0</v>
      </c>
      <c r="T4495">
        <v>0</v>
      </c>
    </row>
    <row r="4496" spans="1:20">
      <c r="A4496" s="10" t="s">
        <v>4652</v>
      </c>
      <c r="B4496" s="11" t="str">
        <f t="shared" si="421"/>
        <v>CHP4</v>
      </c>
      <c r="C4496" s="11" t="str">
        <f>VLOOKUP('intouch变量（离散）'!$A4496,基本表格!$G:$Q,2,FALSE)</f>
        <v>刨片进料仓4#进料皮带分料器 电机控制 电机(正转）</v>
      </c>
      <c r="D4496" t="s">
        <v>154</v>
      </c>
      <c r="E4496" t="str">
        <f t="shared" si="422"/>
        <v>No</v>
      </c>
      <c r="F4496" t="str">
        <f t="shared" si="423"/>
        <v>0</v>
      </c>
      <c r="G4496" t="s">
        <v>154</v>
      </c>
      <c r="H4496" t="s">
        <v>155</v>
      </c>
      <c r="I4496" t="str">
        <f t="shared" si="424"/>
        <v/>
      </c>
      <c r="J4496" t="str">
        <f t="shared" si="425"/>
        <v/>
      </c>
      <c r="K4496" t="str">
        <f>VLOOKUP('intouch变量（离散）'!$A4496,基本表格!$G:$Q,9,FALSE)</f>
        <v>None</v>
      </c>
      <c r="L4496">
        <v>1</v>
      </c>
      <c r="M4496" t="s">
        <v>156</v>
      </c>
      <c r="N4496" t="s">
        <v>157</v>
      </c>
      <c r="O4496" t="s">
        <v>158</v>
      </c>
      <c r="P4496" t="str">
        <f>VLOOKUP('intouch变量（离散）'!$A4496,基本表格!$G:$Q,3,FALSE)</f>
        <v>DB1400,X901.2</v>
      </c>
      <c r="Q4496" t="str">
        <f>VLOOKUP('intouch变量（离散）'!$A4496,基本表格!$G:$Q,10,FALSE)</f>
        <v>Yes</v>
      </c>
      <c r="R4496" t="str">
        <f t="shared" si="426"/>
        <v>DB1400,X901.2 刨片进料仓4#进料皮带分料器 电机控制 电机(正转）</v>
      </c>
      <c r="S4496">
        <v>0</v>
      </c>
      <c r="T4496">
        <v>0</v>
      </c>
    </row>
    <row r="4497" spans="1:20">
      <c r="A4497" s="10" t="s">
        <v>4653</v>
      </c>
      <c r="B4497" s="11" t="str">
        <f t="shared" si="421"/>
        <v>CHP4</v>
      </c>
      <c r="C4497" s="11" t="str">
        <f>VLOOKUP('intouch变量（离散）'!$A4497,基本表格!$G:$Q,2,FALSE)</f>
        <v>刨片进料仓4#进料皮带分料器 电机控制 电机过载</v>
      </c>
      <c r="D4497" t="s">
        <v>154</v>
      </c>
      <c r="E4497" t="str">
        <f t="shared" si="422"/>
        <v>No</v>
      </c>
      <c r="F4497" t="str">
        <f t="shared" si="423"/>
        <v>0</v>
      </c>
      <c r="G4497" t="s">
        <v>154</v>
      </c>
      <c r="H4497" t="s">
        <v>155</v>
      </c>
      <c r="I4497" t="str">
        <f t="shared" si="424"/>
        <v/>
      </c>
      <c r="J4497" t="str">
        <f t="shared" si="425"/>
        <v/>
      </c>
      <c r="K4497" t="str">
        <f>VLOOKUP('intouch变量（离散）'!$A4497,基本表格!$G:$Q,9,FALSE)</f>
        <v>On</v>
      </c>
      <c r="L4497">
        <v>1</v>
      </c>
      <c r="M4497" t="s">
        <v>156</v>
      </c>
      <c r="N4497" t="s">
        <v>157</v>
      </c>
      <c r="O4497" t="s">
        <v>158</v>
      </c>
      <c r="P4497" t="str">
        <f>VLOOKUP('intouch变量（离散）'!$A4497,基本表格!$G:$Q,3,FALSE)</f>
        <v>DB1400,X901.3</v>
      </c>
      <c r="Q4497" t="str">
        <f>VLOOKUP('intouch变量（离散）'!$A4497,基本表格!$G:$Q,10,FALSE)</f>
        <v>Yes</v>
      </c>
      <c r="R4497" t="str">
        <f t="shared" si="426"/>
        <v>DB1400,X901.3 刨片进料仓4#进料皮带分料器 电机控制 电机过载</v>
      </c>
      <c r="S4497">
        <v>0</v>
      </c>
      <c r="T4497">
        <v>0</v>
      </c>
    </row>
    <row r="4498" spans="1:20">
      <c r="A4498" s="10" t="s">
        <v>4654</v>
      </c>
      <c r="B4498" s="11" t="str">
        <f t="shared" si="421"/>
        <v>CHP4</v>
      </c>
      <c r="C4498" s="11" t="str">
        <f>VLOOKUP('intouch变量（离散）'!$A4498,基本表格!$G:$Q,2,FALSE)</f>
        <v>刨片进料仓4#进料皮带分料器 电机控制 风扇过载</v>
      </c>
      <c r="D4498" t="s">
        <v>154</v>
      </c>
      <c r="E4498" t="str">
        <f t="shared" si="422"/>
        <v>No</v>
      </c>
      <c r="F4498" t="str">
        <f t="shared" si="423"/>
        <v>0</v>
      </c>
      <c r="G4498" t="s">
        <v>154</v>
      </c>
      <c r="H4498" t="s">
        <v>155</v>
      </c>
      <c r="I4498" t="str">
        <f t="shared" si="424"/>
        <v/>
      </c>
      <c r="J4498" t="str">
        <f t="shared" si="425"/>
        <v/>
      </c>
      <c r="K4498" t="str">
        <f>VLOOKUP('intouch变量（离散）'!$A4498,基本表格!$G:$Q,9,FALSE)</f>
        <v>On</v>
      </c>
      <c r="L4498">
        <v>1</v>
      </c>
      <c r="M4498" t="s">
        <v>156</v>
      </c>
      <c r="N4498" t="s">
        <v>157</v>
      </c>
      <c r="O4498" t="s">
        <v>158</v>
      </c>
      <c r="P4498" t="str">
        <f>VLOOKUP('intouch变量（离散）'!$A4498,基本表格!$G:$Q,3,FALSE)</f>
        <v>DB1400,X901.4</v>
      </c>
      <c r="Q4498" t="str">
        <f>VLOOKUP('intouch变量（离散）'!$A4498,基本表格!$G:$Q,10,FALSE)</f>
        <v>Yes</v>
      </c>
      <c r="R4498" t="str">
        <f t="shared" si="426"/>
        <v>DB1400,X901.4 刨片进料仓4#进料皮带分料器 电机控制 风扇过载</v>
      </c>
      <c r="S4498">
        <v>0</v>
      </c>
      <c r="T4498">
        <v>0</v>
      </c>
    </row>
    <row r="4499" spans="1:20">
      <c r="A4499" s="10" t="s">
        <v>4655</v>
      </c>
      <c r="B4499" s="11" t="str">
        <f t="shared" si="421"/>
        <v>CHP4</v>
      </c>
      <c r="C4499" s="11" t="str">
        <f>VLOOKUP('intouch变量（离散）'!$A4499,基本表格!$G:$Q,2,FALSE)</f>
        <v>刨片进料仓4#进料皮带分料器 电机控制 电机运行指示</v>
      </c>
      <c r="D4499" t="s">
        <v>154</v>
      </c>
      <c r="E4499" t="str">
        <f t="shared" si="422"/>
        <v>No</v>
      </c>
      <c r="F4499" t="str">
        <f t="shared" si="423"/>
        <v>0</v>
      </c>
      <c r="G4499" t="s">
        <v>154</v>
      </c>
      <c r="H4499" t="s">
        <v>155</v>
      </c>
      <c r="I4499" t="str">
        <f t="shared" si="424"/>
        <v/>
      </c>
      <c r="J4499" t="str">
        <f t="shared" si="425"/>
        <v/>
      </c>
      <c r="K4499" t="str">
        <f>VLOOKUP('intouch变量（离散）'!$A4499,基本表格!$G:$Q,9,FALSE)</f>
        <v>None</v>
      </c>
      <c r="L4499">
        <v>1</v>
      </c>
      <c r="M4499" t="s">
        <v>156</v>
      </c>
      <c r="N4499" t="s">
        <v>157</v>
      </c>
      <c r="O4499" t="s">
        <v>158</v>
      </c>
      <c r="P4499" t="str">
        <f>VLOOKUP('intouch变量（离散）'!$A4499,基本表格!$G:$Q,3,FALSE)</f>
        <v>DB1400,X901.5</v>
      </c>
      <c r="Q4499" t="str">
        <f>VLOOKUP('intouch变量（离散）'!$A4499,基本表格!$G:$Q,10,FALSE)</f>
        <v>Yes</v>
      </c>
      <c r="R4499" t="str">
        <f t="shared" si="426"/>
        <v>DB1400,X901.5 刨片进料仓4#进料皮带分料器 电机控制 电机运行指示</v>
      </c>
      <c r="S4499">
        <v>0</v>
      </c>
      <c r="T4499">
        <v>0</v>
      </c>
    </row>
    <row r="4500" spans="1:20">
      <c r="A4500" s="10" t="s">
        <v>4656</v>
      </c>
      <c r="B4500" s="11" t="str">
        <f t="shared" si="421"/>
        <v>CHP4</v>
      </c>
      <c r="C4500" s="11" t="str">
        <f>VLOOKUP('intouch变量（离散）'!$A4500,基本表格!$G:$Q,2,FALSE)</f>
        <v>刨片进料仓4#进料皮带分料器 电机控制 断链报警</v>
      </c>
      <c r="D4500" t="s">
        <v>154</v>
      </c>
      <c r="E4500" t="str">
        <f t="shared" si="422"/>
        <v>No</v>
      </c>
      <c r="F4500" t="str">
        <f t="shared" si="423"/>
        <v>0</v>
      </c>
      <c r="G4500" t="s">
        <v>154</v>
      </c>
      <c r="H4500" t="s">
        <v>155</v>
      </c>
      <c r="I4500" t="str">
        <f t="shared" si="424"/>
        <v/>
      </c>
      <c r="J4500" t="str">
        <f t="shared" si="425"/>
        <v/>
      </c>
      <c r="K4500" t="str">
        <f>VLOOKUP('intouch变量（离散）'!$A4500,基本表格!$G:$Q,9,FALSE)</f>
        <v>On</v>
      </c>
      <c r="L4500">
        <v>1</v>
      </c>
      <c r="M4500" t="s">
        <v>156</v>
      </c>
      <c r="N4500" t="s">
        <v>157</v>
      </c>
      <c r="O4500" t="s">
        <v>158</v>
      </c>
      <c r="P4500" t="str">
        <f>VLOOKUP('intouch变量（离散）'!$A4500,基本表格!$G:$Q,3,FALSE)</f>
        <v>DB1400,X901.6</v>
      </c>
      <c r="Q4500" t="str">
        <f>VLOOKUP('intouch变量（离散）'!$A4500,基本表格!$G:$Q,10,FALSE)</f>
        <v>Yes</v>
      </c>
      <c r="R4500" t="str">
        <f t="shared" si="426"/>
        <v>DB1400,X901.6 刨片进料仓4#进料皮带分料器 电机控制 断链报警</v>
      </c>
      <c r="S4500">
        <v>0</v>
      </c>
      <c r="T4500">
        <v>0</v>
      </c>
    </row>
    <row r="4501" spans="1:20">
      <c r="A4501" s="10" t="s">
        <v>4657</v>
      </c>
      <c r="B4501" s="11" t="str">
        <f t="shared" si="421"/>
        <v>CHP4</v>
      </c>
      <c r="C4501" s="11" t="str">
        <f>VLOOKUP('intouch变量（离散）'!$A4501,基本表格!$G:$Q,2,FALSE)</f>
        <v>刨片进料仓4#进料皮带分料器 电机控制 断链检测</v>
      </c>
      <c r="D4501" t="s">
        <v>154</v>
      </c>
      <c r="E4501" t="str">
        <f t="shared" si="422"/>
        <v>No</v>
      </c>
      <c r="F4501" t="str">
        <f t="shared" si="423"/>
        <v>0</v>
      </c>
      <c r="G4501" t="s">
        <v>154</v>
      </c>
      <c r="H4501" t="s">
        <v>155</v>
      </c>
      <c r="I4501" t="str">
        <f t="shared" si="424"/>
        <v/>
      </c>
      <c r="J4501" t="str">
        <f t="shared" si="425"/>
        <v/>
      </c>
      <c r="K4501" t="str">
        <f>VLOOKUP('intouch变量（离散）'!$A4501,基本表格!$G:$Q,9,FALSE)</f>
        <v>None</v>
      </c>
      <c r="L4501">
        <v>1</v>
      </c>
      <c r="M4501" t="s">
        <v>156</v>
      </c>
      <c r="N4501" t="s">
        <v>157</v>
      </c>
      <c r="O4501" t="s">
        <v>158</v>
      </c>
      <c r="P4501" t="str">
        <f>VLOOKUP('intouch变量（离散）'!$A4501,基本表格!$G:$Q,3,FALSE)</f>
        <v>DB1400,X901.7</v>
      </c>
      <c r="Q4501" t="str">
        <f>VLOOKUP('intouch变量（离散）'!$A4501,基本表格!$G:$Q,10,FALSE)</f>
        <v>Yes</v>
      </c>
      <c r="R4501" t="str">
        <f t="shared" si="426"/>
        <v>DB1400,X901.7 刨片进料仓4#进料皮带分料器 电机控制 断链检测</v>
      </c>
      <c r="S4501">
        <v>0</v>
      </c>
      <c r="T4501">
        <v>0</v>
      </c>
    </row>
    <row r="4502" spans="1:20">
      <c r="A4502" s="10" t="s">
        <v>4658</v>
      </c>
      <c r="B4502" s="11" t="str">
        <f t="shared" si="421"/>
        <v>CHP4</v>
      </c>
      <c r="C4502" s="11" t="str">
        <f>VLOOKUP('intouch变量（离散）'!$A4502,基本表格!$G:$Q,2,FALSE)</f>
        <v>刨片进料仓4#进料皮带分料器 电机控制 复位</v>
      </c>
      <c r="D4502" t="s">
        <v>154</v>
      </c>
      <c r="E4502" t="str">
        <f t="shared" si="422"/>
        <v>No</v>
      </c>
      <c r="F4502" t="str">
        <f t="shared" si="423"/>
        <v>0</v>
      </c>
      <c r="G4502" t="s">
        <v>154</v>
      </c>
      <c r="H4502" t="s">
        <v>155</v>
      </c>
      <c r="I4502" t="str">
        <f t="shared" si="424"/>
        <v/>
      </c>
      <c r="J4502" t="str">
        <f t="shared" si="425"/>
        <v/>
      </c>
      <c r="K4502" t="str">
        <f>VLOOKUP('intouch变量（离散）'!$A4502,基本表格!$G:$Q,9,FALSE)</f>
        <v>None</v>
      </c>
      <c r="L4502">
        <v>1</v>
      </c>
      <c r="M4502" t="s">
        <v>156</v>
      </c>
      <c r="N4502" t="s">
        <v>157</v>
      </c>
      <c r="O4502" t="s">
        <v>158</v>
      </c>
      <c r="P4502" t="str">
        <f>VLOOKUP('intouch变量（离散）'!$A4502,基本表格!$G:$Q,3,FALSE)</f>
        <v>DB1400,X902.0</v>
      </c>
      <c r="Q4502" t="str">
        <f>VLOOKUP('intouch变量（离散）'!$A4502,基本表格!$G:$Q,10,FALSE)</f>
        <v>No</v>
      </c>
      <c r="R4502" t="str">
        <f t="shared" si="426"/>
        <v>DB1400,X902.0 刨片进料仓4#进料皮带分料器 电机控制 复位</v>
      </c>
      <c r="S4502">
        <v>0</v>
      </c>
      <c r="T4502">
        <v>0</v>
      </c>
    </row>
    <row r="4503" spans="1:20">
      <c r="A4503" s="10" t="s">
        <v>4659</v>
      </c>
      <c r="B4503" s="11" t="str">
        <f t="shared" si="421"/>
        <v>CHP4</v>
      </c>
      <c r="C4503" s="11" t="str">
        <f>VLOOKUP('intouch变量（离散）'!$A4503,基本表格!$G:$Q,2,FALSE)</f>
        <v>刨片进料仓4#进料皮带分料器 电机控制 断链保护使能</v>
      </c>
      <c r="D4503" t="s">
        <v>154</v>
      </c>
      <c r="E4503" t="str">
        <f t="shared" si="422"/>
        <v>Yes</v>
      </c>
      <c r="F4503" t="str">
        <f t="shared" si="423"/>
        <v>900</v>
      </c>
      <c r="G4503" t="s">
        <v>154</v>
      </c>
      <c r="H4503" t="s">
        <v>155</v>
      </c>
      <c r="I4503" t="str">
        <f t="shared" si="424"/>
        <v>禁用</v>
      </c>
      <c r="J4503" t="str">
        <f t="shared" si="425"/>
        <v>启用</v>
      </c>
      <c r="K4503" t="str">
        <f>VLOOKUP('intouch变量（离散）'!$A4503,基本表格!$G:$Q,9,FALSE)</f>
        <v>None</v>
      </c>
      <c r="L4503">
        <v>1</v>
      </c>
      <c r="M4503" t="s">
        <v>156</v>
      </c>
      <c r="N4503" t="s">
        <v>157</v>
      </c>
      <c r="O4503" t="s">
        <v>158</v>
      </c>
      <c r="P4503" t="str">
        <f>VLOOKUP('intouch变量（离散）'!$A4503,基本表格!$G:$Q,3,FALSE)</f>
        <v>DB1400,X902.1</v>
      </c>
      <c r="Q4503" t="str">
        <f>VLOOKUP('intouch变量（离散）'!$A4503,基本表格!$G:$Q,10,FALSE)</f>
        <v>No</v>
      </c>
      <c r="R4503" t="str">
        <f t="shared" si="426"/>
        <v>DB1400,X902.1 刨片进料仓4#进料皮带分料器 电机控制 断链保护使能</v>
      </c>
      <c r="S4503">
        <v>0</v>
      </c>
      <c r="T4503">
        <v>0</v>
      </c>
    </row>
    <row r="4504" spans="1:20">
      <c r="A4504" s="10" t="s">
        <v>4660</v>
      </c>
      <c r="B4504" s="11" t="str">
        <f t="shared" si="421"/>
        <v>CHP4</v>
      </c>
      <c r="C4504" s="11" t="str">
        <f>VLOOKUP('intouch变量（离散）'!$A4504,基本表格!$G:$Q,2,FALSE)</f>
        <v>刨片进料仓4#进料皮带分料器 电机控制 断链导致停机</v>
      </c>
      <c r="D4504" t="s">
        <v>154</v>
      </c>
      <c r="E4504" t="str">
        <f t="shared" si="422"/>
        <v>No</v>
      </c>
      <c r="F4504" t="str">
        <f t="shared" si="423"/>
        <v>0</v>
      </c>
      <c r="G4504" t="s">
        <v>154</v>
      </c>
      <c r="H4504" t="s">
        <v>155</v>
      </c>
      <c r="I4504" t="str">
        <f t="shared" si="424"/>
        <v/>
      </c>
      <c r="J4504" t="str">
        <f t="shared" si="425"/>
        <v/>
      </c>
      <c r="K4504" t="str">
        <f>VLOOKUP('intouch变量（离散）'!$A4504,基本表格!$G:$Q,9,FALSE)</f>
        <v>On</v>
      </c>
      <c r="L4504">
        <v>1</v>
      </c>
      <c r="M4504" t="s">
        <v>156</v>
      </c>
      <c r="N4504" t="s">
        <v>157</v>
      </c>
      <c r="O4504" t="s">
        <v>158</v>
      </c>
      <c r="P4504" t="str">
        <f>VLOOKUP('intouch变量（离散）'!$A4504,基本表格!$G:$Q,3,FALSE)</f>
        <v>DB1400,X902.2</v>
      </c>
      <c r="Q4504" t="str">
        <f>VLOOKUP('intouch变量（离散）'!$A4504,基本表格!$G:$Q,10,FALSE)</f>
        <v>Yes</v>
      </c>
      <c r="R4504" t="str">
        <f t="shared" si="426"/>
        <v>DB1400,X902.2 刨片进料仓4#进料皮带分料器 电机控制 断链导致停机</v>
      </c>
      <c r="S4504">
        <v>0</v>
      </c>
      <c r="T4504">
        <v>0</v>
      </c>
    </row>
    <row r="4505" spans="1:20">
      <c r="A4505" s="10" t="s">
        <v>4661</v>
      </c>
      <c r="B4505" s="11" t="str">
        <f t="shared" si="421"/>
        <v>CHP4</v>
      </c>
      <c r="C4505" s="11" t="str">
        <f>VLOOKUP('intouch变量（离散）'!$A4505,基本表格!$G:$Q,2,FALSE)</f>
        <v>刨片进料仓4#进料皮带分料器 电机控制 电机(反转）</v>
      </c>
      <c r="D4505" t="s">
        <v>154</v>
      </c>
      <c r="E4505" t="str">
        <f t="shared" si="422"/>
        <v>No</v>
      </c>
      <c r="F4505" t="str">
        <f t="shared" si="423"/>
        <v>0</v>
      </c>
      <c r="G4505" t="s">
        <v>154</v>
      </c>
      <c r="H4505" t="s">
        <v>155</v>
      </c>
      <c r="I4505" t="str">
        <f t="shared" si="424"/>
        <v/>
      </c>
      <c r="J4505" t="str">
        <f t="shared" si="425"/>
        <v/>
      </c>
      <c r="K4505" t="str">
        <f>VLOOKUP('intouch变量（离散）'!$A4505,基本表格!$G:$Q,9,FALSE)</f>
        <v>None</v>
      </c>
      <c r="L4505">
        <v>1</v>
      </c>
      <c r="M4505" t="s">
        <v>156</v>
      </c>
      <c r="N4505" t="s">
        <v>157</v>
      </c>
      <c r="O4505" t="s">
        <v>158</v>
      </c>
      <c r="P4505" t="str">
        <f>VLOOKUP('intouch变量（离散）'!$A4505,基本表格!$G:$Q,3,FALSE)</f>
        <v>DB1400,X902.3</v>
      </c>
      <c r="Q4505" t="str">
        <f>VLOOKUP('intouch变量（离散）'!$A4505,基本表格!$G:$Q,10,FALSE)</f>
        <v>Yes</v>
      </c>
      <c r="R4505" t="str">
        <f t="shared" si="426"/>
        <v>DB1400,X902.3 刨片进料仓4#进料皮带分料器 电机控制 电机(反转）</v>
      </c>
      <c r="S4505">
        <v>0</v>
      </c>
      <c r="T4505">
        <v>0</v>
      </c>
    </row>
    <row r="4506" spans="1:20">
      <c r="A4506" s="10" t="s">
        <v>4662</v>
      </c>
      <c r="B4506" s="11" t="str">
        <f t="shared" si="421"/>
        <v>CHP4</v>
      </c>
      <c r="C4506" s="11" t="str">
        <f>VLOOKUP('intouch变量（离散）'!$A4506,基本表格!$G:$Q,2,FALSE)</f>
        <v>刨片进料仓4#进料皮带分料器 电机控制 本地</v>
      </c>
      <c r="D4506" t="s">
        <v>154</v>
      </c>
      <c r="E4506" t="str">
        <f t="shared" si="422"/>
        <v>No</v>
      </c>
      <c r="F4506" t="str">
        <f t="shared" si="423"/>
        <v>0</v>
      </c>
      <c r="G4506" t="s">
        <v>154</v>
      </c>
      <c r="H4506" t="s">
        <v>155</v>
      </c>
      <c r="I4506" t="str">
        <f t="shared" si="424"/>
        <v/>
      </c>
      <c r="J4506" t="str">
        <f t="shared" si="425"/>
        <v/>
      </c>
      <c r="K4506" t="str">
        <f>VLOOKUP('intouch变量（离散）'!$A4506,基本表格!$G:$Q,9,FALSE)</f>
        <v>None</v>
      </c>
      <c r="L4506">
        <v>1</v>
      </c>
      <c r="M4506" t="s">
        <v>156</v>
      </c>
      <c r="N4506" t="s">
        <v>157</v>
      </c>
      <c r="O4506" t="s">
        <v>158</v>
      </c>
      <c r="P4506" t="str">
        <f>VLOOKUP('intouch变量（离散）'!$A4506,基本表格!$G:$Q,3,FALSE)</f>
        <v>DB1400,X902.4</v>
      </c>
      <c r="Q4506" t="str">
        <f>VLOOKUP('intouch变量（离散）'!$A4506,基本表格!$G:$Q,10,FALSE)</f>
        <v>Yes</v>
      </c>
      <c r="R4506" t="str">
        <f t="shared" si="426"/>
        <v>DB1400,X902.4 刨片进料仓4#进料皮带分料器 电机控制 本地</v>
      </c>
      <c r="S4506">
        <v>0</v>
      </c>
      <c r="T4506">
        <v>0</v>
      </c>
    </row>
    <row r="4507" spans="1:20">
      <c r="A4507" s="10" t="s">
        <v>4663</v>
      </c>
      <c r="B4507" s="11" t="str">
        <f t="shared" si="421"/>
        <v>CHP4</v>
      </c>
      <c r="C4507" s="11" t="str">
        <f>VLOOKUP('intouch变量（离散）'!$A4507,基本表格!$G:$Q,2,FALSE)</f>
        <v>刨片进料仓4#进料皮带分料器 电机控制 远程</v>
      </c>
      <c r="D4507" t="s">
        <v>154</v>
      </c>
      <c r="E4507" t="str">
        <f t="shared" si="422"/>
        <v>No</v>
      </c>
      <c r="F4507" t="str">
        <f t="shared" si="423"/>
        <v>0</v>
      </c>
      <c r="G4507" t="s">
        <v>154</v>
      </c>
      <c r="H4507" t="s">
        <v>155</v>
      </c>
      <c r="I4507" t="str">
        <f t="shared" si="424"/>
        <v/>
      </c>
      <c r="J4507" t="str">
        <f t="shared" si="425"/>
        <v/>
      </c>
      <c r="K4507" t="str">
        <f>VLOOKUP('intouch变量（离散）'!$A4507,基本表格!$G:$Q,9,FALSE)</f>
        <v>None</v>
      </c>
      <c r="L4507">
        <v>1</v>
      </c>
      <c r="M4507" t="s">
        <v>156</v>
      </c>
      <c r="N4507" t="s">
        <v>157</v>
      </c>
      <c r="O4507" t="s">
        <v>158</v>
      </c>
      <c r="P4507" t="str">
        <f>VLOOKUP('intouch变量（离散）'!$A4507,基本表格!$G:$Q,3,FALSE)</f>
        <v>DB1400,X902.5</v>
      </c>
      <c r="Q4507" t="str">
        <f>VLOOKUP('intouch变量（离散）'!$A4507,基本表格!$G:$Q,10,FALSE)</f>
        <v>Yes</v>
      </c>
      <c r="R4507" t="str">
        <f t="shared" si="426"/>
        <v>DB1400,X902.5 刨片进料仓4#进料皮带分料器 电机控制 远程</v>
      </c>
      <c r="S4507">
        <v>0</v>
      </c>
      <c r="T4507">
        <v>0</v>
      </c>
    </row>
    <row r="4508" spans="1:20">
      <c r="A4508" s="10" t="s">
        <v>4664</v>
      </c>
      <c r="B4508" s="11" t="str">
        <f t="shared" si="421"/>
        <v>CHP4</v>
      </c>
      <c r="C4508" s="11" t="str">
        <f>VLOOKUP('intouch变量（离散）'!$A4508,基本表格!$G:$Q,2,FALSE)</f>
        <v>刨片进料仓4#进料皮带分料器 电机控制 堵料报警</v>
      </c>
      <c r="D4508" t="s">
        <v>154</v>
      </c>
      <c r="E4508" t="str">
        <f t="shared" si="422"/>
        <v>No</v>
      </c>
      <c r="F4508" t="str">
        <f t="shared" si="423"/>
        <v>0</v>
      </c>
      <c r="G4508" t="s">
        <v>154</v>
      </c>
      <c r="H4508" t="s">
        <v>155</v>
      </c>
      <c r="I4508" t="str">
        <f t="shared" si="424"/>
        <v/>
      </c>
      <c r="J4508" t="str">
        <f t="shared" si="425"/>
        <v/>
      </c>
      <c r="K4508" t="str">
        <f>VLOOKUP('intouch变量（离散）'!$A4508,基本表格!$G:$Q,9,FALSE)</f>
        <v>On</v>
      </c>
      <c r="L4508">
        <v>1</v>
      </c>
      <c r="M4508" t="s">
        <v>156</v>
      </c>
      <c r="N4508" t="s">
        <v>157</v>
      </c>
      <c r="O4508" t="s">
        <v>158</v>
      </c>
      <c r="P4508" t="str">
        <f>VLOOKUP('intouch变量（离散）'!$A4508,基本表格!$G:$Q,3,FALSE)</f>
        <v>DB1400,X902.6</v>
      </c>
      <c r="Q4508" t="str">
        <f>VLOOKUP('intouch变量（离散）'!$A4508,基本表格!$G:$Q,10,FALSE)</f>
        <v>Yes</v>
      </c>
      <c r="R4508" t="str">
        <f t="shared" si="426"/>
        <v>DB1400,X902.6 刨片进料仓4#进料皮带分料器 电机控制 堵料报警</v>
      </c>
      <c r="S4508">
        <v>0</v>
      </c>
      <c r="T4508">
        <v>0</v>
      </c>
    </row>
    <row r="4509" spans="1:20">
      <c r="A4509" s="10" t="s">
        <v>4665</v>
      </c>
      <c r="B4509" s="11" t="str">
        <f t="shared" si="421"/>
        <v>CHP4</v>
      </c>
      <c r="C4509" s="11" t="str">
        <f>VLOOKUP('intouch变量（离散）'!$A4509,基本表格!$G:$Q,2,FALSE)</f>
        <v>刨片进料仓4#进料皮带分料器 电机控制 堵料检测</v>
      </c>
      <c r="D4509" t="s">
        <v>154</v>
      </c>
      <c r="E4509" t="str">
        <f t="shared" si="422"/>
        <v>No</v>
      </c>
      <c r="F4509" t="str">
        <f t="shared" si="423"/>
        <v>0</v>
      </c>
      <c r="G4509" t="s">
        <v>154</v>
      </c>
      <c r="H4509" t="s">
        <v>155</v>
      </c>
      <c r="I4509" t="str">
        <f t="shared" si="424"/>
        <v/>
      </c>
      <c r="J4509" t="str">
        <f t="shared" si="425"/>
        <v/>
      </c>
      <c r="K4509" t="str">
        <f>VLOOKUP('intouch变量（离散）'!$A4509,基本表格!$G:$Q,9,FALSE)</f>
        <v>None</v>
      </c>
      <c r="L4509">
        <v>1</v>
      </c>
      <c r="M4509" t="s">
        <v>156</v>
      </c>
      <c r="N4509" t="s">
        <v>157</v>
      </c>
      <c r="O4509" t="s">
        <v>158</v>
      </c>
      <c r="P4509" t="str">
        <f>VLOOKUP('intouch变量（离散）'!$A4509,基本表格!$G:$Q,3,FALSE)</f>
        <v>DB1400,X902.7</v>
      </c>
      <c r="Q4509" t="str">
        <f>VLOOKUP('intouch变量（离散）'!$A4509,基本表格!$G:$Q,10,FALSE)</f>
        <v>Yes</v>
      </c>
      <c r="R4509" t="str">
        <f t="shared" si="426"/>
        <v>DB1400,X902.7 刨片进料仓4#进料皮带分料器 电机控制 堵料检测</v>
      </c>
      <c r="S4509">
        <v>0</v>
      </c>
      <c r="T4509">
        <v>0</v>
      </c>
    </row>
    <row r="4510" spans="1:20">
      <c r="A4510" s="10" t="s">
        <v>4666</v>
      </c>
      <c r="B4510" s="11" t="str">
        <f t="shared" si="421"/>
        <v>CHP4</v>
      </c>
      <c r="C4510" s="11" t="str">
        <f>VLOOKUP('intouch变量（离散）'!$A4510,基本表格!$G:$Q,2,FALSE)</f>
        <v>刨片进料仓4#进料皮带分料器 电机控制 堵料保护使能</v>
      </c>
      <c r="D4510" t="s">
        <v>154</v>
      </c>
      <c r="E4510" t="str">
        <f t="shared" si="422"/>
        <v>Yes</v>
      </c>
      <c r="F4510" t="str">
        <f t="shared" si="423"/>
        <v>900</v>
      </c>
      <c r="G4510" t="s">
        <v>154</v>
      </c>
      <c r="H4510" t="s">
        <v>155</v>
      </c>
      <c r="I4510" t="str">
        <f t="shared" si="424"/>
        <v>禁用</v>
      </c>
      <c r="J4510" t="str">
        <f t="shared" si="425"/>
        <v>启用</v>
      </c>
      <c r="K4510" t="str">
        <f>VLOOKUP('intouch变量（离散）'!$A4510,基本表格!$G:$Q,9,FALSE)</f>
        <v>None</v>
      </c>
      <c r="L4510">
        <v>1</v>
      </c>
      <c r="M4510" t="s">
        <v>156</v>
      </c>
      <c r="N4510" t="s">
        <v>157</v>
      </c>
      <c r="O4510" t="s">
        <v>158</v>
      </c>
      <c r="P4510" t="str">
        <f>VLOOKUP('intouch变量（离散）'!$A4510,基本表格!$G:$Q,3,FALSE)</f>
        <v>DB1400,X903.0</v>
      </c>
      <c r="Q4510" t="str">
        <f>VLOOKUP('intouch变量（离散）'!$A4510,基本表格!$G:$Q,10,FALSE)</f>
        <v>No</v>
      </c>
      <c r="R4510" t="str">
        <f t="shared" si="426"/>
        <v>DB1400,X903.0 刨片进料仓4#进料皮带分料器 电机控制 堵料保护使能</v>
      </c>
      <c r="S4510">
        <v>0</v>
      </c>
      <c r="T4510">
        <v>0</v>
      </c>
    </row>
    <row r="4511" spans="1:20">
      <c r="A4511" s="10" t="s">
        <v>4667</v>
      </c>
      <c r="B4511" s="11" t="str">
        <f t="shared" si="421"/>
        <v>CHP4</v>
      </c>
      <c r="C4511" s="11" t="str">
        <f>VLOOKUP('intouch变量（离散）'!$A4511,基本表格!$G:$Q,2,FALSE)</f>
        <v>刨片进料仓4#进料皮带分料器 电机控制 堵料导致停机</v>
      </c>
      <c r="D4511" t="s">
        <v>154</v>
      </c>
      <c r="E4511" t="str">
        <f t="shared" si="422"/>
        <v>No</v>
      </c>
      <c r="F4511" t="str">
        <f t="shared" si="423"/>
        <v>0</v>
      </c>
      <c r="G4511" t="s">
        <v>154</v>
      </c>
      <c r="H4511" t="s">
        <v>155</v>
      </c>
      <c r="I4511" t="str">
        <f t="shared" si="424"/>
        <v/>
      </c>
      <c r="J4511" t="str">
        <f t="shared" si="425"/>
        <v/>
      </c>
      <c r="K4511" t="str">
        <f>VLOOKUP('intouch变量（离散）'!$A4511,基本表格!$G:$Q,9,FALSE)</f>
        <v>On</v>
      </c>
      <c r="L4511">
        <v>1</v>
      </c>
      <c r="M4511" t="s">
        <v>156</v>
      </c>
      <c r="N4511" t="s">
        <v>157</v>
      </c>
      <c r="O4511" t="s">
        <v>158</v>
      </c>
      <c r="P4511" t="str">
        <f>VLOOKUP('intouch变量（离散）'!$A4511,基本表格!$G:$Q,3,FALSE)</f>
        <v>DB1400,X903.1</v>
      </c>
      <c r="Q4511" t="str">
        <f>VLOOKUP('intouch变量（离散）'!$A4511,基本表格!$G:$Q,10,FALSE)</f>
        <v>Yes</v>
      </c>
      <c r="R4511" t="str">
        <f t="shared" si="426"/>
        <v>DB1400,X903.1 刨片进料仓4#进料皮带分料器 电机控制 堵料导致停机</v>
      </c>
      <c r="S4511">
        <v>0</v>
      </c>
      <c r="T4511">
        <v>0</v>
      </c>
    </row>
    <row r="4512" spans="1:20">
      <c r="A4512" s="10" t="s">
        <v>4668</v>
      </c>
      <c r="B4512" s="11" t="str">
        <f t="shared" si="421"/>
        <v>CHP4</v>
      </c>
      <c r="C4512" s="11" t="str">
        <f>VLOOKUP('intouch变量（离散）'!$A4512,基本表格!$G:$Q,2,FALSE)</f>
        <v>刨片进料仓4#进料皮带分料器 电机控制 拉线开关</v>
      </c>
      <c r="D4512" t="s">
        <v>154</v>
      </c>
      <c r="E4512" t="str">
        <f t="shared" si="422"/>
        <v>No</v>
      </c>
      <c r="F4512" t="str">
        <f t="shared" si="423"/>
        <v>0</v>
      </c>
      <c r="G4512" t="s">
        <v>154</v>
      </c>
      <c r="H4512" t="s">
        <v>155</v>
      </c>
      <c r="I4512" t="str">
        <f t="shared" si="424"/>
        <v/>
      </c>
      <c r="J4512" t="str">
        <f t="shared" si="425"/>
        <v/>
      </c>
      <c r="K4512" t="str">
        <f>VLOOKUP('intouch变量（离散）'!$A4512,基本表格!$G:$Q,9,FALSE)</f>
        <v>On</v>
      </c>
      <c r="L4512">
        <v>1</v>
      </c>
      <c r="M4512" t="s">
        <v>156</v>
      </c>
      <c r="N4512" t="s">
        <v>157</v>
      </c>
      <c r="O4512" t="s">
        <v>158</v>
      </c>
      <c r="P4512" t="str">
        <f>VLOOKUP('intouch变量（离散）'!$A4512,基本表格!$G:$Q,3,FALSE)</f>
        <v>DB1400,X908.0</v>
      </c>
      <c r="Q4512" t="str">
        <f>VLOOKUP('intouch变量（离散）'!$A4512,基本表格!$G:$Q,10,FALSE)</f>
        <v>Yes</v>
      </c>
      <c r="R4512" t="str">
        <f t="shared" si="426"/>
        <v>DB1400,X908.0 刨片进料仓4#进料皮带分料器 电机控制 拉线开关</v>
      </c>
      <c r="S4512">
        <v>0</v>
      </c>
      <c r="T4512">
        <v>0</v>
      </c>
    </row>
    <row r="4513" spans="1:20">
      <c r="A4513" s="10" t="s">
        <v>4669</v>
      </c>
      <c r="B4513" s="11" t="str">
        <f t="shared" si="421"/>
        <v>CHP4</v>
      </c>
      <c r="C4513" s="11" t="str">
        <f>VLOOKUP('intouch变量（离散）'!$A4513,基本表格!$G:$Q,2,FALSE)</f>
        <v>刨片进料仓4#进料皮带分料器 电机控制 左跑偏报警</v>
      </c>
      <c r="D4513" t="s">
        <v>154</v>
      </c>
      <c r="E4513" t="str">
        <f t="shared" si="422"/>
        <v>No</v>
      </c>
      <c r="F4513" t="str">
        <f t="shared" si="423"/>
        <v>0</v>
      </c>
      <c r="G4513" t="s">
        <v>154</v>
      </c>
      <c r="H4513" t="s">
        <v>155</v>
      </c>
      <c r="I4513" t="str">
        <f t="shared" si="424"/>
        <v/>
      </c>
      <c r="J4513" t="str">
        <f t="shared" si="425"/>
        <v/>
      </c>
      <c r="K4513" t="str">
        <f>VLOOKUP('intouch变量（离散）'!$A4513,基本表格!$G:$Q,9,FALSE)</f>
        <v>On</v>
      </c>
      <c r="L4513">
        <v>1</v>
      </c>
      <c r="M4513" t="s">
        <v>156</v>
      </c>
      <c r="N4513" t="s">
        <v>157</v>
      </c>
      <c r="O4513" t="s">
        <v>158</v>
      </c>
      <c r="P4513" t="str">
        <f>VLOOKUP('intouch变量（离散）'!$A4513,基本表格!$G:$Q,3,FALSE)</f>
        <v>DB1400,X908.1</v>
      </c>
      <c r="Q4513" t="str">
        <f>VLOOKUP('intouch变量（离散）'!$A4513,基本表格!$G:$Q,10,FALSE)</f>
        <v>Yes</v>
      </c>
      <c r="R4513" t="str">
        <f t="shared" si="426"/>
        <v>DB1400,X908.1 刨片进料仓4#进料皮带分料器 电机控制 左跑偏报警</v>
      </c>
      <c r="S4513">
        <v>0</v>
      </c>
      <c r="T4513">
        <v>0</v>
      </c>
    </row>
    <row r="4514" spans="1:20">
      <c r="A4514" s="10" t="s">
        <v>4670</v>
      </c>
      <c r="B4514" s="11" t="str">
        <f t="shared" si="421"/>
        <v>CHP4</v>
      </c>
      <c r="C4514" s="11" t="str">
        <f>VLOOKUP('intouch变量（离散）'!$A4514,基本表格!$G:$Q,2,FALSE)</f>
        <v>刨片进料仓4#进料皮带分料器 电机控制 左跑偏1检测</v>
      </c>
      <c r="D4514" t="s">
        <v>154</v>
      </c>
      <c r="E4514" t="str">
        <f t="shared" si="422"/>
        <v>No</v>
      </c>
      <c r="F4514" t="str">
        <f t="shared" si="423"/>
        <v>0</v>
      </c>
      <c r="G4514" t="s">
        <v>154</v>
      </c>
      <c r="H4514" t="s">
        <v>155</v>
      </c>
      <c r="I4514" t="str">
        <f t="shared" si="424"/>
        <v/>
      </c>
      <c r="J4514" t="str">
        <f t="shared" si="425"/>
        <v/>
      </c>
      <c r="K4514" t="str">
        <f>VLOOKUP('intouch变量（离散）'!$A4514,基本表格!$G:$Q,9,FALSE)</f>
        <v>None</v>
      </c>
      <c r="L4514">
        <v>1</v>
      </c>
      <c r="M4514" t="s">
        <v>156</v>
      </c>
      <c r="N4514" t="s">
        <v>157</v>
      </c>
      <c r="O4514" t="s">
        <v>158</v>
      </c>
      <c r="P4514" t="str">
        <f>VLOOKUP('intouch变量（离散）'!$A4514,基本表格!$G:$Q,3,FALSE)</f>
        <v>DB1400,X908.2</v>
      </c>
      <c r="Q4514" t="str">
        <f>VLOOKUP('intouch变量（离散）'!$A4514,基本表格!$G:$Q,10,FALSE)</f>
        <v>Yes</v>
      </c>
      <c r="R4514" t="str">
        <f t="shared" si="426"/>
        <v>DB1400,X908.2 刨片进料仓4#进料皮带分料器 电机控制 左跑偏1检测</v>
      </c>
      <c r="S4514">
        <v>0</v>
      </c>
      <c r="T4514">
        <v>0</v>
      </c>
    </row>
    <row r="4515" spans="1:20">
      <c r="A4515" s="10" t="s">
        <v>4671</v>
      </c>
      <c r="B4515" s="11" t="str">
        <f t="shared" ref="B4515:B4566" si="427">LEFT(A4515,4)</f>
        <v>CHP4</v>
      </c>
      <c r="C4515" s="11" t="str">
        <f>VLOOKUP('intouch变量（离散）'!$A4515,基本表格!$G:$Q,2,FALSE)</f>
        <v>刨片进料仓4#进料皮带分料器 电机控制 左跑偏保护使能</v>
      </c>
      <c r="D4515" t="s">
        <v>154</v>
      </c>
      <c r="E4515" t="str">
        <f t="shared" ref="E4515:E4566" si="428">IF(RIGHT($A4515,2)="EN","Yes","No")</f>
        <v>Yes</v>
      </c>
      <c r="F4515" t="str">
        <f t="shared" ref="F4515:F4566" si="429">IF(RIGHT($A4515,2)="EN","900","0")</f>
        <v>900</v>
      </c>
      <c r="G4515" t="s">
        <v>154</v>
      </c>
      <c r="H4515" t="s">
        <v>155</v>
      </c>
      <c r="I4515" t="str">
        <f t="shared" ref="I4515:I4566" si="430">IF(RIGHT($A4515,2)="EN","禁用","")</f>
        <v>禁用</v>
      </c>
      <c r="J4515" t="str">
        <f t="shared" ref="J4515:J4566" si="431">IF(RIGHT($A4515,2)="EN","启用","")</f>
        <v>启用</v>
      </c>
      <c r="K4515" t="str">
        <f>VLOOKUP('intouch变量（离散）'!$A4515,基本表格!$G:$Q,9,FALSE)</f>
        <v>None</v>
      </c>
      <c r="L4515">
        <v>1</v>
      </c>
      <c r="M4515" t="s">
        <v>156</v>
      </c>
      <c r="N4515" t="s">
        <v>157</v>
      </c>
      <c r="O4515" t="s">
        <v>158</v>
      </c>
      <c r="P4515" t="str">
        <f>VLOOKUP('intouch变量（离散）'!$A4515,基本表格!$G:$Q,3,FALSE)</f>
        <v>DB1400,X908.3</v>
      </c>
      <c r="Q4515" t="str">
        <f>VLOOKUP('intouch变量（离散）'!$A4515,基本表格!$G:$Q,10,FALSE)</f>
        <v>No</v>
      </c>
      <c r="R4515" t="str">
        <f t="shared" ref="R4515:R4566" si="432">P4515&amp;" "&amp;C4515</f>
        <v>DB1400,X908.3 刨片进料仓4#进料皮带分料器 电机控制 左跑偏保护使能</v>
      </c>
      <c r="S4515">
        <v>0</v>
      </c>
      <c r="T4515">
        <v>0</v>
      </c>
    </row>
    <row r="4516" spans="1:20">
      <c r="A4516" s="10" t="s">
        <v>4672</v>
      </c>
      <c r="B4516" s="11" t="str">
        <f t="shared" si="427"/>
        <v>CHP4</v>
      </c>
      <c r="C4516" s="11" t="str">
        <f>VLOOKUP('intouch变量（离散）'!$A4516,基本表格!$G:$Q,2,FALSE)</f>
        <v>刨片进料仓4#进料皮带分料器 电机控制 左跑偏导致停机</v>
      </c>
      <c r="D4516" t="s">
        <v>154</v>
      </c>
      <c r="E4516" t="str">
        <f t="shared" si="428"/>
        <v>No</v>
      </c>
      <c r="F4516" t="str">
        <f t="shared" si="429"/>
        <v>0</v>
      </c>
      <c r="G4516" t="s">
        <v>154</v>
      </c>
      <c r="H4516" t="s">
        <v>155</v>
      </c>
      <c r="I4516" t="str">
        <f t="shared" si="430"/>
        <v/>
      </c>
      <c r="J4516" t="str">
        <f t="shared" si="431"/>
        <v/>
      </c>
      <c r="K4516" t="str">
        <f>VLOOKUP('intouch变量（离散）'!$A4516,基本表格!$G:$Q,9,FALSE)</f>
        <v>On</v>
      </c>
      <c r="L4516">
        <v>1</v>
      </c>
      <c r="M4516" t="s">
        <v>156</v>
      </c>
      <c r="N4516" t="s">
        <v>157</v>
      </c>
      <c r="O4516" t="s">
        <v>158</v>
      </c>
      <c r="P4516" t="str">
        <f>VLOOKUP('intouch变量（离散）'!$A4516,基本表格!$G:$Q,3,FALSE)</f>
        <v>DB1400,X908.4</v>
      </c>
      <c r="Q4516" t="str">
        <f>VLOOKUP('intouch变量（离散）'!$A4516,基本表格!$G:$Q,10,FALSE)</f>
        <v>Yes</v>
      </c>
      <c r="R4516" t="str">
        <f t="shared" si="432"/>
        <v>DB1400,X908.4 刨片进料仓4#进料皮带分料器 电机控制 左跑偏导致停机</v>
      </c>
      <c r="S4516">
        <v>0</v>
      </c>
      <c r="T4516">
        <v>0</v>
      </c>
    </row>
    <row r="4517" spans="1:20">
      <c r="A4517" s="10" t="s">
        <v>4673</v>
      </c>
      <c r="B4517" s="11" t="str">
        <f t="shared" si="427"/>
        <v>CHP4</v>
      </c>
      <c r="C4517" s="11" t="str">
        <f>VLOOKUP('intouch变量（离散）'!$A4517,基本表格!$G:$Q,2,FALSE)</f>
        <v>刨片进料仓4#进料皮带分料器 电机控制 右 跑偏报警</v>
      </c>
      <c r="D4517" t="s">
        <v>154</v>
      </c>
      <c r="E4517" t="str">
        <f t="shared" si="428"/>
        <v>No</v>
      </c>
      <c r="F4517" t="str">
        <f t="shared" si="429"/>
        <v>0</v>
      </c>
      <c r="G4517" t="s">
        <v>154</v>
      </c>
      <c r="H4517" t="s">
        <v>155</v>
      </c>
      <c r="I4517" t="str">
        <f t="shared" si="430"/>
        <v/>
      </c>
      <c r="J4517" t="str">
        <f t="shared" si="431"/>
        <v/>
      </c>
      <c r="K4517" t="str">
        <f>VLOOKUP('intouch变量（离散）'!$A4517,基本表格!$G:$Q,9,FALSE)</f>
        <v>On</v>
      </c>
      <c r="L4517">
        <v>1</v>
      </c>
      <c r="M4517" t="s">
        <v>156</v>
      </c>
      <c r="N4517" t="s">
        <v>157</v>
      </c>
      <c r="O4517" t="s">
        <v>158</v>
      </c>
      <c r="P4517" t="str">
        <f>VLOOKUP('intouch变量（离散）'!$A4517,基本表格!$G:$Q,3,FALSE)</f>
        <v>DB1400,X912.0</v>
      </c>
      <c r="Q4517" t="str">
        <f>VLOOKUP('intouch变量（离散）'!$A4517,基本表格!$G:$Q,10,FALSE)</f>
        <v>Yes</v>
      </c>
      <c r="R4517" t="str">
        <f t="shared" si="432"/>
        <v>DB1400,X912.0 刨片进料仓4#进料皮带分料器 电机控制 右 跑偏报警</v>
      </c>
      <c r="S4517">
        <v>0</v>
      </c>
      <c r="T4517">
        <v>0</v>
      </c>
    </row>
    <row r="4518" spans="1:20">
      <c r="A4518" s="10" t="s">
        <v>4674</v>
      </c>
      <c r="B4518" s="11" t="str">
        <f t="shared" si="427"/>
        <v>CHP4</v>
      </c>
      <c r="C4518" s="11" t="str">
        <f>VLOOKUP('intouch变量（离散）'!$A4518,基本表格!$G:$Q,2,FALSE)</f>
        <v>刨片进料仓4#进料皮带分料器 电机控制 右跑偏1检测</v>
      </c>
      <c r="D4518" t="s">
        <v>154</v>
      </c>
      <c r="E4518" t="str">
        <f t="shared" si="428"/>
        <v>No</v>
      </c>
      <c r="F4518" t="str">
        <f t="shared" si="429"/>
        <v>0</v>
      </c>
      <c r="G4518" t="s">
        <v>154</v>
      </c>
      <c r="H4518" t="s">
        <v>155</v>
      </c>
      <c r="I4518" t="str">
        <f t="shared" si="430"/>
        <v/>
      </c>
      <c r="J4518" t="str">
        <f t="shared" si="431"/>
        <v/>
      </c>
      <c r="K4518" t="str">
        <f>VLOOKUP('intouch变量（离散）'!$A4518,基本表格!$G:$Q,9,FALSE)</f>
        <v>None</v>
      </c>
      <c r="L4518">
        <v>1</v>
      </c>
      <c r="M4518" t="s">
        <v>156</v>
      </c>
      <c r="N4518" t="s">
        <v>157</v>
      </c>
      <c r="O4518" t="s">
        <v>158</v>
      </c>
      <c r="P4518" t="str">
        <f>VLOOKUP('intouch变量（离散）'!$A4518,基本表格!$G:$Q,3,FALSE)</f>
        <v>DB1400,X912.1</v>
      </c>
      <c r="Q4518" t="str">
        <f>VLOOKUP('intouch变量（离散）'!$A4518,基本表格!$G:$Q,10,FALSE)</f>
        <v>Yes</v>
      </c>
      <c r="R4518" t="str">
        <f t="shared" si="432"/>
        <v>DB1400,X912.1 刨片进料仓4#进料皮带分料器 电机控制 右跑偏1检测</v>
      </c>
      <c r="S4518">
        <v>0</v>
      </c>
      <c r="T4518">
        <v>0</v>
      </c>
    </row>
    <row r="4519" spans="1:20">
      <c r="A4519" s="10" t="s">
        <v>4675</v>
      </c>
      <c r="B4519" s="11" t="str">
        <f t="shared" si="427"/>
        <v>CHP4</v>
      </c>
      <c r="C4519" s="11" t="str">
        <f>VLOOKUP('intouch变量（离散）'!$A4519,基本表格!$G:$Q,2,FALSE)</f>
        <v>刨片进料仓4#进料皮带分料器 电机控制 右跑偏保护使能</v>
      </c>
      <c r="D4519" t="s">
        <v>154</v>
      </c>
      <c r="E4519" t="str">
        <f t="shared" si="428"/>
        <v>Yes</v>
      </c>
      <c r="F4519" t="str">
        <f t="shared" si="429"/>
        <v>900</v>
      </c>
      <c r="G4519" t="s">
        <v>154</v>
      </c>
      <c r="H4519" t="s">
        <v>155</v>
      </c>
      <c r="I4519" t="str">
        <f t="shared" si="430"/>
        <v>禁用</v>
      </c>
      <c r="J4519" t="str">
        <f t="shared" si="431"/>
        <v>启用</v>
      </c>
      <c r="K4519" t="str">
        <f>VLOOKUP('intouch变量（离散）'!$A4519,基本表格!$G:$Q,9,FALSE)</f>
        <v>None</v>
      </c>
      <c r="L4519">
        <v>1</v>
      </c>
      <c r="M4519" t="s">
        <v>156</v>
      </c>
      <c r="N4519" t="s">
        <v>157</v>
      </c>
      <c r="O4519" t="s">
        <v>158</v>
      </c>
      <c r="P4519" t="str">
        <f>VLOOKUP('intouch变量（离散）'!$A4519,基本表格!$G:$Q,3,FALSE)</f>
        <v>DB1400,X912.2</v>
      </c>
      <c r="Q4519" t="str">
        <f>VLOOKUP('intouch变量（离散）'!$A4519,基本表格!$G:$Q,10,FALSE)</f>
        <v>No</v>
      </c>
      <c r="R4519" t="str">
        <f t="shared" si="432"/>
        <v>DB1400,X912.2 刨片进料仓4#进料皮带分料器 电机控制 右跑偏保护使能</v>
      </c>
      <c r="S4519">
        <v>0</v>
      </c>
      <c r="T4519">
        <v>0</v>
      </c>
    </row>
    <row r="4520" spans="1:20">
      <c r="A4520" s="10" t="s">
        <v>4676</v>
      </c>
      <c r="B4520" s="11" t="str">
        <f t="shared" si="427"/>
        <v>CHP4</v>
      </c>
      <c r="C4520" s="11" t="str">
        <f>VLOOKUP('intouch变量（离散）'!$A4520,基本表格!$G:$Q,2,FALSE)</f>
        <v>刨片进料仓4#进料皮带分料器 电机控制 右跑偏导致停机</v>
      </c>
      <c r="D4520" t="s">
        <v>154</v>
      </c>
      <c r="E4520" t="str">
        <f t="shared" si="428"/>
        <v>No</v>
      </c>
      <c r="F4520" t="str">
        <f t="shared" si="429"/>
        <v>0</v>
      </c>
      <c r="G4520" t="s">
        <v>154</v>
      </c>
      <c r="H4520" t="s">
        <v>155</v>
      </c>
      <c r="I4520" t="str">
        <f t="shared" si="430"/>
        <v/>
      </c>
      <c r="J4520" t="str">
        <f t="shared" si="431"/>
        <v/>
      </c>
      <c r="K4520" t="str">
        <f>VLOOKUP('intouch变量（离散）'!$A4520,基本表格!$G:$Q,9,FALSE)</f>
        <v>On</v>
      </c>
      <c r="L4520">
        <v>1</v>
      </c>
      <c r="M4520" t="s">
        <v>156</v>
      </c>
      <c r="N4520" t="s">
        <v>157</v>
      </c>
      <c r="O4520" t="s">
        <v>158</v>
      </c>
      <c r="P4520" t="str">
        <f>VLOOKUP('intouch变量（离散）'!$A4520,基本表格!$G:$Q,3,FALSE)</f>
        <v>DB1400,X912.3</v>
      </c>
      <c r="Q4520" t="str">
        <f>VLOOKUP('intouch变量（离散）'!$A4520,基本表格!$G:$Q,10,FALSE)</f>
        <v>Yes</v>
      </c>
      <c r="R4520" t="str">
        <f t="shared" si="432"/>
        <v>DB1400,X912.3 刨片进料仓4#进料皮带分料器 电机控制 右跑偏导致停机</v>
      </c>
      <c r="S4520">
        <v>0</v>
      </c>
      <c r="T4520">
        <v>0</v>
      </c>
    </row>
    <row r="4521" spans="1:20">
      <c r="A4521" s="10" t="s">
        <v>4677</v>
      </c>
      <c r="B4521" s="11" t="str">
        <f t="shared" si="427"/>
        <v>CHP4</v>
      </c>
      <c r="C4521" s="11" t="str">
        <f>VLOOKUP('intouch变量（离散）'!$A4521,基本表格!$G:$Q,2,FALSE)</f>
        <v>刨片进料仓4#进料皮带分料器 电机控制 三角型</v>
      </c>
      <c r="D4521" t="s">
        <v>154</v>
      </c>
      <c r="E4521" t="str">
        <f t="shared" si="428"/>
        <v>No</v>
      </c>
      <c r="F4521" t="str">
        <f t="shared" si="429"/>
        <v>0</v>
      </c>
      <c r="G4521" t="s">
        <v>154</v>
      </c>
      <c r="H4521" t="s">
        <v>155</v>
      </c>
      <c r="I4521" t="str">
        <f t="shared" si="430"/>
        <v/>
      </c>
      <c r="J4521" t="str">
        <f t="shared" si="431"/>
        <v/>
      </c>
      <c r="K4521" t="str">
        <f>VLOOKUP('intouch变量（离散）'!$A4521,基本表格!$G:$Q,9,FALSE)</f>
        <v>None</v>
      </c>
      <c r="L4521">
        <v>1</v>
      </c>
      <c r="M4521" t="s">
        <v>156</v>
      </c>
      <c r="N4521" t="s">
        <v>157</v>
      </c>
      <c r="O4521" t="s">
        <v>158</v>
      </c>
      <c r="P4521" t="str">
        <f>VLOOKUP('intouch变量（离散）'!$A4521,基本表格!$G:$Q,3,FALSE)</f>
        <v>DB1400,X916.0</v>
      </c>
      <c r="Q4521" t="str">
        <f>VLOOKUP('intouch变量（离散）'!$A4521,基本表格!$G:$Q,10,FALSE)</f>
        <v>Yes</v>
      </c>
      <c r="R4521" t="str">
        <f t="shared" si="432"/>
        <v>DB1400,X916.0 刨片进料仓4#进料皮带分料器 电机控制 三角型</v>
      </c>
      <c r="S4521">
        <v>0</v>
      </c>
      <c r="T4521">
        <v>0</v>
      </c>
    </row>
    <row r="4522" spans="1:20">
      <c r="A4522" s="10" t="s">
        <v>4678</v>
      </c>
      <c r="B4522" s="11" t="str">
        <f t="shared" si="427"/>
        <v>CHP4</v>
      </c>
      <c r="C4522" s="11" t="str">
        <f>VLOOKUP('intouch变量（离散）'!$A4522,基本表格!$G:$Q,2,FALSE)</f>
        <v>刨片进料仓4#进料皮带分料器 电机控制 星型</v>
      </c>
      <c r="D4522" t="s">
        <v>154</v>
      </c>
      <c r="E4522" t="str">
        <f t="shared" si="428"/>
        <v>No</v>
      </c>
      <c r="F4522" t="str">
        <f t="shared" si="429"/>
        <v>0</v>
      </c>
      <c r="G4522" t="s">
        <v>154</v>
      </c>
      <c r="H4522" t="s">
        <v>155</v>
      </c>
      <c r="I4522" t="str">
        <f t="shared" si="430"/>
        <v/>
      </c>
      <c r="J4522" t="str">
        <f t="shared" si="431"/>
        <v/>
      </c>
      <c r="K4522" t="str">
        <f>VLOOKUP('intouch变量（离散）'!$A4522,基本表格!$G:$Q,9,FALSE)</f>
        <v>None</v>
      </c>
      <c r="L4522">
        <v>1</v>
      </c>
      <c r="M4522" t="s">
        <v>156</v>
      </c>
      <c r="N4522" t="s">
        <v>157</v>
      </c>
      <c r="O4522" t="s">
        <v>158</v>
      </c>
      <c r="P4522" t="str">
        <f>VLOOKUP('intouch变量（离散）'!$A4522,基本表格!$G:$Q,3,FALSE)</f>
        <v>DB1400,X916.1</v>
      </c>
      <c r="Q4522" t="str">
        <f>VLOOKUP('intouch变量（离散）'!$A4522,基本表格!$G:$Q,10,FALSE)</f>
        <v>Yes</v>
      </c>
      <c r="R4522" t="str">
        <f t="shared" si="432"/>
        <v>DB1400,X916.1 刨片进料仓4#进料皮带分料器 电机控制 星型</v>
      </c>
      <c r="S4522">
        <v>0</v>
      </c>
      <c r="T4522">
        <v>0</v>
      </c>
    </row>
    <row r="4523" spans="1:20">
      <c r="A4523" s="10" t="s">
        <v>4679</v>
      </c>
      <c r="B4523" s="11" t="str">
        <f t="shared" si="427"/>
        <v>CHP4</v>
      </c>
      <c r="C4523" s="11" t="str">
        <f>VLOOKUP('intouch变量（离散）'!$A4523,基本表格!$G:$Q,2,FALSE)</f>
        <v>刨片进料仓4#进料皮带分料器 电机控制 维修开关</v>
      </c>
      <c r="D4523" t="s">
        <v>154</v>
      </c>
      <c r="E4523" t="str">
        <f t="shared" si="428"/>
        <v>No</v>
      </c>
      <c r="F4523" t="str">
        <f t="shared" si="429"/>
        <v>0</v>
      </c>
      <c r="G4523" t="s">
        <v>154</v>
      </c>
      <c r="H4523" t="s">
        <v>155</v>
      </c>
      <c r="I4523" t="str">
        <f t="shared" si="430"/>
        <v/>
      </c>
      <c r="J4523" t="str">
        <f t="shared" si="431"/>
        <v/>
      </c>
      <c r="K4523" t="str">
        <f>VLOOKUP('intouch变量（离散）'!$A4523,基本表格!$G:$Q,9,FALSE)</f>
        <v>On</v>
      </c>
      <c r="L4523">
        <v>1</v>
      </c>
      <c r="M4523" t="s">
        <v>156</v>
      </c>
      <c r="N4523" t="s">
        <v>157</v>
      </c>
      <c r="O4523" t="s">
        <v>158</v>
      </c>
      <c r="P4523" t="str">
        <f>VLOOKUP('intouch变量（离散）'!$A4523,基本表格!$G:$Q,3,FALSE)</f>
        <v>DB1400,X916.2</v>
      </c>
      <c r="Q4523" t="str">
        <f>VLOOKUP('intouch变量（离散）'!$A4523,基本表格!$G:$Q,10,FALSE)</f>
        <v>Yes</v>
      </c>
      <c r="R4523" t="str">
        <f t="shared" si="432"/>
        <v>DB1400,X916.2 刨片进料仓4#进料皮带分料器 电机控制 维修开关</v>
      </c>
      <c r="S4523">
        <v>0</v>
      </c>
      <c r="T4523">
        <v>0</v>
      </c>
    </row>
    <row r="4524" spans="1:20">
      <c r="A4524" s="10" t="s">
        <v>4680</v>
      </c>
      <c r="B4524" s="11" t="str">
        <f t="shared" si="427"/>
        <v>CHP4</v>
      </c>
      <c r="C4524" s="11" t="str">
        <f>VLOOKUP('intouch变量（离散）'!$A4524,基本表格!$G:$Q,2,FALSE)</f>
        <v>刨片进料仓4#进料皮带分料器 电机控制 左跑偏2检测</v>
      </c>
      <c r="D4524" t="s">
        <v>154</v>
      </c>
      <c r="E4524" t="str">
        <f t="shared" si="428"/>
        <v>No</v>
      </c>
      <c r="F4524" t="str">
        <f t="shared" si="429"/>
        <v>0</v>
      </c>
      <c r="G4524" t="s">
        <v>154</v>
      </c>
      <c r="H4524" t="s">
        <v>155</v>
      </c>
      <c r="I4524" t="str">
        <f t="shared" si="430"/>
        <v/>
      </c>
      <c r="J4524" t="str">
        <f t="shared" si="431"/>
        <v/>
      </c>
      <c r="K4524" t="str">
        <f>VLOOKUP('intouch变量（离散）'!$A4524,基本表格!$G:$Q,9,FALSE)</f>
        <v>None</v>
      </c>
      <c r="L4524">
        <v>1</v>
      </c>
      <c r="M4524" t="s">
        <v>156</v>
      </c>
      <c r="N4524" t="s">
        <v>157</v>
      </c>
      <c r="O4524" t="s">
        <v>158</v>
      </c>
      <c r="P4524" t="str">
        <f>VLOOKUP('intouch变量（离散）'!$A4524,基本表格!$G:$Q,3,FALSE)</f>
        <v>DB1400,X916.3</v>
      </c>
      <c r="Q4524" t="str">
        <f>VLOOKUP('intouch变量（离散）'!$A4524,基本表格!$G:$Q,10,FALSE)</f>
        <v>Yes</v>
      </c>
      <c r="R4524" t="str">
        <f t="shared" si="432"/>
        <v>DB1400,X916.3 刨片进料仓4#进料皮带分料器 电机控制 左跑偏2检测</v>
      </c>
      <c r="S4524">
        <v>0</v>
      </c>
      <c r="T4524">
        <v>0</v>
      </c>
    </row>
    <row r="4525" spans="1:20">
      <c r="A4525" s="10" t="s">
        <v>4681</v>
      </c>
      <c r="B4525" s="11" t="str">
        <f t="shared" si="427"/>
        <v>CHP4</v>
      </c>
      <c r="C4525" s="11" t="str">
        <f>VLOOKUP('intouch变量（离散）'!$A4525,基本表格!$G:$Q,2,FALSE)</f>
        <v>刨片进料仓4#进料皮带分料器 电机控制 右跑偏2检测</v>
      </c>
      <c r="D4525" t="s">
        <v>154</v>
      </c>
      <c r="E4525" t="str">
        <f t="shared" si="428"/>
        <v>No</v>
      </c>
      <c r="F4525" t="str">
        <f t="shared" si="429"/>
        <v>0</v>
      </c>
      <c r="G4525" t="s">
        <v>154</v>
      </c>
      <c r="H4525" t="s">
        <v>155</v>
      </c>
      <c r="I4525" t="str">
        <f t="shared" si="430"/>
        <v/>
      </c>
      <c r="J4525" t="str">
        <f t="shared" si="431"/>
        <v/>
      </c>
      <c r="K4525" t="str">
        <f>VLOOKUP('intouch变量（离散）'!$A4525,基本表格!$G:$Q,9,FALSE)</f>
        <v>None</v>
      </c>
      <c r="L4525">
        <v>1</v>
      </c>
      <c r="M4525" t="s">
        <v>156</v>
      </c>
      <c r="N4525" t="s">
        <v>157</v>
      </c>
      <c r="O4525" t="s">
        <v>158</v>
      </c>
      <c r="P4525" t="str">
        <f>VLOOKUP('intouch变量（离散）'!$A4525,基本表格!$G:$Q,3,FALSE)</f>
        <v>DB1400,X916.4</v>
      </c>
      <c r="Q4525" t="str">
        <f>VLOOKUP('intouch变量（离散）'!$A4525,基本表格!$G:$Q,10,FALSE)</f>
        <v>Yes</v>
      </c>
      <c r="R4525" t="str">
        <f t="shared" si="432"/>
        <v>DB1400,X916.4 刨片进料仓4#进料皮带分料器 电机控制 右跑偏2检测</v>
      </c>
      <c r="S4525">
        <v>0</v>
      </c>
      <c r="T4525">
        <v>0</v>
      </c>
    </row>
    <row r="4526" spans="1:20">
      <c r="A4526" s="10" t="s">
        <v>4682</v>
      </c>
      <c r="B4526" s="11" t="str">
        <f t="shared" si="427"/>
        <v>CHP4</v>
      </c>
      <c r="C4526" s="11" t="str">
        <f>VLOOKUP('intouch变量（离散）'!$A4526,基本表格!$G:$Q,2,FALSE)</f>
        <v>刨片进料仓4#进料皮带分料器 给定频率 上限保护使能</v>
      </c>
      <c r="D4526" t="s">
        <v>154</v>
      </c>
      <c r="E4526" t="str">
        <f t="shared" si="428"/>
        <v>Yes</v>
      </c>
      <c r="F4526" t="str">
        <f t="shared" si="429"/>
        <v>900</v>
      </c>
      <c r="G4526" t="s">
        <v>154</v>
      </c>
      <c r="H4526" t="s">
        <v>155</v>
      </c>
      <c r="I4526" t="str">
        <f t="shared" si="430"/>
        <v>禁用</v>
      </c>
      <c r="J4526" t="str">
        <f t="shared" si="431"/>
        <v>启用</v>
      </c>
      <c r="K4526" t="str">
        <f>VLOOKUP('intouch变量（离散）'!$A4526,基本表格!$G:$Q,9,FALSE)</f>
        <v>None</v>
      </c>
      <c r="L4526">
        <v>1</v>
      </c>
      <c r="M4526" t="s">
        <v>156</v>
      </c>
      <c r="N4526" t="s">
        <v>157</v>
      </c>
      <c r="O4526" t="s">
        <v>158</v>
      </c>
      <c r="P4526" t="str">
        <f>VLOOKUP('intouch变量（离散）'!$A4526,基本表格!$G:$Q,3,FALSE)</f>
        <v>DB1400,X950.3</v>
      </c>
      <c r="Q4526" t="str">
        <f>VLOOKUP('intouch变量（离散）'!$A4526,基本表格!$G:$Q,10,FALSE)</f>
        <v>No</v>
      </c>
      <c r="R4526" t="str">
        <f t="shared" si="432"/>
        <v>DB1400,X950.3 刨片进料仓4#进料皮带分料器 给定频率 上限保护使能</v>
      </c>
      <c r="S4526">
        <v>0</v>
      </c>
      <c r="T4526">
        <v>0</v>
      </c>
    </row>
    <row r="4527" spans="1:20">
      <c r="A4527" s="10" t="s">
        <v>4683</v>
      </c>
      <c r="B4527" s="11" t="str">
        <f t="shared" si="427"/>
        <v>CHP4</v>
      </c>
      <c r="C4527" s="11" t="str">
        <f>VLOOKUP('intouch变量（离散）'!$A4527,基本表格!$G:$Q,2,FALSE)</f>
        <v>刨片进料仓4#进料皮带分料器 给定频率 下限保护使能</v>
      </c>
      <c r="D4527" t="s">
        <v>154</v>
      </c>
      <c r="E4527" t="str">
        <f t="shared" si="428"/>
        <v>Yes</v>
      </c>
      <c r="F4527" t="str">
        <f t="shared" si="429"/>
        <v>900</v>
      </c>
      <c r="G4527" t="s">
        <v>154</v>
      </c>
      <c r="H4527" t="s">
        <v>155</v>
      </c>
      <c r="I4527" t="str">
        <f t="shared" si="430"/>
        <v>禁用</v>
      </c>
      <c r="J4527" t="str">
        <f t="shared" si="431"/>
        <v>启用</v>
      </c>
      <c r="K4527" t="str">
        <f>VLOOKUP('intouch变量（离散）'!$A4527,基本表格!$G:$Q,9,FALSE)</f>
        <v>None</v>
      </c>
      <c r="L4527">
        <v>1</v>
      </c>
      <c r="M4527" t="s">
        <v>156</v>
      </c>
      <c r="N4527" t="s">
        <v>157</v>
      </c>
      <c r="O4527" t="s">
        <v>158</v>
      </c>
      <c r="P4527" t="str">
        <f>VLOOKUP('intouch变量（离散）'!$A4527,基本表格!$G:$Q,3,FALSE)</f>
        <v>DB1400,X950.4</v>
      </c>
      <c r="Q4527" t="str">
        <f>VLOOKUP('intouch变量（离散）'!$A4527,基本表格!$G:$Q,10,FALSE)</f>
        <v>No</v>
      </c>
      <c r="R4527" t="str">
        <f t="shared" si="432"/>
        <v>DB1400,X950.4 刨片进料仓4#进料皮带分料器 给定频率 下限保护使能</v>
      </c>
      <c r="S4527">
        <v>0</v>
      </c>
      <c r="T4527">
        <v>0</v>
      </c>
    </row>
    <row r="4528" spans="1:20">
      <c r="A4528" s="10" t="s">
        <v>4684</v>
      </c>
      <c r="B4528" s="11" t="str">
        <f t="shared" si="427"/>
        <v>CHP4</v>
      </c>
      <c r="C4528" s="11" t="str">
        <f>VLOOKUP('intouch变量（离散）'!$A4528,基本表格!$G:$Q,2,FALSE)</f>
        <v>刨片进料仓4#进料皮带分料器 给定频率 上限报警</v>
      </c>
      <c r="D4528" t="s">
        <v>154</v>
      </c>
      <c r="E4528" t="str">
        <f t="shared" si="428"/>
        <v>No</v>
      </c>
      <c r="F4528" t="str">
        <f t="shared" si="429"/>
        <v>0</v>
      </c>
      <c r="G4528" t="s">
        <v>154</v>
      </c>
      <c r="H4528" t="s">
        <v>155</v>
      </c>
      <c r="I4528" t="str">
        <f t="shared" si="430"/>
        <v/>
      </c>
      <c r="J4528" t="str">
        <f t="shared" si="431"/>
        <v/>
      </c>
      <c r="K4528" t="str">
        <f>VLOOKUP('intouch变量（离散）'!$A4528,基本表格!$G:$Q,9,FALSE)</f>
        <v>None</v>
      </c>
      <c r="L4528">
        <v>1</v>
      </c>
      <c r="M4528" t="s">
        <v>156</v>
      </c>
      <c r="N4528" t="s">
        <v>157</v>
      </c>
      <c r="O4528" t="s">
        <v>158</v>
      </c>
      <c r="P4528" t="str">
        <f>VLOOKUP('intouch变量（离散）'!$A4528,基本表格!$G:$Q,3,FALSE)</f>
        <v>DB1400,X950.5</v>
      </c>
      <c r="Q4528" t="str">
        <f>VLOOKUP('intouch变量（离散）'!$A4528,基本表格!$G:$Q,10,FALSE)</f>
        <v>Yes</v>
      </c>
      <c r="R4528" t="str">
        <f t="shared" si="432"/>
        <v>DB1400,X950.5 刨片进料仓4#进料皮带分料器 给定频率 上限报警</v>
      </c>
      <c r="S4528">
        <v>0</v>
      </c>
      <c r="T4528">
        <v>0</v>
      </c>
    </row>
    <row r="4529" spans="1:20">
      <c r="A4529" s="10" t="s">
        <v>4685</v>
      </c>
      <c r="B4529" s="11" t="str">
        <f t="shared" si="427"/>
        <v>CHP4</v>
      </c>
      <c r="C4529" s="11" t="str">
        <f>VLOOKUP('intouch变量（离散）'!$A4529,基本表格!$G:$Q,2,FALSE)</f>
        <v>刨片进料仓4#进料皮带分料器 给定频率 下限报警</v>
      </c>
      <c r="D4529" t="s">
        <v>154</v>
      </c>
      <c r="E4529" t="str">
        <f t="shared" si="428"/>
        <v>No</v>
      </c>
      <c r="F4529" t="str">
        <f t="shared" si="429"/>
        <v>0</v>
      </c>
      <c r="G4529" t="s">
        <v>154</v>
      </c>
      <c r="H4529" t="s">
        <v>155</v>
      </c>
      <c r="I4529" t="str">
        <f t="shared" si="430"/>
        <v/>
      </c>
      <c r="J4529" t="str">
        <f t="shared" si="431"/>
        <v/>
      </c>
      <c r="K4529" t="str">
        <f>VLOOKUP('intouch变量（离散）'!$A4529,基本表格!$G:$Q,9,FALSE)</f>
        <v>None</v>
      </c>
      <c r="L4529">
        <v>1</v>
      </c>
      <c r="M4529" t="s">
        <v>156</v>
      </c>
      <c r="N4529" t="s">
        <v>157</v>
      </c>
      <c r="O4529" t="s">
        <v>158</v>
      </c>
      <c r="P4529" t="str">
        <f>VLOOKUP('intouch变量（离散）'!$A4529,基本表格!$G:$Q,3,FALSE)</f>
        <v>DB1400,X950.6</v>
      </c>
      <c r="Q4529" t="str">
        <f>VLOOKUP('intouch变量（离散）'!$A4529,基本表格!$G:$Q,10,FALSE)</f>
        <v>Yes</v>
      </c>
      <c r="R4529" t="str">
        <f t="shared" si="432"/>
        <v>DB1400,X950.6 刨片进料仓4#进料皮带分料器 给定频率 下限报警</v>
      </c>
      <c r="S4529">
        <v>0</v>
      </c>
      <c r="T4529">
        <v>0</v>
      </c>
    </row>
    <row r="4530" spans="1:20">
      <c r="A4530" s="10" t="s">
        <v>4686</v>
      </c>
      <c r="B4530" s="11" t="str">
        <f t="shared" si="427"/>
        <v>CHP4</v>
      </c>
      <c r="C4530" s="11" t="str">
        <f>VLOOKUP('intouch变量（离散）'!$A4530,基本表格!$G:$Q,2,FALSE)</f>
        <v>刨片进料仓4#进料皮带分料器 给定频率 上上限报警</v>
      </c>
      <c r="D4530" t="s">
        <v>154</v>
      </c>
      <c r="E4530" t="str">
        <f t="shared" si="428"/>
        <v>No</v>
      </c>
      <c r="F4530" t="str">
        <f t="shared" si="429"/>
        <v>0</v>
      </c>
      <c r="G4530" t="s">
        <v>154</v>
      </c>
      <c r="H4530" t="s">
        <v>155</v>
      </c>
      <c r="I4530" t="str">
        <f t="shared" si="430"/>
        <v/>
      </c>
      <c r="J4530" t="str">
        <f t="shared" si="431"/>
        <v/>
      </c>
      <c r="K4530" t="str">
        <f>VLOOKUP('intouch变量（离散）'!$A4530,基本表格!$G:$Q,9,FALSE)</f>
        <v>On</v>
      </c>
      <c r="L4530">
        <v>1</v>
      </c>
      <c r="M4530" t="s">
        <v>156</v>
      </c>
      <c r="N4530" t="s">
        <v>157</v>
      </c>
      <c r="O4530" t="s">
        <v>158</v>
      </c>
      <c r="P4530" t="str">
        <f>VLOOKUP('intouch变量（离散）'!$A4530,基本表格!$G:$Q,3,FALSE)</f>
        <v>DB1400,X950.7</v>
      </c>
      <c r="Q4530" t="str">
        <f>VLOOKUP('intouch变量（离散）'!$A4530,基本表格!$G:$Q,10,FALSE)</f>
        <v>Yes</v>
      </c>
      <c r="R4530" t="str">
        <f t="shared" si="432"/>
        <v>DB1400,X950.7 刨片进料仓4#进料皮带分料器 给定频率 上上限报警</v>
      </c>
      <c r="S4530">
        <v>0</v>
      </c>
      <c r="T4530">
        <v>0</v>
      </c>
    </row>
    <row r="4531" spans="1:20">
      <c r="A4531" s="10" t="s">
        <v>4687</v>
      </c>
      <c r="B4531" s="11" t="str">
        <f t="shared" si="427"/>
        <v>CHP4</v>
      </c>
      <c r="C4531" s="11" t="str">
        <f>VLOOKUP('intouch变量（离散）'!$A4531,基本表格!$G:$Q,2,FALSE)</f>
        <v>刨片进料仓4#进料皮带分料器 给定频率 下下限报警</v>
      </c>
      <c r="D4531" t="s">
        <v>154</v>
      </c>
      <c r="E4531" t="str">
        <f t="shared" si="428"/>
        <v>No</v>
      </c>
      <c r="F4531" t="str">
        <f t="shared" si="429"/>
        <v>0</v>
      </c>
      <c r="G4531" t="s">
        <v>154</v>
      </c>
      <c r="H4531" t="s">
        <v>155</v>
      </c>
      <c r="I4531" t="str">
        <f t="shared" si="430"/>
        <v/>
      </c>
      <c r="J4531" t="str">
        <f t="shared" si="431"/>
        <v/>
      </c>
      <c r="K4531" t="str">
        <f>VLOOKUP('intouch变量（离散）'!$A4531,基本表格!$G:$Q,9,FALSE)</f>
        <v>On</v>
      </c>
      <c r="L4531">
        <v>1</v>
      </c>
      <c r="M4531" t="s">
        <v>156</v>
      </c>
      <c r="N4531" t="s">
        <v>157</v>
      </c>
      <c r="O4531" t="s">
        <v>158</v>
      </c>
      <c r="P4531" t="str">
        <f>VLOOKUP('intouch变量（离散）'!$A4531,基本表格!$G:$Q,3,FALSE)</f>
        <v>DB1400,X951.0</v>
      </c>
      <c r="Q4531" t="str">
        <f>VLOOKUP('intouch变量（离散）'!$A4531,基本表格!$G:$Q,10,FALSE)</f>
        <v>Yes</v>
      </c>
      <c r="R4531" t="str">
        <f t="shared" si="432"/>
        <v>DB1400,X951.0 刨片进料仓4#进料皮带分料器 给定频率 下下限报警</v>
      </c>
      <c r="S4531">
        <v>0</v>
      </c>
      <c r="T4531">
        <v>0</v>
      </c>
    </row>
    <row r="4532" spans="1:20">
      <c r="A4532" s="10" t="s">
        <v>4688</v>
      </c>
      <c r="B4532" s="11" t="str">
        <f t="shared" si="427"/>
        <v>CHP4</v>
      </c>
      <c r="C4532" s="11" t="str">
        <f>VLOOKUP('intouch变量（离散）'!$A4532,基本表格!$G:$Q,2,FALSE)</f>
        <v>刨片进料仓4#进料皮带分料器 给定频率 极限报警</v>
      </c>
      <c r="D4532" t="s">
        <v>154</v>
      </c>
      <c r="E4532" t="str">
        <f t="shared" si="428"/>
        <v>No</v>
      </c>
      <c r="F4532" t="str">
        <f t="shared" si="429"/>
        <v>0</v>
      </c>
      <c r="G4532" t="s">
        <v>154</v>
      </c>
      <c r="H4532" t="s">
        <v>155</v>
      </c>
      <c r="I4532" t="str">
        <f t="shared" si="430"/>
        <v/>
      </c>
      <c r="J4532" t="str">
        <f t="shared" si="431"/>
        <v/>
      </c>
      <c r="K4532" t="str">
        <f>VLOOKUP('intouch变量（离散）'!$A4532,基本表格!$G:$Q,9,FALSE)</f>
        <v>On</v>
      </c>
      <c r="L4532">
        <v>1</v>
      </c>
      <c r="M4532" t="s">
        <v>156</v>
      </c>
      <c r="N4532" t="s">
        <v>157</v>
      </c>
      <c r="O4532" t="s">
        <v>158</v>
      </c>
      <c r="P4532" t="str">
        <f>VLOOKUP('intouch变量（离散）'!$A4532,基本表格!$G:$Q,3,FALSE)</f>
        <v>DB1400,X951.1</v>
      </c>
      <c r="Q4532" t="str">
        <f>VLOOKUP('intouch变量（离散）'!$A4532,基本表格!$G:$Q,10,FALSE)</f>
        <v>Yes</v>
      </c>
      <c r="R4532" t="str">
        <f t="shared" si="432"/>
        <v>DB1400,X951.1 刨片进料仓4#进料皮带分料器 给定频率 极限报警</v>
      </c>
      <c r="S4532">
        <v>0</v>
      </c>
      <c r="T4532">
        <v>0</v>
      </c>
    </row>
    <row r="4533" spans="1:20">
      <c r="A4533" s="10" t="s">
        <v>4689</v>
      </c>
      <c r="B4533" s="11" t="str">
        <f t="shared" si="427"/>
        <v>CHP4</v>
      </c>
      <c r="C4533" s="11" t="str">
        <f>VLOOKUP('intouch变量（离散）'!$A4533,基本表格!$G:$Q,2,FALSE)</f>
        <v>刨片进料仓4#进料皮带分料器 给定频率 传感器断线报警</v>
      </c>
      <c r="D4533" t="s">
        <v>154</v>
      </c>
      <c r="E4533" t="str">
        <f t="shared" si="428"/>
        <v>No</v>
      </c>
      <c r="F4533" t="str">
        <f t="shared" si="429"/>
        <v>0</v>
      </c>
      <c r="G4533" t="s">
        <v>154</v>
      </c>
      <c r="H4533" t="s">
        <v>155</v>
      </c>
      <c r="I4533" t="str">
        <f t="shared" si="430"/>
        <v/>
      </c>
      <c r="J4533" t="str">
        <f t="shared" si="431"/>
        <v/>
      </c>
      <c r="K4533" t="str">
        <f>VLOOKUP('intouch变量（离散）'!$A4533,基本表格!$G:$Q,9,FALSE)</f>
        <v>On</v>
      </c>
      <c r="L4533">
        <v>1</v>
      </c>
      <c r="M4533" t="s">
        <v>156</v>
      </c>
      <c r="N4533" t="s">
        <v>157</v>
      </c>
      <c r="O4533" t="s">
        <v>158</v>
      </c>
      <c r="P4533" t="str">
        <f>VLOOKUP('intouch变量（离散）'!$A4533,基本表格!$G:$Q,3,FALSE)</f>
        <v>DB1400,X951.2</v>
      </c>
      <c r="Q4533" t="str">
        <f>VLOOKUP('intouch变量（离散）'!$A4533,基本表格!$G:$Q,10,FALSE)</f>
        <v>Yes</v>
      </c>
      <c r="R4533" t="str">
        <f t="shared" si="432"/>
        <v>DB1400,X951.2 刨片进料仓4#进料皮带分料器 给定频率 传感器断线报警</v>
      </c>
      <c r="S4533">
        <v>0</v>
      </c>
      <c r="T4533">
        <v>0</v>
      </c>
    </row>
    <row r="4534" spans="1:20">
      <c r="A4534" s="10" t="s">
        <v>4690</v>
      </c>
      <c r="B4534" s="11" t="str">
        <f t="shared" si="427"/>
        <v>CHP4</v>
      </c>
      <c r="C4534" s="11" t="str">
        <f>VLOOKUP('intouch变量（离散）'!$A4534,基本表格!$G:$Q,2,FALSE)</f>
        <v>刨片进料仓4#进料皮带分料器 反馈频率 上限保护使能</v>
      </c>
      <c r="D4534" t="s">
        <v>154</v>
      </c>
      <c r="E4534" t="str">
        <f t="shared" si="428"/>
        <v>Yes</v>
      </c>
      <c r="F4534" t="str">
        <f t="shared" si="429"/>
        <v>900</v>
      </c>
      <c r="G4534" t="s">
        <v>154</v>
      </c>
      <c r="H4534" t="s">
        <v>155</v>
      </c>
      <c r="I4534" t="str">
        <f t="shared" si="430"/>
        <v>禁用</v>
      </c>
      <c r="J4534" t="str">
        <f t="shared" si="431"/>
        <v>启用</v>
      </c>
      <c r="K4534" t="str">
        <f>VLOOKUP('intouch变量（离散）'!$A4534,基本表格!$G:$Q,9,FALSE)</f>
        <v>None</v>
      </c>
      <c r="L4534">
        <v>1</v>
      </c>
      <c r="M4534" t="s">
        <v>156</v>
      </c>
      <c r="N4534" t="s">
        <v>157</v>
      </c>
      <c r="O4534" t="s">
        <v>158</v>
      </c>
      <c r="P4534" t="str">
        <f>VLOOKUP('intouch变量（离散）'!$A4534,基本表格!$G:$Q,3,FALSE)</f>
        <v>DB1400,X1000.3</v>
      </c>
      <c r="Q4534" t="str">
        <f>VLOOKUP('intouch变量（离散）'!$A4534,基本表格!$G:$Q,10,FALSE)</f>
        <v>No</v>
      </c>
      <c r="R4534" t="str">
        <f t="shared" si="432"/>
        <v>DB1400,X1000.3 刨片进料仓4#进料皮带分料器 反馈频率 上限保护使能</v>
      </c>
      <c r="S4534">
        <v>0</v>
      </c>
      <c r="T4534">
        <v>0</v>
      </c>
    </row>
    <row r="4535" spans="1:20">
      <c r="A4535" s="10" t="s">
        <v>4691</v>
      </c>
      <c r="B4535" s="11" t="str">
        <f t="shared" si="427"/>
        <v>CHP4</v>
      </c>
      <c r="C4535" s="11" t="str">
        <f>VLOOKUP('intouch变量（离散）'!$A4535,基本表格!$G:$Q,2,FALSE)</f>
        <v>刨片进料仓4#进料皮带分料器 反馈频率 下限保护使能</v>
      </c>
      <c r="D4535" t="s">
        <v>154</v>
      </c>
      <c r="E4535" t="str">
        <f t="shared" si="428"/>
        <v>Yes</v>
      </c>
      <c r="F4535" t="str">
        <f t="shared" si="429"/>
        <v>900</v>
      </c>
      <c r="G4535" t="s">
        <v>154</v>
      </c>
      <c r="H4535" t="s">
        <v>155</v>
      </c>
      <c r="I4535" t="str">
        <f t="shared" si="430"/>
        <v>禁用</v>
      </c>
      <c r="J4535" t="str">
        <f t="shared" si="431"/>
        <v>启用</v>
      </c>
      <c r="K4535" t="str">
        <f>VLOOKUP('intouch变量（离散）'!$A4535,基本表格!$G:$Q,9,FALSE)</f>
        <v>None</v>
      </c>
      <c r="L4535">
        <v>1</v>
      </c>
      <c r="M4535" t="s">
        <v>156</v>
      </c>
      <c r="N4535" t="s">
        <v>157</v>
      </c>
      <c r="O4535" t="s">
        <v>158</v>
      </c>
      <c r="P4535" t="str">
        <f>VLOOKUP('intouch变量（离散）'!$A4535,基本表格!$G:$Q,3,FALSE)</f>
        <v>DB1400,X1000.4</v>
      </c>
      <c r="Q4535" t="str">
        <f>VLOOKUP('intouch变量（离散）'!$A4535,基本表格!$G:$Q,10,FALSE)</f>
        <v>No</v>
      </c>
      <c r="R4535" t="str">
        <f t="shared" si="432"/>
        <v>DB1400,X1000.4 刨片进料仓4#进料皮带分料器 反馈频率 下限保护使能</v>
      </c>
      <c r="S4535">
        <v>0</v>
      </c>
      <c r="T4535">
        <v>0</v>
      </c>
    </row>
    <row r="4536" spans="1:20">
      <c r="A4536" s="10" t="s">
        <v>4692</v>
      </c>
      <c r="B4536" s="11" t="str">
        <f t="shared" si="427"/>
        <v>CHP4</v>
      </c>
      <c r="C4536" s="11" t="str">
        <f>VLOOKUP('intouch变量（离散）'!$A4536,基本表格!$G:$Q,2,FALSE)</f>
        <v>刨片进料仓4#进料皮带分料器 反馈频率 上限报警</v>
      </c>
      <c r="D4536" t="s">
        <v>154</v>
      </c>
      <c r="E4536" t="str">
        <f t="shared" si="428"/>
        <v>No</v>
      </c>
      <c r="F4536" t="str">
        <f t="shared" si="429"/>
        <v>0</v>
      </c>
      <c r="G4536" t="s">
        <v>154</v>
      </c>
      <c r="H4536" t="s">
        <v>155</v>
      </c>
      <c r="I4536" t="str">
        <f t="shared" si="430"/>
        <v/>
      </c>
      <c r="J4536" t="str">
        <f t="shared" si="431"/>
        <v/>
      </c>
      <c r="K4536" t="str">
        <f>VLOOKUP('intouch变量（离散）'!$A4536,基本表格!$G:$Q,9,FALSE)</f>
        <v>None</v>
      </c>
      <c r="L4536">
        <v>1</v>
      </c>
      <c r="M4536" t="s">
        <v>156</v>
      </c>
      <c r="N4536" t="s">
        <v>157</v>
      </c>
      <c r="O4536" t="s">
        <v>158</v>
      </c>
      <c r="P4536" t="str">
        <f>VLOOKUP('intouch变量（离散）'!$A4536,基本表格!$G:$Q,3,FALSE)</f>
        <v>DB1400,X1000.5</v>
      </c>
      <c r="Q4536" t="str">
        <f>VLOOKUP('intouch变量（离散）'!$A4536,基本表格!$G:$Q,10,FALSE)</f>
        <v>Yes</v>
      </c>
      <c r="R4536" t="str">
        <f t="shared" si="432"/>
        <v>DB1400,X1000.5 刨片进料仓4#进料皮带分料器 反馈频率 上限报警</v>
      </c>
      <c r="S4536">
        <v>0</v>
      </c>
      <c r="T4536">
        <v>0</v>
      </c>
    </row>
    <row r="4537" spans="1:20">
      <c r="A4537" s="10" t="s">
        <v>4693</v>
      </c>
      <c r="B4537" s="11" t="str">
        <f t="shared" si="427"/>
        <v>CHP4</v>
      </c>
      <c r="C4537" s="11" t="str">
        <f>VLOOKUP('intouch变量（离散）'!$A4537,基本表格!$G:$Q,2,FALSE)</f>
        <v>刨片进料仓4#进料皮带分料器 反馈频率 下限报警</v>
      </c>
      <c r="D4537" t="s">
        <v>154</v>
      </c>
      <c r="E4537" t="str">
        <f t="shared" si="428"/>
        <v>No</v>
      </c>
      <c r="F4537" t="str">
        <f t="shared" si="429"/>
        <v>0</v>
      </c>
      <c r="G4537" t="s">
        <v>154</v>
      </c>
      <c r="H4537" t="s">
        <v>155</v>
      </c>
      <c r="I4537" t="str">
        <f t="shared" si="430"/>
        <v/>
      </c>
      <c r="J4537" t="str">
        <f t="shared" si="431"/>
        <v/>
      </c>
      <c r="K4537" t="str">
        <f>VLOOKUP('intouch变量（离散）'!$A4537,基本表格!$G:$Q,9,FALSE)</f>
        <v>None</v>
      </c>
      <c r="L4537">
        <v>1</v>
      </c>
      <c r="M4537" t="s">
        <v>156</v>
      </c>
      <c r="N4537" t="s">
        <v>157</v>
      </c>
      <c r="O4537" t="s">
        <v>158</v>
      </c>
      <c r="P4537" t="str">
        <f>VLOOKUP('intouch变量（离散）'!$A4537,基本表格!$G:$Q,3,FALSE)</f>
        <v>DB1400,X1000.6</v>
      </c>
      <c r="Q4537" t="str">
        <f>VLOOKUP('intouch变量（离散）'!$A4537,基本表格!$G:$Q,10,FALSE)</f>
        <v>Yes</v>
      </c>
      <c r="R4537" t="str">
        <f t="shared" si="432"/>
        <v>DB1400,X1000.6 刨片进料仓4#进料皮带分料器 反馈频率 下限报警</v>
      </c>
      <c r="S4537">
        <v>0</v>
      </c>
      <c r="T4537">
        <v>0</v>
      </c>
    </row>
    <row r="4538" spans="1:20">
      <c r="A4538" s="10" t="s">
        <v>4694</v>
      </c>
      <c r="B4538" s="11" t="str">
        <f t="shared" si="427"/>
        <v>CHP4</v>
      </c>
      <c r="C4538" s="11" t="str">
        <f>VLOOKUP('intouch变量（离散）'!$A4538,基本表格!$G:$Q,2,FALSE)</f>
        <v>刨片进料仓4#进料皮带分料器 反馈频率 上上限报警</v>
      </c>
      <c r="D4538" t="s">
        <v>154</v>
      </c>
      <c r="E4538" t="str">
        <f t="shared" si="428"/>
        <v>No</v>
      </c>
      <c r="F4538" t="str">
        <f t="shared" si="429"/>
        <v>0</v>
      </c>
      <c r="G4538" t="s">
        <v>154</v>
      </c>
      <c r="H4538" t="s">
        <v>155</v>
      </c>
      <c r="I4538" t="str">
        <f t="shared" si="430"/>
        <v/>
      </c>
      <c r="J4538" t="str">
        <f t="shared" si="431"/>
        <v/>
      </c>
      <c r="K4538" t="str">
        <f>VLOOKUP('intouch变量（离散）'!$A4538,基本表格!$G:$Q,9,FALSE)</f>
        <v>On</v>
      </c>
      <c r="L4538">
        <v>1</v>
      </c>
      <c r="M4538" t="s">
        <v>156</v>
      </c>
      <c r="N4538" t="s">
        <v>157</v>
      </c>
      <c r="O4538" t="s">
        <v>158</v>
      </c>
      <c r="P4538" t="str">
        <f>VLOOKUP('intouch变量（离散）'!$A4538,基本表格!$G:$Q,3,FALSE)</f>
        <v>DB1400,X1000.7</v>
      </c>
      <c r="Q4538" t="str">
        <f>VLOOKUP('intouch变量（离散）'!$A4538,基本表格!$G:$Q,10,FALSE)</f>
        <v>Yes</v>
      </c>
      <c r="R4538" t="str">
        <f t="shared" si="432"/>
        <v>DB1400,X1000.7 刨片进料仓4#进料皮带分料器 反馈频率 上上限报警</v>
      </c>
      <c r="S4538">
        <v>0</v>
      </c>
      <c r="T4538">
        <v>0</v>
      </c>
    </row>
    <row r="4539" spans="1:20">
      <c r="A4539" s="10" t="s">
        <v>4695</v>
      </c>
      <c r="B4539" s="11" t="str">
        <f t="shared" si="427"/>
        <v>CHP4</v>
      </c>
      <c r="C4539" s="11" t="str">
        <f>VLOOKUP('intouch变量（离散）'!$A4539,基本表格!$G:$Q,2,FALSE)</f>
        <v>刨片进料仓4#进料皮带分料器 反馈频率 下下限报警</v>
      </c>
      <c r="D4539" t="s">
        <v>154</v>
      </c>
      <c r="E4539" t="str">
        <f t="shared" si="428"/>
        <v>No</v>
      </c>
      <c r="F4539" t="str">
        <f t="shared" si="429"/>
        <v>0</v>
      </c>
      <c r="G4539" t="s">
        <v>154</v>
      </c>
      <c r="H4539" t="s">
        <v>155</v>
      </c>
      <c r="I4539" t="str">
        <f t="shared" si="430"/>
        <v/>
      </c>
      <c r="J4539" t="str">
        <f t="shared" si="431"/>
        <v/>
      </c>
      <c r="K4539" t="str">
        <f>VLOOKUP('intouch变量（离散）'!$A4539,基本表格!$G:$Q,9,FALSE)</f>
        <v>On</v>
      </c>
      <c r="L4539">
        <v>1</v>
      </c>
      <c r="M4539" t="s">
        <v>156</v>
      </c>
      <c r="N4539" t="s">
        <v>157</v>
      </c>
      <c r="O4539" t="s">
        <v>158</v>
      </c>
      <c r="P4539" t="str">
        <f>VLOOKUP('intouch变量（离散）'!$A4539,基本表格!$G:$Q,3,FALSE)</f>
        <v>DB1400,X1001.0</v>
      </c>
      <c r="Q4539" t="str">
        <f>VLOOKUP('intouch变量（离散）'!$A4539,基本表格!$G:$Q,10,FALSE)</f>
        <v>Yes</v>
      </c>
      <c r="R4539" t="str">
        <f t="shared" si="432"/>
        <v>DB1400,X1001.0 刨片进料仓4#进料皮带分料器 反馈频率 下下限报警</v>
      </c>
      <c r="S4539">
        <v>0</v>
      </c>
      <c r="T4539">
        <v>0</v>
      </c>
    </row>
    <row r="4540" spans="1:20">
      <c r="A4540" s="10" t="s">
        <v>4696</v>
      </c>
      <c r="B4540" s="11" t="str">
        <f t="shared" si="427"/>
        <v>CHP4</v>
      </c>
      <c r="C4540" s="11" t="str">
        <f>VLOOKUP('intouch变量（离散）'!$A4540,基本表格!$G:$Q,2,FALSE)</f>
        <v>刨片进料仓4#进料皮带分料器 反馈频率 极限报警</v>
      </c>
      <c r="D4540" t="s">
        <v>154</v>
      </c>
      <c r="E4540" t="str">
        <f t="shared" si="428"/>
        <v>No</v>
      </c>
      <c r="F4540" t="str">
        <f t="shared" si="429"/>
        <v>0</v>
      </c>
      <c r="G4540" t="s">
        <v>154</v>
      </c>
      <c r="H4540" t="s">
        <v>155</v>
      </c>
      <c r="I4540" t="str">
        <f t="shared" si="430"/>
        <v/>
      </c>
      <c r="J4540" t="str">
        <f t="shared" si="431"/>
        <v/>
      </c>
      <c r="K4540" t="str">
        <f>VLOOKUP('intouch变量（离散）'!$A4540,基本表格!$G:$Q,9,FALSE)</f>
        <v>On</v>
      </c>
      <c r="L4540">
        <v>1</v>
      </c>
      <c r="M4540" t="s">
        <v>156</v>
      </c>
      <c r="N4540" t="s">
        <v>157</v>
      </c>
      <c r="O4540" t="s">
        <v>158</v>
      </c>
      <c r="P4540" t="str">
        <f>VLOOKUP('intouch变量（离散）'!$A4540,基本表格!$G:$Q,3,FALSE)</f>
        <v>DB1400,X1001.1</v>
      </c>
      <c r="Q4540" t="str">
        <f>VLOOKUP('intouch变量（离散）'!$A4540,基本表格!$G:$Q,10,FALSE)</f>
        <v>Yes</v>
      </c>
      <c r="R4540" t="str">
        <f t="shared" si="432"/>
        <v>DB1400,X1001.1 刨片进料仓4#进料皮带分料器 反馈频率 极限报警</v>
      </c>
      <c r="S4540">
        <v>0</v>
      </c>
      <c r="T4540">
        <v>0</v>
      </c>
    </row>
    <row r="4541" spans="1:20">
      <c r="A4541" s="10" t="s">
        <v>4697</v>
      </c>
      <c r="B4541" s="11" t="str">
        <f t="shared" si="427"/>
        <v>CHP4</v>
      </c>
      <c r="C4541" s="11" t="str">
        <f>VLOOKUP('intouch变量（离散）'!$A4541,基本表格!$G:$Q,2,FALSE)</f>
        <v>刨片进料仓4#进料皮带分料器 反馈频率 传感器断线报警</v>
      </c>
      <c r="D4541" t="s">
        <v>154</v>
      </c>
      <c r="E4541" t="str">
        <f t="shared" si="428"/>
        <v>No</v>
      </c>
      <c r="F4541" t="str">
        <f t="shared" si="429"/>
        <v>0</v>
      </c>
      <c r="G4541" t="s">
        <v>154</v>
      </c>
      <c r="H4541" t="s">
        <v>155</v>
      </c>
      <c r="I4541" t="str">
        <f t="shared" si="430"/>
        <v/>
      </c>
      <c r="J4541" t="str">
        <f t="shared" si="431"/>
        <v/>
      </c>
      <c r="K4541" t="str">
        <f>VLOOKUP('intouch变量（离散）'!$A4541,基本表格!$G:$Q,9,FALSE)</f>
        <v>On</v>
      </c>
      <c r="L4541">
        <v>1</v>
      </c>
      <c r="M4541" t="s">
        <v>156</v>
      </c>
      <c r="N4541" t="s">
        <v>157</v>
      </c>
      <c r="O4541" t="s">
        <v>158</v>
      </c>
      <c r="P4541" t="str">
        <f>VLOOKUP('intouch变量（离散）'!$A4541,基本表格!$G:$Q,3,FALSE)</f>
        <v>DB1400,X1001.2</v>
      </c>
      <c r="Q4541" t="str">
        <f>VLOOKUP('intouch变量（离散）'!$A4541,基本表格!$G:$Q,10,FALSE)</f>
        <v>Yes</v>
      </c>
      <c r="R4541" t="str">
        <f t="shared" si="432"/>
        <v>DB1400,X1001.2 刨片进料仓4#进料皮带分料器 反馈频率 传感器断线报警</v>
      </c>
      <c r="S4541">
        <v>0</v>
      </c>
      <c r="T4541">
        <v>0</v>
      </c>
    </row>
    <row r="4542" spans="1:20">
      <c r="A4542" s="10" t="s">
        <v>4698</v>
      </c>
      <c r="B4542" s="11" t="str">
        <f t="shared" si="427"/>
        <v>CHP4</v>
      </c>
      <c r="C4542" s="11" t="str">
        <f>VLOOKUP('intouch变量（离散）'!$A4542,基本表格!$G:$Q,2,FALSE)</f>
        <v>刨片进料仓4#进料皮带分料器 变频器通讯 备妥（不能与正转信号使用同一个）</v>
      </c>
      <c r="D4542" t="s">
        <v>154</v>
      </c>
      <c r="E4542" t="str">
        <f t="shared" si="428"/>
        <v>No</v>
      </c>
      <c r="F4542" t="str">
        <f t="shared" si="429"/>
        <v>0</v>
      </c>
      <c r="G4542" t="s">
        <v>154</v>
      </c>
      <c r="H4542" t="s">
        <v>155</v>
      </c>
      <c r="I4542" t="str">
        <f t="shared" si="430"/>
        <v/>
      </c>
      <c r="J4542" t="str">
        <f t="shared" si="431"/>
        <v/>
      </c>
      <c r="K4542" t="str">
        <f>VLOOKUP('intouch变量（离散）'!$A4542,基本表格!$G:$Q,9,FALSE)</f>
        <v>None</v>
      </c>
      <c r="L4542">
        <v>1</v>
      </c>
      <c r="M4542" t="s">
        <v>156</v>
      </c>
      <c r="N4542" t="s">
        <v>157</v>
      </c>
      <c r="O4542" t="s">
        <v>158</v>
      </c>
      <c r="P4542" t="str">
        <f>VLOOKUP('intouch变量（离散）'!$A4542,基本表格!$G:$Q,3,FALSE)</f>
        <v>DB1400,X1050.0</v>
      </c>
      <c r="Q4542" t="str">
        <f>VLOOKUP('intouch变量（离散）'!$A4542,基本表格!$G:$Q,10,FALSE)</f>
        <v>Yes</v>
      </c>
      <c r="R4542" t="str">
        <f t="shared" si="432"/>
        <v>DB1400,X1050.0 刨片进料仓4#进料皮带分料器 变频器通讯 备妥（不能与正转信号使用同一个）</v>
      </c>
      <c r="S4542">
        <v>0</v>
      </c>
      <c r="T4542">
        <v>0</v>
      </c>
    </row>
    <row r="4543" spans="1:20">
      <c r="A4543" s="10" t="s">
        <v>4699</v>
      </c>
      <c r="B4543" s="11" t="str">
        <f t="shared" si="427"/>
        <v>CHP4</v>
      </c>
      <c r="C4543" s="11" t="str">
        <f>VLOOKUP('intouch变量（离散）'!$A4543,基本表格!$G:$Q,2,FALSE)</f>
        <v>刨片进料仓4#进料皮带分料器 变频器通讯 正转</v>
      </c>
      <c r="D4543" t="s">
        <v>154</v>
      </c>
      <c r="E4543" t="str">
        <f t="shared" si="428"/>
        <v>No</v>
      </c>
      <c r="F4543" t="str">
        <f t="shared" si="429"/>
        <v>0</v>
      </c>
      <c r="G4543" t="s">
        <v>154</v>
      </c>
      <c r="H4543" t="s">
        <v>155</v>
      </c>
      <c r="I4543" t="str">
        <f t="shared" si="430"/>
        <v/>
      </c>
      <c r="J4543" t="str">
        <f t="shared" si="431"/>
        <v/>
      </c>
      <c r="K4543" t="str">
        <f>VLOOKUP('intouch变量（离散）'!$A4543,基本表格!$G:$Q,9,FALSE)</f>
        <v>None</v>
      </c>
      <c r="L4543">
        <v>1</v>
      </c>
      <c r="M4543" t="s">
        <v>156</v>
      </c>
      <c r="N4543" t="s">
        <v>157</v>
      </c>
      <c r="O4543" t="s">
        <v>158</v>
      </c>
      <c r="P4543" t="str">
        <f>VLOOKUP('intouch变量（离散）'!$A4543,基本表格!$G:$Q,3,FALSE)</f>
        <v>DB1400,X1050.1</v>
      </c>
      <c r="Q4543" t="str">
        <f>VLOOKUP('intouch变量（离散）'!$A4543,基本表格!$G:$Q,10,FALSE)</f>
        <v>Yes</v>
      </c>
      <c r="R4543" t="str">
        <f t="shared" si="432"/>
        <v>DB1400,X1050.1 刨片进料仓4#进料皮带分料器 变频器通讯 正转</v>
      </c>
      <c r="S4543">
        <v>0</v>
      </c>
      <c r="T4543">
        <v>0</v>
      </c>
    </row>
    <row r="4544" spans="1:20">
      <c r="A4544" s="10" t="s">
        <v>4700</v>
      </c>
      <c r="B4544" s="11" t="str">
        <f t="shared" si="427"/>
        <v>CHP4</v>
      </c>
      <c r="C4544" s="11" t="str">
        <f>VLOOKUP('intouch变量（离散）'!$A4544,基本表格!$G:$Q,2,FALSE)</f>
        <v>刨片进料仓4#进料皮带分料器 变频器通讯 反转</v>
      </c>
      <c r="D4544" t="s">
        <v>154</v>
      </c>
      <c r="E4544" t="str">
        <f t="shared" si="428"/>
        <v>No</v>
      </c>
      <c r="F4544" t="str">
        <f t="shared" si="429"/>
        <v>0</v>
      </c>
      <c r="G4544" t="s">
        <v>154</v>
      </c>
      <c r="H4544" t="s">
        <v>155</v>
      </c>
      <c r="I4544" t="str">
        <f t="shared" si="430"/>
        <v/>
      </c>
      <c r="J4544" t="str">
        <f t="shared" si="431"/>
        <v/>
      </c>
      <c r="K4544" t="str">
        <f>VLOOKUP('intouch变量（离散）'!$A4544,基本表格!$G:$Q,9,FALSE)</f>
        <v>None</v>
      </c>
      <c r="L4544">
        <v>1</v>
      </c>
      <c r="M4544" t="s">
        <v>156</v>
      </c>
      <c r="N4544" t="s">
        <v>157</v>
      </c>
      <c r="O4544" t="s">
        <v>158</v>
      </c>
      <c r="P4544" t="str">
        <f>VLOOKUP('intouch变量（离散）'!$A4544,基本表格!$G:$Q,3,FALSE)</f>
        <v>DB1400,X1050.2</v>
      </c>
      <c r="Q4544" t="str">
        <f>VLOOKUP('intouch变量（离散）'!$A4544,基本表格!$G:$Q,10,FALSE)</f>
        <v>Yes</v>
      </c>
      <c r="R4544" t="str">
        <f t="shared" si="432"/>
        <v>DB1400,X1050.2 刨片进料仓4#进料皮带分料器 变频器通讯 反转</v>
      </c>
      <c r="S4544">
        <v>0</v>
      </c>
      <c r="T4544">
        <v>0</v>
      </c>
    </row>
    <row r="4545" spans="1:20">
      <c r="A4545" s="10" t="s">
        <v>4701</v>
      </c>
      <c r="B4545" s="11" t="str">
        <f t="shared" si="427"/>
        <v>CHP4</v>
      </c>
      <c r="C4545" s="11" t="str">
        <f>VLOOKUP('intouch变量（离散）'!$A4545,基本表格!$G:$Q,2,FALSE)</f>
        <v>刨片进料仓4#进料皮带分料器 变频器通讯 故障复位</v>
      </c>
      <c r="D4545" t="s">
        <v>154</v>
      </c>
      <c r="E4545" t="str">
        <f t="shared" si="428"/>
        <v>No</v>
      </c>
      <c r="F4545" t="str">
        <f t="shared" si="429"/>
        <v>0</v>
      </c>
      <c r="G4545" t="s">
        <v>154</v>
      </c>
      <c r="H4545" t="s">
        <v>155</v>
      </c>
      <c r="I4545" t="str">
        <f t="shared" si="430"/>
        <v/>
      </c>
      <c r="J4545" t="str">
        <f t="shared" si="431"/>
        <v/>
      </c>
      <c r="K4545" t="str">
        <f>VLOOKUP('intouch变量（离散）'!$A4545,基本表格!$G:$Q,9,FALSE)</f>
        <v>None</v>
      </c>
      <c r="L4545">
        <v>1</v>
      </c>
      <c r="M4545" t="s">
        <v>156</v>
      </c>
      <c r="N4545" t="s">
        <v>157</v>
      </c>
      <c r="O4545" t="s">
        <v>158</v>
      </c>
      <c r="P4545" t="str">
        <f>VLOOKUP('intouch变量（离散）'!$A4545,基本表格!$G:$Q,3,FALSE)</f>
        <v>DB1400,X1050.3</v>
      </c>
      <c r="Q4545" t="str">
        <f>VLOOKUP('intouch变量（离散）'!$A4545,基本表格!$G:$Q,10,FALSE)</f>
        <v>No</v>
      </c>
      <c r="R4545" t="str">
        <f t="shared" si="432"/>
        <v>DB1400,X1050.3 刨片进料仓4#进料皮带分料器 变频器通讯 故障复位</v>
      </c>
      <c r="S4545">
        <v>0</v>
      </c>
      <c r="T4545">
        <v>0</v>
      </c>
    </row>
    <row r="4546" spans="1:20">
      <c r="A4546" s="10" t="s">
        <v>4702</v>
      </c>
      <c r="B4546" s="11" t="str">
        <f t="shared" si="427"/>
        <v>CHP4</v>
      </c>
      <c r="C4546" s="11" t="str">
        <f>VLOOKUP('intouch变量（离散）'!$A4546,基本表格!$G:$Q,2,FALSE)</f>
        <v>刨片进料仓4#进料皮带分料器 变频器通讯 备妥反馈</v>
      </c>
      <c r="D4546" t="s">
        <v>154</v>
      </c>
      <c r="E4546" t="str">
        <f t="shared" si="428"/>
        <v>No</v>
      </c>
      <c r="F4546" t="str">
        <f t="shared" si="429"/>
        <v>0</v>
      </c>
      <c r="G4546" t="s">
        <v>154</v>
      </c>
      <c r="H4546" t="s">
        <v>155</v>
      </c>
      <c r="I4546" t="str">
        <f t="shared" si="430"/>
        <v/>
      </c>
      <c r="J4546" t="str">
        <f t="shared" si="431"/>
        <v/>
      </c>
      <c r="K4546" t="str">
        <f>VLOOKUP('intouch变量（离散）'!$A4546,基本表格!$G:$Q,9,FALSE)</f>
        <v>None</v>
      </c>
      <c r="L4546">
        <v>1</v>
      </c>
      <c r="M4546" t="s">
        <v>156</v>
      </c>
      <c r="N4546" t="s">
        <v>157</v>
      </c>
      <c r="O4546" t="s">
        <v>158</v>
      </c>
      <c r="P4546" t="str">
        <f>VLOOKUP('intouch变量（离散）'!$A4546,基本表格!$G:$Q,3,FALSE)</f>
        <v>DB1400,X1050.4</v>
      </c>
      <c r="Q4546" t="str">
        <f>VLOOKUP('intouch变量（离散）'!$A4546,基本表格!$G:$Q,10,FALSE)</f>
        <v>Yes</v>
      </c>
      <c r="R4546" t="str">
        <f t="shared" si="432"/>
        <v>DB1400,X1050.4 刨片进料仓4#进料皮带分料器 变频器通讯 备妥反馈</v>
      </c>
      <c r="S4546">
        <v>0</v>
      </c>
      <c r="T4546">
        <v>0</v>
      </c>
    </row>
    <row r="4547" spans="1:20">
      <c r="A4547" s="10" t="s">
        <v>4703</v>
      </c>
      <c r="B4547" s="11" t="str">
        <f t="shared" si="427"/>
        <v>CHP4</v>
      </c>
      <c r="C4547" s="11" t="str">
        <f>VLOOKUP('intouch变量（离散）'!$A4547,基本表格!$G:$Q,2,FALSE)</f>
        <v>刨片进料仓4#进料皮带分料器 变频器通讯 正转反馈</v>
      </c>
      <c r="D4547" t="s">
        <v>154</v>
      </c>
      <c r="E4547" t="str">
        <f t="shared" si="428"/>
        <v>No</v>
      </c>
      <c r="F4547" t="str">
        <f t="shared" si="429"/>
        <v>0</v>
      </c>
      <c r="G4547" t="s">
        <v>154</v>
      </c>
      <c r="H4547" t="s">
        <v>155</v>
      </c>
      <c r="I4547" t="str">
        <f t="shared" si="430"/>
        <v/>
      </c>
      <c r="J4547" t="str">
        <f t="shared" si="431"/>
        <v/>
      </c>
      <c r="K4547" t="str">
        <f>VLOOKUP('intouch变量（离散）'!$A4547,基本表格!$G:$Q,9,FALSE)</f>
        <v>None</v>
      </c>
      <c r="L4547">
        <v>1</v>
      </c>
      <c r="M4547" t="s">
        <v>156</v>
      </c>
      <c r="N4547" t="s">
        <v>157</v>
      </c>
      <c r="O4547" t="s">
        <v>158</v>
      </c>
      <c r="P4547" t="str">
        <f>VLOOKUP('intouch变量（离散）'!$A4547,基本表格!$G:$Q,3,FALSE)</f>
        <v>DB1400,X1050.5</v>
      </c>
      <c r="Q4547" t="str">
        <f>VLOOKUP('intouch变量（离散）'!$A4547,基本表格!$G:$Q,10,FALSE)</f>
        <v>Yes</v>
      </c>
      <c r="R4547" t="str">
        <f t="shared" si="432"/>
        <v>DB1400,X1050.5 刨片进料仓4#进料皮带分料器 变频器通讯 正转反馈</v>
      </c>
      <c r="S4547">
        <v>0</v>
      </c>
      <c r="T4547">
        <v>0</v>
      </c>
    </row>
    <row r="4548" spans="1:20">
      <c r="A4548" s="10" t="s">
        <v>4704</v>
      </c>
      <c r="B4548" s="11" t="str">
        <f t="shared" si="427"/>
        <v>CHP4</v>
      </c>
      <c r="C4548" s="11" t="str">
        <f>VLOOKUP('intouch变量（离散）'!$A4548,基本表格!$G:$Q,2,FALSE)</f>
        <v>刨片进料仓4#进料皮带分料器 变频器通讯 反转反馈</v>
      </c>
      <c r="D4548" t="s">
        <v>154</v>
      </c>
      <c r="E4548" t="str">
        <f t="shared" si="428"/>
        <v>No</v>
      </c>
      <c r="F4548" t="str">
        <f t="shared" si="429"/>
        <v>0</v>
      </c>
      <c r="G4548" t="s">
        <v>154</v>
      </c>
      <c r="H4548" t="s">
        <v>155</v>
      </c>
      <c r="I4548" t="str">
        <f t="shared" si="430"/>
        <v/>
      </c>
      <c r="J4548" t="str">
        <f t="shared" si="431"/>
        <v/>
      </c>
      <c r="K4548" t="str">
        <f>VLOOKUP('intouch变量（离散）'!$A4548,基本表格!$G:$Q,9,FALSE)</f>
        <v>None</v>
      </c>
      <c r="L4548">
        <v>1</v>
      </c>
      <c r="M4548" t="s">
        <v>156</v>
      </c>
      <c r="N4548" t="s">
        <v>157</v>
      </c>
      <c r="O4548" t="s">
        <v>158</v>
      </c>
      <c r="P4548" t="str">
        <f>VLOOKUP('intouch变量（离散）'!$A4548,基本表格!$G:$Q,3,FALSE)</f>
        <v>DB1400,X1050.6</v>
      </c>
      <c r="Q4548" t="str">
        <f>VLOOKUP('intouch变量（离散）'!$A4548,基本表格!$G:$Q,10,FALSE)</f>
        <v>Yes</v>
      </c>
      <c r="R4548" t="str">
        <f t="shared" si="432"/>
        <v>DB1400,X1050.6 刨片进料仓4#进料皮带分料器 变频器通讯 反转反馈</v>
      </c>
      <c r="S4548">
        <v>0</v>
      </c>
      <c r="T4548">
        <v>0</v>
      </c>
    </row>
    <row r="4549" spans="1:20">
      <c r="A4549" s="10" t="s">
        <v>4705</v>
      </c>
      <c r="B4549" s="11" t="str">
        <f t="shared" si="427"/>
        <v>CHP4</v>
      </c>
      <c r="C4549" s="11" t="str">
        <f>VLOOKUP('intouch变量（离散）'!$A4549,基本表格!$G:$Q,2,FALSE)</f>
        <v>刨片进料仓4#进料皮带分料器 变频器通讯 变频器备用</v>
      </c>
      <c r="D4549" t="s">
        <v>154</v>
      </c>
      <c r="E4549" t="str">
        <f t="shared" si="428"/>
        <v>No</v>
      </c>
      <c r="F4549" t="str">
        <f t="shared" si="429"/>
        <v>0</v>
      </c>
      <c r="G4549" t="s">
        <v>154</v>
      </c>
      <c r="H4549" t="s">
        <v>155</v>
      </c>
      <c r="I4549" t="str">
        <f t="shared" si="430"/>
        <v/>
      </c>
      <c r="J4549" t="str">
        <f t="shared" si="431"/>
        <v/>
      </c>
      <c r="K4549" t="str">
        <f>VLOOKUP('intouch变量（离散）'!$A4549,基本表格!$G:$Q,9,FALSE)</f>
        <v>None</v>
      </c>
      <c r="L4549">
        <v>1</v>
      </c>
      <c r="M4549" t="s">
        <v>156</v>
      </c>
      <c r="N4549" t="s">
        <v>157</v>
      </c>
      <c r="O4549" t="s">
        <v>158</v>
      </c>
      <c r="P4549" t="str">
        <f>VLOOKUP('intouch变量（离散）'!$A4549,基本表格!$G:$Q,3,FALSE)</f>
        <v>DB1400,X1050.7</v>
      </c>
      <c r="Q4549" t="str">
        <f>VLOOKUP('intouch变量（离散）'!$A4549,基本表格!$G:$Q,10,FALSE)</f>
        <v>Yes</v>
      </c>
      <c r="R4549" t="str">
        <f t="shared" si="432"/>
        <v>DB1400,X1050.7 刨片进料仓4#进料皮带分料器 变频器通讯 变频器备用</v>
      </c>
      <c r="S4549">
        <v>0</v>
      </c>
      <c r="T4549">
        <v>0</v>
      </c>
    </row>
    <row r="4550" spans="1:20">
      <c r="A4550" s="10" t="s">
        <v>4706</v>
      </c>
      <c r="B4550" s="11" t="str">
        <f t="shared" si="427"/>
        <v>CHP4</v>
      </c>
      <c r="C4550" s="11" t="str">
        <f>VLOOKUP('intouch变量（离散）'!$A4550,基本表格!$G:$Q,2,FALSE)</f>
        <v>刨片进料仓4#进料皮带分料器 变频器通讯 变频器报警</v>
      </c>
      <c r="D4550" t="s">
        <v>154</v>
      </c>
      <c r="E4550" t="str">
        <f t="shared" si="428"/>
        <v>No</v>
      </c>
      <c r="F4550" t="str">
        <f t="shared" si="429"/>
        <v>0</v>
      </c>
      <c r="G4550" t="s">
        <v>154</v>
      </c>
      <c r="H4550" t="s">
        <v>155</v>
      </c>
      <c r="I4550" t="str">
        <f t="shared" si="430"/>
        <v/>
      </c>
      <c r="J4550" t="str">
        <f t="shared" si="431"/>
        <v/>
      </c>
      <c r="K4550" t="str">
        <f>VLOOKUP('intouch变量（离散）'!$A4550,基本表格!$G:$Q,9,FALSE)</f>
        <v>On</v>
      </c>
      <c r="L4550">
        <v>1</v>
      </c>
      <c r="M4550" t="s">
        <v>156</v>
      </c>
      <c r="N4550" t="s">
        <v>157</v>
      </c>
      <c r="O4550" t="s">
        <v>158</v>
      </c>
      <c r="P4550" t="str">
        <f>VLOOKUP('intouch变量（离散）'!$A4550,基本表格!$G:$Q,3,FALSE)</f>
        <v>DB1400,X1051.0</v>
      </c>
      <c r="Q4550" t="str">
        <f>VLOOKUP('intouch变量（离散）'!$A4550,基本表格!$G:$Q,10,FALSE)</f>
        <v>Yes</v>
      </c>
      <c r="R4550" t="str">
        <f t="shared" si="432"/>
        <v>DB1400,X1051.0 刨片进料仓4#进料皮带分料器 变频器通讯 变频器报警</v>
      </c>
      <c r="S4550">
        <v>0</v>
      </c>
      <c r="T4550">
        <v>0</v>
      </c>
    </row>
    <row r="4551" spans="1:20">
      <c r="A4551" s="10" t="s">
        <v>4707</v>
      </c>
      <c r="B4551" s="11" t="str">
        <f t="shared" si="427"/>
        <v>CHP4</v>
      </c>
      <c r="C4551" s="11" t="str">
        <f>VLOOKUP('intouch变量（离散）'!$A4551,基本表格!$G:$Q,2,FALSE)</f>
        <v>刨片进料仓4#进料皮带分料器 反馈转速 上限保护使能</v>
      </c>
      <c r="D4551" t="s">
        <v>154</v>
      </c>
      <c r="E4551" t="str">
        <f t="shared" si="428"/>
        <v>Yes</v>
      </c>
      <c r="F4551" t="str">
        <f t="shared" si="429"/>
        <v>900</v>
      </c>
      <c r="G4551" t="s">
        <v>154</v>
      </c>
      <c r="H4551" t="s">
        <v>155</v>
      </c>
      <c r="I4551" t="str">
        <f t="shared" si="430"/>
        <v>禁用</v>
      </c>
      <c r="J4551" t="str">
        <f t="shared" si="431"/>
        <v>启用</v>
      </c>
      <c r="K4551" t="str">
        <f>VLOOKUP('intouch变量（离散）'!$A4551,基本表格!$G:$Q,9,FALSE)</f>
        <v>None</v>
      </c>
      <c r="L4551">
        <v>1</v>
      </c>
      <c r="M4551" t="s">
        <v>156</v>
      </c>
      <c r="N4551" t="s">
        <v>157</v>
      </c>
      <c r="O4551" t="s">
        <v>158</v>
      </c>
      <c r="P4551" t="str">
        <f>VLOOKUP('intouch变量（离散）'!$A4551,基本表格!$G:$Q,3,FALSE)</f>
        <v>DB1400,X1100.3</v>
      </c>
      <c r="Q4551" t="str">
        <f>VLOOKUP('intouch变量（离散）'!$A4551,基本表格!$G:$Q,10,FALSE)</f>
        <v>No</v>
      </c>
      <c r="R4551" t="str">
        <f t="shared" si="432"/>
        <v>DB1400,X1100.3 刨片进料仓4#进料皮带分料器 反馈转速 上限保护使能</v>
      </c>
      <c r="S4551">
        <v>0</v>
      </c>
      <c r="T4551">
        <v>0</v>
      </c>
    </row>
    <row r="4552" spans="1:20">
      <c r="A4552" s="10" t="s">
        <v>4708</v>
      </c>
      <c r="B4552" s="11" t="str">
        <f t="shared" si="427"/>
        <v>CHP4</v>
      </c>
      <c r="C4552" s="11" t="str">
        <f>VLOOKUP('intouch变量（离散）'!$A4552,基本表格!$G:$Q,2,FALSE)</f>
        <v>刨片进料仓4#进料皮带分料器 反馈转速 下限保护使能</v>
      </c>
      <c r="D4552" t="s">
        <v>154</v>
      </c>
      <c r="E4552" t="str">
        <f t="shared" si="428"/>
        <v>Yes</v>
      </c>
      <c r="F4552" t="str">
        <f t="shared" si="429"/>
        <v>900</v>
      </c>
      <c r="G4552" t="s">
        <v>154</v>
      </c>
      <c r="H4552" t="s">
        <v>155</v>
      </c>
      <c r="I4552" t="str">
        <f t="shared" si="430"/>
        <v>禁用</v>
      </c>
      <c r="J4552" t="str">
        <f t="shared" si="431"/>
        <v>启用</v>
      </c>
      <c r="K4552" t="str">
        <f>VLOOKUP('intouch变量（离散）'!$A4552,基本表格!$G:$Q,9,FALSE)</f>
        <v>None</v>
      </c>
      <c r="L4552">
        <v>1</v>
      </c>
      <c r="M4552" t="s">
        <v>156</v>
      </c>
      <c r="N4552" t="s">
        <v>157</v>
      </c>
      <c r="O4552" t="s">
        <v>158</v>
      </c>
      <c r="P4552" t="str">
        <f>VLOOKUP('intouch变量（离散）'!$A4552,基本表格!$G:$Q,3,FALSE)</f>
        <v>DB1400,X1100.4</v>
      </c>
      <c r="Q4552" t="str">
        <f>VLOOKUP('intouch变量（离散）'!$A4552,基本表格!$G:$Q,10,FALSE)</f>
        <v>No</v>
      </c>
      <c r="R4552" t="str">
        <f t="shared" si="432"/>
        <v>DB1400,X1100.4 刨片进料仓4#进料皮带分料器 反馈转速 下限保护使能</v>
      </c>
      <c r="S4552">
        <v>0</v>
      </c>
      <c r="T4552">
        <v>0</v>
      </c>
    </row>
    <row r="4553" spans="1:20">
      <c r="A4553" s="10" t="s">
        <v>4709</v>
      </c>
      <c r="B4553" s="11" t="str">
        <f t="shared" si="427"/>
        <v>CHP4</v>
      </c>
      <c r="C4553" s="11" t="str">
        <f>VLOOKUP('intouch变量（离散）'!$A4553,基本表格!$G:$Q,2,FALSE)</f>
        <v>刨片进料仓4#进料皮带分料器 反馈转速 上限报警</v>
      </c>
      <c r="D4553" t="s">
        <v>154</v>
      </c>
      <c r="E4553" t="str">
        <f t="shared" si="428"/>
        <v>No</v>
      </c>
      <c r="F4553" t="str">
        <f t="shared" si="429"/>
        <v>0</v>
      </c>
      <c r="G4553" t="s">
        <v>154</v>
      </c>
      <c r="H4553" t="s">
        <v>155</v>
      </c>
      <c r="I4553" t="str">
        <f t="shared" si="430"/>
        <v/>
      </c>
      <c r="J4553" t="str">
        <f t="shared" si="431"/>
        <v/>
      </c>
      <c r="K4553" t="str">
        <f>VLOOKUP('intouch变量（离散）'!$A4553,基本表格!$G:$Q,9,FALSE)</f>
        <v>None</v>
      </c>
      <c r="L4553">
        <v>1</v>
      </c>
      <c r="M4553" t="s">
        <v>156</v>
      </c>
      <c r="N4553" t="s">
        <v>157</v>
      </c>
      <c r="O4553" t="s">
        <v>158</v>
      </c>
      <c r="P4553" t="str">
        <f>VLOOKUP('intouch变量（离散）'!$A4553,基本表格!$G:$Q,3,FALSE)</f>
        <v>DB1400,X1100.5</v>
      </c>
      <c r="Q4553" t="str">
        <f>VLOOKUP('intouch变量（离散）'!$A4553,基本表格!$G:$Q,10,FALSE)</f>
        <v>Yes</v>
      </c>
      <c r="R4553" t="str">
        <f t="shared" si="432"/>
        <v>DB1400,X1100.5 刨片进料仓4#进料皮带分料器 反馈转速 上限报警</v>
      </c>
      <c r="S4553">
        <v>0</v>
      </c>
      <c r="T4553">
        <v>0</v>
      </c>
    </row>
    <row r="4554" spans="1:20">
      <c r="A4554" s="10" t="s">
        <v>4710</v>
      </c>
      <c r="B4554" s="11" t="str">
        <f t="shared" si="427"/>
        <v>CHP4</v>
      </c>
      <c r="C4554" s="11" t="str">
        <f>VLOOKUP('intouch变量（离散）'!$A4554,基本表格!$G:$Q,2,FALSE)</f>
        <v>刨片进料仓4#进料皮带分料器 反馈转速 下限报警</v>
      </c>
      <c r="D4554" t="s">
        <v>154</v>
      </c>
      <c r="E4554" t="str">
        <f t="shared" si="428"/>
        <v>No</v>
      </c>
      <c r="F4554" t="str">
        <f t="shared" si="429"/>
        <v>0</v>
      </c>
      <c r="G4554" t="s">
        <v>154</v>
      </c>
      <c r="H4554" t="s">
        <v>155</v>
      </c>
      <c r="I4554" t="str">
        <f t="shared" si="430"/>
        <v/>
      </c>
      <c r="J4554" t="str">
        <f t="shared" si="431"/>
        <v/>
      </c>
      <c r="K4554" t="str">
        <f>VLOOKUP('intouch变量（离散）'!$A4554,基本表格!$G:$Q,9,FALSE)</f>
        <v>None</v>
      </c>
      <c r="L4554">
        <v>1</v>
      </c>
      <c r="M4554" t="s">
        <v>156</v>
      </c>
      <c r="N4554" t="s">
        <v>157</v>
      </c>
      <c r="O4554" t="s">
        <v>158</v>
      </c>
      <c r="P4554" t="str">
        <f>VLOOKUP('intouch变量（离散）'!$A4554,基本表格!$G:$Q,3,FALSE)</f>
        <v>DB1400,X1100.6</v>
      </c>
      <c r="Q4554" t="str">
        <f>VLOOKUP('intouch变量（离散）'!$A4554,基本表格!$G:$Q,10,FALSE)</f>
        <v>Yes</v>
      </c>
      <c r="R4554" t="str">
        <f t="shared" si="432"/>
        <v>DB1400,X1100.6 刨片进料仓4#进料皮带分料器 反馈转速 下限报警</v>
      </c>
      <c r="S4554">
        <v>0</v>
      </c>
      <c r="T4554">
        <v>0</v>
      </c>
    </row>
    <row r="4555" spans="1:20">
      <c r="A4555" s="10" t="s">
        <v>4711</v>
      </c>
      <c r="B4555" s="11" t="str">
        <f t="shared" si="427"/>
        <v>CHP4</v>
      </c>
      <c r="C4555" s="11" t="str">
        <f>VLOOKUP('intouch变量（离散）'!$A4555,基本表格!$G:$Q,2,FALSE)</f>
        <v>刨片进料仓4#进料皮带分料器 反馈转速 上上限报警</v>
      </c>
      <c r="D4555" t="s">
        <v>154</v>
      </c>
      <c r="E4555" t="str">
        <f t="shared" si="428"/>
        <v>No</v>
      </c>
      <c r="F4555" t="str">
        <f t="shared" si="429"/>
        <v>0</v>
      </c>
      <c r="G4555" t="s">
        <v>154</v>
      </c>
      <c r="H4555" t="s">
        <v>155</v>
      </c>
      <c r="I4555" t="str">
        <f t="shared" si="430"/>
        <v/>
      </c>
      <c r="J4555" t="str">
        <f t="shared" si="431"/>
        <v/>
      </c>
      <c r="K4555" t="str">
        <f>VLOOKUP('intouch变量（离散）'!$A4555,基本表格!$G:$Q,9,FALSE)</f>
        <v>On</v>
      </c>
      <c r="L4555">
        <v>1</v>
      </c>
      <c r="M4555" t="s">
        <v>156</v>
      </c>
      <c r="N4555" t="s">
        <v>157</v>
      </c>
      <c r="O4555" t="s">
        <v>158</v>
      </c>
      <c r="P4555" t="str">
        <f>VLOOKUP('intouch变量（离散）'!$A4555,基本表格!$G:$Q,3,FALSE)</f>
        <v>DB1400,X1100.7</v>
      </c>
      <c r="Q4555" t="str">
        <f>VLOOKUP('intouch变量（离散）'!$A4555,基本表格!$G:$Q,10,FALSE)</f>
        <v>Yes</v>
      </c>
      <c r="R4555" t="str">
        <f t="shared" si="432"/>
        <v>DB1400,X1100.7 刨片进料仓4#进料皮带分料器 反馈转速 上上限报警</v>
      </c>
      <c r="S4555">
        <v>0</v>
      </c>
      <c r="T4555">
        <v>0</v>
      </c>
    </row>
    <row r="4556" spans="1:20">
      <c r="A4556" s="10" t="s">
        <v>4712</v>
      </c>
      <c r="B4556" s="11" t="str">
        <f t="shared" si="427"/>
        <v>CHP4</v>
      </c>
      <c r="C4556" s="11" t="str">
        <f>VLOOKUP('intouch变量（离散）'!$A4556,基本表格!$G:$Q,2,FALSE)</f>
        <v>刨片进料仓4#进料皮带分料器 反馈转速 下下限报警</v>
      </c>
      <c r="D4556" t="s">
        <v>154</v>
      </c>
      <c r="E4556" t="str">
        <f t="shared" si="428"/>
        <v>No</v>
      </c>
      <c r="F4556" t="str">
        <f t="shared" si="429"/>
        <v>0</v>
      </c>
      <c r="G4556" t="s">
        <v>154</v>
      </c>
      <c r="H4556" t="s">
        <v>155</v>
      </c>
      <c r="I4556" t="str">
        <f t="shared" si="430"/>
        <v/>
      </c>
      <c r="J4556" t="str">
        <f t="shared" si="431"/>
        <v/>
      </c>
      <c r="K4556" t="str">
        <f>VLOOKUP('intouch变量（离散）'!$A4556,基本表格!$G:$Q,9,FALSE)</f>
        <v>On</v>
      </c>
      <c r="L4556">
        <v>1</v>
      </c>
      <c r="M4556" t="s">
        <v>156</v>
      </c>
      <c r="N4556" t="s">
        <v>157</v>
      </c>
      <c r="O4556" t="s">
        <v>158</v>
      </c>
      <c r="P4556" t="str">
        <f>VLOOKUP('intouch变量（离散）'!$A4556,基本表格!$G:$Q,3,FALSE)</f>
        <v>DB1400,X1101.0</v>
      </c>
      <c r="Q4556" t="str">
        <f>VLOOKUP('intouch变量（离散）'!$A4556,基本表格!$G:$Q,10,FALSE)</f>
        <v>Yes</v>
      </c>
      <c r="R4556" t="str">
        <f t="shared" si="432"/>
        <v>DB1400,X1101.0 刨片进料仓4#进料皮带分料器 反馈转速 下下限报警</v>
      </c>
      <c r="S4556">
        <v>0</v>
      </c>
      <c r="T4556">
        <v>0</v>
      </c>
    </row>
    <row r="4557" spans="1:20">
      <c r="A4557" s="10" t="s">
        <v>4713</v>
      </c>
      <c r="B4557" s="11" t="str">
        <f t="shared" si="427"/>
        <v>CHP4</v>
      </c>
      <c r="C4557" s="11" t="str">
        <f>VLOOKUP('intouch变量（离散）'!$A4557,基本表格!$G:$Q,2,FALSE)</f>
        <v>刨片进料仓4#进料皮带分料器 反馈转速 极限报警</v>
      </c>
      <c r="D4557" t="s">
        <v>154</v>
      </c>
      <c r="E4557" t="str">
        <f t="shared" si="428"/>
        <v>No</v>
      </c>
      <c r="F4557" t="str">
        <f t="shared" si="429"/>
        <v>0</v>
      </c>
      <c r="G4557" t="s">
        <v>154</v>
      </c>
      <c r="H4557" t="s">
        <v>155</v>
      </c>
      <c r="I4557" t="str">
        <f t="shared" si="430"/>
        <v/>
      </c>
      <c r="J4557" t="str">
        <f t="shared" si="431"/>
        <v/>
      </c>
      <c r="K4557" t="str">
        <f>VLOOKUP('intouch变量（离散）'!$A4557,基本表格!$G:$Q,9,FALSE)</f>
        <v>On</v>
      </c>
      <c r="L4557">
        <v>1</v>
      </c>
      <c r="M4557" t="s">
        <v>156</v>
      </c>
      <c r="N4557" t="s">
        <v>157</v>
      </c>
      <c r="O4557" t="s">
        <v>158</v>
      </c>
      <c r="P4557" t="str">
        <f>VLOOKUP('intouch变量（离散）'!$A4557,基本表格!$G:$Q,3,FALSE)</f>
        <v>DB1400,X1101.1</v>
      </c>
      <c r="Q4557" t="str">
        <f>VLOOKUP('intouch变量（离散）'!$A4557,基本表格!$G:$Q,10,FALSE)</f>
        <v>Yes</v>
      </c>
      <c r="R4557" t="str">
        <f t="shared" si="432"/>
        <v>DB1400,X1101.1 刨片进料仓4#进料皮带分料器 反馈转速 极限报警</v>
      </c>
      <c r="S4557">
        <v>0</v>
      </c>
      <c r="T4557">
        <v>0</v>
      </c>
    </row>
    <row r="4558" spans="1:20">
      <c r="A4558" s="10" t="s">
        <v>4714</v>
      </c>
      <c r="B4558" s="11" t="str">
        <f t="shared" si="427"/>
        <v>CHP4</v>
      </c>
      <c r="C4558" s="11" t="str">
        <f>VLOOKUP('intouch变量（离散）'!$A4558,基本表格!$G:$Q,2,FALSE)</f>
        <v>刨片进料仓4#进料皮带分料器 反馈转速 传感器断线报警</v>
      </c>
      <c r="D4558" t="s">
        <v>154</v>
      </c>
      <c r="E4558" t="str">
        <f t="shared" si="428"/>
        <v>No</v>
      </c>
      <c r="F4558" t="str">
        <f t="shared" si="429"/>
        <v>0</v>
      </c>
      <c r="G4558" t="s">
        <v>154</v>
      </c>
      <c r="H4558" t="s">
        <v>155</v>
      </c>
      <c r="I4558" t="str">
        <f t="shared" si="430"/>
        <v/>
      </c>
      <c r="J4558" t="str">
        <f t="shared" si="431"/>
        <v/>
      </c>
      <c r="K4558" t="str">
        <f>VLOOKUP('intouch变量（离散）'!$A4558,基本表格!$G:$Q,9,FALSE)</f>
        <v>On</v>
      </c>
      <c r="L4558">
        <v>1</v>
      </c>
      <c r="M4558" t="s">
        <v>156</v>
      </c>
      <c r="N4558" t="s">
        <v>157</v>
      </c>
      <c r="O4558" t="s">
        <v>158</v>
      </c>
      <c r="P4558" t="str">
        <f>VLOOKUP('intouch变量（离散）'!$A4558,基本表格!$G:$Q,3,FALSE)</f>
        <v>DB1400,X1101.2</v>
      </c>
      <c r="Q4558" t="str">
        <f>VLOOKUP('intouch变量（离散）'!$A4558,基本表格!$G:$Q,10,FALSE)</f>
        <v>Yes</v>
      </c>
      <c r="R4558" t="str">
        <f t="shared" si="432"/>
        <v>DB1400,X1101.2 刨片进料仓4#进料皮带分料器 反馈转速 传感器断线报警</v>
      </c>
      <c r="S4558">
        <v>0</v>
      </c>
      <c r="T4558">
        <v>0</v>
      </c>
    </row>
    <row r="4559" spans="1:20">
      <c r="A4559" s="10" t="s">
        <v>4715</v>
      </c>
      <c r="B4559" s="11" t="str">
        <f t="shared" si="427"/>
        <v>CHP4</v>
      </c>
      <c r="C4559" s="11" t="str">
        <f>VLOOKUP('intouch变量（离散）'!$A4559,基本表格!$G:$Q,2,FALSE)</f>
        <v>刨片进料仓4#进料皮带分料器 反馈电流 上限保护使能</v>
      </c>
      <c r="D4559" t="s">
        <v>154</v>
      </c>
      <c r="E4559" t="str">
        <f t="shared" si="428"/>
        <v>Yes</v>
      </c>
      <c r="F4559" t="str">
        <f t="shared" si="429"/>
        <v>900</v>
      </c>
      <c r="G4559" t="s">
        <v>154</v>
      </c>
      <c r="H4559" t="s">
        <v>155</v>
      </c>
      <c r="I4559" t="str">
        <f t="shared" si="430"/>
        <v>禁用</v>
      </c>
      <c r="J4559" t="str">
        <f t="shared" si="431"/>
        <v>启用</v>
      </c>
      <c r="K4559" t="str">
        <f>VLOOKUP('intouch变量（离散）'!$A4559,基本表格!$G:$Q,9,FALSE)</f>
        <v>None</v>
      </c>
      <c r="L4559">
        <v>1</v>
      </c>
      <c r="M4559" t="s">
        <v>156</v>
      </c>
      <c r="N4559" t="s">
        <v>157</v>
      </c>
      <c r="O4559" t="s">
        <v>158</v>
      </c>
      <c r="P4559" t="str">
        <f>VLOOKUP('intouch变量（离散）'!$A4559,基本表格!$G:$Q,3,FALSE)</f>
        <v>DB1400,X1150.3</v>
      </c>
      <c r="Q4559" t="str">
        <f>VLOOKUP('intouch变量（离散）'!$A4559,基本表格!$G:$Q,10,FALSE)</f>
        <v>No</v>
      </c>
      <c r="R4559" t="str">
        <f t="shared" si="432"/>
        <v>DB1400,X1150.3 刨片进料仓4#进料皮带分料器 反馈电流 上限保护使能</v>
      </c>
      <c r="S4559">
        <v>0</v>
      </c>
      <c r="T4559">
        <v>0</v>
      </c>
    </row>
    <row r="4560" spans="1:20">
      <c r="A4560" s="10" t="s">
        <v>4716</v>
      </c>
      <c r="B4560" s="11" t="str">
        <f t="shared" si="427"/>
        <v>CHP4</v>
      </c>
      <c r="C4560" s="11" t="str">
        <f>VLOOKUP('intouch变量（离散）'!$A4560,基本表格!$G:$Q,2,FALSE)</f>
        <v>刨片进料仓4#进料皮带分料器 反馈电流 下限保护使能</v>
      </c>
      <c r="D4560" t="s">
        <v>154</v>
      </c>
      <c r="E4560" t="str">
        <f t="shared" si="428"/>
        <v>Yes</v>
      </c>
      <c r="F4560" t="str">
        <f t="shared" si="429"/>
        <v>900</v>
      </c>
      <c r="G4560" t="s">
        <v>154</v>
      </c>
      <c r="H4560" t="s">
        <v>155</v>
      </c>
      <c r="I4560" t="str">
        <f t="shared" si="430"/>
        <v>禁用</v>
      </c>
      <c r="J4560" t="str">
        <f t="shared" si="431"/>
        <v>启用</v>
      </c>
      <c r="K4560" t="str">
        <f>VLOOKUP('intouch变量（离散）'!$A4560,基本表格!$G:$Q,9,FALSE)</f>
        <v>None</v>
      </c>
      <c r="L4560">
        <v>1</v>
      </c>
      <c r="M4560" t="s">
        <v>156</v>
      </c>
      <c r="N4560" t="s">
        <v>157</v>
      </c>
      <c r="O4560" t="s">
        <v>158</v>
      </c>
      <c r="P4560" t="str">
        <f>VLOOKUP('intouch变量（离散）'!$A4560,基本表格!$G:$Q,3,FALSE)</f>
        <v>DB1400,X1150.4</v>
      </c>
      <c r="Q4560" t="str">
        <f>VLOOKUP('intouch变量（离散）'!$A4560,基本表格!$G:$Q,10,FALSE)</f>
        <v>No</v>
      </c>
      <c r="R4560" t="str">
        <f t="shared" si="432"/>
        <v>DB1400,X1150.4 刨片进料仓4#进料皮带分料器 反馈电流 下限保护使能</v>
      </c>
      <c r="S4560">
        <v>0</v>
      </c>
      <c r="T4560">
        <v>0</v>
      </c>
    </row>
    <row r="4561" spans="1:20">
      <c r="A4561" s="10" t="s">
        <v>4717</v>
      </c>
      <c r="B4561" s="11" t="str">
        <f t="shared" si="427"/>
        <v>CHP4</v>
      </c>
      <c r="C4561" s="11" t="str">
        <f>VLOOKUP('intouch变量（离散）'!$A4561,基本表格!$G:$Q,2,FALSE)</f>
        <v>刨片进料仓4#进料皮带分料器 反馈电流 上限报警</v>
      </c>
      <c r="D4561" t="s">
        <v>154</v>
      </c>
      <c r="E4561" t="str">
        <f t="shared" si="428"/>
        <v>No</v>
      </c>
      <c r="F4561" t="str">
        <f t="shared" si="429"/>
        <v>0</v>
      </c>
      <c r="G4561" t="s">
        <v>154</v>
      </c>
      <c r="H4561" t="s">
        <v>155</v>
      </c>
      <c r="I4561" t="str">
        <f t="shared" si="430"/>
        <v/>
      </c>
      <c r="J4561" t="str">
        <f t="shared" si="431"/>
        <v/>
      </c>
      <c r="K4561" t="str">
        <f>VLOOKUP('intouch变量（离散）'!$A4561,基本表格!$G:$Q,9,FALSE)</f>
        <v>None</v>
      </c>
      <c r="L4561">
        <v>1</v>
      </c>
      <c r="M4561" t="s">
        <v>156</v>
      </c>
      <c r="N4561" t="s">
        <v>157</v>
      </c>
      <c r="O4561" t="s">
        <v>158</v>
      </c>
      <c r="P4561" t="str">
        <f>VLOOKUP('intouch变量（离散）'!$A4561,基本表格!$G:$Q,3,FALSE)</f>
        <v>DB1400,X1150.5</v>
      </c>
      <c r="Q4561" t="str">
        <f>VLOOKUP('intouch变量（离散）'!$A4561,基本表格!$G:$Q,10,FALSE)</f>
        <v>Yes</v>
      </c>
      <c r="R4561" t="str">
        <f t="shared" si="432"/>
        <v>DB1400,X1150.5 刨片进料仓4#进料皮带分料器 反馈电流 上限报警</v>
      </c>
      <c r="S4561">
        <v>0</v>
      </c>
      <c r="T4561">
        <v>0</v>
      </c>
    </row>
    <row r="4562" spans="1:20">
      <c r="A4562" s="10" t="s">
        <v>4718</v>
      </c>
      <c r="B4562" s="11" t="str">
        <f t="shared" si="427"/>
        <v>CHP4</v>
      </c>
      <c r="C4562" s="11" t="str">
        <f>VLOOKUP('intouch变量（离散）'!$A4562,基本表格!$G:$Q,2,FALSE)</f>
        <v>刨片进料仓4#进料皮带分料器 反馈电流 下限报警</v>
      </c>
      <c r="D4562" t="s">
        <v>154</v>
      </c>
      <c r="E4562" t="str">
        <f t="shared" si="428"/>
        <v>No</v>
      </c>
      <c r="F4562" t="str">
        <f t="shared" si="429"/>
        <v>0</v>
      </c>
      <c r="G4562" t="s">
        <v>154</v>
      </c>
      <c r="H4562" t="s">
        <v>155</v>
      </c>
      <c r="I4562" t="str">
        <f t="shared" si="430"/>
        <v/>
      </c>
      <c r="J4562" t="str">
        <f t="shared" si="431"/>
        <v/>
      </c>
      <c r="K4562" t="str">
        <f>VLOOKUP('intouch变量（离散）'!$A4562,基本表格!$G:$Q,9,FALSE)</f>
        <v>None</v>
      </c>
      <c r="L4562">
        <v>1</v>
      </c>
      <c r="M4562" t="s">
        <v>156</v>
      </c>
      <c r="N4562" t="s">
        <v>157</v>
      </c>
      <c r="O4562" t="s">
        <v>158</v>
      </c>
      <c r="P4562" t="str">
        <f>VLOOKUP('intouch变量（离散）'!$A4562,基本表格!$G:$Q,3,FALSE)</f>
        <v>DB1400,X1150.6</v>
      </c>
      <c r="Q4562" t="str">
        <f>VLOOKUP('intouch变量（离散）'!$A4562,基本表格!$G:$Q,10,FALSE)</f>
        <v>Yes</v>
      </c>
      <c r="R4562" t="str">
        <f t="shared" si="432"/>
        <v>DB1400,X1150.6 刨片进料仓4#进料皮带分料器 反馈电流 下限报警</v>
      </c>
      <c r="S4562">
        <v>0</v>
      </c>
      <c r="T4562">
        <v>0</v>
      </c>
    </row>
    <row r="4563" spans="1:20">
      <c r="A4563" s="10" t="s">
        <v>4719</v>
      </c>
      <c r="B4563" s="11" t="str">
        <f t="shared" si="427"/>
        <v>CHP4</v>
      </c>
      <c r="C4563" s="11" t="str">
        <f>VLOOKUP('intouch变量（离散）'!$A4563,基本表格!$G:$Q,2,FALSE)</f>
        <v>刨片进料仓4#进料皮带分料器 反馈电流 上上限报警</v>
      </c>
      <c r="D4563" t="s">
        <v>154</v>
      </c>
      <c r="E4563" t="str">
        <f t="shared" si="428"/>
        <v>No</v>
      </c>
      <c r="F4563" t="str">
        <f t="shared" si="429"/>
        <v>0</v>
      </c>
      <c r="G4563" t="s">
        <v>154</v>
      </c>
      <c r="H4563" t="s">
        <v>155</v>
      </c>
      <c r="I4563" t="str">
        <f t="shared" si="430"/>
        <v/>
      </c>
      <c r="J4563" t="str">
        <f t="shared" si="431"/>
        <v/>
      </c>
      <c r="K4563" t="str">
        <f>VLOOKUP('intouch变量（离散）'!$A4563,基本表格!$G:$Q,9,FALSE)</f>
        <v>On</v>
      </c>
      <c r="L4563">
        <v>1</v>
      </c>
      <c r="M4563" t="s">
        <v>156</v>
      </c>
      <c r="N4563" t="s">
        <v>157</v>
      </c>
      <c r="O4563" t="s">
        <v>158</v>
      </c>
      <c r="P4563" t="str">
        <f>VLOOKUP('intouch变量（离散）'!$A4563,基本表格!$G:$Q,3,FALSE)</f>
        <v>DB1400,X1150.7</v>
      </c>
      <c r="Q4563" t="str">
        <f>VLOOKUP('intouch变量（离散）'!$A4563,基本表格!$G:$Q,10,FALSE)</f>
        <v>Yes</v>
      </c>
      <c r="R4563" t="str">
        <f t="shared" si="432"/>
        <v>DB1400,X1150.7 刨片进料仓4#进料皮带分料器 反馈电流 上上限报警</v>
      </c>
      <c r="S4563">
        <v>0</v>
      </c>
      <c r="T4563">
        <v>0</v>
      </c>
    </row>
    <row r="4564" spans="1:20">
      <c r="A4564" s="10" t="s">
        <v>4720</v>
      </c>
      <c r="B4564" s="11" t="str">
        <f t="shared" si="427"/>
        <v>CHP4</v>
      </c>
      <c r="C4564" s="11" t="str">
        <f>VLOOKUP('intouch变量（离散）'!$A4564,基本表格!$G:$Q,2,FALSE)</f>
        <v>刨片进料仓4#进料皮带分料器 反馈电流 下下限报警</v>
      </c>
      <c r="D4564" t="s">
        <v>154</v>
      </c>
      <c r="E4564" t="str">
        <f t="shared" si="428"/>
        <v>No</v>
      </c>
      <c r="F4564" t="str">
        <f t="shared" si="429"/>
        <v>0</v>
      </c>
      <c r="G4564" t="s">
        <v>154</v>
      </c>
      <c r="H4564" t="s">
        <v>155</v>
      </c>
      <c r="I4564" t="str">
        <f t="shared" si="430"/>
        <v/>
      </c>
      <c r="J4564" t="str">
        <f t="shared" si="431"/>
        <v/>
      </c>
      <c r="K4564" t="str">
        <f>VLOOKUP('intouch变量（离散）'!$A4564,基本表格!$G:$Q,9,FALSE)</f>
        <v>On</v>
      </c>
      <c r="L4564">
        <v>1</v>
      </c>
      <c r="M4564" t="s">
        <v>156</v>
      </c>
      <c r="N4564" t="s">
        <v>157</v>
      </c>
      <c r="O4564" t="s">
        <v>158</v>
      </c>
      <c r="P4564" t="str">
        <f>VLOOKUP('intouch变量（离散）'!$A4564,基本表格!$G:$Q,3,FALSE)</f>
        <v>DB1400,X1151.0</v>
      </c>
      <c r="Q4564" t="str">
        <f>VLOOKUP('intouch变量（离散）'!$A4564,基本表格!$G:$Q,10,FALSE)</f>
        <v>Yes</v>
      </c>
      <c r="R4564" t="str">
        <f t="shared" si="432"/>
        <v>DB1400,X1151.0 刨片进料仓4#进料皮带分料器 反馈电流 下下限报警</v>
      </c>
      <c r="S4564">
        <v>0</v>
      </c>
      <c r="T4564">
        <v>0</v>
      </c>
    </row>
    <row r="4565" spans="1:20">
      <c r="A4565" s="10" t="s">
        <v>4721</v>
      </c>
      <c r="B4565" s="11" t="str">
        <f t="shared" si="427"/>
        <v>CHP4</v>
      </c>
      <c r="C4565" s="11" t="str">
        <f>VLOOKUP('intouch变量（离散）'!$A4565,基本表格!$G:$Q,2,FALSE)</f>
        <v>刨片进料仓4#进料皮带分料器 反馈电流 极限报警</v>
      </c>
      <c r="D4565" t="s">
        <v>154</v>
      </c>
      <c r="E4565" t="str">
        <f t="shared" si="428"/>
        <v>No</v>
      </c>
      <c r="F4565" t="str">
        <f t="shared" si="429"/>
        <v>0</v>
      </c>
      <c r="G4565" t="s">
        <v>154</v>
      </c>
      <c r="H4565" t="s">
        <v>155</v>
      </c>
      <c r="I4565" t="str">
        <f t="shared" si="430"/>
        <v/>
      </c>
      <c r="J4565" t="str">
        <f t="shared" si="431"/>
        <v/>
      </c>
      <c r="K4565" t="str">
        <f>VLOOKUP('intouch变量（离散）'!$A4565,基本表格!$G:$Q,9,FALSE)</f>
        <v>On</v>
      </c>
      <c r="L4565">
        <v>1</v>
      </c>
      <c r="M4565" t="s">
        <v>156</v>
      </c>
      <c r="N4565" t="s">
        <v>157</v>
      </c>
      <c r="O4565" t="s">
        <v>158</v>
      </c>
      <c r="P4565" t="str">
        <f>VLOOKUP('intouch变量（离散）'!$A4565,基本表格!$G:$Q,3,FALSE)</f>
        <v>DB1400,X1151.1</v>
      </c>
      <c r="Q4565" t="str">
        <f>VLOOKUP('intouch变量（离散）'!$A4565,基本表格!$G:$Q,10,FALSE)</f>
        <v>Yes</v>
      </c>
      <c r="R4565" t="str">
        <f t="shared" si="432"/>
        <v>DB1400,X1151.1 刨片进料仓4#进料皮带分料器 反馈电流 极限报警</v>
      </c>
      <c r="S4565">
        <v>0</v>
      </c>
      <c r="T4565">
        <v>0</v>
      </c>
    </row>
    <row r="4566" spans="1:20">
      <c r="A4566" s="10" t="s">
        <v>4722</v>
      </c>
      <c r="B4566" s="11" t="str">
        <f t="shared" si="427"/>
        <v>CHP4</v>
      </c>
      <c r="C4566" s="11" t="str">
        <f>VLOOKUP('intouch变量（离散）'!$A4566,基本表格!$G:$Q,2,FALSE)</f>
        <v>刨片进料仓4#进料皮带分料器 反馈电流 传感器断线报警</v>
      </c>
      <c r="D4566" t="s">
        <v>154</v>
      </c>
      <c r="E4566" t="str">
        <f t="shared" si="428"/>
        <v>No</v>
      </c>
      <c r="F4566" t="str">
        <f t="shared" si="429"/>
        <v>0</v>
      </c>
      <c r="G4566" t="s">
        <v>154</v>
      </c>
      <c r="H4566" t="s">
        <v>155</v>
      </c>
      <c r="I4566" t="str">
        <f t="shared" si="430"/>
        <v/>
      </c>
      <c r="J4566" t="str">
        <f t="shared" si="431"/>
        <v/>
      </c>
      <c r="K4566" t="str">
        <f>VLOOKUP('intouch变量（离散）'!$A4566,基本表格!$G:$Q,9,FALSE)</f>
        <v>On</v>
      </c>
      <c r="L4566">
        <v>1</v>
      </c>
      <c r="M4566" t="s">
        <v>156</v>
      </c>
      <c r="N4566" t="s">
        <v>157</v>
      </c>
      <c r="O4566" t="s">
        <v>158</v>
      </c>
      <c r="P4566" t="str">
        <f>VLOOKUP('intouch变量（离散）'!$A4566,基本表格!$G:$Q,3,FALSE)</f>
        <v>DB1400,X1151.2</v>
      </c>
      <c r="Q4566" t="str">
        <f>VLOOKUP('intouch变量（离散）'!$A4566,基本表格!$G:$Q,10,FALSE)</f>
        <v>Yes</v>
      </c>
      <c r="R4566" t="str">
        <f t="shared" si="432"/>
        <v>DB1400,X1151.2 刨片进料仓4#进料皮带分料器 反馈电流 传感器断线报警</v>
      </c>
      <c r="S4566">
        <v>0</v>
      </c>
      <c r="T4566">
        <v>0</v>
      </c>
    </row>
  </sheetData>
  <conditionalFormatting sqref="A2:A4">
    <cfRule type="duplicateValues" dxfId="0" priority="2560"/>
    <cfRule type="duplicateValues" dxfId="0" priority="2561"/>
    <cfRule type="duplicateValues" dxfId="0" priority="2562"/>
    <cfRule type="duplicateValues" dxfId="0" priority="2563"/>
    <cfRule type="duplicateValues" dxfId="0" priority="2564"/>
    <cfRule type="duplicateValues" dxfId="0" priority="2565"/>
    <cfRule type="duplicateValues" dxfId="0" priority="2566"/>
    <cfRule type="duplicateValues" dxfId="0" priority="2567"/>
    <cfRule type="duplicateValues" dxfId="0" priority="2568"/>
    <cfRule type="duplicateValues" dxfId="0" priority="2569"/>
    <cfRule type="duplicateValues" dxfId="0" priority="2570"/>
    <cfRule type="duplicateValues" dxfId="0" priority="2571"/>
  </conditionalFormatting>
  <conditionalFormatting sqref="A1 A5:A4258 A4567:A1048576">
    <cfRule type="duplicateValues" dxfId="0" priority="2572"/>
    <cfRule type="duplicateValues" dxfId="0" priority="2573"/>
    <cfRule type="duplicateValues" dxfId="0" priority="2574"/>
    <cfRule type="duplicateValues" dxfId="1" priority="2575"/>
  </conditionalFormatting>
  <conditionalFormatting sqref="A4259:A4280 A4281:A4285 A4286:A4289 A4290:A4294 A4295:A4302 A4303:A4310 A4311:A4319 A4320:A4327 A4328:A4335">
    <cfRule type="duplicateValues" dxfId="0" priority="48"/>
    <cfRule type="duplicateValues" dxfId="0" priority="47"/>
    <cfRule type="duplicateValues" dxfId="0" priority="46"/>
    <cfRule type="duplicateValues" dxfId="0" priority="45"/>
    <cfRule type="duplicateValues" dxfId="0" priority="44"/>
    <cfRule type="duplicateValues" dxfId="0" priority="43"/>
    <cfRule type="duplicateValues" dxfId="0" priority="42"/>
    <cfRule type="duplicateValues" dxfId="0" priority="41"/>
    <cfRule type="duplicateValues" dxfId="0" priority="40"/>
    <cfRule type="duplicateValues" dxfId="0" priority="39"/>
    <cfRule type="duplicateValues" dxfId="0" priority="38"/>
    <cfRule type="duplicateValues" dxfId="0" priority="37"/>
  </conditionalFormatting>
  <conditionalFormatting sqref="A4336:A4357 A4358:A4362 A4363:A4366 A4367:A4371 A4372:A4379 A4380:A4387 A4388:A4396 A4397:A4404 A4405:A4412">
    <cfRule type="duplicateValues" dxfId="0" priority="36"/>
    <cfRule type="duplicateValues" dxfId="0" priority="35"/>
    <cfRule type="duplicateValues" dxfId="0" priority="34"/>
    <cfRule type="duplicateValues" dxfId="0" priority="33"/>
    <cfRule type="duplicateValues" dxfId="0" priority="32"/>
    <cfRule type="duplicateValues" dxfId="0" priority="31"/>
    <cfRule type="duplicateValues" dxfId="0" priority="30"/>
    <cfRule type="duplicateValues" dxfId="0" priority="29"/>
    <cfRule type="duplicateValues" dxfId="0" priority="28"/>
    <cfRule type="duplicateValues" dxfId="0" priority="27"/>
    <cfRule type="duplicateValues" dxfId="0" priority="26"/>
    <cfRule type="duplicateValues" dxfId="0" priority="25"/>
  </conditionalFormatting>
  <conditionalFormatting sqref="A4413:A4434 A4435:A4439 A4440:A4443 A4444:A4448 A4449:A4456 A4457:A4464 A4465:A4473 A4474:A4481 A4482:A4489">
    <cfRule type="duplicateValues" dxfId="0" priority="24"/>
    <cfRule type="duplicateValues" dxfId="0" priority="23"/>
    <cfRule type="duplicateValues" dxfId="0" priority="22"/>
    <cfRule type="duplicateValues" dxfId="0" priority="21"/>
    <cfRule type="duplicateValues" dxfId="0" priority="20"/>
    <cfRule type="duplicateValues" dxfId="0" priority="19"/>
    <cfRule type="duplicateValues" dxfId="0" priority="18"/>
    <cfRule type="duplicateValues" dxfId="0" priority="17"/>
    <cfRule type="duplicateValues" dxfId="0" priority="16"/>
    <cfRule type="duplicateValues" dxfId="0" priority="15"/>
    <cfRule type="duplicateValues" dxfId="0" priority="14"/>
    <cfRule type="duplicateValues" dxfId="0" priority="13"/>
  </conditionalFormatting>
  <conditionalFormatting sqref="A4490:A4511 A4512:A4516 A4517:A4520 A4521:A4525 A4526:A4533 A4534:A4541 A4542:A4550 A4551:A4558 A4559:A4566">
    <cfRule type="duplicateValues" dxfId="0" priority="12"/>
    <cfRule type="duplicateValues" dxfId="0" priority="11"/>
    <cfRule type="duplicateValues" dxfId="0" priority="10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  <cfRule type="duplicateValues" dxfId="0" priority="3"/>
    <cfRule type="duplicateValues" dxfId="0" priority="2"/>
    <cfRule type="duplicateValues" dxfId="0" priority="1"/>
  </conditionalFormatting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K725"/>
  <sheetViews>
    <sheetView zoomScale="85" zoomScaleNormal="85" topLeftCell="A672" workbookViewId="0">
      <selection activeCell="B673" sqref="B673:BC725"/>
    </sheetView>
  </sheetViews>
  <sheetFormatPr defaultColWidth="9" defaultRowHeight="14"/>
  <cols>
    <col min="1" max="1" width="29.3636363636364" customWidth="1"/>
    <col min="2" max="2" width="7.44545454545455" customWidth="1"/>
    <col min="3" max="3" width="71.5" customWidth="1"/>
    <col min="4" max="4" width="7.44545454545455" customWidth="1"/>
    <col min="5" max="5" width="12.7272727272727" customWidth="1"/>
    <col min="6" max="6" width="22.7272727272727" customWidth="1"/>
    <col min="7" max="7" width="16.0909090909091" customWidth="1"/>
    <col min="8" max="8" width="12.7272727272727" customWidth="1"/>
    <col min="9" max="9" width="7.44545454545455" customWidth="1"/>
    <col min="10" max="10" width="6.44545454545455" customWidth="1"/>
    <col min="11" max="11" width="11.6363636363636" customWidth="1"/>
    <col min="12" max="12" width="9.44545454545455" customWidth="1"/>
    <col min="13" max="13" width="12.7272727272727" customWidth="1"/>
    <col min="14" max="14" width="11.6363636363636" customWidth="1"/>
    <col min="15" max="15" width="16.0909090909091" customWidth="1"/>
    <col min="16" max="16" width="12.7272727272727" customWidth="1"/>
    <col min="17" max="17" width="9.44545454545455" customWidth="1"/>
    <col min="18" max="18" width="16.0909090909091" customWidth="1"/>
    <col min="19" max="19" width="15" customWidth="1"/>
    <col min="20" max="20" width="17.2636363636364" customWidth="1"/>
    <col min="45" max="45" width="12.7272727272727" customWidth="1"/>
  </cols>
  <sheetData>
    <row r="1" spans="1:63">
      <c r="A1" t="s">
        <v>4723</v>
      </c>
      <c r="B1" t="s">
        <v>132</v>
      </c>
      <c r="C1" t="s">
        <v>133</v>
      </c>
      <c r="D1" t="s">
        <v>134</v>
      </c>
      <c r="E1" t="s">
        <v>135</v>
      </c>
      <c r="F1" t="s">
        <v>136</v>
      </c>
      <c r="G1" t="s">
        <v>137</v>
      </c>
      <c r="H1" t="s">
        <v>4724</v>
      </c>
      <c r="I1" t="s">
        <v>4725</v>
      </c>
      <c r="J1" t="s">
        <v>4726</v>
      </c>
      <c r="K1" t="s">
        <v>4727</v>
      </c>
      <c r="L1" t="s">
        <v>4728</v>
      </c>
      <c r="M1" t="s">
        <v>4729</v>
      </c>
      <c r="N1" t="s">
        <v>4730</v>
      </c>
      <c r="O1" t="s">
        <v>4731</v>
      </c>
      <c r="P1" t="s">
        <v>4732</v>
      </c>
      <c r="Q1" t="s">
        <v>4733</v>
      </c>
      <c r="R1" t="s">
        <v>4734</v>
      </c>
      <c r="S1" t="s">
        <v>4735</v>
      </c>
      <c r="T1" t="s">
        <v>4736</v>
      </c>
      <c r="U1" t="s">
        <v>4737</v>
      </c>
      <c r="V1" t="s">
        <v>4738</v>
      </c>
      <c r="W1" t="s">
        <v>4739</v>
      </c>
      <c r="X1" t="s">
        <v>4740</v>
      </c>
      <c r="Y1" t="s">
        <v>4741</v>
      </c>
      <c r="Z1" t="s">
        <v>4742</v>
      </c>
      <c r="AA1" t="s">
        <v>4743</v>
      </c>
      <c r="AB1" t="s">
        <v>4744</v>
      </c>
      <c r="AC1" t="s">
        <v>4745</v>
      </c>
      <c r="AD1" t="s">
        <v>4746</v>
      </c>
      <c r="AE1" t="s">
        <v>4747</v>
      </c>
      <c r="AF1" t="s">
        <v>4748</v>
      </c>
      <c r="AG1" t="s">
        <v>4749</v>
      </c>
      <c r="AH1" t="s">
        <v>4750</v>
      </c>
      <c r="AI1" t="s">
        <v>4751</v>
      </c>
      <c r="AJ1" t="s">
        <v>4752</v>
      </c>
      <c r="AK1" t="s">
        <v>4753</v>
      </c>
      <c r="AL1" t="s">
        <v>4754</v>
      </c>
      <c r="AM1" t="s">
        <v>4755</v>
      </c>
      <c r="AN1" t="s">
        <v>4756</v>
      </c>
      <c r="AO1" t="s">
        <v>4757</v>
      </c>
      <c r="AP1" t="s">
        <v>4758</v>
      </c>
      <c r="AQ1" t="s">
        <v>144</v>
      </c>
      <c r="AR1" t="s">
        <v>145</v>
      </c>
      <c r="AS1" t="s">
        <v>146</v>
      </c>
      <c r="AT1" t="s">
        <v>147</v>
      </c>
      <c r="AU1" t="s">
        <v>148</v>
      </c>
      <c r="AV1" t="s">
        <v>149</v>
      </c>
      <c r="AW1" t="s">
        <v>4759</v>
      </c>
      <c r="AX1" t="s">
        <v>4760</v>
      </c>
      <c r="AY1" t="s">
        <v>4761</v>
      </c>
      <c r="AZ1" t="s">
        <v>4762</v>
      </c>
      <c r="BA1" t="s">
        <v>4763</v>
      </c>
      <c r="BB1" t="s">
        <v>4764</v>
      </c>
      <c r="BC1" t="s">
        <v>4765</v>
      </c>
      <c r="BD1" t="s">
        <v>4766</v>
      </c>
      <c r="BE1" t="s">
        <v>4767</v>
      </c>
      <c r="BF1" t="s">
        <v>4768</v>
      </c>
      <c r="BG1" t="s">
        <v>4769</v>
      </c>
      <c r="BH1" t="s">
        <v>4770</v>
      </c>
      <c r="BI1" t="s">
        <v>4771</v>
      </c>
      <c r="BJ1" t="s">
        <v>4772</v>
      </c>
      <c r="BK1" t="s">
        <v>152</v>
      </c>
    </row>
    <row r="2" spans="1:55">
      <c r="A2" s="10" t="s">
        <v>4773</v>
      </c>
      <c r="B2" s="11" t="str">
        <f>LEFT(A2,4)</f>
        <v>CHP1</v>
      </c>
      <c r="C2" s="11" t="str">
        <f>VLOOKUP('intouch变量（整型） '!$A2,基本表格!$G:$Q,2,FALSE)</f>
        <v>2415+P8-M1 1#环式刨片机 电机控制 断链超时时间 秒</v>
      </c>
      <c r="D2" t="s">
        <v>154</v>
      </c>
      <c r="E2" t="s">
        <v>154</v>
      </c>
      <c r="F2">
        <v>0</v>
      </c>
      <c r="G2" t="s">
        <v>154</v>
      </c>
      <c r="H2" t="s">
        <v>154</v>
      </c>
      <c r="I2">
        <v>0</v>
      </c>
      <c r="J2">
        <v>0</v>
      </c>
      <c r="L2">
        <v>0</v>
      </c>
      <c r="M2">
        <v>-32768</v>
      </c>
      <c r="N2">
        <v>32767</v>
      </c>
      <c r="O2">
        <v>0</v>
      </c>
      <c r="P2">
        <v>0</v>
      </c>
      <c r="Q2" t="s">
        <v>155</v>
      </c>
      <c r="R2">
        <v>0</v>
      </c>
      <c r="S2">
        <v>1</v>
      </c>
      <c r="T2" t="s">
        <v>155</v>
      </c>
      <c r="U2">
        <v>0</v>
      </c>
      <c r="V2">
        <v>1</v>
      </c>
      <c r="W2" t="s">
        <v>155</v>
      </c>
      <c r="X2">
        <v>0</v>
      </c>
      <c r="Y2">
        <v>1</v>
      </c>
      <c r="Z2" t="s">
        <v>155</v>
      </c>
      <c r="AA2">
        <v>0</v>
      </c>
      <c r="AB2">
        <v>1</v>
      </c>
      <c r="AC2" t="s">
        <v>155</v>
      </c>
      <c r="AD2">
        <v>0</v>
      </c>
      <c r="AE2">
        <v>1</v>
      </c>
      <c r="AF2" t="s">
        <v>155</v>
      </c>
      <c r="AG2">
        <v>0</v>
      </c>
      <c r="AH2">
        <v>1</v>
      </c>
      <c r="AI2">
        <v>0</v>
      </c>
      <c r="AJ2" t="s">
        <v>155</v>
      </c>
      <c r="AK2">
        <v>0</v>
      </c>
      <c r="AL2">
        <v>1</v>
      </c>
      <c r="AM2" t="s">
        <v>4774</v>
      </c>
      <c r="AN2">
        <v>-32768</v>
      </c>
      <c r="AO2">
        <v>32767</v>
      </c>
      <c r="AP2" t="s">
        <v>4775</v>
      </c>
      <c r="AQ2" t="s">
        <v>157</v>
      </c>
      <c r="AR2" t="s">
        <v>158</v>
      </c>
      <c r="AS2" t="str">
        <f>VLOOKUP('intouch变量（整型） '!$A2,基本表格!$G:$Q,3,FALSE)</f>
        <v>DB1100,INT4</v>
      </c>
      <c r="AT2" t="str">
        <f>VLOOKUP('intouch变量（整型） '!$A2,基本表格!$G:$Q,10,FALSE)</f>
        <v>No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</row>
    <row r="3" spans="1:55">
      <c r="A3" s="10" t="s">
        <v>4776</v>
      </c>
      <c r="B3" s="11" t="str">
        <f>LEFT(A3,4)</f>
        <v>CHP1</v>
      </c>
      <c r="C3" s="11" t="str">
        <f>VLOOKUP('intouch变量（整型） '!$A3,基本表格!$G:$Q,2,FALSE)</f>
        <v>2415+P8-M1 1#环式刨片机 电机控制 堵料检测时间 秒</v>
      </c>
      <c r="D3" t="s">
        <v>154</v>
      </c>
      <c r="E3" t="s">
        <v>154</v>
      </c>
      <c r="F3">
        <v>0</v>
      </c>
      <c r="G3" t="s">
        <v>154</v>
      </c>
      <c r="H3" t="s">
        <v>154</v>
      </c>
      <c r="I3">
        <v>0</v>
      </c>
      <c r="J3">
        <v>0</v>
      </c>
      <c r="L3">
        <v>0</v>
      </c>
      <c r="M3">
        <v>-32768</v>
      </c>
      <c r="N3">
        <v>32767</v>
      </c>
      <c r="O3">
        <v>0</v>
      </c>
      <c r="P3">
        <v>0</v>
      </c>
      <c r="Q3" t="s">
        <v>155</v>
      </c>
      <c r="R3">
        <v>0</v>
      </c>
      <c r="S3">
        <v>1</v>
      </c>
      <c r="T3" t="s">
        <v>155</v>
      </c>
      <c r="U3">
        <v>0</v>
      </c>
      <c r="V3">
        <v>1</v>
      </c>
      <c r="W3" t="s">
        <v>155</v>
      </c>
      <c r="X3">
        <v>0</v>
      </c>
      <c r="Y3">
        <v>1</v>
      </c>
      <c r="Z3" t="s">
        <v>155</v>
      </c>
      <c r="AA3">
        <v>0</v>
      </c>
      <c r="AB3">
        <v>1</v>
      </c>
      <c r="AC3" t="s">
        <v>155</v>
      </c>
      <c r="AD3">
        <v>0</v>
      </c>
      <c r="AE3">
        <v>1</v>
      </c>
      <c r="AF3" t="s">
        <v>155</v>
      </c>
      <c r="AG3">
        <v>0</v>
      </c>
      <c r="AH3">
        <v>1</v>
      </c>
      <c r="AI3">
        <v>0</v>
      </c>
      <c r="AJ3" t="s">
        <v>155</v>
      </c>
      <c r="AK3">
        <v>0</v>
      </c>
      <c r="AL3">
        <v>1</v>
      </c>
      <c r="AM3" t="s">
        <v>4774</v>
      </c>
      <c r="AN3">
        <v>-32768</v>
      </c>
      <c r="AO3">
        <v>32767</v>
      </c>
      <c r="AP3" t="s">
        <v>4775</v>
      </c>
      <c r="AQ3" t="s">
        <v>157</v>
      </c>
      <c r="AR3" t="s">
        <v>158</v>
      </c>
      <c r="AS3" t="str">
        <f>VLOOKUP('intouch变量（整型） '!$A3,基本表格!$G:$Q,3,FALSE)</f>
        <v>DB1100,INT6</v>
      </c>
      <c r="AT3" t="str">
        <f>VLOOKUP('intouch变量（整型） '!$A3,基本表格!$G:$Q,10,FALSE)</f>
        <v>No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</row>
    <row r="4" spans="1:55">
      <c r="A4" t="s">
        <v>4777</v>
      </c>
      <c r="B4" s="11" t="str">
        <f t="shared" ref="B4:B67" si="0">LEFT(A4,4)</f>
        <v>CHP1</v>
      </c>
      <c r="C4" s="11" t="str">
        <f>VLOOKUP('intouch变量（整型） '!$A4,基本表格!$G:$Q,2,FALSE)</f>
        <v>2415+P8-M1 1#环式刨片机 电机控制 左跑偏检测时间</v>
      </c>
      <c r="D4" t="s">
        <v>154</v>
      </c>
      <c r="E4" t="s">
        <v>154</v>
      </c>
      <c r="F4">
        <v>0</v>
      </c>
      <c r="G4" t="s">
        <v>154</v>
      </c>
      <c r="H4" t="s">
        <v>154</v>
      </c>
      <c r="I4">
        <v>0</v>
      </c>
      <c r="J4">
        <v>0</v>
      </c>
      <c r="L4">
        <v>0</v>
      </c>
      <c r="M4">
        <v>-32768</v>
      </c>
      <c r="N4">
        <v>32767</v>
      </c>
      <c r="O4">
        <v>0</v>
      </c>
      <c r="P4">
        <v>0</v>
      </c>
      <c r="Q4" t="s">
        <v>155</v>
      </c>
      <c r="R4">
        <v>0</v>
      </c>
      <c r="S4">
        <v>1</v>
      </c>
      <c r="T4" t="s">
        <v>155</v>
      </c>
      <c r="U4">
        <v>0</v>
      </c>
      <c r="V4">
        <v>1</v>
      </c>
      <c r="W4" t="s">
        <v>155</v>
      </c>
      <c r="X4">
        <v>0</v>
      </c>
      <c r="Y4">
        <v>1</v>
      </c>
      <c r="Z4" t="s">
        <v>155</v>
      </c>
      <c r="AA4">
        <v>0</v>
      </c>
      <c r="AB4">
        <v>1</v>
      </c>
      <c r="AC4" t="s">
        <v>155</v>
      </c>
      <c r="AD4">
        <v>0</v>
      </c>
      <c r="AE4">
        <v>1</v>
      </c>
      <c r="AF4" t="s">
        <v>155</v>
      </c>
      <c r="AG4">
        <v>0</v>
      </c>
      <c r="AH4">
        <v>1</v>
      </c>
      <c r="AI4">
        <v>0</v>
      </c>
      <c r="AJ4" t="s">
        <v>155</v>
      </c>
      <c r="AK4">
        <v>0</v>
      </c>
      <c r="AL4">
        <v>1</v>
      </c>
      <c r="AM4" t="s">
        <v>4774</v>
      </c>
      <c r="AN4">
        <v>-32768</v>
      </c>
      <c r="AO4">
        <v>32767</v>
      </c>
      <c r="AP4" t="s">
        <v>4775</v>
      </c>
      <c r="AQ4" t="s">
        <v>157</v>
      </c>
      <c r="AR4" t="s">
        <v>158</v>
      </c>
      <c r="AS4" t="str">
        <f>VLOOKUP('intouch变量（整型） '!$A4,基本表格!$G:$Q,3,FALSE)</f>
        <v>DB1100,INT10</v>
      </c>
      <c r="AT4" t="str">
        <f>VLOOKUP('intouch变量（整型） '!$A4,基本表格!$G:$Q,10,FALSE)</f>
        <v>No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</row>
    <row r="5" spans="1:55">
      <c r="A5" t="s">
        <v>4778</v>
      </c>
      <c r="B5" s="11" t="str">
        <f t="shared" si="0"/>
        <v>CHP1</v>
      </c>
      <c r="C5" s="11" t="str">
        <f>VLOOKUP('intouch变量（整型） '!$A5,基本表格!$G:$Q,2,FALSE)</f>
        <v>2415+P8-M1 1#环式刨片机 电机控制 右跑偏检测时间</v>
      </c>
      <c r="D5" t="s">
        <v>154</v>
      </c>
      <c r="E5" t="s">
        <v>154</v>
      </c>
      <c r="F5">
        <v>0</v>
      </c>
      <c r="G5" t="s">
        <v>154</v>
      </c>
      <c r="H5" t="s">
        <v>154</v>
      </c>
      <c r="I5">
        <v>0</v>
      </c>
      <c r="J5">
        <v>0</v>
      </c>
      <c r="L5">
        <v>0</v>
      </c>
      <c r="M5">
        <v>-32768</v>
      </c>
      <c r="N5">
        <v>32767</v>
      </c>
      <c r="O5">
        <v>0</v>
      </c>
      <c r="P5">
        <v>0</v>
      </c>
      <c r="Q5" t="s">
        <v>155</v>
      </c>
      <c r="R5">
        <v>0</v>
      </c>
      <c r="S5">
        <v>1</v>
      </c>
      <c r="T5" t="s">
        <v>155</v>
      </c>
      <c r="U5">
        <v>0</v>
      </c>
      <c r="V5">
        <v>1</v>
      </c>
      <c r="W5" t="s">
        <v>155</v>
      </c>
      <c r="X5">
        <v>0</v>
      </c>
      <c r="Y5">
        <v>1</v>
      </c>
      <c r="Z5" t="s">
        <v>155</v>
      </c>
      <c r="AA5">
        <v>0</v>
      </c>
      <c r="AB5">
        <v>1</v>
      </c>
      <c r="AC5" t="s">
        <v>155</v>
      </c>
      <c r="AD5">
        <v>0</v>
      </c>
      <c r="AE5">
        <v>1</v>
      </c>
      <c r="AF5" t="s">
        <v>155</v>
      </c>
      <c r="AG5">
        <v>0</v>
      </c>
      <c r="AH5">
        <v>1</v>
      </c>
      <c r="AI5">
        <v>0</v>
      </c>
      <c r="AJ5" t="s">
        <v>155</v>
      </c>
      <c r="AK5">
        <v>0</v>
      </c>
      <c r="AL5">
        <v>1</v>
      </c>
      <c r="AM5" t="s">
        <v>4774</v>
      </c>
      <c r="AN5">
        <v>-32768</v>
      </c>
      <c r="AO5">
        <v>32767</v>
      </c>
      <c r="AP5" t="s">
        <v>4775</v>
      </c>
      <c r="AQ5" t="s">
        <v>157</v>
      </c>
      <c r="AR5" t="s">
        <v>158</v>
      </c>
      <c r="AS5" t="str">
        <f>VLOOKUP('intouch变量（整型） '!$A5,基本表格!$G:$Q,3,FALSE)</f>
        <v>DB1100,INT14</v>
      </c>
      <c r="AT5" t="str">
        <f>VLOOKUP('intouch变量（整型） '!$A5,基本表格!$G:$Q,10,FALSE)</f>
        <v>No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</row>
    <row r="6" spans="1:55">
      <c r="A6" t="s">
        <v>4779</v>
      </c>
      <c r="B6" s="11" t="str">
        <f t="shared" si="0"/>
        <v>CHP1</v>
      </c>
      <c r="C6" s="11" t="str">
        <f>VLOOKUP('intouch变量（整型） '!$A6,基本表格!$G:$Q,2,FALSE)</f>
        <v>2415+P8-M1 1#环式刨片机 电机控制 联动启动延时</v>
      </c>
      <c r="D6" t="s">
        <v>154</v>
      </c>
      <c r="E6" t="s">
        <v>154</v>
      </c>
      <c r="F6">
        <v>0</v>
      </c>
      <c r="G6" t="s">
        <v>154</v>
      </c>
      <c r="H6" t="s">
        <v>154</v>
      </c>
      <c r="I6">
        <v>0</v>
      </c>
      <c r="J6">
        <v>0</v>
      </c>
      <c r="L6">
        <v>0</v>
      </c>
      <c r="M6">
        <v>-32768</v>
      </c>
      <c r="N6">
        <v>32767</v>
      </c>
      <c r="O6">
        <v>0</v>
      </c>
      <c r="P6">
        <v>0</v>
      </c>
      <c r="Q6" t="s">
        <v>155</v>
      </c>
      <c r="R6">
        <v>0</v>
      </c>
      <c r="S6">
        <v>1</v>
      </c>
      <c r="T6" t="s">
        <v>155</v>
      </c>
      <c r="U6">
        <v>0</v>
      </c>
      <c r="V6">
        <v>1</v>
      </c>
      <c r="W6" t="s">
        <v>155</v>
      </c>
      <c r="X6">
        <v>0</v>
      </c>
      <c r="Y6">
        <v>1</v>
      </c>
      <c r="Z6" t="s">
        <v>155</v>
      </c>
      <c r="AA6">
        <v>0</v>
      </c>
      <c r="AB6">
        <v>1</v>
      </c>
      <c r="AC6" t="s">
        <v>155</v>
      </c>
      <c r="AD6">
        <v>0</v>
      </c>
      <c r="AE6">
        <v>1</v>
      </c>
      <c r="AF6" t="s">
        <v>155</v>
      </c>
      <c r="AG6">
        <v>0</v>
      </c>
      <c r="AH6">
        <v>1</v>
      </c>
      <c r="AI6">
        <v>0</v>
      </c>
      <c r="AJ6" t="s">
        <v>155</v>
      </c>
      <c r="AK6">
        <v>0</v>
      </c>
      <c r="AL6">
        <v>1</v>
      </c>
      <c r="AM6" t="s">
        <v>4774</v>
      </c>
      <c r="AN6">
        <v>-32768</v>
      </c>
      <c r="AO6">
        <v>32767</v>
      </c>
      <c r="AP6" t="s">
        <v>4775</v>
      </c>
      <c r="AQ6" t="s">
        <v>157</v>
      </c>
      <c r="AR6" t="s">
        <v>158</v>
      </c>
      <c r="AS6" t="str">
        <f>VLOOKUP('intouch变量（整型） '!$A6,基本表格!$G:$Q,3,FALSE)</f>
        <v>DB1100,INT18</v>
      </c>
      <c r="AT6" t="str">
        <f>VLOOKUP('intouch变量（整型） '!$A6,基本表格!$G:$Q,10,FALSE)</f>
        <v>No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</row>
    <row r="7" spans="1:55">
      <c r="A7" t="s">
        <v>4780</v>
      </c>
      <c r="B7" s="11" t="str">
        <f t="shared" si="0"/>
        <v>CHP1</v>
      </c>
      <c r="C7" s="11" t="str">
        <f>VLOOKUP('intouch变量（整型） '!$A7,基本表格!$G:$Q,2,FALSE)</f>
        <v>2415+P8-M1 1#环式刨片机 电机控制 起动转换时间 秒</v>
      </c>
      <c r="D7" t="s">
        <v>154</v>
      </c>
      <c r="E7" t="s">
        <v>154</v>
      </c>
      <c r="F7">
        <v>0</v>
      </c>
      <c r="G7" t="s">
        <v>154</v>
      </c>
      <c r="H7" t="s">
        <v>154</v>
      </c>
      <c r="I7">
        <v>0</v>
      </c>
      <c r="J7">
        <v>0</v>
      </c>
      <c r="L7">
        <v>0</v>
      </c>
      <c r="M7">
        <v>-32768</v>
      </c>
      <c r="N7">
        <v>32767</v>
      </c>
      <c r="O7">
        <v>0</v>
      </c>
      <c r="P7">
        <v>0</v>
      </c>
      <c r="Q7" t="s">
        <v>155</v>
      </c>
      <c r="R7">
        <v>0</v>
      </c>
      <c r="S7">
        <v>1</v>
      </c>
      <c r="T7" t="s">
        <v>155</v>
      </c>
      <c r="U7">
        <v>0</v>
      </c>
      <c r="V7">
        <v>1</v>
      </c>
      <c r="W7" t="s">
        <v>155</v>
      </c>
      <c r="X7">
        <v>0</v>
      </c>
      <c r="Y7">
        <v>1</v>
      </c>
      <c r="Z7" t="s">
        <v>155</v>
      </c>
      <c r="AA7">
        <v>0</v>
      </c>
      <c r="AB7">
        <v>1</v>
      </c>
      <c r="AC7" t="s">
        <v>155</v>
      </c>
      <c r="AD7">
        <v>0</v>
      </c>
      <c r="AE7">
        <v>1</v>
      </c>
      <c r="AF7" t="s">
        <v>155</v>
      </c>
      <c r="AG7">
        <v>0</v>
      </c>
      <c r="AH7">
        <v>1</v>
      </c>
      <c r="AI7">
        <v>0</v>
      </c>
      <c r="AJ7" t="s">
        <v>155</v>
      </c>
      <c r="AK7">
        <v>0</v>
      </c>
      <c r="AL7">
        <v>1</v>
      </c>
      <c r="AM7" t="s">
        <v>4774</v>
      </c>
      <c r="AN7">
        <v>-32768</v>
      </c>
      <c r="AO7">
        <v>32767</v>
      </c>
      <c r="AP7" t="s">
        <v>4775</v>
      </c>
      <c r="AQ7" t="s">
        <v>157</v>
      </c>
      <c r="AR7" t="s">
        <v>158</v>
      </c>
      <c r="AS7" t="str">
        <f>VLOOKUP('intouch变量（整型） '!$A7,基本表格!$G:$Q,3,FALSE)</f>
        <v>DB1100,INT20</v>
      </c>
      <c r="AT7" t="str">
        <f>VLOOKUP('intouch变量（整型） '!$A7,基本表格!$G:$Q,10,FALSE)</f>
        <v>No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</row>
    <row r="8" spans="1:55">
      <c r="A8" t="s">
        <v>4781</v>
      </c>
      <c r="B8" s="11" t="str">
        <f t="shared" si="0"/>
        <v>CHP1</v>
      </c>
      <c r="C8" s="11" t="str">
        <f>VLOOKUP('intouch变量（整型） '!$A8,基本表格!$G:$Q,2,FALSE)</f>
        <v>2415+P8-M1 1#环式刨片机 给定频率 实际内码</v>
      </c>
      <c r="D8" t="s">
        <v>154</v>
      </c>
      <c r="E8" t="s">
        <v>154</v>
      </c>
      <c r="F8">
        <v>0</v>
      </c>
      <c r="G8" t="s">
        <v>154</v>
      </c>
      <c r="H8" t="s">
        <v>154</v>
      </c>
      <c r="I8">
        <v>0</v>
      </c>
      <c r="J8">
        <v>0</v>
      </c>
      <c r="L8">
        <v>0</v>
      </c>
      <c r="M8">
        <v>-32768</v>
      </c>
      <c r="N8">
        <v>32767</v>
      </c>
      <c r="O8">
        <v>0</v>
      </c>
      <c r="P8">
        <v>0</v>
      </c>
      <c r="Q8" t="s">
        <v>155</v>
      </c>
      <c r="R8">
        <v>0</v>
      </c>
      <c r="S8">
        <v>1</v>
      </c>
      <c r="T8" t="s">
        <v>155</v>
      </c>
      <c r="U8">
        <v>0</v>
      </c>
      <c r="V8">
        <v>1</v>
      </c>
      <c r="W8" t="s">
        <v>155</v>
      </c>
      <c r="X8">
        <v>0</v>
      </c>
      <c r="Y8">
        <v>1</v>
      </c>
      <c r="Z8" t="s">
        <v>155</v>
      </c>
      <c r="AA8">
        <v>0</v>
      </c>
      <c r="AB8">
        <v>1</v>
      </c>
      <c r="AC8" t="s">
        <v>155</v>
      </c>
      <c r="AD8">
        <v>0</v>
      </c>
      <c r="AE8">
        <v>1</v>
      </c>
      <c r="AF8" t="s">
        <v>155</v>
      </c>
      <c r="AG8">
        <v>0</v>
      </c>
      <c r="AH8">
        <v>1</v>
      </c>
      <c r="AI8">
        <v>0</v>
      </c>
      <c r="AJ8" t="s">
        <v>155</v>
      </c>
      <c r="AK8">
        <v>0</v>
      </c>
      <c r="AL8">
        <v>1</v>
      </c>
      <c r="AM8" t="s">
        <v>4774</v>
      </c>
      <c r="AN8">
        <v>-32768</v>
      </c>
      <c r="AO8">
        <v>32767</v>
      </c>
      <c r="AP8" t="s">
        <v>4775</v>
      </c>
      <c r="AQ8" t="s">
        <v>157</v>
      </c>
      <c r="AR8" t="s">
        <v>158</v>
      </c>
      <c r="AS8" t="str">
        <f>VLOOKUP('intouch变量（整型） '!$A8,基本表格!$G:$Q,3,FALSE)</f>
        <v>DB1100,INT52</v>
      </c>
      <c r="AT8" t="str">
        <f>VLOOKUP('intouch变量（整型） '!$A8,基本表格!$G:$Q,10,FALSE)</f>
        <v>Yes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</row>
    <row r="9" spans="1:55">
      <c r="A9" t="s">
        <v>4782</v>
      </c>
      <c r="B9" s="11" t="str">
        <f t="shared" si="0"/>
        <v>CHP1</v>
      </c>
      <c r="C9" s="11" t="str">
        <f>VLOOKUP('intouch变量（整型） '!$A9,基本表格!$G:$Q,2,FALSE)</f>
        <v>2415+P8-M1 1#环式刨片机 反馈频率 实际内码</v>
      </c>
      <c r="D9" t="s">
        <v>154</v>
      </c>
      <c r="E9" t="s">
        <v>154</v>
      </c>
      <c r="F9">
        <v>0</v>
      </c>
      <c r="G9" t="s">
        <v>154</v>
      </c>
      <c r="H9" t="s">
        <v>154</v>
      </c>
      <c r="I9">
        <v>0</v>
      </c>
      <c r="J9">
        <v>0</v>
      </c>
      <c r="L9">
        <v>0</v>
      </c>
      <c r="M9">
        <v>-32768</v>
      </c>
      <c r="N9">
        <v>32767</v>
      </c>
      <c r="O9">
        <v>0</v>
      </c>
      <c r="P9">
        <v>0</v>
      </c>
      <c r="Q9" t="s">
        <v>155</v>
      </c>
      <c r="R9">
        <v>0</v>
      </c>
      <c r="S9">
        <v>1</v>
      </c>
      <c r="T9" t="s">
        <v>155</v>
      </c>
      <c r="U9">
        <v>0</v>
      </c>
      <c r="V9">
        <v>1</v>
      </c>
      <c r="W9" t="s">
        <v>155</v>
      </c>
      <c r="X9">
        <v>0</v>
      </c>
      <c r="Y9">
        <v>1</v>
      </c>
      <c r="Z9" t="s">
        <v>155</v>
      </c>
      <c r="AA9">
        <v>0</v>
      </c>
      <c r="AB9">
        <v>1</v>
      </c>
      <c r="AC9" t="s">
        <v>155</v>
      </c>
      <c r="AD9">
        <v>0</v>
      </c>
      <c r="AE9">
        <v>1</v>
      </c>
      <c r="AF9" t="s">
        <v>155</v>
      </c>
      <c r="AG9">
        <v>0</v>
      </c>
      <c r="AH9">
        <v>1</v>
      </c>
      <c r="AI9">
        <v>0</v>
      </c>
      <c r="AJ9" t="s">
        <v>155</v>
      </c>
      <c r="AK9">
        <v>0</v>
      </c>
      <c r="AL9">
        <v>1</v>
      </c>
      <c r="AM9" t="s">
        <v>4774</v>
      </c>
      <c r="AN9">
        <v>-32768</v>
      </c>
      <c r="AO9">
        <v>32767</v>
      </c>
      <c r="AP9" t="s">
        <v>4775</v>
      </c>
      <c r="AQ9" t="s">
        <v>157</v>
      </c>
      <c r="AR9" t="s">
        <v>158</v>
      </c>
      <c r="AS9" t="str">
        <f>VLOOKUP('intouch变量（整型） '!$A9,基本表格!$G:$Q,3,FALSE)</f>
        <v>DB1100,INT102</v>
      </c>
      <c r="AT9" t="str">
        <f>VLOOKUP('intouch变量（整型） '!$A9,基本表格!$G:$Q,10,FALSE)</f>
        <v>Yes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</row>
    <row r="10" spans="1:55">
      <c r="A10" t="s">
        <v>4783</v>
      </c>
      <c r="B10" s="11" t="str">
        <f t="shared" si="0"/>
        <v>CHP1</v>
      </c>
      <c r="C10" s="11" t="str">
        <f>VLOOKUP('intouch变量（整型） '!$A10,基本表格!$G:$Q,2,FALSE)</f>
        <v>2415+P8-M1 1#环式刨片机 变频器通讯 警告</v>
      </c>
      <c r="D10" t="s">
        <v>154</v>
      </c>
      <c r="E10" t="s">
        <v>154</v>
      </c>
      <c r="F10">
        <v>0</v>
      </c>
      <c r="G10" t="s">
        <v>154</v>
      </c>
      <c r="H10" t="s">
        <v>154</v>
      </c>
      <c r="I10">
        <v>0</v>
      </c>
      <c r="J10">
        <v>0</v>
      </c>
      <c r="L10">
        <v>0</v>
      </c>
      <c r="M10">
        <v>-32768</v>
      </c>
      <c r="N10">
        <v>32767</v>
      </c>
      <c r="O10">
        <v>0</v>
      </c>
      <c r="P10">
        <v>0</v>
      </c>
      <c r="Q10" t="s">
        <v>155</v>
      </c>
      <c r="R10">
        <v>0</v>
      </c>
      <c r="S10">
        <v>1</v>
      </c>
      <c r="T10" t="s">
        <v>155</v>
      </c>
      <c r="U10">
        <v>0</v>
      </c>
      <c r="V10">
        <v>1</v>
      </c>
      <c r="W10" t="s">
        <v>155</v>
      </c>
      <c r="X10">
        <v>0</v>
      </c>
      <c r="Y10">
        <v>1</v>
      </c>
      <c r="Z10" t="s">
        <v>155</v>
      </c>
      <c r="AA10">
        <v>0</v>
      </c>
      <c r="AB10">
        <v>1</v>
      </c>
      <c r="AC10" t="s">
        <v>155</v>
      </c>
      <c r="AD10">
        <v>0</v>
      </c>
      <c r="AE10">
        <v>1</v>
      </c>
      <c r="AF10" t="s">
        <v>155</v>
      </c>
      <c r="AG10">
        <v>0</v>
      </c>
      <c r="AH10">
        <v>1</v>
      </c>
      <c r="AI10">
        <v>0</v>
      </c>
      <c r="AJ10" t="s">
        <v>155</v>
      </c>
      <c r="AK10">
        <v>0</v>
      </c>
      <c r="AL10">
        <v>1</v>
      </c>
      <c r="AM10" t="s">
        <v>4774</v>
      </c>
      <c r="AN10">
        <v>-32768</v>
      </c>
      <c r="AO10">
        <v>32767</v>
      </c>
      <c r="AP10" t="s">
        <v>4775</v>
      </c>
      <c r="AQ10" t="s">
        <v>157</v>
      </c>
      <c r="AR10" t="s">
        <v>158</v>
      </c>
      <c r="AS10" t="str">
        <f>VLOOKUP('intouch变量（整型） '!$A10,基本表格!$G:$Q,3,FALSE)</f>
        <v>DB1100,INT152</v>
      </c>
      <c r="AT10" t="str">
        <f>VLOOKUP('intouch变量（整型） '!$A10,基本表格!$G:$Q,10,FALSE)</f>
        <v>Yes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</row>
    <row r="11" spans="1:55">
      <c r="A11" t="s">
        <v>4784</v>
      </c>
      <c r="B11" s="11" t="str">
        <f t="shared" si="0"/>
        <v>CHP1</v>
      </c>
      <c r="C11" s="11" t="str">
        <f>VLOOKUP('intouch变量（整型） '!$A11,基本表格!$G:$Q,2,FALSE)</f>
        <v>2415+P8-M1 1#环式刨片机 变频器通讯 报警代码</v>
      </c>
      <c r="D11" t="s">
        <v>154</v>
      </c>
      <c r="E11" t="s">
        <v>154</v>
      </c>
      <c r="F11">
        <v>0</v>
      </c>
      <c r="G11" t="s">
        <v>154</v>
      </c>
      <c r="H11" t="s">
        <v>154</v>
      </c>
      <c r="I11">
        <v>0</v>
      </c>
      <c r="J11">
        <v>0</v>
      </c>
      <c r="L11">
        <v>0</v>
      </c>
      <c r="M11">
        <v>-32768</v>
      </c>
      <c r="N11">
        <v>32767</v>
      </c>
      <c r="O11">
        <v>0</v>
      </c>
      <c r="P11">
        <v>0</v>
      </c>
      <c r="Q11" t="s">
        <v>155</v>
      </c>
      <c r="R11">
        <v>0</v>
      </c>
      <c r="S11">
        <v>1</v>
      </c>
      <c r="T11" t="s">
        <v>155</v>
      </c>
      <c r="U11">
        <v>0</v>
      </c>
      <c r="V11">
        <v>1</v>
      </c>
      <c r="W11" t="s">
        <v>155</v>
      </c>
      <c r="X11">
        <v>0</v>
      </c>
      <c r="Y11">
        <v>1</v>
      </c>
      <c r="Z11" t="s">
        <v>155</v>
      </c>
      <c r="AA11">
        <v>0</v>
      </c>
      <c r="AB11">
        <v>1</v>
      </c>
      <c r="AC11" t="s">
        <v>155</v>
      </c>
      <c r="AD11">
        <v>0</v>
      </c>
      <c r="AE11">
        <v>1</v>
      </c>
      <c r="AF11" t="s">
        <v>155</v>
      </c>
      <c r="AG11">
        <v>0</v>
      </c>
      <c r="AH11">
        <v>1</v>
      </c>
      <c r="AI11">
        <v>0</v>
      </c>
      <c r="AJ11" t="s">
        <v>155</v>
      </c>
      <c r="AK11">
        <v>0</v>
      </c>
      <c r="AL11">
        <v>1</v>
      </c>
      <c r="AM11" t="s">
        <v>4774</v>
      </c>
      <c r="AN11">
        <v>-32768</v>
      </c>
      <c r="AO11">
        <v>32767</v>
      </c>
      <c r="AP11" t="s">
        <v>4775</v>
      </c>
      <c r="AQ11" t="s">
        <v>157</v>
      </c>
      <c r="AR11" t="s">
        <v>158</v>
      </c>
      <c r="AS11" t="str">
        <f>VLOOKUP('intouch变量（整型） '!$A11,基本表格!$G:$Q,3,FALSE)</f>
        <v>DB1100,INT154</v>
      </c>
      <c r="AT11" t="str">
        <f>VLOOKUP('intouch变量（整型） '!$A11,基本表格!$G:$Q,10,FALSE)</f>
        <v>Yes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</row>
    <row r="12" spans="1:55">
      <c r="A12" t="s">
        <v>4785</v>
      </c>
      <c r="B12" s="11" t="str">
        <f t="shared" si="0"/>
        <v>CHP1</v>
      </c>
      <c r="C12" s="11" t="str">
        <f>VLOOKUP('intouch变量（整型） '!$A12,基本表格!$G:$Q,2,FALSE)</f>
        <v>2415+P8-M1 1#环式刨片机 反馈转速 实际内码</v>
      </c>
      <c r="D12" t="s">
        <v>154</v>
      </c>
      <c r="E12" t="s">
        <v>154</v>
      </c>
      <c r="F12">
        <v>0</v>
      </c>
      <c r="G12" t="s">
        <v>154</v>
      </c>
      <c r="H12" t="s">
        <v>154</v>
      </c>
      <c r="I12">
        <v>0</v>
      </c>
      <c r="J12">
        <v>0</v>
      </c>
      <c r="L12">
        <v>0</v>
      </c>
      <c r="M12">
        <v>-32768</v>
      </c>
      <c r="N12">
        <v>32767</v>
      </c>
      <c r="O12">
        <v>0</v>
      </c>
      <c r="P12">
        <v>0</v>
      </c>
      <c r="Q12" t="s">
        <v>155</v>
      </c>
      <c r="R12">
        <v>0</v>
      </c>
      <c r="S12">
        <v>1</v>
      </c>
      <c r="T12" t="s">
        <v>155</v>
      </c>
      <c r="U12">
        <v>0</v>
      </c>
      <c r="V12">
        <v>1</v>
      </c>
      <c r="W12" t="s">
        <v>155</v>
      </c>
      <c r="X12">
        <v>0</v>
      </c>
      <c r="Y12">
        <v>1</v>
      </c>
      <c r="Z12" t="s">
        <v>155</v>
      </c>
      <c r="AA12">
        <v>0</v>
      </c>
      <c r="AB12">
        <v>1</v>
      </c>
      <c r="AC12" t="s">
        <v>155</v>
      </c>
      <c r="AD12">
        <v>0</v>
      </c>
      <c r="AE12">
        <v>1</v>
      </c>
      <c r="AF12" t="s">
        <v>155</v>
      </c>
      <c r="AG12">
        <v>0</v>
      </c>
      <c r="AH12">
        <v>1</v>
      </c>
      <c r="AI12">
        <v>0</v>
      </c>
      <c r="AJ12" t="s">
        <v>155</v>
      </c>
      <c r="AK12">
        <v>0</v>
      </c>
      <c r="AL12">
        <v>1</v>
      </c>
      <c r="AM12" t="s">
        <v>4774</v>
      </c>
      <c r="AN12">
        <v>-32768</v>
      </c>
      <c r="AO12">
        <v>32767</v>
      </c>
      <c r="AP12" t="s">
        <v>4775</v>
      </c>
      <c r="AQ12" t="s">
        <v>157</v>
      </c>
      <c r="AR12" t="s">
        <v>158</v>
      </c>
      <c r="AS12" t="str">
        <f>VLOOKUP('intouch变量（整型） '!$A12,基本表格!$G:$Q,3,FALSE)</f>
        <v>DB1100,INT202</v>
      </c>
      <c r="AT12" t="str">
        <f>VLOOKUP('intouch变量（整型） '!$A12,基本表格!$G:$Q,10,FALSE)</f>
        <v>Yes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</row>
    <row r="13" spans="1:55">
      <c r="A13" t="s">
        <v>4786</v>
      </c>
      <c r="B13" s="11" t="str">
        <f t="shared" si="0"/>
        <v>CHP1</v>
      </c>
      <c r="C13" s="11" t="str">
        <f>VLOOKUP('intouch变量（整型） '!$A13,基本表格!$G:$Q,2,FALSE)</f>
        <v>2415+P8-M1 1#环式刨片机 反馈电流 实际内码</v>
      </c>
      <c r="D13" t="s">
        <v>154</v>
      </c>
      <c r="E13" t="s">
        <v>154</v>
      </c>
      <c r="F13">
        <v>0</v>
      </c>
      <c r="G13" t="s">
        <v>154</v>
      </c>
      <c r="H13" t="s">
        <v>154</v>
      </c>
      <c r="I13">
        <v>0</v>
      </c>
      <c r="J13">
        <v>0</v>
      </c>
      <c r="L13">
        <v>0</v>
      </c>
      <c r="M13">
        <v>-32768</v>
      </c>
      <c r="N13">
        <v>32767</v>
      </c>
      <c r="O13">
        <v>0</v>
      </c>
      <c r="P13">
        <v>0</v>
      </c>
      <c r="Q13" t="s">
        <v>155</v>
      </c>
      <c r="R13">
        <v>0</v>
      </c>
      <c r="S13">
        <v>1</v>
      </c>
      <c r="T13" t="s">
        <v>155</v>
      </c>
      <c r="U13">
        <v>0</v>
      </c>
      <c r="V13">
        <v>1</v>
      </c>
      <c r="W13" t="s">
        <v>155</v>
      </c>
      <c r="X13">
        <v>0</v>
      </c>
      <c r="Y13">
        <v>1</v>
      </c>
      <c r="Z13" t="s">
        <v>155</v>
      </c>
      <c r="AA13">
        <v>0</v>
      </c>
      <c r="AB13">
        <v>1</v>
      </c>
      <c r="AC13" t="s">
        <v>155</v>
      </c>
      <c r="AD13">
        <v>0</v>
      </c>
      <c r="AE13">
        <v>1</v>
      </c>
      <c r="AF13" t="s">
        <v>155</v>
      </c>
      <c r="AG13">
        <v>0</v>
      </c>
      <c r="AH13">
        <v>1</v>
      </c>
      <c r="AI13">
        <v>0</v>
      </c>
      <c r="AJ13" t="s">
        <v>155</v>
      </c>
      <c r="AK13">
        <v>0</v>
      </c>
      <c r="AL13">
        <v>1</v>
      </c>
      <c r="AM13" t="s">
        <v>4774</v>
      </c>
      <c r="AN13">
        <v>-32768</v>
      </c>
      <c r="AO13">
        <v>32767</v>
      </c>
      <c r="AP13" t="s">
        <v>4775</v>
      </c>
      <c r="AQ13" t="s">
        <v>157</v>
      </c>
      <c r="AR13" t="s">
        <v>158</v>
      </c>
      <c r="AS13" t="str">
        <f>VLOOKUP('intouch变量（整型） '!$A13,基本表格!$G:$Q,3,FALSE)</f>
        <v>DB1100,INT252</v>
      </c>
      <c r="AT13" t="str">
        <f>VLOOKUP('intouch变量（整型） '!$A13,基本表格!$G:$Q,10,FALSE)</f>
        <v>Yes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</row>
    <row r="14" spans="1:55">
      <c r="A14" t="s">
        <v>4787</v>
      </c>
      <c r="B14" s="11" t="str">
        <f t="shared" si="0"/>
        <v>CHP1</v>
      </c>
      <c r="C14" s="11" t="str">
        <f>VLOOKUP('intouch变量（整型） '!$A14,基本表格!$G:$Q,2,FALSE)</f>
        <v>2412+P5-M1 刨片机料仓1#出料螺旋A 电机控制 断链超时时间 秒</v>
      </c>
      <c r="D14" t="s">
        <v>154</v>
      </c>
      <c r="E14" t="s">
        <v>154</v>
      </c>
      <c r="F14">
        <v>0</v>
      </c>
      <c r="G14" t="s">
        <v>154</v>
      </c>
      <c r="H14" t="s">
        <v>154</v>
      </c>
      <c r="I14">
        <v>0</v>
      </c>
      <c r="J14">
        <v>0</v>
      </c>
      <c r="L14">
        <v>0</v>
      </c>
      <c r="M14">
        <v>-32768</v>
      </c>
      <c r="N14">
        <v>32767</v>
      </c>
      <c r="O14">
        <v>0</v>
      </c>
      <c r="P14">
        <v>0</v>
      </c>
      <c r="Q14" t="s">
        <v>155</v>
      </c>
      <c r="R14">
        <v>0</v>
      </c>
      <c r="S14">
        <v>1</v>
      </c>
      <c r="T14" t="s">
        <v>155</v>
      </c>
      <c r="U14">
        <v>0</v>
      </c>
      <c r="V14">
        <v>1</v>
      </c>
      <c r="W14" t="s">
        <v>155</v>
      </c>
      <c r="X14">
        <v>0</v>
      </c>
      <c r="Y14">
        <v>1</v>
      </c>
      <c r="Z14" t="s">
        <v>155</v>
      </c>
      <c r="AA14">
        <v>0</v>
      </c>
      <c r="AB14">
        <v>1</v>
      </c>
      <c r="AC14" t="s">
        <v>155</v>
      </c>
      <c r="AD14">
        <v>0</v>
      </c>
      <c r="AE14">
        <v>1</v>
      </c>
      <c r="AF14" t="s">
        <v>155</v>
      </c>
      <c r="AG14">
        <v>0</v>
      </c>
      <c r="AH14">
        <v>1</v>
      </c>
      <c r="AI14">
        <v>0</v>
      </c>
      <c r="AJ14" t="s">
        <v>155</v>
      </c>
      <c r="AK14">
        <v>0</v>
      </c>
      <c r="AL14">
        <v>1</v>
      </c>
      <c r="AM14" t="s">
        <v>4774</v>
      </c>
      <c r="AN14">
        <v>-32768</v>
      </c>
      <c r="AO14">
        <v>32767</v>
      </c>
      <c r="AP14" t="s">
        <v>4775</v>
      </c>
      <c r="AQ14" t="s">
        <v>157</v>
      </c>
      <c r="AR14" t="s">
        <v>158</v>
      </c>
      <c r="AS14" t="str">
        <f>VLOOKUP('intouch变量（整型） '!$A14,基本表格!$G:$Q,3,FALSE)</f>
        <v>DB1100,INT304</v>
      </c>
      <c r="AT14" t="str">
        <f>VLOOKUP('intouch变量（整型） '!$A14,基本表格!$G:$Q,10,FALSE)</f>
        <v>No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</row>
    <row r="15" spans="1:55">
      <c r="A15" t="s">
        <v>4788</v>
      </c>
      <c r="B15" s="11" t="str">
        <f t="shared" si="0"/>
        <v>CHP1</v>
      </c>
      <c r="C15" s="11" t="str">
        <f>VLOOKUP('intouch变量（整型） '!$A15,基本表格!$G:$Q,2,FALSE)</f>
        <v>2412+P5-M1 刨片机料仓1#出料螺旋A 电机控制 堵料检测时间 秒</v>
      </c>
      <c r="D15" t="s">
        <v>154</v>
      </c>
      <c r="E15" t="s">
        <v>154</v>
      </c>
      <c r="F15">
        <v>0</v>
      </c>
      <c r="G15" t="s">
        <v>154</v>
      </c>
      <c r="H15" t="s">
        <v>154</v>
      </c>
      <c r="I15">
        <v>0</v>
      </c>
      <c r="J15">
        <v>0</v>
      </c>
      <c r="L15">
        <v>0</v>
      </c>
      <c r="M15">
        <v>-32768</v>
      </c>
      <c r="N15">
        <v>32767</v>
      </c>
      <c r="O15">
        <v>0</v>
      </c>
      <c r="P15">
        <v>0</v>
      </c>
      <c r="Q15" t="s">
        <v>155</v>
      </c>
      <c r="R15">
        <v>0</v>
      </c>
      <c r="S15">
        <v>1</v>
      </c>
      <c r="T15" t="s">
        <v>155</v>
      </c>
      <c r="U15">
        <v>0</v>
      </c>
      <c r="V15">
        <v>1</v>
      </c>
      <c r="W15" t="s">
        <v>155</v>
      </c>
      <c r="X15">
        <v>0</v>
      </c>
      <c r="Y15">
        <v>1</v>
      </c>
      <c r="Z15" t="s">
        <v>155</v>
      </c>
      <c r="AA15">
        <v>0</v>
      </c>
      <c r="AB15">
        <v>1</v>
      </c>
      <c r="AC15" t="s">
        <v>155</v>
      </c>
      <c r="AD15">
        <v>0</v>
      </c>
      <c r="AE15">
        <v>1</v>
      </c>
      <c r="AF15" t="s">
        <v>155</v>
      </c>
      <c r="AG15">
        <v>0</v>
      </c>
      <c r="AH15">
        <v>1</v>
      </c>
      <c r="AI15">
        <v>0</v>
      </c>
      <c r="AJ15" t="s">
        <v>155</v>
      </c>
      <c r="AK15">
        <v>0</v>
      </c>
      <c r="AL15">
        <v>1</v>
      </c>
      <c r="AM15" t="s">
        <v>4774</v>
      </c>
      <c r="AN15">
        <v>-32768</v>
      </c>
      <c r="AO15">
        <v>32767</v>
      </c>
      <c r="AP15" t="s">
        <v>4775</v>
      </c>
      <c r="AQ15" t="s">
        <v>157</v>
      </c>
      <c r="AR15" t="s">
        <v>158</v>
      </c>
      <c r="AS15" t="str">
        <f>VLOOKUP('intouch变量（整型） '!$A15,基本表格!$G:$Q,3,FALSE)</f>
        <v>DB1100,INT306</v>
      </c>
      <c r="AT15" t="str">
        <f>VLOOKUP('intouch变量（整型） '!$A15,基本表格!$G:$Q,10,FALSE)</f>
        <v>No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</row>
    <row r="16" spans="1:55">
      <c r="A16" t="s">
        <v>4789</v>
      </c>
      <c r="B16" s="11" t="str">
        <f t="shared" si="0"/>
        <v>CHP1</v>
      </c>
      <c r="C16" s="11" t="str">
        <f>VLOOKUP('intouch变量（整型） '!$A16,基本表格!$G:$Q,2,FALSE)</f>
        <v>2412+P5-M1 刨片机料仓1#出料螺旋A 电机控制 左跑偏检测时间</v>
      </c>
      <c r="D16" t="s">
        <v>154</v>
      </c>
      <c r="E16" t="s">
        <v>154</v>
      </c>
      <c r="F16">
        <v>0</v>
      </c>
      <c r="G16" t="s">
        <v>154</v>
      </c>
      <c r="H16" t="s">
        <v>154</v>
      </c>
      <c r="I16">
        <v>0</v>
      </c>
      <c r="J16">
        <v>0</v>
      </c>
      <c r="L16">
        <v>0</v>
      </c>
      <c r="M16">
        <v>-32768</v>
      </c>
      <c r="N16">
        <v>32767</v>
      </c>
      <c r="O16">
        <v>0</v>
      </c>
      <c r="P16">
        <v>0</v>
      </c>
      <c r="Q16" t="s">
        <v>155</v>
      </c>
      <c r="R16">
        <v>0</v>
      </c>
      <c r="S16">
        <v>1</v>
      </c>
      <c r="T16" t="s">
        <v>155</v>
      </c>
      <c r="U16">
        <v>0</v>
      </c>
      <c r="V16">
        <v>1</v>
      </c>
      <c r="W16" t="s">
        <v>155</v>
      </c>
      <c r="X16">
        <v>0</v>
      </c>
      <c r="Y16">
        <v>1</v>
      </c>
      <c r="Z16" t="s">
        <v>155</v>
      </c>
      <c r="AA16">
        <v>0</v>
      </c>
      <c r="AB16">
        <v>1</v>
      </c>
      <c r="AC16" t="s">
        <v>155</v>
      </c>
      <c r="AD16">
        <v>0</v>
      </c>
      <c r="AE16">
        <v>1</v>
      </c>
      <c r="AF16" t="s">
        <v>155</v>
      </c>
      <c r="AG16">
        <v>0</v>
      </c>
      <c r="AH16">
        <v>1</v>
      </c>
      <c r="AI16">
        <v>0</v>
      </c>
      <c r="AJ16" t="s">
        <v>155</v>
      </c>
      <c r="AK16">
        <v>0</v>
      </c>
      <c r="AL16">
        <v>1</v>
      </c>
      <c r="AM16" t="s">
        <v>4774</v>
      </c>
      <c r="AN16">
        <v>-32768</v>
      </c>
      <c r="AO16">
        <v>32767</v>
      </c>
      <c r="AP16" t="s">
        <v>4775</v>
      </c>
      <c r="AQ16" t="s">
        <v>157</v>
      </c>
      <c r="AR16" t="s">
        <v>158</v>
      </c>
      <c r="AS16" t="str">
        <f>VLOOKUP('intouch变量（整型） '!$A16,基本表格!$G:$Q,3,FALSE)</f>
        <v>DB1100,INT310</v>
      </c>
      <c r="AT16" t="str">
        <f>VLOOKUP('intouch变量（整型） '!$A16,基本表格!$G:$Q,10,FALSE)</f>
        <v>No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</row>
    <row r="17" spans="1:55">
      <c r="A17" t="s">
        <v>4790</v>
      </c>
      <c r="B17" s="11" t="str">
        <f t="shared" si="0"/>
        <v>CHP1</v>
      </c>
      <c r="C17" s="11" t="str">
        <f>VLOOKUP('intouch变量（整型） '!$A17,基本表格!$G:$Q,2,FALSE)</f>
        <v>2412+P5-M1 刨片机料仓1#出料螺旋A 电机控制 右跑偏检测时间</v>
      </c>
      <c r="D17" t="s">
        <v>154</v>
      </c>
      <c r="E17" t="s">
        <v>154</v>
      </c>
      <c r="F17">
        <v>0</v>
      </c>
      <c r="G17" t="s">
        <v>154</v>
      </c>
      <c r="H17" t="s">
        <v>154</v>
      </c>
      <c r="I17">
        <v>0</v>
      </c>
      <c r="J17">
        <v>0</v>
      </c>
      <c r="L17">
        <v>0</v>
      </c>
      <c r="M17">
        <v>-32768</v>
      </c>
      <c r="N17">
        <v>32767</v>
      </c>
      <c r="O17">
        <v>0</v>
      </c>
      <c r="P17">
        <v>0</v>
      </c>
      <c r="Q17" t="s">
        <v>155</v>
      </c>
      <c r="R17">
        <v>0</v>
      </c>
      <c r="S17">
        <v>1</v>
      </c>
      <c r="T17" t="s">
        <v>155</v>
      </c>
      <c r="U17">
        <v>0</v>
      </c>
      <c r="V17">
        <v>1</v>
      </c>
      <c r="W17" t="s">
        <v>155</v>
      </c>
      <c r="X17">
        <v>0</v>
      </c>
      <c r="Y17">
        <v>1</v>
      </c>
      <c r="Z17" t="s">
        <v>155</v>
      </c>
      <c r="AA17">
        <v>0</v>
      </c>
      <c r="AB17">
        <v>1</v>
      </c>
      <c r="AC17" t="s">
        <v>155</v>
      </c>
      <c r="AD17">
        <v>0</v>
      </c>
      <c r="AE17">
        <v>1</v>
      </c>
      <c r="AF17" t="s">
        <v>155</v>
      </c>
      <c r="AG17">
        <v>0</v>
      </c>
      <c r="AH17">
        <v>1</v>
      </c>
      <c r="AI17">
        <v>0</v>
      </c>
      <c r="AJ17" t="s">
        <v>155</v>
      </c>
      <c r="AK17">
        <v>0</v>
      </c>
      <c r="AL17">
        <v>1</v>
      </c>
      <c r="AM17" t="s">
        <v>4774</v>
      </c>
      <c r="AN17">
        <v>-32768</v>
      </c>
      <c r="AO17">
        <v>32767</v>
      </c>
      <c r="AP17" t="s">
        <v>4775</v>
      </c>
      <c r="AQ17" t="s">
        <v>157</v>
      </c>
      <c r="AR17" t="s">
        <v>158</v>
      </c>
      <c r="AS17" t="str">
        <f>VLOOKUP('intouch变量（整型） '!$A17,基本表格!$G:$Q,3,FALSE)</f>
        <v>DB1100,INT314</v>
      </c>
      <c r="AT17" t="str">
        <f>VLOOKUP('intouch变量（整型） '!$A17,基本表格!$G:$Q,10,FALSE)</f>
        <v>No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</row>
    <row r="18" spans="1:55">
      <c r="A18" t="s">
        <v>4791</v>
      </c>
      <c r="B18" s="11" t="str">
        <f t="shared" si="0"/>
        <v>CHP1</v>
      </c>
      <c r="C18" s="11" t="str">
        <f>VLOOKUP('intouch变量（整型） '!$A18,基本表格!$G:$Q,2,FALSE)</f>
        <v>2412+P5-M1 刨片机料仓1#出料螺旋A 电机控制 联动启动延时</v>
      </c>
      <c r="D18" t="s">
        <v>154</v>
      </c>
      <c r="E18" t="s">
        <v>154</v>
      </c>
      <c r="F18">
        <v>0</v>
      </c>
      <c r="G18" t="s">
        <v>154</v>
      </c>
      <c r="H18" t="s">
        <v>154</v>
      </c>
      <c r="I18">
        <v>0</v>
      </c>
      <c r="J18">
        <v>0</v>
      </c>
      <c r="L18">
        <v>0</v>
      </c>
      <c r="M18">
        <v>-32768</v>
      </c>
      <c r="N18">
        <v>32767</v>
      </c>
      <c r="O18">
        <v>0</v>
      </c>
      <c r="P18">
        <v>0</v>
      </c>
      <c r="Q18" t="s">
        <v>155</v>
      </c>
      <c r="R18">
        <v>0</v>
      </c>
      <c r="S18">
        <v>1</v>
      </c>
      <c r="T18" t="s">
        <v>155</v>
      </c>
      <c r="U18">
        <v>0</v>
      </c>
      <c r="V18">
        <v>1</v>
      </c>
      <c r="W18" t="s">
        <v>155</v>
      </c>
      <c r="X18">
        <v>0</v>
      </c>
      <c r="Y18">
        <v>1</v>
      </c>
      <c r="Z18" t="s">
        <v>155</v>
      </c>
      <c r="AA18">
        <v>0</v>
      </c>
      <c r="AB18">
        <v>1</v>
      </c>
      <c r="AC18" t="s">
        <v>155</v>
      </c>
      <c r="AD18">
        <v>0</v>
      </c>
      <c r="AE18">
        <v>1</v>
      </c>
      <c r="AF18" t="s">
        <v>155</v>
      </c>
      <c r="AG18">
        <v>0</v>
      </c>
      <c r="AH18">
        <v>1</v>
      </c>
      <c r="AI18">
        <v>0</v>
      </c>
      <c r="AJ18" t="s">
        <v>155</v>
      </c>
      <c r="AK18">
        <v>0</v>
      </c>
      <c r="AL18">
        <v>1</v>
      </c>
      <c r="AM18" t="s">
        <v>4774</v>
      </c>
      <c r="AN18">
        <v>-32768</v>
      </c>
      <c r="AO18">
        <v>32767</v>
      </c>
      <c r="AP18" t="s">
        <v>4775</v>
      </c>
      <c r="AQ18" t="s">
        <v>157</v>
      </c>
      <c r="AR18" t="s">
        <v>158</v>
      </c>
      <c r="AS18" t="str">
        <f>VLOOKUP('intouch变量（整型） '!$A18,基本表格!$G:$Q,3,FALSE)</f>
        <v>DB1100,INT318</v>
      </c>
      <c r="AT18" t="str">
        <f>VLOOKUP('intouch变量（整型） '!$A18,基本表格!$G:$Q,10,FALSE)</f>
        <v>No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</row>
    <row r="19" spans="1:55">
      <c r="A19" t="s">
        <v>4792</v>
      </c>
      <c r="B19" s="11" t="str">
        <f t="shared" si="0"/>
        <v>CHP1</v>
      </c>
      <c r="C19" s="11" t="str">
        <f>VLOOKUP('intouch变量（整型） '!$A19,基本表格!$G:$Q,2,FALSE)</f>
        <v>2412+P5-M1 刨片机料仓1#出料螺旋A 电机控制 起动转换时间 秒</v>
      </c>
      <c r="D19" t="s">
        <v>154</v>
      </c>
      <c r="E19" t="s">
        <v>154</v>
      </c>
      <c r="F19">
        <v>0</v>
      </c>
      <c r="G19" t="s">
        <v>154</v>
      </c>
      <c r="H19" t="s">
        <v>154</v>
      </c>
      <c r="I19">
        <v>0</v>
      </c>
      <c r="J19">
        <v>0</v>
      </c>
      <c r="L19">
        <v>0</v>
      </c>
      <c r="M19">
        <v>-32768</v>
      </c>
      <c r="N19">
        <v>32767</v>
      </c>
      <c r="O19">
        <v>0</v>
      </c>
      <c r="P19">
        <v>0</v>
      </c>
      <c r="Q19" t="s">
        <v>155</v>
      </c>
      <c r="R19">
        <v>0</v>
      </c>
      <c r="S19">
        <v>1</v>
      </c>
      <c r="T19" t="s">
        <v>155</v>
      </c>
      <c r="U19">
        <v>0</v>
      </c>
      <c r="V19">
        <v>1</v>
      </c>
      <c r="W19" t="s">
        <v>155</v>
      </c>
      <c r="X19">
        <v>0</v>
      </c>
      <c r="Y19">
        <v>1</v>
      </c>
      <c r="Z19" t="s">
        <v>155</v>
      </c>
      <c r="AA19">
        <v>0</v>
      </c>
      <c r="AB19">
        <v>1</v>
      </c>
      <c r="AC19" t="s">
        <v>155</v>
      </c>
      <c r="AD19">
        <v>0</v>
      </c>
      <c r="AE19">
        <v>1</v>
      </c>
      <c r="AF19" t="s">
        <v>155</v>
      </c>
      <c r="AG19">
        <v>0</v>
      </c>
      <c r="AH19">
        <v>1</v>
      </c>
      <c r="AI19">
        <v>0</v>
      </c>
      <c r="AJ19" t="s">
        <v>155</v>
      </c>
      <c r="AK19">
        <v>0</v>
      </c>
      <c r="AL19">
        <v>1</v>
      </c>
      <c r="AM19" t="s">
        <v>4774</v>
      </c>
      <c r="AN19">
        <v>-32768</v>
      </c>
      <c r="AO19">
        <v>32767</v>
      </c>
      <c r="AP19" t="s">
        <v>4775</v>
      </c>
      <c r="AQ19" t="s">
        <v>157</v>
      </c>
      <c r="AR19" t="s">
        <v>158</v>
      </c>
      <c r="AS19" t="str">
        <f>VLOOKUP('intouch变量（整型） '!$A19,基本表格!$G:$Q,3,FALSE)</f>
        <v>DB1100,INT320</v>
      </c>
      <c r="AT19" t="str">
        <f>VLOOKUP('intouch变量（整型） '!$A19,基本表格!$G:$Q,10,FALSE)</f>
        <v>No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</row>
    <row r="20" spans="1:55">
      <c r="A20" t="s">
        <v>4793</v>
      </c>
      <c r="B20" s="11" t="str">
        <f t="shared" si="0"/>
        <v>CHP1</v>
      </c>
      <c r="C20" s="11" t="str">
        <f>VLOOKUP('intouch变量（整型） '!$A20,基本表格!$G:$Q,2,FALSE)</f>
        <v>2412+P5-M1 刨片机料仓1#出料螺旋A 给定频率 实际内码</v>
      </c>
      <c r="D20" t="s">
        <v>154</v>
      </c>
      <c r="E20" t="s">
        <v>154</v>
      </c>
      <c r="F20">
        <v>0</v>
      </c>
      <c r="G20" t="s">
        <v>154</v>
      </c>
      <c r="H20" t="s">
        <v>154</v>
      </c>
      <c r="I20">
        <v>0</v>
      </c>
      <c r="J20">
        <v>0</v>
      </c>
      <c r="L20">
        <v>0</v>
      </c>
      <c r="M20">
        <v>-32768</v>
      </c>
      <c r="N20">
        <v>32767</v>
      </c>
      <c r="O20">
        <v>0</v>
      </c>
      <c r="P20">
        <v>0</v>
      </c>
      <c r="Q20" t="s">
        <v>155</v>
      </c>
      <c r="R20">
        <v>0</v>
      </c>
      <c r="S20">
        <v>1</v>
      </c>
      <c r="T20" t="s">
        <v>155</v>
      </c>
      <c r="U20">
        <v>0</v>
      </c>
      <c r="V20">
        <v>1</v>
      </c>
      <c r="W20" t="s">
        <v>155</v>
      </c>
      <c r="X20">
        <v>0</v>
      </c>
      <c r="Y20">
        <v>1</v>
      </c>
      <c r="Z20" t="s">
        <v>155</v>
      </c>
      <c r="AA20">
        <v>0</v>
      </c>
      <c r="AB20">
        <v>1</v>
      </c>
      <c r="AC20" t="s">
        <v>155</v>
      </c>
      <c r="AD20">
        <v>0</v>
      </c>
      <c r="AE20">
        <v>1</v>
      </c>
      <c r="AF20" t="s">
        <v>155</v>
      </c>
      <c r="AG20">
        <v>0</v>
      </c>
      <c r="AH20">
        <v>1</v>
      </c>
      <c r="AI20">
        <v>0</v>
      </c>
      <c r="AJ20" t="s">
        <v>155</v>
      </c>
      <c r="AK20">
        <v>0</v>
      </c>
      <c r="AL20">
        <v>1</v>
      </c>
      <c r="AM20" t="s">
        <v>4774</v>
      </c>
      <c r="AN20">
        <v>-32768</v>
      </c>
      <c r="AO20">
        <v>32767</v>
      </c>
      <c r="AP20" t="s">
        <v>4775</v>
      </c>
      <c r="AQ20" t="s">
        <v>157</v>
      </c>
      <c r="AR20" t="s">
        <v>158</v>
      </c>
      <c r="AS20" t="str">
        <f>VLOOKUP('intouch变量（整型） '!$A20,基本表格!$G:$Q,3,FALSE)</f>
        <v>DB1100,INT352</v>
      </c>
      <c r="AT20" t="str">
        <f>VLOOKUP('intouch变量（整型） '!$A20,基本表格!$G:$Q,10,FALSE)</f>
        <v>Yes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</row>
    <row r="21" spans="1:55">
      <c r="A21" t="s">
        <v>4794</v>
      </c>
      <c r="B21" s="11" t="str">
        <f t="shared" si="0"/>
        <v>CHP1</v>
      </c>
      <c r="C21" s="11" t="str">
        <f>VLOOKUP('intouch变量（整型） '!$A21,基本表格!$G:$Q,2,FALSE)</f>
        <v>2412+P5-M1 刨片机料仓1#出料螺旋A 反馈频率 实际内码</v>
      </c>
      <c r="D21" t="s">
        <v>154</v>
      </c>
      <c r="E21" t="s">
        <v>154</v>
      </c>
      <c r="F21">
        <v>0</v>
      </c>
      <c r="G21" t="s">
        <v>154</v>
      </c>
      <c r="H21" t="s">
        <v>154</v>
      </c>
      <c r="I21">
        <v>0</v>
      </c>
      <c r="J21">
        <v>0</v>
      </c>
      <c r="L21">
        <v>0</v>
      </c>
      <c r="M21">
        <v>-32768</v>
      </c>
      <c r="N21">
        <v>32767</v>
      </c>
      <c r="O21">
        <v>0</v>
      </c>
      <c r="P21">
        <v>0</v>
      </c>
      <c r="Q21" t="s">
        <v>155</v>
      </c>
      <c r="R21">
        <v>0</v>
      </c>
      <c r="S21">
        <v>1</v>
      </c>
      <c r="T21" t="s">
        <v>155</v>
      </c>
      <c r="U21">
        <v>0</v>
      </c>
      <c r="V21">
        <v>1</v>
      </c>
      <c r="W21" t="s">
        <v>155</v>
      </c>
      <c r="X21">
        <v>0</v>
      </c>
      <c r="Y21">
        <v>1</v>
      </c>
      <c r="Z21" t="s">
        <v>155</v>
      </c>
      <c r="AA21">
        <v>0</v>
      </c>
      <c r="AB21">
        <v>1</v>
      </c>
      <c r="AC21" t="s">
        <v>155</v>
      </c>
      <c r="AD21">
        <v>0</v>
      </c>
      <c r="AE21">
        <v>1</v>
      </c>
      <c r="AF21" t="s">
        <v>155</v>
      </c>
      <c r="AG21">
        <v>0</v>
      </c>
      <c r="AH21">
        <v>1</v>
      </c>
      <c r="AI21">
        <v>0</v>
      </c>
      <c r="AJ21" t="s">
        <v>155</v>
      </c>
      <c r="AK21">
        <v>0</v>
      </c>
      <c r="AL21">
        <v>1</v>
      </c>
      <c r="AM21" t="s">
        <v>4774</v>
      </c>
      <c r="AN21">
        <v>-32768</v>
      </c>
      <c r="AO21">
        <v>32767</v>
      </c>
      <c r="AP21" t="s">
        <v>4775</v>
      </c>
      <c r="AQ21" t="s">
        <v>157</v>
      </c>
      <c r="AR21" t="s">
        <v>158</v>
      </c>
      <c r="AS21" t="str">
        <f>VLOOKUP('intouch变量（整型） '!$A21,基本表格!$G:$Q,3,FALSE)</f>
        <v>DB1100,INT402</v>
      </c>
      <c r="AT21" t="str">
        <f>VLOOKUP('intouch变量（整型） '!$A21,基本表格!$G:$Q,10,FALSE)</f>
        <v>Yes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</row>
    <row r="22" spans="1:55">
      <c r="A22" t="s">
        <v>4795</v>
      </c>
      <c r="B22" s="11" t="str">
        <f t="shared" si="0"/>
        <v>CHP1</v>
      </c>
      <c r="C22" s="11" t="str">
        <f>VLOOKUP('intouch变量（整型） '!$A22,基本表格!$G:$Q,2,FALSE)</f>
        <v>2412+P5-M1 刨片机料仓1#出料螺旋A 变频器通讯 警告</v>
      </c>
      <c r="D22" t="s">
        <v>154</v>
      </c>
      <c r="E22" t="s">
        <v>154</v>
      </c>
      <c r="F22">
        <v>0</v>
      </c>
      <c r="G22" t="s">
        <v>154</v>
      </c>
      <c r="H22" t="s">
        <v>154</v>
      </c>
      <c r="I22">
        <v>0</v>
      </c>
      <c r="J22">
        <v>0</v>
      </c>
      <c r="L22">
        <v>0</v>
      </c>
      <c r="M22">
        <v>-32768</v>
      </c>
      <c r="N22">
        <v>32767</v>
      </c>
      <c r="O22">
        <v>0</v>
      </c>
      <c r="P22">
        <v>0</v>
      </c>
      <c r="Q22" t="s">
        <v>155</v>
      </c>
      <c r="R22">
        <v>0</v>
      </c>
      <c r="S22">
        <v>1</v>
      </c>
      <c r="T22" t="s">
        <v>155</v>
      </c>
      <c r="U22">
        <v>0</v>
      </c>
      <c r="V22">
        <v>1</v>
      </c>
      <c r="W22" t="s">
        <v>155</v>
      </c>
      <c r="X22">
        <v>0</v>
      </c>
      <c r="Y22">
        <v>1</v>
      </c>
      <c r="Z22" t="s">
        <v>155</v>
      </c>
      <c r="AA22">
        <v>0</v>
      </c>
      <c r="AB22">
        <v>1</v>
      </c>
      <c r="AC22" t="s">
        <v>155</v>
      </c>
      <c r="AD22">
        <v>0</v>
      </c>
      <c r="AE22">
        <v>1</v>
      </c>
      <c r="AF22" t="s">
        <v>155</v>
      </c>
      <c r="AG22">
        <v>0</v>
      </c>
      <c r="AH22">
        <v>1</v>
      </c>
      <c r="AI22">
        <v>0</v>
      </c>
      <c r="AJ22" t="s">
        <v>155</v>
      </c>
      <c r="AK22">
        <v>0</v>
      </c>
      <c r="AL22">
        <v>1</v>
      </c>
      <c r="AM22" t="s">
        <v>4774</v>
      </c>
      <c r="AN22">
        <v>-32768</v>
      </c>
      <c r="AO22">
        <v>32767</v>
      </c>
      <c r="AP22" t="s">
        <v>4775</v>
      </c>
      <c r="AQ22" t="s">
        <v>157</v>
      </c>
      <c r="AR22" t="s">
        <v>158</v>
      </c>
      <c r="AS22" t="str">
        <f>VLOOKUP('intouch变量（整型） '!$A22,基本表格!$G:$Q,3,FALSE)</f>
        <v>DB1100,INT452</v>
      </c>
      <c r="AT22" t="str">
        <f>VLOOKUP('intouch变量（整型） '!$A22,基本表格!$G:$Q,10,FALSE)</f>
        <v>Yes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</row>
    <row r="23" spans="1:55">
      <c r="A23" t="s">
        <v>4796</v>
      </c>
      <c r="B23" s="11" t="str">
        <f t="shared" si="0"/>
        <v>CHP1</v>
      </c>
      <c r="C23" s="11" t="str">
        <f>VLOOKUP('intouch变量（整型） '!$A23,基本表格!$G:$Q,2,FALSE)</f>
        <v>2412+P5-M1 刨片机料仓1#出料螺旋A 变频器通讯 报警代码</v>
      </c>
      <c r="D23" t="s">
        <v>154</v>
      </c>
      <c r="E23" t="s">
        <v>154</v>
      </c>
      <c r="F23">
        <v>0</v>
      </c>
      <c r="G23" t="s">
        <v>154</v>
      </c>
      <c r="H23" t="s">
        <v>154</v>
      </c>
      <c r="I23">
        <v>0</v>
      </c>
      <c r="J23">
        <v>0</v>
      </c>
      <c r="L23">
        <v>0</v>
      </c>
      <c r="M23">
        <v>-32768</v>
      </c>
      <c r="N23">
        <v>32767</v>
      </c>
      <c r="O23">
        <v>0</v>
      </c>
      <c r="P23">
        <v>0</v>
      </c>
      <c r="Q23" t="s">
        <v>155</v>
      </c>
      <c r="R23">
        <v>0</v>
      </c>
      <c r="S23">
        <v>1</v>
      </c>
      <c r="T23" t="s">
        <v>155</v>
      </c>
      <c r="U23">
        <v>0</v>
      </c>
      <c r="V23">
        <v>1</v>
      </c>
      <c r="W23" t="s">
        <v>155</v>
      </c>
      <c r="X23">
        <v>0</v>
      </c>
      <c r="Y23">
        <v>1</v>
      </c>
      <c r="Z23" t="s">
        <v>155</v>
      </c>
      <c r="AA23">
        <v>0</v>
      </c>
      <c r="AB23">
        <v>1</v>
      </c>
      <c r="AC23" t="s">
        <v>155</v>
      </c>
      <c r="AD23">
        <v>0</v>
      </c>
      <c r="AE23">
        <v>1</v>
      </c>
      <c r="AF23" t="s">
        <v>155</v>
      </c>
      <c r="AG23">
        <v>0</v>
      </c>
      <c r="AH23">
        <v>1</v>
      </c>
      <c r="AI23">
        <v>0</v>
      </c>
      <c r="AJ23" t="s">
        <v>155</v>
      </c>
      <c r="AK23">
        <v>0</v>
      </c>
      <c r="AL23">
        <v>1</v>
      </c>
      <c r="AM23" t="s">
        <v>4774</v>
      </c>
      <c r="AN23">
        <v>-32768</v>
      </c>
      <c r="AO23">
        <v>32767</v>
      </c>
      <c r="AP23" t="s">
        <v>4775</v>
      </c>
      <c r="AQ23" t="s">
        <v>157</v>
      </c>
      <c r="AR23" t="s">
        <v>158</v>
      </c>
      <c r="AS23" t="str">
        <f>VLOOKUP('intouch变量（整型） '!$A23,基本表格!$G:$Q,3,FALSE)</f>
        <v>DB1100,INT454</v>
      </c>
      <c r="AT23" t="str">
        <f>VLOOKUP('intouch变量（整型） '!$A23,基本表格!$G:$Q,10,FALSE)</f>
        <v>Yes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</row>
    <row r="24" spans="1:55">
      <c r="A24" t="s">
        <v>4797</v>
      </c>
      <c r="B24" s="11" t="str">
        <f t="shared" si="0"/>
        <v>CHP1</v>
      </c>
      <c r="C24" s="11" t="str">
        <f>VLOOKUP('intouch变量（整型） '!$A24,基本表格!$G:$Q,2,FALSE)</f>
        <v>2412+P5-M1 刨片机料仓1#出料螺旋A 反馈转速 实际内码</v>
      </c>
      <c r="D24" t="s">
        <v>154</v>
      </c>
      <c r="E24" t="s">
        <v>154</v>
      </c>
      <c r="F24">
        <v>0</v>
      </c>
      <c r="G24" t="s">
        <v>154</v>
      </c>
      <c r="H24" t="s">
        <v>154</v>
      </c>
      <c r="I24">
        <v>0</v>
      </c>
      <c r="J24">
        <v>0</v>
      </c>
      <c r="L24">
        <v>0</v>
      </c>
      <c r="M24">
        <v>-32768</v>
      </c>
      <c r="N24">
        <v>32767</v>
      </c>
      <c r="O24">
        <v>0</v>
      </c>
      <c r="P24">
        <v>0</v>
      </c>
      <c r="Q24" t="s">
        <v>155</v>
      </c>
      <c r="R24">
        <v>0</v>
      </c>
      <c r="S24">
        <v>1</v>
      </c>
      <c r="T24" t="s">
        <v>155</v>
      </c>
      <c r="U24">
        <v>0</v>
      </c>
      <c r="V24">
        <v>1</v>
      </c>
      <c r="W24" t="s">
        <v>155</v>
      </c>
      <c r="X24">
        <v>0</v>
      </c>
      <c r="Y24">
        <v>1</v>
      </c>
      <c r="Z24" t="s">
        <v>155</v>
      </c>
      <c r="AA24">
        <v>0</v>
      </c>
      <c r="AB24">
        <v>1</v>
      </c>
      <c r="AC24" t="s">
        <v>155</v>
      </c>
      <c r="AD24">
        <v>0</v>
      </c>
      <c r="AE24">
        <v>1</v>
      </c>
      <c r="AF24" t="s">
        <v>155</v>
      </c>
      <c r="AG24">
        <v>0</v>
      </c>
      <c r="AH24">
        <v>1</v>
      </c>
      <c r="AI24">
        <v>0</v>
      </c>
      <c r="AJ24" t="s">
        <v>155</v>
      </c>
      <c r="AK24">
        <v>0</v>
      </c>
      <c r="AL24">
        <v>1</v>
      </c>
      <c r="AM24" t="s">
        <v>4774</v>
      </c>
      <c r="AN24">
        <v>-32768</v>
      </c>
      <c r="AO24">
        <v>32767</v>
      </c>
      <c r="AP24" t="s">
        <v>4775</v>
      </c>
      <c r="AQ24" t="s">
        <v>157</v>
      </c>
      <c r="AR24" t="s">
        <v>158</v>
      </c>
      <c r="AS24" t="str">
        <f>VLOOKUP('intouch变量（整型） '!$A24,基本表格!$G:$Q,3,FALSE)</f>
        <v>DB1100,INT502</v>
      </c>
      <c r="AT24" t="str">
        <f>VLOOKUP('intouch变量（整型） '!$A24,基本表格!$G:$Q,10,FALSE)</f>
        <v>Yes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</row>
    <row r="25" spans="1:55">
      <c r="A25" t="s">
        <v>4798</v>
      </c>
      <c r="B25" s="11" t="str">
        <f t="shared" si="0"/>
        <v>CHP1</v>
      </c>
      <c r="C25" s="11" t="str">
        <f>VLOOKUP('intouch变量（整型） '!$A25,基本表格!$G:$Q,2,FALSE)</f>
        <v>2412+P5-M1 刨片机料仓1#出料螺旋A 反馈电流 实际内码</v>
      </c>
      <c r="D25" t="s">
        <v>154</v>
      </c>
      <c r="E25" t="s">
        <v>154</v>
      </c>
      <c r="F25">
        <v>0</v>
      </c>
      <c r="G25" t="s">
        <v>154</v>
      </c>
      <c r="H25" t="s">
        <v>154</v>
      </c>
      <c r="I25">
        <v>0</v>
      </c>
      <c r="J25">
        <v>0</v>
      </c>
      <c r="L25">
        <v>0</v>
      </c>
      <c r="M25">
        <v>-32768</v>
      </c>
      <c r="N25">
        <v>32767</v>
      </c>
      <c r="O25">
        <v>0</v>
      </c>
      <c r="P25">
        <v>0</v>
      </c>
      <c r="Q25" t="s">
        <v>155</v>
      </c>
      <c r="R25">
        <v>0</v>
      </c>
      <c r="S25">
        <v>1</v>
      </c>
      <c r="T25" t="s">
        <v>155</v>
      </c>
      <c r="U25">
        <v>0</v>
      </c>
      <c r="V25">
        <v>1</v>
      </c>
      <c r="W25" t="s">
        <v>155</v>
      </c>
      <c r="X25">
        <v>0</v>
      </c>
      <c r="Y25">
        <v>1</v>
      </c>
      <c r="Z25" t="s">
        <v>155</v>
      </c>
      <c r="AA25">
        <v>0</v>
      </c>
      <c r="AB25">
        <v>1</v>
      </c>
      <c r="AC25" t="s">
        <v>155</v>
      </c>
      <c r="AD25">
        <v>0</v>
      </c>
      <c r="AE25">
        <v>1</v>
      </c>
      <c r="AF25" t="s">
        <v>155</v>
      </c>
      <c r="AG25">
        <v>0</v>
      </c>
      <c r="AH25">
        <v>1</v>
      </c>
      <c r="AI25">
        <v>0</v>
      </c>
      <c r="AJ25" t="s">
        <v>155</v>
      </c>
      <c r="AK25">
        <v>0</v>
      </c>
      <c r="AL25">
        <v>1</v>
      </c>
      <c r="AM25" t="s">
        <v>4774</v>
      </c>
      <c r="AN25">
        <v>-32768</v>
      </c>
      <c r="AO25">
        <v>32767</v>
      </c>
      <c r="AP25" t="s">
        <v>4775</v>
      </c>
      <c r="AQ25" t="s">
        <v>157</v>
      </c>
      <c r="AR25" t="s">
        <v>158</v>
      </c>
      <c r="AS25" t="str">
        <f>VLOOKUP('intouch变量（整型） '!$A25,基本表格!$G:$Q,3,FALSE)</f>
        <v>DB1100,INT552</v>
      </c>
      <c r="AT25" t="str">
        <f>VLOOKUP('intouch变量（整型） '!$A25,基本表格!$G:$Q,10,FALSE)</f>
        <v>Yes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</row>
    <row r="26" spans="1:55">
      <c r="A26" t="s">
        <v>4799</v>
      </c>
      <c r="B26" s="11" t="str">
        <f t="shared" si="0"/>
        <v>CHP1</v>
      </c>
      <c r="C26" s="11" t="str">
        <f>VLOOKUP('intouch变量（整型） '!$A26,基本表格!$G:$Q,2,FALSE)</f>
        <v>2412+P5-M2 刨片机料仓1#出料螺旋B 电机控制 断链超时时间 秒</v>
      </c>
      <c r="D26" t="s">
        <v>154</v>
      </c>
      <c r="E26" t="s">
        <v>154</v>
      </c>
      <c r="F26">
        <v>0</v>
      </c>
      <c r="G26" t="s">
        <v>154</v>
      </c>
      <c r="H26" t="s">
        <v>154</v>
      </c>
      <c r="I26">
        <v>0</v>
      </c>
      <c r="J26">
        <v>0</v>
      </c>
      <c r="L26">
        <v>0</v>
      </c>
      <c r="M26">
        <v>-32768</v>
      </c>
      <c r="N26">
        <v>32767</v>
      </c>
      <c r="O26">
        <v>0</v>
      </c>
      <c r="P26">
        <v>0</v>
      </c>
      <c r="Q26" t="s">
        <v>155</v>
      </c>
      <c r="R26">
        <v>0</v>
      </c>
      <c r="S26">
        <v>1</v>
      </c>
      <c r="T26" t="s">
        <v>155</v>
      </c>
      <c r="U26">
        <v>0</v>
      </c>
      <c r="V26">
        <v>1</v>
      </c>
      <c r="W26" t="s">
        <v>155</v>
      </c>
      <c r="X26">
        <v>0</v>
      </c>
      <c r="Y26">
        <v>1</v>
      </c>
      <c r="Z26" t="s">
        <v>155</v>
      </c>
      <c r="AA26">
        <v>0</v>
      </c>
      <c r="AB26">
        <v>1</v>
      </c>
      <c r="AC26" t="s">
        <v>155</v>
      </c>
      <c r="AD26">
        <v>0</v>
      </c>
      <c r="AE26">
        <v>1</v>
      </c>
      <c r="AF26" t="s">
        <v>155</v>
      </c>
      <c r="AG26">
        <v>0</v>
      </c>
      <c r="AH26">
        <v>1</v>
      </c>
      <c r="AI26">
        <v>0</v>
      </c>
      <c r="AJ26" t="s">
        <v>155</v>
      </c>
      <c r="AK26">
        <v>0</v>
      </c>
      <c r="AL26">
        <v>1</v>
      </c>
      <c r="AM26" t="s">
        <v>4774</v>
      </c>
      <c r="AN26">
        <v>-32768</v>
      </c>
      <c r="AO26">
        <v>32767</v>
      </c>
      <c r="AP26" t="s">
        <v>4775</v>
      </c>
      <c r="AQ26" t="s">
        <v>157</v>
      </c>
      <c r="AR26" t="s">
        <v>158</v>
      </c>
      <c r="AS26" t="str">
        <f>VLOOKUP('intouch变量（整型） '!$A26,基本表格!$G:$Q,3,FALSE)</f>
        <v>DB1100,INT604</v>
      </c>
      <c r="AT26" t="str">
        <f>VLOOKUP('intouch变量（整型） '!$A26,基本表格!$G:$Q,10,FALSE)</f>
        <v>No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</row>
    <row r="27" spans="1:55">
      <c r="A27" t="s">
        <v>4800</v>
      </c>
      <c r="B27" s="11" t="str">
        <f t="shared" si="0"/>
        <v>CHP1</v>
      </c>
      <c r="C27" s="11" t="str">
        <f>VLOOKUP('intouch变量（整型） '!$A27,基本表格!$G:$Q,2,FALSE)</f>
        <v>2412+P5-M2 刨片机料仓1#出料螺旋B 电机控制 堵料检测时间 秒</v>
      </c>
      <c r="D27" t="s">
        <v>154</v>
      </c>
      <c r="E27" t="s">
        <v>154</v>
      </c>
      <c r="F27">
        <v>0</v>
      </c>
      <c r="G27" t="s">
        <v>154</v>
      </c>
      <c r="H27" t="s">
        <v>154</v>
      </c>
      <c r="I27">
        <v>0</v>
      </c>
      <c r="J27">
        <v>0</v>
      </c>
      <c r="L27">
        <v>0</v>
      </c>
      <c r="M27">
        <v>-32768</v>
      </c>
      <c r="N27">
        <v>32767</v>
      </c>
      <c r="O27">
        <v>0</v>
      </c>
      <c r="P27">
        <v>0</v>
      </c>
      <c r="Q27" t="s">
        <v>155</v>
      </c>
      <c r="R27">
        <v>0</v>
      </c>
      <c r="S27">
        <v>1</v>
      </c>
      <c r="T27" t="s">
        <v>155</v>
      </c>
      <c r="U27">
        <v>0</v>
      </c>
      <c r="V27">
        <v>1</v>
      </c>
      <c r="W27" t="s">
        <v>155</v>
      </c>
      <c r="X27">
        <v>0</v>
      </c>
      <c r="Y27">
        <v>1</v>
      </c>
      <c r="Z27" t="s">
        <v>155</v>
      </c>
      <c r="AA27">
        <v>0</v>
      </c>
      <c r="AB27">
        <v>1</v>
      </c>
      <c r="AC27" t="s">
        <v>155</v>
      </c>
      <c r="AD27">
        <v>0</v>
      </c>
      <c r="AE27">
        <v>1</v>
      </c>
      <c r="AF27" t="s">
        <v>155</v>
      </c>
      <c r="AG27">
        <v>0</v>
      </c>
      <c r="AH27">
        <v>1</v>
      </c>
      <c r="AI27">
        <v>0</v>
      </c>
      <c r="AJ27" t="s">
        <v>155</v>
      </c>
      <c r="AK27">
        <v>0</v>
      </c>
      <c r="AL27">
        <v>1</v>
      </c>
      <c r="AM27" t="s">
        <v>4774</v>
      </c>
      <c r="AN27">
        <v>-32768</v>
      </c>
      <c r="AO27">
        <v>32767</v>
      </c>
      <c r="AP27" t="s">
        <v>4775</v>
      </c>
      <c r="AQ27" t="s">
        <v>157</v>
      </c>
      <c r="AR27" t="s">
        <v>158</v>
      </c>
      <c r="AS27" t="str">
        <f>VLOOKUP('intouch变量（整型） '!$A27,基本表格!$G:$Q,3,FALSE)</f>
        <v>DB1100,INT606</v>
      </c>
      <c r="AT27" t="str">
        <f>VLOOKUP('intouch变量（整型） '!$A27,基本表格!$G:$Q,10,FALSE)</f>
        <v>No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</row>
    <row r="28" spans="1:55">
      <c r="A28" t="s">
        <v>4801</v>
      </c>
      <c r="B28" s="11" t="str">
        <f t="shared" si="0"/>
        <v>CHP1</v>
      </c>
      <c r="C28" s="11" t="str">
        <f>VLOOKUP('intouch变量（整型） '!$A28,基本表格!$G:$Q,2,FALSE)</f>
        <v>2412+P5-M2 刨片机料仓1#出料螺旋B 电机控制 左跑偏检测时间</v>
      </c>
      <c r="D28" t="s">
        <v>154</v>
      </c>
      <c r="E28" t="s">
        <v>154</v>
      </c>
      <c r="F28">
        <v>0</v>
      </c>
      <c r="G28" t="s">
        <v>154</v>
      </c>
      <c r="H28" t="s">
        <v>154</v>
      </c>
      <c r="I28">
        <v>0</v>
      </c>
      <c r="J28">
        <v>0</v>
      </c>
      <c r="L28">
        <v>0</v>
      </c>
      <c r="M28">
        <v>-32768</v>
      </c>
      <c r="N28">
        <v>32767</v>
      </c>
      <c r="O28">
        <v>0</v>
      </c>
      <c r="P28">
        <v>0</v>
      </c>
      <c r="Q28" t="s">
        <v>155</v>
      </c>
      <c r="R28">
        <v>0</v>
      </c>
      <c r="S28">
        <v>1</v>
      </c>
      <c r="T28" t="s">
        <v>155</v>
      </c>
      <c r="U28">
        <v>0</v>
      </c>
      <c r="V28">
        <v>1</v>
      </c>
      <c r="W28" t="s">
        <v>155</v>
      </c>
      <c r="X28">
        <v>0</v>
      </c>
      <c r="Y28">
        <v>1</v>
      </c>
      <c r="Z28" t="s">
        <v>155</v>
      </c>
      <c r="AA28">
        <v>0</v>
      </c>
      <c r="AB28">
        <v>1</v>
      </c>
      <c r="AC28" t="s">
        <v>155</v>
      </c>
      <c r="AD28">
        <v>0</v>
      </c>
      <c r="AE28">
        <v>1</v>
      </c>
      <c r="AF28" t="s">
        <v>155</v>
      </c>
      <c r="AG28">
        <v>0</v>
      </c>
      <c r="AH28">
        <v>1</v>
      </c>
      <c r="AI28">
        <v>0</v>
      </c>
      <c r="AJ28" t="s">
        <v>155</v>
      </c>
      <c r="AK28">
        <v>0</v>
      </c>
      <c r="AL28">
        <v>1</v>
      </c>
      <c r="AM28" t="s">
        <v>4774</v>
      </c>
      <c r="AN28">
        <v>-32768</v>
      </c>
      <c r="AO28">
        <v>32767</v>
      </c>
      <c r="AP28" t="s">
        <v>4775</v>
      </c>
      <c r="AQ28" t="s">
        <v>157</v>
      </c>
      <c r="AR28" t="s">
        <v>158</v>
      </c>
      <c r="AS28" t="str">
        <f>VLOOKUP('intouch变量（整型） '!$A28,基本表格!$G:$Q,3,FALSE)</f>
        <v>DB1100,INT610</v>
      </c>
      <c r="AT28" t="str">
        <f>VLOOKUP('intouch变量（整型） '!$A28,基本表格!$G:$Q,10,FALSE)</f>
        <v>No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</row>
    <row r="29" spans="1:55">
      <c r="A29" t="s">
        <v>4802</v>
      </c>
      <c r="B29" s="11" t="str">
        <f t="shared" si="0"/>
        <v>CHP1</v>
      </c>
      <c r="C29" s="11" t="str">
        <f>VLOOKUP('intouch变量（整型） '!$A29,基本表格!$G:$Q,2,FALSE)</f>
        <v>2412+P5-M2 刨片机料仓1#出料螺旋B 电机控制 右跑偏检测时间</v>
      </c>
      <c r="D29" t="s">
        <v>154</v>
      </c>
      <c r="E29" t="s">
        <v>154</v>
      </c>
      <c r="F29">
        <v>0</v>
      </c>
      <c r="G29" t="s">
        <v>154</v>
      </c>
      <c r="H29" t="s">
        <v>154</v>
      </c>
      <c r="I29">
        <v>0</v>
      </c>
      <c r="J29">
        <v>0</v>
      </c>
      <c r="L29">
        <v>0</v>
      </c>
      <c r="M29">
        <v>-32768</v>
      </c>
      <c r="N29">
        <v>32767</v>
      </c>
      <c r="O29">
        <v>0</v>
      </c>
      <c r="P29">
        <v>0</v>
      </c>
      <c r="Q29" t="s">
        <v>155</v>
      </c>
      <c r="R29">
        <v>0</v>
      </c>
      <c r="S29">
        <v>1</v>
      </c>
      <c r="T29" t="s">
        <v>155</v>
      </c>
      <c r="U29">
        <v>0</v>
      </c>
      <c r="V29">
        <v>1</v>
      </c>
      <c r="W29" t="s">
        <v>155</v>
      </c>
      <c r="X29">
        <v>0</v>
      </c>
      <c r="Y29">
        <v>1</v>
      </c>
      <c r="Z29" t="s">
        <v>155</v>
      </c>
      <c r="AA29">
        <v>0</v>
      </c>
      <c r="AB29">
        <v>1</v>
      </c>
      <c r="AC29" t="s">
        <v>155</v>
      </c>
      <c r="AD29">
        <v>0</v>
      </c>
      <c r="AE29">
        <v>1</v>
      </c>
      <c r="AF29" t="s">
        <v>155</v>
      </c>
      <c r="AG29">
        <v>0</v>
      </c>
      <c r="AH29">
        <v>1</v>
      </c>
      <c r="AI29">
        <v>0</v>
      </c>
      <c r="AJ29" t="s">
        <v>155</v>
      </c>
      <c r="AK29">
        <v>0</v>
      </c>
      <c r="AL29">
        <v>1</v>
      </c>
      <c r="AM29" t="s">
        <v>4774</v>
      </c>
      <c r="AN29">
        <v>-32768</v>
      </c>
      <c r="AO29">
        <v>32767</v>
      </c>
      <c r="AP29" t="s">
        <v>4775</v>
      </c>
      <c r="AQ29" t="s">
        <v>157</v>
      </c>
      <c r="AR29" t="s">
        <v>158</v>
      </c>
      <c r="AS29" t="str">
        <f>VLOOKUP('intouch变量（整型） '!$A29,基本表格!$G:$Q,3,FALSE)</f>
        <v>DB1100,INT614</v>
      </c>
      <c r="AT29" t="str">
        <f>VLOOKUP('intouch变量（整型） '!$A29,基本表格!$G:$Q,10,FALSE)</f>
        <v>No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</row>
    <row r="30" spans="1:55">
      <c r="A30" t="s">
        <v>4803</v>
      </c>
      <c r="B30" s="11" t="str">
        <f t="shared" si="0"/>
        <v>CHP1</v>
      </c>
      <c r="C30" s="11" t="str">
        <f>VLOOKUP('intouch变量（整型） '!$A30,基本表格!$G:$Q,2,FALSE)</f>
        <v>2412+P5-M2 刨片机料仓1#出料螺旋B 电机控制 联动启动延时</v>
      </c>
      <c r="D30" t="s">
        <v>154</v>
      </c>
      <c r="E30" t="s">
        <v>154</v>
      </c>
      <c r="F30">
        <v>0</v>
      </c>
      <c r="G30" t="s">
        <v>154</v>
      </c>
      <c r="H30" t="s">
        <v>154</v>
      </c>
      <c r="I30">
        <v>0</v>
      </c>
      <c r="J30">
        <v>0</v>
      </c>
      <c r="L30">
        <v>0</v>
      </c>
      <c r="M30">
        <v>-32768</v>
      </c>
      <c r="N30">
        <v>32767</v>
      </c>
      <c r="O30">
        <v>0</v>
      </c>
      <c r="P30">
        <v>0</v>
      </c>
      <c r="Q30" t="s">
        <v>155</v>
      </c>
      <c r="R30">
        <v>0</v>
      </c>
      <c r="S30">
        <v>1</v>
      </c>
      <c r="T30" t="s">
        <v>155</v>
      </c>
      <c r="U30">
        <v>0</v>
      </c>
      <c r="V30">
        <v>1</v>
      </c>
      <c r="W30" t="s">
        <v>155</v>
      </c>
      <c r="X30">
        <v>0</v>
      </c>
      <c r="Y30">
        <v>1</v>
      </c>
      <c r="Z30" t="s">
        <v>155</v>
      </c>
      <c r="AA30">
        <v>0</v>
      </c>
      <c r="AB30">
        <v>1</v>
      </c>
      <c r="AC30" t="s">
        <v>155</v>
      </c>
      <c r="AD30">
        <v>0</v>
      </c>
      <c r="AE30">
        <v>1</v>
      </c>
      <c r="AF30" t="s">
        <v>155</v>
      </c>
      <c r="AG30">
        <v>0</v>
      </c>
      <c r="AH30">
        <v>1</v>
      </c>
      <c r="AI30">
        <v>0</v>
      </c>
      <c r="AJ30" t="s">
        <v>155</v>
      </c>
      <c r="AK30">
        <v>0</v>
      </c>
      <c r="AL30">
        <v>1</v>
      </c>
      <c r="AM30" t="s">
        <v>4774</v>
      </c>
      <c r="AN30">
        <v>-32768</v>
      </c>
      <c r="AO30">
        <v>32767</v>
      </c>
      <c r="AP30" t="s">
        <v>4775</v>
      </c>
      <c r="AQ30" t="s">
        <v>157</v>
      </c>
      <c r="AR30" t="s">
        <v>158</v>
      </c>
      <c r="AS30" t="str">
        <f>VLOOKUP('intouch变量（整型） '!$A30,基本表格!$G:$Q,3,FALSE)</f>
        <v>DB1100,INT618</v>
      </c>
      <c r="AT30" t="str">
        <f>VLOOKUP('intouch变量（整型） '!$A30,基本表格!$G:$Q,10,FALSE)</f>
        <v>No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</row>
    <row r="31" spans="1:55">
      <c r="A31" t="s">
        <v>4804</v>
      </c>
      <c r="B31" s="11" t="str">
        <f t="shared" si="0"/>
        <v>CHP1</v>
      </c>
      <c r="C31" s="11" t="str">
        <f>VLOOKUP('intouch变量（整型） '!$A31,基本表格!$G:$Q,2,FALSE)</f>
        <v>2412+P5-M2 刨片机料仓1#出料螺旋B 电机控制 起动转换时间 秒</v>
      </c>
      <c r="D31" t="s">
        <v>154</v>
      </c>
      <c r="E31" t="s">
        <v>154</v>
      </c>
      <c r="F31">
        <v>0</v>
      </c>
      <c r="G31" t="s">
        <v>154</v>
      </c>
      <c r="H31" t="s">
        <v>154</v>
      </c>
      <c r="I31">
        <v>0</v>
      </c>
      <c r="J31">
        <v>0</v>
      </c>
      <c r="L31">
        <v>0</v>
      </c>
      <c r="M31">
        <v>-32768</v>
      </c>
      <c r="N31">
        <v>32767</v>
      </c>
      <c r="O31">
        <v>0</v>
      </c>
      <c r="P31">
        <v>0</v>
      </c>
      <c r="Q31" t="s">
        <v>155</v>
      </c>
      <c r="R31">
        <v>0</v>
      </c>
      <c r="S31">
        <v>1</v>
      </c>
      <c r="T31" t="s">
        <v>155</v>
      </c>
      <c r="U31">
        <v>0</v>
      </c>
      <c r="V31">
        <v>1</v>
      </c>
      <c r="W31" t="s">
        <v>155</v>
      </c>
      <c r="X31">
        <v>0</v>
      </c>
      <c r="Y31">
        <v>1</v>
      </c>
      <c r="Z31" t="s">
        <v>155</v>
      </c>
      <c r="AA31">
        <v>0</v>
      </c>
      <c r="AB31">
        <v>1</v>
      </c>
      <c r="AC31" t="s">
        <v>155</v>
      </c>
      <c r="AD31">
        <v>0</v>
      </c>
      <c r="AE31">
        <v>1</v>
      </c>
      <c r="AF31" t="s">
        <v>155</v>
      </c>
      <c r="AG31">
        <v>0</v>
      </c>
      <c r="AH31">
        <v>1</v>
      </c>
      <c r="AI31">
        <v>0</v>
      </c>
      <c r="AJ31" t="s">
        <v>155</v>
      </c>
      <c r="AK31">
        <v>0</v>
      </c>
      <c r="AL31">
        <v>1</v>
      </c>
      <c r="AM31" t="s">
        <v>4774</v>
      </c>
      <c r="AN31">
        <v>-32768</v>
      </c>
      <c r="AO31">
        <v>32767</v>
      </c>
      <c r="AP31" t="s">
        <v>4775</v>
      </c>
      <c r="AQ31" t="s">
        <v>157</v>
      </c>
      <c r="AR31" t="s">
        <v>158</v>
      </c>
      <c r="AS31" t="str">
        <f>VLOOKUP('intouch变量（整型） '!$A31,基本表格!$G:$Q,3,FALSE)</f>
        <v>DB1100,INT620</v>
      </c>
      <c r="AT31" t="str">
        <f>VLOOKUP('intouch变量（整型） '!$A31,基本表格!$G:$Q,10,FALSE)</f>
        <v>No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</row>
    <row r="32" spans="1:55">
      <c r="A32" t="s">
        <v>4805</v>
      </c>
      <c r="B32" s="11" t="str">
        <f t="shared" si="0"/>
        <v>CHP1</v>
      </c>
      <c r="C32" s="11" t="str">
        <f>VLOOKUP('intouch变量（整型） '!$A32,基本表格!$G:$Q,2,FALSE)</f>
        <v>2412+P5-M2 刨片机料仓1#出料螺旋B 给定频率 实际内码</v>
      </c>
      <c r="D32" t="s">
        <v>154</v>
      </c>
      <c r="E32" t="s">
        <v>154</v>
      </c>
      <c r="F32">
        <v>0</v>
      </c>
      <c r="G32" t="s">
        <v>154</v>
      </c>
      <c r="H32" t="s">
        <v>154</v>
      </c>
      <c r="I32">
        <v>0</v>
      </c>
      <c r="J32">
        <v>0</v>
      </c>
      <c r="L32">
        <v>0</v>
      </c>
      <c r="M32">
        <v>-32768</v>
      </c>
      <c r="N32">
        <v>32767</v>
      </c>
      <c r="O32">
        <v>0</v>
      </c>
      <c r="P32">
        <v>0</v>
      </c>
      <c r="Q32" t="s">
        <v>155</v>
      </c>
      <c r="R32">
        <v>0</v>
      </c>
      <c r="S32">
        <v>1</v>
      </c>
      <c r="T32" t="s">
        <v>155</v>
      </c>
      <c r="U32">
        <v>0</v>
      </c>
      <c r="V32">
        <v>1</v>
      </c>
      <c r="W32" t="s">
        <v>155</v>
      </c>
      <c r="X32">
        <v>0</v>
      </c>
      <c r="Y32">
        <v>1</v>
      </c>
      <c r="Z32" t="s">
        <v>155</v>
      </c>
      <c r="AA32">
        <v>0</v>
      </c>
      <c r="AB32">
        <v>1</v>
      </c>
      <c r="AC32" t="s">
        <v>155</v>
      </c>
      <c r="AD32">
        <v>0</v>
      </c>
      <c r="AE32">
        <v>1</v>
      </c>
      <c r="AF32" t="s">
        <v>155</v>
      </c>
      <c r="AG32">
        <v>0</v>
      </c>
      <c r="AH32">
        <v>1</v>
      </c>
      <c r="AI32">
        <v>0</v>
      </c>
      <c r="AJ32" t="s">
        <v>155</v>
      </c>
      <c r="AK32">
        <v>0</v>
      </c>
      <c r="AL32">
        <v>1</v>
      </c>
      <c r="AM32" t="s">
        <v>4774</v>
      </c>
      <c r="AN32">
        <v>-32768</v>
      </c>
      <c r="AO32">
        <v>32767</v>
      </c>
      <c r="AP32" t="s">
        <v>4775</v>
      </c>
      <c r="AQ32" t="s">
        <v>157</v>
      </c>
      <c r="AR32" t="s">
        <v>158</v>
      </c>
      <c r="AS32" t="str">
        <f>VLOOKUP('intouch变量（整型） '!$A32,基本表格!$G:$Q,3,FALSE)</f>
        <v>DB1100,INT652</v>
      </c>
      <c r="AT32" t="str">
        <f>VLOOKUP('intouch变量（整型） '!$A32,基本表格!$G:$Q,10,FALSE)</f>
        <v>Yes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</row>
    <row r="33" spans="1:55">
      <c r="A33" t="s">
        <v>4806</v>
      </c>
      <c r="B33" s="11" t="str">
        <f t="shared" si="0"/>
        <v>CHP1</v>
      </c>
      <c r="C33" s="11" t="str">
        <f>VLOOKUP('intouch变量（整型） '!$A33,基本表格!$G:$Q,2,FALSE)</f>
        <v>2412+P5-M2 刨片机料仓1#出料螺旋B 反馈频率 实际内码</v>
      </c>
      <c r="D33" t="s">
        <v>154</v>
      </c>
      <c r="E33" t="s">
        <v>154</v>
      </c>
      <c r="F33">
        <v>0</v>
      </c>
      <c r="G33" t="s">
        <v>154</v>
      </c>
      <c r="H33" t="s">
        <v>154</v>
      </c>
      <c r="I33">
        <v>0</v>
      </c>
      <c r="J33">
        <v>0</v>
      </c>
      <c r="L33">
        <v>0</v>
      </c>
      <c r="M33">
        <v>-32768</v>
      </c>
      <c r="N33">
        <v>32767</v>
      </c>
      <c r="O33">
        <v>0</v>
      </c>
      <c r="P33">
        <v>0</v>
      </c>
      <c r="Q33" t="s">
        <v>155</v>
      </c>
      <c r="R33">
        <v>0</v>
      </c>
      <c r="S33">
        <v>1</v>
      </c>
      <c r="T33" t="s">
        <v>155</v>
      </c>
      <c r="U33">
        <v>0</v>
      </c>
      <c r="V33">
        <v>1</v>
      </c>
      <c r="W33" t="s">
        <v>155</v>
      </c>
      <c r="X33">
        <v>0</v>
      </c>
      <c r="Y33">
        <v>1</v>
      </c>
      <c r="Z33" t="s">
        <v>155</v>
      </c>
      <c r="AA33">
        <v>0</v>
      </c>
      <c r="AB33">
        <v>1</v>
      </c>
      <c r="AC33" t="s">
        <v>155</v>
      </c>
      <c r="AD33">
        <v>0</v>
      </c>
      <c r="AE33">
        <v>1</v>
      </c>
      <c r="AF33" t="s">
        <v>155</v>
      </c>
      <c r="AG33">
        <v>0</v>
      </c>
      <c r="AH33">
        <v>1</v>
      </c>
      <c r="AI33">
        <v>0</v>
      </c>
      <c r="AJ33" t="s">
        <v>155</v>
      </c>
      <c r="AK33">
        <v>0</v>
      </c>
      <c r="AL33">
        <v>1</v>
      </c>
      <c r="AM33" t="s">
        <v>4774</v>
      </c>
      <c r="AN33">
        <v>-32768</v>
      </c>
      <c r="AO33">
        <v>32767</v>
      </c>
      <c r="AP33" t="s">
        <v>4775</v>
      </c>
      <c r="AQ33" t="s">
        <v>157</v>
      </c>
      <c r="AR33" t="s">
        <v>158</v>
      </c>
      <c r="AS33" t="str">
        <f>VLOOKUP('intouch变量（整型） '!$A33,基本表格!$G:$Q,3,FALSE)</f>
        <v>DB1100,INT702</v>
      </c>
      <c r="AT33" t="str">
        <f>VLOOKUP('intouch变量（整型） '!$A33,基本表格!$G:$Q,10,FALSE)</f>
        <v>Yes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</row>
    <row r="34" spans="1:55">
      <c r="A34" t="s">
        <v>4807</v>
      </c>
      <c r="B34" s="11" t="str">
        <f t="shared" si="0"/>
        <v>CHP1</v>
      </c>
      <c r="C34" s="11" t="str">
        <f>VLOOKUP('intouch变量（整型） '!$A34,基本表格!$G:$Q,2,FALSE)</f>
        <v>2412+P5-M2 刨片机料仓1#出料螺旋B 变频器通讯 警告</v>
      </c>
      <c r="D34" t="s">
        <v>154</v>
      </c>
      <c r="E34" t="s">
        <v>154</v>
      </c>
      <c r="F34">
        <v>0</v>
      </c>
      <c r="G34" t="s">
        <v>154</v>
      </c>
      <c r="H34" t="s">
        <v>154</v>
      </c>
      <c r="I34">
        <v>0</v>
      </c>
      <c r="J34">
        <v>0</v>
      </c>
      <c r="L34">
        <v>0</v>
      </c>
      <c r="M34">
        <v>-32768</v>
      </c>
      <c r="N34">
        <v>32767</v>
      </c>
      <c r="O34">
        <v>0</v>
      </c>
      <c r="P34">
        <v>0</v>
      </c>
      <c r="Q34" t="s">
        <v>155</v>
      </c>
      <c r="R34">
        <v>0</v>
      </c>
      <c r="S34">
        <v>1</v>
      </c>
      <c r="T34" t="s">
        <v>155</v>
      </c>
      <c r="U34">
        <v>0</v>
      </c>
      <c r="V34">
        <v>1</v>
      </c>
      <c r="W34" t="s">
        <v>155</v>
      </c>
      <c r="X34">
        <v>0</v>
      </c>
      <c r="Y34">
        <v>1</v>
      </c>
      <c r="Z34" t="s">
        <v>155</v>
      </c>
      <c r="AA34">
        <v>0</v>
      </c>
      <c r="AB34">
        <v>1</v>
      </c>
      <c r="AC34" t="s">
        <v>155</v>
      </c>
      <c r="AD34">
        <v>0</v>
      </c>
      <c r="AE34">
        <v>1</v>
      </c>
      <c r="AF34" t="s">
        <v>155</v>
      </c>
      <c r="AG34">
        <v>0</v>
      </c>
      <c r="AH34">
        <v>1</v>
      </c>
      <c r="AI34">
        <v>0</v>
      </c>
      <c r="AJ34" t="s">
        <v>155</v>
      </c>
      <c r="AK34">
        <v>0</v>
      </c>
      <c r="AL34">
        <v>1</v>
      </c>
      <c r="AM34" t="s">
        <v>4774</v>
      </c>
      <c r="AN34">
        <v>-32768</v>
      </c>
      <c r="AO34">
        <v>32767</v>
      </c>
      <c r="AP34" t="s">
        <v>4775</v>
      </c>
      <c r="AQ34" t="s">
        <v>157</v>
      </c>
      <c r="AR34" t="s">
        <v>158</v>
      </c>
      <c r="AS34" t="str">
        <f>VLOOKUP('intouch变量（整型） '!$A34,基本表格!$G:$Q,3,FALSE)</f>
        <v>DB1100,INT752</v>
      </c>
      <c r="AT34" t="str">
        <f>VLOOKUP('intouch变量（整型） '!$A34,基本表格!$G:$Q,10,FALSE)</f>
        <v>Yes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</row>
    <row r="35" spans="1:55">
      <c r="A35" t="s">
        <v>4808</v>
      </c>
      <c r="B35" s="11" t="str">
        <f t="shared" si="0"/>
        <v>CHP1</v>
      </c>
      <c r="C35" s="11" t="str">
        <f>VLOOKUP('intouch变量（整型） '!$A35,基本表格!$G:$Q,2,FALSE)</f>
        <v>2412+P5-M2 刨片机料仓1#出料螺旋B 变频器通讯 报警代码</v>
      </c>
      <c r="D35" t="s">
        <v>154</v>
      </c>
      <c r="E35" t="s">
        <v>154</v>
      </c>
      <c r="F35">
        <v>0</v>
      </c>
      <c r="G35" t="s">
        <v>154</v>
      </c>
      <c r="H35" t="s">
        <v>154</v>
      </c>
      <c r="I35">
        <v>0</v>
      </c>
      <c r="J35">
        <v>0</v>
      </c>
      <c r="L35">
        <v>0</v>
      </c>
      <c r="M35">
        <v>-32768</v>
      </c>
      <c r="N35">
        <v>32767</v>
      </c>
      <c r="O35">
        <v>0</v>
      </c>
      <c r="P35">
        <v>0</v>
      </c>
      <c r="Q35" t="s">
        <v>155</v>
      </c>
      <c r="R35">
        <v>0</v>
      </c>
      <c r="S35">
        <v>1</v>
      </c>
      <c r="T35" t="s">
        <v>155</v>
      </c>
      <c r="U35">
        <v>0</v>
      </c>
      <c r="V35">
        <v>1</v>
      </c>
      <c r="W35" t="s">
        <v>155</v>
      </c>
      <c r="X35">
        <v>0</v>
      </c>
      <c r="Y35">
        <v>1</v>
      </c>
      <c r="Z35" t="s">
        <v>155</v>
      </c>
      <c r="AA35">
        <v>0</v>
      </c>
      <c r="AB35">
        <v>1</v>
      </c>
      <c r="AC35" t="s">
        <v>155</v>
      </c>
      <c r="AD35">
        <v>0</v>
      </c>
      <c r="AE35">
        <v>1</v>
      </c>
      <c r="AF35" t="s">
        <v>155</v>
      </c>
      <c r="AG35">
        <v>0</v>
      </c>
      <c r="AH35">
        <v>1</v>
      </c>
      <c r="AI35">
        <v>0</v>
      </c>
      <c r="AJ35" t="s">
        <v>155</v>
      </c>
      <c r="AK35">
        <v>0</v>
      </c>
      <c r="AL35">
        <v>1</v>
      </c>
      <c r="AM35" t="s">
        <v>4774</v>
      </c>
      <c r="AN35">
        <v>-32768</v>
      </c>
      <c r="AO35">
        <v>32767</v>
      </c>
      <c r="AP35" t="s">
        <v>4775</v>
      </c>
      <c r="AQ35" t="s">
        <v>157</v>
      </c>
      <c r="AR35" t="s">
        <v>158</v>
      </c>
      <c r="AS35" t="str">
        <f>VLOOKUP('intouch变量（整型） '!$A35,基本表格!$G:$Q,3,FALSE)</f>
        <v>DB1100,INT754</v>
      </c>
      <c r="AT35" t="str">
        <f>VLOOKUP('intouch变量（整型） '!$A35,基本表格!$G:$Q,10,FALSE)</f>
        <v>Yes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</row>
    <row r="36" spans="1:55">
      <c r="A36" t="s">
        <v>4809</v>
      </c>
      <c r="B36" s="11" t="str">
        <f t="shared" si="0"/>
        <v>CHP1</v>
      </c>
      <c r="C36" s="11" t="str">
        <f>VLOOKUP('intouch变量（整型） '!$A36,基本表格!$G:$Q,2,FALSE)</f>
        <v>2412+P5-M2 刨片机料仓1#出料螺旋B 反馈转速 实际内码</v>
      </c>
      <c r="D36" t="s">
        <v>154</v>
      </c>
      <c r="E36" t="s">
        <v>154</v>
      </c>
      <c r="F36">
        <v>0</v>
      </c>
      <c r="G36" t="s">
        <v>154</v>
      </c>
      <c r="H36" t="s">
        <v>154</v>
      </c>
      <c r="I36">
        <v>0</v>
      </c>
      <c r="J36">
        <v>0</v>
      </c>
      <c r="L36">
        <v>0</v>
      </c>
      <c r="M36">
        <v>-32768</v>
      </c>
      <c r="N36">
        <v>32767</v>
      </c>
      <c r="O36">
        <v>0</v>
      </c>
      <c r="P36">
        <v>0</v>
      </c>
      <c r="Q36" t="s">
        <v>155</v>
      </c>
      <c r="R36">
        <v>0</v>
      </c>
      <c r="S36">
        <v>1</v>
      </c>
      <c r="T36" t="s">
        <v>155</v>
      </c>
      <c r="U36">
        <v>0</v>
      </c>
      <c r="V36">
        <v>1</v>
      </c>
      <c r="W36" t="s">
        <v>155</v>
      </c>
      <c r="X36">
        <v>0</v>
      </c>
      <c r="Y36">
        <v>1</v>
      </c>
      <c r="Z36" t="s">
        <v>155</v>
      </c>
      <c r="AA36">
        <v>0</v>
      </c>
      <c r="AB36">
        <v>1</v>
      </c>
      <c r="AC36" t="s">
        <v>155</v>
      </c>
      <c r="AD36">
        <v>0</v>
      </c>
      <c r="AE36">
        <v>1</v>
      </c>
      <c r="AF36" t="s">
        <v>155</v>
      </c>
      <c r="AG36">
        <v>0</v>
      </c>
      <c r="AH36">
        <v>1</v>
      </c>
      <c r="AI36">
        <v>0</v>
      </c>
      <c r="AJ36" t="s">
        <v>155</v>
      </c>
      <c r="AK36">
        <v>0</v>
      </c>
      <c r="AL36">
        <v>1</v>
      </c>
      <c r="AM36" t="s">
        <v>4774</v>
      </c>
      <c r="AN36">
        <v>-32768</v>
      </c>
      <c r="AO36">
        <v>32767</v>
      </c>
      <c r="AP36" t="s">
        <v>4775</v>
      </c>
      <c r="AQ36" t="s">
        <v>157</v>
      </c>
      <c r="AR36" t="s">
        <v>158</v>
      </c>
      <c r="AS36" t="str">
        <f>VLOOKUP('intouch变量（整型） '!$A36,基本表格!$G:$Q,3,FALSE)</f>
        <v>DB1100,INT802</v>
      </c>
      <c r="AT36" t="str">
        <f>VLOOKUP('intouch变量（整型） '!$A36,基本表格!$G:$Q,10,FALSE)</f>
        <v>Yes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</row>
    <row r="37" spans="1:55">
      <c r="A37" t="s">
        <v>4810</v>
      </c>
      <c r="B37" s="11" t="str">
        <f t="shared" si="0"/>
        <v>CHP1</v>
      </c>
      <c r="C37" s="11" t="str">
        <f>VLOOKUP('intouch变量（整型） '!$A37,基本表格!$G:$Q,2,FALSE)</f>
        <v>2412+P5-M2 刨片机料仓1#出料螺旋B 反馈电流 实际内码</v>
      </c>
      <c r="D37" t="s">
        <v>154</v>
      </c>
      <c r="E37" t="s">
        <v>154</v>
      </c>
      <c r="F37">
        <v>0</v>
      </c>
      <c r="G37" t="s">
        <v>154</v>
      </c>
      <c r="H37" t="s">
        <v>154</v>
      </c>
      <c r="I37">
        <v>0</v>
      </c>
      <c r="J37">
        <v>0</v>
      </c>
      <c r="L37">
        <v>0</v>
      </c>
      <c r="M37">
        <v>-32768</v>
      </c>
      <c r="N37">
        <v>32767</v>
      </c>
      <c r="O37">
        <v>0</v>
      </c>
      <c r="P37">
        <v>0</v>
      </c>
      <c r="Q37" t="s">
        <v>155</v>
      </c>
      <c r="R37">
        <v>0</v>
      </c>
      <c r="S37">
        <v>1</v>
      </c>
      <c r="T37" t="s">
        <v>155</v>
      </c>
      <c r="U37">
        <v>0</v>
      </c>
      <c r="V37">
        <v>1</v>
      </c>
      <c r="W37" t="s">
        <v>155</v>
      </c>
      <c r="X37">
        <v>0</v>
      </c>
      <c r="Y37">
        <v>1</v>
      </c>
      <c r="Z37" t="s">
        <v>155</v>
      </c>
      <c r="AA37">
        <v>0</v>
      </c>
      <c r="AB37">
        <v>1</v>
      </c>
      <c r="AC37" t="s">
        <v>155</v>
      </c>
      <c r="AD37">
        <v>0</v>
      </c>
      <c r="AE37">
        <v>1</v>
      </c>
      <c r="AF37" t="s">
        <v>155</v>
      </c>
      <c r="AG37">
        <v>0</v>
      </c>
      <c r="AH37">
        <v>1</v>
      </c>
      <c r="AI37">
        <v>0</v>
      </c>
      <c r="AJ37" t="s">
        <v>155</v>
      </c>
      <c r="AK37">
        <v>0</v>
      </c>
      <c r="AL37">
        <v>1</v>
      </c>
      <c r="AM37" t="s">
        <v>4774</v>
      </c>
      <c r="AN37">
        <v>-32768</v>
      </c>
      <c r="AO37">
        <v>32767</v>
      </c>
      <c r="AP37" t="s">
        <v>4775</v>
      </c>
      <c r="AQ37" t="s">
        <v>157</v>
      </c>
      <c r="AR37" t="s">
        <v>158</v>
      </c>
      <c r="AS37" t="str">
        <f>VLOOKUP('intouch变量（整型） '!$A37,基本表格!$G:$Q,3,FALSE)</f>
        <v>DB1100,INT852</v>
      </c>
      <c r="AT37" t="str">
        <f>VLOOKUP('intouch变量（整型） '!$A37,基本表格!$G:$Q,10,FALSE)</f>
        <v>Yes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</row>
    <row r="38" spans="1:55">
      <c r="A38" t="s">
        <v>4811</v>
      </c>
      <c r="B38" s="11" t="str">
        <f t="shared" si="0"/>
        <v>CHP1</v>
      </c>
      <c r="C38" s="11" t="str">
        <f>VLOOKUP('intouch变量（整型） '!$A38,基本表格!$G:$Q,2,FALSE)</f>
        <v>2415+P6-M10 1#刨片机振动器 电机控制 断链超时时间 秒</v>
      </c>
      <c r="D38" t="s">
        <v>154</v>
      </c>
      <c r="E38" t="s">
        <v>154</v>
      </c>
      <c r="F38">
        <v>0</v>
      </c>
      <c r="G38" t="s">
        <v>154</v>
      </c>
      <c r="H38" t="s">
        <v>154</v>
      </c>
      <c r="I38">
        <v>0</v>
      </c>
      <c r="J38">
        <v>0</v>
      </c>
      <c r="L38">
        <v>0</v>
      </c>
      <c r="M38">
        <v>-32768</v>
      </c>
      <c r="N38">
        <v>32767</v>
      </c>
      <c r="O38">
        <v>0</v>
      </c>
      <c r="P38">
        <v>0</v>
      </c>
      <c r="Q38" t="s">
        <v>155</v>
      </c>
      <c r="R38">
        <v>0</v>
      </c>
      <c r="S38">
        <v>1</v>
      </c>
      <c r="T38" t="s">
        <v>155</v>
      </c>
      <c r="U38">
        <v>0</v>
      </c>
      <c r="V38">
        <v>1</v>
      </c>
      <c r="W38" t="s">
        <v>155</v>
      </c>
      <c r="X38">
        <v>0</v>
      </c>
      <c r="Y38">
        <v>1</v>
      </c>
      <c r="Z38" t="s">
        <v>155</v>
      </c>
      <c r="AA38">
        <v>0</v>
      </c>
      <c r="AB38">
        <v>1</v>
      </c>
      <c r="AC38" t="s">
        <v>155</v>
      </c>
      <c r="AD38">
        <v>0</v>
      </c>
      <c r="AE38">
        <v>1</v>
      </c>
      <c r="AF38" t="s">
        <v>155</v>
      </c>
      <c r="AG38">
        <v>0</v>
      </c>
      <c r="AH38">
        <v>1</v>
      </c>
      <c r="AI38">
        <v>0</v>
      </c>
      <c r="AJ38" t="s">
        <v>155</v>
      </c>
      <c r="AK38">
        <v>0</v>
      </c>
      <c r="AL38">
        <v>1</v>
      </c>
      <c r="AM38" t="s">
        <v>4774</v>
      </c>
      <c r="AN38">
        <v>-32768</v>
      </c>
      <c r="AO38">
        <v>32767</v>
      </c>
      <c r="AP38" t="s">
        <v>4775</v>
      </c>
      <c r="AQ38" t="s">
        <v>157</v>
      </c>
      <c r="AR38" t="s">
        <v>158</v>
      </c>
      <c r="AS38" t="str">
        <f>VLOOKUP('intouch变量（整型） '!$A38,基本表格!$G:$Q,3,FALSE)</f>
        <v>DB1100,INT1504</v>
      </c>
      <c r="AT38" t="str">
        <f>VLOOKUP('intouch变量（整型） '!$A38,基本表格!$G:$Q,10,FALSE)</f>
        <v>No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</row>
    <row r="39" spans="1:55">
      <c r="A39" t="s">
        <v>4812</v>
      </c>
      <c r="B39" s="11" t="str">
        <f t="shared" si="0"/>
        <v>CHP1</v>
      </c>
      <c r="C39" s="11" t="str">
        <f>VLOOKUP('intouch变量（整型） '!$A39,基本表格!$G:$Q,2,FALSE)</f>
        <v>2415+P6-M10 1#刨片机振动器 电机控制 堵料检测时间 秒</v>
      </c>
      <c r="D39" t="s">
        <v>154</v>
      </c>
      <c r="E39" t="s">
        <v>154</v>
      </c>
      <c r="F39">
        <v>0</v>
      </c>
      <c r="G39" t="s">
        <v>154</v>
      </c>
      <c r="H39" t="s">
        <v>154</v>
      </c>
      <c r="I39">
        <v>0</v>
      </c>
      <c r="J39">
        <v>0</v>
      </c>
      <c r="L39">
        <v>0</v>
      </c>
      <c r="M39">
        <v>-32768</v>
      </c>
      <c r="N39">
        <v>32767</v>
      </c>
      <c r="O39">
        <v>0</v>
      </c>
      <c r="P39">
        <v>0</v>
      </c>
      <c r="Q39" t="s">
        <v>155</v>
      </c>
      <c r="R39">
        <v>0</v>
      </c>
      <c r="S39">
        <v>1</v>
      </c>
      <c r="T39" t="s">
        <v>155</v>
      </c>
      <c r="U39">
        <v>0</v>
      </c>
      <c r="V39">
        <v>1</v>
      </c>
      <c r="W39" t="s">
        <v>155</v>
      </c>
      <c r="X39">
        <v>0</v>
      </c>
      <c r="Y39">
        <v>1</v>
      </c>
      <c r="Z39" t="s">
        <v>155</v>
      </c>
      <c r="AA39">
        <v>0</v>
      </c>
      <c r="AB39">
        <v>1</v>
      </c>
      <c r="AC39" t="s">
        <v>155</v>
      </c>
      <c r="AD39">
        <v>0</v>
      </c>
      <c r="AE39">
        <v>1</v>
      </c>
      <c r="AF39" t="s">
        <v>155</v>
      </c>
      <c r="AG39">
        <v>0</v>
      </c>
      <c r="AH39">
        <v>1</v>
      </c>
      <c r="AI39">
        <v>0</v>
      </c>
      <c r="AJ39" t="s">
        <v>155</v>
      </c>
      <c r="AK39">
        <v>0</v>
      </c>
      <c r="AL39">
        <v>1</v>
      </c>
      <c r="AM39" t="s">
        <v>4774</v>
      </c>
      <c r="AN39">
        <v>-32768</v>
      </c>
      <c r="AO39">
        <v>32767</v>
      </c>
      <c r="AP39" t="s">
        <v>4775</v>
      </c>
      <c r="AQ39" t="s">
        <v>157</v>
      </c>
      <c r="AR39" t="s">
        <v>158</v>
      </c>
      <c r="AS39" t="str">
        <f>VLOOKUP('intouch变量（整型） '!$A39,基本表格!$G:$Q,3,FALSE)</f>
        <v>DB1100,INT1506</v>
      </c>
      <c r="AT39" t="str">
        <f>VLOOKUP('intouch变量（整型） '!$A39,基本表格!$G:$Q,10,FALSE)</f>
        <v>No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</row>
    <row r="40" spans="1:55">
      <c r="A40" t="s">
        <v>4813</v>
      </c>
      <c r="B40" s="11" t="str">
        <f t="shared" si="0"/>
        <v>CHP1</v>
      </c>
      <c r="C40" s="11" t="str">
        <f>VLOOKUP('intouch变量（整型） '!$A40,基本表格!$G:$Q,2,FALSE)</f>
        <v>2415+P6-M10 1#刨片机振动器 电机控制 左跑偏检测时间</v>
      </c>
      <c r="D40" t="s">
        <v>154</v>
      </c>
      <c r="E40" t="s">
        <v>154</v>
      </c>
      <c r="F40">
        <v>0</v>
      </c>
      <c r="G40" t="s">
        <v>154</v>
      </c>
      <c r="H40" t="s">
        <v>154</v>
      </c>
      <c r="I40">
        <v>0</v>
      </c>
      <c r="J40">
        <v>0</v>
      </c>
      <c r="L40">
        <v>0</v>
      </c>
      <c r="M40">
        <v>-32768</v>
      </c>
      <c r="N40">
        <v>32767</v>
      </c>
      <c r="O40">
        <v>0</v>
      </c>
      <c r="P40">
        <v>0</v>
      </c>
      <c r="Q40" t="s">
        <v>155</v>
      </c>
      <c r="R40">
        <v>0</v>
      </c>
      <c r="S40">
        <v>1</v>
      </c>
      <c r="T40" t="s">
        <v>155</v>
      </c>
      <c r="U40">
        <v>0</v>
      </c>
      <c r="V40">
        <v>1</v>
      </c>
      <c r="W40" t="s">
        <v>155</v>
      </c>
      <c r="X40">
        <v>0</v>
      </c>
      <c r="Y40">
        <v>1</v>
      </c>
      <c r="Z40" t="s">
        <v>155</v>
      </c>
      <c r="AA40">
        <v>0</v>
      </c>
      <c r="AB40">
        <v>1</v>
      </c>
      <c r="AC40" t="s">
        <v>155</v>
      </c>
      <c r="AD40">
        <v>0</v>
      </c>
      <c r="AE40">
        <v>1</v>
      </c>
      <c r="AF40" t="s">
        <v>155</v>
      </c>
      <c r="AG40">
        <v>0</v>
      </c>
      <c r="AH40">
        <v>1</v>
      </c>
      <c r="AI40">
        <v>0</v>
      </c>
      <c r="AJ40" t="s">
        <v>155</v>
      </c>
      <c r="AK40">
        <v>0</v>
      </c>
      <c r="AL40">
        <v>1</v>
      </c>
      <c r="AM40" t="s">
        <v>4774</v>
      </c>
      <c r="AN40">
        <v>-32768</v>
      </c>
      <c r="AO40">
        <v>32767</v>
      </c>
      <c r="AP40" t="s">
        <v>4775</v>
      </c>
      <c r="AQ40" t="s">
        <v>157</v>
      </c>
      <c r="AR40" t="s">
        <v>158</v>
      </c>
      <c r="AS40" t="str">
        <f>VLOOKUP('intouch变量（整型） '!$A40,基本表格!$G:$Q,3,FALSE)</f>
        <v>DB1100,INT1510</v>
      </c>
      <c r="AT40" t="str">
        <f>VLOOKUP('intouch变量（整型） '!$A40,基本表格!$G:$Q,10,FALSE)</f>
        <v>No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</row>
    <row r="41" spans="1:55">
      <c r="A41" t="s">
        <v>4814</v>
      </c>
      <c r="B41" s="11" t="str">
        <f t="shared" si="0"/>
        <v>CHP1</v>
      </c>
      <c r="C41" s="11" t="str">
        <f>VLOOKUP('intouch变量（整型） '!$A41,基本表格!$G:$Q,2,FALSE)</f>
        <v>2415+P6-M10 1#刨片机振动器 电机控制 右跑偏检测时间</v>
      </c>
      <c r="D41" t="s">
        <v>154</v>
      </c>
      <c r="E41" t="s">
        <v>154</v>
      </c>
      <c r="F41">
        <v>0</v>
      </c>
      <c r="G41" t="s">
        <v>154</v>
      </c>
      <c r="H41" t="s">
        <v>154</v>
      </c>
      <c r="I41">
        <v>0</v>
      </c>
      <c r="J41">
        <v>0</v>
      </c>
      <c r="L41">
        <v>0</v>
      </c>
      <c r="M41">
        <v>-32768</v>
      </c>
      <c r="N41">
        <v>32767</v>
      </c>
      <c r="O41">
        <v>0</v>
      </c>
      <c r="P41">
        <v>0</v>
      </c>
      <c r="Q41" t="s">
        <v>155</v>
      </c>
      <c r="R41">
        <v>0</v>
      </c>
      <c r="S41">
        <v>1</v>
      </c>
      <c r="T41" t="s">
        <v>155</v>
      </c>
      <c r="U41">
        <v>0</v>
      </c>
      <c r="V41">
        <v>1</v>
      </c>
      <c r="W41" t="s">
        <v>155</v>
      </c>
      <c r="X41">
        <v>0</v>
      </c>
      <c r="Y41">
        <v>1</v>
      </c>
      <c r="Z41" t="s">
        <v>155</v>
      </c>
      <c r="AA41">
        <v>0</v>
      </c>
      <c r="AB41">
        <v>1</v>
      </c>
      <c r="AC41" t="s">
        <v>155</v>
      </c>
      <c r="AD41">
        <v>0</v>
      </c>
      <c r="AE41">
        <v>1</v>
      </c>
      <c r="AF41" t="s">
        <v>155</v>
      </c>
      <c r="AG41">
        <v>0</v>
      </c>
      <c r="AH41">
        <v>1</v>
      </c>
      <c r="AI41">
        <v>0</v>
      </c>
      <c r="AJ41" t="s">
        <v>155</v>
      </c>
      <c r="AK41">
        <v>0</v>
      </c>
      <c r="AL41">
        <v>1</v>
      </c>
      <c r="AM41" t="s">
        <v>4774</v>
      </c>
      <c r="AN41">
        <v>-32768</v>
      </c>
      <c r="AO41">
        <v>32767</v>
      </c>
      <c r="AP41" t="s">
        <v>4775</v>
      </c>
      <c r="AQ41" t="s">
        <v>157</v>
      </c>
      <c r="AR41" t="s">
        <v>158</v>
      </c>
      <c r="AS41" t="str">
        <f>VLOOKUP('intouch变量（整型） '!$A41,基本表格!$G:$Q,3,FALSE)</f>
        <v>DB1100,INT1514</v>
      </c>
      <c r="AT41" t="str">
        <f>VLOOKUP('intouch变量（整型） '!$A41,基本表格!$G:$Q,10,FALSE)</f>
        <v>No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</row>
    <row r="42" spans="1:55">
      <c r="A42" t="s">
        <v>4815</v>
      </c>
      <c r="B42" s="11" t="str">
        <f t="shared" si="0"/>
        <v>CHP1</v>
      </c>
      <c r="C42" s="11" t="str">
        <f>VLOOKUP('intouch变量（整型） '!$A42,基本表格!$G:$Q,2,FALSE)</f>
        <v>2415+P6-M10 1#刨片机振动器 电机控制 联动启动延时</v>
      </c>
      <c r="D42" t="s">
        <v>154</v>
      </c>
      <c r="E42" t="s">
        <v>154</v>
      </c>
      <c r="F42">
        <v>0</v>
      </c>
      <c r="G42" t="s">
        <v>154</v>
      </c>
      <c r="H42" t="s">
        <v>154</v>
      </c>
      <c r="I42">
        <v>0</v>
      </c>
      <c r="J42">
        <v>0</v>
      </c>
      <c r="L42">
        <v>0</v>
      </c>
      <c r="M42">
        <v>-32768</v>
      </c>
      <c r="N42">
        <v>32767</v>
      </c>
      <c r="O42">
        <v>0</v>
      </c>
      <c r="P42">
        <v>0</v>
      </c>
      <c r="Q42" t="s">
        <v>155</v>
      </c>
      <c r="R42">
        <v>0</v>
      </c>
      <c r="S42">
        <v>1</v>
      </c>
      <c r="T42" t="s">
        <v>155</v>
      </c>
      <c r="U42">
        <v>0</v>
      </c>
      <c r="V42">
        <v>1</v>
      </c>
      <c r="W42" t="s">
        <v>155</v>
      </c>
      <c r="X42">
        <v>0</v>
      </c>
      <c r="Y42">
        <v>1</v>
      </c>
      <c r="Z42" t="s">
        <v>155</v>
      </c>
      <c r="AA42">
        <v>0</v>
      </c>
      <c r="AB42">
        <v>1</v>
      </c>
      <c r="AC42" t="s">
        <v>155</v>
      </c>
      <c r="AD42">
        <v>0</v>
      </c>
      <c r="AE42">
        <v>1</v>
      </c>
      <c r="AF42" t="s">
        <v>155</v>
      </c>
      <c r="AG42">
        <v>0</v>
      </c>
      <c r="AH42">
        <v>1</v>
      </c>
      <c r="AI42">
        <v>0</v>
      </c>
      <c r="AJ42" t="s">
        <v>155</v>
      </c>
      <c r="AK42">
        <v>0</v>
      </c>
      <c r="AL42">
        <v>1</v>
      </c>
      <c r="AM42" t="s">
        <v>4774</v>
      </c>
      <c r="AN42">
        <v>-32768</v>
      </c>
      <c r="AO42">
        <v>32767</v>
      </c>
      <c r="AP42" t="s">
        <v>4775</v>
      </c>
      <c r="AQ42" t="s">
        <v>157</v>
      </c>
      <c r="AR42" t="s">
        <v>158</v>
      </c>
      <c r="AS42" t="str">
        <f>VLOOKUP('intouch变量（整型） '!$A42,基本表格!$G:$Q,3,FALSE)</f>
        <v>DB1100,INT1518</v>
      </c>
      <c r="AT42" t="str">
        <f>VLOOKUP('intouch变量（整型） '!$A42,基本表格!$G:$Q,10,FALSE)</f>
        <v>No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</row>
    <row r="43" spans="1:55">
      <c r="A43" t="s">
        <v>4816</v>
      </c>
      <c r="B43" s="11" t="str">
        <f t="shared" si="0"/>
        <v>CHP1</v>
      </c>
      <c r="C43" s="11" t="str">
        <f>VLOOKUP('intouch变量（整型） '!$A43,基本表格!$G:$Q,2,FALSE)</f>
        <v>2415+P6-M10 1#刨片机振动器 电机控制 起动转换时间 秒</v>
      </c>
      <c r="D43" t="s">
        <v>154</v>
      </c>
      <c r="E43" t="s">
        <v>154</v>
      </c>
      <c r="F43">
        <v>0</v>
      </c>
      <c r="G43" t="s">
        <v>154</v>
      </c>
      <c r="H43" t="s">
        <v>154</v>
      </c>
      <c r="I43">
        <v>0</v>
      </c>
      <c r="J43">
        <v>0</v>
      </c>
      <c r="L43">
        <v>0</v>
      </c>
      <c r="M43">
        <v>-32768</v>
      </c>
      <c r="N43">
        <v>32767</v>
      </c>
      <c r="O43">
        <v>0</v>
      </c>
      <c r="P43">
        <v>0</v>
      </c>
      <c r="Q43" t="s">
        <v>155</v>
      </c>
      <c r="R43">
        <v>0</v>
      </c>
      <c r="S43">
        <v>1</v>
      </c>
      <c r="T43" t="s">
        <v>155</v>
      </c>
      <c r="U43">
        <v>0</v>
      </c>
      <c r="V43">
        <v>1</v>
      </c>
      <c r="W43" t="s">
        <v>155</v>
      </c>
      <c r="X43">
        <v>0</v>
      </c>
      <c r="Y43">
        <v>1</v>
      </c>
      <c r="Z43" t="s">
        <v>155</v>
      </c>
      <c r="AA43">
        <v>0</v>
      </c>
      <c r="AB43">
        <v>1</v>
      </c>
      <c r="AC43" t="s">
        <v>155</v>
      </c>
      <c r="AD43">
        <v>0</v>
      </c>
      <c r="AE43">
        <v>1</v>
      </c>
      <c r="AF43" t="s">
        <v>155</v>
      </c>
      <c r="AG43">
        <v>0</v>
      </c>
      <c r="AH43">
        <v>1</v>
      </c>
      <c r="AI43">
        <v>0</v>
      </c>
      <c r="AJ43" t="s">
        <v>155</v>
      </c>
      <c r="AK43">
        <v>0</v>
      </c>
      <c r="AL43">
        <v>1</v>
      </c>
      <c r="AM43" t="s">
        <v>4774</v>
      </c>
      <c r="AN43">
        <v>-32768</v>
      </c>
      <c r="AO43">
        <v>32767</v>
      </c>
      <c r="AP43" t="s">
        <v>4775</v>
      </c>
      <c r="AQ43" t="s">
        <v>157</v>
      </c>
      <c r="AR43" t="s">
        <v>158</v>
      </c>
      <c r="AS43" t="str">
        <f>VLOOKUP('intouch变量（整型） '!$A43,基本表格!$G:$Q,3,FALSE)</f>
        <v>DB1100,INT1520</v>
      </c>
      <c r="AT43" t="str">
        <f>VLOOKUP('intouch变量（整型） '!$A43,基本表格!$G:$Q,10,FALSE)</f>
        <v>No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</row>
    <row r="44" spans="1:55">
      <c r="A44" t="s">
        <v>4817</v>
      </c>
      <c r="B44" s="11" t="str">
        <f t="shared" si="0"/>
        <v>CHP1</v>
      </c>
      <c r="C44" s="11" t="str">
        <f>VLOOKUP('intouch变量（整型） '!$A44,基本表格!$G:$Q,2,FALSE)</f>
        <v>2415+P6-M11 1#刨片机油泵电机 电机控制 断链超时时间 秒</v>
      </c>
      <c r="D44" t="s">
        <v>154</v>
      </c>
      <c r="E44" t="s">
        <v>154</v>
      </c>
      <c r="F44">
        <v>0</v>
      </c>
      <c r="G44" t="s">
        <v>154</v>
      </c>
      <c r="H44" t="s">
        <v>154</v>
      </c>
      <c r="I44">
        <v>0</v>
      </c>
      <c r="J44">
        <v>0</v>
      </c>
      <c r="L44">
        <v>0</v>
      </c>
      <c r="M44">
        <v>-32768</v>
      </c>
      <c r="N44">
        <v>32767</v>
      </c>
      <c r="O44">
        <v>0</v>
      </c>
      <c r="P44">
        <v>0</v>
      </c>
      <c r="Q44" t="s">
        <v>155</v>
      </c>
      <c r="R44">
        <v>0</v>
      </c>
      <c r="S44">
        <v>1</v>
      </c>
      <c r="T44" t="s">
        <v>155</v>
      </c>
      <c r="U44">
        <v>0</v>
      </c>
      <c r="V44">
        <v>1</v>
      </c>
      <c r="W44" t="s">
        <v>155</v>
      </c>
      <c r="X44">
        <v>0</v>
      </c>
      <c r="Y44">
        <v>1</v>
      </c>
      <c r="Z44" t="s">
        <v>155</v>
      </c>
      <c r="AA44">
        <v>0</v>
      </c>
      <c r="AB44">
        <v>1</v>
      </c>
      <c r="AC44" t="s">
        <v>155</v>
      </c>
      <c r="AD44">
        <v>0</v>
      </c>
      <c r="AE44">
        <v>1</v>
      </c>
      <c r="AF44" t="s">
        <v>155</v>
      </c>
      <c r="AG44">
        <v>0</v>
      </c>
      <c r="AH44">
        <v>1</v>
      </c>
      <c r="AI44">
        <v>0</v>
      </c>
      <c r="AJ44" t="s">
        <v>155</v>
      </c>
      <c r="AK44">
        <v>0</v>
      </c>
      <c r="AL44">
        <v>1</v>
      </c>
      <c r="AM44" t="s">
        <v>4774</v>
      </c>
      <c r="AN44">
        <v>-32768</v>
      </c>
      <c r="AO44">
        <v>32767</v>
      </c>
      <c r="AP44" t="s">
        <v>4775</v>
      </c>
      <c r="AQ44" t="s">
        <v>157</v>
      </c>
      <c r="AR44" t="s">
        <v>158</v>
      </c>
      <c r="AS44" t="str">
        <f>VLOOKUP('intouch变量（整型） '!$A44,基本表格!$G:$Q,3,FALSE)</f>
        <v>DB1100,INT1554</v>
      </c>
      <c r="AT44" t="str">
        <f>VLOOKUP('intouch变量（整型） '!$A44,基本表格!$G:$Q,10,FALSE)</f>
        <v>No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</row>
    <row r="45" spans="1:55">
      <c r="A45" t="s">
        <v>4818</v>
      </c>
      <c r="B45" s="11" t="str">
        <f t="shared" si="0"/>
        <v>CHP1</v>
      </c>
      <c r="C45" s="11" t="str">
        <f>VLOOKUP('intouch变量（整型） '!$A45,基本表格!$G:$Q,2,FALSE)</f>
        <v>2415+P6-M11 1#刨片机油泵电机 电机控制 堵料检测时间 秒</v>
      </c>
      <c r="D45" t="s">
        <v>154</v>
      </c>
      <c r="E45" t="s">
        <v>154</v>
      </c>
      <c r="F45">
        <v>0</v>
      </c>
      <c r="G45" t="s">
        <v>154</v>
      </c>
      <c r="H45" t="s">
        <v>154</v>
      </c>
      <c r="I45">
        <v>0</v>
      </c>
      <c r="J45">
        <v>0</v>
      </c>
      <c r="L45">
        <v>0</v>
      </c>
      <c r="M45">
        <v>-32768</v>
      </c>
      <c r="N45">
        <v>32767</v>
      </c>
      <c r="O45">
        <v>0</v>
      </c>
      <c r="P45">
        <v>0</v>
      </c>
      <c r="Q45" t="s">
        <v>155</v>
      </c>
      <c r="R45">
        <v>0</v>
      </c>
      <c r="S45">
        <v>1</v>
      </c>
      <c r="T45" t="s">
        <v>155</v>
      </c>
      <c r="U45">
        <v>0</v>
      </c>
      <c r="V45">
        <v>1</v>
      </c>
      <c r="W45" t="s">
        <v>155</v>
      </c>
      <c r="X45">
        <v>0</v>
      </c>
      <c r="Y45">
        <v>1</v>
      </c>
      <c r="Z45" t="s">
        <v>155</v>
      </c>
      <c r="AA45">
        <v>0</v>
      </c>
      <c r="AB45">
        <v>1</v>
      </c>
      <c r="AC45" t="s">
        <v>155</v>
      </c>
      <c r="AD45">
        <v>0</v>
      </c>
      <c r="AE45">
        <v>1</v>
      </c>
      <c r="AF45" t="s">
        <v>155</v>
      </c>
      <c r="AG45">
        <v>0</v>
      </c>
      <c r="AH45">
        <v>1</v>
      </c>
      <c r="AI45">
        <v>0</v>
      </c>
      <c r="AJ45" t="s">
        <v>155</v>
      </c>
      <c r="AK45">
        <v>0</v>
      </c>
      <c r="AL45">
        <v>1</v>
      </c>
      <c r="AM45" t="s">
        <v>4774</v>
      </c>
      <c r="AN45">
        <v>-32768</v>
      </c>
      <c r="AO45">
        <v>32767</v>
      </c>
      <c r="AP45" t="s">
        <v>4775</v>
      </c>
      <c r="AQ45" t="s">
        <v>157</v>
      </c>
      <c r="AR45" t="s">
        <v>158</v>
      </c>
      <c r="AS45" t="str">
        <f>VLOOKUP('intouch变量（整型） '!$A45,基本表格!$G:$Q,3,FALSE)</f>
        <v>DB1100,INT1556</v>
      </c>
      <c r="AT45" t="str">
        <f>VLOOKUP('intouch变量（整型） '!$A45,基本表格!$G:$Q,10,FALSE)</f>
        <v>No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</row>
    <row r="46" spans="1:55">
      <c r="A46" t="s">
        <v>4819</v>
      </c>
      <c r="B46" s="11" t="str">
        <f t="shared" si="0"/>
        <v>CHP1</v>
      </c>
      <c r="C46" s="11" t="str">
        <f>VLOOKUP('intouch变量（整型） '!$A46,基本表格!$G:$Q,2,FALSE)</f>
        <v>2415+P6-M11 1#刨片机油泵电机 电机控制 左跑偏检测时间</v>
      </c>
      <c r="D46" t="s">
        <v>154</v>
      </c>
      <c r="E46" t="s">
        <v>154</v>
      </c>
      <c r="F46">
        <v>0</v>
      </c>
      <c r="G46" t="s">
        <v>154</v>
      </c>
      <c r="H46" t="s">
        <v>154</v>
      </c>
      <c r="I46">
        <v>0</v>
      </c>
      <c r="J46">
        <v>0</v>
      </c>
      <c r="L46">
        <v>0</v>
      </c>
      <c r="M46">
        <v>-32768</v>
      </c>
      <c r="N46">
        <v>32767</v>
      </c>
      <c r="O46">
        <v>0</v>
      </c>
      <c r="P46">
        <v>0</v>
      </c>
      <c r="Q46" t="s">
        <v>155</v>
      </c>
      <c r="R46">
        <v>0</v>
      </c>
      <c r="S46">
        <v>1</v>
      </c>
      <c r="T46" t="s">
        <v>155</v>
      </c>
      <c r="U46">
        <v>0</v>
      </c>
      <c r="V46">
        <v>1</v>
      </c>
      <c r="W46" t="s">
        <v>155</v>
      </c>
      <c r="X46">
        <v>0</v>
      </c>
      <c r="Y46">
        <v>1</v>
      </c>
      <c r="Z46" t="s">
        <v>155</v>
      </c>
      <c r="AA46">
        <v>0</v>
      </c>
      <c r="AB46">
        <v>1</v>
      </c>
      <c r="AC46" t="s">
        <v>155</v>
      </c>
      <c r="AD46">
        <v>0</v>
      </c>
      <c r="AE46">
        <v>1</v>
      </c>
      <c r="AF46" t="s">
        <v>155</v>
      </c>
      <c r="AG46">
        <v>0</v>
      </c>
      <c r="AH46">
        <v>1</v>
      </c>
      <c r="AI46">
        <v>0</v>
      </c>
      <c r="AJ46" t="s">
        <v>155</v>
      </c>
      <c r="AK46">
        <v>0</v>
      </c>
      <c r="AL46">
        <v>1</v>
      </c>
      <c r="AM46" t="s">
        <v>4774</v>
      </c>
      <c r="AN46">
        <v>-32768</v>
      </c>
      <c r="AO46">
        <v>32767</v>
      </c>
      <c r="AP46" t="s">
        <v>4775</v>
      </c>
      <c r="AQ46" t="s">
        <v>157</v>
      </c>
      <c r="AR46" t="s">
        <v>158</v>
      </c>
      <c r="AS46" t="str">
        <f>VLOOKUP('intouch变量（整型） '!$A46,基本表格!$G:$Q,3,FALSE)</f>
        <v>DB1100,INT1560</v>
      </c>
      <c r="AT46" t="str">
        <f>VLOOKUP('intouch变量（整型） '!$A46,基本表格!$G:$Q,10,FALSE)</f>
        <v>No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</row>
    <row r="47" spans="1:55">
      <c r="A47" t="s">
        <v>4820</v>
      </c>
      <c r="B47" s="11" t="str">
        <f t="shared" si="0"/>
        <v>CHP1</v>
      </c>
      <c r="C47" s="11" t="str">
        <f>VLOOKUP('intouch变量（整型） '!$A47,基本表格!$G:$Q,2,FALSE)</f>
        <v>2415+P6-M11 1#刨片机油泵电机 电机控制 右跑偏检测时间</v>
      </c>
      <c r="D47" t="s">
        <v>154</v>
      </c>
      <c r="E47" t="s">
        <v>154</v>
      </c>
      <c r="F47">
        <v>0</v>
      </c>
      <c r="G47" t="s">
        <v>154</v>
      </c>
      <c r="H47" t="s">
        <v>154</v>
      </c>
      <c r="I47">
        <v>0</v>
      </c>
      <c r="J47">
        <v>0</v>
      </c>
      <c r="L47">
        <v>0</v>
      </c>
      <c r="M47">
        <v>-32768</v>
      </c>
      <c r="N47">
        <v>32767</v>
      </c>
      <c r="O47">
        <v>0</v>
      </c>
      <c r="P47">
        <v>0</v>
      </c>
      <c r="Q47" t="s">
        <v>155</v>
      </c>
      <c r="R47">
        <v>0</v>
      </c>
      <c r="S47">
        <v>1</v>
      </c>
      <c r="T47" t="s">
        <v>155</v>
      </c>
      <c r="U47">
        <v>0</v>
      </c>
      <c r="V47">
        <v>1</v>
      </c>
      <c r="W47" t="s">
        <v>155</v>
      </c>
      <c r="X47">
        <v>0</v>
      </c>
      <c r="Y47">
        <v>1</v>
      </c>
      <c r="Z47" t="s">
        <v>155</v>
      </c>
      <c r="AA47">
        <v>0</v>
      </c>
      <c r="AB47">
        <v>1</v>
      </c>
      <c r="AC47" t="s">
        <v>155</v>
      </c>
      <c r="AD47">
        <v>0</v>
      </c>
      <c r="AE47">
        <v>1</v>
      </c>
      <c r="AF47" t="s">
        <v>155</v>
      </c>
      <c r="AG47">
        <v>0</v>
      </c>
      <c r="AH47">
        <v>1</v>
      </c>
      <c r="AI47">
        <v>0</v>
      </c>
      <c r="AJ47" t="s">
        <v>155</v>
      </c>
      <c r="AK47">
        <v>0</v>
      </c>
      <c r="AL47">
        <v>1</v>
      </c>
      <c r="AM47" t="s">
        <v>4774</v>
      </c>
      <c r="AN47">
        <v>-32768</v>
      </c>
      <c r="AO47">
        <v>32767</v>
      </c>
      <c r="AP47" t="s">
        <v>4775</v>
      </c>
      <c r="AQ47" t="s">
        <v>157</v>
      </c>
      <c r="AR47" t="s">
        <v>158</v>
      </c>
      <c r="AS47" t="str">
        <f>VLOOKUP('intouch变量（整型） '!$A47,基本表格!$G:$Q,3,FALSE)</f>
        <v>DB1100,INT1564</v>
      </c>
      <c r="AT47" t="str">
        <f>VLOOKUP('intouch变量（整型） '!$A47,基本表格!$G:$Q,10,FALSE)</f>
        <v>No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</row>
    <row r="48" spans="1:55">
      <c r="A48" t="s">
        <v>4821</v>
      </c>
      <c r="B48" s="11" t="str">
        <f t="shared" si="0"/>
        <v>CHP1</v>
      </c>
      <c r="C48" s="11" t="str">
        <f>VLOOKUP('intouch变量（整型） '!$A48,基本表格!$G:$Q,2,FALSE)</f>
        <v>2415+P6-M11 1#刨片机油泵电机 电机控制 联动启动延时</v>
      </c>
      <c r="D48" t="s">
        <v>154</v>
      </c>
      <c r="E48" t="s">
        <v>154</v>
      </c>
      <c r="F48">
        <v>0</v>
      </c>
      <c r="G48" t="s">
        <v>154</v>
      </c>
      <c r="H48" t="s">
        <v>154</v>
      </c>
      <c r="I48">
        <v>0</v>
      </c>
      <c r="J48">
        <v>0</v>
      </c>
      <c r="L48">
        <v>0</v>
      </c>
      <c r="M48">
        <v>-32768</v>
      </c>
      <c r="N48">
        <v>32767</v>
      </c>
      <c r="O48">
        <v>0</v>
      </c>
      <c r="P48">
        <v>0</v>
      </c>
      <c r="Q48" t="s">
        <v>155</v>
      </c>
      <c r="R48">
        <v>0</v>
      </c>
      <c r="S48">
        <v>1</v>
      </c>
      <c r="T48" t="s">
        <v>155</v>
      </c>
      <c r="U48">
        <v>0</v>
      </c>
      <c r="V48">
        <v>1</v>
      </c>
      <c r="W48" t="s">
        <v>155</v>
      </c>
      <c r="X48">
        <v>0</v>
      </c>
      <c r="Y48">
        <v>1</v>
      </c>
      <c r="Z48" t="s">
        <v>155</v>
      </c>
      <c r="AA48">
        <v>0</v>
      </c>
      <c r="AB48">
        <v>1</v>
      </c>
      <c r="AC48" t="s">
        <v>155</v>
      </c>
      <c r="AD48">
        <v>0</v>
      </c>
      <c r="AE48">
        <v>1</v>
      </c>
      <c r="AF48" t="s">
        <v>155</v>
      </c>
      <c r="AG48">
        <v>0</v>
      </c>
      <c r="AH48">
        <v>1</v>
      </c>
      <c r="AI48">
        <v>0</v>
      </c>
      <c r="AJ48" t="s">
        <v>155</v>
      </c>
      <c r="AK48">
        <v>0</v>
      </c>
      <c r="AL48">
        <v>1</v>
      </c>
      <c r="AM48" t="s">
        <v>4774</v>
      </c>
      <c r="AN48">
        <v>-32768</v>
      </c>
      <c r="AO48">
        <v>32767</v>
      </c>
      <c r="AP48" t="s">
        <v>4775</v>
      </c>
      <c r="AQ48" t="s">
        <v>157</v>
      </c>
      <c r="AR48" t="s">
        <v>158</v>
      </c>
      <c r="AS48" t="str">
        <f>VLOOKUP('intouch变量（整型） '!$A48,基本表格!$G:$Q,3,FALSE)</f>
        <v>DB1100,INT1568</v>
      </c>
      <c r="AT48" t="str">
        <f>VLOOKUP('intouch变量（整型） '!$A48,基本表格!$G:$Q,10,FALSE)</f>
        <v>No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</row>
    <row r="49" spans="1:55">
      <c r="A49" t="s">
        <v>4822</v>
      </c>
      <c r="B49" s="11" t="str">
        <f t="shared" si="0"/>
        <v>CHP1</v>
      </c>
      <c r="C49" s="11" t="str">
        <f>VLOOKUP('intouch变量（整型） '!$A49,基本表格!$G:$Q,2,FALSE)</f>
        <v>2415+P6-M11 1#刨片机油泵电机 电机控制 起动转换时间 秒</v>
      </c>
      <c r="D49" t="s">
        <v>154</v>
      </c>
      <c r="E49" t="s">
        <v>154</v>
      </c>
      <c r="F49">
        <v>0</v>
      </c>
      <c r="G49" t="s">
        <v>154</v>
      </c>
      <c r="H49" t="s">
        <v>154</v>
      </c>
      <c r="I49">
        <v>0</v>
      </c>
      <c r="J49">
        <v>0</v>
      </c>
      <c r="L49">
        <v>0</v>
      </c>
      <c r="M49">
        <v>-32768</v>
      </c>
      <c r="N49">
        <v>32767</v>
      </c>
      <c r="O49">
        <v>0</v>
      </c>
      <c r="P49">
        <v>0</v>
      </c>
      <c r="Q49" t="s">
        <v>155</v>
      </c>
      <c r="R49">
        <v>0</v>
      </c>
      <c r="S49">
        <v>1</v>
      </c>
      <c r="T49" t="s">
        <v>155</v>
      </c>
      <c r="U49">
        <v>0</v>
      </c>
      <c r="V49">
        <v>1</v>
      </c>
      <c r="W49" t="s">
        <v>155</v>
      </c>
      <c r="X49">
        <v>0</v>
      </c>
      <c r="Y49">
        <v>1</v>
      </c>
      <c r="Z49" t="s">
        <v>155</v>
      </c>
      <c r="AA49">
        <v>0</v>
      </c>
      <c r="AB49">
        <v>1</v>
      </c>
      <c r="AC49" t="s">
        <v>155</v>
      </c>
      <c r="AD49">
        <v>0</v>
      </c>
      <c r="AE49">
        <v>1</v>
      </c>
      <c r="AF49" t="s">
        <v>155</v>
      </c>
      <c r="AG49">
        <v>0</v>
      </c>
      <c r="AH49">
        <v>1</v>
      </c>
      <c r="AI49">
        <v>0</v>
      </c>
      <c r="AJ49" t="s">
        <v>155</v>
      </c>
      <c r="AK49">
        <v>0</v>
      </c>
      <c r="AL49">
        <v>1</v>
      </c>
      <c r="AM49" t="s">
        <v>4774</v>
      </c>
      <c r="AN49">
        <v>-32768</v>
      </c>
      <c r="AO49">
        <v>32767</v>
      </c>
      <c r="AP49" t="s">
        <v>4775</v>
      </c>
      <c r="AQ49" t="s">
        <v>157</v>
      </c>
      <c r="AR49" t="s">
        <v>158</v>
      </c>
      <c r="AS49" t="str">
        <f>VLOOKUP('intouch变量（整型） '!$A49,基本表格!$G:$Q,3,FALSE)</f>
        <v>DB1100,INT1570</v>
      </c>
      <c r="AT49" t="str">
        <f>VLOOKUP('intouch变量（整型） '!$A49,基本表格!$G:$Q,10,FALSE)</f>
        <v>No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</row>
    <row r="50" spans="1:55">
      <c r="A50" t="s">
        <v>4823</v>
      </c>
      <c r="B50" s="11" t="str">
        <f t="shared" si="0"/>
        <v>CHP1</v>
      </c>
      <c r="C50" s="11" t="str">
        <f>VLOOKUP('intouch变量（整型） '!$A50,基本表格!$G:$Q,2,FALSE)</f>
        <v>2415+P6-M12 1#刨片机润滑系统电机 电机控制 断链超时时间 秒</v>
      </c>
      <c r="D50" t="s">
        <v>154</v>
      </c>
      <c r="E50" t="s">
        <v>154</v>
      </c>
      <c r="F50">
        <v>0</v>
      </c>
      <c r="G50" t="s">
        <v>154</v>
      </c>
      <c r="H50" t="s">
        <v>154</v>
      </c>
      <c r="I50">
        <v>0</v>
      </c>
      <c r="J50">
        <v>0</v>
      </c>
      <c r="L50">
        <v>0</v>
      </c>
      <c r="M50">
        <v>-32768</v>
      </c>
      <c r="N50">
        <v>32767</v>
      </c>
      <c r="O50">
        <v>0</v>
      </c>
      <c r="P50">
        <v>0</v>
      </c>
      <c r="Q50" t="s">
        <v>155</v>
      </c>
      <c r="R50">
        <v>0</v>
      </c>
      <c r="S50">
        <v>1</v>
      </c>
      <c r="T50" t="s">
        <v>155</v>
      </c>
      <c r="U50">
        <v>0</v>
      </c>
      <c r="V50">
        <v>1</v>
      </c>
      <c r="W50" t="s">
        <v>155</v>
      </c>
      <c r="X50">
        <v>0</v>
      </c>
      <c r="Y50">
        <v>1</v>
      </c>
      <c r="Z50" t="s">
        <v>155</v>
      </c>
      <c r="AA50">
        <v>0</v>
      </c>
      <c r="AB50">
        <v>1</v>
      </c>
      <c r="AC50" t="s">
        <v>155</v>
      </c>
      <c r="AD50">
        <v>0</v>
      </c>
      <c r="AE50">
        <v>1</v>
      </c>
      <c r="AF50" t="s">
        <v>155</v>
      </c>
      <c r="AG50">
        <v>0</v>
      </c>
      <c r="AH50">
        <v>1</v>
      </c>
      <c r="AI50">
        <v>0</v>
      </c>
      <c r="AJ50" t="s">
        <v>155</v>
      </c>
      <c r="AK50">
        <v>0</v>
      </c>
      <c r="AL50">
        <v>1</v>
      </c>
      <c r="AM50" t="s">
        <v>4774</v>
      </c>
      <c r="AN50">
        <v>-32768</v>
      </c>
      <c r="AO50">
        <v>32767</v>
      </c>
      <c r="AP50" t="s">
        <v>4775</v>
      </c>
      <c r="AQ50" t="s">
        <v>157</v>
      </c>
      <c r="AR50" t="s">
        <v>158</v>
      </c>
      <c r="AS50" t="str">
        <f>VLOOKUP('intouch变量（整型） '!$A50,基本表格!$G:$Q,3,FALSE)</f>
        <v>DB1100,INT1604</v>
      </c>
      <c r="AT50" t="str">
        <f>VLOOKUP('intouch变量（整型） '!$A50,基本表格!$G:$Q,10,FALSE)</f>
        <v>No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</row>
    <row r="51" spans="1:55">
      <c r="A51" t="s">
        <v>4824</v>
      </c>
      <c r="B51" s="11" t="str">
        <f t="shared" si="0"/>
        <v>CHP1</v>
      </c>
      <c r="C51" s="11" t="str">
        <f>VLOOKUP('intouch变量（整型） '!$A51,基本表格!$G:$Q,2,FALSE)</f>
        <v>2415+P6-M12 1#刨片机润滑系统电机 电机控制 堵料检测时间 秒</v>
      </c>
      <c r="D51" t="s">
        <v>154</v>
      </c>
      <c r="E51" t="s">
        <v>154</v>
      </c>
      <c r="F51">
        <v>0</v>
      </c>
      <c r="G51" t="s">
        <v>154</v>
      </c>
      <c r="H51" t="s">
        <v>154</v>
      </c>
      <c r="I51">
        <v>0</v>
      </c>
      <c r="J51">
        <v>0</v>
      </c>
      <c r="L51">
        <v>0</v>
      </c>
      <c r="M51">
        <v>-32768</v>
      </c>
      <c r="N51">
        <v>32767</v>
      </c>
      <c r="O51">
        <v>0</v>
      </c>
      <c r="P51">
        <v>0</v>
      </c>
      <c r="Q51" t="s">
        <v>155</v>
      </c>
      <c r="R51">
        <v>0</v>
      </c>
      <c r="S51">
        <v>1</v>
      </c>
      <c r="T51" t="s">
        <v>155</v>
      </c>
      <c r="U51">
        <v>0</v>
      </c>
      <c r="V51">
        <v>1</v>
      </c>
      <c r="W51" t="s">
        <v>155</v>
      </c>
      <c r="X51">
        <v>0</v>
      </c>
      <c r="Y51">
        <v>1</v>
      </c>
      <c r="Z51" t="s">
        <v>155</v>
      </c>
      <c r="AA51">
        <v>0</v>
      </c>
      <c r="AB51">
        <v>1</v>
      </c>
      <c r="AC51" t="s">
        <v>155</v>
      </c>
      <c r="AD51">
        <v>0</v>
      </c>
      <c r="AE51">
        <v>1</v>
      </c>
      <c r="AF51" t="s">
        <v>155</v>
      </c>
      <c r="AG51">
        <v>0</v>
      </c>
      <c r="AH51">
        <v>1</v>
      </c>
      <c r="AI51">
        <v>0</v>
      </c>
      <c r="AJ51" t="s">
        <v>155</v>
      </c>
      <c r="AK51">
        <v>0</v>
      </c>
      <c r="AL51">
        <v>1</v>
      </c>
      <c r="AM51" t="s">
        <v>4774</v>
      </c>
      <c r="AN51">
        <v>-32768</v>
      </c>
      <c r="AO51">
        <v>32767</v>
      </c>
      <c r="AP51" t="s">
        <v>4775</v>
      </c>
      <c r="AQ51" t="s">
        <v>157</v>
      </c>
      <c r="AR51" t="s">
        <v>158</v>
      </c>
      <c r="AS51" t="str">
        <f>VLOOKUP('intouch变量（整型） '!$A51,基本表格!$G:$Q,3,FALSE)</f>
        <v>DB1100,INT1606</v>
      </c>
      <c r="AT51" t="str">
        <f>VLOOKUP('intouch变量（整型） '!$A51,基本表格!$G:$Q,10,FALSE)</f>
        <v>No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</row>
    <row r="52" spans="1:55">
      <c r="A52" t="s">
        <v>4825</v>
      </c>
      <c r="B52" s="11" t="str">
        <f t="shared" si="0"/>
        <v>CHP1</v>
      </c>
      <c r="C52" s="11" t="str">
        <f>VLOOKUP('intouch变量（整型） '!$A52,基本表格!$G:$Q,2,FALSE)</f>
        <v>2415+P6-M12 1#刨片机润滑系统电机 电机控制 左跑偏检测时间</v>
      </c>
      <c r="D52" t="s">
        <v>154</v>
      </c>
      <c r="E52" t="s">
        <v>154</v>
      </c>
      <c r="F52">
        <v>0</v>
      </c>
      <c r="G52" t="s">
        <v>154</v>
      </c>
      <c r="H52" t="s">
        <v>154</v>
      </c>
      <c r="I52">
        <v>0</v>
      </c>
      <c r="J52">
        <v>0</v>
      </c>
      <c r="L52">
        <v>0</v>
      </c>
      <c r="M52">
        <v>-32768</v>
      </c>
      <c r="N52">
        <v>32767</v>
      </c>
      <c r="O52">
        <v>0</v>
      </c>
      <c r="P52">
        <v>0</v>
      </c>
      <c r="Q52" t="s">
        <v>155</v>
      </c>
      <c r="R52">
        <v>0</v>
      </c>
      <c r="S52">
        <v>1</v>
      </c>
      <c r="T52" t="s">
        <v>155</v>
      </c>
      <c r="U52">
        <v>0</v>
      </c>
      <c r="V52">
        <v>1</v>
      </c>
      <c r="W52" t="s">
        <v>155</v>
      </c>
      <c r="X52">
        <v>0</v>
      </c>
      <c r="Y52">
        <v>1</v>
      </c>
      <c r="Z52" t="s">
        <v>155</v>
      </c>
      <c r="AA52">
        <v>0</v>
      </c>
      <c r="AB52">
        <v>1</v>
      </c>
      <c r="AC52" t="s">
        <v>155</v>
      </c>
      <c r="AD52">
        <v>0</v>
      </c>
      <c r="AE52">
        <v>1</v>
      </c>
      <c r="AF52" t="s">
        <v>155</v>
      </c>
      <c r="AG52">
        <v>0</v>
      </c>
      <c r="AH52">
        <v>1</v>
      </c>
      <c r="AI52">
        <v>0</v>
      </c>
      <c r="AJ52" t="s">
        <v>155</v>
      </c>
      <c r="AK52">
        <v>0</v>
      </c>
      <c r="AL52">
        <v>1</v>
      </c>
      <c r="AM52" t="s">
        <v>4774</v>
      </c>
      <c r="AN52">
        <v>-32768</v>
      </c>
      <c r="AO52">
        <v>32767</v>
      </c>
      <c r="AP52" t="s">
        <v>4775</v>
      </c>
      <c r="AQ52" t="s">
        <v>157</v>
      </c>
      <c r="AR52" t="s">
        <v>158</v>
      </c>
      <c r="AS52" t="str">
        <f>VLOOKUP('intouch变量（整型） '!$A52,基本表格!$G:$Q,3,FALSE)</f>
        <v>DB1100,INT1610</v>
      </c>
      <c r="AT52" t="str">
        <f>VLOOKUP('intouch变量（整型） '!$A52,基本表格!$G:$Q,10,FALSE)</f>
        <v>No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</row>
    <row r="53" spans="1:55">
      <c r="A53" t="s">
        <v>4826</v>
      </c>
      <c r="B53" s="11" t="str">
        <f t="shared" si="0"/>
        <v>CHP1</v>
      </c>
      <c r="C53" s="11" t="str">
        <f>VLOOKUP('intouch变量（整型） '!$A53,基本表格!$G:$Q,2,FALSE)</f>
        <v>2415+P6-M12 1#刨片机润滑系统电机 电机控制 右跑偏检测时间</v>
      </c>
      <c r="D53" t="s">
        <v>154</v>
      </c>
      <c r="E53" t="s">
        <v>154</v>
      </c>
      <c r="F53">
        <v>0</v>
      </c>
      <c r="G53" t="s">
        <v>154</v>
      </c>
      <c r="H53" t="s">
        <v>154</v>
      </c>
      <c r="I53">
        <v>0</v>
      </c>
      <c r="J53">
        <v>0</v>
      </c>
      <c r="L53">
        <v>0</v>
      </c>
      <c r="M53">
        <v>-32768</v>
      </c>
      <c r="N53">
        <v>32767</v>
      </c>
      <c r="O53">
        <v>0</v>
      </c>
      <c r="P53">
        <v>0</v>
      </c>
      <c r="Q53" t="s">
        <v>155</v>
      </c>
      <c r="R53">
        <v>0</v>
      </c>
      <c r="S53">
        <v>1</v>
      </c>
      <c r="T53" t="s">
        <v>155</v>
      </c>
      <c r="U53">
        <v>0</v>
      </c>
      <c r="V53">
        <v>1</v>
      </c>
      <c r="W53" t="s">
        <v>155</v>
      </c>
      <c r="X53">
        <v>0</v>
      </c>
      <c r="Y53">
        <v>1</v>
      </c>
      <c r="Z53" t="s">
        <v>155</v>
      </c>
      <c r="AA53">
        <v>0</v>
      </c>
      <c r="AB53">
        <v>1</v>
      </c>
      <c r="AC53" t="s">
        <v>155</v>
      </c>
      <c r="AD53">
        <v>0</v>
      </c>
      <c r="AE53">
        <v>1</v>
      </c>
      <c r="AF53" t="s">
        <v>155</v>
      </c>
      <c r="AG53">
        <v>0</v>
      </c>
      <c r="AH53">
        <v>1</v>
      </c>
      <c r="AI53">
        <v>0</v>
      </c>
      <c r="AJ53" t="s">
        <v>155</v>
      </c>
      <c r="AK53">
        <v>0</v>
      </c>
      <c r="AL53">
        <v>1</v>
      </c>
      <c r="AM53" t="s">
        <v>4774</v>
      </c>
      <c r="AN53">
        <v>-32768</v>
      </c>
      <c r="AO53">
        <v>32767</v>
      </c>
      <c r="AP53" t="s">
        <v>4775</v>
      </c>
      <c r="AQ53" t="s">
        <v>157</v>
      </c>
      <c r="AR53" t="s">
        <v>158</v>
      </c>
      <c r="AS53" t="str">
        <f>VLOOKUP('intouch变量（整型） '!$A53,基本表格!$G:$Q,3,FALSE)</f>
        <v>DB1100,INT1614</v>
      </c>
      <c r="AT53" t="str">
        <f>VLOOKUP('intouch变量（整型） '!$A53,基本表格!$G:$Q,10,FALSE)</f>
        <v>No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</row>
    <row r="54" spans="1:55">
      <c r="A54" t="s">
        <v>4827</v>
      </c>
      <c r="B54" s="11" t="str">
        <f t="shared" si="0"/>
        <v>CHP1</v>
      </c>
      <c r="C54" s="11" t="str">
        <f>VLOOKUP('intouch变量（整型） '!$A54,基本表格!$G:$Q,2,FALSE)</f>
        <v>2415+P6-M12 1#刨片机润滑系统电机 电机控制 联动启动延时</v>
      </c>
      <c r="D54" t="s">
        <v>154</v>
      </c>
      <c r="E54" t="s">
        <v>154</v>
      </c>
      <c r="F54">
        <v>0</v>
      </c>
      <c r="G54" t="s">
        <v>154</v>
      </c>
      <c r="H54" t="s">
        <v>154</v>
      </c>
      <c r="I54">
        <v>0</v>
      </c>
      <c r="J54">
        <v>0</v>
      </c>
      <c r="L54">
        <v>0</v>
      </c>
      <c r="M54">
        <v>-32768</v>
      </c>
      <c r="N54">
        <v>32767</v>
      </c>
      <c r="O54">
        <v>0</v>
      </c>
      <c r="P54">
        <v>0</v>
      </c>
      <c r="Q54" t="s">
        <v>155</v>
      </c>
      <c r="R54">
        <v>0</v>
      </c>
      <c r="S54">
        <v>1</v>
      </c>
      <c r="T54" t="s">
        <v>155</v>
      </c>
      <c r="U54">
        <v>0</v>
      </c>
      <c r="V54">
        <v>1</v>
      </c>
      <c r="W54" t="s">
        <v>155</v>
      </c>
      <c r="X54">
        <v>0</v>
      </c>
      <c r="Y54">
        <v>1</v>
      </c>
      <c r="Z54" t="s">
        <v>155</v>
      </c>
      <c r="AA54">
        <v>0</v>
      </c>
      <c r="AB54">
        <v>1</v>
      </c>
      <c r="AC54" t="s">
        <v>155</v>
      </c>
      <c r="AD54">
        <v>0</v>
      </c>
      <c r="AE54">
        <v>1</v>
      </c>
      <c r="AF54" t="s">
        <v>155</v>
      </c>
      <c r="AG54">
        <v>0</v>
      </c>
      <c r="AH54">
        <v>1</v>
      </c>
      <c r="AI54">
        <v>0</v>
      </c>
      <c r="AJ54" t="s">
        <v>155</v>
      </c>
      <c r="AK54">
        <v>0</v>
      </c>
      <c r="AL54">
        <v>1</v>
      </c>
      <c r="AM54" t="s">
        <v>4774</v>
      </c>
      <c r="AN54">
        <v>-32768</v>
      </c>
      <c r="AO54">
        <v>32767</v>
      </c>
      <c r="AP54" t="s">
        <v>4775</v>
      </c>
      <c r="AQ54" t="s">
        <v>157</v>
      </c>
      <c r="AR54" t="s">
        <v>158</v>
      </c>
      <c r="AS54" t="str">
        <f>VLOOKUP('intouch变量（整型） '!$A54,基本表格!$G:$Q,3,FALSE)</f>
        <v>DB1100,INT1618</v>
      </c>
      <c r="AT54" t="str">
        <f>VLOOKUP('intouch变量（整型） '!$A54,基本表格!$G:$Q,10,FALSE)</f>
        <v>No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</row>
    <row r="55" spans="1:55">
      <c r="A55" t="s">
        <v>4828</v>
      </c>
      <c r="B55" s="11" t="str">
        <f t="shared" si="0"/>
        <v>CHP1</v>
      </c>
      <c r="C55" s="11" t="str">
        <f>VLOOKUP('intouch变量（整型） '!$A55,基本表格!$G:$Q,2,FALSE)</f>
        <v>2415+P6-M12 1#刨片机润滑系统电机 电机控制 起动转换时间 秒</v>
      </c>
      <c r="D55" t="s">
        <v>154</v>
      </c>
      <c r="E55" t="s">
        <v>154</v>
      </c>
      <c r="F55">
        <v>0</v>
      </c>
      <c r="G55" t="s">
        <v>154</v>
      </c>
      <c r="H55" t="s">
        <v>154</v>
      </c>
      <c r="I55">
        <v>0</v>
      </c>
      <c r="J55">
        <v>0</v>
      </c>
      <c r="L55">
        <v>0</v>
      </c>
      <c r="M55">
        <v>-32768</v>
      </c>
      <c r="N55">
        <v>32767</v>
      </c>
      <c r="O55">
        <v>0</v>
      </c>
      <c r="P55">
        <v>0</v>
      </c>
      <c r="Q55" t="s">
        <v>155</v>
      </c>
      <c r="R55">
        <v>0</v>
      </c>
      <c r="S55">
        <v>1</v>
      </c>
      <c r="T55" t="s">
        <v>155</v>
      </c>
      <c r="U55">
        <v>0</v>
      </c>
      <c r="V55">
        <v>1</v>
      </c>
      <c r="W55" t="s">
        <v>155</v>
      </c>
      <c r="X55">
        <v>0</v>
      </c>
      <c r="Y55">
        <v>1</v>
      </c>
      <c r="Z55" t="s">
        <v>155</v>
      </c>
      <c r="AA55">
        <v>0</v>
      </c>
      <c r="AB55">
        <v>1</v>
      </c>
      <c r="AC55" t="s">
        <v>155</v>
      </c>
      <c r="AD55">
        <v>0</v>
      </c>
      <c r="AE55">
        <v>1</v>
      </c>
      <c r="AF55" t="s">
        <v>155</v>
      </c>
      <c r="AG55">
        <v>0</v>
      </c>
      <c r="AH55">
        <v>1</v>
      </c>
      <c r="AI55">
        <v>0</v>
      </c>
      <c r="AJ55" t="s">
        <v>155</v>
      </c>
      <c r="AK55">
        <v>0</v>
      </c>
      <c r="AL55">
        <v>1</v>
      </c>
      <c r="AM55" t="s">
        <v>4774</v>
      </c>
      <c r="AN55">
        <v>-32768</v>
      </c>
      <c r="AO55">
        <v>32767</v>
      </c>
      <c r="AP55" t="s">
        <v>4775</v>
      </c>
      <c r="AQ55" t="s">
        <v>157</v>
      </c>
      <c r="AR55" t="s">
        <v>158</v>
      </c>
      <c r="AS55" t="str">
        <f>VLOOKUP('intouch变量（整型） '!$A55,基本表格!$G:$Q,3,FALSE)</f>
        <v>DB1100,INT1620</v>
      </c>
      <c r="AT55" t="str">
        <f>VLOOKUP('intouch变量（整型） '!$A55,基本表格!$G:$Q,10,FALSE)</f>
        <v>No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</row>
    <row r="56" spans="1:55">
      <c r="A56" t="s">
        <v>4829</v>
      </c>
      <c r="B56" s="11" t="str">
        <f t="shared" si="0"/>
        <v>CHP1</v>
      </c>
      <c r="C56" s="11" t="str">
        <f>VLOOKUP('intouch变量（整型） '!$A56,基本表格!$G:$Q,2,FALSE)</f>
        <v>2415+P6-M13 1#刨片机重物分离电机 电机控制 断链超时时间 秒</v>
      </c>
      <c r="D56" t="s">
        <v>154</v>
      </c>
      <c r="E56" t="s">
        <v>154</v>
      </c>
      <c r="F56">
        <v>0</v>
      </c>
      <c r="G56" t="s">
        <v>154</v>
      </c>
      <c r="H56" t="s">
        <v>154</v>
      </c>
      <c r="I56">
        <v>0</v>
      </c>
      <c r="J56">
        <v>0</v>
      </c>
      <c r="L56">
        <v>0</v>
      </c>
      <c r="M56">
        <v>-32768</v>
      </c>
      <c r="N56">
        <v>32767</v>
      </c>
      <c r="O56">
        <v>0</v>
      </c>
      <c r="P56">
        <v>0</v>
      </c>
      <c r="Q56" t="s">
        <v>155</v>
      </c>
      <c r="R56">
        <v>0</v>
      </c>
      <c r="S56">
        <v>1</v>
      </c>
      <c r="T56" t="s">
        <v>155</v>
      </c>
      <c r="U56">
        <v>0</v>
      </c>
      <c r="V56">
        <v>1</v>
      </c>
      <c r="W56" t="s">
        <v>155</v>
      </c>
      <c r="X56">
        <v>0</v>
      </c>
      <c r="Y56">
        <v>1</v>
      </c>
      <c r="Z56" t="s">
        <v>155</v>
      </c>
      <c r="AA56">
        <v>0</v>
      </c>
      <c r="AB56">
        <v>1</v>
      </c>
      <c r="AC56" t="s">
        <v>155</v>
      </c>
      <c r="AD56">
        <v>0</v>
      </c>
      <c r="AE56">
        <v>1</v>
      </c>
      <c r="AF56" t="s">
        <v>155</v>
      </c>
      <c r="AG56">
        <v>0</v>
      </c>
      <c r="AH56">
        <v>1</v>
      </c>
      <c r="AI56">
        <v>0</v>
      </c>
      <c r="AJ56" t="s">
        <v>155</v>
      </c>
      <c r="AK56">
        <v>0</v>
      </c>
      <c r="AL56">
        <v>1</v>
      </c>
      <c r="AM56" t="s">
        <v>4774</v>
      </c>
      <c r="AN56">
        <v>-32768</v>
      </c>
      <c r="AO56">
        <v>32767</v>
      </c>
      <c r="AP56" t="s">
        <v>4775</v>
      </c>
      <c r="AQ56" t="s">
        <v>157</v>
      </c>
      <c r="AR56" t="s">
        <v>158</v>
      </c>
      <c r="AS56" t="str">
        <f>VLOOKUP('intouch变量（整型） '!$A56,基本表格!$G:$Q,3,FALSE)</f>
        <v>DB1100,INT1654</v>
      </c>
      <c r="AT56" t="str">
        <f>VLOOKUP('intouch变量（整型） '!$A56,基本表格!$G:$Q,10,FALSE)</f>
        <v>No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</row>
    <row r="57" spans="1:55">
      <c r="A57" t="s">
        <v>4830</v>
      </c>
      <c r="B57" s="11" t="str">
        <f t="shared" si="0"/>
        <v>CHP1</v>
      </c>
      <c r="C57" s="11" t="str">
        <f>VLOOKUP('intouch变量（整型） '!$A57,基本表格!$G:$Q,2,FALSE)</f>
        <v>2415+P6-M13 1#刨片机重物分离电机 电机控制 堵料检测时间 秒</v>
      </c>
      <c r="D57" t="s">
        <v>154</v>
      </c>
      <c r="E57" t="s">
        <v>154</v>
      </c>
      <c r="F57">
        <v>0</v>
      </c>
      <c r="G57" t="s">
        <v>154</v>
      </c>
      <c r="H57" t="s">
        <v>154</v>
      </c>
      <c r="I57">
        <v>0</v>
      </c>
      <c r="J57">
        <v>0</v>
      </c>
      <c r="L57">
        <v>0</v>
      </c>
      <c r="M57">
        <v>-32768</v>
      </c>
      <c r="N57">
        <v>32767</v>
      </c>
      <c r="O57">
        <v>0</v>
      </c>
      <c r="P57">
        <v>0</v>
      </c>
      <c r="Q57" t="s">
        <v>155</v>
      </c>
      <c r="R57">
        <v>0</v>
      </c>
      <c r="S57">
        <v>1</v>
      </c>
      <c r="T57" t="s">
        <v>155</v>
      </c>
      <c r="U57">
        <v>0</v>
      </c>
      <c r="V57">
        <v>1</v>
      </c>
      <c r="W57" t="s">
        <v>155</v>
      </c>
      <c r="X57">
        <v>0</v>
      </c>
      <c r="Y57">
        <v>1</v>
      </c>
      <c r="Z57" t="s">
        <v>155</v>
      </c>
      <c r="AA57">
        <v>0</v>
      </c>
      <c r="AB57">
        <v>1</v>
      </c>
      <c r="AC57" t="s">
        <v>155</v>
      </c>
      <c r="AD57">
        <v>0</v>
      </c>
      <c r="AE57">
        <v>1</v>
      </c>
      <c r="AF57" t="s">
        <v>155</v>
      </c>
      <c r="AG57">
        <v>0</v>
      </c>
      <c r="AH57">
        <v>1</v>
      </c>
      <c r="AI57">
        <v>0</v>
      </c>
      <c r="AJ57" t="s">
        <v>155</v>
      </c>
      <c r="AK57">
        <v>0</v>
      </c>
      <c r="AL57">
        <v>1</v>
      </c>
      <c r="AM57" t="s">
        <v>4774</v>
      </c>
      <c r="AN57">
        <v>-32768</v>
      </c>
      <c r="AO57">
        <v>32767</v>
      </c>
      <c r="AP57" t="s">
        <v>4775</v>
      </c>
      <c r="AQ57" t="s">
        <v>157</v>
      </c>
      <c r="AR57" t="s">
        <v>158</v>
      </c>
      <c r="AS57" t="str">
        <f>VLOOKUP('intouch变量（整型） '!$A57,基本表格!$G:$Q,3,FALSE)</f>
        <v>DB1100,INT1656</v>
      </c>
      <c r="AT57" t="str">
        <f>VLOOKUP('intouch变量（整型） '!$A57,基本表格!$G:$Q,10,FALSE)</f>
        <v>No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</row>
    <row r="58" spans="1:55">
      <c r="A58" t="s">
        <v>4831</v>
      </c>
      <c r="B58" s="11" t="str">
        <f t="shared" si="0"/>
        <v>CHP1</v>
      </c>
      <c r="C58" s="11" t="str">
        <f>VLOOKUP('intouch变量（整型） '!$A58,基本表格!$G:$Q,2,FALSE)</f>
        <v>2415+P6-M13 1#刨片机重物分离电机 电机控制 左跑偏检测时间</v>
      </c>
      <c r="D58" t="s">
        <v>154</v>
      </c>
      <c r="E58" t="s">
        <v>154</v>
      </c>
      <c r="F58">
        <v>0</v>
      </c>
      <c r="G58" t="s">
        <v>154</v>
      </c>
      <c r="H58" t="s">
        <v>154</v>
      </c>
      <c r="I58">
        <v>0</v>
      </c>
      <c r="J58">
        <v>0</v>
      </c>
      <c r="L58">
        <v>0</v>
      </c>
      <c r="M58">
        <v>-32768</v>
      </c>
      <c r="N58">
        <v>32767</v>
      </c>
      <c r="O58">
        <v>0</v>
      </c>
      <c r="P58">
        <v>0</v>
      </c>
      <c r="Q58" t="s">
        <v>155</v>
      </c>
      <c r="R58">
        <v>0</v>
      </c>
      <c r="S58">
        <v>1</v>
      </c>
      <c r="T58" t="s">
        <v>155</v>
      </c>
      <c r="U58">
        <v>0</v>
      </c>
      <c r="V58">
        <v>1</v>
      </c>
      <c r="W58" t="s">
        <v>155</v>
      </c>
      <c r="X58">
        <v>0</v>
      </c>
      <c r="Y58">
        <v>1</v>
      </c>
      <c r="Z58" t="s">
        <v>155</v>
      </c>
      <c r="AA58">
        <v>0</v>
      </c>
      <c r="AB58">
        <v>1</v>
      </c>
      <c r="AC58" t="s">
        <v>155</v>
      </c>
      <c r="AD58">
        <v>0</v>
      </c>
      <c r="AE58">
        <v>1</v>
      </c>
      <c r="AF58" t="s">
        <v>155</v>
      </c>
      <c r="AG58">
        <v>0</v>
      </c>
      <c r="AH58">
        <v>1</v>
      </c>
      <c r="AI58">
        <v>0</v>
      </c>
      <c r="AJ58" t="s">
        <v>155</v>
      </c>
      <c r="AK58">
        <v>0</v>
      </c>
      <c r="AL58">
        <v>1</v>
      </c>
      <c r="AM58" t="s">
        <v>4774</v>
      </c>
      <c r="AN58">
        <v>-32768</v>
      </c>
      <c r="AO58">
        <v>32767</v>
      </c>
      <c r="AP58" t="s">
        <v>4775</v>
      </c>
      <c r="AQ58" t="s">
        <v>157</v>
      </c>
      <c r="AR58" t="s">
        <v>158</v>
      </c>
      <c r="AS58" t="str">
        <f>VLOOKUP('intouch变量（整型） '!$A58,基本表格!$G:$Q,3,FALSE)</f>
        <v>DB1100,INT1660</v>
      </c>
      <c r="AT58" t="str">
        <f>VLOOKUP('intouch变量（整型） '!$A58,基本表格!$G:$Q,10,FALSE)</f>
        <v>No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</row>
    <row r="59" spans="1:55">
      <c r="A59" t="s">
        <v>4832</v>
      </c>
      <c r="B59" s="11" t="str">
        <f t="shared" si="0"/>
        <v>CHP1</v>
      </c>
      <c r="C59" s="11" t="str">
        <f>VLOOKUP('intouch变量（整型） '!$A59,基本表格!$G:$Q,2,FALSE)</f>
        <v>2415+P6-M13 1#刨片机重物分离电机 电机控制 右跑偏检测时间</v>
      </c>
      <c r="D59" t="s">
        <v>154</v>
      </c>
      <c r="E59" t="s">
        <v>154</v>
      </c>
      <c r="F59">
        <v>0</v>
      </c>
      <c r="G59" t="s">
        <v>154</v>
      </c>
      <c r="H59" t="s">
        <v>154</v>
      </c>
      <c r="I59">
        <v>0</v>
      </c>
      <c r="J59">
        <v>0</v>
      </c>
      <c r="L59">
        <v>0</v>
      </c>
      <c r="M59">
        <v>-32768</v>
      </c>
      <c r="N59">
        <v>32767</v>
      </c>
      <c r="O59">
        <v>0</v>
      </c>
      <c r="P59">
        <v>0</v>
      </c>
      <c r="Q59" t="s">
        <v>155</v>
      </c>
      <c r="R59">
        <v>0</v>
      </c>
      <c r="S59">
        <v>1</v>
      </c>
      <c r="T59" t="s">
        <v>155</v>
      </c>
      <c r="U59">
        <v>0</v>
      </c>
      <c r="V59">
        <v>1</v>
      </c>
      <c r="W59" t="s">
        <v>155</v>
      </c>
      <c r="X59">
        <v>0</v>
      </c>
      <c r="Y59">
        <v>1</v>
      </c>
      <c r="Z59" t="s">
        <v>155</v>
      </c>
      <c r="AA59">
        <v>0</v>
      </c>
      <c r="AB59">
        <v>1</v>
      </c>
      <c r="AC59" t="s">
        <v>155</v>
      </c>
      <c r="AD59">
        <v>0</v>
      </c>
      <c r="AE59">
        <v>1</v>
      </c>
      <c r="AF59" t="s">
        <v>155</v>
      </c>
      <c r="AG59">
        <v>0</v>
      </c>
      <c r="AH59">
        <v>1</v>
      </c>
      <c r="AI59">
        <v>0</v>
      </c>
      <c r="AJ59" t="s">
        <v>155</v>
      </c>
      <c r="AK59">
        <v>0</v>
      </c>
      <c r="AL59">
        <v>1</v>
      </c>
      <c r="AM59" t="s">
        <v>4774</v>
      </c>
      <c r="AN59">
        <v>-32768</v>
      </c>
      <c r="AO59">
        <v>32767</v>
      </c>
      <c r="AP59" t="s">
        <v>4775</v>
      </c>
      <c r="AQ59" t="s">
        <v>157</v>
      </c>
      <c r="AR59" t="s">
        <v>158</v>
      </c>
      <c r="AS59" t="str">
        <f>VLOOKUP('intouch变量（整型） '!$A59,基本表格!$G:$Q,3,FALSE)</f>
        <v>DB1100,INT1664</v>
      </c>
      <c r="AT59" t="str">
        <f>VLOOKUP('intouch变量（整型） '!$A59,基本表格!$G:$Q,10,FALSE)</f>
        <v>No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</row>
    <row r="60" spans="1:55">
      <c r="A60" t="s">
        <v>4833</v>
      </c>
      <c r="B60" s="11" t="str">
        <f t="shared" si="0"/>
        <v>CHP1</v>
      </c>
      <c r="C60" s="11" t="str">
        <f>VLOOKUP('intouch变量（整型） '!$A60,基本表格!$G:$Q,2,FALSE)</f>
        <v>2415+P6-M13 1#刨片机重物分离电机 电机控制 联动启动延时</v>
      </c>
      <c r="D60" t="s">
        <v>154</v>
      </c>
      <c r="E60" t="s">
        <v>154</v>
      </c>
      <c r="F60">
        <v>0</v>
      </c>
      <c r="G60" t="s">
        <v>154</v>
      </c>
      <c r="H60" t="s">
        <v>154</v>
      </c>
      <c r="I60">
        <v>0</v>
      </c>
      <c r="J60">
        <v>0</v>
      </c>
      <c r="L60">
        <v>0</v>
      </c>
      <c r="M60">
        <v>-32768</v>
      </c>
      <c r="N60">
        <v>32767</v>
      </c>
      <c r="O60">
        <v>0</v>
      </c>
      <c r="P60">
        <v>0</v>
      </c>
      <c r="Q60" t="s">
        <v>155</v>
      </c>
      <c r="R60">
        <v>0</v>
      </c>
      <c r="S60">
        <v>1</v>
      </c>
      <c r="T60" t="s">
        <v>155</v>
      </c>
      <c r="U60">
        <v>0</v>
      </c>
      <c r="V60">
        <v>1</v>
      </c>
      <c r="W60" t="s">
        <v>155</v>
      </c>
      <c r="X60">
        <v>0</v>
      </c>
      <c r="Y60">
        <v>1</v>
      </c>
      <c r="Z60" t="s">
        <v>155</v>
      </c>
      <c r="AA60">
        <v>0</v>
      </c>
      <c r="AB60">
        <v>1</v>
      </c>
      <c r="AC60" t="s">
        <v>155</v>
      </c>
      <c r="AD60">
        <v>0</v>
      </c>
      <c r="AE60">
        <v>1</v>
      </c>
      <c r="AF60" t="s">
        <v>155</v>
      </c>
      <c r="AG60">
        <v>0</v>
      </c>
      <c r="AH60">
        <v>1</v>
      </c>
      <c r="AI60">
        <v>0</v>
      </c>
      <c r="AJ60" t="s">
        <v>155</v>
      </c>
      <c r="AK60">
        <v>0</v>
      </c>
      <c r="AL60">
        <v>1</v>
      </c>
      <c r="AM60" t="s">
        <v>4774</v>
      </c>
      <c r="AN60">
        <v>-32768</v>
      </c>
      <c r="AO60">
        <v>32767</v>
      </c>
      <c r="AP60" t="s">
        <v>4775</v>
      </c>
      <c r="AQ60" t="s">
        <v>157</v>
      </c>
      <c r="AR60" t="s">
        <v>158</v>
      </c>
      <c r="AS60" t="str">
        <f>VLOOKUP('intouch变量（整型） '!$A60,基本表格!$G:$Q,3,FALSE)</f>
        <v>DB1100,INT1668</v>
      </c>
      <c r="AT60" t="str">
        <f>VLOOKUP('intouch变量（整型） '!$A60,基本表格!$G:$Q,10,FALSE)</f>
        <v>No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</row>
    <row r="61" spans="1:55">
      <c r="A61" t="s">
        <v>4834</v>
      </c>
      <c r="B61" s="11" t="str">
        <f t="shared" si="0"/>
        <v>CHP1</v>
      </c>
      <c r="C61" s="11" t="str">
        <f>VLOOKUP('intouch变量（整型） '!$A61,基本表格!$G:$Q,2,FALSE)</f>
        <v>2415+P6-M13 1#刨片机重物分离电机 电机控制 起动转换时间 秒</v>
      </c>
      <c r="D61" t="s">
        <v>154</v>
      </c>
      <c r="E61" t="s">
        <v>154</v>
      </c>
      <c r="F61">
        <v>0</v>
      </c>
      <c r="G61" t="s">
        <v>154</v>
      </c>
      <c r="H61" t="s">
        <v>154</v>
      </c>
      <c r="I61">
        <v>0</v>
      </c>
      <c r="J61">
        <v>0</v>
      </c>
      <c r="L61">
        <v>0</v>
      </c>
      <c r="M61">
        <v>-32768</v>
      </c>
      <c r="N61">
        <v>32767</v>
      </c>
      <c r="O61">
        <v>0</v>
      </c>
      <c r="P61">
        <v>0</v>
      </c>
      <c r="Q61" t="s">
        <v>155</v>
      </c>
      <c r="R61">
        <v>0</v>
      </c>
      <c r="S61">
        <v>1</v>
      </c>
      <c r="T61" t="s">
        <v>155</v>
      </c>
      <c r="U61">
        <v>0</v>
      </c>
      <c r="V61">
        <v>1</v>
      </c>
      <c r="W61" t="s">
        <v>155</v>
      </c>
      <c r="X61">
        <v>0</v>
      </c>
      <c r="Y61">
        <v>1</v>
      </c>
      <c r="Z61" t="s">
        <v>155</v>
      </c>
      <c r="AA61">
        <v>0</v>
      </c>
      <c r="AB61">
        <v>1</v>
      </c>
      <c r="AC61" t="s">
        <v>155</v>
      </c>
      <c r="AD61">
        <v>0</v>
      </c>
      <c r="AE61">
        <v>1</v>
      </c>
      <c r="AF61" t="s">
        <v>155</v>
      </c>
      <c r="AG61">
        <v>0</v>
      </c>
      <c r="AH61">
        <v>1</v>
      </c>
      <c r="AI61">
        <v>0</v>
      </c>
      <c r="AJ61" t="s">
        <v>155</v>
      </c>
      <c r="AK61">
        <v>0</v>
      </c>
      <c r="AL61">
        <v>1</v>
      </c>
      <c r="AM61" t="s">
        <v>4774</v>
      </c>
      <c r="AN61">
        <v>-32768</v>
      </c>
      <c r="AO61">
        <v>32767</v>
      </c>
      <c r="AP61" t="s">
        <v>4775</v>
      </c>
      <c r="AQ61" t="s">
        <v>157</v>
      </c>
      <c r="AR61" t="s">
        <v>158</v>
      </c>
      <c r="AS61" t="str">
        <f>VLOOKUP('intouch变量（整型） '!$A61,基本表格!$G:$Q,3,FALSE)</f>
        <v>DB1100,INT1670</v>
      </c>
      <c r="AT61" t="str">
        <f>VLOOKUP('intouch变量（整型） '!$A61,基本表格!$G:$Q,10,FALSE)</f>
        <v>No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</row>
    <row r="62" spans="1:55">
      <c r="A62" t="s">
        <v>4835</v>
      </c>
      <c r="B62" s="11" t="str">
        <f t="shared" si="0"/>
        <v>CHP1</v>
      </c>
      <c r="C62" s="11" t="str">
        <f>VLOOKUP('intouch变量（整型） '!$A62,基本表格!$G:$Q,2,FALSE)</f>
        <v>2415+P6-M14 1#刨片机磁选电机 电机控制 断链超时时间 秒</v>
      </c>
      <c r="D62" t="s">
        <v>154</v>
      </c>
      <c r="E62" t="s">
        <v>154</v>
      </c>
      <c r="F62">
        <v>0</v>
      </c>
      <c r="G62" t="s">
        <v>154</v>
      </c>
      <c r="H62" t="s">
        <v>154</v>
      </c>
      <c r="I62">
        <v>0</v>
      </c>
      <c r="J62">
        <v>0</v>
      </c>
      <c r="L62">
        <v>0</v>
      </c>
      <c r="M62">
        <v>-32768</v>
      </c>
      <c r="N62">
        <v>32767</v>
      </c>
      <c r="O62">
        <v>0</v>
      </c>
      <c r="P62">
        <v>0</v>
      </c>
      <c r="Q62" t="s">
        <v>155</v>
      </c>
      <c r="R62">
        <v>0</v>
      </c>
      <c r="S62">
        <v>1</v>
      </c>
      <c r="T62" t="s">
        <v>155</v>
      </c>
      <c r="U62">
        <v>0</v>
      </c>
      <c r="V62">
        <v>1</v>
      </c>
      <c r="W62" t="s">
        <v>155</v>
      </c>
      <c r="X62">
        <v>0</v>
      </c>
      <c r="Y62">
        <v>1</v>
      </c>
      <c r="Z62" t="s">
        <v>155</v>
      </c>
      <c r="AA62">
        <v>0</v>
      </c>
      <c r="AB62">
        <v>1</v>
      </c>
      <c r="AC62" t="s">
        <v>155</v>
      </c>
      <c r="AD62">
        <v>0</v>
      </c>
      <c r="AE62">
        <v>1</v>
      </c>
      <c r="AF62" t="s">
        <v>155</v>
      </c>
      <c r="AG62">
        <v>0</v>
      </c>
      <c r="AH62">
        <v>1</v>
      </c>
      <c r="AI62">
        <v>0</v>
      </c>
      <c r="AJ62" t="s">
        <v>155</v>
      </c>
      <c r="AK62">
        <v>0</v>
      </c>
      <c r="AL62">
        <v>1</v>
      </c>
      <c r="AM62" t="s">
        <v>4774</v>
      </c>
      <c r="AN62">
        <v>-32768</v>
      </c>
      <c r="AO62">
        <v>32767</v>
      </c>
      <c r="AP62" t="s">
        <v>4775</v>
      </c>
      <c r="AQ62" t="s">
        <v>157</v>
      </c>
      <c r="AR62" t="s">
        <v>158</v>
      </c>
      <c r="AS62" t="str">
        <f>VLOOKUP('intouch变量（整型） '!$A62,基本表格!$G:$Q,3,FALSE)</f>
        <v>DB1100,INT1704</v>
      </c>
      <c r="AT62" t="str">
        <f>VLOOKUP('intouch变量（整型） '!$A62,基本表格!$G:$Q,10,FALSE)</f>
        <v>No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</row>
    <row r="63" spans="1:55">
      <c r="A63" t="s">
        <v>4836</v>
      </c>
      <c r="B63" s="11" t="str">
        <f t="shared" si="0"/>
        <v>CHP1</v>
      </c>
      <c r="C63" s="11" t="str">
        <f>VLOOKUP('intouch变量（整型） '!$A63,基本表格!$G:$Q,2,FALSE)</f>
        <v>2415+P6-M14 1#刨片机磁选电机 电机控制 堵料检测时间 秒</v>
      </c>
      <c r="D63" t="s">
        <v>154</v>
      </c>
      <c r="E63" t="s">
        <v>154</v>
      </c>
      <c r="F63">
        <v>0</v>
      </c>
      <c r="G63" t="s">
        <v>154</v>
      </c>
      <c r="H63" t="s">
        <v>154</v>
      </c>
      <c r="I63">
        <v>0</v>
      </c>
      <c r="J63">
        <v>0</v>
      </c>
      <c r="L63">
        <v>0</v>
      </c>
      <c r="M63">
        <v>-32768</v>
      </c>
      <c r="N63">
        <v>32767</v>
      </c>
      <c r="O63">
        <v>0</v>
      </c>
      <c r="P63">
        <v>0</v>
      </c>
      <c r="Q63" t="s">
        <v>155</v>
      </c>
      <c r="R63">
        <v>0</v>
      </c>
      <c r="S63">
        <v>1</v>
      </c>
      <c r="T63" t="s">
        <v>155</v>
      </c>
      <c r="U63">
        <v>0</v>
      </c>
      <c r="V63">
        <v>1</v>
      </c>
      <c r="W63" t="s">
        <v>155</v>
      </c>
      <c r="X63">
        <v>0</v>
      </c>
      <c r="Y63">
        <v>1</v>
      </c>
      <c r="Z63" t="s">
        <v>155</v>
      </c>
      <c r="AA63">
        <v>0</v>
      </c>
      <c r="AB63">
        <v>1</v>
      </c>
      <c r="AC63" t="s">
        <v>155</v>
      </c>
      <c r="AD63">
        <v>0</v>
      </c>
      <c r="AE63">
        <v>1</v>
      </c>
      <c r="AF63" t="s">
        <v>155</v>
      </c>
      <c r="AG63">
        <v>0</v>
      </c>
      <c r="AH63">
        <v>1</v>
      </c>
      <c r="AI63">
        <v>0</v>
      </c>
      <c r="AJ63" t="s">
        <v>155</v>
      </c>
      <c r="AK63">
        <v>0</v>
      </c>
      <c r="AL63">
        <v>1</v>
      </c>
      <c r="AM63" t="s">
        <v>4774</v>
      </c>
      <c r="AN63">
        <v>-32768</v>
      </c>
      <c r="AO63">
        <v>32767</v>
      </c>
      <c r="AP63" t="s">
        <v>4775</v>
      </c>
      <c r="AQ63" t="s">
        <v>157</v>
      </c>
      <c r="AR63" t="s">
        <v>158</v>
      </c>
      <c r="AS63" t="str">
        <f>VLOOKUP('intouch变量（整型） '!$A63,基本表格!$G:$Q,3,FALSE)</f>
        <v>DB1100,INT1706</v>
      </c>
      <c r="AT63" t="str">
        <f>VLOOKUP('intouch变量（整型） '!$A63,基本表格!$G:$Q,10,FALSE)</f>
        <v>No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</row>
    <row r="64" spans="1:55">
      <c r="A64" t="s">
        <v>4837</v>
      </c>
      <c r="B64" s="11" t="str">
        <f t="shared" si="0"/>
        <v>CHP1</v>
      </c>
      <c r="C64" s="11" t="str">
        <f>VLOOKUP('intouch变量（整型） '!$A64,基本表格!$G:$Q,2,FALSE)</f>
        <v>2415+P6-M14 1#刨片机磁选电机 电机控制 左跑偏检测时间</v>
      </c>
      <c r="D64" t="s">
        <v>154</v>
      </c>
      <c r="E64" t="s">
        <v>154</v>
      </c>
      <c r="F64">
        <v>0</v>
      </c>
      <c r="G64" t="s">
        <v>154</v>
      </c>
      <c r="H64" t="s">
        <v>154</v>
      </c>
      <c r="I64">
        <v>0</v>
      </c>
      <c r="J64">
        <v>0</v>
      </c>
      <c r="L64">
        <v>0</v>
      </c>
      <c r="M64">
        <v>-32768</v>
      </c>
      <c r="N64">
        <v>32767</v>
      </c>
      <c r="O64">
        <v>0</v>
      </c>
      <c r="P64">
        <v>0</v>
      </c>
      <c r="Q64" t="s">
        <v>155</v>
      </c>
      <c r="R64">
        <v>0</v>
      </c>
      <c r="S64">
        <v>1</v>
      </c>
      <c r="T64" t="s">
        <v>155</v>
      </c>
      <c r="U64">
        <v>0</v>
      </c>
      <c r="V64">
        <v>1</v>
      </c>
      <c r="W64" t="s">
        <v>155</v>
      </c>
      <c r="X64">
        <v>0</v>
      </c>
      <c r="Y64">
        <v>1</v>
      </c>
      <c r="Z64" t="s">
        <v>155</v>
      </c>
      <c r="AA64">
        <v>0</v>
      </c>
      <c r="AB64">
        <v>1</v>
      </c>
      <c r="AC64" t="s">
        <v>155</v>
      </c>
      <c r="AD64">
        <v>0</v>
      </c>
      <c r="AE64">
        <v>1</v>
      </c>
      <c r="AF64" t="s">
        <v>155</v>
      </c>
      <c r="AG64">
        <v>0</v>
      </c>
      <c r="AH64">
        <v>1</v>
      </c>
      <c r="AI64">
        <v>0</v>
      </c>
      <c r="AJ64" t="s">
        <v>155</v>
      </c>
      <c r="AK64">
        <v>0</v>
      </c>
      <c r="AL64">
        <v>1</v>
      </c>
      <c r="AM64" t="s">
        <v>4774</v>
      </c>
      <c r="AN64">
        <v>-32768</v>
      </c>
      <c r="AO64">
        <v>32767</v>
      </c>
      <c r="AP64" t="s">
        <v>4775</v>
      </c>
      <c r="AQ64" t="s">
        <v>157</v>
      </c>
      <c r="AR64" t="s">
        <v>158</v>
      </c>
      <c r="AS64" t="str">
        <f>VLOOKUP('intouch变量（整型） '!$A64,基本表格!$G:$Q,3,FALSE)</f>
        <v>DB1100,INT1710</v>
      </c>
      <c r="AT64" t="str">
        <f>VLOOKUP('intouch变量（整型） '!$A64,基本表格!$G:$Q,10,FALSE)</f>
        <v>No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</row>
    <row r="65" spans="1:55">
      <c r="A65" t="s">
        <v>4838</v>
      </c>
      <c r="B65" s="11" t="str">
        <f t="shared" si="0"/>
        <v>CHP1</v>
      </c>
      <c r="C65" s="11" t="str">
        <f>VLOOKUP('intouch变量（整型） '!$A65,基本表格!$G:$Q,2,FALSE)</f>
        <v>2415+P6-M14 1#刨片机磁选电机 电机控制 右跑偏检测时间</v>
      </c>
      <c r="D65" t="s">
        <v>154</v>
      </c>
      <c r="E65" t="s">
        <v>154</v>
      </c>
      <c r="F65">
        <v>0</v>
      </c>
      <c r="G65" t="s">
        <v>154</v>
      </c>
      <c r="H65" t="s">
        <v>154</v>
      </c>
      <c r="I65">
        <v>0</v>
      </c>
      <c r="J65">
        <v>0</v>
      </c>
      <c r="L65">
        <v>0</v>
      </c>
      <c r="M65">
        <v>-32768</v>
      </c>
      <c r="N65">
        <v>32767</v>
      </c>
      <c r="O65">
        <v>0</v>
      </c>
      <c r="P65">
        <v>0</v>
      </c>
      <c r="Q65" t="s">
        <v>155</v>
      </c>
      <c r="R65">
        <v>0</v>
      </c>
      <c r="S65">
        <v>1</v>
      </c>
      <c r="T65" t="s">
        <v>155</v>
      </c>
      <c r="U65">
        <v>0</v>
      </c>
      <c r="V65">
        <v>1</v>
      </c>
      <c r="W65" t="s">
        <v>155</v>
      </c>
      <c r="X65">
        <v>0</v>
      </c>
      <c r="Y65">
        <v>1</v>
      </c>
      <c r="Z65" t="s">
        <v>155</v>
      </c>
      <c r="AA65">
        <v>0</v>
      </c>
      <c r="AB65">
        <v>1</v>
      </c>
      <c r="AC65" t="s">
        <v>155</v>
      </c>
      <c r="AD65">
        <v>0</v>
      </c>
      <c r="AE65">
        <v>1</v>
      </c>
      <c r="AF65" t="s">
        <v>155</v>
      </c>
      <c r="AG65">
        <v>0</v>
      </c>
      <c r="AH65">
        <v>1</v>
      </c>
      <c r="AI65">
        <v>0</v>
      </c>
      <c r="AJ65" t="s">
        <v>155</v>
      </c>
      <c r="AK65">
        <v>0</v>
      </c>
      <c r="AL65">
        <v>1</v>
      </c>
      <c r="AM65" t="s">
        <v>4774</v>
      </c>
      <c r="AN65">
        <v>-32768</v>
      </c>
      <c r="AO65">
        <v>32767</v>
      </c>
      <c r="AP65" t="s">
        <v>4775</v>
      </c>
      <c r="AQ65" t="s">
        <v>157</v>
      </c>
      <c r="AR65" t="s">
        <v>158</v>
      </c>
      <c r="AS65" t="str">
        <f>VLOOKUP('intouch变量（整型） '!$A65,基本表格!$G:$Q,3,FALSE)</f>
        <v>DB1100,INT1714</v>
      </c>
      <c r="AT65" t="str">
        <f>VLOOKUP('intouch变量（整型） '!$A65,基本表格!$G:$Q,10,FALSE)</f>
        <v>No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</row>
    <row r="66" spans="1:55">
      <c r="A66" t="s">
        <v>4839</v>
      </c>
      <c r="B66" s="11" t="str">
        <f t="shared" si="0"/>
        <v>CHP1</v>
      </c>
      <c r="C66" s="11" t="str">
        <f>VLOOKUP('intouch变量（整型） '!$A66,基本表格!$G:$Q,2,FALSE)</f>
        <v>2415+P6-M14 1#刨片机磁选电机 电机控制 联动启动延时</v>
      </c>
      <c r="D66" t="s">
        <v>154</v>
      </c>
      <c r="E66" t="s">
        <v>154</v>
      </c>
      <c r="F66">
        <v>0</v>
      </c>
      <c r="G66" t="s">
        <v>154</v>
      </c>
      <c r="H66" t="s">
        <v>154</v>
      </c>
      <c r="I66">
        <v>0</v>
      </c>
      <c r="J66">
        <v>0</v>
      </c>
      <c r="L66">
        <v>0</v>
      </c>
      <c r="M66">
        <v>-32768</v>
      </c>
      <c r="N66">
        <v>32767</v>
      </c>
      <c r="O66">
        <v>0</v>
      </c>
      <c r="P66">
        <v>0</v>
      </c>
      <c r="Q66" t="s">
        <v>155</v>
      </c>
      <c r="R66">
        <v>0</v>
      </c>
      <c r="S66">
        <v>1</v>
      </c>
      <c r="T66" t="s">
        <v>155</v>
      </c>
      <c r="U66">
        <v>0</v>
      </c>
      <c r="V66">
        <v>1</v>
      </c>
      <c r="W66" t="s">
        <v>155</v>
      </c>
      <c r="X66">
        <v>0</v>
      </c>
      <c r="Y66">
        <v>1</v>
      </c>
      <c r="Z66" t="s">
        <v>155</v>
      </c>
      <c r="AA66">
        <v>0</v>
      </c>
      <c r="AB66">
        <v>1</v>
      </c>
      <c r="AC66" t="s">
        <v>155</v>
      </c>
      <c r="AD66">
        <v>0</v>
      </c>
      <c r="AE66">
        <v>1</v>
      </c>
      <c r="AF66" t="s">
        <v>155</v>
      </c>
      <c r="AG66">
        <v>0</v>
      </c>
      <c r="AH66">
        <v>1</v>
      </c>
      <c r="AI66">
        <v>0</v>
      </c>
      <c r="AJ66" t="s">
        <v>155</v>
      </c>
      <c r="AK66">
        <v>0</v>
      </c>
      <c r="AL66">
        <v>1</v>
      </c>
      <c r="AM66" t="s">
        <v>4774</v>
      </c>
      <c r="AN66">
        <v>-32768</v>
      </c>
      <c r="AO66">
        <v>32767</v>
      </c>
      <c r="AP66" t="s">
        <v>4775</v>
      </c>
      <c r="AQ66" t="s">
        <v>157</v>
      </c>
      <c r="AR66" t="s">
        <v>158</v>
      </c>
      <c r="AS66" t="str">
        <f>VLOOKUP('intouch变量（整型） '!$A66,基本表格!$G:$Q,3,FALSE)</f>
        <v>DB1100,INT1718</v>
      </c>
      <c r="AT66" t="str">
        <f>VLOOKUP('intouch变量（整型） '!$A66,基本表格!$G:$Q,10,FALSE)</f>
        <v>No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</row>
    <row r="67" spans="1:55">
      <c r="A67" t="s">
        <v>4840</v>
      </c>
      <c r="B67" s="11" t="str">
        <f t="shared" si="0"/>
        <v>CHP1</v>
      </c>
      <c r="C67" s="11" t="str">
        <f>VLOOKUP('intouch变量（整型） '!$A67,基本表格!$G:$Q,2,FALSE)</f>
        <v>2415+P6-M14 1#刨片机磁选电机 电机控制 起动转换时间 秒</v>
      </c>
      <c r="D67" t="s">
        <v>154</v>
      </c>
      <c r="E67" t="s">
        <v>154</v>
      </c>
      <c r="F67">
        <v>0</v>
      </c>
      <c r="G67" t="s">
        <v>154</v>
      </c>
      <c r="H67" t="s">
        <v>154</v>
      </c>
      <c r="I67">
        <v>0</v>
      </c>
      <c r="J67">
        <v>0</v>
      </c>
      <c r="L67">
        <v>0</v>
      </c>
      <c r="M67">
        <v>-32768</v>
      </c>
      <c r="N67">
        <v>32767</v>
      </c>
      <c r="O67">
        <v>0</v>
      </c>
      <c r="P67">
        <v>0</v>
      </c>
      <c r="Q67" t="s">
        <v>155</v>
      </c>
      <c r="R67">
        <v>0</v>
      </c>
      <c r="S67">
        <v>1</v>
      </c>
      <c r="T67" t="s">
        <v>155</v>
      </c>
      <c r="U67">
        <v>0</v>
      </c>
      <c r="V67">
        <v>1</v>
      </c>
      <c r="W67" t="s">
        <v>155</v>
      </c>
      <c r="X67">
        <v>0</v>
      </c>
      <c r="Y67">
        <v>1</v>
      </c>
      <c r="Z67" t="s">
        <v>155</v>
      </c>
      <c r="AA67">
        <v>0</v>
      </c>
      <c r="AB67">
        <v>1</v>
      </c>
      <c r="AC67" t="s">
        <v>155</v>
      </c>
      <c r="AD67">
        <v>0</v>
      </c>
      <c r="AE67">
        <v>1</v>
      </c>
      <c r="AF67" t="s">
        <v>155</v>
      </c>
      <c r="AG67">
        <v>0</v>
      </c>
      <c r="AH67">
        <v>1</v>
      </c>
      <c r="AI67">
        <v>0</v>
      </c>
      <c r="AJ67" t="s">
        <v>155</v>
      </c>
      <c r="AK67">
        <v>0</v>
      </c>
      <c r="AL67">
        <v>1</v>
      </c>
      <c r="AM67" t="s">
        <v>4774</v>
      </c>
      <c r="AN67">
        <v>-32768</v>
      </c>
      <c r="AO67">
        <v>32767</v>
      </c>
      <c r="AP67" t="s">
        <v>4775</v>
      </c>
      <c r="AQ67" t="s">
        <v>157</v>
      </c>
      <c r="AR67" t="s">
        <v>158</v>
      </c>
      <c r="AS67" t="str">
        <f>VLOOKUP('intouch变量（整型） '!$A67,基本表格!$G:$Q,3,FALSE)</f>
        <v>DB1100,INT1720</v>
      </c>
      <c r="AT67" t="str">
        <f>VLOOKUP('intouch变量（整型） '!$A67,基本表格!$G:$Q,10,FALSE)</f>
        <v>No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</row>
    <row r="68" spans="1:55">
      <c r="A68" t="s">
        <v>4841</v>
      </c>
      <c r="B68" s="11" t="str">
        <f t="shared" ref="B68:B131" si="1">LEFT(A68,4)</f>
        <v>CHP1</v>
      </c>
      <c r="C68" s="11" t="str">
        <f>VLOOKUP('intouch变量（整型） '!$A68,基本表格!$G:$Q,2,FALSE)</f>
        <v>2415+P6-M5 1#刨片机分料电机 电机控制 断链超时时间 秒</v>
      </c>
      <c r="D68" t="s">
        <v>154</v>
      </c>
      <c r="E68" t="s">
        <v>154</v>
      </c>
      <c r="F68">
        <v>0</v>
      </c>
      <c r="G68" t="s">
        <v>154</v>
      </c>
      <c r="H68" t="s">
        <v>154</v>
      </c>
      <c r="I68">
        <v>0</v>
      </c>
      <c r="J68">
        <v>0</v>
      </c>
      <c r="L68">
        <v>0</v>
      </c>
      <c r="M68">
        <v>-32768</v>
      </c>
      <c r="N68">
        <v>32767</v>
      </c>
      <c r="O68">
        <v>0</v>
      </c>
      <c r="P68">
        <v>0</v>
      </c>
      <c r="Q68" t="s">
        <v>155</v>
      </c>
      <c r="R68">
        <v>0</v>
      </c>
      <c r="S68">
        <v>1</v>
      </c>
      <c r="T68" t="s">
        <v>155</v>
      </c>
      <c r="U68">
        <v>0</v>
      </c>
      <c r="V68">
        <v>1</v>
      </c>
      <c r="W68" t="s">
        <v>155</v>
      </c>
      <c r="X68">
        <v>0</v>
      </c>
      <c r="Y68">
        <v>1</v>
      </c>
      <c r="Z68" t="s">
        <v>155</v>
      </c>
      <c r="AA68">
        <v>0</v>
      </c>
      <c r="AB68">
        <v>1</v>
      </c>
      <c r="AC68" t="s">
        <v>155</v>
      </c>
      <c r="AD68">
        <v>0</v>
      </c>
      <c r="AE68">
        <v>1</v>
      </c>
      <c r="AF68" t="s">
        <v>155</v>
      </c>
      <c r="AG68">
        <v>0</v>
      </c>
      <c r="AH68">
        <v>1</v>
      </c>
      <c r="AI68">
        <v>0</v>
      </c>
      <c r="AJ68" t="s">
        <v>155</v>
      </c>
      <c r="AK68">
        <v>0</v>
      </c>
      <c r="AL68">
        <v>1</v>
      </c>
      <c r="AM68" t="s">
        <v>4774</v>
      </c>
      <c r="AN68">
        <v>-32768</v>
      </c>
      <c r="AO68">
        <v>32767</v>
      </c>
      <c r="AP68" t="s">
        <v>4775</v>
      </c>
      <c r="AQ68" t="s">
        <v>157</v>
      </c>
      <c r="AR68" t="s">
        <v>158</v>
      </c>
      <c r="AS68" t="str">
        <f>VLOOKUP('intouch变量（整型） '!$A68,基本表格!$G:$Q,3,FALSE)</f>
        <v>DB1100,INT1754</v>
      </c>
      <c r="AT68" t="str">
        <f>VLOOKUP('intouch变量（整型） '!$A68,基本表格!$G:$Q,10,FALSE)</f>
        <v>No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</row>
    <row r="69" spans="1:55">
      <c r="A69" t="s">
        <v>4842</v>
      </c>
      <c r="B69" s="11" t="str">
        <f t="shared" si="1"/>
        <v>CHP1</v>
      </c>
      <c r="C69" s="11" t="str">
        <f>VLOOKUP('intouch变量（整型） '!$A69,基本表格!$G:$Q,2,FALSE)</f>
        <v>2415+P6-M5 1#刨片机分料电机 电机控制 堵料检测时间 秒</v>
      </c>
      <c r="D69" t="s">
        <v>154</v>
      </c>
      <c r="E69" t="s">
        <v>154</v>
      </c>
      <c r="F69">
        <v>0</v>
      </c>
      <c r="G69" t="s">
        <v>154</v>
      </c>
      <c r="H69" t="s">
        <v>154</v>
      </c>
      <c r="I69">
        <v>0</v>
      </c>
      <c r="J69">
        <v>0</v>
      </c>
      <c r="L69">
        <v>0</v>
      </c>
      <c r="M69">
        <v>-32768</v>
      </c>
      <c r="N69">
        <v>32767</v>
      </c>
      <c r="O69">
        <v>0</v>
      </c>
      <c r="P69">
        <v>0</v>
      </c>
      <c r="Q69" t="s">
        <v>155</v>
      </c>
      <c r="R69">
        <v>0</v>
      </c>
      <c r="S69">
        <v>1</v>
      </c>
      <c r="T69" t="s">
        <v>155</v>
      </c>
      <c r="U69">
        <v>0</v>
      </c>
      <c r="V69">
        <v>1</v>
      </c>
      <c r="W69" t="s">
        <v>155</v>
      </c>
      <c r="X69">
        <v>0</v>
      </c>
      <c r="Y69">
        <v>1</v>
      </c>
      <c r="Z69" t="s">
        <v>155</v>
      </c>
      <c r="AA69">
        <v>0</v>
      </c>
      <c r="AB69">
        <v>1</v>
      </c>
      <c r="AC69" t="s">
        <v>155</v>
      </c>
      <c r="AD69">
        <v>0</v>
      </c>
      <c r="AE69">
        <v>1</v>
      </c>
      <c r="AF69" t="s">
        <v>155</v>
      </c>
      <c r="AG69">
        <v>0</v>
      </c>
      <c r="AH69">
        <v>1</v>
      </c>
      <c r="AI69">
        <v>0</v>
      </c>
      <c r="AJ69" t="s">
        <v>155</v>
      </c>
      <c r="AK69">
        <v>0</v>
      </c>
      <c r="AL69">
        <v>1</v>
      </c>
      <c r="AM69" t="s">
        <v>4774</v>
      </c>
      <c r="AN69">
        <v>-32768</v>
      </c>
      <c r="AO69">
        <v>32767</v>
      </c>
      <c r="AP69" t="s">
        <v>4775</v>
      </c>
      <c r="AQ69" t="s">
        <v>157</v>
      </c>
      <c r="AR69" t="s">
        <v>158</v>
      </c>
      <c r="AS69" t="str">
        <f>VLOOKUP('intouch变量（整型） '!$A69,基本表格!$G:$Q,3,FALSE)</f>
        <v>DB1100,INT1756</v>
      </c>
      <c r="AT69" t="str">
        <f>VLOOKUP('intouch变量（整型） '!$A69,基本表格!$G:$Q,10,FALSE)</f>
        <v>No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</row>
    <row r="70" spans="1:55">
      <c r="A70" t="s">
        <v>4843</v>
      </c>
      <c r="B70" s="11" t="str">
        <f t="shared" si="1"/>
        <v>CHP1</v>
      </c>
      <c r="C70" s="11" t="str">
        <f>VLOOKUP('intouch变量（整型） '!$A70,基本表格!$G:$Q,2,FALSE)</f>
        <v>2415+P6-M5 1#刨片机分料电机 电机控制 左跑偏检测时间</v>
      </c>
      <c r="D70" t="s">
        <v>154</v>
      </c>
      <c r="E70" t="s">
        <v>154</v>
      </c>
      <c r="F70">
        <v>0</v>
      </c>
      <c r="G70" t="s">
        <v>154</v>
      </c>
      <c r="H70" t="s">
        <v>154</v>
      </c>
      <c r="I70">
        <v>0</v>
      </c>
      <c r="J70">
        <v>0</v>
      </c>
      <c r="L70">
        <v>0</v>
      </c>
      <c r="M70">
        <v>-32768</v>
      </c>
      <c r="N70">
        <v>32767</v>
      </c>
      <c r="O70">
        <v>0</v>
      </c>
      <c r="P70">
        <v>0</v>
      </c>
      <c r="Q70" t="s">
        <v>155</v>
      </c>
      <c r="R70">
        <v>0</v>
      </c>
      <c r="S70">
        <v>1</v>
      </c>
      <c r="T70" t="s">
        <v>155</v>
      </c>
      <c r="U70">
        <v>0</v>
      </c>
      <c r="V70">
        <v>1</v>
      </c>
      <c r="W70" t="s">
        <v>155</v>
      </c>
      <c r="X70">
        <v>0</v>
      </c>
      <c r="Y70">
        <v>1</v>
      </c>
      <c r="Z70" t="s">
        <v>155</v>
      </c>
      <c r="AA70">
        <v>0</v>
      </c>
      <c r="AB70">
        <v>1</v>
      </c>
      <c r="AC70" t="s">
        <v>155</v>
      </c>
      <c r="AD70">
        <v>0</v>
      </c>
      <c r="AE70">
        <v>1</v>
      </c>
      <c r="AF70" t="s">
        <v>155</v>
      </c>
      <c r="AG70">
        <v>0</v>
      </c>
      <c r="AH70">
        <v>1</v>
      </c>
      <c r="AI70">
        <v>0</v>
      </c>
      <c r="AJ70" t="s">
        <v>155</v>
      </c>
      <c r="AK70">
        <v>0</v>
      </c>
      <c r="AL70">
        <v>1</v>
      </c>
      <c r="AM70" t="s">
        <v>4774</v>
      </c>
      <c r="AN70">
        <v>-32768</v>
      </c>
      <c r="AO70">
        <v>32767</v>
      </c>
      <c r="AP70" t="s">
        <v>4775</v>
      </c>
      <c r="AQ70" t="s">
        <v>157</v>
      </c>
      <c r="AR70" t="s">
        <v>158</v>
      </c>
      <c r="AS70" t="str">
        <f>VLOOKUP('intouch变量（整型） '!$A70,基本表格!$G:$Q,3,FALSE)</f>
        <v>DB1100,INT1760</v>
      </c>
      <c r="AT70" t="str">
        <f>VLOOKUP('intouch变量（整型） '!$A70,基本表格!$G:$Q,10,FALSE)</f>
        <v>No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</row>
    <row r="71" spans="1:55">
      <c r="A71" t="s">
        <v>4844</v>
      </c>
      <c r="B71" s="11" t="str">
        <f t="shared" si="1"/>
        <v>CHP1</v>
      </c>
      <c r="C71" s="11" t="str">
        <f>VLOOKUP('intouch变量（整型） '!$A71,基本表格!$G:$Q,2,FALSE)</f>
        <v>2415+P6-M5 1#刨片机分料电机 电机控制 右跑偏检测时间</v>
      </c>
      <c r="D71" t="s">
        <v>154</v>
      </c>
      <c r="E71" t="s">
        <v>154</v>
      </c>
      <c r="F71">
        <v>0</v>
      </c>
      <c r="G71" t="s">
        <v>154</v>
      </c>
      <c r="H71" t="s">
        <v>154</v>
      </c>
      <c r="I71">
        <v>0</v>
      </c>
      <c r="J71">
        <v>0</v>
      </c>
      <c r="L71">
        <v>0</v>
      </c>
      <c r="M71">
        <v>-32768</v>
      </c>
      <c r="N71">
        <v>32767</v>
      </c>
      <c r="O71">
        <v>0</v>
      </c>
      <c r="P71">
        <v>0</v>
      </c>
      <c r="Q71" t="s">
        <v>155</v>
      </c>
      <c r="R71">
        <v>0</v>
      </c>
      <c r="S71">
        <v>1</v>
      </c>
      <c r="T71" t="s">
        <v>155</v>
      </c>
      <c r="U71">
        <v>0</v>
      </c>
      <c r="V71">
        <v>1</v>
      </c>
      <c r="W71" t="s">
        <v>155</v>
      </c>
      <c r="X71">
        <v>0</v>
      </c>
      <c r="Y71">
        <v>1</v>
      </c>
      <c r="Z71" t="s">
        <v>155</v>
      </c>
      <c r="AA71">
        <v>0</v>
      </c>
      <c r="AB71">
        <v>1</v>
      </c>
      <c r="AC71" t="s">
        <v>155</v>
      </c>
      <c r="AD71">
        <v>0</v>
      </c>
      <c r="AE71">
        <v>1</v>
      </c>
      <c r="AF71" t="s">
        <v>155</v>
      </c>
      <c r="AG71">
        <v>0</v>
      </c>
      <c r="AH71">
        <v>1</v>
      </c>
      <c r="AI71">
        <v>0</v>
      </c>
      <c r="AJ71" t="s">
        <v>155</v>
      </c>
      <c r="AK71">
        <v>0</v>
      </c>
      <c r="AL71">
        <v>1</v>
      </c>
      <c r="AM71" t="s">
        <v>4774</v>
      </c>
      <c r="AN71">
        <v>-32768</v>
      </c>
      <c r="AO71">
        <v>32767</v>
      </c>
      <c r="AP71" t="s">
        <v>4775</v>
      </c>
      <c r="AQ71" t="s">
        <v>157</v>
      </c>
      <c r="AR71" t="s">
        <v>158</v>
      </c>
      <c r="AS71" t="str">
        <f>VLOOKUP('intouch变量（整型） '!$A71,基本表格!$G:$Q,3,FALSE)</f>
        <v>DB1100,INT1764</v>
      </c>
      <c r="AT71" t="str">
        <f>VLOOKUP('intouch变量（整型） '!$A71,基本表格!$G:$Q,10,FALSE)</f>
        <v>No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</row>
    <row r="72" spans="1:55">
      <c r="A72" t="s">
        <v>4845</v>
      </c>
      <c r="B72" s="11" t="str">
        <f t="shared" si="1"/>
        <v>CHP1</v>
      </c>
      <c r="C72" s="11" t="str">
        <f>VLOOKUP('intouch变量（整型） '!$A72,基本表格!$G:$Q,2,FALSE)</f>
        <v>2415+P6-M5 1#刨片机分料电机 电机控制 联动启动延时</v>
      </c>
      <c r="D72" t="s">
        <v>154</v>
      </c>
      <c r="E72" t="s">
        <v>154</v>
      </c>
      <c r="F72">
        <v>0</v>
      </c>
      <c r="G72" t="s">
        <v>154</v>
      </c>
      <c r="H72" t="s">
        <v>154</v>
      </c>
      <c r="I72">
        <v>0</v>
      </c>
      <c r="J72">
        <v>0</v>
      </c>
      <c r="L72">
        <v>0</v>
      </c>
      <c r="M72">
        <v>-32768</v>
      </c>
      <c r="N72">
        <v>32767</v>
      </c>
      <c r="O72">
        <v>0</v>
      </c>
      <c r="P72">
        <v>0</v>
      </c>
      <c r="Q72" t="s">
        <v>155</v>
      </c>
      <c r="R72">
        <v>0</v>
      </c>
      <c r="S72">
        <v>1</v>
      </c>
      <c r="T72" t="s">
        <v>155</v>
      </c>
      <c r="U72">
        <v>0</v>
      </c>
      <c r="V72">
        <v>1</v>
      </c>
      <c r="W72" t="s">
        <v>155</v>
      </c>
      <c r="X72">
        <v>0</v>
      </c>
      <c r="Y72">
        <v>1</v>
      </c>
      <c r="Z72" t="s">
        <v>155</v>
      </c>
      <c r="AA72">
        <v>0</v>
      </c>
      <c r="AB72">
        <v>1</v>
      </c>
      <c r="AC72" t="s">
        <v>155</v>
      </c>
      <c r="AD72">
        <v>0</v>
      </c>
      <c r="AE72">
        <v>1</v>
      </c>
      <c r="AF72" t="s">
        <v>155</v>
      </c>
      <c r="AG72">
        <v>0</v>
      </c>
      <c r="AH72">
        <v>1</v>
      </c>
      <c r="AI72">
        <v>0</v>
      </c>
      <c r="AJ72" t="s">
        <v>155</v>
      </c>
      <c r="AK72">
        <v>0</v>
      </c>
      <c r="AL72">
        <v>1</v>
      </c>
      <c r="AM72" t="s">
        <v>4774</v>
      </c>
      <c r="AN72">
        <v>-32768</v>
      </c>
      <c r="AO72">
        <v>32767</v>
      </c>
      <c r="AP72" t="s">
        <v>4775</v>
      </c>
      <c r="AQ72" t="s">
        <v>157</v>
      </c>
      <c r="AR72" t="s">
        <v>158</v>
      </c>
      <c r="AS72" t="str">
        <f>VLOOKUP('intouch变量（整型） '!$A72,基本表格!$G:$Q,3,FALSE)</f>
        <v>DB1100,INT1768</v>
      </c>
      <c r="AT72" t="str">
        <f>VLOOKUP('intouch变量（整型） '!$A72,基本表格!$G:$Q,10,FALSE)</f>
        <v>No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</row>
    <row r="73" spans="1:55">
      <c r="A73" t="s">
        <v>4846</v>
      </c>
      <c r="B73" s="11" t="str">
        <f t="shared" si="1"/>
        <v>CHP1</v>
      </c>
      <c r="C73" s="11" t="str">
        <f>VLOOKUP('intouch变量（整型） '!$A73,基本表格!$G:$Q,2,FALSE)</f>
        <v>2415+P6-M5 1#刨片机分料电机 电机控制 起动转换时间 秒</v>
      </c>
      <c r="D73" t="s">
        <v>154</v>
      </c>
      <c r="E73" t="s">
        <v>154</v>
      </c>
      <c r="F73">
        <v>0</v>
      </c>
      <c r="G73" t="s">
        <v>154</v>
      </c>
      <c r="H73" t="s">
        <v>154</v>
      </c>
      <c r="I73">
        <v>0</v>
      </c>
      <c r="J73">
        <v>0</v>
      </c>
      <c r="L73">
        <v>0</v>
      </c>
      <c r="M73">
        <v>-32768</v>
      </c>
      <c r="N73">
        <v>32767</v>
      </c>
      <c r="O73">
        <v>0</v>
      </c>
      <c r="P73">
        <v>0</v>
      </c>
      <c r="Q73" t="s">
        <v>155</v>
      </c>
      <c r="R73">
        <v>0</v>
      </c>
      <c r="S73">
        <v>1</v>
      </c>
      <c r="T73" t="s">
        <v>155</v>
      </c>
      <c r="U73">
        <v>0</v>
      </c>
      <c r="V73">
        <v>1</v>
      </c>
      <c r="W73" t="s">
        <v>155</v>
      </c>
      <c r="X73">
        <v>0</v>
      </c>
      <c r="Y73">
        <v>1</v>
      </c>
      <c r="Z73" t="s">
        <v>155</v>
      </c>
      <c r="AA73">
        <v>0</v>
      </c>
      <c r="AB73">
        <v>1</v>
      </c>
      <c r="AC73" t="s">
        <v>155</v>
      </c>
      <c r="AD73">
        <v>0</v>
      </c>
      <c r="AE73">
        <v>1</v>
      </c>
      <c r="AF73" t="s">
        <v>155</v>
      </c>
      <c r="AG73">
        <v>0</v>
      </c>
      <c r="AH73">
        <v>1</v>
      </c>
      <c r="AI73">
        <v>0</v>
      </c>
      <c r="AJ73" t="s">
        <v>155</v>
      </c>
      <c r="AK73">
        <v>0</v>
      </c>
      <c r="AL73">
        <v>1</v>
      </c>
      <c r="AM73" t="s">
        <v>4774</v>
      </c>
      <c r="AN73">
        <v>-32768</v>
      </c>
      <c r="AO73">
        <v>32767</v>
      </c>
      <c r="AP73" t="s">
        <v>4775</v>
      </c>
      <c r="AQ73" t="s">
        <v>157</v>
      </c>
      <c r="AR73" t="s">
        <v>158</v>
      </c>
      <c r="AS73" t="str">
        <f>VLOOKUP('intouch变量（整型） '!$A73,基本表格!$G:$Q,3,FALSE)</f>
        <v>DB1100,INT1770</v>
      </c>
      <c r="AT73" t="str">
        <f>VLOOKUP('intouch变量（整型） '!$A73,基本表格!$G:$Q,10,FALSE)</f>
        <v>No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</row>
    <row r="74" spans="1:55">
      <c r="A74" t="s">
        <v>4847</v>
      </c>
      <c r="B74" s="11" t="str">
        <f t="shared" si="1"/>
        <v>CHP1</v>
      </c>
      <c r="C74" s="11" t="str">
        <f>VLOOKUP('intouch变量（整型） '!$A74,基本表格!$G:$Q,2,FALSE)</f>
        <v>2415+P6-M15 1#刨片机润滑油冷却风扇 电机控制 断链超时时间 秒</v>
      </c>
      <c r="D74" t="s">
        <v>154</v>
      </c>
      <c r="E74" t="s">
        <v>154</v>
      </c>
      <c r="F74">
        <v>0</v>
      </c>
      <c r="G74" t="s">
        <v>154</v>
      </c>
      <c r="H74" t="s">
        <v>154</v>
      </c>
      <c r="I74">
        <v>0</v>
      </c>
      <c r="J74">
        <v>0</v>
      </c>
      <c r="L74">
        <v>0</v>
      </c>
      <c r="M74">
        <v>-32768</v>
      </c>
      <c r="N74">
        <v>32767</v>
      </c>
      <c r="O74">
        <v>0</v>
      </c>
      <c r="P74">
        <v>0</v>
      </c>
      <c r="Q74" t="s">
        <v>155</v>
      </c>
      <c r="R74">
        <v>0</v>
      </c>
      <c r="S74">
        <v>1</v>
      </c>
      <c r="T74" t="s">
        <v>155</v>
      </c>
      <c r="U74">
        <v>0</v>
      </c>
      <c r="V74">
        <v>1</v>
      </c>
      <c r="W74" t="s">
        <v>155</v>
      </c>
      <c r="X74">
        <v>0</v>
      </c>
      <c r="Y74">
        <v>1</v>
      </c>
      <c r="Z74" t="s">
        <v>155</v>
      </c>
      <c r="AA74">
        <v>0</v>
      </c>
      <c r="AB74">
        <v>1</v>
      </c>
      <c r="AC74" t="s">
        <v>155</v>
      </c>
      <c r="AD74">
        <v>0</v>
      </c>
      <c r="AE74">
        <v>1</v>
      </c>
      <c r="AF74" t="s">
        <v>155</v>
      </c>
      <c r="AG74">
        <v>0</v>
      </c>
      <c r="AH74">
        <v>1</v>
      </c>
      <c r="AI74">
        <v>0</v>
      </c>
      <c r="AJ74" t="s">
        <v>155</v>
      </c>
      <c r="AK74">
        <v>0</v>
      </c>
      <c r="AL74">
        <v>1</v>
      </c>
      <c r="AM74" t="s">
        <v>4774</v>
      </c>
      <c r="AN74">
        <v>-32768</v>
      </c>
      <c r="AO74">
        <v>32767</v>
      </c>
      <c r="AP74" t="s">
        <v>4775</v>
      </c>
      <c r="AQ74" t="s">
        <v>157</v>
      </c>
      <c r="AR74" t="s">
        <v>158</v>
      </c>
      <c r="AS74" t="str">
        <f>VLOOKUP('intouch变量（整型） '!$A74,基本表格!$G:$Q,3,FALSE)</f>
        <v>DB1100,INT1804</v>
      </c>
      <c r="AT74" t="str">
        <f>VLOOKUP('intouch变量（整型） '!$A74,基本表格!$G:$Q,10,FALSE)</f>
        <v>No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</row>
    <row r="75" spans="1:55">
      <c r="A75" t="s">
        <v>4848</v>
      </c>
      <c r="B75" s="11" t="str">
        <f t="shared" si="1"/>
        <v>CHP1</v>
      </c>
      <c r="C75" s="11" t="str">
        <f>VLOOKUP('intouch变量（整型） '!$A75,基本表格!$G:$Q,2,FALSE)</f>
        <v>2415+P6-M15 1#刨片机润滑油冷却风扇 电机控制 堵料检测时间 秒</v>
      </c>
      <c r="D75" t="s">
        <v>154</v>
      </c>
      <c r="E75" t="s">
        <v>154</v>
      </c>
      <c r="F75">
        <v>0</v>
      </c>
      <c r="G75" t="s">
        <v>154</v>
      </c>
      <c r="H75" t="s">
        <v>154</v>
      </c>
      <c r="I75">
        <v>0</v>
      </c>
      <c r="J75">
        <v>0</v>
      </c>
      <c r="L75">
        <v>0</v>
      </c>
      <c r="M75">
        <v>-32768</v>
      </c>
      <c r="N75">
        <v>32767</v>
      </c>
      <c r="O75">
        <v>0</v>
      </c>
      <c r="P75">
        <v>0</v>
      </c>
      <c r="Q75" t="s">
        <v>155</v>
      </c>
      <c r="R75">
        <v>0</v>
      </c>
      <c r="S75">
        <v>1</v>
      </c>
      <c r="T75" t="s">
        <v>155</v>
      </c>
      <c r="U75">
        <v>0</v>
      </c>
      <c r="V75">
        <v>1</v>
      </c>
      <c r="W75" t="s">
        <v>155</v>
      </c>
      <c r="X75">
        <v>0</v>
      </c>
      <c r="Y75">
        <v>1</v>
      </c>
      <c r="Z75" t="s">
        <v>155</v>
      </c>
      <c r="AA75">
        <v>0</v>
      </c>
      <c r="AB75">
        <v>1</v>
      </c>
      <c r="AC75" t="s">
        <v>155</v>
      </c>
      <c r="AD75">
        <v>0</v>
      </c>
      <c r="AE75">
        <v>1</v>
      </c>
      <c r="AF75" t="s">
        <v>155</v>
      </c>
      <c r="AG75">
        <v>0</v>
      </c>
      <c r="AH75">
        <v>1</v>
      </c>
      <c r="AI75">
        <v>0</v>
      </c>
      <c r="AJ75" t="s">
        <v>155</v>
      </c>
      <c r="AK75">
        <v>0</v>
      </c>
      <c r="AL75">
        <v>1</v>
      </c>
      <c r="AM75" t="s">
        <v>4774</v>
      </c>
      <c r="AN75">
        <v>-32768</v>
      </c>
      <c r="AO75">
        <v>32767</v>
      </c>
      <c r="AP75" t="s">
        <v>4775</v>
      </c>
      <c r="AQ75" t="s">
        <v>157</v>
      </c>
      <c r="AR75" t="s">
        <v>158</v>
      </c>
      <c r="AS75" t="str">
        <f>VLOOKUP('intouch变量（整型） '!$A75,基本表格!$G:$Q,3,FALSE)</f>
        <v>DB1100,INT1806</v>
      </c>
      <c r="AT75" t="str">
        <f>VLOOKUP('intouch变量（整型） '!$A75,基本表格!$G:$Q,10,FALSE)</f>
        <v>No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</row>
    <row r="76" spans="1:55">
      <c r="A76" t="s">
        <v>4849</v>
      </c>
      <c r="B76" s="11" t="str">
        <f t="shared" si="1"/>
        <v>CHP1</v>
      </c>
      <c r="C76" s="11" t="str">
        <f>VLOOKUP('intouch变量（整型） '!$A76,基本表格!$G:$Q,2,FALSE)</f>
        <v>2415+P6-M15 1#刨片机润滑油冷却风扇 电机控制 左跑偏检测时间</v>
      </c>
      <c r="D76" t="s">
        <v>154</v>
      </c>
      <c r="E76" t="s">
        <v>154</v>
      </c>
      <c r="F76">
        <v>0</v>
      </c>
      <c r="G76" t="s">
        <v>154</v>
      </c>
      <c r="H76" t="s">
        <v>154</v>
      </c>
      <c r="I76">
        <v>0</v>
      </c>
      <c r="J76">
        <v>0</v>
      </c>
      <c r="L76">
        <v>0</v>
      </c>
      <c r="M76">
        <v>-32768</v>
      </c>
      <c r="N76">
        <v>32767</v>
      </c>
      <c r="O76">
        <v>0</v>
      </c>
      <c r="P76">
        <v>0</v>
      </c>
      <c r="Q76" t="s">
        <v>155</v>
      </c>
      <c r="R76">
        <v>0</v>
      </c>
      <c r="S76">
        <v>1</v>
      </c>
      <c r="T76" t="s">
        <v>155</v>
      </c>
      <c r="U76">
        <v>0</v>
      </c>
      <c r="V76">
        <v>1</v>
      </c>
      <c r="W76" t="s">
        <v>155</v>
      </c>
      <c r="X76">
        <v>0</v>
      </c>
      <c r="Y76">
        <v>1</v>
      </c>
      <c r="Z76" t="s">
        <v>155</v>
      </c>
      <c r="AA76">
        <v>0</v>
      </c>
      <c r="AB76">
        <v>1</v>
      </c>
      <c r="AC76" t="s">
        <v>155</v>
      </c>
      <c r="AD76">
        <v>0</v>
      </c>
      <c r="AE76">
        <v>1</v>
      </c>
      <c r="AF76" t="s">
        <v>155</v>
      </c>
      <c r="AG76">
        <v>0</v>
      </c>
      <c r="AH76">
        <v>1</v>
      </c>
      <c r="AI76">
        <v>0</v>
      </c>
      <c r="AJ76" t="s">
        <v>155</v>
      </c>
      <c r="AK76">
        <v>0</v>
      </c>
      <c r="AL76">
        <v>1</v>
      </c>
      <c r="AM76" t="s">
        <v>4774</v>
      </c>
      <c r="AN76">
        <v>-32768</v>
      </c>
      <c r="AO76">
        <v>32767</v>
      </c>
      <c r="AP76" t="s">
        <v>4775</v>
      </c>
      <c r="AQ76" t="s">
        <v>157</v>
      </c>
      <c r="AR76" t="s">
        <v>158</v>
      </c>
      <c r="AS76" t="str">
        <f>VLOOKUP('intouch变量（整型） '!$A76,基本表格!$G:$Q,3,FALSE)</f>
        <v>DB1100,INT1810</v>
      </c>
      <c r="AT76" t="str">
        <f>VLOOKUP('intouch变量（整型） '!$A76,基本表格!$G:$Q,10,FALSE)</f>
        <v>No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</row>
    <row r="77" spans="1:55">
      <c r="A77" t="s">
        <v>4850</v>
      </c>
      <c r="B77" s="11" t="str">
        <f t="shared" si="1"/>
        <v>CHP1</v>
      </c>
      <c r="C77" s="11" t="str">
        <f>VLOOKUP('intouch变量（整型） '!$A77,基本表格!$G:$Q,2,FALSE)</f>
        <v>2415+P6-M15 1#刨片机润滑油冷却风扇 电机控制 右跑偏检测时间</v>
      </c>
      <c r="D77" t="s">
        <v>154</v>
      </c>
      <c r="E77" t="s">
        <v>154</v>
      </c>
      <c r="F77">
        <v>0</v>
      </c>
      <c r="G77" t="s">
        <v>154</v>
      </c>
      <c r="H77" t="s">
        <v>154</v>
      </c>
      <c r="I77">
        <v>0</v>
      </c>
      <c r="J77">
        <v>0</v>
      </c>
      <c r="L77">
        <v>0</v>
      </c>
      <c r="M77">
        <v>-32768</v>
      </c>
      <c r="N77">
        <v>32767</v>
      </c>
      <c r="O77">
        <v>0</v>
      </c>
      <c r="P77">
        <v>0</v>
      </c>
      <c r="Q77" t="s">
        <v>155</v>
      </c>
      <c r="R77">
        <v>0</v>
      </c>
      <c r="S77">
        <v>1</v>
      </c>
      <c r="T77" t="s">
        <v>155</v>
      </c>
      <c r="U77">
        <v>0</v>
      </c>
      <c r="V77">
        <v>1</v>
      </c>
      <c r="W77" t="s">
        <v>155</v>
      </c>
      <c r="X77">
        <v>0</v>
      </c>
      <c r="Y77">
        <v>1</v>
      </c>
      <c r="Z77" t="s">
        <v>155</v>
      </c>
      <c r="AA77">
        <v>0</v>
      </c>
      <c r="AB77">
        <v>1</v>
      </c>
      <c r="AC77" t="s">
        <v>155</v>
      </c>
      <c r="AD77">
        <v>0</v>
      </c>
      <c r="AE77">
        <v>1</v>
      </c>
      <c r="AF77" t="s">
        <v>155</v>
      </c>
      <c r="AG77">
        <v>0</v>
      </c>
      <c r="AH77">
        <v>1</v>
      </c>
      <c r="AI77">
        <v>0</v>
      </c>
      <c r="AJ77" t="s">
        <v>155</v>
      </c>
      <c r="AK77">
        <v>0</v>
      </c>
      <c r="AL77">
        <v>1</v>
      </c>
      <c r="AM77" t="s">
        <v>4774</v>
      </c>
      <c r="AN77">
        <v>-32768</v>
      </c>
      <c r="AO77">
        <v>32767</v>
      </c>
      <c r="AP77" t="s">
        <v>4775</v>
      </c>
      <c r="AQ77" t="s">
        <v>157</v>
      </c>
      <c r="AR77" t="s">
        <v>158</v>
      </c>
      <c r="AS77" t="str">
        <f>VLOOKUP('intouch变量（整型） '!$A77,基本表格!$G:$Q,3,FALSE)</f>
        <v>DB1100,INT1814</v>
      </c>
      <c r="AT77" t="str">
        <f>VLOOKUP('intouch变量（整型） '!$A77,基本表格!$G:$Q,10,FALSE)</f>
        <v>No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</row>
    <row r="78" spans="1:55">
      <c r="A78" t="s">
        <v>4851</v>
      </c>
      <c r="B78" s="11" t="str">
        <f t="shared" si="1"/>
        <v>CHP1</v>
      </c>
      <c r="C78" s="11" t="str">
        <f>VLOOKUP('intouch变量（整型） '!$A78,基本表格!$G:$Q,2,FALSE)</f>
        <v>2415+P6-M15 1#刨片机润滑油冷却风扇 电机控制 联动启动延时</v>
      </c>
      <c r="D78" t="s">
        <v>154</v>
      </c>
      <c r="E78" t="s">
        <v>154</v>
      </c>
      <c r="F78">
        <v>0</v>
      </c>
      <c r="G78" t="s">
        <v>154</v>
      </c>
      <c r="H78" t="s">
        <v>154</v>
      </c>
      <c r="I78">
        <v>0</v>
      </c>
      <c r="J78">
        <v>0</v>
      </c>
      <c r="L78">
        <v>0</v>
      </c>
      <c r="M78">
        <v>-32768</v>
      </c>
      <c r="N78">
        <v>32767</v>
      </c>
      <c r="O78">
        <v>0</v>
      </c>
      <c r="P78">
        <v>0</v>
      </c>
      <c r="Q78" t="s">
        <v>155</v>
      </c>
      <c r="R78">
        <v>0</v>
      </c>
      <c r="S78">
        <v>1</v>
      </c>
      <c r="T78" t="s">
        <v>155</v>
      </c>
      <c r="U78">
        <v>0</v>
      </c>
      <c r="V78">
        <v>1</v>
      </c>
      <c r="W78" t="s">
        <v>155</v>
      </c>
      <c r="X78">
        <v>0</v>
      </c>
      <c r="Y78">
        <v>1</v>
      </c>
      <c r="Z78" t="s">
        <v>155</v>
      </c>
      <c r="AA78">
        <v>0</v>
      </c>
      <c r="AB78">
        <v>1</v>
      </c>
      <c r="AC78" t="s">
        <v>155</v>
      </c>
      <c r="AD78">
        <v>0</v>
      </c>
      <c r="AE78">
        <v>1</v>
      </c>
      <c r="AF78" t="s">
        <v>155</v>
      </c>
      <c r="AG78">
        <v>0</v>
      </c>
      <c r="AH78">
        <v>1</v>
      </c>
      <c r="AI78">
        <v>0</v>
      </c>
      <c r="AJ78" t="s">
        <v>155</v>
      </c>
      <c r="AK78">
        <v>0</v>
      </c>
      <c r="AL78">
        <v>1</v>
      </c>
      <c r="AM78" t="s">
        <v>4774</v>
      </c>
      <c r="AN78">
        <v>-32768</v>
      </c>
      <c r="AO78">
        <v>32767</v>
      </c>
      <c r="AP78" t="s">
        <v>4775</v>
      </c>
      <c r="AQ78" t="s">
        <v>157</v>
      </c>
      <c r="AR78" t="s">
        <v>158</v>
      </c>
      <c r="AS78" t="str">
        <f>VLOOKUP('intouch变量（整型） '!$A78,基本表格!$G:$Q,3,FALSE)</f>
        <v>DB1100,INT1818</v>
      </c>
      <c r="AT78" t="str">
        <f>VLOOKUP('intouch变量（整型） '!$A78,基本表格!$G:$Q,10,FALSE)</f>
        <v>No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</row>
    <row r="79" spans="1:55">
      <c r="A79" t="s">
        <v>4852</v>
      </c>
      <c r="B79" s="11" t="str">
        <f t="shared" si="1"/>
        <v>CHP1</v>
      </c>
      <c r="C79" s="11" t="str">
        <f>VLOOKUP('intouch变量（整型） '!$A79,基本表格!$G:$Q,2,FALSE)</f>
        <v>2415+P6-M15 1#刨片机润滑油冷却风扇 电机控制 起动转换时间 秒</v>
      </c>
      <c r="D79" t="s">
        <v>154</v>
      </c>
      <c r="E79" t="s">
        <v>154</v>
      </c>
      <c r="F79">
        <v>0</v>
      </c>
      <c r="G79" t="s">
        <v>154</v>
      </c>
      <c r="H79" t="s">
        <v>154</v>
      </c>
      <c r="I79">
        <v>0</v>
      </c>
      <c r="J79">
        <v>0</v>
      </c>
      <c r="L79">
        <v>0</v>
      </c>
      <c r="M79">
        <v>-32768</v>
      </c>
      <c r="N79">
        <v>32767</v>
      </c>
      <c r="O79">
        <v>0</v>
      </c>
      <c r="P79">
        <v>0</v>
      </c>
      <c r="Q79" t="s">
        <v>155</v>
      </c>
      <c r="R79">
        <v>0</v>
      </c>
      <c r="S79">
        <v>1</v>
      </c>
      <c r="T79" t="s">
        <v>155</v>
      </c>
      <c r="U79">
        <v>0</v>
      </c>
      <c r="V79">
        <v>1</v>
      </c>
      <c r="W79" t="s">
        <v>155</v>
      </c>
      <c r="X79">
        <v>0</v>
      </c>
      <c r="Y79">
        <v>1</v>
      </c>
      <c r="Z79" t="s">
        <v>155</v>
      </c>
      <c r="AA79">
        <v>0</v>
      </c>
      <c r="AB79">
        <v>1</v>
      </c>
      <c r="AC79" t="s">
        <v>155</v>
      </c>
      <c r="AD79">
        <v>0</v>
      </c>
      <c r="AE79">
        <v>1</v>
      </c>
      <c r="AF79" t="s">
        <v>155</v>
      </c>
      <c r="AG79">
        <v>0</v>
      </c>
      <c r="AH79">
        <v>1</v>
      </c>
      <c r="AI79">
        <v>0</v>
      </c>
      <c r="AJ79" t="s">
        <v>155</v>
      </c>
      <c r="AK79">
        <v>0</v>
      </c>
      <c r="AL79">
        <v>1</v>
      </c>
      <c r="AM79" t="s">
        <v>4774</v>
      </c>
      <c r="AN79">
        <v>-32768</v>
      </c>
      <c r="AO79">
        <v>32767</v>
      </c>
      <c r="AP79" t="s">
        <v>4775</v>
      </c>
      <c r="AQ79" t="s">
        <v>157</v>
      </c>
      <c r="AR79" t="s">
        <v>158</v>
      </c>
      <c r="AS79" t="str">
        <f>VLOOKUP('intouch变量（整型） '!$A79,基本表格!$G:$Q,3,FALSE)</f>
        <v>DB1100,INT1820</v>
      </c>
      <c r="AT79" t="str">
        <f>VLOOKUP('intouch变量（整型） '!$A79,基本表格!$G:$Q,10,FALSE)</f>
        <v>No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</row>
    <row r="80" spans="1:55">
      <c r="A80" t="s">
        <v>4853</v>
      </c>
      <c r="B80" s="11" t="str">
        <f t="shared" si="1"/>
        <v>CHP1</v>
      </c>
      <c r="C80" s="11" t="str">
        <f>VLOOKUP('intouch变量（整型） '!$A80,基本表格!$G:$Q,2,FALSE)</f>
        <v>2415+P6-FH1 1#刨片机润滑油加热器 电机控制 断链超时时间 秒</v>
      </c>
      <c r="D80" t="s">
        <v>154</v>
      </c>
      <c r="E80" t="s">
        <v>154</v>
      </c>
      <c r="F80">
        <v>0</v>
      </c>
      <c r="G80" t="s">
        <v>154</v>
      </c>
      <c r="H80" t="s">
        <v>154</v>
      </c>
      <c r="I80">
        <v>0</v>
      </c>
      <c r="J80">
        <v>0</v>
      </c>
      <c r="L80">
        <v>0</v>
      </c>
      <c r="M80">
        <v>-32768</v>
      </c>
      <c r="N80">
        <v>32767</v>
      </c>
      <c r="O80">
        <v>0</v>
      </c>
      <c r="P80">
        <v>0</v>
      </c>
      <c r="Q80" t="s">
        <v>155</v>
      </c>
      <c r="R80">
        <v>0</v>
      </c>
      <c r="S80">
        <v>1</v>
      </c>
      <c r="T80" t="s">
        <v>155</v>
      </c>
      <c r="U80">
        <v>0</v>
      </c>
      <c r="V80">
        <v>1</v>
      </c>
      <c r="W80" t="s">
        <v>155</v>
      </c>
      <c r="X80">
        <v>0</v>
      </c>
      <c r="Y80">
        <v>1</v>
      </c>
      <c r="Z80" t="s">
        <v>155</v>
      </c>
      <c r="AA80">
        <v>0</v>
      </c>
      <c r="AB80">
        <v>1</v>
      </c>
      <c r="AC80" t="s">
        <v>155</v>
      </c>
      <c r="AD80">
        <v>0</v>
      </c>
      <c r="AE80">
        <v>1</v>
      </c>
      <c r="AF80" t="s">
        <v>155</v>
      </c>
      <c r="AG80">
        <v>0</v>
      </c>
      <c r="AH80">
        <v>1</v>
      </c>
      <c r="AI80">
        <v>0</v>
      </c>
      <c r="AJ80" t="s">
        <v>155</v>
      </c>
      <c r="AK80">
        <v>0</v>
      </c>
      <c r="AL80">
        <v>1</v>
      </c>
      <c r="AM80" t="s">
        <v>4774</v>
      </c>
      <c r="AN80">
        <v>-32768</v>
      </c>
      <c r="AO80">
        <v>32767</v>
      </c>
      <c r="AP80" t="s">
        <v>4775</v>
      </c>
      <c r="AQ80" t="s">
        <v>157</v>
      </c>
      <c r="AR80" t="s">
        <v>158</v>
      </c>
      <c r="AS80" t="str">
        <f>VLOOKUP('intouch变量（整型） '!$A80,基本表格!$G:$Q,3,FALSE)</f>
        <v>DB1100,INT1854</v>
      </c>
      <c r="AT80" t="str">
        <f>VLOOKUP('intouch变量（整型） '!$A80,基本表格!$G:$Q,10,FALSE)</f>
        <v>No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</row>
    <row r="81" spans="1:55">
      <c r="A81" t="s">
        <v>4854</v>
      </c>
      <c r="B81" s="11" t="str">
        <f t="shared" si="1"/>
        <v>CHP1</v>
      </c>
      <c r="C81" s="11" t="str">
        <f>VLOOKUP('intouch变量（整型） '!$A81,基本表格!$G:$Q,2,FALSE)</f>
        <v>2415+P6-FH1 1#刨片机润滑油加热器 电机控制 堵料检测时间 秒</v>
      </c>
      <c r="D81" t="s">
        <v>154</v>
      </c>
      <c r="E81" t="s">
        <v>154</v>
      </c>
      <c r="F81">
        <v>0</v>
      </c>
      <c r="G81" t="s">
        <v>154</v>
      </c>
      <c r="H81" t="s">
        <v>154</v>
      </c>
      <c r="I81">
        <v>0</v>
      </c>
      <c r="J81">
        <v>0</v>
      </c>
      <c r="L81">
        <v>0</v>
      </c>
      <c r="M81">
        <v>-32768</v>
      </c>
      <c r="N81">
        <v>32767</v>
      </c>
      <c r="O81">
        <v>0</v>
      </c>
      <c r="P81">
        <v>0</v>
      </c>
      <c r="Q81" t="s">
        <v>155</v>
      </c>
      <c r="R81">
        <v>0</v>
      </c>
      <c r="S81">
        <v>1</v>
      </c>
      <c r="T81" t="s">
        <v>155</v>
      </c>
      <c r="U81">
        <v>0</v>
      </c>
      <c r="V81">
        <v>1</v>
      </c>
      <c r="W81" t="s">
        <v>155</v>
      </c>
      <c r="X81">
        <v>0</v>
      </c>
      <c r="Y81">
        <v>1</v>
      </c>
      <c r="Z81" t="s">
        <v>155</v>
      </c>
      <c r="AA81">
        <v>0</v>
      </c>
      <c r="AB81">
        <v>1</v>
      </c>
      <c r="AC81" t="s">
        <v>155</v>
      </c>
      <c r="AD81">
        <v>0</v>
      </c>
      <c r="AE81">
        <v>1</v>
      </c>
      <c r="AF81" t="s">
        <v>155</v>
      </c>
      <c r="AG81">
        <v>0</v>
      </c>
      <c r="AH81">
        <v>1</v>
      </c>
      <c r="AI81">
        <v>0</v>
      </c>
      <c r="AJ81" t="s">
        <v>155</v>
      </c>
      <c r="AK81">
        <v>0</v>
      </c>
      <c r="AL81">
        <v>1</v>
      </c>
      <c r="AM81" t="s">
        <v>4774</v>
      </c>
      <c r="AN81">
        <v>-32768</v>
      </c>
      <c r="AO81">
        <v>32767</v>
      </c>
      <c r="AP81" t="s">
        <v>4775</v>
      </c>
      <c r="AQ81" t="s">
        <v>157</v>
      </c>
      <c r="AR81" t="s">
        <v>158</v>
      </c>
      <c r="AS81" t="str">
        <f>VLOOKUP('intouch变量（整型） '!$A81,基本表格!$G:$Q,3,FALSE)</f>
        <v>DB1100,INT1856</v>
      </c>
      <c r="AT81" t="str">
        <f>VLOOKUP('intouch变量（整型） '!$A81,基本表格!$G:$Q,10,FALSE)</f>
        <v>No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</row>
    <row r="82" spans="1:55">
      <c r="A82" t="s">
        <v>4855</v>
      </c>
      <c r="B82" s="11" t="str">
        <f t="shared" si="1"/>
        <v>CHP1</v>
      </c>
      <c r="C82" s="11" t="str">
        <f>VLOOKUP('intouch变量（整型） '!$A82,基本表格!$G:$Q,2,FALSE)</f>
        <v>2415+P6-FH1 1#刨片机润滑油加热器 电机控制 左跑偏检测时间</v>
      </c>
      <c r="D82" t="s">
        <v>154</v>
      </c>
      <c r="E82" t="s">
        <v>154</v>
      </c>
      <c r="F82">
        <v>0</v>
      </c>
      <c r="G82" t="s">
        <v>154</v>
      </c>
      <c r="H82" t="s">
        <v>154</v>
      </c>
      <c r="I82">
        <v>0</v>
      </c>
      <c r="J82">
        <v>0</v>
      </c>
      <c r="L82">
        <v>0</v>
      </c>
      <c r="M82">
        <v>-32768</v>
      </c>
      <c r="N82">
        <v>32767</v>
      </c>
      <c r="O82">
        <v>0</v>
      </c>
      <c r="P82">
        <v>0</v>
      </c>
      <c r="Q82" t="s">
        <v>155</v>
      </c>
      <c r="R82">
        <v>0</v>
      </c>
      <c r="S82">
        <v>1</v>
      </c>
      <c r="T82" t="s">
        <v>155</v>
      </c>
      <c r="U82">
        <v>0</v>
      </c>
      <c r="V82">
        <v>1</v>
      </c>
      <c r="W82" t="s">
        <v>155</v>
      </c>
      <c r="X82">
        <v>0</v>
      </c>
      <c r="Y82">
        <v>1</v>
      </c>
      <c r="Z82" t="s">
        <v>155</v>
      </c>
      <c r="AA82">
        <v>0</v>
      </c>
      <c r="AB82">
        <v>1</v>
      </c>
      <c r="AC82" t="s">
        <v>155</v>
      </c>
      <c r="AD82">
        <v>0</v>
      </c>
      <c r="AE82">
        <v>1</v>
      </c>
      <c r="AF82" t="s">
        <v>155</v>
      </c>
      <c r="AG82">
        <v>0</v>
      </c>
      <c r="AH82">
        <v>1</v>
      </c>
      <c r="AI82">
        <v>0</v>
      </c>
      <c r="AJ82" t="s">
        <v>155</v>
      </c>
      <c r="AK82">
        <v>0</v>
      </c>
      <c r="AL82">
        <v>1</v>
      </c>
      <c r="AM82" t="s">
        <v>4774</v>
      </c>
      <c r="AN82">
        <v>-32768</v>
      </c>
      <c r="AO82">
        <v>32767</v>
      </c>
      <c r="AP82" t="s">
        <v>4775</v>
      </c>
      <c r="AQ82" t="s">
        <v>157</v>
      </c>
      <c r="AR82" t="s">
        <v>158</v>
      </c>
      <c r="AS82" t="str">
        <f>VLOOKUP('intouch变量（整型） '!$A82,基本表格!$G:$Q,3,FALSE)</f>
        <v>DB1100,INT1860</v>
      </c>
      <c r="AT82" t="str">
        <f>VLOOKUP('intouch变量（整型） '!$A82,基本表格!$G:$Q,10,FALSE)</f>
        <v>No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</row>
    <row r="83" spans="1:55">
      <c r="A83" t="s">
        <v>4856</v>
      </c>
      <c r="B83" s="11" t="str">
        <f t="shared" si="1"/>
        <v>CHP1</v>
      </c>
      <c r="C83" s="11" t="str">
        <f>VLOOKUP('intouch变量（整型） '!$A83,基本表格!$G:$Q,2,FALSE)</f>
        <v>2415+P6-FH1 1#刨片机润滑油加热器 电机控制 右跑偏检测时间</v>
      </c>
      <c r="D83" t="s">
        <v>154</v>
      </c>
      <c r="E83" t="s">
        <v>154</v>
      </c>
      <c r="F83">
        <v>0</v>
      </c>
      <c r="G83" t="s">
        <v>154</v>
      </c>
      <c r="H83" t="s">
        <v>154</v>
      </c>
      <c r="I83">
        <v>0</v>
      </c>
      <c r="J83">
        <v>0</v>
      </c>
      <c r="L83">
        <v>0</v>
      </c>
      <c r="M83">
        <v>-32768</v>
      </c>
      <c r="N83">
        <v>32767</v>
      </c>
      <c r="O83">
        <v>0</v>
      </c>
      <c r="P83">
        <v>0</v>
      </c>
      <c r="Q83" t="s">
        <v>155</v>
      </c>
      <c r="R83">
        <v>0</v>
      </c>
      <c r="S83">
        <v>1</v>
      </c>
      <c r="T83" t="s">
        <v>155</v>
      </c>
      <c r="U83">
        <v>0</v>
      </c>
      <c r="V83">
        <v>1</v>
      </c>
      <c r="W83" t="s">
        <v>155</v>
      </c>
      <c r="X83">
        <v>0</v>
      </c>
      <c r="Y83">
        <v>1</v>
      </c>
      <c r="Z83" t="s">
        <v>155</v>
      </c>
      <c r="AA83">
        <v>0</v>
      </c>
      <c r="AB83">
        <v>1</v>
      </c>
      <c r="AC83" t="s">
        <v>155</v>
      </c>
      <c r="AD83">
        <v>0</v>
      </c>
      <c r="AE83">
        <v>1</v>
      </c>
      <c r="AF83" t="s">
        <v>155</v>
      </c>
      <c r="AG83">
        <v>0</v>
      </c>
      <c r="AH83">
        <v>1</v>
      </c>
      <c r="AI83">
        <v>0</v>
      </c>
      <c r="AJ83" t="s">
        <v>155</v>
      </c>
      <c r="AK83">
        <v>0</v>
      </c>
      <c r="AL83">
        <v>1</v>
      </c>
      <c r="AM83" t="s">
        <v>4774</v>
      </c>
      <c r="AN83">
        <v>-32768</v>
      </c>
      <c r="AO83">
        <v>32767</v>
      </c>
      <c r="AP83" t="s">
        <v>4775</v>
      </c>
      <c r="AQ83" t="s">
        <v>157</v>
      </c>
      <c r="AR83" t="s">
        <v>158</v>
      </c>
      <c r="AS83" t="str">
        <f>VLOOKUP('intouch变量（整型） '!$A83,基本表格!$G:$Q,3,FALSE)</f>
        <v>DB1100,INT1864</v>
      </c>
      <c r="AT83" t="str">
        <f>VLOOKUP('intouch变量（整型） '!$A83,基本表格!$G:$Q,10,FALSE)</f>
        <v>No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</row>
    <row r="84" spans="1:55">
      <c r="A84" t="s">
        <v>4857</v>
      </c>
      <c r="B84" s="11" t="str">
        <f t="shared" si="1"/>
        <v>CHP1</v>
      </c>
      <c r="C84" s="11" t="str">
        <f>VLOOKUP('intouch变量（整型） '!$A84,基本表格!$G:$Q,2,FALSE)</f>
        <v>2415+P6-FH1 1#刨片机润滑油加热器 电机控制 联动启动延时</v>
      </c>
      <c r="D84" t="s">
        <v>154</v>
      </c>
      <c r="E84" t="s">
        <v>154</v>
      </c>
      <c r="F84">
        <v>0</v>
      </c>
      <c r="G84" t="s">
        <v>154</v>
      </c>
      <c r="H84" t="s">
        <v>154</v>
      </c>
      <c r="I84">
        <v>0</v>
      </c>
      <c r="J84">
        <v>0</v>
      </c>
      <c r="L84">
        <v>0</v>
      </c>
      <c r="M84">
        <v>-32768</v>
      </c>
      <c r="N84">
        <v>32767</v>
      </c>
      <c r="O84">
        <v>0</v>
      </c>
      <c r="P84">
        <v>0</v>
      </c>
      <c r="Q84" t="s">
        <v>155</v>
      </c>
      <c r="R84">
        <v>0</v>
      </c>
      <c r="S84">
        <v>1</v>
      </c>
      <c r="T84" t="s">
        <v>155</v>
      </c>
      <c r="U84">
        <v>0</v>
      </c>
      <c r="V84">
        <v>1</v>
      </c>
      <c r="W84" t="s">
        <v>155</v>
      </c>
      <c r="X84">
        <v>0</v>
      </c>
      <c r="Y84">
        <v>1</v>
      </c>
      <c r="Z84" t="s">
        <v>155</v>
      </c>
      <c r="AA84">
        <v>0</v>
      </c>
      <c r="AB84">
        <v>1</v>
      </c>
      <c r="AC84" t="s">
        <v>155</v>
      </c>
      <c r="AD84">
        <v>0</v>
      </c>
      <c r="AE84">
        <v>1</v>
      </c>
      <c r="AF84" t="s">
        <v>155</v>
      </c>
      <c r="AG84">
        <v>0</v>
      </c>
      <c r="AH84">
        <v>1</v>
      </c>
      <c r="AI84">
        <v>0</v>
      </c>
      <c r="AJ84" t="s">
        <v>155</v>
      </c>
      <c r="AK84">
        <v>0</v>
      </c>
      <c r="AL84">
        <v>1</v>
      </c>
      <c r="AM84" t="s">
        <v>4774</v>
      </c>
      <c r="AN84">
        <v>-32768</v>
      </c>
      <c r="AO84">
        <v>32767</v>
      </c>
      <c r="AP84" t="s">
        <v>4775</v>
      </c>
      <c r="AQ84" t="s">
        <v>157</v>
      </c>
      <c r="AR84" t="s">
        <v>158</v>
      </c>
      <c r="AS84" t="str">
        <f>VLOOKUP('intouch变量（整型） '!$A84,基本表格!$G:$Q,3,FALSE)</f>
        <v>DB1100,INT1868</v>
      </c>
      <c r="AT84" t="str">
        <f>VLOOKUP('intouch变量（整型） '!$A84,基本表格!$G:$Q,10,FALSE)</f>
        <v>No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</row>
    <row r="85" spans="1:55">
      <c r="A85" t="s">
        <v>4858</v>
      </c>
      <c r="B85" s="11" t="str">
        <f t="shared" si="1"/>
        <v>CHP1</v>
      </c>
      <c r="C85" s="11" t="str">
        <f>VLOOKUP('intouch变量（整型） '!$A85,基本表格!$G:$Q,2,FALSE)</f>
        <v>2415+P6-FH1 1#刨片机润滑油加热器 电机控制 起动转换时间 秒</v>
      </c>
      <c r="D85" t="s">
        <v>154</v>
      </c>
      <c r="E85" t="s">
        <v>154</v>
      </c>
      <c r="F85">
        <v>0</v>
      </c>
      <c r="G85" t="s">
        <v>154</v>
      </c>
      <c r="H85" t="s">
        <v>154</v>
      </c>
      <c r="I85">
        <v>0</v>
      </c>
      <c r="J85">
        <v>0</v>
      </c>
      <c r="L85">
        <v>0</v>
      </c>
      <c r="M85">
        <v>-32768</v>
      </c>
      <c r="N85">
        <v>32767</v>
      </c>
      <c r="O85">
        <v>0</v>
      </c>
      <c r="P85">
        <v>0</v>
      </c>
      <c r="Q85" t="s">
        <v>155</v>
      </c>
      <c r="R85">
        <v>0</v>
      </c>
      <c r="S85">
        <v>1</v>
      </c>
      <c r="T85" t="s">
        <v>155</v>
      </c>
      <c r="U85">
        <v>0</v>
      </c>
      <c r="V85">
        <v>1</v>
      </c>
      <c r="W85" t="s">
        <v>155</v>
      </c>
      <c r="X85">
        <v>0</v>
      </c>
      <c r="Y85">
        <v>1</v>
      </c>
      <c r="Z85" t="s">
        <v>155</v>
      </c>
      <c r="AA85">
        <v>0</v>
      </c>
      <c r="AB85">
        <v>1</v>
      </c>
      <c r="AC85" t="s">
        <v>155</v>
      </c>
      <c r="AD85">
        <v>0</v>
      </c>
      <c r="AE85">
        <v>1</v>
      </c>
      <c r="AF85" t="s">
        <v>155</v>
      </c>
      <c r="AG85">
        <v>0</v>
      </c>
      <c r="AH85">
        <v>1</v>
      </c>
      <c r="AI85">
        <v>0</v>
      </c>
      <c r="AJ85" t="s">
        <v>155</v>
      </c>
      <c r="AK85">
        <v>0</v>
      </c>
      <c r="AL85">
        <v>1</v>
      </c>
      <c r="AM85" t="s">
        <v>4774</v>
      </c>
      <c r="AN85">
        <v>-32768</v>
      </c>
      <c r="AO85">
        <v>32767</v>
      </c>
      <c r="AP85" t="s">
        <v>4775</v>
      </c>
      <c r="AQ85" t="s">
        <v>157</v>
      </c>
      <c r="AR85" t="s">
        <v>158</v>
      </c>
      <c r="AS85" t="str">
        <f>VLOOKUP('intouch变量（整型） '!$A85,基本表格!$G:$Q,3,FALSE)</f>
        <v>DB1100,INT1870</v>
      </c>
      <c r="AT85" t="str">
        <f>VLOOKUP('intouch变量（整型） '!$A85,基本表格!$G:$Q,10,FALSE)</f>
        <v>No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</row>
    <row r="86" spans="1:55">
      <c r="A86" t="s">
        <v>4859</v>
      </c>
      <c r="B86" s="11" t="str">
        <f t="shared" si="1"/>
        <v>CHP1</v>
      </c>
      <c r="C86" s="11" t="str">
        <f>VLOOKUP('intouch变量（整型） '!$A86,基本表格!$G:$Q,2,FALSE)</f>
        <v>Spare 备用 电机控制 断链超时时间 秒</v>
      </c>
      <c r="D86" t="s">
        <v>154</v>
      </c>
      <c r="E86" t="s">
        <v>154</v>
      </c>
      <c r="F86">
        <v>0</v>
      </c>
      <c r="G86" t="s">
        <v>154</v>
      </c>
      <c r="H86" t="s">
        <v>154</v>
      </c>
      <c r="I86">
        <v>0</v>
      </c>
      <c r="J86">
        <v>0</v>
      </c>
      <c r="L86">
        <v>0</v>
      </c>
      <c r="M86">
        <v>-32768</v>
      </c>
      <c r="N86">
        <v>32767</v>
      </c>
      <c r="O86">
        <v>0</v>
      </c>
      <c r="P86">
        <v>0</v>
      </c>
      <c r="Q86" t="s">
        <v>155</v>
      </c>
      <c r="R86">
        <v>0</v>
      </c>
      <c r="S86">
        <v>1</v>
      </c>
      <c r="T86" t="s">
        <v>155</v>
      </c>
      <c r="U86">
        <v>0</v>
      </c>
      <c r="V86">
        <v>1</v>
      </c>
      <c r="W86" t="s">
        <v>155</v>
      </c>
      <c r="X86">
        <v>0</v>
      </c>
      <c r="Y86">
        <v>1</v>
      </c>
      <c r="Z86" t="s">
        <v>155</v>
      </c>
      <c r="AA86">
        <v>0</v>
      </c>
      <c r="AB86">
        <v>1</v>
      </c>
      <c r="AC86" t="s">
        <v>155</v>
      </c>
      <c r="AD86">
        <v>0</v>
      </c>
      <c r="AE86">
        <v>1</v>
      </c>
      <c r="AF86" t="s">
        <v>155</v>
      </c>
      <c r="AG86">
        <v>0</v>
      </c>
      <c r="AH86">
        <v>1</v>
      </c>
      <c r="AI86">
        <v>0</v>
      </c>
      <c r="AJ86" t="s">
        <v>155</v>
      </c>
      <c r="AK86">
        <v>0</v>
      </c>
      <c r="AL86">
        <v>1</v>
      </c>
      <c r="AM86" t="s">
        <v>4774</v>
      </c>
      <c r="AN86">
        <v>-32768</v>
      </c>
      <c r="AO86">
        <v>32767</v>
      </c>
      <c r="AP86" t="s">
        <v>4775</v>
      </c>
      <c r="AQ86" t="s">
        <v>157</v>
      </c>
      <c r="AR86" t="s">
        <v>158</v>
      </c>
      <c r="AS86" t="str">
        <f>VLOOKUP('intouch变量（整型） '!$A86,基本表格!$G:$Q,3,FALSE)</f>
        <v>DB1100,INT1904</v>
      </c>
      <c r="AT86" t="str">
        <f>VLOOKUP('intouch变量（整型） '!$A86,基本表格!$G:$Q,10,FALSE)</f>
        <v>No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</row>
    <row r="87" spans="1:55">
      <c r="A87" t="s">
        <v>4860</v>
      </c>
      <c r="B87" s="11" t="str">
        <f t="shared" si="1"/>
        <v>CHP1</v>
      </c>
      <c r="C87" s="11" t="str">
        <f>VLOOKUP('intouch变量（整型） '!$A87,基本表格!$G:$Q,2,FALSE)</f>
        <v>Spare 备用 电机控制 堵料检测时间 秒</v>
      </c>
      <c r="D87" t="s">
        <v>154</v>
      </c>
      <c r="E87" t="s">
        <v>154</v>
      </c>
      <c r="F87">
        <v>0</v>
      </c>
      <c r="G87" t="s">
        <v>154</v>
      </c>
      <c r="H87" t="s">
        <v>154</v>
      </c>
      <c r="I87">
        <v>0</v>
      </c>
      <c r="J87">
        <v>0</v>
      </c>
      <c r="L87">
        <v>0</v>
      </c>
      <c r="M87">
        <v>-32768</v>
      </c>
      <c r="N87">
        <v>32767</v>
      </c>
      <c r="O87">
        <v>0</v>
      </c>
      <c r="P87">
        <v>0</v>
      </c>
      <c r="Q87" t="s">
        <v>155</v>
      </c>
      <c r="R87">
        <v>0</v>
      </c>
      <c r="S87">
        <v>1</v>
      </c>
      <c r="T87" t="s">
        <v>155</v>
      </c>
      <c r="U87">
        <v>0</v>
      </c>
      <c r="V87">
        <v>1</v>
      </c>
      <c r="W87" t="s">
        <v>155</v>
      </c>
      <c r="X87">
        <v>0</v>
      </c>
      <c r="Y87">
        <v>1</v>
      </c>
      <c r="Z87" t="s">
        <v>155</v>
      </c>
      <c r="AA87">
        <v>0</v>
      </c>
      <c r="AB87">
        <v>1</v>
      </c>
      <c r="AC87" t="s">
        <v>155</v>
      </c>
      <c r="AD87">
        <v>0</v>
      </c>
      <c r="AE87">
        <v>1</v>
      </c>
      <c r="AF87" t="s">
        <v>155</v>
      </c>
      <c r="AG87">
        <v>0</v>
      </c>
      <c r="AH87">
        <v>1</v>
      </c>
      <c r="AI87">
        <v>0</v>
      </c>
      <c r="AJ87" t="s">
        <v>155</v>
      </c>
      <c r="AK87">
        <v>0</v>
      </c>
      <c r="AL87">
        <v>1</v>
      </c>
      <c r="AM87" t="s">
        <v>4774</v>
      </c>
      <c r="AN87">
        <v>-32768</v>
      </c>
      <c r="AO87">
        <v>32767</v>
      </c>
      <c r="AP87" t="s">
        <v>4775</v>
      </c>
      <c r="AQ87" t="s">
        <v>157</v>
      </c>
      <c r="AR87" t="s">
        <v>158</v>
      </c>
      <c r="AS87" t="str">
        <f>VLOOKUP('intouch变量（整型） '!$A87,基本表格!$G:$Q,3,FALSE)</f>
        <v>DB1100,INT1906</v>
      </c>
      <c r="AT87" t="str">
        <f>VLOOKUP('intouch变量（整型） '!$A87,基本表格!$G:$Q,10,FALSE)</f>
        <v>No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</row>
    <row r="88" spans="1:55">
      <c r="A88" t="s">
        <v>4861</v>
      </c>
      <c r="B88" s="11" t="str">
        <f t="shared" si="1"/>
        <v>CHP1</v>
      </c>
      <c r="C88" s="11" t="str">
        <f>VLOOKUP('intouch变量（整型） '!$A88,基本表格!$G:$Q,2,FALSE)</f>
        <v>Spare 备用 电机控制 左跑偏检测时间</v>
      </c>
      <c r="D88" t="s">
        <v>154</v>
      </c>
      <c r="E88" t="s">
        <v>154</v>
      </c>
      <c r="F88">
        <v>0</v>
      </c>
      <c r="G88" t="s">
        <v>154</v>
      </c>
      <c r="H88" t="s">
        <v>154</v>
      </c>
      <c r="I88">
        <v>0</v>
      </c>
      <c r="J88">
        <v>0</v>
      </c>
      <c r="L88">
        <v>0</v>
      </c>
      <c r="M88">
        <v>-32768</v>
      </c>
      <c r="N88">
        <v>32767</v>
      </c>
      <c r="O88">
        <v>0</v>
      </c>
      <c r="P88">
        <v>0</v>
      </c>
      <c r="Q88" t="s">
        <v>155</v>
      </c>
      <c r="R88">
        <v>0</v>
      </c>
      <c r="S88">
        <v>1</v>
      </c>
      <c r="T88" t="s">
        <v>155</v>
      </c>
      <c r="U88">
        <v>0</v>
      </c>
      <c r="V88">
        <v>1</v>
      </c>
      <c r="W88" t="s">
        <v>155</v>
      </c>
      <c r="X88">
        <v>0</v>
      </c>
      <c r="Y88">
        <v>1</v>
      </c>
      <c r="Z88" t="s">
        <v>155</v>
      </c>
      <c r="AA88">
        <v>0</v>
      </c>
      <c r="AB88">
        <v>1</v>
      </c>
      <c r="AC88" t="s">
        <v>155</v>
      </c>
      <c r="AD88">
        <v>0</v>
      </c>
      <c r="AE88">
        <v>1</v>
      </c>
      <c r="AF88" t="s">
        <v>155</v>
      </c>
      <c r="AG88">
        <v>0</v>
      </c>
      <c r="AH88">
        <v>1</v>
      </c>
      <c r="AI88">
        <v>0</v>
      </c>
      <c r="AJ88" t="s">
        <v>155</v>
      </c>
      <c r="AK88">
        <v>0</v>
      </c>
      <c r="AL88">
        <v>1</v>
      </c>
      <c r="AM88" t="s">
        <v>4774</v>
      </c>
      <c r="AN88">
        <v>-32768</v>
      </c>
      <c r="AO88">
        <v>32767</v>
      </c>
      <c r="AP88" t="s">
        <v>4775</v>
      </c>
      <c r="AQ88" t="s">
        <v>157</v>
      </c>
      <c r="AR88" t="s">
        <v>158</v>
      </c>
      <c r="AS88" t="str">
        <f>VLOOKUP('intouch变量（整型） '!$A88,基本表格!$G:$Q,3,FALSE)</f>
        <v>DB1100,INT1910</v>
      </c>
      <c r="AT88" t="str">
        <f>VLOOKUP('intouch变量（整型） '!$A88,基本表格!$G:$Q,10,FALSE)</f>
        <v>No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</row>
    <row r="89" spans="1:55">
      <c r="A89" t="s">
        <v>4862</v>
      </c>
      <c r="B89" s="11" t="str">
        <f t="shared" si="1"/>
        <v>CHP1</v>
      </c>
      <c r="C89" s="11" t="str">
        <f>VLOOKUP('intouch变量（整型） '!$A89,基本表格!$G:$Q,2,FALSE)</f>
        <v>Spare 备用 电机控制 右跑偏检测时间</v>
      </c>
      <c r="D89" t="s">
        <v>154</v>
      </c>
      <c r="E89" t="s">
        <v>154</v>
      </c>
      <c r="F89">
        <v>0</v>
      </c>
      <c r="G89" t="s">
        <v>154</v>
      </c>
      <c r="H89" t="s">
        <v>154</v>
      </c>
      <c r="I89">
        <v>0</v>
      </c>
      <c r="J89">
        <v>0</v>
      </c>
      <c r="L89">
        <v>0</v>
      </c>
      <c r="M89">
        <v>-32768</v>
      </c>
      <c r="N89">
        <v>32767</v>
      </c>
      <c r="O89">
        <v>0</v>
      </c>
      <c r="P89">
        <v>0</v>
      </c>
      <c r="Q89" t="s">
        <v>155</v>
      </c>
      <c r="R89">
        <v>0</v>
      </c>
      <c r="S89">
        <v>1</v>
      </c>
      <c r="T89" t="s">
        <v>155</v>
      </c>
      <c r="U89">
        <v>0</v>
      </c>
      <c r="V89">
        <v>1</v>
      </c>
      <c r="W89" t="s">
        <v>155</v>
      </c>
      <c r="X89">
        <v>0</v>
      </c>
      <c r="Y89">
        <v>1</v>
      </c>
      <c r="Z89" t="s">
        <v>155</v>
      </c>
      <c r="AA89">
        <v>0</v>
      </c>
      <c r="AB89">
        <v>1</v>
      </c>
      <c r="AC89" t="s">
        <v>155</v>
      </c>
      <c r="AD89">
        <v>0</v>
      </c>
      <c r="AE89">
        <v>1</v>
      </c>
      <c r="AF89" t="s">
        <v>155</v>
      </c>
      <c r="AG89">
        <v>0</v>
      </c>
      <c r="AH89">
        <v>1</v>
      </c>
      <c r="AI89">
        <v>0</v>
      </c>
      <c r="AJ89" t="s">
        <v>155</v>
      </c>
      <c r="AK89">
        <v>0</v>
      </c>
      <c r="AL89">
        <v>1</v>
      </c>
      <c r="AM89" t="s">
        <v>4774</v>
      </c>
      <c r="AN89">
        <v>-32768</v>
      </c>
      <c r="AO89">
        <v>32767</v>
      </c>
      <c r="AP89" t="s">
        <v>4775</v>
      </c>
      <c r="AQ89" t="s">
        <v>157</v>
      </c>
      <c r="AR89" t="s">
        <v>158</v>
      </c>
      <c r="AS89" t="str">
        <f>VLOOKUP('intouch变量（整型） '!$A89,基本表格!$G:$Q,3,FALSE)</f>
        <v>DB1100,INT1914</v>
      </c>
      <c r="AT89" t="str">
        <f>VLOOKUP('intouch变量（整型） '!$A89,基本表格!$G:$Q,10,FALSE)</f>
        <v>No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</row>
    <row r="90" spans="1:55">
      <c r="A90" t="s">
        <v>4863</v>
      </c>
      <c r="B90" s="11" t="str">
        <f t="shared" si="1"/>
        <v>CHP1</v>
      </c>
      <c r="C90" s="11" t="str">
        <f>VLOOKUP('intouch变量（整型） '!$A90,基本表格!$G:$Q,2,FALSE)</f>
        <v>Spare 备用 电机控制 联动启动延时</v>
      </c>
      <c r="D90" t="s">
        <v>154</v>
      </c>
      <c r="E90" t="s">
        <v>154</v>
      </c>
      <c r="F90">
        <v>0</v>
      </c>
      <c r="G90" t="s">
        <v>154</v>
      </c>
      <c r="H90" t="s">
        <v>154</v>
      </c>
      <c r="I90">
        <v>0</v>
      </c>
      <c r="J90">
        <v>0</v>
      </c>
      <c r="L90">
        <v>0</v>
      </c>
      <c r="M90">
        <v>-32768</v>
      </c>
      <c r="N90">
        <v>32767</v>
      </c>
      <c r="O90">
        <v>0</v>
      </c>
      <c r="P90">
        <v>0</v>
      </c>
      <c r="Q90" t="s">
        <v>155</v>
      </c>
      <c r="R90">
        <v>0</v>
      </c>
      <c r="S90">
        <v>1</v>
      </c>
      <c r="T90" t="s">
        <v>155</v>
      </c>
      <c r="U90">
        <v>0</v>
      </c>
      <c r="V90">
        <v>1</v>
      </c>
      <c r="W90" t="s">
        <v>155</v>
      </c>
      <c r="X90">
        <v>0</v>
      </c>
      <c r="Y90">
        <v>1</v>
      </c>
      <c r="Z90" t="s">
        <v>155</v>
      </c>
      <c r="AA90">
        <v>0</v>
      </c>
      <c r="AB90">
        <v>1</v>
      </c>
      <c r="AC90" t="s">
        <v>155</v>
      </c>
      <c r="AD90">
        <v>0</v>
      </c>
      <c r="AE90">
        <v>1</v>
      </c>
      <c r="AF90" t="s">
        <v>155</v>
      </c>
      <c r="AG90">
        <v>0</v>
      </c>
      <c r="AH90">
        <v>1</v>
      </c>
      <c r="AI90">
        <v>0</v>
      </c>
      <c r="AJ90" t="s">
        <v>155</v>
      </c>
      <c r="AK90">
        <v>0</v>
      </c>
      <c r="AL90">
        <v>1</v>
      </c>
      <c r="AM90" t="s">
        <v>4774</v>
      </c>
      <c r="AN90">
        <v>-32768</v>
      </c>
      <c r="AO90">
        <v>32767</v>
      </c>
      <c r="AP90" t="s">
        <v>4775</v>
      </c>
      <c r="AQ90" t="s">
        <v>157</v>
      </c>
      <c r="AR90" t="s">
        <v>158</v>
      </c>
      <c r="AS90" t="str">
        <f>VLOOKUP('intouch变量（整型） '!$A90,基本表格!$G:$Q,3,FALSE)</f>
        <v>DB1100,INT1918</v>
      </c>
      <c r="AT90" t="str">
        <f>VLOOKUP('intouch变量（整型） '!$A90,基本表格!$G:$Q,10,FALSE)</f>
        <v>No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</row>
    <row r="91" spans="1:55">
      <c r="A91" t="s">
        <v>4864</v>
      </c>
      <c r="B91" s="11" t="str">
        <f t="shared" si="1"/>
        <v>CHP1</v>
      </c>
      <c r="C91" s="11" t="str">
        <f>VLOOKUP('intouch变量（整型） '!$A91,基本表格!$G:$Q,2,FALSE)</f>
        <v>Spare 备用 电机控制 起动转换时间 秒</v>
      </c>
      <c r="D91" t="s">
        <v>154</v>
      </c>
      <c r="E91" t="s">
        <v>154</v>
      </c>
      <c r="F91">
        <v>0</v>
      </c>
      <c r="G91" t="s">
        <v>154</v>
      </c>
      <c r="H91" t="s">
        <v>154</v>
      </c>
      <c r="I91">
        <v>0</v>
      </c>
      <c r="J91">
        <v>0</v>
      </c>
      <c r="L91">
        <v>0</v>
      </c>
      <c r="M91">
        <v>-32768</v>
      </c>
      <c r="N91">
        <v>32767</v>
      </c>
      <c r="O91">
        <v>0</v>
      </c>
      <c r="P91">
        <v>0</v>
      </c>
      <c r="Q91" t="s">
        <v>155</v>
      </c>
      <c r="R91">
        <v>0</v>
      </c>
      <c r="S91">
        <v>1</v>
      </c>
      <c r="T91" t="s">
        <v>155</v>
      </c>
      <c r="U91">
        <v>0</v>
      </c>
      <c r="V91">
        <v>1</v>
      </c>
      <c r="W91" t="s">
        <v>155</v>
      </c>
      <c r="X91">
        <v>0</v>
      </c>
      <c r="Y91">
        <v>1</v>
      </c>
      <c r="Z91" t="s">
        <v>155</v>
      </c>
      <c r="AA91">
        <v>0</v>
      </c>
      <c r="AB91">
        <v>1</v>
      </c>
      <c r="AC91" t="s">
        <v>155</v>
      </c>
      <c r="AD91">
        <v>0</v>
      </c>
      <c r="AE91">
        <v>1</v>
      </c>
      <c r="AF91" t="s">
        <v>155</v>
      </c>
      <c r="AG91">
        <v>0</v>
      </c>
      <c r="AH91">
        <v>1</v>
      </c>
      <c r="AI91">
        <v>0</v>
      </c>
      <c r="AJ91" t="s">
        <v>155</v>
      </c>
      <c r="AK91">
        <v>0</v>
      </c>
      <c r="AL91">
        <v>1</v>
      </c>
      <c r="AM91" t="s">
        <v>4774</v>
      </c>
      <c r="AN91">
        <v>-32768</v>
      </c>
      <c r="AO91">
        <v>32767</v>
      </c>
      <c r="AP91" t="s">
        <v>4775</v>
      </c>
      <c r="AQ91" t="s">
        <v>157</v>
      </c>
      <c r="AR91" t="s">
        <v>158</v>
      </c>
      <c r="AS91" t="str">
        <f>VLOOKUP('intouch变量（整型） '!$A91,基本表格!$G:$Q,3,FALSE)</f>
        <v>DB1100,INT1920</v>
      </c>
      <c r="AT91" t="str">
        <f>VLOOKUP('intouch变量（整型） '!$A91,基本表格!$G:$Q,10,FALSE)</f>
        <v>No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</row>
    <row r="92" spans="1:55">
      <c r="A92" t="s">
        <v>4865</v>
      </c>
      <c r="B92" s="11" t="str">
        <f t="shared" si="1"/>
        <v>CHP1</v>
      </c>
      <c r="C92" s="11" t="str">
        <f>VLOOKUP('intouch变量（整型） '!$A92,基本表格!$G:$Q,2,FALSE)</f>
        <v>1#刨片机润滑站压力  实际内码</v>
      </c>
      <c r="D92" t="s">
        <v>154</v>
      </c>
      <c r="E92" t="s">
        <v>154</v>
      </c>
      <c r="F92">
        <v>0</v>
      </c>
      <c r="G92" t="s">
        <v>154</v>
      </c>
      <c r="H92" t="s">
        <v>154</v>
      </c>
      <c r="I92">
        <v>0</v>
      </c>
      <c r="J92">
        <v>0</v>
      </c>
      <c r="L92">
        <v>0</v>
      </c>
      <c r="M92">
        <v>-32768</v>
      </c>
      <c r="N92">
        <v>32767</v>
      </c>
      <c r="O92">
        <v>0</v>
      </c>
      <c r="P92">
        <v>0</v>
      </c>
      <c r="Q92" t="s">
        <v>155</v>
      </c>
      <c r="R92">
        <v>0</v>
      </c>
      <c r="S92">
        <v>1</v>
      </c>
      <c r="T92" t="s">
        <v>155</v>
      </c>
      <c r="U92">
        <v>0</v>
      </c>
      <c r="V92">
        <v>1</v>
      </c>
      <c r="W92" t="s">
        <v>155</v>
      </c>
      <c r="X92">
        <v>0</v>
      </c>
      <c r="Y92">
        <v>1</v>
      </c>
      <c r="Z92" t="s">
        <v>155</v>
      </c>
      <c r="AA92">
        <v>0</v>
      </c>
      <c r="AB92">
        <v>1</v>
      </c>
      <c r="AC92" t="s">
        <v>155</v>
      </c>
      <c r="AD92">
        <v>0</v>
      </c>
      <c r="AE92">
        <v>1</v>
      </c>
      <c r="AF92" t="s">
        <v>155</v>
      </c>
      <c r="AG92">
        <v>0</v>
      </c>
      <c r="AH92">
        <v>1</v>
      </c>
      <c r="AI92">
        <v>0</v>
      </c>
      <c r="AJ92" t="s">
        <v>155</v>
      </c>
      <c r="AK92">
        <v>0</v>
      </c>
      <c r="AL92">
        <v>1</v>
      </c>
      <c r="AM92" t="s">
        <v>4774</v>
      </c>
      <c r="AN92">
        <v>-32768</v>
      </c>
      <c r="AO92">
        <v>32767</v>
      </c>
      <c r="AP92" t="s">
        <v>4775</v>
      </c>
      <c r="AQ92" t="s">
        <v>157</v>
      </c>
      <c r="AR92" t="s">
        <v>158</v>
      </c>
      <c r="AS92" t="str">
        <f>VLOOKUP('intouch变量（整型） '!$A92,基本表格!$G:$Q,3,FALSE)</f>
        <v>DB1101,INT2</v>
      </c>
      <c r="AT92" t="str">
        <f>VLOOKUP('intouch变量（整型） '!$A92,基本表格!$G:$Q,10,FALSE)</f>
        <v>Yes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</row>
    <row r="93" spans="1:55">
      <c r="A93" t="s">
        <v>4866</v>
      </c>
      <c r="B93" s="11" t="str">
        <f t="shared" si="1"/>
        <v>CHP1</v>
      </c>
      <c r="C93" s="11" t="str">
        <f>VLOOKUP('intouch变量（整型） '!$A93,基本表格!$G:$Q,2,FALSE)</f>
        <v>1#刨片机润滑站1#过滤器压差传感器  实际内码</v>
      </c>
      <c r="D93" t="s">
        <v>154</v>
      </c>
      <c r="E93" t="s">
        <v>154</v>
      </c>
      <c r="F93">
        <v>0</v>
      </c>
      <c r="G93" t="s">
        <v>154</v>
      </c>
      <c r="H93" t="s">
        <v>154</v>
      </c>
      <c r="I93">
        <v>0</v>
      </c>
      <c r="J93">
        <v>0</v>
      </c>
      <c r="L93">
        <v>0</v>
      </c>
      <c r="M93">
        <v>-32768</v>
      </c>
      <c r="N93">
        <v>32767</v>
      </c>
      <c r="O93">
        <v>0</v>
      </c>
      <c r="P93">
        <v>0</v>
      </c>
      <c r="Q93" t="s">
        <v>155</v>
      </c>
      <c r="R93">
        <v>0</v>
      </c>
      <c r="S93">
        <v>1</v>
      </c>
      <c r="T93" t="s">
        <v>155</v>
      </c>
      <c r="U93">
        <v>0</v>
      </c>
      <c r="V93">
        <v>1</v>
      </c>
      <c r="W93" t="s">
        <v>155</v>
      </c>
      <c r="X93">
        <v>0</v>
      </c>
      <c r="Y93">
        <v>1</v>
      </c>
      <c r="Z93" t="s">
        <v>155</v>
      </c>
      <c r="AA93">
        <v>0</v>
      </c>
      <c r="AB93">
        <v>1</v>
      </c>
      <c r="AC93" t="s">
        <v>155</v>
      </c>
      <c r="AD93">
        <v>0</v>
      </c>
      <c r="AE93">
        <v>1</v>
      </c>
      <c r="AF93" t="s">
        <v>155</v>
      </c>
      <c r="AG93">
        <v>0</v>
      </c>
      <c r="AH93">
        <v>1</v>
      </c>
      <c r="AI93">
        <v>0</v>
      </c>
      <c r="AJ93" t="s">
        <v>155</v>
      </c>
      <c r="AK93">
        <v>0</v>
      </c>
      <c r="AL93">
        <v>1</v>
      </c>
      <c r="AM93" t="s">
        <v>4774</v>
      </c>
      <c r="AN93">
        <v>-32768</v>
      </c>
      <c r="AO93">
        <v>32767</v>
      </c>
      <c r="AP93" t="s">
        <v>4775</v>
      </c>
      <c r="AQ93" t="s">
        <v>157</v>
      </c>
      <c r="AR93" t="s">
        <v>158</v>
      </c>
      <c r="AS93" t="str">
        <f>VLOOKUP('intouch变量（整型） '!$A93,基本表格!$G:$Q,3,FALSE)</f>
        <v>DB1101,INT52</v>
      </c>
      <c r="AT93" t="str">
        <f>VLOOKUP('intouch变量（整型） '!$A93,基本表格!$G:$Q,10,FALSE)</f>
        <v>Yes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</row>
    <row r="94" spans="1:55">
      <c r="A94" t="s">
        <v>4867</v>
      </c>
      <c r="B94" s="11" t="str">
        <f t="shared" si="1"/>
        <v>CHP1</v>
      </c>
      <c r="C94" s="11" t="str">
        <f>VLOOKUP('intouch变量（整型） '!$A94,基本表格!$G:$Q,2,FALSE)</f>
        <v>1#刨片机润滑站2#过滤器压差传感器  实际内码</v>
      </c>
      <c r="D94" t="s">
        <v>154</v>
      </c>
      <c r="E94" t="s">
        <v>154</v>
      </c>
      <c r="F94">
        <v>0</v>
      </c>
      <c r="G94" t="s">
        <v>154</v>
      </c>
      <c r="H94" t="s">
        <v>154</v>
      </c>
      <c r="I94">
        <v>0</v>
      </c>
      <c r="J94">
        <v>0</v>
      </c>
      <c r="L94">
        <v>0</v>
      </c>
      <c r="M94">
        <v>-32768</v>
      </c>
      <c r="N94">
        <v>32767</v>
      </c>
      <c r="O94">
        <v>0</v>
      </c>
      <c r="P94">
        <v>0</v>
      </c>
      <c r="Q94" t="s">
        <v>155</v>
      </c>
      <c r="R94">
        <v>0</v>
      </c>
      <c r="S94">
        <v>1</v>
      </c>
      <c r="T94" t="s">
        <v>155</v>
      </c>
      <c r="U94">
        <v>0</v>
      </c>
      <c r="V94">
        <v>1</v>
      </c>
      <c r="W94" t="s">
        <v>155</v>
      </c>
      <c r="X94">
        <v>0</v>
      </c>
      <c r="Y94">
        <v>1</v>
      </c>
      <c r="Z94" t="s">
        <v>155</v>
      </c>
      <c r="AA94">
        <v>0</v>
      </c>
      <c r="AB94">
        <v>1</v>
      </c>
      <c r="AC94" t="s">
        <v>155</v>
      </c>
      <c r="AD94">
        <v>0</v>
      </c>
      <c r="AE94">
        <v>1</v>
      </c>
      <c r="AF94" t="s">
        <v>155</v>
      </c>
      <c r="AG94">
        <v>0</v>
      </c>
      <c r="AH94">
        <v>1</v>
      </c>
      <c r="AI94">
        <v>0</v>
      </c>
      <c r="AJ94" t="s">
        <v>155</v>
      </c>
      <c r="AK94">
        <v>0</v>
      </c>
      <c r="AL94">
        <v>1</v>
      </c>
      <c r="AM94" t="s">
        <v>4774</v>
      </c>
      <c r="AN94">
        <v>-32768</v>
      </c>
      <c r="AO94">
        <v>32767</v>
      </c>
      <c r="AP94" t="s">
        <v>4775</v>
      </c>
      <c r="AQ94" t="s">
        <v>157</v>
      </c>
      <c r="AR94" t="s">
        <v>158</v>
      </c>
      <c r="AS94" t="str">
        <f>VLOOKUP('intouch变量（整型） '!$A94,基本表格!$G:$Q,3,FALSE)</f>
        <v>DB1101,INT102</v>
      </c>
      <c r="AT94" t="str">
        <f>VLOOKUP('intouch变量（整型） '!$A94,基本表格!$G:$Q,10,FALSE)</f>
        <v>Yes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</row>
    <row r="95" spans="1:55">
      <c r="A95" t="s">
        <v>4868</v>
      </c>
      <c r="B95" s="11" t="str">
        <f t="shared" si="1"/>
        <v>CHP1</v>
      </c>
      <c r="C95" s="11" t="str">
        <f>VLOOKUP('intouch变量（整型） '!$A95,基本表格!$G:$Q,2,FALSE)</f>
        <v>1#刨片机振动传感器  实际内码</v>
      </c>
      <c r="D95" t="s">
        <v>154</v>
      </c>
      <c r="E95" t="s">
        <v>154</v>
      </c>
      <c r="F95">
        <v>0</v>
      </c>
      <c r="G95" t="s">
        <v>154</v>
      </c>
      <c r="H95" t="s">
        <v>154</v>
      </c>
      <c r="I95">
        <v>0</v>
      </c>
      <c r="J95">
        <v>0</v>
      </c>
      <c r="L95">
        <v>0</v>
      </c>
      <c r="M95">
        <v>-32768</v>
      </c>
      <c r="N95">
        <v>32767</v>
      </c>
      <c r="O95">
        <v>0</v>
      </c>
      <c r="P95">
        <v>0</v>
      </c>
      <c r="Q95" t="s">
        <v>155</v>
      </c>
      <c r="R95">
        <v>0</v>
      </c>
      <c r="S95">
        <v>1</v>
      </c>
      <c r="T95" t="s">
        <v>155</v>
      </c>
      <c r="U95">
        <v>0</v>
      </c>
      <c r="V95">
        <v>1</v>
      </c>
      <c r="W95" t="s">
        <v>155</v>
      </c>
      <c r="X95">
        <v>0</v>
      </c>
      <c r="Y95">
        <v>1</v>
      </c>
      <c r="Z95" t="s">
        <v>155</v>
      </c>
      <c r="AA95">
        <v>0</v>
      </c>
      <c r="AB95">
        <v>1</v>
      </c>
      <c r="AC95" t="s">
        <v>155</v>
      </c>
      <c r="AD95">
        <v>0</v>
      </c>
      <c r="AE95">
        <v>1</v>
      </c>
      <c r="AF95" t="s">
        <v>155</v>
      </c>
      <c r="AG95">
        <v>0</v>
      </c>
      <c r="AH95">
        <v>1</v>
      </c>
      <c r="AI95">
        <v>0</v>
      </c>
      <c r="AJ95" t="s">
        <v>155</v>
      </c>
      <c r="AK95">
        <v>0</v>
      </c>
      <c r="AL95">
        <v>1</v>
      </c>
      <c r="AM95" t="s">
        <v>4774</v>
      </c>
      <c r="AN95">
        <v>-32768</v>
      </c>
      <c r="AO95">
        <v>32767</v>
      </c>
      <c r="AP95" t="s">
        <v>4775</v>
      </c>
      <c r="AQ95" t="s">
        <v>157</v>
      </c>
      <c r="AR95" t="s">
        <v>158</v>
      </c>
      <c r="AS95" t="str">
        <f>VLOOKUP('intouch变量（整型） '!$A95,基本表格!$G:$Q,3,FALSE)</f>
        <v>DB1101,INT152</v>
      </c>
      <c r="AT95" t="str">
        <f>VLOOKUP('intouch变量（整型） '!$A95,基本表格!$G:$Q,10,FALSE)</f>
        <v>Yes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</row>
    <row r="96" spans="1:55">
      <c r="A96" t="s">
        <v>4869</v>
      </c>
      <c r="B96" s="11" t="str">
        <f t="shared" si="1"/>
        <v>CHP1</v>
      </c>
      <c r="C96" s="11" t="str">
        <f>VLOOKUP('intouch变量（整型） '!$A96,基本表格!$G:$Q,2,FALSE)</f>
        <v>1#刨片机润滑站温度  实际内码</v>
      </c>
      <c r="D96" t="s">
        <v>154</v>
      </c>
      <c r="E96" t="s">
        <v>154</v>
      </c>
      <c r="F96">
        <v>0</v>
      </c>
      <c r="G96" t="s">
        <v>154</v>
      </c>
      <c r="H96" t="s">
        <v>154</v>
      </c>
      <c r="I96">
        <v>0</v>
      </c>
      <c r="J96">
        <v>0</v>
      </c>
      <c r="L96">
        <v>0</v>
      </c>
      <c r="M96">
        <v>-32768</v>
      </c>
      <c r="N96">
        <v>32767</v>
      </c>
      <c r="O96">
        <v>0</v>
      </c>
      <c r="P96">
        <v>0</v>
      </c>
      <c r="Q96" t="s">
        <v>155</v>
      </c>
      <c r="R96">
        <v>0</v>
      </c>
      <c r="S96">
        <v>1</v>
      </c>
      <c r="T96" t="s">
        <v>155</v>
      </c>
      <c r="U96">
        <v>0</v>
      </c>
      <c r="V96">
        <v>1</v>
      </c>
      <c r="W96" t="s">
        <v>155</v>
      </c>
      <c r="X96">
        <v>0</v>
      </c>
      <c r="Y96">
        <v>1</v>
      </c>
      <c r="Z96" t="s">
        <v>155</v>
      </c>
      <c r="AA96">
        <v>0</v>
      </c>
      <c r="AB96">
        <v>1</v>
      </c>
      <c r="AC96" t="s">
        <v>155</v>
      </c>
      <c r="AD96">
        <v>0</v>
      </c>
      <c r="AE96">
        <v>1</v>
      </c>
      <c r="AF96" t="s">
        <v>155</v>
      </c>
      <c r="AG96">
        <v>0</v>
      </c>
      <c r="AH96">
        <v>1</v>
      </c>
      <c r="AI96">
        <v>0</v>
      </c>
      <c r="AJ96" t="s">
        <v>155</v>
      </c>
      <c r="AK96">
        <v>0</v>
      </c>
      <c r="AL96">
        <v>1</v>
      </c>
      <c r="AM96" t="s">
        <v>4774</v>
      </c>
      <c r="AN96">
        <v>-32768</v>
      </c>
      <c r="AO96">
        <v>32767</v>
      </c>
      <c r="AP96" t="s">
        <v>4775</v>
      </c>
      <c r="AQ96" t="s">
        <v>157</v>
      </c>
      <c r="AR96" t="s">
        <v>158</v>
      </c>
      <c r="AS96" t="str">
        <f>VLOOKUP('intouch变量（整型） '!$A96,基本表格!$G:$Q,3,FALSE)</f>
        <v>DB1101,INT202</v>
      </c>
      <c r="AT96" t="str">
        <f>VLOOKUP('intouch变量（整型） '!$A96,基本表格!$G:$Q,10,FALSE)</f>
        <v>Yes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</row>
    <row r="97" spans="1:55">
      <c r="A97" t="s">
        <v>4870</v>
      </c>
      <c r="B97" s="11" t="str">
        <f t="shared" si="1"/>
        <v>CHP1</v>
      </c>
      <c r="C97" s="11" t="str">
        <f>VLOOKUP('intouch变量（整型） '!$A97,基本表格!$G:$Q,2,FALSE)</f>
        <v>1#刨片机主机轴承温度传感器1#  实际内码</v>
      </c>
      <c r="D97" t="s">
        <v>154</v>
      </c>
      <c r="E97" t="s">
        <v>154</v>
      </c>
      <c r="F97">
        <v>0</v>
      </c>
      <c r="G97" t="s">
        <v>154</v>
      </c>
      <c r="H97" t="s">
        <v>154</v>
      </c>
      <c r="I97">
        <v>0</v>
      </c>
      <c r="J97">
        <v>0</v>
      </c>
      <c r="L97">
        <v>0</v>
      </c>
      <c r="M97">
        <v>-32768</v>
      </c>
      <c r="N97">
        <v>32767</v>
      </c>
      <c r="O97">
        <v>0</v>
      </c>
      <c r="P97">
        <v>0</v>
      </c>
      <c r="Q97" t="s">
        <v>155</v>
      </c>
      <c r="R97">
        <v>0</v>
      </c>
      <c r="S97">
        <v>1</v>
      </c>
      <c r="T97" t="s">
        <v>155</v>
      </c>
      <c r="U97">
        <v>0</v>
      </c>
      <c r="V97">
        <v>1</v>
      </c>
      <c r="W97" t="s">
        <v>155</v>
      </c>
      <c r="X97">
        <v>0</v>
      </c>
      <c r="Y97">
        <v>1</v>
      </c>
      <c r="Z97" t="s">
        <v>155</v>
      </c>
      <c r="AA97">
        <v>0</v>
      </c>
      <c r="AB97">
        <v>1</v>
      </c>
      <c r="AC97" t="s">
        <v>155</v>
      </c>
      <c r="AD97">
        <v>0</v>
      </c>
      <c r="AE97">
        <v>1</v>
      </c>
      <c r="AF97" t="s">
        <v>155</v>
      </c>
      <c r="AG97">
        <v>0</v>
      </c>
      <c r="AH97">
        <v>1</v>
      </c>
      <c r="AI97">
        <v>0</v>
      </c>
      <c r="AJ97" t="s">
        <v>155</v>
      </c>
      <c r="AK97">
        <v>0</v>
      </c>
      <c r="AL97">
        <v>1</v>
      </c>
      <c r="AM97" t="s">
        <v>4774</v>
      </c>
      <c r="AN97">
        <v>-32768</v>
      </c>
      <c r="AO97">
        <v>32767</v>
      </c>
      <c r="AP97" t="s">
        <v>4775</v>
      </c>
      <c r="AQ97" t="s">
        <v>157</v>
      </c>
      <c r="AR97" t="s">
        <v>158</v>
      </c>
      <c r="AS97" t="str">
        <f>VLOOKUP('intouch变量（整型） '!$A97,基本表格!$G:$Q,3,FALSE)</f>
        <v>DB1101,INT252</v>
      </c>
      <c r="AT97" t="str">
        <f>VLOOKUP('intouch变量（整型） '!$A97,基本表格!$G:$Q,10,FALSE)</f>
        <v>Yes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</row>
    <row r="98" spans="1:55">
      <c r="A98" t="s">
        <v>4871</v>
      </c>
      <c r="B98" s="11" t="str">
        <f t="shared" si="1"/>
        <v>CHP1</v>
      </c>
      <c r="C98" s="11" t="str">
        <f>VLOOKUP('intouch变量（整型） '!$A98,基本表格!$G:$Q,2,FALSE)</f>
        <v>1#刨片机主机轴承温度传感器2#  实际内码</v>
      </c>
      <c r="D98" t="s">
        <v>154</v>
      </c>
      <c r="E98" t="s">
        <v>154</v>
      </c>
      <c r="F98">
        <v>0</v>
      </c>
      <c r="G98" t="s">
        <v>154</v>
      </c>
      <c r="H98" t="s">
        <v>154</v>
      </c>
      <c r="I98">
        <v>0</v>
      </c>
      <c r="J98">
        <v>0</v>
      </c>
      <c r="L98">
        <v>0</v>
      </c>
      <c r="M98">
        <v>-32768</v>
      </c>
      <c r="N98">
        <v>32767</v>
      </c>
      <c r="O98">
        <v>0</v>
      </c>
      <c r="P98">
        <v>0</v>
      </c>
      <c r="Q98" t="s">
        <v>155</v>
      </c>
      <c r="R98">
        <v>0</v>
      </c>
      <c r="S98">
        <v>1</v>
      </c>
      <c r="T98" t="s">
        <v>155</v>
      </c>
      <c r="U98">
        <v>0</v>
      </c>
      <c r="V98">
        <v>1</v>
      </c>
      <c r="W98" t="s">
        <v>155</v>
      </c>
      <c r="X98">
        <v>0</v>
      </c>
      <c r="Y98">
        <v>1</v>
      </c>
      <c r="Z98" t="s">
        <v>155</v>
      </c>
      <c r="AA98">
        <v>0</v>
      </c>
      <c r="AB98">
        <v>1</v>
      </c>
      <c r="AC98" t="s">
        <v>155</v>
      </c>
      <c r="AD98">
        <v>0</v>
      </c>
      <c r="AE98">
        <v>1</v>
      </c>
      <c r="AF98" t="s">
        <v>155</v>
      </c>
      <c r="AG98">
        <v>0</v>
      </c>
      <c r="AH98">
        <v>1</v>
      </c>
      <c r="AI98">
        <v>0</v>
      </c>
      <c r="AJ98" t="s">
        <v>155</v>
      </c>
      <c r="AK98">
        <v>0</v>
      </c>
      <c r="AL98">
        <v>1</v>
      </c>
      <c r="AM98" t="s">
        <v>4774</v>
      </c>
      <c r="AN98">
        <v>-32768</v>
      </c>
      <c r="AO98">
        <v>32767</v>
      </c>
      <c r="AP98" t="s">
        <v>4775</v>
      </c>
      <c r="AQ98" t="s">
        <v>157</v>
      </c>
      <c r="AR98" t="s">
        <v>158</v>
      </c>
      <c r="AS98" t="str">
        <f>VLOOKUP('intouch变量（整型） '!$A98,基本表格!$G:$Q,3,FALSE)</f>
        <v>DB1101,INT302</v>
      </c>
      <c r="AT98" t="str">
        <f>VLOOKUP('intouch变量（整型） '!$A98,基本表格!$G:$Q,10,FALSE)</f>
        <v>Yes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</row>
    <row r="99" spans="1:55">
      <c r="A99" t="s">
        <v>4872</v>
      </c>
      <c r="B99" s="11" t="str">
        <f t="shared" si="1"/>
        <v>CHP1</v>
      </c>
      <c r="C99" s="11" t="str">
        <f>VLOOKUP('intouch变量（整型） '!$A99,基本表格!$G:$Q,2,FALSE)</f>
        <v>1#刨片机主电机轴承温度传感器  实际内码</v>
      </c>
      <c r="D99" t="s">
        <v>154</v>
      </c>
      <c r="E99" t="s">
        <v>154</v>
      </c>
      <c r="F99">
        <v>0</v>
      </c>
      <c r="G99" t="s">
        <v>154</v>
      </c>
      <c r="H99" t="s">
        <v>154</v>
      </c>
      <c r="I99">
        <v>0</v>
      </c>
      <c r="J99">
        <v>0</v>
      </c>
      <c r="L99">
        <v>0</v>
      </c>
      <c r="M99">
        <v>-32768</v>
      </c>
      <c r="N99">
        <v>32767</v>
      </c>
      <c r="O99">
        <v>0</v>
      </c>
      <c r="P99">
        <v>0</v>
      </c>
      <c r="Q99" t="s">
        <v>155</v>
      </c>
      <c r="R99">
        <v>0</v>
      </c>
      <c r="S99">
        <v>1</v>
      </c>
      <c r="T99" t="s">
        <v>155</v>
      </c>
      <c r="U99">
        <v>0</v>
      </c>
      <c r="V99">
        <v>1</v>
      </c>
      <c r="W99" t="s">
        <v>155</v>
      </c>
      <c r="X99">
        <v>0</v>
      </c>
      <c r="Y99">
        <v>1</v>
      </c>
      <c r="Z99" t="s">
        <v>155</v>
      </c>
      <c r="AA99">
        <v>0</v>
      </c>
      <c r="AB99">
        <v>1</v>
      </c>
      <c r="AC99" t="s">
        <v>155</v>
      </c>
      <c r="AD99">
        <v>0</v>
      </c>
      <c r="AE99">
        <v>1</v>
      </c>
      <c r="AF99" t="s">
        <v>155</v>
      </c>
      <c r="AG99">
        <v>0</v>
      </c>
      <c r="AH99">
        <v>1</v>
      </c>
      <c r="AI99">
        <v>0</v>
      </c>
      <c r="AJ99" t="s">
        <v>155</v>
      </c>
      <c r="AK99">
        <v>0</v>
      </c>
      <c r="AL99">
        <v>1</v>
      </c>
      <c r="AM99" t="s">
        <v>4774</v>
      </c>
      <c r="AN99">
        <v>-32768</v>
      </c>
      <c r="AO99">
        <v>32767</v>
      </c>
      <c r="AP99" t="s">
        <v>4775</v>
      </c>
      <c r="AQ99" t="s">
        <v>157</v>
      </c>
      <c r="AR99" t="s">
        <v>158</v>
      </c>
      <c r="AS99" t="str">
        <f>VLOOKUP('intouch变量（整型） '!$A99,基本表格!$G:$Q,3,FALSE)</f>
        <v>DB1101,INT352</v>
      </c>
      <c r="AT99" t="str">
        <f>VLOOKUP('intouch变量（整型） '!$A99,基本表格!$G:$Q,10,FALSE)</f>
        <v>Yes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</row>
    <row r="100" spans="1:55">
      <c r="A100" t="s">
        <v>4873</v>
      </c>
      <c r="B100" s="11" t="str">
        <f t="shared" si="1"/>
        <v>CHP1</v>
      </c>
      <c r="C100" s="11" t="str">
        <f>VLOOKUP('intouch变量（整型） '!$A100,基本表格!$G:$Q,2,FALSE)</f>
        <v>1#刨片机刀环电磁阀(刀环缩回与顶出)  阀开启延时(s)</v>
      </c>
      <c r="D100" t="s">
        <v>154</v>
      </c>
      <c r="E100" t="s">
        <v>154</v>
      </c>
      <c r="F100">
        <v>0</v>
      </c>
      <c r="G100" t="s">
        <v>154</v>
      </c>
      <c r="H100" t="s">
        <v>154</v>
      </c>
      <c r="I100">
        <v>0</v>
      </c>
      <c r="J100">
        <v>0</v>
      </c>
      <c r="L100">
        <v>0</v>
      </c>
      <c r="M100">
        <v>-32768</v>
      </c>
      <c r="N100">
        <v>32767</v>
      </c>
      <c r="O100">
        <v>0</v>
      </c>
      <c r="P100">
        <v>0</v>
      </c>
      <c r="Q100" t="s">
        <v>155</v>
      </c>
      <c r="R100">
        <v>0</v>
      </c>
      <c r="S100">
        <v>1</v>
      </c>
      <c r="T100" t="s">
        <v>155</v>
      </c>
      <c r="U100">
        <v>0</v>
      </c>
      <c r="V100">
        <v>1</v>
      </c>
      <c r="W100" t="s">
        <v>155</v>
      </c>
      <c r="X100">
        <v>0</v>
      </c>
      <c r="Y100">
        <v>1</v>
      </c>
      <c r="Z100" t="s">
        <v>155</v>
      </c>
      <c r="AA100">
        <v>0</v>
      </c>
      <c r="AB100">
        <v>1</v>
      </c>
      <c r="AC100" t="s">
        <v>155</v>
      </c>
      <c r="AD100">
        <v>0</v>
      </c>
      <c r="AE100">
        <v>1</v>
      </c>
      <c r="AF100" t="s">
        <v>155</v>
      </c>
      <c r="AG100">
        <v>0</v>
      </c>
      <c r="AH100">
        <v>1</v>
      </c>
      <c r="AI100">
        <v>0</v>
      </c>
      <c r="AJ100" t="s">
        <v>155</v>
      </c>
      <c r="AK100">
        <v>0</v>
      </c>
      <c r="AL100">
        <v>1</v>
      </c>
      <c r="AM100" t="s">
        <v>4774</v>
      </c>
      <c r="AN100">
        <v>-32768</v>
      </c>
      <c r="AO100">
        <v>32767</v>
      </c>
      <c r="AP100" t="s">
        <v>4775</v>
      </c>
      <c r="AQ100" t="s">
        <v>157</v>
      </c>
      <c r="AR100" t="s">
        <v>158</v>
      </c>
      <c r="AS100" t="str">
        <f>VLOOKUP('intouch变量（整型） '!$A100,基本表格!$G:$Q,3,FALSE)</f>
        <v>DB1102,INT4</v>
      </c>
      <c r="AT100" t="str">
        <f>VLOOKUP('intouch变量（整型） '!$A100,基本表格!$G:$Q,10,FALSE)</f>
        <v>No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</row>
    <row r="101" spans="1:55">
      <c r="A101" t="s">
        <v>4874</v>
      </c>
      <c r="B101" s="11" t="str">
        <f t="shared" si="1"/>
        <v>CHP1</v>
      </c>
      <c r="C101" s="11" t="str">
        <f>VLOOKUP('intouch变量（整型） '!$A101,基本表格!$G:$Q,2,FALSE)</f>
        <v>1#刨片机刀环电磁阀(刀环缩回与顶出)  阀关闭延时(s)</v>
      </c>
      <c r="D101" t="s">
        <v>154</v>
      </c>
      <c r="E101" t="s">
        <v>154</v>
      </c>
      <c r="F101">
        <v>0</v>
      </c>
      <c r="G101" t="s">
        <v>154</v>
      </c>
      <c r="H101" t="s">
        <v>154</v>
      </c>
      <c r="I101">
        <v>0</v>
      </c>
      <c r="J101">
        <v>0</v>
      </c>
      <c r="L101">
        <v>0</v>
      </c>
      <c r="M101">
        <v>-32768</v>
      </c>
      <c r="N101">
        <v>32767</v>
      </c>
      <c r="O101">
        <v>0</v>
      </c>
      <c r="P101">
        <v>0</v>
      </c>
      <c r="Q101" t="s">
        <v>155</v>
      </c>
      <c r="R101">
        <v>0</v>
      </c>
      <c r="S101">
        <v>1</v>
      </c>
      <c r="T101" t="s">
        <v>155</v>
      </c>
      <c r="U101">
        <v>0</v>
      </c>
      <c r="V101">
        <v>1</v>
      </c>
      <c r="W101" t="s">
        <v>155</v>
      </c>
      <c r="X101">
        <v>0</v>
      </c>
      <c r="Y101">
        <v>1</v>
      </c>
      <c r="Z101" t="s">
        <v>155</v>
      </c>
      <c r="AA101">
        <v>0</v>
      </c>
      <c r="AB101">
        <v>1</v>
      </c>
      <c r="AC101" t="s">
        <v>155</v>
      </c>
      <c r="AD101">
        <v>0</v>
      </c>
      <c r="AE101">
        <v>1</v>
      </c>
      <c r="AF101" t="s">
        <v>155</v>
      </c>
      <c r="AG101">
        <v>0</v>
      </c>
      <c r="AH101">
        <v>1</v>
      </c>
      <c r="AI101">
        <v>0</v>
      </c>
      <c r="AJ101" t="s">
        <v>155</v>
      </c>
      <c r="AK101">
        <v>0</v>
      </c>
      <c r="AL101">
        <v>1</v>
      </c>
      <c r="AM101" t="s">
        <v>4774</v>
      </c>
      <c r="AN101">
        <v>-32768</v>
      </c>
      <c r="AO101">
        <v>32767</v>
      </c>
      <c r="AP101" t="s">
        <v>4775</v>
      </c>
      <c r="AQ101" t="s">
        <v>157</v>
      </c>
      <c r="AR101" t="s">
        <v>158</v>
      </c>
      <c r="AS101" t="str">
        <f>VLOOKUP('intouch变量（整型） '!$A101,基本表格!$G:$Q,3,FALSE)</f>
        <v>DB1102,INT6</v>
      </c>
      <c r="AT101" t="str">
        <f>VLOOKUP('intouch变量（整型） '!$A101,基本表格!$G:$Q,10,FALSE)</f>
        <v>No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</row>
    <row r="102" spans="1:55">
      <c r="A102" t="s">
        <v>4875</v>
      </c>
      <c r="B102" s="11" t="str">
        <f t="shared" si="1"/>
        <v>CHP1</v>
      </c>
      <c r="C102" s="11" t="str">
        <f>VLOOKUP('intouch变量（整型） '!$A102,基本表格!$G:$Q,2,FALSE)</f>
        <v>1#刨片机刹车电磁阀  阀开启延时(s)</v>
      </c>
      <c r="D102" t="s">
        <v>154</v>
      </c>
      <c r="E102" t="s">
        <v>154</v>
      </c>
      <c r="F102">
        <v>0</v>
      </c>
      <c r="G102" t="s">
        <v>154</v>
      </c>
      <c r="H102" t="s">
        <v>154</v>
      </c>
      <c r="I102">
        <v>0</v>
      </c>
      <c r="J102">
        <v>0</v>
      </c>
      <c r="L102">
        <v>0</v>
      </c>
      <c r="M102">
        <v>-32768</v>
      </c>
      <c r="N102">
        <v>32767</v>
      </c>
      <c r="O102">
        <v>0</v>
      </c>
      <c r="P102">
        <v>0</v>
      </c>
      <c r="Q102" t="s">
        <v>155</v>
      </c>
      <c r="R102">
        <v>0</v>
      </c>
      <c r="S102">
        <v>1</v>
      </c>
      <c r="T102" t="s">
        <v>155</v>
      </c>
      <c r="U102">
        <v>0</v>
      </c>
      <c r="V102">
        <v>1</v>
      </c>
      <c r="W102" t="s">
        <v>155</v>
      </c>
      <c r="X102">
        <v>0</v>
      </c>
      <c r="Y102">
        <v>1</v>
      </c>
      <c r="Z102" t="s">
        <v>155</v>
      </c>
      <c r="AA102">
        <v>0</v>
      </c>
      <c r="AB102">
        <v>1</v>
      </c>
      <c r="AC102" t="s">
        <v>155</v>
      </c>
      <c r="AD102">
        <v>0</v>
      </c>
      <c r="AE102">
        <v>1</v>
      </c>
      <c r="AF102" t="s">
        <v>155</v>
      </c>
      <c r="AG102">
        <v>0</v>
      </c>
      <c r="AH102">
        <v>1</v>
      </c>
      <c r="AI102">
        <v>0</v>
      </c>
      <c r="AJ102" t="s">
        <v>155</v>
      </c>
      <c r="AK102">
        <v>0</v>
      </c>
      <c r="AL102">
        <v>1</v>
      </c>
      <c r="AM102" t="s">
        <v>4774</v>
      </c>
      <c r="AN102">
        <v>-32768</v>
      </c>
      <c r="AO102">
        <v>32767</v>
      </c>
      <c r="AP102" t="s">
        <v>4775</v>
      </c>
      <c r="AQ102" t="s">
        <v>157</v>
      </c>
      <c r="AR102" t="s">
        <v>158</v>
      </c>
      <c r="AS102" t="str">
        <f>VLOOKUP('intouch变量（整型） '!$A102,基本表格!$G:$Q,3,FALSE)</f>
        <v>DB1102,INT14</v>
      </c>
      <c r="AT102" t="str">
        <f>VLOOKUP('intouch变量（整型） '!$A102,基本表格!$G:$Q,10,FALSE)</f>
        <v>No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</row>
    <row r="103" spans="1:55">
      <c r="A103" t="s">
        <v>4876</v>
      </c>
      <c r="B103" s="11" t="str">
        <f t="shared" si="1"/>
        <v>CHP1</v>
      </c>
      <c r="C103" s="11" t="str">
        <f>VLOOKUP('intouch变量（整型） '!$A103,基本表格!$G:$Q,2,FALSE)</f>
        <v>1#刨片机刹车电磁阀  阀关闭延时(s)</v>
      </c>
      <c r="D103" t="s">
        <v>154</v>
      </c>
      <c r="E103" t="s">
        <v>154</v>
      </c>
      <c r="F103">
        <v>0</v>
      </c>
      <c r="G103" t="s">
        <v>154</v>
      </c>
      <c r="H103" t="s">
        <v>154</v>
      </c>
      <c r="I103">
        <v>0</v>
      </c>
      <c r="J103">
        <v>0</v>
      </c>
      <c r="L103">
        <v>0</v>
      </c>
      <c r="M103">
        <v>-32768</v>
      </c>
      <c r="N103">
        <v>32767</v>
      </c>
      <c r="O103">
        <v>0</v>
      </c>
      <c r="P103">
        <v>0</v>
      </c>
      <c r="Q103" t="s">
        <v>155</v>
      </c>
      <c r="R103">
        <v>0</v>
      </c>
      <c r="S103">
        <v>1</v>
      </c>
      <c r="T103" t="s">
        <v>155</v>
      </c>
      <c r="U103">
        <v>0</v>
      </c>
      <c r="V103">
        <v>1</v>
      </c>
      <c r="W103" t="s">
        <v>155</v>
      </c>
      <c r="X103">
        <v>0</v>
      </c>
      <c r="Y103">
        <v>1</v>
      </c>
      <c r="Z103" t="s">
        <v>155</v>
      </c>
      <c r="AA103">
        <v>0</v>
      </c>
      <c r="AB103">
        <v>1</v>
      </c>
      <c r="AC103" t="s">
        <v>155</v>
      </c>
      <c r="AD103">
        <v>0</v>
      </c>
      <c r="AE103">
        <v>1</v>
      </c>
      <c r="AF103" t="s">
        <v>155</v>
      </c>
      <c r="AG103">
        <v>0</v>
      </c>
      <c r="AH103">
        <v>1</v>
      </c>
      <c r="AI103">
        <v>0</v>
      </c>
      <c r="AJ103" t="s">
        <v>155</v>
      </c>
      <c r="AK103">
        <v>0</v>
      </c>
      <c r="AL103">
        <v>1</v>
      </c>
      <c r="AM103" t="s">
        <v>4774</v>
      </c>
      <c r="AN103">
        <v>-32768</v>
      </c>
      <c r="AO103">
        <v>32767</v>
      </c>
      <c r="AP103" t="s">
        <v>4775</v>
      </c>
      <c r="AQ103" t="s">
        <v>157</v>
      </c>
      <c r="AR103" t="s">
        <v>158</v>
      </c>
      <c r="AS103" t="str">
        <f>VLOOKUP('intouch变量（整型） '!$A103,基本表格!$G:$Q,3,FALSE)</f>
        <v>DB1102,INT16</v>
      </c>
      <c r="AT103" t="str">
        <f>VLOOKUP('intouch变量（整型） '!$A103,基本表格!$G:$Q,10,FALSE)</f>
        <v>No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</row>
    <row r="104" spans="1:55">
      <c r="A104" t="s">
        <v>4877</v>
      </c>
      <c r="B104" s="11" t="str">
        <f t="shared" si="1"/>
        <v>CHP1</v>
      </c>
      <c r="C104" s="11" t="str">
        <f>VLOOKUP('intouch变量（整型） '!$A104,基本表格!$G:$Q,2,FALSE)</f>
        <v>1#刨片机电磁门锁电磁阀  阀开启延时(s)</v>
      </c>
      <c r="D104" t="s">
        <v>154</v>
      </c>
      <c r="E104" t="s">
        <v>154</v>
      </c>
      <c r="F104">
        <v>0</v>
      </c>
      <c r="G104" t="s">
        <v>154</v>
      </c>
      <c r="H104" t="s">
        <v>154</v>
      </c>
      <c r="I104">
        <v>0</v>
      </c>
      <c r="J104">
        <v>0</v>
      </c>
      <c r="L104">
        <v>0</v>
      </c>
      <c r="M104">
        <v>-32768</v>
      </c>
      <c r="N104">
        <v>32767</v>
      </c>
      <c r="O104">
        <v>0</v>
      </c>
      <c r="P104">
        <v>0</v>
      </c>
      <c r="Q104" t="s">
        <v>155</v>
      </c>
      <c r="R104">
        <v>0</v>
      </c>
      <c r="S104">
        <v>1</v>
      </c>
      <c r="T104" t="s">
        <v>155</v>
      </c>
      <c r="U104">
        <v>0</v>
      </c>
      <c r="V104">
        <v>1</v>
      </c>
      <c r="W104" t="s">
        <v>155</v>
      </c>
      <c r="X104">
        <v>0</v>
      </c>
      <c r="Y104">
        <v>1</v>
      </c>
      <c r="Z104" t="s">
        <v>155</v>
      </c>
      <c r="AA104">
        <v>0</v>
      </c>
      <c r="AB104">
        <v>1</v>
      </c>
      <c r="AC104" t="s">
        <v>155</v>
      </c>
      <c r="AD104">
        <v>0</v>
      </c>
      <c r="AE104">
        <v>1</v>
      </c>
      <c r="AF104" t="s">
        <v>155</v>
      </c>
      <c r="AG104">
        <v>0</v>
      </c>
      <c r="AH104">
        <v>1</v>
      </c>
      <c r="AI104">
        <v>0</v>
      </c>
      <c r="AJ104" t="s">
        <v>155</v>
      </c>
      <c r="AK104">
        <v>0</v>
      </c>
      <c r="AL104">
        <v>1</v>
      </c>
      <c r="AM104" t="s">
        <v>4774</v>
      </c>
      <c r="AN104">
        <v>-32768</v>
      </c>
      <c r="AO104">
        <v>32767</v>
      </c>
      <c r="AP104" t="s">
        <v>4775</v>
      </c>
      <c r="AQ104" t="s">
        <v>157</v>
      </c>
      <c r="AR104" t="s">
        <v>158</v>
      </c>
      <c r="AS104" t="str">
        <f>VLOOKUP('intouch变量（整型） '!$A104,基本表格!$G:$Q,3,FALSE)</f>
        <v>DB1102,INT24</v>
      </c>
      <c r="AT104" t="str">
        <f>VLOOKUP('intouch变量（整型） '!$A104,基本表格!$G:$Q,10,FALSE)</f>
        <v>No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</row>
    <row r="105" spans="1:55">
      <c r="A105" t="s">
        <v>4878</v>
      </c>
      <c r="B105" s="11" t="str">
        <f t="shared" si="1"/>
        <v>CHP1</v>
      </c>
      <c r="C105" s="11" t="str">
        <f>VLOOKUP('intouch变量（整型） '!$A105,基本表格!$G:$Q,2,FALSE)</f>
        <v>1#刨片机电磁门锁电磁阀  阀关闭延时(s)</v>
      </c>
      <c r="D105" t="s">
        <v>154</v>
      </c>
      <c r="E105" t="s">
        <v>154</v>
      </c>
      <c r="F105">
        <v>0</v>
      </c>
      <c r="G105" t="s">
        <v>154</v>
      </c>
      <c r="H105" t="s">
        <v>154</v>
      </c>
      <c r="I105">
        <v>0</v>
      </c>
      <c r="J105">
        <v>0</v>
      </c>
      <c r="L105">
        <v>0</v>
      </c>
      <c r="M105">
        <v>-32768</v>
      </c>
      <c r="N105">
        <v>32767</v>
      </c>
      <c r="O105">
        <v>0</v>
      </c>
      <c r="P105">
        <v>0</v>
      </c>
      <c r="Q105" t="s">
        <v>155</v>
      </c>
      <c r="R105">
        <v>0</v>
      </c>
      <c r="S105">
        <v>1</v>
      </c>
      <c r="T105" t="s">
        <v>155</v>
      </c>
      <c r="U105">
        <v>0</v>
      </c>
      <c r="V105">
        <v>1</v>
      </c>
      <c r="W105" t="s">
        <v>155</v>
      </c>
      <c r="X105">
        <v>0</v>
      </c>
      <c r="Y105">
        <v>1</v>
      </c>
      <c r="Z105" t="s">
        <v>155</v>
      </c>
      <c r="AA105">
        <v>0</v>
      </c>
      <c r="AB105">
        <v>1</v>
      </c>
      <c r="AC105" t="s">
        <v>155</v>
      </c>
      <c r="AD105">
        <v>0</v>
      </c>
      <c r="AE105">
        <v>1</v>
      </c>
      <c r="AF105" t="s">
        <v>155</v>
      </c>
      <c r="AG105">
        <v>0</v>
      </c>
      <c r="AH105">
        <v>1</v>
      </c>
      <c r="AI105">
        <v>0</v>
      </c>
      <c r="AJ105" t="s">
        <v>155</v>
      </c>
      <c r="AK105">
        <v>0</v>
      </c>
      <c r="AL105">
        <v>1</v>
      </c>
      <c r="AM105" t="s">
        <v>4774</v>
      </c>
      <c r="AN105">
        <v>-32768</v>
      </c>
      <c r="AO105">
        <v>32767</v>
      </c>
      <c r="AP105" t="s">
        <v>4775</v>
      </c>
      <c r="AQ105" t="s">
        <v>157</v>
      </c>
      <c r="AR105" t="s">
        <v>158</v>
      </c>
      <c r="AS105" t="str">
        <f>VLOOKUP('intouch变量（整型） '!$A105,基本表格!$G:$Q,3,FALSE)</f>
        <v>DB1102,INT26</v>
      </c>
      <c r="AT105" t="str">
        <f>VLOOKUP('intouch变量（整型） '!$A105,基本表格!$G:$Q,10,FALSE)</f>
        <v>No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</row>
    <row r="106" spans="1:55">
      <c r="A106" t="s">
        <v>4879</v>
      </c>
      <c r="B106" s="11" t="str">
        <f t="shared" si="1"/>
        <v>CHP1</v>
      </c>
      <c r="C106" s="11" t="str">
        <f>VLOOKUP('intouch变量（整型） '!$A106,基本表格!$G:$Q,2,FALSE)</f>
        <v>1#刨片机油缸锁  阀开启延时(s)</v>
      </c>
      <c r="D106" t="s">
        <v>154</v>
      </c>
      <c r="E106" t="s">
        <v>154</v>
      </c>
      <c r="F106">
        <v>0</v>
      </c>
      <c r="G106" t="s">
        <v>154</v>
      </c>
      <c r="H106" t="s">
        <v>154</v>
      </c>
      <c r="I106">
        <v>0</v>
      </c>
      <c r="J106">
        <v>0</v>
      </c>
      <c r="L106">
        <v>0</v>
      </c>
      <c r="M106">
        <v>-32768</v>
      </c>
      <c r="N106">
        <v>32767</v>
      </c>
      <c r="O106">
        <v>0</v>
      </c>
      <c r="P106">
        <v>0</v>
      </c>
      <c r="Q106" t="s">
        <v>155</v>
      </c>
      <c r="R106">
        <v>0</v>
      </c>
      <c r="S106">
        <v>1</v>
      </c>
      <c r="T106" t="s">
        <v>155</v>
      </c>
      <c r="U106">
        <v>0</v>
      </c>
      <c r="V106">
        <v>1</v>
      </c>
      <c r="W106" t="s">
        <v>155</v>
      </c>
      <c r="X106">
        <v>0</v>
      </c>
      <c r="Y106">
        <v>1</v>
      </c>
      <c r="Z106" t="s">
        <v>155</v>
      </c>
      <c r="AA106">
        <v>0</v>
      </c>
      <c r="AB106">
        <v>1</v>
      </c>
      <c r="AC106" t="s">
        <v>155</v>
      </c>
      <c r="AD106">
        <v>0</v>
      </c>
      <c r="AE106">
        <v>1</v>
      </c>
      <c r="AF106" t="s">
        <v>155</v>
      </c>
      <c r="AG106">
        <v>0</v>
      </c>
      <c r="AH106">
        <v>1</v>
      </c>
      <c r="AI106">
        <v>0</v>
      </c>
      <c r="AJ106" t="s">
        <v>155</v>
      </c>
      <c r="AK106">
        <v>0</v>
      </c>
      <c r="AL106">
        <v>1</v>
      </c>
      <c r="AM106" t="s">
        <v>4774</v>
      </c>
      <c r="AN106">
        <v>-32768</v>
      </c>
      <c r="AO106">
        <v>32767</v>
      </c>
      <c r="AP106" t="s">
        <v>4775</v>
      </c>
      <c r="AQ106" t="s">
        <v>157</v>
      </c>
      <c r="AR106" t="s">
        <v>158</v>
      </c>
      <c r="AS106" t="str">
        <f>VLOOKUP('intouch变量（整型） '!$A106,基本表格!$G:$Q,3,FALSE)</f>
        <v>DB1102,INT34</v>
      </c>
      <c r="AT106" t="str">
        <f>VLOOKUP('intouch变量（整型） '!$A106,基本表格!$G:$Q,10,FALSE)</f>
        <v>No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</row>
    <row r="107" spans="1:55">
      <c r="A107" t="s">
        <v>4880</v>
      </c>
      <c r="B107" s="11" t="str">
        <f t="shared" si="1"/>
        <v>CHP1</v>
      </c>
      <c r="C107" s="11" t="str">
        <f>VLOOKUP('intouch变量（整型） '!$A107,基本表格!$G:$Q,2,FALSE)</f>
        <v>1#刨片机油缸锁  阀关闭延时(s)</v>
      </c>
      <c r="D107" t="s">
        <v>154</v>
      </c>
      <c r="E107" t="s">
        <v>154</v>
      </c>
      <c r="F107">
        <v>0</v>
      </c>
      <c r="G107" t="s">
        <v>154</v>
      </c>
      <c r="H107" t="s">
        <v>154</v>
      </c>
      <c r="I107">
        <v>0</v>
      </c>
      <c r="J107">
        <v>0</v>
      </c>
      <c r="L107">
        <v>0</v>
      </c>
      <c r="M107">
        <v>-32768</v>
      </c>
      <c r="N107">
        <v>32767</v>
      </c>
      <c r="O107">
        <v>0</v>
      </c>
      <c r="P107">
        <v>0</v>
      </c>
      <c r="Q107" t="s">
        <v>155</v>
      </c>
      <c r="R107">
        <v>0</v>
      </c>
      <c r="S107">
        <v>1</v>
      </c>
      <c r="T107" t="s">
        <v>155</v>
      </c>
      <c r="U107">
        <v>0</v>
      </c>
      <c r="V107">
        <v>1</v>
      </c>
      <c r="W107" t="s">
        <v>155</v>
      </c>
      <c r="X107">
        <v>0</v>
      </c>
      <c r="Y107">
        <v>1</v>
      </c>
      <c r="Z107" t="s">
        <v>155</v>
      </c>
      <c r="AA107">
        <v>0</v>
      </c>
      <c r="AB107">
        <v>1</v>
      </c>
      <c r="AC107" t="s">
        <v>155</v>
      </c>
      <c r="AD107">
        <v>0</v>
      </c>
      <c r="AE107">
        <v>1</v>
      </c>
      <c r="AF107" t="s">
        <v>155</v>
      </c>
      <c r="AG107">
        <v>0</v>
      </c>
      <c r="AH107">
        <v>1</v>
      </c>
      <c r="AI107">
        <v>0</v>
      </c>
      <c r="AJ107" t="s">
        <v>155</v>
      </c>
      <c r="AK107">
        <v>0</v>
      </c>
      <c r="AL107">
        <v>1</v>
      </c>
      <c r="AM107" t="s">
        <v>4774</v>
      </c>
      <c r="AN107">
        <v>-32768</v>
      </c>
      <c r="AO107">
        <v>32767</v>
      </c>
      <c r="AP107" t="s">
        <v>4775</v>
      </c>
      <c r="AQ107" t="s">
        <v>157</v>
      </c>
      <c r="AR107" t="s">
        <v>158</v>
      </c>
      <c r="AS107" t="str">
        <f>VLOOKUP('intouch变量（整型） '!$A107,基本表格!$G:$Q,3,FALSE)</f>
        <v>DB1102,INT36</v>
      </c>
      <c r="AT107" t="str">
        <f>VLOOKUP('intouch变量（整型） '!$A107,基本表格!$G:$Q,10,FALSE)</f>
        <v>No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</row>
    <row r="108" spans="1:55">
      <c r="A108" t="s">
        <v>4881</v>
      </c>
      <c r="B108" s="11" t="str">
        <f t="shared" si="1"/>
        <v>CHP2</v>
      </c>
      <c r="C108" s="11" t="str">
        <f>VLOOKUP('intouch变量（整型） '!$A108,基本表格!$G:$Q,2,FALSE)</f>
        <v>2425+P9-M1 2#环式刨片机 电机控制 断链超时时间 秒</v>
      </c>
      <c r="D108" t="s">
        <v>154</v>
      </c>
      <c r="E108" t="s">
        <v>154</v>
      </c>
      <c r="F108">
        <v>0</v>
      </c>
      <c r="G108" t="s">
        <v>154</v>
      </c>
      <c r="H108" t="s">
        <v>154</v>
      </c>
      <c r="I108">
        <v>0</v>
      </c>
      <c r="J108">
        <v>0</v>
      </c>
      <c r="L108">
        <v>0</v>
      </c>
      <c r="M108">
        <v>-32768</v>
      </c>
      <c r="N108">
        <v>32767</v>
      </c>
      <c r="O108">
        <v>0</v>
      </c>
      <c r="P108">
        <v>0</v>
      </c>
      <c r="Q108" t="s">
        <v>155</v>
      </c>
      <c r="R108">
        <v>0</v>
      </c>
      <c r="S108">
        <v>1</v>
      </c>
      <c r="T108" t="s">
        <v>155</v>
      </c>
      <c r="U108">
        <v>0</v>
      </c>
      <c r="V108">
        <v>1</v>
      </c>
      <c r="W108" t="s">
        <v>155</v>
      </c>
      <c r="X108">
        <v>0</v>
      </c>
      <c r="Y108">
        <v>1</v>
      </c>
      <c r="Z108" t="s">
        <v>155</v>
      </c>
      <c r="AA108">
        <v>0</v>
      </c>
      <c r="AB108">
        <v>1</v>
      </c>
      <c r="AC108" t="s">
        <v>155</v>
      </c>
      <c r="AD108">
        <v>0</v>
      </c>
      <c r="AE108">
        <v>1</v>
      </c>
      <c r="AF108" t="s">
        <v>155</v>
      </c>
      <c r="AG108">
        <v>0</v>
      </c>
      <c r="AH108">
        <v>1</v>
      </c>
      <c r="AI108">
        <v>0</v>
      </c>
      <c r="AJ108" t="s">
        <v>155</v>
      </c>
      <c r="AK108">
        <v>0</v>
      </c>
      <c r="AL108">
        <v>1</v>
      </c>
      <c r="AM108" t="s">
        <v>4774</v>
      </c>
      <c r="AN108">
        <v>-32768</v>
      </c>
      <c r="AO108">
        <v>32767</v>
      </c>
      <c r="AP108" t="s">
        <v>4775</v>
      </c>
      <c r="AQ108" t="s">
        <v>157</v>
      </c>
      <c r="AR108" t="s">
        <v>158</v>
      </c>
      <c r="AS108" t="str">
        <f>VLOOKUP('intouch变量（整型） '!$A108,基本表格!$G:$Q,3,FALSE)</f>
        <v>DB1200,INT4</v>
      </c>
      <c r="AT108" t="str">
        <f>VLOOKUP('intouch变量（整型） '!$A108,基本表格!$G:$Q,10,FALSE)</f>
        <v>No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</row>
    <row r="109" spans="1:55">
      <c r="A109" t="s">
        <v>4882</v>
      </c>
      <c r="B109" s="11" t="str">
        <f t="shared" si="1"/>
        <v>CHP2</v>
      </c>
      <c r="C109" s="11" t="str">
        <f>VLOOKUP('intouch变量（整型） '!$A109,基本表格!$G:$Q,2,FALSE)</f>
        <v>2425+P9-M1 2#环式刨片机 电机控制 堵料检测时间 秒</v>
      </c>
      <c r="D109" t="s">
        <v>154</v>
      </c>
      <c r="E109" t="s">
        <v>154</v>
      </c>
      <c r="F109">
        <v>0</v>
      </c>
      <c r="G109" t="s">
        <v>154</v>
      </c>
      <c r="H109" t="s">
        <v>154</v>
      </c>
      <c r="I109">
        <v>0</v>
      </c>
      <c r="J109">
        <v>0</v>
      </c>
      <c r="L109">
        <v>0</v>
      </c>
      <c r="M109">
        <v>-32768</v>
      </c>
      <c r="N109">
        <v>32767</v>
      </c>
      <c r="O109">
        <v>0</v>
      </c>
      <c r="P109">
        <v>0</v>
      </c>
      <c r="Q109" t="s">
        <v>155</v>
      </c>
      <c r="R109">
        <v>0</v>
      </c>
      <c r="S109">
        <v>1</v>
      </c>
      <c r="T109" t="s">
        <v>155</v>
      </c>
      <c r="U109">
        <v>0</v>
      </c>
      <c r="V109">
        <v>1</v>
      </c>
      <c r="W109" t="s">
        <v>155</v>
      </c>
      <c r="X109">
        <v>0</v>
      </c>
      <c r="Y109">
        <v>1</v>
      </c>
      <c r="Z109" t="s">
        <v>155</v>
      </c>
      <c r="AA109">
        <v>0</v>
      </c>
      <c r="AB109">
        <v>1</v>
      </c>
      <c r="AC109" t="s">
        <v>155</v>
      </c>
      <c r="AD109">
        <v>0</v>
      </c>
      <c r="AE109">
        <v>1</v>
      </c>
      <c r="AF109" t="s">
        <v>155</v>
      </c>
      <c r="AG109">
        <v>0</v>
      </c>
      <c r="AH109">
        <v>1</v>
      </c>
      <c r="AI109">
        <v>0</v>
      </c>
      <c r="AJ109" t="s">
        <v>155</v>
      </c>
      <c r="AK109">
        <v>0</v>
      </c>
      <c r="AL109">
        <v>1</v>
      </c>
      <c r="AM109" t="s">
        <v>4774</v>
      </c>
      <c r="AN109">
        <v>-32768</v>
      </c>
      <c r="AO109">
        <v>32767</v>
      </c>
      <c r="AP109" t="s">
        <v>4775</v>
      </c>
      <c r="AQ109" t="s">
        <v>157</v>
      </c>
      <c r="AR109" t="s">
        <v>158</v>
      </c>
      <c r="AS109" t="str">
        <f>VLOOKUP('intouch变量（整型） '!$A109,基本表格!$G:$Q,3,FALSE)</f>
        <v>DB1200,INT6</v>
      </c>
      <c r="AT109" t="str">
        <f>VLOOKUP('intouch变量（整型） '!$A109,基本表格!$G:$Q,10,FALSE)</f>
        <v>No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</row>
    <row r="110" spans="1:55">
      <c r="A110" t="s">
        <v>4883</v>
      </c>
      <c r="B110" s="11" t="str">
        <f t="shared" si="1"/>
        <v>CHP2</v>
      </c>
      <c r="C110" s="11" t="str">
        <f>VLOOKUP('intouch变量（整型） '!$A110,基本表格!$G:$Q,2,FALSE)</f>
        <v>2425+P9-M1 2#环式刨片机 电机控制 左跑偏检测时间</v>
      </c>
      <c r="D110" t="s">
        <v>154</v>
      </c>
      <c r="E110" t="s">
        <v>154</v>
      </c>
      <c r="F110">
        <v>0</v>
      </c>
      <c r="G110" t="s">
        <v>154</v>
      </c>
      <c r="H110" t="s">
        <v>154</v>
      </c>
      <c r="I110">
        <v>0</v>
      </c>
      <c r="J110">
        <v>0</v>
      </c>
      <c r="L110">
        <v>0</v>
      </c>
      <c r="M110">
        <v>-32768</v>
      </c>
      <c r="N110">
        <v>32767</v>
      </c>
      <c r="O110">
        <v>0</v>
      </c>
      <c r="P110">
        <v>0</v>
      </c>
      <c r="Q110" t="s">
        <v>155</v>
      </c>
      <c r="R110">
        <v>0</v>
      </c>
      <c r="S110">
        <v>1</v>
      </c>
      <c r="T110" t="s">
        <v>155</v>
      </c>
      <c r="U110">
        <v>0</v>
      </c>
      <c r="V110">
        <v>1</v>
      </c>
      <c r="W110" t="s">
        <v>155</v>
      </c>
      <c r="X110">
        <v>0</v>
      </c>
      <c r="Y110">
        <v>1</v>
      </c>
      <c r="Z110" t="s">
        <v>155</v>
      </c>
      <c r="AA110">
        <v>0</v>
      </c>
      <c r="AB110">
        <v>1</v>
      </c>
      <c r="AC110" t="s">
        <v>155</v>
      </c>
      <c r="AD110">
        <v>0</v>
      </c>
      <c r="AE110">
        <v>1</v>
      </c>
      <c r="AF110" t="s">
        <v>155</v>
      </c>
      <c r="AG110">
        <v>0</v>
      </c>
      <c r="AH110">
        <v>1</v>
      </c>
      <c r="AI110">
        <v>0</v>
      </c>
      <c r="AJ110" t="s">
        <v>155</v>
      </c>
      <c r="AK110">
        <v>0</v>
      </c>
      <c r="AL110">
        <v>1</v>
      </c>
      <c r="AM110" t="s">
        <v>4774</v>
      </c>
      <c r="AN110">
        <v>-32768</v>
      </c>
      <c r="AO110">
        <v>32767</v>
      </c>
      <c r="AP110" t="s">
        <v>4775</v>
      </c>
      <c r="AQ110" t="s">
        <v>157</v>
      </c>
      <c r="AR110" t="s">
        <v>158</v>
      </c>
      <c r="AS110" t="str">
        <f>VLOOKUP('intouch变量（整型） '!$A110,基本表格!$G:$Q,3,FALSE)</f>
        <v>DB1200,INT10</v>
      </c>
      <c r="AT110" t="str">
        <f>VLOOKUP('intouch变量（整型） '!$A110,基本表格!$G:$Q,10,FALSE)</f>
        <v>No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</row>
    <row r="111" spans="1:55">
      <c r="A111" t="s">
        <v>4884</v>
      </c>
      <c r="B111" s="11" t="str">
        <f t="shared" si="1"/>
        <v>CHP2</v>
      </c>
      <c r="C111" s="11" t="str">
        <f>VLOOKUP('intouch变量（整型） '!$A111,基本表格!$G:$Q,2,FALSE)</f>
        <v>2425+P9-M1 2#环式刨片机 电机控制 右跑偏检测时间</v>
      </c>
      <c r="D111" t="s">
        <v>154</v>
      </c>
      <c r="E111" t="s">
        <v>154</v>
      </c>
      <c r="F111">
        <v>0</v>
      </c>
      <c r="G111" t="s">
        <v>154</v>
      </c>
      <c r="H111" t="s">
        <v>154</v>
      </c>
      <c r="I111">
        <v>0</v>
      </c>
      <c r="J111">
        <v>0</v>
      </c>
      <c r="L111">
        <v>0</v>
      </c>
      <c r="M111">
        <v>-32768</v>
      </c>
      <c r="N111">
        <v>32767</v>
      </c>
      <c r="O111">
        <v>0</v>
      </c>
      <c r="P111">
        <v>0</v>
      </c>
      <c r="Q111" t="s">
        <v>155</v>
      </c>
      <c r="R111">
        <v>0</v>
      </c>
      <c r="S111">
        <v>1</v>
      </c>
      <c r="T111" t="s">
        <v>155</v>
      </c>
      <c r="U111">
        <v>0</v>
      </c>
      <c r="V111">
        <v>1</v>
      </c>
      <c r="W111" t="s">
        <v>155</v>
      </c>
      <c r="X111">
        <v>0</v>
      </c>
      <c r="Y111">
        <v>1</v>
      </c>
      <c r="Z111" t="s">
        <v>155</v>
      </c>
      <c r="AA111">
        <v>0</v>
      </c>
      <c r="AB111">
        <v>1</v>
      </c>
      <c r="AC111" t="s">
        <v>155</v>
      </c>
      <c r="AD111">
        <v>0</v>
      </c>
      <c r="AE111">
        <v>1</v>
      </c>
      <c r="AF111" t="s">
        <v>155</v>
      </c>
      <c r="AG111">
        <v>0</v>
      </c>
      <c r="AH111">
        <v>1</v>
      </c>
      <c r="AI111">
        <v>0</v>
      </c>
      <c r="AJ111" t="s">
        <v>155</v>
      </c>
      <c r="AK111">
        <v>0</v>
      </c>
      <c r="AL111">
        <v>1</v>
      </c>
      <c r="AM111" t="s">
        <v>4774</v>
      </c>
      <c r="AN111">
        <v>-32768</v>
      </c>
      <c r="AO111">
        <v>32767</v>
      </c>
      <c r="AP111" t="s">
        <v>4775</v>
      </c>
      <c r="AQ111" t="s">
        <v>157</v>
      </c>
      <c r="AR111" t="s">
        <v>158</v>
      </c>
      <c r="AS111" t="str">
        <f>VLOOKUP('intouch变量（整型） '!$A111,基本表格!$G:$Q,3,FALSE)</f>
        <v>DB1200,INT14</v>
      </c>
      <c r="AT111" t="str">
        <f>VLOOKUP('intouch变量（整型） '!$A111,基本表格!$G:$Q,10,FALSE)</f>
        <v>No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</row>
    <row r="112" spans="1:55">
      <c r="A112" t="s">
        <v>4885</v>
      </c>
      <c r="B112" s="11" t="str">
        <f t="shared" si="1"/>
        <v>CHP2</v>
      </c>
      <c r="C112" s="11" t="str">
        <f>VLOOKUP('intouch变量（整型） '!$A112,基本表格!$G:$Q,2,FALSE)</f>
        <v>2425+P9-M1 2#环式刨片机 电机控制 联动启动延时</v>
      </c>
      <c r="D112" t="s">
        <v>154</v>
      </c>
      <c r="E112" t="s">
        <v>154</v>
      </c>
      <c r="F112">
        <v>0</v>
      </c>
      <c r="G112" t="s">
        <v>154</v>
      </c>
      <c r="H112" t="s">
        <v>154</v>
      </c>
      <c r="I112">
        <v>0</v>
      </c>
      <c r="J112">
        <v>0</v>
      </c>
      <c r="L112">
        <v>0</v>
      </c>
      <c r="M112">
        <v>-32768</v>
      </c>
      <c r="N112">
        <v>32767</v>
      </c>
      <c r="O112">
        <v>0</v>
      </c>
      <c r="P112">
        <v>0</v>
      </c>
      <c r="Q112" t="s">
        <v>155</v>
      </c>
      <c r="R112">
        <v>0</v>
      </c>
      <c r="S112">
        <v>1</v>
      </c>
      <c r="T112" t="s">
        <v>155</v>
      </c>
      <c r="U112">
        <v>0</v>
      </c>
      <c r="V112">
        <v>1</v>
      </c>
      <c r="W112" t="s">
        <v>155</v>
      </c>
      <c r="X112">
        <v>0</v>
      </c>
      <c r="Y112">
        <v>1</v>
      </c>
      <c r="Z112" t="s">
        <v>155</v>
      </c>
      <c r="AA112">
        <v>0</v>
      </c>
      <c r="AB112">
        <v>1</v>
      </c>
      <c r="AC112" t="s">
        <v>155</v>
      </c>
      <c r="AD112">
        <v>0</v>
      </c>
      <c r="AE112">
        <v>1</v>
      </c>
      <c r="AF112" t="s">
        <v>155</v>
      </c>
      <c r="AG112">
        <v>0</v>
      </c>
      <c r="AH112">
        <v>1</v>
      </c>
      <c r="AI112">
        <v>0</v>
      </c>
      <c r="AJ112" t="s">
        <v>155</v>
      </c>
      <c r="AK112">
        <v>0</v>
      </c>
      <c r="AL112">
        <v>1</v>
      </c>
      <c r="AM112" t="s">
        <v>4774</v>
      </c>
      <c r="AN112">
        <v>-32768</v>
      </c>
      <c r="AO112">
        <v>32767</v>
      </c>
      <c r="AP112" t="s">
        <v>4775</v>
      </c>
      <c r="AQ112" t="s">
        <v>157</v>
      </c>
      <c r="AR112" t="s">
        <v>158</v>
      </c>
      <c r="AS112" t="str">
        <f>VLOOKUP('intouch变量（整型） '!$A112,基本表格!$G:$Q,3,FALSE)</f>
        <v>DB1200,INT18</v>
      </c>
      <c r="AT112" t="str">
        <f>VLOOKUP('intouch变量（整型） '!$A112,基本表格!$G:$Q,10,FALSE)</f>
        <v>No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</row>
    <row r="113" spans="1:55">
      <c r="A113" t="s">
        <v>4886</v>
      </c>
      <c r="B113" s="11" t="str">
        <f t="shared" si="1"/>
        <v>CHP2</v>
      </c>
      <c r="C113" s="11" t="str">
        <f>VLOOKUP('intouch变量（整型） '!$A113,基本表格!$G:$Q,2,FALSE)</f>
        <v>2425+P9-M1 2#环式刨片机 电机控制 起动转换时间 秒</v>
      </c>
      <c r="D113" t="s">
        <v>154</v>
      </c>
      <c r="E113" t="s">
        <v>154</v>
      </c>
      <c r="F113">
        <v>0</v>
      </c>
      <c r="G113" t="s">
        <v>154</v>
      </c>
      <c r="H113" t="s">
        <v>154</v>
      </c>
      <c r="I113">
        <v>0</v>
      </c>
      <c r="J113">
        <v>0</v>
      </c>
      <c r="L113">
        <v>0</v>
      </c>
      <c r="M113">
        <v>-32768</v>
      </c>
      <c r="N113">
        <v>32767</v>
      </c>
      <c r="O113">
        <v>0</v>
      </c>
      <c r="P113">
        <v>0</v>
      </c>
      <c r="Q113" t="s">
        <v>155</v>
      </c>
      <c r="R113">
        <v>0</v>
      </c>
      <c r="S113">
        <v>1</v>
      </c>
      <c r="T113" t="s">
        <v>155</v>
      </c>
      <c r="U113">
        <v>0</v>
      </c>
      <c r="V113">
        <v>1</v>
      </c>
      <c r="W113" t="s">
        <v>155</v>
      </c>
      <c r="X113">
        <v>0</v>
      </c>
      <c r="Y113">
        <v>1</v>
      </c>
      <c r="Z113" t="s">
        <v>155</v>
      </c>
      <c r="AA113">
        <v>0</v>
      </c>
      <c r="AB113">
        <v>1</v>
      </c>
      <c r="AC113" t="s">
        <v>155</v>
      </c>
      <c r="AD113">
        <v>0</v>
      </c>
      <c r="AE113">
        <v>1</v>
      </c>
      <c r="AF113" t="s">
        <v>155</v>
      </c>
      <c r="AG113">
        <v>0</v>
      </c>
      <c r="AH113">
        <v>1</v>
      </c>
      <c r="AI113">
        <v>0</v>
      </c>
      <c r="AJ113" t="s">
        <v>155</v>
      </c>
      <c r="AK113">
        <v>0</v>
      </c>
      <c r="AL113">
        <v>1</v>
      </c>
      <c r="AM113" t="s">
        <v>4774</v>
      </c>
      <c r="AN113">
        <v>-32768</v>
      </c>
      <c r="AO113">
        <v>32767</v>
      </c>
      <c r="AP113" t="s">
        <v>4775</v>
      </c>
      <c r="AQ113" t="s">
        <v>157</v>
      </c>
      <c r="AR113" t="s">
        <v>158</v>
      </c>
      <c r="AS113" t="str">
        <f>VLOOKUP('intouch变量（整型） '!$A113,基本表格!$G:$Q,3,FALSE)</f>
        <v>DB1200,INT20</v>
      </c>
      <c r="AT113" t="str">
        <f>VLOOKUP('intouch变量（整型） '!$A113,基本表格!$G:$Q,10,FALSE)</f>
        <v>No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</row>
    <row r="114" spans="1:55">
      <c r="A114" t="s">
        <v>4887</v>
      </c>
      <c r="B114" s="11" t="str">
        <f t="shared" si="1"/>
        <v>CHP2</v>
      </c>
      <c r="C114" s="11" t="str">
        <f>VLOOKUP('intouch变量（整型） '!$A114,基本表格!$G:$Q,2,FALSE)</f>
        <v>2425+P9-M1 2#环式刨片机 给定频率 实际内码</v>
      </c>
      <c r="D114" t="s">
        <v>154</v>
      </c>
      <c r="E114" t="s">
        <v>154</v>
      </c>
      <c r="F114">
        <v>0</v>
      </c>
      <c r="G114" t="s">
        <v>154</v>
      </c>
      <c r="H114" t="s">
        <v>154</v>
      </c>
      <c r="I114">
        <v>0</v>
      </c>
      <c r="J114">
        <v>0</v>
      </c>
      <c r="L114">
        <v>0</v>
      </c>
      <c r="M114">
        <v>-32768</v>
      </c>
      <c r="N114">
        <v>32767</v>
      </c>
      <c r="O114">
        <v>0</v>
      </c>
      <c r="P114">
        <v>0</v>
      </c>
      <c r="Q114" t="s">
        <v>155</v>
      </c>
      <c r="R114">
        <v>0</v>
      </c>
      <c r="S114">
        <v>1</v>
      </c>
      <c r="T114" t="s">
        <v>155</v>
      </c>
      <c r="U114">
        <v>0</v>
      </c>
      <c r="V114">
        <v>1</v>
      </c>
      <c r="W114" t="s">
        <v>155</v>
      </c>
      <c r="X114">
        <v>0</v>
      </c>
      <c r="Y114">
        <v>1</v>
      </c>
      <c r="Z114" t="s">
        <v>155</v>
      </c>
      <c r="AA114">
        <v>0</v>
      </c>
      <c r="AB114">
        <v>1</v>
      </c>
      <c r="AC114" t="s">
        <v>155</v>
      </c>
      <c r="AD114">
        <v>0</v>
      </c>
      <c r="AE114">
        <v>1</v>
      </c>
      <c r="AF114" t="s">
        <v>155</v>
      </c>
      <c r="AG114">
        <v>0</v>
      </c>
      <c r="AH114">
        <v>1</v>
      </c>
      <c r="AI114">
        <v>0</v>
      </c>
      <c r="AJ114" t="s">
        <v>155</v>
      </c>
      <c r="AK114">
        <v>0</v>
      </c>
      <c r="AL114">
        <v>1</v>
      </c>
      <c r="AM114" t="s">
        <v>4774</v>
      </c>
      <c r="AN114">
        <v>-32768</v>
      </c>
      <c r="AO114">
        <v>32767</v>
      </c>
      <c r="AP114" t="s">
        <v>4775</v>
      </c>
      <c r="AQ114" t="s">
        <v>157</v>
      </c>
      <c r="AR114" t="s">
        <v>158</v>
      </c>
      <c r="AS114" t="str">
        <f>VLOOKUP('intouch变量（整型） '!$A114,基本表格!$G:$Q,3,FALSE)</f>
        <v>DB1200,INT52</v>
      </c>
      <c r="AT114" t="str">
        <f>VLOOKUP('intouch变量（整型） '!$A114,基本表格!$G:$Q,10,FALSE)</f>
        <v>Yes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</row>
    <row r="115" spans="1:55">
      <c r="A115" t="s">
        <v>4888</v>
      </c>
      <c r="B115" s="11" t="str">
        <f t="shared" si="1"/>
        <v>CHP2</v>
      </c>
      <c r="C115" s="11" t="str">
        <f>VLOOKUP('intouch变量（整型） '!$A115,基本表格!$G:$Q,2,FALSE)</f>
        <v>2425+P9-M1 2#环式刨片机 反馈频率 实际内码</v>
      </c>
      <c r="D115" t="s">
        <v>154</v>
      </c>
      <c r="E115" t="s">
        <v>154</v>
      </c>
      <c r="F115">
        <v>0</v>
      </c>
      <c r="G115" t="s">
        <v>154</v>
      </c>
      <c r="H115" t="s">
        <v>154</v>
      </c>
      <c r="I115">
        <v>0</v>
      </c>
      <c r="J115">
        <v>0</v>
      </c>
      <c r="L115">
        <v>0</v>
      </c>
      <c r="M115">
        <v>-32768</v>
      </c>
      <c r="N115">
        <v>32767</v>
      </c>
      <c r="O115">
        <v>0</v>
      </c>
      <c r="P115">
        <v>0</v>
      </c>
      <c r="Q115" t="s">
        <v>155</v>
      </c>
      <c r="R115">
        <v>0</v>
      </c>
      <c r="S115">
        <v>1</v>
      </c>
      <c r="T115" t="s">
        <v>155</v>
      </c>
      <c r="U115">
        <v>0</v>
      </c>
      <c r="V115">
        <v>1</v>
      </c>
      <c r="W115" t="s">
        <v>155</v>
      </c>
      <c r="X115">
        <v>0</v>
      </c>
      <c r="Y115">
        <v>1</v>
      </c>
      <c r="Z115" t="s">
        <v>155</v>
      </c>
      <c r="AA115">
        <v>0</v>
      </c>
      <c r="AB115">
        <v>1</v>
      </c>
      <c r="AC115" t="s">
        <v>155</v>
      </c>
      <c r="AD115">
        <v>0</v>
      </c>
      <c r="AE115">
        <v>1</v>
      </c>
      <c r="AF115" t="s">
        <v>155</v>
      </c>
      <c r="AG115">
        <v>0</v>
      </c>
      <c r="AH115">
        <v>1</v>
      </c>
      <c r="AI115">
        <v>0</v>
      </c>
      <c r="AJ115" t="s">
        <v>155</v>
      </c>
      <c r="AK115">
        <v>0</v>
      </c>
      <c r="AL115">
        <v>1</v>
      </c>
      <c r="AM115" t="s">
        <v>4774</v>
      </c>
      <c r="AN115">
        <v>-32768</v>
      </c>
      <c r="AO115">
        <v>32767</v>
      </c>
      <c r="AP115" t="s">
        <v>4775</v>
      </c>
      <c r="AQ115" t="s">
        <v>157</v>
      </c>
      <c r="AR115" t="s">
        <v>158</v>
      </c>
      <c r="AS115" t="str">
        <f>VLOOKUP('intouch变量（整型） '!$A115,基本表格!$G:$Q,3,FALSE)</f>
        <v>DB1200,INT102</v>
      </c>
      <c r="AT115" t="str">
        <f>VLOOKUP('intouch变量（整型） '!$A115,基本表格!$G:$Q,10,FALSE)</f>
        <v>Yes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</row>
    <row r="116" spans="1:55">
      <c r="A116" t="s">
        <v>4889</v>
      </c>
      <c r="B116" s="11" t="str">
        <f t="shared" si="1"/>
        <v>CHP2</v>
      </c>
      <c r="C116" s="11" t="str">
        <f>VLOOKUP('intouch变量（整型） '!$A116,基本表格!$G:$Q,2,FALSE)</f>
        <v>2425+P9-M1 2#环式刨片机 变频器通讯 警告</v>
      </c>
      <c r="D116" t="s">
        <v>154</v>
      </c>
      <c r="E116" t="s">
        <v>154</v>
      </c>
      <c r="F116">
        <v>0</v>
      </c>
      <c r="G116" t="s">
        <v>154</v>
      </c>
      <c r="H116" t="s">
        <v>154</v>
      </c>
      <c r="I116">
        <v>0</v>
      </c>
      <c r="J116">
        <v>0</v>
      </c>
      <c r="L116">
        <v>0</v>
      </c>
      <c r="M116">
        <v>-32768</v>
      </c>
      <c r="N116">
        <v>32767</v>
      </c>
      <c r="O116">
        <v>0</v>
      </c>
      <c r="P116">
        <v>0</v>
      </c>
      <c r="Q116" t="s">
        <v>155</v>
      </c>
      <c r="R116">
        <v>0</v>
      </c>
      <c r="S116">
        <v>1</v>
      </c>
      <c r="T116" t="s">
        <v>155</v>
      </c>
      <c r="U116">
        <v>0</v>
      </c>
      <c r="V116">
        <v>1</v>
      </c>
      <c r="W116" t="s">
        <v>155</v>
      </c>
      <c r="X116">
        <v>0</v>
      </c>
      <c r="Y116">
        <v>1</v>
      </c>
      <c r="Z116" t="s">
        <v>155</v>
      </c>
      <c r="AA116">
        <v>0</v>
      </c>
      <c r="AB116">
        <v>1</v>
      </c>
      <c r="AC116" t="s">
        <v>155</v>
      </c>
      <c r="AD116">
        <v>0</v>
      </c>
      <c r="AE116">
        <v>1</v>
      </c>
      <c r="AF116" t="s">
        <v>155</v>
      </c>
      <c r="AG116">
        <v>0</v>
      </c>
      <c r="AH116">
        <v>1</v>
      </c>
      <c r="AI116">
        <v>0</v>
      </c>
      <c r="AJ116" t="s">
        <v>155</v>
      </c>
      <c r="AK116">
        <v>0</v>
      </c>
      <c r="AL116">
        <v>1</v>
      </c>
      <c r="AM116" t="s">
        <v>4774</v>
      </c>
      <c r="AN116">
        <v>-32768</v>
      </c>
      <c r="AO116">
        <v>32767</v>
      </c>
      <c r="AP116" t="s">
        <v>4775</v>
      </c>
      <c r="AQ116" t="s">
        <v>157</v>
      </c>
      <c r="AR116" t="s">
        <v>158</v>
      </c>
      <c r="AS116" t="str">
        <f>VLOOKUP('intouch变量（整型） '!$A116,基本表格!$G:$Q,3,FALSE)</f>
        <v>DB1200,INT152</v>
      </c>
      <c r="AT116" t="str">
        <f>VLOOKUP('intouch变量（整型） '!$A116,基本表格!$G:$Q,10,FALSE)</f>
        <v>Yes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</row>
    <row r="117" spans="1:55">
      <c r="A117" t="s">
        <v>4890</v>
      </c>
      <c r="B117" s="11" t="str">
        <f t="shared" si="1"/>
        <v>CHP2</v>
      </c>
      <c r="C117" s="11" t="str">
        <f>VLOOKUP('intouch变量（整型） '!$A117,基本表格!$G:$Q,2,FALSE)</f>
        <v>2425+P9-M1 2#环式刨片机 变频器通讯 报警代码</v>
      </c>
      <c r="D117" t="s">
        <v>154</v>
      </c>
      <c r="E117" t="s">
        <v>154</v>
      </c>
      <c r="F117">
        <v>0</v>
      </c>
      <c r="G117" t="s">
        <v>154</v>
      </c>
      <c r="H117" t="s">
        <v>154</v>
      </c>
      <c r="I117">
        <v>0</v>
      </c>
      <c r="J117">
        <v>0</v>
      </c>
      <c r="L117">
        <v>0</v>
      </c>
      <c r="M117">
        <v>-32768</v>
      </c>
      <c r="N117">
        <v>32767</v>
      </c>
      <c r="O117">
        <v>0</v>
      </c>
      <c r="P117">
        <v>0</v>
      </c>
      <c r="Q117" t="s">
        <v>155</v>
      </c>
      <c r="R117">
        <v>0</v>
      </c>
      <c r="S117">
        <v>1</v>
      </c>
      <c r="T117" t="s">
        <v>155</v>
      </c>
      <c r="U117">
        <v>0</v>
      </c>
      <c r="V117">
        <v>1</v>
      </c>
      <c r="W117" t="s">
        <v>155</v>
      </c>
      <c r="X117">
        <v>0</v>
      </c>
      <c r="Y117">
        <v>1</v>
      </c>
      <c r="Z117" t="s">
        <v>155</v>
      </c>
      <c r="AA117">
        <v>0</v>
      </c>
      <c r="AB117">
        <v>1</v>
      </c>
      <c r="AC117" t="s">
        <v>155</v>
      </c>
      <c r="AD117">
        <v>0</v>
      </c>
      <c r="AE117">
        <v>1</v>
      </c>
      <c r="AF117" t="s">
        <v>155</v>
      </c>
      <c r="AG117">
        <v>0</v>
      </c>
      <c r="AH117">
        <v>1</v>
      </c>
      <c r="AI117">
        <v>0</v>
      </c>
      <c r="AJ117" t="s">
        <v>155</v>
      </c>
      <c r="AK117">
        <v>0</v>
      </c>
      <c r="AL117">
        <v>1</v>
      </c>
      <c r="AM117" t="s">
        <v>4774</v>
      </c>
      <c r="AN117">
        <v>-32768</v>
      </c>
      <c r="AO117">
        <v>32767</v>
      </c>
      <c r="AP117" t="s">
        <v>4775</v>
      </c>
      <c r="AQ117" t="s">
        <v>157</v>
      </c>
      <c r="AR117" t="s">
        <v>158</v>
      </c>
      <c r="AS117" t="str">
        <f>VLOOKUP('intouch变量（整型） '!$A117,基本表格!$G:$Q,3,FALSE)</f>
        <v>DB1200,INT154</v>
      </c>
      <c r="AT117" t="str">
        <f>VLOOKUP('intouch变量（整型） '!$A117,基本表格!$G:$Q,10,FALSE)</f>
        <v>Yes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</row>
    <row r="118" spans="1:55">
      <c r="A118" t="s">
        <v>4891</v>
      </c>
      <c r="B118" s="11" t="str">
        <f t="shared" si="1"/>
        <v>CHP2</v>
      </c>
      <c r="C118" s="11" t="str">
        <f>VLOOKUP('intouch变量（整型） '!$A118,基本表格!$G:$Q,2,FALSE)</f>
        <v>2425+P9-M1 2#环式刨片机 反馈转速 实际内码</v>
      </c>
      <c r="D118" t="s">
        <v>154</v>
      </c>
      <c r="E118" t="s">
        <v>154</v>
      </c>
      <c r="F118">
        <v>0</v>
      </c>
      <c r="G118" t="s">
        <v>154</v>
      </c>
      <c r="H118" t="s">
        <v>154</v>
      </c>
      <c r="I118">
        <v>0</v>
      </c>
      <c r="J118">
        <v>0</v>
      </c>
      <c r="L118">
        <v>0</v>
      </c>
      <c r="M118">
        <v>-32768</v>
      </c>
      <c r="N118">
        <v>32767</v>
      </c>
      <c r="O118">
        <v>0</v>
      </c>
      <c r="P118">
        <v>0</v>
      </c>
      <c r="Q118" t="s">
        <v>155</v>
      </c>
      <c r="R118">
        <v>0</v>
      </c>
      <c r="S118">
        <v>1</v>
      </c>
      <c r="T118" t="s">
        <v>155</v>
      </c>
      <c r="U118">
        <v>0</v>
      </c>
      <c r="V118">
        <v>1</v>
      </c>
      <c r="W118" t="s">
        <v>155</v>
      </c>
      <c r="X118">
        <v>0</v>
      </c>
      <c r="Y118">
        <v>1</v>
      </c>
      <c r="Z118" t="s">
        <v>155</v>
      </c>
      <c r="AA118">
        <v>0</v>
      </c>
      <c r="AB118">
        <v>1</v>
      </c>
      <c r="AC118" t="s">
        <v>155</v>
      </c>
      <c r="AD118">
        <v>0</v>
      </c>
      <c r="AE118">
        <v>1</v>
      </c>
      <c r="AF118" t="s">
        <v>155</v>
      </c>
      <c r="AG118">
        <v>0</v>
      </c>
      <c r="AH118">
        <v>1</v>
      </c>
      <c r="AI118">
        <v>0</v>
      </c>
      <c r="AJ118" t="s">
        <v>155</v>
      </c>
      <c r="AK118">
        <v>0</v>
      </c>
      <c r="AL118">
        <v>1</v>
      </c>
      <c r="AM118" t="s">
        <v>4774</v>
      </c>
      <c r="AN118">
        <v>-32768</v>
      </c>
      <c r="AO118">
        <v>32767</v>
      </c>
      <c r="AP118" t="s">
        <v>4775</v>
      </c>
      <c r="AQ118" t="s">
        <v>157</v>
      </c>
      <c r="AR118" t="s">
        <v>158</v>
      </c>
      <c r="AS118" t="str">
        <f>VLOOKUP('intouch变量（整型） '!$A118,基本表格!$G:$Q,3,FALSE)</f>
        <v>DB1200,INT202</v>
      </c>
      <c r="AT118" t="str">
        <f>VLOOKUP('intouch变量（整型） '!$A118,基本表格!$G:$Q,10,FALSE)</f>
        <v>Yes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</row>
    <row r="119" spans="1:55">
      <c r="A119" t="s">
        <v>4892</v>
      </c>
      <c r="B119" s="11" t="str">
        <f t="shared" si="1"/>
        <v>CHP2</v>
      </c>
      <c r="C119" s="11" t="str">
        <f>VLOOKUP('intouch变量（整型） '!$A119,基本表格!$G:$Q,2,FALSE)</f>
        <v>2425+P9-M1 2#环式刨片机 反馈电流 实际内码</v>
      </c>
      <c r="D119" t="s">
        <v>154</v>
      </c>
      <c r="E119" t="s">
        <v>154</v>
      </c>
      <c r="F119">
        <v>0</v>
      </c>
      <c r="G119" t="s">
        <v>154</v>
      </c>
      <c r="H119" t="s">
        <v>154</v>
      </c>
      <c r="I119">
        <v>0</v>
      </c>
      <c r="J119">
        <v>0</v>
      </c>
      <c r="L119">
        <v>0</v>
      </c>
      <c r="M119">
        <v>-32768</v>
      </c>
      <c r="N119">
        <v>32767</v>
      </c>
      <c r="O119">
        <v>0</v>
      </c>
      <c r="P119">
        <v>0</v>
      </c>
      <c r="Q119" t="s">
        <v>155</v>
      </c>
      <c r="R119">
        <v>0</v>
      </c>
      <c r="S119">
        <v>1</v>
      </c>
      <c r="T119" t="s">
        <v>155</v>
      </c>
      <c r="U119">
        <v>0</v>
      </c>
      <c r="V119">
        <v>1</v>
      </c>
      <c r="W119" t="s">
        <v>155</v>
      </c>
      <c r="X119">
        <v>0</v>
      </c>
      <c r="Y119">
        <v>1</v>
      </c>
      <c r="Z119" t="s">
        <v>155</v>
      </c>
      <c r="AA119">
        <v>0</v>
      </c>
      <c r="AB119">
        <v>1</v>
      </c>
      <c r="AC119" t="s">
        <v>155</v>
      </c>
      <c r="AD119">
        <v>0</v>
      </c>
      <c r="AE119">
        <v>1</v>
      </c>
      <c r="AF119" t="s">
        <v>155</v>
      </c>
      <c r="AG119">
        <v>0</v>
      </c>
      <c r="AH119">
        <v>1</v>
      </c>
      <c r="AI119">
        <v>0</v>
      </c>
      <c r="AJ119" t="s">
        <v>155</v>
      </c>
      <c r="AK119">
        <v>0</v>
      </c>
      <c r="AL119">
        <v>1</v>
      </c>
      <c r="AM119" t="s">
        <v>4774</v>
      </c>
      <c r="AN119">
        <v>-32768</v>
      </c>
      <c r="AO119">
        <v>32767</v>
      </c>
      <c r="AP119" t="s">
        <v>4775</v>
      </c>
      <c r="AQ119" t="s">
        <v>157</v>
      </c>
      <c r="AR119" t="s">
        <v>158</v>
      </c>
      <c r="AS119" t="str">
        <f>VLOOKUP('intouch变量（整型） '!$A119,基本表格!$G:$Q,3,FALSE)</f>
        <v>DB1200,INT252</v>
      </c>
      <c r="AT119" t="str">
        <f>VLOOKUP('intouch变量（整型） '!$A119,基本表格!$G:$Q,10,FALSE)</f>
        <v>Yes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</row>
    <row r="120" spans="1:55">
      <c r="A120" t="s">
        <v>4893</v>
      </c>
      <c r="B120" s="11" t="str">
        <f t="shared" si="1"/>
        <v>CHP2</v>
      </c>
      <c r="C120" s="11" t="str">
        <f>VLOOKUP('intouch变量（整型） '!$A120,基本表格!$G:$Q,2,FALSE)</f>
        <v>2422+P5-M3 刨片机料仓2#出料螺旋A 电机控制 断链超时时间 秒</v>
      </c>
      <c r="D120" t="s">
        <v>154</v>
      </c>
      <c r="E120" t="s">
        <v>154</v>
      </c>
      <c r="F120">
        <v>0</v>
      </c>
      <c r="G120" t="s">
        <v>154</v>
      </c>
      <c r="H120" t="s">
        <v>154</v>
      </c>
      <c r="I120">
        <v>0</v>
      </c>
      <c r="J120">
        <v>0</v>
      </c>
      <c r="L120">
        <v>0</v>
      </c>
      <c r="M120">
        <v>-32768</v>
      </c>
      <c r="N120">
        <v>32767</v>
      </c>
      <c r="O120">
        <v>0</v>
      </c>
      <c r="P120">
        <v>0</v>
      </c>
      <c r="Q120" t="s">
        <v>155</v>
      </c>
      <c r="R120">
        <v>0</v>
      </c>
      <c r="S120">
        <v>1</v>
      </c>
      <c r="T120" t="s">
        <v>155</v>
      </c>
      <c r="U120">
        <v>0</v>
      </c>
      <c r="V120">
        <v>1</v>
      </c>
      <c r="W120" t="s">
        <v>155</v>
      </c>
      <c r="X120">
        <v>0</v>
      </c>
      <c r="Y120">
        <v>1</v>
      </c>
      <c r="Z120" t="s">
        <v>155</v>
      </c>
      <c r="AA120">
        <v>0</v>
      </c>
      <c r="AB120">
        <v>1</v>
      </c>
      <c r="AC120" t="s">
        <v>155</v>
      </c>
      <c r="AD120">
        <v>0</v>
      </c>
      <c r="AE120">
        <v>1</v>
      </c>
      <c r="AF120" t="s">
        <v>155</v>
      </c>
      <c r="AG120">
        <v>0</v>
      </c>
      <c r="AH120">
        <v>1</v>
      </c>
      <c r="AI120">
        <v>0</v>
      </c>
      <c r="AJ120" t="s">
        <v>155</v>
      </c>
      <c r="AK120">
        <v>0</v>
      </c>
      <c r="AL120">
        <v>1</v>
      </c>
      <c r="AM120" t="s">
        <v>4774</v>
      </c>
      <c r="AN120">
        <v>-32768</v>
      </c>
      <c r="AO120">
        <v>32767</v>
      </c>
      <c r="AP120" t="s">
        <v>4775</v>
      </c>
      <c r="AQ120" t="s">
        <v>157</v>
      </c>
      <c r="AR120" t="s">
        <v>158</v>
      </c>
      <c r="AS120" t="str">
        <f>VLOOKUP('intouch变量（整型） '!$A120,基本表格!$G:$Q,3,FALSE)</f>
        <v>DB1200,INT304</v>
      </c>
      <c r="AT120" t="str">
        <f>VLOOKUP('intouch变量（整型） '!$A120,基本表格!$G:$Q,10,FALSE)</f>
        <v>No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</row>
    <row r="121" spans="1:55">
      <c r="A121" t="s">
        <v>4894</v>
      </c>
      <c r="B121" s="11" t="str">
        <f t="shared" si="1"/>
        <v>CHP2</v>
      </c>
      <c r="C121" s="11" t="str">
        <f>VLOOKUP('intouch变量（整型） '!$A121,基本表格!$G:$Q,2,FALSE)</f>
        <v>2422+P5-M3 刨片机料仓2#出料螺旋A 电机控制 堵料检测时间 秒</v>
      </c>
      <c r="D121" t="s">
        <v>154</v>
      </c>
      <c r="E121" t="s">
        <v>154</v>
      </c>
      <c r="F121">
        <v>0</v>
      </c>
      <c r="G121" t="s">
        <v>154</v>
      </c>
      <c r="H121" t="s">
        <v>154</v>
      </c>
      <c r="I121">
        <v>0</v>
      </c>
      <c r="J121">
        <v>0</v>
      </c>
      <c r="L121">
        <v>0</v>
      </c>
      <c r="M121">
        <v>-32768</v>
      </c>
      <c r="N121">
        <v>32767</v>
      </c>
      <c r="O121">
        <v>0</v>
      </c>
      <c r="P121">
        <v>0</v>
      </c>
      <c r="Q121" t="s">
        <v>155</v>
      </c>
      <c r="R121">
        <v>0</v>
      </c>
      <c r="S121">
        <v>1</v>
      </c>
      <c r="T121" t="s">
        <v>155</v>
      </c>
      <c r="U121">
        <v>0</v>
      </c>
      <c r="V121">
        <v>1</v>
      </c>
      <c r="W121" t="s">
        <v>155</v>
      </c>
      <c r="X121">
        <v>0</v>
      </c>
      <c r="Y121">
        <v>1</v>
      </c>
      <c r="Z121" t="s">
        <v>155</v>
      </c>
      <c r="AA121">
        <v>0</v>
      </c>
      <c r="AB121">
        <v>1</v>
      </c>
      <c r="AC121" t="s">
        <v>155</v>
      </c>
      <c r="AD121">
        <v>0</v>
      </c>
      <c r="AE121">
        <v>1</v>
      </c>
      <c r="AF121" t="s">
        <v>155</v>
      </c>
      <c r="AG121">
        <v>0</v>
      </c>
      <c r="AH121">
        <v>1</v>
      </c>
      <c r="AI121">
        <v>0</v>
      </c>
      <c r="AJ121" t="s">
        <v>155</v>
      </c>
      <c r="AK121">
        <v>0</v>
      </c>
      <c r="AL121">
        <v>1</v>
      </c>
      <c r="AM121" t="s">
        <v>4774</v>
      </c>
      <c r="AN121">
        <v>-32768</v>
      </c>
      <c r="AO121">
        <v>32767</v>
      </c>
      <c r="AP121" t="s">
        <v>4775</v>
      </c>
      <c r="AQ121" t="s">
        <v>157</v>
      </c>
      <c r="AR121" t="s">
        <v>158</v>
      </c>
      <c r="AS121" t="str">
        <f>VLOOKUP('intouch变量（整型） '!$A121,基本表格!$G:$Q,3,FALSE)</f>
        <v>DB1200,INT306</v>
      </c>
      <c r="AT121" t="str">
        <f>VLOOKUP('intouch变量（整型） '!$A121,基本表格!$G:$Q,10,FALSE)</f>
        <v>No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</row>
    <row r="122" spans="1:55">
      <c r="A122" t="s">
        <v>4895</v>
      </c>
      <c r="B122" s="11" t="str">
        <f t="shared" si="1"/>
        <v>CHP2</v>
      </c>
      <c r="C122" s="11" t="str">
        <f>VLOOKUP('intouch变量（整型） '!$A122,基本表格!$G:$Q,2,FALSE)</f>
        <v>2422+P5-M3 刨片机料仓2#出料螺旋A 电机控制 左跑偏检测时间</v>
      </c>
      <c r="D122" t="s">
        <v>154</v>
      </c>
      <c r="E122" t="s">
        <v>154</v>
      </c>
      <c r="F122">
        <v>0</v>
      </c>
      <c r="G122" t="s">
        <v>154</v>
      </c>
      <c r="H122" t="s">
        <v>154</v>
      </c>
      <c r="I122">
        <v>0</v>
      </c>
      <c r="J122">
        <v>0</v>
      </c>
      <c r="L122">
        <v>0</v>
      </c>
      <c r="M122">
        <v>-32768</v>
      </c>
      <c r="N122">
        <v>32767</v>
      </c>
      <c r="O122">
        <v>0</v>
      </c>
      <c r="P122">
        <v>0</v>
      </c>
      <c r="Q122" t="s">
        <v>155</v>
      </c>
      <c r="R122">
        <v>0</v>
      </c>
      <c r="S122">
        <v>1</v>
      </c>
      <c r="T122" t="s">
        <v>155</v>
      </c>
      <c r="U122">
        <v>0</v>
      </c>
      <c r="V122">
        <v>1</v>
      </c>
      <c r="W122" t="s">
        <v>155</v>
      </c>
      <c r="X122">
        <v>0</v>
      </c>
      <c r="Y122">
        <v>1</v>
      </c>
      <c r="Z122" t="s">
        <v>155</v>
      </c>
      <c r="AA122">
        <v>0</v>
      </c>
      <c r="AB122">
        <v>1</v>
      </c>
      <c r="AC122" t="s">
        <v>155</v>
      </c>
      <c r="AD122">
        <v>0</v>
      </c>
      <c r="AE122">
        <v>1</v>
      </c>
      <c r="AF122" t="s">
        <v>155</v>
      </c>
      <c r="AG122">
        <v>0</v>
      </c>
      <c r="AH122">
        <v>1</v>
      </c>
      <c r="AI122">
        <v>0</v>
      </c>
      <c r="AJ122" t="s">
        <v>155</v>
      </c>
      <c r="AK122">
        <v>0</v>
      </c>
      <c r="AL122">
        <v>1</v>
      </c>
      <c r="AM122" t="s">
        <v>4774</v>
      </c>
      <c r="AN122">
        <v>-32768</v>
      </c>
      <c r="AO122">
        <v>32767</v>
      </c>
      <c r="AP122" t="s">
        <v>4775</v>
      </c>
      <c r="AQ122" t="s">
        <v>157</v>
      </c>
      <c r="AR122" t="s">
        <v>158</v>
      </c>
      <c r="AS122" t="str">
        <f>VLOOKUP('intouch变量（整型） '!$A122,基本表格!$G:$Q,3,FALSE)</f>
        <v>DB1200,INT310</v>
      </c>
      <c r="AT122" t="str">
        <f>VLOOKUP('intouch变量（整型） '!$A122,基本表格!$G:$Q,10,FALSE)</f>
        <v>No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</row>
    <row r="123" spans="1:55">
      <c r="A123" t="s">
        <v>4896</v>
      </c>
      <c r="B123" s="11" t="str">
        <f t="shared" si="1"/>
        <v>CHP2</v>
      </c>
      <c r="C123" s="11" t="str">
        <f>VLOOKUP('intouch变量（整型） '!$A123,基本表格!$G:$Q,2,FALSE)</f>
        <v>2422+P5-M3 刨片机料仓2#出料螺旋A 电机控制 右跑偏检测时间</v>
      </c>
      <c r="D123" t="s">
        <v>154</v>
      </c>
      <c r="E123" t="s">
        <v>154</v>
      </c>
      <c r="F123">
        <v>0</v>
      </c>
      <c r="G123" t="s">
        <v>154</v>
      </c>
      <c r="H123" t="s">
        <v>154</v>
      </c>
      <c r="I123">
        <v>0</v>
      </c>
      <c r="J123">
        <v>0</v>
      </c>
      <c r="L123">
        <v>0</v>
      </c>
      <c r="M123">
        <v>-32768</v>
      </c>
      <c r="N123">
        <v>32767</v>
      </c>
      <c r="O123">
        <v>0</v>
      </c>
      <c r="P123">
        <v>0</v>
      </c>
      <c r="Q123" t="s">
        <v>155</v>
      </c>
      <c r="R123">
        <v>0</v>
      </c>
      <c r="S123">
        <v>1</v>
      </c>
      <c r="T123" t="s">
        <v>155</v>
      </c>
      <c r="U123">
        <v>0</v>
      </c>
      <c r="V123">
        <v>1</v>
      </c>
      <c r="W123" t="s">
        <v>155</v>
      </c>
      <c r="X123">
        <v>0</v>
      </c>
      <c r="Y123">
        <v>1</v>
      </c>
      <c r="Z123" t="s">
        <v>155</v>
      </c>
      <c r="AA123">
        <v>0</v>
      </c>
      <c r="AB123">
        <v>1</v>
      </c>
      <c r="AC123" t="s">
        <v>155</v>
      </c>
      <c r="AD123">
        <v>0</v>
      </c>
      <c r="AE123">
        <v>1</v>
      </c>
      <c r="AF123" t="s">
        <v>155</v>
      </c>
      <c r="AG123">
        <v>0</v>
      </c>
      <c r="AH123">
        <v>1</v>
      </c>
      <c r="AI123">
        <v>0</v>
      </c>
      <c r="AJ123" t="s">
        <v>155</v>
      </c>
      <c r="AK123">
        <v>0</v>
      </c>
      <c r="AL123">
        <v>1</v>
      </c>
      <c r="AM123" t="s">
        <v>4774</v>
      </c>
      <c r="AN123">
        <v>-32768</v>
      </c>
      <c r="AO123">
        <v>32767</v>
      </c>
      <c r="AP123" t="s">
        <v>4775</v>
      </c>
      <c r="AQ123" t="s">
        <v>157</v>
      </c>
      <c r="AR123" t="s">
        <v>158</v>
      </c>
      <c r="AS123" t="str">
        <f>VLOOKUP('intouch变量（整型） '!$A123,基本表格!$G:$Q,3,FALSE)</f>
        <v>DB1200,INT314</v>
      </c>
      <c r="AT123" t="str">
        <f>VLOOKUP('intouch变量（整型） '!$A123,基本表格!$G:$Q,10,FALSE)</f>
        <v>No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</row>
    <row r="124" spans="1:55">
      <c r="A124" t="s">
        <v>4897</v>
      </c>
      <c r="B124" s="11" t="str">
        <f t="shared" si="1"/>
        <v>CHP2</v>
      </c>
      <c r="C124" s="11" t="str">
        <f>VLOOKUP('intouch变量（整型） '!$A124,基本表格!$G:$Q,2,FALSE)</f>
        <v>2422+P5-M3 刨片机料仓2#出料螺旋A 电机控制 联动启动延时</v>
      </c>
      <c r="D124" t="s">
        <v>154</v>
      </c>
      <c r="E124" t="s">
        <v>154</v>
      </c>
      <c r="F124">
        <v>0</v>
      </c>
      <c r="G124" t="s">
        <v>154</v>
      </c>
      <c r="H124" t="s">
        <v>154</v>
      </c>
      <c r="I124">
        <v>0</v>
      </c>
      <c r="J124">
        <v>0</v>
      </c>
      <c r="L124">
        <v>0</v>
      </c>
      <c r="M124">
        <v>-32768</v>
      </c>
      <c r="N124">
        <v>32767</v>
      </c>
      <c r="O124">
        <v>0</v>
      </c>
      <c r="P124">
        <v>0</v>
      </c>
      <c r="Q124" t="s">
        <v>155</v>
      </c>
      <c r="R124">
        <v>0</v>
      </c>
      <c r="S124">
        <v>1</v>
      </c>
      <c r="T124" t="s">
        <v>155</v>
      </c>
      <c r="U124">
        <v>0</v>
      </c>
      <c r="V124">
        <v>1</v>
      </c>
      <c r="W124" t="s">
        <v>155</v>
      </c>
      <c r="X124">
        <v>0</v>
      </c>
      <c r="Y124">
        <v>1</v>
      </c>
      <c r="Z124" t="s">
        <v>155</v>
      </c>
      <c r="AA124">
        <v>0</v>
      </c>
      <c r="AB124">
        <v>1</v>
      </c>
      <c r="AC124" t="s">
        <v>155</v>
      </c>
      <c r="AD124">
        <v>0</v>
      </c>
      <c r="AE124">
        <v>1</v>
      </c>
      <c r="AF124" t="s">
        <v>155</v>
      </c>
      <c r="AG124">
        <v>0</v>
      </c>
      <c r="AH124">
        <v>1</v>
      </c>
      <c r="AI124">
        <v>0</v>
      </c>
      <c r="AJ124" t="s">
        <v>155</v>
      </c>
      <c r="AK124">
        <v>0</v>
      </c>
      <c r="AL124">
        <v>1</v>
      </c>
      <c r="AM124" t="s">
        <v>4774</v>
      </c>
      <c r="AN124">
        <v>-32768</v>
      </c>
      <c r="AO124">
        <v>32767</v>
      </c>
      <c r="AP124" t="s">
        <v>4775</v>
      </c>
      <c r="AQ124" t="s">
        <v>157</v>
      </c>
      <c r="AR124" t="s">
        <v>158</v>
      </c>
      <c r="AS124" t="str">
        <f>VLOOKUP('intouch变量（整型） '!$A124,基本表格!$G:$Q,3,FALSE)</f>
        <v>DB1200,INT318</v>
      </c>
      <c r="AT124" t="str">
        <f>VLOOKUP('intouch变量（整型） '!$A124,基本表格!$G:$Q,10,FALSE)</f>
        <v>No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</row>
    <row r="125" spans="1:55">
      <c r="A125" t="s">
        <v>4898</v>
      </c>
      <c r="B125" s="11" t="str">
        <f t="shared" si="1"/>
        <v>CHP2</v>
      </c>
      <c r="C125" s="11" t="str">
        <f>VLOOKUP('intouch变量（整型） '!$A125,基本表格!$G:$Q,2,FALSE)</f>
        <v>2422+P5-M3 刨片机料仓2#出料螺旋A 电机控制 起动转换时间 秒</v>
      </c>
      <c r="D125" t="s">
        <v>154</v>
      </c>
      <c r="E125" t="s">
        <v>154</v>
      </c>
      <c r="F125">
        <v>0</v>
      </c>
      <c r="G125" t="s">
        <v>154</v>
      </c>
      <c r="H125" t="s">
        <v>154</v>
      </c>
      <c r="I125">
        <v>0</v>
      </c>
      <c r="J125">
        <v>0</v>
      </c>
      <c r="L125">
        <v>0</v>
      </c>
      <c r="M125">
        <v>-32768</v>
      </c>
      <c r="N125">
        <v>32767</v>
      </c>
      <c r="O125">
        <v>0</v>
      </c>
      <c r="P125">
        <v>0</v>
      </c>
      <c r="Q125" t="s">
        <v>155</v>
      </c>
      <c r="R125">
        <v>0</v>
      </c>
      <c r="S125">
        <v>1</v>
      </c>
      <c r="T125" t="s">
        <v>155</v>
      </c>
      <c r="U125">
        <v>0</v>
      </c>
      <c r="V125">
        <v>1</v>
      </c>
      <c r="W125" t="s">
        <v>155</v>
      </c>
      <c r="X125">
        <v>0</v>
      </c>
      <c r="Y125">
        <v>1</v>
      </c>
      <c r="Z125" t="s">
        <v>155</v>
      </c>
      <c r="AA125">
        <v>0</v>
      </c>
      <c r="AB125">
        <v>1</v>
      </c>
      <c r="AC125" t="s">
        <v>155</v>
      </c>
      <c r="AD125">
        <v>0</v>
      </c>
      <c r="AE125">
        <v>1</v>
      </c>
      <c r="AF125" t="s">
        <v>155</v>
      </c>
      <c r="AG125">
        <v>0</v>
      </c>
      <c r="AH125">
        <v>1</v>
      </c>
      <c r="AI125">
        <v>0</v>
      </c>
      <c r="AJ125" t="s">
        <v>155</v>
      </c>
      <c r="AK125">
        <v>0</v>
      </c>
      <c r="AL125">
        <v>1</v>
      </c>
      <c r="AM125" t="s">
        <v>4774</v>
      </c>
      <c r="AN125">
        <v>-32768</v>
      </c>
      <c r="AO125">
        <v>32767</v>
      </c>
      <c r="AP125" t="s">
        <v>4775</v>
      </c>
      <c r="AQ125" t="s">
        <v>157</v>
      </c>
      <c r="AR125" t="s">
        <v>158</v>
      </c>
      <c r="AS125" t="str">
        <f>VLOOKUP('intouch变量（整型） '!$A125,基本表格!$G:$Q,3,FALSE)</f>
        <v>DB1200,INT320</v>
      </c>
      <c r="AT125" t="str">
        <f>VLOOKUP('intouch变量（整型） '!$A125,基本表格!$G:$Q,10,FALSE)</f>
        <v>No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</row>
    <row r="126" spans="1:55">
      <c r="A126" t="s">
        <v>4899</v>
      </c>
      <c r="B126" s="11" t="str">
        <f t="shared" si="1"/>
        <v>CHP2</v>
      </c>
      <c r="C126" s="11" t="str">
        <f>VLOOKUP('intouch变量（整型） '!$A126,基本表格!$G:$Q,2,FALSE)</f>
        <v>2422+P5-M3 刨片机料仓2#出料螺旋A 给定频率 实际内码</v>
      </c>
      <c r="D126" t="s">
        <v>154</v>
      </c>
      <c r="E126" t="s">
        <v>154</v>
      </c>
      <c r="F126">
        <v>0</v>
      </c>
      <c r="G126" t="s">
        <v>154</v>
      </c>
      <c r="H126" t="s">
        <v>154</v>
      </c>
      <c r="I126">
        <v>0</v>
      </c>
      <c r="J126">
        <v>0</v>
      </c>
      <c r="L126">
        <v>0</v>
      </c>
      <c r="M126">
        <v>-32768</v>
      </c>
      <c r="N126">
        <v>32767</v>
      </c>
      <c r="O126">
        <v>0</v>
      </c>
      <c r="P126">
        <v>0</v>
      </c>
      <c r="Q126" t="s">
        <v>155</v>
      </c>
      <c r="R126">
        <v>0</v>
      </c>
      <c r="S126">
        <v>1</v>
      </c>
      <c r="T126" t="s">
        <v>155</v>
      </c>
      <c r="U126">
        <v>0</v>
      </c>
      <c r="V126">
        <v>1</v>
      </c>
      <c r="W126" t="s">
        <v>155</v>
      </c>
      <c r="X126">
        <v>0</v>
      </c>
      <c r="Y126">
        <v>1</v>
      </c>
      <c r="Z126" t="s">
        <v>155</v>
      </c>
      <c r="AA126">
        <v>0</v>
      </c>
      <c r="AB126">
        <v>1</v>
      </c>
      <c r="AC126" t="s">
        <v>155</v>
      </c>
      <c r="AD126">
        <v>0</v>
      </c>
      <c r="AE126">
        <v>1</v>
      </c>
      <c r="AF126" t="s">
        <v>155</v>
      </c>
      <c r="AG126">
        <v>0</v>
      </c>
      <c r="AH126">
        <v>1</v>
      </c>
      <c r="AI126">
        <v>0</v>
      </c>
      <c r="AJ126" t="s">
        <v>155</v>
      </c>
      <c r="AK126">
        <v>0</v>
      </c>
      <c r="AL126">
        <v>1</v>
      </c>
      <c r="AM126" t="s">
        <v>4774</v>
      </c>
      <c r="AN126">
        <v>-32768</v>
      </c>
      <c r="AO126">
        <v>32767</v>
      </c>
      <c r="AP126" t="s">
        <v>4775</v>
      </c>
      <c r="AQ126" t="s">
        <v>157</v>
      </c>
      <c r="AR126" t="s">
        <v>158</v>
      </c>
      <c r="AS126" t="str">
        <f>VLOOKUP('intouch变量（整型） '!$A126,基本表格!$G:$Q,3,FALSE)</f>
        <v>DB1200,INT352</v>
      </c>
      <c r="AT126" t="str">
        <f>VLOOKUP('intouch变量（整型） '!$A126,基本表格!$G:$Q,10,FALSE)</f>
        <v>Yes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</row>
    <row r="127" spans="1:55">
      <c r="A127" t="s">
        <v>4900</v>
      </c>
      <c r="B127" s="11" t="str">
        <f t="shared" si="1"/>
        <v>CHP2</v>
      </c>
      <c r="C127" s="11" t="str">
        <f>VLOOKUP('intouch变量（整型） '!$A127,基本表格!$G:$Q,2,FALSE)</f>
        <v>2422+P5-M3 刨片机料仓2#出料螺旋A 反馈频率 实际内码</v>
      </c>
      <c r="D127" t="s">
        <v>154</v>
      </c>
      <c r="E127" t="s">
        <v>154</v>
      </c>
      <c r="F127">
        <v>0</v>
      </c>
      <c r="G127" t="s">
        <v>154</v>
      </c>
      <c r="H127" t="s">
        <v>154</v>
      </c>
      <c r="I127">
        <v>0</v>
      </c>
      <c r="J127">
        <v>0</v>
      </c>
      <c r="L127">
        <v>0</v>
      </c>
      <c r="M127">
        <v>-32768</v>
      </c>
      <c r="N127">
        <v>32767</v>
      </c>
      <c r="O127">
        <v>0</v>
      </c>
      <c r="P127">
        <v>0</v>
      </c>
      <c r="Q127" t="s">
        <v>155</v>
      </c>
      <c r="R127">
        <v>0</v>
      </c>
      <c r="S127">
        <v>1</v>
      </c>
      <c r="T127" t="s">
        <v>155</v>
      </c>
      <c r="U127">
        <v>0</v>
      </c>
      <c r="V127">
        <v>1</v>
      </c>
      <c r="W127" t="s">
        <v>155</v>
      </c>
      <c r="X127">
        <v>0</v>
      </c>
      <c r="Y127">
        <v>1</v>
      </c>
      <c r="Z127" t="s">
        <v>155</v>
      </c>
      <c r="AA127">
        <v>0</v>
      </c>
      <c r="AB127">
        <v>1</v>
      </c>
      <c r="AC127" t="s">
        <v>155</v>
      </c>
      <c r="AD127">
        <v>0</v>
      </c>
      <c r="AE127">
        <v>1</v>
      </c>
      <c r="AF127" t="s">
        <v>155</v>
      </c>
      <c r="AG127">
        <v>0</v>
      </c>
      <c r="AH127">
        <v>1</v>
      </c>
      <c r="AI127">
        <v>0</v>
      </c>
      <c r="AJ127" t="s">
        <v>155</v>
      </c>
      <c r="AK127">
        <v>0</v>
      </c>
      <c r="AL127">
        <v>1</v>
      </c>
      <c r="AM127" t="s">
        <v>4774</v>
      </c>
      <c r="AN127">
        <v>-32768</v>
      </c>
      <c r="AO127">
        <v>32767</v>
      </c>
      <c r="AP127" t="s">
        <v>4775</v>
      </c>
      <c r="AQ127" t="s">
        <v>157</v>
      </c>
      <c r="AR127" t="s">
        <v>158</v>
      </c>
      <c r="AS127" t="str">
        <f>VLOOKUP('intouch变量（整型） '!$A127,基本表格!$G:$Q,3,FALSE)</f>
        <v>DB1200,INT402</v>
      </c>
      <c r="AT127" t="str">
        <f>VLOOKUP('intouch变量（整型） '!$A127,基本表格!$G:$Q,10,FALSE)</f>
        <v>Yes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</row>
    <row r="128" spans="1:55">
      <c r="A128" t="s">
        <v>4901</v>
      </c>
      <c r="B128" s="11" t="str">
        <f t="shared" si="1"/>
        <v>CHP2</v>
      </c>
      <c r="C128" s="11" t="str">
        <f>VLOOKUP('intouch变量（整型） '!$A128,基本表格!$G:$Q,2,FALSE)</f>
        <v>2422+P5-M3 刨片机料仓2#出料螺旋A 变频器通讯 警告</v>
      </c>
      <c r="D128" t="s">
        <v>154</v>
      </c>
      <c r="E128" t="s">
        <v>154</v>
      </c>
      <c r="F128">
        <v>0</v>
      </c>
      <c r="G128" t="s">
        <v>154</v>
      </c>
      <c r="H128" t="s">
        <v>154</v>
      </c>
      <c r="I128">
        <v>0</v>
      </c>
      <c r="J128">
        <v>0</v>
      </c>
      <c r="L128">
        <v>0</v>
      </c>
      <c r="M128">
        <v>-32768</v>
      </c>
      <c r="N128">
        <v>32767</v>
      </c>
      <c r="O128">
        <v>0</v>
      </c>
      <c r="P128">
        <v>0</v>
      </c>
      <c r="Q128" t="s">
        <v>155</v>
      </c>
      <c r="R128">
        <v>0</v>
      </c>
      <c r="S128">
        <v>1</v>
      </c>
      <c r="T128" t="s">
        <v>155</v>
      </c>
      <c r="U128">
        <v>0</v>
      </c>
      <c r="V128">
        <v>1</v>
      </c>
      <c r="W128" t="s">
        <v>155</v>
      </c>
      <c r="X128">
        <v>0</v>
      </c>
      <c r="Y128">
        <v>1</v>
      </c>
      <c r="Z128" t="s">
        <v>155</v>
      </c>
      <c r="AA128">
        <v>0</v>
      </c>
      <c r="AB128">
        <v>1</v>
      </c>
      <c r="AC128" t="s">
        <v>155</v>
      </c>
      <c r="AD128">
        <v>0</v>
      </c>
      <c r="AE128">
        <v>1</v>
      </c>
      <c r="AF128" t="s">
        <v>155</v>
      </c>
      <c r="AG128">
        <v>0</v>
      </c>
      <c r="AH128">
        <v>1</v>
      </c>
      <c r="AI128">
        <v>0</v>
      </c>
      <c r="AJ128" t="s">
        <v>155</v>
      </c>
      <c r="AK128">
        <v>0</v>
      </c>
      <c r="AL128">
        <v>1</v>
      </c>
      <c r="AM128" t="s">
        <v>4774</v>
      </c>
      <c r="AN128">
        <v>-32768</v>
      </c>
      <c r="AO128">
        <v>32767</v>
      </c>
      <c r="AP128" t="s">
        <v>4775</v>
      </c>
      <c r="AQ128" t="s">
        <v>157</v>
      </c>
      <c r="AR128" t="s">
        <v>158</v>
      </c>
      <c r="AS128" t="str">
        <f>VLOOKUP('intouch变量（整型） '!$A128,基本表格!$G:$Q,3,FALSE)</f>
        <v>DB1200,INT452</v>
      </c>
      <c r="AT128" t="str">
        <f>VLOOKUP('intouch变量（整型） '!$A128,基本表格!$G:$Q,10,FALSE)</f>
        <v>Yes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</row>
    <row r="129" spans="1:55">
      <c r="A129" t="s">
        <v>4902</v>
      </c>
      <c r="B129" s="11" t="str">
        <f t="shared" si="1"/>
        <v>CHP2</v>
      </c>
      <c r="C129" s="11" t="str">
        <f>VLOOKUP('intouch变量（整型） '!$A129,基本表格!$G:$Q,2,FALSE)</f>
        <v>2422+P5-M3 刨片机料仓2#出料螺旋A 变频器通讯 报警代码</v>
      </c>
      <c r="D129" t="s">
        <v>154</v>
      </c>
      <c r="E129" t="s">
        <v>154</v>
      </c>
      <c r="F129">
        <v>0</v>
      </c>
      <c r="G129" t="s">
        <v>154</v>
      </c>
      <c r="H129" t="s">
        <v>154</v>
      </c>
      <c r="I129">
        <v>0</v>
      </c>
      <c r="J129">
        <v>0</v>
      </c>
      <c r="L129">
        <v>0</v>
      </c>
      <c r="M129">
        <v>-32768</v>
      </c>
      <c r="N129">
        <v>32767</v>
      </c>
      <c r="O129">
        <v>0</v>
      </c>
      <c r="P129">
        <v>0</v>
      </c>
      <c r="Q129" t="s">
        <v>155</v>
      </c>
      <c r="R129">
        <v>0</v>
      </c>
      <c r="S129">
        <v>1</v>
      </c>
      <c r="T129" t="s">
        <v>155</v>
      </c>
      <c r="U129">
        <v>0</v>
      </c>
      <c r="V129">
        <v>1</v>
      </c>
      <c r="W129" t="s">
        <v>155</v>
      </c>
      <c r="X129">
        <v>0</v>
      </c>
      <c r="Y129">
        <v>1</v>
      </c>
      <c r="Z129" t="s">
        <v>155</v>
      </c>
      <c r="AA129">
        <v>0</v>
      </c>
      <c r="AB129">
        <v>1</v>
      </c>
      <c r="AC129" t="s">
        <v>155</v>
      </c>
      <c r="AD129">
        <v>0</v>
      </c>
      <c r="AE129">
        <v>1</v>
      </c>
      <c r="AF129" t="s">
        <v>155</v>
      </c>
      <c r="AG129">
        <v>0</v>
      </c>
      <c r="AH129">
        <v>1</v>
      </c>
      <c r="AI129">
        <v>0</v>
      </c>
      <c r="AJ129" t="s">
        <v>155</v>
      </c>
      <c r="AK129">
        <v>0</v>
      </c>
      <c r="AL129">
        <v>1</v>
      </c>
      <c r="AM129" t="s">
        <v>4774</v>
      </c>
      <c r="AN129">
        <v>-32768</v>
      </c>
      <c r="AO129">
        <v>32767</v>
      </c>
      <c r="AP129" t="s">
        <v>4775</v>
      </c>
      <c r="AQ129" t="s">
        <v>157</v>
      </c>
      <c r="AR129" t="s">
        <v>158</v>
      </c>
      <c r="AS129" t="str">
        <f>VLOOKUP('intouch变量（整型） '!$A129,基本表格!$G:$Q,3,FALSE)</f>
        <v>DB1200,INT454</v>
      </c>
      <c r="AT129" t="str">
        <f>VLOOKUP('intouch变量（整型） '!$A129,基本表格!$G:$Q,10,FALSE)</f>
        <v>Yes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</row>
    <row r="130" spans="1:55">
      <c r="A130" t="s">
        <v>4903</v>
      </c>
      <c r="B130" s="11" t="str">
        <f t="shared" si="1"/>
        <v>CHP2</v>
      </c>
      <c r="C130" s="11" t="str">
        <f>VLOOKUP('intouch变量（整型） '!$A130,基本表格!$G:$Q,2,FALSE)</f>
        <v>2422+P5-M3 刨片机料仓2#出料螺旋A 反馈转速 实际内码</v>
      </c>
      <c r="D130" t="s">
        <v>154</v>
      </c>
      <c r="E130" t="s">
        <v>154</v>
      </c>
      <c r="F130">
        <v>0</v>
      </c>
      <c r="G130" t="s">
        <v>154</v>
      </c>
      <c r="H130" t="s">
        <v>154</v>
      </c>
      <c r="I130">
        <v>0</v>
      </c>
      <c r="J130">
        <v>0</v>
      </c>
      <c r="L130">
        <v>0</v>
      </c>
      <c r="M130">
        <v>-32768</v>
      </c>
      <c r="N130">
        <v>32767</v>
      </c>
      <c r="O130">
        <v>0</v>
      </c>
      <c r="P130">
        <v>0</v>
      </c>
      <c r="Q130" t="s">
        <v>155</v>
      </c>
      <c r="R130">
        <v>0</v>
      </c>
      <c r="S130">
        <v>1</v>
      </c>
      <c r="T130" t="s">
        <v>155</v>
      </c>
      <c r="U130">
        <v>0</v>
      </c>
      <c r="V130">
        <v>1</v>
      </c>
      <c r="W130" t="s">
        <v>155</v>
      </c>
      <c r="X130">
        <v>0</v>
      </c>
      <c r="Y130">
        <v>1</v>
      </c>
      <c r="Z130" t="s">
        <v>155</v>
      </c>
      <c r="AA130">
        <v>0</v>
      </c>
      <c r="AB130">
        <v>1</v>
      </c>
      <c r="AC130" t="s">
        <v>155</v>
      </c>
      <c r="AD130">
        <v>0</v>
      </c>
      <c r="AE130">
        <v>1</v>
      </c>
      <c r="AF130" t="s">
        <v>155</v>
      </c>
      <c r="AG130">
        <v>0</v>
      </c>
      <c r="AH130">
        <v>1</v>
      </c>
      <c r="AI130">
        <v>0</v>
      </c>
      <c r="AJ130" t="s">
        <v>155</v>
      </c>
      <c r="AK130">
        <v>0</v>
      </c>
      <c r="AL130">
        <v>1</v>
      </c>
      <c r="AM130" t="s">
        <v>4774</v>
      </c>
      <c r="AN130">
        <v>-32768</v>
      </c>
      <c r="AO130">
        <v>32767</v>
      </c>
      <c r="AP130" t="s">
        <v>4775</v>
      </c>
      <c r="AQ130" t="s">
        <v>157</v>
      </c>
      <c r="AR130" t="s">
        <v>158</v>
      </c>
      <c r="AS130" t="str">
        <f>VLOOKUP('intouch变量（整型） '!$A130,基本表格!$G:$Q,3,FALSE)</f>
        <v>DB1200,INT502</v>
      </c>
      <c r="AT130" t="str">
        <f>VLOOKUP('intouch变量（整型） '!$A130,基本表格!$G:$Q,10,FALSE)</f>
        <v>Yes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</row>
    <row r="131" spans="1:55">
      <c r="A131" t="s">
        <v>4904</v>
      </c>
      <c r="B131" s="11" t="str">
        <f t="shared" si="1"/>
        <v>CHP2</v>
      </c>
      <c r="C131" s="11" t="str">
        <f>VLOOKUP('intouch变量（整型） '!$A131,基本表格!$G:$Q,2,FALSE)</f>
        <v>2422+P5-M3 刨片机料仓2#出料螺旋A 反馈电流 实际内码</v>
      </c>
      <c r="D131" t="s">
        <v>154</v>
      </c>
      <c r="E131" t="s">
        <v>154</v>
      </c>
      <c r="F131">
        <v>0</v>
      </c>
      <c r="G131" t="s">
        <v>154</v>
      </c>
      <c r="H131" t="s">
        <v>154</v>
      </c>
      <c r="I131">
        <v>0</v>
      </c>
      <c r="J131">
        <v>0</v>
      </c>
      <c r="L131">
        <v>0</v>
      </c>
      <c r="M131">
        <v>-32768</v>
      </c>
      <c r="N131">
        <v>32767</v>
      </c>
      <c r="O131">
        <v>0</v>
      </c>
      <c r="P131">
        <v>0</v>
      </c>
      <c r="Q131" t="s">
        <v>155</v>
      </c>
      <c r="R131">
        <v>0</v>
      </c>
      <c r="S131">
        <v>1</v>
      </c>
      <c r="T131" t="s">
        <v>155</v>
      </c>
      <c r="U131">
        <v>0</v>
      </c>
      <c r="V131">
        <v>1</v>
      </c>
      <c r="W131" t="s">
        <v>155</v>
      </c>
      <c r="X131">
        <v>0</v>
      </c>
      <c r="Y131">
        <v>1</v>
      </c>
      <c r="Z131" t="s">
        <v>155</v>
      </c>
      <c r="AA131">
        <v>0</v>
      </c>
      <c r="AB131">
        <v>1</v>
      </c>
      <c r="AC131" t="s">
        <v>155</v>
      </c>
      <c r="AD131">
        <v>0</v>
      </c>
      <c r="AE131">
        <v>1</v>
      </c>
      <c r="AF131" t="s">
        <v>155</v>
      </c>
      <c r="AG131">
        <v>0</v>
      </c>
      <c r="AH131">
        <v>1</v>
      </c>
      <c r="AI131">
        <v>0</v>
      </c>
      <c r="AJ131" t="s">
        <v>155</v>
      </c>
      <c r="AK131">
        <v>0</v>
      </c>
      <c r="AL131">
        <v>1</v>
      </c>
      <c r="AM131" t="s">
        <v>4774</v>
      </c>
      <c r="AN131">
        <v>-32768</v>
      </c>
      <c r="AO131">
        <v>32767</v>
      </c>
      <c r="AP131" t="s">
        <v>4775</v>
      </c>
      <c r="AQ131" t="s">
        <v>157</v>
      </c>
      <c r="AR131" t="s">
        <v>158</v>
      </c>
      <c r="AS131" t="str">
        <f>VLOOKUP('intouch变量（整型） '!$A131,基本表格!$G:$Q,3,FALSE)</f>
        <v>DB1200,INT552</v>
      </c>
      <c r="AT131" t="str">
        <f>VLOOKUP('intouch变量（整型） '!$A131,基本表格!$G:$Q,10,FALSE)</f>
        <v>Yes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</row>
    <row r="132" spans="1:55">
      <c r="A132" t="s">
        <v>4905</v>
      </c>
      <c r="B132" s="11" t="str">
        <f t="shared" ref="B132:B195" si="2">LEFT(A132,4)</f>
        <v>CHP2</v>
      </c>
      <c r="C132" s="11" t="str">
        <f>VLOOKUP('intouch变量（整型） '!$A132,基本表格!$G:$Q,2,FALSE)</f>
        <v>2422+P5-M4 刨片机料仓2#出料螺旋B 电机控制 断链超时时间 秒</v>
      </c>
      <c r="D132" t="s">
        <v>154</v>
      </c>
      <c r="E132" t="s">
        <v>154</v>
      </c>
      <c r="F132">
        <v>0</v>
      </c>
      <c r="G132" t="s">
        <v>154</v>
      </c>
      <c r="H132" t="s">
        <v>154</v>
      </c>
      <c r="I132">
        <v>0</v>
      </c>
      <c r="J132">
        <v>0</v>
      </c>
      <c r="L132">
        <v>0</v>
      </c>
      <c r="M132">
        <v>-32768</v>
      </c>
      <c r="N132">
        <v>32767</v>
      </c>
      <c r="O132">
        <v>0</v>
      </c>
      <c r="P132">
        <v>0</v>
      </c>
      <c r="Q132" t="s">
        <v>155</v>
      </c>
      <c r="R132">
        <v>0</v>
      </c>
      <c r="S132">
        <v>1</v>
      </c>
      <c r="T132" t="s">
        <v>155</v>
      </c>
      <c r="U132">
        <v>0</v>
      </c>
      <c r="V132">
        <v>1</v>
      </c>
      <c r="W132" t="s">
        <v>155</v>
      </c>
      <c r="X132">
        <v>0</v>
      </c>
      <c r="Y132">
        <v>1</v>
      </c>
      <c r="Z132" t="s">
        <v>155</v>
      </c>
      <c r="AA132">
        <v>0</v>
      </c>
      <c r="AB132">
        <v>1</v>
      </c>
      <c r="AC132" t="s">
        <v>155</v>
      </c>
      <c r="AD132">
        <v>0</v>
      </c>
      <c r="AE132">
        <v>1</v>
      </c>
      <c r="AF132" t="s">
        <v>155</v>
      </c>
      <c r="AG132">
        <v>0</v>
      </c>
      <c r="AH132">
        <v>1</v>
      </c>
      <c r="AI132">
        <v>0</v>
      </c>
      <c r="AJ132" t="s">
        <v>155</v>
      </c>
      <c r="AK132">
        <v>0</v>
      </c>
      <c r="AL132">
        <v>1</v>
      </c>
      <c r="AM132" t="s">
        <v>4774</v>
      </c>
      <c r="AN132">
        <v>-32768</v>
      </c>
      <c r="AO132">
        <v>32767</v>
      </c>
      <c r="AP132" t="s">
        <v>4775</v>
      </c>
      <c r="AQ132" t="s">
        <v>157</v>
      </c>
      <c r="AR132" t="s">
        <v>158</v>
      </c>
      <c r="AS132" t="str">
        <f>VLOOKUP('intouch变量（整型） '!$A132,基本表格!$G:$Q,3,FALSE)</f>
        <v>DB1200,INT604</v>
      </c>
      <c r="AT132" t="str">
        <f>VLOOKUP('intouch变量（整型） '!$A132,基本表格!$G:$Q,10,FALSE)</f>
        <v>No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</row>
    <row r="133" spans="1:55">
      <c r="A133" t="s">
        <v>4906</v>
      </c>
      <c r="B133" s="11" t="str">
        <f t="shared" si="2"/>
        <v>CHP2</v>
      </c>
      <c r="C133" s="11" t="str">
        <f>VLOOKUP('intouch变量（整型） '!$A133,基本表格!$G:$Q,2,FALSE)</f>
        <v>2422+P5-M4 刨片机料仓2#出料螺旋B 电机控制 堵料检测时间 秒</v>
      </c>
      <c r="D133" t="s">
        <v>154</v>
      </c>
      <c r="E133" t="s">
        <v>154</v>
      </c>
      <c r="F133">
        <v>0</v>
      </c>
      <c r="G133" t="s">
        <v>154</v>
      </c>
      <c r="H133" t="s">
        <v>154</v>
      </c>
      <c r="I133">
        <v>0</v>
      </c>
      <c r="J133">
        <v>0</v>
      </c>
      <c r="L133">
        <v>0</v>
      </c>
      <c r="M133">
        <v>-32768</v>
      </c>
      <c r="N133">
        <v>32767</v>
      </c>
      <c r="O133">
        <v>0</v>
      </c>
      <c r="P133">
        <v>0</v>
      </c>
      <c r="Q133" t="s">
        <v>155</v>
      </c>
      <c r="R133">
        <v>0</v>
      </c>
      <c r="S133">
        <v>1</v>
      </c>
      <c r="T133" t="s">
        <v>155</v>
      </c>
      <c r="U133">
        <v>0</v>
      </c>
      <c r="V133">
        <v>1</v>
      </c>
      <c r="W133" t="s">
        <v>155</v>
      </c>
      <c r="X133">
        <v>0</v>
      </c>
      <c r="Y133">
        <v>1</v>
      </c>
      <c r="Z133" t="s">
        <v>155</v>
      </c>
      <c r="AA133">
        <v>0</v>
      </c>
      <c r="AB133">
        <v>1</v>
      </c>
      <c r="AC133" t="s">
        <v>155</v>
      </c>
      <c r="AD133">
        <v>0</v>
      </c>
      <c r="AE133">
        <v>1</v>
      </c>
      <c r="AF133" t="s">
        <v>155</v>
      </c>
      <c r="AG133">
        <v>0</v>
      </c>
      <c r="AH133">
        <v>1</v>
      </c>
      <c r="AI133">
        <v>0</v>
      </c>
      <c r="AJ133" t="s">
        <v>155</v>
      </c>
      <c r="AK133">
        <v>0</v>
      </c>
      <c r="AL133">
        <v>1</v>
      </c>
      <c r="AM133" t="s">
        <v>4774</v>
      </c>
      <c r="AN133">
        <v>-32768</v>
      </c>
      <c r="AO133">
        <v>32767</v>
      </c>
      <c r="AP133" t="s">
        <v>4775</v>
      </c>
      <c r="AQ133" t="s">
        <v>157</v>
      </c>
      <c r="AR133" t="s">
        <v>158</v>
      </c>
      <c r="AS133" t="str">
        <f>VLOOKUP('intouch变量（整型） '!$A133,基本表格!$G:$Q,3,FALSE)</f>
        <v>DB1200,INT606</v>
      </c>
      <c r="AT133" t="str">
        <f>VLOOKUP('intouch变量（整型） '!$A133,基本表格!$G:$Q,10,FALSE)</f>
        <v>No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</row>
    <row r="134" spans="1:55">
      <c r="A134" t="s">
        <v>4907</v>
      </c>
      <c r="B134" s="11" t="str">
        <f t="shared" si="2"/>
        <v>CHP2</v>
      </c>
      <c r="C134" s="11" t="str">
        <f>VLOOKUP('intouch变量（整型） '!$A134,基本表格!$G:$Q,2,FALSE)</f>
        <v>2422+P5-M4 刨片机料仓2#出料螺旋B 电机控制 左跑偏检测时间</v>
      </c>
      <c r="D134" t="s">
        <v>154</v>
      </c>
      <c r="E134" t="s">
        <v>154</v>
      </c>
      <c r="F134">
        <v>0</v>
      </c>
      <c r="G134" t="s">
        <v>154</v>
      </c>
      <c r="H134" t="s">
        <v>154</v>
      </c>
      <c r="I134">
        <v>0</v>
      </c>
      <c r="J134">
        <v>0</v>
      </c>
      <c r="L134">
        <v>0</v>
      </c>
      <c r="M134">
        <v>-32768</v>
      </c>
      <c r="N134">
        <v>32767</v>
      </c>
      <c r="O134">
        <v>0</v>
      </c>
      <c r="P134">
        <v>0</v>
      </c>
      <c r="Q134" t="s">
        <v>155</v>
      </c>
      <c r="R134">
        <v>0</v>
      </c>
      <c r="S134">
        <v>1</v>
      </c>
      <c r="T134" t="s">
        <v>155</v>
      </c>
      <c r="U134">
        <v>0</v>
      </c>
      <c r="V134">
        <v>1</v>
      </c>
      <c r="W134" t="s">
        <v>155</v>
      </c>
      <c r="X134">
        <v>0</v>
      </c>
      <c r="Y134">
        <v>1</v>
      </c>
      <c r="Z134" t="s">
        <v>155</v>
      </c>
      <c r="AA134">
        <v>0</v>
      </c>
      <c r="AB134">
        <v>1</v>
      </c>
      <c r="AC134" t="s">
        <v>155</v>
      </c>
      <c r="AD134">
        <v>0</v>
      </c>
      <c r="AE134">
        <v>1</v>
      </c>
      <c r="AF134" t="s">
        <v>155</v>
      </c>
      <c r="AG134">
        <v>0</v>
      </c>
      <c r="AH134">
        <v>1</v>
      </c>
      <c r="AI134">
        <v>0</v>
      </c>
      <c r="AJ134" t="s">
        <v>155</v>
      </c>
      <c r="AK134">
        <v>0</v>
      </c>
      <c r="AL134">
        <v>1</v>
      </c>
      <c r="AM134" t="s">
        <v>4774</v>
      </c>
      <c r="AN134">
        <v>-32768</v>
      </c>
      <c r="AO134">
        <v>32767</v>
      </c>
      <c r="AP134" t="s">
        <v>4775</v>
      </c>
      <c r="AQ134" t="s">
        <v>157</v>
      </c>
      <c r="AR134" t="s">
        <v>158</v>
      </c>
      <c r="AS134" t="str">
        <f>VLOOKUP('intouch变量（整型） '!$A134,基本表格!$G:$Q,3,FALSE)</f>
        <v>DB1200,INT610</v>
      </c>
      <c r="AT134" t="str">
        <f>VLOOKUP('intouch变量（整型） '!$A134,基本表格!$G:$Q,10,FALSE)</f>
        <v>No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</row>
    <row r="135" spans="1:55">
      <c r="A135" t="s">
        <v>4908</v>
      </c>
      <c r="B135" s="11" t="str">
        <f t="shared" si="2"/>
        <v>CHP2</v>
      </c>
      <c r="C135" s="11" t="str">
        <f>VLOOKUP('intouch变量（整型） '!$A135,基本表格!$G:$Q,2,FALSE)</f>
        <v>2422+P5-M4 刨片机料仓2#出料螺旋B 电机控制 右跑偏检测时间</v>
      </c>
      <c r="D135" t="s">
        <v>154</v>
      </c>
      <c r="E135" t="s">
        <v>154</v>
      </c>
      <c r="F135">
        <v>0</v>
      </c>
      <c r="G135" t="s">
        <v>154</v>
      </c>
      <c r="H135" t="s">
        <v>154</v>
      </c>
      <c r="I135">
        <v>0</v>
      </c>
      <c r="J135">
        <v>0</v>
      </c>
      <c r="L135">
        <v>0</v>
      </c>
      <c r="M135">
        <v>-32768</v>
      </c>
      <c r="N135">
        <v>32767</v>
      </c>
      <c r="O135">
        <v>0</v>
      </c>
      <c r="P135">
        <v>0</v>
      </c>
      <c r="Q135" t="s">
        <v>155</v>
      </c>
      <c r="R135">
        <v>0</v>
      </c>
      <c r="S135">
        <v>1</v>
      </c>
      <c r="T135" t="s">
        <v>155</v>
      </c>
      <c r="U135">
        <v>0</v>
      </c>
      <c r="V135">
        <v>1</v>
      </c>
      <c r="W135" t="s">
        <v>155</v>
      </c>
      <c r="X135">
        <v>0</v>
      </c>
      <c r="Y135">
        <v>1</v>
      </c>
      <c r="Z135" t="s">
        <v>155</v>
      </c>
      <c r="AA135">
        <v>0</v>
      </c>
      <c r="AB135">
        <v>1</v>
      </c>
      <c r="AC135" t="s">
        <v>155</v>
      </c>
      <c r="AD135">
        <v>0</v>
      </c>
      <c r="AE135">
        <v>1</v>
      </c>
      <c r="AF135" t="s">
        <v>155</v>
      </c>
      <c r="AG135">
        <v>0</v>
      </c>
      <c r="AH135">
        <v>1</v>
      </c>
      <c r="AI135">
        <v>0</v>
      </c>
      <c r="AJ135" t="s">
        <v>155</v>
      </c>
      <c r="AK135">
        <v>0</v>
      </c>
      <c r="AL135">
        <v>1</v>
      </c>
      <c r="AM135" t="s">
        <v>4774</v>
      </c>
      <c r="AN135">
        <v>-32768</v>
      </c>
      <c r="AO135">
        <v>32767</v>
      </c>
      <c r="AP135" t="s">
        <v>4775</v>
      </c>
      <c r="AQ135" t="s">
        <v>157</v>
      </c>
      <c r="AR135" t="s">
        <v>158</v>
      </c>
      <c r="AS135" t="str">
        <f>VLOOKUP('intouch变量（整型） '!$A135,基本表格!$G:$Q,3,FALSE)</f>
        <v>DB1200,INT614</v>
      </c>
      <c r="AT135" t="str">
        <f>VLOOKUP('intouch变量（整型） '!$A135,基本表格!$G:$Q,10,FALSE)</f>
        <v>No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</row>
    <row r="136" spans="1:55">
      <c r="A136" t="s">
        <v>4909</v>
      </c>
      <c r="B136" s="11" t="str">
        <f t="shared" si="2"/>
        <v>CHP2</v>
      </c>
      <c r="C136" s="11" t="str">
        <f>VLOOKUP('intouch变量（整型） '!$A136,基本表格!$G:$Q,2,FALSE)</f>
        <v>2422+P5-M4 刨片机料仓2#出料螺旋B 电机控制 联动启动延时</v>
      </c>
      <c r="D136" t="s">
        <v>154</v>
      </c>
      <c r="E136" t="s">
        <v>154</v>
      </c>
      <c r="F136">
        <v>0</v>
      </c>
      <c r="G136" t="s">
        <v>154</v>
      </c>
      <c r="H136" t="s">
        <v>154</v>
      </c>
      <c r="I136">
        <v>0</v>
      </c>
      <c r="J136">
        <v>0</v>
      </c>
      <c r="L136">
        <v>0</v>
      </c>
      <c r="M136">
        <v>-32768</v>
      </c>
      <c r="N136">
        <v>32767</v>
      </c>
      <c r="O136">
        <v>0</v>
      </c>
      <c r="P136">
        <v>0</v>
      </c>
      <c r="Q136" t="s">
        <v>155</v>
      </c>
      <c r="R136">
        <v>0</v>
      </c>
      <c r="S136">
        <v>1</v>
      </c>
      <c r="T136" t="s">
        <v>155</v>
      </c>
      <c r="U136">
        <v>0</v>
      </c>
      <c r="V136">
        <v>1</v>
      </c>
      <c r="W136" t="s">
        <v>155</v>
      </c>
      <c r="X136">
        <v>0</v>
      </c>
      <c r="Y136">
        <v>1</v>
      </c>
      <c r="Z136" t="s">
        <v>155</v>
      </c>
      <c r="AA136">
        <v>0</v>
      </c>
      <c r="AB136">
        <v>1</v>
      </c>
      <c r="AC136" t="s">
        <v>155</v>
      </c>
      <c r="AD136">
        <v>0</v>
      </c>
      <c r="AE136">
        <v>1</v>
      </c>
      <c r="AF136" t="s">
        <v>155</v>
      </c>
      <c r="AG136">
        <v>0</v>
      </c>
      <c r="AH136">
        <v>1</v>
      </c>
      <c r="AI136">
        <v>0</v>
      </c>
      <c r="AJ136" t="s">
        <v>155</v>
      </c>
      <c r="AK136">
        <v>0</v>
      </c>
      <c r="AL136">
        <v>1</v>
      </c>
      <c r="AM136" t="s">
        <v>4774</v>
      </c>
      <c r="AN136">
        <v>-32768</v>
      </c>
      <c r="AO136">
        <v>32767</v>
      </c>
      <c r="AP136" t="s">
        <v>4775</v>
      </c>
      <c r="AQ136" t="s">
        <v>157</v>
      </c>
      <c r="AR136" t="s">
        <v>158</v>
      </c>
      <c r="AS136" t="str">
        <f>VLOOKUP('intouch变量（整型） '!$A136,基本表格!$G:$Q,3,FALSE)</f>
        <v>DB1200,INT618</v>
      </c>
      <c r="AT136" t="str">
        <f>VLOOKUP('intouch变量（整型） '!$A136,基本表格!$G:$Q,10,FALSE)</f>
        <v>No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</row>
    <row r="137" spans="1:55">
      <c r="A137" t="s">
        <v>4910</v>
      </c>
      <c r="B137" s="11" t="str">
        <f t="shared" si="2"/>
        <v>CHP2</v>
      </c>
      <c r="C137" s="11" t="str">
        <f>VLOOKUP('intouch变量（整型） '!$A137,基本表格!$G:$Q,2,FALSE)</f>
        <v>2422+P5-M4 刨片机料仓2#出料螺旋B 电机控制 起动转换时间 秒</v>
      </c>
      <c r="D137" t="s">
        <v>154</v>
      </c>
      <c r="E137" t="s">
        <v>154</v>
      </c>
      <c r="F137">
        <v>0</v>
      </c>
      <c r="G137" t="s">
        <v>154</v>
      </c>
      <c r="H137" t="s">
        <v>154</v>
      </c>
      <c r="I137">
        <v>0</v>
      </c>
      <c r="J137">
        <v>0</v>
      </c>
      <c r="L137">
        <v>0</v>
      </c>
      <c r="M137">
        <v>-32768</v>
      </c>
      <c r="N137">
        <v>32767</v>
      </c>
      <c r="O137">
        <v>0</v>
      </c>
      <c r="P137">
        <v>0</v>
      </c>
      <c r="Q137" t="s">
        <v>155</v>
      </c>
      <c r="R137">
        <v>0</v>
      </c>
      <c r="S137">
        <v>1</v>
      </c>
      <c r="T137" t="s">
        <v>155</v>
      </c>
      <c r="U137">
        <v>0</v>
      </c>
      <c r="V137">
        <v>1</v>
      </c>
      <c r="W137" t="s">
        <v>155</v>
      </c>
      <c r="X137">
        <v>0</v>
      </c>
      <c r="Y137">
        <v>1</v>
      </c>
      <c r="Z137" t="s">
        <v>155</v>
      </c>
      <c r="AA137">
        <v>0</v>
      </c>
      <c r="AB137">
        <v>1</v>
      </c>
      <c r="AC137" t="s">
        <v>155</v>
      </c>
      <c r="AD137">
        <v>0</v>
      </c>
      <c r="AE137">
        <v>1</v>
      </c>
      <c r="AF137" t="s">
        <v>155</v>
      </c>
      <c r="AG137">
        <v>0</v>
      </c>
      <c r="AH137">
        <v>1</v>
      </c>
      <c r="AI137">
        <v>0</v>
      </c>
      <c r="AJ137" t="s">
        <v>155</v>
      </c>
      <c r="AK137">
        <v>0</v>
      </c>
      <c r="AL137">
        <v>1</v>
      </c>
      <c r="AM137" t="s">
        <v>4774</v>
      </c>
      <c r="AN137">
        <v>-32768</v>
      </c>
      <c r="AO137">
        <v>32767</v>
      </c>
      <c r="AP137" t="s">
        <v>4775</v>
      </c>
      <c r="AQ137" t="s">
        <v>157</v>
      </c>
      <c r="AR137" t="s">
        <v>158</v>
      </c>
      <c r="AS137" t="str">
        <f>VLOOKUP('intouch变量（整型） '!$A137,基本表格!$G:$Q,3,FALSE)</f>
        <v>DB1200,INT620</v>
      </c>
      <c r="AT137" t="str">
        <f>VLOOKUP('intouch变量（整型） '!$A137,基本表格!$G:$Q,10,FALSE)</f>
        <v>No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</row>
    <row r="138" spans="1:55">
      <c r="A138" t="s">
        <v>4911</v>
      </c>
      <c r="B138" s="11" t="str">
        <f t="shared" si="2"/>
        <v>CHP2</v>
      </c>
      <c r="C138" s="11" t="str">
        <f>VLOOKUP('intouch变量（整型） '!$A138,基本表格!$G:$Q,2,FALSE)</f>
        <v>2422+P5-M4 刨片机料仓2#出料螺旋B 给定频率 实际内码</v>
      </c>
      <c r="D138" t="s">
        <v>154</v>
      </c>
      <c r="E138" t="s">
        <v>154</v>
      </c>
      <c r="F138">
        <v>0</v>
      </c>
      <c r="G138" t="s">
        <v>154</v>
      </c>
      <c r="H138" t="s">
        <v>154</v>
      </c>
      <c r="I138">
        <v>0</v>
      </c>
      <c r="J138">
        <v>0</v>
      </c>
      <c r="L138">
        <v>0</v>
      </c>
      <c r="M138">
        <v>-32768</v>
      </c>
      <c r="N138">
        <v>32767</v>
      </c>
      <c r="O138">
        <v>0</v>
      </c>
      <c r="P138">
        <v>0</v>
      </c>
      <c r="Q138" t="s">
        <v>155</v>
      </c>
      <c r="R138">
        <v>0</v>
      </c>
      <c r="S138">
        <v>1</v>
      </c>
      <c r="T138" t="s">
        <v>155</v>
      </c>
      <c r="U138">
        <v>0</v>
      </c>
      <c r="V138">
        <v>1</v>
      </c>
      <c r="W138" t="s">
        <v>155</v>
      </c>
      <c r="X138">
        <v>0</v>
      </c>
      <c r="Y138">
        <v>1</v>
      </c>
      <c r="Z138" t="s">
        <v>155</v>
      </c>
      <c r="AA138">
        <v>0</v>
      </c>
      <c r="AB138">
        <v>1</v>
      </c>
      <c r="AC138" t="s">
        <v>155</v>
      </c>
      <c r="AD138">
        <v>0</v>
      </c>
      <c r="AE138">
        <v>1</v>
      </c>
      <c r="AF138" t="s">
        <v>155</v>
      </c>
      <c r="AG138">
        <v>0</v>
      </c>
      <c r="AH138">
        <v>1</v>
      </c>
      <c r="AI138">
        <v>0</v>
      </c>
      <c r="AJ138" t="s">
        <v>155</v>
      </c>
      <c r="AK138">
        <v>0</v>
      </c>
      <c r="AL138">
        <v>1</v>
      </c>
      <c r="AM138" t="s">
        <v>4774</v>
      </c>
      <c r="AN138">
        <v>-32768</v>
      </c>
      <c r="AO138">
        <v>32767</v>
      </c>
      <c r="AP138" t="s">
        <v>4775</v>
      </c>
      <c r="AQ138" t="s">
        <v>157</v>
      </c>
      <c r="AR138" t="s">
        <v>158</v>
      </c>
      <c r="AS138" t="str">
        <f>VLOOKUP('intouch变量（整型） '!$A138,基本表格!$G:$Q,3,FALSE)</f>
        <v>DB1200,INT652</v>
      </c>
      <c r="AT138" t="str">
        <f>VLOOKUP('intouch变量（整型） '!$A138,基本表格!$G:$Q,10,FALSE)</f>
        <v>Yes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</row>
    <row r="139" spans="1:55">
      <c r="A139" t="s">
        <v>4912</v>
      </c>
      <c r="B139" s="11" t="str">
        <f t="shared" si="2"/>
        <v>CHP2</v>
      </c>
      <c r="C139" s="11" t="str">
        <f>VLOOKUP('intouch变量（整型） '!$A139,基本表格!$G:$Q,2,FALSE)</f>
        <v>2422+P5-M4 刨片机料仓2#出料螺旋B 反馈频率 实际内码</v>
      </c>
      <c r="D139" t="s">
        <v>154</v>
      </c>
      <c r="E139" t="s">
        <v>154</v>
      </c>
      <c r="F139">
        <v>0</v>
      </c>
      <c r="G139" t="s">
        <v>154</v>
      </c>
      <c r="H139" t="s">
        <v>154</v>
      </c>
      <c r="I139">
        <v>0</v>
      </c>
      <c r="J139">
        <v>0</v>
      </c>
      <c r="L139">
        <v>0</v>
      </c>
      <c r="M139">
        <v>-32768</v>
      </c>
      <c r="N139">
        <v>32767</v>
      </c>
      <c r="O139">
        <v>0</v>
      </c>
      <c r="P139">
        <v>0</v>
      </c>
      <c r="Q139" t="s">
        <v>155</v>
      </c>
      <c r="R139">
        <v>0</v>
      </c>
      <c r="S139">
        <v>1</v>
      </c>
      <c r="T139" t="s">
        <v>155</v>
      </c>
      <c r="U139">
        <v>0</v>
      </c>
      <c r="V139">
        <v>1</v>
      </c>
      <c r="W139" t="s">
        <v>155</v>
      </c>
      <c r="X139">
        <v>0</v>
      </c>
      <c r="Y139">
        <v>1</v>
      </c>
      <c r="Z139" t="s">
        <v>155</v>
      </c>
      <c r="AA139">
        <v>0</v>
      </c>
      <c r="AB139">
        <v>1</v>
      </c>
      <c r="AC139" t="s">
        <v>155</v>
      </c>
      <c r="AD139">
        <v>0</v>
      </c>
      <c r="AE139">
        <v>1</v>
      </c>
      <c r="AF139" t="s">
        <v>155</v>
      </c>
      <c r="AG139">
        <v>0</v>
      </c>
      <c r="AH139">
        <v>1</v>
      </c>
      <c r="AI139">
        <v>0</v>
      </c>
      <c r="AJ139" t="s">
        <v>155</v>
      </c>
      <c r="AK139">
        <v>0</v>
      </c>
      <c r="AL139">
        <v>1</v>
      </c>
      <c r="AM139" t="s">
        <v>4774</v>
      </c>
      <c r="AN139">
        <v>-32768</v>
      </c>
      <c r="AO139">
        <v>32767</v>
      </c>
      <c r="AP139" t="s">
        <v>4775</v>
      </c>
      <c r="AQ139" t="s">
        <v>157</v>
      </c>
      <c r="AR139" t="s">
        <v>158</v>
      </c>
      <c r="AS139" t="str">
        <f>VLOOKUP('intouch变量（整型） '!$A139,基本表格!$G:$Q,3,FALSE)</f>
        <v>DB1200,INT702</v>
      </c>
      <c r="AT139" t="str">
        <f>VLOOKUP('intouch变量（整型） '!$A139,基本表格!$G:$Q,10,FALSE)</f>
        <v>Yes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</row>
    <row r="140" spans="1:55">
      <c r="A140" t="s">
        <v>4913</v>
      </c>
      <c r="B140" s="11" t="str">
        <f t="shared" si="2"/>
        <v>CHP2</v>
      </c>
      <c r="C140" s="11" t="str">
        <f>VLOOKUP('intouch变量（整型） '!$A140,基本表格!$G:$Q,2,FALSE)</f>
        <v>2422+P5-M4 刨片机料仓2#出料螺旋B 变频器通讯 警告</v>
      </c>
      <c r="D140" t="s">
        <v>154</v>
      </c>
      <c r="E140" t="s">
        <v>154</v>
      </c>
      <c r="F140">
        <v>0</v>
      </c>
      <c r="G140" t="s">
        <v>154</v>
      </c>
      <c r="H140" t="s">
        <v>154</v>
      </c>
      <c r="I140">
        <v>0</v>
      </c>
      <c r="J140">
        <v>0</v>
      </c>
      <c r="L140">
        <v>0</v>
      </c>
      <c r="M140">
        <v>-32768</v>
      </c>
      <c r="N140">
        <v>32767</v>
      </c>
      <c r="O140">
        <v>0</v>
      </c>
      <c r="P140">
        <v>0</v>
      </c>
      <c r="Q140" t="s">
        <v>155</v>
      </c>
      <c r="R140">
        <v>0</v>
      </c>
      <c r="S140">
        <v>1</v>
      </c>
      <c r="T140" t="s">
        <v>155</v>
      </c>
      <c r="U140">
        <v>0</v>
      </c>
      <c r="V140">
        <v>1</v>
      </c>
      <c r="W140" t="s">
        <v>155</v>
      </c>
      <c r="X140">
        <v>0</v>
      </c>
      <c r="Y140">
        <v>1</v>
      </c>
      <c r="Z140" t="s">
        <v>155</v>
      </c>
      <c r="AA140">
        <v>0</v>
      </c>
      <c r="AB140">
        <v>1</v>
      </c>
      <c r="AC140" t="s">
        <v>155</v>
      </c>
      <c r="AD140">
        <v>0</v>
      </c>
      <c r="AE140">
        <v>1</v>
      </c>
      <c r="AF140" t="s">
        <v>155</v>
      </c>
      <c r="AG140">
        <v>0</v>
      </c>
      <c r="AH140">
        <v>1</v>
      </c>
      <c r="AI140">
        <v>0</v>
      </c>
      <c r="AJ140" t="s">
        <v>155</v>
      </c>
      <c r="AK140">
        <v>0</v>
      </c>
      <c r="AL140">
        <v>1</v>
      </c>
      <c r="AM140" t="s">
        <v>4774</v>
      </c>
      <c r="AN140">
        <v>-32768</v>
      </c>
      <c r="AO140">
        <v>32767</v>
      </c>
      <c r="AP140" t="s">
        <v>4775</v>
      </c>
      <c r="AQ140" t="s">
        <v>157</v>
      </c>
      <c r="AR140" t="s">
        <v>158</v>
      </c>
      <c r="AS140" t="str">
        <f>VLOOKUP('intouch变量（整型） '!$A140,基本表格!$G:$Q,3,FALSE)</f>
        <v>DB1200,INT752</v>
      </c>
      <c r="AT140" t="str">
        <f>VLOOKUP('intouch变量（整型） '!$A140,基本表格!$G:$Q,10,FALSE)</f>
        <v>Yes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</row>
    <row r="141" spans="1:55">
      <c r="A141" t="s">
        <v>4914</v>
      </c>
      <c r="B141" s="11" t="str">
        <f t="shared" si="2"/>
        <v>CHP2</v>
      </c>
      <c r="C141" s="11" t="str">
        <f>VLOOKUP('intouch变量（整型） '!$A141,基本表格!$G:$Q,2,FALSE)</f>
        <v>2422+P5-M4 刨片机料仓2#出料螺旋B 变频器通讯 报警代码</v>
      </c>
      <c r="D141" t="s">
        <v>154</v>
      </c>
      <c r="E141" t="s">
        <v>154</v>
      </c>
      <c r="F141">
        <v>0</v>
      </c>
      <c r="G141" t="s">
        <v>154</v>
      </c>
      <c r="H141" t="s">
        <v>154</v>
      </c>
      <c r="I141">
        <v>0</v>
      </c>
      <c r="J141">
        <v>0</v>
      </c>
      <c r="L141">
        <v>0</v>
      </c>
      <c r="M141">
        <v>-32768</v>
      </c>
      <c r="N141">
        <v>32767</v>
      </c>
      <c r="O141">
        <v>0</v>
      </c>
      <c r="P141">
        <v>0</v>
      </c>
      <c r="Q141" t="s">
        <v>155</v>
      </c>
      <c r="R141">
        <v>0</v>
      </c>
      <c r="S141">
        <v>1</v>
      </c>
      <c r="T141" t="s">
        <v>155</v>
      </c>
      <c r="U141">
        <v>0</v>
      </c>
      <c r="V141">
        <v>1</v>
      </c>
      <c r="W141" t="s">
        <v>155</v>
      </c>
      <c r="X141">
        <v>0</v>
      </c>
      <c r="Y141">
        <v>1</v>
      </c>
      <c r="Z141" t="s">
        <v>155</v>
      </c>
      <c r="AA141">
        <v>0</v>
      </c>
      <c r="AB141">
        <v>1</v>
      </c>
      <c r="AC141" t="s">
        <v>155</v>
      </c>
      <c r="AD141">
        <v>0</v>
      </c>
      <c r="AE141">
        <v>1</v>
      </c>
      <c r="AF141" t="s">
        <v>155</v>
      </c>
      <c r="AG141">
        <v>0</v>
      </c>
      <c r="AH141">
        <v>1</v>
      </c>
      <c r="AI141">
        <v>0</v>
      </c>
      <c r="AJ141" t="s">
        <v>155</v>
      </c>
      <c r="AK141">
        <v>0</v>
      </c>
      <c r="AL141">
        <v>1</v>
      </c>
      <c r="AM141" t="s">
        <v>4774</v>
      </c>
      <c r="AN141">
        <v>-32768</v>
      </c>
      <c r="AO141">
        <v>32767</v>
      </c>
      <c r="AP141" t="s">
        <v>4775</v>
      </c>
      <c r="AQ141" t="s">
        <v>157</v>
      </c>
      <c r="AR141" t="s">
        <v>158</v>
      </c>
      <c r="AS141" t="str">
        <f>VLOOKUP('intouch变量（整型） '!$A141,基本表格!$G:$Q,3,FALSE)</f>
        <v>DB1200,INT754</v>
      </c>
      <c r="AT141" t="str">
        <f>VLOOKUP('intouch变量（整型） '!$A141,基本表格!$G:$Q,10,FALSE)</f>
        <v>Yes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</row>
    <row r="142" spans="1:55">
      <c r="A142" t="s">
        <v>4915</v>
      </c>
      <c r="B142" s="11" t="str">
        <f t="shared" si="2"/>
        <v>CHP2</v>
      </c>
      <c r="C142" s="11" t="str">
        <f>VLOOKUP('intouch变量（整型） '!$A142,基本表格!$G:$Q,2,FALSE)</f>
        <v>2422+P5-M4 刨片机料仓2#出料螺旋B 反馈转速 实际内码</v>
      </c>
      <c r="D142" t="s">
        <v>154</v>
      </c>
      <c r="E142" t="s">
        <v>154</v>
      </c>
      <c r="F142">
        <v>0</v>
      </c>
      <c r="G142" t="s">
        <v>154</v>
      </c>
      <c r="H142" t="s">
        <v>154</v>
      </c>
      <c r="I142">
        <v>0</v>
      </c>
      <c r="J142">
        <v>0</v>
      </c>
      <c r="L142">
        <v>0</v>
      </c>
      <c r="M142">
        <v>-32768</v>
      </c>
      <c r="N142">
        <v>32767</v>
      </c>
      <c r="O142">
        <v>0</v>
      </c>
      <c r="P142">
        <v>0</v>
      </c>
      <c r="Q142" t="s">
        <v>155</v>
      </c>
      <c r="R142">
        <v>0</v>
      </c>
      <c r="S142">
        <v>1</v>
      </c>
      <c r="T142" t="s">
        <v>155</v>
      </c>
      <c r="U142">
        <v>0</v>
      </c>
      <c r="V142">
        <v>1</v>
      </c>
      <c r="W142" t="s">
        <v>155</v>
      </c>
      <c r="X142">
        <v>0</v>
      </c>
      <c r="Y142">
        <v>1</v>
      </c>
      <c r="Z142" t="s">
        <v>155</v>
      </c>
      <c r="AA142">
        <v>0</v>
      </c>
      <c r="AB142">
        <v>1</v>
      </c>
      <c r="AC142" t="s">
        <v>155</v>
      </c>
      <c r="AD142">
        <v>0</v>
      </c>
      <c r="AE142">
        <v>1</v>
      </c>
      <c r="AF142" t="s">
        <v>155</v>
      </c>
      <c r="AG142">
        <v>0</v>
      </c>
      <c r="AH142">
        <v>1</v>
      </c>
      <c r="AI142">
        <v>0</v>
      </c>
      <c r="AJ142" t="s">
        <v>155</v>
      </c>
      <c r="AK142">
        <v>0</v>
      </c>
      <c r="AL142">
        <v>1</v>
      </c>
      <c r="AM142" t="s">
        <v>4774</v>
      </c>
      <c r="AN142">
        <v>-32768</v>
      </c>
      <c r="AO142">
        <v>32767</v>
      </c>
      <c r="AP142" t="s">
        <v>4775</v>
      </c>
      <c r="AQ142" t="s">
        <v>157</v>
      </c>
      <c r="AR142" t="s">
        <v>158</v>
      </c>
      <c r="AS142" t="str">
        <f>VLOOKUP('intouch变量（整型） '!$A142,基本表格!$G:$Q,3,FALSE)</f>
        <v>DB1200,INT802</v>
      </c>
      <c r="AT142" t="str">
        <f>VLOOKUP('intouch变量（整型） '!$A142,基本表格!$G:$Q,10,FALSE)</f>
        <v>Yes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</row>
    <row r="143" spans="1:55">
      <c r="A143" t="s">
        <v>4916</v>
      </c>
      <c r="B143" s="11" t="str">
        <f t="shared" si="2"/>
        <v>CHP2</v>
      </c>
      <c r="C143" s="11" t="str">
        <f>VLOOKUP('intouch变量（整型） '!$A143,基本表格!$G:$Q,2,FALSE)</f>
        <v>2422+P5-M4 刨片机料仓2#出料螺旋B 反馈电流 实际内码</v>
      </c>
      <c r="D143" t="s">
        <v>154</v>
      </c>
      <c r="E143" t="s">
        <v>154</v>
      </c>
      <c r="F143">
        <v>0</v>
      </c>
      <c r="G143" t="s">
        <v>154</v>
      </c>
      <c r="H143" t="s">
        <v>154</v>
      </c>
      <c r="I143">
        <v>0</v>
      </c>
      <c r="J143">
        <v>0</v>
      </c>
      <c r="L143">
        <v>0</v>
      </c>
      <c r="M143">
        <v>-32768</v>
      </c>
      <c r="N143">
        <v>32767</v>
      </c>
      <c r="O143">
        <v>0</v>
      </c>
      <c r="P143">
        <v>0</v>
      </c>
      <c r="Q143" t="s">
        <v>155</v>
      </c>
      <c r="R143">
        <v>0</v>
      </c>
      <c r="S143">
        <v>1</v>
      </c>
      <c r="T143" t="s">
        <v>155</v>
      </c>
      <c r="U143">
        <v>0</v>
      </c>
      <c r="V143">
        <v>1</v>
      </c>
      <c r="W143" t="s">
        <v>155</v>
      </c>
      <c r="X143">
        <v>0</v>
      </c>
      <c r="Y143">
        <v>1</v>
      </c>
      <c r="Z143" t="s">
        <v>155</v>
      </c>
      <c r="AA143">
        <v>0</v>
      </c>
      <c r="AB143">
        <v>1</v>
      </c>
      <c r="AC143" t="s">
        <v>155</v>
      </c>
      <c r="AD143">
        <v>0</v>
      </c>
      <c r="AE143">
        <v>1</v>
      </c>
      <c r="AF143" t="s">
        <v>155</v>
      </c>
      <c r="AG143">
        <v>0</v>
      </c>
      <c r="AH143">
        <v>1</v>
      </c>
      <c r="AI143">
        <v>0</v>
      </c>
      <c r="AJ143" t="s">
        <v>155</v>
      </c>
      <c r="AK143">
        <v>0</v>
      </c>
      <c r="AL143">
        <v>1</v>
      </c>
      <c r="AM143" t="s">
        <v>4774</v>
      </c>
      <c r="AN143">
        <v>-32768</v>
      </c>
      <c r="AO143">
        <v>32767</v>
      </c>
      <c r="AP143" t="s">
        <v>4775</v>
      </c>
      <c r="AQ143" t="s">
        <v>157</v>
      </c>
      <c r="AR143" t="s">
        <v>158</v>
      </c>
      <c r="AS143" t="str">
        <f>VLOOKUP('intouch变量（整型） '!$A143,基本表格!$G:$Q,3,FALSE)</f>
        <v>DB1200,INT852</v>
      </c>
      <c r="AT143" t="str">
        <f>VLOOKUP('intouch变量（整型） '!$A143,基本表格!$G:$Q,10,FALSE)</f>
        <v>Yes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</row>
    <row r="144" spans="1:55">
      <c r="A144" t="s">
        <v>4917</v>
      </c>
      <c r="B144" s="11" t="str">
        <f t="shared" si="2"/>
        <v>CHP2</v>
      </c>
      <c r="C144" s="11" t="str">
        <f>VLOOKUP('intouch变量（整型） '!$A144,基本表格!$G:$Q,2,FALSE)</f>
        <v>2425+P6-M16 2#刨片机振荡器 电机控制 断链超时时间 秒</v>
      </c>
      <c r="D144" t="s">
        <v>154</v>
      </c>
      <c r="E144" t="s">
        <v>154</v>
      </c>
      <c r="F144">
        <v>0</v>
      </c>
      <c r="G144" t="s">
        <v>154</v>
      </c>
      <c r="H144" t="s">
        <v>154</v>
      </c>
      <c r="I144">
        <v>0</v>
      </c>
      <c r="J144">
        <v>0</v>
      </c>
      <c r="L144">
        <v>0</v>
      </c>
      <c r="M144">
        <v>-32768</v>
      </c>
      <c r="N144">
        <v>32767</v>
      </c>
      <c r="O144">
        <v>0</v>
      </c>
      <c r="P144">
        <v>0</v>
      </c>
      <c r="Q144" t="s">
        <v>155</v>
      </c>
      <c r="R144">
        <v>0</v>
      </c>
      <c r="S144">
        <v>1</v>
      </c>
      <c r="T144" t="s">
        <v>155</v>
      </c>
      <c r="U144">
        <v>0</v>
      </c>
      <c r="V144">
        <v>1</v>
      </c>
      <c r="W144" t="s">
        <v>155</v>
      </c>
      <c r="X144">
        <v>0</v>
      </c>
      <c r="Y144">
        <v>1</v>
      </c>
      <c r="Z144" t="s">
        <v>155</v>
      </c>
      <c r="AA144">
        <v>0</v>
      </c>
      <c r="AB144">
        <v>1</v>
      </c>
      <c r="AC144" t="s">
        <v>155</v>
      </c>
      <c r="AD144">
        <v>0</v>
      </c>
      <c r="AE144">
        <v>1</v>
      </c>
      <c r="AF144" t="s">
        <v>155</v>
      </c>
      <c r="AG144">
        <v>0</v>
      </c>
      <c r="AH144">
        <v>1</v>
      </c>
      <c r="AI144">
        <v>0</v>
      </c>
      <c r="AJ144" t="s">
        <v>155</v>
      </c>
      <c r="AK144">
        <v>0</v>
      </c>
      <c r="AL144">
        <v>1</v>
      </c>
      <c r="AM144" t="s">
        <v>4774</v>
      </c>
      <c r="AN144">
        <v>-32768</v>
      </c>
      <c r="AO144">
        <v>32767</v>
      </c>
      <c r="AP144" t="s">
        <v>4775</v>
      </c>
      <c r="AQ144" t="s">
        <v>157</v>
      </c>
      <c r="AR144" t="s">
        <v>158</v>
      </c>
      <c r="AS144" t="str">
        <f>VLOOKUP('intouch变量（整型） '!$A144,基本表格!$G:$Q,3,FALSE)</f>
        <v>DB1200,INT1504</v>
      </c>
      <c r="AT144" t="str">
        <f>VLOOKUP('intouch变量（整型） '!$A144,基本表格!$G:$Q,10,FALSE)</f>
        <v>No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</row>
    <row r="145" spans="1:55">
      <c r="A145" t="s">
        <v>4918</v>
      </c>
      <c r="B145" s="11" t="str">
        <f t="shared" si="2"/>
        <v>CHP2</v>
      </c>
      <c r="C145" s="11" t="str">
        <f>VLOOKUP('intouch变量（整型） '!$A145,基本表格!$G:$Q,2,FALSE)</f>
        <v>2425+P6-M16 2#刨片机振荡器 电机控制 堵料检测时间 秒</v>
      </c>
      <c r="D145" t="s">
        <v>154</v>
      </c>
      <c r="E145" t="s">
        <v>154</v>
      </c>
      <c r="F145">
        <v>0</v>
      </c>
      <c r="G145" t="s">
        <v>154</v>
      </c>
      <c r="H145" t="s">
        <v>154</v>
      </c>
      <c r="I145">
        <v>0</v>
      </c>
      <c r="J145">
        <v>0</v>
      </c>
      <c r="L145">
        <v>0</v>
      </c>
      <c r="M145">
        <v>-32768</v>
      </c>
      <c r="N145">
        <v>32767</v>
      </c>
      <c r="O145">
        <v>0</v>
      </c>
      <c r="P145">
        <v>0</v>
      </c>
      <c r="Q145" t="s">
        <v>155</v>
      </c>
      <c r="R145">
        <v>0</v>
      </c>
      <c r="S145">
        <v>1</v>
      </c>
      <c r="T145" t="s">
        <v>155</v>
      </c>
      <c r="U145">
        <v>0</v>
      </c>
      <c r="V145">
        <v>1</v>
      </c>
      <c r="W145" t="s">
        <v>155</v>
      </c>
      <c r="X145">
        <v>0</v>
      </c>
      <c r="Y145">
        <v>1</v>
      </c>
      <c r="Z145" t="s">
        <v>155</v>
      </c>
      <c r="AA145">
        <v>0</v>
      </c>
      <c r="AB145">
        <v>1</v>
      </c>
      <c r="AC145" t="s">
        <v>155</v>
      </c>
      <c r="AD145">
        <v>0</v>
      </c>
      <c r="AE145">
        <v>1</v>
      </c>
      <c r="AF145" t="s">
        <v>155</v>
      </c>
      <c r="AG145">
        <v>0</v>
      </c>
      <c r="AH145">
        <v>1</v>
      </c>
      <c r="AI145">
        <v>0</v>
      </c>
      <c r="AJ145" t="s">
        <v>155</v>
      </c>
      <c r="AK145">
        <v>0</v>
      </c>
      <c r="AL145">
        <v>1</v>
      </c>
      <c r="AM145" t="s">
        <v>4774</v>
      </c>
      <c r="AN145">
        <v>-32768</v>
      </c>
      <c r="AO145">
        <v>32767</v>
      </c>
      <c r="AP145" t="s">
        <v>4775</v>
      </c>
      <c r="AQ145" t="s">
        <v>157</v>
      </c>
      <c r="AR145" t="s">
        <v>158</v>
      </c>
      <c r="AS145" t="str">
        <f>VLOOKUP('intouch变量（整型） '!$A145,基本表格!$G:$Q,3,FALSE)</f>
        <v>DB1200,INT1506</v>
      </c>
      <c r="AT145" t="str">
        <f>VLOOKUP('intouch变量（整型） '!$A145,基本表格!$G:$Q,10,FALSE)</f>
        <v>No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</row>
    <row r="146" spans="1:55">
      <c r="A146" t="s">
        <v>4919</v>
      </c>
      <c r="B146" s="11" t="str">
        <f t="shared" si="2"/>
        <v>CHP2</v>
      </c>
      <c r="C146" s="11" t="str">
        <f>VLOOKUP('intouch变量（整型） '!$A146,基本表格!$G:$Q,2,FALSE)</f>
        <v>2425+P6-M16 2#刨片机振荡器 电机控制 左跑偏检测时间</v>
      </c>
      <c r="D146" t="s">
        <v>154</v>
      </c>
      <c r="E146" t="s">
        <v>154</v>
      </c>
      <c r="F146">
        <v>0</v>
      </c>
      <c r="G146" t="s">
        <v>154</v>
      </c>
      <c r="H146" t="s">
        <v>154</v>
      </c>
      <c r="I146">
        <v>0</v>
      </c>
      <c r="J146">
        <v>0</v>
      </c>
      <c r="L146">
        <v>0</v>
      </c>
      <c r="M146">
        <v>-32768</v>
      </c>
      <c r="N146">
        <v>32767</v>
      </c>
      <c r="O146">
        <v>0</v>
      </c>
      <c r="P146">
        <v>0</v>
      </c>
      <c r="Q146" t="s">
        <v>155</v>
      </c>
      <c r="R146">
        <v>0</v>
      </c>
      <c r="S146">
        <v>1</v>
      </c>
      <c r="T146" t="s">
        <v>155</v>
      </c>
      <c r="U146">
        <v>0</v>
      </c>
      <c r="V146">
        <v>1</v>
      </c>
      <c r="W146" t="s">
        <v>155</v>
      </c>
      <c r="X146">
        <v>0</v>
      </c>
      <c r="Y146">
        <v>1</v>
      </c>
      <c r="Z146" t="s">
        <v>155</v>
      </c>
      <c r="AA146">
        <v>0</v>
      </c>
      <c r="AB146">
        <v>1</v>
      </c>
      <c r="AC146" t="s">
        <v>155</v>
      </c>
      <c r="AD146">
        <v>0</v>
      </c>
      <c r="AE146">
        <v>1</v>
      </c>
      <c r="AF146" t="s">
        <v>155</v>
      </c>
      <c r="AG146">
        <v>0</v>
      </c>
      <c r="AH146">
        <v>1</v>
      </c>
      <c r="AI146">
        <v>0</v>
      </c>
      <c r="AJ146" t="s">
        <v>155</v>
      </c>
      <c r="AK146">
        <v>0</v>
      </c>
      <c r="AL146">
        <v>1</v>
      </c>
      <c r="AM146" t="s">
        <v>4774</v>
      </c>
      <c r="AN146">
        <v>-32768</v>
      </c>
      <c r="AO146">
        <v>32767</v>
      </c>
      <c r="AP146" t="s">
        <v>4775</v>
      </c>
      <c r="AQ146" t="s">
        <v>157</v>
      </c>
      <c r="AR146" t="s">
        <v>158</v>
      </c>
      <c r="AS146" t="str">
        <f>VLOOKUP('intouch变量（整型） '!$A146,基本表格!$G:$Q,3,FALSE)</f>
        <v>DB1200,INT1510</v>
      </c>
      <c r="AT146" t="str">
        <f>VLOOKUP('intouch变量（整型） '!$A146,基本表格!$G:$Q,10,FALSE)</f>
        <v>No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</row>
    <row r="147" spans="1:55">
      <c r="A147" t="s">
        <v>4920</v>
      </c>
      <c r="B147" s="11" t="str">
        <f t="shared" si="2"/>
        <v>CHP2</v>
      </c>
      <c r="C147" s="11" t="str">
        <f>VLOOKUP('intouch变量（整型） '!$A147,基本表格!$G:$Q,2,FALSE)</f>
        <v>2425+P6-M16 2#刨片机振荡器 电机控制 右跑偏检测时间</v>
      </c>
      <c r="D147" t="s">
        <v>154</v>
      </c>
      <c r="E147" t="s">
        <v>154</v>
      </c>
      <c r="F147">
        <v>0</v>
      </c>
      <c r="G147" t="s">
        <v>154</v>
      </c>
      <c r="H147" t="s">
        <v>154</v>
      </c>
      <c r="I147">
        <v>0</v>
      </c>
      <c r="J147">
        <v>0</v>
      </c>
      <c r="L147">
        <v>0</v>
      </c>
      <c r="M147">
        <v>-32768</v>
      </c>
      <c r="N147">
        <v>32767</v>
      </c>
      <c r="O147">
        <v>0</v>
      </c>
      <c r="P147">
        <v>0</v>
      </c>
      <c r="Q147" t="s">
        <v>155</v>
      </c>
      <c r="R147">
        <v>0</v>
      </c>
      <c r="S147">
        <v>1</v>
      </c>
      <c r="T147" t="s">
        <v>155</v>
      </c>
      <c r="U147">
        <v>0</v>
      </c>
      <c r="V147">
        <v>1</v>
      </c>
      <c r="W147" t="s">
        <v>155</v>
      </c>
      <c r="X147">
        <v>0</v>
      </c>
      <c r="Y147">
        <v>1</v>
      </c>
      <c r="Z147" t="s">
        <v>155</v>
      </c>
      <c r="AA147">
        <v>0</v>
      </c>
      <c r="AB147">
        <v>1</v>
      </c>
      <c r="AC147" t="s">
        <v>155</v>
      </c>
      <c r="AD147">
        <v>0</v>
      </c>
      <c r="AE147">
        <v>1</v>
      </c>
      <c r="AF147" t="s">
        <v>155</v>
      </c>
      <c r="AG147">
        <v>0</v>
      </c>
      <c r="AH147">
        <v>1</v>
      </c>
      <c r="AI147">
        <v>0</v>
      </c>
      <c r="AJ147" t="s">
        <v>155</v>
      </c>
      <c r="AK147">
        <v>0</v>
      </c>
      <c r="AL147">
        <v>1</v>
      </c>
      <c r="AM147" t="s">
        <v>4774</v>
      </c>
      <c r="AN147">
        <v>-32768</v>
      </c>
      <c r="AO147">
        <v>32767</v>
      </c>
      <c r="AP147" t="s">
        <v>4775</v>
      </c>
      <c r="AQ147" t="s">
        <v>157</v>
      </c>
      <c r="AR147" t="s">
        <v>158</v>
      </c>
      <c r="AS147" t="str">
        <f>VLOOKUP('intouch变量（整型） '!$A147,基本表格!$G:$Q,3,FALSE)</f>
        <v>DB1200,INT1514</v>
      </c>
      <c r="AT147" t="str">
        <f>VLOOKUP('intouch变量（整型） '!$A147,基本表格!$G:$Q,10,FALSE)</f>
        <v>No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</row>
    <row r="148" spans="1:55">
      <c r="A148" t="s">
        <v>4921</v>
      </c>
      <c r="B148" s="11" t="str">
        <f t="shared" si="2"/>
        <v>CHP2</v>
      </c>
      <c r="C148" s="11" t="str">
        <f>VLOOKUP('intouch变量（整型） '!$A148,基本表格!$G:$Q,2,FALSE)</f>
        <v>2425+P6-M16 2#刨片机振荡器 电机控制 联动启动延时</v>
      </c>
      <c r="D148" t="s">
        <v>154</v>
      </c>
      <c r="E148" t="s">
        <v>154</v>
      </c>
      <c r="F148">
        <v>0</v>
      </c>
      <c r="G148" t="s">
        <v>154</v>
      </c>
      <c r="H148" t="s">
        <v>154</v>
      </c>
      <c r="I148">
        <v>0</v>
      </c>
      <c r="J148">
        <v>0</v>
      </c>
      <c r="L148">
        <v>0</v>
      </c>
      <c r="M148">
        <v>-32768</v>
      </c>
      <c r="N148">
        <v>32767</v>
      </c>
      <c r="O148">
        <v>0</v>
      </c>
      <c r="P148">
        <v>0</v>
      </c>
      <c r="Q148" t="s">
        <v>155</v>
      </c>
      <c r="R148">
        <v>0</v>
      </c>
      <c r="S148">
        <v>1</v>
      </c>
      <c r="T148" t="s">
        <v>155</v>
      </c>
      <c r="U148">
        <v>0</v>
      </c>
      <c r="V148">
        <v>1</v>
      </c>
      <c r="W148" t="s">
        <v>155</v>
      </c>
      <c r="X148">
        <v>0</v>
      </c>
      <c r="Y148">
        <v>1</v>
      </c>
      <c r="Z148" t="s">
        <v>155</v>
      </c>
      <c r="AA148">
        <v>0</v>
      </c>
      <c r="AB148">
        <v>1</v>
      </c>
      <c r="AC148" t="s">
        <v>155</v>
      </c>
      <c r="AD148">
        <v>0</v>
      </c>
      <c r="AE148">
        <v>1</v>
      </c>
      <c r="AF148" t="s">
        <v>155</v>
      </c>
      <c r="AG148">
        <v>0</v>
      </c>
      <c r="AH148">
        <v>1</v>
      </c>
      <c r="AI148">
        <v>0</v>
      </c>
      <c r="AJ148" t="s">
        <v>155</v>
      </c>
      <c r="AK148">
        <v>0</v>
      </c>
      <c r="AL148">
        <v>1</v>
      </c>
      <c r="AM148" t="s">
        <v>4774</v>
      </c>
      <c r="AN148">
        <v>-32768</v>
      </c>
      <c r="AO148">
        <v>32767</v>
      </c>
      <c r="AP148" t="s">
        <v>4775</v>
      </c>
      <c r="AQ148" t="s">
        <v>157</v>
      </c>
      <c r="AR148" t="s">
        <v>158</v>
      </c>
      <c r="AS148" t="str">
        <f>VLOOKUP('intouch变量（整型） '!$A148,基本表格!$G:$Q,3,FALSE)</f>
        <v>DB1200,INT1518</v>
      </c>
      <c r="AT148" t="str">
        <f>VLOOKUP('intouch变量（整型） '!$A148,基本表格!$G:$Q,10,FALSE)</f>
        <v>No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</row>
    <row r="149" spans="1:55">
      <c r="A149" t="s">
        <v>4922</v>
      </c>
      <c r="B149" s="11" t="str">
        <f t="shared" si="2"/>
        <v>CHP2</v>
      </c>
      <c r="C149" s="11" t="str">
        <f>VLOOKUP('intouch变量（整型） '!$A149,基本表格!$G:$Q,2,FALSE)</f>
        <v>2425+P6-M16 2#刨片机振荡器 电机控制 起动转换时间 秒</v>
      </c>
      <c r="D149" t="s">
        <v>154</v>
      </c>
      <c r="E149" t="s">
        <v>154</v>
      </c>
      <c r="F149">
        <v>0</v>
      </c>
      <c r="G149" t="s">
        <v>154</v>
      </c>
      <c r="H149" t="s">
        <v>154</v>
      </c>
      <c r="I149">
        <v>0</v>
      </c>
      <c r="J149">
        <v>0</v>
      </c>
      <c r="L149">
        <v>0</v>
      </c>
      <c r="M149">
        <v>-32768</v>
      </c>
      <c r="N149">
        <v>32767</v>
      </c>
      <c r="O149">
        <v>0</v>
      </c>
      <c r="P149">
        <v>0</v>
      </c>
      <c r="Q149" t="s">
        <v>155</v>
      </c>
      <c r="R149">
        <v>0</v>
      </c>
      <c r="S149">
        <v>1</v>
      </c>
      <c r="T149" t="s">
        <v>155</v>
      </c>
      <c r="U149">
        <v>0</v>
      </c>
      <c r="V149">
        <v>1</v>
      </c>
      <c r="W149" t="s">
        <v>155</v>
      </c>
      <c r="X149">
        <v>0</v>
      </c>
      <c r="Y149">
        <v>1</v>
      </c>
      <c r="Z149" t="s">
        <v>155</v>
      </c>
      <c r="AA149">
        <v>0</v>
      </c>
      <c r="AB149">
        <v>1</v>
      </c>
      <c r="AC149" t="s">
        <v>155</v>
      </c>
      <c r="AD149">
        <v>0</v>
      </c>
      <c r="AE149">
        <v>1</v>
      </c>
      <c r="AF149" t="s">
        <v>155</v>
      </c>
      <c r="AG149">
        <v>0</v>
      </c>
      <c r="AH149">
        <v>1</v>
      </c>
      <c r="AI149">
        <v>0</v>
      </c>
      <c r="AJ149" t="s">
        <v>155</v>
      </c>
      <c r="AK149">
        <v>0</v>
      </c>
      <c r="AL149">
        <v>1</v>
      </c>
      <c r="AM149" t="s">
        <v>4774</v>
      </c>
      <c r="AN149">
        <v>-32768</v>
      </c>
      <c r="AO149">
        <v>32767</v>
      </c>
      <c r="AP149" t="s">
        <v>4775</v>
      </c>
      <c r="AQ149" t="s">
        <v>157</v>
      </c>
      <c r="AR149" t="s">
        <v>158</v>
      </c>
      <c r="AS149" t="str">
        <f>VLOOKUP('intouch变量（整型） '!$A149,基本表格!$G:$Q,3,FALSE)</f>
        <v>DB1200,INT1520</v>
      </c>
      <c r="AT149" t="str">
        <f>VLOOKUP('intouch变量（整型） '!$A149,基本表格!$G:$Q,10,FALSE)</f>
        <v>No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</row>
    <row r="150" spans="1:55">
      <c r="A150" t="s">
        <v>4923</v>
      </c>
      <c r="B150" s="11" t="str">
        <f t="shared" si="2"/>
        <v>CHP2</v>
      </c>
      <c r="C150" s="11" t="str">
        <f>VLOOKUP('intouch变量（整型） '!$A150,基本表格!$G:$Q,2,FALSE)</f>
        <v>2425+P6-M17 2#刨片机油泵电机 电机控制 断链超时时间 秒</v>
      </c>
      <c r="D150" t="s">
        <v>154</v>
      </c>
      <c r="E150" t="s">
        <v>154</v>
      </c>
      <c r="F150">
        <v>0</v>
      </c>
      <c r="G150" t="s">
        <v>154</v>
      </c>
      <c r="H150" t="s">
        <v>154</v>
      </c>
      <c r="I150">
        <v>0</v>
      </c>
      <c r="J150">
        <v>0</v>
      </c>
      <c r="L150">
        <v>0</v>
      </c>
      <c r="M150">
        <v>-32768</v>
      </c>
      <c r="N150">
        <v>32767</v>
      </c>
      <c r="O150">
        <v>0</v>
      </c>
      <c r="P150">
        <v>0</v>
      </c>
      <c r="Q150" t="s">
        <v>155</v>
      </c>
      <c r="R150">
        <v>0</v>
      </c>
      <c r="S150">
        <v>1</v>
      </c>
      <c r="T150" t="s">
        <v>155</v>
      </c>
      <c r="U150">
        <v>0</v>
      </c>
      <c r="V150">
        <v>1</v>
      </c>
      <c r="W150" t="s">
        <v>155</v>
      </c>
      <c r="X150">
        <v>0</v>
      </c>
      <c r="Y150">
        <v>1</v>
      </c>
      <c r="Z150" t="s">
        <v>155</v>
      </c>
      <c r="AA150">
        <v>0</v>
      </c>
      <c r="AB150">
        <v>1</v>
      </c>
      <c r="AC150" t="s">
        <v>155</v>
      </c>
      <c r="AD150">
        <v>0</v>
      </c>
      <c r="AE150">
        <v>1</v>
      </c>
      <c r="AF150" t="s">
        <v>155</v>
      </c>
      <c r="AG150">
        <v>0</v>
      </c>
      <c r="AH150">
        <v>1</v>
      </c>
      <c r="AI150">
        <v>0</v>
      </c>
      <c r="AJ150" t="s">
        <v>155</v>
      </c>
      <c r="AK150">
        <v>0</v>
      </c>
      <c r="AL150">
        <v>1</v>
      </c>
      <c r="AM150" t="s">
        <v>4774</v>
      </c>
      <c r="AN150">
        <v>-32768</v>
      </c>
      <c r="AO150">
        <v>32767</v>
      </c>
      <c r="AP150" t="s">
        <v>4775</v>
      </c>
      <c r="AQ150" t="s">
        <v>157</v>
      </c>
      <c r="AR150" t="s">
        <v>158</v>
      </c>
      <c r="AS150" t="str">
        <f>VLOOKUP('intouch变量（整型） '!$A150,基本表格!$G:$Q,3,FALSE)</f>
        <v>DB1200,INT1554</v>
      </c>
      <c r="AT150" t="str">
        <f>VLOOKUP('intouch变量（整型） '!$A150,基本表格!$G:$Q,10,FALSE)</f>
        <v>No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</row>
    <row r="151" spans="1:55">
      <c r="A151" t="s">
        <v>4924</v>
      </c>
      <c r="B151" s="11" t="str">
        <f t="shared" si="2"/>
        <v>CHP2</v>
      </c>
      <c r="C151" s="11" t="str">
        <f>VLOOKUP('intouch变量（整型） '!$A151,基本表格!$G:$Q,2,FALSE)</f>
        <v>2425+P6-M17 2#刨片机油泵电机 电机控制 堵料检测时间 秒</v>
      </c>
      <c r="D151" t="s">
        <v>154</v>
      </c>
      <c r="E151" t="s">
        <v>154</v>
      </c>
      <c r="F151">
        <v>0</v>
      </c>
      <c r="G151" t="s">
        <v>154</v>
      </c>
      <c r="H151" t="s">
        <v>154</v>
      </c>
      <c r="I151">
        <v>0</v>
      </c>
      <c r="J151">
        <v>0</v>
      </c>
      <c r="L151">
        <v>0</v>
      </c>
      <c r="M151">
        <v>-32768</v>
      </c>
      <c r="N151">
        <v>32767</v>
      </c>
      <c r="O151">
        <v>0</v>
      </c>
      <c r="P151">
        <v>0</v>
      </c>
      <c r="Q151" t="s">
        <v>155</v>
      </c>
      <c r="R151">
        <v>0</v>
      </c>
      <c r="S151">
        <v>1</v>
      </c>
      <c r="T151" t="s">
        <v>155</v>
      </c>
      <c r="U151">
        <v>0</v>
      </c>
      <c r="V151">
        <v>1</v>
      </c>
      <c r="W151" t="s">
        <v>155</v>
      </c>
      <c r="X151">
        <v>0</v>
      </c>
      <c r="Y151">
        <v>1</v>
      </c>
      <c r="Z151" t="s">
        <v>155</v>
      </c>
      <c r="AA151">
        <v>0</v>
      </c>
      <c r="AB151">
        <v>1</v>
      </c>
      <c r="AC151" t="s">
        <v>155</v>
      </c>
      <c r="AD151">
        <v>0</v>
      </c>
      <c r="AE151">
        <v>1</v>
      </c>
      <c r="AF151" t="s">
        <v>155</v>
      </c>
      <c r="AG151">
        <v>0</v>
      </c>
      <c r="AH151">
        <v>1</v>
      </c>
      <c r="AI151">
        <v>0</v>
      </c>
      <c r="AJ151" t="s">
        <v>155</v>
      </c>
      <c r="AK151">
        <v>0</v>
      </c>
      <c r="AL151">
        <v>1</v>
      </c>
      <c r="AM151" t="s">
        <v>4774</v>
      </c>
      <c r="AN151">
        <v>-32768</v>
      </c>
      <c r="AO151">
        <v>32767</v>
      </c>
      <c r="AP151" t="s">
        <v>4775</v>
      </c>
      <c r="AQ151" t="s">
        <v>157</v>
      </c>
      <c r="AR151" t="s">
        <v>158</v>
      </c>
      <c r="AS151" t="str">
        <f>VLOOKUP('intouch变量（整型） '!$A151,基本表格!$G:$Q,3,FALSE)</f>
        <v>DB1200,INT1556</v>
      </c>
      <c r="AT151" t="str">
        <f>VLOOKUP('intouch变量（整型） '!$A151,基本表格!$G:$Q,10,FALSE)</f>
        <v>No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</row>
    <row r="152" spans="1:55">
      <c r="A152" t="s">
        <v>4925</v>
      </c>
      <c r="B152" s="11" t="str">
        <f t="shared" si="2"/>
        <v>CHP2</v>
      </c>
      <c r="C152" s="11" t="str">
        <f>VLOOKUP('intouch变量（整型） '!$A152,基本表格!$G:$Q,2,FALSE)</f>
        <v>2425+P6-M17 2#刨片机油泵电机 电机控制 左跑偏检测时间</v>
      </c>
      <c r="D152" t="s">
        <v>154</v>
      </c>
      <c r="E152" t="s">
        <v>154</v>
      </c>
      <c r="F152">
        <v>0</v>
      </c>
      <c r="G152" t="s">
        <v>154</v>
      </c>
      <c r="H152" t="s">
        <v>154</v>
      </c>
      <c r="I152">
        <v>0</v>
      </c>
      <c r="J152">
        <v>0</v>
      </c>
      <c r="L152">
        <v>0</v>
      </c>
      <c r="M152">
        <v>-32768</v>
      </c>
      <c r="N152">
        <v>32767</v>
      </c>
      <c r="O152">
        <v>0</v>
      </c>
      <c r="P152">
        <v>0</v>
      </c>
      <c r="Q152" t="s">
        <v>155</v>
      </c>
      <c r="R152">
        <v>0</v>
      </c>
      <c r="S152">
        <v>1</v>
      </c>
      <c r="T152" t="s">
        <v>155</v>
      </c>
      <c r="U152">
        <v>0</v>
      </c>
      <c r="V152">
        <v>1</v>
      </c>
      <c r="W152" t="s">
        <v>155</v>
      </c>
      <c r="X152">
        <v>0</v>
      </c>
      <c r="Y152">
        <v>1</v>
      </c>
      <c r="Z152" t="s">
        <v>155</v>
      </c>
      <c r="AA152">
        <v>0</v>
      </c>
      <c r="AB152">
        <v>1</v>
      </c>
      <c r="AC152" t="s">
        <v>155</v>
      </c>
      <c r="AD152">
        <v>0</v>
      </c>
      <c r="AE152">
        <v>1</v>
      </c>
      <c r="AF152" t="s">
        <v>155</v>
      </c>
      <c r="AG152">
        <v>0</v>
      </c>
      <c r="AH152">
        <v>1</v>
      </c>
      <c r="AI152">
        <v>0</v>
      </c>
      <c r="AJ152" t="s">
        <v>155</v>
      </c>
      <c r="AK152">
        <v>0</v>
      </c>
      <c r="AL152">
        <v>1</v>
      </c>
      <c r="AM152" t="s">
        <v>4774</v>
      </c>
      <c r="AN152">
        <v>-32768</v>
      </c>
      <c r="AO152">
        <v>32767</v>
      </c>
      <c r="AP152" t="s">
        <v>4775</v>
      </c>
      <c r="AQ152" t="s">
        <v>157</v>
      </c>
      <c r="AR152" t="s">
        <v>158</v>
      </c>
      <c r="AS152" t="str">
        <f>VLOOKUP('intouch变量（整型） '!$A152,基本表格!$G:$Q,3,FALSE)</f>
        <v>DB1200,INT1560</v>
      </c>
      <c r="AT152" t="str">
        <f>VLOOKUP('intouch变量（整型） '!$A152,基本表格!$G:$Q,10,FALSE)</f>
        <v>No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</row>
    <row r="153" spans="1:55">
      <c r="A153" t="s">
        <v>4926</v>
      </c>
      <c r="B153" s="11" t="str">
        <f t="shared" si="2"/>
        <v>CHP2</v>
      </c>
      <c r="C153" s="11" t="str">
        <f>VLOOKUP('intouch变量（整型） '!$A153,基本表格!$G:$Q,2,FALSE)</f>
        <v>2425+P6-M17 2#刨片机油泵电机 电机控制 右跑偏检测时间</v>
      </c>
      <c r="D153" t="s">
        <v>154</v>
      </c>
      <c r="E153" t="s">
        <v>154</v>
      </c>
      <c r="F153">
        <v>0</v>
      </c>
      <c r="G153" t="s">
        <v>154</v>
      </c>
      <c r="H153" t="s">
        <v>154</v>
      </c>
      <c r="I153">
        <v>0</v>
      </c>
      <c r="J153">
        <v>0</v>
      </c>
      <c r="L153">
        <v>0</v>
      </c>
      <c r="M153">
        <v>-32768</v>
      </c>
      <c r="N153">
        <v>32767</v>
      </c>
      <c r="O153">
        <v>0</v>
      </c>
      <c r="P153">
        <v>0</v>
      </c>
      <c r="Q153" t="s">
        <v>155</v>
      </c>
      <c r="R153">
        <v>0</v>
      </c>
      <c r="S153">
        <v>1</v>
      </c>
      <c r="T153" t="s">
        <v>155</v>
      </c>
      <c r="U153">
        <v>0</v>
      </c>
      <c r="V153">
        <v>1</v>
      </c>
      <c r="W153" t="s">
        <v>155</v>
      </c>
      <c r="X153">
        <v>0</v>
      </c>
      <c r="Y153">
        <v>1</v>
      </c>
      <c r="Z153" t="s">
        <v>155</v>
      </c>
      <c r="AA153">
        <v>0</v>
      </c>
      <c r="AB153">
        <v>1</v>
      </c>
      <c r="AC153" t="s">
        <v>155</v>
      </c>
      <c r="AD153">
        <v>0</v>
      </c>
      <c r="AE153">
        <v>1</v>
      </c>
      <c r="AF153" t="s">
        <v>155</v>
      </c>
      <c r="AG153">
        <v>0</v>
      </c>
      <c r="AH153">
        <v>1</v>
      </c>
      <c r="AI153">
        <v>0</v>
      </c>
      <c r="AJ153" t="s">
        <v>155</v>
      </c>
      <c r="AK153">
        <v>0</v>
      </c>
      <c r="AL153">
        <v>1</v>
      </c>
      <c r="AM153" t="s">
        <v>4774</v>
      </c>
      <c r="AN153">
        <v>-32768</v>
      </c>
      <c r="AO153">
        <v>32767</v>
      </c>
      <c r="AP153" t="s">
        <v>4775</v>
      </c>
      <c r="AQ153" t="s">
        <v>157</v>
      </c>
      <c r="AR153" t="s">
        <v>158</v>
      </c>
      <c r="AS153" t="str">
        <f>VLOOKUP('intouch变量（整型） '!$A153,基本表格!$G:$Q,3,FALSE)</f>
        <v>DB1200,INT1564</v>
      </c>
      <c r="AT153" t="str">
        <f>VLOOKUP('intouch变量（整型） '!$A153,基本表格!$G:$Q,10,FALSE)</f>
        <v>No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</row>
    <row r="154" spans="1:55">
      <c r="A154" t="s">
        <v>4927</v>
      </c>
      <c r="B154" s="11" t="str">
        <f t="shared" si="2"/>
        <v>CHP2</v>
      </c>
      <c r="C154" s="11" t="str">
        <f>VLOOKUP('intouch变量（整型） '!$A154,基本表格!$G:$Q,2,FALSE)</f>
        <v>2425+P6-M17 2#刨片机油泵电机 电机控制 联动启动延时</v>
      </c>
      <c r="D154" t="s">
        <v>154</v>
      </c>
      <c r="E154" t="s">
        <v>154</v>
      </c>
      <c r="F154">
        <v>0</v>
      </c>
      <c r="G154" t="s">
        <v>154</v>
      </c>
      <c r="H154" t="s">
        <v>154</v>
      </c>
      <c r="I154">
        <v>0</v>
      </c>
      <c r="J154">
        <v>0</v>
      </c>
      <c r="L154">
        <v>0</v>
      </c>
      <c r="M154">
        <v>-32768</v>
      </c>
      <c r="N154">
        <v>32767</v>
      </c>
      <c r="O154">
        <v>0</v>
      </c>
      <c r="P154">
        <v>0</v>
      </c>
      <c r="Q154" t="s">
        <v>155</v>
      </c>
      <c r="R154">
        <v>0</v>
      </c>
      <c r="S154">
        <v>1</v>
      </c>
      <c r="T154" t="s">
        <v>155</v>
      </c>
      <c r="U154">
        <v>0</v>
      </c>
      <c r="V154">
        <v>1</v>
      </c>
      <c r="W154" t="s">
        <v>155</v>
      </c>
      <c r="X154">
        <v>0</v>
      </c>
      <c r="Y154">
        <v>1</v>
      </c>
      <c r="Z154" t="s">
        <v>155</v>
      </c>
      <c r="AA154">
        <v>0</v>
      </c>
      <c r="AB154">
        <v>1</v>
      </c>
      <c r="AC154" t="s">
        <v>155</v>
      </c>
      <c r="AD154">
        <v>0</v>
      </c>
      <c r="AE154">
        <v>1</v>
      </c>
      <c r="AF154" t="s">
        <v>155</v>
      </c>
      <c r="AG154">
        <v>0</v>
      </c>
      <c r="AH154">
        <v>1</v>
      </c>
      <c r="AI154">
        <v>0</v>
      </c>
      <c r="AJ154" t="s">
        <v>155</v>
      </c>
      <c r="AK154">
        <v>0</v>
      </c>
      <c r="AL154">
        <v>1</v>
      </c>
      <c r="AM154" t="s">
        <v>4774</v>
      </c>
      <c r="AN154">
        <v>-32768</v>
      </c>
      <c r="AO154">
        <v>32767</v>
      </c>
      <c r="AP154" t="s">
        <v>4775</v>
      </c>
      <c r="AQ154" t="s">
        <v>157</v>
      </c>
      <c r="AR154" t="s">
        <v>158</v>
      </c>
      <c r="AS154" t="str">
        <f>VLOOKUP('intouch变量（整型） '!$A154,基本表格!$G:$Q,3,FALSE)</f>
        <v>DB1200,INT1568</v>
      </c>
      <c r="AT154" t="str">
        <f>VLOOKUP('intouch变量（整型） '!$A154,基本表格!$G:$Q,10,FALSE)</f>
        <v>No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</row>
    <row r="155" spans="1:55">
      <c r="A155" t="s">
        <v>4928</v>
      </c>
      <c r="B155" s="11" t="str">
        <f t="shared" si="2"/>
        <v>CHP2</v>
      </c>
      <c r="C155" s="11" t="str">
        <f>VLOOKUP('intouch变量（整型） '!$A155,基本表格!$G:$Q,2,FALSE)</f>
        <v>2425+P6-M17 2#刨片机油泵电机 电机控制 起动转换时间 秒</v>
      </c>
      <c r="D155" t="s">
        <v>154</v>
      </c>
      <c r="E155" t="s">
        <v>154</v>
      </c>
      <c r="F155">
        <v>0</v>
      </c>
      <c r="G155" t="s">
        <v>154</v>
      </c>
      <c r="H155" t="s">
        <v>154</v>
      </c>
      <c r="I155">
        <v>0</v>
      </c>
      <c r="J155">
        <v>0</v>
      </c>
      <c r="L155">
        <v>0</v>
      </c>
      <c r="M155">
        <v>-32768</v>
      </c>
      <c r="N155">
        <v>32767</v>
      </c>
      <c r="O155">
        <v>0</v>
      </c>
      <c r="P155">
        <v>0</v>
      </c>
      <c r="Q155" t="s">
        <v>155</v>
      </c>
      <c r="R155">
        <v>0</v>
      </c>
      <c r="S155">
        <v>1</v>
      </c>
      <c r="T155" t="s">
        <v>155</v>
      </c>
      <c r="U155">
        <v>0</v>
      </c>
      <c r="V155">
        <v>1</v>
      </c>
      <c r="W155" t="s">
        <v>155</v>
      </c>
      <c r="X155">
        <v>0</v>
      </c>
      <c r="Y155">
        <v>1</v>
      </c>
      <c r="Z155" t="s">
        <v>155</v>
      </c>
      <c r="AA155">
        <v>0</v>
      </c>
      <c r="AB155">
        <v>1</v>
      </c>
      <c r="AC155" t="s">
        <v>155</v>
      </c>
      <c r="AD155">
        <v>0</v>
      </c>
      <c r="AE155">
        <v>1</v>
      </c>
      <c r="AF155" t="s">
        <v>155</v>
      </c>
      <c r="AG155">
        <v>0</v>
      </c>
      <c r="AH155">
        <v>1</v>
      </c>
      <c r="AI155">
        <v>0</v>
      </c>
      <c r="AJ155" t="s">
        <v>155</v>
      </c>
      <c r="AK155">
        <v>0</v>
      </c>
      <c r="AL155">
        <v>1</v>
      </c>
      <c r="AM155" t="s">
        <v>4774</v>
      </c>
      <c r="AN155">
        <v>-32768</v>
      </c>
      <c r="AO155">
        <v>32767</v>
      </c>
      <c r="AP155" t="s">
        <v>4775</v>
      </c>
      <c r="AQ155" t="s">
        <v>157</v>
      </c>
      <c r="AR155" t="s">
        <v>158</v>
      </c>
      <c r="AS155" t="str">
        <f>VLOOKUP('intouch变量（整型） '!$A155,基本表格!$G:$Q,3,FALSE)</f>
        <v>DB1200,INT1570</v>
      </c>
      <c r="AT155" t="str">
        <f>VLOOKUP('intouch变量（整型） '!$A155,基本表格!$G:$Q,10,FALSE)</f>
        <v>No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</row>
    <row r="156" spans="1:55">
      <c r="A156" t="s">
        <v>4929</v>
      </c>
      <c r="B156" s="11" t="str">
        <f t="shared" si="2"/>
        <v>CHP2</v>
      </c>
      <c r="C156" s="11" t="str">
        <f>VLOOKUP('intouch变量（整型） '!$A156,基本表格!$G:$Q,2,FALSE)</f>
        <v>2425+P6-M18 2#刨片机润滑系统电机 电机控制 断链超时时间 秒</v>
      </c>
      <c r="D156" t="s">
        <v>154</v>
      </c>
      <c r="E156" t="s">
        <v>154</v>
      </c>
      <c r="F156">
        <v>0</v>
      </c>
      <c r="G156" t="s">
        <v>154</v>
      </c>
      <c r="H156" t="s">
        <v>154</v>
      </c>
      <c r="I156">
        <v>0</v>
      </c>
      <c r="J156">
        <v>0</v>
      </c>
      <c r="L156">
        <v>0</v>
      </c>
      <c r="M156">
        <v>-32768</v>
      </c>
      <c r="N156">
        <v>32767</v>
      </c>
      <c r="O156">
        <v>0</v>
      </c>
      <c r="P156">
        <v>0</v>
      </c>
      <c r="Q156" t="s">
        <v>155</v>
      </c>
      <c r="R156">
        <v>0</v>
      </c>
      <c r="S156">
        <v>1</v>
      </c>
      <c r="T156" t="s">
        <v>155</v>
      </c>
      <c r="U156">
        <v>0</v>
      </c>
      <c r="V156">
        <v>1</v>
      </c>
      <c r="W156" t="s">
        <v>155</v>
      </c>
      <c r="X156">
        <v>0</v>
      </c>
      <c r="Y156">
        <v>1</v>
      </c>
      <c r="Z156" t="s">
        <v>155</v>
      </c>
      <c r="AA156">
        <v>0</v>
      </c>
      <c r="AB156">
        <v>1</v>
      </c>
      <c r="AC156" t="s">
        <v>155</v>
      </c>
      <c r="AD156">
        <v>0</v>
      </c>
      <c r="AE156">
        <v>1</v>
      </c>
      <c r="AF156" t="s">
        <v>155</v>
      </c>
      <c r="AG156">
        <v>0</v>
      </c>
      <c r="AH156">
        <v>1</v>
      </c>
      <c r="AI156">
        <v>0</v>
      </c>
      <c r="AJ156" t="s">
        <v>155</v>
      </c>
      <c r="AK156">
        <v>0</v>
      </c>
      <c r="AL156">
        <v>1</v>
      </c>
      <c r="AM156" t="s">
        <v>4774</v>
      </c>
      <c r="AN156">
        <v>-32768</v>
      </c>
      <c r="AO156">
        <v>32767</v>
      </c>
      <c r="AP156" t="s">
        <v>4775</v>
      </c>
      <c r="AQ156" t="s">
        <v>157</v>
      </c>
      <c r="AR156" t="s">
        <v>158</v>
      </c>
      <c r="AS156" t="str">
        <f>VLOOKUP('intouch变量（整型） '!$A156,基本表格!$G:$Q,3,FALSE)</f>
        <v>DB1200,INT1604</v>
      </c>
      <c r="AT156" t="str">
        <f>VLOOKUP('intouch变量（整型） '!$A156,基本表格!$G:$Q,10,FALSE)</f>
        <v>No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</row>
    <row r="157" spans="1:55">
      <c r="A157" t="s">
        <v>4930</v>
      </c>
      <c r="B157" s="11" t="str">
        <f t="shared" si="2"/>
        <v>CHP2</v>
      </c>
      <c r="C157" s="11" t="str">
        <f>VLOOKUP('intouch变量（整型） '!$A157,基本表格!$G:$Q,2,FALSE)</f>
        <v>2425+P6-M18 2#刨片机润滑系统电机 电机控制 堵料检测时间 秒</v>
      </c>
      <c r="D157" t="s">
        <v>154</v>
      </c>
      <c r="E157" t="s">
        <v>154</v>
      </c>
      <c r="F157">
        <v>0</v>
      </c>
      <c r="G157" t="s">
        <v>154</v>
      </c>
      <c r="H157" t="s">
        <v>154</v>
      </c>
      <c r="I157">
        <v>0</v>
      </c>
      <c r="J157">
        <v>0</v>
      </c>
      <c r="L157">
        <v>0</v>
      </c>
      <c r="M157">
        <v>-32768</v>
      </c>
      <c r="N157">
        <v>32767</v>
      </c>
      <c r="O157">
        <v>0</v>
      </c>
      <c r="P157">
        <v>0</v>
      </c>
      <c r="Q157" t="s">
        <v>155</v>
      </c>
      <c r="R157">
        <v>0</v>
      </c>
      <c r="S157">
        <v>1</v>
      </c>
      <c r="T157" t="s">
        <v>155</v>
      </c>
      <c r="U157">
        <v>0</v>
      </c>
      <c r="V157">
        <v>1</v>
      </c>
      <c r="W157" t="s">
        <v>155</v>
      </c>
      <c r="X157">
        <v>0</v>
      </c>
      <c r="Y157">
        <v>1</v>
      </c>
      <c r="Z157" t="s">
        <v>155</v>
      </c>
      <c r="AA157">
        <v>0</v>
      </c>
      <c r="AB157">
        <v>1</v>
      </c>
      <c r="AC157" t="s">
        <v>155</v>
      </c>
      <c r="AD157">
        <v>0</v>
      </c>
      <c r="AE157">
        <v>1</v>
      </c>
      <c r="AF157" t="s">
        <v>155</v>
      </c>
      <c r="AG157">
        <v>0</v>
      </c>
      <c r="AH157">
        <v>1</v>
      </c>
      <c r="AI157">
        <v>0</v>
      </c>
      <c r="AJ157" t="s">
        <v>155</v>
      </c>
      <c r="AK157">
        <v>0</v>
      </c>
      <c r="AL157">
        <v>1</v>
      </c>
      <c r="AM157" t="s">
        <v>4774</v>
      </c>
      <c r="AN157">
        <v>-32768</v>
      </c>
      <c r="AO157">
        <v>32767</v>
      </c>
      <c r="AP157" t="s">
        <v>4775</v>
      </c>
      <c r="AQ157" t="s">
        <v>157</v>
      </c>
      <c r="AR157" t="s">
        <v>158</v>
      </c>
      <c r="AS157" t="str">
        <f>VLOOKUP('intouch变量（整型） '!$A157,基本表格!$G:$Q,3,FALSE)</f>
        <v>DB1200,INT1606</v>
      </c>
      <c r="AT157" t="str">
        <f>VLOOKUP('intouch变量（整型） '!$A157,基本表格!$G:$Q,10,FALSE)</f>
        <v>No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</row>
    <row r="158" spans="1:55">
      <c r="A158" t="s">
        <v>4931</v>
      </c>
      <c r="B158" s="11" t="str">
        <f t="shared" si="2"/>
        <v>CHP2</v>
      </c>
      <c r="C158" s="11" t="str">
        <f>VLOOKUP('intouch变量（整型） '!$A158,基本表格!$G:$Q,2,FALSE)</f>
        <v>2425+P6-M18 2#刨片机润滑系统电机 电机控制 左跑偏检测时间</v>
      </c>
      <c r="D158" t="s">
        <v>154</v>
      </c>
      <c r="E158" t="s">
        <v>154</v>
      </c>
      <c r="F158">
        <v>0</v>
      </c>
      <c r="G158" t="s">
        <v>154</v>
      </c>
      <c r="H158" t="s">
        <v>154</v>
      </c>
      <c r="I158">
        <v>0</v>
      </c>
      <c r="J158">
        <v>0</v>
      </c>
      <c r="L158">
        <v>0</v>
      </c>
      <c r="M158">
        <v>-32768</v>
      </c>
      <c r="N158">
        <v>32767</v>
      </c>
      <c r="O158">
        <v>0</v>
      </c>
      <c r="P158">
        <v>0</v>
      </c>
      <c r="Q158" t="s">
        <v>155</v>
      </c>
      <c r="R158">
        <v>0</v>
      </c>
      <c r="S158">
        <v>1</v>
      </c>
      <c r="T158" t="s">
        <v>155</v>
      </c>
      <c r="U158">
        <v>0</v>
      </c>
      <c r="V158">
        <v>1</v>
      </c>
      <c r="W158" t="s">
        <v>155</v>
      </c>
      <c r="X158">
        <v>0</v>
      </c>
      <c r="Y158">
        <v>1</v>
      </c>
      <c r="Z158" t="s">
        <v>155</v>
      </c>
      <c r="AA158">
        <v>0</v>
      </c>
      <c r="AB158">
        <v>1</v>
      </c>
      <c r="AC158" t="s">
        <v>155</v>
      </c>
      <c r="AD158">
        <v>0</v>
      </c>
      <c r="AE158">
        <v>1</v>
      </c>
      <c r="AF158" t="s">
        <v>155</v>
      </c>
      <c r="AG158">
        <v>0</v>
      </c>
      <c r="AH158">
        <v>1</v>
      </c>
      <c r="AI158">
        <v>0</v>
      </c>
      <c r="AJ158" t="s">
        <v>155</v>
      </c>
      <c r="AK158">
        <v>0</v>
      </c>
      <c r="AL158">
        <v>1</v>
      </c>
      <c r="AM158" t="s">
        <v>4774</v>
      </c>
      <c r="AN158">
        <v>-32768</v>
      </c>
      <c r="AO158">
        <v>32767</v>
      </c>
      <c r="AP158" t="s">
        <v>4775</v>
      </c>
      <c r="AQ158" t="s">
        <v>157</v>
      </c>
      <c r="AR158" t="s">
        <v>158</v>
      </c>
      <c r="AS158" t="str">
        <f>VLOOKUP('intouch变量（整型） '!$A158,基本表格!$G:$Q,3,FALSE)</f>
        <v>DB1200,INT1610</v>
      </c>
      <c r="AT158" t="str">
        <f>VLOOKUP('intouch变量（整型） '!$A158,基本表格!$G:$Q,10,FALSE)</f>
        <v>No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</row>
    <row r="159" spans="1:55">
      <c r="A159" t="s">
        <v>4932</v>
      </c>
      <c r="B159" s="11" t="str">
        <f t="shared" si="2"/>
        <v>CHP2</v>
      </c>
      <c r="C159" s="11" t="str">
        <f>VLOOKUP('intouch变量（整型） '!$A159,基本表格!$G:$Q,2,FALSE)</f>
        <v>2425+P6-M18 2#刨片机润滑系统电机 电机控制 右跑偏检测时间</v>
      </c>
      <c r="D159" t="s">
        <v>154</v>
      </c>
      <c r="E159" t="s">
        <v>154</v>
      </c>
      <c r="F159">
        <v>0</v>
      </c>
      <c r="G159" t="s">
        <v>154</v>
      </c>
      <c r="H159" t="s">
        <v>154</v>
      </c>
      <c r="I159">
        <v>0</v>
      </c>
      <c r="J159">
        <v>0</v>
      </c>
      <c r="L159">
        <v>0</v>
      </c>
      <c r="M159">
        <v>-32768</v>
      </c>
      <c r="N159">
        <v>32767</v>
      </c>
      <c r="O159">
        <v>0</v>
      </c>
      <c r="P159">
        <v>0</v>
      </c>
      <c r="Q159" t="s">
        <v>155</v>
      </c>
      <c r="R159">
        <v>0</v>
      </c>
      <c r="S159">
        <v>1</v>
      </c>
      <c r="T159" t="s">
        <v>155</v>
      </c>
      <c r="U159">
        <v>0</v>
      </c>
      <c r="V159">
        <v>1</v>
      </c>
      <c r="W159" t="s">
        <v>155</v>
      </c>
      <c r="X159">
        <v>0</v>
      </c>
      <c r="Y159">
        <v>1</v>
      </c>
      <c r="Z159" t="s">
        <v>155</v>
      </c>
      <c r="AA159">
        <v>0</v>
      </c>
      <c r="AB159">
        <v>1</v>
      </c>
      <c r="AC159" t="s">
        <v>155</v>
      </c>
      <c r="AD159">
        <v>0</v>
      </c>
      <c r="AE159">
        <v>1</v>
      </c>
      <c r="AF159" t="s">
        <v>155</v>
      </c>
      <c r="AG159">
        <v>0</v>
      </c>
      <c r="AH159">
        <v>1</v>
      </c>
      <c r="AI159">
        <v>0</v>
      </c>
      <c r="AJ159" t="s">
        <v>155</v>
      </c>
      <c r="AK159">
        <v>0</v>
      </c>
      <c r="AL159">
        <v>1</v>
      </c>
      <c r="AM159" t="s">
        <v>4774</v>
      </c>
      <c r="AN159">
        <v>-32768</v>
      </c>
      <c r="AO159">
        <v>32767</v>
      </c>
      <c r="AP159" t="s">
        <v>4775</v>
      </c>
      <c r="AQ159" t="s">
        <v>157</v>
      </c>
      <c r="AR159" t="s">
        <v>158</v>
      </c>
      <c r="AS159" t="str">
        <f>VLOOKUP('intouch变量（整型） '!$A159,基本表格!$G:$Q,3,FALSE)</f>
        <v>DB1200,INT1614</v>
      </c>
      <c r="AT159" t="str">
        <f>VLOOKUP('intouch变量（整型） '!$A159,基本表格!$G:$Q,10,FALSE)</f>
        <v>No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</row>
    <row r="160" spans="1:55">
      <c r="A160" t="s">
        <v>4933</v>
      </c>
      <c r="B160" s="11" t="str">
        <f t="shared" si="2"/>
        <v>CHP2</v>
      </c>
      <c r="C160" s="11" t="str">
        <f>VLOOKUP('intouch变量（整型） '!$A160,基本表格!$G:$Q,2,FALSE)</f>
        <v>2425+P6-M18 2#刨片机润滑系统电机 电机控制 联动启动延时</v>
      </c>
      <c r="D160" t="s">
        <v>154</v>
      </c>
      <c r="E160" t="s">
        <v>154</v>
      </c>
      <c r="F160">
        <v>0</v>
      </c>
      <c r="G160" t="s">
        <v>154</v>
      </c>
      <c r="H160" t="s">
        <v>154</v>
      </c>
      <c r="I160">
        <v>0</v>
      </c>
      <c r="J160">
        <v>0</v>
      </c>
      <c r="L160">
        <v>0</v>
      </c>
      <c r="M160">
        <v>-32768</v>
      </c>
      <c r="N160">
        <v>32767</v>
      </c>
      <c r="O160">
        <v>0</v>
      </c>
      <c r="P160">
        <v>0</v>
      </c>
      <c r="Q160" t="s">
        <v>155</v>
      </c>
      <c r="R160">
        <v>0</v>
      </c>
      <c r="S160">
        <v>1</v>
      </c>
      <c r="T160" t="s">
        <v>155</v>
      </c>
      <c r="U160">
        <v>0</v>
      </c>
      <c r="V160">
        <v>1</v>
      </c>
      <c r="W160" t="s">
        <v>155</v>
      </c>
      <c r="X160">
        <v>0</v>
      </c>
      <c r="Y160">
        <v>1</v>
      </c>
      <c r="Z160" t="s">
        <v>155</v>
      </c>
      <c r="AA160">
        <v>0</v>
      </c>
      <c r="AB160">
        <v>1</v>
      </c>
      <c r="AC160" t="s">
        <v>155</v>
      </c>
      <c r="AD160">
        <v>0</v>
      </c>
      <c r="AE160">
        <v>1</v>
      </c>
      <c r="AF160" t="s">
        <v>155</v>
      </c>
      <c r="AG160">
        <v>0</v>
      </c>
      <c r="AH160">
        <v>1</v>
      </c>
      <c r="AI160">
        <v>0</v>
      </c>
      <c r="AJ160" t="s">
        <v>155</v>
      </c>
      <c r="AK160">
        <v>0</v>
      </c>
      <c r="AL160">
        <v>1</v>
      </c>
      <c r="AM160" t="s">
        <v>4774</v>
      </c>
      <c r="AN160">
        <v>-32768</v>
      </c>
      <c r="AO160">
        <v>32767</v>
      </c>
      <c r="AP160" t="s">
        <v>4775</v>
      </c>
      <c r="AQ160" t="s">
        <v>157</v>
      </c>
      <c r="AR160" t="s">
        <v>158</v>
      </c>
      <c r="AS160" t="str">
        <f>VLOOKUP('intouch变量（整型） '!$A160,基本表格!$G:$Q,3,FALSE)</f>
        <v>DB1200,INT1618</v>
      </c>
      <c r="AT160" t="str">
        <f>VLOOKUP('intouch变量（整型） '!$A160,基本表格!$G:$Q,10,FALSE)</f>
        <v>No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</row>
    <row r="161" spans="1:55">
      <c r="A161" t="s">
        <v>4934</v>
      </c>
      <c r="B161" s="11" t="str">
        <f t="shared" si="2"/>
        <v>CHP2</v>
      </c>
      <c r="C161" s="11" t="str">
        <f>VLOOKUP('intouch变量（整型） '!$A161,基本表格!$G:$Q,2,FALSE)</f>
        <v>2425+P6-M18 2#刨片机润滑系统电机 电机控制 起动转换时间 秒</v>
      </c>
      <c r="D161" t="s">
        <v>154</v>
      </c>
      <c r="E161" t="s">
        <v>154</v>
      </c>
      <c r="F161">
        <v>0</v>
      </c>
      <c r="G161" t="s">
        <v>154</v>
      </c>
      <c r="H161" t="s">
        <v>154</v>
      </c>
      <c r="I161">
        <v>0</v>
      </c>
      <c r="J161">
        <v>0</v>
      </c>
      <c r="L161">
        <v>0</v>
      </c>
      <c r="M161">
        <v>-32768</v>
      </c>
      <c r="N161">
        <v>32767</v>
      </c>
      <c r="O161">
        <v>0</v>
      </c>
      <c r="P161">
        <v>0</v>
      </c>
      <c r="Q161" t="s">
        <v>155</v>
      </c>
      <c r="R161">
        <v>0</v>
      </c>
      <c r="S161">
        <v>1</v>
      </c>
      <c r="T161" t="s">
        <v>155</v>
      </c>
      <c r="U161">
        <v>0</v>
      </c>
      <c r="V161">
        <v>1</v>
      </c>
      <c r="W161" t="s">
        <v>155</v>
      </c>
      <c r="X161">
        <v>0</v>
      </c>
      <c r="Y161">
        <v>1</v>
      </c>
      <c r="Z161" t="s">
        <v>155</v>
      </c>
      <c r="AA161">
        <v>0</v>
      </c>
      <c r="AB161">
        <v>1</v>
      </c>
      <c r="AC161" t="s">
        <v>155</v>
      </c>
      <c r="AD161">
        <v>0</v>
      </c>
      <c r="AE161">
        <v>1</v>
      </c>
      <c r="AF161" t="s">
        <v>155</v>
      </c>
      <c r="AG161">
        <v>0</v>
      </c>
      <c r="AH161">
        <v>1</v>
      </c>
      <c r="AI161">
        <v>0</v>
      </c>
      <c r="AJ161" t="s">
        <v>155</v>
      </c>
      <c r="AK161">
        <v>0</v>
      </c>
      <c r="AL161">
        <v>1</v>
      </c>
      <c r="AM161" t="s">
        <v>4774</v>
      </c>
      <c r="AN161">
        <v>-32768</v>
      </c>
      <c r="AO161">
        <v>32767</v>
      </c>
      <c r="AP161" t="s">
        <v>4775</v>
      </c>
      <c r="AQ161" t="s">
        <v>157</v>
      </c>
      <c r="AR161" t="s">
        <v>158</v>
      </c>
      <c r="AS161" t="str">
        <f>VLOOKUP('intouch变量（整型） '!$A161,基本表格!$G:$Q,3,FALSE)</f>
        <v>DB1200,INT1620</v>
      </c>
      <c r="AT161" t="str">
        <f>VLOOKUP('intouch变量（整型） '!$A161,基本表格!$G:$Q,10,FALSE)</f>
        <v>No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</row>
    <row r="162" spans="1:55">
      <c r="A162" t="s">
        <v>4935</v>
      </c>
      <c r="B162" s="11" t="str">
        <f t="shared" si="2"/>
        <v>CHP2</v>
      </c>
      <c r="C162" s="11" t="str">
        <f>VLOOKUP('intouch变量（整型） '!$A162,基本表格!$G:$Q,2,FALSE)</f>
        <v>2425+P4-M4 2#刨片机重物分离电机 电机控制 断链超时时间 秒</v>
      </c>
      <c r="D162" t="s">
        <v>154</v>
      </c>
      <c r="E162" t="s">
        <v>154</v>
      </c>
      <c r="F162">
        <v>0</v>
      </c>
      <c r="G162" t="s">
        <v>154</v>
      </c>
      <c r="H162" t="s">
        <v>154</v>
      </c>
      <c r="I162">
        <v>0</v>
      </c>
      <c r="J162">
        <v>0</v>
      </c>
      <c r="L162">
        <v>0</v>
      </c>
      <c r="M162">
        <v>-32768</v>
      </c>
      <c r="N162">
        <v>32767</v>
      </c>
      <c r="O162">
        <v>0</v>
      </c>
      <c r="P162">
        <v>0</v>
      </c>
      <c r="Q162" t="s">
        <v>155</v>
      </c>
      <c r="R162">
        <v>0</v>
      </c>
      <c r="S162">
        <v>1</v>
      </c>
      <c r="T162" t="s">
        <v>155</v>
      </c>
      <c r="U162">
        <v>0</v>
      </c>
      <c r="V162">
        <v>1</v>
      </c>
      <c r="W162" t="s">
        <v>155</v>
      </c>
      <c r="X162">
        <v>0</v>
      </c>
      <c r="Y162">
        <v>1</v>
      </c>
      <c r="Z162" t="s">
        <v>155</v>
      </c>
      <c r="AA162">
        <v>0</v>
      </c>
      <c r="AB162">
        <v>1</v>
      </c>
      <c r="AC162" t="s">
        <v>155</v>
      </c>
      <c r="AD162">
        <v>0</v>
      </c>
      <c r="AE162">
        <v>1</v>
      </c>
      <c r="AF162" t="s">
        <v>155</v>
      </c>
      <c r="AG162">
        <v>0</v>
      </c>
      <c r="AH162">
        <v>1</v>
      </c>
      <c r="AI162">
        <v>0</v>
      </c>
      <c r="AJ162" t="s">
        <v>155</v>
      </c>
      <c r="AK162">
        <v>0</v>
      </c>
      <c r="AL162">
        <v>1</v>
      </c>
      <c r="AM162" t="s">
        <v>4774</v>
      </c>
      <c r="AN162">
        <v>-32768</v>
      </c>
      <c r="AO162">
        <v>32767</v>
      </c>
      <c r="AP162" t="s">
        <v>4775</v>
      </c>
      <c r="AQ162" t="s">
        <v>157</v>
      </c>
      <c r="AR162" t="s">
        <v>158</v>
      </c>
      <c r="AS162" t="str">
        <f>VLOOKUP('intouch变量（整型） '!$A162,基本表格!$G:$Q,3,FALSE)</f>
        <v>DB1200,INT1654</v>
      </c>
      <c r="AT162" t="str">
        <f>VLOOKUP('intouch变量（整型） '!$A162,基本表格!$G:$Q,10,FALSE)</f>
        <v>No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</row>
    <row r="163" spans="1:55">
      <c r="A163" t="s">
        <v>4936</v>
      </c>
      <c r="B163" s="11" t="str">
        <f t="shared" si="2"/>
        <v>CHP2</v>
      </c>
      <c r="C163" s="11" t="str">
        <f>VLOOKUP('intouch变量（整型） '!$A163,基本表格!$G:$Q,2,FALSE)</f>
        <v>2425+P4-M4 2#刨片机重物分离电机 电机控制 堵料检测时间 秒</v>
      </c>
      <c r="D163" t="s">
        <v>154</v>
      </c>
      <c r="E163" t="s">
        <v>154</v>
      </c>
      <c r="F163">
        <v>0</v>
      </c>
      <c r="G163" t="s">
        <v>154</v>
      </c>
      <c r="H163" t="s">
        <v>154</v>
      </c>
      <c r="I163">
        <v>0</v>
      </c>
      <c r="J163">
        <v>0</v>
      </c>
      <c r="L163">
        <v>0</v>
      </c>
      <c r="M163">
        <v>-32768</v>
      </c>
      <c r="N163">
        <v>32767</v>
      </c>
      <c r="O163">
        <v>0</v>
      </c>
      <c r="P163">
        <v>0</v>
      </c>
      <c r="Q163" t="s">
        <v>155</v>
      </c>
      <c r="R163">
        <v>0</v>
      </c>
      <c r="S163">
        <v>1</v>
      </c>
      <c r="T163" t="s">
        <v>155</v>
      </c>
      <c r="U163">
        <v>0</v>
      </c>
      <c r="V163">
        <v>1</v>
      </c>
      <c r="W163" t="s">
        <v>155</v>
      </c>
      <c r="X163">
        <v>0</v>
      </c>
      <c r="Y163">
        <v>1</v>
      </c>
      <c r="Z163" t="s">
        <v>155</v>
      </c>
      <c r="AA163">
        <v>0</v>
      </c>
      <c r="AB163">
        <v>1</v>
      </c>
      <c r="AC163" t="s">
        <v>155</v>
      </c>
      <c r="AD163">
        <v>0</v>
      </c>
      <c r="AE163">
        <v>1</v>
      </c>
      <c r="AF163" t="s">
        <v>155</v>
      </c>
      <c r="AG163">
        <v>0</v>
      </c>
      <c r="AH163">
        <v>1</v>
      </c>
      <c r="AI163">
        <v>0</v>
      </c>
      <c r="AJ163" t="s">
        <v>155</v>
      </c>
      <c r="AK163">
        <v>0</v>
      </c>
      <c r="AL163">
        <v>1</v>
      </c>
      <c r="AM163" t="s">
        <v>4774</v>
      </c>
      <c r="AN163">
        <v>-32768</v>
      </c>
      <c r="AO163">
        <v>32767</v>
      </c>
      <c r="AP163" t="s">
        <v>4775</v>
      </c>
      <c r="AQ163" t="s">
        <v>157</v>
      </c>
      <c r="AR163" t="s">
        <v>158</v>
      </c>
      <c r="AS163" t="str">
        <f>VLOOKUP('intouch变量（整型） '!$A163,基本表格!$G:$Q,3,FALSE)</f>
        <v>DB1200,INT1656</v>
      </c>
      <c r="AT163" t="str">
        <f>VLOOKUP('intouch变量（整型） '!$A163,基本表格!$G:$Q,10,FALSE)</f>
        <v>No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</row>
    <row r="164" spans="1:55">
      <c r="A164" t="s">
        <v>4937</v>
      </c>
      <c r="B164" s="11" t="str">
        <f t="shared" si="2"/>
        <v>CHP2</v>
      </c>
      <c r="C164" s="11" t="str">
        <f>VLOOKUP('intouch变量（整型） '!$A164,基本表格!$G:$Q,2,FALSE)</f>
        <v>2425+P4-M4 2#刨片机重物分离电机 电机控制 左跑偏检测时间</v>
      </c>
      <c r="D164" t="s">
        <v>154</v>
      </c>
      <c r="E164" t="s">
        <v>154</v>
      </c>
      <c r="F164">
        <v>0</v>
      </c>
      <c r="G164" t="s">
        <v>154</v>
      </c>
      <c r="H164" t="s">
        <v>154</v>
      </c>
      <c r="I164">
        <v>0</v>
      </c>
      <c r="J164">
        <v>0</v>
      </c>
      <c r="L164">
        <v>0</v>
      </c>
      <c r="M164">
        <v>-32768</v>
      </c>
      <c r="N164">
        <v>32767</v>
      </c>
      <c r="O164">
        <v>0</v>
      </c>
      <c r="P164">
        <v>0</v>
      </c>
      <c r="Q164" t="s">
        <v>155</v>
      </c>
      <c r="R164">
        <v>0</v>
      </c>
      <c r="S164">
        <v>1</v>
      </c>
      <c r="T164" t="s">
        <v>155</v>
      </c>
      <c r="U164">
        <v>0</v>
      </c>
      <c r="V164">
        <v>1</v>
      </c>
      <c r="W164" t="s">
        <v>155</v>
      </c>
      <c r="X164">
        <v>0</v>
      </c>
      <c r="Y164">
        <v>1</v>
      </c>
      <c r="Z164" t="s">
        <v>155</v>
      </c>
      <c r="AA164">
        <v>0</v>
      </c>
      <c r="AB164">
        <v>1</v>
      </c>
      <c r="AC164" t="s">
        <v>155</v>
      </c>
      <c r="AD164">
        <v>0</v>
      </c>
      <c r="AE164">
        <v>1</v>
      </c>
      <c r="AF164" t="s">
        <v>155</v>
      </c>
      <c r="AG164">
        <v>0</v>
      </c>
      <c r="AH164">
        <v>1</v>
      </c>
      <c r="AI164">
        <v>0</v>
      </c>
      <c r="AJ164" t="s">
        <v>155</v>
      </c>
      <c r="AK164">
        <v>0</v>
      </c>
      <c r="AL164">
        <v>1</v>
      </c>
      <c r="AM164" t="s">
        <v>4774</v>
      </c>
      <c r="AN164">
        <v>-32768</v>
      </c>
      <c r="AO164">
        <v>32767</v>
      </c>
      <c r="AP164" t="s">
        <v>4775</v>
      </c>
      <c r="AQ164" t="s">
        <v>157</v>
      </c>
      <c r="AR164" t="s">
        <v>158</v>
      </c>
      <c r="AS164" t="str">
        <f>VLOOKUP('intouch变量（整型） '!$A164,基本表格!$G:$Q,3,FALSE)</f>
        <v>DB1200,INT1660</v>
      </c>
      <c r="AT164" t="str">
        <f>VLOOKUP('intouch变量（整型） '!$A164,基本表格!$G:$Q,10,FALSE)</f>
        <v>No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</row>
    <row r="165" spans="1:55">
      <c r="A165" t="s">
        <v>4938</v>
      </c>
      <c r="B165" s="11" t="str">
        <f t="shared" si="2"/>
        <v>CHP2</v>
      </c>
      <c r="C165" s="11" t="str">
        <f>VLOOKUP('intouch变量（整型） '!$A165,基本表格!$G:$Q,2,FALSE)</f>
        <v>2425+P4-M4 2#刨片机重物分离电机 电机控制 右跑偏检测时间</v>
      </c>
      <c r="D165" t="s">
        <v>154</v>
      </c>
      <c r="E165" t="s">
        <v>154</v>
      </c>
      <c r="F165">
        <v>0</v>
      </c>
      <c r="G165" t="s">
        <v>154</v>
      </c>
      <c r="H165" t="s">
        <v>154</v>
      </c>
      <c r="I165">
        <v>0</v>
      </c>
      <c r="J165">
        <v>0</v>
      </c>
      <c r="L165">
        <v>0</v>
      </c>
      <c r="M165">
        <v>-32768</v>
      </c>
      <c r="N165">
        <v>32767</v>
      </c>
      <c r="O165">
        <v>0</v>
      </c>
      <c r="P165">
        <v>0</v>
      </c>
      <c r="Q165" t="s">
        <v>155</v>
      </c>
      <c r="R165">
        <v>0</v>
      </c>
      <c r="S165">
        <v>1</v>
      </c>
      <c r="T165" t="s">
        <v>155</v>
      </c>
      <c r="U165">
        <v>0</v>
      </c>
      <c r="V165">
        <v>1</v>
      </c>
      <c r="W165" t="s">
        <v>155</v>
      </c>
      <c r="X165">
        <v>0</v>
      </c>
      <c r="Y165">
        <v>1</v>
      </c>
      <c r="Z165" t="s">
        <v>155</v>
      </c>
      <c r="AA165">
        <v>0</v>
      </c>
      <c r="AB165">
        <v>1</v>
      </c>
      <c r="AC165" t="s">
        <v>155</v>
      </c>
      <c r="AD165">
        <v>0</v>
      </c>
      <c r="AE165">
        <v>1</v>
      </c>
      <c r="AF165" t="s">
        <v>155</v>
      </c>
      <c r="AG165">
        <v>0</v>
      </c>
      <c r="AH165">
        <v>1</v>
      </c>
      <c r="AI165">
        <v>0</v>
      </c>
      <c r="AJ165" t="s">
        <v>155</v>
      </c>
      <c r="AK165">
        <v>0</v>
      </c>
      <c r="AL165">
        <v>1</v>
      </c>
      <c r="AM165" t="s">
        <v>4774</v>
      </c>
      <c r="AN165">
        <v>-32768</v>
      </c>
      <c r="AO165">
        <v>32767</v>
      </c>
      <c r="AP165" t="s">
        <v>4775</v>
      </c>
      <c r="AQ165" t="s">
        <v>157</v>
      </c>
      <c r="AR165" t="s">
        <v>158</v>
      </c>
      <c r="AS165" t="str">
        <f>VLOOKUP('intouch变量（整型） '!$A165,基本表格!$G:$Q,3,FALSE)</f>
        <v>DB1200,INT1664</v>
      </c>
      <c r="AT165" t="str">
        <f>VLOOKUP('intouch变量（整型） '!$A165,基本表格!$G:$Q,10,FALSE)</f>
        <v>No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</row>
    <row r="166" spans="1:55">
      <c r="A166" t="s">
        <v>4939</v>
      </c>
      <c r="B166" s="11" t="str">
        <f t="shared" si="2"/>
        <v>CHP2</v>
      </c>
      <c r="C166" s="11" t="str">
        <f>VLOOKUP('intouch变量（整型） '!$A166,基本表格!$G:$Q,2,FALSE)</f>
        <v>2425+P4-M4 2#刨片机重物分离电机 电机控制 联动启动延时</v>
      </c>
      <c r="D166" t="s">
        <v>154</v>
      </c>
      <c r="E166" t="s">
        <v>154</v>
      </c>
      <c r="F166">
        <v>0</v>
      </c>
      <c r="G166" t="s">
        <v>154</v>
      </c>
      <c r="H166" t="s">
        <v>154</v>
      </c>
      <c r="I166">
        <v>0</v>
      </c>
      <c r="J166">
        <v>0</v>
      </c>
      <c r="L166">
        <v>0</v>
      </c>
      <c r="M166">
        <v>-32768</v>
      </c>
      <c r="N166">
        <v>32767</v>
      </c>
      <c r="O166">
        <v>0</v>
      </c>
      <c r="P166">
        <v>0</v>
      </c>
      <c r="Q166" t="s">
        <v>155</v>
      </c>
      <c r="R166">
        <v>0</v>
      </c>
      <c r="S166">
        <v>1</v>
      </c>
      <c r="T166" t="s">
        <v>155</v>
      </c>
      <c r="U166">
        <v>0</v>
      </c>
      <c r="V166">
        <v>1</v>
      </c>
      <c r="W166" t="s">
        <v>155</v>
      </c>
      <c r="X166">
        <v>0</v>
      </c>
      <c r="Y166">
        <v>1</v>
      </c>
      <c r="Z166" t="s">
        <v>155</v>
      </c>
      <c r="AA166">
        <v>0</v>
      </c>
      <c r="AB166">
        <v>1</v>
      </c>
      <c r="AC166" t="s">
        <v>155</v>
      </c>
      <c r="AD166">
        <v>0</v>
      </c>
      <c r="AE166">
        <v>1</v>
      </c>
      <c r="AF166" t="s">
        <v>155</v>
      </c>
      <c r="AG166">
        <v>0</v>
      </c>
      <c r="AH166">
        <v>1</v>
      </c>
      <c r="AI166">
        <v>0</v>
      </c>
      <c r="AJ166" t="s">
        <v>155</v>
      </c>
      <c r="AK166">
        <v>0</v>
      </c>
      <c r="AL166">
        <v>1</v>
      </c>
      <c r="AM166" t="s">
        <v>4774</v>
      </c>
      <c r="AN166">
        <v>-32768</v>
      </c>
      <c r="AO166">
        <v>32767</v>
      </c>
      <c r="AP166" t="s">
        <v>4775</v>
      </c>
      <c r="AQ166" t="s">
        <v>157</v>
      </c>
      <c r="AR166" t="s">
        <v>158</v>
      </c>
      <c r="AS166" t="str">
        <f>VLOOKUP('intouch变量（整型） '!$A166,基本表格!$G:$Q,3,FALSE)</f>
        <v>DB1200,INT1668</v>
      </c>
      <c r="AT166" t="str">
        <f>VLOOKUP('intouch变量（整型） '!$A166,基本表格!$G:$Q,10,FALSE)</f>
        <v>No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</row>
    <row r="167" spans="1:55">
      <c r="A167" t="s">
        <v>4940</v>
      </c>
      <c r="B167" s="11" t="str">
        <f t="shared" si="2"/>
        <v>CHP2</v>
      </c>
      <c r="C167" s="11" t="str">
        <f>VLOOKUP('intouch变量（整型） '!$A167,基本表格!$G:$Q,2,FALSE)</f>
        <v>2425+P4-M4 2#刨片机重物分离电机 电机控制 起动转换时间 秒</v>
      </c>
      <c r="D167" t="s">
        <v>154</v>
      </c>
      <c r="E167" t="s">
        <v>154</v>
      </c>
      <c r="F167">
        <v>0</v>
      </c>
      <c r="G167" t="s">
        <v>154</v>
      </c>
      <c r="H167" t="s">
        <v>154</v>
      </c>
      <c r="I167">
        <v>0</v>
      </c>
      <c r="J167">
        <v>0</v>
      </c>
      <c r="L167">
        <v>0</v>
      </c>
      <c r="M167">
        <v>-32768</v>
      </c>
      <c r="N167">
        <v>32767</v>
      </c>
      <c r="O167">
        <v>0</v>
      </c>
      <c r="P167">
        <v>0</v>
      </c>
      <c r="Q167" t="s">
        <v>155</v>
      </c>
      <c r="R167">
        <v>0</v>
      </c>
      <c r="S167">
        <v>1</v>
      </c>
      <c r="T167" t="s">
        <v>155</v>
      </c>
      <c r="U167">
        <v>0</v>
      </c>
      <c r="V167">
        <v>1</v>
      </c>
      <c r="W167" t="s">
        <v>155</v>
      </c>
      <c r="X167">
        <v>0</v>
      </c>
      <c r="Y167">
        <v>1</v>
      </c>
      <c r="Z167" t="s">
        <v>155</v>
      </c>
      <c r="AA167">
        <v>0</v>
      </c>
      <c r="AB167">
        <v>1</v>
      </c>
      <c r="AC167" t="s">
        <v>155</v>
      </c>
      <c r="AD167">
        <v>0</v>
      </c>
      <c r="AE167">
        <v>1</v>
      </c>
      <c r="AF167" t="s">
        <v>155</v>
      </c>
      <c r="AG167">
        <v>0</v>
      </c>
      <c r="AH167">
        <v>1</v>
      </c>
      <c r="AI167">
        <v>0</v>
      </c>
      <c r="AJ167" t="s">
        <v>155</v>
      </c>
      <c r="AK167">
        <v>0</v>
      </c>
      <c r="AL167">
        <v>1</v>
      </c>
      <c r="AM167" t="s">
        <v>4774</v>
      </c>
      <c r="AN167">
        <v>-32768</v>
      </c>
      <c r="AO167">
        <v>32767</v>
      </c>
      <c r="AP167" t="s">
        <v>4775</v>
      </c>
      <c r="AQ167" t="s">
        <v>157</v>
      </c>
      <c r="AR167" t="s">
        <v>158</v>
      </c>
      <c r="AS167" t="str">
        <f>VLOOKUP('intouch变量（整型） '!$A167,基本表格!$G:$Q,3,FALSE)</f>
        <v>DB1200,INT1670</v>
      </c>
      <c r="AT167" t="str">
        <f>VLOOKUP('intouch变量（整型） '!$A167,基本表格!$G:$Q,10,FALSE)</f>
        <v>No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</row>
    <row r="168" spans="1:55">
      <c r="A168" t="s">
        <v>4941</v>
      </c>
      <c r="B168" s="11" t="str">
        <f t="shared" si="2"/>
        <v>CHP2</v>
      </c>
      <c r="C168" s="11" t="str">
        <f>VLOOKUP('intouch变量（整型） '!$A168,基本表格!$G:$Q,2,FALSE)</f>
        <v>2425+P4-M5 2#刨片机磁选电机 电机控制 断链超时时间 秒</v>
      </c>
      <c r="D168" t="s">
        <v>154</v>
      </c>
      <c r="E168" t="s">
        <v>154</v>
      </c>
      <c r="F168">
        <v>0</v>
      </c>
      <c r="G168" t="s">
        <v>154</v>
      </c>
      <c r="H168" t="s">
        <v>154</v>
      </c>
      <c r="I168">
        <v>0</v>
      </c>
      <c r="J168">
        <v>0</v>
      </c>
      <c r="L168">
        <v>0</v>
      </c>
      <c r="M168">
        <v>-32768</v>
      </c>
      <c r="N168">
        <v>32767</v>
      </c>
      <c r="O168">
        <v>0</v>
      </c>
      <c r="P168">
        <v>0</v>
      </c>
      <c r="Q168" t="s">
        <v>155</v>
      </c>
      <c r="R168">
        <v>0</v>
      </c>
      <c r="S168">
        <v>1</v>
      </c>
      <c r="T168" t="s">
        <v>155</v>
      </c>
      <c r="U168">
        <v>0</v>
      </c>
      <c r="V168">
        <v>1</v>
      </c>
      <c r="W168" t="s">
        <v>155</v>
      </c>
      <c r="X168">
        <v>0</v>
      </c>
      <c r="Y168">
        <v>1</v>
      </c>
      <c r="Z168" t="s">
        <v>155</v>
      </c>
      <c r="AA168">
        <v>0</v>
      </c>
      <c r="AB168">
        <v>1</v>
      </c>
      <c r="AC168" t="s">
        <v>155</v>
      </c>
      <c r="AD168">
        <v>0</v>
      </c>
      <c r="AE168">
        <v>1</v>
      </c>
      <c r="AF168" t="s">
        <v>155</v>
      </c>
      <c r="AG168">
        <v>0</v>
      </c>
      <c r="AH168">
        <v>1</v>
      </c>
      <c r="AI168">
        <v>0</v>
      </c>
      <c r="AJ168" t="s">
        <v>155</v>
      </c>
      <c r="AK168">
        <v>0</v>
      </c>
      <c r="AL168">
        <v>1</v>
      </c>
      <c r="AM168" t="s">
        <v>4774</v>
      </c>
      <c r="AN168">
        <v>-32768</v>
      </c>
      <c r="AO168">
        <v>32767</v>
      </c>
      <c r="AP168" t="s">
        <v>4775</v>
      </c>
      <c r="AQ168" t="s">
        <v>157</v>
      </c>
      <c r="AR168" t="s">
        <v>158</v>
      </c>
      <c r="AS168" t="str">
        <f>VLOOKUP('intouch变量（整型） '!$A168,基本表格!$G:$Q,3,FALSE)</f>
        <v>DB1200,INT1704</v>
      </c>
      <c r="AT168" t="str">
        <f>VLOOKUP('intouch变量（整型） '!$A168,基本表格!$G:$Q,10,FALSE)</f>
        <v>No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</row>
    <row r="169" spans="1:55">
      <c r="A169" t="s">
        <v>4942</v>
      </c>
      <c r="B169" s="11" t="str">
        <f t="shared" si="2"/>
        <v>CHP2</v>
      </c>
      <c r="C169" s="11" t="str">
        <f>VLOOKUP('intouch变量（整型） '!$A169,基本表格!$G:$Q,2,FALSE)</f>
        <v>2425+P4-M5 2#刨片机磁选电机 电机控制 堵料检测时间 秒</v>
      </c>
      <c r="D169" t="s">
        <v>154</v>
      </c>
      <c r="E169" t="s">
        <v>154</v>
      </c>
      <c r="F169">
        <v>0</v>
      </c>
      <c r="G169" t="s">
        <v>154</v>
      </c>
      <c r="H169" t="s">
        <v>154</v>
      </c>
      <c r="I169">
        <v>0</v>
      </c>
      <c r="J169">
        <v>0</v>
      </c>
      <c r="L169">
        <v>0</v>
      </c>
      <c r="M169">
        <v>-32768</v>
      </c>
      <c r="N169">
        <v>32767</v>
      </c>
      <c r="O169">
        <v>0</v>
      </c>
      <c r="P169">
        <v>0</v>
      </c>
      <c r="Q169" t="s">
        <v>155</v>
      </c>
      <c r="R169">
        <v>0</v>
      </c>
      <c r="S169">
        <v>1</v>
      </c>
      <c r="T169" t="s">
        <v>155</v>
      </c>
      <c r="U169">
        <v>0</v>
      </c>
      <c r="V169">
        <v>1</v>
      </c>
      <c r="W169" t="s">
        <v>155</v>
      </c>
      <c r="X169">
        <v>0</v>
      </c>
      <c r="Y169">
        <v>1</v>
      </c>
      <c r="Z169" t="s">
        <v>155</v>
      </c>
      <c r="AA169">
        <v>0</v>
      </c>
      <c r="AB169">
        <v>1</v>
      </c>
      <c r="AC169" t="s">
        <v>155</v>
      </c>
      <c r="AD169">
        <v>0</v>
      </c>
      <c r="AE169">
        <v>1</v>
      </c>
      <c r="AF169" t="s">
        <v>155</v>
      </c>
      <c r="AG169">
        <v>0</v>
      </c>
      <c r="AH169">
        <v>1</v>
      </c>
      <c r="AI169">
        <v>0</v>
      </c>
      <c r="AJ169" t="s">
        <v>155</v>
      </c>
      <c r="AK169">
        <v>0</v>
      </c>
      <c r="AL169">
        <v>1</v>
      </c>
      <c r="AM169" t="s">
        <v>4774</v>
      </c>
      <c r="AN169">
        <v>-32768</v>
      </c>
      <c r="AO169">
        <v>32767</v>
      </c>
      <c r="AP169" t="s">
        <v>4775</v>
      </c>
      <c r="AQ169" t="s">
        <v>157</v>
      </c>
      <c r="AR169" t="s">
        <v>158</v>
      </c>
      <c r="AS169" t="str">
        <f>VLOOKUP('intouch变量（整型） '!$A169,基本表格!$G:$Q,3,FALSE)</f>
        <v>DB1200,INT1706</v>
      </c>
      <c r="AT169" t="str">
        <f>VLOOKUP('intouch变量（整型） '!$A169,基本表格!$G:$Q,10,FALSE)</f>
        <v>No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</row>
    <row r="170" spans="1:55">
      <c r="A170" t="s">
        <v>4943</v>
      </c>
      <c r="B170" s="11" t="str">
        <f t="shared" si="2"/>
        <v>CHP2</v>
      </c>
      <c r="C170" s="11" t="str">
        <f>VLOOKUP('intouch变量（整型） '!$A170,基本表格!$G:$Q,2,FALSE)</f>
        <v>2425+P4-M5 2#刨片机磁选电机 电机控制 左跑偏检测时间</v>
      </c>
      <c r="D170" t="s">
        <v>154</v>
      </c>
      <c r="E170" t="s">
        <v>154</v>
      </c>
      <c r="F170">
        <v>0</v>
      </c>
      <c r="G170" t="s">
        <v>154</v>
      </c>
      <c r="H170" t="s">
        <v>154</v>
      </c>
      <c r="I170">
        <v>0</v>
      </c>
      <c r="J170">
        <v>0</v>
      </c>
      <c r="L170">
        <v>0</v>
      </c>
      <c r="M170">
        <v>-32768</v>
      </c>
      <c r="N170">
        <v>32767</v>
      </c>
      <c r="O170">
        <v>0</v>
      </c>
      <c r="P170">
        <v>0</v>
      </c>
      <c r="Q170" t="s">
        <v>155</v>
      </c>
      <c r="R170">
        <v>0</v>
      </c>
      <c r="S170">
        <v>1</v>
      </c>
      <c r="T170" t="s">
        <v>155</v>
      </c>
      <c r="U170">
        <v>0</v>
      </c>
      <c r="V170">
        <v>1</v>
      </c>
      <c r="W170" t="s">
        <v>155</v>
      </c>
      <c r="X170">
        <v>0</v>
      </c>
      <c r="Y170">
        <v>1</v>
      </c>
      <c r="Z170" t="s">
        <v>155</v>
      </c>
      <c r="AA170">
        <v>0</v>
      </c>
      <c r="AB170">
        <v>1</v>
      </c>
      <c r="AC170" t="s">
        <v>155</v>
      </c>
      <c r="AD170">
        <v>0</v>
      </c>
      <c r="AE170">
        <v>1</v>
      </c>
      <c r="AF170" t="s">
        <v>155</v>
      </c>
      <c r="AG170">
        <v>0</v>
      </c>
      <c r="AH170">
        <v>1</v>
      </c>
      <c r="AI170">
        <v>0</v>
      </c>
      <c r="AJ170" t="s">
        <v>155</v>
      </c>
      <c r="AK170">
        <v>0</v>
      </c>
      <c r="AL170">
        <v>1</v>
      </c>
      <c r="AM170" t="s">
        <v>4774</v>
      </c>
      <c r="AN170">
        <v>-32768</v>
      </c>
      <c r="AO170">
        <v>32767</v>
      </c>
      <c r="AP170" t="s">
        <v>4775</v>
      </c>
      <c r="AQ170" t="s">
        <v>157</v>
      </c>
      <c r="AR170" t="s">
        <v>158</v>
      </c>
      <c r="AS170" t="str">
        <f>VLOOKUP('intouch变量（整型） '!$A170,基本表格!$G:$Q,3,FALSE)</f>
        <v>DB1200,INT1710</v>
      </c>
      <c r="AT170" t="str">
        <f>VLOOKUP('intouch变量（整型） '!$A170,基本表格!$G:$Q,10,FALSE)</f>
        <v>No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</row>
    <row r="171" spans="1:55">
      <c r="A171" t="s">
        <v>4944</v>
      </c>
      <c r="B171" s="11" t="str">
        <f t="shared" si="2"/>
        <v>CHP2</v>
      </c>
      <c r="C171" s="11" t="str">
        <f>VLOOKUP('intouch变量（整型） '!$A171,基本表格!$G:$Q,2,FALSE)</f>
        <v>2425+P4-M5 2#刨片机磁选电机 电机控制 右跑偏检测时间</v>
      </c>
      <c r="D171" t="s">
        <v>154</v>
      </c>
      <c r="E171" t="s">
        <v>154</v>
      </c>
      <c r="F171">
        <v>0</v>
      </c>
      <c r="G171" t="s">
        <v>154</v>
      </c>
      <c r="H171" t="s">
        <v>154</v>
      </c>
      <c r="I171">
        <v>0</v>
      </c>
      <c r="J171">
        <v>0</v>
      </c>
      <c r="L171">
        <v>0</v>
      </c>
      <c r="M171">
        <v>-32768</v>
      </c>
      <c r="N171">
        <v>32767</v>
      </c>
      <c r="O171">
        <v>0</v>
      </c>
      <c r="P171">
        <v>0</v>
      </c>
      <c r="Q171" t="s">
        <v>155</v>
      </c>
      <c r="R171">
        <v>0</v>
      </c>
      <c r="S171">
        <v>1</v>
      </c>
      <c r="T171" t="s">
        <v>155</v>
      </c>
      <c r="U171">
        <v>0</v>
      </c>
      <c r="V171">
        <v>1</v>
      </c>
      <c r="W171" t="s">
        <v>155</v>
      </c>
      <c r="X171">
        <v>0</v>
      </c>
      <c r="Y171">
        <v>1</v>
      </c>
      <c r="Z171" t="s">
        <v>155</v>
      </c>
      <c r="AA171">
        <v>0</v>
      </c>
      <c r="AB171">
        <v>1</v>
      </c>
      <c r="AC171" t="s">
        <v>155</v>
      </c>
      <c r="AD171">
        <v>0</v>
      </c>
      <c r="AE171">
        <v>1</v>
      </c>
      <c r="AF171" t="s">
        <v>155</v>
      </c>
      <c r="AG171">
        <v>0</v>
      </c>
      <c r="AH171">
        <v>1</v>
      </c>
      <c r="AI171">
        <v>0</v>
      </c>
      <c r="AJ171" t="s">
        <v>155</v>
      </c>
      <c r="AK171">
        <v>0</v>
      </c>
      <c r="AL171">
        <v>1</v>
      </c>
      <c r="AM171" t="s">
        <v>4774</v>
      </c>
      <c r="AN171">
        <v>-32768</v>
      </c>
      <c r="AO171">
        <v>32767</v>
      </c>
      <c r="AP171" t="s">
        <v>4775</v>
      </c>
      <c r="AQ171" t="s">
        <v>157</v>
      </c>
      <c r="AR171" t="s">
        <v>158</v>
      </c>
      <c r="AS171" t="str">
        <f>VLOOKUP('intouch变量（整型） '!$A171,基本表格!$G:$Q,3,FALSE)</f>
        <v>DB1200,INT1714</v>
      </c>
      <c r="AT171" t="str">
        <f>VLOOKUP('intouch变量（整型） '!$A171,基本表格!$G:$Q,10,FALSE)</f>
        <v>No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</row>
    <row r="172" spans="1:55">
      <c r="A172" t="s">
        <v>4945</v>
      </c>
      <c r="B172" s="11" t="str">
        <f t="shared" si="2"/>
        <v>CHP2</v>
      </c>
      <c r="C172" s="11" t="str">
        <f>VLOOKUP('intouch变量（整型） '!$A172,基本表格!$G:$Q,2,FALSE)</f>
        <v>2425+P4-M5 2#刨片机磁选电机 电机控制 联动启动延时</v>
      </c>
      <c r="D172" t="s">
        <v>154</v>
      </c>
      <c r="E172" t="s">
        <v>154</v>
      </c>
      <c r="F172">
        <v>0</v>
      </c>
      <c r="G172" t="s">
        <v>154</v>
      </c>
      <c r="H172" t="s">
        <v>154</v>
      </c>
      <c r="I172">
        <v>0</v>
      </c>
      <c r="J172">
        <v>0</v>
      </c>
      <c r="L172">
        <v>0</v>
      </c>
      <c r="M172">
        <v>-32768</v>
      </c>
      <c r="N172">
        <v>32767</v>
      </c>
      <c r="O172">
        <v>0</v>
      </c>
      <c r="P172">
        <v>0</v>
      </c>
      <c r="Q172" t="s">
        <v>155</v>
      </c>
      <c r="R172">
        <v>0</v>
      </c>
      <c r="S172">
        <v>1</v>
      </c>
      <c r="T172" t="s">
        <v>155</v>
      </c>
      <c r="U172">
        <v>0</v>
      </c>
      <c r="V172">
        <v>1</v>
      </c>
      <c r="W172" t="s">
        <v>155</v>
      </c>
      <c r="X172">
        <v>0</v>
      </c>
      <c r="Y172">
        <v>1</v>
      </c>
      <c r="Z172" t="s">
        <v>155</v>
      </c>
      <c r="AA172">
        <v>0</v>
      </c>
      <c r="AB172">
        <v>1</v>
      </c>
      <c r="AC172" t="s">
        <v>155</v>
      </c>
      <c r="AD172">
        <v>0</v>
      </c>
      <c r="AE172">
        <v>1</v>
      </c>
      <c r="AF172" t="s">
        <v>155</v>
      </c>
      <c r="AG172">
        <v>0</v>
      </c>
      <c r="AH172">
        <v>1</v>
      </c>
      <c r="AI172">
        <v>0</v>
      </c>
      <c r="AJ172" t="s">
        <v>155</v>
      </c>
      <c r="AK172">
        <v>0</v>
      </c>
      <c r="AL172">
        <v>1</v>
      </c>
      <c r="AM172" t="s">
        <v>4774</v>
      </c>
      <c r="AN172">
        <v>-32768</v>
      </c>
      <c r="AO172">
        <v>32767</v>
      </c>
      <c r="AP172" t="s">
        <v>4775</v>
      </c>
      <c r="AQ172" t="s">
        <v>157</v>
      </c>
      <c r="AR172" t="s">
        <v>158</v>
      </c>
      <c r="AS172" t="str">
        <f>VLOOKUP('intouch变量（整型） '!$A172,基本表格!$G:$Q,3,FALSE)</f>
        <v>DB1200,INT1718</v>
      </c>
      <c r="AT172" t="str">
        <f>VLOOKUP('intouch变量（整型） '!$A172,基本表格!$G:$Q,10,FALSE)</f>
        <v>No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</row>
    <row r="173" spans="1:55">
      <c r="A173" t="s">
        <v>4946</v>
      </c>
      <c r="B173" s="11" t="str">
        <f t="shared" si="2"/>
        <v>CHP2</v>
      </c>
      <c r="C173" s="11" t="str">
        <f>VLOOKUP('intouch变量（整型） '!$A173,基本表格!$G:$Q,2,FALSE)</f>
        <v>2425+P4-M5 2#刨片机磁选电机 电机控制 起动转换时间 秒</v>
      </c>
      <c r="D173" t="s">
        <v>154</v>
      </c>
      <c r="E173" t="s">
        <v>154</v>
      </c>
      <c r="F173">
        <v>0</v>
      </c>
      <c r="G173" t="s">
        <v>154</v>
      </c>
      <c r="H173" t="s">
        <v>154</v>
      </c>
      <c r="I173">
        <v>0</v>
      </c>
      <c r="J173">
        <v>0</v>
      </c>
      <c r="L173">
        <v>0</v>
      </c>
      <c r="M173">
        <v>-32768</v>
      </c>
      <c r="N173">
        <v>32767</v>
      </c>
      <c r="O173">
        <v>0</v>
      </c>
      <c r="P173">
        <v>0</v>
      </c>
      <c r="Q173" t="s">
        <v>155</v>
      </c>
      <c r="R173">
        <v>0</v>
      </c>
      <c r="S173">
        <v>1</v>
      </c>
      <c r="T173" t="s">
        <v>155</v>
      </c>
      <c r="U173">
        <v>0</v>
      </c>
      <c r="V173">
        <v>1</v>
      </c>
      <c r="W173" t="s">
        <v>155</v>
      </c>
      <c r="X173">
        <v>0</v>
      </c>
      <c r="Y173">
        <v>1</v>
      </c>
      <c r="Z173" t="s">
        <v>155</v>
      </c>
      <c r="AA173">
        <v>0</v>
      </c>
      <c r="AB173">
        <v>1</v>
      </c>
      <c r="AC173" t="s">
        <v>155</v>
      </c>
      <c r="AD173">
        <v>0</v>
      </c>
      <c r="AE173">
        <v>1</v>
      </c>
      <c r="AF173" t="s">
        <v>155</v>
      </c>
      <c r="AG173">
        <v>0</v>
      </c>
      <c r="AH173">
        <v>1</v>
      </c>
      <c r="AI173">
        <v>0</v>
      </c>
      <c r="AJ173" t="s">
        <v>155</v>
      </c>
      <c r="AK173">
        <v>0</v>
      </c>
      <c r="AL173">
        <v>1</v>
      </c>
      <c r="AM173" t="s">
        <v>4774</v>
      </c>
      <c r="AN173">
        <v>-32768</v>
      </c>
      <c r="AO173">
        <v>32767</v>
      </c>
      <c r="AP173" t="s">
        <v>4775</v>
      </c>
      <c r="AQ173" t="s">
        <v>157</v>
      </c>
      <c r="AR173" t="s">
        <v>158</v>
      </c>
      <c r="AS173" t="str">
        <f>VLOOKUP('intouch变量（整型） '!$A173,基本表格!$G:$Q,3,FALSE)</f>
        <v>DB1200,INT1720</v>
      </c>
      <c r="AT173" t="str">
        <f>VLOOKUP('intouch变量（整型） '!$A173,基本表格!$G:$Q,10,FALSE)</f>
        <v>No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</row>
    <row r="174" spans="1:55">
      <c r="A174" t="s">
        <v>4947</v>
      </c>
      <c r="B174" s="11" t="str">
        <f t="shared" si="2"/>
        <v>CHP2</v>
      </c>
      <c r="C174" s="11" t="str">
        <f>VLOOKUP('intouch变量（整型） '!$A174,基本表格!$G:$Q,2,FALSE)</f>
        <v>2425+P6-M6 2#刨片机分料电机 电机控制 断链超时时间 秒</v>
      </c>
      <c r="D174" t="s">
        <v>154</v>
      </c>
      <c r="E174" t="s">
        <v>154</v>
      </c>
      <c r="F174">
        <v>0</v>
      </c>
      <c r="G174" t="s">
        <v>154</v>
      </c>
      <c r="H174" t="s">
        <v>154</v>
      </c>
      <c r="I174">
        <v>0</v>
      </c>
      <c r="J174">
        <v>0</v>
      </c>
      <c r="L174">
        <v>0</v>
      </c>
      <c r="M174">
        <v>-32768</v>
      </c>
      <c r="N174">
        <v>32767</v>
      </c>
      <c r="O174">
        <v>0</v>
      </c>
      <c r="P174">
        <v>0</v>
      </c>
      <c r="Q174" t="s">
        <v>155</v>
      </c>
      <c r="R174">
        <v>0</v>
      </c>
      <c r="S174">
        <v>1</v>
      </c>
      <c r="T174" t="s">
        <v>155</v>
      </c>
      <c r="U174">
        <v>0</v>
      </c>
      <c r="V174">
        <v>1</v>
      </c>
      <c r="W174" t="s">
        <v>155</v>
      </c>
      <c r="X174">
        <v>0</v>
      </c>
      <c r="Y174">
        <v>1</v>
      </c>
      <c r="Z174" t="s">
        <v>155</v>
      </c>
      <c r="AA174">
        <v>0</v>
      </c>
      <c r="AB174">
        <v>1</v>
      </c>
      <c r="AC174" t="s">
        <v>155</v>
      </c>
      <c r="AD174">
        <v>0</v>
      </c>
      <c r="AE174">
        <v>1</v>
      </c>
      <c r="AF174" t="s">
        <v>155</v>
      </c>
      <c r="AG174">
        <v>0</v>
      </c>
      <c r="AH174">
        <v>1</v>
      </c>
      <c r="AI174">
        <v>0</v>
      </c>
      <c r="AJ174" t="s">
        <v>155</v>
      </c>
      <c r="AK174">
        <v>0</v>
      </c>
      <c r="AL174">
        <v>1</v>
      </c>
      <c r="AM174" t="s">
        <v>4774</v>
      </c>
      <c r="AN174">
        <v>-32768</v>
      </c>
      <c r="AO174">
        <v>32767</v>
      </c>
      <c r="AP174" t="s">
        <v>4775</v>
      </c>
      <c r="AQ174" t="s">
        <v>157</v>
      </c>
      <c r="AR174" t="s">
        <v>158</v>
      </c>
      <c r="AS174" t="str">
        <f>VLOOKUP('intouch变量（整型） '!$A174,基本表格!$G:$Q,3,FALSE)</f>
        <v>DB1200,INT1754</v>
      </c>
      <c r="AT174" t="str">
        <f>VLOOKUP('intouch变量（整型） '!$A174,基本表格!$G:$Q,10,FALSE)</f>
        <v>No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</row>
    <row r="175" spans="1:55">
      <c r="A175" t="s">
        <v>4948</v>
      </c>
      <c r="B175" s="11" t="str">
        <f t="shared" si="2"/>
        <v>CHP2</v>
      </c>
      <c r="C175" s="11" t="str">
        <f>VLOOKUP('intouch变量（整型） '!$A175,基本表格!$G:$Q,2,FALSE)</f>
        <v>2425+P6-M6 2#刨片机分料电机 电机控制 堵料检测时间 秒</v>
      </c>
      <c r="D175" t="s">
        <v>154</v>
      </c>
      <c r="E175" t="s">
        <v>154</v>
      </c>
      <c r="F175">
        <v>0</v>
      </c>
      <c r="G175" t="s">
        <v>154</v>
      </c>
      <c r="H175" t="s">
        <v>154</v>
      </c>
      <c r="I175">
        <v>0</v>
      </c>
      <c r="J175">
        <v>0</v>
      </c>
      <c r="L175">
        <v>0</v>
      </c>
      <c r="M175">
        <v>-32768</v>
      </c>
      <c r="N175">
        <v>32767</v>
      </c>
      <c r="O175">
        <v>0</v>
      </c>
      <c r="P175">
        <v>0</v>
      </c>
      <c r="Q175" t="s">
        <v>155</v>
      </c>
      <c r="R175">
        <v>0</v>
      </c>
      <c r="S175">
        <v>1</v>
      </c>
      <c r="T175" t="s">
        <v>155</v>
      </c>
      <c r="U175">
        <v>0</v>
      </c>
      <c r="V175">
        <v>1</v>
      </c>
      <c r="W175" t="s">
        <v>155</v>
      </c>
      <c r="X175">
        <v>0</v>
      </c>
      <c r="Y175">
        <v>1</v>
      </c>
      <c r="Z175" t="s">
        <v>155</v>
      </c>
      <c r="AA175">
        <v>0</v>
      </c>
      <c r="AB175">
        <v>1</v>
      </c>
      <c r="AC175" t="s">
        <v>155</v>
      </c>
      <c r="AD175">
        <v>0</v>
      </c>
      <c r="AE175">
        <v>1</v>
      </c>
      <c r="AF175" t="s">
        <v>155</v>
      </c>
      <c r="AG175">
        <v>0</v>
      </c>
      <c r="AH175">
        <v>1</v>
      </c>
      <c r="AI175">
        <v>0</v>
      </c>
      <c r="AJ175" t="s">
        <v>155</v>
      </c>
      <c r="AK175">
        <v>0</v>
      </c>
      <c r="AL175">
        <v>1</v>
      </c>
      <c r="AM175" t="s">
        <v>4774</v>
      </c>
      <c r="AN175">
        <v>-32768</v>
      </c>
      <c r="AO175">
        <v>32767</v>
      </c>
      <c r="AP175" t="s">
        <v>4775</v>
      </c>
      <c r="AQ175" t="s">
        <v>157</v>
      </c>
      <c r="AR175" t="s">
        <v>158</v>
      </c>
      <c r="AS175" t="str">
        <f>VLOOKUP('intouch变量（整型） '!$A175,基本表格!$G:$Q,3,FALSE)</f>
        <v>DB1200,INT1756</v>
      </c>
      <c r="AT175" t="str">
        <f>VLOOKUP('intouch变量（整型） '!$A175,基本表格!$G:$Q,10,FALSE)</f>
        <v>No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</row>
    <row r="176" spans="1:55">
      <c r="A176" t="s">
        <v>4949</v>
      </c>
      <c r="B176" s="11" t="str">
        <f t="shared" si="2"/>
        <v>CHP2</v>
      </c>
      <c r="C176" s="11" t="str">
        <f>VLOOKUP('intouch变量（整型） '!$A176,基本表格!$G:$Q,2,FALSE)</f>
        <v>2425+P6-M6 2#刨片机分料电机 电机控制 左跑偏检测时间</v>
      </c>
      <c r="D176" t="s">
        <v>154</v>
      </c>
      <c r="E176" t="s">
        <v>154</v>
      </c>
      <c r="F176">
        <v>0</v>
      </c>
      <c r="G176" t="s">
        <v>154</v>
      </c>
      <c r="H176" t="s">
        <v>154</v>
      </c>
      <c r="I176">
        <v>0</v>
      </c>
      <c r="J176">
        <v>0</v>
      </c>
      <c r="L176">
        <v>0</v>
      </c>
      <c r="M176">
        <v>-32768</v>
      </c>
      <c r="N176">
        <v>32767</v>
      </c>
      <c r="O176">
        <v>0</v>
      </c>
      <c r="P176">
        <v>0</v>
      </c>
      <c r="Q176" t="s">
        <v>155</v>
      </c>
      <c r="R176">
        <v>0</v>
      </c>
      <c r="S176">
        <v>1</v>
      </c>
      <c r="T176" t="s">
        <v>155</v>
      </c>
      <c r="U176">
        <v>0</v>
      </c>
      <c r="V176">
        <v>1</v>
      </c>
      <c r="W176" t="s">
        <v>155</v>
      </c>
      <c r="X176">
        <v>0</v>
      </c>
      <c r="Y176">
        <v>1</v>
      </c>
      <c r="Z176" t="s">
        <v>155</v>
      </c>
      <c r="AA176">
        <v>0</v>
      </c>
      <c r="AB176">
        <v>1</v>
      </c>
      <c r="AC176" t="s">
        <v>155</v>
      </c>
      <c r="AD176">
        <v>0</v>
      </c>
      <c r="AE176">
        <v>1</v>
      </c>
      <c r="AF176" t="s">
        <v>155</v>
      </c>
      <c r="AG176">
        <v>0</v>
      </c>
      <c r="AH176">
        <v>1</v>
      </c>
      <c r="AI176">
        <v>0</v>
      </c>
      <c r="AJ176" t="s">
        <v>155</v>
      </c>
      <c r="AK176">
        <v>0</v>
      </c>
      <c r="AL176">
        <v>1</v>
      </c>
      <c r="AM176" t="s">
        <v>4774</v>
      </c>
      <c r="AN176">
        <v>-32768</v>
      </c>
      <c r="AO176">
        <v>32767</v>
      </c>
      <c r="AP176" t="s">
        <v>4775</v>
      </c>
      <c r="AQ176" t="s">
        <v>157</v>
      </c>
      <c r="AR176" t="s">
        <v>158</v>
      </c>
      <c r="AS176" t="str">
        <f>VLOOKUP('intouch变量（整型） '!$A176,基本表格!$G:$Q,3,FALSE)</f>
        <v>DB1200,INT1760</v>
      </c>
      <c r="AT176" t="str">
        <f>VLOOKUP('intouch变量（整型） '!$A176,基本表格!$G:$Q,10,FALSE)</f>
        <v>No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</row>
    <row r="177" spans="1:55">
      <c r="A177" t="s">
        <v>4950</v>
      </c>
      <c r="B177" s="11" t="str">
        <f t="shared" si="2"/>
        <v>CHP2</v>
      </c>
      <c r="C177" s="11" t="str">
        <f>VLOOKUP('intouch变量（整型） '!$A177,基本表格!$G:$Q,2,FALSE)</f>
        <v>2425+P6-M6 2#刨片机分料电机 电机控制 右跑偏检测时间</v>
      </c>
      <c r="D177" t="s">
        <v>154</v>
      </c>
      <c r="E177" t="s">
        <v>154</v>
      </c>
      <c r="F177">
        <v>0</v>
      </c>
      <c r="G177" t="s">
        <v>154</v>
      </c>
      <c r="H177" t="s">
        <v>154</v>
      </c>
      <c r="I177">
        <v>0</v>
      </c>
      <c r="J177">
        <v>0</v>
      </c>
      <c r="L177">
        <v>0</v>
      </c>
      <c r="M177">
        <v>-32768</v>
      </c>
      <c r="N177">
        <v>32767</v>
      </c>
      <c r="O177">
        <v>0</v>
      </c>
      <c r="P177">
        <v>0</v>
      </c>
      <c r="Q177" t="s">
        <v>155</v>
      </c>
      <c r="R177">
        <v>0</v>
      </c>
      <c r="S177">
        <v>1</v>
      </c>
      <c r="T177" t="s">
        <v>155</v>
      </c>
      <c r="U177">
        <v>0</v>
      </c>
      <c r="V177">
        <v>1</v>
      </c>
      <c r="W177" t="s">
        <v>155</v>
      </c>
      <c r="X177">
        <v>0</v>
      </c>
      <c r="Y177">
        <v>1</v>
      </c>
      <c r="Z177" t="s">
        <v>155</v>
      </c>
      <c r="AA177">
        <v>0</v>
      </c>
      <c r="AB177">
        <v>1</v>
      </c>
      <c r="AC177" t="s">
        <v>155</v>
      </c>
      <c r="AD177">
        <v>0</v>
      </c>
      <c r="AE177">
        <v>1</v>
      </c>
      <c r="AF177" t="s">
        <v>155</v>
      </c>
      <c r="AG177">
        <v>0</v>
      </c>
      <c r="AH177">
        <v>1</v>
      </c>
      <c r="AI177">
        <v>0</v>
      </c>
      <c r="AJ177" t="s">
        <v>155</v>
      </c>
      <c r="AK177">
        <v>0</v>
      </c>
      <c r="AL177">
        <v>1</v>
      </c>
      <c r="AM177" t="s">
        <v>4774</v>
      </c>
      <c r="AN177">
        <v>-32768</v>
      </c>
      <c r="AO177">
        <v>32767</v>
      </c>
      <c r="AP177" t="s">
        <v>4775</v>
      </c>
      <c r="AQ177" t="s">
        <v>157</v>
      </c>
      <c r="AR177" t="s">
        <v>158</v>
      </c>
      <c r="AS177" t="str">
        <f>VLOOKUP('intouch变量（整型） '!$A177,基本表格!$G:$Q,3,FALSE)</f>
        <v>DB1200,INT1764</v>
      </c>
      <c r="AT177" t="str">
        <f>VLOOKUP('intouch变量（整型） '!$A177,基本表格!$G:$Q,10,FALSE)</f>
        <v>No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</row>
    <row r="178" spans="1:55">
      <c r="A178" t="s">
        <v>4951</v>
      </c>
      <c r="B178" s="11" t="str">
        <f t="shared" si="2"/>
        <v>CHP2</v>
      </c>
      <c r="C178" s="11" t="str">
        <f>VLOOKUP('intouch变量（整型） '!$A178,基本表格!$G:$Q,2,FALSE)</f>
        <v>2425+P6-M6 2#刨片机分料电机 电机控制 联动启动延时</v>
      </c>
      <c r="D178" t="s">
        <v>154</v>
      </c>
      <c r="E178" t="s">
        <v>154</v>
      </c>
      <c r="F178">
        <v>0</v>
      </c>
      <c r="G178" t="s">
        <v>154</v>
      </c>
      <c r="H178" t="s">
        <v>154</v>
      </c>
      <c r="I178">
        <v>0</v>
      </c>
      <c r="J178">
        <v>0</v>
      </c>
      <c r="L178">
        <v>0</v>
      </c>
      <c r="M178">
        <v>-32768</v>
      </c>
      <c r="N178">
        <v>32767</v>
      </c>
      <c r="O178">
        <v>0</v>
      </c>
      <c r="P178">
        <v>0</v>
      </c>
      <c r="Q178" t="s">
        <v>155</v>
      </c>
      <c r="R178">
        <v>0</v>
      </c>
      <c r="S178">
        <v>1</v>
      </c>
      <c r="T178" t="s">
        <v>155</v>
      </c>
      <c r="U178">
        <v>0</v>
      </c>
      <c r="V178">
        <v>1</v>
      </c>
      <c r="W178" t="s">
        <v>155</v>
      </c>
      <c r="X178">
        <v>0</v>
      </c>
      <c r="Y178">
        <v>1</v>
      </c>
      <c r="Z178" t="s">
        <v>155</v>
      </c>
      <c r="AA178">
        <v>0</v>
      </c>
      <c r="AB178">
        <v>1</v>
      </c>
      <c r="AC178" t="s">
        <v>155</v>
      </c>
      <c r="AD178">
        <v>0</v>
      </c>
      <c r="AE178">
        <v>1</v>
      </c>
      <c r="AF178" t="s">
        <v>155</v>
      </c>
      <c r="AG178">
        <v>0</v>
      </c>
      <c r="AH178">
        <v>1</v>
      </c>
      <c r="AI178">
        <v>0</v>
      </c>
      <c r="AJ178" t="s">
        <v>155</v>
      </c>
      <c r="AK178">
        <v>0</v>
      </c>
      <c r="AL178">
        <v>1</v>
      </c>
      <c r="AM178" t="s">
        <v>4774</v>
      </c>
      <c r="AN178">
        <v>-32768</v>
      </c>
      <c r="AO178">
        <v>32767</v>
      </c>
      <c r="AP178" t="s">
        <v>4775</v>
      </c>
      <c r="AQ178" t="s">
        <v>157</v>
      </c>
      <c r="AR178" t="s">
        <v>158</v>
      </c>
      <c r="AS178" t="str">
        <f>VLOOKUP('intouch变量（整型） '!$A178,基本表格!$G:$Q,3,FALSE)</f>
        <v>DB1200,INT1768</v>
      </c>
      <c r="AT178" t="str">
        <f>VLOOKUP('intouch变量（整型） '!$A178,基本表格!$G:$Q,10,FALSE)</f>
        <v>No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</row>
    <row r="179" spans="1:55">
      <c r="A179" t="s">
        <v>4952</v>
      </c>
      <c r="B179" s="11" t="str">
        <f t="shared" si="2"/>
        <v>CHP2</v>
      </c>
      <c r="C179" s="11" t="str">
        <f>VLOOKUP('intouch变量（整型） '!$A179,基本表格!$G:$Q,2,FALSE)</f>
        <v>2425+P6-M6 2#刨片机分料电机 电机控制 起动转换时间 秒</v>
      </c>
      <c r="D179" t="s">
        <v>154</v>
      </c>
      <c r="E179" t="s">
        <v>154</v>
      </c>
      <c r="F179">
        <v>0</v>
      </c>
      <c r="G179" t="s">
        <v>154</v>
      </c>
      <c r="H179" t="s">
        <v>154</v>
      </c>
      <c r="I179">
        <v>0</v>
      </c>
      <c r="J179">
        <v>0</v>
      </c>
      <c r="L179">
        <v>0</v>
      </c>
      <c r="M179">
        <v>-32768</v>
      </c>
      <c r="N179">
        <v>32767</v>
      </c>
      <c r="O179">
        <v>0</v>
      </c>
      <c r="P179">
        <v>0</v>
      </c>
      <c r="Q179" t="s">
        <v>155</v>
      </c>
      <c r="R179">
        <v>0</v>
      </c>
      <c r="S179">
        <v>1</v>
      </c>
      <c r="T179" t="s">
        <v>155</v>
      </c>
      <c r="U179">
        <v>0</v>
      </c>
      <c r="V179">
        <v>1</v>
      </c>
      <c r="W179" t="s">
        <v>155</v>
      </c>
      <c r="X179">
        <v>0</v>
      </c>
      <c r="Y179">
        <v>1</v>
      </c>
      <c r="Z179" t="s">
        <v>155</v>
      </c>
      <c r="AA179">
        <v>0</v>
      </c>
      <c r="AB179">
        <v>1</v>
      </c>
      <c r="AC179" t="s">
        <v>155</v>
      </c>
      <c r="AD179">
        <v>0</v>
      </c>
      <c r="AE179">
        <v>1</v>
      </c>
      <c r="AF179" t="s">
        <v>155</v>
      </c>
      <c r="AG179">
        <v>0</v>
      </c>
      <c r="AH179">
        <v>1</v>
      </c>
      <c r="AI179">
        <v>0</v>
      </c>
      <c r="AJ179" t="s">
        <v>155</v>
      </c>
      <c r="AK179">
        <v>0</v>
      </c>
      <c r="AL179">
        <v>1</v>
      </c>
      <c r="AM179" t="s">
        <v>4774</v>
      </c>
      <c r="AN179">
        <v>-32768</v>
      </c>
      <c r="AO179">
        <v>32767</v>
      </c>
      <c r="AP179" t="s">
        <v>4775</v>
      </c>
      <c r="AQ179" t="s">
        <v>157</v>
      </c>
      <c r="AR179" t="s">
        <v>158</v>
      </c>
      <c r="AS179" t="str">
        <f>VLOOKUP('intouch变量（整型） '!$A179,基本表格!$G:$Q,3,FALSE)</f>
        <v>DB1200,INT1770</v>
      </c>
      <c r="AT179" t="str">
        <f>VLOOKUP('intouch变量（整型） '!$A179,基本表格!$G:$Q,10,FALSE)</f>
        <v>No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</row>
    <row r="180" spans="1:55">
      <c r="A180" t="s">
        <v>4953</v>
      </c>
      <c r="B180" s="11" t="str">
        <f t="shared" si="2"/>
        <v>CHP2</v>
      </c>
      <c r="C180" s="11" t="str">
        <f>VLOOKUP('intouch变量（整型） '!$A180,基本表格!$G:$Q,2,FALSE)</f>
        <v>2425+P4-M6 2#刨片机润滑油冷却风扇 电机控制 断链超时时间 秒</v>
      </c>
      <c r="D180" t="s">
        <v>154</v>
      </c>
      <c r="E180" t="s">
        <v>154</v>
      </c>
      <c r="F180">
        <v>0</v>
      </c>
      <c r="G180" t="s">
        <v>154</v>
      </c>
      <c r="H180" t="s">
        <v>154</v>
      </c>
      <c r="I180">
        <v>0</v>
      </c>
      <c r="J180">
        <v>0</v>
      </c>
      <c r="L180">
        <v>0</v>
      </c>
      <c r="M180">
        <v>-32768</v>
      </c>
      <c r="N180">
        <v>32767</v>
      </c>
      <c r="O180">
        <v>0</v>
      </c>
      <c r="P180">
        <v>0</v>
      </c>
      <c r="Q180" t="s">
        <v>155</v>
      </c>
      <c r="R180">
        <v>0</v>
      </c>
      <c r="S180">
        <v>1</v>
      </c>
      <c r="T180" t="s">
        <v>155</v>
      </c>
      <c r="U180">
        <v>0</v>
      </c>
      <c r="V180">
        <v>1</v>
      </c>
      <c r="W180" t="s">
        <v>155</v>
      </c>
      <c r="X180">
        <v>0</v>
      </c>
      <c r="Y180">
        <v>1</v>
      </c>
      <c r="Z180" t="s">
        <v>155</v>
      </c>
      <c r="AA180">
        <v>0</v>
      </c>
      <c r="AB180">
        <v>1</v>
      </c>
      <c r="AC180" t="s">
        <v>155</v>
      </c>
      <c r="AD180">
        <v>0</v>
      </c>
      <c r="AE180">
        <v>1</v>
      </c>
      <c r="AF180" t="s">
        <v>155</v>
      </c>
      <c r="AG180">
        <v>0</v>
      </c>
      <c r="AH180">
        <v>1</v>
      </c>
      <c r="AI180">
        <v>0</v>
      </c>
      <c r="AJ180" t="s">
        <v>155</v>
      </c>
      <c r="AK180">
        <v>0</v>
      </c>
      <c r="AL180">
        <v>1</v>
      </c>
      <c r="AM180" t="s">
        <v>4774</v>
      </c>
      <c r="AN180">
        <v>-32768</v>
      </c>
      <c r="AO180">
        <v>32767</v>
      </c>
      <c r="AP180" t="s">
        <v>4775</v>
      </c>
      <c r="AQ180" t="s">
        <v>157</v>
      </c>
      <c r="AR180" t="s">
        <v>158</v>
      </c>
      <c r="AS180" t="str">
        <f>VLOOKUP('intouch变量（整型） '!$A180,基本表格!$G:$Q,3,FALSE)</f>
        <v>DB1200,INT1804</v>
      </c>
      <c r="AT180" t="str">
        <f>VLOOKUP('intouch变量（整型） '!$A180,基本表格!$G:$Q,10,FALSE)</f>
        <v>No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</row>
    <row r="181" spans="1:55">
      <c r="A181" t="s">
        <v>4954</v>
      </c>
      <c r="B181" s="11" t="str">
        <f t="shared" si="2"/>
        <v>CHP2</v>
      </c>
      <c r="C181" s="11" t="str">
        <f>VLOOKUP('intouch变量（整型） '!$A181,基本表格!$G:$Q,2,FALSE)</f>
        <v>2425+P4-M6 2#刨片机润滑油冷却风扇 电机控制 堵料检测时间 秒</v>
      </c>
      <c r="D181" t="s">
        <v>154</v>
      </c>
      <c r="E181" t="s">
        <v>154</v>
      </c>
      <c r="F181">
        <v>0</v>
      </c>
      <c r="G181" t="s">
        <v>154</v>
      </c>
      <c r="H181" t="s">
        <v>154</v>
      </c>
      <c r="I181">
        <v>0</v>
      </c>
      <c r="J181">
        <v>0</v>
      </c>
      <c r="L181">
        <v>0</v>
      </c>
      <c r="M181">
        <v>-32768</v>
      </c>
      <c r="N181">
        <v>32767</v>
      </c>
      <c r="O181">
        <v>0</v>
      </c>
      <c r="P181">
        <v>0</v>
      </c>
      <c r="Q181" t="s">
        <v>155</v>
      </c>
      <c r="R181">
        <v>0</v>
      </c>
      <c r="S181">
        <v>1</v>
      </c>
      <c r="T181" t="s">
        <v>155</v>
      </c>
      <c r="U181">
        <v>0</v>
      </c>
      <c r="V181">
        <v>1</v>
      </c>
      <c r="W181" t="s">
        <v>155</v>
      </c>
      <c r="X181">
        <v>0</v>
      </c>
      <c r="Y181">
        <v>1</v>
      </c>
      <c r="Z181" t="s">
        <v>155</v>
      </c>
      <c r="AA181">
        <v>0</v>
      </c>
      <c r="AB181">
        <v>1</v>
      </c>
      <c r="AC181" t="s">
        <v>155</v>
      </c>
      <c r="AD181">
        <v>0</v>
      </c>
      <c r="AE181">
        <v>1</v>
      </c>
      <c r="AF181" t="s">
        <v>155</v>
      </c>
      <c r="AG181">
        <v>0</v>
      </c>
      <c r="AH181">
        <v>1</v>
      </c>
      <c r="AI181">
        <v>0</v>
      </c>
      <c r="AJ181" t="s">
        <v>155</v>
      </c>
      <c r="AK181">
        <v>0</v>
      </c>
      <c r="AL181">
        <v>1</v>
      </c>
      <c r="AM181" t="s">
        <v>4774</v>
      </c>
      <c r="AN181">
        <v>-32768</v>
      </c>
      <c r="AO181">
        <v>32767</v>
      </c>
      <c r="AP181" t="s">
        <v>4775</v>
      </c>
      <c r="AQ181" t="s">
        <v>157</v>
      </c>
      <c r="AR181" t="s">
        <v>158</v>
      </c>
      <c r="AS181" t="str">
        <f>VLOOKUP('intouch变量（整型） '!$A181,基本表格!$G:$Q,3,FALSE)</f>
        <v>DB1200,INT1806</v>
      </c>
      <c r="AT181" t="str">
        <f>VLOOKUP('intouch变量（整型） '!$A181,基本表格!$G:$Q,10,FALSE)</f>
        <v>No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</row>
    <row r="182" spans="1:55">
      <c r="A182" t="s">
        <v>4955</v>
      </c>
      <c r="B182" s="11" t="str">
        <f t="shared" si="2"/>
        <v>CHP2</v>
      </c>
      <c r="C182" s="11" t="str">
        <f>VLOOKUP('intouch变量（整型） '!$A182,基本表格!$G:$Q,2,FALSE)</f>
        <v>2425+P4-M6 2#刨片机润滑油冷却风扇 电机控制 左跑偏检测时间</v>
      </c>
      <c r="D182" t="s">
        <v>154</v>
      </c>
      <c r="E182" t="s">
        <v>154</v>
      </c>
      <c r="F182">
        <v>0</v>
      </c>
      <c r="G182" t="s">
        <v>154</v>
      </c>
      <c r="H182" t="s">
        <v>154</v>
      </c>
      <c r="I182">
        <v>0</v>
      </c>
      <c r="J182">
        <v>0</v>
      </c>
      <c r="L182">
        <v>0</v>
      </c>
      <c r="M182">
        <v>-32768</v>
      </c>
      <c r="N182">
        <v>32767</v>
      </c>
      <c r="O182">
        <v>0</v>
      </c>
      <c r="P182">
        <v>0</v>
      </c>
      <c r="Q182" t="s">
        <v>155</v>
      </c>
      <c r="R182">
        <v>0</v>
      </c>
      <c r="S182">
        <v>1</v>
      </c>
      <c r="T182" t="s">
        <v>155</v>
      </c>
      <c r="U182">
        <v>0</v>
      </c>
      <c r="V182">
        <v>1</v>
      </c>
      <c r="W182" t="s">
        <v>155</v>
      </c>
      <c r="X182">
        <v>0</v>
      </c>
      <c r="Y182">
        <v>1</v>
      </c>
      <c r="Z182" t="s">
        <v>155</v>
      </c>
      <c r="AA182">
        <v>0</v>
      </c>
      <c r="AB182">
        <v>1</v>
      </c>
      <c r="AC182" t="s">
        <v>155</v>
      </c>
      <c r="AD182">
        <v>0</v>
      </c>
      <c r="AE182">
        <v>1</v>
      </c>
      <c r="AF182" t="s">
        <v>155</v>
      </c>
      <c r="AG182">
        <v>0</v>
      </c>
      <c r="AH182">
        <v>1</v>
      </c>
      <c r="AI182">
        <v>0</v>
      </c>
      <c r="AJ182" t="s">
        <v>155</v>
      </c>
      <c r="AK182">
        <v>0</v>
      </c>
      <c r="AL182">
        <v>1</v>
      </c>
      <c r="AM182" t="s">
        <v>4774</v>
      </c>
      <c r="AN182">
        <v>-32768</v>
      </c>
      <c r="AO182">
        <v>32767</v>
      </c>
      <c r="AP182" t="s">
        <v>4775</v>
      </c>
      <c r="AQ182" t="s">
        <v>157</v>
      </c>
      <c r="AR182" t="s">
        <v>158</v>
      </c>
      <c r="AS182" t="str">
        <f>VLOOKUP('intouch变量（整型） '!$A182,基本表格!$G:$Q,3,FALSE)</f>
        <v>DB1200,INT1810</v>
      </c>
      <c r="AT182" t="str">
        <f>VLOOKUP('intouch变量（整型） '!$A182,基本表格!$G:$Q,10,FALSE)</f>
        <v>No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</row>
    <row r="183" spans="1:55">
      <c r="A183" t="s">
        <v>4956</v>
      </c>
      <c r="B183" s="11" t="str">
        <f t="shared" si="2"/>
        <v>CHP2</v>
      </c>
      <c r="C183" s="11" t="str">
        <f>VLOOKUP('intouch变量（整型） '!$A183,基本表格!$G:$Q,2,FALSE)</f>
        <v>2425+P4-M6 2#刨片机润滑油冷却风扇 电机控制 右跑偏检测时间</v>
      </c>
      <c r="D183" t="s">
        <v>154</v>
      </c>
      <c r="E183" t="s">
        <v>154</v>
      </c>
      <c r="F183">
        <v>0</v>
      </c>
      <c r="G183" t="s">
        <v>154</v>
      </c>
      <c r="H183" t="s">
        <v>154</v>
      </c>
      <c r="I183">
        <v>0</v>
      </c>
      <c r="J183">
        <v>0</v>
      </c>
      <c r="L183">
        <v>0</v>
      </c>
      <c r="M183">
        <v>-32768</v>
      </c>
      <c r="N183">
        <v>32767</v>
      </c>
      <c r="O183">
        <v>0</v>
      </c>
      <c r="P183">
        <v>0</v>
      </c>
      <c r="Q183" t="s">
        <v>155</v>
      </c>
      <c r="R183">
        <v>0</v>
      </c>
      <c r="S183">
        <v>1</v>
      </c>
      <c r="T183" t="s">
        <v>155</v>
      </c>
      <c r="U183">
        <v>0</v>
      </c>
      <c r="V183">
        <v>1</v>
      </c>
      <c r="W183" t="s">
        <v>155</v>
      </c>
      <c r="X183">
        <v>0</v>
      </c>
      <c r="Y183">
        <v>1</v>
      </c>
      <c r="Z183" t="s">
        <v>155</v>
      </c>
      <c r="AA183">
        <v>0</v>
      </c>
      <c r="AB183">
        <v>1</v>
      </c>
      <c r="AC183" t="s">
        <v>155</v>
      </c>
      <c r="AD183">
        <v>0</v>
      </c>
      <c r="AE183">
        <v>1</v>
      </c>
      <c r="AF183" t="s">
        <v>155</v>
      </c>
      <c r="AG183">
        <v>0</v>
      </c>
      <c r="AH183">
        <v>1</v>
      </c>
      <c r="AI183">
        <v>0</v>
      </c>
      <c r="AJ183" t="s">
        <v>155</v>
      </c>
      <c r="AK183">
        <v>0</v>
      </c>
      <c r="AL183">
        <v>1</v>
      </c>
      <c r="AM183" t="s">
        <v>4774</v>
      </c>
      <c r="AN183">
        <v>-32768</v>
      </c>
      <c r="AO183">
        <v>32767</v>
      </c>
      <c r="AP183" t="s">
        <v>4775</v>
      </c>
      <c r="AQ183" t="s">
        <v>157</v>
      </c>
      <c r="AR183" t="s">
        <v>158</v>
      </c>
      <c r="AS183" t="str">
        <f>VLOOKUP('intouch变量（整型） '!$A183,基本表格!$G:$Q,3,FALSE)</f>
        <v>DB1200,INT1814</v>
      </c>
      <c r="AT183" t="str">
        <f>VLOOKUP('intouch变量（整型） '!$A183,基本表格!$G:$Q,10,FALSE)</f>
        <v>No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</row>
    <row r="184" spans="1:55">
      <c r="A184" t="s">
        <v>4957</v>
      </c>
      <c r="B184" s="11" t="str">
        <f t="shared" si="2"/>
        <v>CHP2</v>
      </c>
      <c r="C184" s="11" t="str">
        <f>VLOOKUP('intouch变量（整型） '!$A184,基本表格!$G:$Q,2,FALSE)</f>
        <v>2425+P4-M6 2#刨片机润滑油冷却风扇 电机控制 联动启动延时</v>
      </c>
      <c r="D184" t="s">
        <v>154</v>
      </c>
      <c r="E184" t="s">
        <v>154</v>
      </c>
      <c r="F184">
        <v>0</v>
      </c>
      <c r="G184" t="s">
        <v>154</v>
      </c>
      <c r="H184" t="s">
        <v>154</v>
      </c>
      <c r="I184">
        <v>0</v>
      </c>
      <c r="J184">
        <v>0</v>
      </c>
      <c r="L184">
        <v>0</v>
      </c>
      <c r="M184">
        <v>-32768</v>
      </c>
      <c r="N184">
        <v>32767</v>
      </c>
      <c r="O184">
        <v>0</v>
      </c>
      <c r="P184">
        <v>0</v>
      </c>
      <c r="Q184" t="s">
        <v>155</v>
      </c>
      <c r="R184">
        <v>0</v>
      </c>
      <c r="S184">
        <v>1</v>
      </c>
      <c r="T184" t="s">
        <v>155</v>
      </c>
      <c r="U184">
        <v>0</v>
      </c>
      <c r="V184">
        <v>1</v>
      </c>
      <c r="W184" t="s">
        <v>155</v>
      </c>
      <c r="X184">
        <v>0</v>
      </c>
      <c r="Y184">
        <v>1</v>
      </c>
      <c r="Z184" t="s">
        <v>155</v>
      </c>
      <c r="AA184">
        <v>0</v>
      </c>
      <c r="AB184">
        <v>1</v>
      </c>
      <c r="AC184" t="s">
        <v>155</v>
      </c>
      <c r="AD184">
        <v>0</v>
      </c>
      <c r="AE184">
        <v>1</v>
      </c>
      <c r="AF184" t="s">
        <v>155</v>
      </c>
      <c r="AG184">
        <v>0</v>
      </c>
      <c r="AH184">
        <v>1</v>
      </c>
      <c r="AI184">
        <v>0</v>
      </c>
      <c r="AJ184" t="s">
        <v>155</v>
      </c>
      <c r="AK184">
        <v>0</v>
      </c>
      <c r="AL184">
        <v>1</v>
      </c>
      <c r="AM184" t="s">
        <v>4774</v>
      </c>
      <c r="AN184">
        <v>-32768</v>
      </c>
      <c r="AO184">
        <v>32767</v>
      </c>
      <c r="AP184" t="s">
        <v>4775</v>
      </c>
      <c r="AQ184" t="s">
        <v>157</v>
      </c>
      <c r="AR184" t="s">
        <v>158</v>
      </c>
      <c r="AS184" t="str">
        <f>VLOOKUP('intouch变量（整型） '!$A184,基本表格!$G:$Q,3,FALSE)</f>
        <v>DB1200,INT1818</v>
      </c>
      <c r="AT184" t="str">
        <f>VLOOKUP('intouch变量（整型） '!$A184,基本表格!$G:$Q,10,FALSE)</f>
        <v>No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</row>
    <row r="185" spans="1:55">
      <c r="A185" t="s">
        <v>4958</v>
      </c>
      <c r="B185" s="11" t="str">
        <f t="shared" si="2"/>
        <v>CHP2</v>
      </c>
      <c r="C185" s="11" t="str">
        <f>VLOOKUP('intouch变量（整型） '!$A185,基本表格!$G:$Q,2,FALSE)</f>
        <v>2425+P4-M6 2#刨片机润滑油冷却风扇 电机控制 起动转换时间 秒</v>
      </c>
      <c r="D185" t="s">
        <v>154</v>
      </c>
      <c r="E185" t="s">
        <v>154</v>
      </c>
      <c r="F185">
        <v>0</v>
      </c>
      <c r="G185" t="s">
        <v>154</v>
      </c>
      <c r="H185" t="s">
        <v>154</v>
      </c>
      <c r="I185">
        <v>0</v>
      </c>
      <c r="J185">
        <v>0</v>
      </c>
      <c r="L185">
        <v>0</v>
      </c>
      <c r="M185">
        <v>-32768</v>
      </c>
      <c r="N185">
        <v>32767</v>
      </c>
      <c r="O185">
        <v>0</v>
      </c>
      <c r="P185">
        <v>0</v>
      </c>
      <c r="Q185" t="s">
        <v>155</v>
      </c>
      <c r="R185">
        <v>0</v>
      </c>
      <c r="S185">
        <v>1</v>
      </c>
      <c r="T185" t="s">
        <v>155</v>
      </c>
      <c r="U185">
        <v>0</v>
      </c>
      <c r="V185">
        <v>1</v>
      </c>
      <c r="W185" t="s">
        <v>155</v>
      </c>
      <c r="X185">
        <v>0</v>
      </c>
      <c r="Y185">
        <v>1</v>
      </c>
      <c r="Z185" t="s">
        <v>155</v>
      </c>
      <c r="AA185">
        <v>0</v>
      </c>
      <c r="AB185">
        <v>1</v>
      </c>
      <c r="AC185" t="s">
        <v>155</v>
      </c>
      <c r="AD185">
        <v>0</v>
      </c>
      <c r="AE185">
        <v>1</v>
      </c>
      <c r="AF185" t="s">
        <v>155</v>
      </c>
      <c r="AG185">
        <v>0</v>
      </c>
      <c r="AH185">
        <v>1</v>
      </c>
      <c r="AI185">
        <v>0</v>
      </c>
      <c r="AJ185" t="s">
        <v>155</v>
      </c>
      <c r="AK185">
        <v>0</v>
      </c>
      <c r="AL185">
        <v>1</v>
      </c>
      <c r="AM185" t="s">
        <v>4774</v>
      </c>
      <c r="AN185">
        <v>-32768</v>
      </c>
      <c r="AO185">
        <v>32767</v>
      </c>
      <c r="AP185" t="s">
        <v>4775</v>
      </c>
      <c r="AQ185" t="s">
        <v>157</v>
      </c>
      <c r="AR185" t="s">
        <v>158</v>
      </c>
      <c r="AS185" t="str">
        <f>VLOOKUP('intouch变量（整型） '!$A185,基本表格!$G:$Q,3,FALSE)</f>
        <v>DB1200,INT1820</v>
      </c>
      <c r="AT185" t="str">
        <f>VLOOKUP('intouch变量（整型） '!$A185,基本表格!$G:$Q,10,FALSE)</f>
        <v>No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</row>
    <row r="186" spans="1:55">
      <c r="A186" t="s">
        <v>4959</v>
      </c>
      <c r="B186" s="11" t="str">
        <f t="shared" si="2"/>
        <v>CHP2</v>
      </c>
      <c r="C186" s="11" t="str">
        <f>VLOOKUP('intouch变量（整型） '!$A186,基本表格!$G:$Q,2,FALSE)</f>
        <v>2425+P4-FH1 2#刨片机润滑油加热器 电机控制 断链超时时间 秒</v>
      </c>
      <c r="D186" t="s">
        <v>154</v>
      </c>
      <c r="E186" t="s">
        <v>154</v>
      </c>
      <c r="F186">
        <v>0</v>
      </c>
      <c r="G186" t="s">
        <v>154</v>
      </c>
      <c r="H186" t="s">
        <v>154</v>
      </c>
      <c r="I186">
        <v>0</v>
      </c>
      <c r="J186">
        <v>0</v>
      </c>
      <c r="L186">
        <v>0</v>
      </c>
      <c r="M186">
        <v>-32768</v>
      </c>
      <c r="N186">
        <v>32767</v>
      </c>
      <c r="O186">
        <v>0</v>
      </c>
      <c r="P186">
        <v>0</v>
      </c>
      <c r="Q186" t="s">
        <v>155</v>
      </c>
      <c r="R186">
        <v>0</v>
      </c>
      <c r="S186">
        <v>1</v>
      </c>
      <c r="T186" t="s">
        <v>155</v>
      </c>
      <c r="U186">
        <v>0</v>
      </c>
      <c r="V186">
        <v>1</v>
      </c>
      <c r="W186" t="s">
        <v>155</v>
      </c>
      <c r="X186">
        <v>0</v>
      </c>
      <c r="Y186">
        <v>1</v>
      </c>
      <c r="Z186" t="s">
        <v>155</v>
      </c>
      <c r="AA186">
        <v>0</v>
      </c>
      <c r="AB186">
        <v>1</v>
      </c>
      <c r="AC186" t="s">
        <v>155</v>
      </c>
      <c r="AD186">
        <v>0</v>
      </c>
      <c r="AE186">
        <v>1</v>
      </c>
      <c r="AF186" t="s">
        <v>155</v>
      </c>
      <c r="AG186">
        <v>0</v>
      </c>
      <c r="AH186">
        <v>1</v>
      </c>
      <c r="AI186">
        <v>0</v>
      </c>
      <c r="AJ186" t="s">
        <v>155</v>
      </c>
      <c r="AK186">
        <v>0</v>
      </c>
      <c r="AL186">
        <v>1</v>
      </c>
      <c r="AM186" t="s">
        <v>4774</v>
      </c>
      <c r="AN186">
        <v>-32768</v>
      </c>
      <c r="AO186">
        <v>32767</v>
      </c>
      <c r="AP186" t="s">
        <v>4775</v>
      </c>
      <c r="AQ186" t="s">
        <v>157</v>
      </c>
      <c r="AR186" t="s">
        <v>158</v>
      </c>
      <c r="AS186" t="str">
        <f>VLOOKUP('intouch变量（整型） '!$A186,基本表格!$G:$Q,3,FALSE)</f>
        <v>DB1200,INT1854</v>
      </c>
      <c r="AT186" t="str">
        <f>VLOOKUP('intouch变量（整型） '!$A186,基本表格!$G:$Q,10,FALSE)</f>
        <v>No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</row>
    <row r="187" spans="1:55">
      <c r="A187" t="s">
        <v>4960</v>
      </c>
      <c r="B187" s="11" t="str">
        <f t="shared" si="2"/>
        <v>CHP2</v>
      </c>
      <c r="C187" s="11" t="str">
        <f>VLOOKUP('intouch变量（整型） '!$A187,基本表格!$G:$Q,2,FALSE)</f>
        <v>2425+P4-FH1 2#刨片机润滑油加热器 电机控制 堵料检测时间 秒</v>
      </c>
      <c r="D187" t="s">
        <v>154</v>
      </c>
      <c r="E187" t="s">
        <v>154</v>
      </c>
      <c r="F187">
        <v>0</v>
      </c>
      <c r="G187" t="s">
        <v>154</v>
      </c>
      <c r="H187" t="s">
        <v>154</v>
      </c>
      <c r="I187">
        <v>0</v>
      </c>
      <c r="J187">
        <v>0</v>
      </c>
      <c r="L187">
        <v>0</v>
      </c>
      <c r="M187">
        <v>-32768</v>
      </c>
      <c r="N187">
        <v>32767</v>
      </c>
      <c r="O187">
        <v>0</v>
      </c>
      <c r="P187">
        <v>0</v>
      </c>
      <c r="Q187" t="s">
        <v>155</v>
      </c>
      <c r="R187">
        <v>0</v>
      </c>
      <c r="S187">
        <v>1</v>
      </c>
      <c r="T187" t="s">
        <v>155</v>
      </c>
      <c r="U187">
        <v>0</v>
      </c>
      <c r="V187">
        <v>1</v>
      </c>
      <c r="W187" t="s">
        <v>155</v>
      </c>
      <c r="X187">
        <v>0</v>
      </c>
      <c r="Y187">
        <v>1</v>
      </c>
      <c r="Z187" t="s">
        <v>155</v>
      </c>
      <c r="AA187">
        <v>0</v>
      </c>
      <c r="AB187">
        <v>1</v>
      </c>
      <c r="AC187" t="s">
        <v>155</v>
      </c>
      <c r="AD187">
        <v>0</v>
      </c>
      <c r="AE187">
        <v>1</v>
      </c>
      <c r="AF187" t="s">
        <v>155</v>
      </c>
      <c r="AG187">
        <v>0</v>
      </c>
      <c r="AH187">
        <v>1</v>
      </c>
      <c r="AI187">
        <v>0</v>
      </c>
      <c r="AJ187" t="s">
        <v>155</v>
      </c>
      <c r="AK187">
        <v>0</v>
      </c>
      <c r="AL187">
        <v>1</v>
      </c>
      <c r="AM187" t="s">
        <v>4774</v>
      </c>
      <c r="AN187">
        <v>-32768</v>
      </c>
      <c r="AO187">
        <v>32767</v>
      </c>
      <c r="AP187" t="s">
        <v>4775</v>
      </c>
      <c r="AQ187" t="s">
        <v>157</v>
      </c>
      <c r="AR187" t="s">
        <v>158</v>
      </c>
      <c r="AS187" t="str">
        <f>VLOOKUP('intouch变量（整型） '!$A187,基本表格!$G:$Q,3,FALSE)</f>
        <v>DB1200,INT1856</v>
      </c>
      <c r="AT187" t="str">
        <f>VLOOKUP('intouch变量（整型） '!$A187,基本表格!$G:$Q,10,FALSE)</f>
        <v>No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</row>
    <row r="188" spans="1:55">
      <c r="A188" t="s">
        <v>4961</v>
      </c>
      <c r="B188" s="11" t="str">
        <f t="shared" si="2"/>
        <v>CHP2</v>
      </c>
      <c r="C188" s="11" t="str">
        <f>VLOOKUP('intouch变量（整型） '!$A188,基本表格!$G:$Q,2,FALSE)</f>
        <v>2425+P4-FH1 2#刨片机润滑油加热器 电机控制 左跑偏检测时间</v>
      </c>
      <c r="D188" t="s">
        <v>154</v>
      </c>
      <c r="E188" t="s">
        <v>154</v>
      </c>
      <c r="F188">
        <v>0</v>
      </c>
      <c r="G188" t="s">
        <v>154</v>
      </c>
      <c r="H188" t="s">
        <v>154</v>
      </c>
      <c r="I188">
        <v>0</v>
      </c>
      <c r="J188">
        <v>0</v>
      </c>
      <c r="L188">
        <v>0</v>
      </c>
      <c r="M188">
        <v>-32768</v>
      </c>
      <c r="N188">
        <v>32767</v>
      </c>
      <c r="O188">
        <v>0</v>
      </c>
      <c r="P188">
        <v>0</v>
      </c>
      <c r="Q188" t="s">
        <v>155</v>
      </c>
      <c r="R188">
        <v>0</v>
      </c>
      <c r="S188">
        <v>1</v>
      </c>
      <c r="T188" t="s">
        <v>155</v>
      </c>
      <c r="U188">
        <v>0</v>
      </c>
      <c r="V188">
        <v>1</v>
      </c>
      <c r="W188" t="s">
        <v>155</v>
      </c>
      <c r="X188">
        <v>0</v>
      </c>
      <c r="Y188">
        <v>1</v>
      </c>
      <c r="Z188" t="s">
        <v>155</v>
      </c>
      <c r="AA188">
        <v>0</v>
      </c>
      <c r="AB188">
        <v>1</v>
      </c>
      <c r="AC188" t="s">
        <v>155</v>
      </c>
      <c r="AD188">
        <v>0</v>
      </c>
      <c r="AE188">
        <v>1</v>
      </c>
      <c r="AF188" t="s">
        <v>155</v>
      </c>
      <c r="AG188">
        <v>0</v>
      </c>
      <c r="AH188">
        <v>1</v>
      </c>
      <c r="AI188">
        <v>0</v>
      </c>
      <c r="AJ188" t="s">
        <v>155</v>
      </c>
      <c r="AK188">
        <v>0</v>
      </c>
      <c r="AL188">
        <v>1</v>
      </c>
      <c r="AM188" t="s">
        <v>4774</v>
      </c>
      <c r="AN188">
        <v>-32768</v>
      </c>
      <c r="AO188">
        <v>32767</v>
      </c>
      <c r="AP188" t="s">
        <v>4775</v>
      </c>
      <c r="AQ188" t="s">
        <v>157</v>
      </c>
      <c r="AR188" t="s">
        <v>158</v>
      </c>
      <c r="AS188" t="str">
        <f>VLOOKUP('intouch变量（整型） '!$A188,基本表格!$G:$Q,3,FALSE)</f>
        <v>DB1200,INT1860</v>
      </c>
      <c r="AT188" t="str">
        <f>VLOOKUP('intouch变量（整型） '!$A188,基本表格!$G:$Q,10,FALSE)</f>
        <v>No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</row>
    <row r="189" spans="1:55">
      <c r="A189" t="s">
        <v>4962</v>
      </c>
      <c r="B189" s="11" t="str">
        <f t="shared" si="2"/>
        <v>CHP2</v>
      </c>
      <c r="C189" s="11" t="str">
        <f>VLOOKUP('intouch变量（整型） '!$A189,基本表格!$G:$Q,2,FALSE)</f>
        <v>2425+P4-FH1 2#刨片机润滑油加热器 电机控制 右跑偏检测时间</v>
      </c>
      <c r="D189" t="s">
        <v>154</v>
      </c>
      <c r="E189" t="s">
        <v>154</v>
      </c>
      <c r="F189">
        <v>0</v>
      </c>
      <c r="G189" t="s">
        <v>154</v>
      </c>
      <c r="H189" t="s">
        <v>154</v>
      </c>
      <c r="I189">
        <v>0</v>
      </c>
      <c r="J189">
        <v>0</v>
      </c>
      <c r="L189">
        <v>0</v>
      </c>
      <c r="M189">
        <v>-32768</v>
      </c>
      <c r="N189">
        <v>32767</v>
      </c>
      <c r="O189">
        <v>0</v>
      </c>
      <c r="P189">
        <v>0</v>
      </c>
      <c r="Q189" t="s">
        <v>155</v>
      </c>
      <c r="R189">
        <v>0</v>
      </c>
      <c r="S189">
        <v>1</v>
      </c>
      <c r="T189" t="s">
        <v>155</v>
      </c>
      <c r="U189">
        <v>0</v>
      </c>
      <c r="V189">
        <v>1</v>
      </c>
      <c r="W189" t="s">
        <v>155</v>
      </c>
      <c r="X189">
        <v>0</v>
      </c>
      <c r="Y189">
        <v>1</v>
      </c>
      <c r="Z189" t="s">
        <v>155</v>
      </c>
      <c r="AA189">
        <v>0</v>
      </c>
      <c r="AB189">
        <v>1</v>
      </c>
      <c r="AC189" t="s">
        <v>155</v>
      </c>
      <c r="AD189">
        <v>0</v>
      </c>
      <c r="AE189">
        <v>1</v>
      </c>
      <c r="AF189" t="s">
        <v>155</v>
      </c>
      <c r="AG189">
        <v>0</v>
      </c>
      <c r="AH189">
        <v>1</v>
      </c>
      <c r="AI189">
        <v>0</v>
      </c>
      <c r="AJ189" t="s">
        <v>155</v>
      </c>
      <c r="AK189">
        <v>0</v>
      </c>
      <c r="AL189">
        <v>1</v>
      </c>
      <c r="AM189" t="s">
        <v>4774</v>
      </c>
      <c r="AN189">
        <v>-32768</v>
      </c>
      <c r="AO189">
        <v>32767</v>
      </c>
      <c r="AP189" t="s">
        <v>4775</v>
      </c>
      <c r="AQ189" t="s">
        <v>157</v>
      </c>
      <c r="AR189" t="s">
        <v>158</v>
      </c>
      <c r="AS189" t="str">
        <f>VLOOKUP('intouch变量（整型） '!$A189,基本表格!$G:$Q,3,FALSE)</f>
        <v>DB1200,INT1864</v>
      </c>
      <c r="AT189" t="str">
        <f>VLOOKUP('intouch变量（整型） '!$A189,基本表格!$G:$Q,10,FALSE)</f>
        <v>No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</row>
    <row r="190" spans="1:55">
      <c r="A190" t="s">
        <v>4963</v>
      </c>
      <c r="B190" s="11" t="str">
        <f t="shared" si="2"/>
        <v>CHP2</v>
      </c>
      <c r="C190" s="11" t="str">
        <f>VLOOKUP('intouch变量（整型） '!$A190,基本表格!$G:$Q,2,FALSE)</f>
        <v>2425+P4-FH1 2#刨片机润滑油加热器 电机控制 联动启动延时</v>
      </c>
      <c r="D190" t="s">
        <v>154</v>
      </c>
      <c r="E190" t="s">
        <v>154</v>
      </c>
      <c r="F190">
        <v>0</v>
      </c>
      <c r="G190" t="s">
        <v>154</v>
      </c>
      <c r="H190" t="s">
        <v>154</v>
      </c>
      <c r="I190">
        <v>0</v>
      </c>
      <c r="J190">
        <v>0</v>
      </c>
      <c r="L190">
        <v>0</v>
      </c>
      <c r="M190">
        <v>-32768</v>
      </c>
      <c r="N190">
        <v>32767</v>
      </c>
      <c r="O190">
        <v>0</v>
      </c>
      <c r="P190">
        <v>0</v>
      </c>
      <c r="Q190" t="s">
        <v>155</v>
      </c>
      <c r="R190">
        <v>0</v>
      </c>
      <c r="S190">
        <v>1</v>
      </c>
      <c r="T190" t="s">
        <v>155</v>
      </c>
      <c r="U190">
        <v>0</v>
      </c>
      <c r="V190">
        <v>1</v>
      </c>
      <c r="W190" t="s">
        <v>155</v>
      </c>
      <c r="X190">
        <v>0</v>
      </c>
      <c r="Y190">
        <v>1</v>
      </c>
      <c r="Z190" t="s">
        <v>155</v>
      </c>
      <c r="AA190">
        <v>0</v>
      </c>
      <c r="AB190">
        <v>1</v>
      </c>
      <c r="AC190" t="s">
        <v>155</v>
      </c>
      <c r="AD190">
        <v>0</v>
      </c>
      <c r="AE190">
        <v>1</v>
      </c>
      <c r="AF190" t="s">
        <v>155</v>
      </c>
      <c r="AG190">
        <v>0</v>
      </c>
      <c r="AH190">
        <v>1</v>
      </c>
      <c r="AI190">
        <v>0</v>
      </c>
      <c r="AJ190" t="s">
        <v>155</v>
      </c>
      <c r="AK190">
        <v>0</v>
      </c>
      <c r="AL190">
        <v>1</v>
      </c>
      <c r="AM190" t="s">
        <v>4774</v>
      </c>
      <c r="AN190">
        <v>-32768</v>
      </c>
      <c r="AO190">
        <v>32767</v>
      </c>
      <c r="AP190" t="s">
        <v>4775</v>
      </c>
      <c r="AQ190" t="s">
        <v>157</v>
      </c>
      <c r="AR190" t="s">
        <v>158</v>
      </c>
      <c r="AS190" t="str">
        <f>VLOOKUP('intouch变量（整型） '!$A190,基本表格!$G:$Q,3,FALSE)</f>
        <v>DB1200,INT1868</v>
      </c>
      <c r="AT190" t="str">
        <f>VLOOKUP('intouch变量（整型） '!$A190,基本表格!$G:$Q,10,FALSE)</f>
        <v>No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</row>
    <row r="191" spans="1:55">
      <c r="A191" t="s">
        <v>4964</v>
      </c>
      <c r="B191" s="11" t="str">
        <f t="shared" si="2"/>
        <v>CHP2</v>
      </c>
      <c r="C191" s="11" t="str">
        <f>VLOOKUP('intouch变量（整型） '!$A191,基本表格!$G:$Q,2,FALSE)</f>
        <v>2425+P4-FH1 2#刨片机润滑油加热器 电机控制 起动转换时间 秒</v>
      </c>
      <c r="D191" t="s">
        <v>154</v>
      </c>
      <c r="E191" t="s">
        <v>154</v>
      </c>
      <c r="F191">
        <v>0</v>
      </c>
      <c r="G191" t="s">
        <v>154</v>
      </c>
      <c r="H191" t="s">
        <v>154</v>
      </c>
      <c r="I191">
        <v>0</v>
      </c>
      <c r="J191">
        <v>0</v>
      </c>
      <c r="L191">
        <v>0</v>
      </c>
      <c r="M191">
        <v>-32768</v>
      </c>
      <c r="N191">
        <v>32767</v>
      </c>
      <c r="O191">
        <v>0</v>
      </c>
      <c r="P191">
        <v>0</v>
      </c>
      <c r="Q191" t="s">
        <v>155</v>
      </c>
      <c r="R191">
        <v>0</v>
      </c>
      <c r="S191">
        <v>1</v>
      </c>
      <c r="T191" t="s">
        <v>155</v>
      </c>
      <c r="U191">
        <v>0</v>
      </c>
      <c r="V191">
        <v>1</v>
      </c>
      <c r="W191" t="s">
        <v>155</v>
      </c>
      <c r="X191">
        <v>0</v>
      </c>
      <c r="Y191">
        <v>1</v>
      </c>
      <c r="Z191" t="s">
        <v>155</v>
      </c>
      <c r="AA191">
        <v>0</v>
      </c>
      <c r="AB191">
        <v>1</v>
      </c>
      <c r="AC191" t="s">
        <v>155</v>
      </c>
      <c r="AD191">
        <v>0</v>
      </c>
      <c r="AE191">
        <v>1</v>
      </c>
      <c r="AF191" t="s">
        <v>155</v>
      </c>
      <c r="AG191">
        <v>0</v>
      </c>
      <c r="AH191">
        <v>1</v>
      </c>
      <c r="AI191">
        <v>0</v>
      </c>
      <c r="AJ191" t="s">
        <v>155</v>
      </c>
      <c r="AK191">
        <v>0</v>
      </c>
      <c r="AL191">
        <v>1</v>
      </c>
      <c r="AM191" t="s">
        <v>4774</v>
      </c>
      <c r="AN191">
        <v>-32768</v>
      </c>
      <c r="AO191">
        <v>32767</v>
      </c>
      <c r="AP191" t="s">
        <v>4775</v>
      </c>
      <c r="AQ191" t="s">
        <v>157</v>
      </c>
      <c r="AR191" t="s">
        <v>158</v>
      </c>
      <c r="AS191" t="str">
        <f>VLOOKUP('intouch变量（整型） '!$A191,基本表格!$G:$Q,3,FALSE)</f>
        <v>DB1200,INT1870</v>
      </c>
      <c r="AT191" t="str">
        <f>VLOOKUP('intouch变量（整型） '!$A191,基本表格!$G:$Q,10,FALSE)</f>
        <v>No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</row>
    <row r="192" spans="1:55">
      <c r="A192" t="s">
        <v>4965</v>
      </c>
      <c r="B192" s="11" t="str">
        <f t="shared" si="2"/>
        <v>CHP2</v>
      </c>
      <c r="C192" s="11" t="str">
        <f>VLOOKUP('intouch变量（整型） '!$A192,基本表格!$G:$Q,2,FALSE)</f>
        <v>Spare 备用 电机控制 断链超时时间 秒</v>
      </c>
      <c r="D192" t="s">
        <v>154</v>
      </c>
      <c r="E192" t="s">
        <v>154</v>
      </c>
      <c r="F192">
        <v>0</v>
      </c>
      <c r="G192" t="s">
        <v>154</v>
      </c>
      <c r="H192" t="s">
        <v>154</v>
      </c>
      <c r="I192">
        <v>0</v>
      </c>
      <c r="J192">
        <v>0</v>
      </c>
      <c r="L192">
        <v>0</v>
      </c>
      <c r="M192">
        <v>-32768</v>
      </c>
      <c r="N192">
        <v>32767</v>
      </c>
      <c r="O192">
        <v>0</v>
      </c>
      <c r="P192">
        <v>0</v>
      </c>
      <c r="Q192" t="s">
        <v>155</v>
      </c>
      <c r="R192">
        <v>0</v>
      </c>
      <c r="S192">
        <v>1</v>
      </c>
      <c r="T192" t="s">
        <v>155</v>
      </c>
      <c r="U192">
        <v>0</v>
      </c>
      <c r="V192">
        <v>1</v>
      </c>
      <c r="W192" t="s">
        <v>155</v>
      </c>
      <c r="X192">
        <v>0</v>
      </c>
      <c r="Y192">
        <v>1</v>
      </c>
      <c r="Z192" t="s">
        <v>155</v>
      </c>
      <c r="AA192">
        <v>0</v>
      </c>
      <c r="AB192">
        <v>1</v>
      </c>
      <c r="AC192" t="s">
        <v>155</v>
      </c>
      <c r="AD192">
        <v>0</v>
      </c>
      <c r="AE192">
        <v>1</v>
      </c>
      <c r="AF192" t="s">
        <v>155</v>
      </c>
      <c r="AG192">
        <v>0</v>
      </c>
      <c r="AH192">
        <v>1</v>
      </c>
      <c r="AI192">
        <v>0</v>
      </c>
      <c r="AJ192" t="s">
        <v>155</v>
      </c>
      <c r="AK192">
        <v>0</v>
      </c>
      <c r="AL192">
        <v>1</v>
      </c>
      <c r="AM192" t="s">
        <v>4774</v>
      </c>
      <c r="AN192">
        <v>-32768</v>
      </c>
      <c r="AO192">
        <v>32767</v>
      </c>
      <c r="AP192" t="s">
        <v>4775</v>
      </c>
      <c r="AQ192" t="s">
        <v>157</v>
      </c>
      <c r="AR192" t="s">
        <v>158</v>
      </c>
      <c r="AS192" t="str">
        <f>VLOOKUP('intouch变量（整型） '!$A192,基本表格!$G:$Q,3,FALSE)</f>
        <v>DB1200,INT1904</v>
      </c>
      <c r="AT192" t="str">
        <f>VLOOKUP('intouch变量（整型） '!$A192,基本表格!$G:$Q,10,FALSE)</f>
        <v>No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</row>
    <row r="193" spans="1:55">
      <c r="A193" t="s">
        <v>4966</v>
      </c>
      <c r="B193" s="11" t="str">
        <f t="shared" si="2"/>
        <v>CHP2</v>
      </c>
      <c r="C193" s="11" t="str">
        <f>VLOOKUP('intouch变量（整型） '!$A193,基本表格!$G:$Q,2,FALSE)</f>
        <v>Spare 备用 电机控制 堵料检测时间 秒</v>
      </c>
      <c r="D193" t="s">
        <v>154</v>
      </c>
      <c r="E193" t="s">
        <v>154</v>
      </c>
      <c r="F193">
        <v>0</v>
      </c>
      <c r="G193" t="s">
        <v>154</v>
      </c>
      <c r="H193" t="s">
        <v>154</v>
      </c>
      <c r="I193">
        <v>0</v>
      </c>
      <c r="J193">
        <v>0</v>
      </c>
      <c r="L193">
        <v>0</v>
      </c>
      <c r="M193">
        <v>-32768</v>
      </c>
      <c r="N193">
        <v>32767</v>
      </c>
      <c r="O193">
        <v>0</v>
      </c>
      <c r="P193">
        <v>0</v>
      </c>
      <c r="Q193" t="s">
        <v>155</v>
      </c>
      <c r="R193">
        <v>0</v>
      </c>
      <c r="S193">
        <v>1</v>
      </c>
      <c r="T193" t="s">
        <v>155</v>
      </c>
      <c r="U193">
        <v>0</v>
      </c>
      <c r="V193">
        <v>1</v>
      </c>
      <c r="W193" t="s">
        <v>155</v>
      </c>
      <c r="X193">
        <v>0</v>
      </c>
      <c r="Y193">
        <v>1</v>
      </c>
      <c r="Z193" t="s">
        <v>155</v>
      </c>
      <c r="AA193">
        <v>0</v>
      </c>
      <c r="AB193">
        <v>1</v>
      </c>
      <c r="AC193" t="s">
        <v>155</v>
      </c>
      <c r="AD193">
        <v>0</v>
      </c>
      <c r="AE193">
        <v>1</v>
      </c>
      <c r="AF193" t="s">
        <v>155</v>
      </c>
      <c r="AG193">
        <v>0</v>
      </c>
      <c r="AH193">
        <v>1</v>
      </c>
      <c r="AI193">
        <v>0</v>
      </c>
      <c r="AJ193" t="s">
        <v>155</v>
      </c>
      <c r="AK193">
        <v>0</v>
      </c>
      <c r="AL193">
        <v>1</v>
      </c>
      <c r="AM193" t="s">
        <v>4774</v>
      </c>
      <c r="AN193">
        <v>-32768</v>
      </c>
      <c r="AO193">
        <v>32767</v>
      </c>
      <c r="AP193" t="s">
        <v>4775</v>
      </c>
      <c r="AQ193" t="s">
        <v>157</v>
      </c>
      <c r="AR193" t="s">
        <v>158</v>
      </c>
      <c r="AS193" t="str">
        <f>VLOOKUP('intouch变量（整型） '!$A193,基本表格!$G:$Q,3,FALSE)</f>
        <v>DB1200,INT1906</v>
      </c>
      <c r="AT193" t="str">
        <f>VLOOKUP('intouch变量（整型） '!$A193,基本表格!$G:$Q,10,FALSE)</f>
        <v>No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</row>
    <row r="194" spans="1:55">
      <c r="A194" t="s">
        <v>4967</v>
      </c>
      <c r="B194" s="11" t="str">
        <f t="shared" si="2"/>
        <v>CHP2</v>
      </c>
      <c r="C194" s="11" t="str">
        <f>VLOOKUP('intouch变量（整型） '!$A194,基本表格!$G:$Q,2,FALSE)</f>
        <v>Spare 备用 电机控制 左跑偏检测时间</v>
      </c>
      <c r="D194" t="s">
        <v>154</v>
      </c>
      <c r="E194" t="s">
        <v>154</v>
      </c>
      <c r="F194">
        <v>0</v>
      </c>
      <c r="G194" t="s">
        <v>154</v>
      </c>
      <c r="H194" t="s">
        <v>154</v>
      </c>
      <c r="I194">
        <v>0</v>
      </c>
      <c r="J194">
        <v>0</v>
      </c>
      <c r="L194">
        <v>0</v>
      </c>
      <c r="M194">
        <v>-32768</v>
      </c>
      <c r="N194">
        <v>32767</v>
      </c>
      <c r="O194">
        <v>0</v>
      </c>
      <c r="P194">
        <v>0</v>
      </c>
      <c r="Q194" t="s">
        <v>155</v>
      </c>
      <c r="R194">
        <v>0</v>
      </c>
      <c r="S194">
        <v>1</v>
      </c>
      <c r="T194" t="s">
        <v>155</v>
      </c>
      <c r="U194">
        <v>0</v>
      </c>
      <c r="V194">
        <v>1</v>
      </c>
      <c r="W194" t="s">
        <v>155</v>
      </c>
      <c r="X194">
        <v>0</v>
      </c>
      <c r="Y194">
        <v>1</v>
      </c>
      <c r="Z194" t="s">
        <v>155</v>
      </c>
      <c r="AA194">
        <v>0</v>
      </c>
      <c r="AB194">
        <v>1</v>
      </c>
      <c r="AC194" t="s">
        <v>155</v>
      </c>
      <c r="AD194">
        <v>0</v>
      </c>
      <c r="AE194">
        <v>1</v>
      </c>
      <c r="AF194" t="s">
        <v>155</v>
      </c>
      <c r="AG194">
        <v>0</v>
      </c>
      <c r="AH194">
        <v>1</v>
      </c>
      <c r="AI194">
        <v>0</v>
      </c>
      <c r="AJ194" t="s">
        <v>155</v>
      </c>
      <c r="AK194">
        <v>0</v>
      </c>
      <c r="AL194">
        <v>1</v>
      </c>
      <c r="AM194" t="s">
        <v>4774</v>
      </c>
      <c r="AN194">
        <v>-32768</v>
      </c>
      <c r="AO194">
        <v>32767</v>
      </c>
      <c r="AP194" t="s">
        <v>4775</v>
      </c>
      <c r="AQ194" t="s">
        <v>157</v>
      </c>
      <c r="AR194" t="s">
        <v>158</v>
      </c>
      <c r="AS194" t="str">
        <f>VLOOKUP('intouch变量（整型） '!$A194,基本表格!$G:$Q,3,FALSE)</f>
        <v>DB1200,INT1910</v>
      </c>
      <c r="AT194" t="str">
        <f>VLOOKUP('intouch变量（整型） '!$A194,基本表格!$G:$Q,10,FALSE)</f>
        <v>No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</row>
    <row r="195" spans="1:55">
      <c r="A195" t="s">
        <v>4968</v>
      </c>
      <c r="B195" s="11" t="str">
        <f t="shared" si="2"/>
        <v>CHP2</v>
      </c>
      <c r="C195" s="11" t="str">
        <f>VLOOKUP('intouch变量（整型） '!$A195,基本表格!$G:$Q,2,FALSE)</f>
        <v>Spare 备用 电机控制 右跑偏检测时间</v>
      </c>
      <c r="D195" t="s">
        <v>154</v>
      </c>
      <c r="E195" t="s">
        <v>154</v>
      </c>
      <c r="F195">
        <v>0</v>
      </c>
      <c r="G195" t="s">
        <v>154</v>
      </c>
      <c r="H195" t="s">
        <v>154</v>
      </c>
      <c r="I195">
        <v>0</v>
      </c>
      <c r="J195">
        <v>0</v>
      </c>
      <c r="L195">
        <v>0</v>
      </c>
      <c r="M195">
        <v>-32768</v>
      </c>
      <c r="N195">
        <v>32767</v>
      </c>
      <c r="O195">
        <v>0</v>
      </c>
      <c r="P195">
        <v>0</v>
      </c>
      <c r="Q195" t="s">
        <v>155</v>
      </c>
      <c r="R195">
        <v>0</v>
      </c>
      <c r="S195">
        <v>1</v>
      </c>
      <c r="T195" t="s">
        <v>155</v>
      </c>
      <c r="U195">
        <v>0</v>
      </c>
      <c r="V195">
        <v>1</v>
      </c>
      <c r="W195" t="s">
        <v>155</v>
      </c>
      <c r="X195">
        <v>0</v>
      </c>
      <c r="Y195">
        <v>1</v>
      </c>
      <c r="Z195" t="s">
        <v>155</v>
      </c>
      <c r="AA195">
        <v>0</v>
      </c>
      <c r="AB195">
        <v>1</v>
      </c>
      <c r="AC195" t="s">
        <v>155</v>
      </c>
      <c r="AD195">
        <v>0</v>
      </c>
      <c r="AE195">
        <v>1</v>
      </c>
      <c r="AF195" t="s">
        <v>155</v>
      </c>
      <c r="AG195">
        <v>0</v>
      </c>
      <c r="AH195">
        <v>1</v>
      </c>
      <c r="AI195">
        <v>0</v>
      </c>
      <c r="AJ195" t="s">
        <v>155</v>
      </c>
      <c r="AK195">
        <v>0</v>
      </c>
      <c r="AL195">
        <v>1</v>
      </c>
      <c r="AM195" t="s">
        <v>4774</v>
      </c>
      <c r="AN195">
        <v>-32768</v>
      </c>
      <c r="AO195">
        <v>32767</v>
      </c>
      <c r="AP195" t="s">
        <v>4775</v>
      </c>
      <c r="AQ195" t="s">
        <v>157</v>
      </c>
      <c r="AR195" t="s">
        <v>158</v>
      </c>
      <c r="AS195" t="str">
        <f>VLOOKUP('intouch变量（整型） '!$A195,基本表格!$G:$Q,3,FALSE)</f>
        <v>DB1200,INT1914</v>
      </c>
      <c r="AT195" t="str">
        <f>VLOOKUP('intouch变量（整型） '!$A195,基本表格!$G:$Q,10,FALSE)</f>
        <v>No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</row>
    <row r="196" spans="1:55">
      <c r="A196" t="s">
        <v>4969</v>
      </c>
      <c r="B196" s="11" t="str">
        <f t="shared" ref="B196:B259" si="3">LEFT(A196,4)</f>
        <v>CHP2</v>
      </c>
      <c r="C196" s="11" t="str">
        <f>VLOOKUP('intouch变量（整型） '!$A196,基本表格!$G:$Q,2,FALSE)</f>
        <v>Spare 备用 电机控制 联动启动延时</v>
      </c>
      <c r="D196" t="s">
        <v>154</v>
      </c>
      <c r="E196" t="s">
        <v>154</v>
      </c>
      <c r="F196">
        <v>0</v>
      </c>
      <c r="G196" t="s">
        <v>154</v>
      </c>
      <c r="H196" t="s">
        <v>154</v>
      </c>
      <c r="I196">
        <v>0</v>
      </c>
      <c r="J196">
        <v>0</v>
      </c>
      <c r="L196">
        <v>0</v>
      </c>
      <c r="M196">
        <v>-32768</v>
      </c>
      <c r="N196">
        <v>32767</v>
      </c>
      <c r="O196">
        <v>0</v>
      </c>
      <c r="P196">
        <v>0</v>
      </c>
      <c r="Q196" t="s">
        <v>155</v>
      </c>
      <c r="R196">
        <v>0</v>
      </c>
      <c r="S196">
        <v>1</v>
      </c>
      <c r="T196" t="s">
        <v>155</v>
      </c>
      <c r="U196">
        <v>0</v>
      </c>
      <c r="V196">
        <v>1</v>
      </c>
      <c r="W196" t="s">
        <v>155</v>
      </c>
      <c r="X196">
        <v>0</v>
      </c>
      <c r="Y196">
        <v>1</v>
      </c>
      <c r="Z196" t="s">
        <v>155</v>
      </c>
      <c r="AA196">
        <v>0</v>
      </c>
      <c r="AB196">
        <v>1</v>
      </c>
      <c r="AC196" t="s">
        <v>155</v>
      </c>
      <c r="AD196">
        <v>0</v>
      </c>
      <c r="AE196">
        <v>1</v>
      </c>
      <c r="AF196" t="s">
        <v>155</v>
      </c>
      <c r="AG196">
        <v>0</v>
      </c>
      <c r="AH196">
        <v>1</v>
      </c>
      <c r="AI196">
        <v>0</v>
      </c>
      <c r="AJ196" t="s">
        <v>155</v>
      </c>
      <c r="AK196">
        <v>0</v>
      </c>
      <c r="AL196">
        <v>1</v>
      </c>
      <c r="AM196" t="s">
        <v>4774</v>
      </c>
      <c r="AN196">
        <v>-32768</v>
      </c>
      <c r="AO196">
        <v>32767</v>
      </c>
      <c r="AP196" t="s">
        <v>4775</v>
      </c>
      <c r="AQ196" t="s">
        <v>157</v>
      </c>
      <c r="AR196" t="s">
        <v>158</v>
      </c>
      <c r="AS196" t="str">
        <f>VLOOKUP('intouch变量（整型） '!$A196,基本表格!$G:$Q,3,FALSE)</f>
        <v>DB1200,INT1918</v>
      </c>
      <c r="AT196" t="str">
        <f>VLOOKUP('intouch变量（整型） '!$A196,基本表格!$G:$Q,10,FALSE)</f>
        <v>No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</row>
    <row r="197" spans="1:55">
      <c r="A197" t="s">
        <v>4970</v>
      </c>
      <c r="B197" s="11" t="str">
        <f t="shared" si="3"/>
        <v>CHP2</v>
      </c>
      <c r="C197" s="11" t="str">
        <f>VLOOKUP('intouch变量（整型） '!$A197,基本表格!$G:$Q,2,FALSE)</f>
        <v>Spare 备用 电机控制 起动转换时间 秒</v>
      </c>
      <c r="D197" t="s">
        <v>154</v>
      </c>
      <c r="E197" t="s">
        <v>154</v>
      </c>
      <c r="F197">
        <v>0</v>
      </c>
      <c r="G197" t="s">
        <v>154</v>
      </c>
      <c r="H197" t="s">
        <v>154</v>
      </c>
      <c r="I197">
        <v>0</v>
      </c>
      <c r="J197">
        <v>0</v>
      </c>
      <c r="L197">
        <v>0</v>
      </c>
      <c r="M197">
        <v>-32768</v>
      </c>
      <c r="N197">
        <v>32767</v>
      </c>
      <c r="O197">
        <v>0</v>
      </c>
      <c r="P197">
        <v>0</v>
      </c>
      <c r="Q197" t="s">
        <v>155</v>
      </c>
      <c r="R197">
        <v>0</v>
      </c>
      <c r="S197">
        <v>1</v>
      </c>
      <c r="T197" t="s">
        <v>155</v>
      </c>
      <c r="U197">
        <v>0</v>
      </c>
      <c r="V197">
        <v>1</v>
      </c>
      <c r="W197" t="s">
        <v>155</v>
      </c>
      <c r="X197">
        <v>0</v>
      </c>
      <c r="Y197">
        <v>1</v>
      </c>
      <c r="Z197" t="s">
        <v>155</v>
      </c>
      <c r="AA197">
        <v>0</v>
      </c>
      <c r="AB197">
        <v>1</v>
      </c>
      <c r="AC197" t="s">
        <v>155</v>
      </c>
      <c r="AD197">
        <v>0</v>
      </c>
      <c r="AE197">
        <v>1</v>
      </c>
      <c r="AF197" t="s">
        <v>155</v>
      </c>
      <c r="AG197">
        <v>0</v>
      </c>
      <c r="AH197">
        <v>1</v>
      </c>
      <c r="AI197">
        <v>0</v>
      </c>
      <c r="AJ197" t="s">
        <v>155</v>
      </c>
      <c r="AK197">
        <v>0</v>
      </c>
      <c r="AL197">
        <v>1</v>
      </c>
      <c r="AM197" t="s">
        <v>4774</v>
      </c>
      <c r="AN197">
        <v>-32768</v>
      </c>
      <c r="AO197">
        <v>32767</v>
      </c>
      <c r="AP197" t="s">
        <v>4775</v>
      </c>
      <c r="AQ197" t="s">
        <v>157</v>
      </c>
      <c r="AR197" t="s">
        <v>158</v>
      </c>
      <c r="AS197" t="str">
        <f>VLOOKUP('intouch变量（整型） '!$A197,基本表格!$G:$Q,3,FALSE)</f>
        <v>DB1200,INT1920</v>
      </c>
      <c r="AT197" t="str">
        <f>VLOOKUP('intouch变量（整型） '!$A197,基本表格!$G:$Q,10,FALSE)</f>
        <v>No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</row>
    <row r="198" spans="1:55">
      <c r="A198" t="s">
        <v>4971</v>
      </c>
      <c r="B198" s="11" t="str">
        <f t="shared" si="3"/>
        <v>CHP2</v>
      </c>
      <c r="C198" s="11" t="str">
        <f>VLOOKUP('intouch变量（整型） '!$A198,基本表格!$G:$Q,2,FALSE)</f>
        <v>2#刨片机润滑站压力  实际内码</v>
      </c>
      <c r="D198" t="s">
        <v>154</v>
      </c>
      <c r="E198" t="s">
        <v>154</v>
      </c>
      <c r="F198">
        <v>0</v>
      </c>
      <c r="G198" t="s">
        <v>154</v>
      </c>
      <c r="H198" t="s">
        <v>154</v>
      </c>
      <c r="I198">
        <v>0</v>
      </c>
      <c r="J198">
        <v>0</v>
      </c>
      <c r="L198">
        <v>0</v>
      </c>
      <c r="M198">
        <v>-32768</v>
      </c>
      <c r="N198">
        <v>32767</v>
      </c>
      <c r="O198">
        <v>0</v>
      </c>
      <c r="P198">
        <v>0</v>
      </c>
      <c r="Q198" t="s">
        <v>155</v>
      </c>
      <c r="R198">
        <v>0</v>
      </c>
      <c r="S198">
        <v>1</v>
      </c>
      <c r="T198" t="s">
        <v>155</v>
      </c>
      <c r="U198">
        <v>0</v>
      </c>
      <c r="V198">
        <v>1</v>
      </c>
      <c r="W198" t="s">
        <v>155</v>
      </c>
      <c r="X198">
        <v>0</v>
      </c>
      <c r="Y198">
        <v>1</v>
      </c>
      <c r="Z198" t="s">
        <v>155</v>
      </c>
      <c r="AA198">
        <v>0</v>
      </c>
      <c r="AB198">
        <v>1</v>
      </c>
      <c r="AC198" t="s">
        <v>155</v>
      </c>
      <c r="AD198">
        <v>0</v>
      </c>
      <c r="AE198">
        <v>1</v>
      </c>
      <c r="AF198" t="s">
        <v>155</v>
      </c>
      <c r="AG198">
        <v>0</v>
      </c>
      <c r="AH198">
        <v>1</v>
      </c>
      <c r="AI198">
        <v>0</v>
      </c>
      <c r="AJ198" t="s">
        <v>155</v>
      </c>
      <c r="AK198">
        <v>0</v>
      </c>
      <c r="AL198">
        <v>1</v>
      </c>
      <c r="AM198" t="s">
        <v>4774</v>
      </c>
      <c r="AN198">
        <v>-32768</v>
      </c>
      <c r="AO198">
        <v>32767</v>
      </c>
      <c r="AP198" t="s">
        <v>4775</v>
      </c>
      <c r="AQ198" t="s">
        <v>157</v>
      </c>
      <c r="AR198" t="s">
        <v>158</v>
      </c>
      <c r="AS198" t="str">
        <f>VLOOKUP('intouch变量（整型） '!$A198,基本表格!$G:$Q,3,FALSE)</f>
        <v>DB1201,INT2</v>
      </c>
      <c r="AT198" t="str">
        <f>VLOOKUP('intouch变量（整型） '!$A198,基本表格!$G:$Q,10,FALSE)</f>
        <v>Yes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</row>
    <row r="199" spans="1:55">
      <c r="A199" t="s">
        <v>4972</v>
      </c>
      <c r="B199" s="11" t="str">
        <f t="shared" si="3"/>
        <v>CHP2</v>
      </c>
      <c r="C199" s="11" t="str">
        <f>VLOOKUP('intouch变量（整型） '!$A199,基本表格!$G:$Q,2,FALSE)</f>
        <v>2#刨片机润滑站1#过滤器压差传感器  实际内码</v>
      </c>
      <c r="D199" t="s">
        <v>154</v>
      </c>
      <c r="E199" t="s">
        <v>154</v>
      </c>
      <c r="F199">
        <v>0</v>
      </c>
      <c r="G199" t="s">
        <v>154</v>
      </c>
      <c r="H199" t="s">
        <v>154</v>
      </c>
      <c r="I199">
        <v>0</v>
      </c>
      <c r="J199">
        <v>0</v>
      </c>
      <c r="L199">
        <v>0</v>
      </c>
      <c r="M199">
        <v>-32768</v>
      </c>
      <c r="N199">
        <v>32767</v>
      </c>
      <c r="O199">
        <v>0</v>
      </c>
      <c r="P199">
        <v>0</v>
      </c>
      <c r="Q199" t="s">
        <v>155</v>
      </c>
      <c r="R199">
        <v>0</v>
      </c>
      <c r="S199">
        <v>1</v>
      </c>
      <c r="T199" t="s">
        <v>155</v>
      </c>
      <c r="U199">
        <v>0</v>
      </c>
      <c r="V199">
        <v>1</v>
      </c>
      <c r="W199" t="s">
        <v>155</v>
      </c>
      <c r="X199">
        <v>0</v>
      </c>
      <c r="Y199">
        <v>1</v>
      </c>
      <c r="Z199" t="s">
        <v>155</v>
      </c>
      <c r="AA199">
        <v>0</v>
      </c>
      <c r="AB199">
        <v>1</v>
      </c>
      <c r="AC199" t="s">
        <v>155</v>
      </c>
      <c r="AD199">
        <v>0</v>
      </c>
      <c r="AE199">
        <v>1</v>
      </c>
      <c r="AF199" t="s">
        <v>155</v>
      </c>
      <c r="AG199">
        <v>0</v>
      </c>
      <c r="AH199">
        <v>1</v>
      </c>
      <c r="AI199">
        <v>0</v>
      </c>
      <c r="AJ199" t="s">
        <v>155</v>
      </c>
      <c r="AK199">
        <v>0</v>
      </c>
      <c r="AL199">
        <v>1</v>
      </c>
      <c r="AM199" t="s">
        <v>4774</v>
      </c>
      <c r="AN199">
        <v>-32768</v>
      </c>
      <c r="AO199">
        <v>32767</v>
      </c>
      <c r="AP199" t="s">
        <v>4775</v>
      </c>
      <c r="AQ199" t="s">
        <v>157</v>
      </c>
      <c r="AR199" t="s">
        <v>158</v>
      </c>
      <c r="AS199" t="str">
        <f>VLOOKUP('intouch变量（整型） '!$A199,基本表格!$G:$Q,3,FALSE)</f>
        <v>DB1201,INT52</v>
      </c>
      <c r="AT199" t="str">
        <f>VLOOKUP('intouch变量（整型） '!$A199,基本表格!$G:$Q,10,FALSE)</f>
        <v>Yes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</row>
    <row r="200" spans="1:55">
      <c r="A200" t="s">
        <v>4973</v>
      </c>
      <c r="B200" s="11" t="str">
        <f t="shared" si="3"/>
        <v>CHP2</v>
      </c>
      <c r="C200" s="11" t="str">
        <f>VLOOKUP('intouch变量（整型） '!$A200,基本表格!$G:$Q,2,FALSE)</f>
        <v>2#刨片机润滑站2#过滤器压差传感器  实际内码</v>
      </c>
      <c r="D200" t="s">
        <v>154</v>
      </c>
      <c r="E200" t="s">
        <v>154</v>
      </c>
      <c r="F200">
        <v>0</v>
      </c>
      <c r="G200" t="s">
        <v>154</v>
      </c>
      <c r="H200" t="s">
        <v>154</v>
      </c>
      <c r="I200">
        <v>0</v>
      </c>
      <c r="J200">
        <v>0</v>
      </c>
      <c r="L200">
        <v>0</v>
      </c>
      <c r="M200">
        <v>-32768</v>
      </c>
      <c r="N200">
        <v>32767</v>
      </c>
      <c r="O200">
        <v>0</v>
      </c>
      <c r="P200">
        <v>0</v>
      </c>
      <c r="Q200" t="s">
        <v>155</v>
      </c>
      <c r="R200">
        <v>0</v>
      </c>
      <c r="S200">
        <v>1</v>
      </c>
      <c r="T200" t="s">
        <v>155</v>
      </c>
      <c r="U200">
        <v>0</v>
      </c>
      <c r="V200">
        <v>1</v>
      </c>
      <c r="W200" t="s">
        <v>155</v>
      </c>
      <c r="X200">
        <v>0</v>
      </c>
      <c r="Y200">
        <v>1</v>
      </c>
      <c r="Z200" t="s">
        <v>155</v>
      </c>
      <c r="AA200">
        <v>0</v>
      </c>
      <c r="AB200">
        <v>1</v>
      </c>
      <c r="AC200" t="s">
        <v>155</v>
      </c>
      <c r="AD200">
        <v>0</v>
      </c>
      <c r="AE200">
        <v>1</v>
      </c>
      <c r="AF200" t="s">
        <v>155</v>
      </c>
      <c r="AG200">
        <v>0</v>
      </c>
      <c r="AH200">
        <v>1</v>
      </c>
      <c r="AI200">
        <v>0</v>
      </c>
      <c r="AJ200" t="s">
        <v>155</v>
      </c>
      <c r="AK200">
        <v>0</v>
      </c>
      <c r="AL200">
        <v>1</v>
      </c>
      <c r="AM200" t="s">
        <v>4774</v>
      </c>
      <c r="AN200">
        <v>-32768</v>
      </c>
      <c r="AO200">
        <v>32767</v>
      </c>
      <c r="AP200" t="s">
        <v>4775</v>
      </c>
      <c r="AQ200" t="s">
        <v>157</v>
      </c>
      <c r="AR200" t="s">
        <v>158</v>
      </c>
      <c r="AS200" t="str">
        <f>VLOOKUP('intouch变量（整型） '!$A200,基本表格!$G:$Q,3,FALSE)</f>
        <v>DB1201,INT102</v>
      </c>
      <c r="AT200" t="str">
        <f>VLOOKUP('intouch变量（整型） '!$A200,基本表格!$G:$Q,10,FALSE)</f>
        <v>Yes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</row>
    <row r="201" spans="1:55">
      <c r="A201" t="s">
        <v>4974</v>
      </c>
      <c r="B201" s="11" t="str">
        <f t="shared" si="3"/>
        <v>CHP2</v>
      </c>
      <c r="C201" s="11" t="str">
        <f>VLOOKUP('intouch变量（整型） '!$A201,基本表格!$G:$Q,2,FALSE)</f>
        <v>2#刨片机振动传感器  实际内码</v>
      </c>
      <c r="D201" t="s">
        <v>154</v>
      </c>
      <c r="E201" t="s">
        <v>154</v>
      </c>
      <c r="F201">
        <v>0</v>
      </c>
      <c r="G201" t="s">
        <v>154</v>
      </c>
      <c r="H201" t="s">
        <v>154</v>
      </c>
      <c r="I201">
        <v>0</v>
      </c>
      <c r="J201">
        <v>0</v>
      </c>
      <c r="L201">
        <v>0</v>
      </c>
      <c r="M201">
        <v>-32768</v>
      </c>
      <c r="N201">
        <v>32767</v>
      </c>
      <c r="O201">
        <v>0</v>
      </c>
      <c r="P201">
        <v>0</v>
      </c>
      <c r="Q201" t="s">
        <v>155</v>
      </c>
      <c r="R201">
        <v>0</v>
      </c>
      <c r="S201">
        <v>1</v>
      </c>
      <c r="T201" t="s">
        <v>155</v>
      </c>
      <c r="U201">
        <v>0</v>
      </c>
      <c r="V201">
        <v>1</v>
      </c>
      <c r="W201" t="s">
        <v>155</v>
      </c>
      <c r="X201">
        <v>0</v>
      </c>
      <c r="Y201">
        <v>1</v>
      </c>
      <c r="Z201" t="s">
        <v>155</v>
      </c>
      <c r="AA201">
        <v>0</v>
      </c>
      <c r="AB201">
        <v>1</v>
      </c>
      <c r="AC201" t="s">
        <v>155</v>
      </c>
      <c r="AD201">
        <v>0</v>
      </c>
      <c r="AE201">
        <v>1</v>
      </c>
      <c r="AF201" t="s">
        <v>155</v>
      </c>
      <c r="AG201">
        <v>0</v>
      </c>
      <c r="AH201">
        <v>1</v>
      </c>
      <c r="AI201">
        <v>0</v>
      </c>
      <c r="AJ201" t="s">
        <v>155</v>
      </c>
      <c r="AK201">
        <v>0</v>
      </c>
      <c r="AL201">
        <v>1</v>
      </c>
      <c r="AM201" t="s">
        <v>4774</v>
      </c>
      <c r="AN201">
        <v>-32768</v>
      </c>
      <c r="AO201">
        <v>32767</v>
      </c>
      <c r="AP201" t="s">
        <v>4775</v>
      </c>
      <c r="AQ201" t="s">
        <v>157</v>
      </c>
      <c r="AR201" t="s">
        <v>158</v>
      </c>
      <c r="AS201" t="str">
        <f>VLOOKUP('intouch变量（整型） '!$A201,基本表格!$G:$Q,3,FALSE)</f>
        <v>DB1201,INT152</v>
      </c>
      <c r="AT201" t="str">
        <f>VLOOKUP('intouch变量（整型） '!$A201,基本表格!$G:$Q,10,FALSE)</f>
        <v>Yes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</row>
    <row r="202" spans="1:55">
      <c r="A202" t="s">
        <v>4975</v>
      </c>
      <c r="B202" s="11" t="str">
        <f t="shared" si="3"/>
        <v>CHP2</v>
      </c>
      <c r="C202" s="11" t="str">
        <f>VLOOKUP('intouch变量（整型） '!$A202,基本表格!$G:$Q,2,FALSE)</f>
        <v>2#刨片机润滑站温度  实际内码</v>
      </c>
      <c r="D202" t="s">
        <v>154</v>
      </c>
      <c r="E202" t="s">
        <v>154</v>
      </c>
      <c r="F202">
        <v>0</v>
      </c>
      <c r="G202" t="s">
        <v>154</v>
      </c>
      <c r="H202" t="s">
        <v>154</v>
      </c>
      <c r="I202">
        <v>0</v>
      </c>
      <c r="J202">
        <v>0</v>
      </c>
      <c r="L202">
        <v>0</v>
      </c>
      <c r="M202">
        <v>-32768</v>
      </c>
      <c r="N202">
        <v>32767</v>
      </c>
      <c r="O202">
        <v>0</v>
      </c>
      <c r="P202">
        <v>0</v>
      </c>
      <c r="Q202" t="s">
        <v>155</v>
      </c>
      <c r="R202">
        <v>0</v>
      </c>
      <c r="S202">
        <v>1</v>
      </c>
      <c r="T202" t="s">
        <v>155</v>
      </c>
      <c r="U202">
        <v>0</v>
      </c>
      <c r="V202">
        <v>1</v>
      </c>
      <c r="W202" t="s">
        <v>155</v>
      </c>
      <c r="X202">
        <v>0</v>
      </c>
      <c r="Y202">
        <v>1</v>
      </c>
      <c r="Z202" t="s">
        <v>155</v>
      </c>
      <c r="AA202">
        <v>0</v>
      </c>
      <c r="AB202">
        <v>1</v>
      </c>
      <c r="AC202" t="s">
        <v>155</v>
      </c>
      <c r="AD202">
        <v>0</v>
      </c>
      <c r="AE202">
        <v>1</v>
      </c>
      <c r="AF202" t="s">
        <v>155</v>
      </c>
      <c r="AG202">
        <v>0</v>
      </c>
      <c r="AH202">
        <v>1</v>
      </c>
      <c r="AI202">
        <v>0</v>
      </c>
      <c r="AJ202" t="s">
        <v>155</v>
      </c>
      <c r="AK202">
        <v>0</v>
      </c>
      <c r="AL202">
        <v>1</v>
      </c>
      <c r="AM202" t="s">
        <v>4774</v>
      </c>
      <c r="AN202">
        <v>-32768</v>
      </c>
      <c r="AO202">
        <v>32767</v>
      </c>
      <c r="AP202" t="s">
        <v>4775</v>
      </c>
      <c r="AQ202" t="s">
        <v>157</v>
      </c>
      <c r="AR202" t="s">
        <v>158</v>
      </c>
      <c r="AS202" t="str">
        <f>VLOOKUP('intouch变量（整型） '!$A202,基本表格!$G:$Q,3,FALSE)</f>
        <v>DB1201,INT202</v>
      </c>
      <c r="AT202" t="str">
        <f>VLOOKUP('intouch变量（整型） '!$A202,基本表格!$G:$Q,10,FALSE)</f>
        <v>Yes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</row>
    <row r="203" spans="1:55">
      <c r="A203" t="s">
        <v>4976</v>
      </c>
      <c r="B203" s="11" t="str">
        <f t="shared" si="3"/>
        <v>CHP2</v>
      </c>
      <c r="C203" s="11" t="str">
        <f>VLOOKUP('intouch变量（整型） '!$A203,基本表格!$G:$Q,2,FALSE)</f>
        <v>2#刨片机主机轴承温度传感器1#  实际内码</v>
      </c>
      <c r="D203" t="s">
        <v>154</v>
      </c>
      <c r="E203" t="s">
        <v>154</v>
      </c>
      <c r="F203">
        <v>0</v>
      </c>
      <c r="G203" t="s">
        <v>154</v>
      </c>
      <c r="H203" t="s">
        <v>154</v>
      </c>
      <c r="I203">
        <v>0</v>
      </c>
      <c r="J203">
        <v>0</v>
      </c>
      <c r="L203">
        <v>0</v>
      </c>
      <c r="M203">
        <v>-32768</v>
      </c>
      <c r="N203">
        <v>32767</v>
      </c>
      <c r="O203">
        <v>0</v>
      </c>
      <c r="P203">
        <v>0</v>
      </c>
      <c r="Q203" t="s">
        <v>155</v>
      </c>
      <c r="R203">
        <v>0</v>
      </c>
      <c r="S203">
        <v>1</v>
      </c>
      <c r="T203" t="s">
        <v>155</v>
      </c>
      <c r="U203">
        <v>0</v>
      </c>
      <c r="V203">
        <v>1</v>
      </c>
      <c r="W203" t="s">
        <v>155</v>
      </c>
      <c r="X203">
        <v>0</v>
      </c>
      <c r="Y203">
        <v>1</v>
      </c>
      <c r="Z203" t="s">
        <v>155</v>
      </c>
      <c r="AA203">
        <v>0</v>
      </c>
      <c r="AB203">
        <v>1</v>
      </c>
      <c r="AC203" t="s">
        <v>155</v>
      </c>
      <c r="AD203">
        <v>0</v>
      </c>
      <c r="AE203">
        <v>1</v>
      </c>
      <c r="AF203" t="s">
        <v>155</v>
      </c>
      <c r="AG203">
        <v>0</v>
      </c>
      <c r="AH203">
        <v>1</v>
      </c>
      <c r="AI203">
        <v>0</v>
      </c>
      <c r="AJ203" t="s">
        <v>155</v>
      </c>
      <c r="AK203">
        <v>0</v>
      </c>
      <c r="AL203">
        <v>1</v>
      </c>
      <c r="AM203" t="s">
        <v>4774</v>
      </c>
      <c r="AN203">
        <v>-32768</v>
      </c>
      <c r="AO203">
        <v>32767</v>
      </c>
      <c r="AP203" t="s">
        <v>4775</v>
      </c>
      <c r="AQ203" t="s">
        <v>157</v>
      </c>
      <c r="AR203" t="s">
        <v>158</v>
      </c>
      <c r="AS203" t="str">
        <f>VLOOKUP('intouch变量（整型） '!$A203,基本表格!$G:$Q,3,FALSE)</f>
        <v>DB1201,INT252</v>
      </c>
      <c r="AT203" t="str">
        <f>VLOOKUP('intouch变量（整型） '!$A203,基本表格!$G:$Q,10,FALSE)</f>
        <v>Yes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</row>
    <row r="204" spans="1:55">
      <c r="A204" t="s">
        <v>4977</v>
      </c>
      <c r="B204" s="11" t="str">
        <f t="shared" si="3"/>
        <v>CHP2</v>
      </c>
      <c r="C204" s="11" t="str">
        <f>VLOOKUP('intouch变量（整型） '!$A204,基本表格!$G:$Q,2,FALSE)</f>
        <v>2#刨片机主机轴承温度传感器2#  实际内码</v>
      </c>
      <c r="D204" t="s">
        <v>154</v>
      </c>
      <c r="E204" t="s">
        <v>154</v>
      </c>
      <c r="F204">
        <v>0</v>
      </c>
      <c r="G204" t="s">
        <v>154</v>
      </c>
      <c r="H204" t="s">
        <v>154</v>
      </c>
      <c r="I204">
        <v>0</v>
      </c>
      <c r="J204">
        <v>0</v>
      </c>
      <c r="L204">
        <v>0</v>
      </c>
      <c r="M204">
        <v>-32768</v>
      </c>
      <c r="N204">
        <v>32767</v>
      </c>
      <c r="O204">
        <v>0</v>
      </c>
      <c r="P204">
        <v>0</v>
      </c>
      <c r="Q204" t="s">
        <v>155</v>
      </c>
      <c r="R204">
        <v>0</v>
      </c>
      <c r="S204">
        <v>1</v>
      </c>
      <c r="T204" t="s">
        <v>155</v>
      </c>
      <c r="U204">
        <v>0</v>
      </c>
      <c r="V204">
        <v>1</v>
      </c>
      <c r="W204" t="s">
        <v>155</v>
      </c>
      <c r="X204">
        <v>0</v>
      </c>
      <c r="Y204">
        <v>1</v>
      </c>
      <c r="Z204" t="s">
        <v>155</v>
      </c>
      <c r="AA204">
        <v>0</v>
      </c>
      <c r="AB204">
        <v>1</v>
      </c>
      <c r="AC204" t="s">
        <v>155</v>
      </c>
      <c r="AD204">
        <v>0</v>
      </c>
      <c r="AE204">
        <v>1</v>
      </c>
      <c r="AF204" t="s">
        <v>155</v>
      </c>
      <c r="AG204">
        <v>0</v>
      </c>
      <c r="AH204">
        <v>1</v>
      </c>
      <c r="AI204">
        <v>0</v>
      </c>
      <c r="AJ204" t="s">
        <v>155</v>
      </c>
      <c r="AK204">
        <v>0</v>
      </c>
      <c r="AL204">
        <v>1</v>
      </c>
      <c r="AM204" t="s">
        <v>4774</v>
      </c>
      <c r="AN204">
        <v>-32768</v>
      </c>
      <c r="AO204">
        <v>32767</v>
      </c>
      <c r="AP204" t="s">
        <v>4775</v>
      </c>
      <c r="AQ204" t="s">
        <v>157</v>
      </c>
      <c r="AR204" t="s">
        <v>158</v>
      </c>
      <c r="AS204" t="str">
        <f>VLOOKUP('intouch变量（整型） '!$A204,基本表格!$G:$Q,3,FALSE)</f>
        <v>DB1201,INT302</v>
      </c>
      <c r="AT204" t="str">
        <f>VLOOKUP('intouch变量（整型） '!$A204,基本表格!$G:$Q,10,FALSE)</f>
        <v>Yes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</row>
    <row r="205" spans="1:55">
      <c r="A205" t="s">
        <v>4978</v>
      </c>
      <c r="B205" s="11" t="str">
        <f t="shared" si="3"/>
        <v>CHP2</v>
      </c>
      <c r="C205" s="11" t="str">
        <f>VLOOKUP('intouch变量（整型） '!$A205,基本表格!$G:$Q,2,FALSE)</f>
        <v>2#刨片机主电机轴承温度传感器  实际内码</v>
      </c>
      <c r="D205" t="s">
        <v>154</v>
      </c>
      <c r="E205" t="s">
        <v>154</v>
      </c>
      <c r="F205">
        <v>0</v>
      </c>
      <c r="G205" t="s">
        <v>154</v>
      </c>
      <c r="H205" t="s">
        <v>154</v>
      </c>
      <c r="I205">
        <v>0</v>
      </c>
      <c r="J205">
        <v>0</v>
      </c>
      <c r="L205">
        <v>0</v>
      </c>
      <c r="M205">
        <v>-32768</v>
      </c>
      <c r="N205">
        <v>32767</v>
      </c>
      <c r="O205">
        <v>0</v>
      </c>
      <c r="P205">
        <v>0</v>
      </c>
      <c r="Q205" t="s">
        <v>155</v>
      </c>
      <c r="R205">
        <v>0</v>
      </c>
      <c r="S205">
        <v>1</v>
      </c>
      <c r="T205" t="s">
        <v>155</v>
      </c>
      <c r="U205">
        <v>0</v>
      </c>
      <c r="V205">
        <v>1</v>
      </c>
      <c r="W205" t="s">
        <v>155</v>
      </c>
      <c r="X205">
        <v>0</v>
      </c>
      <c r="Y205">
        <v>1</v>
      </c>
      <c r="Z205" t="s">
        <v>155</v>
      </c>
      <c r="AA205">
        <v>0</v>
      </c>
      <c r="AB205">
        <v>1</v>
      </c>
      <c r="AC205" t="s">
        <v>155</v>
      </c>
      <c r="AD205">
        <v>0</v>
      </c>
      <c r="AE205">
        <v>1</v>
      </c>
      <c r="AF205" t="s">
        <v>155</v>
      </c>
      <c r="AG205">
        <v>0</v>
      </c>
      <c r="AH205">
        <v>1</v>
      </c>
      <c r="AI205">
        <v>0</v>
      </c>
      <c r="AJ205" t="s">
        <v>155</v>
      </c>
      <c r="AK205">
        <v>0</v>
      </c>
      <c r="AL205">
        <v>1</v>
      </c>
      <c r="AM205" t="s">
        <v>4774</v>
      </c>
      <c r="AN205">
        <v>-32768</v>
      </c>
      <c r="AO205">
        <v>32767</v>
      </c>
      <c r="AP205" t="s">
        <v>4775</v>
      </c>
      <c r="AQ205" t="s">
        <v>157</v>
      </c>
      <c r="AR205" t="s">
        <v>158</v>
      </c>
      <c r="AS205" t="str">
        <f>VLOOKUP('intouch变量（整型） '!$A205,基本表格!$G:$Q,3,FALSE)</f>
        <v>DB1201,INT352</v>
      </c>
      <c r="AT205" t="str">
        <f>VLOOKUP('intouch变量（整型） '!$A205,基本表格!$G:$Q,10,FALSE)</f>
        <v>Yes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</row>
    <row r="206" spans="1:55">
      <c r="A206" t="s">
        <v>4979</v>
      </c>
      <c r="B206" s="11" t="str">
        <f t="shared" si="3"/>
        <v>CHP2</v>
      </c>
      <c r="C206" s="11" t="str">
        <f>VLOOKUP('intouch变量（整型） '!$A206,基本表格!$G:$Q,2,FALSE)</f>
        <v>2#刨片机刀环电磁阀(刀环缩回与顶出)  阀开启延时(s)</v>
      </c>
      <c r="D206" t="s">
        <v>154</v>
      </c>
      <c r="E206" t="s">
        <v>154</v>
      </c>
      <c r="F206">
        <v>0</v>
      </c>
      <c r="G206" t="s">
        <v>154</v>
      </c>
      <c r="H206" t="s">
        <v>154</v>
      </c>
      <c r="I206">
        <v>0</v>
      </c>
      <c r="J206">
        <v>0</v>
      </c>
      <c r="L206">
        <v>0</v>
      </c>
      <c r="M206">
        <v>-32768</v>
      </c>
      <c r="N206">
        <v>32767</v>
      </c>
      <c r="O206">
        <v>0</v>
      </c>
      <c r="P206">
        <v>0</v>
      </c>
      <c r="Q206" t="s">
        <v>155</v>
      </c>
      <c r="R206">
        <v>0</v>
      </c>
      <c r="S206">
        <v>1</v>
      </c>
      <c r="T206" t="s">
        <v>155</v>
      </c>
      <c r="U206">
        <v>0</v>
      </c>
      <c r="V206">
        <v>1</v>
      </c>
      <c r="W206" t="s">
        <v>155</v>
      </c>
      <c r="X206">
        <v>0</v>
      </c>
      <c r="Y206">
        <v>1</v>
      </c>
      <c r="Z206" t="s">
        <v>155</v>
      </c>
      <c r="AA206">
        <v>0</v>
      </c>
      <c r="AB206">
        <v>1</v>
      </c>
      <c r="AC206" t="s">
        <v>155</v>
      </c>
      <c r="AD206">
        <v>0</v>
      </c>
      <c r="AE206">
        <v>1</v>
      </c>
      <c r="AF206" t="s">
        <v>155</v>
      </c>
      <c r="AG206">
        <v>0</v>
      </c>
      <c r="AH206">
        <v>1</v>
      </c>
      <c r="AI206">
        <v>0</v>
      </c>
      <c r="AJ206" t="s">
        <v>155</v>
      </c>
      <c r="AK206">
        <v>0</v>
      </c>
      <c r="AL206">
        <v>1</v>
      </c>
      <c r="AM206" t="s">
        <v>4774</v>
      </c>
      <c r="AN206">
        <v>-32768</v>
      </c>
      <c r="AO206">
        <v>32767</v>
      </c>
      <c r="AP206" t="s">
        <v>4775</v>
      </c>
      <c r="AQ206" t="s">
        <v>157</v>
      </c>
      <c r="AR206" t="s">
        <v>158</v>
      </c>
      <c r="AS206" t="str">
        <f>VLOOKUP('intouch变量（整型） '!$A206,基本表格!$G:$Q,3,FALSE)</f>
        <v>DB1202,INT4</v>
      </c>
      <c r="AT206" t="str">
        <f>VLOOKUP('intouch变量（整型） '!$A206,基本表格!$G:$Q,10,FALSE)</f>
        <v>No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</row>
    <row r="207" spans="1:55">
      <c r="A207" t="s">
        <v>4980</v>
      </c>
      <c r="B207" s="11" t="str">
        <f t="shared" si="3"/>
        <v>CHP2</v>
      </c>
      <c r="C207" s="11" t="str">
        <f>VLOOKUP('intouch变量（整型） '!$A207,基本表格!$G:$Q,2,FALSE)</f>
        <v>2#刨片机刀环电磁阀(刀环缩回与顶出)  阀关闭延时(s)</v>
      </c>
      <c r="D207" t="s">
        <v>154</v>
      </c>
      <c r="E207" t="s">
        <v>154</v>
      </c>
      <c r="F207">
        <v>0</v>
      </c>
      <c r="G207" t="s">
        <v>154</v>
      </c>
      <c r="H207" t="s">
        <v>154</v>
      </c>
      <c r="I207">
        <v>0</v>
      </c>
      <c r="J207">
        <v>0</v>
      </c>
      <c r="L207">
        <v>0</v>
      </c>
      <c r="M207">
        <v>-32768</v>
      </c>
      <c r="N207">
        <v>32767</v>
      </c>
      <c r="O207">
        <v>0</v>
      </c>
      <c r="P207">
        <v>0</v>
      </c>
      <c r="Q207" t="s">
        <v>155</v>
      </c>
      <c r="R207">
        <v>0</v>
      </c>
      <c r="S207">
        <v>1</v>
      </c>
      <c r="T207" t="s">
        <v>155</v>
      </c>
      <c r="U207">
        <v>0</v>
      </c>
      <c r="V207">
        <v>1</v>
      </c>
      <c r="W207" t="s">
        <v>155</v>
      </c>
      <c r="X207">
        <v>0</v>
      </c>
      <c r="Y207">
        <v>1</v>
      </c>
      <c r="Z207" t="s">
        <v>155</v>
      </c>
      <c r="AA207">
        <v>0</v>
      </c>
      <c r="AB207">
        <v>1</v>
      </c>
      <c r="AC207" t="s">
        <v>155</v>
      </c>
      <c r="AD207">
        <v>0</v>
      </c>
      <c r="AE207">
        <v>1</v>
      </c>
      <c r="AF207" t="s">
        <v>155</v>
      </c>
      <c r="AG207">
        <v>0</v>
      </c>
      <c r="AH207">
        <v>1</v>
      </c>
      <c r="AI207">
        <v>0</v>
      </c>
      <c r="AJ207" t="s">
        <v>155</v>
      </c>
      <c r="AK207">
        <v>0</v>
      </c>
      <c r="AL207">
        <v>1</v>
      </c>
      <c r="AM207" t="s">
        <v>4774</v>
      </c>
      <c r="AN207">
        <v>-32768</v>
      </c>
      <c r="AO207">
        <v>32767</v>
      </c>
      <c r="AP207" t="s">
        <v>4775</v>
      </c>
      <c r="AQ207" t="s">
        <v>157</v>
      </c>
      <c r="AR207" t="s">
        <v>158</v>
      </c>
      <c r="AS207" t="str">
        <f>VLOOKUP('intouch变量（整型） '!$A207,基本表格!$G:$Q,3,FALSE)</f>
        <v>DB1202,INT6</v>
      </c>
      <c r="AT207" t="str">
        <f>VLOOKUP('intouch变量（整型） '!$A207,基本表格!$G:$Q,10,FALSE)</f>
        <v>No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</row>
    <row r="208" spans="1:55">
      <c r="A208" t="s">
        <v>4981</v>
      </c>
      <c r="B208" s="11" t="str">
        <f t="shared" si="3"/>
        <v>CHP2</v>
      </c>
      <c r="C208" s="11" t="str">
        <f>VLOOKUP('intouch变量（整型） '!$A208,基本表格!$G:$Q,2,FALSE)</f>
        <v>2#刨片机刹车电磁阀  阀开启延时(s)</v>
      </c>
      <c r="D208" t="s">
        <v>154</v>
      </c>
      <c r="E208" t="s">
        <v>154</v>
      </c>
      <c r="F208">
        <v>0</v>
      </c>
      <c r="G208" t="s">
        <v>154</v>
      </c>
      <c r="H208" t="s">
        <v>154</v>
      </c>
      <c r="I208">
        <v>0</v>
      </c>
      <c r="J208">
        <v>0</v>
      </c>
      <c r="L208">
        <v>0</v>
      </c>
      <c r="M208">
        <v>-32768</v>
      </c>
      <c r="N208">
        <v>32767</v>
      </c>
      <c r="O208">
        <v>0</v>
      </c>
      <c r="P208">
        <v>0</v>
      </c>
      <c r="Q208" t="s">
        <v>155</v>
      </c>
      <c r="R208">
        <v>0</v>
      </c>
      <c r="S208">
        <v>1</v>
      </c>
      <c r="T208" t="s">
        <v>155</v>
      </c>
      <c r="U208">
        <v>0</v>
      </c>
      <c r="V208">
        <v>1</v>
      </c>
      <c r="W208" t="s">
        <v>155</v>
      </c>
      <c r="X208">
        <v>0</v>
      </c>
      <c r="Y208">
        <v>1</v>
      </c>
      <c r="Z208" t="s">
        <v>155</v>
      </c>
      <c r="AA208">
        <v>0</v>
      </c>
      <c r="AB208">
        <v>1</v>
      </c>
      <c r="AC208" t="s">
        <v>155</v>
      </c>
      <c r="AD208">
        <v>0</v>
      </c>
      <c r="AE208">
        <v>1</v>
      </c>
      <c r="AF208" t="s">
        <v>155</v>
      </c>
      <c r="AG208">
        <v>0</v>
      </c>
      <c r="AH208">
        <v>1</v>
      </c>
      <c r="AI208">
        <v>0</v>
      </c>
      <c r="AJ208" t="s">
        <v>155</v>
      </c>
      <c r="AK208">
        <v>0</v>
      </c>
      <c r="AL208">
        <v>1</v>
      </c>
      <c r="AM208" t="s">
        <v>4774</v>
      </c>
      <c r="AN208">
        <v>-32768</v>
      </c>
      <c r="AO208">
        <v>32767</v>
      </c>
      <c r="AP208" t="s">
        <v>4775</v>
      </c>
      <c r="AQ208" t="s">
        <v>157</v>
      </c>
      <c r="AR208" t="s">
        <v>158</v>
      </c>
      <c r="AS208" t="str">
        <f>VLOOKUP('intouch变量（整型） '!$A208,基本表格!$G:$Q,3,FALSE)</f>
        <v>DB1202,INT14</v>
      </c>
      <c r="AT208" t="str">
        <f>VLOOKUP('intouch变量（整型） '!$A208,基本表格!$G:$Q,10,FALSE)</f>
        <v>No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</row>
    <row r="209" spans="1:55">
      <c r="A209" t="s">
        <v>4982</v>
      </c>
      <c r="B209" s="11" t="str">
        <f t="shared" si="3"/>
        <v>CHP2</v>
      </c>
      <c r="C209" s="11" t="str">
        <f>VLOOKUP('intouch变量（整型） '!$A209,基本表格!$G:$Q,2,FALSE)</f>
        <v>2#刨片机刹车电磁阀  阀关闭延时(s)</v>
      </c>
      <c r="D209" t="s">
        <v>154</v>
      </c>
      <c r="E209" t="s">
        <v>154</v>
      </c>
      <c r="F209">
        <v>0</v>
      </c>
      <c r="G209" t="s">
        <v>154</v>
      </c>
      <c r="H209" t="s">
        <v>154</v>
      </c>
      <c r="I209">
        <v>0</v>
      </c>
      <c r="J209">
        <v>0</v>
      </c>
      <c r="L209">
        <v>0</v>
      </c>
      <c r="M209">
        <v>-32768</v>
      </c>
      <c r="N209">
        <v>32767</v>
      </c>
      <c r="O209">
        <v>0</v>
      </c>
      <c r="P209">
        <v>0</v>
      </c>
      <c r="Q209" t="s">
        <v>155</v>
      </c>
      <c r="R209">
        <v>0</v>
      </c>
      <c r="S209">
        <v>1</v>
      </c>
      <c r="T209" t="s">
        <v>155</v>
      </c>
      <c r="U209">
        <v>0</v>
      </c>
      <c r="V209">
        <v>1</v>
      </c>
      <c r="W209" t="s">
        <v>155</v>
      </c>
      <c r="X209">
        <v>0</v>
      </c>
      <c r="Y209">
        <v>1</v>
      </c>
      <c r="Z209" t="s">
        <v>155</v>
      </c>
      <c r="AA209">
        <v>0</v>
      </c>
      <c r="AB209">
        <v>1</v>
      </c>
      <c r="AC209" t="s">
        <v>155</v>
      </c>
      <c r="AD209">
        <v>0</v>
      </c>
      <c r="AE209">
        <v>1</v>
      </c>
      <c r="AF209" t="s">
        <v>155</v>
      </c>
      <c r="AG209">
        <v>0</v>
      </c>
      <c r="AH209">
        <v>1</v>
      </c>
      <c r="AI209">
        <v>0</v>
      </c>
      <c r="AJ209" t="s">
        <v>155</v>
      </c>
      <c r="AK209">
        <v>0</v>
      </c>
      <c r="AL209">
        <v>1</v>
      </c>
      <c r="AM209" t="s">
        <v>4774</v>
      </c>
      <c r="AN209">
        <v>-32768</v>
      </c>
      <c r="AO209">
        <v>32767</v>
      </c>
      <c r="AP209" t="s">
        <v>4775</v>
      </c>
      <c r="AQ209" t="s">
        <v>157</v>
      </c>
      <c r="AR209" t="s">
        <v>158</v>
      </c>
      <c r="AS209" t="str">
        <f>VLOOKUP('intouch变量（整型） '!$A209,基本表格!$G:$Q,3,FALSE)</f>
        <v>DB1202,INT16</v>
      </c>
      <c r="AT209" t="str">
        <f>VLOOKUP('intouch变量（整型） '!$A209,基本表格!$G:$Q,10,FALSE)</f>
        <v>No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</row>
    <row r="210" spans="1:55">
      <c r="A210" t="s">
        <v>4983</v>
      </c>
      <c r="B210" s="11" t="str">
        <f t="shared" si="3"/>
        <v>CHP2</v>
      </c>
      <c r="C210" s="11" t="str">
        <f>VLOOKUP('intouch变量（整型） '!$A210,基本表格!$G:$Q,2,FALSE)</f>
        <v>2#刨片机电磁门锁电磁阀  阀开启延时(s)</v>
      </c>
      <c r="D210" t="s">
        <v>154</v>
      </c>
      <c r="E210" t="s">
        <v>154</v>
      </c>
      <c r="F210">
        <v>0</v>
      </c>
      <c r="G210" t="s">
        <v>154</v>
      </c>
      <c r="H210" t="s">
        <v>154</v>
      </c>
      <c r="I210">
        <v>0</v>
      </c>
      <c r="J210">
        <v>0</v>
      </c>
      <c r="L210">
        <v>0</v>
      </c>
      <c r="M210">
        <v>-32768</v>
      </c>
      <c r="N210">
        <v>32767</v>
      </c>
      <c r="O210">
        <v>0</v>
      </c>
      <c r="P210">
        <v>0</v>
      </c>
      <c r="Q210" t="s">
        <v>155</v>
      </c>
      <c r="R210">
        <v>0</v>
      </c>
      <c r="S210">
        <v>1</v>
      </c>
      <c r="T210" t="s">
        <v>155</v>
      </c>
      <c r="U210">
        <v>0</v>
      </c>
      <c r="V210">
        <v>1</v>
      </c>
      <c r="W210" t="s">
        <v>155</v>
      </c>
      <c r="X210">
        <v>0</v>
      </c>
      <c r="Y210">
        <v>1</v>
      </c>
      <c r="Z210" t="s">
        <v>155</v>
      </c>
      <c r="AA210">
        <v>0</v>
      </c>
      <c r="AB210">
        <v>1</v>
      </c>
      <c r="AC210" t="s">
        <v>155</v>
      </c>
      <c r="AD210">
        <v>0</v>
      </c>
      <c r="AE210">
        <v>1</v>
      </c>
      <c r="AF210" t="s">
        <v>155</v>
      </c>
      <c r="AG210">
        <v>0</v>
      </c>
      <c r="AH210">
        <v>1</v>
      </c>
      <c r="AI210">
        <v>0</v>
      </c>
      <c r="AJ210" t="s">
        <v>155</v>
      </c>
      <c r="AK210">
        <v>0</v>
      </c>
      <c r="AL210">
        <v>1</v>
      </c>
      <c r="AM210" t="s">
        <v>4774</v>
      </c>
      <c r="AN210">
        <v>-32768</v>
      </c>
      <c r="AO210">
        <v>32767</v>
      </c>
      <c r="AP210" t="s">
        <v>4775</v>
      </c>
      <c r="AQ210" t="s">
        <v>157</v>
      </c>
      <c r="AR210" t="s">
        <v>158</v>
      </c>
      <c r="AS210" t="str">
        <f>VLOOKUP('intouch变量（整型） '!$A210,基本表格!$G:$Q,3,FALSE)</f>
        <v>DB1202,INT24</v>
      </c>
      <c r="AT210" t="str">
        <f>VLOOKUP('intouch变量（整型） '!$A210,基本表格!$G:$Q,10,FALSE)</f>
        <v>No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</row>
    <row r="211" spans="1:55">
      <c r="A211" t="s">
        <v>4984</v>
      </c>
      <c r="B211" s="11" t="str">
        <f t="shared" si="3"/>
        <v>CHP2</v>
      </c>
      <c r="C211" s="11" t="str">
        <f>VLOOKUP('intouch变量（整型） '!$A211,基本表格!$G:$Q,2,FALSE)</f>
        <v>2#刨片机电磁门锁电磁阀  阀关闭延时(s)</v>
      </c>
      <c r="D211" t="s">
        <v>154</v>
      </c>
      <c r="E211" t="s">
        <v>154</v>
      </c>
      <c r="F211">
        <v>0</v>
      </c>
      <c r="G211" t="s">
        <v>154</v>
      </c>
      <c r="H211" t="s">
        <v>154</v>
      </c>
      <c r="I211">
        <v>0</v>
      </c>
      <c r="J211">
        <v>0</v>
      </c>
      <c r="L211">
        <v>0</v>
      </c>
      <c r="M211">
        <v>-32768</v>
      </c>
      <c r="N211">
        <v>32767</v>
      </c>
      <c r="O211">
        <v>0</v>
      </c>
      <c r="P211">
        <v>0</v>
      </c>
      <c r="Q211" t="s">
        <v>155</v>
      </c>
      <c r="R211">
        <v>0</v>
      </c>
      <c r="S211">
        <v>1</v>
      </c>
      <c r="T211" t="s">
        <v>155</v>
      </c>
      <c r="U211">
        <v>0</v>
      </c>
      <c r="V211">
        <v>1</v>
      </c>
      <c r="W211" t="s">
        <v>155</v>
      </c>
      <c r="X211">
        <v>0</v>
      </c>
      <c r="Y211">
        <v>1</v>
      </c>
      <c r="Z211" t="s">
        <v>155</v>
      </c>
      <c r="AA211">
        <v>0</v>
      </c>
      <c r="AB211">
        <v>1</v>
      </c>
      <c r="AC211" t="s">
        <v>155</v>
      </c>
      <c r="AD211">
        <v>0</v>
      </c>
      <c r="AE211">
        <v>1</v>
      </c>
      <c r="AF211" t="s">
        <v>155</v>
      </c>
      <c r="AG211">
        <v>0</v>
      </c>
      <c r="AH211">
        <v>1</v>
      </c>
      <c r="AI211">
        <v>0</v>
      </c>
      <c r="AJ211" t="s">
        <v>155</v>
      </c>
      <c r="AK211">
        <v>0</v>
      </c>
      <c r="AL211">
        <v>1</v>
      </c>
      <c r="AM211" t="s">
        <v>4774</v>
      </c>
      <c r="AN211">
        <v>-32768</v>
      </c>
      <c r="AO211">
        <v>32767</v>
      </c>
      <c r="AP211" t="s">
        <v>4775</v>
      </c>
      <c r="AQ211" t="s">
        <v>157</v>
      </c>
      <c r="AR211" t="s">
        <v>158</v>
      </c>
      <c r="AS211" t="str">
        <f>VLOOKUP('intouch变量（整型） '!$A211,基本表格!$G:$Q,3,FALSE)</f>
        <v>DB1202,INT26</v>
      </c>
      <c r="AT211" t="str">
        <f>VLOOKUP('intouch变量（整型） '!$A211,基本表格!$G:$Q,10,FALSE)</f>
        <v>No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</row>
    <row r="212" spans="1:55">
      <c r="A212" t="s">
        <v>4985</v>
      </c>
      <c r="B212" s="11" t="str">
        <f t="shared" si="3"/>
        <v>CHP2</v>
      </c>
      <c r="C212" s="11" t="str">
        <f>VLOOKUP('intouch变量（整型） '!$A212,基本表格!$G:$Q,2,FALSE)</f>
        <v>2#刨片机油缸锁  阀开启延时(s)</v>
      </c>
      <c r="D212" t="s">
        <v>154</v>
      </c>
      <c r="E212" t="s">
        <v>154</v>
      </c>
      <c r="F212">
        <v>0</v>
      </c>
      <c r="G212" t="s">
        <v>154</v>
      </c>
      <c r="H212" t="s">
        <v>154</v>
      </c>
      <c r="I212">
        <v>0</v>
      </c>
      <c r="J212">
        <v>0</v>
      </c>
      <c r="L212">
        <v>0</v>
      </c>
      <c r="M212">
        <v>-32768</v>
      </c>
      <c r="N212">
        <v>32767</v>
      </c>
      <c r="O212">
        <v>0</v>
      </c>
      <c r="P212">
        <v>0</v>
      </c>
      <c r="Q212" t="s">
        <v>155</v>
      </c>
      <c r="R212">
        <v>0</v>
      </c>
      <c r="S212">
        <v>1</v>
      </c>
      <c r="T212" t="s">
        <v>155</v>
      </c>
      <c r="U212">
        <v>0</v>
      </c>
      <c r="V212">
        <v>1</v>
      </c>
      <c r="W212" t="s">
        <v>155</v>
      </c>
      <c r="X212">
        <v>0</v>
      </c>
      <c r="Y212">
        <v>1</v>
      </c>
      <c r="Z212" t="s">
        <v>155</v>
      </c>
      <c r="AA212">
        <v>0</v>
      </c>
      <c r="AB212">
        <v>1</v>
      </c>
      <c r="AC212" t="s">
        <v>155</v>
      </c>
      <c r="AD212">
        <v>0</v>
      </c>
      <c r="AE212">
        <v>1</v>
      </c>
      <c r="AF212" t="s">
        <v>155</v>
      </c>
      <c r="AG212">
        <v>0</v>
      </c>
      <c r="AH212">
        <v>1</v>
      </c>
      <c r="AI212">
        <v>0</v>
      </c>
      <c r="AJ212" t="s">
        <v>155</v>
      </c>
      <c r="AK212">
        <v>0</v>
      </c>
      <c r="AL212">
        <v>1</v>
      </c>
      <c r="AM212" t="s">
        <v>4774</v>
      </c>
      <c r="AN212">
        <v>-32768</v>
      </c>
      <c r="AO212">
        <v>32767</v>
      </c>
      <c r="AP212" t="s">
        <v>4775</v>
      </c>
      <c r="AQ212" t="s">
        <v>157</v>
      </c>
      <c r="AR212" t="s">
        <v>158</v>
      </c>
      <c r="AS212" t="str">
        <f>VLOOKUP('intouch变量（整型） '!$A212,基本表格!$G:$Q,3,FALSE)</f>
        <v>DB1202,INT34</v>
      </c>
      <c r="AT212" t="str">
        <f>VLOOKUP('intouch变量（整型） '!$A212,基本表格!$G:$Q,10,FALSE)</f>
        <v>No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</row>
    <row r="213" spans="1:55">
      <c r="A213" t="s">
        <v>4986</v>
      </c>
      <c r="B213" s="11" t="str">
        <f t="shared" si="3"/>
        <v>CHP2</v>
      </c>
      <c r="C213" s="11" t="str">
        <f>VLOOKUP('intouch变量（整型） '!$A213,基本表格!$G:$Q,2,FALSE)</f>
        <v>2#刨片机油缸锁  阀关闭延时(s)</v>
      </c>
      <c r="D213" t="s">
        <v>154</v>
      </c>
      <c r="E213" t="s">
        <v>154</v>
      </c>
      <c r="F213">
        <v>0</v>
      </c>
      <c r="G213" t="s">
        <v>154</v>
      </c>
      <c r="H213" t="s">
        <v>154</v>
      </c>
      <c r="I213">
        <v>0</v>
      </c>
      <c r="J213">
        <v>0</v>
      </c>
      <c r="L213">
        <v>0</v>
      </c>
      <c r="M213">
        <v>-32768</v>
      </c>
      <c r="N213">
        <v>32767</v>
      </c>
      <c r="O213">
        <v>0</v>
      </c>
      <c r="P213">
        <v>0</v>
      </c>
      <c r="Q213" t="s">
        <v>155</v>
      </c>
      <c r="R213">
        <v>0</v>
      </c>
      <c r="S213">
        <v>1</v>
      </c>
      <c r="T213" t="s">
        <v>155</v>
      </c>
      <c r="U213">
        <v>0</v>
      </c>
      <c r="V213">
        <v>1</v>
      </c>
      <c r="W213" t="s">
        <v>155</v>
      </c>
      <c r="X213">
        <v>0</v>
      </c>
      <c r="Y213">
        <v>1</v>
      </c>
      <c r="Z213" t="s">
        <v>155</v>
      </c>
      <c r="AA213">
        <v>0</v>
      </c>
      <c r="AB213">
        <v>1</v>
      </c>
      <c r="AC213" t="s">
        <v>155</v>
      </c>
      <c r="AD213">
        <v>0</v>
      </c>
      <c r="AE213">
        <v>1</v>
      </c>
      <c r="AF213" t="s">
        <v>155</v>
      </c>
      <c r="AG213">
        <v>0</v>
      </c>
      <c r="AH213">
        <v>1</v>
      </c>
      <c r="AI213">
        <v>0</v>
      </c>
      <c r="AJ213" t="s">
        <v>155</v>
      </c>
      <c r="AK213">
        <v>0</v>
      </c>
      <c r="AL213">
        <v>1</v>
      </c>
      <c r="AM213" t="s">
        <v>4774</v>
      </c>
      <c r="AN213">
        <v>-32768</v>
      </c>
      <c r="AO213">
        <v>32767</v>
      </c>
      <c r="AP213" t="s">
        <v>4775</v>
      </c>
      <c r="AQ213" t="s">
        <v>157</v>
      </c>
      <c r="AR213" t="s">
        <v>158</v>
      </c>
      <c r="AS213" t="str">
        <f>VLOOKUP('intouch变量（整型） '!$A213,基本表格!$G:$Q,3,FALSE)</f>
        <v>DB1202,INT36</v>
      </c>
      <c r="AT213" t="str">
        <f>VLOOKUP('intouch变量（整型） '!$A213,基本表格!$G:$Q,10,FALSE)</f>
        <v>No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</row>
    <row r="214" spans="1:55">
      <c r="A214" t="s">
        <v>4987</v>
      </c>
      <c r="B214" s="11" t="str">
        <f t="shared" si="3"/>
        <v>CHP3</v>
      </c>
      <c r="C214" s="11" t="str">
        <f>VLOOKUP('intouch变量（整型） '!$A214,基本表格!$G:$Q,2,FALSE)</f>
        <v>2435+P10-M1 3#环式刨片机 电机控制 断链超时时间 秒</v>
      </c>
      <c r="D214" t="s">
        <v>154</v>
      </c>
      <c r="E214" t="s">
        <v>154</v>
      </c>
      <c r="F214">
        <v>0</v>
      </c>
      <c r="G214" t="s">
        <v>154</v>
      </c>
      <c r="H214" t="s">
        <v>154</v>
      </c>
      <c r="I214">
        <v>0</v>
      </c>
      <c r="J214">
        <v>0</v>
      </c>
      <c r="L214">
        <v>0</v>
      </c>
      <c r="M214">
        <v>-32768</v>
      </c>
      <c r="N214">
        <v>32767</v>
      </c>
      <c r="O214">
        <v>0</v>
      </c>
      <c r="P214">
        <v>0</v>
      </c>
      <c r="Q214" t="s">
        <v>155</v>
      </c>
      <c r="R214">
        <v>0</v>
      </c>
      <c r="S214">
        <v>1</v>
      </c>
      <c r="T214" t="s">
        <v>155</v>
      </c>
      <c r="U214">
        <v>0</v>
      </c>
      <c r="V214">
        <v>1</v>
      </c>
      <c r="W214" t="s">
        <v>155</v>
      </c>
      <c r="X214">
        <v>0</v>
      </c>
      <c r="Y214">
        <v>1</v>
      </c>
      <c r="Z214" t="s">
        <v>155</v>
      </c>
      <c r="AA214">
        <v>0</v>
      </c>
      <c r="AB214">
        <v>1</v>
      </c>
      <c r="AC214" t="s">
        <v>155</v>
      </c>
      <c r="AD214">
        <v>0</v>
      </c>
      <c r="AE214">
        <v>1</v>
      </c>
      <c r="AF214" t="s">
        <v>155</v>
      </c>
      <c r="AG214">
        <v>0</v>
      </c>
      <c r="AH214">
        <v>1</v>
      </c>
      <c r="AI214">
        <v>0</v>
      </c>
      <c r="AJ214" t="s">
        <v>155</v>
      </c>
      <c r="AK214">
        <v>0</v>
      </c>
      <c r="AL214">
        <v>1</v>
      </c>
      <c r="AM214" t="s">
        <v>4774</v>
      </c>
      <c r="AN214">
        <v>-32768</v>
      </c>
      <c r="AO214">
        <v>32767</v>
      </c>
      <c r="AP214" t="s">
        <v>4775</v>
      </c>
      <c r="AQ214" t="s">
        <v>157</v>
      </c>
      <c r="AR214" t="s">
        <v>158</v>
      </c>
      <c r="AS214" t="str">
        <f>VLOOKUP('intouch变量（整型） '!$A214,基本表格!$G:$Q,3,FALSE)</f>
        <v>DB1300,INT4</v>
      </c>
      <c r="AT214" t="str">
        <f>VLOOKUP('intouch变量（整型） '!$A214,基本表格!$G:$Q,10,FALSE)</f>
        <v>No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</row>
    <row r="215" spans="1:55">
      <c r="A215" t="s">
        <v>4988</v>
      </c>
      <c r="B215" s="11" t="str">
        <f t="shared" si="3"/>
        <v>CHP3</v>
      </c>
      <c r="C215" s="11" t="str">
        <f>VLOOKUP('intouch变量（整型） '!$A215,基本表格!$G:$Q,2,FALSE)</f>
        <v>2435+P10-M1 3#环式刨片机 电机控制 堵料检测时间 秒</v>
      </c>
      <c r="D215" t="s">
        <v>154</v>
      </c>
      <c r="E215" t="s">
        <v>154</v>
      </c>
      <c r="F215">
        <v>0</v>
      </c>
      <c r="G215" t="s">
        <v>154</v>
      </c>
      <c r="H215" t="s">
        <v>154</v>
      </c>
      <c r="I215">
        <v>0</v>
      </c>
      <c r="J215">
        <v>0</v>
      </c>
      <c r="L215">
        <v>0</v>
      </c>
      <c r="M215">
        <v>-32768</v>
      </c>
      <c r="N215">
        <v>32767</v>
      </c>
      <c r="O215">
        <v>0</v>
      </c>
      <c r="P215">
        <v>0</v>
      </c>
      <c r="Q215" t="s">
        <v>155</v>
      </c>
      <c r="R215">
        <v>0</v>
      </c>
      <c r="S215">
        <v>1</v>
      </c>
      <c r="T215" t="s">
        <v>155</v>
      </c>
      <c r="U215">
        <v>0</v>
      </c>
      <c r="V215">
        <v>1</v>
      </c>
      <c r="W215" t="s">
        <v>155</v>
      </c>
      <c r="X215">
        <v>0</v>
      </c>
      <c r="Y215">
        <v>1</v>
      </c>
      <c r="Z215" t="s">
        <v>155</v>
      </c>
      <c r="AA215">
        <v>0</v>
      </c>
      <c r="AB215">
        <v>1</v>
      </c>
      <c r="AC215" t="s">
        <v>155</v>
      </c>
      <c r="AD215">
        <v>0</v>
      </c>
      <c r="AE215">
        <v>1</v>
      </c>
      <c r="AF215" t="s">
        <v>155</v>
      </c>
      <c r="AG215">
        <v>0</v>
      </c>
      <c r="AH215">
        <v>1</v>
      </c>
      <c r="AI215">
        <v>0</v>
      </c>
      <c r="AJ215" t="s">
        <v>155</v>
      </c>
      <c r="AK215">
        <v>0</v>
      </c>
      <c r="AL215">
        <v>1</v>
      </c>
      <c r="AM215" t="s">
        <v>4774</v>
      </c>
      <c r="AN215">
        <v>-32768</v>
      </c>
      <c r="AO215">
        <v>32767</v>
      </c>
      <c r="AP215" t="s">
        <v>4775</v>
      </c>
      <c r="AQ215" t="s">
        <v>157</v>
      </c>
      <c r="AR215" t="s">
        <v>158</v>
      </c>
      <c r="AS215" t="str">
        <f>VLOOKUP('intouch变量（整型） '!$A215,基本表格!$G:$Q,3,FALSE)</f>
        <v>DB1300,INT6</v>
      </c>
      <c r="AT215" t="str">
        <f>VLOOKUP('intouch变量（整型） '!$A215,基本表格!$G:$Q,10,FALSE)</f>
        <v>No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</row>
    <row r="216" spans="1:55">
      <c r="A216" t="s">
        <v>4989</v>
      </c>
      <c r="B216" s="11" t="str">
        <f t="shared" si="3"/>
        <v>CHP3</v>
      </c>
      <c r="C216" s="11" t="str">
        <f>VLOOKUP('intouch变量（整型） '!$A216,基本表格!$G:$Q,2,FALSE)</f>
        <v>2435+P10-M1 3#环式刨片机 电机控制 左跑偏检测时间</v>
      </c>
      <c r="D216" t="s">
        <v>154</v>
      </c>
      <c r="E216" t="s">
        <v>154</v>
      </c>
      <c r="F216">
        <v>0</v>
      </c>
      <c r="G216" t="s">
        <v>154</v>
      </c>
      <c r="H216" t="s">
        <v>154</v>
      </c>
      <c r="I216">
        <v>0</v>
      </c>
      <c r="J216">
        <v>0</v>
      </c>
      <c r="L216">
        <v>0</v>
      </c>
      <c r="M216">
        <v>-32768</v>
      </c>
      <c r="N216">
        <v>32767</v>
      </c>
      <c r="O216">
        <v>0</v>
      </c>
      <c r="P216">
        <v>0</v>
      </c>
      <c r="Q216" t="s">
        <v>155</v>
      </c>
      <c r="R216">
        <v>0</v>
      </c>
      <c r="S216">
        <v>1</v>
      </c>
      <c r="T216" t="s">
        <v>155</v>
      </c>
      <c r="U216">
        <v>0</v>
      </c>
      <c r="V216">
        <v>1</v>
      </c>
      <c r="W216" t="s">
        <v>155</v>
      </c>
      <c r="X216">
        <v>0</v>
      </c>
      <c r="Y216">
        <v>1</v>
      </c>
      <c r="Z216" t="s">
        <v>155</v>
      </c>
      <c r="AA216">
        <v>0</v>
      </c>
      <c r="AB216">
        <v>1</v>
      </c>
      <c r="AC216" t="s">
        <v>155</v>
      </c>
      <c r="AD216">
        <v>0</v>
      </c>
      <c r="AE216">
        <v>1</v>
      </c>
      <c r="AF216" t="s">
        <v>155</v>
      </c>
      <c r="AG216">
        <v>0</v>
      </c>
      <c r="AH216">
        <v>1</v>
      </c>
      <c r="AI216">
        <v>0</v>
      </c>
      <c r="AJ216" t="s">
        <v>155</v>
      </c>
      <c r="AK216">
        <v>0</v>
      </c>
      <c r="AL216">
        <v>1</v>
      </c>
      <c r="AM216" t="s">
        <v>4774</v>
      </c>
      <c r="AN216">
        <v>-32768</v>
      </c>
      <c r="AO216">
        <v>32767</v>
      </c>
      <c r="AP216" t="s">
        <v>4775</v>
      </c>
      <c r="AQ216" t="s">
        <v>157</v>
      </c>
      <c r="AR216" t="s">
        <v>158</v>
      </c>
      <c r="AS216" t="str">
        <f>VLOOKUP('intouch变量（整型） '!$A216,基本表格!$G:$Q,3,FALSE)</f>
        <v>DB1300,INT10</v>
      </c>
      <c r="AT216" t="str">
        <f>VLOOKUP('intouch变量（整型） '!$A216,基本表格!$G:$Q,10,FALSE)</f>
        <v>No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</row>
    <row r="217" spans="1:55">
      <c r="A217" t="s">
        <v>4990</v>
      </c>
      <c r="B217" s="11" t="str">
        <f t="shared" si="3"/>
        <v>CHP3</v>
      </c>
      <c r="C217" s="11" t="str">
        <f>VLOOKUP('intouch变量（整型） '!$A217,基本表格!$G:$Q,2,FALSE)</f>
        <v>2435+P10-M1 3#环式刨片机 电机控制 右跑偏检测时间</v>
      </c>
      <c r="D217" t="s">
        <v>154</v>
      </c>
      <c r="E217" t="s">
        <v>154</v>
      </c>
      <c r="F217">
        <v>0</v>
      </c>
      <c r="G217" t="s">
        <v>154</v>
      </c>
      <c r="H217" t="s">
        <v>154</v>
      </c>
      <c r="I217">
        <v>0</v>
      </c>
      <c r="J217">
        <v>0</v>
      </c>
      <c r="L217">
        <v>0</v>
      </c>
      <c r="M217">
        <v>-32768</v>
      </c>
      <c r="N217">
        <v>32767</v>
      </c>
      <c r="O217">
        <v>0</v>
      </c>
      <c r="P217">
        <v>0</v>
      </c>
      <c r="Q217" t="s">
        <v>155</v>
      </c>
      <c r="R217">
        <v>0</v>
      </c>
      <c r="S217">
        <v>1</v>
      </c>
      <c r="T217" t="s">
        <v>155</v>
      </c>
      <c r="U217">
        <v>0</v>
      </c>
      <c r="V217">
        <v>1</v>
      </c>
      <c r="W217" t="s">
        <v>155</v>
      </c>
      <c r="X217">
        <v>0</v>
      </c>
      <c r="Y217">
        <v>1</v>
      </c>
      <c r="Z217" t="s">
        <v>155</v>
      </c>
      <c r="AA217">
        <v>0</v>
      </c>
      <c r="AB217">
        <v>1</v>
      </c>
      <c r="AC217" t="s">
        <v>155</v>
      </c>
      <c r="AD217">
        <v>0</v>
      </c>
      <c r="AE217">
        <v>1</v>
      </c>
      <c r="AF217" t="s">
        <v>155</v>
      </c>
      <c r="AG217">
        <v>0</v>
      </c>
      <c r="AH217">
        <v>1</v>
      </c>
      <c r="AI217">
        <v>0</v>
      </c>
      <c r="AJ217" t="s">
        <v>155</v>
      </c>
      <c r="AK217">
        <v>0</v>
      </c>
      <c r="AL217">
        <v>1</v>
      </c>
      <c r="AM217" t="s">
        <v>4774</v>
      </c>
      <c r="AN217">
        <v>-32768</v>
      </c>
      <c r="AO217">
        <v>32767</v>
      </c>
      <c r="AP217" t="s">
        <v>4775</v>
      </c>
      <c r="AQ217" t="s">
        <v>157</v>
      </c>
      <c r="AR217" t="s">
        <v>158</v>
      </c>
      <c r="AS217" t="str">
        <f>VLOOKUP('intouch变量（整型） '!$A217,基本表格!$G:$Q,3,FALSE)</f>
        <v>DB1300,INT14</v>
      </c>
      <c r="AT217" t="str">
        <f>VLOOKUP('intouch变量（整型） '!$A217,基本表格!$G:$Q,10,FALSE)</f>
        <v>No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</row>
    <row r="218" spans="1:55">
      <c r="A218" t="s">
        <v>4991</v>
      </c>
      <c r="B218" s="11" t="str">
        <f t="shared" si="3"/>
        <v>CHP3</v>
      </c>
      <c r="C218" s="11" t="str">
        <f>VLOOKUP('intouch变量（整型） '!$A218,基本表格!$G:$Q,2,FALSE)</f>
        <v>2435+P10-M1 3#环式刨片机 电机控制 联动启动延时</v>
      </c>
      <c r="D218" t="s">
        <v>154</v>
      </c>
      <c r="E218" t="s">
        <v>154</v>
      </c>
      <c r="F218">
        <v>0</v>
      </c>
      <c r="G218" t="s">
        <v>154</v>
      </c>
      <c r="H218" t="s">
        <v>154</v>
      </c>
      <c r="I218">
        <v>0</v>
      </c>
      <c r="J218">
        <v>0</v>
      </c>
      <c r="L218">
        <v>0</v>
      </c>
      <c r="M218">
        <v>-32768</v>
      </c>
      <c r="N218">
        <v>32767</v>
      </c>
      <c r="O218">
        <v>0</v>
      </c>
      <c r="P218">
        <v>0</v>
      </c>
      <c r="Q218" t="s">
        <v>155</v>
      </c>
      <c r="R218">
        <v>0</v>
      </c>
      <c r="S218">
        <v>1</v>
      </c>
      <c r="T218" t="s">
        <v>155</v>
      </c>
      <c r="U218">
        <v>0</v>
      </c>
      <c r="V218">
        <v>1</v>
      </c>
      <c r="W218" t="s">
        <v>155</v>
      </c>
      <c r="X218">
        <v>0</v>
      </c>
      <c r="Y218">
        <v>1</v>
      </c>
      <c r="Z218" t="s">
        <v>155</v>
      </c>
      <c r="AA218">
        <v>0</v>
      </c>
      <c r="AB218">
        <v>1</v>
      </c>
      <c r="AC218" t="s">
        <v>155</v>
      </c>
      <c r="AD218">
        <v>0</v>
      </c>
      <c r="AE218">
        <v>1</v>
      </c>
      <c r="AF218" t="s">
        <v>155</v>
      </c>
      <c r="AG218">
        <v>0</v>
      </c>
      <c r="AH218">
        <v>1</v>
      </c>
      <c r="AI218">
        <v>0</v>
      </c>
      <c r="AJ218" t="s">
        <v>155</v>
      </c>
      <c r="AK218">
        <v>0</v>
      </c>
      <c r="AL218">
        <v>1</v>
      </c>
      <c r="AM218" t="s">
        <v>4774</v>
      </c>
      <c r="AN218">
        <v>-32768</v>
      </c>
      <c r="AO218">
        <v>32767</v>
      </c>
      <c r="AP218" t="s">
        <v>4775</v>
      </c>
      <c r="AQ218" t="s">
        <v>157</v>
      </c>
      <c r="AR218" t="s">
        <v>158</v>
      </c>
      <c r="AS218" t="str">
        <f>VLOOKUP('intouch变量（整型） '!$A218,基本表格!$G:$Q,3,FALSE)</f>
        <v>DB1300,INT18</v>
      </c>
      <c r="AT218" t="str">
        <f>VLOOKUP('intouch变量（整型） '!$A218,基本表格!$G:$Q,10,FALSE)</f>
        <v>No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</row>
    <row r="219" spans="1:55">
      <c r="A219" t="s">
        <v>4992</v>
      </c>
      <c r="B219" s="11" t="str">
        <f t="shared" si="3"/>
        <v>CHP3</v>
      </c>
      <c r="C219" s="11" t="str">
        <f>VLOOKUP('intouch变量（整型） '!$A219,基本表格!$G:$Q,2,FALSE)</f>
        <v>2435+P10-M1 3#环式刨片机 电机控制 起动转换时间 秒</v>
      </c>
      <c r="D219" t="s">
        <v>154</v>
      </c>
      <c r="E219" t="s">
        <v>154</v>
      </c>
      <c r="F219">
        <v>0</v>
      </c>
      <c r="G219" t="s">
        <v>154</v>
      </c>
      <c r="H219" t="s">
        <v>154</v>
      </c>
      <c r="I219">
        <v>0</v>
      </c>
      <c r="J219">
        <v>0</v>
      </c>
      <c r="L219">
        <v>0</v>
      </c>
      <c r="M219">
        <v>-32768</v>
      </c>
      <c r="N219">
        <v>32767</v>
      </c>
      <c r="O219">
        <v>0</v>
      </c>
      <c r="P219">
        <v>0</v>
      </c>
      <c r="Q219" t="s">
        <v>155</v>
      </c>
      <c r="R219">
        <v>0</v>
      </c>
      <c r="S219">
        <v>1</v>
      </c>
      <c r="T219" t="s">
        <v>155</v>
      </c>
      <c r="U219">
        <v>0</v>
      </c>
      <c r="V219">
        <v>1</v>
      </c>
      <c r="W219" t="s">
        <v>155</v>
      </c>
      <c r="X219">
        <v>0</v>
      </c>
      <c r="Y219">
        <v>1</v>
      </c>
      <c r="Z219" t="s">
        <v>155</v>
      </c>
      <c r="AA219">
        <v>0</v>
      </c>
      <c r="AB219">
        <v>1</v>
      </c>
      <c r="AC219" t="s">
        <v>155</v>
      </c>
      <c r="AD219">
        <v>0</v>
      </c>
      <c r="AE219">
        <v>1</v>
      </c>
      <c r="AF219" t="s">
        <v>155</v>
      </c>
      <c r="AG219">
        <v>0</v>
      </c>
      <c r="AH219">
        <v>1</v>
      </c>
      <c r="AI219">
        <v>0</v>
      </c>
      <c r="AJ219" t="s">
        <v>155</v>
      </c>
      <c r="AK219">
        <v>0</v>
      </c>
      <c r="AL219">
        <v>1</v>
      </c>
      <c r="AM219" t="s">
        <v>4774</v>
      </c>
      <c r="AN219">
        <v>-32768</v>
      </c>
      <c r="AO219">
        <v>32767</v>
      </c>
      <c r="AP219" t="s">
        <v>4775</v>
      </c>
      <c r="AQ219" t="s">
        <v>157</v>
      </c>
      <c r="AR219" t="s">
        <v>158</v>
      </c>
      <c r="AS219" t="str">
        <f>VLOOKUP('intouch变量（整型） '!$A219,基本表格!$G:$Q,3,FALSE)</f>
        <v>DB1300,INT20</v>
      </c>
      <c r="AT219" t="str">
        <f>VLOOKUP('intouch变量（整型） '!$A219,基本表格!$G:$Q,10,FALSE)</f>
        <v>No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</row>
    <row r="220" spans="1:55">
      <c r="A220" t="s">
        <v>4993</v>
      </c>
      <c r="B220" s="11" t="str">
        <f t="shared" si="3"/>
        <v>CHP3</v>
      </c>
      <c r="C220" s="11" t="str">
        <f>VLOOKUP('intouch变量（整型） '!$A220,基本表格!$G:$Q,2,FALSE)</f>
        <v>2435+P10-M1 3#环式刨片机 给定频率 实际内码</v>
      </c>
      <c r="D220" t="s">
        <v>154</v>
      </c>
      <c r="E220" t="s">
        <v>154</v>
      </c>
      <c r="F220">
        <v>0</v>
      </c>
      <c r="G220" t="s">
        <v>154</v>
      </c>
      <c r="H220" t="s">
        <v>154</v>
      </c>
      <c r="I220">
        <v>0</v>
      </c>
      <c r="J220">
        <v>0</v>
      </c>
      <c r="L220">
        <v>0</v>
      </c>
      <c r="M220">
        <v>-32768</v>
      </c>
      <c r="N220">
        <v>32767</v>
      </c>
      <c r="O220">
        <v>0</v>
      </c>
      <c r="P220">
        <v>0</v>
      </c>
      <c r="Q220" t="s">
        <v>155</v>
      </c>
      <c r="R220">
        <v>0</v>
      </c>
      <c r="S220">
        <v>1</v>
      </c>
      <c r="T220" t="s">
        <v>155</v>
      </c>
      <c r="U220">
        <v>0</v>
      </c>
      <c r="V220">
        <v>1</v>
      </c>
      <c r="W220" t="s">
        <v>155</v>
      </c>
      <c r="X220">
        <v>0</v>
      </c>
      <c r="Y220">
        <v>1</v>
      </c>
      <c r="Z220" t="s">
        <v>155</v>
      </c>
      <c r="AA220">
        <v>0</v>
      </c>
      <c r="AB220">
        <v>1</v>
      </c>
      <c r="AC220" t="s">
        <v>155</v>
      </c>
      <c r="AD220">
        <v>0</v>
      </c>
      <c r="AE220">
        <v>1</v>
      </c>
      <c r="AF220" t="s">
        <v>155</v>
      </c>
      <c r="AG220">
        <v>0</v>
      </c>
      <c r="AH220">
        <v>1</v>
      </c>
      <c r="AI220">
        <v>0</v>
      </c>
      <c r="AJ220" t="s">
        <v>155</v>
      </c>
      <c r="AK220">
        <v>0</v>
      </c>
      <c r="AL220">
        <v>1</v>
      </c>
      <c r="AM220" t="s">
        <v>4774</v>
      </c>
      <c r="AN220">
        <v>-32768</v>
      </c>
      <c r="AO220">
        <v>32767</v>
      </c>
      <c r="AP220" t="s">
        <v>4775</v>
      </c>
      <c r="AQ220" t="s">
        <v>157</v>
      </c>
      <c r="AR220" t="s">
        <v>158</v>
      </c>
      <c r="AS220" t="str">
        <f>VLOOKUP('intouch变量（整型） '!$A220,基本表格!$G:$Q,3,FALSE)</f>
        <v>DB1300,INT52</v>
      </c>
      <c r="AT220" t="str">
        <f>VLOOKUP('intouch变量（整型） '!$A220,基本表格!$G:$Q,10,FALSE)</f>
        <v>Yes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</row>
    <row r="221" spans="1:55">
      <c r="A221" t="s">
        <v>4994</v>
      </c>
      <c r="B221" s="11" t="str">
        <f t="shared" si="3"/>
        <v>CHP3</v>
      </c>
      <c r="C221" s="11" t="str">
        <f>VLOOKUP('intouch变量（整型） '!$A221,基本表格!$G:$Q,2,FALSE)</f>
        <v>2435+P10-M1 3#环式刨片机 反馈频率 实际内码</v>
      </c>
      <c r="D221" t="s">
        <v>154</v>
      </c>
      <c r="E221" t="s">
        <v>154</v>
      </c>
      <c r="F221">
        <v>0</v>
      </c>
      <c r="G221" t="s">
        <v>154</v>
      </c>
      <c r="H221" t="s">
        <v>154</v>
      </c>
      <c r="I221">
        <v>0</v>
      </c>
      <c r="J221">
        <v>0</v>
      </c>
      <c r="L221">
        <v>0</v>
      </c>
      <c r="M221">
        <v>-32768</v>
      </c>
      <c r="N221">
        <v>32767</v>
      </c>
      <c r="O221">
        <v>0</v>
      </c>
      <c r="P221">
        <v>0</v>
      </c>
      <c r="Q221" t="s">
        <v>155</v>
      </c>
      <c r="R221">
        <v>0</v>
      </c>
      <c r="S221">
        <v>1</v>
      </c>
      <c r="T221" t="s">
        <v>155</v>
      </c>
      <c r="U221">
        <v>0</v>
      </c>
      <c r="V221">
        <v>1</v>
      </c>
      <c r="W221" t="s">
        <v>155</v>
      </c>
      <c r="X221">
        <v>0</v>
      </c>
      <c r="Y221">
        <v>1</v>
      </c>
      <c r="Z221" t="s">
        <v>155</v>
      </c>
      <c r="AA221">
        <v>0</v>
      </c>
      <c r="AB221">
        <v>1</v>
      </c>
      <c r="AC221" t="s">
        <v>155</v>
      </c>
      <c r="AD221">
        <v>0</v>
      </c>
      <c r="AE221">
        <v>1</v>
      </c>
      <c r="AF221" t="s">
        <v>155</v>
      </c>
      <c r="AG221">
        <v>0</v>
      </c>
      <c r="AH221">
        <v>1</v>
      </c>
      <c r="AI221">
        <v>0</v>
      </c>
      <c r="AJ221" t="s">
        <v>155</v>
      </c>
      <c r="AK221">
        <v>0</v>
      </c>
      <c r="AL221">
        <v>1</v>
      </c>
      <c r="AM221" t="s">
        <v>4774</v>
      </c>
      <c r="AN221">
        <v>-32768</v>
      </c>
      <c r="AO221">
        <v>32767</v>
      </c>
      <c r="AP221" t="s">
        <v>4775</v>
      </c>
      <c r="AQ221" t="s">
        <v>157</v>
      </c>
      <c r="AR221" t="s">
        <v>158</v>
      </c>
      <c r="AS221" t="str">
        <f>VLOOKUP('intouch变量（整型） '!$A221,基本表格!$G:$Q,3,FALSE)</f>
        <v>DB1300,INT102</v>
      </c>
      <c r="AT221" t="str">
        <f>VLOOKUP('intouch变量（整型） '!$A221,基本表格!$G:$Q,10,FALSE)</f>
        <v>Yes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</row>
    <row r="222" spans="1:55">
      <c r="A222" t="s">
        <v>4995</v>
      </c>
      <c r="B222" s="11" t="str">
        <f t="shared" si="3"/>
        <v>CHP3</v>
      </c>
      <c r="C222" s="11" t="str">
        <f>VLOOKUP('intouch变量（整型） '!$A222,基本表格!$G:$Q,2,FALSE)</f>
        <v>2435+P10-M1 3#环式刨片机 变频器通讯 警告</v>
      </c>
      <c r="D222" t="s">
        <v>154</v>
      </c>
      <c r="E222" t="s">
        <v>154</v>
      </c>
      <c r="F222">
        <v>0</v>
      </c>
      <c r="G222" t="s">
        <v>154</v>
      </c>
      <c r="H222" t="s">
        <v>154</v>
      </c>
      <c r="I222">
        <v>0</v>
      </c>
      <c r="J222">
        <v>0</v>
      </c>
      <c r="L222">
        <v>0</v>
      </c>
      <c r="M222">
        <v>-32768</v>
      </c>
      <c r="N222">
        <v>32767</v>
      </c>
      <c r="O222">
        <v>0</v>
      </c>
      <c r="P222">
        <v>0</v>
      </c>
      <c r="Q222" t="s">
        <v>155</v>
      </c>
      <c r="R222">
        <v>0</v>
      </c>
      <c r="S222">
        <v>1</v>
      </c>
      <c r="T222" t="s">
        <v>155</v>
      </c>
      <c r="U222">
        <v>0</v>
      </c>
      <c r="V222">
        <v>1</v>
      </c>
      <c r="W222" t="s">
        <v>155</v>
      </c>
      <c r="X222">
        <v>0</v>
      </c>
      <c r="Y222">
        <v>1</v>
      </c>
      <c r="Z222" t="s">
        <v>155</v>
      </c>
      <c r="AA222">
        <v>0</v>
      </c>
      <c r="AB222">
        <v>1</v>
      </c>
      <c r="AC222" t="s">
        <v>155</v>
      </c>
      <c r="AD222">
        <v>0</v>
      </c>
      <c r="AE222">
        <v>1</v>
      </c>
      <c r="AF222" t="s">
        <v>155</v>
      </c>
      <c r="AG222">
        <v>0</v>
      </c>
      <c r="AH222">
        <v>1</v>
      </c>
      <c r="AI222">
        <v>0</v>
      </c>
      <c r="AJ222" t="s">
        <v>155</v>
      </c>
      <c r="AK222">
        <v>0</v>
      </c>
      <c r="AL222">
        <v>1</v>
      </c>
      <c r="AM222" t="s">
        <v>4774</v>
      </c>
      <c r="AN222">
        <v>-32768</v>
      </c>
      <c r="AO222">
        <v>32767</v>
      </c>
      <c r="AP222" t="s">
        <v>4775</v>
      </c>
      <c r="AQ222" t="s">
        <v>157</v>
      </c>
      <c r="AR222" t="s">
        <v>158</v>
      </c>
      <c r="AS222" t="str">
        <f>VLOOKUP('intouch变量（整型） '!$A222,基本表格!$G:$Q,3,FALSE)</f>
        <v>DB1300,INT152</v>
      </c>
      <c r="AT222" t="str">
        <f>VLOOKUP('intouch变量（整型） '!$A222,基本表格!$G:$Q,10,FALSE)</f>
        <v>Yes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</row>
    <row r="223" spans="1:55">
      <c r="A223" t="s">
        <v>4996</v>
      </c>
      <c r="B223" s="11" t="str">
        <f t="shared" si="3"/>
        <v>CHP3</v>
      </c>
      <c r="C223" s="11" t="str">
        <f>VLOOKUP('intouch变量（整型） '!$A223,基本表格!$G:$Q,2,FALSE)</f>
        <v>2435+P10-M1 3#环式刨片机 变频器通讯 报警代码</v>
      </c>
      <c r="D223" t="s">
        <v>154</v>
      </c>
      <c r="E223" t="s">
        <v>154</v>
      </c>
      <c r="F223">
        <v>0</v>
      </c>
      <c r="G223" t="s">
        <v>154</v>
      </c>
      <c r="H223" t="s">
        <v>154</v>
      </c>
      <c r="I223">
        <v>0</v>
      </c>
      <c r="J223">
        <v>0</v>
      </c>
      <c r="L223">
        <v>0</v>
      </c>
      <c r="M223">
        <v>-32768</v>
      </c>
      <c r="N223">
        <v>32767</v>
      </c>
      <c r="O223">
        <v>0</v>
      </c>
      <c r="P223">
        <v>0</v>
      </c>
      <c r="Q223" t="s">
        <v>155</v>
      </c>
      <c r="R223">
        <v>0</v>
      </c>
      <c r="S223">
        <v>1</v>
      </c>
      <c r="T223" t="s">
        <v>155</v>
      </c>
      <c r="U223">
        <v>0</v>
      </c>
      <c r="V223">
        <v>1</v>
      </c>
      <c r="W223" t="s">
        <v>155</v>
      </c>
      <c r="X223">
        <v>0</v>
      </c>
      <c r="Y223">
        <v>1</v>
      </c>
      <c r="Z223" t="s">
        <v>155</v>
      </c>
      <c r="AA223">
        <v>0</v>
      </c>
      <c r="AB223">
        <v>1</v>
      </c>
      <c r="AC223" t="s">
        <v>155</v>
      </c>
      <c r="AD223">
        <v>0</v>
      </c>
      <c r="AE223">
        <v>1</v>
      </c>
      <c r="AF223" t="s">
        <v>155</v>
      </c>
      <c r="AG223">
        <v>0</v>
      </c>
      <c r="AH223">
        <v>1</v>
      </c>
      <c r="AI223">
        <v>0</v>
      </c>
      <c r="AJ223" t="s">
        <v>155</v>
      </c>
      <c r="AK223">
        <v>0</v>
      </c>
      <c r="AL223">
        <v>1</v>
      </c>
      <c r="AM223" t="s">
        <v>4774</v>
      </c>
      <c r="AN223">
        <v>-32768</v>
      </c>
      <c r="AO223">
        <v>32767</v>
      </c>
      <c r="AP223" t="s">
        <v>4775</v>
      </c>
      <c r="AQ223" t="s">
        <v>157</v>
      </c>
      <c r="AR223" t="s">
        <v>158</v>
      </c>
      <c r="AS223" t="str">
        <f>VLOOKUP('intouch变量（整型） '!$A223,基本表格!$G:$Q,3,FALSE)</f>
        <v>DB1300,INT154</v>
      </c>
      <c r="AT223" t="str">
        <f>VLOOKUP('intouch变量（整型） '!$A223,基本表格!$G:$Q,10,FALSE)</f>
        <v>Yes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</row>
    <row r="224" spans="1:55">
      <c r="A224" t="s">
        <v>4997</v>
      </c>
      <c r="B224" s="11" t="str">
        <f t="shared" si="3"/>
        <v>CHP3</v>
      </c>
      <c r="C224" s="11" t="str">
        <f>VLOOKUP('intouch变量（整型） '!$A224,基本表格!$G:$Q,2,FALSE)</f>
        <v>2435+P10-M1 3#环式刨片机 反馈转速 实际内码</v>
      </c>
      <c r="D224" t="s">
        <v>154</v>
      </c>
      <c r="E224" t="s">
        <v>154</v>
      </c>
      <c r="F224">
        <v>0</v>
      </c>
      <c r="G224" t="s">
        <v>154</v>
      </c>
      <c r="H224" t="s">
        <v>154</v>
      </c>
      <c r="I224">
        <v>0</v>
      </c>
      <c r="J224">
        <v>0</v>
      </c>
      <c r="L224">
        <v>0</v>
      </c>
      <c r="M224">
        <v>-32768</v>
      </c>
      <c r="N224">
        <v>32767</v>
      </c>
      <c r="O224">
        <v>0</v>
      </c>
      <c r="P224">
        <v>0</v>
      </c>
      <c r="Q224" t="s">
        <v>155</v>
      </c>
      <c r="R224">
        <v>0</v>
      </c>
      <c r="S224">
        <v>1</v>
      </c>
      <c r="T224" t="s">
        <v>155</v>
      </c>
      <c r="U224">
        <v>0</v>
      </c>
      <c r="V224">
        <v>1</v>
      </c>
      <c r="W224" t="s">
        <v>155</v>
      </c>
      <c r="X224">
        <v>0</v>
      </c>
      <c r="Y224">
        <v>1</v>
      </c>
      <c r="Z224" t="s">
        <v>155</v>
      </c>
      <c r="AA224">
        <v>0</v>
      </c>
      <c r="AB224">
        <v>1</v>
      </c>
      <c r="AC224" t="s">
        <v>155</v>
      </c>
      <c r="AD224">
        <v>0</v>
      </c>
      <c r="AE224">
        <v>1</v>
      </c>
      <c r="AF224" t="s">
        <v>155</v>
      </c>
      <c r="AG224">
        <v>0</v>
      </c>
      <c r="AH224">
        <v>1</v>
      </c>
      <c r="AI224">
        <v>0</v>
      </c>
      <c r="AJ224" t="s">
        <v>155</v>
      </c>
      <c r="AK224">
        <v>0</v>
      </c>
      <c r="AL224">
        <v>1</v>
      </c>
      <c r="AM224" t="s">
        <v>4774</v>
      </c>
      <c r="AN224">
        <v>-32768</v>
      </c>
      <c r="AO224">
        <v>32767</v>
      </c>
      <c r="AP224" t="s">
        <v>4775</v>
      </c>
      <c r="AQ224" t="s">
        <v>157</v>
      </c>
      <c r="AR224" t="s">
        <v>158</v>
      </c>
      <c r="AS224" t="str">
        <f>VLOOKUP('intouch变量（整型） '!$A224,基本表格!$G:$Q,3,FALSE)</f>
        <v>DB1300,INT202</v>
      </c>
      <c r="AT224" t="str">
        <f>VLOOKUP('intouch变量（整型） '!$A224,基本表格!$G:$Q,10,FALSE)</f>
        <v>Yes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</row>
    <row r="225" spans="1:55">
      <c r="A225" t="s">
        <v>4998</v>
      </c>
      <c r="B225" s="11" t="str">
        <f t="shared" si="3"/>
        <v>CHP3</v>
      </c>
      <c r="C225" s="11" t="str">
        <f>VLOOKUP('intouch变量（整型） '!$A225,基本表格!$G:$Q,2,FALSE)</f>
        <v>2435+P10-M1 3#环式刨片机 反馈电流 实际内码</v>
      </c>
      <c r="D225" t="s">
        <v>154</v>
      </c>
      <c r="E225" t="s">
        <v>154</v>
      </c>
      <c r="F225">
        <v>0</v>
      </c>
      <c r="G225" t="s">
        <v>154</v>
      </c>
      <c r="H225" t="s">
        <v>154</v>
      </c>
      <c r="I225">
        <v>0</v>
      </c>
      <c r="J225">
        <v>0</v>
      </c>
      <c r="L225">
        <v>0</v>
      </c>
      <c r="M225">
        <v>-32768</v>
      </c>
      <c r="N225">
        <v>32767</v>
      </c>
      <c r="O225">
        <v>0</v>
      </c>
      <c r="P225">
        <v>0</v>
      </c>
      <c r="Q225" t="s">
        <v>155</v>
      </c>
      <c r="R225">
        <v>0</v>
      </c>
      <c r="S225">
        <v>1</v>
      </c>
      <c r="T225" t="s">
        <v>155</v>
      </c>
      <c r="U225">
        <v>0</v>
      </c>
      <c r="V225">
        <v>1</v>
      </c>
      <c r="W225" t="s">
        <v>155</v>
      </c>
      <c r="X225">
        <v>0</v>
      </c>
      <c r="Y225">
        <v>1</v>
      </c>
      <c r="Z225" t="s">
        <v>155</v>
      </c>
      <c r="AA225">
        <v>0</v>
      </c>
      <c r="AB225">
        <v>1</v>
      </c>
      <c r="AC225" t="s">
        <v>155</v>
      </c>
      <c r="AD225">
        <v>0</v>
      </c>
      <c r="AE225">
        <v>1</v>
      </c>
      <c r="AF225" t="s">
        <v>155</v>
      </c>
      <c r="AG225">
        <v>0</v>
      </c>
      <c r="AH225">
        <v>1</v>
      </c>
      <c r="AI225">
        <v>0</v>
      </c>
      <c r="AJ225" t="s">
        <v>155</v>
      </c>
      <c r="AK225">
        <v>0</v>
      </c>
      <c r="AL225">
        <v>1</v>
      </c>
      <c r="AM225" t="s">
        <v>4774</v>
      </c>
      <c r="AN225">
        <v>-32768</v>
      </c>
      <c r="AO225">
        <v>32767</v>
      </c>
      <c r="AP225" t="s">
        <v>4775</v>
      </c>
      <c r="AQ225" t="s">
        <v>157</v>
      </c>
      <c r="AR225" t="s">
        <v>158</v>
      </c>
      <c r="AS225" t="str">
        <f>VLOOKUP('intouch变量（整型） '!$A225,基本表格!$G:$Q,3,FALSE)</f>
        <v>DB1300,INT252</v>
      </c>
      <c r="AT225" t="str">
        <f>VLOOKUP('intouch变量（整型） '!$A225,基本表格!$G:$Q,10,FALSE)</f>
        <v>Yes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</row>
    <row r="226" spans="1:55">
      <c r="A226" t="s">
        <v>4999</v>
      </c>
      <c r="B226" s="11" t="str">
        <f t="shared" si="3"/>
        <v>CHP3</v>
      </c>
      <c r="C226" s="11" t="str">
        <f>VLOOKUP('intouch变量（整型） '!$A226,基本表格!$G:$Q,2,FALSE)</f>
        <v>2432+P5-M5 刨片机料仓3#出料螺旋A 电机控制 断链超时时间 秒</v>
      </c>
      <c r="D226" t="s">
        <v>154</v>
      </c>
      <c r="E226" t="s">
        <v>154</v>
      </c>
      <c r="F226">
        <v>0</v>
      </c>
      <c r="G226" t="s">
        <v>154</v>
      </c>
      <c r="H226" t="s">
        <v>154</v>
      </c>
      <c r="I226">
        <v>0</v>
      </c>
      <c r="J226">
        <v>0</v>
      </c>
      <c r="L226">
        <v>0</v>
      </c>
      <c r="M226">
        <v>-32768</v>
      </c>
      <c r="N226">
        <v>32767</v>
      </c>
      <c r="O226">
        <v>0</v>
      </c>
      <c r="P226">
        <v>0</v>
      </c>
      <c r="Q226" t="s">
        <v>155</v>
      </c>
      <c r="R226">
        <v>0</v>
      </c>
      <c r="S226">
        <v>1</v>
      </c>
      <c r="T226" t="s">
        <v>155</v>
      </c>
      <c r="U226">
        <v>0</v>
      </c>
      <c r="V226">
        <v>1</v>
      </c>
      <c r="W226" t="s">
        <v>155</v>
      </c>
      <c r="X226">
        <v>0</v>
      </c>
      <c r="Y226">
        <v>1</v>
      </c>
      <c r="Z226" t="s">
        <v>155</v>
      </c>
      <c r="AA226">
        <v>0</v>
      </c>
      <c r="AB226">
        <v>1</v>
      </c>
      <c r="AC226" t="s">
        <v>155</v>
      </c>
      <c r="AD226">
        <v>0</v>
      </c>
      <c r="AE226">
        <v>1</v>
      </c>
      <c r="AF226" t="s">
        <v>155</v>
      </c>
      <c r="AG226">
        <v>0</v>
      </c>
      <c r="AH226">
        <v>1</v>
      </c>
      <c r="AI226">
        <v>0</v>
      </c>
      <c r="AJ226" t="s">
        <v>155</v>
      </c>
      <c r="AK226">
        <v>0</v>
      </c>
      <c r="AL226">
        <v>1</v>
      </c>
      <c r="AM226" t="s">
        <v>4774</v>
      </c>
      <c r="AN226">
        <v>-32768</v>
      </c>
      <c r="AO226">
        <v>32767</v>
      </c>
      <c r="AP226" t="s">
        <v>4775</v>
      </c>
      <c r="AQ226" t="s">
        <v>157</v>
      </c>
      <c r="AR226" t="s">
        <v>158</v>
      </c>
      <c r="AS226" t="str">
        <f>VLOOKUP('intouch变量（整型） '!$A226,基本表格!$G:$Q,3,FALSE)</f>
        <v>DB1300,INT304</v>
      </c>
      <c r="AT226" t="str">
        <f>VLOOKUP('intouch变量（整型） '!$A226,基本表格!$G:$Q,10,FALSE)</f>
        <v>No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</row>
    <row r="227" spans="1:55">
      <c r="A227" t="s">
        <v>5000</v>
      </c>
      <c r="B227" s="11" t="str">
        <f t="shared" si="3"/>
        <v>CHP3</v>
      </c>
      <c r="C227" s="11" t="str">
        <f>VLOOKUP('intouch变量（整型） '!$A227,基本表格!$G:$Q,2,FALSE)</f>
        <v>2432+P5-M5 刨片机料仓3#出料螺旋A 电机控制 堵料检测时间 秒</v>
      </c>
      <c r="D227" t="s">
        <v>154</v>
      </c>
      <c r="E227" t="s">
        <v>154</v>
      </c>
      <c r="F227">
        <v>0</v>
      </c>
      <c r="G227" t="s">
        <v>154</v>
      </c>
      <c r="H227" t="s">
        <v>154</v>
      </c>
      <c r="I227">
        <v>0</v>
      </c>
      <c r="J227">
        <v>0</v>
      </c>
      <c r="L227">
        <v>0</v>
      </c>
      <c r="M227">
        <v>-32768</v>
      </c>
      <c r="N227">
        <v>32767</v>
      </c>
      <c r="O227">
        <v>0</v>
      </c>
      <c r="P227">
        <v>0</v>
      </c>
      <c r="Q227" t="s">
        <v>155</v>
      </c>
      <c r="R227">
        <v>0</v>
      </c>
      <c r="S227">
        <v>1</v>
      </c>
      <c r="T227" t="s">
        <v>155</v>
      </c>
      <c r="U227">
        <v>0</v>
      </c>
      <c r="V227">
        <v>1</v>
      </c>
      <c r="W227" t="s">
        <v>155</v>
      </c>
      <c r="X227">
        <v>0</v>
      </c>
      <c r="Y227">
        <v>1</v>
      </c>
      <c r="Z227" t="s">
        <v>155</v>
      </c>
      <c r="AA227">
        <v>0</v>
      </c>
      <c r="AB227">
        <v>1</v>
      </c>
      <c r="AC227" t="s">
        <v>155</v>
      </c>
      <c r="AD227">
        <v>0</v>
      </c>
      <c r="AE227">
        <v>1</v>
      </c>
      <c r="AF227" t="s">
        <v>155</v>
      </c>
      <c r="AG227">
        <v>0</v>
      </c>
      <c r="AH227">
        <v>1</v>
      </c>
      <c r="AI227">
        <v>0</v>
      </c>
      <c r="AJ227" t="s">
        <v>155</v>
      </c>
      <c r="AK227">
        <v>0</v>
      </c>
      <c r="AL227">
        <v>1</v>
      </c>
      <c r="AM227" t="s">
        <v>4774</v>
      </c>
      <c r="AN227">
        <v>-32768</v>
      </c>
      <c r="AO227">
        <v>32767</v>
      </c>
      <c r="AP227" t="s">
        <v>4775</v>
      </c>
      <c r="AQ227" t="s">
        <v>157</v>
      </c>
      <c r="AR227" t="s">
        <v>158</v>
      </c>
      <c r="AS227" t="str">
        <f>VLOOKUP('intouch变量（整型） '!$A227,基本表格!$G:$Q,3,FALSE)</f>
        <v>DB1300,INT306</v>
      </c>
      <c r="AT227" t="str">
        <f>VLOOKUP('intouch变量（整型） '!$A227,基本表格!$G:$Q,10,FALSE)</f>
        <v>No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</row>
    <row r="228" spans="1:55">
      <c r="A228" t="s">
        <v>5001</v>
      </c>
      <c r="B228" s="11" t="str">
        <f t="shared" si="3"/>
        <v>CHP3</v>
      </c>
      <c r="C228" s="11" t="str">
        <f>VLOOKUP('intouch变量（整型） '!$A228,基本表格!$G:$Q,2,FALSE)</f>
        <v>2432+P5-M5 刨片机料仓3#出料螺旋A 电机控制 左跑偏检测时间</v>
      </c>
      <c r="D228" t="s">
        <v>154</v>
      </c>
      <c r="E228" t="s">
        <v>154</v>
      </c>
      <c r="F228">
        <v>0</v>
      </c>
      <c r="G228" t="s">
        <v>154</v>
      </c>
      <c r="H228" t="s">
        <v>154</v>
      </c>
      <c r="I228">
        <v>0</v>
      </c>
      <c r="J228">
        <v>0</v>
      </c>
      <c r="L228">
        <v>0</v>
      </c>
      <c r="M228">
        <v>-32768</v>
      </c>
      <c r="N228">
        <v>32767</v>
      </c>
      <c r="O228">
        <v>0</v>
      </c>
      <c r="P228">
        <v>0</v>
      </c>
      <c r="Q228" t="s">
        <v>155</v>
      </c>
      <c r="R228">
        <v>0</v>
      </c>
      <c r="S228">
        <v>1</v>
      </c>
      <c r="T228" t="s">
        <v>155</v>
      </c>
      <c r="U228">
        <v>0</v>
      </c>
      <c r="V228">
        <v>1</v>
      </c>
      <c r="W228" t="s">
        <v>155</v>
      </c>
      <c r="X228">
        <v>0</v>
      </c>
      <c r="Y228">
        <v>1</v>
      </c>
      <c r="Z228" t="s">
        <v>155</v>
      </c>
      <c r="AA228">
        <v>0</v>
      </c>
      <c r="AB228">
        <v>1</v>
      </c>
      <c r="AC228" t="s">
        <v>155</v>
      </c>
      <c r="AD228">
        <v>0</v>
      </c>
      <c r="AE228">
        <v>1</v>
      </c>
      <c r="AF228" t="s">
        <v>155</v>
      </c>
      <c r="AG228">
        <v>0</v>
      </c>
      <c r="AH228">
        <v>1</v>
      </c>
      <c r="AI228">
        <v>0</v>
      </c>
      <c r="AJ228" t="s">
        <v>155</v>
      </c>
      <c r="AK228">
        <v>0</v>
      </c>
      <c r="AL228">
        <v>1</v>
      </c>
      <c r="AM228" t="s">
        <v>4774</v>
      </c>
      <c r="AN228">
        <v>-32768</v>
      </c>
      <c r="AO228">
        <v>32767</v>
      </c>
      <c r="AP228" t="s">
        <v>4775</v>
      </c>
      <c r="AQ228" t="s">
        <v>157</v>
      </c>
      <c r="AR228" t="s">
        <v>158</v>
      </c>
      <c r="AS228" t="str">
        <f>VLOOKUP('intouch变量（整型） '!$A228,基本表格!$G:$Q,3,FALSE)</f>
        <v>DB1300,INT310</v>
      </c>
      <c r="AT228" t="str">
        <f>VLOOKUP('intouch变量（整型） '!$A228,基本表格!$G:$Q,10,FALSE)</f>
        <v>No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</row>
    <row r="229" spans="1:55">
      <c r="A229" t="s">
        <v>5002</v>
      </c>
      <c r="B229" s="11" t="str">
        <f t="shared" si="3"/>
        <v>CHP3</v>
      </c>
      <c r="C229" s="11" t="str">
        <f>VLOOKUP('intouch变量（整型） '!$A229,基本表格!$G:$Q,2,FALSE)</f>
        <v>2432+P5-M5 刨片机料仓3#出料螺旋A 电机控制 右跑偏检测时间</v>
      </c>
      <c r="D229" t="s">
        <v>154</v>
      </c>
      <c r="E229" t="s">
        <v>154</v>
      </c>
      <c r="F229">
        <v>0</v>
      </c>
      <c r="G229" t="s">
        <v>154</v>
      </c>
      <c r="H229" t="s">
        <v>154</v>
      </c>
      <c r="I229">
        <v>0</v>
      </c>
      <c r="J229">
        <v>0</v>
      </c>
      <c r="L229">
        <v>0</v>
      </c>
      <c r="M229">
        <v>-32768</v>
      </c>
      <c r="N229">
        <v>32767</v>
      </c>
      <c r="O229">
        <v>0</v>
      </c>
      <c r="P229">
        <v>0</v>
      </c>
      <c r="Q229" t="s">
        <v>155</v>
      </c>
      <c r="R229">
        <v>0</v>
      </c>
      <c r="S229">
        <v>1</v>
      </c>
      <c r="T229" t="s">
        <v>155</v>
      </c>
      <c r="U229">
        <v>0</v>
      </c>
      <c r="V229">
        <v>1</v>
      </c>
      <c r="W229" t="s">
        <v>155</v>
      </c>
      <c r="X229">
        <v>0</v>
      </c>
      <c r="Y229">
        <v>1</v>
      </c>
      <c r="Z229" t="s">
        <v>155</v>
      </c>
      <c r="AA229">
        <v>0</v>
      </c>
      <c r="AB229">
        <v>1</v>
      </c>
      <c r="AC229" t="s">
        <v>155</v>
      </c>
      <c r="AD229">
        <v>0</v>
      </c>
      <c r="AE229">
        <v>1</v>
      </c>
      <c r="AF229" t="s">
        <v>155</v>
      </c>
      <c r="AG229">
        <v>0</v>
      </c>
      <c r="AH229">
        <v>1</v>
      </c>
      <c r="AI229">
        <v>0</v>
      </c>
      <c r="AJ229" t="s">
        <v>155</v>
      </c>
      <c r="AK229">
        <v>0</v>
      </c>
      <c r="AL229">
        <v>1</v>
      </c>
      <c r="AM229" t="s">
        <v>4774</v>
      </c>
      <c r="AN229">
        <v>-32768</v>
      </c>
      <c r="AO229">
        <v>32767</v>
      </c>
      <c r="AP229" t="s">
        <v>4775</v>
      </c>
      <c r="AQ229" t="s">
        <v>157</v>
      </c>
      <c r="AR229" t="s">
        <v>158</v>
      </c>
      <c r="AS229" t="str">
        <f>VLOOKUP('intouch变量（整型） '!$A229,基本表格!$G:$Q,3,FALSE)</f>
        <v>DB1300,INT314</v>
      </c>
      <c r="AT229" t="str">
        <f>VLOOKUP('intouch变量（整型） '!$A229,基本表格!$G:$Q,10,FALSE)</f>
        <v>No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</row>
    <row r="230" spans="1:55">
      <c r="A230" t="s">
        <v>5003</v>
      </c>
      <c r="B230" s="11" t="str">
        <f t="shared" si="3"/>
        <v>CHP3</v>
      </c>
      <c r="C230" s="11" t="str">
        <f>VLOOKUP('intouch变量（整型） '!$A230,基本表格!$G:$Q,2,FALSE)</f>
        <v>2432+P5-M5 刨片机料仓3#出料螺旋A 电机控制 联动启动延时</v>
      </c>
      <c r="D230" t="s">
        <v>154</v>
      </c>
      <c r="E230" t="s">
        <v>154</v>
      </c>
      <c r="F230">
        <v>0</v>
      </c>
      <c r="G230" t="s">
        <v>154</v>
      </c>
      <c r="H230" t="s">
        <v>154</v>
      </c>
      <c r="I230">
        <v>0</v>
      </c>
      <c r="J230">
        <v>0</v>
      </c>
      <c r="L230">
        <v>0</v>
      </c>
      <c r="M230">
        <v>-32768</v>
      </c>
      <c r="N230">
        <v>32767</v>
      </c>
      <c r="O230">
        <v>0</v>
      </c>
      <c r="P230">
        <v>0</v>
      </c>
      <c r="Q230" t="s">
        <v>155</v>
      </c>
      <c r="R230">
        <v>0</v>
      </c>
      <c r="S230">
        <v>1</v>
      </c>
      <c r="T230" t="s">
        <v>155</v>
      </c>
      <c r="U230">
        <v>0</v>
      </c>
      <c r="V230">
        <v>1</v>
      </c>
      <c r="W230" t="s">
        <v>155</v>
      </c>
      <c r="X230">
        <v>0</v>
      </c>
      <c r="Y230">
        <v>1</v>
      </c>
      <c r="Z230" t="s">
        <v>155</v>
      </c>
      <c r="AA230">
        <v>0</v>
      </c>
      <c r="AB230">
        <v>1</v>
      </c>
      <c r="AC230" t="s">
        <v>155</v>
      </c>
      <c r="AD230">
        <v>0</v>
      </c>
      <c r="AE230">
        <v>1</v>
      </c>
      <c r="AF230" t="s">
        <v>155</v>
      </c>
      <c r="AG230">
        <v>0</v>
      </c>
      <c r="AH230">
        <v>1</v>
      </c>
      <c r="AI230">
        <v>0</v>
      </c>
      <c r="AJ230" t="s">
        <v>155</v>
      </c>
      <c r="AK230">
        <v>0</v>
      </c>
      <c r="AL230">
        <v>1</v>
      </c>
      <c r="AM230" t="s">
        <v>4774</v>
      </c>
      <c r="AN230">
        <v>-32768</v>
      </c>
      <c r="AO230">
        <v>32767</v>
      </c>
      <c r="AP230" t="s">
        <v>4775</v>
      </c>
      <c r="AQ230" t="s">
        <v>157</v>
      </c>
      <c r="AR230" t="s">
        <v>158</v>
      </c>
      <c r="AS230" t="str">
        <f>VLOOKUP('intouch变量（整型） '!$A230,基本表格!$G:$Q,3,FALSE)</f>
        <v>DB1300,INT318</v>
      </c>
      <c r="AT230" t="str">
        <f>VLOOKUP('intouch变量（整型） '!$A230,基本表格!$G:$Q,10,FALSE)</f>
        <v>No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</row>
    <row r="231" spans="1:55">
      <c r="A231" t="s">
        <v>5004</v>
      </c>
      <c r="B231" s="11" t="str">
        <f t="shared" si="3"/>
        <v>CHP3</v>
      </c>
      <c r="C231" s="11" t="str">
        <f>VLOOKUP('intouch变量（整型） '!$A231,基本表格!$G:$Q,2,FALSE)</f>
        <v>2432+P5-M5 刨片机料仓3#出料螺旋A 电机控制 起动转换时间 秒</v>
      </c>
      <c r="D231" t="s">
        <v>154</v>
      </c>
      <c r="E231" t="s">
        <v>154</v>
      </c>
      <c r="F231">
        <v>0</v>
      </c>
      <c r="G231" t="s">
        <v>154</v>
      </c>
      <c r="H231" t="s">
        <v>154</v>
      </c>
      <c r="I231">
        <v>0</v>
      </c>
      <c r="J231">
        <v>0</v>
      </c>
      <c r="L231">
        <v>0</v>
      </c>
      <c r="M231">
        <v>-32768</v>
      </c>
      <c r="N231">
        <v>32767</v>
      </c>
      <c r="O231">
        <v>0</v>
      </c>
      <c r="P231">
        <v>0</v>
      </c>
      <c r="Q231" t="s">
        <v>155</v>
      </c>
      <c r="R231">
        <v>0</v>
      </c>
      <c r="S231">
        <v>1</v>
      </c>
      <c r="T231" t="s">
        <v>155</v>
      </c>
      <c r="U231">
        <v>0</v>
      </c>
      <c r="V231">
        <v>1</v>
      </c>
      <c r="W231" t="s">
        <v>155</v>
      </c>
      <c r="X231">
        <v>0</v>
      </c>
      <c r="Y231">
        <v>1</v>
      </c>
      <c r="Z231" t="s">
        <v>155</v>
      </c>
      <c r="AA231">
        <v>0</v>
      </c>
      <c r="AB231">
        <v>1</v>
      </c>
      <c r="AC231" t="s">
        <v>155</v>
      </c>
      <c r="AD231">
        <v>0</v>
      </c>
      <c r="AE231">
        <v>1</v>
      </c>
      <c r="AF231" t="s">
        <v>155</v>
      </c>
      <c r="AG231">
        <v>0</v>
      </c>
      <c r="AH231">
        <v>1</v>
      </c>
      <c r="AI231">
        <v>0</v>
      </c>
      <c r="AJ231" t="s">
        <v>155</v>
      </c>
      <c r="AK231">
        <v>0</v>
      </c>
      <c r="AL231">
        <v>1</v>
      </c>
      <c r="AM231" t="s">
        <v>4774</v>
      </c>
      <c r="AN231">
        <v>-32768</v>
      </c>
      <c r="AO231">
        <v>32767</v>
      </c>
      <c r="AP231" t="s">
        <v>4775</v>
      </c>
      <c r="AQ231" t="s">
        <v>157</v>
      </c>
      <c r="AR231" t="s">
        <v>158</v>
      </c>
      <c r="AS231" t="str">
        <f>VLOOKUP('intouch变量（整型） '!$A231,基本表格!$G:$Q,3,FALSE)</f>
        <v>DB1300,INT320</v>
      </c>
      <c r="AT231" t="str">
        <f>VLOOKUP('intouch变量（整型） '!$A231,基本表格!$G:$Q,10,FALSE)</f>
        <v>No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</row>
    <row r="232" spans="1:55">
      <c r="A232" t="s">
        <v>5005</v>
      </c>
      <c r="B232" s="11" t="str">
        <f t="shared" si="3"/>
        <v>CHP3</v>
      </c>
      <c r="C232" s="11" t="str">
        <f>VLOOKUP('intouch变量（整型） '!$A232,基本表格!$G:$Q,2,FALSE)</f>
        <v>2432+P5-M5 刨片机料仓3#出料螺旋A 给定频率 实际内码</v>
      </c>
      <c r="D232" t="s">
        <v>154</v>
      </c>
      <c r="E232" t="s">
        <v>154</v>
      </c>
      <c r="F232">
        <v>0</v>
      </c>
      <c r="G232" t="s">
        <v>154</v>
      </c>
      <c r="H232" t="s">
        <v>154</v>
      </c>
      <c r="I232">
        <v>0</v>
      </c>
      <c r="J232">
        <v>0</v>
      </c>
      <c r="L232">
        <v>0</v>
      </c>
      <c r="M232">
        <v>-32768</v>
      </c>
      <c r="N232">
        <v>32767</v>
      </c>
      <c r="O232">
        <v>0</v>
      </c>
      <c r="P232">
        <v>0</v>
      </c>
      <c r="Q232" t="s">
        <v>155</v>
      </c>
      <c r="R232">
        <v>0</v>
      </c>
      <c r="S232">
        <v>1</v>
      </c>
      <c r="T232" t="s">
        <v>155</v>
      </c>
      <c r="U232">
        <v>0</v>
      </c>
      <c r="V232">
        <v>1</v>
      </c>
      <c r="W232" t="s">
        <v>155</v>
      </c>
      <c r="X232">
        <v>0</v>
      </c>
      <c r="Y232">
        <v>1</v>
      </c>
      <c r="Z232" t="s">
        <v>155</v>
      </c>
      <c r="AA232">
        <v>0</v>
      </c>
      <c r="AB232">
        <v>1</v>
      </c>
      <c r="AC232" t="s">
        <v>155</v>
      </c>
      <c r="AD232">
        <v>0</v>
      </c>
      <c r="AE232">
        <v>1</v>
      </c>
      <c r="AF232" t="s">
        <v>155</v>
      </c>
      <c r="AG232">
        <v>0</v>
      </c>
      <c r="AH232">
        <v>1</v>
      </c>
      <c r="AI232">
        <v>0</v>
      </c>
      <c r="AJ232" t="s">
        <v>155</v>
      </c>
      <c r="AK232">
        <v>0</v>
      </c>
      <c r="AL232">
        <v>1</v>
      </c>
      <c r="AM232" t="s">
        <v>4774</v>
      </c>
      <c r="AN232">
        <v>-32768</v>
      </c>
      <c r="AO232">
        <v>32767</v>
      </c>
      <c r="AP232" t="s">
        <v>4775</v>
      </c>
      <c r="AQ232" t="s">
        <v>157</v>
      </c>
      <c r="AR232" t="s">
        <v>158</v>
      </c>
      <c r="AS232" t="str">
        <f>VLOOKUP('intouch变量（整型） '!$A232,基本表格!$G:$Q,3,FALSE)</f>
        <v>DB1300,INT352</v>
      </c>
      <c r="AT232" t="str">
        <f>VLOOKUP('intouch变量（整型） '!$A232,基本表格!$G:$Q,10,FALSE)</f>
        <v>Yes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</row>
    <row r="233" spans="1:55">
      <c r="A233" t="s">
        <v>5006</v>
      </c>
      <c r="B233" s="11" t="str">
        <f t="shared" si="3"/>
        <v>CHP3</v>
      </c>
      <c r="C233" s="11" t="str">
        <f>VLOOKUP('intouch变量（整型） '!$A233,基本表格!$G:$Q,2,FALSE)</f>
        <v>2432+P5-M5 刨片机料仓3#出料螺旋A 反馈频率 实际内码</v>
      </c>
      <c r="D233" t="s">
        <v>154</v>
      </c>
      <c r="E233" t="s">
        <v>154</v>
      </c>
      <c r="F233">
        <v>0</v>
      </c>
      <c r="G233" t="s">
        <v>154</v>
      </c>
      <c r="H233" t="s">
        <v>154</v>
      </c>
      <c r="I233">
        <v>0</v>
      </c>
      <c r="J233">
        <v>0</v>
      </c>
      <c r="L233">
        <v>0</v>
      </c>
      <c r="M233">
        <v>-32768</v>
      </c>
      <c r="N233">
        <v>32767</v>
      </c>
      <c r="O233">
        <v>0</v>
      </c>
      <c r="P233">
        <v>0</v>
      </c>
      <c r="Q233" t="s">
        <v>155</v>
      </c>
      <c r="R233">
        <v>0</v>
      </c>
      <c r="S233">
        <v>1</v>
      </c>
      <c r="T233" t="s">
        <v>155</v>
      </c>
      <c r="U233">
        <v>0</v>
      </c>
      <c r="V233">
        <v>1</v>
      </c>
      <c r="W233" t="s">
        <v>155</v>
      </c>
      <c r="X233">
        <v>0</v>
      </c>
      <c r="Y233">
        <v>1</v>
      </c>
      <c r="Z233" t="s">
        <v>155</v>
      </c>
      <c r="AA233">
        <v>0</v>
      </c>
      <c r="AB233">
        <v>1</v>
      </c>
      <c r="AC233" t="s">
        <v>155</v>
      </c>
      <c r="AD233">
        <v>0</v>
      </c>
      <c r="AE233">
        <v>1</v>
      </c>
      <c r="AF233" t="s">
        <v>155</v>
      </c>
      <c r="AG233">
        <v>0</v>
      </c>
      <c r="AH233">
        <v>1</v>
      </c>
      <c r="AI233">
        <v>0</v>
      </c>
      <c r="AJ233" t="s">
        <v>155</v>
      </c>
      <c r="AK233">
        <v>0</v>
      </c>
      <c r="AL233">
        <v>1</v>
      </c>
      <c r="AM233" t="s">
        <v>4774</v>
      </c>
      <c r="AN233">
        <v>-32768</v>
      </c>
      <c r="AO233">
        <v>32767</v>
      </c>
      <c r="AP233" t="s">
        <v>4775</v>
      </c>
      <c r="AQ233" t="s">
        <v>157</v>
      </c>
      <c r="AR233" t="s">
        <v>158</v>
      </c>
      <c r="AS233" t="str">
        <f>VLOOKUP('intouch变量（整型） '!$A233,基本表格!$G:$Q,3,FALSE)</f>
        <v>DB1300,INT402</v>
      </c>
      <c r="AT233" t="str">
        <f>VLOOKUP('intouch变量（整型） '!$A233,基本表格!$G:$Q,10,FALSE)</f>
        <v>Yes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</row>
    <row r="234" spans="1:55">
      <c r="A234" t="s">
        <v>5007</v>
      </c>
      <c r="B234" s="11" t="str">
        <f t="shared" si="3"/>
        <v>CHP3</v>
      </c>
      <c r="C234" s="11" t="str">
        <f>VLOOKUP('intouch变量（整型） '!$A234,基本表格!$G:$Q,2,FALSE)</f>
        <v>2432+P5-M5 刨片机料仓3#出料螺旋A 变频器通讯 警告</v>
      </c>
      <c r="D234" t="s">
        <v>154</v>
      </c>
      <c r="E234" t="s">
        <v>154</v>
      </c>
      <c r="F234">
        <v>0</v>
      </c>
      <c r="G234" t="s">
        <v>154</v>
      </c>
      <c r="H234" t="s">
        <v>154</v>
      </c>
      <c r="I234">
        <v>0</v>
      </c>
      <c r="J234">
        <v>0</v>
      </c>
      <c r="L234">
        <v>0</v>
      </c>
      <c r="M234">
        <v>-32768</v>
      </c>
      <c r="N234">
        <v>32767</v>
      </c>
      <c r="O234">
        <v>0</v>
      </c>
      <c r="P234">
        <v>0</v>
      </c>
      <c r="Q234" t="s">
        <v>155</v>
      </c>
      <c r="R234">
        <v>0</v>
      </c>
      <c r="S234">
        <v>1</v>
      </c>
      <c r="T234" t="s">
        <v>155</v>
      </c>
      <c r="U234">
        <v>0</v>
      </c>
      <c r="V234">
        <v>1</v>
      </c>
      <c r="W234" t="s">
        <v>155</v>
      </c>
      <c r="X234">
        <v>0</v>
      </c>
      <c r="Y234">
        <v>1</v>
      </c>
      <c r="Z234" t="s">
        <v>155</v>
      </c>
      <c r="AA234">
        <v>0</v>
      </c>
      <c r="AB234">
        <v>1</v>
      </c>
      <c r="AC234" t="s">
        <v>155</v>
      </c>
      <c r="AD234">
        <v>0</v>
      </c>
      <c r="AE234">
        <v>1</v>
      </c>
      <c r="AF234" t="s">
        <v>155</v>
      </c>
      <c r="AG234">
        <v>0</v>
      </c>
      <c r="AH234">
        <v>1</v>
      </c>
      <c r="AI234">
        <v>0</v>
      </c>
      <c r="AJ234" t="s">
        <v>155</v>
      </c>
      <c r="AK234">
        <v>0</v>
      </c>
      <c r="AL234">
        <v>1</v>
      </c>
      <c r="AM234" t="s">
        <v>4774</v>
      </c>
      <c r="AN234">
        <v>-32768</v>
      </c>
      <c r="AO234">
        <v>32767</v>
      </c>
      <c r="AP234" t="s">
        <v>4775</v>
      </c>
      <c r="AQ234" t="s">
        <v>157</v>
      </c>
      <c r="AR234" t="s">
        <v>158</v>
      </c>
      <c r="AS234" t="str">
        <f>VLOOKUP('intouch变量（整型） '!$A234,基本表格!$G:$Q,3,FALSE)</f>
        <v>DB1300,INT452</v>
      </c>
      <c r="AT234" t="str">
        <f>VLOOKUP('intouch变量（整型） '!$A234,基本表格!$G:$Q,10,FALSE)</f>
        <v>Yes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</row>
    <row r="235" spans="1:55">
      <c r="A235" t="s">
        <v>5008</v>
      </c>
      <c r="B235" s="11" t="str">
        <f t="shared" si="3"/>
        <v>CHP3</v>
      </c>
      <c r="C235" s="11" t="str">
        <f>VLOOKUP('intouch变量（整型） '!$A235,基本表格!$G:$Q,2,FALSE)</f>
        <v>2432+P5-M5 刨片机料仓3#出料螺旋A 变频器通讯 报警代码</v>
      </c>
      <c r="D235" t="s">
        <v>154</v>
      </c>
      <c r="E235" t="s">
        <v>154</v>
      </c>
      <c r="F235">
        <v>0</v>
      </c>
      <c r="G235" t="s">
        <v>154</v>
      </c>
      <c r="H235" t="s">
        <v>154</v>
      </c>
      <c r="I235">
        <v>0</v>
      </c>
      <c r="J235">
        <v>0</v>
      </c>
      <c r="L235">
        <v>0</v>
      </c>
      <c r="M235">
        <v>-32768</v>
      </c>
      <c r="N235">
        <v>32767</v>
      </c>
      <c r="O235">
        <v>0</v>
      </c>
      <c r="P235">
        <v>0</v>
      </c>
      <c r="Q235" t="s">
        <v>155</v>
      </c>
      <c r="R235">
        <v>0</v>
      </c>
      <c r="S235">
        <v>1</v>
      </c>
      <c r="T235" t="s">
        <v>155</v>
      </c>
      <c r="U235">
        <v>0</v>
      </c>
      <c r="V235">
        <v>1</v>
      </c>
      <c r="W235" t="s">
        <v>155</v>
      </c>
      <c r="X235">
        <v>0</v>
      </c>
      <c r="Y235">
        <v>1</v>
      </c>
      <c r="Z235" t="s">
        <v>155</v>
      </c>
      <c r="AA235">
        <v>0</v>
      </c>
      <c r="AB235">
        <v>1</v>
      </c>
      <c r="AC235" t="s">
        <v>155</v>
      </c>
      <c r="AD235">
        <v>0</v>
      </c>
      <c r="AE235">
        <v>1</v>
      </c>
      <c r="AF235" t="s">
        <v>155</v>
      </c>
      <c r="AG235">
        <v>0</v>
      </c>
      <c r="AH235">
        <v>1</v>
      </c>
      <c r="AI235">
        <v>0</v>
      </c>
      <c r="AJ235" t="s">
        <v>155</v>
      </c>
      <c r="AK235">
        <v>0</v>
      </c>
      <c r="AL235">
        <v>1</v>
      </c>
      <c r="AM235" t="s">
        <v>4774</v>
      </c>
      <c r="AN235">
        <v>-32768</v>
      </c>
      <c r="AO235">
        <v>32767</v>
      </c>
      <c r="AP235" t="s">
        <v>4775</v>
      </c>
      <c r="AQ235" t="s">
        <v>157</v>
      </c>
      <c r="AR235" t="s">
        <v>158</v>
      </c>
      <c r="AS235" t="str">
        <f>VLOOKUP('intouch变量（整型） '!$A235,基本表格!$G:$Q,3,FALSE)</f>
        <v>DB1300,INT454</v>
      </c>
      <c r="AT235" t="str">
        <f>VLOOKUP('intouch变量（整型） '!$A235,基本表格!$G:$Q,10,FALSE)</f>
        <v>Yes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</row>
    <row r="236" spans="1:55">
      <c r="A236" t="s">
        <v>5009</v>
      </c>
      <c r="B236" s="11" t="str">
        <f t="shared" si="3"/>
        <v>CHP3</v>
      </c>
      <c r="C236" s="11" t="str">
        <f>VLOOKUP('intouch变量（整型） '!$A236,基本表格!$G:$Q,2,FALSE)</f>
        <v>2432+P5-M5 刨片机料仓3#出料螺旋A 反馈转速 实际内码</v>
      </c>
      <c r="D236" t="s">
        <v>154</v>
      </c>
      <c r="E236" t="s">
        <v>154</v>
      </c>
      <c r="F236">
        <v>0</v>
      </c>
      <c r="G236" t="s">
        <v>154</v>
      </c>
      <c r="H236" t="s">
        <v>154</v>
      </c>
      <c r="I236">
        <v>0</v>
      </c>
      <c r="J236">
        <v>0</v>
      </c>
      <c r="L236">
        <v>0</v>
      </c>
      <c r="M236">
        <v>-32768</v>
      </c>
      <c r="N236">
        <v>32767</v>
      </c>
      <c r="O236">
        <v>0</v>
      </c>
      <c r="P236">
        <v>0</v>
      </c>
      <c r="Q236" t="s">
        <v>155</v>
      </c>
      <c r="R236">
        <v>0</v>
      </c>
      <c r="S236">
        <v>1</v>
      </c>
      <c r="T236" t="s">
        <v>155</v>
      </c>
      <c r="U236">
        <v>0</v>
      </c>
      <c r="V236">
        <v>1</v>
      </c>
      <c r="W236" t="s">
        <v>155</v>
      </c>
      <c r="X236">
        <v>0</v>
      </c>
      <c r="Y236">
        <v>1</v>
      </c>
      <c r="Z236" t="s">
        <v>155</v>
      </c>
      <c r="AA236">
        <v>0</v>
      </c>
      <c r="AB236">
        <v>1</v>
      </c>
      <c r="AC236" t="s">
        <v>155</v>
      </c>
      <c r="AD236">
        <v>0</v>
      </c>
      <c r="AE236">
        <v>1</v>
      </c>
      <c r="AF236" t="s">
        <v>155</v>
      </c>
      <c r="AG236">
        <v>0</v>
      </c>
      <c r="AH236">
        <v>1</v>
      </c>
      <c r="AI236">
        <v>0</v>
      </c>
      <c r="AJ236" t="s">
        <v>155</v>
      </c>
      <c r="AK236">
        <v>0</v>
      </c>
      <c r="AL236">
        <v>1</v>
      </c>
      <c r="AM236" t="s">
        <v>4774</v>
      </c>
      <c r="AN236">
        <v>-32768</v>
      </c>
      <c r="AO236">
        <v>32767</v>
      </c>
      <c r="AP236" t="s">
        <v>4775</v>
      </c>
      <c r="AQ236" t="s">
        <v>157</v>
      </c>
      <c r="AR236" t="s">
        <v>158</v>
      </c>
      <c r="AS236" t="str">
        <f>VLOOKUP('intouch变量（整型） '!$A236,基本表格!$G:$Q,3,FALSE)</f>
        <v>DB1300,INT502</v>
      </c>
      <c r="AT236" t="str">
        <f>VLOOKUP('intouch变量（整型） '!$A236,基本表格!$G:$Q,10,FALSE)</f>
        <v>Yes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</row>
    <row r="237" spans="1:55">
      <c r="A237" t="s">
        <v>5010</v>
      </c>
      <c r="B237" s="11" t="str">
        <f t="shared" si="3"/>
        <v>CHP3</v>
      </c>
      <c r="C237" s="11" t="str">
        <f>VLOOKUP('intouch变量（整型） '!$A237,基本表格!$G:$Q,2,FALSE)</f>
        <v>2432+P5-M5 刨片机料仓3#出料螺旋A 反馈电流 实际内码</v>
      </c>
      <c r="D237" t="s">
        <v>154</v>
      </c>
      <c r="E237" t="s">
        <v>154</v>
      </c>
      <c r="F237">
        <v>0</v>
      </c>
      <c r="G237" t="s">
        <v>154</v>
      </c>
      <c r="H237" t="s">
        <v>154</v>
      </c>
      <c r="I237">
        <v>0</v>
      </c>
      <c r="J237">
        <v>0</v>
      </c>
      <c r="L237">
        <v>0</v>
      </c>
      <c r="M237">
        <v>-32768</v>
      </c>
      <c r="N237">
        <v>32767</v>
      </c>
      <c r="O237">
        <v>0</v>
      </c>
      <c r="P237">
        <v>0</v>
      </c>
      <c r="Q237" t="s">
        <v>155</v>
      </c>
      <c r="R237">
        <v>0</v>
      </c>
      <c r="S237">
        <v>1</v>
      </c>
      <c r="T237" t="s">
        <v>155</v>
      </c>
      <c r="U237">
        <v>0</v>
      </c>
      <c r="V237">
        <v>1</v>
      </c>
      <c r="W237" t="s">
        <v>155</v>
      </c>
      <c r="X237">
        <v>0</v>
      </c>
      <c r="Y237">
        <v>1</v>
      </c>
      <c r="Z237" t="s">
        <v>155</v>
      </c>
      <c r="AA237">
        <v>0</v>
      </c>
      <c r="AB237">
        <v>1</v>
      </c>
      <c r="AC237" t="s">
        <v>155</v>
      </c>
      <c r="AD237">
        <v>0</v>
      </c>
      <c r="AE237">
        <v>1</v>
      </c>
      <c r="AF237" t="s">
        <v>155</v>
      </c>
      <c r="AG237">
        <v>0</v>
      </c>
      <c r="AH237">
        <v>1</v>
      </c>
      <c r="AI237">
        <v>0</v>
      </c>
      <c r="AJ237" t="s">
        <v>155</v>
      </c>
      <c r="AK237">
        <v>0</v>
      </c>
      <c r="AL237">
        <v>1</v>
      </c>
      <c r="AM237" t="s">
        <v>4774</v>
      </c>
      <c r="AN237">
        <v>-32768</v>
      </c>
      <c r="AO237">
        <v>32767</v>
      </c>
      <c r="AP237" t="s">
        <v>4775</v>
      </c>
      <c r="AQ237" t="s">
        <v>157</v>
      </c>
      <c r="AR237" t="s">
        <v>158</v>
      </c>
      <c r="AS237" t="str">
        <f>VLOOKUP('intouch变量（整型） '!$A237,基本表格!$G:$Q,3,FALSE)</f>
        <v>DB1300,INT552</v>
      </c>
      <c r="AT237" t="str">
        <f>VLOOKUP('intouch变量（整型） '!$A237,基本表格!$G:$Q,10,FALSE)</f>
        <v>Yes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</row>
    <row r="238" spans="1:55">
      <c r="A238" t="s">
        <v>5011</v>
      </c>
      <c r="B238" s="11" t="str">
        <f t="shared" si="3"/>
        <v>CHP3</v>
      </c>
      <c r="C238" s="11" t="str">
        <f>VLOOKUP('intouch变量（整型） '!$A238,基本表格!$G:$Q,2,FALSE)</f>
        <v>2432+P5-M6 刨片机料仓3#出料螺旋B 电机控制 断链超时时间 秒</v>
      </c>
      <c r="D238" t="s">
        <v>154</v>
      </c>
      <c r="E238" t="s">
        <v>154</v>
      </c>
      <c r="F238">
        <v>0</v>
      </c>
      <c r="G238" t="s">
        <v>154</v>
      </c>
      <c r="H238" t="s">
        <v>154</v>
      </c>
      <c r="I238">
        <v>0</v>
      </c>
      <c r="J238">
        <v>0</v>
      </c>
      <c r="L238">
        <v>0</v>
      </c>
      <c r="M238">
        <v>-32768</v>
      </c>
      <c r="N238">
        <v>32767</v>
      </c>
      <c r="O238">
        <v>0</v>
      </c>
      <c r="P238">
        <v>0</v>
      </c>
      <c r="Q238" t="s">
        <v>155</v>
      </c>
      <c r="R238">
        <v>0</v>
      </c>
      <c r="S238">
        <v>1</v>
      </c>
      <c r="T238" t="s">
        <v>155</v>
      </c>
      <c r="U238">
        <v>0</v>
      </c>
      <c r="V238">
        <v>1</v>
      </c>
      <c r="W238" t="s">
        <v>155</v>
      </c>
      <c r="X238">
        <v>0</v>
      </c>
      <c r="Y238">
        <v>1</v>
      </c>
      <c r="Z238" t="s">
        <v>155</v>
      </c>
      <c r="AA238">
        <v>0</v>
      </c>
      <c r="AB238">
        <v>1</v>
      </c>
      <c r="AC238" t="s">
        <v>155</v>
      </c>
      <c r="AD238">
        <v>0</v>
      </c>
      <c r="AE238">
        <v>1</v>
      </c>
      <c r="AF238" t="s">
        <v>155</v>
      </c>
      <c r="AG238">
        <v>0</v>
      </c>
      <c r="AH238">
        <v>1</v>
      </c>
      <c r="AI238">
        <v>0</v>
      </c>
      <c r="AJ238" t="s">
        <v>155</v>
      </c>
      <c r="AK238">
        <v>0</v>
      </c>
      <c r="AL238">
        <v>1</v>
      </c>
      <c r="AM238" t="s">
        <v>4774</v>
      </c>
      <c r="AN238">
        <v>-32768</v>
      </c>
      <c r="AO238">
        <v>32767</v>
      </c>
      <c r="AP238" t="s">
        <v>4775</v>
      </c>
      <c r="AQ238" t="s">
        <v>157</v>
      </c>
      <c r="AR238" t="s">
        <v>158</v>
      </c>
      <c r="AS238" t="str">
        <f>VLOOKUP('intouch变量（整型） '!$A238,基本表格!$G:$Q,3,FALSE)</f>
        <v>DB1300,INT604</v>
      </c>
      <c r="AT238" t="str">
        <f>VLOOKUP('intouch变量（整型） '!$A238,基本表格!$G:$Q,10,FALSE)</f>
        <v>No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</row>
    <row r="239" spans="1:55">
      <c r="A239" t="s">
        <v>5012</v>
      </c>
      <c r="B239" s="11" t="str">
        <f t="shared" si="3"/>
        <v>CHP3</v>
      </c>
      <c r="C239" s="11" t="str">
        <f>VLOOKUP('intouch变量（整型） '!$A239,基本表格!$G:$Q,2,FALSE)</f>
        <v>2432+P5-M6 刨片机料仓3#出料螺旋B 电机控制 堵料检测时间 秒</v>
      </c>
      <c r="D239" t="s">
        <v>154</v>
      </c>
      <c r="E239" t="s">
        <v>154</v>
      </c>
      <c r="F239">
        <v>0</v>
      </c>
      <c r="G239" t="s">
        <v>154</v>
      </c>
      <c r="H239" t="s">
        <v>154</v>
      </c>
      <c r="I239">
        <v>0</v>
      </c>
      <c r="J239">
        <v>0</v>
      </c>
      <c r="L239">
        <v>0</v>
      </c>
      <c r="M239">
        <v>-32768</v>
      </c>
      <c r="N239">
        <v>32767</v>
      </c>
      <c r="O239">
        <v>0</v>
      </c>
      <c r="P239">
        <v>0</v>
      </c>
      <c r="Q239" t="s">
        <v>155</v>
      </c>
      <c r="R239">
        <v>0</v>
      </c>
      <c r="S239">
        <v>1</v>
      </c>
      <c r="T239" t="s">
        <v>155</v>
      </c>
      <c r="U239">
        <v>0</v>
      </c>
      <c r="V239">
        <v>1</v>
      </c>
      <c r="W239" t="s">
        <v>155</v>
      </c>
      <c r="X239">
        <v>0</v>
      </c>
      <c r="Y239">
        <v>1</v>
      </c>
      <c r="Z239" t="s">
        <v>155</v>
      </c>
      <c r="AA239">
        <v>0</v>
      </c>
      <c r="AB239">
        <v>1</v>
      </c>
      <c r="AC239" t="s">
        <v>155</v>
      </c>
      <c r="AD239">
        <v>0</v>
      </c>
      <c r="AE239">
        <v>1</v>
      </c>
      <c r="AF239" t="s">
        <v>155</v>
      </c>
      <c r="AG239">
        <v>0</v>
      </c>
      <c r="AH239">
        <v>1</v>
      </c>
      <c r="AI239">
        <v>0</v>
      </c>
      <c r="AJ239" t="s">
        <v>155</v>
      </c>
      <c r="AK239">
        <v>0</v>
      </c>
      <c r="AL239">
        <v>1</v>
      </c>
      <c r="AM239" t="s">
        <v>4774</v>
      </c>
      <c r="AN239">
        <v>-32768</v>
      </c>
      <c r="AO239">
        <v>32767</v>
      </c>
      <c r="AP239" t="s">
        <v>4775</v>
      </c>
      <c r="AQ239" t="s">
        <v>157</v>
      </c>
      <c r="AR239" t="s">
        <v>158</v>
      </c>
      <c r="AS239" t="str">
        <f>VLOOKUP('intouch变量（整型） '!$A239,基本表格!$G:$Q,3,FALSE)</f>
        <v>DB1300,INT606</v>
      </c>
      <c r="AT239" t="str">
        <f>VLOOKUP('intouch变量（整型） '!$A239,基本表格!$G:$Q,10,FALSE)</f>
        <v>No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</row>
    <row r="240" spans="1:55">
      <c r="A240" t="s">
        <v>5013</v>
      </c>
      <c r="B240" s="11" t="str">
        <f t="shared" si="3"/>
        <v>CHP3</v>
      </c>
      <c r="C240" s="11" t="str">
        <f>VLOOKUP('intouch变量（整型） '!$A240,基本表格!$G:$Q,2,FALSE)</f>
        <v>2432+P5-M6 刨片机料仓3#出料螺旋B 电机控制 左跑偏检测时间</v>
      </c>
      <c r="D240" t="s">
        <v>154</v>
      </c>
      <c r="E240" t="s">
        <v>154</v>
      </c>
      <c r="F240">
        <v>0</v>
      </c>
      <c r="G240" t="s">
        <v>154</v>
      </c>
      <c r="H240" t="s">
        <v>154</v>
      </c>
      <c r="I240">
        <v>0</v>
      </c>
      <c r="J240">
        <v>0</v>
      </c>
      <c r="L240">
        <v>0</v>
      </c>
      <c r="M240">
        <v>-32768</v>
      </c>
      <c r="N240">
        <v>32767</v>
      </c>
      <c r="O240">
        <v>0</v>
      </c>
      <c r="P240">
        <v>0</v>
      </c>
      <c r="Q240" t="s">
        <v>155</v>
      </c>
      <c r="R240">
        <v>0</v>
      </c>
      <c r="S240">
        <v>1</v>
      </c>
      <c r="T240" t="s">
        <v>155</v>
      </c>
      <c r="U240">
        <v>0</v>
      </c>
      <c r="V240">
        <v>1</v>
      </c>
      <c r="W240" t="s">
        <v>155</v>
      </c>
      <c r="X240">
        <v>0</v>
      </c>
      <c r="Y240">
        <v>1</v>
      </c>
      <c r="Z240" t="s">
        <v>155</v>
      </c>
      <c r="AA240">
        <v>0</v>
      </c>
      <c r="AB240">
        <v>1</v>
      </c>
      <c r="AC240" t="s">
        <v>155</v>
      </c>
      <c r="AD240">
        <v>0</v>
      </c>
      <c r="AE240">
        <v>1</v>
      </c>
      <c r="AF240" t="s">
        <v>155</v>
      </c>
      <c r="AG240">
        <v>0</v>
      </c>
      <c r="AH240">
        <v>1</v>
      </c>
      <c r="AI240">
        <v>0</v>
      </c>
      <c r="AJ240" t="s">
        <v>155</v>
      </c>
      <c r="AK240">
        <v>0</v>
      </c>
      <c r="AL240">
        <v>1</v>
      </c>
      <c r="AM240" t="s">
        <v>4774</v>
      </c>
      <c r="AN240">
        <v>-32768</v>
      </c>
      <c r="AO240">
        <v>32767</v>
      </c>
      <c r="AP240" t="s">
        <v>4775</v>
      </c>
      <c r="AQ240" t="s">
        <v>157</v>
      </c>
      <c r="AR240" t="s">
        <v>158</v>
      </c>
      <c r="AS240" t="str">
        <f>VLOOKUP('intouch变量（整型） '!$A240,基本表格!$G:$Q,3,FALSE)</f>
        <v>DB1300,INT610</v>
      </c>
      <c r="AT240" t="str">
        <f>VLOOKUP('intouch变量（整型） '!$A240,基本表格!$G:$Q,10,FALSE)</f>
        <v>No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</row>
    <row r="241" spans="1:55">
      <c r="A241" t="s">
        <v>5014</v>
      </c>
      <c r="B241" s="11" t="str">
        <f t="shared" si="3"/>
        <v>CHP3</v>
      </c>
      <c r="C241" s="11" t="str">
        <f>VLOOKUP('intouch变量（整型） '!$A241,基本表格!$G:$Q,2,FALSE)</f>
        <v>2432+P5-M6 刨片机料仓3#出料螺旋B 电机控制 右跑偏检测时间</v>
      </c>
      <c r="D241" t="s">
        <v>154</v>
      </c>
      <c r="E241" t="s">
        <v>154</v>
      </c>
      <c r="F241">
        <v>0</v>
      </c>
      <c r="G241" t="s">
        <v>154</v>
      </c>
      <c r="H241" t="s">
        <v>154</v>
      </c>
      <c r="I241">
        <v>0</v>
      </c>
      <c r="J241">
        <v>0</v>
      </c>
      <c r="L241">
        <v>0</v>
      </c>
      <c r="M241">
        <v>-32768</v>
      </c>
      <c r="N241">
        <v>32767</v>
      </c>
      <c r="O241">
        <v>0</v>
      </c>
      <c r="P241">
        <v>0</v>
      </c>
      <c r="Q241" t="s">
        <v>155</v>
      </c>
      <c r="R241">
        <v>0</v>
      </c>
      <c r="S241">
        <v>1</v>
      </c>
      <c r="T241" t="s">
        <v>155</v>
      </c>
      <c r="U241">
        <v>0</v>
      </c>
      <c r="V241">
        <v>1</v>
      </c>
      <c r="W241" t="s">
        <v>155</v>
      </c>
      <c r="X241">
        <v>0</v>
      </c>
      <c r="Y241">
        <v>1</v>
      </c>
      <c r="Z241" t="s">
        <v>155</v>
      </c>
      <c r="AA241">
        <v>0</v>
      </c>
      <c r="AB241">
        <v>1</v>
      </c>
      <c r="AC241" t="s">
        <v>155</v>
      </c>
      <c r="AD241">
        <v>0</v>
      </c>
      <c r="AE241">
        <v>1</v>
      </c>
      <c r="AF241" t="s">
        <v>155</v>
      </c>
      <c r="AG241">
        <v>0</v>
      </c>
      <c r="AH241">
        <v>1</v>
      </c>
      <c r="AI241">
        <v>0</v>
      </c>
      <c r="AJ241" t="s">
        <v>155</v>
      </c>
      <c r="AK241">
        <v>0</v>
      </c>
      <c r="AL241">
        <v>1</v>
      </c>
      <c r="AM241" t="s">
        <v>4774</v>
      </c>
      <c r="AN241">
        <v>-32768</v>
      </c>
      <c r="AO241">
        <v>32767</v>
      </c>
      <c r="AP241" t="s">
        <v>4775</v>
      </c>
      <c r="AQ241" t="s">
        <v>157</v>
      </c>
      <c r="AR241" t="s">
        <v>158</v>
      </c>
      <c r="AS241" t="str">
        <f>VLOOKUP('intouch变量（整型） '!$A241,基本表格!$G:$Q,3,FALSE)</f>
        <v>DB1300,INT614</v>
      </c>
      <c r="AT241" t="str">
        <f>VLOOKUP('intouch变量（整型） '!$A241,基本表格!$G:$Q,10,FALSE)</f>
        <v>No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</row>
    <row r="242" spans="1:55">
      <c r="A242" t="s">
        <v>5015</v>
      </c>
      <c r="B242" s="11" t="str">
        <f t="shared" si="3"/>
        <v>CHP3</v>
      </c>
      <c r="C242" s="11" t="str">
        <f>VLOOKUP('intouch变量（整型） '!$A242,基本表格!$G:$Q,2,FALSE)</f>
        <v>2432+P5-M6 刨片机料仓3#出料螺旋B 电机控制 联动启动延时</v>
      </c>
      <c r="D242" t="s">
        <v>154</v>
      </c>
      <c r="E242" t="s">
        <v>154</v>
      </c>
      <c r="F242">
        <v>0</v>
      </c>
      <c r="G242" t="s">
        <v>154</v>
      </c>
      <c r="H242" t="s">
        <v>154</v>
      </c>
      <c r="I242">
        <v>0</v>
      </c>
      <c r="J242">
        <v>0</v>
      </c>
      <c r="L242">
        <v>0</v>
      </c>
      <c r="M242">
        <v>-32768</v>
      </c>
      <c r="N242">
        <v>32767</v>
      </c>
      <c r="O242">
        <v>0</v>
      </c>
      <c r="P242">
        <v>0</v>
      </c>
      <c r="Q242" t="s">
        <v>155</v>
      </c>
      <c r="R242">
        <v>0</v>
      </c>
      <c r="S242">
        <v>1</v>
      </c>
      <c r="T242" t="s">
        <v>155</v>
      </c>
      <c r="U242">
        <v>0</v>
      </c>
      <c r="V242">
        <v>1</v>
      </c>
      <c r="W242" t="s">
        <v>155</v>
      </c>
      <c r="X242">
        <v>0</v>
      </c>
      <c r="Y242">
        <v>1</v>
      </c>
      <c r="Z242" t="s">
        <v>155</v>
      </c>
      <c r="AA242">
        <v>0</v>
      </c>
      <c r="AB242">
        <v>1</v>
      </c>
      <c r="AC242" t="s">
        <v>155</v>
      </c>
      <c r="AD242">
        <v>0</v>
      </c>
      <c r="AE242">
        <v>1</v>
      </c>
      <c r="AF242" t="s">
        <v>155</v>
      </c>
      <c r="AG242">
        <v>0</v>
      </c>
      <c r="AH242">
        <v>1</v>
      </c>
      <c r="AI242">
        <v>0</v>
      </c>
      <c r="AJ242" t="s">
        <v>155</v>
      </c>
      <c r="AK242">
        <v>0</v>
      </c>
      <c r="AL242">
        <v>1</v>
      </c>
      <c r="AM242" t="s">
        <v>4774</v>
      </c>
      <c r="AN242">
        <v>-32768</v>
      </c>
      <c r="AO242">
        <v>32767</v>
      </c>
      <c r="AP242" t="s">
        <v>4775</v>
      </c>
      <c r="AQ242" t="s">
        <v>157</v>
      </c>
      <c r="AR242" t="s">
        <v>158</v>
      </c>
      <c r="AS242" t="str">
        <f>VLOOKUP('intouch变量（整型） '!$A242,基本表格!$G:$Q,3,FALSE)</f>
        <v>DB1300,INT618</v>
      </c>
      <c r="AT242" t="str">
        <f>VLOOKUP('intouch变量（整型） '!$A242,基本表格!$G:$Q,10,FALSE)</f>
        <v>No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</row>
    <row r="243" spans="1:55">
      <c r="A243" t="s">
        <v>5016</v>
      </c>
      <c r="B243" s="11" t="str">
        <f t="shared" si="3"/>
        <v>CHP3</v>
      </c>
      <c r="C243" s="11" t="str">
        <f>VLOOKUP('intouch变量（整型） '!$A243,基本表格!$G:$Q,2,FALSE)</f>
        <v>2432+P5-M6 刨片机料仓3#出料螺旋B 电机控制 起动转换时间 秒</v>
      </c>
      <c r="D243" t="s">
        <v>154</v>
      </c>
      <c r="E243" t="s">
        <v>154</v>
      </c>
      <c r="F243">
        <v>0</v>
      </c>
      <c r="G243" t="s">
        <v>154</v>
      </c>
      <c r="H243" t="s">
        <v>154</v>
      </c>
      <c r="I243">
        <v>0</v>
      </c>
      <c r="J243">
        <v>0</v>
      </c>
      <c r="L243">
        <v>0</v>
      </c>
      <c r="M243">
        <v>-32768</v>
      </c>
      <c r="N243">
        <v>32767</v>
      </c>
      <c r="O243">
        <v>0</v>
      </c>
      <c r="P243">
        <v>0</v>
      </c>
      <c r="Q243" t="s">
        <v>155</v>
      </c>
      <c r="R243">
        <v>0</v>
      </c>
      <c r="S243">
        <v>1</v>
      </c>
      <c r="T243" t="s">
        <v>155</v>
      </c>
      <c r="U243">
        <v>0</v>
      </c>
      <c r="V243">
        <v>1</v>
      </c>
      <c r="W243" t="s">
        <v>155</v>
      </c>
      <c r="X243">
        <v>0</v>
      </c>
      <c r="Y243">
        <v>1</v>
      </c>
      <c r="Z243" t="s">
        <v>155</v>
      </c>
      <c r="AA243">
        <v>0</v>
      </c>
      <c r="AB243">
        <v>1</v>
      </c>
      <c r="AC243" t="s">
        <v>155</v>
      </c>
      <c r="AD243">
        <v>0</v>
      </c>
      <c r="AE243">
        <v>1</v>
      </c>
      <c r="AF243" t="s">
        <v>155</v>
      </c>
      <c r="AG243">
        <v>0</v>
      </c>
      <c r="AH243">
        <v>1</v>
      </c>
      <c r="AI243">
        <v>0</v>
      </c>
      <c r="AJ243" t="s">
        <v>155</v>
      </c>
      <c r="AK243">
        <v>0</v>
      </c>
      <c r="AL243">
        <v>1</v>
      </c>
      <c r="AM243" t="s">
        <v>4774</v>
      </c>
      <c r="AN243">
        <v>-32768</v>
      </c>
      <c r="AO243">
        <v>32767</v>
      </c>
      <c r="AP243" t="s">
        <v>4775</v>
      </c>
      <c r="AQ243" t="s">
        <v>157</v>
      </c>
      <c r="AR243" t="s">
        <v>158</v>
      </c>
      <c r="AS243" t="str">
        <f>VLOOKUP('intouch变量（整型） '!$A243,基本表格!$G:$Q,3,FALSE)</f>
        <v>DB1300,INT620</v>
      </c>
      <c r="AT243" t="str">
        <f>VLOOKUP('intouch变量（整型） '!$A243,基本表格!$G:$Q,10,FALSE)</f>
        <v>No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</row>
    <row r="244" spans="1:55">
      <c r="A244" t="s">
        <v>5017</v>
      </c>
      <c r="B244" s="11" t="str">
        <f t="shared" si="3"/>
        <v>CHP3</v>
      </c>
      <c r="C244" s="11" t="str">
        <f>VLOOKUP('intouch变量（整型） '!$A244,基本表格!$G:$Q,2,FALSE)</f>
        <v>2432+P5-M6 刨片机料仓3#出料螺旋B 给定频率 实际内码</v>
      </c>
      <c r="D244" t="s">
        <v>154</v>
      </c>
      <c r="E244" t="s">
        <v>154</v>
      </c>
      <c r="F244">
        <v>0</v>
      </c>
      <c r="G244" t="s">
        <v>154</v>
      </c>
      <c r="H244" t="s">
        <v>154</v>
      </c>
      <c r="I244">
        <v>0</v>
      </c>
      <c r="J244">
        <v>0</v>
      </c>
      <c r="L244">
        <v>0</v>
      </c>
      <c r="M244">
        <v>-32768</v>
      </c>
      <c r="N244">
        <v>32767</v>
      </c>
      <c r="O244">
        <v>0</v>
      </c>
      <c r="P244">
        <v>0</v>
      </c>
      <c r="Q244" t="s">
        <v>155</v>
      </c>
      <c r="R244">
        <v>0</v>
      </c>
      <c r="S244">
        <v>1</v>
      </c>
      <c r="T244" t="s">
        <v>155</v>
      </c>
      <c r="U244">
        <v>0</v>
      </c>
      <c r="V244">
        <v>1</v>
      </c>
      <c r="W244" t="s">
        <v>155</v>
      </c>
      <c r="X244">
        <v>0</v>
      </c>
      <c r="Y244">
        <v>1</v>
      </c>
      <c r="Z244" t="s">
        <v>155</v>
      </c>
      <c r="AA244">
        <v>0</v>
      </c>
      <c r="AB244">
        <v>1</v>
      </c>
      <c r="AC244" t="s">
        <v>155</v>
      </c>
      <c r="AD244">
        <v>0</v>
      </c>
      <c r="AE244">
        <v>1</v>
      </c>
      <c r="AF244" t="s">
        <v>155</v>
      </c>
      <c r="AG244">
        <v>0</v>
      </c>
      <c r="AH244">
        <v>1</v>
      </c>
      <c r="AI244">
        <v>0</v>
      </c>
      <c r="AJ244" t="s">
        <v>155</v>
      </c>
      <c r="AK244">
        <v>0</v>
      </c>
      <c r="AL244">
        <v>1</v>
      </c>
      <c r="AM244" t="s">
        <v>4774</v>
      </c>
      <c r="AN244">
        <v>-32768</v>
      </c>
      <c r="AO244">
        <v>32767</v>
      </c>
      <c r="AP244" t="s">
        <v>4775</v>
      </c>
      <c r="AQ244" t="s">
        <v>157</v>
      </c>
      <c r="AR244" t="s">
        <v>158</v>
      </c>
      <c r="AS244" t="str">
        <f>VLOOKUP('intouch变量（整型） '!$A244,基本表格!$G:$Q,3,FALSE)</f>
        <v>DB1300,INT652</v>
      </c>
      <c r="AT244" t="str">
        <f>VLOOKUP('intouch变量（整型） '!$A244,基本表格!$G:$Q,10,FALSE)</f>
        <v>Yes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</row>
    <row r="245" spans="1:55">
      <c r="A245" t="s">
        <v>5018</v>
      </c>
      <c r="B245" s="11" t="str">
        <f t="shared" si="3"/>
        <v>CHP3</v>
      </c>
      <c r="C245" s="11" t="str">
        <f>VLOOKUP('intouch变量（整型） '!$A245,基本表格!$G:$Q,2,FALSE)</f>
        <v>2432+P5-M6 刨片机料仓3#出料螺旋B 反馈频率 实际内码</v>
      </c>
      <c r="D245" t="s">
        <v>154</v>
      </c>
      <c r="E245" t="s">
        <v>154</v>
      </c>
      <c r="F245">
        <v>0</v>
      </c>
      <c r="G245" t="s">
        <v>154</v>
      </c>
      <c r="H245" t="s">
        <v>154</v>
      </c>
      <c r="I245">
        <v>0</v>
      </c>
      <c r="J245">
        <v>0</v>
      </c>
      <c r="L245">
        <v>0</v>
      </c>
      <c r="M245">
        <v>-32768</v>
      </c>
      <c r="N245">
        <v>32767</v>
      </c>
      <c r="O245">
        <v>0</v>
      </c>
      <c r="P245">
        <v>0</v>
      </c>
      <c r="Q245" t="s">
        <v>155</v>
      </c>
      <c r="R245">
        <v>0</v>
      </c>
      <c r="S245">
        <v>1</v>
      </c>
      <c r="T245" t="s">
        <v>155</v>
      </c>
      <c r="U245">
        <v>0</v>
      </c>
      <c r="V245">
        <v>1</v>
      </c>
      <c r="W245" t="s">
        <v>155</v>
      </c>
      <c r="X245">
        <v>0</v>
      </c>
      <c r="Y245">
        <v>1</v>
      </c>
      <c r="Z245" t="s">
        <v>155</v>
      </c>
      <c r="AA245">
        <v>0</v>
      </c>
      <c r="AB245">
        <v>1</v>
      </c>
      <c r="AC245" t="s">
        <v>155</v>
      </c>
      <c r="AD245">
        <v>0</v>
      </c>
      <c r="AE245">
        <v>1</v>
      </c>
      <c r="AF245" t="s">
        <v>155</v>
      </c>
      <c r="AG245">
        <v>0</v>
      </c>
      <c r="AH245">
        <v>1</v>
      </c>
      <c r="AI245">
        <v>0</v>
      </c>
      <c r="AJ245" t="s">
        <v>155</v>
      </c>
      <c r="AK245">
        <v>0</v>
      </c>
      <c r="AL245">
        <v>1</v>
      </c>
      <c r="AM245" t="s">
        <v>4774</v>
      </c>
      <c r="AN245">
        <v>-32768</v>
      </c>
      <c r="AO245">
        <v>32767</v>
      </c>
      <c r="AP245" t="s">
        <v>4775</v>
      </c>
      <c r="AQ245" t="s">
        <v>157</v>
      </c>
      <c r="AR245" t="s">
        <v>158</v>
      </c>
      <c r="AS245" t="str">
        <f>VLOOKUP('intouch变量（整型） '!$A245,基本表格!$G:$Q,3,FALSE)</f>
        <v>DB1300,INT702</v>
      </c>
      <c r="AT245" t="str">
        <f>VLOOKUP('intouch变量（整型） '!$A245,基本表格!$G:$Q,10,FALSE)</f>
        <v>Yes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</row>
    <row r="246" spans="1:55">
      <c r="A246" t="s">
        <v>5019</v>
      </c>
      <c r="B246" s="11" t="str">
        <f t="shared" si="3"/>
        <v>CHP3</v>
      </c>
      <c r="C246" s="11" t="str">
        <f>VLOOKUP('intouch变量（整型） '!$A246,基本表格!$G:$Q,2,FALSE)</f>
        <v>2432+P5-M6 刨片机料仓3#出料螺旋B 变频器通讯 警告</v>
      </c>
      <c r="D246" t="s">
        <v>154</v>
      </c>
      <c r="E246" t="s">
        <v>154</v>
      </c>
      <c r="F246">
        <v>0</v>
      </c>
      <c r="G246" t="s">
        <v>154</v>
      </c>
      <c r="H246" t="s">
        <v>154</v>
      </c>
      <c r="I246">
        <v>0</v>
      </c>
      <c r="J246">
        <v>0</v>
      </c>
      <c r="L246">
        <v>0</v>
      </c>
      <c r="M246">
        <v>-32768</v>
      </c>
      <c r="N246">
        <v>32767</v>
      </c>
      <c r="O246">
        <v>0</v>
      </c>
      <c r="P246">
        <v>0</v>
      </c>
      <c r="Q246" t="s">
        <v>155</v>
      </c>
      <c r="R246">
        <v>0</v>
      </c>
      <c r="S246">
        <v>1</v>
      </c>
      <c r="T246" t="s">
        <v>155</v>
      </c>
      <c r="U246">
        <v>0</v>
      </c>
      <c r="V246">
        <v>1</v>
      </c>
      <c r="W246" t="s">
        <v>155</v>
      </c>
      <c r="X246">
        <v>0</v>
      </c>
      <c r="Y246">
        <v>1</v>
      </c>
      <c r="Z246" t="s">
        <v>155</v>
      </c>
      <c r="AA246">
        <v>0</v>
      </c>
      <c r="AB246">
        <v>1</v>
      </c>
      <c r="AC246" t="s">
        <v>155</v>
      </c>
      <c r="AD246">
        <v>0</v>
      </c>
      <c r="AE246">
        <v>1</v>
      </c>
      <c r="AF246" t="s">
        <v>155</v>
      </c>
      <c r="AG246">
        <v>0</v>
      </c>
      <c r="AH246">
        <v>1</v>
      </c>
      <c r="AI246">
        <v>0</v>
      </c>
      <c r="AJ246" t="s">
        <v>155</v>
      </c>
      <c r="AK246">
        <v>0</v>
      </c>
      <c r="AL246">
        <v>1</v>
      </c>
      <c r="AM246" t="s">
        <v>4774</v>
      </c>
      <c r="AN246">
        <v>-32768</v>
      </c>
      <c r="AO246">
        <v>32767</v>
      </c>
      <c r="AP246" t="s">
        <v>4775</v>
      </c>
      <c r="AQ246" t="s">
        <v>157</v>
      </c>
      <c r="AR246" t="s">
        <v>158</v>
      </c>
      <c r="AS246" t="str">
        <f>VLOOKUP('intouch变量（整型） '!$A246,基本表格!$G:$Q,3,FALSE)</f>
        <v>DB1300,INT752</v>
      </c>
      <c r="AT246" t="str">
        <f>VLOOKUP('intouch变量（整型） '!$A246,基本表格!$G:$Q,10,FALSE)</f>
        <v>Yes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</row>
    <row r="247" spans="1:55">
      <c r="A247" t="s">
        <v>5020</v>
      </c>
      <c r="B247" s="11" t="str">
        <f t="shared" si="3"/>
        <v>CHP3</v>
      </c>
      <c r="C247" s="11" t="str">
        <f>VLOOKUP('intouch变量（整型） '!$A247,基本表格!$G:$Q,2,FALSE)</f>
        <v>2432+P5-M6 刨片机料仓3#出料螺旋B 变频器通讯 报警代码</v>
      </c>
      <c r="D247" t="s">
        <v>154</v>
      </c>
      <c r="E247" t="s">
        <v>154</v>
      </c>
      <c r="F247">
        <v>0</v>
      </c>
      <c r="G247" t="s">
        <v>154</v>
      </c>
      <c r="H247" t="s">
        <v>154</v>
      </c>
      <c r="I247">
        <v>0</v>
      </c>
      <c r="J247">
        <v>0</v>
      </c>
      <c r="L247">
        <v>0</v>
      </c>
      <c r="M247">
        <v>-32768</v>
      </c>
      <c r="N247">
        <v>32767</v>
      </c>
      <c r="O247">
        <v>0</v>
      </c>
      <c r="P247">
        <v>0</v>
      </c>
      <c r="Q247" t="s">
        <v>155</v>
      </c>
      <c r="R247">
        <v>0</v>
      </c>
      <c r="S247">
        <v>1</v>
      </c>
      <c r="T247" t="s">
        <v>155</v>
      </c>
      <c r="U247">
        <v>0</v>
      </c>
      <c r="V247">
        <v>1</v>
      </c>
      <c r="W247" t="s">
        <v>155</v>
      </c>
      <c r="X247">
        <v>0</v>
      </c>
      <c r="Y247">
        <v>1</v>
      </c>
      <c r="Z247" t="s">
        <v>155</v>
      </c>
      <c r="AA247">
        <v>0</v>
      </c>
      <c r="AB247">
        <v>1</v>
      </c>
      <c r="AC247" t="s">
        <v>155</v>
      </c>
      <c r="AD247">
        <v>0</v>
      </c>
      <c r="AE247">
        <v>1</v>
      </c>
      <c r="AF247" t="s">
        <v>155</v>
      </c>
      <c r="AG247">
        <v>0</v>
      </c>
      <c r="AH247">
        <v>1</v>
      </c>
      <c r="AI247">
        <v>0</v>
      </c>
      <c r="AJ247" t="s">
        <v>155</v>
      </c>
      <c r="AK247">
        <v>0</v>
      </c>
      <c r="AL247">
        <v>1</v>
      </c>
      <c r="AM247" t="s">
        <v>4774</v>
      </c>
      <c r="AN247">
        <v>-32768</v>
      </c>
      <c r="AO247">
        <v>32767</v>
      </c>
      <c r="AP247" t="s">
        <v>4775</v>
      </c>
      <c r="AQ247" t="s">
        <v>157</v>
      </c>
      <c r="AR247" t="s">
        <v>158</v>
      </c>
      <c r="AS247" t="str">
        <f>VLOOKUP('intouch变量（整型） '!$A247,基本表格!$G:$Q,3,FALSE)</f>
        <v>DB1300,INT754</v>
      </c>
      <c r="AT247" t="str">
        <f>VLOOKUP('intouch变量（整型） '!$A247,基本表格!$G:$Q,10,FALSE)</f>
        <v>Yes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</row>
    <row r="248" spans="1:55">
      <c r="A248" t="s">
        <v>5021</v>
      </c>
      <c r="B248" s="11" t="str">
        <f t="shared" si="3"/>
        <v>CHP3</v>
      </c>
      <c r="C248" s="11" t="str">
        <f>VLOOKUP('intouch变量（整型） '!$A248,基本表格!$G:$Q,2,FALSE)</f>
        <v>2432+P5-M6 刨片机料仓3#出料螺旋B 反馈转速 实际内码</v>
      </c>
      <c r="D248" t="s">
        <v>154</v>
      </c>
      <c r="E248" t="s">
        <v>154</v>
      </c>
      <c r="F248">
        <v>0</v>
      </c>
      <c r="G248" t="s">
        <v>154</v>
      </c>
      <c r="H248" t="s">
        <v>154</v>
      </c>
      <c r="I248">
        <v>0</v>
      </c>
      <c r="J248">
        <v>0</v>
      </c>
      <c r="L248">
        <v>0</v>
      </c>
      <c r="M248">
        <v>-32768</v>
      </c>
      <c r="N248">
        <v>32767</v>
      </c>
      <c r="O248">
        <v>0</v>
      </c>
      <c r="P248">
        <v>0</v>
      </c>
      <c r="Q248" t="s">
        <v>155</v>
      </c>
      <c r="R248">
        <v>0</v>
      </c>
      <c r="S248">
        <v>1</v>
      </c>
      <c r="T248" t="s">
        <v>155</v>
      </c>
      <c r="U248">
        <v>0</v>
      </c>
      <c r="V248">
        <v>1</v>
      </c>
      <c r="W248" t="s">
        <v>155</v>
      </c>
      <c r="X248">
        <v>0</v>
      </c>
      <c r="Y248">
        <v>1</v>
      </c>
      <c r="Z248" t="s">
        <v>155</v>
      </c>
      <c r="AA248">
        <v>0</v>
      </c>
      <c r="AB248">
        <v>1</v>
      </c>
      <c r="AC248" t="s">
        <v>155</v>
      </c>
      <c r="AD248">
        <v>0</v>
      </c>
      <c r="AE248">
        <v>1</v>
      </c>
      <c r="AF248" t="s">
        <v>155</v>
      </c>
      <c r="AG248">
        <v>0</v>
      </c>
      <c r="AH248">
        <v>1</v>
      </c>
      <c r="AI248">
        <v>0</v>
      </c>
      <c r="AJ248" t="s">
        <v>155</v>
      </c>
      <c r="AK248">
        <v>0</v>
      </c>
      <c r="AL248">
        <v>1</v>
      </c>
      <c r="AM248" t="s">
        <v>4774</v>
      </c>
      <c r="AN248">
        <v>-32768</v>
      </c>
      <c r="AO248">
        <v>32767</v>
      </c>
      <c r="AP248" t="s">
        <v>4775</v>
      </c>
      <c r="AQ248" t="s">
        <v>157</v>
      </c>
      <c r="AR248" t="s">
        <v>158</v>
      </c>
      <c r="AS248" t="str">
        <f>VLOOKUP('intouch变量（整型） '!$A248,基本表格!$G:$Q,3,FALSE)</f>
        <v>DB1300,INT802</v>
      </c>
      <c r="AT248" t="str">
        <f>VLOOKUP('intouch变量（整型） '!$A248,基本表格!$G:$Q,10,FALSE)</f>
        <v>Yes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</row>
    <row r="249" spans="1:55">
      <c r="A249" t="s">
        <v>5022</v>
      </c>
      <c r="B249" s="11" t="str">
        <f t="shared" si="3"/>
        <v>CHP3</v>
      </c>
      <c r="C249" s="11" t="str">
        <f>VLOOKUP('intouch变量（整型） '!$A249,基本表格!$G:$Q,2,FALSE)</f>
        <v>2432+P5-M6 刨片机料仓3#出料螺旋B 反馈电流 实际内码</v>
      </c>
      <c r="D249" t="s">
        <v>154</v>
      </c>
      <c r="E249" t="s">
        <v>154</v>
      </c>
      <c r="F249">
        <v>0</v>
      </c>
      <c r="G249" t="s">
        <v>154</v>
      </c>
      <c r="H249" t="s">
        <v>154</v>
      </c>
      <c r="I249">
        <v>0</v>
      </c>
      <c r="J249">
        <v>0</v>
      </c>
      <c r="L249">
        <v>0</v>
      </c>
      <c r="M249">
        <v>-32768</v>
      </c>
      <c r="N249">
        <v>32767</v>
      </c>
      <c r="O249">
        <v>0</v>
      </c>
      <c r="P249">
        <v>0</v>
      </c>
      <c r="Q249" t="s">
        <v>155</v>
      </c>
      <c r="R249">
        <v>0</v>
      </c>
      <c r="S249">
        <v>1</v>
      </c>
      <c r="T249" t="s">
        <v>155</v>
      </c>
      <c r="U249">
        <v>0</v>
      </c>
      <c r="V249">
        <v>1</v>
      </c>
      <c r="W249" t="s">
        <v>155</v>
      </c>
      <c r="X249">
        <v>0</v>
      </c>
      <c r="Y249">
        <v>1</v>
      </c>
      <c r="Z249" t="s">
        <v>155</v>
      </c>
      <c r="AA249">
        <v>0</v>
      </c>
      <c r="AB249">
        <v>1</v>
      </c>
      <c r="AC249" t="s">
        <v>155</v>
      </c>
      <c r="AD249">
        <v>0</v>
      </c>
      <c r="AE249">
        <v>1</v>
      </c>
      <c r="AF249" t="s">
        <v>155</v>
      </c>
      <c r="AG249">
        <v>0</v>
      </c>
      <c r="AH249">
        <v>1</v>
      </c>
      <c r="AI249">
        <v>0</v>
      </c>
      <c r="AJ249" t="s">
        <v>155</v>
      </c>
      <c r="AK249">
        <v>0</v>
      </c>
      <c r="AL249">
        <v>1</v>
      </c>
      <c r="AM249" t="s">
        <v>4774</v>
      </c>
      <c r="AN249">
        <v>-32768</v>
      </c>
      <c r="AO249">
        <v>32767</v>
      </c>
      <c r="AP249" t="s">
        <v>4775</v>
      </c>
      <c r="AQ249" t="s">
        <v>157</v>
      </c>
      <c r="AR249" t="s">
        <v>158</v>
      </c>
      <c r="AS249" t="str">
        <f>VLOOKUP('intouch变量（整型） '!$A249,基本表格!$G:$Q,3,FALSE)</f>
        <v>DB1300,INT852</v>
      </c>
      <c r="AT249" t="str">
        <f>VLOOKUP('intouch变量（整型） '!$A249,基本表格!$G:$Q,10,FALSE)</f>
        <v>Yes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</row>
    <row r="250" spans="1:55">
      <c r="A250" t="s">
        <v>5023</v>
      </c>
      <c r="B250" s="11" t="str">
        <f t="shared" si="3"/>
        <v>CHP3</v>
      </c>
      <c r="C250" s="11" t="str">
        <f>VLOOKUP('intouch变量（整型） '!$A250,基本表格!$G:$Q,2,FALSE)</f>
        <v>2435+P4-M7 3#刨片机振荡器 电机控制 断链超时时间 秒</v>
      </c>
      <c r="D250" t="s">
        <v>154</v>
      </c>
      <c r="E250" t="s">
        <v>154</v>
      </c>
      <c r="F250">
        <v>0</v>
      </c>
      <c r="G250" t="s">
        <v>154</v>
      </c>
      <c r="H250" t="s">
        <v>154</v>
      </c>
      <c r="I250">
        <v>0</v>
      </c>
      <c r="J250">
        <v>0</v>
      </c>
      <c r="L250">
        <v>0</v>
      </c>
      <c r="M250">
        <v>-32768</v>
      </c>
      <c r="N250">
        <v>32767</v>
      </c>
      <c r="O250">
        <v>0</v>
      </c>
      <c r="P250">
        <v>0</v>
      </c>
      <c r="Q250" t="s">
        <v>155</v>
      </c>
      <c r="R250">
        <v>0</v>
      </c>
      <c r="S250">
        <v>1</v>
      </c>
      <c r="T250" t="s">
        <v>155</v>
      </c>
      <c r="U250">
        <v>0</v>
      </c>
      <c r="V250">
        <v>1</v>
      </c>
      <c r="W250" t="s">
        <v>155</v>
      </c>
      <c r="X250">
        <v>0</v>
      </c>
      <c r="Y250">
        <v>1</v>
      </c>
      <c r="Z250" t="s">
        <v>155</v>
      </c>
      <c r="AA250">
        <v>0</v>
      </c>
      <c r="AB250">
        <v>1</v>
      </c>
      <c r="AC250" t="s">
        <v>155</v>
      </c>
      <c r="AD250">
        <v>0</v>
      </c>
      <c r="AE250">
        <v>1</v>
      </c>
      <c r="AF250" t="s">
        <v>155</v>
      </c>
      <c r="AG250">
        <v>0</v>
      </c>
      <c r="AH250">
        <v>1</v>
      </c>
      <c r="AI250">
        <v>0</v>
      </c>
      <c r="AJ250" t="s">
        <v>155</v>
      </c>
      <c r="AK250">
        <v>0</v>
      </c>
      <c r="AL250">
        <v>1</v>
      </c>
      <c r="AM250" t="s">
        <v>4774</v>
      </c>
      <c r="AN250">
        <v>-32768</v>
      </c>
      <c r="AO250">
        <v>32767</v>
      </c>
      <c r="AP250" t="s">
        <v>4775</v>
      </c>
      <c r="AQ250" t="s">
        <v>157</v>
      </c>
      <c r="AR250" t="s">
        <v>158</v>
      </c>
      <c r="AS250" t="str">
        <f>VLOOKUP('intouch变量（整型） '!$A250,基本表格!$G:$Q,3,FALSE)</f>
        <v>DB1300,INT1504</v>
      </c>
      <c r="AT250" t="str">
        <f>VLOOKUP('intouch变量（整型） '!$A250,基本表格!$G:$Q,10,FALSE)</f>
        <v>No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</row>
    <row r="251" spans="1:55">
      <c r="A251" t="s">
        <v>5024</v>
      </c>
      <c r="B251" s="11" t="str">
        <f t="shared" si="3"/>
        <v>CHP3</v>
      </c>
      <c r="C251" s="11" t="str">
        <f>VLOOKUP('intouch变量（整型） '!$A251,基本表格!$G:$Q,2,FALSE)</f>
        <v>2435+P4-M7 3#刨片机振荡器 电机控制 堵料检测时间 秒</v>
      </c>
      <c r="D251" t="s">
        <v>154</v>
      </c>
      <c r="E251" t="s">
        <v>154</v>
      </c>
      <c r="F251">
        <v>0</v>
      </c>
      <c r="G251" t="s">
        <v>154</v>
      </c>
      <c r="H251" t="s">
        <v>154</v>
      </c>
      <c r="I251">
        <v>0</v>
      </c>
      <c r="J251">
        <v>0</v>
      </c>
      <c r="L251">
        <v>0</v>
      </c>
      <c r="M251">
        <v>-32768</v>
      </c>
      <c r="N251">
        <v>32767</v>
      </c>
      <c r="O251">
        <v>0</v>
      </c>
      <c r="P251">
        <v>0</v>
      </c>
      <c r="Q251" t="s">
        <v>155</v>
      </c>
      <c r="R251">
        <v>0</v>
      </c>
      <c r="S251">
        <v>1</v>
      </c>
      <c r="T251" t="s">
        <v>155</v>
      </c>
      <c r="U251">
        <v>0</v>
      </c>
      <c r="V251">
        <v>1</v>
      </c>
      <c r="W251" t="s">
        <v>155</v>
      </c>
      <c r="X251">
        <v>0</v>
      </c>
      <c r="Y251">
        <v>1</v>
      </c>
      <c r="Z251" t="s">
        <v>155</v>
      </c>
      <c r="AA251">
        <v>0</v>
      </c>
      <c r="AB251">
        <v>1</v>
      </c>
      <c r="AC251" t="s">
        <v>155</v>
      </c>
      <c r="AD251">
        <v>0</v>
      </c>
      <c r="AE251">
        <v>1</v>
      </c>
      <c r="AF251" t="s">
        <v>155</v>
      </c>
      <c r="AG251">
        <v>0</v>
      </c>
      <c r="AH251">
        <v>1</v>
      </c>
      <c r="AI251">
        <v>0</v>
      </c>
      <c r="AJ251" t="s">
        <v>155</v>
      </c>
      <c r="AK251">
        <v>0</v>
      </c>
      <c r="AL251">
        <v>1</v>
      </c>
      <c r="AM251" t="s">
        <v>4774</v>
      </c>
      <c r="AN251">
        <v>-32768</v>
      </c>
      <c r="AO251">
        <v>32767</v>
      </c>
      <c r="AP251" t="s">
        <v>4775</v>
      </c>
      <c r="AQ251" t="s">
        <v>157</v>
      </c>
      <c r="AR251" t="s">
        <v>158</v>
      </c>
      <c r="AS251" t="str">
        <f>VLOOKUP('intouch变量（整型） '!$A251,基本表格!$G:$Q,3,FALSE)</f>
        <v>DB1300,INT1506</v>
      </c>
      <c r="AT251" t="str">
        <f>VLOOKUP('intouch变量（整型） '!$A251,基本表格!$G:$Q,10,FALSE)</f>
        <v>No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</row>
    <row r="252" spans="1:55">
      <c r="A252" t="s">
        <v>5025</v>
      </c>
      <c r="B252" s="11" t="str">
        <f t="shared" si="3"/>
        <v>CHP3</v>
      </c>
      <c r="C252" s="11" t="str">
        <f>VLOOKUP('intouch变量（整型） '!$A252,基本表格!$G:$Q,2,FALSE)</f>
        <v>2435+P4-M7 3#刨片机振荡器 电机控制 左跑偏检测时间</v>
      </c>
      <c r="D252" t="s">
        <v>154</v>
      </c>
      <c r="E252" t="s">
        <v>154</v>
      </c>
      <c r="F252">
        <v>0</v>
      </c>
      <c r="G252" t="s">
        <v>154</v>
      </c>
      <c r="H252" t="s">
        <v>154</v>
      </c>
      <c r="I252">
        <v>0</v>
      </c>
      <c r="J252">
        <v>0</v>
      </c>
      <c r="L252">
        <v>0</v>
      </c>
      <c r="M252">
        <v>-32768</v>
      </c>
      <c r="N252">
        <v>32767</v>
      </c>
      <c r="O252">
        <v>0</v>
      </c>
      <c r="P252">
        <v>0</v>
      </c>
      <c r="Q252" t="s">
        <v>155</v>
      </c>
      <c r="R252">
        <v>0</v>
      </c>
      <c r="S252">
        <v>1</v>
      </c>
      <c r="T252" t="s">
        <v>155</v>
      </c>
      <c r="U252">
        <v>0</v>
      </c>
      <c r="V252">
        <v>1</v>
      </c>
      <c r="W252" t="s">
        <v>155</v>
      </c>
      <c r="X252">
        <v>0</v>
      </c>
      <c r="Y252">
        <v>1</v>
      </c>
      <c r="Z252" t="s">
        <v>155</v>
      </c>
      <c r="AA252">
        <v>0</v>
      </c>
      <c r="AB252">
        <v>1</v>
      </c>
      <c r="AC252" t="s">
        <v>155</v>
      </c>
      <c r="AD252">
        <v>0</v>
      </c>
      <c r="AE252">
        <v>1</v>
      </c>
      <c r="AF252" t="s">
        <v>155</v>
      </c>
      <c r="AG252">
        <v>0</v>
      </c>
      <c r="AH252">
        <v>1</v>
      </c>
      <c r="AI252">
        <v>0</v>
      </c>
      <c r="AJ252" t="s">
        <v>155</v>
      </c>
      <c r="AK252">
        <v>0</v>
      </c>
      <c r="AL252">
        <v>1</v>
      </c>
      <c r="AM252" t="s">
        <v>4774</v>
      </c>
      <c r="AN252">
        <v>-32768</v>
      </c>
      <c r="AO252">
        <v>32767</v>
      </c>
      <c r="AP252" t="s">
        <v>4775</v>
      </c>
      <c r="AQ252" t="s">
        <v>157</v>
      </c>
      <c r="AR252" t="s">
        <v>158</v>
      </c>
      <c r="AS252" t="str">
        <f>VLOOKUP('intouch变量（整型） '!$A252,基本表格!$G:$Q,3,FALSE)</f>
        <v>DB1300,INT1510</v>
      </c>
      <c r="AT252" t="str">
        <f>VLOOKUP('intouch变量（整型） '!$A252,基本表格!$G:$Q,10,FALSE)</f>
        <v>No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</row>
    <row r="253" spans="1:55">
      <c r="A253" t="s">
        <v>5026</v>
      </c>
      <c r="B253" s="11" t="str">
        <f t="shared" si="3"/>
        <v>CHP3</v>
      </c>
      <c r="C253" s="11" t="str">
        <f>VLOOKUP('intouch变量（整型） '!$A253,基本表格!$G:$Q,2,FALSE)</f>
        <v>2435+P4-M7 3#刨片机振荡器 电机控制 右跑偏检测时间</v>
      </c>
      <c r="D253" t="s">
        <v>154</v>
      </c>
      <c r="E253" t="s">
        <v>154</v>
      </c>
      <c r="F253">
        <v>0</v>
      </c>
      <c r="G253" t="s">
        <v>154</v>
      </c>
      <c r="H253" t="s">
        <v>154</v>
      </c>
      <c r="I253">
        <v>0</v>
      </c>
      <c r="J253">
        <v>0</v>
      </c>
      <c r="L253">
        <v>0</v>
      </c>
      <c r="M253">
        <v>-32768</v>
      </c>
      <c r="N253">
        <v>32767</v>
      </c>
      <c r="O253">
        <v>0</v>
      </c>
      <c r="P253">
        <v>0</v>
      </c>
      <c r="Q253" t="s">
        <v>155</v>
      </c>
      <c r="R253">
        <v>0</v>
      </c>
      <c r="S253">
        <v>1</v>
      </c>
      <c r="T253" t="s">
        <v>155</v>
      </c>
      <c r="U253">
        <v>0</v>
      </c>
      <c r="V253">
        <v>1</v>
      </c>
      <c r="W253" t="s">
        <v>155</v>
      </c>
      <c r="X253">
        <v>0</v>
      </c>
      <c r="Y253">
        <v>1</v>
      </c>
      <c r="Z253" t="s">
        <v>155</v>
      </c>
      <c r="AA253">
        <v>0</v>
      </c>
      <c r="AB253">
        <v>1</v>
      </c>
      <c r="AC253" t="s">
        <v>155</v>
      </c>
      <c r="AD253">
        <v>0</v>
      </c>
      <c r="AE253">
        <v>1</v>
      </c>
      <c r="AF253" t="s">
        <v>155</v>
      </c>
      <c r="AG253">
        <v>0</v>
      </c>
      <c r="AH253">
        <v>1</v>
      </c>
      <c r="AI253">
        <v>0</v>
      </c>
      <c r="AJ253" t="s">
        <v>155</v>
      </c>
      <c r="AK253">
        <v>0</v>
      </c>
      <c r="AL253">
        <v>1</v>
      </c>
      <c r="AM253" t="s">
        <v>4774</v>
      </c>
      <c r="AN253">
        <v>-32768</v>
      </c>
      <c r="AO253">
        <v>32767</v>
      </c>
      <c r="AP253" t="s">
        <v>4775</v>
      </c>
      <c r="AQ253" t="s">
        <v>157</v>
      </c>
      <c r="AR253" t="s">
        <v>158</v>
      </c>
      <c r="AS253" t="str">
        <f>VLOOKUP('intouch变量（整型） '!$A253,基本表格!$G:$Q,3,FALSE)</f>
        <v>DB1300,INT1514</v>
      </c>
      <c r="AT253" t="str">
        <f>VLOOKUP('intouch变量（整型） '!$A253,基本表格!$G:$Q,10,FALSE)</f>
        <v>No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</row>
    <row r="254" spans="1:55">
      <c r="A254" t="s">
        <v>5027</v>
      </c>
      <c r="B254" s="11" t="str">
        <f t="shared" si="3"/>
        <v>CHP3</v>
      </c>
      <c r="C254" s="11" t="str">
        <f>VLOOKUP('intouch变量（整型） '!$A254,基本表格!$G:$Q,2,FALSE)</f>
        <v>2435+P4-M7 3#刨片机振荡器 电机控制 联动启动延时</v>
      </c>
      <c r="D254" t="s">
        <v>154</v>
      </c>
      <c r="E254" t="s">
        <v>154</v>
      </c>
      <c r="F254">
        <v>0</v>
      </c>
      <c r="G254" t="s">
        <v>154</v>
      </c>
      <c r="H254" t="s">
        <v>154</v>
      </c>
      <c r="I254">
        <v>0</v>
      </c>
      <c r="J254">
        <v>0</v>
      </c>
      <c r="L254">
        <v>0</v>
      </c>
      <c r="M254">
        <v>-32768</v>
      </c>
      <c r="N254">
        <v>32767</v>
      </c>
      <c r="O254">
        <v>0</v>
      </c>
      <c r="P254">
        <v>0</v>
      </c>
      <c r="Q254" t="s">
        <v>155</v>
      </c>
      <c r="R254">
        <v>0</v>
      </c>
      <c r="S254">
        <v>1</v>
      </c>
      <c r="T254" t="s">
        <v>155</v>
      </c>
      <c r="U254">
        <v>0</v>
      </c>
      <c r="V254">
        <v>1</v>
      </c>
      <c r="W254" t="s">
        <v>155</v>
      </c>
      <c r="X254">
        <v>0</v>
      </c>
      <c r="Y254">
        <v>1</v>
      </c>
      <c r="Z254" t="s">
        <v>155</v>
      </c>
      <c r="AA254">
        <v>0</v>
      </c>
      <c r="AB254">
        <v>1</v>
      </c>
      <c r="AC254" t="s">
        <v>155</v>
      </c>
      <c r="AD254">
        <v>0</v>
      </c>
      <c r="AE254">
        <v>1</v>
      </c>
      <c r="AF254" t="s">
        <v>155</v>
      </c>
      <c r="AG254">
        <v>0</v>
      </c>
      <c r="AH254">
        <v>1</v>
      </c>
      <c r="AI254">
        <v>0</v>
      </c>
      <c r="AJ254" t="s">
        <v>155</v>
      </c>
      <c r="AK254">
        <v>0</v>
      </c>
      <c r="AL254">
        <v>1</v>
      </c>
      <c r="AM254" t="s">
        <v>4774</v>
      </c>
      <c r="AN254">
        <v>-32768</v>
      </c>
      <c r="AO254">
        <v>32767</v>
      </c>
      <c r="AP254" t="s">
        <v>4775</v>
      </c>
      <c r="AQ254" t="s">
        <v>157</v>
      </c>
      <c r="AR254" t="s">
        <v>158</v>
      </c>
      <c r="AS254" t="str">
        <f>VLOOKUP('intouch变量（整型） '!$A254,基本表格!$G:$Q,3,FALSE)</f>
        <v>DB1300,INT1518</v>
      </c>
      <c r="AT254" t="str">
        <f>VLOOKUP('intouch变量（整型） '!$A254,基本表格!$G:$Q,10,FALSE)</f>
        <v>No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</row>
    <row r="255" spans="1:55">
      <c r="A255" t="s">
        <v>5028</v>
      </c>
      <c r="B255" s="11" t="str">
        <f t="shared" si="3"/>
        <v>CHP3</v>
      </c>
      <c r="C255" s="11" t="str">
        <f>VLOOKUP('intouch变量（整型） '!$A255,基本表格!$G:$Q,2,FALSE)</f>
        <v>2435+P4-M7 3#刨片机振荡器 电机控制 起动转换时间 秒</v>
      </c>
      <c r="D255" t="s">
        <v>154</v>
      </c>
      <c r="E255" t="s">
        <v>154</v>
      </c>
      <c r="F255">
        <v>0</v>
      </c>
      <c r="G255" t="s">
        <v>154</v>
      </c>
      <c r="H255" t="s">
        <v>154</v>
      </c>
      <c r="I255">
        <v>0</v>
      </c>
      <c r="J255">
        <v>0</v>
      </c>
      <c r="L255">
        <v>0</v>
      </c>
      <c r="M255">
        <v>-32768</v>
      </c>
      <c r="N255">
        <v>32767</v>
      </c>
      <c r="O255">
        <v>0</v>
      </c>
      <c r="P255">
        <v>0</v>
      </c>
      <c r="Q255" t="s">
        <v>155</v>
      </c>
      <c r="R255">
        <v>0</v>
      </c>
      <c r="S255">
        <v>1</v>
      </c>
      <c r="T255" t="s">
        <v>155</v>
      </c>
      <c r="U255">
        <v>0</v>
      </c>
      <c r="V255">
        <v>1</v>
      </c>
      <c r="W255" t="s">
        <v>155</v>
      </c>
      <c r="X255">
        <v>0</v>
      </c>
      <c r="Y255">
        <v>1</v>
      </c>
      <c r="Z255" t="s">
        <v>155</v>
      </c>
      <c r="AA255">
        <v>0</v>
      </c>
      <c r="AB255">
        <v>1</v>
      </c>
      <c r="AC255" t="s">
        <v>155</v>
      </c>
      <c r="AD255">
        <v>0</v>
      </c>
      <c r="AE255">
        <v>1</v>
      </c>
      <c r="AF255" t="s">
        <v>155</v>
      </c>
      <c r="AG255">
        <v>0</v>
      </c>
      <c r="AH255">
        <v>1</v>
      </c>
      <c r="AI255">
        <v>0</v>
      </c>
      <c r="AJ255" t="s">
        <v>155</v>
      </c>
      <c r="AK255">
        <v>0</v>
      </c>
      <c r="AL255">
        <v>1</v>
      </c>
      <c r="AM255" t="s">
        <v>4774</v>
      </c>
      <c r="AN255">
        <v>-32768</v>
      </c>
      <c r="AO255">
        <v>32767</v>
      </c>
      <c r="AP255" t="s">
        <v>4775</v>
      </c>
      <c r="AQ255" t="s">
        <v>157</v>
      </c>
      <c r="AR255" t="s">
        <v>158</v>
      </c>
      <c r="AS255" t="str">
        <f>VLOOKUP('intouch变量（整型） '!$A255,基本表格!$G:$Q,3,FALSE)</f>
        <v>DB1300,INT1520</v>
      </c>
      <c r="AT255" t="str">
        <f>VLOOKUP('intouch变量（整型） '!$A255,基本表格!$G:$Q,10,FALSE)</f>
        <v>No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</row>
    <row r="256" spans="1:55">
      <c r="A256" t="s">
        <v>5029</v>
      </c>
      <c r="B256" s="11" t="str">
        <f t="shared" si="3"/>
        <v>CHP3</v>
      </c>
      <c r="C256" s="11" t="str">
        <f>VLOOKUP('intouch变量（整型） '!$A256,基本表格!$G:$Q,2,FALSE)</f>
        <v>2435+P4-M8 3#刨片机油泵电机 电机控制 断链超时时间 秒</v>
      </c>
      <c r="D256" t="s">
        <v>154</v>
      </c>
      <c r="E256" t="s">
        <v>154</v>
      </c>
      <c r="F256">
        <v>0</v>
      </c>
      <c r="G256" t="s">
        <v>154</v>
      </c>
      <c r="H256" t="s">
        <v>154</v>
      </c>
      <c r="I256">
        <v>0</v>
      </c>
      <c r="J256">
        <v>0</v>
      </c>
      <c r="L256">
        <v>0</v>
      </c>
      <c r="M256">
        <v>-32768</v>
      </c>
      <c r="N256">
        <v>32767</v>
      </c>
      <c r="O256">
        <v>0</v>
      </c>
      <c r="P256">
        <v>0</v>
      </c>
      <c r="Q256" t="s">
        <v>155</v>
      </c>
      <c r="R256">
        <v>0</v>
      </c>
      <c r="S256">
        <v>1</v>
      </c>
      <c r="T256" t="s">
        <v>155</v>
      </c>
      <c r="U256">
        <v>0</v>
      </c>
      <c r="V256">
        <v>1</v>
      </c>
      <c r="W256" t="s">
        <v>155</v>
      </c>
      <c r="X256">
        <v>0</v>
      </c>
      <c r="Y256">
        <v>1</v>
      </c>
      <c r="Z256" t="s">
        <v>155</v>
      </c>
      <c r="AA256">
        <v>0</v>
      </c>
      <c r="AB256">
        <v>1</v>
      </c>
      <c r="AC256" t="s">
        <v>155</v>
      </c>
      <c r="AD256">
        <v>0</v>
      </c>
      <c r="AE256">
        <v>1</v>
      </c>
      <c r="AF256" t="s">
        <v>155</v>
      </c>
      <c r="AG256">
        <v>0</v>
      </c>
      <c r="AH256">
        <v>1</v>
      </c>
      <c r="AI256">
        <v>0</v>
      </c>
      <c r="AJ256" t="s">
        <v>155</v>
      </c>
      <c r="AK256">
        <v>0</v>
      </c>
      <c r="AL256">
        <v>1</v>
      </c>
      <c r="AM256" t="s">
        <v>4774</v>
      </c>
      <c r="AN256">
        <v>-32768</v>
      </c>
      <c r="AO256">
        <v>32767</v>
      </c>
      <c r="AP256" t="s">
        <v>4775</v>
      </c>
      <c r="AQ256" t="s">
        <v>157</v>
      </c>
      <c r="AR256" t="s">
        <v>158</v>
      </c>
      <c r="AS256" t="str">
        <f>VLOOKUP('intouch变量（整型） '!$A256,基本表格!$G:$Q,3,FALSE)</f>
        <v>DB1300,INT1554</v>
      </c>
      <c r="AT256" t="str">
        <f>VLOOKUP('intouch变量（整型） '!$A256,基本表格!$G:$Q,10,FALSE)</f>
        <v>No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</row>
    <row r="257" spans="1:55">
      <c r="A257" t="s">
        <v>5030</v>
      </c>
      <c r="B257" s="11" t="str">
        <f t="shared" si="3"/>
        <v>CHP3</v>
      </c>
      <c r="C257" s="11" t="str">
        <f>VLOOKUP('intouch变量（整型） '!$A257,基本表格!$G:$Q,2,FALSE)</f>
        <v>2435+P4-M8 3#刨片机油泵电机 电机控制 堵料检测时间 秒</v>
      </c>
      <c r="D257" t="s">
        <v>154</v>
      </c>
      <c r="E257" t="s">
        <v>154</v>
      </c>
      <c r="F257">
        <v>0</v>
      </c>
      <c r="G257" t="s">
        <v>154</v>
      </c>
      <c r="H257" t="s">
        <v>154</v>
      </c>
      <c r="I257">
        <v>0</v>
      </c>
      <c r="J257">
        <v>0</v>
      </c>
      <c r="L257">
        <v>0</v>
      </c>
      <c r="M257">
        <v>-32768</v>
      </c>
      <c r="N257">
        <v>32767</v>
      </c>
      <c r="O257">
        <v>0</v>
      </c>
      <c r="P257">
        <v>0</v>
      </c>
      <c r="Q257" t="s">
        <v>155</v>
      </c>
      <c r="R257">
        <v>0</v>
      </c>
      <c r="S257">
        <v>1</v>
      </c>
      <c r="T257" t="s">
        <v>155</v>
      </c>
      <c r="U257">
        <v>0</v>
      </c>
      <c r="V257">
        <v>1</v>
      </c>
      <c r="W257" t="s">
        <v>155</v>
      </c>
      <c r="X257">
        <v>0</v>
      </c>
      <c r="Y257">
        <v>1</v>
      </c>
      <c r="Z257" t="s">
        <v>155</v>
      </c>
      <c r="AA257">
        <v>0</v>
      </c>
      <c r="AB257">
        <v>1</v>
      </c>
      <c r="AC257" t="s">
        <v>155</v>
      </c>
      <c r="AD257">
        <v>0</v>
      </c>
      <c r="AE257">
        <v>1</v>
      </c>
      <c r="AF257" t="s">
        <v>155</v>
      </c>
      <c r="AG257">
        <v>0</v>
      </c>
      <c r="AH257">
        <v>1</v>
      </c>
      <c r="AI257">
        <v>0</v>
      </c>
      <c r="AJ257" t="s">
        <v>155</v>
      </c>
      <c r="AK257">
        <v>0</v>
      </c>
      <c r="AL257">
        <v>1</v>
      </c>
      <c r="AM257" t="s">
        <v>4774</v>
      </c>
      <c r="AN257">
        <v>-32768</v>
      </c>
      <c r="AO257">
        <v>32767</v>
      </c>
      <c r="AP257" t="s">
        <v>4775</v>
      </c>
      <c r="AQ257" t="s">
        <v>157</v>
      </c>
      <c r="AR257" t="s">
        <v>158</v>
      </c>
      <c r="AS257" t="str">
        <f>VLOOKUP('intouch变量（整型） '!$A257,基本表格!$G:$Q,3,FALSE)</f>
        <v>DB1300,INT1556</v>
      </c>
      <c r="AT257" t="str">
        <f>VLOOKUP('intouch变量（整型） '!$A257,基本表格!$G:$Q,10,FALSE)</f>
        <v>No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</row>
    <row r="258" spans="1:55">
      <c r="A258" t="s">
        <v>5031</v>
      </c>
      <c r="B258" s="11" t="str">
        <f t="shared" si="3"/>
        <v>CHP3</v>
      </c>
      <c r="C258" s="11" t="str">
        <f>VLOOKUP('intouch变量（整型） '!$A258,基本表格!$G:$Q,2,FALSE)</f>
        <v>2435+P4-M8 3#刨片机油泵电机 电机控制 左跑偏检测时间</v>
      </c>
      <c r="D258" t="s">
        <v>154</v>
      </c>
      <c r="E258" t="s">
        <v>154</v>
      </c>
      <c r="F258">
        <v>0</v>
      </c>
      <c r="G258" t="s">
        <v>154</v>
      </c>
      <c r="H258" t="s">
        <v>154</v>
      </c>
      <c r="I258">
        <v>0</v>
      </c>
      <c r="J258">
        <v>0</v>
      </c>
      <c r="L258">
        <v>0</v>
      </c>
      <c r="M258">
        <v>-32768</v>
      </c>
      <c r="N258">
        <v>32767</v>
      </c>
      <c r="O258">
        <v>0</v>
      </c>
      <c r="P258">
        <v>0</v>
      </c>
      <c r="Q258" t="s">
        <v>155</v>
      </c>
      <c r="R258">
        <v>0</v>
      </c>
      <c r="S258">
        <v>1</v>
      </c>
      <c r="T258" t="s">
        <v>155</v>
      </c>
      <c r="U258">
        <v>0</v>
      </c>
      <c r="V258">
        <v>1</v>
      </c>
      <c r="W258" t="s">
        <v>155</v>
      </c>
      <c r="X258">
        <v>0</v>
      </c>
      <c r="Y258">
        <v>1</v>
      </c>
      <c r="Z258" t="s">
        <v>155</v>
      </c>
      <c r="AA258">
        <v>0</v>
      </c>
      <c r="AB258">
        <v>1</v>
      </c>
      <c r="AC258" t="s">
        <v>155</v>
      </c>
      <c r="AD258">
        <v>0</v>
      </c>
      <c r="AE258">
        <v>1</v>
      </c>
      <c r="AF258" t="s">
        <v>155</v>
      </c>
      <c r="AG258">
        <v>0</v>
      </c>
      <c r="AH258">
        <v>1</v>
      </c>
      <c r="AI258">
        <v>0</v>
      </c>
      <c r="AJ258" t="s">
        <v>155</v>
      </c>
      <c r="AK258">
        <v>0</v>
      </c>
      <c r="AL258">
        <v>1</v>
      </c>
      <c r="AM258" t="s">
        <v>4774</v>
      </c>
      <c r="AN258">
        <v>-32768</v>
      </c>
      <c r="AO258">
        <v>32767</v>
      </c>
      <c r="AP258" t="s">
        <v>4775</v>
      </c>
      <c r="AQ258" t="s">
        <v>157</v>
      </c>
      <c r="AR258" t="s">
        <v>158</v>
      </c>
      <c r="AS258" t="str">
        <f>VLOOKUP('intouch变量（整型） '!$A258,基本表格!$G:$Q,3,FALSE)</f>
        <v>DB1300,INT1560</v>
      </c>
      <c r="AT258" t="str">
        <f>VLOOKUP('intouch变量（整型） '!$A258,基本表格!$G:$Q,10,FALSE)</f>
        <v>No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</row>
    <row r="259" spans="1:55">
      <c r="A259" t="s">
        <v>5032</v>
      </c>
      <c r="B259" s="11" t="str">
        <f t="shared" si="3"/>
        <v>CHP3</v>
      </c>
      <c r="C259" s="11" t="str">
        <f>VLOOKUP('intouch变量（整型） '!$A259,基本表格!$G:$Q,2,FALSE)</f>
        <v>2435+P4-M8 3#刨片机油泵电机 电机控制 右跑偏检测时间</v>
      </c>
      <c r="D259" t="s">
        <v>154</v>
      </c>
      <c r="E259" t="s">
        <v>154</v>
      </c>
      <c r="F259">
        <v>0</v>
      </c>
      <c r="G259" t="s">
        <v>154</v>
      </c>
      <c r="H259" t="s">
        <v>154</v>
      </c>
      <c r="I259">
        <v>0</v>
      </c>
      <c r="J259">
        <v>0</v>
      </c>
      <c r="L259">
        <v>0</v>
      </c>
      <c r="M259">
        <v>-32768</v>
      </c>
      <c r="N259">
        <v>32767</v>
      </c>
      <c r="O259">
        <v>0</v>
      </c>
      <c r="P259">
        <v>0</v>
      </c>
      <c r="Q259" t="s">
        <v>155</v>
      </c>
      <c r="R259">
        <v>0</v>
      </c>
      <c r="S259">
        <v>1</v>
      </c>
      <c r="T259" t="s">
        <v>155</v>
      </c>
      <c r="U259">
        <v>0</v>
      </c>
      <c r="V259">
        <v>1</v>
      </c>
      <c r="W259" t="s">
        <v>155</v>
      </c>
      <c r="X259">
        <v>0</v>
      </c>
      <c r="Y259">
        <v>1</v>
      </c>
      <c r="Z259" t="s">
        <v>155</v>
      </c>
      <c r="AA259">
        <v>0</v>
      </c>
      <c r="AB259">
        <v>1</v>
      </c>
      <c r="AC259" t="s">
        <v>155</v>
      </c>
      <c r="AD259">
        <v>0</v>
      </c>
      <c r="AE259">
        <v>1</v>
      </c>
      <c r="AF259" t="s">
        <v>155</v>
      </c>
      <c r="AG259">
        <v>0</v>
      </c>
      <c r="AH259">
        <v>1</v>
      </c>
      <c r="AI259">
        <v>0</v>
      </c>
      <c r="AJ259" t="s">
        <v>155</v>
      </c>
      <c r="AK259">
        <v>0</v>
      </c>
      <c r="AL259">
        <v>1</v>
      </c>
      <c r="AM259" t="s">
        <v>4774</v>
      </c>
      <c r="AN259">
        <v>-32768</v>
      </c>
      <c r="AO259">
        <v>32767</v>
      </c>
      <c r="AP259" t="s">
        <v>4775</v>
      </c>
      <c r="AQ259" t="s">
        <v>157</v>
      </c>
      <c r="AR259" t="s">
        <v>158</v>
      </c>
      <c r="AS259" t="str">
        <f>VLOOKUP('intouch变量（整型） '!$A259,基本表格!$G:$Q,3,FALSE)</f>
        <v>DB1300,INT1564</v>
      </c>
      <c r="AT259" t="str">
        <f>VLOOKUP('intouch变量（整型） '!$A259,基本表格!$G:$Q,10,FALSE)</f>
        <v>No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</row>
    <row r="260" spans="1:55">
      <c r="A260" t="s">
        <v>5033</v>
      </c>
      <c r="B260" s="11" t="str">
        <f t="shared" ref="B260:B323" si="4">LEFT(A260,4)</f>
        <v>CHP3</v>
      </c>
      <c r="C260" s="11" t="str">
        <f>VLOOKUP('intouch变量（整型） '!$A260,基本表格!$G:$Q,2,FALSE)</f>
        <v>2435+P4-M8 3#刨片机油泵电机 电机控制 联动启动延时</v>
      </c>
      <c r="D260" t="s">
        <v>154</v>
      </c>
      <c r="E260" t="s">
        <v>154</v>
      </c>
      <c r="F260">
        <v>0</v>
      </c>
      <c r="G260" t="s">
        <v>154</v>
      </c>
      <c r="H260" t="s">
        <v>154</v>
      </c>
      <c r="I260">
        <v>0</v>
      </c>
      <c r="J260">
        <v>0</v>
      </c>
      <c r="L260">
        <v>0</v>
      </c>
      <c r="M260">
        <v>-32768</v>
      </c>
      <c r="N260">
        <v>32767</v>
      </c>
      <c r="O260">
        <v>0</v>
      </c>
      <c r="P260">
        <v>0</v>
      </c>
      <c r="Q260" t="s">
        <v>155</v>
      </c>
      <c r="R260">
        <v>0</v>
      </c>
      <c r="S260">
        <v>1</v>
      </c>
      <c r="T260" t="s">
        <v>155</v>
      </c>
      <c r="U260">
        <v>0</v>
      </c>
      <c r="V260">
        <v>1</v>
      </c>
      <c r="W260" t="s">
        <v>155</v>
      </c>
      <c r="X260">
        <v>0</v>
      </c>
      <c r="Y260">
        <v>1</v>
      </c>
      <c r="Z260" t="s">
        <v>155</v>
      </c>
      <c r="AA260">
        <v>0</v>
      </c>
      <c r="AB260">
        <v>1</v>
      </c>
      <c r="AC260" t="s">
        <v>155</v>
      </c>
      <c r="AD260">
        <v>0</v>
      </c>
      <c r="AE260">
        <v>1</v>
      </c>
      <c r="AF260" t="s">
        <v>155</v>
      </c>
      <c r="AG260">
        <v>0</v>
      </c>
      <c r="AH260">
        <v>1</v>
      </c>
      <c r="AI260">
        <v>0</v>
      </c>
      <c r="AJ260" t="s">
        <v>155</v>
      </c>
      <c r="AK260">
        <v>0</v>
      </c>
      <c r="AL260">
        <v>1</v>
      </c>
      <c r="AM260" t="s">
        <v>4774</v>
      </c>
      <c r="AN260">
        <v>-32768</v>
      </c>
      <c r="AO260">
        <v>32767</v>
      </c>
      <c r="AP260" t="s">
        <v>4775</v>
      </c>
      <c r="AQ260" t="s">
        <v>157</v>
      </c>
      <c r="AR260" t="s">
        <v>158</v>
      </c>
      <c r="AS260" t="str">
        <f>VLOOKUP('intouch变量（整型） '!$A260,基本表格!$G:$Q,3,FALSE)</f>
        <v>DB1300,INT1568</v>
      </c>
      <c r="AT260" t="str">
        <f>VLOOKUP('intouch变量（整型） '!$A260,基本表格!$G:$Q,10,FALSE)</f>
        <v>No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</row>
    <row r="261" spans="1:55">
      <c r="A261" t="s">
        <v>5034</v>
      </c>
      <c r="B261" s="11" t="str">
        <f t="shared" si="4"/>
        <v>CHP3</v>
      </c>
      <c r="C261" s="11" t="str">
        <f>VLOOKUP('intouch变量（整型） '!$A261,基本表格!$G:$Q,2,FALSE)</f>
        <v>2435+P4-M8 3#刨片机油泵电机 电机控制 起动转换时间 秒</v>
      </c>
      <c r="D261" t="s">
        <v>154</v>
      </c>
      <c r="E261" t="s">
        <v>154</v>
      </c>
      <c r="F261">
        <v>0</v>
      </c>
      <c r="G261" t="s">
        <v>154</v>
      </c>
      <c r="H261" t="s">
        <v>154</v>
      </c>
      <c r="I261">
        <v>0</v>
      </c>
      <c r="J261">
        <v>0</v>
      </c>
      <c r="L261">
        <v>0</v>
      </c>
      <c r="M261">
        <v>-32768</v>
      </c>
      <c r="N261">
        <v>32767</v>
      </c>
      <c r="O261">
        <v>0</v>
      </c>
      <c r="P261">
        <v>0</v>
      </c>
      <c r="Q261" t="s">
        <v>155</v>
      </c>
      <c r="R261">
        <v>0</v>
      </c>
      <c r="S261">
        <v>1</v>
      </c>
      <c r="T261" t="s">
        <v>155</v>
      </c>
      <c r="U261">
        <v>0</v>
      </c>
      <c r="V261">
        <v>1</v>
      </c>
      <c r="W261" t="s">
        <v>155</v>
      </c>
      <c r="X261">
        <v>0</v>
      </c>
      <c r="Y261">
        <v>1</v>
      </c>
      <c r="Z261" t="s">
        <v>155</v>
      </c>
      <c r="AA261">
        <v>0</v>
      </c>
      <c r="AB261">
        <v>1</v>
      </c>
      <c r="AC261" t="s">
        <v>155</v>
      </c>
      <c r="AD261">
        <v>0</v>
      </c>
      <c r="AE261">
        <v>1</v>
      </c>
      <c r="AF261" t="s">
        <v>155</v>
      </c>
      <c r="AG261">
        <v>0</v>
      </c>
      <c r="AH261">
        <v>1</v>
      </c>
      <c r="AI261">
        <v>0</v>
      </c>
      <c r="AJ261" t="s">
        <v>155</v>
      </c>
      <c r="AK261">
        <v>0</v>
      </c>
      <c r="AL261">
        <v>1</v>
      </c>
      <c r="AM261" t="s">
        <v>4774</v>
      </c>
      <c r="AN261">
        <v>-32768</v>
      </c>
      <c r="AO261">
        <v>32767</v>
      </c>
      <c r="AP261" t="s">
        <v>4775</v>
      </c>
      <c r="AQ261" t="s">
        <v>157</v>
      </c>
      <c r="AR261" t="s">
        <v>158</v>
      </c>
      <c r="AS261" t="str">
        <f>VLOOKUP('intouch变量（整型） '!$A261,基本表格!$G:$Q,3,FALSE)</f>
        <v>DB1300,INT1570</v>
      </c>
      <c r="AT261" t="str">
        <f>VLOOKUP('intouch变量（整型） '!$A261,基本表格!$G:$Q,10,FALSE)</f>
        <v>No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</row>
    <row r="262" spans="1:55">
      <c r="A262" t="s">
        <v>5035</v>
      </c>
      <c r="B262" s="11" t="str">
        <f t="shared" si="4"/>
        <v>CHP3</v>
      </c>
      <c r="C262" s="11" t="str">
        <f>VLOOKUP('intouch变量（整型） '!$A262,基本表格!$G:$Q,2,FALSE)</f>
        <v>2435+P4-M9 3#刨片机润滑系统电机 电机控制 断链超时时间 秒</v>
      </c>
      <c r="D262" t="s">
        <v>154</v>
      </c>
      <c r="E262" t="s">
        <v>154</v>
      </c>
      <c r="F262">
        <v>0</v>
      </c>
      <c r="G262" t="s">
        <v>154</v>
      </c>
      <c r="H262" t="s">
        <v>154</v>
      </c>
      <c r="I262">
        <v>0</v>
      </c>
      <c r="J262">
        <v>0</v>
      </c>
      <c r="L262">
        <v>0</v>
      </c>
      <c r="M262">
        <v>-32768</v>
      </c>
      <c r="N262">
        <v>32767</v>
      </c>
      <c r="O262">
        <v>0</v>
      </c>
      <c r="P262">
        <v>0</v>
      </c>
      <c r="Q262" t="s">
        <v>155</v>
      </c>
      <c r="R262">
        <v>0</v>
      </c>
      <c r="S262">
        <v>1</v>
      </c>
      <c r="T262" t="s">
        <v>155</v>
      </c>
      <c r="U262">
        <v>0</v>
      </c>
      <c r="V262">
        <v>1</v>
      </c>
      <c r="W262" t="s">
        <v>155</v>
      </c>
      <c r="X262">
        <v>0</v>
      </c>
      <c r="Y262">
        <v>1</v>
      </c>
      <c r="Z262" t="s">
        <v>155</v>
      </c>
      <c r="AA262">
        <v>0</v>
      </c>
      <c r="AB262">
        <v>1</v>
      </c>
      <c r="AC262" t="s">
        <v>155</v>
      </c>
      <c r="AD262">
        <v>0</v>
      </c>
      <c r="AE262">
        <v>1</v>
      </c>
      <c r="AF262" t="s">
        <v>155</v>
      </c>
      <c r="AG262">
        <v>0</v>
      </c>
      <c r="AH262">
        <v>1</v>
      </c>
      <c r="AI262">
        <v>0</v>
      </c>
      <c r="AJ262" t="s">
        <v>155</v>
      </c>
      <c r="AK262">
        <v>0</v>
      </c>
      <c r="AL262">
        <v>1</v>
      </c>
      <c r="AM262" t="s">
        <v>4774</v>
      </c>
      <c r="AN262">
        <v>-32768</v>
      </c>
      <c r="AO262">
        <v>32767</v>
      </c>
      <c r="AP262" t="s">
        <v>4775</v>
      </c>
      <c r="AQ262" t="s">
        <v>157</v>
      </c>
      <c r="AR262" t="s">
        <v>158</v>
      </c>
      <c r="AS262" t="str">
        <f>VLOOKUP('intouch变量（整型） '!$A262,基本表格!$G:$Q,3,FALSE)</f>
        <v>DB1300,INT1604</v>
      </c>
      <c r="AT262" t="str">
        <f>VLOOKUP('intouch变量（整型） '!$A262,基本表格!$G:$Q,10,FALSE)</f>
        <v>No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</row>
    <row r="263" spans="1:55">
      <c r="A263" t="s">
        <v>5036</v>
      </c>
      <c r="B263" s="11" t="str">
        <f t="shared" si="4"/>
        <v>CHP3</v>
      </c>
      <c r="C263" s="11" t="str">
        <f>VLOOKUP('intouch变量（整型） '!$A263,基本表格!$G:$Q,2,FALSE)</f>
        <v>2435+P4-M9 3#刨片机润滑系统电机 电机控制 堵料检测时间 秒</v>
      </c>
      <c r="D263" t="s">
        <v>154</v>
      </c>
      <c r="E263" t="s">
        <v>154</v>
      </c>
      <c r="F263">
        <v>0</v>
      </c>
      <c r="G263" t="s">
        <v>154</v>
      </c>
      <c r="H263" t="s">
        <v>154</v>
      </c>
      <c r="I263">
        <v>0</v>
      </c>
      <c r="J263">
        <v>0</v>
      </c>
      <c r="L263">
        <v>0</v>
      </c>
      <c r="M263">
        <v>-32768</v>
      </c>
      <c r="N263">
        <v>32767</v>
      </c>
      <c r="O263">
        <v>0</v>
      </c>
      <c r="P263">
        <v>0</v>
      </c>
      <c r="Q263" t="s">
        <v>155</v>
      </c>
      <c r="R263">
        <v>0</v>
      </c>
      <c r="S263">
        <v>1</v>
      </c>
      <c r="T263" t="s">
        <v>155</v>
      </c>
      <c r="U263">
        <v>0</v>
      </c>
      <c r="V263">
        <v>1</v>
      </c>
      <c r="W263" t="s">
        <v>155</v>
      </c>
      <c r="X263">
        <v>0</v>
      </c>
      <c r="Y263">
        <v>1</v>
      </c>
      <c r="Z263" t="s">
        <v>155</v>
      </c>
      <c r="AA263">
        <v>0</v>
      </c>
      <c r="AB263">
        <v>1</v>
      </c>
      <c r="AC263" t="s">
        <v>155</v>
      </c>
      <c r="AD263">
        <v>0</v>
      </c>
      <c r="AE263">
        <v>1</v>
      </c>
      <c r="AF263" t="s">
        <v>155</v>
      </c>
      <c r="AG263">
        <v>0</v>
      </c>
      <c r="AH263">
        <v>1</v>
      </c>
      <c r="AI263">
        <v>0</v>
      </c>
      <c r="AJ263" t="s">
        <v>155</v>
      </c>
      <c r="AK263">
        <v>0</v>
      </c>
      <c r="AL263">
        <v>1</v>
      </c>
      <c r="AM263" t="s">
        <v>4774</v>
      </c>
      <c r="AN263">
        <v>-32768</v>
      </c>
      <c r="AO263">
        <v>32767</v>
      </c>
      <c r="AP263" t="s">
        <v>4775</v>
      </c>
      <c r="AQ263" t="s">
        <v>157</v>
      </c>
      <c r="AR263" t="s">
        <v>158</v>
      </c>
      <c r="AS263" t="str">
        <f>VLOOKUP('intouch变量（整型） '!$A263,基本表格!$G:$Q,3,FALSE)</f>
        <v>DB1300,INT1606</v>
      </c>
      <c r="AT263" t="str">
        <f>VLOOKUP('intouch变量（整型） '!$A263,基本表格!$G:$Q,10,FALSE)</f>
        <v>No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</row>
    <row r="264" spans="1:55">
      <c r="A264" t="s">
        <v>5037</v>
      </c>
      <c r="B264" s="11" t="str">
        <f t="shared" si="4"/>
        <v>CHP3</v>
      </c>
      <c r="C264" s="11" t="str">
        <f>VLOOKUP('intouch变量（整型） '!$A264,基本表格!$G:$Q,2,FALSE)</f>
        <v>2435+P4-M9 3#刨片机润滑系统电机 电机控制 左跑偏检测时间</v>
      </c>
      <c r="D264" t="s">
        <v>154</v>
      </c>
      <c r="E264" t="s">
        <v>154</v>
      </c>
      <c r="F264">
        <v>0</v>
      </c>
      <c r="G264" t="s">
        <v>154</v>
      </c>
      <c r="H264" t="s">
        <v>154</v>
      </c>
      <c r="I264">
        <v>0</v>
      </c>
      <c r="J264">
        <v>0</v>
      </c>
      <c r="L264">
        <v>0</v>
      </c>
      <c r="M264">
        <v>-32768</v>
      </c>
      <c r="N264">
        <v>32767</v>
      </c>
      <c r="O264">
        <v>0</v>
      </c>
      <c r="P264">
        <v>0</v>
      </c>
      <c r="Q264" t="s">
        <v>155</v>
      </c>
      <c r="R264">
        <v>0</v>
      </c>
      <c r="S264">
        <v>1</v>
      </c>
      <c r="T264" t="s">
        <v>155</v>
      </c>
      <c r="U264">
        <v>0</v>
      </c>
      <c r="V264">
        <v>1</v>
      </c>
      <c r="W264" t="s">
        <v>155</v>
      </c>
      <c r="X264">
        <v>0</v>
      </c>
      <c r="Y264">
        <v>1</v>
      </c>
      <c r="Z264" t="s">
        <v>155</v>
      </c>
      <c r="AA264">
        <v>0</v>
      </c>
      <c r="AB264">
        <v>1</v>
      </c>
      <c r="AC264" t="s">
        <v>155</v>
      </c>
      <c r="AD264">
        <v>0</v>
      </c>
      <c r="AE264">
        <v>1</v>
      </c>
      <c r="AF264" t="s">
        <v>155</v>
      </c>
      <c r="AG264">
        <v>0</v>
      </c>
      <c r="AH264">
        <v>1</v>
      </c>
      <c r="AI264">
        <v>0</v>
      </c>
      <c r="AJ264" t="s">
        <v>155</v>
      </c>
      <c r="AK264">
        <v>0</v>
      </c>
      <c r="AL264">
        <v>1</v>
      </c>
      <c r="AM264" t="s">
        <v>4774</v>
      </c>
      <c r="AN264">
        <v>-32768</v>
      </c>
      <c r="AO264">
        <v>32767</v>
      </c>
      <c r="AP264" t="s">
        <v>4775</v>
      </c>
      <c r="AQ264" t="s">
        <v>157</v>
      </c>
      <c r="AR264" t="s">
        <v>158</v>
      </c>
      <c r="AS264" t="str">
        <f>VLOOKUP('intouch变量（整型） '!$A264,基本表格!$G:$Q,3,FALSE)</f>
        <v>DB1300,INT1610</v>
      </c>
      <c r="AT264" t="str">
        <f>VLOOKUP('intouch变量（整型） '!$A264,基本表格!$G:$Q,10,FALSE)</f>
        <v>No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</row>
    <row r="265" spans="1:55">
      <c r="A265" t="s">
        <v>5038</v>
      </c>
      <c r="B265" s="11" t="str">
        <f t="shared" si="4"/>
        <v>CHP3</v>
      </c>
      <c r="C265" s="11" t="str">
        <f>VLOOKUP('intouch变量（整型） '!$A265,基本表格!$G:$Q,2,FALSE)</f>
        <v>2435+P4-M9 3#刨片机润滑系统电机 电机控制 右跑偏检测时间</v>
      </c>
      <c r="D265" t="s">
        <v>154</v>
      </c>
      <c r="E265" t="s">
        <v>154</v>
      </c>
      <c r="F265">
        <v>0</v>
      </c>
      <c r="G265" t="s">
        <v>154</v>
      </c>
      <c r="H265" t="s">
        <v>154</v>
      </c>
      <c r="I265">
        <v>0</v>
      </c>
      <c r="J265">
        <v>0</v>
      </c>
      <c r="L265">
        <v>0</v>
      </c>
      <c r="M265">
        <v>-32768</v>
      </c>
      <c r="N265">
        <v>32767</v>
      </c>
      <c r="O265">
        <v>0</v>
      </c>
      <c r="P265">
        <v>0</v>
      </c>
      <c r="Q265" t="s">
        <v>155</v>
      </c>
      <c r="R265">
        <v>0</v>
      </c>
      <c r="S265">
        <v>1</v>
      </c>
      <c r="T265" t="s">
        <v>155</v>
      </c>
      <c r="U265">
        <v>0</v>
      </c>
      <c r="V265">
        <v>1</v>
      </c>
      <c r="W265" t="s">
        <v>155</v>
      </c>
      <c r="X265">
        <v>0</v>
      </c>
      <c r="Y265">
        <v>1</v>
      </c>
      <c r="Z265" t="s">
        <v>155</v>
      </c>
      <c r="AA265">
        <v>0</v>
      </c>
      <c r="AB265">
        <v>1</v>
      </c>
      <c r="AC265" t="s">
        <v>155</v>
      </c>
      <c r="AD265">
        <v>0</v>
      </c>
      <c r="AE265">
        <v>1</v>
      </c>
      <c r="AF265" t="s">
        <v>155</v>
      </c>
      <c r="AG265">
        <v>0</v>
      </c>
      <c r="AH265">
        <v>1</v>
      </c>
      <c r="AI265">
        <v>0</v>
      </c>
      <c r="AJ265" t="s">
        <v>155</v>
      </c>
      <c r="AK265">
        <v>0</v>
      </c>
      <c r="AL265">
        <v>1</v>
      </c>
      <c r="AM265" t="s">
        <v>4774</v>
      </c>
      <c r="AN265">
        <v>-32768</v>
      </c>
      <c r="AO265">
        <v>32767</v>
      </c>
      <c r="AP265" t="s">
        <v>4775</v>
      </c>
      <c r="AQ265" t="s">
        <v>157</v>
      </c>
      <c r="AR265" t="s">
        <v>158</v>
      </c>
      <c r="AS265" t="str">
        <f>VLOOKUP('intouch变量（整型） '!$A265,基本表格!$G:$Q,3,FALSE)</f>
        <v>DB1300,INT1614</v>
      </c>
      <c r="AT265" t="str">
        <f>VLOOKUP('intouch变量（整型） '!$A265,基本表格!$G:$Q,10,FALSE)</f>
        <v>No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</row>
    <row r="266" spans="1:55">
      <c r="A266" t="s">
        <v>5039</v>
      </c>
      <c r="B266" s="11" t="str">
        <f t="shared" si="4"/>
        <v>CHP3</v>
      </c>
      <c r="C266" s="11" t="str">
        <f>VLOOKUP('intouch变量（整型） '!$A266,基本表格!$G:$Q,2,FALSE)</f>
        <v>2435+P4-M9 3#刨片机润滑系统电机 电机控制 联动启动延时</v>
      </c>
      <c r="D266" t="s">
        <v>154</v>
      </c>
      <c r="E266" t="s">
        <v>154</v>
      </c>
      <c r="F266">
        <v>0</v>
      </c>
      <c r="G266" t="s">
        <v>154</v>
      </c>
      <c r="H266" t="s">
        <v>154</v>
      </c>
      <c r="I266">
        <v>0</v>
      </c>
      <c r="J266">
        <v>0</v>
      </c>
      <c r="L266">
        <v>0</v>
      </c>
      <c r="M266">
        <v>-32768</v>
      </c>
      <c r="N266">
        <v>32767</v>
      </c>
      <c r="O266">
        <v>0</v>
      </c>
      <c r="P266">
        <v>0</v>
      </c>
      <c r="Q266" t="s">
        <v>155</v>
      </c>
      <c r="R266">
        <v>0</v>
      </c>
      <c r="S266">
        <v>1</v>
      </c>
      <c r="T266" t="s">
        <v>155</v>
      </c>
      <c r="U266">
        <v>0</v>
      </c>
      <c r="V266">
        <v>1</v>
      </c>
      <c r="W266" t="s">
        <v>155</v>
      </c>
      <c r="X266">
        <v>0</v>
      </c>
      <c r="Y266">
        <v>1</v>
      </c>
      <c r="Z266" t="s">
        <v>155</v>
      </c>
      <c r="AA266">
        <v>0</v>
      </c>
      <c r="AB266">
        <v>1</v>
      </c>
      <c r="AC266" t="s">
        <v>155</v>
      </c>
      <c r="AD266">
        <v>0</v>
      </c>
      <c r="AE266">
        <v>1</v>
      </c>
      <c r="AF266" t="s">
        <v>155</v>
      </c>
      <c r="AG266">
        <v>0</v>
      </c>
      <c r="AH266">
        <v>1</v>
      </c>
      <c r="AI266">
        <v>0</v>
      </c>
      <c r="AJ266" t="s">
        <v>155</v>
      </c>
      <c r="AK266">
        <v>0</v>
      </c>
      <c r="AL266">
        <v>1</v>
      </c>
      <c r="AM266" t="s">
        <v>4774</v>
      </c>
      <c r="AN266">
        <v>-32768</v>
      </c>
      <c r="AO266">
        <v>32767</v>
      </c>
      <c r="AP266" t="s">
        <v>4775</v>
      </c>
      <c r="AQ266" t="s">
        <v>157</v>
      </c>
      <c r="AR266" t="s">
        <v>158</v>
      </c>
      <c r="AS266" t="str">
        <f>VLOOKUP('intouch变量（整型） '!$A266,基本表格!$G:$Q,3,FALSE)</f>
        <v>DB1300,INT1618</v>
      </c>
      <c r="AT266" t="str">
        <f>VLOOKUP('intouch变量（整型） '!$A266,基本表格!$G:$Q,10,FALSE)</f>
        <v>No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</row>
    <row r="267" spans="1:55">
      <c r="A267" t="s">
        <v>5040</v>
      </c>
      <c r="B267" s="11" t="str">
        <f t="shared" si="4"/>
        <v>CHP3</v>
      </c>
      <c r="C267" s="11" t="str">
        <f>VLOOKUP('intouch变量（整型） '!$A267,基本表格!$G:$Q,2,FALSE)</f>
        <v>2435+P4-M9 3#刨片机润滑系统电机 电机控制 起动转换时间 秒</v>
      </c>
      <c r="D267" t="s">
        <v>154</v>
      </c>
      <c r="E267" t="s">
        <v>154</v>
      </c>
      <c r="F267">
        <v>0</v>
      </c>
      <c r="G267" t="s">
        <v>154</v>
      </c>
      <c r="H267" t="s">
        <v>154</v>
      </c>
      <c r="I267">
        <v>0</v>
      </c>
      <c r="J267">
        <v>0</v>
      </c>
      <c r="L267">
        <v>0</v>
      </c>
      <c r="M267">
        <v>-32768</v>
      </c>
      <c r="N267">
        <v>32767</v>
      </c>
      <c r="O267">
        <v>0</v>
      </c>
      <c r="P267">
        <v>0</v>
      </c>
      <c r="Q267" t="s">
        <v>155</v>
      </c>
      <c r="R267">
        <v>0</v>
      </c>
      <c r="S267">
        <v>1</v>
      </c>
      <c r="T267" t="s">
        <v>155</v>
      </c>
      <c r="U267">
        <v>0</v>
      </c>
      <c r="V267">
        <v>1</v>
      </c>
      <c r="W267" t="s">
        <v>155</v>
      </c>
      <c r="X267">
        <v>0</v>
      </c>
      <c r="Y267">
        <v>1</v>
      </c>
      <c r="Z267" t="s">
        <v>155</v>
      </c>
      <c r="AA267">
        <v>0</v>
      </c>
      <c r="AB267">
        <v>1</v>
      </c>
      <c r="AC267" t="s">
        <v>155</v>
      </c>
      <c r="AD267">
        <v>0</v>
      </c>
      <c r="AE267">
        <v>1</v>
      </c>
      <c r="AF267" t="s">
        <v>155</v>
      </c>
      <c r="AG267">
        <v>0</v>
      </c>
      <c r="AH267">
        <v>1</v>
      </c>
      <c r="AI267">
        <v>0</v>
      </c>
      <c r="AJ267" t="s">
        <v>155</v>
      </c>
      <c r="AK267">
        <v>0</v>
      </c>
      <c r="AL267">
        <v>1</v>
      </c>
      <c r="AM267" t="s">
        <v>4774</v>
      </c>
      <c r="AN267">
        <v>-32768</v>
      </c>
      <c r="AO267">
        <v>32767</v>
      </c>
      <c r="AP267" t="s">
        <v>4775</v>
      </c>
      <c r="AQ267" t="s">
        <v>157</v>
      </c>
      <c r="AR267" t="s">
        <v>158</v>
      </c>
      <c r="AS267" t="str">
        <f>VLOOKUP('intouch变量（整型） '!$A267,基本表格!$G:$Q,3,FALSE)</f>
        <v>DB1300,INT1620</v>
      </c>
      <c r="AT267" t="str">
        <f>VLOOKUP('intouch变量（整型） '!$A267,基本表格!$G:$Q,10,FALSE)</f>
        <v>No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</row>
    <row r="268" spans="1:55">
      <c r="A268" t="s">
        <v>5041</v>
      </c>
      <c r="B268" s="11" t="str">
        <f t="shared" si="4"/>
        <v>CHP3</v>
      </c>
      <c r="C268" s="11" t="str">
        <f>VLOOKUP('intouch变量（整型） '!$A268,基本表格!$G:$Q,2,FALSE)</f>
        <v>2435+P4-M10 3#刨片机重物分离电机 电机控制 断链超时时间 秒</v>
      </c>
      <c r="D268" t="s">
        <v>154</v>
      </c>
      <c r="E268" t="s">
        <v>154</v>
      </c>
      <c r="F268">
        <v>0</v>
      </c>
      <c r="G268" t="s">
        <v>154</v>
      </c>
      <c r="H268" t="s">
        <v>154</v>
      </c>
      <c r="I268">
        <v>0</v>
      </c>
      <c r="J268">
        <v>0</v>
      </c>
      <c r="L268">
        <v>0</v>
      </c>
      <c r="M268">
        <v>-32768</v>
      </c>
      <c r="N268">
        <v>32767</v>
      </c>
      <c r="O268">
        <v>0</v>
      </c>
      <c r="P268">
        <v>0</v>
      </c>
      <c r="Q268" t="s">
        <v>155</v>
      </c>
      <c r="R268">
        <v>0</v>
      </c>
      <c r="S268">
        <v>1</v>
      </c>
      <c r="T268" t="s">
        <v>155</v>
      </c>
      <c r="U268">
        <v>0</v>
      </c>
      <c r="V268">
        <v>1</v>
      </c>
      <c r="W268" t="s">
        <v>155</v>
      </c>
      <c r="X268">
        <v>0</v>
      </c>
      <c r="Y268">
        <v>1</v>
      </c>
      <c r="Z268" t="s">
        <v>155</v>
      </c>
      <c r="AA268">
        <v>0</v>
      </c>
      <c r="AB268">
        <v>1</v>
      </c>
      <c r="AC268" t="s">
        <v>155</v>
      </c>
      <c r="AD268">
        <v>0</v>
      </c>
      <c r="AE268">
        <v>1</v>
      </c>
      <c r="AF268" t="s">
        <v>155</v>
      </c>
      <c r="AG268">
        <v>0</v>
      </c>
      <c r="AH268">
        <v>1</v>
      </c>
      <c r="AI268">
        <v>0</v>
      </c>
      <c r="AJ268" t="s">
        <v>155</v>
      </c>
      <c r="AK268">
        <v>0</v>
      </c>
      <c r="AL268">
        <v>1</v>
      </c>
      <c r="AM268" t="s">
        <v>4774</v>
      </c>
      <c r="AN268">
        <v>-32768</v>
      </c>
      <c r="AO268">
        <v>32767</v>
      </c>
      <c r="AP268" t="s">
        <v>4775</v>
      </c>
      <c r="AQ268" t="s">
        <v>157</v>
      </c>
      <c r="AR268" t="s">
        <v>158</v>
      </c>
      <c r="AS268" t="str">
        <f>VLOOKUP('intouch变量（整型） '!$A268,基本表格!$G:$Q,3,FALSE)</f>
        <v>DB1300,INT1654</v>
      </c>
      <c r="AT268" t="str">
        <f>VLOOKUP('intouch变量（整型） '!$A268,基本表格!$G:$Q,10,FALSE)</f>
        <v>No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</row>
    <row r="269" spans="1:55">
      <c r="A269" t="s">
        <v>5042</v>
      </c>
      <c r="B269" s="11" t="str">
        <f t="shared" si="4"/>
        <v>CHP3</v>
      </c>
      <c r="C269" s="11" t="str">
        <f>VLOOKUP('intouch变量（整型） '!$A269,基本表格!$G:$Q,2,FALSE)</f>
        <v>2435+P4-M10 3#刨片机重物分离电机 电机控制 堵料检测时间 秒</v>
      </c>
      <c r="D269" t="s">
        <v>154</v>
      </c>
      <c r="E269" t="s">
        <v>154</v>
      </c>
      <c r="F269">
        <v>0</v>
      </c>
      <c r="G269" t="s">
        <v>154</v>
      </c>
      <c r="H269" t="s">
        <v>154</v>
      </c>
      <c r="I269">
        <v>0</v>
      </c>
      <c r="J269">
        <v>0</v>
      </c>
      <c r="L269">
        <v>0</v>
      </c>
      <c r="M269">
        <v>-32768</v>
      </c>
      <c r="N269">
        <v>32767</v>
      </c>
      <c r="O269">
        <v>0</v>
      </c>
      <c r="P269">
        <v>0</v>
      </c>
      <c r="Q269" t="s">
        <v>155</v>
      </c>
      <c r="R269">
        <v>0</v>
      </c>
      <c r="S269">
        <v>1</v>
      </c>
      <c r="T269" t="s">
        <v>155</v>
      </c>
      <c r="U269">
        <v>0</v>
      </c>
      <c r="V269">
        <v>1</v>
      </c>
      <c r="W269" t="s">
        <v>155</v>
      </c>
      <c r="X269">
        <v>0</v>
      </c>
      <c r="Y269">
        <v>1</v>
      </c>
      <c r="Z269" t="s">
        <v>155</v>
      </c>
      <c r="AA269">
        <v>0</v>
      </c>
      <c r="AB269">
        <v>1</v>
      </c>
      <c r="AC269" t="s">
        <v>155</v>
      </c>
      <c r="AD269">
        <v>0</v>
      </c>
      <c r="AE269">
        <v>1</v>
      </c>
      <c r="AF269" t="s">
        <v>155</v>
      </c>
      <c r="AG269">
        <v>0</v>
      </c>
      <c r="AH269">
        <v>1</v>
      </c>
      <c r="AI269">
        <v>0</v>
      </c>
      <c r="AJ269" t="s">
        <v>155</v>
      </c>
      <c r="AK269">
        <v>0</v>
      </c>
      <c r="AL269">
        <v>1</v>
      </c>
      <c r="AM269" t="s">
        <v>4774</v>
      </c>
      <c r="AN269">
        <v>-32768</v>
      </c>
      <c r="AO269">
        <v>32767</v>
      </c>
      <c r="AP269" t="s">
        <v>4775</v>
      </c>
      <c r="AQ269" t="s">
        <v>157</v>
      </c>
      <c r="AR269" t="s">
        <v>158</v>
      </c>
      <c r="AS269" t="str">
        <f>VLOOKUP('intouch变量（整型） '!$A269,基本表格!$G:$Q,3,FALSE)</f>
        <v>DB1300,INT1656</v>
      </c>
      <c r="AT269" t="str">
        <f>VLOOKUP('intouch变量（整型） '!$A269,基本表格!$G:$Q,10,FALSE)</f>
        <v>No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</row>
    <row r="270" spans="1:55">
      <c r="A270" t="s">
        <v>5043</v>
      </c>
      <c r="B270" s="11" t="str">
        <f t="shared" si="4"/>
        <v>CHP3</v>
      </c>
      <c r="C270" s="11" t="str">
        <f>VLOOKUP('intouch变量（整型） '!$A270,基本表格!$G:$Q,2,FALSE)</f>
        <v>2435+P4-M10 3#刨片机重物分离电机 电机控制 左跑偏检测时间</v>
      </c>
      <c r="D270" t="s">
        <v>154</v>
      </c>
      <c r="E270" t="s">
        <v>154</v>
      </c>
      <c r="F270">
        <v>0</v>
      </c>
      <c r="G270" t="s">
        <v>154</v>
      </c>
      <c r="H270" t="s">
        <v>154</v>
      </c>
      <c r="I270">
        <v>0</v>
      </c>
      <c r="J270">
        <v>0</v>
      </c>
      <c r="L270">
        <v>0</v>
      </c>
      <c r="M270">
        <v>-32768</v>
      </c>
      <c r="N270">
        <v>32767</v>
      </c>
      <c r="O270">
        <v>0</v>
      </c>
      <c r="P270">
        <v>0</v>
      </c>
      <c r="Q270" t="s">
        <v>155</v>
      </c>
      <c r="R270">
        <v>0</v>
      </c>
      <c r="S270">
        <v>1</v>
      </c>
      <c r="T270" t="s">
        <v>155</v>
      </c>
      <c r="U270">
        <v>0</v>
      </c>
      <c r="V270">
        <v>1</v>
      </c>
      <c r="W270" t="s">
        <v>155</v>
      </c>
      <c r="X270">
        <v>0</v>
      </c>
      <c r="Y270">
        <v>1</v>
      </c>
      <c r="Z270" t="s">
        <v>155</v>
      </c>
      <c r="AA270">
        <v>0</v>
      </c>
      <c r="AB270">
        <v>1</v>
      </c>
      <c r="AC270" t="s">
        <v>155</v>
      </c>
      <c r="AD270">
        <v>0</v>
      </c>
      <c r="AE270">
        <v>1</v>
      </c>
      <c r="AF270" t="s">
        <v>155</v>
      </c>
      <c r="AG270">
        <v>0</v>
      </c>
      <c r="AH270">
        <v>1</v>
      </c>
      <c r="AI270">
        <v>0</v>
      </c>
      <c r="AJ270" t="s">
        <v>155</v>
      </c>
      <c r="AK270">
        <v>0</v>
      </c>
      <c r="AL270">
        <v>1</v>
      </c>
      <c r="AM270" t="s">
        <v>4774</v>
      </c>
      <c r="AN270">
        <v>-32768</v>
      </c>
      <c r="AO270">
        <v>32767</v>
      </c>
      <c r="AP270" t="s">
        <v>4775</v>
      </c>
      <c r="AQ270" t="s">
        <v>157</v>
      </c>
      <c r="AR270" t="s">
        <v>158</v>
      </c>
      <c r="AS270" t="str">
        <f>VLOOKUP('intouch变量（整型） '!$A270,基本表格!$G:$Q,3,FALSE)</f>
        <v>DB1300,INT1660</v>
      </c>
      <c r="AT270" t="str">
        <f>VLOOKUP('intouch变量（整型） '!$A270,基本表格!$G:$Q,10,FALSE)</f>
        <v>No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</row>
    <row r="271" spans="1:55">
      <c r="A271" t="s">
        <v>5044</v>
      </c>
      <c r="B271" s="11" t="str">
        <f t="shared" si="4"/>
        <v>CHP3</v>
      </c>
      <c r="C271" s="11" t="str">
        <f>VLOOKUP('intouch变量（整型） '!$A271,基本表格!$G:$Q,2,FALSE)</f>
        <v>2435+P4-M10 3#刨片机重物分离电机 电机控制 右跑偏检测时间</v>
      </c>
      <c r="D271" t="s">
        <v>154</v>
      </c>
      <c r="E271" t="s">
        <v>154</v>
      </c>
      <c r="F271">
        <v>0</v>
      </c>
      <c r="G271" t="s">
        <v>154</v>
      </c>
      <c r="H271" t="s">
        <v>154</v>
      </c>
      <c r="I271">
        <v>0</v>
      </c>
      <c r="J271">
        <v>0</v>
      </c>
      <c r="L271">
        <v>0</v>
      </c>
      <c r="M271">
        <v>-32768</v>
      </c>
      <c r="N271">
        <v>32767</v>
      </c>
      <c r="O271">
        <v>0</v>
      </c>
      <c r="P271">
        <v>0</v>
      </c>
      <c r="Q271" t="s">
        <v>155</v>
      </c>
      <c r="R271">
        <v>0</v>
      </c>
      <c r="S271">
        <v>1</v>
      </c>
      <c r="T271" t="s">
        <v>155</v>
      </c>
      <c r="U271">
        <v>0</v>
      </c>
      <c r="V271">
        <v>1</v>
      </c>
      <c r="W271" t="s">
        <v>155</v>
      </c>
      <c r="X271">
        <v>0</v>
      </c>
      <c r="Y271">
        <v>1</v>
      </c>
      <c r="Z271" t="s">
        <v>155</v>
      </c>
      <c r="AA271">
        <v>0</v>
      </c>
      <c r="AB271">
        <v>1</v>
      </c>
      <c r="AC271" t="s">
        <v>155</v>
      </c>
      <c r="AD271">
        <v>0</v>
      </c>
      <c r="AE271">
        <v>1</v>
      </c>
      <c r="AF271" t="s">
        <v>155</v>
      </c>
      <c r="AG271">
        <v>0</v>
      </c>
      <c r="AH271">
        <v>1</v>
      </c>
      <c r="AI271">
        <v>0</v>
      </c>
      <c r="AJ271" t="s">
        <v>155</v>
      </c>
      <c r="AK271">
        <v>0</v>
      </c>
      <c r="AL271">
        <v>1</v>
      </c>
      <c r="AM271" t="s">
        <v>4774</v>
      </c>
      <c r="AN271">
        <v>-32768</v>
      </c>
      <c r="AO271">
        <v>32767</v>
      </c>
      <c r="AP271" t="s">
        <v>4775</v>
      </c>
      <c r="AQ271" t="s">
        <v>157</v>
      </c>
      <c r="AR271" t="s">
        <v>158</v>
      </c>
      <c r="AS271" t="str">
        <f>VLOOKUP('intouch变量（整型） '!$A271,基本表格!$G:$Q,3,FALSE)</f>
        <v>DB1300,INT1664</v>
      </c>
      <c r="AT271" t="str">
        <f>VLOOKUP('intouch变量（整型） '!$A271,基本表格!$G:$Q,10,FALSE)</f>
        <v>No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</row>
    <row r="272" spans="1:55">
      <c r="A272" t="s">
        <v>5045</v>
      </c>
      <c r="B272" s="11" t="str">
        <f t="shared" si="4"/>
        <v>CHP3</v>
      </c>
      <c r="C272" s="11" t="str">
        <f>VLOOKUP('intouch变量（整型） '!$A272,基本表格!$G:$Q,2,FALSE)</f>
        <v>2435+P4-M10 3#刨片机重物分离电机 电机控制 联动启动延时</v>
      </c>
      <c r="D272" t="s">
        <v>154</v>
      </c>
      <c r="E272" t="s">
        <v>154</v>
      </c>
      <c r="F272">
        <v>0</v>
      </c>
      <c r="G272" t="s">
        <v>154</v>
      </c>
      <c r="H272" t="s">
        <v>154</v>
      </c>
      <c r="I272">
        <v>0</v>
      </c>
      <c r="J272">
        <v>0</v>
      </c>
      <c r="L272">
        <v>0</v>
      </c>
      <c r="M272">
        <v>-32768</v>
      </c>
      <c r="N272">
        <v>32767</v>
      </c>
      <c r="O272">
        <v>0</v>
      </c>
      <c r="P272">
        <v>0</v>
      </c>
      <c r="Q272" t="s">
        <v>155</v>
      </c>
      <c r="R272">
        <v>0</v>
      </c>
      <c r="S272">
        <v>1</v>
      </c>
      <c r="T272" t="s">
        <v>155</v>
      </c>
      <c r="U272">
        <v>0</v>
      </c>
      <c r="V272">
        <v>1</v>
      </c>
      <c r="W272" t="s">
        <v>155</v>
      </c>
      <c r="X272">
        <v>0</v>
      </c>
      <c r="Y272">
        <v>1</v>
      </c>
      <c r="Z272" t="s">
        <v>155</v>
      </c>
      <c r="AA272">
        <v>0</v>
      </c>
      <c r="AB272">
        <v>1</v>
      </c>
      <c r="AC272" t="s">
        <v>155</v>
      </c>
      <c r="AD272">
        <v>0</v>
      </c>
      <c r="AE272">
        <v>1</v>
      </c>
      <c r="AF272" t="s">
        <v>155</v>
      </c>
      <c r="AG272">
        <v>0</v>
      </c>
      <c r="AH272">
        <v>1</v>
      </c>
      <c r="AI272">
        <v>0</v>
      </c>
      <c r="AJ272" t="s">
        <v>155</v>
      </c>
      <c r="AK272">
        <v>0</v>
      </c>
      <c r="AL272">
        <v>1</v>
      </c>
      <c r="AM272" t="s">
        <v>4774</v>
      </c>
      <c r="AN272">
        <v>-32768</v>
      </c>
      <c r="AO272">
        <v>32767</v>
      </c>
      <c r="AP272" t="s">
        <v>4775</v>
      </c>
      <c r="AQ272" t="s">
        <v>157</v>
      </c>
      <c r="AR272" t="s">
        <v>158</v>
      </c>
      <c r="AS272" t="str">
        <f>VLOOKUP('intouch变量（整型） '!$A272,基本表格!$G:$Q,3,FALSE)</f>
        <v>DB1300,INT1668</v>
      </c>
      <c r="AT272" t="str">
        <f>VLOOKUP('intouch变量（整型） '!$A272,基本表格!$G:$Q,10,FALSE)</f>
        <v>No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</row>
    <row r="273" spans="1:55">
      <c r="A273" t="s">
        <v>5046</v>
      </c>
      <c r="B273" s="11" t="str">
        <f t="shared" si="4"/>
        <v>CHP3</v>
      </c>
      <c r="C273" s="11" t="str">
        <f>VLOOKUP('intouch变量（整型） '!$A273,基本表格!$G:$Q,2,FALSE)</f>
        <v>2435+P4-M10 3#刨片机重物分离电机 电机控制 起动转换时间 秒</v>
      </c>
      <c r="D273" t="s">
        <v>154</v>
      </c>
      <c r="E273" t="s">
        <v>154</v>
      </c>
      <c r="F273">
        <v>0</v>
      </c>
      <c r="G273" t="s">
        <v>154</v>
      </c>
      <c r="H273" t="s">
        <v>154</v>
      </c>
      <c r="I273">
        <v>0</v>
      </c>
      <c r="J273">
        <v>0</v>
      </c>
      <c r="L273">
        <v>0</v>
      </c>
      <c r="M273">
        <v>-32768</v>
      </c>
      <c r="N273">
        <v>32767</v>
      </c>
      <c r="O273">
        <v>0</v>
      </c>
      <c r="P273">
        <v>0</v>
      </c>
      <c r="Q273" t="s">
        <v>155</v>
      </c>
      <c r="R273">
        <v>0</v>
      </c>
      <c r="S273">
        <v>1</v>
      </c>
      <c r="T273" t="s">
        <v>155</v>
      </c>
      <c r="U273">
        <v>0</v>
      </c>
      <c r="V273">
        <v>1</v>
      </c>
      <c r="W273" t="s">
        <v>155</v>
      </c>
      <c r="X273">
        <v>0</v>
      </c>
      <c r="Y273">
        <v>1</v>
      </c>
      <c r="Z273" t="s">
        <v>155</v>
      </c>
      <c r="AA273">
        <v>0</v>
      </c>
      <c r="AB273">
        <v>1</v>
      </c>
      <c r="AC273" t="s">
        <v>155</v>
      </c>
      <c r="AD273">
        <v>0</v>
      </c>
      <c r="AE273">
        <v>1</v>
      </c>
      <c r="AF273" t="s">
        <v>155</v>
      </c>
      <c r="AG273">
        <v>0</v>
      </c>
      <c r="AH273">
        <v>1</v>
      </c>
      <c r="AI273">
        <v>0</v>
      </c>
      <c r="AJ273" t="s">
        <v>155</v>
      </c>
      <c r="AK273">
        <v>0</v>
      </c>
      <c r="AL273">
        <v>1</v>
      </c>
      <c r="AM273" t="s">
        <v>4774</v>
      </c>
      <c r="AN273">
        <v>-32768</v>
      </c>
      <c r="AO273">
        <v>32767</v>
      </c>
      <c r="AP273" t="s">
        <v>4775</v>
      </c>
      <c r="AQ273" t="s">
        <v>157</v>
      </c>
      <c r="AR273" t="s">
        <v>158</v>
      </c>
      <c r="AS273" t="str">
        <f>VLOOKUP('intouch变量（整型） '!$A273,基本表格!$G:$Q,3,FALSE)</f>
        <v>DB1300,INT1670</v>
      </c>
      <c r="AT273" t="str">
        <f>VLOOKUP('intouch变量（整型） '!$A273,基本表格!$G:$Q,10,FALSE)</f>
        <v>No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</row>
    <row r="274" spans="1:55">
      <c r="A274" t="s">
        <v>5047</v>
      </c>
      <c r="B274" s="11" t="str">
        <f t="shared" si="4"/>
        <v>CHP3</v>
      </c>
      <c r="C274" s="11" t="str">
        <f>VLOOKUP('intouch变量（整型） '!$A274,基本表格!$G:$Q,2,FALSE)</f>
        <v>2435+P1-M11 3#刨片机磁选电机 电机控制 断链超时时间 秒</v>
      </c>
      <c r="D274" t="s">
        <v>154</v>
      </c>
      <c r="E274" t="s">
        <v>154</v>
      </c>
      <c r="F274">
        <v>0</v>
      </c>
      <c r="G274" t="s">
        <v>154</v>
      </c>
      <c r="H274" t="s">
        <v>154</v>
      </c>
      <c r="I274">
        <v>0</v>
      </c>
      <c r="J274">
        <v>0</v>
      </c>
      <c r="L274">
        <v>0</v>
      </c>
      <c r="M274">
        <v>-32768</v>
      </c>
      <c r="N274">
        <v>32767</v>
      </c>
      <c r="O274">
        <v>0</v>
      </c>
      <c r="P274">
        <v>0</v>
      </c>
      <c r="Q274" t="s">
        <v>155</v>
      </c>
      <c r="R274">
        <v>0</v>
      </c>
      <c r="S274">
        <v>1</v>
      </c>
      <c r="T274" t="s">
        <v>155</v>
      </c>
      <c r="U274">
        <v>0</v>
      </c>
      <c r="V274">
        <v>1</v>
      </c>
      <c r="W274" t="s">
        <v>155</v>
      </c>
      <c r="X274">
        <v>0</v>
      </c>
      <c r="Y274">
        <v>1</v>
      </c>
      <c r="Z274" t="s">
        <v>155</v>
      </c>
      <c r="AA274">
        <v>0</v>
      </c>
      <c r="AB274">
        <v>1</v>
      </c>
      <c r="AC274" t="s">
        <v>155</v>
      </c>
      <c r="AD274">
        <v>0</v>
      </c>
      <c r="AE274">
        <v>1</v>
      </c>
      <c r="AF274" t="s">
        <v>155</v>
      </c>
      <c r="AG274">
        <v>0</v>
      </c>
      <c r="AH274">
        <v>1</v>
      </c>
      <c r="AI274">
        <v>0</v>
      </c>
      <c r="AJ274" t="s">
        <v>155</v>
      </c>
      <c r="AK274">
        <v>0</v>
      </c>
      <c r="AL274">
        <v>1</v>
      </c>
      <c r="AM274" t="s">
        <v>4774</v>
      </c>
      <c r="AN274">
        <v>-32768</v>
      </c>
      <c r="AO274">
        <v>32767</v>
      </c>
      <c r="AP274" t="s">
        <v>4775</v>
      </c>
      <c r="AQ274" t="s">
        <v>157</v>
      </c>
      <c r="AR274" t="s">
        <v>158</v>
      </c>
      <c r="AS274" t="str">
        <f>VLOOKUP('intouch变量（整型） '!$A274,基本表格!$G:$Q,3,FALSE)</f>
        <v>DB1300,INT1704</v>
      </c>
      <c r="AT274" t="str">
        <f>VLOOKUP('intouch变量（整型） '!$A274,基本表格!$G:$Q,10,FALSE)</f>
        <v>No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</row>
    <row r="275" spans="1:55">
      <c r="A275" t="s">
        <v>5048</v>
      </c>
      <c r="B275" s="11" t="str">
        <f t="shared" si="4"/>
        <v>CHP3</v>
      </c>
      <c r="C275" s="11" t="str">
        <f>VLOOKUP('intouch变量（整型） '!$A275,基本表格!$G:$Q,2,FALSE)</f>
        <v>2435+P1-M11 3#刨片机磁选电机 电机控制 堵料检测时间 秒</v>
      </c>
      <c r="D275" t="s">
        <v>154</v>
      </c>
      <c r="E275" t="s">
        <v>154</v>
      </c>
      <c r="F275">
        <v>0</v>
      </c>
      <c r="G275" t="s">
        <v>154</v>
      </c>
      <c r="H275" t="s">
        <v>154</v>
      </c>
      <c r="I275">
        <v>0</v>
      </c>
      <c r="J275">
        <v>0</v>
      </c>
      <c r="L275">
        <v>0</v>
      </c>
      <c r="M275">
        <v>-32768</v>
      </c>
      <c r="N275">
        <v>32767</v>
      </c>
      <c r="O275">
        <v>0</v>
      </c>
      <c r="P275">
        <v>0</v>
      </c>
      <c r="Q275" t="s">
        <v>155</v>
      </c>
      <c r="R275">
        <v>0</v>
      </c>
      <c r="S275">
        <v>1</v>
      </c>
      <c r="T275" t="s">
        <v>155</v>
      </c>
      <c r="U275">
        <v>0</v>
      </c>
      <c r="V275">
        <v>1</v>
      </c>
      <c r="W275" t="s">
        <v>155</v>
      </c>
      <c r="X275">
        <v>0</v>
      </c>
      <c r="Y275">
        <v>1</v>
      </c>
      <c r="Z275" t="s">
        <v>155</v>
      </c>
      <c r="AA275">
        <v>0</v>
      </c>
      <c r="AB275">
        <v>1</v>
      </c>
      <c r="AC275" t="s">
        <v>155</v>
      </c>
      <c r="AD275">
        <v>0</v>
      </c>
      <c r="AE275">
        <v>1</v>
      </c>
      <c r="AF275" t="s">
        <v>155</v>
      </c>
      <c r="AG275">
        <v>0</v>
      </c>
      <c r="AH275">
        <v>1</v>
      </c>
      <c r="AI275">
        <v>0</v>
      </c>
      <c r="AJ275" t="s">
        <v>155</v>
      </c>
      <c r="AK275">
        <v>0</v>
      </c>
      <c r="AL275">
        <v>1</v>
      </c>
      <c r="AM275" t="s">
        <v>4774</v>
      </c>
      <c r="AN275">
        <v>-32768</v>
      </c>
      <c r="AO275">
        <v>32767</v>
      </c>
      <c r="AP275" t="s">
        <v>4775</v>
      </c>
      <c r="AQ275" t="s">
        <v>157</v>
      </c>
      <c r="AR275" t="s">
        <v>158</v>
      </c>
      <c r="AS275" t="str">
        <f>VLOOKUP('intouch变量（整型） '!$A275,基本表格!$G:$Q,3,FALSE)</f>
        <v>DB1300,INT1706</v>
      </c>
      <c r="AT275" t="str">
        <f>VLOOKUP('intouch变量（整型） '!$A275,基本表格!$G:$Q,10,FALSE)</f>
        <v>No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</row>
    <row r="276" spans="1:55">
      <c r="A276" t="s">
        <v>5049</v>
      </c>
      <c r="B276" s="11" t="str">
        <f t="shared" si="4"/>
        <v>CHP3</v>
      </c>
      <c r="C276" s="11" t="str">
        <f>VLOOKUP('intouch变量（整型） '!$A276,基本表格!$G:$Q,2,FALSE)</f>
        <v>2435+P1-M11 3#刨片机磁选电机 电机控制 左跑偏检测时间</v>
      </c>
      <c r="D276" t="s">
        <v>154</v>
      </c>
      <c r="E276" t="s">
        <v>154</v>
      </c>
      <c r="F276">
        <v>0</v>
      </c>
      <c r="G276" t="s">
        <v>154</v>
      </c>
      <c r="H276" t="s">
        <v>154</v>
      </c>
      <c r="I276">
        <v>0</v>
      </c>
      <c r="J276">
        <v>0</v>
      </c>
      <c r="L276">
        <v>0</v>
      </c>
      <c r="M276">
        <v>-32768</v>
      </c>
      <c r="N276">
        <v>32767</v>
      </c>
      <c r="O276">
        <v>0</v>
      </c>
      <c r="P276">
        <v>0</v>
      </c>
      <c r="Q276" t="s">
        <v>155</v>
      </c>
      <c r="R276">
        <v>0</v>
      </c>
      <c r="S276">
        <v>1</v>
      </c>
      <c r="T276" t="s">
        <v>155</v>
      </c>
      <c r="U276">
        <v>0</v>
      </c>
      <c r="V276">
        <v>1</v>
      </c>
      <c r="W276" t="s">
        <v>155</v>
      </c>
      <c r="X276">
        <v>0</v>
      </c>
      <c r="Y276">
        <v>1</v>
      </c>
      <c r="Z276" t="s">
        <v>155</v>
      </c>
      <c r="AA276">
        <v>0</v>
      </c>
      <c r="AB276">
        <v>1</v>
      </c>
      <c r="AC276" t="s">
        <v>155</v>
      </c>
      <c r="AD276">
        <v>0</v>
      </c>
      <c r="AE276">
        <v>1</v>
      </c>
      <c r="AF276" t="s">
        <v>155</v>
      </c>
      <c r="AG276">
        <v>0</v>
      </c>
      <c r="AH276">
        <v>1</v>
      </c>
      <c r="AI276">
        <v>0</v>
      </c>
      <c r="AJ276" t="s">
        <v>155</v>
      </c>
      <c r="AK276">
        <v>0</v>
      </c>
      <c r="AL276">
        <v>1</v>
      </c>
      <c r="AM276" t="s">
        <v>4774</v>
      </c>
      <c r="AN276">
        <v>-32768</v>
      </c>
      <c r="AO276">
        <v>32767</v>
      </c>
      <c r="AP276" t="s">
        <v>4775</v>
      </c>
      <c r="AQ276" t="s">
        <v>157</v>
      </c>
      <c r="AR276" t="s">
        <v>158</v>
      </c>
      <c r="AS276" t="str">
        <f>VLOOKUP('intouch变量（整型） '!$A276,基本表格!$G:$Q,3,FALSE)</f>
        <v>DB1300,INT1710</v>
      </c>
      <c r="AT276" t="str">
        <f>VLOOKUP('intouch变量（整型） '!$A276,基本表格!$G:$Q,10,FALSE)</f>
        <v>No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</row>
    <row r="277" spans="1:55">
      <c r="A277" t="s">
        <v>5050</v>
      </c>
      <c r="B277" s="11" t="str">
        <f t="shared" si="4"/>
        <v>CHP3</v>
      </c>
      <c r="C277" s="11" t="str">
        <f>VLOOKUP('intouch变量（整型） '!$A277,基本表格!$G:$Q,2,FALSE)</f>
        <v>2435+P1-M11 3#刨片机磁选电机 电机控制 右跑偏检测时间</v>
      </c>
      <c r="D277" t="s">
        <v>154</v>
      </c>
      <c r="E277" t="s">
        <v>154</v>
      </c>
      <c r="F277">
        <v>0</v>
      </c>
      <c r="G277" t="s">
        <v>154</v>
      </c>
      <c r="H277" t="s">
        <v>154</v>
      </c>
      <c r="I277">
        <v>0</v>
      </c>
      <c r="J277">
        <v>0</v>
      </c>
      <c r="L277">
        <v>0</v>
      </c>
      <c r="M277">
        <v>-32768</v>
      </c>
      <c r="N277">
        <v>32767</v>
      </c>
      <c r="O277">
        <v>0</v>
      </c>
      <c r="P277">
        <v>0</v>
      </c>
      <c r="Q277" t="s">
        <v>155</v>
      </c>
      <c r="R277">
        <v>0</v>
      </c>
      <c r="S277">
        <v>1</v>
      </c>
      <c r="T277" t="s">
        <v>155</v>
      </c>
      <c r="U277">
        <v>0</v>
      </c>
      <c r="V277">
        <v>1</v>
      </c>
      <c r="W277" t="s">
        <v>155</v>
      </c>
      <c r="X277">
        <v>0</v>
      </c>
      <c r="Y277">
        <v>1</v>
      </c>
      <c r="Z277" t="s">
        <v>155</v>
      </c>
      <c r="AA277">
        <v>0</v>
      </c>
      <c r="AB277">
        <v>1</v>
      </c>
      <c r="AC277" t="s">
        <v>155</v>
      </c>
      <c r="AD277">
        <v>0</v>
      </c>
      <c r="AE277">
        <v>1</v>
      </c>
      <c r="AF277" t="s">
        <v>155</v>
      </c>
      <c r="AG277">
        <v>0</v>
      </c>
      <c r="AH277">
        <v>1</v>
      </c>
      <c r="AI277">
        <v>0</v>
      </c>
      <c r="AJ277" t="s">
        <v>155</v>
      </c>
      <c r="AK277">
        <v>0</v>
      </c>
      <c r="AL277">
        <v>1</v>
      </c>
      <c r="AM277" t="s">
        <v>4774</v>
      </c>
      <c r="AN277">
        <v>-32768</v>
      </c>
      <c r="AO277">
        <v>32767</v>
      </c>
      <c r="AP277" t="s">
        <v>4775</v>
      </c>
      <c r="AQ277" t="s">
        <v>157</v>
      </c>
      <c r="AR277" t="s">
        <v>158</v>
      </c>
      <c r="AS277" t="str">
        <f>VLOOKUP('intouch变量（整型） '!$A277,基本表格!$G:$Q,3,FALSE)</f>
        <v>DB1300,INT1714</v>
      </c>
      <c r="AT277" t="str">
        <f>VLOOKUP('intouch变量（整型） '!$A277,基本表格!$G:$Q,10,FALSE)</f>
        <v>No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</row>
    <row r="278" spans="1:55">
      <c r="A278" t="s">
        <v>5051</v>
      </c>
      <c r="B278" s="11" t="str">
        <f t="shared" si="4"/>
        <v>CHP3</v>
      </c>
      <c r="C278" s="11" t="str">
        <f>VLOOKUP('intouch变量（整型） '!$A278,基本表格!$G:$Q,2,FALSE)</f>
        <v>2435+P1-M11 3#刨片机磁选电机 电机控制 联动启动延时</v>
      </c>
      <c r="D278" t="s">
        <v>154</v>
      </c>
      <c r="E278" t="s">
        <v>154</v>
      </c>
      <c r="F278">
        <v>0</v>
      </c>
      <c r="G278" t="s">
        <v>154</v>
      </c>
      <c r="H278" t="s">
        <v>154</v>
      </c>
      <c r="I278">
        <v>0</v>
      </c>
      <c r="J278">
        <v>0</v>
      </c>
      <c r="L278">
        <v>0</v>
      </c>
      <c r="M278">
        <v>-32768</v>
      </c>
      <c r="N278">
        <v>32767</v>
      </c>
      <c r="O278">
        <v>0</v>
      </c>
      <c r="P278">
        <v>0</v>
      </c>
      <c r="Q278" t="s">
        <v>155</v>
      </c>
      <c r="R278">
        <v>0</v>
      </c>
      <c r="S278">
        <v>1</v>
      </c>
      <c r="T278" t="s">
        <v>155</v>
      </c>
      <c r="U278">
        <v>0</v>
      </c>
      <c r="V278">
        <v>1</v>
      </c>
      <c r="W278" t="s">
        <v>155</v>
      </c>
      <c r="X278">
        <v>0</v>
      </c>
      <c r="Y278">
        <v>1</v>
      </c>
      <c r="Z278" t="s">
        <v>155</v>
      </c>
      <c r="AA278">
        <v>0</v>
      </c>
      <c r="AB278">
        <v>1</v>
      </c>
      <c r="AC278" t="s">
        <v>155</v>
      </c>
      <c r="AD278">
        <v>0</v>
      </c>
      <c r="AE278">
        <v>1</v>
      </c>
      <c r="AF278" t="s">
        <v>155</v>
      </c>
      <c r="AG278">
        <v>0</v>
      </c>
      <c r="AH278">
        <v>1</v>
      </c>
      <c r="AI278">
        <v>0</v>
      </c>
      <c r="AJ278" t="s">
        <v>155</v>
      </c>
      <c r="AK278">
        <v>0</v>
      </c>
      <c r="AL278">
        <v>1</v>
      </c>
      <c r="AM278" t="s">
        <v>4774</v>
      </c>
      <c r="AN278">
        <v>-32768</v>
      </c>
      <c r="AO278">
        <v>32767</v>
      </c>
      <c r="AP278" t="s">
        <v>4775</v>
      </c>
      <c r="AQ278" t="s">
        <v>157</v>
      </c>
      <c r="AR278" t="s">
        <v>158</v>
      </c>
      <c r="AS278" t="str">
        <f>VLOOKUP('intouch变量（整型） '!$A278,基本表格!$G:$Q,3,FALSE)</f>
        <v>DB1300,INT1718</v>
      </c>
      <c r="AT278" t="str">
        <f>VLOOKUP('intouch变量（整型） '!$A278,基本表格!$G:$Q,10,FALSE)</f>
        <v>No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</row>
    <row r="279" spans="1:55">
      <c r="A279" t="s">
        <v>5052</v>
      </c>
      <c r="B279" s="11" t="str">
        <f t="shared" si="4"/>
        <v>CHP3</v>
      </c>
      <c r="C279" s="11" t="str">
        <f>VLOOKUP('intouch变量（整型） '!$A279,基本表格!$G:$Q,2,FALSE)</f>
        <v>2435+P1-M11 3#刨片机磁选电机 电机控制 起动转换时间 秒</v>
      </c>
      <c r="D279" t="s">
        <v>154</v>
      </c>
      <c r="E279" t="s">
        <v>154</v>
      </c>
      <c r="F279">
        <v>0</v>
      </c>
      <c r="G279" t="s">
        <v>154</v>
      </c>
      <c r="H279" t="s">
        <v>154</v>
      </c>
      <c r="I279">
        <v>0</v>
      </c>
      <c r="J279">
        <v>0</v>
      </c>
      <c r="L279">
        <v>0</v>
      </c>
      <c r="M279">
        <v>-32768</v>
      </c>
      <c r="N279">
        <v>32767</v>
      </c>
      <c r="O279">
        <v>0</v>
      </c>
      <c r="P279">
        <v>0</v>
      </c>
      <c r="Q279" t="s">
        <v>155</v>
      </c>
      <c r="R279">
        <v>0</v>
      </c>
      <c r="S279">
        <v>1</v>
      </c>
      <c r="T279" t="s">
        <v>155</v>
      </c>
      <c r="U279">
        <v>0</v>
      </c>
      <c r="V279">
        <v>1</v>
      </c>
      <c r="W279" t="s">
        <v>155</v>
      </c>
      <c r="X279">
        <v>0</v>
      </c>
      <c r="Y279">
        <v>1</v>
      </c>
      <c r="Z279" t="s">
        <v>155</v>
      </c>
      <c r="AA279">
        <v>0</v>
      </c>
      <c r="AB279">
        <v>1</v>
      </c>
      <c r="AC279" t="s">
        <v>155</v>
      </c>
      <c r="AD279">
        <v>0</v>
      </c>
      <c r="AE279">
        <v>1</v>
      </c>
      <c r="AF279" t="s">
        <v>155</v>
      </c>
      <c r="AG279">
        <v>0</v>
      </c>
      <c r="AH279">
        <v>1</v>
      </c>
      <c r="AI279">
        <v>0</v>
      </c>
      <c r="AJ279" t="s">
        <v>155</v>
      </c>
      <c r="AK279">
        <v>0</v>
      </c>
      <c r="AL279">
        <v>1</v>
      </c>
      <c r="AM279" t="s">
        <v>4774</v>
      </c>
      <c r="AN279">
        <v>-32768</v>
      </c>
      <c r="AO279">
        <v>32767</v>
      </c>
      <c r="AP279" t="s">
        <v>4775</v>
      </c>
      <c r="AQ279" t="s">
        <v>157</v>
      </c>
      <c r="AR279" t="s">
        <v>158</v>
      </c>
      <c r="AS279" t="str">
        <f>VLOOKUP('intouch变量（整型） '!$A279,基本表格!$G:$Q,3,FALSE)</f>
        <v>DB1300,INT1720</v>
      </c>
      <c r="AT279" t="str">
        <f>VLOOKUP('intouch变量（整型） '!$A279,基本表格!$G:$Q,10,FALSE)</f>
        <v>No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</row>
    <row r="280" spans="1:55">
      <c r="A280" t="s">
        <v>5053</v>
      </c>
      <c r="B280" s="11" t="str">
        <f t="shared" si="4"/>
        <v>CHP3</v>
      </c>
      <c r="C280" s="11" t="str">
        <f>VLOOKUP('intouch变量（整型） '!$A280,基本表格!$G:$Q,2,FALSE)</f>
        <v>2435+P6-M7 3#刨片机分料电机 电机控制 断链超时时间 秒</v>
      </c>
      <c r="D280" t="s">
        <v>154</v>
      </c>
      <c r="E280" t="s">
        <v>154</v>
      </c>
      <c r="F280">
        <v>0</v>
      </c>
      <c r="G280" t="s">
        <v>154</v>
      </c>
      <c r="H280" t="s">
        <v>154</v>
      </c>
      <c r="I280">
        <v>0</v>
      </c>
      <c r="J280">
        <v>0</v>
      </c>
      <c r="L280">
        <v>0</v>
      </c>
      <c r="M280">
        <v>-32768</v>
      </c>
      <c r="N280">
        <v>32767</v>
      </c>
      <c r="O280">
        <v>0</v>
      </c>
      <c r="P280">
        <v>0</v>
      </c>
      <c r="Q280" t="s">
        <v>155</v>
      </c>
      <c r="R280">
        <v>0</v>
      </c>
      <c r="S280">
        <v>1</v>
      </c>
      <c r="T280" t="s">
        <v>155</v>
      </c>
      <c r="U280">
        <v>0</v>
      </c>
      <c r="V280">
        <v>1</v>
      </c>
      <c r="W280" t="s">
        <v>155</v>
      </c>
      <c r="X280">
        <v>0</v>
      </c>
      <c r="Y280">
        <v>1</v>
      </c>
      <c r="Z280" t="s">
        <v>155</v>
      </c>
      <c r="AA280">
        <v>0</v>
      </c>
      <c r="AB280">
        <v>1</v>
      </c>
      <c r="AC280" t="s">
        <v>155</v>
      </c>
      <c r="AD280">
        <v>0</v>
      </c>
      <c r="AE280">
        <v>1</v>
      </c>
      <c r="AF280" t="s">
        <v>155</v>
      </c>
      <c r="AG280">
        <v>0</v>
      </c>
      <c r="AH280">
        <v>1</v>
      </c>
      <c r="AI280">
        <v>0</v>
      </c>
      <c r="AJ280" t="s">
        <v>155</v>
      </c>
      <c r="AK280">
        <v>0</v>
      </c>
      <c r="AL280">
        <v>1</v>
      </c>
      <c r="AM280" t="s">
        <v>4774</v>
      </c>
      <c r="AN280">
        <v>-32768</v>
      </c>
      <c r="AO280">
        <v>32767</v>
      </c>
      <c r="AP280" t="s">
        <v>4775</v>
      </c>
      <c r="AQ280" t="s">
        <v>157</v>
      </c>
      <c r="AR280" t="s">
        <v>158</v>
      </c>
      <c r="AS280" t="str">
        <f>VLOOKUP('intouch变量（整型） '!$A280,基本表格!$G:$Q,3,FALSE)</f>
        <v>DB1300,INT1754</v>
      </c>
      <c r="AT280" t="str">
        <f>VLOOKUP('intouch变量（整型） '!$A280,基本表格!$G:$Q,10,FALSE)</f>
        <v>No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</row>
    <row r="281" spans="1:55">
      <c r="A281" t="s">
        <v>5054</v>
      </c>
      <c r="B281" s="11" t="str">
        <f t="shared" si="4"/>
        <v>CHP3</v>
      </c>
      <c r="C281" s="11" t="str">
        <f>VLOOKUP('intouch变量（整型） '!$A281,基本表格!$G:$Q,2,FALSE)</f>
        <v>2435+P6-M7 3#刨片机分料电机 电机控制 堵料检测时间 秒</v>
      </c>
      <c r="D281" t="s">
        <v>154</v>
      </c>
      <c r="E281" t="s">
        <v>154</v>
      </c>
      <c r="F281">
        <v>0</v>
      </c>
      <c r="G281" t="s">
        <v>154</v>
      </c>
      <c r="H281" t="s">
        <v>154</v>
      </c>
      <c r="I281">
        <v>0</v>
      </c>
      <c r="J281">
        <v>0</v>
      </c>
      <c r="L281">
        <v>0</v>
      </c>
      <c r="M281">
        <v>-32768</v>
      </c>
      <c r="N281">
        <v>32767</v>
      </c>
      <c r="O281">
        <v>0</v>
      </c>
      <c r="P281">
        <v>0</v>
      </c>
      <c r="Q281" t="s">
        <v>155</v>
      </c>
      <c r="R281">
        <v>0</v>
      </c>
      <c r="S281">
        <v>1</v>
      </c>
      <c r="T281" t="s">
        <v>155</v>
      </c>
      <c r="U281">
        <v>0</v>
      </c>
      <c r="V281">
        <v>1</v>
      </c>
      <c r="W281" t="s">
        <v>155</v>
      </c>
      <c r="X281">
        <v>0</v>
      </c>
      <c r="Y281">
        <v>1</v>
      </c>
      <c r="Z281" t="s">
        <v>155</v>
      </c>
      <c r="AA281">
        <v>0</v>
      </c>
      <c r="AB281">
        <v>1</v>
      </c>
      <c r="AC281" t="s">
        <v>155</v>
      </c>
      <c r="AD281">
        <v>0</v>
      </c>
      <c r="AE281">
        <v>1</v>
      </c>
      <c r="AF281" t="s">
        <v>155</v>
      </c>
      <c r="AG281">
        <v>0</v>
      </c>
      <c r="AH281">
        <v>1</v>
      </c>
      <c r="AI281">
        <v>0</v>
      </c>
      <c r="AJ281" t="s">
        <v>155</v>
      </c>
      <c r="AK281">
        <v>0</v>
      </c>
      <c r="AL281">
        <v>1</v>
      </c>
      <c r="AM281" t="s">
        <v>4774</v>
      </c>
      <c r="AN281">
        <v>-32768</v>
      </c>
      <c r="AO281">
        <v>32767</v>
      </c>
      <c r="AP281" t="s">
        <v>4775</v>
      </c>
      <c r="AQ281" t="s">
        <v>157</v>
      </c>
      <c r="AR281" t="s">
        <v>158</v>
      </c>
      <c r="AS281" t="str">
        <f>VLOOKUP('intouch变量（整型） '!$A281,基本表格!$G:$Q,3,FALSE)</f>
        <v>DB1300,INT1756</v>
      </c>
      <c r="AT281" t="str">
        <f>VLOOKUP('intouch变量（整型） '!$A281,基本表格!$G:$Q,10,FALSE)</f>
        <v>No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</row>
    <row r="282" spans="1:55">
      <c r="A282" t="s">
        <v>5055</v>
      </c>
      <c r="B282" s="11" t="str">
        <f t="shared" si="4"/>
        <v>CHP3</v>
      </c>
      <c r="C282" s="11" t="str">
        <f>VLOOKUP('intouch变量（整型） '!$A282,基本表格!$G:$Q,2,FALSE)</f>
        <v>2435+P6-M7 3#刨片机分料电机 电机控制 左跑偏检测时间</v>
      </c>
      <c r="D282" t="s">
        <v>154</v>
      </c>
      <c r="E282" t="s">
        <v>154</v>
      </c>
      <c r="F282">
        <v>0</v>
      </c>
      <c r="G282" t="s">
        <v>154</v>
      </c>
      <c r="H282" t="s">
        <v>154</v>
      </c>
      <c r="I282">
        <v>0</v>
      </c>
      <c r="J282">
        <v>0</v>
      </c>
      <c r="L282">
        <v>0</v>
      </c>
      <c r="M282">
        <v>-32768</v>
      </c>
      <c r="N282">
        <v>32767</v>
      </c>
      <c r="O282">
        <v>0</v>
      </c>
      <c r="P282">
        <v>0</v>
      </c>
      <c r="Q282" t="s">
        <v>155</v>
      </c>
      <c r="R282">
        <v>0</v>
      </c>
      <c r="S282">
        <v>1</v>
      </c>
      <c r="T282" t="s">
        <v>155</v>
      </c>
      <c r="U282">
        <v>0</v>
      </c>
      <c r="V282">
        <v>1</v>
      </c>
      <c r="W282" t="s">
        <v>155</v>
      </c>
      <c r="X282">
        <v>0</v>
      </c>
      <c r="Y282">
        <v>1</v>
      </c>
      <c r="Z282" t="s">
        <v>155</v>
      </c>
      <c r="AA282">
        <v>0</v>
      </c>
      <c r="AB282">
        <v>1</v>
      </c>
      <c r="AC282" t="s">
        <v>155</v>
      </c>
      <c r="AD282">
        <v>0</v>
      </c>
      <c r="AE282">
        <v>1</v>
      </c>
      <c r="AF282" t="s">
        <v>155</v>
      </c>
      <c r="AG282">
        <v>0</v>
      </c>
      <c r="AH282">
        <v>1</v>
      </c>
      <c r="AI282">
        <v>0</v>
      </c>
      <c r="AJ282" t="s">
        <v>155</v>
      </c>
      <c r="AK282">
        <v>0</v>
      </c>
      <c r="AL282">
        <v>1</v>
      </c>
      <c r="AM282" t="s">
        <v>4774</v>
      </c>
      <c r="AN282">
        <v>-32768</v>
      </c>
      <c r="AO282">
        <v>32767</v>
      </c>
      <c r="AP282" t="s">
        <v>4775</v>
      </c>
      <c r="AQ282" t="s">
        <v>157</v>
      </c>
      <c r="AR282" t="s">
        <v>158</v>
      </c>
      <c r="AS282" t="str">
        <f>VLOOKUP('intouch变量（整型） '!$A282,基本表格!$G:$Q,3,FALSE)</f>
        <v>DB1300,INT1760</v>
      </c>
      <c r="AT282" t="str">
        <f>VLOOKUP('intouch变量（整型） '!$A282,基本表格!$G:$Q,10,FALSE)</f>
        <v>No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</row>
    <row r="283" spans="1:55">
      <c r="A283" t="s">
        <v>5056</v>
      </c>
      <c r="B283" s="11" t="str">
        <f t="shared" si="4"/>
        <v>CHP3</v>
      </c>
      <c r="C283" s="11" t="str">
        <f>VLOOKUP('intouch变量（整型） '!$A283,基本表格!$G:$Q,2,FALSE)</f>
        <v>2435+P6-M7 3#刨片机分料电机 电机控制 右跑偏检测时间</v>
      </c>
      <c r="D283" t="s">
        <v>154</v>
      </c>
      <c r="E283" t="s">
        <v>154</v>
      </c>
      <c r="F283">
        <v>0</v>
      </c>
      <c r="G283" t="s">
        <v>154</v>
      </c>
      <c r="H283" t="s">
        <v>154</v>
      </c>
      <c r="I283">
        <v>0</v>
      </c>
      <c r="J283">
        <v>0</v>
      </c>
      <c r="L283">
        <v>0</v>
      </c>
      <c r="M283">
        <v>-32768</v>
      </c>
      <c r="N283">
        <v>32767</v>
      </c>
      <c r="O283">
        <v>0</v>
      </c>
      <c r="P283">
        <v>0</v>
      </c>
      <c r="Q283" t="s">
        <v>155</v>
      </c>
      <c r="R283">
        <v>0</v>
      </c>
      <c r="S283">
        <v>1</v>
      </c>
      <c r="T283" t="s">
        <v>155</v>
      </c>
      <c r="U283">
        <v>0</v>
      </c>
      <c r="V283">
        <v>1</v>
      </c>
      <c r="W283" t="s">
        <v>155</v>
      </c>
      <c r="X283">
        <v>0</v>
      </c>
      <c r="Y283">
        <v>1</v>
      </c>
      <c r="Z283" t="s">
        <v>155</v>
      </c>
      <c r="AA283">
        <v>0</v>
      </c>
      <c r="AB283">
        <v>1</v>
      </c>
      <c r="AC283" t="s">
        <v>155</v>
      </c>
      <c r="AD283">
        <v>0</v>
      </c>
      <c r="AE283">
        <v>1</v>
      </c>
      <c r="AF283" t="s">
        <v>155</v>
      </c>
      <c r="AG283">
        <v>0</v>
      </c>
      <c r="AH283">
        <v>1</v>
      </c>
      <c r="AI283">
        <v>0</v>
      </c>
      <c r="AJ283" t="s">
        <v>155</v>
      </c>
      <c r="AK283">
        <v>0</v>
      </c>
      <c r="AL283">
        <v>1</v>
      </c>
      <c r="AM283" t="s">
        <v>4774</v>
      </c>
      <c r="AN283">
        <v>-32768</v>
      </c>
      <c r="AO283">
        <v>32767</v>
      </c>
      <c r="AP283" t="s">
        <v>4775</v>
      </c>
      <c r="AQ283" t="s">
        <v>157</v>
      </c>
      <c r="AR283" t="s">
        <v>158</v>
      </c>
      <c r="AS283" t="str">
        <f>VLOOKUP('intouch变量（整型） '!$A283,基本表格!$G:$Q,3,FALSE)</f>
        <v>DB1300,INT1764</v>
      </c>
      <c r="AT283" t="str">
        <f>VLOOKUP('intouch变量（整型） '!$A283,基本表格!$G:$Q,10,FALSE)</f>
        <v>No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</row>
    <row r="284" spans="1:55">
      <c r="A284" t="s">
        <v>5057</v>
      </c>
      <c r="B284" s="11" t="str">
        <f t="shared" si="4"/>
        <v>CHP3</v>
      </c>
      <c r="C284" s="11" t="str">
        <f>VLOOKUP('intouch变量（整型） '!$A284,基本表格!$G:$Q,2,FALSE)</f>
        <v>2435+P6-M7 3#刨片机分料电机 电机控制 联动启动延时</v>
      </c>
      <c r="D284" t="s">
        <v>154</v>
      </c>
      <c r="E284" t="s">
        <v>154</v>
      </c>
      <c r="F284">
        <v>0</v>
      </c>
      <c r="G284" t="s">
        <v>154</v>
      </c>
      <c r="H284" t="s">
        <v>154</v>
      </c>
      <c r="I284">
        <v>0</v>
      </c>
      <c r="J284">
        <v>0</v>
      </c>
      <c r="L284">
        <v>0</v>
      </c>
      <c r="M284">
        <v>-32768</v>
      </c>
      <c r="N284">
        <v>32767</v>
      </c>
      <c r="O284">
        <v>0</v>
      </c>
      <c r="P284">
        <v>0</v>
      </c>
      <c r="Q284" t="s">
        <v>155</v>
      </c>
      <c r="R284">
        <v>0</v>
      </c>
      <c r="S284">
        <v>1</v>
      </c>
      <c r="T284" t="s">
        <v>155</v>
      </c>
      <c r="U284">
        <v>0</v>
      </c>
      <c r="V284">
        <v>1</v>
      </c>
      <c r="W284" t="s">
        <v>155</v>
      </c>
      <c r="X284">
        <v>0</v>
      </c>
      <c r="Y284">
        <v>1</v>
      </c>
      <c r="Z284" t="s">
        <v>155</v>
      </c>
      <c r="AA284">
        <v>0</v>
      </c>
      <c r="AB284">
        <v>1</v>
      </c>
      <c r="AC284" t="s">
        <v>155</v>
      </c>
      <c r="AD284">
        <v>0</v>
      </c>
      <c r="AE284">
        <v>1</v>
      </c>
      <c r="AF284" t="s">
        <v>155</v>
      </c>
      <c r="AG284">
        <v>0</v>
      </c>
      <c r="AH284">
        <v>1</v>
      </c>
      <c r="AI284">
        <v>0</v>
      </c>
      <c r="AJ284" t="s">
        <v>155</v>
      </c>
      <c r="AK284">
        <v>0</v>
      </c>
      <c r="AL284">
        <v>1</v>
      </c>
      <c r="AM284" t="s">
        <v>4774</v>
      </c>
      <c r="AN284">
        <v>-32768</v>
      </c>
      <c r="AO284">
        <v>32767</v>
      </c>
      <c r="AP284" t="s">
        <v>4775</v>
      </c>
      <c r="AQ284" t="s">
        <v>157</v>
      </c>
      <c r="AR284" t="s">
        <v>158</v>
      </c>
      <c r="AS284" t="str">
        <f>VLOOKUP('intouch变量（整型） '!$A284,基本表格!$G:$Q,3,FALSE)</f>
        <v>DB1300,INT1768</v>
      </c>
      <c r="AT284" t="str">
        <f>VLOOKUP('intouch变量（整型） '!$A284,基本表格!$G:$Q,10,FALSE)</f>
        <v>No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</row>
    <row r="285" spans="1:55">
      <c r="A285" t="s">
        <v>5058</v>
      </c>
      <c r="B285" s="11" t="str">
        <f t="shared" si="4"/>
        <v>CHP3</v>
      </c>
      <c r="C285" s="11" t="str">
        <f>VLOOKUP('intouch变量（整型） '!$A285,基本表格!$G:$Q,2,FALSE)</f>
        <v>2435+P6-M7 3#刨片机分料电机 电机控制 起动转换时间 秒</v>
      </c>
      <c r="D285" t="s">
        <v>154</v>
      </c>
      <c r="E285" t="s">
        <v>154</v>
      </c>
      <c r="F285">
        <v>0</v>
      </c>
      <c r="G285" t="s">
        <v>154</v>
      </c>
      <c r="H285" t="s">
        <v>154</v>
      </c>
      <c r="I285">
        <v>0</v>
      </c>
      <c r="J285">
        <v>0</v>
      </c>
      <c r="L285">
        <v>0</v>
      </c>
      <c r="M285">
        <v>-32768</v>
      </c>
      <c r="N285">
        <v>32767</v>
      </c>
      <c r="O285">
        <v>0</v>
      </c>
      <c r="P285">
        <v>0</v>
      </c>
      <c r="Q285" t="s">
        <v>155</v>
      </c>
      <c r="R285">
        <v>0</v>
      </c>
      <c r="S285">
        <v>1</v>
      </c>
      <c r="T285" t="s">
        <v>155</v>
      </c>
      <c r="U285">
        <v>0</v>
      </c>
      <c r="V285">
        <v>1</v>
      </c>
      <c r="W285" t="s">
        <v>155</v>
      </c>
      <c r="X285">
        <v>0</v>
      </c>
      <c r="Y285">
        <v>1</v>
      </c>
      <c r="Z285" t="s">
        <v>155</v>
      </c>
      <c r="AA285">
        <v>0</v>
      </c>
      <c r="AB285">
        <v>1</v>
      </c>
      <c r="AC285" t="s">
        <v>155</v>
      </c>
      <c r="AD285">
        <v>0</v>
      </c>
      <c r="AE285">
        <v>1</v>
      </c>
      <c r="AF285" t="s">
        <v>155</v>
      </c>
      <c r="AG285">
        <v>0</v>
      </c>
      <c r="AH285">
        <v>1</v>
      </c>
      <c r="AI285">
        <v>0</v>
      </c>
      <c r="AJ285" t="s">
        <v>155</v>
      </c>
      <c r="AK285">
        <v>0</v>
      </c>
      <c r="AL285">
        <v>1</v>
      </c>
      <c r="AM285" t="s">
        <v>4774</v>
      </c>
      <c r="AN285">
        <v>-32768</v>
      </c>
      <c r="AO285">
        <v>32767</v>
      </c>
      <c r="AP285" t="s">
        <v>4775</v>
      </c>
      <c r="AQ285" t="s">
        <v>157</v>
      </c>
      <c r="AR285" t="s">
        <v>158</v>
      </c>
      <c r="AS285" t="str">
        <f>VLOOKUP('intouch变量（整型） '!$A285,基本表格!$G:$Q,3,FALSE)</f>
        <v>DB1300,INT1770</v>
      </c>
      <c r="AT285" t="str">
        <f>VLOOKUP('intouch变量（整型） '!$A285,基本表格!$G:$Q,10,FALSE)</f>
        <v>No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</row>
    <row r="286" spans="1:55">
      <c r="A286" t="s">
        <v>5059</v>
      </c>
      <c r="B286" s="11" t="str">
        <f t="shared" si="4"/>
        <v>CHP3</v>
      </c>
      <c r="C286" s="11" t="str">
        <f>VLOOKUP('intouch变量（整型） '!$A286,基本表格!$G:$Q,2,FALSE)</f>
        <v>2435+P1-M12 3#刨片机润滑油冷却风扇 电机控制 断链超时时间 秒</v>
      </c>
      <c r="D286" t="s">
        <v>154</v>
      </c>
      <c r="E286" t="s">
        <v>154</v>
      </c>
      <c r="F286">
        <v>0</v>
      </c>
      <c r="G286" t="s">
        <v>154</v>
      </c>
      <c r="H286" t="s">
        <v>154</v>
      </c>
      <c r="I286">
        <v>0</v>
      </c>
      <c r="J286">
        <v>0</v>
      </c>
      <c r="L286">
        <v>0</v>
      </c>
      <c r="M286">
        <v>-32768</v>
      </c>
      <c r="N286">
        <v>32767</v>
      </c>
      <c r="O286">
        <v>0</v>
      </c>
      <c r="P286">
        <v>0</v>
      </c>
      <c r="Q286" t="s">
        <v>155</v>
      </c>
      <c r="R286">
        <v>0</v>
      </c>
      <c r="S286">
        <v>1</v>
      </c>
      <c r="T286" t="s">
        <v>155</v>
      </c>
      <c r="U286">
        <v>0</v>
      </c>
      <c r="V286">
        <v>1</v>
      </c>
      <c r="W286" t="s">
        <v>155</v>
      </c>
      <c r="X286">
        <v>0</v>
      </c>
      <c r="Y286">
        <v>1</v>
      </c>
      <c r="Z286" t="s">
        <v>155</v>
      </c>
      <c r="AA286">
        <v>0</v>
      </c>
      <c r="AB286">
        <v>1</v>
      </c>
      <c r="AC286" t="s">
        <v>155</v>
      </c>
      <c r="AD286">
        <v>0</v>
      </c>
      <c r="AE286">
        <v>1</v>
      </c>
      <c r="AF286" t="s">
        <v>155</v>
      </c>
      <c r="AG286">
        <v>0</v>
      </c>
      <c r="AH286">
        <v>1</v>
      </c>
      <c r="AI286">
        <v>0</v>
      </c>
      <c r="AJ286" t="s">
        <v>155</v>
      </c>
      <c r="AK286">
        <v>0</v>
      </c>
      <c r="AL286">
        <v>1</v>
      </c>
      <c r="AM286" t="s">
        <v>4774</v>
      </c>
      <c r="AN286">
        <v>-32768</v>
      </c>
      <c r="AO286">
        <v>32767</v>
      </c>
      <c r="AP286" t="s">
        <v>4775</v>
      </c>
      <c r="AQ286" t="s">
        <v>157</v>
      </c>
      <c r="AR286" t="s">
        <v>158</v>
      </c>
      <c r="AS286" t="str">
        <f>VLOOKUP('intouch变量（整型） '!$A286,基本表格!$G:$Q,3,FALSE)</f>
        <v>DB1300,INT1804</v>
      </c>
      <c r="AT286" t="str">
        <f>VLOOKUP('intouch变量（整型） '!$A286,基本表格!$G:$Q,10,FALSE)</f>
        <v>No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</row>
    <row r="287" spans="1:55">
      <c r="A287" t="s">
        <v>5060</v>
      </c>
      <c r="B287" s="11" t="str">
        <f t="shared" si="4"/>
        <v>CHP3</v>
      </c>
      <c r="C287" s="11" t="str">
        <f>VLOOKUP('intouch变量（整型） '!$A287,基本表格!$G:$Q,2,FALSE)</f>
        <v>2435+P1-M12 3#刨片机润滑油冷却风扇 电机控制 堵料检测时间 秒</v>
      </c>
      <c r="D287" t="s">
        <v>154</v>
      </c>
      <c r="E287" t="s">
        <v>154</v>
      </c>
      <c r="F287">
        <v>0</v>
      </c>
      <c r="G287" t="s">
        <v>154</v>
      </c>
      <c r="H287" t="s">
        <v>154</v>
      </c>
      <c r="I287">
        <v>0</v>
      </c>
      <c r="J287">
        <v>0</v>
      </c>
      <c r="L287">
        <v>0</v>
      </c>
      <c r="M287">
        <v>-32768</v>
      </c>
      <c r="N287">
        <v>32767</v>
      </c>
      <c r="O287">
        <v>0</v>
      </c>
      <c r="P287">
        <v>0</v>
      </c>
      <c r="Q287" t="s">
        <v>155</v>
      </c>
      <c r="R287">
        <v>0</v>
      </c>
      <c r="S287">
        <v>1</v>
      </c>
      <c r="T287" t="s">
        <v>155</v>
      </c>
      <c r="U287">
        <v>0</v>
      </c>
      <c r="V287">
        <v>1</v>
      </c>
      <c r="W287" t="s">
        <v>155</v>
      </c>
      <c r="X287">
        <v>0</v>
      </c>
      <c r="Y287">
        <v>1</v>
      </c>
      <c r="Z287" t="s">
        <v>155</v>
      </c>
      <c r="AA287">
        <v>0</v>
      </c>
      <c r="AB287">
        <v>1</v>
      </c>
      <c r="AC287" t="s">
        <v>155</v>
      </c>
      <c r="AD287">
        <v>0</v>
      </c>
      <c r="AE287">
        <v>1</v>
      </c>
      <c r="AF287" t="s">
        <v>155</v>
      </c>
      <c r="AG287">
        <v>0</v>
      </c>
      <c r="AH287">
        <v>1</v>
      </c>
      <c r="AI287">
        <v>0</v>
      </c>
      <c r="AJ287" t="s">
        <v>155</v>
      </c>
      <c r="AK287">
        <v>0</v>
      </c>
      <c r="AL287">
        <v>1</v>
      </c>
      <c r="AM287" t="s">
        <v>4774</v>
      </c>
      <c r="AN287">
        <v>-32768</v>
      </c>
      <c r="AO287">
        <v>32767</v>
      </c>
      <c r="AP287" t="s">
        <v>4775</v>
      </c>
      <c r="AQ287" t="s">
        <v>157</v>
      </c>
      <c r="AR287" t="s">
        <v>158</v>
      </c>
      <c r="AS287" t="str">
        <f>VLOOKUP('intouch变量（整型） '!$A287,基本表格!$G:$Q,3,FALSE)</f>
        <v>DB1300,INT1806</v>
      </c>
      <c r="AT287" t="str">
        <f>VLOOKUP('intouch变量（整型） '!$A287,基本表格!$G:$Q,10,FALSE)</f>
        <v>No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</row>
    <row r="288" spans="1:55">
      <c r="A288" t="s">
        <v>5061</v>
      </c>
      <c r="B288" s="11" t="str">
        <f t="shared" si="4"/>
        <v>CHP3</v>
      </c>
      <c r="C288" s="11" t="str">
        <f>VLOOKUP('intouch变量（整型） '!$A288,基本表格!$G:$Q,2,FALSE)</f>
        <v>2435+P1-M12 3#刨片机润滑油冷却风扇 电机控制 左跑偏检测时间</v>
      </c>
      <c r="D288" t="s">
        <v>154</v>
      </c>
      <c r="E288" t="s">
        <v>154</v>
      </c>
      <c r="F288">
        <v>0</v>
      </c>
      <c r="G288" t="s">
        <v>154</v>
      </c>
      <c r="H288" t="s">
        <v>154</v>
      </c>
      <c r="I288">
        <v>0</v>
      </c>
      <c r="J288">
        <v>0</v>
      </c>
      <c r="L288">
        <v>0</v>
      </c>
      <c r="M288">
        <v>-32768</v>
      </c>
      <c r="N288">
        <v>32767</v>
      </c>
      <c r="O288">
        <v>0</v>
      </c>
      <c r="P288">
        <v>0</v>
      </c>
      <c r="Q288" t="s">
        <v>155</v>
      </c>
      <c r="R288">
        <v>0</v>
      </c>
      <c r="S288">
        <v>1</v>
      </c>
      <c r="T288" t="s">
        <v>155</v>
      </c>
      <c r="U288">
        <v>0</v>
      </c>
      <c r="V288">
        <v>1</v>
      </c>
      <c r="W288" t="s">
        <v>155</v>
      </c>
      <c r="X288">
        <v>0</v>
      </c>
      <c r="Y288">
        <v>1</v>
      </c>
      <c r="Z288" t="s">
        <v>155</v>
      </c>
      <c r="AA288">
        <v>0</v>
      </c>
      <c r="AB288">
        <v>1</v>
      </c>
      <c r="AC288" t="s">
        <v>155</v>
      </c>
      <c r="AD288">
        <v>0</v>
      </c>
      <c r="AE288">
        <v>1</v>
      </c>
      <c r="AF288" t="s">
        <v>155</v>
      </c>
      <c r="AG288">
        <v>0</v>
      </c>
      <c r="AH288">
        <v>1</v>
      </c>
      <c r="AI288">
        <v>0</v>
      </c>
      <c r="AJ288" t="s">
        <v>155</v>
      </c>
      <c r="AK288">
        <v>0</v>
      </c>
      <c r="AL288">
        <v>1</v>
      </c>
      <c r="AM288" t="s">
        <v>4774</v>
      </c>
      <c r="AN288">
        <v>-32768</v>
      </c>
      <c r="AO288">
        <v>32767</v>
      </c>
      <c r="AP288" t="s">
        <v>4775</v>
      </c>
      <c r="AQ288" t="s">
        <v>157</v>
      </c>
      <c r="AR288" t="s">
        <v>158</v>
      </c>
      <c r="AS288" t="str">
        <f>VLOOKUP('intouch变量（整型） '!$A288,基本表格!$G:$Q,3,FALSE)</f>
        <v>DB1300,INT1810</v>
      </c>
      <c r="AT288" t="str">
        <f>VLOOKUP('intouch变量（整型） '!$A288,基本表格!$G:$Q,10,FALSE)</f>
        <v>No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</row>
    <row r="289" spans="1:55">
      <c r="A289" t="s">
        <v>5062</v>
      </c>
      <c r="B289" s="11" t="str">
        <f t="shared" si="4"/>
        <v>CHP3</v>
      </c>
      <c r="C289" s="11" t="str">
        <f>VLOOKUP('intouch变量（整型） '!$A289,基本表格!$G:$Q,2,FALSE)</f>
        <v>2435+P1-M12 3#刨片机润滑油冷却风扇 电机控制 右跑偏检测时间</v>
      </c>
      <c r="D289" t="s">
        <v>154</v>
      </c>
      <c r="E289" t="s">
        <v>154</v>
      </c>
      <c r="F289">
        <v>0</v>
      </c>
      <c r="G289" t="s">
        <v>154</v>
      </c>
      <c r="H289" t="s">
        <v>154</v>
      </c>
      <c r="I289">
        <v>0</v>
      </c>
      <c r="J289">
        <v>0</v>
      </c>
      <c r="L289">
        <v>0</v>
      </c>
      <c r="M289">
        <v>-32768</v>
      </c>
      <c r="N289">
        <v>32767</v>
      </c>
      <c r="O289">
        <v>0</v>
      </c>
      <c r="P289">
        <v>0</v>
      </c>
      <c r="Q289" t="s">
        <v>155</v>
      </c>
      <c r="R289">
        <v>0</v>
      </c>
      <c r="S289">
        <v>1</v>
      </c>
      <c r="T289" t="s">
        <v>155</v>
      </c>
      <c r="U289">
        <v>0</v>
      </c>
      <c r="V289">
        <v>1</v>
      </c>
      <c r="W289" t="s">
        <v>155</v>
      </c>
      <c r="X289">
        <v>0</v>
      </c>
      <c r="Y289">
        <v>1</v>
      </c>
      <c r="Z289" t="s">
        <v>155</v>
      </c>
      <c r="AA289">
        <v>0</v>
      </c>
      <c r="AB289">
        <v>1</v>
      </c>
      <c r="AC289" t="s">
        <v>155</v>
      </c>
      <c r="AD289">
        <v>0</v>
      </c>
      <c r="AE289">
        <v>1</v>
      </c>
      <c r="AF289" t="s">
        <v>155</v>
      </c>
      <c r="AG289">
        <v>0</v>
      </c>
      <c r="AH289">
        <v>1</v>
      </c>
      <c r="AI289">
        <v>0</v>
      </c>
      <c r="AJ289" t="s">
        <v>155</v>
      </c>
      <c r="AK289">
        <v>0</v>
      </c>
      <c r="AL289">
        <v>1</v>
      </c>
      <c r="AM289" t="s">
        <v>4774</v>
      </c>
      <c r="AN289">
        <v>-32768</v>
      </c>
      <c r="AO289">
        <v>32767</v>
      </c>
      <c r="AP289" t="s">
        <v>4775</v>
      </c>
      <c r="AQ289" t="s">
        <v>157</v>
      </c>
      <c r="AR289" t="s">
        <v>158</v>
      </c>
      <c r="AS289" t="str">
        <f>VLOOKUP('intouch变量（整型） '!$A289,基本表格!$G:$Q,3,FALSE)</f>
        <v>DB1300,INT1814</v>
      </c>
      <c r="AT289" t="str">
        <f>VLOOKUP('intouch变量（整型） '!$A289,基本表格!$G:$Q,10,FALSE)</f>
        <v>No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</row>
    <row r="290" spans="1:55">
      <c r="A290" t="s">
        <v>5063</v>
      </c>
      <c r="B290" s="11" t="str">
        <f t="shared" si="4"/>
        <v>CHP3</v>
      </c>
      <c r="C290" s="11" t="str">
        <f>VLOOKUP('intouch变量（整型） '!$A290,基本表格!$G:$Q,2,FALSE)</f>
        <v>2435+P1-M12 3#刨片机润滑油冷却风扇 电机控制 联动启动延时</v>
      </c>
      <c r="D290" t="s">
        <v>154</v>
      </c>
      <c r="E290" t="s">
        <v>154</v>
      </c>
      <c r="F290">
        <v>0</v>
      </c>
      <c r="G290" t="s">
        <v>154</v>
      </c>
      <c r="H290" t="s">
        <v>154</v>
      </c>
      <c r="I290">
        <v>0</v>
      </c>
      <c r="J290">
        <v>0</v>
      </c>
      <c r="L290">
        <v>0</v>
      </c>
      <c r="M290">
        <v>-32768</v>
      </c>
      <c r="N290">
        <v>32767</v>
      </c>
      <c r="O290">
        <v>0</v>
      </c>
      <c r="P290">
        <v>0</v>
      </c>
      <c r="Q290" t="s">
        <v>155</v>
      </c>
      <c r="R290">
        <v>0</v>
      </c>
      <c r="S290">
        <v>1</v>
      </c>
      <c r="T290" t="s">
        <v>155</v>
      </c>
      <c r="U290">
        <v>0</v>
      </c>
      <c r="V290">
        <v>1</v>
      </c>
      <c r="W290" t="s">
        <v>155</v>
      </c>
      <c r="X290">
        <v>0</v>
      </c>
      <c r="Y290">
        <v>1</v>
      </c>
      <c r="Z290" t="s">
        <v>155</v>
      </c>
      <c r="AA290">
        <v>0</v>
      </c>
      <c r="AB290">
        <v>1</v>
      </c>
      <c r="AC290" t="s">
        <v>155</v>
      </c>
      <c r="AD290">
        <v>0</v>
      </c>
      <c r="AE290">
        <v>1</v>
      </c>
      <c r="AF290" t="s">
        <v>155</v>
      </c>
      <c r="AG290">
        <v>0</v>
      </c>
      <c r="AH290">
        <v>1</v>
      </c>
      <c r="AI290">
        <v>0</v>
      </c>
      <c r="AJ290" t="s">
        <v>155</v>
      </c>
      <c r="AK290">
        <v>0</v>
      </c>
      <c r="AL290">
        <v>1</v>
      </c>
      <c r="AM290" t="s">
        <v>4774</v>
      </c>
      <c r="AN290">
        <v>-32768</v>
      </c>
      <c r="AO290">
        <v>32767</v>
      </c>
      <c r="AP290" t="s">
        <v>4775</v>
      </c>
      <c r="AQ290" t="s">
        <v>157</v>
      </c>
      <c r="AR290" t="s">
        <v>158</v>
      </c>
      <c r="AS290" t="str">
        <f>VLOOKUP('intouch变量（整型） '!$A290,基本表格!$G:$Q,3,FALSE)</f>
        <v>DB1300,INT1818</v>
      </c>
      <c r="AT290" t="str">
        <f>VLOOKUP('intouch变量（整型） '!$A290,基本表格!$G:$Q,10,FALSE)</f>
        <v>No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</row>
    <row r="291" spans="1:55">
      <c r="A291" t="s">
        <v>5064</v>
      </c>
      <c r="B291" s="11" t="str">
        <f t="shared" si="4"/>
        <v>CHP3</v>
      </c>
      <c r="C291" s="11" t="str">
        <f>VLOOKUP('intouch变量（整型） '!$A291,基本表格!$G:$Q,2,FALSE)</f>
        <v>2435+P1-M12 3#刨片机润滑油冷却风扇 电机控制 起动转换时间 秒</v>
      </c>
      <c r="D291" t="s">
        <v>154</v>
      </c>
      <c r="E291" t="s">
        <v>154</v>
      </c>
      <c r="F291">
        <v>0</v>
      </c>
      <c r="G291" t="s">
        <v>154</v>
      </c>
      <c r="H291" t="s">
        <v>154</v>
      </c>
      <c r="I291">
        <v>0</v>
      </c>
      <c r="J291">
        <v>0</v>
      </c>
      <c r="L291">
        <v>0</v>
      </c>
      <c r="M291">
        <v>-32768</v>
      </c>
      <c r="N291">
        <v>32767</v>
      </c>
      <c r="O291">
        <v>0</v>
      </c>
      <c r="P291">
        <v>0</v>
      </c>
      <c r="Q291" t="s">
        <v>155</v>
      </c>
      <c r="R291">
        <v>0</v>
      </c>
      <c r="S291">
        <v>1</v>
      </c>
      <c r="T291" t="s">
        <v>155</v>
      </c>
      <c r="U291">
        <v>0</v>
      </c>
      <c r="V291">
        <v>1</v>
      </c>
      <c r="W291" t="s">
        <v>155</v>
      </c>
      <c r="X291">
        <v>0</v>
      </c>
      <c r="Y291">
        <v>1</v>
      </c>
      <c r="Z291" t="s">
        <v>155</v>
      </c>
      <c r="AA291">
        <v>0</v>
      </c>
      <c r="AB291">
        <v>1</v>
      </c>
      <c r="AC291" t="s">
        <v>155</v>
      </c>
      <c r="AD291">
        <v>0</v>
      </c>
      <c r="AE291">
        <v>1</v>
      </c>
      <c r="AF291" t="s">
        <v>155</v>
      </c>
      <c r="AG291">
        <v>0</v>
      </c>
      <c r="AH291">
        <v>1</v>
      </c>
      <c r="AI291">
        <v>0</v>
      </c>
      <c r="AJ291" t="s">
        <v>155</v>
      </c>
      <c r="AK291">
        <v>0</v>
      </c>
      <c r="AL291">
        <v>1</v>
      </c>
      <c r="AM291" t="s">
        <v>4774</v>
      </c>
      <c r="AN291">
        <v>-32768</v>
      </c>
      <c r="AO291">
        <v>32767</v>
      </c>
      <c r="AP291" t="s">
        <v>4775</v>
      </c>
      <c r="AQ291" t="s">
        <v>157</v>
      </c>
      <c r="AR291" t="s">
        <v>158</v>
      </c>
      <c r="AS291" t="str">
        <f>VLOOKUP('intouch变量（整型） '!$A291,基本表格!$G:$Q,3,FALSE)</f>
        <v>DB1300,INT1820</v>
      </c>
      <c r="AT291" t="str">
        <f>VLOOKUP('intouch变量（整型） '!$A291,基本表格!$G:$Q,10,FALSE)</f>
        <v>No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</row>
    <row r="292" spans="1:55">
      <c r="A292" t="s">
        <v>5065</v>
      </c>
      <c r="B292" s="11" t="str">
        <f t="shared" si="4"/>
        <v>CHP3</v>
      </c>
      <c r="C292" s="11" t="str">
        <f>VLOOKUP('intouch变量（整型） '!$A292,基本表格!$G:$Q,2,FALSE)</f>
        <v>2435+P1-FH1 3#刨片机润滑油加热器 电机控制 断链超时时间 秒</v>
      </c>
      <c r="D292" t="s">
        <v>154</v>
      </c>
      <c r="E292" t="s">
        <v>154</v>
      </c>
      <c r="F292">
        <v>0</v>
      </c>
      <c r="G292" t="s">
        <v>154</v>
      </c>
      <c r="H292" t="s">
        <v>154</v>
      </c>
      <c r="I292">
        <v>0</v>
      </c>
      <c r="J292">
        <v>0</v>
      </c>
      <c r="L292">
        <v>0</v>
      </c>
      <c r="M292">
        <v>-32768</v>
      </c>
      <c r="N292">
        <v>32767</v>
      </c>
      <c r="O292">
        <v>0</v>
      </c>
      <c r="P292">
        <v>0</v>
      </c>
      <c r="Q292" t="s">
        <v>155</v>
      </c>
      <c r="R292">
        <v>0</v>
      </c>
      <c r="S292">
        <v>1</v>
      </c>
      <c r="T292" t="s">
        <v>155</v>
      </c>
      <c r="U292">
        <v>0</v>
      </c>
      <c r="V292">
        <v>1</v>
      </c>
      <c r="W292" t="s">
        <v>155</v>
      </c>
      <c r="X292">
        <v>0</v>
      </c>
      <c r="Y292">
        <v>1</v>
      </c>
      <c r="Z292" t="s">
        <v>155</v>
      </c>
      <c r="AA292">
        <v>0</v>
      </c>
      <c r="AB292">
        <v>1</v>
      </c>
      <c r="AC292" t="s">
        <v>155</v>
      </c>
      <c r="AD292">
        <v>0</v>
      </c>
      <c r="AE292">
        <v>1</v>
      </c>
      <c r="AF292" t="s">
        <v>155</v>
      </c>
      <c r="AG292">
        <v>0</v>
      </c>
      <c r="AH292">
        <v>1</v>
      </c>
      <c r="AI292">
        <v>0</v>
      </c>
      <c r="AJ292" t="s">
        <v>155</v>
      </c>
      <c r="AK292">
        <v>0</v>
      </c>
      <c r="AL292">
        <v>1</v>
      </c>
      <c r="AM292" t="s">
        <v>4774</v>
      </c>
      <c r="AN292">
        <v>-32768</v>
      </c>
      <c r="AO292">
        <v>32767</v>
      </c>
      <c r="AP292" t="s">
        <v>4775</v>
      </c>
      <c r="AQ292" t="s">
        <v>157</v>
      </c>
      <c r="AR292" t="s">
        <v>158</v>
      </c>
      <c r="AS292" t="str">
        <f>VLOOKUP('intouch变量（整型） '!$A292,基本表格!$G:$Q,3,FALSE)</f>
        <v>DB1300,INT1854</v>
      </c>
      <c r="AT292" t="str">
        <f>VLOOKUP('intouch变量（整型） '!$A292,基本表格!$G:$Q,10,FALSE)</f>
        <v>No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</row>
    <row r="293" spans="1:55">
      <c r="A293" t="s">
        <v>5066</v>
      </c>
      <c r="B293" s="11" t="str">
        <f t="shared" si="4"/>
        <v>CHP3</v>
      </c>
      <c r="C293" s="11" t="str">
        <f>VLOOKUP('intouch变量（整型） '!$A293,基本表格!$G:$Q,2,FALSE)</f>
        <v>2435+P1-FH1 3#刨片机润滑油加热器 电机控制 堵料检测时间 秒</v>
      </c>
      <c r="D293" t="s">
        <v>154</v>
      </c>
      <c r="E293" t="s">
        <v>154</v>
      </c>
      <c r="F293">
        <v>0</v>
      </c>
      <c r="G293" t="s">
        <v>154</v>
      </c>
      <c r="H293" t="s">
        <v>154</v>
      </c>
      <c r="I293">
        <v>0</v>
      </c>
      <c r="J293">
        <v>0</v>
      </c>
      <c r="L293">
        <v>0</v>
      </c>
      <c r="M293">
        <v>-32768</v>
      </c>
      <c r="N293">
        <v>32767</v>
      </c>
      <c r="O293">
        <v>0</v>
      </c>
      <c r="P293">
        <v>0</v>
      </c>
      <c r="Q293" t="s">
        <v>155</v>
      </c>
      <c r="R293">
        <v>0</v>
      </c>
      <c r="S293">
        <v>1</v>
      </c>
      <c r="T293" t="s">
        <v>155</v>
      </c>
      <c r="U293">
        <v>0</v>
      </c>
      <c r="V293">
        <v>1</v>
      </c>
      <c r="W293" t="s">
        <v>155</v>
      </c>
      <c r="X293">
        <v>0</v>
      </c>
      <c r="Y293">
        <v>1</v>
      </c>
      <c r="Z293" t="s">
        <v>155</v>
      </c>
      <c r="AA293">
        <v>0</v>
      </c>
      <c r="AB293">
        <v>1</v>
      </c>
      <c r="AC293" t="s">
        <v>155</v>
      </c>
      <c r="AD293">
        <v>0</v>
      </c>
      <c r="AE293">
        <v>1</v>
      </c>
      <c r="AF293" t="s">
        <v>155</v>
      </c>
      <c r="AG293">
        <v>0</v>
      </c>
      <c r="AH293">
        <v>1</v>
      </c>
      <c r="AI293">
        <v>0</v>
      </c>
      <c r="AJ293" t="s">
        <v>155</v>
      </c>
      <c r="AK293">
        <v>0</v>
      </c>
      <c r="AL293">
        <v>1</v>
      </c>
      <c r="AM293" t="s">
        <v>4774</v>
      </c>
      <c r="AN293">
        <v>-32768</v>
      </c>
      <c r="AO293">
        <v>32767</v>
      </c>
      <c r="AP293" t="s">
        <v>4775</v>
      </c>
      <c r="AQ293" t="s">
        <v>157</v>
      </c>
      <c r="AR293" t="s">
        <v>158</v>
      </c>
      <c r="AS293" t="str">
        <f>VLOOKUP('intouch变量（整型） '!$A293,基本表格!$G:$Q,3,FALSE)</f>
        <v>DB1300,INT1856</v>
      </c>
      <c r="AT293" t="str">
        <f>VLOOKUP('intouch变量（整型） '!$A293,基本表格!$G:$Q,10,FALSE)</f>
        <v>No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</row>
    <row r="294" spans="1:55">
      <c r="A294" t="s">
        <v>5067</v>
      </c>
      <c r="B294" s="11" t="str">
        <f t="shared" si="4"/>
        <v>CHP3</v>
      </c>
      <c r="C294" s="11" t="str">
        <f>VLOOKUP('intouch变量（整型） '!$A294,基本表格!$G:$Q,2,FALSE)</f>
        <v>2435+P1-FH1 3#刨片机润滑油加热器 电机控制 左跑偏检测时间</v>
      </c>
      <c r="D294" t="s">
        <v>154</v>
      </c>
      <c r="E294" t="s">
        <v>154</v>
      </c>
      <c r="F294">
        <v>0</v>
      </c>
      <c r="G294" t="s">
        <v>154</v>
      </c>
      <c r="H294" t="s">
        <v>154</v>
      </c>
      <c r="I294">
        <v>0</v>
      </c>
      <c r="J294">
        <v>0</v>
      </c>
      <c r="L294">
        <v>0</v>
      </c>
      <c r="M294">
        <v>-32768</v>
      </c>
      <c r="N294">
        <v>32767</v>
      </c>
      <c r="O294">
        <v>0</v>
      </c>
      <c r="P294">
        <v>0</v>
      </c>
      <c r="Q294" t="s">
        <v>155</v>
      </c>
      <c r="R294">
        <v>0</v>
      </c>
      <c r="S294">
        <v>1</v>
      </c>
      <c r="T294" t="s">
        <v>155</v>
      </c>
      <c r="U294">
        <v>0</v>
      </c>
      <c r="V294">
        <v>1</v>
      </c>
      <c r="W294" t="s">
        <v>155</v>
      </c>
      <c r="X294">
        <v>0</v>
      </c>
      <c r="Y294">
        <v>1</v>
      </c>
      <c r="Z294" t="s">
        <v>155</v>
      </c>
      <c r="AA294">
        <v>0</v>
      </c>
      <c r="AB294">
        <v>1</v>
      </c>
      <c r="AC294" t="s">
        <v>155</v>
      </c>
      <c r="AD294">
        <v>0</v>
      </c>
      <c r="AE294">
        <v>1</v>
      </c>
      <c r="AF294" t="s">
        <v>155</v>
      </c>
      <c r="AG294">
        <v>0</v>
      </c>
      <c r="AH294">
        <v>1</v>
      </c>
      <c r="AI294">
        <v>0</v>
      </c>
      <c r="AJ294" t="s">
        <v>155</v>
      </c>
      <c r="AK294">
        <v>0</v>
      </c>
      <c r="AL294">
        <v>1</v>
      </c>
      <c r="AM294" t="s">
        <v>4774</v>
      </c>
      <c r="AN294">
        <v>-32768</v>
      </c>
      <c r="AO294">
        <v>32767</v>
      </c>
      <c r="AP294" t="s">
        <v>4775</v>
      </c>
      <c r="AQ294" t="s">
        <v>157</v>
      </c>
      <c r="AR294" t="s">
        <v>158</v>
      </c>
      <c r="AS294" t="str">
        <f>VLOOKUP('intouch变量（整型） '!$A294,基本表格!$G:$Q,3,FALSE)</f>
        <v>DB1300,INT1860</v>
      </c>
      <c r="AT294" t="str">
        <f>VLOOKUP('intouch变量（整型） '!$A294,基本表格!$G:$Q,10,FALSE)</f>
        <v>No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</row>
    <row r="295" spans="1:55">
      <c r="A295" t="s">
        <v>5068</v>
      </c>
      <c r="B295" s="11" t="str">
        <f t="shared" si="4"/>
        <v>CHP3</v>
      </c>
      <c r="C295" s="11" t="str">
        <f>VLOOKUP('intouch变量（整型） '!$A295,基本表格!$G:$Q,2,FALSE)</f>
        <v>2435+P1-FH1 3#刨片机润滑油加热器 电机控制 右跑偏检测时间</v>
      </c>
      <c r="D295" t="s">
        <v>154</v>
      </c>
      <c r="E295" t="s">
        <v>154</v>
      </c>
      <c r="F295">
        <v>0</v>
      </c>
      <c r="G295" t="s">
        <v>154</v>
      </c>
      <c r="H295" t="s">
        <v>154</v>
      </c>
      <c r="I295">
        <v>0</v>
      </c>
      <c r="J295">
        <v>0</v>
      </c>
      <c r="L295">
        <v>0</v>
      </c>
      <c r="M295">
        <v>-32768</v>
      </c>
      <c r="N295">
        <v>32767</v>
      </c>
      <c r="O295">
        <v>0</v>
      </c>
      <c r="P295">
        <v>0</v>
      </c>
      <c r="Q295" t="s">
        <v>155</v>
      </c>
      <c r="R295">
        <v>0</v>
      </c>
      <c r="S295">
        <v>1</v>
      </c>
      <c r="T295" t="s">
        <v>155</v>
      </c>
      <c r="U295">
        <v>0</v>
      </c>
      <c r="V295">
        <v>1</v>
      </c>
      <c r="W295" t="s">
        <v>155</v>
      </c>
      <c r="X295">
        <v>0</v>
      </c>
      <c r="Y295">
        <v>1</v>
      </c>
      <c r="Z295" t="s">
        <v>155</v>
      </c>
      <c r="AA295">
        <v>0</v>
      </c>
      <c r="AB295">
        <v>1</v>
      </c>
      <c r="AC295" t="s">
        <v>155</v>
      </c>
      <c r="AD295">
        <v>0</v>
      </c>
      <c r="AE295">
        <v>1</v>
      </c>
      <c r="AF295" t="s">
        <v>155</v>
      </c>
      <c r="AG295">
        <v>0</v>
      </c>
      <c r="AH295">
        <v>1</v>
      </c>
      <c r="AI295">
        <v>0</v>
      </c>
      <c r="AJ295" t="s">
        <v>155</v>
      </c>
      <c r="AK295">
        <v>0</v>
      </c>
      <c r="AL295">
        <v>1</v>
      </c>
      <c r="AM295" t="s">
        <v>4774</v>
      </c>
      <c r="AN295">
        <v>-32768</v>
      </c>
      <c r="AO295">
        <v>32767</v>
      </c>
      <c r="AP295" t="s">
        <v>4775</v>
      </c>
      <c r="AQ295" t="s">
        <v>157</v>
      </c>
      <c r="AR295" t="s">
        <v>158</v>
      </c>
      <c r="AS295" t="str">
        <f>VLOOKUP('intouch变量（整型） '!$A295,基本表格!$G:$Q,3,FALSE)</f>
        <v>DB1300,INT1864</v>
      </c>
      <c r="AT295" t="str">
        <f>VLOOKUP('intouch变量（整型） '!$A295,基本表格!$G:$Q,10,FALSE)</f>
        <v>No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</row>
    <row r="296" spans="1:55">
      <c r="A296" t="s">
        <v>5069</v>
      </c>
      <c r="B296" s="11" t="str">
        <f t="shared" si="4"/>
        <v>CHP3</v>
      </c>
      <c r="C296" s="11" t="str">
        <f>VLOOKUP('intouch变量（整型） '!$A296,基本表格!$G:$Q,2,FALSE)</f>
        <v>2435+P1-FH1 3#刨片机润滑油加热器 电机控制 联动启动延时</v>
      </c>
      <c r="D296" t="s">
        <v>154</v>
      </c>
      <c r="E296" t="s">
        <v>154</v>
      </c>
      <c r="F296">
        <v>0</v>
      </c>
      <c r="G296" t="s">
        <v>154</v>
      </c>
      <c r="H296" t="s">
        <v>154</v>
      </c>
      <c r="I296">
        <v>0</v>
      </c>
      <c r="J296">
        <v>0</v>
      </c>
      <c r="L296">
        <v>0</v>
      </c>
      <c r="M296">
        <v>-32768</v>
      </c>
      <c r="N296">
        <v>32767</v>
      </c>
      <c r="O296">
        <v>0</v>
      </c>
      <c r="P296">
        <v>0</v>
      </c>
      <c r="Q296" t="s">
        <v>155</v>
      </c>
      <c r="R296">
        <v>0</v>
      </c>
      <c r="S296">
        <v>1</v>
      </c>
      <c r="T296" t="s">
        <v>155</v>
      </c>
      <c r="U296">
        <v>0</v>
      </c>
      <c r="V296">
        <v>1</v>
      </c>
      <c r="W296" t="s">
        <v>155</v>
      </c>
      <c r="X296">
        <v>0</v>
      </c>
      <c r="Y296">
        <v>1</v>
      </c>
      <c r="Z296" t="s">
        <v>155</v>
      </c>
      <c r="AA296">
        <v>0</v>
      </c>
      <c r="AB296">
        <v>1</v>
      </c>
      <c r="AC296" t="s">
        <v>155</v>
      </c>
      <c r="AD296">
        <v>0</v>
      </c>
      <c r="AE296">
        <v>1</v>
      </c>
      <c r="AF296" t="s">
        <v>155</v>
      </c>
      <c r="AG296">
        <v>0</v>
      </c>
      <c r="AH296">
        <v>1</v>
      </c>
      <c r="AI296">
        <v>0</v>
      </c>
      <c r="AJ296" t="s">
        <v>155</v>
      </c>
      <c r="AK296">
        <v>0</v>
      </c>
      <c r="AL296">
        <v>1</v>
      </c>
      <c r="AM296" t="s">
        <v>4774</v>
      </c>
      <c r="AN296">
        <v>-32768</v>
      </c>
      <c r="AO296">
        <v>32767</v>
      </c>
      <c r="AP296" t="s">
        <v>4775</v>
      </c>
      <c r="AQ296" t="s">
        <v>157</v>
      </c>
      <c r="AR296" t="s">
        <v>158</v>
      </c>
      <c r="AS296" t="str">
        <f>VLOOKUP('intouch变量（整型） '!$A296,基本表格!$G:$Q,3,FALSE)</f>
        <v>DB1300,INT1868</v>
      </c>
      <c r="AT296" t="str">
        <f>VLOOKUP('intouch变量（整型） '!$A296,基本表格!$G:$Q,10,FALSE)</f>
        <v>No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</row>
    <row r="297" spans="1:55">
      <c r="A297" t="s">
        <v>5070</v>
      </c>
      <c r="B297" s="11" t="str">
        <f t="shared" si="4"/>
        <v>CHP3</v>
      </c>
      <c r="C297" s="11" t="str">
        <f>VLOOKUP('intouch变量（整型） '!$A297,基本表格!$G:$Q,2,FALSE)</f>
        <v>2435+P1-FH1 3#刨片机润滑油加热器 电机控制 起动转换时间 秒</v>
      </c>
      <c r="D297" t="s">
        <v>154</v>
      </c>
      <c r="E297" t="s">
        <v>154</v>
      </c>
      <c r="F297">
        <v>0</v>
      </c>
      <c r="G297" t="s">
        <v>154</v>
      </c>
      <c r="H297" t="s">
        <v>154</v>
      </c>
      <c r="I297">
        <v>0</v>
      </c>
      <c r="J297">
        <v>0</v>
      </c>
      <c r="L297">
        <v>0</v>
      </c>
      <c r="M297">
        <v>-32768</v>
      </c>
      <c r="N297">
        <v>32767</v>
      </c>
      <c r="O297">
        <v>0</v>
      </c>
      <c r="P297">
        <v>0</v>
      </c>
      <c r="Q297" t="s">
        <v>155</v>
      </c>
      <c r="R297">
        <v>0</v>
      </c>
      <c r="S297">
        <v>1</v>
      </c>
      <c r="T297" t="s">
        <v>155</v>
      </c>
      <c r="U297">
        <v>0</v>
      </c>
      <c r="V297">
        <v>1</v>
      </c>
      <c r="W297" t="s">
        <v>155</v>
      </c>
      <c r="X297">
        <v>0</v>
      </c>
      <c r="Y297">
        <v>1</v>
      </c>
      <c r="Z297" t="s">
        <v>155</v>
      </c>
      <c r="AA297">
        <v>0</v>
      </c>
      <c r="AB297">
        <v>1</v>
      </c>
      <c r="AC297" t="s">
        <v>155</v>
      </c>
      <c r="AD297">
        <v>0</v>
      </c>
      <c r="AE297">
        <v>1</v>
      </c>
      <c r="AF297" t="s">
        <v>155</v>
      </c>
      <c r="AG297">
        <v>0</v>
      </c>
      <c r="AH297">
        <v>1</v>
      </c>
      <c r="AI297">
        <v>0</v>
      </c>
      <c r="AJ297" t="s">
        <v>155</v>
      </c>
      <c r="AK297">
        <v>0</v>
      </c>
      <c r="AL297">
        <v>1</v>
      </c>
      <c r="AM297" t="s">
        <v>4774</v>
      </c>
      <c r="AN297">
        <v>-32768</v>
      </c>
      <c r="AO297">
        <v>32767</v>
      </c>
      <c r="AP297" t="s">
        <v>4775</v>
      </c>
      <c r="AQ297" t="s">
        <v>157</v>
      </c>
      <c r="AR297" t="s">
        <v>158</v>
      </c>
      <c r="AS297" t="str">
        <f>VLOOKUP('intouch变量（整型） '!$A297,基本表格!$G:$Q,3,FALSE)</f>
        <v>DB1300,INT1870</v>
      </c>
      <c r="AT297" t="str">
        <f>VLOOKUP('intouch变量（整型） '!$A297,基本表格!$G:$Q,10,FALSE)</f>
        <v>No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</row>
    <row r="298" spans="1:55">
      <c r="A298" t="s">
        <v>5071</v>
      </c>
      <c r="B298" s="11" t="str">
        <f t="shared" si="4"/>
        <v>CHP3</v>
      </c>
      <c r="C298" s="11" t="str">
        <f>VLOOKUP('intouch变量（整型） '!$A298,基本表格!$G:$Q,2,FALSE)</f>
        <v>Spare 备用 电机控制 断链超时时间 秒</v>
      </c>
      <c r="D298" t="s">
        <v>154</v>
      </c>
      <c r="E298" t="s">
        <v>154</v>
      </c>
      <c r="F298">
        <v>0</v>
      </c>
      <c r="G298" t="s">
        <v>154</v>
      </c>
      <c r="H298" t="s">
        <v>154</v>
      </c>
      <c r="I298">
        <v>0</v>
      </c>
      <c r="J298">
        <v>0</v>
      </c>
      <c r="L298">
        <v>0</v>
      </c>
      <c r="M298">
        <v>-32768</v>
      </c>
      <c r="N298">
        <v>32767</v>
      </c>
      <c r="O298">
        <v>0</v>
      </c>
      <c r="P298">
        <v>0</v>
      </c>
      <c r="Q298" t="s">
        <v>155</v>
      </c>
      <c r="R298">
        <v>0</v>
      </c>
      <c r="S298">
        <v>1</v>
      </c>
      <c r="T298" t="s">
        <v>155</v>
      </c>
      <c r="U298">
        <v>0</v>
      </c>
      <c r="V298">
        <v>1</v>
      </c>
      <c r="W298" t="s">
        <v>155</v>
      </c>
      <c r="X298">
        <v>0</v>
      </c>
      <c r="Y298">
        <v>1</v>
      </c>
      <c r="Z298" t="s">
        <v>155</v>
      </c>
      <c r="AA298">
        <v>0</v>
      </c>
      <c r="AB298">
        <v>1</v>
      </c>
      <c r="AC298" t="s">
        <v>155</v>
      </c>
      <c r="AD298">
        <v>0</v>
      </c>
      <c r="AE298">
        <v>1</v>
      </c>
      <c r="AF298" t="s">
        <v>155</v>
      </c>
      <c r="AG298">
        <v>0</v>
      </c>
      <c r="AH298">
        <v>1</v>
      </c>
      <c r="AI298">
        <v>0</v>
      </c>
      <c r="AJ298" t="s">
        <v>155</v>
      </c>
      <c r="AK298">
        <v>0</v>
      </c>
      <c r="AL298">
        <v>1</v>
      </c>
      <c r="AM298" t="s">
        <v>4774</v>
      </c>
      <c r="AN298">
        <v>-32768</v>
      </c>
      <c r="AO298">
        <v>32767</v>
      </c>
      <c r="AP298" t="s">
        <v>4775</v>
      </c>
      <c r="AQ298" t="s">
        <v>157</v>
      </c>
      <c r="AR298" t="s">
        <v>158</v>
      </c>
      <c r="AS298" t="str">
        <f>VLOOKUP('intouch变量（整型） '!$A298,基本表格!$G:$Q,3,FALSE)</f>
        <v>DB1300,INT1904</v>
      </c>
      <c r="AT298" t="str">
        <f>VLOOKUP('intouch变量（整型） '!$A298,基本表格!$G:$Q,10,FALSE)</f>
        <v>No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</row>
    <row r="299" spans="1:55">
      <c r="A299" t="s">
        <v>5072</v>
      </c>
      <c r="B299" s="11" t="str">
        <f t="shared" si="4"/>
        <v>CHP3</v>
      </c>
      <c r="C299" s="11" t="str">
        <f>VLOOKUP('intouch变量（整型） '!$A299,基本表格!$G:$Q,2,FALSE)</f>
        <v>Spare 备用 电机控制 堵料检测时间 秒</v>
      </c>
      <c r="D299" t="s">
        <v>154</v>
      </c>
      <c r="E299" t="s">
        <v>154</v>
      </c>
      <c r="F299">
        <v>0</v>
      </c>
      <c r="G299" t="s">
        <v>154</v>
      </c>
      <c r="H299" t="s">
        <v>154</v>
      </c>
      <c r="I299">
        <v>0</v>
      </c>
      <c r="J299">
        <v>0</v>
      </c>
      <c r="L299">
        <v>0</v>
      </c>
      <c r="M299">
        <v>-32768</v>
      </c>
      <c r="N299">
        <v>32767</v>
      </c>
      <c r="O299">
        <v>0</v>
      </c>
      <c r="P299">
        <v>0</v>
      </c>
      <c r="Q299" t="s">
        <v>155</v>
      </c>
      <c r="R299">
        <v>0</v>
      </c>
      <c r="S299">
        <v>1</v>
      </c>
      <c r="T299" t="s">
        <v>155</v>
      </c>
      <c r="U299">
        <v>0</v>
      </c>
      <c r="V299">
        <v>1</v>
      </c>
      <c r="W299" t="s">
        <v>155</v>
      </c>
      <c r="X299">
        <v>0</v>
      </c>
      <c r="Y299">
        <v>1</v>
      </c>
      <c r="Z299" t="s">
        <v>155</v>
      </c>
      <c r="AA299">
        <v>0</v>
      </c>
      <c r="AB299">
        <v>1</v>
      </c>
      <c r="AC299" t="s">
        <v>155</v>
      </c>
      <c r="AD299">
        <v>0</v>
      </c>
      <c r="AE299">
        <v>1</v>
      </c>
      <c r="AF299" t="s">
        <v>155</v>
      </c>
      <c r="AG299">
        <v>0</v>
      </c>
      <c r="AH299">
        <v>1</v>
      </c>
      <c r="AI299">
        <v>0</v>
      </c>
      <c r="AJ299" t="s">
        <v>155</v>
      </c>
      <c r="AK299">
        <v>0</v>
      </c>
      <c r="AL299">
        <v>1</v>
      </c>
      <c r="AM299" t="s">
        <v>4774</v>
      </c>
      <c r="AN299">
        <v>-32768</v>
      </c>
      <c r="AO299">
        <v>32767</v>
      </c>
      <c r="AP299" t="s">
        <v>4775</v>
      </c>
      <c r="AQ299" t="s">
        <v>157</v>
      </c>
      <c r="AR299" t="s">
        <v>158</v>
      </c>
      <c r="AS299" t="str">
        <f>VLOOKUP('intouch变量（整型） '!$A299,基本表格!$G:$Q,3,FALSE)</f>
        <v>DB1300,INT1906</v>
      </c>
      <c r="AT299" t="str">
        <f>VLOOKUP('intouch变量（整型） '!$A299,基本表格!$G:$Q,10,FALSE)</f>
        <v>No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</row>
    <row r="300" spans="1:55">
      <c r="A300" t="s">
        <v>5073</v>
      </c>
      <c r="B300" s="11" t="str">
        <f t="shared" si="4"/>
        <v>CHP3</v>
      </c>
      <c r="C300" s="11" t="str">
        <f>VLOOKUP('intouch变量（整型） '!$A300,基本表格!$G:$Q,2,FALSE)</f>
        <v>Spare 备用 电机控制 左跑偏检测时间</v>
      </c>
      <c r="D300" t="s">
        <v>154</v>
      </c>
      <c r="E300" t="s">
        <v>154</v>
      </c>
      <c r="F300">
        <v>0</v>
      </c>
      <c r="G300" t="s">
        <v>154</v>
      </c>
      <c r="H300" t="s">
        <v>154</v>
      </c>
      <c r="I300">
        <v>0</v>
      </c>
      <c r="J300">
        <v>0</v>
      </c>
      <c r="L300">
        <v>0</v>
      </c>
      <c r="M300">
        <v>-32768</v>
      </c>
      <c r="N300">
        <v>32767</v>
      </c>
      <c r="O300">
        <v>0</v>
      </c>
      <c r="P300">
        <v>0</v>
      </c>
      <c r="Q300" t="s">
        <v>155</v>
      </c>
      <c r="R300">
        <v>0</v>
      </c>
      <c r="S300">
        <v>1</v>
      </c>
      <c r="T300" t="s">
        <v>155</v>
      </c>
      <c r="U300">
        <v>0</v>
      </c>
      <c r="V300">
        <v>1</v>
      </c>
      <c r="W300" t="s">
        <v>155</v>
      </c>
      <c r="X300">
        <v>0</v>
      </c>
      <c r="Y300">
        <v>1</v>
      </c>
      <c r="Z300" t="s">
        <v>155</v>
      </c>
      <c r="AA300">
        <v>0</v>
      </c>
      <c r="AB300">
        <v>1</v>
      </c>
      <c r="AC300" t="s">
        <v>155</v>
      </c>
      <c r="AD300">
        <v>0</v>
      </c>
      <c r="AE300">
        <v>1</v>
      </c>
      <c r="AF300" t="s">
        <v>155</v>
      </c>
      <c r="AG300">
        <v>0</v>
      </c>
      <c r="AH300">
        <v>1</v>
      </c>
      <c r="AI300">
        <v>0</v>
      </c>
      <c r="AJ300" t="s">
        <v>155</v>
      </c>
      <c r="AK300">
        <v>0</v>
      </c>
      <c r="AL300">
        <v>1</v>
      </c>
      <c r="AM300" t="s">
        <v>4774</v>
      </c>
      <c r="AN300">
        <v>-32768</v>
      </c>
      <c r="AO300">
        <v>32767</v>
      </c>
      <c r="AP300" t="s">
        <v>4775</v>
      </c>
      <c r="AQ300" t="s">
        <v>157</v>
      </c>
      <c r="AR300" t="s">
        <v>158</v>
      </c>
      <c r="AS300" t="str">
        <f>VLOOKUP('intouch变量（整型） '!$A300,基本表格!$G:$Q,3,FALSE)</f>
        <v>DB1300,INT1910</v>
      </c>
      <c r="AT300" t="str">
        <f>VLOOKUP('intouch变量（整型） '!$A300,基本表格!$G:$Q,10,FALSE)</f>
        <v>No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</row>
    <row r="301" spans="1:55">
      <c r="A301" t="s">
        <v>5074</v>
      </c>
      <c r="B301" s="11" t="str">
        <f t="shared" si="4"/>
        <v>CHP3</v>
      </c>
      <c r="C301" s="11" t="str">
        <f>VLOOKUP('intouch变量（整型） '!$A301,基本表格!$G:$Q,2,FALSE)</f>
        <v>Spare 备用 电机控制 右跑偏检测时间</v>
      </c>
      <c r="D301" t="s">
        <v>154</v>
      </c>
      <c r="E301" t="s">
        <v>154</v>
      </c>
      <c r="F301">
        <v>0</v>
      </c>
      <c r="G301" t="s">
        <v>154</v>
      </c>
      <c r="H301" t="s">
        <v>154</v>
      </c>
      <c r="I301">
        <v>0</v>
      </c>
      <c r="J301">
        <v>0</v>
      </c>
      <c r="L301">
        <v>0</v>
      </c>
      <c r="M301">
        <v>-32768</v>
      </c>
      <c r="N301">
        <v>32767</v>
      </c>
      <c r="O301">
        <v>0</v>
      </c>
      <c r="P301">
        <v>0</v>
      </c>
      <c r="Q301" t="s">
        <v>155</v>
      </c>
      <c r="R301">
        <v>0</v>
      </c>
      <c r="S301">
        <v>1</v>
      </c>
      <c r="T301" t="s">
        <v>155</v>
      </c>
      <c r="U301">
        <v>0</v>
      </c>
      <c r="V301">
        <v>1</v>
      </c>
      <c r="W301" t="s">
        <v>155</v>
      </c>
      <c r="X301">
        <v>0</v>
      </c>
      <c r="Y301">
        <v>1</v>
      </c>
      <c r="Z301" t="s">
        <v>155</v>
      </c>
      <c r="AA301">
        <v>0</v>
      </c>
      <c r="AB301">
        <v>1</v>
      </c>
      <c r="AC301" t="s">
        <v>155</v>
      </c>
      <c r="AD301">
        <v>0</v>
      </c>
      <c r="AE301">
        <v>1</v>
      </c>
      <c r="AF301" t="s">
        <v>155</v>
      </c>
      <c r="AG301">
        <v>0</v>
      </c>
      <c r="AH301">
        <v>1</v>
      </c>
      <c r="AI301">
        <v>0</v>
      </c>
      <c r="AJ301" t="s">
        <v>155</v>
      </c>
      <c r="AK301">
        <v>0</v>
      </c>
      <c r="AL301">
        <v>1</v>
      </c>
      <c r="AM301" t="s">
        <v>4774</v>
      </c>
      <c r="AN301">
        <v>-32768</v>
      </c>
      <c r="AO301">
        <v>32767</v>
      </c>
      <c r="AP301" t="s">
        <v>4775</v>
      </c>
      <c r="AQ301" t="s">
        <v>157</v>
      </c>
      <c r="AR301" t="s">
        <v>158</v>
      </c>
      <c r="AS301" t="str">
        <f>VLOOKUP('intouch变量（整型） '!$A301,基本表格!$G:$Q,3,FALSE)</f>
        <v>DB1300,INT1914</v>
      </c>
      <c r="AT301" t="str">
        <f>VLOOKUP('intouch变量（整型） '!$A301,基本表格!$G:$Q,10,FALSE)</f>
        <v>No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</row>
    <row r="302" spans="1:55">
      <c r="A302" t="s">
        <v>5075</v>
      </c>
      <c r="B302" s="11" t="str">
        <f t="shared" si="4"/>
        <v>CHP3</v>
      </c>
      <c r="C302" s="11" t="str">
        <f>VLOOKUP('intouch变量（整型） '!$A302,基本表格!$G:$Q,2,FALSE)</f>
        <v>Spare 备用 电机控制 联动启动延时</v>
      </c>
      <c r="D302" t="s">
        <v>154</v>
      </c>
      <c r="E302" t="s">
        <v>154</v>
      </c>
      <c r="F302">
        <v>0</v>
      </c>
      <c r="G302" t="s">
        <v>154</v>
      </c>
      <c r="H302" t="s">
        <v>154</v>
      </c>
      <c r="I302">
        <v>0</v>
      </c>
      <c r="J302">
        <v>0</v>
      </c>
      <c r="L302">
        <v>0</v>
      </c>
      <c r="M302">
        <v>-32768</v>
      </c>
      <c r="N302">
        <v>32767</v>
      </c>
      <c r="O302">
        <v>0</v>
      </c>
      <c r="P302">
        <v>0</v>
      </c>
      <c r="Q302" t="s">
        <v>155</v>
      </c>
      <c r="R302">
        <v>0</v>
      </c>
      <c r="S302">
        <v>1</v>
      </c>
      <c r="T302" t="s">
        <v>155</v>
      </c>
      <c r="U302">
        <v>0</v>
      </c>
      <c r="V302">
        <v>1</v>
      </c>
      <c r="W302" t="s">
        <v>155</v>
      </c>
      <c r="X302">
        <v>0</v>
      </c>
      <c r="Y302">
        <v>1</v>
      </c>
      <c r="Z302" t="s">
        <v>155</v>
      </c>
      <c r="AA302">
        <v>0</v>
      </c>
      <c r="AB302">
        <v>1</v>
      </c>
      <c r="AC302" t="s">
        <v>155</v>
      </c>
      <c r="AD302">
        <v>0</v>
      </c>
      <c r="AE302">
        <v>1</v>
      </c>
      <c r="AF302" t="s">
        <v>155</v>
      </c>
      <c r="AG302">
        <v>0</v>
      </c>
      <c r="AH302">
        <v>1</v>
      </c>
      <c r="AI302">
        <v>0</v>
      </c>
      <c r="AJ302" t="s">
        <v>155</v>
      </c>
      <c r="AK302">
        <v>0</v>
      </c>
      <c r="AL302">
        <v>1</v>
      </c>
      <c r="AM302" t="s">
        <v>4774</v>
      </c>
      <c r="AN302">
        <v>-32768</v>
      </c>
      <c r="AO302">
        <v>32767</v>
      </c>
      <c r="AP302" t="s">
        <v>4775</v>
      </c>
      <c r="AQ302" t="s">
        <v>157</v>
      </c>
      <c r="AR302" t="s">
        <v>158</v>
      </c>
      <c r="AS302" t="str">
        <f>VLOOKUP('intouch变量（整型） '!$A302,基本表格!$G:$Q,3,FALSE)</f>
        <v>DB1300,INT1918</v>
      </c>
      <c r="AT302" t="str">
        <f>VLOOKUP('intouch变量（整型） '!$A302,基本表格!$G:$Q,10,FALSE)</f>
        <v>No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</row>
    <row r="303" spans="1:55">
      <c r="A303" t="s">
        <v>5076</v>
      </c>
      <c r="B303" s="11" t="str">
        <f t="shared" si="4"/>
        <v>CHP3</v>
      </c>
      <c r="C303" s="11" t="str">
        <f>VLOOKUP('intouch变量（整型） '!$A303,基本表格!$G:$Q,2,FALSE)</f>
        <v>Spare 备用 电机控制 起动转换时间 秒</v>
      </c>
      <c r="D303" t="s">
        <v>154</v>
      </c>
      <c r="E303" t="s">
        <v>154</v>
      </c>
      <c r="F303">
        <v>0</v>
      </c>
      <c r="G303" t="s">
        <v>154</v>
      </c>
      <c r="H303" t="s">
        <v>154</v>
      </c>
      <c r="I303">
        <v>0</v>
      </c>
      <c r="J303">
        <v>0</v>
      </c>
      <c r="L303">
        <v>0</v>
      </c>
      <c r="M303">
        <v>-32768</v>
      </c>
      <c r="N303">
        <v>32767</v>
      </c>
      <c r="O303">
        <v>0</v>
      </c>
      <c r="P303">
        <v>0</v>
      </c>
      <c r="Q303" t="s">
        <v>155</v>
      </c>
      <c r="R303">
        <v>0</v>
      </c>
      <c r="S303">
        <v>1</v>
      </c>
      <c r="T303" t="s">
        <v>155</v>
      </c>
      <c r="U303">
        <v>0</v>
      </c>
      <c r="V303">
        <v>1</v>
      </c>
      <c r="W303" t="s">
        <v>155</v>
      </c>
      <c r="X303">
        <v>0</v>
      </c>
      <c r="Y303">
        <v>1</v>
      </c>
      <c r="Z303" t="s">
        <v>155</v>
      </c>
      <c r="AA303">
        <v>0</v>
      </c>
      <c r="AB303">
        <v>1</v>
      </c>
      <c r="AC303" t="s">
        <v>155</v>
      </c>
      <c r="AD303">
        <v>0</v>
      </c>
      <c r="AE303">
        <v>1</v>
      </c>
      <c r="AF303" t="s">
        <v>155</v>
      </c>
      <c r="AG303">
        <v>0</v>
      </c>
      <c r="AH303">
        <v>1</v>
      </c>
      <c r="AI303">
        <v>0</v>
      </c>
      <c r="AJ303" t="s">
        <v>155</v>
      </c>
      <c r="AK303">
        <v>0</v>
      </c>
      <c r="AL303">
        <v>1</v>
      </c>
      <c r="AM303" t="s">
        <v>4774</v>
      </c>
      <c r="AN303">
        <v>-32768</v>
      </c>
      <c r="AO303">
        <v>32767</v>
      </c>
      <c r="AP303" t="s">
        <v>4775</v>
      </c>
      <c r="AQ303" t="s">
        <v>157</v>
      </c>
      <c r="AR303" t="s">
        <v>158</v>
      </c>
      <c r="AS303" t="str">
        <f>VLOOKUP('intouch变量（整型） '!$A303,基本表格!$G:$Q,3,FALSE)</f>
        <v>DB1300,INT1920</v>
      </c>
      <c r="AT303" t="str">
        <f>VLOOKUP('intouch变量（整型） '!$A303,基本表格!$G:$Q,10,FALSE)</f>
        <v>No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</row>
    <row r="304" spans="1:55">
      <c r="A304" t="s">
        <v>5077</v>
      </c>
      <c r="B304" s="11" t="str">
        <f t="shared" si="4"/>
        <v>CHP3</v>
      </c>
      <c r="C304" s="11" t="str">
        <f>VLOOKUP('intouch变量（整型） '!$A304,基本表格!$G:$Q,2,FALSE)</f>
        <v>3#刨片机润滑站压力  实际内码</v>
      </c>
      <c r="D304" t="s">
        <v>154</v>
      </c>
      <c r="E304" t="s">
        <v>154</v>
      </c>
      <c r="F304">
        <v>0</v>
      </c>
      <c r="G304" t="s">
        <v>154</v>
      </c>
      <c r="H304" t="s">
        <v>154</v>
      </c>
      <c r="I304">
        <v>0</v>
      </c>
      <c r="J304">
        <v>0</v>
      </c>
      <c r="L304">
        <v>0</v>
      </c>
      <c r="M304">
        <v>-32768</v>
      </c>
      <c r="N304">
        <v>32767</v>
      </c>
      <c r="O304">
        <v>0</v>
      </c>
      <c r="P304">
        <v>0</v>
      </c>
      <c r="Q304" t="s">
        <v>155</v>
      </c>
      <c r="R304">
        <v>0</v>
      </c>
      <c r="S304">
        <v>1</v>
      </c>
      <c r="T304" t="s">
        <v>155</v>
      </c>
      <c r="U304">
        <v>0</v>
      </c>
      <c r="V304">
        <v>1</v>
      </c>
      <c r="W304" t="s">
        <v>155</v>
      </c>
      <c r="X304">
        <v>0</v>
      </c>
      <c r="Y304">
        <v>1</v>
      </c>
      <c r="Z304" t="s">
        <v>155</v>
      </c>
      <c r="AA304">
        <v>0</v>
      </c>
      <c r="AB304">
        <v>1</v>
      </c>
      <c r="AC304" t="s">
        <v>155</v>
      </c>
      <c r="AD304">
        <v>0</v>
      </c>
      <c r="AE304">
        <v>1</v>
      </c>
      <c r="AF304" t="s">
        <v>155</v>
      </c>
      <c r="AG304">
        <v>0</v>
      </c>
      <c r="AH304">
        <v>1</v>
      </c>
      <c r="AI304">
        <v>0</v>
      </c>
      <c r="AJ304" t="s">
        <v>155</v>
      </c>
      <c r="AK304">
        <v>0</v>
      </c>
      <c r="AL304">
        <v>1</v>
      </c>
      <c r="AM304" t="s">
        <v>4774</v>
      </c>
      <c r="AN304">
        <v>-32768</v>
      </c>
      <c r="AO304">
        <v>32767</v>
      </c>
      <c r="AP304" t="s">
        <v>4775</v>
      </c>
      <c r="AQ304" t="s">
        <v>157</v>
      </c>
      <c r="AR304" t="s">
        <v>158</v>
      </c>
      <c r="AS304" t="str">
        <f>VLOOKUP('intouch变量（整型） '!$A304,基本表格!$G:$Q,3,FALSE)</f>
        <v>DB1301,INT2</v>
      </c>
      <c r="AT304" t="str">
        <f>VLOOKUP('intouch变量（整型） '!$A304,基本表格!$G:$Q,10,FALSE)</f>
        <v>Yes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</row>
    <row r="305" spans="1:55">
      <c r="A305" t="s">
        <v>5078</v>
      </c>
      <c r="B305" s="11" t="str">
        <f t="shared" si="4"/>
        <v>CHP3</v>
      </c>
      <c r="C305" s="11" t="str">
        <f>VLOOKUP('intouch变量（整型） '!$A305,基本表格!$G:$Q,2,FALSE)</f>
        <v>3#刨片机润滑站1#过滤器压差传感器  实际内码</v>
      </c>
      <c r="D305" t="s">
        <v>154</v>
      </c>
      <c r="E305" t="s">
        <v>154</v>
      </c>
      <c r="F305">
        <v>0</v>
      </c>
      <c r="G305" t="s">
        <v>154</v>
      </c>
      <c r="H305" t="s">
        <v>154</v>
      </c>
      <c r="I305">
        <v>0</v>
      </c>
      <c r="J305">
        <v>0</v>
      </c>
      <c r="L305">
        <v>0</v>
      </c>
      <c r="M305">
        <v>-32768</v>
      </c>
      <c r="N305">
        <v>32767</v>
      </c>
      <c r="O305">
        <v>0</v>
      </c>
      <c r="P305">
        <v>0</v>
      </c>
      <c r="Q305" t="s">
        <v>155</v>
      </c>
      <c r="R305">
        <v>0</v>
      </c>
      <c r="S305">
        <v>1</v>
      </c>
      <c r="T305" t="s">
        <v>155</v>
      </c>
      <c r="U305">
        <v>0</v>
      </c>
      <c r="V305">
        <v>1</v>
      </c>
      <c r="W305" t="s">
        <v>155</v>
      </c>
      <c r="X305">
        <v>0</v>
      </c>
      <c r="Y305">
        <v>1</v>
      </c>
      <c r="Z305" t="s">
        <v>155</v>
      </c>
      <c r="AA305">
        <v>0</v>
      </c>
      <c r="AB305">
        <v>1</v>
      </c>
      <c r="AC305" t="s">
        <v>155</v>
      </c>
      <c r="AD305">
        <v>0</v>
      </c>
      <c r="AE305">
        <v>1</v>
      </c>
      <c r="AF305" t="s">
        <v>155</v>
      </c>
      <c r="AG305">
        <v>0</v>
      </c>
      <c r="AH305">
        <v>1</v>
      </c>
      <c r="AI305">
        <v>0</v>
      </c>
      <c r="AJ305" t="s">
        <v>155</v>
      </c>
      <c r="AK305">
        <v>0</v>
      </c>
      <c r="AL305">
        <v>1</v>
      </c>
      <c r="AM305" t="s">
        <v>4774</v>
      </c>
      <c r="AN305">
        <v>-32768</v>
      </c>
      <c r="AO305">
        <v>32767</v>
      </c>
      <c r="AP305" t="s">
        <v>4775</v>
      </c>
      <c r="AQ305" t="s">
        <v>157</v>
      </c>
      <c r="AR305" t="s">
        <v>158</v>
      </c>
      <c r="AS305" t="str">
        <f>VLOOKUP('intouch变量（整型） '!$A305,基本表格!$G:$Q,3,FALSE)</f>
        <v>DB1301,INT52</v>
      </c>
      <c r="AT305" t="str">
        <f>VLOOKUP('intouch变量（整型） '!$A305,基本表格!$G:$Q,10,FALSE)</f>
        <v>Yes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</row>
    <row r="306" spans="1:55">
      <c r="A306" t="s">
        <v>5079</v>
      </c>
      <c r="B306" s="11" t="str">
        <f t="shared" si="4"/>
        <v>CHP3</v>
      </c>
      <c r="C306" s="11" t="str">
        <f>VLOOKUP('intouch变量（整型） '!$A306,基本表格!$G:$Q,2,FALSE)</f>
        <v>3#刨片机润滑站2#过滤器压差传感器  实际内码</v>
      </c>
      <c r="D306" t="s">
        <v>154</v>
      </c>
      <c r="E306" t="s">
        <v>154</v>
      </c>
      <c r="F306">
        <v>0</v>
      </c>
      <c r="G306" t="s">
        <v>154</v>
      </c>
      <c r="H306" t="s">
        <v>154</v>
      </c>
      <c r="I306">
        <v>0</v>
      </c>
      <c r="J306">
        <v>0</v>
      </c>
      <c r="L306">
        <v>0</v>
      </c>
      <c r="M306">
        <v>-32768</v>
      </c>
      <c r="N306">
        <v>32767</v>
      </c>
      <c r="O306">
        <v>0</v>
      </c>
      <c r="P306">
        <v>0</v>
      </c>
      <c r="Q306" t="s">
        <v>155</v>
      </c>
      <c r="R306">
        <v>0</v>
      </c>
      <c r="S306">
        <v>1</v>
      </c>
      <c r="T306" t="s">
        <v>155</v>
      </c>
      <c r="U306">
        <v>0</v>
      </c>
      <c r="V306">
        <v>1</v>
      </c>
      <c r="W306" t="s">
        <v>155</v>
      </c>
      <c r="X306">
        <v>0</v>
      </c>
      <c r="Y306">
        <v>1</v>
      </c>
      <c r="Z306" t="s">
        <v>155</v>
      </c>
      <c r="AA306">
        <v>0</v>
      </c>
      <c r="AB306">
        <v>1</v>
      </c>
      <c r="AC306" t="s">
        <v>155</v>
      </c>
      <c r="AD306">
        <v>0</v>
      </c>
      <c r="AE306">
        <v>1</v>
      </c>
      <c r="AF306" t="s">
        <v>155</v>
      </c>
      <c r="AG306">
        <v>0</v>
      </c>
      <c r="AH306">
        <v>1</v>
      </c>
      <c r="AI306">
        <v>0</v>
      </c>
      <c r="AJ306" t="s">
        <v>155</v>
      </c>
      <c r="AK306">
        <v>0</v>
      </c>
      <c r="AL306">
        <v>1</v>
      </c>
      <c r="AM306" t="s">
        <v>4774</v>
      </c>
      <c r="AN306">
        <v>-32768</v>
      </c>
      <c r="AO306">
        <v>32767</v>
      </c>
      <c r="AP306" t="s">
        <v>4775</v>
      </c>
      <c r="AQ306" t="s">
        <v>157</v>
      </c>
      <c r="AR306" t="s">
        <v>158</v>
      </c>
      <c r="AS306" t="str">
        <f>VLOOKUP('intouch变量（整型） '!$A306,基本表格!$G:$Q,3,FALSE)</f>
        <v>DB1301,INT102</v>
      </c>
      <c r="AT306" t="str">
        <f>VLOOKUP('intouch变量（整型） '!$A306,基本表格!$G:$Q,10,FALSE)</f>
        <v>Yes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</row>
    <row r="307" spans="1:55">
      <c r="A307" t="s">
        <v>5080</v>
      </c>
      <c r="B307" s="11" t="str">
        <f t="shared" si="4"/>
        <v>CHP3</v>
      </c>
      <c r="C307" s="11" t="str">
        <f>VLOOKUP('intouch变量（整型） '!$A307,基本表格!$G:$Q,2,FALSE)</f>
        <v>3#刨片机振动传感器  实际内码</v>
      </c>
      <c r="D307" t="s">
        <v>154</v>
      </c>
      <c r="E307" t="s">
        <v>154</v>
      </c>
      <c r="F307">
        <v>0</v>
      </c>
      <c r="G307" t="s">
        <v>154</v>
      </c>
      <c r="H307" t="s">
        <v>154</v>
      </c>
      <c r="I307">
        <v>0</v>
      </c>
      <c r="J307">
        <v>0</v>
      </c>
      <c r="L307">
        <v>0</v>
      </c>
      <c r="M307">
        <v>-32768</v>
      </c>
      <c r="N307">
        <v>32767</v>
      </c>
      <c r="O307">
        <v>0</v>
      </c>
      <c r="P307">
        <v>0</v>
      </c>
      <c r="Q307" t="s">
        <v>155</v>
      </c>
      <c r="R307">
        <v>0</v>
      </c>
      <c r="S307">
        <v>1</v>
      </c>
      <c r="T307" t="s">
        <v>155</v>
      </c>
      <c r="U307">
        <v>0</v>
      </c>
      <c r="V307">
        <v>1</v>
      </c>
      <c r="W307" t="s">
        <v>155</v>
      </c>
      <c r="X307">
        <v>0</v>
      </c>
      <c r="Y307">
        <v>1</v>
      </c>
      <c r="Z307" t="s">
        <v>155</v>
      </c>
      <c r="AA307">
        <v>0</v>
      </c>
      <c r="AB307">
        <v>1</v>
      </c>
      <c r="AC307" t="s">
        <v>155</v>
      </c>
      <c r="AD307">
        <v>0</v>
      </c>
      <c r="AE307">
        <v>1</v>
      </c>
      <c r="AF307" t="s">
        <v>155</v>
      </c>
      <c r="AG307">
        <v>0</v>
      </c>
      <c r="AH307">
        <v>1</v>
      </c>
      <c r="AI307">
        <v>0</v>
      </c>
      <c r="AJ307" t="s">
        <v>155</v>
      </c>
      <c r="AK307">
        <v>0</v>
      </c>
      <c r="AL307">
        <v>1</v>
      </c>
      <c r="AM307" t="s">
        <v>4774</v>
      </c>
      <c r="AN307">
        <v>-32768</v>
      </c>
      <c r="AO307">
        <v>32767</v>
      </c>
      <c r="AP307" t="s">
        <v>4775</v>
      </c>
      <c r="AQ307" t="s">
        <v>157</v>
      </c>
      <c r="AR307" t="s">
        <v>158</v>
      </c>
      <c r="AS307" t="str">
        <f>VLOOKUP('intouch变量（整型） '!$A307,基本表格!$G:$Q,3,FALSE)</f>
        <v>DB1301,INT152</v>
      </c>
      <c r="AT307" t="str">
        <f>VLOOKUP('intouch变量（整型） '!$A307,基本表格!$G:$Q,10,FALSE)</f>
        <v>Yes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</row>
    <row r="308" spans="1:55">
      <c r="A308" t="s">
        <v>5081</v>
      </c>
      <c r="B308" s="11" t="str">
        <f t="shared" si="4"/>
        <v>CHP3</v>
      </c>
      <c r="C308" s="11" t="str">
        <f>VLOOKUP('intouch变量（整型） '!$A308,基本表格!$G:$Q,2,FALSE)</f>
        <v>3#刨片机润滑站温度  实际内码</v>
      </c>
      <c r="D308" t="s">
        <v>154</v>
      </c>
      <c r="E308" t="s">
        <v>154</v>
      </c>
      <c r="F308">
        <v>0</v>
      </c>
      <c r="G308" t="s">
        <v>154</v>
      </c>
      <c r="H308" t="s">
        <v>154</v>
      </c>
      <c r="I308">
        <v>0</v>
      </c>
      <c r="J308">
        <v>0</v>
      </c>
      <c r="L308">
        <v>0</v>
      </c>
      <c r="M308">
        <v>-32768</v>
      </c>
      <c r="N308">
        <v>32767</v>
      </c>
      <c r="O308">
        <v>0</v>
      </c>
      <c r="P308">
        <v>0</v>
      </c>
      <c r="Q308" t="s">
        <v>155</v>
      </c>
      <c r="R308">
        <v>0</v>
      </c>
      <c r="S308">
        <v>1</v>
      </c>
      <c r="T308" t="s">
        <v>155</v>
      </c>
      <c r="U308">
        <v>0</v>
      </c>
      <c r="V308">
        <v>1</v>
      </c>
      <c r="W308" t="s">
        <v>155</v>
      </c>
      <c r="X308">
        <v>0</v>
      </c>
      <c r="Y308">
        <v>1</v>
      </c>
      <c r="Z308" t="s">
        <v>155</v>
      </c>
      <c r="AA308">
        <v>0</v>
      </c>
      <c r="AB308">
        <v>1</v>
      </c>
      <c r="AC308" t="s">
        <v>155</v>
      </c>
      <c r="AD308">
        <v>0</v>
      </c>
      <c r="AE308">
        <v>1</v>
      </c>
      <c r="AF308" t="s">
        <v>155</v>
      </c>
      <c r="AG308">
        <v>0</v>
      </c>
      <c r="AH308">
        <v>1</v>
      </c>
      <c r="AI308">
        <v>0</v>
      </c>
      <c r="AJ308" t="s">
        <v>155</v>
      </c>
      <c r="AK308">
        <v>0</v>
      </c>
      <c r="AL308">
        <v>1</v>
      </c>
      <c r="AM308" t="s">
        <v>4774</v>
      </c>
      <c r="AN308">
        <v>-32768</v>
      </c>
      <c r="AO308">
        <v>32767</v>
      </c>
      <c r="AP308" t="s">
        <v>4775</v>
      </c>
      <c r="AQ308" t="s">
        <v>157</v>
      </c>
      <c r="AR308" t="s">
        <v>158</v>
      </c>
      <c r="AS308" t="str">
        <f>VLOOKUP('intouch变量（整型） '!$A308,基本表格!$G:$Q,3,FALSE)</f>
        <v>DB1301,INT202</v>
      </c>
      <c r="AT308" t="str">
        <f>VLOOKUP('intouch变量（整型） '!$A308,基本表格!$G:$Q,10,FALSE)</f>
        <v>Yes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</row>
    <row r="309" spans="1:55">
      <c r="A309" t="s">
        <v>5082</v>
      </c>
      <c r="B309" s="11" t="str">
        <f t="shared" si="4"/>
        <v>CHP3</v>
      </c>
      <c r="C309" s="11" t="str">
        <f>VLOOKUP('intouch变量（整型） '!$A309,基本表格!$G:$Q,2,FALSE)</f>
        <v>3#刨片机主机轴承温度传感器1#  实际内码</v>
      </c>
      <c r="D309" t="s">
        <v>154</v>
      </c>
      <c r="E309" t="s">
        <v>154</v>
      </c>
      <c r="F309">
        <v>0</v>
      </c>
      <c r="G309" t="s">
        <v>154</v>
      </c>
      <c r="H309" t="s">
        <v>154</v>
      </c>
      <c r="I309">
        <v>0</v>
      </c>
      <c r="J309">
        <v>0</v>
      </c>
      <c r="L309">
        <v>0</v>
      </c>
      <c r="M309">
        <v>-32768</v>
      </c>
      <c r="N309">
        <v>32767</v>
      </c>
      <c r="O309">
        <v>0</v>
      </c>
      <c r="P309">
        <v>0</v>
      </c>
      <c r="Q309" t="s">
        <v>155</v>
      </c>
      <c r="R309">
        <v>0</v>
      </c>
      <c r="S309">
        <v>1</v>
      </c>
      <c r="T309" t="s">
        <v>155</v>
      </c>
      <c r="U309">
        <v>0</v>
      </c>
      <c r="V309">
        <v>1</v>
      </c>
      <c r="W309" t="s">
        <v>155</v>
      </c>
      <c r="X309">
        <v>0</v>
      </c>
      <c r="Y309">
        <v>1</v>
      </c>
      <c r="Z309" t="s">
        <v>155</v>
      </c>
      <c r="AA309">
        <v>0</v>
      </c>
      <c r="AB309">
        <v>1</v>
      </c>
      <c r="AC309" t="s">
        <v>155</v>
      </c>
      <c r="AD309">
        <v>0</v>
      </c>
      <c r="AE309">
        <v>1</v>
      </c>
      <c r="AF309" t="s">
        <v>155</v>
      </c>
      <c r="AG309">
        <v>0</v>
      </c>
      <c r="AH309">
        <v>1</v>
      </c>
      <c r="AI309">
        <v>0</v>
      </c>
      <c r="AJ309" t="s">
        <v>155</v>
      </c>
      <c r="AK309">
        <v>0</v>
      </c>
      <c r="AL309">
        <v>1</v>
      </c>
      <c r="AM309" t="s">
        <v>4774</v>
      </c>
      <c r="AN309">
        <v>-32768</v>
      </c>
      <c r="AO309">
        <v>32767</v>
      </c>
      <c r="AP309" t="s">
        <v>4775</v>
      </c>
      <c r="AQ309" t="s">
        <v>157</v>
      </c>
      <c r="AR309" t="s">
        <v>158</v>
      </c>
      <c r="AS309" t="str">
        <f>VLOOKUP('intouch变量（整型） '!$A309,基本表格!$G:$Q,3,FALSE)</f>
        <v>DB1301,INT252</v>
      </c>
      <c r="AT309" t="str">
        <f>VLOOKUP('intouch变量（整型） '!$A309,基本表格!$G:$Q,10,FALSE)</f>
        <v>Yes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</row>
    <row r="310" spans="1:55">
      <c r="A310" t="s">
        <v>5083</v>
      </c>
      <c r="B310" s="11" t="str">
        <f t="shared" si="4"/>
        <v>CHP3</v>
      </c>
      <c r="C310" s="11" t="str">
        <f>VLOOKUP('intouch变量（整型） '!$A310,基本表格!$G:$Q,2,FALSE)</f>
        <v>3#刨片机主机轴承温度传感器3#  实际内码</v>
      </c>
      <c r="D310" t="s">
        <v>154</v>
      </c>
      <c r="E310" t="s">
        <v>154</v>
      </c>
      <c r="F310">
        <v>0</v>
      </c>
      <c r="G310" t="s">
        <v>154</v>
      </c>
      <c r="H310" t="s">
        <v>154</v>
      </c>
      <c r="I310">
        <v>0</v>
      </c>
      <c r="J310">
        <v>0</v>
      </c>
      <c r="L310">
        <v>0</v>
      </c>
      <c r="M310">
        <v>-32768</v>
      </c>
      <c r="N310">
        <v>32767</v>
      </c>
      <c r="O310">
        <v>0</v>
      </c>
      <c r="P310">
        <v>0</v>
      </c>
      <c r="Q310" t="s">
        <v>155</v>
      </c>
      <c r="R310">
        <v>0</v>
      </c>
      <c r="S310">
        <v>1</v>
      </c>
      <c r="T310" t="s">
        <v>155</v>
      </c>
      <c r="U310">
        <v>0</v>
      </c>
      <c r="V310">
        <v>1</v>
      </c>
      <c r="W310" t="s">
        <v>155</v>
      </c>
      <c r="X310">
        <v>0</v>
      </c>
      <c r="Y310">
        <v>1</v>
      </c>
      <c r="Z310" t="s">
        <v>155</v>
      </c>
      <c r="AA310">
        <v>0</v>
      </c>
      <c r="AB310">
        <v>1</v>
      </c>
      <c r="AC310" t="s">
        <v>155</v>
      </c>
      <c r="AD310">
        <v>0</v>
      </c>
      <c r="AE310">
        <v>1</v>
      </c>
      <c r="AF310" t="s">
        <v>155</v>
      </c>
      <c r="AG310">
        <v>0</v>
      </c>
      <c r="AH310">
        <v>1</v>
      </c>
      <c r="AI310">
        <v>0</v>
      </c>
      <c r="AJ310" t="s">
        <v>155</v>
      </c>
      <c r="AK310">
        <v>0</v>
      </c>
      <c r="AL310">
        <v>1</v>
      </c>
      <c r="AM310" t="s">
        <v>4774</v>
      </c>
      <c r="AN310">
        <v>-32768</v>
      </c>
      <c r="AO310">
        <v>32767</v>
      </c>
      <c r="AP310" t="s">
        <v>4775</v>
      </c>
      <c r="AQ310" t="s">
        <v>157</v>
      </c>
      <c r="AR310" t="s">
        <v>158</v>
      </c>
      <c r="AS310" t="str">
        <f>VLOOKUP('intouch变量（整型） '!$A310,基本表格!$G:$Q,3,FALSE)</f>
        <v>DB1301,INT302</v>
      </c>
      <c r="AT310" t="str">
        <f>VLOOKUP('intouch变量（整型） '!$A310,基本表格!$G:$Q,10,FALSE)</f>
        <v>Yes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</row>
    <row r="311" spans="1:55">
      <c r="A311" t="s">
        <v>5084</v>
      </c>
      <c r="B311" s="11" t="str">
        <f t="shared" si="4"/>
        <v>CHP3</v>
      </c>
      <c r="C311" s="11" t="str">
        <f>VLOOKUP('intouch变量（整型） '!$A311,基本表格!$G:$Q,2,FALSE)</f>
        <v>3#刨片机主电机轴承温度传感器  实际内码</v>
      </c>
      <c r="D311" t="s">
        <v>154</v>
      </c>
      <c r="E311" t="s">
        <v>154</v>
      </c>
      <c r="F311">
        <v>0</v>
      </c>
      <c r="G311" t="s">
        <v>154</v>
      </c>
      <c r="H311" t="s">
        <v>154</v>
      </c>
      <c r="I311">
        <v>0</v>
      </c>
      <c r="J311">
        <v>0</v>
      </c>
      <c r="L311">
        <v>0</v>
      </c>
      <c r="M311">
        <v>-32768</v>
      </c>
      <c r="N311">
        <v>32767</v>
      </c>
      <c r="O311">
        <v>0</v>
      </c>
      <c r="P311">
        <v>0</v>
      </c>
      <c r="Q311" t="s">
        <v>155</v>
      </c>
      <c r="R311">
        <v>0</v>
      </c>
      <c r="S311">
        <v>1</v>
      </c>
      <c r="T311" t="s">
        <v>155</v>
      </c>
      <c r="U311">
        <v>0</v>
      </c>
      <c r="V311">
        <v>1</v>
      </c>
      <c r="W311" t="s">
        <v>155</v>
      </c>
      <c r="X311">
        <v>0</v>
      </c>
      <c r="Y311">
        <v>1</v>
      </c>
      <c r="Z311" t="s">
        <v>155</v>
      </c>
      <c r="AA311">
        <v>0</v>
      </c>
      <c r="AB311">
        <v>1</v>
      </c>
      <c r="AC311" t="s">
        <v>155</v>
      </c>
      <c r="AD311">
        <v>0</v>
      </c>
      <c r="AE311">
        <v>1</v>
      </c>
      <c r="AF311" t="s">
        <v>155</v>
      </c>
      <c r="AG311">
        <v>0</v>
      </c>
      <c r="AH311">
        <v>1</v>
      </c>
      <c r="AI311">
        <v>0</v>
      </c>
      <c r="AJ311" t="s">
        <v>155</v>
      </c>
      <c r="AK311">
        <v>0</v>
      </c>
      <c r="AL311">
        <v>1</v>
      </c>
      <c r="AM311" t="s">
        <v>4774</v>
      </c>
      <c r="AN311">
        <v>-32768</v>
      </c>
      <c r="AO311">
        <v>32767</v>
      </c>
      <c r="AP311" t="s">
        <v>4775</v>
      </c>
      <c r="AQ311" t="s">
        <v>157</v>
      </c>
      <c r="AR311" t="s">
        <v>158</v>
      </c>
      <c r="AS311" t="str">
        <f>VLOOKUP('intouch变量（整型） '!$A311,基本表格!$G:$Q,3,FALSE)</f>
        <v>DB1301,INT352</v>
      </c>
      <c r="AT311" t="str">
        <f>VLOOKUP('intouch变量（整型） '!$A311,基本表格!$G:$Q,10,FALSE)</f>
        <v>Yes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</row>
    <row r="312" spans="1:55">
      <c r="A312" t="s">
        <v>5085</v>
      </c>
      <c r="B312" s="11" t="str">
        <f t="shared" si="4"/>
        <v>CHP3</v>
      </c>
      <c r="C312" s="11" t="str">
        <f>VLOOKUP('intouch变量（整型） '!$A312,基本表格!$G:$Q,2,FALSE)</f>
        <v>3#刨片机刀环电磁阀(刀环缩回与顶出)  阀开启延时(s)</v>
      </c>
      <c r="D312" t="s">
        <v>154</v>
      </c>
      <c r="E312" t="s">
        <v>154</v>
      </c>
      <c r="F312">
        <v>0</v>
      </c>
      <c r="G312" t="s">
        <v>154</v>
      </c>
      <c r="H312" t="s">
        <v>154</v>
      </c>
      <c r="I312">
        <v>0</v>
      </c>
      <c r="J312">
        <v>0</v>
      </c>
      <c r="L312">
        <v>0</v>
      </c>
      <c r="M312">
        <v>-32768</v>
      </c>
      <c r="N312">
        <v>32767</v>
      </c>
      <c r="O312">
        <v>0</v>
      </c>
      <c r="P312">
        <v>0</v>
      </c>
      <c r="Q312" t="s">
        <v>155</v>
      </c>
      <c r="R312">
        <v>0</v>
      </c>
      <c r="S312">
        <v>1</v>
      </c>
      <c r="T312" t="s">
        <v>155</v>
      </c>
      <c r="U312">
        <v>0</v>
      </c>
      <c r="V312">
        <v>1</v>
      </c>
      <c r="W312" t="s">
        <v>155</v>
      </c>
      <c r="X312">
        <v>0</v>
      </c>
      <c r="Y312">
        <v>1</v>
      </c>
      <c r="Z312" t="s">
        <v>155</v>
      </c>
      <c r="AA312">
        <v>0</v>
      </c>
      <c r="AB312">
        <v>1</v>
      </c>
      <c r="AC312" t="s">
        <v>155</v>
      </c>
      <c r="AD312">
        <v>0</v>
      </c>
      <c r="AE312">
        <v>1</v>
      </c>
      <c r="AF312" t="s">
        <v>155</v>
      </c>
      <c r="AG312">
        <v>0</v>
      </c>
      <c r="AH312">
        <v>1</v>
      </c>
      <c r="AI312">
        <v>0</v>
      </c>
      <c r="AJ312" t="s">
        <v>155</v>
      </c>
      <c r="AK312">
        <v>0</v>
      </c>
      <c r="AL312">
        <v>1</v>
      </c>
      <c r="AM312" t="s">
        <v>4774</v>
      </c>
      <c r="AN312">
        <v>-32768</v>
      </c>
      <c r="AO312">
        <v>32767</v>
      </c>
      <c r="AP312" t="s">
        <v>4775</v>
      </c>
      <c r="AQ312" t="s">
        <v>157</v>
      </c>
      <c r="AR312" t="s">
        <v>158</v>
      </c>
      <c r="AS312" t="str">
        <f>VLOOKUP('intouch变量（整型） '!$A312,基本表格!$G:$Q,3,FALSE)</f>
        <v>DB1302,INT4</v>
      </c>
      <c r="AT312" t="str">
        <f>VLOOKUP('intouch变量（整型） '!$A312,基本表格!$G:$Q,10,FALSE)</f>
        <v>No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</row>
    <row r="313" spans="1:55">
      <c r="A313" t="s">
        <v>5086</v>
      </c>
      <c r="B313" s="11" t="str">
        <f t="shared" si="4"/>
        <v>CHP3</v>
      </c>
      <c r="C313" s="11" t="str">
        <f>VLOOKUP('intouch变量（整型） '!$A313,基本表格!$G:$Q,2,FALSE)</f>
        <v>3#刨片机刀环电磁阀(刀环缩回与顶出)  阀关闭延时(s)</v>
      </c>
      <c r="D313" t="s">
        <v>154</v>
      </c>
      <c r="E313" t="s">
        <v>154</v>
      </c>
      <c r="F313">
        <v>0</v>
      </c>
      <c r="G313" t="s">
        <v>154</v>
      </c>
      <c r="H313" t="s">
        <v>154</v>
      </c>
      <c r="I313">
        <v>0</v>
      </c>
      <c r="J313">
        <v>0</v>
      </c>
      <c r="L313">
        <v>0</v>
      </c>
      <c r="M313">
        <v>-32768</v>
      </c>
      <c r="N313">
        <v>32767</v>
      </c>
      <c r="O313">
        <v>0</v>
      </c>
      <c r="P313">
        <v>0</v>
      </c>
      <c r="Q313" t="s">
        <v>155</v>
      </c>
      <c r="R313">
        <v>0</v>
      </c>
      <c r="S313">
        <v>1</v>
      </c>
      <c r="T313" t="s">
        <v>155</v>
      </c>
      <c r="U313">
        <v>0</v>
      </c>
      <c r="V313">
        <v>1</v>
      </c>
      <c r="W313" t="s">
        <v>155</v>
      </c>
      <c r="X313">
        <v>0</v>
      </c>
      <c r="Y313">
        <v>1</v>
      </c>
      <c r="Z313" t="s">
        <v>155</v>
      </c>
      <c r="AA313">
        <v>0</v>
      </c>
      <c r="AB313">
        <v>1</v>
      </c>
      <c r="AC313" t="s">
        <v>155</v>
      </c>
      <c r="AD313">
        <v>0</v>
      </c>
      <c r="AE313">
        <v>1</v>
      </c>
      <c r="AF313" t="s">
        <v>155</v>
      </c>
      <c r="AG313">
        <v>0</v>
      </c>
      <c r="AH313">
        <v>1</v>
      </c>
      <c r="AI313">
        <v>0</v>
      </c>
      <c r="AJ313" t="s">
        <v>155</v>
      </c>
      <c r="AK313">
        <v>0</v>
      </c>
      <c r="AL313">
        <v>1</v>
      </c>
      <c r="AM313" t="s">
        <v>4774</v>
      </c>
      <c r="AN313">
        <v>-32768</v>
      </c>
      <c r="AO313">
        <v>32767</v>
      </c>
      <c r="AP313" t="s">
        <v>4775</v>
      </c>
      <c r="AQ313" t="s">
        <v>157</v>
      </c>
      <c r="AR313" t="s">
        <v>158</v>
      </c>
      <c r="AS313" t="str">
        <f>VLOOKUP('intouch变量（整型） '!$A313,基本表格!$G:$Q,3,FALSE)</f>
        <v>DB1302,INT6</v>
      </c>
      <c r="AT313" t="str">
        <f>VLOOKUP('intouch变量（整型） '!$A313,基本表格!$G:$Q,10,FALSE)</f>
        <v>No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</row>
    <row r="314" spans="1:55">
      <c r="A314" t="s">
        <v>5087</v>
      </c>
      <c r="B314" s="11" t="str">
        <f t="shared" si="4"/>
        <v>CHP3</v>
      </c>
      <c r="C314" s="11" t="str">
        <f>VLOOKUP('intouch变量（整型） '!$A314,基本表格!$G:$Q,2,FALSE)</f>
        <v>3#刨片机刹车电磁阀  阀开启延时(s)</v>
      </c>
      <c r="D314" t="s">
        <v>154</v>
      </c>
      <c r="E314" t="s">
        <v>154</v>
      </c>
      <c r="F314">
        <v>0</v>
      </c>
      <c r="G314" t="s">
        <v>154</v>
      </c>
      <c r="H314" t="s">
        <v>154</v>
      </c>
      <c r="I314">
        <v>0</v>
      </c>
      <c r="J314">
        <v>0</v>
      </c>
      <c r="L314">
        <v>0</v>
      </c>
      <c r="M314">
        <v>-32768</v>
      </c>
      <c r="N314">
        <v>32767</v>
      </c>
      <c r="O314">
        <v>0</v>
      </c>
      <c r="P314">
        <v>0</v>
      </c>
      <c r="Q314" t="s">
        <v>155</v>
      </c>
      <c r="R314">
        <v>0</v>
      </c>
      <c r="S314">
        <v>1</v>
      </c>
      <c r="T314" t="s">
        <v>155</v>
      </c>
      <c r="U314">
        <v>0</v>
      </c>
      <c r="V314">
        <v>1</v>
      </c>
      <c r="W314" t="s">
        <v>155</v>
      </c>
      <c r="X314">
        <v>0</v>
      </c>
      <c r="Y314">
        <v>1</v>
      </c>
      <c r="Z314" t="s">
        <v>155</v>
      </c>
      <c r="AA314">
        <v>0</v>
      </c>
      <c r="AB314">
        <v>1</v>
      </c>
      <c r="AC314" t="s">
        <v>155</v>
      </c>
      <c r="AD314">
        <v>0</v>
      </c>
      <c r="AE314">
        <v>1</v>
      </c>
      <c r="AF314" t="s">
        <v>155</v>
      </c>
      <c r="AG314">
        <v>0</v>
      </c>
      <c r="AH314">
        <v>1</v>
      </c>
      <c r="AI314">
        <v>0</v>
      </c>
      <c r="AJ314" t="s">
        <v>155</v>
      </c>
      <c r="AK314">
        <v>0</v>
      </c>
      <c r="AL314">
        <v>1</v>
      </c>
      <c r="AM314" t="s">
        <v>4774</v>
      </c>
      <c r="AN314">
        <v>-32768</v>
      </c>
      <c r="AO314">
        <v>32767</v>
      </c>
      <c r="AP314" t="s">
        <v>4775</v>
      </c>
      <c r="AQ314" t="s">
        <v>157</v>
      </c>
      <c r="AR314" t="s">
        <v>158</v>
      </c>
      <c r="AS314" t="str">
        <f>VLOOKUP('intouch变量（整型） '!$A314,基本表格!$G:$Q,3,FALSE)</f>
        <v>DB1302,INT14</v>
      </c>
      <c r="AT314" t="str">
        <f>VLOOKUP('intouch变量（整型） '!$A314,基本表格!$G:$Q,10,FALSE)</f>
        <v>No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</row>
    <row r="315" spans="1:55">
      <c r="A315" t="s">
        <v>5088</v>
      </c>
      <c r="B315" s="11" t="str">
        <f t="shared" si="4"/>
        <v>CHP3</v>
      </c>
      <c r="C315" s="11" t="str">
        <f>VLOOKUP('intouch变量（整型） '!$A315,基本表格!$G:$Q,2,FALSE)</f>
        <v>3#刨片机刹车电磁阀  阀关闭延时(s)</v>
      </c>
      <c r="D315" t="s">
        <v>154</v>
      </c>
      <c r="E315" t="s">
        <v>154</v>
      </c>
      <c r="F315">
        <v>0</v>
      </c>
      <c r="G315" t="s">
        <v>154</v>
      </c>
      <c r="H315" t="s">
        <v>154</v>
      </c>
      <c r="I315">
        <v>0</v>
      </c>
      <c r="J315">
        <v>0</v>
      </c>
      <c r="L315">
        <v>0</v>
      </c>
      <c r="M315">
        <v>-32768</v>
      </c>
      <c r="N315">
        <v>32767</v>
      </c>
      <c r="O315">
        <v>0</v>
      </c>
      <c r="P315">
        <v>0</v>
      </c>
      <c r="Q315" t="s">
        <v>155</v>
      </c>
      <c r="R315">
        <v>0</v>
      </c>
      <c r="S315">
        <v>1</v>
      </c>
      <c r="T315" t="s">
        <v>155</v>
      </c>
      <c r="U315">
        <v>0</v>
      </c>
      <c r="V315">
        <v>1</v>
      </c>
      <c r="W315" t="s">
        <v>155</v>
      </c>
      <c r="X315">
        <v>0</v>
      </c>
      <c r="Y315">
        <v>1</v>
      </c>
      <c r="Z315" t="s">
        <v>155</v>
      </c>
      <c r="AA315">
        <v>0</v>
      </c>
      <c r="AB315">
        <v>1</v>
      </c>
      <c r="AC315" t="s">
        <v>155</v>
      </c>
      <c r="AD315">
        <v>0</v>
      </c>
      <c r="AE315">
        <v>1</v>
      </c>
      <c r="AF315" t="s">
        <v>155</v>
      </c>
      <c r="AG315">
        <v>0</v>
      </c>
      <c r="AH315">
        <v>1</v>
      </c>
      <c r="AI315">
        <v>0</v>
      </c>
      <c r="AJ315" t="s">
        <v>155</v>
      </c>
      <c r="AK315">
        <v>0</v>
      </c>
      <c r="AL315">
        <v>1</v>
      </c>
      <c r="AM315" t="s">
        <v>4774</v>
      </c>
      <c r="AN315">
        <v>-32768</v>
      </c>
      <c r="AO315">
        <v>32767</v>
      </c>
      <c r="AP315" t="s">
        <v>4775</v>
      </c>
      <c r="AQ315" t="s">
        <v>157</v>
      </c>
      <c r="AR315" t="s">
        <v>158</v>
      </c>
      <c r="AS315" t="str">
        <f>VLOOKUP('intouch变量（整型） '!$A315,基本表格!$G:$Q,3,FALSE)</f>
        <v>DB1302,INT16</v>
      </c>
      <c r="AT315" t="str">
        <f>VLOOKUP('intouch变量（整型） '!$A315,基本表格!$G:$Q,10,FALSE)</f>
        <v>No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</row>
    <row r="316" spans="1:55">
      <c r="A316" t="s">
        <v>5089</v>
      </c>
      <c r="B316" s="11" t="str">
        <f t="shared" si="4"/>
        <v>CHP3</v>
      </c>
      <c r="C316" s="11" t="str">
        <f>VLOOKUP('intouch变量（整型） '!$A316,基本表格!$G:$Q,2,FALSE)</f>
        <v>3#刨片机电磁门锁电磁阀  阀开启延时(s)</v>
      </c>
      <c r="D316" t="s">
        <v>154</v>
      </c>
      <c r="E316" t="s">
        <v>154</v>
      </c>
      <c r="F316">
        <v>0</v>
      </c>
      <c r="G316" t="s">
        <v>154</v>
      </c>
      <c r="H316" t="s">
        <v>154</v>
      </c>
      <c r="I316">
        <v>0</v>
      </c>
      <c r="J316">
        <v>0</v>
      </c>
      <c r="L316">
        <v>0</v>
      </c>
      <c r="M316">
        <v>-32768</v>
      </c>
      <c r="N316">
        <v>32767</v>
      </c>
      <c r="O316">
        <v>0</v>
      </c>
      <c r="P316">
        <v>0</v>
      </c>
      <c r="Q316" t="s">
        <v>155</v>
      </c>
      <c r="R316">
        <v>0</v>
      </c>
      <c r="S316">
        <v>1</v>
      </c>
      <c r="T316" t="s">
        <v>155</v>
      </c>
      <c r="U316">
        <v>0</v>
      </c>
      <c r="V316">
        <v>1</v>
      </c>
      <c r="W316" t="s">
        <v>155</v>
      </c>
      <c r="X316">
        <v>0</v>
      </c>
      <c r="Y316">
        <v>1</v>
      </c>
      <c r="Z316" t="s">
        <v>155</v>
      </c>
      <c r="AA316">
        <v>0</v>
      </c>
      <c r="AB316">
        <v>1</v>
      </c>
      <c r="AC316" t="s">
        <v>155</v>
      </c>
      <c r="AD316">
        <v>0</v>
      </c>
      <c r="AE316">
        <v>1</v>
      </c>
      <c r="AF316" t="s">
        <v>155</v>
      </c>
      <c r="AG316">
        <v>0</v>
      </c>
      <c r="AH316">
        <v>1</v>
      </c>
      <c r="AI316">
        <v>0</v>
      </c>
      <c r="AJ316" t="s">
        <v>155</v>
      </c>
      <c r="AK316">
        <v>0</v>
      </c>
      <c r="AL316">
        <v>1</v>
      </c>
      <c r="AM316" t="s">
        <v>4774</v>
      </c>
      <c r="AN316">
        <v>-32768</v>
      </c>
      <c r="AO316">
        <v>32767</v>
      </c>
      <c r="AP316" t="s">
        <v>4775</v>
      </c>
      <c r="AQ316" t="s">
        <v>157</v>
      </c>
      <c r="AR316" t="s">
        <v>158</v>
      </c>
      <c r="AS316" t="str">
        <f>VLOOKUP('intouch变量（整型） '!$A316,基本表格!$G:$Q,3,FALSE)</f>
        <v>DB1302,INT24</v>
      </c>
      <c r="AT316" t="str">
        <f>VLOOKUP('intouch变量（整型） '!$A316,基本表格!$G:$Q,10,FALSE)</f>
        <v>No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</row>
    <row r="317" spans="1:55">
      <c r="A317" t="s">
        <v>5090</v>
      </c>
      <c r="B317" s="11" t="str">
        <f t="shared" si="4"/>
        <v>CHP3</v>
      </c>
      <c r="C317" s="11" t="str">
        <f>VLOOKUP('intouch变量（整型） '!$A317,基本表格!$G:$Q,2,FALSE)</f>
        <v>3#刨片机电磁门锁电磁阀  阀关闭延时(s)</v>
      </c>
      <c r="D317" t="s">
        <v>154</v>
      </c>
      <c r="E317" t="s">
        <v>154</v>
      </c>
      <c r="F317">
        <v>0</v>
      </c>
      <c r="G317" t="s">
        <v>154</v>
      </c>
      <c r="H317" t="s">
        <v>154</v>
      </c>
      <c r="I317">
        <v>0</v>
      </c>
      <c r="J317">
        <v>0</v>
      </c>
      <c r="L317">
        <v>0</v>
      </c>
      <c r="M317">
        <v>-32768</v>
      </c>
      <c r="N317">
        <v>32767</v>
      </c>
      <c r="O317">
        <v>0</v>
      </c>
      <c r="P317">
        <v>0</v>
      </c>
      <c r="Q317" t="s">
        <v>155</v>
      </c>
      <c r="R317">
        <v>0</v>
      </c>
      <c r="S317">
        <v>1</v>
      </c>
      <c r="T317" t="s">
        <v>155</v>
      </c>
      <c r="U317">
        <v>0</v>
      </c>
      <c r="V317">
        <v>1</v>
      </c>
      <c r="W317" t="s">
        <v>155</v>
      </c>
      <c r="X317">
        <v>0</v>
      </c>
      <c r="Y317">
        <v>1</v>
      </c>
      <c r="Z317" t="s">
        <v>155</v>
      </c>
      <c r="AA317">
        <v>0</v>
      </c>
      <c r="AB317">
        <v>1</v>
      </c>
      <c r="AC317" t="s">
        <v>155</v>
      </c>
      <c r="AD317">
        <v>0</v>
      </c>
      <c r="AE317">
        <v>1</v>
      </c>
      <c r="AF317" t="s">
        <v>155</v>
      </c>
      <c r="AG317">
        <v>0</v>
      </c>
      <c r="AH317">
        <v>1</v>
      </c>
      <c r="AI317">
        <v>0</v>
      </c>
      <c r="AJ317" t="s">
        <v>155</v>
      </c>
      <c r="AK317">
        <v>0</v>
      </c>
      <c r="AL317">
        <v>1</v>
      </c>
      <c r="AM317" t="s">
        <v>4774</v>
      </c>
      <c r="AN317">
        <v>-32768</v>
      </c>
      <c r="AO317">
        <v>32767</v>
      </c>
      <c r="AP317" t="s">
        <v>4775</v>
      </c>
      <c r="AQ317" t="s">
        <v>157</v>
      </c>
      <c r="AR317" t="s">
        <v>158</v>
      </c>
      <c r="AS317" t="str">
        <f>VLOOKUP('intouch变量（整型） '!$A317,基本表格!$G:$Q,3,FALSE)</f>
        <v>DB1302,INT26</v>
      </c>
      <c r="AT317" t="str">
        <f>VLOOKUP('intouch变量（整型） '!$A317,基本表格!$G:$Q,10,FALSE)</f>
        <v>No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</row>
    <row r="318" spans="1:55">
      <c r="A318" t="s">
        <v>5091</v>
      </c>
      <c r="B318" s="11" t="str">
        <f t="shared" si="4"/>
        <v>CHP3</v>
      </c>
      <c r="C318" s="11" t="str">
        <f>VLOOKUP('intouch变量（整型） '!$A318,基本表格!$G:$Q,2,FALSE)</f>
        <v>3#刨片机油缸锁  阀开启延时(s)</v>
      </c>
      <c r="D318" t="s">
        <v>154</v>
      </c>
      <c r="E318" t="s">
        <v>154</v>
      </c>
      <c r="F318">
        <v>0</v>
      </c>
      <c r="G318" t="s">
        <v>154</v>
      </c>
      <c r="H318" t="s">
        <v>154</v>
      </c>
      <c r="I318">
        <v>0</v>
      </c>
      <c r="J318">
        <v>0</v>
      </c>
      <c r="L318">
        <v>0</v>
      </c>
      <c r="M318">
        <v>-32768</v>
      </c>
      <c r="N318">
        <v>32767</v>
      </c>
      <c r="O318">
        <v>0</v>
      </c>
      <c r="P318">
        <v>0</v>
      </c>
      <c r="Q318" t="s">
        <v>155</v>
      </c>
      <c r="R318">
        <v>0</v>
      </c>
      <c r="S318">
        <v>1</v>
      </c>
      <c r="T318" t="s">
        <v>155</v>
      </c>
      <c r="U318">
        <v>0</v>
      </c>
      <c r="V318">
        <v>1</v>
      </c>
      <c r="W318" t="s">
        <v>155</v>
      </c>
      <c r="X318">
        <v>0</v>
      </c>
      <c r="Y318">
        <v>1</v>
      </c>
      <c r="Z318" t="s">
        <v>155</v>
      </c>
      <c r="AA318">
        <v>0</v>
      </c>
      <c r="AB318">
        <v>1</v>
      </c>
      <c r="AC318" t="s">
        <v>155</v>
      </c>
      <c r="AD318">
        <v>0</v>
      </c>
      <c r="AE318">
        <v>1</v>
      </c>
      <c r="AF318" t="s">
        <v>155</v>
      </c>
      <c r="AG318">
        <v>0</v>
      </c>
      <c r="AH318">
        <v>1</v>
      </c>
      <c r="AI318">
        <v>0</v>
      </c>
      <c r="AJ318" t="s">
        <v>155</v>
      </c>
      <c r="AK318">
        <v>0</v>
      </c>
      <c r="AL318">
        <v>1</v>
      </c>
      <c r="AM318" t="s">
        <v>4774</v>
      </c>
      <c r="AN318">
        <v>-32768</v>
      </c>
      <c r="AO318">
        <v>32767</v>
      </c>
      <c r="AP318" t="s">
        <v>4775</v>
      </c>
      <c r="AQ318" t="s">
        <v>157</v>
      </c>
      <c r="AR318" t="s">
        <v>158</v>
      </c>
      <c r="AS318" t="str">
        <f>VLOOKUP('intouch变量（整型） '!$A318,基本表格!$G:$Q,3,FALSE)</f>
        <v>DB1302,INT34</v>
      </c>
      <c r="AT318" t="str">
        <f>VLOOKUP('intouch变量（整型） '!$A318,基本表格!$G:$Q,10,FALSE)</f>
        <v>No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</row>
    <row r="319" spans="1:55">
      <c r="A319" t="s">
        <v>5092</v>
      </c>
      <c r="B319" s="11" t="str">
        <f t="shared" si="4"/>
        <v>CHP3</v>
      </c>
      <c r="C319" s="11" t="str">
        <f>VLOOKUP('intouch变量（整型） '!$A319,基本表格!$G:$Q,2,FALSE)</f>
        <v>3#刨片机油缸锁  阀关闭延时(s)</v>
      </c>
      <c r="D319" t="s">
        <v>154</v>
      </c>
      <c r="E319" t="s">
        <v>154</v>
      </c>
      <c r="F319">
        <v>0</v>
      </c>
      <c r="G319" t="s">
        <v>154</v>
      </c>
      <c r="H319" t="s">
        <v>154</v>
      </c>
      <c r="I319">
        <v>0</v>
      </c>
      <c r="J319">
        <v>0</v>
      </c>
      <c r="L319">
        <v>0</v>
      </c>
      <c r="M319">
        <v>-32768</v>
      </c>
      <c r="N319">
        <v>32767</v>
      </c>
      <c r="O319">
        <v>0</v>
      </c>
      <c r="P319">
        <v>0</v>
      </c>
      <c r="Q319" t="s">
        <v>155</v>
      </c>
      <c r="R319">
        <v>0</v>
      </c>
      <c r="S319">
        <v>1</v>
      </c>
      <c r="T319" t="s">
        <v>155</v>
      </c>
      <c r="U319">
        <v>0</v>
      </c>
      <c r="V319">
        <v>1</v>
      </c>
      <c r="W319" t="s">
        <v>155</v>
      </c>
      <c r="X319">
        <v>0</v>
      </c>
      <c r="Y319">
        <v>1</v>
      </c>
      <c r="Z319" t="s">
        <v>155</v>
      </c>
      <c r="AA319">
        <v>0</v>
      </c>
      <c r="AB319">
        <v>1</v>
      </c>
      <c r="AC319" t="s">
        <v>155</v>
      </c>
      <c r="AD319">
        <v>0</v>
      </c>
      <c r="AE319">
        <v>1</v>
      </c>
      <c r="AF319" t="s">
        <v>155</v>
      </c>
      <c r="AG319">
        <v>0</v>
      </c>
      <c r="AH319">
        <v>1</v>
      </c>
      <c r="AI319">
        <v>0</v>
      </c>
      <c r="AJ319" t="s">
        <v>155</v>
      </c>
      <c r="AK319">
        <v>0</v>
      </c>
      <c r="AL319">
        <v>1</v>
      </c>
      <c r="AM319" t="s">
        <v>4774</v>
      </c>
      <c r="AN319">
        <v>-32768</v>
      </c>
      <c r="AO319">
        <v>32767</v>
      </c>
      <c r="AP319" t="s">
        <v>4775</v>
      </c>
      <c r="AQ319" t="s">
        <v>157</v>
      </c>
      <c r="AR319" t="s">
        <v>158</v>
      </c>
      <c r="AS319" t="str">
        <f>VLOOKUP('intouch变量（整型） '!$A319,基本表格!$G:$Q,3,FALSE)</f>
        <v>DB1302,INT36</v>
      </c>
      <c r="AT319" t="str">
        <f>VLOOKUP('intouch变量（整型） '!$A319,基本表格!$G:$Q,10,FALSE)</f>
        <v>No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</row>
    <row r="320" spans="1:55">
      <c r="A320" t="s">
        <v>5093</v>
      </c>
      <c r="B320" s="11" t="str">
        <f t="shared" si="4"/>
        <v>CHP4</v>
      </c>
      <c r="C320" s="11" t="str">
        <f>VLOOKUP('intouch变量（整型） '!$A320,基本表格!$G:$Q,2,FALSE)</f>
        <v>4#环式刨片机 电机控制 断链超时时间 秒</v>
      </c>
      <c r="D320" t="s">
        <v>154</v>
      </c>
      <c r="E320" t="s">
        <v>154</v>
      </c>
      <c r="F320">
        <v>0</v>
      </c>
      <c r="G320" t="s">
        <v>154</v>
      </c>
      <c r="H320" t="s">
        <v>154</v>
      </c>
      <c r="I320">
        <v>0</v>
      </c>
      <c r="J320">
        <v>0</v>
      </c>
      <c r="L320">
        <v>0</v>
      </c>
      <c r="M320">
        <v>-32768</v>
      </c>
      <c r="N320">
        <v>32767</v>
      </c>
      <c r="O320">
        <v>0</v>
      </c>
      <c r="P320">
        <v>0</v>
      </c>
      <c r="Q320" t="s">
        <v>155</v>
      </c>
      <c r="R320">
        <v>0</v>
      </c>
      <c r="S320">
        <v>1</v>
      </c>
      <c r="T320" t="s">
        <v>155</v>
      </c>
      <c r="U320">
        <v>0</v>
      </c>
      <c r="V320">
        <v>1</v>
      </c>
      <c r="W320" t="s">
        <v>155</v>
      </c>
      <c r="X320">
        <v>0</v>
      </c>
      <c r="Y320">
        <v>1</v>
      </c>
      <c r="Z320" t="s">
        <v>155</v>
      </c>
      <c r="AA320">
        <v>0</v>
      </c>
      <c r="AB320">
        <v>1</v>
      </c>
      <c r="AC320" t="s">
        <v>155</v>
      </c>
      <c r="AD320">
        <v>0</v>
      </c>
      <c r="AE320">
        <v>1</v>
      </c>
      <c r="AF320" t="s">
        <v>155</v>
      </c>
      <c r="AG320">
        <v>0</v>
      </c>
      <c r="AH320">
        <v>1</v>
      </c>
      <c r="AI320">
        <v>0</v>
      </c>
      <c r="AJ320" t="s">
        <v>155</v>
      </c>
      <c r="AK320">
        <v>0</v>
      </c>
      <c r="AL320">
        <v>1</v>
      </c>
      <c r="AM320" t="s">
        <v>4774</v>
      </c>
      <c r="AN320">
        <v>-32768</v>
      </c>
      <c r="AO320">
        <v>32767</v>
      </c>
      <c r="AP320" t="s">
        <v>4775</v>
      </c>
      <c r="AQ320" t="s">
        <v>157</v>
      </c>
      <c r="AR320" t="s">
        <v>158</v>
      </c>
      <c r="AS320" t="str">
        <f>VLOOKUP('intouch变量（整型） '!$A320,基本表格!$G:$Q,3,FALSE)</f>
        <v>DB1400,INT4</v>
      </c>
      <c r="AT320" t="str">
        <f>VLOOKUP('intouch变量（整型） '!$A320,基本表格!$G:$Q,10,FALSE)</f>
        <v>No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</row>
    <row r="321" spans="1:55">
      <c r="A321" t="s">
        <v>5094</v>
      </c>
      <c r="B321" s="11" t="str">
        <f t="shared" si="4"/>
        <v>CHP4</v>
      </c>
      <c r="C321" s="11" t="str">
        <f>VLOOKUP('intouch变量（整型） '!$A321,基本表格!$G:$Q,2,FALSE)</f>
        <v>4#环式刨片机 电机控制 堵料检测时间 秒</v>
      </c>
      <c r="D321" t="s">
        <v>154</v>
      </c>
      <c r="E321" t="s">
        <v>154</v>
      </c>
      <c r="F321">
        <v>0</v>
      </c>
      <c r="G321" t="s">
        <v>154</v>
      </c>
      <c r="H321" t="s">
        <v>154</v>
      </c>
      <c r="I321">
        <v>0</v>
      </c>
      <c r="J321">
        <v>0</v>
      </c>
      <c r="L321">
        <v>0</v>
      </c>
      <c r="M321">
        <v>-32768</v>
      </c>
      <c r="N321">
        <v>32767</v>
      </c>
      <c r="O321">
        <v>0</v>
      </c>
      <c r="P321">
        <v>0</v>
      </c>
      <c r="Q321" t="s">
        <v>155</v>
      </c>
      <c r="R321">
        <v>0</v>
      </c>
      <c r="S321">
        <v>1</v>
      </c>
      <c r="T321" t="s">
        <v>155</v>
      </c>
      <c r="U321">
        <v>0</v>
      </c>
      <c r="V321">
        <v>1</v>
      </c>
      <c r="W321" t="s">
        <v>155</v>
      </c>
      <c r="X321">
        <v>0</v>
      </c>
      <c r="Y321">
        <v>1</v>
      </c>
      <c r="Z321" t="s">
        <v>155</v>
      </c>
      <c r="AA321">
        <v>0</v>
      </c>
      <c r="AB321">
        <v>1</v>
      </c>
      <c r="AC321" t="s">
        <v>155</v>
      </c>
      <c r="AD321">
        <v>0</v>
      </c>
      <c r="AE321">
        <v>1</v>
      </c>
      <c r="AF321" t="s">
        <v>155</v>
      </c>
      <c r="AG321">
        <v>0</v>
      </c>
      <c r="AH321">
        <v>1</v>
      </c>
      <c r="AI321">
        <v>0</v>
      </c>
      <c r="AJ321" t="s">
        <v>155</v>
      </c>
      <c r="AK321">
        <v>0</v>
      </c>
      <c r="AL321">
        <v>1</v>
      </c>
      <c r="AM321" t="s">
        <v>4774</v>
      </c>
      <c r="AN321">
        <v>-32768</v>
      </c>
      <c r="AO321">
        <v>32767</v>
      </c>
      <c r="AP321" t="s">
        <v>4775</v>
      </c>
      <c r="AQ321" t="s">
        <v>157</v>
      </c>
      <c r="AR321" t="s">
        <v>158</v>
      </c>
      <c r="AS321" t="str">
        <f>VLOOKUP('intouch变量（整型） '!$A321,基本表格!$G:$Q,3,FALSE)</f>
        <v>DB1400,INT6</v>
      </c>
      <c r="AT321" t="str">
        <f>VLOOKUP('intouch变量（整型） '!$A321,基本表格!$G:$Q,10,FALSE)</f>
        <v>No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</row>
    <row r="322" spans="1:55">
      <c r="A322" t="s">
        <v>5095</v>
      </c>
      <c r="B322" s="11" t="str">
        <f t="shared" si="4"/>
        <v>CHP4</v>
      </c>
      <c r="C322" s="11" t="str">
        <f>VLOOKUP('intouch变量（整型） '!$A322,基本表格!$G:$Q,2,FALSE)</f>
        <v>4#环式刨片机 电机控制 左跑偏检测时间</v>
      </c>
      <c r="D322" t="s">
        <v>154</v>
      </c>
      <c r="E322" t="s">
        <v>154</v>
      </c>
      <c r="F322">
        <v>0</v>
      </c>
      <c r="G322" t="s">
        <v>154</v>
      </c>
      <c r="H322" t="s">
        <v>154</v>
      </c>
      <c r="I322">
        <v>0</v>
      </c>
      <c r="J322">
        <v>0</v>
      </c>
      <c r="L322">
        <v>0</v>
      </c>
      <c r="M322">
        <v>-32768</v>
      </c>
      <c r="N322">
        <v>32767</v>
      </c>
      <c r="O322">
        <v>0</v>
      </c>
      <c r="P322">
        <v>0</v>
      </c>
      <c r="Q322" t="s">
        <v>155</v>
      </c>
      <c r="R322">
        <v>0</v>
      </c>
      <c r="S322">
        <v>1</v>
      </c>
      <c r="T322" t="s">
        <v>155</v>
      </c>
      <c r="U322">
        <v>0</v>
      </c>
      <c r="V322">
        <v>1</v>
      </c>
      <c r="W322" t="s">
        <v>155</v>
      </c>
      <c r="X322">
        <v>0</v>
      </c>
      <c r="Y322">
        <v>1</v>
      </c>
      <c r="Z322" t="s">
        <v>155</v>
      </c>
      <c r="AA322">
        <v>0</v>
      </c>
      <c r="AB322">
        <v>1</v>
      </c>
      <c r="AC322" t="s">
        <v>155</v>
      </c>
      <c r="AD322">
        <v>0</v>
      </c>
      <c r="AE322">
        <v>1</v>
      </c>
      <c r="AF322" t="s">
        <v>155</v>
      </c>
      <c r="AG322">
        <v>0</v>
      </c>
      <c r="AH322">
        <v>1</v>
      </c>
      <c r="AI322">
        <v>0</v>
      </c>
      <c r="AJ322" t="s">
        <v>155</v>
      </c>
      <c r="AK322">
        <v>0</v>
      </c>
      <c r="AL322">
        <v>1</v>
      </c>
      <c r="AM322" t="s">
        <v>4774</v>
      </c>
      <c r="AN322">
        <v>-32768</v>
      </c>
      <c r="AO322">
        <v>32767</v>
      </c>
      <c r="AP322" t="s">
        <v>4775</v>
      </c>
      <c r="AQ322" t="s">
        <v>157</v>
      </c>
      <c r="AR322" t="s">
        <v>158</v>
      </c>
      <c r="AS322" t="str">
        <f>VLOOKUP('intouch变量（整型） '!$A322,基本表格!$G:$Q,3,FALSE)</f>
        <v>DB1400,INT10</v>
      </c>
      <c r="AT322" t="str">
        <f>VLOOKUP('intouch变量（整型） '!$A322,基本表格!$G:$Q,10,FALSE)</f>
        <v>No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</row>
    <row r="323" spans="1:55">
      <c r="A323" t="s">
        <v>5096</v>
      </c>
      <c r="B323" s="11" t="str">
        <f t="shared" si="4"/>
        <v>CHP4</v>
      </c>
      <c r="C323" s="11" t="str">
        <f>VLOOKUP('intouch变量（整型） '!$A323,基本表格!$G:$Q,2,FALSE)</f>
        <v>4#环式刨片机 电机控制 右跑偏检测时间</v>
      </c>
      <c r="D323" t="s">
        <v>154</v>
      </c>
      <c r="E323" t="s">
        <v>154</v>
      </c>
      <c r="F323">
        <v>0</v>
      </c>
      <c r="G323" t="s">
        <v>154</v>
      </c>
      <c r="H323" t="s">
        <v>154</v>
      </c>
      <c r="I323">
        <v>0</v>
      </c>
      <c r="J323">
        <v>0</v>
      </c>
      <c r="L323">
        <v>0</v>
      </c>
      <c r="M323">
        <v>-32768</v>
      </c>
      <c r="N323">
        <v>32767</v>
      </c>
      <c r="O323">
        <v>0</v>
      </c>
      <c r="P323">
        <v>0</v>
      </c>
      <c r="Q323" t="s">
        <v>155</v>
      </c>
      <c r="R323">
        <v>0</v>
      </c>
      <c r="S323">
        <v>1</v>
      </c>
      <c r="T323" t="s">
        <v>155</v>
      </c>
      <c r="U323">
        <v>0</v>
      </c>
      <c r="V323">
        <v>1</v>
      </c>
      <c r="W323" t="s">
        <v>155</v>
      </c>
      <c r="X323">
        <v>0</v>
      </c>
      <c r="Y323">
        <v>1</v>
      </c>
      <c r="Z323" t="s">
        <v>155</v>
      </c>
      <c r="AA323">
        <v>0</v>
      </c>
      <c r="AB323">
        <v>1</v>
      </c>
      <c r="AC323" t="s">
        <v>155</v>
      </c>
      <c r="AD323">
        <v>0</v>
      </c>
      <c r="AE323">
        <v>1</v>
      </c>
      <c r="AF323" t="s">
        <v>155</v>
      </c>
      <c r="AG323">
        <v>0</v>
      </c>
      <c r="AH323">
        <v>1</v>
      </c>
      <c r="AI323">
        <v>0</v>
      </c>
      <c r="AJ323" t="s">
        <v>155</v>
      </c>
      <c r="AK323">
        <v>0</v>
      </c>
      <c r="AL323">
        <v>1</v>
      </c>
      <c r="AM323" t="s">
        <v>4774</v>
      </c>
      <c r="AN323">
        <v>-32768</v>
      </c>
      <c r="AO323">
        <v>32767</v>
      </c>
      <c r="AP323" t="s">
        <v>4775</v>
      </c>
      <c r="AQ323" t="s">
        <v>157</v>
      </c>
      <c r="AR323" t="s">
        <v>158</v>
      </c>
      <c r="AS323" t="str">
        <f>VLOOKUP('intouch变量（整型） '!$A323,基本表格!$G:$Q,3,FALSE)</f>
        <v>DB1400,INT14</v>
      </c>
      <c r="AT323" t="str">
        <f>VLOOKUP('intouch变量（整型） '!$A323,基本表格!$G:$Q,10,FALSE)</f>
        <v>No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</row>
    <row r="324" spans="1:55">
      <c r="A324" t="s">
        <v>5097</v>
      </c>
      <c r="B324" s="11" t="str">
        <f t="shared" ref="B324:B387" si="5">LEFT(A324,4)</f>
        <v>CHP4</v>
      </c>
      <c r="C324" s="11" t="str">
        <f>VLOOKUP('intouch变量（整型） '!$A324,基本表格!$G:$Q,2,FALSE)</f>
        <v>4#环式刨片机 电机控制 联动启动延时</v>
      </c>
      <c r="D324" t="s">
        <v>154</v>
      </c>
      <c r="E324" t="s">
        <v>154</v>
      </c>
      <c r="F324">
        <v>0</v>
      </c>
      <c r="G324" t="s">
        <v>154</v>
      </c>
      <c r="H324" t="s">
        <v>154</v>
      </c>
      <c r="I324">
        <v>0</v>
      </c>
      <c r="J324">
        <v>0</v>
      </c>
      <c r="L324">
        <v>0</v>
      </c>
      <c r="M324">
        <v>-32768</v>
      </c>
      <c r="N324">
        <v>32767</v>
      </c>
      <c r="O324">
        <v>0</v>
      </c>
      <c r="P324">
        <v>0</v>
      </c>
      <c r="Q324" t="s">
        <v>155</v>
      </c>
      <c r="R324">
        <v>0</v>
      </c>
      <c r="S324">
        <v>1</v>
      </c>
      <c r="T324" t="s">
        <v>155</v>
      </c>
      <c r="U324">
        <v>0</v>
      </c>
      <c r="V324">
        <v>1</v>
      </c>
      <c r="W324" t="s">
        <v>155</v>
      </c>
      <c r="X324">
        <v>0</v>
      </c>
      <c r="Y324">
        <v>1</v>
      </c>
      <c r="Z324" t="s">
        <v>155</v>
      </c>
      <c r="AA324">
        <v>0</v>
      </c>
      <c r="AB324">
        <v>1</v>
      </c>
      <c r="AC324" t="s">
        <v>155</v>
      </c>
      <c r="AD324">
        <v>0</v>
      </c>
      <c r="AE324">
        <v>1</v>
      </c>
      <c r="AF324" t="s">
        <v>155</v>
      </c>
      <c r="AG324">
        <v>0</v>
      </c>
      <c r="AH324">
        <v>1</v>
      </c>
      <c r="AI324">
        <v>0</v>
      </c>
      <c r="AJ324" t="s">
        <v>155</v>
      </c>
      <c r="AK324">
        <v>0</v>
      </c>
      <c r="AL324">
        <v>1</v>
      </c>
      <c r="AM324" t="s">
        <v>4774</v>
      </c>
      <c r="AN324">
        <v>-32768</v>
      </c>
      <c r="AO324">
        <v>32767</v>
      </c>
      <c r="AP324" t="s">
        <v>4775</v>
      </c>
      <c r="AQ324" t="s">
        <v>157</v>
      </c>
      <c r="AR324" t="s">
        <v>158</v>
      </c>
      <c r="AS324" t="str">
        <f>VLOOKUP('intouch变量（整型） '!$A324,基本表格!$G:$Q,3,FALSE)</f>
        <v>DB1400,INT18</v>
      </c>
      <c r="AT324" t="str">
        <f>VLOOKUP('intouch变量（整型） '!$A324,基本表格!$G:$Q,10,FALSE)</f>
        <v>No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</row>
    <row r="325" spans="1:55">
      <c r="A325" t="s">
        <v>5098</v>
      </c>
      <c r="B325" s="11" t="str">
        <f t="shared" si="5"/>
        <v>CHP4</v>
      </c>
      <c r="C325" s="11" t="str">
        <f>VLOOKUP('intouch变量（整型） '!$A325,基本表格!$G:$Q,2,FALSE)</f>
        <v>4#环式刨片机 电机控制 起动转换时间 秒</v>
      </c>
      <c r="D325" t="s">
        <v>154</v>
      </c>
      <c r="E325" t="s">
        <v>154</v>
      </c>
      <c r="F325">
        <v>0</v>
      </c>
      <c r="G325" t="s">
        <v>154</v>
      </c>
      <c r="H325" t="s">
        <v>154</v>
      </c>
      <c r="I325">
        <v>0</v>
      </c>
      <c r="J325">
        <v>0</v>
      </c>
      <c r="L325">
        <v>0</v>
      </c>
      <c r="M325">
        <v>-32768</v>
      </c>
      <c r="N325">
        <v>32767</v>
      </c>
      <c r="O325">
        <v>0</v>
      </c>
      <c r="P325">
        <v>0</v>
      </c>
      <c r="Q325" t="s">
        <v>155</v>
      </c>
      <c r="R325">
        <v>0</v>
      </c>
      <c r="S325">
        <v>1</v>
      </c>
      <c r="T325" t="s">
        <v>155</v>
      </c>
      <c r="U325">
        <v>0</v>
      </c>
      <c r="V325">
        <v>1</v>
      </c>
      <c r="W325" t="s">
        <v>155</v>
      </c>
      <c r="X325">
        <v>0</v>
      </c>
      <c r="Y325">
        <v>1</v>
      </c>
      <c r="Z325" t="s">
        <v>155</v>
      </c>
      <c r="AA325">
        <v>0</v>
      </c>
      <c r="AB325">
        <v>1</v>
      </c>
      <c r="AC325" t="s">
        <v>155</v>
      </c>
      <c r="AD325">
        <v>0</v>
      </c>
      <c r="AE325">
        <v>1</v>
      </c>
      <c r="AF325" t="s">
        <v>155</v>
      </c>
      <c r="AG325">
        <v>0</v>
      </c>
      <c r="AH325">
        <v>1</v>
      </c>
      <c r="AI325">
        <v>0</v>
      </c>
      <c r="AJ325" t="s">
        <v>155</v>
      </c>
      <c r="AK325">
        <v>0</v>
      </c>
      <c r="AL325">
        <v>1</v>
      </c>
      <c r="AM325" t="s">
        <v>4774</v>
      </c>
      <c r="AN325">
        <v>-32768</v>
      </c>
      <c r="AO325">
        <v>32767</v>
      </c>
      <c r="AP325" t="s">
        <v>4775</v>
      </c>
      <c r="AQ325" t="s">
        <v>157</v>
      </c>
      <c r="AR325" t="s">
        <v>158</v>
      </c>
      <c r="AS325" t="str">
        <f>VLOOKUP('intouch变量（整型） '!$A325,基本表格!$G:$Q,3,FALSE)</f>
        <v>DB1400,INT20</v>
      </c>
      <c r="AT325" t="str">
        <f>VLOOKUP('intouch变量（整型） '!$A325,基本表格!$G:$Q,10,FALSE)</f>
        <v>No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</row>
    <row r="326" spans="1:55">
      <c r="A326" t="s">
        <v>5099</v>
      </c>
      <c r="B326" s="11" t="str">
        <f t="shared" si="5"/>
        <v>CHP4</v>
      </c>
      <c r="C326" s="11" t="str">
        <f>VLOOKUP('intouch变量（整型） '!$A326,基本表格!$G:$Q,2,FALSE)</f>
        <v>4#环式刨片机 给定频率 实际内码</v>
      </c>
      <c r="D326" t="s">
        <v>154</v>
      </c>
      <c r="E326" t="s">
        <v>154</v>
      </c>
      <c r="F326">
        <v>0</v>
      </c>
      <c r="G326" t="s">
        <v>154</v>
      </c>
      <c r="H326" t="s">
        <v>154</v>
      </c>
      <c r="I326">
        <v>0</v>
      </c>
      <c r="J326">
        <v>0</v>
      </c>
      <c r="L326">
        <v>0</v>
      </c>
      <c r="M326">
        <v>-32768</v>
      </c>
      <c r="N326">
        <v>32767</v>
      </c>
      <c r="O326">
        <v>0</v>
      </c>
      <c r="P326">
        <v>0</v>
      </c>
      <c r="Q326" t="s">
        <v>155</v>
      </c>
      <c r="R326">
        <v>0</v>
      </c>
      <c r="S326">
        <v>1</v>
      </c>
      <c r="T326" t="s">
        <v>155</v>
      </c>
      <c r="U326">
        <v>0</v>
      </c>
      <c r="V326">
        <v>1</v>
      </c>
      <c r="W326" t="s">
        <v>155</v>
      </c>
      <c r="X326">
        <v>0</v>
      </c>
      <c r="Y326">
        <v>1</v>
      </c>
      <c r="Z326" t="s">
        <v>155</v>
      </c>
      <c r="AA326">
        <v>0</v>
      </c>
      <c r="AB326">
        <v>1</v>
      </c>
      <c r="AC326" t="s">
        <v>155</v>
      </c>
      <c r="AD326">
        <v>0</v>
      </c>
      <c r="AE326">
        <v>1</v>
      </c>
      <c r="AF326" t="s">
        <v>155</v>
      </c>
      <c r="AG326">
        <v>0</v>
      </c>
      <c r="AH326">
        <v>1</v>
      </c>
      <c r="AI326">
        <v>0</v>
      </c>
      <c r="AJ326" t="s">
        <v>155</v>
      </c>
      <c r="AK326">
        <v>0</v>
      </c>
      <c r="AL326">
        <v>1</v>
      </c>
      <c r="AM326" t="s">
        <v>4774</v>
      </c>
      <c r="AN326">
        <v>-32768</v>
      </c>
      <c r="AO326">
        <v>32767</v>
      </c>
      <c r="AP326" t="s">
        <v>4775</v>
      </c>
      <c r="AQ326" t="s">
        <v>157</v>
      </c>
      <c r="AR326" t="s">
        <v>158</v>
      </c>
      <c r="AS326" t="str">
        <f>VLOOKUP('intouch变量（整型） '!$A326,基本表格!$G:$Q,3,FALSE)</f>
        <v>DB1400,INT52</v>
      </c>
      <c r="AT326" t="str">
        <f>VLOOKUP('intouch变量（整型） '!$A326,基本表格!$G:$Q,10,FALSE)</f>
        <v>Yes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</row>
    <row r="327" spans="1:55">
      <c r="A327" t="s">
        <v>5100</v>
      </c>
      <c r="B327" s="11" t="str">
        <f t="shared" si="5"/>
        <v>CHP4</v>
      </c>
      <c r="C327" s="11" t="str">
        <f>VLOOKUP('intouch变量（整型） '!$A327,基本表格!$G:$Q,2,FALSE)</f>
        <v>4#环式刨片机 反馈频率 实际内码</v>
      </c>
      <c r="D327" t="s">
        <v>154</v>
      </c>
      <c r="E327" t="s">
        <v>154</v>
      </c>
      <c r="F327">
        <v>0</v>
      </c>
      <c r="G327" t="s">
        <v>154</v>
      </c>
      <c r="H327" t="s">
        <v>154</v>
      </c>
      <c r="I327">
        <v>0</v>
      </c>
      <c r="J327">
        <v>0</v>
      </c>
      <c r="L327">
        <v>0</v>
      </c>
      <c r="M327">
        <v>-32768</v>
      </c>
      <c r="N327">
        <v>32767</v>
      </c>
      <c r="O327">
        <v>0</v>
      </c>
      <c r="P327">
        <v>0</v>
      </c>
      <c r="Q327" t="s">
        <v>155</v>
      </c>
      <c r="R327">
        <v>0</v>
      </c>
      <c r="S327">
        <v>1</v>
      </c>
      <c r="T327" t="s">
        <v>155</v>
      </c>
      <c r="U327">
        <v>0</v>
      </c>
      <c r="V327">
        <v>1</v>
      </c>
      <c r="W327" t="s">
        <v>155</v>
      </c>
      <c r="X327">
        <v>0</v>
      </c>
      <c r="Y327">
        <v>1</v>
      </c>
      <c r="Z327" t="s">
        <v>155</v>
      </c>
      <c r="AA327">
        <v>0</v>
      </c>
      <c r="AB327">
        <v>1</v>
      </c>
      <c r="AC327" t="s">
        <v>155</v>
      </c>
      <c r="AD327">
        <v>0</v>
      </c>
      <c r="AE327">
        <v>1</v>
      </c>
      <c r="AF327" t="s">
        <v>155</v>
      </c>
      <c r="AG327">
        <v>0</v>
      </c>
      <c r="AH327">
        <v>1</v>
      </c>
      <c r="AI327">
        <v>0</v>
      </c>
      <c r="AJ327" t="s">
        <v>155</v>
      </c>
      <c r="AK327">
        <v>0</v>
      </c>
      <c r="AL327">
        <v>1</v>
      </c>
      <c r="AM327" t="s">
        <v>4774</v>
      </c>
      <c r="AN327">
        <v>-32768</v>
      </c>
      <c r="AO327">
        <v>32767</v>
      </c>
      <c r="AP327" t="s">
        <v>4775</v>
      </c>
      <c r="AQ327" t="s">
        <v>157</v>
      </c>
      <c r="AR327" t="s">
        <v>158</v>
      </c>
      <c r="AS327" t="str">
        <f>VLOOKUP('intouch变量（整型） '!$A327,基本表格!$G:$Q,3,FALSE)</f>
        <v>DB1400,INT102</v>
      </c>
      <c r="AT327" t="str">
        <f>VLOOKUP('intouch变量（整型） '!$A327,基本表格!$G:$Q,10,FALSE)</f>
        <v>Yes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</row>
    <row r="328" spans="1:55">
      <c r="A328" t="s">
        <v>5101</v>
      </c>
      <c r="B328" s="11" t="str">
        <f t="shared" si="5"/>
        <v>CHP4</v>
      </c>
      <c r="C328" s="11" t="str">
        <f>VLOOKUP('intouch变量（整型） '!$A328,基本表格!$G:$Q,2,FALSE)</f>
        <v>4#环式刨片机 变频器通讯 警告</v>
      </c>
      <c r="D328" t="s">
        <v>154</v>
      </c>
      <c r="E328" t="s">
        <v>154</v>
      </c>
      <c r="F328">
        <v>0</v>
      </c>
      <c r="G328" t="s">
        <v>154</v>
      </c>
      <c r="H328" t="s">
        <v>154</v>
      </c>
      <c r="I328">
        <v>0</v>
      </c>
      <c r="J328">
        <v>0</v>
      </c>
      <c r="L328">
        <v>0</v>
      </c>
      <c r="M328">
        <v>-32768</v>
      </c>
      <c r="N328">
        <v>32767</v>
      </c>
      <c r="O328">
        <v>0</v>
      </c>
      <c r="P328">
        <v>0</v>
      </c>
      <c r="Q328" t="s">
        <v>155</v>
      </c>
      <c r="R328">
        <v>0</v>
      </c>
      <c r="S328">
        <v>1</v>
      </c>
      <c r="T328" t="s">
        <v>155</v>
      </c>
      <c r="U328">
        <v>0</v>
      </c>
      <c r="V328">
        <v>1</v>
      </c>
      <c r="W328" t="s">
        <v>155</v>
      </c>
      <c r="X328">
        <v>0</v>
      </c>
      <c r="Y328">
        <v>1</v>
      </c>
      <c r="Z328" t="s">
        <v>155</v>
      </c>
      <c r="AA328">
        <v>0</v>
      </c>
      <c r="AB328">
        <v>1</v>
      </c>
      <c r="AC328" t="s">
        <v>155</v>
      </c>
      <c r="AD328">
        <v>0</v>
      </c>
      <c r="AE328">
        <v>1</v>
      </c>
      <c r="AF328" t="s">
        <v>155</v>
      </c>
      <c r="AG328">
        <v>0</v>
      </c>
      <c r="AH328">
        <v>1</v>
      </c>
      <c r="AI328">
        <v>0</v>
      </c>
      <c r="AJ328" t="s">
        <v>155</v>
      </c>
      <c r="AK328">
        <v>0</v>
      </c>
      <c r="AL328">
        <v>1</v>
      </c>
      <c r="AM328" t="s">
        <v>4774</v>
      </c>
      <c r="AN328">
        <v>-32768</v>
      </c>
      <c r="AO328">
        <v>32767</v>
      </c>
      <c r="AP328" t="s">
        <v>4775</v>
      </c>
      <c r="AQ328" t="s">
        <v>157</v>
      </c>
      <c r="AR328" t="s">
        <v>158</v>
      </c>
      <c r="AS328" t="str">
        <f>VLOOKUP('intouch变量（整型） '!$A328,基本表格!$G:$Q,3,FALSE)</f>
        <v>DB1400,INT152</v>
      </c>
      <c r="AT328" t="str">
        <f>VLOOKUP('intouch变量（整型） '!$A328,基本表格!$G:$Q,10,FALSE)</f>
        <v>Yes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</row>
    <row r="329" spans="1:55">
      <c r="A329" t="s">
        <v>5102</v>
      </c>
      <c r="B329" s="11" t="str">
        <f t="shared" si="5"/>
        <v>CHP4</v>
      </c>
      <c r="C329" s="11" t="str">
        <f>VLOOKUP('intouch变量（整型） '!$A329,基本表格!$G:$Q,2,FALSE)</f>
        <v>4#环式刨片机 变频器通讯 报警代码</v>
      </c>
      <c r="D329" t="s">
        <v>154</v>
      </c>
      <c r="E329" t="s">
        <v>154</v>
      </c>
      <c r="F329">
        <v>0</v>
      </c>
      <c r="G329" t="s">
        <v>154</v>
      </c>
      <c r="H329" t="s">
        <v>154</v>
      </c>
      <c r="I329">
        <v>0</v>
      </c>
      <c r="J329">
        <v>0</v>
      </c>
      <c r="L329">
        <v>0</v>
      </c>
      <c r="M329">
        <v>-32768</v>
      </c>
      <c r="N329">
        <v>32767</v>
      </c>
      <c r="O329">
        <v>0</v>
      </c>
      <c r="P329">
        <v>0</v>
      </c>
      <c r="Q329" t="s">
        <v>155</v>
      </c>
      <c r="R329">
        <v>0</v>
      </c>
      <c r="S329">
        <v>1</v>
      </c>
      <c r="T329" t="s">
        <v>155</v>
      </c>
      <c r="U329">
        <v>0</v>
      </c>
      <c r="V329">
        <v>1</v>
      </c>
      <c r="W329" t="s">
        <v>155</v>
      </c>
      <c r="X329">
        <v>0</v>
      </c>
      <c r="Y329">
        <v>1</v>
      </c>
      <c r="Z329" t="s">
        <v>155</v>
      </c>
      <c r="AA329">
        <v>0</v>
      </c>
      <c r="AB329">
        <v>1</v>
      </c>
      <c r="AC329" t="s">
        <v>155</v>
      </c>
      <c r="AD329">
        <v>0</v>
      </c>
      <c r="AE329">
        <v>1</v>
      </c>
      <c r="AF329" t="s">
        <v>155</v>
      </c>
      <c r="AG329">
        <v>0</v>
      </c>
      <c r="AH329">
        <v>1</v>
      </c>
      <c r="AI329">
        <v>0</v>
      </c>
      <c r="AJ329" t="s">
        <v>155</v>
      </c>
      <c r="AK329">
        <v>0</v>
      </c>
      <c r="AL329">
        <v>1</v>
      </c>
      <c r="AM329" t="s">
        <v>4774</v>
      </c>
      <c r="AN329">
        <v>-32768</v>
      </c>
      <c r="AO329">
        <v>32767</v>
      </c>
      <c r="AP329" t="s">
        <v>4775</v>
      </c>
      <c r="AQ329" t="s">
        <v>157</v>
      </c>
      <c r="AR329" t="s">
        <v>158</v>
      </c>
      <c r="AS329" t="str">
        <f>VLOOKUP('intouch变量（整型） '!$A329,基本表格!$G:$Q,3,FALSE)</f>
        <v>DB1400,INT154</v>
      </c>
      <c r="AT329" t="str">
        <f>VLOOKUP('intouch变量（整型） '!$A329,基本表格!$G:$Q,10,FALSE)</f>
        <v>Yes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</row>
    <row r="330" spans="1:55">
      <c r="A330" t="s">
        <v>5103</v>
      </c>
      <c r="B330" s="11" t="str">
        <f t="shared" si="5"/>
        <v>CHP4</v>
      </c>
      <c r="C330" s="11" t="str">
        <f>VLOOKUP('intouch变量（整型） '!$A330,基本表格!$G:$Q,2,FALSE)</f>
        <v>4#环式刨片机 反馈转速 实际内码</v>
      </c>
      <c r="D330" t="s">
        <v>154</v>
      </c>
      <c r="E330" t="s">
        <v>154</v>
      </c>
      <c r="F330">
        <v>0</v>
      </c>
      <c r="G330" t="s">
        <v>154</v>
      </c>
      <c r="H330" t="s">
        <v>154</v>
      </c>
      <c r="I330">
        <v>0</v>
      </c>
      <c r="J330">
        <v>0</v>
      </c>
      <c r="L330">
        <v>0</v>
      </c>
      <c r="M330">
        <v>-32768</v>
      </c>
      <c r="N330">
        <v>32767</v>
      </c>
      <c r="O330">
        <v>0</v>
      </c>
      <c r="P330">
        <v>0</v>
      </c>
      <c r="Q330" t="s">
        <v>155</v>
      </c>
      <c r="R330">
        <v>0</v>
      </c>
      <c r="S330">
        <v>1</v>
      </c>
      <c r="T330" t="s">
        <v>155</v>
      </c>
      <c r="U330">
        <v>0</v>
      </c>
      <c r="V330">
        <v>1</v>
      </c>
      <c r="W330" t="s">
        <v>155</v>
      </c>
      <c r="X330">
        <v>0</v>
      </c>
      <c r="Y330">
        <v>1</v>
      </c>
      <c r="Z330" t="s">
        <v>155</v>
      </c>
      <c r="AA330">
        <v>0</v>
      </c>
      <c r="AB330">
        <v>1</v>
      </c>
      <c r="AC330" t="s">
        <v>155</v>
      </c>
      <c r="AD330">
        <v>0</v>
      </c>
      <c r="AE330">
        <v>1</v>
      </c>
      <c r="AF330" t="s">
        <v>155</v>
      </c>
      <c r="AG330">
        <v>0</v>
      </c>
      <c r="AH330">
        <v>1</v>
      </c>
      <c r="AI330">
        <v>0</v>
      </c>
      <c r="AJ330" t="s">
        <v>155</v>
      </c>
      <c r="AK330">
        <v>0</v>
      </c>
      <c r="AL330">
        <v>1</v>
      </c>
      <c r="AM330" t="s">
        <v>4774</v>
      </c>
      <c r="AN330">
        <v>-32768</v>
      </c>
      <c r="AO330">
        <v>32767</v>
      </c>
      <c r="AP330" t="s">
        <v>4775</v>
      </c>
      <c r="AQ330" t="s">
        <v>157</v>
      </c>
      <c r="AR330" t="s">
        <v>158</v>
      </c>
      <c r="AS330" t="str">
        <f>VLOOKUP('intouch变量（整型） '!$A330,基本表格!$G:$Q,3,FALSE)</f>
        <v>DB1400,INT202</v>
      </c>
      <c r="AT330" t="str">
        <f>VLOOKUP('intouch变量（整型） '!$A330,基本表格!$G:$Q,10,FALSE)</f>
        <v>Yes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</row>
    <row r="331" spans="1:55">
      <c r="A331" t="s">
        <v>5104</v>
      </c>
      <c r="B331" s="11" t="str">
        <f t="shared" si="5"/>
        <v>CHP4</v>
      </c>
      <c r="C331" s="11" t="str">
        <f>VLOOKUP('intouch变量（整型） '!$A331,基本表格!$G:$Q,2,FALSE)</f>
        <v>4#环式刨片机 反馈电流 实际内码</v>
      </c>
      <c r="D331" t="s">
        <v>154</v>
      </c>
      <c r="E331" t="s">
        <v>154</v>
      </c>
      <c r="F331">
        <v>0</v>
      </c>
      <c r="G331" t="s">
        <v>154</v>
      </c>
      <c r="H331" t="s">
        <v>154</v>
      </c>
      <c r="I331">
        <v>0</v>
      </c>
      <c r="J331">
        <v>0</v>
      </c>
      <c r="L331">
        <v>0</v>
      </c>
      <c r="M331">
        <v>-32768</v>
      </c>
      <c r="N331">
        <v>32767</v>
      </c>
      <c r="O331">
        <v>0</v>
      </c>
      <c r="P331">
        <v>0</v>
      </c>
      <c r="Q331" t="s">
        <v>155</v>
      </c>
      <c r="R331">
        <v>0</v>
      </c>
      <c r="S331">
        <v>1</v>
      </c>
      <c r="T331" t="s">
        <v>155</v>
      </c>
      <c r="U331">
        <v>0</v>
      </c>
      <c r="V331">
        <v>1</v>
      </c>
      <c r="W331" t="s">
        <v>155</v>
      </c>
      <c r="X331">
        <v>0</v>
      </c>
      <c r="Y331">
        <v>1</v>
      </c>
      <c r="Z331" t="s">
        <v>155</v>
      </c>
      <c r="AA331">
        <v>0</v>
      </c>
      <c r="AB331">
        <v>1</v>
      </c>
      <c r="AC331" t="s">
        <v>155</v>
      </c>
      <c r="AD331">
        <v>0</v>
      </c>
      <c r="AE331">
        <v>1</v>
      </c>
      <c r="AF331" t="s">
        <v>155</v>
      </c>
      <c r="AG331">
        <v>0</v>
      </c>
      <c r="AH331">
        <v>1</v>
      </c>
      <c r="AI331">
        <v>0</v>
      </c>
      <c r="AJ331" t="s">
        <v>155</v>
      </c>
      <c r="AK331">
        <v>0</v>
      </c>
      <c r="AL331">
        <v>1</v>
      </c>
      <c r="AM331" t="s">
        <v>4774</v>
      </c>
      <c r="AN331">
        <v>-32768</v>
      </c>
      <c r="AO331">
        <v>32767</v>
      </c>
      <c r="AP331" t="s">
        <v>4775</v>
      </c>
      <c r="AQ331" t="s">
        <v>157</v>
      </c>
      <c r="AR331" t="s">
        <v>158</v>
      </c>
      <c r="AS331" t="str">
        <f>VLOOKUP('intouch变量（整型） '!$A331,基本表格!$G:$Q,3,FALSE)</f>
        <v>DB1400,INT252</v>
      </c>
      <c r="AT331" t="str">
        <f>VLOOKUP('intouch变量（整型） '!$A331,基本表格!$G:$Q,10,FALSE)</f>
        <v>Yes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</row>
    <row r="332" spans="1:55">
      <c r="A332" t="s">
        <v>5105</v>
      </c>
      <c r="B332" s="11" t="str">
        <f t="shared" si="5"/>
        <v>CHP4</v>
      </c>
      <c r="C332" s="11" t="str">
        <f>VLOOKUP('intouch变量（整型） '!$A332,基本表格!$G:$Q,2,FALSE)</f>
        <v>刨片机料仓4#出料螺旋A 电机控制 断链超时时间 秒</v>
      </c>
      <c r="D332" t="s">
        <v>154</v>
      </c>
      <c r="E332" t="s">
        <v>154</v>
      </c>
      <c r="F332">
        <v>0</v>
      </c>
      <c r="G332" t="s">
        <v>154</v>
      </c>
      <c r="H332" t="s">
        <v>154</v>
      </c>
      <c r="I332">
        <v>0</v>
      </c>
      <c r="J332">
        <v>0</v>
      </c>
      <c r="L332">
        <v>0</v>
      </c>
      <c r="M332">
        <v>-32768</v>
      </c>
      <c r="N332">
        <v>32767</v>
      </c>
      <c r="O332">
        <v>0</v>
      </c>
      <c r="P332">
        <v>0</v>
      </c>
      <c r="Q332" t="s">
        <v>155</v>
      </c>
      <c r="R332">
        <v>0</v>
      </c>
      <c r="S332">
        <v>1</v>
      </c>
      <c r="T332" t="s">
        <v>155</v>
      </c>
      <c r="U332">
        <v>0</v>
      </c>
      <c r="V332">
        <v>1</v>
      </c>
      <c r="W332" t="s">
        <v>155</v>
      </c>
      <c r="X332">
        <v>0</v>
      </c>
      <c r="Y332">
        <v>1</v>
      </c>
      <c r="Z332" t="s">
        <v>155</v>
      </c>
      <c r="AA332">
        <v>0</v>
      </c>
      <c r="AB332">
        <v>1</v>
      </c>
      <c r="AC332" t="s">
        <v>155</v>
      </c>
      <c r="AD332">
        <v>0</v>
      </c>
      <c r="AE332">
        <v>1</v>
      </c>
      <c r="AF332" t="s">
        <v>155</v>
      </c>
      <c r="AG332">
        <v>0</v>
      </c>
      <c r="AH332">
        <v>1</v>
      </c>
      <c r="AI332">
        <v>0</v>
      </c>
      <c r="AJ332" t="s">
        <v>155</v>
      </c>
      <c r="AK332">
        <v>0</v>
      </c>
      <c r="AL332">
        <v>1</v>
      </c>
      <c r="AM332" t="s">
        <v>4774</v>
      </c>
      <c r="AN332">
        <v>-32768</v>
      </c>
      <c r="AO332">
        <v>32767</v>
      </c>
      <c r="AP332" t="s">
        <v>4775</v>
      </c>
      <c r="AQ332" t="s">
        <v>157</v>
      </c>
      <c r="AR332" t="s">
        <v>158</v>
      </c>
      <c r="AS332" t="str">
        <f>VLOOKUP('intouch变量（整型） '!$A332,基本表格!$G:$Q,3,FALSE)</f>
        <v>DB1400,INT304</v>
      </c>
      <c r="AT332" t="str">
        <f>VLOOKUP('intouch变量（整型） '!$A332,基本表格!$G:$Q,10,FALSE)</f>
        <v>No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</row>
    <row r="333" spans="1:55">
      <c r="A333" t="s">
        <v>5106</v>
      </c>
      <c r="B333" s="11" t="str">
        <f t="shared" si="5"/>
        <v>CHP4</v>
      </c>
      <c r="C333" s="11" t="str">
        <f>VLOOKUP('intouch变量（整型） '!$A333,基本表格!$G:$Q,2,FALSE)</f>
        <v>刨片机料仓4#出料螺旋A 电机控制 堵料检测时间 秒</v>
      </c>
      <c r="D333" t="s">
        <v>154</v>
      </c>
      <c r="E333" t="s">
        <v>154</v>
      </c>
      <c r="F333">
        <v>0</v>
      </c>
      <c r="G333" t="s">
        <v>154</v>
      </c>
      <c r="H333" t="s">
        <v>154</v>
      </c>
      <c r="I333">
        <v>0</v>
      </c>
      <c r="J333">
        <v>0</v>
      </c>
      <c r="L333">
        <v>0</v>
      </c>
      <c r="M333">
        <v>-32768</v>
      </c>
      <c r="N333">
        <v>32767</v>
      </c>
      <c r="O333">
        <v>0</v>
      </c>
      <c r="P333">
        <v>0</v>
      </c>
      <c r="Q333" t="s">
        <v>155</v>
      </c>
      <c r="R333">
        <v>0</v>
      </c>
      <c r="S333">
        <v>1</v>
      </c>
      <c r="T333" t="s">
        <v>155</v>
      </c>
      <c r="U333">
        <v>0</v>
      </c>
      <c r="V333">
        <v>1</v>
      </c>
      <c r="W333" t="s">
        <v>155</v>
      </c>
      <c r="X333">
        <v>0</v>
      </c>
      <c r="Y333">
        <v>1</v>
      </c>
      <c r="Z333" t="s">
        <v>155</v>
      </c>
      <c r="AA333">
        <v>0</v>
      </c>
      <c r="AB333">
        <v>1</v>
      </c>
      <c r="AC333" t="s">
        <v>155</v>
      </c>
      <c r="AD333">
        <v>0</v>
      </c>
      <c r="AE333">
        <v>1</v>
      </c>
      <c r="AF333" t="s">
        <v>155</v>
      </c>
      <c r="AG333">
        <v>0</v>
      </c>
      <c r="AH333">
        <v>1</v>
      </c>
      <c r="AI333">
        <v>0</v>
      </c>
      <c r="AJ333" t="s">
        <v>155</v>
      </c>
      <c r="AK333">
        <v>0</v>
      </c>
      <c r="AL333">
        <v>1</v>
      </c>
      <c r="AM333" t="s">
        <v>4774</v>
      </c>
      <c r="AN333">
        <v>-32768</v>
      </c>
      <c r="AO333">
        <v>32767</v>
      </c>
      <c r="AP333" t="s">
        <v>4775</v>
      </c>
      <c r="AQ333" t="s">
        <v>157</v>
      </c>
      <c r="AR333" t="s">
        <v>158</v>
      </c>
      <c r="AS333" t="str">
        <f>VLOOKUP('intouch变量（整型） '!$A333,基本表格!$G:$Q,3,FALSE)</f>
        <v>DB1400,INT306</v>
      </c>
      <c r="AT333" t="str">
        <f>VLOOKUP('intouch变量（整型） '!$A333,基本表格!$G:$Q,10,FALSE)</f>
        <v>No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</row>
    <row r="334" spans="1:55">
      <c r="A334" t="s">
        <v>5107</v>
      </c>
      <c r="B334" s="11" t="str">
        <f t="shared" si="5"/>
        <v>CHP4</v>
      </c>
      <c r="C334" s="11" t="str">
        <f>VLOOKUP('intouch变量（整型） '!$A334,基本表格!$G:$Q,2,FALSE)</f>
        <v>刨片机料仓4#出料螺旋A 电机控制 左跑偏检测时间</v>
      </c>
      <c r="D334" t="s">
        <v>154</v>
      </c>
      <c r="E334" t="s">
        <v>154</v>
      </c>
      <c r="F334">
        <v>0</v>
      </c>
      <c r="G334" t="s">
        <v>154</v>
      </c>
      <c r="H334" t="s">
        <v>154</v>
      </c>
      <c r="I334">
        <v>0</v>
      </c>
      <c r="J334">
        <v>0</v>
      </c>
      <c r="L334">
        <v>0</v>
      </c>
      <c r="M334">
        <v>-32768</v>
      </c>
      <c r="N334">
        <v>32767</v>
      </c>
      <c r="O334">
        <v>0</v>
      </c>
      <c r="P334">
        <v>0</v>
      </c>
      <c r="Q334" t="s">
        <v>155</v>
      </c>
      <c r="R334">
        <v>0</v>
      </c>
      <c r="S334">
        <v>1</v>
      </c>
      <c r="T334" t="s">
        <v>155</v>
      </c>
      <c r="U334">
        <v>0</v>
      </c>
      <c r="V334">
        <v>1</v>
      </c>
      <c r="W334" t="s">
        <v>155</v>
      </c>
      <c r="X334">
        <v>0</v>
      </c>
      <c r="Y334">
        <v>1</v>
      </c>
      <c r="Z334" t="s">
        <v>155</v>
      </c>
      <c r="AA334">
        <v>0</v>
      </c>
      <c r="AB334">
        <v>1</v>
      </c>
      <c r="AC334" t="s">
        <v>155</v>
      </c>
      <c r="AD334">
        <v>0</v>
      </c>
      <c r="AE334">
        <v>1</v>
      </c>
      <c r="AF334" t="s">
        <v>155</v>
      </c>
      <c r="AG334">
        <v>0</v>
      </c>
      <c r="AH334">
        <v>1</v>
      </c>
      <c r="AI334">
        <v>0</v>
      </c>
      <c r="AJ334" t="s">
        <v>155</v>
      </c>
      <c r="AK334">
        <v>0</v>
      </c>
      <c r="AL334">
        <v>1</v>
      </c>
      <c r="AM334" t="s">
        <v>4774</v>
      </c>
      <c r="AN334">
        <v>-32768</v>
      </c>
      <c r="AO334">
        <v>32767</v>
      </c>
      <c r="AP334" t="s">
        <v>4775</v>
      </c>
      <c r="AQ334" t="s">
        <v>157</v>
      </c>
      <c r="AR334" t="s">
        <v>158</v>
      </c>
      <c r="AS334" t="str">
        <f>VLOOKUP('intouch变量（整型） '!$A334,基本表格!$G:$Q,3,FALSE)</f>
        <v>DB1400,INT310</v>
      </c>
      <c r="AT334" t="str">
        <f>VLOOKUP('intouch变量（整型） '!$A334,基本表格!$G:$Q,10,FALSE)</f>
        <v>No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</row>
    <row r="335" spans="1:55">
      <c r="A335" t="s">
        <v>5108</v>
      </c>
      <c r="B335" s="11" t="str">
        <f t="shared" si="5"/>
        <v>CHP4</v>
      </c>
      <c r="C335" s="11" t="str">
        <f>VLOOKUP('intouch变量（整型） '!$A335,基本表格!$G:$Q,2,FALSE)</f>
        <v>刨片机料仓4#出料螺旋A 电机控制 右跑偏检测时间</v>
      </c>
      <c r="D335" t="s">
        <v>154</v>
      </c>
      <c r="E335" t="s">
        <v>154</v>
      </c>
      <c r="F335">
        <v>0</v>
      </c>
      <c r="G335" t="s">
        <v>154</v>
      </c>
      <c r="H335" t="s">
        <v>154</v>
      </c>
      <c r="I335">
        <v>0</v>
      </c>
      <c r="J335">
        <v>0</v>
      </c>
      <c r="L335">
        <v>0</v>
      </c>
      <c r="M335">
        <v>-32768</v>
      </c>
      <c r="N335">
        <v>32767</v>
      </c>
      <c r="O335">
        <v>0</v>
      </c>
      <c r="P335">
        <v>0</v>
      </c>
      <c r="Q335" t="s">
        <v>155</v>
      </c>
      <c r="R335">
        <v>0</v>
      </c>
      <c r="S335">
        <v>1</v>
      </c>
      <c r="T335" t="s">
        <v>155</v>
      </c>
      <c r="U335">
        <v>0</v>
      </c>
      <c r="V335">
        <v>1</v>
      </c>
      <c r="W335" t="s">
        <v>155</v>
      </c>
      <c r="X335">
        <v>0</v>
      </c>
      <c r="Y335">
        <v>1</v>
      </c>
      <c r="Z335" t="s">
        <v>155</v>
      </c>
      <c r="AA335">
        <v>0</v>
      </c>
      <c r="AB335">
        <v>1</v>
      </c>
      <c r="AC335" t="s">
        <v>155</v>
      </c>
      <c r="AD335">
        <v>0</v>
      </c>
      <c r="AE335">
        <v>1</v>
      </c>
      <c r="AF335" t="s">
        <v>155</v>
      </c>
      <c r="AG335">
        <v>0</v>
      </c>
      <c r="AH335">
        <v>1</v>
      </c>
      <c r="AI335">
        <v>0</v>
      </c>
      <c r="AJ335" t="s">
        <v>155</v>
      </c>
      <c r="AK335">
        <v>0</v>
      </c>
      <c r="AL335">
        <v>1</v>
      </c>
      <c r="AM335" t="s">
        <v>4774</v>
      </c>
      <c r="AN335">
        <v>-32768</v>
      </c>
      <c r="AO335">
        <v>32767</v>
      </c>
      <c r="AP335" t="s">
        <v>4775</v>
      </c>
      <c r="AQ335" t="s">
        <v>157</v>
      </c>
      <c r="AR335" t="s">
        <v>158</v>
      </c>
      <c r="AS335" t="str">
        <f>VLOOKUP('intouch变量（整型） '!$A335,基本表格!$G:$Q,3,FALSE)</f>
        <v>DB1400,INT314</v>
      </c>
      <c r="AT335" t="str">
        <f>VLOOKUP('intouch变量（整型） '!$A335,基本表格!$G:$Q,10,FALSE)</f>
        <v>No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</row>
    <row r="336" spans="1:55">
      <c r="A336" t="s">
        <v>5109</v>
      </c>
      <c r="B336" s="11" t="str">
        <f t="shared" si="5"/>
        <v>CHP4</v>
      </c>
      <c r="C336" s="11" t="str">
        <f>VLOOKUP('intouch变量（整型） '!$A336,基本表格!$G:$Q,2,FALSE)</f>
        <v>刨片机料仓4#出料螺旋A 电机控制 联动启动延时</v>
      </c>
      <c r="D336" t="s">
        <v>154</v>
      </c>
      <c r="E336" t="s">
        <v>154</v>
      </c>
      <c r="F336">
        <v>0</v>
      </c>
      <c r="G336" t="s">
        <v>154</v>
      </c>
      <c r="H336" t="s">
        <v>154</v>
      </c>
      <c r="I336">
        <v>0</v>
      </c>
      <c r="J336">
        <v>0</v>
      </c>
      <c r="L336">
        <v>0</v>
      </c>
      <c r="M336">
        <v>-32768</v>
      </c>
      <c r="N336">
        <v>32767</v>
      </c>
      <c r="O336">
        <v>0</v>
      </c>
      <c r="P336">
        <v>0</v>
      </c>
      <c r="Q336" t="s">
        <v>155</v>
      </c>
      <c r="R336">
        <v>0</v>
      </c>
      <c r="S336">
        <v>1</v>
      </c>
      <c r="T336" t="s">
        <v>155</v>
      </c>
      <c r="U336">
        <v>0</v>
      </c>
      <c r="V336">
        <v>1</v>
      </c>
      <c r="W336" t="s">
        <v>155</v>
      </c>
      <c r="X336">
        <v>0</v>
      </c>
      <c r="Y336">
        <v>1</v>
      </c>
      <c r="Z336" t="s">
        <v>155</v>
      </c>
      <c r="AA336">
        <v>0</v>
      </c>
      <c r="AB336">
        <v>1</v>
      </c>
      <c r="AC336" t="s">
        <v>155</v>
      </c>
      <c r="AD336">
        <v>0</v>
      </c>
      <c r="AE336">
        <v>1</v>
      </c>
      <c r="AF336" t="s">
        <v>155</v>
      </c>
      <c r="AG336">
        <v>0</v>
      </c>
      <c r="AH336">
        <v>1</v>
      </c>
      <c r="AI336">
        <v>0</v>
      </c>
      <c r="AJ336" t="s">
        <v>155</v>
      </c>
      <c r="AK336">
        <v>0</v>
      </c>
      <c r="AL336">
        <v>1</v>
      </c>
      <c r="AM336" t="s">
        <v>4774</v>
      </c>
      <c r="AN336">
        <v>-32768</v>
      </c>
      <c r="AO336">
        <v>32767</v>
      </c>
      <c r="AP336" t="s">
        <v>4775</v>
      </c>
      <c r="AQ336" t="s">
        <v>157</v>
      </c>
      <c r="AR336" t="s">
        <v>158</v>
      </c>
      <c r="AS336" t="str">
        <f>VLOOKUP('intouch变量（整型） '!$A336,基本表格!$G:$Q,3,FALSE)</f>
        <v>DB1400,INT318</v>
      </c>
      <c r="AT336" t="str">
        <f>VLOOKUP('intouch变量（整型） '!$A336,基本表格!$G:$Q,10,FALSE)</f>
        <v>No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</row>
    <row r="337" spans="1:55">
      <c r="A337" t="s">
        <v>5110</v>
      </c>
      <c r="B337" s="11" t="str">
        <f t="shared" si="5"/>
        <v>CHP4</v>
      </c>
      <c r="C337" s="11" t="str">
        <f>VLOOKUP('intouch变量（整型） '!$A337,基本表格!$G:$Q,2,FALSE)</f>
        <v>刨片机料仓4#出料螺旋A 电机控制 起动转换时间 秒</v>
      </c>
      <c r="D337" t="s">
        <v>154</v>
      </c>
      <c r="E337" t="s">
        <v>154</v>
      </c>
      <c r="F337">
        <v>0</v>
      </c>
      <c r="G337" t="s">
        <v>154</v>
      </c>
      <c r="H337" t="s">
        <v>154</v>
      </c>
      <c r="I337">
        <v>0</v>
      </c>
      <c r="J337">
        <v>0</v>
      </c>
      <c r="L337">
        <v>0</v>
      </c>
      <c r="M337">
        <v>-32768</v>
      </c>
      <c r="N337">
        <v>32767</v>
      </c>
      <c r="O337">
        <v>0</v>
      </c>
      <c r="P337">
        <v>0</v>
      </c>
      <c r="Q337" t="s">
        <v>155</v>
      </c>
      <c r="R337">
        <v>0</v>
      </c>
      <c r="S337">
        <v>1</v>
      </c>
      <c r="T337" t="s">
        <v>155</v>
      </c>
      <c r="U337">
        <v>0</v>
      </c>
      <c r="V337">
        <v>1</v>
      </c>
      <c r="W337" t="s">
        <v>155</v>
      </c>
      <c r="X337">
        <v>0</v>
      </c>
      <c r="Y337">
        <v>1</v>
      </c>
      <c r="Z337" t="s">
        <v>155</v>
      </c>
      <c r="AA337">
        <v>0</v>
      </c>
      <c r="AB337">
        <v>1</v>
      </c>
      <c r="AC337" t="s">
        <v>155</v>
      </c>
      <c r="AD337">
        <v>0</v>
      </c>
      <c r="AE337">
        <v>1</v>
      </c>
      <c r="AF337" t="s">
        <v>155</v>
      </c>
      <c r="AG337">
        <v>0</v>
      </c>
      <c r="AH337">
        <v>1</v>
      </c>
      <c r="AI337">
        <v>0</v>
      </c>
      <c r="AJ337" t="s">
        <v>155</v>
      </c>
      <c r="AK337">
        <v>0</v>
      </c>
      <c r="AL337">
        <v>1</v>
      </c>
      <c r="AM337" t="s">
        <v>4774</v>
      </c>
      <c r="AN337">
        <v>-32768</v>
      </c>
      <c r="AO337">
        <v>32767</v>
      </c>
      <c r="AP337" t="s">
        <v>4775</v>
      </c>
      <c r="AQ337" t="s">
        <v>157</v>
      </c>
      <c r="AR337" t="s">
        <v>158</v>
      </c>
      <c r="AS337" t="str">
        <f>VLOOKUP('intouch变量（整型） '!$A337,基本表格!$G:$Q,3,FALSE)</f>
        <v>DB1400,INT320</v>
      </c>
      <c r="AT337" t="str">
        <f>VLOOKUP('intouch变量（整型） '!$A337,基本表格!$G:$Q,10,FALSE)</f>
        <v>No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</row>
    <row r="338" spans="1:55">
      <c r="A338" t="s">
        <v>5111</v>
      </c>
      <c r="B338" s="11" t="str">
        <f t="shared" si="5"/>
        <v>CHP4</v>
      </c>
      <c r="C338" s="11" t="str">
        <f>VLOOKUP('intouch变量（整型） '!$A338,基本表格!$G:$Q,2,FALSE)</f>
        <v>刨片机料仓4#出料螺旋A 给定频率 实际内码</v>
      </c>
      <c r="D338" t="s">
        <v>154</v>
      </c>
      <c r="E338" t="s">
        <v>154</v>
      </c>
      <c r="F338">
        <v>0</v>
      </c>
      <c r="G338" t="s">
        <v>154</v>
      </c>
      <c r="H338" t="s">
        <v>154</v>
      </c>
      <c r="I338">
        <v>0</v>
      </c>
      <c r="J338">
        <v>0</v>
      </c>
      <c r="L338">
        <v>0</v>
      </c>
      <c r="M338">
        <v>-32768</v>
      </c>
      <c r="N338">
        <v>32767</v>
      </c>
      <c r="O338">
        <v>0</v>
      </c>
      <c r="P338">
        <v>0</v>
      </c>
      <c r="Q338" t="s">
        <v>155</v>
      </c>
      <c r="R338">
        <v>0</v>
      </c>
      <c r="S338">
        <v>1</v>
      </c>
      <c r="T338" t="s">
        <v>155</v>
      </c>
      <c r="U338">
        <v>0</v>
      </c>
      <c r="V338">
        <v>1</v>
      </c>
      <c r="W338" t="s">
        <v>155</v>
      </c>
      <c r="X338">
        <v>0</v>
      </c>
      <c r="Y338">
        <v>1</v>
      </c>
      <c r="Z338" t="s">
        <v>155</v>
      </c>
      <c r="AA338">
        <v>0</v>
      </c>
      <c r="AB338">
        <v>1</v>
      </c>
      <c r="AC338" t="s">
        <v>155</v>
      </c>
      <c r="AD338">
        <v>0</v>
      </c>
      <c r="AE338">
        <v>1</v>
      </c>
      <c r="AF338" t="s">
        <v>155</v>
      </c>
      <c r="AG338">
        <v>0</v>
      </c>
      <c r="AH338">
        <v>1</v>
      </c>
      <c r="AI338">
        <v>0</v>
      </c>
      <c r="AJ338" t="s">
        <v>155</v>
      </c>
      <c r="AK338">
        <v>0</v>
      </c>
      <c r="AL338">
        <v>1</v>
      </c>
      <c r="AM338" t="s">
        <v>4774</v>
      </c>
      <c r="AN338">
        <v>-32768</v>
      </c>
      <c r="AO338">
        <v>32767</v>
      </c>
      <c r="AP338" t="s">
        <v>4775</v>
      </c>
      <c r="AQ338" t="s">
        <v>157</v>
      </c>
      <c r="AR338" t="s">
        <v>158</v>
      </c>
      <c r="AS338" t="str">
        <f>VLOOKUP('intouch变量（整型） '!$A338,基本表格!$G:$Q,3,FALSE)</f>
        <v>DB1400,INT352</v>
      </c>
      <c r="AT338" t="str">
        <f>VLOOKUP('intouch变量（整型） '!$A338,基本表格!$G:$Q,10,FALSE)</f>
        <v>Yes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</row>
    <row r="339" spans="1:55">
      <c r="A339" t="s">
        <v>5112</v>
      </c>
      <c r="B339" s="11" t="str">
        <f t="shared" si="5"/>
        <v>CHP4</v>
      </c>
      <c r="C339" s="11" t="str">
        <f>VLOOKUP('intouch变量（整型） '!$A339,基本表格!$G:$Q,2,FALSE)</f>
        <v>刨片机料仓4#出料螺旋A 反馈频率 实际内码</v>
      </c>
      <c r="D339" t="s">
        <v>154</v>
      </c>
      <c r="E339" t="s">
        <v>154</v>
      </c>
      <c r="F339">
        <v>0</v>
      </c>
      <c r="G339" t="s">
        <v>154</v>
      </c>
      <c r="H339" t="s">
        <v>154</v>
      </c>
      <c r="I339">
        <v>0</v>
      </c>
      <c r="J339">
        <v>0</v>
      </c>
      <c r="L339">
        <v>0</v>
      </c>
      <c r="M339">
        <v>-32768</v>
      </c>
      <c r="N339">
        <v>32767</v>
      </c>
      <c r="O339">
        <v>0</v>
      </c>
      <c r="P339">
        <v>0</v>
      </c>
      <c r="Q339" t="s">
        <v>155</v>
      </c>
      <c r="R339">
        <v>0</v>
      </c>
      <c r="S339">
        <v>1</v>
      </c>
      <c r="T339" t="s">
        <v>155</v>
      </c>
      <c r="U339">
        <v>0</v>
      </c>
      <c r="V339">
        <v>1</v>
      </c>
      <c r="W339" t="s">
        <v>155</v>
      </c>
      <c r="X339">
        <v>0</v>
      </c>
      <c r="Y339">
        <v>1</v>
      </c>
      <c r="Z339" t="s">
        <v>155</v>
      </c>
      <c r="AA339">
        <v>0</v>
      </c>
      <c r="AB339">
        <v>1</v>
      </c>
      <c r="AC339" t="s">
        <v>155</v>
      </c>
      <c r="AD339">
        <v>0</v>
      </c>
      <c r="AE339">
        <v>1</v>
      </c>
      <c r="AF339" t="s">
        <v>155</v>
      </c>
      <c r="AG339">
        <v>0</v>
      </c>
      <c r="AH339">
        <v>1</v>
      </c>
      <c r="AI339">
        <v>0</v>
      </c>
      <c r="AJ339" t="s">
        <v>155</v>
      </c>
      <c r="AK339">
        <v>0</v>
      </c>
      <c r="AL339">
        <v>1</v>
      </c>
      <c r="AM339" t="s">
        <v>4774</v>
      </c>
      <c r="AN339">
        <v>-32768</v>
      </c>
      <c r="AO339">
        <v>32767</v>
      </c>
      <c r="AP339" t="s">
        <v>4775</v>
      </c>
      <c r="AQ339" t="s">
        <v>157</v>
      </c>
      <c r="AR339" t="s">
        <v>158</v>
      </c>
      <c r="AS339" t="str">
        <f>VLOOKUP('intouch变量（整型） '!$A339,基本表格!$G:$Q,3,FALSE)</f>
        <v>DB1400,INT402</v>
      </c>
      <c r="AT339" t="str">
        <f>VLOOKUP('intouch变量（整型） '!$A339,基本表格!$G:$Q,10,FALSE)</f>
        <v>Yes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</row>
    <row r="340" spans="1:55">
      <c r="A340" t="s">
        <v>5113</v>
      </c>
      <c r="B340" s="11" t="str">
        <f t="shared" si="5"/>
        <v>CHP4</v>
      </c>
      <c r="C340" s="11" t="str">
        <f>VLOOKUP('intouch变量（整型） '!$A340,基本表格!$G:$Q,2,FALSE)</f>
        <v>刨片机料仓4#出料螺旋A 变频器通讯 警告</v>
      </c>
      <c r="D340" t="s">
        <v>154</v>
      </c>
      <c r="E340" t="s">
        <v>154</v>
      </c>
      <c r="F340">
        <v>0</v>
      </c>
      <c r="G340" t="s">
        <v>154</v>
      </c>
      <c r="H340" t="s">
        <v>154</v>
      </c>
      <c r="I340">
        <v>0</v>
      </c>
      <c r="J340">
        <v>0</v>
      </c>
      <c r="L340">
        <v>0</v>
      </c>
      <c r="M340">
        <v>-32768</v>
      </c>
      <c r="N340">
        <v>32767</v>
      </c>
      <c r="O340">
        <v>0</v>
      </c>
      <c r="P340">
        <v>0</v>
      </c>
      <c r="Q340" t="s">
        <v>155</v>
      </c>
      <c r="R340">
        <v>0</v>
      </c>
      <c r="S340">
        <v>1</v>
      </c>
      <c r="T340" t="s">
        <v>155</v>
      </c>
      <c r="U340">
        <v>0</v>
      </c>
      <c r="V340">
        <v>1</v>
      </c>
      <c r="W340" t="s">
        <v>155</v>
      </c>
      <c r="X340">
        <v>0</v>
      </c>
      <c r="Y340">
        <v>1</v>
      </c>
      <c r="Z340" t="s">
        <v>155</v>
      </c>
      <c r="AA340">
        <v>0</v>
      </c>
      <c r="AB340">
        <v>1</v>
      </c>
      <c r="AC340" t="s">
        <v>155</v>
      </c>
      <c r="AD340">
        <v>0</v>
      </c>
      <c r="AE340">
        <v>1</v>
      </c>
      <c r="AF340" t="s">
        <v>155</v>
      </c>
      <c r="AG340">
        <v>0</v>
      </c>
      <c r="AH340">
        <v>1</v>
      </c>
      <c r="AI340">
        <v>0</v>
      </c>
      <c r="AJ340" t="s">
        <v>155</v>
      </c>
      <c r="AK340">
        <v>0</v>
      </c>
      <c r="AL340">
        <v>1</v>
      </c>
      <c r="AM340" t="s">
        <v>4774</v>
      </c>
      <c r="AN340">
        <v>-32768</v>
      </c>
      <c r="AO340">
        <v>32767</v>
      </c>
      <c r="AP340" t="s">
        <v>4775</v>
      </c>
      <c r="AQ340" t="s">
        <v>157</v>
      </c>
      <c r="AR340" t="s">
        <v>158</v>
      </c>
      <c r="AS340" t="str">
        <f>VLOOKUP('intouch变量（整型） '!$A340,基本表格!$G:$Q,3,FALSE)</f>
        <v>DB1400,INT452</v>
      </c>
      <c r="AT340" t="str">
        <f>VLOOKUP('intouch变量（整型） '!$A340,基本表格!$G:$Q,10,FALSE)</f>
        <v>Yes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</row>
    <row r="341" spans="1:55">
      <c r="A341" t="s">
        <v>5114</v>
      </c>
      <c r="B341" s="11" t="str">
        <f t="shared" si="5"/>
        <v>CHP4</v>
      </c>
      <c r="C341" s="11" t="str">
        <f>VLOOKUP('intouch变量（整型） '!$A341,基本表格!$G:$Q,2,FALSE)</f>
        <v>刨片机料仓4#出料螺旋A 变频器通讯 报警代码</v>
      </c>
      <c r="D341" t="s">
        <v>154</v>
      </c>
      <c r="E341" t="s">
        <v>154</v>
      </c>
      <c r="F341">
        <v>0</v>
      </c>
      <c r="G341" t="s">
        <v>154</v>
      </c>
      <c r="H341" t="s">
        <v>154</v>
      </c>
      <c r="I341">
        <v>0</v>
      </c>
      <c r="J341">
        <v>0</v>
      </c>
      <c r="L341">
        <v>0</v>
      </c>
      <c r="M341">
        <v>-32768</v>
      </c>
      <c r="N341">
        <v>32767</v>
      </c>
      <c r="O341">
        <v>0</v>
      </c>
      <c r="P341">
        <v>0</v>
      </c>
      <c r="Q341" t="s">
        <v>155</v>
      </c>
      <c r="R341">
        <v>0</v>
      </c>
      <c r="S341">
        <v>1</v>
      </c>
      <c r="T341" t="s">
        <v>155</v>
      </c>
      <c r="U341">
        <v>0</v>
      </c>
      <c r="V341">
        <v>1</v>
      </c>
      <c r="W341" t="s">
        <v>155</v>
      </c>
      <c r="X341">
        <v>0</v>
      </c>
      <c r="Y341">
        <v>1</v>
      </c>
      <c r="Z341" t="s">
        <v>155</v>
      </c>
      <c r="AA341">
        <v>0</v>
      </c>
      <c r="AB341">
        <v>1</v>
      </c>
      <c r="AC341" t="s">
        <v>155</v>
      </c>
      <c r="AD341">
        <v>0</v>
      </c>
      <c r="AE341">
        <v>1</v>
      </c>
      <c r="AF341" t="s">
        <v>155</v>
      </c>
      <c r="AG341">
        <v>0</v>
      </c>
      <c r="AH341">
        <v>1</v>
      </c>
      <c r="AI341">
        <v>0</v>
      </c>
      <c r="AJ341" t="s">
        <v>155</v>
      </c>
      <c r="AK341">
        <v>0</v>
      </c>
      <c r="AL341">
        <v>1</v>
      </c>
      <c r="AM341" t="s">
        <v>4774</v>
      </c>
      <c r="AN341">
        <v>-32768</v>
      </c>
      <c r="AO341">
        <v>32767</v>
      </c>
      <c r="AP341" t="s">
        <v>4775</v>
      </c>
      <c r="AQ341" t="s">
        <v>157</v>
      </c>
      <c r="AR341" t="s">
        <v>158</v>
      </c>
      <c r="AS341" t="str">
        <f>VLOOKUP('intouch变量（整型） '!$A341,基本表格!$G:$Q,3,FALSE)</f>
        <v>DB1400,INT454</v>
      </c>
      <c r="AT341" t="str">
        <f>VLOOKUP('intouch变量（整型） '!$A341,基本表格!$G:$Q,10,FALSE)</f>
        <v>Yes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</row>
    <row r="342" spans="1:55">
      <c r="A342" t="s">
        <v>5115</v>
      </c>
      <c r="B342" s="11" t="str">
        <f t="shared" si="5"/>
        <v>CHP4</v>
      </c>
      <c r="C342" s="11" t="str">
        <f>VLOOKUP('intouch变量（整型） '!$A342,基本表格!$G:$Q,2,FALSE)</f>
        <v>刨片机料仓4#出料螺旋A 反馈转速 实际内码</v>
      </c>
      <c r="D342" t="s">
        <v>154</v>
      </c>
      <c r="E342" t="s">
        <v>154</v>
      </c>
      <c r="F342">
        <v>0</v>
      </c>
      <c r="G342" t="s">
        <v>154</v>
      </c>
      <c r="H342" t="s">
        <v>154</v>
      </c>
      <c r="I342">
        <v>0</v>
      </c>
      <c r="J342">
        <v>0</v>
      </c>
      <c r="L342">
        <v>0</v>
      </c>
      <c r="M342">
        <v>-32768</v>
      </c>
      <c r="N342">
        <v>32767</v>
      </c>
      <c r="O342">
        <v>0</v>
      </c>
      <c r="P342">
        <v>0</v>
      </c>
      <c r="Q342" t="s">
        <v>155</v>
      </c>
      <c r="R342">
        <v>0</v>
      </c>
      <c r="S342">
        <v>1</v>
      </c>
      <c r="T342" t="s">
        <v>155</v>
      </c>
      <c r="U342">
        <v>0</v>
      </c>
      <c r="V342">
        <v>1</v>
      </c>
      <c r="W342" t="s">
        <v>155</v>
      </c>
      <c r="X342">
        <v>0</v>
      </c>
      <c r="Y342">
        <v>1</v>
      </c>
      <c r="Z342" t="s">
        <v>155</v>
      </c>
      <c r="AA342">
        <v>0</v>
      </c>
      <c r="AB342">
        <v>1</v>
      </c>
      <c r="AC342" t="s">
        <v>155</v>
      </c>
      <c r="AD342">
        <v>0</v>
      </c>
      <c r="AE342">
        <v>1</v>
      </c>
      <c r="AF342" t="s">
        <v>155</v>
      </c>
      <c r="AG342">
        <v>0</v>
      </c>
      <c r="AH342">
        <v>1</v>
      </c>
      <c r="AI342">
        <v>0</v>
      </c>
      <c r="AJ342" t="s">
        <v>155</v>
      </c>
      <c r="AK342">
        <v>0</v>
      </c>
      <c r="AL342">
        <v>1</v>
      </c>
      <c r="AM342" t="s">
        <v>4774</v>
      </c>
      <c r="AN342">
        <v>-32768</v>
      </c>
      <c r="AO342">
        <v>32767</v>
      </c>
      <c r="AP342" t="s">
        <v>4775</v>
      </c>
      <c r="AQ342" t="s">
        <v>157</v>
      </c>
      <c r="AR342" t="s">
        <v>158</v>
      </c>
      <c r="AS342" t="str">
        <f>VLOOKUP('intouch变量（整型） '!$A342,基本表格!$G:$Q,3,FALSE)</f>
        <v>DB1400,INT502</v>
      </c>
      <c r="AT342" t="str">
        <f>VLOOKUP('intouch变量（整型） '!$A342,基本表格!$G:$Q,10,FALSE)</f>
        <v>Yes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</row>
    <row r="343" spans="1:55">
      <c r="A343" t="s">
        <v>5116</v>
      </c>
      <c r="B343" s="11" t="str">
        <f t="shared" si="5"/>
        <v>CHP4</v>
      </c>
      <c r="C343" s="11" t="str">
        <f>VLOOKUP('intouch变量（整型） '!$A343,基本表格!$G:$Q,2,FALSE)</f>
        <v>刨片机料仓4#出料螺旋A 反馈电流 实际内码</v>
      </c>
      <c r="D343" t="s">
        <v>154</v>
      </c>
      <c r="E343" t="s">
        <v>154</v>
      </c>
      <c r="F343">
        <v>0</v>
      </c>
      <c r="G343" t="s">
        <v>154</v>
      </c>
      <c r="H343" t="s">
        <v>154</v>
      </c>
      <c r="I343">
        <v>0</v>
      </c>
      <c r="J343">
        <v>0</v>
      </c>
      <c r="L343">
        <v>0</v>
      </c>
      <c r="M343">
        <v>-32768</v>
      </c>
      <c r="N343">
        <v>32767</v>
      </c>
      <c r="O343">
        <v>0</v>
      </c>
      <c r="P343">
        <v>0</v>
      </c>
      <c r="Q343" t="s">
        <v>155</v>
      </c>
      <c r="R343">
        <v>0</v>
      </c>
      <c r="S343">
        <v>1</v>
      </c>
      <c r="T343" t="s">
        <v>155</v>
      </c>
      <c r="U343">
        <v>0</v>
      </c>
      <c r="V343">
        <v>1</v>
      </c>
      <c r="W343" t="s">
        <v>155</v>
      </c>
      <c r="X343">
        <v>0</v>
      </c>
      <c r="Y343">
        <v>1</v>
      </c>
      <c r="Z343" t="s">
        <v>155</v>
      </c>
      <c r="AA343">
        <v>0</v>
      </c>
      <c r="AB343">
        <v>1</v>
      </c>
      <c r="AC343" t="s">
        <v>155</v>
      </c>
      <c r="AD343">
        <v>0</v>
      </c>
      <c r="AE343">
        <v>1</v>
      </c>
      <c r="AF343" t="s">
        <v>155</v>
      </c>
      <c r="AG343">
        <v>0</v>
      </c>
      <c r="AH343">
        <v>1</v>
      </c>
      <c r="AI343">
        <v>0</v>
      </c>
      <c r="AJ343" t="s">
        <v>155</v>
      </c>
      <c r="AK343">
        <v>0</v>
      </c>
      <c r="AL343">
        <v>1</v>
      </c>
      <c r="AM343" t="s">
        <v>4774</v>
      </c>
      <c r="AN343">
        <v>-32768</v>
      </c>
      <c r="AO343">
        <v>32767</v>
      </c>
      <c r="AP343" t="s">
        <v>4775</v>
      </c>
      <c r="AQ343" t="s">
        <v>157</v>
      </c>
      <c r="AR343" t="s">
        <v>158</v>
      </c>
      <c r="AS343" t="str">
        <f>VLOOKUP('intouch变量（整型） '!$A343,基本表格!$G:$Q,3,FALSE)</f>
        <v>DB1400,INT552</v>
      </c>
      <c r="AT343" t="str">
        <f>VLOOKUP('intouch变量（整型） '!$A343,基本表格!$G:$Q,10,FALSE)</f>
        <v>Yes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</row>
    <row r="344" spans="1:55">
      <c r="A344" t="s">
        <v>5117</v>
      </c>
      <c r="B344" s="11" t="str">
        <f t="shared" si="5"/>
        <v>CHP4</v>
      </c>
      <c r="C344" s="11" t="str">
        <f>VLOOKUP('intouch变量（整型） '!$A344,基本表格!$G:$Q,2,FALSE)</f>
        <v>刨片机料仓4#出料螺旋B 电机控制 断链超时时间 秒</v>
      </c>
      <c r="D344" t="s">
        <v>154</v>
      </c>
      <c r="E344" t="s">
        <v>154</v>
      </c>
      <c r="F344">
        <v>0</v>
      </c>
      <c r="G344" t="s">
        <v>154</v>
      </c>
      <c r="H344" t="s">
        <v>154</v>
      </c>
      <c r="I344">
        <v>0</v>
      </c>
      <c r="J344">
        <v>0</v>
      </c>
      <c r="L344">
        <v>0</v>
      </c>
      <c r="M344">
        <v>-32768</v>
      </c>
      <c r="N344">
        <v>32767</v>
      </c>
      <c r="O344">
        <v>0</v>
      </c>
      <c r="P344">
        <v>0</v>
      </c>
      <c r="Q344" t="s">
        <v>155</v>
      </c>
      <c r="R344">
        <v>0</v>
      </c>
      <c r="S344">
        <v>1</v>
      </c>
      <c r="T344" t="s">
        <v>155</v>
      </c>
      <c r="U344">
        <v>0</v>
      </c>
      <c r="V344">
        <v>1</v>
      </c>
      <c r="W344" t="s">
        <v>155</v>
      </c>
      <c r="X344">
        <v>0</v>
      </c>
      <c r="Y344">
        <v>1</v>
      </c>
      <c r="Z344" t="s">
        <v>155</v>
      </c>
      <c r="AA344">
        <v>0</v>
      </c>
      <c r="AB344">
        <v>1</v>
      </c>
      <c r="AC344" t="s">
        <v>155</v>
      </c>
      <c r="AD344">
        <v>0</v>
      </c>
      <c r="AE344">
        <v>1</v>
      </c>
      <c r="AF344" t="s">
        <v>155</v>
      </c>
      <c r="AG344">
        <v>0</v>
      </c>
      <c r="AH344">
        <v>1</v>
      </c>
      <c r="AI344">
        <v>0</v>
      </c>
      <c r="AJ344" t="s">
        <v>155</v>
      </c>
      <c r="AK344">
        <v>0</v>
      </c>
      <c r="AL344">
        <v>1</v>
      </c>
      <c r="AM344" t="s">
        <v>4774</v>
      </c>
      <c r="AN344">
        <v>-32768</v>
      </c>
      <c r="AO344">
        <v>32767</v>
      </c>
      <c r="AP344" t="s">
        <v>4775</v>
      </c>
      <c r="AQ344" t="s">
        <v>157</v>
      </c>
      <c r="AR344" t="s">
        <v>158</v>
      </c>
      <c r="AS344" t="str">
        <f>VLOOKUP('intouch变量（整型） '!$A344,基本表格!$G:$Q,3,FALSE)</f>
        <v>DB1400,INT604</v>
      </c>
      <c r="AT344" t="str">
        <f>VLOOKUP('intouch变量（整型） '!$A344,基本表格!$G:$Q,10,FALSE)</f>
        <v>No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</row>
    <row r="345" spans="1:55">
      <c r="A345" t="s">
        <v>5118</v>
      </c>
      <c r="B345" s="11" t="str">
        <f t="shared" si="5"/>
        <v>CHP4</v>
      </c>
      <c r="C345" s="11" t="str">
        <f>VLOOKUP('intouch变量（整型） '!$A345,基本表格!$G:$Q,2,FALSE)</f>
        <v>刨片机料仓4#出料螺旋B 电机控制 堵料检测时间 秒</v>
      </c>
      <c r="D345" t="s">
        <v>154</v>
      </c>
      <c r="E345" t="s">
        <v>154</v>
      </c>
      <c r="F345">
        <v>0</v>
      </c>
      <c r="G345" t="s">
        <v>154</v>
      </c>
      <c r="H345" t="s">
        <v>154</v>
      </c>
      <c r="I345">
        <v>0</v>
      </c>
      <c r="J345">
        <v>0</v>
      </c>
      <c r="L345">
        <v>0</v>
      </c>
      <c r="M345">
        <v>-32768</v>
      </c>
      <c r="N345">
        <v>32767</v>
      </c>
      <c r="O345">
        <v>0</v>
      </c>
      <c r="P345">
        <v>0</v>
      </c>
      <c r="Q345" t="s">
        <v>155</v>
      </c>
      <c r="R345">
        <v>0</v>
      </c>
      <c r="S345">
        <v>1</v>
      </c>
      <c r="T345" t="s">
        <v>155</v>
      </c>
      <c r="U345">
        <v>0</v>
      </c>
      <c r="V345">
        <v>1</v>
      </c>
      <c r="W345" t="s">
        <v>155</v>
      </c>
      <c r="X345">
        <v>0</v>
      </c>
      <c r="Y345">
        <v>1</v>
      </c>
      <c r="Z345" t="s">
        <v>155</v>
      </c>
      <c r="AA345">
        <v>0</v>
      </c>
      <c r="AB345">
        <v>1</v>
      </c>
      <c r="AC345" t="s">
        <v>155</v>
      </c>
      <c r="AD345">
        <v>0</v>
      </c>
      <c r="AE345">
        <v>1</v>
      </c>
      <c r="AF345" t="s">
        <v>155</v>
      </c>
      <c r="AG345">
        <v>0</v>
      </c>
      <c r="AH345">
        <v>1</v>
      </c>
      <c r="AI345">
        <v>0</v>
      </c>
      <c r="AJ345" t="s">
        <v>155</v>
      </c>
      <c r="AK345">
        <v>0</v>
      </c>
      <c r="AL345">
        <v>1</v>
      </c>
      <c r="AM345" t="s">
        <v>4774</v>
      </c>
      <c r="AN345">
        <v>-32768</v>
      </c>
      <c r="AO345">
        <v>32767</v>
      </c>
      <c r="AP345" t="s">
        <v>4775</v>
      </c>
      <c r="AQ345" t="s">
        <v>157</v>
      </c>
      <c r="AR345" t="s">
        <v>158</v>
      </c>
      <c r="AS345" t="str">
        <f>VLOOKUP('intouch变量（整型） '!$A345,基本表格!$G:$Q,3,FALSE)</f>
        <v>DB1400,INT606</v>
      </c>
      <c r="AT345" t="str">
        <f>VLOOKUP('intouch变量（整型） '!$A345,基本表格!$G:$Q,10,FALSE)</f>
        <v>No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</row>
    <row r="346" spans="1:55">
      <c r="A346" t="s">
        <v>5119</v>
      </c>
      <c r="B346" s="11" t="str">
        <f t="shared" si="5"/>
        <v>CHP4</v>
      </c>
      <c r="C346" s="11" t="str">
        <f>VLOOKUP('intouch变量（整型） '!$A346,基本表格!$G:$Q,2,FALSE)</f>
        <v>刨片机料仓4#出料螺旋B 电机控制 左跑偏检测时间</v>
      </c>
      <c r="D346" t="s">
        <v>154</v>
      </c>
      <c r="E346" t="s">
        <v>154</v>
      </c>
      <c r="F346">
        <v>0</v>
      </c>
      <c r="G346" t="s">
        <v>154</v>
      </c>
      <c r="H346" t="s">
        <v>154</v>
      </c>
      <c r="I346">
        <v>0</v>
      </c>
      <c r="J346">
        <v>0</v>
      </c>
      <c r="L346">
        <v>0</v>
      </c>
      <c r="M346">
        <v>-32768</v>
      </c>
      <c r="N346">
        <v>32767</v>
      </c>
      <c r="O346">
        <v>0</v>
      </c>
      <c r="P346">
        <v>0</v>
      </c>
      <c r="Q346" t="s">
        <v>155</v>
      </c>
      <c r="R346">
        <v>0</v>
      </c>
      <c r="S346">
        <v>1</v>
      </c>
      <c r="T346" t="s">
        <v>155</v>
      </c>
      <c r="U346">
        <v>0</v>
      </c>
      <c r="V346">
        <v>1</v>
      </c>
      <c r="W346" t="s">
        <v>155</v>
      </c>
      <c r="X346">
        <v>0</v>
      </c>
      <c r="Y346">
        <v>1</v>
      </c>
      <c r="Z346" t="s">
        <v>155</v>
      </c>
      <c r="AA346">
        <v>0</v>
      </c>
      <c r="AB346">
        <v>1</v>
      </c>
      <c r="AC346" t="s">
        <v>155</v>
      </c>
      <c r="AD346">
        <v>0</v>
      </c>
      <c r="AE346">
        <v>1</v>
      </c>
      <c r="AF346" t="s">
        <v>155</v>
      </c>
      <c r="AG346">
        <v>0</v>
      </c>
      <c r="AH346">
        <v>1</v>
      </c>
      <c r="AI346">
        <v>0</v>
      </c>
      <c r="AJ346" t="s">
        <v>155</v>
      </c>
      <c r="AK346">
        <v>0</v>
      </c>
      <c r="AL346">
        <v>1</v>
      </c>
      <c r="AM346" t="s">
        <v>4774</v>
      </c>
      <c r="AN346">
        <v>-32768</v>
      </c>
      <c r="AO346">
        <v>32767</v>
      </c>
      <c r="AP346" t="s">
        <v>4775</v>
      </c>
      <c r="AQ346" t="s">
        <v>157</v>
      </c>
      <c r="AR346" t="s">
        <v>158</v>
      </c>
      <c r="AS346" t="str">
        <f>VLOOKUP('intouch变量（整型） '!$A346,基本表格!$G:$Q,3,FALSE)</f>
        <v>DB1400,INT610</v>
      </c>
      <c r="AT346" t="str">
        <f>VLOOKUP('intouch变量（整型） '!$A346,基本表格!$G:$Q,10,FALSE)</f>
        <v>No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</row>
    <row r="347" spans="1:55">
      <c r="A347" t="s">
        <v>5120</v>
      </c>
      <c r="B347" s="11" t="str">
        <f t="shared" si="5"/>
        <v>CHP4</v>
      </c>
      <c r="C347" s="11" t="str">
        <f>VLOOKUP('intouch变量（整型） '!$A347,基本表格!$G:$Q,2,FALSE)</f>
        <v>刨片机料仓4#出料螺旋B 电机控制 右跑偏检测时间</v>
      </c>
      <c r="D347" t="s">
        <v>154</v>
      </c>
      <c r="E347" t="s">
        <v>154</v>
      </c>
      <c r="F347">
        <v>0</v>
      </c>
      <c r="G347" t="s">
        <v>154</v>
      </c>
      <c r="H347" t="s">
        <v>154</v>
      </c>
      <c r="I347">
        <v>0</v>
      </c>
      <c r="J347">
        <v>0</v>
      </c>
      <c r="L347">
        <v>0</v>
      </c>
      <c r="M347">
        <v>-32768</v>
      </c>
      <c r="N347">
        <v>32767</v>
      </c>
      <c r="O347">
        <v>0</v>
      </c>
      <c r="P347">
        <v>0</v>
      </c>
      <c r="Q347" t="s">
        <v>155</v>
      </c>
      <c r="R347">
        <v>0</v>
      </c>
      <c r="S347">
        <v>1</v>
      </c>
      <c r="T347" t="s">
        <v>155</v>
      </c>
      <c r="U347">
        <v>0</v>
      </c>
      <c r="V347">
        <v>1</v>
      </c>
      <c r="W347" t="s">
        <v>155</v>
      </c>
      <c r="X347">
        <v>0</v>
      </c>
      <c r="Y347">
        <v>1</v>
      </c>
      <c r="Z347" t="s">
        <v>155</v>
      </c>
      <c r="AA347">
        <v>0</v>
      </c>
      <c r="AB347">
        <v>1</v>
      </c>
      <c r="AC347" t="s">
        <v>155</v>
      </c>
      <c r="AD347">
        <v>0</v>
      </c>
      <c r="AE347">
        <v>1</v>
      </c>
      <c r="AF347" t="s">
        <v>155</v>
      </c>
      <c r="AG347">
        <v>0</v>
      </c>
      <c r="AH347">
        <v>1</v>
      </c>
      <c r="AI347">
        <v>0</v>
      </c>
      <c r="AJ347" t="s">
        <v>155</v>
      </c>
      <c r="AK347">
        <v>0</v>
      </c>
      <c r="AL347">
        <v>1</v>
      </c>
      <c r="AM347" t="s">
        <v>4774</v>
      </c>
      <c r="AN347">
        <v>-32768</v>
      </c>
      <c r="AO347">
        <v>32767</v>
      </c>
      <c r="AP347" t="s">
        <v>4775</v>
      </c>
      <c r="AQ347" t="s">
        <v>157</v>
      </c>
      <c r="AR347" t="s">
        <v>158</v>
      </c>
      <c r="AS347" t="str">
        <f>VLOOKUP('intouch变量（整型） '!$A347,基本表格!$G:$Q,3,FALSE)</f>
        <v>DB1400,INT614</v>
      </c>
      <c r="AT347" t="str">
        <f>VLOOKUP('intouch变量（整型） '!$A347,基本表格!$G:$Q,10,FALSE)</f>
        <v>No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</row>
    <row r="348" spans="1:55">
      <c r="A348" t="s">
        <v>5121</v>
      </c>
      <c r="B348" s="11" t="str">
        <f t="shared" si="5"/>
        <v>CHP4</v>
      </c>
      <c r="C348" s="11" t="str">
        <f>VLOOKUP('intouch变量（整型） '!$A348,基本表格!$G:$Q,2,FALSE)</f>
        <v>刨片机料仓4#出料螺旋B 电机控制 联动启动延时</v>
      </c>
      <c r="D348" t="s">
        <v>154</v>
      </c>
      <c r="E348" t="s">
        <v>154</v>
      </c>
      <c r="F348">
        <v>0</v>
      </c>
      <c r="G348" t="s">
        <v>154</v>
      </c>
      <c r="H348" t="s">
        <v>154</v>
      </c>
      <c r="I348">
        <v>0</v>
      </c>
      <c r="J348">
        <v>0</v>
      </c>
      <c r="L348">
        <v>0</v>
      </c>
      <c r="M348">
        <v>-32768</v>
      </c>
      <c r="N348">
        <v>32767</v>
      </c>
      <c r="O348">
        <v>0</v>
      </c>
      <c r="P348">
        <v>0</v>
      </c>
      <c r="Q348" t="s">
        <v>155</v>
      </c>
      <c r="R348">
        <v>0</v>
      </c>
      <c r="S348">
        <v>1</v>
      </c>
      <c r="T348" t="s">
        <v>155</v>
      </c>
      <c r="U348">
        <v>0</v>
      </c>
      <c r="V348">
        <v>1</v>
      </c>
      <c r="W348" t="s">
        <v>155</v>
      </c>
      <c r="X348">
        <v>0</v>
      </c>
      <c r="Y348">
        <v>1</v>
      </c>
      <c r="Z348" t="s">
        <v>155</v>
      </c>
      <c r="AA348">
        <v>0</v>
      </c>
      <c r="AB348">
        <v>1</v>
      </c>
      <c r="AC348" t="s">
        <v>155</v>
      </c>
      <c r="AD348">
        <v>0</v>
      </c>
      <c r="AE348">
        <v>1</v>
      </c>
      <c r="AF348" t="s">
        <v>155</v>
      </c>
      <c r="AG348">
        <v>0</v>
      </c>
      <c r="AH348">
        <v>1</v>
      </c>
      <c r="AI348">
        <v>0</v>
      </c>
      <c r="AJ348" t="s">
        <v>155</v>
      </c>
      <c r="AK348">
        <v>0</v>
      </c>
      <c r="AL348">
        <v>1</v>
      </c>
      <c r="AM348" t="s">
        <v>4774</v>
      </c>
      <c r="AN348">
        <v>-32768</v>
      </c>
      <c r="AO348">
        <v>32767</v>
      </c>
      <c r="AP348" t="s">
        <v>4775</v>
      </c>
      <c r="AQ348" t="s">
        <v>157</v>
      </c>
      <c r="AR348" t="s">
        <v>158</v>
      </c>
      <c r="AS348" t="str">
        <f>VLOOKUP('intouch变量（整型） '!$A348,基本表格!$G:$Q,3,FALSE)</f>
        <v>DB1400,INT618</v>
      </c>
      <c r="AT348" t="str">
        <f>VLOOKUP('intouch变量（整型） '!$A348,基本表格!$G:$Q,10,FALSE)</f>
        <v>No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</row>
    <row r="349" spans="1:55">
      <c r="A349" t="s">
        <v>5122</v>
      </c>
      <c r="B349" s="11" t="str">
        <f t="shared" si="5"/>
        <v>CHP4</v>
      </c>
      <c r="C349" s="11" t="str">
        <f>VLOOKUP('intouch变量（整型） '!$A349,基本表格!$G:$Q,2,FALSE)</f>
        <v>刨片机料仓4#出料螺旋B 电机控制 起动转换时间 秒</v>
      </c>
      <c r="D349" t="s">
        <v>154</v>
      </c>
      <c r="E349" t="s">
        <v>154</v>
      </c>
      <c r="F349">
        <v>0</v>
      </c>
      <c r="G349" t="s">
        <v>154</v>
      </c>
      <c r="H349" t="s">
        <v>154</v>
      </c>
      <c r="I349">
        <v>0</v>
      </c>
      <c r="J349">
        <v>0</v>
      </c>
      <c r="L349">
        <v>0</v>
      </c>
      <c r="M349">
        <v>-32768</v>
      </c>
      <c r="N349">
        <v>32767</v>
      </c>
      <c r="O349">
        <v>0</v>
      </c>
      <c r="P349">
        <v>0</v>
      </c>
      <c r="Q349" t="s">
        <v>155</v>
      </c>
      <c r="R349">
        <v>0</v>
      </c>
      <c r="S349">
        <v>1</v>
      </c>
      <c r="T349" t="s">
        <v>155</v>
      </c>
      <c r="U349">
        <v>0</v>
      </c>
      <c r="V349">
        <v>1</v>
      </c>
      <c r="W349" t="s">
        <v>155</v>
      </c>
      <c r="X349">
        <v>0</v>
      </c>
      <c r="Y349">
        <v>1</v>
      </c>
      <c r="Z349" t="s">
        <v>155</v>
      </c>
      <c r="AA349">
        <v>0</v>
      </c>
      <c r="AB349">
        <v>1</v>
      </c>
      <c r="AC349" t="s">
        <v>155</v>
      </c>
      <c r="AD349">
        <v>0</v>
      </c>
      <c r="AE349">
        <v>1</v>
      </c>
      <c r="AF349" t="s">
        <v>155</v>
      </c>
      <c r="AG349">
        <v>0</v>
      </c>
      <c r="AH349">
        <v>1</v>
      </c>
      <c r="AI349">
        <v>0</v>
      </c>
      <c r="AJ349" t="s">
        <v>155</v>
      </c>
      <c r="AK349">
        <v>0</v>
      </c>
      <c r="AL349">
        <v>1</v>
      </c>
      <c r="AM349" t="s">
        <v>4774</v>
      </c>
      <c r="AN349">
        <v>-32768</v>
      </c>
      <c r="AO349">
        <v>32767</v>
      </c>
      <c r="AP349" t="s">
        <v>4775</v>
      </c>
      <c r="AQ349" t="s">
        <v>157</v>
      </c>
      <c r="AR349" t="s">
        <v>158</v>
      </c>
      <c r="AS349" t="str">
        <f>VLOOKUP('intouch变量（整型） '!$A349,基本表格!$G:$Q,3,FALSE)</f>
        <v>DB1400,INT620</v>
      </c>
      <c r="AT349" t="str">
        <f>VLOOKUP('intouch变量（整型） '!$A349,基本表格!$G:$Q,10,FALSE)</f>
        <v>No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</row>
    <row r="350" spans="1:55">
      <c r="A350" t="s">
        <v>5123</v>
      </c>
      <c r="B350" s="11" t="str">
        <f t="shared" si="5"/>
        <v>CHP4</v>
      </c>
      <c r="C350" s="11" t="str">
        <f>VLOOKUP('intouch变量（整型） '!$A350,基本表格!$G:$Q,2,FALSE)</f>
        <v>刨片机料仓4#出料螺旋B 给定频率 实际内码</v>
      </c>
      <c r="D350" t="s">
        <v>154</v>
      </c>
      <c r="E350" t="s">
        <v>154</v>
      </c>
      <c r="F350">
        <v>0</v>
      </c>
      <c r="G350" t="s">
        <v>154</v>
      </c>
      <c r="H350" t="s">
        <v>154</v>
      </c>
      <c r="I350">
        <v>0</v>
      </c>
      <c r="J350">
        <v>0</v>
      </c>
      <c r="L350">
        <v>0</v>
      </c>
      <c r="M350">
        <v>-32768</v>
      </c>
      <c r="N350">
        <v>32767</v>
      </c>
      <c r="O350">
        <v>0</v>
      </c>
      <c r="P350">
        <v>0</v>
      </c>
      <c r="Q350" t="s">
        <v>155</v>
      </c>
      <c r="R350">
        <v>0</v>
      </c>
      <c r="S350">
        <v>1</v>
      </c>
      <c r="T350" t="s">
        <v>155</v>
      </c>
      <c r="U350">
        <v>0</v>
      </c>
      <c r="V350">
        <v>1</v>
      </c>
      <c r="W350" t="s">
        <v>155</v>
      </c>
      <c r="X350">
        <v>0</v>
      </c>
      <c r="Y350">
        <v>1</v>
      </c>
      <c r="Z350" t="s">
        <v>155</v>
      </c>
      <c r="AA350">
        <v>0</v>
      </c>
      <c r="AB350">
        <v>1</v>
      </c>
      <c r="AC350" t="s">
        <v>155</v>
      </c>
      <c r="AD350">
        <v>0</v>
      </c>
      <c r="AE350">
        <v>1</v>
      </c>
      <c r="AF350" t="s">
        <v>155</v>
      </c>
      <c r="AG350">
        <v>0</v>
      </c>
      <c r="AH350">
        <v>1</v>
      </c>
      <c r="AI350">
        <v>0</v>
      </c>
      <c r="AJ350" t="s">
        <v>155</v>
      </c>
      <c r="AK350">
        <v>0</v>
      </c>
      <c r="AL350">
        <v>1</v>
      </c>
      <c r="AM350" t="s">
        <v>4774</v>
      </c>
      <c r="AN350">
        <v>-32768</v>
      </c>
      <c r="AO350">
        <v>32767</v>
      </c>
      <c r="AP350" t="s">
        <v>4775</v>
      </c>
      <c r="AQ350" t="s">
        <v>157</v>
      </c>
      <c r="AR350" t="s">
        <v>158</v>
      </c>
      <c r="AS350" t="str">
        <f>VLOOKUP('intouch变量（整型） '!$A350,基本表格!$G:$Q,3,FALSE)</f>
        <v>DB1400,INT652</v>
      </c>
      <c r="AT350" t="str">
        <f>VLOOKUP('intouch变量（整型） '!$A350,基本表格!$G:$Q,10,FALSE)</f>
        <v>Yes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</row>
    <row r="351" spans="1:55">
      <c r="A351" t="s">
        <v>5124</v>
      </c>
      <c r="B351" s="11" t="str">
        <f t="shared" si="5"/>
        <v>CHP4</v>
      </c>
      <c r="C351" s="11" t="str">
        <f>VLOOKUP('intouch变量（整型） '!$A351,基本表格!$G:$Q,2,FALSE)</f>
        <v>刨片机料仓4#出料螺旋B 反馈频率 实际内码</v>
      </c>
      <c r="D351" t="s">
        <v>154</v>
      </c>
      <c r="E351" t="s">
        <v>154</v>
      </c>
      <c r="F351">
        <v>0</v>
      </c>
      <c r="G351" t="s">
        <v>154</v>
      </c>
      <c r="H351" t="s">
        <v>154</v>
      </c>
      <c r="I351">
        <v>0</v>
      </c>
      <c r="J351">
        <v>0</v>
      </c>
      <c r="L351">
        <v>0</v>
      </c>
      <c r="M351">
        <v>-32768</v>
      </c>
      <c r="N351">
        <v>32767</v>
      </c>
      <c r="O351">
        <v>0</v>
      </c>
      <c r="P351">
        <v>0</v>
      </c>
      <c r="Q351" t="s">
        <v>155</v>
      </c>
      <c r="R351">
        <v>0</v>
      </c>
      <c r="S351">
        <v>1</v>
      </c>
      <c r="T351" t="s">
        <v>155</v>
      </c>
      <c r="U351">
        <v>0</v>
      </c>
      <c r="V351">
        <v>1</v>
      </c>
      <c r="W351" t="s">
        <v>155</v>
      </c>
      <c r="X351">
        <v>0</v>
      </c>
      <c r="Y351">
        <v>1</v>
      </c>
      <c r="Z351" t="s">
        <v>155</v>
      </c>
      <c r="AA351">
        <v>0</v>
      </c>
      <c r="AB351">
        <v>1</v>
      </c>
      <c r="AC351" t="s">
        <v>155</v>
      </c>
      <c r="AD351">
        <v>0</v>
      </c>
      <c r="AE351">
        <v>1</v>
      </c>
      <c r="AF351" t="s">
        <v>155</v>
      </c>
      <c r="AG351">
        <v>0</v>
      </c>
      <c r="AH351">
        <v>1</v>
      </c>
      <c r="AI351">
        <v>0</v>
      </c>
      <c r="AJ351" t="s">
        <v>155</v>
      </c>
      <c r="AK351">
        <v>0</v>
      </c>
      <c r="AL351">
        <v>1</v>
      </c>
      <c r="AM351" t="s">
        <v>4774</v>
      </c>
      <c r="AN351">
        <v>-32768</v>
      </c>
      <c r="AO351">
        <v>32767</v>
      </c>
      <c r="AP351" t="s">
        <v>4775</v>
      </c>
      <c r="AQ351" t="s">
        <v>157</v>
      </c>
      <c r="AR351" t="s">
        <v>158</v>
      </c>
      <c r="AS351" t="str">
        <f>VLOOKUP('intouch变量（整型） '!$A351,基本表格!$G:$Q,3,FALSE)</f>
        <v>DB1400,INT702</v>
      </c>
      <c r="AT351" t="str">
        <f>VLOOKUP('intouch变量（整型） '!$A351,基本表格!$G:$Q,10,FALSE)</f>
        <v>Yes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</row>
    <row r="352" spans="1:55">
      <c r="A352" t="s">
        <v>5125</v>
      </c>
      <c r="B352" s="11" t="str">
        <f t="shared" si="5"/>
        <v>CHP4</v>
      </c>
      <c r="C352" s="11" t="str">
        <f>VLOOKUP('intouch变量（整型） '!$A352,基本表格!$G:$Q,2,FALSE)</f>
        <v>刨片机料仓4#出料螺旋B 变频器通讯 警告</v>
      </c>
      <c r="D352" t="s">
        <v>154</v>
      </c>
      <c r="E352" t="s">
        <v>154</v>
      </c>
      <c r="F352">
        <v>0</v>
      </c>
      <c r="G352" t="s">
        <v>154</v>
      </c>
      <c r="H352" t="s">
        <v>154</v>
      </c>
      <c r="I352">
        <v>0</v>
      </c>
      <c r="J352">
        <v>0</v>
      </c>
      <c r="L352">
        <v>0</v>
      </c>
      <c r="M352">
        <v>-32768</v>
      </c>
      <c r="N352">
        <v>32767</v>
      </c>
      <c r="O352">
        <v>0</v>
      </c>
      <c r="P352">
        <v>0</v>
      </c>
      <c r="Q352" t="s">
        <v>155</v>
      </c>
      <c r="R352">
        <v>0</v>
      </c>
      <c r="S352">
        <v>1</v>
      </c>
      <c r="T352" t="s">
        <v>155</v>
      </c>
      <c r="U352">
        <v>0</v>
      </c>
      <c r="V352">
        <v>1</v>
      </c>
      <c r="W352" t="s">
        <v>155</v>
      </c>
      <c r="X352">
        <v>0</v>
      </c>
      <c r="Y352">
        <v>1</v>
      </c>
      <c r="Z352" t="s">
        <v>155</v>
      </c>
      <c r="AA352">
        <v>0</v>
      </c>
      <c r="AB352">
        <v>1</v>
      </c>
      <c r="AC352" t="s">
        <v>155</v>
      </c>
      <c r="AD352">
        <v>0</v>
      </c>
      <c r="AE352">
        <v>1</v>
      </c>
      <c r="AF352" t="s">
        <v>155</v>
      </c>
      <c r="AG352">
        <v>0</v>
      </c>
      <c r="AH352">
        <v>1</v>
      </c>
      <c r="AI352">
        <v>0</v>
      </c>
      <c r="AJ352" t="s">
        <v>155</v>
      </c>
      <c r="AK352">
        <v>0</v>
      </c>
      <c r="AL352">
        <v>1</v>
      </c>
      <c r="AM352" t="s">
        <v>4774</v>
      </c>
      <c r="AN352">
        <v>-32768</v>
      </c>
      <c r="AO352">
        <v>32767</v>
      </c>
      <c r="AP352" t="s">
        <v>4775</v>
      </c>
      <c r="AQ352" t="s">
        <v>157</v>
      </c>
      <c r="AR352" t="s">
        <v>158</v>
      </c>
      <c r="AS352" t="str">
        <f>VLOOKUP('intouch变量（整型） '!$A352,基本表格!$G:$Q,3,FALSE)</f>
        <v>DB1400,INT752</v>
      </c>
      <c r="AT352" t="str">
        <f>VLOOKUP('intouch变量（整型） '!$A352,基本表格!$G:$Q,10,FALSE)</f>
        <v>Yes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</row>
    <row r="353" spans="1:55">
      <c r="A353" t="s">
        <v>5126</v>
      </c>
      <c r="B353" s="11" t="str">
        <f t="shared" si="5"/>
        <v>CHP4</v>
      </c>
      <c r="C353" s="11" t="str">
        <f>VLOOKUP('intouch变量（整型） '!$A353,基本表格!$G:$Q,2,FALSE)</f>
        <v>刨片机料仓4#出料螺旋B 变频器通讯 报警代码</v>
      </c>
      <c r="D353" t="s">
        <v>154</v>
      </c>
      <c r="E353" t="s">
        <v>154</v>
      </c>
      <c r="F353">
        <v>0</v>
      </c>
      <c r="G353" t="s">
        <v>154</v>
      </c>
      <c r="H353" t="s">
        <v>154</v>
      </c>
      <c r="I353">
        <v>0</v>
      </c>
      <c r="J353">
        <v>0</v>
      </c>
      <c r="L353">
        <v>0</v>
      </c>
      <c r="M353">
        <v>-32768</v>
      </c>
      <c r="N353">
        <v>32767</v>
      </c>
      <c r="O353">
        <v>0</v>
      </c>
      <c r="P353">
        <v>0</v>
      </c>
      <c r="Q353" t="s">
        <v>155</v>
      </c>
      <c r="R353">
        <v>0</v>
      </c>
      <c r="S353">
        <v>1</v>
      </c>
      <c r="T353" t="s">
        <v>155</v>
      </c>
      <c r="U353">
        <v>0</v>
      </c>
      <c r="V353">
        <v>1</v>
      </c>
      <c r="W353" t="s">
        <v>155</v>
      </c>
      <c r="X353">
        <v>0</v>
      </c>
      <c r="Y353">
        <v>1</v>
      </c>
      <c r="Z353" t="s">
        <v>155</v>
      </c>
      <c r="AA353">
        <v>0</v>
      </c>
      <c r="AB353">
        <v>1</v>
      </c>
      <c r="AC353" t="s">
        <v>155</v>
      </c>
      <c r="AD353">
        <v>0</v>
      </c>
      <c r="AE353">
        <v>1</v>
      </c>
      <c r="AF353" t="s">
        <v>155</v>
      </c>
      <c r="AG353">
        <v>0</v>
      </c>
      <c r="AH353">
        <v>1</v>
      </c>
      <c r="AI353">
        <v>0</v>
      </c>
      <c r="AJ353" t="s">
        <v>155</v>
      </c>
      <c r="AK353">
        <v>0</v>
      </c>
      <c r="AL353">
        <v>1</v>
      </c>
      <c r="AM353" t="s">
        <v>4774</v>
      </c>
      <c r="AN353">
        <v>-32768</v>
      </c>
      <c r="AO353">
        <v>32767</v>
      </c>
      <c r="AP353" t="s">
        <v>4775</v>
      </c>
      <c r="AQ353" t="s">
        <v>157</v>
      </c>
      <c r="AR353" t="s">
        <v>158</v>
      </c>
      <c r="AS353" t="str">
        <f>VLOOKUP('intouch变量（整型） '!$A353,基本表格!$G:$Q,3,FALSE)</f>
        <v>DB1400,INT754</v>
      </c>
      <c r="AT353" t="str">
        <f>VLOOKUP('intouch变量（整型） '!$A353,基本表格!$G:$Q,10,FALSE)</f>
        <v>Yes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</row>
    <row r="354" spans="1:55">
      <c r="A354" t="s">
        <v>5127</v>
      </c>
      <c r="B354" s="11" t="str">
        <f t="shared" si="5"/>
        <v>CHP4</v>
      </c>
      <c r="C354" s="11" t="str">
        <f>VLOOKUP('intouch变量（整型） '!$A354,基本表格!$G:$Q,2,FALSE)</f>
        <v>刨片机料仓4#出料螺旋B 反馈转速 实际内码</v>
      </c>
      <c r="D354" t="s">
        <v>154</v>
      </c>
      <c r="E354" t="s">
        <v>154</v>
      </c>
      <c r="F354">
        <v>0</v>
      </c>
      <c r="G354" t="s">
        <v>154</v>
      </c>
      <c r="H354" t="s">
        <v>154</v>
      </c>
      <c r="I354">
        <v>0</v>
      </c>
      <c r="J354">
        <v>0</v>
      </c>
      <c r="L354">
        <v>0</v>
      </c>
      <c r="M354">
        <v>-32768</v>
      </c>
      <c r="N354">
        <v>32767</v>
      </c>
      <c r="O354">
        <v>0</v>
      </c>
      <c r="P354">
        <v>0</v>
      </c>
      <c r="Q354" t="s">
        <v>155</v>
      </c>
      <c r="R354">
        <v>0</v>
      </c>
      <c r="S354">
        <v>1</v>
      </c>
      <c r="T354" t="s">
        <v>155</v>
      </c>
      <c r="U354">
        <v>0</v>
      </c>
      <c r="V354">
        <v>1</v>
      </c>
      <c r="W354" t="s">
        <v>155</v>
      </c>
      <c r="X354">
        <v>0</v>
      </c>
      <c r="Y354">
        <v>1</v>
      </c>
      <c r="Z354" t="s">
        <v>155</v>
      </c>
      <c r="AA354">
        <v>0</v>
      </c>
      <c r="AB354">
        <v>1</v>
      </c>
      <c r="AC354" t="s">
        <v>155</v>
      </c>
      <c r="AD354">
        <v>0</v>
      </c>
      <c r="AE354">
        <v>1</v>
      </c>
      <c r="AF354" t="s">
        <v>155</v>
      </c>
      <c r="AG354">
        <v>0</v>
      </c>
      <c r="AH354">
        <v>1</v>
      </c>
      <c r="AI354">
        <v>0</v>
      </c>
      <c r="AJ354" t="s">
        <v>155</v>
      </c>
      <c r="AK354">
        <v>0</v>
      </c>
      <c r="AL354">
        <v>1</v>
      </c>
      <c r="AM354" t="s">
        <v>4774</v>
      </c>
      <c r="AN354">
        <v>-32768</v>
      </c>
      <c r="AO354">
        <v>32767</v>
      </c>
      <c r="AP354" t="s">
        <v>4775</v>
      </c>
      <c r="AQ354" t="s">
        <v>157</v>
      </c>
      <c r="AR354" t="s">
        <v>158</v>
      </c>
      <c r="AS354" t="str">
        <f>VLOOKUP('intouch变量（整型） '!$A354,基本表格!$G:$Q,3,FALSE)</f>
        <v>DB1400,INT802</v>
      </c>
      <c r="AT354" t="str">
        <f>VLOOKUP('intouch变量（整型） '!$A354,基本表格!$G:$Q,10,FALSE)</f>
        <v>Yes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</row>
    <row r="355" spans="1:55">
      <c r="A355" t="s">
        <v>5128</v>
      </c>
      <c r="B355" s="11" t="str">
        <f t="shared" si="5"/>
        <v>CHP4</v>
      </c>
      <c r="C355" s="11" t="str">
        <f>VLOOKUP('intouch变量（整型） '!$A355,基本表格!$G:$Q,2,FALSE)</f>
        <v>刨片机料仓4#出料螺旋B 反馈电流 实际内码</v>
      </c>
      <c r="D355" t="s">
        <v>154</v>
      </c>
      <c r="E355" t="s">
        <v>154</v>
      </c>
      <c r="F355">
        <v>0</v>
      </c>
      <c r="G355" t="s">
        <v>154</v>
      </c>
      <c r="H355" t="s">
        <v>154</v>
      </c>
      <c r="I355">
        <v>0</v>
      </c>
      <c r="J355">
        <v>0</v>
      </c>
      <c r="L355">
        <v>0</v>
      </c>
      <c r="M355">
        <v>-32768</v>
      </c>
      <c r="N355">
        <v>32767</v>
      </c>
      <c r="O355">
        <v>0</v>
      </c>
      <c r="P355">
        <v>0</v>
      </c>
      <c r="Q355" t="s">
        <v>155</v>
      </c>
      <c r="R355">
        <v>0</v>
      </c>
      <c r="S355">
        <v>1</v>
      </c>
      <c r="T355" t="s">
        <v>155</v>
      </c>
      <c r="U355">
        <v>0</v>
      </c>
      <c r="V355">
        <v>1</v>
      </c>
      <c r="W355" t="s">
        <v>155</v>
      </c>
      <c r="X355">
        <v>0</v>
      </c>
      <c r="Y355">
        <v>1</v>
      </c>
      <c r="Z355" t="s">
        <v>155</v>
      </c>
      <c r="AA355">
        <v>0</v>
      </c>
      <c r="AB355">
        <v>1</v>
      </c>
      <c r="AC355" t="s">
        <v>155</v>
      </c>
      <c r="AD355">
        <v>0</v>
      </c>
      <c r="AE355">
        <v>1</v>
      </c>
      <c r="AF355" t="s">
        <v>155</v>
      </c>
      <c r="AG355">
        <v>0</v>
      </c>
      <c r="AH355">
        <v>1</v>
      </c>
      <c r="AI355">
        <v>0</v>
      </c>
      <c r="AJ355" t="s">
        <v>155</v>
      </c>
      <c r="AK355">
        <v>0</v>
      </c>
      <c r="AL355">
        <v>1</v>
      </c>
      <c r="AM355" t="s">
        <v>4774</v>
      </c>
      <c r="AN355">
        <v>-32768</v>
      </c>
      <c r="AO355">
        <v>32767</v>
      </c>
      <c r="AP355" t="s">
        <v>4775</v>
      </c>
      <c r="AQ355" t="s">
        <v>157</v>
      </c>
      <c r="AR355" t="s">
        <v>158</v>
      </c>
      <c r="AS355" t="str">
        <f>VLOOKUP('intouch变量（整型） '!$A355,基本表格!$G:$Q,3,FALSE)</f>
        <v>DB1400,INT852</v>
      </c>
      <c r="AT355" t="str">
        <f>VLOOKUP('intouch变量（整型） '!$A355,基本表格!$G:$Q,10,FALSE)</f>
        <v>Yes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</row>
    <row r="356" spans="1:55">
      <c r="A356" t="s">
        <v>5129</v>
      </c>
      <c r="B356" s="11" t="str">
        <f t="shared" si="5"/>
        <v>CHP4</v>
      </c>
      <c r="C356" s="11" t="str">
        <f>VLOOKUP('intouch变量（整型） '!$A356,基本表格!$G:$Q,2,FALSE)</f>
        <v>4#刨片机振荡器 电机控制 断链超时时间 秒</v>
      </c>
      <c r="D356" t="s">
        <v>154</v>
      </c>
      <c r="E356" t="s">
        <v>154</v>
      </c>
      <c r="F356">
        <v>0</v>
      </c>
      <c r="G356" t="s">
        <v>154</v>
      </c>
      <c r="H356" t="s">
        <v>154</v>
      </c>
      <c r="I356">
        <v>0</v>
      </c>
      <c r="J356">
        <v>0</v>
      </c>
      <c r="L356">
        <v>0</v>
      </c>
      <c r="M356">
        <v>-32768</v>
      </c>
      <c r="N356">
        <v>32767</v>
      </c>
      <c r="O356">
        <v>0</v>
      </c>
      <c r="P356">
        <v>0</v>
      </c>
      <c r="Q356" t="s">
        <v>155</v>
      </c>
      <c r="R356">
        <v>0</v>
      </c>
      <c r="S356">
        <v>1</v>
      </c>
      <c r="T356" t="s">
        <v>155</v>
      </c>
      <c r="U356">
        <v>0</v>
      </c>
      <c r="V356">
        <v>1</v>
      </c>
      <c r="W356" t="s">
        <v>155</v>
      </c>
      <c r="X356">
        <v>0</v>
      </c>
      <c r="Y356">
        <v>1</v>
      </c>
      <c r="Z356" t="s">
        <v>155</v>
      </c>
      <c r="AA356">
        <v>0</v>
      </c>
      <c r="AB356">
        <v>1</v>
      </c>
      <c r="AC356" t="s">
        <v>155</v>
      </c>
      <c r="AD356">
        <v>0</v>
      </c>
      <c r="AE356">
        <v>1</v>
      </c>
      <c r="AF356" t="s">
        <v>155</v>
      </c>
      <c r="AG356">
        <v>0</v>
      </c>
      <c r="AH356">
        <v>1</v>
      </c>
      <c r="AI356">
        <v>0</v>
      </c>
      <c r="AJ356" t="s">
        <v>155</v>
      </c>
      <c r="AK356">
        <v>0</v>
      </c>
      <c r="AL356">
        <v>1</v>
      </c>
      <c r="AM356" t="s">
        <v>4774</v>
      </c>
      <c r="AN356">
        <v>-32768</v>
      </c>
      <c r="AO356">
        <v>32767</v>
      </c>
      <c r="AP356" t="s">
        <v>4775</v>
      </c>
      <c r="AQ356" t="s">
        <v>157</v>
      </c>
      <c r="AR356" t="s">
        <v>158</v>
      </c>
      <c r="AS356" t="str">
        <f>VLOOKUP('intouch变量（整型） '!$A356,基本表格!$G:$Q,3,FALSE)</f>
        <v>DB1400,INT1504</v>
      </c>
      <c r="AT356" t="str">
        <f>VLOOKUP('intouch变量（整型） '!$A356,基本表格!$G:$Q,10,FALSE)</f>
        <v>No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</row>
    <row r="357" spans="1:55">
      <c r="A357" t="s">
        <v>5130</v>
      </c>
      <c r="B357" s="11" t="str">
        <f t="shared" si="5"/>
        <v>CHP4</v>
      </c>
      <c r="C357" s="11" t="str">
        <f>VLOOKUP('intouch变量（整型） '!$A357,基本表格!$G:$Q,2,FALSE)</f>
        <v>4#刨片机振荡器 电机控制 堵料检测时间 秒</v>
      </c>
      <c r="D357" t="s">
        <v>154</v>
      </c>
      <c r="E357" t="s">
        <v>154</v>
      </c>
      <c r="F357">
        <v>0</v>
      </c>
      <c r="G357" t="s">
        <v>154</v>
      </c>
      <c r="H357" t="s">
        <v>154</v>
      </c>
      <c r="I357">
        <v>0</v>
      </c>
      <c r="J357">
        <v>0</v>
      </c>
      <c r="L357">
        <v>0</v>
      </c>
      <c r="M357">
        <v>-32768</v>
      </c>
      <c r="N357">
        <v>32767</v>
      </c>
      <c r="O357">
        <v>0</v>
      </c>
      <c r="P357">
        <v>0</v>
      </c>
      <c r="Q357" t="s">
        <v>155</v>
      </c>
      <c r="R357">
        <v>0</v>
      </c>
      <c r="S357">
        <v>1</v>
      </c>
      <c r="T357" t="s">
        <v>155</v>
      </c>
      <c r="U357">
        <v>0</v>
      </c>
      <c r="V357">
        <v>1</v>
      </c>
      <c r="W357" t="s">
        <v>155</v>
      </c>
      <c r="X357">
        <v>0</v>
      </c>
      <c r="Y357">
        <v>1</v>
      </c>
      <c r="Z357" t="s">
        <v>155</v>
      </c>
      <c r="AA357">
        <v>0</v>
      </c>
      <c r="AB357">
        <v>1</v>
      </c>
      <c r="AC357" t="s">
        <v>155</v>
      </c>
      <c r="AD357">
        <v>0</v>
      </c>
      <c r="AE357">
        <v>1</v>
      </c>
      <c r="AF357" t="s">
        <v>155</v>
      </c>
      <c r="AG357">
        <v>0</v>
      </c>
      <c r="AH357">
        <v>1</v>
      </c>
      <c r="AI357">
        <v>0</v>
      </c>
      <c r="AJ357" t="s">
        <v>155</v>
      </c>
      <c r="AK357">
        <v>0</v>
      </c>
      <c r="AL357">
        <v>1</v>
      </c>
      <c r="AM357" t="s">
        <v>4774</v>
      </c>
      <c r="AN357">
        <v>-32768</v>
      </c>
      <c r="AO357">
        <v>32767</v>
      </c>
      <c r="AP357" t="s">
        <v>4775</v>
      </c>
      <c r="AQ357" t="s">
        <v>157</v>
      </c>
      <c r="AR357" t="s">
        <v>158</v>
      </c>
      <c r="AS357" t="str">
        <f>VLOOKUP('intouch变量（整型） '!$A357,基本表格!$G:$Q,3,FALSE)</f>
        <v>DB1400,INT1506</v>
      </c>
      <c r="AT357" t="str">
        <f>VLOOKUP('intouch变量（整型） '!$A357,基本表格!$G:$Q,10,FALSE)</f>
        <v>No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</row>
    <row r="358" spans="1:55">
      <c r="A358" t="s">
        <v>5131</v>
      </c>
      <c r="B358" s="11" t="str">
        <f t="shared" si="5"/>
        <v>CHP4</v>
      </c>
      <c r="C358" s="11" t="str">
        <f>VLOOKUP('intouch变量（整型） '!$A358,基本表格!$G:$Q,2,FALSE)</f>
        <v>4#刨片机振荡器 电机控制 左跑偏检测时间</v>
      </c>
      <c r="D358" t="s">
        <v>154</v>
      </c>
      <c r="E358" t="s">
        <v>154</v>
      </c>
      <c r="F358">
        <v>0</v>
      </c>
      <c r="G358" t="s">
        <v>154</v>
      </c>
      <c r="H358" t="s">
        <v>154</v>
      </c>
      <c r="I358">
        <v>0</v>
      </c>
      <c r="J358">
        <v>0</v>
      </c>
      <c r="L358">
        <v>0</v>
      </c>
      <c r="M358">
        <v>-32768</v>
      </c>
      <c r="N358">
        <v>32767</v>
      </c>
      <c r="O358">
        <v>0</v>
      </c>
      <c r="P358">
        <v>0</v>
      </c>
      <c r="Q358" t="s">
        <v>155</v>
      </c>
      <c r="R358">
        <v>0</v>
      </c>
      <c r="S358">
        <v>1</v>
      </c>
      <c r="T358" t="s">
        <v>155</v>
      </c>
      <c r="U358">
        <v>0</v>
      </c>
      <c r="V358">
        <v>1</v>
      </c>
      <c r="W358" t="s">
        <v>155</v>
      </c>
      <c r="X358">
        <v>0</v>
      </c>
      <c r="Y358">
        <v>1</v>
      </c>
      <c r="Z358" t="s">
        <v>155</v>
      </c>
      <c r="AA358">
        <v>0</v>
      </c>
      <c r="AB358">
        <v>1</v>
      </c>
      <c r="AC358" t="s">
        <v>155</v>
      </c>
      <c r="AD358">
        <v>0</v>
      </c>
      <c r="AE358">
        <v>1</v>
      </c>
      <c r="AF358" t="s">
        <v>155</v>
      </c>
      <c r="AG358">
        <v>0</v>
      </c>
      <c r="AH358">
        <v>1</v>
      </c>
      <c r="AI358">
        <v>0</v>
      </c>
      <c r="AJ358" t="s">
        <v>155</v>
      </c>
      <c r="AK358">
        <v>0</v>
      </c>
      <c r="AL358">
        <v>1</v>
      </c>
      <c r="AM358" t="s">
        <v>4774</v>
      </c>
      <c r="AN358">
        <v>-32768</v>
      </c>
      <c r="AO358">
        <v>32767</v>
      </c>
      <c r="AP358" t="s">
        <v>4775</v>
      </c>
      <c r="AQ358" t="s">
        <v>157</v>
      </c>
      <c r="AR358" t="s">
        <v>158</v>
      </c>
      <c r="AS358" t="str">
        <f>VLOOKUP('intouch变量（整型） '!$A358,基本表格!$G:$Q,3,FALSE)</f>
        <v>DB1400,INT1510</v>
      </c>
      <c r="AT358" t="str">
        <f>VLOOKUP('intouch变量（整型） '!$A358,基本表格!$G:$Q,10,FALSE)</f>
        <v>No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</row>
    <row r="359" spans="1:55">
      <c r="A359" t="s">
        <v>5132</v>
      </c>
      <c r="B359" s="11" t="str">
        <f t="shared" si="5"/>
        <v>CHP4</v>
      </c>
      <c r="C359" s="11" t="str">
        <f>VLOOKUP('intouch变量（整型） '!$A359,基本表格!$G:$Q,2,FALSE)</f>
        <v>4#刨片机振荡器 电机控制 右跑偏检测时间</v>
      </c>
      <c r="D359" t="s">
        <v>154</v>
      </c>
      <c r="E359" t="s">
        <v>154</v>
      </c>
      <c r="F359">
        <v>0</v>
      </c>
      <c r="G359" t="s">
        <v>154</v>
      </c>
      <c r="H359" t="s">
        <v>154</v>
      </c>
      <c r="I359">
        <v>0</v>
      </c>
      <c r="J359">
        <v>0</v>
      </c>
      <c r="L359">
        <v>0</v>
      </c>
      <c r="M359">
        <v>-32768</v>
      </c>
      <c r="N359">
        <v>32767</v>
      </c>
      <c r="O359">
        <v>0</v>
      </c>
      <c r="P359">
        <v>0</v>
      </c>
      <c r="Q359" t="s">
        <v>155</v>
      </c>
      <c r="R359">
        <v>0</v>
      </c>
      <c r="S359">
        <v>1</v>
      </c>
      <c r="T359" t="s">
        <v>155</v>
      </c>
      <c r="U359">
        <v>0</v>
      </c>
      <c r="V359">
        <v>1</v>
      </c>
      <c r="W359" t="s">
        <v>155</v>
      </c>
      <c r="X359">
        <v>0</v>
      </c>
      <c r="Y359">
        <v>1</v>
      </c>
      <c r="Z359" t="s">
        <v>155</v>
      </c>
      <c r="AA359">
        <v>0</v>
      </c>
      <c r="AB359">
        <v>1</v>
      </c>
      <c r="AC359" t="s">
        <v>155</v>
      </c>
      <c r="AD359">
        <v>0</v>
      </c>
      <c r="AE359">
        <v>1</v>
      </c>
      <c r="AF359" t="s">
        <v>155</v>
      </c>
      <c r="AG359">
        <v>0</v>
      </c>
      <c r="AH359">
        <v>1</v>
      </c>
      <c r="AI359">
        <v>0</v>
      </c>
      <c r="AJ359" t="s">
        <v>155</v>
      </c>
      <c r="AK359">
        <v>0</v>
      </c>
      <c r="AL359">
        <v>1</v>
      </c>
      <c r="AM359" t="s">
        <v>4774</v>
      </c>
      <c r="AN359">
        <v>-32768</v>
      </c>
      <c r="AO359">
        <v>32767</v>
      </c>
      <c r="AP359" t="s">
        <v>4775</v>
      </c>
      <c r="AQ359" t="s">
        <v>157</v>
      </c>
      <c r="AR359" t="s">
        <v>158</v>
      </c>
      <c r="AS359" t="str">
        <f>VLOOKUP('intouch变量（整型） '!$A359,基本表格!$G:$Q,3,FALSE)</f>
        <v>DB1400,INT1514</v>
      </c>
      <c r="AT359" t="str">
        <f>VLOOKUP('intouch变量（整型） '!$A359,基本表格!$G:$Q,10,FALSE)</f>
        <v>No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</row>
    <row r="360" spans="1:55">
      <c r="A360" t="s">
        <v>5133</v>
      </c>
      <c r="B360" s="11" t="str">
        <f t="shared" si="5"/>
        <v>CHP4</v>
      </c>
      <c r="C360" s="11" t="str">
        <f>VLOOKUP('intouch变量（整型） '!$A360,基本表格!$G:$Q,2,FALSE)</f>
        <v>4#刨片机振荡器 电机控制 联动启动延时</v>
      </c>
      <c r="D360" t="s">
        <v>154</v>
      </c>
      <c r="E360" t="s">
        <v>154</v>
      </c>
      <c r="F360">
        <v>0</v>
      </c>
      <c r="G360" t="s">
        <v>154</v>
      </c>
      <c r="H360" t="s">
        <v>154</v>
      </c>
      <c r="I360">
        <v>0</v>
      </c>
      <c r="J360">
        <v>0</v>
      </c>
      <c r="L360">
        <v>0</v>
      </c>
      <c r="M360">
        <v>-32768</v>
      </c>
      <c r="N360">
        <v>32767</v>
      </c>
      <c r="O360">
        <v>0</v>
      </c>
      <c r="P360">
        <v>0</v>
      </c>
      <c r="Q360" t="s">
        <v>155</v>
      </c>
      <c r="R360">
        <v>0</v>
      </c>
      <c r="S360">
        <v>1</v>
      </c>
      <c r="T360" t="s">
        <v>155</v>
      </c>
      <c r="U360">
        <v>0</v>
      </c>
      <c r="V360">
        <v>1</v>
      </c>
      <c r="W360" t="s">
        <v>155</v>
      </c>
      <c r="X360">
        <v>0</v>
      </c>
      <c r="Y360">
        <v>1</v>
      </c>
      <c r="Z360" t="s">
        <v>155</v>
      </c>
      <c r="AA360">
        <v>0</v>
      </c>
      <c r="AB360">
        <v>1</v>
      </c>
      <c r="AC360" t="s">
        <v>155</v>
      </c>
      <c r="AD360">
        <v>0</v>
      </c>
      <c r="AE360">
        <v>1</v>
      </c>
      <c r="AF360" t="s">
        <v>155</v>
      </c>
      <c r="AG360">
        <v>0</v>
      </c>
      <c r="AH360">
        <v>1</v>
      </c>
      <c r="AI360">
        <v>0</v>
      </c>
      <c r="AJ360" t="s">
        <v>155</v>
      </c>
      <c r="AK360">
        <v>0</v>
      </c>
      <c r="AL360">
        <v>1</v>
      </c>
      <c r="AM360" t="s">
        <v>4774</v>
      </c>
      <c r="AN360">
        <v>-32768</v>
      </c>
      <c r="AO360">
        <v>32767</v>
      </c>
      <c r="AP360" t="s">
        <v>4775</v>
      </c>
      <c r="AQ360" t="s">
        <v>157</v>
      </c>
      <c r="AR360" t="s">
        <v>158</v>
      </c>
      <c r="AS360" t="str">
        <f>VLOOKUP('intouch变量（整型） '!$A360,基本表格!$G:$Q,3,FALSE)</f>
        <v>DB1400,INT1518</v>
      </c>
      <c r="AT360" t="str">
        <f>VLOOKUP('intouch变量（整型） '!$A360,基本表格!$G:$Q,10,FALSE)</f>
        <v>No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</row>
    <row r="361" spans="1:55">
      <c r="A361" t="s">
        <v>5134</v>
      </c>
      <c r="B361" s="11" t="str">
        <f t="shared" si="5"/>
        <v>CHP4</v>
      </c>
      <c r="C361" s="11" t="str">
        <f>VLOOKUP('intouch变量（整型） '!$A361,基本表格!$G:$Q,2,FALSE)</f>
        <v>4#刨片机振荡器 电机控制 起动转换时间 秒</v>
      </c>
      <c r="D361" t="s">
        <v>154</v>
      </c>
      <c r="E361" t="s">
        <v>154</v>
      </c>
      <c r="F361">
        <v>0</v>
      </c>
      <c r="G361" t="s">
        <v>154</v>
      </c>
      <c r="H361" t="s">
        <v>154</v>
      </c>
      <c r="I361">
        <v>0</v>
      </c>
      <c r="J361">
        <v>0</v>
      </c>
      <c r="L361">
        <v>0</v>
      </c>
      <c r="M361">
        <v>-32768</v>
      </c>
      <c r="N361">
        <v>32767</v>
      </c>
      <c r="O361">
        <v>0</v>
      </c>
      <c r="P361">
        <v>0</v>
      </c>
      <c r="Q361" t="s">
        <v>155</v>
      </c>
      <c r="R361">
        <v>0</v>
      </c>
      <c r="S361">
        <v>1</v>
      </c>
      <c r="T361" t="s">
        <v>155</v>
      </c>
      <c r="U361">
        <v>0</v>
      </c>
      <c r="V361">
        <v>1</v>
      </c>
      <c r="W361" t="s">
        <v>155</v>
      </c>
      <c r="X361">
        <v>0</v>
      </c>
      <c r="Y361">
        <v>1</v>
      </c>
      <c r="Z361" t="s">
        <v>155</v>
      </c>
      <c r="AA361">
        <v>0</v>
      </c>
      <c r="AB361">
        <v>1</v>
      </c>
      <c r="AC361" t="s">
        <v>155</v>
      </c>
      <c r="AD361">
        <v>0</v>
      </c>
      <c r="AE361">
        <v>1</v>
      </c>
      <c r="AF361" t="s">
        <v>155</v>
      </c>
      <c r="AG361">
        <v>0</v>
      </c>
      <c r="AH361">
        <v>1</v>
      </c>
      <c r="AI361">
        <v>0</v>
      </c>
      <c r="AJ361" t="s">
        <v>155</v>
      </c>
      <c r="AK361">
        <v>0</v>
      </c>
      <c r="AL361">
        <v>1</v>
      </c>
      <c r="AM361" t="s">
        <v>4774</v>
      </c>
      <c r="AN361">
        <v>-32768</v>
      </c>
      <c r="AO361">
        <v>32767</v>
      </c>
      <c r="AP361" t="s">
        <v>4775</v>
      </c>
      <c r="AQ361" t="s">
        <v>157</v>
      </c>
      <c r="AR361" t="s">
        <v>158</v>
      </c>
      <c r="AS361" t="str">
        <f>VLOOKUP('intouch变量（整型） '!$A361,基本表格!$G:$Q,3,FALSE)</f>
        <v>DB1400,INT1520</v>
      </c>
      <c r="AT361" t="str">
        <f>VLOOKUP('intouch变量（整型） '!$A361,基本表格!$G:$Q,10,FALSE)</f>
        <v>No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</row>
    <row r="362" spans="1:55">
      <c r="A362" t="s">
        <v>5135</v>
      </c>
      <c r="B362" s="11" t="str">
        <f t="shared" si="5"/>
        <v>CHP4</v>
      </c>
      <c r="C362" s="11" t="str">
        <f>VLOOKUP('intouch变量（整型） '!$A362,基本表格!$G:$Q,2,FALSE)</f>
        <v>4#刨片机油泵电机 电机控制 断链超时时间 秒</v>
      </c>
      <c r="D362" t="s">
        <v>154</v>
      </c>
      <c r="E362" t="s">
        <v>154</v>
      </c>
      <c r="F362">
        <v>0</v>
      </c>
      <c r="G362" t="s">
        <v>154</v>
      </c>
      <c r="H362" t="s">
        <v>154</v>
      </c>
      <c r="I362">
        <v>0</v>
      </c>
      <c r="J362">
        <v>0</v>
      </c>
      <c r="L362">
        <v>0</v>
      </c>
      <c r="M362">
        <v>-32768</v>
      </c>
      <c r="N362">
        <v>32767</v>
      </c>
      <c r="O362">
        <v>0</v>
      </c>
      <c r="P362">
        <v>0</v>
      </c>
      <c r="Q362" t="s">
        <v>155</v>
      </c>
      <c r="R362">
        <v>0</v>
      </c>
      <c r="S362">
        <v>1</v>
      </c>
      <c r="T362" t="s">
        <v>155</v>
      </c>
      <c r="U362">
        <v>0</v>
      </c>
      <c r="V362">
        <v>1</v>
      </c>
      <c r="W362" t="s">
        <v>155</v>
      </c>
      <c r="X362">
        <v>0</v>
      </c>
      <c r="Y362">
        <v>1</v>
      </c>
      <c r="Z362" t="s">
        <v>155</v>
      </c>
      <c r="AA362">
        <v>0</v>
      </c>
      <c r="AB362">
        <v>1</v>
      </c>
      <c r="AC362" t="s">
        <v>155</v>
      </c>
      <c r="AD362">
        <v>0</v>
      </c>
      <c r="AE362">
        <v>1</v>
      </c>
      <c r="AF362" t="s">
        <v>155</v>
      </c>
      <c r="AG362">
        <v>0</v>
      </c>
      <c r="AH362">
        <v>1</v>
      </c>
      <c r="AI362">
        <v>0</v>
      </c>
      <c r="AJ362" t="s">
        <v>155</v>
      </c>
      <c r="AK362">
        <v>0</v>
      </c>
      <c r="AL362">
        <v>1</v>
      </c>
      <c r="AM362" t="s">
        <v>4774</v>
      </c>
      <c r="AN362">
        <v>-32768</v>
      </c>
      <c r="AO362">
        <v>32767</v>
      </c>
      <c r="AP362" t="s">
        <v>4775</v>
      </c>
      <c r="AQ362" t="s">
        <v>157</v>
      </c>
      <c r="AR362" t="s">
        <v>158</v>
      </c>
      <c r="AS362" t="str">
        <f>VLOOKUP('intouch变量（整型） '!$A362,基本表格!$G:$Q,3,FALSE)</f>
        <v>DB1400,INT1554</v>
      </c>
      <c r="AT362" t="str">
        <f>VLOOKUP('intouch变量（整型） '!$A362,基本表格!$G:$Q,10,FALSE)</f>
        <v>No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</row>
    <row r="363" spans="1:55">
      <c r="A363" t="s">
        <v>5136</v>
      </c>
      <c r="B363" s="11" t="str">
        <f t="shared" si="5"/>
        <v>CHP4</v>
      </c>
      <c r="C363" s="11" t="str">
        <f>VLOOKUP('intouch变量（整型） '!$A363,基本表格!$G:$Q,2,FALSE)</f>
        <v>4#刨片机油泵电机 电机控制 堵料检测时间 秒</v>
      </c>
      <c r="D363" t="s">
        <v>154</v>
      </c>
      <c r="E363" t="s">
        <v>154</v>
      </c>
      <c r="F363">
        <v>0</v>
      </c>
      <c r="G363" t="s">
        <v>154</v>
      </c>
      <c r="H363" t="s">
        <v>154</v>
      </c>
      <c r="I363">
        <v>0</v>
      </c>
      <c r="J363">
        <v>0</v>
      </c>
      <c r="L363">
        <v>0</v>
      </c>
      <c r="M363">
        <v>-32768</v>
      </c>
      <c r="N363">
        <v>32767</v>
      </c>
      <c r="O363">
        <v>0</v>
      </c>
      <c r="P363">
        <v>0</v>
      </c>
      <c r="Q363" t="s">
        <v>155</v>
      </c>
      <c r="R363">
        <v>0</v>
      </c>
      <c r="S363">
        <v>1</v>
      </c>
      <c r="T363" t="s">
        <v>155</v>
      </c>
      <c r="U363">
        <v>0</v>
      </c>
      <c r="V363">
        <v>1</v>
      </c>
      <c r="W363" t="s">
        <v>155</v>
      </c>
      <c r="X363">
        <v>0</v>
      </c>
      <c r="Y363">
        <v>1</v>
      </c>
      <c r="Z363" t="s">
        <v>155</v>
      </c>
      <c r="AA363">
        <v>0</v>
      </c>
      <c r="AB363">
        <v>1</v>
      </c>
      <c r="AC363" t="s">
        <v>155</v>
      </c>
      <c r="AD363">
        <v>0</v>
      </c>
      <c r="AE363">
        <v>1</v>
      </c>
      <c r="AF363" t="s">
        <v>155</v>
      </c>
      <c r="AG363">
        <v>0</v>
      </c>
      <c r="AH363">
        <v>1</v>
      </c>
      <c r="AI363">
        <v>0</v>
      </c>
      <c r="AJ363" t="s">
        <v>155</v>
      </c>
      <c r="AK363">
        <v>0</v>
      </c>
      <c r="AL363">
        <v>1</v>
      </c>
      <c r="AM363" t="s">
        <v>4774</v>
      </c>
      <c r="AN363">
        <v>-32768</v>
      </c>
      <c r="AO363">
        <v>32767</v>
      </c>
      <c r="AP363" t="s">
        <v>4775</v>
      </c>
      <c r="AQ363" t="s">
        <v>157</v>
      </c>
      <c r="AR363" t="s">
        <v>158</v>
      </c>
      <c r="AS363" t="str">
        <f>VLOOKUP('intouch变量（整型） '!$A363,基本表格!$G:$Q,3,FALSE)</f>
        <v>DB1400,INT1556</v>
      </c>
      <c r="AT363" t="str">
        <f>VLOOKUP('intouch变量（整型） '!$A363,基本表格!$G:$Q,10,FALSE)</f>
        <v>No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</row>
    <row r="364" spans="1:55">
      <c r="A364" t="s">
        <v>5137</v>
      </c>
      <c r="B364" s="11" t="str">
        <f t="shared" si="5"/>
        <v>CHP4</v>
      </c>
      <c r="C364" s="11" t="str">
        <f>VLOOKUP('intouch变量（整型） '!$A364,基本表格!$G:$Q,2,FALSE)</f>
        <v>4#刨片机油泵电机 电机控制 左跑偏检测时间</v>
      </c>
      <c r="D364" t="s">
        <v>154</v>
      </c>
      <c r="E364" t="s">
        <v>154</v>
      </c>
      <c r="F364">
        <v>0</v>
      </c>
      <c r="G364" t="s">
        <v>154</v>
      </c>
      <c r="H364" t="s">
        <v>154</v>
      </c>
      <c r="I364">
        <v>0</v>
      </c>
      <c r="J364">
        <v>0</v>
      </c>
      <c r="L364">
        <v>0</v>
      </c>
      <c r="M364">
        <v>-32768</v>
      </c>
      <c r="N364">
        <v>32767</v>
      </c>
      <c r="O364">
        <v>0</v>
      </c>
      <c r="P364">
        <v>0</v>
      </c>
      <c r="Q364" t="s">
        <v>155</v>
      </c>
      <c r="R364">
        <v>0</v>
      </c>
      <c r="S364">
        <v>1</v>
      </c>
      <c r="T364" t="s">
        <v>155</v>
      </c>
      <c r="U364">
        <v>0</v>
      </c>
      <c r="V364">
        <v>1</v>
      </c>
      <c r="W364" t="s">
        <v>155</v>
      </c>
      <c r="X364">
        <v>0</v>
      </c>
      <c r="Y364">
        <v>1</v>
      </c>
      <c r="Z364" t="s">
        <v>155</v>
      </c>
      <c r="AA364">
        <v>0</v>
      </c>
      <c r="AB364">
        <v>1</v>
      </c>
      <c r="AC364" t="s">
        <v>155</v>
      </c>
      <c r="AD364">
        <v>0</v>
      </c>
      <c r="AE364">
        <v>1</v>
      </c>
      <c r="AF364" t="s">
        <v>155</v>
      </c>
      <c r="AG364">
        <v>0</v>
      </c>
      <c r="AH364">
        <v>1</v>
      </c>
      <c r="AI364">
        <v>0</v>
      </c>
      <c r="AJ364" t="s">
        <v>155</v>
      </c>
      <c r="AK364">
        <v>0</v>
      </c>
      <c r="AL364">
        <v>1</v>
      </c>
      <c r="AM364" t="s">
        <v>4774</v>
      </c>
      <c r="AN364">
        <v>-32768</v>
      </c>
      <c r="AO364">
        <v>32767</v>
      </c>
      <c r="AP364" t="s">
        <v>4775</v>
      </c>
      <c r="AQ364" t="s">
        <v>157</v>
      </c>
      <c r="AR364" t="s">
        <v>158</v>
      </c>
      <c r="AS364" t="str">
        <f>VLOOKUP('intouch变量（整型） '!$A364,基本表格!$G:$Q,3,FALSE)</f>
        <v>DB1400,INT1560</v>
      </c>
      <c r="AT364" t="str">
        <f>VLOOKUP('intouch变量（整型） '!$A364,基本表格!$G:$Q,10,FALSE)</f>
        <v>No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</row>
    <row r="365" spans="1:55">
      <c r="A365" t="s">
        <v>5138</v>
      </c>
      <c r="B365" s="11" t="str">
        <f t="shared" si="5"/>
        <v>CHP4</v>
      </c>
      <c r="C365" s="11" t="str">
        <f>VLOOKUP('intouch变量（整型） '!$A365,基本表格!$G:$Q,2,FALSE)</f>
        <v>4#刨片机油泵电机 电机控制 右跑偏检测时间</v>
      </c>
      <c r="D365" t="s">
        <v>154</v>
      </c>
      <c r="E365" t="s">
        <v>154</v>
      </c>
      <c r="F365">
        <v>0</v>
      </c>
      <c r="G365" t="s">
        <v>154</v>
      </c>
      <c r="H365" t="s">
        <v>154</v>
      </c>
      <c r="I365">
        <v>0</v>
      </c>
      <c r="J365">
        <v>0</v>
      </c>
      <c r="L365">
        <v>0</v>
      </c>
      <c r="M365">
        <v>-32768</v>
      </c>
      <c r="N365">
        <v>32767</v>
      </c>
      <c r="O365">
        <v>0</v>
      </c>
      <c r="P365">
        <v>0</v>
      </c>
      <c r="Q365" t="s">
        <v>155</v>
      </c>
      <c r="R365">
        <v>0</v>
      </c>
      <c r="S365">
        <v>1</v>
      </c>
      <c r="T365" t="s">
        <v>155</v>
      </c>
      <c r="U365">
        <v>0</v>
      </c>
      <c r="V365">
        <v>1</v>
      </c>
      <c r="W365" t="s">
        <v>155</v>
      </c>
      <c r="X365">
        <v>0</v>
      </c>
      <c r="Y365">
        <v>1</v>
      </c>
      <c r="Z365" t="s">
        <v>155</v>
      </c>
      <c r="AA365">
        <v>0</v>
      </c>
      <c r="AB365">
        <v>1</v>
      </c>
      <c r="AC365" t="s">
        <v>155</v>
      </c>
      <c r="AD365">
        <v>0</v>
      </c>
      <c r="AE365">
        <v>1</v>
      </c>
      <c r="AF365" t="s">
        <v>155</v>
      </c>
      <c r="AG365">
        <v>0</v>
      </c>
      <c r="AH365">
        <v>1</v>
      </c>
      <c r="AI365">
        <v>0</v>
      </c>
      <c r="AJ365" t="s">
        <v>155</v>
      </c>
      <c r="AK365">
        <v>0</v>
      </c>
      <c r="AL365">
        <v>1</v>
      </c>
      <c r="AM365" t="s">
        <v>4774</v>
      </c>
      <c r="AN365">
        <v>-32768</v>
      </c>
      <c r="AO365">
        <v>32767</v>
      </c>
      <c r="AP365" t="s">
        <v>4775</v>
      </c>
      <c r="AQ365" t="s">
        <v>157</v>
      </c>
      <c r="AR365" t="s">
        <v>158</v>
      </c>
      <c r="AS365" t="str">
        <f>VLOOKUP('intouch变量（整型） '!$A365,基本表格!$G:$Q,3,FALSE)</f>
        <v>DB1400,INT1564</v>
      </c>
      <c r="AT365" t="str">
        <f>VLOOKUP('intouch变量（整型） '!$A365,基本表格!$G:$Q,10,FALSE)</f>
        <v>No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</row>
    <row r="366" spans="1:55">
      <c r="A366" t="s">
        <v>5139</v>
      </c>
      <c r="B366" s="11" t="str">
        <f t="shared" si="5"/>
        <v>CHP4</v>
      </c>
      <c r="C366" s="11" t="str">
        <f>VLOOKUP('intouch变量（整型） '!$A366,基本表格!$G:$Q,2,FALSE)</f>
        <v>4#刨片机油泵电机 电机控制 联动启动延时</v>
      </c>
      <c r="D366" t="s">
        <v>154</v>
      </c>
      <c r="E366" t="s">
        <v>154</v>
      </c>
      <c r="F366">
        <v>0</v>
      </c>
      <c r="G366" t="s">
        <v>154</v>
      </c>
      <c r="H366" t="s">
        <v>154</v>
      </c>
      <c r="I366">
        <v>0</v>
      </c>
      <c r="J366">
        <v>0</v>
      </c>
      <c r="L366">
        <v>0</v>
      </c>
      <c r="M366">
        <v>-32768</v>
      </c>
      <c r="N366">
        <v>32767</v>
      </c>
      <c r="O366">
        <v>0</v>
      </c>
      <c r="P366">
        <v>0</v>
      </c>
      <c r="Q366" t="s">
        <v>155</v>
      </c>
      <c r="R366">
        <v>0</v>
      </c>
      <c r="S366">
        <v>1</v>
      </c>
      <c r="T366" t="s">
        <v>155</v>
      </c>
      <c r="U366">
        <v>0</v>
      </c>
      <c r="V366">
        <v>1</v>
      </c>
      <c r="W366" t="s">
        <v>155</v>
      </c>
      <c r="X366">
        <v>0</v>
      </c>
      <c r="Y366">
        <v>1</v>
      </c>
      <c r="Z366" t="s">
        <v>155</v>
      </c>
      <c r="AA366">
        <v>0</v>
      </c>
      <c r="AB366">
        <v>1</v>
      </c>
      <c r="AC366" t="s">
        <v>155</v>
      </c>
      <c r="AD366">
        <v>0</v>
      </c>
      <c r="AE366">
        <v>1</v>
      </c>
      <c r="AF366" t="s">
        <v>155</v>
      </c>
      <c r="AG366">
        <v>0</v>
      </c>
      <c r="AH366">
        <v>1</v>
      </c>
      <c r="AI366">
        <v>0</v>
      </c>
      <c r="AJ366" t="s">
        <v>155</v>
      </c>
      <c r="AK366">
        <v>0</v>
      </c>
      <c r="AL366">
        <v>1</v>
      </c>
      <c r="AM366" t="s">
        <v>4774</v>
      </c>
      <c r="AN366">
        <v>-32768</v>
      </c>
      <c r="AO366">
        <v>32767</v>
      </c>
      <c r="AP366" t="s">
        <v>4775</v>
      </c>
      <c r="AQ366" t="s">
        <v>157</v>
      </c>
      <c r="AR366" t="s">
        <v>158</v>
      </c>
      <c r="AS366" t="str">
        <f>VLOOKUP('intouch变量（整型） '!$A366,基本表格!$G:$Q,3,FALSE)</f>
        <v>DB1400,INT1568</v>
      </c>
      <c r="AT366" t="str">
        <f>VLOOKUP('intouch变量（整型） '!$A366,基本表格!$G:$Q,10,FALSE)</f>
        <v>No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</row>
    <row r="367" spans="1:55">
      <c r="A367" t="s">
        <v>5140</v>
      </c>
      <c r="B367" s="11" t="str">
        <f t="shared" si="5"/>
        <v>CHP4</v>
      </c>
      <c r="C367" s="11" t="str">
        <f>VLOOKUP('intouch变量（整型） '!$A367,基本表格!$G:$Q,2,FALSE)</f>
        <v>4#刨片机油泵电机 电机控制 起动转换时间 秒</v>
      </c>
      <c r="D367" t="s">
        <v>154</v>
      </c>
      <c r="E367" t="s">
        <v>154</v>
      </c>
      <c r="F367">
        <v>0</v>
      </c>
      <c r="G367" t="s">
        <v>154</v>
      </c>
      <c r="H367" t="s">
        <v>154</v>
      </c>
      <c r="I367">
        <v>0</v>
      </c>
      <c r="J367">
        <v>0</v>
      </c>
      <c r="L367">
        <v>0</v>
      </c>
      <c r="M367">
        <v>-32768</v>
      </c>
      <c r="N367">
        <v>32767</v>
      </c>
      <c r="O367">
        <v>0</v>
      </c>
      <c r="P367">
        <v>0</v>
      </c>
      <c r="Q367" t="s">
        <v>155</v>
      </c>
      <c r="R367">
        <v>0</v>
      </c>
      <c r="S367">
        <v>1</v>
      </c>
      <c r="T367" t="s">
        <v>155</v>
      </c>
      <c r="U367">
        <v>0</v>
      </c>
      <c r="V367">
        <v>1</v>
      </c>
      <c r="W367" t="s">
        <v>155</v>
      </c>
      <c r="X367">
        <v>0</v>
      </c>
      <c r="Y367">
        <v>1</v>
      </c>
      <c r="Z367" t="s">
        <v>155</v>
      </c>
      <c r="AA367">
        <v>0</v>
      </c>
      <c r="AB367">
        <v>1</v>
      </c>
      <c r="AC367" t="s">
        <v>155</v>
      </c>
      <c r="AD367">
        <v>0</v>
      </c>
      <c r="AE367">
        <v>1</v>
      </c>
      <c r="AF367" t="s">
        <v>155</v>
      </c>
      <c r="AG367">
        <v>0</v>
      </c>
      <c r="AH367">
        <v>1</v>
      </c>
      <c r="AI367">
        <v>0</v>
      </c>
      <c r="AJ367" t="s">
        <v>155</v>
      </c>
      <c r="AK367">
        <v>0</v>
      </c>
      <c r="AL367">
        <v>1</v>
      </c>
      <c r="AM367" t="s">
        <v>4774</v>
      </c>
      <c r="AN367">
        <v>-32768</v>
      </c>
      <c r="AO367">
        <v>32767</v>
      </c>
      <c r="AP367" t="s">
        <v>4775</v>
      </c>
      <c r="AQ367" t="s">
        <v>157</v>
      </c>
      <c r="AR367" t="s">
        <v>158</v>
      </c>
      <c r="AS367" t="str">
        <f>VLOOKUP('intouch变量（整型） '!$A367,基本表格!$G:$Q,3,FALSE)</f>
        <v>DB1400,INT1570</v>
      </c>
      <c r="AT367" t="str">
        <f>VLOOKUP('intouch变量（整型） '!$A367,基本表格!$G:$Q,10,FALSE)</f>
        <v>No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</row>
    <row r="368" spans="1:55">
      <c r="A368" t="s">
        <v>5141</v>
      </c>
      <c r="B368" s="11" t="str">
        <f t="shared" si="5"/>
        <v>CHP4</v>
      </c>
      <c r="C368" s="11" t="str">
        <f>VLOOKUP('intouch变量（整型） '!$A368,基本表格!$G:$Q,2,FALSE)</f>
        <v>4#刨片机润滑系统电机 电机控制 断链超时时间 秒</v>
      </c>
      <c r="D368" t="s">
        <v>154</v>
      </c>
      <c r="E368" t="s">
        <v>154</v>
      </c>
      <c r="F368">
        <v>0</v>
      </c>
      <c r="G368" t="s">
        <v>154</v>
      </c>
      <c r="H368" t="s">
        <v>154</v>
      </c>
      <c r="I368">
        <v>0</v>
      </c>
      <c r="J368">
        <v>0</v>
      </c>
      <c r="L368">
        <v>0</v>
      </c>
      <c r="M368">
        <v>-32768</v>
      </c>
      <c r="N368">
        <v>32767</v>
      </c>
      <c r="O368">
        <v>0</v>
      </c>
      <c r="P368">
        <v>0</v>
      </c>
      <c r="Q368" t="s">
        <v>155</v>
      </c>
      <c r="R368">
        <v>0</v>
      </c>
      <c r="S368">
        <v>1</v>
      </c>
      <c r="T368" t="s">
        <v>155</v>
      </c>
      <c r="U368">
        <v>0</v>
      </c>
      <c r="V368">
        <v>1</v>
      </c>
      <c r="W368" t="s">
        <v>155</v>
      </c>
      <c r="X368">
        <v>0</v>
      </c>
      <c r="Y368">
        <v>1</v>
      </c>
      <c r="Z368" t="s">
        <v>155</v>
      </c>
      <c r="AA368">
        <v>0</v>
      </c>
      <c r="AB368">
        <v>1</v>
      </c>
      <c r="AC368" t="s">
        <v>155</v>
      </c>
      <c r="AD368">
        <v>0</v>
      </c>
      <c r="AE368">
        <v>1</v>
      </c>
      <c r="AF368" t="s">
        <v>155</v>
      </c>
      <c r="AG368">
        <v>0</v>
      </c>
      <c r="AH368">
        <v>1</v>
      </c>
      <c r="AI368">
        <v>0</v>
      </c>
      <c r="AJ368" t="s">
        <v>155</v>
      </c>
      <c r="AK368">
        <v>0</v>
      </c>
      <c r="AL368">
        <v>1</v>
      </c>
      <c r="AM368" t="s">
        <v>4774</v>
      </c>
      <c r="AN368">
        <v>-32768</v>
      </c>
      <c r="AO368">
        <v>32767</v>
      </c>
      <c r="AP368" t="s">
        <v>4775</v>
      </c>
      <c r="AQ368" t="s">
        <v>157</v>
      </c>
      <c r="AR368" t="s">
        <v>158</v>
      </c>
      <c r="AS368" t="str">
        <f>VLOOKUP('intouch变量（整型） '!$A368,基本表格!$G:$Q,3,FALSE)</f>
        <v>DB1400,INT1604</v>
      </c>
      <c r="AT368" t="str">
        <f>VLOOKUP('intouch变量（整型） '!$A368,基本表格!$G:$Q,10,FALSE)</f>
        <v>No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</row>
    <row r="369" spans="1:55">
      <c r="A369" t="s">
        <v>5142</v>
      </c>
      <c r="B369" s="11" t="str">
        <f t="shared" si="5"/>
        <v>CHP4</v>
      </c>
      <c r="C369" s="11" t="str">
        <f>VLOOKUP('intouch变量（整型） '!$A369,基本表格!$G:$Q,2,FALSE)</f>
        <v>4#刨片机润滑系统电机 电机控制 堵料检测时间 秒</v>
      </c>
      <c r="D369" t="s">
        <v>154</v>
      </c>
      <c r="E369" t="s">
        <v>154</v>
      </c>
      <c r="F369">
        <v>0</v>
      </c>
      <c r="G369" t="s">
        <v>154</v>
      </c>
      <c r="H369" t="s">
        <v>154</v>
      </c>
      <c r="I369">
        <v>0</v>
      </c>
      <c r="J369">
        <v>0</v>
      </c>
      <c r="L369">
        <v>0</v>
      </c>
      <c r="M369">
        <v>-32768</v>
      </c>
      <c r="N369">
        <v>32767</v>
      </c>
      <c r="O369">
        <v>0</v>
      </c>
      <c r="P369">
        <v>0</v>
      </c>
      <c r="Q369" t="s">
        <v>155</v>
      </c>
      <c r="R369">
        <v>0</v>
      </c>
      <c r="S369">
        <v>1</v>
      </c>
      <c r="T369" t="s">
        <v>155</v>
      </c>
      <c r="U369">
        <v>0</v>
      </c>
      <c r="V369">
        <v>1</v>
      </c>
      <c r="W369" t="s">
        <v>155</v>
      </c>
      <c r="X369">
        <v>0</v>
      </c>
      <c r="Y369">
        <v>1</v>
      </c>
      <c r="Z369" t="s">
        <v>155</v>
      </c>
      <c r="AA369">
        <v>0</v>
      </c>
      <c r="AB369">
        <v>1</v>
      </c>
      <c r="AC369" t="s">
        <v>155</v>
      </c>
      <c r="AD369">
        <v>0</v>
      </c>
      <c r="AE369">
        <v>1</v>
      </c>
      <c r="AF369" t="s">
        <v>155</v>
      </c>
      <c r="AG369">
        <v>0</v>
      </c>
      <c r="AH369">
        <v>1</v>
      </c>
      <c r="AI369">
        <v>0</v>
      </c>
      <c r="AJ369" t="s">
        <v>155</v>
      </c>
      <c r="AK369">
        <v>0</v>
      </c>
      <c r="AL369">
        <v>1</v>
      </c>
      <c r="AM369" t="s">
        <v>4774</v>
      </c>
      <c r="AN369">
        <v>-32768</v>
      </c>
      <c r="AO369">
        <v>32767</v>
      </c>
      <c r="AP369" t="s">
        <v>4775</v>
      </c>
      <c r="AQ369" t="s">
        <v>157</v>
      </c>
      <c r="AR369" t="s">
        <v>158</v>
      </c>
      <c r="AS369" t="str">
        <f>VLOOKUP('intouch变量（整型） '!$A369,基本表格!$G:$Q,3,FALSE)</f>
        <v>DB1400,INT1606</v>
      </c>
      <c r="AT369" t="str">
        <f>VLOOKUP('intouch变量（整型） '!$A369,基本表格!$G:$Q,10,FALSE)</f>
        <v>No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</row>
    <row r="370" spans="1:55">
      <c r="A370" t="s">
        <v>5143</v>
      </c>
      <c r="B370" s="11" t="str">
        <f t="shared" si="5"/>
        <v>CHP4</v>
      </c>
      <c r="C370" s="11" t="str">
        <f>VLOOKUP('intouch变量（整型） '!$A370,基本表格!$G:$Q,2,FALSE)</f>
        <v>4#刨片机润滑系统电机 电机控制 左跑偏检测时间</v>
      </c>
      <c r="D370" t="s">
        <v>154</v>
      </c>
      <c r="E370" t="s">
        <v>154</v>
      </c>
      <c r="F370">
        <v>0</v>
      </c>
      <c r="G370" t="s">
        <v>154</v>
      </c>
      <c r="H370" t="s">
        <v>154</v>
      </c>
      <c r="I370">
        <v>0</v>
      </c>
      <c r="J370">
        <v>0</v>
      </c>
      <c r="L370">
        <v>0</v>
      </c>
      <c r="M370">
        <v>-32768</v>
      </c>
      <c r="N370">
        <v>32767</v>
      </c>
      <c r="O370">
        <v>0</v>
      </c>
      <c r="P370">
        <v>0</v>
      </c>
      <c r="Q370" t="s">
        <v>155</v>
      </c>
      <c r="R370">
        <v>0</v>
      </c>
      <c r="S370">
        <v>1</v>
      </c>
      <c r="T370" t="s">
        <v>155</v>
      </c>
      <c r="U370">
        <v>0</v>
      </c>
      <c r="V370">
        <v>1</v>
      </c>
      <c r="W370" t="s">
        <v>155</v>
      </c>
      <c r="X370">
        <v>0</v>
      </c>
      <c r="Y370">
        <v>1</v>
      </c>
      <c r="Z370" t="s">
        <v>155</v>
      </c>
      <c r="AA370">
        <v>0</v>
      </c>
      <c r="AB370">
        <v>1</v>
      </c>
      <c r="AC370" t="s">
        <v>155</v>
      </c>
      <c r="AD370">
        <v>0</v>
      </c>
      <c r="AE370">
        <v>1</v>
      </c>
      <c r="AF370" t="s">
        <v>155</v>
      </c>
      <c r="AG370">
        <v>0</v>
      </c>
      <c r="AH370">
        <v>1</v>
      </c>
      <c r="AI370">
        <v>0</v>
      </c>
      <c r="AJ370" t="s">
        <v>155</v>
      </c>
      <c r="AK370">
        <v>0</v>
      </c>
      <c r="AL370">
        <v>1</v>
      </c>
      <c r="AM370" t="s">
        <v>4774</v>
      </c>
      <c r="AN370">
        <v>-32768</v>
      </c>
      <c r="AO370">
        <v>32767</v>
      </c>
      <c r="AP370" t="s">
        <v>4775</v>
      </c>
      <c r="AQ370" t="s">
        <v>157</v>
      </c>
      <c r="AR370" t="s">
        <v>158</v>
      </c>
      <c r="AS370" t="str">
        <f>VLOOKUP('intouch变量（整型） '!$A370,基本表格!$G:$Q,3,FALSE)</f>
        <v>DB1400,INT1610</v>
      </c>
      <c r="AT370" t="str">
        <f>VLOOKUP('intouch变量（整型） '!$A370,基本表格!$G:$Q,10,FALSE)</f>
        <v>No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</row>
    <row r="371" spans="1:55">
      <c r="A371" t="s">
        <v>5144</v>
      </c>
      <c r="B371" s="11" t="str">
        <f t="shared" si="5"/>
        <v>CHP4</v>
      </c>
      <c r="C371" s="11" t="str">
        <f>VLOOKUP('intouch变量（整型） '!$A371,基本表格!$G:$Q,2,FALSE)</f>
        <v>4#刨片机润滑系统电机 电机控制 右跑偏检测时间</v>
      </c>
      <c r="D371" t="s">
        <v>154</v>
      </c>
      <c r="E371" t="s">
        <v>154</v>
      </c>
      <c r="F371">
        <v>0</v>
      </c>
      <c r="G371" t="s">
        <v>154</v>
      </c>
      <c r="H371" t="s">
        <v>154</v>
      </c>
      <c r="I371">
        <v>0</v>
      </c>
      <c r="J371">
        <v>0</v>
      </c>
      <c r="L371">
        <v>0</v>
      </c>
      <c r="M371">
        <v>-32768</v>
      </c>
      <c r="N371">
        <v>32767</v>
      </c>
      <c r="O371">
        <v>0</v>
      </c>
      <c r="P371">
        <v>0</v>
      </c>
      <c r="Q371" t="s">
        <v>155</v>
      </c>
      <c r="R371">
        <v>0</v>
      </c>
      <c r="S371">
        <v>1</v>
      </c>
      <c r="T371" t="s">
        <v>155</v>
      </c>
      <c r="U371">
        <v>0</v>
      </c>
      <c r="V371">
        <v>1</v>
      </c>
      <c r="W371" t="s">
        <v>155</v>
      </c>
      <c r="X371">
        <v>0</v>
      </c>
      <c r="Y371">
        <v>1</v>
      </c>
      <c r="Z371" t="s">
        <v>155</v>
      </c>
      <c r="AA371">
        <v>0</v>
      </c>
      <c r="AB371">
        <v>1</v>
      </c>
      <c r="AC371" t="s">
        <v>155</v>
      </c>
      <c r="AD371">
        <v>0</v>
      </c>
      <c r="AE371">
        <v>1</v>
      </c>
      <c r="AF371" t="s">
        <v>155</v>
      </c>
      <c r="AG371">
        <v>0</v>
      </c>
      <c r="AH371">
        <v>1</v>
      </c>
      <c r="AI371">
        <v>0</v>
      </c>
      <c r="AJ371" t="s">
        <v>155</v>
      </c>
      <c r="AK371">
        <v>0</v>
      </c>
      <c r="AL371">
        <v>1</v>
      </c>
      <c r="AM371" t="s">
        <v>4774</v>
      </c>
      <c r="AN371">
        <v>-32768</v>
      </c>
      <c r="AO371">
        <v>32767</v>
      </c>
      <c r="AP371" t="s">
        <v>4775</v>
      </c>
      <c r="AQ371" t="s">
        <v>157</v>
      </c>
      <c r="AR371" t="s">
        <v>158</v>
      </c>
      <c r="AS371" t="str">
        <f>VLOOKUP('intouch变量（整型） '!$A371,基本表格!$G:$Q,3,FALSE)</f>
        <v>DB1400,INT1614</v>
      </c>
      <c r="AT371" t="str">
        <f>VLOOKUP('intouch变量（整型） '!$A371,基本表格!$G:$Q,10,FALSE)</f>
        <v>No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</row>
    <row r="372" spans="1:55">
      <c r="A372" t="s">
        <v>5145</v>
      </c>
      <c r="B372" s="11" t="str">
        <f t="shared" si="5"/>
        <v>CHP4</v>
      </c>
      <c r="C372" s="11" t="str">
        <f>VLOOKUP('intouch变量（整型） '!$A372,基本表格!$G:$Q,2,FALSE)</f>
        <v>4#刨片机润滑系统电机 电机控制 联动启动延时</v>
      </c>
      <c r="D372" t="s">
        <v>154</v>
      </c>
      <c r="E372" t="s">
        <v>154</v>
      </c>
      <c r="F372">
        <v>0</v>
      </c>
      <c r="G372" t="s">
        <v>154</v>
      </c>
      <c r="H372" t="s">
        <v>154</v>
      </c>
      <c r="I372">
        <v>0</v>
      </c>
      <c r="J372">
        <v>0</v>
      </c>
      <c r="L372">
        <v>0</v>
      </c>
      <c r="M372">
        <v>-32768</v>
      </c>
      <c r="N372">
        <v>32767</v>
      </c>
      <c r="O372">
        <v>0</v>
      </c>
      <c r="P372">
        <v>0</v>
      </c>
      <c r="Q372" t="s">
        <v>155</v>
      </c>
      <c r="R372">
        <v>0</v>
      </c>
      <c r="S372">
        <v>1</v>
      </c>
      <c r="T372" t="s">
        <v>155</v>
      </c>
      <c r="U372">
        <v>0</v>
      </c>
      <c r="V372">
        <v>1</v>
      </c>
      <c r="W372" t="s">
        <v>155</v>
      </c>
      <c r="X372">
        <v>0</v>
      </c>
      <c r="Y372">
        <v>1</v>
      </c>
      <c r="Z372" t="s">
        <v>155</v>
      </c>
      <c r="AA372">
        <v>0</v>
      </c>
      <c r="AB372">
        <v>1</v>
      </c>
      <c r="AC372" t="s">
        <v>155</v>
      </c>
      <c r="AD372">
        <v>0</v>
      </c>
      <c r="AE372">
        <v>1</v>
      </c>
      <c r="AF372" t="s">
        <v>155</v>
      </c>
      <c r="AG372">
        <v>0</v>
      </c>
      <c r="AH372">
        <v>1</v>
      </c>
      <c r="AI372">
        <v>0</v>
      </c>
      <c r="AJ372" t="s">
        <v>155</v>
      </c>
      <c r="AK372">
        <v>0</v>
      </c>
      <c r="AL372">
        <v>1</v>
      </c>
      <c r="AM372" t="s">
        <v>4774</v>
      </c>
      <c r="AN372">
        <v>-32768</v>
      </c>
      <c r="AO372">
        <v>32767</v>
      </c>
      <c r="AP372" t="s">
        <v>4775</v>
      </c>
      <c r="AQ372" t="s">
        <v>157</v>
      </c>
      <c r="AR372" t="s">
        <v>158</v>
      </c>
      <c r="AS372" t="str">
        <f>VLOOKUP('intouch变量（整型） '!$A372,基本表格!$G:$Q,3,FALSE)</f>
        <v>DB1400,INT1618</v>
      </c>
      <c r="AT372" t="str">
        <f>VLOOKUP('intouch变量（整型） '!$A372,基本表格!$G:$Q,10,FALSE)</f>
        <v>No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</row>
    <row r="373" spans="1:55">
      <c r="A373" t="s">
        <v>5146</v>
      </c>
      <c r="B373" s="11" t="str">
        <f t="shared" si="5"/>
        <v>CHP4</v>
      </c>
      <c r="C373" s="11" t="str">
        <f>VLOOKUP('intouch变量（整型） '!$A373,基本表格!$G:$Q,2,FALSE)</f>
        <v>4#刨片机润滑系统电机 电机控制 起动转换时间 秒</v>
      </c>
      <c r="D373" t="s">
        <v>154</v>
      </c>
      <c r="E373" t="s">
        <v>154</v>
      </c>
      <c r="F373">
        <v>0</v>
      </c>
      <c r="G373" t="s">
        <v>154</v>
      </c>
      <c r="H373" t="s">
        <v>154</v>
      </c>
      <c r="I373">
        <v>0</v>
      </c>
      <c r="J373">
        <v>0</v>
      </c>
      <c r="L373">
        <v>0</v>
      </c>
      <c r="M373">
        <v>-32768</v>
      </c>
      <c r="N373">
        <v>32767</v>
      </c>
      <c r="O373">
        <v>0</v>
      </c>
      <c r="P373">
        <v>0</v>
      </c>
      <c r="Q373" t="s">
        <v>155</v>
      </c>
      <c r="R373">
        <v>0</v>
      </c>
      <c r="S373">
        <v>1</v>
      </c>
      <c r="T373" t="s">
        <v>155</v>
      </c>
      <c r="U373">
        <v>0</v>
      </c>
      <c r="V373">
        <v>1</v>
      </c>
      <c r="W373" t="s">
        <v>155</v>
      </c>
      <c r="X373">
        <v>0</v>
      </c>
      <c r="Y373">
        <v>1</v>
      </c>
      <c r="Z373" t="s">
        <v>155</v>
      </c>
      <c r="AA373">
        <v>0</v>
      </c>
      <c r="AB373">
        <v>1</v>
      </c>
      <c r="AC373" t="s">
        <v>155</v>
      </c>
      <c r="AD373">
        <v>0</v>
      </c>
      <c r="AE373">
        <v>1</v>
      </c>
      <c r="AF373" t="s">
        <v>155</v>
      </c>
      <c r="AG373">
        <v>0</v>
      </c>
      <c r="AH373">
        <v>1</v>
      </c>
      <c r="AI373">
        <v>0</v>
      </c>
      <c r="AJ373" t="s">
        <v>155</v>
      </c>
      <c r="AK373">
        <v>0</v>
      </c>
      <c r="AL373">
        <v>1</v>
      </c>
      <c r="AM373" t="s">
        <v>4774</v>
      </c>
      <c r="AN373">
        <v>-32768</v>
      </c>
      <c r="AO373">
        <v>32767</v>
      </c>
      <c r="AP373" t="s">
        <v>4775</v>
      </c>
      <c r="AQ373" t="s">
        <v>157</v>
      </c>
      <c r="AR373" t="s">
        <v>158</v>
      </c>
      <c r="AS373" t="str">
        <f>VLOOKUP('intouch变量（整型） '!$A373,基本表格!$G:$Q,3,FALSE)</f>
        <v>DB1400,INT1620</v>
      </c>
      <c r="AT373" t="str">
        <f>VLOOKUP('intouch变量（整型） '!$A373,基本表格!$G:$Q,10,FALSE)</f>
        <v>No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</row>
    <row r="374" spans="1:55">
      <c r="A374" t="s">
        <v>5147</v>
      </c>
      <c r="B374" s="11" t="str">
        <f t="shared" si="5"/>
        <v>CHP4</v>
      </c>
      <c r="C374" s="11" t="str">
        <f>VLOOKUP('intouch变量（整型） '!$A374,基本表格!$G:$Q,2,FALSE)</f>
        <v>4#刨片机重物分离电机 电机控制 断链超时时间 秒</v>
      </c>
      <c r="D374" t="s">
        <v>154</v>
      </c>
      <c r="E374" t="s">
        <v>154</v>
      </c>
      <c r="F374">
        <v>0</v>
      </c>
      <c r="G374" t="s">
        <v>154</v>
      </c>
      <c r="H374" t="s">
        <v>154</v>
      </c>
      <c r="I374">
        <v>0</v>
      </c>
      <c r="J374">
        <v>0</v>
      </c>
      <c r="L374">
        <v>0</v>
      </c>
      <c r="M374">
        <v>-32768</v>
      </c>
      <c r="N374">
        <v>32767</v>
      </c>
      <c r="O374">
        <v>0</v>
      </c>
      <c r="P374">
        <v>0</v>
      </c>
      <c r="Q374" t="s">
        <v>155</v>
      </c>
      <c r="R374">
        <v>0</v>
      </c>
      <c r="S374">
        <v>1</v>
      </c>
      <c r="T374" t="s">
        <v>155</v>
      </c>
      <c r="U374">
        <v>0</v>
      </c>
      <c r="V374">
        <v>1</v>
      </c>
      <c r="W374" t="s">
        <v>155</v>
      </c>
      <c r="X374">
        <v>0</v>
      </c>
      <c r="Y374">
        <v>1</v>
      </c>
      <c r="Z374" t="s">
        <v>155</v>
      </c>
      <c r="AA374">
        <v>0</v>
      </c>
      <c r="AB374">
        <v>1</v>
      </c>
      <c r="AC374" t="s">
        <v>155</v>
      </c>
      <c r="AD374">
        <v>0</v>
      </c>
      <c r="AE374">
        <v>1</v>
      </c>
      <c r="AF374" t="s">
        <v>155</v>
      </c>
      <c r="AG374">
        <v>0</v>
      </c>
      <c r="AH374">
        <v>1</v>
      </c>
      <c r="AI374">
        <v>0</v>
      </c>
      <c r="AJ374" t="s">
        <v>155</v>
      </c>
      <c r="AK374">
        <v>0</v>
      </c>
      <c r="AL374">
        <v>1</v>
      </c>
      <c r="AM374" t="s">
        <v>4774</v>
      </c>
      <c r="AN374">
        <v>-32768</v>
      </c>
      <c r="AO374">
        <v>32767</v>
      </c>
      <c r="AP374" t="s">
        <v>4775</v>
      </c>
      <c r="AQ374" t="s">
        <v>157</v>
      </c>
      <c r="AR374" t="s">
        <v>158</v>
      </c>
      <c r="AS374" t="str">
        <f>VLOOKUP('intouch变量（整型） '!$A374,基本表格!$G:$Q,3,FALSE)</f>
        <v>DB1400,INT1654</v>
      </c>
      <c r="AT374" t="str">
        <f>VLOOKUP('intouch变量（整型） '!$A374,基本表格!$G:$Q,10,FALSE)</f>
        <v>No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</row>
    <row r="375" spans="1:55">
      <c r="A375" t="s">
        <v>5148</v>
      </c>
      <c r="B375" s="11" t="str">
        <f t="shared" si="5"/>
        <v>CHP4</v>
      </c>
      <c r="C375" s="11" t="str">
        <f>VLOOKUP('intouch变量（整型） '!$A375,基本表格!$G:$Q,2,FALSE)</f>
        <v>4#刨片机重物分离电机 电机控制 堵料检测时间 秒</v>
      </c>
      <c r="D375" t="s">
        <v>154</v>
      </c>
      <c r="E375" t="s">
        <v>154</v>
      </c>
      <c r="F375">
        <v>0</v>
      </c>
      <c r="G375" t="s">
        <v>154</v>
      </c>
      <c r="H375" t="s">
        <v>154</v>
      </c>
      <c r="I375">
        <v>0</v>
      </c>
      <c r="J375">
        <v>0</v>
      </c>
      <c r="L375">
        <v>0</v>
      </c>
      <c r="M375">
        <v>-32768</v>
      </c>
      <c r="N375">
        <v>32767</v>
      </c>
      <c r="O375">
        <v>0</v>
      </c>
      <c r="P375">
        <v>0</v>
      </c>
      <c r="Q375" t="s">
        <v>155</v>
      </c>
      <c r="R375">
        <v>0</v>
      </c>
      <c r="S375">
        <v>1</v>
      </c>
      <c r="T375" t="s">
        <v>155</v>
      </c>
      <c r="U375">
        <v>0</v>
      </c>
      <c r="V375">
        <v>1</v>
      </c>
      <c r="W375" t="s">
        <v>155</v>
      </c>
      <c r="X375">
        <v>0</v>
      </c>
      <c r="Y375">
        <v>1</v>
      </c>
      <c r="Z375" t="s">
        <v>155</v>
      </c>
      <c r="AA375">
        <v>0</v>
      </c>
      <c r="AB375">
        <v>1</v>
      </c>
      <c r="AC375" t="s">
        <v>155</v>
      </c>
      <c r="AD375">
        <v>0</v>
      </c>
      <c r="AE375">
        <v>1</v>
      </c>
      <c r="AF375" t="s">
        <v>155</v>
      </c>
      <c r="AG375">
        <v>0</v>
      </c>
      <c r="AH375">
        <v>1</v>
      </c>
      <c r="AI375">
        <v>0</v>
      </c>
      <c r="AJ375" t="s">
        <v>155</v>
      </c>
      <c r="AK375">
        <v>0</v>
      </c>
      <c r="AL375">
        <v>1</v>
      </c>
      <c r="AM375" t="s">
        <v>4774</v>
      </c>
      <c r="AN375">
        <v>-32768</v>
      </c>
      <c r="AO375">
        <v>32767</v>
      </c>
      <c r="AP375" t="s">
        <v>4775</v>
      </c>
      <c r="AQ375" t="s">
        <v>157</v>
      </c>
      <c r="AR375" t="s">
        <v>158</v>
      </c>
      <c r="AS375" t="str">
        <f>VLOOKUP('intouch变量（整型） '!$A375,基本表格!$G:$Q,3,FALSE)</f>
        <v>DB1400,INT1656</v>
      </c>
      <c r="AT375" t="str">
        <f>VLOOKUP('intouch变量（整型） '!$A375,基本表格!$G:$Q,10,FALSE)</f>
        <v>No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</row>
    <row r="376" spans="1:55">
      <c r="A376" t="s">
        <v>5149</v>
      </c>
      <c r="B376" s="11" t="str">
        <f t="shared" si="5"/>
        <v>CHP4</v>
      </c>
      <c r="C376" s="11" t="str">
        <f>VLOOKUP('intouch变量（整型） '!$A376,基本表格!$G:$Q,2,FALSE)</f>
        <v>4#刨片机重物分离电机 电机控制 左跑偏检测时间</v>
      </c>
      <c r="D376" t="s">
        <v>154</v>
      </c>
      <c r="E376" t="s">
        <v>154</v>
      </c>
      <c r="F376">
        <v>0</v>
      </c>
      <c r="G376" t="s">
        <v>154</v>
      </c>
      <c r="H376" t="s">
        <v>154</v>
      </c>
      <c r="I376">
        <v>0</v>
      </c>
      <c r="J376">
        <v>0</v>
      </c>
      <c r="L376">
        <v>0</v>
      </c>
      <c r="M376">
        <v>-32768</v>
      </c>
      <c r="N376">
        <v>32767</v>
      </c>
      <c r="O376">
        <v>0</v>
      </c>
      <c r="P376">
        <v>0</v>
      </c>
      <c r="Q376" t="s">
        <v>155</v>
      </c>
      <c r="R376">
        <v>0</v>
      </c>
      <c r="S376">
        <v>1</v>
      </c>
      <c r="T376" t="s">
        <v>155</v>
      </c>
      <c r="U376">
        <v>0</v>
      </c>
      <c r="V376">
        <v>1</v>
      </c>
      <c r="W376" t="s">
        <v>155</v>
      </c>
      <c r="X376">
        <v>0</v>
      </c>
      <c r="Y376">
        <v>1</v>
      </c>
      <c r="Z376" t="s">
        <v>155</v>
      </c>
      <c r="AA376">
        <v>0</v>
      </c>
      <c r="AB376">
        <v>1</v>
      </c>
      <c r="AC376" t="s">
        <v>155</v>
      </c>
      <c r="AD376">
        <v>0</v>
      </c>
      <c r="AE376">
        <v>1</v>
      </c>
      <c r="AF376" t="s">
        <v>155</v>
      </c>
      <c r="AG376">
        <v>0</v>
      </c>
      <c r="AH376">
        <v>1</v>
      </c>
      <c r="AI376">
        <v>0</v>
      </c>
      <c r="AJ376" t="s">
        <v>155</v>
      </c>
      <c r="AK376">
        <v>0</v>
      </c>
      <c r="AL376">
        <v>1</v>
      </c>
      <c r="AM376" t="s">
        <v>4774</v>
      </c>
      <c r="AN376">
        <v>-32768</v>
      </c>
      <c r="AO376">
        <v>32767</v>
      </c>
      <c r="AP376" t="s">
        <v>4775</v>
      </c>
      <c r="AQ376" t="s">
        <v>157</v>
      </c>
      <c r="AR376" t="s">
        <v>158</v>
      </c>
      <c r="AS376" t="str">
        <f>VLOOKUP('intouch变量（整型） '!$A376,基本表格!$G:$Q,3,FALSE)</f>
        <v>DB1400,INT1660</v>
      </c>
      <c r="AT376" t="str">
        <f>VLOOKUP('intouch变量（整型） '!$A376,基本表格!$G:$Q,10,FALSE)</f>
        <v>No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</row>
    <row r="377" spans="1:55">
      <c r="A377" t="s">
        <v>5150</v>
      </c>
      <c r="B377" s="11" t="str">
        <f t="shared" si="5"/>
        <v>CHP4</v>
      </c>
      <c r="C377" s="11" t="str">
        <f>VLOOKUP('intouch变量（整型） '!$A377,基本表格!$G:$Q,2,FALSE)</f>
        <v>4#刨片机重物分离电机 电机控制 右跑偏检测时间</v>
      </c>
      <c r="D377" t="s">
        <v>154</v>
      </c>
      <c r="E377" t="s">
        <v>154</v>
      </c>
      <c r="F377">
        <v>0</v>
      </c>
      <c r="G377" t="s">
        <v>154</v>
      </c>
      <c r="H377" t="s">
        <v>154</v>
      </c>
      <c r="I377">
        <v>0</v>
      </c>
      <c r="J377">
        <v>0</v>
      </c>
      <c r="L377">
        <v>0</v>
      </c>
      <c r="M377">
        <v>-32768</v>
      </c>
      <c r="N377">
        <v>32767</v>
      </c>
      <c r="O377">
        <v>0</v>
      </c>
      <c r="P377">
        <v>0</v>
      </c>
      <c r="Q377" t="s">
        <v>155</v>
      </c>
      <c r="R377">
        <v>0</v>
      </c>
      <c r="S377">
        <v>1</v>
      </c>
      <c r="T377" t="s">
        <v>155</v>
      </c>
      <c r="U377">
        <v>0</v>
      </c>
      <c r="V377">
        <v>1</v>
      </c>
      <c r="W377" t="s">
        <v>155</v>
      </c>
      <c r="X377">
        <v>0</v>
      </c>
      <c r="Y377">
        <v>1</v>
      </c>
      <c r="Z377" t="s">
        <v>155</v>
      </c>
      <c r="AA377">
        <v>0</v>
      </c>
      <c r="AB377">
        <v>1</v>
      </c>
      <c r="AC377" t="s">
        <v>155</v>
      </c>
      <c r="AD377">
        <v>0</v>
      </c>
      <c r="AE377">
        <v>1</v>
      </c>
      <c r="AF377" t="s">
        <v>155</v>
      </c>
      <c r="AG377">
        <v>0</v>
      </c>
      <c r="AH377">
        <v>1</v>
      </c>
      <c r="AI377">
        <v>0</v>
      </c>
      <c r="AJ377" t="s">
        <v>155</v>
      </c>
      <c r="AK377">
        <v>0</v>
      </c>
      <c r="AL377">
        <v>1</v>
      </c>
      <c r="AM377" t="s">
        <v>4774</v>
      </c>
      <c r="AN377">
        <v>-32768</v>
      </c>
      <c r="AO377">
        <v>32767</v>
      </c>
      <c r="AP377" t="s">
        <v>4775</v>
      </c>
      <c r="AQ377" t="s">
        <v>157</v>
      </c>
      <c r="AR377" t="s">
        <v>158</v>
      </c>
      <c r="AS377" t="str">
        <f>VLOOKUP('intouch变量（整型） '!$A377,基本表格!$G:$Q,3,FALSE)</f>
        <v>DB1400,INT1664</v>
      </c>
      <c r="AT377" t="str">
        <f>VLOOKUP('intouch变量（整型） '!$A377,基本表格!$G:$Q,10,FALSE)</f>
        <v>No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</row>
    <row r="378" spans="1:55">
      <c r="A378" t="s">
        <v>5151</v>
      </c>
      <c r="B378" s="11" t="str">
        <f t="shared" si="5"/>
        <v>CHP4</v>
      </c>
      <c r="C378" s="11" t="str">
        <f>VLOOKUP('intouch变量（整型） '!$A378,基本表格!$G:$Q,2,FALSE)</f>
        <v>4#刨片机重物分离电机 电机控制 联动启动延时</v>
      </c>
      <c r="D378" t="s">
        <v>154</v>
      </c>
      <c r="E378" t="s">
        <v>154</v>
      </c>
      <c r="F378">
        <v>0</v>
      </c>
      <c r="G378" t="s">
        <v>154</v>
      </c>
      <c r="H378" t="s">
        <v>154</v>
      </c>
      <c r="I378">
        <v>0</v>
      </c>
      <c r="J378">
        <v>0</v>
      </c>
      <c r="L378">
        <v>0</v>
      </c>
      <c r="M378">
        <v>-32768</v>
      </c>
      <c r="N378">
        <v>32767</v>
      </c>
      <c r="O378">
        <v>0</v>
      </c>
      <c r="P378">
        <v>0</v>
      </c>
      <c r="Q378" t="s">
        <v>155</v>
      </c>
      <c r="R378">
        <v>0</v>
      </c>
      <c r="S378">
        <v>1</v>
      </c>
      <c r="T378" t="s">
        <v>155</v>
      </c>
      <c r="U378">
        <v>0</v>
      </c>
      <c r="V378">
        <v>1</v>
      </c>
      <c r="W378" t="s">
        <v>155</v>
      </c>
      <c r="X378">
        <v>0</v>
      </c>
      <c r="Y378">
        <v>1</v>
      </c>
      <c r="Z378" t="s">
        <v>155</v>
      </c>
      <c r="AA378">
        <v>0</v>
      </c>
      <c r="AB378">
        <v>1</v>
      </c>
      <c r="AC378" t="s">
        <v>155</v>
      </c>
      <c r="AD378">
        <v>0</v>
      </c>
      <c r="AE378">
        <v>1</v>
      </c>
      <c r="AF378" t="s">
        <v>155</v>
      </c>
      <c r="AG378">
        <v>0</v>
      </c>
      <c r="AH378">
        <v>1</v>
      </c>
      <c r="AI378">
        <v>0</v>
      </c>
      <c r="AJ378" t="s">
        <v>155</v>
      </c>
      <c r="AK378">
        <v>0</v>
      </c>
      <c r="AL378">
        <v>1</v>
      </c>
      <c r="AM378" t="s">
        <v>4774</v>
      </c>
      <c r="AN378">
        <v>-32768</v>
      </c>
      <c r="AO378">
        <v>32767</v>
      </c>
      <c r="AP378" t="s">
        <v>4775</v>
      </c>
      <c r="AQ378" t="s">
        <v>157</v>
      </c>
      <c r="AR378" t="s">
        <v>158</v>
      </c>
      <c r="AS378" t="str">
        <f>VLOOKUP('intouch变量（整型） '!$A378,基本表格!$G:$Q,3,FALSE)</f>
        <v>DB1400,INT1668</v>
      </c>
      <c r="AT378" t="str">
        <f>VLOOKUP('intouch变量（整型） '!$A378,基本表格!$G:$Q,10,FALSE)</f>
        <v>No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</row>
    <row r="379" spans="1:55">
      <c r="A379" t="s">
        <v>5152</v>
      </c>
      <c r="B379" s="11" t="str">
        <f t="shared" si="5"/>
        <v>CHP4</v>
      </c>
      <c r="C379" s="11" t="str">
        <f>VLOOKUP('intouch变量（整型） '!$A379,基本表格!$G:$Q,2,FALSE)</f>
        <v>4#刨片机重物分离电机 电机控制 起动转换时间 秒</v>
      </c>
      <c r="D379" t="s">
        <v>154</v>
      </c>
      <c r="E379" t="s">
        <v>154</v>
      </c>
      <c r="F379">
        <v>0</v>
      </c>
      <c r="G379" t="s">
        <v>154</v>
      </c>
      <c r="H379" t="s">
        <v>154</v>
      </c>
      <c r="I379">
        <v>0</v>
      </c>
      <c r="J379">
        <v>0</v>
      </c>
      <c r="L379">
        <v>0</v>
      </c>
      <c r="M379">
        <v>-32768</v>
      </c>
      <c r="N379">
        <v>32767</v>
      </c>
      <c r="O379">
        <v>0</v>
      </c>
      <c r="P379">
        <v>0</v>
      </c>
      <c r="Q379" t="s">
        <v>155</v>
      </c>
      <c r="R379">
        <v>0</v>
      </c>
      <c r="S379">
        <v>1</v>
      </c>
      <c r="T379" t="s">
        <v>155</v>
      </c>
      <c r="U379">
        <v>0</v>
      </c>
      <c r="V379">
        <v>1</v>
      </c>
      <c r="W379" t="s">
        <v>155</v>
      </c>
      <c r="X379">
        <v>0</v>
      </c>
      <c r="Y379">
        <v>1</v>
      </c>
      <c r="Z379" t="s">
        <v>155</v>
      </c>
      <c r="AA379">
        <v>0</v>
      </c>
      <c r="AB379">
        <v>1</v>
      </c>
      <c r="AC379" t="s">
        <v>155</v>
      </c>
      <c r="AD379">
        <v>0</v>
      </c>
      <c r="AE379">
        <v>1</v>
      </c>
      <c r="AF379" t="s">
        <v>155</v>
      </c>
      <c r="AG379">
        <v>0</v>
      </c>
      <c r="AH379">
        <v>1</v>
      </c>
      <c r="AI379">
        <v>0</v>
      </c>
      <c r="AJ379" t="s">
        <v>155</v>
      </c>
      <c r="AK379">
        <v>0</v>
      </c>
      <c r="AL379">
        <v>1</v>
      </c>
      <c r="AM379" t="s">
        <v>4774</v>
      </c>
      <c r="AN379">
        <v>-32768</v>
      </c>
      <c r="AO379">
        <v>32767</v>
      </c>
      <c r="AP379" t="s">
        <v>4775</v>
      </c>
      <c r="AQ379" t="s">
        <v>157</v>
      </c>
      <c r="AR379" t="s">
        <v>158</v>
      </c>
      <c r="AS379" t="str">
        <f>VLOOKUP('intouch变量（整型） '!$A379,基本表格!$G:$Q,3,FALSE)</f>
        <v>DB1400,INT1670</v>
      </c>
      <c r="AT379" t="str">
        <f>VLOOKUP('intouch变量（整型） '!$A379,基本表格!$G:$Q,10,FALSE)</f>
        <v>No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</row>
    <row r="380" spans="1:55">
      <c r="A380" t="s">
        <v>5153</v>
      </c>
      <c r="B380" s="11" t="str">
        <f t="shared" si="5"/>
        <v>CHP4</v>
      </c>
      <c r="C380" s="11" t="str">
        <f>VLOOKUP('intouch变量（整型） '!$A380,基本表格!$G:$Q,2,FALSE)</f>
        <v>4#刨片机磁选电机 电机控制 断链超时时间 秒</v>
      </c>
      <c r="D380" t="s">
        <v>154</v>
      </c>
      <c r="E380" t="s">
        <v>154</v>
      </c>
      <c r="F380">
        <v>0</v>
      </c>
      <c r="G380" t="s">
        <v>154</v>
      </c>
      <c r="H380" t="s">
        <v>154</v>
      </c>
      <c r="I380">
        <v>0</v>
      </c>
      <c r="J380">
        <v>0</v>
      </c>
      <c r="L380">
        <v>0</v>
      </c>
      <c r="M380">
        <v>-32768</v>
      </c>
      <c r="N380">
        <v>32767</v>
      </c>
      <c r="O380">
        <v>0</v>
      </c>
      <c r="P380">
        <v>0</v>
      </c>
      <c r="Q380" t="s">
        <v>155</v>
      </c>
      <c r="R380">
        <v>0</v>
      </c>
      <c r="S380">
        <v>1</v>
      </c>
      <c r="T380" t="s">
        <v>155</v>
      </c>
      <c r="U380">
        <v>0</v>
      </c>
      <c r="V380">
        <v>1</v>
      </c>
      <c r="W380" t="s">
        <v>155</v>
      </c>
      <c r="X380">
        <v>0</v>
      </c>
      <c r="Y380">
        <v>1</v>
      </c>
      <c r="Z380" t="s">
        <v>155</v>
      </c>
      <c r="AA380">
        <v>0</v>
      </c>
      <c r="AB380">
        <v>1</v>
      </c>
      <c r="AC380" t="s">
        <v>155</v>
      </c>
      <c r="AD380">
        <v>0</v>
      </c>
      <c r="AE380">
        <v>1</v>
      </c>
      <c r="AF380" t="s">
        <v>155</v>
      </c>
      <c r="AG380">
        <v>0</v>
      </c>
      <c r="AH380">
        <v>1</v>
      </c>
      <c r="AI380">
        <v>0</v>
      </c>
      <c r="AJ380" t="s">
        <v>155</v>
      </c>
      <c r="AK380">
        <v>0</v>
      </c>
      <c r="AL380">
        <v>1</v>
      </c>
      <c r="AM380" t="s">
        <v>4774</v>
      </c>
      <c r="AN380">
        <v>-32768</v>
      </c>
      <c r="AO380">
        <v>32767</v>
      </c>
      <c r="AP380" t="s">
        <v>4775</v>
      </c>
      <c r="AQ380" t="s">
        <v>157</v>
      </c>
      <c r="AR380" t="s">
        <v>158</v>
      </c>
      <c r="AS380" t="str">
        <f>VLOOKUP('intouch变量（整型） '!$A380,基本表格!$G:$Q,3,FALSE)</f>
        <v>DB1400,INT1704</v>
      </c>
      <c r="AT380" t="str">
        <f>VLOOKUP('intouch变量（整型） '!$A380,基本表格!$G:$Q,10,FALSE)</f>
        <v>No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</row>
    <row r="381" spans="1:55">
      <c r="A381" t="s">
        <v>5154</v>
      </c>
      <c r="B381" s="11" t="str">
        <f t="shared" si="5"/>
        <v>CHP4</v>
      </c>
      <c r="C381" s="11" t="str">
        <f>VLOOKUP('intouch变量（整型） '!$A381,基本表格!$G:$Q,2,FALSE)</f>
        <v>4#刨片机磁选电机 电机控制 堵料检测时间 秒</v>
      </c>
      <c r="D381" t="s">
        <v>154</v>
      </c>
      <c r="E381" t="s">
        <v>154</v>
      </c>
      <c r="F381">
        <v>0</v>
      </c>
      <c r="G381" t="s">
        <v>154</v>
      </c>
      <c r="H381" t="s">
        <v>154</v>
      </c>
      <c r="I381">
        <v>0</v>
      </c>
      <c r="J381">
        <v>0</v>
      </c>
      <c r="L381">
        <v>0</v>
      </c>
      <c r="M381">
        <v>-32768</v>
      </c>
      <c r="N381">
        <v>32767</v>
      </c>
      <c r="O381">
        <v>0</v>
      </c>
      <c r="P381">
        <v>0</v>
      </c>
      <c r="Q381" t="s">
        <v>155</v>
      </c>
      <c r="R381">
        <v>0</v>
      </c>
      <c r="S381">
        <v>1</v>
      </c>
      <c r="T381" t="s">
        <v>155</v>
      </c>
      <c r="U381">
        <v>0</v>
      </c>
      <c r="V381">
        <v>1</v>
      </c>
      <c r="W381" t="s">
        <v>155</v>
      </c>
      <c r="X381">
        <v>0</v>
      </c>
      <c r="Y381">
        <v>1</v>
      </c>
      <c r="Z381" t="s">
        <v>155</v>
      </c>
      <c r="AA381">
        <v>0</v>
      </c>
      <c r="AB381">
        <v>1</v>
      </c>
      <c r="AC381" t="s">
        <v>155</v>
      </c>
      <c r="AD381">
        <v>0</v>
      </c>
      <c r="AE381">
        <v>1</v>
      </c>
      <c r="AF381" t="s">
        <v>155</v>
      </c>
      <c r="AG381">
        <v>0</v>
      </c>
      <c r="AH381">
        <v>1</v>
      </c>
      <c r="AI381">
        <v>0</v>
      </c>
      <c r="AJ381" t="s">
        <v>155</v>
      </c>
      <c r="AK381">
        <v>0</v>
      </c>
      <c r="AL381">
        <v>1</v>
      </c>
      <c r="AM381" t="s">
        <v>4774</v>
      </c>
      <c r="AN381">
        <v>-32768</v>
      </c>
      <c r="AO381">
        <v>32767</v>
      </c>
      <c r="AP381" t="s">
        <v>4775</v>
      </c>
      <c r="AQ381" t="s">
        <v>157</v>
      </c>
      <c r="AR381" t="s">
        <v>158</v>
      </c>
      <c r="AS381" t="str">
        <f>VLOOKUP('intouch变量（整型） '!$A381,基本表格!$G:$Q,3,FALSE)</f>
        <v>DB1400,INT1706</v>
      </c>
      <c r="AT381" t="str">
        <f>VLOOKUP('intouch变量（整型） '!$A381,基本表格!$G:$Q,10,FALSE)</f>
        <v>No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</row>
    <row r="382" spans="1:55">
      <c r="A382" t="s">
        <v>5155</v>
      </c>
      <c r="B382" s="11" t="str">
        <f t="shared" si="5"/>
        <v>CHP4</v>
      </c>
      <c r="C382" s="11" t="str">
        <f>VLOOKUP('intouch变量（整型） '!$A382,基本表格!$G:$Q,2,FALSE)</f>
        <v>4#刨片机磁选电机 电机控制 左跑偏检测时间</v>
      </c>
      <c r="D382" t="s">
        <v>154</v>
      </c>
      <c r="E382" t="s">
        <v>154</v>
      </c>
      <c r="F382">
        <v>0</v>
      </c>
      <c r="G382" t="s">
        <v>154</v>
      </c>
      <c r="H382" t="s">
        <v>154</v>
      </c>
      <c r="I382">
        <v>0</v>
      </c>
      <c r="J382">
        <v>0</v>
      </c>
      <c r="L382">
        <v>0</v>
      </c>
      <c r="M382">
        <v>-32768</v>
      </c>
      <c r="N382">
        <v>32767</v>
      </c>
      <c r="O382">
        <v>0</v>
      </c>
      <c r="P382">
        <v>0</v>
      </c>
      <c r="Q382" t="s">
        <v>155</v>
      </c>
      <c r="R382">
        <v>0</v>
      </c>
      <c r="S382">
        <v>1</v>
      </c>
      <c r="T382" t="s">
        <v>155</v>
      </c>
      <c r="U382">
        <v>0</v>
      </c>
      <c r="V382">
        <v>1</v>
      </c>
      <c r="W382" t="s">
        <v>155</v>
      </c>
      <c r="X382">
        <v>0</v>
      </c>
      <c r="Y382">
        <v>1</v>
      </c>
      <c r="Z382" t="s">
        <v>155</v>
      </c>
      <c r="AA382">
        <v>0</v>
      </c>
      <c r="AB382">
        <v>1</v>
      </c>
      <c r="AC382" t="s">
        <v>155</v>
      </c>
      <c r="AD382">
        <v>0</v>
      </c>
      <c r="AE382">
        <v>1</v>
      </c>
      <c r="AF382" t="s">
        <v>155</v>
      </c>
      <c r="AG382">
        <v>0</v>
      </c>
      <c r="AH382">
        <v>1</v>
      </c>
      <c r="AI382">
        <v>0</v>
      </c>
      <c r="AJ382" t="s">
        <v>155</v>
      </c>
      <c r="AK382">
        <v>0</v>
      </c>
      <c r="AL382">
        <v>1</v>
      </c>
      <c r="AM382" t="s">
        <v>4774</v>
      </c>
      <c r="AN382">
        <v>-32768</v>
      </c>
      <c r="AO382">
        <v>32767</v>
      </c>
      <c r="AP382" t="s">
        <v>4775</v>
      </c>
      <c r="AQ382" t="s">
        <v>157</v>
      </c>
      <c r="AR382" t="s">
        <v>158</v>
      </c>
      <c r="AS382" t="str">
        <f>VLOOKUP('intouch变量（整型） '!$A382,基本表格!$G:$Q,3,FALSE)</f>
        <v>DB1400,INT1710</v>
      </c>
      <c r="AT382" t="str">
        <f>VLOOKUP('intouch变量（整型） '!$A382,基本表格!$G:$Q,10,FALSE)</f>
        <v>No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</row>
    <row r="383" spans="1:55">
      <c r="A383" t="s">
        <v>5156</v>
      </c>
      <c r="B383" s="11" t="str">
        <f t="shared" si="5"/>
        <v>CHP4</v>
      </c>
      <c r="C383" s="11" t="str">
        <f>VLOOKUP('intouch变量（整型） '!$A383,基本表格!$G:$Q,2,FALSE)</f>
        <v>4#刨片机磁选电机 电机控制 右跑偏检测时间</v>
      </c>
      <c r="D383" t="s">
        <v>154</v>
      </c>
      <c r="E383" t="s">
        <v>154</v>
      </c>
      <c r="F383">
        <v>0</v>
      </c>
      <c r="G383" t="s">
        <v>154</v>
      </c>
      <c r="H383" t="s">
        <v>154</v>
      </c>
      <c r="I383">
        <v>0</v>
      </c>
      <c r="J383">
        <v>0</v>
      </c>
      <c r="L383">
        <v>0</v>
      </c>
      <c r="M383">
        <v>-32768</v>
      </c>
      <c r="N383">
        <v>32767</v>
      </c>
      <c r="O383">
        <v>0</v>
      </c>
      <c r="P383">
        <v>0</v>
      </c>
      <c r="Q383" t="s">
        <v>155</v>
      </c>
      <c r="R383">
        <v>0</v>
      </c>
      <c r="S383">
        <v>1</v>
      </c>
      <c r="T383" t="s">
        <v>155</v>
      </c>
      <c r="U383">
        <v>0</v>
      </c>
      <c r="V383">
        <v>1</v>
      </c>
      <c r="W383" t="s">
        <v>155</v>
      </c>
      <c r="X383">
        <v>0</v>
      </c>
      <c r="Y383">
        <v>1</v>
      </c>
      <c r="Z383" t="s">
        <v>155</v>
      </c>
      <c r="AA383">
        <v>0</v>
      </c>
      <c r="AB383">
        <v>1</v>
      </c>
      <c r="AC383" t="s">
        <v>155</v>
      </c>
      <c r="AD383">
        <v>0</v>
      </c>
      <c r="AE383">
        <v>1</v>
      </c>
      <c r="AF383" t="s">
        <v>155</v>
      </c>
      <c r="AG383">
        <v>0</v>
      </c>
      <c r="AH383">
        <v>1</v>
      </c>
      <c r="AI383">
        <v>0</v>
      </c>
      <c r="AJ383" t="s">
        <v>155</v>
      </c>
      <c r="AK383">
        <v>0</v>
      </c>
      <c r="AL383">
        <v>1</v>
      </c>
      <c r="AM383" t="s">
        <v>4774</v>
      </c>
      <c r="AN383">
        <v>-32768</v>
      </c>
      <c r="AO383">
        <v>32767</v>
      </c>
      <c r="AP383" t="s">
        <v>4775</v>
      </c>
      <c r="AQ383" t="s">
        <v>157</v>
      </c>
      <c r="AR383" t="s">
        <v>158</v>
      </c>
      <c r="AS383" t="str">
        <f>VLOOKUP('intouch变量（整型） '!$A383,基本表格!$G:$Q,3,FALSE)</f>
        <v>DB1400,INT1714</v>
      </c>
      <c r="AT383" t="str">
        <f>VLOOKUP('intouch变量（整型） '!$A383,基本表格!$G:$Q,10,FALSE)</f>
        <v>No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</row>
    <row r="384" spans="1:55">
      <c r="A384" t="s">
        <v>5157</v>
      </c>
      <c r="B384" s="11" t="str">
        <f t="shared" si="5"/>
        <v>CHP4</v>
      </c>
      <c r="C384" s="11" t="str">
        <f>VLOOKUP('intouch变量（整型） '!$A384,基本表格!$G:$Q,2,FALSE)</f>
        <v>4#刨片机磁选电机 电机控制 联动启动延时</v>
      </c>
      <c r="D384" t="s">
        <v>154</v>
      </c>
      <c r="E384" t="s">
        <v>154</v>
      </c>
      <c r="F384">
        <v>0</v>
      </c>
      <c r="G384" t="s">
        <v>154</v>
      </c>
      <c r="H384" t="s">
        <v>154</v>
      </c>
      <c r="I384">
        <v>0</v>
      </c>
      <c r="J384">
        <v>0</v>
      </c>
      <c r="L384">
        <v>0</v>
      </c>
      <c r="M384">
        <v>-32768</v>
      </c>
      <c r="N384">
        <v>32767</v>
      </c>
      <c r="O384">
        <v>0</v>
      </c>
      <c r="P384">
        <v>0</v>
      </c>
      <c r="Q384" t="s">
        <v>155</v>
      </c>
      <c r="R384">
        <v>0</v>
      </c>
      <c r="S384">
        <v>1</v>
      </c>
      <c r="T384" t="s">
        <v>155</v>
      </c>
      <c r="U384">
        <v>0</v>
      </c>
      <c r="V384">
        <v>1</v>
      </c>
      <c r="W384" t="s">
        <v>155</v>
      </c>
      <c r="X384">
        <v>0</v>
      </c>
      <c r="Y384">
        <v>1</v>
      </c>
      <c r="Z384" t="s">
        <v>155</v>
      </c>
      <c r="AA384">
        <v>0</v>
      </c>
      <c r="AB384">
        <v>1</v>
      </c>
      <c r="AC384" t="s">
        <v>155</v>
      </c>
      <c r="AD384">
        <v>0</v>
      </c>
      <c r="AE384">
        <v>1</v>
      </c>
      <c r="AF384" t="s">
        <v>155</v>
      </c>
      <c r="AG384">
        <v>0</v>
      </c>
      <c r="AH384">
        <v>1</v>
      </c>
      <c r="AI384">
        <v>0</v>
      </c>
      <c r="AJ384" t="s">
        <v>155</v>
      </c>
      <c r="AK384">
        <v>0</v>
      </c>
      <c r="AL384">
        <v>1</v>
      </c>
      <c r="AM384" t="s">
        <v>4774</v>
      </c>
      <c r="AN384">
        <v>-32768</v>
      </c>
      <c r="AO384">
        <v>32767</v>
      </c>
      <c r="AP384" t="s">
        <v>4775</v>
      </c>
      <c r="AQ384" t="s">
        <v>157</v>
      </c>
      <c r="AR384" t="s">
        <v>158</v>
      </c>
      <c r="AS384" t="str">
        <f>VLOOKUP('intouch变量（整型） '!$A384,基本表格!$G:$Q,3,FALSE)</f>
        <v>DB1400,INT1718</v>
      </c>
      <c r="AT384" t="str">
        <f>VLOOKUP('intouch变量（整型） '!$A384,基本表格!$G:$Q,10,FALSE)</f>
        <v>No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</row>
    <row r="385" spans="1:55">
      <c r="A385" t="s">
        <v>5158</v>
      </c>
      <c r="B385" s="11" t="str">
        <f t="shared" si="5"/>
        <v>CHP4</v>
      </c>
      <c r="C385" s="11" t="str">
        <f>VLOOKUP('intouch变量（整型） '!$A385,基本表格!$G:$Q,2,FALSE)</f>
        <v>4#刨片机磁选电机 电机控制 起动转换时间 秒</v>
      </c>
      <c r="D385" t="s">
        <v>154</v>
      </c>
      <c r="E385" t="s">
        <v>154</v>
      </c>
      <c r="F385">
        <v>0</v>
      </c>
      <c r="G385" t="s">
        <v>154</v>
      </c>
      <c r="H385" t="s">
        <v>154</v>
      </c>
      <c r="I385">
        <v>0</v>
      </c>
      <c r="J385">
        <v>0</v>
      </c>
      <c r="L385">
        <v>0</v>
      </c>
      <c r="M385">
        <v>-32768</v>
      </c>
      <c r="N385">
        <v>32767</v>
      </c>
      <c r="O385">
        <v>0</v>
      </c>
      <c r="P385">
        <v>0</v>
      </c>
      <c r="Q385" t="s">
        <v>155</v>
      </c>
      <c r="R385">
        <v>0</v>
      </c>
      <c r="S385">
        <v>1</v>
      </c>
      <c r="T385" t="s">
        <v>155</v>
      </c>
      <c r="U385">
        <v>0</v>
      </c>
      <c r="V385">
        <v>1</v>
      </c>
      <c r="W385" t="s">
        <v>155</v>
      </c>
      <c r="X385">
        <v>0</v>
      </c>
      <c r="Y385">
        <v>1</v>
      </c>
      <c r="Z385" t="s">
        <v>155</v>
      </c>
      <c r="AA385">
        <v>0</v>
      </c>
      <c r="AB385">
        <v>1</v>
      </c>
      <c r="AC385" t="s">
        <v>155</v>
      </c>
      <c r="AD385">
        <v>0</v>
      </c>
      <c r="AE385">
        <v>1</v>
      </c>
      <c r="AF385" t="s">
        <v>155</v>
      </c>
      <c r="AG385">
        <v>0</v>
      </c>
      <c r="AH385">
        <v>1</v>
      </c>
      <c r="AI385">
        <v>0</v>
      </c>
      <c r="AJ385" t="s">
        <v>155</v>
      </c>
      <c r="AK385">
        <v>0</v>
      </c>
      <c r="AL385">
        <v>1</v>
      </c>
      <c r="AM385" t="s">
        <v>4774</v>
      </c>
      <c r="AN385">
        <v>-32768</v>
      </c>
      <c r="AO385">
        <v>32767</v>
      </c>
      <c r="AP385" t="s">
        <v>4775</v>
      </c>
      <c r="AQ385" t="s">
        <v>157</v>
      </c>
      <c r="AR385" t="s">
        <v>158</v>
      </c>
      <c r="AS385" t="str">
        <f>VLOOKUP('intouch变量（整型） '!$A385,基本表格!$G:$Q,3,FALSE)</f>
        <v>DB1400,INT1720</v>
      </c>
      <c r="AT385" t="str">
        <f>VLOOKUP('intouch变量（整型） '!$A385,基本表格!$G:$Q,10,FALSE)</f>
        <v>No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</row>
    <row r="386" spans="1:55">
      <c r="A386" t="s">
        <v>5159</v>
      </c>
      <c r="B386" s="11" t="str">
        <f t="shared" si="5"/>
        <v>CHP4</v>
      </c>
      <c r="C386" s="11" t="str">
        <f>VLOOKUP('intouch变量（整型） '!$A386,基本表格!$G:$Q,2,FALSE)</f>
        <v>4#刨片机分料电机 电机控制 断链超时时间 秒</v>
      </c>
      <c r="D386" t="s">
        <v>154</v>
      </c>
      <c r="E386" t="s">
        <v>154</v>
      </c>
      <c r="F386">
        <v>0</v>
      </c>
      <c r="G386" t="s">
        <v>154</v>
      </c>
      <c r="H386" t="s">
        <v>154</v>
      </c>
      <c r="I386">
        <v>0</v>
      </c>
      <c r="J386">
        <v>0</v>
      </c>
      <c r="L386">
        <v>0</v>
      </c>
      <c r="M386">
        <v>-32768</v>
      </c>
      <c r="N386">
        <v>32767</v>
      </c>
      <c r="O386">
        <v>0</v>
      </c>
      <c r="P386">
        <v>0</v>
      </c>
      <c r="Q386" t="s">
        <v>155</v>
      </c>
      <c r="R386">
        <v>0</v>
      </c>
      <c r="S386">
        <v>1</v>
      </c>
      <c r="T386" t="s">
        <v>155</v>
      </c>
      <c r="U386">
        <v>0</v>
      </c>
      <c r="V386">
        <v>1</v>
      </c>
      <c r="W386" t="s">
        <v>155</v>
      </c>
      <c r="X386">
        <v>0</v>
      </c>
      <c r="Y386">
        <v>1</v>
      </c>
      <c r="Z386" t="s">
        <v>155</v>
      </c>
      <c r="AA386">
        <v>0</v>
      </c>
      <c r="AB386">
        <v>1</v>
      </c>
      <c r="AC386" t="s">
        <v>155</v>
      </c>
      <c r="AD386">
        <v>0</v>
      </c>
      <c r="AE386">
        <v>1</v>
      </c>
      <c r="AF386" t="s">
        <v>155</v>
      </c>
      <c r="AG386">
        <v>0</v>
      </c>
      <c r="AH386">
        <v>1</v>
      </c>
      <c r="AI386">
        <v>0</v>
      </c>
      <c r="AJ386" t="s">
        <v>155</v>
      </c>
      <c r="AK386">
        <v>0</v>
      </c>
      <c r="AL386">
        <v>1</v>
      </c>
      <c r="AM386" t="s">
        <v>4774</v>
      </c>
      <c r="AN386">
        <v>-32768</v>
      </c>
      <c r="AO386">
        <v>32767</v>
      </c>
      <c r="AP386" t="s">
        <v>4775</v>
      </c>
      <c r="AQ386" t="s">
        <v>157</v>
      </c>
      <c r="AR386" t="s">
        <v>158</v>
      </c>
      <c r="AS386" t="str">
        <f>VLOOKUP('intouch变量（整型） '!$A386,基本表格!$G:$Q,3,FALSE)</f>
        <v>DB1400,INT1754</v>
      </c>
      <c r="AT386" t="str">
        <f>VLOOKUP('intouch变量（整型） '!$A386,基本表格!$G:$Q,10,FALSE)</f>
        <v>No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</row>
    <row r="387" spans="1:55">
      <c r="A387" t="s">
        <v>5160</v>
      </c>
      <c r="B387" s="11" t="str">
        <f t="shared" si="5"/>
        <v>CHP4</v>
      </c>
      <c r="C387" s="11" t="str">
        <f>VLOOKUP('intouch变量（整型） '!$A387,基本表格!$G:$Q,2,FALSE)</f>
        <v>4#刨片机分料电机 电机控制 堵料检测时间 秒</v>
      </c>
      <c r="D387" t="s">
        <v>154</v>
      </c>
      <c r="E387" t="s">
        <v>154</v>
      </c>
      <c r="F387">
        <v>0</v>
      </c>
      <c r="G387" t="s">
        <v>154</v>
      </c>
      <c r="H387" t="s">
        <v>154</v>
      </c>
      <c r="I387">
        <v>0</v>
      </c>
      <c r="J387">
        <v>0</v>
      </c>
      <c r="L387">
        <v>0</v>
      </c>
      <c r="M387">
        <v>-32768</v>
      </c>
      <c r="N387">
        <v>32767</v>
      </c>
      <c r="O387">
        <v>0</v>
      </c>
      <c r="P387">
        <v>0</v>
      </c>
      <c r="Q387" t="s">
        <v>155</v>
      </c>
      <c r="R387">
        <v>0</v>
      </c>
      <c r="S387">
        <v>1</v>
      </c>
      <c r="T387" t="s">
        <v>155</v>
      </c>
      <c r="U387">
        <v>0</v>
      </c>
      <c r="V387">
        <v>1</v>
      </c>
      <c r="W387" t="s">
        <v>155</v>
      </c>
      <c r="X387">
        <v>0</v>
      </c>
      <c r="Y387">
        <v>1</v>
      </c>
      <c r="Z387" t="s">
        <v>155</v>
      </c>
      <c r="AA387">
        <v>0</v>
      </c>
      <c r="AB387">
        <v>1</v>
      </c>
      <c r="AC387" t="s">
        <v>155</v>
      </c>
      <c r="AD387">
        <v>0</v>
      </c>
      <c r="AE387">
        <v>1</v>
      </c>
      <c r="AF387" t="s">
        <v>155</v>
      </c>
      <c r="AG387">
        <v>0</v>
      </c>
      <c r="AH387">
        <v>1</v>
      </c>
      <c r="AI387">
        <v>0</v>
      </c>
      <c r="AJ387" t="s">
        <v>155</v>
      </c>
      <c r="AK387">
        <v>0</v>
      </c>
      <c r="AL387">
        <v>1</v>
      </c>
      <c r="AM387" t="s">
        <v>4774</v>
      </c>
      <c r="AN387">
        <v>-32768</v>
      </c>
      <c r="AO387">
        <v>32767</v>
      </c>
      <c r="AP387" t="s">
        <v>4775</v>
      </c>
      <c r="AQ387" t="s">
        <v>157</v>
      </c>
      <c r="AR387" t="s">
        <v>158</v>
      </c>
      <c r="AS387" t="str">
        <f>VLOOKUP('intouch变量（整型） '!$A387,基本表格!$G:$Q,3,FALSE)</f>
        <v>DB1400,INT1756</v>
      </c>
      <c r="AT387" t="str">
        <f>VLOOKUP('intouch变量（整型） '!$A387,基本表格!$G:$Q,10,FALSE)</f>
        <v>No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</row>
    <row r="388" spans="1:55">
      <c r="A388" t="s">
        <v>5161</v>
      </c>
      <c r="B388" s="11" t="str">
        <f t="shared" ref="B388:B451" si="6">LEFT(A388,4)</f>
        <v>CHP4</v>
      </c>
      <c r="C388" s="11" t="str">
        <f>VLOOKUP('intouch变量（整型） '!$A388,基本表格!$G:$Q,2,FALSE)</f>
        <v>4#刨片机分料电机 电机控制 左跑偏检测时间</v>
      </c>
      <c r="D388" t="s">
        <v>154</v>
      </c>
      <c r="E388" t="s">
        <v>154</v>
      </c>
      <c r="F388">
        <v>0</v>
      </c>
      <c r="G388" t="s">
        <v>154</v>
      </c>
      <c r="H388" t="s">
        <v>154</v>
      </c>
      <c r="I388">
        <v>0</v>
      </c>
      <c r="J388">
        <v>0</v>
      </c>
      <c r="L388">
        <v>0</v>
      </c>
      <c r="M388">
        <v>-32768</v>
      </c>
      <c r="N388">
        <v>32767</v>
      </c>
      <c r="O388">
        <v>0</v>
      </c>
      <c r="P388">
        <v>0</v>
      </c>
      <c r="Q388" t="s">
        <v>155</v>
      </c>
      <c r="R388">
        <v>0</v>
      </c>
      <c r="S388">
        <v>1</v>
      </c>
      <c r="T388" t="s">
        <v>155</v>
      </c>
      <c r="U388">
        <v>0</v>
      </c>
      <c r="V388">
        <v>1</v>
      </c>
      <c r="W388" t="s">
        <v>155</v>
      </c>
      <c r="X388">
        <v>0</v>
      </c>
      <c r="Y388">
        <v>1</v>
      </c>
      <c r="Z388" t="s">
        <v>155</v>
      </c>
      <c r="AA388">
        <v>0</v>
      </c>
      <c r="AB388">
        <v>1</v>
      </c>
      <c r="AC388" t="s">
        <v>155</v>
      </c>
      <c r="AD388">
        <v>0</v>
      </c>
      <c r="AE388">
        <v>1</v>
      </c>
      <c r="AF388" t="s">
        <v>155</v>
      </c>
      <c r="AG388">
        <v>0</v>
      </c>
      <c r="AH388">
        <v>1</v>
      </c>
      <c r="AI388">
        <v>0</v>
      </c>
      <c r="AJ388" t="s">
        <v>155</v>
      </c>
      <c r="AK388">
        <v>0</v>
      </c>
      <c r="AL388">
        <v>1</v>
      </c>
      <c r="AM388" t="s">
        <v>4774</v>
      </c>
      <c r="AN388">
        <v>-32768</v>
      </c>
      <c r="AO388">
        <v>32767</v>
      </c>
      <c r="AP388" t="s">
        <v>4775</v>
      </c>
      <c r="AQ388" t="s">
        <v>157</v>
      </c>
      <c r="AR388" t="s">
        <v>158</v>
      </c>
      <c r="AS388" t="str">
        <f>VLOOKUP('intouch变量（整型） '!$A388,基本表格!$G:$Q,3,FALSE)</f>
        <v>DB1400,INT1760</v>
      </c>
      <c r="AT388" t="str">
        <f>VLOOKUP('intouch变量（整型） '!$A388,基本表格!$G:$Q,10,FALSE)</f>
        <v>No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</row>
    <row r="389" spans="1:55">
      <c r="A389" t="s">
        <v>5162</v>
      </c>
      <c r="B389" s="11" t="str">
        <f t="shared" si="6"/>
        <v>CHP4</v>
      </c>
      <c r="C389" s="11" t="str">
        <f>VLOOKUP('intouch变量（整型） '!$A389,基本表格!$G:$Q,2,FALSE)</f>
        <v>4#刨片机分料电机 电机控制 右跑偏检测时间</v>
      </c>
      <c r="D389" t="s">
        <v>154</v>
      </c>
      <c r="E389" t="s">
        <v>154</v>
      </c>
      <c r="F389">
        <v>0</v>
      </c>
      <c r="G389" t="s">
        <v>154</v>
      </c>
      <c r="H389" t="s">
        <v>154</v>
      </c>
      <c r="I389">
        <v>0</v>
      </c>
      <c r="J389">
        <v>0</v>
      </c>
      <c r="L389">
        <v>0</v>
      </c>
      <c r="M389">
        <v>-32768</v>
      </c>
      <c r="N389">
        <v>32767</v>
      </c>
      <c r="O389">
        <v>0</v>
      </c>
      <c r="P389">
        <v>0</v>
      </c>
      <c r="Q389" t="s">
        <v>155</v>
      </c>
      <c r="R389">
        <v>0</v>
      </c>
      <c r="S389">
        <v>1</v>
      </c>
      <c r="T389" t="s">
        <v>155</v>
      </c>
      <c r="U389">
        <v>0</v>
      </c>
      <c r="V389">
        <v>1</v>
      </c>
      <c r="W389" t="s">
        <v>155</v>
      </c>
      <c r="X389">
        <v>0</v>
      </c>
      <c r="Y389">
        <v>1</v>
      </c>
      <c r="Z389" t="s">
        <v>155</v>
      </c>
      <c r="AA389">
        <v>0</v>
      </c>
      <c r="AB389">
        <v>1</v>
      </c>
      <c r="AC389" t="s">
        <v>155</v>
      </c>
      <c r="AD389">
        <v>0</v>
      </c>
      <c r="AE389">
        <v>1</v>
      </c>
      <c r="AF389" t="s">
        <v>155</v>
      </c>
      <c r="AG389">
        <v>0</v>
      </c>
      <c r="AH389">
        <v>1</v>
      </c>
      <c r="AI389">
        <v>0</v>
      </c>
      <c r="AJ389" t="s">
        <v>155</v>
      </c>
      <c r="AK389">
        <v>0</v>
      </c>
      <c r="AL389">
        <v>1</v>
      </c>
      <c r="AM389" t="s">
        <v>4774</v>
      </c>
      <c r="AN389">
        <v>-32768</v>
      </c>
      <c r="AO389">
        <v>32767</v>
      </c>
      <c r="AP389" t="s">
        <v>4775</v>
      </c>
      <c r="AQ389" t="s">
        <v>157</v>
      </c>
      <c r="AR389" t="s">
        <v>158</v>
      </c>
      <c r="AS389" t="str">
        <f>VLOOKUP('intouch变量（整型） '!$A389,基本表格!$G:$Q,3,FALSE)</f>
        <v>DB1400,INT1764</v>
      </c>
      <c r="AT389" t="str">
        <f>VLOOKUP('intouch变量（整型） '!$A389,基本表格!$G:$Q,10,FALSE)</f>
        <v>No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</row>
    <row r="390" spans="1:55">
      <c r="A390" t="s">
        <v>5163</v>
      </c>
      <c r="B390" s="11" t="str">
        <f t="shared" si="6"/>
        <v>CHP4</v>
      </c>
      <c r="C390" s="11" t="str">
        <f>VLOOKUP('intouch变量（整型） '!$A390,基本表格!$G:$Q,2,FALSE)</f>
        <v>4#刨片机分料电机 电机控制 联动启动延时</v>
      </c>
      <c r="D390" t="s">
        <v>154</v>
      </c>
      <c r="E390" t="s">
        <v>154</v>
      </c>
      <c r="F390">
        <v>0</v>
      </c>
      <c r="G390" t="s">
        <v>154</v>
      </c>
      <c r="H390" t="s">
        <v>154</v>
      </c>
      <c r="I390">
        <v>0</v>
      </c>
      <c r="J390">
        <v>0</v>
      </c>
      <c r="L390">
        <v>0</v>
      </c>
      <c r="M390">
        <v>-32768</v>
      </c>
      <c r="N390">
        <v>32767</v>
      </c>
      <c r="O390">
        <v>0</v>
      </c>
      <c r="P390">
        <v>0</v>
      </c>
      <c r="Q390" t="s">
        <v>155</v>
      </c>
      <c r="R390">
        <v>0</v>
      </c>
      <c r="S390">
        <v>1</v>
      </c>
      <c r="T390" t="s">
        <v>155</v>
      </c>
      <c r="U390">
        <v>0</v>
      </c>
      <c r="V390">
        <v>1</v>
      </c>
      <c r="W390" t="s">
        <v>155</v>
      </c>
      <c r="X390">
        <v>0</v>
      </c>
      <c r="Y390">
        <v>1</v>
      </c>
      <c r="Z390" t="s">
        <v>155</v>
      </c>
      <c r="AA390">
        <v>0</v>
      </c>
      <c r="AB390">
        <v>1</v>
      </c>
      <c r="AC390" t="s">
        <v>155</v>
      </c>
      <c r="AD390">
        <v>0</v>
      </c>
      <c r="AE390">
        <v>1</v>
      </c>
      <c r="AF390" t="s">
        <v>155</v>
      </c>
      <c r="AG390">
        <v>0</v>
      </c>
      <c r="AH390">
        <v>1</v>
      </c>
      <c r="AI390">
        <v>0</v>
      </c>
      <c r="AJ390" t="s">
        <v>155</v>
      </c>
      <c r="AK390">
        <v>0</v>
      </c>
      <c r="AL390">
        <v>1</v>
      </c>
      <c r="AM390" t="s">
        <v>4774</v>
      </c>
      <c r="AN390">
        <v>-32768</v>
      </c>
      <c r="AO390">
        <v>32767</v>
      </c>
      <c r="AP390" t="s">
        <v>4775</v>
      </c>
      <c r="AQ390" t="s">
        <v>157</v>
      </c>
      <c r="AR390" t="s">
        <v>158</v>
      </c>
      <c r="AS390" t="str">
        <f>VLOOKUP('intouch变量（整型） '!$A390,基本表格!$G:$Q,3,FALSE)</f>
        <v>DB1400,INT1768</v>
      </c>
      <c r="AT390" t="str">
        <f>VLOOKUP('intouch变量（整型） '!$A390,基本表格!$G:$Q,10,FALSE)</f>
        <v>No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</row>
    <row r="391" spans="1:55">
      <c r="A391" t="s">
        <v>5164</v>
      </c>
      <c r="B391" s="11" t="str">
        <f t="shared" si="6"/>
        <v>CHP4</v>
      </c>
      <c r="C391" s="11" t="str">
        <f>VLOOKUP('intouch变量（整型） '!$A391,基本表格!$G:$Q,2,FALSE)</f>
        <v>4#刨片机分料电机 电机控制 起动转换时间 秒</v>
      </c>
      <c r="D391" t="s">
        <v>154</v>
      </c>
      <c r="E391" t="s">
        <v>154</v>
      </c>
      <c r="F391">
        <v>0</v>
      </c>
      <c r="G391" t="s">
        <v>154</v>
      </c>
      <c r="H391" t="s">
        <v>154</v>
      </c>
      <c r="I391">
        <v>0</v>
      </c>
      <c r="J391">
        <v>0</v>
      </c>
      <c r="L391">
        <v>0</v>
      </c>
      <c r="M391">
        <v>-32768</v>
      </c>
      <c r="N391">
        <v>32767</v>
      </c>
      <c r="O391">
        <v>0</v>
      </c>
      <c r="P391">
        <v>0</v>
      </c>
      <c r="Q391" t="s">
        <v>155</v>
      </c>
      <c r="R391">
        <v>0</v>
      </c>
      <c r="S391">
        <v>1</v>
      </c>
      <c r="T391" t="s">
        <v>155</v>
      </c>
      <c r="U391">
        <v>0</v>
      </c>
      <c r="V391">
        <v>1</v>
      </c>
      <c r="W391" t="s">
        <v>155</v>
      </c>
      <c r="X391">
        <v>0</v>
      </c>
      <c r="Y391">
        <v>1</v>
      </c>
      <c r="Z391" t="s">
        <v>155</v>
      </c>
      <c r="AA391">
        <v>0</v>
      </c>
      <c r="AB391">
        <v>1</v>
      </c>
      <c r="AC391" t="s">
        <v>155</v>
      </c>
      <c r="AD391">
        <v>0</v>
      </c>
      <c r="AE391">
        <v>1</v>
      </c>
      <c r="AF391" t="s">
        <v>155</v>
      </c>
      <c r="AG391">
        <v>0</v>
      </c>
      <c r="AH391">
        <v>1</v>
      </c>
      <c r="AI391">
        <v>0</v>
      </c>
      <c r="AJ391" t="s">
        <v>155</v>
      </c>
      <c r="AK391">
        <v>0</v>
      </c>
      <c r="AL391">
        <v>1</v>
      </c>
      <c r="AM391" t="s">
        <v>4774</v>
      </c>
      <c r="AN391">
        <v>-32768</v>
      </c>
      <c r="AO391">
        <v>32767</v>
      </c>
      <c r="AP391" t="s">
        <v>4775</v>
      </c>
      <c r="AQ391" t="s">
        <v>157</v>
      </c>
      <c r="AR391" t="s">
        <v>158</v>
      </c>
      <c r="AS391" t="str">
        <f>VLOOKUP('intouch变量（整型） '!$A391,基本表格!$G:$Q,3,FALSE)</f>
        <v>DB1400,INT1770</v>
      </c>
      <c r="AT391" t="str">
        <f>VLOOKUP('intouch变量（整型） '!$A391,基本表格!$G:$Q,10,FALSE)</f>
        <v>No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</row>
    <row r="392" spans="1:55">
      <c r="A392" t="s">
        <v>5165</v>
      </c>
      <c r="B392" s="11" t="str">
        <f t="shared" si="6"/>
        <v>CHP4</v>
      </c>
      <c r="C392" s="11" t="str">
        <f>VLOOKUP('intouch变量（整型） '!$A392,基本表格!$G:$Q,2,FALSE)</f>
        <v>4#刨片机润滑油冷却风扇 电机控制 断链超时时间 秒</v>
      </c>
      <c r="D392" t="s">
        <v>154</v>
      </c>
      <c r="E392" t="s">
        <v>154</v>
      </c>
      <c r="F392">
        <v>0</v>
      </c>
      <c r="G392" t="s">
        <v>154</v>
      </c>
      <c r="H392" t="s">
        <v>154</v>
      </c>
      <c r="I392">
        <v>0</v>
      </c>
      <c r="J392">
        <v>0</v>
      </c>
      <c r="L392">
        <v>0</v>
      </c>
      <c r="M392">
        <v>-32768</v>
      </c>
      <c r="N392">
        <v>32767</v>
      </c>
      <c r="O392">
        <v>0</v>
      </c>
      <c r="P392">
        <v>0</v>
      </c>
      <c r="Q392" t="s">
        <v>155</v>
      </c>
      <c r="R392">
        <v>0</v>
      </c>
      <c r="S392">
        <v>1</v>
      </c>
      <c r="T392" t="s">
        <v>155</v>
      </c>
      <c r="U392">
        <v>0</v>
      </c>
      <c r="V392">
        <v>1</v>
      </c>
      <c r="W392" t="s">
        <v>155</v>
      </c>
      <c r="X392">
        <v>0</v>
      </c>
      <c r="Y392">
        <v>1</v>
      </c>
      <c r="Z392" t="s">
        <v>155</v>
      </c>
      <c r="AA392">
        <v>0</v>
      </c>
      <c r="AB392">
        <v>1</v>
      </c>
      <c r="AC392" t="s">
        <v>155</v>
      </c>
      <c r="AD392">
        <v>0</v>
      </c>
      <c r="AE392">
        <v>1</v>
      </c>
      <c r="AF392" t="s">
        <v>155</v>
      </c>
      <c r="AG392">
        <v>0</v>
      </c>
      <c r="AH392">
        <v>1</v>
      </c>
      <c r="AI392">
        <v>0</v>
      </c>
      <c r="AJ392" t="s">
        <v>155</v>
      </c>
      <c r="AK392">
        <v>0</v>
      </c>
      <c r="AL392">
        <v>1</v>
      </c>
      <c r="AM392" t="s">
        <v>4774</v>
      </c>
      <c r="AN392">
        <v>-32768</v>
      </c>
      <c r="AO392">
        <v>32767</v>
      </c>
      <c r="AP392" t="s">
        <v>4775</v>
      </c>
      <c r="AQ392" t="s">
        <v>157</v>
      </c>
      <c r="AR392" t="s">
        <v>158</v>
      </c>
      <c r="AS392" t="str">
        <f>VLOOKUP('intouch变量（整型） '!$A392,基本表格!$G:$Q,3,FALSE)</f>
        <v>DB1400,INT1804</v>
      </c>
      <c r="AT392" t="str">
        <f>VLOOKUP('intouch变量（整型） '!$A392,基本表格!$G:$Q,10,FALSE)</f>
        <v>No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</row>
    <row r="393" spans="1:55">
      <c r="A393" t="s">
        <v>5166</v>
      </c>
      <c r="B393" s="11" t="str">
        <f t="shared" si="6"/>
        <v>CHP4</v>
      </c>
      <c r="C393" s="11" t="str">
        <f>VLOOKUP('intouch变量（整型） '!$A393,基本表格!$G:$Q,2,FALSE)</f>
        <v>4#刨片机润滑油冷却风扇 电机控制 堵料检测时间 秒</v>
      </c>
      <c r="D393" t="s">
        <v>154</v>
      </c>
      <c r="E393" t="s">
        <v>154</v>
      </c>
      <c r="F393">
        <v>0</v>
      </c>
      <c r="G393" t="s">
        <v>154</v>
      </c>
      <c r="H393" t="s">
        <v>154</v>
      </c>
      <c r="I393">
        <v>0</v>
      </c>
      <c r="J393">
        <v>0</v>
      </c>
      <c r="L393">
        <v>0</v>
      </c>
      <c r="M393">
        <v>-32768</v>
      </c>
      <c r="N393">
        <v>32767</v>
      </c>
      <c r="O393">
        <v>0</v>
      </c>
      <c r="P393">
        <v>0</v>
      </c>
      <c r="Q393" t="s">
        <v>155</v>
      </c>
      <c r="R393">
        <v>0</v>
      </c>
      <c r="S393">
        <v>1</v>
      </c>
      <c r="T393" t="s">
        <v>155</v>
      </c>
      <c r="U393">
        <v>0</v>
      </c>
      <c r="V393">
        <v>1</v>
      </c>
      <c r="W393" t="s">
        <v>155</v>
      </c>
      <c r="X393">
        <v>0</v>
      </c>
      <c r="Y393">
        <v>1</v>
      </c>
      <c r="Z393" t="s">
        <v>155</v>
      </c>
      <c r="AA393">
        <v>0</v>
      </c>
      <c r="AB393">
        <v>1</v>
      </c>
      <c r="AC393" t="s">
        <v>155</v>
      </c>
      <c r="AD393">
        <v>0</v>
      </c>
      <c r="AE393">
        <v>1</v>
      </c>
      <c r="AF393" t="s">
        <v>155</v>
      </c>
      <c r="AG393">
        <v>0</v>
      </c>
      <c r="AH393">
        <v>1</v>
      </c>
      <c r="AI393">
        <v>0</v>
      </c>
      <c r="AJ393" t="s">
        <v>155</v>
      </c>
      <c r="AK393">
        <v>0</v>
      </c>
      <c r="AL393">
        <v>1</v>
      </c>
      <c r="AM393" t="s">
        <v>4774</v>
      </c>
      <c r="AN393">
        <v>-32768</v>
      </c>
      <c r="AO393">
        <v>32767</v>
      </c>
      <c r="AP393" t="s">
        <v>4775</v>
      </c>
      <c r="AQ393" t="s">
        <v>157</v>
      </c>
      <c r="AR393" t="s">
        <v>158</v>
      </c>
      <c r="AS393" t="str">
        <f>VLOOKUP('intouch变量（整型） '!$A393,基本表格!$G:$Q,3,FALSE)</f>
        <v>DB1400,INT1806</v>
      </c>
      <c r="AT393" t="str">
        <f>VLOOKUP('intouch变量（整型） '!$A393,基本表格!$G:$Q,10,FALSE)</f>
        <v>No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</row>
    <row r="394" spans="1:55">
      <c r="A394" t="s">
        <v>5167</v>
      </c>
      <c r="B394" s="11" t="str">
        <f t="shared" si="6"/>
        <v>CHP4</v>
      </c>
      <c r="C394" s="11" t="str">
        <f>VLOOKUP('intouch变量（整型） '!$A394,基本表格!$G:$Q,2,FALSE)</f>
        <v>4#刨片机润滑油冷却风扇 电机控制 左跑偏检测时间</v>
      </c>
      <c r="D394" t="s">
        <v>154</v>
      </c>
      <c r="E394" t="s">
        <v>154</v>
      </c>
      <c r="F394">
        <v>0</v>
      </c>
      <c r="G394" t="s">
        <v>154</v>
      </c>
      <c r="H394" t="s">
        <v>154</v>
      </c>
      <c r="I394">
        <v>0</v>
      </c>
      <c r="J394">
        <v>0</v>
      </c>
      <c r="L394">
        <v>0</v>
      </c>
      <c r="M394">
        <v>-32768</v>
      </c>
      <c r="N394">
        <v>32767</v>
      </c>
      <c r="O394">
        <v>0</v>
      </c>
      <c r="P394">
        <v>0</v>
      </c>
      <c r="Q394" t="s">
        <v>155</v>
      </c>
      <c r="R394">
        <v>0</v>
      </c>
      <c r="S394">
        <v>1</v>
      </c>
      <c r="T394" t="s">
        <v>155</v>
      </c>
      <c r="U394">
        <v>0</v>
      </c>
      <c r="V394">
        <v>1</v>
      </c>
      <c r="W394" t="s">
        <v>155</v>
      </c>
      <c r="X394">
        <v>0</v>
      </c>
      <c r="Y394">
        <v>1</v>
      </c>
      <c r="Z394" t="s">
        <v>155</v>
      </c>
      <c r="AA394">
        <v>0</v>
      </c>
      <c r="AB394">
        <v>1</v>
      </c>
      <c r="AC394" t="s">
        <v>155</v>
      </c>
      <c r="AD394">
        <v>0</v>
      </c>
      <c r="AE394">
        <v>1</v>
      </c>
      <c r="AF394" t="s">
        <v>155</v>
      </c>
      <c r="AG394">
        <v>0</v>
      </c>
      <c r="AH394">
        <v>1</v>
      </c>
      <c r="AI394">
        <v>0</v>
      </c>
      <c r="AJ394" t="s">
        <v>155</v>
      </c>
      <c r="AK394">
        <v>0</v>
      </c>
      <c r="AL394">
        <v>1</v>
      </c>
      <c r="AM394" t="s">
        <v>4774</v>
      </c>
      <c r="AN394">
        <v>-32768</v>
      </c>
      <c r="AO394">
        <v>32767</v>
      </c>
      <c r="AP394" t="s">
        <v>4775</v>
      </c>
      <c r="AQ394" t="s">
        <v>157</v>
      </c>
      <c r="AR394" t="s">
        <v>158</v>
      </c>
      <c r="AS394" t="str">
        <f>VLOOKUP('intouch变量（整型） '!$A394,基本表格!$G:$Q,3,FALSE)</f>
        <v>DB1400,INT1810</v>
      </c>
      <c r="AT394" t="str">
        <f>VLOOKUP('intouch变量（整型） '!$A394,基本表格!$G:$Q,10,FALSE)</f>
        <v>No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</row>
    <row r="395" spans="1:55">
      <c r="A395" t="s">
        <v>5168</v>
      </c>
      <c r="B395" s="11" t="str">
        <f t="shared" si="6"/>
        <v>CHP4</v>
      </c>
      <c r="C395" s="11" t="str">
        <f>VLOOKUP('intouch变量（整型） '!$A395,基本表格!$G:$Q,2,FALSE)</f>
        <v>4#刨片机润滑油冷却风扇 电机控制 右跑偏检测时间</v>
      </c>
      <c r="D395" t="s">
        <v>154</v>
      </c>
      <c r="E395" t="s">
        <v>154</v>
      </c>
      <c r="F395">
        <v>0</v>
      </c>
      <c r="G395" t="s">
        <v>154</v>
      </c>
      <c r="H395" t="s">
        <v>154</v>
      </c>
      <c r="I395">
        <v>0</v>
      </c>
      <c r="J395">
        <v>0</v>
      </c>
      <c r="L395">
        <v>0</v>
      </c>
      <c r="M395">
        <v>-32768</v>
      </c>
      <c r="N395">
        <v>32767</v>
      </c>
      <c r="O395">
        <v>0</v>
      </c>
      <c r="P395">
        <v>0</v>
      </c>
      <c r="Q395" t="s">
        <v>155</v>
      </c>
      <c r="R395">
        <v>0</v>
      </c>
      <c r="S395">
        <v>1</v>
      </c>
      <c r="T395" t="s">
        <v>155</v>
      </c>
      <c r="U395">
        <v>0</v>
      </c>
      <c r="V395">
        <v>1</v>
      </c>
      <c r="W395" t="s">
        <v>155</v>
      </c>
      <c r="X395">
        <v>0</v>
      </c>
      <c r="Y395">
        <v>1</v>
      </c>
      <c r="Z395" t="s">
        <v>155</v>
      </c>
      <c r="AA395">
        <v>0</v>
      </c>
      <c r="AB395">
        <v>1</v>
      </c>
      <c r="AC395" t="s">
        <v>155</v>
      </c>
      <c r="AD395">
        <v>0</v>
      </c>
      <c r="AE395">
        <v>1</v>
      </c>
      <c r="AF395" t="s">
        <v>155</v>
      </c>
      <c r="AG395">
        <v>0</v>
      </c>
      <c r="AH395">
        <v>1</v>
      </c>
      <c r="AI395">
        <v>0</v>
      </c>
      <c r="AJ395" t="s">
        <v>155</v>
      </c>
      <c r="AK395">
        <v>0</v>
      </c>
      <c r="AL395">
        <v>1</v>
      </c>
      <c r="AM395" t="s">
        <v>4774</v>
      </c>
      <c r="AN395">
        <v>-32768</v>
      </c>
      <c r="AO395">
        <v>32767</v>
      </c>
      <c r="AP395" t="s">
        <v>4775</v>
      </c>
      <c r="AQ395" t="s">
        <v>157</v>
      </c>
      <c r="AR395" t="s">
        <v>158</v>
      </c>
      <c r="AS395" t="str">
        <f>VLOOKUP('intouch变量（整型） '!$A395,基本表格!$G:$Q,3,FALSE)</f>
        <v>DB1400,INT1814</v>
      </c>
      <c r="AT395" t="str">
        <f>VLOOKUP('intouch变量（整型） '!$A395,基本表格!$G:$Q,10,FALSE)</f>
        <v>No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</row>
    <row r="396" spans="1:55">
      <c r="A396" t="s">
        <v>5169</v>
      </c>
      <c r="B396" s="11" t="str">
        <f t="shared" si="6"/>
        <v>CHP4</v>
      </c>
      <c r="C396" s="11" t="str">
        <f>VLOOKUP('intouch变量（整型） '!$A396,基本表格!$G:$Q,2,FALSE)</f>
        <v>4#刨片机润滑油冷却风扇 电机控制 联动启动延时</v>
      </c>
      <c r="D396" t="s">
        <v>154</v>
      </c>
      <c r="E396" t="s">
        <v>154</v>
      </c>
      <c r="F396">
        <v>0</v>
      </c>
      <c r="G396" t="s">
        <v>154</v>
      </c>
      <c r="H396" t="s">
        <v>154</v>
      </c>
      <c r="I396">
        <v>0</v>
      </c>
      <c r="J396">
        <v>0</v>
      </c>
      <c r="L396">
        <v>0</v>
      </c>
      <c r="M396">
        <v>-32768</v>
      </c>
      <c r="N396">
        <v>32767</v>
      </c>
      <c r="O396">
        <v>0</v>
      </c>
      <c r="P396">
        <v>0</v>
      </c>
      <c r="Q396" t="s">
        <v>155</v>
      </c>
      <c r="R396">
        <v>0</v>
      </c>
      <c r="S396">
        <v>1</v>
      </c>
      <c r="T396" t="s">
        <v>155</v>
      </c>
      <c r="U396">
        <v>0</v>
      </c>
      <c r="V396">
        <v>1</v>
      </c>
      <c r="W396" t="s">
        <v>155</v>
      </c>
      <c r="X396">
        <v>0</v>
      </c>
      <c r="Y396">
        <v>1</v>
      </c>
      <c r="Z396" t="s">
        <v>155</v>
      </c>
      <c r="AA396">
        <v>0</v>
      </c>
      <c r="AB396">
        <v>1</v>
      </c>
      <c r="AC396" t="s">
        <v>155</v>
      </c>
      <c r="AD396">
        <v>0</v>
      </c>
      <c r="AE396">
        <v>1</v>
      </c>
      <c r="AF396" t="s">
        <v>155</v>
      </c>
      <c r="AG396">
        <v>0</v>
      </c>
      <c r="AH396">
        <v>1</v>
      </c>
      <c r="AI396">
        <v>0</v>
      </c>
      <c r="AJ396" t="s">
        <v>155</v>
      </c>
      <c r="AK396">
        <v>0</v>
      </c>
      <c r="AL396">
        <v>1</v>
      </c>
      <c r="AM396" t="s">
        <v>4774</v>
      </c>
      <c r="AN396">
        <v>-32768</v>
      </c>
      <c r="AO396">
        <v>32767</v>
      </c>
      <c r="AP396" t="s">
        <v>4775</v>
      </c>
      <c r="AQ396" t="s">
        <v>157</v>
      </c>
      <c r="AR396" t="s">
        <v>158</v>
      </c>
      <c r="AS396" t="str">
        <f>VLOOKUP('intouch变量（整型） '!$A396,基本表格!$G:$Q,3,FALSE)</f>
        <v>DB1400,INT1818</v>
      </c>
      <c r="AT396" t="str">
        <f>VLOOKUP('intouch变量（整型） '!$A396,基本表格!$G:$Q,10,FALSE)</f>
        <v>No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</row>
    <row r="397" spans="1:55">
      <c r="A397" t="s">
        <v>5170</v>
      </c>
      <c r="B397" s="11" t="str">
        <f t="shared" si="6"/>
        <v>CHP4</v>
      </c>
      <c r="C397" s="11" t="str">
        <f>VLOOKUP('intouch变量（整型） '!$A397,基本表格!$G:$Q,2,FALSE)</f>
        <v>4#刨片机润滑油冷却风扇 电机控制 起动转换时间 秒</v>
      </c>
      <c r="D397" t="s">
        <v>154</v>
      </c>
      <c r="E397" t="s">
        <v>154</v>
      </c>
      <c r="F397">
        <v>0</v>
      </c>
      <c r="G397" t="s">
        <v>154</v>
      </c>
      <c r="H397" t="s">
        <v>154</v>
      </c>
      <c r="I397">
        <v>0</v>
      </c>
      <c r="J397">
        <v>0</v>
      </c>
      <c r="L397">
        <v>0</v>
      </c>
      <c r="M397">
        <v>-32768</v>
      </c>
      <c r="N397">
        <v>32767</v>
      </c>
      <c r="O397">
        <v>0</v>
      </c>
      <c r="P397">
        <v>0</v>
      </c>
      <c r="Q397" t="s">
        <v>155</v>
      </c>
      <c r="R397">
        <v>0</v>
      </c>
      <c r="S397">
        <v>1</v>
      </c>
      <c r="T397" t="s">
        <v>155</v>
      </c>
      <c r="U397">
        <v>0</v>
      </c>
      <c r="V397">
        <v>1</v>
      </c>
      <c r="W397" t="s">
        <v>155</v>
      </c>
      <c r="X397">
        <v>0</v>
      </c>
      <c r="Y397">
        <v>1</v>
      </c>
      <c r="Z397" t="s">
        <v>155</v>
      </c>
      <c r="AA397">
        <v>0</v>
      </c>
      <c r="AB397">
        <v>1</v>
      </c>
      <c r="AC397" t="s">
        <v>155</v>
      </c>
      <c r="AD397">
        <v>0</v>
      </c>
      <c r="AE397">
        <v>1</v>
      </c>
      <c r="AF397" t="s">
        <v>155</v>
      </c>
      <c r="AG397">
        <v>0</v>
      </c>
      <c r="AH397">
        <v>1</v>
      </c>
      <c r="AI397">
        <v>0</v>
      </c>
      <c r="AJ397" t="s">
        <v>155</v>
      </c>
      <c r="AK397">
        <v>0</v>
      </c>
      <c r="AL397">
        <v>1</v>
      </c>
      <c r="AM397" t="s">
        <v>4774</v>
      </c>
      <c r="AN397">
        <v>-32768</v>
      </c>
      <c r="AO397">
        <v>32767</v>
      </c>
      <c r="AP397" t="s">
        <v>4775</v>
      </c>
      <c r="AQ397" t="s">
        <v>157</v>
      </c>
      <c r="AR397" t="s">
        <v>158</v>
      </c>
      <c r="AS397" t="str">
        <f>VLOOKUP('intouch变量（整型） '!$A397,基本表格!$G:$Q,3,FALSE)</f>
        <v>DB1400,INT1820</v>
      </c>
      <c r="AT397" t="str">
        <f>VLOOKUP('intouch变量（整型） '!$A397,基本表格!$G:$Q,10,FALSE)</f>
        <v>No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</row>
    <row r="398" spans="1:55">
      <c r="A398" t="s">
        <v>5171</v>
      </c>
      <c r="B398" s="11" t="str">
        <f t="shared" si="6"/>
        <v>CHP4</v>
      </c>
      <c r="C398" s="11" t="str">
        <f>VLOOKUP('intouch变量（整型） '!$A398,基本表格!$G:$Q,2,FALSE)</f>
        <v>4#刨片机润滑油加热器 电机控制 断链超时时间 秒</v>
      </c>
      <c r="D398" t="s">
        <v>154</v>
      </c>
      <c r="E398" t="s">
        <v>154</v>
      </c>
      <c r="F398">
        <v>0</v>
      </c>
      <c r="G398" t="s">
        <v>154</v>
      </c>
      <c r="H398" t="s">
        <v>154</v>
      </c>
      <c r="I398">
        <v>0</v>
      </c>
      <c r="J398">
        <v>0</v>
      </c>
      <c r="L398">
        <v>0</v>
      </c>
      <c r="M398">
        <v>-32768</v>
      </c>
      <c r="N398">
        <v>32767</v>
      </c>
      <c r="O398">
        <v>0</v>
      </c>
      <c r="P398">
        <v>0</v>
      </c>
      <c r="Q398" t="s">
        <v>155</v>
      </c>
      <c r="R398">
        <v>0</v>
      </c>
      <c r="S398">
        <v>1</v>
      </c>
      <c r="T398" t="s">
        <v>155</v>
      </c>
      <c r="U398">
        <v>0</v>
      </c>
      <c r="V398">
        <v>1</v>
      </c>
      <c r="W398" t="s">
        <v>155</v>
      </c>
      <c r="X398">
        <v>0</v>
      </c>
      <c r="Y398">
        <v>1</v>
      </c>
      <c r="Z398" t="s">
        <v>155</v>
      </c>
      <c r="AA398">
        <v>0</v>
      </c>
      <c r="AB398">
        <v>1</v>
      </c>
      <c r="AC398" t="s">
        <v>155</v>
      </c>
      <c r="AD398">
        <v>0</v>
      </c>
      <c r="AE398">
        <v>1</v>
      </c>
      <c r="AF398" t="s">
        <v>155</v>
      </c>
      <c r="AG398">
        <v>0</v>
      </c>
      <c r="AH398">
        <v>1</v>
      </c>
      <c r="AI398">
        <v>0</v>
      </c>
      <c r="AJ398" t="s">
        <v>155</v>
      </c>
      <c r="AK398">
        <v>0</v>
      </c>
      <c r="AL398">
        <v>1</v>
      </c>
      <c r="AM398" t="s">
        <v>4774</v>
      </c>
      <c r="AN398">
        <v>-32768</v>
      </c>
      <c r="AO398">
        <v>32767</v>
      </c>
      <c r="AP398" t="s">
        <v>4775</v>
      </c>
      <c r="AQ398" t="s">
        <v>157</v>
      </c>
      <c r="AR398" t="s">
        <v>158</v>
      </c>
      <c r="AS398" t="str">
        <f>VLOOKUP('intouch变量（整型） '!$A398,基本表格!$G:$Q,3,FALSE)</f>
        <v>DB1400,INT1854</v>
      </c>
      <c r="AT398" t="str">
        <f>VLOOKUP('intouch变量（整型） '!$A398,基本表格!$G:$Q,10,FALSE)</f>
        <v>No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</row>
    <row r="399" spans="1:55">
      <c r="A399" t="s">
        <v>5172</v>
      </c>
      <c r="B399" s="11" t="str">
        <f t="shared" si="6"/>
        <v>CHP4</v>
      </c>
      <c r="C399" s="11" t="str">
        <f>VLOOKUP('intouch变量（整型） '!$A399,基本表格!$G:$Q,2,FALSE)</f>
        <v>4#刨片机润滑油加热器 电机控制 堵料检测时间 秒</v>
      </c>
      <c r="D399" t="s">
        <v>154</v>
      </c>
      <c r="E399" t="s">
        <v>154</v>
      </c>
      <c r="F399">
        <v>0</v>
      </c>
      <c r="G399" t="s">
        <v>154</v>
      </c>
      <c r="H399" t="s">
        <v>154</v>
      </c>
      <c r="I399">
        <v>0</v>
      </c>
      <c r="J399">
        <v>0</v>
      </c>
      <c r="L399">
        <v>0</v>
      </c>
      <c r="M399">
        <v>-32768</v>
      </c>
      <c r="N399">
        <v>32767</v>
      </c>
      <c r="O399">
        <v>0</v>
      </c>
      <c r="P399">
        <v>0</v>
      </c>
      <c r="Q399" t="s">
        <v>155</v>
      </c>
      <c r="R399">
        <v>0</v>
      </c>
      <c r="S399">
        <v>1</v>
      </c>
      <c r="T399" t="s">
        <v>155</v>
      </c>
      <c r="U399">
        <v>0</v>
      </c>
      <c r="V399">
        <v>1</v>
      </c>
      <c r="W399" t="s">
        <v>155</v>
      </c>
      <c r="X399">
        <v>0</v>
      </c>
      <c r="Y399">
        <v>1</v>
      </c>
      <c r="Z399" t="s">
        <v>155</v>
      </c>
      <c r="AA399">
        <v>0</v>
      </c>
      <c r="AB399">
        <v>1</v>
      </c>
      <c r="AC399" t="s">
        <v>155</v>
      </c>
      <c r="AD399">
        <v>0</v>
      </c>
      <c r="AE399">
        <v>1</v>
      </c>
      <c r="AF399" t="s">
        <v>155</v>
      </c>
      <c r="AG399">
        <v>0</v>
      </c>
      <c r="AH399">
        <v>1</v>
      </c>
      <c r="AI399">
        <v>0</v>
      </c>
      <c r="AJ399" t="s">
        <v>155</v>
      </c>
      <c r="AK399">
        <v>0</v>
      </c>
      <c r="AL399">
        <v>1</v>
      </c>
      <c r="AM399" t="s">
        <v>4774</v>
      </c>
      <c r="AN399">
        <v>-32768</v>
      </c>
      <c r="AO399">
        <v>32767</v>
      </c>
      <c r="AP399" t="s">
        <v>4775</v>
      </c>
      <c r="AQ399" t="s">
        <v>157</v>
      </c>
      <c r="AR399" t="s">
        <v>158</v>
      </c>
      <c r="AS399" t="str">
        <f>VLOOKUP('intouch变量（整型） '!$A399,基本表格!$G:$Q,3,FALSE)</f>
        <v>DB1400,INT1856</v>
      </c>
      <c r="AT399" t="str">
        <f>VLOOKUP('intouch变量（整型） '!$A399,基本表格!$G:$Q,10,FALSE)</f>
        <v>No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</row>
    <row r="400" spans="1:55">
      <c r="A400" t="s">
        <v>5173</v>
      </c>
      <c r="B400" s="11" t="str">
        <f t="shared" si="6"/>
        <v>CHP4</v>
      </c>
      <c r="C400" s="11" t="str">
        <f>VLOOKUP('intouch变量（整型） '!$A400,基本表格!$G:$Q,2,FALSE)</f>
        <v>4#刨片机润滑油加热器 电机控制 左跑偏检测时间</v>
      </c>
      <c r="D400" t="s">
        <v>154</v>
      </c>
      <c r="E400" t="s">
        <v>154</v>
      </c>
      <c r="F400">
        <v>0</v>
      </c>
      <c r="G400" t="s">
        <v>154</v>
      </c>
      <c r="H400" t="s">
        <v>154</v>
      </c>
      <c r="I400">
        <v>0</v>
      </c>
      <c r="J400">
        <v>0</v>
      </c>
      <c r="L400">
        <v>0</v>
      </c>
      <c r="M400">
        <v>-32768</v>
      </c>
      <c r="N400">
        <v>32767</v>
      </c>
      <c r="O400">
        <v>0</v>
      </c>
      <c r="P400">
        <v>0</v>
      </c>
      <c r="Q400" t="s">
        <v>155</v>
      </c>
      <c r="R400">
        <v>0</v>
      </c>
      <c r="S400">
        <v>1</v>
      </c>
      <c r="T400" t="s">
        <v>155</v>
      </c>
      <c r="U400">
        <v>0</v>
      </c>
      <c r="V400">
        <v>1</v>
      </c>
      <c r="W400" t="s">
        <v>155</v>
      </c>
      <c r="X400">
        <v>0</v>
      </c>
      <c r="Y400">
        <v>1</v>
      </c>
      <c r="Z400" t="s">
        <v>155</v>
      </c>
      <c r="AA400">
        <v>0</v>
      </c>
      <c r="AB400">
        <v>1</v>
      </c>
      <c r="AC400" t="s">
        <v>155</v>
      </c>
      <c r="AD400">
        <v>0</v>
      </c>
      <c r="AE400">
        <v>1</v>
      </c>
      <c r="AF400" t="s">
        <v>155</v>
      </c>
      <c r="AG400">
        <v>0</v>
      </c>
      <c r="AH400">
        <v>1</v>
      </c>
      <c r="AI400">
        <v>0</v>
      </c>
      <c r="AJ400" t="s">
        <v>155</v>
      </c>
      <c r="AK400">
        <v>0</v>
      </c>
      <c r="AL400">
        <v>1</v>
      </c>
      <c r="AM400" t="s">
        <v>4774</v>
      </c>
      <c r="AN400">
        <v>-32768</v>
      </c>
      <c r="AO400">
        <v>32767</v>
      </c>
      <c r="AP400" t="s">
        <v>4775</v>
      </c>
      <c r="AQ400" t="s">
        <v>157</v>
      </c>
      <c r="AR400" t="s">
        <v>158</v>
      </c>
      <c r="AS400" t="str">
        <f>VLOOKUP('intouch变量（整型） '!$A400,基本表格!$G:$Q,3,FALSE)</f>
        <v>DB1400,INT1860</v>
      </c>
      <c r="AT400" t="str">
        <f>VLOOKUP('intouch变量（整型） '!$A400,基本表格!$G:$Q,10,FALSE)</f>
        <v>No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</row>
    <row r="401" spans="1:55">
      <c r="A401" t="s">
        <v>5174</v>
      </c>
      <c r="B401" s="11" t="str">
        <f t="shared" si="6"/>
        <v>CHP4</v>
      </c>
      <c r="C401" s="11" t="str">
        <f>VLOOKUP('intouch变量（整型） '!$A401,基本表格!$G:$Q,2,FALSE)</f>
        <v>4#刨片机润滑油加热器 电机控制 右跑偏检测时间</v>
      </c>
      <c r="D401" t="s">
        <v>154</v>
      </c>
      <c r="E401" t="s">
        <v>154</v>
      </c>
      <c r="F401">
        <v>0</v>
      </c>
      <c r="G401" t="s">
        <v>154</v>
      </c>
      <c r="H401" t="s">
        <v>154</v>
      </c>
      <c r="I401">
        <v>0</v>
      </c>
      <c r="J401">
        <v>0</v>
      </c>
      <c r="L401">
        <v>0</v>
      </c>
      <c r="M401">
        <v>-32768</v>
      </c>
      <c r="N401">
        <v>32767</v>
      </c>
      <c r="O401">
        <v>0</v>
      </c>
      <c r="P401">
        <v>0</v>
      </c>
      <c r="Q401" t="s">
        <v>155</v>
      </c>
      <c r="R401">
        <v>0</v>
      </c>
      <c r="S401">
        <v>1</v>
      </c>
      <c r="T401" t="s">
        <v>155</v>
      </c>
      <c r="U401">
        <v>0</v>
      </c>
      <c r="V401">
        <v>1</v>
      </c>
      <c r="W401" t="s">
        <v>155</v>
      </c>
      <c r="X401">
        <v>0</v>
      </c>
      <c r="Y401">
        <v>1</v>
      </c>
      <c r="Z401" t="s">
        <v>155</v>
      </c>
      <c r="AA401">
        <v>0</v>
      </c>
      <c r="AB401">
        <v>1</v>
      </c>
      <c r="AC401" t="s">
        <v>155</v>
      </c>
      <c r="AD401">
        <v>0</v>
      </c>
      <c r="AE401">
        <v>1</v>
      </c>
      <c r="AF401" t="s">
        <v>155</v>
      </c>
      <c r="AG401">
        <v>0</v>
      </c>
      <c r="AH401">
        <v>1</v>
      </c>
      <c r="AI401">
        <v>0</v>
      </c>
      <c r="AJ401" t="s">
        <v>155</v>
      </c>
      <c r="AK401">
        <v>0</v>
      </c>
      <c r="AL401">
        <v>1</v>
      </c>
      <c r="AM401" t="s">
        <v>4774</v>
      </c>
      <c r="AN401">
        <v>-32768</v>
      </c>
      <c r="AO401">
        <v>32767</v>
      </c>
      <c r="AP401" t="s">
        <v>4775</v>
      </c>
      <c r="AQ401" t="s">
        <v>157</v>
      </c>
      <c r="AR401" t="s">
        <v>158</v>
      </c>
      <c r="AS401" t="str">
        <f>VLOOKUP('intouch变量（整型） '!$A401,基本表格!$G:$Q,3,FALSE)</f>
        <v>DB1400,INT1864</v>
      </c>
      <c r="AT401" t="str">
        <f>VLOOKUP('intouch变量（整型） '!$A401,基本表格!$G:$Q,10,FALSE)</f>
        <v>No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</row>
    <row r="402" spans="1:55">
      <c r="A402" t="s">
        <v>5175</v>
      </c>
      <c r="B402" s="11" t="str">
        <f t="shared" si="6"/>
        <v>CHP4</v>
      </c>
      <c r="C402" s="11" t="str">
        <f>VLOOKUP('intouch变量（整型） '!$A402,基本表格!$G:$Q,2,FALSE)</f>
        <v>4#刨片机润滑油加热器 电机控制 联动启动延时</v>
      </c>
      <c r="D402" t="s">
        <v>154</v>
      </c>
      <c r="E402" t="s">
        <v>154</v>
      </c>
      <c r="F402">
        <v>0</v>
      </c>
      <c r="G402" t="s">
        <v>154</v>
      </c>
      <c r="H402" t="s">
        <v>154</v>
      </c>
      <c r="I402">
        <v>0</v>
      </c>
      <c r="J402">
        <v>0</v>
      </c>
      <c r="L402">
        <v>0</v>
      </c>
      <c r="M402">
        <v>-32768</v>
      </c>
      <c r="N402">
        <v>32767</v>
      </c>
      <c r="O402">
        <v>0</v>
      </c>
      <c r="P402">
        <v>0</v>
      </c>
      <c r="Q402" t="s">
        <v>155</v>
      </c>
      <c r="R402">
        <v>0</v>
      </c>
      <c r="S402">
        <v>1</v>
      </c>
      <c r="T402" t="s">
        <v>155</v>
      </c>
      <c r="U402">
        <v>0</v>
      </c>
      <c r="V402">
        <v>1</v>
      </c>
      <c r="W402" t="s">
        <v>155</v>
      </c>
      <c r="X402">
        <v>0</v>
      </c>
      <c r="Y402">
        <v>1</v>
      </c>
      <c r="Z402" t="s">
        <v>155</v>
      </c>
      <c r="AA402">
        <v>0</v>
      </c>
      <c r="AB402">
        <v>1</v>
      </c>
      <c r="AC402" t="s">
        <v>155</v>
      </c>
      <c r="AD402">
        <v>0</v>
      </c>
      <c r="AE402">
        <v>1</v>
      </c>
      <c r="AF402" t="s">
        <v>155</v>
      </c>
      <c r="AG402">
        <v>0</v>
      </c>
      <c r="AH402">
        <v>1</v>
      </c>
      <c r="AI402">
        <v>0</v>
      </c>
      <c r="AJ402" t="s">
        <v>155</v>
      </c>
      <c r="AK402">
        <v>0</v>
      </c>
      <c r="AL402">
        <v>1</v>
      </c>
      <c r="AM402" t="s">
        <v>4774</v>
      </c>
      <c r="AN402">
        <v>-32768</v>
      </c>
      <c r="AO402">
        <v>32767</v>
      </c>
      <c r="AP402" t="s">
        <v>4775</v>
      </c>
      <c r="AQ402" t="s">
        <v>157</v>
      </c>
      <c r="AR402" t="s">
        <v>158</v>
      </c>
      <c r="AS402" t="str">
        <f>VLOOKUP('intouch变量（整型） '!$A402,基本表格!$G:$Q,3,FALSE)</f>
        <v>DB1400,INT1868</v>
      </c>
      <c r="AT402" t="str">
        <f>VLOOKUP('intouch变量（整型） '!$A402,基本表格!$G:$Q,10,FALSE)</f>
        <v>No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</row>
    <row r="403" spans="1:55">
      <c r="A403" t="s">
        <v>5176</v>
      </c>
      <c r="B403" s="11" t="str">
        <f t="shared" si="6"/>
        <v>CHP4</v>
      </c>
      <c r="C403" s="11" t="str">
        <f>VLOOKUP('intouch变量（整型） '!$A403,基本表格!$G:$Q,2,FALSE)</f>
        <v>4#刨片机润滑油加热器 电机控制 起动转换时间 秒</v>
      </c>
      <c r="D403" t="s">
        <v>154</v>
      </c>
      <c r="E403" t="s">
        <v>154</v>
      </c>
      <c r="F403">
        <v>0</v>
      </c>
      <c r="G403" t="s">
        <v>154</v>
      </c>
      <c r="H403" t="s">
        <v>154</v>
      </c>
      <c r="I403">
        <v>0</v>
      </c>
      <c r="J403">
        <v>0</v>
      </c>
      <c r="L403">
        <v>0</v>
      </c>
      <c r="M403">
        <v>-32768</v>
      </c>
      <c r="N403">
        <v>32767</v>
      </c>
      <c r="O403">
        <v>0</v>
      </c>
      <c r="P403">
        <v>0</v>
      </c>
      <c r="Q403" t="s">
        <v>155</v>
      </c>
      <c r="R403">
        <v>0</v>
      </c>
      <c r="S403">
        <v>1</v>
      </c>
      <c r="T403" t="s">
        <v>155</v>
      </c>
      <c r="U403">
        <v>0</v>
      </c>
      <c r="V403">
        <v>1</v>
      </c>
      <c r="W403" t="s">
        <v>155</v>
      </c>
      <c r="X403">
        <v>0</v>
      </c>
      <c r="Y403">
        <v>1</v>
      </c>
      <c r="Z403" t="s">
        <v>155</v>
      </c>
      <c r="AA403">
        <v>0</v>
      </c>
      <c r="AB403">
        <v>1</v>
      </c>
      <c r="AC403" t="s">
        <v>155</v>
      </c>
      <c r="AD403">
        <v>0</v>
      </c>
      <c r="AE403">
        <v>1</v>
      </c>
      <c r="AF403" t="s">
        <v>155</v>
      </c>
      <c r="AG403">
        <v>0</v>
      </c>
      <c r="AH403">
        <v>1</v>
      </c>
      <c r="AI403">
        <v>0</v>
      </c>
      <c r="AJ403" t="s">
        <v>155</v>
      </c>
      <c r="AK403">
        <v>0</v>
      </c>
      <c r="AL403">
        <v>1</v>
      </c>
      <c r="AM403" t="s">
        <v>4774</v>
      </c>
      <c r="AN403">
        <v>-32768</v>
      </c>
      <c r="AO403">
        <v>32767</v>
      </c>
      <c r="AP403" t="s">
        <v>4775</v>
      </c>
      <c r="AQ403" t="s">
        <v>157</v>
      </c>
      <c r="AR403" t="s">
        <v>158</v>
      </c>
      <c r="AS403" t="str">
        <f>VLOOKUP('intouch变量（整型） '!$A403,基本表格!$G:$Q,3,FALSE)</f>
        <v>DB1400,INT1870</v>
      </c>
      <c r="AT403" t="str">
        <f>VLOOKUP('intouch变量（整型） '!$A403,基本表格!$G:$Q,10,FALSE)</f>
        <v>No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</row>
    <row r="404" spans="1:55">
      <c r="A404" t="s">
        <v>5177</v>
      </c>
      <c r="B404" s="11" t="str">
        <f t="shared" si="6"/>
        <v>CHP4</v>
      </c>
      <c r="C404" s="11" t="str">
        <f>VLOOKUP('intouch变量（整型） '!$A404,基本表格!$G:$Q,2,FALSE)</f>
        <v>Spare 备用 电机控制 断链超时时间 秒</v>
      </c>
      <c r="D404" t="s">
        <v>154</v>
      </c>
      <c r="E404" t="s">
        <v>154</v>
      </c>
      <c r="F404">
        <v>0</v>
      </c>
      <c r="G404" t="s">
        <v>154</v>
      </c>
      <c r="H404" t="s">
        <v>154</v>
      </c>
      <c r="I404">
        <v>0</v>
      </c>
      <c r="J404">
        <v>0</v>
      </c>
      <c r="L404">
        <v>0</v>
      </c>
      <c r="M404">
        <v>-32768</v>
      </c>
      <c r="N404">
        <v>32767</v>
      </c>
      <c r="O404">
        <v>0</v>
      </c>
      <c r="P404">
        <v>0</v>
      </c>
      <c r="Q404" t="s">
        <v>155</v>
      </c>
      <c r="R404">
        <v>0</v>
      </c>
      <c r="S404">
        <v>1</v>
      </c>
      <c r="T404" t="s">
        <v>155</v>
      </c>
      <c r="U404">
        <v>0</v>
      </c>
      <c r="V404">
        <v>1</v>
      </c>
      <c r="W404" t="s">
        <v>155</v>
      </c>
      <c r="X404">
        <v>0</v>
      </c>
      <c r="Y404">
        <v>1</v>
      </c>
      <c r="Z404" t="s">
        <v>155</v>
      </c>
      <c r="AA404">
        <v>0</v>
      </c>
      <c r="AB404">
        <v>1</v>
      </c>
      <c r="AC404" t="s">
        <v>155</v>
      </c>
      <c r="AD404">
        <v>0</v>
      </c>
      <c r="AE404">
        <v>1</v>
      </c>
      <c r="AF404" t="s">
        <v>155</v>
      </c>
      <c r="AG404">
        <v>0</v>
      </c>
      <c r="AH404">
        <v>1</v>
      </c>
      <c r="AI404">
        <v>0</v>
      </c>
      <c r="AJ404" t="s">
        <v>155</v>
      </c>
      <c r="AK404">
        <v>0</v>
      </c>
      <c r="AL404">
        <v>1</v>
      </c>
      <c r="AM404" t="s">
        <v>4774</v>
      </c>
      <c r="AN404">
        <v>-32768</v>
      </c>
      <c r="AO404">
        <v>32767</v>
      </c>
      <c r="AP404" t="s">
        <v>4775</v>
      </c>
      <c r="AQ404" t="s">
        <v>157</v>
      </c>
      <c r="AR404" t="s">
        <v>158</v>
      </c>
      <c r="AS404" t="str">
        <f>VLOOKUP('intouch变量（整型） '!$A404,基本表格!$G:$Q,3,FALSE)</f>
        <v>DB1400,INT1904</v>
      </c>
      <c r="AT404" t="str">
        <f>VLOOKUP('intouch变量（整型） '!$A404,基本表格!$G:$Q,10,FALSE)</f>
        <v>No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</row>
    <row r="405" spans="1:55">
      <c r="A405" t="s">
        <v>5178</v>
      </c>
      <c r="B405" s="11" t="str">
        <f t="shared" si="6"/>
        <v>CHP4</v>
      </c>
      <c r="C405" s="11" t="str">
        <f>VLOOKUP('intouch变量（整型） '!$A405,基本表格!$G:$Q,2,FALSE)</f>
        <v>Spare 备用 电机控制 堵料检测时间 秒</v>
      </c>
      <c r="D405" t="s">
        <v>154</v>
      </c>
      <c r="E405" t="s">
        <v>154</v>
      </c>
      <c r="F405">
        <v>0</v>
      </c>
      <c r="G405" t="s">
        <v>154</v>
      </c>
      <c r="H405" t="s">
        <v>154</v>
      </c>
      <c r="I405">
        <v>0</v>
      </c>
      <c r="J405">
        <v>0</v>
      </c>
      <c r="L405">
        <v>0</v>
      </c>
      <c r="M405">
        <v>-32768</v>
      </c>
      <c r="N405">
        <v>32767</v>
      </c>
      <c r="O405">
        <v>0</v>
      </c>
      <c r="P405">
        <v>0</v>
      </c>
      <c r="Q405" t="s">
        <v>155</v>
      </c>
      <c r="R405">
        <v>0</v>
      </c>
      <c r="S405">
        <v>1</v>
      </c>
      <c r="T405" t="s">
        <v>155</v>
      </c>
      <c r="U405">
        <v>0</v>
      </c>
      <c r="V405">
        <v>1</v>
      </c>
      <c r="W405" t="s">
        <v>155</v>
      </c>
      <c r="X405">
        <v>0</v>
      </c>
      <c r="Y405">
        <v>1</v>
      </c>
      <c r="Z405" t="s">
        <v>155</v>
      </c>
      <c r="AA405">
        <v>0</v>
      </c>
      <c r="AB405">
        <v>1</v>
      </c>
      <c r="AC405" t="s">
        <v>155</v>
      </c>
      <c r="AD405">
        <v>0</v>
      </c>
      <c r="AE405">
        <v>1</v>
      </c>
      <c r="AF405" t="s">
        <v>155</v>
      </c>
      <c r="AG405">
        <v>0</v>
      </c>
      <c r="AH405">
        <v>1</v>
      </c>
      <c r="AI405">
        <v>0</v>
      </c>
      <c r="AJ405" t="s">
        <v>155</v>
      </c>
      <c r="AK405">
        <v>0</v>
      </c>
      <c r="AL405">
        <v>1</v>
      </c>
      <c r="AM405" t="s">
        <v>4774</v>
      </c>
      <c r="AN405">
        <v>-32768</v>
      </c>
      <c r="AO405">
        <v>32767</v>
      </c>
      <c r="AP405" t="s">
        <v>4775</v>
      </c>
      <c r="AQ405" t="s">
        <v>157</v>
      </c>
      <c r="AR405" t="s">
        <v>158</v>
      </c>
      <c r="AS405" t="str">
        <f>VLOOKUP('intouch变量（整型） '!$A405,基本表格!$G:$Q,3,FALSE)</f>
        <v>DB1400,INT1906</v>
      </c>
      <c r="AT405" t="str">
        <f>VLOOKUP('intouch变量（整型） '!$A405,基本表格!$G:$Q,10,FALSE)</f>
        <v>No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</row>
    <row r="406" spans="1:55">
      <c r="A406" t="s">
        <v>5179</v>
      </c>
      <c r="B406" s="11" t="str">
        <f t="shared" si="6"/>
        <v>CHP4</v>
      </c>
      <c r="C406" s="11" t="str">
        <f>VLOOKUP('intouch变量（整型） '!$A406,基本表格!$G:$Q,2,FALSE)</f>
        <v>Spare 备用 电机控制 左跑偏检测时间</v>
      </c>
      <c r="D406" t="s">
        <v>154</v>
      </c>
      <c r="E406" t="s">
        <v>154</v>
      </c>
      <c r="F406">
        <v>0</v>
      </c>
      <c r="G406" t="s">
        <v>154</v>
      </c>
      <c r="H406" t="s">
        <v>154</v>
      </c>
      <c r="I406">
        <v>0</v>
      </c>
      <c r="J406">
        <v>0</v>
      </c>
      <c r="L406">
        <v>0</v>
      </c>
      <c r="M406">
        <v>-32768</v>
      </c>
      <c r="N406">
        <v>32767</v>
      </c>
      <c r="O406">
        <v>0</v>
      </c>
      <c r="P406">
        <v>0</v>
      </c>
      <c r="Q406" t="s">
        <v>155</v>
      </c>
      <c r="R406">
        <v>0</v>
      </c>
      <c r="S406">
        <v>1</v>
      </c>
      <c r="T406" t="s">
        <v>155</v>
      </c>
      <c r="U406">
        <v>0</v>
      </c>
      <c r="V406">
        <v>1</v>
      </c>
      <c r="W406" t="s">
        <v>155</v>
      </c>
      <c r="X406">
        <v>0</v>
      </c>
      <c r="Y406">
        <v>1</v>
      </c>
      <c r="Z406" t="s">
        <v>155</v>
      </c>
      <c r="AA406">
        <v>0</v>
      </c>
      <c r="AB406">
        <v>1</v>
      </c>
      <c r="AC406" t="s">
        <v>155</v>
      </c>
      <c r="AD406">
        <v>0</v>
      </c>
      <c r="AE406">
        <v>1</v>
      </c>
      <c r="AF406" t="s">
        <v>155</v>
      </c>
      <c r="AG406">
        <v>0</v>
      </c>
      <c r="AH406">
        <v>1</v>
      </c>
      <c r="AI406">
        <v>0</v>
      </c>
      <c r="AJ406" t="s">
        <v>155</v>
      </c>
      <c r="AK406">
        <v>0</v>
      </c>
      <c r="AL406">
        <v>1</v>
      </c>
      <c r="AM406" t="s">
        <v>4774</v>
      </c>
      <c r="AN406">
        <v>-32768</v>
      </c>
      <c r="AO406">
        <v>32767</v>
      </c>
      <c r="AP406" t="s">
        <v>4775</v>
      </c>
      <c r="AQ406" t="s">
        <v>157</v>
      </c>
      <c r="AR406" t="s">
        <v>158</v>
      </c>
      <c r="AS406" t="str">
        <f>VLOOKUP('intouch变量（整型） '!$A406,基本表格!$G:$Q,3,FALSE)</f>
        <v>DB1400,INT1910</v>
      </c>
      <c r="AT406" t="str">
        <f>VLOOKUP('intouch变量（整型） '!$A406,基本表格!$G:$Q,10,FALSE)</f>
        <v>No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</row>
    <row r="407" spans="1:55">
      <c r="A407" t="s">
        <v>5180</v>
      </c>
      <c r="B407" s="11" t="str">
        <f t="shared" si="6"/>
        <v>CHP4</v>
      </c>
      <c r="C407" s="11" t="str">
        <f>VLOOKUP('intouch变量（整型） '!$A407,基本表格!$G:$Q,2,FALSE)</f>
        <v>Spare 备用 电机控制 右跑偏检测时间</v>
      </c>
      <c r="D407" t="s">
        <v>154</v>
      </c>
      <c r="E407" t="s">
        <v>154</v>
      </c>
      <c r="F407">
        <v>0</v>
      </c>
      <c r="G407" t="s">
        <v>154</v>
      </c>
      <c r="H407" t="s">
        <v>154</v>
      </c>
      <c r="I407">
        <v>0</v>
      </c>
      <c r="J407">
        <v>0</v>
      </c>
      <c r="L407">
        <v>0</v>
      </c>
      <c r="M407">
        <v>-32768</v>
      </c>
      <c r="N407">
        <v>32767</v>
      </c>
      <c r="O407">
        <v>0</v>
      </c>
      <c r="P407">
        <v>0</v>
      </c>
      <c r="Q407" t="s">
        <v>155</v>
      </c>
      <c r="R407">
        <v>0</v>
      </c>
      <c r="S407">
        <v>1</v>
      </c>
      <c r="T407" t="s">
        <v>155</v>
      </c>
      <c r="U407">
        <v>0</v>
      </c>
      <c r="V407">
        <v>1</v>
      </c>
      <c r="W407" t="s">
        <v>155</v>
      </c>
      <c r="X407">
        <v>0</v>
      </c>
      <c r="Y407">
        <v>1</v>
      </c>
      <c r="Z407" t="s">
        <v>155</v>
      </c>
      <c r="AA407">
        <v>0</v>
      </c>
      <c r="AB407">
        <v>1</v>
      </c>
      <c r="AC407" t="s">
        <v>155</v>
      </c>
      <c r="AD407">
        <v>0</v>
      </c>
      <c r="AE407">
        <v>1</v>
      </c>
      <c r="AF407" t="s">
        <v>155</v>
      </c>
      <c r="AG407">
        <v>0</v>
      </c>
      <c r="AH407">
        <v>1</v>
      </c>
      <c r="AI407">
        <v>0</v>
      </c>
      <c r="AJ407" t="s">
        <v>155</v>
      </c>
      <c r="AK407">
        <v>0</v>
      </c>
      <c r="AL407">
        <v>1</v>
      </c>
      <c r="AM407" t="s">
        <v>4774</v>
      </c>
      <c r="AN407">
        <v>-32768</v>
      </c>
      <c r="AO407">
        <v>32767</v>
      </c>
      <c r="AP407" t="s">
        <v>4775</v>
      </c>
      <c r="AQ407" t="s">
        <v>157</v>
      </c>
      <c r="AR407" t="s">
        <v>158</v>
      </c>
      <c r="AS407" t="str">
        <f>VLOOKUP('intouch变量（整型） '!$A407,基本表格!$G:$Q,3,FALSE)</f>
        <v>DB1400,INT1914</v>
      </c>
      <c r="AT407" t="str">
        <f>VLOOKUP('intouch变量（整型） '!$A407,基本表格!$G:$Q,10,FALSE)</f>
        <v>No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</row>
    <row r="408" spans="1:55">
      <c r="A408" t="s">
        <v>5181</v>
      </c>
      <c r="B408" s="11" t="str">
        <f t="shared" si="6"/>
        <v>CHP4</v>
      </c>
      <c r="C408" s="11" t="str">
        <f>VLOOKUP('intouch变量（整型） '!$A408,基本表格!$G:$Q,2,FALSE)</f>
        <v>Spare 备用 电机控制 联动启动延时</v>
      </c>
      <c r="D408" t="s">
        <v>154</v>
      </c>
      <c r="E408" t="s">
        <v>154</v>
      </c>
      <c r="F408">
        <v>0</v>
      </c>
      <c r="G408" t="s">
        <v>154</v>
      </c>
      <c r="H408" t="s">
        <v>154</v>
      </c>
      <c r="I408">
        <v>0</v>
      </c>
      <c r="J408">
        <v>0</v>
      </c>
      <c r="L408">
        <v>0</v>
      </c>
      <c r="M408">
        <v>-32768</v>
      </c>
      <c r="N408">
        <v>32767</v>
      </c>
      <c r="O408">
        <v>0</v>
      </c>
      <c r="P408">
        <v>0</v>
      </c>
      <c r="Q408" t="s">
        <v>155</v>
      </c>
      <c r="R408">
        <v>0</v>
      </c>
      <c r="S408">
        <v>1</v>
      </c>
      <c r="T408" t="s">
        <v>155</v>
      </c>
      <c r="U408">
        <v>0</v>
      </c>
      <c r="V408">
        <v>1</v>
      </c>
      <c r="W408" t="s">
        <v>155</v>
      </c>
      <c r="X408">
        <v>0</v>
      </c>
      <c r="Y408">
        <v>1</v>
      </c>
      <c r="Z408" t="s">
        <v>155</v>
      </c>
      <c r="AA408">
        <v>0</v>
      </c>
      <c r="AB408">
        <v>1</v>
      </c>
      <c r="AC408" t="s">
        <v>155</v>
      </c>
      <c r="AD408">
        <v>0</v>
      </c>
      <c r="AE408">
        <v>1</v>
      </c>
      <c r="AF408" t="s">
        <v>155</v>
      </c>
      <c r="AG408">
        <v>0</v>
      </c>
      <c r="AH408">
        <v>1</v>
      </c>
      <c r="AI408">
        <v>0</v>
      </c>
      <c r="AJ408" t="s">
        <v>155</v>
      </c>
      <c r="AK408">
        <v>0</v>
      </c>
      <c r="AL408">
        <v>1</v>
      </c>
      <c r="AM408" t="s">
        <v>4774</v>
      </c>
      <c r="AN408">
        <v>-32768</v>
      </c>
      <c r="AO408">
        <v>32767</v>
      </c>
      <c r="AP408" t="s">
        <v>4775</v>
      </c>
      <c r="AQ408" t="s">
        <v>157</v>
      </c>
      <c r="AR408" t="s">
        <v>158</v>
      </c>
      <c r="AS408" t="str">
        <f>VLOOKUP('intouch变量（整型） '!$A408,基本表格!$G:$Q,3,FALSE)</f>
        <v>DB1400,INT1918</v>
      </c>
      <c r="AT408" t="str">
        <f>VLOOKUP('intouch变量（整型） '!$A408,基本表格!$G:$Q,10,FALSE)</f>
        <v>No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</row>
    <row r="409" spans="1:55">
      <c r="A409" t="s">
        <v>5182</v>
      </c>
      <c r="B409" s="11" t="str">
        <f t="shared" si="6"/>
        <v>CHP4</v>
      </c>
      <c r="C409" s="11" t="str">
        <f>VLOOKUP('intouch变量（整型） '!$A409,基本表格!$G:$Q,2,FALSE)</f>
        <v>Spare 备用 电机控制 起动转换时间 秒</v>
      </c>
      <c r="D409" t="s">
        <v>154</v>
      </c>
      <c r="E409" t="s">
        <v>154</v>
      </c>
      <c r="F409">
        <v>0</v>
      </c>
      <c r="G409" t="s">
        <v>154</v>
      </c>
      <c r="H409" t="s">
        <v>154</v>
      </c>
      <c r="I409">
        <v>0</v>
      </c>
      <c r="J409">
        <v>0</v>
      </c>
      <c r="L409">
        <v>0</v>
      </c>
      <c r="M409">
        <v>-32768</v>
      </c>
      <c r="N409">
        <v>32767</v>
      </c>
      <c r="O409">
        <v>0</v>
      </c>
      <c r="P409">
        <v>0</v>
      </c>
      <c r="Q409" t="s">
        <v>155</v>
      </c>
      <c r="R409">
        <v>0</v>
      </c>
      <c r="S409">
        <v>1</v>
      </c>
      <c r="T409" t="s">
        <v>155</v>
      </c>
      <c r="U409">
        <v>0</v>
      </c>
      <c r="V409">
        <v>1</v>
      </c>
      <c r="W409" t="s">
        <v>155</v>
      </c>
      <c r="X409">
        <v>0</v>
      </c>
      <c r="Y409">
        <v>1</v>
      </c>
      <c r="Z409" t="s">
        <v>155</v>
      </c>
      <c r="AA409">
        <v>0</v>
      </c>
      <c r="AB409">
        <v>1</v>
      </c>
      <c r="AC409" t="s">
        <v>155</v>
      </c>
      <c r="AD409">
        <v>0</v>
      </c>
      <c r="AE409">
        <v>1</v>
      </c>
      <c r="AF409" t="s">
        <v>155</v>
      </c>
      <c r="AG409">
        <v>0</v>
      </c>
      <c r="AH409">
        <v>1</v>
      </c>
      <c r="AI409">
        <v>0</v>
      </c>
      <c r="AJ409" t="s">
        <v>155</v>
      </c>
      <c r="AK409">
        <v>0</v>
      </c>
      <c r="AL409">
        <v>1</v>
      </c>
      <c r="AM409" t="s">
        <v>4774</v>
      </c>
      <c r="AN409">
        <v>-32768</v>
      </c>
      <c r="AO409">
        <v>32767</v>
      </c>
      <c r="AP409" t="s">
        <v>4775</v>
      </c>
      <c r="AQ409" t="s">
        <v>157</v>
      </c>
      <c r="AR409" t="s">
        <v>158</v>
      </c>
      <c r="AS409" t="str">
        <f>VLOOKUP('intouch变量（整型） '!$A409,基本表格!$G:$Q,3,FALSE)</f>
        <v>DB1400,INT1920</v>
      </c>
      <c r="AT409" t="str">
        <f>VLOOKUP('intouch变量（整型） '!$A409,基本表格!$G:$Q,10,FALSE)</f>
        <v>No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</row>
    <row r="410" spans="1:55">
      <c r="A410" t="s">
        <v>5183</v>
      </c>
      <c r="B410" s="11" t="str">
        <f t="shared" si="6"/>
        <v>CHP4</v>
      </c>
      <c r="C410" s="11" t="str">
        <f>VLOOKUP('intouch变量（整型） '!$A410,基本表格!$G:$Q,2,FALSE)</f>
        <v>4#刨片机润滑站压力  实际内码</v>
      </c>
      <c r="D410" t="s">
        <v>154</v>
      </c>
      <c r="E410" t="s">
        <v>154</v>
      </c>
      <c r="F410">
        <v>0</v>
      </c>
      <c r="G410" t="s">
        <v>154</v>
      </c>
      <c r="H410" t="s">
        <v>154</v>
      </c>
      <c r="I410">
        <v>0</v>
      </c>
      <c r="J410">
        <v>0</v>
      </c>
      <c r="L410">
        <v>0</v>
      </c>
      <c r="M410">
        <v>-32768</v>
      </c>
      <c r="N410">
        <v>32767</v>
      </c>
      <c r="O410">
        <v>0</v>
      </c>
      <c r="P410">
        <v>0</v>
      </c>
      <c r="Q410" t="s">
        <v>155</v>
      </c>
      <c r="R410">
        <v>0</v>
      </c>
      <c r="S410">
        <v>1</v>
      </c>
      <c r="T410" t="s">
        <v>155</v>
      </c>
      <c r="U410">
        <v>0</v>
      </c>
      <c r="V410">
        <v>1</v>
      </c>
      <c r="W410" t="s">
        <v>155</v>
      </c>
      <c r="X410">
        <v>0</v>
      </c>
      <c r="Y410">
        <v>1</v>
      </c>
      <c r="Z410" t="s">
        <v>155</v>
      </c>
      <c r="AA410">
        <v>0</v>
      </c>
      <c r="AB410">
        <v>1</v>
      </c>
      <c r="AC410" t="s">
        <v>155</v>
      </c>
      <c r="AD410">
        <v>0</v>
      </c>
      <c r="AE410">
        <v>1</v>
      </c>
      <c r="AF410" t="s">
        <v>155</v>
      </c>
      <c r="AG410">
        <v>0</v>
      </c>
      <c r="AH410">
        <v>1</v>
      </c>
      <c r="AI410">
        <v>0</v>
      </c>
      <c r="AJ410" t="s">
        <v>155</v>
      </c>
      <c r="AK410">
        <v>0</v>
      </c>
      <c r="AL410">
        <v>1</v>
      </c>
      <c r="AM410" t="s">
        <v>4774</v>
      </c>
      <c r="AN410">
        <v>-32768</v>
      </c>
      <c r="AO410">
        <v>32767</v>
      </c>
      <c r="AP410" t="s">
        <v>4775</v>
      </c>
      <c r="AQ410" t="s">
        <v>157</v>
      </c>
      <c r="AR410" t="s">
        <v>158</v>
      </c>
      <c r="AS410" t="str">
        <f>VLOOKUP('intouch变量（整型） '!$A410,基本表格!$G:$Q,3,FALSE)</f>
        <v>DB1401,INT2</v>
      </c>
      <c r="AT410" t="str">
        <f>VLOOKUP('intouch变量（整型） '!$A410,基本表格!$G:$Q,10,FALSE)</f>
        <v>Yes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</row>
    <row r="411" spans="1:55">
      <c r="A411" t="s">
        <v>5184</v>
      </c>
      <c r="B411" s="11" t="str">
        <f t="shared" si="6"/>
        <v>CHP4</v>
      </c>
      <c r="C411" s="11" t="str">
        <f>VLOOKUP('intouch变量（整型） '!$A411,基本表格!$G:$Q,2,FALSE)</f>
        <v>4#刨片机润滑站1#过滤器压差传感器  实际内码</v>
      </c>
      <c r="D411" t="s">
        <v>154</v>
      </c>
      <c r="E411" t="s">
        <v>154</v>
      </c>
      <c r="F411">
        <v>0</v>
      </c>
      <c r="G411" t="s">
        <v>154</v>
      </c>
      <c r="H411" t="s">
        <v>154</v>
      </c>
      <c r="I411">
        <v>0</v>
      </c>
      <c r="J411">
        <v>0</v>
      </c>
      <c r="L411">
        <v>0</v>
      </c>
      <c r="M411">
        <v>-32768</v>
      </c>
      <c r="N411">
        <v>32767</v>
      </c>
      <c r="O411">
        <v>0</v>
      </c>
      <c r="P411">
        <v>0</v>
      </c>
      <c r="Q411" t="s">
        <v>155</v>
      </c>
      <c r="R411">
        <v>0</v>
      </c>
      <c r="S411">
        <v>1</v>
      </c>
      <c r="T411" t="s">
        <v>155</v>
      </c>
      <c r="U411">
        <v>0</v>
      </c>
      <c r="V411">
        <v>1</v>
      </c>
      <c r="W411" t="s">
        <v>155</v>
      </c>
      <c r="X411">
        <v>0</v>
      </c>
      <c r="Y411">
        <v>1</v>
      </c>
      <c r="Z411" t="s">
        <v>155</v>
      </c>
      <c r="AA411">
        <v>0</v>
      </c>
      <c r="AB411">
        <v>1</v>
      </c>
      <c r="AC411" t="s">
        <v>155</v>
      </c>
      <c r="AD411">
        <v>0</v>
      </c>
      <c r="AE411">
        <v>1</v>
      </c>
      <c r="AF411" t="s">
        <v>155</v>
      </c>
      <c r="AG411">
        <v>0</v>
      </c>
      <c r="AH411">
        <v>1</v>
      </c>
      <c r="AI411">
        <v>0</v>
      </c>
      <c r="AJ411" t="s">
        <v>155</v>
      </c>
      <c r="AK411">
        <v>0</v>
      </c>
      <c r="AL411">
        <v>1</v>
      </c>
      <c r="AM411" t="s">
        <v>4774</v>
      </c>
      <c r="AN411">
        <v>-32768</v>
      </c>
      <c r="AO411">
        <v>32767</v>
      </c>
      <c r="AP411" t="s">
        <v>4775</v>
      </c>
      <c r="AQ411" t="s">
        <v>157</v>
      </c>
      <c r="AR411" t="s">
        <v>158</v>
      </c>
      <c r="AS411" t="str">
        <f>VLOOKUP('intouch变量（整型） '!$A411,基本表格!$G:$Q,3,FALSE)</f>
        <v>DB1401,INT52</v>
      </c>
      <c r="AT411" t="str">
        <f>VLOOKUP('intouch变量（整型） '!$A411,基本表格!$G:$Q,10,FALSE)</f>
        <v>Yes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</row>
    <row r="412" spans="1:55">
      <c r="A412" t="s">
        <v>5185</v>
      </c>
      <c r="B412" s="11" t="str">
        <f t="shared" si="6"/>
        <v>CHP4</v>
      </c>
      <c r="C412" s="11" t="str">
        <f>VLOOKUP('intouch变量（整型） '!$A412,基本表格!$G:$Q,2,FALSE)</f>
        <v>4#刨片机润滑站2#过滤器压差传感器  实际内码</v>
      </c>
      <c r="D412" t="s">
        <v>154</v>
      </c>
      <c r="E412" t="s">
        <v>154</v>
      </c>
      <c r="F412">
        <v>0</v>
      </c>
      <c r="G412" t="s">
        <v>154</v>
      </c>
      <c r="H412" t="s">
        <v>154</v>
      </c>
      <c r="I412">
        <v>0</v>
      </c>
      <c r="J412">
        <v>0</v>
      </c>
      <c r="L412">
        <v>0</v>
      </c>
      <c r="M412">
        <v>-32768</v>
      </c>
      <c r="N412">
        <v>32767</v>
      </c>
      <c r="O412">
        <v>0</v>
      </c>
      <c r="P412">
        <v>0</v>
      </c>
      <c r="Q412" t="s">
        <v>155</v>
      </c>
      <c r="R412">
        <v>0</v>
      </c>
      <c r="S412">
        <v>1</v>
      </c>
      <c r="T412" t="s">
        <v>155</v>
      </c>
      <c r="U412">
        <v>0</v>
      </c>
      <c r="V412">
        <v>1</v>
      </c>
      <c r="W412" t="s">
        <v>155</v>
      </c>
      <c r="X412">
        <v>0</v>
      </c>
      <c r="Y412">
        <v>1</v>
      </c>
      <c r="Z412" t="s">
        <v>155</v>
      </c>
      <c r="AA412">
        <v>0</v>
      </c>
      <c r="AB412">
        <v>1</v>
      </c>
      <c r="AC412" t="s">
        <v>155</v>
      </c>
      <c r="AD412">
        <v>0</v>
      </c>
      <c r="AE412">
        <v>1</v>
      </c>
      <c r="AF412" t="s">
        <v>155</v>
      </c>
      <c r="AG412">
        <v>0</v>
      </c>
      <c r="AH412">
        <v>1</v>
      </c>
      <c r="AI412">
        <v>0</v>
      </c>
      <c r="AJ412" t="s">
        <v>155</v>
      </c>
      <c r="AK412">
        <v>0</v>
      </c>
      <c r="AL412">
        <v>1</v>
      </c>
      <c r="AM412" t="s">
        <v>4774</v>
      </c>
      <c r="AN412">
        <v>-32768</v>
      </c>
      <c r="AO412">
        <v>32767</v>
      </c>
      <c r="AP412" t="s">
        <v>4775</v>
      </c>
      <c r="AQ412" t="s">
        <v>157</v>
      </c>
      <c r="AR412" t="s">
        <v>158</v>
      </c>
      <c r="AS412" t="str">
        <f>VLOOKUP('intouch变量（整型） '!$A412,基本表格!$G:$Q,3,FALSE)</f>
        <v>DB1401,INT102</v>
      </c>
      <c r="AT412" t="str">
        <f>VLOOKUP('intouch变量（整型） '!$A412,基本表格!$G:$Q,10,FALSE)</f>
        <v>Yes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</row>
    <row r="413" spans="1:55">
      <c r="A413" t="s">
        <v>5186</v>
      </c>
      <c r="B413" s="11" t="str">
        <f t="shared" si="6"/>
        <v>CHP4</v>
      </c>
      <c r="C413" s="11" t="str">
        <f>VLOOKUP('intouch变量（整型） '!$A413,基本表格!$G:$Q,2,FALSE)</f>
        <v>4#刨片机振动传感器  实际内码</v>
      </c>
      <c r="D413" t="s">
        <v>154</v>
      </c>
      <c r="E413" t="s">
        <v>154</v>
      </c>
      <c r="F413">
        <v>0</v>
      </c>
      <c r="G413" t="s">
        <v>154</v>
      </c>
      <c r="H413" t="s">
        <v>154</v>
      </c>
      <c r="I413">
        <v>0</v>
      </c>
      <c r="J413">
        <v>0</v>
      </c>
      <c r="L413">
        <v>0</v>
      </c>
      <c r="M413">
        <v>-32768</v>
      </c>
      <c r="N413">
        <v>32767</v>
      </c>
      <c r="O413">
        <v>0</v>
      </c>
      <c r="P413">
        <v>0</v>
      </c>
      <c r="Q413" t="s">
        <v>155</v>
      </c>
      <c r="R413">
        <v>0</v>
      </c>
      <c r="S413">
        <v>1</v>
      </c>
      <c r="T413" t="s">
        <v>155</v>
      </c>
      <c r="U413">
        <v>0</v>
      </c>
      <c r="V413">
        <v>1</v>
      </c>
      <c r="W413" t="s">
        <v>155</v>
      </c>
      <c r="X413">
        <v>0</v>
      </c>
      <c r="Y413">
        <v>1</v>
      </c>
      <c r="Z413" t="s">
        <v>155</v>
      </c>
      <c r="AA413">
        <v>0</v>
      </c>
      <c r="AB413">
        <v>1</v>
      </c>
      <c r="AC413" t="s">
        <v>155</v>
      </c>
      <c r="AD413">
        <v>0</v>
      </c>
      <c r="AE413">
        <v>1</v>
      </c>
      <c r="AF413" t="s">
        <v>155</v>
      </c>
      <c r="AG413">
        <v>0</v>
      </c>
      <c r="AH413">
        <v>1</v>
      </c>
      <c r="AI413">
        <v>0</v>
      </c>
      <c r="AJ413" t="s">
        <v>155</v>
      </c>
      <c r="AK413">
        <v>0</v>
      </c>
      <c r="AL413">
        <v>1</v>
      </c>
      <c r="AM413" t="s">
        <v>4774</v>
      </c>
      <c r="AN413">
        <v>-32768</v>
      </c>
      <c r="AO413">
        <v>32767</v>
      </c>
      <c r="AP413" t="s">
        <v>4775</v>
      </c>
      <c r="AQ413" t="s">
        <v>157</v>
      </c>
      <c r="AR413" t="s">
        <v>158</v>
      </c>
      <c r="AS413" t="str">
        <f>VLOOKUP('intouch变量（整型） '!$A413,基本表格!$G:$Q,3,FALSE)</f>
        <v>DB1401,INT152</v>
      </c>
      <c r="AT413" t="str">
        <f>VLOOKUP('intouch变量（整型） '!$A413,基本表格!$G:$Q,10,FALSE)</f>
        <v>Yes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</row>
    <row r="414" spans="1:55">
      <c r="A414" t="s">
        <v>5187</v>
      </c>
      <c r="B414" s="11" t="str">
        <f t="shared" si="6"/>
        <v>CHP4</v>
      </c>
      <c r="C414" s="11" t="str">
        <f>VLOOKUP('intouch变量（整型） '!$A414,基本表格!$G:$Q,2,FALSE)</f>
        <v>4#刨片机润滑站温度  实际内码</v>
      </c>
      <c r="D414" t="s">
        <v>154</v>
      </c>
      <c r="E414" t="s">
        <v>154</v>
      </c>
      <c r="F414">
        <v>0</v>
      </c>
      <c r="G414" t="s">
        <v>154</v>
      </c>
      <c r="H414" t="s">
        <v>154</v>
      </c>
      <c r="I414">
        <v>0</v>
      </c>
      <c r="J414">
        <v>0</v>
      </c>
      <c r="L414">
        <v>0</v>
      </c>
      <c r="M414">
        <v>-32768</v>
      </c>
      <c r="N414">
        <v>32767</v>
      </c>
      <c r="O414">
        <v>0</v>
      </c>
      <c r="P414">
        <v>0</v>
      </c>
      <c r="Q414" t="s">
        <v>155</v>
      </c>
      <c r="R414">
        <v>0</v>
      </c>
      <c r="S414">
        <v>1</v>
      </c>
      <c r="T414" t="s">
        <v>155</v>
      </c>
      <c r="U414">
        <v>0</v>
      </c>
      <c r="V414">
        <v>1</v>
      </c>
      <c r="W414" t="s">
        <v>155</v>
      </c>
      <c r="X414">
        <v>0</v>
      </c>
      <c r="Y414">
        <v>1</v>
      </c>
      <c r="Z414" t="s">
        <v>155</v>
      </c>
      <c r="AA414">
        <v>0</v>
      </c>
      <c r="AB414">
        <v>1</v>
      </c>
      <c r="AC414" t="s">
        <v>155</v>
      </c>
      <c r="AD414">
        <v>0</v>
      </c>
      <c r="AE414">
        <v>1</v>
      </c>
      <c r="AF414" t="s">
        <v>155</v>
      </c>
      <c r="AG414">
        <v>0</v>
      </c>
      <c r="AH414">
        <v>1</v>
      </c>
      <c r="AI414">
        <v>0</v>
      </c>
      <c r="AJ414" t="s">
        <v>155</v>
      </c>
      <c r="AK414">
        <v>0</v>
      </c>
      <c r="AL414">
        <v>1</v>
      </c>
      <c r="AM414" t="s">
        <v>4774</v>
      </c>
      <c r="AN414">
        <v>-32768</v>
      </c>
      <c r="AO414">
        <v>32767</v>
      </c>
      <c r="AP414" t="s">
        <v>4775</v>
      </c>
      <c r="AQ414" t="s">
        <v>157</v>
      </c>
      <c r="AR414" t="s">
        <v>158</v>
      </c>
      <c r="AS414" t="str">
        <f>VLOOKUP('intouch变量（整型） '!$A414,基本表格!$G:$Q,3,FALSE)</f>
        <v>DB1401,INT202</v>
      </c>
      <c r="AT414" t="str">
        <f>VLOOKUP('intouch变量（整型） '!$A414,基本表格!$G:$Q,10,FALSE)</f>
        <v>Yes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</row>
    <row r="415" spans="1:55">
      <c r="A415" t="s">
        <v>5188</v>
      </c>
      <c r="B415" s="11" t="str">
        <f t="shared" si="6"/>
        <v>CHP4</v>
      </c>
      <c r="C415" s="11" t="str">
        <f>VLOOKUP('intouch变量（整型） '!$A415,基本表格!$G:$Q,2,FALSE)</f>
        <v>4#刨片机主机轴承温度传感器1#  实际内码</v>
      </c>
      <c r="D415" t="s">
        <v>154</v>
      </c>
      <c r="E415" t="s">
        <v>154</v>
      </c>
      <c r="F415">
        <v>0</v>
      </c>
      <c r="G415" t="s">
        <v>154</v>
      </c>
      <c r="H415" t="s">
        <v>154</v>
      </c>
      <c r="I415">
        <v>0</v>
      </c>
      <c r="J415">
        <v>0</v>
      </c>
      <c r="L415">
        <v>0</v>
      </c>
      <c r="M415">
        <v>-32768</v>
      </c>
      <c r="N415">
        <v>32767</v>
      </c>
      <c r="O415">
        <v>0</v>
      </c>
      <c r="P415">
        <v>0</v>
      </c>
      <c r="Q415" t="s">
        <v>155</v>
      </c>
      <c r="R415">
        <v>0</v>
      </c>
      <c r="S415">
        <v>1</v>
      </c>
      <c r="T415" t="s">
        <v>155</v>
      </c>
      <c r="U415">
        <v>0</v>
      </c>
      <c r="V415">
        <v>1</v>
      </c>
      <c r="W415" t="s">
        <v>155</v>
      </c>
      <c r="X415">
        <v>0</v>
      </c>
      <c r="Y415">
        <v>1</v>
      </c>
      <c r="Z415" t="s">
        <v>155</v>
      </c>
      <c r="AA415">
        <v>0</v>
      </c>
      <c r="AB415">
        <v>1</v>
      </c>
      <c r="AC415" t="s">
        <v>155</v>
      </c>
      <c r="AD415">
        <v>0</v>
      </c>
      <c r="AE415">
        <v>1</v>
      </c>
      <c r="AF415" t="s">
        <v>155</v>
      </c>
      <c r="AG415">
        <v>0</v>
      </c>
      <c r="AH415">
        <v>1</v>
      </c>
      <c r="AI415">
        <v>0</v>
      </c>
      <c r="AJ415" t="s">
        <v>155</v>
      </c>
      <c r="AK415">
        <v>0</v>
      </c>
      <c r="AL415">
        <v>1</v>
      </c>
      <c r="AM415" t="s">
        <v>4774</v>
      </c>
      <c r="AN415">
        <v>-32768</v>
      </c>
      <c r="AO415">
        <v>32767</v>
      </c>
      <c r="AP415" t="s">
        <v>4775</v>
      </c>
      <c r="AQ415" t="s">
        <v>157</v>
      </c>
      <c r="AR415" t="s">
        <v>158</v>
      </c>
      <c r="AS415" t="str">
        <f>VLOOKUP('intouch变量（整型） '!$A415,基本表格!$G:$Q,3,FALSE)</f>
        <v>DB1401,INT252</v>
      </c>
      <c r="AT415" t="str">
        <f>VLOOKUP('intouch变量（整型） '!$A415,基本表格!$G:$Q,10,FALSE)</f>
        <v>Yes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</row>
    <row r="416" spans="1:55">
      <c r="A416" t="s">
        <v>5189</v>
      </c>
      <c r="B416" s="11" t="str">
        <f t="shared" si="6"/>
        <v>CHP4</v>
      </c>
      <c r="C416" s="11" t="str">
        <f>VLOOKUP('intouch变量（整型） '!$A416,基本表格!$G:$Q,2,FALSE)</f>
        <v>4#刨片机主机轴承温度传感器2#  实际内码</v>
      </c>
      <c r="D416" t="s">
        <v>154</v>
      </c>
      <c r="E416" t="s">
        <v>154</v>
      </c>
      <c r="F416">
        <v>0</v>
      </c>
      <c r="G416" t="s">
        <v>154</v>
      </c>
      <c r="H416" t="s">
        <v>154</v>
      </c>
      <c r="I416">
        <v>0</v>
      </c>
      <c r="J416">
        <v>0</v>
      </c>
      <c r="L416">
        <v>0</v>
      </c>
      <c r="M416">
        <v>-32768</v>
      </c>
      <c r="N416">
        <v>32767</v>
      </c>
      <c r="O416">
        <v>0</v>
      </c>
      <c r="P416">
        <v>0</v>
      </c>
      <c r="Q416" t="s">
        <v>155</v>
      </c>
      <c r="R416">
        <v>0</v>
      </c>
      <c r="S416">
        <v>1</v>
      </c>
      <c r="T416" t="s">
        <v>155</v>
      </c>
      <c r="U416">
        <v>0</v>
      </c>
      <c r="V416">
        <v>1</v>
      </c>
      <c r="W416" t="s">
        <v>155</v>
      </c>
      <c r="X416">
        <v>0</v>
      </c>
      <c r="Y416">
        <v>1</v>
      </c>
      <c r="Z416" t="s">
        <v>155</v>
      </c>
      <c r="AA416">
        <v>0</v>
      </c>
      <c r="AB416">
        <v>1</v>
      </c>
      <c r="AC416" t="s">
        <v>155</v>
      </c>
      <c r="AD416">
        <v>0</v>
      </c>
      <c r="AE416">
        <v>1</v>
      </c>
      <c r="AF416" t="s">
        <v>155</v>
      </c>
      <c r="AG416">
        <v>0</v>
      </c>
      <c r="AH416">
        <v>1</v>
      </c>
      <c r="AI416">
        <v>0</v>
      </c>
      <c r="AJ416" t="s">
        <v>155</v>
      </c>
      <c r="AK416">
        <v>0</v>
      </c>
      <c r="AL416">
        <v>1</v>
      </c>
      <c r="AM416" t="s">
        <v>4774</v>
      </c>
      <c r="AN416">
        <v>-32768</v>
      </c>
      <c r="AO416">
        <v>32767</v>
      </c>
      <c r="AP416" t="s">
        <v>4775</v>
      </c>
      <c r="AQ416" t="s">
        <v>157</v>
      </c>
      <c r="AR416" t="s">
        <v>158</v>
      </c>
      <c r="AS416" t="str">
        <f>VLOOKUP('intouch变量（整型） '!$A416,基本表格!$G:$Q,3,FALSE)</f>
        <v>DB1401,INT302</v>
      </c>
      <c r="AT416" t="str">
        <f>VLOOKUP('intouch变量（整型） '!$A416,基本表格!$G:$Q,10,FALSE)</f>
        <v>Yes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</row>
    <row r="417" spans="1:55">
      <c r="A417" t="s">
        <v>5190</v>
      </c>
      <c r="B417" s="11" t="str">
        <f t="shared" si="6"/>
        <v>CHP4</v>
      </c>
      <c r="C417" s="11" t="str">
        <f>VLOOKUP('intouch变量（整型） '!$A417,基本表格!$G:$Q,2,FALSE)</f>
        <v>4#刨片机主电机轴承温度传感器  实际内码</v>
      </c>
      <c r="D417" t="s">
        <v>154</v>
      </c>
      <c r="E417" t="s">
        <v>154</v>
      </c>
      <c r="F417">
        <v>0</v>
      </c>
      <c r="G417" t="s">
        <v>154</v>
      </c>
      <c r="H417" t="s">
        <v>154</v>
      </c>
      <c r="I417">
        <v>0</v>
      </c>
      <c r="J417">
        <v>0</v>
      </c>
      <c r="L417">
        <v>0</v>
      </c>
      <c r="M417">
        <v>-32768</v>
      </c>
      <c r="N417">
        <v>32767</v>
      </c>
      <c r="O417">
        <v>0</v>
      </c>
      <c r="P417">
        <v>0</v>
      </c>
      <c r="Q417" t="s">
        <v>155</v>
      </c>
      <c r="R417">
        <v>0</v>
      </c>
      <c r="S417">
        <v>1</v>
      </c>
      <c r="T417" t="s">
        <v>155</v>
      </c>
      <c r="U417">
        <v>0</v>
      </c>
      <c r="V417">
        <v>1</v>
      </c>
      <c r="W417" t="s">
        <v>155</v>
      </c>
      <c r="X417">
        <v>0</v>
      </c>
      <c r="Y417">
        <v>1</v>
      </c>
      <c r="Z417" t="s">
        <v>155</v>
      </c>
      <c r="AA417">
        <v>0</v>
      </c>
      <c r="AB417">
        <v>1</v>
      </c>
      <c r="AC417" t="s">
        <v>155</v>
      </c>
      <c r="AD417">
        <v>0</v>
      </c>
      <c r="AE417">
        <v>1</v>
      </c>
      <c r="AF417" t="s">
        <v>155</v>
      </c>
      <c r="AG417">
        <v>0</v>
      </c>
      <c r="AH417">
        <v>1</v>
      </c>
      <c r="AI417">
        <v>0</v>
      </c>
      <c r="AJ417" t="s">
        <v>155</v>
      </c>
      <c r="AK417">
        <v>0</v>
      </c>
      <c r="AL417">
        <v>1</v>
      </c>
      <c r="AM417" t="s">
        <v>4774</v>
      </c>
      <c r="AN417">
        <v>-32768</v>
      </c>
      <c r="AO417">
        <v>32767</v>
      </c>
      <c r="AP417" t="s">
        <v>4775</v>
      </c>
      <c r="AQ417" t="s">
        <v>157</v>
      </c>
      <c r="AR417" t="s">
        <v>158</v>
      </c>
      <c r="AS417" t="str">
        <f>VLOOKUP('intouch变量（整型） '!$A417,基本表格!$G:$Q,3,FALSE)</f>
        <v>DB1401,INT352</v>
      </c>
      <c r="AT417" t="str">
        <f>VLOOKUP('intouch变量（整型） '!$A417,基本表格!$G:$Q,10,FALSE)</f>
        <v>Yes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</row>
    <row r="418" spans="1:55">
      <c r="A418" t="s">
        <v>5191</v>
      </c>
      <c r="B418" s="11" t="str">
        <f t="shared" si="6"/>
        <v>CHP4</v>
      </c>
      <c r="C418" s="11" t="str">
        <f>VLOOKUP('intouch变量（整型） '!$A418,基本表格!$G:$Q,2,FALSE)</f>
        <v>4#刨片机刀环电磁阀(刀环缩回与顶出)  阀开启延时(s)</v>
      </c>
      <c r="D418" t="s">
        <v>154</v>
      </c>
      <c r="E418" t="s">
        <v>154</v>
      </c>
      <c r="F418">
        <v>0</v>
      </c>
      <c r="G418" t="s">
        <v>154</v>
      </c>
      <c r="H418" t="s">
        <v>154</v>
      </c>
      <c r="I418">
        <v>0</v>
      </c>
      <c r="J418">
        <v>0</v>
      </c>
      <c r="L418">
        <v>0</v>
      </c>
      <c r="M418">
        <v>-32768</v>
      </c>
      <c r="N418">
        <v>32767</v>
      </c>
      <c r="O418">
        <v>0</v>
      </c>
      <c r="P418">
        <v>0</v>
      </c>
      <c r="Q418" t="s">
        <v>155</v>
      </c>
      <c r="R418">
        <v>0</v>
      </c>
      <c r="S418">
        <v>1</v>
      </c>
      <c r="T418" t="s">
        <v>155</v>
      </c>
      <c r="U418">
        <v>0</v>
      </c>
      <c r="V418">
        <v>1</v>
      </c>
      <c r="W418" t="s">
        <v>155</v>
      </c>
      <c r="X418">
        <v>0</v>
      </c>
      <c r="Y418">
        <v>1</v>
      </c>
      <c r="Z418" t="s">
        <v>155</v>
      </c>
      <c r="AA418">
        <v>0</v>
      </c>
      <c r="AB418">
        <v>1</v>
      </c>
      <c r="AC418" t="s">
        <v>155</v>
      </c>
      <c r="AD418">
        <v>0</v>
      </c>
      <c r="AE418">
        <v>1</v>
      </c>
      <c r="AF418" t="s">
        <v>155</v>
      </c>
      <c r="AG418">
        <v>0</v>
      </c>
      <c r="AH418">
        <v>1</v>
      </c>
      <c r="AI418">
        <v>0</v>
      </c>
      <c r="AJ418" t="s">
        <v>155</v>
      </c>
      <c r="AK418">
        <v>0</v>
      </c>
      <c r="AL418">
        <v>1</v>
      </c>
      <c r="AM418" t="s">
        <v>4774</v>
      </c>
      <c r="AN418">
        <v>-32768</v>
      </c>
      <c r="AO418">
        <v>32767</v>
      </c>
      <c r="AP418" t="s">
        <v>4775</v>
      </c>
      <c r="AQ418" t="s">
        <v>157</v>
      </c>
      <c r="AR418" t="s">
        <v>158</v>
      </c>
      <c r="AS418" t="str">
        <f>VLOOKUP('intouch变量（整型） '!$A418,基本表格!$G:$Q,3,FALSE)</f>
        <v>DB1402,INT4</v>
      </c>
      <c r="AT418" t="str">
        <f>VLOOKUP('intouch变量（整型） '!$A418,基本表格!$G:$Q,10,FALSE)</f>
        <v>No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</row>
    <row r="419" spans="1:55">
      <c r="A419" t="s">
        <v>5192</v>
      </c>
      <c r="B419" s="11" t="str">
        <f t="shared" si="6"/>
        <v>CHP4</v>
      </c>
      <c r="C419" s="11" t="str">
        <f>VLOOKUP('intouch变量（整型） '!$A419,基本表格!$G:$Q,2,FALSE)</f>
        <v>4#刨片机刀环电磁阀(刀环缩回与顶出)  阀关闭延时(s)</v>
      </c>
      <c r="D419" t="s">
        <v>154</v>
      </c>
      <c r="E419" t="s">
        <v>154</v>
      </c>
      <c r="F419">
        <v>0</v>
      </c>
      <c r="G419" t="s">
        <v>154</v>
      </c>
      <c r="H419" t="s">
        <v>154</v>
      </c>
      <c r="I419">
        <v>0</v>
      </c>
      <c r="J419">
        <v>0</v>
      </c>
      <c r="L419">
        <v>0</v>
      </c>
      <c r="M419">
        <v>-32768</v>
      </c>
      <c r="N419">
        <v>32767</v>
      </c>
      <c r="O419">
        <v>0</v>
      </c>
      <c r="P419">
        <v>0</v>
      </c>
      <c r="Q419" t="s">
        <v>155</v>
      </c>
      <c r="R419">
        <v>0</v>
      </c>
      <c r="S419">
        <v>1</v>
      </c>
      <c r="T419" t="s">
        <v>155</v>
      </c>
      <c r="U419">
        <v>0</v>
      </c>
      <c r="V419">
        <v>1</v>
      </c>
      <c r="W419" t="s">
        <v>155</v>
      </c>
      <c r="X419">
        <v>0</v>
      </c>
      <c r="Y419">
        <v>1</v>
      </c>
      <c r="Z419" t="s">
        <v>155</v>
      </c>
      <c r="AA419">
        <v>0</v>
      </c>
      <c r="AB419">
        <v>1</v>
      </c>
      <c r="AC419" t="s">
        <v>155</v>
      </c>
      <c r="AD419">
        <v>0</v>
      </c>
      <c r="AE419">
        <v>1</v>
      </c>
      <c r="AF419" t="s">
        <v>155</v>
      </c>
      <c r="AG419">
        <v>0</v>
      </c>
      <c r="AH419">
        <v>1</v>
      </c>
      <c r="AI419">
        <v>0</v>
      </c>
      <c r="AJ419" t="s">
        <v>155</v>
      </c>
      <c r="AK419">
        <v>0</v>
      </c>
      <c r="AL419">
        <v>1</v>
      </c>
      <c r="AM419" t="s">
        <v>4774</v>
      </c>
      <c r="AN419">
        <v>-32768</v>
      </c>
      <c r="AO419">
        <v>32767</v>
      </c>
      <c r="AP419" t="s">
        <v>4775</v>
      </c>
      <c r="AQ419" t="s">
        <v>157</v>
      </c>
      <c r="AR419" t="s">
        <v>158</v>
      </c>
      <c r="AS419" t="str">
        <f>VLOOKUP('intouch变量（整型） '!$A419,基本表格!$G:$Q,3,FALSE)</f>
        <v>DB1402,INT6</v>
      </c>
      <c r="AT419" t="str">
        <f>VLOOKUP('intouch变量（整型） '!$A419,基本表格!$G:$Q,10,FALSE)</f>
        <v>No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</row>
    <row r="420" spans="1:55">
      <c r="A420" t="s">
        <v>5193</v>
      </c>
      <c r="B420" s="11" t="str">
        <f t="shared" si="6"/>
        <v>CHP4</v>
      </c>
      <c r="C420" s="11" t="str">
        <f>VLOOKUP('intouch变量（整型） '!$A420,基本表格!$G:$Q,2,FALSE)</f>
        <v>4#刨片机刹车电磁阀  阀开启延时(s)</v>
      </c>
      <c r="D420" t="s">
        <v>154</v>
      </c>
      <c r="E420" t="s">
        <v>154</v>
      </c>
      <c r="F420">
        <v>0</v>
      </c>
      <c r="G420" t="s">
        <v>154</v>
      </c>
      <c r="H420" t="s">
        <v>154</v>
      </c>
      <c r="I420">
        <v>0</v>
      </c>
      <c r="J420">
        <v>0</v>
      </c>
      <c r="L420">
        <v>0</v>
      </c>
      <c r="M420">
        <v>-32768</v>
      </c>
      <c r="N420">
        <v>32767</v>
      </c>
      <c r="O420">
        <v>0</v>
      </c>
      <c r="P420">
        <v>0</v>
      </c>
      <c r="Q420" t="s">
        <v>155</v>
      </c>
      <c r="R420">
        <v>0</v>
      </c>
      <c r="S420">
        <v>1</v>
      </c>
      <c r="T420" t="s">
        <v>155</v>
      </c>
      <c r="U420">
        <v>0</v>
      </c>
      <c r="V420">
        <v>1</v>
      </c>
      <c r="W420" t="s">
        <v>155</v>
      </c>
      <c r="X420">
        <v>0</v>
      </c>
      <c r="Y420">
        <v>1</v>
      </c>
      <c r="Z420" t="s">
        <v>155</v>
      </c>
      <c r="AA420">
        <v>0</v>
      </c>
      <c r="AB420">
        <v>1</v>
      </c>
      <c r="AC420" t="s">
        <v>155</v>
      </c>
      <c r="AD420">
        <v>0</v>
      </c>
      <c r="AE420">
        <v>1</v>
      </c>
      <c r="AF420" t="s">
        <v>155</v>
      </c>
      <c r="AG420">
        <v>0</v>
      </c>
      <c r="AH420">
        <v>1</v>
      </c>
      <c r="AI420">
        <v>0</v>
      </c>
      <c r="AJ420" t="s">
        <v>155</v>
      </c>
      <c r="AK420">
        <v>0</v>
      </c>
      <c r="AL420">
        <v>1</v>
      </c>
      <c r="AM420" t="s">
        <v>4774</v>
      </c>
      <c r="AN420">
        <v>-32768</v>
      </c>
      <c r="AO420">
        <v>32767</v>
      </c>
      <c r="AP420" t="s">
        <v>4775</v>
      </c>
      <c r="AQ420" t="s">
        <v>157</v>
      </c>
      <c r="AR420" t="s">
        <v>158</v>
      </c>
      <c r="AS420" t="str">
        <f>VLOOKUP('intouch变量（整型） '!$A420,基本表格!$G:$Q,3,FALSE)</f>
        <v>DB1402,INT14</v>
      </c>
      <c r="AT420" t="str">
        <f>VLOOKUP('intouch变量（整型） '!$A420,基本表格!$G:$Q,10,FALSE)</f>
        <v>No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</row>
    <row r="421" spans="1:55">
      <c r="A421" t="s">
        <v>5194</v>
      </c>
      <c r="B421" s="11" t="str">
        <f t="shared" si="6"/>
        <v>CHP4</v>
      </c>
      <c r="C421" s="11" t="str">
        <f>VLOOKUP('intouch变量（整型） '!$A421,基本表格!$G:$Q,2,FALSE)</f>
        <v>4#刨片机刹车电磁阀  阀关闭延时(s)</v>
      </c>
      <c r="D421" t="s">
        <v>154</v>
      </c>
      <c r="E421" t="s">
        <v>154</v>
      </c>
      <c r="F421">
        <v>0</v>
      </c>
      <c r="G421" t="s">
        <v>154</v>
      </c>
      <c r="H421" t="s">
        <v>154</v>
      </c>
      <c r="I421">
        <v>0</v>
      </c>
      <c r="J421">
        <v>0</v>
      </c>
      <c r="L421">
        <v>0</v>
      </c>
      <c r="M421">
        <v>-32768</v>
      </c>
      <c r="N421">
        <v>32767</v>
      </c>
      <c r="O421">
        <v>0</v>
      </c>
      <c r="P421">
        <v>0</v>
      </c>
      <c r="Q421" t="s">
        <v>155</v>
      </c>
      <c r="R421">
        <v>0</v>
      </c>
      <c r="S421">
        <v>1</v>
      </c>
      <c r="T421" t="s">
        <v>155</v>
      </c>
      <c r="U421">
        <v>0</v>
      </c>
      <c r="V421">
        <v>1</v>
      </c>
      <c r="W421" t="s">
        <v>155</v>
      </c>
      <c r="X421">
        <v>0</v>
      </c>
      <c r="Y421">
        <v>1</v>
      </c>
      <c r="Z421" t="s">
        <v>155</v>
      </c>
      <c r="AA421">
        <v>0</v>
      </c>
      <c r="AB421">
        <v>1</v>
      </c>
      <c r="AC421" t="s">
        <v>155</v>
      </c>
      <c r="AD421">
        <v>0</v>
      </c>
      <c r="AE421">
        <v>1</v>
      </c>
      <c r="AF421" t="s">
        <v>155</v>
      </c>
      <c r="AG421">
        <v>0</v>
      </c>
      <c r="AH421">
        <v>1</v>
      </c>
      <c r="AI421">
        <v>0</v>
      </c>
      <c r="AJ421" t="s">
        <v>155</v>
      </c>
      <c r="AK421">
        <v>0</v>
      </c>
      <c r="AL421">
        <v>1</v>
      </c>
      <c r="AM421" t="s">
        <v>4774</v>
      </c>
      <c r="AN421">
        <v>-32768</v>
      </c>
      <c r="AO421">
        <v>32767</v>
      </c>
      <c r="AP421" t="s">
        <v>4775</v>
      </c>
      <c r="AQ421" t="s">
        <v>157</v>
      </c>
      <c r="AR421" t="s">
        <v>158</v>
      </c>
      <c r="AS421" t="str">
        <f>VLOOKUP('intouch变量（整型） '!$A421,基本表格!$G:$Q,3,FALSE)</f>
        <v>DB1402,INT16</v>
      </c>
      <c r="AT421" t="str">
        <f>VLOOKUP('intouch变量（整型） '!$A421,基本表格!$G:$Q,10,FALSE)</f>
        <v>No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</row>
    <row r="422" spans="1:55">
      <c r="A422" t="s">
        <v>5195</v>
      </c>
      <c r="B422" s="11" t="str">
        <f t="shared" si="6"/>
        <v>CHP4</v>
      </c>
      <c r="C422" s="11" t="str">
        <f>VLOOKUP('intouch变量（整型） '!$A422,基本表格!$G:$Q,2,FALSE)</f>
        <v>4#刨片机电磁门锁电磁阀  阀开启延时(s)</v>
      </c>
      <c r="D422" t="s">
        <v>154</v>
      </c>
      <c r="E422" t="s">
        <v>154</v>
      </c>
      <c r="F422">
        <v>0</v>
      </c>
      <c r="G422" t="s">
        <v>154</v>
      </c>
      <c r="H422" t="s">
        <v>154</v>
      </c>
      <c r="I422">
        <v>0</v>
      </c>
      <c r="J422">
        <v>0</v>
      </c>
      <c r="L422">
        <v>0</v>
      </c>
      <c r="M422">
        <v>-32768</v>
      </c>
      <c r="N422">
        <v>32767</v>
      </c>
      <c r="O422">
        <v>0</v>
      </c>
      <c r="P422">
        <v>0</v>
      </c>
      <c r="Q422" t="s">
        <v>155</v>
      </c>
      <c r="R422">
        <v>0</v>
      </c>
      <c r="S422">
        <v>1</v>
      </c>
      <c r="T422" t="s">
        <v>155</v>
      </c>
      <c r="U422">
        <v>0</v>
      </c>
      <c r="V422">
        <v>1</v>
      </c>
      <c r="W422" t="s">
        <v>155</v>
      </c>
      <c r="X422">
        <v>0</v>
      </c>
      <c r="Y422">
        <v>1</v>
      </c>
      <c r="Z422" t="s">
        <v>155</v>
      </c>
      <c r="AA422">
        <v>0</v>
      </c>
      <c r="AB422">
        <v>1</v>
      </c>
      <c r="AC422" t="s">
        <v>155</v>
      </c>
      <c r="AD422">
        <v>0</v>
      </c>
      <c r="AE422">
        <v>1</v>
      </c>
      <c r="AF422" t="s">
        <v>155</v>
      </c>
      <c r="AG422">
        <v>0</v>
      </c>
      <c r="AH422">
        <v>1</v>
      </c>
      <c r="AI422">
        <v>0</v>
      </c>
      <c r="AJ422" t="s">
        <v>155</v>
      </c>
      <c r="AK422">
        <v>0</v>
      </c>
      <c r="AL422">
        <v>1</v>
      </c>
      <c r="AM422" t="s">
        <v>4774</v>
      </c>
      <c r="AN422">
        <v>-32768</v>
      </c>
      <c r="AO422">
        <v>32767</v>
      </c>
      <c r="AP422" t="s">
        <v>4775</v>
      </c>
      <c r="AQ422" t="s">
        <v>157</v>
      </c>
      <c r="AR422" t="s">
        <v>158</v>
      </c>
      <c r="AS422" t="str">
        <f>VLOOKUP('intouch变量（整型） '!$A422,基本表格!$G:$Q,3,FALSE)</f>
        <v>DB1402,INT24</v>
      </c>
      <c r="AT422" t="str">
        <f>VLOOKUP('intouch变量（整型） '!$A422,基本表格!$G:$Q,10,FALSE)</f>
        <v>No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</row>
    <row r="423" spans="1:55">
      <c r="A423" t="s">
        <v>5196</v>
      </c>
      <c r="B423" s="11" t="str">
        <f t="shared" si="6"/>
        <v>CHP4</v>
      </c>
      <c r="C423" s="11" t="str">
        <f>VLOOKUP('intouch变量（整型） '!$A423,基本表格!$G:$Q,2,FALSE)</f>
        <v>4#刨片机电磁门锁电磁阀  阀关闭延时(s)</v>
      </c>
      <c r="D423" t="s">
        <v>154</v>
      </c>
      <c r="E423" t="s">
        <v>154</v>
      </c>
      <c r="F423">
        <v>0</v>
      </c>
      <c r="G423" t="s">
        <v>154</v>
      </c>
      <c r="H423" t="s">
        <v>154</v>
      </c>
      <c r="I423">
        <v>0</v>
      </c>
      <c r="J423">
        <v>0</v>
      </c>
      <c r="L423">
        <v>0</v>
      </c>
      <c r="M423">
        <v>-32768</v>
      </c>
      <c r="N423">
        <v>32767</v>
      </c>
      <c r="O423">
        <v>0</v>
      </c>
      <c r="P423">
        <v>0</v>
      </c>
      <c r="Q423" t="s">
        <v>155</v>
      </c>
      <c r="R423">
        <v>0</v>
      </c>
      <c r="S423">
        <v>1</v>
      </c>
      <c r="T423" t="s">
        <v>155</v>
      </c>
      <c r="U423">
        <v>0</v>
      </c>
      <c r="V423">
        <v>1</v>
      </c>
      <c r="W423" t="s">
        <v>155</v>
      </c>
      <c r="X423">
        <v>0</v>
      </c>
      <c r="Y423">
        <v>1</v>
      </c>
      <c r="Z423" t="s">
        <v>155</v>
      </c>
      <c r="AA423">
        <v>0</v>
      </c>
      <c r="AB423">
        <v>1</v>
      </c>
      <c r="AC423" t="s">
        <v>155</v>
      </c>
      <c r="AD423">
        <v>0</v>
      </c>
      <c r="AE423">
        <v>1</v>
      </c>
      <c r="AF423" t="s">
        <v>155</v>
      </c>
      <c r="AG423">
        <v>0</v>
      </c>
      <c r="AH423">
        <v>1</v>
      </c>
      <c r="AI423">
        <v>0</v>
      </c>
      <c r="AJ423" t="s">
        <v>155</v>
      </c>
      <c r="AK423">
        <v>0</v>
      </c>
      <c r="AL423">
        <v>1</v>
      </c>
      <c r="AM423" t="s">
        <v>4774</v>
      </c>
      <c r="AN423">
        <v>-32768</v>
      </c>
      <c r="AO423">
        <v>32767</v>
      </c>
      <c r="AP423" t="s">
        <v>4775</v>
      </c>
      <c r="AQ423" t="s">
        <v>157</v>
      </c>
      <c r="AR423" t="s">
        <v>158</v>
      </c>
      <c r="AS423" t="str">
        <f>VLOOKUP('intouch变量（整型） '!$A423,基本表格!$G:$Q,3,FALSE)</f>
        <v>DB1402,INT26</v>
      </c>
      <c r="AT423" t="str">
        <f>VLOOKUP('intouch变量（整型） '!$A423,基本表格!$G:$Q,10,FALSE)</f>
        <v>No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</row>
    <row r="424" spans="1:55">
      <c r="A424" t="s">
        <v>5197</v>
      </c>
      <c r="B424" s="11" t="str">
        <f t="shared" si="6"/>
        <v>CHP4</v>
      </c>
      <c r="C424" s="11" t="str">
        <f>VLOOKUP('intouch变量（整型） '!$A424,基本表格!$G:$Q,2,FALSE)</f>
        <v>4#刨片机油缸锁  阀开启延时(s)</v>
      </c>
      <c r="D424" t="s">
        <v>154</v>
      </c>
      <c r="E424" t="s">
        <v>154</v>
      </c>
      <c r="F424">
        <v>0</v>
      </c>
      <c r="G424" t="s">
        <v>154</v>
      </c>
      <c r="H424" t="s">
        <v>154</v>
      </c>
      <c r="I424">
        <v>0</v>
      </c>
      <c r="J424">
        <v>0</v>
      </c>
      <c r="L424">
        <v>0</v>
      </c>
      <c r="M424">
        <v>-32768</v>
      </c>
      <c r="N424">
        <v>32767</v>
      </c>
      <c r="O424">
        <v>0</v>
      </c>
      <c r="P424">
        <v>0</v>
      </c>
      <c r="Q424" t="s">
        <v>155</v>
      </c>
      <c r="R424">
        <v>0</v>
      </c>
      <c r="S424">
        <v>1</v>
      </c>
      <c r="T424" t="s">
        <v>155</v>
      </c>
      <c r="U424">
        <v>0</v>
      </c>
      <c r="V424">
        <v>1</v>
      </c>
      <c r="W424" t="s">
        <v>155</v>
      </c>
      <c r="X424">
        <v>0</v>
      </c>
      <c r="Y424">
        <v>1</v>
      </c>
      <c r="Z424" t="s">
        <v>155</v>
      </c>
      <c r="AA424">
        <v>0</v>
      </c>
      <c r="AB424">
        <v>1</v>
      </c>
      <c r="AC424" t="s">
        <v>155</v>
      </c>
      <c r="AD424">
        <v>0</v>
      </c>
      <c r="AE424">
        <v>1</v>
      </c>
      <c r="AF424" t="s">
        <v>155</v>
      </c>
      <c r="AG424">
        <v>0</v>
      </c>
      <c r="AH424">
        <v>1</v>
      </c>
      <c r="AI424">
        <v>0</v>
      </c>
      <c r="AJ424" t="s">
        <v>155</v>
      </c>
      <c r="AK424">
        <v>0</v>
      </c>
      <c r="AL424">
        <v>1</v>
      </c>
      <c r="AM424" t="s">
        <v>4774</v>
      </c>
      <c r="AN424">
        <v>-32768</v>
      </c>
      <c r="AO424">
        <v>32767</v>
      </c>
      <c r="AP424" t="s">
        <v>4775</v>
      </c>
      <c r="AQ424" t="s">
        <v>157</v>
      </c>
      <c r="AR424" t="s">
        <v>158</v>
      </c>
      <c r="AS424" t="str">
        <f>VLOOKUP('intouch变量（整型） '!$A424,基本表格!$G:$Q,3,FALSE)</f>
        <v>DB1402,INT34</v>
      </c>
      <c r="AT424" t="str">
        <f>VLOOKUP('intouch变量（整型） '!$A424,基本表格!$G:$Q,10,FALSE)</f>
        <v>No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</row>
    <row r="425" spans="1:55">
      <c r="A425" t="s">
        <v>5198</v>
      </c>
      <c r="B425" s="11" t="str">
        <f t="shared" si="6"/>
        <v>CHP4</v>
      </c>
      <c r="C425" s="11" t="str">
        <f>VLOOKUP('intouch变量（整型） '!$A425,基本表格!$G:$Q,2,FALSE)</f>
        <v>4#刨片机油缸锁  阀关闭延时(s)</v>
      </c>
      <c r="D425" t="s">
        <v>154</v>
      </c>
      <c r="E425" t="s">
        <v>154</v>
      </c>
      <c r="F425">
        <v>0</v>
      </c>
      <c r="G425" t="s">
        <v>154</v>
      </c>
      <c r="H425" t="s">
        <v>154</v>
      </c>
      <c r="I425">
        <v>0</v>
      </c>
      <c r="J425">
        <v>0</v>
      </c>
      <c r="L425">
        <v>0</v>
      </c>
      <c r="M425">
        <v>-32768</v>
      </c>
      <c r="N425">
        <v>32767</v>
      </c>
      <c r="O425">
        <v>0</v>
      </c>
      <c r="P425">
        <v>0</v>
      </c>
      <c r="Q425" t="s">
        <v>155</v>
      </c>
      <c r="R425">
        <v>0</v>
      </c>
      <c r="S425">
        <v>1</v>
      </c>
      <c r="T425" t="s">
        <v>155</v>
      </c>
      <c r="U425">
        <v>0</v>
      </c>
      <c r="V425">
        <v>1</v>
      </c>
      <c r="W425" t="s">
        <v>155</v>
      </c>
      <c r="X425">
        <v>0</v>
      </c>
      <c r="Y425">
        <v>1</v>
      </c>
      <c r="Z425" t="s">
        <v>155</v>
      </c>
      <c r="AA425">
        <v>0</v>
      </c>
      <c r="AB425">
        <v>1</v>
      </c>
      <c r="AC425" t="s">
        <v>155</v>
      </c>
      <c r="AD425">
        <v>0</v>
      </c>
      <c r="AE425">
        <v>1</v>
      </c>
      <c r="AF425" t="s">
        <v>155</v>
      </c>
      <c r="AG425">
        <v>0</v>
      </c>
      <c r="AH425">
        <v>1</v>
      </c>
      <c r="AI425">
        <v>0</v>
      </c>
      <c r="AJ425" t="s">
        <v>155</v>
      </c>
      <c r="AK425">
        <v>0</v>
      </c>
      <c r="AL425">
        <v>1</v>
      </c>
      <c r="AM425" t="s">
        <v>4774</v>
      </c>
      <c r="AN425">
        <v>-32768</v>
      </c>
      <c r="AO425">
        <v>32767</v>
      </c>
      <c r="AP425" t="s">
        <v>4775</v>
      </c>
      <c r="AQ425" t="s">
        <v>157</v>
      </c>
      <c r="AR425" t="s">
        <v>158</v>
      </c>
      <c r="AS425" t="str">
        <f>VLOOKUP('intouch变量（整型） '!$A425,基本表格!$G:$Q,3,FALSE)</f>
        <v>DB1402,INT36</v>
      </c>
      <c r="AT425" t="str">
        <f>VLOOKUP('intouch变量（整型） '!$A425,基本表格!$G:$Q,10,FALSE)</f>
        <v>No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</row>
    <row r="426" spans="1:55">
      <c r="A426" t="s">
        <v>5199</v>
      </c>
      <c r="B426" s="11" t="str">
        <f t="shared" si="6"/>
        <v>CHPF</v>
      </c>
      <c r="C426" s="11" t="str">
        <f>VLOOKUP('intouch变量（整型） '!$A426,基本表格!$G:$Q,2,FALSE)</f>
        <v>2121+P2-M1 1#双螺旋运输机A 电机控制 断链超时时间 秒</v>
      </c>
      <c r="D426" t="s">
        <v>154</v>
      </c>
      <c r="E426" t="s">
        <v>154</v>
      </c>
      <c r="F426">
        <v>0</v>
      </c>
      <c r="G426" t="s">
        <v>154</v>
      </c>
      <c r="H426" t="s">
        <v>154</v>
      </c>
      <c r="I426">
        <v>0</v>
      </c>
      <c r="J426">
        <v>0</v>
      </c>
      <c r="L426">
        <v>0</v>
      </c>
      <c r="M426">
        <v>-32768</v>
      </c>
      <c r="N426">
        <v>32767</v>
      </c>
      <c r="O426">
        <v>0</v>
      </c>
      <c r="P426">
        <v>0</v>
      </c>
      <c r="Q426" t="s">
        <v>155</v>
      </c>
      <c r="R426">
        <v>0</v>
      </c>
      <c r="S426">
        <v>1</v>
      </c>
      <c r="T426" t="s">
        <v>155</v>
      </c>
      <c r="U426">
        <v>0</v>
      </c>
      <c r="V426">
        <v>1</v>
      </c>
      <c r="W426" t="s">
        <v>155</v>
      </c>
      <c r="X426">
        <v>0</v>
      </c>
      <c r="Y426">
        <v>1</v>
      </c>
      <c r="Z426" t="s">
        <v>155</v>
      </c>
      <c r="AA426">
        <v>0</v>
      </c>
      <c r="AB426">
        <v>1</v>
      </c>
      <c r="AC426" t="s">
        <v>155</v>
      </c>
      <c r="AD426">
        <v>0</v>
      </c>
      <c r="AE426">
        <v>1</v>
      </c>
      <c r="AF426" t="s">
        <v>155</v>
      </c>
      <c r="AG426">
        <v>0</v>
      </c>
      <c r="AH426">
        <v>1</v>
      </c>
      <c r="AI426">
        <v>0</v>
      </c>
      <c r="AJ426" t="s">
        <v>155</v>
      </c>
      <c r="AK426">
        <v>0</v>
      </c>
      <c r="AL426">
        <v>1</v>
      </c>
      <c r="AM426" t="s">
        <v>4774</v>
      </c>
      <c r="AN426">
        <v>-32768</v>
      </c>
      <c r="AO426">
        <v>32767</v>
      </c>
      <c r="AP426" t="s">
        <v>4775</v>
      </c>
      <c r="AQ426" t="s">
        <v>157</v>
      </c>
      <c r="AR426" t="s">
        <v>158</v>
      </c>
      <c r="AS426" t="str">
        <f>VLOOKUP('intouch变量（整型） '!$A426,基本表格!$G:$Q,3,FALSE)</f>
        <v>DB100,INT4</v>
      </c>
      <c r="AT426" t="str">
        <f>VLOOKUP('intouch变量（整型） '!$A426,基本表格!$G:$Q,10,FALSE)</f>
        <v>No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</row>
    <row r="427" spans="1:55">
      <c r="A427" t="s">
        <v>5200</v>
      </c>
      <c r="B427" s="11" t="str">
        <f t="shared" si="6"/>
        <v>CHPF</v>
      </c>
      <c r="C427" s="11" t="str">
        <f>VLOOKUP('intouch变量（整型） '!$A427,基本表格!$G:$Q,2,FALSE)</f>
        <v>2121+P2-M1 1#双螺旋运输机A 电机控制 堵料检测时间 秒</v>
      </c>
      <c r="D427" t="s">
        <v>154</v>
      </c>
      <c r="E427" t="s">
        <v>154</v>
      </c>
      <c r="F427">
        <v>0</v>
      </c>
      <c r="G427" t="s">
        <v>154</v>
      </c>
      <c r="H427" t="s">
        <v>154</v>
      </c>
      <c r="I427">
        <v>0</v>
      </c>
      <c r="J427">
        <v>0</v>
      </c>
      <c r="L427">
        <v>0</v>
      </c>
      <c r="M427">
        <v>-32768</v>
      </c>
      <c r="N427">
        <v>32767</v>
      </c>
      <c r="O427">
        <v>0</v>
      </c>
      <c r="P427">
        <v>0</v>
      </c>
      <c r="Q427" t="s">
        <v>155</v>
      </c>
      <c r="R427">
        <v>0</v>
      </c>
      <c r="S427">
        <v>1</v>
      </c>
      <c r="T427" t="s">
        <v>155</v>
      </c>
      <c r="U427">
        <v>0</v>
      </c>
      <c r="V427">
        <v>1</v>
      </c>
      <c r="W427" t="s">
        <v>155</v>
      </c>
      <c r="X427">
        <v>0</v>
      </c>
      <c r="Y427">
        <v>1</v>
      </c>
      <c r="Z427" t="s">
        <v>155</v>
      </c>
      <c r="AA427">
        <v>0</v>
      </c>
      <c r="AB427">
        <v>1</v>
      </c>
      <c r="AC427" t="s">
        <v>155</v>
      </c>
      <c r="AD427">
        <v>0</v>
      </c>
      <c r="AE427">
        <v>1</v>
      </c>
      <c r="AF427" t="s">
        <v>155</v>
      </c>
      <c r="AG427">
        <v>0</v>
      </c>
      <c r="AH427">
        <v>1</v>
      </c>
      <c r="AI427">
        <v>0</v>
      </c>
      <c r="AJ427" t="s">
        <v>155</v>
      </c>
      <c r="AK427">
        <v>0</v>
      </c>
      <c r="AL427">
        <v>1</v>
      </c>
      <c r="AM427" t="s">
        <v>4774</v>
      </c>
      <c r="AN427">
        <v>-32768</v>
      </c>
      <c r="AO427">
        <v>32767</v>
      </c>
      <c r="AP427" t="s">
        <v>4775</v>
      </c>
      <c r="AQ427" t="s">
        <v>157</v>
      </c>
      <c r="AR427" t="s">
        <v>158</v>
      </c>
      <c r="AS427" t="str">
        <f>VLOOKUP('intouch变量（整型） '!$A427,基本表格!$G:$Q,3,FALSE)</f>
        <v>DB100,INT6</v>
      </c>
      <c r="AT427" t="str">
        <f>VLOOKUP('intouch变量（整型） '!$A427,基本表格!$G:$Q,10,FALSE)</f>
        <v>No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</row>
    <row r="428" spans="1:55">
      <c r="A428" t="s">
        <v>5201</v>
      </c>
      <c r="B428" s="11" t="str">
        <f t="shared" si="6"/>
        <v>CHPF</v>
      </c>
      <c r="C428" s="11" t="str">
        <f>VLOOKUP('intouch变量（整型） '!$A428,基本表格!$G:$Q,2,FALSE)</f>
        <v>2121+P2-M1 1#双螺旋运输机A 电机控制 左跑偏检测时间</v>
      </c>
      <c r="D428" t="s">
        <v>154</v>
      </c>
      <c r="E428" t="s">
        <v>154</v>
      </c>
      <c r="F428">
        <v>0</v>
      </c>
      <c r="G428" t="s">
        <v>154</v>
      </c>
      <c r="H428" t="s">
        <v>154</v>
      </c>
      <c r="I428">
        <v>0</v>
      </c>
      <c r="J428">
        <v>0</v>
      </c>
      <c r="L428">
        <v>0</v>
      </c>
      <c r="M428">
        <v>-32768</v>
      </c>
      <c r="N428">
        <v>32767</v>
      </c>
      <c r="O428">
        <v>0</v>
      </c>
      <c r="P428">
        <v>0</v>
      </c>
      <c r="Q428" t="s">
        <v>155</v>
      </c>
      <c r="R428">
        <v>0</v>
      </c>
      <c r="S428">
        <v>1</v>
      </c>
      <c r="T428" t="s">
        <v>155</v>
      </c>
      <c r="U428">
        <v>0</v>
      </c>
      <c r="V428">
        <v>1</v>
      </c>
      <c r="W428" t="s">
        <v>155</v>
      </c>
      <c r="X428">
        <v>0</v>
      </c>
      <c r="Y428">
        <v>1</v>
      </c>
      <c r="Z428" t="s">
        <v>155</v>
      </c>
      <c r="AA428">
        <v>0</v>
      </c>
      <c r="AB428">
        <v>1</v>
      </c>
      <c r="AC428" t="s">
        <v>155</v>
      </c>
      <c r="AD428">
        <v>0</v>
      </c>
      <c r="AE428">
        <v>1</v>
      </c>
      <c r="AF428" t="s">
        <v>155</v>
      </c>
      <c r="AG428">
        <v>0</v>
      </c>
      <c r="AH428">
        <v>1</v>
      </c>
      <c r="AI428">
        <v>0</v>
      </c>
      <c r="AJ428" t="s">
        <v>155</v>
      </c>
      <c r="AK428">
        <v>0</v>
      </c>
      <c r="AL428">
        <v>1</v>
      </c>
      <c r="AM428" t="s">
        <v>4774</v>
      </c>
      <c r="AN428">
        <v>-32768</v>
      </c>
      <c r="AO428">
        <v>32767</v>
      </c>
      <c r="AP428" t="s">
        <v>4775</v>
      </c>
      <c r="AQ428" t="s">
        <v>157</v>
      </c>
      <c r="AR428" t="s">
        <v>158</v>
      </c>
      <c r="AS428" t="str">
        <f>VLOOKUP('intouch变量（整型） '!$A428,基本表格!$G:$Q,3,FALSE)</f>
        <v>DB100,INT10</v>
      </c>
      <c r="AT428" t="str">
        <f>VLOOKUP('intouch变量（整型） '!$A428,基本表格!$G:$Q,10,FALSE)</f>
        <v>No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</row>
    <row r="429" spans="1:55">
      <c r="A429" t="s">
        <v>5202</v>
      </c>
      <c r="B429" s="11" t="str">
        <f t="shared" si="6"/>
        <v>CHPF</v>
      </c>
      <c r="C429" s="11" t="str">
        <f>VLOOKUP('intouch变量（整型） '!$A429,基本表格!$G:$Q,2,FALSE)</f>
        <v>2121+P2-M1 1#双螺旋运输机A 电机控制 右跑偏检测时间</v>
      </c>
      <c r="D429" t="s">
        <v>154</v>
      </c>
      <c r="E429" t="s">
        <v>154</v>
      </c>
      <c r="F429">
        <v>0</v>
      </c>
      <c r="G429" t="s">
        <v>154</v>
      </c>
      <c r="H429" t="s">
        <v>154</v>
      </c>
      <c r="I429">
        <v>0</v>
      </c>
      <c r="J429">
        <v>0</v>
      </c>
      <c r="L429">
        <v>0</v>
      </c>
      <c r="M429">
        <v>-32768</v>
      </c>
      <c r="N429">
        <v>32767</v>
      </c>
      <c r="O429">
        <v>0</v>
      </c>
      <c r="P429">
        <v>0</v>
      </c>
      <c r="Q429" t="s">
        <v>155</v>
      </c>
      <c r="R429">
        <v>0</v>
      </c>
      <c r="S429">
        <v>1</v>
      </c>
      <c r="T429" t="s">
        <v>155</v>
      </c>
      <c r="U429">
        <v>0</v>
      </c>
      <c r="V429">
        <v>1</v>
      </c>
      <c r="W429" t="s">
        <v>155</v>
      </c>
      <c r="X429">
        <v>0</v>
      </c>
      <c r="Y429">
        <v>1</v>
      </c>
      <c r="Z429" t="s">
        <v>155</v>
      </c>
      <c r="AA429">
        <v>0</v>
      </c>
      <c r="AB429">
        <v>1</v>
      </c>
      <c r="AC429" t="s">
        <v>155</v>
      </c>
      <c r="AD429">
        <v>0</v>
      </c>
      <c r="AE429">
        <v>1</v>
      </c>
      <c r="AF429" t="s">
        <v>155</v>
      </c>
      <c r="AG429">
        <v>0</v>
      </c>
      <c r="AH429">
        <v>1</v>
      </c>
      <c r="AI429">
        <v>0</v>
      </c>
      <c r="AJ429" t="s">
        <v>155</v>
      </c>
      <c r="AK429">
        <v>0</v>
      </c>
      <c r="AL429">
        <v>1</v>
      </c>
      <c r="AM429" t="s">
        <v>4774</v>
      </c>
      <c r="AN429">
        <v>-32768</v>
      </c>
      <c r="AO429">
        <v>32767</v>
      </c>
      <c r="AP429" t="s">
        <v>4775</v>
      </c>
      <c r="AQ429" t="s">
        <v>157</v>
      </c>
      <c r="AR429" t="s">
        <v>158</v>
      </c>
      <c r="AS429" t="str">
        <f>VLOOKUP('intouch变量（整型） '!$A429,基本表格!$G:$Q,3,FALSE)</f>
        <v>DB100,INT14</v>
      </c>
      <c r="AT429" t="str">
        <f>VLOOKUP('intouch变量（整型） '!$A429,基本表格!$G:$Q,10,FALSE)</f>
        <v>No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</row>
    <row r="430" spans="1:55">
      <c r="A430" t="s">
        <v>5203</v>
      </c>
      <c r="B430" s="11" t="str">
        <f t="shared" si="6"/>
        <v>CHPF</v>
      </c>
      <c r="C430" s="11" t="str">
        <f>VLOOKUP('intouch变量（整型） '!$A430,基本表格!$G:$Q,2,FALSE)</f>
        <v>2121+P2-M1 1#双螺旋运输机A 电机控制 联动启动延时</v>
      </c>
      <c r="D430" t="s">
        <v>154</v>
      </c>
      <c r="E430" t="s">
        <v>154</v>
      </c>
      <c r="F430">
        <v>0</v>
      </c>
      <c r="G430" t="s">
        <v>154</v>
      </c>
      <c r="H430" t="s">
        <v>154</v>
      </c>
      <c r="I430">
        <v>0</v>
      </c>
      <c r="J430">
        <v>0</v>
      </c>
      <c r="L430">
        <v>0</v>
      </c>
      <c r="M430">
        <v>-32768</v>
      </c>
      <c r="N430">
        <v>32767</v>
      </c>
      <c r="O430">
        <v>0</v>
      </c>
      <c r="P430">
        <v>0</v>
      </c>
      <c r="Q430" t="s">
        <v>155</v>
      </c>
      <c r="R430">
        <v>0</v>
      </c>
      <c r="S430">
        <v>1</v>
      </c>
      <c r="T430" t="s">
        <v>155</v>
      </c>
      <c r="U430">
        <v>0</v>
      </c>
      <c r="V430">
        <v>1</v>
      </c>
      <c r="W430" t="s">
        <v>155</v>
      </c>
      <c r="X430">
        <v>0</v>
      </c>
      <c r="Y430">
        <v>1</v>
      </c>
      <c r="Z430" t="s">
        <v>155</v>
      </c>
      <c r="AA430">
        <v>0</v>
      </c>
      <c r="AB430">
        <v>1</v>
      </c>
      <c r="AC430" t="s">
        <v>155</v>
      </c>
      <c r="AD430">
        <v>0</v>
      </c>
      <c r="AE430">
        <v>1</v>
      </c>
      <c r="AF430" t="s">
        <v>155</v>
      </c>
      <c r="AG430">
        <v>0</v>
      </c>
      <c r="AH430">
        <v>1</v>
      </c>
      <c r="AI430">
        <v>0</v>
      </c>
      <c r="AJ430" t="s">
        <v>155</v>
      </c>
      <c r="AK430">
        <v>0</v>
      </c>
      <c r="AL430">
        <v>1</v>
      </c>
      <c r="AM430" t="s">
        <v>4774</v>
      </c>
      <c r="AN430">
        <v>-32768</v>
      </c>
      <c r="AO430">
        <v>32767</v>
      </c>
      <c r="AP430" t="s">
        <v>4775</v>
      </c>
      <c r="AQ430" t="s">
        <v>157</v>
      </c>
      <c r="AR430" t="s">
        <v>158</v>
      </c>
      <c r="AS430" t="str">
        <f>VLOOKUP('intouch变量（整型） '!$A430,基本表格!$G:$Q,3,FALSE)</f>
        <v>DB100,INT18</v>
      </c>
      <c r="AT430" t="str">
        <f>VLOOKUP('intouch变量（整型） '!$A430,基本表格!$G:$Q,10,FALSE)</f>
        <v>No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</row>
    <row r="431" spans="1:55">
      <c r="A431" t="s">
        <v>5204</v>
      </c>
      <c r="B431" s="11" t="str">
        <f t="shared" si="6"/>
        <v>CHPF</v>
      </c>
      <c r="C431" s="11" t="str">
        <f>VLOOKUP('intouch变量（整型） '!$A431,基本表格!$G:$Q,2,FALSE)</f>
        <v>2121+P2-M1 1#双螺旋运输机A 电机控制 起动转换时间 秒</v>
      </c>
      <c r="D431" t="s">
        <v>154</v>
      </c>
      <c r="E431" t="s">
        <v>154</v>
      </c>
      <c r="F431">
        <v>0</v>
      </c>
      <c r="G431" t="s">
        <v>154</v>
      </c>
      <c r="H431" t="s">
        <v>154</v>
      </c>
      <c r="I431">
        <v>0</v>
      </c>
      <c r="J431">
        <v>0</v>
      </c>
      <c r="L431">
        <v>0</v>
      </c>
      <c r="M431">
        <v>-32768</v>
      </c>
      <c r="N431">
        <v>32767</v>
      </c>
      <c r="O431">
        <v>0</v>
      </c>
      <c r="P431">
        <v>0</v>
      </c>
      <c r="Q431" t="s">
        <v>155</v>
      </c>
      <c r="R431">
        <v>0</v>
      </c>
      <c r="S431">
        <v>1</v>
      </c>
      <c r="T431" t="s">
        <v>155</v>
      </c>
      <c r="U431">
        <v>0</v>
      </c>
      <c r="V431">
        <v>1</v>
      </c>
      <c r="W431" t="s">
        <v>155</v>
      </c>
      <c r="X431">
        <v>0</v>
      </c>
      <c r="Y431">
        <v>1</v>
      </c>
      <c r="Z431" t="s">
        <v>155</v>
      </c>
      <c r="AA431">
        <v>0</v>
      </c>
      <c r="AB431">
        <v>1</v>
      </c>
      <c r="AC431" t="s">
        <v>155</v>
      </c>
      <c r="AD431">
        <v>0</v>
      </c>
      <c r="AE431">
        <v>1</v>
      </c>
      <c r="AF431" t="s">
        <v>155</v>
      </c>
      <c r="AG431">
        <v>0</v>
      </c>
      <c r="AH431">
        <v>1</v>
      </c>
      <c r="AI431">
        <v>0</v>
      </c>
      <c r="AJ431" t="s">
        <v>155</v>
      </c>
      <c r="AK431">
        <v>0</v>
      </c>
      <c r="AL431">
        <v>1</v>
      </c>
      <c r="AM431" t="s">
        <v>4774</v>
      </c>
      <c r="AN431">
        <v>-32768</v>
      </c>
      <c r="AO431">
        <v>32767</v>
      </c>
      <c r="AP431" t="s">
        <v>4775</v>
      </c>
      <c r="AQ431" t="s">
        <v>157</v>
      </c>
      <c r="AR431" t="s">
        <v>158</v>
      </c>
      <c r="AS431" t="str">
        <f>VLOOKUP('intouch变量（整型） '!$A431,基本表格!$G:$Q,3,FALSE)</f>
        <v>DB100,INT20</v>
      </c>
      <c r="AT431" t="str">
        <f>VLOOKUP('intouch变量（整型） '!$A431,基本表格!$G:$Q,10,FALSE)</f>
        <v>No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</row>
    <row r="432" spans="1:55">
      <c r="A432" t="s">
        <v>5205</v>
      </c>
      <c r="B432" s="11" t="str">
        <f t="shared" si="6"/>
        <v>CHPF</v>
      </c>
      <c r="C432" s="11" t="str">
        <f>VLOOKUP('intouch变量（整型） '!$A432,基本表格!$G:$Q,2,FALSE)</f>
        <v>2121+P2-M1 1#双螺旋运输机A 给定频率 实际内码</v>
      </c>
      <c r="D432" t="s">
        <v>154</v>
      </c>
      <c r="E432" t="s">
        <v>154</v>
      </c>
      <c r="F432">
        <v>0</v>
      </c>
      <c r="G432" t="s">
        <v>154</v>
      </c>
      <c r="H432" t="s">
        <v>154</v>
      </c>
      <c r="I432">
        <v>0</v>
      </c>
      <c r="J432">
        <v>0</v>
      </c>
      <c r="L432">
        <v>0</v>
      </c>
      <c r="M432">
        <v>-32768</v>
      </c>
      <c r="N432">
        <v>32767</v>
      </c>
      <c r="O432">
        <v>0</v>
      </c>
      <c r="P432">
        <v>0</v>
      </c>
      <c r="Q432" t="s">
        <v>155</v>
      </c>
      <c r="R432">
        <v>0</v>
      </c>
      <c r="S432">
        <v>1</v>
      </c>
      <c r="T432" t="s">
        <v>155</v>
      </c>
      <c r="U432">
        <v>0</v>
      </c>
      <c r="V432">
        <v>1</v>
      </c>
      <c r="W432" t="s">
        <v>155</v>
      </c>
      <c r="X432">
        <v>0</v>
      </c>
      <c r="Y432">
        <v>1</v>
      </c>
      <c r="Z432" t="s">
        <v>155</v>
      </c>
      <c r="AA432">
        <v>0</v>
      </c>
      <c r="AB432">
        <v>1</v>
      </c>
      <c r="AC432" t="s">
        <v>155</v>
      </c>
      <c r="AD432">
        <v>0</v>
      </c>
      <c r="AE432">
        <v>1</v>
      </c>
      <c r="AF432" t="s">
        <v>155</v>
      </c>
      <c r="AG432">
        <v>0</v>
      </c>
      <c r="AH432">
        <v>1</v>
      </c>
      <c r="AI432">
        <v>0</v>
      </c>
      <c r="AJ432" t="s">
        <v>155</v>
      </c>
      <c r="AK432">
        <v>0</v>
      </c>
      <c r="AL432">
        <v>1</v>
      </c>
      <c r="AM432" t="s">
        <v>4774</v>
      </c>
      <c r="AN432">
        <v>-32768</v>
      </c>
      <c r="AO432">
        <v>32767</v>
      </c>
      <c r="AP432" t="s">
        <v>4775</v>
      </c>
      <c r="AQ432" t="s">
        <v>157</v>
      </c>
      <c r="AR432" t="s">
        <v>158</v>
      </c>
      <c r="AS432" t="str">
        <f>VLOOKUP('intouch变量（整型） '!$A432,基本表格!$G:$Q,3,FALSE)</f>
        <v>DB100,INT52</v>
      </c>
      <c r="AT432" t="str">
        <f>VLOOKUP('intouch变量（整型） '!$A432,基本表格!$G:$Q,10,FALSE)</f>
        <v>Yes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</row>
    <row r="433" spans="1:55">
      <c r="A433" t="s">
        <v>5206</v>
      </c>
      <c r="B433" s="11" t="str">
        <f t="shared" si="6"/>
        <v>CHPF</v>
      </c>
      <c r="C433" s="11" t="str">
        <f>VLOOKUP('intouch变量（整型） '!$A433,基本表格!$G:$Q,2,FALSE)</f>
        <v>2121+P2-M1 1#双螺旋运输机A 反馈频率 实际内码</v>
      </c>
      <c r="D433" t="s">
        <v>154</v>
      </c>
      <c r="E433" t="s">
        <v>154</v>
      </c>
      <c r="F433">
        <v>0</v>
      </c>
      <c r="G433" t="s">
        <v>154</v>
      </c>
      <c r="H433" t="s">
        <v>154</v>
      </c>
      <c r="I433">
        <v>0</v>
      </c>
      <c r="J433">
        <v>0</v>
      </c>
      <c r="L433">
        <v>0</v>
      </c>
      <c r="M433">
        <v>-32768</v>
      </c>
      <c r="N433">
        <v>32767</v>
      </c>
      <c r="O433">
        <v>0</v>
      </c>
      <c r="P433">
        <v>0</v>
      </c>
      <c r="Q433" t="s">
        <v>155</v>
      </c>
      <c r="R433">
        <v>0</v>
      </c>
      <c r="S433">
        <v>1</v>
      </c>
      <c r="T433" t="s">
        <v>155</v>
      </c>
      <c r="U433">
        <v>0</v>
      </c>
      <c r="V433">
        <v>1</v>
      </c>
      <c r="W433" t="s">
        <v>155</v>
      </c>
      <c r="X433">
        <v>0</v>
      </c>
      <c r="Y433">
        <v>1</v>
      </c>
      <c r="Z433" t="s">
        <v>155</v>
      </c>
      <c r="AA433">
        <v>0</v>
      </c>
      <c r="AB433">
        <v>1</v>
      </c>
      <c r="AC433" t="s">
        <v>155</v>
      </c>
      <c r="AD433">
        <v>0</v>
      </c>
      <c r="AE433">
        <v>1</v>
      </c>
      <c r="AF433" t="s">
        <v>155</v>
      </c>
      <c r="AG433">
        <v>0</v>
      </c>
      <c r="AH433">
        <v>1</v>
      </c>
      <c r="AI433">
        <v>0</v>
      </c>
      <c r="AJ433" t="s">
        <v>155</v>
      </c>
      <c r="AK433">
        <v>0</v>
      </c>
      <c r="AL433">
        <v>1</v>
      </c>
      <c r="AM433" t="s">
        <v>4774</v>
      </c>
      <c r="AN433">
        <v>-32768</v>
      </c>
      <c r="AO433">
        <v>32767</v>
      </c>
      <c r="AP433" t="s">
        <v>4775</v>
      </c>
      <c r="AQ433" t="s">
        <v>157</v>
      </c>
      <c r="AR433" t="s">
        <v>158</v>
      </c>
      <c r="AS433" t="str">
        <f>VLOOKUP('intouch变量（整型） '!$A433,基本表格!$G:$Q,3,FALSE)</f>
        <v>DB100,INT102</v>
      </c>
      <c r="AT433" t="str">
        <f>VLOOKUP('intouch变量（整型） '!$A433,基本表格!$G:$Q,10,FALSE)</f>
        <v>Yes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</row>
    <row r="434" spans="1:55">
      <c r="A434" t="s">
        <v>5207</v>
      </c>
      <c r="B434" s="11" t="str">
        <f t="shared" si="6"/>
        <v>CHPF</v>
      </c>
      <c r="C434" s="11" t="str">
        <f>VLOOKUP('intouch变量（整型） '!$A434,基本表格!$G:$Q,2,FALSE)</f>
        <v>2121+P2-M1 1#双螺旋运输机A 变频器通讯 警告</v>
      </c>
      <c r="D434" t="s">
        <v>154</v>
      </c>
      <c r="E434" t="s">
        <v>154</v>
      </c>
      <c r="F434">
        <v>0</v>
      </c>
      <c r="G434" t="s">
        <v>154</v>
      </c>
      <c r="H434" t="s">
        <v>154</v>
      </c>
      <c r="I434">
        <v>0</v>
      </c>
      <c r="J434">
        <v>0</v>
      </c>
      <c r="L434">
        <v>0</v>
      </c>
      <c r="M434">
        <v>-32768</v>
      </c>
      <c r="N434">
        <v>32767</v>
      </c>
      <c r="O434">
        <v>0</v>
      </c>
      <c r="P434">
        <v>0</v>
      </c>
      <c r="Q434" t="s">
        <v>155</v>
      </c>
      <c r="R434">
        <v>0</v>
      </c>
      <c r="S434">
        <v>1</v>
      </c>
      <c r="T434" t="s">
        <v>155</v>
      </c>
      <c r="U434">
        <v>0</v>
      </c>
      <c r="V434">
        <v>1</v>
      </c>
      <c r="W434" t="s">
        <v>155</v>
      </c>
      <c r="X434">
        <v>0</v>
      </c>
      <c r="Y434">
        <v>1</v>
      </c>
      <c r="Z434" t="s">
        <v>155</v>
      </c>
      <c r="AA434">
        <v>0</v>
      </c>
      <c r="AB434">
        <v>1</v>
      </c>
      <c r="AC434" t="s">
        <v>155</v>
      </c>
      <c r="AD434">
        <v>0</v>
      </c>
      <c r="AE434">
        <v>1</v>
      </c>
      <c r="AF434" t="s">
        <v>155</v>
      </c>
      <c r="AG434">
        <v>0</v>
      </c>
      <c r="AH434">
        <v>1</v>
      </c>
      <c r="AI434">
        <v>0</v>
      </c>
      <c r="AJ434" t="s">
        <v>155</v>
      </c>
      <c r="AK434">
        <v>0</v>
      </c>
      <c r="AL434">
        <v>1</v>
      </c>
      <c r="AM434" t="s">
        <v>4774</v>
      </c>
      <c r="AN434">
        <v>-32768</v>
      </c>
      <c r="AO434">
        <v>32767</v>
      </c>
      <c r="AP434" t="s">
        <v>4775</v>
      </c>
      <c r="AQ434" t="s">
        <v>157</v>
      </c>
      <c r="AR434" t="s">
        <v>158</v>
      </c>
      <c r="AS434" t="str">
        <f>VLOOKUP('intouch变量（整型） '!$A434,基本表格!$G:$Q,3,FALSE)</f>
        <v>DB100,INT152</v>
      </c>
      <c r="AT434" t="str">
        <f>VLOOKUP('intouch变量（整型） '!$A434,基本表格!$G:$Q,10,FALSE)</f>
        <v>Yes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</row>
    <row r="435" spans="1:55">
      <c r="A435" t="s">
        <v>5208</v>
      </c>
      <c r="B435" s="11" t="str">
        <f t="shared" si="6"/>
        <v>CHPF</v>
      </c>
      <c r="C435" s="11" t="str">
        <f>VLOOKUP('intouch变量（整型） '!$A435,基本表格!$G:$Q,2,FALSE)</f>
        <v>2121+P2-M1 1#双螺旋运输机A 变频器通讯 报警代码</v>
      </c>
      <c r="D435" t="s">
        <v>154</v>
      </c>
      <c r="E435" t="s">
        <v>154</v>
      </c>
      <c r="F435">
        <v>0</v>
      </c>
      <c r="G435" t="s">
        <v>154</v>
      </c>
      <c r="H435" t="s">
        <v>154</v>
      </c>
      <c r="I435">
        <v>0</v>
      </c>
      <c r="J435">
        <v>0</v>
      </c>
      <c r="L435">
        <v>0</v>
      </c>
      <c r="M435">
        <v>-32768</v>
      </c>
      <c r="N435">
        <v>32767</v>
      </c>
      <c r="O435">
        <v>0</v>
      </c>
      <c r="P435">
        <v>0</v>
      </c>
      <c r="Q435" t="s">
        <v>155</v>
      </c>
      <c r="R435">
        <v>0</v>
      </c>
      <c r="S435">
        <v>1</v>
      </c>
      <c r="T435" t="s">
        <v>155</v>
      </c>
      <c r="U435">
        <v>0</v>
      </c>
      <c r="V435">
        <v>1</v>
      </c>
      <c r="W435" t="s">
        <v>155</v>
      </c>
      <c r="X435">
        <v>0</v>
      </c>
      <c r="Y435">
        <v>1</v>
      </c>
      <c r="Z435" t="s">
        <v>155</v>
      </c>
      <c r="AA435">
        <v>0</v>
      </c>
      <c r="AB435">
        <v>1</v>
      </c>
      <c r="AC435" t="s">
        <v>155</v>
      </c>
      <c r="AD435">
        <v>0</v>
      </c>
      <c r="AE435">
        <v>1</v>
      </c>
      <c r="AF435" t="s">
        <v>155</v>
      </c>
      <c r="AG435">
        <v>0</v>
      </c>
      <c r="AH435">
        <v>1</v>
      </c>
      <c r="AI435">
        <v>0</v>
      </c>
      <c r="AJ435" t="s">
        <v>155</v>
      </c>
      <c r="AK435">
        <v>0</v>
      </c>
      <c r="AL435">
        <v>1</v>
      </c>
      <c r="AM435" t="s">
        <v>4774</v>
      </c>
      <c r="AN435">
        <v>-32768</v>
      </c>
      <c r="AO435">
        <v>32767</v>
      </c>
      <c r="AP435" t="s">
        <v>4775</v>
      </c>
      <c r="AQ435" t="s">
        <v>157</v>
      </c>
      <c r="AR435" t="s">
        <v>158</v>
      </c>
      <c r="AS435" t="str">
        <f>VLOOKUP('intouch变量（整型） '!$A435,基本表格!$G:$Q,3,FALSE)</f>
        <v>DB100,INT154</v>
      </c>
      <c r="AT435" t="str">
        <f>VLOOKUP('intouch变量（整型） '!$A435,基本表格!$G:$Q,10,FALSE)</f>
        <v>Yes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</row>
    <row r="436" spans="1:55">
      <c r="A436" t="s">
        <v>5209</v>
      </c>
      <c r="B436" s="11" t="str">
        <f t="shared" si="6"/>
        <v>CHPF</v>
      </c>
      <c r="C436" s="11" t="str">
        <f>VLOOKUP('intouch变量（整型） '!$A436,基本表格!$G:$Q,2,FALSE)</f>
        <v>2121+P2-M1 1#双螺旋运输机A 反馈转速 实际内码</v>
      </c>
      <c r="D436" t="s">
        <v>154</v>
      </c>
      <c r="E436" t="s">
        <v>154</v>
      </c>
      <c r="F436">
        <v>0</v>
      </c>
      <c r="G436" t="s">
        <v>154</v>
      </c>
      <c r="H436" t="s">
        <v>154</v>
      </c>
      <c r="I436">
        <v>0</v>
      </c>
      <c r="J436">
        <v>0</v>
      </c>
      <c r="L436">
        <v>0</v>
      </c>
      <c r="M436">
        <v>-32768</v>
      </c>
      <c r="N436">
        <v>32767</v>
      </c>
      <c r="O436">
        <v>0</v>
      </c>
      <c r="P436">
        <v>0</v>
      </c>
      <c r="Q436" t="s">
        <v>155</v>
      </c>
      <c r="R436">
        <v>0</v>
      </c>
      <c r="S436">
        <v>1</v>
      </c>
      <c r="T436" t="s">
        <v>155</v>
      </c>
      <c r="U436">
        <v>0</v>
      </c>
      <c r="V436">
        <v>1</v>
      </c>
      <c r="W436" t="s">
        <v>155</v>
      </c>
      <c r="X436">
        <v>0</v>
      </c>
      <c r="Y436">
        <v>1</v>
      </c>
      <c r="Z436" t="s">
        <v>155</v>
      </c>
      <c r="AA436">
        <v>0</v>
      </c>
      <c r="AB436">
        <v>1</v>
      </c>
      <c r="AC436" t="s">
        <v>155</v>
      </c>
      <c r="AD436">
        <v>0</v>
      </c>
      <c r="AE436">
        <v>1</v>
      </c>
      <c r="AF436" t="s">
        <v>155</v>
      </c>
      <c r="AG436">
        <v>0</v>
      </c>
      <c r="AH436">
        <v>1</v>
      </c>
      <c r="AI436">
        <v>0</v>
      </c>
      <c r="AJ436" t="s">
        <v>155</v>
      </c>
      <c r="AK436">
        <v>0</v>
      </c>
      <c r="AL436">
        <v>1</v>
      </c>
      <c r="AM436" t="s">
        <v>4774</v>
      </c>
      <c r="AN436">
        <v>-32768</v>
      </c>
      <c r="AO436">
        <v>32767</v>
      </c>
      <c r="AP436" t="s">
        <v>4775</v>
      </c>
      <c r="AQ436" t="s">
        <v>157</v>
      </c>
      <c r="AR436" t="s">
        <v>158</v>
      </c>
      <c r="AS436" t="str">
        <f>VLOOKUP('intouch变量（整型） '!$A436,基本表格!$G:$Q,3,FALSE)</f>
        <v>DB100,INT202</v>
      </c>
      <c r="AT436" t="str">
        <f>VLOOKUP('intouch变量（整型） '!$A436,基本表格!$G:$Q,10,FALSE)</f>
        <v>Yes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</row>
    <row r="437" spans="1:55">
      <c r="A437" t="s">
        <v>5210</v>
      </c>
      <c r="B437" s="11" t="str">
        <f t="shared" si="6"/>
        <v>CHPF</v>
      </c>
      <c r="C437" s="11" t="str">
        <f>VLOOKUP('intouch变量（整型） '!$A437,基本表格!$G:$Q,2,FALSE)</f>
        <v>2121+P2-M1 1#双螺旋运输机A 反馈电流 实际内码</v>
      </c>
      <c r="D437" t="s">
        <v>154</v>
      </c>
      <c r="E437" t="s">
        <v>154</v>
      </c>
      <c r="F437">
        <v>0</v>
      </c>
      <c r="G437" t="s">
        <v>154</v>
      </c>
      <c r="H437" t="s">
        <v>154</v>
      </c>
      <c r="I437">
        <v>0</v>
      </c>
      <c r="J437">
        <v>0</v>
      </c>
      <c r="L437">
        <v>0</v>
      </c>
      <c r="M437">
        <v>-32768</v>
      </c>
      <c r="N437">
        <v>32767</v>
      </c>
      <c r="O437">
        <v>0</v>
      </c>
      <c r="P437">
        <v>0</v>
      </c>
      <c r="Q437" t="s">
        <v>155</v>
      </c>
      <c r="R437">
        <v>0</v>
      </c>
      <c r="S437">
        <v>1</v>
      </c>
      <c r="T437" t="s">
        <v>155</v>
      </c>
      <c r="U437">
        <v>0</v>
      </c>
      <c r="V437">
        <v>1</v>
      </c>
      <c r="W437" t="s">
        <v>155</v>
      </c>
      <c r="X437">
        <v>0</v>
      </c>
      <c r="Y437">
        <v>1</v>
      </c>
      <c r="Z437" t="s">
        <v>155</v>
      </c>
      <c r="AA437">
        <v>0</v>
      </c>
      <c r="AB437">
        <v>1</v>
      </c>
      <c r="AC437" t="s">
        <v>155</v>
      </c>
      <c r="AD437">
        <v>0</v>
      </c>
      <c r="AE437">
        <v>1</v>
      </c>
      <c r="AF437" t="s">
        <v>155</v>
      </c>
      <c r="AG437">
        <v>0</v>
      </c>
      <c r="AH437">
        <v>1</v>
      </c>
      <c r="AI437">
        <v>0</v>
      </c>
      <c r="AJ437" t="s">
        <v>155</v>
      </c>
      <c r="AK437">
        <v>0</v>
      </c>
      <c r="AL437">
        <v>1</v>
      </c>
      <c r="AM437" t="s">
        <v>4774</v>
      </c>
      <c r="AN437">
        <v>-32768</v>
      </c>
      <c r="AO437">
        <v>32767</v>
      </c>
      <c r="AP437" t="s">
        <v>4775</v>
      </c>
      <c r="AQ437" t="s">
        <v>157</v>
      </c>
      <c r="AR437" t="s">
        <v>158</v>
      </c>
      <c r="AS437" t="str">
        <f>VLOOKUP('intouch变量（整型） '!$A437,基本表格!$G:$Q,3,FALSE)</f>
        <v>DB100,INT252</v>
      </c>
      <c r="AT437" t="str">
        <f>VLOOKUP('intouch变量（整型） '!$A437,基本表格!$G:$Q,10,FALSE)</f>
        <v>Yes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</row>
    <row r="438" spans="1:55">
      <c r="A438" t="s">
        <v>5211</v>
      </c>
      <c r="B438" s="11" t="str">
        <f t="shared" si="6"/>
        <v>CHPF</v>
      </c>
      <c r="C438" s="11" t="str">
        <f>VLOOKUP('intouch变量（整型） '!$A438,基本表格!$G:$Q,2,FALSE)</f>
        <v>2121+P2-M2 1#双螺旋运输机B 电机控制 断链超时时间 秒</v>
      </c>
      <c r="D438" t="s">
        <v>154</v>
      </c>
      <c r="E438" t="s">
        <v>154</v>
      </c>
      <c r="F438">
        <v>0</v>
      </c>
      <c r="G438" t="s">
        <v>154</v>
      </c>
      <c r="H438" t="s">
        <v>154</v>
      </c>
      <c r="I438">
        <v>0</v>
      </c>
      <c r="J438">
        <v>0</v>
      </c>
      <c r="L438">
        <v>0</v>
      </c>
      <c r="M438">
        <v>-32768</v>
      </c>
      <c r="N438">
        <v>32767</v>
      </c>
      <c r="O438">
        <v>0</v>
      </c>
      <c r="P438">
        <v>0</v>
      </c>
      <c r="Q438" t="s">
        <v>155</v>
      </c>
      <c r="R438">
        <v>0</v>
      </c>
      <c r="S438">
        <v>1</v>
      </c>
      <c r="T438" t="s">
        <v>155</v>
      </c>
      <c r="U438">
        <v>0</v>
      </c>
      <c r="V438">
        <v>1</v>
      </c>
      <c r="W438" t="s">
        <v>155</v>
      </c>
      <c r="X438">
        <v>0</v>
      </c>
      <c r="Y438">
        <v>1</v>
      </c>
      <c r="Z438" t="s">
        <v>155</v>
      </c>
      <c r="AA438">
        <v>0</v>
      </c>
      <c r="AB438">
        <v>1</v>
      </c>
      <c r="AC438" t="s">
        <v>155</v>
      </c>
      <c r="AD438">
        <v>0</v>
      </c>
      <c r="AE438">
        <v>1</v>
      </c>
      <c r="AF438" t="s">
        <v>155</v>
      </c>
      <c r="AG438">
        <v>0</v>
      </c>
      <c r="AH438">
        <v>1</v>
      </c>
      <c r="AI438">
        <v>0</v>
      </c>
      <c r="AJ438" t="s">
        <v>155</v>
      </c>
      <c r="AK438">
        <v>0</v>
      </c>
      <c r="AL438">
        <v>1</v>
      </c>
      <c r="AM438" t="s">
        <v>4774</v>
      </c>
      <c r="AN438">
        <v>-32768</v>
      </c>
      <c r="AO438">
        <v>32767</v>
      </c>
      <c r="AP438" t="s">
        <v>4775</v>
      </c>
      <c r="AQ438" t="s">
        <v>157</v>
      </c>
      <c r="AR438" t="s">
        <v>158</v>
      </c>
      <c r="AS438" t="str">
        <f>VLOOKUP('intouch变量（整型） '!$A438,基本表格!$G:$Q,3,FALSE)</f>
        <v>DB100,INT304</v>
      </c>
      <c r="AT438" t="str">
        <f>VLOOKUP('intouch变量（整型） '!$A438,基本表格!$G:$Q,10,FALSE)</f>
        <v>No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</row>
    <row r="439" spans="1:55">
      <c r="A439" t="s">
        <v>5212</v>
      </c>
      <c r="B439" s="11" t="str">
        <f t="shared" si="6"/>
        <v>CHPF</v>
      </c>
      <c r="C439" s="11" t="str">
        <f>VLOOKUP('intouch变量（整型） '!$A439,基本表格!$G:$Q,2,FALSE)</f>
        <v>2121+P2-M2 1#双螺旋运输机B 电机控制 堵料检测时间 秒</v>
      </c>
      <c r="D439" t="s">
        <v>154</v>
      </c>
      <c r="E439" t="s">
        <v>154</v>
      </c>
      <c r="F439">
        <v>0</v>
      </c>
      <c r="G439" t="s">
        <v>154</v>
      </c>
      <c r="H439" t="s">
        <v>154</v>
      </c>
      <c r="I439">
        <v>0</v>
      </c>
      <c r="J439">
        <v>0</v>
      </c>
      <c r="L439">
        <v>0</v>
      </c>
      <c r="M439">
        <v>-32768</v>
      </c>
      <c r="N439">
        <v>32767</v>
      </c>
      <c r="O439">
        <v>0</v>
      </c>
      <c r="P439">
        <v>0</v>
      </c>
      <c r="Q439" t="s">
        <v>155</v>
      </c>
      <c r="R439">
        <v>0</v>
      </c>
      <c r="S439">
        <v>1</v>
      </c>
      <c r="T439" t="s">
        <v>155</v>
      </c>
      <c r="U439">
        <v>0</v>
      </c>
      <c r="V439">
        <v>1</v>
      </c>
      <c r="W439" t="s">
        <v>155</v>
      </c>
      <c r="X439">
        <v>0</v>
      </c>
      <c r="Y439">
        <v>1</v>
      </c>
      <c r="Z439" t="s">
        <v>155</v>
      </c>
      <c r="AA439">
        <v>0</v>
      </c>
      <c r="AB439">
        <v>1</v>
      </c>
      <c r="AC439" t="s">
        <v>155</v>
      </c>
      <c r="AD439">
        <v>0</v>
      </c>
      <c r="AE439">
        <v>1</v>
      </c>
      <c r="AF439" t="s">
        <v>155</v>
      </c>
      <c r="AG439">
        <v>0</v>
      </c>
      <c r="AH439">
        <v>1</v>
      </c>
      <c r="AI439">
        <v>0</v>
      </c>
      <c r="AJ439" t="s">
        <v>155</v>
      </c>
      <c r="AK439">
        <v>0</v>
      </c>
      <c r="AL439">
        <v>1</v>
      </c>
      <c r="AM439" t="s">
        <v>4774</v>
      </c>
      <c r="AN439">
        <v>-32768</v>
      </c>
      <c r="AO439">
        <v>32767</v>
      </c>
      <c r="AP439" t="s">
        <v>4775</v>
      </c>
      <c r="AQ439" t="s">
        <v>157</v>
      </c>
      <c r="AR439" t="s">
        <v>158</v>
      </c>
      <c r="AS439" t="str">
        <f>VLOOKUP('intouch变量（整型） '!$A439,基本表格!$G:$Q,3,FALSE)</f>
        <v>DB100,INT306</v>
      </c>
      <c r="AT439" t="str">
        <f>VLOOKUP('intouch变量（整型） '!$A439,基本表格!$G:$Q,10,FALSE)</f>
        <v>No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</row>
    <row r="440" spans="1:55">
      <c r="A440" t="s">
        <v>5213</v>
      </c>
      <c r="B440" s="11" t="str">
        <f t="shared" si="6"/>
        <v>CHPF</v>
      </c>
      <c r="C440" s="11" t="str">
        <f>VLOOKUP('intouch变量（整型） '!$A440,基本表格!$G:$Q,2,FALSE)</f>
        <v>2121+P2-M2 1#双螺旋运输机B 电机控制 左跑偏检测时间</v>
      </c>
      <c r="D440" t="s">
        <v>154</v>
      </c>
      <c r="E440" t="s">
        <v>154</v>
      </c>
      <c r="F440">
        <v>0</v>
      </c>
      <c r="G440" t="s">
        <v>154</v>
      </c>
      <c r="H440" t="s">
        <v>154</v>
      </c>
      <c r="I440">
        <v>0</v>
      </c>
      <c r="J440">
        <v>0</v>
      </c>
      <c r="L440">
        <v>0</v>
      </c>
      <c r="M440">
        <v>-32768</v>
      </c>
      <c r="N440">
        <v>32767</v>
      </c>
      <c r="O440">
        <v>0</v>
      </c>
      <c r="P440">
        <v>0</v>
      </c>
      <c r="Q440" t="s">
        <v>155</v>
      </c>
      <c r="R440">
        <v>0</v>
      </c>
      <c r="S440">
        <v>1</v>
      </c>
      <c r="T440" t="s">
        <v>155</v>
      </c>
      <c r="U440">
        <v>0</v>
      </c>
      <c r="V440">
        <v>1</v>
      </c>
      <c r="W440" t="s">
        <v>155</v>
      </c>
      <c r="X440">
        <v>0</v>
      </c>
      <c r="Y440">
        <v>1</v>
      </c>
      <c r="Z440" t="s">
        <v>155</v>
      </c>
      <c r="AA440">
        <v>0</v>
      </c>
      <c r="AB440">
        <v>1</v>
      </c>
      <c r="AC440" t="s">
        <v>155</v>
      </c>
      <c r="AD440">
        <v>0</v>
      </c>
      <c r="AE440">
        <v>1</v>
      </c>
      <c r="AF440" t="s">
        <v>155</v>
      </c>
      <c r="AG440">
        <v>0</v>
      </c>
      <c r="AH440">
        <v>1</v>
      </c>
      <c r="AI440">
        <v>0</v>
      </c>
      <c r="AJ440" t="s">
        <v>155</v>
      </c>
      <c r="AK440">
        <v>0</v>
      </c>
      <c r="AL440">
        <v>1</v>
      </c>
      <c r="AM440" t="s">
        <v>4774</v>
      </c>
      <c r="AN440">
        <v>-32768</v>
      </c>
      <c r="AO440">
        <v>32767</v>
      </c>
      <c r="AP440" t="s">
        <v>4775</v>
      </c>
      <c r="AQ440" t="s">
        <v>157</v>
      </c>
      <c r="AR440" t="s">
        <v>158</v>
      </c>
      <c r="AS440" t="str">
        <f>VLOOKUP('intouch变量（整型） '!$A440,基本表格!$G:$Q,3,FALSE)</f>
        <v>DB100,INT310</v>
      </c>
      <c r="AT440" t="str">
        <f>VLOOKUP('intouch变量（整型） '!$A440,基本表格!$G:$Q,10,FALSE)</f>
        <v>No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</row>
    <row r="441" spans="1:55">
      <c r="A441" t="s">
        <v>5214</v>
      </c>
      <c r="B441" s="11" t="str">
        <f t="shared" si="6"/>
        <v>CHPF</v>
      </c>
      <c r="C441" s="11" t="str">
        <f>VLOOKUP('intouch变量（整型） '!$A441,基本表格!$G:$Q,2,FALSE)</f>
        <v>2121+P2-M2 1#双螺旋运输机B 电机控制 右跑偏检测时间</v>
      </c>
      <c r="D441" t="s">
        <v>154</v>
      </c>
      <c r="E441" t="s">
        <v>154</v>
      </c>
      <c r="F441">
        <v>0</v>
      </c>
      <c r="G441" t="s">
        <v>154</v>
      </c>
      <c r="H441" t="s">
        <v>154</v>
      </c>
      <c r="I441">
        <v>0</v>
      </c>
      <c r="J441">
        <v>0</v>
      </c>
      <c r="L441">
        <v>0</v>
      </c>
      <c r="M441">
        <v>-32768</v>
      </c>
      <c r="N441">
        <v>32767</v>
      </c>
      <c r="O441">
        <v>0</v>
      </c>
      <c r="P441">
        <v>0</v>
      </c>
      <c r="Q441" t="s">
        <v>155</v>
      </c>
      <c r="R441">
        <v>0</v>
      </c>
      <c r="S441">
        <v>1</v>
      </c>
      <c r="T441" t="s">
        <v>155</v>
      </c>
      <c r="U441">
        <v>0</v>
      </c>
      <c r="V441">
        <v>1</v>
      </c>
      <c r="W441" t="s">
        <v>155</v>
      </c>
      <c r="X441">
        <v>0</v>
      </c>
      <c r="Y441">
        <v>1</v>
      </c>
      <c r="Z441" t="s">
        <v>155</v>
      </c>
      <c r="AA441">
        <v>0</v>
      </c>
      <c r="AB441">
        <v>1</v>
      </c>
      <c r="AC441" t="s">
        <v>155</v>
      </c>
      <c r="AD441">
        <v>0</v>
      </c>
      <c r="AE441">
        <v>1</v>
      </c>
      <c r="AF441" t="s">
        <v>155</v>
      </c>
      <c r="AG441">
        <v>0</v>
      </c>
      <c r="AH441">
        <v>1</v>
      </c>
      <c r="AI441">
        <v>0</v>
      </c>
      <c r="AJ441" t="s">
        <v>155</v>
      </c>
      <c r="AK441">
        <v>0</v>
      </c>
      <c r="AL441">
        <v>1</v>
      </c>
      <c r="AM441" t="s">
        <v>4774</v>
      </c>
      <c r="AN441">
        <v>-32768</v>
      </c>
      <c r="AO441">
        <v>32767</v>
      </c>
      <c r="AP441" t="s">
        <v>4775</v>
      </c>
      <c r="AQ441" t="s">
        <v>157</v>
      </c>
      <c r="AR441" t="s">
        <v>158</v>
      </c>
      <c r="AS441" t="str">
        <f>VLOOKUP('intouch变量（整型） '!$A441,基本表格!$G:$Q,3,FALSE)</f>
        <v>DB100,INT314</v>
      </c>
      <c r="AT441" t="str">
        <f>VLOOKUP('intouch变量（整型） '!$A441,基本表格!$G:$Q,10,FALSE)</f>
        <v>No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</row>
    <row r="442" spans="1:55">
      <c r="A442" t="s">
        <v>5215</v>
      </c>
      <c r="B442" s="11" t="str">
        <f t="shared" si="6"/>
        <v>CHPF</v>
      </c>
      <c r="C442" s="11" t="str">
        <f>VLOOKUP('intouch变量（整型） '!$A442,基本表格!$G:$Q,2,FALSE)</f>
        <v>2121+P2-M2 1#双螺旋运输机B 电机控制 联动启动延时</v>
      </c>
      <c r="D442" t="s">
        <v>154</v>
      </c>
      <c r="E442" t="s">
        <v>154</v>
      </c>
      <c r="F442">
        <v>0</v>
      </c>
      <c r="G442" t="s">
        <v>154</v>
      </c>
      <c r="H442" t="s">
        <v>154</v>
      </c>
      <c r="I442">
        <v>0</v>
      </c>
      <c r="J442">
        <v>0</v>
      </c>
      <c r="L442">
        <v>0</v>
      </c>
      <c r="M442">
        <v>-32768</v>
      </c>
      <c r="N442">
        <v>32767</v>
      </c>
      <c r="O442">
        <v>0</v>
      </c>
      <c r="P442">
        <v>0</v>
      </c>
      <c r="Q442" t="s">
        <v>155</v>
      </c>
      <c r="R442">
        <v>0</v>
      </c>
      <c r="S442">
        <v>1</v>
      </c>
      <c r="T442" t="s">
        <v>155</v>
      </c>
      <c r="U442">
        <v>0</v>
      </c>
      <c r="V442">
        <v>1</v>
      </c>
      <c r="W442" t="s">
        <v>155</v>
      </c>
      <c r="X442">
        <v>0</v>
      </c>
      <c r="Y442">
        <v>1</v>
      </c>
      <c r="Z442" t="s">
        <v>155</v>
      </c>
      <c r="AA442">
        <v>0</v>
      </c>
      <c r="AB442">
        <v>1</v>
      </c>
      <c r="AC442" t="s">
        <v>155</v>
      </c>
      <c r="AD442">
        <v>0</v>
      </c>
      <c r="AE442">
        <v>1</v>
      </c>
      <c r="AF442" t="s">
        <v>155</v>
      </c>
      <c r="AG442">
        <v>0</v>
      </c>
      <c r="AH442">
        <v>1</v>
      </c>
      <c r="AI442">
        <v>0</v>
      </c>
      <c r="AJ442" t="s">
        <v>155</v>
      </c>
      <c r="AK442">
        <v>0</v>
      </c>
      <c r="AL442">
        <v>1</v>
      </c>
      <c r="AM442" t="s">
        <v>4774</v>
      </c>
      <c r="AN442">
        <v>-32768</v>
      </c>
      <c r="AO442">
        <v>32767</v>
      </c>
      <c r="AP442" t="s">
        <v>4775</v>
      </c>
      <c r="AQ442" t="s">
        <v>157</v>
      </c>
      <c r="AR442" t="s">
        <v>158</v>
      </c>
      <c r="AS442" t="str">
        <f>VLOOKUP('intouch变量（整型） '!$A442,基本表格!$G:$Q,3,FALSE)</f>
        <v>DB100,INT318</v>
      </c>
      <c r="AT442" t="str">
        <f>VLOOKUP('intouch变量（整型） '!$A442,基本表格!$G:$Q,10,FALSE)</f>
        <v>No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</row>
    <row r="443" spans="1:55">
      <c r="A443" t="s">
        <v>5216</v>
      </c>
      <c r="B443" s="11" t="str">
        <f t="shared" si="6"/>
        <v>CHPF</v>
      </c>
      <c r="C443" s="11" t="str">
        <f>VLOOKUP('intouch变量（整型） '!$A443,基本表格!$G:$Q,2,FALSE)</f>
        <v>2121+P2-M2 1#双螺旋运输机B 电机控制 起动转换时间 秒</v>
      </c>
      <c r="D443" t="s">
        <v>154</v>
      </c>
      <c r="E443" t="s">
        <v>154</v>
      </c>
      <c r="F443">
        <v>0</v>
      </c>
      <c r="G443" t="s">
        <v>154</v>
      </c>
      <c r="H443" t="s">
        <v>154</v>
      </c>
      <c r="I443">
        <v>0</v>
      </c>
      <c r="J443">
        <v>0</v>
      </c>
      <c r="L443">
        <v>0</v>
      </c>
      <c r="M443">
        <v>-32768</v>
      </c>
      <c r="N443">
        <v>32767</v>
      </c>
      <c r="O443">
        <v>0</v>
      </c>
      <c r="P443">
        <v>0</v>
      </c>
      <c r="Q443" t="s">
        <v>155</v>
      </c>
      <c r="R443">
        <v>0</v>
      </c>
      <c r="S443">
        <v>1</v>
      </c>
      <c r="T443" t="s">
        <v>155</v>
      </c>
      <c r="U443">
        <v>0</v>
      </c>
      <c r="V443">
        <v>1</v>
      </c>
      <c r="W443" t="s">
        <v>155</v>
      </c>
      <c r="X443">
        <v>0</v>
      </c>
      <c r="Y443">
        <v>1</v>
      </c>
      <c r="Z443" t="s">
        <v>155</v>
      </c>
      <c r="AA443">
        <v>0</v>
      </c>
      <c r="AB443">
        <v>1</v>
      </c>
      <c r="AC443" t="s">
        <v>155</v>
      </c>
      <c r="AD443">
        <v>0</v>
      </c>
      <c r="AE443">
        <v>1</v>
      </c>
      <c r="AF443" t="s">
        <v>155</v>
      </c>
      <c r="AG443">
        <v>0</v>
      </c>
      <c r="AH443">
        <v>1</v>
      </c>
      <c r="AI443">
        <v>0</v>
      </c>
      <c r="AJ443" t="s">
        <v>155</v>
      </c>
      <c r="AK443">
        <v>0</v>
      </c>
      <c r="AL443">
        <v>1</v>
      </c>
      <c r="AM443" t="s">
        <v>4774</v>
      </c>
      <c r="AN443">
        <v>-32768</v>
      </c>
      <c r="AO443">
        <v>32767</v>
      </c>
      <c r="AP443" t="s">
        <v>4775</v>
      </c>
      <c r="AQ443" t="s">
        <v>157</v>
      </c>
      <c r="AR443" t="s">
        <v>158</v>
      </c>
      <c r="AS443" t="str">
        <f>VLOOKUP('intouch变量（整型） '!$A443,基本表格!$G:$Q,3,FALSE)</f>
        <v>DB100,INT320</v>
      </c>
      <c r="AT443" t="str">
        <f>VLOOKUP('intouch变量（整型） '!$A443,基本表格!$G:$Q,10,FALSE)</f>
        <v>No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</row>
    <row r="444" spans="1:55">
      <c r="A444" t="s">
        <v>5217</v>
      </c>
      <c r="B444" s="11" t="str">
        <f t="shared" si="6"/>
        <v>CHPF</v>
      </c>
      <c r="C444" s="11" t="str">
        <f>VLOOKUP('intouch变量（整型） '!$A444,基本表格!$G:$Q,2,FALSE)</f>
        <v>2121+P2-M2 1#双螺旋运输机B 给定频率 实际内码</v>
      </c>
      <c r="D444" t="s">
        <v>154</v>
      </c>
      <c r="E444" t="s">
        <v>154</v>
      </c>
      <c r="F444">
        <v>0</v>
      </c>
      <c r="G444" t="s">
        <v>154</v>
      </c>
      <c r="H444" t="s">
        <v>154</v>
      </c>
      <c r="I444">
        <v>0</v>
      </c>
      <c r="J444">
        <v>0</v>
      </c>
      <c r="L444">
        <v>0</v>
      </c>
      <c r="M444">
        <v>-32768</v>
      </c>
      <c r="N444">
        <v>32767</v>
      </c>
      <c r="O444">
        <v>0</v>
      </c>
      <c r="P444">
        <v>0</v>
      </c>
      <c r="Q444" t="s">
        <v>155</v>
      </c>
      <c r="R444">
        <v>0</v>
      </c>
      <c r="S444">
        <v>1</v>
      </c>
      <c r="T444" t="s">
        <v>155</v>
      </c>
      <c r="U444">
        <v>0</v>
      </c>
      <c r="V444">
        <v>1</v>
      </c>
      <c r="W444" t="s">
        <v>155</v>
      </c>
      <c r="X444">
        <v>0</v>
      </c>
      <c r="Y444">
        <v>1</v>
      </c>
      <c r="Z444" t="s">
        <v>155</v>
      </c>
      <c r="AA444">
        <v>0</v>
      </c>
      <c r="AB444">
        <v>1</v>
      </c>
      <c r="AC444" t="s">
        <v>155</v>
      </c>
      <c r="AD444">
        <v>0</v>
      </c>
      <c r="AE444">
        <v>1</v>
      </c>
      <c r="AF444" t="s">
        <v>155</v>
      </c>
      <c r="AG444">
        <v>0</v>
      </c>
      <c r="AH444">
        <v>1</v>
      </c>
      <c r="AI444">
        <v>0</v>
      </c>
      <c r="AJ444" t="s">
        <v>155</v>
      </c>
      <c r="AK444">
        <v>0</v>
      </c>
      <c r="AL444">
        <v>1</v>
      </c>
      <c r="AM444" t="s">
        <v>4774</v>
      </c>
      <c r="AN444">
        <v>-32768</v>
      </c>
      <c r="AO444">
        <v>32767</v>
      </c>
      <c r="AP444" t="s">
        <v>4775</v>
      </c>
      <c r="AQ444" t="s">
        <v>157</v>
      </c>
      <c r="AR444" t="s">
        <v>158</v>
      </c>
      <c r="AS444" t="str">
        <f>VLOOKUP('intouch变量（整型） '!$A444,基本表格!$G:$Q,3,FALSE)</f>
        <v>DB100,INT352</v>
      </c>
      <c r="AT444" t="str">
        <f>VLOOKUP('intouch变量（整型） '!$A444,基本表格!$G:$Q,10,FALSE)</f>
        <v>Yes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</row>
    <row r="445" spans="1:55">
      <c r="A445" t="s">
        <v>5218</v>
      </c>
      <c r="B445" s="11" t="str">
        <f t="shared" si="6"/>
        <v>CHPF</v>
      </c>
      <c r="C445" s="11" t="str">
        <f>VLOOKUP('intouch变量（整型） '!$A445,基本表格!$G:$Q,2,FALSE)</f>
        <v>2121+P2-M2 1#双螺旋运输机B 反馈频率 实际内码</v>
      </c>
      <c r="D445" t="s">
        <v>154</v>
      </c>
      <c r="E445" t="s">
        <v>154</v>
      </c>
      <c r="F445">
        <v>0</v>
      </c>
      <c r="G445" t="s">
        <v>154</v>
      </c>
      <c r="H445" t="s">
        <v>154</v>
      </c>
      <c r="I445">
        <v>0</v>
      </c>
      <c r="J445">
        <v>0</v>
      </c>
      <c r="L445">
        <v>0</v>
      </c>
      <c r="M445">
        <v>-32768</v>
      </c>
      <c r="N445">
        <v>32767</v>
      </c>
      <c r="O445">
        <v>0</v>
      </c>
      <c r="P445">
        <v>0</v>
      </c>
      <c r="Q445" t="s">
        <v>155</v>
      </c>
      <c r="R445">
        <v>0</v>
      </c>
      <c r="S445">
        <v>1</v>
      </c>
      <c r="T445" t="s">
        <v>155</v>
      </c>
      <c r="U445">
        <v>0</v>
      </c>
      <c r="V445">
        <v>1</v>
      </c>
      <c r="W445" t="s">
        <v>155</v>
      </c>
      <c r="X445">
        <v>0</v>
      </c>
      <c r="Y445">
        <v>1</v>
      </c>
      <c r="Z445" t="s">
        <v>155</v>
      </c>
      <c r="AA445">
        <v>0</v>
      </c>
      <c r="AB445">
        <v>1</v>
      </c>
      <c r="AC445" t="s">
        <v>155</v>
      </c>
      <c r="AD445">
        <v>0</v>
      </c>
      <c r="AE445">
        <v>1</v>
      </c>
      <c r="AF445" t="s">
        <v>155</v>
      </c>
      <c r="AG445">
        <v>0</v>
      </c>
      <c r="AH445">
        <v>1</v>
      </c>
      <c r="AI445">
        <v>0</v>
      </c>
      <c r="AJ445" t="s">
        <v>155</v>
      </c>
      <c r="AK445">
        <v>0</v>
      </c>
      <c r="AL445">
        <v>1</v>
      </c>
      <c r="AM445" t="s">
        <v>4774</v>
      </c>
      <c r="AN445">
        <v>-32768</v>
      </c>
      <c r="AO445">
        <v>32767</v>
      </c>
      <c r="AP445" t="s">
        <v>4775</v>
      </c>
      <c r="AQ445" t="s">
        <v>157</v>
      </c>
      <c r="AR445" t="s">
        <v>158</v>
      </c>
      <c r="AS445" t="str">
        <f>VLOOKUP('intouch变量（整型） '!$A445,基本表格!$G:$Q,3,FALSE)</f>
        <v>DB100,INT402</v>
      </c>
      <c r="AT445" t="str">
        <f>VLOOKUP('intouch变量（整型） '!$A445,基本表格!$G:$Q,10,FALSE)</f>
        <v>Yes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</row>
    <row r="446" spans="1:55">
      <c r="A446" t="s">
        <v>5219</v>
      </c>
      <c r="B446" s="11" t="str">
        <f t="shared" si="6"/>
        <v>CHPF</v>
      </c>
      <c r="C446" s="11" t="str">
        <f>VLOOKUP('intouch变量（整型） '!$A446,基本表格!$G:$Q,2,FALSE)</f>
        <v>2121+P2-M2 1#双螺旋运输机B 变频器通讯 警告</v>
      </c>
      <c r="D446" t="s">
        <v>154</v>
      </c>
      <c r="E446" t="s">
        <v>154</v>
      </c>
      <c r="F446">
        <v>0</v>
      </c>
      <c r="G446" t="s">
        <v>154</v>
      </c>
      <c r="H446" t="s">
        <v>154</v>
      </c>
      <c r="I446">
        <v>0</v>
      </c>
      <c r="J446">
        <v>0</v>
      </c>
      <c r="L446">
        <v>0</v>
      </c>
      <c r="M446">
        <v>-32768</v>
      </c>
      <c r="N446">
        <v>32767</v>
      </c>
      <c r="O446">
        <v>0</v>
      </c>
      <c r="P446">
        <v>0</v>
      </c>
      <c r="Q446" t="s">
        <v>155</v>
      </c>
      <c r="R446">
        <v>0</v>
      </c>
      <c r="S446">
        <v>1</v>
      </c>
      <c r="T446" t="s">
        <v>155</v>
      </c>
      <c r="U446">
        <v>0</v>
      </c>
      <c r="V446">
        <v>1</v>
      </c>
      <c r="W446" t="s">
        <v>155</v>
      </c>
      <c r="X446">
        <v>0</v>
      </c>
      <c r="Y446">
        <v>1</v>
      </c>
      <c r="Z446" t="s">
        <v>155</v>
      </c>
      <c r="AA446">
        <v>0</v>
      </c>
      <c r="AB446">
        <v>1</v>
      </c>
      <c r="AC446" t="s">
        <v>155</v>
      </c>
      <c r="AD446">
        <v>0</v>
      </c>
      <c r="AE446">
        <v>1</v>
      </c>
      <c r="AF446" t="s">
        <v>155</v>
      </c>
      <c r="AG446">
        <v>0</v>
      </c>
      <c r="AH446">
        <v>1</v>
      </c>
      <c r="AI446">
        <v>0</v>
      </c>
      <c r="AJ446" t="s">
        <v>155</v>
      </c>
      <c r="AK446">
        <v>0</v>
      </c>
      <c r="AL446">
        <v>1</v>
      </c>
      <c r="AM446" t="s">
        <v>4774</v>
      </c>
      <c r="AN446">
        <v>-32768</v>
      </c>
      <c r="AO446">
        <v>32767</v>
      </c>
      <c r="AP446" t="s">
        <v>4775</v>
      </c>
      <c r="AQ446" t="s">
        <v>157</v>
      </c>
      <c r="AR446" t="s">
        <v>158</v>
      </c>
      <c r="AS446" t="str">
        <f>VLOOKUP('intouch变量（整型） '!$A446,基本表格!$G:$Q,3,FALSE)</f>
        <v>DB100,INT452</v>
      </c>
      <c r="AT446" t="str">
        <f>VLOOKUP('intouch变量（整型） '!$A446,基本表格!$G:$Q,10,FALSE)</f>
        <v>Yes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</row>
    <row r="447" spans="1:55">
      <c r="A447" t="s">
        <v>5220</v>
      </c>
      <c r="B447" s="11" t="str">
        <f t="shared" si="6"/>
        <v>CHPF</v>
      </c>
      <c r="C447" s="11" t="str">
        <f>VLOOKUP('intouch变量（整型） '!$A447,基本表格!$G:$Q,2,FALSE)</f>
        <v>2121+P2-M2 1#双螺旋运输机B 变频器通讯 报警代码</v>
      </c>
      <c r="D447" t="s">
        <v>154</v>
      </c>
      <c r="E447" t="s">
        <v>154</v>
      </c>
      <c r="F447">
        <v>0</v>
      </c>
      <c r="G447" t="s">
        <v>154</v>
      </c>
      <c r="H447" t="s">
        <v>154</v>
      </c>
      <c r="I447">
        <v>0</v>
      </c>
      <c r="J447">
        <v>0</v>
      </c>
      <c r="L447">
        <v>0</v>
      </c>
      <c r="M447">
        <v>-32768</v>
      </c>
      <c r="N447">
        <v>32767</v>
      </c>
      <c r="O447">
        <v>0</v>
      </c>
      <c r="P447">
        <v>0</v>
      </c>
      <c r="Q447" t="s">
        <v>155</v>
      </c>
      <c r="R447">
        <v>0</v>
      </c>
      <c r="S447">
        <v>1</v>
      </c>
      <c r="T447" t="s">
        <v>155</v>
      </c>
      <c r="U447">
        <v>0</v>
      </c>
      <c r="V447">
        <v>1</v>
      </c>
      <c r="W447" t="s">
        <v>155</v>
      </c>
      <c r="X447">
        <v>0</v>
      </c>
      <c r="Y447">
        <v>1</v>
      </c>
      <c r="Z447" t="s">
        <v>155</v>
      </c>
      <c r="AA447">
        <v>0</v>
      </c>
      <c r="AB447">
        <v>1</v>
      </c>
      <c r="AC447" t="s">
        <v>155</v>
      </c>
      <c r="AD447">
        <v>0</v>
      </c>
      <c r="AE447">
        <v>1</v>
      </c>
      <c r="AF447" t="s">
        <v>155</v>
      </c>
      <c r="AG447">
        <v>0</v>
      </c>
      <c r="AH447">
        <v>1</v>
      </c>
      <c r="AI447">
        <v>0</v>
      </c>
      <c r="AJ447" t="s">
        <v>155</v>
      </c>
      <c r="AK447">
        <v>0</v>
      </c>
      <c r="AL447">
        <v>1</v>
      </c>
      <c r="AM447" t="s">
        <v>4774</v>
      </c>
      <c r="AN447">
        <v>-32768</v>
      </c>
      <c r="AO447">
        <v>32767</v>
      </c>
      <c r="AP447" t="s">
        <v>4775</v>
      </c>
      <c r="AQ447" t="s">
        <v>157</v>
      </c>
      <c r="AR447" t="s">
        <v>158</v>
      </c>
      <c r="AS447" t="str">
        <f>VLOOKUP('intouch变量（整型） '!$A447,基本表格!$G:$Q,3,FALSE)</f>
        <v>DB100,INT454</v>
      </c>
      <c r="AT447" t="str">
        <f>VLOOKUP('intouch变量（整型） '!$A447,基本表格!$G:$Q,10,FALSE)</f>
        <v>Yes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</row>
    <row r="448" spans="1:55">
      <c r="A448" t="s">
        <v>5221</v>
      </c>
      <c r="B448" s="11" t="str">
        <f t="shared" si="6"/>
        <v>CHPF</v>
      </c>
      <c r="C448" s="11" t="str">
        <f>VLOOKUP('intouch变量（整型） '!$A448,基本表格!$G:$Q,2,FALSE)</f>
        <v>2121+P2-M2 1#双螺旋运输机B 反馈转速 实际内码</v>
      </c>
      <c r="D448" t="s">
        <v>154</v>
      </c>
      <c r="E448" t="s">
        <v>154</v>
      </c>
      <c r="F448">
        <v>0</v>
      </c>
      <c r="G448" t="s">
        <v>154</v>
      </c>
      <c r="H448" t="s">
        <v>154</v>
      </c>
      <c r="I448">
        <v>0</v>
      </c>
      <c r="J448">
        <v>0</v>
      </c>
      <c r="L448">
        <v>0</v>
      </c>
      <c r="M448">
        <v>-32768</v>
      </c>
      <c r="N448">
        <v>32767</v>
      </c>
      <c r="O448">
        <v>0</v>
      </c>
      <c r="P448">
        <v>0</v>
      </c>
      <c r="Q448" t="s">
        <v>155</v>
      </c>
      <c r="R448">
        <v>0</v>
      </c>
      <c r="S448">
        <v>1</v>
      </c>
      <c r="T448" t="s">
        <v>155</v>
      </c>
      <c r="U448">
        <v>0</v>
      </c>
      <c r="V448">
        <v>1</v>
      </c>
      <c r="W448" t="s">
        <v>155</v>
      </c>
      <c r="X448">
        <v>0</v>
      </c>
      <c r="Y448">
        <v>1</v>
      </c>
      <c r="Z448" t="s">
        <v>155</v>
      </c>
      <c r="AA448">
        <v>0</v>
      </c>
      <c r="AB448">
        <v>1</v>
      </c>
      <c r="AC448" t="s">
        <v>155</v>
      </c>
      <c r="AD448">
        <v>0</v>
      </c>
      <c r="AE448">
        <v>1</v>
      </c>
      <c r="AF448" t="s">
        <v>155</v>
      </c>
      <c r="AG448">
        <v>0</v>
      </c>
      <c r="AH448">
        <v>1</v>
      </c>
      <c r="AI448">
        <v>0</v>
      </c>
      <c r="AJ448" t="s">
        <v>155</v>
      </c>
      <c r="AK448">
        <v>0</v>
      </c>
      <c r="AL448">
        <v>1</v>
      </c>
      <c r="AM448" t="s">
        <v>4774</v>
      </c>
      <c r="AN448">
        <v>-32768</v>
      </c>
      <c r="AO448">
        <v>32767</v>
      </c>
      <c r="AP448" t="s">
        <v>4775</v>
      </c>
      <c r="AQ448" t="s">
        <v>157</v>
      </c>
      <c r="AR448" t="s">
        <v>158</v>
      </c>
      <c r="AS448" t="str">
        <f>VLOOKUP('intouch变量（整型） '!$A448,基本表格!$G:$Q,3,FALSE)</f>
        <v>DB100,INT502</v>
      </c>
      <c r="AT448" t="str">
        <f>VLOOKUP('intouch变量（整型） '!$A448,基本表格!$G:$Q,10,FALSE)</f>
        <v>Yes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</row>
    <row r="449" spans="1:55">
      <c r="A449" t="s">
        <v>5222</v>
      </c>
      <c r="B449" s="11" t="str">
        <f t="shared" si="6"/>
        <v>CHPF</v>
      </c>
      <c r="C449" s="11" t="str">
        <f>VLOOKUP('intouch变量（整型） '!$A449,基本表格!$G:$Q,2,FALSE)</f>
        <v>2121+P2-M2 1#双螺旋运输机B 反馈电流 实际内码</v>
      </c>
      <c r="D449" t="s">
        <v>154</v>
      </c>
      <c r="E449" t="s">
        <v>154</v>
      </c>
      <c r="F449">
        <v>0</v>
      </c>
      <c r="G449" t="s">
        <v>154</v>
      </c>
      <c r="H449" t="s">
        <v>154</v>
      </c>
      <c r="I449">
        <v>0</v>
      </c>
      <c r="J449">
        <v>0</v>
      </c>
      <c r="L449">
        <v>0</v>
      </c>
      <c r="M449">
        <v>-32768</v>
      </c>
      <c r="N449">
        <v>32767</v>
      </c>
      <c r="O449">
        <v>0</v>
      </c>
      <c r="P449">
        <v>0</v>
      </c>
      <c r="Q449" t="s">
        <v>155</v>
      </c>
      <c r="R449">
        <v>0</v>
      </c>
      <c r="S449">
        <v>1</v>
      </c>
      <c r="T449" t="s">
        <v>155</v>
      </c>
      <c r="U449">
        <v>0</v>
      </c>
      <c r="V449">
        <v>1</v>
      </c>
      <c r="W449" t="s">
        <v>155</v>
      </c>
      <c r="X449">
        <v>0</v>
      </c>
      <c r="Y449">
        <v>1</v>
      </c>
      <c r="Z449" t="s">
        <v>155</v>
      </c>
      <c r="AA449">
        <v>0</v>
      </c>
      <c r="AB449">
        <v>1</v>
      </c>
      <c r="AC449" t="s">
        <v>155</v>
      </c>
      <c r="AD449">
        <v>0</v>
      </c>
      <c r="AE449">
        <v>1</v>
      </c>
      <c r="AF449" t="s">
        <v>155</v>
      </c>
      <c r="AG449">
        <v>0</v>
      </c>
      <c r="AH449">
        <v>1</v>
      </c>
      <c r="AI449">
        <v>0</v>
      </c>
      <c r="AJ449" t="s">
        <v>155</v>
      </c>
      <c r="AK449">
        <v>0</v>
      </c>
      <c r="AL449">
        <v>1</v>
      </c>
      <c r="AM449" t="s">
        <v>4774</v>
      </c>
      <c r="AN449">
        <v>-32768</v>
      </c>
      <c r="AO449">
        <v>32767</v>
      </c>
      <c r="AP449" t="s">
        <v>4775</v>
      </c>
      <c r="AQ449" t="s">
        <v>157</v>
      </c>
      <c r="AR449" t="s">
        <v>158</v>
      </c>
      <c r="AS449" t="str">
        <f>VLOOKUP('intouch变量（整型） '!$A449,基本表格!$G:$Q,3,FALSE)</f>
        <v>DB100,INT552</v>
      </c>
      <c r="AT449" t="str">
        <f>VLOOKUP('intouch变量（整型） '!$A449,基本表格!$G:$Q,10,FALSE)</f>
        <v>Yes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</row>
    <row r="450" spans="1:55">
      <c r="A450" t="s">
        <v>5223</v>
      </c>
      <c r="B450" s="11" t="str">
        <f t="shared" si="6"/>
        <v>CHPF</v>
      </c>
      <c r="C450" s="11" t="str">
        <f>VLOOKUP('intouch变量（整型） '!$A450,基本表格!$G:$Q,2,FALSE)</f>
        <v>2122+P2-M3 2#双螺旋运输机A 电机控制 断链超时时间 秒</v>
      </c>
      <c r="D450" t="s">
        <v>154</v>
      </c>
      <c r="E450" t="s">
        <v>154</v>
      </c>
      <c r="F450">
        <v>0</v>
      </c>
      <c r="G450" t="s">
        <v>154</v>
      </c>
      <c r="H450" t="s">
        <v>154</v>
      </c>
      <c r="I450">
        <v>0</v>
      </c>
      <c r="J450">
        <v>0</v>
      </c>
      <c r="L450">
        <v>0</v>
      </c>
      <c r="M450">
        <v>-32768</v>
      </c>
      <c r="N450">
        <v>32767</v>
      </c>
      <c r="O450">
        <v>0</v>
      </c>
      <c r="P450">
        <v>0</v>
      </c>
      <c r="Q450" t="s">
        <v>155</v>
      </c>
      <c r="R450">
        <v>0</v>
      </c>
      <c r="S450">
        <v>1</v>
      </c>
      <c r="T450" t="s">
        <v>155</v>
      </c>
      <c r="U450">
        <v>0</v>
      </c>
      <c r="V450">
        <v>1</v>
      </c>
      <c r="W450" t="s">
        <v>155</v>
      </c>
      <c r="X450">
        <v>0</v>
      </c>
      <c r="Y450">
        <v>1</v>
      </c>
      <c r="Z450" t="s">
        <v>155</v>
      </c>
      <c r="AA450">
        <v>0</v>
      </c>
      <c r="AB450">
        <v>1</v>
      </c>
      <c r="AC450" t="s">
        <v>155</v>
      </c>
      <c r="AD450">
        <v>0</v>
      </c>
      <c r="AE450">
        <v>1</v>
      </c>
      <c r="AF450" t="s">
        <v>155</v>
      </c>
      <c r="AG450">
        <v>0</v>
      </c>
      <c r="AH450">
        <v>1</v>
      </c>
      <c r="AI450">
        <v>0</v>
      </c>
      <c r="AJ450" t="s">
        <v>155</v>
      </c>
      <c r="AK450">
        <v>0</v>
      </c>
      <c r="AL450">
        <v>1</v>
      </c>
      <c r="AM450" t="s">
        <v>4774</v>
      </c>
      <c r="AN450">
        <v>-32768</v>
      </c>
      <c r="AO450">
        <v>32767</v>
      </c>
      <c r="AP450" t="s">
        <v>4775</v>
      </c>
      <c r="AQ450" t="s">
        <v>157</v>
      </c>
      <c r="AR450" t="s">
        <v>158</v>
      </c>
      <c r="AS450" t="str">
        <f>VLOOKUP('intouch变量（整型） '!$A450,基本表格!$G:$Q,3,FALSE)</f>
        <v>DB100,INT604</v>
      </c>
      <c r="AT450" t="str">
        <f>VLOOKUP('intouch变量（整型） '!$A450,基本表格!$G:$Q,10,FALSE)</f>
        <v>No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</row>
    <row r="451" spans="1:55">
      <c r="A451" t="s">
        <v>5224</v>
      </c>
      <c r="B451" s="11" t="str">
        <f t="shared" si="6"/>
        <v>CHPF</v>
      </c>
      <c r="C451" s="11" t="str">
        <f>VLOOKUP('intouch变量（整型） '!$A451,基本表格!$G:$Q,2,FALSE)</f>
        <v>2122+P2-M3 2#双螺旋运输机A 电机控制 堵料检测时间 秒</v>
      </c>
      <c r="D451" t="s">
        <v>154</v>
      </c>
      <c r="E451" t="s">
        <v>154</v>
      </c>
      <c r="F451">
        <v>0</v>
      </c>
      <c r="G451" t="s">
        <v>154</v>
      </c>
      <c r="H451" t="s">
        <v>154</v>
      </c>
      <c r="I451">
        <v>0</v>
      </c>
      <c r="J451">
        <v>0</v>
      </c>
      <c r="L451">
        <v>0</v>
      </c>
      <c r="M451">
        <v>-32768</v>
      </c>
      <c r="N451">
        <v>32767</v>
      </c>
      <c r="O451">
        <v>0</v>
      </c>
      <c r="P451">
        <v>0</v>
      </c>
      <c r="Q451" t="s">
        <v>155</v>
      </c>
      <c r="R451">
        <v>0</v>
      </c>
      <c r="S451">
        <v>1</v>
      </c>
      <c r="T451" t="s">
        <v>155</v>
      </c>
      <c r="U451">
        <v>0</v>
      </c>
      <c r="V451">
        <v>1</v>
      </c>
      <c r="W451" t="s">
        <v>155</v>
      </c>
      <c r="X451">
        <v>0</v>
      </c>
      <c r="Y451">
        <v>1</v>
      </c>
      <c r="Z451" t="s">
        <v>155</v>
      </c>
      <c r="AA451">
        <v>0</v>
      </c>
      <c r="AB451">
        <v>1</v>
      </c>
      <c r="AC451" t="s">
        <v>155</v>
      </c>
      <c r="AD451">
        <v>0</v>
      </c>
      <c r="AE451">
        <v>1</v>
      </c>
      <c r="AF451" t="s">
        <v>155</v>
      </c>
      <c r="AG451">
        <v>0</v>
      </c>
      <c r="AH451">
        <v>1</v>
      </c>
      <c r="AI451">
        <v>0</v>
      </c>
      <c r="AJ451" t="s">
        <v>155</v>
      </c>
      <c r="AK451">
        <v>0</v>
      </c>
      <c r="AL451">
        <v>1</v>
      </c>
      <c r="AM451" t="s">
        <v>4774</v>
      </c>
      <c r="AN451">
        <v>-32768</v>
      </c>
      <c r="AO451">
        <v>32767</v>
      </c>
      <c r="AP451" t="s">
        <v>4775</v>
      </c>
      <c r="AQ451" t="s">
        <v>157</v>
      </c>
      <c r="AR451" t="s">
        <v>158</v>
      </c>
      <c r="AS451" t="str">
        <f>VLOOKUP('intouch变量（整型） '!$A451,基本表格!$G:$Q,3,FALSE)</f>
        <v>DB100,INT606</v>
      </c>
      <c r="AT451" t="str">
        <f>VLOOKUP('intouch变量（整型） '!$A451,基本表格!$G:$Q,10,FALSE)</f>
        <v>No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</row>
    <row r="452" spans="1:55">
      <c r="A452" t="s">
        <v>5225</v>
      </c>
      <c r="B452" s="11" t="str">
        <f t="shared" ref="B452:B515" si="7">LEFT(A452,4)</f>
        <v>CHPF</v>
      </c>
      <c r="C452" s="11" t="str">
        <f>VLOOKUP('intouch变量（整型） '!$A452,基本表格!$G:$Q,2,FALSE)</f>
        <v>2122+P2-M3 2#双螺旋运输机A 电机控制 左跑偏检测时间</v>
      </c>
      <c r="D452" t="s">
        <v>154</v>
      </c>
      <c r="E452" t="s">
        <v>154</v>
      </c>
      <c r="F452">
        <v>0</v>
      </c>
      <c r="G452" t="s">
        <v>154</v>
      </c>
      <c r="H452" t="s">
        <v>154</v>
      </c>
      <c r="I452">
        <v>0</v>
      </c>
      <c r="J452">
        <v>0</v>
      </c>
      <c r="L452">
        <v>0</v>
      </c>
      <c r="M452">
        <v>-32768</v>
      </c>
      <c r="N452">
        <v>32767</v>
      </c>
      <c r="O452">
        <v>0</v>
      </c>
      <c r="P452">
        <v>0</v>
      </c>
      <c r="Q452" t="s">
        <v>155</v>
      </c>
      <c r="R452">
        <v>0</v>
      </c>
      <c r="S452">
        <v>1</v>
      </c>
      <c r="T452" t="s">
        <v>155</v>
      </c>
      <c r="U452">
        <v>0</v>
      </c>
      <c r="V452">
        <v>1</v>
      </c>
      <c r="W452" t="s">
        <v>155</v>
      </c>
      <c r="X452">
        <v>0</v>
      </c>
      <c r="Y452">
        <v>1</v>
      </c>
      <c r="Z452" t="s">
        <v>155</v>
      </c>
      <c r="AA452">
        <v>0</v>
      </c>
      <c r="AB452">
        <v>1</v>
      </c>
      <c r="AC452" t="s">
        <v>155</v>
      </c>
      <c r="AD452">
        <v>0</v>
      </c>
      <c r="AE452">
        <v>1</v>
      </c>
      <c r="AF452" t="s">
        <v>155</v>
      </c>
      <c r="AG452">
        <v>0</v>
      </c>
      <c r="AH452">
        <v>1</v>
      </c>
      <c r="AI452">
        <v>0</v>
      </c>
      <c r="AJ452" t="s">
        <v>155</v>
      </c>
      <c r="AK452">
        <v>0</v>
      </c>
      <c r="AL452">
        <v>1</v>
      </c>
      <c r="AM452" t="s">
        <v>4774</v>
      </c>
      <c r="AN452">
        <v>-32768</v>
      </c>
      <c r="AO452">
        <v>32767</v>
      </c>
      <c r="AP452" t="s">
        <v>4775</v>
      </c>
      <c r="AQ452" t="s">
        <v>157</v>
      </c>
      <c r="AR452" t="s">
        <v>158</v>
      </c>
      <c r="AS452" t="str">
        <f>VLOOKUP('intouch变量（整型） '!$A452,基本表格!$G:$Q,3,FALSE)</f>
        <v>DB100,INT610</v>
      </c>
      <c r="AT452" t="str">
        <f>VLOOKUP('intouch变量（整型） '!$A452,基本表格!$G:$Q,10,FALSE)</f>
        <v>No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</row>
    <row r="453" spans="1:55">
      <c r="A453" t="s">
        <v>5226</v>
      </c>
      <c r="B453" s="11" t="str">
        <f t="shared" si="7"/>
        <v>CHPF</v>
      </c>
      <c r="C453" s="11" t="str">
        <f>VLOOKUP('intouch变量（整型） '!$A453,基本表格!$G:$Q,2,FALSE)</f>
        <v>2122+P2-M3 2#双螺旋运输机A 电机控制 右跑偏检测时间</v>
      </c>
      <c r="D453" t="s">
        <v>154</v>
      </c>
      <c r="E453" t="s">
        <v>154</v>
      </c>
      <c r="F453">
        <v>0</v>
      </c>
      <c r="G453" t="s">
        <v>154</v>
      </c>
      <c r="H453" t="s">
        <v>154</v>
      </c>
      <c r="I453">
        <v>0</v>
      </c>
      <c r="J453">
        <v>0</v>
      </c>
      <c r="L453">
        <v>0</v>
      </c>
      <c r="M453">
        <v>-32768</v>
      </c>
      <c r="N453">
        <v>32767</v>
      </c>
      <c r="O453">
        <v>0</v>
      </c>
      <c r="P453">
        <v>0</v>
      </c>
      <c r="Q453" t="s">
        <v>155</v>
      </c>
      <c r="R453">
        <v>0</v>
      </c>
      <c r="S453">
        <v>1</v>
      </c>
      <c r="T453" t="s">
        <v>155</v>
      </c>
      <c r="U453">
        <v>0</v>
      </c>
      <c r="V453">
        <v>1</v>
      </c>
      <c r="W453" t="s">
        <v>155</v>
      </c>
      <c r="X453">
        <v>0</v>
      </c>
      <c r="Y453">
        <v>1</v>
      </c>
      <c r="Z453" t="s">
        <v>155</v>
      </c>
      <c r="AA453">
        <v>0</v>
      </c>
      <c r="AB453">
        <v>1</v>
      </c>
      <c r="AC453" t="s">
        <v>155</v>
      </c>
      <c r="AD453">
        <v>0</v>
      </c>
      <c r="AE453">
        <v>1</v>
      </c>
      <c r="AF453" t="s">
        <v>155</v>
      </c>
      <c r="AG453">
        <v>0</v>
      </c>
      <c r="AH453">
        <v>1</v>
      </c>
      <c r="AI453">
        <v>0</v>
      </c>
      <c r="AJ453" t="s">
        <v>155</v>
      </c>
      <c r="AK453">
        <v>0</v>
      </c>
      <c r="AL453">
        <v>1</v>
      </c>
      <c r="AM453" t="s">
        <v>4774</v>
      </c>
      <c r="AN453">
        <v>-32768</v>
      </c>
      <c r="AO453">
        <v>32767</v>
      </c>
      <c r="AP453" t="s">
        <v>4775</v>
      </c>
      <c r="AQ453" t="s">
        <v>157</v>
      </c>
      <c r="AR453" t="s">
        <v>158</v>
      </c>
      <c r="AS453" t="str">
        <f>VLOOKUP('intouch变量（整型） '!$A453,基本表格!$G:$Q,3,FALSE)</f>
        <v>DB100,INT614</v>
      </c>
      <c r="AT453" t="str">
        <f>VLOOKUP('intouch变量（整型） '!$A453,基本表格!$G:$Q,10,FALSE)</f>
        <v>No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</row>
    <row r="454" spans="1:55">
      <c r="A454" t="s">
        <v>5227</v>
      </c>
      <c r="B454" s="11" t="str">
        <f t="shared" si="7"/>
        <v>CHPF</v>
      </c>
      <c r="C454" s="11" t="str">
        <f>VLOOKUP('intouch变量（整型） '!$A454,基本表格!$G:$Q,2,FALSE)</f>
        <v>2122+P2-M3 2#双螺旋运输机A 电机控制 联动启动延时</v>
      </c>
      <c r="D454" t="s">
        <v>154</v>
      </c>
      <c r="E454" t="s">
        <v>154</v>
      </c>
      <c r="F454">
        <v>0</v>
      </c>
      <c r="G454" t="s">
        <v>154</v>
      </c>
      <c r="H454" t="s">
        <v>154</v>
      </c>
      <c r="I454">
        <v>0</v>
      </c>
      <c r="J454">
        <v>0</v>
      </c>
      <c r="L454">
        <v>0</v>
      </c>
      <c r="M454">
        <v>-32768</v>
      </c>
      <c r="N454">
        <v>32767</v>
      </c>
      <c r="O454">
        <v>0</v>
      </c>
      <c r="P454">
        <v>0</v>
      </c>
      <c r="Q454" t="s">
        <v>155</v>
      </c>
      <c r="R454">
        <v>0</v>
      </c>
      <c r="S454">
        <v>1</v>
      </c>
      <c r="T454" t="s">
        <v>155</v>
      </c>
      <c r="U454">
        <v>0</v>
      </c>
      <c r="V454">
        <v>1</v>
      </c>
      <c r="W454" t="s">
        <v>155</v>
      </c>
      <c r="X454">
        <v>0</v>
      </c>
      <c r="Y454">
        <v>1</v>
      </c>
      <c r="Z454" t="s">
        <v>155</v>
      </c>
      <c r="AA454">
        <v>0</v>
      </c>
      <c r="AB454">
        <v>1</v>
      </c>
      <c r="AC454" t="s">
        <v>155</v>
      </c>
      <c r="AD454">
        <v>0</v>
      </c>
      <c r="AE454">
        <v>1</v>
      </c>
      <c r="AF454" t="s">
        <v>155</v>
      </c>
      <c r="AG454">
        <v>0</v>
      </c>
      <c r="AH454">
        <v>1</v>
      </c>
      <c r="AI454">
        <v>0</v>
      </c>
      <c r="AJ454" t="s">
        <v>155</v>
      </c>
      <c r="AK454">
        <v>0</v>
      </c>
      <c r="AL454">
        <v>1</v>
      </c>
      <c r="AM454" t="s">
        <v>4774</v>
      </c>
      <c r="AN454">
        <v>-32768</v>
      </c>
      <c r="AO454">
        <v>32767</v>
      </c>
      <c r="AP454" t="s">
        <v>4775</v>
      </c>
      <c r="AQ454" t="s">
        <v>157</v>
      </c>
      <c r="AR454" t="s">
        <v>158</v>
      </c>
      <c r="AS454" t="str">
        <f>VLOOKUP('intouch变量（整型） '!$A454,基本表格!$G:$Q,3,FALSE)</f>
        <v>DB100,INT618</v>
      </c>
      <c r="AT454" t="str">
        <f>VLOOKUP('intouch变量（整型） '!$A454,基本表格!$G:$Q,10,FALSE)</f>
        <v>No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</row>
    <row r="455" spans="1:55">
      <c r="A455" t="s">
        <v>5228</v>
      </c>
      <c r="B455" s="11" t="str">
        <f t="shared" si="7"/>
        <v>CHPF</v>
      </c>
      <c r="C455" s="11" t="str">
        <f>VLOOKUP('intouch变量（整型） '!$A455,基本表格!$G:$Q,2,FALSE)</f>
        <v>2122+P2-M3 2#双螺旋运输机A 电机控制 起动转换时间 秒</v>
      </c>
      <c r="D455" t="s">
        <v>154</v>
      </c>
      <c r="E455" t="s">
        <v>154</v>
      </c>
      <c r="F455">
        <v>0</v>
      </c>
      <c r="G455" t="s">
        <v>154</v>
      </c>
      <c r="H455" t="s">
        <v>154</v>
      </c>
      <c r="I455">
        <v>0</v>
      </c>
      <c r="J455">
        <v>0</v>
      </c>
      <c r="L455">
        <v>0</v>
      </c>
      <c r="M455">
        <v>-32768</v>
      </c>
      <c r="N455">
        <v>32767</v>
      </c>
      <c r="O455">
        <v>0</v>
      </c>
      <c r="P455">
        <v>0</v>
      </c>
      <c r="Q455" t="s">
        <v>155</v>
      </c>
      <c r="R455">
        <v>0</v>
      </c>
      <c r="S455">
        <v>1</v>
      </c>
      <c r="T455" t="s">
        <v>155</v>
      </c>
      <c r="U455">
        <v>0</v>
      </c>
      <c r="V455">
        <v>1</v>
      </c>
      <c r="W455" t="s">
        <v>155</v>
      </c>
      <c r="X455">
        <v>0</v>
      </c>
      <c r="Y455">
        <v>1</v>
      </c>
      <c r="Z455" t="s">
        <v>155</v>
      </c>
      <c r="AA455">
        <v>0</v>
      </c>
      <c r="AB455">
        <v>1</v>
      </c>
      <c r="AC455" t="s">
        <v>155</v>
      </c>
      <c r="AD455">
        <v>0</v>
      </c>
      <c r="AE455">
        <v>1</v>
      </c>
      <c r="AF455" t="s">
        <v>155</v>
      </c>
      <c r="AG455">
        <v>0</v>
      </c>
      <c r="AH455">
        <v>1</v>
      </c>
      <c r="AI455">
        <v>0</v>
      </c>
      <c r="AJ455" t="s">
        <v>155</v>
      </c>
      <c r="AK455">
        <v>0</v>
      </c>
      <c r="AL455">
        <v>1</v>
      </c>
      <c r="AM455" t="s">
        <v>4774</v>
      </c>
      <c r="AN455">
        <v>-32768</v>
      </c>
      <c r="AO455">
        <v>32767</v>
      </c>
      <c r="AP455" t="s">
        <v>4775</v>
      </c>
      <c r="AQ455" t="s">
        <v>157</v>
      </c>
      <c r="AR455" t="s">
        <v>158</v>
      </c>
      <c r="AS455" t="str">
        <f>VLOOKUP('intouch变量（整型） '!$A455,基本表格!$G:$Q,3,FALSE)</f>
        <v>DB100,INT620</v>
      </c>
      <c r="AT455" t="str">
        <f>VLOOKUP('intouch变量（整型） '!$A455,基本表格!$G:$Q,10,FALSE)</f>
        <v>No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</row>
    <row r="456" spans="1:55">
      <c r="A456" t="s">
        <v>5229</v>
      </c>
      <c r="B456" s="11" t="str">
        <f t="shared" si="7"/>
        <v>CHPF</v>
      </c>
      <c r="C456" s="11" t="str">
        <f>VLOOKUP('intouch变量（整型） '!$A456,基本表格!$G:$Q,2,FALSE)</f>
        <v>2122+P2-M3 2#双螺旋运输机A 给定频率 实际内码</v>
      </c>
      <c r="D456" t="s">
        <v>154</v>
      </c>
      <c r="E456" t="s">
        <v>154</v>
      </c>
      <c r="F456">
        <v>0</v>
      </c>
      <c r="G456" t="s">
        <v>154</v>
      </c>
      <c r="H456" t="s">
        <v>154</v>
      </c>
      <c r="I456">
        <v>0</v>
      </c>
      <c r="J456">
        <v>0</v>
      </c>
      <c r="L456">
        <v>0</v>
      </c>
      <c r="M456">
        <v>-32768</v>
      </c>
      <c r="N456">
        <v>32767</v>
      </c>
      <c r="O456">
        <v>0</v>
      </c>
      <c r="P456">
        <v>0</v>
      </c>
      <c r="Q456" t="s">
        <v>155</v>
      </c>
      <c r="R456">
        <v>0</v>
      </c>
      <c r="S456">
        <v>1</v>
      </c>
      <c r="T456" t="s">
        <v>155</v>
      </c>
      <c r="U456">
        <v>0</v>
      </c>
      <c r="V456">
        <v>1</v>
      </c>
      <c r="W456" t="s">
        <v>155</v>
      </c>
      <c r="X456">
        <v>0</v>
      </c>
      <c r="Y456">
        <v>1</v>
      </c>
      <c r="Z456" t="s">
        <v>155</v>
      </c>
      <c r="AA456">
        <v>0</v>
      </c>
      <c r="AB456">
        <v>1</v>
      </c>
      <c r="AC456" t="s">
        <v>155</v>
      </c>
      <c r="AD456">
        <v>0</v>
      </c>
      <c r="AE456">
        <v>1</v>
      </c>
      <c r="AF456" t="s">
        <v>155</v>
      </c>
      <c r="AG456">
        <v>0</v>
      </c>
      <c r="AH456">
        <v>1</v>
      </c>
      <c r="AI456">
        <v>0</v>
      </c>
      <c r="AJ456" t="s">
        <v>155</v>
      </c>
      <c r="AK456">
        <v>0</v>
      </c>
      <c r="AL456">
        <v>1</v>
      </c>
      <c r="AM456" t="s">
        <v>4774</v>
      </c>
      <c r="AN456">
        <v>-32768</v>
      </c>
      <c r="AO456">
        <v>32767</v>
      </c>
      <c r="AP456" t="s">
        <v>4775</v>
      </c>
      <c r="AQ456" t="s">
        <v>157</v>
      </c>
      <c r="AR456" t="s">
        <v>158</v>
      </c>
      <c r="AS456" t="str">
        <f>VLOOKUP('intouch变量（整型） '!$A456,基本表格!$G:$Q,3,FALSE)</f>
        <v>DB100,INT652</v>
      </c>
      <c r="AT456" t="str">
        <f>VLOOKUP('intouch变量（整型） '!$A456,基本表格!$G:$Q,10,FALSE)</f>
        <v>Yes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</row>
    <row r="457" spans="1:55">
      <c r="A457" t="s">
        <v>5230</v>
      </c>
      <c r="B457" s="11" t="str">
        <f t="shared" si="7"/>
        <v>CHPF</v>
      </c>
      <c r="C457" s="11" t="str">
        <f>VLOOKUP('intouch变量（整型） '!$A457,基本表格!$G:$Q,2,FALSE)</f>
        <v>2122+P2-M3 2#双螺旋运输机A 反馈频率 实际内码</v>
      </c>
      <c r="D457" t="s">
        <v>154</v>
      </c>
      <c r="E457" t="s">
        <v>154</v>
      </c>
      <c r="F457">
        <v>0</v>
      </c>
      <c r="G457" t="s">
        <v>154</v>
      </c>
      <c r="H457" t="s">
        <v>154</v>
      </c>
      <c r="I457">
        <v>0</v>
      </c>
      <c r="J457">
        <v>0</v>
      </c>
      <c r="L457">
        <v>0</v>
      </c>
      <c r="M457">
        <v>-32768</v>
      </c>
      <c r="N457">
        <v>32767</v>
      </c>
      <c r="O457">
        <v>0</v>
      </c>
      <c r="P457">
        <v>0</v>
      </c>
      <c r="Q457" t="s">
        <v>155</v>
      </c>
      <c r="R457">
        <v>0</v>
      </c>
      <c r="S457">
        <v>1</v>
      </c>
      <c r="T457" t="s">
        <v>155</v>
      </c>
      <c r="U457">
        <v>0</v>
      </c>
      <c r="V457">
        <v>1</v>
      </c>
      <c r="W457" t="s">
        <v>155</v>
      </c>
      <c r="X457">
        <v>0</v>
      </c>
      <c r="Y457">
        <v>1</v>
      </c>
      <c r="Z457" t="s">
        <v>155</v>
      </c>
      <c r="AA457">
        <v>0</v>
      </c>
      <c r="AB457">
        <v>1</v>
      </c>
      <c r="AC457" t="s">
        <v>155</v>
      </c>
      <c r="AD457">
        <v>0</v>
      </c>
      <c r="AE457">
        <v>1</v>
      </c>
      <c r="AF457" t="s">
        <v>155</v>
      </c>
      <c r="AG457">
        <v>0</v>
      </c>
      <c r="AH457">
        <v>1</v>
      </c>
      <c r="AI457">
        <v>0</v>
      </c>
      <c r="AJ457" t="s">
        <v>155</v>
      </c>
      <c r="AK457">
        <v>0</v>
      </c>
      <c r="AL457">
        <v>1</v>
      </c>
      <c r="AM457" t="s">
        <v>4774</v>
      </c>
      <c r="AN457">
        <v>-32768</v>
      </c>
      <c r="AO457">
        <v>32767</v>
      </c>
      <c r="AP457" t="s">
        <v>4775</v>
      </c>
      <c r="AQ457" t="s">
        <v>157</v>
      </c>
      <c r="AR457" t="s">
        <v>158</v>
      </c>
      <c r="AS457" t="str">
        <f>VLOOKUP('intouch变量（整型） '!$A457,基本表格!$G:$Q,3,FALSE)</f>
        <v>DB100,INT702</v>
      </c>
      <c r="AT457" t="str">
        <f>VLOOKUP('intouch变量（整型） '!$A457,基本表格!$G:$Q,10,FALSE)</f>
        <v>Yes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</row>
    <row r="458" spans="1:55">
      <c r="A458" t="s">
        <v>5231</v>
      </c>
      <c r="B458" s="11" t="str">
        <f t="shared" si="7"/>
        <v>CHPF</v>
      </c>
      <c r="C458" s="11" t="str">
        <f>VLOOKUP('intouch变量（整型） '!$A458,基本表格!$G:$Q,2,FALSE)</f>
        <v>2122+P2-M3 2#双螺旋运输机A 变频器通讯 警告</v>
      </c>
      <c r="D458" t="s">
        <v>154</v>
      </c>
      <c r="E458" t="s">
        <v>154</v>
      </c>
      <c r="F458">
        <v>0</v>
      </c>
      <c r="G458" t="s">
        <v>154</v>
      </c>
      <c r="H458" t="s">
        <v>154</v>
      </c>
      <c r="I458">
        <v>0</v>
      </c>
      <c r="J458">
        <v>0</v>
      </c>
      <c r="L458">
        <v>0</v>
      </c>
      <c r="M458">
        <v>-32768</v>
      </c>
      <c r="N458">
        <v>32767</v>
      </c>
      <c r="O458">
        <v>0</v>
      </c>
      <c r="P458">
        <v>0</v>
      </c>
      <c r="Q458" t="s">
        <v>155</v>
      </c>
      <c r="R458">
        <v>0</v>
      </c>
      <c r="S458">
        <v>1</v>
      </c>
      <c r="T458" t="s">
        <v>155</v>
      </c>
      <c r="U458">
        <v>0</v>
      </c>
      <c r="V458">
        <v>1</v>
      </c>
      <c r="W458" t="s">
        <v>155</v>
      </c>
      <c r="X458">
        <v>0</v>
      </c>
      <c r="Y458">
        <v>1</v>
      </c>
      <c r="Z458" t="s">
        <v>155</v>
      </c>
      <c r="AA458">
        <v>0</v>
      </c>
      <c r="AB458">
        <v>1</v>
      </c>
      <c r="AC458" t="s">
        <v>155</v>
      </c>
      <c r="AD458">
        <v>0</v>
      </c>
      <c r="AE458">
        <v>1</v>
      </c>
      <c r="AF458" t="s">
        <v>155</v>
      </c>
      <c r="AG458">
        <v>0</v>
      </c>
      <c r="AH458">
        <v>1</v>
      </c>
      <c r="AI458">
        <v>0</v>
      </c>
      <c r="AJ458" t="s">
        <v>155</v>
      </c>
      <c r="AK458">
        <v>0</v>
      </c>
      <c r="AL458">
        <v>1</v>
      </c>
      <c r="AM458" t="s">
        <v>4774</v>
      </c>
      <c r="AN458">
        <v>-32768</v>
      </c>
      <c r="AO458">
        <v>32767</v>
      </c>
      <c r="AP458" t="s">
        <v>4775</v>
      </c>
      <c r="AQ458" t="s">
        <v>157</v>
      </c>
      <c r="AR458" t="s">
        <v>158</v>
      </c>
      <c r="AS458" t="str">
        <f>VLOOKUP('intouch变量（整型） '!$A458,基本表格!$G:$Q,3,FALSE)</f>
        <v>DB100,INT752</v>
      </c>
      <c r="AT458" t="str">
        <f>VLOOKUP('intouch变量（整型） '!$A458,基本表格!$G:$Q,10,FALSE)</f>
        <v>Yes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</row>
    <row r="459" spans="1:55">
      <c r="A459" t="s">
        <v>5232</v>
      </c>
      <c r="B459" s="11" t="str">
        <f t="shared" si="7"/>
        <v>CHPF</v>
      </c>
      <c r="C459" s="11" t="str">
        <f>VLOOKUP('intouch变量（整型） '!$A459,基本表格!$G:$Q,2,FALSE)</f>
        <v>2122+P2-M3 2#双螺旋运输机A 变频器通讯 报警代码</v>
      </c>
      <c r="D459" t="s">
        <v>154</v>
      </c>
      <c r="E459" t="s">
        <v>154</v>
      </c>
      <c r="F459">
        <v>0</v>
      </c>
      <c r="G459" t="s">
        <v>154</v>
      </c>
      <c r="H459" t="s">
        <v>154</v>
      </c>
      <c r="I459">
        <v>0</v>
      </c>
      <c r="J459">
        <v>0</v>
      </c>
      <c r="L459">
        <v>0</v>
      </c>
      <c r="M459">
        <v>-32768</v>
      </c>
      <c r="N459">
        <v>32767</v>
      </c>
      <c r="O459">
        <v>0</v>
      </c>
      <c r="P459">
        <v>0</v>
      </c>
      <c r="Q459" t="s">
        <v>155</v>
      </c>
      <c r="R459">
        <v>0</v>
      </c>
      <c r="S459">
        <v>1</v>
      </c>
      <c r="T459" t="s">
        <v>155</v>
      </c>
      <c r="U459">
        <v>0</v>
      </c>
      <c r="V459">
        <v>1</v>
      </c>
      <c r="W459" t="s">
        <v>155</v>
      </c>
      <c r="X459">
        <v>0</v>
      </c>
      <c r="Y459">
        <v>1</v>
      </c>
      <c r="Z459" t="s">
        <v>155</v>
      </c>
      <c r="AA459">
        <v>0</v>
      </c>
      <c r="AB459">
        <v>1</v>
      </c>
      <c r="AC459" t="s">
        <v>155</v>
      </c>
      <c r="AD459">
        <v>0</v>
      </c>
      <c r="AE459">
        <v>1</v>
      </c>
      <c r="AF459" t="s">
        <v>155</v>
      </c>
      <c r="AG459">
        <v>0</v>
      </c>
      <c r="AH459">
        <v>1</v>
      </c>
      <c r="AI459">
        <v>0</v>
      </c>
      <c r="AJ459" t="s">
        <v>155</v>
      </c>
      <c r="AK459">
        <v>0</v>
      </c>
      <c r="AL459">
        <v>1</v>
      </c>
      <c r="AM459" t="s">
        <v>4774</v>
      </c>
      <c r="AN459">
        <v>-32768</v>
      </c>
      <c r="AO459">
        <v>32767</v>
      </c>
      <c r="AP459" t="s">
        <v>4775</v>
      </c>
      <c r="AQ459" t="s">
        <v>157</v>
      </c>
      <c r="AR459" t="s">
        <v>158</v>
      </c>
      <c r="AS459" t="str">
        <f>VLOOKUP('intouch变量（整型） '!$A459,基本表格!$G:$Q,3,FALSE)</f>
        <v>DB100,INT754</v>
      </c>
      <c r="AT459" t="str">
        <f>VLOOKUP('intouch变量（整型） '!$A459,基本表格!$G:$Q,10,FALSE)</f>
        <v>Yes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</row>
    <row r="460" spans="1:55">
      <c r="A460" t="s">
        <v>5233</v>
      </c>
      <c r="B460" s="11" t="str">
        <f t="shared" si="7"/>
        <v>CHPF</v>
      </c>
      <c r="C460" s="11" t="str">
        <f>VLOOKUP('intouch变量（整型） '!$A460,基本表格!$G:$Q,2,FALSE)</f>
        <v>2122+P2-M3 2#双螺旋运输机A 反馈转速 实际内码</v>
      </c>
      <c r="D460" t="s">
        <v>154</v>
      </c>
      <c r="E460" t="s">
        <v>154</v>
      </c>
      <c r="F460">
        <v>0</v>
      </c>
      <c r="G460" t="s">
        <v>154</v>
      </c>
      <c r="H460" t="s">
        <v>154</v>
      </c>
      <c r="I460">
        <v>0</v>
      </c>
      <c r="J460">
        <v>0</v>
      </c>
      <c r="L460">
        <v>0</v>
      </c>
      <c r="M460">
        <v>-32768</v>
      </c>
      <c r="N460">
        <v>32767</v>
      </c>
      <c r="O460">
        <v>0</v>
      </c>
      <c r="P460">
        <v>0</v>
      </c>
      <c r="Q460" t="s">
        <v>155</v>
      </c>
      <c r="R460">
        <v>0</v>
      </c>
      <c r="S460">
        <v>1</v>
      </c>
      <c r="T460" t="s">
        <v>155</v>
      </c>
      <c r="U460">
        <v>0</v>
      </c>
      <c r="V460">
        <v>1</v>
      </c>
      <c r="W460" t="s">
        <v>155</v>
      </c>
      <c r="X460">
        <v>0</v>
      </c>
      <c r="Y460">
        <v>1</v>
      </c>
      <c r="Z460" t="s">
        <v>155</v>
      </c>
      <c r="AA460">
        <v>0</v>
      </c>
      <c r="AB460">
        <v>1</v>
      </c>
      <c r="AC460" t="s">
        <v>155</v>
      </c>
      <c r="AD460">
        <v>0</v>
      </c>
      <c r="AE460">
        <v>1</v>
      </c>
      <c r="AF460" t="s">
        <v>155</v>
      </c>
      <c r="AG460">
        <v>0</v>
      </c>
      <c r="AH460">
        <v>1</v>
      </c>
      <c r="AI460">
        <v>0</v>
      </c>
      <c r="AJ460" t="s">
        <v>155</v>
      </c>
      <c r="AK460">
        <v>0</v>
      </c>
      <c r="AL460">
        <v>1</v>
      </c>
      <c r="AM460" t="s">
        <v>4774</v>
      </c>
      <c r="AN460">
        <v>-32768</v>
      </c>
      <c r="AO460">
        <v>32767</v>
      </c>
      <c r="AP460" t="s">
        <v>4775</v>
      </c>
      <c r="AQ460" t="s">
        <v>157</v>
      </c>
      <c r="AR460" t="s">
        <v>158</v>
      </c>
      <c r="AS460" t="str">
        <f>VLOOKUP('intouch变量（整型） '!$A460,基本表格!$G:$Q,3,FALSE)</f>
        <v>DB100,INT802</v>
      </c>
      <c r="AT460" t="str">
        <f>VLOOKUP('intouch变量（整型） '!$A460,基本表格!$G:$Q,10,FALSE)</f>
        <v>Yes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</row>
    <row r="461" spans="1:55">
      <c r="A461" t="s">
        <v>5234</v>
      </c>
      <c r="B461" s="11" t="str">
        <f t="shared" si="7"/>
        <v>CHPF</v>
      </c>
      <c r="C461" s="11" t="str">
        <f>VLOOKUP('intouch变量（整型） '!$A461,基本表格!$G:$Q,2,FALSE)</f>
        <v>2122+P2-M3 2#双螺旋运输机A 反馈电流 实际内码</v>
      </c>
      <c r="D461" t="s">
        <v>154</v>
      </c>
      <c r="E461" t="s">
        <v>154</v>
      </c>
      <c r="F461">
        <v>0</v>
      </c>
      <c r="G461" t="s">
        <v>154</v>
      </c>
      <c r="H461" t="s">
        <v>154</v>
      </c>
      <c r="I461">
        <v>0</v>
      </c>
      <c r="J461">
        <v>0</v>
      </c>
      <c r="L461">
        <v>0</v>
      </c>
      <c r="M461">
        <v>-32768</v>
      </c>
      <c r="N461">
        <v>32767</v>
      </c>
      <c r="O461">
        <v>0</v>
      </c>
      <c r="P461">
        <v>0</v>
      </c>
      <c r="Q461" t="s">
        <v>155</v>
      </c>
      <c r="R461">
        <v>0</v>
      </c>
      <c r="S461">
        <v>1</v>
      </c>
      <c r="T461" t="s">
        <v>155</v>
      </c>
      <c r="U461">
        <v>0</v>
      </c>
      <c r="V461">
        <v>1</v>
      </c>
      <c r="W461" t="s">
        <v>155</v>
      </c>
      <c r="X461">
        <v>0</v>
      </c>
      <c r="Y461">
        <v>1</v>
      </c>
      <c r="Z461" t="s">
        <v>155</v>
      </c>
      <c r="AA461">
        <v>0</v>
      </c>
      <c r="AB461">
        <v>1</v>
      </c>
      <c r="AC461" t="s">
        <v>155</v>
      </c>
      <c r="AD461">
        <v>0</v>
      </c>
      <c r="AE461">
        <v>1</v>
      </c>
      <c r="AF461" t="s">
        <v>155</v>
      </c>
      <c r="AG461">
        <v>0</v>
      </c>
      <c r="AH461">
        <v>1</v>
      </c>
      <c r="AI461">
        <v>0</v>
      </c>
      <c r="AJ461" t="s">
        <v>155</v>
      </c>
      <c r="AK461">
        <v>0</v>
      </c>
      <c r="AL461">
        <v>1</v>
      </c>
      <c r="AM461" t="s">
        <v>4774</v>
      </c>
      <c r="AN461">
        <v>-32768</v>
      </c>
      <c r="AO461">
        <v>32767</v>
      </c>
      <c r="AP461" t="s">
        <v>4775</v>
      </c>
      <c r="AQ461" t="s">
        <v>157</v>
      </c>
      <c r="AR461" t="s">
        <v>158</v>
      </c>
      <c r="AS461" t="str">
        <f>VLOOKUP('intouch变量（整型） '!$A461,基本表格!$G:$Q,3,FALSE)</f>
        <v>DB100,INT852</v>
      </c>
      <c r="AT461" t="str">
        <f>VLOOKUP('intouch变量（整型） '!$A461,基本表格!$G:$Q,10,FALSE)</f>
        <v>Yes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</row>
    <row r="462" spans="1:55">
      <c r="A462" t="s">
        <v>5235</v>
      </c>
      <c r="B462" s="11" t="str">
        <f t="shared" si="7"/>
        <v>CHPF</v>
      </c>
      <c r="C462" s="11" t="str">
        <f>VLOOKUP('intouch变量（整型） '!$A462,基本表格!$G:$Q,2,FALSE)</f>
        <v>2122+P2-M4 2#双螺旋运输机B 电机控制 断链超时时间 秒</v>
      </c>
      <c r="D462" t="s">
        <v>154</v>
      </c>
      <c r="E462" t="s">
        <v>154</v>
      </c>
      <c r="F462">
        <v>0</v>
      </c>
      <c r="G462" t="s">
        <v>154</v>
      </c>
      <c r="H462" t="s">
        <v>154</v>
      </c>
      <c r="I462">
        <v>0</v>
      </c>
      <c r="J462">
        <v>0</v>
      </c>
      <c r="L462">
        <v>0</v>
      </c>
      <c r="M462">
        <v>-32768</v>
      </c>
      <c r="N462">
        <v>32767</v>
      </c>
      <c r="O462">
        <v>0</v>
      </c>
      <c r="P462">
        <v>0</v>
      </c>
      <c r="Q462" t="s">
        <v>155</v>
      </c>
      <c r="R462">
        <v>0</v>
      </c>
      <c r="S462">
        <v>1</v>
      </c>
      <c r="T462" t="s">
        <v>155</v>
      </c>
      <c r="U462">
        <v>0</v>
      </c>
      <c r="V462">
        <v>1</v>
      </c>
      <c r="W462" t="s">
        <v>155</v>
      </c>
      <c r="X462">
        <v>0</v>
      </c>
      <c r="Y462">
        <v>1</v>
      </c>
      <c r="Z462" t="s">
        <v>155</v>
      </c>
      <c r="AA462">
        <v>0</v>
      </c>
      <c r="AB462">
        <v>1</v>
      </c>
      <c r="AC462" t="s">
        <v>155</v>
      </c>
      <c r="AD462">
        <v>0</v>
      </c>
      <c r="AE462">
        <v>1</v>
      </c>
      <c r="AF462" t="s">
        <v>155</v>
      </c>
      <c r="AG462">
        <v>0</v>
      </c>
      <c r="AH462">
        <v>1</v>
      </c>
      <c r="AI462">
        <v>0</v>
      </c>
      <c r="AJ462" t="s">
        <v>155</v>
      </c>
      <c r="AK462">
        <v>0</v>
      </c>
      <c r="AL462">
        <v>1</v>
      </c>
      <c r="AM462" t="s">
        <v>4774</v>
      </c>
      <c r="AN462">
        <v>-32768</v>
      </c>
      <c r="AO462">
        <v>32767</v>
      </c>
      <c r="AP462" t="s">
        <v>4775</v>
      </c>
      <c r="AQ462" t="s">
        <v>157</v>
      </c>
      <c r="AR462" t="s">
        <v>158</v>
      </c>
      <c r="AS462" t="str">
        <f>VLOOKUP('intouch变量（整型） '!$A462,基本表格!$G:$Q,3,FALSE)</f>
        <v>DB100,INT904</v>
      </c>
      <c r="AT462" t="str">
        <f>VLOOKUP('intouch变量（整型） '!$A462,基本表格!$G:$Q,10,FALSE)</f>
        <v>No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</row>
    <row r="463" spans="1:55">
      <c r="A463" t="s">
        <v>5236</v>
      </c>
      <c r="B463" s="11" t="str">
        <f t="shared" si="7"/>
        <v>CHPF</v>
      </c>
      <c r="C463" s="11" t="str">
        <f>VLOOKUP('intouch变量（整型） '!$A463,基本表格!$G:$Q,2,FALSE)</f>
        <v>2122+P2-M4 2#双螺旋运输机B 电机控制 堵料检测时间 秒</v>
      </c>
      <c r="D463" t="s">
        <v>154</v>
      </c>
      <c r="E463" t="s">
        <v>154</v>
      </c>
      <c r="F463">
        <v>0</v>
      </c>
      <c r="G463" t="s">
        <v>154</v>
      </c>
      <c r="H463" t="s">
        <v>154</v>
      </c>
      <c r="I463">
        <v>0</v>
      </c>
      <c r="J463">
        <v>0</v>
      </c>
      <c r="L463">
        <v>0</v>
      </c>
      <c r="M463">
        <v>-32768</v>
      </c>
      <c r="N463">
        <v>32767</v>
      </c>
      <c r="O463">
        <v>0</v>
      </c>
      <c r="P463">
        <v>0</v>
      </c>
      <c r="Q463" t="s">
        <v>155</v>
      </c>
      <c r="R463">
        <v>0</v>
      </c>
      <c r="S463">
        <v>1</v>
      </c>
      <c r="T463" t="s">
        <v>155</v>
      </c>
      <c r="U463">
        <v>0</v>
      </c>
      <c r="V463">
        <v>1</v>
      </c>
      <c r="W463" t="s">
        <v>155</v>
      </c>
      <c r="X463">
        <v>0</v>
      </c>
      <c r="Y463">
        <v>1</v>
      </c>
      <c r="Z463" t="s">
        <v>155</v>
      </c>
      <c r="AA463">
        <v>0</v>
      </c>
      <c r="AB463">
        <v>1</v>
      </c>
      <c r="AC463" t="s">
        <v>155</v>
      </c>
      <c r="AD463">
        <v>0</v>
      </c>
      <c r="AE463">
        <v>1</v>
      </c>
      <c r="AF463" t="s">
        <v>155</v>
      </c>
      <c r="AG463">
        <v>0</v>
      </c>
      <c r="AH463">
        <v>1</v>
      </c>
      <c r="AI463">
        <v>0</v>
      </c>
      <c r="AJ463" t="s">
        <v>155</v>
      </c>
      <c r="AK463">
        <v>0</v>
      </c>
      <c r="AL463">
        <v>1</v>
      </c>
      <c r="AM463" t="s">
        <v>4774</v>
      </c>
      <c r="AN463">
        <v>-32768</v>
      </c>
      <c r="AO463">
        <v>32767</v>
      </c>
      <c r="AP463" t="s">
        <v>4775</v>
      </c>
      <c r="AQ463" t="s">
        <v>157</v>
      </c>
      <c r="AR463" t="s">
        <v>158</v>
      </c>
      <c r="AS463" t="str">
        <f>VLOOKUP('intouch变量（整型） '!$A463,基本表格!$G:$Q,3,FALSE)</f>
        <v>DB100,INT906</v>
      </c>
      <c r="AT463" t="str">
        <f>VLOOKUP('intouch变量（整型） '!$A463,基本表格!$G:$Q,10,FALSE)</f>
        <v>No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</row>
    <row r="464" spans="1:55">
      <c r="A464" t="s">
        <v>5237</v>
      </c>
      <c r="B464" s="11" t="str">
        <f t="shared" si="7"/>
        <v>CHPF</v>
      </c>
      <c r="C464" s="11" t="str">
        <f>VLOOKUP('intouch变量（整型） '!$A464,基本表格!$G:$Q,2,FALSE)</f>
        <v>2122+P2-M4 2#双螺旋运输机B 电机控制 左跑偏检测时间</v>
      </c>
      <c r="D464" t="s">
        <v>154</v>
      </c>
      <c r="E464" t="s">
        <v>154</v>
      </c>
      <c r="F464">
        <v>0</v>
      </c>
      <c r="G464" t="s">
        <v>154</v>
      </c>
      <c r="H464" t="s">
        <v>154</v>
      </c>
      <c r="I464">
        <v>0</v>
      </c>
      <c r="J464">
        <v>0</v>
      </c>
      <c r="L464">
        <v>0</v>
      </c>
      <c r="M464">
        <v>-32768</v>
      </c>
      <c r="N464">
        <v>32767</v>
      </c>
      <c r="O464">
        <v>0</v>
      </c>
      <c r="P464">
        <v>0</v>
      </c>
      <c r="Q464" t="s">
        <v>155</v>
      </c>
      <c r="R464">
        <v>0</v>
      </c>
      <c r="S464">
        <v>1</v>
      </c>
      <c r="T464" t="s">
        <v>155</v>
      </c>
      <c r="U464">
        <v>0</v>
      </c>
      <c r="V464">
        <v>1</v>
      </c>
      <c r="W464" t="s">
        <v>155</v>
      </c>
      <c r="X464">
        <v>0</v>
      </c>
      <c r="Y464">
        <v>1</v>
      </c>
      <c r="Z464" t="s">
        <v>155</v>
      </c>
      <c r="AA464">
        <v>0</v>
      </c>
      <c r="AB464">
        <v>1</v>
      </c>
      <c r="AC464" t="s">
        <v>155</v>
      </c>
      <c r="AD464">
        <v>0</v>
      </c>
      <c r="AE464">
        <v>1</v>
      </c>
      <c r="AF464" t="s">
        <v>155</v>
      </c>
      <c r="AG464">
        <v>0</v>
      </c>
      <c r="AH464">
        <v>1</v>
      </c>
      <c r="AI464">
        <v>0</v>
      </c>
      <c r="AJ464" t="s">
        <v>155</v>
      </c>
      <c r="AK464">
        <v>0</v>
      </c>
      <c r="AL464">
        <v>1</v>
      </c>
      <c r="AM464" t="s">
        <v>4774</v>
      </c>
      <c r="AN464">
        <v>-32768</v>
      </c>
      <c r="AO464">
        <v>32767</v>
      </c>
      <c r="AP464" t="s">
        <v>4775</v>
      </c>
      <c r="AQ464" t="s">
        <v>157</v>
      </c>
      <c r="AR464" t="s">
        <v>158</v>
      </c>
      <c r="AS464" t="str">
        <f>VLOOKUP('intouch变量（整型） '!$A464,基本表格!$G:$Q,3,FALSE)</f>
        <v>DB100,INT910</v>
      </c>
      <c r="AT464" t="str">
        <f>VLOOKUP('intouch变量（整型） '!$A464,基本表格!$G:$Q,10,FALSE)</f>
        <v>No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</row>
    <row r="465" spans="1:55">
      <c r="A465" t="s">
        <v>5238</v>
      </c>
      <c r="B465" s="11" t="str">
        <f t="shared" si="7"/>
        <v>CHPF</v>
      </c>
      <c r="C465" s="11" t="str">
        <f>VLOOKUP('intouch变量（整型） '!$A465,基本表格!$G:$Q,2,FALSE)</f>
        <v>2122+P2-M4 2#双螺旋运输机B 电机控制 右跑偏检测时间</v>
      </c>
      <c r="D465" t="s">
        <v>154</v>
      </c>
      <c r="E465" t="s">
        <v>154</v>
      </c>
      <c r="F465">
        <v>0</v>
      </c>
      <c r="G465" t="s">
        <v>154</v>
      </c>
      <c r="H465" t="s">
        <v>154</v>
      </c>
      <c r="I465">
        <v>0</v>
      </c>
      <c r="J465">
        <v>0</v>
      </c>
      <c r="L465">
        <v>0</v>
      </c>
      <c r="M465">
        <v>-32768</v>
      </c>
      <c r="N465">
        <v>32767</v>
      </c>
      <c r="O465">
        <v>0</v>
      </c>
      <c r="P465">
        <v>0</v>
      </c>
      <c r="Q465" t="s">
        <v>155</v>
      </c>
      <c r="R465">
        <v>0</v>
      </c>
      <c r="S465">
        <v>1</v>
      </c>
      <c r="T465" t="s">
        <v>155</v>
      </c>
      <c r="U465">
        <v>0</v>
      </c>
      <c r="V465">
        <v>1</v>
      </c>
      <c r="W465" t="s">
        <v>155</v>
      </c>
      <c r="X465">
        <v>0</v>
      </c>
      <c r="Y465">
        <v>1</v>
      </c>
      <c r="Z465" t="s">
        <v>155</v>
      </c>
      <c r="AA465">
        <v>0</v>
      </c>
      <c r="AB465">
        <v>1</v>
      </c>
      <c r="AC465" t="s">
        <v>155</v>
      </c>
      <c r="AD465">
        <v>0</v>
      </c>
      <c r="AE465">
        <v>1</v>
      </c>
      <c r="AF465" t="s">
        <v>155</v>
      </c>
      <c r="AG465">
        <v>0</v>
      </c>
      <c r="AH465">
        <v>1</v>
      </c>
      <c r="AI465">
        <v>0</v>
      </c>
      <c r="AJ465" t="s">
        <v>155</v>
      </c>
      <c r="AK465">
        <v>0</v>
      </c>
      <c r="AL465">
        <v>1</v>
      </c>
      <c r="AM465" t="s">
        <v>4774</v>
      </c>
      <c r="AN465">
        <v>-32768</v>
      </c>
      <c r="AO465">
        <v>32767</v>
      </c>
      <c r="AP465" t="s">
        <v>4775</v>
      </c>
      <c r="AQ465" t="s">
        <v>157</v>
      </c>
      <c r="AR465" t="s">
        <v>158</v>
      </c>
      <c r="AS465" t="str">
        <f>VLOOKUP('intouch变量（整型） '!$A465,基本表格!$G:$Q,3,FALSE)</f>
        <v>DB100,INT914</v>
      </c>
      <c r="AT465" t="str">
        <f>VLOOKUP('intouch变量（整型） '!$A465,基本表格!$G:$Q,10,FALSE)</f>
        <v>No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</row>
    <row r="466" spans="1:55">
      <c r="A466" t="s">
        <v>5239</v>
      </c>
      <c r="B466" s="11" t="str">
        <f t="shared" si="7"/>
        <v>CHPF</v>
      </c>
      <c r="C466" s="11" t="str">
        <f>VLOOKUP('intouch变量（整型） '!$A466,基本表格!$G:$Q,2,FALSE)</f>
        <v>2122+P2-M4 2#双螺旋运输机B 电机控制 联动启动延时</v>
      </c>
      <c r="D466" t="s">
        <v>154</v>
      </c>
      <c r="E466" t="s">
        <v>154</v>
      </c>
      <c r="F466">
        <v>0</v>
      </c>
      <c r="G466" t="s">
        <v>154</v>
      </c>
      <c r="H466" t="s">
        <v>154</v>
      </c>
      <c r="I466">
        <v>0</v>
      </c>
      <c r="J466">
        <v>0</v>
      </c>
      <c r="L466">
        <v>0</v>
      </c>
      <c r="M466">
        <v>-32768</v>
      </c>
      <c r="N466">
        <v>32767</v>
      </c>
      <c r="O466">
        <v>0</v>
      </c>
      <c r="P466">
        <v>0</v>
      </c>
      <c r="Q466" t="s">
        <v>155</v>
      </c>
      <c r="R466">
        <v>0</v>
      </c>
      <c r="S466">
        <v>1</v>
      </c>
      <c r="T466" t="s">
        <v>155</v>
      </c>
      <c r="U466">
        <v>0</v>
      </c>
      <c r="V466">
        <v>1</v>
      </c>
      <c r="W466" t="s">
        <v>155</v>
      </c>
      <c r="X466">
        <v>0</v>
      </c>
      <c r="Y466">
        <v>1</v>
      </c>
      <c r="Z466" t="s">
        <v>155</v>
      </c>
      <c r="AA466">
        <v>0</v>
      </c>
      <c r="AB466">
        <v>1</v>
      </c>
      <c r="AC466" t="s">
        <v>155</v>
      </c>
      <c r="AD466">
        <v>0</v>
      </c>
      <c r="AE466">
        <v>1</v>
      </c>
      <c r="AF466" t="s">
        <v>155</v>
      </c>
      <c r="AG466">
        <v>0</v>
      </c>
      <c r="AH466">
        <v>1</v>
      </c>
      <c r="AI466">
        <v>0</v>
      </c>
      <c r="AJ466" t="s">
        <v>155</v>
      </c>
      <c r="AK466">
        <v>0</v>
      </c>
      <c r="AL466">
        <v>1</v>
      </c>
      <c r="AM466" t="s">
        <v>4774</v>
      </c>
      <c r="AN466">
        <v>-32768</v>
      </c>
      <c r="AO466">
        <v>32767</v>
      </c>
      <c r="AP466" t="s">
        <v>4775</v>
      </c>
      <c r="AQ466" t="s">
        <v>157</v>
      </c>
      <c r="AR466" t="s">
        <v>158</v>
      </c>
      <c r="AS466" t="str">
        <f>VLOOKUP('intouch变量（整型） '!$A466,基本表格!$G:$Q,3,FALSE)</f>
        <v>DB100,INT918</v>
      </c>
      <c r="AT466" t="str">
        <f>VLOOKUP('intouch变量（整型） '!$A466,基本表格!$G:$Q,10,FALSE)</f>
        <v>No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</row>
    <row r="467" spans="1:55">
      <c r="A467" t="s">
        <v>5240</v>
      </c>
      <c r="B467" s="11" t="str">
        <f t="shared" si="7"/>
        <v>CHPF</v>
      </c>
      <c r="C467" s="11" t="str">
        <f>VLOOKUP('intouch变量（整型） '!$A467,基本表格!$G:$Q,2,FALSE)</f>
        <v>2122+P2-M4 2#双螺旋运输机B 电机控制 起动转换时间 秒</v>
      </c>
      <c r="D467" t="s">
        <v>154</v>
      </c>
      <c r="E467" t="s">
        <v>154</v>
      </c>
      <c r="F467">
        <v>0</v>
      </c>
      <c r="G467" t="s">
        <v>154</v>
      </c>
      <c r="H467" t="s">
        <v>154</v>
      </c>
      <c r="I467">
        <v>0</v>
      </c>
      <c r="J467">
        <v>0</v>
      </c>
      <c r="L467">
        <v>0</v>
      </c>
      <c r="M467">
        <v>-32768</v>
      </c>
      <c r="N467">
        <v>32767</v>
      </c>
      <c r="O467">
        <v>0</v>
      </c>
      <c r="P467">
        <v>0</v>
      </c>
      <c r="Q467" t="s">
        <v>155</v>
      </c>
      <c r="R467">
        <v>0</v>
      </c>
      <c r="S467">
        <v>1</v>
      </c>
      <c r="T467" t="s">
        <v>155</v>
      </c>
      <c r="U467">
        <v>0</v>
      </c>
      <c r="V467">
        <v>1</v>
      </c>
      <c r="W467" t="s">
        <v>155</v>
      </c>
      <c r="X467">
        <v>0</v>
      </c>
      <c r="Y467">
        <v>1</v>
      </c>
      <c r="Z467" t="s">
        <v>155</v>
      </c>
      <c r="AA467">
        <v>0</v>
      </c>
      <c r="AB467">
        <v>1</v>
      </c>
      <c r="AC467" t="s">
        <v>155</v>
      </c>
      <c r="AD467">
        <v>0</v>
      </c>
      <c r="AE467">
        <v>1</v>
      </c>
      <c r="AF467" t="s">
        <v>155</v>
      </c>
      <c r="AG467">
        <v>0</v>
      </c>
      <c r="AH467">
        <v>1</v>
      </c>
      <c r="AI467">
        <v>0</v>
      </c>
      <c r="AJ467" t="s">
        <v>155</v>
      </c>
      <c r="AK467">
        <v>0</v>
      </c>
      <c r="AL467">
        <v>1</v>
      </c>
      <c r="AM467" t="s">
        <v>4774</v>
      </c>
      <c r="AN467">
        <v>-32768</v>
      </c>
      <c r="AO467">
        <v>32767</v>
      </c>
      <c r="AP467" t="s">
        <v>4775</v>
      </c>
      <c r="AQ467" t="s">
        <v>157</v>
      </c>
      <c r="AR467" t="s">
        <v>158</v>
      </c>
      <c r="AS467" t="str">
        <f>VLOOKUP('intouch变量（整型） '!$A467,基本表格!$G:$Q,3,FALSE)</f>
        <v>DB100,INT920</v>
      </c>
      <c r="AT467" t="str">
        <f>VLOOKUP('intouch变量（整型） '!$A467,基本表格!$G:$Q,10,FALSE)</f>
        <v>No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</row>
    <row r="468" spans="1:55">
      <c r="A468" t="s">
        <v>5241</v>
      </c>
      <c r="B468" s="11" t="str">
        <f t="shared" si="7"/>
        <v>CHPF</v>
      </c>
      <c r="C468" s="11" t="str">
        <f>VLOOKUP('intouch变量（整型） '!$A468,基本表格!$G:$Q,2,FALSE)</f>
        <v>2122+P2-M4 2#双螺旋运输机B 给定频率 实际内码</v>
      </c>
      <c r="D468" t="s">
        <v>154</v>
      </c>
      <c r="E468" t="s">
        <v>154</v>
      </c>
      <c r="F468">
        <v>0</v>
      </c>
      <c r="G468" t="s">
        <v>154</v>
      </c>
      <c r="H468" t="s">
        <v>154</v>
      </c>
      <c r="I468">
        <v>0</v>
      </c>
      <c r="J468">
        <v>0</v>
      </c>
      <c r="L468">
        <v>0</v>
      </c>
      <c r="M468">
        <v>-32768</v>
      </c>
      <c r="N468">
        <v>32767</v>
      </c>
      <c r="O468">
        <v>0</v>
      </c>
      <c r="P468">
        <v>0</v>
      </c>
      <c r="Q468" t="s">
        <v>155</v>
      </c>
      <c r="R468">
        <v>0</v>
      </c>
      <c r="S468">
        <v>1</v>
      </c>
      <c r="T468" t="s">
        <v>155</v>
      </c>
      <c r="U468">
        <v>0</v>
      </c>
      <c r="V468">
        <v>1</v>
      </c>
      <c r="W468" t="s">
        <v>155</v>
      </c>
      <c r="X468">
        <v>0</v>
      </c>
      <c r="Y468">
        <v>1</v>
      </c>
      <c r="Z468" t="s">
        <v>155</v>
      </c>
      <c r="AA468">
        <v>0</v>
      </c>
      <c r="AB468">
        <v>1</v>
      </c>
      <c r="AC468" t="s">
        <v>155</v>
      </c>
      <c r="AD468">
        <v>0</v>
      </c>
      <c r="AE468">
        <v>1</v>
      </c>
      <c r="AF468" t="s">
        <v>155</v>
      </c>
      <c r="AG468">
        <v>0</v>
      </c>
      <c r="AH468">
        <v>1</v>
      </c>
      <c r="AI468">
        <v>0</v>
      </c>
      <c r="AJ468" t="s">
        <v>155</v>
      </c>
      <c r="AK468">
        <v>0</v>
      </c>
      <c r="AL468">
        <v>1</v>
      </c>
      <c r="AM468" t="s">
        <v>4774</v>
      </c>
      <c r="AN468">
        <v>-32768</v>
      </c>
      <c r="AO468">
        <v>32767</v>
      </c>
      <c r="AP468" t="s">
        <v>4775</v>
      </c>
      <c r="AQ468" t="s">
        <v>157</v>
      </c>
      <c r="AR468" t="s">
        <v>158</v>
      </c>
      <c r="AS468" t="str">
        <f>VLOOKUP('intouch变量（整型） '!$A468,基本表格!$G:$Q,3,FALSE)</f>
        <v>DB100,INT952</v>
      </c>
      <c r="AT468" t="str">
        <f>VLOOKUP('intouch变量（整型） '!$A468,基本表格!$G:$Q,10,FALSE)</f>
        <v>Yes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</row>
    <row r="469" spans="1:55">
      <c r="A469" t="s">
        <v>5242</v>
      </c>
      <c r="B469" s="11" t="str">
        <f t="shared" si="7"/>
        <v>CHPF</v>
      </c>
      <c r="C469" s="11" t="str">
        <f>VLOOKUP('intouch变量（整型） '!$A469,基本表格!$G:$Q,2,FALSE)</f>
        <v>2122+P2-M4 2#双螺旋运输机B 反馈频率 实际内码</v>
      </c>
      <c r="D469" t="s">
        <v>154</v>
      </c>
      <c r="E469" t="s">
        <v>154</v>
      </c>
      <c r="F469">
        <v>0</v>
      </c>
      <c r="G469" t="s">
        <v>154</v>
      </c>
      <c r="H469" t="s">
        <v>154</v>
      </c>
      <c r="I469">
        <v>0</v>
      </c>
      <c r="J469">
        <v>0</v>
      </c>
      <c r="L469">
        <v>0</v>
      </c>
      <c r="M469">
        <v>-32768</v>
      </c>
      <c r="N469">
        <v>32767</v>
      </c>
      <c r="O469">
        <v>0</v>
      </c>
      <c r="P469">
        <v>0</v>
      </c>
      <c r="Q469" t="s">
        <v>155</v>
      </c>
      <c r="R469">
        <v>0</v>
      </c>
      <c r="S469">
        <v>1</v>
      </c>
      <c r="T469" t="s">
        <v>155</v>
      </c>
      <c r="U469">
        <v>0</v>
      </c>
      <c r="V469">
        <v>1</v>
      </c>
      <c r="W469" t="s">
        <v>155</v>
      </c>
      <c r="X469">
        <v>0</v>
      </c>
      <c r="Y469">
        <v>1</v>
      </c>
      <c r="Z469" t="s">
        <v>155</v>
      </c>
      <c r="AA469">
        <v>0</v>
      </c>
      <c r="AB469">
        <v>1</v>
      </c>
      <c r="AC469" t="s">
        <v>155</v>
      </c>
      <c r="AD469">
        <v>0</v>
      </c>
      <c r="AE469">
        <v>1</v>
      </c>
      <c r="AF469" t="s">
        <v>155</v>
      </c>
      <c r="AG469">
        <v>0</v>
      </c>
      <c r="AH469">
        <v>1</v>
      </c>
      <c r="AI469">
        <v>0</v>
      </c>
      <c r="AJ469" t="s">
        <v>155</v>
      </c>
      <c r="AK469">
        <v>0</v>
      </c>
      <c r="AL469">
        <v>1</v>
      </c>
      <c r="AM469" t="s">
        <v>4774</v>
      </c>
      <c r="AN469">
        <v>-32768</v>
      </c>
      <c r="AO469">
        <v>32767</v>
      </c>
      <c r="AP469" t="s">
        <v>4775</v>
      </c>
      <c r="AQ469" t="s">
        <v>157</v>
      </c>
      <c r="AR469" t="s">
        <v>158</v>
      </c>
      <c r="AS469" t="str">
        <f>VLOOKUP('intouch变量（整型） '!$A469,基本表格!$G:$Q,3,FALSE)</f>
        <v>DB100,INT1002</v>
      </c>
      <c r="AT469" t="str">
        <f>VLOOKUP('intouch变量（整型） '!$A469,基本表格!$G:$Q,10,FALSE)</f>
        <v>Yes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</row>
    <row r="470" spans="1:55">
      <c r="A470" t="s">
        <v>5243</v>
      </c>
      <c r="B470" s="11" t="str">
        <f t="shared" si="7"/>
        <v>CHPF</v>
      </c>
      <c r="C470" s="11" t="str">
        <f>VLOOKUP('intouch变量（整型） '!$A470,基本表格!$G:$Q,2,FALSE)</f>
        <v>2122+P2-M4 2#双螺旋运输机B 变频器通讯 警告</v>
      </c>
      <c r="D470" t="s">
        <v>154</v>
      </c>
      <c r="E470" t="s">
        <v>154</v>
      </c>
      <c r="F470">
        <v>0</v>
      </c>
      <c r="G470" t="s">
        <v>154</v>
      </c>
      <c r="H470" t="s">
        <v>154</v>
      </c>
      <c r="I470">
        <v>0</v>
      </c>
      <c r="J470">
        <v>0</v>
      </c>
      <c r="L470">
        <v>0</v>
      </c>
      <c r="M470">
        <v>-32768</v>
      </c>
      <c r="N470">
        <v>32767</v>
      </c>
      <c r="O470">
        <v>0</v>
      </c>
      <c r="P470">
        <v>0</v>
      </c>
      <c r="Q470" t="s">
        <v>155</v>
      </c>
      <c r="R470">
        <v>0</v>
      </c>
      <c r="S470">
        <v>1</v>
      </c>
      <c r="T470" t="s">
        <v>155</v>
      </c>
      <c r="U470">
        <v>0</v>
      </c>
      <c r="V470">
        <v>1</v>
      </c>
      <c r="W470" t="s">
        <v>155</v>
      </c>
      <c r="X470">
        <v>0</v>
      </c>
      <c r="Y470">
        <v>1</v>
      </c>
      <c r="Z470" t="s">
        <v>155</v>
      </c>
      <c r="AA470">
        <v>0</v>
      </c>
      <c r="AB470">
        <v>1</v>
      </c>
      <c r="AC470" t="s">
        <v>155</v>
      </c>
      <c r="AD470">
        <v>0</v>
      </c>
      <c r="AE470">
        <v>1</v>
      </c>
      <c r="AF470" t="s">
        <v>155</v>
      </c>
      <c r="AG470">
        <v>0</v>
      </c>
      <c r="AH470">
        <v>1</v>
      </c>
      <c r="AI470">
        <v>0</v>
      </c>
      <c r="AJ470" t="s">
        <v>155</v>
      </c>
      <c r="AK470">
        <v>0</v>
      </c>
      <c r="AL470">
        <v>1</v>
      </c>
      <c r="AM470" t="s">
        <v>4774</v>
      </c>
      <c r="AN470">
        <v>-32768</v>
      </c>
      <c r="AO470">
        <v>32767</v>
      </c>
      <c r="AP470" t="s">
        <v>4775</v>
      </c>
      <c r="AQ470" t="s">
        <v>157</v>
      </c>
      <c r="AR470" t="s">
        <v>158</v>
      </c>
      <c r="AS470" t="str">
        <f>VLOOKUP('intouch变量（整型） '!$A470,基本表格!$G:$Q,3,FALSE)</f>
        <v>DB100,INT1052</v>
      </c>
      <c r="AT470" t="str">
        <f>VLOOKUP('intouch变量（整型） '!$A470,基本表格!$G:$Q,10,FALSE)</f>
        <v>Yes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</row>
    <row r="471" spans="1:55">
      <c r="A471" t="s">
        <v>5244</v>
      </c>
      <c r="B471" s="11" t="str">
        <f t="shared" si="7"/>
        <v>CHPF</v>
      </c>
      <c r="C471" s="11" t="str">
        <f>VLOOKUP('intouch变量（整型） '!$A471,基本表格!$G:$Q,2,FALSE)</f>
        <v>2122+P2-M4 2#双螺旋运输机B 变频器通讯 报警代码</v>
      </c>
      <c r="D471" t="s">
        <v>154</v>
      </c>
      <c r="E471" t="s">
        <v>154</v>
      </c>
      <c r="F471">
        <v>0</v>
      </c>
      <c r="G471" t="s">
        <v>154</v>
      </c>
      <c r="H471" t="s">
        <v>154</v>
      </c>
      <c r="I471">
        <v>0</v>
      </c>
      <c r="J471">
        <v>0</v>
      </c>
      <c r="L471">
        <v>0</v>
      </c>
      <c r="M471">
        <v>-32768</v>
      </c>
      <c r="N471">
        <v>32767</v>
      </c>
      <c r="O471">
        <v>0</v>
      </c>
      <c r="P471">
        <v>0</v>
      </c>
      <c r="Q471" t="s">
        <v>155</v>
      </c>
      <c r="R471">
        <v>0</v>
      </c>
      <c r="S471">
        <v>1</v>
      </c>
      <c r="T471" t="s">
        <v>155</v>
      </c>
      <c r="U471">
        <v>0</v>
      </c>
      <c r="V471">
        <v>1</v>
      </c>
      <c r="W471" t="s">
        <v>155</v>
      </c>
      <c r="X471">
        <v>0</v>
      </c>
      <c r="Y471">
        <v>1</v>
      </c>
      <c r="Z471" t="s">
        <v>155</v>
      </c>
      <c r="AA471">
        <v>0</v>
      </c>
      <c r="AB471">
        <v>1</v>
      </c>
      <c r="AC471" t="s">
        <v>155</v>
      </c>
      <c r="AD471">
        <v>0</v>
      </c>
      <c r="AE471">
        <v>1</v>
      </c>
      <c r="AF471" t="s">
        <v>155</v>
      </c>
      <c r="AG471">
        <v>0</v>
      </c>
      <c r="AH471">
        <v>1</v>
      </c>
      <c r="AI471">
        <v>0</v>
      </c>
      <c r="AJ471" t="s">
        <v>155</v>
      </c>
      <c r="AK471">
        <v>0</v>
      </c>
      <c r="AL471">
        <v>1</v>
      </c>
      <c r="AM471" t="s">
        <v>4774</v>
      </c>
      <c r="AN471">
        <v>-32768</v>
      </c>
      <c r="AO471">
        <v>32767</v>
      </c>
      <c r="AP471" t="s">
        <v>4775</v>
      </c>
      <c r="AQ471" t="s">
        <v>157</v>
      </c>
      <c r="AR471" t="s">
        <v>158</v>
      </c>
      <c r="AS471" t="str">
        <f>VLOOKUP('intouch变量（整型） '!$A471,基本表格!$G:$Q,3,FALSE)</f>
        <v>DB100,INT1054</v>
      </c>
      <c r="AT471" t="str">
        <f>VLOOKUP('intouch变量（整型） '!$A471,基本表格!$G:$Q,10,FALSE)</f>
        <v>Yes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</row>
    <row r="472" spans="1:55">
      <c r="A472" t="s">
        <v>5245</v>
      </c>
      <c r="B472" s="11" t="str">
        <f t="shared" si="7"/>
        <v>CHPF</v>
      </c>
      <c r="C472" s="11" t="str">
        <f>VLOOKUP('intouch变量（整型） '!$A472,基本表格!$G:$Q,2,FALSE)</f>
        <v>2122+P2-M4 2#双螺旋运输机B 反馈转速 实际内码</v>
      </c>
      <c r="D472" t="s">
        <v>154</v>
      </c>
      <c r="E472" t="s">
        <v>154</v>
      </c>
      <c r="F472">
        <v>0</v>
      </c>
      <c r="G472" t="s">
        <v>154</v>
      </c>
      <c r="H472" t="s">
        <v>154</v>
      </c>
      <c r="I472">
        <v>0</v>
      </c>
      <c r="J472">
        <v>0</v>
      </c>
      <c r="L472">
        <v>0</v>
      </c>
      <c r="M472">
        <v>-32768</v>
      </c>
      <c r="N472">
        <v>32767</v>
      </c>
      <c r="O472">
        <v>0</v>
      </c>
      <c r="P472">
        <v>0</v>
      </c>
      <c r="Q472" t="s">
        <v>155</v>
      </c>
      <c r="R472">
        <v>0</v>
      </c>
      <c r="S472">
        <v>1</v>
      </c>
      <c r="T472" t="s">
        <v>155</v>
      </c>
      <c r="U472">
        <v>0</v>
      </c>
      <c r="V472">
        <v>1</v>
      </c>
      <c r="W472" t="s">
        <v>155</v>
      </c>
      <c r="X472">
        <v>0</v>
      </c>
      <c r="Y472">
        <v>1</v>
      </c>
      <c r="Z472" t="s">
        <v>155</v>
      </c>
      <c r="AA472">
        <v>0</v>
      </c>
      <c r="AB472">
        <v>1</v>
      </c>
      <c r="AC472" t="s">
        <v>155</v>
      </c>
      <c r="AD472">
        <v>0</v>
      </c>
      <c r="AE472">
        <v>1</v>
      </c>
      <c r="AF472" t="s">
        <v>155</v>
      </c>
      <c r="AG472">
        <v>0</v>
      </c>
      <c r="AH472">
        <v>1</v>
      </c>
      <c r="AI472">
        <v>0</v>
      </c>
      <c r="AJ472" t="s">
        <v>155</v>
      </c>
      <c r="AK472">
        <v>0</v>
      </c>
      <c r="AL472">
        <v>1</v>
      </c>
      <c r="AM472" t="s">
        <v>4774</v>
      </c>
      <c r="AN472">
        <v>-32768</v>
      </c>
      <c r="AO472">
        <v>32767</v>
      </c>
      <c r="AP472" t="s">
        <v>4775</v>
      </c>
      <c r="AQ472" t="s">
        <v>157</v>
      </c>
      <c r="AR472" t="s">
        <v>158</v>
      </c>
      <c r="AS472" t="str">
        <f>VLOOKUP('intouch变量（整型） '!$A472,基本表格!$G:$Q,3,FALSE)</f>
        <v>DB100,INT1102</v>
      </c>
      <c r="AT472" t="str">
        <f>VLOOKUP('intouch变量（整型） '!$A472,基本表格!$G:$Q,10,FALSE)</f>
        <v>Yes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</row>
    <row r="473" spans="1:55">
      <c r="A473" t="s">
        <v>5246</v>
      </c>
      <c r="B473" s="11" t="str">
        <f t="shared" si="7"/>
        <v>CHPF</v>
      </c>
      <c r="C473" s="11" t="str">
        <f>VLOOKUP('intouch变量（整型） '!$A473,基本表格!$G:$Q,2,FALSE)</f>
        <v>2122+P2-M4 2#双螺旋运输机B 反馈电流 实际内码</v>
      </c>
      <c r="D473" t="s">
        <v>154</v>
      </c>
      <c r="E473" t="s">
        <v>154</v>
      </c>
      <c r="F473">
        <v>0</v>
      </c>
      <c r="G473" t="s">
        <v>154</v>
      </c>
      <c r="H473" t="s">
        <v>154</v>
      </c>
      <c r="I473">
        <v>0</v>
      </c>
      <c r="J473">
        <v>0</v>
      </c>
      <c r="L473">
        <v>0</v>
      </c>
      <c r="M473">
        <v>-32768</v>
      </c>
      <c r="N473">
        <v>32767</v>
      </c>
      <c r="O473">
        <v>0</v>
      </c>
      <c r="P473">
        <v>0</v>
      </c>
      <c r="Q473" t="s">
        <v>155</v>
      </c>
      <c r="R473">
        <v>0</v>
      </c>
      <c r="S473">
        <v>1</v>
      </c>
      <c r="T473" t="s">
        <v>155</v>
      </c>
      <c r="U473">
        <v>0</v>
      </c>
      <c r="V473">
        <v>1</v>
      </c>
      <c r="W473" t="s">
        <v>155</v>
      </c>
      <c r="X473">
        <v>0</v>
      </c>
      <c r="Y473">
        <v>1</v>
      </c>
      <c r="Z473" t="s">
        <v>155</v>
      </c>
      <c r="AA473">
        <v>0</v>
      </c>
      <c r="AB473">
        <v>1</v>
      </c>
      <c r="AC473" t="s">
        <v>155</v>
      </c>
      <c r="AD473">
        <v>0</v>
      </c>
      <c r="AE473">
        <v>1</v>
      </c>
      <c r="AF473" t="s">
        <v>155</v>
      </c>
      <c r="AG473">
        <v>0</v>
      </c>
      <c r="AH473">
        <v>1</v>
      </c>
      <c r="AI473">
        <v>0</v>
      </c>
      <c r="AJ473" t="s">
        <v>155</v>
      </c>
      <c r="AK473">
        <v>0</v>
      </c>
      <c r="AL473">
        <v>1</v>
      </c>
      <c r="AM473" t="s">
        <v>4774</v>
      </c>
      <c r="AN473">
        <v>-32768</v>
      </c>
      <c r="AO473">
        <v>32767</v>
      </c>
      <c r="AP473" t="s">
        <v>4775</v>
      </c>
      <c r="AQ473" t="s">
        <v>157</v>
      </c>
      <c r="AR473" t="s">
        <v>158</v>
      </c>
      <c r="AS473" t="str">
        <f>VLOOKUP('intouch变量（整型） '!$A473,基本表格!$G:$Q,3,FALSE)</f>
        <v>DB100,INT1152</v>
      </c>
      <c r="AT473" t="str">
        <f>VLOOKUP('intouch变量（整型） '!$A473,基本表格!$G:$Q,10,FALSE)</f>
        <v>Yes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</row>
    <row r="474" spans="1:55">
      <c r="A474" t="s">
        <v>5247</v>
      </c>
      <c r="B474" s="11" t="str">
        <f t="shared" si="7"/>
        <v>CHPF</v>
      </c>
      <c r="C474" s="11" t="str">
        <f>VLOOKUP('intouch变量（整型） '!$A474,基本表格!$G:$Q,2,FALSE)</f>
        <v>2123+P2-M5 3#双螺旋运输机A 电机控制 断链超时时间 秒</v>
      </c>
      <c r="D474" t="s">
        <v>154</v>
      </c>
      <c r="E474" t="s">
        <v>154</v>
      </c>
      <c r="F474">
        <v>0</v>
      </c>
      <c r="G474" t="s">
        <v>154</v>
      </c>
      <c r="H474" t="s">
        <v>154</v>
      </c>
      <c r="I474">
        <v>0</v>
      </c>
      <c r="J474">
        <v>0</v>
      </c>
      <c r="L474">
        <v>0</v>
      </c>
      <c r="M474">
        <v>-32768</v>
      </c>
      <c r="N474">
        <v>32767</v>
      </c>
      <c r="O474">
        <v>0</v>
      </c>
      <c r="P474">
        <v>0</v>
      </c>
      <c r="Q474" t="s">
        <v>155</v>
      </c>
      <c r="R474">
        <v>0</v>
      </c>
      <c r="S474">
        <v>1</v>
      </c>
      <c r="T474" t="s">
        <v>155</v>
      </c>
      <c r="U474">
        <v>0</v>
      </c>
      <c r="V474">
        <v>1</v>
      </c>
      <c r="W474" t="s">
        <v>155</v>
      </c>
      <c r="X474">
        <v>0</v>
      </c>
      <c r="Y474">
        <v>1</v>
      </c>
      <c r="Z474" t="s">
        <v>155</v>
      </c>
      <c r="AA474">
        <v>0</v>
      </c>
      <c r="AB474">
        <v>1</v>
      </c>
      <c r="AC474" t="s">
        <v>155</v>
      </c>
      <c r="AD474">
        <v>0</v>
      </c>
      <c r="AE474">
        <v>1</v>
      </c>
      <c r="AF474" t="s">
        <v>155</v>
      </c>
      <c r="AG474">
        <v>0</v>
      </c>
      <c r="AH474">
        <v>1</v>
      </c>
      <c r="AI474">
        <v>0</v>
      </c>
      <c r="AJ474" t="s">
        <v>155</v>
      </c>
      <c r="AK474">
        <v>0</v>
      </c>
      <c r="AL474">
        <v>1</v>
      </c>
      <c r="AM474" t="s">
        <v>4774</v>
      </c>
      <c r="AN474">
        <v>-32768</v>
      </c>
      <c r="AO474">
        <v>32767</v>
      </c>
      <c r="AP474" t="s">
        <v>4775</v>
      </c>
      <c r="AQ474" t="s">
        <v>157</v>
      </c>
      <c r="AR474" t="s">
        <v>158</v>
      </c>
      <c r="AS474" t="str">
        <f>VLOOKUP('intouch变量（整型） '!$A474,基本表格!$G:$Q,3,FALSE)</f>
        <v>DB100,INT1204</v>
      </c>
      <c r="AT474" t="str">
        <f>VLOOKUP('intouch变量（整型） '!$A474,基本表格!$G:$Q,10,FALSE)</f>
        <v>No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</row>
    <row r="475" spans="1:55">
      <c r="A475" t="s">
        <v>5248</v>
      </c>
      <c r="B475" s="11" t="str">
        <f t="shared" si="7"/>
        <v>CHPF</v>
      </c>
      <c r="C475" s="11" t="str">
        <f>VLOOKUP('intouch变量（整型） '!$A475,基本表格!$G:$Q,2,FALSE)</f>
        <v>2123+P2-M5 3#双螺旋运输机A 电机控制 堵料检测时间 秒</v>
      </c>
      <c r="D475" t="s">
        <v>154</v>
      </c>
      <c r="E475" t="s">
        <v>154</v>
      </c>
      <c r="F475">
        <v>0</v>
      </c>
      <c r="G475" t="s">
        <v>154</v>
      </c>
      <c r="H475" t="s">
        <v>154</v>
      </c>
      <c r="I475">
        <v>0</v>
      </c>
      <c r="J475">
        <v>0</v>
      </c>
      <c r="L475">
        <v>0</v>
      </c>
      <c r="M475">
        <v>-32768</v>
      </c>
      <c r="N475">
        <v>32767</v>
      </c>
      <c r="O475">
        <v>0</v>
      </c>
      <c r="P475">
        <v>0</v>
      </c>
      <c r="Q475" t="s">
        <v>155</v>
      </c>
      <c r="R475">
        <v>0</v>
      </c>
      <c r="S475">
        <v>1</v>
      </c>
      <c r="T475" t="s">
        <v>155</v>
      </c>
      <c r="U475">
        <v>0</v>
      </c>
      <c r="V475">
        <v>1</v>
      </c>
      <c r="W475" t="s">
        <v>155</v>
      </c>
      <c r="X475">
        <v>0</v>
      </c>
      <c r="Y475">
        <v>1</v>
      </c>
      <c r="Z475" t="s">
        <v>155</v>
      </c>
      <c r="AA475">
        <v>0</v>
      </c>
      <c r="AB475">
        <v>1</v>
      </c>
      <c r="AC475" t="s">
        <v>155</v>
      </c>
      <c r="AD475">
        <v>0</v>
      </c>
      <c r="AE475">
        <v>1</v>
      </c>
      <c r="AF475" t="s">
        <v>155</v>
      </c>
      <c r="AG475">
        <v>0</v>
      </c>
      <c r="AH475">
        <v>1</v>
      </c>
      <c r="AI475">
        <v>0</v>
      </c>
      <c r="AJ475" t="s">
        <v>155</v>
      </c>
      <c r="AK475">
        <v>0</v>
      </c>
      <c r="AL475">
        <v>1</v>
      </c>
      <c r="AM475" t="s">
        <v>4774</v>
      </c>
      <c r="AN475">
        <v>-32768</v>
      </c>
      <c r="AO475">
        <v>32767</v>
      </c>
      <c r="AP475" t="s">
        <v>4775</v>
      </c>
      <c r="AQ475" t="s">
        <v>157</v>
      </c>
      <c r="AR475" t="s">
        <v>158</v>
      </c>
      <c r="AS475" t="str">
        <f>VLOOKUP('intouch变量（整型） '!$A475,基本表格!$G:$Q,3,FALSE)</f>
        <v>DB100,INT1206</v>
      </c>
      <c r="AT475" t="str">
        <f>VLOOKUP('intouch变量（整型） '!$A475,基本表格!$G:$Q,10,FALSE)</f>
        <v>No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</row>
    <row r="476" spans="1:55">
      <c r="A476" t="s">
        <v>5249</v>
      </c>
      <c r="B476" s="11" t="str">
        <f t="shared" si="7"/>
        <v>CHPF</v>
      </c>
      <c r="C476" s="11" t="str">
        <f>VLOOKUP('intouch变量（整型） '!$A476,基本表格!$G:$Q,2,FALSE)</f>
        <v>2123+P2-M5 3#双螺旋运输机A 电机控制 左跑偏检测时间</v>
      </c>
      <c r="D476" t="s">
        <v>154</v>
      </c>
      <c r="E476" t="s">
        <v>154</v>
      </c>
      <c r="F476">
        <v>0</v>
      </c>
      <c r="G476" t="s">
        <v>154</v>
      </c>
      <c r="H476" t="s">
        <v>154</v>
      </c>
      <c r="I476">
        <v>0</v>
      </c>
      <c r="J476">
        <v>0</v>
      </c>
      <c r="L476">
        <v>0</v>
      </c>
      <c r="M476">
        <v>-32768</v>
      </c>
      <c r="N476">
        <v>32767</v>
      </c>
      <c r="O476">
        <v>0</v>
      </c>
      <c r="P476">
        <v>0</v>
      </c>
      <c r="Q476" t="s">
        <v>155</v>
      </c>
      <c r="R476">
        <v>0</v>
      </c>
      <c r="S476">
        <v>1</v>
      </c>
      <c r="T476" t="s">
        <v>155</v>
      </c>
      <c r="U476">
        <v>0</v>
      </c>
      <c r="V476">
        <v>1</v>
      </c>
      <c r="W476" t="s">
        <v>155</v>
      </c>
      <c r="X476">
        <v>0</v>
      </c>
      <c r="Y476">
        <v>1</v>
      </c>
      <c r="Z476" t="s">
        <v>155</v>
      </c>
      <c r="AA476">
        <v>0</v>
      </c>
      <c r="AB476">
        <v>1</v>
      </c>
      <c r="AC476" t="s">
        <v>155</v>
      </c>
      <c r="AD476">
        <v>0</v>
      </c>
      <c r="AE476">
        <v>1</v>
      </c>
      <c r="AF476" t="s">
        <v>155</v>
      </c>
      <c r="AG476">
        <v>0</v>
      </c>
      <c r="AH476">
        <v>1</v>
      </c>
      <c r="AI476">
        <v>0</v>
      </c>
      <c r="AJ476" t="s">
        <v>155</v>
      </c>
      <c r="AK476">
        <v>0</v>
      </c>
      <c r="AL476">
        <v>1</v>
      </c>
      <c r="AM476" t="s">
        <v>4774</v>
      </c>
      <c r="AN476">
        <v>-32768</v>
      </c>
      <c r="AO476">
        <v>32767</v>
      </c>
      <c r="AP476" t="s">
        <v>4775</v>
      </c>
      <c r="AQ476" t="s">
        <v>157</v>
      </c>
      <c r="AR476" t="s">
        <v>158</v>
      </c>
      <c r="AS476" t="str">
        <f>VLOOKUP('intouch变量（整型） '!$A476,基本表格!$G:$Q,3,FALSE)</f>
        <v>DB100,INT1210</v>
      </c>
      <c r="AT476" t="str">
        <f>VLOOKUP('intouch变量（整型） '!$A476,基本表格!$G:$Q,10,FALSE)</f>
        <v>No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</row>
    <row r="477" spans="1:55">
      <c r="A477" t="s">
        <v>5250</v>
      </c>
      <c r="B477" s="11" t="str">
        <f t="shared" si="7"/>
        <v>CHPF</v>
      </c>
      <c r="C477" s="11" t="str">
        <f>VLOOKUP('intouch变量（整型） '!$A477,基本表格!$G:$Q,2,FALSE)</f>
        <v>2123+P2-M5 3#双螺旋运输机A 电机控制 右跑偏检测时间</v>
      </c>
      <c r="D477" t="s">
        <v>154</v>
      </c>
      <c r="E477" t="s">
        <v>154</v>
      </c>
      <c r="F477">
        <v>0</v>
      </c>
      <c r="G477" t="s">
        <v>154</v>
      </c>
      <c r="H477" t="s">
        <v>154</v>
      </c>
      <c r="I477">
        <v>0</v>
      </c>
      <c r="J477">
        <v>0</v>
      </c>
      <c r="L477">
        <v>0</v>
      </c>
      <c r="M477">
        <v>-32768</v>
      </c>
      <c r="N477">
        <v>32767</v>
      </c>
      <c r="O477">
        <v>0</v>
      </c>
      <c r="P477">
        <v>0</v>
      </c>
      <c r="Q477" t="s">
        <v>155</v>
      </c>
      <c r="R477">
        <v>0</v>
      </c>
      <c r="S477">
        <v>1</v>
      </c>
      <c r="T477" t="s">
        <v>155</v>
      </c>
      <c r="U477">
        <v>0</v>
      </c>
      <c r="V477">
        <v>1</v>
      </c>
      <c r="W477" t="s">
        <v>155</v>
      </c>
      <c r="X477">
        <v>0</v>
      </c>
      <c r="Y477">
        <v>1</v>
      </c>
      <c r="Z477" t="s">
        <v>155</v>
      </c>
      <c r="AA477">
        <v>0</v>
      </c>
      <c r="AB477">
        <v>1</v>
      </c>
      <c r="AC477" t="s">
        <v>155</v>
      </c>
      <c r="AD477">
        <v>0</v>
      </c>
      <c r="AE477">
        <v>1</v>
      </c>
      <c r="AF477" t="s">
        <v>155</v>
      </c>
      <c r="AG477">
        <v>0</v>
      </c>
      <c r="AH477">
        <v>1</v>
      </c>
      <c r="AI477">
        <v>0</v>
      </c>
      <c r="AJ477" t="s">
        <v>155</v>
      </c>
      <c r="AK477">
        <v>0</v>
      </c>
      <c r="AL477">
        <v>1</v>
      </c>
      <c r="AM477" t="s">
        <v>4774</v>
      </c>
      <c r="AN477">
        <v>-32768</v>
      </c>
      <c r="AO477">
        <v>32767</v>
      </c>
      <c r="AP477" t="s">
        <v>4775</v>
      </c>
      <c r="AQ477" t="s">
        <v>157</v>
      </c>
      <c r="AR477" t="s">
        <v>158</v>
      </c>
      <c r="AS477" t="str">
        <f>VLOOKUP('intouch变量（整型） '!$A477,基本表格!$G:$Q,3,FALSE)</f>
        <v>DB100,INT1214</v>
      </c>
      <c r="AT477" t="str">
        <f>VLOOKUP('intouch变量（整型） '!$A477,基本表格!$G:$Q,10,FALSE)</f>
        <v>No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</row>
    <row r="478" spans="1:55">
      <c r="A478" t="s">
        <v>5251</v>
      </c>
      <c r="B478" s="11" t="str">
        <f t="shared" si="7"/>
        <v>CHPF</v>
      </c>
      <c r="C478" s="11" t="str">
        <f>VLOOKUP('intouch变量（整型） '!$A478,基本表格!$G:$Q,2,FALSE)</f>
        <v>2123+P2-M5 3#双螺旋运输机A 电机控制 联动启动延时</v>
      </c>
      <c r="D478" t="s">
        <v>154</v>
      </c>
      <c r="E478" t="s">
        <v>154</v>
      </c>
      <c r="F478">
        <v>0</v>
      </c>
      <c r="G478" t="s">
        <v>154</v>
      </c>
      <c r="H478" t="s">
        <v>154</v>
      </c>
      <c r="I478">
        <v>0</v>
      </c>
      <c r="J478">
        <v>0</v>
      </c>
      <c r="L478">
        <v>0</v>
      </c>
      <c r="M478">
        <v>-32768</v>
      </c>
      <c r="N478">
        <v>32767</v>
      </c>
      <c r="O478">
        <v>0</v>
      </c>
      <c r="P478">
        <v>0</v>
      </c>
      <c r="Q478" t="s">
        <v>155</v>
      </c>
      <c r="R478">
        <v>0</v>
      </c>
      <c r="S478">
        <v>1</v>
      </c>
      <c r="T478" t="s">
        <v>155</v>
      </c>
      <c r="U478">
        <v>0</v>
      </c>
      <c r="V478">
        <v>1</v>
      </c>
      <c r="W478" t="s">
        <v>155</v>
      </c>
      <c r="X478">
        <v>0</v>
      </c>
      <c r="Y478">
        <v>1</v>
      </c>
      <c r="Z478" t="s">
        <v>155</v>
      </c>
      <c r="AA478">
        <v>0</v>
      </c>
      <c r="AB478">
        <v>1</v>
      </c>
      <c r="AC478" t="s">
        <v>155</v>
      </c>
      <c r="AD478">
        <v>0</v>
      </c>
      <c r="AE478">
        <v>1</v>
      </c>
      <c r="AF478" t="s">
        <v>155</v>
      </c>
      <c r="AG478">
        <v>0</v>
      </c>
      <c r="AH478">
        <v>1</v>
      </c>
      <c r="AI478">
        <v>0</v>
      </c>
      <c r="AJ478" t="s">
        <v>155</v>
      </c>
      <c r="AK478">
        <v>0</v>
      </c>
      <c r="AL478">
        <v>1</v>
      </c>
      <c r="AM478" t="s">
        <v>4774</v>
      </c>
      <c r="AN478">
        <v>-32768</v>
      </c>
      <c r="AO478">
        <v>32767</v>
      </c>
      <c r="AP478" t="s">
        <v>4775</v>
      </c>
      <c r="AQ478" t="s">
        <v>157</v>
      </c>
      <c r="AR478" t="s">
        <v>158</v>
      </c>
      <c r="AS478" t="str">
        <f>VLOOKUP('intouch变量（整型） '!$A478,基本表格!$G:$Q,3,FALSE)</f>
        <v>DB100,INT1218</v>
      </c>
      <c r="AT478" t="str">
        <f>VLOOKUP('intouch变量（整型） '!$A478,基本表格!$G:$Q,10,FALSE)</f>
        <v>No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</row>
    <row r="479" spans="1:55">
      <c r="A479" t="s">
        <v>5252</v>
      </c>
      <c r="B479" s="11" t="str">
        <f t="shared" si="7"/>
        <v>CHPF</v>
      </c>
      <c r="C479" s="11" t="str">
        <f>VLOOKUP('intouch变量（整型） '!$A479,基本表格!$G:$Q,2,FALSE)</f>
        <v>2123+P2-M5 3#双螺旋运输机A 电机控制 起动转换时间 秒</v>
      </c>
      <c r="D479" t="s">
        <v>154</v>
      </c>
      <c r="E479" t="s">
        <v>154</v>
      </c>
      <c r="F479">
        <v>0</v>
      </c>
      <c r="G479" t="s">
        <v>154</v>
      </c>
      <c r="H479" t="s">
        <v>154</v>
      </c>
      <c r="I479">
        <v>0</v>
      </c>
      <c r="J479">
        <v>0</v>
      </c>
      <c r="L479">
        <v>0</v>
      </c>
      <c r="M479">
        <v>-32768</v>
      </c>
      <c r="N479">
        <v>32767</v>
      </c>
      <c r="O479">
        <v>0</v>
      </c>
      <c r="P479">
        <v>0</v>
      </c>
      <c r="Q479" t="s">
        <v>155</v>
      </c>
      <c r="R479">
        <v>0</v>
      </c>
      <c r="S479">
        <v>1</v>
      </c>
      <c r="T479" t="s">
        <v>155</v>
      </c>
      <c r="U479">
        <v>0</v>
      </c>
      <c r="V479">
        <v>1</v>
      </c>
      <c r="W479" t="s">
        <v>155</v>
      </c>
      <c r="X479">
        <v>0</v>
      </c>
      <c r="Y479">
        <v>1</v>
      </c>
      <c r="Z479" t="s">
        <v>155</v>
      </c>
      <c r="AA479">
        <v>0</v>
      </c>
      <c r="AB479">
        <v>1</v>
      </c>
      <c r="AC479" t="s">
        <v>155</v>
      </c>
      <c r="AD479">
        <v>0</v>
      </c>
      <c r="AE479">
        <v>1</v>
      </c>
      <c r="AF479" t="s">
        <v>155</v>
      </c>
      <c r="AG479">
        <v>0</v>
      </c>
      <c r="AH479">
        <v>1</v>
      </c>
      <c r="AI479">
        <v>0</v>
      </c>
      <c r="AJ479" t="s">
        <v>155</v>
      </c>
      <c r="AK479">
        <v>0</v>
      </c>
      <c r="AL479">
        <v>1</v>
      </c>
      <c r="AM479" t="s">
        <v>4774</v>
      </c>
      <c r="AN479">
        <v>-32768</v>
      </c>
      <c r="AO479">
        <v>32767</v>
      </c>
      <c r="AP479" t="s">
        <v>4775</v>
      </c>
      <c r="AQ479" t="s">
        <v>157</v>
      </c>
      <c r="AR479" t="s">
        <v>158</v>
      </c>
      <c r="AS479" t="str">
        <f>VLOOKUP('intouch变量（整型） '!$A479,基本表格!$G:$Q,3,FALSE)</f>
        <v>DB100,INT1220</v>
      </c>
      <c r="AT479" t="str">
        <f>VLOOKUP('intouch变量（整型） '!$A479,基本表格!$G:$Q,10,FALSE)</f>
        <v>No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</row>
    <row r="480" spans="1:55">
      <c r="A480" t="s">
        <v>5253</v>
      </c>
      <c r="B480" s="11" t="str">
        <f t="shared" si="7"/>
        <v>CHPF</v>
      </c>
      <c r="C480" s="11" t="str">
        <f>VLOOKUP('intouch变量（整型） '!$A480,基本表格!$G:$Q,2,FALSE)</f>
        <v>2123+P2-M5 3#双螺旋运输机A 给定频率 实际内码</v>
      </c>
      <c r="D480" t="s">
        <v>154</v>
      </c>
      <c r="E480" t="s">
        <v>154</v>
      </c>
      <c r="F480">
        <v>0</v>
      </c>
      <c r="G480" t="s">
        <v>154</v>
      </c>
      <c r="H480" t="s">
        <v>154</v>
      </c>
      <c r="I480">
        <v>0</v>
      </c>
      <c r="J480">
        <v>0</v>
      </c>
      <c r="L480">
        <v>0</v>
      </c>
      <c r="M480">
        <v>-32768</v>
      </c>
      <c r="N480">
        <v>32767</v>
      </c>
      <c r="O480">
        <v>0</v>
      </c>
      <c r="P480">
        <v>0</v>
      </c>
      <c r="Q480" t="s">
        <v>155</v>
      </c>
      <c r="R480">
        <v>0</v>
      </c>
      <c r="S480">
        <v>1</v>
      </c>
      <c r="T480" t="s">
        <v>155</v>
      </c>
      <c r="U480">
        <v>0</v>
      </c>
      <c r="V480">
        <v>1</v>
      </c>
      <c r="W480" t="s">
        <v>155</v>
      </c>
      <c r="X480">
        <v>0</v>
      </c>
      <c r="Y480">
        <v>1</v>
      </c>
      <c r="Z480" t="s">
        <v>155</v>
      </c>
      <c r="AA480">
        <v>0</v>
      </c>
      <c r="AB480">
        <v>1</v>
      </c>
      <c r="AC480" t="s">
        <v>155</v>
      </c>
      <c r="AD480">
        <v>0</v>
      </c>
      <c r="AE480">
        <v>1</v>
      </c>
      <c r="AF480" t="s">
        <v>155</v>
      </c>
      <c r="AG480">
        <v>0</v>
      </c>
      <c r="AH480">
        <v>1</v>
      </c>
      <c r="AI480">
        <v>0</v>
      </c>
      <c r="AJ480" t="s">
        <v>155</v>
      </c>
      <c r="AK480">
        <v>0</v>
      </c>
      <c r="AL480">
        <v>1</v>
      </c>
      <c r="AM480" t="s">
        <v>4774</v>
      </c>
      <c r="AN480">
        <v>-32768</v>
      </c>
      <c r="AO480">
        <v>32767</v>
      </c>
      <c r="AP480" t="s">
        <v>4775</v>
      </c>
      <c r="AQ480" t="s">
        <v>157</v>
      </c>
      <c r="AR480" t="s">
        <v>158</v>
      </c>
      <c r="AS480" t="str">
        <f>VLOOKUP('intouch变量（整型） '!$A480,基本表格!$G:$Q,3,FALSE)</f>
        <v>DB100,INT1252</v>
      </c>
      <c r="AT480" t="str">
        <f>VLOOKUP('intouch变量（整型） '!$A480,基本表格!$G:$Q,10,FALSE)</f>
        <v>Yes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</row>
    <row r="481" spans="1:55">
      <c r="A481" t="s">
        <v>5254</v>
      </c>
      <c r="B481" s="11" t="str">
        <f t="shared" si="7"/>
        <v>CHPF</v>
      </c>
      <c r="C481" s="11" t="str">
        <f>VLOOKUP('intouch变量（整型） '!$A481,基本表格!$G:$Q,2,FALSE)</f>
        <v>2123+P2-M5 3#双螺旋运输机A 反馈频率 实际内码</v>
      </c>
      <c r="D481" t="s">
        <v>154</v>
      </c>
      <c r="E481" t="s">
        <v>154</v>
      </c>
      <c r="F481">
        <v>0</v>
      </c>
      <c r="G481" t="s">
        <v>154</v>
      </c>
      <c r="H481" t="s">
        <v>154</v>
      </c>
      <c r="I481">
        <v>0</v>
      </c>
      <c r="J481">
        <v>0</v>
      </c>
      <c r="L481">
        <v>0</v>
      </c>
      <c r="M481">
        <v>-32768</v>
      </c>
      <c r="N481">
        <v>32767</v>
      </c>
      <c r="O481">
        <v>0</v>
      </c>
      <c r="P481">
        <v>0</v>
      </c>
      <c r="Q481" t="s">
        <v>155</v>
      </c>
      <c r="R481">
        <v>0</v>
      </c>
      <c r="S481">
        <v>1</v>
      </c>
      <c r="T481" t="s">
        <v>155</v>
      </c>
      <c r="U481">
        <v>0</v>
      </c>
      <c r="V481">
        <v>1</v>
      </c>
      <c r="W481" t="s">
        <v>155</v>
      </c>
      <c r="X481">
        <v>0</v>
      </c>
      <c r="Y481">
        <v>1</v>
      </c>
      <c r="Z481" t="s">
        <v>155</v>
      </c>
      <c r="AA481">
        <v>0</v>
      </c>
      <c r="AB481">
        <v>1</v>
      </c>
      <c r="AC481" t="s">
        <v>155</v>
      </c>
      <c r="AD481">
        <v>0</v>
      </c>
      <c r="AE481">
        <v>1</v>
      </c>
      <c r="AF481" t="s">
        <v>155</v>
      </c>
      <c r="AG481">
        <v>0</v>
      </c>
      <c r="AH481">
        <v>1</v>
      </c>
      <c r="AI481">
        <v>0</v>
      </c>
      <c r="AJ481" t="s">
        <v>155</v>
      </c>
      <c r="AK481">
        <v>0</v>
      </c>
      <c r="AL481">
        <v>1</v>
      </c>
      <c r="AM481" t="s">
        <v>4774</v>
      </c>
      <c r="AN481">
        <v>-32768</v>
      </c>
      <c r="AO481">
        <v>32767</v>
      </c>
      <c r="AP481" t="s">
        <v>4775</v>
      </c>
      <c r="AQ481" t="s">
        <v>157</v>
      </c>
      <c r="AR481" t="s">
        <v>158</v>
      </c>
      <c r="AS481" t="str">
        <f>VLOOKUP('intouch变量（整型） '!$A481,基本表格!$G:$Q,3,FALSE)</f>
        <v>DB100,INT1302</v>
      </c>
      <c r="AT481" t="str">
        <f>VLOOKUP('intouch变量（整型） '!$A481,基本表格!$G:$Q,10,FALSE)</f>
        <v>Yes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</row>
    <row r="482" spans="1:55">
      <c r="A482" t="s">
        <v>5255</v>
      </c>
      <c r="B482" s="11" t="str">
        <f t="shared" si="7"/>
        <v>CHPF</v>
      </c>
      <c r="C482" s="11" t="str">
        <f>VLOOKUP('intouch变量（整型） '!$A482,基本表格!$G:$Q,2,FALSE)</f>
        <v>2123+P2-M5 3#双螺旋运输机A 变频器通讯 警告</v>
      </c>
      <c r="D482" t="s">
        <v>154</v>
      </c>
      <c r="E482" t="s">
        <v>154</v>
      </c>
      <c r="F482">
        <v>0</v>
      </c>
      <c r="G482" t="s">
        <v>154</v>
      </c>
      <c r="H482" t="s">
        <v>154</v>
      </c>
      <c r="I482">
        <v>0</v>
      </c>
      <c r="J482">
        <v>0</v>
      </c>
      <c r="L482">
        <v>0</v>
      </c>
      <c r="M482">
        <v>-32768</v>
      </c>
      <c r="N482">
        <v>32767</v>
      </c>
      <c r="O482">
        <v>0</v>
      </c>
      <c r="P482">
        <v>0</v>
      </c>
      <c r="Q482" t="s">
        <v>155</v>
      </c>
      <c r="R482">
        <v>0</v>
      </c>
      <c r="S482">
        <v>1</v>
      </c>
      <c r="T482" t="s">
        <v>155</v>
      </c>
      <c r="U482">
        <v>0</v>
      </c>
      <c r="V482">
        <v>1</v>
      </c>
      <c r="W482" t="s">
        <v>155</v>
      </c>
      <c r="X482">
        <v>0</v>
      </c>
      <c r="Y482">
        <v>1</v>
      </c>
      <c r="Z482" t="s">
        <v>155</v>
      </c>
      <c r="AA482">
        <v>0</v>
      </c>
      <c r="AB482">
        <v>1</v>
      </c>
      <c r="AC482" t="s">
        <v>155</v>
      </c>
      <c r="AD482">
        <v>0</v>
      </c>
      <c r="AE482">
        <v>1</v>
      </c>
      <c r="AF482" t="s">
        <v>155</v>
      </c>
      <c r="AG482">
        <v>0</v>
      </c>
      <c r="AH482">
        <v>1</v>
      </c>
      <c r="AI482">
        <v>0</v>
      </c>
      <c r="AJ482" t="s">
        <v>155</v>
      </c>
      <c r="AK482">
        <v>0</v>
      </c>
      <c r="AL482">
        <v>1</v>
      </c>
      <c r="AM482" t="s">
        <v>4774</v>
      </c>
      <c r="AN482">
        <v>-32768</v>
      </c>
      <c r="AO482">
        <v>32767</v>
      </c>
      <c r="AP482" t="s">
        <v>4775</v>
      </c>
      <c r="AQ482" t="s">
        <v>157</v>
      </c>
      <c r="AR482" t="s">
        <v>158</v>
      </c>
      <c r="AS482" t="str">
        <f>VLOOKUP('intouch变量（整型） '!$A482,基本表格!$G:$Q,3,FALSE)</f>
        <v>DB100,INT1352</v>
      </c>
      <c r="AT482" t="str">
        <f>VLOOKUP('intouch变量（整型） '!$A482,基本表格!$G:$Q,10,FALSE)</f>
        <v>Yes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</row>
    <row r="483" spans="1:55">
      <c r="A483" t="s">
        <v>5256</v>
      </c>
      <c r="B483" s="11" t="str">
        <f t="shared" si="7"/>
        <v>CHPF</v>
      </c>
      <c r="C483" s="11" t="str">
        <f>VLOOKUP('intouch变量（整型） '!$A483,基本表格!$G:$Q,2,FALSE)</f>
        <v>2123+P2-M5 3#双螺旋运输机A 变频器通讯 报警代码</v>
      </c>
      <c r="D483" t="s">
        <v>154</v>
      </c>
      <c r="E483" t="s">
        <v>154</v>
      </c>
      <c r="F483">
        <v>0</v>
      </c>
      <c r="G483" t="s">
        <v>154</v>
      </c>
      <c r="H483" t="s">
        <v>154</v>
      </c>
      <c r="I483">
        <v>0</v>
      </c>
      <c r="J483">
        <v>0</v>
      </c>
      <c r="L483">
        <v>0</v>
      </c>
      <c r="M483">
        <v>-32768</v>
      </c>
      <c r="N483">
        <v>32767</v>
      </c>
      <c r="O483">
        <v>0</v>
      </c>
      <c r="P483">
        <v>0</v>
      </c>
      <c r="Q483" t="s">
        <v>155</v>
      </c>
      <c r="R483">
        <v>0</v>
      </c>
      <c r="S483">
        <v>1</v>
      </c>
      <c r="T483" t="s">
        <v>155</v>
      </c>
      <c r="U483">
        <v>0</v>
      </c>
      <c r="V483">
        <v>1</v>
      </c>
      <c r="W483" t="s">
        <v>155</v>
      </c>
      <c r="X483">
        <v>0</v>
      </c>
      <c r="Y483">
        <v>1</v>
      </c>
      <c r="Z483" t="s">
        <v>155</v>
      </c>
      <c r="AA483">
        <v>0</v>
      </c>
      <c r="AB483">
        <v>1</v>
      </c>
      <c r="AC483" t="s">
        <v>155</v>
      </c>
      <c r="AD483">
        <v>0</v>
      </c>
      <c r="AE483">
        <v>1</v>
      </c>
      <c r="AF483" t="s">
        <v>155</v>
      </c>
      <c r="AG483">
        <v>0</v>
      </c>
      <c r="AH483">
        <v>1</v>
      </c>
      <c r="AI483">
        <v>0</v>
      </c>
      <c r="AJ483" t="s">
        <v>155</v>
      </c>
      <c r="AK483">
        <v>0</v>
      </c>
      <c r="AL483">
        <v>1</v>
      </c>
      <c r="AM483" t="s">
        <v>4774</v>
      </c>
      <c r="AN483">
        <v>-32768</v>
      </c>
      <c r="AO483">
        <v>32767</v>
      </c>
      <c r="AP483" t="s">
        <v>4775</v>
      </c>
      <c r="AQ483" t="s">
        <v>157</v>
      </c>
      <c r="AR483" t="s">
        <v>158</v>
      </c>
      <c r="AS483" t="str">
        <f>VLOOKUP('intouch变量（整型） '!$A483,基本表格!$G:$Q,3,FALSE)</f>
        <v>DB100,INT1354</v>
      </c>
      <c r="AT483" t="str">
        <f>VLOOKUP('intouch变量（整型） '!$A483,基本表格!$G:$Q,10,FALSE)</f>
        <v>Yes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</row>
    <row r="484" spans="1:55">
      <c r="A484" t="s">
        <v>5257</v>
      </c>
      <c r="B484" s="11" t="str">
        <f t="shared" si="7"/>
        <v>CHPF</v>
      </c>
      <c r="C484" s="11" t="str">
        <f>VLOOKUP('intouch变量（整型） '!$A484,基本表格!$G:$Q,2,FALSE)</f>
        <v>2123+P2-M5 3#双螺旋运输机A 反馈转速 实际内码</v>
      </c>
      <c r="D484" t="s">
        <v>154</v>
      </c>
      <c r="E484" t="s">
        <v>154</v>
      </c>
      <c r="F484">
        <v>0</v>
      </c>
      <c r="G484" t="s">
        <v>154</v>
      </c>
      <c r="H484" t="s">
        <v>154</v>
      </c>
      <c r="I484">
        <v>0</v>
      </c>
      <c r="J484">
        <v>0</v>
      </c>
      <c r="L484">
        <v>0</v>
      </c>
      <c r="M484">
        <v>-32768</v>
      </c>
      <c r="N484">
        <v>32767</v>
      </c>
      <c r="O484">
        <v>0</v>
      </c>
      <c r="P484">
        <v>0</v>
      </c>
      <c r="Q484" t="s">
        <v>155</v>
      </c>
      <c r="R484">
        <v>0</v>
      </c>
      <c r="S484">
        <v>1</v>
      </c>
      <c r="T484" t="s">
        <v>155</v>
      </c>
      <c r="U484">
        <v>0</v>
      </c>
      <c r="V484">
        <v>1</v>
      </c>
      <c r="W484" t="s">
        <v>155</v>
      </c>
      <c r="X484">
        <v>0</v>
      </c>
      <c r="Y484">
        <v>1</v>
      </c>
      <c r="Z484" t="s">
        <v>155</v>
      </c>
      <c r="AA484">
        <v>0</v>
      </c>
      <c r="AB484">
        <v>1</v>
      </c>
      <c r="AC484" t="s">
        <v>155</v>
      </c>
      <c r="AD484">
        <v>0</v>
      </c>
      <c r="AE484">
        <v>1</v>
      </c>
      <c r="AF484" t="s">
        <v>155</v>
      </c>
      <c r="AG484">
        <v>0</v>
      </c>
      <c r="AH484">
        <v>1</v>
      </c>
      <c r="AI484">
        <v>0</v>
      </c>
      <c r="AJ484" t="s">
        <v>155</v>
      </c>
      <c r="AK484">
        <v>0</v>
      </c>
      <c r="AL484">
        <v>1</v>
      </c>
      <c r="AM484" t="s">
        <v>4774</v>
      </c>
      <c r="AN484">
        <v>-32768</v>
      </c>
      <c r="AO484">
        <v>32767</v>
      </c>
      <c r="AP484" t="s">
        <v>4775</v>
      </c>
      <c r="AQ484" t="s">
        <v>157</v>
      </c>
      <c r="AR484" t="s">
        <v>158</v>
      </c>
      <c r="AS484" t="str">
        <f>VLOOKUP('intouch变量（整型） '!$A484,基本表格!$G:$Q,3,FALSE)</f>
        <v>DB100,INT1402</v>
      </c>
      <c r="AT484" t="str">
        <f>VLOOKUP('intouch变量（整型） '!$A484,基本表格!$G:$Q,10,FALSE)</f>
        <v>Yes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</row>
    <row r="485" spans="1:55">
      <c r="A485" t="s">
        <v>5258</v>
      </c>
      <c r="B485" s="11" t="str">
        <f t="shared" si="7"/>
        <v>CHPF</v>
      </c>
      <c r="C485" s="11" t="str">
        <f>VLOOKUP('intouch变量（整型） '!$A485,基本表格!$G:$Q,2,FALSE)</f>
        <v>2123+P2-M5 3#双螺旋运输机A 反馈电流 实际内码</v>
      </c>
      <c r="D485" t="s">
        <v>154</v>
      </c>
      <c r="E485" t="s">
        <v>154</v>
      </c>
      <c r="F485">
        <v>0</v>
      </c>
      <c r="G485" t="s">
        <v>154</v>
      </c>
      <c r="H485" t="s">
        <v>154</v>
      </c>
      <c r="I485">
        <v>0</v>
      </c>
      <c r="J485">
        <v>0</v>
      </c>
      <c r="L485">
        <v>0</v>
      </c>
      <c r="M485">
        <v>-32768</v>
      </c>
      <c r="N485">
        <v>32767</v>
      </c>
      <c r="O485">
        <v>0</v>
      </c>
      <c r="P485">
        <v>0</v>
      </c>
      <c r="Q485" t="s">
        <v>155</v>
      </c>
      <c r="R485">
        <v>0</v>
      </c>
      <c r="S485">
        <v>1</v>
      </c>
      <c r="T485" t="s">
        <v>155</v>
      </c>
      <c r="U485">
        <v>0</v>
      </c>
      <c r="V485">
        <v>1</v>
      </c>
      <c r="W485" t="s">
        <v>155</v>
      </c>
      <c r="X485">
        <v>0</v>
      </c>
      <c r="Y485">
        <v>1</v>
      </c>
      <c r="Z485" t="s">
        <v>155</v>
      </c>
      <c r="AA485">
        <v>0</v>
      </c>
      <c r="AB485">
        <v>1</v>
      </c>
      <c r="AC485" t="s">
        <v>155</v>
      </c>
      <c r="AD485">
        <v>0</v>
      </c>
      <c r="AE485">
        <v>1</v>
      </c>
      <c r="AF485" t="s">
        <v>155</v>
      </c>
      <c r="AG485">
        <v>0</v>
      </c>
      <c r="AH485">
        <v>1</v>
      </c>
      <c r="AI485">
        <v>0</v>
      </c>
      <c r="AJ485" t="s">
        <v>155</v>
      </c>
      <c r="AK485">
        <v>0</v>
      </c>
      <c r="AL485">
        <v>1</v>
      </c>
      <c r="AM485" t="s">
        <v>4774</v>
      </c>
      <c r="AN485">
        <v>-32768</v>
      </c>
      <c r="AO485">
        <v>32767</v>
      </c>
      <c r="AP485" t="s">
        <v>4775</v>
      </c>
      <c r="AQ485" t="s">
        <v>157</v>
      </c>
      <c r="AR485" t="s">
        <v>158</v>
      </c>
      <c r="AS485" t="str">
        <f>VLOOKUP('intouch变量（整型） '!$A485,基本表格!$G:$Q,3,FALSE)</f>
        <v>DB100,INT1452</v>
      </c>
      <c r="AT485" t="str">
        <f>VLOOKUP('intouch变量（整型） '!$A485,基本表格!$G:$Q,10,FALSE)</f>
        <v>Yes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</row>
    <row r="486" spans="1:55">
      <c r="A486" t="s">
        <v>5259</v>
      </c>
      <c r="B486" s="11" t="str">
        <f t="shared" si="7"/>
        <v>CHPF</v>
      </c>
      <c r="C486" s="11" t="str">
        <f>VLOOKUP('intouch变量（整型） '!$A486,基本表格!$G:$Q,2,FALSE)</f>
        <v>2123+P2-M6 3#双螺旋运输机B 电机控制 断链超时时间 秒</v>
      </c>
      <c r="D486" t="s">
        <v>154</v>
      </c>
      <c r="E486" t="s">
        <v>154</v>
      </c>
      <c r="F486">
        <v>0</v>
      </c>
      <c r="G486" t="s">
        <v>154</v>
      </c>
      <c r="H486" t="s">
        <v>154</v>
      </c>
      <c r="I486">
        <v>0</v>
      </c>
      <c r="J486">
        <v>0</v>
      </c>
      <c r="L486">
        <v>0</v>
      </c>
      <c r="M486">
        <v>-32768</v>
      </c>
      <c r="N486">
        <v>32767</v>
      </c>
      <c r="O486">
        <v>0</v>
      </c>
      <c r="P486">
        <v>0</v>
      </c>
      <c r="Q486" t="s">
        <v>155</v>
      </c>
      <c r="R486">
        <v>0</v>
      </c>
      <c r="S486">
        <v>1</v>
      </c>
      <c r="T486" t="s">
        <v>155</v>
      </c>
      <c r="U486">
        <v>0</v>
      </c>
      <c r="V486">
        <v>1</v>
      </c>
      <c r="W486" t="s">
        <v>155</v>
      </c>
      <c r="X486">
        <v>0</v>
      </c>
      <c r="Y486">
        <v>1</v>
      </c>
      <c r="Z486" t="s">
        <v>155</v>
      </c>
      <c r="AA486">
        <v>0</v>
      </c>
      <c r="AB486">
        <v>1</v>
      </c>
      <c r="AC486" t="s">
        <v>155</v>
      </c>
      <c r="AD486">
        <v>0</v>
      </c>
      <c r="AE486">
        <v>1</v>
      </c>
      <c r="AF486" t="s">
        <v>155</v>
      </c>
      <c r="AG486">
        <v>0</v>
      </c>
      <c r="AH486">
        <v>1</v>
      </c>
      <c r="AI486">
        <v>0</v>
      </c>
      <c r="AJ486" t="s">
        <v>155</v>
      </c>
      <c r="AK486">
        <v>0</v>
      </c>
      <c r="AL486">
        <v>1</v>
      </c>
      <c r="AM486" t="s">
        <v>4774</v>
      </c>
      <c r="AN486">
        <v>-32768</v>
      </c>
      <c r="AO486">
        <v>32767</v>
      </c>
      <c r="AP486" t="s">
        <v>4775</v>
      </c>
      <c r="AQ486" t="s">
        <v>157</v>
      </c>
      <c r="AR486" t="s">
        <v>158</v>
      </c>
      <c r="AS486" t="str">
        <f>VLOOKUP('intouch变量（整型） '!$A486,基本表格!$G:$Q,3,FALSE)</f>
        <v>DB100,INT1504</v>
      </c>
      <c r="AT486" t="str">
        <f>VLOOKUP('intouch变量（整型） '!$A486,基本表格!$G:$Q,10,FALSE)</f>
        <v>No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</row>
    <row r="487" spans="1:55">
      <c r="A487" t="s">
        <v>5260</v>
      </c>
      <c r="B487" s="11" t="str">
        <f t="shared" si="7"/>
        <v>CHPF</v>
      </c>
      <c r="C487" s="11" t="str">
        <f>VLOOKUP('intouch变量（整型） '!$A487,基本表格!$G:$Q,2,FALSE)</f>
        <v>2123+P2-M6 3#双螺旋运输机B 电机控制 堵料检测时间 秒</v>
      </c>
      <c r="D487" t="s">
        <v>154</v>
      </c>
      <c r="E487" t="s">
        <v>154</v>
      </c>
      <c r="F487">
        <v>0</v>
      </c>
      <c r="G487" t="s">
        <v>154</v>
      </c>
      <c r="H487" t="s">
        <v>154</v>
      </c>
      <c r="I487">
        <v>0</v>
      </c>
      <c r="J487">
        <v>0</v>
      </c>
      <c r="L487">
        <v>0</v>
      </c>
      <c r="M487">
        <v>-32768</v>
      </c>
      <c r="N487">
        <v>32767</v>
      </c>
      <c r="O487">
        <v>0</v>
      </c>
      <c r="P487">
        <v>0</v>
      </c>
      <c r="Q487" t="s">
        <v>155</v>
      </c>
      <c r="R487">
        <v>0</v>
      </c>
      <c r="S487">
        <v>1</v>
      </c>
      <c r="T487" t="s">
        <v>155</v>
      </c>
      <c r="U487">
        <v>0</v>
      </c>
      <c r="V487">
        <v>1</v>
      </c>
      <c r="W487" t="s">
        <v>155</v>
      </c>
      <c r="X487">
        <v>0</v>
      </c>
      <c r="Y487">
        <v>1</v>
      </c>
      <c r="Z487" t="s">
        <v>155</v>
      </c>
      <c r="AA487">
        <v>0</v>
      </c>
      <c r="AB487">
        <v>1</v>
      </c>
      <c r="AC487" t="s">
        <v>155</v>
      </c>
      <c r="AD487">
        <v>0</v>
      </c>
      <c r="AE487">
        <v>1</v>
      </c>
      <c r="AF487" t="s">
        <v>155</v>
      </c>
      <c r="AG487">
        <v>0</v>
      </c>
      <c r="AH487">
        <v>1</v>
      </c>
      <c r="AI487">
        <v>0</v>
      </c>
      <c r="AJ487" t="s">
        <v>155</v>
      </c>
      <c r="AK487">
        <v>0</v>
      </c>
      <c r="AL487">
        <v>1</v>
      </c>
      <c r="AM487" t="s">
        <v>4774</v>
      </c>
      <c r="AN487">
        <v>-32768</v>
      </c>
      <c r="AO487">
        <v>32767</v>
      </c>
      <c r="AP487" t="s">
        <v>4775</v>
      </c>
      <c r="AQ487" t="s">
        <v>157</v>
      </c>
      <c r="AR487" t="s">
        <v>158</v>
      </c>
      <c r="AS487" t="str">
        <f>VLOOKUP('intouch变量（整型） '!$A487,基本表格!$G:$Q,3,FALSE)</f>
        <v>DB100,INT1506</v>
      </c>
      <c r="AT487" t="str">
        <f>VLOOKUP('intouch变量（整型） '!$A487,基本表格!$G:$Q,10,FALSE)</f>
        <v>No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</row>
    <row r="488" spans="1:55">
      <c r="A488" t="s">
        <v>5261</v>
      </c>
      <c r="B488" s="11" t="str">
        <f t="shared" si="7"/>
        <v>CHPF</v>
      </c>
      <c r="C488" s="11" t="str">
        <f>VLOOKUP('intouch变量（整型） '!$A488,基本表格!$G:$Q,2,FALSE)</f>
        <v>2123+P2-M6 3#双螺旋运输机B 电机控制 左跑偏检测时间</v>
      </c>
      <c r="D488" t="s">
        <v>154</v>
      </c>
      <c r="E488" t="s">
        <v>154</v>
      </c>
      <c r="F488">
        <v>0</v>
      </c>
      <c r="G488" t="s">
        <v>154</v>
      </c>
      <c r="H488" t="s">
        <v>154</v>
      </c>
      <c r="I488">
        <v>0</v>
      </c>
      <c r="J488">
        <v>0</v>
      </c>
      <c r="L488">
        <v>0</v>
      </c>
      <c r="M488">
        <v>-32768</v>
      </c>
      <c r="N488">
        <v>32767</v>
      </c>
      <c r="O488">
        <v>0</v>
      </c>
      <c r="P488">
        <v>0</v>
      </c>
      <c r="Q488" t="s">
        <v>155</v>
      </c>
      <c r="R488">
        <v>0</v>
      </c>
      <c r="S488">
        <v>1</v>
      </c>
      <c r="T488" t="s">
        <v>155</v>
      </c>
      <c r="U488">
        <v>0</v>
      </c>
      <c r="V488">
        <v>1</v>
      </c>
      <c r="W488" t="s">
        <v>155</v>
      </c>
      <c r="X488">
        <v>0</v>
      </c>
      <c r="Y488">
        <v>1</v>
      </c>
      <c r="Z488" t="s">
        <v>155</v>
      </c>
      <c r="AA488">
        <v>0</v>
      </c>
      <c r="AB488">
        <v>1</v>
      </c>
      <c r="AC488" t="s">
        <v>155</v>
      </c>
      <c r="AD488">
        <v>0</v>
      </c>
      <c r="AE488">
        <v>1</v>
      </c>
      <c r="AF488" t="s">
        <v>155</v>
      </c>
      <c r="AG488">
        <v>0</v>
      </c>
      <c r="AH488">
        <v>1</v>
      </c>
      <c r="AI488">
        <v>0</v>
      </c>
      <c r="AJ488" t="s">
        <v>155</v>
      </c>
      <c r="AK488">
        <v>0</v>
      </c>
      <c r="AL488">
        <v>1</v>
      </c>
      <c r="AM488" t="s">
        <v>4774</v>
      </c>
      <c r="AN488">
        <v>-32768</v>
      </c>
      <c r="AO488">
        <v>32767</v>
      </c>
      <c r="AP488" t="s">
        <v>4775</v>
      </c>
      <c r="AQ488" t="s">
        <v>157</v>
      </c>
      <c r="AR488" t="s">
        <v>158</v>
      </c>
      <c r="AS488" t="str">
        <f>VLOOKUP('intouch变量（整型） '!$A488,基本表格!$G:$Q,3,FALSE)</f>
        <v>DB100,INT1510</v>
      </c>
      <c r="AT488" t="str">
        <f>VLOOKUP('intouch变量（整型） '!$A488,基本表格!$G:$Q,10,FALSE)</f>
        <v>No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</row>
    <row r="489" spans="1:55">
      <c r="A489" t="s">
        <v>5262</v>
      </c>
      <c r="B489" s="11" t="str">
        <f t="shared" si="7"/>
        <v>CHPF</v>
      </c>
      <c r="C489" s="11" t="str">
        <f>VLOOKUP('intouch变量（整型） '!$A489,基本表格!$G:$Q,2,FALSE)</f>
        <v>2123+P2-M6 3#双螺旋运输机B 电机控制 右跑偏检测时间</v>
      </c>
      <c r="D489" t="s">
        <v>154</v>
      </c>
      <c r="E489" t="s">
        <v>154</v>
      </c>
      <c r="F489">
        <v>0</v>
      </c>
      <c r="G489" t="s">
        <v>154</v>
      </c>
      <c r="H489" t="s">
        <v>154</v>
      </c>
      <c r="I489">
        <v>0</v>
      </c>
      <c r="J489">
        <v>0</v>
      </c>
      <c r="L489">
        <v>0</v>
      </c>
      <c r="M489">
        <v>-32768</v>
      </c>
      <c r="N489">
        <v>32767</v>
      </c>
      <c r="O489">
        <v>0</v>
      </c>
      <c r="P489">
        <v>0</v>
      </c>
      <c r="Q489" t="s">
        <v>155</v>
      </c>
      <c r="R489">
        <v>0</v>
      </c>
      <c r="S489">
        <v>1</v>
      </c>
      <c r="T489" t="s">
        <v>155</v>
      </c>
      <c r="U489">
        <v>0</v>
      </c>
      <c r="V489">
        <v>1</v>
      </c>
      <c r="W489" t="s">
        <v>155</v>
      </c>
      <c r="X489">
        <v>0</v>
      </c>
      <c r="Y489">
        <v>1</v>
      </c>
      <c r="Z489" t="s">
        <v>155</v>
      </c>
      <c r="AA489">
        <v>0</v>
      </c>
      <c r="AB489">
        <v>1</v>
      </c>
      <c r="AC489" t="s">
        <v>155</v>
      </c>
      <c r="AD489">
        <v>0</v>
      </c>
      <c r="AE489">
        <v>1</v>
      </c>
      <c r="AF489" t="s">
        <v>155</v>
      </c>
      <c r="AG489">
        <v>0</v>
      </c>
      <c r="AH489">
        <v>1</v>
      </c>
      <c r="AI489">
        <v>0</v>
      </c>
      <c r="AJ489" t="s">
        <v>155</v>
      </c>
      <c r="AK489">
        <v>0</v>
      </c>
      <c r="AL489">
        <v>1</v>
      </c>
      <c r="AM489" t="s">
        <v>4774</v>
      </c>
      <c r="AN489">
        <v>-32768</v>
      </c>
      <c r="AO489">
        <v>32767</v>
      </c>
      <c r="AP489" t="s">
        <v>4775</v>
      </c>
      <c r="AQ489" t="s">
        <v>157</v>
      </c>
      <c r="AR489" t="s">
        <v>158</v>
      </c>
      <c r="AS489" t="str">
        <f>VLOOKUP('intouch变量（整型） '!$A489,基本表格!$G:$Q,3,FALSE)</f>
        <v>DB100,INT1514</v>
      </c>
      <c r="AT489" t="str">
        <f>VLOOKUP('intouch变量（整型） '!$A489,基本表格!$G:$Q,10,FALSE)</f>
        <v>No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</row>
    <row r="490" spans="1:55">
      <c r="A490" t="s">
        <v>5263</v>
      </c>
      <c r="B490" s="11" t="str">
        <f t="shared" si="7"/>
        <v>CHPF</v>
      </c>
      <c r="C490" s="11" t="str">
        <f>VLOOKUP('intouch变量（整型） '!$A490,基本表格!$G:$Q,2,FALSE)</f>
        <v>2123+P2-M6 3#双螺旋运输机B 电机控制 联动启动延时</v>
      </c>
      <c r="D490" t="s">
        <v>154</v>
      </c>
      <c r="E490" t="s">
        <v>154</v>
      </c>
      <c r="F490">
        <v>0</v>
      </c>
      <c r="G490" t="s">
        <v>154</v>
      </c>
      <c r="H490" t="s">
        <v>154</v>
      </c>
      <c r="I490">
        <v>0</v>
      </c>
      <c r="J490">
        <v>0</v>
      </c>
      <c r="L490">
        <v>0</v>
      </c>
      <c r="M490">
        <v>-32768</v>
      </c>
      <c r="N490">
        <v>32767</v>
      </c>
      <c r="O490">
        <v>0</v>
      </c>
      <c r="P490">
        <v>0</v>
      </c>
      <c r="Q490" t="s">
        <v>155</v>
      </c>
      <c r="R490">
        <v>0</v>
      </c>
      <c r="S490">
        <v>1</v>
      </c>
      <c r="T490" t="s">
        <v>155</v>
      </c>
      <c r="U490">
        <v>0</v>
      </c>
      <c r="V490">
        <v>1</v>
      </c>
      <c r="W490" t="s">
        <v>155</v>
      </c>
      <c r="X490">
        <v>0</v>
      </c>
      <c r="Y490">
        <v>1</v>
      </c>
      <c r="Z490" t="s">
        <v>155</v>
      </c>
      <c r="AA490">
        <v>0</v>
      </c>
      <c r="AB490">
        <v>1</v>
      </c>
      <c r="AC490" t="s">
        <v>155</v>
      </c>
      <c r="AD490">
        <v>0</v>
      </c>
      <c r="AE490">
        <v>1</v>
      </c>
      <c r="AF490" t="s">
        <v>155</v>
      </c>
      <c r="AG490">
        <v>0</v>
      </c>
      <c r="AH490">
        <v>1</v>
      </c>
      <c r="AI490">
        <v>0</v>
      </c>
      <c r="AJ490" t="s">
        <v>155</v>
      </c>
      <c r="AK490">
        <v>0</v>
      </c>
      <c r="AL490">
        <v>1</v>
      </c>
      <c r="AM490" t="s">
        <v>4774</v>
      </c>
      <c r="AN490">
        <v>-32768</v>
      </c>
      <c r="AO490">
        <v>32767</v>
      </c>
      <c r="AP490" t="s">
        <v>4775</v>
      </c>
      <c r="AQ490" t="s">
        <v>157</v>
      </c>
      <c r="AR490" t="s">
        <v>158</v>
      </c>
      <c r="AS490" t="str">
        <f>VLOOKUP('intouch变量（整型） '!$A490,基本表格!$G:$Q,3,FALSE)</f>
        <v>DB100,INT1518</v>
      </c>
      <c r="AT490" t="str">
        <f>VLOOKUP('intouch变量（整型） '!$A490,基本表格!$G:$Q,10,FALSE)</f>
        <v>No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</row>
    <row r="491" spans="1:55">
      <c r="A491" t="s">
        <v>5264</v>
      </c>
      <c r="B491" s="11" t="str">
        <f t="shared" si="7"/>
        <v>CHPF</v>
      </c>
      <c r="C491" s="11" t="str">
        <f>VLOOKUP('intouch变量（整型） '!$A491,基本表格!$G:$Q,2,FALSE)</f>
        <v>2123+P2-M6 3#双螺旋运输机B 电机控制 起动转换时间 秒</v>
      </c>
      <c r="D491" t="s">
        <v>154</v>
      </c>
      <c r="E491" t="s">
        <v>154</v>
      </c>
      <c r="F491">
        <v>0</v>
      </c>
      <c r="G491" t="s">
        <v>154</v>
      </c>
      <c r="H491" t="s">
        <v>154</v>
      </c>
      <c r="I491">
        <v>0</v>
      </c>
      <c r="J491">
        <v>0</v>
      </c>
      <c r="L491">
        <v>0</v>
      </c>
      <c r="M491">
        <v>-32768</v>
      </c>
      <c r="N491">
        <v>32767</v>
      </c>
      <c r="O491">
        <v>0</v>
      </c>
      <c r="P491">
        <v>0</v>
      </c>
      <c r="Q491" t="s">
        <v>155</v>
      </c>
      <c r="R491">
        <v>0</v>
      </c>
      <c r="S491">
        <v>1</v>
      </c>
      <c r="T491" t="s">
        <v>155</v>
      </c>
      <c r="U491">
        <v>0</v>
      </c>
      <c r="V491">
        <v>1</v>
      </c>
      <c r="W491" t="s">
        <v>155</v>
      </c>
      <c r="X491">
        <v>0</v>
      </c>
      <c r="Y491">
        <v>1</v>
      </c>
      <c r="Z491" t="s">
        <v>155</v>
      </c>
      <c r="AA491">
        <v>0</v>
      </c>
      <c r="AB491">
        <v>1</v>
      </c>
      <c r="AC491" t="s">
        <v>155</v>
      </c>
      <c r="AD491">
        <v>0</v>
      </c>
      <c r="AE491">
        <v>1</v>
      </c>
      <c r="AF491" t="s">
        <v>155</v>
      </c>
      <c r="AG491">
        <v>0</v>
      </c>
      <c r="AH491">
        <v>1</v>
      </c>
      <c r="AI491">
        <v>0</v>
      </c>
      <c r="AJ491" t="s">
        <v>155</v>
      </c>
      <c r="AK491">
        <v>0</v>
      </c>
      <c r="AL491">
        <v>1</v>
      </c>
      <c r="AM491" t="s">
        <v>4774</v>
      </c>
      <c r="AN491">
        <v>-32768</v>
      </c>
      <c r="AO491">
        <v>32767</v>
      </c>
      <c r="AP491" t="s">
        <v>4775</v>
      </c>
      <c r="AQ491" t="s">
        <v>157</v>
      </c>
      <c r="AR491" t="s">
        <v>158</v>
      </c>
      <c r="AS491" t="str">
        <f>VLOOKUP('intouch变量（整型） '!$A491,基本表格!$G:$Q,3,FALSE)</f>
        <v>DB100,INT1520</v>
      </c>
      <c r="AT491" t="str">
        <f>VLOOKUP('intouch变量（整型） '!$A491,基本表格!$G:$Q,10,FALSE)</f>
        <v>No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</row>
    <row r="492" spans="1:55">
      <c r="A492" t="s">
        <v>5265</v>
      </c>
      <c r="B492" s="11" t="str">
        <f t="shared" si="7"/>
        <v>CHPF</v>
      </c>
      <c r="C492" s="11" t="str">
        <f>VLOOKUP('intouch变量（整型） '!$A492,基本表格!$G:$Q,2,FALSE)</f>
        <v>2123+P2-M6 3#双螺旋运输机B 给定频率 实际内码</v>
      </c>
      <c r="D492" t="s">
        <v>154</v>
      </c>
      <c r="E492" t="s">
        <v>154</v>
      </c>
      <c r="F492">
        <v>0</v>
      </c>
      <c r="G492" t="s">
        <v>154</v>
      </c>
      <c r="H492" t="s">
        <v>154</v>
      </c>
      <c r="I492">
        <v>0</v>
      </c>
      <c r="J492">
        <v>0</v>
      </c>
      <c r="L492">
        <v>0</v>
      </c>
      <c r="M492">
        <v>-32768</v>
      </c>
      <c r="N492">
        <v>32767</v>
      </c>
      <c r="O492">
        <v>0</v>
      </c>
      <c r="P492">
        <v>0</v>
      </c>
      <c r="Q492" t="s">
        <v>155</v>
      </c>
      <c r="R492">
        <v>0</v>
      </c>
      <c r="S492">
        <v>1</v>
      </c>
      <c r="T492" t="s">
        <v>155</v>
      </c>
      <c r="U492">
        <v>0</v>
      </c>
      <c r="V492">
        <v>1</v>
      </c>
      <c r="W492" t="s">
        <v>155</v>
      </c>
      <c r="X492">
        <v>0</v>
      </c>
      <c r="Y492">
        <v>1</v>
      </c>
      <c r="Z492" t="s">
        <v>155</v>
      </c>
      <c r="AA492">
        <v>0</v>
      </c>
      <c r="AB492">
        <v>1</v>
      </c>
      <c r="AC492" t="s">
        <v>155</v>
      </c>
      <c r="AD492">
        <v>0</v>
      </c>
      <c r="AE492">
        <v>1</v>
      </c>
      <c r="AF492" t="s">
        <v>155</v>
      </c>
      <c r="AG492">
        <v>0</v>
      </c>
      <c r="AH492">
        <v>1</v>
      </c>
      <c r="AI492">
        <v>0</v>
      </c>
      <c r="AJ492" t="s">
        <v>155</v>
      </c>
      <c r="AK492">
        <v>0</v>
      </c>
      <c r="AL492">
        <v>1</v>
      </c>
      <c r="AM492" t="s">
        <v>4774</v>
      </c>
      <c r="AN492">
        <v>-32768</v>
      </c>
      <c r="AO492">
        <v>32767</v>
      </c>
      <c r="AP492" t="s">
        <v>4775</v>
      </c>
      <c r="AQ492" t="s">
        <v>157</v>
      </c>
      <c r="AR492" t="s">
        <v>158</v>
      </c>
      <c r="AS492" t="str">
        <f>VLOOKUP('intouch变量（整型） '!$A492,基本表格!$G:$Q,3,FALSE)</f>
        <v>DB100,INT1552</v>
      </c>
      <c r="AT492" t="str">
        <f>VLOOKUP('intouch变量（整型） '!$A492,基本表格!$G:$Q,10,FALSE)</f>
        <v>Yes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</row>
    <row r="493" spans="1:55">
      <c r="A493" t="s">
        <v>5266</v>
      </c>
      <c r="B493" s="11" t="str">
        <f t="shared" si="7"/>
        <v>CHPF</v>
      </c>
      <c r="C493" s="11" t="str">
        <f>VLOOKUP('intouch变量（整型） '!$A493,基本表格!$G:$Q,2,FALSE)</f>
        <v>2123+P2-M6 3#双螺旋运输机B 反馈频率 实际内码</v>
      </c>
      <c r="D493" t="s">
        <v>154</v>
      </c>
      <c r="E493" t="s">
        <v>154</v>
      </c>
      <c r="F493">
        <v>0</v>
      </c>
      <c r="G493" t="s">
        <v>154</v>
      </c>
      <c r="H493" t="s">
        <v>154</v>
      </c>
      <c r="I493">
        <v>0</v>
      </c>
      <c r="J493">
        <v>0</v>
      </c>
      <c r="L493">
        <v>0</v>
      </c>
      <c r="M493">
        <v>-32768</v>
      </c>
      <c r="N493">
        <v>32767</v>
      </c>
      <c r="O493">
        <v>0</v>
      </c>
      <c r="P493">
        <v>0</v>
      </c>
      <c r="Q493" t="s">
        <v>155</v>
      </c>
      <c r="R493">
        <v>0</v>
      </c>
      <c r="S493">
        <v>1</v>
      </c>
      <c r="T493" t="s">
        <v>155</v>
      </c>
      <c r="U493">
        <v>0</v>
      </c>
      <c r="V493">
        <v>1</v>
      </c>
      <c r="W493" t="s">
        <v>155</v>
      </c>
      <c r="X493">
        <v>0</v>
      </c>
      <c r="Y493">
        <v>1</v>
      </c>
      <c r="Z493" t="s">
        <v>155</v>
      </c>
      <c r="AA493">
        <v>0</v>
      </c>
      <c r="AB493">
        <v>1</v>
      </c>
      <c r="AC493" t="s">
        <v>155</v>
      </c>
      <c r="AD493">
        <v>0</v>
      </c>
      <c r="AE493">
        <v>1</v>
      </c>
      <c r="AF493" t="s">
        <v>155</v>
      </c>
      <c r="AG493">
        <v>0</v>
      </c>
      <c r="AH493">
        <v>1</v>
      </c>
      <c r="AI493">
        <v>0</v>
      </c>
      <c r="AJ493" t="s">
        <v>155</v>
      </c>
      <c r="AK493">
        <v>0</v>
      </c>
      <c r="AL493">
        <v>1</v>
      </c>
      <c r="AM493" t="s">
        <v>4774</v>
      </c>
      <c r="AN493">
        <v>-32768</v>
      </c>
      <c r="AO493">
        <v>32767</v>
      </c>
      <c r="AP493" t="s">
        <v>4775</v>
      </c>
      <c r="AQ493" t="s">
        <v>157</v>
      </c>
      <c r="AR493" t="s">
        <v>158</v>
      </c>
      <c r="AS493" t="str">
        <f>VLOOKUP('intouch变量（整型） '!$A493,基本表格!$G:$Q,3,FALSE)</f>
        <v>DB100,INT1602</v>
      </c>
      <c r="AT493" t="str">
        <f>VLOOKUP('intouch变量（整型） '!$A493,基本表格!$G:$Q,10,FALSE)</f>
        <v>Yes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</row>
    <row r="494" spans="1:55">
      <c r="A494" t="s">
        <v>5267</v>
      </c>
      <c r="B494" s="11" t="str">
        <f t="shared" si="7"/>
        <v>CHPF</v>
      </c>
      <c r="C494" s="11" t="str">
        <f>VLOOKUP('intouch变量（整型） '!$A494,基本表格!$G:$Q,2,FALSE)</f>
        <v>2123+P2-M6 3#双螺旋运输机B 变频器通讯 警告</v>
      </c>
      <c r="D494" t="s">
        <v>154</v>
      </c>
      <c r="E494" t="s">
        <v>154</v>
      </c>
      <c r="F494">
        <v>0</v>
      </c>
      <c r="G494" t="s">
        <v>154</v>
      </c>
      <c r="H494" t="s">
        <v>154</v>
      </c>
      <c r="I494">
        <v>0</v>
      </c>
      <c r="J494">
        <v>0</v>
      </c>
      <c r="L494">
        <v>0</v>
      </c>
      <c r="M494">
        <v>-32768</v>
      </c>
      <c r="N494">
        <v>32767</v>
      </c>
      <c r="O494">
        <v>0</v>
      </c>
      <c r="P494">
        <v>0</v>
      </c>
      <c r="Q494" t="s">
        <v>155</v>
      </c>
      <c r="R494">
        <v>0</v>
      </c>
      <c r="S494">
        <v>1</v>
      </c>
      <c r="T494" t="s">
        <v>155</v>
      </c>
      <c r="U494">
        <v>0</v>
      </c>
      <c r="V494">
        <v>1</v>
      </c>
      <c r="W494" t="s">
        <v>155</v>
      </c>
      <c r="X494">
        <v>0</v>
      </c>
      <c r="Y494">
        <v>1</v>
      </c>
      <c r="Z494" t="s">
        <v>155</v>
      </c>
      <c r="AA494">
        <v>0</v>
      </c>
      <c r="AB494">
        <v>1</v>
      </c>
      <c r="AC494" t="s">
        <v>155</v>
      </c>
      <c r="AD494">
        <v>0</v>
      </c>
      <c r="AE494">
        <v>1</v>
      </c>
      <c r="AF494" t="s">
        <v>155</v>
      </c>
      <c r="AG494">
        <v>0</v>
      </c>
      <c r="AH494">
        <v>1</v>
      </c>
      <c r="AI494">
        <v>0</v>
      </c>
      <c r="AJ494" t="s">
        <v>155</v>
      </c>
      <c r="AK494">
        <v>0</v>
      </c>
      <c r="AL494">
        <v>1</v>
      </c>
      <c r="AM494" t="s">
        <v>4774</v>
      </c>
      <c r="AN494">
        <v>-32768</v>
      </c>
      <c r="AO494">
        <v>32767</v>
      </c>
      <c r="AP494" t="s">
        <v>4775</v>
      </c>
      <c r="AQ494" t="s">
        <v>157</v>
      </c>
      <c r="AR494" t="s">
        <v>158</v>
      </c>
      <c r="AS494" t="str">
        <f>VLOOKUP('intouch变量（整型） '!$A494,基本表格!$G:$Q,3,FALSE)</f>
        <v>DB100,INT1652</v>
      </c>
      <c r="AT494" t="str">
        <f>VLOOKUP('intouch变量（整型） '!$A494,基本表格!$G:$Q,10,FALSE)</f>
        <v>Yes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</row>
    <row r="495" spans="1:55">
      <c r="A495" t="s">
        <v>5268</v>
      </c>
      <c r="B495" s="11" t="str">
        <f t="shared" si="7"/>
        <v>CHPF</v>
      </c>
      <c r="C495" s="11" t="str">
        <f>VLOOKUP('intouch变量（整型） '!$A495,基本表格!$G:$Q,2,FALSE)</f>
        <v>2123+P2-M6 3#双螺旋运输机B 变频器通讯 报警代码</v>
      </c>
      <c r="D495" t="s">
        <v>154</v>
      </c>
      <c r="E495" t="s">
        <v>154</v>
      </c>
      <c r="F495">
        <v>0</v>
      </c>
      <c r="G495" t="s">
        <v>154</v>
      </c>
      <c r="H495" t="s">
        <v>154</v>
      </c>
      <c r="I495">
        <v>0</v>
      </c>
      <c r="J495">
        <v>0</v>
      </c>
      <c r="L495">
        <v>0</v>
      </c>
      <c r="M495">
        <v>-32768</v>
      </c>
      <c r="N495">
        <v>32767</v>
      </c>
      <c r="O495">
        <v>0</v>
      </c>
      <c r="P495">
        <v>0</v>
      </c>
      <c r="Q495" t="s">
        <v>155</v>
      </c>
      <c r="R495">
        <v>0</v>
      </c>
      <c r="S495">
        <v>1</v>
      </c>
      <c r="T495" t="s">
        <v>155</v>
      </c>
      <c r="U495">
        <v>0</v>
      </c>
      <c r="V495">
        <v>1</v>
      </c>
      <c r="W495" t="s">
        <v>155</v>
      </c>
      <c r="X495">
        <v>0</v>
      </c>
      <c r="Y495">
        <v>1</v>
      </c>
      <c r="Z495" t="s">
        <v>155</v>
      </c>
      <c r="AA495">
        <v>0</v>
      </c>
      <c r="AB495">
        <v>1</v>
      </c>
      <c r="AC495" t="s">
        <v>155</v>
      </c>
      <c r="AD495">
        <v>0</v>
      </c>
      <c r="AE495">
        <v>1</v>
      </c>
      <c r="AF495" t="s">
        <v>155</v>
      </c>
      <c r="AG495">
        <v>0</v>
      </c>
      <c r="AH495">
        <v>1</v>
      </c>
      <c r="AI495">
        <v>0</v>
      </c>
      <c r="AJ495" t="s">
        <v>155</v>
      </c>
      <c r="AK495">
        <v>0</v>
      </c>
      <c r="AL495">
        <v>1</v>
      </c>
      <c r="AM495" t="s">
        <v>4774</v>
      </c>
      <c r="AN495">
        <v>-32768</v>
      </c>
      <c r="AO495">
        <v>32767</v>
      </c>
      <c r="AP495" t="s">
        <v>4775</v>
      </c>
      <c r="AQ495" t="s">
        <v>157</v>
      </c>
      <c r="AR495" t="s">
        <v>158</v>
      </c>
      <c r="AS495" t="str">
        <f>VLOOKUP('intouch变量（整型） '!$A495,基本表格!$G:$Q,3,FALSE)</f>
        <v>DB100,INT1654</v>
      </c>
      <c r="AT495" t="str">
        <f>VLOOKUP('intouch变量（整型） '!$A495,基本表格!$G:$Q,10,FALSE)</f>
        <v>Yes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</row>
    <row r="496" spans="1:55">
      <c r="A496" t="s">
        <v>5269</v>
      </c>
      <c r="B496" s="11" t="str">
        <f t="shared" si="7"/>
        <v>CHPF</v>
      </c>
      <c r="C496" s="11" t="str">
        <f>VLOOKUP('intouch变量（整型） '!$A496,基本表格!$G:$Q,2,FALSE)</f>
        <v>2123+P2-M6 3#双螺旋运输机B 反馈转速 实际内码</v>
      </c>
      <c r="D496" t="s">
        <v>154</v>
      </c>
      <c r="E496" t="s">
        <v>154</v>
      </c>
      <c r="F496">
        <v>0</v>
      </c>
      <c r="G496" t="s">
        <v>154</v>
      </c>
      <c r="H496" t="s">
        <v>154</v>
      </c>
      <c r="I496">
        <v>0</v>
      </c>
      <c r="J496">
        <v>0</v>
      </c>
      <c r="L496">
        <v>0</v>
      </c>
      <c r="M496">
        <v>-32768</v>
      </c>
      <c r="N496">
        <v>32767</v>
      </c>
      <c r="O496">
        <v>0</v>
      </c>
      <c r="P496">
        <v>0</v>
      </c>
      <c r="Q496" t="s">
        <v>155</v>
      </c>
      <c r="R496">
        <v>0</v>
      </c>
      <c r="S496">
        <v>1</v>
      </c>
      <c r="T496" t="s">
        <v>155</v>
      </c>
      <c r="U496">
        <v>0</v>
      </c>
      <c r="V496">
        <v>1</v>
      </c>
      <c r="W496" t="s">
        <v>155</v>
      </c>
      <c r="X496">
        <v>0</v>
      </c>
      <c r="Y496">
        <v>1</v>
      </c>
      <c r="Z496" t="s">
        <v>155</v>
      </c>
      <c r="AA496">
        <v>0</v>
      </c>
      <c r="AB496">
        <v>1</v>
      </c>
      <c r="AC496" t="s">
        <v>155</v>
      </c>
      <c r="AD496">
        <v>0</v>
      </c>
      <c r="AE496">
        <v>1</v>
      </c>
      <c r="AF496" t="s">
        <v>155</v>
      </c>
      <c r="AG496">
        <v>0</v>
      </c>
      <c r="AH496">
        <v>1</v>
      </c>
      <c r="AI496">
        <v>0</v>
      </c>
      <c r="AJ496" t="s">
        <v>155</v>
      </c>
      <c r="AK496">
        <v>0</v>
      </c>
      <c r="AL496">
        <v>1</v>
      </c>
      <c r="AM496" t="s">
        <v>4774</v>
      </c>
      <c r="AN496">
        <v>-32768</v>
      </c>
      <c r="AO496">
        <v>32767</v>
      </c>
      <c r="AP496" t="s">
        <v>4775</v>
      </c>
      <c r="AQ496" t="s">
        <v>157</v>
      </c>
      <c r="AR496" t="s">
        <v>158</v>
      </c>
      <c r="AS496" t="str">
        <f>VLOOKUP('intouch变量（整型） '!$A496,基本表格!$G:$Q,3,FALSE)</f>
        <v>DB100,INT1702</v>
      </c>
      <c r="AT496" t="str">
        <f>VLOOKUP('intouch变量（整型） '!$A496,基本表格!$G:$Q,10,FALSE)</f>
        <v>Yes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</row>
    <row r="497" spans="1:55">
      <c r="A497" t="s">
        <v>5270</v>
      </c>
      <c r="B497" s="11" t="str">
        <f t="shared" si="7"/>
        <v>CHPF</v>
      </c>
      <c r="C497" s="11" t="str">
        <f>VLOOKUP('intouch变量（整型） '!$A497,基本表格!$G:$Q,2,FALSE)</f>
        <v>2123+P2-M6 3#双螺旋运输机B 反馈电流 实际内码</v>
      </c>
      <c r="D497" t="s">
        <v>154</v>
      </c>
      <c r="E497" t="s">
        <v>154</v>
      </c>
      <c r="F497">
        <v>0</v>
      </c>
      <c r="G497" t="s">
        <v>154</v>
      </c>
      <c r="H497" t="s">
        <v>154</v>
      </c>
      <c r="I497">
        <v>0</v>
      </c>
      <c r="J497">
        <v>0</v>
      </c>
      <c r="L497">
        <v>0</v>
      </c>
      <c r="M497">
        <v>-32768</v>
      </c>
      <c r="N497">
        <v>32767</v>
      </c>
      <c r="O497">
        <v>0</v>
      </c>
      <c r="P497">
        <v>0</v>
      </c>
      <c r="Q497" t="s">
        <v>155</v>
      </c>
      <c r="R497">
        <v>0</v>
      </c>
      <c r="S497">
        <v>1</v>
      </c>
      <c r="T497" t="s">
        <v>155</v>
      </c>
      <c r="U497">
        <v>0</v>
      </c>
      <c r="V497">
        <v>1</v>
      </c>
      <c r="W497" t="s">
        <v>155</v>
      </c>
      <c r="X497">
        <v>0</v>
      </c>
      <c r="Y497">
        <v>1</v>
      </c>
      <c r="Z497" t="s">
        <v>155</v>
      </c>
      <c r="AA497">
        <v>0</v>
      </c>
      <c r="AB497">
        <v>1</v>
      </c>
      <c r="AC497" t="s">
        <v>155</v>
      </c>
      <c r="AD497">
        <v>0</v>
      </c>
      <c r="AE497">
        <v>1</v>
      </c>
      <c r="AF497" t="s">
        <v>155</v>
      </c>
      <c r="AG497">
        <v>0</v>
      </c>
      <c r="AH497">
        <v>1</v>
      </c>
      <c r="AI497">
        <v>0</v>
      </c>
      <c r="AJ497" t="s">
        <v>155</v>
      </c>
      <c r="AK497">
        <v>0</v>
      </c>
      <c r="AL497">
        <v>1</v>
      </c>
      <c r="AM497" t="s">
        <v>4774</v>
      </c>
      <c r="AN497">
        <v>-32768</v>
      </c>
      <c r="AO497">
        <v>32767</v>
      </c>
      <c r="AP497" t="s">
        <v>4775</v>
      </c>
      <c r="AQ497" t="s">
        <v>157</v>
      </c>
      <c r="AR497" t="s">
        <v>158</v>
      </c>
      <c r="AS497" t="str">
        <f>VLOOKUP('intouch变量（整型） '!$A497,基本表格!$G:$Q,3,FALSE)</f>
        <v>DB100,INT1752</v>
      </c>
      <c r="AT497" t="str">
        <f>VLOOKUP('intouch变量（整型） '!$A497,基本表格!$G:$Q,10,FALSE)</f>
        <v>Yes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</row>
    <row r="498" spans="1:55">
      <c r="A498" t="s">
        <v>5271</v>
      </c>
      <c r="B498" s="11" t="str">
        <f t="shared" si="7"/>
        <v>CHPF</v>
      </c>
      <c r="C498" s="11" t="str">
        <f>VLOOKUP('intouch变量（整型） '!$A498,基本表格!$G:$Q,2,FALSE)</f>
        <v>2124+P3-M1 4#双螺旋运输机A 电机控制 断链超时时间 秒</v>
      </c>
      <c r="D498" t="s">
        <v>154</v>
      </c>
      <c r="E498" t="s">
        <v>154</v>
      </c>
      <c r="F498">
        <v>0</v>
      </c>
      <c r="G498" t="s">
        <v>154</v>
      </c>
      <c r="H498" t="s">
        <v>154</v>
      </c>
      <c r="I498">
        <v>0</v>
      </c>
      <c r="J498">
        <v>0</v>
      </c>
      <c r="L498">
        <v>0</v>
      </c>
      <c r="M498">
        <v>-32768</v>
      </c>
      <c r="N498">
        <v>32767</v>
      </c>
      <c r="O498">
        <v>0</v>
      </c>
      <c r="P498">
        <v>0</v>
      </c>
      <c r="Q498" t="s">
        <v>155</v>
      </c>
      <c r="R498">
        <v>0</v>
      </c>
      <c r="S498">
        <v>1</v>
      </c>
      <c r="T498" t="s">
        <v>155</v>
      </c>
      <c r="U498">
        <v>0</v>
      </c>
      <c r="V498">
        <v>1</v>
      </c>
      <c r="W498" t="s">
        <v>155</v>
      </c>
      <c r="X498">
        <v>0</v>
      </c>
      <c r="Y498">
        <v>1</v>
      </c>
      <c r="Z498" t="s">
        <v>155</v>
      </c>
      <c r="AA498">
        <v>0</v>
      </c>
      <c r="AB498">
        <v>1</v>
      </c>
      <c r="AC498" t="s">
        <v>155</v>
      </c>
      <c r="AD498">
        <v>0</v>
      </c>
      <c r="AE498">
        <v>1</v>
      </c>
      <c r="AF498" t="s">
        <v>155</v>
      </c>
      <c r="AG498">
        <v>0</v>
      </c>
      <c r="AH498">
        <v>1</v>
      </c>
      <c r="AI498">
        <v>0</v>
      </c>
      <c r="AJ498" t="s">
        <v>155</v>
      </c>
      <c r="AK498">
        <v>0</v>
      </c>
      <c r="AL498">
        <v>1</v>
      </c>
      <c r="AM498" t="s">
        <v>4774</v>
      </c>
      <c r="AN498">
        <v>-32768</v>
      </c>
      <c r="AO498">
        <v>32767</v>
      </c>
      <c r="AP498" t="s">
        <v>4775</v>
      </c>
      <c r="AQ498" t="s">
        <v>157</v>
      </c>
      <c r="AR498" t="s">
        <v>158</v>
      </c>
      <c r="AS498" t="str">
        <f>VLOOKUP('intouch变量（整型） '!$A498,基本表格!$G:$Q,3,FALSE)</f>
        <v>DB100,INT1804</v>
      </c>
      <c r="AT498" t="str">
        <f>VLOOKUP('intouch变量（整型） '!$A498,基本表格!$G:$Q,10,FALSE)</f>
        <v>No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</row>
    <row r="499" spans="1:55">
      <c r="A499" t="s">
        <v>5272</v>
      </c>
      <c r="B499" s="11" t="str">
        <f t="shared" si="7"/>
        <v>CHPF</v>
      </c>
      <c r="C499" s="11" t="str">
        <f>VLOOKUP('intouch变量（整型） '!$A499,基本表格!$G:$Q,2,FALSE)</f>
        <v>2124+P3-M1 4#双螺旋运输机A 电机控制 堵料检测时间 秒</v>
      </c>
      <c r="D499" t="s">
        <v>154</v>
      </c>
      <c r="E499" t="s">
        <v>154</v>
      </c>
      <c r="F499">
        <v>0</v>
      </c>
      <c r="G499" t="s">
        <v>154</v>
      </c>
      <c r="H499" t="s">
        <v>154</v>
      </c>
      <c r="I499">
        <v>0</v>
      </c>
      <c r="J499">
        <v>0</v>
      </c>
      <c r="L499">
        <v>0</v>
      </c>
      <c r="M499">
        <v>-32768</v>
      </c>
      <c r="N499">
        <v>32767</v>
      </c>
      <c r="O499">
        <v>0</v>
      </c>
      <c r="P499">
        <v>0</v>
      </c>
      <c r="Q499" t="s">
        <v>155</v>
      </c>
      <c r="R499">
        <v>0</v>
      </c>
      <c r="S499">
        <v>1</v>
      </c>
      <c r="T499" t="s">
        <v>155</v>
      </c>
      <c r="U499">
        <v>0</v>
      </c>
      <c r="V499">
        <v>1</v>
      </c>
      <c r="W499" t="s">
        <v>155</v>
      </c>
      <c r="X499">
        <v>0</v>
      </c>
      <c r="Y499">
        <v>1</v>
      </c>
      <c r="Z499" t="s">
        <v>155</v>
      </c>
      <c r="AA499">
        <v>0</v>
      </c>
      <c r="AB499">
        <v>1</v>
      </c>
      <c r="AC499" t="s">
        <v>155</v>
      </c>
      <c r="AD499">
        <v>0</v>
      </c>
      <c r="AE499">
        <v>1</v>
      </c>
      <c r="AF499" t="s">
        <v>155</v>
      </c>
      <c r="AG499">
        <v>0</v>
      </c>
      <c r="AH499">
        <v>1</v>
      </c>
      <c r="AI499">
        <v>0</v>
      </c>
      <c r="AJ499" t="s">
        <v>155</v>
      </c>
      <c r="AK499">
        <v>0</v>
      </c>
      <c r="AL499">
        <v>1</v>
      </c>
      <c r="AM499" t="s">
        <v>4774</v>
      </c>
      <c r="AN499">
        <v>-32768</v>
      </c>
      <c r="AO499">
        <v>32767</v>
      </c>
      <c r="AP499" t="s">
        <v>4775</v>
      </c>
      <c r="AQ499" t="s">
        <v>157</v>
      </c>
      <c r="AR499" t="s">
        <v>158</v>
      </c>
      <c r="AS499" t="str">
        <f>VLOOKUP('intouch变量（整型） '!$A499,基本表格!$G:$Q,3,FALSE)</f>
        <v>DB100,INT1806</v>
      </c>
      <c r="AT499" t="str">
        <f>VLOOKUP('intouch变量（整型） '!$A499,基本表格!$G:$Q,10,FALSE)</f>
        <v>No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</row>
    <row r="500" spans="1:55">
      <c r="A500" t="s">
        <v>5273</v>
      </c>
      <c r="B500" s="11" t="str">
        <f t="shared" si="7"/>
        <v>CHPF</v>
      </c>
      <c r="C500" s="11" t="str">
        <f>VLOOKUP('intouch变量（整型） '!$A500,基本表格!$G:$Q,2,FALSE)</f>
        <v>2124+P3-M1 4#双螺旋运输机A 电机控制 左跑偏检测时间</v>
      </c>
      <c r="D500" t="s">
        <v>154</v>
      </c>
      <c r="E500" t="s">
        <v>154</v>
      </c>
      <c r="F500">
        <v>0</v>
      </c>
      <c r="G500" t="s">
        <v>154</v>
      </c>
      <c r="H500" t="s">
        <v>154</v>
      </c>
      <c r="I500">
        <v>0</v>
      </c>
      <c r="J500">
        <v>0</v>
      </c>
      <c r="L500">
        <v>0</v>
      </c>
      <c r="M500">
        <v>-32768</v>
      </c>
      <c r="N500">
        <v>32767</v>
      </c>
      <c r="O500">
        <v>0</v>
      </c>
      <c r="P500">
        <v>0</v>
      </c>
      <c r="Q500" t="s">
        <v>155</v>
      </c>
      <c r="R500">
        <v>0</v>
      </c>
      <c r="S500">
        <v>1</v>
      </c>
      <c r="T500" t="s">
        <v>155</v>
      </c>
      <c r="U500">
        <v>0</v>
      </c>
      <c r="V500">
        <v>1</v>
      </c>
      <c r="W500" t="s">
        <v>155</v>
      </c>
      <c r="X500">
        <v>0</v>
      </c>
      <c r="Y500">
        <v>1</v>
      </c>
      <c r="Z500" t="s">
        <v>155</v>
      </c>
      <c r="AA500">
        <v>0</v>
      </c>
      <c r="AB500">
        <v>1</v>
      </c>
      <c r="AC500" t="s">
        <v>155</v>
      </c>
      <c r="AD500">
        <v>0</v>
      </c>
      <c r="AE500">
        <v>1</v>
      </c>
      <c r="AF500" t="s">
        <v>155</v>
      </c>
      <c r="AG500">
        <v>0</v>
      </c>
      <c r="AH500">
        <v>1</v>
      </c>
      <c r="AI500">
        <v>0</v>
      </c>
      <c r="AJ500" t="s">
        <v>155</v>
      </c>
      <c r="AK500">
        <v>0</v>
      </c>
      <c r="AL500">
        <v>1</v>
      </c>
      <c r="AM500" t="s">
        <v>4774</v>
      </c>
      <c r="AN500">
        <v>-32768</v>
      </c>
      <c r="AO500">
        <v>32767</v>
      </c>
      <c r="AP500" t="s">
        <v>4775</v>
      </c>
      <c r="AQ500" t="s">
        <v>157</v>
      </c>
      <c r="AR500" t="s">
        <v>158</v>
      </c>
      <c r="AS500" t="str">
        <f>VLOOKUP('intouch变量（整型） '!$A500,基本表格!$G:$Q,3,FALSE)</f>
        <v>DB100,INT1810</v>
      </c>
      <c r="AT500" t="str">
        <f>VLOOKUP('intouch变量（整型） '!$A500,基本表格!$G:$Q,10,FALSE)</f>
        <v>No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</row>
    <row r="501" spans="1:55">
      <c r="A501" t="s">
        <v>5274</v>
      </c>
      <c r="B501" s="11" t="str">
        <f t="shared" si="7"/>
        <v>CHPF</v>
      </c>
      <c r="C501" s="11" t="str">
        <f>VLOOKUP('intouch变量（整型） '!$A501,基本表格!$G:$Q,2,FALSE)</f>
        <v>2124+P3-M1 4#双螺旋运输机A 电机控制 右跑偏检测时间</v>
      </c>
      <c r="D501" t="s">
        <v>154</v>
      </c>
      <c r="E501" t="s">
        <v>154</v>
      </c>
      <c r="F501">
        <v>0</v>
      </c>
      <c r="G501" t="s">
        <v>154</v>
      </c>
      <c r="H501" t="s">
        <v>154</v>
      </c>
      <c r="I501">
        <v>0</v>
      </c>
      <c r="J501">
        <v>0</v>
      </c>
      <c r="L501">
        <v>0</v>
      </c>
      <c r="M501">
        <v>-32768</v>
      </c>
      <c r="N501">
        <v>32767</v>
      </c>
      <c r="O501">
        <v>0</v>
      </c>
      <c r="P501">
        <v>0</v>
      </c>
      <c r="Q501" t="s">
        <v>155</v>
      </c>
      <c r="R501">
        <v>0</v>
      </c>
      <c r="S501">
        <v>1</v>
      </c>
      <c r="T501" t="s">
        <v>155</v>
      </c>
      <c r="U501">
        <v>0</v>
      </c>
      <c r="V501">
        <v>1</v>
      </c>
      <c r="W501" t="s">
        <v>155</v>
      </c>
      <c r="X501">
        <v>0</v>
      </c>
      <c r="Y501">
        <v>1</v>
      </c>
      <c r="Z501" t="s">
        <v>155</v>
      </c>
      <c r="AA501">
        <v>0</v>
      </c>
      <c r="AB501">
        <v>1</v>
      </c>
      <c r="AC501" t="s">
        <v>155</v>
      </c>
      <c r="AD501">
        <v>0</v>
      </c>
      <c r="AE501">
        <v>1</v>
      </c>
      <c r="AF501" t="s">
        <v>155</v>
      </c>
      <c r="AG501">
        <v>0</v>
      </c>
      <c r="AH501">
        <v>1</v>
      </c>
      <c r="AI501">
        <v>0</v>
      </c>
      <c r="AJ501" t="s">
        <v>155</v>
      </c>
      <c r="AK501">
        <v>0</v>
      </c>
      <c r="AL501">
        <v>1</v>
      </c>
      <c r="AM501" t="s">
        <v>4774</v>
      </c>
      <c r="AN501">
        <v>-32768</v>
      </c>
      <c r="AO501">
        <v>32767</v>
      </c>
      <c r="AP501" t="s">
        <v>4775</v>
      </c>
      <c r="AQ501" t="s">
        <v>157</v>
      </c>
      <c r="AR501" t="s">
        <v>158</v>
      </c>
      <c r="AS501" t="str">
        <f>VLOOKUP('intouch变量（整型） '!$A501,基本表格!$G:$Q,3,FALSE)</f>
        <v>DB100,INT1814</v>
      </c>
      <c r="AT501" t="str">
        <f>VLOOKUP('intouch变量（整型） '!$A501,基本表格!$G:$Q,10,FALSE)</f>
        <v>No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</row>
    <row r="502" spans="1:55">
      <c r="A502" t="s">
        <v>5275</v>
      </c>
      <c r="B502" s="11" t="str">
        <f t="shared" si="7"/>
        <v>CHPF</v>
      </c>
      <c r="C502" s="11" t="str">
        <f>VLOOKUP('intouch变量（整型） '!$A502,基本表格!$G:$Q,2,FALSE)</f>
        <v>2124+P3-M1 4#双螺旋运输机A 电机控制 联动启动延时</v>
      </c>
      <c r="D502" t="s">
        <v>154</v>
      </c>
      <c r="E502" t="s">
        <v>154</v>
      </c>
      <c r="F502">
        <v>0</v>
      </c>
      <c r="G502" t="s">
        <v>154</v>
      </c>
      <c r="H502" t="s">
        <v>154</v>
      </c>
      <c r="I502">
        <v>0</v>
      </c>
      <c r="J502">
        <v>0</v>
      </c>
      <c r="L502">
        <v>0</v>
      </c>
      <c r="M502">
        <v>-32768</v>
      </c>
      <c r="N502">
        <v>32767</v>
      </c>
      <c r="O502">
        <v>0</v>
      </c>
      <c r="P502">
        <v>0</v>
      </c>
      <c r="Q502" t="s">
        <v>155</v>
      </c>
      <c r="R502">
        <v>0</v>
      </c>
      <c r="S502">
        <v>1</v>
      </c>
      <c r="T502" t="s">
        <v>155</v>
      </c>
      <c r="U502">
        <v>0</v>
      </c>
      <c r="V502">
        <v>1</v>
      </c>
      <c r="W502" t="s">
        <v>155</v>
      </c>
      <c r="X502">
        <v>0</v>
      </c>
      <c r="Y502">
        <v>1</v>
      </c>
      <c r="Z502" t="s">
        <v>155</v>
      </c>
      <c r="AA502">
        <v>0</v>
      </c>
      <c r="AB502">
        <v>1</v>
      </c>
      <c r="AC502" t="s">
        <v>155</v>
      </c>
      <c r="AD502">
        <v>0</v>
      </c>
      <c r="AE502">
        <v>1</v>
      </c>
      <c r="AF502" t="s">
        <v>155</v>
      </c>
      <c r="AG502">
        <v>0</v>
      </c>
      <c r="AH502">
        <v>1</v>
      </c>
      <c r="AI502">
        <v>0</v>
      </c>
      <c r="AJ502" t="s">
        <v>155</v>
      </c>
      <c r="AK502">
        <v>0</v>
      </c>
      <c r="AL502">
        <v>1</v>
      </c>
      <c r="AM502" t="s">
        <v>4774</v>
      </c>
      <c r="AN502">
        <v>-32768</v>
      </c>
      <c r="AO502">
        <v>32767</v>
      </c>
      <c r="AP502" t="s">
        <v>4775</v>
      </c>
      <c r="AQ502" t="s">
        <v>157</v>
      </c>
      <c r="AR502" t="s">
        <v>158</v>
      </c>
      <c r="AS502" t="str">
        <f>VLOOKUP('intouch变量（整型） '!$A502,基本表格!$G:$Q,3,FALSE)</f>
        <v>DB100,INT1818</v>
      </c>
      <c r="AT502" t="str">
        <f>VLOOKUP('intouch变量（整型） '!$A502,基本表格!$G:$Q,10,FALSE)</f>
        <v>No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</row>
    <row r="503" spans="1:55">
      <c r="A503" t="s">
        <v>5276</v>
      </c>
      <c r="B503" s="11" t="str">
        <f t="shared" si="7"/>
        <v>CHPF</v>
      </c>
      <c r="C503" s="11" t="str">
        <f>VLOOKUP('intouch变量（整型） '!$A503,基本表格!$G:$Q,2,FALSE)</f>
        <v>2124+P3-M1 4#双螺旋运输机A 电机控制 起动转换时间 秒</v>
      </c>
      <c r="D503" t="s">
        <v>154</v>
      </c>
      <c r="E503" t="s">
        <v>154</v>
      </c>
      <c r="F503">
        <v>0</v>
      </c>
      <c r="G503" t="s">
        <v>154</v>
      </c>
      <c r="H503" t="s">
        <v>154</v>
      </c>
      <c r="I503">
        <v>0</v>
      </c>
      <c r="J503">
        <v>0</v>
      </c>
      <c r="L503">
        <v>0</v>
      </c>
      <c r="M503">
        <v>-32768</v>
      </c>
      <c r="N503">
        <v>32767</v>
      </c>
      <c r="O503">
        <v>0</v>
      </c>
      <c r="P503">
        <v>0</v>
      </c>
      <c r="Q503" t="s">
        <v>155</v>
      </c>
      <c r="R503">
        <v>0</v>
      </c>
      <c r="S503">
        <v>1</v>
      </c>
      <c r="T503" t="s">
        <v>155</v>
      </c>
      <c r="U503">
        <v>0</v>
      </c>
      <c r="V503">
        <v>1</v>
      </c>
      <c r="W503" t="s">
        <v>155</v>
      </c>
      <c r="X503">
        <v>0</v>
      </c>
      <c r="Y503">
        <v>1</v>
      </c>
      <c r="Z503" t="s">
        <v>155</v>
      </c>
      <c r="AA503">
        <v>0</v>
      </c>
      <c r="AB503">
        <v>1</v>
      </c>
      <c r="AC503" t="s">
        <v>155</v>
      </c>
      <c r="AD503">
        <v>0</v>
      </c>
      <c r="AE503">
        <v>1</v>
      </c>
      <c r="AF503" t="s">
        <v>155</v>
      </c>
      <c r="AG503">
        <v>0</v>
      </c>
      <c r="AH503">
        <v>1</v>
      </c>
      <c r="AI503">
        <v>0</v>
      </c>
      <c r="AJ503" t="s">
        <v>155</v>
      </c>
      <c r="AK503">
        <v>0</v>
      </c>
      <c r="AL503">
        <v>1</v>
      </c>
      <c r="AM503" t="s">
        <v>4774</v>
      </c>
      <c r="AN503">
        <v>-32768</v>
      </c>
      <c r="AO503">
        <v>32767</v>
      </c>
      <c r="AP503" t="s">
        <v>4775</v>
      </c>
      <c r="AQ503" t="s">
        <v>157</v>
      </c>
      <c r="AR503" t="s">
        <v>158</v>
      </c>
      <c r="AS503" t="str">
        <f>VLOOKUP('intouch变量（整型） '!$A503,基本表格!$G:$Q,3,FALSE)</f>
        <v>DB100,INT1820</v>
      </c>
      <c r="AT503" t="str">
        <f>VLOOKUP('intouch变量（整型） '!$A503,基本表格!$G:$Q,10,FALSE)</f>
        <v>No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</row>
    <row r="504" spans="1:55">
      <c r="A504" t="s">
        <v>5277</v>
      </c>
      <c r="B504" s="11" t="str">
        <f t="shared" si="7"/>
        <v>CHPF</v>
      </c>
      <c r="C504" s="11" t="str">
        <f>VLOOKUP('intouch变量（整型） '!$A504,基本表格!$G:$Q,2,FALSE)</f>
        <v>2124+P3-M1 4#双螺旋运输机A 给定频率 实际内码</v>
      </c>
      <c r="D504" t="s">
        <v>154</v>
      </c>
      <c r="E504" t="s">
        <v>154</v>
      </c>
      <c r="F504">
        <v>0</v>
      </c>
      <c r="G504" t="s">
        <v>154</v>
      </c>
      <c r="H504" t="s">
        <v>154</v>
      </c>
      <c r="I504">
        <v>0</v>
      </c>
      <c r="J504">
        <v>0</v>
      </c>
      <c r="L504">
        <v>0</v>
      </c>
      <c r="M504">
        <v>-32768</v>
      </c>
      <c r="N504">
        <v>32767</v>
      </c>
      <c r="O504">
        <v>0</v>
      </c>
      <c r="P504">
        <v>0</v>
      </c>
      <c r="Q504" t="s">
        <v>155</v>
      </c>
      <c r="R504">
        <v>0</v>
      </c>
      <c r="S504">
        <v>1</v>
      </c>
      <c r="T504" t="s">
        <v>155</v>
      </c>
      <c r="U504">
        <v>0</v>
      </c>
      <c r="V504">
        <v>1</v>
      </c>
      <c r="W504" t="s">
        <v>155</v>
      </c>
      <c r="X504">
        <v>0</v>
      </c>
      <c r="Y504">
        <v>1</v>
      </c>
      <c r="Z504" t="s">
        <v>155</v>
      </c>
      <c r="AA504">
        <v>0</v>
      </c>
      <c r="AB504">
        <v>1</v>
      </c>
      <c r="AC504" t="s">
        <v>155</v>
      </c>
      <c r="AD504">
        <v>0</v>
      </c>
      <c r="AE504">
        <v>1</v>
      </c>
      <c r="AF504" t="s">
        <v>155</v>
      </c>
      <c r="AG504">
        <v>0</v>
      </c>
      <c r="AH504">
        <v>1</v>
      </c>
      <c r="AI504">
        <v>0</v>
      </c>
      <c r="AJ504" t="s">
        <v>155</v>
      </c>
      <c r="AK504">
        <v>0</v>
      </c>
      <c r="AL504">
        <v>1</v>
      </c>
      <c r="AM504" t="s">
        <v>4774</v>
      </c>
      <c r="AN504">
        <v>-32768</v>
      </c>
      <c r="AO504">
        <v>32767</v>
      </c>
      <c r="AP504" t="s">
        <v>4775</v>
      </c>
      <c r="AQ504" t="s">
        <v>157</v>
      </c>
      <c r="AR504" t="s">
        <v>158</v>
      </c>
      <c r="AS504" t="str">
        <f>VLOOKUP('intouch变量（整型） '!$A504,基本表格!$G:$Q,3,FALSE)</f>
        <v>DB100,INT1852</v>
      </c>
      <c r="AT504" t="str">
        <f>VLOOKUP('intouch变量（整型） '!$A504,基本表格!$G:$Q,10,FALSE)</f>
        <v>Yes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</row>
    <row r="505" spans="1:55">
      <c r="A505" t="s">
        <v>5278</v>
      </c>
      <c r="B505" s="11" t="str">
        <f t="shared" si="7"/>
        <v>CHPF</v>
      </c>
      <c r="C505" s="11" t="str">
        <f>VLOOKUP('intouch变量（整型） '!$A505,基本表格!$G:$Q,2,FALSE)</f>
        <v>2124+P3-M1 4#双螺旋运输机A 反馈频率 实际内码</v>
      </c>
      <c r="D505" t="s">
        <v>154</v>
      </c>
      <c r="E505" t="s">
        <v>154</v>
      </c>
      <c r="F505">
        <v>0</v>
      </c>
      <c r="G505" t="s">
        <v>154</v>
      </c>
      <c r="H505" t="s">
        <v>154</v>
      </c>
      <c r="I505">
        <v>0</v>
      </c>
      <c r="J505">
        <v>0</v>
      </c>
      <c r="L505">
        <v>0</v>
      </c>
      <c r="M505">
        <v>-32768</v>
      </c>
      <c r="N505">
        <v>32767</v>
      </c>
      <c r="O505">
        <v>0</v>
      </c>
      <c r="P505">
        <v>0</v>
      </c>
      <c r="Q505" t="s">
        <v>155</v>
      </c>
      <c r="R505">
        <v>0</v>
      </c>
      <c r="S505">
        <v>1</v>
      </c>
      <c r="T505" t="s">
        <v>155</v>
      </c>
      <c r="U505">
        <v>0</v>
      </c>
      <c r="V505">
        <v>1</v>
      </c>
      <c r="W505" t="s">
        <v>155</v>
      </c>
      <c r="X505">
        <v>0</v>
      </c>
      <c r="Y505">
        <v>1</v>
      </c>
      <c r="Z505" t="s">
        <v>155</v>
      </c>
      <c r="AA505">
        <v>0</v>
      </c>
      <c r="AB505">
        <v>1</v>
      </c>
      <c r="AC505" t="s">
        <v>155</v>
      </c>
      <c r="AD505">
        <v>0</v>
      </c>
      <c r="AE505">
        <v>1</v>
      </c>
      <c r="AF505" t="s">
        <v>155</v>
      </c>
      <c r="AG505">
        <v>0</v>
      </c>
      <c r="AH505">
        <v>1</v>
      </c>
      <c r="AI505">
        <v>0</v>
      </c>
      <c r="AJ505" t="s">
        <v>155</v>
      </c>
      <c r="AK505">
        <v>0</v>
      </c>
      <c r="AL505">
        <v>1</v>
      </c>
      <c r="AM505" t="s">
        <v>4774</v>
      </c>
      <c r="AN505">
        <v>-32768</v>
      </c>
      <c r="AO505">
        <v>32767</v>
      </c>
      <c r="AP505" t="s">
        <v>4775</v>
      </c>
      <c r="AQ505" t="s">
        <v>157</v>
      </c>
      <c r="AR505" t="s">
        <v>158</v>
      </c>
      <c r="AS505" t="str">
        <f>VLOOKUP('intouch变量（整型） '!$A505,基本表格!$G:$Q,3,FALSE)</f>
        <v>DB100,INT1902</v>
      </c>
      <c r="AT505" t="str">
        <f>VLOOKUP('intouch变量（整型） '!$A505,基本表格!$G:$Q,10,FALSE)</f>
        <v>Yes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</row>
    <row r="506" spans="1:55">
      <c r="A506" t="s">
        <v>5279</v>
      </c>
      <c r="B506" s="11" t="str">
        <f t="shared" si="7"/>
        <v>CHPF</v>
      </c>
      <c r="C506" s="11" t="str">
        <f>VLOOKUP('intouch变量（整型） '!$A506,基本表格!$G:$Q,2,FALSE)</f>
        <v>2124+P3-M1 4#双螺旋运输机A 变频器通讯 警告</v>
      </c>
      <c r="D506" t="s">
        <v>154</v>
      </c>
      <c r="E506" t="s">
        <v>154</v>
      </c>
      <c r="F506">
        <v>0</v>
      </c>
      <c r="G506" t="s">
        <v>154</v>
      </c>
      <c r="H506" t="s">
        <v>154</v>
      </c>
      <c r="I506">
        <v>0</v>
      </c>
      <c r="J506">
        <v>0</v>
      </c>
      <c r="L506">
        <v>0</v>
      </c>
      <c r="M506">
        <v>-32768</v>
      </c>
      <c r="N506">
        <v>32767</v>
      </c>
      <c r="O506">
        <v>0</v>
      </c>
      <c r="P506">
        <v>0</v>
      </c>
      <c r="Q506" t="s">
        <v>155</v>
      </c>
      <c r="R506">
        <v>0</v>
      </c>
      <c r="S506">
        <v>1</v>
      </c>
      <c r="T506" t="s">
        <v>155</v>
      </c>
      <c r="U506">
        <v>0</v>
      </c>
      <c r="V506">
        <v>1</v>
      </c>
      <c r="W506" t="s">
        <v>155</v>
      </c>
      <c r="X506">
        <v>0</v>
      </c>
      <c r="Y506">
        <v>1</v>
      </c>
      <c r="Z506" t="s">
        <v>155</v>
      </c>
      <c r="AA506">
        <v>0</v>
      </c>
      <c r="AB506">
        <v>1</v>
      </c>
      <c r="AC506" t="s">
        <v>155</v>
      </c>
      <c r="AD506">
        <v>0</v>
      </c>
      <c r="AE506">
        <v>1</v>
      </c>
      <c r="AF506" t="s">
        <v>155</v>
      </c>
      <c r="AG506">
        <v>0</v>
      </c>
      <c r="AH506">
        <v>1</v>
      </c>
      <c r="AI506">
        <v>0</v>
      </c>
      <c r="AJ506" t="s">
        <v>155</v>
      </c>
      <c r="AK506">
        <v>0</v>
      </c>
      <c r="AL506">
        <v>1</v>
      </c>
      <c r="AM506" t="s">
        <v>4774</v>
      </c>
      <c r="AN506">
        <v>-32768</v>
      </c>
      <c r="AO506">
        <v>32767</v>
      </c>
      <c r="AP506" t="s">
        <v>4775</v>
      </c>
      <c r="AQ506" t="s">
        <v>157</v>
      </c>
      <c r="AR506" t="s">
        <v>158</v>
      </c>
      <c r="AS506" t="str">
        <f>VLOOKUP('intouch变量（整型） '!$A506,基本表格!$G:$Q,3,FALSE)</f>
        <v>DB100,INT1952</v>
      </c>
      <c r="AT506" t="str">
        <f>VLOOKUP('intouch变量（整型） '!$A506,基本表格!$G:$Q,10,FALSE)</f>
        <v>Yes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</row>
    <row r="507" spans="1:55">
      <c r="A507" t="s">
        <v>5280</v>
      </c>
      <c r="B507" s="11" t="str">
        <f t="shared" si="7"/>
        <v>CHPF</v>
      </c>
      <c r="C507" s="11" t="str">
        <f>VLOOKUP('intouch变量（整型） '!$A507,基本表格!$G:$Q,2,FALSE)</f>
        <v>2124+P3-M1 4#双螺旋运输机A 变频器通讯 报警代码</v>
      </c>
      <c r="D507" t="s">
        <v>154</v>
      </c>
      <c r="E507" t="s">
        <v>154</v>
      </c>
      <c r="F507">
        <v>0</v>
      </c>
      <c r="G507" t="s">
        <v>154</v>
      </c>
      <c r="H507" t="s">
        <v>154</v>
      </c>
      <c r="I507">
        <v>0</v>
      </c>
      <c r="J507">
        <v>0</v>
      </c>
      <c r="L507">
        <v>0</v>
      </c>
      <c r="M507">
        <v>-32768</v>
      </c>
      <c r="N507">
        <v>32767</v>
      </c>
      <c r="O507">
        <v>0</v>
      </c>
      <c r="P507">
        <v>0</v>
      </c>
      <c r="Q507" t="s">
        <v>155</v>
      </c>
      <c r="R507">
        <v>0</v>
      </c>
      <c r="S507">
        <v>1</v>
      </c>
      <c r="T507" t="s">
        <v>155</v>
      </c>
      <c r="U507">
        <v>0</v>
      </c>
      <c r="V507">
        <v>1</v>
      </c>
      <c r="W507" t="s">
        <v>155</v>
      </c>
      <c r="X507">
        <v>0</v>
      </c>
      <c r="Y507">
        <v>1</v>
      </c>
      <c r="Z507" t="s">
        <v>155</v>
      </c>
      <c r="AA507">
        <v>0</v>
      </c>
      <c r="AB507">
        <v>1</v>
      </c>
      <c r="AC507" t="s">
        <v>155</v>
      </c>
      <c r="AD507">
        <v>0</v>
      </c>
      <c r="AE507">
        <v>1</v>
      </c>
      <c r="AF507" t="s">
        <v>155</v>
      </c>
      <c r="AG507">
        <v>0</v>
      </c>
      <c r="AH507">
        <v>1</v>
      </c>
      <c r="AI507">
        <v>0</v>
      </c>
      <c r="AJ507" t="s">
        <v>155</v>
      </c>
      <c r="AK507">
        <v>0</v>
      </c>
      <c r="AL507">
        <v>1</v>
      </c>
      <c r="AM507" t="s">
        <v>4774</v>
      </c>
      <c r="AN507">
        <v>-32768</v>
      </c>
      <c r="AO507">
        <v>32767</v>
      </c>
      <c r="AP507" t="s">
        <v>4775</v>
      </c>
      <c r="AQ507" t="s">
        <v>157</v>
      </c>
      <c r="AR507" t="s">
        <v>158</v>
      </c>
      <c r="AS507" t="str">
        <f>VLOOKUP('intouch变量（整型） '!$A507,基本表格!$G:$Q,3,FALSE)</f>
        <v>DB100,INT1954</v>
      </c>
      <c r="AT507" t="str">
        <f>VLOOKUP('intouch变量（整型） '!$A507,基本表格!$G:$Q,10,FALSE)</f>
        <v>Yes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</row>
    <row r="508" spans="1:55">
      <c r="A508" t="s">
        <v>5281</v>
      </c>
      <c r="B508" s="11" t="str">
        <f t="shared" si="7"/>
        <v>CHPF</v>
      </c>
      <c r="C508" s="11" t="str">
        <f>VLOOKUP('intouch变量（整型） '!$A508,基本表格!$G:$Q,2,FALSE)</f>
        <v>2124+P3-M1 4#双螺旋运输机A 反馈转速 实际内码</v>
      </c>
      <c r="D508" t="s">
        <v>154</v>
      </c>
      <c r="E508" t="s">
        <v>154</v>
      </c>
      <c r="F508">
        <v>0</v>
      </c>
      <c r="G508" t="s">
        <v>154</v>
      </c>
      <c r="H508" t="s">
        <v>154</v>
      </c>
      <c r="I508">
        <v>0</v>
      </c>
      <c r="J508">
        <v>0</v>
      </c>
      <c r="L508">
        <v>0</v>
      </c>
      <c r="M508">
        <v>-32768</v>
      </c>
      <c r="N508">
        <v>32767</v>
      </c>
      <c r="O508">
        <v>0</v>
      </c>
      <c r="P508">
        <v>0</v>
      </c>
      <c r="Q508" t="s">
        <v>155</v>
      </c>
      <c r="R508">
        <v>0</v>
      </c>
      <c r="S508">
        <v>1</v>
      </c>
      <c r="T508" t="s">
        <v>155</v>
      </c>
      <c r="U508">
        <v>0</v>
      </c>
      <c r="V508">
        <v>1</v>
      </c>
      <c r="W508" t="s">
        <v>155</v>
      </c>
      <c r="X508">
        <v>0</v>
      </c>
      <c r="Y508">
        <v>1</v>
      </c>
      <c r="Z508" t="s">
        <v>155</v>
      </c>
      <c r="AA508">
        <v>0</v>
      </c>
      <c r="AB508">
        <v>1</v>
      </c>
      <c r="AC508" t="s">
        <v>155</v>
      </c>
      <c r="AD508">
        <v>0</v>
      </c>
      <c r="AE508">
        <v>1</v>
      </c>
      <c r="AF508" t="s">
        <v>155</v>
      </c>
      <c r="AG508">
        <v>0</v>
      </c>
      <c r="AH508">
        <v>1</v>
      </c>
      <c r="AI508">
        <v>0</v>
      </c>
      <c r="AJ508" t="s">
        <v>155</v>
      </c>
      <c r="AK508">
        <v>0</v>
      </c>
      <c r="AL508">
        <v>1</v>
      </c>
      <c r="AM508" t="s">
        <v>4774</v>
      </c>
      <c r="AN508">
        <v>-32768</v>
      </c>
      <c r="AO508">
        <v>32767</v>
      </c>
      <c r="AP508" t="s">
        <v>4775</v>
      </c>
      <c r="AQ508" t="s">
        <v>157</v>
      </c>
      <c r="AR508" t="s">
        <v>158</v>
      </c>
      <c r="AS508" t="str">
        <f>VLOOKUP('intouch变量（整型） '!$A508,基本表格!$G:$Q,3,FALSE)</f>
        <v>DB100,INT2002</v>
      </c>
      <c r="AT508" t="str">
        <f>VLOOKUP('intouch变量（整型） '!$A508,基本表格!$G:$Q,10,FALSE)</f>
        <v>Yes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</row>
    <row r="509" spans="1:55">
      <c r="A509" t="s">
        <v>5282</v>
      </c>
      <c r="B509" s="11" t="str">
        <f t="shared" si="7"/>
        <v>CHPF</v>
      </c>
      <c r="C509" s="11" t="str">
        <f>VLOOKUP('intouch变量（整型） '!$A509,基本表格!$G:$Q,2,FALSE)</f>
        <v>2124+P3-M1 4#双螺旋运输机A 反馈电流 实际内码</v>
      </c>
      <c r="D509" t="s">
        <v>154</v>
      </c>
      <c r="E509" t="s">
        <v>154</v>
      </c>
      <c r="F509">
        <v>0</v>
      </c>
      <c r="G509" t="s">
        <v>154</v>
      </c>
      <c r="H509" t="s">
        <v>154</v>
      </c>
      <c r="I509">
        <v>0</v>
      </c>
      <c r="J509">
        <v>0</v>
      </c>
      <c r="L509">
        <v>0</v>
      </c>
      <c r="M509">
        <v>-32768</v>
      </c>
      <c r="N509">
        <v>32767</v>
      </c>
      <c r="O509">
        <v>0</v>
      </c>
      <c r="P509">
        <v>0</v>
      </c>
      <c r="Q509" t="s">
        <v>155</v>
      </c>
      <c r="R509">
        <v>0</v>
      </c>
      <c r="S509">
        <v>1</v>
      </c>
      <c r="T509" t="s">
        <v>155</v>
      </c>
      <c r="U509">
        <v>0</v>
      </c>
      <c r="V509">
        <v>1</v>
      </c>
      <c r="W509" t="s">
        <v>155</v>
      </c>
      <c r="X509">
        <v>0</v>
      </c>
      <c r="Y509">
        <v>1</v>
      </c>
      <c r="Z509" t="s">
        <v>155</v>
      </c>
      <c r="AA509">
        <v>0</v>
      </c>
      <c r="AB509">
        <v>1</v>
      </c>
      <c r="AC509" t="s">
        <v>155</v>
      </c>
      <c r="AD509">
        <v>0</v>
      </c>
      <c r="AE509">
        <v>1</v>
      </c>
      <c r="AF509" t="s">
        <v>155</v>
      </c>
      <c r="AG509">
        <v>0</v>
      </c>
      <c r="AH509">
        <v>1</v>
      </c>
      <c r="AI509">
        <v>0</v>
      </c>
      <c r="AJ509" t="s">
        <v>155</v>
      </c>
      <c r="AK509">
        <v>0</v>
      </c>
      <c r="AL509">
        <v>1</v>
      </c>
      <c r="AM509" t="s">
        <v>4774</v>
      </c>
      <c r="AN509">
        <v>-32768</v>
      </c>
      <c r="AO509">
        <v>32767</v>
      </c>
      <c r="AP509" t="s">
        <v>4775</v>
      </c>
      <c r="AQ509" t="s">
        <v>157</v>
      </c>
      <c r="AR509" t="s">
        <v>158</v>
      </c>
      <c r="AS509" t="str">
        <f>VLOOKUP('intouch变量（整型） '!$A509,基本表格!$G:$Q,3,FALSE)</f>
        <v>DB100,INT2052</v>
      </c>
      <c r="AT509" t="str">
        <f>VLOOKUP('intouch变量（整型） '!$A509,基本表格!$G:$Q,10,FALSE)</f>
        <v>Yes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</row>
    <row r="510" spans="1:55">
      <c r="A510" t="s">
        <v>5283</v>
      </c>
      <c r="B510" s="11" t="str">
        <f t="shared" si="7"/>
        <v>CHPF</v>
      </c>
      <c r="C510" s="11" t="str">
        <f>VLOOKUP('intouch变量（整型） '!$A510,基本表格!$G:$Q,2,FALSE)</f>
        <v>2124+P3-M2 4#双螺旋运输机B 电机控制 断链超时时间 秒</v>
      </c>
      <c r="D510" t="s">
        <v>154</v>
      </c>
      <c r="E510" t="s">
        <v>154</v>
      </c>
      <c r="F510">
        <v>0</v>
      </c>
      <c r="G510" t="s">
        <v>154</v>
      </c>
      <c r="H510" t="s">
        <v>154</v>
      </c>
      <c r="I510">
        <v>0</v>
      </c>
      <c r="J510">
        <v>0</v>
      </c>
      <c r="L510">
        <v>0</v>
      </c>
      <c r="M510">
        <v>-32768</v>
      </c>
      <c r="N510">
        <v>32767</v>
      </c>
      <c r="O510">
        <v>0</v>
      </c>
      <c r="P510">
        <v>0</v>
      </c>
      <c r="Q510" t="s">
        <v>155</v>
      </c>
      <c r="R510">
        <v>0</v>
      </c>
      <c r="S510">
        <v>1</v>
      </c>
      <c r="T510" t="s">
        <v>155</v>
      </c>
      <c r="U510">
        <v>0</v>
      </c>
      <c r="V510">
        <v>1</v>
      </c>
      <c r="W510" t="s">
        <v>155</v>
      </c>
      <c r="X510">
        <v>0</v>
      </c>
      <c r="Y510">
        <v>1</v>
      </c>
      <c r="Z510" t="s">
        <v>155</v>
      </c>
      <c r="AA510">
        <v>0</v>
      </c>
      <c r="AB510">
        <v>1</v>
      </c>
      <c r="AC510" t="s">
        <v>155</v>
      </c>
      <c r="AD510">
        <v>0</v>
      </c>
      <c r="AE510">
        <v>1</v>
      </c>
      <c r="AF510" t="s">
        <v>155</v>
      </c>
      <c r="AG510">
        <v>0</v>
      </c>
      <c r="AH510">
        <v>1</v>
      </c>
      <c r="AI510">
        <v>0</v>
      </c>
      <c r="AJ510" t="s">
        <v>155</v>
      </c>
      <c r="AK510">
        <v>0</v>
      </c>
      <c r="AL510">
        <v>1</v>
      </c>
      <c r="AM510" t="s">
        <v>4774</v>
      </c>
      <c r="AN510">
        <v>-32768</v>
      </c>
      <c r="AO510">
        <v>32767</v>
      </c>
      <c r="AP510" t="s">
        <v>4775</v>
      </c>
      <c r="AQ510" t="s">
        <v>157</v>
      </c>
      <c r="AR510" t="s">
        <v>158</v>
      </c>
      <c r="AS510" t="str">
        <f>VLOOKUP('intouch变量（整型） '!$A510,基本表格!$G:$Q,3,FALSE)</f>
        <v>DB100,INT2104</v>
      </c>
      <c r="AT510" t="str">
        <f>VLOOKUP('intouch变量（整型） '!$A510,基本表格!$G:$Q,10,FALSE)</f>
        <v>No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</row>
    <row r="511" spans="1:55">
      <c r="A511" t="s">
        <v>5284</v>
      </c>
      <c r="B511" s="11" t="str">
        <f t="shared" si="7"/>
        <v>CHPF</v>
      </c>
      <c r="C511" s="11" t="str">
        <f>VLOOKUP('intouch变量（整型） '!$A511,基本表格!$G:$Q,2,FALSE)</f>
        <v>2124+P3-M2 4#双螺旋运输机B 电机控制 堵料检测时间 秒</v>
      </c>
      <c r="D511" t="s">
        <v>154</v>
      </c>
      <c r="E511" t="s">
        <v>154</v>
      </c>
      <c r="F511">
        <v>0</v>
      </c>
      <c r="G511" t="s">
        <v>154</v>
      </c>
      <c r="H511" t="s">
        <v>154</v>
      </c>
      <c r="I511">
        <v>0</v>
      </c>
      <c r="J511">
        <v>0</v>
      </c>
      <c r="L511">
        <v>0</v>
      </c>
      <c r="M511">
        <v>-32768</v>
      </c>
      <c r="N511">
        <v>32767</v>
      </c>
      <c r="O511">
        <v>0</v>
      </c>
      <c r="P511">
        <v>0</v>
      </c>
      <c r="Q511" t="s">
        <v>155</v>
      </c>
      <c r="R511">
        <v>0</v>
      </c>
      <c r="S511">
        <v>1</v>
      </c>
      <c r="T511" t="s">
        <v>155</v>
      </c>
      <c r="U511">
        <v>0</v>
      </c>
      <c r="V511">
        <v>1</v>
      </c>
      <c r="W511" t="s">
        <v>155</v>
      </c>
      <c r="X511">
        <v>0</v>
      </c>
      <c r="Y511">
        <v>1</v>
      </c>
      <c r="Z511" t="s">
        <v>155</v>
      </c>
      <c r="AA511">
        <v>0</v>
      </c>
      <c r="AB511">
        <v>1</v>
      </c>
      <c r="AC511" t="s">
        <v>155</v>
      </c>
      <c r="AD511">
        <v>0</v>
      </c>
      <c r="AE511">
        <v>1</v>
      </c>
      <c r="AF511" t="s">
        <v>155</v>
      </c>
      <c r="AG511">
        <v>0</v>
      </c>
      <c r="AH511">
        <v>1</v>
      </c>
      <c r="AI511">
        <v>0</v>
      </c>
      <c r="AJ511" t="s">
        <v>155</v>
      </c>
      <c r="AK511">
        <v>0</v>
      </c>
      <c r="AL511">
        <v>1</v>
      </c>
      <c r="AM511" t="s">
        <v>4774</v>
      </c>
      <c r="AN511">
        <v>-32768</v>
      </c>
      <c r="AO511">
        <v>32767</v>
      </c>
      <c r="AP511" t="s">
        <v>4775</v>
      </c>
      <c r="AQ511" t="s">
        <v>157</v>
      </c>
      <c r="AR511" t="s">
        <v>158</v>
      </c>
      <c r="AS511" t="str">
        <f>VLOOKUP('intouch变量（整型） '!$A511,基本表格!$G:$Q,3,FALSE)</f>
        <v>DB100,INT2106</v>
      </c>
      <c r="AT511" t="str">
        <f>VLOOKUP('intouch变量（整型） '!$A511,基本表格!$G:$Q,10,FALSE)</f>
        <v>No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</row>
    <row r="512" spans="1:55">
      <c r="A512" t="s">
        <v>5285</v>
      </c>
      <c r="B512" s="11" t="str">
        <f t="shared" si="7"/>
        <v>CHPF</v>
      </c>
      <c r="C512" s="11" t="str">
        <f>VLOOKUP('intouch变量（整型） '!$A512,基本表格!$G:$Q,2,FALSE)</f>
        <v>2124+P3-M2 4#双螺旋运输机B 电机控制 左跑偏检测时间</v>
      </c>
      <c r="D512" t="s">
        <v>154</v>
      </c>
      <c r="E512" t="s">
        <v>154</v>
      </c>
      <c r="F512">
        <v>0</v>
      </c>
      <c r="G512" t="s">
        <v>154</v>
      </c>
      <c r="H512" t="s">
        <v>154</v>
      </c>
      <c r="I512">
        <v>0</v>
      </c>
      <c r="J512">
        <v>0</v>
      </c>
      <c r="L512">
        <v>0</v>
      </c>
      <c r="M512">
        <v>-32768</v>
      </c>
      <c r="N512">
        <v>32767</v>
      </c>
      <c r="O512">
        <v>0</v>
      </c>
      <c r="P512">
        <v>0</v>
      </c>
      <c r="Q512" t="s">
        <v>155</v>
      </c>
      <c r="R512">
        <v>0</v>
      </c>
      <c r="S512">
        <v>1</v>
      </c>
      <c r="T512" t="s">
        <v>155</v>
      </c>
      <c r="U512">
        <v>0</v>
      </c>
      <c r="V512">
        <v>1</v>
      </c>
      <c r="W512" t="s">
        <v>155</v>
      </c>
      <c r="X512">
        <v>0</v>
      </c>
      <c r="Y512">
        <v>1</v>
      </c>
      <c r="Z512" t="s">
        <v>155</v>
      </c>
      <c r="AA512">
        <v>0</v>
      </c>
      <c r="AB512">
        <v>1</v>
      </c>
      <c r="AC512" t="s">
        <v>155</v>
      </c>
      <c r="AD512">
        <v>0</v>
      </c>
      <c r="AE512">
        <v>1</v>
      </c>
      <c r="AF512" t="s">
        <v>155</v>
      </c>
      <c r="AG512">
        <v>0</v>
      </c>
      <c r="AH512">
        <v>1</v>
      </c>
      <c r="AI512">
        <v>0</v>
      </c>
      <c r="AJ512" t="s">
        <v>155</v>
      </c>
      <c r="AK512">
        <v>0</v>
      </c>
      <c r="AL512">
        <v>1</v>
      </c>
      <c r="AM512" t="s">
        <v>4774</v>
      </c>
      <c r="AN512">
        <v>-32768</v>
      </c>
      <c r="AO512">
        <v>32767</v>
      </c>
      <c r="AP512" t="s">
        <v>4775</v>
      </c>
      <c r="AQ512" t="s">
        <v>157</v>
      </c>
      <c r="AR512" t="s">
        <v>158</v>
      </c>
      <c r="AS512" t="str">
        <f>VLOOKUP('intouch变量（整型） '!$A512,基本表格!$G:$Q,3,FALSE)</f>
        <v>DB100,INT2110</v>
      </c>
      <c r="AT512" t="str">
        <f>VLOOKUP('intouch变量（整型） '!$A512,基本表格!$G:$Q,10,FALSE)</f>
        <v>No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</row>
    <row r="513" spans="1:55">
      <c r="A513" t="s">
        <v>5286</v>
      </c>
      <c r="B513" s="11" t="str">
        <f t="shared" si="7"/>
        <v>CHPF</v>
      </c>
      <c r="C513" s="11" t="str">
        <f>VLOOKUP('intouch变量（整型） '!$A513,基本表格!$G:$Q,2,FALSE)</f>
        <v>2124+P3-M2 4#双螺旋运输机B 电机控制 右跑偏检测时间</v>
      </c>
      <c r="D513" t="s">
        <v>154</v>
      </c>
      <c r="E513" t="s">
        <v>154</v>
      </c>
      <c r="F513">
        <v>0</v>
      </c>
      <c r="G513" t="s">
        <v>154</v>
      </c>
      <c r="H513" t="s">
        <v>154</v>
      </c>
      <c r="I513">
        <v>0</v>
      </c>
      <c r="J513">
        <v>0</v>
      </c>
      <c r="L513">
        <v>0</v>
      </c>
      <c r="M513">
        <v>-32768</v>
      </c>
      <c r="N513">
        <v>32767</v>
      </c>
      <c r="O513">
        <v>0</v>
      </c>
      <c r="P513">
        <v>0</v>
      </c>
      <c r="Q513" t="s">
        <v>155</v>
      </c>
      <c r="R513">
        <v>0</v>
      </c>
      <c r="S513">
        <v>1</v>
      </c>
      <c r="T513" t="s">
        <v>155</v>
      </c>
      <c r="U513">
        <v>0</v>
      </c>
      <c r="V513">
        <v>1</v>
      </c>
      <c r="W513" t="s">
        <v>155</v>
      </c>
      <c r="X513">
        <v>0</v>
      </c>
      <c r="Y513">
        <v>1</v>
      </c>
      <c r="Z513" t="s">
        <v>155</v>
      </c>
      <c r="AA513">
        <v>0</v>
      </c>
      <c r="AB513">
        <v>1</v>
      </c>
      <c r="AC513" t="s">
        <v>155</v>
      </c>
      <c r="AD513">
        <v>0</v>
      </c>
      <c r="AE513">
        <v>1</v>
      </c>
      <c r="AF513" t="s">
        <v>155</v>
      </c>
      <c r="AG513">
        <v>0</v>
      </c>
      <c r="AH513">
        <v>1</v>
      </c>
      <c r="AI513">
        <v>0</v>
      </c>
      <c r="AJ513" t="s">
        <v>155</v>
      </c>
      <c r="AK513">
        <v>0</v>
      </c>
      <c r="AL513">
        <v>1</v>
      </c>
      <c r="AM513" t="s">
        <v>4774</v>
      </c>
      <c r="AN513">
        <v>-32768</v>
      </c>
      <c r="AO513">
        <v>32767</v>
      </c>
      <c r="AP513" t="s">
        <v>4775</v>
      </c>
      <c r="AQ513" t="s">
        <v>157</v>
      </c>
      <c r="AR513" t="s">
        <v>158</v>
      </c>
      <c r="AS513" t="str">
        <f>VLOOKUP('intouch变量（整型） '!$A513,基本表格!$G:$Q,3,FALSE)</f>
        <v>DB100,INT2114</v>
      </c>
      <c r="AT513" t="str">
        <f>VLOOKUP('intouch变量（整型） '!$A513,基本表格!$G:$Q,10,FALSE)</f>
        <v>No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</row>
    <row r="514" spans="1:55">
      <c r="A514" t="s">
        <v>5287</v>
      </c>
      <c r="B514" s="11" t="str">
        <f t="shared" si="7"/>
        <v>CHPF</v>
      </c>
      <c r="C514" s="11" t="str">
        <f>VLOOKUP('intouch变量（整型） '!$A514,基本表格!$G:$Q,2,FALSE)</f>
        <v>2124+P3-M2 4#双螺旋运输机B 电机控制 联动启动延时</v>
      </c>
      <c r="D514" t="s">
        <v>154</v>
      </c>
      <c r="E514" t="s">
        <v>154</v>
      </c>
      <c r="F514">
        <v>0</v>
      </c>
      <c r="G514" t="s">
        <v>154</v>
      </c>
      <c r="H514" t="s">
        <v>154</v>
      </c>
      <c r="I514">
        <v>0</v>
      </c>
      <c r="J514">
        <v>0</v>
      </c>
      <c r="L514">
        <v>0</v>
      </c>
      <c r="M514">
        <v>-32768</v>
      </c>
      <c r="N514">
        <v>32767</v>
      </c>
      <c r="O514">
        <v>0</v>
      </c>
      <c r="P514">
        <v>0</v>
      </c>
      <c r="Q514" t="s">
        <v>155</v>
      </c>
      <c r="R514">
        <v>0</v>
      </c>
      <c r="S514">
        <v>1</v>
      </c>
      <c r="T514" t="s">
        <v>155</v>
      </c>
      <c r="U514">
        <v>0</v>
      </c>
      <c r="V514">
        <v>1</v>
      </c>
      <c r="W514" t="s">
        <v>155</v>
      </c>
      <c r="X514">
        <v>0</v>
      </c>
      <c r="Y514">
        <v>1</v>
      </c>
      <c r="Z514" t="s">
        <v>155</v>
      </c>
      <c r="AA514">
        <v>0</v>
      </c>
      <c r="AB514">
        <v>1</v>
      </c>
      <c r="AC514" t="s">
        <v>155</v>
      </c>
      <c r="AD514">
        <v>0</v>
      </c>
      <c r="AE514">
        <v>1</v>
      </c>
      <c r="AF514" t="s">
        <v>155</v>
      </c>
      <c r="AG514">
        <v>0</v>
      </c>
      <c r="AH514">
        <v>1</v>
      </c>
      <c r="AI514">
        <v>0</v>
      </c>
      <c r="AJ514" t="s">
        <v>155</v>
      </c>
      <c r="AK514">
        <v>0</v>
      </c>
      <c r="AL514">
        <v>1</v>
      </c>
      <c r="AM514" t="s">
        <v>4774</v>
      </c>
      <c r="AN514">
        <v>-32768</v>
      </c>
      <c r="AO514">
        <v>32767</v>
      </c>
      <c r="AP514" t="s">
        <v>4775</v>
      </c>
      <c r="AQ514" t="s">
        <v>157</v>
      </c>
      <c r="AR514" t="s">
        <v>158</v>
      </c>
      <c r="AS514" t="str">
        <f>VLOOKUP('intouch变量（整型） '!$A514,基本表格!$G:$Q,3,FALSE)</f>
        <v>DB100,INT2118</v>
      </c>
      <c r="AT514" t="str">
        <f>VLOOKUP('intouch变量（整型） '!$A514,基本表格!$G:$Q,10,FALSE)</f>
        <v>No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</row>
    <row r="515" spans="1:55">
      <c r="A515" t="s">
        <v>5288</v>
      </c>
      <c r="B515" s="11" t="str">
        <f t="shared" si="7"/>
        <v>CHPF</v>
      </c>
      <c r="C515" s="11" t="str">
        <f>VLOOKUP('intouch变量（整型） '!$A515,基本表格!$G:$Q,2,FALSE)</f>
        <v>2124+P3-M2 4#双螺旋运输机B 电机控制 起动转换时间 秒</v>
      </c>
      <c r="D515" t="s">
        <v>154</v>
      </c>
      <c r="E515" t="s">
        <v>154</v>
      </c>
      <c r="F515">
        <v>0</v>
      </c>
      <c r="G515" t="s">
        <v>154</v>
      </c>
      <c r="H515" t="s">
        <v>154</v>
      </c>
      <c r="I515">
        <v>0</v>
      </c>
      <c r="J515">
        <v>0</v>
      </c>
      <c r="L515">
        <v>0</v>
      </c>
      <c r="M515">
        <v>-32768</v>
      </c>
      <c r="N515">
        <v>32767</v>
      </c>
      <c r="O515">
        <v>0</v>
      </c>
      <c r="P515">
        <v>0</v>
      </c>
      <c r="Q515" t="s">
        <v>155</v>
      </c>
      <c r="R515">
        <v>0</v>
      </c>
      <c r="S515">
        <v>1</v>
      </c>
      <c r="T515" t="s">
        <v>155</v>
      </c>
      <c r="U515">
        <v>0</v>
      </c>
      <c r="V515">
        <v>1</v>
      </c>
      <c r="W515" t="s">
        <v>155</v>
      </c>
      <c r="X515">
        <v>0</v>
      </c>
      <c r="Y515">
        <v>1</v>
      </c>
      <c r="Z515" t="s">
        <v>155</v>
      </c>
      <c r="AA515">
        <v>0</v>
      </c>
      <c r="AB515">
        <v>1</v>
      </c>
      <c r="AC515" t="s">
        <v>155</v>
      </c>
      <c r="AD515">
        <v>0</v>
      </c>
      <c r="AE515">
        <v>1</v>
      </c>
      <c r="AF515" t="s">
        <v>155</v>
      </c>
      <c r="AG515">
        <v>0</v>
      </c>
      <c r="AH515">
        <v>1</v>
      </c>
      <c r="AI515">
        <v>0</v>
      </c>
      <c r="AJ515" t="s">
        <v>155</v>
      </c>
      <c r="AK515">
        <v>0</v>
      </c>
      <c r="AL515">
        <v>1</v>
      </c>
      <c r="AM515" t="s">
        <v>4774</v>
      </c>
      <c r="AN515">
        <v>-32768</v>
      </c>
      <c r="AO515">
        <v>32767</v>
      </c>
      <c r="AP515" t="s">
        <v>4775</v>
      </c>
      <c r="AQ515" t="s">
        <v>157</v>
      </c>
      <c r="AR515" t="s">
        <v>158</v>
      </c>
      <c r="AS515" t="str">
        <f>VLOOKUP('intouch变量（整型） '!$A515,基本表格!$G:$Q,3,FALSE)</f>
        <v>DB100,INT2120</v>
      </c>
      <c r="AT515" t="str">
        <f>VLOOKUP('intouch变量（整型） '!$A515,基本表格!$G:$Q,10,FALSE)</f>
        <v>No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</row>
    <row r="516" spans="1:55">
      <c r="A516" t="s">
        <v>5289</v>
      </c>
      <c r="B516" s="11" t="str">
        <f t="shared" ref="B516:B579" si="8">LEFT(A516,4)</f>
        <v>CHPF</v>
      </c>
      <c r="C516" s="11" t="str">
        <f>VLOOKUP('intouch变量（整型） '!$A516,基本表格!$G:$Q,2,FALSE)</f>
        <v>2124+P3-M2 4#双螺旋运输机B 给定频率 实际内码</v>
      </c>
      <c r="D516" t="s">
        <v>154</v>
      </c>
      <c r="E516" t="s">
        <v>154</v>
      </c>
      <c r="F516">
        <v>0</v>
      </c>
      <c r="G516" t="s">
        <v>154</v>
      </c>
      <c r="H516" t="s">
        <v>154</v>
      </c>
      <c r="I516">
        <v>0</v>
      </c>
      <c r="J516">
        <v>0</v>
      </c>
      <c r="L516">
        <v>0</v>
      </c>
      <c r="M516">
        <v>-32768</v>
      </c>
      <c r="N516">
        <v>32767</v>
      </c>
      <c r="O516">
        <v>0</v>
      </c>
      <c r="P516">
        <v>0</v>
      </c>
      <c r="Q516" t="s">
        <v>155</v>
      </c>
      <c r="R516">
        <v>0</v>
      </c>
      <c r="S516">
        <v>1</v>
      </c>
      <c r="T516" t="s">
        <v>155</v>
      </c>
      <c r="U516">
        <v>0</v>
      </c>
      <c r="V516">
        <v>1</v>
      </c>
      <c r="W516" t="s">
        <v>155</v>
      </c>
      <c r="X516">
        <v>0</v>
      </c>
      <c r="Y516">
        <v>1</v>
      </c>
      <c r="Z516" t="s">
        <v>155</v>
      </c>
      <c r="AA516">
        <v>0</v>
      </c>
      <c r="AB516">
        <v>1</v>
      </c>
      <c r="AC516" t="s">
        <v>155</v>
      </c>
      <c r="AD516">
        <v>0</v>
      </c>
      <c r="AE516">
        <v>1</v>
      </c>
      <c r="AF516" t="s">
        <v>155</v>
      </c>
      <c r="AG516">
        <v>0</v>
      </c>
      <c r="AH516">
        <v>1</v>
      </c>
      <c r="AI516">
        <v>0</v>
      </c>
      <c r="AJ516" t="s">
        <v>155</v>
      </c>
      <c r="AK516">
        <v>0</v>
      </c>
      <c r="AL516">
        <v>1</v>
      </c>
      <c r="AM516" t="s">
        <v>4774</v>
      </c>
      <c r="AN516">
        <v>-32768</v>
      </c>
      <c r="AO516">
        <v>32767</v>
      </c>
      <c r="AP516" t="s">
        <v>4775</v>
      </c>
      <c r="AQ516" t="s">
        <v>157</v>
      </c>
      <c r="AR516" t="s">
        <v>158</v>
      </c>
      <c r="AS516" t="str">
        <f>VLOOKUP('intouch变量（整型） '!$A516,基本表格!$G:$Q,3,FALSE)</f>
        <v>DB100,INT2152</v>
      </c>
      <c r="AT516" t="str">
        <f>VLOOKUP('intouch变量（整型） '!$A516,基本表格!$G:$Q,10,FALSE)</f>
        <v>Yes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</row>
    <row r="517" spans="1:55">
      <c r="A517" t="s">
        <v>5290</v>
      </c>
      <c r="B517" s="11" t="str">
        <f t="shared" si="8"/>
        <v>CHPF</v>
      </c>
      <c r="C517" s="11" t="str">
        <f>VLOOKUP('intouch变量（整型） '!$A517,基本表格!$G:$Q,2,FALSE)</f>
        <v>2124+P3-M2 4#双螺旋运输机B 反馈频率 实际内码</v>
      </c>
      <c r="D517" t="s">
        <v>154</v>
      </c>
      <c r="E517" t="s">
        <v>154</v>
      </c>
      <c r="F517">
        <v>0</v>
      </c>
      <c r="G517" t="s">
        <v>154</v>
      </c>
      <c r="H517" t="s">
        <v>154</v>
      </c>
      <c r="I517">
        <v>0</v>
      </c>
      <c r="J517">
        <v>0</v>
      </c>
      <c r="L517">
        <v>0</v>
      </c>
      <c r="M517">
        <v>-32768</v>
      </c>
      <c r="N517">
        <v>32767</v>
      </c>
      <c r="O517">
        <v>0</v>
      </c>
      <c r="P517">
        <v>0</v>
      </c>
      <c r="Q517" t="s">
        <v>155</v>
      </c>
      <c r="R517">
        <v>0</v>
      </c>
      <c r="S517">
        <v>1</v>
      </c>
      <c r="T517" t="s">
        <v>155</v>
      </c>
      <c r="U517">
        <v>0</v>
      </c>
      <c r="V517">
        <v>1</v>
      </c>
      <c r="W517" t="s">
        <v>155</v>
      </c>
      <c r="X517">
        <v>0</v>
      </c>
      <c r="Y517">
        <v>1</v>
      </c>
      <c r="Z517" t="s">
        <v>155</v>
      </c>
      <c r="AA517">
        <v>0</v>
      </c>
      <c r="AB517">
        <v>1</v>
      </c>
      <c r="AC517" t="s">
        <v>155</v>
      </c>
      <c r="AD517">
        <v>0</v>
      </c>
      <c r="AE517">
        <v>1</v>
      </c>
      <c r="AF517" t="s">
        <v>155</v>
      </c>
      <c r="AG517">
        <v>0</v>
      </c>
      <c r="AH517">
        <v>1</v>
      </c>
      <c r="AI517">
        <v>0</v>
      </c>
      <c r="AJ517" t="s">
        <v>155</v>
      </c>
      <c r="AK517">
        <v>0</v>
      </c>
      <c r="AL517">
        <v>1</v>
      </c>
      <c r="AM517" t="s">
        <v>4774</v>
      </c>
      <c r="AN517">
        <v>-32768</v>
      </c>
      <c r="AO517">
        <v>32767</v>
      </c>
      <c r="AP517" t="s">
        <v>4775</v>
      </c>
      <c r="AQ517" t="s">
        <v>157</v>
      </c>
      <c r="AR517" t="s">
        <v>158</v>
      </c>
      <c r="AS517" t="str">
        <f>VLOOKUP('intouch变量（整型） '!$A517,基本表格!$G:$Q,3,FALSE)</f>
        <v>DB100,INT2202</v>
      </c>
      <c r="AT517" t="str">
        <f>VLOOKUP('intouch变量（整型） '!$A517,基本表格!$G:$Q,10,FALSE)</f>
        <v>Yes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</row>
    <row r="518" spans="1:55">
      <c r="A518" t="s">
        <v>5291</v>
      </c>
      <c r="B518" s="11" t="str">
        <f t="shared" si="8"/>
        <v>CHPF</v>
      </c>
      <c r="C518" s="11" t="str">
        <f>VLOOKUP('intouch变量（整型） '!$A518,基本表格!$G:$Q,2,FALSE)</f>
        <v>2124+P3-M2 4#双螺旋运输机B 变频器通讯 警告</v>
      </c>
      <c r="D518" t="s">
        <v>154</v>
      </c>
      <c r="E518" t="s">
        <v>154</v>
      </c>
      <c r="F518">
        <v>0</v>
      </c>
      <c r="G518" t="s">
        <v>154</v>
      </c>
      <c r="H518" t="s">
        <v>154</v>
      </c>
      <c r="I518">
        <v>0</v>
      </c>
      <c r="J518">
        <v>0</v>
      </c>
      <c r="L518">
        <v>0</v>
      </c>
      <c r="M518">
        <v>-32768</v>
      </c>
      <c r="N518">
        <v>32767</v>
      </c>
      <c r="O518">
        <v>0</v>
      </c>
      <c r="P518">
        <v>0</v>
      </c>
      <c r="Q518" t="s">
        <v>155</v>
      </c>
      <c r="R518">
        <v>0</v>
      </c>
      <c r="S518">
        <v>1</v>
      </c>
      <c r="T518" t="s">
        <v>155</v>
      </c>
      <c r="U518">
        <v>0</v>
      </c>
      <c r="V518">
        <v>1</v>
      </c>
      <c r="W518" t="s">
        <v>155</v>
      </c>
      <c r="X518">
        <v>0</v>
      </c>
      <c r="Y518">
        <v>1</v>
      </c>
      <c r="Z518" t="s">
        <v>155</v>
      </c>
      <c r="AA518">
        <v>0</v>
      </c>
      <c r="AB518">
        <v>1</v>
      </c>
      <c r="AC518" t="s">
        <v>155</v>
      </c>
      <c r="AD518">
        <v>0</v>
      </c>
      <c r="AE518">
        <v>1</v>
      </c>
      <c r="AF518" t="s">
        <v>155</v>
      </c>
      <c r="AG518">
        <v>0</v>
      </c>
      <c r="AH518">
        <v>1</v>
      </c>
      <c r="AI518">
        <v>0</v>
      </c>
      <c r="AJ518" t="s">
        <v>155</v>
      </c>
      <c r="AK518">
        <v>0</v>
      </c>
      <c r="AL518">
        <v>1</v>
      </c>
      <c r="AM518" t="s">
        <v>4774</v>
      </c>
      <c r="AN518">
        <v>-32768</v>
      </c>
      <c r="AO518">
        <v>32767</v>
      </c>
      <c r="AP518" t="s">
        <v>4775</v>
      </c>
      <c r="AQ518" t="s">
        <v>157</v>
      </c>
      <c r="AR518" t="s">
        <v>158</v>
      </c>
      <c r="AS518" t="str">
        <f>VLOOKUP('intouch变量（整型） '!$A518,基本表格!$G:$Q,3,FALSE)</f>
        <v>DB100,INT2252</v>
      </c>
      <c r="AT518" t="str">
        <f>VLOOKUP('intouch变量（整型） '!$A518,基本表格!$G:$Q,10,FALSE)</f>
        <v>Yes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</row>
    <row r="519" spans="1:55">
      <c r="A519" t="s">
        <v>5292</v>
      </c>
      <c r="B519" s="11" t="str">
        <f t="shared" si="8"/>
        <v>CHPF</v>
      </c>
      <c r="C519" s="11" t="str">
        <f>VLOOKUP('intouch变量（整型） '!$A519,基本表格!$G:$Q,2,FALSE)</f>
        <v>2124+P3-M2 4#双螺旋运输机B 变频器通讯 报警代码</v>
      </c>
      <c r="D519" t="s">
        <v>154</v>
      </c>
      <c r="E519" t="s">
        <v>154</v>
      </c>
      <c r="F519">
        <v>0</v>
      </c>
      <c r="G519" t="s">
        <v>154</v>
      </c>
      <c r="H519" t="s">
        <v>154</v>
      </c>
      <c r="I519">
        <v>0</v>
      </c>
      <c r="J519">
        <v>0</v>
      </c>
      <c r="L519">
        <v>0</v>
      </c>
      <c r="M519">
        <v>-32768</v>
      </c>
      <c r="N519">
        <v>32767</v>
      </c>
      <c r="O519">
        <v>0</v>
      </c>
      <c r="P519">
        <v>0</v>
      </c>
      <c r="Q519" t="s">
        <v>155</v>
      </c>
      <c r="R519">
        <v>0</v>
      </c>
      <c r="S519">
        <v>1</v>
      </c>
      <c r="T519" t="s">
        <v>155</v>
      </c>
      <c r="U519">
        <v>0</v>
      </c>
      <c r="V519">
        <v>1</v>
      </c>
      <c r="W519" t="s">
        <v>155</v>
      </c>
      <c r="X519">
        <v>0</v>
      </c>
      <c r="Y519">
        <v>1</v>
      </c>
      <c r="Z519" t="s">
        <v>155</v>
      </c>
      <c r="AA519">
        <v>0</v>
      </c>
      <c r="AB519">
        <v>1</v>
      </c>
      <c r="AC519" t="s">
        <v>155</v>
      </c>
      <c r="AD519">
        <v>0</v>
      </c>
      <c r="AE519">
        <v>1</v>
      </c>
      <c r="AF519" t="s">
        <v>155</v>
      </c>
      <c r="AG519">
        <v>0</v>
      </c>
      <c r="AH519">
        <v>1</v>
      </c>
      <c r="AI519">
        <v>0</v>
      </c>
      <c r="AJ519" t="s">
        <v>155</v>
      </c>
      <c r="AK519">
        <v>0</v>
      </c>
      <c r="AL519">
        <v>1</v>
      </c>
      <c r="AM519" t="s">
        <v>4774</v>
      </c>
      <c r="AN519">
        <v>-32768</v>
      </c>
      <c r="AO519">
        <v>32767</v>
      </c>
      <c r="AP519" t="s">
        <v>4775</v>
      </c>
      <c r="AQ519" t="s">
        <v>157</v>
      </c>
      <c r="AR519" t="s">
        <v>158</v>
      </c>
      <c r="AS519" t="str">
        <f>VLOOKUP('intouch变量（整型） '!$A519,基本表格!$G:$Q,3,FALSE)</f>
        <v>DB100,INT2254</v>
      </c>
      <c r="AT519" t="str">
        <f>VLOOKUP('intouch变量（整型） '!$A519,基本表格!$G:$Q,10,FALSE)</f>
        <v>Yes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</row>
    <row r="520" spans="1:55">
      <c r="A520" t="s">
        <v>5293</v>
      </c>
      <c r="B520" s="11" t="str">
        <f t="shared" si="8"/>
        <v>CHPF</v>
      </c>
      <c r="C520" s="11" t="str">
        <f>VLOOKUP('intouch变量（整型） '!$A520,基本表格!$G:$Q,2,FALSE)</f>
        <v>2124+P3-M2 4#双螺旋运输机B 反馈转速 实际内码</v>
      </c>
      <c r="D520" t="s">
        <v>154</v>
      </c>
      <c r="E520" t="s">
        <v>154</v>
      </c>
      <c r="F520">
        <v>0</v>
      </c>
      <c r="G520" t="s">
        <v>154</v>
      </c>
      <c r="H520" t="s">
        <v>154</v>
      </c>
      <c r="I520">
        <v>0</v>
      </c>
      <c r="J520">
        <v>0</v>
      </c>
      <c r="L520">
        <v>0</v>
      </c>
      <c r="M520">
        <v>-32768</v>
      </c>
      <c r="N520">
        <v>32767</v>
      </c>
      <c r="O520">
        <v>0</v>
      </c>
      <c r="P520">
        <v>0</v>
      </c>
      <c r="Q520" t="s">
        <v>155</v>
      </c>
      <c r="R520">
        <v>0</v>
      </c>
      <c r="S520">
        <v>1</v>
      </c>
      <c r="T520" t="s">
        <v>155</v>
      </c>
      <c r="U520">
        <v>0</v>
      </c>
      <c r="V520">
        <v>1</v>
      </c>
      <c r="W520" t="s">
        <v>155</v>
      </c>
      <c r="X520">
        <v>0</v>
      </c>
      <c r="Y520">
        <v>1</v>
      </c>
      <c r="Z520" t="s">
        <v>155</v>
      </c>
      <c r="AA520">
        <v>0</v>
      </c>
      <c r="AB520">
        <v>1</v>
      </c>
      <c r="AC520" t="s">
        <v>155</v>
      </c>
      <c r="AD520">
        <v>0</v>
      </c>
      <c r="AE520">
        <v>1</v>
      </c>
      <c r="AF520" t="s">
        <v>155</v>
      </c>
      <c r="AG520">
        <v>0</v>
      </c>
      <c r="AH520">
        <v>1</v>
      </c>
      <c r="AI520">
        <v>0</v>
      </c>
      <c r="AJ520" t="s">
        <v>155</v>
      </c>
      <c r="AK520">
        <v>0</v>
      </c>
      <c r="AL520">
        <v>1</v>
      </c>
      <c r="AM520" t="s">
        <v>4774</v>
      </c>
      <c r="AN520">
        <v>-32768</v>
      </c>
      <c r="AO520">
        <v>32767</v>
      </c>
      <c r="AP520" t="s">
        <v>4775</v>
      </c>
      <c r="AQ520" t="s">
        <v>157</v>
      </c>
      <c r="AR520" t="s">
        <v>158</v>
      </c>
      <c r="AS520" t="str">
        <f>VLOOKUP('intouch变量（整型） '!$A520,基本表格!$G:$Q,3,FALSE)</f>
        <v>DB100,INT2302</v>
      </c>
      <c r="AT520" t="str">
        <f>VLOOKUP('intouch变量（整型） '!$A520,基本表格!$G:$Q,10,FALSE)</f>
        <v>Yes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</row>
    <row r="521" spans="1:55">
      <c r="A521" t="s">
        <v>5294</v>
      </c>
      <c r="B521" s="11" t="str">
        <f t="shared" si="8"/>
        <v>CHPF</v>
      </c>
      <c r="C521" s="11" t="str">
        <f>VLOOKUP('intouch变量（整型） '!$A521,基本表格!$G:$Q,2,FALSE)</f>
        <v>2124+P3-M2 4#双螺旋运输机B 反馈电流 实际内码</v>
      </c>
      <c r="D521" t="s">
        <v>154</v>
      </c>
      <c r="E521" t="s">
        <v>154</v>
      </c>
      <c r="F521">
        <v>0</v>
      </c>
      <c r="G521" t="s">
        <v>154</v>
      </c>
      <c r="H521" t="s">
        <v>154</v>
      </c>
      <c r="I521">
        <v>0</v>
      </c>
      <c r="J521">
        <v>0</v>
      </c>
      <c r="L521">
        <v>0</v>
      </c>
      <c r="M521">
        <v>-32768</v>
      </c>
      <c r="N521">
        <v>32767</v>
      </c>
      <c r="O521">
        <v>0</v>
      </c>
      <c r="P521">
        <v>0</v>
      </c>
      <c r="Q521" t="s">
        <v>155</v>
      </c>
      <c r="R521">
        <v>0</v>
      </c>
      <c r="S521">
        <v>1</v>
      </c>
      <c r="T521" t="s">
        <v>155</v>
      </c>
      <c r="U521">
        <v>0</v>
      </c>
      <c r="V521">
        <v>1</v>
      </c>
      <c r="W521" t="s">
        <v>155</v>
      </c>
      <c r="X521">
        <v>0</v>
      </c>
      <c r="Y521">
        <v>1</v>
      </c>
      <c r="Z521" t="s">
        <v>155</v>
      </c>
      <c r="AA521">
        <v>0</v>
      </c>
      <c r="AB521">
        <v>1</v>
      </c>
      <c r="AC521" t="s">
        <v>155</v>
      </c>
      <c r="AD521">
        <v>0</v>
      </c>
      <c r="AE521">
        <v>1</v>
      </c>
      <c r="AF521" t="s">
        <v>155</v>
      </c>
      <c r="AG521">
        <v>0</v>
      </c>
      <c r="AH521">
        <v>1</v>
      </c>
      <c r="AI521">
        <v>0</v>
      </c>
      <c r="AJ521" t="s">
        <v>155</v>
      </c>
      <c r="AK521">
        <v>0</v>
      </c>
      <c r="AL521">
        <v>1</v>
      </c>
      <c r="AM521" t="s">
        <v>4774</v>
      </c>
      <c r="AN521">
        <v>-32768</v>
      </c>
      <c r="AO521">
        <v>32767</v>
      </c>
      <c r="AP521" t="s">
        <v>4775</v>
      </c>
      <c r="AQ521" t="s">
        <v>157</v>
      </c>
      <c r="AR521" t="s">
        <v>158</v>
      </c>
      <c r="AS521" t="str">
        <f>VLOOKUP('intouch变量（整型） '!$A521,基本表格!$G:$Q,3,FALSE)</f>
        <v>DB100,INT2352</v>
      </c>
      <c r="AT521" t="str">
        <f>VLOOKUP('intouch变量（整型） '!$A521,基本表格!$G:$Q,10,FALSE)</f>
        <v>Yes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</row>
    <row r="522" spans="1:55">
      <c r="A522" t="s">
        <v>5295</v>
      </c>
      <c r="B522" s="11" t="str">
        <f t="shared" si="8"/>
        <v>CHPF</v>
      </c>
      <c r="C522" s="11" t="str">
        <f>VLOOKUP('intouch变量（整型） '!$A522,基本表格!$G:$Q,2,FALSE)</f>
        <v>2125+P3-M3 5#双螺旋运输机A 电机控制 断链超时时间 秒</v>
      </c>
      <c r="D522" t="s">
        <v>154</v>
      </c>
      <c r="E522" t="s">
        <v>154</v>
      </c>
      <c r="F522">
        <v>0</v>
      </c>
      <c r="G522" t="s">
        <v>154</v>
      </c>
      <c r="H522" t="s">
        <v>154</v>
      </c>
      <c r="I522">
        <v>0</v>
      </c>
      <c r="J522">
        <v>0</v>
      </c>
      <c r="L522">
        <v>0</v>
      </c>
      <c r="M522">
        <v>-32768</v>
      </c>
      <c r="N522">
        <v>32767</v>
      </c>
      <c r="O522">
        <v>0</v>
      </c>
      <c r="P522">
        <v>0</v>
      </c>
      <c r="Q522" t="s">
        <v>155</v>
      </c>
      <c r="R522">
        <v>0</v>
      </c>
      <c r="S522">
        <v>1</v>
      </c>
      <c r="T522" t="s">
        <v>155</v>
      </c>
      <c r="U522">
        <v>0</v>
      </c>
      <c r="V522">
        <v>1</v>
      </c>
      <c r="W522" t="s">
        <v>155</v>
      </c>
      <c r="X522">
        <v>0</v>
      </c>
      <c r="Y522">
        <v>1</v>
      </c>
      <c r="Z522" t="s">
        <v>155</v>
      </c>
      <c r="AA522">
        <v>0</v>
      </c>
      <c r="AB522">
        <v>1</v>
      </c>
      <c r="AC522" t="s">
        <v>155</v>
      </c>
      <c r="AD522">
        <v>0</v>
      </c>
      <c r="AE522">
        <v>1</v>
      </c>
      <c r="AF522" t="s">
        <v>155</v>
      </c>
      <c r="AG522">
        <v>0</v>
      </c>
      <c r="AH522">
        <v>1</v>
      </c>
      <c r="AI522">
        <v>0</v>
      </c>
      <c r="AJ522" t="s">
        <v>155</v>
      </c>
      <c r="AK522">
        <v>0</v>
      </c>
      <c r="AL522">
        <v>1</v>
      </c>
      <c r="AM522" t="s">
        <v>4774</v>
      </c>
      <c r="AN522">
        <v>-32768</v>
      </c>
      <c r="AO522">
        <v>32767</v>
      </c>
      <c r="AP522" t="s">
        <v>4775</v>
      </c>
      <c r="AQ522" t="s">
        <v>157</v>
      </c>
      <c r="AR522" t="s">
        <v>158</v>
      </c>
      <c r="AS522" t="str">
        <f>VLOOKUP('intouch变量（整型） '!$A522,基本表格!$G:$Q,3,FALSE)</f>
        <v>DB100,INT2404</v>
      </c>
      <c r="AT522" t="str">
        <f>VLOOKUP('intouch变量（整型） '!$A522,基本表格!$G:$Q,10,FALSE)</f>
        <v>No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</row>
    <row r="523" spans="1:55">
      <c r="A523" t="s">
        <v>5296</v>
      </c>
      <c r="B523" s="11" t="str">
        <f t="shared" si="8"/>
        <v>CHPF</v>
      </c>
      <c r="C523" s="11" t="str">
        <f>VLOOKUP('intouch变量（整型） '!$A523,基本表格!$G:$Q,2,FALSE)</f>
        <v>2125+P3-M3 5#双螺旋运输机A 电机控制 堵料检测时间 秒</v>
      </c>
      <c r="D523" t="s">
        <v>154</v>
      </c>
      <c r="E523" t="s">
        <v>154</v>
      </c>
      <c r="F523">
        <v>0</v>
      </c>
      <c r="G523" t="s">
        <v>154</v>
      </c>
      <c r="H523" t="s">
        <v>154</v>
      </c>
      <c r="I523">
        <v>0</v>
      </c>
      <c r="J523">
        <v>0</v>
      </c>
      <c r="L523">
        <v>0</v>
      </c>
      <c r="M523">
        <v>-32768</v>
      </c>
      <c r="N523">
        <v>32767</v>
      </c>
      <c r="O523">
        <v>0</v>
      </c>
      <c r="P523">
        <v>0</v>
      </c>
      <c r="Q523" t="s">
        <v>155</v>
      </c>
      <c r="R523">
        <v>0</v>
      </c>
      <c r="S523">
        <v>1</v>
      </c>
      <c r="T523" t="s">
        <v>155</v>
      </c>
      <c r="U523">
        <v>0</v>
      </c>
      <c r="V523">
        <v>1</v>
      </c>
      <c r="W523" t="s">
        <v>155</v>
      </c>
      <c r="X523">
        <v>0</v>
      </c>
      <c r="Y523">
        <v>1</v>
      </c>
      <c r="Z523" t="s">
        <v>155</v>
      </c>
      <c r="AA523">
        <v>0</v>
      </c>
      <c r="AB523">
        <v>1</v>
      </c>
      <c r="AC523" t="s">
        <v>155</v>
      </c>
      <c r="AD523">
        <v>0</v>
      </c>
      <c r="AE523">
        <v>1</v>
      </c>
      <c r="AF523" t="s">
        <v>155</v>
      </c>
      <c r="AG523">
        <v>0</v>
      </c>
      <c r="AH523">
        <v>1</v>
      </c>
      <c r="AI523">
        <v>0</v>
      </c>
      <c r="AJ523" t="s">
        <v>155</v>
      </c>
      <c r="AK523">
        <v>0</v>
      </c>
      <c r="AL523">
        <v>1</v>
      </c>
      <c r="AM523" t="s">
        <v>4774</v>
      </c>
      <c r="AN523">
        <v>-32768</v>
      </c>
      <c r="AO523">
        <v>32767</v>
      </c>
      <c r="AP523" t="s">
        <v>4775</v>
      </c>
      <c r="AQ523" t="s">
        <v>157</v>
      </c>
      <c r="AR523" t="s">
        <v>158</v>
      </c>
      <c r="AS523" t="str">
        <f>VLOOKUP('intouch变量（整型） '!$A523,基本表格!$G:$Q,3,FALSE)</f>
        <v>DB100,INT2406</v>
      </c>
      <c r="AT523" t="str">
        <f>VLOOKUP('intouch变量（整型） '!$A523,基本表格!$G:$Q,10,FALSE)</f>
        <v>No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</row>
    <row r="524" spans="1:55">
      <c r="A524" t="s">
        <v>5297</v>
      </c>
      <c r="B524" s="11" t="str">
        <f t="shared" si="8"/>
        <v>CHPF</v>
      </c>
      <c r="C524" s="11" t="str">
        <f>VLOOKUP('intouch变量（整型） '!$A524,基本表格!$G:$Q,2,FALSE)</f>
        <v>2125+P3-M3 5#双螺旋运输机A 电机控制 左跑偏检测时间</v>
      </c>
      <c r="D524" t="s">
        <v>154</v>
      </c>
      <c r="E524" t="s">
        <v>154</v>
      </c>
      <c r="F524">
        <v>0</v>
      </c>
      <c r="G524" t="s">
        <v>154</v>
      </c>
      <c r="H524" t="s">
        <v>154</v>
      </c>
      <c r="I524">
        <v>0</v>
      </c>
      <c r="J524">
        <v>0</v>
      </c>
      <c r="L524">
        <v>0</v>
      </c>
      <c r="M524">
        <v>-32768</v>
      </c>
      <c r="N524">
        <v>32767</v>
      </c>
      <c r="O524">
        <v>0</v>
      </c>
      <c r="P524">
        <v>0</v>
      </c>
      <c r="Q524" t="s">
        <v>155</v>
      </c>
      <c r="R524">
        <v>0</v>
      </c>
      <c r="S524">
        <v>1</v>
      </c>
      <c r="T524" t="s">
        <v>155</v>
      </c>
      <c r="U524">
        <v>0</v>
      </c>
      <c r="V524">
        <v>1</v>
      </c>
      <c r="W524" t="s">
        <v>155</v>
      </c>
      <c r="X524">
        <v>0</v>
      </c>
      <c r="Y524">
        <v>1</v>
      </c>
      <c r="Z524" t="s">
        <v>155</v>
      </c>
      <c r="AA524">
        <v>0</v>
      </c>
      <c r="AB524">
        <v>1</v>
      </c>
      <c r="AC524" t="s">
        <v>155</v>
      </c>
      <c r="AD524">
        <v>0</v>
      </c>
      <c r="AE524">
        <v>1</v>
      </c>
      <c r="AF524" t="s">
        <v>155</v>
      </c>
      <c r="AG524">
        <v>0</v>
      </c>
      <c r="AH524">
        <v>1</v>
      </c>
      <c r="AI524">
        <v>0</v>
      </c>
      <c r="AJ524" t="s">
        <v>155</v>
      </c>
      <c r="AK524">
        <v>0</v>
      </c>
      <c r="AL524">
        <v>1</v>
      </c>
      <c r="AM524" t="s">
        <v>4774</v>
      </c>
      <c r="AN524">
        <v>-32768</v>
      </c>
      <c r="AO524">
        <v>32767</v>
      </c>
      <c r="AP524" t="s">
        <v>4775</v>
      </c>
      <c r="AQ524" t="s">
        <v>157</v>
      </c>
      <c r="AR524" t="s">
        <v>158</v>
      </c>
      <c r="AS524" t="str">
        <f>VLOOKUP('intouch变量（整型） '!$A524,基本表格!$G:$Q,3,FALSE)</f>
        <v>DB100,INT2410</v>
      </c>
      <c r="AT524" t="str">
        <f>VLOOKUP('intouch变量（整型） '!$A524,基本表格!$G:$Q,10,FALSE)</f>
        <v>No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</row>
    <row r="525" spans="1:55">
      <c r="A525" t="s">
        <v>5298</v>
      </c>
      <c r="B525" s="11" t="str">
        <f t="shared" si="8"/>
        <v>CHPF</v>
      </c>
      <c r="C525" s="11" t="str">
        <f>VLOOKUP('intouch变量（整型） '!$A525,基本表格!$G:$Q,2,FALSE)</f>
        <v>2125+P3-M3 5#双螺旋运输机A 电机控制 右跑偏检测时间</v>
      </c>
      <c r="D525" t="s">
        <v>154</v>
      </c>
      <c r="E525" t="s">
        <v>154</v>
      </c>
      <c r="F525">
        <v>0</v>
      </c>
      <c r="G525" t="s">
        <v>154</v>
      </c>
      <c r="H525" t="s">
        <v>154</v>
      </c>
      <c r="I525">
        <v>0</v>
      </c>
      <c r="J525">
        <v>0</v>
      </c>
      <c r="L525">
        <v>0</v>
      </c>
      <c r="M525">
        <v>-32768</v>
      </c>
      <c r="N525">
        <v>32767</v>
      </c>
      <c r="O525">
        <v>0</v>
      </c>
      <c r="P525">
        <v>0</v>
      </c>
      <c r="Q525" t="s">
        <v>155</v>
      </c>
      <c r="R525">
        <v>0</v>
      </c>
      <c r="S525">
        <v>1</v>
      </c>
      <c r="T525" t="s">
        <v>155</v>
      </c>
      <c r="U525">
        <v>0</v>
      </c>
      <c r="V525">
        <v>1</v>
      </c>
      <c r="W525" t="s">
        <v>155</v>
      </c>
      <c r="X525">
        <v>0</v>
      </c>
      <c r="Y525">
        <v>1</v>
      </c>
      <c r="Z525" t="s">
        <v>155</v>
      </c>
      <c r="AA525">
        <v>0</v>
      </c>
      <c r="AB525">
        <v>1</v>
      </c>
      <c r="AC525" t="s">
        <v>155</v>
      </c>
      <c r="AD525">
        <v>0</v>
      </c>
      <c r="AE525">
        <v>1</v>
      </c>
      <c r="AF525" t="s">
        <v>155</v>
      </c>
      <c r="AG525">
        <v>0</v>
      </c>
      <c r="AH525">
        <v>1</v>
      </c>
      <c r="AI525">
        <v>0</v>
      </c>
      <c r="AJ525" t="s">
        <v>155</v>
      </c>
      <c r="AK525">
        <v>0</v>
      </c>
      <c r="AL525">
        <v>1</v>
      </c>
      <c r="AM525" t="s">
        <v>4774</v>
      </c>
      <c r="AN525">
        <v>-32768</v>
      </c>
      <c r="AO525">
        <v>32767</v>
      </c>
      <c r="AP525" t="s">
        <v>4775</v>
      </c>
      <c r="AQ525" t="s">
        <v>157</v>
      </c>
      <c r="AR525" t="s">
        <v>158</v>
      </c>
      <c r="AS525" t="str">
        <f>VLOOKUP('intouch变量（整型） '!$A525,基本表格!$G:$Q,3,FALSE)</f>
        <v>DB100,INT2414</v>
      </c>
      <c r="AT525" t="str">
        <f>VLOOKUP('intouch变量（整型） '!$A525,基本表格!$G:$Q,10,FALSE)</f>
        <v>No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</row>
    <row r="526" spans="1:55">
      <c r="A526" t="s">
        <v>5299</v>
      </c>
      <c r="B526" s="11" t="str">
        <f t="shared" si="8"/>
        <v>CHPF</v>
      </c>
      <c r="C526" s="11" t="str">
        <f>VLOOKUP('intouch变量（整型） '!$A526,基本表格!$G:$Q,2,FALSE)</f>
        <v>2125+P3-M3 5#双螺旋运输机A 电机控制 联动启动延时</v>
      </c>
      <c r="D526" t="s">
        <v>154</v>
      </c>
      <c r="E526" t="s">
        <v>154</v>
      </c>
      <c r="F526">
        <v>0</v>
      </c>
      <c r="G526" t="s">
        <v>154</v>
      </c>
      <c r="H526" t="s">
        <v>154</v>
      </c>
      <c r="I526">
        <v>0</v>
      </c>
      <c r="J526">
        <v>0</v>
      </c>
      <c r="L526">
        <v>0</v>
      </c>
      <c r="M526">
        <v>-32768</v>
      </c>
      <c r="N526">
        <v>32767</v>
      </c>
      <c r="O526">
        <v>0</v>
      </c>
      <c r="P526">
        <v>0</v>
      </c>
      <c r="Q526" t="s">
        <v>155</v>
      </c>
      <c r="R526">
        <v>0</v>
      </c>
      <c r="S526">
        <v>1</v>
      </c>
      <c r="T526" t="s">
        <v>155</v>
      </c>
      <c r="U526">
        <v>0</v>
      </c>
      <c r="V526">
        <v>1</v>
      </c>
      <c r="W526" t="s">
        <v>155</v>
      </c>
      <c r="X526">
        <v>0</v>
      </c>
      <c r="Y526">
        <v>1</v>
      </c>
      <c r="Z526" t="s">
        <v>155</v>
      </c>
      <c r="AA526">
        <v>0</v>
      </c>
      <c r="AB526">
        <v>1</v>
      </c>
      <c r="AC526" t="s">
        <v>155</v>
      </c>
      <c r="AD526">
        <v>0</v>
      </c>
      <c r="AE526">
        <v>1</v>
      </c>
      <c r="AF526" t="s">
        <v>155</v>
      </c>
      <c r="AG526">
        <v>0</v>
      </c>
      <c r="AH526">
        <v>1</v>
      </c>
      <c r="AI526">
        <v>0</v>
      </c>
      <c r="AJ526" t="s">
        <v>155</v>
      </c>
      <c r="AK526">
        <v>0</v>
      </c>
      <c r="AL526">
        <v>1</v>
      </c>
      <c r="AM526" t="s">
        <v>4774</v>
      </c>
      <c r="AN526">
        <v>-32768</v>
      </c>
      <c r="AO526">
        <v>32767</v>
      </c>
      <c r="AP526" t="s">
        <v>4775</v>
      </c>
      <c r="AQ526" t="s">
        <v>157</v>
      </c>
      <c r="AR526" t="s">
        <v>158</v>
      </c>
      <c r="AS526" t="str">
        <f>VLOOKUP('intouch变量（整型） '!$A526,基本表格!$G:$Q,3,FALSE)</f>
        <v>DB100,INT2418</v>
      </c>
      <c r="AT526" t="str">
        <f>VLOOKUP('intouch变量（整型） '!$A526,基本表格!$G:$Q,10,FALSE)</f>
        <v>No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</row>
    <row r="527" spans="1:55">
      <c r="A527" t="s">
        <v>5300</v>
      </c>
      <c r="B527" s="11" t="str">
        <f t="shared" si="8"/>
        <v>CHPF</v>
      </c>
      <c r="C527" s="11" t="str">
        <f>VLOOKUP('intouch变量（整型） '!$A527,基本表格!$G:$Q,2,FALSE)</f>
        <v>2125+P3-M3 5#双螺旋运输机A 电机控制 起动转换时间 秒</v>
      </c>
      <c r="D527" t="s">
        <v>154</v>
      </c>
      <c r="E527" t="s">
        <v>154</v>
      </c>
      <c r="F527">
        <v>0</v>
      </c>
      <c r="G527" t="s">
        <v>154</v>
      </c>
      <c r="H527" t="s">
        <v>154</v>
      </c>
      <c r="I527">
        <v>0</v>
      </c>
      <c r="J527">
        <v>0</v>
      </c>
      <c r="L527">
        <v>0</v>
      </c>
      <c r="M527">
        <v>-32768</v>
      </c>
      <c r="N527">
        <v>32767</v>
      </c>
      <c r="O527">
        <v>0</v>
      </c>
      <c r="P527">
        <v>0</v>
      </c>
      <c r="Q527" t="s">
        <v>155</v>
      </c>
      <c r="R527">
        <v>0</v>
      </c>
      <c r="S527">
        <v>1</v>
      </c>
      <c r="T527" t="s">
        <v>155</v>
      </c>
      <c r="U527">
        <v>0</v>
      </c>
      <c r="V527">
        <v>1</v>
      </c>
      <c r="W527" t="s">
        <v>155</v>
      </c>
      <c r="X527">
        <v>0</v>
      </c>
      <c r="Y527">
        <v>1</v>
      </c>
      <c r="Z527" t="s">
        <v>155</v>
      </c>
      <c r="AA527">
        <v>0</v>
      </c>
      <c r="AB527">
        <v>1</v>
      </c>
      <c r="AC527" t="s">
        <v>155</v>
      </c>
      <c r="AD527">
        <v>0</v>
      </c>
      <c r="AE527">
        <v>1</v>
      </c>
      <c r="AF527" t="s">
        <v>155</v>
      </c>
      <c r="AG527">
        <v>0</v>
      </c>
      <c r="AH527">
        <v>1</v>
      </c>
      <c r="AI527">
        <v>0</v>
      </c>
      <c r="AJ527" t="s">
        <v>155</v>
      </c>
      <c r="AK527">
        <v>0</v>
      </c>
      <c r="AL527">
        <v>1</v>
      </c>
      <c r="AM527" t="s">
        <v>4774</v>
      </c>
      <c r="AN527">
        <v>-32768</v>
      </c>
      <c r="AO527">
        <v>32767</v>
      </c>
      <c r="AP527" t="s">
        <v>4775</v>
      </c>
      <c r="AQ527" t="s">
        <v>157</v>
      </c>
      <c r="AR527" t="s">
        <v>158</v>
      </c>
      <c r="AS527" t="str">
        <f>VLOOKUP('intouch变量（整型） '!$A527,基本表格!$G:$Q,3,FALSE)</f>
        <v>DB100,INT2420</v>
      </c>
      <c r="AT527" t="str">
        <f>VLOOKUP('intouch变量（整型） '!$A527,基本表格!$G:$Q,10,FALSE)</f>
        <v>No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</row>
    <row r="528" spans="1:55">
      <c r="A528" t="s">
        <v>5301</v>
      </c>
      <c r="B528" s="11" t="str">
        <f t="shared" si="8"/>
        <v>CHPF</v>
      </c>
      <c r="C528" s="11" t="str">
        <f>VLOOKUP('intouch变量（整型） '!$A528,基本表格!$G:$Q,2,FALSE)</f>
        <v>2125+P3-M3 5#双螺旋运输机A 给定频率 实际内码</v>
      </c>
      <c r="D528" t="s">
        <v>154</v>
      </c>
      <c r="E528" t="s">
        <v>154</v>
      </c>
      <c r="F528">
        <v>0</v>
      </c>
      <c r="G528" t="s">
        <v>154</v>
      </c>
      <c r="H528" t="s">
        <v>154</v>
      </c>
      <c r="I528">
        <v>0</v>
      </c>
      <c r="J528">
        <v>0</v>
      </c>
      <c r="L528">
        <v>0</v>
      </c>
      <c r="M528">
        <v>-32768</v>
      </c>
      <c r="N528">
        <v>32767</v>
      </c>
      <c r="O528">
        <v>0</v>
      </c>
      <c r="P528">
        <v>0</v>
      </c>
      <c r="Q528" t="s">
        <v>155</v>
      </c>
      <c r="R528">
        <v>0</v>
      </c>
      <c r="S528">
        <v>1</v>
      </c>
      <c r="T528" t="s">
        <v>155</v>
      </c>
      <c r="U528">
        <v>0</v>
      </c>
      <c r="V528">
        <v>1</v>
      </c>
      <c r="W528" t="s">
        <v>155</v>
      </c>
      <c r="X528">
        <v>0</v>
      </c>
      <c r="Y528">
        <v>1</v>
      </c>
      <c r="Z528" t="s">
        <v>155</v>
      </c>
      <c r="AA528">
        <v>0</v>
      </c>
      <c r="AB528">
        <v>1</v>
      </c>
      <c r="AC528" t="s">
        <v>155</v>
      </c>
      <c r="AD528">
        <v>0</v>
      </c>
      <c r="AE528">
        <v>1</v>
      </c>
      <c r="AF528" t="s">
        <v>155</v>
      </c>
      <c r="AG528">
        <v>0</v>
      </c>
      <c r="AH528">
        <v>1</v>
      </c>
      <c r="AI528">
        <v>0</v>
      </c>
      <c r="AJ528" t="s">
        <v>155</v>
      </c>
      <c r="AK528">
        <v>0</v>
      </c>
      <c r="AL528">
        <v>1</v>
      </c>
      <c r="AM528" t="s">
        <v>4774</v>
      </c>
      <c r="AN528">
        <v>-32768</v>
      </c>
      <c r="AO528">
        <v>32767</v>
      </c>
      <c r="AP528" t="s">
        <v>4775</v>
      </c>
      <c r="AQ528" t="s">
        <v>157</v>
      </c>
      <c r="AR528" t="s">
        <v>158</v>
      </c>
      <c r="AS528" t="str">
        <f>VLOOKUP('intouch变量（整型） '!$A528,基本表格!$G:$Q,3,FALSE)</f>
        <v>DB100,INT2452</v>
      </c>
      <c r="AT528" t="str">
        <f>VLOOKUP('intouch变量（整型） '!$A528,基本表格!$G:$Q,10,FALSE)</f>
        <v>Yes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</row>
    <row r="529" spans="1:55">
      <c r="A529" t="s">
        <v>5302</v>
      </c>
      <c r="B529" s="11" t="str">
        <f t="shared" si="8"/>
        <v>CHPF</v>
      </c>
      <c r="C529" s="11" t="str">
        <f>VLOOKUP('intouch变量（整型） '!$A529,基本表格!$G:$Q,2,FALSE)</f>
        <v>2125+P3-M3 5#双螺旋运输机A 反馈频率 实际内码</v>
      </c>
      <c r="D529" t="s">
        <v>154</v>
      </c>
      <c r="E529" t="s">
        <v>154</v>
      </c>
      <c r="F529">
        <v>0</v>
      </c>
      <c r="G529" t="s">
        <v>154</v>
      </c>
      <c r="H529" t="s">
        <v>154</v>
      </c>
      <c r="I529">
        <v>0</v>
      </c>
      <c r="J529">
        <v>0</v>
      </c>
      <c r="L529">
        <v>0</v>
      </c>
      <c r="M529">
        <v>-32768</v>
      </c>
      <c r="N529">
        <v>32767</v>
      </c>
      <c r="O529">
        <v>0</v>
      </c>
      <c r="P529">
        <v>0</v>
      </c>
      <c r="Q529" t="s">
        <v>155</v>
      </c>
      <c r="R529">
        <v>0</v>
      </c>
      <c r="S529">
        <v>1</v>
      </c>
      <c r="T529" t="s">
        <v>155</v>
      </c>
      <c r="U529">
        <v>0</v>
      </c>
      <c r="V529">
        <v>1</v>
      </c>
      <c r="W529" t="s">
        <v>155</v>
      </c>
      <c r="X529">
        <v>0</v>
      </c>
      <c r="Y529">
        <v>1</v>
      </c>
      <c r="Z529" t="s">
        <v>155</v>
      </c>
      <c r="AA529">
        <v>0</v>
      </c>
      <c r="AB529">
        <v>1</v>
      </c>
      <c r="AC529" t="s">
        <v>155</v>
      </c>
      <c r="AD529">
        <v>0</v>
      </c>
      <c r="AE529">
        <v>1</v>
      </c>
      <c r="AF529" t="s">
        <v>155</v>
      </c>
      <c r="AG529">
        <v>0</v>
      </c>
      <c r="AH529">
        <v>1</v>
      </c>
      <c r="AI529">
        <v>0</v>
      </c>
      <c r="AJ529" t="s">
        <v>155</v>
      </c>
      <c r="AK529">
        <v>0</v>
      </c>
      <c r="AL529">
        <v>1</v>
      </c>
      <c r="AM529" t="s">
        <v>4774</v>
      </c>
      <c r="AN529">
        <v>-32768</v>
      </c>
      <c r="AO529">
        <v>32767</v>
      </c>
      <c r="AP529" t="s">
        <v>4775</v>
      </c>
      <c r="AQ529" t="s">
        <v>157</v>
      </c>
      <c r="AR529" t="s">
        <v>158</v>
      </c>
      <c r="AS529" t="str">
        <f>VLOOKUP('intouch变量（整型） '!$A529,基本表格!$G:$Q,3,FALSE)</f>
        <v>DB100,INT2502</v>
      </c>
      <c r="AT529" t="str">
        <f>VLOOKUP('intouch变量（整型） '!$A529,基本表格!$G:$Q,10,FALSE)</f>
        <v>Yes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</row>
    <row r="530" spans="1:55">
      <c r="A530" t="s">
        <v>5303</v>
      </c>
      <c r="B530" s="11" t="str">
        <f t="shared" si="8"/>
        <v>CHPF</v>
      </c>
      <c r="C530" s="11" t="str">
        <f>VLOOKUP('intouch变量（整型） '!$A530,基本表格!$G:$Q,2,FALSE)</f>
        <v>2125+P3-M3 5#双螺旋运输机A 变频器通讯 警告</v>
      </c>
      <c r="D530" t="s">
        <v>154</v>
      </c>
      <c r="E530" t="s">
        <v>154</v>
      </c>
      <c r="F530">
        <v>0</v>
      </c>
      <c r="G530" t="s">
        <v>154</v>
      </c>
      <c r="H530" t="s">
        <v>154</v>
      </c>
      <c r="I530">
        <v>0</v>
      </c>
      <c r="J530">
        <v>0</v>
      </c>
      <c r="L530">
        <v>0</v>
      </c>
      <c r="M530">
        <v>-32768</v>
      </c>
      <c r="N530">
        <v>32767</v>
      </c>
      <c r="O530">
        <v>0</v>
      </c>
      <c r="P530">
        <v>0</v>
      </c>
      <c r="Q530" t="s">
        <v>155</v>
      </c>
      <c r="R530">
        <v>0</v>
      </c>
      <c r="S530">
        <v>1</v>
      </c>
      <c r="T530" t="s">
        <v>155</v>
      </c>
      <c r="U530">
        <v>0</v>
      </c>
      <c r="V530">
        <v>1</v>
      </c>
      <c r="W530" t="s">
        <v>155</v>
      </c>
      <c r="X530">
        <v>0</v>
      </c>
      <c r="Y530">
        <v>1</v>
      </c>
      <c r="Z530" t="s">
        <v>155</v>
      </c>
      <c r="AA530">
        <v>0</v>
      </c>
      <c r="AB530">
        <v>1</v>
      </c>
      <c r="AC530" t="s">
        <v>155</v>
      </c>
      <c r="AD530">
        <v>0</v>
      </c>
      <c r="AE530">
        <v>1</v>
      </c>
      <c r="AF530" t="s">
        <v>155</v>
      </c>
      <c r="AG530">
        <v>0</v>
      </c>
      <c r="AH530">
        <v>1</v>
      </c>
      <c r="AI530">
        <v>0</v>
      </c>
      <c r="AJ530" t="s">
        <v>155</v>
      </c>
      <c r="AK530">
        <v>0</v>
      </c>
      <c r="AL530">
        <v>1</v>
      </c>
      <c r="AM530" t="s">
        <v>4774</v>
      </c>
      <c r="AN530">
        <v>-32768</v>
      </c>
      <c r="AO530">
        <v>32767</v>
      </c>
      <c r="AP530" t="s">
        <v>4775</v>
      </c>
      <c r="AQ530" t="s">
        <v>157</v>
      </c>
      <c r="AR530" t="s">
        <v>158</v>
      </c>
      <c r="AS530" t="str">
        <f>VLOOKUP('intouch变量（整型） '!$A530,基本表格!$G:$Q,3,FALSE)</f>
        <v>DB100,INT2552</v>
      </c>
      <c r="AT530" t="str">
        <f>VLOOKUP('intouch变量（整型） '!$A530,基本表格!$G:$Q,10,FALSE)</f>
        <v>Yes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</row>
    <row r="531" spans="1:55">
      <c r="A531" t="s">
        <v>5304</v>
      </c>
      <c r="B531" s="11" t="str">
        <f t="shared" si="8"/>
        <v>CHPF</v>
      </c>
      <c r="C531" s="11" t="str">
        <f>VLOOKUP('intouch变量（整型） '!$A531,基本表格!$G:$Q,2,FALSE)</f>
        <v>2125+P3-M3 5#双螺旋运输机A 变频器通讯 报警代码</v>
      </c>
      <c r="D531" t="s">
        <v>154</v>
      </c>
      <c r="E531" t="s">
        <v>154</v>
      </c>
      <c r="F531">
        <v>0</v>
      </c>
      <c r="G531" t="s">
        <v>154</v>
      </c>
      <c r="H531" t="s">
        <v>154</v>
      </c>
      <c r="I531">
        <v>0</v>
      </c>
      <c r="J531">
        <v>0</v>
      </c>
      <c r="L531">
        <v>0</v>
      </c>
      <c r="M531">
        <v>-32768</v>
      </c>
      <c r="N531">
        <v>32767</v>
      </c>
      <c r="O531">
        <v>0</v>
      </c>
      <c r="P531">
        <v>0</v>
      </c>
      <c r="Q531" t="s">
        <v>155</v>
      </c>
      <c r="R531">
        <v>0</v>
      </c>
      <c r="S531">
        <v>1</v>
      </c>
      <c r="T531" t="s">
        <v>155</v>
      </c>
      <c r="U531">
        <v>0</v>
      </c>
      <c r="V531">
        <v>1</v>
      </c>
      <c r="W531" t="s">
        <v>155</v>
      </c>
      <c r="X531">
        <v>0</v>
      </c>
      <c r="Y531">
        <v>1</v>
      </c>
      <c r="Z531" t="s">
        <v>155</v>
      </c>
      <c r="AA531">
        <v>0</v>
      </c>
      <c r="AB531">
        <v>1</v>
      </c>
      <c r="AC531" t="s">
        <v>155</v>
      </c>
      <c r="AD531">
        <v>0</v>
      </c>
      <c r="AE531">
        <v>1</v>
      </c>
      <c r="AF531" t="s">
        <v>155</v>
      </c>
      <c r="AG531">
        <v>0</v>
      </c>
      <c r="AH531">
        <v>1</v>
      </c>
      <c r="AI531">
        <v>0</v>
      </c>
      <c r="AJ531" t="s">
        <v>155</v>
      </c>
      <c r="AK531">
        <v>0</v>
      </c>
      <c r="AL531">
        <v>1</v>
      </c>
      <c r="AM531" t="s">
        <v>4774</v>
      </c>
      <c r="AN531">
        <v>-32768</v>
      </c>
      <c r="AO531">
        <v>32767</v>
      </c>
      <c r="AP531" t="s">
        <v>4775</v>
      </c>
      <c r="AQ531" t="s">
        <v>157</v>
      </c>
      <c r="AR531" t="s">
        <v>158</v>
      </c>
      <c r="AS531" t="str">
        <f>VLOOKUP('intouch变量（整型） '!$A531,基本表格!$G:$Q,3,FALSE)</f>
        <v>DB100,INT2554</v>
      </c>
      <c r="AT531" t="str">
        <f>VLOOKUP('intouch变量（整型） '!$A531,基本表格!$G:$Q,10,FALSE)</f>
        <v>Yes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</row>
    <row r="532" spans="1:55">
      <c r="A532" t="s">
        <v>5305</v>
      </c>
      <c r="B532" s="11" t="str">
        <f t="shared" si="8"/>
        <v>CHPF</v>
      </c>
      <c r="C532" s="11" t="str">
        <f>VLOOKUP('intouch变量（整型） '!$A532,基本表格!$G:$Q,2,FALSE)</f>
        <v>2125+P3-M3 5#双螺旋运输机A 反馈转速 实际内码</v>
      </c>
      <c r="D532" t="s">
        <v>154</v>
      </c>
      <c r="E532" t="s">
        <v>154</v>
      </c>
      <c r="F532">
        <v>0</v>
      </c>
      <c r="G532" t="s">
        <v>154</v>
      </c>
      <c r="H532" t="s">
        <v>154</v>
      </c>
      <c r="I532">
        <v>0</v>
      </c>
      <c r="J532">
        <v>0</v>
      </c>
      <c r="L532">
        <v>0</v>
      </c>
      <c r="M532">
        <v>-32768</v>
      </c>
      <c r="N532">
        <v>32767</v>
      </c>
      <c r="O532">
        <v>0</v>
      </c>
      <c r="P532">
        <v>0</v>
      </c>
      <c r="Q532" t="s">
        <v>155</v>
      </c>
      <c r="R532">
        <v>0</v>
      </c>
      <c r="S532">
        <v>1</v>
      </c>
      <c r="T532" t="s">
        <v>155</v>
      </c>
      <c r="U532">
        <v>0</v>
      </c>
      <c r="V532">
        <v>1</v>
      </c>
      <c r="W532" t="s">
        <v>155</v>
      </c>
      <c r="X532">
        <v>0</v>
      </c>
      <c r="Y532">
        <v>1</v>
      </c>
      <c r="Z532" t="s">
        <v>155</v>
      </c>
      <c r="AA532">
        <v>0</v>
      </c>
      <c r="AB532">
        <v>1</v>
      </c>
      <c r="AC532" t="s">
        <v>155</v>
      </c>
      <c r="AD532">
        <v>0</v>
      </c>
      <c r="AE532">
        <v>1</v>
      </c>
      <c r="AF532" t="s">
        <v>155</v>
      </c>
      <c r="AG532">
        <v>0</v>
      </c>
      <c r="AH532">
        <v>1</v>
      </c>
      <c r="AI532">
        <v>0</v>
      </c>
      <c r="AJ532" t="s">
        <v>155</v>
      </c>
      <c r="AK532">
        <v>0</v>
      </c>
      <c r="AL532">
        <v>1</v>
      </c>
      <c r="AM532" t="s">
        <v>4774</v>
      </c>
      <c r="AN532">
        <v>-32768</v>
      </c>
      <c r="AO532">
        <v>32767</v>
      </c>
      <c r="AP532" t="s">
        <v>4775</v>
      </c>
      <c r="AQ532" t="s">
        <v>157</v>
      </c>
      <c r="AR532" t="s">
        <v>158</v>
      </c>
      <c r="AS532" t="str">
        <f>VLOOKUP('intouch变量（整型） '!$A532,基本表格!$G:$Q,3,FALSE)</f>
        <v>DB100,INT2602</v>
      </c>
      <c r="AT532" t="str">
        <f>VLOOKUP('intouch变量（整型） '!$A532,基本表格!$G:$Q,10,FALSE)</f>
        <v>Yes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</row>
    <row r="533" spans="1:55">
      <c r="A533" t="s">
        <v>5306</v>
      </c>
      <c r="B533" s="11" t="str">
        <f t="shared" si="8"/>
        <v>CHPF</v>
      </c>
      <c r="C533" s="11" t="str">
        <f>VLOOKUP('intouch变量（整型） '!$A533,基本表格!$G:$Q,2,FALSE)</f>
        <v>2125+P3-M3 5#双螺旋运输机A 反馈电流 实际内码</v>
      </c>
      <c r="D533" t="s">
        <v>154</v>
      </c>
      <c r="E533" t="s">
        <v>154</v>
      </c>
      <c r="F533">
        <v>0</v>
      </c>
      <c r="G533" t="s">
        <v>154</v>
      </c>
      <c r="H533" t="s">
        <v>154</v>
      </c>
      <c r="I533">
        <v>0</v>
      </c>
      <c r="J533">
        <v>0</v>
      </c>
      <c r="L533">
        <v>0</v>
      </c>
      <c r="M533">
        <v>-32768</v>
      </c>
      <c r="N533">
        <v>32767</v>
      </c>
      <c r="O533">
        <v>0</v>
      </c>
      <c r="P533">
        <v>0</v>
      </c>
      <c r="Q533" t="s">
        <v>155</v>
      </c>
      <c r="R533">
        <v>0</v>
      </c>
      <c r="S533">
        <v>1</v>
      </c>
      <c r="T533" t="s">
        <v>155</v>
      </c>
      <c r="U533">
        <v>0</v>
      </c>
      <c r="V533">
        <v>1</v>
      </c>
      <c r="W533" t="s">
        <v>155</v>
      </c>
      <c r="X533">
        <v>0</v>
      </c>
      <c r="Y533">
        <v>1</v>
      </c>
      <c r="Z533" t="s">
        <v>155</v>
      </c>
      <c r="AA533">
        <v>0</v>
      </c>
      <c r="AB533">
        <v>1</v>
      </c>
      <c r="AC533" t="s">
        <v>155</v>
      </c>
      <c r="AD533">
        <v>0</v>
      </c>
      <c r="AE533">
        <v>1</v>
      </c>
      <c r="AF533" t="s">
        <v>155</v>
      </c>
      <c r="AG533">
        <v>0</v>
      </c>
      <c r="AH533">
        <v>1</v>
      </c>
      <c r="AI533">
        <v>0</v>
      </c>
      <c r="AJ533" t="s">
        <v>155</v>
      </c>
      <c r="AK533">
        <v>0</v>
      </c>
      <c r="AL533">
        <v>1</v>
      </c>
      <c r="AM533" t="s">
        <v>4774</v>
      </c>
      <c r="AN533">
        <v>-32768</v>
      </c>
      <c r="AO533">
        <v>32767</v>
      </c>
      <c r="AP533" t="s">
        <v>4775</v>
      </c>
      <c r="AQ533" t="s">
        <v>157</v>
      </c>
      <c r="AR533" t="s">
        <v>158</v>
      </c>
      <c r="AS533" t="str">
        <f>VLOOKUP('intouch变量（整型） '!$A533,基本表格!$G:$Q,3,FALSE)</f>
        <v>DB100,INT2652</v>
      </c>
      <c r="AT533" t="str">
        <f>VLOOKUP('intouch变量（整型） '!$A533,基本表格!$G:$Q,10,FALSE)</f>
        <v>Yes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</row>
    <row r="534" spans="1:55">
      <c r="A534" t="s">
        <v>5307</v>
      </c>
      <c r="B534" s="11" t="str">
        <f t="shared" si="8"/>
        <v>CHPF</v>
      </c>
      <c r="C534" s="11" t="str">
        <f>VLOOKUP('intouch变量（整型） '!$A534,基本表格!$G:$Q,2,FALSE)</f>
        <v>2125+P3-M4 5#双螺旋运输机B 电机控制 断链超时时间 秒</v>
      </c>
      <c r="D534" t="s">
        <v>154</v>
      </c>
      <c r="E534" t="s">
        <v>154</v>
      </c>
      <c r="F534">
        <v>0</v>
      </c>
      <c r="G534" t="s">
        <v>154</v>
      </c>
      <c r="H534" t="s">
        <v>154</v>
      </c>
      <c r="I534">
        <v>0</v>
      </c>
      <c r="J534">
        <v>0</v>
      </c>
      <c r="L534">
        <v>0</v>
      </c>
      <c r="M534">
        <v>-32768</v>
      </c>
      <c r="N534">
        <v>32767</v>
      </c>
      <c r="O534">
        <v>0</v>
      </c>
      <c r="P534">
        <v>0</v>
      </c>
      <c r="Q534" t="s">
        <v>155</v>
      </c>
      <c r="R534">
        <v>0</v>
      </c>
      <c r="S534">
        <v>1</v>
      </c>
      <c r="T534" t="s">
        <v>155</v>
      </c>
      <c r="U534">
        <v>0</v>
      </c>
      <c r="V534">
        <v>1</v>
      </c>
      <c r="W534" t="s">
        <v>155</v>
      </c>
      <c r="X534">
        <v>0</v>
      </c>
      <c r="Y534">
        <v>1</v>
      </c>
      <c r="Z534" t="s">
        <v>155</v>
      </c>
      <c r="AA534">
        <v>0</v>
      </c>
      <c r="AB534">
        <v>1</v>
      </c>
      <c r="AC534" t="s">
        <v>155</v>
      </c>
      <c r="AD534">
        <v>0</v>
      </c>
      <c r="AE534">
        <v>1</v>
      </c>
      <c r="AF534" t="s">
        <v>155</v>
      </c>
      <c r="AG534">
        <v>0</v>
      </c>
      <c r="AH534">
        <v>1</v>
      </c>
      <c r="AI534">
        <v>0</v>
      </c>
      <c r="AJ534" t="s">
        <v>155</v>
      </c>
      <c r="AK534">
        <v>0</v>
      </c>
      <c r="AL534">
        <v>1</v>
      </c>
      <c r="AM534" t="s">
        <v>4774</v>
      </c>
      <c r="AN534">
        <v>-32768</v>
      </c>
      <c r="AO534">
        <v>32767</v>
      </c>
      <c r="AP534" t="s">
        <v>4775</v>
      </c>
      <c r="AQ534" t="s">
        <v>157</v>
      </c>
      <c r="AR534" t="s">
        <v>158</v>
      </c>
      <c r="AS534" t="str">
        <f>VLOOKUP('intouch变量（整型） '!$A534,基本表格!$G:$Q,3,FALSE)</f>
        <v>DB100,INT2704</v>
      </c>
      <c r="AT534" t="str">
        <f>VLOOKUP('intouch变量（整型） '!$A534,基本表格!$G:$Q,10,FALSE)</f>
        <v>No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</row>
    <row r="535" spans="1:55">
      <c r="A535" t="s">
        <v>5308</v>
      </c>
      <c r="B535" s="11" t="str">
        <f t="shared" si="8"/>
        <v>CHPF</v>
      </c>
      <c r="C535" s="11" t="str">
        <f>VLOOKUP('intouch变量（整型） '!$A535,基本表格!$G:$Q,2,FALSE)</f>
        <v>2125+P3-M4 5#双螺旋运输机B 电机控制 堵料检测时间 秒</v>
      </c>
      <c r="D535" t="s">
        <v>154</v>
      </c>
      <c r="E535" t="s">
        <v>154</v>
      </c>
      <c r="F535">
        <v>0</v>
      </c>
      <c r="G535" t="s">
        <v>154</v>
      </c>
      <c r="H535" t="s">
        <v>154</v>
      </c>
      <c r="I535">
        <v>0</v>
      </c>
      <c r="J535">
        <v>0</v>
      </c>
      <c r="L535">
        <v>0</v>
      </c>
      <c r="M535">
        <v>-32768</v>
      </c>
      <c r="N535">
        <v>32767</v>
      </c>
      <c r="O535">
        <v>0</v>
      </c>
      <c r="P535">
        <v>0</v>
      </c>
      <c r="Q535" t="s">
        <v>155</v>
      </c>
      <c r="R535">
        <v>0</v>
      </c>
      <c r="S535">
        <v>1</v>
      </c>
      <c r="T535" t="s">
        <v>155</v>
      </c>
      <c r="U535">
        <v>0</v>
      </c>
      <c r="V535">
        <v>1</v>
      </c>
      <c r="W535" t="s">
        <v>155</v>
      </c>
      <c r="X535">
        <v>0</v>
      </c>
      <c r="Y535">
        <v>1</v>
      </c>
      <c r="Z535" t="s">
        <v>155</v>
      </c>
      <c r="AA535">
        <v>0</v>
      </c>
      <c r="AB535">
        <v>1</v>
      </c>
      <c r="AC535" t="s">
        <v>155</v>
      </c>
      <c r="AD535">
        <v>0</v>
      </c>
      <c r="AE535">
        <v>1</v>
      </c>
      <c r="AF535" t="s">
        <v>155</v>
      </c>
      <c r="AG535">
        <v>0</v>
      </c>
      <c r="AH535">
        <v>1</v>
      </c>
      <c r="AI535">
        <v>0</v>
      </c>
      <c r="AJ535" t="s">
        <v>155</v>
      </c>
      <c r="AK535">
        <v>0</v>
      </c>
      <c r="AL535">
        <v>1</v>
      </c>
      <c r="AM535" t="s">
        <v>4774</v>
      </c>
      <c r="AN535">
        <v>-32768</v>
      </c>
      <c r="AO535">
        <v>32767</v>
      </c>
      <c r="AP535" t="s">
        <v>4775</v>
      </c>
      <c r="AQ535" t="s">
        <v>157</v>
      </c>
      <c r="AR535" t="s">
        <v>158</v>
      </c>
      <c r="AS535" t="str">
        <f>VLOOKUP('intouch变量（整型） '!$A535,基本表格!$G:$Q,3,FALSE)</f>
        <v>DB100,INT2706</v>
      </c>
      <c r="AT535" t="str">
        <f>VLOOKUP('intouch变量（整型） '!$A535,基本表格!$G:$Q,10,FALSE)</f>
        <v>No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</row>
    <row r="536" spans="1:55">
      <c r="A536" t="s">
        <v>5309</v>
      </c>
      <c r="B536" s="11" t="str">
        <f t="shared" si="8"/>
        <v>CHPF</v>
      </c>
      <c r="C536" s="11" t="str">
        <f>VLOOKUP('intouch变量（整型） '!$A536,基本表格!$G:$Q,2,FALSE)</f>
        <v>2125+P3-M4 5#双螺旋运输机B 电机控制 左跑偏检测时间</v>
      </c>
      <c r="D536" t="s">
        <v>154</v>
      </c>
      <c r="E536" t="s">
        <v>154</v>
      </c>
      <c r="F536">
        <v>0</v>
      </c>
      <c r="G536" t="s">
        <v>154</v>
      </c>
      <c r="H536" t="s">
        <v>154</v>
      </c>
      <c r="I536">
        <v>0</v>
      </c>
      <c r="J536">
        <v>0</v>
      </c>
      <c r="L536">
        <v>0</v>
      </c>
      <c r="M536">
        <v>-32768</v>
      </c>
      <c r="N536">
        <v>32767</v>
      </c>
      <c r="O536">
        <v>0</v>
      </c>
      <c r="P536">
        <v>0</v>
      </c>
      <c r="Q536" t="s">
        <v>155</v>
      </c>
      <c r="R536">
        <v>0</v>
      </c>
      <c r="S536">
        <v>1</v>
      </c>
      <c r="T536" t="s">
        <v>155</v>
      </c>
      <c r="U536">
        <v>0</v>
      </c>
      <c r="V536">
        <v>1</v>
      </c>
      <c r="W536" t="s">
        <v>155</v>
      </c>
      <c r="X536">
        <v>0</v>
      </c>
      <c r="Y536">
        <v>1</v>
      </c>
      <c r="Z536" t="s">
        <v>155</v>
      </c>
      <c r="AA536">
        <v>0</v>
      </c>
      <c r="AB536">
        <v>1</v>
      </c>
      <c r="AC536" t="s">
        <v>155</v>
      </c>
      <c r="AD536">
        <v>0</v>
      </c>
      <c r="AE536">
        <v>1</v>
      </c>
      <c r="AF536" t="s">
        <v>155</v>
      </c>
      <c r="AG536">
        <v>0</v>
      </c>
      <c r="AH536">
        <v>1</v>
      </c>
      <c r="AI536">
        <v>0</v>
      </c>
      <c r="AJ536" t="s">
        <v>155</v>
      </c>
      <c r="AK536">
        <v>0</v>
      </c>
      <c r="AL536">
        <v>1</v>
      </c>
      <c r="AM536" t="s">
        <v>4774</v>
      </c>
      <c r="AN536">
        <v>-32768</v>
      </c>
      <c r="AO536">
        <v>32767</v>
      </c>
      <c r="AP536" t="s">
        <v>4775</v>
      </c>
      <c r="AQ536" t="s">
        <v>157</v>
      </c>
      <c r="AR536" t="s">
        <v>158</v>
      </c>
      <c r="AS536" t="str">
        <f>VLOOKUP('intouch变量（整型） '!$A536,基本表格!$G:$Q,3,FALSE)</f>
        <v>DB100,INT2710</v>
      </c>
      <c r="AT536" t="str">
        <f>VLOOKUP('intouch变量（整型） '!$A536,基本表格!$G:$Q,10,FALSE)</f>
        <v>No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</row>
    <row r="537" spans="1:55">
      <c r="A537" t="s">
        <v>5310</v>
      </c>
      <c r="B537" s="11" t="str">
        <f t="shared" si="8"/>
        <v>CHPF</v>
      </c>
      <c r="C537" s="11" t="str">
        <f>VLOOKUP('intouch变量（整型） '!$A537,基本表格!$G:$Q,2,FALSE)</f>
        <v>2125+P3-M4 5#双螺旋运输机B 电机控制 右跑偏检测时间</v>
      </c>
      <c r="D537" t="s">
        <v>154</v>
      </c>
      <c r="E537" t="s">
        <v>154</v>
      </c>
      <c r="F537">
        <v>0</v>
      </c>
      <c r="G537" t="s">
        <v>154</v>
      </c>
      <c r="H537" t="s">
        <v>154</v>
      </c>
      <c r="I537">
        <v>0</v>
      </c>
      <c r="J537">
        <v>0</v>
      </c>
      <c r="L537">
        <v>0</v>
      </c>
      <c r="M537">
        <v>-32768</v>
      </c>
      <c r="N537">
        <v>32767</v>
      </c>
      <c r="O537">
        <v>0</v>
      </c>
      <c r="P537">
        <v>0</v>
      </c>
      <c r="Q537" t="s">
        <v>155</v>
      </c>
      <c r="R537">
        <v>0</v>
      </c>
      <c r="S537">
        <v>1</v>
      </c>
      <c r="T537" t="s">
        <v>155</v>
      </c>
      <c r="U537">
        <v>0</v>
      </c>
      <c r="V537">
        <v>1</v>
      </c>
      <c r="W537" t="s">
        <v>155</v>
      </c>
      <c r="X537">
        <v>0</v>
      </c>
      <c r="Y537">
        <v>1</v>
      </c>
      <c r="Z537" t="s">
        <v>155</v>
      </c>
      <c r="AA537">
        <v>0</v>
      </c>
      <c r="AB537">
        <v>1</v>
      </c>
      <c r="AC537" t="s">
        <v>155</v>
      </c>
      <c r="AD537">
        <v>0</v>
      </c>
      <c r="AE537">
        <v>1</v>
      </c>
      <c r="AF537" t="s">
        <v>155</v>
      </c>
      <c r="AG537">
        <v>0</v>
      </c>
      <c r="AH537">
        <v>1</v>
      </c>
      <c r="AI537">
        <v>0</v>
      </c>
      <c r="AJ537" t="s">
        <v>155</v>
      </c>
      <c r="AK537">
        <v>0</v>
      </c>
      <c r="AL537">
        <v>1</v>
      </c>
      <c r="AM537" t="s">
        <v>4774</v>
      </c>
      <c r="AN537">
        <v>-32768</v>
      </c>
      <c r="AO537">
        <v>32767</v>
      </c>
      <c r="AP537" t="s">
        <v>4775</v>
      </c>
      <c r="AQ537" t="s">
        <v>157</v>
      </c>
      <c r="AR537" t="s">
        <v>158</v>
      </c>
      <c r="AS537" t="str">
        <f>VLOOKUP('intouch变量（整型） '!$A537,基本表格!$G:$Q,3,FALSE)</f>
        <v>DB100,INT2714</v>
      </c>
      <c r="AT537" t="str">
        <f>VLOOKUP('intouch变量（整型） '!$A537,基本表格!$G:$Q,10,FALSE)</f>
        <v>No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</row>
    <row r="538" spans="1:55">
      <c r="A538" t="s">
        <v>5311</v>
      </c>
      <c r="B538" s="11" t="str">
        <f t="shared" si="8"/>
        <v>CHPF</v>
      </c>
      <c r="C538" s="11" t="str">
        <f>VLOOKUP('intouch变量（整型） '!$A538,基本表格!$G:$Q,2,FALSE)</f>
        <v>2125+P3-M4 5#双螺旋运输机B 电机控制 联动启动延时</v>
      </c>
      <c r="D538" t="s">
        <v>154</v>
      </c>
      <c r="E538" t="s">
        <v>154</v>
      </c>
      <c r="F538">
        <v>0</v>
      </c>
      <c r="G538" t="s">
        <v>154</v>
      </c>
      <c r="H538" t="s">
        <v>154</v>
      </c>
      <c r="I538">
        <v>0</v>
      </c>
      <c r="J538">
        <v>0</v>
      </c>
      <c r="L538">
        <v>0</v>
      </c>
      <c r="M538">
        <v>-32768</v>
      </c>
      <c r="N538">
        <v>32767</v>
      </c>
      <c r="O538">
        <v>0</v>
      </c>
      <c r="P538">
        <v>0</v>
      </c>
      <c r="Q538" t="s">
        <v>155</v>
      </c>
      <c r="R538">
        <v>0</v>
      </c>
      <c r="S538">
        <v>1</v>
      </c>
      <c r="T538" t="s">
        <v>155</v>
      </c>
      <c r="U538">
        <v>0</v>
      </c>
      <c r="V538">
        <v>1</v>
      </c>
      <c r="W538" t="s">
        <v>155</v>
      </c>
      <c r="X538">
        <v>0</v>
      </c>
      <c r="Y538">
        <v>1</v>
      </c>
      <c r="Z538" t="s">
        <v>155</v>
      </c>
      <c r="AA538">
        <v>0</v>
      </c>
      <c r="AB538">
        <v>1</v>
      </c>
      <c r="AC538" t="s">
        <v>155</v>
      </c>
      <c r="AD538">
        <v>0</v>
      </c>
      <c r="AE538">
        <v>1</v>
      </c>
      <c r="AF538" t="s">
        <v>155</v>
      </c>
      <c r="AG538">
        <v>0</v>
      </c>
      <c r="AH538">
        <v>1</v>
      </c>
      <c r="AI538">
        <v>0</v>
      </c>
      <c r="AJ538" t="s">
        <v>155</v>
      </c>
      <c r="AK538">
        <v>0</v>
      </c>
      <c r="AL538">
        <v>1</v>
      </c>
      <c r="AM538" t="s">
        <v>4774</v>
      </c>
      <c r="AN538">
        <v>-32768</v>
      </c>
      <c r="AO538">
        <v>32767</v>
      </c>
      <c r="AP538" t="s">
        <v>4775</v>
      </c>
      <c r="AQ538" t="s">
        <v>157</v>
      </c>
      <c r="AR538" t="s">
        <v>158</v>
      </c>
      <c r="AS538" t="str">
        <f>VLOOKUP('intouch变量（整型） '!$A538,基本表格!$G:$Q,3,FALSE)</f>
        <v>DB100,INT2718</v>
      </c>
      <c r="AT538" t="str">
        <f>VLOOKUP('intouch变量（整型） '!$A538,基本表格!$G:$Q,10,FALSE)</f>
        <v>No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</row>
    <row r="539" spans="1:55">
      <c r="A539" t="s">
        <v>5312</v>
      </c>
      <c r="B539" s="11" t="str">
        <f t="shared" si="8"/>
        <v>CHPF</v>
      </c>
      <c r="C539" s="11" t="str">
        <f>VLOOKUP('intouch变量（整型） '!$A539,基本表格!$G:$Q,2,FALSE)</f>
        <v>2125+P3-M4 5#双螺旋运输机B 电机控制 起动转换时间 秒</v>
      </c>
      <c r="D539" t="s">
        <v>154</v>
      </c>
      <c r="E539" t="s">
        <v>154</v>
      </c>
      <c r="F539">
        <v>0</v>
      </c>
      <c r="G539" t="s">
        <v>154</v>
      </c>
      <c r="H539" t="s">
        <v>154</v>
      </c>
      <c r="I539">
        <v>0</v>
      </c>
      <c r="J539">
        <v>0</v>
      </c>
      <c r="L539">
        <v>0</v>
      </c>
      <c r="M539">
        <v>-32768</v>
      </c>
      <c r="N539">
        <v>32767</v>
      </c>
      <c r="O539">
        <v>0</v>
      </c>
      <c r="P539">
        <v>0</v>
      </c>
      <c r="Q539" t="s">
        <v>155</v>
      </c>
      <c r="R539">
        <v>0</v>
      </c>
      <c r="S539">
        <v>1</v>
      </c>
      <c r="T539" t="s">
        <v>155</v>
      </c>
      <c r="U539">
        <v>0</v>
      </c>
      <c r="V539">
        <v>1</v>
      </c>
      <c r="W539" t="s">
        <v>155</v>
      </c>
      <c r="X539">
        <v>0</v>
      </c>
      <c r="Y539">
        <v>1</v>
      </c>
      <c r="Z539" t="s">
        <v>155</v>
      </c>
      <c r="AA539">
        <v>0</v>
      </c>
      <c r="AB539">
        <v>1</v>
      </c>
      <c r="AC539" t="s">
        <v>155</v>
      </c>
      <c r="AD539">
        <v>0</v>
      </c>
      <c r="AE539">
        <v>1</v>
      </c>
      <c r="AF539" t="s">
        <v>155</v>
      </c>
      <c r="AG539">
        <v>0</v>
      </c>
      <c r="AH539">
        <v>1</v>
      </c>
      <c r="AI539">
        <v>0</v>
      </c>
      <c r="AJ539" t="s">
        <v>155</v>
      </c>
      <c r="AK539">
        <v>0</v>
      </c>
      <c r="AL539">
        <v>1</v>
      </c>
      <c r="AM539" t="s">
        <v>4774</v>
      </c>
      <c r="AN539">
        <v>-32768</v>
      </c>
      <c r="AO539">
        <v>32767</v>
      </c>
      <c r="AP539" t="s">
        <v>4775</v>
      </c>
      <c r="AQ539" t="s">
        <v>157</v>
      </c>
      <c r="AR539" t="s">
        <v>158</v>
      </c>
      <c r="AS539" t="str">
        <f>VLOOKUP('intouch变量（整型） '!$A539,基本表格!$G:$Q,3,FALSE)</f>
        <v>DB100,INT2720</v>
      </c>
      <c r="AT539" t="str">
        <f>VLOOKUP('intouch变量（整型） '!$A539,基本表格!$G:$Q,10,FALSE)</f>
        <v>No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</row>
    <row r="540" spans="1:55">
      <c r="A540" t="s">
        <v>5313</v>
      </c>
      <c r="B540" s="11" t="str">
        <f t="shared" si="8"/>
        <v>CHPF</v>
      </c>
      <c r="C540" s="11" t="str">
        <f>VLOOKUP('intouch变量（整型） '!$A540,基本表格!$G:$Q,2,FALSE)</f>
        <v>2125+P3-M4 5#双螺旋运输机B 给定频率 实际内码</v>
      </c>
      <c r="D540" t="s">
        <v>154</v>
      </c>
      <c r="E540" t="s">
        <v>154</v>
      </c>
      <c r="F540">
        <v>0</v>
      </c>
      <c r="G540" t="s">
        <v>154</v>
      </c>
      <c r="H540" t="s">
        <v>154</v>
      </c>
      <c r="I540">
        <v>0</v>
      </c>
      <c r="J540">
        <v>0</v>
      </c>
      <c r="L540">
        <v>0</v>
      </c>
      <c r="M540">
        <v>-32768</v>
      </c>
      <c r="N540">
        <v>32767</v>
      </c>
      <c r="O540">
        <v>0</v>
      </c>
      <c r="P540">
        <v>0</v>
      </c>
      <c r="Q540" t="s">
        <v>155</v>
      </c>
      <c r="R540">
        <v>0</v>
      </c>
      <c r="S540">
        <v>1</v>
      </c>
      <c r="T540" t="s">
        <v>155</v>
      </c>
      <c r="U540">
        <v>0</v>
      </c>
      <c r="V540">
        <v>1</v>
      </c>
      <c r="W540" t="s">
        <v>155</v>
      </c>
      <c r="X540">
        <v>0</v>
      </c>
      <c r="Y540">
        <v>1</v>
      </c>
      <c r="Z540" t="s">
        <v>155</v>
      </c>
      <c r="AA540">
        <v>0</v>
      </c>
      <c r="AB540">
        <v>1</v>
      </c>
      <c r="AC540" t="s">
        <v>155</v>
      </c>
      <c r="AD540">
        <v>0</v>
      </c>
      <c r="AE540">
        <v>1</v>
      </c>
      <c r="AF540" t="s">
        <v>155</v>
      </c>
      <c r="AG540">
        <v>0</v>
      </c>
      <c r="AH540">
        <v>1</v>
      </c>
      <c r="AI540">
        <v>0</v>
      </c>
      <c r="AJ540" t="s">
        <v>155</v>
      </c>
      <c r="AK540">
        <v>0</v>
      </c>
      <c r="AL540">
        <v>1</v>
      </c>
      <c r="AM540" t="s">
        <v>4774</v>
      </c>
      <c r="AN540">
        <v>-32768</v>
      </c>
      <c r="AO540">
        <v>32767</v>
      </c>
      <c r="AP540" t="s">
        <v>4775</v>
      </c>
      <c r="AQ540" t="s">
        <v>157</v>
      </c>
      <c r="AR540" t="s">
        <v>158</v>
      </c>
      <c r="AS540" t="str">
        <f>VLOOKUP('intouch变量（整型） '!$A540,基本表格!$G:$Q,3,FALSE)</f>
        <v>DB100,INT2752</v>
      </c>
      <c r="AT540" t="str">
        <f>VLOOKUP('intouch变量（整型） '!$A540,基本表格!$G:$Q,10,FALSE)</f>
        <v>Yes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</row>
    <row r="541" spans="1:55">
      <c r="A541" t="s">
        <v>5314</v>
      </c>
      <c r="B541" s="11" t="str">
        <f t="shared" si="8"/>
        <v>CHPF</v>
      </c>
      <c r="C541" s="11" t="str">
        <f>VLOOKUP('intouch变量（整型） '!$A541,基本表格!$G:$Q,2,FALSE)</f>
        <v>2125+P3-M4 5#双螺旋运输机B 反馈频率 实际内码</v>
      </c>
      <c r="D541" t="s">
        <v>154</v>
      </c>
      <c r="E541" t="s">
        <v>154</v>
      </c>
      <c r="F541">
        <v>0</v>
      </c>
      <c r="G541" t="s">
        <v>154</v>
      </c>
      <c r="H541" t="s">
        <v>154</v>
      </c>
      <c r="I541">
        <v>0</v>
      </c>
      <c r="J541">
        <v>0</v>
      </c>
      <c r="L541">
        <v>0</v>
      </c>
      <c r="M541">
        <v>-32768</v>
      </c>
      <c r="N541">
        <v>32767</v>
      </c>
      <c r="O541">
        <v>0</v>
      </c>
      <c r="P541">
        <v>0</v>
      </c>
      <c r="Q541" t="s">
        <v>155</v>
      </c>
      <c r="R541">
        <v>0</v>
      </c>
      <c r="S541">
        <v>1</v>
      </c>
      <c r="T541" t="s">
        <v>155</v>
      </c>
      <c r="U541">
        <v>0</v>
      </c>
      <c r="V541">
        <v>1</v>
      </c>
      <c r="W541" t="s">
        <v>155</v>
      </c>
      <c r="X541">
        <v>0</v>
      </c>
      <c r="Y541">
        <v>1</v>
      </c>
      <c r="Z541" t="s">
        <v>155</v>
      </c>
      <c r="AA541">
        <v>0</v>
      </c>
      <c r="AB541">
        <v>1</v>
      </c>
      <c r="AC541" t="s">
        <v>155</v>
      </c>
      <c r="AD541">
        <v>0</v>
      </c>
      <c r="AE541">
        <v>1</v>
      </c>
      <c r="AF541" t="s">
        <v>155</v>
      </c>
      <c r="AG541">
        <v>0</v>
      </c>
      <c r="AH541">
        <v>1</v>
      </c>
      <c r="AI541">
        <v>0</v>
      </c>
      <c r="AJ541" t="s">
        <v>155</v>
      </c>
      <c r="AK541">
        <v>0</v>
      </c>
      <c r="AL541">
        <v>1</v>
      </c>
      <c r="AM541" t="s">
        <v>4774</v>
      </c>
      <c r="AN541">
        <v>-32768</v>
      </c>
      <c r="AO541">
        <v>32767</v>
      </c>
      <c r="AP541" t="s">
        <v>4775</v>
      </c>
      <c r="AQ541" t="s">
        <v>157</v>
      </c>
      <c r="AR541" t="s">
        <v>158</v>
      </c>
      <c r="AS541" t="str">
        <f>VLOOKUP('intouch变量（整型） '!$A541,基本表格!$G:$Q,3,FALSE)</f>
        <v>DB100,INT2802</v>
      </c>
      <c r="AT541" t="str">
        <f>VLOOKUP('intouch变量（整型） '!$A541,基本表格!$G:$Q,10,FALSE)</f>
        <v>Yes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</row>
    <row r="542" spans="1:55">
      <c r="A542" t="s">
        <v>5315</v>
      </c>
      <c r="B542" s="11" t="str">
        <f t="shared" si="8"/>
        <v>CHPF</v>
      </c>
      <c r="C542" s="11" t="str">
        <f>VLOOKUP('intouch变量（整型） '!$A542,基本表格!$G:$Q,2,FALSE)</f>
        <v>2125+P3-M4 5#双螺旋运输机B 变频器通讯 警告</v>
      </c>
      <c r="D542" t="s">
        <v>154</v>
      </c>
      <c r="E542" t="s">
        <v>154</v>
      </c>
      <c r="F542">
        <v>0</v>
      </c>
      <c r="G542" t="s">
        <v>154</v>
      </c>
      <c r="H542" t="s">
        <v>154</v>
      </c>
      <c r="I542">
        <v>0</v>
      </c>
      <c r="J542">
        <v>0</v>
      </c>
      <c r="L542">
        <v>0</v>
      </c>
      <c r="M542">
        <v>-32768</v>
      </c>
      <c r="N542">
        <v>32767</v>
      </c>
      <c r="O542">
        <v>0</v>
      </c>
      <c r="P542">
        <v>0</v>
      </c>
      <c r="Q542" t="s">
        <v>155</v>
      </c>
      <c r="R542">
        <v>0</v>
      </c>
      <c r="S542">
        <v>1</v>
      </c>
      <c r="T542" t="s">
        <v>155</v>
      </c>
      <c r="U542">
        <v>0</v>
      </c>
      <c r="V542">
        <v>1</v>
      </c>
      <c r="W542" t="s">
        <v>155</v>
      </c>
      <c r="X542">
        <v>0</v>
      </c>
      <c r="Y542">
        <v>1</v>
      </c>
      <c r="Z542" t="s">
        <v>155</v>
      </c>
      <c r="AA542">
        <v>0</v>
      </c>
      <c r="AB542">
        <v>1</v>
      </c>
      <c r="AC542" t="s">
        <v>155</v>
      </c>
      <c r="AD542">
        <v>0</v>
      </c>
      <c r="AE542">
        <v>1</v>
      </c>
      <c r="AF542" t="s">
        <v>155</v>
      </c>
      <c r="AG542">
        <v>0</v>
      </c>
      <c r="AH542">
        <v>1</v>
      </c>
      <c r="AI542">
        <v>0</v>
      </c>
      <c r="AJ542" t="s">
        <v>155</v>
      </c>
      <c r="AK542">
        <v>0</v>
      </c>
      <c r="AL542">
        <v>1</v>
      </c>
      <c r="AM542" t="s">
        <v>4774</v>
      </c>
      <c r="AN542">
        <v>-32768</v>
      </c>
      <c r="AO542">
        <v>32767</v>
      </c>
      <c r="AP542" t="s">
        <v>4775</v>
      </c>
      <c r="AQ542" t="s">
        <v>157</v>
      </c>
      <c r="AR542" t="s">
        <v>158</v>
      </c>
      <c r="AS542" t="str">
        <f>VLOOKUP('intouch变量（整型） '!$A542,基本表格!$G:$Q,3,FALSE)</f>
        <v>DB100,INT2852</v>
      </c>
      <c r="AT542" t="str">
        <f>VLOOKUP('intouch变量（整型） '!$A542,基本表格!$G:$Q,10,FALSE)</f>
        <v>Yes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</row>
    <row r="543" spans="1:55">
      <c r="A543" t="s">
        <v>5316</v>
      </c>
      <c r="B543" s="11" t="str">
        <f t="shared" si="8"/>
        <v>CHPF</v>
      </c>
      <c r="C543" s="11" t="str">
        <f>VLOOKUP('intouch变量（整型） '!$A543,基本表格!$G:$Q,2,FALSE)</f>
        <v>2125+P3-M4 5#双螺旋运输机B 变频器通讯 报警代码</v>
      </c>
      <c r="D543" t="s">
        <v>154</v>
      </c>
      <c r="E543" t="s">
        <v>154</v>
      </c>
      <c r="F543">
        <v>0</v>
      </c>
      <c r="G543" t="s">
        <v>154</v>
      </c>
      <c r="H543" t="s">
        <v>154</v>
      </c>
      <c r="I543">
        <v>0</v>
      </c>
      <c r="J543">
        <v>0</v>
      </c>
      <c r="L543">
        <v>0</v>
      </c>
      <c r="M543">
        <v>-32768</v>
      </c>
      <c r="N543">
        <v>32767</v>
      </c>
      <c r="O543">
        <v>0</v>
      </c>
      <c r="P543">
        <v>0</v>
      </c>
      <c r="Q543" t="s">
        <v>155</v>
      </c>
      <c r="R543">
        <v>0</v>
      </c>
      <c r="S543">
        <v>1</v>
      </c>
      <c r="T543" t="s">
        <v>155</v>
      </c>
      <c r="U543">
        <v>0</v>
      </c>
      <c r="V543">
        <v>1</v>
      </c>
      <c r="W543" t="s">
        <v>155</v>
      </c>
      <c r="X543">
        <v>0</v>
      </c>
      <c r="Y543">
        <v>1</v>
      </c>
      <c r="Z543" t="s">
        <v>155</v>
      </c>
      <c r="AA543">
        <v>0</v>
      </c>
      <c r="AB543">
        <v>1</v>
      </c>
      <c r="AC543" t="s">
        <v>155</v>
      </c>
      <c r="AD543">
        <v>0</v>
      </c>
      <c r="AE543">
        <v>1</v>
      </c>
      <c r="AF543" t="s">
        <v>155</v>
      </c>
      <c r="AG543">
        <v>0</v>
      </c>
      <c r="AH543">
        <v>1</v>
      </c>
      <c r="AI543">
        <v>0</v>
      </c>
      <c r="AJ543" t="s">
        <v>155</v>
      </c>
      <c r="AK543">
        <v>0</v>
      </c>
      <c r="AL543">
        <v>1</v>
      </c>
      <c r="AM543" t="s">
        <v>4774</v>
      </c>
      <c r="AN543">
        <v>-32768</v>
      </c>
      <c r="AO543">
        <v>32767</v>
      </c>
      <c r="AP543" t="s">
        <v>4775</v>
      </c>
      <c r="AQ543" t="s">
        <v>157</v>
      </c>
      <c r="AR543" t="s">
        <v>158</v>
      </c>
      <c r="AS543" t="str">
        <f>VLOOKUP('intouch变量（整型） '!$A543,基本表格!$G:$Q,3,FALSE)</f>
        <v>DB100,INT2854</v>
      </c>
      <c r="AT543" t="str">
        <f>VLOOKUP('intouch变量（整型） '!$A543,基本表格!$G:$Q,10,FALSE)</f>
        <v>Yes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</row>
    <row r="544" spans="1:55">
      <c r="A544" t="s">
        <v>5317</v>
      </c>
      <c r="B544" s="11" t="str">
        <f t="shared" si="8"/>
        <v>CHPF</v>
      </c>
      <c r="C544" s="11" t="str">
        <f>VLOOKUP('intouch变量（整型） '!$A544,基本表格!$G:$Q,2,FALSE)</f>
        <v>2125+P3-M4 5#双螺旋运输机B 反馈转速 实际内码</v>
      </c>
      <c r="D544" t="s">
        <v>154</v>
      </c>
      <c r="E544" t="s">
        <v>154</v>
      </c>
      <c r="F544">
        <v>0</v>
      </c>
      <c r="G544" t="s">
        <v>154</v>
      </c>
      <c r="H544" t="s">
        <v>154</v>
      </c>
      <c r="I544">
        <v>0</v>
      </c>
      <c r="J544">
        <v>0</v>
      </c>
      <c r="L544">
        <v>0</v>
      </c>
      <c r="M544">
        <v>-32768</v>
      </c>
      <c r="N544">
        <v>32767</v>
      </c>
      <c r="O544">
        <v>0</v>
      </c>
      <c r="P544">
        <v>0</v>
      </c>
      <c r="Q544" t="s">
        <v>155</v>
      </c>
      <c r="R544">
        <v>0</v>
      </c>
      <c r="S544">
        <v>1</v>
      </c>
      <c r="T544" t="s">
        <v>155</v>
      </c>
      <c r="U544">
        <v>0</v>
      </c>
      <c r="V544">
        <v>1</v>
      </c>
      <c r="W544" t="s">
        <v>155</v>
      </c>
      <c r="X544">
        <v>0</v>
      </c>
      <c r="Y544">
        <v>1</v>
      </c>
      <c r="Z544" t="s">
        <v>155</v>
      </c>
      <c r="AA544">
        <v>0</v>
      </c>
      <c r="AB544">
        <v>1</v>
      </c>
      <c r="AC544" t="s">
        <v>155</v>
      </c>
      <c r="AD544">
        <v>0</v>
      </c>
      <c r="AE544">
        <v>1</v>
      </c>
      <c r="AF544" t="s">
        <v>155</v>
      </c>
      <c r="AG544">
        <v>0</v>
      </c>
      <c r="AH544">
        <v>1</v>
      </c>
      <c r="AI544">
        <v>0</v>
      </c>
      <c r="AJ544" t="s">
        <v>155</v>
      </c>
      <c r="AK544">
        <v>0</v>
      </c>
      <c r="AL544">
        <v>1</v>
      </c>
      <c r="AM544" t="s">
        <v>4774</v>
      </c>
      <c r="AN544">
        <v>-32768</v>
      </c>
      <c r="AO544">
        <v>32767</v>
      </c>
      <c r="AP544" t="s">
        <v>4775</v>
      </c>
      <c r="AQ544" t="s">
        <v>157</v>
      </c>
      <c r="AR544" t="s">
        <v>158</v>
      </c>
      <c r="AS544" t="str">
        <f>VLOOKUP('intouch变量（整型） '!$A544,基本表格!$G:$Q,3,FALSE)</f>
        <v>DB100,INT2902</v>
      </c>
      <c r="AT544" t="str">
        <f>VLOOKUP('intouch变量（整型） '!$A544,基本表格!$G:$Q,10,FALSE)</f>
        <v>Yes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</row>
    <row r="545" spans="1:55">
      <c r="A545" t="s">
        <v>5318</v>
      </c>
      <c r="B545" s="11" t="str">
        <f t="shared" si="8"/>
        <v>CHPF</v>
      </c>
      <c r="C545" s="11" t="str">
        <f>VLOOKUP('intouch变量（整型） '!$A545,基本表格!$G:$Q,2,FALSE)</f>
        <v>2125+P3-M4 5#双螺旋运输机B 反馈电流 实际内码</v>
      </c>
      <c r="D545" t="s">
        <v>154</v>
      </c>
      <c r="E545" t="s">
        <v>154</v>
      </c>
      <c r="F545">
        <v>0</v>
      </c>
      <c r="G545" t="s">
        <v>154</v>
      </c>
      <c r="H545" t="s">
        <v>154</v>
      </c>
      <c r="I545">
        <v>0</v>
      </c>
      <c r="J545">
        <v>0</v>
      </c>
      <c r="L545">
        <v>0</v>
      </c>
      <c r="M545">
        <v>-32768</v>
      </c>
      <c r="N545">
        <v>32767</v>
      </c>
      <c r="O545">
        <v>0</v>
      </c>
      <c r="P545">
        <v>0</v>
      </c>
      <c r="Q545" t="s">
        <v>155</v>
      </c>
      <c r="R545">
        <v>0</v>
      </c>
      <c r="S545">
        <v>1</v>
      </c>
      <c r="T545" t="s">
        <v>155</v>
      </c>
      <c r="U545">
        <v>0</v>
      </c>
      <c r="V545">
        <v>1</v>
      </c>
      <c r="W545" t="s">
        <v>155</v>
      </c>
      <c r="X545">
        <v>0</v>
      </c>
      <c r="Y545">
        <v>1</v>
      </c>
      <c r="Z545" t="s">
        <v>155</v>
      </c>
      <c r="AA545">
        <v>0</v>
      </c>
      <c r="AB545">
        <v>1</v>
      </c>
      <c r="AC545" t="s">
        <v>155</v>
      </c>
      <c r="AD545">
        <v>0</v>
      </c>
      <c r="AE545">
        <v>1</v>
      </c>
      <c r="AF545" t="s">
        <v>155</v>
      </c>
      <c r="AG545">
        <v>0</v>
      </c>
      <c r="AH545">
        <v>1</v>
      </c>
      <c r="AI545">
        <v>0</v>
      </c>
      <c r="AJ545" t="s">
        <v>155</v>
      </c>
      <c r="AK545">
        <v>0</v>
      </c>
      <c r="AL545">
        <v>1</v>
      </c>
      <c r="AM545" t="s">
        <v>4774</v>
      </c>
      <c r="AN545">
        <v>-32768</v>
      </c>
      <c r="AO545">
        <v>32767</v>
      </c>
      <c r="AP545" t="s">
        <v>4775</v>
      </c>
      <c r="AQ545" t="s">
        <v>157</v>
      </c>
      <c r="AR545" t="s">
        <v>158</v>
      </c>
      <c r="AS545" t="str">
        <f>VLOOKUP('intouch变量（整型） '!$A545,基本表格!$G:$Q,3,FALSE)</f>
        <v>DB100,INT2952</v>
      </c>
      <c r="AT545" t="str">
        <f>VLOOKUP('intouch变量（整型） '!$A545,基本表格!$G:$Q,10,FALSE)</f>
        <v>Yes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</row>
    <row r="546" spans="1:55">
      <c r="A546" t="s">
        <v>5319</v>
      </c>
      <c r="B546" s="11" t="str">
        <f t="shared" si="8"/>
        <v>CHPF</v>
      </c>
      <c r="C546" s="11" t="str">
        <f>VLOOKUP('intouch变量（整型） '!$A546,基本表格!$G:$Q,2,FALSE)</f>
        <v>2131+P3-M5 木片出料皮带运输机 电机控制 断链超时时间 秒</v>
      </c>
      <c r="D546" t="s">
        <v>154</v>
      </c>
      <c r="E546" t="s">
        <v>154</v>
      </c>
      <c r="F546">
        <v>0</v>
      </c>
      <c r="G546" t="s">
        <v>154</v>
      </c>
      <c r="H546" t="s">
        <v>154</v>
      </c>
      <c r="I546">
        <v>0</v>
      </c>
      <c r="J546">
        <v>0</v>
      </c>
      <c r="L546">
        <v>0</v>
      </c>
      <c r="M546">
        <v>-32768</v>
      </c>
      <c r="N546">
        <v>32767</v>
      </c>
      <c r="O546">
        <v>0</v>
      </c>
      <c r="P546">
        <v>0</v>
      </c>
      <c r="Q546" t="s">
        <v>155</v>
      </c>
      <c r="R546">
        <v>0</v>
      </c>
      <c r="S546">
        <v>1</v>
      </c>
      <c r="T546" t="s">
        <v>155</v>
      </c>
      <c r="U546">
        <v>0</v>
      </c>
      <c r="V546">
        <v>1</v>
      </c>
      <c r="W546" t="s">
        <v>155</v>
      </c>
      <c r="X546">
        <v>0</v>
      </c>
      <c r="Y546">
        <v>1</v>
      </c>
      <c r="Z546" t="s">
        <v>155</v>
      </c>
      <c r="AA546">
        <v>0</v>
      </c>
      <c r="AB546">
        <v>1</v>
      </c>
      <c r="AC546" t="s">
        <v>155</v>
      </c>
      <c r="AD546">
        <v>0</v>
      </c>
      <c r="AE546">
        <v>1</v>
      </c>
      <c r="AF546" t="s">
        <v>155</v>
      </c>
      <c r="AG546">
        <v>0</v>
      </c>
      <c r="AH546">
        <v>1</v>
      </c>
      <c r="AI546">
        <v>0</v>
      </c>
      <c r="AJ546" t="s">
        <v>155</v>
      </c>
      <c r="AK546">
        <v>0</v>
      </c>
      <c r="AL546">
        <v>1</v>
      </c>
      <c r="AM546" t="s">
        <v>4774</v>
      </c>
      <c r="AN546">
        <v>-32768</v>
      </c>
      <c r="AO546">
        <v>32767</v>
      </c>
      <c r="AP546" t="s">
        <v>4775</v>
      </c>
      <c r="AQ546" t="s">
        <v>157</v>
      </c>
      <c r="AR546" t="s">
        <v>158</v>
      </c>
      <c r="AS546" t="str">
        <f>VLOOKUP('intouch变量（整型） '!$A546,基本表格!$G:$Q,3,FALSE)</f>
        <v>DB100,INT3004</v>
      </c>
      <c r="AT546" t="str">
        <f>VLOOKUP('intouch变量（整型） '!$A546,基本表格!$G:$Q,10,FALSE)</f>
        <v>No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</row>
    <row r="547" spans="1:55">
      <c r="A547" t="s">
        <v>5320</v>
      </c>
      <c r="B547" s="11" t="str">
        <f t="shared" si="8"/>
        <v>CHPF</v>
      </c>
      <c r="C547" s="11" t="str">
        <f>VLOOKUP('intouch变量（整型） '!$A547,基本表格!$G:$Q,2,FALSE)</f>
        <v>2131+P3-M5 木片出料皮带运输机 电机控制 堵料检测时间 秒</v>
      </c>
      <c r="D547" t="s">
        <v>154</v>
      </c>
      <c r="E547" t="s">
        <v>154</v>
      </c>
      <c r="F547">
        <v>0</v>
      </c>
      <c r="G547" t="s">
        <v>154</v>
      </c>
      <c r="H547" t="s">
        <v>154</v>
      </c>
      <c r="I547">
        <v>0</v>
      </c>
      <c r="J547">
        <v>0</v>
      </c>
      <c r="L547">
        <v>0</v>
      </c>
      <c r="M547">
        <v>-32768</v>
      </c>
      <c r="N547">
        <v>32767</v>
      </c>
      <c r="O547">
        <v>0</v>
      </c>
      <c r="P547">
        <v>0</v>
      </c>
      <c r="Q547" t="s">
        <v>155</v>
      </c>
      <c r="R547">
        <v>0</v>
      </c>
      <c r="S547">
        <v>1</v>
      </c>
      <c r="T547" t="s">
        <v>155</v>
      </c>
      <c r="U547">
        <v>0</v>
      </c>
      <c r="V547">
        <v>1</v>
      </c>
      <c r="W547" t="s">
        <v>155</v>
      </c>
      <c r="X547">
        <v>0</v>
      </c>
      <c r="Y547">
        <v>1</v>
      </c>
      <c r="Z547" t="s">
        <v>155</v>
      </c>
      <c r="AA547">
        <v>0</v>
      </c>
      <c r="AB547">
        <v>1</v>
      </c>
      <c r="AC547" t="s">
        <v>155</v>
      </c>
      <c r="AD547">
        <v>0</v>
      </c>
      <c r="AE547">
        <v>1</v>
      </c>
      <c r="AF547" t="s">
        <v>155</v>
      </c>
      <c r="AG547">
        <v>0</v>
      </c>
      <c r="AH547">
        <v>1</v>
      </c>
      <c r="AI547">
        <v>0</v>
      </c>
      <c r="AJ547" t="s">
        <v>155</v>
      </c>
      <c r="AK547">
        <v>0</v>
      </c>
      <c r="AL547">
        <v>1</v>
      </c>
      <c r="AM547" t="s">
        <v>4774</v>
      </c>
      <c r="AN547">
        <v>-32768</v>
      </c>
      <c r="AO547">
        <v>32767</v>
      </c>
      <c r="AP547" t="s">
        <v>4775</v>
      </c>
      <c r="AQ547" t="s">
        <v>157</v>
      </c>
      <c r="AR547" t="s">
        <v>158</v>
      </c>
      <c r="AS547" t="str">
        <f>VLOOKUP('intouch变量（整型） '!$A547,基本表格!$G:$Q,3,FALSE)</f>
        <v>DB100,INT3006</v>
      </c>
      <c r="AT547" t="str">
        <f>VLOOKUP('intouch变量（整型） '!$A547,基本表格!$G:$Q,10,FALSE)</f>
        <v>No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</row>
    <row r="548" spans="1:55">
      <c r="A548" t="s">
        <v>5321</v>
      </c>
      <c r="B548" s="11" t="str">
        <f t="shared" si="8"/>
        <v>CHPF</v>
      </c>
      <c r="C548" s="11" t="str">
        <f>VLOOKUP('intouch变量（整型） '!$A548,基本表格!$G:$Q,2,FALSE)</f>
        <v>2131+P3-M5 木片出料皮带运输机 电机控制 左跑偏检测时间</v>
      </c>
      <c r="D548" t="s">
        <v>154</v>
      </c>
      <c r="E548" t="s">
        <v>154</v>
      </c>
      <c r="F548">
        <v>0</v>
      </c>
      <c r="G548" t="s">
        <v>154</v>
      </c>
      <c r="H548" t="s">
        <v>154</v>
      </c>
      <c r="I548">
        <v>0</v>
      </c>
      <c r="J548">
        <v>0</v>
      </c>
      <c r="L548">
        <v>0</v>
      </c>
      <c r="M548">
        <v>-32768</v>
      </c>
      <c r="N548">
        <v>32767</v>
      </c>
      <c r="O548">
        <v>0</v>
      </c>
      <c r="P548">
        <v>0</v>
      </c>
      <c r="Q548" t="s">
        <v>155</v>
      </c>
      <c r="R548">
        <v>0</v>
      </c>
      <c r="S548">
        <v>1</v>
      </c>
      <c r="T548" t="s">
        <v>155</v>
      </c>
      <c r="U548">
        <v>0</v>
      </c>
      <c r="V548">
        <v>1</v>
      </c>
      <c r="W548" t="s">
        <v>155</v>
      </c>
      <c r="X548">
        <v>0</v>
      </c>
      <c r="Y548">
        <v>1</v>
      </c>
      <c r="Z548" t="s">
        <v>155</v>
      </c>
      <c r="AA548">
        <v>0</v>
      </c>
      <c r="AB548">
        <v>1</v>
      </c>
      <c r="AC548" t="s">
        <v>155</v>
      </c>
      <c r="AD548">
        <v>0</v>
      </c>
      <c r="AE548">
        <v>1</v>
      </c>
      <c r="AF548" t="s">
        <v>155</v>
      </c>
      <c r="AG548">
        <v>0</v>
      </c>
      <c r="AH548">
        <v>1</v>
      </c>
      <c r="AI548">
        <v>0</v>
      </c>
      <c r="AJ548" t="s">
        <v>155</v>
      </c>
      <c r="AK548">
        <v>0</v>
      </c>
      <c r="AL548">
        <v>1</v>
      </c>
      <c r="AM548" t="s">
        <v>4774</v>
      </c>
      <c r="AN548">
        <v>-32768</v>
      </c>
      <c r="AO548">
        <v>32767</v>
      </c>
      <c r="AP548" t="s">
        <v>4775</v>
      </c>
      <c r="AQ548" t="s">
        <v>157</v>
      </c>
      <c r="AR548" t="s">
        <v>158</v>
      </c>
      <c r="AS548" t="str">
        <f>VLOOKUP('intouch变量（整型） '!$A548,基本表格!$G:$Q,3,FALSE)</f>
        <v>DB100,INT3010</v>
      </c>
      <c r="AT548" t="str">
        <f>VLOOKUP('intouch变量（整型） '!$A548,基本表格!$G:$Q,10,FALSE)</f>
        <v>No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</row>
    <row r="549" spans="1:55">
      <c r="A549" t="s">
        <v>5322</v>
      </c>
      <c r="B549" s="11" t="str">
        <f t="shared" si="8"/>
        <v>CHPF</v>
      </c>
      <c r="C549" s="11" t="str">
        <f>VLOOKUP('intouch变量（整型） '!$A549,基本表格!$G:$Q,2,FALSE)</f>
        <v>2131+P3-M5 木片出料皮带运输机 电机控制 右跑偏检测时间</v>
      </c>
      <c r="D549" t="s">
        <v>154</v>
      </c>
      <c r="E549" t="s">
        <v>154</v>
      </c>
      <c r="F549">
        <v>0</v>
      </c>
      <c r="G549" t="s">
        <v>154</v>
      </c>
      <c r="H549" t="s">
        <v>154</v>
      </c>
      <c r="I549">
        <v>0</v>
      </c>
      <c r="J549">
        <v>0</v>
      </c>
      <c r="L549">
        <v>0</v>
      </c>
      <c r="M549">
        <v>-32768</v>
      </c>
      <c r="N549">
        <v>32767</v>
      </c>
      <c r="O549">
        <v>0</v>
      </c>
      <c r="P549">
        <v>0</v>
      </c>
      <c r="Q549" t="s">
        <v>155</v>
      </c>
      <c r="R549">
        <v>0</v>
      </c>
      <c r="S549">
        <v>1</v>
      </c>
      <c r="T549" t="s">
        <v>155</v>
      </c>
      <c r="U549">
        <v>0</v>
      </c>
      <c r="V549">
        <v>1</v>
      </c>
      <c r="W549" t="s">
        <v>155</v>
      </c>
      <c r="X549">
        <v>0</v>
      </c>
      <c r="Y549">
        <v>1</v>
      </c>
      <c r="Z549" t="s">
        <v>155</v>
      </c>
      <c r="AA549">
        <v>0</v>
      </c>
      <c r="AB549">
        <v>1</v>
      </c>
      <c r="AC549" t="s">
        <v>155</v>
      </c>
      <c r="AD549">
        <v>0</v>
      </c>
      <c r="AE549">
        <v>1</v>
      </c>
      <c r="AF549" t="s">
        <v>155</v>
      </c>
      <c r="AG549">
        <v>0</v>
      </c>
      <c r="AH549">
        <v>1</v>
      </c>
      <c r="AI549">
        <v>0</v>
      </c>
      <c r="AJ549" t="s">
        <v>155</v>
      </c>
      <c r="AK549">
        <v>0</v>
      </c>
      <c r="AL549">
        <v>1</v>
      </c>
      <c r="AM549" t="s">
        <v>4774</v>
      </c>
      <c r="AN549">
        <v>-32768</v>
      </c>
      <c r="AO549">
        <v>32767</v>
      </c>
      <c r="AP549" t="s">
        <v>4775</v>
      </c>
      <c r="AQ549" t="s">
        <v>157</v>
      </c>
      <c r="AR549" t="s">
        <v>158</v>
      </c>
      <c r="AS549" t="str">
        <f>VLOOKUP('intouch变量（整型） '!$A549,基本表格!$G:$Q,3,FALSE)</f>
        <v>DB100,INT3014</v>
      </c>
      <c r="AT549" t="str">
        <f>VLOOKUP('intouch变量（整型） '!$A549,基本表格!$G:$Q,10,FALSE)</f>
        <v>No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</row>
    <row r="550" spans="1:55">
      <c r="A550" t="s">
        <v>5323</v>
      </c>
      <c r="B550" s="11" t="str">
        <f t="shared" si="8"/>
        <v>CHPF</v>
      </c>
      <c r="C550" s="11" t="str">
        <f>VLOOKUP('intouch变量（整型） '!$A550,基本表格!$G:$Q,2,FALSE)</f>
        <v>2131+P3-M5 木片出料皮带运输机 电机控制 联动启动延时</v>
      </c>
      <c r="D550" t="s">
        <v>154</v>
      </c>
      <c r="E550" t="s">
        <v>154</v>
      </c>
      <c r="F550">
        <v>0</v>
      </c>
      <c r="G550" t="s">
        <v>154</v>
      </c>
      <c r="H550" t="s">
        <v>154</v>
      </c>
      <c r="I550">
        <v>0</v>
      </c>
      <c r="J550">
        <v>0</v>
      </c>
      <c r="L550">
        <v>0</v>
      </c>
      <c r="M550">
        <v>-32768</v>
      </c>
      <c r="N550">
        <v>32767</v>
      </c>
      <c r="O550">
        <v>0</v>
      </c>
      <c r="P550">
        <v>0</v>
      </c>
      <c r="Q550" t="s">
        <v>155</v>
      </c>
      <c r="R550">
        <v>0</v>
      </c>
      <c r="S550">
        <v>1</v>
      </c>
      <c r="T550" t="s">
        <v>155</v>
      </c>
      <c r="U550">
        <v>0</v>
      </c>
      <c r="V550">
        <v>1</v>
      </c>
      <c r="W550" t="s">
        <v>155</v>
      </c>
      <c r="X550">
        <v>0</v>
      </c>
      <c r="Y550">
        <v>1</v>
      </c>
      <c r="Z550" t="s">
        <v>155</v>
      </c>
      <c r="AA550">
        <v>0</v>
      </c>
      <c r="AB550">
        <v>1</v>
      </c>
      <c r="AC550" t="s">
        <v>155</v>
      </c>
      <c r="AD550">
        <v>0</v>
      </c>
      <c r="AE550">
        <v>1</v>
      </c>
      <c r="AF550" t="s">
        <v>155</v>
      </c>
      <c r="AG550">
        <v>0</v>
      </c>
      <c r="AH550">
        <v>1</v>
      </c>
      <c r="AI550">
        <v>0</v>
      </c>
      <c r="AJ550" t="s">
        <v>155</v>
      </c>
      <c r="AK550">
        <v>0</v>
      </c>
      <c r="AL550">
        <v>1</v>
      </c>
      <c r="AM550" t="s">
        <v>4774</v>
      </c>
      <c r="AN550">
        <v>-32768</v>
      </c>
      <c r="AO550">
        <v>32767</v>
      </c>
      <c r="AP550" t="s">
        <v>4775</v>
      </c>
      <c r="AQ550" t="s">
        <v>157</v>
      </c>
      <c r="AR550" t="s">
        <v>158</v>
      </c>
      <c r="AS550" t="str">
        <f>VLOOKUP('intouch变量（整型） '!$A550,基本表格!$G:$Q,3,FALSE)</f>
        <v>DB100,INT3018</v>
      </c>
      <c r="AT550" t="str">
        <f>VLOOKUP('intouch变量（整型） '!$A550,基本表格!$G:$Q,10,FALSE)</f>
        <v>No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</row>
    <row r="551" spans="1:55">
      <c r="A551" t="s">
        <v>5324</v>
      </c>
      <c r="B551" s="11" t="str">
        <f t="shared" si="8"/>
        <v>CHPF</v>
      </c>
      <c r="C551" s="11" t="str">
        <f>VLOOKUP('intouch变量（整型） '!$A551,基本表格!$G:$Q,2,FALSE)</f>
        <v>2131+P3-M5 木片出料皮带运输机 电机控制 起动转换时间 秒</v>
      </c>
      <c r="D551" t="s">
        <v>154</v>
      </c>
      <c r="E551" t="s">
        <v>154</v>
      </c>
      <c r="F551">
        <v>0</v>
      </c>
      <c r="G551" t="s">
        <v>154</v>
      </c>
      <c r="H551" t="s">
        <v>154</v>
      </c>
      <c r="I551">
        <v>0</v>
      </c>
      <c r="J551">
        <v>0</v>
      </c>
      <c r="L551">
        <v>0</v>
      </c>
      <c r="M551">
        <v>-32768</v>
      </c>
      <c r="N551">
        <v>32767</v>
      </c>
      <c r="O551">
        <v>0</v>
      </c>
      <c r="P551">
        <v>0</v>
      </c>
      <c r="Q551" t="s">
        <v>155</v>
      </c>
      <c r="R551">
        <v>0</v>
      </c>
      <c r="S551">
        <v>1</v>
      </c>
      <c r="T551" t="s">
        <v>155</v>
      </c>
      <c r="U551">
        <v>0</v>
      </c>
      <c r="V551">
        <v>1</v>
      </c>
      <c r="W551" t="s">
        <v>155</v>
      </c>
      <c r="X551">
        <v>0</v>
      </c>
      <c r="Y551">
        <v>1</v>
      </c>
      <c r="Z551" t="s">
        <v>155</v>
      </c>
      <c r="AA551">
        <v>0</v>
      </c>
      <c r="AB551">
        <v>1</v>
      </c>
      <c r="AC551" t="s">
        <v>155</v>
      </c>
      <c r="AD551">
        <v>0</v>
      </c>
      <c r="AE551">
        <v>1</v>
      </c>
      <c r="AF551" t="s">
        <v>155</v>
      </c>
      <c r="AG551">
        <v>0</v>
      </c>
      <c r="AH551">
        <v>1</v>
      </c>
      <c r="AI551">
        <v>0</v>
      </c>
      <c r="AJ551" t="s">
        <v>155</v>
      </c>
      <c r="AK551">
        <v>0</v>
      </c>
      <c r="AL551">
        <v>1</v>
      </c>
      <c r="AM551" t="s">
        <v>4774</v>
      </c>
      <c r="AN551">
        <v>-32768</v>
      </c>
      <c r="AO551">
        <v>32767</v>
      </c>
      <c r="AP551" t="s">
        <v>4775</v>
      </c>
      <c r="AQ551" t="s">
        <v>157</v>
      </c>
      <c r="AR551" t="s">
        <v>158</v>
      </c>
      <c r="AS551" t="str">
        <f>VLOOKUP('intouch变量（整型） '!$A551,基本表格!$G:$Q,3,FALSE)</f>
        <v>DB100,INT3020</v>
      </c>
      <c r="AT551" t="str">
        <f>VLOOKUP('intouch变量（整型） '!$A551,基本表格!$G:$Q,10,FALSE)</f>
        <v>No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</row>
    <row r="552" spans="1:55">
      <c r="A552" t="s">
        <v>5325</v>
      </c>
      <c r="B552" s="11" t="str">
        <f t="shared" si="8"/>
        <v>CHPF</v>
      </c>
      <c r="C552" s="11" t="str">
        <f>VLOOKUP('intouch变量（整型） '!$A552,基本表格!$G:$Q,2,FALSE)</f>
        <v>2131+P3-M5 木片出料皮带运输机 给定频率 实际内码</v>
      </c>
      <c r="D552" t="s">
        <v>154</v>
      </c>
      <c r="E552" t="s">
        <v>154</v>
      </c>
      <c r="F552">
        <v>0</v>
      </c>
      <c r="G552" t="s">
        <v>154</v>
      </c>
      <c r="H552" t="s">
        <v>154</v>
      </c>
      <c r="I552">
        <v>0</v>
      </c>
      <c r="J552">
        <v>0</v>
      </c>
      <c r="L552">
        <v>0</v>
      </c>
      <c r="M552">
        <v>-32768</v>
      </c>
      <c r="N552">
        <v>32767</v>
      </c>
      <c r="O552">
        <v>0</v>
      </c>
      <c r="P552">
        <v>0</v>
      </c>
      <c r="Q552" t="s">
        <v>155</v>
      </c>
      <c r="R552">
        <v>0</v>
      </c>
      <c r="S552">
        <v>1</v>
      </c>
      <c r="T552" t="s">
        <v>155</v>
      </c>
      <c r="U552">
        <v>0</v>
      </c>
      <c r="V552">
        <v>1</v>
      </c>
      <c r="W552" t="s">
        <v>155</v>
      </c>
      <c r="X552">
        <v>0</v>
      </c>
      <c r="Y552">
        <v>1</v>
      </c>
      <c r="Z552" t="s">
        <v>155</v>
      </c>
      <c r="AA552">
        <v>0</v>
      </c>
      <c r="AB552">
        <v>1</v>
      </c>
      <c r="AC552" t="s">
        <v>155</v>
      </c>
      <c r="AD552">
        <v>0</v>
      </c>
      <c r="AE552">
        <v>1</v>
      </c>
      <c r="AF552" t="s">
        <v>155</v>
      </c>
      <c r="AG552">
        <v>0</v>
      </c>
      <c r="AH552">
        <v>1</v>
      </c>
      <c r="AI552">
        <v>0</v>
      </c>
      <c r="AJ552" t="s">
        <v>155</v>
      </c>
      <c r="AK552">
        <v>0</v>
      </c>
      <c r="AL552">
        <v>1</v>
      </c>
      <c r="AM552" t="s">
        <v>4774</v>
      </c>
      <c r="AN552">
        <v>-32768</v>
      </c>
      <c r="AO552">
        <v>32767</v>
      </c>
      <c r="AP552" t="s">
        <v>4775</v>
      </c>
      <c r="AQ552" t="s">
        <v>157</v>
      </c>
      <c r="AR552" t="s">
        <v>158</v>
      </c>
      <c r="AS552" t="str">
        <f>VLOOKUP('intouch变量（整型） '!$A552,基本表格!$G:$Q,3,FALSE)</f>
        <v>DB100,INT3052</v>
      </c>
      <c r="AT552" t="str">
        <f>VLOOKUP('intouch变量（整型） '!$A552,基本表格!$G:$Q,10,FALSE)</f>
        <v>Yes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</row>
    <row r="553" spans="1:55">
      <c r="A553" t="s">
        <v>5326</v>
      </c>
      <c r="B553" s="11" t="str">
        <f t="shared" si="8"/>
        <v>CHPF</v>
      </c>
      <c r="C553" s="11" t="str">
        <f>VLOOKUP('intouch变量（整型） '!$A553,基本表格!$G:$Q,2,FALSE)</f>
        <v>2131+P3-M5 木片出料皮带运输机 反馈频率 实际内码</v>
      </c>
      <c r="D553" t="s">
        <v>154</v>
      </c>
      <c r="E553" t="s">
        <v>154</v>
      </c>
      <c r="F553">
        <v>0</v>
      </c>
      <c r="G553" t="s">
        <v>154</v>
      </c>
      <c r="H553" t="s">
        <v>154</v>
      </c>
      <c r="I553">
        <v>0</v>
      </c>
      <c r="J553">
        <v>0</v>
      </c>
      <c r="L553">
        <v>0</v>
      </c>
      <c r="M553">
        <v>-32768</v>
      </c>
      <c r="N553">
        <v>32767</v>
      </c>
      <c r="O553">
        <v>0</v>
      </c>
      <c r="P553">
        <v>0</v>
      </c>
      <c r="Q553" t="s">
        <v>155</v>
      </c>
      <c r="R553">
        <v>0</v>
      </c>
      <c r="S553">
        <v>1</v>
      </c>
      <c r="T553" t="s">
        <v>155</v>
      </c>
      <c r="U553">
        <v>0</v>
      </c>
      <c r="V553">
        <v>1</v>
      </c>
      <c r="W553" t="s">
        <v>155</v>
      </c>
      <c r="X553">
        <v>0</v>
      </c>
      <c r="Y553">
        <v>1</v>
      </c>
      <c r="Z553" t="s">
        <v>155</v>
      </c>
      <c r="AA553">
        <v>0</v>
      </c>
      <c r="AB553">
        <v>1</v>
      </c>
      <c r="AC553" t="s">
        <v>155</v>
      </c>
      <c r="AD553">
        <v>0</v>
      </c>
      <c r="AE553">
        <v>1</v>
      </c>
      <c r="AF553" t="s">
        <v>155</v>
      </c>
      <c r="AG553">
        <v>0</v>
      </c>
      <c r="AH553">
        <v>1</v>
      </c>
      <c r="AI553">
        <v>0</v>
      </c>
      <c r="AJ553" t="s">
        <v>155</v>
      </c>
      <c r="AK553">
        <v>0</v>
      </c>
      <c r="AL553">
        <v>1</v>
      </c>
      <c r="AM553" t="s">
        <v>4774</v>
      </c>
      <c r="AN553">
        <v>-32768</v>
      </c>
      <c r="AO553">
        <v>32767</v>
      </c>
      <c r="AP553" t="s">
        <v>4775</v>
      </c>
      <c r="AQ553" t="s">
        <v>157</v>
      </c>
      <c r="AR553" t="s">
        <v>158</v>
      </c>
      <c r="AS553" t="str">
        <f>VLOOKUP('intouch变量（整型） '!$A553,基本表格!$G:$Q,3,FALSE)</f>
        <v>DB100,INT3102</v>
      </c>
      <c r="AT553" t="str">
        <f>VLOOKUP('intouch变量（整型） '!$A553,基本表格!$G:$Q,10,FALSE)</f>
        <v>Yes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</row>
    <row r="554" spans="1:55">
      <c r="A554" t="s">
        <v>5327</v>
      </c>
      <c r="B554" s="11" t="str">
        <f t="shared" si="8"/>
        <v>CHPF</v>
      </c>
      <c r="C554" s="11" t="str">
        <f>VLOOKUP('intouch变量（整型） '!$A554,基本表格!$G:$Q,2,FALSE)</f>
        <v>2131+P3-M5 木片出料皮带运输机 变频器通讯 警告</v>
      </c>
      <c r="D554" t="s">
        <v>154</v>
      </c>
      <c r="E554" t="s">
        <v>154</v>
      </c>
      <c r="F554">
        <v>0</v>
      </c>
      <c r="G554" t="s">
        <v>154</v>
      </c>
      <c r="H554" t="s">
        <v>154</v>
      </c>
      <c r="I554">
        <v>0</v>
      </c>
      <c r="J554">
        <v>0</v>
      </c>
      <c r="L554">
        <v>0</v>
      </c>
      <c r="M554">
        <v>-32768</v>
      </c>
      <c r="N554">
        <v>32767</v>
      </c>
      <c r="O554">
        <v>0</v>
      </c>
      <c r="P554">
        <v>0</v>
      </c>
      <c r="Q554" t="s">
        <v>155</v>
      </c>
      <c r="R554">
        <v>0</v>
      </c>
      <c r="S554">
        <v>1</v>
      </c>
      <c r="T554" t="s">
        <v>155</v>
      </c>
      <c r="U554">
        <v>0</v>
      </c>
      <c r="V554">
        <v>1</v>
      </c>
      <c r="W554" t="s">
        <v>155</v>
      </c>
      <c r="X554">
        <v>0</v>
      </c>
      <c r="Y554">
        <v>1</v>
      </c>
      <c r="Z554" t="s">
        <v>155</v>
      </c>
      <c r="AA554">
        <v>0</v>
      </c>
      <c r="AB554">
        <v>1</v>
      </c>
      <c r="AC554" t="s">
        <v>155</v>
      </c>
      <c r="AD554">
        <v>0</v>
      </c>
      <c r="AE554">
        <v>1</v>
      </c>
      <c r="AF554" t="s">
        <v>155</v>
      </c>
      <c r="AG554">
        <v>0</v>
      </c>
      <c r="AH554">
        <v>1</v>
      </c>
      <c r="AI554">
        <v>0</v>
      </c>
      <c r="AJ554" t="s">
        <v>155</v>
      </c>
      <c r="AK554">
        <v>0</v>
      </c>
      <c r="AL554">
        <v>1</v>
      </c>
      <c r="AM554" t="s">
        <v>4774</v>
      </c>
      <c r="AN554">
        <v>-32768</v>
      </c>
      <c r="AO554">
        <v>32767</v>
      </c>
      <c r="AP554" t="s">
        <v>4775</v>
      </c>
      <c r="AQ554" t="s">
        <v>157</v>
      </c>
      <c r="AR554" t="s">
        <v>158</v>
      </c>
      <c r="AS554" t="str">
        <f>VLOOKUP('intouch变量（整型） '!$A554,基本表格!$G:$Q,3,FALSE)</f>
        <v>DB100,INT3152</v>
      </c>
      <c r="AT554" t="str">
        <f>VLOOKUP('intouch变量（整型） '!$A554,基本表格!$G:$Q,10,FALSE)</f>
        <v>Yes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</row>
    <row r="555" spans="1:55">
      <c r="A555" t="s">
        <v>5328</v>
      </c>
      <c r="B555" s="11" t="str">
        <f t="shared" si="8"/>
        <v>CHPF</v>
      </c>
      <c r="C555" s="11" t="str">
        <f>VLOOKUP('intouch变量（整型） '!$A555,基本表格!$G:$Q,2,FALSE)</f>
        <v>2131+P3-M5 木片出料皮带运输机 变频器通讯 报警代码</v>
      </c>
      <c r="D555" t="s">
        <v>154</v>
      </c>
      <c r="E555" t="s">
        <v>154</v>
      </c>
      <c r="F555">
        <v>0</v>
      </c>
      <c r="G555" t="s">
        <v>154</v>
      </c>
      <c r="H555" t="s">
        <v>154</v>
      </c>
      <c r="I555">
        <v>0</v>
      </c>
      <c r="J555">
        <v>0</v>
      </c>
      <c r="L555">
        <v>0</v>
      </c>
      <c r="M555">
        <v>-32768</v>
      </c>
      <c r="N555">
        <v>32767</v>
      </c>
      <c r="O555">
        <v>0</v>
      </c>
      <c r="P555">
        <v>0</v>
      </c>
      <c r="Q555" t="s">
        <v>155</v>
      </c>
      <c r="R555">
        <v>0</v>
      </c>
      <c r="S555">
        <v>1</v>
      </c>
      <c r="T555" t="s">
        <v>155</v>
      </c>
      <c r="U555">
        <v>0</v>
      </c>
      <c r="V555">
        <v>1</v>
      </c>
      <c r="W555" t="s">
        <v>155</v>
      </c>
      <c r="X555">
        <v>0</v>
      </c>
      <c r="Y555">
        <v>1</v>
      </c>
      <c r="Z555" t="s">
        <v>155</v>
      </c>
      <c r="AA555">
        <v>0</v>
      </c>
      <c r="AB555">
        <v>1</v>
      </c>
      <c r="AC555" t="s">
        <v>155</v>
      </c>
      <c r="AD555">
        <v>0</v>
      </c>
      <c r="AE555">
        <v>1</v>
      </c>
      <c r="AF555" t="s">
        <v>155</v>
      </c>
      <c r="AG555">
        <v>0</v>
      </c>
      <c r="AH555">
        <v>1</v>
      </c>
      <c r="AI555">
        <v>0</v>
      </c>
      <c r="AJ555" t="s">
        <v>155</v>
      </c>
      <c r="AK555">
        <v>0</v>
      </c>
      <c r="AL555">
        <v>1</v>
      </c>
      <c r="AM555" t="s">
        <v>4774</v>
      </c>
      <c r="AN555">
        <v>-32768</v>
      </c>
      <c r="AO555">
        <v>32767</v>
      </c>
      <c r="AP555" t="s">
        <v>4775</v>
      </c>
      <c r="AQ555" t="s">
        <v>157</v>
      </c>
      <c r="AR555" t="s">
        <v>158</v>
      </c>
      <c r="AS555" t="str">
        <f>VLOOKUP('intouch变量（整型） '!$A555,基本表格!$G:$Q,3,FALSE)</f>
        <v>DB100,INT3154</v>
      </c>
      <c r="AT555" t="str">
        <f>VLOOKUP('intouch变量（整型） '!$A555,基本表格!$G:$Q,10,FALSE)</f>
        <v>Yes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</row>
    <row r="556" spans="1:55">
      <c r="A556" t="s">
        <v>5329</v>
      </c>
      <c r="B556" s="11" t="str">
        <f t="shared" si="8"/>
        <v>CHPF</v>
      </c>
      <c r="C556" s="11" t="str">
        <f>VLOOKUP('intouch变量（整型） '!$A556,基本表格!$G:$Q,2,FALSE)</f>
        <v>2131+P3-M5 木片出料皮带运输机 反馈转速 实际内码</v>
      </c>
      <c r="D556" t="s">
        <v>154</v>
      </c>
      <c r="E556" t="s">
        <v>154</v>
      </c>
      <c r="F556">
        <v>0</v>
      </c>
      <c r="G556" t="s">
        <v>154</v>
      </c>
      <c r="H556" t="s">
        <v>154</v>
      </c>
      <c r="I556">
        <v>0</v>
      </c>
      <c r="J556">
        <v>0</v>
      </c>
      <c r="L556">
        <v>0</v>
      </c>
      <c r="M556">
        <v>-32768</v>
      </c>
      <c r="N556">
        <v>32767</v>
      </c>
      <c r="O556">
        <v>0</v>
      </c>
      <c r="P556">
        <v>0</v>
      </c>
      <c r="Q556" t="s">
        <v>155</v>
      </c>
      <c r="R556">
        <v>0</v>
      </c>
      <c r="S556">
        <v>1</v>
      </c>
      <c r="T556" t="s">
        <v>155</v>
      </c>
      <c r="U556">
        <v>0</v>
      </c>
      <c r="V556">
        <v>1</v>
      </c>
      <c r="W556" t="s">
        <v>155</v>
      </c>
      <c r="X556">
        <v>0</v>
      </c>
      <c r="Y556">
        <v>1</v>
      </c>
      <c r="Z556" t="s">
        <v>155</v>
      </c>
      <c r="AA556">
        <v>0</v>
      </c>
      <c r="AB556">
        <v>1</v>
      </c>
      <c r="AC556" t="s">
        <v>155</v>
      </c>
      <c r="AD556">
        <v>0</v>
      </c>
      <c r="AE556">
        <v>1</v>
      </c>
      <c r="AF556" t="s">
        <v>155</v>
      </c>
      <c r="AG556">
        <v>0</v>
      </c>
      <c r="AH556">
        <v>1</v>
      </c>
      <c r="AI556">
        <v>0</v>
      </c>
      <c r="AJ556" t="s">
        <v>155</v>
      </c>
      <c r="AK556">
        <v>0</v>
      </c>
      <c r="AL556">
        <v>1</v>
      </c>
      <c r="AM556" t="s">
        <v>4774</v>
      </c>
      <c r="AN556">
        <v>-32768</v>
      </c>
      <c r="AO556">
        <v>32767</v>
      </c>
      <c r="AP556" t="s">
        <v>4775</v>
      </c>
      <c r="AQ556" t="s">
        <v>157</v>
      </c>
      <c r="AR556" t="s">
        <v>158</v>
      </c>
      <c r="AS556" t="str">
        <f>VLOOKUP('intouch变量（整型） '!$A556,基本表格!$G:$Q,3,FALSE)</f>
        <v>DB100,INT3202</v>
      </c>
      <c r="AT556" t="str">
        <f>VLOOKUP('intouch变量（整型） '!$A556,基本表格!$G:$Q,10,FALSE)</f>
        <v>Yes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</row>
    <row r="557" spans="1:55">
      <c r="A557" t="s">
        <v>5330</v>
      </c>
      <c r="B557" s="11" t="str">
        <f t="shared" si="8"/>
        <v>CHPF</v>
      </c>
      <c r="C557" s="11" t="str">
        <f>VLOOKUP('intouch变量（整型） '!$A557,基本表格!$G:$Q,2,FALSE)</f>
        <v>2131+P3-M5 木片出料皮带运输机 反馈电流 实际内码</v>
      </c>
      <c r="D557" t="s">
        <v>154</v>
      </c>
      <c r="E557" t="s">
        <v>154</v>
      </c>
      <c r="F557">
        <v>0</v>
      </c>
      <c r="G557" t="s">
        <v>154</v>
      </c>
      <c r="H557" t="s">
        <v>154</v>
      </c>
      <c r="I557">
        <v>0</v>
      </c>
      <c r="J557">
        <v>0</v>
      </c>
      <c r="L557">
        <v>0</v>
      </c>
      <c r="M557">
        <v>-32768</v>
      </c>
      <c r="N557">
        <v>32767</v>
      </c>
      <c r="O557">
        <v>0</v>
      </c>
      <c r="P557">
        <v>0</v>
      </c>
      <c r="Q557" t="s">
        <v>155</v>
      </c>
      <c r="R557">
        <v>0</v>
      </c>
      <c r="S557">
        <v>1</v>
      </c>
      <c r="T557" t="s">
        <v>155</v>
      </c>
      <c r="U557">
        <v>0</v>
      </c>
      <c r="V557">
        <v>1</v>
      </c>
      <c r="W557" t="s">
        <v>155</v>
      </c>
      <c r="X557">
        <v>0</v>
      </c>
      <c r="Y557">
        <v>1</v>
      </c>
      <c r="Z557" t="s">
        <v>155</v>
      </c>
      <c r="AA557">
        <v>0</v>
      </c>
      <c r="AB557">
        <v>1</v>
      </c>
      <c r="AC557" t="s">
        <v>155</v>
      </c>
      <c r="AD557">
        <v>0</v>
      </c>
      <c r="AE557">
        <v>1</v>
      </c>
      <c r="AF557" t="s">
        <v>155</v>
      </c>
      <c r="AG557">
        <v>0</v>
      </c>
      <c r="AH557">
        <v>1</v>
      </c>
      <c r="AI557">
        <v>0</v>
      </c>
      <c r="AJ557" t="s">
        <v>155</v>
      </c>
      <c r="AK557">
        <v>0</v>
      </c>
      <c r="AL557">
        <v>1</v>
      </c>
      <c r="AM557" t="s">
        <v>4774</v>
      </c>
      <c r="AN557">
        <v>-32768</v>
      </c>
      <c r="AO557">
        <v>32767</v>
      </c>
      <c r="AP557" t="s">
        <v>4775</v>
      </c>
      <c r="AQ557" t="s">
        <v>157</v>
      </c>
      <c r="AR557" t="s">
        <v>158</v>
      </c>
      <c r="AS557" t="str">
        <f>VLOOKUP('intouch变量（整型） '!$A557,基本表格!$G:$Q,3,FALSE)</f>
        <v>DB100,INT3252</v>
      </c>
      <c r="AT557" t="str">
        <f>VLOOKUP('intouch变量（整型） '!$A557,基本表格!$G:$Q,10,FALSE)</f>
        <v>Yes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</row>
    <row r="558" spans="1:55">
      <c r="A558" t="s">
        <v>5331</v>
      </c>
      <c r="B558" s="11" t="str">
        <f t="shared" si="8"/>
        <v>CHPF</v>
      </c>
      <c r="C558" s="11" t="str">
        <f>VLOOKUP('intouch变量（整型） '!$A558,基本表格!$G:$Q,2,FALSE)</f>
        <v>2133+P6-M1 木片筛进料皮带运输机 电机控制 断链超时时间 秒</v>
      </c>
      <c r="D558" t="s">
        <v>154</v>
      </c>
      <c r="E558" t="s">
        <v>154</v>
      </c>
      <c r="F558">
        <v>0</v>
      </c>
      <c r="G558" t="s">
        <v>154</v>
      </c>
      <c r="H558" t="s">
        <v>154</v>
      </c>
      <c r="I558">
        <v>0</v>
      </c>
      <c r="J558">
        <v>0</v>
      </c>
      <c r="L558">
        <v>0</v>
      </c>
      <c r="M558">
        <v>-32768</v>
      </c>
      <c r="N558">
        <v>32767</v>
      </c>
      <c r="O558">
        <v>0</v>
      </c>
      <c r="P558">
        <v>0</v>
      </c>
      <c r="Q558" t="s">
        <v>155</v>
      </c>
      <c r="R558">
        <v>0</v>
      </c>
      <c r="S558">
        <v>1</v>
      </c>
      <c r="T558" t="s">
        <v>155</v>
      </c>
      <c r="U558">
        <v>0</v>
      </c>
      <c r="V558">
        <v>1</v>
      </c>
      <c r="W558" t="s">
        <v>155</v>
      </c>
      <c r="X558">
        <v>0</v>
      </c>
      <c r="Y558">
        <v>1</v>
      </c>
      <c r="Z558" t="s">
        <v>155</v>
      </c>
      <c r="AA558">
        <v>0</v>
      </c>
      <c r="AB558">
        <v>1</v>
      </c>
      <c r="AC558" t="s">
        <v>155</v>
      </c>
      <c r="AD558">
        <v>0</v>
      </c>
      <c r="AE558">
        <v>1</v>
      </c>
      <c r="AF558" t="s">
        <v>155</v>
      </c>
      <c r="AG558">
        <v>0</v>
      </c>
      <c r="AH558">
        <v>1</v>
      </c>
      <c r="AI558">
        <v>0</v>
      </c>
      <c r="AJ558" t="s">
        <v>155</v>
      </c>
      <c r="AK558">
        <v>0</v>
      </c>
      <c r="AL558">
        <v>1</v>
      </c>
      <c r="AM558" t="s">
        <v>4774</v>
      </c>
      <c r="AN558">
        <v>-32768</v>
      </c>
      <c r="AO558">
        <v>32767</v>
      </c>
      <c r="AP558" t="s">
        <v>4775</v>
      </c>
      <c r="AQ558" t="s">
        <v>157</v>
      </c>
      <c r="AR558" t="s">
        <v>158</v>
      </c>
      <c r="AS558" t="str">
        <f>VLOOKUP('intouch变量（整型） '!$A558,基本表格!$G:$Q,3,FALSE)</f>
        <v>DB100,INT3304</v>
      </c>
      <c r="AT558" t="str">
        <f>VLOOKUP('intouch变量（整型） '!$A558,基本表格!$G:$Q,10,FALSE)</f>
        <v>No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</row>
    <row r="559" spans="1:55">
      <c r="A559" t="s">
        <v>5332</v>
      </c>
      <c r="B559" s="11" t="str">
        <f t="shared" si="8"/>
        <v>CHPF</v>
      </c>
      <c r="C559" s="11" t="str">
        <f>VLOOKUP('intouch变量（整型） '!$A559,基本表格!$G:$Q,2,FALSE)</f>
        <v>2133+P6-M1 木片筛进料皮带运输机 电机控制 堵料检测时间 秒</v>
      </c>
      <c r="D559" t="s">
        <v>154</v>
      </c>
      <c r="E559" t="s">
        <v>154</v>
      </c>
      <c r="F559">
        <v>0</v>
      </c>
      <c r="G559" t="s">
        <v>154</v>
      </c>
      <c r="H559" t="s">
        <v>154</v>
      </c>
      <c r="I559">
        <v>0</v>
      </c>
      <c r="J559">
        <v>0</v>
      </c>
      <c r="L559">
        <v>0</v>
      </c>
      <c r="M559">
        <v>-32768</v>
      </c>
      <c r="N559">
        <v>32767</v>
      </c>
      <c r="O559">
        <v>0</v>
      </c>
      <c r="P559">
        <v>0</v>
      </c>
      <c r="Q559" t="s">
        <v>155</v>
      </c>
      <c r="R559">
        <v>0</v>
      </c>
      <c r="S559">
        <v>1</v>
      </c>
      <c r="T559" t="s">
        <v>155</v>
      </c>
      <c r="U559">
        <v>0</v>
      </c>
      <c r="V559">
        <v>1</v>
      </c>
      <c r="W559" t="s">
        <v>155</v>
      </c>
      <c r="X559">
        <v>0</v>
      </c>
      <c r="Y559">
        <v>1</v>
      </c>
      <c r="Z559" t="s">
        <v>155</v>
      </c>
      <c r="AA559">
        <v>0</v>
      </c>
      <c r="AB559">
        <v>1</v>
      </c>
      <c r="AC559" t="s">
        <v>155</v>
      </c>
      <c r="AD559">
        <v>0</v>
      </c>
      <c r="AE559">
        <v>1</v>
      </c>
      <c r="AF559" t="s">
        <v>155</v>
      </c>
      <c r="AG559">
        <v>0</v>
      </c>
      <c r="AH559">
        <v>1</v>
      </c>
      <c r="AI559">
        <v>0</v>
      </c>
      <c r="AJ559" t="s">
        <v>155</v>
      </c>
      <c r="AK559">
        <v>0</v>
      </c>
      <c r="AL559">
        <v>1</v>
      </c>
      <c r="AM559" t="s">
        <v>4774</v>
      </c>
      <c r="AN559">
        <v>-32768</v>
      </c>
      <c r="AO559">
        <v>32767</v>
      </c>
      <c r="AP559" t="s">
        <v>4775</v>
      </c>
      <c r="AQ559" t="s">
        <v>157</v>
      </c>
      <c r="AR559" t="s">
        <v>158</v>
      </c>
      <c r="AS559" t="str">
        <f>VLOOKUP('intouch变量（整型） '!$A559,基本表格!$G:$Q,3,FALSE)</f>
        <v>DB100,INT3306</v>
      </c>
      <c r="AT559" t="str">
        <f>VLOOKUP('intouch变量（整型） '!$A559,基本表格!$G:$Q,10,FALSE)</f>
        <v>No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</row>
    <row r="560" spans="1:55">
      <c r="A560" t="s">
        <v>5333</v>
      </c>
      <c r="B560" s="11" t="str">
        <f t="shared" si="8"/>
        <v>CHPF</v>
      </c>
      <c r="C560" s="11" t="str">
        <f>VLOOKUP('intouch变量（整型） '!$A560,基本表格!$G:$Q,2,FALSE)</f>
        <v>2133+P6-M1 木片筛进料皮带运输机 电机控制 左跑偏检测时间</v>
      </c>
      <c r="D560" t="s">
        <v>154</v>
      </c>
      <c r="E560" t="s">
        <v>154</v>
      </c>
      <c r="F560">
        <v>0</v>
      </c>
      <c r="G560" t="s">
        <v>154</v>
      </c>
      <c r="H560" t="s">
        <v>154</v>
      </c>
      <c r="I560">
        <v>0</v>
      </c>
      <c r="J560">
        <v>0</v>
      </c>
      <c r="L560">
        <v>0</v>
      </c>
      <c r="M560">
        <v>-32768</v>
      </c>
      <c r="N560">
        <v>32767</v>
      </c>
      <c r="O560">
        <v>0</v>
      </c>
      <c r="P560">
        <v>0</v>
      </c>
      <c r="Q560" t="s">
        <v>155</v>
      </c>
      <c r="R560">
        <v>0</v>
      </c>
      <c r="S560">
        <v>1</v>
      </c>
      <c r="T560" t="s">
        <v>155</v>
      </c>
      <c r="U560">
        <v>0</v>
      </c>
      <c r="V560">
        <v>1</v>
      </c>
      <c r="W560" t="s">
        <v>155</v>
      </c>
      <c r="X560">
        <v>0</v>
      </c>
      <c r="Y560">
        <v>1</v>
      </c>
      <c r="Z560" t="s">
        <v>155</v>
      </c>
      <c r="AA560">
        <v>0</v>
      </c>
      <c r="AB560">
        <v>1</v>
      </c>
      <c r="AC560" t="s">
        <v>155</v>
      </c>
      <c r="AD560">
        <v>0</v>
      </c>
      <c r="AE560">
        <v>1</v>
      </c>
      <c r="AF560" t="s">
        <v>155</v>
      </c>
      <c r="AG560">
        <v>0</v>
      </c>
      <c r="AH560">
        <v>1</v>
      </c>
      <c r="AI560">
        <v>0</v>
      </c>
      <c r="AJ560" t="s">
        <v>155</v>
      </c>
      <c r="AK560">
        <v>0</v>
      </c>
      <c r="AL560">
        <v>1</v>
      </c>
      <c r="AM560" t="s">
        <v>4774</v>
      </c>
      <c r="AN560">
        <v>-32768</v>
      </c>
      <c r="AO560">
        <v>32767</v>
      </c>
      <c r="AP560" t="s">
        <v>4775</v>
      </c>
      <c r="AQ560" t="s">
        <v>157</v>
      </c>
      <c r="AR560" t="s">
        <v>158</v>
      </c>
      <c r="AS560" t="str">
        <f>VLOOKUP('intouch变量（整型） '!$A560,基本表格!$G:$Q,3,FALSE)</f>
        <v>DB100,INT3310</v>
      </c>
      <c r="AT560" t="str">
        <f>VLOOKUP('intouch变量（整型） '!$A560,基本表格!$G:$Q,10,FALSE)</f>
        <v>No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</row>
    <row r="561" spans="1:55">
      <c r="A561" t="s">
        <v>5334</v>
      </c>
      <c r="B561" s="11" t="str">
        <f t="shared" si="8"/>
        <v>CHPF</v>
      </c>
      <c r="C561" s="11" t="str">
        <f>VLOOKUP('intouch变量（整型） '!$A561,基本表格!$G:$Q,2,FALSE)</f>
        <v>2133+P6-M1 木片筛进料皮带运输机 电机控制 右跑偏检测时间</v>
      </c>
      <c r="D561" t="s">
        <v>154</v>
      </c>
      <c r="E561" t="s">
        <v>154</v>
      </c>
      <c r="F561">
        <v>0</v>
      </c>
      <c r="G561" t="s">
        <v>154</v>
      </c>
      <c r="H561" t="s">
        <v>154</v>
      </c>
      <c r="I561">
        <v>0</v>
      </c>
      <c r="J561">
        <v>0</v>
      </c>
      <c r="L561">
        <v>0</v>
      </c>
      <c r="M561">
        <v>-32768</v>
      </c>
      <c r="N561">
        <v>32767</v>
      </c>
      <c r="O561">
        <v>0</v>
      </c>
      <c r="P561">
        <v>0</v>
      </c>
      <c r="Q561" t="s">
        <v>155</v>
      </c>
      <c r="R561">
        <v>0</v>
      </c>
      <c r="S561">
        <v>1</v>
      </c>
      <c r="T561" t="s">
        <v>155</v>
      </c>
      <c r="U561">
        <v>0</v>
      </c>
      <c r="V561">
        <v>1</v>
      </c>
      <c r="W561" t="s">
        <v>155</v>
      </c>
      <c r="X561">
        <v>0</v>
      </c>
      <c r="Y561">
        <v>1</v>
      </c>
      <c r="Z561" t="s">
        <v>155</v>
      </c>
      <c r="AA561">
        <v>0</v>
      </c>
      <c r="AB561">
        <v>1</v>
      </c>
      <c r="AC561" t="s">
        <v>155</v>
      </c>
      <c r="AD561">
        <v>0</v>
      </c>
      <c r="AE561">
        <v>1</v>
      </c>
      <c r="AF561" t="s">
        <v>155</v>
      </c>
      <c r="AG561">
        <v>0</v>
      </c>
      <c r="AH561">
        <v>1</v>
      </c>
      <c r="AI561">
        <v>0</v>
      </c>
      <c r="AJ561" t="s">
        <v>155</v>
      </c>
      <c r="AK561">
        <v>0</v>
      </c>
      <c r="AL561">
        <v>1</v>
      </c>
      <c r="AM561" t="s">
        <v>4774</v>
      </c>
      <c r="AN561">
        <v>-32768</v>
      </c>
      <c r="AO561">
        <v>32767</v>
      </c>
      <c r="AP561" t="s">
        <v>4775</v>
      </c>
      <c r="AQ561" t="s">
        <v>157</v>
      </c>
      <c r="AR561" t="s">
        <v>158</v>
      </c>
      <c r="AS561" t="str">
        <f>VLOOKUP('intouch变量（整型） '!$A561,基本表格!$G:$Q,3,FALSE)</f>
        <v>DB100,INT3314</v>
      </c>
      <c r="AT561" t="str">
        <f>VLOOKUP('intouch变量（整型） '!$A561,基本表格!$G:$Q,10,FALSE)</f>
        <v>No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</row>
    <row r="562" spans="1:55">
      <c r="A562" t="s">
        <v>5335</v>
      </c>
      <c r="B562" s="11" t="str">
        <f t="shared" si="8"/>
        <v>CHPF</v>
      </c>
      <c r="C562" s="11" t="str">
        <f>VLOOKUP('intouch变量（整型） '!$A562,基本表格!$G:$Q,2,FALSE)</f>
        <v>2133+P6-M1 木片筛进料皮带运输机 电机控制 联动启动延时</v>
      </c>
      <c r="D562" t="s">
        <v>154</v>
      </c>
      <c r="E562" t="s">
        <v>154</v>
      </c>
      <c r="F562">
        <v>0</v>
      </c>
      <c r="G562" t="s">
        <v>154</v>
      </c>
      <c r="H562" t="s">
        <v>154</v>
      </c>
      <c r="I562">
        <v>0</v>
      </c>
      <c r="J562">
        <v>0</v>
      </c>
      <c r="L562">
        <v>0</v>
      </c>
      <c r="M562">
        <v>-32768</v>
      </c>
      <c r="N562">
        <v>32767</v>
      </c>
      <c r="O562">
        <v>0</v>
      </c>
      <c r="P562">
        <v>0</v>
      </c>
      <c r="Q562" t="s">
        <v>155</v>
      </c>
      <c r="R562">
        <v>0</v>
      </c>
      <c r="S562">
        <v>1</v>
      </c>
      <c r="T562" t="s">
        <v>155</v>
      </c>
      <c r="U562">
        <v>0</v>
      </c>
      <c r="V562">
        <v>1</v>
      </c>
      <c r="W562" t="s">
        <v>155</v>
      </c>
      <c r="X562">
        <v>0</v>
      </c>
      <c r="Y562">
        <v>1</v>
      </c>
      <c r="Z562" t="s">
        <v>155</v>
      </c>
      <c r="AA562">
        <v>0</v>
      </c>
      <c r="AB562">
        <v>1</v>
      </c>
      <c r="AC562" t="s">
        <v>155</v>
      </c>
      <c r="AD562">
        <v>0</v>
      </c>
      <c r="AE562">
        <v>1</v>
      </c>
      <c r="AF562" t="s">
        <v>155</v>
      </c>
      <c r="AG562">
        <v>0</v>
      </c>
      <c r="AH562">
        <v>1</v>
      </c>
      <c r="AI562">
        <v>0</v>
      </c>
      <c r="AJ562" t="s">
        <v>155</v>
      </c>
      <c r="AK562">
        <v>0</v>
      </c>
      <c r="AL562">
        <v>1</v>
      </c>
      <c r="AM562" t="s">
        <v>4774</v>
      </c>
      <c r="AN562">
        <v>-32768</v>
      </c>
      <c r="AO562">
        <v>32767</v>
      </c>
      <c r="AP562" t="s">
        <v>4775</v>
      </c>
      <c r="AQ562" t="s">
        <v>157</v>
      </c>
      <c r="AR562" t="s">
        <v>158</v>
      </c>
      <c r="AS562" t="str">
        <f>VLOOKUP('intouch变量（整型） '!$A562,基本表格!$G:$Q,3,FALSE)</f>
        <v>DB100,INT3318</v>
      </c>
      <c r="AT562" t="str">
        <f>VLOOKUP('intouch变量（整型） '!$A562,基本表格!$G:$Q,10,FALSE)</f>
        <v>No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</row>
    <row r="563" spans="1:55">
      <c r="A563" t="s">
        <v>5336</v>
      </c>
      <c r="B563" s="11" t="str">
        <f t="shared" si="8"/>
        <v>CHPF</v>
      </c>
      <c r="C563" s="11" t="str">
        <f>VLOOKUP('intouch变量（整型） '!$A563,基本表格!$G:$Q,2,FALSE)</f>
        <v>2133+P6-M1 木片筛进料皮带运输机 电机控制 起动转换时间 秒</v>
      </c>
      <c r="D563" t="s">
        <v>154</v>
      </c>
      <c r="E563" t="s">
        <v>154</v>
      </c>
      <c r="F563">
        <v>0</v>
      </c>
      <c r="G563" t="s">
        <v>154</v>
      </c>
      <c r="H563" t="s">
        <v>154</v>
      </c>
      <c r="I563">
        <v>0</v>
      </c>
      <c r="J563">
        <v>0</v>
      </c>
      <c r="L563">
        <v>0</v>
      </c>
      <c r="M563">
        <v>-32768</v>
      </c>
      <c r="N563">
        <v>32767</v>
      </c>
      <c r="O563">
        <v>0</v>
      </c>
      <c r="P563">
        <v>0</v>
      </c>
      <c r="Q563" t="s">
        <v>155</v>
      </c>
      <c r="R563">
        <v>0</v>
      </c>
      <c r="S563">
        <v>1</v>
      </c>
      <c r="T563" t="s">
        <v>155</v>
      </c>
      <c r="U563">
        <v>0</v>
      </c>
      <c r="V563">
        <v>1</v>
      </c>
      <c r="W563" t="s">
        <v>155</v>
      </c>
      <c r="X563">
        <v>0</v>
      </c>
      <c r="Y563">
        <v>1</v>
      </c>
      <c r="Z563" t="s">
        <v>155</v>
      </c>
      <c r="AA563">
        <v>0</v>
      </c>
      <c r="AB563">
        <v>1</v>
      </c>
      <c r="AC563" t="s">
        <v>155</v>
      </c>
      <c r="AD563">
        <v>0</v>
      </c>
      <c r="AE563">
        <v>1</v>
      </c>
      <c r="AF563" t="s">
        <v>155</v>
      </c>
      <c r="AG563">
        <v>0</v>
      </c>
      <c r="AH563">
        <v>1</v>
      </c>
      <c r="AI563">
        <v>0</v>
      </c>
      <c r="AJ563" t="s">
        <v>155</v>
      </c>
      <c r="AK563">
        <v>0</v>
      </c>
      <c r="AL563">
        <v>1</v>
      </c>
      <c r="AM563" t="s">
        <v>4774</v>
      </c>
      <c r="AN563">
        <v>-32768</v>
      </c>
      <c r="AO563">
        <v>32767</v>
      </c>
      <c r="AP563" t="s">
        <v>4775</v>
      </c>
      <c r="AQ563" t="s">
        <v>157</v>
      </c>
      <c r="AR563" t="s">
        <v>158</v>
      </c>
      <c r="AS563" t="str">
        <f>VLOOKUP('intouch变量（整型） '!$A563,基本表格!$G:$Q,3,FALSE)</f>
        <v>DB100,INT3320</v>
      </c>
      <c r="AT563" t="str">
        <f>VLOOKUP('intouch变量（整型） '!$A563,基本表格!$G:$Q,10,FALSE)</f>
        <v>No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</row>
    <row r="564" spans="1:55">
      <c r="A564" t="s">
        <v>5337</v>
      </c>
      <c r="B564" s="11" t="str">
        <f t="shared" si="8"/>
        <v>CHPF</v>
      </c>
      <c r="C564" s="11" t="str">
        <f>VLOOKUP('intouch变量（整型） '!$A564,基本表格!$G:$Q,2,FALSE)</f>
        <v>2133+P6-M1 木片筛进料皮带运输机 给定频率 实际内码</v>
      </c>
      <c r="D564" t="s">
        <v>154</v>
      </c>
      <c r="E564" t="s">
        <v>154</v>
      </c>
      <c r="F564">
        <v>0</v>
      </c>
      <c r="G564" t="s">
        <v>154</v>
      </c>
      <c r="H564" t="s">
        <v>154</v>
      </c>
      <c r="I564">
        <v>0</v>
      </c>
      <c r="J564">
        <v>0</v>
      </c>
      <c r="L564">
        <v>0</v>
      </c>
      <c r="M564">
        <v>-32768</v>
      </c>
      <c r="N564">
        <v>32767</v>
      </c>
      <c r="O564">
        <v>0</v>
      </c>
      <c r="P564">
        <v>0</v>
      </c>
      <c r="Q564" t="s">
        <v>155</v>
      </c>
      <c r="R564">
        <v>0</v>
      </c>
      <c r="S564">
        <v>1</v>
      </c>
      <c r="T564" t="s">
        <v>155</v>
      </c>
      <c r="U564">
        <v>0</v>
      </c>
      <c r="V564">
        <v>1</v>
      </c>
      <c r="W564" t="s">
        <v>155</v>
      </c>
      <c r="X564">
        <v>0</v>
      </c>
      <c r="Y564">
        <v>1</v>
      </c>
      <c r="Z564" t="s">
        <v>155</v>
      </c>
      <c r="AA564">
        <v>0</v>
      </c>
      <c r="AB564">
        <v>1</v>
      </c>
      <c r="AC564" t="s">
        <v>155</v>
      </c>
      <c r="AD564">
        <v>0</v>
      </c>
      <c r="AE564">
        <v>1</v>
      </c>
      <c r="AF564" t="s">
        <v>155</v>
      </c>
      <c r="AG564">
        <v>0</v>
      </c>
      <c r="AH564">
        <v>1</v>
      </c>
      <c r="AI564">
        <v>0</v>
      </c>
      <c r="AJ564" t="s">
        <v>155</v>
      </c>
      <c r="AK564">
        <v>0</v>
      </c>
      <c r="AL564">
        <v>1</v>
      </c>
      <c r="AM564" t="s">
        <v>4774</v>
      </c>
      <c r="AN564">
        <v>-32768</v>
      </c>
      <c r="AO564">
        <v>32767</v>
      </c>
      <c r="AP564" t="s">
        <v>4775</v>
      </c>
      <c r="AQ564" t="s">
        <v>157</v>
      </c>
      <c r="AR564" t="s">
        <v>158</v>
      </c>
      <c r="AS564" t="str">
        <f>VLOOKUP('intouch变量（整型） '!$A564,基本表格!$G:$Q,3,FALSE)</f>
        <v>DB100,INT3352</v>
      </c>
      <c r="AT564" t="str">
        <f>VLOOKUP('intouch变量（整型） '!$A564,基本表格!$G:$Q,10,FALSE)</f>
        <v>Yes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</row>
    <row r="565" spans="1:55">
      <c r="A565" t="s">
        <v>5338</v>
      </c>
      <c r="B565" s="11" t="str">
        <f t="shared" si="8"/>
        <v>CHPF</v>
      </c>
      <c r="C565" s="11" t="str">
        <f>VLOOKUP('intouch变量（整型） '!$A565,基本表格!$G:$Q,2,FALSE)</f>
        <v>2133+P6-M1 木片筛进料皮带运输机 反馈频率 实际内码</v>
      </c>
      <c r="D565" t="s">
        <v>154</v>
      </c>
      <c r="E565" t="s">
        <v>154</v>
      </c>
      <c r="F565">
        <v>0</v>
      </c>
      <c r="G565" t="s">
        <v>154</v>
      </c>
      <c r="H565" t="s">
        <v>154</v>
      </c>
      <c r="I565">
        <v>0</v>
      </c>
      <c r="J565">
        <v>0</v>
      </c>
      <c r="L565">
        <v>0</v>
      </c>
      <c r="M565">
        <v>-32768</v>
      </c>
      <c r="N565">
        <v>32767</v>
      </c>
      <c r="O565">
        <v>0</v>
      </c>
      <c r="P565">
        <v>0</v>
      </c>
      <c r="Q565" t="s">
        <v>155</v>
      </c>
      <c r="R565">
        <v>0</v>
      </c>
      <c r="S565">
        <v>1</v>
      </c>
      <c r="T565" t="s">
        <v>155</v>
      </c>
      <c r="U565">
        <v>0</v>
      </c>
      <c r="V565">
        <v>1</v>
      </c>
      <c r="W565" t="s">
        <v>155</v>
      </c>
      <c r="X565">
        <v>0</v>
      </c>
      <c r="Y565">
        <v>1</v>
      </c>
      <c r="Z565" t="s">
        <v>155</v>
      </c>
      <c r="AA565">
        <v>0</v>
      </c>
      <c r="AB565">
        <v>1</v>
      </c>
      <c r="AC565" t="s">
        <v>155</v>
      </c>
      <c r="AD565">
        <v>0</v>
      </c>
      <c r="AE565">
        <v>1</v>
      </c>
      <c r="AF565" t="s">
        <v>155</v>
      </c>
      <c r="AG565">
        <v>0</v>
      </c>
      <c r="AH565">
        <v>1</v>
      </c>
      <c r="AI565">
        <v>0</v>
      </c>
      <c r="AJ565" t="s">
        <v>155</v>
      </c>
      <c r="AK565">
        <v>0</v>
      </c>
      <c r="AL565">
        <v>1</v>
      </c>
      <c r="AM565" t="s">
        <v>4774</v>
      </c>
      <c r="AN565">
        <v>-32768</v>
      </c>
      <c r="AO565">
        <v>32767</v>
      </c>
      <c r="AP565" t="s">
        <v>4775</v>
      </c>
      <c r="AQ565" t="s">
        <v>157</v>
      </c>
      <c r="AR565" t="s">
        <v>158</v>
      </c>
      <c r="AS565" t="str">
        <f>VLOOKUP('intouch变量（整型） '!$A565,基本表格!$G:$Q,3,FALSE)</f>
        <v>DB100,INT3402</v>
      </c>
      <c r="AT565" t="str">
        <f>VLOOKUP('intouch变量（整型） '!$A565,基本表格!$G:$Q,10,FALSE)</f>
        <v>Yes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</row>
    <row r="566" spans="1:55">
      <c r="A566" t="s">
        <v>5339</v>
      </c>
      <c r="B566" s="11" t="str">
        <f t="shared" si="8"/>
        <v>CHPF</v>
      </c>
      <c r="C566" s="11" t="str">
        <f>VLOOKUP('intouch变量（整型） '!$A566,基本表格!$G:$Q,2,FALSE)</f>
        <v>2133+P6-M1 木片筛进料皮带运输机 变频器通讯 警告</v>
      </c>
      <c r="D566" t="s">
        <v>154</v>
      </c>
      <c r="E566" t="s">
        <v>154</v>
      </c>
      <c r="F566">
        <v>0</v>
      </c>
      <c r="G566" t="s">
        <v>154</v>
      </c>
      <c r="H566" t="s">
        <v>154</v>
      </c>
      <c r="I566">
        <v>0</v>
      </c>
      <c r="J566">
        <v>0</v>
      </c>
      <c r="L566">
        <v>0</v>
      </c>
      <c r="M566">
        <v>-32768</v>
      </c>
      <c r="N566">
        <v>32767</v>
      </c>
      <c r="O566">
        <v>0</v>
      </c>
      <c r="P566">
        <v>0</v>
      </c>
      <c r="Q566" t="s">
        <v>155</v>
      </c>
      <c r="R566">
        <v>0</v>
      </c>
      <c r="S566">
        <v>1</v>
      </c>
      <c r="T566" t="s">
        <v>155</v>
      </c>
      <c r="U566">
        <v>0</v>
      </c>
      <c r="V566">
        <v>1</v>
      </c>
      <c r="W566" t="s">
        <v>155</v>
      </c>
      <c r="X566">
        <v>0</v>
      </c>
      <c r="Y566">
        <v>1</v>
      </c>
      <c r="Z566" t="s">
        <v>155</v>
      </c>
      <c r="AA566">
        <v>0</v>
      </c>
      <c r="AB566">
        <v>1</v>
      </c>
      <c r="AC566" t="s">
        <v>155</v>
      </c>
      <c r="AD566">
        <v>0</v>
      </c>
      <c r="AE566">
        <v>1</v>
      </c>
      <c r="AF566" t="s">
        <v>155</v>
      </c>
      <c r="AG566">
        <v>0</v>
      </c>
      <c r="AH566">
        <v>1</v>
      </c>
      <c r="AI566">
        <v>0</v>
      </c>
      <c r="AJ566" t="s">
        <v>155</v>
      </c>
      <c r="AK566">
        <v>0</v>
      </c>
      <c r="AL566">
        <v>1</v>
      </c>
      <c r="AM566" t="s">
        <v>4774</v>
      </c>
      <c r="AN566">
        <v>-32768</v>
      </c>
      <c r="AO566">
        <v>32767</v>
      </c>
      <c r="AP566" t="s">
        <v>4775</v>
      </c>
      <c r="AQ566" t="s">
        <v>157</v>
      </c>
      <c r="AR566" t="s">
        <v>158</v>
      </c>
      <c r="AS566" t="str">
        <f>VLOOKUP('intouch变量（整型） '!$A566,基本表格!$G:$Q,3,FALSE)</f>
        <v>DB100,INT3452</v>
      </c>
      <c r="AT566" t="str">
        <f>VLOOKUP('intouch变量（整型） '!$A566,基本表格!$G:$Q,10,FALSE)</f>
        <v>Yes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</row>
    <row r="567" spans="1:55">
      <c r="A567" t="s">
        <v>5340</v>
      </c>
      <c r="B567" s="11" t="str">
        <f t="shared" si="8"/>
        <v>CHPF</v>
      </c>
      <c r="C567" s="11" t="str">
        <f>VLOOKUP('intouch变量（整型） '!$A567,基本表格!$G:$Q,2,FALSE)</f>
        <v>2133+P6-M1 木片筛进料皮带运输机 变频器通讯 报警代码</v>
      </c>
      <c r="D567" t="s">
        <v>154</v>
      </c>
      <c r="E567" t="s">
        <v>154</v>
      </c>
      <c r="F567">
        <v>0</v>
      </c>
      <c r="G567" t="s">
        <v>154</v>
      </c>
      <c r="H567" t="s">
        <v>154</v>
      </c>
      <c r="I567">
        <v>0</v>
      </c>
      <c r="J567">
        <v>0</v>
      </c>
      <c r="L567">
        <v>0</v>
      </c>
      <c r="M567">
        <v>-32768</v>
      </c>
      <c r="N567">
        <v>32767</v>
      </c>
      <c r="O567">
        <v>0</v>
      </c>
      <c r="P567">
        <v>0</v>
      </c>
      <c r="Q567" t="s">
        <v>155</v>
      </c>
      <c r="R567">
        <v>0</v>
      </c>
      <c r="S567">
        <v>1</v>
      </c>
      <c r="T567" t="s">
        <v>155</v>
      </c>
      <c r="U567">
        <v>0</v>
      </c>
      <c r="V567">
        <v>1</v>
      </c>
      <c r="W567" t="s">
        <v>155</v>
      </c>
      <c r="X567">
        <v>0</v>
      </c>
      <c r="Y567">
        <v>1</v>
      </c>
      <c r="Z567" t="s">
        <v>155</v>
      </c>
      <c r="AA567">
        <v>0</v>
      </c>
      <c r="AB567">
        <v>1</v>
      </c>
      <c r="AC567" t="s">
        <v>155</v>
      </c>
      <c r="AD567">
        <v>0</v>
      </c>
      <c r="AE567">
        <v>1</v>
      </c>
      <c r="AF567" t="s">
        <v>155</v>
      </c>
      <c r="AG567">
        <v>0</v>
      </c>
      <c r="AH567">
        <v>1</v>
      </c>
      <c r="AI567">
        <v>0</v>
      </c>
      <c r="AJ567" t="s">
        <v>155</v>
      </c>
      <c r="AK567">
        <v>0</v>
      </c>
      <c r="AL567">
        <v>1</v>
      </c>
      <c r="AM567" t="s">
        <v>4774</v>
      </c>
      <c r="AN567">
        <v>-32768</v>
      </c>
      <c r="AO567">
        <v>32767</v>
      </c>
      <c r="AP567" t="s">
        <v>4775</v>
      </c>
      <c r="AQ567" t="s">
        <v>157</v>
      </c>
      <c r="AR567" t="s">
        <v>158</v>
      </c>
      <c r="AS567" t="str">
        <f>VLOOKUP('intouch变量（整型） '!$A567,基本表格!$G:$Q,3,FALSE)</f>
        <v>DB100,INT3454</v>
      </c>
      <c r="AT567" t="str">
        <f>VLOOKUP('intouch变量（整型） '!$A567,基本表格!$G:$Q,10,FALSE)</f>
        <v>Yes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</row>
    <row r="568" spans="1:55">
      <c r="A568" t="s">
        <v>5341</v>
      </c>
      <c r="B568" s="11" t="str">
        <f t="shared" si="8"/>
        <v>CHPF</v>
      </c>
      <c r="C568" s="11" t="str">
        <f>VLOOKUP('intouch变量（整型） '!$A568,基本表格!$G:$Q,2,FALSE)</f>
        <v>2133+P6-M1 木片筛进料皮带运输机 反馈转速 实际内码</v>
      </c>
      <c r="D568" t="s">
        <v>154</v>
      </c>
      <c r="E568" t="s">
        <v>154</v>
      </c>
      <c r="F568">
        <v>0</v>
      </c>
      <c r="G568" t="s">
        <v>154</v>
      </c>
      <c r="H568" t="s">
        <v>154</v>
      </c>
      <c r="I568">
        <v>0</v>
      </c>
      <c r="J568">
        <v>0</v>
      </c>
      <c r="L568">
        <v>0</v>
      </c>
      <c r="M568">
        <v>-32768</v>
      </c>
      <c r="N568">
        <v>32767</v>
      </c>
      <c r="O568">
        <v>0</v>
      </c>
      <c r="P568">
        <v>0</v>
      </c>
      <c r="Q568" t="s">
        <v>155</v>
      </c>
      <c r="R568">
        <v>0</v>
      </c>
      <c r="S568">
        <v>1</v>
      </c>
      <c r="T568" t="s">
        <v>155</v>
      </c>
      <c r="U568">
        <v>0</v>
      </c>
      <c r="V568">
        <v>1</v>
      </c>
      <c r="W568" t="s">
        <v>155</v>
      </c>
      <c r="X568">
        <v>0</v>
      </c>
      <c r="Y568">
        <v>1</v>
      </c>
      <c r="Z568" t="s">
        <v>155</v>
      </c>
      <c r="AA568">
        <v>0</v>
      </c>
      <c r="AB568">
        <v>1</v>
      </c>
      <c r="AC568" t="s">
        <v>155</v>
      </c>
      <c r="AD568">
        <v>0</v>
      </c>
      <c r="AE568">
        <v>1</v>
      </c>
      <c r="AF568" t="s">
        <v>155</v>
      </c>
      <c r="AG568">
        <v>0</v>
      </c>
      <c r="AH568">
        <v>1</v>
      </c>
      <c r="AI568">
        <v>0</v>
      </c>
      <c r="AJ568" t="s">
        <v>155</v>
      </c>
      <c r="AK568">
        <v>0</v>
      </c>
      <c r="AL568">
        <v>1</v>
      </c>
      <c r="AM568" t="s">
        <v>4774</v>
      </c>
      <c r="AN568">
        <v>-32768</v>
      </c>
      <c r="AO568">
        <v>32767</v>
      </c>
      <c r="AP568" t="s">
        <v>4775</v>
      </c>
      <c r="AQ568" t="s">
        <v>157</v>
      </c>
      <c r="AR568" t="s">
        <v>158</v>
      </c>
      <c r="AS568" t="str">
        <f>VLOOKUP('intouch变量（整型） '!$A568,基本表格!$G:$Q,3,FALSE)</f>
        <v>DB100,INT3502</v>
      </c>
      <c r="AT568" t="str">
        <f>VLOOKUP('intouch变量（整型） '!$A568,基本表格!$G:$Q,10,FALSE)</f>
        <v>Yes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</row>
    <row r="569" spans="1:55">
      <c r="A569" t="s">
        <v>5342</v>
      </c>
      <c r="B569" s="11" t="str">
        <f t="shared" si="8"/>
        <v>CHPF</v>
      </c>
      <c r="C569" s="11" t="str">
        <f>VLOOKUP('intouch变量（整型） '!$A569,基本表格!$G:$Q,2,FALSE)</f>
        <v>2133+P6-M1 木片筛进料皮带运输机 反馈电流 实际内码</v>
      </c>
      <c r="D569" t="s">
        <v>154</v>
      </c>
      <c r="E569" t="s">
        <v>154</v>
      </c>
      <c r="F569">
        <v>0</v>
      </c>
      <c r="G569" t="s">
        <v>154</v>
      </c>
      <c r="H569" t="s">
        <v>154</v>
      </c>
      <c r="I569">
        <v>0</v>
      </c>
      <c r="J569">
        <v>0</v>
      </c>
      <c r="L569">
        <v>0</v>
      </c>
      <c r="M569">
        <v>-32768</v>
      </c>
      <c r="N569">
        <v>32767</v>
      </c>
      <c r="O569">
        <v>0</v>
      </c>
      <c r="P569">
        <v>0</v>
      </c>
      <c r="Q569" t="s">
        <v>155</v>
      </c>
      <c r="R569">
        <v>0</v>
      </c>
      <c r="S569">
        <v>1</v>
      </c>
      <c r="T569" t="s">
        <v>155</v>
      </c>
      <c r="U569">
        <v>0</v>
      </c>
      <c r="V569">
        <v>1</v>
      </c>
      <c r="W569" t="s">
        <v>155</v>
      </c>
      <c r="X569">
        <v>0</v>
      </c>
      <c r="Y569">
        <v>1</v>
      </c>
      <c r="Z569" t="s">
        <v>155</v>
      </c>
      <c r="AA569">
        <v>0</v>
      </c>
      <c r="AB569">
        <v>1</v>
      </c>
      <c r="AC569" t="s">
        <v>155</v>
      </c>
      <c r="AD569">
        <v>0</v>
      </c>
      <c r="AE569">
        <v>1</v>
      </c>
      <c r="AF569" t="s">
        <v>155</v>
      </c>
      <c r="AG569">
        <v>0</v>
      </c>
      <c r="AH569">
        <v>1</v>
      </c>
      <c r="AI569">
        <v>0</v>
      </c>
      <c r="AJ569" t="s">
        <v>155</v>
      </c>
      <c r="AK569">
        <v>0</v>
      </c>
      <c r="AL569">
        <v>1</v>
      </c>
      <c r="AM569" t="s">
        <v>4774</v>
      </c>
      <c r="AN569">
        <v>-32768</v>
      </c>
      <c r="AO569">
        <v>32767</v>
      </c>
      <c r="AP569" t="s">
        <v>4775</v>
      </c>
      <c r="AQ569" t="s">
        <v>157</v>
      </c>
      <c r="AR569" t="s">
        <v>158</v>
      </c>
      <c r="AS569" t="str">
        <f>VLOOKUP('intouch变量（整型） '!$A569,基本表格!$G:$Q,3,FALSE)</f>
        <v>DB100,INT3552</v>
      </c>
      <c r="AT569" t="str">
        <f>VLOOKUP('intouch变量（整型） '!$A569,基本表格!$G:$Q,10,FALSE)</f>
        <v>Yes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</row>
    <row r="570" spans="1:55">
      <c r="A570" t="s">
        <v>5343</v>
      </c>
      <c r="B570" s="11" t="str">
        <f t="shared" si="8"/>
        <v>CHPF</v>
      </c>
      <c r="C570" s="11" t="str">
        <f>VLOOKUP('intouch变量（整型） '!$A570,基本表格!$G:$Q,2,FALSE)</f>
        <v>2144+P6-M2 木片筛废料皮带运输机 电机控制 断链超时时间 秒</v>
      </c>
      <c r="D570" t="s">
        <v>154</v>
      </c>
      <c r="E570" t="s">
        <v>154</v>
      </c>
      <c r="F570">
        <v>0</v>
      </c>
      <c r="G570" t="s">
        <v>154</v>
      </c>
      <c r="H570" t="s">
        <v>154</v>
      </c>
      <c r="I570">
        <v>0</v>
      </c>
      <c r="J570">
        <v>0</v>
      </c>
      <c r="L570">
        <v>0</v>
      </c>
      <c r="M570">
        <v>-32768</v>
      </c>
      <c r="N570">
        <v>32767</v>
      </c>
      <c r="O570">
        <v>0</v>
      </c>
      <c r="P570">
        <v>0</v>
      </c>
      <c r="Q570" t="s">
        <v>155</v>
      </c>
      <c r="R570">
        <v>0</v>
      </c>
      <c r="S570">
        <v>1</v>
      </c>
      <c r="T570" t="s">
        <v>155</v>
      </c>
      <c r="U570">
        <v>0</v>
      </c>
      <c r="V570">
        <v>1</v>
      </c>
      <c r="W570" t="s">
        <v>155</v>
      </c>
      <c r="X570">
        <v>0</v>
      </c>
      <c r="Y570">
        <v>1</v>
      </c>
      <c r="Z570" t="s">
        <v>155</v>
      </c>
      <c r="AA570">
        <v>0</v>
      </c>
      <c r="AB570">
        <v>1</v>
      </c>
      <c r="AC570" t="s">
        <v>155</v>
      </c>
      <c r="AD570">
        <v>0</v>
      </c>
      <c r="AE570">
        <v>1</v>
      </c>
      <c r="AF570" t="s">
        <v>155</v>
      </c>
      <c r="AG570">
        <v>0</v>
      </c>
      <c r="AH570">
        <v>1</v>
      </c>
      <c r="AI570">
        <v>0</v>
      </c>
      <c r="AJ570" t="s">
        <v>155</v>
      </c>
      <c r="AK570">
        <v>0</v>
      </c>
      <c r="AL570">
        <v>1</v>
      </c>
      <c r="AM570" t="s">
        <v>4774</v>
      </c>
      <c r="AN570">
        <v>-32768</v>
      </c>
      <c r="AO570">
        <v>32767</v>
      </c>
      <c r="AP570" t="s">
        <v>4775</v>
      </c>
      <c r="AQ570" t="s">
        <v>157</v>
      </c>
      <c r="AR570" t="s">
        <v>158</v>
      </c>
      <c r="AS570" t="str">
        <f>VLOOKUP('intouch变量（整型） '!$A570,基本表格!$G:$Q,3,FALSE)</f>
        <v>DB100,INT3604</v>
      </c>
      <c r="AT570" t="str">
        <f>VLOOKUP('intouch变量（整型） '!$A570,基本表格!$G:$Q,10,FALSE)</f>
        <v>No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</row>
    <row r="571" spans="1:55">
      <c r="A571" t="s">
        <v>5344</v>
      </c>
      <c r="B571" s="11" t="str">
        <f t="shared" si="8"/>
        <v>CHPF</v>
      </c>
      <c r="C571" s="11" t="str">
        <f>VLOOKUP('intouch变量（整型） '!$A571,基本表格!$G:$Q,2,FALSE)</f>
        <v>2144+P6-M2 木片筛废料皮带运输机 电机控制 堵料检测时间 秒</v>
      </c>
      <c r="D571" t="s">
        <v>154</v>
      </c>
      <c r="E571" t="s">
        <v>154</v>
      </c>
      <c r="F571">
        <v>0</v>
      </c>
      <c r="G571" t="s">
        <v>154</v>
      </c>
      <c r="H571" t="s">
        <v>154</v>
      </c>
      <c r="I571">
        <v>0</v>
      </c>
      <c r="J571">
        <v>0</v>
      </c>
      <c r="L571">
        <v>0</v>
      </c>
      <c r="M571">
        <v>-32768</v>
      </c>
      <c r="N571">
        <v>32767</v>
      </c>
      <c r="O571">
        <v>0</v>
      </c>
      <c r="P571">
        <v>0</v>
      </c>
      <c r="Q571" t="s">
        <v>155</v>
      </c>
      <c r="R571">
        <v>0</v>
      </c>
      <c r="S571">
        <v>1</v>
      </c>
      <c r="T571" t="s">
        <v>155</v>
      </c>
      <c r="U571">
        <v>0</v>
      </c>
      <c r="V571">
        <v>1</v>
      </c>
      <c r="W571" t="s">
        <v>155</v>
      </c>
      <c r="X571">
        <v>0</v>
      </c>
      <c r="Y571">
        <v>1</v>
      </c>
      <c r="Z571" t="s">
        <v>155</v>
      </c>
      <c r="AA571">
        <v>0</v>
      </c>
      <c r="AB571">
        <v>1</v>
      </c>
      <c r="AC571" t="s">
        <v>155</v>
      </c>
      <c r="AD571">
        <v>0</v>
      </c>
      <c r="AE571">
        <v>1</v>
      </c>
      <c r="AF571" t="s">
        <v>155</v>
      </c>
      <c r="AG571">
        <v>0</v>
      </c>
      <c r="AH571">
        <v>1</v>
      </c>
      <c r="AI571">
        <v>0</v>
      </c>
      <c r="AJ571" t="s">
        <v>155</v>
      </c>
      <c r="AK571">
        <v>0</v>
      </c>
      <c r="AL571">
        <v>1</v>
      </c>
      <c r="AM571" t="s">
        <v>4774</v>
      </c>
      <c r="AN571">
        <v>-32768</v>
      </c>
      <c r="AO571">
        <v>32767</v>
      </c>
      <c r="AP571" t="s">
        <v>4775</v>
      </c>
      <c r="AQ571" t="s">
        <v>157</v>
      </c>
      <c r="AR571" t="s">
        <v>158</v>
      </c>
      <c r="AS571" t="str">
        <f>VLOOKUP('intouch变量（整型） '!$A571,基本表格!$G:$Q,3,FALSE)</f>
        <v>DB100,INT3606</v>
      </c>
      <c r="AT571" t="str">
        <f>VLOOKUP('intouch变量（整型） '!$A571,基本表格!$G:$Q,10,FALSE)</f>
        <v>No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</row>
    <row r="572" spans="1:55">
      <c r="A572" t="s">
        <v>5345</v>
      </c>
      <c r="B572" s="11" t="str">
        <f t="shared" si="8"/>
        <v>CHPF</v>
      </c>
      <c r="C572" s="11" t="str">
        <f>VLOOKUP('intouch变量（整型） '!$A572,基本表格!$G:$Q,2,FALSE)</f>
        <v>2144+P6-M2 木片筛废料皮带运输机 电机控制 左跑偏检测时间</v>
      </c>
      <c r="D572" t="s">
        <v>154</v>
      </c>
      <c r="E572" t="s">
        <v>154</v>
      </c>
      <c r="F572">
        <v>0</v>
      </c>
      <c r="G572" t="s">
        <v>154</v>
      </c>
      <c r="H572" t="s">
        <v>154</v>
      </c>
      <c r="I572">
        <v>0</v>
      </c>
      <c r="J572">
        <v>0</v>
      </c>
      <c r="L572">
        <v>0</v>
      </c>
      <c r="M572">
        <v>-32768</v>
      </c>
      <c r="N572">
        <v>32767</v>
      </c>
      <c r="O572">
        <v>0</v>
      </c>
      <c r="P572">
        <v>0</v>
      </c>
      <c r="Q572" t="s">
        <v>155</v>
      </c>
      <c r="R572">
        <v>0</v>
      </c>
      <c r="S572">
        <v>1</v>
      </c>
      <c r="T572" t="s">
        <v>155</v>
      </c>
      <c r="U572">
        <v>0</v>
      </c>
      <c r="V572">
        <v>1</v>
      </c>
      <c r="W572" t="s">
        <v>155</v>
      </c>
      <c r="X572">
        <v>0</v>
      </c>
      <c r="Y572">
        <v>1</v>
      </c>
      <c r="Z572" t="s">
        <v>155</v>
      </c>
      <c r="AA572">
        <v>0</v>
      </c>
      <c r="AB572">
        <v>1</v>
      </c>
      <c r="AC572" t="s">
        <v>155</v>
      </c>
      <c r="AD572">
        <v>0</v>
      </c>
      <c r="AE572">
        <v>1</v>
      </c>
      <c r="AF572" t="s">
        <v>155</v>
      </c>
      <c r="AG572">
        <v>0</v>
      </c>
      <c r="AH572">
        <v>1</v>
      </c>
      <c r="AI572">
        <v>0</v>
      </c>
      <c r="AJ572" t="s">
        <v>155</v>
      </c>
      <c r="AK572">
        <v>0</v>
      </c>
      <c r="AL572">
        <v>1</v>
      </c>
      <c r="AM572" t="s">
        <v>4774</v>
      </c>
      <c r="AN572">
        <v>-32768</v>
      </c>
      <c r="AO572">
        <v>32767</v>
      </c>
      <c r="AP572" t="s">
        <v>4775</v>
      </c>
      <c r="AQ572" t="s">
        <v>157</v>
      </c>
      <c r="AR572" t="s">
        <v>158</v>
      </c>
      <c r="AS572" t="str">
        <f>VLOOKUP('intouch变量（整型） '!$A572,基本表格!$G:$Q,3,FALSE)</f>
        <v>DB100,INT3610</v>
      </c>
      <c r="AT572" t="str">
        <f>VLOOKUP('intouch变量（整型） '!$A572,基本表格!$G:$Q,10,FALSE)</f>
        <v>No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</row>
    <row r="573" spans="1:55">
      <c r="A573" t="s">
        <v>5346</v>
      </c>
      <c r="B573" s="11" t="str">
        <f t="shared" si="8"/>
        <v>CHPF</v>
      </c>
      <c r="C573" s="11" t="str">
        <f>VLOOKUP('intouch变量（整型） '!$A573,基本表格!$G:$Q,2,FALSE)</f>
        <v>2144+P6-M2 木片筛废料皮带运输机 电机控制 右跑偏检测时间</v>
      </c>
      <c r="D573" t="s">
        <v>154</v>
      </c>
      <c r="E573" t="s">
        <v>154</v>
      </c>
      <c r="F573">
        <v>0</v>
      </c>
      <c r="G573" t="s">
        <v>154</v>
      </c>
      <c r="H573" t="s">
        <v>154</v>
      </c>
      <c r="I573">
        <v>0</v>
      </c>
      <c r="J573">
        <v>0</v>
      </c>
      <c r="L573">
        <v>0</v>
      </c>
      <c r="M573">
        <v>-32768</v>
      </c>
      <c r="N573">
        <v>32767</v>
      </c>
      <c r="O573">
        <v>0</v>
      </c>
      <c r="P573">
        <v>0</v>
      </c>
      <c r="Q573" t="s">
        <v>155</v>
      </c>
      <c r="R573">
        <v>0</v>
      </c>
      <c r="S573">
        <v>1</v>
      </c>
      <c r="T573" t="s">
        <v>155</v>
      </c>
      <c r="U573">
        <v>0</v>
      </c>
      <c r="V573">
        <v>1</v>
      </c>
      <c r="W573" t="s">
        <v>155</v>
      </c>
      <c r="X573">
        <v>0</v>
      </c>
      <c r="Y573">
        <v>1</v>
      </c>
      <c r="Z573" t="s">
        <v>155</v>
      </c>
      <c r="AA573">
        <v>0</v>
      </c>
      <c r="AB573">
        <v>1</v>
      </c>
      <c r="AC573" t="s">
        <v>155</v>
      </c>
      <c r="AD573">
        <v>0</v>
      </c>
      <c r="AE573">
        <v>1</v>
      </c>
      <c r="AF573" t="s">
        <v>155</v>
      </c>
      <c r="AG573">
        <v>0</v>
      </c>
      <c r="AH573">
        <v>1</v>
      </c>
      <c r="AI573">
        <v>0</v>
      </c>
      <c r="AJ573" t="s">
        <v>155</v>
      </c>
      <c r="AK573">
        <v>0</v>
      </c>
      <c r="AL573">
        <v>1</v>
      </c>
      <c r="AM573" t="s">
        <v>4774</v>
      </c>
      <c r="AN573">
        <v>-32768</v>
      </c>
      <c r="AO573">
        <v>32767</v>
      </c>
      <c r="AP573" t="s">
        <v>4775</v>
      </c>
      <c r="AQ573" t="s">
        <v>157</v>
      </c>
      <c r="AR573" t="s">
        <v>158</v>
      </c>
      <c r="AS573" t="str">
        <f>VLOOKUP('intouch变量（整型） '!$A573,基本表格!$G:$Q,3,FALSE)</f>
        <v>DB100,INT3614</v>
      </c>
      <c r="AT573" t="str">
        <f>VLOOKUP('intouch变量（整型） '!$A573,基本表格!$G:$Q,10,FALSE)</f>
        <v>No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</row>
    <row r="574" spans="1:55">
      <c r="A574" t="s">
        <v>5347</v>
      </c>
      <c r="B574" s="11" t="str">
        <f t="shared" si="8"/>
        <v>CHPF</v>
      </c>
      <c r="C574" s="11" t="str">
        <f>VLOOKUP('intouch变量（整型） '!$A574,基本表格!$G:$Q,2,FALSE)</f>
        <v>2144+P6-M2 木片筛废料皮带运输机 电机控制 联动启动延时</v>
      </c>
      <c r="D574" t="s">
        <v>154</v>
      </c>
      <c r="E574" t="s">
        <v>154</v>
      </c>
      <c r="F574">
        <v>0</v>
      </c>
      <c r="G574" t="s">
        <v>154</v>
      </c>
      <c r="H574" t="s">
        <v>154</v>
      </c>
      <c r="I574">
        <v>0</v>
      </c>
      <c r="J574">
        <v>0</v>
      </c>
      <c r="L574">
        <v>0</v>
      </c>
      <c r="M574">
        <v>-32768</v>
      </c>
      <c r="N574">
        <v>32767</v>
      </c>
      <c r="O574">
        <v>0</v>
      </c>
      <c r="P574">
        <v>0</v>
      </c>
      <c r="Q574" t="s">
        <v>155</v>
      </c>
      <c r="R574">
        <v>0</v>
      </c>
      <c r="S574">
        <v>1</v>
      </c>
      <c r="T574" t="s">
        <v>155</v>
      </c>
      <c r="U574">
        <v>0</v>
      </c>
      <c r="V574">
        <v>1</v>
      </c>
      <c r="W574" t="s">
        <v>155</v>
      </c>
      <c r="X574">
        <v>0</v>
      </c>
      <c r="Y574">
        <v>1</v>
      </c>
      <c r="Z574" t="s">
        <v>155</v>
      </c>
      <c r="AA574">
        <v>0</v>
      </c>
      <c r="AB574">
        <v>1</v>
      </c>
      <c r="AC574" t="s">
        <v>155</v>
      </c>
      <c r="AD574">
        <v>0</v>
      </c>
      <c r="AE574">
        <v>1</v>
      </c>
      <c r="AF574" t="s">
        <v>155</v>
      </c>
      <c r="AG574">
        <v>0</v>
      </c>
      <c r="AH574">
        <v>1</v>
      </c>
      <c r="AI574">
        <v>0</v>
      </c>
      <c r="AJ574" t="s">
        <v>155</v>
      </c>
      <c r="AK574">
        <v>0</v>
      </c>
      <c r="AL574">
        <v>1</v>
      </c>
      <c r="AM574" t="s">
        <v>4774</v>
      </c>
      <c r="AN574">
        <v>-32768</v>
      </c>
      <c r="AO574">
        <v>32767</v>
      </c>
      <c r="AP574" t="s">
        <v>4775</v>
      </c>
      <c r="AQ574" t="s">
        <v>157</v>
      </c>
      <c r="AR574" t="s">
        <v>158</v>
      </c>
      <c r="AS574" t="str">
        <f>VLOOKUP('intouch变量（整型） '!$A574,基本表格!$G:$Q,3,FALSE)</f>
        <v>DB100,INT3618</v>
      </c>
      <c r="AT574" t="str">
        <f>VLOOKUP('intouch变量（整型） '!$A574,基本表格!$G:$Q,10,FALSE)</f>
        <v>No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</row>
    <row r="575" spans="1:55">
      <c r="A575" t="s">
        <v>5348</v>
      </c>
      <c r="B575" s="11" t="str">
        <f t="shared" si="8"/>
        <v>CHPF</v>
      </c>
      <c r="C575" s="11" t="str">
        <f>VLOOKUP('intouch变量（整型） '!$A575,基本表格!$G:$Q,2,FALSE)</f>
        <v>2144+P6-M2 木片筛废料皮带运输机 电机控制 起动转换时间 秒</v>
      </c>
      <c r="D575" t="s">
        <v>154</v>
      </c>
      <c r="E575" t="s">
        <v>154</v>
      </c>
      <c r="F575">
        <v>0</v>
      </c>
      <c r="G575" t="s">
        <v>154</v>
      </c>
      <c r="H575" t="s">
        <v>154</v>
      </c>
      <c r="I575">
        <v>0</v>
      </c>
      <c r="J575">
        <v>0</v>
      </c>
      <c r="L575">
        <v>0</v>
      </c>
      <c r="M575">
        <v>-32768</v>
      </c>
      <c r="N575">
        <v>32767</v>
      </c>
      <c r="O575">
        <v>0</v>
      </c>
      <c r="P575">
        <v>0</v>
      </c>
      <c r="Q575" t="s">
        <v>155</v>
      </c>
      <c r="R575">
        <v>0</v>
      </c>
      <c r="S575">
        <v>1</v>
      </c>
      <c r="T575" t="s">
        <v>155</v>
      </c>
      <c r="U575">
        <v>0</v>
      </c>
      <c r="V575">
        <v>1</v>
      </c>
      <c r="W575" t="s">
        <v>155</v>
      </c>
      <c r="X575">
        <v>0</v>
      </c>
      <c r="Y575">
        <v>1</v>
      </c>
      <c r="Z575" t="s">
        <v>155</v>
      </c>
      <c r="AA575">
        <v>0</v>
      </c>
      <c r="AB575">
        <v>1</v>
      </c>
      <c r="AC575" t="s">
        <v>155</v>
      </c>
      <c r="AD575">
        <v>0</v>
      </c>
      <c r="AE575">
        <v>1</v>
      </c>
      <c r="AF575" t="s">
        <v>155</v>
      </c>
      <c r="AG575">
        <v>0</v>
      </c>
      <c r="AH575">
        <v>1</v>
      </c>
      <c r="AI575">
        <v>0</v>
      </c>
      <c r="AJ575" t="s">
        <v>155</v>
      </c>
      <c r="AK575">
        <v>0</v>
      </c>
      <c r="AL575">
        <v>1</v>
      </c>
      <c r="AM575" t="s">
        <v>4774</v>
      </c>
      <c r="AN575">
        <v>-32768</v>
      </c>
      <c r="AO575">
        <v>32767</v>
      </c>
      <c r="AP575" t="s">
        <v>4775</v>
      </c>
      <c r="AQ575" t="s">
        <v>157</v>
      </c>
      <c r="AR575" t="s">
        <v>158</v>
      </c>
      <c r="AS575" t="str">
        <f>VLOOKUP('intouch变量（整型） '!$A575,基本表格!$G:$Q,3,FALSE)</f>
        <v>DB100,INT3620</v>
      </c>
      <c r="AT575" t="str">
        <f>VLOOKUP('intouch变量（整型） '!$A575,基本表格!$G:$Q,10,FALSE)</f>
        <v>No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</row>
    <row r="576" spans="1:55">
      <c r="A576" t="s">
        <v>5349</v>
      </c>
      <c r="B576" s="11" t="str">
        <f t="shared" si="8"/>
        <v>CHPF</v>
      </c>
      <c r="C576" s="11" t="str">
        <f>VLOOKUP('intouch变量（整型） '!$A576,基本表格!$G:$Q,2,FALSE)</f>
        <v>2144+P6-M2 木片筛废料皮带运输机 给定频率 实际内码</v>
      </c>
      <c r="D576" t="s">
        <v>154</v>
      </c>
      <c r="E576" t="s">
        <v>154</v>
      </c>
      <c r="F576">
        <v>0</v>
      </c>
      <c r="G576" t="s">
        <v>154</v>
      </c>
      <c r="H576" t="s">
        <v>154</v>
      </c>
      <c r="I576">
        <v>0</v>
      </c>
      <c r="J576">
        <v>0</v>
      </c>
      <c r="L576">
        <v>0</v>
      </c>
      <c r="M576">
        <v>-32768</v>
      </c>
      <c r="N576">
        <v>32767</v>
      </c>
      <c r="O576">
        <v>0</v>
      </c>
      <c r="P576">
        <v>0</v>
      </c>
      <c r="Q576" t="s">
        <v>155</v>
      </c>
      <c r="R576">
        <v>0</v>
      </c>
      <c r="S576">
        <v>1</v>
      </c>
      <c r="T576" t="s">
        <v>155</v>
      </c>
      <c r="U576">
        <v>0</v>
      </c>
      <c r="V576">
        <v>1</v>
      </c>
      <c r="W576" t="s">
        <v>155</v>
      </c>
      <c r="X576">
        <v>0</v>
      </c>
      <c r="Y576">
        <v>1</v>
      </c>
      <c r="Z576" t="s">
        <v>155</v>
      </c>
      <c r="AA576">
        <v>0</v>
      </c>
      <c r="AB576">
        <v>1</v>
      </c>
      <c r="AC576" t="s">
        <v>155</v>
      </c>
      <c r="AD576">
        <v>0</v>
      </c>
      <c r="AE576">
        <v>1</v>
      </c>
      <c r="AF576" t="s">
        <v>155</v>
      </c>
      <c r="AG576">
        <v>0</v>
      </c>
      <c r="AH576">
        <v>1</v>
      </c>
      <c r="AI576">
        <v>0</v>
      </c>
      <c r="AJ576" t="s">
        <v>155</v>
      </c>
      <c r="AK576">
        <v>0</v>
      </c>
      <c r="AL576">
        <v>1</v>
      </c>
      <c r="AM576" t="s">
        <v>4774</v>
      </c>
      <c r="AN576">
        <v>-32768</v>
      </c>
      <c r="AO576">
        <v>32767</v>
      </c>
      <c r="AP576" t="s">
        <v>4775</v>
      </c>
      <c r="AQ576" t="s">
        <v>157</v>
      </c>
      <c r="AR576" t="s">
        <v>158</v>
      </c>
      <c r="AS576" t="str">
        <f>VLOOKUP('intouch变量（整型） '!$A576,基本表格!$G:$Q,3,FALSE)</f>
        <v>DB100,INT3652</v>
      </c>
      <c r="AT576" t="str">
        <f>VLOOKUP('intouch变量（整型） '!$A576,基本表格!$G:$Q,10,FALSE)</f>
        <v>Yes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</row>
    <row r="577" spans="1:55">
      <c r="A577" t="s">
        <v>5350</v>
      </c>
      <c r="B577" s="11" t="str">
        <f t="shared" si="8"/>
        <v>CHPF</v>
      </c>
      <c r="C577" s="11" t="str">
        <f>VLOOKUP('intouch变量（整型） '!$A577,基本表格!$G:$Q,2,FALSE)</f>
        <v>2144+P6-M2 木片筛废料皮带运输机 反馈频率 实际内码</v>
      </c>
      <c r="D577" t="s">
        <v>154</v>
      </c>
      <c r="E577" t="s">
        <v>154</v>
      </c>
      <c r="F577">
        <v>0</v>
      </c>
      <c r="G577" t="s">
        <v>154</v>
      </c>
      <c r="H577" t="s">
        <v>154</v>
      </c>
      <c r="I577">
        <v>0</v>
      </c>
      <c r="J577">
        <v>0</v>
      </c>
      <c r="L577">
        <v>0</v>
      </c>
      <c r="M577">
        <v>-32768</v>
      </c>
      <c r="N577">
        <v>32767</v>
      </c>
      <c r="O577">
        <v>0</v>
      </c>
      <c r="P577">
        <v>0</v>
      </c>
      <c r="Q577" t="s">
        <v>155</v>
      </c>
      <c r="R577">
        <v>0</v>
      </c>
      <c r="S577">
        <v>1</v>
      </c>
      <c r="T577" t="s">
        <v>155</v>
      </c>
      <c r="U577">
        <v>0</v>
      </c>
      <c r="V577">
        <v>1</v>
      </c>
      <c r="W577" t="s">
        <v>155</v>
      </c>
      <c r="X577">
        <v>0</v>
      </c>
      <c r="Y577">
        <v>1</v>
      </c>
      <c r="Z577" t="s">
        <v>155</v>
      </c>
      <c r="AA577">
        <v>0</v>
      </c>
      <c r="AB577">
        <v>1</v>
      </c>
      <c r="AC577" t="s">
        <v>155</v>
      </c>
      <c r="AD577">
        <v>0</v>
      </c>
      <c r="AE577">
        <v>1</v>
      </c>
      <c r="AF577" t="s">
        <v>155</v>
      </c>
      <c r="AG577">
        <v>0</v>
      </c>
      <c r="AH577">
        <v>1</v>
      </c>
      <c r="AI577">
        <v>0</v>
      </c>
      <c r="AJ577" t="s">
        <v>155</v>
      </c>
      <c r="AK577">
        <v>0</v>
      </c>
      <c r="AL577">
        <v>1</v>
      </c>
      <c r="AM577" t="s">
        <v>4774</v>
      </c>
      <c r="AN577">
        <v>-32768</v>
      </c>
      <c r="AO577">
        <v>32767</v>
      </c>
      <c r="AP577" t="s">
        <v>4775</v>
      </c>
      <c r="AQ577" t="s">
        <v>157</v>
      </c>
      <c r="AR577" t="s">
        <v>158</v>
      </c>
      <c r="AS577" t="str">
        <f>VLOOKUP('intouch变量（整型） '!$A577,基本表格!$G:$Q,3,FALSE)</f>
        <v>DB100,INT3702</v>
      </c>
      <c r="AT577" t="str">
        <f>VLOOKUP('intouch变量（整型） '!$A577,基本表格!$G:$Q,10,FALSE)</f>
        <v>Yes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</row>
    <row r="578" spans="1:55">
      <c r="A578" t="s">
        <v>5351</v>
      </c>
      <c r="B578" s="11" t="str">
        <f t="shared" si="8"/>
        <v>CHPF</v>
      </c>
      <c r="C578" s="11" t="str">
        <f>VLOOKUP('intouch变量（整型） '!$A578,基本表格!$G:$Q,2,FALSE)</f>
        <v>2144+P6-M2 木片筛废料皮带运输机 变频器通讯 警告</v>
      </c>
      <c r="D578" t="s">
        <v>154</v>
      </c>
      <c r="E578" t="s">
        <v>154</v>
      </c>
      <c r="F578">
        <v>0</v>
      </c>
      <c r="G578" t="s">
        <v>154</v>
      </c>
      <c r="H578" t="s">
        <v>154</v>
      </c>
      <c r="I578">
        <v>0</v>
      </c>
      <c r="J578">
        <v>0</v>
      </c>
      <c r="L578">
        <v>0</v>
      </c>
      <c r="M578">
        <v>-32768</v>
      </c>
      <c r="N578">
        <v>32767</v>
      </c>
      <c r="O578">
        <v>0</v>
      </c>
      <c r="P578">
        <v>0</v>
      </c>
      <c r="Q578" t="s">
        <v>155</v>
      </c>
      <c r="R578">
        <v>0</v>
      </c>
      <c r="S578">
        <v>1</v>
      </c>
      <c r="T578" t="s">
        <v>155</v>
      </c>
      <c r="U578">
        <v>0</v>
      </c>
      <c r="V578">
        <v>1</v>
      </c>
      <c r="W578" t="s">
        <v>155</v>
      </c>
      <c r="X578">
        <v>0</v>
      </c>
      <c r="Y578">
        <v>1</v>
      </c>
      <c r="Z578" t="s">
        <v>155</v>
      </c>
      <c r="AA578">
        <v>0</v>
      </c>
      <c r="AB578">
        <v>1</v>
      </c>
      <c r="AC578" t="s">
        <v>155</v>
      </c>
      <c r="AD578">
        <v>0</v>
      </c>
      <c r="AE578">
        <v>1</v>
      </c>
      <c r="AF578" t="s">
        <v>155</v>
      </c>
      <c r="AG578">
        <v>0</v>
      </c>
      <c r="AH578">
        <v>1</v>
      </c>
      <c r="AI578">
        <v>0</v>
      </c>
      <c r="AJ578" t="s">
        <v>155</v>
      </c>
      <c r="AK578">
        <v>0</v>
      </c>
      <c r="AL578">
        <v>1</v>
      </c>
      <c r="AM578" t="s">
        <v>4774</v>
      </c>
      <c r="AN578">
        <v>-32768</v>
      </c>
      <c r="AO578">
        <v>32767</v>
      </c>
      <c r="AP578" t="s">
        <v>4775</v>
      </c>
      <c r="AQ578" t="s">
        <v>157</v>
      </c>
      <c r="AR578" t="s">
        <v>158</v>
      </c>
      <c r="AS578" t="str">
        <f>VLOOKUP('intouch变量（整型） '!$A578,基本表格!$G:$Q,3,FALSE)</f>
        <v>DB100,INT3752</v>
      </c>
      <c r="AT578" t="str">
        <f>VLOOKUP('intouch变量（整型） '!$A578,基本表格!$G:$Q,10,FALSE)</f>
        <v>Yes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</row>
    <row r="579" spans="1:55">
      <c r="A579" t="s">
        <v>5352</v>
      </c>
      <c r="B579" s="11" t="str">
        <f t="shared" si="8"/>
        <v>CHPF</v>
      </c>
      <c r="C579" s="11" t="str">
        <f>VLOOKUP('intouch变量（整型） '!$A579,基本表格!$G:$Q,2,FALSE)</f>
        <v>2144+P6-M2 木片筛废料皮带运输机 变频器通讯 报警代码</v>
      </c>
      <c r="D579" t="s">
        <v>154</v>
      </c>
      <c r="E579" t="s">
        <v>154</v>
      </c>
      <c r="F579">
        <v>0</v>
      </c>
      <c r="G579" t="s">
        <v>154</v>
      </c>
      <c r="H579" t="s">
        <v>154</v>
      </c>
      <c r="I579">
        <v>0</v>
      </c>
      <c r="J579">
        <v>0</v>
      </c>
      <c r="L579">
        <v>0</v>
      </c>
      <c r="M579">
        <v>-32768</v>
      </c>
      <c r="N579">
        <v>32767</v>
      </c>
      <c r="O579">
        <v>0</v>
      </c>
      <c r="P579">
        <v>0</v>
      </c>
      <c r="Q579" t="s">
        <v>155</v>
      </c>
      <c r="R579">
        <v>0</v>
      </c>
      <c r="S579">
        <v>1</v>
      </c>
      <c r="T579" t="s">
        <v>155</v>
      </c>
      <c r="U579">
        <v>0</v>
      </c>
      <c r="V579">
        <v>1</v>
      </c>
      <c r="W579" t="s">
        <v>155</v>
      </c>
      <c r="X579">
        <v>0</v>
      </c>
      <c r="Y579">
        <v>1</v>
      </c>
      <c r="Z579" t="s">
        <v>155</v>
      </c>
      <c r="AA579">
        <v>0</v>
      </c>
      <c r="AB579">
        <v>1</v>
      </c>
      <c r="AC579" t="s">
        <v>155</v>
      </c>
      <c r="AD579">
        <v>0</v>
      </c>
      <c r="AE579">
        <v>1</v>
      </c>
      <c r="AF579" t="s">
        <v>155</v>
      </c>
      <c r="AG579">
        <v>0</v>
      </c>
      <c r="AH579">
        <v>1</v>
      </c>
      <c r="AI579">
        <v>0</v>
      </c>
      <c r="AJ579" t="s">
        <v>155</v>
      </c>
      <c r="AK579">
        <v>0</v>
      </c>
      <c r="AL579">
        <v>1</v>
      </c>
      <c r="AM579" t="s">
        <v>4774</v>
      </c>
      <c r="AN579">
        <v>-32768</v>
      </c>
      <c r="AO579">
        <v>32767</v>
      </c>
      <c r="AP579" t="s">
        <v>4775</v>
      </c>
      <c r="AQ579" t="s">
        <v>157</v>
      </c>
      <c r="AR579" t="s">
        <v>158</v>
      </c>
      <c r="AS579" t="str">
        <f>VLOOKUP('intouch变量（整型） '!$A579,基本表格!$G:$Q,3,FALSE)</f>
        <v>DB100,INT3754</v>
      </c>
      <c r="AT579" t="str">
        <f>VLOOKUP('intouch变量（整型） '!$A579,基本表格!$G:$Q,10,FALSE)</f>
        <v>Yes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</row>
    <row r="580" spans="1:55">
      <c r="A580" t="s">
        <v>5353</v>
      </c>
      <c r="B580" s="11" t="str">
        <f t="shared" ref="B580:B643" si="9">LEFT(A580,4)</f>
        <v>CHPF</v>
      </c>
      <c r="C580" s="11" t="str">
        <f>VLOOKUP('intouch变量（整型） '!$A580,基本表格!$G:$Q,2,FALSE)</f>
        <v>2144+P6-M2 木片筛废料皮带运输机 反馈转速 实际内码</v>
      </c>
      <c r="D580" t="s">
        <v>154</v>
      </c>
      <c r="E580" t="s">
        <v>154</v>
      </c>
      <c r="F580">
        <v>0</v>
      </c>
      <c r="G580" t="s">
        <v>154</v>
      </c>
      <c r="H580" t="s">
        <v>154</v>
      </c>
      <c r="I580">
        <v>0</v>
      </c>
      <c r="J580">
        <v>0</v>
      </c>
      <c r="L580">
        <v>0</v>
      </c>
      <c r="M580">
        <v>-32768</v>
      </c>
      <c r="N580">
        <v>32767</v>
      </c>
      <c r="O580">
        <v>0</v>
      </c>
      <c r="P580">
        <v>0</v>
      </c>
      <c r="Q580" t="s">
        <v>155</v>
      </c>
      <c r="R580">
        <v>0</v>
      </c>
      <c r="S580">
        <v>1</v>
      </c>
      <c r="T580" t="s">
        <v>155</v>
      </c>
      <c r="U580">
        <v>0</v>
      </c>
      <c r="V580">
        <v>1</v>
      </c>
      <c r="W580" t="s">
        <v>155</v>
      </c>
      <c r="X580">
        <v>0</v>
      </c>
      <c r="Y580">
        <v>1</v>
      </c>
      <c r="Z580" t="s">
        <v>155</v>
      </c>
      <c r="AA580">
        <v>0</v>
      </c>
      <c r="AB580">
        <v>1</v>
      </c>
      <c r="AC580" t="s">
        <v>155</v>
      </c>
      <c r="AD580">
        <v>0</v>
      </c>
      <c r="AE580">
        <v>1</v>
      </c>
      <c r="AF580" t="s">
        <v>155</v>
      </c>
      <c r="AG580">
        <v>0</v>
      </c>
      <c r="AH580">
        <v>1</v>
      </c>
      <c r="AI580">
        <v>0</v>
      </c>
      <c r="AJ580" t="s">
        <v>155</v>
      </c>
      <c r="AK580">
        <v>0</v>
      </c>
      <c r="AL580">
        <v>1</v>
      </c>
      <c r="AM580" t="s">
        <v>4774</v>
      </c>
      <c r="AN580">
        <v>-32768</v>
      </c>
      <c r="AO580">
        <v>32767</v>
      </c>
      <c r="AP580" t="s">
        <v>4775</v>
      </c>
      <c r="AQ580" t="s">
        <v>157</v>
      </c>
      <c r="AR580" t="s">
        <v>158</v>
      </c>
      <c r="AS580" t="str">
        <f>VLOOKUP('intouch变量（整型） '!$A580,基本表格!$G:$Q,3,FALSE)</f>
        <v>DB100,INT3802</v>
      </c>
      <c r="AT580" t="str">
        <f>VLOOKUP('intouch变量（整型） '!$A580,基本表格!$G:$Q,10,FALSE)</f>
        <v>Yes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</row>
    <row r="581" spans="1:55">
      <c r="A581" t="s">
        <v>5354</v>
      </c>
      <c r="B581" s="11" t="str">
        <f t="shared" si="9"/>
        <v>CHPF</v>
      </c>
      <c r="C581" s="11" t="str">
        <f>VLOOKUP('intouch变量（整型） '!$A581,基本表格!$G:$Q,2,FALSE)</f>
        <v>2144+P6-M2 木片筛废料皮带运输机 反馈电流 实际内码</v>
      </c>
      <c r="D581" t="s">
        <v>154</v>
      </c>
      <c r="E581" t="s">
        <v>154</v>
      </c>
      <c r="F581">
        <v>0</v>
      </c>
      <c r="G581" t="s">
        <v>154</v>
      </c>
      <c r="H581" t="s">
        <v>154</v>
      </c>
      <c r="I581">
        <v>0</v>
      </c>
      <c r="J581">
        <v>0</v>
      </c>
      <c r="L581">
        <v>0</v>
      </c>
      <c r="M581">
        <v>-32768</v>
      </c>
      <c r="N581">
        <v>32767</v>
      </c>
      <c r="O581">
        <v>0</v>
      </c>
      <c r="P581">
        <v>0</v>
      </c>
      <c r="Q581" t="s">
        <v>155</v>
      </c>
      <c r="R581">
        <v>0</v>
      </c>
      <c r="S581">
        <v>1</v>
      </c>
      <c r="T581" t="s">
        <v>155</v>
      </c>
      <c r="U581">
        <v>0</v>
      </c>
      <c r="V581">
        <v>1</v>
      </c>
      <c r="W581" t="s">
        <v>155</v>
      </c>
      <c r="X581">
        <v>0</v>
      </c>
      <c r="Y581">
        <v>1</v>
      </c>
      <c r="Z581" t="s">
        <v>155</v>
      </c>
      <c r="AA581">
        <v>0</v>
      </c>
      <c r="AB581">
        <v>1</v>
      </c>
      <c r="AC581" t="s">
        <v>155</v>
      </c>
      <c r="AD581">
        <v>0</v>
      </c>
      <c r="AE581">
        <v>1</v>
      </c>
      <c r="AF581" t="s">
        <v>155</v>
      </c>
      <c r="AG581">
        <v>0</v>
      </c>
      <c r="AH581">
        <v>1</v>
      </c>
      <c r="AI581">
        <v>0</v>
      </c>
      <c r="AJ581" t="s">
        <v>155</v>
      </c>
      <c r="AK581">
        <v>0</v>
      </c>
      <c r="AL581">
        <v>1</v>
      </c>
      <c r="AM581" t="s">
        <v>4774</v>
      </c>
      <c r="AN581">
        <v>-32768</v>
      </c>
      <c r="AO581">
        <v>32767</v>
      </c>
      <c r="AP581" t="s">
        <v>4775</v>
      </c>
      <c r="AQ581" t="s">
        <v>157</v>
      </c>
      <c r="AR581" t="s">
        <v>158</v>
      </c>
      <c r="AS581" t="str">
        <f>VLOOKUP('intouch变量（整型） '!$A581,基本表格!$G:$Q,3,FALSE)</f>
        <v>DB100,INT3852</v>
      </c>
      <c r="AT581" t="str">
        <f>VLOOKUP('intouch变量（整型） '!$A581,基本表格!$G:$Q,10,FALSE)</f>
        <v>Yes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</row>
    <row r="582" spans="1:55">
      <c r="A582" t="s">
        <v>5355</v>
      </c>
      <c r="B582" s="11" t="str">
        <f t="shared" si="9"/>
        <v>CHPF</v>
      </c>
      <c r="C582" s="11" t="str">
        <f>VLOOKUP('intouch变量（整型） '!$A582,基本表格!$G:$Q,2,FALSE)</f>
        <v>1125.1+P4-M1 备料长废料皮带运输机 电机控制 断链超时时间 秒</v>
      </c>
      <c r="D582" t="s">
        <v>154</v>
      </c>
      <c r="E582" t="s">
        <v>154</v>
      </c>
      <c r="F582">
        <v>0</v>
      </c>
      <c r="G582" t="s">
        <v>154</v>
      </c>
      <c r="H582" t="s">
        <v>154</v>
      </c>
      <c r="I582">
        <v>0</v>
      </c>
      <c r="J582">
        <v>0</v>
      </c>
      <c r="L582">
        <v>0</v>
      </c>
      <c r="M582">
        <v>-32768</v>
      </c>
      <c r="N582">
        <v>32767</v>
      </c>
      <c r="O582">
        <v>0</v>
      </c>
      <c r="P582">
        <v>0</v>
      </c>
      <c r="Q582" t="s">
        <v>155</v>
      </c>
      <c r="R582">
        <v>0</v>
      </c>
      <c r="S582">
        <v>1</v>
      </c>
      <c r="T582" t="s">
        <v>155</v>
      </c>
      <c r="U582">
        <v>0</v>
      </c>
      <c r="V582">
        <v>1</v>
      </c>
      <c r="W582" t="s">
        <v>155</v>
      </c>
      <c r="X582">
        <v>0</v>
      </c>
      <c r="Y582">
        <v>1</v>
      </c>
      <c r="Z582" t="s">
        <v>155</v>
      </c>
      <c r="AA582">
        <v>0</v>
      </c>
      <c r="AB582">
        <v>1</v>
      </c>
      <c r="AC582" t="s">
        <v>155</v>
      </c>
      <c r="AD582">
        <v>0</v>
      </c>
      <c r="AE582">
        <v>1</v>
      </c>
      <c r="AF582" t="s">
        <v>155</v>
      </c>
      <c r="AG582">
        <v>0</v>
      </c>
      <c r="AH582">
        <v>1</v>
      </c>
      <c r="AI582">
        <v>0</v>
      </c>
      <c r="AJ582" t="s">
        <v>155</v>
      </c>
      <c r="AK582">
        <v>0</v>
      </c>
      <c r="AL582">
        <v>1</v>
      </c>
      <c r="AM582" t="s">
        <v>4774</v>
      </c>
      <c r="AN582">
        <v>-32768</v>
      </c>
      <c r="AO582">
        <v>32767</v>
      </c>
      <c r="AP582" t="s">
        <v>4775</v>
      </c>
      <c r="AQ582" t="s">
        <v>157</v>
      </c>
      <c r="AR582" t="s">
        <v>158</v>
      </c>
      <c r="AS582" t="str">
        <f>VLOOKUP('intouch变量（整型） '!$A582,基本表格!$G:$Q,3,FALSE)</f>
        <v>DB100,INT3904</v>
      </c>
      <c r="AT582" t="str">
        <f>VLOOKUP('intouch变量（整型） '!$A582,基本表格!$G:$Q,10,FALSE)</f>
        <v>No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</row>
    <row r="583" spans="1:55">
      <c r="A583" t="s">
        <v>5356</v>
      </c>
      <c r="B583" s="11" t="str">
        <f t="shared" si="9"/>
        <v>CHPF</v>
      </c>
      <c r="C583" s="11" t="str">
        <f>VLOOKUP('intouch变量（整型） '!$A583,基本表格!$G:$Q,2,FALSE)</f>
        <v>1125.1+P4-M1 备料长废料皮带运输机 电机控制 堵料检测时间 秒</v>
      </c>
      <c r="D583" t="s">
        <v>154</v>
      </c>
      <c r="E583" t="s">
        <v>154</v>
      </c>
      <c r="F583">
        <v>0</v>
      </c>
      <c r="G583" t="s">
        <v>154</v>
      </c>
      <c r="H583" t="s">
        <v>154</v>
      </c>
      <c r="I583">
        <v>0</v>
      </c>
      <c r="J583">
        <v>0</v>
      </c>
      <c r="L583">
        <v>0</v>
      </c>
      <c r="M583">
        <v>-32768</v>
      </c>
      <c r="N583">
        <v>32767</v>
      </c>
      <c r="O583">
        <v>0</v>
      </c>
      <c r="P583">
        <v>0</v>
      </c>
      <c r="Q583" t="s">
        <v>155</v>
      </c>
      <c r="R583">
        <v>0</v>
      </c>
      <c r="S583">
        <v>1</v>
      </c>
      <c r="T583" t="s">
        <v>155</v>
      </c>
      <c r="U583">
        <v>0</v>
      </c>
      <c r="V583">
        <v>1</v>
      </c>
      <c r="W583" t="s">
        <v>155</v>
      </c>
      <c r="X583">
        <v>0</v>
      </c>
      <c r="Y583">
        <v>1</v>
      </c>
      <c r="Z583" t="s">
        <v>155</v>
      </c>
      <c r="AA583">
        <v>0</v>
      </c>
      <c r="AB583">
        <v>1</v>
      </c>
      <c r="AC583" t="s">
        <v>155</v>
      </c>
      <c r="AD583">
        <v>0</v>
      </c>
      <c r="AE583">
        <v>1</v>
      </c>
      <c r="AF583" t="s">
        <v>155</v>
      </c>
      <c r="AG583">
        <v>0</v>
      </c>
      <c r="AH583">
        <v>1</v>
      </c>
      <c r="AI583">
        <v>0</v>
      </c>
      <c r="AJ583" t="s">
        <v>155</v>
      </c>
      <c r="AK583">
        <v>0</v>
      </c>
      <c r="AL583">
        <v>1</v>
      </c>
      <c r="AM583" t="s">
        <v>4774</v>
      </c>
      <c r="AN583">
        <v>-32768</v>
      </c>
      <c r="AO583">
        <v>32767</v>
      </c>
      <c r="AP583" t="s">
        <v>4775</v>
      </c>
      <c r="AQ583" t="s">
        <v>157</v>
      </c>
      <c r="AR583" t="s">
        <v>158</v>
      </c>
      <c r="AS583" t="str">
        <f>VLOOKUP('intouch变量（整型） '!$A583,基本表格!$G:$Q,3,FALSE)</f>
        <v>DB100,INT3906</v>
      </c>
      <c r="AT583" t="str">
        <f>VLOOKUP('intouch变量（整型） '!$A583,基本表格!$G:$Q,10,FALSE)</f>
        <v>No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</row>
    <row r="584" spans="1:55">
      <c r="A584" t="s">
        <v>5357</v>
      </c>
      <c r="B584" s="11" t="str">
        <f t="shared" si="9"/>
        <v>CHPF</v>
      </c>
      <c r="C584" s="11" t="str">
        <f>VLOOKUP('intouch变量（整型） '!$A584,基本表格!$G:$Q,2,FALSE)</f>
        <v>1125.1+P4-M1 备料长废料皮带运输机 电机控制 左跑偏检测时间</v>
      </c>
      <c r="D584" t="s">
        <v>154</v>
      </c>
      <c r="E584" t="s">
        <v>154</v>
      </c>
      <c r="F584">
        <v>0</v>
      </c>
      <c r="G584" t="s">
        <v>154</v>
      </c>
      <c r="H584" t="s">
        <v>154</v>
      </c>
      <c r="I584">
        <v>0</v>
      </c>
      <c r="J584">
        <v>0</v>
      </c>
      <c r="L584">
        <v>0</v>
      </c>
      <c r="M584">
        <v>-32768</v>
      </c>
      <c r="N584">
        <v>32767</v>
      </c>
      <c r="O584">
        <v>0</v>
      </c>
      <c r="P584">
        <v>0</v>
      </c>
      <c r="Q584" t="s">
        <v>155</v>
      </c>
      <c r="R584">
        <v>0</v>
      </c>
      <c r="S584">
        <v>1</v>
      </c>
      <c r="T584" t="s">
        <v>155</v>
      </c>
      <c r="U584">
        <v>0</v>
      </c>
      <c r="V584">
        <v>1</v>
      </c>
      <c r="W584" t="s">
        <v>155</v>
      </c>
      <c r="X584">
        <v>0</v>
      </c>
      <c r="Y584">
        <v>1</v>
      </c>
      <c r="Z584" t="s">
        <v>155</v>
      </c>
      <c r="AA584">
        <v>0</v>
      </c>
      <c r="AB584">
        <v>1</v>
      </c>
      <c r="AC584" t="s">
        <v>155</v>
      </c>
      <c r="AD584">
        <v>0</v>
      </c>
      <c r="AE584">
        <v>1</v>
      </c>
      <c r="AF584" t="s">
        <v>155</v>
      </c>
      <c r="AG584">
        <v>0</v>
      </c>
      <c r="AH584">
        <v>1</v>
      </c>
      <c r="AI584">
        <v>0</v>
      </c>
      <c r="AJ584" t="s">
        <v>155</v>
      </c>
      <c r="AK584">
        <v>0</v>
      </c>
      <c r="AL584">
        <v>1</v>
      </c>
      <c r="AM584" t="s">
        <v>4774</v>
      </c>
      <c r="AN584">
        <v>-32768</v>
      </c>
      <c r="AO584">
        <v>32767</v>
      </c>
      <c r="AP584" t="s">
        <v>4775</v>
      </c>
      <c r="AQ584" t="s">
        <v>157</v>
      </c>
      <c r="AR584" t="s">
        <v>158</v>
      </c>
      <c r="AS584" t="str">
        <f>VLOOKUP('intouch变量（整型） '!$A584,基本表格!$G:$Q,3,FALSE)</f>
        <v>DB100,INT3910</v>
      </c>
      <c r="AT584" t="str">
        <f>VLOOKUP('intouch变量（整型） '!$A584,基本表格!$G:$Q,10,FALSE)</f>
        <v>No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</row>
    <row r="585" spans="1:55">
      <c r="A585" t="s">
        <v>5358</v>
      </c>
      <c r="B585" s="11" t="str">
        <f t="shared" si="9"/>
        <v>CHPF</v>
      </c>
      <c r="C585" s="11" t="str">
        <f>VLOOKUP('intouch变量（整型） '!$A585,基本表格!$G:$Q,2,FALSE)</f>
        <v>1125.1+P4-M1 备料长废料皮带运输机 电机控制 右跑偏检测时间</v>
      </c>
      <c r="D585" t="s">
        <v>154</v>
      </c>
      <c r="E585" t="s">
        <v>154</v>
      </c>
      <c r="F585">
        <v>0</v>
      </c>
      <c r="G585" t="s">
        <v>154</v>
      </c>
      <c r="H585" t="s">
        <v>154</v>
      </c>
      <c r="I585">
        <v>0</v>
      </c>
      <c r="J585">
        <v>0</v>
      </c>
      <c r="L585">
        <v>0</v>
      </c>
      <c r="M585">
        <v>-32768</v>
      </c>
      <c r="N585">
        <v>32767</v>
      </c>
      <c r="O585">
        <v>0</v>
      </c>
      <c r="P585">
        <v>0</v>
      </c>
      <c r="Q585" t="s">
        <v>155</v>
      </c>
      <c r="R585">
        <v>0</v>
      </c>
      <c r="S585">
        <v>1</v>
      </c>
      <c r="T585" t="s">
        <v>155</v>
      </c>
      <c r="U585">
        <v>0</v>
      </c>
      <c r="V585">
        <v>1</v>
      </c>
      <c r="W585" t="s">
        <v>155</v>
      </c>
      <c r="X585">
        <v>0</v>
      </c>
      <c r="Y585">
        <v>1</v>
      </c>
      <c r="Z585" t="s">
        <v>155</v>
      </c>
      <c r="AA585">
        <v>0</v>
      </c>
      <c r="AB585">
        <v>1</v>
      </c>
      <c r="AC585" t="s">
        <v>155</v>
      </c>
      <c r="AD585">
        <v>0</v>
      </c>
      <c r="AE585">
        <v>1</v>
      </c>
      <c r="AF585" t="s">
        <v>155</v>
      </c>
      <c r="AG585">
        <v>0</v>
      </c>
      <c r="AH585">
        <v>1</v>
      </c>
      <c r="AI585">
        <v>0</v>
      </c>
      <c r="AJ585" t="s">
        <v>155</v>
      </c>
      <c r="AK585">
        <v>0</v>
      </c>
      <c r="AL585">
        <v>1</v>
      </c>
      <c r="AM585" t="s">
        <v>4774</v>
      </c>
      <c r="AN585">
        <v>-32768</v>
      </c>
      <c r="AO585">
        <v>32767</v>
      </c>
      <c r="AP585" t="s">
        <v>4775</v>
      </c>
      <c r="AQ585" t="s">
        <v>157</v>
      </c>
      <c r="AR585" t="s">
        <v>158</v>
      </c>
      <c r="AS585" t="str">
        <f>VLOOKUP('intouch变量（整型） '!$A585,基本表格!$G:$Q,3,FALSE)</f>
        <v>DB100,INT3914</v>
      </c>
      <c r="AT585" t="str">
        <f>VLOOKUP('intouch变量（整型） '!$A585,基本表格!$G:$Q,10,FALSE)</f>
        <v>No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</row>
    <row r="586" spans="1:55">
      <c r="A586" t="s">
        <v>5359</v>
      </c>
      <c r="B586" s="11" t="str">
        <f t="shared" si="9"/>
        <v>CHPF</v>
      </c>
      <c r="C586" s="11" t="str">
        <f>VLOOKUP('intouch变量（整型） '!$A586,基本表格!$G:$Q,2,FALSE)</f>
        <v>1125.1+P4-M1 备料长废料皮带运输机 电机控制 联动启动延时</v>
      </c>
      <c r="D586" t="s">
        <v>154</v>
      </c>
      <c r="E586" t="s">
        <v>154</v>
      </c>
      <c r="F586">
        <v>0</v>
      </c>
      <c r="G586" t="s">
        <v>154</v>
      </c>
      <c r="H586" t="s">
        <v>154</v>
      </c>
      <c r="I586">
        <v>0</v>
      </c>
      <c r="J586">
        <v>0</v>
      </c>
      <c r="L586">
        <v>0</v>
      </c>
      <c r="M586">
        <v>-32768</v>
      </c>
      <c r="N586">
        <v>32767</v>
      </c>
      <c r="O586">
        <v>0</v>
      </c>
      <c r="P586">
        <v>0</v>
      </c>
      <c r="Q586" t="s">
        <v>155</v>
      </c>
      <c r="R586">
        <v>0</v>
      </c>
      <c r="S586">
        <v>1</v>
      </c>
      <c r="T586" t="s">
        <v>155</v>
      </c>
      <c r="U586">
        <v>0</v>
      </c>
      <c r="V586">
        <v>1</v>
      </c>
      <c r="W586" t="s">
        <v>155</v>
      </c>
      <c r="X586">
        <v>0</v>
      </c>
      <c r="Y586">
        <v>1</v>
      </c>
      <c r="Z586" t="s">
        <v>155</v>
      </c>
      <c r="AA586">
        <v>0</v>
      </c>
      <c r="AB586">
        <v>1</v>
      </c>
      <c r="AC586" t="s">
        <v>155</v>
      </c>
      <c r="AD586">
        <v>0</v>
      </c>
      <c r="AE586">
        <v>1</v>
      </c>
      <c r="AF586" t="s">
        <v>155</v>
      </c>
      <c r="AG586">
        <v>0</v>
      </c>
      <c r="AH586">
        <v>1</v>
      </c>
      <c r="AI586">
        <v>0</v>
      </c>
      <c r="AJ586" t="s">
        <v>155</v>
      </c>
      <c r="AK586">
        <v>0</v>
      </c>
      <c r="AL586">
        <v>1</v>
      </c>
      <c r="AM586" t="s">
        <v>4774</v>
      </c>
      <c r="AN586">
        <v>-32768</v>
      </c>
      <c r="AO586">
        <v>32767</v>
      </c>
      <c r="AP586" t="s">
        <v>4775</v>
      </c>
      <c r="AQ586" t="s">
        <v>157</v>
      </c>
      <c r="AR586" t="s">
        <v>158</v>
      </c>
      <c r="AS586" t="str">
        <f>VLOOKUP('intouch变量（整型） '!$A586,基本表格!$G:$Q,3,FALSE)</f>
        <v>DB100,INT3918</v>
      </c>
      <c r="AT586" t="str">
        <f>VLOOKUP('intouch变量（整型） '!$A586,基本表格!$G:$Q,10,FALSE)</f>
        <v>No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</row>
    <row r="587" spans="1:55">
      <c r="A587" t="s">
        <v>5360</v>
      </c>
      <c r="B587" s="11" t="str">
        <f t="shared" si="9"/>
        <v>CHPF</v>
      </c>
      <c r="C587" s="11" t="str">
        <f>VLOOKUP('intouch变量（整型） '!$A587,基本表格!$G:$Q,2,FALSE)</f>
        <v>1125.1+P4-M1 备料长废料皮带运输机 电机控制 起动转换时间 秒</v>
      </c>
      <c r="D587" t="s">
        <v>154</v>
      </c>
      <c r="E587" t="s">
        <v>154</v>
      </c>
      <c r="F587">
        <v>0</v>
      </c>
      <c r="G587" t="s">
        <v>154</v>
      </c>
      <c r="H587" t="s">
        <v>154</v>
      </c>
      <c r="I587">
        <v>0</v>
      </c>
      <c r="J587">
        <v>0</v>
      </c>
      <c r="L587">
        <v>0</v>
      </c>
      <c r="M587">
        <v>-32768</v>
      </c>
      <c r="N587">
        <v>32767</v>
      </c>
      <c r="O587">
        <v>0</v>
      </c>
      <c r="P587">
        <v>0</v>
      </c>
      <c r="Q587" t="s">
        <v>155</v>
      </c>
      <c r="R587">
        <v>0</v>
      </c>
      <c r="S587">
        <v>1</v>
      </c>
      <c r="T587" t="s">
        <v>155</v>
      </c>
      <c r="U587">
        <v>0</v>
      </c>
      <c r="V587">
        <v>1</v>
      </c>
      <c r="W587" t="s">
        <v>155</v>
      </c>
      <c r="X587">
        <v>0</v>
      </c>
      <c r="Y587">
        <v>1</v>
      </c>
      <c r="Z587" t="s">
        <v>155</v>
      </c>
      <c r="AA587">
        <v>0</v>
      </c>
      <c r="AB587">
        <v>1</v>
      </c>
      <c r="AC587" t="s">
        <v>155</v>
      </c>
      <c r="AD587">
        <v>0</v>
      </c>
      <c r="AE587">
        <v>1</v>
      </c>
      <c r="AF587" t="s">
        <v>155</v>
      </c>
      <c r="AG587">
        <v>0</v>
      </c>
      <c r="AH587">
        <v>1</v>
      </c>
      <c r="AI587">
        <v>0</v>
      </c>
      <c r="AJ587" t="s">
        <v>155</v>
      </c>
      <c r="AK587">
        <v>0</v>
      </c>
      <c r="AL587">
        <v>1</v>
      </c>
      <c r="AM587" t="s">
        <v>4774</v>
      </c>
      <c r="AN587">
        <v>-32768</v>
      </c>
      <c r="AO587">
        <v>32767</v>
      </c>
      <c r="AP587" t="s">
        <v>4775</v>
      </c>
      <c r="AQ587" t="s">
        <v>157</v>
      </c>
      <c r="AR587" t="s">
        <v>158</v>
      </c>
      <c r="AS587" t="str">
        <f>VLOOKUP('intouch变量（整型） '!$A587,基本表格!$G:$Q,3,FALSE)</f>
        <v>DB100,INT3920</v>
      </c>
      <c r="AT587" t="str">
        <f>VLOOKUP('intouch变量（整型） '!$A587,基本表格!$G:$Q,10,FALSE)</f>
        <v>No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</row>
    <row r="588" spans="1:55">
      <c r="A588" t="s">
        <v>5361</v>
      </c>
      <c r="B588" s="11" t="str">
        <f t="shared" si="9"/>
        <v>CHPF</v>
      </c>
      <c r="C588" s="11" t="str">
        <f>VLOOKUP('intouch变量（整型） '!$A588,基本表格!$G:$Q,2,FALSE)</f>
        <v>1125.1+P4-M1 备料长废料皮带运输机 给定频率 实际内码</v>
      </c>
      <c r="D588" t="s">
        <v>154</v>
      </c>
      <c r="E588" t="s">
        <v>154</v>
      </c>
      <c r="F588">
        <v>0</v>
      </c>
      <c r="G588" t="s">
        <v>154</v>
      </c>
      <c r="H588" t="s">
        <v>154</v>
      </c>
      <c r="I588">
        <v>0</v>
      </c>
      <c r="J588">
        <v>0</v>
      </c>
      <c r="L588">
        <v>0</v>
      </c>
      <c r="M588">
        <v>-32768</v>
      </c>
      <c r="N588">
        <v>32767</v>
      </c>
      <c r="O588">
        <v>0</v>
      </c>
      <c r="P588">
        <v>0</v>
      </c>
      <c r="Q588" t="s">
        <v>155</v>
      </c>
      <c r="R588">
        <v>0</v>
      </c>
      <c r="S588">
        <v>1</v>
      </c>
      <c r="T588" t="s">
        <v>155</v>
      </c>
      <c r="U588">
        <v>0</v>
      </c>
      <c r="V588">
        <v>1</v>
      </c>
      <c r="W588" t="s">
        <v>155</v>
      </c>
      <c r="X588">
        <v>0</v>
      </c>
      <c r="Y588">
        <v>1</v>
      </c>
      <c r="Z588" t="s">
        <v>155</v>
      </c>
      <c r="AA588">
        <v>0</v>
      </c>
      <c r="AB588">
        <v>1</v>
      </c>
      <c r="AC588" t="s">
        <v>155</v>
      </c>
      <c r="AD588">
        <v>0</v>
      </c>
      <c r="AE588">
        <v>1</v>
      </c>
      <c r="AF588" t="s">
        <v>155</v>
      </c>
      <c r="AG588">
        <v>0</v>
      </c>
      <c r="AH588">
        <v>1</v>
      </c>
      <c r="AI588">
        <v>0</v>
      </c>
      <c r="AJ588" t="s">
        <v>155</v>
      </c>
      <c r="AK588">
        <v>0</v>
      </c>
      <c r="AL588">
        <v>1</v>
      </c>
      <c r="AM588" t="s">
        <v>4774</v>
      </c>
      <c r="AN588">
        <v>-32768</v>
      </c>
      <c r="AO588">
        <v>32767</v>
      </c>
      <c r="AP588" t="s">
        <v>4775</v>
      </c>
      <c r="AQ588" t="s">
        <v>157</v>
      </c>
      <c r="AR588" t="s">
        <v>158</v>
      </c>
      <c r="AS588" t="str">
        <f>VLOOKUP('intouch变量（整型） '!$A588,基本表格!$G:$Q,3,FALSE)</f>
        <v>DB100,INT3952</v>
      </c>
      <c r="AT588" t="str">
        <f>VLOOKUP('intouch变量（整型） '!$A588,基本表格!$G:$Q,10,FALSE)</f>
        <v>Yes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</row>
    <row r="589" spans="1:55">
      <c r="A589" t="s">
        <v>5362</v>
      </c>
      <c r="B589" s="11" t="str">
        <f t="shared" si="9"/>
        <v>CHPF</v>
      </c>
      <c r="C589" s="11" t="str">
        <f>VLOOKUP('intouch变量（整型） '!$A589,基本表格!$G:$Q,2,FALSE)</f>
        <v>1125.1+P4-M1 备料长废料皮带运输机 反馈频率 实际内码</v>
      </c>
      <c r="D589" t="s">
        <v>154</v>
      </c>
      <c r="E589" t="s">
        <v>154</v>
      </c>
      <c r="F589">
        <v>0</v>
      </c>
      <c r="G589" t="s">
        <v>154</v>
      </c>
      <c r="H589" t="s">
        <v>154</v>
      </c>
      <c r="I589">
        <v>0</v>
      </c>
      <c r="J589">
        <v>0</v>
      </c>
      <c r="L589">
        <v>0</v>
      </c>
      <c r="M589">
        <v>-32768</v>
      </c>
      <c r="N589">
        <v>32767</v>
      </c>
      <c r="O589">
        <v>0</v>
      </c>
      <c r="P589">
        <v>0</v>
      </c>
      <c r="Q589" t="s">
        <v>155</v>
      </c>
      <c r="R589">
        <v>0</v>
      </c>
      <c r="S589">
        <v>1</v>
      </c>
      <c r="T589" t="s">
        <v>155</v>
      </c>
      <c r="U589">
        <v>0</v>
      </c>
      <c r="V589">
        <v>1</v>
      </c>
      <c r="W589" t="s">
        <v>155</v>
      </c>
      <c r="X589">
        <v>0</v>
      </c>
      <c r="Y589">
        <v>1</v>
      </c>
      <c r="Z589" t="s">
        <v>155</v>
      </c>
      <c r="AA589">
        <v>0</v>
      </c>
      <c r="AB589">
        <v>1</v>
      </c>
      <c r="AC589" t="s">
        <v>155</v>
      </c>
      <c r="AD589">
        <v>0</v>
      </c>
      <c r="AE589">
        <v>1</v>
      </c>
      <c r="AF589" t="s">
        <v>155</v>
      </c>
      <c r="AG589">
        <v>0</v>
      </c>
      <c r="AH589">
        <v>1</v>
      </c>
      <c r="AI589">
        <v>0</v>
      </c>
      <c r="AJ589" t="s">
        <v>155</v>
      </c>
      <c r="AK589">
        <v>0</v>
      </c>
      <c r="AL589">
        <v>1</v>
      </c>
      <c r="AM589" t="s">
        <v>4774</v>
      </c>
      <c r="AN589">
        <v>-32768</v>
      </c>
      <c r="AO589">
        <v>32767</v>
      </c>
      <c r="AP589" t="s">
        <v>4775</v>
      </c>
      <c r="AQ589" t="s">
        <v>157</v>
      </c>
      <c r="AR589" t="s">
        <v>158</v>
      </c>
      <c r="AS589" t="str">
        <f>VLOOKUP('intouch变量（整型） '!$A589,基本表格!$G:$Q,3,FALSE)</f>
        <v>DB100,INT4002</v>
      </c>
      <c r="AT589" t="str">
        <f>VLOOKUP('intouch变量（整型） '!$A589,基本表格!$G:$Q,10,FALSE)</f>
        <v>Yes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</row>
    <row r="590" spans="1:55">
      <c r="A590" t="s">
        <v>5363</v>
      </c>
      <c r="B590" s="11" t="str">
        <f t="shared" si="9"/>
        <v>CHPF</v>
      </c>
      <c r="C590" s="11" t="str">
        <f>VLOOKUP('intouch变量（整型） '!$A590,基本表格!$G:$Q,2,FALSE)</f>
        <v>1125.1+P4-M1 备料长废料皮带运输机 变频器通讯 警告</v>
      </c>
      <c r="D590" t="s">
        <v>154</v>
      </c>
      <c r="E590" t="s">
        <v>154</v>
      </c>
      <c r="F590">
        <v>0</v>
      </c>
      <c r="G590" t="s">
        <v>154</v>
      </c>
      <c r="H590" t="s">
        <v>154</v>
      </c>
      <c r="I590">
        <v>0</v>
      </c>
      <c r="J590">
        <v>0</v>
      </c>
      <c r="L590">
        <v>0</v>
      </c>
      <c r="M590">
        <v>-32768</v>
      </c>
      <c r="N590">
        <v>32767</v>
      </c>
      <c r="O590">
        <v>0</v>
      </c>
      <c r="P590">
        <v>0</v>
      </c>
      <c r="Q590" t="s">
        <v>155</v>
      </c>
      <c r="R590">
        <v>0</v>
      </c>
      <c r="S590">
        <v>1</v>
      </c>
      <c r="T590" t="s">
        <v>155</v>
      </c>
      <c r="U590">
        <v>0</v>
      </c>
      <c r="V590">
        <v>1</v>
      </c>
      <c r="W590" t="s">
        <v>155</v>
      </c>
      <c r="X590">
        <v>0</v>
      </c>
      <c r="Y590">
        <v>1</v>
      </c>
      <c r="Z590" t="s">
        <v>155</v>
      </c>
      <c r="AA590">
        <v>0</v>
      </c>
      <c r="AB590">
        <v>1</v>
      </c>
      <c r="AC590" t="s">
        <v>155</v>
      </c>
      <c r="AD590">
        <v>0</v>
      </c>
      <c r="AE590">
        <v>1</v>
      </c>
      <c r="AF590" t="s">
        <v>155</v>
      </c>
      <c r="AG590">
        <v>0</v>
      </c>
      <c r="AH590">
        <v>1</v>
      </c>
      <c r="AI590">
        <v>0</v>
      </c>
      <c r="AJ590" t="s">
        <v>155</v>
      </c>
      <c r="AK590">
        <v>0</v>
      </c>
      <c r="AL590">
        <v>1</v>
      </c>
      <c r="AM590" t="s">
        <v>4774</v>
      </c>
      <c r="AN590">
        <v>-32768</v>
      </c>
      <c r="AO590">
        <v>32767</v>
      </c>
      <c r="AP590" t="s">
        <v>4775</v>
      </c>
      <c r="AQ590" t="s">
        <v>157</v>
      </c>
      <c r="AR590" t="s">
        <v>158</v>
      </c>
      <c r="AS590" t="str">
        <f>VLOOKUP('intouch变量（整型） '!$A590,基本表格!$G:$Q,3,FALSE)</f>
        <v>DB100,INT4052</v>
      </c>
      <c r="AT590" t="str">
        <f>VLOOKUP('intouch变量（整型） '!$A590,基本表格!$G:$Q,10,FALSE)</f>
        <v>Yes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</row>
    <row r="591" spans="1:55">
      <c r="A591" t="s">
        <v>5364</v>
      </c>
      <c r="B591" s="11" t="str">
        <f t="shared" si="9"/>
        <v>CHPF</v>
      </c>
      <c r="C591" s="11" t="str">
        <f>VLOOKUP('intouch变量（整型） '!$A591,基本表格!$G:$Q,2,FALSE)</f>
        <v>1125.1+P4-M1 备料长废料皮带运输机 变频器通讯 报警代码</v>
      </c>
      <c r="D591" t="s">
        <v>154</v>
      </c>
      <c r="E591" t="s">
        <v>154</v>
      </c>
      <c r="F591">
        <v>0</v>
      </c>
      <c r="G591" t="s">
        <v>154</v>
      </c>
      <c r="H591" t="s">
        <v>154</v>
      </c>
      <c r="I591">
        <v>0</v>
      </c>
      <c r="J591">
        <v>0</v>
      </c>
      <c r="L591">
        <v>0</v>
      </c>
      <c r="M591">
        <v>-32768</v>
      </c>
      <c r="N591">
        <v>32767</v>
      </c>
      <c r="O591">
        <v>0</v>
      </c>
      <c r="P591">
        <v>0</v>
      </c>
      <c r="Q591" t="s">
        <v>155</v>
      </c>
      <c r="R591">
        <v>0</v>
      </c>
      <c r="S591">
        <v>1</v>
      </c>
      <c r="T591" t="s">
        <v>155</v>
      </c>
      <c r="U591">
        <v>0</v>
      </c>
      <c r="V591">
        <v>1</v>
      </c>
      <c r="W591" t="s">
        <v>155</v>
      </c>
      <c r="X591">
        <v>0</v>
      </c>
      <c r="Y591">
        <v>1</v>
      </c>
      <c r="Z591" t="s">
        <v>155</v>
      </c>
      <c r="AA591">
        <v>0</v>
      </c>
      <c r="AB591">
        <v>1</v>
      </c>
      <c r="AC591" t="s">
        <v>155</v>
      </c>
      <c r="AD591">
        <v>0</v>
      </c>
      <c r="AE591">
        <v>1</v>
      </c>
      <c r="AF591" t="s">
        <v>155</v>
      </c>
      <c r="AG591">
        <v>0</v>
      </c>
      <c r="AH591">
        <v>1</v>
      </c>
      <c r="AI591">
        <v>0</v>
      </c>
      <c r="AJ591" t="s">
        <v>155</v>
      </c>
      <c r="AK591">
        <v>0</v>
      </c>
      <c r="AL591">
        <v>1</v>
      </c>
      <c r="AM591" t="s">
        <v>4774</v>
      </c>
      <c r="AN591">
        <v>-32768</v>
      </c>
      <c r="AO591">
        <v>32767</v>
      </c>
      <c r="AP591" t="s">
        <v>4775</v>
      </c>
      <c r="AQ591" t="s">
        <v>157</v>
      </c>
      <c r="AR591" t="s">
        <v>158</v>
      </c>
      <c r="AS591" t="str">
        <f>VLOOKUP('intouch变量（整型） '!$A591,基本表格!$G:$Q,3,FALSE)</f>
        <v>DB100,INT4054</v>
      </c>
      <c r="AT591" t="str">
        <f>VLOOKUP('intouch变量（整型） '!$A591,基本表格!$G:$Q,10,FALSE)</f>
        <v>Yes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</row>
    <row r="592" spans="1:55">
      <c r="A592" t="s">
        <v>5365</v>
      </c>
      <c r="B592" s="11" t="str">
        <f t="shared" si="9"/>
        <v>CHPF</v>
      </c>
      <c r="C592" s="11" t="str">
        <f>VLOOKUP('intouch变量（整型） '!$A592,基本表格!$G:$Q,2,FALSE)</f>
        <v>1125.1+P4-M1 备料长废料皮带运输机 反馈转速 实际内码</v>
      </c>
      <c r="D592" t="s">
        <v>154</v>
      </c>
      <c r="E592" t="s">
        <v>154</v>
      </c>
      <c r="F592">
        <v>0</v>
      </c>
      <c r="G592" t="s">
        <v>154</v>
      </c>
      <c r="H592" t="s">
        <v>154</v>
      </c>
      <c r="I592">
        <v>0</v>
      </c>
      <c r="J592">
        <v>0</v>
      </c>
      <c r="L592">
        <v>0</v>
      </c>
      <c r="M592">
        <v>-32768</v>
      </c>
      <c r="N592">
        <v>32767</v>
      </c>
      <c r="O592">
        <v>0</v>
      </c>
      <c r="P592">
        <v>0</v>
      </c>
      <c r="Q592" t="s">
        <v>155</v>
      </c>
      <c r="R592">
        <v>0</v>
      </c>
      <c r="S592">
        <v>1</v>
      </c>
      <c r="T592" t="s">
        <v>155</v>
      </c>
      <c r="U592">
        <v>0</v>
      </c>
      <c r="V592">
        <v>1</v>
      </c>
      <c r="W592" t="s">
        <v>155</v>
      </c>
      <c r="X592">
        <v>0</v>
      </c>
      <c r="Y592">
        <v>1</v>
      </c>
      <c r="Z592" t="s">
        <v>155</v>
      </c>
      <c r="AA592">
        <v>0</v>
      </c>
      <c r="AB592">
        <v>1</v>
      </c>
      <c r="AC592" t="s">
        <v>155</v>
      </c>
      <c r="AD592">
        <v>0</v>
      </c>
      <c r="AE592">
        <v>1</v>
      </c>
      <c r="AF592" t="s">
        <v>155</v>
      </c>
      <c r="AG592">
        <v>0</v>
      </c>
      <c r="AH592">
        <v>1</v>
      </c>
      <c r="AI592">
        <v>0</v>
      </c>
      <c r="AJ592" t="s">
        <v>155</v>
      </c>
      <c r="AK592">
        <v>0</v>
      </c>
      <c r="AL592">
        <v>1</v>
      </c>
      <c r="AM592" t="s">
        <v>4774</v>
      </c>
      <c r="AN592">
        <v>-32768</v>
      </c>
      <c r="AO592">
        <v>32767</v>
      </c>
      <c r="AP592" t="s">
        <v>4775</v>
      </c>
      <c r="AQ592" t="s">
        <v>157</v>
      </c>
      <c r="AR592" t="s">
        <v>158</v>
      </c>
      <c r="AS592" t="str">
        <f>VLOOKUP('intouch变量（整型） '!$A592,基本表格!$G:$Q,3,FALSE)</f>
        <v>DB100,INT4102</v>
      </c>
      <c r="AT592" t="str">
        <f>VLOOKUP('intouch变量（整型） '!$A592,基本表格!$G:$Q,10,FALSE)</f>
        <v>Yes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</row>
    <row r="593" spans="1:55">
      <c r="A593" t="s">
        <v>5366</v>
      </c>
      <c r="B593" s="11" t="str">
        <f t="shared" si="9"/>
        <v>CHPF</v>
      </c>
      <c r="C593" s="11" t="str">
        <f>VLOOKUP('intouch变量（整型） '!$A593,基本表格!$G:$Q,2,FALSE)</f>
        <v>1125.1+P4-M1 备料长废料皮带运输机 反馈电流 实际内码</v>
      </c>
      <c r="D593" t="s">
        <v>154</v>
      </c>
      <c r="E593" t="s">
        <v>154</v>
      </c>
      <c r="F593">
        <v>0</v>
      </c>
      <c r="G593" t="s">
        <v>154</v>
      </c>
      <c r="H593" t="s">
        <v>154</v>
      </c>
      <c r="I593">
        <v>0</v>
      </c>
      <c r="J593">
        <v>0</v>
      </c>
      <c r="L593">
        <v>0</v>
      </c>
      <c r="M593">
        <v>-32768</v>
      </c>
      <c r="N593">
        <v>32767</v>
      </c>
      <c r="O593">
        <v>0</v>
      </c>
      <c r="P593">
        <v>0</v>
      </c>
      <c r="Q593" t="s">
        <v>155</v>
      </c>
      <c r="R593">
        <v>0</v>
      </c>
      <c r="S593">
        <v>1</v>
      </c>
      <c r="T593" t="s">
        <v>155</v>
      </c>
      <c r="U593">
        <v>0</v>
      </c>
      <c r="V593">
        <v>1</v>
      </c>
      <c r="W593" t="s">
        <v>155</v>
      </c>
      <c r="X593">
        <v>0</v>
      </c>
      <c r="Y593">
        <v>1</v>
      </c>
      <c r="Z593" t="s">
        <v>155</v>
      </c>
      <c r="AA593">
        <v>0</v>
      </c>
      <c r="AB593">
        <v>1</v>
      </c>
      <c r="AC593" t="s">
        <v>155</v>
      </c>
      <c r="AD593">
        <v>0</v>
      </c>
      <c r="AE593">
        <v>1</v>
      </c>
      <c r="AF593" t="s">
        <v>155</v>
      </c>
      <c r="AG593">
        <v>0</v>
      </c>
      <c r="AH593">
        <v>1</v>
      </c>
      <c r="AI593">
        <v>0</v>
      </c>
      <c r="AJ593" t="s">
        <v>155</v>
      </c>
      <c r="AK593">
        <v>0</v>
      </c>
      <c r="AL593">
        <v>1</v>
      </c>
      <c r="AM593" t="s">
        <v>4774</v>
      </c>
      <c r="AN593">
        <v>-32768</v>
      </c>
      <c r="AO593">
        <v>32767</v>
      </c>
      <c r="AP593" t="s">
        <v>4775</v>
      </c>
      <c r="AQ593" t="s">
        <v>157</v>
      </c>
      <c r="AR593" t="s">
        <v>158</v>
      </c>
      <c r="AS593" t="str">
        <f>VLOOKUP('intouch变量（整型） '!$A593,基本表格!$G:$Q,3,FALSE)</f>
        <v>DB100,INT4152</v>
      </c>
      <c r="AT593" t="str">
        <f>VLOOKUP('intouch变量（整型） '!$A593,基本表格!$G:$Q,10,FALSE)</f>
        <v>Yes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</row>
    <row r="594" spans="1:55">
      <c r="A594" t="s">
        <v>5367</v>
      </c>
      <c r="B594" s="11" t="str">
        <f t="shared" si="9"/>
        <v>CHPF</v>
      </c>
      <c r="C594" s="11" t="str">
        <f>VLOOKUP('intouch变量（整型） '!$A594,基本表格!$G:$Q,2,FALSE)</f>
        <v>2143+P3-M6 木片筛出料皮带运输机 电机控制 断链超时时间 秒</v>
      </c>
      <c r="D594" t="s">
        <v>154</v>
      </c>
      <c r="E594" t="s">
        <v>154</v>
      </c>
      <c r="F594">
        <v>0</v>
      </c>
      <c r="G594" t="s">
        <v>154</v>
      </c>
      <c r="H594" t="s">
        <v>154</v>
      </c>
      <c r="I594">
        <v>0</v>
      </c>
      <c r="J594">
        <v>0</v>
      </c>
      <c r="L594">
        <v>0</v>
      </c>
      <c r="M594">
        <v>-32768</v>
      </c>
      <c r="N594">
        <v>32767</v>
      </c>
      <c r="O594">
        <v>0</v>
      </c>
      <c r="P594">
        <v>0</v>
      </c>
      <c r="Q594" t="s">
        <v>155</v>
      </c>
      <c r="R594">
        <v>0</v>
      </c>
      <c r="S594">
        <v>1</v>
      </c>
      <c r="T594" t="s">
        <v>155</v>
      </c>
      <c r="U594">
        <v>0</v>
      </c>
      <c r="V594">
        <v>1</v>
      </c>
      <c r="W594" t="s">
        <v>155</v>
      </c>
      <c r="X594">
        <v>0</v>
      </c>
      <c r="Y594">
        <v>1</v>
      </c>
      <c r="Z594" t="s">
        <v>155</v>
      </c>
      <c r="AA594">
        <v>0</v>
      </c>
      <c r="AB594">
        <v>1</v>
      </c>
      <c r="AC594" t="s">
        <v>155</v>
      </c>
      <c r="AD594">
        <v>0</v>
      </c>
      <c r="AE594">
        <v>1</v>
      </c>
      <c r="AF594" t="s">
        <v>155</v>
      </c>
      <c r="AG594">
        <v>0</v>
      </c>
      <c r="AH594">
        <v>1</v>
      </c>
      <c r="AI594">
        <v>0</v>
      </c>
      <c r="AJ594" t="s">
        <v>155</v>
      </c>
      <c r="AK594">
        <v>0</v>
      </c>
      <c r="AL594">
        <v>1</v>
      </c>
      <c r="AM594" t="s">
        <v>4774</v>
      </c>
      <c r="AN594">
        <v>-32768</v>
      </c>
      <c r="AO594">
        <v>32767</v>
      </c>
      <c r="AP594" t="s">
        <v>4775</v>
      </c>
      <c r="AQ594" t="s">
        <v>157</v>
      </c>
      <c r="AR594" t="s">
        <v>158</v>
      </c>
      <c r="AS594" t="str">
        <f>VLOOKUP('intouch变量（整型） '!$A594,基本表格!$G:$Q,3,FALSE)</f>
        <v>DB100,INT4204</v>
      </c>
      <c r="AT594" t="str">
        <f>VLOOKUP('intouch变量（整型） '!$A594,基本表格!$G:$Q,10,FALSE)</f>
        <v>No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</row>
    <row r="595" spans="1:55">
      <c r="A595" t="s">
        <v>5368</v>
      </c>
      <c r="B595" s="11" t="str">
        <f t="shared" si="9"/>
        <v>CHPF</v>
      </c>
      <c r="C595" s="11" t="str">
        <f>VLOOKUP('intouch变量（整型） '!$A595,基本表格!$G:$Q,2,FALSE)</f>
        <v>2143+P3-M6 木片筛出料皮带运输机 电机控制 堵料检测时间 秒</v>
      </c>
      <c r="D595" t="s">
        <v>154</v>
      </c>
      <c r="E595" t="s">
        <v>154</v>
      </c>
      <c r="F595">
        <v>0</v>
      </c>
      <c r="G595" t="s">
        <v>154</v>
      </c>
      <c r="H595" t="s">
        <v>154</v>
      </c>
      <c r="I595">
        <v>0</v>
      </c>
      <c r="J595">
        <v>0</v>
      </c>
      <c r="L595">
        <v>0</v>
      </c>
      <c r="M595">
        <v>-32768</v>
      </c>
      <c r="N595">
        <v>32767</v>
      </c>
      <c r="O595">
        <v>0</v>
      </c>
      <c r="P595">
        <v>0</v>
      </c>
      <c r="Q595" t="s">
        <v>155</v>
      </c>
      <c r="R595">
        <v>0</v>
      </c>
      <c r="S595">
        <v>1</v>
      </c>
      <c r="T595" t="s">
        <v>155</v>
      </c>
      <c r="U595">
        <v>0</v>
      </c>
      <c r="V595">
        <v>1</v>
      </c>
      <c r="W595" t="s">
        <v>155</v>
      </c>
      <c r="X595">
        <v>0</v>
      </c>
      <c r="Y595">
        <v>1</v>
      </c>
      <c r="Z595" t="s">
        <v>155</v>
      </c>
      <c r="AA595">
        <v>0</v>
      </c>
      <c r="AB595">
        <v>1</v>
      </c>
      <c r="AC595" t="s">
        <v>155</v>
      </c>
      <c r="AD595">
        <v>0</v>
      </c>
      <c r="AE595">
        <v>1</v>
      </c>
      <c r="AF595" t="s">
        <v>155</v>
      </c>
      <c r="AG595">
        <v>0</v>
      </c>
      <c r="AH595">
        <v>1</v>
      </c>
      <c r="AI595">
        <v>0</v>
      </c>
      <c r="AJ595" t="s">
        <v>155</v>
      </c>
      <c r="AK595">
        <v>0</v>
      </c>
      <c r="AL595">
        <v>1</v>
      </c>
      <c r="AM595" t="s">
        <v>4774</v>
      </c>
      <c r="AN595">
        <v>-32768</v>
      </c>
      <c r="AO595">
        <v>32767</v>
      </c>
      <c r="AP595" t="s">
        <v>4775</v>
      </c>
      <c r="AQ595" t="s">
        <v>157</v>
      </c>
      <c r="AR595" t="s">
        <v>158</v>
      </c>
      <c r="AS595" t="str">
        <f>VLOOKUP('intouch变量（整型） '!$A595,基本表格!$G:$Q,3,FALSE)</f>
        <v>DB100,INT4206</v>
      </c>
      <c r="AT595" t="str">
        <f>VLOOKUP('intouch变量（整型） '!$A595,基本表格!$G:$Q,10,FALSE)</f>
        <v>No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</row>
    <row r="596" spans="1:55">
      <c r="A596" t="s">
        <v>5369</v>
      </c>
      <c r="B596" s="11" t="str">
        <f t="shared" si="9"/>
        <v>CHPF</v>
      </c>
      <c r="C596" s="11" t="str">
        <f>VLOOKUP('intouch变量（整型） '!$A596,基本表格!$G:$Q,2,FALSE)</f>
        <v>2143+P3-M6 木片筛出料皮带运输机 电机控制 左跑偏检测时间</v>
      </c>
      <c r="D596" t="s">
        <v>154</v>
      </c>
      <c r="E596" t="s">
        <v>154</v>
      </c>
      <c r="F596">
        <v>0</v>
      </c>
      <c r="G596" t="s">
        <v>154</v>
      </c>
      <c r="H596" t="s">
        <v>154</v>
      </c>
      <c r="I596">
        <v>0</v>
      </c>
      <c r="J596">
        <v>0</v>
      </c>
      <c r="L596">
        <v>0</v>
      </c>
      <c r="M596">
        <v>-32768</v>
      </c>
      <c r="N596">
        <v>32767</v>
      </c>
      <c r="O596">
        <v>0</v>
      </c>
      <c r="P596">
        <v>0</v>
      </c>
      <c r="Q596" t="s">
        <v>155</v>
      </c>
      <c r="R596">
        <v>0</v>
      </c>
      <c r="S596">
        <v>1</v>
      </c>
      <c r="T596" t="s">
        <v>155</v>
      </c>
      <c r="U596">
        <v>0</v>
      </c>
      <c r="V596">
        <v>1</v>
      </c>
      <c r="W596" t="s">
        <v>155</v>
      </c>
      <c r="X596">
        <v>0</v>
      </c>
      <c r="Y596">
        <v>1</v>
      </c>
      <c r="Z596" t="s">
        <v>155</v>
      </c>
      <c r="AA596">
        <v>0</v>
      </c>
      <c r="AB596">
        <v>1</v>
      </c>
      <c r="AC596" t="s">
        <v>155</v>
      </c>
      <c r="AD596">
        <v>0</v>
      </c>
      <c r="AE596">
        <v>1</v>
      </c>
      <c r="AF596" t="s">
        <v>155</v>
      </c>
      <c r="AG596">
        <v>0</v>
      </c>
      <c r="AH596">
        <v>1</v>
      </c>
      <c r="AI596">
        <v>0</v>
      </c>
      <c r="AJ596" t="s">
        <v>155</v>
      </c>
      <c r="AK596">
        <v>0</v>
      </c>
      <c r="AL596">
        <v>1</v>
      </c>
      <c r="AM596" t="s">
        <v>4774</v>
      </c>
      <c r="AN596">
        <v>-32768</v>
      </c>
      <c r="AO596">
        <v>32767</v>
      </c>
      <c r="AP596" t="s">
        <v>4775</v>
      </c>
      <c r="AQ596" t="s">
        <v>157</v>
      </c>
      <c r="AR596" t="s">
        <v>158</v>
      </c>
      <c r="AS596" t="str">
        <f>VLOOKUP('intouch变量（整型） '!$A596,基本表格!$G:$Q,3,FALSE)</f>
        <v>DB100,INT4210</v>
      </c>
      <c r="AT596" t="str">
        <f>VLOOKUP('intouch变量（整型） '!$A596,基本表格!$G:$Q,10,FALSE)</f>
        <v>No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</row>
    <row r="597" spans="1:55">
      <c r="A597" t="s">
        <v>5370</v>
      </c>
      <c r="B597" s="11" t="str">
        <f t="shared" si="9"/>
        <v>CHPF</v>
      </c>
      <c r="C597" s="11" t="str">
        <f>VLOOKUP('intouch变量（整型） '!$A597,基本表格!$G:$Q,2,FALSE)</f>
        <v>2143+P3-M6 木片筛出料皮带运输机 电机控制 右跑偏检测时间</v>
      </c>
      <c r="D597" t="s">
        <v>154</v>
      </c>
      <c r="E597" t="s">
        <v>154</v>
      </c>
      <c r="F597">
        <v>0</v>
      </c>
      <c r="G597" t="s">
        <v>154</v>
      </c>
      <c r="H597" t="s">
        <v>154</v>
      </c>
      <c r="I597">
        <v>0</v>
      </c>
      <c r="J597">
        <v>0</v>
      </c>
      <c r="L597">
        <v>0</v>
      </c>
      <c r="M597">
        <v>-32768</v>
      </c>
      <c r="N597">
        <v>32767</v>
      </c>
      <c r="O597">
        <v>0</v>
      </c>
      <c r="P597">
        <v>0</v>
      </c>
      <c r="Q597" t="s">
        <v>155</v>
      </c>
      <c r="R597">
        <v>0</v>
      </c>
      <c r="S597">
        <v>1</v>
      </c>
      <c r="T597" t="s">
        <v>155</v>
      </c>
      <c r="U597">
        <v>0</v>
      </c>
      <c r="V597">
        <v>1</v>
      </c>
      <c r="W597" t="s">
        <v>155</v>
      </c>
      <c r="X597">
        <v>0</v>
      </c>
      <c r="Y597">
        <v>1</v>
      </c>
      <c r="Z597" t="s">
        <v>155</v>
      </c>
      <c r="AA597">
        <v>0</v>
      </c>
      <c r="AB597">
        <v>1</v>
      </c>
      <c r="AC597" t="s">
        <v>155</v>
      </c>
      <c r="AD597">
        <v>0</v>
      </c>
      <c r="AE597">
        <v>1</v>
      </c>
      <c r="AF597" t="s">
        <v>155</v>
      </c>
      <c r="AG597">
        <v>0</v>
      </c>
      <c r="AH597">
        <v>1</v>
      </c>
      <c r="AI597">
        <v>0</v>
      </c>
      <c r="AJ597" t="s">
        <v>155</v>
      </c>
      <c r="AK597">
        <v>0</v>
      </c>
      <c r="AL597">
        <v>1</v>
      </c>
      <c r="AM597" t="s">
        <v>4774</v>
      </c>
      <c r="AN597">
        <v>-32768</v>
      </c>
      <c r="AO597">
        <v>32767</v>
      </c>
      <c r="AP597" t="s">
        <v>4775</v>
      </c>
      <c r="AQ597" t="s">
        <v>157</v>
      </c>
      <c r="AR597" t="s">
        <v>158</v>
      </c>
      <c r="AS597" t="str">
        <f>VLOOKUP('intouch变量（整型） '!$A597,基本表格!$G:$Q,3,FALSE)</f>
        <v>DB100,INT4214</v>
      </c>
      <c r="AT597" t="str">
        <f>VLOOKUP('intouch变量（整型） '!$A597,基本表格!$G:$Q,10,FALSE)</f>
        <v>No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</row>
    <row r="598" spans="1:55">
      <c r="A598" t="s">
        <v>5371</v>
      </c>
      <c r="B598" s="11" t="str">
        <f t="shared" si="9"/>
        <v>CHPF</v>
      </c>
      <c r="C598" s="11" t="str">
        <f>VLOOKUP('intouch变量（整型） '!$A598,基本表格!$G:$Q,2,FALSE)</f>
        <v>2143+P3-M6 木片筛出料皮带运输机 电机控制 联动启动延时</v>
      </c>
      <c r="D598" t="s">
        <v>154</v>
      </c>
      <c r="E598" t="s">
        <v>154</v>
      </c>
      <c r="F598">
        <v>0</v>
      </c>
      <c r="G598" t="s">
        <v>154</v>
      </c>
      <c r="H598" t="s">
        <v>154</v>
      </c>
      <c r="I598">
        <v>0</v>
      </c>
      <c r="J598">
        <v>0</v>
      </c>
      <c r="L598">
        <v>0</v>
      </c>
      <c r="M598">
        <v>-32768</v>
      </c>
      <c r="N598">
        <v>32767</v>
      </c>
      <c r="O598">
        <v>0</v>
      </c>
      <c r="P598">
        <v>0</v>
      </c>
      <c r="Q598" t="s">
        <v>155</v>
      </c>
      <c r="R598">
        <v>0</v>
      </c>
      <c r="S598">
        <v>1</v>
      </c>
      <c r="T598" t="s">
        <v>155</v>
      </c>
      <c r="U598">
        <v>0</v>
      </c>
      <c r="V598">
        <v>1</v>
      </c>
      <c r="W598" t="s">
        <v>155</v>
      </c>
      <c r="X598">
        <v>0</v>
      </c>
      <c r="Y598">
        <v>1</v>
      </c>
      <c r="Z598" t="s">
        <v>155</v>
      </c>
      <c r="AA598">
        <v>0</v>
      </c>
      <c r="AB598">
        <v>1</v>
      </c>
      <c r="AC598" t="s">
        <v>155</v>
      </c>
      <c r="AD598">
        <v>0</v>
      </c>
      <c r="AE598">
        <v>1</v>
      </c>
      <c r="AF598" t="s">
        <v>155</v>
      </c>
      <c r="AG598">
        <v>0</v>
      </c>
      <c r="AH598">
        <v>1</v>
      </c>
      <c r="AI598">
        <v>0</v>
      </c>
      <c r="AJ598" t="s">
        <v>155</v>
      </c>
      <c r="AK598">
        <v>0</v>
      </c>
      <c r="AL598">
        <v>1</v>
      </c>
      <c r="AM598" t="s">
        <v>4774</v>
      </c>
      <c r="AN598">
        <v>-32768</v>
      </c>
      <c r="AO598">
        <v>32767</v>
      </c>
      <c r="AP598" t="s">
        <v>4775</v>
      </c>
      <c r="AQ598" t="s">
        <v>157</v>
      </c>
      <c r="AR598" t="s">
        <v>158</v>
      </c>
      <c r="AS598" t="str">
        <f>VLOOKUP('intouch变量（整型） '!$A598,基本表格!$G:$Q,3,FALSE)</f>
        <v>DB100,INT4218</v>
      </c>
      <c r="AT598" t="str">
        <f>VLOOKUP('intouch变量（整型） '!$A598,基本表格!$G:$Q,10,FALSE)</f>
        <v>No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</row>
    <row r="599" spans="1:55">
      <c r="A599" t="s">
        <v>5372</v>
      </c>
      <c r="B599" s="11" t="str">
        <f t="shared" si="9"/>
        <v>CHPF</v>
      </c>
      <c r="C599" s="11" t="str">
        <f>VLOOKUP('intouch变量（整型） '!$A599,基本表格!$G:$Q,2,FALSE)</f>
        <v>2143+P3-M6 木片筛出料皮带运输机 电机控制 起动转换时间 秒</v>
      </c>
      <c r="D599" t="s">
        <v>154</v>
      </c>
      <c r="E599" t="s">
        <v>154</v>
      </c>
      <c r="F599">
        <v>0</v>
      </c>
      <c r="G599" t="s">
        <v>154</v>
      </c>
      <c r="H599" t="s">
        <v>154</v>
      </c>
      <c r="I599">
        <v>0</v>
      </c>
      <c r="J599">
        <v>0</v>
      </c>
      <c r="L599">
        <v>0</v>
      </c>
      <c r="M599">
        <v>-32768</v>
      </c>
      <c r="N599">
        <v>32767</v>
      </c>
      <c r="O599">
        <v>0</v>
      </c>
      <c r="P599">
        <v>0</v>
      </c>
      <c r="Q599" t="s">
        <v>155</v>
      </c>
      <c r="R599">
        <v>0</v>
      </c>
      <c r="S599">
        <v>1</v>
      </c>
      <c r="T599" t="s">
        <v>155</v>
      </c>
      <c r="U599">
        <v>0</v>
      </c>
      <c r="V599">
        <v>1</v>
      </c>
      <c r="W599" t="s">
        <v>155</v>
      </c>
      <c r="X599">
        <v>0</v>
      </c>
      <c r="Y599">
        <v>1</v>
      </c>
      <c r="Z599" t="s">
        <v>155</v>
      </c>
      <c r="AA599">
        <v>0</v>
      </c>
      <c r="AB599">
        <v>1</v>
      </c>
      <c r="AC599" t="s">
        <v>155</v>
      </c>
      <c r="AD599">
        <v>0</v>
      </c>
      <c r="AE599">
        <v>1</v>
      </c>
      <c r="AF599" t="s">
        <v>155</v>
      </c>
      <c r="AG599">
        <v>0</v>
      </c>
      <c r="AH599">
        <v>1</v>
      </c>
      <c r="AI599">
        <v>0</v>
      </c>
      <c r="AJ599" t="s">
        <v>155</v>
      </c>
      <c r="AK599">
        <v>0</v>
      </c>
      <c r="AL599">
        <v>1</v>
      </c>
      <c r="AM599" t="s">
        <v>4774</v>
      </c>
      <c r="AN599">
        <v>-32768</v>
      </c>
      <c r="AO599">
        <v>32767</v>
      </c>
      <c r="AP599" t="s">
        <v>4775</v>
      </c>
      <c r="AQ599" t="s">
        <v>157</v>
      </c>
      <c r="AR599" t="s">
        <v>158</v>
      </c>
      <c r="AS599" t="str">
        <f>VLOOKUP('intouch变量（整型） '!$A599,基本表格!$G:$Q,3,FALSE)</f>
        <v>DB100,INT4220</v>
      </c>
      <c r="AT599" t="str">
        <f>VLOOKUP('intouch变量（整型） '!$A599,基本表格!$G:$Q,10,FALSE)</f>
        <v>No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</row>
    <row r="600" spans="1:55">
      <c r="A600" t="s">
        <v>5373</v>
      </c>
      <c r="B600" s="11" t="str">
        <f t="shared" si="9"/>
        <v>CHPF</v>
      </c>
      <c r="C600" s="11" t="str">
        <f>VLOOKUP('intouch变量（整型） '!$A600,基本表格!$G:$Q,2,FALSE)</f>
        <v>2143+P3-M6 木片筛出料皮带运输机 给定频率 实际内码</v>
      </c>
      <c r="D600" t="s">
        <v>154</v>
      </c>
      <c r="E600" t="s">
        <v>154</v>
      </c>
      <c r="F600">
        <v>0</v>
      </c>
      <c r="G600" t="s">
        <v>154</v>
      </c>
      <c r="H600" t="s">
        <v>154</v>
      </c>
      <c r="I600">
        <v>0</v>
      </c>
      <c r="J600">
        <v>0</v>
      </c>
      <c r="L600">
        <v>0</v>
      </c>
      <c r="M600">
        <v>-32768</v>
      </c>
      <c r="N600">
        <v>32767</v>
      </c>
      <c r="O600">
        <v>0</v>
      </c>
      <c r="P600">
        <v>0</v>
      </c>
      <c r="Q600" t="s">
        <v>155</v>
      </c>
      <c r="R600">
        <v>0</v>
      </c>
      <c r="S600">
        <v>1</v>
      </c>
      <c r="T600" t="s">
        <v>155</v>
      </c>
      <c r="U600">
        <v>0</v>
      </c>
      <c r="V600">
        <v>1</v>
      </c>
      <c r="W600" t="s">
        <v>155</v>
      </c>
      <c r="X600">
        <v>0</v>
      </c>
      <c r="Y600">
        <v>1</v>
      </c>
      <c r="Z600" t="s">
        <v>155</v>
      </c>
      <c r="AA600">
        <v>0</v>
      </c>
      <c r="AB600">
        <v>1</v>
      </c>
      <c r="AC600" t="s">
        <v>155</v>
      </c>
      <c r="AD600">
        <v>0</v>
      </c>
      <c r="AE600">
        <v>1</v>
      </c>
      <c r="AF600" t="s">
        <v>155</v>
      </c>
      <c r="AG600">
        <v>0</v>
      </c>
      <c r="AH600">
        <v>1</v>
      </c>
      <c r="AI600">
        <v>0</v>
      </c>
      <c r="AJ600" t="s">
        <v>155</v>
      </c>
      <c r="AK600">
        <v>0</v>
      </c>
      <c r="AL600">
        <v>1</v>
      </c>
      <c r="AM600" t="s">
        <v>4774</v>
      </c>
      <c r="AN600">
        <v>-32768</v>
      </c>
      <c r="AO600">
        <v>32767</v>
      </c>
      <c r="AP600" t="s">
        <v>4775</v>
      </c>
      <c r="AQ600" t="s">
        <v>157</v>
      </c>
      <c r="AR600" t="s">
        <v>158</v>
      </c>
      <c r="AS600" t="str">
        <f>VLOOKUP('intouch变量（整型） '!$A600,基本表格!$G:$Q,3,FALSE)</f>
        <v>DB100,INT4252</v>
      </c>
      <c r="AT600" t="str">
        <f>VLOOKUP('intouch变量（整型） '!$A600,基本表格!$G:$Q,10,FALSE)</f>
        <v>Yes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</row>
    <row r="601" spans="1:55">
      <c r="A601" t="s">
        <v>5374</v>
      </c>
      <c r="B601" s="11" t="str">
        <f t="shared" si="9"/>
        <v>CHPF</v>
      </c>
      <c r="C601" s="11" t="str">
        <f>VLOOKUP('intouch变量（整型） '!$A601,基本表格!$G:$Q,2,FALSE)</f>
        <v>2143+P3-M6 木片筛出料皮带运输机 反馈频率 实际内码</v>
      </c>
      <c r="D601" t="s">
        <v>154</v>
      </c>
      <c r="E601" t="s">
        <v>154</v>
      </c>
      <c r="F601">
        <v>0</v>
      </c>
      <c r="G601" t="s">
        <v>154</v>
      </c>
      <c r="H601" t="s">
        <v>154</v>
      </c>
      <c r="I601">
        <v>0</v>
      </c>
      <c r="J601">
        <v>0</v>
      </c>
      <c r="L601">
        <v>0</v>
      </c>
      <c r="M601">
        <v>-32768</v>
      </c>
      <c r="N601">
        <v>32767</v>
      </c>
      <c r="O601">
        <v>0</v>
      </c>
      <c r="P601">
        <v>0</v>
      </c>
      <c r="Q601" t="s">
        <v>155</v>
      </c>
      <c r="R601">
        <v>0</v>
      </c>
      <c r="S601">
        <v>1</v>
      </c>
      <c r="T601" t="s">
        <v>155</v>
      </c>
      <c r="U601">
        <v>0</v>
      </c>
      <c r="V601">
        <v>1</v>
      </c>
      <c r="W601" t="s">
        <v>155</v>
      </c>
      <c r="X601">
        <v>0</v>
      </c>
      <c r="Y601">
        <v>1</v>
      </c>
      <c r="Z601" t="s">
        <v>155</v>
      </c>
      <c r="AA601">
        <v>0</v>
      </c>
      <c r="AB601">
        <v>1</v>
      </c>
      <c r="AC601" t="s">
        <v>155</v>
      </c>
      <c r="AD601">
        <v>0</v>
      </c>
      <c r="AE601">
        <v>1</v>
      </c>
      <c r="AF601" t="s">
        <v>155</v>
      </c>
      <c r="AG601">
        <v>0</v>
      </c>
      <c r="AH601">
        <v>1</v>
      </c>
      <c r="AI601">
        <v>0</v>
      </c>
      <c r="AJ601" t="s">
        <v>155</v>
      </c>
      <c r="AK601">
        <v>0</v>
      </c>
      <c r="AL601">
        <v>1</v>
      </c>
      <c r="AM601" t="s">
        <v>4774</v>
      </c>
      <c r="AN601">
        <v>-32768</v>
      </c>
      <c r="AO601">
        <v>32767</v>
      </c>
      <c r="AP601" t="s">
        <v>4775</v>
      </c>
      <c r="AQ601" t="s">
        <v>157</v>
      </c>
      <c r="AR601" t="s">
        <v>158</v>
      </c>
      <c r="AS601" t="str">
        <f>VLOOKUP('intouch变量（整型） '!$A601,基本表格!$G:$Q,3,FALSE)</f>
        <v>DB100,INT4302</v>
      </c>
      <c r="AT601" t="str">
        <f>VLOOKUP('intouch变量（整型） '!$A601,基本表格!$G:$Q,10,FALSE)</f>
        <v>Yes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</row>
    <row r="602" spans="1:55">
      <c r="A602" t="s">
        <v>5375</v>
      </c>
      <c r="B602" s="11" t="str">
        <f t="shared" si="9"/>
        <v>CHPF</v>
      </c>
      <c r="C602" s="11" t="str">
        <f>VLOOKUP('intouch变量（整型） '!$A602,基本表格!$G:$Q,2,FALSE)</f>
        <v>2143+P3-M6 木片筛出料皮带运输机 变频器通讯 警告</v>
      </c>
      <c r="D602" t="s">
        <v>154</v>
      </c>
      <c r="E602" t="s">
        <v>154</v>
      </c>
      <c r="F602">
        <v>0</v>
      </c>
      <c r="G602" t="s">
        <v>154</v>
      </c>
      <c r="H602" t="s">
        <v>154</v>
      </c>
      <c r="I602">
        <v>0</v>
      </c>
      <c r="J602">
        <v>0</v>
      </c>
      <c r="L602">
        <v>0</v>
      </c>
      <c r="M602">
        <v>-32768</v>
      </c>
      <c r="N602">
        <v>32767</v>
      </c>
      <c r="O602">
        <v>0</v>
      </c>
      <c r="P602">
        <v>0</v>
      </c>
      <c r="Q602" t="s">
        <v>155</v>
      </c>
      <c r="R602">
        <v>0</v>
      </c>
      <c r="S602">
        <v>1</v>
      </c>
      <c r="T602" t="s">
        <v>155</v>
      </c>
      <c r="U602">
        <v>0</v>
      </c>
      <c r="V602">
        <v>1</v>
      </c>
      <c r="W602" t="s">
        <v>155</v>
      </c>
      <c r="X602">
        <v>0</v>
      </c>
      <c r="Y602">
        <v>1</v>
      </c>
      <c r="Z602" t="s">
        <v>155</v>
      </c>
      <c r="AA602">
        <v>0</v>
      </c>
      <c r="AB602">
        <v>1</v>
      </c>
      <c r="AC602" t="s">
        <v>155</v>
      </c>
      <c r="AD602">
        <v>0</v>
      </c>
      <c r="AE602">
        <v>1</v>
      </c>
      <c r="AF602" t="s">
        <v>155</v>
      </c>
      <c r="AG602">
        <v>0</v>
      </c>
      <c r="AH602">
        <v>1</v>
      </c>
      <c r="AI602">
        <v>0</v>
      </c>
      <c r="AJ602" t="s">
        <v>155</v>
      </c>
      <c r="AK602">
        <v>0</v>
      </c>
      <c r="AL602">
        <v>1</v>
      </c>
      <c r="AM602" t="s">
        <v>4774</v>
      </c>
      <c r="AN602">
        <v>-32768</v>
      </c>
      <c r="AO602">
        <v>32767</v>
      </c>
      <c r="AP602" t="s">
        <v>4775</v>
      </c>
      <c r="AQ602" t="s">
        <v>157</v>
      </c>
      <c r="AR602" t="s">
        <v>158</v>
      </c>
      <c r="AS602" t="str">
        <f>VLOOKUP('intouch变量（整型） '!$A602,基本表格!$G:$Q,3,FALSE)</f>
        <v>DB100,INT4352</v>
      </c>
      <c r="AT602" t="str">
        <f>VLOOKUP('intouch变量（整型） '!$A602,基本表格!$G:$Q,10,FALSE)</f>
        <v>Yes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</row>
    <row r="603" spans="1:55">
      <c r="A603" t="s">
        <v>5376</v>
      </c>
      <c r="B603" s="11" t="str">
        <f t="shared" si="9"/>
        <v>CHPF</v>
      </c>
      <c r="C603" s="11" t="str">
        <f>VLOOKUP('intouch变量（整型） '!$A603,基本表格!$G:$Q,2,FALSE)</f>
        <v>2143+P3-M6 木片筛出料皮带运输机 变频器通讯 报警代码</v>
      </c>
      <c r="D603" t="s">
        <v>154</v>
      </c>
      <c r="E603" t="s">
        <v>154</v>
      </c>
      <c r="F603">
        <v>0</v>
      </c>
      <c r="G603" t="s">
        <v>154</v>
      </c>
      <c r="H603" t="s">
        <v>154</v>
      </c>
      <c r="I603">
        <v>0</v>
      </c>
      <c r="J603">
        <v>0</v>
      </c>
      <c r="L603">
        <v>0</v>
      </c>
      <c r="M603">
        <v>-32768</v>
      </c>
      <c r="N603">
        <v>32767</v>
      </c>
      <c r="O603">
        <v>0</v>
      </c>
      <c r="P603">
        <v>0</v>
      </c>
      <c r="Q603" t="s">
        <v>155</v>
      </c>
      <c r="R603">
        <v>0</v>
      </c>
      <c r="S603">
        <v>1</v>
      </c>
      <c r="T603" t="s">
        <v>155</v>
      </c>
      <c r="U603">
        <v>0</v>
      </c>
      <c r="V603">
        <v>1</v>
      </c>
      <c r="W603" t="s">
        <v>155</v>
      </c>
      <c r="X603">
        <v>0</v>
      </c>
      <c r="Y603">
        <v>1</v>
      </c>
      <c r="Z603" t="s">
        <v>155</v>
      </c>
      <c r="AA603">
        <v>0</v>
      </c>
      <c r="AB603">
        <v>1</v>
      </c>
      <c r="AC603" t="s">
        <v>155</v>
      </c>
      <c r="AD603">
        <v>0</v>
      </c>
      <c r="AE603">
        <v>1</v>
      </c>
      <c r="AF603" t="s">
        <v>155</v>
      </c>
      <c r="AG603">
        <v>0</v>
      </c>
      <c r="AH603">
        <v>1</v>
      </c>
      <c r="AI603">
        <v>0</v>
      </c>
      <c r="AJ603" t="s">
        <v>155</v>
      </c>
      <c r="AK603">
        <v>0</v>
      </c>
      <c r="AL603">
        <v>1</v>
      </c>
      <c r="AM603" t="s">
        <v>4774</v>
      </c>
      <c r="AN603">
        <v>-32768</v>
      </c>
      <c r="AO603">
        <v>32767</v>
      </c>
      <c r="AP603" t="s">
        <v>4775</v>
      </c>
      <c r="AQ603" t="s">
        <v>157</v>
      </c>
      <c r="AR603" t="s">
        <v>158</v>
      </c>
      <c r="AS603" t="str">
        <f>VLOOKUP('intouch变量（整型） '!$A603,基本表格!$G:$Q,3,FALSE)</f>
        <v>DB100,INT4354</v>
      </c>
      <c r="AT603" t="str">
        <f>VLOOKUP('intouch变量（整型） '!$A603,基本表格!$G:$Q,10,FALSE)</f>
        <v>Yes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</row>
    <row r="604" spans="1:55">
      <c r="A604" t="s">
        <v>5377</v>
      </c>
      <c r="B604" s="11" t="str">
        <f t="shared" si="9"/>
        <v>CHPF</v>
      </c>
      <c r="C604" s="11" t="str">
        <f>VLOOKUP('intouch变量（整型） '!$A604,基本表格!$G:$Q,2,FALSE)</f>
        <v>2143+P3-M6 木片筛出料皮带运输机 反馈转速 实际内码</v>
      </c>
      <c r="D604" t="s">
        <v>154</v>
      </c>
      <c r="E604" t="s">
        <v>154</v>
      </c>
      <c r="F604">
        <v>0</v>
      </c>
      <c r="G604" t="s">
        <v>154</v>
      </c>
      <c r="H604" t="s">
        <v>154</v>
      </c>
      <c r="I604">
        <v>0</v>
      </c>
      <c r="J604">
        <v>0</v>
      </c>
      <c r="L604">
        <v>0</v>
      </c>
      <c r="M604">
        <v>-32768</v>
      </c>
      <c r="N604">
        <v>32767</v>
      </c>
      <c r="O604">
        <v>0</v>
      </c>
      <c r="P604">
        <v>0</v>
      </c>
      <c r="Q604" t="s">
        <v>155</v>
      </c>
      <c r="R604">
        <v>0</v>
      </c>
      <c r="S604">
        <v>1</v>
      </c>
      <c r="T604" t="s">
        <v>155</v>
      </c>
      <c r="U604">
        <v>0</v>
      </c>
      <c r="V604">
        <v>1</v>
      </c>
      <c r="W604" t="s">
        <v>155</v>
      </c>
      <c r="X604">
        <v>0</v>
      </c>
      <c r="Y604">
        <v>1</v>
      </c>
      <c r="Z604" t="s">
        <v>155</v>
      </c>
      <c r="AA604">
        <v>0</v>
      </c>
      <c r="AB604">
        <v>1</v>
      </c>
      <c r="AC604" t="s">
        <v>155</v>
      </c>
      <c r="AD604">
        <v>0</v>
      </c>
      <c r="AE604">
        <v>1</v>
      </c>
      <c r="AF604" t="s">
        <v>155</v>
      </c>
      <c r="AG604">
        <v>0</v>
      </c>
      <c r="AH604">
        <v>1</v>
      </c>
      <c r="AI604">
        <v>0</v>
      </c>
      <c r="AJ604" t="s">
        <v>155</v>
      </c>
      <c r="AK604">
        <v>0</v>
      </c>
      <c r="AL604">
        <v>1</v>
      </c>
      <c r="AM604" t="s">
        <v>4774</v>
      </c>
      <c r="AN604">
        <v>-32768</v>
      </c>
      <c r="AO604">
        <v>32767</v>
      </c>
      <c r="AP604" t="s">
        <v>4775</v>
      </c>
      <c r="AQ604" t="s">
        <v>157</v>
      </c>
      <c r="AR604" t="s">
        <v>158</v>
      </c>
      <c r="AS604" t="str">
        <f>VLOOKUP('intouch变量（整型） '!$A604,基本表格!$G:$Q,3,FALSE)</f>
        <v>DB100,INT4402</v>
      </c>
      <c r="AT604" t="str">
        <f>VLOOKUP('intouch变量（整型） '!$A604,基本表格!$G:$Q,10,FALSE)</f>
        <v>Yes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</row>
    <row r="605" spans="1:55">
      <c r="A605" t="s">
        <v>5378</v>
      </c>
      <c r="B605" s="11" t="str">
        <f t="shared" si="9"/>
        <v>CHPF</v>
      </c>
      <c r="C605" s="11" t="str">
        <f>VLOOKUP('intouch变量（整型） '!$A605,基本表格!$G:$Q,2,FALSE)</f>
        <v>2143+P3-M6 木片筛出料皮带运输机 反馈电流 实际内码</v>
      </c>
      <c r="D605" t="s">
        <v>154</v>
      </c>
      <c r="E605" t="s">
        <v>154</v>
      </c>
      <c r="F605">
        <v>0</v>
      </c>
      <c r="G605" t="s">
        <v>154</v>
      </c>
      <c r="H605" t="s">
        <v>154</v>
      </c>
      <c r="I605">
        <v>0</v>
      </c>
      <c r="J605">
        <v>0</v>
      </c>
      <c r="L605">
        <v>0</v>
      </c>
      <c r="M605">
        <v>-32768</v>
      </c>
      <c r="N605">
        <v>32767</v>
      </c>
      <c r="O605">
        <v>0</v>
      </c>
      <c r="P605">
        <v>0</v>
      </c>
      <c r="Q605" t="s">
        <v>155</v>
      </c>
      <c r="R605">
        <v>0</v>
      </c>
      <c r="S605">
        <v>1</v>
      </c>
      <c r="T605" t="s">
        <v>155</v>
      </c>
      <c r="U605">
        <v>0</v>
      </c>
      <c r="V605">
        <v>1</v>
      </c>
      <c r="W605" t="s">
        <v>155</v>
      </c>
      <c r="X605">
        <v>0</v>
      </c>
      <c r="Y605">
        <v>1</v>
      </c>
      <c r="Z605" t="s">
        <v>155</v>
      </c>
      <c r="AA605">
        <v>0</v>
      </c>
      <c r="AB605">
        <v>1</v>
      </c>
      <c r="AC605" t="s">
        <v>155</v>
      </c>
      <c r="AD605">
        <v>0</v>
      </c>
      <c r="AE605">
        <v>1</v>
      </c>
      <c r="AF605" t="s">
        <v>155</v>
      </c>
      <c r="AG605">
        <v>0</v>
      </c>
      <c r="AH605">
        <v>1</v>
      </c>
      <c r="AI605">
        <v>0</v>
      </c>
      <c r="AJ605" t="s">
        <v>155</v>
      </c>
      <c r="AK605">
        <v>0</v>
      </c>
      <c r="AL605">
        <v>1</v>
      </c>
      <c r="AM605" t="s">
        <v>4774</v>
      </c>
      <c r="AN605">
        <v>-32768</v>
      </c>
      <c r="AO605">
        <v>32767</v>
      </c>
      <c r="AP605" t="s">
        <v>4775</v>
      </c>
      <c r="AQ605" t="s">
        <v>157</v>
      </c>
      <c r="AR605" t="s">
        <v>158</v>
      </c>
      <c r="AS605" t="str">
        <f>VLOOKUP('intouch变量（整型） '!$A605,基本表格!$G:$Q,3,FALSE)</f>
        <v>DB100,INT4452</v>
      </c>
      <c r="AT605" t="str">
        <f>VLOOKUP('intouch变量（整型） '!$A605,基本表格!$G:$Q,10,FALSE)</f>
        <v>Yes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</row>
    <row r="606" spans="1:55">
      <c r="A606" t="s">
        <v>5379</v>
      </c>
      <c r="B606" s="11" t="str">
        <f t="shared" si="9"/>
        <v>CHPF</v>
      </c>
      <c r="C606" s="11" t="str">
        <f>VLOOKUP('intouch变量（整型） '!$A606,基本表格!$G:$Q,2,FALSE)</f>
        <v>2147+P6-M3 刨片进料料仓进料皮带运输机 电机控制 断链超时时间 秒</v>
      </c>
      <c r="D606" t="s">
        <v>154</v>
      </c>
      <c r="E606" t="s">
        <v>154</v>
      </c>
      <c r="F606">
        <v>0</v>
      </c>
      <c r="G606" t="s">
        <v>154</v>
      </c>
      <c r="H606" t="s">
        <v>154</v>
      </c>
      <c r="I606">
        <v>0</v>
      </c>
      <c r="J606">
        <v>0</v>
      </c>
      <c r="L606">
        <v>0</v>
      </c>
      <c r="M606">
        <v>-32768</v>
      </c>
      <c r="N606">
        <v>32767</v>
      </c>
      <c r="O606">
        <v>0</v>
      </c>
      <c r="P606">
        <v>0</v>
      </c>
      <c r="Q606" t="s">
        <v>155</v>
      </c>
      <c r="R606">
        <v>0</v>
      </c>
      <c r="S606">
        <v>1</v>
      </c>
      <c r="T606" t="s">
        <v>155</v>
      </c>
      <c r="U606">
        <v>0</v>
      </c>
      <c r="V606">
        <v>1</v>
      </c>
      <c r="W606" t="s">
        <v>155</v>
      </c>
      <c r="X606">
        <v>0</v>
      </c>
      <c r="Y606">
        <v>1</v>
      </c>
      <c r="Z606" t="s">
        <v>155</v>
      </c>
      <c r="AA606">
        <v>0</v>
      </c>
      <c r="AB606">
        <v>1</v>
      </c>
      <c r="AC606" t="s">
        <v>155</v>
      </c>
      <c r="AD606">
        <v>0</v>
      </c>
      <c r="AE606">
        <v>1</v>
      </c>
      <c r="AF606" t="s">
        <v>155</v>
      </c>
      <c r="AG606">
        <v>0</v>
      </c>
      <c r="AH606">
        <v>1</v>
      </c>
      <c r="AI606">
        <v>0</v>
      </c>
      <c r="AJ606" t="s">
        <v>155</v>
      </c>
      <c r="AK606">
        <v>0</v>
      </c>
      <c r="AL606">
        <v>1</v>
      </c>
      <c r="AM606" t="s">
        <v>4774</v>
      </c>
      <c r="AN606">
        <v>-32768</v>
      </c>
      <c r="AO606">
        <v>32767</v>
      </c>
      <c r="AP606" t="s">
        <v>4775</v>
      </c>
      <c r="AQ606" t="s">
        <v>157</v>
      </c>
      <c r="AR606" t="s">
        <v>158</v>
      </c>
      <c r="AS606" t="str">
        <f>VLOOKUP('intouch变量（整型） '!$A606,基本表格!$G:$Q,3,FALSE)</f>
        <v>DB100,INT4504</v>
      </c>
      <c r="AT606" t="str">
        <f>VLOOKUP('intouch变量（整型） '!$A606,基本表格!$G:$Q,10,FALSE)</f>
        <v>No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</row>
    <row r="607" spans="1:55">
      <c r="A607" t="s">
        <v>5380</v>
      </c>
      <c r="B607" s="11" t="str">
        <f t="shared" si="9"/>
        <v>CHPF</v>
      </c>
      <c r="C607" s="11" t="str">
        <f>VLOOKUP('intouch变量（整型） '!$A607,基本表格!$G:$Q,2,FALSE)</f>
        <v>2147+P6-M3 刨片进料料仓进料皮带运输机 电机控制 堵料检测时间 秒</v>
      </c>
      <c r="D607" t="s">
        <v>154</v>
      </c>
      <c r="E607" t="s">
        <v>154</v>
      </c>
      <c r="F607">
        <v>0</v>
      </c>
      <c r="G607" t="s">
        <v>154</v>
      </c>
      <c r="H607" t="s">
        <v>154</v>
      </c>
      <c r="I607">
        <v>0</v>
      </c>
      <c r="J607">
        <v>0</v>
      </c>
      <c r="L607">
        <v>0</v>
      </c>
      <c r="M607">
        <v>-32768</v>
      </c>
      <c r="N607">
        <v>32767</v>
      </c>
      <c r="O607">
        <v>0</v>
      </c>
      <c r="P607">
        <v>0</v>
      </c>
      <c r="Q607" t="s">
        <v>155</v>
      </c>
      <c r="R607">
        <v>0</v>
      </c>
      <c r="S607">
        <v>1</v>
      </c>
      <c r="T607" t="s">
        <v>155</v>
      </c>
      <c r="U607">
        <v>0</v>
      </c>
      <c r="V607">
        <v>1</v>
      </c>
      <c r="W607" t="s">
        <v>155</v>
      </c>
      <c r="X607">
        <v>0</v>
      </c>
      <c r="Y607">
        <v>1</v>
      </c>
      <c r="Z607" t="s">
        <v>155</v>
      </c>
      <c r="AA607">
        <v>0</v>
      </c>
      <c r="AB607">
        <v>1</v>
      </c>
      <c r="AC607" t="s">
        <v>155</v>
      </c>
      <c r="AD607">
        <v>0</v>
      </c>
      <c r="AE607">
        <v>1</v>
      </c>
      <c r="AF607" t="s">
        <v>155</v>
      </c>
      <c r="AG607">
        <v>0</v>
      </c>
      <c r="AH607">
        <v>1</v>
      </c>
      <c r="AI607">
        <v>0</v>
      </c>
      <c r="AJ607" t="s">
        <v>155</v>
      </c>
      <c r="AK607">
        <v>0</v>
      </c>
      <c r="AL607">
        <v>1</v>
      </c>
      <c r="AM607" t="s">
        <v>4774</v>
      </c>
      <c r="AN607">
        <v>-32768</v>
      </c>
      <c r="AO607">
        <v>32767</v>
      </c>
      <c r="AP607" t="s">
        <v>4775</v>
      </c>
      <c r="AQ607" t="s">
        <v>157</v>
      </c>
      <c r="AR607" t="s">
        <v>158</v>
      </c>
      <c r="AS607" t="str">
        <f>VLOOKUP('intouch变量（整型） '!$A607,基本表格!$G:$Q,3,FALSE)</f>
        <v>DB100,INT4506</v>
      </c>
      <c r="AT607" t="str">
        <f>VLOOKUP('intouch变量（整型） '!$A607,基本表格!$G:$Q,10,FALSE)</f>
        <v>No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</row>
    <row r="608" spans="1:55">
      <c r="A608" t="s">
        <v>5381</v>
      </c>
      <c r="B608" s="11" t="str">
        <f t="shared" si="9"/>
        <v>CHPF</v>
      </c>
      <c r="C608" s="11" t="str">
        <f>VLOOKUP('intouch变量（整型） '!$A608,基本表格!$G:$Q,2,FALSE)</f>
        <v>2147+P6-M3 刨片进料料仓进料皮带运输机 电机控制 左跑偏检测时间</v>
      </c>
      <c r="D608" t="s">
        <v>154</v>
      </c>
      <c r="E608" t="s">
        <v>154</v>
      </c>
      <c r="F608">
        <v>0</v>
      </c>
      <c r="G608" t="s">
        <v>154</v>
      </c>
      <c r="H608" t="s">
        <v>154</v>
      </c>
      <c r="I608">
        <v>0</v>
      </c>
      <c r="J608">
        <v>0</v>
      </c>
      <c r="L608">
        <v>0</v>
      </c>
      <c r="M608">
        <v>-32768</v>
      </c>
      <c r="N608">
        <v>32767</v>
      </c>
      <c r="O608">
        <v>0</v>
      </c>
      <c r="P608">
        <v>0</v>
      </c>
      <c r="Q608" t="s">
        <v>155</v>
      </c>
      <c r="R608">
        <v>0</v>
      </c>
      <c r="S608">
        <v>1</v>
      </c>
      <c r="T608" t="s">
        <v>155</v>
      </c>
      <c r="U608">
        <v>0</v>
      </c>
      <c r="V608">
        <v>1</v>
      </c>
      <c r="W608" t="s">
        <v>155</v>
      </c>
      <c r="X608">
        <v>0</v>
      </c>
      <c r="Y608">
        <v>1</v>
      </c>
      <c r="Z608" t="s">
        <v>155</v>
      </c>
      <c r="AA608">
        <v>0</v>
      </c>
      <c r="AB608">
        <v>1</v>
      </c>
      <c r="AC608" t="s">
        <v>155</v>
      </c>
      <c r="AD608">
        <v>0</v>
      </c>
      <c r="AE608">
        <v>1</v>
      </c>
      <c r="AF608" t="s">
        <v>155</v>
      </c>
      <c r="AG608">
        <v>0</v>
      </c>
      <c r="AH608">
        <v>1</v>
      </c>
      <c r="AI608">
        <v>0</v>
      </c>
      <c r="AJ608" t="s">
        <v>155</v>
      </c>
      <c r="AK608">
        <v>0</v>
      </c>
      <c r="AL608">
        <v>1</v>
      </c>
      <c r="AM608" t="s">
        <v>4774</v>
      </c>
      <c r="AN608">
        <v>-32768</v>
      </c>
      <c r="AO608">
        <v>32767</v>
      </c>
      <c r="AP608" t="s">
        <v>4775</v>
      </c>
      <c r="AQ608" t="s">
        <v>157</v>
      </c>
      <c r="AR608" t="s">
        <v>158</v>
      </c>
      <c r="AS608" t="str">
        <f>VLOOKUP('intouch变量（整型） '!$A608,基本表格!$G:$Q,3,FALSE)</f>
        <v>DB100,INT4510</v>
      </c>
      <c r="AT608" t="str">
        <f>VLOOKUP('intouch变量（整型） '!$A608,基本表格!$G:$Q,10,FALSE)</f>
        <v>No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</row>
    <row r="609" spans="1:55">
      <c r="A609" t="s">
        <v>5382</v>
      </c>
      <c r="B609" s="11" t="str">
        <f t="shared" si="9"/>
        <v>CHPF</v>
      </c>
      <c r="C609" s="11" t="str">
        <f>VLOOKUP('intouch变量（整型） '!$A609,基本表格!$G:$Q,2,FALSE)</f>
        <v>2147+P6-M3 刨片进料料仓进料皮带运输机 电机控制 右跑偏检测时间</v>
      </c>
      <c r="D609" t="s">
        <v>154</v>
      </c>
      <c r="E609" t="s">
        <v>154</v>
      </c>
      <c r="F609">
        <v>0</v>
      </c>
      <c r="G609" t="s">
        <v>154</v>
      </c>
      <c r="H609" t="s">
        <v>154</v>
      </c>
      <c r="I609">
        <v>0</v>
      </c>
      <c r="J609">
        <v>0</v>
      </c>
      <c r="L609">
        <v>0</v>
      </c>
      <c r="M609">
        <v>-32768</v>
      </c>
      <c r="N609">
        <v>32767</v>
      </c>
      <c r="O609">
        <v>0</v>
      </c>
      <c r="P609">
        <v>0</v>
      </c>
      <c r="Q609" t="s">
        <v>155</v>
      </c>
      <c r="R609">
        <v>0</v>
      </c>
      <c r="S609">
        <v>1</v>
      </c>
      <c r="T609" t="s">
        <v>155</v>
      </c>
      <c r="U609">
        <v>0</v>
      </c>
      <c r="V609">
        <v>1</v>
      </c>
      <c r="W609" t="s">
        <v>155</v>
      </c>
      <c r="X609">
        <v>0</v>
      </c>
      <c r="Y609">
        <v>1</v>
      </c>
      <c r="Z609" t="s">
        <v>155</v>
      </c>
      <c r="AA609">
        <v>0</v>
      </c>
      <c r="AB609">
        <v>1</v>
      </c>
      <c r="AC609" t="s">
        <v>155</v>
      </c>
      <c r="AD609">
        <v>0</v>
      </c>
      <c r="AE609">
        <v>1</v>
      </c>
      <c r="AF609" t="s">
        <v>155</v>
      </c>
      <c r="AG609">
        <v>0</v>
      </c>
      <c r="AH609">
        <v>1</v>
      </c>
      <c r="AI609">
        <v>0</v>
      </c>
      <c r="AJ609" t="s">
        <v>155</v>
      </c>
      <c r="AK609">
        <v>0</v>
      </c>
      <c r="AL609">
        <v>1</v>
      </c>
      <c r="AM609" t="s">
        <v>4774</v>
      </c>
      <c r="AN609">
        <v>-32768</v>
      </c>
      <c r="AO609">
        <v>32767</v>
      </c>
      <c r="AP609" t="s">
        <v>4775</v>
      </c>
      <c r="AQ609" t="s">
        <v>157</v>
      </c>
      <c r="AR609" t="s">
        <v>158</v>
      </c>
      <c r="AS609" t="str">
        <f>VLOOKUP('intouch变量（整型） '!$A609,基本表格!$G:$Q,3,FALSE)</f>
        <v>DB100,INT4514</v>
      </c>
      <c r="AT609" t="str">
        <f>VLOOKUP('intouch变量（整型） '!$A609,基本表格!$G:$Q,10,FALSE)</f>
        <v>No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</row>
    <row r="610" spans="1:55">
      <c r="A610" t="s">
        <v>5383</v>
      </c>
      <c r="B610" s="11" t="str">
        <f t="shared" si="9"/>
        <v>CHPF</v>
      </c>
      <c r="C610" s="11" t="str">
        <f>VLOOKUP('intouch变量（整型） '!$A610,基本表格!$G:$Q,2,FALSE)</f>
        <v>2147+P6-M3 刨片进料料仓进料皮带运输机 电机控制 联动启动延时</v>
      </c>
      <c r="D610" t="s">
        <v>154</v>
      </c>
      <c r="E610" t="s">
        <v>154</v>
      </c>
      <c r="F610">
        <v>0</v>
      </c>
      <c r="G610" t="s">
        <v>154</v>
      </c>
      <c r="H610" t="s">
        <v>154</v>
      </c>
      <c r="I610">
        <v>0</v>
      </c>
      <c r="J610">
        <v>0</v>
      </c>
      <c r="L610">
        <v>0</v>
      </c>
      <c r="M610">
        <v>-32768</v>
      </c>
      <c r="N610">
        <v>32767</v>
      </c>
      <c r="O610">
        <v>0</v>
      </c>
      <c r="P610">
        <v>0</v>
      </c>
      <c r="Q610" t="s">
        <v>155</v>
      </c>
      <c r="R610">
        <v>0</v>
      </c>
      <c r="S610">
        <v>1</v>
      </c>
      <c r="T610" t="s">
        <v>155</v>
      </c>
      <c r="U610">
        <v>0</v>
      </c>
      <c r="V610">
        <v>1</v>
      </c>
      <c r="W610" t="s">
        <v>155</v>
      </c>
      <c r="X610">
        <v>0</v>
      </c>
      <c r="Y610">
        <v>1</v>
      </c>
      <c r="Z610" t="s">
        <v>155</v>
      </c>
      <c r="AA610">
        <v>0</v>
      </c>
      <c r="AB610">
        <v>1</v>
      </c>
      <c r="AC610" t="s">
        <v>155</v>
      </c>
      <c r="AD610">
        <v>0</v>
      </c>
      <c r="AE610">
        <v>1</v>
      </c>
      <c r="AF610" t="s">
        <v>155</v>
      </c>
      <c r="AG610">
        <v>0</v>
      </c>
      <c r="AH610">
        <v>1</v>
      </c>
      <c r="AI610">
        <v>0</v>
      </c>
      <c r="AJ610" t="s">
        <v>155</v>
      </c>
      <c r="AK610">
        <v>0</v>
      </c>
      <c r="AL610">
        <v>1</v>
      </c>
      <c r="AM610" t="s">
        <v>4774</v>
      </c>
      <c r="AN610">
        <v>-32768</v>
      </c>
      <c r="AO610">
        <v>32767</v>
      </c>
      <c r="AP610" t="s">
        <v>4775</v>
      </c>
      <c r="AQ610" t="s">
        <v>157</v>
      </c>
      <c r="AR610" t="s">
        <v>158</v>
      </c>
      <c r="AS610" t="str">
        <f>VLOOKUP('intouch变量（整型） '!$A610,基本表格!$G:$Q,3,FALSE)</f>
        <v>DB100,INT4518</v>
      </c>
      <c r="AT610" t="str">
        <f>VLOOKUP('intouch变量（整型） '!$A610,基本表格!$G:$Q,10,FALSE)</f>
        <v>No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</row>
    <row r="611" spans="1:55">
      <c r="A611" t="s">
        <v>5384</v>
      </c>
      <c r="B611" s="11" t="str">
        <f t="shared" si="9"/>
        <v>CHPF</v>
      </c>
      <c r="C611" s="11" t="str">
        <f>VLOOKUP('intouch变量（整型） '!$A611,基本表格!$G:$Q,2,FALSE)</f>
        <v>2147+P6-M3 刨片进料料仓进料皮带运输机 电机控制 起动转换时间 秒</v>
      </c>
      <c r="D611" t="s">
        <v>154</v>
      </c>
      <c r="E611" t="s">
        <v>154</v>
      </c>
      <c r="F611">
        <v>0</v>
      </c>
      <c r="G611" t="s">
        <v>154</v>
      </c>
      <c r="H611" t="s">
        <v>154</v>
      </c>
      <c r="I611">
        <v>0</v>
      </c>
      <c r="J611">
        <v>0</v>
      </c>
      <c r="L611">
        <v>0</v>
      </c>
      <c r="M611">
        <v>-32768</v>
      </c>
      <c r="N611">
        <v>32767</v>
      </c>
      <c r="O611">
        <v>0</v>
      </c>
      <c r="P611">
        <v>0</v>
      </c>
      <c r="Q611" t="s">
        <v>155</v>
      </c>
      <c r="R611">
        <v>0</v>
      </c>
      <c r="S611">
        <v>1</v>
      </c>
      <c r="T611" t="s">
        <v>155</v>
      </c>
      <c r="U611">
        <v>0</v>
      </c>
      <c r="V611">
        <v>1</v>
      </c>
      <c r="W611" t="s">
        <v>155</v>
      </c>
      <c r="X611">
        <v>0</v>
      </c>
      <c r="Y611">
        <v>1</v>
      </c>
      <c r="Z611" t="s">
        <v>155</v>
      </c>
      <c r="AA611">
        <v>0</v>
      </c>
      <c r="AB611">
        <v>1</v>
      </c>
      <c r="AC611" t="s">
        <v>155</v>
      </c>
      <c r="AD611">
        <v>0</v>
      </c>
      <c r="AE611">
        <v>1</v>
      </c>
      <c r="AF611" t="s">
        <v>155</v>
      </c>
      <c r="AG611">
        <v>0</v>
      </c>
      <c r="AH611">
        <v>1</v>
      </c>
      <c r="AI611">
        <v>0</v>
      </c>
      <c r="AJ611" t="s">
        <v>155</v>
      </c>
      <c r="AK611">
        <v>0</v>
      </c>
      <c r="AL611">
        <v>1</v>
      </c>
      <c r="AM611" t="s">
        <v>4774</v>
      </c>
      <c r="AN611">
        <v>-32768</v>
      </c>
      <c r="AO611">
        <v>32767</v>
      </c>
      <c r="AP611" t="s">
        <v>4775</v>
      </c>
      <c r="AQ611" t="s">
        <v>157</v>
      </c>
      <c r="AR611" t="s">
        <v>158</v>
      </c>
      <c r="AS611" t="str">
        <f>VLOOKUP('intouch变量（整型） '!$A611,基本表格!$G:$Q,3,FALSE)</f>
        <v>DB100,INT4520</v>
      </c>
      <c r="AT611" t="str">
        <f>VLOOKUP('intouch变量（整型） '!$A611,基本表格!$G:$Q,10,FALSE)</f>
        <v>No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</row>
    <row r="612" spans="1:55">
      <c r="A612" t="s">
        <v>5385</v>
      </c>
      <c r="B612" s="11" t="str">
        <f t="shared" si="9"/>
        <v>CHPF</v>
      </c>
      <c r="C612" s="11" t="str">
        <f>VLOOKUP('intouch变量（整型） '!$A612,基本表格!$G:$Q,2,FALSE)</f>
        <v>2147+P6-M3 刨片进料料仓进料皮带运输机 给定频率 实际内码</v>
      </c>
      <c r="D612" t="s">
        <v>154</v>
      </c>
      <c r="E612" t="s">
        <v>154</v>
      </c>
      <c r="F612">
        <v>0</v>
      </c>
      <c r="G612" t="s">
        <v>154</v>
      </c>
      <c r="H612" t="s">
        <v>154</v>
      </c>
      <c r="I612">
        <v>0</v>
      </c>
      <c r="J612">
        <v>0</v>
      </c>
      <c r="L612">
        <v>0</v>
      </c>
      <c r="M612">
        <v>-32768</v>
      </c>
      <c r="N612">
        <v>32767</v>
      </c>
      <c r="O612">
        <v>0</v>
      </c>
      <c r="P612">
        <v>0</v>
      </c>
      <c r="Q612" t="s">
        <v>155</v>
      </c>
      <c r="R612">
        <v>0</v>
      </c>
      <c r="S612">
        <v>1</v>
      </c>
      <c r="T612" t="s">
        <v>155</v>
      </c>
      <c r="U612">
        <v>0</v>
      </c>
      <c r="V612">
        <v>1</v>
      </c>
      <c r="W612" t="s">
        <v>155</v>
      </c>
      <c r="X612">
        <v>0</v>
      </c>
      <c r="Y612">
        <v>1</v>
      </c>
      <c r="Z612" t="s">
        <v>155</v>
      </c>
      <c r="AA612">
        <v>0</v>
      </c>
      <c r="AB612">
        <v>1</v>
      </c>
      <c r="AC612" t="s">
        <v>155</v>
      </c>
      <c r="AD612">
        <v>0</v>
      </c>
      <c r="AE612">
        <v>1</v>
      </c>
      <c r="AF612" t="s">
        <v>155</v>
      </c>
      <c r="AG612">
        <v>0</v>
      </c>
      <c r="AH612">
        <v>1</v>
      </c>
      <c r="AI612">
        <v>0</v>
      </c>
      <c r="AJ612" t="s">
        <v>155</v>
      </c>
      <c r="AK612">
        <v>0</v>
      </c>
      <c r="AL612">
        <v>1</v>
      </c>
      <c r="AM612" t="s">
        <v>4774</v>
      </c>
      <c r="AN612">
        <v>-32768</v>
      </c>
      <c r="AO612">
        <v>32767</v>
      </c>
      <c r="AP612" t="s">
        <v>4775</v>
      </c>
      <c r="AQ612" t="s">
        <v>157</v>
      </c>
      <c r="AR612" t="s">
        <v>158</v>
      </c>
      <c r="AS612" t="str">
        <f>VLOOKUP('intouch变量（整型） '!$A612,基本表格!$G:$Q,3,FALSE)</f>
        <v>DB100,INT4552</v>
      </c>
      <c r="AT612" t="str">
        <f>VLOOKUP('intouch变量（整型） '!$A612,基本表格!$G:$Q,10,FALSE)</f>
        <v>Yes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</row>
    <row r="613" spans="1:55">
      <c r="A613" t="s">
        <v>5386</v>
      </c>
      <c r="B613" s="11" t="str">
        <f t="shared" si="9"/>
        <v>CHPF</v>
      </c>
      <c r="C613" s="11" t="str">
        <f>VLOOKUP('intouch变量（整型） '!$A613,基本表格!$G:$Q,2,FALSE)</f>
        <v>2147+P6-M3 刨片进料料仓进料皮带运输机 反馈频率 实际内码</v>
      </c>
      <c r="D613" t="s">
        <v>154</v>
      </c>
      <c r="E613" t="s">
        <v>154</v>
      </c>
      <c r="F613">
        <v>0</v>
      </c>
      <c r="G613" t="s">
        <v>154</v>
      </c>
      <c r="H613" t="s">
        <v>154</v>
      </c>
      <c r="I613">
        <v>0</v>
      </c>
      <c r="J613">
        <v>0</v>
      </c>
      <c r="L613">
        <v>0</v>
      </c>
      <c r="M613">
        <v>-32768</v>
      </c>
      <c r="N613">
        <v>32767</v>
      </c>
      <c r="O613">
        <v>0</v>
      </c>
      <c r="P613">
        <v>0</v>
      </c>
      <c r="Q613" t="s">
        <v>155</v>
      </c>
      <c r="R613">
        <v>0</v>
      </c>
      <c r="S613">
        <v>1</v>
      </c>
      <c r="T613" t="s">
        <v>155</v>
      </c>
      <c r="U613">
        <v>0</v>
      </c>
      <c r="V613">
        <v>1</v>
      </c>
      <c r="W613" t="s">
        <v>155</v>
      </c>
      <c r="X613">
        <v>0</v>
      </c>
      <c r="Y613">
        <v>1</v>
      </c>
      <c r="Z613" t="s">
        <v>155</v>
      </c>
      <c r="AA613">
        <v>0</v>
      </c>
      <c r="AB613">
        <v>1</v>
      </c>
      <c r="AC613" t="s">
        <v>155</v>
      </c>
      <c r="AD613">
        <v>0</v>
      </c>
      <c r="AE613">
        <v>1</v>
      </c>
      <c r="AF613" t="s">
        <v>155</v>
      </c>
      <c r="AG613">
        <v>0</v>
      </c>
      <c r="AH613">
        <v>1</v>
      </c>
      <c r="AI613">
        <v>0</v>
      </c>
      <c r="AJ613" t="s">
        <v>155</v>
      </c>
      <c r="AK613">
        <v>0</v>
      </c>
      <c r="AL613">
        <v>1</v>
      </c>
      <c r="AM613" t="s">
        <v>4774</v>
      </c>
      <c r="AN613">
        <v>-32768</v>
      </c>
      <c r="AO613">
        <v>32767</v>
      </c>
      <c r="AP613" t="s">
        <v>4775</v>
      </c>
      <c r="AQ613" t="s">
        <v>157</v>
      </c>
      <c r="AR613" t="s">
        <v>158</v>
      </c>
      <c r="AS613" t="str">
        <f>VLOOKUP('intouch变量（整型） '!$A613,基本表格!$G:$Q,3,FALSE)</f>
        <v>DB100,INT4602</v>
      </c>
      <c r="AT613" t="str">
        <f>VLOOKUP('intouch变量（整型） '!$A613,基本表格!$G:$Q,10,FALSE)</f>
        <v>Yes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</row>
    <row r="614" spans="1:55">
      <c r="A614" t="s">
        <v>5387</v>
      </c>
      <c r="B614" s="11" t="str">
        <f t="shared" si="9"/>
        <v>CHPF</v>
      </c>
      <c r="C614" s="11" t="str">
        <f>VLOOKUP('intouch变量（整型） '!$A614,基本表格!$G:$Q,2,FALSE)</f>
        <v>2147+P6-M3 刨片进料料仓进料皮带运输机 变频器通讯 警告</v>
      </c>
      <c r="D614" t="s">
        <v>154</v>
      </c>
      <c r="E614" t="s">
        <v>154</v>
      </c>
      <c r="F614">
        <v>0</v>
      </c>
      <c r="G614" t="s">
        <v>154</v>
      </c>
      <c r="H614" t="s">
        <v>154</v>
      </c>
      <c r="I614">
        <v>0</v>
      </c>
      <c r="J614">
        <v>0</v>
      </c>
      <c r="L614">
        <v>0</v>
      </c>
      <c r="M614">
        <v>-32768</v>
      </c>
      <c r="N614">
        <v>32767</v>
      </c>
      <c r="O614">
        <v>0</v>
      </c>
      <c r="P614">
        <v>0</v>
      </c>
      <c r="Q614" t="s">
        <v>155</v>
      </c>
      <c r="R614">
        <v>0</v>
      </c>
      <c r="S614">
        <v>1</v>
      </c>
      <c r="T614" t="s">
        <v>155</v>
      </c>
      <c r="U614">
        <v>0</v>
      </c>
      <c r="V614">
        <v>1</v>
      </c>
      <c r="W614" t="s">
        <v>155</v>
      </c>
      <c r="X614">
        <v>0</v>
      </c>
      <c r="Y614">
        <v>1</v>
      </c>
      <c r="Z614" t="s">
        <v>155</v>
      </c>
      <c r="AA614">
        <v>0</v>
      </c>
      <c r="AB614">
        <v>1</v>
      </c>
      <c r="AC614" t="s">
        <v>155</v>
      </c>
      <c r="AD614">
        <v>0</v>
      </c>
      <c r="AE614">
        <v>1</v>
      </c>
      <c r="AF614" t="s">
        <v>155</v>
      </c>
      <c r="AG614">
        <v>0</v>
      </c>
      <c r="AH614">
        <v>1</v>
      </c>
      <c r="AI614">
        <v>0</v>
      </c>
      <c r="AJ614" t="s">
        <v>155</v>
      </c>
      <c r="AK614">
        <v>0</v>
      </c>
      <c r="AL614">
        <v>1</v>
      </c>
      <c r="AM614" t="s">
        <v>4774</v>
      </c>
      <c r="AN614">
        <v>-32768</v>
      </c>
      <c r="AO614">
        <v>32767</v>
      </c>
      <c r="AP614" t="s">
        <v>4775</v>
      </c>
      <c r="AQ614" t="s">
        <v>157</v>
      </c>
      <c r="AR614" t="s">
        <v>158</v>
      </c>
      <c r="AS614" t="str">
        <f>VLOOKUP('intouch变量（整型） '!$A614,基本表格!$G:$Q,3,FALSE)</f>
        <v>DB100,INT4652</v>
      </c>
      <c r="AT614" t="str">
        <f>VLOOKUP('intouch变量（整型） '!$A614,基本表格!$G:$Q,10,FALSE)</f>
        <v>Yes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</row>
    <row r="615" spans="1:55">
      <c r="A615" t="s">
        <v>5388</v>
      </c>
      <c r="B615" s="11" t="str">
        <f t="shared" si="9"/>
        <v>CHPF</v>
      </c>
      <c r="C615" s="11" t="str">
        <f>VLOOKUP('intouch变量（整型） '!$A615,基本表格!$G:$Q,2,FALSE)</f>
        <v>2147+P6-M3 刨片进料料仓进料皮带运输机 变频器通讯 报警代码</v>
      </c>
      <c r="D615" t="s">
        <v>154</v>
      </c>
      <c r="E615" t="s">
        <v>154</v>
      </c>
      <c r="F615">
        <v>0</v>
      </c>
      <c r="G615" t="s">
        <v>154</v>
      </c>
      <c r="H615" t="s">
        <v>154</v>
      </c>
      <c r="I615">
        <v>0</v>
      </c>
      <c r="J615">
        <v>0</v>
      </c>
      <c r="L615">
        <v>0</v>
      </c>
      <c r="M615">
        <v>-32768</v>
      </c>
      <c r="N615">
        <v>32767</v>
      </c>
      <c r="O615">
        <v>0</v>
      </c>
      <c r="P615">
        <v>0</v>
      </c>
      <c r="Q615" t="s">
        <v>155</v>
      </c>
      <c r="R615">
        <v>0</v>
      </c>
      <c r="S615">
        <v>1</v>
      </c>
      <c r="T615" t="s">
        <v>155</v>
      </c>
      <c r="U615">
        <v>0</v>
      </c>
      <c r="V615">
        <v>1</v>
      </c>
      <c r="W615" t="s">
        <v>155</v>
      </c>
      <c r="X615">
        <v>0</v>
      </c>
      <c r="Y615">
        <v>1</v>
      </c>
      <c r="Z615" t="s">
        <v>155</v>
      </c>
      <c r="AA615">
        <v>0</v>
      </c>
      <c r="AB615">
        <v>1</v>
      </c>
      <c r="AC615" t="s">
        <v>155</v>
      </c>
      <c r="AD615">
        <v>0</v>
      </c>
      <c r="AE615">
        <v>1</v>
      </c>
      <c r="AF615" t="s">
        <v>155</v>
      </c>
      <c r="AG615">
        <v>0</v>
      </c>
      <c r="AH615">
        <v>1</v>
      </c>
      <c r="AI615">
        <v>0</v>
      </c>
      <c r="AJ615" t="s">
        <v>155</v>
      </c>
      <c r="AK615">
        <v>0</v>
      </c>
      <c r="AL615">
        <v>1</v>
      </c>
      <c r="AM615" t="s">
        <v>4774</v>
      </c>
      <c r="AN615">
        <v>-32768</v>
      </c>
      <c r="AO615">
        <v>32767</v>
      </c>
      <c r="AP615" t="s">
        <v>4775</v>
      </c>
      <c r="AQ615" t="s">
        <v>157</v>
      </c>
      <c r="AR615" t="s">
        <v>158</v>
      </c>
      <c r="AS615" t="str">
        <f>VLOOKUP('intouch变量（整型） '!$A615,基本表格!$G:$Q,3,FALSE)</f>
        <v>DB100,INT4654</v>
      </c>
      <c r="AT615" t="str">
        <f>VLOOKUP('intouch变量（整型） '!$A615,基本表格!$G:$Q,10,FALSE)</f>
        <v>Yes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</row>
    <row r="616" spans="1:55">
      <c r="A616" t="s">
        <v>5389</v>
      </c>
      <c r="B616" s="11" t="str">
        <f t="shared" si="9"/>
        <v>CHPF</v>
      </c>
      <c r="C616" s="11" t="str">
        <f>VLOOKUP('intouch变量（整型） '!$A616,基本表格!$G:$Q,2,FALSE)</f>
        <v>2147+P6-M3 刨片进料料仓进料皮带运输机 反馈转速 实际内码</v>
      </c>
      <c r="D616" t="s">
        <v>154</v>
      </c>
      <c r="E616" t="s">
        <v>154</v>
      </c>
      <c r="F616">
        <v>0</v>
      </c>
      <c r="G616" t="s">
        <v>154</v>
      </c>
      <c r="H616" t="s">
        <v>154</v>
      </c>
      <c r="I616">
        <v>0</v>
      </c>
      <c r="J616">
        <v>0</v>
      </c>
      <c r="L616">
        <v>0</v>
      </c>
      <c r="M616">
        <v>-32768</v>
      </c>
      <c r="N616">
        <v>32767</v>
      </c>
      <c r="O616">
        <v>0</v>
      </c>
      <c r="P616">
        <v>0</v>
      </c>
      <c r="Q616" t="s">
        <v>155</v>
      </c>
      <c r="R616">
        <v>0</v>
      </c>
      <c r="S616">
        <v>1</v>
      </c>
      <c r="T616" t="s">
        <v>155</v>
      </c>
      <c r="U616">
        <v>0</v>
      </c>
      <c r="V616">
        <v>1</v>
      </c>
      <c r="W616" t="s">
        <v>155</v>
      </c>
      <c r="X616">
        <v>0</v>
      </c>
      <c r="Y616">
        <v>1</v>
      </c>
      <c r="Z616" t="s">
        <v>155</v>
      </c>
      <c r="AA616">
        <v>0</v>
      </c>
      <c r="AB616">
        <v>1</v>
      </c>
      <c r="AC616" t="s">
        <v>155</v>
      </c>
      <c r="AD616">
        <v>0</v>
      </c>
      <c r="AE616">
        <v>1</v>
      </c>
      <c r="AF616" t="s">
        <v>155</v>
      </c>
      <c r="AG616">
        <v>0</v>
      </c>
      <c r="AH616">
        <v>1</v>
      </c>
      <c r="AI616">
        <v>0</v>
      </c>
      <c r="AJ616" t="s">
        <v>155</v>
      </c>
      <c r="AK616">
        <v>0</v>
      </c>
      <c r="AL616">
        <v>1</v>
      </c>
      <c r="AM616" t="s">
        <v>4774</v>
      </c>
      <c r="AN616">
        <v>-32768</v>
      </c>
      <c r="AO616">
        <v>32767</v>
      </c>
      <c r="AP616" t="s">
        <v>4775</v>
      </c>
      <c r="AQ616" t="s">
        <v>157</v>
      </c>
      <c r="AR616" t="s">
        <v>158</v>
      </c>
      <c r="AS616" t="str">
        <f>VLOOKUP('intouch变量（整型） '!$A616,基本表格!$G:$Q,3,FALSE)</f>
        <v>DB100,INT4702</v>
      </c>
      <c r="AT616" t="str">
        <f>VLOOKUP('intouch变量（整型） '!$A616,基本表格!$G:$Q,10,FALSE)</f>
        <v>Yes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</row>
    <row r="617" spans="1:55">
      <c r="A617" t="s">
        <v>5390</v>
      </c>
      <c r="B617" s="11" t="str">
        <f t="shared" si="9"/>
        <v>CHPF</v>
      </c>
      <c r="C617" s="11" t="str">
        <f>VLOOKUP('intouch变量（整型） '!$A617,基本表格!$G:$Q,2,FALSE)</f>
        <v>2147+P6-M3 刨片进料料仓进料皮带运输机 反馈电流 实际内码</v>
      </c>
      <c r="D617" t="s">
        <v>154</v>
      </c>
      <c r="E617" t="s">
        <v>154</v>
      </c>
      <c r="F617">
        <v>0</v>
      </c>
      <c r="G617" t="s">
        <v>154</v>
      </c>
      <c r="H617" t="s">
        <v>154</v>
      </c>
      <c r="I617">
        <v>0</v>
      </c>
      <c r="J617">
        <v>0</v>
      </c>
      <c r="L617">
        <v>0</v>
      </c>
      <c r="M617">
        <v>-32768</v>
      </c>
      <c r="N617">
        <v>32767</v>
      </c>
      <c r="O617">
        <v>0</v>
      </c>
      <c r="P617">
        <v>0</v>
      </c>
      <c r="Q617" t="s">
        <v>155</v>
      </c>
      <c r="R617">
        <v>0</v>
      </c>
      <c r="S617">
        <v>1</v>
      </c>
      <c r="T617" t="s">
        <v>155</v>
      </c>
      <c r="U617">
        <v>0</v>
      </c>
      <c r="V617">
        <v>1</v>
      </c>
      <c r="W617" t="s">
        <v>155</v>
      </c>
      <c r="X617">
        <v>0</v>
      </c>
      <c r="Y617">
        <v>1</v>
      </c>
      <c r="Z617" t="s">
        <v>155</v>
      </c>
      <c r="AA617">
        <v>0</v>
      </c>
      <c r="AB617">
        <v>1</v>
      </c>
      <c r="AC617" t="s">
        <v>155</v>
      </c>
      <c r="AD617">
        <v>0</v>
      </c>
      <c r="AE617">
        <v>1</v>
      </c>
      <c r="AF617" t="s">
        <v>155</v>
      </c>
      <c r="AG617">
        <v>0</v>
      </c>
      <c r="AH617">
        <v>1</v>
      </c>
      <c r="AI617">
        <v>0</v>
      </c>
      <c r="AJ617" t="s">
        <v>155</v>
      </c>
      <c r="AK617">
        <v>0</v>
      </c>
      <c r="AL617">
        <v>1</v>
      </c>
      <c r="AM617" t="s">
        <v>4774</v>
      </c>
      <c r="AN617">
        <v>-32768</v>
      </c>
      <c r="AO617">
        <v>32767</v>
      </c>
      <c r="AP617" t="s">
        <v>4775</v>
      </c>
      <c r="AQ617" t="s">
        <v>157</v>
      </c>
      <c r="AR617" t="s">
        <v>158</v>
      </c>
      <c r="AS617" t="str">
        <f>VLOOKUP('intouch变量（整型） '!$A617,基本表格!$G:$Q,3,FALSE)</f>
        <v>DB100,INT4752</v>
      </c>
      <c r="AT617" t="str">
        <f>VLOOKUP('intouch变量（整型） '!$A617,基本表格!$G:$Q,10,FALSE)</f>
        <v>Yes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</row>
    <row r="618" spans="1:55">
      <c r="A618" t="s">
        <v>5391</v>
      </c>
      <c r="B618" s="11" t="str">
        <f t="shared" si="9"/>
        <v>CHPF</v>
      </c>
      <c r="C618" s="11" t="str">
        <f>VLOOKUP('intouch变量（整型） '!$A618,基本表格!$G:$Q,2,FALSE)</f>
        <v>2141+P4-M3 木片摆动筛 电机控制 断链超时时间 秒</v>
      </c>
      <c r="D618" t="s">
        <v>154</v>
      </c>
      <c r="E618" t="s">
        <v>154</v>
      </c>
      <c r="F618">
        <v>0</v>
      </c>
      <c r="G618" t="s">
        <v>154</v>
      </c>
      <c r="H618" t="s">
        <v>154</v>
      </c>
      <c r="I618">
        <v>0</v>
      </c>
      <c r="J618">
        <v>0</v>
      </c>
      <c r="L618">
        <v>0</v>
      </c>
      <c r="M618">
        <v>-32768</v>
      </c>
      <c r="N618">
        <v>32767</v>
      </c>
      <c r="O618">
        <v>0</v>
      </c>
      <c r="P618">
        <v>0</v>
      </c>
      <c r="Q618" t="s">
        <v>155</v>
      </c>
      <c r="R618">
        <v>0</v>
      </c>
      <c r="S618">
        <v>1</v>
      </c>
      <c r="T618" t="s">
        <v>155</v>
      </c>
      <c r="U618">
        <v>0</v>
      </c>
      <c r="V618">
        <v>1</v>
      </c>
      <c r="W618" t="s">
        <v>155</v>
      </c>
      <c r="X618">
        <v>0</v>
      </c>
      <c r="Y618">
        <v>1</v>
      </c>
      <c r="Z618" t="s">
        <v>155</v>
      </c>
      <c r="AA618">
        <v>0</v>
      </c>
      <c r="AB618">
        <v>1</v>
      </c>
      <c r="AC618" t="s">
        <v>155</v>
      </c>
      <c r="AD618">
        <v>0</v>
      </c>
      <c r="AE618">
        <v>1</v>
      </c>
      <c r="AF618" t="s">
        <v>155</v>
      </c>
      <c r="AG618">
        <v>0</v>
      </c>
      <c r="AH618">
        <v>1</v>
      </c>
      <c r="AI618">
        <v>0</v>
      </c>
      <c r="AJ618" t="s">
        <v>155</v>
      </c>
      <c r="AK618">
        <v>0</v>
      </c>
      <c r="AL618">
        <v>1</v>
      </c>
      <c r="AM618" t="s">
        <v>4774</v>
      </c>
      <c r="AN618">
        <v>-32768</v>
      </c>
      <c r="AO618">
        <v>32767</v>
      </c>
      <c r="AP618" t="s">
        <v>4775</v>
      </c>
      <c r="AQ618" t="s">
        <v>157</v>
      </c>
      <c r="AR618" t="s">
        <v>158</v>
      </c>
      <c r="AS618" t="str">
        <f>VLOOKUP('intouch变量（整型） '!$A618,基本表格!$G:$Q,3,FALSE)</f>
        <v>DB100,INT7504</v>
      </c>
      <c r="AT618" t="str">
        <f>VLOOKUP('intouch变量（整型） '!$A618,基本表格!$G:$Q,10,FALSE)</f>
        <v>No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</row>
    <row r="619" spans="1:55">
      <c r="A619" t="s">
        <v>5392</v>
      </c>
      <c r="B619" s="11" t="str">
        <f t="shared" si="9"/>
        <v>CHPF</v>
      </c>
      <c r="C619" s="11" t="str">
        <f>VLOOKUP('intouch变量（整型） '!$A619,基本表格!$G:$Q,2,FALSE)</f>
        <v>2141+P4-M3 木片摆动筛 电机控制 堵料检测时间 秒</v>
      </c>
      <c r="D619" t="s">
        <v>154</v>
      </c>
      <c r="E619" t="s">
        <v>154</v>
      </c>
      <c r="F619">
        <v>0</v>
      </c>
      <c r="G619" t="s">
        <v>154</v>
      </c>
      <c r="H619" t="s">
        <v>154</v>
      </c>
      <c r="I619">
        <v>0</v>
      </c>
      <c r="J619">
        <v>0</v>
      </c>
      <c r="L619">
        <v>0</v>
      </c>
      <c r="M619">
        <v>-32768</v>
      </c>
      <c r="N619">
        <v>32767</v>
      </c>
      <c r="O619">
        <v>0</v>
      </c>
      <c r="P619">
        <v>0</v>
      </c>
      <c r="Q619" t="s">
        <v>155</v>
      </c>
      <c r="R619">
        <v>0</v>
      </c>
      <c r="S619">
        <v>1</v>
      </c>
      <c r="T619" t="s">
        <v>155</v>
      </c>
      <c r="U619">
        <v>0</v>
      </c>
      <c r="V619">
        <v>1</v>
      </c>
      <c r="W619" t="s">
        <v>155</v>
      </c>
      <c r="X619">
        <v>0</v>
      </c>
      <c r="Y619">
        <v>1</v>
      </c>
      <c r="Z619" t="s">
        <v>155</v>
      </c>
      <c r="AA619">
        <v>0</v>
      </c>
      <c r="AB619">
        <v>1</v>
      </c>
      <c r="AC619" t="s">
        <v>155</v>
      </c>
      <c r="AD619">
        <v>0</v>
      </c>
      <c r="AE619">
        <v>1</v>
      </c>
      <c r="AF619" t="s">
        <v>155</v>
      </c>
      <c r="AG619">
        <v>0</v>
      </c>
      <c r="AH619">
        <v>1</v>
      </c>
      <c r="AI619">
        <v>0</v>
      </c>
      <c r="AJ619" t="s">
        <v>155</v>
      </c>
      <c r="AK619">
        <v>0</v>
      </c>
      <c r="AL619">
        <v>1</v>
      </c>
      <c r="AM619" t="s">
        <v>4774</v>
      </c>
      <c r="AN619">
        <v>-32768</v>
      </c>
      <c r="AO619">
        <v>32767</v>
      </c>
      <c r="AP619" t="s">
        <v>4775</v>
      </c>
      <c r="AQ619" t="s">
        <v>157</v>
      </c>
      <c r="AR619" t="s">
        <v>158</v>
      </c>
      <c r="AS619" t="str">
        <f>VLOOKUP('intouch变量（整型） '!$A619,基本表格!$G:$Q,3,FALSE)</f>
        <v>DB100,INT7506</v>
      </c>
      <c r="AT619" t="str">
        <f>VLOOKUP('intouch变量（整型） '!$A619,基本表格!$G:$Q,10,FALSE)</f>
        <v>No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</row>
    <row r="620" spans="1:55">
      <c r="A620" t="s">
        <v>5393</v>
      </c>
      <c r="B620" s="11" t="str">
        <f t="shared" si="9"/>
        <v>CHPF</v>
      </c>
      <c r="C620" s="11" t="str">
        <f>VLOOKUP('intouch变量（整型） '!$A620,基本表格!$G:$Q,2,FALSE)</f>
        <v>2141+P4-M3 木片摆动筛 电机控制 左跑偏检测时间</v>
      </c>
      <c r="D620" t="s">
        <v>154</v>
      </c>
      <c r="E620" t="s">
        <v>154</v>
      </c>
      <c r="F620">
        <v>0</v>
      </c>
      <c r="G620" t="s">
        <v>154</v>
      </c>
      <c r="H620" t="s">
        <v>154</v>
      </c>
      <c r="I620">
        <v>0</v>
      </c>
      <c r="J620">
        <v>0</v>
      </c>
      <c r="L620">
        <v>0</v>
      </c>
      <c r="M620">
        <v>-32768</v>
      </c>
      <c r="N620">
        <v>32767</v>
      </c>
      <c r="O620">
        <v>0</v>
      </c>
      <c r="P620">
        <v>0</v>
      </c>
      <c r="Q620" t="s">
        <v>155</v>
      </c>
      <c r="R620">
        <v>0</v>
      </c>
      <c r="S620">
        <v>1</v>
      </c>
      <c r="T620" t="s">
        <v>155</v>
      </c>
      <c r="U620">
        <v>0</v>
      </c>
      <c r="V620">
        <v>1</v>
      </c>
      <c r="W620" t="s">
        <v>155</v>
      </c>
      <c r="X620">
        <v>0</v>
      </c>
      <c r="Y620">
        <v>1</v>
      </c>
      <c r="Z620" t="s">
        <v>155</v>
      </c>
      <c r="AA620">
        <v>0</v>
      </c>
      <c r="AB620">
        <v>1</v>
      </c>
      <c r="AC620" t="s">
        <v>155</v>
      </c>
      <c r="AD620">
        <v>0</v>
      </c>
      <c r="AE620">
        <v>1</v>
      </c>
      <c r="AF620" t="s">
        <v>155</v>
      </c>
      <c r="AG620">
        <v>0</v>
      </c>
      <c r="AH620">
        <v>1</v>
      </c>
      <c r="AI620">
        <v>0</v>
      </c>
      <c r="AJ620" t="s">
        <v>155</v>
      </c>
      <c r="AK620">
        <v>0</v>
      </c>
      <c r="AL620">
        <v>1</v>
      </c>
      <c r="AM620" t="s">
        <v>4774</v>
      </c>
      <c r="AN620">
        <v>-32768</v>
      </c>
      <c r="AO620">
        <v>32767</v>
      </c>
      <c r="AP620" t="s">
        <v>4775</v>
      </c>
      <c r="AQ620" t="s">
        <v>157</v>
      </c>
      <c r="AR620" t="s">
        <v>158</v>
      </c>
      <c r="AS620" t="str">
        <f>VLOOKUP('intouch变量（整型） '!$A620,基本表格!$G:$Q,3,FALSE)</f>
        <v>DB100,INT7510</v>
      </c>
      <c r="AT620" t="str">
        <f>VLOOKUP('intouch变量（整型） '!$A620,基本表格!$G:$Q,10,FALSE)</f>
        <v>No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</row>
    <row r="621" spans="1:55">
      <c r="A621" t="s">
        <v>5394</v>
      </c>
      <c r="B621" s="11" t="str">
        <f t="shared" si="9"/>
        <v>CHPF</v>
      </c>
      <c r="C621" s="11" t="str">
        <f>VLOOKUP('intouch变量（整型） '!$A621,基本表格!$G:$Q,2,FALSE)</f>
        <v>2141+P4-M3 木片摆动筛 电机控制 右跑偏检测时间</v>
      </c>
      <c r="D621" t="s">
        <v>154</v>
      </c>
      <c r="E621" t="s">
        <v>154</v>
      </c>
      <c r="F621">
        <v>0</v>
      </c>
      <c r="G621" t="s">
        <v>154</v>
      </c>
      <c r="H621" t="s">
        <v>154</v>
      </c>
      <c r="I621">
        <v>0</v>
      </c>
      <c r="J621">
        <v>0</v>
      </c>
      <c r="L621">
        <v>0</v>
      </c>
      <c r="M621">
        <v>-32768</v>
      </c>
      <c r="N621">
        <v>32767</v>
      </c>
      <c r="O621">
        <v>0</v>
      </c>
      <c r="P621">
        <v>0</v>
      </c>
      <c r="Q621" t="s">
        <v>155</v>
      </c>
      <c r="R621">
        <v>0</v>
      </c>
      <c r="S621">
        <v>1</v>
      </c>
      <c r="T621" t="s">
        <v>155</v>
      </c>
      <c r="U621">
        <v>0</v>
      </c>
      <c r="V621">
        <v>1</v>
      </c>
      <c r="W621" t="s">
        <v>155</v>
      </c>
      <c r="X621">
        <v>0</v>
      </c>
      <c r="Y621">
        <v>1</v>
      </c>
      <c r="Z621" t="s">
        <v>155</v>
      </c>
      <c r="AA621">
        <v>0</v>
      </c>
      <c r="AB621">
        <v>1</v>
      </c>
      <c r="AC621" t="s">
        <v>155</v>
      </c>
      <c r="AD621">
        <v>0</v>
      </c>
      <c r="AE621">
        <v>1</v>
      </c>
      <c r="AF621" t="s">
        <v>155</v>
      </c>
      <c r="AG621">
        <v>0</v>
      </c>
      <c r="AH621">
        <v>1</v>
      </c>
      <c r="AI621">
        <v>0</v>
      </c>
      <c r="AJ621" t="s">
        <v>155</v>
      </c>
      <c r="AK621">
        <v>0</v>
      </c>
      <c r="AL621">
        <v>1</v>
      </c>
      <c r="AM621" t="s">
        <v>4774</v>
      </c>
      <c r="AN621">
        <v>-32768</v>
      </c>
      <c r="AO621">
        <v>32767</v>
      </c>
      <c r="AP621" t="s">
        <v>4775</v>
      </c>
      <c r="AQ621" t="s">
        <v>157</v>
      </c>
      <c r="AR621" t="s">
        <v>158</v>
      </c>
      <c r="AS621" t="str">
        <f>VLOOKUP('intouch变量（整型） '!$A621,基本表格!$G:$Q,3,FALSE)</f>
        <v>DB100,INT7514</v>
      </c>
      <c r="AT621" t="str">
        <f>VLOOKUP('intouch变量（整型） '!$A621,基本表格!$G:$Q,10,FALSE)</f>
        <v>No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</row>
    <row r="622" spans="1:55">
      <c r="A622" t="s">
        <v>5395</v>
      </c>
      <c r="B622" s="11" t="str">
        <f t="shared" si="9"/>
        <v>CHPF</v>
      </c>
      <c r="C622" s="11" t="str">
        <f>VLOOKUP('intouch变量（整型） '!$A622,基本表格!$G:$Q,2,FALSE)</f>
        <v>2141+P4-M3 木片摆动筛 电机控制 联动启动延时</v>
      </c>
      <c r="D622" t="s">
        <v>154</v>
      </c>
      <c r="E622" t="s">
        <v>154</v>
      </c>
      <c r="F622">
        <v>0</v>
      </c>
      <c r="G622" t="s">
        <v>154</v>
      </c>
      <c r="H622" t="s">
        <v>154</v>
      </c>
      <c r="I622">
        <v>0</v>
      </c>
      <c r="J622">
        <v>0</v>
      </c>
      <c r="L622">
        <v>0</v>
      </c>
      <c r="M622">
        <v>-32768</v>
      </c>
      <c r="N622">
        <v>32767</v>
      </c>
      <c r="O622">
        <v>0</v>
      </c>
      <c r="P622">
        <v>0</v>
      </c>
      <c r="Q622" t="s">
        <v>155</v>
      </c>
      <c r="R622">
        <v>0</v>
      </c>
      <c r="S622">
        <v>1</v>
      </c>
      <c r="T622" t="s">
        <v>155</v>
      </c>
      <c r="U622">
        <v>0</v>
      </c>
      <c r="V622">
        <v>1</v>
      </c>
      <c r="W622" t="s">
        <v>155</v>
      </c>
      <c r="X622">
        <v>0</v>
      </c>
      <c r="Y622">
        <v>1</v>
      </c>
      <c r="Z622" t="s">
        <v>155</v>
      </c>
      <c r="AA622">
        <v>0</v>
      </c>
      <c r="AB622">
        <v>1</v>
      </c>
      <c r="AC622" t="s">
        <v>155</v>
      </c>
      <c r="AD622">
        <v>0</v>
      </c>
      <c r="AE622">
        <v>1</v>
      </c>
      <c r="AF622" t="s">
        <v>155</v>
      </c>
      <c r="AG622">
        <v>0</v>
      </c>
      <c r="AH622">
        <v>1</v>
      </c>
      <c r="AI622">
        <v>0</v>
      </c>
      <c r="AJ622" t="s">
        <v>155</v>
      </c>
      <c r="AK622">
        <v>0</v>
      </c>
      <c r="AL622">
        <v>1</v>
      </c>
      <c r="AM622" t="s">
        <v>4774</v>
      </c>
      <c r="AN622">
        <v>-32768</v>
      </c>
      <c r="AO622">
        <v>32767</v>
      </c>
      <c r="AP622" t="s">
        <v>4775</v>
      </c>
      <c r="AQ622" t="s">
        <v>157</v>
      </c>
      <c r="AR622" t="s">
        <v>158</v>
      </c>
      <c r="AS622" t="str">
        <f>VLOOKUP('intouch变量（整型） '!$A622,基本表格!$G:$Q,3,FALSE)</f>
        <v>DB100,INT7518</v>
      </c>
      <c r="AT622" t="str">
        <f>VLOOKUP('intouch变量（整型） '!$A622,基本表格!$G:$Q,10,FALSE)</f>
        <v>No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</row>
    <row r="623" spans="1:55">
      <c r="A623" t="s">
        <v>5396</v>
      </c>
      <c r="B623" s="11" t="str">
        <f t="shared" si="9"/>
        <v>CHPF</v>
      </c>
      <c r="C623" s="11" t="str">
        <f>VLOOKUP('intouch变量（整型） '!$A623,基本表格!$G:$Q,2,FALSE)</f>
        <v>2141+P4-M3 木片摆动筛 电机控制 起动转换时间 秒</v>
      </c>
      <c r="D623" t="s">
        <v>154</v>
      </c>
      <c r="E623" t="s">
        <v>154</v>
      </c>
      <c r="F623">
        <v>0</v>
      </c>
      <c r="G623" t="s">
        <v>154</v>
      </c>
      <c r="H623" t="s">
        <v>154</v>
      </c>
      <c r="I623">
        <v>0</v>
      </c>
      <c r="J623">
        <v>0</v>
      </c>
      <c r="L623">
        <v>0</v>
      </c>
      <c r="M623">
        <v>-32768</v>
      </c>
      <c r="N623">
        <v>32767</v>
      </c>
      <c r="O623">
        <v>0</v>
      </c>
      <c r="P623">
        <v>0</v>
      </c>
      <c r="Q623" t="s">
        <v>155</v>
      </c>
      <c r="R623">
        <v>0</v>
      </c>
      <c r="S623">
        <v>1</v>
      </c>
      <c r="T623" t="s">
        <v>155</v>
      </c>
      <c r="U623">
        <v>0</v>
      </c>
      <c r="V623">
        <v>1</v>
      </c>
      <c r="W623" t="s">
        <v>155</v>
      </c>
      <c r="X623">
        <v>0</v>
      </c>
      <c r="Y623">
        <v>1</v>
      </c>
      <c r="Z623" t="s">
        <v>155</v>
      </c>
      <c r="AA623">
        <v>0</v>
      </c>
      <c r="AB623">
        <v>1</v>
      </c>
      <c r="AC623" t="s">
        <v>155</v>
      </c>
      <c r="AD623">
        <v>0</v>
      </c>
      <c r="AE623">
        <v>1</v>
      </c>
      <c r="AF623" t="s">
        <v>155</v>
      </c>
      <c r="AG623">
        <v>0</v>
      </c>
      <c r="AH623">
        <v>1</v>
      </c>
      <c r="AI623">
        <v>0</v>
      </c>
      <c r="AJ623" t="s">
        <v>155</v>
      </c>
      <c r="AK623">
        <v>0</v>
      </c>
      <c r="AL623">
        <v>1</v>
      </c>
      <c r="AM623" t="s">
        <v>4774</v>
      </c>
      <c r="AN623">
        <v>-32768</v>
      </c>
      <c r="AO623">
        <v>32767</v>
      </c>
      <c r="AP623" t="s">
        <v>4775</v>
      </c>
      <c r="AQ623" t="s">
        <v>157</v>
      </c>
      <c r="AR623" t="s">
        <v>158</v>
      </c>
      <c r="AS623" t="str">
        <f>VLOOKUP('intouch变量（整型） '!$A623,基本表格!$G:$Q,3,FALSE)</f>
        <v>DB100,INT7520</v>
      </c>
      <c r="AT623" t="str">
        <f>VLOOKUP('intouch变量（整型） '!$A623,基本表格!$G:$Q,10,FALSE)</f>
        <v>No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</row>
    <row r="624" spans="1:55">
      <c r="A624" t="s">
        <v>5397</v>
      </c>
      <c r="B624" s="11" t="str">
        <f t="shared" si="9"/>
        <v>CHPF</v>
      </c>
      <c r="C624" s="11" t="str">
        <f>VLOOKUP('intouch变量（整型） '!$A624,基本表格!$G:$Q,2,FALSE)</f>
        <v>2143+P5-M10 木片筛出料皮带除铁器 电机控制 断链超时时间 秒</v>
      </c>
      <c r="D624" t="s">
        <v>154</v>
      </c>
      <c r="E624" t="s">
        <v>154</v>
      </c>
      <c r="F624">
        <v>0</v>
      </c>
      <c r="G624" t="s">
        <v>154</v>
      </c>
      <c r="H624" t="s">
        <v>154</v>
      </c>
      <c r="I624">
        <v>0</v>
      </c>
      <c r="J624">
        <v>0</v>
      </c>
      <c r="L624">
        <v>0</v>
      </c>
      <c r="M624">
        <v>-32768</v>
      </c>
      <c r="N624">
        <v>32767</v>
      </c>
      <c r="O624">
        <v>0</v>
      </c>
      <c r="P624">
        <v>0</v>
      </c>
      <c r="Q624" t="s">
        <v>155</v>
      </c>
      <c r="R624">
        <v>0</v>
      </c>
      <c r="S624">
        <v>1</v>
      </c>
      <c r="T624" t="s">
        <v>155</v>
      </c>
      <c r="U624">
        <v>0</v>
      </c>
      <c r="V624">
        <v>1</v>
      </c>
      <c r="W624" t="s">
        <v>155</v>
      </c>
      <c r="X624">
        <v>0</v>
      </c>
      <c r="Y624">
        <v>1</v>
      </c>
      <c r="Z624" t="s">
        <v>155</v>
      </c>
      <c r="AA624">
        <v>0</v>
      </c>
      <c r="AB624">
        <v>1</v>
      </c>
      <c r="AC624" t="s">
        <v>155</v>
      </c>
      <c r="AD624">
        <v>0</v>
      </c>
      <c r="AE624">
        <v>1</v>
      </c>
      <c r="AF624" t="s">
        <v>155</v>
      </c>
      <c r="AG624">
        <v>0</v>
      </c>
      <c r="AH624">
        <v>1</v>
      </c>
      <c r="AI624">
        <v>0</v>
      </c>
      <c r="AJ624" t="s">
        <v>155</v>
      </c>
      <c r="AK624">
        <v>0</v>
      </c>
      <c r="AL624">
        <v>1</v>
      </c>
      <c r="AM624" t="s">
        <v>4774</v>
      </c>
      <c r="AN624">
        <v>-32768</v>
      </c>
      <c r="AO624">
        <v>32767</v>
      </c>
      <c r="AP624" t="s">
        <v>4775</v>
      </c>
      <c r="AQ624" t="s">
        <v>157</v>
      </c>
      <c r="AR624" t="s">
        <v>158</v>
      </c>
      <c r="AS624" t="str">
        <f>VLOOKUP('intouch变量（整型） '!$A624,基本表格!$G:$Q,3,FALSE)</f>
        <v>DB100,INT7554</v>
      </c>
      <c r="AT624" t="str">
        <f>VLOOKUP('intouch变量（整型） '!$A624,基本表格!$G:$Q,10,FALSE)</f>
        <v>No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</row>
    <row r="625" spans="1:55">
      <c r="A625" t="s">
        <v>5398</v>
      </c>
      <c r="B625" s="11" t="str">
        <f t="shared" si="9"/>
        <v>CHPF</v>
      </c>
      <c r="C625" s="11" t="str">
        <f>VLOOKUP('intouch变量（整型） '!$A625,基本表格!$G:$Q,2,FALSE)</f>
        <v>2143+P5-M10 木片筛出料皮带除铁器 电机控制 堵料检测时间 秒</v>
      </c>
      <c r="D625" t="s">
        <v>154</v>
      </c>
      <c r="E625" t="s">
        <v>154</v>
      </c>
      <c r="F625">
        <v>0</v>
      </c>
      <c r="G625" t="s">
        <v>154</v>
      </c>
      <c r="H625" t="s">
        <v>154</v>
      </c>
      <c r="I625">
        <v>0</v>
      </c>
      <c r="J625">
        <v>0</v>
      </c>
      <c r="L625">
        <v>0</v>
      </c>
      <c r="M625">
        <v>-32768</v>
      </c>
      <c r="N625">
        <v>32767</v>
      </c>
      <c r="O625">
        <v>0</v>
      </c>
      <c r="P625">
        <v>0</v>
      </c>
      <c r="Q625" t="s">
        <v>155</v>
      </c>
      <c r="R625">
        <v>0</v>
      </c>
      <c r="S625">
        <v>1</v>
      </c>
      <c r="T625" t="s">
        <v>155</v>
      </c>
      <c r="U625">
        <v>0</v>
      </c>
      <c r="V625">
        <v>1</v>
      </c>
      <c r="W625" t="s">
        <v>155</v>
      </c>
      <c r="X625">
        <v>0</v>
      </c>
      <c r="Y625">
        <v>1</v>
      </c>
      <c r="Z625" t="s">
        <v>155</v>
      </c>
      <c r="AA625">
        <v>0</v>
      </c>
      <c r="AB625">
        <v>1</v>
      </c>
      <c r="AC625" t="s">
        <v>155</v>
      </c>
      <c r="AD625">
        <v>0</v>
      </c>
      <c r="AE625">
        <v>1</v>
      </c>
      <c r="AF625" t="s">
        <v>155</v>
      </c>
      <c r="AG625">
        <v>0</v>
      </c>
      <c r="AH625">
        <v>1</v>
      </c>
      <c r="AI625">
        <v>0</v>
      </c>
      <c r="AJ625" t="s">
        <v>155</v>
      </c>
      <c r="AK625">
        <v>0</v>
      </c>
      <c r="AL625">
        <v>1</v>
      </c>
      <c r="AM625" t="s">
        <v>4774</v>
      </c>
      <c r="AN625">
        <v>-32768</v>
      </c>
      <c r="AO625">
        <v>32767</v>
      </c>
      <c r="AP625" t="s">
        <v>4775</v>
      </c>
      <c r="AQ625" t="s">
        <v>157</v>
      </c>
      <c r="AR625" t="s">
        <v>158</v>
      </c>
      <c r="AS625" t="str">
        <f>VLOOKUP('intouch变量（整型） '!$A625,基本表格!$G:$Q,3,FALSE)</f>
        <v>DB100,INT7556</v>
      </c>
      <c r="AT625" t="str">
        <f>VLOOKUP('intouch变量（整型） '!$A625,基本表格!$G:$Q,10,FALSE)</f>
        <v>No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</row>
    <row r="626" spans="1:55">
      <c r="A626" t="s">
        <v>5399</v>
      </c>
      <c r="B626" s="11" t="str">
        <f t="shared" si="9"/>
        <v>CHPF</v>
      </c>
      <c r="C626" s="11" t="str">
        <f>VLOOKUP('intouch变量（整型） '!$A626,基本表格!$G:$Q,2,FALSE)</f>
        <v>2143+P5-M10 木片筛出料皮带除铁器 电机控制 左跑偏检测时间</v>
      </c>
      <c r="D626" t="s">
        <v>154</v>
      </c>
      <c r="E626" t="s">
        <v>154</v>
      </c>
      <c r="F626">
        <v>0</v>
      </c>
      <c r="G626" t="s">
        <v>154</v>
      </c>
      <c r="H626" t="s">
        <v>154</v>
      </c>
      <c r="I626">
        <v>0</v>
      </c>
      <c r="J626">
        <v>0</v>
      </c>
      <c r="L626">
        <v>0</v>
      </c>
      <c r="M626">
        <v>-32768</v>
      </c>
      <c r="N626">
        <v>32767</v>
      </c>
      <c r="O626">
        <v>0</v>
      </c>
      <c r="P626">
        <v>0</v>
      </c>
      <c r="Q626" t="s">
        <v>155</v>
      </c>
      <c r="R626">
        <v>0</v>
      </c>
      <c r="S626">
        <v>1</v>
      </c>
      <c r="T626" t="s">
        <v>155</v>
      </c>
      <c r="U626">
        <v>0</v>
      </c>
      <c r="V626">
        <v>1</v>
      </c>
      <c r="W626" t="s">
        <v>155</v>
      </c>
      <c r="X626">
        <v>0</v>
      </c>
      <c r="Y626">
        <v>1</v>
      </c>
      <c r="Z626" t="s">
        <v>155</v>
      </c>
      <c r="AA626">
        <v>0</v>
      </c>
      <c r="AB626">
        <v>1</v>
      </c>
      <c r="AC626" t="s">
        <v>155</v>
      </c>
      <c r="AD626">
        <v>0</v>
      </c>
      <c r="AE626">
        <v>1</v>
      </c>
      <c r="AF626" t="s">
        <v>155</v>
      </c>
      <c r="AG626">
        <v>0</v>
      </c>
      <c r="AH626">
        <v>1</v>
      </c>
      <c r="AI626">
        <v>0</v>
      </c>
      <c r="AJ626" t="s">
        <v>155</v>
      </c>
      <c r="AK626">
        <v>0</v>
      </c>
      <c r="AL626">
        <v>1</v>
      </c>
      <c r="AM626" t="s">
        <v>4774</v>
      </c>
      <c r="AN626">
        <v>-32768</v>
      </c>
      <c r="AO626">
        <v>32767</v>
      </c>
      <c r="AP626" t="s">
        <v>4775</v>
      </c>
      <c r="AQ626" t="s">
        <v>157</v>
      </c>
      <c r="AR626" t="s">
        <v>158</v>
      </c>
      <c r="AS626" t="str">
        <f>VLOOKUP('intouch变量（整型） '!$A626,基本表格!$G:$Q,3,FALSE)</f>
        <v>DB100,INT7560</v>
      </c>
      <c r="AT626" t="str">
        <f>VLOOKUP('intouch变量（整型） '!$A626,基本表格!$G:$Q,10,FALSE)</f>
        <v>No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</row>
    <row r="627" spans="1:55">
      <c r="A627" t="s">
        <v>5400</v>
      </c>
      <c r="B627" s="11" t="str">
        <f t="shared" si="9"/>
        <v>CHPF</v>
      </c>
      <c r="C627" s="11" t="str">
        <f>VLOOKUP('intouch变量（整型） '!$A627,基本表格!$G:$Q,2,FALSE)</f>
        <v>2143+P5-M10 木片筛出料皮带除铁器 电机控制 右跑偏检测时间</v>
      </c>
      <c r="D627" t="s">
        <v>154</v>
      </c>
      <c r="E627" t="s">
        <v>154</v>
      </c>
      <c r="F627">
        <v>0</v>
      </c>
      <c r="G627" t="s">
        <v>154</v>
      </c>
      <c r="H627" t="s">
        <v>154</v>
      </c>
      <c r="I627">
        <v>0</v>
      </c>
      <c r="J627">
        <v>0</v>
      </c>
      <c r="L627">
        <v>0</v>
      </c>
      <c r="M627">
        <v>-32768</v>
      </c>
      <c r="N627">
        <v>32767</v>
      </c>
      <c r="O627">
        <v>0</v>
      </c>
      <c r="P627">
        <v>0</v>
      </c>
      <c r="Q627" t="s">
        <v>155</v>
      </c>
      <c r="R627">
        <v>0</v>
      </c>
      <c r="S627">
        <v>1</v>
      </c>
      <c r="T627" t="s">
        <v>155</v>
      </c>
      <c r="U627">
        <v>0</v>
      </c>
      <c r="V627">
        <v>1</v>
      </c>
      <c r="W627" t="s">
        <v>155</v>
      </c>
      <c r="X627">
        <v>0</v>
      </c>
      <c r="Y627">
        <v>1</v>
      </c>
      <c r="Z627" t="s">
        <v>155</v>
      </c>
      <c r="AA627">
        <v>0</v>
      </c>
      <c r="AB627">
        <v>1</v>
      </c>
      <c r="AC627" t="s">
        <v>155</v>
      </c>
      <c r="AD627">
        <v>0</v>
      </c>
      <c r="AE627">
        <v>1</v>
      </c>
      <c r="AF627" t="s">
        <v>155</v>
      </c>
      <c r="AG627">
        <v>0</v>
      </c>
      <c r="AH627">
        <v>1</v>
      </c>
      <c r="AI627">
        <v>0</v>
      </c>
      <c r="AJ627" t="s">
        <v>155</v>
      </c>
      <c r="AK627">
        <v>0</v>
      </c>
      <c r="AL627">
        <v>1</v>
      </c>
      <c r="AM627" t="s">
        <v>4774</v>
      </c>
      <c r="AN627">
        <v>-32768</v>
      </c>
      <c r="AO627">
        <v>32767</v>
      </c>
      <c r="AP627" t="s">
        <v>4775</v>
      </c>
      <c r="AQ627" t="s">
        <v>157</v>
      </c>
      <c r="AR627" t="s">
        <v>158</v>
      </c>
      <c r="AS627" t="str">
        <f>VLOOKUP('intouch变量（整型） '!$A627,基本表格!$G:$Q,3,FALSE)</f>
        <v>DB100,INT7564</v>
      </c>
      <c r="AT627" t="str">
        <f>VLOOKUP('intouch变量（整型） '!$A627,基本表格!$G:$Q,10,FALSE)</f>
        <v>No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</row>
    <row r="628" spans="1:55">
      <c r="A628" t="s">
        <v>5401</v>
      </c>
      <c r="B628" s="11" t="str">
        <f t="shared" si="9"/>
        <v>CHPF</v>
      </c>
      <c r="C628" s="11" t="str">
        <f>VLOOKUP('intouch变量（整型） '!$A628,基本表格!$G:$Q,2,FALSE)</f>
        <v>2143+P5-M10 木片筛出料皮带除铁器 电机控制 联动启动延时</v>
      </c>
      <c r="D628" t="s">
        <v>154</v>
      </c>
      <c r="E628" t="s">
        <v>154</v>
      </c>
      <c r="F628">
        <v>0</v>
      </c>
      <c r="G628" t="s">
        <v>154</v>
      </c>
      <c r="H628" t="s">
        <v>154</v>
      </c>
      <c r="I628">
        <v>0</v>
      </c>
      <c r="J628">
        <v>0</v>
      </c>
      <c r="L628">
        <v>0</v>
      </c>
      <c r="M628">
        <v>-32768</v>
      </c>
      <c r="N628">
        <v>32767</v>
      </c>
      <c r="O628">
        <v>0</v>
      </c>
      <c r="P628">
        <v>0</v>
      </c>
      <c r="Q628" t="s">
        <v>155</v>
      </c>
      <c r="R628">
        <v>0</v>
      </c>
      <c r="S628">
        <v>1</v>
      </c>
      <c r="T628" t="s">
        <v>155</v>
      </c>
      <c r="U628">
        <v>0</v>
      </c>
      <c r="V628">
        <v>1</v>
      </c>
      <c r="W628" t="s">
        <v>155</v>
      </c>
      <c r="X628">
        <v>0</v>
      </c>
      <c r="Y628">
        <v>1</v>
      </c>
      <c r="Z628" t="s">
        <v>155</v>
      </c>
      <c r="AA628">
        <v>0</v>
      </c>
      <c r="AB628">
        <v>1</v>
      </c>
      <c r="AC628" t="s">
        <v>155</v>
      </c>
      <c r="AD628">
        <v>0</v>
      </c>
      <c r="AE628">
        <v>1</v>
      </c>
      <c r="AF628" t="s">
        <v>155</v>
      </c>
      <c r="AG628">
        <v>0</v>
      </c>
      <c r="AH628">
        <v>1</v>
      </c>
      <c r="AI628">
        <v>0</v>
      </c>
      <c r="AJ628" t="s">
        <v>155</v>
      </c>
      <c r="AK628">
        <v>0</v>
      </c>
      <c r="AL628">
        <v>1</v>
      </c>
      <c r="AM628" t="s">
        <v>4774</v>
      </c>
      <c r="AN628">
        <v>-32768</v>
      </c>
      <c r="AO628">
        <v>32767</v>
      </c>
      <c r="AP628" t="s">
        <v>4775</v>
      </c>
      <c r="AQ628" t="s">
        <v>157</v>
      </c>
      <c r="AR628" t="s">
        <v>158</v>
      </c>
      <c r="AS628" t="str">
        <f>VLOOKUP('intouch变量（整型） '!$A628,基本表格!$G:$Q,3,FALSE)</f>
        <v>DB100,INT7568</v>
      </c>
      <c r="AT628" t="str">
        <f>VLOOKUP('intouch变量（整型） '!$A628,基本表格!$G:$Q,10,FALSE)</f>
        <v>No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</row>
    <row r="629" spans="1:55">
      <c r="A629" t="s">
        <v>5402</v>
      </c>
      <c r="B629" s="11" t="str">
        <f t="shared" si="9"/>
        <v>CHPF</v>
      </c>
      <c r="C629" s="11" t="str">
        <f>VLOOKUP('intouch变量（整型） '!$A629,基本表格!$G:$Q,2,FALSE)</f>
        <v>2143+P5-M10 木片筛出料皮带除铁器 电机控制 起动转换时间 秒</v>
      </c>
      <c r="D629" t="s">
        <v>154</v>
      </c>
      <c r="E629" t="s">
        <v>154</v>
      </c>
      <c r="F629">
        <v>0</v>
      </c>
      <c r="G629" t="s">
        <v>154</v>
      </c>
      <c r="H629" t="s">
        <v>154</v>
      </c>
      <c r="I629">
        <v>0</v>
      </c>
      <c r="J629">
        <v>0</v>
      </c>
      <c r="L629">
        <v>0</v>
      </c>
      <c r="M629">
        <v>-32768</v>
      </c>
      <c r="N629">
        <v>32767</v>
      </c>
      <c r="O629">
        <v>0</v>
      </c>
      <c r="P629">
        <v>0</v>
      </c>
      <c r="Q629" t="s">
        <v>155</v>
      </c>
      <c r="R629">
        <v>0</v>
      </c>
      <c r="S629">
        <v>1</v>
      </c>
      <c r="T629" t="s">
        <v>155</v>
      </c>
      <c r="U629">
        <v>0</v>
      </c>
      <c r="V629">
        <v>1</v>
      </c>
      <c r="W629" t="s">
        <v>155</v>
      </c>
      <c r="X629">
        <v>0</v>
      </c>
      <c r="Y629">
        <v>1</v>
      </c>
      <c r="Z629" t="s">
        <v>155</v>
      </c>
      <c r="AA629">
        <v>0</v>
      </c>
      <c r="AB629">
        <v>1</v>
      </c>
      <c r="AC629" t="s">
        <v>155</v>
      </c>
      <c r="AD629">
        <v>0</v>
      </c>
      <c r="AE629">
        <v>1</v>
      </c>
      <c r="AF629" t="s">
        <v>155</v>
      </c>
      <c r="AG629">
        <v>0</v>
      </c>
      <c r="AH629">
        <v>1</v>
      </c>
      <c r="AI629">
        <v>0</v>
      </c>
      <c r="AJ629" t="s">
        <v>155</v>
      </c>
      <c r="AK629">
        <v>0</v>
      </c>
      <c r="AL629">
        <v>1</v>
      </c>
      <c r="AM629" t="s">
        <v>4774</v>
      </c>
      <c r="AN629">
        <v>-32768</v>
      </c>
      <c r="AO629">
        <v>32767</v>
      </c>
      <c r="AP629" t="s">
        <v>4775</v>
      </c>
      <c r="AQ629" t="s">
        <v>157</v>
      </c>
      <c r="AR629" t="s">
        <v>158</v>
      </c>
      <c r="AS629" t="str">
        <f>VLOOKUP('intouch变量（整型） '!$A629,基本表格!$G:$Q,3,FALSE)</f>
        <v>DB100,INT7570</v>
      </c>
      <c r="AT629" t="str">
        <f>VLOOKUP('intouch变量（整型） '!$A629,基本表格!$G:$Q,10,FALSE)</f>
        <v>No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</row>
    <row r="630" spans="1:55">
      <c r="A630" t="s">
        <v>5403</v>
      </c>
      <c r="B630" s="11" t="str">
        <f t="shared" si="9"/>
        <v>CHPF</v>
      </c>
      <c r="C630" s="11" t="str">
        <f>VLOOKUP('intouch变量（整型） '!$A630,基本表格!$G:$Q,2,FALSE)</f>
        <v>2132+P5-M9 木片出料皮带除铁器 电机控制 断链超时时间 秒</v>
      </c>
      <c r="D630" t="s">
        <v>154</v>
      </c>
      <c r="E630" t="s">
        <v>154</v>
      </c>
      <c r="F630">
        <v>0</v>
      </c>
      <c r="G630" t="s">
        <v>154</v>
      </c>
      <c r="H630" t="s">
        <v>154</v>
      </c>
      <c r="I630">
        <v>0</v>
      </c>
      <c r="J630">
        <v>0</v>
      </c>
      <c r="L630">
        <v>0</v>
      </c>
      <c r="M630">
        <v>-32768</v>
      </c>
      <c r="N630">
        <v>32767</v>
      </c>
      <c r="O630">
        <v>0</v>
      </c>
      <c r="P630">
        <v>0</v>
      </c>
      <c r="Q630" t="s">
        <v>155</v>
      </c>
      <c r="R630">
        <v>0</v>
      </c>
      <c r="S630">
        <v>1</v>
      </c>
      <c r="T630" t="s">
        <v>155</v>
      </c>
      <c r="U630">
        <v>0</v>
      </c>
      <c r="V630">
        <v>1</v>
      </c>
      <c r="W630" t="s">
        <v>155</v>
      </c>
      <c r="X630">
        <v>0</v>
      </c>
      <c r="Y630">
        <v>1</v>
      </c>
      <c r="Z630" t="s">
        <v>155</v>
      </c>
      <c r="AA630">
        <v>0</v>
      </c>
      <c r="AB630">
        <v>1</v>
      </c>
      <c r="AC630" t="s">
        <v>155</v>
      </c>
      <c r="AD630">
        <v>0</v>
      </c>
      <c r="AE630">
        <v>1</v>
      </c>
      <c r="AF630" t="s">
        <v>155</v>
      </c>
      <c r="AG630">
        <v>0</v>
      </c>
      <c r="AH630">
        <v>1</v>
      </c>
      <c r="AI630">
        <v>0</v>
      </c>
      <c r="AJ630" t="s">
        <v>155</v>
      </c>
      <c r="AK630">
        <v>0</v>
      </c>
      <c r="AL630">
        <v>1</v>
      </c>
      <c r="AM630" t="s">
        <v>4774</v>
      </c>
      <c r="AN630">
        <v>-32768</v>
      </c>
      <c r="AO630">
        <v>32767</v>
      </c>
      <c r="AP630" t="s">
        <v>4775</v>
      </c>
      <c r="AQ630" t="s">
        <v>157</v>
      </c>
      <c r="AR630" t="s">
        <v>158</v>
      </c>
      <c r="AS630" t="str">
        <f>VLOOKUP('intouch变量（整型） '!$A630,基本表格!$G:$Q,3,FALSE)</f>
        <v>DB100,INT7604</v>
      </c>
      <c r="AT630" t="str">
        <f>VLOOKUP('intouch变量（整型） '!$A630,基本表格!$G:$Q,10,FALSE)</f>
        <v>No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</row>
    <row r="631" spans="1:55">
      <c r="A631" t="s">
        <v>5404</v>
      </c>
      <c r="B631" s="11" t="str">
        <f t="shared" si="9"/>
        <v>CHPF</v>
      </c>
      <c r="C631" s="11" t="str">
        <f>VLOOKUP('intouch变量（整型） '!$A631,基本表格!$G:$Q,2,FALSE)</f>
        <v>2132+P5-M9 木片出料皮带除铁器 电机控制 堵料检测时间 秒</v>
      </c>
      <c r="D631" t="s">
        <v>154</v>
      </c>
      <c r="E631" t="s">
        <v>154</v>
      </c>
      <c r="F631">
        <v>0</v>
      </c>
      <c r="G631" t="s">
        <v>154</v>
      </c>
      <c r="H631" t="s">
        <v>154</v>
      </c>
      <c r="I631">
        <v>0</v>
      </c>
      <c r="J631">
        <v>0</v>
      </c>
      <c r="L631">
        <v>0</v>
      </c>
      <c r="M631">
        <v>-32768</v>
      </c>
      <c r="N631">
        <v>32767</v>
      </c>
      <c r="O631">
        <v>0</v>
      </c>
      <c r="P631">
        <v>0</v>
      </c>
      <c r="Q631" t="s">
        <v>155</v>
      </c>
      <c r="R631">
        <v>0</v>
      </c>
      <c r="S631">
        <v>1</v>
      </c>
      <c r="T631" t="s">
        <v>155</v>
      </c>
      <c r="U631">
        <v>0</v>
      </c>
      <c r="V631">
        <v>1</v>
      </c>
      <c r="W631" t="s">
        <v>155</v>
      </c>
      <c r="X631">
        <v>0</v>
      </c>
      <c r="Y631">
        <v>1</v>
      </c>
      <c r="Z631" t="s">
        <v>155</v>
      </c>
      <c r="AA631">
        <v>0</v>
      </c>
      <c r="AB631">
        <v>1</v>
      </c>
      <c r="AC631" t="s">
        <v>155</v>
      </c>
      <c r="AD631">
        <v>0</v>
      </c>
      <c r="AE631">
        <v>1</v>
      </c>
      <c r="AF631" t="s">
        <v>155</v>
      </c>
      <c r="AG631">
        <v>0</v>
      </c>
      <c r="AH631">
        <v>1</v>
      </c>
      <c r="AI631">
        <v>0</v>
      </c>
      <c r="AJ631" t="s">
        <v>155</v>
      </c>
      <c r="AK631">
        <v>0</v>
      </c>
      <c r="AL631">
        <v>1</v>
      </c>
      <c r="AM631" t="s">
        <v>4774</v>
      </c>
      <c r="AN631">
        <v>-32768</v>
      </c>
      <c r="AO631">
        <v>32767</v>
      </c>
      <c r="AP631" t="s">
        <v>4775</v>
      </c>
      <c r="AQ631" t="s">
        <v>157</v>
      </c>
      <c r="AR631" t="s">
        <v>158</v>
      </c>
      <c r="AS631" t="str">
        <f>VLOOKUP('intouch变量（整型） '!$A631,基本表格!$G:$Q,3,FALSE)</f>
        <v>DB100,INT7606</v>
      </c>
      <c r="AT631" t="str">
        <f>VLOOKUP('intouch变量（整型） '!$A631,基本表格!$G:$Q,10,FALSE)</f>
        <v>No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</row>
    <row r="632" spans="1:55">
      <c r="A632" t="s">
        <v>5405</v>
      </c>
      <c r="B632" s="11" t="str">
        <f t="shared" si="9"/>
        <v>CHPF</v>
      </c>
      <c r="C632" s="11" t="str">
        <f>VLOOKUP('intouch变量（整型） '!$A632,基本表格!$G:$Q,2,FALSE)</f>
        <v>2132+P5-M9 木片出料皮带除铁器 电机控制 左跑偏检测时间</v>
      </c>
      <c r="D632" t="s">
        <v>154</v>
      </c>
      <c r="E632" t="s">
        <v>154</v>
      </c>
      <c r="F632">
        <v>0</v>
      </c>
      <c r="G632" t="s">
        <v>154</v>
      </c>
      <c r="H632" t="s">
        <v>154</v>
      </c>
      <c r="I632">
        <v>0</v>
      </c>
      <c r="J632">
        <v>0</v>
      </c>
      <c r="L632">
        <v>0</v>
      </c>
      <c r="M632">
        <v>-32768</v>
      </c>
      <c r="N632">
        <v>32767</v>
      </c>
      <c r="O632">
        <v>0</v>
      </c>
      <c r="P632">
        <v>0</v>
      </c>
      <c r="Q632" t="s">
        <v>155</v>
      </c>
      <c r="R632">
        <v>0</v>
      </c>
      <c r="S632">
        <v>1</v>
      </c>
      <c r="T632" t="s">
        <v>155</v>
      </c>
      <c r="U632">
        <v>0</v>
      </c>
      <c r="V632">
        <v>1</v>
      </c>
      <c r="W632" t="s">
        <v>155</v>
      </c>
      <c r="X632">
        <v>0</v>
      </c>
      <c r="Y632">
        <v>1</v>
      </c>
      <c r="Z632" t="s">
        <v>155</v>
      </c>
      <c r="AA632">
        <v>0</v>
      </c>
      <c r="AB632">
        <v>1</v>
      </c>
      <c r="AC632" t="s">
        <v>155</v>
      </c>
      <c r="AD632">
        <v>0</v>
      </c>
      <c r="AE632">
        <v>1</v>
      </c>
      <c r="AF632" t="s">
        <v>155</v>
      </c>
      <c r="AG632">
        <v>0</v>
      </c>
      <c r="AH632">
        <v>1</v>
      </c>
      <c r="AI632">
        <v>0</v>
      </c>
      <c r="AJ632" t="s">
        <v>155</v>
      </c>
      <c r="AK632">
        <v>0</v>
      </c>
      <c r="AL632">
        <v>1</v>
      </c>
      <c r="AM632" t="s">
        <v>4774</v>
      </c>
      <c r="AN632">
        <v>-32768</v>
      </c>
      <c r="AO632">
        <v>32767</v>
      </c>
      <c r="AP632" t="s">
        <v>4775</v>
      </c>
      <c r="AQ632" t="s">
        <v>157</v>
      </c>
      <c r="AR632" t="s">
        <v>158</v>
      </c>
      <c r="AS632" t="str">
        <f>VLOOKUP('intouch变量（整型） '!$A632,基本表格!$G:$Q,3,FALSE)</f>
        <v>DB100,INT7610</v>
      </c>
      <c r="AT632" t="str">
        <f>VLOOKUP('intouch变量（整型） '!$A632,基本表格!$G:$Q,10,FALSE)</f>
        <v>No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</row>
    <row r="633" spans="1:55">
      <c r="A633" t="s">
        <v>5406</v>
      </c>
      <c r="B633" s="11" t="str">
        <f t="shared" si="9"/>
        <v>CHPF</v>
      </c>
      <c r="C633" s="11" t="str">
        <f>VLOOKUP('intouch变量（整型） '!$A633,基本表格!$G:$Q,2,FALSE)</f>
        <v>2132+P5-M9 木片出料皮带除铁器 电机控制 右跑偏检测时间</v>
      </c>
      <c r="D633" t="s">
        <v>154</v>
      </c>
      <c r="E633" t="s">
        <v>154</v>
      </c>
      <c r="F633">
        <v>0</v>
      </c>
      <c r="G633" t="s">
        <v>154</v>
      </c>
      <c r="H633" t="s">
        <v>154</v>
      </c>
      <c r="I633">
        <v>0</v>
      </c>
      <c r="J633">
        <v>0</v>
      </c>
      <c r="L633">
        <v>0</v>
      </c>
      <c r="M633">
        <v>-32768</v>
      </c>
      <c r="N633">
        <v>32767</v>
      </c>
      <c r="O633">
        <v>0</v>
      </c>
      <c r="P633">
        <v>0</v>
      </c>
      <c r="Q633" t="s">
        <v>155</v>
      </c>
      <c r="R633">
        <v>0</v>
      </c>
      <c r="S633">
        <v>1</v>
      </c>
      <c r="T633" t="s">
        <v>155</v>
      </c>
      <c r="U633">
        <v>0</v>
      </c>
      <c r="V633">
        <v>1</v>
      </c>
      <c r="W633" t="s">
        <v>155</v>
      </c>
      <c r="X633">
        <v>0</v>
      </c>
      <c r="Y633">
        <v>1</v>
      </c>
      <c r="Z633" t="s">
        <v>155</v>
      </c>
      <c r="AA633">
        <v>0</v>
      </c>
      <c r="AB633">
        <v>1</v>
      </c>
      <c r="AC633" t="s">
        <v>155</v>
      </c>
      <c r="AD633">
        <v>0</v>
      </c>
      <c r="AE633">
        <v>1</v>
      </c>
      <c r="AF633" t="s">
        <v>155</v>
      </c>
      <c r="AG633">
        <v>0</v>
      </c>
      <c r="AH633">
        <v>1</v>
      </c>
      <c r="AI633">
        <v>0</v>
      </c>
      <c r="AJ633" t="s">
        <v>155</v>
      </c>
      <c r="AK633">
        <v>0</v>
      </c>
      <c r="AL633">
        <v>1</v>
      </c>
      <c r="AM633" t="s">
        <v>4774</v>
      </c>
      <c r="AN633">
        <v>-32768</v>
      </c>
      <c r="AO633">
        <v>32767</v>
      </c>
      <c r="AP633" t="s">
        <v>4775</v>
      </c>
      <c r="AQ633" t="s">
        <v>157</v>
      </c>
      <c r="AR633" t="s">
        <v>158</v>
      </c>
      <c r="AS633" t="str">
        <f>VLOOKUP('intouch变量（整型） '!$A633,基本表格!$G:$Q,3,FALSE)</f>
        <v>DB100,INT7614</v>
      </c>
      <c r="AT633" t="str">
        <f>VLOOKUP('intouch变量（整型） '!$A633,基本表格!$G:$Q,10,FALSE)</f>
        <v>No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</row>
    <row r="634" spans="1:55">
      <c r="A634" t="s">
        <v>5407</v>
      </c>
      <c r="B634" s="11" t="str">
        <f t="shared" si="9"/>
        <v>CHPF</v>
      </c>
      <c r="C634" s="11" t="str">
        <f>VLOOKUP('intouch变量（整型） '!$A634,基本表格!$G:$Q,2,FALSE)</f>
        <v>2132+P5-M9 木片出料皮带除铁器 电机控制 联动启动延时</v>
      </c>
      <c r="D634" t="s">
        <v>154</v>
      </c>
      <c r="E634" t="s">
        <v>154</v>
      </c>
      <c r="F634">
        <v>0</v>
      </c>
      <c r="G634" t="s">
        <v>154</v>
      </c>
      <c r="H634" t="s">
        <v>154</v>
      </c>
      <c r="I634">
        <v>0</v>
      </c>
      <c r="J634">
        <v>0</v>
      </c>
      <c r="L634">
        <v>0</v>
      </c>
      <c r="M634">
        <v>-32768</v>
      </c>
      <c r="N634">
        <v>32767</v>
      </c>
      <c r="O634">
        <v>0</v>
      </c>
      <c r="P634">
        <v>0</v>
      </c>
      <c r="Q634" t="s">
        <v>155</v>
      </c>
      <c r="R634">
        <v>0</v>
      </c>
      <c r="S634">
        <v>1</v>
      </c>
      <c r="T634" t="s">
        <v>155</v>
      </c>
      <c r="U634">
        <v>0</v>
      </c>
      <c r="V634">
        <v>1</v>
      </c>
      <c r="W634" t="s">
        <v>155</v>
      </c>
      <c r="X634">
        <v>0</v>
      </c>
      <c r="Y634">
        <v>1</v>
      </c>
      <c r="Z634" t="s">
        <v>155</v>
      </c>
      <c r="AA634">
        <v>0</v>
      </c>
      <c r="AB634">
        <v>1</v>
      </c>
      <c r="AC634" t="s">
        <v>155</v>
      </c>
      <c r="AD634">
        <v>0</v>
      </c>
      <c r="AE634">
        <v>1</v>
      </c>
      <c r="AF634" t="s">
        <v>155</v>
      </c>
      <c r="AG634">
        <v>0</v>
      </c>
      <c r="AH634">
        <v>1</v>
      </c>
      <c r="AI634">
        <v>0</v>
      </c>
      <c r="AJ634" t="s">
        <v>155</v>
      </c>
      <c r="AK634">
        <v>0</v>
      </c>
      <c r="AL634">
        <v>1</v>
      </c>
      <c r="AM634" t="s">
        <v>4774</v>
      </c>
      <c r="AN634">
        <v>-32768</v>
      </c>
      <c r="AO634">
        <v>32767</v>
      </c>
      <c r="AP634" t="s">
        <v>4775</v>
      </c>
      <c r="AQ634" t="s">
        <v>157</v>
      </c>
      <c r="AR634" t="s">
        <v>158</v>
      </c>
      <c r="AS634" t="str">
        <f>VLOOKUP('intouch变量（整型） '!$A634,基本表格!$G:$Q,3,FALSE)</f>
        <v>DB100,INT7618</v>
      </c>
      <c r="AT634" t="str">
        <f>VLOOKUP('intouch变量（整型） '!$A634,基本表格!$G:$Q,10,FALSE)</f>
        <v>No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</row>
    <row r="635" spans="1:55">
      <c r="A635" t="s">
        <v>5408</v>
      </c>
      <c r="B635" s="11" t="str">
        <f t="shared" si="9"/>
        <v>CHPF</v>
      </c>
      <c r="C635" s="11" t="str">
        <f>VLOOKUP('intouch变量（整型） '!$A635,基本表格!$G:$Q,2,FALSE)</f>
        <v>2132+P5-M9 木片出料皮带除铁器 电机控制 起动转换时间 秒</v>
      </c>
      <c r="D635" t="s">
        <v>154</v>
      </c>
      <c r="E635" t="s">
        <v>154</v>
      </c>
      <c r="F635">
        <v>0</v>
      </c>
      <c r="G635" t="s">
        <v>154</v>
      </c>
      <c r="H635" t="s">
        <v>154</v>
      </c>
      <c r="I635">
        <v>0</v>
      </c>
      <c r="J635">
        <v>0</v>
      </c>
      <c r="L635">
        <v>0</v>
      </c>
      <c r="M635">
        <v>-32768</v>
      </c>
      <c r="N635">
        <v>32767</v>
      </c>
      <c r="O635">
        <v>0</v>
      </c>
      <c r="P635">
        <v>0</v>
      </c>
      <c r="Q635" t="s">
        <v>155</v>
      </c>
      <c r="R635">
        <v>0</v>
      </c>
      <c r="S635">
        <v>1</v>
      </c>
      <c r="T635" t="s">
        <v>155</v>
      </c>
      <c r="U635">
        <v>0</v>
      </c>
      <c r="V635">
        <v>1</v>
      </c>
      <c r="W635" t="s">
        <v>155</v>
      </c>
      <c r="X635">
        <v>0</v>
      </c>
      <c r="Y635">
        <v>1</v>
      </c>
      <c r="Z635" t="s">
        <v>155</v>
      </c>
      <c r="AA635">
        <v>0</v>
      </c>
      <c r="AB635">
        <v>1</v>
      </c>
      <c r="AC635" t="s">
        <v>155</v>
      </c>
      <c r="AD635">
        <v>0</v>
      </c>
      <c r="AE635">
        <v>1</v>
      </c>
      <c r="AF635" t="s">
        <v>155</v>
      </c>
      <c r="AG635">
        <v>0</v>
      </c>
      <c r="AH635">
        <v>1</v>
      </c>
      <c r="AI635">
        <v>0</v>
      </c>
      <c r="AJ635" t="s">
        <v>155</v>
      </c>
      <c r="AK635">
        <v>0</v>
      </c>
      <c r="AL635">
        <v>1</v>
      </c>
      <c r="AM635" t="s">
        <v>4774</v>
      </c>
      <c r="AN635">
        <v>-32768</v>
      </c>
      <c r="AO635">
        <v>32767</v>
      </c>
      <c r="AP635" t="s">
        <v>4775</v>
      </c>
      <c r="AQ635" t="s">
        <v>157</v>
      </c>
      <c r="AR635" t="s">
        <v>158</v>
      </c>
      <c r="AS635" t="str">
        <f>VLOOKUP('intouch变量（整型） '!$A635,基本表格!$G:$Q,3,FALSE)</f>
        <v>DB100,INT7620</v>
      </c>
      <c r="AT635" t="str">
        <f>VLOOKUP('intouch变量（整型） '!$A635,基本表格!$G:$Q,10,FALSE)</f>
        <v>No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</row>
    <row r="636" spans="1:55">
      <c r="A636" t="s">
        <v>5409</v>
      </c>
      <c r="B636" s="11" t="str">
        <f t="shared" si="9"/>
        <v>CHPD</v>
      </c>
      <c r="C636" s="11" t="str">
        <f>VLOOKUP('intouch变量（整型） '!$A636,基本表格!$G:$Q,2,FALSE)</f>
        <v>2492+P6-M4 芯层湿刨花料仓进料皮带运输机 电机控制 断链超时时间 秒</v>
      </c>
      <c r="D636" t="s">
        <v>154</v>
      </c>
      <c r="E636" t="s">
        <v>154</v>
      </c>
      <c r="F636">
        <v>0</v>
      </c>
      <c r="G636" t="s">
        <v>154</v>
      </c>
      <c r="H636" t="s">
        <v>154</v>
      </c>
      <c r="I636">
        <v>0</v>
      </c>
      <c r="J636">
        <v>0</v>
      </c>
      <c r="L636">
        <v>0</v>
      </c>
      <c r="M636">
        <v>-32768</v>
      </c>
      <c r="N636">
        <v>32767</v>
      </c>
      <c r="O636">
        <v>0</v>
      </c>
      <c r="P636">
        <v>0</v>
      </c>
      <c r="Q636" t="s">
        <v>155</v>
      </c>
      <c r="R636">
        <v>0</v>
      </c>
      <c r="S636">
        <v>1</v>
      </c>
      <c r="T636" t="s">
        <v>155</v>
      </c>
      <c r="U636">
        <v>0</v>
      </c>
      <c r="V636">
        <v>1</v>
      </c>
      <c r="W636" t="s">
        <v>155</v>
      </c>
      <c r="X636">
        <v>0</v>
      </c>
      <c r="Y636">
        <v>1</v>
      </c>
      <c r="Z636" t="s">
        <v>155</v>
      </c>
      <c r="AA636">
        <v>0</v>
      </c>
      <c r="AB636">
        <v>1</v>
      </c>
      <c r="AC636" t="s">
        <v>155</v>
      </c>
      <c r="AD636">
        <v>0</v>
      </c>
      <c r="AE636">
        <v>1</v>
      </c>
      <c r="AF636" t="s">
        <v>155</v>
      </c>
      <c r="AG636">
        <v>0</v>
      </c>
      <c r="AH636">
        <v>1</v>
      </c>
      <c r="AI636">
        <v>0</v>
      </c>
      <c r="AJ636" t="s">
        <v>155</v>
      </c>
      <c r="AK636">
        <v>0</v>
      </c>
      <c r="AL636">
        <v>1</v>
      </c>
      <c r="AM636" t="s">
        <v>4774</v>
      </c>
      <c r="AN636">
        <v>-32768</v>
      </c>
      <c r="AO636">
        <v>32767</v>
      </c>
      <c r="AP636" t="s">
        <v>4775</v>
      </c>
      <c r="AQ636" t="s">
        <v>157</v>
      </c>
      <c r="AR636" t="s">
        <v>158</v>
      </c>
      <c r="AS636" t="str">
        <f>VLOOKUP('intouch变量（整型） '!$A636,基本表格!$G:$Q,3,FALSE)</f>
        <v>DB200,INT4</v>
      </c>
      <c r="AT636" t="str">
        <f>VLOOKUP('intouch变量（整型） '!$A636,基本表格!$G:$Q,10,FALSE)</f>
        <v>No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</row>
    <row r="637" spans="1:55">
      <c r="A637" t="s">
        <v>5410</v>
      </c>
      <c r="B637" s="11" t="str">
        <f t="shared" si="9"/>
        <v>CHPD</v>
      </c>
      <c r="C637" s="11" t="str">
        <f>VLOOKUP('intouch变量（整型） '!$A637,基本表格!$G:$Q,2,FALSE)</f>
        <v>2492+P6-M4 芯层湿刨花料仓进料皮带运输机 电机控制 堵料检测时间 秒</v>
      </c>
      <c r="D637" t="s">
        <v>154</v>
      </c>
      <c r="E637" t="s">
        <v>154</v>
      </c>
      <c r="F637">
        <v>0</v>
      </c>
      <c r="G637" t="s">
        <v>154</v>
      </c>
      <c r="H637" t="s">
        <v>154</v>
      </c>
      <c r="I637">
        <v>0</v>
      </c>
      <c r="J637">
        <v>0</v>
      </c>
      <c r="L637">
        <v>0</v>
      </c>
      <c r="M637">
        <v>-32768</v>
      </c>
      <c r="N637">
        <v>32767</v>
      </c>
      <c r="O637">
        <v>0</v>
      </c>
      <c r="P637">
        <v>0</v>
      </c>
      <c r="Q637" t="s">
        <v>155</v>
      </c>
      <c r="R637">
        <v>0</v>
      </c>
      <c r="S637">
        <v>1</v>
      </c>
      <c r="T637" t="s">
        <v>155</v>
      </c>
      <c r="U637">
        <v>0</v>
      </c>
      <c r="V637">
        <v>1</v>
      </c>
      <c r="W637" t="s">
        <v>155</v>
      </c>
      <c r="X637">
        <v>0</v>
      </c>
      <c r="Y637">
        <v>1</v>
      </c>
      <c r="Z637" t="s">
        <v>155</v>
      </c>
      <c r="AA637">
        <v>0</v>
      </c>
      <c r="AB637">
        <v>1</v>
      </c>
      <c r="AC637" t="s">
        <v>155</v>
      </c>
      <c r="AD637">
        <v>0</v>
      </c>
      <c r="AE637">
        <v>1</v>
      </c>
      <c r="AF637" t="s">
        <v>155</v>
      </c>
      <c r="AG637">
        <v>0</v>
      </c>
      <c r="AH637">
        <v>1</v>
      </c>
      <c r="AI637">
        <v>0</v>
      </c>
      <c r="AJ637" t="s">
        <v>155</v>
      </c>
      <c r="AK637">
        <v>0</v>
      </c>
      <c r="AL637">
        <v>1</v>
      </c>
      <c r="AM637" t="s">
        <v>4774</v>
      </c>
      <c r="AN637">
        <v>-32768</v>
      </c>
      <c r="AO637">
        <v>32767</v>
      </c>
      <c r="AP637" t="s">
        <v>4775</v>
      </c>
      <c r="AQ637" t="s">
        <v>157</v>
      </c>
      <c r="AR637" t="s">
        <v>158</v>
      </c>
      <c r="AS637" t="str">
        <f>VLOOKUP('intouch变量（整型） '!$A637,基本表格!$G:$Q,3,FALSE)</f>
        <v>DB200,INT6</v>
      </c>
      <c r="AT637" t="str">
        <f>VLOOKUP('intouch变量（整型） '!$A637,基本表格!$G:$Q,10,FALSE)</f>
        <v>No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</row>
    <row r="638" spans="1:55">
      <c r="A638" t="s">
        <v>5411</v>
      </c>
      <c r="B638" s="11" t="str">
        <f t="shared" si="9"/>
        <v>CHPD</v>
      </c>
      <c r="C638" s="11" t="str">
        <f>VLOOKUP('intouch变量（整型） '!$A638,基本表格!$G:$Q,2,FALSE)</f>
        <v>2492+P6-M4 芯层湿刨花料仓进料皮带运输机 电机控制 左跑偏检测时间</v>
      </c>
      <c r="D638" t="s">
        <v>154</v>
      </c>
      <c r="E638" t="s">
        <v>154</v>
      </c>
      <c r="F638">
        <v>0</v>
      </c>
      <c r="G638" t="s">
        <v>154</v>
      </c>
      <c r="H638" t="s">
        <v>154</v>
      </c>
      <c r="I638">
        <v>0</v>
      </c>
      <c r="J638">
        <v>0</v>
      </c>
      <c r="L638">
        <v>0</v>
      </c>
      <c r="M638">
        <v>-32768</v>
      </c>
      <c r="N638">
        <v>32767</v>
      </c>
      <c r="O638">
        <v>0</v>
      </c>
      <c r="P638">
        <v>0</v>
      </c>
      <c r="Q638" t="s">
        <v>155</v>
      </c>
      <c r="R638">
        <v>0</v>
      </c>
      <c r="S638">
        <v>1</v>
      </c>
      <c r="T638" t="s">
        <v>155</v>
      </c>
      <c r="U638">
        <v>0</v>
      </c>
      <c r="V638">
        <v>1</v>
      </c>
      <c r="W638" t="s">
        <v>155</v>
      </c>
      <c r="X638">
        <v>0</v>
      </c>
      <c r="Y638">
        <v>1</v>
      </c>
      <c r="Z638" t="s">
        <v>155</v>
      </c>
      <c r="AA638">
        <v>0</v>
      </c>
      <c r="AB638">
        <v>1</v>
      </c>
      <c r="AC638" t="s">
        <v>155</v>
      </c>
      <c r="AD638">
        <v>0</v>
      </c>
      <c r="AE638">
        <v>1</v>
      </c>
      <c r="AF638" t="s">
        <v>155</v>
      </c>
      <c r="AG638">
        <v>0</v>
      </c>
      <c r="AH638">
        <v>1</v>
      </c>
      <c r="AI638">
        <v>0</v>
      </c>
      <c r="AJ638" t="s">
        <v>155</v>
      </c>
      <c r="AK638">
        <v>0</v>
      </c>
      <c r="AL638">
        <v>1</v>
      </c>
      <c r="AM638" t="s">
        <v>4774</v>
      </c>
      <c r="AN638">
        <v>-32768</v>
      </c>
      <c r="AO638">
        <v>32767</v>
      </c>
      <c r="AP638" t="s">
        <v>4775</v>
      </c>
      <c r="AQ638" t="s">
        <v>157</v>
      </c>
      <c r="AR638" t="s">
        <v>158</v>
      </c>
      <c r="AS638" t="str">
        <f>VLOOKUP('intouch变量（整型） '!$A638,基本表格!$G:$Q,3,FALSE)</f>
        <v>DB200,INT10</v>
      </c>
      <c r="AT638" t="str">
        <f>VLOOKUP('intouch变量（整型） '!$A638,基本表格!$G:$Q,10,FALSE)</f>
        <v>No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</row>
    <row r="639" spans="1:55">
      <c r="A639" t="s">
        <v>5412</v>
      </c>
      <c r="B639" s="11" t="str">
        <f t="shared" si="9"/>
        <v>CHPD</v>
      </c>
      <c r="C639" s="11" t="str">
        <f>VLOOKUP('intouch变量（整型） '!$A639,基本表格!$G:$Q,2,FALSE)</f>
        <v>2492+P6-M4 芯层湿刨花料仓进料皮带运输机 电机控制 右跑偏检测时间</v>
      </c>
      <c r="D639" t="s">
        <v>154</v>
      </c>
      <c r="E639" t="s">
        <v>154</v>
      </c>
      <c r="F639">
        <v>0</v>
      </c>
      <c r="G639" t="s">
        <v>154</v>
      </c>
      <c r="H639" t="s">
        <v>154</v>
      </c>
      <c r="I639">
        <v>0</v>
      </c>
      <c r="J639">
        <v>0</v>
      </c>
      <c r="L639">
        <v>0</v>
      </c>
      <c r="M639">
        <v>-32768</v>
      </c>
      <c r="N639">
        <v>32767</v>
      </c>
      <c r="O639">
        <v>0</v>
      </c>
      <c r="P639">
        <v>0</v>
      </c>
      <c r="Q639" t="s">
        <v>155</v>
      </c>
      <c r="R639">
        <v>0</v>
      </c>
      <c r="S639">
        <v>1</v>
      </c>
      <c r="T639" t="s">
        <v>155</v>
      </c>
      <c r="U639">
        <v>0</v>
      </c>
      <c r="V639">
        <v>1</v>
      </c>
      <c r="W639" t="s">
        <v>155</v>
      </c>
      <c r="X639">
        <v>0</v>
      </c>
      <c r="Y639">
        <v>1</v>
      </c>
      <c r="Z639" t="s">
        <v>155</v>
      </c>
      <c r="AA639">
        <v>0</v>
      </c>
      <c r="AB639">
        <v>1</v>
      </c>
      <c r="AC639" t="s">
        <v>155</v>
      </c>
      <c r="AD639">
        <v>0</v>
      </c>
      <c r="AE639">
        <v>1</v>
      </c>
      <c r="AF639" t="s">
        <v>155</v>
      </c>
      <c r="AG639">
        <v>0</v>
      </c>
      <c r="AH639">
        <v>1</v>
      </c>
      <c r="AI639">
        <v>0</v>
      </c>
      <c r="AJ639" t="s">
        <v>155</v>
      </c>
      <c r="AK639">
        <v>0</v>
      </c>
      <c r="AL639">
        <v>1</v>
      </c>
      <c r="AM639" t="s">
        <v>4774</v>
      </c>
      <c r="AN639">
        <v>-32768</v>
      </c>
      <c r="AO639">
        <v>32767</v>
      </c>
      <c r="AP639" t="s">
        <v>4775</v>
      </c>
      <c r="AQ639" t="s">
        <v>157</v>
      </c>
      <c r="AR639" t="s">
        <v>158</v>
      </c>
      <c r="AS639" t="str">
        <f>VLOOKUP('intouch变量（整型） '!$A639,基本表格!$G:$Q,3,FALSE)</f>
        <v>DB200,INT14</v>
      </c>
      <c r="AT639" t="str">
        <f>VLOOKUP('intouch变量（整型） '!$A639,基本表格!$G:$Q,10,FALSE)</f>
        <v>No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</row>
    <row r="640" spans="1:55">
      <c r="A640" t="s">
        <v>5413</v>
      </c>
      <c r="B640" s="11" t="str">
        <f t="shared" si="9"/>
        <v>CHPD</v>
      </c>
      <c r="C640" s="11" t="str">
        <f>VLOOKUP('intouch变量（整型） '!$A640,基本表格!$G:$Q,2,FALSE)</f>
        <v>2492+P6-M4 芯层湿刨花料仓进料皮带运输机 电机控制 联动启动延时</v>
      </c>
      <c r="D640" t="s">
        <v>154</v>
      </c>
      <c r="E640" t="s">
        <v>154</v>
      </c>
      <c r="F640">
        <v>0</v>
      </c>
      <c r="G640" t="s">
        <v>154</v>
      </c>
      <c r="H640" t="s">
        <v>154</v>
      </c>
      <c r="I640">
        <v>0</v>
      </c>
      <c r="J640">
        <v>0</v>
      </c>
      <c r="L640">
        <v>0</v>
      </c>
      <c r="M640">
        <v>-32768</v>
      </c>
      <c r="N640">
        <v>32767</v>
      </c>
      <c r="O640">
        <v>0</v>
      </c>
      <c r="P640">
        <v>0</v>
      </c>
      <c r="Q640" t="s">
        <v>155</v>
      </c>
      <c r="R640">
        <v>0</v>
      </c>
      <c r="S640">
        <v>1</v>
      </c>
      <c r="T640" t="s">
        <v>155</v>
      </c>
      <c r="U640">
        <v>0</v>
      </c>
      <c r="V640">
        <v>1</v>
      </c>
      <c r="W640" t="s">
        <v>155</v>
      </c>
      <c r="X640">
        <v>0</v>
      </c>
      <c r="Y640">
        <v>1</v>
      </c>
      <c r="Z640" t="s">
        <v>155</v>
      </c>
      <c r="AA640">
        <v>0</v>
      </c>
      <c r="AB640">
        <v>1</v>
      </c>
      <c r="AC640" t="s">
        <v>155</v>
      </c>
      <c r="AD640">
        <v>0</v>
      </c>
      <c r="AE640">
        <v>1</v>
      </c>
      <c r="AF640" t="s">
        <v>155</v>
      </c>
      <c r="AG640">
        <v>0</v>
      </c>
      <c r="AH640">
        <v>1</v>
      </c>
      <c r="AI640">
        <v>0</v>
      </c>
      <c r="AJ640" t="s">
        <v>155</v>
      </c>
      <c r="AK640">
        <v>0</v>
      </c>
      <c r="AL640">
        <v>1</v>
      </c>
      <c r="AM640" t="s">
        <v>4774</v>
      </c>
      <c r="AN640">
        <v>-32768</v>
      </c>
      <c r="AO640">
        <v>32767</v>
      </c>
      <c r="AP640" t="s">
        <v>4775</v>
      </c>
      <c r="AQ640" t="s">
        <v>157</v>
      </c>
      <c r="AR640" t="s">
        <v>158</v>
      </c>
      <c r="AS640" t="str">
        <f>VLOOKUP('intouch变量（整型） '!$A640,基本表格!$G:$Q,3,FALSE)</f>
        <v>DB200,INT18</v>
      </c>
      <c r="AT640" t="str">
        <f>VLOOKUP('intouch变量（整型） '!$A640,基本表格!$G:$Q,10,FALSE)</f>
        <v>No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</row>
    <row r="641" spans="1:55">
      <c r="A641" t="s">
        <v>5414</v>
      </c>
      <c r="B641" s="11" t="str">
        <f t="shared" si="9"/>
        <v>CHPD</v>
      </c>
      <c r="C641" s="11" t="str">
        <f>VLOOKUP('intouch变量（整型） '!$A641,基本表格!$G:$Q,2,FALSE)</f>
        <v>2492+P6-M4 芯层湿刨花料仓进料皮带运输机 电机控制 起动转换时间 秒</v>
      </c>
      <c r="D641" t="s">
        <v>154</v>
      </c>
      <c r="E641" t="s">
        <v>154</v>
      </c>
      <c r="F641">
        <v>0</v>
      </c>
      <c r="G641" t="s">
        <v>154</v>
      </c>
      <c r="H641" t="s">
        <v>154</v>
      </c>
      <c r="I641">
        <v>0</v>
      </c>
      <c r="J641">
        <v>0</v>
      </c>
      <c r="L641">
        <v>0</v>
      </c>
      <c r="M641">
        <v>-32768</v>
      </c>
      <c r="N641">
        <v>32767</v>
      </c>
      <c r="O641">
        <v>0</v>
      </c>
      <c r="P641">
        <v>0</v>
      </c>
      <c r="Q641" t="s">
        <v>155</v>
      </c>
      <c r="R641">
        <v>0</v>
      </c>
      <c r="S641">
        <v>1</v>
      </c>
      <c r="T641" t="s">
        <v>155</v>
      </c>
      <c r="U641">
        <v>0</v>
      </c>
      <c r="V641">
        <v>1</v>
      </c>
      <c r="W641" t="s">
        <v>155</v>
      </c>
      <c r="X641">
        <v>0</v>
      </c>
      <c r="Y641">
        <v>1</v>
      </c>
      <c r="Z641" t="s">
        <v>155</v>
      </c>
      <c r="AA641">
        <v>0</v>
      </c>
      <c r="AB641">
        <v>1</v>
      </c>
      <c r="AC641" t="s">
        <v>155</v>
      </c>
      <c r="AD641">
        <v>0</v>
      </c>
      <c r="AE641">
        <v>1</v>
      </c>
      <c r="AF641" t="s">
        <v>155</v>
      </c>
      <c r="AG641">
        <v>0</v>
      </c>
      <c r="AH641">
        <v>1</v>
      </c>
      <c r="AI641">
        <v>0</v>
      </c>
      <c r="AJ641" t="s">
        <v>155</v>
      </c>
      <c r="AK641">
        <v>0</v>
      </c>
      <c r="AL641">
        <v>1</v>
      </c>
      <c r="AM641" t="s">
        <v>4774</v>
      </c>
      <c r="AN641">
        <v>-32768</v>
      </c>
      <c r="AO641">
        <v>32767</v>
      </c>
      <c r="AP641" t="s">
        <v>4775</v>
      </c>
      <c r="AQ641" t="s">
        <v>157</v>
      </c>
      <c r="AR641" t="s">
        <v>158</v>
      </c>
      <c r="AS641" t="str">
        <f>VLOOKUP('intouch变量（整型） '!$A641,基本表格!$G:$Q,3,FALSE)</f>
        <v>DB200,INT20</v>
      </c>
      <c r="AT641" t="str">
        <f>VLOOKUP('intouch变量（整型） '!$A641,基本表格!$G:$Q,10,FALSE)</f>
        <v>No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</row>
    <row r="642" spans="1:55">
      <c r="A642" t="s">
        <v>5415</v>
      </c>
      <c r="B642" s="11" t="str">
        <f t="shared" si="9"/>
        <v>CHPD</v>
      </c>
      <c r="C642" s="11" t="str">
        <f>VLOOKUP('intouch变量（整型） '!$A642,基本表格!$G:$Q,2,FALSE)</f>
        <v>2492+P6-M4 芯层湿刨花料仓进料皮带运输机 给定频率 实际内码</v>
      </c>
      <c r="D642" t="s">
        <v>154</v>
      </c>
      <c r="E642" t="s">
        <v>154</v>
      </c>
      <c r="F642">
        <v>0</v>
      </c>
      <c r="G642" t="s">
        <v>154</v>
      </c>
      <c r="H642" t="s">
        <v>154</v>
      </c>
      <c r="I642">
        <v>0</v>
      </c>
      <c r="J642">
        <v>0</v>
      </c>
      <c r="L642">
        <v>0</v>
      </c>
      <c r="M642">
        <v>-32768</v>
      </c>
      <c r="N642">
        <v>32767</v>
      </c>
      <c r="O642">
        <v>0</v>
      </c>
      <c r="P642">
        <v>0</v>
      </c>
      <c r="Q642" t="s">
        <v>155</v>
      </c>
      <c r="R642">
        <v>0</v>
      </c>
      <c r="S642">
        <v>1</v>
      </c>
      <c r="T642" t="s">
        <v>155</v>
      </c>
      <c r="U642">
        <v>0</v>
      </c>
      <c r="V642">
        <v>1</v>
      </c>
      <c r="W642" t="s">
        <v>155</v>
      </c>
      <c r="X642">
        <v>0</v>
      </c>
      <c r="Y642">
        <v>1</v>
      </c>
      <c r="Z642" t="s">
        <v>155</v>
      </c>
      <c r="AA642">
        <v>0</v>
      </c>
      <c r="AB642">
        <v>1</v>
      </c>
      <c r="AC642" t="s">
        <v>155</v>
      </c>
      <c r="AD642">
        <v>0</v>
      </c>
      <c r="AE642">
        <v>1</v>
      </c>
      <c r="AF642" t="s">
        <v>155</v>
      </c>
      <c r="AG642">
        <v>0</v>
      </c>
      <c r="AH642">
        <v>1</v>
      </c>
      <c r="AI642">
        <v>0</v>
      </c>
      <c r="AJ642" t="s">
        <v>155</v>
      </c>
      <c r="AK642">
        <v>0</v>
      </c>
      <c r="AL642">
        <v>1</v>
      </c>
      <c r="AM642" t="s">
        <v>4774</v>
      </c>
      <c r="AN642">
        <v>-32768</v>
      </c>
      <c r="AO642">
        <v>32767</v>
      </c>
      <c r="AP642" t="s">
        <v>4775</v>
      </c>
      <c r="AQ642" t="s">
        <v>157</v>
      </c>
      <c r="AR642" t="s">
        <v>158</v>
      </c>
      <c r="AS642" t="str">
        <f>VLOOKUP('intouch变量（整型） '!$A642,基本表格!$G:$Q,3,FALSE)</f>
        <v>DB200,INT52</v>
      </c>
      <c r="AT642" t="str">
        <f>VLOOKUP('intouch变量（整型） '!$A642,基本表格!$G:$Q,10,FALSE)</f>
        <v>Yes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</row>
    <row r="643" spans="1:55">
      <c r="A643" t="s">
        <v>5416</v>
      </c>
      <c r="B643" s="11" t="str">
        <f t="shared" si="9"/>
        <v>CHPD</v>
      </c>
      <c r="C643" s="11" t="str">
        <f>VLOOKUP('intouch变量（整型） '!$A643,基本表格!$G:$Q,2,FALSE)</f>
        <v>2492+P6-M4 芯层湿刨花料仓进料皮带运输机 反馈频率 实际内码</v>
      </c>
      <c r="D643" t="s">
        <v>154</v>
      </c>
      <c r="E643" t="s">
        <v>154</v>
      </c>
      <c r="F643">
        <v>0</v>
      </c>
      <c r="G643" t="s">
        <v>154</v>
      </c>
      <c r="H643" t="s">
        <v>154</v>
      </c>
      <c r="I643">
        <v>0</v>
      </c>
      <c r="J643">
        <v>0</v>
      </c>
      <c r="L643">
        <v>0</v>
      </c>
      <c r="M643">
        <v>-32768</v>
      </c>
      <c r="N643">
        <v>32767</v>
      </c>
      <c r="O643">
        <v>0</v>
      </c>
      <c r="P643">
        <v>0</v>
      </c>
      <c r="Q643" t="s">
        <v>155</v>
      </c>
      <c r="R643">
        <v>0</v>
      </c>
      <c r="S643">
        <v>1</v>
      </c>
      <c r="T643" t="s">
        <v>155</v>
      </c>
      <c r="U643">
        <v>0</v>
      </c>
      <c r="V643">
        <v>1</v>
      </c>
      <c r="W643" t="s">
        <v>155</v>
      </c>
      <c r="X643">
        <v>0</v>
      </c>
      <c r="Y643">
        <v>1</v>
      </c>
      <c r="Z643" t="s">
        <v>155</v>
      </c>
      <c r="AA643">
        <v>0</v>
      </c>
      <c r="AB643">
        <v>1</v>
      </c>
      <c r="AC643" t="s">
        <v>155</v>
      </c>
      <c r="AD643">
        <v>0</v>
      </c>
      <c r="AE643">
        <v>1</v>
      </c>
      <c r="AF643" t="s">
        <v>155</v>
      </c>
      <c r="AG643">
        <v>0</v>
      </c>
      <c r="AH643">
        <v>1</v>
      </c>
      <c r="AI643">
        <v>0</v>
      </c>
      <c r="AJ643" t="s">
        <v>155</v>
      </c>
      <c r="AK643">
        <v>0</v>
      </c>
      <c r="AL643">
        <v>1</v>
      </c>
      <c r="AM643" t="s">
        <v>4774</v>
      </c>
      <c r="AN643">
        <v>-32768</v>
      </c>
      <c r="AO643">
        <v>32767</v>
      </c>
      <c r="AP643" t="s">
        <v>4775</v>
      </c>
      <c r="AQ643" t="s">
        <v>157</v>
      </c>
      <c r="AR643" t="s">
        <v>158</v>
      </c>
      <c r="AS643" t="str">
        <f>VLOOKUP('intouch变量（整型） '!$A643,基本表格!$G:$Q,3,FALSE)</f>
        <v>DB200,INT102</v>
      </c>
      <c r="AT643" t="str">
        <f>VLOOKUP('intouch变量（整型） '!$A643,基本表格!$G:$Q,10,FALSE)</f>
        <v>Yes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</row>
    <row r="644" spans="1:55">
      <c r="A644" t="s">
        <v>5417</v>
      </c>
      <c r="B644" s="11" t="str">
        <f t="shared" ref="B644:B677" si="10">LEFT(A644,4)</f>
        <v>CHPD</v>
      </c>
      <c r="C644" s="11" t="str">
        <f>VLOOKUP('intouch变量（整型） '!$A644,基本表格!$G:$Q,2,FALSE)</f>
        <v>2492+P6-M4 芯层湿刨花料仓进料皮带运输机 变频器通讯 警告</v>
      </c>
      <c r="D644" t="s">
        <v>154</v>
      </c>
      <c r="E644" t="s">
        <v>154</v>
      </c>
      <c r="F644">
        <v>0</v>
      </c>
      <c r="G644" t="s">
        <v>154</v>
      </c>
      <c r="H644" t="s">
        <v>154</v>
      </c>
      <c r="I644">
        <v>0</v>
      </c>
      <c r="J644">
        <v>0</v>
      </c>
      <c r="L644">
        <v>0</v>
      </c>
      <c r="M644">
        <v>-32768</v>
      </c>
      <c r="N644">
        <v>32767</v>
      </c>
      <c r="O644">
        <v>0</v>
      </c>
      <c r="P644">
        <v>0</v>
      </c>
      <c r="Q644" t="s">
        <v>155</v>
      </c>
      <c r="R644">
        <v>0</v>
      </c>
      <c r="S644">
        <v>1</v>
      </c>
      <c r="T644" t="s">
        <v>155</v>
      </c>
      <c r="U644">
        <v>0</v>
      </c>
      <c r="V644">
        <v>1</v>
      </c>
      <c r="W644" t="s">
        <v>155</v>
      </c>
      <c r="X644">
        <v>0</v>
      </c>
      <c r="Y644">
        <v>1</v>
      </c>
      <c r="Z644" t="s">
        <v>155</v>
      </c>
      <c r="AA644">
        <v>0</v>
      </c>
      <c r="AB644">
        <v>1</v>
      </c>
      <c r="AC644" t="s">
        <v>155</v>
      </c>
      <c r="AD644">
        <v>0</v>
      </c>
      <c r="AE644">
        <v>1</v>
      </c>
      <c r="AF644" t="s">
        <v>155</v>
      </c>
      <c r="AG644">
        <v>0</v>
      </c>
      <c r="AH644">
        <v>1</v>
      </c>
      <c r="AI644">
        <v>0</v>
      </c>
      <c r="AJ644" t="s">
        <v>155</v>
      </c>
      <c r="AK644">
        <v>0</v>
      </c>
      <c r="AL644">
        <v>1</v>
      </c>
      <c r="AM644" t="s">
        <v>4774</v>
      </c>
      <c r="AN644">
        <v>-32768</v>
      </c>
      <c r="AO644">
        <v>32767</v>
      </c>
      <c r="AP644" t="s">
        <v>4775</v>
      </c>
      <c r="AQ644" t="s">
        <v>157</v>
      </c>
      <c r="AR644" t="s">
        <v>158</v>
      </c>
      <c r="AS644" t="str">
        <f>VLOOKUP('intouch变量（整型） '!$A644,基本表格!$G:$Q,3,FALSE)</f>
        <v>DB200,INT152</v>
      </c>
      <c r="AT644" t="str">
        <f>VLOOKUP('intouch变量（整型） '!$A644,基本表格!$G:$Q,10,FALSE)</f>
        <v>Yes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</row>
    <row r="645" spans="1:55">
      <c r="A645" t="s">
        <v>5418</v>
      </c>
      <c r="B645" s="11" t="str">
        <f t="shared" si="10"/>
        <v>CHPD</v>
      </c>
      <c r="C645" s="11" t="str">
        <f>VLOOKUP('intouch变量（整型） '!$A645,基本表格!$G:$Q,2,FALSE)</f>
        <v>2492+P6-M4 芯层湿刨花料仓进料皮带运输机 变频器通讯 报警代码</v>
      </c>
      <c r="D645" t="s">
        <v>154</v>
      </c>
      <c r="E645" t="s">
        <v>154</v>
      </c>
      <c r="F645">
        <v>0</v>
      </c>
      <c r="G645" t="s">
        <v>154</v>
      </c>
      <c r="H645" t="s">
        <v>154</v>
      </c>
      <c r="I645">
        <v>0</v>
      </c>
      <c r="J645">
        <v>0</v>
      </c>
      <c r="L645">
        <v>0</v>
      </c>
      <c r="M645">
        <v>-32768</v>
      </c>
      <c r="N645">
        <v>32767</v>
      </c>
      <c r="O645">
        <v>0</v>
      </c>
      <c r="P645">
        <v>0</v>
      </c>
      <c r="Q645" t="s">
        <v>155</v>
      </c>
      <c r="R645">
        <v>0</v>
      </c>
      <c r="S645">
        <v>1</v>
      </c>
      <c r="T645" t="s">
        <v>155</v>
      </c>
      <c r="U645">
        <v>0</v>
      </c>
      <c r="V645">
        <v>1</v>
      </c>
      <c r="W645" t="s">
        <v>155</v>
      </c>
      <c r="X645">
        <v>0</v>
      </c>
      <c r="Y645">
        <v>1</v>
      </c>
      <c r="Z645" t="s">
        <v>155</v>
      </c>
      <c r="AA645">
        <v>0</v>
      </c>
      <c r="AB645">
        <v>1</v>
      </c>
      <c r="AC645" t="s">
        <v>155</v>
      </c>
      <c r="AD645">
        <v>0</v>
      </c>
      <c r="AE645">
        <v>1</v>
      </c>
      <c r="AF645" t="s">
        <v>155</v>
      </c>
      <c r="AG645">
        <v>0</v>
      </c>
      <c r="AH645">
        <v>1</v>
      </c>
      <c r="AI645">
        <v>0</v>
      </c>
      <c r="AJ645" t="s">
        <v>155</v>
      </c>
      <c r="AK645">
        <v>0</v>
      </c>
      <c r="AL645">
        <v>1</v>
      </c>
      <c r="AM645" t="s">
        <v>4774</v>
      </c>
      <c r="AN645">
        <v>-32768</v>
      </c>
      <c r="AO645">
        <v>32767</v>
      </c>
      <c r="AP645" t="s">
        <v>4775</v>
      </c>
      <c r="AQ645" t="s">
        <v>157</v>
      </c>
      <c r="AR645" t="s">
        <v>158</v>
      </c>
      <c r="AS645" t="str">
        <f>VLOOKUP('intouch变量（整型） '!$A645,基本表格!$G:$Q,3,FALSE)</f>
        <v>DB200,INT154</v>
      </c>
      <c r="AT645" t="str">
        <f>VLOOKUP('intouch变量（整型） '!$A645,基本表格!$G:$Q,10,FALSE)</f>
        <v>Yes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</row>
    <row r="646" spans="1:55">
      <c r="A646" t="s">
        <v>5419</v>
      </c>
      <c r="B646" s="11" t="str">
        <f t="shared" si="10"/>
        <v>CHPD</v>
      </c>
      <c r="C646" s="11" t="str">
        <f>VLOOKUP('intouch变量（整型） '!$A646,基本表格!$G:$Q,2,FALSE)</f>
        <v>2492+P6-M4 芯层湿刨花料仓进料皮带运输机 反馈转速 实际内码</v>
      </c>
      <c r="D646" t="s">
        <v>154</v>
      </c>
      <c r="E646" t="s">
        <v>154</v>
      </c>
      <c r="F646">
        <v>0</v>
      </c>
      <c r="G646" t="s">
        <v>154</v>
      </c>
      <c r="H646" t="s">
        <v>154</v>
      </c>
      <c r="I646">
        <v>0</v>
      </c>
      <c r="J646">
        <v>0</v>
      </c>
      <c r="L646">
        <v>0</v>
      </c>
      <c r="M646">
        <v>-32768</v>
      </c>
      <c r="N646">
        <v>32767</v>
      </c>
      <c r="O646">
        <v>0</v>
      </c>
      <c r="P646">
        <v>0</v>
      </c>
      <c r="Q646" t="s">
        <v>155</v>
      </c>
      <c r="R646">
        <v>0</v>
      </c>
      <c r="S646">
        <v>1</v>
      </c>
      <c r="T646" t="s">
        <v>155</v>
      </c>
      <c r="U646">
        <v>0</v>
      </c>
      <c r="V646">
        <v>1</v>
      </c>
      <c r="W646" t="s">
        <v>155</v>
      </c>
      <c r="X646">
        <v>0</v>
      </c>
      <c r="Y646">
        <v>1</v>
      </c>
      <c r="Z646" t="s">
        <v>155</v>
      </c>
      <c r="AA646">
        <v>0</v>
      </c>
      <c r="AB646">
        <v>1</v>
      </c>
      <c r="AC646" t="s">
        <v>155</v>
      </c>
      <c r="AD646">
        <v>0</v>
      </c>
      <c r="AE646">
        <v>1</v>
      </c>
      <c r="AF646" t="s">
        <v>155</v>
      </c>
      <c r="AG646">
        <v>0</v>
      </c>
      <c r="AH646">
        <v>1</v>
      </c>
      <c r="AI646">
        <v>0</v>
      </c>
      <c r="AJ646" t="s">
        <v>155</v>
      </c>
      <c r="AK646">
        <v>0</v>
      </c>
      <c r="AL646">
        <v>1</v>
      </c>
      <c r="AM646" t="s">
        <v>4774</v>
      </c>
      <c r="AN646">
        <v>-32768</v>
      </c>
      <c r="AO646">
        <v>32767</v>
      </c>
      <c r="AP646" t="s">
        <v>4775</v>
      </c>
      <c r="AQ646" t="s">
        <v>157</v>
      </c>
      <c r="AR646" t="s">
        <v>158</v>
      </c>
      <c r="AS646" t="str">
        <f>VLOOKUP('intouch变量（整型） '!$A646,基本表格!$G:$Q,3,FALSE)</f>
        <v>DB200,INT202</v>
      </c>
      <c r="AT646" t="str">
        <f>VLOOKUP('intouch变量（整型） '!$A646,基本表格!$G:$Q,10,FALSE)</f>
        <v>Yes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</row>
    <row r="647" spans="1:55">
      <c r="A647" t="s">
        <v>5420</v>
      </c>
      <c r="B647" s="11" t="str">
        <f t="shared" si="10"/>
        <v>CHPD</v>
      </c>
      <c r="C647" s="11" t="str">
        <f>VLOOKUP('intouch变量（整型） '!$A647,基本表格!$G:$Q,2,FALSE)</f>
        <v>2492+P6-M4 芯层湿刨花料仓进料皮带运输机 反馈电流 实际内码</v>
      </c>
      <c r="D647" t="s">
        <v>154</v>
      </c>
      <c r="E647" t="s">
        <v>154</v>
      </c>
      <c r="F647">
        <v>0</v>
      </c>
      <c r="G647" t="s">
        <v>154</v>
      </c>
      <c r="H647" t="s">
        <v>154</v>
      </c>
      <c r="I647">
        <v>0</v>
      </c>
      <c r="J647">
        <v>0</v>
      </c>
      <c r="L647">
        <v>0</v>
      </c>
      <c r="M647">
        <v>-32768</v>
      </c>
      <c r="N647">
        <v>32767</v>
      </c>
      <c r="O647">
        <v>0</v>
      </c>
      <c r="P647">
        <v>0</v>
      </c>
      <c r="Q647" t="s">
        <v>155</v>
      </c>
      <c r="R647">
        <v>0</v>
      </c>
      <c r="S647">
        <v>1</v>
      </c>
      <c r="T647" t="s">
        <v>155</v>
      </c>
      <c r="U647">
        <v>0</v>
      </c>
      <c r="V647">
        <v>1</v>
      </c>
      <c r="W647" t="s">
        <v>155</v>
      </c>
      <c r="X647">
        <v>0</v>
      </c>
      <c r="Y647">
        <v>1</v>
      </c>
      <c r="Z647" t="s">
        <v>155</v>
      </c>
      <c r="AA647">
        <v>0</v>
      </c>
      <c r="AB647">
        <v>1</v>
      </c>
      <c r="AC647" t="s">
        <v>155</v>
      </c>
      <c r="AD647">
        <v>0</v>
      </c>
      <c r="AE647">
        <v>1</v>
      </c>
      <c r="AF647" t="s">
        <v>155</v>
      </c>
      <c r="AG647">
        <v>0</v>
      </c>
      <c r="AH647">
        <v>1</v>
      </c>
      <c r="AI647">
        <v>0</v>
      </c>
      <c r="AJ647" t="s">
        <v>155</v>
      </c>
      <c r="AK647">
        <v>0</v>
      </c>
      <c r="AL647">
        <v>1</v>
      </c>
      <c r="AM647" t="s">
        <v>4774</v>
      </c>
      <c r="AN647">
        <v>-32768</v>
      </c>
      <c r="AO647">
        <v>32767</v>
      </c>
      <c r="AP647" t="s">
        <v>4775</v>
      </c>
      <c r="AQ647" t="s">
        <v>157</v>
      </c>
      <c r="AR647" t="s">
        <v>158</v>
      </c>
      <c r="AS647" t="str">
        <f>VLOOKUP('intouch变量（整型） '!$A647,基本表格!$G:$Q,3,FALSE)</f>
        <v>DB200,INT252</v>
      </c>
      <c r="AT647" t="str">
        <f>VLOOKUP('intouch变量（整型） '!$A647,基本表格!$G:$Q,10,FALSE)</f>
        <v>Yes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</row>
    <row r="648" spans="1:55">
      <c r="A648" t="s">
        <v>5421</v>
      </c>
      <c r="B648" s="11" t="str">
        <f t="shared" si="10"/>
        <v>CHPD</v>
      </c>
      <c r="C648" s="11" t="str">
        <f>VLOOKUP('intouch变量（整型） '!$A648,基本表格!$G:$Q,2,FALSE)</f>
        <v>2491+P4-M2 刨花出料刮板运输机 电机控制 断链超时时间 秒</v>
      </c>
      <c r="D648" t="s">
        <v>154</v>
      </c>
      <c r="E648" t="s">
        <v>154</v>
      </c>
      <c r="F648">
        <v>0</v>
      </c>
      <c r="G648" t="s">
        <v>154</v>
      </c>
      <c r="H648" t="s">
        <v>154</v>
      </c>
      <c r="I648">
        <v>0</v>
      </c>
      <c r="J648">
        <v>0</v>
      </c>
      <c r="L648">
        <v>0</v>
      </c>
      <c r="M648">
        <v>-32768</v>
      </c>
      <c r="N648">
        <v>32767</v>
      </c>
      <c r="O648">
        <v>0</v>
      </c>
      <c r="P648">
        <v>0</v>
      </c>
      <c r="Q648" t="s">
        <v>155</v>
      </c>
      <c r="R648">
        <v>0</v>
      </c>
      <c r="S648">
        <v>1</v>
      </c>
      <c r="T648" t="s">
        <v>155</v>
      </c>
      <c r="U648">
        <v>0</v>
      </c>
      <c r="V648">
        <v>1</v>
      </c>
      <c r="W648" t="s">
        <v>155</v>
      </c>
      <c r="X648">
        <v>0</v>
      </c>
      <c r="Y648">
        <v>1</v>
      </c>
      <c r="Z648" t="s">
        <v>155</v>
      </c>
      <c r="AA648">
        <v>0</v>
      </c>
      <c r="AB648">
        <v>1</v>
      </c>
      <c r="AC648" t="s">
        <v>155</v>
      </c>
      <c r="AD648">
        <v>0</v>
      </c>
      <c r="AE648">
        <v>1</v>
      </c>
      <c r="AF648" t="s">
        <v>155</v>
      </c>
      <c r="AG648">
        <v>0</v>
      </c>
      <c r="AH648">
        <v>1</v>
      </c>
      <c r="AI648">
        <v>0</v>
      </c>
      <c r="AJ648" t="s">
        <v>155</v>
      </c>
      <c r="AK648">
        <v>0</v>
      </c>
      <c r="AL648">
        <v>1</v>
      </c>
      <c r="AM648" t="s">
        <v>4774</v>
      </c>
      <c r="AN648">
        <v>-32768</v>
      </c>
      <c r="AO648">
        <v>32767</v>
      </c>
      <c r="AP648" t="s">
        <v>4775</v>
      </c>
      <c r="AQ648" t="s">
        <v>157</v>
      </c>
      <c r="AR648" t="s">
        <v>158</v>
      </c>
      <c r="AS648" t="str">
        <f>VLOOKUP('intouch变量（整型） '!$A648,基本表格!$G:$Q,3,FALSE)</f>
        <v>DB200,INT1504</v>
      </c>
      <c r="AT648" t="str">
        <f>VLOOKUP('intouch变量（整型） '!$A648,基本表格!$G:$Q,10,FALSE)</f>
        <v>No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</row>
    <row r="649" spans="1:55">
      <c r="A649" t="s">
        <v>5422</v>
      </c>
      <c r="B649" s="11" t="str">
        <f t="shared" si="10"/>
        <v>CHPD</v>
      </c>
      <c r="C649" s="11" t="str">
        <f>VLOOKUP('intouch变量（整型） '!$A649,基本表格!$G:$Q,2,FALSE)</f>
        <v>2491+P4-M2 刨花出料刮板运输机 电机控制 堵料检测时间 秒</v>
      </c>
      <c r="D649" t="s">
        <v>154</v>
      </c>
      <c r="E649" t="s">
        <v>154</v>
      </c>
      <c r="F649">
        <v>0</v>
      </c>
      <c r="G649" t="s">
        <v>154</v>
      </c>
      <c r="H649" t="s">
        <v>154</v>
      </c>
      <c r="I649">
        <v>0</v>
      </c>
      <c r="J649">
        <v>0</v>
      </c>
      <c r="L649">
        <v>0</v>
      </c>
      <c r="M649">
        <v>-32768</v>
      </c>
      <c r="N649">
        <v>32767</v>
      </c>
      <c r="O649">
        <v>0</v>
      </c>
      <c r="P649">
        <v>0</v>
      </c>
      <c r="Q649" t="s">
        <v>155</v>
      </c>
      <c r="R649">
        <v>0</v>
      </c>
      <c r="S649">
        <v>1</v>
      </c>
      <c r="T649" t="s">
        <v>155</v>
      </c>
      <c r="U649">
        <v>0</v>
      </c>
      <c r="V649">
        <v>1</v>
      </c>
      <c r="W649" t="s">
        <v>155</v>
      </c>
      <c r="X649">
        <v>0</v>
      </c>
      <c r="Y649">
        <v>1</v>
      </c>
      <c r="Z649" t="s">
        <v>155</v>
      </c>
      <c r="AA649">
        <v>0</v>
      </c>
      <c r="AB649">
        <v>1</v>
      </c>
      <c r="AC649" t="s">
        <v>155</v>
      </c>
      <c r="AD649">
        <v>0</v>
      </c>
      <c r="AE649">
        <v>1</v>
      </c>
      <c r="AF649" t="s">
        <v>155</v>
      </c>
      <c r="AG649">
        <v>0</v>
      </c>
      <c r="AH649">
        <v>1</v>
      </c>
      <c r="AI649">
        <v>0</v>
      </c>
      <c r="AJ649" t="s">
        <v>155</v>
      </c>
      <c r="AK649">
        <v>0</v>
      </c>
      <c r="AL649">
        <v>1</v>
      </c>
      <c r="AM649" t="s">
        <v>4774</v>
      </c>
      <c r="AN649">
        <v>-32768</v>
      </c>
      <c r="AO649">
        <v>32767</v>
      </c>
      <c r="AP649" t="s">
        <v>4775</v>
      </c>
      <c r="AQ649" t="s">
        <v>157</v>
      </c>
      <c r="AR649" t="s">
        <v>158</v>
      </c>
      <c r="AS649" t="str">
        <f>VLOOKUP('intouch变量（整型） '!$A649,基本表格!$G:$Q,3,FALSE)</f>
        <v>DB200,INT1506</v>
      </c>
      <c r="AT649" t="str">
        <f>VLOOKUP('intouch变量（整型） '!$A649,基本表格!$G:$Q,10,FALSE)</f>
        <v>No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</row>
    <row r="650" spans="1:55">
      <c r="A650" t="s">
        <v>5423</v>
      </c>
      <c r="B650" s="11" t="str">
        <f t="shared" si="10"/>
        <v>CHPD</v>
      </c>
      <c r="C650" s="11" t="str">
        <f>VLOOKUP('intouch变量（整型） '!$A650,基本表格!$G:$Q,2,FALSE)</f>
        <v>2491+P4-M2 刨花出料刮板运输机 电机控制 左跑偏检测时间</v>
      </c>
      <c r="D650" t="s">
        <v>154</v>
      </c>
      <c r="E650" t="s">
        <v>154</v>
      </c>
      <c r="F650">
        <v>0</v>
      </c>
      <c r="G650" t="s">
        <v>154</v>
      </c>
      <c r="H650" t="s">
        <v>154</v>
      </c>
      <c r="I650">
        <v>0</v>
      </c>
      <c r="J650">
        <v>0</v>
      </c>
      <c r="L650">
        <v>0</v>
      </c>
      <c r="M650">
        <v>-32768</v>
      </c>
      <c r="N650">
        <v>32767</v>
      </c>
      <c r="O650">
        <v>0</v>
      </c>
      <c r="P650">
        <v>0</v>
      </c>
      <c r="Q650" t="s">
        <v>155</v>
      </c>
      <c r="R650">
        <v>0</v>
      </c>
      <c r="S650">
        <v>1</v>
      </c>
      <c r="T650" t="s">
        <v>155</v>
      </c>
      <c r="U650">
        <v>0</v>
      </c>
      <c r="V650">
        <v>1</v>
      </c>
      <c r="W650" t="s">
        <v>155</v>
      </c>
      <c r="X650">
        <v>0</v>
      </c>
      <c r="Y650">
        <v>1</v>
      </c>
      <c r="Z650" t="s">
        <v>155</v>
      </c>
      <c r="AA650">
        <v>0</v>
      </c>
      <c r="AB650">
        <v>1</v>
      </c>
      <c r="AC650" t="s">
        <v>155</v>
      </c>
      <c r="AD650">
        <v>0</v>
      </c>
      <c r="AE650">
        <v>1</v>
      </c>
      <c r="AF650" t="s">
        <v>155</v>
      </c>
      <c r="AG650">
        <v>0</v>
      </c>
      <c r="AH650">
        <v>1</v>
      </c>
      <c r="AI650">
        <v>0</v>
      </c>
      <c r="AJ650" t="s">
        <v>155</v>
      </c>
      <c r="AK650">
        <v>0</v>
      </c>
      <c r="AL650">
        <v>1</v>
      </c>
      <c r="AM650" t="s">
        <v>4774</v>
      </c>
      <c r="AN650">
        <v>-32768</v>
      </c>
      <c r="AO650">
        <v>32767</v>
      </c>
      <c r="AP650" t="s">
        <v>4775</v>
      </c>
      <c r="AQ650" t="s">
        <v>157</v>
      </c>
      <c r="AR650" t="s">
        <v>158</v>
      </c>
      <c r="AS650" t="str">
        <f>VLOOKUP('intouch变量（整型） '!$A650,基本表格!$G:$Q,3,FALSE)</f>
        <v>DB200,INT1510</v>
      </c>
      <c r="AT650" t="str">
        <f>VLOOKUP('intouch变量（整型） '!$A650,基本表格!$G:$Q,10,FALSE)</f>
        <v>No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</row>
    <row r="651" spans="1:55">
      <c r="A651" t="s">
        <v>5424</v>
      </c>
      <c r="B651" s="11" t="str">
        <f t="shared" si="10"/>
        <v>CHPD</v>
      </c>
      <c r="C651" s="11" t="str">
        <f>VLOOKUP('intouch变量（整型） '!$A651,基本表格!$G:$Q,2,FALSE)</f>
        <v>2491+P4-M2 刨花出料刮板运输机 电机控制 右跑偏检测时间</v>
      </c>
      <c r="D651" t="s">
        <v>154</v>
      </c>
      <c r="E651" t="s">
        <v>154</v>
      </c>
      <c r="F651">
        <v>0</v>
      </c>
      <c r="G651" t="s">
        <v>154</v>
      </c>
      <c r="H651" t="s">
        <v>154</v>
      </c>
      <c r="I651">
        <v>0</v>
      </c>
      <c r="J651">
        <v>0</v>
      </c>
      <c r="L651">
        <v>0</v>
      </c>
      <c r="M651">
        <v>-32768</v>
      </c>
      <c r="N651">
        <v>32767</v>
      </c>
      <c r="O651">
        <v>0</v>
      </c>
      <c r="P651">
        <v>0</v>
      </c>
      <c r="Q651" t="s">
        <v>155</v>
      </c>
      <c r="R651">
        <v>0</v>
      </c>
      <c r="S651">
        <v>1</v>
      </c>
      <c r="T651" t="s">
        <v>155</v>
      </c>
      <c r="U651">
        <v>0</v>
      </c>
      <c r="V651">
        <v>1</v>
      </c>
      <c r="W651" t="s">
        <v>155</v>
      </c>
      <c r="X651">
        <v>0</v>
      </c>
      <c r="Y651">
        <v>1</v>
      </c>
      <c r="Z651" t="s">
        <v>155</v>
      </c>
      <c r="AA651">
        <v>0</v>
      </c>
      <c r="AB651">
        <v>1</v>
      </c>
      <c r="AC651" t="s">
        <v>155</v>
      </c>
      <c r="AD651">
        <v>0</v>
      </c>
      <c r="AE651">
        <v>1</v>
      </c>
      <c r="AF651" t="s">
        <v>155</v>
      </c>
      <c r="AG651">
        <v>0</v>
      </c>
      <c r="AH651">
        <v>1</v>
      </c>
      <c r="AI651">
        <v>0</v>
      </c>
      <c r="AJ651" t="s">
        <v>155</v>
      </c>
      <c r="AK651">
        <v>0</v>
      </c>
      <c r="AL651">
        <v>1</v>
      </c>
      <c r="AM651" t="s">
        <v>4774</v>
      </c>
      <c r="AN651">
        <v>-32768</v>
      </c>
      <c r="AO651">
        <v>32767</v>
      </c>
      <c r="AP651" t="s">
        <v>4775</v>
      </c>
      <c r="AQ651" t="s">
        <v>157</v>
      </c>
      <c r="AR651" t="s">
        <v>158</v>
      </c>
      <c r="AS651" t="str">
        <f>VLOOKUP('intouch变量（整型） '!$A651,基本表格!$G:$Q,3,FALSE)</f>
        <v>DB200,INT1514</v>
      </c>
      <c r="AT651" t="str">
        <f>VLOOKUP('intouch变量（整型） '!$A651,基本表格!$G:$Q,10,FALSE)</f>
        <v>No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</row>
    <row r="652" spans="1:55">
      <c r="A652" t="s">
        <v>5425</v>
      </c>
      <c r="B652" s="11" t="str">
        <f t="shared" si="10"/>
        <v>CHPD</v>
      </c>
      <c r="C652" s="11" t="str">
        <f>VLOOKUP('intouch变量（整型） '!$A652,基本表格!$G:$Q,2,FALSE)</f>
        <v>2491+P4-M2 刨花出料刮板运输机 电机控制 联动启动延时</v>
      </c>
      <c r="D652" t="s">
        <v>154</v>
      </c>
      <c r="E652" t="s">
        <v>154</v>
      </c>
      <c r="F652">
        <v>0</v>
      </c>
      <c r="G652" t="s">
        <v>154</v>
      </c>
      <c r="H652" t="s">
        <v>154</v>
      </c>
      <c r="I652">
        <v>0</v>
      </c>
      <c r="J652">
        <v>0</v>
      </c>
      <c r="L652">
        <v>0</v>
      </c>
      <c r="M652">
        <v>-32768</v>
      </c>
      <c r="N652">
        <v>32767</v>
      </c>
      <c r="O652">
        <v>0</v>
      </c>
      <c r="P652">
        <v>0</v>
      </c>
      <c r="Q652" t="s">
        <v>155</v>
      </c>
      <c r="R652">
        <v>0</v>
      </c>
      <c r="S652">
        <v>1</v>
      </c>
      <c r="T652" t="s">
        <v>155</v>
      </c>
      <c r="U652">
        <v>0</v>
      </c>
      <c r="V652">
        <v>1</v>
      </c>
      <c r="W652" t="s">
        <v>155</v>
      </c>
      <c r="X652">
        <v>0</v>
      </c>
      <c r="Y652">
        <v>1</v>
      </c>
      <c r="Z652" t="s">
        <v>155</v>
      </c>
      <c r="AA652">
        <v>0</v>
      </c>
      <c r="AB652">
        <v>1</v>
      </c>
      <c r="AC652" t="s">
        <v>155</v>
      </c>
      <c r="AD652">
        <v>0</v>
      </c>
      <c r="AE652">
        <v>1</v>
      </c>
      <c r="AF652" t="s">
        <v>155</v>
      </c>
      <c r="AG652">
        <v>0</v>
      </c>
      <c r="AH652">
        <v>1</v>
      </c>
      <c r="AI652">
        <v>0</v>
      </c>
      <c r="AJ652" t="s">
        <v>155</v>
      </c>
      <c r="AK652">
        <v>0</v>
      </c>
      <c r="AL652">
        <v>1</v>
      </c>
      <c r="AM652" t="s">
        <v>4774</v>
      </c>
      <c r="AN652">
        <v>-32768</v>
      </c>
      <c r="AO652">
        <v>32767</v>
      </c>
      <c r="AP652" t="s">
        <v>4775</v>
      </c>
      <c r="AQ652" t="s">
        <v>157</v>
      </c>
      <c r="AR652" t="s">
        <v>158</v>
      </c>
      <c r="AS652" t="str">
        <f>VLOOKUP('intouch变量（整型） '!$A652,基本表格!$G:$Q,3,FALSE)</f>
        <v>DB200,INT1518</v>
      </c>
      <c r="AT652" t="str">
        <f>VLOOKUP('intouch变量（整型） '!$A652,基本表格!$G:$Q,10,FALSE)</f>
        <v>No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</row>
    <row r="653" spans="1:55">
      <c r="A653" t="s">
        <v>5426</v>
      </c>
      <c r="B653" s="11" t="str">
        <f t="shared" si="10"/>
        <v>CHPD</v>
      </c>
      <c r="C653" s="11" t="str">
        <f>VLOOKUP('intouch变量（整型） '!$A653,基本表格!$G:$Q,2,FALSE)</f>
        <v>2491+P4-M2 刨花出料刮板运输机 电机控制 起动转换时间 秒</v>
      </c>
      <c r="D653" t="s">
        <v>154</v>
      </c>
      <c r="E653" t="s">
        <v>154</v>
      </c>
      <c r="F653">
        <v>0</v>
      </c>
      <c r="G653" t="s">
        <v>154</v>
      </c>
      <c r="H653" t="s">
        <v>154</v>
      </c>
      <c r="I653">
        <v>0</v>
      </c>
      <c r="J653">
        <v>0</v>
      </c>
      <c r="L653">
        <v>0</v>
      </c>
      <c r="M653">
        <v>-32768</v>
      </c>
      <c r="N653">
        <v>32767</v>
      </c>
      <c r="O653">
        <v>0</v>
      </c>
      <c r="P653">
        <v>0</v>
      </c>
      <c r="Q653" t="s">
        <v>155</v>
      </c>
      <c r="R653">
        <v>0</v>
      </c>
      <c r="S653">
        <v>1</v>
      </c>
      <c r="T653" t="s">
        <v>155</v>
      </c>
      <c r="U653">
        <v>0</v>
      </c>
      <c r="V653">
        <v>1</v>
      </c>
      <c r="W653" t="s">
        <v>155</v>
      </c>
      <c r="X653">
        <v>0</v>
      </c>
      <c r="Y653">
        <v>1</v>
      </c>
      <c r="Z653" t="s">
        <v>155</v>
      </c>
      <c r="AA653">
        <v>0</v>
      </c>
      <c r="AB653">
        <v>1</v>
      </c>
      <c r="AC653" t="s">
        <v>155</v>
      </c>
      <c r="AD653">
        <v>0</v>
      </c>
      <c r="AE653">
        <v>1</v>
      </c>
      <c r="AF653" t="s">
        <v>155</v>
      </c>
      <c r="AG653">
        <v>0</v>
      </c>
      <c r="AH653">
        <v>1</v>
      </c>
      <c r="AI653">
        <v>0</v>
      </c>
      <c r="AJ653" t="s">
        <v>155</v>
      </c>
      <c r="AK653">
        <v>0</v>
      </c>
      <c r="AL653">
        <v>1</v>
      </c>
      <c r="AM653" t="s">
        <v>4774</v>
      </c>
      <c r="AN653">
        <v>-32768</v>
      </c>
      <c r="AO653">
        <v>32767</v>
      </c>
      <c r="AP653" t="s">
        <v>4775</v>
      </c>
      <c r="AQ653" t="s">
        <v>157</v>
      </c>
      <c r="AR653" t="s">
        <v>158</v>
      </c>
      <c r="AS653" t="str">
        <f>VLOOKUP('intouch变量（整型） '!$A653,基本表格!$G:$Q,3,FALSE)</f>
        <v>DB200,INT1520</v>
      </c>
      <c r="AT653" t="str">
        <f>VLOOKUP('intouch变量（整型） '!$A653,基本表格!$G:$Q,10,FALSE)</f>
        <v>No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</row>
    <row r="654" spans="1:55">
      <c r="A654" t="s">
        <v>5427</v>
      </c>
      <c r="B654" s="11" t="str">
        <f t="shared" si="10"/>
        <v>CHPD</v>
      </c>
      <c r="C654" s="11" t="str">
        <f>VLOOKUP('intouch变量（整型） '!$A654,基本表格!$G:$Q,2,FALSE)</f>
        <v>2494+P7-M1 刨片除尘风机 电机控制 断链超时时间 秒</v>
      </c>
      <c r="D654" t="s">
        <v>154</v>
      </c>
      <c r="E654" t="s">
        <v>154</v>
      </c>
      <c r="F654">
        <v>0</v>
      </c>
      <c r="G654" t="s">
        <v>154</v>
      </c>
      <c r="H654" t="s">
        <v>154</v>
      </c>
      <c r="I654">
        <v>0</v>
      </c>
      <c r="J654">
        <v>0</v>
      </c>
      <c r="L654">
        <v>0</v>
      </c>
      <c r="M654">
        <v>-32768</v>
      </c>
      <c r="N654">
        <v>32767</v>
      </c>
      <c r="O654">
        <v>0</v>
      </c>
      <c r="P654">
        <v>0</v>
      </c>
      <c r="Q654" t="s">
        <v>155</v>
      </c>
      <c r="R654">
        <v>0</v>
      </c>
      <c r="S654">
        <v>1</v>
      </c>
      <c r="T654" t="s">
        <v>155</v>
      </c>
      <c r="U654">
        <v>0</v>
      </c>
      <c r="V654">
        <v>1</v>
      </c>
      <c r="W654" t="s">
        <v>155</v>
      </c>
      <c r="X654">
        <v>0</v>
      </c>
      <c r="Y654">
        <v>1</v>
      </c>
      <c r="Z654" t="s">
        <v>155</v>
      </c>
      <c r="AA654">
        <v>0</v>
      </c>
      <c r="AB654">
        <v>1</v>
      </c>
      <c r="AC654" t="s">
        <v>155</v>
      </c>
      <c r="AD654">
        <v>0</v>
      </c>
      <c r="AE654">
        <v>1</v>
      </c>
      <c r="AF654" t="s">
        <v>155</v>
      </c>
      <c r="AG654">
        <v>0</v>
      </c>
      <c r="AH654">
        <v>1</v>
      </c>
      <c r="AI654">
        <v>0</v>
      </c>
      <c r="AJ654" t="s">
        <v>155</v>
      </c>
      <c r="AK654">
        <v>0</v>
      </c>
      <c r="AL654">
        <v>1</v>
      </c>
      <c r="AM654" t="s">
        <v>4774</v>
      </c>
      <c r="AN654">
        <v>-32768</v>
      </c>
      <c r="AO654">
        <v>32767</v>
      </c>
      <c r="AP654" t="s">
        <v>4775</v>
      </c>
      <c r="AQ654" t="s">
        <v>157</v>
      </c>
      <c r="AR654" t="s">
        <v>158</v>
      </c>
      <c r="AS654" t="str">
        <f>VLOOKUP('intouch变量（整型） '!$A654,基本表格!$G:$Q,3,FALSE)</f>
        <v>DB200,INT1554</v>
      </c>
      <c r="AT654" t="str">
        <f>VLOOKUP('intouch变量（整型） '!$A654,基本表格!$G:$Q,10,FALSE)</f>
        <v>No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</row>
    <row r="655" spans="1:55">
      <c r="A655" t="s">
        <v>5428</v>
      </c>
      <c r="B655" s="11" t="str">
        <f t="shared" si="10"/>
        <v>CHPD</v>
      </c>
      <c r="C655" s="11" t="str">
        <f>VLOOKUP('intouch变量（整型） '!$A655,基本表格!$G:$Q,2,FALSE)</f>
        <v>2494+P7-M1 刨片除尘风机 电机控制 堵料检测时间 秒</v>
      </c>
      <c r="D655" t="s">
        <v>154</v>
      </c>
      <c r="E655" t="s">
        <v>154</v>
      </c>
      <c r="F655">
        <v>0</v>
      </c>
      <c r="G655" t="s">
        <v>154</v>
      </c>
      <c r="H655" t="s">
        <v>154</v>
      </c>
      <c r="I655">
        <v>0</v>
      </c>
      <c r="J655">
        <v>0</v>
      </c>
      <c r="L655">
        <v>0</v>
      </c>
      <c r="M655">
        <v>-32768</v>
      </c>
      <c r="N655">
        <v>32767</v>
      </c>
      <c r="O655">
        <v>0</v>
      </c>
      <c r="P655">
        <v>0</v>
      </c>
      <c r="Q655" t="s">
        <v>155</v>
      </c>
      <c r="R655">
        <v>0</v>
      </c>
      <c r="S655">
        <v>1</v>
      </c>
      <c r="T655" t="s">
        <v>155</v>
      </c>
      <c r="U655">
        <v>0</v>
      </c>
      <c r="V655">
        <v>1</v>
      </c>
      <c r="W655" t="s">
        <v>155</v>
      </c>
      <c r="X655">
        <v>0</v>
      </c>
      <c r="Y655">
        <v>1</v>
      </c>
      <c r="Z655" t="s">
        <v>155</v>
      </c>
      <c r="AA655">
        <v>0</v>
      </c>
      <c r="AB655">
        <v>1</v>
      </c>
      <c r="AC655" t="s">
        <v>155</v>
      </c>
      <c r="AD655">
        <v>0</v>
      </c>
      <c r="AE655">
        <v>1</v>
      </c>
      <c r="AF655" t="s">
        <v>155</v>
      </c>
      <c r="AG655">
        <v>0</v>
      </c>
      <c r="AH655">
        <v>1</v>
      </c>
      <c r="AI655">
        <v>0</v>
      </c>
      <c r="AJ655" t="s">
        <v>155</v>
      </c>
      <c r="AK655">
        <v>0</v>
      </c>
      <c r="AL655">
        <v>1</v>
      </c>
      <c r="AM655" t="s">
        <v>4774</v>
      </c>
      <c r="AN655">
        <v>-32768</v>
      </c>
      <c r="AO655">
        <v>32767</v>
      </c>
      <c r="AP655" t="s">
        <v>4775</v>
      </c>
      <c r="AQ655" t="s">
        <v>157</v>
      </c>
      <c r="AR655" t="s">
        <v>158</v>
      </c>
      <c r="AS655" t="str">
        <f>VLOOKUP('intouch变量（整型） '!$A655,基本表格!$G:$Q,3,FALSE)</f>
        <v>DB200,INT1556</v>
      </c>
      <c r="AT655" t="str">
        <f>VLOOKUP('intouch变量（整型） '!$A655,基本表格!$G:$Q,10,FALSE)</f>
        <v>No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</row>
    <row r="656" spans="1:55">
      <c r="A656" t="s">
        <v>5429</v>
      </c>
      <c r="B656" s="11" t="str">
        <f t="shared" si="10"/>
        <v>CHPD</v>
      </c>
      <c r="C656" s="11" t="str">
        <f>VLOOKUP('intouch变量（整型） '!$A656,基本表格!$G:$Q,2,FALSE)</f>
        <v>2494+P7-M1 刨片除尘风机 电机控制 左跑偏检测时间</v>
      </c>
      <c r="D656" t="s">
        <v>154</v>
      </c>
      <c r="E656" t="s">
        <v>154</v>
      </c>
      <c r="F656">
        <v>0</v>
      </c>
      <c r="G656" t="s">
        <v>154</v>
      </c>
      <c r="H656" t="s">
        <v>154</v>
      </c>
      <c r="I656">
        <v>0</v>
      </c>
      <c r="J656">
        <v>0</v>
      </c>
      <c r="L656">
        <v>0</v>
      </c>
      <c r="M656">
        <v>-32768</v>
      </c>
      <c r="N656">
        <v>32767</v>
      </c>
      <c r="O656">
        <v>0</v>
      </c>
      <c r="P656">
        <v>0</v>
      </c>
      <c r="Q656" t="s">
        <v>155</v>
      </c>
      <c r="R656">
        <v>0</v>
      </c>
      <c r="S656">
        <v>1</v>
      </c>
      <c r="T656" t="s">
        <v>155</v>
      </c>
      <c r="U656">
        <v>0</v>
      </c>
      <c r="V656">
        <v>1</v>
      </c>
      <c r="W656" t="s">
        <v>155</v>
      </c>
      <c r="X656">
        <v>0</v>
      </c>
      <c r="Y656">
        <v>1</v>
      </c>
      <c r="Z656" t="s">
        <v>155</v>
      </c>
      <c r="AA656">
        <v>0</v>
      </c>
      <c r="AB656">
        <v>1</v>
      </c>
      <c r="AC656" t="s">
        <v>155</v>
      </c>
      <c r="AD656">
        <v>0</v>
      </c>
      <c r="AE656">
        <v>1</v>
      </c>
      <c r="AF656" t="s">
        <v>155</v>
      </c>
      <c r="AG656">
        <v>0</v>
      </c>
      <c r="AH656">
        <v>1</v>
      </c>
      <c r="AI656">
        <v>0</v>
      </c>
      <c r="AJ656" t="s">
        <v>155</v>
      </c>
      <c r="AK656">
        <v>0</v>
      </c>
      <c r="AL656">
        <v>1</v>
      </c>
      <c r="AM656" t="s">
        <v>4774</v>
      </c>
      <c r="AN656">
        <v>-32768</v>
      </c>
      <c r="AO656">
        <v>32767</v>
      </c>
      <c r="AP656" t="s">
        <v>4775</v>
      </c>
      <c r="AQ656" t="s">
        <v>157</v>
      </c>
      <c r="AR656" t="s">
        <v>158</v>
      </c>
      <c r="AS656" t="str">
        <f>VLOOKUP('intouch变量（整型） '!$A656,基本表格!$G:$Q,3,FALSE)</f>
        <v>DB200,INT1560</v>
      </c>
      <c r="AT656" t="str">
        <f>VLOOKUP('intouch变量（整型） '!$A656,基本表格!$G:$Q,10,FALSE)</f>
        <v>No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</row>
    <row r="657" spans="1:55">
      <c r="A657" t="s">
        <v>5430</v>
      </c>
      <c r="B657" s="11" t="str">
        <f t="shared" si="10"/>
        <v>CHPD</v>
      </c>
      <c r="C657" s="11" t="str">
        <f>VLOOKUP('intouch变量（整型） '!$A657,基本表格!$G:$Q,2,FALSE)</f>
        <v>2494+P7-M1 刨片除尘风机 电机控制 右跑偏检测时间</v>
      </c>
      <c r="D657" t="s">
        <v>154</v>
      </c>
      <c r="E657" t="s">
        <v>154</v>
      </c>
      <c r="F657">
        <v>0</v>
      </c>
      <c r="G657" t="s">
        <v>154</v>
      </c>
      <c r="H657" t="s">
        <v>154</v>
      </c>
      <c r="I657">
        <v>0</v>
      </c>
      <c r="J657">
        <v>0</v>
      </c>
      <c r="L657">
        <v>0</v>
      </c>
      <c r="M657">
        <v>-32768</v>
      </c>
      <c r="N657">
        <v>32767</v>
      </c>
      <c r="O657">
        <v>0</v>
      </c>
      <c r="P657">
        <v>0</v>
      </c>
      <c r="Q657" t="s">
        <v>155</v>
      </c>
      <c r="R657">
        <v>0</v>
      </c>
      <c r="S657">
        <v>1</v>
      </c>
      <c r="T657" t="s">
        <v>155</v>
      </c>
      <c r="U657">
        <v>0</v>
      </c>
      <c r="V657">
        <v>1</v>
      </c>
      <c r="W657" t="s">
        <v>155</v>
      </c>
      <c r="X657">
        <v>0</v>
      </c>
      <c r="Y657">
        <v>1</v>
      </c>
      <c r="Z657" t="s">
        <v>155</v>
      </c>
      <c r="AA657">
        <v>0</v>
      </c>
      <c r="AB657">
        <v>1</v>
      </c>
      <c r="AC657" t="s">
        <v>155</v>
      </c>
      <c r="AD657">
        <v>0</v>
      </c>
      <c r="AE657">
        <v>1</v>
      </c>
      <c r="AF657" t="s">
        <v>155</v>
      </c>
      <c r="AG657">
        <v>0</v>
      </c>
      <c r="AH657">
        <v>1</v>
      </c>
      <c r="AI657">
        <v>0</v>
      </c>
      <c r="AJ657" t="s">
        <v>155</v>
      </c>
      <c r="AK657">
        <v>0</v>
      </c>
      <c r="AL657">
        <v>1</v>
      </c>
      <c r="AM657" t="s">
        <v>4774</v>
      </c>
      <c r="AN657">
        <v>-32768</v>
      </c>
      <c r="AO657">
        <v>32767</v>
      </c>
      <c r="AP657" t="s">
        <v>4775</v>
      </c>
      <c r="AQ657" t="s">
        <v>157</v>
      </c>
      <c r="AR657" t="s">
        <v>158</v>
      </c>
      <c r="AS657" t="str">
        <f>VLOOKUP('intouch变量（整型） '!$A657,基本表格!$G:$Q,3,FALSE)</f>
        <v>DB200,INT1564</v>
      </c>
      <c r="AT657" t="str">
        <f>VLOOKUP('intouch变量（整型） '!$A657,基本表格!$G:$Q,10,FALSE)</f>
        <v>No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</row>
    <row r="658" spans="1:55">
      <c r="A658" t="s">
        <v>5431</v>
      </c>
      <c r="B658" s="11" t="str">
        <f t="shared" si="10"/>
        <v>CHPD</v>
      </c>
      <c r="C658" s="11" t="str">
        <f>VLOOKUP('intouch变量（整型） '!$A658,基本表格!$G:$Q,2,FALSE)</f>
        <v>2494+P7-M1 刨片除尘风机 电机控制 联动启动延时</v>
      </c>
      <c r="D658" t="s">
        <v>154</v>
      </c>
      <c r="E658" t="s">
        <v>154</v>
      </c>
      <c r="F658">
        <v>0</v>
      </c>
      <c r="G658" t="s">
        <v>154</v>
      </c>
      <c r="H658" t="s">
        <v>154</v>
      </c>
      <c r="I658">
        <v>0</v>
      </c>
      <c r="J658">
        <v>0</v>
      </c>
      <c r="L658">
        <v>0</v>
      </c>
      <c r="M658">
        <v>-32768</v>
      </c>
      <c r="N658">
        <v>32767</v>
      </c>
      <c r="O658">
        <v>0</v>
      </c>
      <c r="P658">
        <v>0</v>
      </c>
      <c r="Q658" t="s">
        <v>155</v>
      </c>
      <c r="R658">
        <v>0</v>
      </c>
      <c r="S658">
        <v>1</v>
      </c>
      <c r="T658" t="s">
        <v>155</v>
      </c>
      <c r="U658">
        <v>0</v>
      </c>
      <c r="V658">
        <v>1</v>
      </c>
      <c r="W658" t="s">
        <v>155</v>
      </c>
      <c r="X658">
        <v>0</v>
      </c>
      <c r="Y658">
        <v>1</v>
      </c>
      <c r="Z658" t="s">
        <v>155</v>
      </c>
      <c r="AA658">
        <v>0</v>
      </c>
      <c r="AB658">
        <v>1</v>
      </c>
      <c r="AC658" t="s">
        <v>155</v>
      </c>
      <c r="AD658">
        <v>0</v>
      </c>
      <c r="AE658">
        <v>1</v>
      </c>
      <c r="AF658" t="s">
        <v>155</v>
      </c>
      <c r="AG658">
        <v>0</v>
      </c>
      <c r="AH658">
        <v>1</v>
      </c>
      <c r="AI658">
        <v>0</v>
      </c>
      <c r="AJ658" t="s">
        <v>155</v>
      </c>
      <c r="AK658">
        <v>0</v>
      </c>
      <c r="AL658">
        <v>1</v>
      </c>
      <c r="AM658" t="s">
        <v>4774</v>
      </c>
      <c r="AN658">
        <v>-32768</v>
      </c>
      <c r="AO658">
        <v>32767</v>
      </c>
      <c r="AP658" t="s">
        <v>4775</v>
      </c>
      <c r="AQ658" t="s">
        <v>157</v>
      </c>
      <c r="AR658" t="s">
        <v>158</v>
      </c>
      <c r="AS658" t="str">
        <f>VLOOKUP('intouch变量（整型） '!$A658,基本表格!$G:$Q,3,FALSE)</f>
        <v>DB200,INT1568</v>
      </c>
      <c r="AT658" t="str">
        <f>VLOOKUP('intouch变量（整型） '!$A658,基本表格!$G:$Q,10,FALSE)</f>
        <v>No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</row>
    <row r="659" spans="1:55">
      <c r="A659" t="s">
        <v>5432</v>
      </c>
      <c r="B659" s="11" t="str">
        <f t="shared" si="10"/>
        <v>CHPD</v>
      </c>
      <c r="C659" s="11" t="str">
        <f>VLOOKUP('intouch变量（整型） '!$A659,基本表格!$G:$Q,2,FALSE)</f>
        <v>2494+P7-M1 刨片除尘风机 电机控制 起动转换时间 秒</v>
      </c>
      <c r="D659" t="s">
        <v>154</v>
      </c>
      <c r="E659" t="s">
        <v>154</v>
      </c>
      <c r="F659">
        <v>0</v>
      </c>
      <c r="G659" t="s">
        <v>154</v>
      </c>
      <c r="H659" t="s">
        <v>154</v>
      </c>
      <c r="I659">
        <v>0</v>
      </c>
      <c r="J659">
        <v>0</v>
      </c>
      <c r="L659">
        <v>0</v>
      </c>
      <c r="M659">
        <v>-32768</v>
      </c>
      <c r="N659">
        <v>32767</v>
      </c>
      <c r="O659">
        <v>0</v>
      </c>
      <c r="P659">
        <v>0</v>
      </c>
      <c r="Q659" t="s">
        <v>155</v>
      </c>
      <c r="R659">
        <v>0</v>
      </c>
      <c r="S659">
        <v>1</v>
      </c>
      <c r="T659" t="s">
        <v>155</v>
      </c>
      <c r="U659">
        <v>0</v>
      </c>
      <c r="V659">
        <v>1</v>
      </c>
      <c r="W659" t="s">
        <v>155</v>
      </c>
      <c r="X659">
        <v>0</v>
      </c>
      <c r="Y659">
        <v>1</v>
      </c>
      <c r="Z659" t="s">
        <v>155</v>
      </c>
      <c r="AA659">
        <v>0</v>
      </c>
      <c r="AB659">
        <v>1</v>
      </c>
      <c r="AC659" t="s">
        <v>155</v>
      </c>
      <c r="AD659">
        <v>0</v>
      </c>
      <c r="AE659">
        <v>1</v>
      </c>
      <c r="AF659" t="s">
        <v>155</v>
      </c>
      <c r="AG659">
        <v>0</v>
      </c>
      <c r="AH659">
        <v>1</v>
      </c>
      <c r="AI659">
        <v>0</v>
      </c>
      <c r="AJ659" t="s">
        <v>155</v>
      </c>
      <c r="AK659">
        <v>0</v>
      </c>
      <c r="AL659">
        <v>1</v>
      </c>
      <c r="AM659" t="s">
        <v>4774</v>
      </c>
      <c r="AN659">
        <v>-32768</v>
      </c>
      <c r="AO659">
        <v>32767</v>
      </c>
      <c r="AP659" t="s">
        <v>4775</v>
      </c>
      <c r="AQ659" t="s">
        <v>157</v>
      </c>
      <c r="AR659" t="s">
        <v>158</v>
      </c>
      <c r="AS659" t="str">
        <f>VLOOKUP('intouch变量（整型） '!$A659,基本表格!$G:$Q,3,FALSE)</f>
        <v>DB200,INT1570</v>
      </c>
      <c r="AT659" t="str">
        <f>VLOOKUP('intouch变量（整型） '!$A659,基本表格!$G:$Q,10,FALSE)</f>
        <v>No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</row>
    <row r="660" spans="1:55">
      <c r="A660" t="s">
        <v>5433</v>
      </c>
      <c r="B660" s="11" t="str">
        <f t="shared" si="10"/>
        <v>CHPD</v>
      </c>
      <c r="C660" s="11" t="str">
        <f>VLOOKUP('intouch变量（整型） '!$A660,基本表格!$G:$Q,2,FALSE)</f>
        <v>2494+P7-M2 旋风旋转下料阀 电机控制 断链超时时间 秒</v>
      </c>
      <c r="D660" t="s">
        <v>154</v>
      </c>
      <c r="E660" t="s">
        <v>154</v>
      </c>
      <c r="F660">
        <v>0</v>
      </c>
      <c r="G660" t="s">
        <v>154</v>
      </c>
      <c r="H660" t="s">
        <v>154</v>
      </c>
      <c r="I660">
        <v>0</v>
      </c>
      <c r="J660">
        <v>0</v>
      </c>
      <c r="L660">
        <v>0</v>
      </c>
      <c r="M660">
        <v>-32768</v>
      </c>
      <c r="N660">
        <v>32767</v>
      </c>
      <c r="O660">
        <v>0</v>
      </c>
      <c r="P660">
        <v>0</v>
      </c>
      <c r="Q660" t="s">
        <v>155</v>
      </c>
      <c r="R660">
        <v>0</v>
      </c>
      <c r="S660">
        <v>1</v>
      </c>
      <c r="T660" t="s">
        <v>155</v>
      </c>
      <c r="U660">
        <v>0</v>
      </c>
      <c r="V660">
        <v>1</v>
      </c>
      <c r="W660" t="s">
        <v>155</v>
      </c>
      <c r="X660">
        <v>0</v>
      </c>
      <c r="Y660">
        <v>1</v>
      </c>
      <c r="Z660" t="s">
        <v>155</v>
      </c>
      <c r="AA660">
        <v>0</v>
      </c>
      <c r="AB660">
        <v>1</v>
      </c>
      <c r="AC660" t="s">
        <v>155</v>
      </c>
      <c r="AD660">
        <v>0</v>
      </c>
      <c r="AE660">
        <v>1</v>
      </c>
      <c r="AF660" t="s">
        <v>155</v>
      </c>
      <c r="AG660">
        <v>0</v>
      </c>
      <c r="AH660">
        <v>1</v>
      </c>
      <c r="AI660">
        <v>0</v>
      </c>
      <c r="AJ660" t="s">
        <v>155</v>
      </c>
      <c r="AK660">
        <v>0</v>
      </c>
      <c r="AL660">
        <v>1</v>
      </c>
      <c r="AM660" t="s">
        <v>4774</v>
      </c>
      <c r="AN660">
        <v>-32768</v>
      </c>
      <c r="AO660">
        <v>32767</v>
      </c>
      <c r="AP660" t="s">
        <v>4775</v>
      </c>
      <c r="AQ660" t="s">
        <v>157</v>
      </c>
      <c r="AR660" t="s">
        <v>158</v>
      </c>
      <c r="AS660" t="str">
        <f>VLOOKUP('intouch变量（整型） '!$A660,基本表格!$G:$Q,3,FALSE)</f>
        <v>DB200,INT1604</v>
      </c>
      <c r="AT660" t="str">
        <f>VLOOKUP('intouch变量（整型） '!$A660,基本表格!$G:$Q,10,FALSE)</f>
        <v>No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</row>
    <row r="661" spans="1:55">
      <c r="A661" t="s">
        <v>5434</v>
      </c>
      <c r="B661" s="11" t="str">
        <f t="shared" si="10"/>
        <v>CHPD</v>
      </c>
      <c r="C661" s="11" t="str">
        <f>VLOOKUP('intouch变量（整型） '!$A661,基本表格!$G:$Q,2,FALSE)</f>
        <v>2494+P7-M2 旋风旋转下料阀 电机控制 堵料检测时间 秒</v>
      </c>
      <c r="D661" t="s">
        <v>154</v>
      </c>
      <c r="E661" t="s">
        <v>154</v>
      </c>
      <c r="F661">
        <v>0</v>
      </c>
      <c r="G661" t="s">
        <v>154</v>
      </c>
      <c r="H661" t="s">
        <v>154</v>
      </c>
      <c r="I661">
        <v>0</v>
      </c>
      <c r="J661">
        <v>0</v>
      </c>
      <c r="L661">
        <v>0</v>
      </c>
      <c r="M661">
        <v>-32768</v>
      </c>
      <c r="N661">
        <v>32767</v>
      </c>
      <c r="O661">
        <v>0</v>
      </c>
      <c r="P661">
        <v>0</v>
      </c>
      <c r="Q661" t="s">
        <v>155</v>
      </c>
      <c r="R661">
        <v>0</v>
      </c>
      <c r="S661">
        <v>1</v>
      </c>
      <c r="T661" t="s">
        <v>155</v>
      </c>
      <c r="U661">
        <v>0</v>
      </c>
      <c r="V661">
        <v>1</v>
      </c>
      <c r="W661" t="s">
        <v>155</v>
      </c>
      <c r="X661">
        <v>0</v>
      </c>
      <c r="Y661">
        <v>1</v>
      </c>
      <c r="Z661" t="s">
        <v>155</v>
      </c>
      <c r="AA661">
        <v>0</v>
      </c>
      <c r="AB661">
        <v>1</v>
      </c>
      <c r="AC661" t="s">
        <v>155</v>
      </c>
      <c r="AD661">
        <v>0</v>
      </c>
      <c r="AE661">
        <v>1</v>
      </c>
      <c r="AF661" t="s">
        <v>155</v>
      </c>
      <c r="AG661">
        <v>0</v>
      </c>
      <c r="AH661">
        <v>1</v>
      </c>
      <c r="AI661">
        <v>0</v>
      </c>
      <c r="AJ661" t="s">
        <v>155</v>
      </c>
      <c r="AK661">
        <v>0</v>
      </c>
      <c r="AL661">
        <v>1</v>
      </c>
      <c r="AM661" t="s">
        <v>4774</v>
      </c>
      <c r="AN661">
        <v>-32768</v>
      </c>
      <c r="AO661">
        <v>32767</v>
      </c>
      <c r="AP661" t="s">
        <v>4775</v>
      </c>
      <c r="AQ661" t="s">
        <v>157</v>
      </c>
      <c r="AR661" t="s">
        <v>158</v>
      </c>
      <c r="AS661" t="str">
        <f>VLOOKUP('intouch变量（整型） '!$A661,基本表格!$G:$Q,3,FALSE)</f>
        <v>DB200,INT1606</v>
      </c>
      <c r="AT661" t="str">
        <f>VLOOKUP('intouch变量（整型） '!$A661,基本表格!$G:$Q,10,FALSE)</f>
        <v>No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</row>
    <row r="662" spans="1:55">
      <c r="A662" t="s">
        <v>5435</v>
      </c>
      <c r="B662" s="11" t="str">
        <f t="shared" si="10"/>
        <v>CHPD</v>
      </c>
      <c r="C662" s="11" t="str">
        <f>VLOOKUP('intouch变量（整型） '!$A662,基本表格!$G:$Q,2,FALSE)</f>
        <v>2494+P7-M2 旋风旋转下料阀 电机控制 左跑偏检测时间</v>
      </c>
      <c r="D662" t="s">
        <v>154</v>
      </c>
      <c r="E662" t="s">
        <v>154</v>
      </c>
      <c r="F662">
        <v>0</v>
      </c>
      <c r="G662" t="s">
        <v>154</v>
      </c>
      <c r="H662" t="s">
        <v>154</v>
      </c>
      <c r="I662">
        <v>0</v>
      </c>
      <c r="J662">
        <v>0</v>
      </c>
      <c r="L662">
        <v>0</v>
      </c>
      <c r="M662">
        <v>-32768</v>
      </c>
      <c r="N662">
        <v>32767</v>
      </c>
      <c r="O662">
        <v>0</v>
      </c>
      <c r="P662">
        <v>0</v>
      </c>
      <c r="Q662" t="s">
        <v>155</v>
      </c>
      <c r="R662">
        <v>0</v>
      </c>
      <c r="S662">
        <v>1</v>
      </c>
      <c r="T662" t="s">
        <v>155</v>
      </c>
      <c r="U662">
        <v>0</v>
      </c>
      <c r="V662">
        <v>1</v>
      </c>
      <c r="W662" t="s">
        <v>155</v>
      </c>
      <c r="X662">
        <v>0</v>
      </c>
      <c r="Y662">
        <v>1</v>
      </c>
      <c r="Z662" t="s">
        <v>155</v>
      </c>
      <c r="AA662">
        <v>0</v>
      </c>
      <c r="AB662">
        <v>1</v>
      </c>
      <c r="AC662" t="s">
        <v>155</v>
      </c>
      <c r="AD662">
        <v>0</v>
      </c>
      <c r="AE662">
        <v>1</v>
      </c>
      <c r="AF662" t="s">
        <v>155</v>
      </c>
      <c r="AG662">
        <v>0</v>
      </c>
      <c r="AH662">
        <v>1</v>
      </c>
      <c r="AI662">
        <v>0</v>
      </c>
      <c r="AJ662" t="s">
        <v>155</v>
      </c>
      <c r="AK662">
        <v>0</v>
      </c>
      <c r="AL662">
        <v>1</v>
      </c>
      <c r="AM662" t="s">
        <v>4774</v>
      </c>
      <c r="AN662">
        <v>-32768</v>
      </c>
      <c r="AO662">
        <v>32767</v>
      </c>
      <c r="AP662" t="s">
        <v>4775</v>
      </c>
      <c r="AQ662" t="s">
        <v>157</v>
      </c>
      <c r="AR662" t="s">
        <v>158</v>
      </c>
      <c r="AS662" t="str">
        <f>VLOOKUP('intouch变量（整型） '!$A662,基本表格!$G:$Q,3,FALSE)</f>
        <v>DB200,INT1610</v>
      </c>
      <c r="AT662" t="str">
        <f>VLOOKUP('intouch变量（整型） '!$A662,基本表格!$G:$Q,10,FALSE)</f>
        <v>No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</row>
    <row r="663" spans="1:55">
      <c r="A663" t="s">
        <v>5436</v>
      </c>
      <c r="B663" s="11" t="str">
        <f t="shared" si="10"/>
        <v>CHPD</v>
      </c>
      <c r="C663" s="11" t="str">
        <f>VLOOKUP('intouch变量（整型） '!$A663,基本表格!$G:$Q,2,FALSE)</f>
        <v>2494+P7-M2 旋风旋转下料阀 电机控制 右跑偏检测时间</v>
      </c>
      <c r="D663" t="s">
        <v>154</v>
      </c>
      <c r="E663" t="s">
        <v>154</v>
      </c>
      <c r="F663">
        <v>0</v>
      </c>
      <c r="G663" t="s">
        <v>154</v>
      </c>
      <c r="H663" t="s">
        <v>154</v>
      </c>
      <c r="I663">
        <v>0</v>
      </c>
      <c r="J663">
        <v>0</v>
      </c>
      <c r="L663">
        <v>0</v>
      </c>
      <c r="M663">
        <v>-32768</v>
      </c>
      <c r="N663">
        <v>32767</v>
      </c>
      <c r="O663">
        <v>0</v>
      </c>
      <c r="P663">
        <v>0</v>
      </c>
      <c r="Q663" t="s">
        <v>155</v>
      </c>
      <c r="R663">
        <v>0</v>
      </c>
      <c r="S663">
        <v>1</v>
      </c>
      <c r="T663" t="s">
        <v>155</v>
      </c>
      <c r="U663">
        <v>0</v>
      </c>
      <c r="V663">
        <v>1</v>
      </c>
      <c r="W663" t="s">
        <v>155</v>
      </c>
      <c r="X663">
        <v>0</v>
      </c>
      <c r="Y663">
        <v>1</v>
      </c>
      <c r="Z663" t="s">
        <v>155</v>
      </c>
      <c r="AA663">
        <v>0</v>
      </c>
      <c r="AB663">
        <v>1</v>
      </c>
      <c r="AC663" t="s">
        <v>155</v>
      </c>
      <c r="AD663">
        <v>0</v>
      </c>
      <c r="AE663">
        <v>1</v>
      </c>
      <c r="AF663" t="s">
        <v>155</v>
      </c>
      <c r="AG663">
        <v>0</v>
      </c>
      <c r="AH663">
        <v>1</v>
      </c>
      <c r="AI663">
        <v>0</v>
      </c>
      <c r="AJ663" t="s">
        <v>155</v>
      </c>
      <c r="AK663">
        <v>0</v>
      </c>
      <c r="AL663">
        <v>1</v>
      </c>
      <c r="AM663" t="s">
        <v>4774</v>
      </c>
      <c r="AN663">
        <v>-32768</v>
      </c>
      <c r="AO663">
        <v>32767</v>
      </c>
      <c r="AP663" t="s">
        <v>4775</v>
      </c>
      <c r="AQ663" t="s">
        <v>157</v>
      </c>
      <c r="AR663" t="s">
        <v>158</v>
      </c>
      <c r="AS663" t="str">
        <f>VLOOKUP('intouch变量（整型） '!$A663,基本表格!$G:$Q,3,FALSE)</f>
        <v>DB200,INT1614</v>
      </c>
      <c r="AT663" t="str">
        <f>VLOOKUP('intouch变量（整型） '!$A663,基本表格!$G:$Q,10,FALSE)</f>
        <v>No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</row>
    <row r="664" spans="1:55">
      <c r="A664" t="s">
        <v>5437</v>
      </c>
      <c r="B664" s="11" t="str">
        <f t="shared" si="10"/>
        <v>CHPD</v>
      </c>
      <c r="C664" s="11" t="str">
        <f>VLOOKUP('intouch变量（整型） '!$A664,基本表格!$G:$Q,2,FALSE)</f>
        <v>2494+P7-M2 旋风旋转下料阀 电机控制 联动启动延时</v>
      </c>
      <c r="D664" t="s">
        <v>154</v>
      </c>
      <c r="E664" t="s">
        <v>154</v>
      </c>
      <c r="F664">
        <v>0</v>
      </c>
      <c r="G664" t="s">
        <v>154</v>
      </c>
      <c r="H664" t="s">
        <v>154</v>
      </c>
      <c r="I664">
        <v>0</v>
      </c>
      <c r="J664">
        <v>0</v>
      </c>
      <c r="L664">
        <v>0</v>
      </c>
      <c r="M664">
        <v>-32768</v>
      </c>
      <c r="N664">
        <v>32767</v>
      </c>
      <c r="O664">
        <v>0</v>
      </c>
      <c r="P664">
        <v>0</v>
      </c>
      <c r="Q664" t="s">
        <v>155</v>
      </c>
      <c r="R664">
        <v>0</v>
      </c>
      <c r="S664">
        <v>1</v>
      </c>
      <c r="T664" t="s">
        <v>155</v>
      </c>
      <c r="U664">
        <v>0</v>
      </c>
      <c r="V664">
        <v>1</v>
      </c>
      <c r="W664" t="s">
        <v>155</v>
      </c>
      <c r="X664">
        <v>0</v>
      </c>
      <c r="Y664">
        <v>1</v>
      </c>
      <c r="Z664" t="s">
        <v>155</v>
      </c>
      <c r="AA664">
        <v>0</v>
      </c>
      <c r="AB664">
        <v>1</v>
      </c>
      <c r="AC664" t="s">
        <v>155</v>
      </c>
      <c r="AD664">
        <v>0</v>
      </c>
      <c r="AE664">
        <v>1</v>
      </c>
      <c r="AF664" t="s">
        <v>155</v>
      </c>
      <c r="AG664">
        <v>0</v>
      </c>
      <c r="AH664">
        <v>1</v>
      </c>
      <c r="AI664">
        <v>0</v>
      </c>
      <c r="AJ664" t="s">
        <v>155</v>
      </c>
      <c r="AK664">
        <v>0</v>
      </c>
      <c r="AL664">
        <v>1</v>
      </c>
      <c r="AM664" t="s">
        <v>4774</v>
      </c>
      <c r="AN664">
        <v>-32768</v>
      </c>
      <c r="AO664">
        <v>32767</v>
      </c>
      <c r="AP664" t="s">
        <v>4775</v>
      </c>
      <c r="AQ664" t="s">
        <v>157</v>
      </c>
      <c r="AR664" t="s">
        <v>158</v>
      </c>
      <c r="AS664" t="str">
        <f>VLOOKUP('intouch变量（整型） '!$A664,基本表格!$G:$Q,3,FALSE)</f>
        <v>DB200,INT1618</v>
      </c>
      <c r="AT664" t="str">
        <f>VLOOKUP('intouch变量（整型） '!$A664,基本表格!$G:$Q,10,FALSE)</f>
        <v>No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</row>
    <row r="665" spans="1:55">
      <c r="A665" t="s">
        <v>5438</v>
      </c>
      <c r="B665" s="11" t="str">
        <f t="shared" si="10"/>
        <v>CHPD</v>
      </c>
      <c r="C665" s="11" t="str">
        <f>VLOOKUP('intouch变量（整型） '!$A665,基本表格!$G:$Q,2,FALSE)</f>
        <v>2494+P7-M2 旋风旋转下料阀 电机控制 起动转换时间 秒</v>
      </c>
      <c r="D665" t="s">
        <v>154</v>
      </c>
      <c r="E665" t="s">
        <v>154</v>
      </c>
      <c r="F665">
        <v>0</v>
      </c>
      <c r="G665" t="s">
        <v>154</v>
      </c>
      <c r="H665" t="s">
        <v>154</v>
      </c>
      <c r="I665">
        <v>0</v>
      </c>
      <c r="J665">
        <v>0</v>
      </c>
      <c r="L665">
        <v>0</v>
      </c>
      <c r="M665">
        <v>-32768</v>
      </c>
      <c r="N665">
        <v>32767</v>
      </c>
      <c r="O665">
        <v>0</v>
      </c>
      <c r="P665">
        <v>0</v>
      </c>
      <c r="Q665" t="s">
        <v>155</v>
      </c>
      <c r="R665">
        <v>0</v>
      </c>
      <c r="S665">
        <v>1</v>
      </c>
      <c r="T665" t="s">
        <v>155</v>
      </c>
      <c r="U665">
        <v>0</v>
      </c>
      <c r="V665">
        <v>1</v>
      </c>
      <c r="W665" t="s">
        <v>155</v>
      </c>
      <c r="X665">
        <v>0</v>
      </c>
      <c r="Y665">
        <v>1</v>
      </c>
      <c r="Z665" t="s">
        <v>155</v>
      </c>
      <c r="AA665">
        <v>0</v>
      </c>
      <c r="AB665">
        <v>1</v>
      </c>
      <c r="AC665" t="s">
        <v>155</v>
      </c>
      <c r="AD665">
        <v>0</v>
      </c>
      <c r="AE665">
        <v>1</v>
      </c>
      <c r="AF665" t="s">
        <v>155</v>
      </c>
      <c r="AG665">
        <v>0</v>
      </c>
      <c r="AH665">
        <v>1</v>
      </c>
      <c r="AI665">
        <v>0</v>
      </c>
      <c r="AJ665" t="s">
        <v>155</v>
      </c>
      <c r="AK665">
        <v>0</v>
      </c>
      <c r="AL665">
        <v>1</v>
      </c>
      <c r="AM665" t="s">
        <v>4774</v>
      </c>
      <c r="AN665">
        <v>-32768</v>
      </c>
      <c r="AO665">
        <v>32767</v>
      </c>
      <c r="AP665" t="s">
        <v>4775</v>
      </c>
      <c r="AQ665" t="s">
        <v>157</v>
      </c>
      <c r="AR665" t="s">
        <v>158</v>
      </c>
      <c r="AS665" t="str">
        <f>VLOOKUP('intouch变量（整型） '!$A665,基本表格!$G:$Q,3,FALSE)</f>
        <v>DB200,INT1620</v>
      </c>
      <c r="AT665" t="str">
        <f>VLOOKUP('intouch变量（整型） '!$A665,基本表格!$G:$Q,10,FALSE)</f>
        <v>No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</row>
    <row r="666" spans="1:55">
      <c r="A666" t="s">
        <v>5439</v>
      </c>
      <c r="B666" s="11" t="str">
        <f t="shared" si="10"/>
        <v>CHPD</v>
      </c>
      <c r="C666" s="11" t="str">
        <f>VLOOKUP('intouch变量（整型） '!$A666,基本表格!$G:$Q,2,FALSE)</f>
        <v>2494+P7-M3 布袋除尘旋转下料阀 电机控制 断链超时时间 秒</v>
      </c>
      <c r="D666" t="s">
        <v>154</v>
      </c>
      <c r="E666" t="s">
        <v>154</v>
      </c>
      <c r="F666">
        <v>0</v>
      </c>
      <c r="G666" t="s">
        <v>154</v>
      </c>
      <c r="H666" t="s">
        <v>154</v>
      </c>
      <c r="I666">
        <v>0</v>
      </c>
      <c r="J666">
        <v>0</v>
      </c>
      <c r="L666">
        <v>0</v>
      </c>
      <c r="M666">
        <v>-32768</v>
      </c>
      <c r="N666">
        <v>32767</v>
      </c>
      <c r="O666">
        <v>0</v>
      </c>
      <c r="P666">
        <v>0</v>
      </c>
      <c r="Q666" t="s">
        <v>155</v>
      </c>
      <c r="R666">
        <v>0</v>
      </c>
      <c r="S666">
        <v>1</v>
      </c>
      <c r="T666" t="s">
        <v>155</v>
      </c>
      <c r="U666">
        <v>0</v>
      </c>
      <c r="V666">
        <v>1</v>
      </c>
      <c r="W666" t="s">
        <v>155</v>
      </c>
      <c r="X666">
        <v>0</v>
      </c>
      <c r="Y666">
        <v>1</v>
      </c>
      <c r="Z666" t="s">
        <v>155</v>
      </c>
      <c r="AA666">
        <v>0</v>
      </c>
      <c r="AB666">
        <v>1</v>
      </c>
      <c r="AC666" t="s">
        <v>155</v>
      </c>
      <c r="AD666">
        <v>0</v>
      </c>
      <c r="AE666">
        <v>1</v>
      </c>
      <c r="AF666" t="s">
        <v>155</v>
      </c>
      <c r="AG666">
        <v>0</v>
      </c>
      <c r="AH666">
        <v>1</v>
      </c>
      <c r="AI666">
        <v>0</v>
      </c>
      <c r="AJ666" t="s">
        <v>155</v>
      </c>
      <c r="AK666">
        <v>0</v>
      </c>
      <c r="AL666">
        <v>1</v>
      </c>
      <c r="AM666" t="s">
        <v>4774</v>
      </c>
      <c r="AN666">
        <v>-32768</v>
      </c>
      <c r="AO666">
        <v>32767</v>
      </c>
      <c r="AP666" t="s">
        <v>4775</v>
      </c>
      <c r="AQ666" t="s">
        <v>157</v>
      </c>
      <c r="AR666" t="s">
        <v>158</v>
      </c>
      <c r="AS666" t="str">
        <f>VLOOKUP('intouch变量（整型） '!$A666,基本表格!$G:$Q,3,FALSE)</f>
        <v>DB200,INT1654</v>
      </c>
      <c r="AT666" t="str">
        <f>VLOOKUP('intouch变量（整型） '!$A666,基本表格!$G:$Q,10,FALSE)</f>
        <v>No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</row>
    <row r="667" spans="1:55">
      <c r="A667" t="s">
        <v>5440</v>
      </c>
      <c r="B667" s="11" t="str">
        <f t="shared" si="10"/>
        <v>CHPD</v>
      </c>
      <c r="C667" s="11" t="str">
        <f>VLOOKUP('intouch变量（整型） '!$A667,基本表格!$G:$Q,2,FALSE)</f>
        <v>2494+P7-M3 布袋除尘旋转下料阀 电机控制 堵料检测时间 秒</v>
      </c>
      <c r="D667" t="s">
        <v>154</v>
      </c>
      <c r="E667" t="s">
        <v>154</v>
      </c>
      <c r="F667">
        <v>0</v>
      </c>
      <c r="G667" t="s">
        <v>154</v>
      </c>
      <c r="H667" t="s">
        <v>154</v>
      </c>
      <c r="I667">
        <v>0</v>
      </c>
      <c r="J667">
        <v>0</v>
      </c>
      <c r="L667">
        <v>0</v>
      </c>
      <c r="M667">
        <v>-32768</v>
      </c>
      <c r="N667">
        <v>32767</v>
      </c>
      <c r="O667">
        <v>0</v>
      </c>
      <c r="P667">
        <v>0</v>
      </c>
      <c r="Q667" t="s">
        <v>155</v>
      </c>
      <c r="R667">
        <v>0</v>
      </c>
      <c r="S667">
        <v>1</v>
      </c>
      <c r="T667" t="s">
        <v>155</v>
      </c>
      <c r="U667">
        <v>0</v>
      </c>
      <c r="V667">
        <v>1</v>
      </c>
      <c r="W667" t="s">
        <v>155</v>
      </c>
      <c r="X667">
        <v>0</v>
      </c>
      <c r="Y667">
        <v>1</v>
      </c>
      <c r="Z667" t="s">
        <v>155</v>
      </c>
      <c r="AA667">
        <v>0</v>
      </c>
      <c r="AB667">
        <v>1</v>
      </c>
      <c r="AC667" t="s">
        <v>155</v>
      </c>
      <c r="AD667">
        <v>0</v>
      </c>
      <c r="AE667">
        <v>1</v>
      </c>
      <c r="AF667" t="s">
        <v>155</v>
      </c>
      <c r="AG667">
        <v>0</v>
      </c>
      <c r="AH667">
        <v>1</v>
      </c>
      <c r="AI667">
        <v>0</v>
      </c>
      <c r="AJ667" t="s">
        <v>155</v>
      </c>
      <c r="AK667">
        <v>0</v>
      </c>
      <c r="AL667">
        <v>1</v>
      </c>
      <c r="AM667" t="s">
        <v>4774</v>
      </c>
      <c r="AN667">
        <v>-32768</v>
      </c>
      <c r="AO667">
        <v>32767</v>
      </c>
      <c r="AP667" t="s">
        <v>4775</v>
      </c>
      <c r="AQ667" t="s">
        <v>157</v>
      </c>
      <c r="AR667" t="s">
        <v>158</v>
      </c>
      <c r="AS667" t="str">
        <f>VLOOKUP('intouch变量（整型） '!$A667,基本表格!$G:$Q,3,FALSE)</f>
        <v>DB200,INT1656</v>
      </c>
      <c r="AT667" t="str">
        <f>VLOOKUP('intouch变量（整型） '!$A667,基本表格!$G:$Q,10,FALSE)</f>
        <v>No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</row>
    <row r="668" spans="1:55">
      <c r="A668" t="s">
        <v>5441</v>
      </c>
      <c r="B668" s="11" t="str">
        <f t="shared" si="10"/>
        <v>CHPD</v>
      </c>
      <c r="C668" s="11" t="str">
        <f>VLOOKUP('intouch变量（整型） '!$A668,基本表格!$G:$Q,2,FALSE)</f>
        <v>2494+P7-M3 布袋除尘旋转下料阀 电机控制 左跑偏检测时间</v>
      </c>
      <c r="D668" t="s">
        <v>154</v>
      </c>
      <c r="E668" t="s">
        <v>154</v>
      </c>
      <c r="F668">
        <v>0</v>
      </c>
      <c r="G668" t="s">
        <v>154</v>
      </c>
      <c r="H668" t="s">
        <v>154</v>
      </c>
      <c r="I668">
        <v>0</v>
      </c>
      <c r="J668">
        <v>0</v>
      </c>
      <c r="L668">
        <v>0</v>
      </c>
      <c r="M668">
        <v>-32768</v>
      </c>
      <c r="N668">
        <v>32767</v>
      </c>
      <c r="O668">
        <v>0</v>
      </c>
      <c r="P668">
        <v>0</v>
      </c>
      <c r="Q668" t="s">
        <v>155</v>
      </c>
      <c r="R668">
        <v>0</v>
      </c>
      <c r="S668">
        <v>1</v>
      </c>
      <c r="T668" t="s">
        <v>155</v>
      </c>
      <c r="U668">
        <v>0</v>
      </c>
      <c r="V668">
        <v>1</v>
      </c>
      <c r="W668" t="s">
        <v>155</v>
      </c>
      <c r="X668">
        <v>0</v>
      </c>
      <c r="Y668">
        <v>1</v>
      </c>
      <c r="Z668" t="s">
        <v>155</v>
      </c>
      <c r="AA668">
        <v>0</v>
      </c>
      <c r="AB668">
        <v>1</v>
      </c>
      <c r="AC668" t="s">
        <v>155</v>
      </c>
      <c r="AD668">
        <v>0</v>
      </c>
      <c r="AE668">
        <v>1</v>
      </c>
      <c r="AF668" t="s">
        <v>155</v>
      </c>
      <c r="AG668">
        <v>0</v>
      </c>
      <c r="AH668">
        <v>1</v>
      </c>
      <c r="AI668">
        <v>0</v>
      </c>
      <c r="AJ668" t="s">
        <v>155</v>
      </c>
      <c r="AK668">
        <v>0</v>
      </c>
      <c r="AL668">
        <v>1</v>
      </c>
      <c r="AM668" t="s">
        <v>4774</v>
      </c>
      <c r="AN668">
        <v>-32768</v>
      </c>
      <c r="AO668">
        <v>32767</v>
      </c>
      <c r="AP668" t="s">
        <v>4775</v>
      </c>
      <c r="AQ668" t="s">
        <v>157</v>
      </c>
      <c r="AR668" t="s">
        <v>158</v>
      </c>
      <c r="AS668" t="str">
        <f>VLOOKUP('intouch变量（整型） '!$A668,基本表格!$G:$Q,3,FALSE)</f>
        <v>DB200,INT1660</v>
      </c>
      <c r="AT668" t="str">
        <f>VLOOKUP('intouch变量（整型） '!$A668,基本表格!$G:$Q,10,FALSE)</f>
        <v>No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</row>
    <row r="669" spans="1:55">
      <c r="A669" t="s">
        <v>5442</v>
      </c>
      <c r="B669" s="11" t="str">
        <f t="shared" si="10"/>
        <v>CHPD</v>
      </c>
      <c r="C669" s="11" t="str">
        <f>VLOOKUP('intouch变量（整型） '!$A669,基本表格!$G:$Q,2,FALSE)</f>
        <v>2494+P7-M3 布袋除尘旋转下料阀 电机控制 右跑偏检测时间</v>
      </c>
      <c r="D669" t="s">
        <v>154</v>
      </c>
      <c r="E669" t="s">
        <v>154</v>
      </c>
      <c r="F669">
        <v>0</v>
      </c>
      <c r="G669" t="s">
        <v>154</v>
      </c>
      <c r="H669" t="s">
        <v>154</v>
      </c>
      <c r="I669">
        <v>0</v>
      </c>
      <c r="J669">
        <v>0</v>
      </c>
      <c r="L669">
        <v>0</v>
      </c>
      <c r="M669">
        <v>-32768</v>
      </c>
      <c r="N669">
        <v>32767</v>
      </c>
      <c r="O669">
        <v>0</v>
      </c>
      <c r="P669">
        <v>0</v>
      </c>
      <c r="Q669" t="s">
        <v>155</v>
      </c>
      <c r="R669">
        <v>0</v>
      </c>
      <c r="S669">
        <v>1</v>
      </c>
      <c r="T669" t="s">
        <v>155</v>
      </c>
      <c r="U669">
        <v>0</v>
      </c>
      <c r="V669">
        <v>1</v>
      </c>
      <c r="W669" t="s">
        <v>155</v>
      </c>
      <c r="X669">
        <v>0</v>
      </c>
      <c r="Y669">
        <v>1</v>
      </c>
      <c r="Z669" t="s">
        <v>155</v>
      </c>
      <c r="AA669">
        <v>0</v>
      </c>
      <c r="AB669">
        <v>1</v>
      </c>
      <c r="AC669" t="s">
        <v>155</v>
      </c>
      <c r="AD669">
        <v>0</v>
      </c>
      <c r="AE669">
        <v>1</v>
      </c>
      <c r="AF669" t="s">
        <v>155</v>
      </c>
      <c r="AG669">
        <v>0</v>
      </c>
      <c r="AH669">
        <v>1</v>
      </c>
      <c r="AI669">
        <v>0</v>
      </c>
      <c r="AJ669" t="s">
        <v>155</v>
      </c>
      <c r="AK669">
        <v>0</v>
      </c>
      <c r="AL669">
        <v>1</v>
      </c>
      <c r="AM669" t="s">
        <v>4774</v>
      </c>
      <c r="AN669">
        <v>-32768</v>
      </c>
      <c r="AO669">
        <v>32767</v>
      </c>
      <c r="AP669" t="s">
        <v>4775</v>
      </c>
      <c r="AQ669" t="s">
        <v>157</v>
      </c>
      <c r="AR669" t="s">
        <v>158</v>
      </c>
      <c r="AS669" t="str">
        <f>VLOOKUP('intouch变量（整型） '!$A669,基本表格!$G:$Q,3,FALSE)</f>
        <v>DB200,INT1664</v>
      </c>
      <c r="AT669" t="str">
        <f>VLOOKUP('intouch变量（整型） '!$A669,基本表格!$G:$Q,10,FALSE)</f>
        <v>No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</row>
    <row r="670" spans="1:55">
      <c r="A670" t="s">
        <v>5443</v>
      </c>
      <c r="B670" s="11" t="str">
        <f t="shared" si="10"/>
        <v>CHPD</v>
      </c>
      <c r="C670" s="11" t="str">
        <f>VLOOKUP('intouch变量（整型） '!$A670,基本表格!$G:$Q,2,FALSE)</f>
        <v>2494+P7-M3 布袋除尘旋转下料阀 电机控制 联动启动延时</v>
      </c>
      <c r="D670" t="s">
        <v>154</v>
      </c>
      <c r="E670" t="s">
        <v>154</v>
      </c>
      <c r="F670">
        <v>0</v>
      </c>
      <c r="G670" t="s">
        <v>154</v>
      </c>
      <c r="H670" t="s">
        <v>154</v>
      </c>
      <c r="I670">
        <v>0</v>
      </c>
      <c r="J670">
        <v>0</v>
      </c>
      <c r="L670">
        <v>0</v>
      </c>
      <c r="M670">
        <v>-32768</v>
      </c>
      <c r="N670">
        <v>32767</v>
      </c>
      <c r="O670">
        <v>0</v>
      </c>
      <c r="P670">
        <v>0</v>
      </c>
      <c r="Q670" t="s">
        <v>155</v>
      </c>
      <c r="R670">
        <v>0</v>
      </c>
      <c r="S670">
        <v>1</v>
      </c>
      <c r="T670" t="s">
        <v>155</v>
      </c>
      <c r="U670">
        <v>0</v>
      </c>
      <c r="V670">
        <v>1</v>
      </c>
      <c r="W670" t="s">
        <v>155</v>
      </c>
      <c r="X670">
        <v>0</v>
      </c>
      <c r="Y670">
        <v>1</v>
      </c>
      <c r="Z670" t="s">
        <v>155</v>
      </c>
      <c r="AA670">
        <v>0</v>
      </c>
      <c r="AB670">
        <v>1</v>
      </c>
      <c r="AC670" t="s">
        <v>155</v>
      </c>
      <c r="AD670">
        <v>0</v>
      </c>
      <c r="AE670">
        <v>1</v>
      </c>
      <c r="AF670" t="s">
        <v>155</v>
      </c>
      <c r="AG670">
        <v>0</v>
      </c>
      <c r="AH670">
        <v>1</v>
      </c>
      <c r="AI670">
        <v>0</v>
      </c>
      <c r="AJ670" t="s">
        <v>155</v>
      </c>
      <c r="AK670">
        <v>0</v>
      </c>
      <c r="AL670">
        <v>1</v>
      </c>
      <c r="AM670" t="s">
        <v>4774</v>
      </c>
      <c r="AN670">
        <v>-32768</v>
      </c>
      <c r="AO670">
        <v>32767</v>
      </c>
      <c r="AP670" t="s">
        <v>4775</v>
      </c>
      <c r="AQ670" t="s">
        <v>157</v>
      </c>
      <c r="AR670" t="s">
        <v>158</v>
      </c>
      <c r="AS670" t="str">
        <f>VLOOKUP('intouch变量（整型） '!$A670,基本表格!$G:$Q,3,FALSE)</f>
        <v>DB200,INT1668</v>
      </c>
      <c r="AT670" t="str">
        <f>VLOOKUP('intouch变量（整型） '!$A670,基本表格!$G:$Q,10,FALSE)</f>
        <v>No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</row>
    <row r="671" spans="1:55">
      <c r="A671" t="s">
        <v>5444</v>
      </c>
      <c r="B671" s="11" t="str">
        <f t="shared" si="10"/>
        <v>CHPD</v>
      </c>
      <c r="C671" s="11" t="str">
        <f>VLOOKUP('intouch变量（整型） '!$A671,基本表格!$G:$Q,2,FALSE)</f>
        <v>2494+P7-M3 布袋除尘旋转下料阀 电机控制 起动转换时间 秒</v>
      </c>
      <c r="D671" t="s">
        <v>154</v>
      </c>
      <c r="E671" t="s">
        <v>154</v>
      </c>
      <c r="F671">
        <v>0</v>
      </c>
      <c r="G671" t="s">
        <v>154</v>
      </c>
      <c r="H671" t="s">
        <v>154</v>
      </c>
      <c r="I671">
        <v>0</v>
      </c>
      <c r="J671">
        <v>0</v>
      </c>
      <c r="L671">
        <v>0</v>
      </c>
      <c r="M671">
        <v>-32768</v>
      </c>
      <c r="N671">
        <v>32767</v>
      </c>
      <c r="O671">
        <v>0</v>
      </c>
      <c r="P671">
        <v>0</v>
      </c>
      <c r="Q671" t="s">
        <v>155</v>
      </c>
      <c r="R671">
        <v>0</v>
      </c>
      <c r="S671">
        <v>1</v>
      </c>
      <c r="T671" t="s">
        <v>155</v>
      </c>
      <c r="U671">
        <v>0</v>
      </c>
      <c r="V671">
        <v>1</v>
      </c>
      <c r="W671" t="s">
        <v>155</v>
      </c>
      <c r="X671">
        <v>0</v>
      </c>
      <c r="Y671">
        <v>1</v>
      </c>
      <c r="Z671" t="s">
        <v>155</v>
      </c>
      <c r="AA671">
        <v>0</v>
      </c>
      <c r="AB671">
        <v>1</v>
      </c>
      <c r="AC671" t="s">
        <v>155</v>
      </c>
      <c r="AD671">
        <v>0</v>
      </c>
      <c r="AE671">
        <v>1</v>
      </c>
      <c r="AF671" t="s">
        <v>155</v>
      </c>
      <c r="AG671">
        <v>0</v>
      </c>
      <c r="AH671">
        <v>1</v>
      </c>
      <c r="AI671">
        <v>0</v>
      </c>
      <c r="AJ671" t="s">
        <v>155</v>
      </c>
      <c r="AK671">
        <v>0</v>
      </c>
      <c r="AL671">
        <v>1</v>
      </c>
      <c r="AM671" t="s">
        <v>4774</v>
      </c>
      <c r="AN671">
        <v>-32768</v>
      </c>
      <c r="AO671">
        <v>32767</v>
      </c>
      <c r="AP671" t="s">
        <v>4775</v>
      </c>
      <c r="AQ671" t="s">
        <v>157</v>
      </c>
      <c r="AR671" t="s">
        <v>158</v>
      </c>
      <c r="AS671" t="str">
        <f>VLOOKUP('intouch变量（整型） '!$A671,基本表格!$G:$Q,3,FALSE)</f>
        <v>DB200,INT1670</v>
      </c>
      <c r="AT671" t="str">
        <f>VLOOKUP('intouch变量（整型） '!$A671,基本表格!$G:$Q,10,FALSE)</f>
        <v>No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</row>
    <row r="672" spans="1:55">
      <c r="A672" t="s">
        <v>5445</v>
      </c>
      <c r="B672" s="11" t="str">
        <f t="shared" si="10"/>
        <v>CHPD</v>
      </c>
      <c r="C672" s="11" t="str">
        <f>VLOOKUP('intouch变量（整型） '!$A672,基本表格!$G:$Q,2,FALSE)</f>
        <v>2494+P7-M4 脉冲控制器 电机控制 断链超时时间 秒</v>
      </c>
      <c r="D672" t="s">
        <v>154</v>
      </c>
      <c r="E672" t="s">
        <v>154</v>
      </c>
      <c r="F672">
        <v>0</v>
      </c>
      <c r="G672" t="s">
        <v>154</v>
      </c>
      <c r="H672" t="s">
        <v>154</v>
      </c>
      <c r="I672">
        <v>0</v>
      </c>
      <c r="J672">
        <v>0</v>
      </c>
      <c r="L672">
        <v>0</v>
      </c>
      <c r="M672">
        <v>-32768</v>
      </c>
      <c r="N672">
        <v>32767</v>
      </c>
      <c r="O672">
        <v>0</v>
      </c>
      <c r="P672">
        <v>0</v>
      </c>
      <c r="Q672" t="s">
        <v>155</v>
      </c>
      <c r="R672">
        <v>0</v>
      </c>
      <c r="S672">
        <v>1</v>
      </c>
      <c r="T672" t="s">
        <v>155</v>
      </c>
      <c r="U672">
        <v>0</v>
      </c>
      <c r="V672">
        <v>1</v>
      </c>
      <c r="W672" t="s">
        <v>155</v>
      </c>
      <c r="X672">
        <v>0</v>
      </c>
      <c r="Y672">
        <v>1</v>
      </c>
      <c r="Z672" t="s">
        <v>155</v>
      </c>
      <c r="AA672">
        <v>0</v>
      </c>
      <c r="AB672">
        <v>1</v>
      </c>
      <c r="AC672" t="s">
        <v>155</v>
      </c>
      <c r="AD672">
        <v>0</v>
      </c>
      <c r="AE672">
        <v>1</v>
      </c>
      <c r="AF672" t="s">
        <v>155</v>
      </c>
      <c r="AG672">
        <v>0</v>
      </c>
      <c r="AH672">
        <v>1</v>
      </c>
      <c r="AI672">
        <v>0</v>
      </c>
      <c r="AJ672" t="s">
        <v>155</v>
      </c>
      <c r="AK672">
        <v>0</v>
      </c>
      <c r="AL672">
        <v>1</v>
      </c>
      <c r="AM672" t="s">
        <v>4774</v>
      </c>
      <c r="AN672">
        <v>-32768</v>
      </c>
      <c r="AO672">
        <v>32767</v>
      </c>
      <c r="AP672" t="s">
        <v>4775</v>
      </c>
      <c r="AQ672" t="s">
        <v>157</v>
      </c>
      <c r="AR672" t="s">
        <v>158</v>
      </c>
      <c r="AS672" t="str">
        <f>VLOOKUP('intouch变量（整型） '!$A672,基本表格!$G:$Q,3,FALSE)</f>
        <v>DB200,INT1704</v>
      </c>
      <c r="AT672" t="str">
        <f>VLOOKUP('intouch变量（整型） '!$A672,基本表格!$G:$Q,10,FALSE)</f>
        <v>No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</row>
    <row r="673" spans="1:55">
      <c r="A673" t="s">
        <v>5446</v>
      </c>
      <c r="B673" s="11" t="str">
        <f t="shared" si="10"/>
        <v>CHPD</v>
      </c>
      <c r="C673" s="11" t="str">
        <f>VLOOKUP('intouch变量（整型） '!$A673,基本表格!$G:$Q,2,FALSE)</f>
        <v>2494+P7-M4 脉冲控制器 电机控制 堵料检测时间 秒</v>
      </c>
      <c r="D673" t="s">
        <v>154</v>
      </c>
      <c r="E673" t="s">
        <v>154</v>
      </c>
      <c r="F673">
        <v>0</v>
      </c>
      <c r="G673" t="s">
        <v>154</v>
      </c>
      <c r="H673" t="s">
        <v>154</v>
      </c>
      <c r="I673">
        <v>0</v>
      </c>
      <c r="J673">
        <v>0</v>
      </c>
      <c r="L673">
        <v>0</v>
      </c>
      <c r="M673">
        <v>-32768</v>
      </c>
      <c r="N673">
        <v>32767</v>
      </c>
      <c r="O673">
        <v>0</v>
      </c>
      <c r="P673">
        <v>0</v>
      </c>
      <c r="Q673" t="s">
        <v>155</v>
      </c>
      <c r="R673">
        <v>0</v>
      </c>
      <c r="S673">
        <v>1</v>
      </c>
      <c r="T673" t="s">
        <v>155</v>
      </c>
      <c r="U673">
        <v>0</v>
      </c>
      <c r="V673">
        <v>1</v>
      </c>
      <c r="W673" t="s">
        <v>155</v>
      </c>
      <c r="X673">
        <v>0</v>
      </c>
      <c r="Y673">
        <v>1</v>
      </c>
      <c r="Z673" t="s">
        <v>155</v>
      </c>
      <c r="AA673">
        <v>0</v>
      </c>
      <c r="AB673">
        <v>1</v>
      </c>
      <c r="AC673" t="s">
        <v>155</v>
      </c>
      <c r="AD673">
        <v>0</v>
      </c>
      <c r="AE673">
        <v>1</v>
      </c>
      <c r="AF673" t="s">
        <v>155</v>
      </c>
      <c r="AG673">
        <v>0</v>
      </c>
      <c r="AH673">
        <v>1</v>
      </c>
      <c r="AI673">
        <v>0</v>
      </c>
      <c r="AJ673" t="s">
        <v>155</v>
      </c>
      <c r="AK673">
        <v>0</v>
      </c>
      <c r="AL673">
        <v>1</v>
      </c>
      <c r="AM673" t="s">
        <v>4774</v>
      </c>
      <c r="AN673">
        <v>-32768</v>
      </c>
      <c r="AO673">
        <v>32767</v>
      </c>
      <c r="AP673" t="s">
        <v>4775</v>
      </c>
      <c r="AQ673" t="s">
        <v>157</v>
      </c>
      <c r="AR673" t="s">
        <v>158</v>
      </c>
      <c r="AS673" t="str">
        <f>VLOOKUP('intouch变量（整型） '!$A673,基本表格!$G:$Q,3,FALSE)</f>
        <v>DB200,INT1706</v>
      </c>
      <c r="AT673" t="str">
        <f>VLOOKUP('intouch变量（整型） '!$A673,基本表格!$G:$Q,10,FALSE)</f>
        <v>No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</row>
    <row r="674" spans="1:55">
      <c r="A674" t="s">
        <v>5447</v>
      </c>
      <c r="B674" s="11" t="str">
        <f t="shared" si="10"/>
        <v>CHPD</v>
      </c>
      <c r="C674" s="11" t="str">
        <f>VLOOKUP('intouch变量（整型） '!$A674,基本表格!$G:$Q,2,FALSE)</f>
        <v>2494+P7-M4 脉冲控制器 电机控制 左跑偏检测时间</v>
      </c>
      <c r="D674" t="s">
        <v>154</v>
      </c>
      <c r="E674" t="s">
        <v>154</v>
      </c>
      <c r="F674">
        <v>0</v>
      </c>
      <c r="G674" t="s">
        <v>154</v>
      </c>
      <c r="H674" t="s">
        <v>154</v>
      </c>
      <c r="I674">
        <v>0</v>
      </c>
      <c r="J674">
        <v>0</v>
      </c>
      <c r="L674">
        <v>0</v>
      </c>
      <c r="M674">
        <v>-32768</v>
      </c>
      <c r="N674">
        <v>32767</v>
      </c>
      <c r="O674">
        <v>0</v>
      </c>
      <c r="P674">
        <v>0</v>
      </c>
      <c r="Q674" t="s">
        <v>155</v>
      </c>
      <c r="R674">
        <v>0</v>
      </c>
      <c r="S674">
        <v>1</v>
      </c>
      <c r="T674" t="s">
        <v>155</v>
      </c>
      <c r="U674">
        <v>0</v>
      </c>
      <c r="V674">
        <v>1</v>
      </c>
      <c r="W674" t="s">
        <v>155</v>
      </c>
      <c r="X674">
        <v>0</v>
      </c>
      <c r="Y674">
        <v>1</v>
      </c>
      <c r="Z674" t="s">
        <v>155</v>
      </c>
      <c r="AA674">
        <v>0</v>
      </c>
      <c r="AB674">
        <v>1</v>
      </c>
      <c r="AC674" t="s">
        <v>155</v>
      </c>
      <c r="AD674">
        <v>0</v>
      </c>
      <c r="AE674">
        <v>1</v>
      </c>
      <c r="AF674" t="s">
        <v>155</v>
      </c>
      <c r="AG674">
        <v>0</v>
      </c>
      <c r="AH674">
        <v>1</v>
      </c>
      <c r="AI674">
        <v>0</v>
      </c>
      <c r="AJ674" t="s">
        <v>155</v>
      </c>
      <c r="AK674">
        <v>0</v>
      </c>
      <c r="AL674">
        <v>1</v>
      </c>
      <c r="AM674" t="s">
        <v>4774</v>
      </c>
      <c r="AN674">
        <v>-32768</v>
      </c>
      <c r="AO674">
        <v>32767</v>
      </c>
      <c r="AP674" t="s">
        <v>4775</v>
      </c>
      <c r="AQ674" t="s">
        <v>157</v>
      </c>
      <c r="AR674" t="s">
        <v>158</v>
      </c>
      <c r="AS674" t="str">
        <f>VLOOKUP('intouch变量（整型） '!$A674,基本表格!$G:$Q,3,FALSE)</f>
        <v>DB200,INT1710</v>
      </c>
      <c r="AT674" t="str">
        <f>VLOOKUP('intouch变量（整型） '!$A674,基本表格!$G:$Q,10,FALSE)</f>
        <v>No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</row>
    <row r="675" spans="1:55">
      <c r="A675" t="s">
        <v>5448</v>
      </c>
      <c r="B675" s="11" t="str">
        <f t="shared" si="10"/>
        <v>CHPD</v>
      </c>
      <c r="C675" s="11" t="str">
        <f>VLOOKUP('intouch变量（整型） '!$A675,基本表格!$G:$Q,2,FALSE)</f>
        <v>2494+P7-M4 脉冲控制器 电机控制 右跑偏检测时间</v>
      </c>
      <c r="D675" t="s">
        <v>154</v>
      </c>
      <c r="E675" t="s">
        <v>154</v>
      </c>
      <c r="F675">
        <v>0</v>
      </c>
      <c r="G675" t="s">
        <v>154</v>
      </c>
      <c r="H675" t="s">
        <v>154</v>
      </c>
      <c r="I675">
        <v>0</v>
      </c>
      <c r="J675">
        <v>0</v>
      </c>
      <c r="L675">
        <v>0</v>
      </c>
      <c r="M675">
        <v>-32768</v>
      </c>
      <c r="N675">
        <v>32767</v>
      </c>
      <c r="O675">
        <v>0</v>
      </c>
      <c r="P675">
        <v>0</v>
      </c>
      <c r="Q675" t="s">
        <v>155</v>
      </c>
      <c r="R675">
        <v>0</v>
      </c>
      <c r="S675">
        <v>1</v>
      </c>
      <c r="T675" t="s">
        <v>155</v>
      </c>
      <c r="U675">
        <v>0</v>
      </c>
      <c r="V675">
        <v>1</v>
      </c>
      <c r="W675" t="s">
        <v>155</v>
      </c>
      <c r="X675">
        <v>0</v>
      </c>
      <c r="Y675">
        <v>1</v>
      </c>
      <c r="Z675" t="s">
        <v>155</v>
      </c>
      <c r="AA675">
        <v>0</v>
      </c>
      <c r="AB675">
        <v>1</v>
      </c>
      <c r="AC675" t="s">
        <v>155</v>
      </c>
      <c r="AD675">
        <v>0</v>
      </c>
      <c r="AE675">
        <v>1</v>
      </c>
      <c r="AF675" t="s">
        <v>155</v>
      </c>
      <c r="AG675">
        <v>0</v>
      </c>
      <c r="AH675">
        <v>1</v>
      </c>
      <c r="AI675">
        <v>0</v>
      </c>
      <c r="AJ675" t="s">
        <v>155</v>
      </c>
      <c r="AK675">
        <v>0</v>
      </c>
      <c r="AL675">
        <v>1</v>
      </c>
      <c r="AM675" t="s">
        <v>4774</v>
      </c>
      <c r="AN675">
        <v>-32768</v>
      </c>
      <c r="AO675">
        <v>32767</v>
      </c>
      <c r="AP675" t="s">
        <v>4775</v>
      </c>
      <c r="AQ675" t="s">
        <v>157</v>
      </c>
      <c r="AR675" t="s">
        <v>158</v>
      </c>
      <c r="AS675" t="str">
        <f>VLOOKUP('intouch变量（整型） '!$A675,基本表格!$G:$Q,3,FALSE)</f>
        <v>DB200,INT1714</v>
      </c>
      <c r="AT675" t="str">
        <f>VLOOKUP('intouch变量（整型） '!$A675,基本表格!$G:$Q,10,FALSE)</f>
        <v>No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</row>
    <row r="676" spans="1:55">
      <c r="A676" t="s">
        <v>5449</v>
      </c>
      <c r="B676" s="11" t="str">
        <f t="shared" si="10"/>
        <v>CHPD</v>
      </c>
      <c r="C676" s="11" t="str">
        <f>VLOOKUP('intouch变量（整型） '!$A676,基本表格!$G:$Q,2,FALSE)</f>
        <v>2494+P7-M4 脉冲控制器 电机控制 联动启动延时</v>
      </c>
      <c r="D676" t="s">
        <v>154</v>
      </c>
      <c r="E676" t="s">
        <v>154</v>
      </c>
      <c r="F676">
        <v>0</v>
      </c>
      <c r="G676" t="s">
        <v>154</v>
      </c>
      <c r="H676" t="s">
        <v>154</v>
      </c>
      <c r="I676">
        <v>0</v>
      </c>
      <c r="J676">
        <v>0</v>
      </c>
      <c r="L676">
        <v>0</v>
      </c>
      <c r="M676">
        <v>-32768</v>
      </c>
      <c r="N676">
        <v>32767</v>
      </c>
      <c r="O676">
        <v>0</v>
      </c>
      <c r="P676">
        <v>0</v>
      </c>
      <c r="Q676" t="s">
        <v>155</v>
      </c>
      <c r="R676">
        <v>0</v>
      </c>
      <c r="S676">
        <v>1</v>
      </c>
      <c r="T676" t="s">
        <v>155</v>
      </c>
      <c r="U676">
        <v>0</v>
      </c>
      <c r="V676">
        <v>1</v>
      </c>
      <c r="W676" t="s">
        <v>155</v>
      </c>
      <c r="X676">
        <v>0</v>
      </c>
      <c r="Y676">
        <v>1</v>
      </c>
      <c r="Z676" t="s">
        <v>155</v>
      </c>
      <c r="AA676">
        <v>0</v>
      </c>
      <c r="AB676">
        <v>1</v>
      </c>
      <c r="AC676" t="s">
        <v>155</v>
      </c>
      <c r="AD676">
        <v>0</v>
      </c>
      <c r="AE676">
        <v>1</v>
      </c>
      <c r="AF676" t="s">
        <v>155</v>
      </c>
      <c r="AG676">
        <v>0</v>
      </c>
      <c r="AH676">
        <v>1</v>
      </c>
      <c r="AI676">
        <v>0</v>
      </c>
      <c r="AJ676" t="s">
        <v>155</v>
      </c>
      <c r="AK676">
        <v>0</v>
      </c>
      <c r="AL676">
        <v>1</v>
      </c>
      <c r="AM676" t="s">
        <v>4774</v>
      </c>
      <c r="AN676">
        <v>-32768</v>
      </c>
      <c r="AO676">
        <v>32767</v>
      </c>
      <c r="AP676" t="s">
        <v>4775</v>
      </c>
      <c r="AQ676" t="s">
        <v>157</v>
      </c>
      <c r="AR676" t="s">
        <v>158</v>
      </c>
      <c r="AS676" t="str">
        <f>VLOOKUP('intouch变量（整型） '!$A676,基本表格!$G:$Q,3,FALSE)</f>
        <v>DB200,INT1718</v>
      </c>
      <c r="AT676" t="str">
        <f>VLOOKUP('intouch变量（整型） '!$A676,基本表格!$G:$Q,10,FALSE)</f>
        <v>No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</row>
    <row r="677" spans="1:55">
      <c r="A677" t="s">
        <v>5450</v>
      </c>
      <c r="B677" s="11" t="str">
        <f t="shared" si="10"/>
        <v>CHPD</v>
      </c>
      <c r="C677" s="11" t="str">
        <f>VLOOKUP('intouch变量（整型） '!$A677,基本表格!$G:$Q,2,FALSE)</f>
        <v>2494+P7-M4 脉冲控制器 电机控制 起动转换时间 秒</v>
      </c>
      <c r="D677" t="s">
        <v>154</v>
      </c>
      <c r="E677" t="s">
        <v>154</v>
      </c>
      <c r="F677">
        <v>0</v>
      </c>
      <c r="G677" t="s">
        <v>154</v>
      </c>
      <c r="H677" t="s">
        <v>154</v>
      </c>
      <c r="I677">
        <v>0</v>
      </c>
      <c r="J677">
        <v>0</v>
      </c>
      <c r="L677">
        <v>0</v>
      </c>
      <c r="M677">
        <v>-32768</v>
      </c>
      <c r="N677">
        <v>32767</v>
      </c>
      <c r="O677">
        <v>0</v>
      </c>
      <c r="P677">
        <v>0</v>
      </c>
      <c r="Q677" t="s">
        <v>155</v>
      </c>
      <c r="R677">
        <v>0</v>
      </c>
      <c r="S677">
        <v>1</v>
      </c>
      <c r="T677" t="s">
        <v>155</v>
      </c>
      <c r="U677">
        <v>0</v>
      </c>
      <c r="V677">
        <v>1</v>
      </c>
      <c r="W677" t="s">
        <v>155</v>
      </c>
      <c r="X677">
        <v>0</v>
      </c>
      <c r="Y677">
        <v>1</v>
      </c>
      <c r="Z677" t="s">
        <v>155</v>
      </c>
      <c r="AA677">
        <v>0</v>
      </c>
      <c r="AB677">
        <v>1</v>
      </c>
      <c r="AC677" t="s">
        <v>155</v>
      </c>
      <c r="AD677">
        <v>0</v>
      </c>
      <c r="AE677">
        <v>1</v>
      </c>
      <c r="AF677" t="s">
        <v>155</v>
      </c>
      <c r="AG677">
        <v>0</v>
      </c>
      <c r="AH677">
        <v>1</v>
      </c>
      <c r="AI677">
        <v>0</v>
      </c>
      <c r="AJ677" t="s">
        <v>155</v>
      </c>
      <c r="AK677">
        <v>0</v>
      </c>
      <c r="AL677">
        <v>1</v>
      </c>
      <c r="AM677" t="s">
        <v>4774</v>
      </c>
      <c r="AN677">
        <v>-32768</v>
      </c>
      <c r="AO677">
        <v>32767</v>
      </c>
      <c r="AP677" t="s">
        <v>4775</v>
      </c>
      <c r="AQ677" t="s">
        <v>157</v>
      </c>
      <c r="AR677" t="s">
        <v>158</v>
      </c>
      <c r="AS677" t="str">
        <f>VLOOKUP('intouch变量（整型） '!$A677,基本表格!$G:$Q,3,FALSE)</f>
        <v>DB200,INT1720</v>
      </c>
      <c r="AT677" t="str">
        <f>VLOOKUP('intouch变量（整型） '!$A677,基本表格!$G:$Q,10,FALSE)</f>
        <v>No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</row>
    <row r="678" spans="1:55">
      <c r="A678" s="10" t="s">
        <v>5451</v>
      </c>
      <c r="B678" s="11" t="str">
        <f t="shared" ref="B678:B725" si="11">LEFT(A678,4)</f>
        <v>CHP1</v>
      </c>
      <c r="C678" s="11" t="str">
        <f>VLOOKUP('intouch变量（整型） '!$A678,基本表格!$G:$Q,2,FALSE)</f>
        <v>2147+P5-M11 1#刨片进料仓进料皮带分料器 电机控制 断链超时时间 秒</v>
      </c>
      <c r="D678" t="s">
        <v>154</v>
      </c>
      <c r="E678" t="s">
        <v>154</v>
      </c>
      <c r="F678">
        <v>0</v>
      </c>
      <c r="G678" t="s">
        <v>154</v>
      </c>
      <c r="H678" t="s">
        <v>154</v>
      </c>
      <c r="I678">
        <v>0</v>
      </c>
      <c r="J678">
        <v>0</v>
      </c>
      <c r="L678">
        <v>0</v>
      </c>
      <c r="M678">
        <v>-32768</v>
      </c>
      <c r="N678">
        <v>32767</v>
      </c>
      <c r="O678">
        <v>0</v>
      </c>
      <c r="P678">
        <v>0</v>
      </c>
      <c r="Q678" t="s">
        <v>155</v>
      </c>
      <c r="R678">
        <v>0</v>
      </c>
      <c r="S678">
        <v>1</v>
      </c>
      <c r="T678" t="s">
        <v>155</v>
      </c>
      <c r="U678">
        <v>0</v>
      </c>
      <c r="V678">
        <v>1</v>
      </c>
      <c r="W678" t="s">
        <v>155</v>
      </c>
      <c r="X678">
        <v>0</v>
      </c>
      <c r="Y678">
        <v>1</v>
      </c>
      <c r="Z678" t="s">
        <v>155</v>
      </c>
      <c r="AA678">
        <v>0</v>
      </c>
      <c r="AB678">
        <v>1</v>
      </c>
      <c r="AC678" t="s">
        <v>155</v>
      </c>
      <c r="AD678">
        <v>0</v>
      </c>
      <c r="AE678">
        <v>1</v>
      </c>
      <c r="AF678" t="s">
        <v>155</v>
      </c>
      <c r="AG678">
        <v>0</v>
      </c>
      <c r="AH678">
        <v>1</v>
      </c>
      <c r="AI678">
        <v>0</v>
      </c>
      <c r="AJ678" t="s">
        <v>155</v>
      </c>
      <c r="AK678">
        <v>0</v>
      </c>
      <c r="AL678">
        <v>1</v>
      </c>
      <c r="AM678" t="s">
        <v>4774</v>
      </c>
      <c r="AN678">
        <v>-32768</v>
      </c>
      <c r="AO678">
        <v>32767</v>
      </c>
      <c r="AP678" t="s">
        <v>4775</v>
      </c>
      <c r="AQ678" t="s">
        <v>157</v>
      </c>
      <c r="AR678" t="s">
        <v>158</v>
      </c>
      <c r="AS678" t="str">
        <f>VLOOKUP('intouch变量（整型） '!$A678,基本表格!$G:$Q,3,FALSE)</f>
        <v>DB1100,INT904</v>
      </c>
      <c r="AT678" t="str">
        <f>VLOOKUP('intouch变量（整型） '!$A678,基本表格!$G:$Q,10,FALSE)</f>
        <v>No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</row>
    <row r="679" spans="1:55">
      <c r="A679" s="10" t="s">
        <v>5452</v>
      </c>
      <c r="B679" s="11" t="str">
        <f t="shared" si="11"/>
        <v>CHP1</v>
      </c>
      <c r="C679" s="11" t="str">
        <f>VLOOKUP('intouch变量（整型） '!$A679,基本表格!$G:$Q,2,FALSE)</f>
        <v>2147+P5-M11 1#刨片进料仓进料皮带分料器 电机控制 堵料检测时间 秒</v>
      </c>
      <c r="D679" t="s">
        <v>154</v>
      </c>
      <c r="E679" t="s">
        <v>154</v>
      </c>
      <c r="F679">
        <v>0</v>
      </c>
      <c r="G679" t="s">
        <v>154</v>
      </c>
      <c r="H679" t="s">
        <v>154</v>
      </c>
      <c r="I679">
        <v>0</v>
      </c>
      <c r="J679">
        <v>0</v>
      </c>
      <c r="L679">
        <v>0</v>
      </c>
      <c r="M679">
        <v>-32768</v>
      </c>
      <c r="N679">
        <v>32767</v>
      </c>
      <c r="O679">
        <v>0</v>
      </c>
      <c r="P679">
        <v>0</v>
      </c>
      <c r="Q679" t="s">
        <v>155</v>
      </c>
      <c r="R679">
        <v>0</v>
      </c>
      <c r="S679">
        <v>1</v>
      </c>
      <c r="T679" t="s">
        <v>155</v>
      </c>
      <c r="U679">
        <v>0</v>
      </c>
      <c r="V679">
        <v>1</v>
      </c>
      <c r="W679" t="s">
        <v>155</v>
      </c>
      <c r="X679">
        <v>0</v>
      </c>
      <c r="Y679">
        <v>1</v>
      </c>
      <c r="Z679" t="s">
        <v>155</v>
      </c>
      <c r="AA679">
        <v>0</v>
      </c>
      <c r="AB679">
        <v>1</v>
      </c>
      <c r="AC679" t="s">
        <v>155</v>
      </c>
      <c r="AD679">
        <v>0</v>
      </c>
      <c r="AE679">
        <v>1</v>
      </c>
      <c r="AF679" t="s">
        <v>155</v>
      </c>
      <c r="AG679">
        <v>0</v>
      </c>
      <c r="AH679">
        <v>1</v>
      </c>
      <c r="AI679">
        <v>0</v>
      </c>
      <c r="AJ679" t="s">
        <v>155</v>
      </c>
      <c r="AK679">
        <v>0</v>
      </c>
      <c r="AL679">
        <v>1</v>
      </c>
      <c r="AM679" t="s">
        <v>4774</v>
      </c>
      <c r="AN679">
        <v>-32768</v>
      </c>
      <c r="AO679">
        <v>32767</v>
      </c>
      <c r="AP679" t="s">
        <v>4775</v>
      </c>
      <c r="AQ679" t="s">
        <v>157</v>
      </c>
      <c r="AR679" t="s">
        <v>158</v>
      </c>
      <c r="AS679" t="str">
        <f>VLOOKUP('intouch变量（整型） '!$A679,基本表格!$G:$Q,3,FALSE)</f>
        <v>DB1100,INT906</v>
      </c>
      <c r="AT679" t="str">
        <f>VLOOKUP('intouch变量（整型） '!$A679,基本表格!$G:$Q,10,FALSE)</f>
        <v>No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</row>
    <row r="680" spans="1:55">
      <c r="A680" s="10" t="s">
        <v>5453</v>
      </c>
      <c r="B680" s="11" t="str">
        <f t="shared" si="11"/>
        <v>CHP1</v>
      </c>
      <c r="C680" s="11" t="str">
        <f>VLOOKUP('intouch变量（整型） '!$A680,基本表格!$G:$Q,2,FALSE)</f>
        <v>2147+P5-M11 1#刨片进料仓进料皮带分料器 电机控制 左跑偏检测时间</v>
      </c>
      <c r="D680" t="s">
        <v>154</v>
      </c>
      <c r="E680" t="s">
        <v>154</v>
      </c>
      <c r="F680">
        <v>0</v>
      </c>
      <c r="G680" t="s">
        <v>154</v>
      </c>
      <c r="H680" t="s">
        <v>154</v>
      </c>
      <c r="I680">
        <v>0</v>
      </c>
      <c r="J680">
        <v>0</v>
      </c>
      <c r="L680">
        <v>0</v>
      </c>
      <c r="M680">
        <v>-32768</v>
      </c>
      <c r="N680">
        <v>32767</v>
      </c>
      <c r="O680">
        <v>0</v>
      </c>
      <c r="P680">
        <v>0</v>
      </c>
      <c r="Q680" t="s">
        <v>155</v>
      </c>
      <c r="R680">
        <v>0</v>
      </c>
      <c r="S680">
        <v>1</v>
      </c>
      <c r="T680" t="s">
        <v>155</v>
      </c>
      <c r="U680">
        <v>0</v>
      </c>
      <c r="V680">
        <v>1</v>
      </c>
      <c r="W680" t="s">
        <v>155</v>
      </c>
      <c r="X680">
        <v>0</v>
      </c>
      <c r="Y680">
        <v>1</v>
      </c>
      <c r="Z680" t="s">
        <v>155</v>
      </c>
      <c r="AA680">
        <v>0</v>
      </c>
      <c r="AB680">
        <v>1</v>
      </c>
      <c r="AC680" t="s">
        <v>155</v>
      </c>
      <c r="AD680">
        <v>0</v>
      </c>
      <c r="AE680">
        <v>1</v>
      </c>
      <c r="AF680" t="s">
        <v>155</v>
      </c>
      <c r="AG680">
        <v>0</v>
      </c>
      <c r="AH680">
        <v>1</v>
      </c>
      <c r="AI680">
        <v>0</v>
      </c>
      <c r="AJ680" t="s">
        <v>155</v>
      </c>
      <c r="AK680">
        <v>0</v>
      </c>
      <c r="AL680">
        <v>1</v>
      </c>
      <c r="AM680" t="s">
        <v>4774</v>
      </c>
      <c r="AN680">
        <v>-32768</v>
      </c>
      <c r="AO680">
        <v>32767</v>
      </c>
      <c r="AP680" t="s">
        <v>4775</v>
      </c>
      <c r="AQ680" t="s">
        <v>157</v>
      </c>
      <c r="AR680" t="s">
        <v>158</v>
      </c>
      <c r="AS680" t="str">
        <f>VLOOKUP('intouch变量（整型） '!$A680,基本表格!$G:$Q,3,FALSE)</f>
        <v>DB1100,INT910</v>
      </c>
      <c r="AT680" t="str">
        <f>VLOOKUP('intouch变量（整型） '!$A680,基本表格!$G:$Q,10,FALSE)</f>
        <v>No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</row>
    <row r="681" spans="1:55">
      <c r="A681" s="10" t="s">
        <v>5454</v>
      </c>
      <c r="B681" s="11" t="str">
        <f t="shared" si="11"/>
        <v>CHP1</v>
      </c>
      <c r="C681" s="11" t="str">
        <f>VLOOKUP('intouch变量（整型） '!$A681,基本表格!$G:$Q,2,FALSE)</f>
        <v>2147+P5-M11 1#刨片进料仓进料皮带分料器 电机控制 右跑偏检测时间</v>
      </c>
      <c r="D681" t="s">
        <v>154</v>
      </c>
      <c r="E681" t="s">
        <v>154</v>
      </c>
      <c r="F681">
        <v>0</v>
      </c>
      <c r="G681" t="s">
        <v>154</v>
      </c>
      <c r="H681" t="s">
        <v>154</v>
      </c>
      <c r="I681">
        <v>0</v>
      </c>
      <c r="J681">
        <v>0</v>
      </c>
      <c r="L681">
        <v>0</v>
      </c>
      <c r="M681">
        <v>-32768</v>
      </c>
      <c r="N681">
        <v>32767</v>
      </c>
      <c r="O681">
        <v>0</v>
      </c>
      <c r="P681">
        <v>0</v>
      </c>
      <c r="Q681" t="s">
        <v>155</v>
      </c>
      <c r="R681">
        <v>0</v>
      </c>
      <c r="S681">
        <v>1</v>
      </c>
      <c r="T681" t="s">
        <v>155</v>
      </c>
      <c r="U681">
        <v>0</v>
      </c>
      <c r="V681">
        <v>1</v>
      </c>
      <c r="W681" t="s">
        <v>155</v>
      </c>
      <c r="X681">
        <v>0</v>
      </c>
      <c r="Y681">
        <v>1</v>
      </c>
      <c r="Z681" t="s">
        <v>155</v>
      </c>
      <c r="AA681">
        <v>0</v>
      </c>
      <c r="AB681">
        <v>1</v>
      </c>
      <c r="AC681" t="s">
        <v>155</v>
      </c>
      <c r="AD681">
        <v>0</v>
      </c>
      <c r="AE681">
        <v>1</v>
      </c>
      <c r="AF681" t="s">
        <v>155</v>
      </c>
      <c r="AG681">
        <v>0</v>
      </c>
      <c r="AH681">
        <v>1</v>
      </c>
      <c r="AI681">
        <v>0</v>
      </c>
      <c r="AJ681" t="s">
        <v>155</v>
      </c>
      <c r="AK681">
        <v>0</v>
      </c>
      <c r="AL681">
        <v>1</v>
      </c>
      <c r="AM681" t="s">
        <v>4774</v>
      </c>
      <c r="AN681">
        <v>-32768</v>
      </c>
      <c r="AO681">
        <v>32767</v>
      </c>
      <c r="AP681" t="s">
        <v>4775</v>
      </c>
      <c r="AQ681" t="s">
        <v>157</v>
      </c>
      <c r="AR681" t="s">
        <v>158</v>
      </c>
      <c r="AS681" t="str">
        <f>VLOOKUP('intouch变量（整型） '!$A681,基本表格!$G:$Q,3,FALSE)</f>
        <v>DB1100,INT914</v>
      </c>
      <c r="AT681" t="str">
        <f>VLOOKUP('intouch变量（整型） '!$A681,基本表格!$G:$Q,10,FALSE)</f>
        <v>No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</row>
    <row r="682" spans="1:55">
      <c r="A682" s="10" t="s">
        <v>5455</v>
      </c>
      <c r="B682" s="11" t="str">
        <f t="shared" si="11"/>
        <v>CHP1</v>
      </c>
      <c r="C682" s="11" t="str">
        <f>VLOOKUP('intouch变量（整型） '!$A682,基本表格!$G:$Q,2,FALSE)</f>
        <v>2147+P5-M11 1#刨片进料仓进料皮带分料器 电机控制 联动启动延时</v>
      </c>
      <c r="D682" t="s">
        <v>154</v>
      </c>
      <c r="E682" t="s">
        <v>154</v>
      </c>
      <c r="F682">
        <v>0</v>
      </c>
      <c r="G682" t="s">
        <v>154</v>
      </c>
      <c r="H682" t="s">
        <v>154</v>
      </c>
      <c r="I682">
        <v>0</v>
      </c>
      <c r="J682">
        <v>0</v>
      </c>
      <c r="L682">
        <v>0</v>
      </c>
      <c r="M682">
        <v>-32768</v>
      </c>
      <c r="N682">
        <v>32767</v>
      </c>
      <c r="O682">
        <v>0</v>
      </c>
      <c r="P682">
        <v>0</v>
      </c>
      <c r="Q682" t="s">
        <v>155</v>
      </c>
      <c r="R682">
        <v>0</v>
      </c>
      <c r="S682">
        <v>1</v>
      </c>
      <c r="T682" t="s">
        <v>155</v>
      </c>
      <c r="U682">
        <v>0</v>
      </c>
      <c r="V682">
        <v>1</v>
      </c>
      <c r="W682" t="s">
        <v>155</v>
      </c>
      <c r="X682">
        <v>0</v>
      </c>
      <c r="Y682">
        <v>1</v>
      </c>
      <c r="Z682" t="s">
        <v>155</v>
      </c>
      <c r="AA682">
        <v>0</v>
      </c>
      <c r="AB682">
        <v>1</v>
      </c>
      <c r="AC682" t="s">
        <v>155</v>
      </c>
      <c r="AD682">
        <v>0</v>
      </c>
      <c r="AE682">
        <v>1</v>
      </c>
      <c r="AF682" t="s">
        <v>155</v>
      </c>
      <c r="AG682">
        <v>0</v>
      </c>
      <c r="AH682">
        <v>1</v>
      </c>
      <c r="AI682">
        <v>0</v>
      </c>
      <c r="AJ682" t="s">
        <v>155</v>
      </c>
      <c r="AK682">
        <v>0</v>
      </c>
      <c r="AL682">
        <v>1</v>
      </c>
      <c r="AM682" t="s">
        <v>4774</v>
      </c>
      <c r="AN682">
        <v>-32768</v>
      </c>
      <c r="AO682">
        <v>32767</v>
      </c>
      <c r="AP682" t="s">
        <v>4775</v>
      </c>
      <c r="AQ682" t="s">
        <v>157</v>
      </c>
      <c r="AR682" t="s">
        <v>158</v>
      </c>
      <c r="AS682" t="str">
        <f>VLOOKUP('intouch变量（整型） '!$A682,基本表格!$G:$Q,3,FALSE)</f>
        <v>DB1100,INT918</v>
      </c>
      <c r="AT682" t="str">
        <f>VLOOKUP('intouch变量（整型） '!$A682,基本表格!$G:$Q,10,FALSE)</f>
        <v>No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</row>
    <row r="683" spans="1:55">
      <c r="A683" s="10" t="s">
        <v>5456</v>
      </c>
      <c r="B683" s="11" t="str">
        <f t="shared" si="11"/>
        <v>CHP1</v>
      </c>
      <c r="C683" s="11" t="str">
        <f>VLOOKUP('intouch变量（整型） '!$A683,基本表格!$G:$Q,2,FALSE)</f>
        <v>2147+P5-M11 1#刨片进料仓进料皮带分料器 电机控制 起动转换时间 秒</v>
      </c>
      <c r="D683" t="s">
        <v>154</v>
      </c>
      <c r="E683" t="s">
        <v>154</v>
      </c>
      <c r="F683">
        <v>0</v>
      </c>
      <c r="G683" t="s">
        <v>154</v>
      </c>
      <c r="H683" t="s">
        <v>154</v>
      </c>
      <c r="I683">
        <v>0</v>
      </c>
      <c r="J683">
        <v>0</v>
      </c>
      <c r="L683">
        <v>0</v>
      </c>
      <c r="M683">
        <v>-32768</v>
      </c>
      <c r="N683">
        <v>32767</v>
      </c>
      <c r="O683">
        <v>0</v>
      </c>
      <c r="P683">
        <v>0</v>
      </c>
      <c r="Q683" t="s">
        <v>155</v>
      </c>
      <c r="R683">
        <v>0</v>
      </c>
      <c r="S683">
        <v>1</v>
      </c>
      <c r="T683" t="s">
        <v>155</v>
      </c>
      <c r="U683">
        <v>0</v>
      </c>
      <c r="V683">
        <v>1</v>
      </c>
      <c r="W683" t="s">
        <v>155</v>
      </c>
      <c r="X683">
        <v>0</v>
      </c>
      <c r="Y683">
        <v>1</v>
      </c>
      <c r="Z683" t="s">
        <v>155</v>
      </c>
      <c r="AA683">
        <v>0</v>
      </c>
      <c r="AB683">
        <v>1</v>
      </c>
      <c r="AC683" t="s">
        <v>155</v>
      </c>
      <c r="AD683">
        <v>0</v>
      </c>
      <c r="AE683">
        <v>1</v>
      </c>
      <c r="AF683" t="s">
        <v>155</v>
      </c>
      <c r="AG683">
        <v>0</v>
      </c>
      <c r="AH683">
        <v>1</v>
      </c>
      <c r="AI683">
        <v>0</v>
      </c>
      <c r="AJ683" t="s">
        <v>155</v>
      </c>
      <c r="AK683">
        <v>0</v>
      </c>
      <c r="AL683">
        <v>1</v>
      </c>
      <c r="AM683" t="s">
        <v>4774</v>
      </c>
      <c r="AN683">
        <v>-32768</v>
      </c>
      <c r="AO683">
        <v>32767</v>
      </c>
      <c r="AP683" t="s">
        <v>4775</v>
      </c>
      <c r="AQ683" t="s">
        <v>157</v>
      </c>
      <c r="AR683" t="s">
        <v>158</v>
      </c>
      <c r="AS683" t="str">
        <f>VLOOKUP('intouch变量（整型） '!$A683,基本表格!$G:$Q,3,FALSE)</f>
        <v>DB1100,INT920</v>
      </c>
      <c r="AT683" t="str">
        <f>VLOOKUP('intouch变量（整型） '!$A683,基本表格!$G:$Q,10,FALSE)</f>
        <v>No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</row>
    <row r="684" spans="1:55">
      <c r="A684" s="10" t="s">
        <v>5457</v>
      </c>
      <c r="B684" s="11" t="str">
        <f t="shared" si="11"/>
        <v>CHP1</v>
      </c>
      <c r="C684" s="11" t="str">
        <f>VLOOKUP('intouch变量（整型） '!$A684,基本表格!$G:$Q,2,FALSE)</f>
        <v>2147+P5-M11 1#刨片进料仓进料皮带分料器 给定频率 实际内码</v>
      </c>
      <c r="D684" t="s">
        <v>154</v>
      </c>
      <c r="E684" t="s">
        <v>154</v>
      </c>
      <c r="F684">
        <v>0</v>
      </c>
      <c r="G684" t="s">
        <v>154</v>
      </c>
      <c r="H684" t="s">
        <v>154</v>
      </c>
      <c r="I684">
        <v>0</v>
      </c>
      <c r="J684">
        <v>0</v>
      </c>
      <c r="L684">
        <v>0</v>
      </c>
      <c r="M684">
        <v>-32768</v>
      </c>
      <c r="N684">
        <v>32767</v>
      </c>
      <c r="O684">
        <v>0</v>
      </c>
      <c r="P684">
        <v>0</v>
      </c>
      <c r="Q684" t="s">
        <v>155</v>
      </c>
      <c r="R684">
        <v>0</v>
      </c>
      <c r="S684">
        <v>1</v>
      </c>
      <c r="T684" t="s">
        <v>155</v>
      </c>
      <c r="U684">
        <v>0</v>
      </c>
      <c r="V684">
        <v>1</v>
      </c>
      <c r="W684" t="s">
        <v>155</v>
      </c>
      <c r="X684">
        <v>0</v>
      </c>
      <c r="Y684">
        <v>1</v>
      </c>
      <c r="Z684" t="s">
        <v>155</v>
      </c>
      <c r="AA684">
        <v>0</v>
      </c>
      <c r="AB684">
        <v>1</v>
      </c>
      <c r="AC684" t="s">
        <v>155</v>
      </c>
      <c r="AD684">
        <v>0</v>
      </c>
      <c r="AE684">
        <v>1</v>
      </c>
      <c r="AF684" t="s">
        <v>155</v>
      </c>
      <c r="AG684">
        <v>0</v>
      </c>
      <c r="AH684">
        <v>1</v>
      </c>
      <c r="AI684">
        <v>0</v>
      </c>
      <c r="AJ684" t="s">
        <v>155</v>
      </c>
      <c r="AK684">
        <v>0</v>
      </c>
      <c r="AL684">
        <v>1</v>
      </c>
      <c r="AM684" t="s">
        <v>4774</v>
      </c>
      <c r="AN684">
        <v>-32768</v>
      </c>
      <c r="AO684">
        <v>32767</v>
      </c>
      <c r="AP684" t="s">
        <v>4775</v>
      </c>
      <c r="AQ684" t="s">
        <v>157</v>
      </c>
      <c r="AR684" t="s">
        <v>158</v>
      </c>
      <c r="AS684" t="str">
        <f>VLOOKUP('intouch变量（整型） '!$A684,基本表格!$G:$Q,3,FALSE)</f>
        <v>DB1100,INT952</v>
      </c>
      <c r="AT684" t="str">
        <f>VLOOKUP('intouch变量（整型） '!$A684,基本表格!$G:$Q,10,FALSE)</f>
        <v>Yes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</row>
    <row r="685" spans="1:55">
      <c r="A685" s="10" t="s">
        <v>5458</v>
      </c>
      <c r="B685" s="11" t="str">
        <f t="shared" si="11"/>
        <v>CHP1</v>
      </c>
      <c r="C685" s="11" t="str">
        <f>VLOOKUP('intouch变量（整型） '!$A685,基本表格!$G:$Q,2,FALSE)</f>
        <v>2147+P5-M11 1#刨片进料仓进料皮带分料器 反馈频率 实际内码</v>
      </c>
      <c r="D685" t="s">
        <v>154</v>
      </c>
      <c r="E685" t="s">
        <v>154</v>
      </c>
      <c r="F685">
        <v>0</v>
      </c>
      <c r="G685" t="s">
        <v>154</v>
      </c>
      <c r="H685" t="s">
        <v>154</v>
      </c>
      <c r="I685">
        <v>0</v>
      </c>
      <c r="J685">
        <v>0</v>
      </c>
      <c r="L685">
        <v>0</v>
      </c>
      <c r="M685">
        <v>-32768</v>
      </c>
      <c r="N685">
        <v>32767</v>
      </c>
      <c r="O685">
        <v>0</v>
      </c>
      <c r="P685">
        <v>0</v>
      </c>
      <c r="Q685" t="s">
        <v>155</v>
      </c>
      <c r="R685">
        <v>0</v>
      </c>
      <c r="S685">
        <v>1</v>
      </c>
      <c r="T685" t="s">
        <v>155</v>
      </c>
      <c r="U685">
        <v>0</v>
      </c>
      <c r="V685">
        <v>1</v>
      </c>
      <c r="W685" t="s">
        <v>155</v>
      </c>
      <c r="X685">
        <v>0</v>
      </c>
      <c r="Y685">
        <v>1</v>
      </c>
      <c r="Z685" t="s">
        <v>155</v>
      </c>
      <c r="AA685">
        <v>0</v>
      </c>
      <c r="AB685">
        <v>1</v>
      </c>
      <c r="AC685" t="s">
        <v>155</v>
      </c>
      <c r="AD685">
        <v>0</v>
      </c>
      <c r="AE685">
        <v>1</v>
      </c>
      <c r="AF685" t="s">
        <v>155</v>
      </c>
      <c r="AG685">
        <v>0</v>
      </c>
      <c r="AH685">
        <v>1</v>
      </c>
      <c r="AI685">
        <v>0</v>
      </c>
      <c r="AJ685" t="s">
        <v>155</v>
      </c>
      <c r="AK685">
        <v>0</v>
      </c>
      <c r="AL685">
        <v>1</v>
      </c>
      <c r="AM685" t="s">
        <v>4774</v>
      </c>
      <c r="AN685">
        <v>-32768</v>
      </c>
      <c r="AO685">
        <v>32767</v>
      </c>
      <c r="AP685" t="s">
        <v>4775</v>
      </c>
      <c r="AQ685" t="s">
        <v>157</v>
      </c>
      <c r="AR685" t="s">
        <v>158</v>
      </c>
      <c r="AS685" t="str">
        <f>VLOOKUP('intouch变量（整型） '!$A685,基本表格!$G:$Q,3,FALSE)</f>
        <v>DB1100,INT1002</v>
      </c>
      <c r="AT685" t="str">
        <f>VLOOKUP('intouch变量（整型） '!$A685,基本表格!$G:$Q,10,FALSE)</f>
        <v>Yes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</row>
    <row r="686" spans="1:55">
      <c r="A686" s="10" t="s">
        <v>5459</v>
      </c>
      <c r="B686" s="11" t="str">
        <f t="shared" si="11"/>
        <v>CHP1</v>
      </c>
      <c r="C686" s="11" t="str">
        <f>VLOOKUP('intouch变量（整型） '!$A686,基本表格!$G:$Q,2,FALSE)</f>
        <v>2147+P5-M11 1#刨片进料仓进料皮带分料器 变频器通讯 警告</v>
      </c>
      <c r="D686" t="s">
        <v>154</v>
      </c>
      <c r="E686" t="s">
        <v>154</v>
      </c>
      <c r="F686">
        <v>0</v>
      </c>
      <c r="G686" t="s">
        <v>154</v>
      </c>
      <c r="H686" t="s">
        <v>154</v>
      </c>
      <c r="I686">
        <v>0</v>
      </c>
      <c r="J686">
        <v>0</v>
      </c>
      <c r="L686">
        <v>0</v>
      </c>
      <c r="M686">
        <v>-32768</v>
      </c>
      <c r="N686">
        <v>32767</v>
      </c>
      <c r="O686">
        <v>0</v>
      </c>
      <c r="P686">
        <v>0</v>
      </c>
      <c r="Q686" t="s">
        <v>155</v>
      </c>
      <c r="R686">
        <v>0</v>
      </c>
      <c r="S686">
        <v>1</v>
      </c>
      <c r="T686" t="s">
        <v>155</v>
      </c>
      <c r="U686">
        <v>0</v>
      </c>
      <c r="V686">
        <v>1</v>
      </c>
      <c r="W686" t="s">
        <v>155</v>
      </c>
      <c r="X686">
        <v>0</v>
      </c>
      <c r="Y686">
        <v>1</v>
      </c>
      <c r="Z686" t="s">
        <v>155</v>
      </c>
      <c r="AA686">
        <v>0</v>
      </c>
      <c r="AB686">
        <v>1</v>
      </c>
      <c r="AC686" t="s">
        <v>155</v>
      </c>
      <c r="AD686">
        <v>0</v>
      </c>
      <c r="AE686">
        <v>1</v>
      </c>
      <c r="AF686" t="s">
        <v>155</v>
      </c>
      <c r="AG686">
        <v>0</v>
      </c>
      <c r="AH686">
        <v>1</v>
      </c>
      <c r="AI686">
        <v>0</v>
      </c>
      <c r="AJ686" t="s">
        <v>155</v>
      </c>
      <c r="AK686">
        <v>0</v>
      </c>
      <c r="AL686">
        <v>1</v>
      </c>
      <c r="AM686" t="s">
        <v>4774</v>
      </c>
      <c r="AN686">
        <v>-32768</v>
      </c>
      <c r="AO686">
        <v>32767</v>
      </c>
      <c r="AP686" t="s">
        <v>4775</v>
      </c>
      <c r="AQ686" t="s">
        <v>157</v>
      </c>
      <c r="AR686" t="s">
        <v>158</v>
      </c>
      <c r="AS686" t="str">
        <f>VLOOKUP('intouch变量（整型） '!$A686,基本表格!$G:$Q,3,FALSE)</f>
        <v>DB1100,INT1052</v>
      </c>
      <c r="AT686" t="str">
        <f>VLOOKUP('intouch变量（整型） '!$A686,基本表格!$G:$Q,10,FALSE)</f>
        <v>Yes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</row>
    <row r="687" spans="1:55">
      <c r="A687" s="10" t="s">
        <v>5460</v>
      </c>
      <c r="B687" s="11" t="str">
        <f t="shared" si="11"/>
        <v>CHP1</v>
      </c>
      <c r="C687" s="11" t="str">
        <f>VLOOKUP('intouch变量（整型） '!$A687,基本表格!$G:$Q,2,FALSE)</f>
        <v>2147+P5-M11 1#刨片进料仓进料皮带分料器 变频器通讯 报警代码</v>
      </c>
      <c r="D687" t="s">
        <v>154</v>
      </c>
      <c r="E687" t="s">
        <v>154</v>
      </c>
      <c r="F687">
        <v>0</v>
      </c>
      <c r="G687" t="s">
        <v>154</v>
      </c>
      <c r="H687" t="s">
        <v>154</v>
      </c>
      <c r="I687">
        <v>0</v>
      </c>
      <c r="J687">
        <v>0</v>
      </c>
      <c r="L687">
        <v>0</v>
      </c>
      <c r="M687">
        <v>-32768</v>
      </c>
      <c r="N687">
        <v>32767</v>
      </c>
      <c r="O687">
        <v>0</v>
      </c>
      <c r="P687">
        <v>0</v>
      </c>
      <c r="Q687" t="s">
        <v>155</v>
      </c>
      <c r="R687">
        <v>0</v>
      </c>
      <c r="S687">
        <v>1</v>
      </c>
      <c r="T687" t="s">
        <v>155</v>
      </c>
      <c r="U687">
        <v>0</v>
      </c>
      <c r="V687">
        <v>1</v>
      </c>
      <c r="W687" t="s">
        <v>155</v>
      </c>
      <c r="X687">
        <v>0</v>
      </c>
      <c r="Y687">
        <v>1</v>
      </c>
      <c r="Z687" t="s">
        <v>155</v>
      </c>
      <c r="AA687">
        <v>0</v>
      </c>
      <c r="AB687">
        <v>1</v>
      </c>
      <c r="AC687" t="s">
        <v>155</v>
      </c>
      <c r="AD687">
        <v>0</v>
      </c>
      <c r="AE687">
        <v>1</v>
      </c>
      <c r="AF687" t="s">
        <v>155</v>
      </c>
      <c r="AG687">
        <v>0</v>
      </c>
      <c r="AH687">
        <v>1</v>
      </c>
      <c r="AI687">
        <v>0</v>
      </c>
      <c r="AJ687" t="s">
        <v>155</v>
      </c>
      <c r="AK687">
        <v>0</v>
      </c>
      <c r="AL687">
        <v>1</v>
      </c>
      <c r="AM687" t="s">
        <v>4774</v>
      </c>
      <c r="AN687">
        <v>-32768</v>
      </c>
      <c r="AO687">
        <v>32767</v>
      </c>
      <c r="AP687" t="s">
        <v>4775</v>
      </c>
      <c r="AQ687" t="s">
        <v>157</v>
      </c>
      <c r="AR687" t="s">
        <v>158</v>
      </c>
      <c r="AS687" t="str">
        <f>VLOOKUP('intouch变量（整型） '!$A687,基本表格!$G:$Q,3,FALSE)</f>
        <v>DB1100,INT1054</v>
      </c>
      <c r="AT687" t="str">
        <f>VLOOKUP('intouch变量（整型） '!$A687,基本表格!$G:$Q,10,FALSE)</f>
        <v>Yes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</row>
    <row r="688" spans="1:55">
      <c r="A688" s="10" t="s">
        <v>5461</v>
      </c>
      <c r="B688" s="11" t="str">
        <f t="shared" si="11"/>
        <v>CHP1</v>
      </c>
      <c r="C688" s="11" t="str">
        <f>VLOOKUP('intouch变量（整型） '!$A688,基本表格!$G:$Q,2,FALSE)</f>
        <v>2147+P5-M11 1#刨片进料仓进料皮带分料器 反馈转速 实际内码</v>
      </c>
      <c r="D688" t="s">
        <v>154</v>
      </c>
      <c r="E688" t="s">
        <v>154</v>
      </c>
      <c r="F688">
        <v>0</v>
      </c>
      <c r="G688" t="s">
        <v>154</v>
      </c>
      <c r="H688" t="s">
        <v>154</v>
      </c>
      <c r="I688">
        <v>0</v>
      </c>
      <c r="J688">
        <v>0</v>
      </c>
      <c r="L688">
        <v>0</v>
      </c>
      <c r="M688">
        <v>-32768</v>
      </c>
      <c r="N688">
        <v>32767</v>
      </c>
      <c r="O688">
        <v>0</v>
      </c>
      <c r="P688">
        <v>0</v>
      </c>
      <c r="Q688" t="s">
        <v>155</v>
      </c>
      <c r="R688">
        <v>0</v>
      </c>
      <c r="S688">
        <v>1</v>
      </c>
      <c r="T688" t="s">
        <v>155</v>
      </c>
      <c r="U688">
        <v>0</v>
      </c>
      <c r="V688">
        <v>1</v>
      </c>
      <c r="W688" t="s">
        <v>155</v>
      </c>
      <c r="X688">
        <v>0</v>
      </c>
      <c r="Y688">
        <v>1</v>
      </c>
      <c r="Z688" t="s">
        <v>155</v>
      </c>
      <c r="AA688">
        <v>0</v>
      </c>
      <c r="AB688">
        <v>1</v>
      </c>
      <c r="AC688" t="s">
        <v>155</v>
      </c>
      <c r="AD688">
        <v>0</v>
      </c>
      <c r="AE688">
        <v>1</v>
      </c>
      <c r="AF688" t="s">
        <v>155</v>
      </c>
      <c r="AG688">
        <v>0</v>
      </c>
      <c r="AH688">
        <v>1</v>
      </c>
      <c r="AI688">
        <v>0</v>
      </c>
      <c r="AJ688" t="s">
        <v>155</v>
      </c>
      <c r="AK688">
        <v>0</v>
      </c>
      <c r="AL688">
        <v>1</v>
      </c>
      <c r="AM688" t="s">
        <v>4774</v>
      </c>
      <c r="AN688">
        <v>-32768</v>
      </c>
      <c r="AO688">
        <v>32767</v>
      </c>
      <c r="AP688" t="s">
        <v>4775</v>
      </c>
      <c r="AQ688" t="s">
        <v>157</v>
      </c>
      <c r="AR688" t="s">
        <v>158</v>
      </c>
      <c r="AS688" t="str">
        <f>VLOOKUP('intouch变量（整型） '!$A688,基本表格!$G:$Q,3,FALSE)</f>
        <v>DB1100,INT1102</v>
      </c>
      <c r="AT688" t="str">
        <f>VLOOKUP('intouch变量（整型） '!$A688,基本表格!$G:$Q,10,FALSE)</f>
        <v>Yes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</row>
    <row r="689" spans="1:55">
      <c r="A689" s="10" t="s">
        <v>5462</v>
      </c>
      <c r="B689" s="11" t="str">
        <f t="shared" si="11"/>
        <v>CHP1</v>
      </c>
      <c r="C689" s="11" t="str">
        <f>VLOOKUP('intouch变量（整型） '!$A689,基本表格!$G:$Q,2,FALSE)</f>
        <v>2147+P5-M11 1#刨片进料仓进料皮带分料器 反馈电流 实际内码</v>
      </c>
      <c r="D689" t="s">
        <v>154</v>
      </c>
      <c r="E689" t="s">
        <v>154</v>
      </c>
      <c r="F689">
        <v>0</v>
      </c>
      <c r="G689" t="s">
        <v>154</v>
      </c>
      <c r="H689" t="s">
        <v>154</v>
      </c>
      <c r="I689">
        <v>0</v>
      </c>
      <c r="J689">
        <v>0</v>
      </c>
      <c r="L689">
        <v>0</v>
      </c>
      <c r="M689">
        <v>-32768</v>
      </c>
      <c r="N689">
        <v>32767</v>
      </c>
      <c r="O689">
        <v>0</v>
      </c>
      <c r="P689">
        <v>0</v>
      </c>
      <c r="Q689" t="s">
        <v>155</v>
      </c>
      <c r="R689">
        <v>0</v>
      </c>
      <c r="S689">
        <v>1</v>
      </c>
      <c r="T689" t="s">
        <v>155</v>
      </c>
      <c r="U689">
        <v>0</v>
      </c>
      <c r="V689">
        <v>1</v>
      </c>
      <c r="W689" t="s">
        <v>155</v>
      </c>
      <c r="X689">
        <v>0</v>
      </c>
      <c r="Y689">
        <v>1</v>
      </c>
      <c r="Z689" t="s">
        <v>155</v>
      </c>
      <c r="AA689">
        <v>0</v>
      </c>
      <c r="AB689">
        <v>1</v>
      </c>
      <c r="AC689" t="s">
        <v>155</v>
      </c>
      <c r="AD689">
        <v>0</v>
      </c>
      <c r="AE689">
        <v>1</v>
      </c>
      <c r="AF689" t="s">
        <v>155</v>
      </c>
      <c r="AG689">
        <v>0</v>
      </c>
      <c r="AH689">
        <v>1</v>
      </c>
      <c r="AI689">
        <v>0</v>
      </c>
      <c r="AJ689" t="s">
        <v>155</v>
      </c>
      <c r="AK689">
        <v>0</v>
      </c>
      <c r="AL689">
        <v>1</v>
      </c>
      <c r="AM689" t="s">
        <v>4774</v>
      </c>
      <c r="AN689">
        <v>-32768</v>
      </c>
      <c r="AO689">
        <v>32767</v>
      </c>
      <c r="AP689" t="s">
        <v>4775</v>
      </c>
      <c r="AQ689" t="s">
        <v>157</v>
      </c>
      <c r="AR689" t="s">
        <v>158</v>
      </c>
      <c r="AS689" t="str">
        <f>VLOOKUP('intouch变量（整型） '!$A689,基本表格!$G:$Q,3,FALSE)</f>
        <v>DB1100,INT1152</v>
      </c>
      <c r="AT689" t="str">
        <f>VLOOKUP('intouch变量（整型） '!$A689,基本表格!$G:$Q,10,FALSE)</f>
        <v>Yes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</row>
    <row r="690" spans="1:55">
      <c r="A690" s="10" t="s">
        <v>5463</v>
      </c>
      <c r="B690" s="11" t="str">
        <f t="shared" si="11"/>
        <v>CHP2</v>
      </c>
      <c r="C690" s="11" t="str">
        <f>VLOOKUP('intouch变量（整型） '!$A690,基本表格!$G:$Q,2,FALSE)</f>
        <v>2147+P5-M12 刨片进料仓2#进料皮带分料器 电机控制 断链超时时间 秒</v>
      </c>
      <c r="D690" t="s">
        <v>154</v>
      </c>
      <c r="E690" t="s">
        <v>154</v>
      </c>
      <c r="F690">
        <v>0</v>
      </c>
      <c r="G690" t="s">
        <v>154</v>
      </c>
      <c r="H690" t="s">
        <v>154</v>
      </c>
      <c r="I690">
        <v>0</v>
      </c>
      <c r="J690">
        <v>0</v>
      </c>
      <c r="L690">
        <v>0</v>
      </c>
      <c r="M690">
        <v>-32768</v>
      </c>
      <c r="N690">
        <v>32767</v>
      </c>
      <c r="O690">
        <v>0</v>
      </c>
      <c r="P690">
        <v>0</v>
      </c>
      <c r="Q690" t="s">
        <v>155</v>
      </c>
      <c r="R690">
        <v>0</v>
      </c>
      <c r="S690">
        <v>1</v>
      </c>
      <c r="T690" t="s">
        <v>155</v>
      </c>
      <c r="U690">
        <v>0</v>
      </c>
      <c r="V690">
        <v>1</v>
      </c>
      <c r="W690" t="s">
        <v>155</v>
      </c>
      <c r="X690">
        <v>0</v>
      </c>
      <c r="Y690">
        <v>1</v>
      </c>
      <c r="Z690" t="s">
        <v>155</v>
      </c>
      <c r="AA690">
        <v>0</v>
      </c>
      <c r="AB690">
        <v>1</v>
      </c>
      <c r="AC690" t="s">
        <v>155</v>
      </c>
      <c r="AD690">
        <v>0</v>
      </c>
      <c r="AE690">
        <v>1</v>
      </c>
      <c r="AF690" t="s">
        <v>155</v>
      </c>
      <c r="AG690">
        <v>0</v>
      </c>
      <c r="AH690">
        <v>1</v>
      </c>
      <c r="AI690">
        <v>0</v>
      </c>
      <c r="AJ690" t="s">
        <v>155</v>
      </c>
      <c r="AK690">
        <v>0</v>
      </c>
      <c r="AL690">
        <v>1</v>
      </c>
      <c r="AM690" t="s">
        <v>4774</v>
      </c>
      <c r="AN690">
        <v>-32768</v>
      </c>
      <c r="AO690">
        <v>32767</v>
      </c>
      <c r="AP690" t="s">
        <v>4775</v>
      </c>
      <c r="AQ690" t="s">
        <v>157</v>
      </c>
      <c r="AR690" t="s">
        <v>158</v>
      </c>
      <c r="AS690" t="str">
        <f>VLOOKUP('intouch变量（整型） '!$A690,基本表格!$G:$Q,3,FALSE)</f>
        <v>DB1200,INT904</v>
      </c>
      <c r="AT690" t="str">
        <f>VLOOKUP('intouch变量（整型） '!$A690,基本表格!$G:$Q,10,FALSE)</f>
        <v>No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</row>
    <row r="691" spans="1:55">
      <c r="A691" s="10" t="s">
        <v>5464</v>
      </c>
      <c r="B691" s="11" t="str">
        <f t="shared" si="11"/>
        <v>CHP2</v>
      </c>
      <c r="C691" s="11" t="str">
        <f>VLOOKUP('intouch变量（整型） '!$A691,基本表格!$G:$Q,2,FALSE)</f>
        <v>2147+P5-M12 刨片进料仓2#进料皮带分料器 电机控制 堵料检测时间 秒</v>
      </c>
      <c r="D691" t="s">
        <v>154</v>
      </c>
      <c r="E691" t="s">
        <v>154</v>
      </c>
      <c r="F691">
        <v>0</v>
      </c>
      <c r="G691" t="s">
        <v>154</v>
      </c>
      <c r="H691" t="s">
        <v>154</v>
      </c>
      <c r="I691">
        <v>0</v>
      </c>
      <c r="J691">
        <v>0</v>
      </c>
      <c r="L691">
        <v>0</v>
      </c>
      <c r="M691">
        <v>-32768</v>
      </c>
      <c r="N691">
        <v>32767</v>
      </c>
      <c r="O691">
        <v>0</v>
      </c>
      <c r="P691">
        <v>0</v>
      </c>
      <c r="Q691" t="s">
        <v>155</v>
      </c>
      <c r="R691">
        <v>0</v>
      </c>
      <c r="S691">
        <v>1</v>
      </c>
      <c r="T691" t="s">
        <v>155</v>
      </c>
      <c r="U691">
        <v>0</v>
      </c>
      <c r="V691">
        <v>1</v>
      </c>
      <c r="W691" t="s">
        <v>155</v>
      </c>
      <c r="X691">
        <v>0</v>
      </c>
      <c r="Y691">
        <v>1</v>
      </c>
      <c r="Z691" t="s">
        <v>155</v>
      </c>
      <c r="AA691">
        <v>0</v>
      </c>
      <c r="AB691">
        <v>1</v>
      </c>
      <c r="AC691" t="s">
        <v>155</v>
      </c>
      <c r="AD691">
        <v>0</v>
      </c>
      <c r="AE691">
        <v>1</v>
      </c>
      <c r="AF691" t="s">
        <v>155</v>
      </c>
      <c r="AG691">
        <v>0</v>
      </c>
      <c r="AH691">
        <v>1</v>
      </c>
      <c r="AI691">
        <v>0</v>
      </c>
      <c r="AJ691" t="s">
        <v>155</v>
      </c>
      <c r="AK691">
        <v>0</v>
      </c>
      <c r="AL691">
        <v>1</v>
      </c>
      <c r="AM691" t="s">
        <v>4774</v>
      </c>
      <c r="AN691">
        <v>-32768</v>
      </c>
      <c r="AO691">
        <v>32767</v>
      </c>
      <c r="AP691" t="s">
        <v>4775</v>
      </c>
      <c r="AQ691" t="s">
        <v>157</v>
      </c>
      <c r="AR691" t="s">
        <v>158</v>
      </c>
      <c r="AS691" t="str">
        <f>VLOOKUP('intouch变量（整型） '!$A691,基本表格!$G:$Q,3,FALSE)</f>
        <v>DB1200,INT906</v>
      </c>
      <c r="AT691" t="str">
        <f>VLOOKUP('intouch变量（整型） '!$A691,基本表格!$G:$Q,10,FALSE)</f>
        <v>No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</row>
    <row r="692" spans="1:55">
      <c r="A692" s="10" t="s">
        <v>5465</v>
      </c>
      <c r="B692" s="11" t="str">
        <f t="shared" si="11"/>
        <v>CHP2</v>
      </c>
      <c r="C692" s="11" t="str">
        <f>VLOOKUP('intouch变量（整型） '!$A692,基本表格!$G:$Q,2,FALSE)</f>
        <v>2147+P5-M12 刨片进料仓2#进料皮带分料器 电机控制 左跑偏检测时间</v>
      </c>
      <c r="D692" t="s">
        <v>154</v>
      </c>
      <c r="E692" t="s">
        <v>154</v>
      </c>
      <c r="F692">
        <v>0</v>
      </c>
      <c r="G692" t="s">
        <v>154</v>
      </c>
      <c r="H692" t="s">
        <v>154</v>
      </c>
      <c r="I692">
        <v>0</v>
      </c>
      <c r="J692">
        <v>0</v>
      </c>
      <c r="L692">
        <v>0</v>
      </c>
      <c r="M692">
        <v>-32768</v>
      </c>
      <c r="N692">
        <v>32767</v>
      </c>
      <c r="O692">
        <v>0</v>
      </c>
      <c r="P692">
        <v>0</v>
      </c>
      <c r="Q692" t="s">
        <v>155</v>
      </c>
      <c r="R692">
        <v>0</v>
      </c>
      <c r="S692">
        <v>1</v>
      </c>
      <c r="T692" t="s">
        <v>155</v>
      </c>
      <c r="U692">
        <v>0</v>
      </c>
      <c r="V692">
        <v>1</v>
      </c>
      <c r="W692" t="s">
        <v>155</v>
      </c>
      <c r="X692">
        <v>0</v>
      </c>
      <c r="Y692">
        <v>1</v>
      </c>
      <c r="Z692" t="s">
        <v>155</v>
      </c>
      <c r="AA692">
        <v>0</v>
      </c>
      <c r="AB692">
        <v>1</v>
      </c>
      <c r="AC692" t="s">
        <v>155</v>
      </c>
      <c r="AD692">
        <v>0</v>
      </c>
      <c r="AE692">
        <v>1</v>
      </c>
      <c r="AF692" t="s">
        <v>155</v>
      </c>
      <c r="AG692">
        <v>0</v>
      </c>
      <c r="AH692">
        <v>1</v>
      </c>
      <c r="AI692">
        <v>0</v>
      </c>
      <c r="AJ692" t="s">
        <v>155</v>
      </c>
      <c r="AK692">
        <v>0</v>
      </c>
      <c r="AL692">
        <v>1</v>
      </c>
      <c r="AM692" t="s">
        <v>4774</v>
      </c>
      <c r="AN692">
        <v>-32768</v>
      </c>
      <c r="AO692">
        <v>32767</v>
      </c>
      <c r="AP692" t="s">
        <v>4775</v>
      </c>
      <c r="AQ692" t="s">
        <v>157</v>
      </c>
      <c r="AR692" t="s">
        <v>158</v>
      </c>
      <c r="AS692" t="str">
        <f>VLOOKUP('intouch变量（整型） '!$A692,基本表格!$G:$Q,3,FALSE)</f>
        <v>DB1200,INT910</v>
      </c>
      <c r="AT692" t="str">
        <f>VLOOKUP('intouch变量（整型） '!$A692,基本表格!$G:$Q,10,FALSE)</f>
        <v>No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</row>
    <row r="693" spans="1:55">
      <c r="A693" s="10" t="s">
        <v>5466</v>
      </c>
      <c r="B693" s="11" t="str">
        <f t="shared" si="11"/>
        <v>CHP2</v>
      </c>
      <c r="C693" s="11" t="str">
        <f>VLOOKUP('intouch变量（整型） '!$A693,基本表格!$G:$Q,2,FALSE)</f>
        <v>2147+P5-M12 刨片进料仓2#进料皮带分料器 电机控制 右跑偏检测时间</v>
      </c>
      <c r="D693" t="s">
        <v>154</v>
      </c>
      <c r="E693" t="s">
        <v>154</v>
      </c>
      <c r="F693">
        <v>0</v>
      </c>
      <c r="G693" t="s">
        <v>154</v>
      </c>
      <c r="H693" t="s">
        <v>154</v>
      </c>
      <c r="I693">
        <v>0</v>
      </c>
      <c r="J693">
        <v>0</v>
      </c>
      <c r="L693">
        <v>0</v>
      </c>
      <c r="M693">
        <v>-32768</v>
      </c>
      <c r="N693">
        <v>32767</v>
      </c>
      <c r="O693">
        <v>0</v>
      </c>
      <c r="P693">
        <v>0</v>
      </c>
      <c r="Q693" t="s">
        <v>155</v>
      </c>
      <c r="R693">
        <v>0</v>
      </c>
      <c r="S693">
        <v>1</v>
      </c>
      <c r="T693" t="s">
        <v>155</v>
      </c>
      <c r="U693">
        <v>0</v>
      </c>
      <c r="V693">
        <v>1</v>
      </c>
      <c r="W693" t="s">
        <v>155</v>
      </c>
      <c r="X693">
        <v>0</v>
      </c>
      <c r="Y693">
        <v>1</v>
      </c>
      <c r="Z693" t="s">
        <v>155</v>
      </c>
      <c r="AA693">
        <v>0</v>
      </c>
      <c r="AB693">
        <v>1</v>
      </c>
      <c r="AC693" t="s">
        <v>155</v>
      </c>
      <c r="AD693">
        <v>0</v>
      </c>
      <c r="AE693">
        <v>1</v>
      </c>
      <c r="AF693" t="s">
        <v>155</v>
      </c>
      <c r="AG693">
        <v>0</v>
      </c>
      <c r="AH693">
        <v>1</v>
      </c>
      <c r="AI693">
        <v>0</v>
      </c>
      <c r="AJ693" t="s">
        <v>155</v>
      </c>
      <c r="AK693">
        <v>0</v>
      </c>
      <c r="AL693">
        <v>1</v>
      </c>
      <c r="AM693" t="s">
        <v>4774</v>
      </c>
      <c r="AN693">
        <v>-32768</v>
      </c>
      <c r="AO693">
        <v>32767</v>
      </c>
      <c r="AP693" t="s">
        <v>4775</v>
      </c>
      <c r="AQ693" t="s">
        <v>157</v>
      </c>
      <c r="AR693" t="s">
        <v>158</v>
      </c>
      <c r="AS693" t="str">
        <f>VLOOKUP('intouch变量（整型） '!$A693,基本表格!$G:$Q,3,FALSE)</f>
        <v>DB1200,INT914</v>
      </c>
      <c r="AT693" t="str">
        <f>VLOOKUP('intouch变量（整型） '!$A693,基本表格!$G:$Q,10,FALSE)</f>
        <v>No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</row>
    <row r="694" spans="1:55">
      <c r="A694" s="10" t="s">
        <v>5467</v>
      </c>
      <c r="B694" s="11" t="str">
        <f t="shared" si="11"/>
        <v>CHP2</v>
      </c>
      <c r="C694" s="11" t="str">
        <f>VLOOKUP('intouch变量（整型） '!$A694,基本表格!$G:$Q,2,FALSE)</f>
        <v>2147+P5-M12 刨片进料仓2#进料皮带分料器 电机控制 联动启动延时</v>
      </c>
      <c r="D694" t="s">
        <v>154</v>
      </c>
      <c r="E694" t="s">
        <v>154</v>
      </c>
      <c r="F694">
        <v>0</v>
      </c>
      <c r="G694" t="s">
        <v>154</v>
      </c>
      <c r="H694" t="s">
        <v>154</v>
      </c>
      <c r="I694">
        <v>0</v>
      </c>
      <c r="J694">
        <v>0</v>
      </c>
      <c r="L694">
        <v>0</v>
      </c>
      <c r="M694">
        <v>-32768</v>
      </c>
      <c r="N694">
        <v>32767</v>
      </c>
      <c r="O694">
        <v>0</v>
      </c>
      <c r="P694">
        <v>0</v>
      </c>
      <c r="Q694" t="s">
        <v>155</v>
      </c>
      <c r="R694">
        <v>0</v>
      </c>
      <c r="S694">
        <v>1</v>
      </c>
      <c r="T694" t="s">
        <v>155</v>
      </c>
      <c r="U694">
        <v>0</v>
      </c>
      <c r="V694">
        <v>1</v>
      </c>
      <c r="W694" t="s">
        <v>155</v>
      </c>
      <c r="X694">
        <v>0</v>
      </c>
      <c r="Y694">
        <v>1</v>
      </c>
      <c r="Z694" t="s">
        <v>155</v>
      </c>
      <c r="AA694">
        <v>0</v>
      </c>
      <c r="AB694">
        <v>1</v>
      </c>
      <c r="AC694" t="s">
        <v>155</v>
      </c>
      <c r="AD694">
        <v>0</v>
      </c>
      <c r="AE694">
        <v>1</v>
      </c>
      <c r="AF694" t="s">
        <v>155</v>
      </c>
      <c r="AG694">
        <v>0</v>
      </c>
      <c r="AH694">
        <v>1</v>
      </c>
      <c r="AI694">
        <v>0</v>
      </c>
      <c r="AJ694" t="s">
        <v>155</v>
      </c>
      <c r="AK694">
        <v>0</v>
      </c>
      <c r="AL694">
        <v>1</v>
      </c>
      <c r="AM694" t="s">
        <v>4774</v>
      </c>
      <c r="AN694">
        <v>-32768</v>
      </c>
      <c r="AO694">
        <v>32767</v>
      </c>
      <c r="AP694" t="s">
        <v>4775</v>
      </c>
      <c r="AQ694" t="s">
        <v>157</v>
      </c>
      <c r="AR694" t="s">
        <v>158</v>
      </c>
      <c r="AS694" t="str">
        <f>VLOOKUP('intouch变量（整型） '!$A694,基本表格!$G:$Q,3,FALSE)</f>
        <v>DB1200,INT918</v>
      </c>
      <c r="AT694" t="str">
        <f>VLOOKUP('intouch变量（整型） '!$A694,基本表格!$G:$Q,10,FALSE)</f>
        <v>No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</row>
    <row r="695" spans="1:55">
      <c r="A695" s="10" t="s">
        <v>5468</v>
      </c>
      <c r="B695" s="11" t="str">
        <f t="shared" si="11"/>
        <v>CHP2</v>
      </c>
      <c r="C695" s="11" t="str">
        <f>VLOOKUP('intouch变量（整型） '!$A695,基本表格!$G:$Q,2,FALSE)</f>
        <v>2147+P5-M12 刨片进料仓2#进料皮带分料器 电机控制 起动转换时间 秒</v>
      </c>
      <c r="D695" t="s">
        <v>154</v>
      </c>
      <c r="E695" t="s">
        <v>154</v>
      </c>
      <c r="F695">
        <v>0</v>
      </c>
      <c r="G695" t="s">
        <v>154</v>
      </c>
      <c r="H695" t="s">
        <v>154</v>
      </c>
      <c r="I695">
        <v>0</v>
      </c>
      <c r="J695">
        <v>0</v>
      </c>
      <c r="L695">
        <v>0</v>
      </c>
      <c r="M695">
        <v>-32768</v>
      </c>
      <c r="N695">
        <v>32767</v>
      </c>
      <c r="O695">
        <v>0</v>
      </c>
      <c r="P695">
        <v>0</v>
      </c>
      <c r="Q695" t="s">
        <v>155</v>
      </c>
      <c r="R695">
        <v>0</v>
      </c>
      <c r="S695">
        <v>1</v>
      </c>
      <c r="T695" t="s">
        <v>155</v>
      </c>
      <c r="U695">
        <v>0</v>
      </c>
      <c r="V695">
        <v>1</v>
      </c>
      <c r="W695" t="s">
        <v>155</v>
      </c>
      <c r="X695">
        <v>0</v>
      </c>
      <c r="Y695">
        <v>1</v>
      </c>
      <c r="Z695" t="s">
        <v>155</v>
      </c>
      <c r="AA695">
        <v>0</v>
      </c>
      <c r="AB695">
        <v>1</v>
      </c>
      <c r="AC695" t="s">
        <v>155</v>
      </c>
      <c r="AD695">
        <v>0</v>
      </c>
      <c r="AE695">
        <v>1</v>
      </c>
      <c r="AF695" t="s">
        <v>155</v>
      </c>
      <c r="AG695">
        <v>0</v>
      </c>
      <c r="AH695">
        <v>1</v>
      </c>
      <c r="AI695">
        <v>0</v>
      </c>
      <c r="AJ695" t="s">
        <v>155</v>
      </c>
      <c r="AK695">
        <v>0</v>
      </c>
      <c r="AL695">
        <v>1</v>
      </c>
      <c r="AM695" t="s">
        <v>4774</v>
      </c>
      <c r="AN695">
        <v>-32768</v>
      </c>
      <c r="AO695">
        <v>32767</v>
      </c>
      <c r="AP695" t="s">
        <v>4775</v>
      </c>
      <c r="AQ695" t="s">
        <v>157</v>
      </c>
      <c r="AR695" t="s">
        <v>158</v>
      </c>
      <c r="AS695" t="str">
        <f>VLOOKUP('intouch变量（整型） '!$A695,基本表格!$G:$Q,3,FALSE)</f>
        <v>DB1200,INT920</v>
      </c>
      <c r="AT695" t="str">
        <f>VLOOKUP('intouch变量（整型） '!$A695,基本表格!$G:$Q,10,FALSE)</f>
        <v>No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</row>
    <row r="696" spans="1:55">
      <c r="A696" s="10" t="s">
        <v>5469</v>
      </c>
      <c r="B696" s="11" t="str">
        <f t="shared" si="11"/>
        <v>CHP2</v>
      </c>
      <c r="C696" s="11" t="str">
        <f>VLOOKUP('intouch变量（整型） '!$A696,基本表格!$G:$Q,2,FALSE)</f>
        <v>2147+P5-M12 刨片进料仓2#进料皮带分料器 给定频率 实际内码</v>
      </c>
      <c r="D696" t="s">
        <v>154</v>
      </c>
      <c r="E696" t="s">
        <v>154</v>
      </c>
      <c r="F696">
        <v>0</v>
      </c>
      <c r="G696" t="s">
        <v>154</v>
      </c>
      <c r="H696" t="s">
        <v>154</v>
      </c>
      <c r="I696">
        <v>0</v>
      </c>
      <c r="J696">
        <v>0</v>
      </c>
      <c r="L696">
        <v>0</v>
      </c>
      <c r="M696">
        <v>-32768</v>
      </c>
      <c r="N696">
        <v>32767</v>
      </c>
      <c r="O696">
        <v>0</v>
      </c>
      <c r="P696">
        <v>0</v>
      </c>
      <c r="Q696" t="s">
        <v>155</v>
      </c>
      <c r="R696">
        <v>0</v>
      </c>
      <c r="S696">
        <v>1</v>
      </c>
      <c r="T696" t="s">
        <v>155</v>
      </c>
      <c r="U696">
        <v>0</v>
      </c>
      <c r="V696">
        <v>1</v>
      </c>
      <c r="W696" t="s">
        <v>155</v>
      </c>
      <c r="X696">
        <v>0</v>
      </c>
      <c r="Y696">
        <v>1</v>
      </c>
      <c r="Z696" t="s">
        <v>155</v>
      </c>
      <c r="AA696">
        <v>0</v>
      </c>
      <c r="AB696">
        <v>1</v>
      </c>
      <c r="AC696" t="s">
        <v>155</v>
      </c>
      <c r="AD696">
        <v>0</v>
      </c>
      <c r="AE696">
        <v>1</v>
      </c>
      <c r="AF696" t="s">
        <v>155</v>
      </c>
      <c r="AG696">
        <v>0</v>
      </c>
      <c r="AH696">
        <v>1</v>
      </c>
      <c r="AI696">
        <v>0</v>
      </c>
      <c r="AJ696" t="s">
        <v>155</v>
      </c>
      <c r="AK696">
        <v>0</v>
      </c>
      <c r="AL696">
        <v>1</v>
      </c>
      <c r="AM696" t="s">
        <v>4774</v>
      </c>
      <c r="AN696">
        <v>-32768</v>
      </c>
      <c r="AO696">
        <v>32767</v>
      </c>
      <c r="AP696" t="s">
        <v>4775</v>
      </c>
      <c r="AQ696" t="s">
        <v>157</v>
      </c>
      <c r="AR696" t="s">
        <v>158</v>
      </c>
      <c r="AS696" t="str">
        <f>VLOOKUP('intouch变量（整型） '!$A696,基本表格!$G:$Q,3,FALSE)</f>
        <v>DB1200,INT952</v>
      </c>
      <c r="AT696" t="str">
        <f>VLOOKUP('intouch变量（整型） '!$A696,基本表格!$G:$Q,10,FALSE)</f>
        <v>Yes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</row>
    <row r="697" spans="1:55">
      <c r="A697" s="10" t="s">
        <v>5470</v>
      </c>
      <c r="B697" s="11" t="str">
        <f t="shared" si="11"/>
        <v>CHP2</v>
      </c>
      <c r="C697" s="11" t="str">
        <f>VLOOKUP('intouch变量（整型） '!$A697,基本表格!$G:$Q,2,FALSE)</f>
        <v>2147+P5-M12 刨片进料仓2#进料皮带分料器 反馈频率 实际内码</v>
      </c>
      <c r="D697" t="s">
        <v>154</v>
      </c>
      <c r="E697" t="s">
        <v>154</v>
      </c>
      <c r="F697">
        <v>0</v>
      </c>
      <c r="G697" t="s">
        <v>154</v>
      </c>
      <c r="H697" t="s">
        <v>154</v>
      </c>
      <c r="I697">
        <v>0</v>
      </c>
      <c r="J697">
        <v>0</v>
      </c>
      <c r="L697">
        <v>0</v>
      </c>
      <c r="M697">
        <v>-32768</v>
      </c>
      <c r="N697">
        <v>32767</v>
      </c>
      <c r="O697">
        <v>0</v>
      </c>
      <c r="P697">
        <v>0</v>
      </c>
      <c r="Q697" t="s">
        <v>155</v>
      </c>
      <c r="R697">
        <v>0</v>
      </c>
      <c r="S697">
        <v>1</v>
      </c>
      <c r="T697" t="s">
        <v>155</v>
      </c>
      <c r="U697">
        <v>0</v>
      </c>
      <c r="V697">
        <v>1</v>
      </c>
      <c r="W697" t="s">
        <v>155</v>
      </c>
      <c r="X697">
        <v>0</v>
      </c>
      <c r="Y697">
        <v>1</v>
      </c>
      <c r="Z697" t="s">
        <v>155</v>
      </c>
      <c r="AA697">
        <v>0</v>
      </c>
      <c r="AB697">
        <v>1</v>
      </c>
      <c r="AC697" t="s">
        <v>155</v>
      </c>
      <c r="AD697">
        <v>0</v>
      </c>
      <c r="AE697">
        <v>1</v>
      </c>
      <c r="AF697" t="s">
        <v>155</v>
      </c>
      <c r="AG697">
        <v>0</v>
      </c>
      <c r="AH697">
        <v>1</v>
      </c>
      <c r="AI697">
        <v>0</v>
      </c>
      <c r="AJ697" t="s">
        <v>155</v>
      </c>
      <c r="AK697">
        <v>0</v>
      </c>
      <c r="AL697">
        <v>1</v>
      </c>
      <c r="AM697" t="s">
        <v>4774</v>
      </c>
      <c r="AN697">
        <v>-32768</v>
      </c>
      <c r="AO697">
        <v>32767</v>
      </c>
      <c r="AP697" t="s">
        <v>4775</v>
      </c>
      <c r="AQ697" t="s">
        <v>157</v>
      </c>
      <c r="AR697" t="s">
        <v>158</v>
      </c>
      <c r="AS697" t="str">
        <f>VLOOKUP('intouch变量（整型） '!$A697,基本表格!$G:$Q,3,FALSE)</f>
        <v>DB1200,INT1002</v>
      </c>
      <c r="AT697" t="str">
        <f>VLOOKUP('intouch变量（整型） '!$A697,基本表格!$G:$Q,10,FALSE)</f>
        <v>Yes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</row>
    <row r="698" spans="1:55">
      <c r="A698" s="10" t="s">
        <v>5471</v>
      </c>
      <c r="B698" s="11" t="str">
        <f t="shared" si="11"/>
        <v>CHP2</v>
      </c>
      <c r="C698" s="11" t="str">
        <f>VLOOKUP('intouch变量（整型） '!$A698,基本表格!$G:$Q,2,FALSE)</f>
        <v>2147+P5-M12 刨片进料仓2#进料皮带分料器 变频器通讯 警告</v>
      </c>
      <c r="D698" t="s">
        <v>154</v>
      </c>
      <c r="E698" t="s">
        <v>154</v>
      </c>
      <c r="F698">
        <v>0</v>
      </c>
      <c r="G698" t="s">
        <v>154</v>
      </c>
      <c r="H698" t="s">
        <v>154</v>
      </c>
      <c r="I698">
        <v>0</v>
      </c>
      <c r="J698">
        <v>0</v>
      </c>
      <c r="L698">
        <v>0</v>
      </c>
      <c r="M698">
        <v>-32768</v>
      </c>
      <c r="N698">
        <v>32767</v>
      </c>
      <c r="O698">
        <v>0</v>
      </c>
      <c r="P698">
        <v>0</v>
      </c>
      <c r="Q698" t="s">
        <v>155</v>
      </c>
      <c r="R698">
        <v>0</v>
      </c>
      <c r="S698">
        <v>1</v>
      </c>
      <c r="T698" t="s">
        <v>155</v>
      </c>
      <c r="U698">
        <v>0</v>
      </c>
      <c r="V698">
        <v>1</v>
      </c>
      <c r="W698" t="s">
        <v>155</v>
      </c>
      <c r="X698">
        <v>0</v>
      </c>
      <c r="Y698">
        <v>1</v>
      </c>
      <c r="Z698" t="s">
        <v>155</v>
      </c>
      <c r="AA698">
        <v>0</v>
      </c>
      <c r="AB698">
        <v>1</v>
      </c>
      <c r="AC698" t="s">
        <v>155</v>
      </c>
      <c r="AD698">
        <v>0</v>
      </c>
      <c r="AE698">
        <v>1</v>
      </c>
      <c r="AF698" t="s">
        <v>155</v>
      </c>
      <c r="AG698">
        <v>0</v>
      </c>
      <c r="AH698">
        <v>1</v>
      </c>
      <c r="AI698">
        <v>0</v>
      </c>
      <c r="AJ698" t="s">
        <v>155</v>
      </c>
      <c r="AK698">
        <v>0</v>
      </c>
      <c r="AL698">
        <v>1</v>
      </c>
      <c r="AM698" t="s">
        <v>4774</v>
      </c>
      <c r="AN698">
        <v>-32768</v>
      </c>
      <c r="AO698">
        <v>32767</v>
      </c>
      <c r="AP698" t="s">
        <v>4775</v>
      </c>
      <c r="AQ698" t="s">
        <v>157</v>
      </c>
      <c r="AR698" t="s">
        <v>158</v>
      </c>
      <c r="AS698" t="str">
        <f>VLOOKUP('intouch变量（整型） '!$A698,基本表格!$G:$Q,3,FALSE)</f>
        <v>DB1200,INT1052</v>
      </c>
      <c r="AT698" t="str">
        <f>VLOOKUP('intouch变量（整型） '!$A698,基本表格!$G:$Q,10,FALSE)</f>
        <v>Yes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</row>
    <row r="699" spans="1:55">
      <c r="A699" s="10" t="s">
        <v>5472</v>
      </c>
      <c r="B699" s="11" t="str">
        <f t="shared" si="11"/>
        <v>CHP2</v>
      </c>
      <c r="C699" s="11" t="str">
        <f>VLOOKUP('intouch变量（整型） '!$A699,基本表格!$G:$Q,2,FALSE)</f>
        <v>2147+P5-M12 刨片进料仓2#进料皮带分料器 变频器通讯 报警代码</v>
      </c>
      <c r="D699" t="s">
        <v>154</v>
      </c>
      <c r="E699" t="s">
        <v>154</v>
      </c>
      <c r="F699">
        <v>0</v>
      </c>
      <c r="G699" t="s">
        <v>154</v>
      </c>
      <c r="H699" t="s">
        <v>154</v>
      </c>
      <c r="I699">
        <v>0</v>
      </c>
      <c r="J699">
        <v>0</v>
      </c>
      <c r="L699">
        <v>0</v>
      </c>
      <c r="M699">
        <v>-32768</v>
      </c>
      <c r="N699">
        <v>32767</v>
      </c>
      <c r="O699">
        <v>0</v>
      </c>
      <c r="P699">
        <v>0</v>
      </c>
      <c r="Q699" t="s">
        <v>155</v>
      </c>
      <c r="R699">
        <v>0</v>
      </c>
      <c r="S699">
        <v>1</v>
      </c>
      <c r="T699" t="s">
        <v>155</v>
      </c>
      <c r="U699">
        <v>0</v>
      </c>
      <c r="V699">
        <v>1</v>
      </c>
      <c r="W699" t="s">
        <v>155</v>
      </c>
      <c r="X699">
        <v>0</v>
      </c>
      <c r="Y699">
        <v>1</v>
      </c>
      <c r="Z699" t="s">
        <v>155</v>
      </c>
      <c r="AA699">
        <v>0</v>
      </c>
      <c r="AB699">
        <v>1</v>
      </c>
      <c r="AC699" t="s">
        <v>155</v>
      </c>
      <c r="AD699">
        <v>0</v>
      </c>
      <c r="AE699">
        <v>1</v>
      </c>
      <c r="AF699" t="s">
        <v>155</v>
      </c>
      <c r="AG699">
        <v>0</v>
      </c>
      <c r="AH699">
        <v>1</v>
      </c>
      <c r="AI699">
        <v>0</v>
      </c>
      <c r="AJ699" t="s">
        <v>155</v>
      </c>
      <c r="AK699">
        <v>0</v>
      </c>
      <c r="AL699">
        <v>1</v>
      </c>
      <c r="AM699" t="s">
        <v>4774</v>
      </c>
      <c r="AN699">
        <v>-32768</v>
      </c>
      <c r="AO699">
        <v>32767</v>
      </c>
      <c r="AP699" t="s">
        <v>4775</v>
      </c>
      <c r="AQ699" t="s">
        <v>157</v>
      </c>
      <c r="AR699" t="s">
        <v>158</v>
      </c>
      <c r="AS699" t="str">
        <f>VLOOKUP('intouch变量（整型） '!$A699,基本表格!$G:$Q,3,FALSE)</f>
        <v>DB1200,INT1054</v>
      </c>
      <c r="AT699" t="str">
        <f>VLOOKUP('intouch变量（整型） '!$A699,基本表格!$G:$Q,10,FALSE)</f>
        <v>Yes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</row>
    <row r="700" spans="1:55">
      <c r="A700" s="10" t="s">
        <v>5473</v>
      </c>
      <c r="B700" s="11" t="str">
        <f t="shared" si="11"/>
        <v>CHP2</v>
      </c>
      <c r="C700" s="11" t="str">
        <f>VLOOKUP('intouch变量（整型） '!$A700,基本表格!$G:$Q,2,FALSE)</f>
        <v>2147+P5-M12 刨片进料仓2#进料皮带分料器 反馈转速 实际内码</v>
      </c>
      <c r="D700" t="s">
        <v>154</v>
      </c>
      <c r="E700" t="s">
        <v>154</v>
      </c>
      <c r="F700">
        <v>0</v>
      </c>
      <c r="G700" t="s">
        <v>154</v>
      </c>
      <c r="H700" t="s">
        <v>154</v>
      </c>
      <c r="I700">
        <v>0</v>
      </c>
      <c r="J700">
        <v>0</v>
      </c>
      <c r="L700">
        <v>0</v>
      </c>
      <c r="M700">
        <v>-32768</v>
      </c>
      <c r="N700">
        <v>32767</v>
      </c>
      <c r="O700">
        <v>0</v>
      </c>
      <c r="P700">
        <v>0</v>
      </c>
      <c r="Q700" t="s">
        <v>155</v>
      </c>
      <c r="R700">
        <v>0</v>
      </c>
      <c r="S700">
        <v>1</v>
      </c>
      <c r="T700" t="s">
        <v>155</v>
      </c>
      <c r="U700">
        <v>0</v>
      </c>
      <c r="V700">
        <v>1</v>
      </c>
      <c r="W700" t="s">
        <v>155</v>
      </c>
      <c r="X700">
        <v>0</v>
      </c>
      <c r="Y700">
        <v>1</v>
      </c>
      <c r="Z700" t="s">
        <v>155</v>
      </c>
      <c r="AA700">
        <v>0</v>
      </c>
      <c r="AB700">
        <v>1</v>
      </c>
      <c r="AC700" t="s">
        <v>155</v>
      </c>
      <c r="AD700">
        <v>0</v>
      </c>
      <c r="AE700">
        <v>1</v>
      </c>
      <c r="AF700" t="s">
        <v>155</v>
      </c>
      <c r="AG700">
        <v>0</v>
      </c>
      <c r="AH700">
        <v>1</v>
      </c>
      <c r="AI700">
        <v>0</v>
      </c>
      <c r="AJ700" t="s">
        <v>155</v>
      </c>
      <c r="AK700">
        <v>0</v>
      </c>
      <c r="AL700">
        <v>1</v>
      </c>
      <c r="AM700" t="s">
        <v>4774</v>
      </c>
      <c r="AN700">
        <v>-32768</v>
      </c>
      <c r="AO700">
        <v>32767</v>
      </c>
      <c r="AP700" t="s">
        <v>4775</v>
      </c>
      <c r="AQ700" t="s">
        <v>157</v>
      </c>
      <c r="AR700" t="s">
        <v>158</v>
      </c>
      <c r="AS700" t="str">
        <f>VLOOKUP('intouch变量（整型） '!$A700,基本表格!$G:$Q,3,FALSE)</f>
        <v>DB1200,INT1102</v>
      </c>
      <c r="AT700" t="str">
        <f>VLOOKUP('intouch变量（整型） '!$A700,基本表格!$G:$Q,10,FALSE)</f>
        <v>Yes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</row>
    <row r="701" spans="1:55">
      <c r="A701" s="10" t="s">
        <v>5474</v>
      </c>
      <c r="B701" s="11" t="str">
        <f t="shared" si="11"/>
        <v>CHP2</v>
      </c>
      <c r="C701" s="11" t="str">
        <f>VLOOKUP('intouch变量（整型） '!$A701,基本表格!$G:$Q,2,FALSE)</f>
        <v>2147+P5-M12 刨片进料仓2#进料皮带分料器 反馈电流 实际内码</v>
      </c>
      <c r="D701" t="s">
        <v>154</v>
      </c>
      <c r="E701" t="s">
        <v>154</v>
      </c>
      <c r="F701">
        <v>0</v>
      </c>
      <c r="G701" t="s">
        <v>154</v>
      </c>
      <c r="H701" t="s">
        <v>154</v>
      </c>
      <c r="I701">
        <v>0</v>
      </c>
      <c r="J701">
        <v>0</v>
      </c>
      <c r="L701">
        <v>0</v>
      </c>
      <c r="M701">
        <v>-32768</v>
      </c>
      <c r="N701">
        <v>32767</v>
      </c>
      <c r="O701">
        <v>0</v>
      </c>
      <c r="P701">
        <v>0</v>
      </c>
      <c r="Q701" t="s">
        <v>155</v>
      </c>
      <c r="R701">
        <v>0</v>
      </c>
      <c r="S701">
        <v>1</v>
      </c>
      <c r="T701" t="s">
        <v>155</v>
      </c>
      <c r="U701">
        <v>0</v>
      </c>
      <c r="V701">
        <v>1</v>
      </c>
      <c r="W701" t="s">
        <v>155</v>
      </c>
      <c r="X701">
        <v>0</v>
      </c>
      <c r="Y701">
        <v>1</v>
      </c>
      <c r="Z701" t="s">
        <v>155</v>
      </c>
      <c r="AA701">
        <v>0</v>
      </c>
      <c r="AB701">
        <v>1</v>
      </c>
      <c r="AC701" t="s">
        <v>155</v>
      </c>
      <c r="AD701">
        <v>0</v>
      </c>
      <c r="AE701">
        <v>1</v>
      </c>
      <c r="AF701" t="s">
        <v>155</v>
      </c>
      <c r="AG701">
        <v>0</v>
      </c>
      <c r="AH701">
        <v>1</v>
      </c>
      <c r="AI701">
        <v>0</v>
      </c>
      <c r="AJ701" t="s">
        <v>155</v>
      </c>
      <c r="AK701">
        <v>0</v>
      </c>
      <c r="AL701">
        <v>1</v>
      </c>
      <c r="AM701" t="s">
        <v>4774</v>
      </c>
      <c r="AN701">
        <v>-32768</v>
      </c>
      <c r="AO701">
        <v>32767</v>
      </c>
      <c r="AP701" t="s">
        <v>4775</v>
      </c>
      <c r="AQ701" t="s">
        <v>157</v>
      </c>
      <c r="AR701" t="s">
        <v>158</v>
      </c>
      <c r="AS701" t="str">
        <f>VLOOKUP('intouch变量（整型） '!$A701,基本表格!$G:$Q,3,FALSE)</f>
        <v>DB1200,INT1152</v>
      </c>
      <c r="AT701" t="str">
        <f>VLOOKUP('intouch变量（整型） '!$A701,基本表格!$G:$Q,10,FALSE)</f>
        <v>Yes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</row>
    <row r="702" spans="1:55">
      <c r="A702" s="10" t="s">
        <v>5475</v>
      </c>
      <c r="B702" s="11" t="str">
        <f t="shared" si="11"/>
        <v>CHP3</v>
      </c>
      <c r="C702" s="11" t="str">
        <f>VLOOKUP('intouch变量（整型） '!$A702,基本表格!$G:$Q,2,FALSE)</f>
        <v>2147+P5-M13 刨片进料仓3#进料皮带分料器 电机控制 断链超时时间 秒</v>
      </c>
      <c r="D702" t="s">
        <v>154</v>
      </c>
      <c r="E702" t="s">
        <v>154</v>
      </c>
      <c r="F702">
        <v>0</v>
      </c>
      <c r="G702" t="s">
        <v>154</v>
      </c>
      <c r="H702" t="s">
        <v>154</v>
      </c>
      <c r="I702">
        <v>0</v>
      </c>
      <c r="J702">
        <v>0</v>
      </c>
      <c r="L702">
        <v>0</v>
      </c>
      <c r="M702">
        <v>-32768</v>
      </c>
      <c r="N702">
        <v>32767</v>
      </c>
      <c r="O702">
        <v>0</v>
      </c>
      <c r="P702">
        <v>0</v>
      </c>
      <c r="Q702" t="s">
        <v>155</v>
      </c>
      <c r="R702">
        <v>0</v>
      </c>
      <c r="S702">
        <v>1</v>
      </c>
      <c r="T702" t="s">
        <v>155</v>
      </c>
      <c r="U702">
        <v>0</v>
      </c>
      <c r="V702">
        <v>1</v>
      </c>
      <c r="W702" t="s">
        <v>155</v>
      </c>
      <c r="X702">
        <v>0</v>
      </c>
      <c r="Y702">
        <v>1</v>
      </c>
      <c r="Z702" t="s">
        <v>155</v>
      </c>
      <c r="AA702">
        <v>0</v>
      </c>
      <c r="AB702">
        <v>1</v>
      </c>
      <c r="AC702" t="s">
        <v>155</v>
      </c>
      <c r="AD702">
        <v>0</v>
      </c>
      <c r="AE702">
        <v>1</v>
      </c>
      <c r="AF702" t="s">
        <v>155</v>
      </c>
      <c r="AG702">
        <v>0</v>
      </c>
      <c r="AH702">
        <v>1</v>
      </c>
      <c r="AI702">
        <v>0</v>
      </c>
      <c r="AJ702" t="s">
        <v>155</v>
      </c>
      <c r="AK702">
        <v>0</v>
      </c>
      <c r="AL702">
        <v>1</v>
      </c>
      <c r="AM702" t="s">
        <v>4774</v>
      </c>
      <c r="AN702">
        <v>-32768</v>
      </c>
      <c r="AO702">
        <v>32767</v>
      </c>
      <c r="AP702" t="s">
        <v>4775</v>
      </c>
      <c r="AQ702" t="s">
        <v>157</v>
      </c>
      <c r="AR702" t="s">
        <v>158</v>
      </c>
      <c r="AS702" t="str">
        <f>VLOOKUP('intouch变量（整型） '!$A702,基本表格!$G:$Q,3,FALSE)</f>
        <v>DB1300,INT904</v>
      </c>
      <c r="AT702" t="str">
        <f>VLOOKUP('intouch变量（整型） '!$A702,基本表格!$G:$Q,10,FALSE)</f>
        <v>No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</row>
    <row r="703" spans="1:55">
      <c r="A703" s="10" t="s">
        <v>5476</v>
      </c>
      <c r="B703" s="11" t="str">
        <f t="shared" si="11"/>
        <v>CHP3</v>
      </c>
      <c r="C703" s="11" t="str">
        <f>VLOOKUP('intouch变量（整型） '!$A703,基本表格!$G:$Q,2,FALSE)</f>
        <v>2147+P5-M13 刨片进料仓3#进料皮带分料器 电机控制 堵料检测时间 秒</v>
      </c>
      <c r="D703" t="s">
        <v>154</v>
      </c>
      <c r="E703" t="s">
        <v>154</v>
      </c>
      <c r="F703">
        <v>0</v>
      </c>
      <c r="G703" t="s">
        <v>154</v>
      </c>
      <c r="H703" t="s">
        <v>154</v>
      </c>
      <c r="I703">
        <v>0</v>
      </c>
      <c r="J703">
        <v>0</v>
      </c>
      <c r="L703">
        <v>0</v>
      </c>
      <c r="M703">
        <v>-32768</v>
      </c>
      <c r="N703">
        <v>32767</v>
      </c>
      <c r="O703">
        <v>0</v>
      </c>
      <c r="P703">
        <v>0</v>
      </c>
      <c r="Q703" t="s">
        <v>155</v>
      </c>
      <c r="R703">
        <v>0</v>
      </c>
      <c r="S703">
        <v>1</v>
      </c>
      <c r="T703" t="s">
        <v>155</v>
      </c>
      <c r="U703">
        <v>0</v>
      </c>
      <c r="V703">
        <v>1</v>
      </c>
      <c r="W703" t="s">
        <v>155</v>
      </c>
      <c r="X703">
        <v>0</v>
      </c>
      <c r="Y703">
        <v>1</v>
      </c>
      <c r="Z703" t="s">
        <v>155</v>
      </c>
      <c r="AA703">
        <v>0</v>
      </c>
      <c r="AB703">
        <v>1</v>
      </c>
      <c r="AC703" t="s">
        <v>155</v>
      </c>
      <c r="AD703">
        <v>0</v>
      </c>
      <c r="AE703">
        <v>1</v>
      </c>
      <c r="AF703" t="s">
        <v>155</v>
      </c>
      <c r="AG703">
        <v>0</v>
      </c>
      <c r="AH703">
        <v>1</v>
      </c>
      <c r="AI703">
        <v>0</v>
      </c>
      <c r="AJ703" t="s">
        <v>155</v>
      </c>
      <c r="AK703">
        <v>0</v>
      </c>
      <c r="AL703">
        <v>1</v>
      </c>
      <c r="AM703" t="s">
        <v>4774</v>
      </c>
      <c r="AN703">
        <v>-32768</v>
      </c>
      <c r="AO703">
        <v>32767</v>
      </c>
      <c r="AP703" t="s">
        <v>4775</v>
      </c>
      <c r="AQ703" t="s">
        <v>157</v>
      </c>
      <c r="AR703" t="s">
        <v>158</v>
      </c>
      <c r="AS703" t="str">
        <f>VLOOKUP('intouch变量（整型） '!$A703,基本表格!$G:$Q,3,FALSE)</f>
        <v>DB1300,INT906</v>
      </c>
      <c r="AT703" t="str">
        <f>VLOOKUP('intouch变量（整型） '!$A703,基本表格!$G:$Q,10,FALSE)</f>
        <v>No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</row>
    <row r="704" spans="1:55">
      <c r="A704" s="10" t="s">
        <v>5477</v>
      </c>
      <c r="B704" s="11" t="str">
        <f t="shared" si="11"/>
        <v>CHP3</v>
      </c>
      <c r="C704" s="11" t="str">
        <f>VLOOKUP('intouch变量（整型） '!$A704,基本表格!$G:$Q,2,FALSE)</f>
        <v>2147+P5-M13 刨片进料仓3#进料皮带分料器 电机控制 左跑偏检测时间</v>
      </c>
      <c r="D704" t="s">
        <v>154</v>
      </c>
      <c r="E704" t="s">
        <v>154</v>
      </c>
      <c r="F704">
        <v>0</v>
      </c>
      <c r="G704" t="s">
        <v>154</v>
      </c>
      <c r="H704" t="s">
        <v>154</v>
      </c>
      <c r="I704">
        <v>0</v>
      </c>
      <c r="J704">
        <v>0</v>
      </c>
      <c r="L704">
        <v>0</v>
      </c>
      <c r="M704">
        <v>-32768</v>
      </c>
      <c r="N704">
        <v>32767</v>
      </c>
      <c r="O704">
        <v>0</v>
      </c>
      <c r="P704">
        <v>0</v>
      </c>
      <c r="Q704" t="s">
        <v>155</v>
      </c>
      <c r="R704">
        <v>0</v>
      </c>
      <c r="S704">
        <v>1</v>
      </c>
      <c r="T704" t="s">
        <v>155</v>
      </c>
      <c r="U704">
        <v>0</v>
      </c>
      <c r="V704">
        <v>1</v>
      </c>
      <c r="W704" t="s">
        <v>155</v>
      </c>
      <c r="X704">
        <v>0</v>
      </c>
      <c r="Y704">
        <v>1</v>
      </c>
      <c r="Z704" t="s">
        <v>155</v>
      </c>
      <c r="AA704">
        <v>0</v>
      </c>
      <c r="AB704">
        <v>1</v>
      </c>
      <c r="AC704" t="s">
        <v>155</v>
      </c>
      <c r="AD704">
        <v>0</v>
      </c>
      <c r="AE704">
        <v>1</v>
      </c>
      <c r="AF704" t="s">
        <v>155</v>
      </c>
      <c r="AG704">
        <v>0</v>
      </c>
      <c r="AH704">
        <v>1</v>
      </c>
      <c r="AI704">
        <v>0</v>
      </c>
      <c r="AJ704" t="s">
        <v>155</v>
      </c>
      <c r="AK704">
        <v>0</v>
      </c>
      <c r="AL704">
        <v>1</v>
      </c>
      <c r="AM704" t="s">
        <v>4774</v>
      </c>
      <c r="AN704">
        <v>-32768</v>
      </c>
      <c r="AO704">
        <v>32767</v>
      </c>
      <c r="AP704" t="s">
        <v>4775</v>
      </c>
      <c r="AQ704" t="s">
        <v>157</v>
      </c>
      <c r="AR704" t="s">
        <v>158</v>
      </c>
      <c r="AS704" t="str">
        <f>VLOOKUP('intouch变量（整型） '!$A704,基本表格!$G:$Q,3,FALSE)</f>
        <v>DB1300,INT910</v>
      </c>
      <c r="AT704" t="str">
        <f>VLOOKUP('intouch变量（整型） '!$A704,基本表格!$G:$Q,10,FALSE)</f>
        <v>No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</row>
    <row r="705" spans="1:55">
      <c r="A705" s="10" t="s">
        <v>5478</v>
      </c>
      <c r="B705" s="11" t="str">
        <f t="shared" si="11"/>
        <v>CHP3</v>
      </c>
      <c r="C705" s="11" t="str">
        <f>VLOOKUP('intouch变量（整型） '!$A705,基本表格!$G:$Q,2,FALSE)</f>
        <v>2147+P5-M13 刨片进料仓3#进料皮带分料器 电机控制 右跑偏检测时间</v>
      </c>
      <c r="D705" t="s">
        <v>154</v>
      </c>
      <c r="E705" t="s">
        <v>154</v>
      </c>
      <c r="F705">
        <v>0</v>
      </c>
      <c r="G705" t="s">
        <v>154</v>
      </c>
      <c r="H705" t="s">
        <v>154</v>
      </c>
      <c r="I705">
        <v>0</v>
      </c>
      <c r="J705">
        <v>0</v>
      </c>
      <c r="L705">
        <v>0</v>
      </c>
      <c r="M705">
        <v>-32768</v>
      </c>
      <c r="N705">
        <v>32767</v>
      </c>
      <c r="O705">
        <v>0</v>
      </c>
      <c r="P705">
        <v>0</v>
      </c>
      <c r="Q705" t="s">
        <v>155</v>
      </c>
      <c r="R705">
        <v>0</v>
      </c>
      <c r="S705">
        <v>1</v>
      </c>
      <c r="T705" t="s">
        <v>155</v>
      </c>
      <c r="U705">
        <v>0</v>
      </c>
      <c r="V705">
        <v>1</v>
      </c>
      <c r="W705" t="s">
        <v>155</v>
      </c>
      <c r="X705">
        <v>0</v>
      </c>
      <c r="Y705">
        <v>1</v>
      </c>
      <c r="Z705" t="s">
        <v>155</v>
      </c>
      <c r="AA705">
        <v>0</v>
      </c>
      <c r="AB705">
        <v>1</v>
      </c>
      <c r="AC705" t="s">
        <v>155</v>
      </c>
      <c r="AD705">
        <v>0</v>
      </c>
      <c r="AE705">
        <v>1</v>
      </c>
      <c r="AF705" t="s">
        <v>155</v>
      </c>
      <c r="AG705">
        <v>0</v>
      </c>
      <c r="AH705">
        <v>1</v>
      </c>
      <c r="AI705">
        <v>0</v>
      </c>
      <c r="AJ705" t="s">
        <v>155</v>
      </c>
      <c r="AK705">
        <v>0</v>
      </c>
      <c r="AL705">
        <v>1</v>
      </c>
      <c r="AM705" t="s">
        <v>4774</v>
      </c>
      <c r="AN705">
        <v>-32768</v>
      </c>
      <c r="AO705">
        <v>32767</v>
      </c>
      <c r="AP705" t="s">
        <v>4775</v>
      </c>
      <c r="AQ705" t="s">
        <v>157</v>
      </c>
      <c r="AR705" t="s">
        <v>158</v>
      </c>
      <c r="AS705" t="str">
        <f>VLOOKUP('intouch变量（整型） '!$A705,基本表格!$G:$Q,3,FALSE)</f>
        <v>DB1300,INT914</v>
      </c>
      <c r="AT705" t="str">
        <f>VLOOKUP('intouch变量（整型） '!$A705,基本表格!$G:$Q,10,FALSE)</f>
        <v>No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</row>
    <row r="706" spans="1:55">
      <c r="A706" s="10" t="s">
        <v>5479</v>
      </c>
      <c r="B706" s="11" t="str">
        <f t="shared" si="11"/>
        <v>CHP3</v>
      </c>
      <c r="C706" s="11" t="str">
        <f>VLOOKUP('intouch变量（整型） '!$A706,基本表格!$G:$Q,2,FALSE)</f>
        <v>2147+P5-M13 刨片进料仓3#进料皮带分料器 电机控制 联动启动延时</v>
      </c>
      <c r="D706" t="s">
        <v>154</v>
      </c>
      <c r="E706" t="s">
        <v>154</v>
      </c>
      <c r="F706">
        <v>0</v>
      </c>
      <c r="G706" t="s">
        <v>154</v>
      </c>
      <c r="H706" t="s">
        <v>154</v>
      </c>
      <c r="I706">
        <v>0</v>
      </c>
      <c r="J706">
        <v>0</v>
      </c>
      <c r="L706">
        <v>0</v>
      </c>
      <c r="M706">
        <v>-32768</v>
      </c>
      <c r="N706">
        <v>32767</v>
      </c>
      <c r="O706">
        <v>0</v>
      </c>
      <c r="P706">
        <v>0</v>
      </c>
      <c r="Q706" t="s">
        <v>155</v>
      </c>
      <c r="R706">
        <v>0</v>
      </c>
      <c r="S706">
        <v>1</v>
      </c>
      <c r="T706" t="s">
        <v>155</v>
      </c>
      <c r="U706">
        <v>0</v>
      </c>
      <c r="V706">
        <v>1</v>
      </c>
      <c r="W706" t="s">
        <v>155</v>
      </c>
      <c r="X706">
        <v>0</v>
      </c>
      <c r="Y706">
        <v>1</v>
      </c>
      <c r="Z706" t="s">
        <v>155</v>
      </c>
      <c r="AA706">
        <v>0</v>
      </c>
      <c r="AB706">
        <v>1</v>
      </c>
      <c r="AC706" t="s">
        <v>155</v>
      </c>
      <c r="AD706">
        <v>0</v>
      </c>
      <c r="AE706">
        <v>1</v>
      </c>
      <c r="AF706" t="s">
        <v>155</v>
      </c>
      <c r="AG706">
        <v>0</v>
      </c>
      <c r="AH706">
        <v>1</v>
      </c>
      <c r="AI706">
        <v>0</v>
      </c>
      <c r="AJ706" t="s">
        <v>155</v>
      </c>
      <c r="AK706">
        <v>0</v>
      </c>
      <c r="AL706">
        <v>1</v>
      </c>
      <c r="AM706" t="s">
        <v>4774</v>
      </c>
      <c r="AN706">
        <v>-32768</v>
      </c>
      <c r="AO706">
        <v>32767</v>
      </c>
      <c r="AP706" t="s">
        <v>4775</v>
      </c>
      <c r="AQ706" t="s">
        <v>157</v>
      </c>
      <c r="AR706" t="s">
        <v>158</v>
      </c>
      <c r="AS706" t="str">
        <f>VLOOKUP('intouch变量（整型） '!$A706,基本表格!$G:$Q,3,FALSE)</f>
        <v>DB1300,INT918</v>
      </c>
      <c r="AT706" t="str">
        <f>VLOOKUP('intouch变量（整型） '!$A706,基本表格!$G:$Q,10,FALSE)</f>
        <v>No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</row>
    <row r="707" spans="1:55">
      <c r="A707" s="10" t="s">
        <v>5480</v>
      </c>
      <c r="B707" s="11" t="str">
        <f t="shared" si="11"/>
        <v>CHP3</v>
      </c>
      <c r="C707" s="11" t="str">
        <f>VLOOKUP('intouch变量（整型） '!$A707,基本表格!$G:$Q,2,FALSE)</f>
        <v>2147+P5-M13 刨片进料仓3#进料皮带分料器 电机控制 起动转换时间 秒</v>
      </c>
      <c r="D707" t="s">
        <v>154</v>
      </c>
      <c r="E707" t="s">
        <v>154</v>
      </c>
      <c r="F707">
        <v>0</v>
      </c>
      <c r="G707" t="s">
        <v>154</v>
      </c>
      <c r="H707" t="s">
        <v>154</v>
      </c>
      <c r="I707">
        <v>0</v>
      </c>
      <c r="J707">
        <v>0</v>
      </c>
      <c r="L707">
        <v>0</v>
      </c>
      <c r="M707">
        <v>-32768</v>
      </c>
      <c r="N707">
        <v>32767</v>
      </c>
      <c r="O707">
        <v>0</v>
      </c>
      <c r="P707">
        <v>0</v>
      </c>
      <c r="Q707" t="s">
        <v>155</v>
      </c>
      <c r="R707">
        <v>0</v>
      </c>
      <c r="S707">
        <v>1</v>
      </c>
      <c r="T707" t="s">
        <v>155</v>
      </c>
      <c r="U707">
        <v>0</v>
      </c>
      <c r="V707">
        <v>1</v>
      </c>
      <c r="W707" t="s">
        <v>155</v>
      </c>
      <c r="X707">
        <v>0</v>
      </c>
      <c r="Y707">
        <v>1</v>
      </c>
      <c r="Z707" t="s">
        <v>155</v>
      </c>
      <c r="AA707">
        <v>0</v>
      </c>
      <c r="AB707">
        <v>1</v>
      </c>
      <c r="AC707" t="s">
        <v>155</v>
      </c>
      <c r="AD707">
        <v>0</v>
      </c>
      <c r="AE707">
        <v>1</v>
      </c>
      <c r="AF707" t="s">
        <v>155</v>
      </c>
      <c r="AG707">
        <v>0</v>
      </c>
      <c r="AH707">
        <v>1</v>
      </c>
      <c r="AI707">
        <v>0</v>
      </c>
      <c r="AJ707" t="s">
        <v>155</v>
      </c>
      <c r="AK707">
        <v>0</v>
      </c>
      <c r="AL707">
        <v>1</v>
      </c>
      <c r="AM707" t="s">
        <v>4774</v>
      </c>
      <c r="AN707">
        <v>-32768</v>
      </c>
      <c r="AO707">
        <v>32767</v>
      </c>
      <c r="AP707" t="s">
        <v>4775</v>
      </c>
      <c r="AQ707" t="s">
        <v>157</v>
      </c>
      <c r="AR707" t="s">
        <v>158</v>
      </c>
      <c r="AS707" t="str">
        <f>VLOOKUP('intouch变量（整型） '!$A707,基本表格!$G:$Q,3,FALSE)</f>
        <v>DB1300,INT920</v>
      </c>
      <c r="AT707" t="str">
        <f>VLOOKUP('intouch变量（整型） '!$A707,基本表格!$G:$Q,10,FALSE)</f>
        <v>No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</row>
    <row r="708" spans="1:55">
      <c r="A708" s="10" t="s">
        <v>5481</v>
      </c>
      <c r="B708" s="11" t="str">
        <f t="shared" si="11"/>
        <v>CHP3</v>
      </c>
      <c r="C708" s="11" t="str">
        <f>VLOOKUP('intouch变量（整型） '!$A708,基本表格!$G:$Q,2,FALSE)</f>
        <v>2147+P5-M13 刨片进料仓3#进料皮带分料器 给定频率 实际内码</v>
      </c>
      <c r="D708" t="s">
        <v>154</v>
      </c>
      <c r="E708" t="s">
        <v>154</v>
      </c>
      <c r="F708">
        <v>0</v>
      </c>
      <c r="G708" t="s">
        <v>154</v>
      </c>
      <c r="H708" t="s">
        <v>154</v>
      </c>
      <c r="I708">
        <v>0</v>
      </c>
      <c r="J708">
        <v>0</v>
      </c>
      <c r="L708">
        <v>0</v>
      </c>
      <c r="M708">
        <v>-32768</v>
      </c>
      <c r="N708">
        <v>32767</v>
      </c>
      <c r="O708">
        <v>0</v>
      </c>
      <c r="P708">
        <v>0</v>
      </c>
      <c r="Q708" t="s">
        <v>155</v>
      </c>
      <c r="R708">
        <v>0</v>
      </c>
      <c r="S708">
        <v>1</v>
      </c>
      <c r="T708" t="s">
        <v>155</v>
      </c>
      <c r="U708">
        <v>0</v>
      </c>
      <c r="V708">
        <v>1</v>
      </c>
      <c r="W708" t="s">
        <v>155</v>
      </c>
      <c r="X708">
        <v>0</v>
      </c>
      <c r="Y708">
        <v>1</v>
      </c>
      <c r="Z708" t="s">
        <v>155</v>
      </c>
      <c r="AA708">
        <v>0</v>
      </c>
      <c r="AB708">
        <v>1</v>
      </c>
      <c r="AC708" t="s">
        <v>155</v>
      </c>
      <c r="AD708">
        <v>0</v>
      </c>
      <c r="AE708">
        <v>1</v>
      </c>
      <c r="AF708" t="s">
        <v>155</v>
      </c>
      <c r="AG708">
        <v>0</v>
      </c>
      <c r="AH708">
        <v>1</v>
      </c>
      <c r="AI708">
        <v>0</v>
      </c>
      <c r="AJ708" t="s">
        <v>155</v>
      </c>
      <c r="AK708">
        <v>0</v>
      </c>
      <c r="AL708">
        <v>1</v>
      </c>
      <c r="AM708" t="s">
        <v>4774</v>
      </c>
      <c r="AN708">
        <v>-32768</v>
      </c>
      <c r="AO708">
        <v>32767</v>
      </c>
      <c r="AP708" t="s">
        <v>4775</v>
      </c>
      <c r="AQ708" t="s">
        <v>157</v>
      </c>
      <c r="AR708" t="s">
        <v>158</v>
      </c>
      <c r="AS708" t="str">
        <f>VLOOKUP('intouch变量（整型） '!$A708,基本表格!$G:$Q,3,FALSE)</f>
        <v>DB1300,INT952</v>
      </c>
      <c r="AT708" t="str">
        <f>VLOOKUP('intouch变量（整型） '!$A708,基本表格!$G:$Q,10,FALSE)</f>
        <v>Yes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</row>
    <row r="709" spans="1:55">
      <c r="A709" s="10" t="s">
        <v>5482</v>
      </c>
      <c r="B709" s="11" t="str">
        <f t="shared" si="11"/>
        <v>CHP3</v>
      </c>
      <c r="C709" s="11" t="str">
        <f>VLOOKUP('intouch变量（整型） '!$A709,基本表格!$G:$Q,2,FALSE)</f>
        <v>2147+P5-M13 刨片进料仓3#进料皮带分料器 反馈频率 实际内码</v>
      </c>
      <c r="D709" t="s">
        <v>154</v>
      </c>
      <c r="E709" t="s">
        <v>154</v>
      </c>
      <c r="F709">
        <v>0</v>
      </c>
      <c r="G709" t="s">
        <v>154</v>
      </c>
      <c r="H709" t="s">
        <v>154</v>
      </c>
      <c r="I709">
        <v>0</v>
      </c>
      <c r="J709">
        <v>0</v>
      </c>
      <c r="L709">
        <v>0</v>
      </c>
      <c r="M709">
        <v>-32768</v>
      </c>
      <c r="N709">
        <v>32767</v>
      </c>
      <c r="O709">
        <v>0</v>
      </c>
      <c r="P709">
        <v>0</v>
      </c>
      <c r="Q709" t="s">
        <v>155</v>
      </c>
      <c r="R709">
        <v>0</v>
      </c>
      <c r="S709">
        <v>1</v>
      </c>
      <c r="T709" t="s">
        <v>155</v>
      </c>
      <c r="U709">
        <v>0</v>
      </c>
      <c r="V709">
        <v>1</v>
      </c>
      <c r="W709" t="s">
        <v>155</v>
      </c>
      <c r="X709">
        <v>0</v>
      </c>
      <c r="Y709">
        <v>1</v>
      </c>
      <c r="Z709" t="s">
        <v>155</v>
      </c>
      <c r="AA709">
        <v>0</v>
      </c>
      <c r="AB709">
        <v>1</v>
      </c>
      <c r="AC709" t="s">
        <v>155</v>
      </c>
      <c r="AD709">
        <v>0</v>
      </c>
      <c r="AE709">
        <v>1</v>
      </c>
      <c r="AF709" t="s">
        <v>155</v>
      </c>
      <c r="AG709">
        <v>0</v>
      </c>
      <c r="AH709">
        <v>1</v>
      </c>
      <c r="AI709">
        <v>0</v>
      </c>
      <c r="AJ709" t="s">
        <v>155</v>
      </c>
      <c r="AK709">
        <v>0</v>
      </c>
      <c r="AL709">
        <v>1</v>
      </c>
      <c r="AM709" t="s">
        <v>4774</v>
      </c>
      <c r="AN709">
        <v>-32768</v>
      </c>
      <c r="AO709">
        <v>32767</v>
      </c>
      <c r="AP709" t="s">
        <v>4775</v>
      </c>
      <c r="AQ709" t="s">
        <v>157</v>
      </c>
      <c r="AR709" t="s">
        <v>158</v>
      </c>
      <c r="AS709" t="str">
        <f>VLOOKUP('intouch变量（整型） '!$A709,基本表格!$G:$Q,3,FALSE)</f>
        <v>DB1300,INT1002</v>
      </c>
      <c r="AT709" t="str">
        <f>VLOOKUP('intouch变量（整型） '!$A709,基本表格!$G:$Q,10,FALSE)</f>
        <v>Yes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</row>
    <row r="710" spans="1:55">
      <c r="A710" s="10" t="s">
        <v>5483</v>
      </c>
      <c r="B710" s="11" t="str">
        <f t="shared" si="11"/>
        <v>CHP3</v>
      </c>
      <c r="C710" s="11" t="str">
        <f>VLOOKUP('intouch变量（整型） '!$A710,基本表格!$G:$Q,2,FALSE)</f>
        <v>2147+P5-M13 刨片进料仓3#进料皮带分料器 变频器通讯 警告</v>
      </c>
      <c r="D710" t="s">
        <v>154</v>
      </c>
      <c r="E710" t="s">
        <v>154</v>
      </c>
      <c r="F710">
        <v>0</v>
      </c>
      <c r="G710" t="s">
        <v>154</v>
      </c>
      <c r="H710" t="s">
        <v>154</v>
      </c>
      <c r="I710">
        <v>0</v>
      </c>
      <c r="J710">
        <v>0</v>
      </c>
      <c r="L710">
        <v>0</v>
      </c>
      <c r="M710">
        <v>-32768</v>
      </c>
      <c r="N710">
        <v>32767</v>
      </c>
      <c r="O710">
        <v>0</v>
      </c>
      <c r="P710">
        <v>0</v>
      </c>
      <c r="Q710" t="s">
        <v>155</v>
      </c>
      <c r="R710">
        <v>0</v>
      </c>
      <c r="S710">
        <v>1</v>
      </c>
      <c r="T710" t="s">
        <v>155</v>
      </c>
      <c r="U710">
        <v>0</v>
      </c>
      <c r="V710">
        <v>1</v>
      </c>
      <c r="W710" t="s">
        <v>155</v>
      </c>
      <c r="X710">
        <v>0</v>
      </c>
      <c r="Y710">
        <v>1</v>
      </c>
      <c r="Z710" t="s">
        <v>155</v>
      </c>
      <c r="AA710">
        <v>0</v>
      </c>
      <c r="AB710">
        <v>1</v>
      </c>
      <c r="AC710" t="s">
        <v>155</v>
      </c>
      <c r="AD710">
        <v>0</v>
      </c>
      <c r="AE710">
        <v>1</v>
      </c>
      <c r="AF710" t="s">
        <v>155</v>
      </c>
      <c r="AG710">
        <v>0</v>
      </c>
      <c r="AH710">
        <v>1</v>
      </c>
      <c r="AI710">
        <v>0</v>
      </c>
      <c r="AJ710" t="s">
        <v>155</v>
      </c>
      <c r="AK710">
        <v>0</v>
      </c>
      <c r="AL710">
        <v>1</v>
      </c>
      <c r="AM710" t="s">
        <v>4774</v>
      </c>
      <c r="AN710">
        <v>-32768</v>
      </c>
      <c r="AO710">
        <v>32767</v>
      </c>
      <c r="AP710" t="s">
        <v>4775</v>
      </c>
      <c r="AQ710" t="s">
        <v>157</v>
      </c>
      <c r="AR710" t="s">
        <v>158</v>
      </c>
      <c r="AS710" t="str">
        <f>VLOOKUP('intouch变量（整型） '!$A710,基本表格!$G:$Q,3,FALSE)</f>
        <v>DB1300,INT1052</v>
      </c>
      <c r="AT710" t="str">
        <f>VLOOKUP('intouch变量（整型） '!$A710,基本表格!$G:$Q,10,FALSE)</f>
        <v>Yes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</row>
    <row r="711" spans="1:55">
      <c r="A711" s="10" t="s">
        <v>5484</v>
      </c>
      <c r="B711" s="11" t="str">
        <f t="shared" si="11"/>
        <v>CHP3</v>
      </c>
      <c r="C711" s="11" t="str">
        <f>VLOOKUP('intouch变量（整型） '!$A711,基本表格!$G:$Q,2,FALSE)</f>
        <v>2147+P5-M13 刨片进料仓3#进料皮带分料器 变频器通讯 报警代码</v>
      </c>
      <c r="D711" t="s">
        <v>154</v>
      </c>
      <c r="E711" t="s">
        <v>154</v>
      </c>
      <c r="F711">
        <v>0</v>
      </c>
      <c r="G711" t="s">
        <v>154</v>
      </c>
      <c r="H711" t="s">
        <v>154</v>
      </c>
      <c r="I711">
        <v>0</v>
      </c>
      <c r="J711">
        <v>0</v>
      </c>
      <c r="L711">
        <v>0</v>
      </c>
      <c r="M711">
        <v>-32768</v>
      </c>
      <c r="N711">
        <v>32767</v>
      </c>
      <c r="O711">
        <v>0</v>
      </c>
      <c r="P711">
        <v>0</v>
      </c>
      <c r="Q711" t="s">
        <v>155</v>
      </c>
      <c r="R711">
        <v>0</v>
      </c>
      <c r="S711">
        <v>1</v>
      </c>
      <c r="T711" t="s">
        <v>155</v>
      </c>
      <c r="U711">
        <v>0</v>
      </c>
      <c r="V711">
        <v>1</v>
      </c>
      <c r="W711" t="s">
        <v>155</v>
      </c>
      <c r="X711">
        <v>0</v>
      </c>
      <c r="Y711">
        <v>1</v>
      </c>
      <c r="Z711" t="s">
        <v>155</v>
      </c>
      <c r="AA711">
        <v>0</v>
      </c>
      <c r="AB711">
        <v>1</v>
      </c>
      <c r="AC711" t="s">
        <v>155</v>
      </c>
      <c r="AD711">
        <v>0</v>
      </c>
      <c r="AE711">
        <v>1</v>
      </c>
      <c r="AF711" t="s">
        <v>155</v>
      </c>
      <c r="AG711">
        <v>0</v>
      </c>
      <c r="AH711">
        <v>1</v>
      </c>
      <c r="AI711">
        <v>0</v>
      </c>
      <c r="AJ711" t="s">
        <v>155</v>
      </c>
      <c r="AK711">
        <v>0</v>
      </c>
      <c r="AL711">
        <v>1</v>
      </c>
      <c r="AM711" t="s">
        <v>4774</v>
      </c>
      <c r="AN711">
        <v>-32768</v>
      </c>
      <c r="AO711">
        <v>32767</v>
      </c>
      <c r="AP711" t="s">
        <v>4775</v>
      </c>
      <c r="AQ711" t="s">
        <v>157</v>
      </c>
      <c r="AR711" t="s">
        <v>158</v>
      </c>
      <c r="AS711" t="str">
        <f>VLOOKUP('intouch变量（整型） '!$A711,基本表格!$G:$Q,3,FALSE)</f>
        <v>DB1300,INT1054</v>
      </c>
      <c r="AT711" t="str">
        <f>VLOOKUP('intouch变量（整型） '!$A711,基本表格!$G:$Q,10,FALSE)</f>
        <v>Yes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</row>
    <row r="712" spans="1:55">
      <c r="A712" s="10" t="s">
        <v>5485</v>
      </c>
      <c r="B712" s="11" t="str">
        <f t="shared" si="11"/>
        <v>CHP3</v>
      </c>
      <c r="C712" s="11" t="str">
        <f>VLOOKUP('intouch变量（整型） '!$A712,基本表格!$G:$Q,2,FALSE)</f>
        <v>2147+P5-M13 刨片进料仓3#进料皮带分料器 反馈转速 实际内码</v>
      </c>
      <c r="D712" t="s">
        <v>154</v>
      </c>
      <c r="E712" t="s">
        <v>154</v>
      </c>
      <c r="F712">
        <v>0</v>
      </c>
      <c r="G712" t="s">
        <v>154</v>
      </c>
      <c r="H712" t="s">
        <v>154</v>
      </c>
      <c r="I712">
        <v>0</v>
      </c>
      <c r="J712">
        <v>0</v>
      </c>
      <c r="L712">
        <v>0</v>
      </c>
      <c r="M712">
        <v>-32768</v>
      </c>
      <c r="N712">
        <v>32767</v>
      </c>
      <c r="O712">
        <v>0</v>
      </c>
      <c r="P712">
        <v>0</v>
      </c>
      <c r="Q712" t="s">
        <v>155</v>
      </c>
      <c r="R712">
        <v>0</v>
      </c>
      <c r="S712">
        <v>1</v>
      </c>
      <c r="T712" t="s">
        <v>155</v>
      </c>
      <c r="U712">
        <v>0</v>
      </c>
      <c r="V712">
        <v>1</v>
      </c>
      <c r="W712" t="s">
        <v>155</v>
      </c>
      <c r="X712">
        <v>0</v>
      </c>
      <c r="Y712">
        <v>1</v>
      </c>
      <c r="Z712" t="s">
        <v>155</v>
      </c>
      <c r="AA712">
        <v>0</v>
      </c>
      <c r="AB712">
        <v>1</v>
      </c>
      <c r="AC712" t="s">
        <v>155</v>
      </c>
      <c r="AD712">
        <v>0</v>
      </c>
      <c r="AE712">
        <v>1</v>
      </c>
      <c r="AF712" t="s">
        <v>155</v>
      </c>
      <c r="AG712">
        <v>0</v>
      </c>
      <c r="AH712">
        <v>1</v>
      </c>
      <c r="AI712">
        <v>0</v>
      </c>
      <c r="AJ712" t="s">
        <v>155</v>
      </c>
      <c r="AK712">
        <v>0</v>
      </c>
      <c r="AL712">
        <v>1</v>
      </c>
      <c r="AM712" t="s">
        <v>4774</v>
      </c>
      <c r="AN712">
        <v>-32768</v>
      </c>
      <c r="AO712">
        <v>32767</v>
      </c>
      <c r="AP712" t="s">
        <v>4775</v>
      </c>
      <c r="AQ712" t="s">
        <v>157</v>
      </c>
      <c r="AR712" t="s">
        <v>158</v>
      </c>
      <c r="AS712" t="str">
        <f>VLOOKUP('intouch变量（整型） '!$A712,基本表格!$G:$Q,3,FALSE)</f>
        <v>DB1300,INT1102</v>
      </c>
      <c r="AT712" t="str">
        <f>VLOOKUP('intouch变量（整型） '!$A712,基本表格!$G:$Q,10,FALSE)</f>
        <v>Yes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</row>
    <row r="713" spans="1:55">
      <c r="A713" s="10" t="s">
        <v>5486</v>
      </c>
      <c r="B713" s="11" t="str">
        <f t="shared" si="11"/>
        <v>CHP3</v>
      </c>
      <c r="C713" s="11" t="str">
        <f>VLOOKUP('intouch变量（整型） '!$A713,基本表格!$G:$Q,2,FALSE)</f>
        <v>2147+P5-M13 刨片进料仓3#进料皮带分料器 反馈电流 实际内码</v>
      </c>
      <c r="D713" t="s">
        <v>154</v>
      </c>
      <c r="E713" t="s">
        <v>154</v>
      </c>
      <c r="F713">
        <v>0</v>
      </c>
      <c r="G713" t="s">
        <v>154</v>
      </c>
      <c r="H713" t="s">
        <v>154</v>
      </c>
      <c r="I713">
        <v>0</v>
      </c>
      <c r="J713">
        <v>0</v>
      </c>
      <c r="L713">
        <v>0</v>
      </c>
      <c r="M713">
        <v>-32768</v>
      </c>
      <c r="N713">
        <v>32767</v>
      </c>
      <c r="O713">
        <v>0</v>
      </c>
      <c r="P713">
        <v>0</v>
      </c>
      <c r="Q713" t="s">
        <v>155</v>
      </c>
      <c r="R713">
        <v>0</v>
      </c>
      <c r="S713">
        <v>1</v>
      </c>
      <c r="T713" t="s">
        <v>155</v>
      </c>
      <c r="U713">
        <v>0</v>
      </c>
      <c r="V713">
        <v>1</v>
      </c>
      <c r="W713" t="s">
        <v>155</v>
      </c>
      <c r="X713">
        <v>0</v>
      </c>
      <c r="Y713">
        <v>1</v>
      </c>
      <c r="Z713" t="s">
        <v>155</v>
      </c>
      <c r="AA713">
        <v>0</v>
      </c>
      <c r="AB713">
        <v>1</v>
      </c>
      <c r="AC713" t="s">
        <v>155</v>
      </c>
      <c r="AD713">
        <v>0</v>
      </c>
      <c r="AE713">
        <v>1</v>
      </c>
      <c r="AF713" t="s">
        <v>155</v>
      </c>
      <c r="AG713">
        <v>0</v>
      </c>
      <c r="AH713">
        <v>1</v>
      </c>
      <c r="AI713">
        <v>0</v>
      </c>
      <c r="AJ713" t="s">
        <v>155</v>
      </c>
      <c r="AK713">
        <v>0</v>
      </c>
      <c r="AL713">
        <v>1</v>
      </c>
      <c r="AM713" t="s">
        <v>4774</v>
      </c>
      <c r="AN713">
        <v>-32768</v>
      </c>
      <c r="AO713">
        <v>32767</v>
      </c>
      <c r="AP713" t="s">
        <v>4775</v>
      </c>
      <c r="AQ713" t="s">
        <v>157</v>
      </c>
      <c r="AR713" t="s">
        <v>158</v>
      </c>
      <c r="AS713" t="str">
        <f>VLOOKUP('intouch变量（整型） '!$A713,基本表格!$G:$Q,3,FALSE)</f>
        <v>DB1300,INT1152</v>
      </c>
      <c r="AT713" t="str">
        <f>VLOOKUP('intouch变量（整型） '!$A713,基本表格!$G:$Q,10,FALSE)</f>
        <v>Yes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</row>
    <row r="714" spans="1:55">
      <c r="A714" s="10" t="s">
        <v>5487</v>
      </c>
      <c r="B714" s="11" t="str">
        <f t="shared" si="11"/>
        <v>CHP4</v>
      </c>
      <c r="C714" s="11" t="str">
        <f>VLOOKUP('intouch变量（整型） '!$A714,基本表格!$G:$Q,2,FALSE)</f>
        <v>刨片进料仓4#进料皮带分料器 电机控制 断链超时时间 秒</v>
      </c>
      <c r="D714" t="s">
        <v>154</v>
      </c>
      <c r="E714" t="s">
        <v>154</v>
      </c>
      <c r="F714">
        <v>0</v>
      </c>
      <c r="G714" t="s">
        <v>154</v>
      </c>
      <c r="H714" t="s">
        <v>154</v>
      </c>
      <c r="I714">
        <v>0</v>
      </c>
      <c r="J714">
        <v>0</v>
      </c>
      <c r="L714">
        <v>0</v>
      </c>
      <c r="M714">
        <v>-32768</v>
      </c>
      <c r="N714">
        <v>32767</v>
      </c>
      <c r="O714">
        <v>0</v>
      </c>
      <c r="P714">
        <v>0</v>
      </c>
      <c r="Q714" t="s">
        <v>155</v>
      </c>
      <c r="R714">
        <v>0</v>
      </c>
      <c r="S714">
        <v>1</v>
      </c>
      <c r="T714" t="s">
        <v>155</v>
      </c>
      <c r="U714">
        <v>0</v>
      </c>
      <c r="V714">
        <v>1</v>
      </c>
      <c r="W714" t="s">
        <v>155</v>
      </c>
      <c r="X714">
        <v>0</v>
      </c>
      <c r="Y714">
        <v>1</v>
      </c>
      <c r="Z714" t="s">
        <v>155</v>
      </c>
      <c r="AA714">
        <v>0</v>
      </c>
      <c r="AB714">
        <v>1</v>
      </c>
      <c r="AC714" t="s">
        <v>155</v>
      </c>
      <c r="AD714">
        <v>0</v>
      </c>
      <c r="AE714">
        <v>1</v>
      </c>
      <c r="AF714" t="s">
        <v>155</v>
      </c>
      <c r="AG714">
        <v>0</v>
      </c>
      <c r="AH714">
        <v>1</v>
      </c>
      <c r="AI714">
        <v>0</v>
      </c>
      <c r="AJ714" t="s">
        <v>155</v>
      </c>
      <c r="AK714">
        <v>0</v>
      </c>
      <c r="AL714">
        <v>1</v>
      </c>
      <c r="AM714" t="s">
        <v>4774</v>
      </c>
      <c r="AN714">
        <v>-32768</v>
      </c>
      <c r="AO714">
        <v>32767</v>
      </c>
      <c r="AP714" t="s">
        <v>4775</v>
      </c>
      <c r="AQ714" t="s">
        <v>157</v>
      </c>
      <c r="AR714" t="s">
        <v>158</v>
      </c>
      <c r="AS714" t="str">
        <f>VLOOKUP('intouch变量（整型） '!$A714,基本表格!$G:$Q,3,FALSE)</f>
        <v>DB1400,INT904</v>
      </c>
      <c r="AT714" t="str">
        <f>VLOOKUP('intouch变量（整型） '!$A714,基本表格!$G:$Q,10,FALSE)</f>
        <v>No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</row>
    <row r="715" spans="1:55">
      <c r="A715" s="10" t="s">
        <v>5488</v>
      </c>
      <c r="B715" s="11" t="str">
        <f t="shared" si="11"/>
        <v>CHP4</v>
      </c>
      <c r="C715" s="11" t="str">
        <f>VLOOKUP('intouch变量（整型） '!$A715,基本表格!$G:$Q,2,FALSE)</f>
        <v>刨片进料仓4#进料皮带分料器 电机控制 堵料检测时间 秒</v>
      </c>
      <c r="D715" t="s">
        <v>154</v>
      </c>
      <c r="E715" t="s">
        <v>154</v>
      </c>
      <c r="F715">
        <v>0</v>
      </c>
      <c r="G715" t="s">
        <v>154</v>
      </c>
      <c r="H715" t="s">
        <v>154</v>
      </c>
      <c r="I715">
        <v>0</v>
      </c>
      <c r="J715">
        <v>0</v>
      </c>
      <c r="L715">
        <v>0</v>
      </c>
      <c r="M715">
        <v>-32768</v>
      </c>
      <c r="N715">
        <v>32767</v>
      </c>
      <c r="O715">
        <v>0</v>
      </c>
      <c r="P715">
        <v>0</v>
      </c>
      <c r="Q715" t="s">
        <v>155</v>
      </c>
      <c r="R715">
        <v>0</v>
      </c>
      <c r="S715">
        <v>1</v>
      </c>
      <c r="T715" t="s">
        <v>155</v>
      </c>
      <c r="U715">
        <v>0</v>
      </c>
      <c r="V715">
        <v>1</v>
      </c>
      <c r="W715" t="s">
        <v>155</v>
      </c>
      <c r="X715">
        <v>0</v>
      </c>
      <c r="Y715">
        <v>1</v>
      </c>
      <c r="Z715" t="s">
        <v>155</v>
      </c>
      <c r="AA715">
        <v>0</v>
      </c>
      <c r="AB715">
        <v>1</v>
      </c>
      <c r="AC715" t="s">
        <v>155</v>
      </c>
      <c r="AD715">
        <v>0</v>
      </c>
      <c r="AE715">
        <v>1</v>
      </c>
      <c r="AF715" t="s">
        <v>155</v>
      </c>
      <c r="AG715">
        <v>0</v>
      </c>
      <c r="AH715">
        <v>1</v>
      </c>
      <c r="AI715">
        <v>0</v>
      </c>
      <c r="AJ715" t="s">
        <v>155</v>
      </c>
      <c r="AK715">
        <v>0</v>
      </c>
      <c r="AL715">
        <v>1</v>
      </c>
      <c r="AM715" t="s">
        <v>4774</v>
      </c>
      <c r="AN715">
        <v>-32768</v>
      </c>
      <c r="AO715">
        <v>32767</v>
      </c>
      <c r="AP715" t="s">
        <v>4775</v>
      </c>
      <c r="AQ715" t="s">
        <v>157</v>
      </c>
      <c r="AR715" t="s">
        <v>158</v>
      </c>
      <c r="AS715" t="str">
        <f>VLOOKUP('intouch变量（整型） '!$A715,基本表格!$G:$Q,3,FALSE)</f>
        <v>DB1400,INT906</v>
      </c>
      <c r="AT715" t="str">
        <f>VLOOKUP('intouch变量（整型） '!$A715,基本表格!$G:$Q,10,FALSE)</f>
        <v>No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</row>
    <row r="716" spans="1:55">
      <c r="A716" s="10" t="s">
        <v>5489</v>
      </c>
      <c r="B716" s="11" t="str">
        <f t="shared" si="11"/>
        <v>CHP4</v>
      </c>
      <c r="C716" s="11" t="str">
        <f>VLOOKUP('intouch变量（整型） '!$A716,基本表格!$G:$Q,2,FALSE)</f>
        <v>刨片进料仓4#进料皮带分料器 电机控制 左跑偏检测时间</v>
      </c>
      <c r="D716" t="s">
        <v>154</v>
      </c>
      <c r="E716" t="s">
        <v>154</v>
      </c>
      <c r="F716">
        <v>0</v>
      </c>
      <c r="G716" t="s">
        <v>154</v>
      </c>
      <c r="H716" t="s">
        <v>154</v>
      </c>
      <c r="I716">
        <v>0</v>
      </c>
      <c r="J716">
        <v>0</v>
      </c>
      <c r="L716">
        <v>0</v>
      </c>
      <c r="M716">
        <v>-32768</v>
      </c>
      <c r="N716">
        <v>32767</v>
      </c>
      <c r="O716">
        <v>0</v>
      </c>
      <c r="P716">
        <v>0</v>
      </c>
      <c r="Q716" t="s">
        <v>155</v>
      </c>
      <c r="R716">
        <v>0</v>
      </c>
      <c r="S716">
        <v>1</v>
      </c>
      <c r="T716" t="s">
        <v>155</v>
      </c>
      <c r="U716">
        <v>0</v>
      </c>
      <c r="V716">
        <v>1</v>
      </c>
      <c r="W716" t="s">
        <v>155</v>
      </c>
      <c r="X716">
        <v>0</v>
      </c>
      <c r="Y716">
        <v>1</v>
      </c>
      <c r="Z716" t="s">
        <v>155</v>
      </c>
      <c r="AA716">
        <v>0</v>
      </c>
      <c r="AB716">
        <v>1</v>
      </c>
      <c r="AC716" t="s">
        <v>155</v>
      </c>
      <c r="AD716">
        <v>0</v>
      </c>
      <c r="AE716">
        <v>1</v>
      </c>
      <c r="AF716" t="s">
        <v>155</v>
      </c>
      <c r="AG716">
        <v>0</v>
      </c>
      <c r="AH716">
        <v>1</v>
      </c>
      <c r="AI716">
        <v>0</v>
      </c>
      <c r="AJ716" t="s">
        <v>155</v>
      </c>
      <c r="AK716">
        <v>0</v>
      </c>
      <c r="AL716">
        <v>1</v>
      </c>
      <c r="AM716" t="s">
        <v>4774</v>
      </c>
      <c r="AN716">
        <v>-32768</v>
      </c>
      <c r="AO716">
        <v>32767</v>
      </c>
      <c r="AP716" t="s">
        <v>4775</v>
      </c>
      <c r="AQ716" t="s">
        <v>157</v>
      </c>
      <c r="AR716" t="s">
        <v>158</v>
      </c>
      <c r="AS716" t="str">
        <f>VLOOKUP('intouch变量（整型） '!$A716,基本表格!$G:$Q,3,FALSE)</f>
        <v>DB1400,INT910</v>
      </c>
      <c r="AT716" t="str">
        <f>VLOOKUP('intouch变量（整型） '!$A716,基本表格!$G:$Q,10,FALSE)</f>
        <v>No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</row>
    <row r="717" spans="1:55">
      <c r="A717" s="10" t="s">
        <v>5490</v>
      </c>
      <c r="B717" s="11" t="str">
        <f t="shared" si="11"/>
        <v>CHP4</v>
      </c>
      <c r="C717" s="11" t="str">
        <f>VLOOKUP('intouch变量（整型） '!$A717,基本表格!$G:$Q,2,FALSE)</f>
        <v>刨片进料仓4#进料皮带分料器 电机控制 右跑偏检测时间</v>
      </c>
      <c r="D717" t="s">
        <v>154</v>
      </c>
      <c r="E717" t="s">
        <v>154</v>
      </c>
      <c r="F717">
        <v>0</v>
      </c>
      <c r="G717" t="s">
        <v>154</v>
      </c>
      <c r="H717" t="s">
        <v>154</v>
      </c>
      <c r="I717">
        <v>0</v>
      </c>
      <c r="J717">
        <v>0</v>
      </c>
      <c r="L717">
        <v>0</v>
      </c>
      <c r="M717">
        <v>-32768</v>
      </c>
      <c r="N717">
        <v>32767</v>
      </c>
      <c r="O717">
        <v>0</v>
      </c>
      <c r="P717">
        <v>0</v>
      </c>
      <c r="Q717" t="s">
        <v>155</v>
      </c>
      <c r="R717">
        <v>0</v>
      </c>
      <c r="S717">
        <v>1</v>
      </c>
      <c r="T717" t="s">
        <v>155</v>
      </c>
      <c r="U717">
        <v>0</v>
      </c>
      <c r="V717">
        <v>1</v>
      </c>
      <c r="W717" t="s">
        <v>155</v>
      </c>
      <c r="X717">
        <v>0</v>
      </c>
      <c r="Y717">
        <v>1</v>
      </c>
      <c r="Z717" t="s">
        <v>155</v>
      </c>
      <c r="AA717">
        <v>0</v>
      </c>
      <c r="AB717">
        <v>1</v>
      </c>
      <c r="AC717" t="s">
        <v>155</v>
      </c>
      <c r="AD717">
        <v>0</v>
      </c>
      <c r="AE717">
        <v>1</v>
      </c>
      <c r="AF717" t="s">
        <v>155</v>
      </c>
      <c r="AG717">
        <v>0</v>
      </c>
      <c r="AH717">
        <v>1</v>
      </c>
      <c r="AI717">
        <v>0</v>
      </c>
      <c r="AJ717" t="s">
        <v>155</v>
      </c>
      <c r="AK717">
        <v>0</v>
      </c>
      <c r="AL717">
        <v>1</v>
      </c>
      <c r="AM717" t="s">
        <v>4774</v>
      </c>
      <c r="AN717">
        <v>-32768</v>
      </c>
      <c r="AO717">
        <v>32767</v>
      </c>
      <c r="AP717" t="s">
        <v>4775</v>
      </c>
      <c r="AQ717" t="s">
        <v>157</v>
      </c>
      <c r="AR717" t="s">
        <v>158</v>
      </c>
      <c r="AS717" t="str">
        <f>VLOOKUP('intouch变量（整型） '!$A717,基本表格!$G:$Q,3,FALSE)</f>
        <v>DB1400,INT914</v>
      </c>
      <c r="AT717" t="str">
        <f>VLOOKUP('intouch变量（整型） '!$A717,基本表格!$G:$Q,10,FALSE)</f>
        <v>No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</row>
    <row r="718" spans="1:55">
      <c r="A718" s="10" t="s">
        <v>5491</v>
      </c>
      <c r="B718" s="11" t="str">
        <f t="shared" si="11"/>
        <v>CHP4</v>
      </c>
      <c r="C718" s="11" t="str">
        <f>VLOOKUP('intouch变量（整型） '!$A718,基本表格!$G:$Q,2,FALSE)</f>
        <v>刨片进料仓4#进料皮带分料器 电机控制 联动启动延时</v>
      </c>
      <c r="D718" t="s">
        <v>154</v>
      </c>
      <c r="E718" t="s">
        <v>154</v>
      </c>
      <c r="F718">
        <v>0</v>
      </c>
      <c r="G718" t="s">
        <v>154</v>
      </c>
      <c r="H718" t="s">
        <v>154</v>
      </c>
      <c r="I718">
        <v>0</v>
      </c>
      <c r="J718">
        <v>0</v>
      </c>
      <c r="L718">
        <v>0</v>
      </c>
      <c r="M718">
        <v>-32768</v>
      </c>
      <c r="N718">
        <v>32767</v>
      </c>
      <c r="O718">
        <v>0</v>
      </c>
      <c r="P718">
        <v>0</v>
      </c>
      <c r="Q718" t="s">
        <v>155</v>
      </c>
      <c r="R718">
        <v>0</v>
      </c>
      <c r="S718">
        <v>1</v>
      </c>
      <c r="T718" t="s">
        <v>155</v>
      </c>
      <c r="U718">
        <v>0</v>
      </c>
      <c r="V718">
        <v>1</v>
      </c>
      <c r="W718" t="s">
        <v>155</v>
      </c>
      <c r="X718">
        <v>0</v>
      </c>
      <c r="Y718">
        <v>1</v>
      </c>
      <c r="Z718" t="s">
        <v>155</v>
      </c>
      <c r="AA718">
        <v>0</v>
      </c>
      <c r="AB718">
        <v>1</v>
      </c>
      <c r="AC718" t="s">
        <v>155</v>
      </c>
      <c r="AD718">
        <v>0</v>
      </c>
      <c r="AE718">
        <v>1</v>
      </c>
      <c r="AF718" t="s">
        <v>155</v>
      </c>
      <c r="AG718">
        <v>0</v>
      </c>
      <c r="AH718">
        <v>1</v>
      </c>
      <c r="AI718">
        <v>0</v>
      </c>
      <c r="AJ718" t="s">
        <v>155</v>
      </c>
      <c r="AK718">
        <v>0</v>
      </c>
      <c r="AL718">
        <v>1</v>
      </c>
      <c r="AM718" t="s">
        <v>4774</v>
      </c>
      <c r="AN718">
        <v>-32768</v>
      </c>
      <c r="AO718">
        <v>32767</v>
      </c>
      <c r="AP718" t="s">
        <v>4775</v>
      </c>
      <c r="AQ718" t="s">
        <v>157</v>
      </c>
      <c r="AR718" t="s">
        <v>158</v>
      </c>
      <c r="AS718" t="str">
        <f>VLOOKUP('intouch变量（整型） '!$A718,基本表格!$G:$Q,3,FALSE)</f>
        <v>DB1400,INT918</v>
      </c>
      <c r="AT718" t="str">
        <f>VLOOKUP('intouch变量（整型） '!$A718,基本表格!$G:$Q,10,FALSE)</f>
        <v>No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</row>
    <row r="719" spans="1:55">
      <c r="A719" s="10" t="s">
        <v>5492</v>
      </c>
      <c r="B719" s="11" t="str">
        <f t="shared" si="11"/>
        <v>CHP4</v>
      </c>
      <c r="C719" s="11" t="str">
        <f>VLOOKUP('intouch变量（整型） '!$A719,基本表格!$G:$Q,2,FALSE)</f>
        <v>刨片进料仓4#进料皮带分料器 电机控制 起动转换时间 秒</v>
      </c>
      <c r="D719" t="s">
        <v>154</v>
      </c>
      <c r="E719" t="s">
        <v>154</v>
      </c>
      <c r="F719">
        <v>0</v>
      </c>
      <c r="G719" t="s">
        <v>154</v>
      </c>
      <c r="H719" t="s">
        <v>154</v>
      </c>
      <c r="I719">
        <v>0</v>
      </c>
      <c r="J719">
        <v>0</v>
      </c>
      <c r="L719">
        <v>0</v>
      </c>
      <c r="M719">
        <v>-32768</v>
      </c>
      <c r="N719">
        <v>32767</v>
      </c>
      <c r="O719">
        <v>0</v>
      </c>
      <c r="P719">
        <v>0</v>
      </c>
      <c r="Q719" t="s">
        <v>155</v>
      </c>
      <c r="R719">
        <v>0</v>
      </c>
      <c r="S719">
        <v>1</v>
      </c>
      <c r="T719" t="s">
        <v>155</v>
      </c>
      <c r="U719">
        <v>0</v>
      </c>
      <c r="V719">
        <v>1</v>
      </c>
      <c r="W719" t="s">
        <v>155</v>
      </c>
      <c r="X719">
        <v>0</v>
      </c>
      <c r="Y719">
        <v>1</v>
      </c>
      <c r="Z719" t="s">
        <v>155</v>
      </c>
      <c r="AA719">
        <v>0</v>
      </c>
      <c r="AB719">
        <v>1</v>
      </c>
      <c r="AC719" t="s">
        <v>155</v>
      </c>
      <c r="AD719">
        <v>0</v>
      </c>
      <c r="AE719">
        <v>1</v>
      </c>
      <c r="AF719" t="s">
        <v>155</v>
      </c>
      <c r="AG719">
        <v>0</v>
      </c>
      <c r="AH719">
        <v>1</v>
      </c>
      <c r="AI719">
        <v>0</v>
      </c>
      <c r="AJ719" t="s">
        <v>155</v>
      </c>
      <c r="AK719">
        <v>0</v>
      </c>
      <c r="AL719">
        <v>1</v>
      </c>
      <c r="AM719" t="s">
        <v>4774</v>
      </c>
      <c r="AN719">
        <v>-32768</v>
      </c>
      <c r="AO719">
        <v>32767</v>
      </c>
      <c r="AP719" t="s">
        <v>4775</v>
      </c>
      <c r="AQ719" t="s">
        <v>157</v>
      </c>
      <c r="AR719" t="s">
        <v>158</v>
      </c>
      <c r="AS719" t="str">
        <f>VLOOKUP('intouch变量（整型） '!$A719,基本表格!$G:$Q,3,FALSE)</f>
        <v>DB1400,INT920</v>
      </c>
      <c r="AT719" t="str">
        <f>VLOOKUP('intouch变量（整型） '!$A719,基本表格!$G:$Q,10,FALSE)</f>
        <v>No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</row>
    <row r="720" spans="1:55">
      <c r="A720" s="10" t="s">
        <v>5493</v>
      </c>
      <c r="B720" s="11" t="str">
        <f t="shared" si="11"/>
        <v>CHP4</v>
      </c>
      <c r="C720" s="11" t="str">
        <f>VLOOKUP('intouch变量（整型） '!$A720,基本表格!$G:$Q,2,FALSE)</f>
        <v>刨片进料仓4#进料皮带分料器 给定频率 实际内码</v>
      </c>
      <c r="D720" t="s">
        <v>154</v>
      </c>
      <c r="E720" t="s">
        <v>154</v>
      </c>
      <c r="F720">
        <v>0</v>
      </c>
      <c r="G720" t="s">
        <v>154</v>
      </c>
      <c r="H720" t="s">
        <v>154</v>
      </c>
      <c r="I720">
        <v>0</v>
      </c>
      <c r="J720">
        <v>0</v>
      </c>
      <c r="L720">
        <v>0</v>
      </c>
      <c r="M720">
        <v>-32768</v>
      </c>
      <c r="N720">
        <v>32767</v>
      </c>
      <c r="O720">
        <v>0</v>
      </c>
      <c r="P720">
        <v>0</v>
      </c>
      <c r="Q720" t="s">
        <v>155</v>
      </c>
      <c r="R720">
        <v>0</v>
      </c>
      <c r="S720">
        <v>1</v>
      </c>
      <c r="T720" t="s">
        <v>155</v>
      </c>
      <c r="U720">
        <v>0</v>
      </c>
      <c r="V720">
        <v>1</v>
      </c>
      <c r="W720" t="s">
        <v>155</v>
      </c>
      <c r="X720">
        <v>0</v>
      </c>
      <c r="Y720">
        <v>1</v>
      </c>
      <c r="Z720" t="s">
        <v>155</v>
      </c>
      <c r="AA720">
        <v>0</v>
      </c>
      <c r="AB720">
        <v>1</v>
      </c>
      <c r="AC720" t="s">
        <v>155</v>
      </c>
      <c r="AD720">
        <v>0</v>
      </c>
      <c r="AE720">
        <v>1</v>
      </c>
      <c r="AF720" t="s">
        <v>155</v>
      </c>
      <c r="AG720">
        <v>0</v>
      </c>
      <c r="AH720">
        <v>1</v>
      </c>
      <c r="AI720">
        <v>0</v>
      </c>
      <c r="AJ720" t="s">
        <v>155</v>
      </c>
      <c r="AK720">
        <v>0</v>
      </c>
      <c r="AL720">
        <v>1</v>
      </c>
      <c r="AM720" t="s">
        <v>4774</v>
      </c>
      <c r="AN720">
        <v>-32768</v>
      </c>
      <c r="AO720">
        <v>32767</v>
      </c>
      <c r="AP720" t="s">
        <v>4775</v>
      </c>
      <c r="AQ720" t="s">
        <v>157</v>
      </c>
      <c r="AR720" t="s">
        <v>158</v>
      </c>
      <c r="AS720" t="str">
        <f>VLOOKUP('intouch变量（整型） '!$A720,基本表格!$G:$Q,3,FALSE)</f>
        <v>DB1400,INT952</v>
      </c>
      <c r="AT720" t="str">
        <f>VLOOKUP('intouch变量（整型） '!$A720,基本表格!$G:$Q,10,FALSE)</f>
        <v>Yes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</row>
    <row r="721" spans="1:55">
      <c r="A721" s="10" t="s">
        <v>5494</v>
      </c>
      <c r="B721" s="11" t="str">
        <f t="shared" si="11"/>
        <v>CHP4</v>
      </c>
      <c r="C721" s="11" t="str">
        <f>VLOOKUP('intouch变量（整型） '!$A721,基本表格!$G:$Q,2,FALSE)</f>
        <v>刨片进料仓4#进料皮带分料器 反馈频率 实际内码</v>
      </c>
      <c r="D721" t="s">
        <v>154</v>
      </c>
      <c r="E721" t="s">
        <v>154</v>
      </c>
      <c r="F721">
        <v>0</v>
      </c>
      <c r="G721" t="s">
        <v>154</v>
      </c>
      <c r="H721" t="s">
        <v>154</v>
      </c>
      <c r="I721">
        <v>0</v>
      </c>
      <c r="J721">
        <v>0</v>
      </c>
      <c r="L721">
        <v>0</v>
      </c>
      <c r="M721">
        <v>-32768</v>
      </c>
      <c r="N721">
        <v>32767</v>
      </c>
      <c r="O721">
        <v>0</v>
      </c>
      <c r="P721">
        <v>0</v>
      </c>
      <c r="Q721" t="s">
        <v>155</v>
      </c>
      <c r="R721">
        <v>0</v>
      </c>
      <c r="S721">
        <v>1</v>
      </c>
      <c r="T721" t="s">
        <v>155</v>
      </c>
      <c r="U721">
        <v>0</v>
      </c>
      <c r="V721">
        <v>1</v>
      </c>
      <c r="W721" t="s">
        <v>155</v>
      </c>
      <c r="X721">
        <v>0</v>
      </c>
      <c r="Y721">
        <v>1</v>
      </c>
      <c r="Z721" t="s">
        <v>155</v>
      </c>
      <c r="AA721">
        <v>0</v>
      </c>
      <c r="AB721">
        <v>1</v>
      </c>
      <c r="AC721" t="s">
        <v>155</v>
      </c>
      <c r="AD721">
        <v>0</v>
      </c>
      <c r="AE721">
        <v>1</v>
      </c>
      <c r="AF721" t="s">
        <v>155</v>
      </c>
      <c r="AG721">
        <v>0</v>
      </c>
      <c r="AH721">
        <v>1</v>
      </c>
      <c r="AI721">
        <v>0</v>
      </c>
      <c r="AJ721" t="s">
        <v>155</v>
      </c>
      <c r="AK721">
        <v>0</v>
      </c>
      <c r="AL721">
        <v>1</v>
      </c>
      <c r="AM721" t="s">
        <v>4774</v>
      </c>
      <c r="AN721">
        <v>-32768</v>
      </c>
      <c r="AO721">
        <v>32767</v>
      </c>
      <c r="AP721" t="s">
        <v>4775</v>
      </c>
      <c r="AQ721" t="s">
        <v>157</v>
      </c>
      <c r="AR721" t="s">
        <v>158</v>
      </c>
      <c r="AS721" t="str">
        <f>VLOOKUP('intouch变量（整型） '!$A721,基本表格!$G:$Q,3,FALSE)</f>
        <v>DB1400,INT1002</v>
      </c>
      <c r="AT721" t="str">
        <f>VLOOKUP('intouch变量（整型） '!$A721,基本表格!$G:$Q,10,FALSE)</f>
        <v>Yes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</row>
    <row r="722" spans="1:55">
      <c r="A722" s="10" t="s">
        <v>5495</v>
      </c>
      <c r="B722" s="11" t="str">
        <f t="shared" si="11"/>
        <v>CHP4</v>
      </c>
      <c r="C722" s="11" t="str">
        <f>VLOOKUP('intouch变量（整型） '!$A722,基本表格!$G:$Q,2,FALSE)</f>
        <v>刨片进料仓4#进料皮带分料器 变频器通讯 警告</v>
      </c>
      <c r="D722" t="s">
        <v>154</v>
      </c>
      <c r="E722" t="s">
        <v>154</v>
      </c>
      <c r="F722">
        <v>0</v>
      </c>
      <c r="G722" t="s">
        <v>154</v>
      </c>
      <c r="H722" t="s">
        <v>154</v>
      </c>
      <c r="I722">
        <v>0</v>
      </c>
      <c r="J722">
        <v>0</v>
      </c>
      <c r="L722">
        <v>0</v>
      </c>
      <c r="M722">
        <v>-32768</v>
      </c>
      <c r="N722">
        <v>32767</v>
      </c>
      <c r="O722">
        <v>0</v>
      </c>
      <c r="P722">
        <v>0</v>
      </c>
      <c r="Q722" t="s">
        <v>155</v>
      </c>
      <c r="R722">
        <v>0</v>
      </c>
      <c r="S722">
        <v>1</v>
      </c>
      <c r="T722" t="s">
        <v>155</v>
      </c>
      <c r="U722">
        <v>0</v>
      </c>
      <c r="V722">
        <v>1</v>
      </c>
      <c r="W722" t="s">
        <v>155</v>
      </c>
      <c r="X722">
        <v>0</v>
      </c>
      <c r="Y722">
        <v>1</v>
      </c>
      <c r="Z722" t="s">
        <v>155</v>
      </c>
      <c r="AA722">
        <v>0</v>
      </c>
      <c r="AB722">
        <v>1</v>
      </c>
      <c r="AC722" t="s">
        <v>155</v>
      </c>
      <c r="AD722">
        <v>0</v>
      </c>
      <c r="AE722">
        <v>1</v>
      </c>
      <c r="AF722" t="s">
        <v>155</v>
      </c>
      <c r="AG722">
        <v>0</v>
      </c>
      <c r="AH722">
        <v>1</v>
      </c>
      <c r="AI722">
        <v>0</v>
      </c>
      <c r="AJ722" t="s">
        <v>155</v>
      </c>
      <c r="AK722">
        <v>0</v>
      </c>
      <c r="AL722">
        <v>1</v>
      </c>
      <c r="AM722" t="s">
        <v>4774</v>
      </c>
      <c r="AN722">
        <v>-32768</v>
      </c>
      <c r="AO722">
        <v>32767</v>
      </c>
      <c r="AP722" t="s">
        <v>4775</v>
      </c>
      <c r="AQ722" t="s">
        <v>157</v>
      </c>
      <c r="AR722" t="s">
        <v>158</v>
      </c>
      <c r="AS722" t="str">
        <f>VLOOKUP('intouch变量（整型） '!$A722,基本表格!$G:$Q,3,FALSE)</f>
        <v>DB1400,INT1052</v>
      </c>
      <c r="AT722" t="str">
        <f>VLOOKUP('intouch变量（整型） '!$A722,基本表格!$G:$Q,10,FALSE)</f>
        <v>Yes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</row>
    <row r="723" spans="1:55">
      <c r="A723" s="10" t="s">
        <v>5496</v>
      </c>
      <c r="B723" s="11" t="str">
        <f t="shared" si="11"/>
        <v>CHP4</v>
      </c>
      <c r="C723" s="11" t="str">
        <f>VLOOKUP('intouch变量（整型） '!$A723,基本表格!$G:$Q,2,FALSE)</f>
        <v>刨片进料仓4#进料皮带分料器 变频器通讯 报警代码</v>
      </c>
      <c r="D723" t="s">
        <v>154</v>
      </c>
      <c r="E723" t="s">
        <v>154</v>
      </c>
      <c r="F723">
        <v>0</v>
      </c>
      <c r="G723" t="s">
        <v>154</v>
      </c>
      <c r="H723" t="s">
        <v>154</v>
      </c>
      <c r="I723">
        <v>0</v>
      </c>
      <c r="J723">
        <v>0</v>
      </c>
      <c r="L723">
        <v>0</v>
      </c>
      <c r="M723">
        <v>-32768</v>
      </c>
      <c r="N723">
        <v>32767</v>
      </c>
      <c r="O723">
        <v>0</v>
      </c>
      <c r="P723">
        <v>0</v>
      </c>
      <c r="Q723" t="s">
        <v>155</v>
      </c>
      <c r="R723">
        <v>0</v>
      </c>
      <c r="S723">
        <v>1</v>
      </c>
      <c r="T723" t="s">
        <v>155</v>
      </c>
      <c r="U723">
        <v>0</v>
      </c>
      <c r="V723">
        <v>1</v>
      </c>
      <c r="W723" t="s">
        <v>155</v>
      </c>
      <c r="X723">
        <v>0</v>
      </c>
      <c r="Y723">
        <v>1</v>
      </c>
      <c r="Z723" t="s">
        <v>155</v>
      </c>
      <c r="AA723">
        <v>0</v>
      </c>
      <c r="AB723">
        <v>1</v>
      </c>
      <c r="AC723" t="s">
        <v>155</v>
      </c>
      <c r="AD723">
        <v>0</v>
      </c>
      <c r="AE723">
        <v>1</v>
      </c>
      <c r="AF723" t="s">
        <v>155</v>
      </c>
      <c r="AG723">
        <v>0</v>
      </c>
      <c r="AH723">
        <v>1</v>
      </c>
      <c r="AI723">
        <v>0</v>
      </c>
      <c r="AJ723" t="s">
        <v>155</v>
      </c>
      <c r="AK723">
        <v>0</v>
      </c>
      <c r="AL723">
        <v>1</v>
      </c>
      <c r="AM723" t="s">
        <v>4774</v>
      </c>
      <c r="AN723">
        <v>-32768</v>
      </c>
      <c r="AO723">
        <v>32767</v>
      </c>
      <c r="AP723" t="s">
        <v>4775</v>
      </c>
      <c r="AQ723" t="s">
        <v>157</v>
      </c>
      <c r="AR723" t="s">
        <v>158</v>
      </c>
      <c r="AS723" t="str">
        <f>VLOOKUP('intouch变量（整型） '!$A723,基本表格!$G:$Q,3,FALSE)</f>
        <v>DB1400,INT1054</v>
      </c>
      <c r="AT723" t="str">
        <f>VLOOKUP('intouch变量（整型） '!$A723,基本表格!$G:$Q,10,FALSE)</f>
        <v>Yes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</row>
    <row r="724" spans="1:55">
      <c r="A724" s="10" t="s">
        <v>5497</v>
      </c>
      <c r="B724" s="11" t="str">
        <f t="shared" si="11"/>
        <v>CHP4</v>
      </c>
      <c r="C724" s="11" t="str">
        <f>VLOOKUP('intouch变量（整型） '!$A724,基本表格!$G:$Q,2,FALSE)</f>
        <v>刨片进料仓4#进料皮带分料器 反馈转速 实际内码</v>
      </c>
      <c r="D724" t="s">
        <v>154</v>
      </c>
      <c r="E724" t="s">
        <v>154</v>
      </c>
      <c r="F724">
        <v>0</v>
      </c>
      <c r="G724" t="s">
        <v>154</v>
      </c>
      <c r="H724" t="s">
        <v>154</v>
      </c>
      <c r="I724">
        <v>0</v>
      </c>
      <c r="J724">
        <v>0</v>
      </c>
      <c r="L724">
        <v>0</v>
      </c>
      <c r="M724">
        <v>-32768</v>
      </c>
      <c r="N724">
        <v>32767</v>
      </c>
      <c r="O724">
        <v>0</v>
      </c>
      <c r="P724">
        <v>0</v>
      </c>
      <c r="Q724" t="s">
        <v>155</v>
      </c>
      <c r="R724">
        <v>0</v>
      </c>
      <c r="S724">
        <v>1</v>
      </c>
      <c r="T724" t="s">
        <v>155</v>
      </c>
      <c r="U724">
        <v>0</v>
      </c>
      <c r="V724">
        <v>1</v>
      </c>
      <c r="W724" t="s">
        <v>155</v>
      </c>
      <c r="X724">
        <v>0</v>
      </c>
      <c r="Y724">
        <v>1</v>
      </c>
      <c r="Z724" t="s">
        <v>155</v>
      </c>
      <c r="AA724">
        <v>0</v>
      </c>
      <c r="AB724">
        <v>1</v>
      </c>
      <c r="AC724" t="s">
        <v>155</v>
      </c>
      <c r="AD724">
        <v>0</v>
      </c>
      <c r="AE724">
        <v>1</v>
      </c>
      <c r="AF724" t="s">
        <v>155</v>
      </c>
      <c r="AG724">
        <v>0</v>
      </c>
      <c r="AH724">
        <v>1</v>
      </c>
      <c r="AI724">
        <v>0</v>
      </c>
      <c r="AJ724" t="s">
        <v>155</v>
      </c>
      <c r="AK724">
        <v>0</v>
      </c>
      <c r="AL724">
        <v>1</v>
      </c>
      <c r="AM724" t="s">
        <v>4774</v>
      </c>
      <c r="AN724">
        <v>-32768</v>
      </c>
      <c r="AO724">
        <v>32767</v>
      </c>
      <c r="AP724" t="s">
        <v>4775</v>
      </c>
      <c r="AQ724" t="s">
        <v>157</v>
      </c>
      <c r="AR724" t="s">
        <v>158</v>
      </c>
      <c r="AS724" t="str">
        <f>VLOOKUP('intouch变量（整型） '!$A724,基本表格!$G:$Q,3,FALSE)</f>
        <v>DB1400,INT1102</v>
      </c>
      <c r="AT724" t="str">
        <f>VLOOKUP('intouch变量（整型） '!$A724,基本表格!$G:$Q,10,FALSE)</f>
        <v>Yes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</row>
    <row r="725" spans="1:55">
      <c r="A725" s="10" t="s">
        <v>5498</v>
      </c>
      <c r="B725" s="11" t="str">
        <f t="shared" si="11"/>
        <v>CHP4</v>
      </c>
      <c r="C725" s="11" t="str">
        <f>VLOOKUP('intouch变量（整型） '!$A725,基本表格!$G:$Q,2,FALSE)</f>
        <v>刨片进料仓4#进料皮带分料器 反馈电流 实际内码</v>
      </c>
      <c r="D725" t="s">
        <v>154</v>
      </c>
      <c r="E725" t="s">
        <v>154</v>
      </c>
      <c r="F725">
        <v>0</v>
      </c>
      <c r="G725" t="s">
        <v>154</v>
      </c>
      <c r="H725" t="s">
        <v>154</v>
      </c>
      <c r="I725">
        <v>0</v>
      </c>
      <c r="J725">
        <v>0</v>
      </c>
      <c r="L725">
        <v>0</v>
      </c>
      <c r="M725">
        <v>-32768</v>
      </c>
      <c r="N725">
        <v>32767</v>
      </c>
      <c r="O725">
        <v>0</v>
      </c>
      <c r="P725">
        <v>0</v>
      </c>
      <c r="Q725" t="s">
        <v>155</v>
      </c>
      <c r="R725">
        <v>0</v>
      </c>
      <c r="S725">
        <v>1</v>
      </c>
      <c r="T725" t="s">
        <v>155</v>
      </c>
      <c r="U725">
        <v>0</v>
      </c>
      <c r="V725">
        <v>1</v>
      </c>
      <c r="W725" t="s">
        <v>155</v>
      </c>
      <c r="X725">
        <v>0</v>
      </c>
      <c r="Y725">
        <v>1</v>
      </c>
      <c r="Z725" t="s">
        <v>155</v>
      </c>
      <c r="AA725">
        <v>0</v>
      </c>
      <c r="AB725">
        <v>1</v>
      </c>
      <c r="AC725" t="s">
        <v>155</v>
      </c>
      <c r="AD725">
        <v>0</v>
      </c>
      <c r="AE725">
        <v>1</v>
      </c>
      <c r="AF725" t="s">
        <v>155</v>
      </c>
      <c r="AG725">
        <v>0</v>
      </c>
      <c r="AH725">
        <v>1</v>
      </c>
      <c r="AI725">
        <v>0</v>
      </c>
      <c r="AJ725" t="s">
        <v>155</v>
      </c>
      <c r="AK725">
        <v>0</v>
      </c>
      <c r="AL725">
        <v>1</v>
      </c>
      <c r="AM725" t="s">
        <v>4774</v>
      </c>
      <c r="AN725">
        <v>-32768</v>
      </c>
      <c r="AO725">
        <v>32767</v>
      </c>
      <c r="AP725" t="s">
        <v>4775</v>
      </c>
      <c r="AQ725" t="s">
        <v>157</v>
      </c>
      <c r="AR725" t="s">
        <v>158</v>
      </c>
      <c r="AS725" t="str">
        <f>VLOOKUP('intouch变量（整型） '!$A725,基本表格!$G:$Q,3,FALSE)</f>
        <v>DB1400,INT1152</v>
      </c>
      <c r="AT725" t="str">
        <f>VLOOKUP('intouch变量（整型） '!$A725,基本表格!$G:$Q,10,FALSE)</f>
        <v>Yes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</row>
  </sheetData>
  <autoFilter ref="A1:BK725">
    <extLst/>
  </autoFilter>
  <conditionalFormatting sqref="A2:A3">
    <cfRule type="duplicateValues" dxfId="0" priority="2582"/>
    <cfRule type="duplicateValues" dxfId="0" priority="2583"/>
    <cfRule type="duplicateValues" dxfId="0" priority="2584"/>
    <cfRule type="duplicateValues" dxfId="0" priority="2585"/>
    <cfRule type="duplicateValues" dxfId="0" priority="2586"/>
    <cfRule type="duplicateValues" dxfId="0" priority="2587"/>
    <cfRule type="duplicateValues" dxfId="0" priority="2588"/>
    <cfRule type="duplicateValues" dxfId="0" priority="2589"/>
    <cfRule type="duplicateValues" dxfId="0" priority="2590"/>
    <cfRule type="duplicateValues" dxfId="0" priority="2591"/>
    <cfRule type="duplicateValues" dxfId="0" priority="2592"/>
    <cfRule type="duplicateValues" dxfId="0" priority="2593"/>
  </conditionalFormatting>
  <conditionalFormatting sqref="A1 A4:A677 A726:A1048576">
    <cfRule type="duplicateValues" dxfId="0" priority="2576"/>
    <cfRule type="duplicateValues" dxfId="1" priority="2577"/>
  </conditionalFormatting>
  <conditionalFormatting sqref="A678:A679 A680 A681 A682:A683 A684 A685 A686:A687 A688 A689">
    <cfRule type="duplicateValues" dxfId="0" priority="48"/>
    <cfRule type="duplicateValues" dxfId="0" priority="47"/>
    <cfRule type="duplicateValues" dxfId="0" priority="46"/>
    <cfRule type="duplicateValues" dxfId="0" priority="45"/>
    <cfRule type="duplicateValues" dxfId="0" priority="44"/>
    <cfRule type="duplicateValues" dxfId="0" priority="43"/>
    <cfRule type="duplicateValues" dxfId="0" priority="42"/>
    <cfRule type="duplicateValues" dxfId="0" priority="41"/>
    <cfRule type="duplicateValues" dxfId="0" priority="40"/>
    <cfRule type="duplicateValues" dxfId="0" priority="39"/>
    <cfRule type="duplicateValues" dxfId="0" priority="38"/>
    <cfRule type="duplicateValues" dxfId="0" priority="37"/>
  </conditionalFormatting>
  <conditionalFormatting sqref="A690:A691 A692 A693 A694:A695 A696 A697 A698:A699 A700 A701">
    <cfRule type="duplicateValues" dxfId="0" priority="36"/>
    <cfRule type="duplicateValues" dxfId="0" priority="35"/>
    <cfRule type="duplicateValues" dxfId="0" priority="34"/>
    <cfRule type="duplicateValues" dxfId="0" priority="33"/>
    <cfRule type="duplicateValues" dxfId="0" priority="32"/>
    <cfRule type="duplicateValues" dxfId="0" priority="31"/>
    <cfRule type="duplicateValues" dxfId="0" priority="30"/>
    <cfRule type="duplicateValues" dxfId="0" priority="29"/>
    <cfRule type="duplicateValues" dxfId="0" priority="28"/>
    <cfRule type="duplicateValues" dxfId="0" priority="27"/>
    <cfRule type="duplicateValues" dxfId="0" priority="26"/>
    <cfRule type="duplicateValues" dxfId="0" priority="25"/>
  </conditionalFormatting>
  <conditionalFormatting sqref="A702:A703 A704 A705 A706:A707 A708 A709 A710:A711 A712 A713">
    <cfRule type="duplicateValues" dxfId="0" priority="24"/>
    <cfRule type="duplicateValues" dxfId="0" priority="23"/>
    <cfRule type="duplicateValues" dxfId="0" priority="22"/>
    <cfRule type="duplicateValues" dxfId="0" priority="21"/>
    <cfRule type="duplicateValues" dxfId="0" priority="20"/>
    <cfRule type="duplicateValues" dxfId="0" priority="19"/>
    <cfRule type="duplicateValues" dxfId="0" priority="18"/>
    <cfRule type="duplicateValues" dxfId="0" priority="17"/>
    <cfRule type="duplicateValues" dxfId="0" priority="16"/>
    <cfRule type="duplicateValues" dxfId="0" priority="15"/>
    <cfRule type="duplicateValues" dxfId="0" priority="14"/>
    <cfRule type="duplicateValues" dxfId="0" priority="13"/>
  </conditionalFormatting>
  <conditionalFormatting sqref="A714:A715 A716 A717 A718:A719 A720 A721 A722:A723 A724 A725">
    <cfRule type="duplicateValues" dxfId="0" priority="12"/>
    <cfRule type="duplicateValues" dxfId="0" priority="11"/>
    <cfRule type="duplicateValues" dxfId="0" priority="10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  <cfRule type="duplicateValues" dxfId="0" priority="3"/>
    <cfRule type="duplicateValues" dxfId="0" priority="2"/>
    <cfRule type="duplicateValues" dxfId="0" priority="1"/>
  </conditionalFormatting>
  <pageMargins left="0.699305555555556" right="0.699305555555556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K1315"/>
  <sheetViews>
    <sheetView zoomScale="85" zoomScaleNormal="85" topLeftCell="B1174" workbookViewId="0">
      <selection activeCell="B1174" sqref="B1174:BC1315"/>
    </sheetView>
  </sheetViews>
  <sheetFormatPr defaultColWidth="9" defaultRowHeight="14"/>
  <cols>
    <col min="1" max="1" width="29.3636363636364" customWidth="1"/>
    <col min="2" max="2" width="7.44545454545455" customWidth="1"/>
    <col min="3" max="3" width="74.6272727272727" customWidth="1"/>
    <col min="4" max="4" width="7.44545454545455" customWidth="1"/>
    <col min="5" max="5" width="12.7272727272727" customWidth="1"/>
    <col min="6" max="6" width="22.7272727272727" customWidth="1"/>
    <col min="7" max="7" width="16.0909090909091" customWidth="1"/>
    <col min="8" max="8" width="12.7272727272727" customWidth="1"/>
    <col min="9" max="9" width="7.44545454545455" customWidth="1"/>
    <col min="10" max="10" width="6.44545454545455" customWidth="1"/>
    <col min="11" max="11" width="11.6363636363636" customWidth="1"/>
    <col min="12" max="12" width="9.44545454545455" customWidth="1"/>
    <col min="13" max="13" width="12.7272727272727" customWidth="1"/>
    <col min="14" max="14" width="11.6363636363636" customWidth="1"/>
    <col min="15" max="15" width="16.0909090909091" customWidth="1"/>
    <col min="16" max="16" width="12.7272727272727" customWidth="1"/>
    <col min="17" max="17" width="9.44545454545455" customWidth="1"/>
    <col min="18" max="18" width="16.0909090909091" customWidth="1"/>
    <col min="19" max="19" width="15" customWidth="1"/>
    <col min="20" max="20" width="17.2636363636364" customWidth="1"/>
    <col min="44" max="45" width="16" customWidth="1"/>
  </cols>
  <sheetData>
    <row r="1" spans="1:63">
      <c r="A1" t="s">
        <v>5499</v>
      </c>
      <c r="B1" t="s">
        <v>132</v>
      </c>
      <c r="C1" t="s">
        <v>133</v>
      </c>
      <c r="D1" t="s">
        <v>134</v>
      </c>
      <c r="E1" t="s">
        <v>135</v>
      </c>
      <c r="F1" t="s">
        <v>136</v>
      </c>
      <c r="G1" t="s">
        <v>137</v>
      </c>
      <c r="H1" t="s">
        <v>4724</v>
      </c>
      <c r="I1" t="s">
        <v>4725</v>
      </c>
      <c r="J1" t="s">
        <v>4726</v>
      </c>
      <c r="K1" t="s">
        <v>4727</v>
      </c>
      <c r="L1" t="s">
        <v>4728</v>
      </c>
      <c r="M1" t="s">
        <v>4729</v>
      </c>
      <c r="N1" t="s">
        <v>4730</v>
      </c>
      <c r="O1" t="s">
        <v>4731</v>
      </c>
      <c r="P1" t="s">
        <v>4732</v>
      </c>
      <c r="Q1" t="s">
        <v>4733</v>
      </c>
      <c r="R1" t="s">
        <v>4734</v>
      </c>
      <c r="S1" t="s">
        <v>4735</v>
      </c>
      <c r="T1" t="s">
        <v>4736</v>
      </c>
      <c r="U1" t="s">
        <v>4737</v>
      </c>
      <c r="V1" t="s">
        <v>4738</v>
      </c>
      <c r="W1" t="s">
        <v>4739</v>
      </c>
      <c r="X1" t="s">
        <v>4740</v>
      </c>
      <c r="Y1" t="s">
        <v>4741</v>
      </c>
      <c r="Z1" t="s">
        <v>4742</v>
      </c>
      <c r="AA1" t="s">
        <v>4743</v>
      </c>
      <c r="AB1" t="s">
        <v>4744</v>
      </c>
      <c r="AC1" t="s">
        <v>4745</v>
      </c>
      <c r="AD1" t="s">
        <v>4746</v>
      </c>
      <c r="AE1" t="s">
        <v>4747</v>
      </c>
      <c r="AF1" t="s">
        <v>4748</v>
      </c>
      <c r="AG1" t="s">
        <v>4749</v>
      </c>
      <c r="AH1" t="s">
        <v>4750</v>
      </c>
      <c r="AI1" t="s">
        <v>4751</v>
      </c>
      <c r="AJ1" t="s">
        <v>4752</v>
      </c>
      <c r="AK1" t="s">
        <v>4753</v>
      </c>
      <c r="AL1" t="s">
        <v>4754</v>
      </c>
      <c r="AM1" t="s">
        <v>4755</v>
      </c>
      <c r="AN1" t="s">
        <v>4756</v>
      </c>
      <c r="AO1" t="s">
        <v>4757</v>
      </c>
      <c r="AP1" t="s">
        <v>4758</v>
      </c>
      <c r="AQ1" t="s">
        <v>144</v>
      </c>
      <c r="AR1" t="s">
        <v>145</v>
      </c>
      <c r="AS1" t="s">
        <v>146</v>
      </c>
      <c r="AT1" t="s">
        <v>147</v>
      </c>
      <c r="AU1" t="s">
        <v>148</v>
      </c>
      <c r="AV1" t="s">
        <v>149</v>
      </c>
      <c r="AW1" t="s">
        <v>4759</v>
      </c>
      <c r="AX1" t="s">
        <v>4760</v>
      </c>
      <c r="AY1" t="s">
        <v>4761</v>
      </c>
      <c r="AZ1" t="s">
        <v>4762</v>
      </c>
      <c r="BA1" t="s">
        <v>4763</v>
      </c>
      <c r="BB1" t="s">
        <v>4764</v>
      </c>
      <c r="BC1" t="s">
        <v>4765</v>
      </c>
      <c r="BD1" t="s">
        <v>4766</v>
      </c>
      <c r="BE1" t="s">
        <v>4767</v>
      </c>
      <c r="BF1" t="s">
        <v>4768</v>
      </c>
      <c r="BG1" t="s">
        <v>4769</v>
      </c>
      <c r="BH1" t="s">
        <v>4770</v>
      </c>
      <c r="BI1" t="s">
        <v>4771</v>
      </c>
      <c r="BJ1" t="s">
        <v>4772</v>
      </c>
      <c r="BK1" t="s">
        <v>152</v>
      </c>
    </row>
    <row r="2" spans="1:55">
      <c r="A2" s="10" t="s">
        <v>5500</v>
      </c>
      <c r="B2" s="11" t="str">
        <f>LEFT(A2,4)</f>
        <v>CHP1</v>
      </c>
      <c r="C2" s="11" t="str">
        <f>VLOOKUP('intouch变量（实型）'!$A2,基本表格!$G:$Q,2,FALSE)</f>
        <v>2415+P8-M1 1#环式刨片机 给定频率 实际值</v>
      </c>
      <c r="D2" t="s">
        <v>154</v>
      </c>
      <c r="E2" t="s">
        <v>154</v>
      </c>
      <c r="F2">
        <v>0</v>
      </c>
      <c r="G2" t="s">
        <v>154</v>
      </c>
      <c r="H2" t="s">
        <v>154</v>
      </c>
      <c r="I2">
        <v>0</v>
      </c>
      <c r="J2">
        <v>0</v>
      </c>
      <c r="L2">
        <v>0</v>
      </c>
      <c r="M2">
        <v>-32768</v>
      </c>
      <c r="N2">
        <v>32767</v>
      </c>
      <c r="O2">
        <v>0</v>
      </c>
      <c r="P2">
        <v>0</v>
      </c>
      <c r="Q2" t="s">
        <v>155</v>
      </c>
      <c r="R2">
        <v>0</v>
      </c>
      <c r="S2">
        <v>1</v>
      </c>
      <c r="T2" t="s">
        <v>155</v>
      </c>
      <c r="U2">
        <v>0</v>
      </c>
      <c r="V2">
        <v>1</v>
      </c>
      <c r="W2" t="s">
        <v>155</v>
      </c>
      <c r="X2">
        <v>0</v>
      </c>
      <c r="Y2">
        <v>1</v>
      </c>
      <c r="Z2" t="s">
        <v>155</v>
      </c>
      <c r="AA2">
        <v>0</v>
      </c>
      <c r="AB2">
        <v>1</v>
      </c>
      <c r="AC2" t="s">
        <v>155</v>
      </c>
      <c r="AD2">
        <v>0</v>
      </c>
      <c r="AE2">
        <v>1</v>
      </c>
      <c r="AF2" t="s">
        <v>155</v>
      </c>
      <c r="AG2">
        <v>0</v>
      </c>
      <c r="AH2">
        <v>1</v>
      </c>
      <c r="AI2">
        <v>0</v>
      </c>
      <c r="AJ2" t="s">
        <v>155</v>
      </c>
      <c r="AK2">
        <v>0</v>
      </c>
      <c r="AL2">
        <v>1</v>
      </c>
      <c r="AM2" t="s">
        <v>4774</v>
      </c>
      <c r="AN2">
        <v>-32768</v>
      </c>
      <c r="AO2">
        <v>32767</v>
      </c>
      <c r="AP2" t="s">
        <v>4775</v>
      </c>
      <c r="AQ2" s="1" t="s">
        <v>157</v>
      </c>
      <c r="AR2" t="s">
        <v>158</v>
      </c>
      <c r="AS2" t="str">
        <f>VLOOKUP('intouch变量（实型）'!$A2,基本表格!$G:$Q,3,FALSE)</f>
        <v>DB1100,REAL56</v>
      </c>
      <c r="AT2" t="str">
        <f>VLOOKUP('intouch变量（实型）'!$A2,基本表格!$G:$Q,10,FALSE)</f>
        <v>Yes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</row>
    <row r="3" spans="1:55">
      <c r="A3" s="10" t="s">
        <v>5501</v>
      </c>
      <c r="B3" s="11" t="str">
        <f>LEFT(A3,4)</f>
        <v>CHP1</v>
      </c>
      <c r="C3" s="11" t="str">
        <f>VLOOKUP('intouch变量（实型）'!$A3,基本表格!$G:$Q,2,FALSE)</f>
        <v>2415+P8-M1 1#环式刨片机 给定频率 量程</v>
      </c>
      <c r="D3" t="s">
        <v>154</v>
      </c>
      <c r="E3" t="s">
        <v>154</v>
      </c>
      <c r="F3">
        <v>0</v>
      </c>
      <c r="G3" t="s">
        <v>154</v>
      </c>
      <c r="H3" t="s">
        <v>154</v>
      </c>
      <c r="I3">
        <v>0</v>
      </c>
      <c r="J3">
        <v>0</v>
      </c>
      <c r="L3">
        <v>0</v>
      </c>
      <c r="M3">
        <v>-32768</v>
      </c>
      <c r="N3">
        <v>32767</v>
      </c>
      <c r="O3">
        <v>0</v>
      </c>
      <c r="P3">
        <v>0</v>
      </c>
      <c r="Q3" t="s">
        <v>155</v>
      </c>
      <c r="R3">
        <v>0</v>
      </c>
      <c r="S3">
        <v>1</v>
      </c>
      <c r="T3" t="s">
        <v>155</v>
      </c>
      <c r="U3">
        <v>0</v>
      </c>
      <c r="V3">
        <v>1</v>
      </c>
      <c r="W3" t="s">
        <v>155</v>
      </c>
      <c r="X3">
        <v>0</v>
      </c>
      <c r="Y3">
        <v>1</v>
      </c>
      <c r="Z3" t="s">
        <v>155</v>
      </c>
      <c r="AA3">
        <v>0</v>
      </c>
      <c r="AB3">
        <v>1</v>
      </c>
      <c r="AC3" t="s">
        <v>155</v>
      </c>
      <c r="AD3">
        <v>0</v>
      </c>
      <c r="AE3">
        <v>1</v>
      </c>
      <c r="AF3" t="s">
        <v>155</v>
      </c>
      <c r="AG3">
        <v>0</v>
      </c>
      <c r="AH3">
        <v>1</v>
      </c>
      <c r="AI3">
        <v>0</v>
      </c>
      <c r="AJ3" t="s">
        <v>155</v>
      </c>
      <c r="AK3">
        <v>0</v>
      </c>
      <c r="AL3">
        <v>1</v>
      </c>
      <c r="AM3" t="s">
        <v>4774</v>
      </c>
      <c r="AN3">
        <v>-32768</v>
      </c>
      <c r="AO3">
        <v>32767</v>
      </c>
      <c r="AP3" t="s">
        <v>4775</v>
      </c>
      <c r="AQ3" s="1" t="s">
        <v>157</v>
      </c>
      <c r="AR3" t="s">
        <v>158</v>
      </c>
      <c r="AS3" t="str">
        <f>VLOOKUP('intouch变量（实型）'!$A3,基本表格!$G:$Q,3,FALSE)</f>
        <v>DB1100,REAL60</v>
      </c>
      <c r="AT3" t="str">
        <f>VLOOKUP('intouch变量（实型）'!$A3,基本表格!$G:$Q,10,FALSE)</f>
        <v>No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</row>
    <row r="4" spans="1:55">
      <c r="A4" s="10" t="s">
        <v>5502</v>
      </c>
      <c r="B4" s="11" t="str">
        <f>LEFT(A4,4)</f>
        <v>CHP1</v>
      </c>
      <c r="C4" s="11" t="str">
        <f>VLOOKUP('intouch变量（实型）'!$A4,基本表格!$G:$Q,2,FALSE)</f>
        <v>2415+P8-M1 1#环式刨片机 给定频率 上限值</v>
      </c>
      <c r="D4" t="s">
        <v>154</v>
      </c>
      <c r="E4" t="s">
        <v>154</v>
      </c>
      <c r="F4">
        <v>0</v>
      </c>
      <c r="G4" t="s">
        <v>154</v>
      </c>
      <c r="H4" t="s">
        <v>154</v>
      </c>
      <c r="I4">
        <v>0</v>
      </c>
      <c r="J4">
        <v>0</v>
      </c>
      <c r="L4">
        <v>0</v>
      </c>
      <c r="M4">
        <v>-32768</v>
      </c>
      <c r="N4">
        <v>32767</v>
      </c>
      <c r="O4">
        <v>0</v>
      </c>
      <c r="P4">
        <v>0</v>
      </c>
      <c r="Q4" t="s">
        <v>155</v>
      </c>
      <c r="R4">
        <v>0</v>
      </c>
      <c r="S4">
        <v>1</v>
      </c>
      <c r="T4" t="s">
        <v>155</v>
      </c>
      <c r="U4">
        <v>0</v>
      </c>
      <c r="V4">
        <v>1</v>
      </c>
      <c r="W4" t="s">
        <v>155</v>
      </c>
      <c r="X4">
        <v>0</v>
      </c>
      <c r="Y4">
        <v>1</v>
      </c>
      <c r="Z4" t="s">
        <v>155</v>
      </c>
      <c r="AA4">
        <v>0</v>
      </c>
      <c r="AB4">
        <v>1</v>
      </c>
      <c r="AC4" t="s">
        <v>155</v>
      </c>
      <c r="AD4">
        <v>0</v>
      </c>
      <c r="AE4">
        <v>1</v>
      </c>
      <c r="AF4" t="s">
        <v>155</v>
      </c>
      <c r="AG4">
        <v>0</v>
      </c>
      <c r="AH4">
        <v>1</v>
      </c>
      <c r="AI4">
        <v>0</v>
      </c>
      <c r="AJ4" t="s">
        <v>155</v>
      </c>
      <c r="AK4">
        <v>0</v>
      </c>
      <c r="AL4">
        <v>1</v>
      </c>
      <c r="AM4" t="s">
        <v>4774</v>
      </c>
      <c r="AN4">
        <v>-32768</v>
      </c>
      <c r="AO4">
        <v>32767</v>
      </c>
      <c r="AP4" t="s">
        <v>4775</v>
      </c>
      <c r="AQ4" s="1" t="s">
        <v>157</v>
      </c>
      <c r="AR4" t="s">
        <v>158</v>
      </c>
      <c r="AS4" t="str">
        <f>VLOOKUP('intouch变量（实型）'!$A4,基本表格!$G:$Q,3,FALSE)</f>
        <v>DB1100,REAL64</v>
      </c>
      <c r="AT4" t="str">
        <f>VLOOKUP('intouch变量（实型）'!$A4,基本表格!$G:$Q,10,FALSE)</f>
        <v>No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</row>
    <row r="5" spans="1:55">
      <c r="A5" t="s">
        <v>5503</v>
      </c>
      <c r="B5" s="11" t="str">
        <f t="shared" ref="B5:B68" si="0">LEFT(A5,4)</f>
        <v>CHP1</v>
      </c>
      <c r="C5" s="11" t="str">
        <f>VLOOKUP('intouch变量（实型）'!$A5,基本表格!$G:$Q,2,FALSE)</f>
        <v>2415+P8-M1 1#环式刨片机 给定频率 下限值</v>
      </c>
      <c r="D5" t="s">
        <v>154</v>
      </c>
      <c r="E5" t="s">
        <v>154</v>
      </c>
      <c r="F5">
        <v>0</v>
      </c>
      <c r="G5" t="s">
        <v>154</v>
      </c>
      <c r="H5" t="s">
        <v>154</v>
      </c>
      <c r="I5">
        <v>0</v>
      </c>
      <c r="J5">
        <v>0</v>
      </c>
      <c r="L5">
        <v>0</v>
      </c>
      <c r="M5">
        <v>-32768</v>
      </c>
      <c r="N5">
        <v>32767</v>
      </c>
      <c r="O5">
        <v>0</v>
      </c>
      <c r="P5">
        <v>0</v>
      </c>
      <c r="Q5" t="s">
        <v>155</v>
      </c>
      <c r="R5">
        <v>0</v>
      </c>
      <c r="S5">
        <v>1</v>
      </c>
      <c r="T5" t="s">
        <v>155</v>
      </c>
      <c r="U5">
        <v>0</v>
      </c>
      <c r="V5">
        <v>1</v>
      </c>
      <c r="W5" t="s">
        <v>155</v>
      </c>
      <c r="X5">
        <v>0</v>
      </c>
      <c r="Y5">
        <v>1</v>
      </c>
      <c r="Z5" t="s">
        <v>155</v>
      </c>
      <c r="AA5">
        <v>0</v>
      </c>
      <c r="AB5">
        <v>1</v>
      </c>
      <c r="AC5" t="s">
        <v>155</v>
      </c>
      <c r="AD5">
        <v>0</v>
      </c>
      <c r="AE5">
        <v>1</v>
      </c>
      <c r="AF5" t="s">
        <v>155</v>
      </c>
      <c r="AG5">
        <v>0</v>
      </c>
      <c r="AH5">
        <v>1</v>
      </c>
      <c r="AI5">
        <v>0</v>
      </c>
      <c r="AJ5" t="s">
        <v>155</v>
      </c>
      <c r="AK5">
        <v>0</v>
      </c>
      <c r="AL5">
        <v>1</v>
      </c>
      <c r="AM5" t="s">
        <v>4774</v>
      </c>
      <c r="AN5">
        <v>-32768</v>
      </c>
      <c r="AO5">
        <v>32767</v>
      </c>
      <c r="AP5" t="s">
        <v>4775</v>
      </c>
      <c r="AQ5" s="1" t="s">
        <v>157</v>
      </c>
      <c r="AR5" t="s">
        <v>158</v>
      </c>
      <c r="AS5" t="str">
        <f>VLOOKUP('intouch变量（实型）'!$A5,基本表格!$G:$Q,3,FALSE)</f>
        <v>DB1100,REAL68</v>
      </c>
      <c r="AT5" t="str">
        <f>VLOOKUP('intouch变量（实型）'!$A5,基本表格!$G:$Q,10,FALSE)</f>
        <v>No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</row>
    <row r="6" spans="1:55">
      <c r="A6" t="s">
        <v>5504</v>
      </c>
      <c r="B6" s="11" t="str">
        <f t="shared" si="0"/>
        <v>CHP1</v>
      </c>
      <c r="C6" s="11" t="str">
        <f>VLOOKUP('intouch变量（实型）'!$A6,基本表格!$G:$Q,2,FALSE)</f>
        <v>2415+P8-M1 1#环式刨片机 给定频率 上上限值</v>
      </c>
      <c r="D6" t="s">
        <v>154</v>
      </c>
      <c r="E6" t="s">
        <v>154</v>
      </c>
      <c r="F6">
        <v>0</v>
      </c>
      <c r="G6" t="s">
        <v>154</v>
      </c>
      <c r="H6" t="s">
        <v>154</v>
      </c>
      <c r="I6">
        <v>0</v>
      </c>
      <c r="J6">
        <v>0</v>
      </c>
      <c r="L6">
        <v>0</v>
      </c>
      <c r="M6">
        <v>-32768</v>
      </c>
      <c r="N6">
        <v>32767</v>
      </c>
      <c r="O6">
        <v>0</v>
      </c>
      <c r="P6">
        <v>0</v>
      </c>
      <c r="Q6" t="s">
        <v>155</v>
      </c>
      <c r="R6">
        <v>0</v>
      </c>
      <c r="S6">
        <v>1</v>
      </c>
      <c r="T6" t="s">
        <v>155</v>
      </c>
      <c r="U6">
        <v>0</v>
      </c>
      <c r="V6">
        <v>1</v>
      </c>
      <c r="W6" t="s">
        <v>155</v>
      </c>
      <c r="X6">
        <v>0</v>
      </c>
      <c r="Y6">
        <v>1</v>
      </c>
      <c r="Z6" t="s">
        <v>155</v>
      </c>
      <c r="AA6">
        <v>0</v>
      </c>
      <c r="AB6">
        <v>1</v>
      </c>
      <c r="AC6" t="s">
        <v>155</v>
      </c>
      <c r="AD6">
        <v>0</v>
      </c>
      <c r="AE6">
        <v>1</v>
      </c>
      <c r="AF6" t="s">
        <v>155</v>
      </c>
      <c r="AG6">
        <v>0</v>
      </c>
      <c r="AH6">
        <v>1</v>
      </c>
      <c r="AI6">
        <v>0</v>
      </c>
      <c r="AJ6" t="s">
        <v>155</v>
      </c>
      <c r="AK6">
        <v>0</v>
      </c>
      <c r="AL6">
        <v>1</v>
      </c>
      <c r="AM6" t="s">
        <v>4774</v>
      </c>
      <c r="AN6">
        <v>-32768</v>
      </c>
      <c r="AO6">
        <v>32767</v>
      </c>
      <c r="AP6" t="s">
        <v>4775</v>
      </c>
      <c r="AQ6" s="1" t="s">
        <v>157</v>
      </c>
      <c r="AR6" t="s">
        <v>158</v>
      </c>
      <c r="AS6" t="str">
        <f>VLOOKUP('intouch变量（实型）'!$A6,基本表格!$G:$Q,3,FALSE)</f>
        <v>DB1100,REAL72</v>
      </c>
      <c r="AT6" t="str">
        <f>VLOOKUP('intouch变量（实型）'!$A6,基本表格!$G:$Q,10,FALSE)</f>
        <v>No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</row>
    <row r="7" spans="1:55">
      <c r="A7" t="s">
        <v>5505</v>
      </c>
      <c r="B7" s="11" t="str">
        <f t="shared" si="0"/>
        <v>CHP1</v>
      </c>
      <c r="C7" s="11" t="str">
        <f>VLOOKUP('intouch变量（实型）'!$A7,基本表格!$G:$Q,2,FALSE)</f>
        <v>2415+P8-M1 1#环式刨片机 给定频率 下下限值</v>
      </c>
      <c r="D7" t="s">
        <v>154</v>
      </c>
      <c r="E7" t="s">
        <v>154</v>
      </c>
      <c r="F7">
        <v>0</v>
      </c>
      <c r="G7" t="s">
        <v>154</v>
      </c>
      <c r="H7" t="s">
        <v>154</v>
      </c>
      <c r="I7">
        <v>0</v>
      </c>
      <c r="J7">
        <v>0</v>
      </c>
      <c r="L7">
        <v>0</v>
      </c>
      <c r="M7">
        <v>-32768</v>
      </c>
      <c r="N7">
        <v>32767</v>
      </c>
      <c r="O7">
        <v>0</v>
      </c>
      <c r="P7">
        <v>0</v>
      </c>
      <c r="Q7" t="s">
        <v>155</v>
      </c>
      <c r="R7">
        <v>0</v>
      </c>
      <c r="S7">
        <v>1</v>
      </c>
      <c r="T7" t="s">
        <v>155</v>
      </c>
      <c r="U7">
        <v>0</v>
      </c>
      <c r="V7">
        <v>1</v>
      </c>
      <c r="W7" t="s">
        <v>155</v>
      </c>
      <c r="X7">
        <v>0</v>
      </c>
      <c r="Y7">
        <v>1</v>
      </c>
      <c r="Z7" t="s">
        <v>155</v>
      </c>
      <c r="AA7">
        <v>0</v>
      </c>
      <c r="AB7">
        <v>1</v>
      </c>
      <c r="AC7" t="s">
        <v>155</v>
      </c>
      <c r="AD7">
        <v>0</v>
      </c>
      <c r="AE7">
        <v>1</v>
      </c>
      <c r="AF7" t="s">
        <v>155</v>
      </c>
      <c r="AG7">
        <v>0</v>
      </c>
      <c r="AH7">
        <v>1</v>
      </c>
      <c r="AI7">
        <v>0</v>
      </c>
      <c r="AJ7" t="s">
        <v>155</v>
      </c>
      <c r="AK7">
        <v>0</v>
      </c>
      <c r="AL7">
        <v>1</v>
      </c>
      <c r="AM7" t="s">
        <v>4774</v>
      </c>
      <c r="AN7">
        <v>-32768</v>
      </c>
      <c r="AO7">
        <v>32767</v>
      </c>
      <c r="AP7" t="s">
        <v>4775</v>
      </c>
      <c r="AQ7" s="1" t="s">
        <v>157</v>
      </c>
      <c r="AR7" t="s">
        <v>158</v>
      </c>
      <c r="AS7" t="str">
        <f>VLOOKUP('intouch变量（实型）'!$A7,基本表格!$G:$Q,3,FALSE)</f>
        <v>DB1100,REAL76</v>
      </c>
      <c r="AT7" t="str">
        <f>VLOOKUP('intouch变量（实型）'!$A7,基本表格!$G:$Q,10,FALSE)</f>
        <v>No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</row>
    <row r="8" spans="1:55">
      <c r="A8" t="s">
        <v>5506</v>
      </c>
      <c r="B8" s="11" t="str">
        <f t="shared" si="0"/>
        <v>CHP1</v>
      </c>
      <c r="C8" s="11" t="str">
        <f>VLOOKUP('intouch变量（实型）'!$A8,基本表格!$G:$Q,2,FALSE)</f>
        <v>2415+P8-M1 1#环式刨片机 反馈频率 实际值</v>
      </c>
      <c r="D8" t="s">
        <v>154</v>
      </c>
      <c r="E8" t="s">
        <v>154</v>
      </c>
      <c r="F8">
        <v>0</v>
      </c>
      <c r="G8" t="s">
        <v>154</v>
      </c>
      <c r="H8" t="s">
        <v>154</v>
      </c>
      <c r="I8">
        <v>0</v>
      </c>
      <c r="J8">
        <v>0</v>
      </c>
      <c r="L8">
        <v>0</v>
      </c>
      <c r="M8">
        <v>-32768</v>
      </c>
      <c r="N8">
        <v>32767</v>
      </c>
      <c r="O8">
        <v>0</v>
      </c>
      <c r="P8">
        <v>0</v>
      </c>
      <c r="Q8" t="s">
        <v>155</v>
      </c>
      <c r="R8">
        <v>0</v>
      </c>
      <c r="S8">
        <v>1</v>
      </c>
      <c r="T8" t="s">
        <v>155</v>
      </c>
      <c r="U8">
        <v>0</v>
      </c>
      <c r="V8">
        <v>1</v>
      </c>
      <c r="W8" t="s">
        <v>155</v>
      </c>
      <c r="X8">
        <v>0</v>
      </c>
      <c r="Y8">
        <v>1</v>
      </c>
      <c r="Z8" t="s">
        <v>155</v>
      </c>
      <c r="AA8">
        <v>0</v>
      </c>
      <c r="AB8">
        <v>1</v>
      </c>
      <c r="AC8" t="s">
        <v>155</v>
      </c>
      <c r="AD8">
        <v>0</v>
      </c>
      <c r="AE8">
        <v>1</v>
      </c>
      <c r="AF8" t="s">
        <v>155</v>
      </c>
      <c r="AG8">
        <v>0</v>
      </c>
      <c r="AH8">
        <v>1</v>
      </c>
      <c r="AI8">
        <v>0</v>
      </c>
      <c r="AJ8" t="s">
        <v>155</v>
      </c>
      <c r="AK8">
        <v>0</v>
      </c>
      <c r="AL8">
        <v>1</v>
      </c>
      <c r="AM8" t="s">
        <v>4774</v>
      </c>
      <c r="AN8">
        <v>-32768</v>
      </c>
      <c r="AO8">
        <v>32767</v>
      </c>
      <c r="AP8" t="s">
        <v>4775</v>
      </c>
      <c r="AQ8" s="1" t="s">
        <v>157</v>
      </c>
      <c r="AR8" t="s">
        <v>158</v>
      </c>
      <c r="AS8" t="str">
        <f>VLOOKUP('intouch变量（实型）'!$A8,基本表格!$G:$Q,3,FALSE)</f>
        <v>DB1100,REAL106</v>
      </c>
      <c r="AT8" t="str">
        <f>VLOOKUP('intouch变量（实型）'!$A8,基本表格!$G:$Q,10,FALSE)</f>
        <v>Yes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</row>
    <row r="9" spans="1:55">
      <c r="A9" t="s">
        <v>5507</v>
      </c>
      <c r="B9" s="11" t="str">
        <f t="shared" si="0"/>
        <v>CHP1</v>
      </c>
      <c r="C9" s="11" t="str">
        <f>VLOOKUP('intouch变量（实型）'!$A9,基本表格!$G:$Q,2,FALSE)</f>
        <v>2415+P8-M1 1#环式刨片机 反馈频率 量程</v>
      </c>
      <c r="D9" t="s">
        <v>154</v>
      </c>
      <c r="E9" t="s">
        <v>154</v>
      </c>
      <c r="F9">
        <v>0</v>
      </c>
      <c r="G9" t="s">
        <v>154</v>
      </c>
      <c r="H9" t="s">
        <v>154</v>
      </c>
      <c r="I9">
        <v>0</v>
      </c>
      <c r="J9">
        <v>0</v>
      </c>
      <c r="L9">
        <v>0</v>
      </c>
      <c r="M9">
        <v>-32768</v>
      </c>
      <c r="N9">
        <v>32767</v>
      </c>
      <c r="O9">
        <v>0</v>
      </c>
      <c r="P9">
        <v>0</v>
      </c>
      <c r="Q9" t="s">
        <v>155</v>
      </c>
      <c r="R9">
        <v>0</v>
      </c>
      <c r="S9">
        <v>1</v>
      </c>
      <c r="T9" t="s">
        <v>155</v>
      </c>
      <c r="U9">
        <v>0</v>
      </c>
      <c r="V9">
        <v>1</v>
      </c>
      <c r="W9" t="s">
        <v>155</v>
      </c>
      <c r="X9">
        <v>0</v>
      </c>
      <c r="Y9">
        <v>1</v>
      </c>
      <c r="Z9" t="s">
        <v>155</v>
      </c>
      <c r="AA9">
        <v>0</v>
      </c>
      <c r="AB9">
        <v>1</v>
      </c>
      <c r="AC9" t="s">
        <v>155</v>
      </c>
      <c r="AD9">
        <v>0</v>
      </c>
      <c r="AE9">
        <v>1</v>
      </c>
      <c r="AF9" t="s">
        <v>155</v>
      </c>
      <c r="AG9">
        <v>0</v>
      </c>
      <c r="AH9">
        <v>1</v>
      </c>
      <c r="AI9">
        <v>0</v>
      </c>
      <c r="AJ9" t="s">
        <v>155</v>
      </c>
      <c r="AK9">
        <v>0</v>
      </c>
      <c r="AL9">
        <v>1</v>
      </c>
      <c r="AM9" t="s">
        <v>4774</v>
      </c>
      <c r="AN9">
        <v>-32768</v>
      </c>
      <c r="AO9">
        <v>32767</v>
      </c>
      <c r="AP9" t="s">
        <v>4775</v>
      </c>
      <c r="AQ9" s="1" t="s">
        <v>157</v>
      </c>
      <c r="AR9" t="s">
        <v>158</v>
      </c>
      <c r="AS9" t="str">
        <f>VLOOKUP('intouch变量（实型）'!$A9,基本表格!$G:$Q,3,FALSE)</f>
        <v>DB1100,REAL110</v>
      </c>
      <c r="AT9" t="str">
        <f>VLOOKUP('intouch变量（实型）'!$A9,基本表格!$G:$Q,10,FALSE)</f>
        <v>No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</row>
    <row r="10" spans="1:55">
      <c r="A10" t="s">
        <v>5508</v>
      </c>
      <c r="B10" s="11" t="str">
        <f t="shared" si="0"/>
        <v>CHP1</v>
      </c>
      <c r="C10" s="11" t="str">
        <f>VLOOKUP('intouch变量（实型）'!$A10,基本表格!$G:$Q,2,FALSE)</f>
        <v>2415+P8-M1 1#环式刨片机 反馈频率 上限值</v>
      </c>
      <c r="D10" t="s">
        <v>154</v>
      </c>
      <c r="E10" t="s">
        <v>154</v>
      </c>
      <c r="F10">
        <v>0</v>
      </c>
      <c r="G10" t="s">
        <v>154</v>
      </c>
      <c r="H10" t="s">
        <v>154</v>
      </c>
      <c r="I10">
        <v>0</v>
      </c>
      <c r="J10">
        <v>0</v>
      </c>
      <c r="L10">
        <v>0</v>
      </c>
      <c r="M10">
        <v>-32768</v>
      </c>
      <c r="N10">
        <v>32767</v>
      </c>
      <c r="O10">
        <v>0</v>
      </c>
      <c r="P10">
        <v>0</v>
      </c>
      <c r="Q10" t="s">
        <v>155</v>
      </c>
      <c r="R10">
        <v>0</v>
      </c>
      <c r="S10">
        <v>1</v>
      </c>
      <c r="T10" t="s">
        <v>155</v>
      </c>
      <c r="U10">
        <v>0</v>
      </c>
      <c r="V10">
        <v>1</v>
      </c>
      <c r="W10" t="s">
        <v>155</v>
      </c>
      <c r="X10">
        <v>0</v>
      </c>
      <c r="Y10">
        <v>1</v>
      </c>
      <c r="Z10" t="s">
        <v>155</v>
      </c>
      <c r="AA10">
        <v>0</v>
      </c>
      <c r="AB10">
        <v>1</v>
      </c>
      <c r="AC10" t="s">
        <v>155</v>
      </c>
      <c r="AD10">
        <v>0</v>
      </c>
      <c r="AE10">
        <v>1</v>
      </c>
      <c r="AF10" t="s">
        <v>155</v>
      </c>
      <c r="AG10">
        <v>0</v>
      </c>
      <c r="AH10">
        <v>1</v>
      </c>
      <c r="AI10">
        <v>0</v>
      </c>
      <c r="AJ10" t="s">
        <v>155</v>
      </c>
      <c r="AK10">
        <v>0</v>
      </c>
      <c r="AL10">
        <v>1</v>
      </c>
      <c r="AM10" t="s">
        <v>4774</v>
      </c>
      <c r="AN10">
        <v>-32768</v>
      </c>
      <c r="AO10">
        <v>32767</v>
      </c>
      <c r="AP10" t="s">
        <v>4775</v>
      </c>
      <c r="AQ10" s="1" t="s">
        <v>157</v>
      </c>
      <c r="AR10" t="s">
        <v>158</v>
      </c>
      <c r="AS10" t="str">
        <f>VLOOKUP('intouch变量（实型）'!$A10,基本表格!$G:$Q,3,FALSE)</f>
        <v>DB1100,REAL114</v>
      </c>
      <c r="AT10" t="str">
        <f>VLOOKUP('intouch变量（实型）'!$A10,基本表格!$G:$Q,10,FALSE)</f>
        <v>No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</row>
    <row r="11" spans="1:55">
      <c r="A11" t="s">
        <v>5509</v>
      </c>
      <c r="B11" s="11" t="str">
        <f t="shared" si="0"/>
        <v>CHP1</v>
      </c>
      <c r="C11" s="11" t="str">
        <f>VLOOKUP('intouch变量（实型）'!$A11,基本表格!$G:$Q,2,FALSE)</f>
        <v>2415+P8-M1 1#环式刨片机 反馈频率 下限值</v>
      </c>
      <c r="D11" t="s">
        <v>154</v>
      </c>
      <c r="E11" t="s">
        <v>154</v>
      </c>
      <c r="F11">
        <v>0</v>
      </c>
      <c r="G11" t="s">
        <v>154</v>
      </c>
      <c r="H11" t="s">
        <v>154</v>
      </c>
      <c r="I11">
        <v>0</v>
      </c>
      <c r="J11">
        <v>0</v>
      </c>
      <c r="L11">
        <v>0</v>
      </c>
      <c r="M11">
        <v>-32768</v>
      </c>
      <c r="N11">
        <v>32767</v>
      </c>
      <c r="O11">
        <v>0</v>
      </c>
      <c r="P11">
        <v>0</v>
      </c>
      <c r="Q11" t="s">
        <v>155</v>
      </c>
      <c r="R11">
        <v>0</v>
      </c>
      <c r="S11">
        <v>1</v>
      </c>
      <c r="T11" t="s">
        <v>155</v>
      </c>
      <c r="U11">
        <v>0</v>
      </c>
      <c r="V11">
        <v>1</v>
      </c>
      <c r="W11" t="s">
        <v>155</v>
      </c>
      <c r="X11">
        <v>0</v>
      </c>
      <c r="Y11">
        <v>1</v>
      </c>
      <c r="Z11" t="s">
        <v>155</v>
      </c>
      <c r="AA11">
        <v>0</v>
      </c>
      <c r="AB11">
        <v>1</v>
      </c>
      <c r="AC11" t="s">
        <v>155</v>
      </c>
      <c r="AD11">
        <v>0</v>
      </c>
      <c r="AE11">
        <v>1</v>
      </c>
      <c r="AF11" t="s">
        <v>155</v>
      </c>
      <c r="AG11">
        <v>0</v>
      </c>
      <c r="AH11">
        <v>1</v>
      </c>
      <c r="AI11">
        <v>0</v>
      </c>
      <c r="AJ11" t="s">
        <v>155</v>
      </c>
      <c r="AK11">
        <v>0</v>
      </c>
      <c r="AL11">
        <v>1</v>
      </c>
      <c r="AM11" t="s">
        <v>4774</v>
      </c>
      <c r="AN11">
        <v>-32768</v>
      </c>
      <c r="AO11">
        <v>32767</v>
      </c>
      <c r="AP11" t="s">
        <v>4775</v>
      </c>
      <c r="AQ11" s="1" t="s">
        <v>157</v>
      </c>
      <c r="AR11" t="s">
        <v>158</v>
      </c>
      <c r="AS11" t="str">
        <f>VLOOKUP('intouch变量（实型）'!$A11,基本表格!$G:$Q,3,FALSE)</f>
        <v>DB1100,REAL118</v>
      </c>
      <c r="AT11" t="str">
        <f>VLOOKUP('intouch变量（实型）'!$A11,基本表格!$G:$Q,10,FALSE)</f>
        <v>No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</row>
    <row r="12" spans="1:55">
      <c r="A12" t="s">
        <v>5510</v>
      </c>
      <c r="B12" s="11" t="str">
        <f t="shared" si="0"/>
        <v>CHP1</v>
      </c>
      <c r="C12" s="11" t="str">
        <f>VLOOKUP('intouch变量（实型）'!$A12,基本表格!$G:$Q,2,FALSE)</f>
        <v>2415+P8-M1 1#环式刨片机 反馈频率 上上限值</v>
      </c>
      <c r="D12" t="s">
        <v>154</v>
      </c>
      <c r="E12" t="s">
        <v>154</v>
      </c>
      <c r="F12">
        <v>0</v>
      </c>
      <c r="G12" t="s">
        <v>154</v>
      </c>
      <c r="H12" t="s">
        <v>154</v>
      </c>
      <c r="I12">
        <v>0</v>
      </c>
      <c r="J12">
        <v>0</v>
      </c>
      <c r="L12">
        <v>0</v>
      </c>
      <c r="M12">
        <v>-32768</v>
      </c>
      <c r="N12">
        <v>32767</v>
      </c>
      <c r="O12">
        <v>0</v>
      </c>
      <c r="P12">
        <v>0</v>
      </c>
      <c r="Q12" t="s">
        <v>155</v>
      </c>
      <c r="R12">
        <v>0</v>
      </c>
      <c r="S12">
        <v>1</v>
      </c>
      <c r="T12" t="s">
        <v>155</v>
      </c>
      <c r="U12">
        <v>0</v>
      </c>
      <c r="V12">
        <v>1</v>
      </c>
      <c r="W12" t="s">
        <v>155</v>
      </c>
      <c r="X12">
        <v>0</v>
      </c>
      <c r="Y12">
        <v>1</v>
      </c>
      <c r="Z12" t="s">
        <v>155</v>
      </c>
      <c r="AA12">
        <v>0</v>
      </c>
      <c r="AB12">
        <v>1</v>
      </c>
      <c r="AC12" t="s">
        <v>155</v>
      </c>
      <c r="AD12">
        <v>0</v>
      </c>
      <c r="AE12">
        <v>1</v>
      </c>
      <c r="AF12" t="s">
        <v>155</v>
      </c>
      <c r="AG12">
        <v>0</v>
      </c>
      <c r="AH12">
        <v>1</v>
      </c>
      <c r="AI12">
        <v>0</v>
      </c>
      <c r="AJ12" t="s">
        <v>155</v>
      </c>
      <c r="AK12">
        <v>0</v>
      </c>
      <c r="AL12">
        <v>1</v>
      </c>
      <c r="AM12" t="s">
        <v>4774</v>
      </c>
      <c r="AN12">
        <v>-32768</v>
      </c>
      <c r="AO12">
        <v>32767</v>
      </c>
      <c r="AP12" t="s">
        <v>4775</v>
      </c>
      <c r="AQ12" s="1" t="s">
        <v>157</v>
      </c>
      <c r="AR12" t="s">
        <v>158</v>
      </c>
      <c r="AS12" t="str">
        <f>VLOOKUP('intouch变量（实型）'!$A12,基本表格!$G:$Q,3,FALSE)</f>
        <v>DB1100,REAL122</v>
      </c>
      <c r="AT12" t="str">
        <f>VLOOKUP('intouch变量（实型）'!$A12,基本表格!$G:$Q,10,FALSE)</f>
        <v>No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</row>
    <row r="13" spans="1:55">
      <c r="A13" t="s">
        <v>5511</v>
      </c>
      <c r="B13" s="11" t="str">
        <f t="shared" si="0"/>
        <v>CHP1</v>
      </c>
      <c r="C13" s="11" t="str">
        <f>VLOOKUP('intouch变量（实型）'!$A13,基本表格!$G:$Q,2,FALSE)</f>
        <v>2415+P8-M1 1#环式刨片机 反馈频率 下下限值</v>
      </c>
      <c r="D13" t="s">
        <v>154</v>
      </c>
      <c r="E13" t="s">
        <v>154</v>
      </c>
      <c r="F13">
        <v>0</v>
      </c>
      <c r="G13" t="s">
        <v>154</v>
      </c>
      <c r="H13" t="s">
        <v>154</v>
      </c>
      <c r="I13">
        <v>0</v>
      </c>
      <c r="J13">
        <v>0</v>
      </c>
      <c r="L13">
        <v>0</v>
      </c>
      <c r="M13">
        <v>-32768</v>
      </c>
      <c r="N13">
        <v>32767</v>
      </c>
      <c r="O13">
        <v>0</v>
      </c>
      <c r="P13">
        <v>0</v>
      </c>
      <c r="Q13" t="s">
        <v>155</v>
      </c>
      <c r="R13">
        <v>0</v>
      </c>
      <c r="S13">
        <v>1</v>
      </c>
      <c r="T13" t="s">
        <v>155</v>
      </c>
      <c r="U13">
        <v>0</v>
      </c>
      <c r="V13">
        <v>1</v>
      </c>
      <c r="W13" t="s">
        <v>155</v>
      </c>
      <c r="X13">
        <v>0</v>
      </c>
      <c r="Y13">
        <v>1</v>
      </c>
      <c r="Z13" t="s">
        <v>155</v>
      </c>
      <c r="AA13">
        <v>0</v>
      </c>
      <c r="AB13">
        <v>1</v>
      </c>
      <c r="AC13" t="s">
        <v>155</v>
      </c>
      <c r="AD13">
        <v>0</v>
      </c>
      <c r="AE13">
        <v>1</v>
      </c>
      <c r="AF13" t="s">
        <v>155</v>
      </c>
      <c r="AG13">
        <v>0</v>
      </c>
      <c r="AH13">
        <v>1</v>
      </c>
      <c r="AI13">
        <v>0</v>
      </c>
      <c r="AJ13" t="s">
        <v>155</v>
      </c>
      <c r="AK13">
        <v>0</v>
      </c>
      <c r="AL13">
        <v>1</v>
      </c>
      <c r="AM13" t="s">
        <v>4774</v>
      </c>
      <c r="AN13">
        <v>-32768</v>
      </c>
      <c r="AO13">
        <v>32767</v>
      </c>
      <c r="AP13" t="s">
        <v>4775</v>
      </c>
      <c r="AQ13" s="1" t="s">
        <v>157</v>
      </c>
      <c r="AR13" t="s">
        <v>158</v>
      </c>
      <c r="AS13" t="str">
        <f>VLOOKUP('intouch变量（实型）'!$A13,基本表格!$G:$Q,3,FALSE)</f>
        <v>DB1100,REAL126</v>
      </c>
      <c r="AT13" t="str">
        <f>VLOOKUP('intouch变量（实型）'!$A13,基本表格!$G:$Q,10,FALSE)</f>
        <v>No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</row>
    <row r="14" spans="1:55">
      <c r="A14" t="s">
        <v>5512</v>
      </c>
      <c r="B14" s="11" t="str">
        <f t="shared" si="0"/>
        <v>CHP1</v>
      </c>
      <c r="C14" s="11" t="str">
        <f>VLOOKUP('intouch变量（实型）'!$A14,基本表格!$G:$Q,2,FALSE)</f>
        <v>2415+P8-M1 1#环式刨片机 变频器通讯 实际运行反馈速度</v>
      </c>
      <c r="D14" t="s">
        <v>154</v>
      </c>
      <c r="E14" t="s">
        <v>154</v>
      </c>
      <c r="F14">
        <v>0</v>
      </c>
      <c r="G14" t="s">
        <v>154</v>
      </c>
      <c r="H14" t="s">
        <v>154</v>
      </c>
      <c r="I14">
        <v>0</v>
      </c>
      <c r="J14">
        <v>0</v>
      </c>
      <c r="L14">
        <v>0</v>
      </c>
      <c r="M14">
        <v>-32768</v>
      </c>
      <c r="N14">
        <v>32767</v>
      </c>
      <c r="O14">
        <v>0</v>
      </c>
      <c r="P14">
        <v>0</v>
      </c>
      <c r="Q14" t="s">
        <v>155</v>
      </c>
      <c r="R14">
        <v>0</v>
      </c>
      <c r="S14">
        <v>1</v>
      </c>
      <c r="T14" t="s">
        <v>155</v>
      </c>
      <c r="U14">
        <v>0</v>
      </c>
      <c r="V14">
        <v>1</v>
      </c>
      <c r="W14" t="s">
        <v>155</v>
      </c>
      <c r="X14">
        <v>0</v>
      </c>
      <c r="Y14">
        <v>1</v>
      </c>
      <c r="Z14" t="s">
        <v>155</v>
      </c>
      <c r="AA14">
        <v>0</v>
      </c>
      <c r="AB14">
        <v>1</v>
      </c>
      <c r="AC14" t="s">
        <v>155</v>
      </c>
      <c r="AD14">
        <v>0</v>
      </c>
      <c r="AE14">
        <v>1</v>
      </c>
      <c r="AF14" t="s">
        <v>155</v>
      </c>
      <c r="AG14">
        <v>0</v>
      </c>
      <c r="AH14">
        <v>1</v>
      </c>
      <c r="AI14">
        <v>0</v>
      </c>
      <c r="AJ14" t="s">
        <v>155</v>
      </c>
      <c r="AK14">
        <v>0</v>
      </c>
      <c r="AL14">
        <v>1</v>
      </c>
      <c r="AM14" t="s">
        <v>4774</v>
      </c>
      <c r="AN14">
        <v>-32768</v>
      </c>
      <c r="AO14">
        <v>32767</v>
      </c>
      <c r="AP14" t="s">
        <v>4775</v>
      </c>
      <c r="AQ14" s="1" t="s">
        <v>157</v>
      </c>
      <c r="AR14" t="s">
        <v>158</v>
      </c>
      <c r="AS14" t="str">
        <f>VLOOKUP('intouch变量（实型）'!$A14,基本表格!$G:$Q,3,FALSE)</f>
        <v>DB1100,REAL156</v>
      </c>
      <c r="AT14" t="str">
        <f>VLOOKUP('intouch变量（实型）'!$A14,基本表格!$G:$Q,10,FALSE)</f>
        <v>Yes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</row>
    <row r="15" spans="1:55">
      <c r="A15" t="s">
        <v>5513</v>
      </c>
      <c r="B15" s="11" t="str">
        <f t="shared" si="0"/>
        <v>CHP1</v>
      </c>
      <c r="C15" s="11" t="str">
        <f>VLOOKUP('intouch变量（实型）'!$A15,基本表格!$G:$Q,2,FALSE)</f>
        <v>2415+P8-M1 1#环式刨片机 变频器通讯 实际运行反馈电流</v>
      </c>
      <c r="D15" t="s">
        <v>154</v>
      </c>
      <c r="E15" t="s">
        <v>154</v>
      </c>
      <c r="F15">
        <v>0</v>
      </c>
      <c r="G15" t="s">
        <v>154</v>
      </c>
      <c r="H15" t="s">
        <v>154</v>
      </c>
      <c r="I15">
        <v>0</v>
      </c>
      <c r="J15">
        <v>0</v>
      </c>
      <c r="L15">
        <v>0</v>
      </c>
      <c r="M15">
        <v>-32768</v>
      </c>
      <c r="N15">
        <v>32767</v>
      </c>
      <c r="O15">
        <v>0</v>
      </c>
      <c r="P15">
        <v>0</v>
      </c>
      <c r="Q15" t="s">
        <v>155</v>
      </c>
      <c r="R15">
        <v>0</v>
      </c>
      <c r="S15">
        <v>1</v>
      </c>
      <c r="T15" t="s">
        <v>155</v>
      </c>
      <c r="U15">
        <v>0</v>
      </c>
      <c r="V15">
        <v>1</v>
      </c>
      <c r="W15" t="s">
        <v>155</v>
      </c>
      <c r="X15">
        <v>0</v>
      </c>
      <c r="Y15">
        <v>1</v>
      </c>
      <c r="Z15" t="s">
        <v>155</v>
      </c>
      <c r="AA15">
        <v>0</v>
      </c>
      <c r="AB15">
        <v>1</v>
      </c>
      <c r="AC15" t="s">
        <v>155</v>
      </c>
      <c r="AD15">
        <v>0</v>
      </c>
      <c r="AE15">
        <v>1</v>
      </c>
      <c r="AF15" t="s">
        <v>155</v>
      </c>
      <c r="AG15">
        <v>0</v>
      </c>
      <c r="AH15">
        <v>1</v>
      </c>
      <c r="AI15">
        <v>0</v>
      </c>
      <c r="AJ15" t="s">
        <v>155</v>
      </c>
      <c r="AK15">
        <v>0</v>
      </c>
      <c r="AL15">
        <v>1</v>
      </c>
      <c r="AM15" t="s">
        <v>4774</v>
      </c>
      <c r="AN15">
        <v>-32768</v>
      </c>
      <c r="AO15">
        <v>32767</v>
      </c>
      <c r="AP15" t="s">
        <v>4775</v>
      </c>
      <c r="AQ15" s="1" t="s">
        <v>157</v>
      </c>
      <c r="AR15" t="s">
        <v>158</v>
      </c>
      <c r="AS15" t="str">
        <f>VLOOKUP('intouch变量（实型）'!$A15,基本表格!$G:$Q,3,FALSE)</f>
        <v>DB1100,REAL160</v>
      </c>
      <c r="AT15" t="str">
        <f>VLOOKUP('intouch变量（实型）'!$A15,基本表格!$G:$Q,10,FALSE)</f>
        <v>Yes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</row>
    <row r="16" spans="1:55">
      <c r="A16" t="s">
        <v>5514</v>
      </c>
      <c r="B16" s="11" t="str">
        <f t="shared" si="0"/>
        <v>CHP1</v>
      </c>
      <c r="C16" s="11" t="str">
        <f>VLOOKUP('intouch变量（实型）'!$A16,基本表格!$G:$Q,2,FALSE)</f>
        <v>2415+P8-M1 1#环式刨片机 变频器通讯 转矩百分比</v>
      </c>
      <c r="D16" t="s">
        <v>154</v>
      </c>
      <c r="E16" t="s">
        <v>154</v>
      </c>
      <c r="F16">
        <v>0</v>
      </c>
      <c r="G16" t="s">
        <v>154</v>
      </c>
      <c r="H16" t="s">
        <v>154</v>
      </c>
      <c r="I16">
        <v>0</v>
      </c>
      <c r="J16">
        <v>0</v>
      </c>
      <c r="L16">
        <v>0</v>
      </c>
      <c r="M16">
        <v>-32768</v>
      </c>
      <c r="N16">
        <v>32767</v>
      </c>
      <c r="O16">
        <v>0</v>
      </c>
      <c r="P16">
        <v>0</v>
      </c>
      <c r="Q16" t="s">
        <v>155</v>
      </c>
      <c r="R16">
        <v>0</v>
      </c>
      <c r="S16">
        <v>1</v>
      </c>
      <c r="T16" t="s">
        <v>155</v>
      </c>
      <c r="U16">
        <v>0</v>
      </c>
      <c r="V16">
        <v>1</v>
      </c>
      <c r="W16" t="s">
        <v>155</v>
      </c>
      <c r="X16">
        <v>0</v>
      </c>
      <c r="Y16">
        <v>1</v>
      </c>
      <c r="Z16" t="s">
        <v>155</v>
      </c>
      <c r="AA16">
        <v>0</v>
      </c>
      <c r="AB16">
        <v>1</v>
      </c>
      <c r="AC16" t="s">
        <v>155</v>
      </c>
      <c r="AD16">
        <v>0</v>
      </c>
      <c r="AE16">
        <v>1</v>
      </c>
      <c r="AF16" t="s">
        <v>155</v>
      </c>
      <c r="AG16">
        <v>0</v>
      </c>
      <c r="AH16">
        <v>1</v>
      </c>
      <c r="AI16">
        <v>0</v>
      </c>
      <c r="AJ16" t="s">
        <v>155</v>
      </c>
      <c r="AK16">
        <v>0</v>
      </c>
      <c r="AL16">
        <v>1</v>
      </c>
      <c r="AM16" t="s">
        <v>4774</v>
      </c>
      <c r="AN16">
        <v>-32768</v>
      </c>
      <c r="AO16">
        <v>32767</v>
      </c>
      <c r="AP16" t="s">
        <v>4775</v>
      </c>
      <c r="AQ16" s="1" t="s">
        <v>157</v>
      </c>
      <c r="AR16" t="s">
        <v>158</v>
      </c>
      <c r="AS16" t="str">
        <f>VLOOKUP('intouch变量（实型）'!$A16,基本表格!$G:$Q,3,FALSE)</f>
        <v>DB1100,REAL164</v>
      </c>
      <c r="AT16" t="str">
        <f>VLOOKUP('intouch变量（实型）'!$A16,基本表格!$G:$Q,10,FALSE)</f>
        <v>Yes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</row>
    <row r="17" spans="1:55">
      <c r="A17" t="s">
        <v>5515</v>
      </c>
      <c r="B17" s="11" t="str">
        <f t="shared" si="0"/>
        <v>CHP1</v>
      </c>
      <c r="C17" s="11" t="str">
        <f>VLOOKUP('intouch变量（实型）'!$A17,基本表格!$G:$Q,2,FALSE)</f>
        <v>2415+P8-M1 1#环式刨片机 变频器通讯 给定速度</v>
      </c>
      <c r="D17" t="s">
        <v>154</v>
      </c>
      <c r="E17" t="s">
        <v>154</v>
      </c>
      <c r="F17">
        <v>0</v>
      </c>
      <c r="G17" t="s">
        <v>154</v>
      </c>
      <c r="H17" t="s">
        <v>154</v>
      </c>
      <c r="I17">
        <v>0</v>
      </c>
      <c r="J17">
        <v>0</v>
      </c>
      <c r="L17">
        <v>0</v>
      </c>
      <c r="M17">
        <v>-32768</v>
      </c>
      <c r="N17">
        <v>32767</v>
      </c>
      <c r="O17">
        <v>0</v>
      </c>
      <c r="P17">
        <v>0</v>
      </c>
      <c r="Q17" t="s">
        <v>155</v>
      </c>
      <c r="R17">
        <v>0</v>
      </c>
      <c r="S17">
        <v>1</v>
      </c>
      <c r="T17" t="s">
        <v>155</v>
      </c>
      <c r="U17">
        <v>0</v>
      </c>
      <c r="V17">
        <v>1</v>
      </c>
      <c r="W17" t="s">
        <v>155</v>
      </c>
      <c r="X17">
        <v>0</v>
      </c>
      <c r="Y17">
        <v>1</v>
      </c>
      <c r="Z17" t="s">
        <v>155</v>
      </c>
      <c r="AA17">
        <v>0</v>
      </c>
      <c r="AB17">
        <v>1</v>
      </c>
      <c r="AC17" t="s">
        <v>155</v>
      </c>
      <c r="AD17">
        <v>0</v>
      </c>
      <c r="AE17">
        <v>1</v>
      </c>
      <c r="AF17" t="s">
        <v>155</v>
      </c>
      <c r="AG17">
        <v>0</v>
      </c>
      <c r="AH17">
        <v>1</v>
      </c>
      <c r="AI17">
        <v>0</v>
      </c>
      <c r="AJ17" t="s">
        <v>155</v>
      </c>
      <c r="AK17">
        <v>0</v>
      </c>
      <c r="AL17">
        <v>1</v>
      </c>
      <c r="AM17" t="s">
        <v>4774</v>
      </c>
      <c r="AN17">
        <v>-32768</v>
      </c>
      <c r="AO17">
        <v>32767</v>
      </c>
      <c r="AP17" t="s">
        <v>4775</v>
      </c>
      <c r="AQ17" s="1" t="s">
        <v>157</v>
      </c>
      <c r="AR17" t="s">
        <v>158</v>
      </c>
      <c r="AS17" t="str">
        <f>VLOOKUP('intouch变量（实型）'!$A17,基本表格!$G:$Q,3,FALSE)</f>
        <v>DB1100,REAL168</v>
      </c>
      <c r="AT17" t="str">
        <f>VLOOKUP('intouch变量（实型）'!$A17,基本表格!$G:$Q,10,FALSE)</f>
        <v>No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</row>
    <row r="18" spans="1:55">
      <c r="A18" t="s">
        <v>5516</v>
      </c>
      <c r="B18" s="11" t="str">
        <f t="shared" si="0"/>
        <v>CHP1</v>
      </c>
      <c r="C18" s="11" t="str">
        <f>VLOOKUP('intouch变量（实型）'!$A18,基本表格!$G:$Q,2,FALSE)</f>
        <v>2415+P8-M1 1#环式刨片机 变频器通讯 加速时间</v>
      </c>
      <c r="D18" t="s">
        <v>154</v>
      </c>
      <c r="E18" t="s">
        <v>154</v>
      </c>
      <c r="F18">
        <v>0</v>
      </c>
      <c r="G18" t="s">
        <v>154</v>
      </c>
      <c r="H18" t="s">
        <v>154</v>
      </c>
      <c r="I18">
        <v>0</v>
      </c>
      <c r="J18">
        <v>0</v>
      </c>
      <c r="L18">
        <v>0</v>
      </c>
      <c r="M18">
        <v>-32768</v>
      </c>
      <c r="N18">
        <v>32767</v>
      </c>
      <c r="O18">
        <v>0</v>
      </c>
      <c r="P18">
        <v>0</v>
      </c>
      <c r="Q18" t="s">
        <v>155</v>
      </c>
      <c r="R18">
        <v>0</v>
      </c>
      <c r="S18">
        <v>1</v>
      </c>
      <c r="T18" t="s">
        <v>155</v>
      </c>
      <c r="U18">
        <v>0</v>
      </c>
      <c r="V18">
        <v>1</v>
      </c>
      <c r="W18" t="s">
        <v>155</v>
      </c>
      <c r="X18">
        <v>0</v>
      </c>
      <c r="Y18">
        <v>1</v>
      </c>
      <c r="Z18" t="s">
        <v>155</v>
      </c>
      <c r="AA18">
        <v>0</v>
      </c>
      <c r="AB18">
        <v>1</v>
      </c>
      <c r="AC18" t="s">
        <v>155</v>
      </c>
      <c r="AD18">
        <v>0</v>
      </c>
      <c r="AE18">
        <v>1</v>
      </c>
      <c r="AF18" t="s">
        <v>155</v>
      </c>
      <c r="AG18">
        <v>0</v>
      </c>
      <c r="AH18">
        <v>1</v>
      </c>
      <c r="AI18">
        <v>0</v>
      </c>
      <c r="AJ18" t="s">
        <v>155</v>
      </c>
      <c r="AK18">
        <v>0</v>
      </c>
      <c r="AL18">
        <v>1</v>
      </c>
      <c r="AM18" t="s">
        <v>4774</v>
      </c>
      <c r="AN18">
        <v>-32768</v>
      </c>
      <c r="AO18">
        <v>32767</v>
      </c>
      <c r="AP18" t="s">
        <v>4775</v>
      </c>
      <c r="AQ18" s="1" t="s">
        <v>157</v>
      </c>
      <c r="AR18" t="s">
        <v>158</v>
      </c>
      <c r="AS18" t="str">
        <f>VLOOKUP('intouch变量（实型）'!$A18,基本表格!$G:$Q,3,FALSE)</f>
        <v>DB1100,REAL172</v>
      </c>
      <c r="AT18" t="str">
        <f>VLOOKUP('intouch变量（实型）'!$A18,基本表格!$G:$Q,10,FALSE)</f>
        <v>No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</row>
    <row r="19" spans="1:55">
      <c r="A19" t="s">
        <v>5517</v>
      </c>
      <c r="B19" s="11" t="str">
        <f t="shared" si="0"/>
        <v>CHP1</v>
      </c>
      <c r="C19" s="11" t="str">
        <f>VLOOKUP('intouch变量（实型）'!$A19,基本表格!$G:$Q,2,FALSE)</f>
        <v>2415+P8-M1 1#环式刨片机 变频器通讯 减速时间</v>
      </c>
      <c r="D19" t="s">
        <v>154</v>
      </c>
      <c r="E19" t="s">
        <v>154</v>
      </c>
      <c r="F19">
        <v>0</v>
      </c>
      <c r="G19" t="s">
        <v>154</v>
      </c>
      <c r="H19" t="s">
        <v>154</v>
      </c>
      <c r="I19">
        <v>0</v>
      </c>
      <c r="J19">
        <v>0</v>
      </c>
      <c r="L19">
        <v>0</v>
      </c>
      <c r="M19">
        <v>-32768</v>
      </c>
      <c r="N19">
        <v>32767</v>
      </c>
      <c r="O19">
        <v>0</v>
      </c>
      <c r="P19">
        <v>0</v>
      </c>
      <c r="Q19" t="s">
        <v>155</v>
      </c>
      <c r="R19">
        <v>0</v>
      </c>
      <c r="S19">
        <v>1</v>
      </c>
      <c r="T19" t="s">
        <v>155</v>
      </c>
      <c r="U19">
        <v>0</v>
      </c>
      <c r="V19">
        <v>1</v>
      </c>
      <c r="W19" t="s">
        <v>155</v>
      </c>
      <c r="X19">
        <v>0</v>
      </c>
      <c r="Y19">
        <v>1</v>
      </c>
      <c r="Z19" t="s">
        <v>155</v>
      </c>
      <c r="AA19">
        <v>0</v>
      </c>
      <c r="AB19">
        <v>1</v>
      </c>
      <c r="AC19" t="s">
        <v>155</v>
      </c>
      <c r="AD19">
        <v>0</v>
      </c>
      <c r="AE19">
        <v>1</v>
      </c>
      <c r="AF19" t="s">
        <v>155</v>
      </c>
      <c r="AG19">
        <v>0</v>
      </c>
      <c r="AH19">
        <v>1</v>
      </c>
      <c r="AI19">
        <v>0</v>
      </c>
      <c r="AJ19" t="s">
        <v>155</v>
      </c>
      <c r="AK19">
        <v>0</v>
      </c>
      <c r="AL19">
        <v>1</v>
      </c>
      <c r="AM19" t="s">
        <v>4774</v>
      </c>
      <c r="AN19">
        <v>-32768</v>
      </c>
      <c r="AO19">
        <v>32767</v>
      </c>
      <c r="AP19" t="s">
        <v>4775</v>
      </c>
      <c r="AQ19" s="1" t="s">
        <v>157</v>
      </c>
      <c r="AR19" t="s">
        <v>158</v>
      </c>
      <c r="AS19" t="str">
        <f>VLOOKUP('intouch变量（实型）'!$A19,基本表格!$G:$Q,3,FALSE)</f>
        <v>DB1100,REAL176</v>
      </c>
      <c r="AT19" t="str">
        <f>VLOOKUP('intouch变量（实型）'!$A19,基本表格!$G:$Q,10,FALSE)</f>
        <v>No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</row>
    <row r="20" spans="1:55">
      <c r="A20" t="s">
        <v>5518</v>
      </c>
      <c r="B20" s="11" t="str">
        <f t="shared" si="0"/>
        <v>CHP1</v>
      </c>
      <c r="C20" s="11" t="str">
        <f>VLOOKUP('intouch变量（实型）'!$A20,基本表格!$G:$Q,2,FALSE)</f>
        <v>2415+P8-M1 1#环式刨片机 变频器通讯 最大频率</v>
      </c>
      <c r="D20" t="s">
        <v>154</v>
      </c>
      <c r="E20" t="s">
        <v>154</v>
      </c>
      <c r="F20">
        <v>0</v>
      </c>
      <c r="G20" t="s">
        <v>154</v>
      </c>
      <c r="H20" t="s">
        <v>154</v>
      </c>
      <c r="I20">
        <v>0</v>
      </c>
      <c r="J20">
        <v>0</v>
      </c>
      <c r="L20">
        <v>0</v>
      </c>
      <c r="M20">
        <v>-32768</v>
      </c>
      <c r="N20">
        <v>32767</v>
      </c>
      <c r="O20">
        <v>0</v>
      </c>
      <c r="P20">
        <v>0</v>
      </c>
      <c r="Q20" t="s">
        <v>155</v>
      </c>
      <c r="R20">
        <v>0</v>
      </c>
      <c r="S20">
        <v>1</v>
      </c>
      <c r="T20" t="s">
        <v>155</v>
      </c>
      <c r="U20">
        <v>0</v>
      </c>
      <c r="V20">
        <v>1</v>
      </c>
      <c r="W20" t="s">
        <v>155</v>
      </c>
      <c r="X20">
        <v>0</v>
      </c>
      <c r="Y20">
        <v>1</v>
      </c>
      <c r="Z20" t="s">
        <v>155</v>
      </c>
      <c r="AA20">
        <v>0</v>
      </c>
      <c r="AB20">
        <v>1</v>
      </c>
      <c r="AC20" t="s">
        <v>155</v>
      </c>
      <c r="AD20">
        <v>0</v>
      </c>
      <c r="AE20">
        <v>1</v>
      </c>
      <c r="AF20" t="s">
        <v>155</v>
      </c>
      <c r="AG20">
        <v>0</v>
      </c>
      <c r="AH20">
        <v>1</v>
      </c>
      <c r="AI20">
        <v>0</v>
      </c>
      <c r="AJ20" t="s">
        <v>155</v>
      </c>
      <c r="AK20">
        <v>0</v>
      </c>
      <c r="AL20">
        <v>1</v>
      </c>
      <c r="AM20" t="s">
        <v>4774</v>
      </c>
      <c r="AN20">
        <v>-32768</v>
      </c>
      <c r="AO20">
        <v>32767</v>
      </c>
      <c r="AP20" t="s">
        <v>4775</v>
      </c>
      <c r="AQ20" s="1" t="s">
        <v>157</v>
      </c>
      <c r="AR20" t="s">
        <v>158</v>
      </c>
      <c r="AS20" t="str">
        <f>VLOOKUP('intouch变量（实型）'!$A20,基本表格!$G:$Q,3,FALSE)</f>
        <v>DB1100,REAL180</v>
      </c>
      <c r="AT20" t="str">
        <f>VLOOKUP('intouch变量（实型）'!$A20,基本表格!$G:$Q,10,FALSE)</f>
        <v>No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</row>
    <row r="21" spans="1:55">
      <c r="A21" t="s">
        <v>5519</v>
      </c>
      <c r="B21" s="11" t="str">
        <f t="shared" si="0"/>
        <v>CHP1</v>
      </c>
      <c r="C21" s="11" t="str">
        <f>VLOOKUP('intouch变量（实型）'!$A21,基本表格!$G:$Q,2,FALSE)</f>
        <v>2415+P8-M1 1#环式刨片机 变频器通讯 最小频率</v>
      </c>
      <c r="D21" t="s">
        <v>154</v>
      </c>
      <c r="E21" t="s">
        <v>154</v>
      </c>
      <c r="F21">
        <v>0</v>
      </c>
      <c r="G21" t="s">
        <v>154</v>
      </c>
      <c r="H21" t="s">
        <v>154</v>
      </c>
      <c r="I21">
        <v>0</v>
      </c>
      <c r="J21">
        <v>0</v>
      </c>
      <c r="L21">
        <v>0</v>
      </c>
      <c r="M21">
        <v>-32768</v>
      </c>
      <c r="N21">
        <v>32767</v>
      </c>
      <c r="O21">
        <v>0</v>
      </c>
      <c r="P21">
        <v>0</v>
      </c>
      <c r="Q21" t="s">
        <v>155</v>
      </c>
      <c r="R21">
        <v>0</v>
      </c>
      <c r="S21">
        <v>1</v>
      </c>
      <c r="T21" t="s">
        <v>155</v>
      </c>
      <c r="U21">
        <v>0</v>
      </c>
      <c r="V21">
        <v>1</v>
      </c>
      <c r="W21" t="s">
        <v>155</v>
      </c>
      <c r="X21">
        <v>0</v>
      </c>
      <c r="Y21">
        <v>1</v>
      </c>
      <c r="Z21" t="s">
        <v>155</v>
      </c>
      <c r="AA21">
        <v>0</v>
      </c>
      <c r="AB21">
        <v>1</v>
      </c>
      <c r="AC21" t="s">
        <v>155</v>
      </c>
      <c r="AD21">
        <v>0</v>
      </c>
      <c r="AE21">
        <v>1</v>
      </c>
      <c r="AF21" t="s">
        <v>155</v>
      </c>
      <c r="AG21">
        <v>0</v>
      </c>
      <c r="AH21">
        <v>1</v>
      </c>
      <c r="AI21">
        <v>0</v>
      </c>
      <c r="AJ21" t="s">
        <v>155</v>
      </c>
      <c r="AK21">
        <v>0</v>
      </c>
      <c r="AL21">
        <v>1</v>
      </c>
      <c r="AM21" t="s">
        <v>4774</v>
      </c>
      <c r="AN21">
        <v>-32768</v>
      </c>
      <c r="AO21">
        <v>32767</v>
      </c>
      <c r="AP21" t="s">
        <v>4775</v>
      </c>
      <c r="AQ21" s="1" t="s">
        <v>157</v>
      </c>
      <c r="AR21" t="s">
        <v>158</v>
      </c>
      <c r="AS21" t="str">
        <f>VLOOKUP('intouch变量（实型）'!$A21,基本表格!$G:$Q,3,FALSE)</f>
        <v>DB1100,REAL184</v>
      </c>
      <c r="AT21" t="str">
        <f>VLOOKUP('intouch变量（实型）'!$A21,基本表格!$G:$Q,10,FALSE)</f>
        <v>No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</row>
    <row r="22" spans="1:55">
      <c r="A22" t="s">
        <v>5520</v>
      </c>
      <c r="B22" s="11" t="str">
        <f t="shared" si="0"/>
        <v>CHP1</v>
      </c>
      <c r="C22" s="11" t="str">
        <f>VLOOKUP('intouch变量（实型）'!$A22,基本表格!$G:$Q,2,FALSE)</f>
        <v>2415+P8-M1 1#环式刨片机 变频器通讯 多级速度</v>
      </c>
      <c r="D22" t="s">
        <v>154</v>
      </c>
      <c r="E22" t="s">
        <v>154</v>
      </c>
      <c r="F22">
        <v>0</v>
      </c>
      <c r="G22" t="s">
        <v>154</v>
      </c>
      <c r="H22" t="s">
        <v>154</v>
      </c>
      <c r="I22">
        <v>0</v>
      </c>
      <c r="J22">
        <v>0</v>
      </c>
      <c r="L22">
        <v>0</v>
      </c>
      <c r="M22">
        <v>-32768</v>
      </c>
      <c r="N22">
        <v>32767</v>
      </c>
      <c r="O22">
        <v>0</v>
      </c>
      <c r="P22">
        <v>0</v>
      </c>
      <c r="Q22" t="s">
        <v>155</v>
      </c>
      <c r="R22">
        <v>0</v>
      </c>
      <c r="S22">
        <v>1</v>
      </c>
      <c r="T22" t="s">
        <v>155</v>
      </c>
      <c r="U22">
        <v>0</v>
      </c>
      <c r="V22">
        <v>1</v>
      </c>
      <c r="W22" t="s">
        <v>155</v>
      </c>
      <c r="X22">
        <v>0</v>
      </c>
      <c r="Y22">
        <v>1</v>
      </c>
      <c r="Z22" t="s">
        <v>155</v>
      </c>
      <c r="AA22">
        <v>0</v>
      </c>
      <c r="AB22">
        <v>1</v>
      </c>
      <c r="AC22" t="s">
        <v>155</v>
      </c>
      <c r="AD22">
        <v>0</v>
      </c>
      <c r="AE22">
        <v>1</v>
      </c>
      <c r="AF22" t="s">
        <v>155</v>
      </c>
      <c r="AG22">
        <v>0</v>
      </c>
      <c r="AH22">
        <v>1</v>
      </c>
      <c r="AI22">
        <v>0</v>
      </c>
      <c r="AJ22" t="s">
        <v>155</v>
      </c>
      <c r="AK22">
        <v>0</v>
      </c>
      <c r="AL22">
        <v>1</v>
      </c>
      <c r="AM22" t="s">
        <v>4774</v>
      </c>
      <c r="AN22">
        <v>-32768</v>
      </c>
      <c r="AO22">
        <v>32767</v>
      </c>
      <c r="AP22" t="s">
        <v>4775</v>
      </c>
      <c r="AQ22" s="1" t="s">
        <v>157</v>
      </c>
      <c r="AR22" t="s">
        <v>158</v>
      </c>
      <c r="AS22" t="str">
        <f>VLOOKUP('intouch变量（实型）'!$A22,基本表格!$G:$Q,3,FALSE)</f>
        <v>DB1100,REAL188</v>
      </c>
      <c r="AT22" t="str">
        <f>VLOOKUP('intouch变量（实型）'!$A22,基本表格!$G:$Q,10,FALSE)</f>
        <v>No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</row>
    <row r="23" spans="1:55">
      <c r="A23" t="s">
        <v>5521</v>
      </c>
      <c r="B23" s="11" t="str">
        <f t="shared" si="0"/>
        <v>CHP1</v>
      </c>
      <c r="C23" s="11" t="str">
        <f>VLOOKUP('intouch变量（实型）'!$A23,基本表格!$G:$Q,2,FALSE)</f>
        <v>2415+P8-M1 1#环式刨片机 变频器通讯 多级转速</v>
      </c>
      <c r="D23" t="s">
        <v>154</v>
      </c>
      <c r="E23" t="s">
        <v>154</v>
      </c>
      <c r="F23">
        <v>0</v>
      </c>
      <c r="G23" t="s">
        <v>154</v>
      </c>
      <c r="H23" t="s">
        <v>154</v>
      </c>
      <c r="I23">
        <v>0</v>
      </c>
      <c r="J23">
        <v>0</v>
      </c>
      <c r="L23">
        <v>0</v>
      </c>
      <c r="M23">
        <v>-32768</v>
      </c>
      <c r="N23">
        <v>32767</v>
      </c>
      <c r="O23">
        <v>0</v>
      </c>
      <c r="P23">
        <v>0</v>
      </c>
      <c r="Q23" t="s">
        <v>155</v>
      </c>
      <c r="R23">
        <v>0</v>
      </c>
      <c r="S23">
        <v>1</v>
      </c>
      <c r="T23" t="s">
        <v>155</v>
      </c>
      <c r="U23">
        <v>0</v>
      </c>
      <c r="V23">
        <v>1</v>
      </c>
      <c r="W23" t="s">
        <v>155</v>
      </c>
      <c r="X23">
        <v>0</v>
      </c>
      <c r="Y23">
        <v>1</v>
      </c>
      <c r="Z23" t="s">
        <v>155</v>
      </c>
      <c r="AA23">
        <v>0</v>
      </c>
      <c r="AB23">
        <v>1</v>
      </c>
      <c r="AC23" t="s">
        <v>155</v>
      </c>
      <c r="AD23">
        <v>0</v>
      </c>
      <c r="AE23">
        <v>1</v>
      </c>
      <c r="AF23" t="s">
        <v>155</v>
      </c>
      <c r="AG23">
        <v>0</v>
      </c>
      <c r="AH23">
        <v>1</v>
      </c>
      <c r="AI23">
        <v>0</v>
      </c>
      <c r="AJ23" t="s">
        <v>155</v>
      </c>
      <c r="AK23">
        <v>0</v>
      </c>
      <c r="AL23">
        <v>1</v>
      </c>
      <c r="AM23" t="s">
        <v>4774</v>
      </c>
      <c r="AN23">
        <v>-32768</v>
      </c>
      <c r="AO23">
        <v>32767</v>
      </c>
      <c r="AP23" t="s">
        <v>4775</v>
      </c>
      <c r="AQ23" s="1" t="s">
        <v>157</v>
      </c>
      <c r="AR23" t="s">
        <v>158</v>
      </c>
      <c r="AS23" t="str">
        <f>VLOOKUP('intouch变量（实型）'!$A23,基本表格!$G:$Q,3,FALSE)</f>
        <v>DB1100,REAL192</v>
      </c>
      <c r="AT23" t="str">
        <f>VLOOKUP('intouch变量（实型）'!$A23,基本表格!$G:$Q,10,FALSE)</f>
        <v>No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</row>
    <row r="24" spans="1:55">
      <c r="A24" t="s">
        <v>5522</v>
      </c>
      <c r="B24" s="11" t="str">
        <f t="shared" si="0"/>
        <v>CHP1</v>
      </c>
      <c r="C24" s="11" t="str">
        <f>VLOOKUP('intouch变量（实型）'!$A24,基本表格!$G:$Q,2,FALSE)</f>
        <v>2415+P8-M1 1#环式刨片机 反馈转速 实际值</v>
      </c>
      <c r="D24" t="s">
        <v>154</v>
      </c>
      <c r="E24" t="s">
        <v>154</v>
      </c>
      <c r="F24">
        <v>0</v>
      </c>
      <c r="G24" t="s">
        <v>154</v>
      </c>
      <c r="H24" t="s">
        <v>154</v>
      </c>
      <c r="I24">
        <v>0</v>
      </c>
      <c r="J24">
        <v>0</v>
      </c>
      <c r="L24">
        <v>0</v>
      </c>
      <c r="M24">
        <v>-32768</v>
      </c>
      <c r="N24">
        <v>32767</v>
      </c>
      <c r="O24">
        <v>0</v>
      </c>
      <c r="P24">
        <v>0</v>
      </c>
      <c r="Q24" t="s">
        <v>155</v>
      </c>
      <c r="R24">
        <v>0</v>
      </c>
      <c r="S24">
        <v>1</v>
      </c>
      <c r="T24" t="s">
        <v>155</v>
      </c>
      <c r="U24">
        <v>0</v>
      </c>
      <c r="V24">
        <v>1</v>
      </c>
      <c r="W24" t="s">
        <v>155</v>
      </c>
      <c r="X24">
        <v>0</v>
      </c>
      <c r="Y24">
        <v>1</v>
      </c>
      <c r="Z24" t="s">
        <v>155</v>
      </c>
      <c r="AA24">
        <v>0</v>
      </c>
      <c r="AB24">
        <v>1</v>
      </c>
      <c r="AC24" t="s">
        <v>155</v>
      </c>
      <c r="AD24">
        <v>0</v>
      </c>
      <c r="AE24">
        <v>1</v>
      </c>
      <c r="AF24" t="s">
        <v>155</v>
      </c>
      <c r="AG24">
        <v>0</v>
      </c>
      <c r="AH24">
        <v>1</v>
      </c>
      <c r="AI24">
        <v>0</v>
      </c>
      <c r="AJ24" t="s">
        <v>155</v>
      </c>
      <c r="AK24">
        <v>0</v>
      </c>
      <c r="AL24">
        <v>1</v>
      </c>
      <c r="AM24" t="s">
        <v>4774</v>
      </c>
      <c r="AN24">
        <v>-32768</v>
      </c>
      <c r="AO24">
        <v>32767</v>
      </c>
      <c r="AP24" t="s">
        <v>4775</v>
      </c>
      <c r="AQ24" s="1" t="s">
        <v>157</v>
      </c>
      <c r="AR24" t="s">
        <v>158</v>
      </c>
      <c r="AS24" t="str">
        <f>VLOOKUP('intouch变量（实型）'!$A24,基本表格!$G:$Q,3,FALSE)</f>
        <v>DB1100,REAL206</v>
      </c>
      <c r="AT24" t="str">
        <f>VLOOKUP('intouch变量（实型）'!$A24,基本表格!$G:$Q,10,FALSE)</f>
        <v>Yes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</row>
    <row r="25" spans="1:55">
      <c r="A25" t="s">
        <v>5523</v>
      </c>
      <c r="B25" s="11" t="str">
        <f t="shared" si="0"/>
        <v>CHP1</v>
      </c>
      <c r="C25" s="11" t="str">
        <f>VLOOKUP('intouch变量（实型）'!$A25,基本表格!$G:$Q,2,FALSE)</f>
        <v>2415+P8-M1 1#环式刨片机 反馈转速 量程</v>
      </c>
      <c r="D25" t="s">
        <v>154</v>
      </c>
      <c r="E25" t="s">
        <v>154</v>
      </c>
      <c r="F25">
        <v>0</v>
      </c>
      <c r="G25" t="s">
        <v>154</v>
      </c>
      <c r="H25" t="s">
        <v>154</v>
      </c>
      <c r="I25">
        <v>0</v>
      </c>
      <c r="J25">
        <v>0</v>
      </c>
      <c r="L25">
        <v>0</v>
      </c>
      <c r="M25">
        <v>-32768</v>
      </c>
      <c r="N25">
        <v>32767</v>
      </c>
      <c r="O25">
        <v>0</v>
      </c>
      <c r="P25">
        <v>0</v>
      </c>
      <c r="Q25" t="s">
        <v>155</v>
      </c>
      <c r="R25">
        <v>0</v>
      </c>
      <c r="S25">
        <v>1</v>
      </c>
      <c r="T25" t="s">
        <v>155</v>
      </c>
      <c r="U25">
        <v>0</v>
      </c>
      <c r="V25">
        <v>1</v>
      </c>
      <c r="W25" t="s">
        <v>155</v>
      </c>
      <c r="X25">
        <v>0</v>
      </c>
      <c r="Y25">
        <v>1</v>
      </c>
      <c r="Z25" t="s">
        <v>155</v>
      </c>
      <c r="AA25">
        <v>0</v>
      </c>
      <c r="AB25">
        <v>1</v>
      </c>
      <c r="AC25" t="s">
        <v>155</v>
      </c>
      <c r="AD25">
        <v>0</v>
      </c>
      <c r="AE25">
        <v>1</v>
      </c>
      <c r="AF25" t="s">
        <v>155</v>
      </c>
      <c r="AG25">
        <v>0</v>
      </c>
      <c r="AH25">
        <v>1</v>
      </c>
      <c r="AI25">
        <v>0</v>
      </c>
      <c r="AJ25" t="s">
        <v>155</v>
      </c>
      <c r="AK25">
        <v>0</v>
      </c>
      <c r="AL25">
        <v>1</v>
      </c>
      <c r="AM25" t="s">
        <v>4774</v>
      </c>
      <c r="AN25">
        <v>-32768</v>
      </c>
      <c r="AO25">
        <v>32767</v>
      </c>
      <c r="AP25" t="s">
        <v>4775</v>
      </c>
      <c r="AQ25" s="1" t="s">
        <v>157</v>
      </c>
      <c r="AR25" t="s">
        <v>158</v>
      </c>
      <c r="AS25" t="str">
        <f>VLOOKUP('intouch变量（实型）'!$A25,基本表格!$G:$Q,3,FALSE)</f>
        <v>DB1100,REAL210</v>
      </c>
      <c r="AT25" t="str">
        <f>VLOOKUP('intouch变量（实型）'!$A25,基本表格!$G:$Q,10,FALSE)</f>
        <v>No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</row>
    <row r="26" spans="1:55">
      <c r="A26" t="s">
        <v>5524</v>
      </c>
      <c r="B26" s="11" t="str">
        <f t="shared" si="0"/>
        <v>CHP1</v>
      </c>
      <c r="C26" s="11" t="str">
        <f>VLOOKUP('intouch变量（实型）'!$A26,基本表格!$G:$Q,2,FALSE)</f>
        <v>2415+P8-M1 1#环式刨片机 反馈转速 上限值</v>
      </c>
      <c r="D26" t="s">
        <v>154</v>
      </c>
      <c r="E26" t="s">
        <v>154</v>
      </c>
      <c r="F26">
        <v>0</v>
      </c>
      <c r="G26" t="s">
        <v>154</v>
      </c>
      <c r="H26" t="s">
        <v>154</v>
      </c>
      <c r="I26">
        <v>0</v>
      </c>
      <c r="J26">
        <v>0</v>
      </c>
      <c r="L26">
        <v>0</v>
      </c>
      <c r="M26">
        <v>-32768</v>
      </c>
      <c r="N26">
        <v>32767</v>
      </c>
      <c r="O26">
        <v>0</v>
      </c>
      <c r="P26">
        <v>0</v>
      </c>
      <c r="Q26" t="s">
        <v>155</v>
      </c>
      <c r="R26">
        <v>0</v>
      </c>
      <c r="S26">
        <v>1</v>
      </c>
      <c r="T26" t="s">
        <v>155</v>
      </c>
      <c r="U26">
        <v>0</v>
      </c>
      <c r="V26">
        <v>1</v>
      </c>
      <c r="W26" t="s">
        <v>155</v>
      </c>
      <c r="X26">
        <v>0</v>
      </c>
      <c r="Y26">
        <v>1</v>
      </c>
      <c r="Z26" t="s">
        <v>155</v>
      </c>
      <c r="AA26">
        <v>0</v>
      </c>
      <c r="AB26">
        <v>1</v>
      </c>
      <c r="AC26" t="s">
        <v>155</v>
      </c>
      <c r="AD26">
        <v>0</v>
      </c>
      <c r="AE26">
        <v>1</v>
      </c>
      <c r="AF26" t="s">
        <v>155</v>
      </c>
      <c r="AG26">
        <v>0</v>
      </c>
      <c r="AH26">
        <v>1</v>
      </c>
      <c r="AI26">
        <v>0</v>
      </c>
      <c r="AJ26" t="s">
        <v>155</v>
      </c>
      <c r="AK26">
        <v>0</v>
      </c>
      <c r="AL26">
        <v>1</v>
      </c>
      <c r="AM26" t="s">
        <v>4774</v>
      </c>
      <c r="AN26">
        <v>-32768</v>
      </c>
      <c r="AO26">
        <v>32767</v>
      </c>
      <c r="AP26" t="s">
        <v>4775</v>
      </c>
      <c r="AQ26" s="1" t="s">
        <v>157</v>
      </c>
      <c r="AR26" t="s">
        <v>158</v>
      </c>
      <c r="AS26" t="str">
        <f>VLOOKUP('intouch变量（实型）'!$A26,基本表格!$G:$Q,3,FALSE)</f>
        <v>DB1100,REAL214</v>
      </c>
      <c r="AT26" t="str">
        <f>VLOOKUP('intouch变量（实型）'!$A26,基本表格!$G:$Q,10,FALSE)</f>
        <v>No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</row>
    <row r="27" spans="1:55">
      <c r="A27" t="s">
        <v>5525</v>
      </c>
      <c r="B27" s="11" t="str">
        <f t="shared" si="0"/>
        <v>CHP1</v>
      </c>
      <c r="C27" s="11" t="str">
        <f>VLOOKUP('intouch变量（实型）'!$A27,基本表格!$G:$Q,2,FALSE)</f>
        <v>2415+P8-M1 1#环式刨片机 反馈转速 下限值</v>
      </c>
      <c r="D27" t="s">
        <v>154</v>
      </c>
      <c r="E27" t="s">
        <v>154</v>
      </c>
      <c r="F27">
        <v>0</v>
      </c>
      <c r="G27" t="s">
        <v>154</v>
      </c>
      <c r="H27" t="s">
        <v>154</v>
      </c>
      <c r="I27">
        <v>0</v>
      </c>
      <c r="J27">
        <v>0</v>
      </c>
      <c r="L27">
        <v>0</v>
      </c>
      <c r="M27">
        <v>-32768</v>
      </c>
      <c r="N27">
        <v>32767</v>
      </c>
      <c r="O27">
        <v>0</v>
      </c>
      <c r="P27">
        <v>0</v>
      </c>
      <c r="Q27" t="s">
        <v>155</v>
      </c>
      <c r="R27">
        <v>0</v>
      </c>
      <c r="S27">
        <v>1</v>
      </c>
      <c r="T27" t="s">
        <v>155</v>
      </c>
      <c r="U27">
        <v>0</v>
      </c>
      <c r="V27">
        <v>1</v>
      </c>
      <c r="W27" t="s">
        <v>155</v>
      </c>
      <c r="X27">
        <v>0</v>
      </c>
      <c r="Y27">
        <v>1</v>
      </c>
      <c r="Z27" t="s">
        <v>155</v>
      </c>
      <c r="AA27">
        <v>0</v>
      </c>
      <c r="AB27">
        <v>1</v>
      </c>
      <c r="AC27" t="s">
        <v>155</v>
      </c>
      <c r="AD27">
        <v>0</v>
      </c>
      <c r="AE27">
        <v>1</v>
      </c>
      <c r="AF27" t="s">
        <v>155</v>
      </c>
      <c r="AG27">
        <v>0</v>
      </c>
      <c r="AH27">
        <v>1</v>
      </c>
      <c r="AI27">
        <v>0</v>
      </c>
      <c r="AJ27" t="s">
        <v>155</v>
      </c>
      <c r="AK27">
        <v>0</v>
      </c>
      <c r="AL27">
        <v>1</v>
      </c>
      <c r="AM27" t="s">
        <v>4774</v>
      </c>
      <c r="AN27">
        <v>-32768</v>
      </c>
      <c r="AO27">
        <v>32767</v>
      </c>
      <c r="AP27" t="s">
        <v>4775</v>
      </c>
      <c r="AQ27" s="1" t="s">
        <v>157</v>
      </c>
      <c r="AR27" t="s">
        <v>158</v>
      </c>
      <c r="AS27" t="str">
        <f>VLOOKUP('intouch变量（实型）'!$A27,基本表格!$G:$Q,3,FALSE)</f>
        <v>DB1100,REAL218</v>
      </c>
      <c r="AT27" t="str">
        <f>VLOOKUP('intouch变量（实型）'!$A27,基本表格!$G:$Q,10,FALSE)</f>
        <v>No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</row>
    <row r="28" spans="1:55">
      <c r="A28" t="s">
        <v>5526</v>
      </c>
      <c r="B28" s="11" t="str">
        <f t="shared" si="0"/>
        <v>CHP1</v>
      </c>
      <c r="C28" s="11" t="str">
        <f>VLOOKUP('intouch变量（实型）'!$A28,基本表格!$G:$Q,2,FALSE)</f>
        <v>2415+P8-M1 1#环式刨片机 反馈转速 上上限值</v>
      </c>
      <c r="D28" t="s">
        <v>154</v>
      </c>
      <c r="E28" t="s">
        <v>154</v>
      </c>
      <c r="F28">
        <v>0</v>
      </c>
      <c r="G28" t="s">
        <v>154</v>
      </c>
      <c r="H28" t="s">
        <v>154</v>
      </c>
      <c r="I28">
        <v>0</v>
      </c>
      <c r="J28">
        <v>0</v>
      </c>
      <c r="L28">
        <v>0</v>
      </c>
      <c r="M28">
        <v>-32768</v>
      </c>
      <c r="N28">
        <v>32767</v>
      </c>
      <c r="O28">
        <v>0</v>
      </c>
      <c r="P28">
        <v>0</v>
      </c>
      <c r="Q28" t="s">
        <v>155</v>
      </c>
      <c r="R28">
        <v>0</v>
      </c>
      <c r="S28">
        <v>1</v>
      </c>
      <c r="T28" t="s">
        <v>155</v>
      </c>
      <c r="U28">
        <v>0</v>
      </c>
      <c r="V28">
        <v>1</v>
      </c>
      <c r="W28" t="s">
        <v>155</v>
      </c>
      <c r="X28">
        <v>0</v>
      </c>
      <c r="Y28">
        <v>1</v>
      </c>
      <c r="Z28" t="s">
        <v>155</v>
      </c>
      <c r="AA28">
        <v>0</v>
      </c>
      <c r="AB28">
        <v>1</v>
      </c>
      <c r="AC28" t="s">
        <v>155</v>
      </c>
      <c r="AD28">
        <v>0</v>
      </c>
      <c r="AE28">
        <v>1</v>
      </c>
      <c r="AF28" t="s">
        <v>155</v>
      </c>
      <c r="AG28">
        <v>0</v>
      </c>
      <c r="AH28">
        <v>1</v>
      </c>
      <c r="AI28">
        <v>0</v>
      </c>
      <c r="AJ28" t="s">
        <v>155</v>
      </c>
      <c r="AK28">
        <v>0</v>
      </c>
      <c r="AL28">
        <v>1</v>
      </c>
      <c r="AM28" t="s">
        <v>4774</v>
      </c>
      <c r="AN28">
        <v>-32768</v>
      </c>
      <c r="AO28">
        <v>32767</v>
      </c>
      <c r="AP28" t="s">
        <v>4775</v>
      </c>
      <c r="AQ28" s="1" t="s">
        <v>157</v>
      </c>
      <c r="AR28" t="s">
        <v>158</v>
      </c>
      <c r="AS28" t="str">
        <f>VLOOKUP('intouch变量（实型）'!$A28,基本表格!$G:$Q,3,FALSE)</f>
        <v>DB1100,REAL222</v>
      </c>
      <c r="AT28" t="str">
        <f>VLOOKUP('intouch变量（实型）'!$A28,基本表格!$G:$Q,10,FALSE)</f>
        <v>No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</row>
    <row r="29" spans="1:55">
      <c r="A29" t="s">
        <v>5527</v>
      </c>
      <c r="B29" s="11" t="str">
        <f t="shared" si="0"/>
        <v>CHP1</v>
      </c>
      <c r="C29" s="11" t="str">
        <f>VLOOKUP('intouch变量（实型）'!$A29,基本表格!$G:$Q,2,FALSE)</f>
        <v>2415+P8-M1 1#环式刨片机 反馈转速 下下限值</v>
      </c>
      <c r="D29" t="s">
        <v>154</v>
      </c>
      <c r="E29" t="s">
        <v>154</v>
      </c>
      <c r="F29">
        <v>0</v>
      </c>
      <c r="G29" t="s">
        <v>154</v>
      </c>
      <c r="H29" t="s">
        <v>154</v>
      </c>
      <c r="I29">
        <v>0</v>
      </c>
      <c r="J29">
        <v>0</v>
      </c>
      <c r="L29">
        <v>0</v>
      </c>
      <c r="M29">
        <v>-32768</v>
      </c>
      <c r="N29">
        <v>32767</v>
      </c>
      <c r="O29">
        <v>0</v>
      </c>
      <c r="P29">
        <v>0</v>
      </c>
      <c r="Q29" t="s">
        <v>155</v>
      </c>
      <c r="R29">
        <v>0</v>
      </c>
      <c r="S29">
        <v>1</v>
      </c>
      <c r="T29" t="s">
        <v>155</v>
      </c>
      <c r="U29">
        <v>0</v>
      </c>
      <c r="V29">
        <v>1</v>
      </c>
      <c r="W29" t="s">
        <v>155</v>
      </c>
      <c r="X29">
        <v>0</v>
      </c>
      <c r="Y29">
        <v>1</v>
      </c>
      <c r="Z29" t="s">
        <v>155</v>
      </c>
      <c r="AA29">
        <v>0</v>
      </c>
      <c r="AB29">
        <v>1</v>
      </c>
      <c r="AC29" t="s">
        <v>155</v>
      </c>
      <c r="AD29">
        <v>0</v>
      </c>
      <c r="AE29">
        <v>1</v>
      </c>
      <c r="AF29" t="s">
        <v>155</v>
      </c>
      <c r="AG29">
        <v>0</v>
      </c>
      <c r="AH29">
        <v>1</v>
      </c>
      <c r="AI29">
        <v>0</v>
      </c>
      <c r="AJ29" t="s">
        <v>155</v>
      </c>
      <c r="AK29">
        <v>0</v>
      </c>
      <c r="AL29">
        <v>1</v>
      </c>
      <c r="AM29" t="s">
        <v>4774</v>
      </c>
      <c r="AN29">
        <v>-32768</v>
      </c>
      <c r="AO29">
        <v>32767</v>
      </c>
      <c r="AP29" t="s">
        <v>4775</v>
      </c>
      <c r="AQ29" s="1" t="s">
        <v>157</v>
      </c>
      <c r="AR29" t="s">
        <v>158</v>
      </c>
      <c r="AS29" t="str">
        <f>VLOOKUP('intouch变量（实型）'!$A29,基本表格!$G:$Q,3,FALSE)</f>
        <v>DB1100,REAL226</v>
      </c>
      <c r="AT29" t="str">
        <f>VLOOKUP('intouch变量（实型）'!$A29,基本表格!$G:$Q,10,FALSE)</f>
        <v>No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</row>
    <row r="30" spans="1:55">
      <c r="A30" t="s">
        <v>5528</v>
      </c>
      <c r="B30" s="11" t="str">
        <f t="shared" si="0"/>
        <v>CHP1</v>
      </c>
      <c r="C30" s="11" t="str">
        <f>VLOOKUP('intouch变量（实型）'!$A30,基本表格!$G:$Q,2,FALSE)</f>
        <v>2415+P8-M1 1#环式刨片机 反馈电流 实际值</v>
      </c>
      <c r="D30" t="s">
        <v>154</v>
      </c>
      <c r="E30" t="s">
        <v>154</v>
      </c>
      <c r="F30">
        <v>0</v>
      </c>
      <c r="G30" t="s">
        <v>154</v>
      </c>
      <c r="H30" t="s">
        <v>154</v>
      </c>
      <c r="I30">
        <v>0</v>
      </c>
      <c r="J30">
        <v>0</v>
      </c>
      <c r="L30">
        <v>0</v>
      </c>
      <c r="M30">
        <v>-32768</v>
      </c>
      <c r="N30">
        <v>32767</v>
      </c>
      <c r="O30">
        <v>0</v>
      </c>
      <c r="P30">
        <v>0</v>
      </c>
      <c r="Q30" t="s">
        <v>155</v>
      </c>
      <c r="R30">
        <v>0</v>
      </c>
      <c r="S30">
        <v>1</v>
      </c>
      <c r="T30" t="s">
        <v>155</v>
      </c>
      <c r="U30">
        <v>0</v>
      </c>
      <c r="V30">
        <v>1</v>
      </c>
      <c r="W30" t="s">
        <v>155</v>
      </c>
      <c r="X30">
        <v>0</v>
      </c>
      <c r="Y30">
        <v>1</v>
      </c>
      <c r="Z30" t="s">
        <v>155</v>
      </c>
      <c r="AA30">
        <v>0</v>
      </c>
      <c r="AB30">
        <v>1</v>
      </c>
      <c r="AC30" t="s">
        <v>155</v>
      </c>
      <c r="AD30">
        <v>0</v>
      </c>
      <c r="AE30">
        <v>1</v>
      </c>
      <c r="AF30" t="s">
        <v>155</v>
      </c>
      <c r="AG30">
        <v>0</v>
      </c>
      <c r="AH30">
        <v>1</v>
      </c>
      <c r="AI30">
        <v>0</v>
      </c>
      <c r="AJ30" t="s">
        <v>155</v>
      </c>
      <c r="AK30">
        <v>0</v>
      </c>
      <c r="AL30">
        <v>1</v>
      </c>
      <c r="AM30" t="s">
        <v>4774</v>
      </c>
      <c r="AN30">
        <v>-32768</v>
      </c>
      <c r="AO30">
        <v>32767</v>
      </c>
      <c r="AP30" t="s">
        <v>4775</v>
      </c>
      <c r="AQ30" s="1" t="s">
        <v>157</v>
      </c>
      <c r="AR30" t="s">
        <v>158</v>
      </c>
      <c r="AS30" t="str">
        <f>VLOOKUP('intouch变量（实型）'!$A30,基本表格!$G:$Q,3,FALSE)</f>
        <v>DB1100,REAL256</v>
      </c>
      <c r="AT30" t="str">
        <f>VLOOKUP('intouch变量（实型）'!$A30,基本表格!$G:$Q,10,FALSE)</f>
        <v>Yes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</row>
    <row r="31" spans="1:55">
      <c r="A31" t="s">
        <v>5529</v>
      </c>
      <c r="B31" s="11" t="str">
        <f t="shared" si="0"/>
        <v>CHP1</v>
      </c>
      <c r="C31" s="11" t="str">
        <f>VLOOKUP('intouch变量（实型）'!$A31,基本表格!$G:$Q,2,FALSE)</f>
        <v>2415+P8-M1 1#环式刨片机 反馈电流 量程</v>
      </c>
      <c r="D31" t="s">
        <v>154</v>
      </c>
      <c r="E31" t="s">
        <v>154</v>
      </c>
      <c r="F31">
        <v>0</v>
      </c>
      <c r="G31" t="s">
        <v>154</v>
      </c>
      <c r="H31" t="s">
        <v>154</v>
      </c>
      <c r="I31">
        <v>0</v>
      </c>
      <c r="J31">
        <v>0</v>
      </c>
      <c r="L31">
        <v>0</v>
      </c>
      <c r="M31">
        <v>-32768</v>
      </c>
      <c r="N31">
        <v>32767</v>
      </c>
      <c r="O31">
        <v>0</v>
      </c>
      <c r="P31">
        <v>0</v>
      </c>
      <c r="Q31" t="s">
        <v>155</v>
      </c>
      <c r="R31">
        <v>0</v>
      </c>
      <c r="S31">
        <v>1</v>
      </c>
      <c r="T31" t="s">
        <v>155</v>
      </c>
      <c r="U31">
        <v>0</v>
      </c>
      <c r="V31">
        <v>1</v>
      </c>
      <c r="W31" t="s">
        <v>155</v>
      </c>
      <c r="X31">
        <v>0</v>
      </c>
      <c r="Y31">
        <v>1</v>
      </c>
      <c r="Z31" t="s">
        <v>155</v>
      </c>
      <c r="AA31">
        <v>0</v>
      </c>
      <c r="AB31">
        <v>1</v>
      </c>
      <c r="AC31" t="s">
        <v>155</v>
      </c>
      <c r="AD31">
        <v>0</v>
      </c>
      <c r="AE31">
        <v>1</v>
      </c>
      <c r="AF31" t="s">
        <v>155</v>
      </c>
      <c r="AG31">
        <v>0</v>
      </c>
      <c r="AH31">
        <v>1</v>
      </c>
      <c r="AI31">
        <v>0</v>
      </c>
      <c r="AJ31" t="s">
        <v>155</v>
      </c>
      <c r="AK31">
        <v>0</v>
      </c>
      <c r="AL31">
        <v>1</v>
      </c>
      <c r="AM31" t="s">
        <v>4774</v>
      </c>
      <c r="AN31">
        <v>-32768</v>
      </c>
      <c r="AO31">
        <v>32767</v>
      </c>
      <c r="AP31" t="s">
        <v>4775</v>
      </c>
      <c r="AQ31" s="1" t="s">
        <v>157</v>
      </c>
      <c r="AR31" t="s">
        <v>158</v>
      </c>
      <c r="AS31" t="str">
        <f>VLOOKUP('intouch变量（实型）'!$A31,基本表格!$G:$Q,3,FALSE)</f>
        <v>DB1100,REAL260</v>
      </c>
      <c r="AT31" t="str">
        <f>VLOOKUP('intouch变量（实型）'!$A31,基本表格!$G:$Q,10,FALSE)</f>
        <v>No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</row>
    <row r="32" spans="1:55">
      <c r="A32" t="s">
        <v>5530</v>
      </c>
      <c r="B32" s="11" t="str">
        <f t="shared" si="0"/>
        <v>CHP1</v>
      </c>
      <c r="C32" s="11" t="str">
        <f>VLOOKUP('intouch变量（实型）'!$A32,基本表格!$G:$Q,2,FALSE)</f>
        <v>2415+P8-M1 1#环式刨片机 反馈电流 上限值</v>
      </c>
      <c r="D32" t="s">
        <v>154</v>
      </c>
      <c r="E32" t="s">
        <v>154</v>
      </c>
      <c r="F32">
        <v>0</v>
      </c>
      <c r="G32" t="s">
        <v>154</v>
      </c>
      <c r="H32" t="s">
        <v>154</v>
      </c>
      <c r="I32">
        <v>0</v>
      </c>
      <c r="J32">
        <v>0</v>
      </c>
      <c r="L32">
        <v>0</v>
      </c>
      <c r="M32">
        <v>-32768</v>
      </c>
      <c r="N32">
        <v>32767</v>
      </c>
      <c r="O32">
        <v>0</v>
      </c>
      <c r="P32">
        <v>0</v>
      </c>
      <c r="Q32" t="s">
        <v>155</v>
      </c>
      <c r="R32">
        <v>0</v>
      </c>
      <c r="S32">
        <v>1</v>
      </c>
      <c r="T32" t="s">
        <v>155</v>
      </c>
      <c r="U32">
        <v>0</v>
      </c>
      <c r="V32">
        <v>1</v>
      </c>
      <c r="W32" t="s">
        <v>155</v>
      </c>
      <c r="X32">
        <v>0</v>
      </c>
      <c r="Y32">
        <v>1</v>
      </c>
      <c r="Z32" t="s">
        <v>155</v>
      </c>
      <c r="AA32">
        <v>0</v>
      </c>
      <c r="AB32">
        <v>1</v>
      </c>
      <c r="AC32" t="s">
        <v>155</v>
      </c>
      <c r="AD32">
        <v>0</v>
      </c>
      <c r="AE32">
        <v>1</v>
      </c>
      <c r="AF32" t="s">
        <v>155</v>
      </c>
      <c r="AG32">
        <v>0</v>
      </c>
      <c r="AH32">
        <v>1</v>
      </c>
      <c r="AI32">
        <v>0</v>
      </c>
      <c r="AJ32" t="s">
        <v>155</v>
      </c>
      <c r="AK32">
        <v>0</v>
      </c>
      <c r="AL32">
        <v>1</v>
      </c>
      <c r="AM32" t="s">
        <v>4774</v>
      </c>
      <c r="AN32">
        <v>-32768</v>
      </c>
      <c r="AO32">
        <v>32767</v>
      </c>
      <c r="AP32" t="s">
        <v>4775</v>
      </c>
      <c r="AQ32" s="1" t="s">
        <v>157</v>
      </c>
      <c r="AR32" t="s">
        <v>158</v>
      </c>
      <c r="AS32" t="str">
        <f>VLOOKUP('intouch变量（实型）'!$A32,基本表格!$G:$Q,3,FALSE)</f>
        <v>DB1100,REAL264</v>
      </c>
      <c r="AT32" t="str">
        <f>VLOOKUP('intouch变量（实型）'!$A32,基本表格!$G:$Q,10,FALSE)</f>
        <v>No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</row>
    <row r="33" spans="1:55">
      <c r="A33" t="s">
        <v>5531</v>
      </c>
      <c r="B33" s="11" t="str">
        <f t="shared" si="0"/>
        <v>CHP1</v>
      </c>
      <c r="C33" s="11" t="str">
        <f>VLOOKUP('intouch变量（实型）'!$A33,基本表格!$G:$Q,2,FALSE)</f>
        <v>2415+P8-M1 1#环式刨片机 反馈电流 下限值</v>
      </c>
      <c r="D33" t="s">
        <v>154</v>
      </c>
      <c r="E33" t="s">
        <v>154</v>
      </c>
      <c r="F33">
        <v>0</v>
      </c>
      <c r="G33" t="s">
        <v>154</v>
      </c>
      <c r="H33" t="s">
        <v>154</v>
      </c>
      <c r="I33">
        <v>0</v>
      </c>
      <c r="J33">
        <v>0</v>
      </c>
      <c r="L33">
        <v>0</v>
      </c>
      <c r="M33">
        <v>-32768</v>
      </c>
      <c r="N33">
        <v>32767</v>
      </c>
      <c r="O33">
        <v>0</v>
      </c>
      <c r="P33">
        <v>0</v>
      </c>
      <c r="Q33" t="s">
        <v>155</v>
      </c>
      <c r="R33">
        <v>0</v>
      </c>
      <c r="S33">
        <v>1</v>
      </c>
      <c r="T33" t="s">
        <v>155</v>
      </c>
      <c r="U33">
        <v>0</v>
      </c>
      <c r="V33">
        <v>1</v>
      </c>
      <c r="W33" t="s">
        <v>155</v>
      </c>
      <c r="X33">
        <v>0</v>
      </c>
      <c r="Y33">
        <v>1</v>
      </c>
      <c r="Z33" t="s">
        <v>155</v>
      </c>
      <c r="AA33">
        <v>0</v>
      </c>
      <c r="AB33">
        <v>1</v>
      </c>
      <c r="AC33" t="s">
        <v>155</v>
      </c>
      <c r="AD33">
        <v>0</v>
      </c>
      <c r="AE33">
        <v>1</v>
      </c>
      <c r="AF33" t="s">
        <v>155</v>
      </c>
      <c r="AG33">
        <v>0</v>
      </c>
      <c r="AH33">
        <v>1</v>
      </c>
      <c r="AI33">
        <v>0</v>
      </c>
      <c r="AJ33" t="s">
        <v>155</v>
      </c>
      <c r="AK33">
        <v>0</v>
      </c>
      <c r="AL33">
        <v>1</v>
      </c>
      <c r="AM33" t="s">
        <v>4774</v>
      </c>
      <c r="AN33">
        <v>-32768</v>
      </c>
      <c r="AO33">
        <v>32767</v>
      </c>
      <c r="AP33" t="s">
        <v>4775</v>
      </c>
      <c r="AQ33" s="1" t="s">
        <v>157</v>
      </c>
      <c r="AR33" t="s">
        <v>158</v>
      </c>
      <c r="AS33" t="str">
        <f>VLOOKUP('intouch变量（实型）'!$A33,基本表格!$G:$Q,3,FALSE)</f>
        <v>DB1100,REAL268</v>
      </c>
      <c r="AT33" t="str">
        <f>VLOOKUP('intouch变量（实型）'!$A33,基本表格!$G:$Q,10,FALSE)</f>
        <v>No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</row>
    <row r="34" spans="1:55">
      <c r="A34" t="s">
        <v>5532</v>
      </c>
      <c r="B34" s="11" t="str">
        <f t="shared" si="0"/>
        <v>CHP1</v>
      </c>
      <c r="C34" s="11" t="str">
        <f>VLOOKUP('intouch变量（实型）'!$A34,基本表格!$G:$Q,2,FALSE)</f>
        <v>2415+P8-M1 1#环式刨片机 反馈电流 上上限值</v>
      </c>
      <c r="D34" t="s">
        <v>154</v>
      </c>
      <c r="E34" t="s">
        <v>154</v>
      </c>
      <c r="F34">
        <v>0</v>
      </c>
      <c r="G34" t="s">
        <v>154</v>
      </c>
      <c r="H34" t="s">
        <v>154</v>
      </c>
      <c r="I34">
        <v>0</v>
      </c>
      <c r="J34">
        <v>0</v>
      </c>
      <c r="L34">
        <v>0</v>
      </c>
      <c r="M34">
        <v>-32768</v>
      </c>
      <c r="N34">
        <v>32767</v>
      </c>
      <c r="O34">
        <v>0</v>
      </c>
      <c r="P34">
        <v>0</v>
      </c>
      <c r="Q34" t="s">
        <v>155</v>
      </c>
      <c r="R34">
        <v>0</v>
      </c>
      <c r="S34">
        <v>1</v>
      </c>
      <c r="T34" t="s">
        <v>155</v>
      </c>
      <c r="U34">
        <v>0</v>
      </c>
      <c r="V34">
        <v>1</v>
      </c>
      <c r="W34" t="s">
        <v>155</v>
      </c>
      <c r="X34">
        <v>0</v>
      </c>
      <c r="Y34">
        <v>1</v>
      </c>
      <c r="Z34" t="s">
        <v>155</v>
      </c>
      <c r="AA34">
        <v>0</v>
      </c>
      <c r="AB34">
        <v>1</v>
      </c>
      <c r="AC34" t="s">
        <v>155</v>
      </c>
      <c r="AD34">
        <v>0</v>
      </c>
      <c r="AE34">
        <v>1</v>
      </c>
      <c r="AF34" t="s">
        <v>155</v>
      </c>
      <c r="AG34">
        <v>0</v>
      </c>
      <c r="AH34">
        <v>1</v>
      </c>
      <c r="AI34">
        <v>0</v>
      </c>
      <c r="AJ34" t="s">
        <v>155</v>
      </c>
      <c r="AK34">
        <v>0</v>
      </c>
      <c r="AL34">
        <v>1</v>
      </c>
      <c r="AM34" t="s">
        <v>4774</v>
      </c>
      <c r="AN34">
        <v>-32768</v>
      </c>
      <c r="AO34">
        <v>32767</v>
      </c>
      <c r="AP34" t="s">
        <v>4775</v>
      </c>
      <c r="AQ34" s="1" t="s">
        <v>157</v>
      </c>
      <c r="AR34" t="s">
        <v>158</v>
      </c>
      <c r="AS34" t="str">
        <f>VLOOKUP('intouch变量（实型）'!$A34,基本表格!$G:$Q,3,FALSE)</f>
        <v>DB1100,REAL272</v>
      </c>
      <c r="AT34" t="str">
        <f>VLOOKUP('intouch变量（实型）'!$A34,基本表格!$G:$Q,10,FALSE)</f>
        <v>No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</row>
    <row r="35" spans="1:55">
      <c r="A35" t="s">
        <v>5533</v>
      </c>
      <c r="B35" s="11" t="str">
        <f t="shared" si="0"/>
        <v>CHP1</v>
      </c>
      <c r="C35" s="11" t="str">
        <f>VLOOKUP('intouch变量（实型）'!$A35,基本表格!$G:$Q,2,FALSE)</f>
        <v>2415+P8-M1 1#环式刨片机 反馈电流 下下限值</v>
      </c>
      <c r="D35" t="s">
        <v>154</v>
      </c>
      <c r="E35" t="s">
        <v>154</v>
      </c>
      <c r="F35">
        <v>0</v>
      </c>
      <c r="G35" t="s">
        <v>154</v>
      </c>
      <c r="H35" t="s">
        <v>154</v>
      </c>
      <c r="I35">
        <v>0</v>
      </c>
      <c r="J35">
        <v>0</v>
      </c>
      <c r="L35">
        <v>0</v>
      </c>
      <c r="M35">
        <v>-32768</v>
      </c>
      <c r="N35">
        <v>32767</v>
      </c>
      <c r="O35">
        <v>0</v>
      </c>
      <c r="P35">
        <v>0</v>
      </c>
      <c r="Q35" t="s">
        <v>155</v>
      </c>
      <c r="R35">
        <v>0</v>
      </c>
      <c r="S35">
        <v>1</v>
      </c>
      <c r="T35" t="s">
        <v>155</v>
      </c>
      <c r="U35">
        <v>0</v>
      </c>
      <c r="V35">
        <v>1</v>
      </c>
      <c r="W35" t="s">
        <v>155</v>
      </c>
      <c r="X35">
        <v>0</v>
      </c>
      <c r="Y35">
        <v>1</v>
      </c>
      <c r="Z35" t="s">
        <v>155</v>
      </c>
      <c r="AA35">
        <v>0</v>
      </c>
      <c r="AB35">
        <v>1</v>
      </c>
      <c r="AC35" t="s">
        <v>155</v>
      </c>
      <c r="AD35">
        <v>0</v>
      </c>
      <c r="AE35">
        <v>1</v>
      </c>
      <c r="AF35" t="s">
        <v>155</v>
      </c>
      <c r="AG35">
        <v>0</v>
      </c>
      <c r="AH35">
        <v>1</v>
      </c>
      <c r="AI35">
        <v>0</v>
      </c>
      <c r="AJ35" t="s">
        <v>155</v>
      </c>
      <c r="AK35">
        <v>0</v>
      </c>
      <c r="AL35">
        <v>1</v>
      </c>
      <c r="AM35" t="s">
        <v>4774</v>
      </c>
      <c r="AN35">
        <v>-32768</v>
      </c>
      <c r="AO35">
        <v>32767</v>
      </c>
      <c r="AP35" t="s">
        <v>4775</v>
      </c>
      <c r="AQ35" s="1" t="s">
        <v>157</v>
      </c>
      <c r="AR35" t="s">
        <v>158</v>
      </c>
      <c r="AS35" t="str">
        <f>VLOOKUP('intouch变量（实型）'!$A35,基本表格!$G:$Q,3,FALSE)</f>
        <v>DB1100,REAL276</v>
      </c>
      <c r="AT35" t="str">
        <f>VLOOKUP('intouch变量（实型）'!$A35,基本表格!$G:$Q,10,FALSE)</f>
        <v>No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</row>
    <row r="36" spans="1:55">
      <c r="A36" t="s">
        <v>5534</v>
      </c>
      <c r="B36" s="11" t="str">
        <f t="shared" si="0"/>
        <v>CHP1</v>
      </c>
      <c r="C36" s="11" t="str">
        <f>VLOOKUP('intouch变量（实型）'!$A36,基本表格!$G:$Q,2,FALSE)</f>
        <v>2412+P5-M1 刨片机料仓1#出料螺旋A 给定频率 实际值</v>
      </c>
      <c r="D36" t="s">
        <v>154</v>
      </c>
      <c r="E36" t="s">
        <v>154</v>
      </c>
      <c r="F36">
        <v>0</v>
      </c>
      <c r="G36" t="s">
        <v>154</v>
      </c>
      <c r="H36" t="s">
        <v>154</v>
      </c>
      <c r="I36">
        <v>0</v>
      </c>
      <c r="J36">
        <v>0</v>
      </c>
      <c r="L36">
        <v>0</v>
      </c>
      <c r="M36">
        <v>-32768</v>
      </c>
      <c r="N36">
        <v>32767</v>
      </c>
      <c r="O36">
        <v>0</v>
      </c>
      <c r="P36">
        <v>0</v>
      </c>
      <c r="Q36" t="s">
        <v>155</v>
      </c>
      <c r="R36">
        <v>0</v>
      </c>
      <c r="S36">
        <v>1</v>
      </c>
      <c r="T36" t="s">
        <v>155</v>
      </c>
      <c r="U36">
        <v>0</v>
      </c>
      <c r="V36">
        <v>1</v>
      </c>
      <c r="W36" t="s">
        <v>155</v>
      </c>
      <c r="X36">
        <v>0</v>
      </c>
      <c r="Y36">
        <v>1</v>
      </c>
      <c r="Z36" t="s">
        <v>155</v>
      </c>
      <c r="AA36">
        <v>0</v>
      </c>
      <c r="AB36">
        <v>1</v>
      </c>
      <c r="AC36" t="s">
        <v>155</v>
      </c>
      <c r="AD36">
        <v>0</v>
      </c>
      <c r="AE36">
        <v>1</v>
      </c>
      <c r="AF36" t="s">
        <v>155</v>
      </c>
      <c r="AG36">
        <v>0</v>
      </c>
      <c r="AH36">
        <v>1</v>
      </c>
      <c r="AI36">
        <v>0</v>
      </c>
      <c r="AJ36" t="s">
        <v>155</v>
      </c>
      <c r="AK36">
        <v>0</v>
      </c>
      <c r="AL36">
        <v>1</v>
      </c>
      <c r="AM36" t="s">
        <v>4774</v>
      </c>
      <c r="AN36">
        <v>-32768</v>
      </c>
      <c r="AO36">
        <v>32767</v>
      </c>
      <c r="AP36" t="s">
        <v>4775</v>
      </c>
      <c r="AQ36" s="1" t="s">
        <v>157</v>
      </c>
      <c r="AR36" t="s">
        <v>158</v>
      </c>
      <c r="AS36" t="str">
        <f>VLOOKUP('intouch变量（实型）'!$A36,基本表格!$G:$Q,3,FALSE)</f>
        <v>DB1100,REAL356</v>
      </c>
      <c r="AT36" t="str">
        <f>VLOOKUP('intouch变量（实型）'!$A36,基本表格!$G:$Q,10,FALSE)</f>
        <v>Yes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</row>
    <row r="37" spans="1:55">
      <c r="A37" t="s">
        <v>5535</v>
      </c>
      <c r="B37" s="11" t="str">
        <f t="shared" si="0"/>
        <v>CHP1</v>
      </c>
      <c r="C37" s="11" t="str">
        <f>VLOOKUP('intouch变量（实型）'!$A37,基本表格!$G:$Q,2,FALSE)</f>
        <v>2412+P5-M1 刨片机料仓1#出料螺旋A 给定频率 量程</v>
      </c>
      <c r="D37" t="s">
        <v>154</v>
      </c>
      <c r="E37" t="s">
        <v>154</v>
      </c>
      <c r="F37">
        <v>0</v>
      </c>
      <c r="G37" t="s">
        <v>154</v>
      </c>
      <c r="H37" t="s">
        <v>154</v>
      </c>
      <c r="I37">
        <v>0</v>
      </c>
      <c r="J37">
        <v>0</v>
      </c>
      <c r="L37">
        <v>0</v>
      </c>
      <c r="M37">
        <v>-32768</v>
      </c>
      <c r="N37">
        <v>32767</v>
      </c>
      <c r="O37">
        <v>0</v>
      </c>
      <c r="P37">
        <v>0</v>
      </c>
      <c r="Q37" t="s">
        <v>155</v>
      </c>
      <c r="R37">
        <v>0</v>
      </c>
      <c r="S37">
        <v>1</v>
      </c>
      <c r="T37" t="s">
        <v>155</v>
      </c>
      <c r="U37">
        <v>0</v>
      </c>
      <c r="V37">
        <v>1</v>
      </c>
      <c r="W37" t="s">
        <v>155</v>
      </c>
      <c r="X37">
        <v>0</v>
      </c>
      <c r="Y37">
        <v>1</v>
      </c>
      <c r="Z37" t="s">
        <v>155</v>
      </c>
      <c r="AA37">
        <v>0</v>
      </c>
      <c r="AB37">
        <v>1</v>
      </c>
      <c r="AC37" t="s">
        <v>155</v>
      </c>
      <c r="AD37">
        <v>0</v>
      </c>
      <c r="AE37">
        <v>1</v>
      </c>
      <c r="AF37" t="s">
        <v>155</v>
      </c>
      <c r="AG37">
        <v>0</v>
      </c>
      <c r="AH37">
        <v>1</v>
      </c>
      <c r="AI37">
        <v>0</v>
      </c>
      <c r="AJ37" t="s">
        <v>155</v>
      </c>
      <c r="AK37">
        <v>0</v>
      </c>
      <c r="AL37">
        <v>1</v>
      </c>
      <c r="AM37" t="s">
        <v>4774</v>
      </c>
      <c r="AN37">
        <v>-32768</v>
      </c>
      <c r="AO37">
        <v>32767</v>
      </c>
      <c r="AP37" t="s">
        <v>4775</v>
      </c>
      <c r="AQ37" s="1" t="s">
        <v>157</v>
      </c>
      <c r="AR37" t="s">
        <v>158</v>
      </c>
      <c r="AS37" t="str">
        <f>VLOOKUP('intouch变量（实型）'!$A37,基本表格!$G:$Q,3,FALSE)</f>
        <v>DB1100,REAL360</v>
      </c>
      <c r="AT37" t="str">
        <f>VLOOKUP('intouch变量（实型）'!$A37,基本表格!$G:$Q,10,FALSE)</f>
        <v>No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</row>
    <row r="38" spans="1:55">
      <c r="A38" t="s">
        <v>5536</v>
      </c>
      <c r="B38" s="11" t="str">
        <f t="shared" si="0"/>
        <v>CHP1</v>
      </c>
      <c r="C38" s="11" t="str">
        <f>VLOOKUP('intouch变量（实型）'!$A38,基本表格!$G:$Q,2,FALSE)</f>
        <v>2412+P5-M1 刨片机料仓1#出料螺旋A 给定频率 上限值</v>
      </c>
      <c r="D38" t="s">
        <v>154</v>
      </c>
      <c r="E38" t="s">
        <v>154</v>
      </c>
      <c r="F38">
        <v>0</v>
      </c>
      <c r="G38" t="s">
        <v>154</v>
      </c>
      <c r="H38" t="s">
        <v>154</v>
      </c>
      <c r="I38">
        <v>0</v>
      </c>
      <c r="J38">
        <v>0</v>
      </c>
      <c r="L38">
        <v>0</v>
      </c>
      <c r="M38">
        <v>-32768</v>
      </c>
      <c r="N38">
        <v>32767</v>
      </c>
      <c r="O38">
        <v>0</v>
      </c>
      <c r="P38">
        <v>0</v>
      </c>
      <c r="Q38" t="s">
        <v>155</v>
      </c>
      <c r="R38">
        <v>0</v>
      </c>
      <c r="S38">
        <v>1</v>
      </c>
      <c r="T38" t="s">
        <v>155</v>
      </c>
      <c r="U38">
        <v>0</v>
      </c>
      <c r="V38">
        <v>1</v>
      </c>
      <c r="W38" t="s">
        <v>155</v>
      </c>
      <c r="X38">
        <v>0</v>
      </c>
      <c r="Y38">
        <v>1</v>
      </c>
      <c r="Z38" t="s">
        <v>155</v>
      </c>
      <c r="AA38">
        <v>0</v>
      </c>
      <c r="AB38">
        <v>1</v>
      </c>
      <c r="AC38" t="s">
        <v>155</v>
      </c>
      <c r="AD38">
        <v>0</v>
      </c>
      <c r="AE38">
        <v>1</v>
      </c>
      <c r="AF38" t="s">
        <v>155</v>
      </c>
      <c r="AG38">
        <v>0</v>
      </c>
      <c r="AH38">
        <v>1</v>
      </c>
      <c r="AI38">
        <v>0</v>
      </c>
      <c r="AJ38" t="s">
        <v>155</v>
      </c>
      <c r="AK38">
        <v>0</v>
      </c>
      <c r="AL38">
        <v>1</v>
      </c>
      <c r="AM38" t="s">
        <v>4774</v>
      </c>
      <c r="AN38">
        <v>-32768</v>
      </c>
      <c r="AO38">
        <v>32767</v>
      </c>
      <c r="AP38" t="s">
        <v>4775</v>
      </c>
      <c r="AQ38" s="1" t="s">
        <v>157</v>
      </c>
      <c r="AR38" t="s">
        <v>158</v>
      </c>
      <c r="AS38" t="str">
        <f>VLOOKUP('intouch变量（实型）'!$A38,基本表格!$G:$Q,3,FALSE)</f>
        <v>DB1100,REAL364</v>
      </c>
      <c r="AT38" t="str">
        <f>VLOOKUP('intouch变量（实型）'!$A38,基本表格!$G:$Q,10,FALSE)</f>
        <v>No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</row>
    <row r="39" spans="1:55">
      <c r="A39" t="s">
        <v>5537</v>
      </c>
      <c r="B39" s="11" t="str">
        <f t="shared" si="0"/>
        <v>CHP1</v>
      </c>
      <c r="C39" s="11" t="str">
        <f>VLOOKUP('intouch变量（实型）'!$A39,基本表格!$G:$Q,2,FALSE)</f>
        <v>2412+P5-M1 刨片机料仓1#出料螺旋A 给定频率 下限值</v>
      </c>
      <c r="D39" t="s">
        <v>154</v>
      </c>
      <c r="E39" t="s">
        <v>154</v>
      </c>
      <c r="F39">
        <v>0</v>
      </c>
      <c r="G39" t="s">
        <v>154</v>
      </c>
      <c r="H39" t="s">
        <v>154</v>
      </c>
      <c r="I39">
        <v>0</v>
      </c>
      <c r="J39">
        <v>0</v>
      </c>
      <c r="L39">
        <v>0</v>
      </c>
      <c r="M39">
        <v>-32768</v>
      </c>
      <c r="N39">
        <v>32767</v>
      </c>
      <c r="O39">
        <v>0</v>
      </c>
      <c r="P39">
        <v>0</v>
      </c>
      <c r="Q39" t="s">
        <v>155</v>
      </c>
      <c r="R39">
        <v>0</v>
      </c>
      <c r="S39">
        <v>1</v>
      </c>
      <c r="T39" t="s">
        <v>155</v>
      </c>
      <c r="U39">
        <v>0</v>
      </c>
      <c r="V39">
        <v>1</v>
      </c>
      <c r="W39" t="s">
        <v>155</v>
      </c>
      <c r="X39">
        <v>0</v>
      </c>
      <c r="Y39">
        <v>1</v>
      </c>
      <c r="Z39" t="s">
        <v>155</v>
      </c>
      <c r="AA39">
        <v>0</v>
      </c>
      <c r="AB39">
        <v>1</v>
      </c>
      <c r="AC39" t="s">
        <v>155</v>
      </c>
      <c r="AD39">
        <v>0</v>
      </c>
      <c r="AE39">
        <v>1</v>
      </c>
      <c r="AF39" t="s">
        <v>155</v>
      </c>
      <c r="AG39">
        <v>0</v>
      </c>
      <c r="AH39">
        <v>1</v>
      </c>
      <c r="AI39">
        <v>0</v>
      </c>
      <c r="AJ39" t="s">
        <v>155</v>
      </c>
      <c r="AK39">
        <v>0</v>
      </c>
      <c r="AL39">
        <v>1</v>
      </c>
      <c r="AM39" t="s">
        <v>4774</v>
      </c>
      <c r="AN39">
        <v>-32768</v>
      </c>
      <c r="AO39">
        <v>32767</v>
      </c>
      <c r="AP39" t="s">
        <v>4775</v>
      </c>
      <c r="AQ39" s="1" t="s">
        <v>157</v>
      </c>
      <c r="AR39" t="s">
        <v>158</v>
      </c>
      <c r="AS39" t="str">
        <f>VLOOKUP('intouch变量（实型）'!$A39,基本表格!$G:$Q,3,FALSE)</f>
        <v>DB1100,REAL368</v>
      </c>
      <c r="AT39" t="str">
        <f>VLOOKUP('intouch变量（实型）'!$A39,基本表格!$G:$Q,10,FALSE)</f>
        <v>No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</row>
    <row r="40" spans="1:55">
      <c r="A40" t="s">
        <v>5538</v>
      </c>
      <c r="B40" s="11" t="str">
        <f t="shared" si="0"/>
        <v>CHP1</v>
      </c>
      <c r="C40" s="11" t="str">
        <f>VLOOKUP('intouch变量（实型）'!$A40,基本表格!$G:$Q,2,FALSE)</f>
        <v>2412+P5-M1 刨片机料仓1#出料螺旋A 给定频率 上上限值</v>
      </c>
      <c r="D40" t="s">
        <v>154</v>
      </c>
      <c r="E40" t="s">
        <v>154</v>
      </c>
      <c r="F40">
        <v>0</v>
      </c>
      <c r="G40" t="s">
        <v>154</v>
      </c>
      <c r="H40" t="s">
        <v>154</v>
      </c>
      <c r="I40">
        <v>0</v>
      </c>
      <c r="J40">
        <v>0</v>
      </c>
      <c r="L40">
        <v>0</v>
      </c>
      <c r="M40">
        <v>-32768</v>
      </c>
      <c r="N40">
        <v>32767</v>
      </c>
      <c r="O40">
        <v>0</v>
      </c>
      <c r="P40">
        <v>0</v>
      </c>
      <c r="Q40" t="s">
        <v>155</v>
      </c>
      <c r="R40">
        <v>0</v>
      </c>
      <c r="S40">
        <v>1</v>
      </c>
      <c r="T40" t="s">
        <v>155</v>
      </c>
      <c r="U40">
        <v>0</v>
      </c>
      <c r="V40">
        <v>1</v>
      </c>
      <c r="W40" t="s">
        <v>155</v>
      </c>
      <c r="X40">
        <v>0</v>
      </c>
      <c r="Y40">
        <v>1</v>
      </c>
      <c r="Z40" t="s">
        <v>155</v>
      </c>
      <c r="AA40">
        <v>0</v>
      </c>
      <c r="AB40">
        <v>1</v>
      </c>
      <c r="AC40" t="s">
        <v>155</v>
      </c>
      <c r="AD40">
        <v>0</v>
      </c>
      <c r="AE40">
        <v>1</v>
      </c>
      <c r="AF40" t="s">
        <v>155</v>
      </c>
      <c r="AG40">
        <v>0</v>
      </c>
      <c r="AH40">
        <v>1</v>
      </c>
      <c r="AI40">
        <v>0</v>
      </c>
      <c r="AJ40" t="s">
        <v>155</v>
      </c>
      <c r="AK40">
        <v>0</v>
      </c>
      <c r="AL40">
        <v>1</v>
      </c>
      <c r="AM40" t="s">
        <v>4774</v>
      </c>
      <c r="AN40">
        <v>-32768</v>
      </c>
      <c r="AO40">
        <v>32767</v>
      </c>
      <c r="AP40" t="s">
        <v>4775</v>
      </c>
      <c r="AQ40" s="1" t="s">
        <v>157</v>
      </c>
      <c r="AR40" t="s">
        <v>158</v>
      </c>
      <c r="AS40" t="str">
        <f>VLOOKUP('intouch变量（实型）'!$A40,基本表格!$G:$Q,3,FALSE)</f>
        <v>DB1100,REAL372</v>
      </c>
      <c r="AT40" t="str">
        <f>VLOOKUP('intouch变量（实型）'!$A40,基本表格!$G:$Q,10,FALSE)</f>
        <v>No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</row>
    <row r="41" spans="1:55">
      <c r="A41" t="s">
        <v>5539</v>
      </c>
      <c r="B41" s="11" t="str">
        <f t="shared" si="0"/>
        <v>CHP1</v>
      </c>
      <c r="C41" s="11" t="str">
        <f>VLOOKUP('intouch变量（实型）'!$A41,基本表格!$G:$Q,2,FALSE)</f>
        <v>2412+P5-M1 刨片机料仓1#出料螺旋A 给定频率 下下限值</v>
      </c>
      <c r="D41" t="s">
        <v>154</v>
      </c>
      <c r="E41" t="s">
        <v>154</v>
      </c>
      <c r="F41">
        <v>0</v>
      </c>
      <c r="G41" t="s">
        <v>154</v>
      </c>
      <c r="H41" t="s">
        <v>154</v>
      </c>
      <c r="I41">
        <v>0</v>
      </c>
      <c r="J41">
        <v>0</v>
      </c>
      <c r="L41">
        <v>0</v>
      </c>
      <c r="M41">
        <v>-32768</v>
      </c>
      <c r="N41">
        <v>32767</v>
      </c>
      <c r="O41">
        <v>0</v>
      </c>
      <c r="P41">
        <v>0</v>
      </c>
      <c r="Q41" t="s">
        <v>155</v>
      </c>
      <c r="R41">
        <v>0</v>
      </c>
      <c r="S41">
        <v>1</v>
      </c>
      <c r="T41" t="s">
        <v>155</v>
      </c>
      <c r="U41">
        <v>0</v>
      </c>
      <c r="V41">
        <v>1</v>
      </c>
      <c r="W41" t="s">
        <v>155</v>
      </c>
      <c r="X41">
        <v>0</v>
      </c>
      <c r="Y41">
        <v>1</v>
      </c>
      <c r="Z41" t="s">
        <v>155</v>
      </c>
      <c r="AA41">
        <v>0</v>
      </c>
      <c r="AB41">
        <v>1</v>
      </c>
      <c r="AC41" t="s">
        <v>155</v>
      </c>
      <c r="AD41">
        <v>0</v>
      </c>
      <c r="AE41">
        <v>1</v>
      </c>
      <c r="AF41" t="s">
        <v>155</v>
      </c>
      <c r="AG41">
        <v>0</v>
      </c>
      <c r="AH41">
        <v>1</v>
      </c>
      <c r="AI41">
        <v>0</v>
      </c>
      <c r="AJ41" t="s">
        <v>155</v>
      </c>
      <c r="AK41">
        <v>0</v>
      </c>
      <c r="AL41">
        <v>1</v>
      </c>
      <c r="AM41" t="s">
        <v>4774</v>
      </c>
      <c r="AN41">
        <v>-32768</v>
      </c>
      <c r="AO41">
        <v>32767</v>
      </c>
      <c r="AP41" t="s">
        <v>4775</v>
      </c>
      <c r="AQ41" s="1" t="s">
        <v>157</v>
      </c>
      <c r="AR41" t="s">
        <v>158</v>
      </c>
      <c r="AS41" t="str">
        <f>VLOOKUP('intouch变量（实型）'!$A41,基本表格!$G:$Q,3,FALSE)</f>
        <v>DB1100,REAL376</v>
      </c>
      <c r="AT41" t="str">
        <f>VLOOKUP('intouch变量（实型）'!$A41,基本表格!$G:$Q,10,FALSE)</f>
        <v>No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</row>
    <row r="42" spans="1:55">
      <c r="A42" t="s">
        <v>5540</v>
      </c>
      <c r="B42" s="11" t="str">
        <f t="shared" si="0"/>
        <v>CHP1</v>
      </c>
      <c r="C42" s="11" t="str">
        <f>VLOOKUP('intouch变量（实型）'!$A42,基本表格!$G:$Q,2,FALSE)</f>
        <v>2412+P5-M1 刨片机料仓1#出料螺旋A 反馈频率 实际值</v>
      </c>
      <c r="D42" t="s">
        <v>154</v>
      </c>
      <c r="E42" t="s">
        <v>154</v>
      </c>
      <c r="F42">
        <v>0</v>
      </c>
      <c r="G42" t="s">
        <v>154</v>
      </c>
      <c r="H42" t="s">
        <v>154</v>
      </c>
      <c r="I42">
        <v>0</v>
      </c>
      <c r="J42">
        <v>0</v>
      </c>
      <c r="L42">
        <v>0</v>
      </c>
      <c r="M42">
        <v>-32768</v>
      </c>
      <c r="N42">
        <v>32767</v>
      </c>
      <c r="O42">
        <v>0</v>
      </c>
      <c r="P42">
        <v>0</v>
      </c>
      <c r="Q42" t="s">
        <v>155</v>
      </c>
      <c r="R42">
        <v>0</v>
      </c>
      <c r="S42">
        <v>1</v>
      </c>
      <c r="T42" t="s">
        <v>155</v>
      </c>
      <c r="U42">
        <v>0</v>
      </c>
      <c r="V42">
        <v>1</v>
      </c>
      <c r="W42" t="s">
        <v>155</v>
      </c>
      <c r="X42">
        <v>0</v>
      </c>
      <c r="Y42">
        <v>1</v>
      </c>
      <c r="Z42" t="s">
        <v>155</v>
      </c>
      <c r="AA42">
        <v>0</v>
      </c>
      <c r="AB42">
        <v>1</v>
      </c>
      <c r="AC42" t="s">
        <v>155</v>
      </c>
      <c r="AD42">
        <v>0</v>
      </c>
      <c r="AE42">
        <v>1</v>
      </c>
      <c r="AF42" t="s">
        <v>155</v>
      </c>
      <c r="AG42">
        <v>0</v>
      </c>
      <c r="AH42">
        <v>1</v>
      </c>
      <c r="AI42">
        <v>0</v>
      </c>
      <c r="AJ42" t="s">
        <v>155</v>
      </c>
      <c r="AK42">
        <v>0</v>
      </c>
      <c r="AL42">
        <v>1</v>
      </c>
      <c r="AM42" t="s">
        <v>4774</v>
      </c>
      <c r="AN42">
        <v>-32768</v>
      </c>
      <c r="AO42">
        <v>32767</v>
      </c>
      <c r="AP42" t="s">
        <v>4775</v>
      </c>
      <c r="AQ42" s="1" t="s">
        <v>157</v>
      </c>
      <c r="AR42" t="s">
        <v>158</v>
      </c>
      <c r="AS42" t="str">
        <f>VLOOKUP('intouch变量（实型）'!$A42,基本表格!$G:$Q,3,FALSE)</f>
        <v>DB1100,REAL406</v>
      </c>
      <c r="AT42" t="str">
        <f>VLOOKUP('intouch变量（实型）'!$A42,基本表格!$G:$Q,10,FALSE)</f>
        <v>Yes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</row>
    <row r="43" spans="1:55">
      <c r="A43" t="s">
        <v>5541</v>
      </c>
      <c r="B43" s="11" t="str">
        <f t="shared" si="0"/>
        <v>CHP1</v>
      </c>
      <c r="C43" s="11" t="str">
        <f>VLOOKUP('intouch变量（实型）'!$A43,基本表格!$G:$Q,2,FALSE)</f>
        <v>2412+P5-M1 刨片机料仓1#出料螺旋A 反馈频率 量程</v>
      </c>
      <c r="D43" t="s">
        <v>154</v>
      </c>
      <c r="E43" t="s">
        <v>154</v>
      </c>
      <c r="F43">
        <v>0</v>
      </c>
      <c r="G43" t="s">
        <v>154</v>
      </c>
      <c r="H43" t="s">
        <v>154</v>
      </c>
      <c r="I43">
        <v>0</v>
      </c>
      <c r="J43">
        <v>0</v>
      </c>
      <c r="L43">
        <v>0</v>
      </c>
      <c r="M43">
        <v>-32768</v>
      </c>
      <c r="N43">
        <v>32767</v>
      </c>
      <c r="O43">
        <v>0</v>
      </c>
      <c r="P43">
        <v>0</v>
      </c>
      <c r="Q43" t="s">
        <v>155</v>
      </c>
      <c r="R43">
        <v>0</v>
      </c>
      <c r="S43">
        <v>1</v>
      </c>
      <c r="T43" t="s">
        <v>155</v>
      </c>
      <c r="U43">
        <v>0</v>
      </c>
      <c r="V43">
        <v>1</v>
      </c>
      <c r="W43" t="s">
        <v>155</v>
      </c>
      <c r="X43">
        <v>0</v>
      </c>
      <c r="Y43">
        <v>1</v>
      </c>
      <c r="Z43" t="s">
        <v>155</v>
      </c>
      <c r="AA43">
        <v>0</v>
      </c>
      <c r="AB43">
        <v>1</v>
      </c>
      <c r="AC43" t="s">
        <v>155</v>
      </c>
      <c r="AD43">
        <v>0</v>
      </c>
      <c r="AE43">
        <v>1</v>
      </c>
      <c r="AF43" t="s">
        <v>155</v>
      </c>
      <c r="AG43">
        <v>0</v>
      </c>
      <c r="AH43">
        <v>1</v>
      </c>
      <c r="AI43">
        <v>0</v>
      </c>
      <c r="AJ43" t="s">
        <v>155</v>
      </c>
      <c r="AK43">
        <v>0</v>
      </c>
      <c r="AL43">
        <v>1</v>
      </c>
      <c r="AM43" t="s">
        <v>4774</v>
      </c>
      <c r="AN43">
        <v>-32768</v>
      </c>
      <c r="AO43">
        <v>32767</v>
      </c>
      <c r="AP43" t="s">
        <v>4775</v>
      </c>
      <c r="AQ43" s="1" t="s">
        <v>157</v>
      </c>
      <c r="AR43" t="s">
        <v>158</v>
      </c>
      <c r="AS43" t="str">
        <f>VLOOKUP('intouch变量（实型）'!$A43,基本表格!$G:$Q,3,FALSE)</f>
        <v>DB1100,REAL410</v>
      </c>
      <c r="AT43" t="str">
        <f>VLOOKUP('intouch变量（实型）'!$A43,基本表格!$G:$Q,10,FALSE)</f>
        <v>No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</row>
    <row r="44" spans="1:55">
      <c r="A44" t="s">
        <v>5542</v>
      </c>
      <c r="B44" s="11" t="str">
        <f t="shared" si="0"/>
        <v>CHP1</v>
      </c>
      <c r="C44" s="11" t="str">
        <f>VLOOKUP('intouch变量（实型）'!$A44,基本表格!$G:$Q,2,FALSE)</f>
        <v>2412+P5-M1 刨片机料仓1#出料螺旋A 反馈频率 上限值</v>
      </c>
      <c r="D44" t="s">
        <v>154</v>
      </c>
      <c r="E44" t="s">
        <v>154</v>
      </c>
      <c r="F44">
        <v>0</v>
      </c>
      <c r="G44" t="s">
        <v>154</v>
      </c>
      <c r="H44" t="s">
        <v>154</v>
      </c>
      <c r="I44">
        <v>0</v>
      </c>
      <c r="J44">
        <v>0</v>
      </c>
      <c r="L44">
        <v>0</v>
      </c>
      <c r="M44">
        <v>-32768</v>
      </c>
      <c r="N44">
        <v>32767</v>
      </c>
      <c r="O44">
        <v>0</v>
      </c>
      <c r="P44">
        <v>0</v>
      </c>
      <c r="Q44" t="s">
        <v>155</v>
      </c>
      <c r="R44">
        <v>0</v>
      </c>
      <c r="S44">
        <v>1</v>
      </c>
      <c r="T44" t="s">
        <v>155</v>
      </c>
      <c r="U44">
        <v>0</v>
      </c>
      <c r="V44">
        <v>1</v>
      </c>
      <c r="W44" t="s">
        <v>155</v>
      </c>
      <c r="X44">
        <v>0</v>
      </c>
      <c r="Y44">
        <v>1</v>
      </c>
      <c r="Z44" t="s">
        <v>155</v>
      </c>
      <c r="AA44">
        <v>0</v>
      </c>
      <c r="AB44">
        <v>1</v>
      </c>
      <c r="AC44" t="s">
        <v>155</v>
      </c>
      <c r="AD44">
        <v>0</v>
      </c>
      <c r="AE44">
        <v>1</v>
      </c>
      <c r="AF44" t="s">
        <v>155</v>
      </c>
      <c r="AG44">
        <v>0</v>
      </c>
      <c r="AH44">
        <v>1</v>
      </c>
      <c r="AI44">
        <v>0</v>
      </c>
      <c r="AJ44" t="s">
        <v>155</v>
      </c>
      <c r="AK44">
        <v>0</v>
      </c>
      <c r="AL44">
        <v>1</v>
      </c>
      <c r="AM44" t="s">
        <v>4774</v>
      </c>
      <c r="AN44">
        <v>-32768</v>
      </c>
      <c r="AO44">
        <v>32767</v>
      </c>
      <c r="AP44" t="s">
        <v>4775</v>
      </c>
      <c r="AQ44" s="1" t="s">
        <v>157</v>
      </c>
      <c r="AR44" t="s">
        <v>158</v>
      </c>
      <c r="AS44" t="str">
        <f>VLOOKUP('intouch变量（实型）'!$A44,基本表格!$G:$Q,3,FALSE)</f>
        <v>DB1100,REAL414</v>
      </c>
      <c r="AT44" t="str">
        <f>VLOOKUP('intouch变量（实型）'!$A44,基本表格!$G:$Q,10,FALSE)</f>
        <v>No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</row>
    <row r="45" spans="1:55">
      <c r="A45" t="s">
        <v>5543</v>
      </c>
      <c r="B45" s="11" t="str">
        <f t="shared" si="0"/>
        <v>CHP1</v>
      </c>
      <c r="C45" s="11" t="str">
        <f>VLOOKUP('intouch变量（实型）'!$A45,基本表格!$G:$Q,2,FALSE)</f>
        <v>2412+P5-M1 刨片机料仓1#出料螺旋A 反馈频率 下限值</v>
      </c>
      <c r="D45" t="s">
        <v>154</v>
      </c>
      <c r="E45" t="s">
        <v>154</v>
      </c>
      <c r="F45">
        <v>0</v>
      </c>
      <c r="G45" t="s">
        <v>154</v>
      </c>
      <c r="H45" t="s">
        <v>154</v>
      </c>
      <c r="I45">
        <v>0</v>
      </c>
      <c r="J45">
        <v>0</v>
      </c>
      <c r="L45">
        <v>0</v>
      </c>
      <c r="M45">
        <v>-32768</v>
      </c>
      <c r="N45">
        <v>32767</v>
      </c>
      <c r="O45">
        <v>0</v>
      </c>
      <c r="P45">
        <v>0</v>
      </c>
      <c r="Q45" t="s">
        <v>155</v>
      </c>
      <c r="R45">
        <v>0</v>
      </c>
      <c r="S45">
        <v>1</v>
      </c>
      <c r="T45" t="s">
        <v>155</v>
      </c>
      <c r="U45">
        <v>0</v>
      </c>
      <c r="V45">
        <v>1</v>
      </c>
      <c r="W45" t="s">
        <v>155</v>
      </c>
      <c r="X45">
        <v>0</v>
      </c>
      <c r="Y45">
        <v>1</v>
      </c>
      <c r="Z45" t="s">
        <v>155</v>
      </c>
      <c r="AA45">
        <v>0</v>
      </c>
      <c r="AB45">
        <v>1</v>
      </c>
      <c r="AC45" t="s">
        <v>155</v>
      </c>
      <c r="AD45">
        <v>0</v>
      </c>
      <c r="AE45">
        <v>1</v>
      </c>
      <c r="AF45" t="s">
        <v>155</v>
      </c>
      <c r="AG45">
        <v>0</v>
      </c>
      <c r="AH45">
        <v>1</v>
      </c>
      <c r="AI45">
        <v>0</v>
      </c>
      <c r="AJ45" t="s">
        <v>155</v>
      </c>
      <c r="AK45">
        <v>0</v>
      </c>
      <c r="AL45">
        <v>1</v>
      </c>
      <c r="AM45" t="s">
        <v>4774</v>
      </c>
      <c r="AN45">
        <v>-32768</v>
      </c>
      <c r="AO45">
        <v>32767</v>
      </c>
      <c r="AP45" t="s">
        <v>4775</v>
      </c>
      <c r="AQ45" s="1" t="s">
        <v>157</v>
      </c>
      <c r="AR45" t="s">
        <v>158</v>
      </c>
      <c r="AS45" t="str">
        <f>VLOOKUP('intouch变量（实型）'!$A45,基本表格!$G:$Q,3,FALSE)</f>
        <v>DB1100,REAL418</v>
      </c>
      <c r="AT45" t="str">
        <f>VLOOKUP('intouch变量（实型）'!$A45,基本表格!$G:$Q,10,FALSE)</f>
        <v>No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</row>
    <row r="46" spans="1:55">
      <c r="A46" t="s">
        <v>5544</v>
      </c>
      <c r="B46" s="11" t="str">
        <f t="shared" si="0"/>
        <v>CHP1</v>
      </c>
      <c r="C46" s="11" t="str">
        <f>VLOOKUP('intouch变量（实型）'!$A46,基本表格!$G:$Q,2,FALSE)</f>
        <v>2412+P5-M1 刨片机料仓1#出料螺旋A 反馈频率 上上限值</v>
      </c>
      <c r="D46" t="s">
        <v>154</v>
      </c>
      <c r="E46" t="s">
        <v>154</v>
      </c>
      <c r="F46">
        <v>0</v>
      </c>
      <c r="G46" t="s">
        <v>154</v>
      </c>
      <c r="H46" t="s">
        <v>154</v>
      </c>
      <c r="I46">
        <v>0</v>
      </c>
      <c r="J46">
        <v>0</v>
      </c>
      <c r="L46">
        <v>0</v>
      </c>
      <c r="M46">
        <v>-32768</v>
      </c>
      <c r="N46">
        <v>32767</v>
      </c>
      <c r="O46">
        <v>0</v>
      </c>
      <c r="P46">
        <v>0</v>
      </c>
      <c r="Q46" t="s">
        <v>155</v>
      </c>
      <c r="R46">
        <v>0</v>
      </c>
      <c r="S46">
        <v>1</v>
      </c>
      <c r="T46" t="s">
        <v>155</v>
      </c>
      <c r="U46">
        <v>0</v>
      </c>
      <c r="V46">
        <v>1</v>
      </c>
      <c r="W46" t="s">
        <v>155</v>
      </c>
      <c r="X46">
        <v>0</v>
      </c>
      <c r="Y46">
        <v>1</v>
      </c>
      <c r="Z46" t="s">
        <v>155</v>
      </c>
      <c r="AA46">
        <v>0</v>
      </c>
      <c r="AB46">
        <v>1</v>
      </c>
      <c r="AC46" t="s">
        <v>155</v>
      </c>
      <c r="AD46">
        <v>0</v>
      </c>
      <c r="AE46">
        <v>1</v>
      </c>
      <c r="AF46" t="s">
        <v>155</v>
      </c>
      <c r="AG46">
        <v>0</v>
      </c>
      <c r="AH46">
        <v>1</v>
      </c>
      <c r="AI46">
        <v>0</v>
      </c>
      <c r="AJ46" t="s">
        <v>155</v>
      </c>
      <c r="AK46">
        <v>0</v>
      </c>
      <c r="AL46">
        <v>1</v>
      </c>
      <c r="AM46" t="s">
        <v>4774</v>
      </c>
      <c r="AN46">
        <v>-32768</v>
      </c>
      <c r="AO46">
        <v>32767</v>
      </c>
      <c r="AP46" t="s">
        <v>4775</v>
      </c>
      <c r="AQ46" s="1" t="s">
        <v>157</v>
      </c>
      <c r="AR46" t="s">
        <v>158</v>
      </c>
      <c r="AS46" t="str">
        <f>VLOOKUP('intouch变量（实型）'!$A46,基本表格!$G:$Q,3,FALSE)</f>
        <v>DB1100,REAL422</v>
      </c>
      <c r="AT46" t="str">
        <f>VLOOKUP('intouch变量（实型）'!$A46,基本表格!$G:$Q,10,FALSE)</f>
        <v>No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</row>
    <row r="47" spans="1:55">
      <c r="A47" t="s">
        <v>5545</v>
      </c>
      <c r="B47" s="11" t="str">
        <f t="shared" si="0"/>
        <v>CHP1</v>
      </c>
      <c r="C47" s="11" t="str">
        <f>VLOOKUP('intouch变量（实型）'!$A47,基本表格!$G:$Q,2,FALSE)</f>
        <v>2412+P5-M1 刨片机料仓1#出料螺旋A 反馈频率 下下限值</v>
      </c>
      <c r="D47" t="s">
        <v>154</v>
      </c>
      <c r="E47" t="s">
        <v>154</v>
      </c>
      <c r="F47">
        <v>0</v>
      </c>
      <c r="G47" t="s">
        <v>154</v>
      </c>
      <c r="H47" t="s">
        <v>154</v>
      </c>
      <c r="I47">
        <v>0</v>
      </c>
      <c r="J47">
        <v>0</v>
      </c>
      <c r="L47">
        <v>0</v>
      </c>
      <c r="M47">
        <v>-32768</v>
      </c>
      <c r="N47">
        <v>32767</v>
      </c>
      <c r="O47">
        <v>0</v>
      </c>
      <c r="P47">
        <v>0</v>
      </c>
      <c r="Q47" t="s">
        <v>155</v>
      </c>
      <c r="R47">
        <v>0</v>
      </c>
      <c r="S47">
        <v>1</v>
      </c>
      <c r="T47" t="s">
        <v>155</v>
      </c>
      <c r="U47">
        <v>0</v>
      </c>
      <c r="V47">
        <v>1</v>
      </c>
      <c r="W47" t="s">
        <v>155</v>
      </c>
      <c r="X47">
        <v>0</v>
      </c>
      <c r="Y47">
        <v>1</v>
      </c>
      <c r="Z47" t="s">
        <v>155</v>
      </c>
      <c r="AA47">
        <v>0</v>
      </c>
      <c r="AB47">
        <v>1</v>
      </c>
      <c r="AC47" t="s">
        <v>155</v>
      </c>
      <c r="AD47">
        <v>0</v>
      </c>
      <c r="AE47">
        <v>1</v>
      </c>
      <c r="AF47" t="s">
        <v>155</v>
      </c>
      <c r="AG47">
        <v>0</v>
      </c>
      <c r="AH47">
        <v>1</v>
      </c>
      <c r="AI47">
        <v>0</v>
      </c>
      <c r="AJ47" t="s">
        <v>155</v>
      </c>
      <c r="AK47">
        <v>0</v>
      </c>
      <c r="AL47">
        <v>1</v>
      </c>
      <c r="AM47" t="s">
        <v>4774</v>
      </c>
      <c r="AN47">
        <v>-32768</v>
      </c>
      <c r="AO47">
        <v>32767</v>
      </c>
      <c r="AP47" t="s">
        <v>4775</v>
      </c>
      <c r="AQ47" s="1" t="s">
        <v>157</v>
      </c>
      <c r="AR47" t="s">
        <v>158</v>
      </c>
      <c r="AS47" t="str">
        <f>VLOOKUP('intouch变量（实型）'!$A47,基本表格!$G:$Q,3,FALSE)</f>
        <v>DB1100,REAL426</v>
      </c>
      <c r="AT47" t="str">
        <f>VLOOKUP('intouch变量（实型）'!$A47,基本表格!$G:$Q,10,FALSE)</f>
        <v>No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</row>
    <row r="48" spans="1:55">
      <c r="A48" t="s">
        <v>5546</v>
      </c>
      <c r="B48" s="11" t="str">
        <f t="shared" si="0"/>
        <v>CHP1</v>
      </c>
      <c r="C48" s="11" t="str">
        <f>VLOOKUP('intouch变量（实型）'!$A48,基本表格!$G:$Q,2,FALSE)</f>
        <v>2412+P5-M1 刨片机料仓1#出料螺旋A 变频器通讯 实际运行反馈速度</v>
      </c>
      <c r="D48" t="s">
        <v>154</v>
      </c>
      <c r="E48" t="s">
        <v>154</v>
      </c>
      <c r="F48">
        <v>0</v>
      </c>
      <c r="G48" t="s">
        <v>154</v>
      </c>
      <c r="H48" t="s">
        <v>154</v>
      </c>
      <c r="I48">
        <v>0</v>
      </c>
      <c r="J48">
        <v>0</v>
      </c>
      <c r="L48">
        <v>0</v>
      </c>
      <c r="M48">
        <v>-32768</v>
      </c>
      <c r="N48">
        <v>32767</v>
      </c>
      <c r="O48">
        <v>0</v>
      </c>
      <c r="P48">
        <v>0</v>
      </c>
      <c r="Q48" t="s">
        <v>155</v>
      </c>
      <c r="R48">
        <v>0</v>
      </c>
      <c r="S48">
        <v>1</v>
      </c>
      <c r="T48" t="s">
        <v>155</v>
      </c>
      <c r="U48">
        <v>0</v>
      </c>
      <c r="V48">
        <v>1</v>
      </c>
      <c r="W48" t="s">
        <v>155</v>
      </c>
      <c r="X48">
        <v>0</v>
      </c>
      <c r="Y48">
        <v>1</v>
      </c>
      <c r="Z48" t="s">
        <v>155</v>
      </c>
      <c r="AA48">
        <v>0</v>
      </c>
      <c r="AB48">
        <v>1</v>
      </c>
      <c r="AC48" t="s">
        <v>155</v>
      </c>
      <c r="AD48">
        <v>0</v>
      </c>
      <c r="AE48">
        <v>1</v>
      </c>
      <c r="AF48" t="s">
        <v>155</v>
      </c>
      <c r="AG48">
        <v>0</v>
      </c>
      <c r="AH48">
        <v>1</v>
      </c>
      <c r="AI48">
        <v>0</v>
      </c>
      <c r="AJ48" t="s">
        <v>155</v>
      </c>
      <c r="AK48">
        <v>0</v>
      </c>
      <c r="AL48">
        <v>1</v>
      </c>
      <c r="AM48" t="s">
        <v>4774</v>
      </c>
      <c r="AN48">
        <v>-32768</v>
      </c>
      <c r="AO48">
        <v>32767</v>
      </c>
      <c r="AP48" t="s">
        <v>4775</v>
      </c>
      <c r="AQ48" s="1" t="s">
        <v>157</v>
      </c>
      <c r="AR48" t="s">
        <v>158</v>
      </c>
      <c r="AS48" t="str">
        <f>VLOOKUP('intouch变量（实型）'!$A48,基本表格!$G:$Q,3,FALSE)</f>
        <v>DB1100,REAL456</v>
      </c>
      <c r="AT48" t="str">
        <f>VLOOKUP('intouch变量（实型）'!$A48,基本表格!$G:$Q,10,FALSE)</f>
        <v>Yes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</row>
    <row r="49" spans="1:55">
      <c r="A49" t="s">
        <v>5547</v>
      </c>
      <c r="B49" s="11" t="str">
        <f t="shared" si="0"/>
        <v>CHP1</v>
      </c>
      <c r="C49" s="11" t="str">
        <f>VLOOKUP('intouch变量（实型）'!$A49,基本表格!$G:$Q,2,FALSE)</f>
        <v>2412+P5-M1 刨片机料仓1#出料螺旋A 变频器通讯 实际运行反馈电流</v>
      </c>
      <c r="D49" t="s">
        <v>154</v>
      </c>
      <c r="E49" t="s">
        <v>154</v>
      </c>
      <c r="F49">
        <v>0</v>
      </c>
      <c r="G49" t="s">
        <v>154</v>
      </c>
      <c r="H49" t="s">
        <v>154</v>
      </c>
      <c r="I49">
        <v>0</v>
      </c>
      <c r="J49">
        <v>0</v>
      </c>
      <c r="L49">
        <v>0</v>
      </c>
      <c r="M49">
        <v>-32768</v>
      </c>
      <c r="N49">
        <v>32767</v>
      </c>
      <c r="O49">
        <v>0</v>
      </c>
      <c r="P49">
        <v>0</v>
      </c>
      <c r="Q49" t="s">
        <v>155</v>
      </c>
      <c r="R49">
        <v>0</v>
      </c>
      <c r="S49">
        <v>1</v>
      </c>
      <c r="T49" t="s">
        <v>155</v>
      </c>
      <c r="U49">
        <v>0</v>
      </c>
      <c r="V49">
        <v>1</v>
      </c>
      <c r="W49" t="s">
        <v>155</v>
      </c>
      <c r="X49">
        <v>0</v>
      </c>
      <c r="Y49">
        <v>1</v>
      </c>
      <c r="Z49" t="s">
        <v>155</v>
      </c>
      <c r="AA49">
        <v>0</v>
      </c>
      <c r="AB49">
        <v>1</v>
      </c>
      <c r="AC49" t="s">
        <v>155</v>
      </c>
      <c r="AD49">
        <v>0</v>
      </c>
      <c r="AE49">
        <v>1</v>
      </c>
      <c r="AF49" t="s">
        <v>155</v>
      </c>
      <c r="AG49">
        <v>0</v>
      </c>
      <c r="AH49">
        <v>1</v>
      </c>
      <c r="AI49">
        <v>0</v>
      </c>
      <c r="AJ49" t="s">
        <v>155</v>
      </c>
      <c r="AK49">
        <v>0</v>
      </c>
      <c r="AL49">
        <v>1</v>
      </c>
      <c r="AM49" t="s">
        <v>4774</v>
      </c>
      <c r="AN49">
        <v>-32768</v>
      </c>
      <c r="AO49">
        <v>32767</v>
      </c>
      <c r="AP49" t="s">
        <v>4775</v>
      </c>
      <c r="AQ49" s="1" t="s">
        <v>157</v>
      </c>
      <c r="AR49" t="s">
        <v>158</v>
      </c>
      <c r="AS49" t="str">
        <f>VLOOKUP('intouch变量（实型）'!$A49,基本表格!$G:$Q,3,FALSE)</f>
        <v>DB1100,REAL460</v>
      </c>
      <c r="AT49" t="str">
        <f>VLOOKUP('intouch变量（实型）'!$A49,基本表格!$G:$Q,10,FALSE)</f>
        <v>Yes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</row>
    <row r="50" spans="1:55">
      <c r="A50" t="s">
        <v>5548</v>
      </c>
      <c r="B50" s="11" t="str">
        <f t="shared" si="0"/>
        <v>CHP1</v>
      </c>
      <c r="C50" s="11" t="str">
        <f>VLOOKUP('intouch变量（实型）'!$A50,基本表格!$G:$Q,2,FALSE)</f>
        <v>2412+P5-M1 刨片机料仓1#出料螺旋A 变频器通讯 转矩百分比</v>
      </c>
      <c r="D50" t="s">
        <v>154</v>
      </c>
      <c r="E50" t="s">
        <v>154</v>
      </c>
      <c r="F50">
        <v>0</v>
      </c>
      <c r="G50" t="s">
        <v>154</v>
      </c>
      <c r="H50" t="s">
        <v>154</v>
      </c>
      <c r="I50">
        <v>0</v>
      </c>
      <c r="J50">
        <v>0</v>
      </c>
      <c r="L50">
        <v>0</v>
      </c>
      <c r="M50">
        <v>-32768</v>
      </c>
      <c r="N50">
        <v>32767</v>
      </c>
      <c r="O50">
        <v>0</v>
      </c>
      <c r="P50">
        <v>0</v>
      </c>
      <c r="Q50" t="s">
        <v>155</v>
      </c>
      <c r="R50">
        <v>0</v>
      </c>
      <c r="S50">
        <v>1</v>
      </c>
      <c r="T50" t="s">
        <v>155</v>
      </c>
      <c r="U50">
        <v>0</v>
      </c>
      <c r="V50">
        <v>1</v>
      </c>
      <c r="W50" t="s">
        <v>155</v>
      </c>
      <c r="X50">
        <v>0</v>
      </c>
      <c r="Y50">
        <v>1</v>
      </c>
      <c r="Z50" t="s">
        <v>155</v>
      </c>
      <c r="AA50">
        <v>0</v>
      </c>
      <c r="AB50">
        <v>1</v>
      </c>
      <c r="AC50" t="s">
        <v>155</v>
      </c>
      <c r="AD50">
        <v>0</v>
      </c>
      <c r="AE50">
        <v>1</v>
      </c>
      <c r="AF50" t="s">
        <v>155</v>
      </c>
      <c r="AG50">
        <v>0</v>
      </c>
      <c r="AH50">
        <v>1</v>
      </c>
      <c r="AI50">
        <v>0</v>
      </c>
      <c r="AJ50" t="s">
        <v>155</v>
      </c>
      <c r="AK50">
        <v>0</v>
      </c>
      <c r="AL50">
        <v>1</v>
      </c>
      <c r="AM50" t="s">
        <v>4774</v>
      </c>
      <c r="AN50">
        <v>-32768</v>
      </c>
      <c r="AO50">
        <v>32767</v>
      </c>
      <c r="AP50" t="s">
        <v>4775</v>
      </c>
      <c r="AQ50" s="1" t="s">
        <v>157</v>
      </c>
      <c r="AR50" t="s">
        <v>158</v>
      </c>
      <c r="AS50" t="str">
        <f>VLOOKUP('intouch变量（实型）'!$A50,基本表格!$G:$Q,3,FALSE)</f>
        <v>DB1100,REAL464</v>
      </c>
      <c r="AT50" t="str">
        <f>VLOOKUP('intouch变量（实型）'!$A50,基本表格!$G:$Q,10,FALSE)</f>
        <v>Yes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</row>
    <row r="51" spans="1:55">
      <c r="A51" t="s">
        <v>5549</v>
      </c>
      <c r="B51" s="11" t="str">
        <f t="shared" si="0"/>
        <v>CHP1</v>
      </c>
      <c r="C51" s="11" t="str">
        <f>VLOOKUP('intouch变量（实型）'!$A51,基本表格!$G:$Q,2,FALSE)</f>
        <v>2412+P5-M1 刨片机料仓1#出料螺旋A 变频器通讯 给定速度</v>
      </c>
      <c r="D51" t="s">
        <v>154</v>
      </c>
      <c r="E51" t="s">
        <v>154</v>
      </c>
      <c r="F51">
        <v>0</v>
      </c>
      <c r="G51" t="s">
        <v>154</v>
      </c>
      <c r="H51" t="s">
        <v>154</v>
      </c>
      <c r="I51">
        <v>0</v>
      </c>
      <c r="J51">
        <v>0</v>
      </c>
      <c r="L51">
        <v>0</v>
      </c>
      <c r="M51">
        <v>-32768</v>
      </c>
      <c r="N51">
        <v>32767</v>
      </c>
      <c r="O51">
        <v>0</v>
      </c>
      <c r="P51">
        <v>0</v>
      </c>
      <c r="Q51" t="s">
        <v>155</v>
      </c>
      <c r="R51">
        <v>0</v>
      </c>
      <c r="S51">
        <v>1</v>
      </c>
      <c r="T51" t="s">
        <v>155</v>
      </c>
      <c r="U51">
        <v>0</v>
      </c>
      <c r="V51">
        <v>1</v>
      </c>
      <c r="W51" t="s">
        <v>155</v>
      </c>
      <c r="X51">
        <v>0</v>
      </c>
      <c r="Y51">
        <v>1</v>
      </c>
      <c r="Z51" t="s">
        <v>155</v>
      </c>
      <c r="AA51">
        <v>0</v>
      </c>
      <c r="AB51">
        <v>1</v>
      </c>
      <c r="AC51" t="s">
        <v>155</v>
      </c>
      <c r="AD51">
        <v>0</v>
      </c>
      <c r="AE51">
        <v>1</v>
      </c>
      <c r="AF51" t="s">
        <v>155</v>
      </c>
      <c r="AG51">
        <v>0</v>
      </c>
      <c r="AH51">
        <v>1</v>
      </c>
      <c r="AI51">
        <v>0</v>
      </c>
      <c r="AJ51" t="s">
        <v>155</v>
      </c>
      <c r="AK51">
        <v>0</v>
      </c>
      <c r="AL51">
        <v>1</v>
      </c>
      <c r="AM51" t="s">
        <v>4774</v>
      </c>
      <c r="AN51">
        <v>-32768</v>
      </c>
      <c r="AO51">
        <v>32767</v>
      </c>
      <c r="AP51" t="s">
        <v>4775</v>
      </c>
      <c r="AQ51" s="1" t="s">
        <v>157</v>
      </c>
      <c r="AR51" t="s">
        <v>158</v>
      </c>
      <c r="AS51" t="str">
        <f>VLOOKUP('intouch变量（实型）'!$A51,基本表格!$G:$Q,3,FALSE)</f>
        <v>DB1100,REAL468</v>
      </c>
      <c r="AT51" t="str">
        <f>VLOOKUP('intouch变量（实型）'!$A51,基本表格!$G:$Q,10,FALSE)</f>
        <v>No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</row>
    <row r="52" spans="1:55">
      <c r="A52" t="s">
        <v>5550</v>
      </c>
      <c r="B52" s="11" t="str">
        <f t="shared" si="0"/>
        <v>CHP1</v>
      </c>
      <c r="C52" s="11" t="str">
        <f>VLOOKUP('intouch变量（实型）'!$A52,基本表格!$G:$Q,2,FALSE)</f>
        <v>2412+P5-M1 刨片机料仓1#出料螺旋A 变频器通讯 加速时间</v>
      </c>
      <c r="D52" t="s">
        <v>154</v>
      </c>
      <c r="E52" t="s">
        <v>154</v>
      </c>
      <c r="F52">
        <v>0</v>
      </c>
      <c r="G52" t="s">
        <v>154</v>
      </c>
      <c r="H52" t="s">
        <v>154</v>
      </c>
      <c r="I52">
        <v>0</v>
      </c>
      <c r="J52">
        <v>0</v>
      </c>
      <c r="L52">
        <v>0</v>
      </c>
      <c r="M52">
        <v>-32768</v>
      </c>
      <c r="N52">
        <v>32767</v>
      </c>
      <c r="O52">
        <v>0</v>
      </c>
      <c r="P52">
        <v>0</v>
      </c>
      <c r="Q52" t="s">
        <v>155</v>
      </c>
      <c r="R52">
        <v>0</v>
      </c>
      <c r="S52">
        <v>1</v>
      </c>
      <c r="T52" t="s">
        <v>155</v>
      </c>
      <c r="U52">
        <v>0</v>
      </c>
      <c r="V52">
        <v>1</v>
      </c>
      <c r="W52" t="s">
        <v>155</v>
      </c>
      <c r="X52">
        <v>0</v>
      </c>
      <c r="Y52">
        <v>1</v>
      </c>
      <c r="Z52" t="s">
        <v>155</v>
      </c>
      <c r="AA52">
        <v>0</v>
      </c>
      <c r="AB52">
        <v>1</v>
      </c>
      <c r="AC52" t="s">
        <v>155</v>
      </c>
      <c r="AD52">
        <v>0</v>
      </c>
      <c r="AE52">
        <v>1</v>
      </c>
      <c r="AF52" t="s">
        <v>155</v>
      </c>
      <c r="AG52">
        <v>0</v>
      </c>
      <c r="AH52">
        <v>1</v>
      </c>
      <c r="AI52">
        <v>0</v>
      </c>
      <c r="AJ52" t="s">
        <v>155</v>
      </c>
      <c r="AK52">
        <v>0</v>
      </c>
      <c r="AL52">
        <v>1</v>
      </c>
      <c r="AM52" t="s">
        <v>4774</v>
      </c>
      <c r="AN52">
        <v>-32768</v>
      </c>
      <c r="AO52">
        <v>32767</v>
      </c>
      <c r="AP52" t="s">
        <v>4775</v>
      </c>
      <c r="AQ52" s="1" t="s">
        <v>157</v>
      </c>
      <c r="AR52" t="s">
        <v>158</v>
      </c>
      <c r="AS52" t="str">
        <f>VLOOKUP('intouch变量（实型）'!$A52,基本表格!$G:$Q,3,FALSE)</f>
        <v>DB1100,REAL472</v>
      </c>
      <c r="AT52" t="str">
        <f>VLOOKUP('intouch变量（实型）'!$A52,基本表格!$G:$Q,10,FALSE)</f>
        <v>No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</row>
    <row r="53" spans="1:55">
      <c r="A53" t="s">
        <v>5551</v>
      </c>
      <c r="B53" s="11" t="str">
        <f t="shared" si="0"/>
        <v>CHP1</v>
      </c>
      <c r="C53" s="11" t="str">
        <f>VLOOKUP('intouch变量（实型）'!$A53,基本表格!$G:$Q,2,FALSE)</f>
        <v>2412+P5-M1 刨片机料仓1#出料螺旋A 变频器通讯 减速时间</v>
      </c>
      <c r="D53" t="s">
        <v>154</v>
      </c>
      <c r="E53" t="s">
        <v>154</v>
      </c>
      <c r="F53">
        <v>0</v>
      </c>
      <c r="G53" t="s">
        <v>154</v>
      </c>
      <c r="H53" t="s">
        <v>154</v>
      </c>
      <c r="I53">
        <v>0</v>
      </c>
      <c r="J53">
        <v>0</v>
      </c>
      <c r="L53">
        <v>0</v>
      </c>
      <c r="M53">
        <v>-32768</v>
      </c>
      <c r="N53">
        <v>32767</v>
      </c>
      <c r="O53">
        <v>0</v>
      </c>
      <c r="P53">
        <v>0</v>
      </c>
      <c r="Q53" t="s">
        <v>155</v>
      </c>
      <c r="R53">
        <v>0</v>
      </c>
      <c r="S53">
        <v>1</v>
      </c>
      <c r="T53" t="s">
        <v>155</v>
      </c>
      <c r="U53">
        <v>0</v>
      </c>
      <c r="V53">
        <v>1</v>
      </c>
      <c r="W53" t="s">
        <v>155</v>
      </c>
      <c r="X53">
        <v>0</v>
      </c>
      <c r="Y53">
        <v>1</v>
      </c>
      <c r="Z53" t="s">
        <v>155</v>
      </c>
      <c r="AA53">
        <v>0</v>
      </c>
      <c r="AB53">
        <v>1</v>
      </c>
      <c r="AC53" t="s">
        <v>155</v>
      </c>
      <c r="AD53">
        <v>0</v>
      </c>
      <c r="AE53">
        <v>1</v>
      </c>
      <c r="AF53" t="s">
        <v>155</v>
      </c>
      <c r="AG53">
        <v>0</v>
      </c>
      <c r="AH53">
        <v>1</v>
      </c>
      <c r="AI53">
        <v>0</v>
      </c>
      <c r="AJ53" t="s">
        <v>155</v>
      </c>
      <c r="AK53">
        <v>0</v>
      </c>
      <c r="AL53">
        <v>1</v>
      </c>
      <c r="AM53" t="s">
        <v>4774</v>
      </c>
      <c r="AN53">
        <v>-32768</v>
      </c>
      <c r="AO53">
        <v>32767</v>
      </c>
      <c r="AP53" t="s">
        <v>4775</v>
      </c>
      <c r="AQ53" s="1" t="s">
        <v>157</v>
      </c>
      <c r="AR53" t="s">
        <v>158</v>
      </c>
      <c r="AS53" t="str">
        <f>VLOOKUP('intouch变量（实型）'!$A53,基本表格!$G:$Q,3,FALSE)</f>
        <v>DB1100,REAL476</v>
      </c>
      <c r="AT53" t="str">
        <f>VLOOKUP('intouch变量（实型）'!$A53,基本表格!$G:$Q,10,FALSE)</f>
        <v>No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</row>
    <row r="54" spans="1:55">
      <c r="A54" t="s">
        <v>5552</v>
      </c>
      <c r="B54" s="11" t="str">
        <f t="shared" si="0"/>
        <v>CHP1</v>
      </c>
      <c r="C54" s="11" t="str">
        <f>VLOOKUP('intouch变量（实型）'!$A54,基本表格!$G:$Q,2,FALSE)</f>
        <v>2412+P5-M1 刨片机料仓1#出料螺旋A 变频器通讯 最大频率</v>
      </c>
      <c r="D54" t="s">
        <v>154</v>
      </c>
      <c r="E54" t="s">
        <v>154</v>
      </c>
      <c r="F54">
        <v>0</v>
      </c>
      <c r="G54" t="s">
        <v>154</v>
      </c>
      <c r="H54" t="s">
        <v>154</v>
      </c>
      <c r="I54">
        <v>0</v>
      </c>
      <c r="J54">
        <v>0</v>
      </c>
      <c r="L54">
        <v>0</v>
      </c>
      <c r="M54">
        <v>-32768</v>
      </c>
      <c r="N54">
        <v>32767</v>
      </c>
      <c r="O54">
        <v>0</v>
      </c>
      <c r="P54">
        <v>0</v>
      </c>
      <c r="Q54" t="s">
        <v>155</v>
      </c>
      <c r="R54">
        <v>0</v>
      </c>
      <c r="S54">
        <v>1</v>
      </c>
      <c r="T54" t="s">
        <v>155</v>
      </c>
      <c r="U54">
        <v>0</v>
      </c>
      <c r="V54">
        <v>1</v>
      </c>
      <c r="W54" t="s">
        <v>155</v>
      </c>
      <c r="X54">
        <v>0</v>
      </c>
      <c r="Y54">
        <v>1</v>
      </c>
      <c r="Z54" t="s">
        <v>155</v>
      </c>
      <c r="AA54">
        <v>0</v>
      </c>
      <c r="AB54">
        <v>1</v>
      </c>
      <c r="AC54" t="s">
        <v>155</v>
      </c>
      <c r="AD54">
        <v>0</v>
      </c>
      <c r="AE54">
        <v>1</v>
      </c>
      <c r="AF54" t="s">
        <v>155</v>
      </c>
      <c r="AG54">
        <v>0</v>
      </c>
      <c r="AH54">
        <v>1</v>
      </c>
      <c r="AI54">
        <v>0</v>
      </c>
      <c r="AJ54" t="s">
        <v>155</v>
      </c>
      <c r="AK54">
        <v>0</v>
      </c>
      <c r="AL54">
        <v>1</v>
      </c>
      <c r="AM54" t="s">
        <v>4774</v>
      </c>
      <c r="AN54">
        <v>-32768</v>
      </c>
      <c r="AO54">
        <v>32767</v>
      </c>
      <c r="AP54" t="s">
        <v>4775</v>
      </c>
      <c r="AQ54" s="1" t="s">
        <v>157</v>
      </c>
      <c r="AR54" t="s">
        <v>158</v>
      </c>
      <c r="AS54" t="str">
        <f>VLOOKUP('intouch变量（实型）'!$A54,基本表格!$G:$Q,3,FALSE)</f>
        <v>DB1100,REAL480</v>
      </c>
      <c r="AT54" t="str">
        <f>VLOOKUP('intouch变量（实型）'!$A54,基本表格!$G:$Q,10,FALSE)</f>
        <v>No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</row>
    <row r="55" spans="1:55">
      <c r="A55" t="s">
        <v>5553</v>
      </c>
      <c r="B55" s="11" t="str">
        <f t="shared" si="0"/>
        <v>CHP1</v>
      </c>
      <c r="C55" s="11" t="str">
        <f>VLOOKUP('intouch变量（实型）'!$A55,基本表格!$G:$Q,2,FALSE)</f>
        <v>2412+P5-M1 刨片机料仓1#出料螺旋A 变频器通讯 最小频率</v>
      </c>
      <c r="D55" t="s">
        <v>154</v>
      </c>
      <c r="E55" t="s">
        <v>154</v>
      </c>
      <c r="F55">
        <v>0</v>
      </c>
      <c r="G55" t="s">
        <v>154</v>
      </c>
      <c r="H55" t="s">
        <v>154</v>
      </c>
      <c r="I55">
        <v>0</v>
      </c>
      <c r="J55">
        <v>0</v>
      </c>
      <c r="L55">
        <v>0</v>
      </c>
      <c r="M55">
        <v>-32768</v>
      </c>
      <c r="N55">
        <v>32767</v>
      </c>
      <c r="O55">
        <v>0</v>
      </c>
      <c r="P55">
        <v>0</v>
      </c>
      <c r="Q55" t="s">
        <v>155</v>
      </c>
      <c r="R55">
        <v>0</v>
      </c>
      <c r="S55">
        <v>1</v>
      </c>
      <c r="T55" t="s">
        <v>155</v>
      </c>
      <c r="U55">
        <v>0</v>
      </c>
      <c r="V55">
        <v>1</v>
      </c>
      <c r="W55" t="s">
        <v>155</v>
      </c>
      <c r="X55">
        <v>0</v>
      </c>
      <c r="Y55">
        <v>1</v>
      </c>
      <c r="Z55" t="s">
        <v>155</v>
      </c>
      <c r="AA55">
        <v>0</v>
      </c>
      <c r="AB55">
        <v>1</v>
      </c>
      <c r="AC55" t="s">
        <v>155</v>
      </c>
      <c r="AD55">
        <v>0</v>
      </c>
      <c r="AE55">
        <v>1</v>
      </c>
      <c r="AF55" t="s">
        <v>155</v>
      </c>
      <c r="AG55">
        <v>0</v>
      </c>
      <c r="AH55">
        <v>1</v>
      </c>
      <c r="AI55">
        <v>0</v>
      </c>
      <c r="AJ55" t="s">
        <v>155</v>
      </c>
      <c r="AK55">
        <v>0</v>
      </c>
      <c r="AL55">
        <v>1</v>
      </c>
      <c r="AM55" t="s">
        <v>4774</v>
      </c>
      <c r="AN55">
        <v>-32768</v>
      </c>
      <c r="AO55">
        <v>32767</v>
      </c>
      <c r="AP55" t="s">
        <v>4775</v>
      </c>
      <c r="AQ55" s="1" t="s">
        <v>157</v>
      </c>
      <c r="AR55" t="s">
        <v>158</v>
      </c>
      <c r="AS55" t="str">
        <f>VLOOKUP('intouch变量（实型）'!$A55,基本表格!$G:$Q,3,FALSE)</f>
        <v>DB1100,REAL484</v>
      </c>
      <c r="AT55" t="str">
        <f>VLOOKUP('intouch变量（实型）'!$A55,基本表格!$G:$Q,10,FALSE)</f>
        <v>No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</row>
    <row r="56" spans="1:55">
      <c r="A56" t="s">
        <v>5554</v>
      </c>
      <c r="B56" s="11" t="str">
        <f t="shared" si="0"/>
        <v>CHP1</v>
      </c>
      <c r="C56" s="11" t="str">
        <f>VLOOKUP('intouch变量（实型）'!$A56,基本表格!$G:$Q,2,FALSE)</f>
        <v>2412+P5-M1 刨片机料仓1#出料螺旋A 变频器通讯 多级速度</v>
      </c>
      <c r="D56" t="s">
        <v>154</v>
      </c>
      <c r="E56" t="s">
        <v>154</v>
      </c>
      <c r="F56">
        <v>0</v>
      </c>
      <c r="G56" t="s">
        <v>154</v>
      </c>
      <c r="H56" t="s">
        <v>154</v>
      </c>
      <c r="I56">
        <v>0</v>
      </c>
      <c r="J56">
        <v>0</v>
      </c>
      <c r="L56">
        <v>0</v>
      </c>
      <c r="M56">
        <v>-32768</v>
      </c>
      <c r="N56">
        <v>32767</v>
      </c>
      <c r="O56">
        <v>0</v>
      </c>
      <c r="P56">
        <v>0</v>
      </c>
      <c r="Q56" t="s">
        <v>155</v>
      </c>
      <c r="R56">
        <v>0</v>
      </c>
      <c r="S56">
        <v>1</v>
      </c>
      <c r="T56" t="s">
        <v>155</v>
      </c>
      <c r="U56">
        <v>0</v>
      </c>
      <c r="V56">
        <v>1</v>
      </c>
      <c r="W56" t="s">
        <v>155</v>
      </c>
      <c r="X56">
        <v>0</v>
      </c>
      <c r="Y56">
        <v>1</v>
      </c>
      <c r="Z56" t="s">
        <v>155</v>
      </c>
      <c r="AA56">
        <v>0</v>
      </c>
      <c r="AB56">
        <v>1</v>
      </c>
      <c r="AC56" t="s">
        <v>155</v>
      </c>
      <c r="AD56">
        <v>0</v>
      </c>
      <c r="AE56">
        <v>1</v>
      </c>
      <c r="AF56" t="s">
        <v>155</v>
      </c>
      <c r="AG56">
        <v>0</v>
      </c>
      <c r="AH56">
        <v>1</v>
      </c>
      <c r="AI56">
        <v>0</v>
      </c>
      <c r="AJ56" t="s">
        <v>155</v>
      </c>
      <c r="AK56">
        <v>0</v>
      </c>
      <c r="AL56">
        <v>1</v>
      </c>
      <c r="AM56" t="s">
        <v>4774</v>
      </c>
      <c r="AN56">
        <v>-32768</v>
      </c>
      <c r="AO56">
        <v>32767</v>
      </c>
      <c r="AP56" t="s">
        <v>4775</v>
      </c>
      <c r="AQ56" s="1" t="s">
        <v>157</v>
      </c>
      <c r="AR56" t="s">
        <v>158</v>
      </c>
      <c r="AS56" t="str">
        <f>VLOOKUP('intouch变量（实型）'!$A56,基本表格!$G:$Q,3,FALSE)</f>
        <v>DB1100,REAL488</v>
      </c>
      <c r="AT56" t="str">
        <f>VLOOKUP('intouch变量（实型）'!$A56,基本表格!$G:$Q,10,FALSE)</f>
        <v>No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</row>
    <row r="57" spans="1:55">
      <c r="A57" t="s">
        <v>5555</v>
      </c>
      <c r="B57" s="11" t="str">
        <f t="shared" si="0"/>
        <v>CHP1</v>
      </c>
      <c r="C57" s="11" t="str">
        <f>VLOOKUP('intouch变量（实型）'!$A57,基本表格!$G:$Q,2,FALSE)</f>
        <v>2412+P5-M1 刨片机料仓1#出料螺旋A 变频器通讯 多级转速</v>
      </c>
      <c r="D57" t="s">
        <v>154</v>
      </c>
      <c r="E57" t="s">
        <v>154</v>
      </c>
      <c r="F57">
        <v>0</v>
      </c>
      <c r="G57" t="s">
        <v>154</v>
      </c>
      <c r="H57" t="s">
        <v>154</v>
      </c>
      <c r="I57">
        <v>0</v>
      </c>
      <c r="J57">
        <v>0</v>
      </c>
      <c r="L57">
        <v>0</v>
      </c>
      <c r="M57">
        <v>-32768</v>
      </c>
      <c r="N57">
        <v>32767</v>
      </c>
      <c r="O57">
        <v>0</v>
      </c>
      <c r="P57">
        <v>0</v>
      </c>
      <c r="Q57" t="s">
        <v>155</v>
      </c>
      <c r="R57">
        <v>0</v>
      </c>
      <c r="S57">
        <v>1</v>
      </c>
      <c r="T57" t="s">
        <v>155</v>
      </c>
      <c r="U57">
        <v>0</v>
      </c>
      <c r="V57">
        <v>1</v>
      </c>
      <c r="W57" t="s">
        <v>155</v>
      </c>
      <c r="X57">
        <v>0</v>
      </c>
      <c r="Y57">
        <v>1</v>
      </c>
      <c r="Z57" t="s">
        <v>155</v>
      </c>
      <c r="AA57">
        <v>0</v>
      </c>
      <c r="AB57">
        <v>1</v>
      </c>
      <c r="AC57" t="s">
        <v>155</v>
      </c>
      <c r="AD57">
        <v>0</v>
      </c>
      <c r="AE57">
        <v>1</v>
      </c>
      <c r="AF57" t="s">
        <v>155</v>
      </c>
      <c r="AG57">
        <v>0</v>
      </c>
      <c r="AH57">
        <v>1</v>
      </c>
      <c r="AI57">
        <v>0</v>
      </c>
      <c r="AJ57" t="s">
        <v>155</v>
      </c>
      <c r="AK57">
        <v>0</v>
      </c>
      <c r="AL57">
        <v>1</v>
      </c>
      <c r="AM57" t="s">
        <v>4774</v>
      </c>
      <c r="AN57">
        <v>-32768</v>
      </c>
      <c r="AO57">
        <v>32767</v>
      </c>
      <c r="AP57" t="s">
        <v>4775</v>
      </c>
      <c r="AQ57" s="1" t="s">
        <v>157</v>
      </c>
      <c r="AR57" t="s">
        <v>158</v>
      </c>
      <c r="AS57" t="str">
        <f>VLOOKUP('intouch变量（实型）'!$A57,基本表格!$G:$Q,3,FALSE)</f>
        <v>DB1100,REAL492</v>
      </c>
      <c r="AT57" t="str">
        <f>VLOOKUP('intouch变量（实型）'!$A57,基本表格!$G:$Q,10,FALSE)</f>
        <v>No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</row>
    <row r="58" spans="1:55">
      <c r="A58" t="s">
        <v>5556</v>
      </c>
      <c r="B58" s="11" t="str">
        <f t="shared" si="0"/>
        <v>CHP1</v>
      </c>
      <c r="C58" s="11" t="str">
        <f>VLOOKUP('intouch变量（实型）'!$A58,基本表格!$G:$Q,2,FALSE)</f>
        <v>2412+P5-M1 刨片机料仓1#出料螺旋A 反馈转速 实际值</v>
      </c>
      <c r="D58" t="s">
        <v>154</v>
      </c>
      <c r="E58" t="s">
        <v>154</v>
      </c>
      <c r="F58">
        <v>0</v>
      </c>
      <c r="G58" t="s">
        <v>154</v>
      </c>
      <c r="H58" t="s">
        <v>154</v>
      </c>
      <c r="I58">
        <v>0</v>
      </c>
      <c r="J58">
        <v>0</v>
      </c>
      <c r="L58">
        <v>0</v>
      </c>
      <c r="M58">
        <v>-32768</v>
      </c>
      <c r="N58">
        <v>32767</v>
      </c>
      <c r="O58">
        <v>0</v>
      </c>
      <c r="P58">
        <v>0</v>
      </c>
      <c r="Q58" t="s">
        <v>155</v>
      </c>
      <c r="R58">
        <v>0</v>
      </c>
      <c r="S58">
        <v>1</v>
      </c>
      <c r="T58" t="s">
        <v>155</v>
      </c>
      <c r="U58">
        <v>0</v>
      </c>
      <c r="V58">
        <v>1</v>
      </c>
      <c r="W58" t="s">
        <v>155</v>
      </c>
      <c r="X58">
        <v>0</v>
      </c>
      <c r="Y58">
        <v>1</v>
      </c>
      <c r="Z58" t="s">
        <v>155</v>
      </c>
      <c r="AA58">
        <v>0</v>
      </c>
      <c r="AB58">
        <v>1</v>
      </c>
      <c r="AC58" t="s">
        <v>155</v>
      </c>
      <c r="AD58">
        <v>0</v>
      </c>
      <c r="AE58">
        <v>1</v>
      </c>
      <c r="AF58" t="s">
        <v>155</v>
      </c>
      <c r="AG58">
        <v>0</v>
      </c>
      <c r="AH58">
        <v>1</v>
      </c>
      <c r="AI58">
        <v>0</v>
      </c>
      <c r="AJ58" t="s">
        <v>155</v>
      </c>
      <c r="AK58">
        <v>0</v>
      </c>
      <c r="AL58">
        <v>1</v>
      </c>
      <c r="AM58" t="s">
        <v>4774</v>
      </c>
      <c r="AN58">
        <v>-32768</v>
      </c>
      <c r="AO58">
        <v>32767</v>
      </c>
      <c r="AP58" t="s">
        <v>4775</v>
      </c>
      <c r="AQ58" s="1" t="s">
        <v>157</v>
      </c>
      <c r="AR58" t="s">
        <v>158</v>
      </c>
      <c r="AS58" t="str">
        <f>VLOOKUP('intouch变量（实型）'!$A58,基本表格!$G:$Q,3,FALSE)</f>
        <v>DB1100,REAL506</v>
      </c>
      <c r="AT58" t="str">
        <f>VLOOKUP('intouch变量（实型）'!$A58,基本表格!$G:$Q,10,FALSE)</f>
        <v>Yes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</row>
    <row r="59" spans="1:55">
      <c r="A59" t="s">
        <v>5557</v>
      </c>
      <c r="B59" s="11" t="str">
        <f t="shared" si="0"/>
        <v>CHP1</v>
      </c>
      <c r="C59" s="11" t="str">
        <f>VLOOKUP('intouch变量（实型）'!$A59,基本表格!$G:$Q,2,FALSE)</f>
        <v>2412+P5-M1 刨片机料仓1#出料螺旋A 反馈转速 量程</v>
      </c>
      <c r="D59" t="s">
        <v>154</v>
      </c>
      <c r="E59" t="s">
        <v>154</v>
      </c>
      <c r="F59">
        <v>0</v>
      </c>
      <c r="G59" t="s">
        <v>154</v>
      </c>
      <c r="H59" t="s">
        <v>154</v>
      </c>
      <c r="I59">
        <v>0</v>
      </c>
      <c r="J59">
        <v>0</v>
      </c>
      <c r="L59">
        <v>0</v>
      </c>
      <c r="M59">
        <v>-32768</v>
      </c>
      <c r="N59">
        <v>32767</v>
      </c>
      <c r="O59">
        <v>0</v>
      </c>
      <c r="P59">
        <v>0</v>
      </c>
      <c r="Q59" t="s">
        <v>155</v>
      </c>
      <c r="R59">
        <v>0</v>
      </c>
      <c r="S59">
        <v>1</v>
      </c>
      <c r="T59" t="s">
        <v>155</v>
      </c>
      <c r="U59">
        <v>0</v>
      </c>
      <c r="V59">
        <v>1</v>
      </c>
      <c r="W59" t="s">
        <v>155</v>
      </c>
      <c r="X59">
        <v>0</v>
      </c>
      <c r="Y59">
        <v>1</v>
      </c>
      <c r="Z59" t="s">
        <v>155</v>
      </c>
      <c r="AA59">
        <v>0</v>
      </c>
      <c r="AB59">
        <v>1</v>
      </c>
      <c r="AC59" t="s">
        <v>155</v>
      </c>
      <c r="AD59">
        <v>0</v>
      </c>
      <c r="AE59">
        <v>1</v>
      </c>
      <c r="AF59" t="s">
        <v>155</v>
      </c>
      <c r="AG59">
        <v>0</v>
      </c>
      <c r="AH59">
        <v>1</v>
      </c>
      <c r="AI59">
        <v>0</v>
      </c>
      <c r="AJ59" t="s">
        <v>155</v>
      </c>
      <c r="AK59">
        <v>0</v>
      </c>
      <c r="AL59">
        <v>1</v>
      </c>
      <c r="AM59" t="s">
        <v>4774</v>
      </c>
      <c r="AN59">
        <v>-32768</v>
      </c>
      <c r="AO59">
        <v>32767</v>
      </c>
      <c r="AP59" t="s">
        <v>4775</v>
      </c>
      <c r="AQ59" s="1" t="s">
        <v>157</v>
      </c>
      <c r="AR59" t="s">
        <v>158</v>
      </c>
      <c r="AS59" t="str">
        <f>VLOOKUP('intouch变量（实型）'!$A59,基本表格!$G:$Q,3,FALSE)</f>
        <v>DB1100,REAL510</v>
      </c>
      <c r="AT59" t="str">
        <f>VLOOKUP('intouch变量（实型）'!$A59,基本表格!$G:$Q,10,FALSE)</f>
        <v>No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</row>
    <row r="60" spans="1:55">
      <c r="A60" t="s">
        <v>5558</v>
      </c>
      <c r="B60" s="11" t="str">
        <f t="shared" si="0"/>
        <v>CHP1</v>
      </c>
      <c r="C60" s="11" t="str">
        <f>VLOOKUP('intouch变量（实型）'!$A60,基本表格!$G:$Q,2,FALSE)</f>
        <v>2412+P5-M1 刨片机料仓1#出料螺旋A 反馈转速 上限值</v>
      </c>
      <c r="D60" t="s">
        <v>154</v>
      </c>
      <c r="E60" t="s">
        <v>154</v>
      </c>
      <c r="F60">
        <v>0</v>
      </c>
      <c r="G60" t="s">
        <v>154</v>
      </c>
      <c r="H60" t="s">
        <v>154</v>
      </c>
      <c r="I60">
        <v>0</v>
      </c>
      <c r="J60">
        <v>0</v>
      </c>
      <c r="L60">
        <v>0</v>
      </c>
      <c r="M60">
        <v>-32768</v>
      </c>
      <c r="N60">
        <v>32767</v>
      </c>
      <c r="O60">
        <v>0</v>
      </c>
      <c r="P60">
        <v>0</v>
      </c>
      <c r="Q60" t="s">
        <v>155</v>
      </c>
      <c r="R60">
        <v>0</v>
      </c>
      <c r="S60">
        <v>1</v>
      </c>
      <c r="T60" t="s">
        <v>155</v>
      </c>
      <c r="U60">
        <v>0</v>
      </c>
      <c r="V60">
        <v>1</v>
      </c>
      <c r="W60" t="s">
        <v>155</v>
      </c>
      <c r="X60">
        <v>0</v>
      </c>
      <c r="Y60">
        <v>1</v>
      </c>
      <c r="Z60" t="s">
        <v>155</v>
      </c>
      <c r="AA60">
        <v>0</v>
      </c>
      <c r="AB60">
        <v>1</v>
      </c>
      <c r="AC60" t="s">
        <v>155</v>
      </c>
      <c r="AD60">
        <v>0</v>
      </c>
      <c r="AE60">
        <v>1</v>
      </c>
      <c r="AF60" t="s">
        <v>155</v>
      </c>
      <c r="AG60">
        <v>0</v>
      </c>
      <c r="AH60">
        <v>1</v>
      </c>
      <c r="AI60">
        <v>0</v>
      </c>
      <c r="AJ60" t="s">
        <v>155</v>
      </c>
      <c r="AK60">
        <v>0</v>
      </c>
      <c r="AL60">
        <v>1</v>
      </c>
      <c r="AM60" t="s">
        <v>4774</v>
      </c>
      <c r="AN60">
        <v>-32768</v>
      </c>
      <c r="AO60">
        <v>32767</v>
      </c>
      <c r="AP60" t="s">
        <v>4775</v>
      </c>
      <c r="AQ60" s="1" t="s">
        <v>157</v>
      </c>
      <c r="AR60" t="s">
        <v>158</v>
      </c>
      <c r="AS60" t="str">
        <f>VLOOKUP('intouch变量（实型）'!$A60,基本表格!$G:$Q,3,FALSE)</f>
        <v>DB1100,REAL514</v>
      </c>
      <c r="AT60" t="str">
        <f>VLOOKUP('intouch变量（实型）'!$A60,基本表格!$G:$Q,10,FALSE)</f>
        <v>No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</row>
    <row r="61" spans="1:55">
      <c r="A61" t="s">
        <v>5559</v>
      </c>
      <c r="B61" s="11" t="str">
        <f t="shared" si="0"/>
        <v>CHP1</v>
      </c>
      <c r="C61" s="11" t="str">
        <f>VLOOKUP('intouch变量（实型）'!$A61,基本表格!$G:$Q,2,FALSE)</f>
        <v>2412+P5-M1 刨片机料仓1#出料螺旋A 反馈转速 下限值</v>
      </c>
      <c r="D61" t="s">
        <v>154</v>
      </c>
      <c r="E61" t="s">
        <v>154</v>
      </c>
      <c r="F61">
        <v>0</v>
      </c>
      <c r="G61" t="s">
        <v>154</v>
      </c>
      <c r="H61" t="s">
        <v>154</v>
      </c>
      <c r="I61">
        <v>0</v>
      </c>
      <c r="J61">
        <v>0</v>
      </c>
      <c r="L61">
        <v>0</v>
      </c>
      <c r="M61">
        <v>-32768</v>
      </c>
      <c r="N61">
        <v>32767</v>
      </c>
      <c r="O61">
        <v>0</v>
      </c>
      <c r="P61">
        <v>0</v>
      </c>
      <c r="Q61" t="s">
        <v>155</v>
      </c>
      <c r="R61">
        <v>0</v>
      </c>
      <c r="S61">
        <v>1</v>
      </c>
      <c r="T61" t="s">
        <v>155</v>
      </c>
      <c r="U61">
        <v>0</v>
      </c>
      <c r="V61">
        <v>1</v>
      </c>
      <c r="W61" t="s">
        <v>155</v>
      </c>
      <c r="X61">
        <v>0</v>
      </c>
      <c r="Y61">
        <v>1</v>
      </c>
      <c r="Z61" t="s">
        <v>155</v>
      </c>
      <c r="AA61">
        <v>0</v>
      </c>
      <c r="AB61">
        <v>1</v>
      </c>
      <c r="AC61" t="s">
        <v>155</v>
      </c>
      <c r="AD61">
        <v>0</v>
      </c>
      <c r="AE61">
        <v>1</v>
      </c>
      <c r="AF61" t="s">
        <v>155</v>
      </c>
      <c r="AG61">
        <v>0</v>
      </c>
      <c r="AH61">
        <v>1</v>
      </c>
      <c r="AI61">
        <v>0</v>
      </c>
      <c r="AJ61" t="s">
        <v>155</v>
      </c>
      <c r="AK61">
        <v>0</v>
      </c>
      <c r="AL61">
        <v>1</v>
      </c>
      <c r="AM61" t="s">
        <v>4774</v>
      </c>
      <c r="AN61">
        <v>-32768</v>
      </c>
      <c r="AO61">
        <v>32767</v>
      </c>
      <c r="AP61" t="s">
        <v>4775</v>
      </c>
      <c r="AQ61" s="1" t="s">
        <v>157</v>
      </c>
      <c r="AR61" t="s">
        <v>158</v>
      </c>
      <c r="AS61" t="str">
        <f>VLOOKUP('intouch变量（实型）'!$A61,基本表格!$G:$Q,3,FALSE)</f>
        <v>DB1100,REAL518</v>
      </c>
      <c r="AT61" t="str">
        <f>VLOOKUP('intouch变量（实型）'!$A61,基本表格!$G:$Q,10,FALSE)</f>
        <v>No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</row>
    <row r="62" spans="1:55">
      <c r="A62" t="s">
        <v>5560</v>
      </c>
      <c r="B62" s="11" t="str">
        <f t="shared" si="0"/>
        <v>CHP1</v>
      </c>
      <c r="C62" s="11" t="str">
        <f>VLOOKUP('intouch变量（实型）'!$A62,基本表格!$G:$Q,2,FALSE)</f>
        <v>2412+P5-M1 刨片机料仓1#出料螺旋A 反馈转速 上上限值</v>
      </c>
      <c r="D62" t="s">
        <v>154</v>
      </c>
      <c r="E62" t="s">
        <v>154</v>
      </c>
      <c r="F62">
        <v>0</v>
      </c>
      <c r="G62" t="s">
        <v>154</v>
      </c>
      <c r="H62" t="s">
        <v>154</v>
      </c>
      <c r="I62">
        <v>0</v>
      </c>
      <c r="J62">
        <v>0</v>
      </c>
      <c r="L62">
        <v>0</v>
      </c>
      <c r="M62">
        <v>-32768</v>
      </c>
      <c r="N62">
        <v>32767</v>
      </c>
      <c r="O62">
        <v>0</v>
      </c>
      <c r="P62">
        <v>0</v>
      </c>
      <c r="Q62" t="s">
        <v>155</v>
      </c>
      <c r="R62">
        <v>0</v>
      </c>
      <c r="S62">
        <v>1</v>
      </c>
      <c r="T62" t="s">
        <v>155</v>
      </c>
      <c r="U62">
        <v>0</v>
      </c>
      <c r="V62">
        <v>1</v>
      </c>
      <c r="W62" t="s">
        <v>155</v>
      </c>
      <c r="X62">
        <v>0</v>
      </c>
      <c r="Y62">
        <v>1</v>
      </c>
      <c r="Z62" t="s">
        <v>155</v>
      </c>
      <c r="AA62">
        <v>0</v>
      </c>
      <c r="AB62">
        <v>1</v>
      </c>
      <c r="AC62" t="s">
        <v>155</v>
      </c>
      <c r="AD62">
        <v>0</v>
      </c>
      <c r="AE62">
        <v>1</v>
      </c>
      <c r="AF62" t="s">
        <v>155</v>
      </c>
      <c r="AG62">
        <v>0</v>
      </c>
      <c r="AH62">
        <v>1</v>
      </c>
      <c r="AI62">
        <v>0</v>
      </c>
      <c r="AJ62" t="s">
        <v>155</v>
      </c>
      <c r="AK62">
        <v>0</v>
      </c>
      <c r="AL62">
        <v>1</v>
      </c>
      <c r="AM62" t="s">
        <v>4774</v>
      </c>
      <c r="AN62">
        <v>-32768</v>
      </c>
      <c r="AO62">
        <v>32767</v>
      </c>
      <c r="AP62" t="s">
        <v>4775</v>
      </c>
      <c r="AQ62" s="1" t="s">
        <v>157</v>
      </c>
      <c r="AR62" t="s">
        <v>158</v>
      </c>
      <c r="AS62" t="str">
        <f>VLOOKUP('intouch变量（实型）'!$A62,基本表格!$G:$Q,3,FALSE)</f>
        <v>DB1100,REAL522</v>
      </c>
      <c r="AT62" t="str">
        <f>VLOOKUP('intouch变量（实型）'!$A62,基本表格!$G:$Q,10,FALSE)</f>
        <v>No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</row>
    <row r="63" spans="1:55">
      <c r="A63" t="s">
        <v>5561</v>
      </c>
      <c r="B63" s="11" t="str">
        <f t="shared" si="0"/>
        <v>CHP1</v>
      </c>
      <c r="C63" s="11" t="str">
        <f>VLOOKUP('intouch变量（实型）'!$A63,基本表格!$G:$Q,2,FALSE)</f>
        <v>2412+P5-M1 刨片机料仓1#出料螺旋A 反馈转速 下下限值</v>
      </c>
      <c r="D63" t="s">
        <v>154</v>
      </c>
      <c r="E63" t="s">
        <v>154</v>
      </c>
      <c r="F63">
        <v>0</v>
      </c>
      <c r="G63" t="s">
        <v>154</v>
      </c>
      <c r="H63" t="s">
        <v>154</v>
      </c>
      <c r="I63">
        <v>0</v>
      </c>
      <c r="J63">
        <v>0</v>
      </c>
      <c r="L63">
        <v>0</v>
      </c>
      <c r="M63">
        <v>-32768</v>
      </c>
      <c r="N63">
        <v>32767</v>
      </c>
      <c r="O63">
        <v>0</v>
      </c>
      <c r="P63">
        <v>0</v>
      </c>
      <c r="Q63" t="s">
        <v>155</v>
      </c>
      <c r="R63">
        <v>0</v>
      </c>
      <c r="S63">
        <v>1</v>
      </c>
      <c r="T63" t="s">
        <v>155</v>
      </c>
      <c r="U63">
        <v>0</v>
      </c>
      <c r="V63">
        <v>1</v>
      </c>
      <c r="W63" t="s">
        <v>155</v>
      </c>
      <c r="X63">
        <v>0</v>
      </c>
      <c r="Y63">
        <v>1</v>
      </c>
      <c r="Z63" t="s">
        <v>155</v>
      </c>
      <c r="AA63">
        <v>0</v>
      </c>
      <c r="AB63">
        <v>1</v>
      </c>
      <c r="AC63" t="s">
        <v>155</v>
      </c>
      <c r="AD63">
        <v>0</v>
      </c>
      <c r="AE63">
        <v>1</v>
      </c>
      <c r="AF63" t="s">
        <v>155</v>
      </c>
      <c r="AG63">
        <v>0</v>
      </c>
      <c r="AH63">
        <v>1</v>
      </c>
      <c r="AI63">
        <v>0</v>
      </c>
      <c r="AJ63" t="s">
        <v>155</v>
      </c>
      <c r="AK63">
        <v>0</v>
      </c>
      <c r="AL63">
        <v>1</v>
      </c>
      <c r="AM63" t="s">
        <v>4774</v>
      </c>
      <c r="AN63">
        <v>-32768</v>
      </c>
      <c r="AO63">
        <v>32767</v>
      </c>
      <c r="AP63" t="s">
        <v>4775</v>
      </c>
      <c r="AQ63" s="1" t="s">
        <v>157</v>
      </c>
      <c r="AR63" t="s">
        <v>158</v>
      </c>
      <c r="AS63" t="str">
        <f>VLOOKUP('intouch变量（实型）'!$A63,基本表格!$G:$Q,3,FALSE)</f>
        <v>DB1100,REAL526</v>
      </c>
      <c r="AT63" t="str">
        <f>VLOOKUP('intouch变量（实型）'!$A63,基本表格!$G:$Q,10,FALSE)</f>
        <v>No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</row>
    <row r="64" spans="1:55">
      <c r="A64" t="s">
        <v>5562</v>
      </c>
      <c r="B64" s="11" t="str">
        <f t="shared" si="0"/>
        <v>CHP1</v>
      </c>
      <c r="C64" s="11" t="str">
        <f>VLOOKUP('intouch变量（实型）'!$A64,基本表格!$G:$Q,2,FALSE)</f>
        <v>2412+P5-M1 刨片机料仓1#出料螺旋A 反馈电流 实际值</v>
      </c>
      <c r="D64" t="s">
        <v>154</v>
      </c>
      <c r="E64" t="s">
        <v>154</v>
      </c>
      <c r="F64">
        <v>0</v>
      </c>
      <c r="G64" t="s">
        <v>154</v>
      </c>
      <c r="H64" t="s">
        <v>154</v>
      </c>
      <c r="I64">
        <v>0</v>
      </c>
      <c r="J64">
        <v>0</v>
      </c>
      <c r="L64">
        <v>0</v>
      </c>
      <c r="M64">
        <v>-32768</v>
      </c>
      <c r="N64">
        <v>32767</v>
      </c>
      <c r="O64">
        <v>0</v>
      </c>
      <c r="P64">
        <v>0</v>
      </c>
      <c r="Q64" t="s">
        <v>155</v>
      </c>
      <c r="R64">
        <v>0</v>
      </c>
      <c r="S64">
        <v>1</v>
      </c>
      <c r="T64" t="s">
        <v>155</v>
      </c>
      <c r="U64">
        <v>0</v>
      </c>
      <c r="V64">
        <v>1</v>
      </c>
      <c r="W64" t="s">
        <v>155</v>
      </c>
      <c r="X64">
        <v>0</v>
      </c>
      <c r="Y64">
        <v>1</v>
      </c>
      <c r="Z64" t="s">
        <v>155</v>
      </c>
      <c r="AA64">
        <v>0</v>
      </c>
      <c r="AB64">
        <v>1</v>
      </c>
      <c r="AC64" t="s">
        <v>155</v>
      </c>
      <c r="AD64">
        <v>0</v>
      </c>
      <c r="AE64">
        <v>1</v>
      </c>
      <c r="AF64" t="s">
        <v>155</v>
      </c>
      <c r="AG64">
        <v>0</v>
      </c>
      <c r="AH64">
        <v>1</v>
      </c>
      <c r="AI64">
        <v>0</v>
      </c>
      <c r="AJ64" t="s">
        <v>155</v>
      </c>
      <c r="AK64">
        <v>0</v>
      </c>
      <c r="AL64">
        <v>1</v>
      </c>
      <c r="AM64" t="s">
        <v>4774</v>
      </c>
      <c r="AN64">
        <v>-32768</v>
      </c>
      <c r="AO64">
        <v>32767</v>
      </c>
      <c r="AP64" t="s">
        <v>4775</v>
      </c>
      <c r="AQ64" s="1" t="s">
        <v>157</v>
      </c>
      <c r="AR64" t="s">
        <v>158</v>
      </c>
      <c r="AS64" t="str">
        <f>VLOOKUP('intouch变量（实型）'!$A64,基本表格!$G:$Q,3,FALSE)</f>
        <v>DB1100,REAL556</v>
      </c>
      <c r="AT64" t="str">
        <f>VLOOKUP('intouch变量（实型）'!$A64,基本表格!$G:$Q,10,FALSE)</f>
        <v>Yes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</row>
    <row r="65" spans="1:55">
      <c r="A65" t="s">
        <v>5563</v>
      </c>
      <c r="B65" s="11" t="str">
        <f t="shared" si="0"/>
        <v>CHP1</v>
      </c>
      <c r="C65" s="11" t="str">
        <f>VLOOKUP('intouch变量（实型）'!$A65,基本表格!$G:$Q,2,FALSE)</f>
        <v>2412+P5-M1 刨片机料仓1#出料螺旋A 反馈电流 量程</v>
      </c>
      <c r="D65" t="s">
        <v>154</v>
      </c>
      <c r="E65" t="s">
        <v>154</v>
      </c>
      <c r="F65">
        <v>0</v>
      </c>
      <c r="G65" t="s">
        <v>154</v>
      </c>
      <c r="H65" t="s">
        <v>154</v>
      </c>
      <c r="I65">
        <v>0</v>
      </c>
      <c r="J65">
        <v>0</v>
      </c>
      <c r="L65">
        <v>0</v>
      </c>
      <c r="M65">
        <v>-32768</v>
      </c>
      <c r="N65">
        <v>32767</v>
      </c>
      <c r="O65">
        <v>0</v>
      </c>
      <c r="P65">
        <v>0</v>
      </c>
      <c r="Q65" t="s">
        <v>155</v>
      </c>
      <c r="R65">
        <v>0</v>
      </c>
      <c r="S65">
        <v>1</v>
      </c>
      <c r="T65" t="s">
        <v>155</v>
      </c>
      <c r="U65">
        <v>0</v>
      </c>
      <c r="V65">
        <v>1</v>
      </c>
      <c r="W65" t="s">
        <v>155</v>
      </c>
      <c r="X65">
        <v>0</v>
      </c>
      <c r="Y65">
        <v>1</v>
      </c>
      <c r="Z65" t="s">
        <v>155</v>
      </c>
      <c r="AA65">
        <v>0</v>
      </c>
      <c r="AB65">
        <v>1</v>
      </c>
      <c r="AC65" t="s">
        <v>155</v>
      </c>
      <c r="AD65">
        <v>0</v>
      </c>
      <c r="AE65">
        <v>1</v>
      </c>
      <c r="AF65" t="s">
        <v>155</v>
      </c>
      <c r="AG65">
        <v>0</v>
      </c>
      <c r="AH65">
        <v>1</v>
      </c>
      <c r="AI65">
        <v>0</v>
      </c>
      <c r="AJ65" t="s">
        <v>155</v>
      </c>
      <c r="AK65">
        <v>0</v>
      </c>
      <c r="AL65">
        <v>1</v>
      </c>
      <c r="AM65" t="s">
        <v>4774</v>
      </c>
      <c r="AN65">
        <v>-32768</v>
      </c>
      <c r="AO65">
        <v>32767</v>
      </c>
      <c r="AP65" t="s">
        <v>4775</v>
      </c>
      <c r="AQ65" s="1" t="s">
        <v>157</v>
      </c>
      <c r="AR65" t="s">
        <v>158</v>
      </c>
      <c r="AS65" t="str">
        <f>VLOOKUP('intouch变量（实型）'!$A65,基本表格!$G:$Q,3,FALSE)</f>
        <v>DB1100,REAL560</v>
      </c>
      <c r="AT65" t="str">
        <f>VLOOKUP('intouch变量（实型）'!$A65,基本表格!$G:$Q,10,FALSE)</f>
        <v>No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</row>
    <row r="66" spans="1:55">
      <c r="A66" t="s">
        <v>5564</v>
      </c>
      <c r="B66" s="11" t="str">
        <f t="shared" si="0"/>
        <v>CHP1</v>
      </c>
      <c r="C66" s="11" t="str">
        <f>VLOOKUP('intouch变量（实型）'!$A66,基本表格!$G:$Q,2,FALSE)</f>
        <v>2412+P5-M1 刨片机料仓1#出料螺旋A 反馈电流 上限值</v>
      </c>
      <c r="D66" t="s">
        <v>154</v>
      </c>
      <c r="E66" t="s">
        <v>154</v>
      </c>
      <c r="F66">
        <v>0</v>
      </c>
      <c r="G66" t="s">
        <v>154</v>
      </c>
      <c r="H66" t="s">
        <v>154</v>
      </c>
      <c r="I66">
        <v>0</v>
      </c>
      <c r="J66">
        <v>0</v>
      </c>
      <c r="L66">
        <v>0</v>
      </c>
      <c r="M66">
        <v>-32768</v>
      </c>
      <c r="N66">
        <v>32767</v>
      </c>
      <c r="O66">
        <v>0</v>
      </c>
      <c r="P66">
        <v>0</v>
      </c>
      <c r="Q66" t="s">
        <v>155</v>
      </c>
      <c r="R66">
        <v>0</v>
      </c>
      <c r="S66">
        <v>1</v>
      </c>
      <c r="T66" t="s">
        <v>155</v>
      </c>
      <c r="U66">
        <v>0</v>
      </c>
      <c r="V66">
        <v>1</v>
      </c>
      <c r="W66" t="s">
        <v>155</v>
      </c>
      <c r="X66">
        <v>0</v>
      </c>
      <c r="Y66">
        <v>1</v>
      </c>
      <c r="Z66" t="s">
        <v>155</v>
      </c>
      <c r="AA66">
        <v>0</v>
      </c>
      <c r="AB66">
        <v>1</v>
      </c>
      <c r="AC66" t="s">
        <v>155</v>
      </c>
      <c r="AD66">
        <v>0</v>
      </c>
      <c r="AE66">
        <v>1</v>
      </c>
      <c r="AF66" t="s">
        <v>155</v>
      </c>
      <c r="AG66">
        <v>0</v>
      </c>
      <c r="AH66">
        <v>1</v>
      </c>
      <c r="AI66">
        <v>0</v>
      </c>
      <c r="AJ66" t="s">
        <v>155</v>
      </c>
      <c r="AK66">
        <v>0</v>
      </c>
      <c r="AL66">
        <v>1</v>
      </c>
      <c r="AM66" t="s">
        <v>4774</v>
      </c>
      <c r="AN66">
        <v>-32768</v>
      </c>
      <c r="AO66">
        <v>32767</v>
      </c>
      <c r="AP66" t="s">
        <v>4775</v>
      </c>
      <c r="AQ66" s="1" t="s">
        <v>157</v>
      </c>
      <c r="AR66" t="s">
        <v>158</v>
      </c>
      <c r="AS66" t="str">
        <f>VLOOKUP('intouch变量（实型）'!$A66,基本表格!$G:$Q,3,FALSE)</f>
        <v>DB1100,REAL564</v>
      </c>
      <c r="AT66" t="str">
        <f>VLOOKUP('intouch变量（实型）'!$A66,基本表格!$G:$Q,10,FALSE)</f>
        <v>No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</row>
    <row r="67" spans="1:55">
      <c r="A67" t="s">
        <v>5565</v>
      </c>
      <c r="B67" s="11" t="str">
        <f t="shared" si="0"/>
        <v>CHP1</v>
      </c>
      <c r="C67" s="11" t="str">
        <f>VLOOKUP('intouch变量（实型）'!$A67,基本表格!$G:$Q,2,FALSE)</f>
        <v>2412+P5-M1 刨片机料仓1#出料螺旋A 反馈电流 下限值</v>
      </c>
      <c r="D67" t="s">
        <v>154</v>
      </c>
      <c r="E67" t="s">
        <v>154</v>
      </c>
      <c r="F67">
        <v>0</v>
      </c>
      <c r="G67" t="s">
        <v>154</v>
      </c>
      <c r="H67" t="s">
        <v>154</v>
      </c>
      <c r="I67">
        <v>0</v>
      </c>
      <c r="J67">
        <v>0</v>
      </c>
      <c r="L67">
        <v>0</v>
      </c>
      <c r="M67">
        <v>-32768</v>
      </c>
      <c r="N67">
        <v>32767</v>
      </c>
      <c r="O67">
        <v>0</v>
      </c>
      <c r="P67">
        <v>0</v>
      </c>
      <c r="Q67" t="s">
        <v>155</v>
      </c>
      <c r="R67">
        <v>0</v>
      </c>
      <c r="S67">
        <v>1</v>
      </c>
      <c r="T67" t="s">
        <v>155</v>
      </c>
      <c r="U67">
        <v>0</v>
      </c>
      <c r="V67">
        <v>1</v>
      </c>
      <c r="W67" t="s">
        <v>155</v>
      </c>
      <c r="X67">
        <v>0</v>
      </c>
      <c r="Y67">
        <v>1</v>
      </c>
      <c r="Z67" t="s">
        <v>155</v>
      </c>
      <c r="AA67">
        <v>0</v>
      </c>
      <c r="AB67">
        <v>1</v>
      </c>
      <c r="AC67" t="s">
        <v>155</v>
      </c>
      <c r="AD67">
        <v>0</v>
      </c>
      <c r="AE67">
        <v>1</v>
      </c>
      <c r="AF67" t="s">
        <v>155</v>
      </c>
      <c r="AG67">
        <v>0</v>
      </c>
      <c r="AH67">
        <v>1</v>
      </c>
      <c r="AI67">
        <v>0</v>
      </c>
      <c r="AJ67" t="s">
        <v>155</v>
      </c>
      <c r="AK67">
        <v>0</v>
      </c>
      <c r="AL67">
        <v>1</v>
      </c>
      <c r="AM67" t="s">
        <v>4774</v>
      </c>
      <c r="AN67">
        <v>-32768</v>
      </c>
      <c r="AO67">
        <v>32767</v>
      </c>
      <c r="AP67" t="s">
        <v>4775</v>
      </c>
      <c r="AQ67" s="1" t="s">
        <v>157</v>
      </c>
      <c r="AR67" t="s">
        <v>158</v>
      </c>
      <c r="AS67" t="str">
        <f>VLOOKUP('intouch变量（实型）'!$A67,基本表格!$G:$Q,3,FALSE)</f>
        <v>DB1100,REAL568</v>
      </c>
      <c r="AT67" t="str">
        <f>VLOOKUP('intouch变量（实型）'!$A67,基本表格!$G:$Q,10,FALSE)</f>
        <v>No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</row>
    <row r="68" spans="1:55">
      <c r="A68" t="s">
        <v>5566</v>
      </c>
      <c r="B68" s="11" t="str">
        <f t="shared" si="0"/>
        <v>CHP1</v>
      </c>
      <c r="C68" s="11" t="str">
        <f>VLOOKUP('intouch变量（实型）'!$A68,基本表格!$G:$Q,2,FALSE)</f>
        <v>2412+P5-M1 刨片机料仓1#出料螺旋A 反馈电流 上上限值</v>
      </c>
      <c r="D68" t="s">
        <v>154</v>
      </c>
      <c r="E68" t="s">
        <v>154</v>
      </c>
      <c r="F68">
        <v>0</v>
      </c>
      <c r="G68" t="s">
        <v>154</v>
      </c>
      <c r="H68" t="s">
        <v>154</v>
      </c>
      <c r="I68">
        <v>0</v>
      </c>
      <c r="J68">
        <v>0</v>
      </c>
      <c r="L68">
        <v>0</v>
      </c>
      <c r="M68">
        <v>-32768</v>
      </c>
      <c r="N68">
        <v>32767</v>
      </c>
      <c r="O68">
        <v>0</v>
      </c>
      <c r="P68">
        <v>0</v>
      </c>
      <c r="Q68" t="s">
        <v>155</v>
      </c>
      <c r="R68">
        <v>0</v>
      </c>
      <c r="S68">
        <v>1</v>
      </c>
      <c r="T68" t="s">
        <v>155</v>
      </c>
      <c r="U68">
        <v>0</v>
      </c>
      <c r="V68">
        <v>1</v>
      </c>
      <c r="W68" t="s">
        <v>155</v>
      </c>
      <c r="X68">
        <v>0</v>
      </c>
      <c r="Y68">
        <v>1</v>
      </c>
      <c r="Z68" t="s">
        <v>155</v>
      </c>
      <c r="AA68">
        <v>0</v>
      </c>
      <c r="AB68">
        <v>1</v>
      </c>
      <c r="AC68" t="s">
        <v>155</v>
      </c>
      <c r="AD68">
        <v>0</v>
      </c>
      <c r="AE68">
        <v>1</v>
      </c>
      <c r="AF68" t="s">
        <v>155</v>
      </c>
      <c r="AG68">
        <v>0</v>
      </c>
      <c r="AH68">
        <v>1</v>
      </c>
      <c r="AI68">
        <v>0</v>
      </c>
      <c r="AJ68" t="s">
        <v>155</v>
      </c>
      <c r="AK68">
        <v>0</v>
      </c>
      <c r="AL68">
        <v>1</v>
      </c>
      <c r="AM68" t="s">
        <v>4774</v>
      </c>
      <c r="AN68">
        <v>-32768</v>
      </c>
      <c r="AO68">
        <v>32767</v>
      </c>
      <c r="AP68" t="s">
        <v>4775</v>
      </c>
      <c r="AQ68" s="1" t="s">
        <v>157</v>
      </c>
      <c r="AR68" t="s">
        <v>158</v>
      </c>
      <c r="AS68" t="str">
        <f>VLOOKUP('intouch变量（实型）'!$A68,基本表格!$G:$Q,3,FALSE)</f>
        <v>DB1100,REAL572</v>
      </c>
      <c r="AT68" t="str">
        <f>VLOOKUP('intouch变量（实型）'!$A68,基本表格!$G:$Q,10,FALSE)</f>
        <v>No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</row>
    <row r="69" spans="1:55">
      <c r="A69" t="s">
        <v>5567</v>
      </c>
      <c r="B69" s="11" t="str">
        <f t="shared" ref="B69:B132" si="1">LEFT(A69,4)</f>
        <v>CHP1</v>
      </c>
      <c r="C69" s="11" t="str">
        <f>VLOOKUP('intouch变量（实型）'!$A69,基本表格!$G:$Q,2,FALSE)</f>
        <v>2412+P5-M1 刨片机料仓1#出料螺旋A 反馈电流 下下限值</v>
      </c>
      <c r="D69" t="s">
        <v>154</v>
      </c>
      <c r="E69" t="s">
        <v>154</v>
      </c>
      <c r="F69">
        <v>0</v>
      </c>
      <c r="G69" t="s">
        <v>154</v>
      </c>
      <c r="H69" t="s">
        <v>154</v>
      </c>
      <c r="I69">
        <v>0</v>
      </c>
      <c r="J69">
        <v>0</v>
      </c>
      <c r="L69">
        <v>0</v>
      </c>
      <c r="M69">
        <v>-32768</v>
      </c>
      <c r="N69">
        <v>32767</v>
      </c>
      <c r="O69">
        <v>0</v>
      </c>
      <c r="P69">
        <v>0</v>
      </c>
      <c r="Q69" t="s">
        <v>155</v>
      </c>
      <c r="R69">
        <v>0</v>
      </c>
      <c r="S69">
        <v>1</v>
      </c>
      <c r="T69" t="s">
        <v>155</v>
      </c>
      <c r="U69">
        <v>0</v>
      </c>
      <c r="V69">
        <v>1</v>
      </c>
      <c r="W69" t="s">
        <v>155</v>
      </c>
      <c r="X69">
        <v>0</v>
      </c>
      <c r="Y69">
        <v>1</v>
      </c>
      <c r="Z69" t="s">
        <v>155</v>
      </c>
      <c r="AA69">
        <v>0</v>
      </c>
      <c r="AB69">
        <v>1</v>
      </c>
      <c r="AC69" t="s">
        <v>155</v>
      </c>
      <c r="AD69">
        <v>0</v>
      </c>
      <c r="AE69">
        <v>1</v>
      </c>
      <c r="AF69" t="s">
        <v>155</v>
      </c>
      <c r="AG69">
        <v>0</v>
      </c>
      <c r="AH69">
        <v>1</v>
      </c>
      <c r="AI69">
        <v>0</v>
      </c>
      <c r="AJ69" t="s">
        <v>155</v>
      </c>
      <c r="AK69">
        <v>0</v>
      </c>
      <c r="AL69">
        <v>1</v>
      </c>
      <c r="AM69" t="s">
        <v>4774</v>
      </c>
      <c r="AN69">
        <v>-32768</v>
      </c>
      <c r="AO69">
        <v>32767</v>
      </c>
      <c r="AP69" t="s">
        <v>4775</v>
      </c>
      <c r="AQ69" s="1" t="s">
        <v>157</v>
      </c>
      <c r="AR69" t="s">
        <v>158</v>
      </c>
      <c r="AS69" t="str">
        <f>VLOOKUP('intouch变量（实型）'!$A69,基本表格!$G:$Q,3,FALSE)</f>
        <v>DB1100,REAL576</v>
      </c>
      <c r="AT69" t="str">
        <f>VLOOKUP('intouch变量（实型）'!$A69,基本表格!$G:$Q,10,FALSE)</f>
        <v>No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</row>
    <row r="70" spans="1:55">
      <c r="A70" t="s">
        <v>5568</v>
      </c>
      <c r="B70" s="11" t="str">
        <f t="shared" si="1"/>
        <v>CHP1</v>
      </c>
      <c r="C70" s="11" t="str">
        <f>VLOOKUP('intouch变量（实型）'!$A70,基本表格!$G:$Q,2,FALSE)</f>
        <v>2412+P5-M2 刨片机料仓1#出料螺旋B 给定频率 实际值</v>
      </c>
      <c r="D70" t="s">
        <v>154</v>
      </c>
      <c r="E70" t="s">
        <v>154</v>
      </c>
      <c r="F70">
        <v>0</v>
      </c>
      <c r="G70" t="s">
        <v>154</v>
      </c>
      <c r="H70" t="s">
        <v>154</v>
      </c>
      <c r="I70">
        <v>0</v>
      </c>
      <c r="J70">
        <v>0</v>
      </c>
      <c r="L70">
        <v>0</v>
      </c>
      <c r="M70">
        <v>-32768</v>
      </c>
      <c r="N70">
        <v>32767</v>
      </c>
      <c r="O70">
        <v>0</v>
      </c>
      <c r="P70">
        <v>0</v>
      </c>
      <c r="Q70" t="s">
        <v>155</v>
      </c>
      <c r="R70">
        <v>0</v>
      </c>
      <c r="S70">
        <v>1</v>
      </c>
      <c r="T70" t="s">
        <v>155</v>
      </c>
      <c r="U70">
        <v>0</v>
      </c>
      <c r="V70">
        <v>1</v>
      </c>
      <c r="W70" t="s">
        <v>155</v>
      </c>
      <c r="X70">
        <v>0</v>
      </c>
      <c r="Y70">
        <v>1</v>
      </c>
      <c r="Z70" t="s">
        <v>155</v>
      </c>
      <c r="AA70">
        <v>0</v>
      </c>
      <c r="AB70">
        <v>1</v>
      </c>
      <c r="AC70" t="s">
        <v>155</v>
      </c>
      <c r="AD70">
        <v>0</v>
      </c>
      <c r="AE70">
        <v>1</v>
      </c>
      <c r="AF70" t="s">
        <v>155</v>
      </c>
      <c r="AG70">
        <v>0</v>
      </c>
      <c r="AH70">
        <v>1</v>
      </c>
      <c r="AI70">
        <v>0</v>
      </c>
      <c r="AJ70" t="s">
        <v>155</v>
      </c>
      <c r="AK70">
        <v>0</v>
      </c>
      <c r="AL70">
        <v>1</v>
      </c>
      <c r="AM70" t="s">
        <v>4774</v>
      </c>
      <c r="AN70">
        <v>-32768</v>
      </c>
      <c r="AO70">
        <v>32767</v>
      </c>
      <c r="AP70" t="s">
        <v>4775</v>
      </c>
      <c r="AQ70" s="1" t="s">
        <v>157</v>
      </c>
      <c r="AR70" t="s">
        <v>158</v>
      </c>
      <c r="AS70" t="str">
        <f>VLOOKUP('intouch变量（实型）'!$A70,基本表格!$G:$Q,3,FALSE)</f>
        <v>DB1100,REAL656</v>
      </c>
      <c r="AT70" t="str">
        <f>VLOOKUP('intouch变量（实型）'!$A70,基本表格!$G:$Q,10,FALSE)</f>
        <v>Yes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</row>
    <row r="71" spans="1:55">
      <c r="A71" t="s">
        <v>5569</v>
      </c>
      <c r="B71" s="11" t="str">
        <f t="shared" si="1"/>
        <v>CHP1</v>
      </c>
      <c r="C71" s="11" t="str">
        <f>VLOOKUP('intouch变量（实型）'!$A71,基本表格!$G:$Q,2,FALSE)</f>
        <v>2412+P5-M2 刨片机料仓1#出料螺旋B 给定频率 量程</v>
      </c>
      <c r="D71" t="s">
        <v>154</v>
      </c>
      <c r="E71" t="s">
        <v>154</v>
      </c>
      <c r="F71">
        <v>0</v>
      </c>
      <c r="G71" t="s">
        <v>154</v>
      </c>
      <c r="H71" t="s">
        <v>154</v>
      </c>
      <c r="I71">
        <v>0</v>
      </c>
      <c r="J71">
        <v>0</v>
      </c>
      <c r="L71">
        <v>0</v>
      </c>
      <c r="M71">
        <v>-32768</v>
      </c>
      <c r="N71">
        <v>32767</v>
      </c>
      <c r="O71">
        <v>0</v>
      </c>
      <c r="P71">
        <v>0</v>
      </c>
      <c r="Q71" t="s">
        <v>155</v>
      </c>
      <c r="R71">
        <v>0</v>
      </c>
      <c r="S71">
        <v>1</v>
      </c>
      <c r="T71" t="s">
        <v>155</v>
      </c>
      <c r="U71">
        <v>0</v>
      </c>
      <c r="V71">
        <v>1</v>
      </c>
      <c r="W71" t="s">
        <v>155</v>
      </c>
      <c r="X71">
        <v>0</v>
      </c>
      <c r="Y71">
        <v>1</v>
      </c>
      <c r="Z71" t="s">
        <v>155</v>
      </c>
      <c r="AA71">
        <v>0</v>
      </c>
      <c r="AB71">
        <v>1</v>
      </c>
      <c r="AC71" t="s">
        <v>155</v>
      </c>
      <c r="AD71">
        <v>0</v>
      </c>
      <c r="AE71">
        <v>1</v>
      </c>
      <c r="AF71" t="s">
        <v>155</v>
      </c>
      <c r="AG71">
        <v>0</v>
      </c>
      <c r="AH71">
        <v>1</v>
      </c>
      <c r="AI71">
        <v>0</v>
      </c>
      <c r="AJ71" t="s">
        <v>155</v>
      </c>
      <c r="AK71">
        <v>0</v>
      </c>
      <c r="AL71">
        <v>1</v>
      </c>
      <c r="AM71" t="s">
        <v>4774</v>
      </c>
      <c r="AN71">
        <v>-32768</v>
      </c>
      <c r="AO71">
        <v>32767</v>
      </c>
      <c r="AP71" t="s">
        <v>4775</v>
      </c>
      <c r="AQ71" s="1" t="s">
        <v>157</v>
      </c>
      <c r="AR71" t="s">
        <v>158</v>
      </c>
      <c r="AS71" t="str">
        <f>VLOOKUP('intouch变量（实型）'!$A71,基本表格!$G:$Q,3,FALSE)</f>
        <v>DB1100,REAL660</v>
      </c>
      <c r="AT71" t="str">
        <f>VLOOKUP('intouch变量（实型）'!$A71,基本表格!$G:$Q,10,FALSE)</f>
        <v>No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</row>
    <row r="72" spans="1:55">
      <c r="A72" t="s">
        <v>5570</v>
      </c>
      <c r="B72" s="11" t="str">
        <f t="shared" si="1"/>
        <v>CHP1</v>
      </c>
      <c r="C72" s="11" t="str">
        <f>VLOOKUP('intouch变量（实型）'!$A72,基本表格!$G:$Q,2,FALSE)</f>
        <v>2412+P5-M2 刨片机料仓1#出料螺旋B 给定频率 上限值</v>
      </c>
      <c r="D72" t="s">
        <v>154</v>
      </c>
      <c r="E72" t="s">
        <v>154</v>
      </c>
      <c r="F72">
        <v>0</v>
      </c>
      <c r="G72" t="s">
        <v>154</v>
      </c>
      <c r="H72" t="s">
        <v>154</v>
      </c>
      <c r="I72">
        <v>0</v>
      </c>
      <c r="J72">
        <v>0</v>
      </c>
      <c r="L72">
        <v>0</v>
      </c>
      <c r="M72">
        <v>-32768</v>
      </c>
      <c r="N72">
        <v>32767</v>
      </c>
      <c r="O72">
        <v>0</v>
      </c>
      <c r="P72">
        <v>0</v>
      </c>
      <c r="Q72" t="s">
        <v>155</v>
      </c>
      <c r="R72">
        <v>0</v>
      </c>
      <c r="S72">
        <v>1</v>
      </c>
      <c r="T72" t="s">
        <v>155</v>
      </c>
      <c r="U72">
        <v>0</v>
      </c>
      <c r="V72">
        <v>1</v>
      </c>
      <c r="W72" t="s">
        <v>155</v>
      </c>
      <c r="X72">
        <v>0</v>
      </c>
      <c r="Y72">
        <v>1</v>
      </c>
      <c r="Z72" t="s">
        <v>155</v>
      </c>
      <c r="AA72">
        <v>0</v>
      </c>
      <c r="AB72">
        <v>1</v>
      </c>
      <c r="AC72" t="s">
        <v>155</v>
      </c>
      <c r="AD72">
        <v>0</v>
      </c>
      <c r="AE72">
        <v>1</v>
      </c>
      <c r="AF72" t="s">
        <v>155</v>
      </c>
      <c r="AG72">
        <v>0</v>
      </c>
      <c r="AH72">
        <v>1</v>
      </c>
      <c r="AI72">
        <v>0</v>
      </c>
      <c r="AJ72" t="s">
        <v>155</v>
      </c>
      <c r="AK72">
        <v>0</v>
      </c>
      <c r="AL72">
        <v>1</v>
      </c>
      <c r="AM72" t="s">
        <v>4774</v>
      </c>
      <c r="AN72">
        <v>-32768</v>
      </c>
      <c r="AO72">
        <v>32767</v>
      </c>
      <c r="AP72" t="s">
        <v>4775</v>
      </c>
      <c r="AQ72" s="1" t="s">
        <v>157</v>
      </c>
      <c r="AR72" t="s">
        <v>158</v>
      </c>
      <c r="AS72" t="str">
        <f>VLOOKUP('intouch变量（实型）'!$A72,基本表格!$G:$Q,3,FALSE)</f>
        <v>DB1100,REAL664</v>
      </c>
      <c r="AT72" t="str">
        <f>VLOOKUP('intouch变量（实型）'!$A72,基本表格!$G:$Q,10,FALSE)</f>
        <v>No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</row>
    <row r="73" spans="1:55">
      <c r="A73" t="s">
        <v>5571</v>
      </c>
      <c r="B73" s="11" t="str">
        <f t="shared" si="1"/>
        <v>CHP1</v>
      </c>
      <c r="C73" s="11" t="str">
        <f>VLOOKUP('intouch变量（实型）'!$A73,基本表格!$G:$Q,2,FALSE)</f>
        <v>2412+P5-M2 刨片机料仓1#出料螺旋B 给定频率 下限值</v>
      </c>
      <c r="D73" t="s">
        <v>154</v>
      </c>
      <c r="E73" t="s">
        <v>154</v>
      </c>
      <c r="F73">
        <v>0</v>
      </c>
      <c r="G73" t="s">
        <v>154</v>
      </c>
      <c r="H73" t="s">
        <v>154</v>
      </c>
      <c r="I73">
        <v>0</v>
      </c>
      <c r="J73">
        <v>0</v>
      </c>
      <c r="L73">
        <v>0</v>
      </c>
      <c r="M73">
        <v>-32768</v>
      </c>
      <c r="N73">
        <v>32767</v>
      </c>
      <c r="O73">
        <v>0</v>
      </c>
      <c r="P73">
        <v>0</v>
      </c>
      <c r="Q73" t="s">
        <v>155</v>
      </c>
      <c r="R73">
        <v>0</v>
      </c>
      <c r="S73">
        <v>1</v>
      </c>
      <c r="T73" t="s">
        <v>155</v>
      </c>
      <c r="U73">
        <v>0</v>
      </c>
      <c r="V73">
        <v>1</v>
      </c>
      <c r="W73" t="s">
        <v>155</v>
      </c>
      <c r="X73">
        <v>0</v>
      </c>
      <c r="Y73">
        <v>1</v>
      </c>
      <c r="Z73" t="s">
        <v>155</v>
      </c>
      <c r="AA73">
        <v>0</v>
      </c>
      <c r="AB73">
        <v>1</v>
      </c>
      <c r="AC73" t="s">
        <v>155</v>
      </c>
      <c r="AD73">
        <v>0</v>
      </c>
      <c r="AE73">
        <v>1</v>
      </c>
      <c r="AF73" t="s">
        <v>155</v>
      </c>
      <c r="AG73">
        <v>0</v>
      </c>
      <c r="AH73">
        <v>1</v>
      </c>
      <c r="AI73">
        <v>0</v>
      </c>
      <c r="AJ73" t="s">
        <v>155</v>
      </c>
      <c r="AK73">
        <v>0</v>
      </c>
      <c r="AL73">
        <v>1</v>
      </c>
      <c r="AM73" t="s">
        <v>4774</v>
      </c>
      <c r="AN73">
        <v>-32768</v>
      </c>
      <c r="AO73">
        <v>32767</v>
      </c>
      <c r="AP73" t="s">
        <v>4775</v>
      </c>
      <c r="AQ73" s="1" t="s">
        <v>157</v>
      </c>
      <c r="AR73" t="s">
        <v>158</v>
      </c>
      <c r="AS73" t="str">
        <f>VLOOKUP('intouch变量（实型）'!$A73,基本表格!$G:$Q,3,FALSE)</f>
        <v>DB1100,REAL668</v>
      </c>
      <c r="AT73" t="str">
        <f>VLOOKUP('intouch变量（实型）'!$A73,基本表格!$G:$Q,10,FALSE)</f>
        <v>No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</row>
    <row r="74" spans="1:55">
      <c r="A74" t="s">
        <v>5572</v>
      </c>
      <c r="B74" s="11" t="str">
        <f t="shared" si="1"/>
        <v>CHP1</v>
      </c>
      <c r="C74" s="11" t="str">
        <f>VLOOKUP('intouch变量（实型）'!$A74,基本表格!$G:$Q,2,FALSE)</f>
        <v>2412+P5-M2 刨片机料仓1#出料螺旋B 给定频率 上上限值</v>
      </c>
      <c r="D74" t="s">
        <v>154</v>
      </c>
      <c r="E74" t="s">
        <v>154</v>
      </c>
      <c r="F74">
        <v>0</v>
      </c>
      <c r="G74" t="s">
        <v>154</v>
      </c>
      <c r="H74" t="s">
        <v>154</v>
      </c>
      <c r="I74">
        <v>0</v>
      </c>
      <c r="J74">
        <v>0</v>
      </c>
      <c r="L74">
        <v>0</v>
      </c>
      <c r="M74">
        <v>-32768</v>
      </c>
      <c r="N74">
        <v>32767</v>
      </c>
      <c r="O74">
        <v>0</v>
      </c>
      <c r="P74">
        <v>0</v>
      </c>
      <c r="Q74" t="s">
        <v>155</v>
      </c>
      <c r="R74">
        <v>0</v>
      </c>
      <c r="S74">
        <v>1</v>
      </c>
      <c r="T74" t="s">
        <v>155</v>
      </c>
      <c r="U74">
        <v>0</v>
      </c>
      <c r="V74">
        <v>1</v>
      </c>
      <c r="W74" t="s">
        <v>155</v>
      </c>
      <c r="X74">
        <v>0</v>
      </c>
      <c r="Y74">
        <v>1</v>
      </c>
      <c r="Z74" t="s">
        <v>155</v>
      </c>
      <c r="AA74">
        <v>0</v>
      </c>
      <c r="AB74">
        <v>1</v>
      </c>
      <c r="AC74" t="s">
        <v>155</v>
      </c>
      <c r="AD74">
        <v>0</v>
      </c>
      <c r="AE74">
        <v>1</v>
      </c>
      <c r="AF74" t="s">
        <v>155</v>
      </c>
      <c r="AG74">
        <v>0</v>
      </c>
      <c r="AH74">
        <v>1</v>
      </c>
      <c r="AI74">
        <v>0</v>
      </c>
      <c r="AJ74" t="s">
        <v>155</v>
      </c>
      <c r="AK74">
        <v>0</v>
      </c>
      <c r="AL74">
        <v>1</v>
      </c>
      <c r="AM74" t="s">
        <v>4774</v>
      </c>
      <c r="AN74">
        <v>-32768</v>
      </c>
      <c r="AO74">
        <v>32767</v>
      </c>
      <c r="AP74" t="s">
        <v>4775</v>
      </c>
      <c r="AQ74" s="1" t="s">
        <v>157</v>
      </c>
      <c r="AR74" t="s">
        <v>158</v>
      </c>
      <c r="AS74" t="str">
        <f>VLOOKUP('intouch变量（实型）'!$A74,基本表格!$G:$Q,3,FALSE)</f>
        <v>DB1100,REAL672</v>
      </c>
      <c r="AT74" t="str">
        <f>VLOOKUP('intouch变量（实型）'!$A74,基本表格!$G:$Q,10,FALSE)</f>
        <v>No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</row>
    <row r="75" spans="1:55">
      <c r="A75" t="s">
        <v>5573</v>
      </c>
      <c r="B75" s="11" t="str">
        <f t="shared" si="1"/>
        <v>CHP1</v>
      </c>
      <c r="C75" s="11" t="str">
        <f>VLOOKUP('intouch变量（实型）'!$A75,基本表格!$G:$Q,2,FALSE)</f>
        <v>2412+P5-M2 刨片机料仓1#出料螺旋B 给定频率 下下限值</v>
      </c>
      <c r="D75" t="s">
        <v>154</v>
      </c>
      <c r="E75" t="s">
        <v>154</v>
      </c>
      <c r="F75">
        <v>0</v>
      </c>
      <c r="G75" t="s">
        <v>154</v>
      </c>
      <c r="H75" t="s">
        <v>154</v>
      </c>
      <c r="I75">
        <v>0</v>
      </c>
      <c r="J75">
        <v>0</v>
      </c>
      <c r="L75">
        <v>0</v>
      </c>
      <c r="M75">
        <v>-32768</v>
      </c>
      <c r="N75">
        <v>32767</v>
      </c>
      <c r="O75">
        <v>0</v>
      </c>
      <c r="P75">
        <v>0</v>
      </c>
      <c r="Q75" t="s">
        <v>155</v>
      </c>
      <c r="R75">
        <v>0</v>
      </c>
      <c r="S75">
        <v>1</v>
      </c>
      <c r="T75" t="s">
        <v>155</v>
      </c>
      <c r="U75">
        <v>0</v>
      </c>
      <c r="V75">
        <v>1</v>
      </c>
      <c r="W75" t="s">
        <v>155</v>
      </c>
      <c r="X75">
        <v>0</v>
      </c>
      <c r="Y75">
        <v>1</v>
      </c>
      <c r="Z75" t="s">
        <v>155</v>
      </c>
      <c r="AA75">
        <v>0</v>
      </c>
      <c r="AB75">
        <v>1</v>
      </c>
      <c r="AC75" t="s">
        <v>155</v>
      </c>
      <c r="AD75">
        <v>0</v>
      </c>
      <c r="AE75">
        <v>1</v>
      </c>
      <c r="AF75" t="s">
        <v>155</v>
      </c>
      <c r="AG75">
        <v>0</v>
      </c>
      <c r="AH75">
        <v>1</v>
      </c>
      <c r="AI75">
        <v>0</v>
      </c>
      <c r="AJ75" t="s">
        <v>155</v>
      </c>
      <c r="AK75">
        <v>0</v>
      </c>
      <c r="AL75">
        <v>1</v>
      </c>
      <c r="AM75" t="s">
        <v>4774</v>
      </c>
      <c r="AN75">
        <v>-32768</v>
      </c>
      <c r="AO75">
        <v>32767</v>
      </c>
      <c r="AP75" t="s">
        <v>4775</v>
      </c>
      <c r="AQ75" s="1" t="s">
        <v>157</v>
      </c>
      <c r="AR75" t="s">
        <v>158</v>
      </c>
      <c r="AS75" t="str">
        <f>VLOOKUP('intouch变量（实型）'!$A75,基本表格!$G:$Q,3,FALSE)</f>
        <v>DB1100,REAL676</v>
      </c>
      <c r="AT75" t="str">
        <f>VLOOKUP('intouch变量（实型）'!$A75,基本表格!$G:$Q,10,FALSE)</f>
        <v>No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</row>
    <row r="76" spans="1:55">
      <c r="A76" t="s">
        <v>5574</v>
      </c>
      <c r="B76" s="11" t="str">
        <f t="shared" si="1"/>
        <v>CHP1</v>
      </c>
      <c r="C76" s="11" t="str">
        <f>VLOOKUP('intouch变量（实型）'!$A76,基本表格!$G:$Q,2,FALSE)</f>
        <v>2412+P5-M2 刨片机料仓1#出料螺旋B 反馈频率 实际值</v>
      </c>
      <c r="D76" t="s">
        <v>154</v>
      </c>
      <c r="E76" t="s">
        <v>154</v>
      </c>
      <c r="F76">
        <v>0</v>
      </c>
      <c r="G76" t="s">
        <v>154</v>
      </c>
      <c r="H76" t="s">
        <v>154</v>
      </c>
      <c r="I76">
        <v>0</v>
      </c>
      <c r="J76">
        <v>0</v>
      </c>
      <c r="L76">
        <v>0</v>
      </c>
      <c r="M76">
        <v>-32768</v>
      </c>
      <c r="N76">
        <v>32767</v>
      </c>
      <c r="O76">
        <v>0</v>
      </c>
      <c r="P76">
        <v>0</v>
      </c>
      <c r="Q76" t="s">
        <v>155</v>
      </c>
      <c r="R76">
        <v>0</v>
      </c>
      <c r="S76">
        <v>1</v>
      </c>
      <c r="T76" t="s">
        <v>155</v>
      </c>
      <c r="U76">
        <v>0</v>
      </c>
      <c r="V76">
        <v>1</v>
      </c>
      <c r="W76" t="s">
        <v>155</v>
      </c>
      <c r="X76">
        <v>0</v>
      </c>
      <c r="Y76">
        <v>1</v>
      </c>
      <c r="Z76" t="s">
        <v>155</v>
      </c>
      <c r="AA76">
        <v>0</v>
      </c>
      <c r="AB76">
        <v>1</v>
      </c>
      <c r="AC76" t="s">
        <v>155</v>
      </c>
      <c r="AD76">
        <v>0</v>
      </c>
      <c r="AE76">
        <v>1</v>
      </c>
      <c r="AF76" t="s">
        <v>155</v>
      </c>
      <c r="AG76">
        <v>0</v>
      </c>
      <c r="AH76">
        <v>1</v>
      </c>
      <c r="AI76">
        <v>0</v>
      </c>
      <c r="AJ76" t="s">
        <v>155</v>
      </c>
      <c r="AK76">
        <v>0</v>
      </c>
      <c r="AL76">
        <v>1</v>
      </c>
      <c r="AM76" t="s">
        <v>4774</v>
      </c>
      <c r="AN76">
        <v>-32768</v>
      </c>
      <c r="AO76">
        <v>32767</v>
      </c>
      <c r="AP76" t="s">
        <v>4775</v>
      </c>
      <c r="AQ76" s="1" t="s">
        <v>157</v>
      </c>
      <c r="AR76" t="s">
        <v>158</v>
      </c>
      <c r="AS76" t="str">
        <f>VLOOKUP('intouch变量（实型）'!$A76,基本表格!$G:$Q,3,FALSE)</f>
        <v>DB1100,REAL706</v>
      </c>
      <c r="AT76" t="str">
        <f>VLOOKUP('intouch变量（实型）'!$A76,基本表格!$G:$Q,10,FALSE)</f>
        <v>Yes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</row>
    <row r="77" spans="1:55">
      <c r="A77" t="s">
        <v>5575</v>
      </c>
      <c r="B77" s="11" t="str">
        <f t="shared" si="1"/>
        <v>CHP1</v>
      </c>
      <c r="C77" s="11" t="str">
        <f>VLOOKUP('intouch变量（实型）'!$A77,基本表格!$G:$Q,2,FALSE)</f>
        <v>2412+P5-M2 刨片机料仓1#出料螺旋B 反馈频率 量程</v>
      </c>
      <c r="D77" t="s">
        <v>154</v>
      </c>
      <c r="E77" t="s">
        <v>154</v>
      </c>
      <c r="F77">
        <v>0</v>
      </c>
      <c r="G77" t="s">
        <v>154</v>
      </c>
      <c r="H77" t="s">
        <v>154</v>
      </c>
      <c r="I77">
        <v>0</v>
      </c>
      <c r="J77">
        <v>0</v>
      </c>
      <c r="L77">
        <v>0</v>
      </c>
      <c r="M77">
        <v>-32768</v>
      </c>
      <c r="N77">
        <v>32767</v>
      </c>
      <c r="O77">
        <v>0</v>
      </c>
      <c r="P77">
        <v>0</v>
      </c>
      <c r="Q77" t="s">
        <v>155</v>
      </c>
      <c r="R77">
        <v>0</v>
      </c>
      <c r="S77">
        <v>1</v>
      </c>
      <c r="T77" t="s">
        <v>155</v>
      </c>
      <c r="U77">
        <v>0</v>
      </c>
      <c r="V77">
        <v>1</v>
      </c>
      <c r="W77" t="s">
        <v>155</v>
      </c>
      <c r="X77">
        <v>0</v>
      </c>
      <c r="Y77">
        <v>1</v>
      </c>
      <c r="Z77" t="s">
        <v>155</v>
      </c>
      <c r="AA77">
        <v>0</v>
      </c>
      <c r="AB77">
        <v>1</v>
      </c>
      <c r="AC77" t="s">
        <v>155</v>
      </c>
      <c r="AD77">
        <v>0</v>
      </c>
      <c r="AE77">
        <v>1</v>
      </c>
      <c r="AF77" t="s">
        <v>155</v>
      </c>
      <c r="AG77">
        <v>0</v>
      </c>
      <c r="AH77">
        <v>1</v>
      </c>
      <c r="AI77">
        <v>0</v>
      </c>
      <c r="AJ77" t="s">
        <v>155</v>
      </c>
      <c r="AK77">
        <v>0</v>
      </c>
      <c r="AL77">
        <v>1</v>
      </c>
      <c r="AM77" t="s">
        <v>4774</v>
      </c>
      <c r="AN77">
        <v>-32768</v>
      </c>
      <c r="AO77">
        <v>32767</v>
      </c>
      <c r="AP77" t="s">
        <v>4775</v>
      </c>
      <c r="AQ77" s="1" t="s">
        <v>157</v>
      </c>
      <c r="AR77" t="s">
        <v>158</v>
      </c>
      <c r="AS77" t="str">
        <f>VLOOKUP('intouch变量（实型）'!$A77,基本表格!$G:$Q,3,FALSE)</f>
        <v>DB1100,REAL710</v>
      </c>
      <c r="AT77" t="str">
        <f>VLOOKUP('intouch变量（实型）'!$A77,基本表格!$G:$Q,10,FALSE)</f>
        <v>No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</row>
    <row r="78" spans="1:55">
      <c r="A78" t="s">
        <v>5576</v>
      </c>
      <c r="B78" s="11" t="str">
        <f t="shared" si="1"/>
        <v>CHP1</v>
      </c>
      <c r="C78" s="11" t="str">
        <f>VLOOKUP('intouch变量（实型）'!$A78,基本表格!$G:$Q,2,FALSE)</f>
        <v>2412+P5-M2 刨片机料仓1#出料螺旋B 反馈频率 上限值</v>
      </c>
      <c r="D78" t="s">
        <v>154</v>
      </c>
      <c r="E78" t="s">
        <v>154</v>
      </c>
      <c r="F78">
        <v>0</v>
      </c>
      <c r="G78" t="s">
        <v>154</v>
      </c>
      <c r="H78" t="s">
        <v>154</v>
      </c>
      <c r="I78">
        <v>0</v>
      </c>
      <c r="J78">
        <v>0</v>
      </c>
      <c r="L78">
        <v>0</v>
      </c>
      <c r="M78">
        <v>-32768</v>
      </c>
      <c r="N78">
        <v>32767</v>
      </c>
      <c r="O78">
        <v>0</v>
      </c>
      <c r="P78">
        <v>0</v>
      </c>
      <c r="Q78" t="s">
        <v>155</v>
      </c>
      <c r="R78">
        <v>0</v>
      </c>
      <c r="S78">
        <v>1</v>
      </c>
      <c r="T78" t="s">
        <v>155</v>
      </c>
      <c r="U78">
        <v>0</v>
      </c>
      <c r="V78">
        <v>1</v>
      </c>
      <c r="W78" t="s">
        <v>155</v>
      </c>
      <c r="X78">
        <v>0</v>
      </c>
      <c r="Y78">
        <v>1</v>
      </c>
      <c r="Z78" t="s">
        <v>155</v>
      </c>
      <c r="AA78">
        <v>0</v>
      </c>
      <c r="AB78">
        <v>1</v>
      </c>
      <c r="AC78" t="s">
        <v>155</v>
      </c>
      <c r="AD78">
        <v>0</v>
      </c>
      <c r="AE78">
        <v>1</v>
      </c>
      <c r="AF78" t="s">
        <v>155</v>
      </c>
      <c r="AG78">
        <v>0</v>
      </c>
      <c r="AH78">
        <v>1</v>
      </c>
      <c r="AI78">
        <v>0</v>
      </c>
      <c r="AJ78" t="s">
        <v>155</v>
      </c>
      <c r="AK78">
        <v>0</v>
      </c>
      <c r="AL78">
        <v>1</v>
      </c>
      <c r="AM78" t="s">
        <v>4774</v>
      </c>
      <c r="AN78">
        <v>-32768</v>
      </c>
      <c r="AO78">
        <v>32767</v>
      </c>
      <c r="AP78" t="s">
        <v>4775</v>
      </c>
      <c r="AQ78" s="1" t="s">
        <v>157</v>
      </c>
      <c r="AR78" t="s">
        <v>158</v>
      </c>
      <c r="AS78" t="str">
        <f>VLOOKUP('intouch变量（实型）'!$A78,基本表格!$G:$Q,3,FALSE)</f>
        <v>DB1100,REAL714</v>
      </c>
      <c r="AT78" t="str">
        <f>VLOOKUP('intouch变量（实型）'!$A78,基本表格!$G:$Q,10,FALSE)</f>
        <v>No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</row>
    <row r="79" spans="1:55">
      <c r="A79" t="s">
        <v>5577</v>
      </c>
      <c r="B79" s="11" t="str">
        <f t="shared" si="1"/>
        <v>CHP1</v>
      </c>
      <c r="C79" s="11" t="str">
        <f>VLOOKUP('intouch变量（实型）'!$A79,基本表格!$G:$Q,2,FALSE)</f>
        <v>2412+P5-M2 刨片机料仓1#出料螺旋B 反馈频率 下限值</v>
      </c>
      <c r="D79" t="s">
        <v>154</v>
      </c>
      <c r="E79" t="s">
        <v>154</v>
      </c>
      <c r="F79">
        <v>0</v>
      </c>
      <c r="G79" t="s">
        <v>154</v>
      </c>
      <c r="H79" t="s">
        <v>154</v>
      </c>
      <c r="I79">
        <v>0</v>
      </c>
      <c r="J79">
        <v>0</v>
      </c>
      <c r="L79">
        <v>0</v>
      </c>
      <c r="M79">
        <v>-32768</v>
      </c>
      <c r="N79">
        <v>32767</v>
      </c>
      <c r="O79">
        <v>0</v>
      </c>
      <c r="P79">
        <v>0</v>
      </c>
      <c r="Q79" t="s">
        <v>155</v>
      </c>
      <c r="R79">
        <v>0</v>
      </c>
      <c r="S79">
        <v>1</v>
      </c>
      <c r="T79" t="s">
        <v>155</v>
      </c>
      <c r="U79">
        <v>0</v>
      </c>
      <c r="V79">
        <v>1</v>
      </c>
      <c r="W79" t="s">
        <v>155</v>
      </c>
      <c r="X79">
        <v>0</v>
      </c>
      <c r="Y79">
        <v>1</v>
      </c>
      <c r="Z79" t="s">
        <v>155</v>
      </c>
      <c r="AA79">
        <v>0</v>
      </c>
      <c r="AB79">
        <v>1</v>
      </c>
      <c r="AC79" t="s">
        <v>155</v>
      </c>
      <c r="AD79">
        <v>0</v>
      </c>
      <c r="AE79">
        <v>1</v>
      </c>
      <c r="AF79" t="s">
        <v>155</v>
      </c>
      <c r="AG79">
        <v>0</v>
      </c>
      <c r="AH79">
        <v>1</v>
      </c>
      <c r="AI79">
        <v>0</v>
      </c>
      <c r="AJ79" t="s">
        <v>155</v>
      </c>
      <c r="AK79">
        <v>0</v>
      </c>
      <c r="AL79">
        <v>1</v>
      </c>
      <c r="AM79" t="s">
        <v>4774</v>
      </c>
      <c r="AN79">
        <v>-32768</v>
      </c>
      <c r="AO79">
        <v>32767</v>
      </c>
      <c r="AP79" t="s">
        <v>4775</v>
      </c>
      <c r="AQ79" s="1" t="s">
        <v>157</v>
      </c>
      <c r="AR79" t="s">
        <v>158</v>
      </c>
      <c r="AS79" t="str">
        <f>VLOOKUP('intouch变量（实型）'!$A79,基本表格!$G:$Q,3,FALSE)</f>
        <v>DB1100,REAL718</v>
      </c>
      <c r="AT79" t="str">
        <f>VLOOKUP('intouch变量（实型）'!$A79,基本表格!$G:$Q,10,FALSE)</f>
        <v>No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</row>
    <row r="80" spans="1:55">
      <c r="A80" t="s">
        <v>5578</v>
      </c>
      <c r="B80" s="11" t="str">
        <f t="shared" si="1"/>
        <v>CHP1</v>
      </c>
      <c r="C80" s="11" t="str">
        <f>VLOOKUP('intouch变量（实型）'!$A80,基本表格!$G:$Q,2,FALSE)</f>
        <v>2412+P5-M2 刨片机料仓1#出料螺旋B 反馈频率 上上限值</v>
      </c>
      <c r="D80" t="s">
        <v>154</v>
      </c>
      <c r="E80" t="s">
        <v>154</v>
      </c>
      <c r="F80">
        <v>0</v>
      </c>
      <c r="G80" t="s">
        <v>154</v>
      </c>
      <c r="H80" t="s">
        <v>154</v>
      </c>
      <c r="I80">
        <v>0</v>
      </c>
      <c r="J80">
        <v>0</v>
      </c>
      <c r="L80">
        <v>0</v>
      </c>
      <c r="M80">
        <v>-32768</v>
      </c>
      <c r="N80">
        <v>32767</v>
      </c>
      <c r="O80">
        <v>0</v>
      </c>
      <c r="P80">
        <v>0</v>
      </c>
      <c r="Q80" t="s">
        <v>155</v>
      </c>
      <c r="R80">
        <v>0</v>
      </c>
      <c r="S80">
        <v>1</v>
      </c>
      <c r="T80" t="s">
        <v>155</v>
      </c>
      <c r="U80">
        <v>0</v>
      </c>
      <c r="V80">
        <v>1</v>
      </c>
      <c r="W80" t="s">
        <v>155</v>
      </c>
      <c r="X80">
        <v>0</v>
      </c>
      <c r="Y80">
        <v>1</v>
      </c>
      <c r="Z80" t="s">
        <v>155</v>
      </c>
      <c r="AA80">
        <v>0</v>
      </c>
      <c r="AB80">
        <v>1</v>
      </c>
      <c r="AC80" t="s">
        <v>155</v>
      </c>
      <c r="AD80">
        <v>0</v>
      </c>
      <c r="AE80">
        <v>1</v>
      </c>
      <c r="AF80" t="s">
        <v>155</v>
      </c>
      <c r="AG80">
        <v>0</v>
      </c>
      <c r="AH80">
        <v>1</v>
      </c>
      <c r="AI80">
        <v>0</v>
      </c>
      <c r="AJ80" t="s">
        <v>155</v>
      </c>
      <c r="AK80">
        <v>0</v>
      </c>
      <c r="AL80">
        <v>1</v>
      </c>
      <c r="AM80" t="s">
        <v>4774</v>
      </c>
      <c r="AN80">
        <v>-32768</v>
      </c>
      <c r="AO80">
        <v>32767</v>
      </c>
      <c r="AP80" t="s">
        <v>4775</v>
      </c>
      <c r="AQ80" s="1" t="s">
        <v>157</v>
      </c>
      <c r="AR80" t="s">
        <v>158</v>
      </c>
      <c r="AS80" t="str">
        <f>VLOOKUP('intouch变量（实型）'!$A80,基本表格!$G:$Q,3,FALSE)</f>
        <v>DB1100,REAL722</v>
      </c>
      <c r="AT80" t="str">
        <f>VLOOKUP('intouch变量（实型）'!$A80,基本表格!$G:$Q,10,FALSE)</f>
        <v>No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</row>
    <row r="81" spans="1:55">
      <c r="A81" t="s">
        <v>5579</v>
      </c>
      <c r="B81" s="11" t="str">
        <f t="shared" si="1"/>
        <v>CHP1</v>
      </c>
      <c r="C81" s="11" t="str">
        <f>VLOOKUP('intouch变量（实型）'!$A81,基本表格!$G:$Q,2,FALSE)</f>
        <v>2412+P5-M2 刨片机料仓1#出料螺旋B 反馈频率 下下限值</v>
      </c>
      <c r="D81" t="s">
        <v>154</v>
      </c>
      <c r="E81" t="s">
        <v>154</v>
      </c>
      <c r="F81">
        <v>0</v>
      </c>
      <c r="G81" t="s">
        <v>154</v>
      </c>
      <c r="H81" t="s">
        <v>154</v>
      </c>
      <c r="I81">
        <v>0</v>
      </c>
      <c r="J81">
        <v>0</v>
      </c>
      <c r="L81">
        <v>0</v>
      </c>
      <c r="M81">
        <v>-32768</v>
      </c>
      <c r="N81">
        <v>32767</v>
      </c>
      <c r="O81">
        <v>0</v>
      </c>
      <c r="P81">
        <v>0</v>
      </c>
      <c r="Q81" t="s">
        <v>155</v>
      </c>
      <c r="R81">
        <v>0</v>
      </c>
      <c r="S81">
        <v>1</v>
      </c>
      <c r="T81" t="s">
        <v>155</v>
      </c>
      <c r="U81">
        <v>0</v>
      </c>
      <c r="V81">
        <v>1</v>
      </c>
      <c r="W81" t="s">
        <v>155</v>
      </c>
      <c r="X81">
        <v>0</v>
      </c>
      <c r="Y81">
        <v>1</v>
      </c>
      <c r="Z81" t="s">
        <v>155</v>
      </c>
      <c r="AA81">
        <v>0</v>
      </c>
      <c r="AB81">
        <v>1</v>
      </c>
      <c r="AC81" t="s">
        <v>155</v>
      </c>
      <c r="AD81">
        <v>0</v>
      </c>
      <c r="AE81">
        <v>1</v>
      </c>
      <c r="AF81" t="s">
        <v>155</v>
      </c>
      <c r="AG81">
        <v>0</v>
      </c>
      <c r="AH81">
        <v>1</v>
      </c>
      <c r="AI81">
        <v>0</v>
      </c>
      <c r="AJ81" t="s">
        <v>155</v>
      </c>
      <c r="AK81">
        <v>0</v>
      </c>
      <c r="AL81">
        <v>1</v>
      </c>
      <c r="AM81" t="s">
        <v>4774</v>
      </c>
      <c r="AN81">
        <v>-32768</v>
      </c>
      <c r="AO81">
        <v>32767</v>
      </c>
      <c r="AP81" t="s">
        <v>4775</v>
      </c>
      <c r="AQ81" s="1" t="s">
        <v>157</v>
      </c>
      <c r="AR81" t="s">
        <v>158</v>
      </c>
      <c r="AS81" t="str">
        <f>VLOOKUP('intouch变量（实型）'!$A81,基本表格!$G:$Q,3,FALSE)</f>
        <v>DB1100,REAL726</v>
      </c>
      <c r="AT81" t="str">
        <f>VLOOKUP('intouch变量（实型）'!$A81,基本表格!$G:$Q,10,FALSE)</f>
        <v>No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</row>
    <row r="82" spans="1:55">
      <c r="A82" t="s">
        <v>5580</v>
      </c>
      <c r="B82" s="11" t="str">
        <f t="shared" si="1"/>
        <v>CHP1</v>
      </c>
      <c r="C82" s="11" t="str">
        <f>VLOOKUP('intouch变量（实型）'!$A82,基本表格!$G:$Q,2,FALSE)</f>
        <v>2412+P5-M2 刨片机料仓1#出料螺旋B 变频器通讯 实际运行反馈速度</v>
      </c>
      <c r="D82" t="s">
        <v>154</v>
      </c>
      <c r="E82" t="s">
        <v>154</v>
      </c>
      <c r="F82">
        <v>0</v>
      </c>
      <c r="G82" t="s">
        <v>154</v>
      </c>
      <c r="H82" t="s">
        <v>154</v>
      </c>
      <c r="I82">
        <v>0</v>
      </c>
      <c r="J82">
        <v>0</v>
      </c>
      <c r="L82">
        <v>0</v>
      </c>
      <c r="M82">
        <v>-32768</v>
      </c>
      <c r="N82">
        <v>32767</v>
      </c>
      <c r="O82">
        <v>0</v>
      </c>
      <c r="P82">
        <v>0</v>
      </c>
      <c r="Q82" t="s">
        <v>155</v>
      </c>
      <c r="R82">
        <v>0</v>
      </c>
      <c r="S82">
        <v>1</v>
      </c>
      <c r="T82" t="s">
        <v>155</v>
      </c>
      <c r="U82">
        <v>0</v>
      </c>
      <c r="V82">
        <v>1</v>
      </c>
      <c r="W82" t="s">
        <v>155</v>
      </c>
      <c r="X82">
        <v>0</v>
      </c>
      <c r="Y82">
        <v>1</v>
      </c>
      <c r="Z82" t="s">
        <v>155</v>
      </c>
      <c r="AA82">
        <v>0</v>
      </c>
      <c r="AB82">
        <v>1</v>
      </c>
      <c r="AC82" t="s">
        <v>155</v>
      </c>
      <c r="AD82">
        <v>0</v>
      </c>
      <c r="AE82">
        <v>1</v>
      </c>
      <c r="AF82" t="s">
        <v>155</v>
      </c>
      <c r="AG82">
        <v>0</v>
      </c>
      <c r="AH82">
        <v>1</v>
      </c>
      <c r="AI82">
        <v>0</v>
      </c>
      <c r="AJ82" t="s">
        <v>155</v>
      </c>
      <c r="AK82">
        <v>0</v>
      </c>
      <c r="AL82">
        <v>1</v>
      </c>
      <c r="AM82" t="s">
        <v>4774</v>
      </c>
      <c r="AN82">
        <v>-32768</v>
      </c>
      <c r="AO82">
        <v>32767</v>
      </c>
      <c r="AP82" t="s">
        <v>4775</v>
      </c>
      <c r="AQ82" s="1" t="s">
        <v>157</v>
      </c>
      <c r="AR82" t="s">
        <v>158</v>
      </c>
      <c r="AS82" t="str">
        <f>VLOOKUP('intouch变量（实型）'!$A82,基本表格!$G:$Q,3,FALSE)</f>
        <v>DB1100,REAL756</v>
      </c>
      <c r="AT82" t="str">
        <f>VLOOKUP('intouch变量（实型）'!$A82,基本表格!$G:$Q,10,FALSE)</f>
        <v>Yes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</row>
    <row r="83" spans="1:55">
      <c r="A83" t="s">
        <v>5581</v>
      </c>
      <c r="B83" s="11" t="str">
        <f t="shared" si="1"/>
        <v>CHP1</v>
      </c>
      <c r="C83" s="11" t="str">
        <f>VLOOKUP('intouch变量（实型）'!$A83,基本表格!$G:$Q,2,FALSE)</f>
        <v>2412+P5-M2 刨片机料仓1#出料螺旋B 变频器通讯 实际运行反馈电流</v>
      </c>
      <c r="D83" t="s">
        <v>154</v>
      </c>
      <c r="E83" t="s">
        <v>154</v>
      </c>
      <c r="F83">
        <v>0</v>
      </c>
      <c r="G83" t="s">
        <v>154</v>
      </c>
      <c r="H83" t="s">
        <v>154</v>
      </c>
      <c r="I83">
        <v>0</v>
      </c>
      <c r="J83">
        <v>0</v>
      </c>
      <c r="L83">
        <v>0</v>
      </c>
      <c r="M83">
        <v>-32768</v>
      </c>
      <c r="N83">
        <v>32767</v>
      </c>
      <c r="O83">
        <v>0</v>
      </c>
      <c r="P83">
        <v>0</v>
      </c>
      <c r="Q83" t="s">
        <v>155</v>
      </c>
      <c r="R83">
        <v>0</v>
      </c>
      <c r="S83">
        <v>1</v>
      </c>
      <c r="T83" t="s">
        <v>155</v>
      </c>
      <c r="U83">
        <v>0</v>
      </c>
      <c r="V83">
        <v>1</v>
      </c>
      <c r="W83" t="s">
        <v>155</v>
      </c>
      <c r="X83">
        <v>0</v>
      </c>
      <c r="Y83">
        <v>1</v>
      </c>
      <c r="Z83" t="s">
        <v>155</v>
      </c>
      <c r="AA83">
        <v>0</v>
      </c>
      <c r="AB83">
        <v>1</v>
      </c>
      <c r="AC83" t="s">
        <v>155</v>
      </c>
      <c r="AD83">
        <v>0</v>
      </c>
      <c r="AE83">
        <v>1</v>
      </c>
      <c r="AF83" t="s">
        <v>155</v>
      </c>
      <c r="AG83">
        <v>0</v>
      </c>
      <c r="AH83">
        <v>1</v>
      </c>
      <c r="AI83">
        <v>0</v>
      </c>
      <c r="AJ83" t="s">
        <v>155</v>
      </c>
      <c r="AK83">
        <v>0</v>
      </c>
      <c r="AL83">
        <v>1</v>
      </c>
      <c r="AM83" t="s">
        <v>4774</v>
      </c>
      <c r="AN83">
        <v>-32768</v>
      </c>
      <c r="AO83">
        <v>32767</v>
      </c>
      <c r="AP83" t="s">
        <v>4775</v>
      </c>
      <c r="AQ83" s="1" t="s">
        <v>157</v>
      </c>
      <c r="AR83" t="s">
        <v>158</v>
      </c>
      <c r="AS83" t="str">
        <f>VLOOKUP('intouch变量（实型）'!$A83,基本表格!$G:$Q,3,FALSE)</f>
        <v>DB1100,REAL760</v>
      </c>
      <c r="AT83" t="str">
        <f>VLOOKUP('intouch变量（实型）'!$A83,基本表格!$G:$Q,10,FALSE)</f>
        <v>Yes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</row>
    <row r="84" spans="1:55">
      <c r="A84" t="s">
        <v>5582</v>
      </c>
      <c r="B84" s="11" t="str">
        <f t="shared" si="1"/>
        <v>CHP1</v>
      </c>
      <c r="C84" s="11" t="str">
        <f>VLOOKUP('intouch变量（实型）'!$A84,基本表格!$G:$Q,2,FALSE)</f>
        <v>2412+P5-M2 刨片机料仓1#出料螺旋B 变频器通讯 转矩百分比</v>
      </c>
      <c r="D84" t="s">
        <v>154</v>
      </c>
      <c r="E84" t="s">
        <v>154</v>
      </c>
      <c r="F84">
        <v>0</v>
      </c>
      <c r="G84" t="s">
        <v>154</v>
      </c>
      <c r="H84" t="s">
        <v>154</v>
      </c>
      <c r="I84">
        <v>0</v>
      </c>
      <c r="J84">
        <v>0</v>
      </c>
      <c r="L84">
        <v>0</v>
      </c>
      <c r="M84">
        <v>-32768</v>
      </c>
      <c r="N84">
        <v>32767</v>
      </c>
      <c r="O84">
        <v>0</v>
      </c>
      <c r="P84">
        <v>0</v>
      </c>
      <c r="Q84" t="s">
        <v>155</v>
      </c>
      <c r="R84">
        <v>0</v>
      </c>
      <c r="S84">
        <v>1</v>
      </c>
      <c r="T84" t="s">
        <v>155</v>
      </c>
      <c r="U84">
        <v>0</v>
      </c>
      <c r="V84">
        <v>1</v>
      </c>
      <c r="W84" t="s">
        <v>155</v>
      </c>
      <c r="X84">
        <v>0</v>
      </c>
      <c r="Y84">
        <v>1</v>
      </c>
      <c r="Z84" t="s">
        <v>155</v>
      </c>
      <c r="AA84">
        <v>0</v>
      </c>
      <c r="AB84">
        <v>1</v>
      </c>
      <c r="AC84" t="s">
        <v>155</v>
      </c>
      <c r="AD84">
        <v>0</v>
      </c>
      <c r="AE84">
        <v>1</v>
      </c>
      <c r="AF84" t="s">
        <v>155</v>
      </c>
      <c r="AG84">
        <v>0</v>
      </c>
      <c r="AH84">
        <v>1</v>
      </c>
      <c r="AI84">
        <v>0</v>
      </c>
      <c r="AJ84" t="s">
        <v>155</v>
      </c>
      <c r="AK84">
        <v>0</v>
      </c>
      <c r="AL84">
        <v>1</v>
      </c>
      <c r="AM84" t="s">
        <v>4774</v>
      </c>
      <c r="AN84">
        <v>-32768</v>
      </c>
      <c r="AO84">
        <v>32767</v>
      </c>
      <c r="AP84" t="s">
        <v>4775</v>
      </c>
      <c r="AQ84" s="1" t="s">
        <v>157</v>
      </c>
      <c r="AR84" t="s">
        <v>158</v>
      </c>
      <c r="AS84" t="str">
        <f>VLOOKUP('intouch变量（实型）'!$A84,基本表格!$G:$Q,3,FALSE)</f>
        <v>DB1100,REAL764</v>
      </c>
      <c r="AT84" t="str">
        <f>VLOOKUP('intouch变量（实型）'!$A84,基本表格!$G:$Q,10,FALSE)</f>
        <v>Yes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</row>
    <row r="85" spans="1:55">
      <c r="A85" t="s">
        <v>5583</v>
      </c>
      <c r="B85" s="11" t="str">
        <f t="shared" si="1"/>
        <v>CHP1</v>
      </c>
      <c r="C85" s="11" t="str">
        <f>VLOOKUP('intouch变量（实型）'!$A85,基本表格!$G:$Q,2,FALSE)</f>
        <v>2412+P5-M2 刨片机料仓1#出料螺旋B 变频器通讯 给定速度</v>
      </c>
      <c r="D85" t="s">
        <v>154</v>
      </c>
      <c r="E85" t="s">
        <v>154</v>
      </c>
      <c r="F85">
        <v>0</v>
      </c>
      <c r="G85" t="s">
        <v>154</v>
      </c>
      <c r="H85" t="s">
        <v>154</v>
      </c>
      <c r="I85">
        <v>0</v>
      </c>
      <c r="J85">
        <v>0</v>
      </c>
      <c r="L85">
        <v>0</v>
      </c>
      <c r="M85">
        <v>-32768</v>
      </c>
      <c r="N85">
        <v>32767</v>
      </c>
      <c r="O85">
        <v>0</v>
      </c>
      <c r="P85">
        <v>0</v>
      </c>
      <c r="Q85" t="s">
        <v>155</v>
      </c>
      <c r="R85">
        <v>0</v>
      </c>
      <c r="S85">
        <v>1</v>
      </c>
      <c r="T85" t="s">
        <v>155</v>
      </c>
      <c r="U85">
        <v>0</v>
      </c>
      <c r="V85">
        <v>1</v>
      </c>
      <c r="W85" t="s">
        <v>155</v>
      </c>
      <c r="X85">
        <v>0</v>
      </c>
      <c r="Y85">
        <v>1</v>
      </c>
      <c r="Z85" t="s">
        <v>155</v>
      </c>
      <c r="AA85">
        <v>0</v>
      </c>
      <c r="AB85">
        <v>1</v>
      </c>
      <c r="AC85" t="s">
        <v>155</v>
      </c>
      <c r="AD85">
        <v>0</v>
      </c>
      <c r="AE85">
        <v>1</v>
      </c>
      <c r="AF85" t="s">
        <v>155</v>
      </c>
      <c r="AG85">
        <v>0</v>
      </c>
      <c r="AH85">
        <v>1</v>
      </c>
      <c r="AI85">
        <v>0</v>
      </c>
      <c r="AJ85" t="s">
        <v>155</v>
      </c>
      <c r="AK85">
        <v>0</v>
      </c>
      <c r="AL85">
        <v>1</v>
      </c>
      <c r="AM85" t="s">
        <v>4774</v>
      </c>
      <c r="AN85">
        <v>-32768</v>
      </c>
      <c r="AO85">
        <v>32767</v>
      </c>
      <c r="AP85" t="s">
        <v>4775</v>
      </c>
      <c r="AQ85" s="1" t="s">
        <v>157</v>
      </c>
      <c r="AR85" t="s">
        <v>158</v>
      </c>
      <c r="AS85" t="str">
        <f>VLOOKUP('intouch变量（实型）'!$A85,基本表格!$G:$Q,3,FALSE)</f>
        <v>DB1100,REAL768</v>
      </c>
      <c r="AT85" t="str">
        <f>VLOOKUP('intouch变量（实型）'!$A85,基本表格!$G:$Q,10,FALSE)</f>
        <v>No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</row>
    <row r="86" spans="1:55">
      <c r="A86" t="s">
        <v>5584</v>
      </c>
      <c r="B86" s="11" t="str">
        <f t="shared" si="1"/>
        <v>CHP1</v>
      </c>
      <c r="C86" s="11" t="str">
        <f>VLOOKUP('intouch变量（实型）'!$A86,基本表格!$G:$Q,2,FALSE)</f>
        <v>2412+P5-M2 刨片机料仓1#出料螺旋B 变频器通讯 加速时间</v>
      </c>
      <c r="D86" t="s">
        <v>154</v>
      </c>
      <c r="E86" t="s">
        <v>154</v>
      </c>
      <c r="F86">
        <v>0</v>
      </c>
      <c r="G86" t="s">
        <v>154</v>
      </c>
      <c r="H86" t="s">
        <v>154</v>
      </c>
      <c r="I86">
        <v>0</v>
      </c>
      <c r="J86">
        <v>0</v>
      </c>
      <c r="L86">
        <v>0</v>
      </c>
      <c r="M86">
        <v>-32768</v>
      </c>
      <c r="N86">
        <v>32767</v>
      </c>
      <c r="O86">
        <v>0</v>
      </c>
      <c r="P86">
        <v>0</v>
      </c>
      <c r="Q86" t="s">
        <v>155</v>
      </c>
      <c r="R86">
        <v>0</v>
      </c>
      <c r="S86">
        <v>1</v>
      </c>
      <c r="T86" t="s">
        <v>155</v>
      </c>
      <c r="U86">
        <v>0</v>
      </c>
      <c r="V86">
        <v>1</v>
      </c>
      <c r="W86" t="s">
        <v>155</v>
      </c>
      <c r="X86">
        <v>0</v>
      </c>
      <c r="Y86">
        <v>1</v>
      </c>
      <c r="Z86" t="s">
        <v>155</v>
      </c>
      <c r="AA86">
        <v>0</v>
      </c>
      <c r="AB86">
        <v>1</v>
      </c>
      <c r="AC86" t="s">
        <v>155</v>
      </c>
      <c r="AD86">
        <v>0</v>
      </c>
      <c r="AE86">
        <v>1</v>
      </c>
      <c r="AF86" t="s">
        <v>155</v>
      </c>
      <c r="AG86">
        <v>0</v>
      </c>
      <c r="AH86">
        <v>1</v>
      </c>
      <c r="AI86">
        <v>0</v>
      </c>
      <c r="AJ86" t="s">
        <v>155</v>
      </c>
      <c r="AK86">
        <v>0</v>
      </c>
      <c r="AL86">
        <v>1</v>
      </c>
      <c r="AM86" t="s">
        <v>4774</v>
      </c>
      <c r="AN86">
        <v>-32768</v>
      </c>
      <c r="AO86">
        <v>32767</v>
      </c>
      <c r="AP86" t="s">
        <v>4775</v>
      </c>
      <c r="AQ86" s="1" t="s">
        <v>157</v>
      </c>
      <c r="AR86" t="s">
        <v>158</v>
      </c>
      <c r="AS86" t="str">
        <f>VLOOKUP('intouch变量（实型）'!$A86,基本表格!$G:$Q,3,FALSE)</f>
        <v>DB1100,REAL772</v>
      </c>
      <c r="AT86" t="str">
        <f>VLOOKUP('intouch变量（实型）'!$A86,基本表格!$G:$Q,10,FALSE)</f>
        <v>No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</row>
    <row r="87" spans="1:55">
      <c r="A87" t="s">
        <v>5585</v>
      </c>
      <c r="B87" s="11" t="str">
        <f t="shared" si="1"/>
        <v>CHP1</v>
      </c>
      <c r="C87" s="11" t="str">
        <f>VLOOKUP('intouch变量（实型）'!$A87,基本表格!$G:$Q,2,FALSE)</f>
        <v>2412+P5-M2 刨片机料仓1#出料螺旋B 变频器通讯 减速时间</v>
      </c>
      <c r="D87" t="s">
        <v>154</v>
      </c>
      <c r="E87" t="s">
        <v>154</v>
      </c>
      <c r="F87">
        <v>0</v>
      </c>
      <c r="G87" t="s">
        <v>154</v>
      </c>
      <c r="H87" t="s">
        <v>154</v>
      </c>
      <c r="I87">
        <v>0</v>
      </c>
      <c r="J87">
        <v>0</v>
      </c>
      <c r="L87">
        <v>0</v>
      </c>
      <c r="M87">
        <v>-32768</v>
      </c>
      <c r="N87">
        <v>32767</v>
      </c>
      <c r="O87">
        <v>0</v>
      </c>
      <c r="P87">
        <v>0</v>
      </c>
      <c r="Q87" t="s">
        <v>155</v>
      </c>
      <c r="R87">
        <v>0</v>
      </c>
      <c r="S87">
        <v>1</v>
      </c>
      <c r="T87" t="s">
        <v>155</v>
      </c>
      <c r="U87">
        <v>0</v>
      </c>
      <c r="V87">
        <v>1</v>
      </c>
      <c r="W87" t="s">
        <v>155</v>
      </c>
      <c r="X87">
        <v>0</v>
      </c>
      <c r="Y87">
        <v>1</v>
      </c>
      <c r="Z87" t="s">
        <v>155</v>
      </c>
      <c r="AA87">
        <v>0</v>
      </c>
      <c r="AB87">
        <v>1</v>
      </c>
      <c r="AC87" t="s">
        <v>155</v>
      </c>
      <c r="AD87">
        <v>0</v>
      </c>
      <c r="AE87">
        <v>1</v>
      </c>
      <c r="AF87" t="s">
        <v>155</v>
      </c>
      <c r="AG87">
        <v>0</v>
      </c>
      <c r="AH87">
        <v>1</v>
      </c>
      <c r="AI87">
        <v>0</v>
      </c>
      <c r="AJ87" t="s">
        <v>155</v>
      </c>
      <c r="AK87">
        <v>0</v>
      </c>
      <c r="AL87">
        <v>1</v>
      </c>
      <c r="AM87" t="s">
        <v>4774</v>
      </c>
      <c r="AN87">
        <v>-32768</v>
      </c>
      <c r="AO87">
        <v>32767</v>
      </c>
      <c r="AP87" t="s">
        <v>4775</v>
      </c>
      <c r="AQ87" s="1" t="s">
        <v>157</v>
      </c>
      <c r="AR87" t="s">
        <v>158</v>
      </c>
      <c r="AS87" t="str">
        <f>VLOOKUP('intouch变量（实型）'!$A87,基本表格!$G:$Q,3,FALSE)</f>
        <v>DB1100,REAL776</v>
      </c>
      <c r="AT87" t="str">
        <f>VLOOKUP('intouch变量（实型）'!$A87,基本表格!$G:$Q,10,FALSE)</f>
        <v>No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</row>
    <row r="88" spans="1:55">
      <c r="A88" t="s">
        <v>5586</v>
      </c>
      <c r="B88" s="11" t="str">
        <f t="shared" si="1"/>
        <v>CHP1</v>
      </c>
      <c r="C88" s="11" t="str">
        <f>VLOOKUP('intouch变量（实型）'!$A88,基本表格!$G:$Q,2,FALSE)</f>
        <v>2412+P5-M2 刨片机料仓1#出料螺旋B 变频器通讯 最大频率</v>
      </c>
      <c r="D88" t="s">
        <v>154</v>
      </c>
      <c r="E88" t="s">
        <v>154</v>
      </c>
      <c r="F88">
        <v>0</v>
      </c>
      <c r="G88" t="s">
        <v>154</v>
      </c>
      <c r="H88" t="s">
        <v>154</v>
      </c>
      <c r="I88">
        <v>0</v>
      </c>
      <c r="J88">
        <v>0</v>
      </c>
      <c r="L88">
        <v>0</v>
      </c>
      <c r="M88">
        <v>-32768</v>
      </c>
      <c r="N88">
        <v>32767</v>
      </c>
      <c r="O88">
        <v>0</v>
      </c>
      <c r="P88">
        <v>0</v>
      </c>
      <c r="Q88" t="s">
        <v>155</v>
      </c>
      <c r="R88">
        <v>0</v>
      </c>
      <c r="S88">
        <v>1</v>
      </c>
      <c r="T88" t="s">
        <v>155</v>
      </c>
      <c r="U88">
        <v>0</v>
      </c>
      <c r="V88">
        <v>1</v>
      </c>
      <c r="W88" t="s">
        <v>155</v>
      </c>
      <c r="X88">
        <v>0</v>
      </c>
      <c r="Y88">
        <v>1</v>
      </c>
      <c r="Z88" t="s">
        <v>155</v>
      </c>
      <c r="AA88">
        <v>0</v>
      </c>
      <c r="AB88">
        <v>1</v>
      </c>
      <c r="AC88" t="s">
        <v>155</v>
      </c>
      <c r="AD88">
        <v>0</v>
      </c>
      <c r="AE88">
        <v>1</v>
      </c>
      <c r="AF88" t="s">
        <v>155</v>
      </c>
      <c r="AG88">
        <v>0</v>
      </c>
      <c r="AH88">
        <v>1</v>
      </c>
      <c r="AI88">
        <v>0</v>
      </c>
      <c r="AJ88" t="s">
        <v>155</v>
      </c>
      <c r="AK88">
        <v>0</v>
      </c>
      <c r="AL88">
        <v>1</v>
      </c>
      <c r="AM88" t="s">
        <v>4774</v>
      </c>
      <c r="AN88">
        <v>-32768</v>
      </c>
      <c r="AO88">
        <v>32767</v>
      </c>
      <c r="AP88" t="s">
        <v>4775</v>
      </c>
      <c r="AQ88" s="1" t="s">
        <v>157</v>
      </c>
      <c r="AR88" t="s">
        <v>158</v>
      </c>
      <c r="AS88" t="str">
        <f>VLOOKUP('intouch变量（实型）'!$A88,基本表格!$G:$Q,3,FALSE)</f>
        <v>DB1100,REAL780</v>
      </c>
      <c r="AT88" t="str">
        <f>VLOOKUP('intouch变量（实型）'!$A88,基本表格!$G:$Q,10,FALSE)</f>
        <v>No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</row>
    <row r="89" spans="1:55">
      <c r="A89" t="s">
        <v>5587</v>
      </c>
      <c r="B89" s="11" t="str">
        <f t="shared" si="1"/>
        <v>CHP1</v>
      </c>
      <c r="C89" s="11" t="str">
        <f>VLOOKUP('intouch变量（实型）'!$A89,基本表格!$G:$Q,2,FALSE)</f>
        <v>2412+P5-M2 刨片机料仓1#出料螺旋B 变频器通讯 最小频率</v>
      </c>
      <c r="D89" t="s">
        <v>154</v>
      </c>
      <c r="E89" t="s">
        <v>154</v>
      </c>
      <c r="F89">
        <v>0</v>
      </c>
      <c r="G89" t="s">
        <v>154</v>
      </c>
      <c r="H89" t="s">
        <v>154</v>
      </c>
      <c r="I89">
        <v>0</v>
      </c>
      <c r="J89">
        <v>0</v>
      </c>
      <c r="L89">
        <v>0</v>
      </c>
      <c r="M89">
        <v>-32768</v>
      </c>
      <c r="N89">
        <v>32767</v>
      </c>
      <c r="O89">
        <v>0</v>
      </c>
      <c r="P89">
        <v>0</v>
      </c>
      <c r="Q89" t="s">
        <v>155</v>
      </c>
      <c r="R89">
        <v>0</v>
      </c>
      <c r="S89">
        <v>1</v>
      </c>
      <c r="T89" t="s">
        <v>155</v>
      </c>
      <c r="U89">
        <v>0</v>
      </c>
      <c r="V89">
        <v>1</v>
      </c>
      <c r="W89" t="s">
        <v>155</v>
      </c>
      <c r="X89">
        <v>0</v>
      </c>
      <c r="Y89">
        <v>1</v>
      </c>
      <c r="Z89" t="s">
        <v>155</v>
      </c>
      <c r="AA89">
        <v>0</v>
      </c>
      <c r="AB89">
        <v>1</v>
      </c>
      <c r="AC89" t="s">
        <v>155</v>
      </c>
      <c r="AD89">
        <v>0</v>
      </c>
      <c r="AE89">
        <v>1</v>
      </c>
      <c r="AF89" t="s">
        <v>155</v>
      </c>
      <c r="AG89">
        <v>0</v>
      </c>
      <c r="AH89">
        <v>1</v>
      </c>
      <c r="AI89">
        <v>0</v>
      </c>
      <c r="AJ89" t="s">
        <v>155</v>
      </c>
      <c r="AK89">
        <v>0</v>
      </c>
      <c r="AL89">
        <v>1</v>
      </c>
      <c r="AM89" t="s">
        <v>4774</v>
      </c>
      <c r="AN89">
        <v>-32768</v>
      </c>
      <c r="AO89">
        <v>32767</v>
      </c>
      <c r="AP89" t="s">
        <v>4775</v>
      </c>
      <c r="AQ89" s="1" t="s">
        <v>157</v>
      </c>
      <c r="AR89" t="s">
        <v>158</v>
      </c>
      <c r="AS89" t="str">
        <f>VLOOKUP('intouch变量（实型）'!$A89,基本表格!$G:$Q,3,FALSE)</f>
        <v>DB1100,REAL784</v>
      </c>
      <c r="AT89" t="str">
        <f>VLOOKUP('intouch变量（实型）'!$A89,基本表格!$G:$Q,10,FALSE)</f>
        <v>No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</row>
    <row r="90" spans="1:55">
      <c r="A90" t="s">
        <v>5588</v>
      </c>
      <c r="B90" s="11" t="str">
        <f t="shared" si="1"/>
        <v>CHP1</v>
      </c>
      <c r="C90" s="11" t="str">
        <f>VLOOKUP('intouch变量（实型）'!$A90,基本表格!$G:$Q,2,FALSE)</f>
        <v>2412+P5-M2 刨片机料仓1#出料螺旋B 变频器通讯 多级速度</v>
      </c>
      <c r="D90" t="s">
        <v>154</v>
      </c>
      <c r="E90" t="s">
        <v>154</v>
      </c>
      <c r="F90">
        <v>0</v>
      </c>
      <c r="G90" t="s">
        <v>154</v>
      </c>
      <c r="H90" t="s">
        <v>154</v>
      </c>
      <c r="I90">
        <v>0</v>
      </c>
      <c r="J90">
        <v>0</v>
      </c>
      <c r="L90">
        <v>0</v>
      </c>
      <c r="M90">
        <v>-32768</v>
      </c>
      <c r="N90">
        <v>32767</v>
      </c>
      <c r="O90">
        <v>0</v>
      </c>
      <c r="P90">
        <v>0</v>
      </c>
      <c r="Q90" t="s">
        <v>155</v>
      </c>
      <c r="R90">
        <v>0</v>
      </c>
      <c r="S90">
        <v>1</v>
      </c>
      <c r="T90" t="s">
        <v>155</v>
      </c>
      <c r="U90">
        <v>0</v>
      </c>
      <c r="V90">
        <v>1</v>
      </c>
      <c r="W90" t="s">
        <v>155</v>
      </c>
      <c r="X90">
        <v>0</v>
      </c>
      <c r="Y90">
        <v>1</v>
      </c>
      <c r="Z90" t="s">
        <v>155</v>
      </c>
      <c r="AA90">
        <v>0</v>
      </c>
      <c r="AB90">
        <v>1</v>
      </c>
      <c r="AC90" t="s">
        <v>155</v>
      </c>
      <c r="AD90">
        <v>0</v>
      </c>
      <c r="AE90">
        <v>1</v>
      </c>
      <c r="AF90" t="s">
        <v>155</v>
      </c>
      <c r="AG90">
        <v>0</v>
      </c>
      <c r="AH90">
        <v>1</v>
      </c>
      <c r="AI90">
        <v>0</v>
      </c>
      <c r="AJ90" t="s">
        <v>155</v>
      </c>
      <c r="AK90">
        <v>0</v>
      </c>
      <c r="AL90">
        <v>1</v>
      </c>
      <c r="AM90" t="s">
        <v>4774</v>
      </c>
      <c r="AN90">
        <v>-32768</v>
      </c>
      <c r="AO90">
        <v>32767</v>
      </c>
      <c r="AP90" t="s">
        <v>4775</v>
      </c>
      <c r="AQ90" s="1" t="s">
        <v>157</v>
      </c>
      <c r="AR90" t="s">
        <v>158</v>
      </c>
      <c r="AS90" t="str">
        <f>VLOOKUP('intouch变量（实型）'!$A90,基本表格!$G:$Q,3,FALSE)</f>
        <v>DB1100,REAL788</v>
      </c>
      <c r="AT90" t="str">
        <f>VLOOKUP('intouch变量（实型）'!$A90,基本表格!$G:$Q,10,FALSE)</f>
        <v>No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</row>
    <row r="91" spans="1:55">
      <c r="A91" t="s">
        <v>5589</v>
      </c>
      <c r="B91" s="11" t="str">
        <f t="shared" si="1"/>
        <v>CHP1</v>
      </c>
      <c r="C91" s="11" t="str">
        <f>VLOOKUP('intouch变量（实型）'!$A91,基本表格!$G:$Q,2,FALSE)</f>
        <v>2412+P5-M2 刨片机料仓1#出料螺旋B 变频器通讯 多级转速</v>
      </c>
      <c r="D91" t="s">
        <v>154</v>
      </c>
      <c r="E91" t="s">
        <v>154</v>
      </c>
      <c r="F91">
        <v>0</v>
      </c>
      <c r="G91" t="s">
        <v>154</v>
      </c>
      <c r="H91" t="s">
        <v>154</v>
      </c>
      <c r="I91">
        <v>0</v>
      </c>
      <c r="J91">
        <v>0</v>
      </c>
      <c r="L91">
        <v>0</v>
      </c>
      <c r="M91">
        <v>-32768</v>
      </c>
      <c r="N91">
        <v>32767</v>
      </c>
      <c r="O91">
        <v>0</v>
      </c>
      <c r="P91">
        <v>0</v>
      </c>
      <c r="Q91" t="s">
        <v>155</v>
      </c>
      <c r="R91">
        <v>0</v>
      </c>
      <c r="S91">
        <v>1</v>
      </c>
      <c r="T91" t="s">
        <v>155</v>
      </c>
      <c r="U91">
        <v>0</v>
      </c>
      <c r="V91">
        <v>1</v>
      </c>
      <c r="W91" t="s">
        <v>155</v>
      </c>
      <c r="X91">
        <v>0</v>
      </c>
      <c r="Y91">
        <v>1</v>
      </c>
      <c r="Z91" t="s">
        <v>155</v>
      </c>
      <c r="AA91">
        <v>0</v>
      </c>
      <c r="AB91">
        <v>1</v>
      </c>
      <c r="AC91" t="s">
        <v>155</v>
      </c>
      <c r="AD91">
        <v>0</v>
      </c>
      <c r="AE91">
        <v>1</v>
      </c>
      <c r="AF91" t="s">
        <v>155</v>
      </c>
      <c r="AG91">
        <v>0</v>
      </c>
      <c r="AH91">
        <v>1</v>
      </c>
      <c r="AI91">
        <v>0</v>
      </c>
      <c r="AJ91" t="s">
        <v>155</v>
      </c>
      <c r="AK91">
        <v>0</v>
      </c>
      <c r="AL91">
        <v>1</v>
      </c>
      <c r="AM91" t="s">
        <v>4774</v>
      </c>
      <c r="AN91">
        <v>-32768</v>
      </c>
      <c r="AO91">
        <v>32767</v>
      </c>
      <c r="AP91" t="s">
        <v>4775</v>
      </c>
      <c r="AQ91" s="1" t="s">
        <v>157</v>
      </c>
      <c r="AR91" t="s">
        <v>158</v>
      </c>
      <c r="AS91" t="str">
        <f>VLOOKUP('intouch变量（实型）'!$A91,基本表格!$G:$Q,3,FALSE)</f>
        <v>DB1100,REAL792</v>
      </c>
      <c r="AT91" t="str">
        <f>VLOOKUP('intouch变量（实型）'!$A91,基本表格!$G:$Q,10,FALSE)</f>
        <v>No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</row>
    <row r="92" spans="1:55">
      <c r="A92" t="s">
        <v>5590</v>
      </c>
      <c r="B92" s="11" t="str">
        <f t="shared" si="1"/>
        <v>CHP1</v>
      </c>
      <c r="C92" s="11" t="str">
        <f>VLOOKUP('intouch变量（实型）'!$A92,基本表格!$G:$Q,2,FALSE)</f>
        <v>2412+P5-M2 刨片机料仓1#出料螺旋B 反馈转速 实际值</v>
      </c>
      <c r="D92" t="s">
        <v>154</v>
      </c>
      <c r="E92" t="s">
        <v>154</v>
      </c>
      <c r="F92">
        <v>0</v>
      </c>
      <c r="G92" t="s">
        <v>154</v>
      </c>
      <c r="H92" t="s">
        <v>154</v>
      </c>
      <c r="I92">
        <v>0</v>
      </c>
      <c r="J92">
        <v>0</v>
      </c>
      <c r="L92">
        <v>0</v>
      </c>
      <c r="M92">
        <v>-32768</v>
      </c>
      <c r="N92">
        <v>32767</v>
      </c>
      <c r="O92">
        <v>0</v>
      </c>
      <c r="P92">
        <v>0</v>
      </c>
      <c r="Q92" t="s">
        <v>155</v>
      </c>
      <c r="R92">
        <v>0</v>
      </c>
      <c r="S92">
        <v>1</v>
      </c>
      <c r="T92" t="s">
        <v>155</v>
      </c>
      <c r="U92">
        <v>0</v>
      </c>
      <c r="V92">
        <v>1</v>
      </c>
      <c r="W92" t="s">
        <v>155</v>
      </c>
      <c r="X92">
        <v>0</v>
      </c>
      <c r="Y92">
        <v>1</v>
      </c>
      <c r="Z92" t="s">
        <v>155</v>
      </c>
      <c r="AA92">
        <v>0</v>
      </c>
      <c r="AB92">
        <v>1</v>
      </c>
      <c r="AC92" t="s">
        <v>155</v>
      </c>
      <c r="AD92">
        <v>0</v>
      </c>
      <c r="AE92">
        <v>1</v>
      </c>
      <c r="AF92" t="s">
        <v>155</v>
      </c>
      <c r="AG92">
        <v>0</v>
      </c>
      <c r="AH92">
        <v>1</v>
      </c>
      <c r="AI92">
        <v>0</v>
      </c>
      <c r="AJ92" t="s">
        <v>155</v>
      </c>
      <c r="AK92">
        <v>0</v>
      </c>
      <c r="AL92">
        <v>1</v>
      </c>
      <c r="AM92" t="s">
        <v>4774</v>
      </c>
      <c r="AN92">
        <v>-32768</v>
      </c>
      <c r="AO92">
        <v>32767</v>
      </c>
      <c r="AP92" t="s">
        <v>4775</v>
      </c>
      <c r="AQ92" s="1" t="s">
        <v>157</v>
      </c>
      <c r="AR92" t="s">
        <v>158</v>
      </c>
      <c r="AS92" t="str">
        <f>VLOOKUP('intouch变量（实型）'!$A92,基本表格!$G:$Q,3,FALSE)</f>
        <v>DB1100,REAL806</v>
      </c>
      <c r="AT92" t="str">
        <f>VLOOKUP('intouch变量（实型）'!$A92,基本表格!$G:$Q,10,FALSE)</f>
        <v>Yes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</row>
    <row r="93" spans="1:55">
      <c r="A93" t="s">
        <v>5591</v>
      </c>
      <c r="B93" s="11" t="str">
        <f t="shared" si="1"/>
        <v>CHP1</v>
      </c>
      <c r="C93" s="11" t="str">
        <f>VLOOKUP('intouch变量（实型）'!$A93,基本表格!$G:$Q,2,FALSE)</f>
        <v>2412+P5-M2 刨片机料仓1#出料螺旋B 反馈转速 量程</v>
      </c>
      <c r="D93" t="s">
        <v>154</v>
      </c>
      <c r="E93" t="s">
        <v>154</v>
      </c>
      <c r="F93">
        <v>0</v>
      </c>
      <c r="G93" t="s">
        <v>154</v>
      </c>
      <c r="H93" t="s">
        <v>154</v>
      </c>
      <c r="I93">
        <v>0</v>
      </c>
      <c r="J93">
        <v>0</v>
      </c>
      <c r="L93">
        <v>0</v>
      </c>
      <c r="M93">
        <v>-32768</v>
      </c>
      <c r="N93">
        <v>32767</v>
      </c>
      <c r="O93">
        <v>0</v>
      </c>
      <c r="P93">
        <v>0</v>
      </c>
      <c r="Q93" t="s">
        <v>155</v>
      </c>
      <c r="R93">
        <v>0</v>
      </c>
      <c r="S93">
        <v>1</v>
      </c>
      <c r="T93" t="s">
        <v>155</v>
      </c>
      <c r="U93">
        <v>0</v>
      </c>
      <c r="V93">
        <v>1</v>
      </c>
      <c r="W93" t="s">
        <v>155</v>
      </c>
      <c r="X93">
        <v>0</v>
      </c>
      <c r="Y93">
        <v>1</v>
      </c>
      <c r="Z93" t="s">
        <v>155</v>
      </c>
      <c r="AA93">
        <v>0</v>
      </c>
      <c r="AB93">
        <v>1</v>
      </c>
      <c r="AC93" t="s">
        <v>155</v>
      </c>
      <c r="AD93">
        <v>0</v>
      </c>
      <c r="AE93">
        <v>1</v>
      </c>
      <c r="AF93" t="s">
        <v>155</v>
      </c>
      <c r="AG93">
        <v>0</v>
      </c>
      <c r="AH93">
        <v>1</v>
      </c>
      <c r="AI93">
        <v>0</v>
      </c>
      <c r="AJ93" t="s">
        <v>155</v>
      </c>
      <c r="AK93">
        <v>0</v>
      </c>
      <c r="AL93">
        <v>1</v>
      </c>
      <c r="AM93" t="s">
        <v>4774</v>
      </c>
      <c r="AN93">
        <v>-32768</v>
      </c>
      <c r="AO93">
        <v>32767</v>
      </c>
      <c r="AP93" t="s">
        <v>4775</v>
      </c>
      <c r="AQ93" s="1" t="s">
        <v>157</v>
      </c>
      <c r="AR93" t="s">
        <v>158</v>
      </c>
      <c r="AS93" t="str">
        <f>VLOOKUP('intouch变量（实型）'!$A93,基本表格!$G:$Q,3,FALSE)</f>
        <v>DB1100,REAL810</v>
      </c>
      <c r="AT93" t="str">
        <f>VLOOKUP('intouch变量（实型）'!$A93,基本表格!$G:$Q,10,FALSE)</f>
        <v>No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</row>
    <row r="94" spans="1:55">
      <c r="A94" t="s">
        <v>5592</v>
      </c>
      <c r="B94" s="11" t="str">
        <f t="shared" si="1"/>
        <v>CHP1</v>
      </c>
      <c r="C94" s="11" t="str">
        <f>VLOOKUP('intouch变量（实型）'!$A94,基本表格!$G:$Q,2,FALSE)</f>
        <v>2412+P5-M2 刨片机料仓1#出料螺旋B 反馈转速 上限值</v>
      </c>
      <c r="D94" t="s">
        <v>154</v>
      </c>
      <c r="E94" t="s">
        <v>154</v>
      </c>
      <c r="F94">
        <v>0</v>
      </c>
      <c r="G94" t="s">
        <v>154</v>
      </c>
      <c r="H94" t="s">
        <v>154</v>
      </c>
      <c r="I94">
        <v>0</v>
      </c>
      <c r="J94">
        <v>0</v>
      </c>
      <c r="L94">
        <v>0</v>
      </c>
      <c r="M94">
        <v>-32768</v>
      </c>
      <c r="N94">
        <v>32767</v>
      </c>
      <c r="O94">
        <v>0</v>
      </c>
      <c r="P94">
        <v>0</v>
      </c>
      <c r="Q94" t="s">
        <v>155</v>
      </c>
      <c r="R94">
        <v>0</v>
      </c>
      <c r="S94">
        <v>1</v>
      </c>
      <c r="T94" t="s">
        <v>155</v>
      </c>
      <c r="U94">
        <v>0</v>
      </c>
      <c r="V94">
        <v>1</v>
      </c>
      <c r="W94" t="s">
        <v>155</v>
      </c>
      <c r="X94">
        <v>0</v>
      </c>
      <c r="Y94">
        <v>1</v>
      </c>
      <c r="Z94" t="s">
        <v>155</v>
      </c>
      <c r="AA94">
        <v>0</v>
      </c>
      <c r="AB94">
        <v>1</v>
      </c>
      <c r="AC94" t="s">
        <v>155</v>
      </c>
      <c r="AD94">
        <v>0</v>
      </c>
      <c r="AE94">
        <v>1</v>
      </c>
      <c r="AF94" t="s">
        <v>155</v>
      </c>
      <c r="AG94">
        <v>0</v>
      </c>
      <c r="AH94">
        <v>1</v>
      </c>
      <c r="AI94">
        <v>0</v>
      </c>
      <c r="AJ94" t="s">
        <v>155</v>
      </c>
      <c r="AK94">
        <v>0</v>
      </c>
      <c r="AL94">
        <v>1</v>
      </c>
      <c r="AM94" t="s">
        <v>4774</v>
      </c>
      <c r="AN94">
        <v>-32768</v>
      </c>
      <c r="AO94">
        <v>32767</v>
      </c>
      <c r="AP94" t="s">
        <v>4775</v>
      </c>
      <c r="AQ94" s="1" t="s">
        <v>157</v>
      </c>
      <c r="AR94" t="s">
        <v>158</v>
      </c>
      <c r="AS94" t="str">
        <f>VLOOKUP('intouch变量（实型）'!$A94,基本表格!$G:$Q,3,FALSE)</f>
        <v>DB1100,REAL814</v>
      </c>
      <c r="AT94" t="str">
        <f>VLOOKUP('intouch变量（实型）'!$A94,基本表格!$G:$Q,10,FALSE)</f>
        <v>No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</row>
    <row r="95" spans="1:55">
      <c r="A95" t="s">
        <v>5593</v>
      </c>
      <c r="B95" s="11" t="str">
        <f t="shared" si="1"/>
        <v>CHP1</v>
      </c>
      <c r="C95" s="11" t="str">
        <f>VLOOKUP('intouch变量（实型）'!$A95,基本表格!$G:$Q,2,FALSE)</f>
        <v>2412+P5-M2 刨片机料仓1#出料螺旋B 反馈转速 下限值</v>
      </c>
      <c r="D95" t="s">
        <v>154</v>
      </c>
      <c r="E95" t="s">
        <v>154</v>
      </c>
      <c r="F95">
        <v>0</v>
      </c>
      <c r="G95" t="s">
        <v>154</v>
      </c>
      <c r="H95" t="s">
        <v>154</v>
      </c>
      <c r="I95">
        <v>0</v>
      </c>
      <c r="J95">
        <v>0</v>
      </c>
      <c r="L95">
        <v>0</v>
      </c>
      <c r="M95">
        <v>-32768</v>
      </c>
      <c r="N95">
        <v>32767</v>
      </c>
      <c r="O95">
        <v>0</v>
      </c>
      <c r="P95">
        <v>0</v>
      </c>
      <c r="Q95" t="s">
        <v>155</v>
      </c>
      <c r="R95">
        <v>0</v>
      </c>
      <c r="S95">
        <v>1</v>
      </c>
      <c r="T95" t="s">
        <v>155</v>
      </c>
      <c r="U95">
        <v>0</v>
      </c>
      <c r="V95">
        <v>1</v>
      </c>
      <c r="W95" t="s">
        <v>155</v>
      </c>
      <c r="X95">
        <v>0</v>
      </c>
      <c r="Y95">
        <v>1</v>
      </c>
      <c r="Z95" t="s">
        <v>155</v>
      </c>
      <c r="AA95">
        <v>0</v>
      </c>
      <c r="AB95">
        <v>1</v>
      </c>
      <c r="AC95" t="s">
        <v>155</v>
      </c>
      <c r="AD95">
        <v>0</v>
      </c>
      <c r="AE95">
        <v>1</v>
      </c>
      <c r="AF95" t="s">
        <v>155</v>
      </c>
      <c r="AG95">
        <v>0</v>
      </c>
      <c r="AH95">
        <v>1</v>
      </c>
      <c r="AI95">
        <v>0</v>
      </c>
      <c r="AJ95" t="s">
        <v>155</v>
      </c>
      <c r="AK95">
        <v>0</v>
      </c>
      <c r="AL95">
        <v>1</v>
      </c>
      <c r="AM95" t="s">
        <v>4774</v>
      </c>
      <c r="AN95">
        <v>-32768</v>
      </c>
      <c r="AO95">
        <v>32767</v>
      </c>
      <c r="AP95" t="s">
        <v>4775</v>
      </c>
      <c r="AQ95" s="1" t="s">
        <v>157</v>
      </c>
      <c r="AR95" t="s">
        <v>158</v>
      </c>
      <c r="AS95" t="str">
        <f>VLOOKUP('intouch变量（实型）'!$A95,基本表格!$G:$Q,3,FALSE)</f>
        <v>DB1100,REAL818</v>
      </c>
      <c r="AT95" t="str">
        <f>VLOOKUP('intouch变量（实型）'!$A95,基本表格!$G:$Q,10,FALSE)</f>
        <v>No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</row>
    <row r="96" spans="1:55">
      <c r="A96" t="s">
        <v>5594</v>
      </c>
      <c r="B96" s="11" t="str">
        <f t="shared" si="1"/>
        <v>CHP1</v>
      </c>
      <c r="C96" s="11" t="str">
        <f>VLOOKUP('intouch变量（实型）'!$A96,基本表格!$G:$Q,2,FALSE)</f>
        <v>2412+P5-M2 刨片机料仓1#出料螺旋B 反馈转速 上上限值</v>
      </c>
      <c r="D96" t="s">
        <v>154</v>
      </c>
      <c r="E96" t="s">
        <v>154</v>
      </c>
      <c r="F96">
        <v>0</v>
      </c>
      <c r="G96" t="s">
        <v>154</v>
      </c>
      <c r="H96" t="s">
        <v>154</v>
      </c>
      <c r="I96">
        <v>0</v>
      </c>
      <c r="J96">
        <v>0</v>
      </c>
      <c r="L96">
        <v>0</v>
      </c>
      <c r="M96">
        <v>-32768</v>
      </c>
      <c r="N96">
        <v>32767</v>
      </c>
      <c r="O96">
        <v>0</v>
      </c>
      <c r="P96">
        <v>0</v>
      </c>
      <c r="Q96" t="s">
        <v>155</v>
      </c>
      <c r="R96">
        <v>0</v>
      </c>
      <c r="S96">
        <v>1</v>
      </c>
      <c r="T96" t="s">
        <v>155</v>
      </c>
      <c r="U96">
        <v>0</v>
      </c>
      <c r="V96">
        <v>1</v>
      </c>
      <c r="W96" t="s">
        <v>155</v>
      </c>
      <c r="X96">
        <v>0</v>
      </c>
      <c r="Y96">
        <v>1</v>
      </c>
      <c r="Z96" t="s">
        <v>155</v>
      </c>
      <c r="AA96">
        <v>0</v>
      </c>
      <c r="AB96">
        <v>1</v>
      </c>
      <c r="AC96" t="s">
        <v>155</v>
      </c>
      <c r="AD96">
        <v>0</v>
      </c>
      <c r="AE96">
        <v>1</v>
      </c>
      <c r="AF96" t="s">
        <v>155</v>
      </c>
      <c r="AG96">
        <v>0</v>
      </c>
      <c r="AH96">
        <v>1</v>
      </c>
      <c r="AI96">
        <v>0</v>
      </c>
      <c r="AJ96" t="s">
        <v>155</v>
      </c>
      <c r="AK96">
        <v>0</v>
      </c>
      <c r="AL96">
        <v>1</v>
      </c>
      <c r="AM96" t="s">
        <v>4774</v>
      </c>
      <c r="AN96">
        <v>-32768</v>
      </c>
      <c r="AO96">
        <v>32767</v>
      </c>
      <c r="AP96" t="s">
        <v>4775</v>
      </c>
      <c r="AQ96" s="1" t="s">
        <v>157</v>
      </c>
      <c r="AR96" t="s">
        <v>158</v>
      </c>
      <c r="AS96" t="str">
        <f>VLOOKUP('intouch变量（实型）'!$A96,基本表格!$G:$Q,3,FALSE)</f>
        <v>DB1100,REAL822</v>
      </c>
      <c r="AT96" t="str">
        <f>VLOOKUP('intouch变量（实型）'!$A96,基本表格!$G:$Q,10,FALSE)</f>
        <v>No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</row>
    <row r="97" spans="1:55">
      <c r="A97" t="s">
        <v>5595</v>
      </c>
      <c r="B97" s="11" t="str">
        <f t="shared" si="1"/>
        <v>CHP1</v>
      </c>
      <c r="C97" s="11" t="str">
        <f>VLOOKUP('intouch变量（实型）'!$A97,基本表格!$G:$Q,2,FALSE)</f>
        <v>2412+P5-M2 刨片机料仓1#出料螺旋B 反馈转速 下下限值</v>
      </c>
      <c r="D97" t="s">
        <v>154</v>
      </c>
      <c r="E97" t="s">
        <v>154</v>
      </c>
      <c r="F97">
        <v>0</v>
      </c>
      <c r="G97" t="s">
        <v>154</v>
      </c>
      <c r="H97" t="s">
        <v>154</v>
      </c>
      <c r="I97">
        <v>0</v>
      </c>
      <c r="J97">
        <v>0</v>
      </c>
      <c r="L97">
        <v>0</v>
      </c>
      <c r="M97">
        <v>-32768</v>
      </c>
      <c r="N97">
        <v>32767</v>
      </c>
      <c r="O97">
        <v>0</v>
      </c>
      <c r="P97">
        <v>0</v>
      </c>
      <c r="Q97" t="s">
        <v>155</v>
      </c>
      <c r="R97">
        <v>0</v>
      </c>
      <c r="S97">
        <v>1</v>
      </c>
      <c r="T97" t="s">
        <v>155</v>
      </c>
      <c r="U97">
        <v>0</v>
      </c>
      <c r="V97">
        <v>1</v>
      </c>
      <c r="W97" t="s">
        <v>155</v>
      </c>
      <c r="X97">
        <v>0</v>
      </c>
      <c r="Y97">
        <v>1</v>
      </c>
      <c r="Z97" t="s">
        <v>155</v>
      </c>
      <c r="AA97">
        <v>0</v>
      </c>
      <c r="AB97">
        <v>1</v>
      </c>
      <c r="AC97" t="s">
        <v>155</v>
      </c>
      <c r="AD97">
        <v>0</v>
      </c>
      <c r="AE97">
        <v>1</v>
      </c>
      <c r="AF97" t="s">
        <v>155</v>
      </c>
      <c r="AG97">
        <v>0</v>
      </c>
      <c r="AH97">
        <v>1</v>
      </c>
      <c r="AI97">
        <v>0</v>
      </c>
      <c r="AJ97" t="s">
        <v>155</v>
      </c>
      <c r="AK97">
        <v>0</v>
      </c>
      <c r="AL97">
        <v>1</v>
      </c>
      <c r="AM97" t="s">
        <v>4774</v>
      </c>
      <c r="AN97">
        <v>-32768</v>
      </c>
      <c r="AO97">
        <v>32767</v>
      </c>
      <c r="AP97" t="s">
        <v>4775</v>
      </c>
      <c r="AQ97" s="1" t="s">
        <v>157</v>
      </c>
      <c r="AR97" t="s">
        <v>158</v>
      </c>
      <c r="AS97" t="str">
        <f>VLOOKUP('intouch变量（实型）'!$A97,基本表格!$G:$Q,3,FALSE)</f>
        <v>DB1100,REAL826</v>
      </c>
      <c r="AT97" t="str">
        <f>VLOOKUP('intouch变量（实型）'!$A97,基本表格!$G:$Q,10,FALSE)</f>
        <v>No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</row>
    <row r="98" spans="1:55">
      <c r="A98" t="s">
        <v>5596</v>
      </c>
      <c r="B98" s="11" t="str">
        <f t="shared" si="1"/>
        <v>CHP1</v>
      </c>
      <c r="C98" s="11" t="str">
        <f>VLOOKUP('intouch变量（实型）'!$A98,基本表格!$G:$Q,2,FALSE)</f>
        <v>2412+P5-M2 刨片机料仓1#出料螺旋B 反馈电流 实际值</v>
      </c>
      <c r="D98" t="s">
        <v>154</v>
      </c>
      <c r="E98" t="s">
        <v>154</v>
      </c>
      <c r="F98">
        <v>0</v>
      </c>
      <c r="G98" t="s">
        <v>154</v>
      </c>
      <c r="H98" t="s">
        <v>154</v>
      </c>
      <c r="I98">
        <v>0</v>
      </c>
      <c r="J98">
        <v>0</v>
      </c>
      <c r="L98">
        <v>0</v>
      </c>
      <c r="M98">
        <v>-32768</v>
      </c>
      <c r="N98">
        <v>32767</v>
      </c>
      <c r="O98">
        <v>0</v>
      </c>
      <c r="P98">
        <v>0</v>
      </c>
      <c r="Q98" t="s">
        <v>155</v>
      </c>
      <c r="R98">
        <v>0</v>
      </c>
      <c r="S98">
        <v>1</v>
      </c>
      <c r="T98" t="s">
        <v>155</v>
      </c>
      <c r="U98">
        <v>0</v>
      </c>
      <c r="V98">
        <v>1</v>
      </c>
      <c r="W98" t="s">
        <v>155</v>
      </c>
      <c r="X98">
        <v>0</v>
      </c>
      <c r="Y98">
        <v>1</v>
      </c>
      <c r="Z98" t="s">
        <v>155</v>
      </c>
      <c r="AA98">
        <v>0</v>
      </c>
      <c r="AB98">
        <v>1</v>
      </c>
      <c r="AC98" t="s">
        <v>155</v>
      </c>
      <c r="AD98">
        <v>0</v>
      </c>
      <c r="AE98">
        <v>1</v>
      </c>
      <c r="AF98" t="s">
        <v>155</v>
      </c>
      <c r="AG98">
        <v>0</v>
      </c>
      <c r="AH98">
        <v>1</v>
      </c>
      <c r="AI98">
        <v>0</v>
      </c>
      <c r="AJ98" t="s">
        <v>155</v>
      </c>
      <c r="AK98">
        <v>0</v>
      </c>
      <c r="AL98">
        <v>1</v>
      </c>
      <c r="AM98" t="s">
        <v>4774</v>
      </c>
      <c r="AN98">
        <v>-32768</v>
      </c>
      <c r="AO98">
        <v>32767</v>
      </c>
      <c r="AP98" t="s">
        <v>4775</v>
      </c>
      <c r="AQ98" s="1" t="s">
        <v>157</v>
      </c>
      <c r="AR98" t="s">
        <v>158</v>
      </c>
      <c r="AS98" t="str">
        <f>VLOOKUP('intouch变量（实型）'!$A98,基本表格!$G:$Q,3,FALSE)</f>
        <v>DB1100,REAL856</v>
      </c>
      <c r="AT98" t="str">
        <f>VLOOKUP('intouch变量（实型）'!$A98,基本表格!$G:$Q,10,FALSE)</f>
        <v>Yes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</row>
    <row r="99" spans="1:55">
      <c r="A99" t="s">
        <v>5597</v>
      </c>
      <c r="B99" s="11" t="str">
        <f t="shared" si="1"/>
        <v>CHP1</v>
      </c>
      <c r="C99" s="11" t="str">
        <f>VLOOKUP('intouch变量（实型）'!$A99,基本表格!$G:$Q,2,FALSE)</f>
        <v>2412+P5-M2 刨片机料仓1#出料螺旋B 反馈电流 量程</v>
      </c>
      <c r="D99" t="s">
        <v>154</v>
      </c>
      <c r="E99" t="s">
        <v>154</v>
      </c>
      <c r="F99">
        <v>0</v>
      </c>
      <c r="G99" t="s">
        <v>154</v>
      </c>
      <c r="H99" t="s">
        <v>154</v>
      </c>
      <c r="I99">
        <v>0</v>
      </c>
      <c r="J99">
        <v>0</v>
      </c>
      <c r="L99">
        <v>0</v>
      </c>
      <c r="M99">
        <v>-32768</v>
      </c>
      <c r="N99">
        <v>32767</v>
      </c>
      <c r="O99">
        <v>0</v>
      </c>
      <c r="P99">
        <v>0</v>
      </c>
      <c r="Q99" t="s">
        <v>155</v>
      </c>
      <c r="R99">
        <v>0</v>
      </c>
      <c r="S99">
        <v>1</v>
      </c>
      <c r="T99" t="s">
        <v>155</v>
      </c>
      <c r="U99">
        <v>0</v>
      </c>
      <c r="V99">
        <v>1</v>
      </c>
      <c r="W99" t="s">
        <v>155</v>
      </c>
      <c r="X99">
        <v>0</v>
      </c>
      <c r="Y99">
        <v>1</v>
      </c>
      <c r="Z99" t="s">
        <v>155</v>
      </c>
      <c r="AA99">
        <v>0</v>
      </c>
      <c r="AB99">
        <v>1</v>
      </c>
      <c r="AC99" t="s">
        <v>155</v>
      </c>
      <c r="AD99">
        <v>0</v>
      </c>
      <c r="AE99">
        <v>1</v>
      </c>
      <c r="AF99" t="s">
        <v>155</v>
      </c>
      <c r="AG99">
        <v>0</v>
      </c>
      <c r="AH99">
        <v>1</v>
      </c>
      <c r="AI99">
        <v>0</v>
      </c>
      <c r="AJ99" t="s">
        <v>155</v>
      </c>
      <c r="AK99">
        <v>0</v>
      </c>
      <c r="AL99">
        <v>1</v>
      </c>
      <c r="AM99" t="s">
        <v>4774</v>
      </c>
      <c r="AN99">
        <v>-32768</v>
      </c>
      <c r="AO99">
        <v>32767</v>
      </c>
      <c r="AP99" t="s">
        <v>4775</v>
      </c>
      <c r="AQ99" s="1" t="s">
        <v>157</v>
      </c>
      <c r="AR99" t="s">
        <v>158</v>
      </c>
      <c r="AS99" t="str">
        <f>VLOOKUP('intouch变量（实型）'!$A99,基本表格!$G:$Q,3,FALSE)</f>
        <v>DB1100,REAL860</v>
      </c>
      <c r="AT99" t="str">
        <f>VLOOKUP('intouch变量（实型）'!$A99,基本表格!$G:$Q,10,FALSE)</f>
        <v>No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</row>
    <row r="100" spans="1:55">
      <c r="A100" t="s">
        <v>5598</v>
      </c>
      <c r="B100" s="11" t="str">
        <f t="shared" si="1"/>
        <v>CHP1</v>
      </c>
      <c r="C100" s="11" t="str">
        <f>VLOOKUP('intouch变量（实型）'!$A100,基本表格!$G:$Q,2,FALSE)</f>
        <v>2412+P5-M2 刨片机料仓1#出料螺旋B 反馈电流 上限值</v>
      </c>
      <c r="D100" t="s">
        <v>154</v>
      </c>
      <c r="E100" t="s">
        <v>154</v>
      </c>
      <c r="F100">
        <v>0</v>
      </c>
      <c r="G100" t="s">
        <v>154</v>
      </c>
      <c r="H100" t="s">
        <v>154</v>
      </c>
      <c r="I100">
        <v>0</v>
      </c>
      <c r="J100">
        <v>0</v>
      </c>
      <c r="L100">
        <v>0</v>
      </c>
      <c r="M100">
        <v>-32768</v>
      </c>
      <c r="N100">
        <v>32767</v>
      </c>
      <c r="O100">
        <v>0</v>
      </c>
      <c r="P100">
        <v>0</v>
      </c>
      <c r="Q100" t="s">
        <v>155</v>
      </c>
      <c r="R100">
        <v>0</v>
      </c>
      <c r="S100">
        <v>1</v>
      </c>
      <c r="T100" t="s">
        <v>155</v>
      </c>
      <c r="U100">
        <v>0</v>
      </c>
      <c r="V100">
        <v>1</v>
      </c>
      <c r="W100" t="s">
        <v>155</v>
      </c>
      <c r="X100">
        <v>0</v>
      </c>
      <c r="Y100">
        <v>1</v>
      </c>
      <c r="Z100" t="s">
        <v>155</v>
      </c>
      <c r="AA100">
        <v>0</v>
      </c>
      <c r="AB100">
        <v>1</v>
      </c>
      <c r="AC100" t="s">
        <v>155</v>
      </c>
      <c r="AD100">
        <v>0</v>
      </c>
      <c r="AE100">
        <v>1</v>
      </c>
      <c r="AF100" t="s">
        <v>155</v>
      </c>
      <c r="AG100">
        <v>0</v>
      </c>
      <c r="AH100">
        <v>1</v>
      </c>
      <c r="AI100">
        <v>0</v>
      </c>
      <c r="AJ100" t="s">
        <v>155</v>
      </c>
      <c r="AK100">
        <v>0</v>
      </c>
      <c r="AL100">
        <v>1</v>
      </c>
      <c r="AM100" t="s">
        <v>4774</v>
      </c>
      <c r="AN100">
        <v>-32768</v>
      </c>
      <c r="AO100">
        <v>32767</v>
      </c>
      <c r="AP100" t="s">
        <v>4775</v>
      </c>
      <c r="AQ100" s="1" t="s">
        <v>157</v>
      </c>
      <c r="AR100" t="s">
        <v>158</v>
      </c>
      <c r="AS100" t="str">
        <f>VLOOKUP('intouch变量（实型）'!$A100,基本表格!$G:$Q,3,FALSE)</f>
        <v>DB1100,REAL864</v>
      </c>
      <c r="AT100" t="str">
        <f>VLOOKUP('intouch变量（实型）'!$A100,基本表格!$G:$Q,10,FALSE)</f>
        <v>No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</row>
    <row r="101" spans="1:55">
      <c r="A101" t="s">
        <v>5599</v>
      </c>
      <c r="B101" s="11" t="str">
        <f t="shared" si="1"/>
        <v>CHP1</v>
      </c>
      <c r="C101" s="11" t="str">
        <f>VLOOKUP('intouch变量（实型）'!$A101,基本表格!$G:$Q,2,FALSE)</f>
        <v>2412+P5-M2 刨片机料仓1#出料螺旋B 反馈电流 下限值</v>
      </c>
      <c r="D101" t="s">
        <v>154</v>
      </c>
      <c r="E101" t="s">
        <v>154</v>
      </c>
      <c r="F101">
        <v>0</v>
      </c>
      <c r="G101" t="s">
        <v>154</v>
      </c>
      <c r="H101" t="s">
        <v>154</v>
      </c>
      <c r="I101">
        <v>0</v>
      </c>
      <c r="J101">
        <v>0</v>
      </c>
      <c r="L101">
        <v>0</v>
      </c>
      <c r="M101">
        <v>-32768</v>
      </c>
      <c r="N101">
        <v>32767</v>
      </c>
      <c r="O101">
        <v>0</v>
      </c>
      <c r="P101">
        <v>0</v>
      </c>
      <c r="Q101" t="s">
        <v>155</v>
      </c>
      <c r="R101">
        <v>0</v>
      </c>
      <c r="S101">
        <v>1</v>
      </c>
      <c r="T101" t="s">
        <v>155</v>
      </c>
      <c r="U101">
        <v>0</v>
      </c>
      <c r="V101">
        <v>1</v>
      </c>
      <c r="W101" t="s">
        <v>155</v>
      </c>
      <c r="X101">
        <v>0</v>
      </c>
      <c r="Y101">
        <v>1</v>
      </c>
      <c r="Z101" t="s">
        <v>155</v>
      </c>
      <c r="AA101">
        <v>0</v>
      </c>
      <c r="AB101">
        <v>1</v>
      </c>
      <c r="AC101" t="s">
        <v>155</v>
      </c>
      <c r="AD101">
        <v>0</v>
      </c>
      <c r="AE101">
        <v>1</v>
      </c>
      <c r="AF101" t="s">
        <v>155</v>
      </c>
      <c r="AG101">
        <v>0</v>
      </c>
      <c r="AH101">
        <v>1</v>
      </c>
      <c r="AI101">
        <v>0</v>
      </c>
      <c r="AJ101" t="s">
        <v>155</v>
      </c>
      <c r="AK101">
        <v>0</v>
      </c>
      <c r="AL101">
        <v>1</v>
      </c>
      <c r="AM101" t="s">
        <v>4774</v>
      </c>
      <c r="AN101">
        <v>-32768</v>
      </c>
      <c r="AO101">
        <v>32767</v>
      </c>
      <c r="AP101" t="s">
        <v>4775</v>
      </c>
      <c r="AQ101" s="1" t="s">
        <v>157</v>
      </c>
      <c r="AR101" t="s">
        <v>158</v>
      </c>
      <c r="AS101" t="str">
        <f>VLOOKUP('intouch变量（实型）'!$A101,基本表格!$G:$Q,3,FALSE)</f>
        <v>DB1100,REAL868</v>
      </c>
      <c r="AT101" t="str">
        <f>VLOOKUP('intouch变量（实型）'!$A101,基本表格!$G:$Q,10,FALSE)</f>
        <v>No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</row>
    <row r="102" spans="1:55">
      <c r="A102" t="s">
        <v>5600</v>
      </c>
      <c r="B102" s="11" t="str">
        <f t="shared" si="1"/>
        <v>CHP1</v>
      </c>
      <c r="C102" s="11" t="str">
        <f>VLOOKUP('intouch变量（实型）'!$A102,基本表格!$G:$Q,2,FALSE)</f>
        <v>2412+P5-M2 刨片机料仓1#出料螺旋B 反馈电流 上上限值</v>
      </c>
      <c r="D102" t="s">
        <v>154</v>
      </c>
      <c r="E102" t="s">
        <v>154</v>
      </c>
      <c r="F102">
        <v>0</v>
      </c>
      <c r="G102" t="s">
        <v>154</v>
      </c>
      <c r="H102" t="s">
        <v>154</v>
      </c>
      <c r="I102">
        <v>0</v>
      </c>
      <c r="J102">
        <v>0</v>
      </c>
      <c r="L102">
        <v>0</v>
      </c>
      <c r="M102">
        <v>-32768</v>
      </c>
      <c r="N102">
        <v>32767</v>
      </c>
      <c r="O102">
        <v>0</v>
      </c>
      <c r="P102">
        <v>0</v>
      </c>
      <c r="Q102" t="s">
        <v>155</v>
      </c>
      <c r="R102">
        <v>0</v>
      </c>
      <c r="S102">
        <v>1</v>
      </c>
      <c r="T102" t="s">
        <v>155</v>
      </c>
      <c r="U102">
        <v>0</v>
      </c>
      <c r="V102">
        <v>1</v>
      </c>
      <c r="W102" t="s">
        <v>155</v>
      </c>
      <c r="X102">
        <v>0</v>
      </c>
      <c r="Y102">
        <v>1</v>
      </c>
      <c r="Z102" t="s">
        <v>155</v>
      </c>
      <c r="AA102">
        <v>0</v>
      </c>
      <c r="AB102">
        <v>1</v>
      </c>
      <c r="AC102" t="s">
        <v>155</v>
      </c>
      <c r="AD102">
        <v>0</v>
      </c>
      <c r="AE102">
        <v>1</v>
      </c>
      <c r="AF102" t="s">
        <v>155</v>
      </c>
      <c r="AG102">
        <v>0</v>
      </c>
      <c r="AH102">
        <v>1</v>
      </c>
      <c r="AI102">
        <v>0</v>
      </c>
      <c r="AJ102" t="s">
        <v>155</v>
      </c>
      <c r="AK102">
        <v>0</v>
      </c>
      <c r="AL102">
        <v>1</v>
      </c>
      <c r="AM102" t="s">
        <v>4774</v>
      </c>
      <c r="AN102">
        <v>-32768</v>
      </c>
      <c r="AO102">
        <v>32767</v>
      </c>
      <c r="AP102" t="s">
        <v>4775</v>
      </c>
      <c r="AQ102" s="1" t="s">
        <v>157</v>
      </c>
      <c r="AR102" t="s">
        <v>158</v>
      </c>
      <c r="AS102" t="str">
        <f>VLOOKUP('intouch变量（实型）'!$A102,基本表格!$G:$Q,3,FALSE)</f>
        <v>DB1100,REAL872</v>
      </c>
      <c r="AT102" t="str">
        <f>VLOOKUP('intouch变量（实型）'!$A102,基本表格!$G:$Q,10,FALSE)</f>
        <v>No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</row>
    <row r="103" spans="1:55">
      <c r="A103" t="s">
        <v>5601</v>
      </c>
      <c r="B103" s="11" t="str">
        <f t="shared" si="1"/>
        <v>CHP1</v>
      </c>
      <c r="C103" s="11" t="str">
        <f>VLOOKUP('intouch变量（实型）'!$A103,基本表格!$G:$Q,2,FALSE)</f>
        <v>2412+P5-M2 刨片机料仓1#出料螺旋B 反馈电流 下下限值</v>
      </c>
      <c r="D103" t="s">
        <v>154</v>
      </c>
      <c r="E103" t="s">
        <v>154</v>
      </c>
      <c r="F103">
        <v>0</v>
      </c>
      <c r="G103" t="s">
        <v>154</v>
      </c>
      <c r="H103" t="s">
        <v>154</v>
      </c>
      <c r="I103">
        <v>0</v>
      </c>
      <c r="J103">
        <v>0</v>
      </c>
      <c r="L103">
        <v>0</v>
      </c>
      <c r="M103">
        <v>-32768</v>
      </c>
      <c r="N103">
        <v>32767</v>
      </c>
      <c r="O103">
        <v>0</v>
      </c>
      <c r="P103">
        <v>0</v>
      </c>
      <c r="Q103" t="s">
        <v>155</v>
      </c>
      <c r="R103">
        <v>0</v>
      </c>
      <c r="S103">
        <v>1</v>
      </c>
      <c r="T103" t="s">
        <v>155</v>
      </c>
      <c r="U103">
        <v>0</v>
      </c>
      <c r="V103">
        <v>1</v>
      </c>
      <c r="W103" t="s">
        <v>155</v>
      </c>
      <c r="X103">
        <v>0</v>
      </c>
      <c r="Y103">
        <v>1</v>
      </c>
      <c r="Z103" t="s">
        <v>155</v>
      </c>
      <c r="AA103">
        <v>0</v>
      </c>
      <c r="AB103">
        <v>1</v>
      </c>
      <c r="AC103" t="s">
        <v>155</v>
      </c>
      <c r="AD103">
        <v>0</v>
      </c>
      <c r="AE103">
        <v>1</v>
      </c>
      <c r="AF103" t="s">
        <v>155</v>
      </c>
      <c r="AG103">
        <v>0</v>
      </c>
      <c r="AH103">
        <v>1</v>
      </c>
      <c r="AI103">
        <v>0</v>
      </c>
      <c r="AJ103" t="s">
        <v>155</v>
      </c>
      <c r="AK103">
        <v>0</v>
      </c>
      <c r="AL103">
        <v>1</v>
      </c>
      <c r="AM103" t="s">
        <v>4774</v>
      </c>
      <c r="AN103">
        <v>-32768</v>
      </c>
      <c r="AO103">
        <v>32767</v>
      </c>
      <c r="AP103" t="s">
        <v>4775</v>
      </c>
      <c r="AQ103" s="1" t="s">
        <v>157</v>
      </c>
      <c r="AR103" t="s">
        <v>158</v>
      </c>
      <c r="AS103" t="str">
        <f>VLOOKUP('intouch变量（实型）'!$A103,基本表格!$G:$Q,3,FALSE)</f>
        <v>DB1100,REAL876</v>
      </c>
      <c r="AT103" t="str">
        <f>VLOOKUP('intouch变量（实型）'!$A103,基本表格!$G:$Q,10,FALSE)</f>
        <v>No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</row>
    <row r="104" spans="1:55">
      <c r="A104" t="s">
        <v>5602</v>
      </c>
      <c r="B104" s="11" t="str">
        <f t="shared" si="1"/>
        <v>CHP1</v>
      </c>
      <c r="C104" s="11" t="str">
        <f>VLOOKUP('intouch变量（实型）'!$A104,基本表格!$G:$Q,2,FALSE)</f>
        <v>1#刨片机润滑站压力  实际值</v>
      </c>
      <c r="D104" t="s">
        <v>154</v>
      </c>
      <c r="E104" t="s">
        <v>154</v>
      </c>
      <c r="F104">
        <v>0</v>
      </c>
      <c r="G104" t="s">
        <v>154</v>
      </c>
      <c r="H104" t="s">
        <v>154</v>
      </c>
      <c r="I104">
        <v>0</v>
      </c>
      <c r="J104">
        <v>0</v>
      </c>
      <c r="L104">
        <v>0</v>
      </c>
      <c r="M104">
        <v>-32768</v>
      </c>
      <c r="N104">
        <v>32767</v>
      </c>
      <c r="O104">
        <v>0</v>
      </c>
      <c r="P104">
        <v>0</v>
      </c>
      <c r="Q104" t="s">
        <v>155</v>
      </c>
      <c r="R104">
        <v>0</v>
      </c>
      <c r="S104">
        <v>1</v>
      </c>
      <c r="T104" t="s">
        <v>155</v>
      </c>
      <c r="U104">
        <v>0</v>
      </c>
      <c r="V104">
        <v>1</v>
      </c>
      <c r="W104" t="s">
        <v>155</v>
      </c>
      <c r="X104">
        <v>0</v>
      </c>
      <c r="Y104">
        <v>1</v>
      </c>
      <c r="Z104" t="s">
        <v>155</v>
      </c>
      <c r="AA104">
        <v>0</v>
      </c>
      <c r="AB104">
        <v>1</v>
      </c>
      <c r="AC104" t="s">
        <v>155</v>
      </c>
      <c r="AD104">
        <v>0</v>
      </c>
      <c r="AE104">
        <v>1</v>
      </c>
      <c r="AF104" t="s">
        <v>155</v>
      </c>
      <c r="AG104">
        <v>0</v>
      </c>
      <c r="AH104">
        <v>1</v>
      </c>
      <c r="AI104">
        <v>0</v>
      </c>
      <c r="AJ104" t="s">
        <v>155</v>
      </c>
      <c r="AK104">
        <v>0</v>
      </c>
      <c r="AL104">
        <v>1</v>
      </c>
      <c r="AM104" t="s">
        <v>4774</v>
      </c>
      <c r="AN104">
        <v>-32768</v>
      </c>
      <c r="AO104">
        <v>32767</v>
      </c>
      <c r="AP104" t="s">
        <v>4775</v>
      </c>
      <c r="AQ104" s="1" t="s">
        <v>157</v>
      </c>
      <c r="AR104" t="s">
        <v>158</v>
      </c>
      <c r="AS104" t="str">
        <f>VLOOKUP('intouch变量（实型）'!$A104,基本表格!$G:$Q,3,FALSE)</f>
        <v>DB1101,REAL6</v>
      </c>
      <c r="AT104" t="str">
        <f>VLOOKUP('intouch变量（实型）'!$A104,基本表格!$G:$Q,10,FALSE)</f>
        <v>Yes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</row>
    <row r="105" spans="1:55">
      <c r="A105" t="s">
        <v>5603</v>
      </c>
      <c r="B105" s="11" t="str">
        <f t="shared" si="1"/>
        <v>CHP1</v>
      </c>
      <c r="C105" s="11" t="str">
        <f>VLOOKUP('intouch变量（实型）'!$A105,基本表格!$G:$Q,2,FALSE)</f>
        <v>1#刨片机润滑站压力  量程</v>
      </c>
      <c r="D105" t="s">
        <v>154</v>
      </c>
      <c r="E105" t="s">
        <v>154</v>
      </c>
      <c r="F105">
        <v>0</v>
      </c>
      <c r="G105" t="s">
        <v>154</v>
      </c>
      <c r="H105" t="s">
        <v>154</v>
      </c>
      <c r="I105">
        <v>0</v>
      </c>
      <c r="J105">
        <v>0</v>
      </c>
      <c r="L105">
        <v>0</v>
      </c>
      <c r="M105">
        <v>-32768</v>
      </c>
      <c r="N105">
        <v>32767</v>
      </c>
      <c r="O105">
        <v>0</v>
      </c>
      <c r="P105">
        <v>0</v>
      </c>
      <c r="Q105" t="s">
        <v>155</v>
      </c>
      <c r="R105">
        <v>0</v>
      </c>
      <c r="S105">
        <v>1</v>
      </c>
      <c r="T105" t="s">
        <v>155</v>
      </c>
      <c r="U105">
        <v>0</v>
      </c>
      <c r="V105">
        <v>1</v>
      </c>
      <c r="W105" t="s">
        <v>155</v>
      </c>
      <c r="X105">
        <v>0</v>
      </c>
      <c r="Y105">
        <v>1</v>
      </c>
      <c r="Z105" t="s">
        <v>155</v>
      </c>
      <c r="AA105">
        <v>0</v>
      </c>
      <c r="AB105">
        <v>1</v>
      </c>
      <c r="AC105" t="s">
        <v>155</v>
      </c>
      <c r="AD105">
        <v>0</v>
      </c>
      <c r="AE105">
        <v>1</v>
      </c>
      <c r="AF105" t="s">
        <v>155</v>
      </c>
      <c r="AG105">
        <v>0</v>
      </c>
      <c r="AH105">
        <v>1</v>
      </c>
      <c r="AI105">
        <v>0</v>
      </c>
      <c r="AJ105" t="s">
        <v>155</v>
      </c>
      <c r="AK105">
        <v>0</v>
      </c>
      <c r="AL105">
        <v>1</v>
      </c>
      <c r="AM105" t="s">
        <v>4774</v>
      </c>
      <c r="AN105">
        <v>-32768</v>
      </c>
      <c r="AO105">
        <v>32767</v>
      </c>
      <c r="AP105" t="s">
        <v>4775</v>
      </c>
      <c r="AQ105" s="1" t="s">
        <v>157</v>
      </c>
      <c r="AR105" t="s">
        <v>158</v>
      </c>
      <c r="AS105" t="str">
        <f>VLOOKUP('intouch变量（实型）'!$A105,基本表格!$G:$Q,3,FALSE)</f>
        <v>DB1101,REAL10</v>
      </c>
      <c r="AT105" t="str">
        <f>VLOOKUP('intouch变量（实型）'!$A105,基本表格!$G:$Q,10,FALSE)</f>
        <v>No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</row>
    <row r="106" spans="1:55">
      <c r="A106" t="s">
        <v>5604</v>
      </c>
      <c r="B106" s="11" t="str">
        <f t="shared" si="1"/>
        <v>CHP1</v>
      </c>
      <c r="C106" s="11" t="str">
        <f>VLOOKUP('intouch变量（实型）'!$A106,基本表格!$G:$Q,2,FALSE)</f>
        <v>1#刨片机润滑站压力  上限值</v>
      </c>
      <c r="D106" t="s">
        <v>154</v>
      </c>
      <c r="E106" t="s">
        <v>154</v>
      </c>
      <c r="F106">
        <v>0</v>
      </c>
      <c r="G106" t="s">
        <v>154</v>
      </c>
      <c r="H106" t="s">
        <v>154</v>
      </c>
      <c r="I106">
        <v>0</v>
      </c>
      <c r="J106">
        <v>0</v>
      </c>
      <c r="L106">
        <v>0</v>
      </c>
      <c r="M106">
        <v>-32768</v>
      </c>
      <c r="N106">
        <v>32767</v>
      </c>
      <c r="O106">
        <v>0</v>
      </c>
      <c r="P106">
        <v>0</v>
      </c>
      <c r="Q106" t="s">
        <v>155</v>
      </c>
      <c r="R106">
        <v>0</v>
      </c>
      <c r="S106">
        <v>1</v>
      </c>
      <c r="T106" t="s">
        <v>155</v>
      </c>
      <c r="U106">
        <v>0</v>
      </c>
      <c r="V106">
        <v>1</v>
      </c>
      <c r="W106" t="s">
        <v>155</v>
      </c>
      <c r="X106">
        <v>0</v>
      </c>
      <c r="Y106">
        <v>1</v>
      </c>
      <c r="Z106" t="s">
        <v>155</v>
      </c>
      <c r="AA106">
        <v>0</v>
      </c>
      <c r="AB106">
        <v>1</v>
      </c>
      <c r="AC106" t="s">
        <v>155</v>
      </c>
      <c r="AD106">
        <v>0</v>
      </c>
      <c r="AE106">
        <v>1</v>
      </c>
      <c r="AF106" t="s">
        <v>155</v>
      </c>
      <c r="AG106">
        <v>0</v>
      </c>
      <c r="AH106">
        <v>1</v>
      </c>
      <c r="AI106">
        <v>0</v>
      </c>
      <c r="AJ106" t="s">
        <v>155</v>
      </c>
      <c r="AK106">
        <v>0</v>
      </c>
      <c r="AL106">
        <v>1</v>
      </c>
      <c r="AM106" t="s">
        <v>4774</v>
      </c>
      <c r="AN106">
        <v>-32768</v>
      </c>
      <c r="AO106">
        <v>32767</v>
      </c>
      <c r="AP106" t="s">
        <v>4775</v>
      </c>
      <c r="AQ106" s="1" t="s">
        <v>157</v>
      </c>
      <c r="AR106" t="s">
        <v>158</v>
      </c>
      <c r="AS106" t="str">
        <f>VLOOKUP('intouch变量（实型）'!$A106,基本表格!$G:$Q,3,FALSE)</f>
        <v>DB1101,REAL14</v>
      </c>
      <c r="AT106" t="str">
        <f>VLOOKUP('intouch变量（实型）'!$A106,基本表格!$G:$Q,10,FALSE)</f>
        <v>No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</row>
    <row r="107" spans="1:55">
      <c r="A107" t="s">
        <v>5605</v>
      </c>
      <c r="B107" s="11" t="str">
        <f t="shared" si="1"/>
        <v>CHP1</v>
      </c>
      <c r="C107" s="11" t="str">
        <f>VLOOKUP('intouch变量（实型）'!$A107,基本表格!$G:$Q,2,FALSE)</f>
        <v>1#刨片机润滑站压力  下限值</v>
      </c>
      <c r="D107" t="s">
        <v>154</v>
      </c>
      <c r="E107" t="s">
        <v>154</v>
      </c>
      <c r="F107">
        <v>0</v>
      </c>
      <c r="G107" t="s">
        <v>154</v>
      </c>
      <c r="H107" t="s">
        <v>154</v>
      </c>
      <c r="I107">
        <v>0</v>
      </c>
      <c r="J107">
        <v>0</v>
      </c>
      <c r="L107">
        <v>0</v>
      </c>
      <c r="M107">
        <v>-32768</v>
      </c>
      <c r="N107">
        <v>32767</v>
      </c>
      <c r="O107">
        <v>0</v>
      </c>
      <c r="P107">
        <v>0</v>
      </c>
      <c r="Q107" t="s">
        <v>155</v>
      </c>
      <c r="R107">
        <v>0</v>
      </c>
      <c r="S107">
        <v>1</v>
      </c>
      <c r="T107" t="s">
        <v>155</v>
      </c>
      <c r="U107">
        <v>0</v>
      </c>
      <c r="V107">
        <v>1</v>
      </c>
      <c r="W107" t="s">
        <v>155</v>
      </c>
      <c r="X107">
        <v>0</v>
      </c>
      <c r="Y107">
        <v>1</v>
      </c>
      <c r="Z107" t="s">
        <v>155</v>
      </c>
      <c r="AA107">
        <v>0</v>
      </c>
      <c r="AB107">
        <v>1</v>
      </c>
      <c r="AC107" t="s">
        <v>155</v>
      </c>
      <c r="AD107">
        <v>0</v>
      </c>
      <c r="AE107">
        <v>1</v>
      </c>
      <c r="AF107" t="s">
        <v>155</v>
      </c>
      <c r="AG107">
        <v>0</v>
      </c>
      <c r="AH107">
        <v>1</v>
      </c>
      <c r="AI107">
        <v>0</v>
      </c>
      <c r="AJ107" t="s">
        <v>155</v>
      </c>
      <c r="AK107">
        <v>0</v>
      </c>
      <c r="AL107">
        <v>1</v>
      </c>
      <c r="AM107" t="s">
        <v>4774</v>
      </c>
      <c r="AN107">
        <v>-32768</v>
      </c>
      <c r="AO107">
        <v>32767</v>
      </c>
      <c r="AP107" t="s">
        <v>4775</v>
      </c>
      <c r="AQ107" s="1" t="s">
        <v>157</v>
      </c>
      <c r="AR107" t="s">
        <v>158</v>
      </c>
      <c r="AS107" t="str">
        <f>VLOOKUP('intouch变量（实型）'!$A107,基本表格!$G:$Q,3,FALSE)</f>
        <v>DB1101,REAL18</v>
      </c>
      <c r="AT107" t="str">
        <f>VLOOKUP('intouch变量（实型）'!$A107,基本表格!$G:$Q,10,FALSE)</f>
        <v>No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</row>
    <row r="108" spans="1:55">
      <c r="A108" t="s">
        <v>5606</v>
      </c>
      <c r="B108" s="11" t="str">
        <f t="shared" si="1"/>
        <v>CHP1</v>
      </c>
      <c r="C108" s="11" t="str">
        <f>VLOOKUP('intouch变量（实型）'!$A108,基本表格!$G:$Q,2,FALSE)</f>
        <v>1#刨片机润滑站压力  上上限值</v>
      </c>
      <c r="D108" t="s">
        <v>154</v>
      </c>
      <c r="E108" t="s">
        <v>154</v>
      </c>
      <c r="F108">
        <v>0</v>
      </c>
      <c r="G108" t="s">
        <v>154</v>
      </c>
      <c r="H108" t="s">
        <v>154</v>
      </c>
      <c r="I108">
        <v>0</v>
      </c>
      <c r="J108">
        <v>0</v>
      </c>
      <c r="L108">
        <v>0</v>
      </c>
      <c r="M108">
        <v>-32768</v>
      </c>
      <c r="N108">
        <v>32767</v>
      </c>
      <c r="O108">
        <v>0</v>
      </c>
      <c r="P108">
        <v>0</v>
      </c>
      <c r="Q108" t="s">
        <v>155</v>
      </c>
      <c r="R108">
        <v>0</v>
      </c>
      <c r="S108">
        <v>1</v>
      </c>
      <c r="T108" t="s">
        <v>155</v>
      </c>
      <c r="U108">
        <v>0</v>
      </c>
      <c r="V108">
        <v>1</v>
      </c>
      <c r="W108" t="s">
        <v>155</v>
      </c>
      <c r="X108">
        <v>0</v>
      </c>
      <c r="Y108">
        <v>1</v>
      </c>
      <c r="Z108" t="s">
        <v>155</v>
      </c>
      <c r="AA108">
        <v>0</v>
      </c>
      <c r="AB108">
        <v>1</v>
      </c>
      <c r="AC108" t="s">
        <v>155</v>
      </c>
      <c r="AD108">
        <v>0</v>
      </c>
      <c r="AE108">
        <v>1</v>
      </c>
      <c r="AF108" t="s">
        <v>155</v>
      </c>
      <c r="AG108">
        <v>0</v>
      </c>
      <c r="AH108">
        <v>1</v>
      </c>
      <c r="AI108">
        <v>0</v>
      </c>
      <c r="AJ108" t="s">
        <v>155</v>
      </c>
      <c r="AK108">
        <v>0</v>
      </c>
      <c r="AL108">
        <v>1</v>
      </c>
      <c r="AM108" t="s">
        <v>4774</v>
      </c>
      <c r="AN108">
        <v>-32768</v>
      </c>
      <c r="AO108">
        <v>32767</v>
      </c>
      <c r="AP108" t="s">
        <v>4775</v>
      </c>
      <c r="AQ108" s="1" t="s">
        <v>157</v>
      </c>
      <c r="AR108" t="s">
        <v>158</v>
      </c>
      <c r="AS108" t="str">
        <f>VLOOKUP('intouch变量（实型）'!$A108,基本表格!$G:$Q,3,FALSE)</f>
        <v>DB1101,REAL22</v>
      </c>
      <c r="AT108" t="str">
        <f>VLOOKUP('intouch变量（实型）'!$A108,基本表格!$G:$Q,10,FALSE)</f>
        <v>No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</row>
    <row r="109" spans="1:55">
      <c r="A109" t="s">
        <v>5607</v>
      </c>
      <c r="B109" s="11" t="str">
        <f t="shared" si="1"/>
        <v>CHP1</v>
      </c>
      <c r="C109" s="11" t="str">
        <f>VLOOKUP('intouch变量（实型）'!$A109,基本表格!$G:$Q,2,FALSE)</f>
        <v>1#刨片机润滑站压力  下下限值</v>
      </c>
      <c r="D109" t="s">
        <v>154</v>
      </c>
      <c r="E109" t="s">
        <v>154</v>
      </c>
      <c r="F109">
        <v>0</v>
      </c>
      <c r="G109" t="s">
        <v>154</v>
      </c>
      <c r="H109" t="s">
        <v>154</v>
      </c>
      <c r="I109">
        <v>0</v>
      </c>
      <c r="J109">
        <v>0</v>
      </c>
      <c r="L109">
        <v>0</v>
      </c>
      <c r="M109">
        <v>-32768</v>
      </c>
      <c r="N109">
        <v>32767</v>
      </c>
      <c r="O109">
        <v>0</v>
      </c>
      <c r="P109">
        <v>0</v>
      </c>
      <c r="Q109" t="s">
        <v>155</v>
      </c>
      <c r="R109">
        <v>0</v>
      </c>
      <c r="S109">
        <v>1</v>
      </c>
      <c r="T109" t="s">
        <v>155</v>
      </c>
      <c r="U109">
        <v>0</v>
      </c>
      <c r="V109">
        <v>1</v>
      </c>
      <c r="W109" t="s">
        <v>155</v>
      </c>
      <c r="X109">
        <v>0</v>
      </c>
      <c r="Y109">
        <v>1</v>
      </c>
      <c r="Z109" t="s">
        <v>155</v>
      </c>
      <c r="AA109">
        <v>0</v>
      </c>
      <c r="AB109">
        <v>1</v>
      </c>
      <c r="AC109" t="s">
        <v>155</v>
      </c>
      <c r="AD109">
        <v>0</v>
      </c>
      <c r="AE109">
        <v>1</v>
      </c>
      <c r="AF109" t="s">
        <v>155</v>
      </c>
      <c r="AG109">
        <v>0</v>
      </c>
      <c r="AH109">
        <v>1</v>
      </c>
      <c r="AI109">
        <v>0</v>
      </c>
      <c r="AJ109" t="s">
        <v>155</v>
      </c>
      <c r="AK109">
        <v>0</v>
      </c>
      <c r="AL109">
        <v>1</v>
      </c>
      <c r="AM109" t="s">
        <v>4774</v>
      </c>
      <c r="AN109">
        <v>-32768</v>
      </c>
      <c r="AO109">
        <v>32767</v>
      </c>
      <c r="AP109" t="s">
        <v>4775</v>
      </c>
      <c r="AQ109" s="1" t="s">
        <v>157</v>
      </c>
      <c r="AR109" t="s">
        <v>158</v>
      </c>
      <c r="AS109" t="str">
        <f>VLOOKUP('intouch变量（实型）'!$A109,基本表格!$G:$Q,3,FALSE)</f>
        <v>DB1101,REAL26</v>
      </c>
      <c r="AT109" t="str">
        <f>VLOOKUP('intouch变量（实型）'!$A109,基本表格!$G:$Q,10,FALSE)</f>
        <v>No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</row>
    <row r="110" spans="1:55">
      <c r="A110" t="s">
        <v>5608</v>
      </c>
      <c r="B110" s="11" t="str">
        <f t="shared" si="1"/>
        <v>CHP1</v>
      </c>
      <c r="C110" s="11" t="str">
        <f>VLOOKUP('intouch变量（实型）'!$A110,基本表格!$G:$Q,2,FALSE)</f>
        <v>1#刨片机润滑站1#过滤器压差传感器  实际值</v>
      </c>
      <c r="D110" t="s">
        <v>154</v>
      </c>
      <c r="E110" t="s">
        <v>154</v>
      </c>
      <c r="F110">
        <v>0</v>
      </c>
      <c r="G110" t="s">
        <v>154</v>
      </c>
      <c r="H110" t="s">
        <v>154</v>
      </c>
      <c r="I110">
        <v>0</v>
      </c>
      <c r="J110">
        <v>0</v>
      </c>
      <c r="L110">
        <v>0</v>
      </c>
      <c r="M110">
        <v>-32768</v>
      </c>
      <c r="N110">
        <v>32767</v>
      </c>
      <c r="O110">
        <v>0</v>
      </c>
      <c r="P110">
        <v>0</v>
      </c>
      <c r="Q110" t="s">
        <v>155</v>
      </c>
      <c r="R110">
        <v>0</v>
      </c>
      <c r="S110">
        <v>1</v>
      </c>
      <c r="T110" t="s">
        <v>155</v>
      </c>
      <c r="U110">
        <v>0</v>
      </c>
      <c r="V110">
        <v>1</v>
      </c>
      <c r="W110" t="s">
        <v>155</v>
      </c>
      <c r="X110">
        <v>0</v>
      </c>
      <c r="Y110">
        <v>1</v>
      </c>
      <c r="Z110" t="s">
        <v>155</v>
      </c>
      <c r="AA110">
        <v>0</v>
      </c>
      <c r="AB110">
        <v>1</v>
      </c>
      <c r="AC110" t="s">
        <v>155</v>
      </c>
      <c r="AD110">
        <v>0</v>
      </c>
      <c r="AE110">
        <v>1</v>
      </c>
      <c r="AF110" t="s">
        <v>155</v>
      </c>
      <c r="AG110">
        <v>0</v>
      </c>
      <c r="AH110">
        <v>1</v>
      </c>
      <c r="AI110">
        <v>0</v>
      </c>
      <c r="AJ110" t="s">
        <v>155</v>
      </c>
      <c r="AK110">
        <v>0</v>
      </c>
      <c r="AL110">
        <v>1</v>
      </c>
      <c r="AM110" t="s">
        <v>4774</v>
      </c>
      <c r="AN110">
        <v>-32768</v>
      </c>
      <c r="AO110">
        <v>32767</v>
      </c>
      <c r="AP110" t="s">
        <v>4775</v>
      </c>
      <c r="AQ110" s="1" t="s">
        <v>157</v>
      </c>
      <c r="AR110" t="s">
        <v>158</v>
      </c>
      <c r="AS110" t="str">
        <f>VLOOKUP('intouch变量（实型）'!$A110,基本表格!$G:$Q,3,FALSE)</f>
        <v>DB1101,REAL56</v>
      </c>
      <c r="AT110" t="str">
        <f>VLOOKUP('intouch变量（实型）'!$A110,基本表格!$G:$Q,10,FALSE)</f>
        <v>Yes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</row>
    <row r="111" spans="1:55">
      <c r="A111" t="s">
        <v>5609</v>
      </c>
      <c r="B111" s="11" t="str">
        <f t="shared" si="1"/>
        <v>CHP1</v>
      </c>
      <c r="C111" s="11" t="str">
        <f>VLOOKUP('intouch变量（实型）'!$A111,基本表格!$G:$Q,2,FALSE)</f>
        <v>1#刨片机润滑站1#过滤器压差传感器  量程</v>
      </c>
      <c r="D111" t="s">
        <v>154</v>
      </c>
      <c r="E111" t="s">
        <v>154</v>
      </c>
      <c r="F111">
        <v>0</v>
      </c>
      <c r="G111" t="s">
        <v>154</v>
      </c>
      <c r="H111" t="s">
        <v>154</v>
      </c>
      <c r="I111">
        <v>0</v>
      </c>
      <c r="J111">
        <v>0</v>
      </c>
      <c r="L111">
        <v>0</v>
      </c>
      <c r="M111">
        <v>-32768</v>
      </c>
      <c r="N111">
        <v>32767</v>
      </c>
      <c r="O111">
        <v>0</v>
      </c>
      <c r="P111">
        <v>0</v>
      </c>
      <c r="Q111" t="s">
        <v>155</v>
      </c>
      <c r="R111">
        <v>0</v>
      </c>
      <c r="S111">
        <v>1</v>
      </c>
      <c r="T111" t="s">
        <v>155</v>
      </c>
      <c r="U111">
        <v>0</v>
      </c>
      <c r="V111">
        <v>1</v>
      </c>
      <c r="W111" t="s">
        <v>155</v>
      </c>
      <c r="X111">
        <v>0</v>
      </c>
      <c r="Y111">
        <v>1</v>
      </c>
      <c r="Z111" t="s">
        <v>155</v>
      </c>
      <c r="AA111">
        <v>0</v>
      </c>
      <c r="AB111">
        <v>1</v>
      </c>
      <c r="AC111" t="s">
        <v>155</v>
      </c>
      <c r="AD111">
        <v>0</v>
      </c>
      <c r="AE111">
        <v>1</v>
      </c>
      <c r="AF111" t="s">
        <v>155</v>
      </c>
      <c r="AG111">
        <v>0</v>
      </c>
      <c r="AH111">
        <v>1</v>
      </c>
      <c r="AI111">
        <v>0</v>
      </c>
      <c r="AJ111" t="s">
        <v>155</v>
      </c>
      <c r="AK111">
        <v>0</v>
      </c>
      <c r="AL111">
        <v>1</v>
      </c>
      <c r="AM111" t="s">
        <v>4774</v>
      </c>
      <c r="AN111">
        <v>-32768</v>
      </c>
      <c r="AO111">
        <v>32767</v>
      </c>
      <c r="AP111" t="s">
        <v>4775</v>
      </c>
      <c r="AQ111" s="1" t="s">
        <v>157</v>
      </c>
      <c r="AR111" t="s">
        <v>158</v>
      </c>
      <c r="AS111" t="str">
        <f>VLOOKUP('intouch变量（实型）'!$A111,基本表格!$G:$Q,3,FALSE)</f>
        <v>DB1101,REAL60</v>
      </c>
      <c r="AT111" t="str">
        <f>VLOOKUP('intouch变量（实型）'!$A111,基本表格!$G:$Q,10,FALSE)</f>
        <v>No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</row>
    <row r="112" spans="1:55">
      <c r="A112" t="s">
        <v>5610</v>
      </c>
      <c r="B112" s="11" t="str">
        <f t="shared" si="1"/>
        <v>CHP1</v>
      </c>
      <c r="C112" s="11" t="str">
        <f>VLOOKUP('intouch变量（实型）'!$A112,基本表格!$G:$Q,2,FALSE)</f>
        <v>1#刨片机润滑站1#过滤器压差传感器  上限值</v>
      </c>
      <c r="D112" t="s">
        <v>154</v>
      </c>
      <c r="E112" t="s">
        <v>154</v>
      </c>
      <c r="F112">
        <v>0</v>
      </c>
      <c r="G112" t="s">
        <v>154</v>
      </c>
      <c r="H112" t="s">
        <v>154</v>
      </c>
      <c r="I112">
        <v>0</v>
      </c>
      <c r="J112">
        <v>0</v>
      </c>
      <c r="L112">
        <v>0</v>
      </c>
      <c r="M112">
        <v>-32768</v>
      </c>
      <c r="N112">
        <v>32767</v>
      </c>
      <c r="O112">
        <v>0</v>
      </c>
      <c r="P112">
        <v>0</v>
      </c>
      <c r="Q112" t="s">
        <v>155</v>
      </c>
      <c r="R112">
        <v>0</v>
      </c>
      <c r="S112">
        <v>1</v>
      </c>
      <c r="T112" t="s">
        <v>155</v>
      </c>
      <c r="U112">
        <v>0</v>
      </c>
      <c r="V112">
        <v>1</v>
      </c>
      <c r="W112" t="s">
        <v>155</v>
      </c>
      <c r="X112">
        <v>0</v>
      </c>
      <c r="Y112">
        <v>1</v>
      </c>
      <c r="Z112" t="s">
        <v>155</v>
      </c>
      <c r="AA112">
        <v>0</v>
      </c>
      <c r="AB112">
        <v>1</v>
      </c>
      <c r="AC112" t="s">
        <v>155</v>
      </c>
      <c r="AD112">
        <v>0</v>
      </c>
      <c r="AE112">
        <v>1</v>
      </c>
      <c r="AF112" t="s">
        <v>155</v>
      </c>
      <c r="AG112">
        <v>0</v>
      </c>
      <c r="AH112">
        <v>1</v>
      </c>
      <c r="AI112">
        <v>0</v>
      </c>
      <c r="AJ112" t="s">
        <v>155</v>
      </c>
      <c r="AK112">
        <v>0</v>
      </c>
      <c r="AL112">
        <v>1</v>
      </c>
      <c r="AM112" t="s">
        <v>4774</v>
      </c>
      <c r="AN112">
        <v>-32768</v>
      </c>
      <c r="AO112">
        <v>32767</v>
      </c>
      <c r="AP112" t="s">
        <v>4775</v>
      </c>
      <c r="AQ112" s="1" t="s">
        <v>157</v>
      </c>
      <c r="AR112" t="s">
        <v>158</v>
      </c>
      <c r="AS112" t="str">
        <f>VLOOKUP('intouch变量（实型）'!$A112,基本表格!$G:$Q,3,FALSE)</f>
        <v>DB1101,REAL64</v>
      </c>
      <c r="AT112" t="str">
        <f>VLOOKUP('intouch变量（实型）'!$A112,基本表格!$G:$Q,10,FALSE)</f>
        <v>No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</row>
    <row r="113" spans="1:55">
      <c r="A113" t="s">
        <v>5611</v>
      </c>
      <c r="B113" s="11" t="str">
        <f t="shared" si="1"/>
        <v>CHP1</v>
      </c>
      <c r="C113" s="11" t="str">
        <f>VLOOKUP('intouch变量（实型）'!$A113,基本表格!$G:$Q,2,FALSE)</f>
        <v>1#刨片机润滑站1#过滤器压差传感器  下限值</v>
      </c>
      <c r="D113" t="s">
        <v>154</v>
      </c>
      <c r="E113" t="s">
        <v>154</v>
      </c>
      <c r="F113">
        <v>0</v>
      </c>
      <c r="G113" t="s">
        <v>154</v>
      </c>
      <c r="H113" t="s">
        <v>154</v>
      </c>
      <c r="I113">
        <v>0</v>
      </c>
      <c r="J113">
        <v>0</v>
      </c>
      <c r="L113">
        <v>0</v>
      </c>
      <c r="M113">
        <v>-32768</v>
      </c>
      <c r="N113">
        <v>32767</v>
      </c>
      <c r="O113">
        <v>0</v>
      </c>
      <c r="P113">
        <v>0</v>
      </c>
      <c r="Q113" t="s">
        <v>155</v>
      </c>
      <c r="R113">
        <v>0</v>
      </c>
      <c r="S113">
        <v>1</v>
      </c>
      <c r="T113" t="s">
        <v>155</v>
      </c>
      <c r="U113">
        <v>0</v>
      </c>
      <c r="V113">
        <v>1</v>
      </c>
      <c r="W113" t="s">
        <v>155</v>
      </c>
      <c r="X113">
        <v>0</v>
      </c>
      <c r="Y113">
        <v>1</v>
      </c>
      <c r="Z113" t="s">
        <v>155</v>
      </c>
      <c r="AA113">
        <v>0</v>
      </c>
      <c r="AB113">
        <v>1</v>
      </c>
      <c r="AC113" t="s">
        <v>155</v>
      </c>
      <c r="AD113">
        <v>0</v>
      </c>
      <c r="AE113">
        <v>1</v>
      </c>
      <c r="AF113" t="s">
        <v>155</v>
      </c>
      <c r="AG113">
        <v>0</v>
      </c>
      <c r="AH113">
        <v>1</v>
      </c>
      <c r="AI113">
        <v>0</v>
      </c>
      <c r="AJ113" t="s">
        <v>155</v>
      </c>
      <c r="AK113">
        <v>0</v>
      </c>
      <c r="AL113">
        <v>1</v>
      </c>
      <c r="AM113" t="s">
        <v>4774</v>
      </c>
      <c r="AN113">
        <v>-32768</v>
      </c>
      <c r="AO113">
        <v>32767</v>
      </c>
      <c r="AP113" t="s">
        <v>4775</v>
      </c>
      <c r="AQ113" s="1" t="s">
        <v>157</v>
      </c>
      <c r="AR113" t="s">
        <v>158</v>
      </c>
      <c r="AS113" t="str">
        <f>VLOOKUP('intouch变量（实型）'!$A113,基本表格!$G:$Q,3,FALSE)</f>
        <v>DB1101,REAL68</v>
      </c>
      <c r="AT113" t="str">
        <f>VLOOKUP('intouch变量（实型）'!$A113,基本表格!$G:$Q,10,FALSE)</f>
        <v>No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</row>
    <row r="114" spans="1:55">
      <c r="A114" t="s">
        <v>5612</v>
      </c>
      <c r="B114" s="11" t="str">
        <f t="shared" si="1"/>
        <v>CHP1</v>
      </c>
      <c r="C114" s="11" t="str">
        <f>VLOOKUP('intouch变量（实型）'!$A114,基本表格!$G:$Q,2,FALSE)</f>
        <v>1#刨片机润滑站1#过滤器压差传感器  上上限值</v>
      </c>
      <c r="D114" t="s">
        <v>154</v>
      </c>
      <c r="E114" t="s">
        <v>154</v>
      </c>
      <c r="F114">
        <v>0</v>
      </c>
      <c r="G114" t="s">
        <v>154</v>
      </c>
      <c r="H114" t="s">
        <v>154</v>
      </c>
      <c r="I114">
        <v>0</v>
      </c>
      <c r="J114">
        <v>0</v>
      </c>
      <c r="L114">
        <v>0</v>
      </c>
      <c r="M114">
        <v>-32768</v>
      </c>
      <c r="N114">
        <v>32767</v>
      </c>
      <c r="O114">
        <v>0</v>
      </c>
      <c r="P114">
        <v>0</v>
      </c>
      <c r="Q114" t="s">
        <v>155</v>
      </c>
      <c r="R114">
        <v>0</v>
      </c>
      <c r="S114">
        <v>1</v>
      </c>
      <c r="T114" t="s">
        <v>155</v>
      </c>
      <c r="U114">
        <v>0</v>
      </c>
      <c r="V114">
        <v>1</v>
      </c>
      <c r="W114" t="s">
        <v>155</v>
      </c>
      <c r="X114">
        <v>0</v>
      </c>
      <c r="Y114">
        <v>1</v>
      </c>
      <c r="Z114" t="s">
        <v>155</v>
      </c>
      <c r="AA114">
        <v>0</v>
      </c>
      <c r="AB114">
        <v>1</v>
      </c>
      <c r="AC114" t="s">
        <v>155</v>
      </c>
      <c r="AD114">
        <v>0</v>
      </c>
      <c r="AE114">
        <v>1</v>
      </c>
      <c r="AF114" t="s">
        <v>155</v>
      </c>
      <c r="AG114">
        <v>0</v>
      </c>
      <c r="AH114">
        <v>1</v>
      </c>
      <c r="AI114">
        <v>0</v>
      </c>
      <c r="AJ114" t="s">
        <v>155</v>
      </c>
      <c r="AK114">
        <v>0</v>
      </c>
      <c r="AL114">
        <v>1</v>
      </c>
      <c r="AM114" t="s">
        <v>4774</v>
      </c>
      <c r="AN114">
        <v>-32768</v>
      </c>
      <c r="AO114">
        <v>32767</v>
      </c>
      <c r="AP114" t="s">
        <v>4775</v>
      </c>
      <c r="AQ114" s="1" t="s">
        <v>157</v>
      </c>
      <c r="AR114" t="s">
        <v>158</v>
      </c>
      <c r="AS114" t="str">
        <f>VLOOKUP('intouch变量（实型）'!$A114,基本表格!$G:$Q,3,FALSE)</f>
        <v>DB1101,REAL72</v>
      </c>
      <c r="AT114" t="str">
        <f>VLOOKUP('intouch变量（实型）'!$A114,基本表格!$G:$Q,10,FALSE)</f>
        <v>No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</row>
    <row r="115" spans="1:55">
      <c r="A115" t="s">
        <v>5613</v>
      </c>
      <c r="B115" s="11" t="str">
        <f t="shared" si="1"/>
        <v>CHP1</v>
      </c>
      <c r="C115" s="11" t="str">
        <f>VLOOKUP('intouch变量（实型）'!$A115,基本表格!$G:$Q,2,FALSE)</f>
        <v>1#刨片机润滑站1#过滤器压差传感器  下下限值</v>
      </c>
      <c r="D115" t="s">
        <v>154</v>
      </c>
      <c r="E115" t="s">
        <v>154</v>
      </c>
      <c r="F115">
        <v>0</v>
      </c>
      <c r="G115" t="s">
        <v>154</v>
      </c>
      <c r="H115" t="s">
        <v>154</v>
      </c>
      <c r="I115">
        <v>0</v>
      </c>
      <c r="J115">
        <v>0</v>
      </c>
      <c r="L115">
        <v>0</v>
      </c>
      <c r="M115">
        <v>-32768</v>
      </c>
      <c r="N115">
        <v>32767</v>
      </c>
      <c r="O115">
        <v>0</v>
      </c>
      <c r="P115">
        <v>0</v>
      </c>
      <c r="Q115" t="s">
        <v>155</v>
      </c>
      <c r="R115">
        <v>0</v>
      </c>
      <c r="S115">
        <v>1</v>
      </c>
      <c r="T115" t="s">
        <v>155</v>
      </c>
      <c r="U115">
        <v>0</v>
      </c>
      <c r="V115">
        <v>1</v>
      </c>
      <c r="W115" t="s">
        <v>155</v>
      </c>
      <c r="X115">
        <v>0</v>
      </c>
      <c r="Y115">
        <v>1</v>
      </c>
      <c r="Z115" t="s">
        <v>155</v>
      </c>
      <c r="AA115">
        <v>0</v>
      </c>
      <c r="AB115">
        <v>1</v>
      </c>
      <c r="AC115" t="s">
        <v>155</v>
      </c>
      <c r="AD115">
        <v>0</v>
      </c>
      <c r="AE115">
        <v>1</v>
      </c>
      <c r="AF115" t="s">
        <v>155</v>
      </c>
      <c r="AG115">
        <v>0</v>
      </c>
      <c r="AH115">
        <v>1</v>
      </c>
      <c r="AI115">
        <v>0</v>
      </c>
      <c r="AJ115" t="s">
        <v>155</v>
      </c>
      <c r="AK115">
        <v>0</v>
      </c>
      <c r="AL115">
        <v>1</v>
      </c>
      <c r="AM115" t="s">
        <v>4774</v>
      </c>
      <c r="AN115">
        <v>-32768</v>
      </c>
      <c r="AO115">
        <v>32767</v>
      </c>
      <c r="AP115" t="s">
        <v>4775</v>
      </c>
      <c r="AQ115" s="1" t="s">
        <v>157</v>
      </c>
      <c r="AR115" t="s">
        <v>158</v>
      </c>
      <c r="AS115" t="str">
        <f>VLOOKUP('intouch变量（实型）'!$A115,基本表格!$G:$Q,3,FALSE)</f>
        <v>DB1101,REAL76</v>
      </c>
      <c r="AT115" t="str">
        <f>VLOOKUP('intouch变量（实型）'!$A115,基本表格!$G:$Q,10,FALSE)</f>
        <v>No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</row>
    <row r="116" spans="1:55">
      <c r="A116" t="s">
        <v>5614</v>
      </c>
      <c r="B116" s="11" t="str">
        <f t="shared" si="1"/>
        <v>CHP1</v>
      </c>
      <c r="C116" s="11" t="str">
        <f>VLOOKUP('intouch变量（实型）'!$A116,基本表格!$G:$Q,2,FALSE)</f>
        <v>1#刨片机润滑站2#过滤器压差传感器  实际值</v>
      </c>
      <c r="D116" t="s">
        <v>154</v>
      </c>
      <c r="E116" t="s">
        <v>154</v>
      </c>
      <c r="F116">
        <v>0</v>
      </c>
      <c r="G116" t="s">
        <v>154</v>
      </c>
      <c r="H116" t="s">
        <v>154</v>
      </c>
      <c r="I116">
        <v>0</v>
      </c>
      <c r="J116">
        <v>0</v>
      </c>
      <c r="L116">
        <v>0</v>
      </c>
      <c r="M116">
        <v>-32768</v>
      </c>
      <c r="N116">
        <v>32767</v>
      </c>
      <c r="O116">
        <v>0</v>
      </c>
      <c r="P116">
        <v>0</v>
      </c>
      <c r="Q116" t="s">
        <v>155</v>
      </c>
      <c r="R116">
        <v>0</v>
      </c>
      <c r="S116">
        <v>1</v>
      </c>
      <c r="T116" t="s">
        <v>155</v>
      </c>
      <c r="U116">
        <v>0</v>
      </c>
      <c r="V116">
        <v>1</v>
      </c>
      <c r="W116" t="s">
        <v>155</v>
      </c>
      <c r="X116">
        <v>0</v>
      </c>
      <c r="Y116">
        <v>1</v>
      </c>
      <c r="Z116" t="s">
        <v>155</v>
      </c>
      <c r="AA116">
        <v>0</v>
      </c>
      <c r="AB116">
        <v>1</v>
      </c>
      <c r="AC116" t="s">
        <v>155</v>
      </c>
      <c r="AD116">
        <v>0</v>
      </c>
      <c r="AE116">
        <v>1</v>
      </c>
      <c r="AF116" t="s">
        <v>155</v>
      </c>
      <c r="AG116">
        <v>0</v>
      </c>
      <c r="AH116">
        <v>1</v>
      </c>
      <c r="AI116">
        <v>0</v>
      </c>
      <c r="AJ116" t="s">
        <v>155</v>
      </c>
      <c r="AK116">
        <v>0</v>
      </c>
      <c r="AL116">
        <v>1</v>
      </c>
      <c r="AM116" t="s">
        <v>4774</v>
      </c>
      <c r="AN116">
        <v>-32768</v>
      </c>
      <c r="AO116">
        <v>32767</v>
      </c>
      <c r="AP116" t="s">
        <v>4775</v>
      </c>
      <c r="AQ116" s="1" t="s">
        <v>157</v>
      </c>
      <c r="AR116" t="s">
        <v>158</v>
      </c>
      <c r="AS116" t="str">
        <f>VLOOKUP('intouch变量（实型）'!$A116,基本表格!$G:$Q,3,FALSE)</f>
        <v>DB1101,REAL106</v>
      </c>
      <c r="AT116" t="str">
        <f>VLOOKUP('intouch变量（实型）'!$A116,基本表格!$G:$Q,10,FALSE)</f>
        <v>Yes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</row>
    <row r="117" spans="1:55">
      <c r="A117" t="s">
        <v>5615</v>
      </c>
      <c r="B117" s="11" t="str">
        <f t="shared" si="1"/>
        <v>CHP1</v>
      </c>
      <c r="C117" s="11" t="str">
        <f>VLOOKUP('intouch变量（实型）'!$A117,基本表格!$G:$Q,2,FALSE)</f>
        <v>1#刨片机润滑站2#过滤器压差传感器  量程</v>
      </c>
      <c r="D117" t="s">
        <v>154</v>
      </c>
      <c r="E117" t="s">
        <v>154</v>
      </c>
      <c r="F117">
        <v>0</v>
      </c>
      <c r="G117" t="s">
        <v>154</v>
      </c>
      <c r="H117" t="s">
        <v>154</v>
      </c>
      <c r="I117">
        <v>0</v>
      </c>
      <c r="J117">
        <v>0</v>
      </c>
      <c r="L117">
        <v>0</v>
      </c>
      <c r="M117">
        <v>-32768</v>
      </c>
      <c r="N117">
        <v>32767</v>
      </c>
      <c r="O117">
        <v>0</v>
      </c>
      <c r="P117">
        <v>0</v>
      </c>
      <c r="Q117" t="s">
        <v>155</v>
      </c>
      <c r="R117">
        <v>0</v>
      </c>
      <c r="S117">
        <v>1</v>
      </c>
      <c r="T117" t="s">
        <v>155</v>
      </c>
      <c r="U117">
        <v>0</v>
      </c>
      <c r="V117">
        <v>1</v>
      </c>
      <c r="W117" t="s">
        <v>155</v>
      </c>
      <c r="X117">
        <v>0</v>
      </c>
      <c r="Y117">
        <v>1</v>
      </c>
      <c r="Z117" t="s">
        <v>155</v>
      </c>
      <c r="AA117">
        <v>0</v>
      </c>
      <c r="AB117">
        <v>1</v>
      </c>
      <c r="AC117" t="s">
        <v>155</v>
      </c>
      <c r="AD117">
        <v>0</v>
      </c>
      <c r="AE117">
        <v>1</v>
      </c>
      <c r="AF117" t="s">
        <v>155</v>
      </c>
      <c r="AG117">
        <v>0</v>
      </c>
      <c r="AH117">
        <v>1</v>
      </c>
      <c r="AI117">
        <v>0</v>
      </c>
      <c r="AJ117" t="s">
        <v>155</v>
      </c>
      <c r="AK117">
        <v>0</v>
      </c>
      <c r="AL117">
        <v>1</v>
      </c>
      <c r="AM117" t="s">
        <v>4774</v>
      </c>
      <c r="AN117">
        <v>-32768</v>
      </c>
      <c r="AO117">
        <v>32767</v>
      </c>
      <c r="AP117" t="s">
        <v>4775</v>
      </c>
      <c r="AQ117" s="1" t="s">
        <v>157</v>
      </c>
      <c r="AR117" t="s">
        <v>158</v>
      </c>
      <c r="AS117" t="str">
        <f>VLOOKUP('intouch变量（实型）'!$A117,基本表格!$G:$Q,3,FALSE)</f>
        <v>DB1101,REAL110</v>
      </c>
      <c r="AT117" t="str">
        <f>VLOOKUP('intouch变量（实型）'!$A117,基本表格!$G:$Q,10,FALSE)</f>
        <v>No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</row>
    <row r="118" spans="1:55">
      <c r="A118" t="s">
        <v>5616</v>
      </c>
      <c r="B118" s="11" t="str">
        <f t="shared" si="1"/>
        <v>CHP1</v>
      </c>
      <c r="C118" s="11" t="str">
        <f>VLOOKUP('intouch变量（实型）'!$A118,基本表格!$G:$Q,2,FALSE)</f>
        <v>1#刨片机润滑站2#过滤器压差传感器  上限值</v>
      </c>
      <c r="D118" t="s">
        <v>154</v>
      </c>
      <c r="E118" t="s">
        <v>154</v>
      </c>
      <c r="F118">
        <v>0</v>
      </c>
      <c r="G118" t="s">
        <v>154</v>
      </c>
      <c r="H118" t="s">
        <v>154</v>
      </c>
      <c r="I118">
        <v>0</v>
      </c>
      <c r="J118">
        <v>0</v>
      </c>
      <c r="L118">
        <v>0</v>
      </c>
      <c r="M118">
        <v>-32768</v>
      </c>
      <c r="N118">
        <v>32767</v>
      </c>
      <c r="O118">
        <v>0</v>
      </c>
      <c r="P118">
        <v>0</v>
      </c>
      <c r="Q118" t="s">
        <v>155</v>
      </c>
      <c r="R118">
        <v>0</v>
      </c>
      <c r="S118">
        <v>1</v>
      </c>
      <c r="T118" t="s">
        <v>155</v>
      </c>
      <c r="U118">
        <v>0</v>
      </c>
      <c r="V118">
        <v>1</v>
      </c>
      <c r="W118" t="s">
        <v>155</v>
      </c>
      <c r="X118">
        <v>0</v>
      </c>
      <c r="Y118">
        <v>1</v>
      </c>
      <c r="Z118" t="s">
        <v>155</v>
      </c>
      <c r="AA118">
        <v>0</v>
      </c>
      <c r="AB118">
        <v>1</v>
      </c>
      <c r="AC118" t="s">
        <v>155</v>
      </c>
      <c r="AD118">
        <v>0</v>
      </c>
      <c r="AE118">
        <v>1</v>
      </c>
      <c r="AF118" t="s">
        <v>155</v>
      </c>
      <c r="AG118">
        <v>0</v>
      </c>
      <c r="AH118">
        <v>1</v>
      </c>
      <c r="AI118">
        <v>0</v>
      </c>
      <c r="AJ118" t="s">
        <v>155</v>
      </c>
      <c r="AK118">
        <v>0</v>
      </c>
      <c r="AL118">
        <v>1</v>
      </c>
      <c r="AM118" t="s">
        <v>4774</v>
      </c>
      <c r="AN118">
        <v>-32768</v>
      </c>
      <c r="AO118">
        <v>32767</v>
      </c>
      <c r="AP118" t="s">
        <v>4775</v>
      </c>
      <c r="AQ118" s="1" t="s">
        <v>157</v>
      </c>
      <c r="AR118" t="s">
        <v>158</v>
      </c>
      <c r="AS118" t="str">
        <f>VLOOKUP('intouch变量（实型）'!$A118,基本表格!$G:$Q,3,FALSE)</f>
        <v>DB1101,REAL114</v>
      </c>
      <c r="AT118" t="str">
        <f>VLOOKUP('intouch变量（实型）'!$A118,基本表格!$G:$Q,10,FALSE)</f>
        <v>No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</row>
    <row r="119" spans="1:55">
      <c r="A119" t="s">
        <v>5617</v>
      </c>
      <c r="B119" s="11" t="str">
        <f t="shared" si="1"/>
        <v>CHP1</v>
      </c>
      <c r="C119" s="11" t="str">
        <f>VLOOKUP('intouch变量（实型）'!$A119,基本表格!$G:$Q,2,FALSE)</f>
        <v>1#刨片机润滑站2#过滤器压差传感器  下限值</v>
      </c>
      <c r="D119" t="s">
        <v>154</v>
      </c>
      <c r="E119" t="s">
        <v>154</v>
      </c>
      <c r="F119">
        <v>0</v>
      </c>
      <c r="G119" t="s">
        <v>154</v>
      </c>
      <c r="H119" t="s">
        <v>154</v>
      </c>
      <c r="I119">
        <v>0</v>
      </c>
      <c r="J119">
        <v>0</v>
      </c>
      <c r="L119">
        <v>0</v>
      </c>
      <c r="M119">
        <v>-32768</v>
      </c>
      <c r="N119">
        <v>32767</v>
      </c>
      <c r="O119">
        <v>0</v>
      </c>
      <c r="P119">
        <v>0</v>
      </c>
      <c r="Q119" t="s">
        <v>155</v>
      </c>
      <c r="R119">
        <v>0</v>
      </c>
      <c r="S119">
        <v>1</v>
      </c>
      <c r="T119" t="s">
        <v>155</v>
      </c>
      <c r="U119">
        <v>0</v>
      </c>
      <c r="V119">
        <v>1</v>
      </c>
      <c r="W119" t="s">
        <v>155</v>
      </c>
      <c r="X119">
        <v>0</v>
      </c>
      <c r="Y119">
        <v>1</v>
      </c>
      <c r="Z119" t="s">
        <v>155</v>
      </c>
      <c r="AA119">
        <v>0</v>
      </c>
      <c r="AB119">
        <v>1</v>
      </c>
      <c r="AC119" t="s">
        <v>155</v>
      </c>
      <c r="AD119">
        <v>0</v>
      </c>
      <c r="AE119">
        <v>1</v>
      </c>
      <c r="AF119" t="s">
        <v>155</v>
      </c>
      <c r="AG119">
        <v>0</v>
      </c>
      <c r="AH119">
        <v>1</v>
      </c>
      <c r="AI119">
        <v>0</v>
      </c>
      <c r="AJ119" t="s">
        <v>155</v>
      </c>
      <c r="AK119">
        <v>0</v>
      </c>
      <c r="AL119">
        <v>1</v>
      </c>
      <c r="AM119" t="s">
        <v>4774</v>
      </c>
      <c r="AN119">
        <v>-32768</v>
      </c>
      <c r="AO119">
        <v>32767</v>
      </c>
      <c r="AP119" t="s">
        <v>4775</v>
      </c>
      <c r="AQ119" s="1" t="s">
        <v>157</v>
      </c>
      <c r="AR119" t="s">
        <v>158</v>
      </c>
      <c r="AS119" t="str">
        <f>VLOOKUP('intouch变量（实型）'!$A119,基本表格!$G:$Q,3,FALSE)</f>
        <v>DB1101,REAL118</v>
      </c>
      <c r="AT119" t="str">
        <f>VLOOKUP('intouch变量（实型）'!$A119,基本表格!$G:$Q,10,FALSE)</f>
        <v>No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</row>
    <row r="120" spans="1:55">
      <c r="A120" t="s">
        <v>5618</v>
      </c>
      <c r="B120" s="11" t="str">
        <f t="shared" si="1"/>
        <v>CHP1</v>
      </c>
      <c r="C120" s="11" t="str">
        <f>VLOOKUP('intouch变量（实型）'!$A120,基本表格!$G:$Q,2,FALSE)</f>
        <v>1#刨片机润滑站2#过滤器压差传感器  上上限值</v>
      </c>
      <c r="D120" t="s">
        <v>154</v>
      </c>
      <c r="E120" t="s">
        <v>154</v>
      </c>
      <c r="F120">
        <v>0</v>
      </c>
      <c r="G120" t="s">
        <v>154</v>
      </c>
      <c r="H120" t="s">
        <v>154</v>
      </c>
      <c r="I120">
        <v>0</v>
      </c>
      <c r="J120">
        <v>0</v>
      </c>
      <c r="L120">
        <v>0</v>
      </c>
      <c r="M120">
        <v>-32768</v>
      </c>
      <c r="N120">
        <v>32767</v>
      </c>
      <c r="O120">
        <v>0</v>
      </c>
      <c r="P120">
        <v>0</v>
      </c>
      <c r="Q120" t="s">
        <v>155</v>
      </c>
      <c r="R120">
        <v>0</v>
      </c>
      <c r="S120">
        <v>1</v>
      </c>
      <c r="T120" t="s">
        <v>155</v>
      </c>
      <c r="U120">
        <v>0</v>
      </c>
      <c r="V120">
        <v>1</v>
      </c>
      <c r="W120" t="s">
        <v>155</v>
      </c>
      <c r="X120">
        <v>0</v>
      </c>
      <c r="Y120">
        <v>1</v>
      </c>
      <c r="Z120" t="s">
        <v>155</v>
      </c>
      <c r="AA120">
        <v>0</v>
      </c>
      <c r="AB120">
        <v>1</v>
      </c>
      <c r="AC120" t="s">
        <v>155</v>
      </c>
      <c r="AD120">
        <v>0</v>
      </c>
      <c r="AE120">
        <v>1</v>
      </c>
      <c r="AF120" t="s">
        <v>155</v>
      </c>
      <c r="AG120">
        <v>0</v>
      </c>
      <c r="AH120">
        <v>1</v>
      </c>
      <c r="AI120">
        <v>0</v>
      </c>
      <c r="AJ120" t="s">
        <v>155</v>
      </c>
      <c r="AK120">
        <v>0</v>
      </c>
      <c r="AL120">
        <v>1</v>
      </c>
      <c r="AM120" t="s">
        <v>4774</v>
      </c>
      <c r="AN120">
        <v>-32768</v>
      </c>
      <c r="AO120">
        <v>32767</v>
      </c>
      <c r="AP120" t="s">
        <v>4775</v>
      </c>
      <c r="AQ120" s="1" t="s">
        <v>157</v>
      </c>
      <c r="AR120" t="s">
        <v>158</v>
      </c>
      <c r="AS120" t="str">
        <f>VLOOKUP('intouch变量（实型）'!$A120,基本表格!$G:$Q,3,FALSE)</f>
        <v>DB1101,REAL122</v>
      </c>
      <c r="AT120" t="str">
        <f>VLOOKUP('intouch变量（实型）'!$A120,基本表格!$G:$Q,10,FALSE)</f>
        <v>No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</row>
    <row r="121" spans="1:55">
      <c r="A121" t="s">
        <v>5619</v>
      </c>
      <c r="B121" s="11" t="str">
        <f t="shared" si="1"/>
        <v>CHP1</v>
      </c>
      <c r="C121" s="11" t="str">
        <f>VLOOKUP('intouch变量（实型）'!$A121,基本表格!$G:$Q,2,FALSE)</f>
        <v>1#刨片机润滑站2#过滤器压差传感器  下下限值</v>
      </c>
      <c r="D121" t="s">
        <v>154</v>
      </c>
      <c r="E121" t="s">
        <v>154</v>
      </c>
      <c r="F121">
        <v>0</v>
      </c>
      <c r="G121" t="s">
        <v>154</v>
      </c>
      <c r="H121" t="s">
        <v>154</v>
      </c>
      <c r="I121">
        <v>0</v>
      </c>
      <c r="J121">
        <v>0</v>
      </c>
      <c r="L121">
        <v>0</v>
      </c>
      <c r="M121">
        <v>-32768</v>
      </c>
      <c r="N121">
        <v>32767</v>
      </c>
      <c r="O121">
        <v>0</v>
      </c>
      <c r="P121">
        <v>0</v>
      </c>
      <c r="Q121" t="s">
        <v>155</v>
      </c>
      <c r="R121">
        <v>0</v>
      </c>
      <c r="S121">
        <v>1</v>
      </c>
      <c r="T121" t="s">
        <v>155</v>
      </c>
      <c r="U121">
        <v>0</v>
      </c>
      <c r="V121">
        <v>1</v>
      </c>
      <c r="W121" t="s">
        <v>155</v>
      </c>
      <c r="X121">
        <v>0</v>
      </c>
      <c r="Y121">
        <v>1</v>
      </c>
      <c r="Z121" t="s">
        <v>155</v>
      </c>
      <c r="AA121">
        <v>0</v>
      </c>
      <c r="AB121">
        <v>1</v>
      </c>
      <c r="AC121" t="s">
        <v>155</v>
      </c>
      <c r="AD121">
        <v>0</v>
      </c>
      <c r="AE121">
        <v>1</v>
      </c>
      <c r="AF121" t="s">
        <v>155</v>
      </c>
      <c r="AG121">
        <v>0</v>
      </c>
      <c r="AH121">
        <v>1</v>
      </c>
      <c r="AI121">
        <v>0</v>
      </c>
      <c r="AJ121" t="s">
        <v>155</v>
      </c>
      <c r="AK121">
        <v>0</v>
      </c>
      <c r="AL121">
        <v>1</v>
      </c>
      <c r="AM121" t="s">
        <v>4774</v>
      </c>
      <c r="AN121">
        <v>-32768</v>
      </c>
      <c r="AO121">
        <v>32767</v>
      </c>
      <c r="AP121" t="s">
        <v>4775</v>
      </c>
      <c r="AQ121" s="1" t="s">
        <v>157</v>
      </c>
      <c r="AR121" t="s">
        <v>158</v>
      </c>
      <c r="AS121" t="str">
        <f>VLOOKUP('intouch变量（实型）'!$A121,基本表格!$G:$Q,3,FALSE)</f>
        <v>DB1101,REAL126</v>
      </c>
      <c r="AT121" t="str">
        <f>VLOOKUP('intouch变量（实型）'!$A121,基本表格!$G:$Q,10,FALSE)</f>
        <v>No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</row>
    <row r="122" spans="1:55">
      <c r="A122" t="s">
        <v>5620</v>
      </c>
      <c r="B122" s="11" t="str">
        <f t="shared" si="1"/>
        <v>CHP1</v>
      </c>
      <c r="C122" s="11" t="str">
        <f>VLOOKUP('intouch变量（实型）'!$A122,基本表格!$G:$Q,2,FALSE)</f>
        <v>1#刨片机振动传感器  实际值</v>
      </c>
      <c r="D122" t="s">
        <v>154</v>
      </c>
      <c r="E122" t="s">
        <v>154</v>
      </c>
      <c r="F122">
        <v>0</v>
      </c>
      <c r="G122" t="s">
        <v>154</v>
      </c>
      <c r="H122" t="s">
        <v>154</v>
      </c>
      <c r="I122">
        <v>0</v>
      </c>
      <c r="J122">
        <v>0</v>
      </c>
      <c r="L122">
        <v>0</v>
      </c>
      <c r="M122">
        <v>-32768</v>
      </c>
      <c r="N122">
        <v>32767</v>
      </c>
      <c r="O122">
        <v>0</v>
      </c>
      <c r="P122">
        <v>0</v>
      </c>
      <c r="Q122" t="s">
        <v>155</v>
      </c>
      <c r="R122">
        <v>0</v>
      </c>
      <c r="S122">
        <v>1</v>
      </c>
      <c r="T122" t="s">
        <v>155</v>
      </c>
      <c r="U122">
        <v>0</v>
      </c>
      <c r="V122">
        <v>1</v>
      </c>
      <c r="W122" t="s">
        <v>155</v>
      </c>
      <c r="X122">
        <v>0</v>
      </c>
      <c r="Y122">
        <v>1</v>
      </c>
      <c r="Z122" t="s">
        <v>155</v>
      </c>
      <c r="AA122">
        <v>0</v>
      </c>
      <c r="AB122">
        <v>1</v>
      </c>
      <c r="AC122" t="s">
        <v>155</v>
      </c>
      <c r="AD122">
        <v>0</v>
      </c>
      <c r="AE122">
        <v>1</v>
      </c>
      <c r="AF122" t="s">
        <v>155</v>
      </c>
      <c r="AG122">
        <v>0</v>
      </c>
      <c r="AH122">
        <v>1</v>
      </c>
      <c r="AI122">
        <v>0</v>
      </c>
      <c r="AJ122" t="s">
        <v>155</v>
      </c>
      <c r="AK122">
        <v>0</v>
      </c>
      <c r="AL122">
        <v>1</v>
      </c>
      <c r="AM122" t="s">
        <v>4774</v>
      </c>
      <c r="AN122">
        <v>-32768</v>
      </c>
      <c r="AO122">
        <v>32767</v>
      </c>
      <c r="AP122" t="s">
        <v>4775</v>
      </c>
      <c r="AQ122" s="1" t="s">
        <v>157</v>
      </c>
      <c r="AR122" t="s">
        <v>158</v>
      </c>
      <c r="AS122" t="str">
        <f>VLOOKUP('intouch变量（实型）'!$A122,基本表格!$G:$Q,3,FALSE)</f>
        <v>DB1101,REAL156</v>
      </c>
      <c r="AT122" t="str">
        <f>VLOOKUP('intouch变量（实型）'!$A122,基本表格!$G:$Q,10,FALSE)</f>
        <v>Yes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</row>
    <row r="123" spans="1:55">
      <c r="A123" t="s">
        <v>5621</v>
      </c>
      <c r="B123" s="11" t="str">
        <f t="shared" si="1"/>
        <v>CHP1</v>
      </c>
      <c r="C123" s="11" t="str">
        <f>VLOOKUP('intouch变量（实型）'!$A123,基本表格!$G:$Q,2,FALSE)</f>
        <v>1#刨片机振动传感器  量程</v>
      </c>
      <c r="D123" t="s">
        <v>154</v>
      </c>
      <c r="E123" t="s">
        <v>154</v>
      </c>
      <c r="F123">
        <v>0</v>
      </c>
      <c r="G123" t="s">
        <v>154</v>
      </c>
      <c r="H123" t="s">
        <v>154</v>
      </c>
      <c r="I123">
        <v>0</v>
      </c>
      <c r="J123">
        <v>0</v>
      </c>
      <c r="L123">
        <v>0</v>
      </c>
      <c r="M123">
        <v>-32768</v>
      </c>
      <c r="N123">
        <v>32767</v>
      </c>
      <c r="O123">
        <v>0</v>
      </c>
      <c r="P123">
        <v>0</v>
      </c>
      <c r="Q123" t="s">
        <v>155</v>
      </c>
      <c r="R123">
        <v>0</v>
      </c>
      <c r="S123">
        <v>1</v>
      </c>
      <c r="T123" t="s">
        <v>155</v>
      </c>
      <c r="U123">
        <v>0</v>
      </c>
      <c r="V123">
        <v>1</v>
      </c>
      <c r="W123" t="s">
        <v>155</v>
      </c>
      <c r="X123">
        <v>0</v>
      </c>
      <c r="Y123">
        <v>1</v>
      </c>
      <c r="Z123" t="s">
        <v>155</v>
      </c>
      <c r="AA123">
        <v>0</v>
      </c>
      <c r="AB123">
        <v>1</v>
      </c>
      <c r="AC123" t="s">
        <v>155</v>
      </c>
      <c r="AD123">
        <v>0</v>
      </c>
      <c r="AE123">
        <v>1</v>
      </c>
      <c r="AF123" t="s">
        <v>155</v>
      </c>
      <c r="AG123">
        <v>0</v>
      </c>
      <c r="AH123">
        <v>1</v>
      </c>
      <c r="AI123">
        <v>0</v>
      </c>
      <c r="AJ123" t="s">
        <v>155</v>
      </c>
      <c r="AK123">
        <v>0</v>
      </c>
      <c r="AL123">
        <v>1</v>
      </c>
      <c r="AM123" t="s">
        <v>4774</v>
      </c>
      <c r="AN123">
        <v>-32768</v>
      </c>
      <c r="AO123">
        <v>32767</v>
      </c>
      <c r="AP123" t="s">
        <v>4775</v>
      </c>
      <c r="AQ123" s="1" t="s">
        <v>157</v>
      </c>
      <c r="AR123" t="s">
        <v>158</v>
      </c>
      <c r="AS123" t="str">
        <f>VLOOKUP('intouch变量（实型）'!$A123,基本表格!$G:$Q,3,FALSE)</f>
        <v>DB1101,REAL160</v>
      </c>
      <c r="AT123" t="str">
        <f>VLOOKUP('intouch变量（实型）'!$A123,基本表格!$G:$Q,10,FALSE)</f>
        <v>No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</row>
    <row r="124" spans="1:55">
      <c r="A124" t="s">
        <v>5622</v>
      </c>
      <c r="B124" s="11" t="str">
        <f t="shared" si="1"/>
        <v>CHP1</v>
      </c>
      <c r="C124" s="11" t="str">
        <f>VLOOKUP('intouch变量（实型）'!$A124,基本表格!$G:$Q,2,FALSE)</f>
        <v>1#刨片机振动传感器  上限值</v>
      </c>
      <c r="D124" t="s">
        <v>154</v>
      </c>
      <c r="E124" t="s">
        <v>154</v>
      </c>
      <c r="F124">
        <v>0</v>
      </c>
      <c r="G124" t="s">
        <v>154</v>
      </c>
      <c r="H124" t="s">
        <v>154</v>
      </c>
      <c r="I124">
        <v>0</v>
      </c>
      <c r="J124">
        <v>0</v>
      </c>
      <c r="L124">
        <v>0</v>
      </c>
      <c r="M124">
        <v>-32768</v>
      </c>
      <c r="N124">
        <v>32767</v>
      </c>
      <c r="O124">
        <v>0</v>
      </c>
      <c r="P124">
        <v>0</v>
      </c>
      <c r="Q124" t="s">
        <v>155</v>
      </c>
      <c r="R124">
        <v>0</v>
      </c>
      <c r="S124">
        <v>1</v>
      </c>
      <c r="T124" t="s">
        <v>155</v>
      </c>
      <c r="U124">
        <v>0</v>
      </c>
      <c r="V124">
        <v>1</v>
      </c>
      <c r="W124" t="s">
        <v>155</v>
      </c>
      <c r="X124">
        <v>0</v>
      </c>
      <c r="Y124">
        <v>1</v>
      </c>
      <c r="Z124" t="s">
        <v>155</v>
      </c>
      <c r="AA124">
        <v>0</v>
      </c>
      <c r="AB124">
        <v>1</v>
      </c>
      <c r="AC124" t="s">
        <v>155</v>
      </c>
      <c r="AD124">
        <v>0</v>
      </c>
      <c r="AE124">
        <v>1</v>
      </c>
      <c r="AF124" t="s">
        <v>155</v>
      </c>
      <c r="AG124">
        <v>0</v>
      </c>
      <c r="AH124">
        <v>1</v>
      </c>
      <c r="AI124">
        <v>0</v>
      </c>
      <c r="AJ124" t="s">
        <v>155</v>
      </c>
      <c r="AK124">
        <v>0</v>
      </c>
      <c r="AL124">
        <v>1</v>
      </c>
      <c r="AM124" t="s">
        <v>4774</v>
      </c>
      <c r="AN124">
        <v>-32768</v>
      </c>
      <c r="AO124">
        <v>32767</v>
      </c>
      <c r="AP124" t="s">
        <v>4775</v>
      </c>
      <c r="AQ124" s="1" t="s">
        <v>157</v>
      </c>
      <c r="AR124" t="s">
        <v>158</v>
      </c>
      <c r="AS124" t="str">
        <f>VLOOKUP('intouch变量（实型）'!$A124,基本表格!$G:$Q,3,FALSE)</f>
        <v>DB1101,REAL164</v>
      </c>
      <c r="AT124" t="str">
        <f>VLOOKUP('intouch变量（实型）'!$A124,基本表格!$G:$Q,10,FALSE)</f>
        <v>No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</row>
    <row r="125" spans="1:55">
      <c r="A125" t="s">
        <v>5623</v>
      </c>
      <c r="B125" s="11" t="str">
        <f t="shared" si="1"/>
        <v>CHP1</v>
      </c>
      <c r="C125" s="11" t="str">
        <f>VLOOKUP('intouch变量（实型）'!$A125,基本表格!$G:$Q,2,FALSE)</f>
        <v>1#刨片机振动传感器  下限值</v>
      </c>
      <c r="D125" t="s">
        <v>154</v>
      </c>
      <c r="E125" t="s">
        <v>154</v>
      </c>
      <c r="F125">
        <v>0</v>
      </c>
      <c r="G125" t="s">
        <v>154</v>
      </c>
      <c r="H125" t="s">
        <v>154</v>
      </c>
      <c r="I125">
        <v>0</v>
      </c>
      <c r="J125">
        <v>0</v>
      </c>
      <c r="L125">
        <v>0</v>
      </c>
      <c r="M125">
        <v>-32768</v>
      </c>
      <c r="N125">
        <v>32767</v>
      </c>
      <c r="O125">
        <v>0</v>
      </c>
      <c r="P125">
        <v>0</v>
      </c>
      <c r="Q125" t="s">
        <v>155</v>
      </c>
      <c r="R125">
        <v>0</v>
      </c>
      <c r="S125">
        <v>1</v>
      </c>
      <c r="T125" t="s">
        <v>155</v>
      </c>
      <c r="U125">
        <v>0</v>
      </c>
      <c r="V125">
        <v>1</v>
      </c>
      <c r="W125" t="s">
        <v>155</v>
      </c>
      <c r="X125">
        <v>0</v>
      </c>
      <c r="Y125">
        <v>1</v>
      </c>
      <c r="Z125" t="s">
        <v>155</v>
      </c>
      <c r="AA125">
        <v>0</v>
      </c>
      <c r="AB125">
        <v>1</v>
      </c>
      <c r="AC125" t="s">
        <v>155</v>
      </c>
      <c r="AD125">
        <v>0</v>
      </c>
      <c r="AE125">
        <v>1</v>
      </c>
      <c r="AF125" t="s">
        <v>155</v>
      </c>
      <c r="AG125">
        <v>0</v>
      </c>
      <c r="AH125">
        <v>1</v>
      </c>
      <c r="AI125">
        <v>0</v>
      </c>
      <c r="AJ125" t="s">
        <v>155</v>
      </c>
      <c r="AK125">
        <v>0</v>
      </c>
      <c r="AL125">
        <v>1</v>
      </c>
      <c r="AM125" t="s">
        <v>4774</v>
      </c>
      <c r="AN125">
        <v>-32768</v>
      </c>
      <c r="AO125">
        <v>32767</v>
      </c>
      <c r="AP125" t="s">
        <v>4775</v>
      </c>
      <c r="AQ125" s="1" t="s">
        <v>157</v>
      </c>
      <c r="AR125" t="s">
        <v>158</v>
      </c>
      <c r="AS125" t="str">
        <f>VLOOKUP('intouch变量（实型）'!$A125,基本表格!$G:$Q,3,FALSE)</f>
        <v>DB1101,REAL168</v>
      </c>
      <c r="AT125" t="str">
        <f>VLOOKUP('intouch变量（实型）'!$A125,基本表格!$G:$Q,10,FALSE)</f>
        <v>No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</row>
    <row r="126" spans="1:55">
      <c r="A126" t="s">
        <v>5624</v>
      </c>
      <c r="B126" s="11" t="str">
        <f t="shared" si="1"/>
        <v>CHP1</v>
      </c>
      <c r="C126" s="11" t="str">
        <f>VLOOKUP('intouch变量（实型）'!$A126,基本表格!$G:$Q,2,FALSE)</f>
        <v>1#刨片机振动传感器  上上限值</v>
      </c>
      <c r="D126" t="s">
        <v>154</v>
      </c>
      <c r="E126" t="s">
        <v>154</v>
      </c>
      <c r="F126">
        <v>0</v>
      </c>
      <c r="G126" t="s">
        <v>154</v>
      </c>
      <c r="H126" t="s">
        <v>154</v>
      </c>
      <c r="I126">
        <v>0</v>
      </c>
      <c r="J126">
        <v>0</v>
      </c>
      <c r="L126">
        <v>0</v>
      </c>
      <c r="M126">
        <v>-32768</v>
      </c>
      <c r="N126">
        <v>32767</v>
      </c>
      <c r="O126">
        <v>0</v>
      </c>
      <c r="P126">
        <v>0</v>
      </c>
      <c r="Q126" t="s">
        <v>155</v>
      </c>
      <c r="R126">
        <v>0</v>
      </c>
      <c r="S126">
        <v>1</v>
      </c>
      <c r="T126" t="s">
        <v>155</v>
      </c>
      <c r="U126">
        <v>0</v>
      </c>
      <c r="V126">
        <v>1</v>
      </c>
      <c r="W126" t="s">
        <v>155</v>
      </c>
      <c r="X126">
        <v>0</v>
      </c>
      <c r="Y126">
        <v>1</v>
      </c>
      <c r="Z126" t="s">
        <v>155</v>
      </c>
      <c r="AA126">
        <v>0</v>
      </c>
      <c r="AB126">
        <v>1</v>
      </c>
      <c r="AC126" t="s">
        <v>155</v>
      </c>
      <c r="AD126">
        <v>0</v>
      </c>
      <c r="AE126">
        <v>1</v>
      </c>
      <c r="AF126" t="s">
        <v>155</v>
      </c>
      <c r="AG126">
        <v>0</v>
      </c>
      <c r="AH126">
        <v>1</v>
      </c>
      <c r="AI126">
        <v>0</v>
      </c>
      <c r="AJ126" t="s">
        <v>155</v>
      </c>
      <c r="AK126">
        <v>0</v>
      </c>
      <c r="AL126">
        <v>1</v>
      </c>
      <c r="AM126" t="s">
        <v>4774</v>
      </c>
      <c r="AN126">
        <v>-32768</v>
      </c>
      <c r="AO126">
        <v>32767</v>
      </c>
      <c r="AP126" t="s">
        <v>4775</v>
      </c>
      <c r="AQ126" s="1" t="s">
        <v>157</v>
      </c>
      <c r="AR126" t="s">
        <v>158</v>
      </c>
      <c r="AS126" t="str">
        <f>VLOOKUP('intouch变量（实型）'!$A126,基本表格!$G:$Q,3,FALSE)</f>
        <v>DB1101,REAL172</v>
      </c>
      <c r="AT126" t="str">
        <f>VLOOKUP('intouch变量（实型）'!$A126,基本表格!$G:$Q,10,FALSE)</f>
        <v>No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</row>
    <row r="127" spans="1:55">
      <c r="A127" t="s">
        <v>5625</v>
      </c>
      <c r="B127" s="11" t="str">
        <f t="shared" si="1"/>
        <v>CHP1</v>
      </c>
      <c r="C127" s="11" t="str">
        <f>VLOOKUP('intouch变量（实型）'!$A127,基本表格!$G:$Q,2,FALSE)</f>
        <v>1#刨片机振动传感器  下下限值</v>
      </c>
      <c r="D127" t="s">
        <v>154</v>
      </c>
      <c r="E127" t="s">
        <v>154</v>
      </c>
      <c r="F127">
        <v>0</v>
      </c>
      <c r="G127" t="s">
        <v>154</v>
      </c>
      <c r="H127" t="s">
        <v>154</v>
      </c>
      <c r="I127">
        <v>0</v>
      </c>
      <c r="J127">
        <v>0</v>
      </c>
      <c r="L127">
        <v>0</v>
      </c>
      <c r="M127">
        <v>-32768</v>
      </c>
      <c r="N127">
        <v>32767</v>
      </c>
      <c r="O127">
        <v>0</v>
      </c>
      <c r="P127">
        <v>0</v>
      </c>
      <c r="Q127" t="s">
        <v>155</v>
      </c>
      <c r="R127">
        <v>0</v>
      </c>
      <c r="S127">
        <v>1</v>
      </c>
      <c r="T127" t="s">
        <v>155</v>
      </c>
      <c r="U127">
        <v>0</v>
      </c>
      <c r="V127">
        <v>1</v>
      </c>
      <c r="W127" t="s">
        <v>155</v>
      </c>
      <c r="X127">
        <v>0</v>
      </c>
      <c r="Y127">
        <v>1</v>
      </c>
      <c r="Z127" t="s">
        <v>155</v>
      </c>
      <c r="AA127">
        <v>0</v>
      </c>
      <c r="AB127">
        <v>1</v>
      </c>
      <c r="AC127" t="s">
        <v>155</v>
      </c>
      <c r="AD127">
        <v>0</v>
      </c>
      <c r="AE127">
        <v>1</v>
      </c>
      <c r="AF127" t="s">
        <v>155</v>
      </c>
      <c r="AG127">
        <v>0</v>
      </c>
      <c r="AH127">
        <v>1</v>
      </c>
      <c r="AI127">
        <v>0</v>
      </c>
      <c r="AJ127" t="s">
        <v>155</v>
      </c>
      <c r="AK127">
        <v>0</v>
      </c>
      <c r="AL127">
        <v>1</v>
      </c>
      <c r="AM127" t="s">
        <v>4774</v>
      </c>
      <c r="AN127">
        <v>-32768</v>
      </c>
      <c r="AO127">
        <v>32767</v>
      </c>
      <c r="AP127" t="s">
        <v>4775</v>
      </c>
      <c r="AQ127" s="1" t="s">
        <v>157</v>
      </c>
      <c r="AR127" t="s">
        <v>158</v>
      </c>
      <c r="AS127" t="str">
        <f>VLOOKUP('intouch变量（实型）'!$A127,基本表格!$G:$Q,3,FALSE)</f>
        <v>DB1101,REAL176</v>
      </c>
      <c r="AT127" t="str">
        <f>VLOOKUP('intouch变量（实型）'!$A127,基本表格!$G:$Q,10,FALSE)</f>
        <v>No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</row>
    <row r="128" spans="1:55">
      <c r="A128" t="s">
        <v>5626</v>
      </c>
      <c r="B128" s="11" t="str">
        <f t="shared" si="1"/>
        <v>CHP1</v>
      </c>
      <c r="C128" s="11" t="str">
        <f>VLOOKUP('intouch变量（实型）'!$A128,基本表格!$G:$Q,2,FALSE)</f>
        <v>1#刨片机润滑站温度  实际值</v>
      </c>
      <c r="D128" t="s">
        <v>154</v>
      </c>
      <c r="E128" t="s">
        <v>154</v>
      </c>
      <c r="F128">
        <v>0</v>
      </c>
      <c r="G128" t="s">
        <v>154</v>
      </c>
      <c r="H128" t="s">
        <v>154</v>
      </c>
      <c r="I128">
        <v>0</v>
      </c>
      <c r="J128">
        <v>0</v>
      </c>
      <c r="L128">
        <v>0</v>
      </c>
      <c r="M128">
        <v>-32768</v>
      </c>
      <c r="N128">
        <v>32767</v>
      </c>
      <c r="O128">
        <v>0</v>
      </c>
      <c r="P128">
        <v>0</v>
      </c>
      <c r="Q128" t="s">
        <v>155</v>
      </c>
      <c r="R128">
        <v>0</v>
      </c>
      <c r="S128">
        <v>1</v>
      </c>
      <c r="T128" t="s">
        <v>155</v>
      </c>
      <c r="U128">
        <v>0</v>
      </c>
      <c r="V128">
        <v>1</v>
      </c>
      <c r="W128" t="s">
        <v>155</v>
      </c>
      <c r="X128">
        <v>0</v>
      </c>
      <c r="Y128">
        <v>1</v>
      </c>
      <c r="Z128" t="s">
        <v>155</v>
      </c>
      <c r="AA128">
        <v>0</v>
      </c>
      <c r="AB128">
        <v>1</v>
      </c>
      <c r="AC128" t="s">
        <v>155</v>
      </c>
      <c r="AD128">
        <v>0</v>
      </c>
      <c r="AE128">
        <v>1</v>
      </c>
      <c r="AF128" t="s">
        <v>155</v>
      </c>
      <c r="AG128">
        <v>0</v>
      </c>
      <c r="AH128">
        <v>1</v>
      </c>
      <c r="AI128">
        <v>0</v>
      </c>
      <c r="AJ128" t="s">
        <v>155</v>
      </c>
      <c r="AK128">
        <v>0</v>
      </c>
      <c r="AL128">
        <v>1</v>
      </c>
      <c r="AM128" t="s">
        <v>4774</v>
      </c>
      <c r="AN128">
        <v>-32768</v>
      </c>
      <c r="AO128">
        <v>32767</v>
      </c>
      <c r="AP128" t="s">
        <v>4775</v>
      </c>
      <c r="AQ128" s="1" t="s">
        <v>157</v>
      </c>
      <c r="AR128" t="s">
        <v>158</v>
      </c>
      <c r="AS128" t="str">
        <f>VLOOKUP('intouch变量（实型）'!$A128,基本表格!$G:$Q,3,FALSE)</f>
        <v>DB1101,REAL206</v>
      </c>
      <c r="AT128" t="str">
        <f>VLOOKUP('intouch变量（实型）'!$A128,基本表格!$G:$Q,10,FALSE)</f>
        <v>Yes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</row>
    <row r="129" spans="1:55">
      <c r="A129" t="s">
        <v>5627</v>
      </c>
      <c r="B129" s="11" t="str">
        <f t="shared" si="1"/>
        <v>CHP1</v>
      </c>
      <c r="C129" s="11" t="str">
        <f>VLOOKUP('intouch变量（实型）'!$A129,基本表格!$G:$Q,2,FALSE)</f>
        <v>1#刨片机润滑站温度  量程</v>
      </c>
      <c r="D129" t="s">
        <v>154</v>
      </c>
      <c r="E129" t="s">
        <v>154</v>
      </c>
      <c r="F129">
        <v>0</v>
      </c>
      <c r="G129" t="s">
        <v>154</v>
      </c>
      <c r="H129" t="s">
        <v>154</v>
      </c>
      <c r="I129">
        <v>0</v>
      </c>
      <c r="J129">
        <v>0</v>
      </c>
      <c r="L129">
        <v>0</v>
      </c>
      <c r="M129">
        <v>-32768</v>
      </c>
      <c r="N129">
        <v>32767</v>
      </c>
      <c r="O129">
        <v>0</v>
      </c>
      <c r="P129">
        <v>0</v>
      </c>
      <c r="Q129" t="s">
        <v>155</v>
      </c>
      <c r="R129">
        <v>0</v>
      </c>
      <c r="S129">
        <v>1</v>
      </c>
      <c r="T129" t="s">
        <v>155</v>
      </c>
      <c r="U129">
        <v>0</v>
      </c>
      <c r="V129">
        <v>1</v>
      </c>
      <c r="W129" t="s">
        <v>155</v>
      </c>
      <c r="X129">
        <v>0</v>
      </c>
      <c r="Y129">
        <v>1</v>
      </c>
      <c r="Z129" t="s">
        <v>155</v>
      </c>
      <c r="AA129">
        <v>0</v>
      </c>
      <c r="AB129">
        <v>1</v>
      </c>
      <c r="AC129" t="s">
        <v>155</v>
      </c>
      <c r="AD129">
        <v>0</v>
      </c>
      <c r="AE129">
        <v>1</v>
      </c>
      <c r="AF129" t="s">
        <v>155</v>
      </c>
      <c r="AG129">
        <v>0</v>
      </c>
      <c r="AH129">
        <v>1</v>
      </c>
      <c r="AI129">
        <v>0</v>
      </c>
      <c r="AJ129" t="s">
        <v>155</v>
      </c>
      <c r="AK129">
        <v>0</v>
      </c>
      <c r="AL129">
        <v>1</v>
      </c>
      <c r="AM129" t="s">
        <v>4774</v>
      </c>
      <c r="AN129">
        <v>-32768</v>
      </c>
      <c r="AO129">
        <v>32767</v>
      </c>
      <c r="AP129" t="s">
        <v>4775</v>
      </c>
      <c r="AQ129" s="1" t="s">
        <v>157</v>
      </c>
      <c r="AR129" t="s">
        <v>158</v>
      </c>
      <c r="AS129" t="str">
        <f>VLOOKUP('intouch变量（实型）'!$A129,基本表格!$G:$Q,3,FALSE)</f>
        <v>DB1101,REAL210</v>
      </c>
      <c r="AT129" t="str">
        <f>VLOOKUP('intouch变量（实型）'!$A129,基本表格!$G:$Q,10,FALSE)</f>
        <v>No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</row>
    <row r="130" spans="1:55">
      <c r="A130" t="s">
        <v>5628</v>
      </c>
      <c r="B130" s="11" t="str">
        <f t="shared" si="1"/>
        <v>CHP1</v>
      </c>
      <c r="C130" s="11" t="str">
        <f>VLOOKUP('intouch变量（实型）'!$A130,基本表格!$G:$Q,2,FALSE)</f>
        <v>1#刨片机润滑站温度  上限值</v>
      </c>
      <c r="D130" t="s">
        <v>154</v>
      </c>
      <c r="E130" t="s">
        <v>154</v>
      </c>
      <c r="F130">
        <v>0</v>
      </c>
      <c r="G130" t="s">
        <v>154</v>
      </c>
      <c r="H130" t="s">
        <v>154</v>
      </c>
      <c r="I130">
        <v>0</v>
      </c>
      <c r="J130">
        <v>0</v>
      </c>
      <c r="L130">
        <v>0</v>
      </c>
      <c r="M130">
        <v>-32768</v>
      </c>
      <c r="N130">
        <v>32767</v>
      </c>
      <c r="O130">
        <v>0</v>
      </c>
      <c r="P130">
        <v>0</v>
      </c>
      <c r="Q130" t="s">
        <v>155</v>
      </c>
      <c r="R130">
        <v>0</v>
      </c>
      <c r="S130">
        <v>1</v>
      </c>
      <c r="T130" t="s">
        <v>155</v>
      </c>
      <c r="U130">
        <v>0</v>
      </c>
      <c r="V130">
        <v>1</v>
      </c>
      <c r="W130" t="s">
        <v>155</v>
      </c>
      <c r="X130">
        <v>0</v>
      </c>
      <c r="Y130">
        <v>1</v>
      </c>
      <c r="Z130" t="s">
        <v>155</v>
      </c>
      <c r="AA130">
        <v>0</v>
      </c>
      <c r="AB130">
        <v>1</v>
      </c>
      <c r="AC130" t="s">
        <v>155</v>
      </c>
      <c r="AD130">
        <v>0</v>
      </c>
      <c r="AE130">
        <v>1</v>
      </c>
      <c r="AF130" t="s">
        <v>155</v>
      </c>
      <c r="AG130">
        <v>0</v>
      </c>
      <c r="AH130">
        <v>1</v>
      </c>
      <c r="AI130">
        <v>0</v>
      </c>
      <c r="AJ130" t="s">
        <v>155</v>
      </c>
      <c r="AK130">
        <v>0</v>
      </c>
      <c r="AL130">
        <v>1</v>
      </c>
      <c r="AM130" t="s">
        <v>4774</v>
      </c>
      <c r="AN130">
        <v>-32768</v>
      </c>
      <c r="AO130">
        <v>32767</v>
      </c>
      <c r="AP130" t="s">
        <v>4775</v>
      </c>
      <c r="AQ130" s="1" t="s">
        <v>157</v>
      </c>
      <c r="AR130" t="s">
        <v>158</v>
      </c>
      <c r="AS130" t="str">
        <f>VLOOKUP('intouch变量（实型）'!$A130,基本表格!$G:$Q,3,FALSE)</f>
        <v>DB1101,REAL214</v>
      </c>
      <c r="AT130" t="str">
        <f>VLOOKUP('intouch变量（实型）'!$A130,基本表格!$G:$Q,10,FALSE)</f>
        <v>No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</row>
    <row r="131" spans="1:55">
      <c r="A131" t="s">
        <v>5629</v>
      </c>
      <c r="B131" s="11" t="str">
        <f t="shared" si="1"/>
        <v>CHP1</v>
      </c>
      <c r="C131" s="11" t="str">
        <f>VLOOKUP('intouch变量（实型）'!$A131,基本表格!$G:$Q,2,FALSE)</f>
        <v>1#刨片机润滑站温度  下限值</v>
      </c>
      <c r="D131" t="s">
        <v>154</v>
      </c>
      <c r="E131" t="s">
        <v>154</v>
      </c>
      <c r="F131">
        <v>0</v>
      </c>
      <c r="G131" t="s">
        <v>154</v>
      </c>
      <c r="H131" t="s">
        <v>154</v>
      </c>
      <c r="I131">
        <v>0</v>
      </c>
      <c r="J131">
        <v>0</v>
      </c>
      <c r="L131">
        <v>0</v>
      </c>
      <c r="M131">
        <v>-32768</v>
      </c>
      <c r="N131">
        <v>32767</v>
      </c>
      <c r="O131">
        <v>0</v>
      </c>
      <c r="P131">
        <v>0</v>
      </c>
      <c r="Q131" t="s">
        <v>155</v>
      </c>
      <c r="R131">
        <v>0</v>
      </c>
      <c r="S131">
        <v>1</v>
      </c>
      <c r="T131" t="s">
        <v>155</v>
      </c>
      <c r="U131">
        <v>0</v>
      </c>
      <c r="V131">
        <v>1</v>
      </c>
      <c r="W131" t="s">
        <v>155</v>
      </c>
      <c r="X131">
        <v>0</v>
      </c>
      <c r="Y131">
        <v>1</v>
      </c>
      <c r="Z131" t="s">
        <v>155</v>
      </c>
      <c r="AA131">
        <v>0</v>
      </c>
      <c r="AB131">
        <v>1</v>
      </c>
      <c r="AC131" t="s">
        <v>155</v>
      </c>
      <c r="AD131">
        <v>0</v>
      </c>
      <c r="AE131">
        <v>1</v>
      </c>
      <c r="AF131" t="s">
        <v>155</v>
      </c>
      <c r="AG131">
        <v>0</v>
      </c>
      <c r="AH131">
        <v>1</v>
      </c>
      <c r="AI131">
        <v>0</v>
      </c>
      <c r="AJ131" t="s">
        <v>155</v>
      </c>
      <c r="AK131">
        <v>0</v>
      </c>
      <c r="AL131">
        <v>1</v>
      </c>
      <c r="AM131" t="s">
        <v>4774</v>
      </c>
      <c r="AN131">
        <v>-32768</v>
      </c>
      <c r="AO131">
        <v>32767</v>
      </c>
      <c r="AP131" t="s">
        <v>4775</v>
      </c>
      <c r="AQ131" s="1" t="s">
        <v>157</v>
      </c>
      <c r="AR131" t="s">
        <v>158</v>
      </c>
      <c r="AS131" t="str">
        <f>VLOOKUP('intouch变量（实型）'!$A131,基本表格!$G:$Q,3,FALSE)</f>
        <v>DB1101,REAL218</v>
      </c>
      <c r="AT131" t="str">
        <f>VLOOKUP('intouch变量（实型）'!$A131,基本表格!$G:$Q,10,FALSE)</f>
        <v>No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</row>
    <row r="132" spans="1:55">
      <c r="A132" t="s">
        <v>5630</v>
      </c>
      <c r="B132" s="11" t="str">
        <f t="shared" si="1"/>
        <v>CHP1</v>
      </c>
      <c r="C132" s="11" t="str">
        <f>VLOOKUP('intouch变量（实型）'!$A132,基本表格!$G:$Q,2,FALSE)</f>
        <v>1#刨片机润滑站温度  上上限值</v>
      </c>
      <c r="D132" t="s">
        <v>154</v>
      </c>
      <c r="E132" t="s">
        <v>154</v>
      </c>
      <c r="F132">
        <v>0</v>
      </c>
      <c r="G132" t="s">
        <v>154</v>
      </c>
      <c r="H132" t="s">
        <v>154</v>
      </c>
      <c r="I132">
        <v>0</v>
      </c>
      <c r="J132">
        <v>0</v>
      </c>
      <c r="L132">
        <v>0</v>
      </c>
      <c r="M132">
        <v>-32768</v>
      </c>
      <c r="N132">
        <v>32767</v>
      </c>
      <c r="O132">
        <v>0</v>
      </c>
      <c r="P132">
        <v>0</v>
      </c>
      <c r="Q132" t="s">
        <v>155</v>
      </c>
      <c r="R132">
        <v>0</v>
      </c>
      <c r="S132">
        <v>1</v>
      </c>
      <c r="T132" t="s">
        <v>155</v>
      </c>
      <c r="U132">
        <v>0</v>
      </c>
      <c r="V132">
        <v>1</v>
      </c>
      <c r="W132" t="s">
        <v>155</v>
      </c>
      <c r="X132">
        <v>0</v>
      </c>
      <c r="Y132">
        <v>1</v>
      </c>
      <c r="Z132" t="s">
        <v>155</v>
      </c>
      <c r="AA132">
        <v>0</v>
      </c>
      <c r="AB132">
        <v>1</v>
      </c>
      <c r="AC132" t="s">
        <v>155</v>
      </c>
      <c r="AD132">
        <v>0</v>
      </c>
      <c r="AE132">
        <v>1</v>
      </c>
      <c r="AF132" t="s">
        <v>155</v>
      </c>
      <c r="AG132">
        <v>0</v>
      </c>
      <c r="AH132">
        <v>1</v>
      </c>
      <c r="AI132">
        <v>0</v>
      </c>
      <c r="AJ132" t="s">
        <v>155</v>
      </c>
      <c r="AK132">
        <v>0</v>
      </c>
      <c r="AL132">
        <v>1</v>
      </c>
      <c r="AM132" t="s">
        <v>4774</v>
      </c>
      <c r="AN132">
        <v>-32768</v>
      </c>
      <c r="AO132">
        <v>32767</v>
      </c>
      <c r="AP132" t="s">
        <v>4775</v>
      </c>
      <c r="AQ132" s="1" t="s">
        <v>157</v>
      </c>
      <c r="AR132" t="s">
        <v>158</v>
      </c>
      <c r="AS132" t="str">
        <f>VLOOKUP('intouch变量（实型）'!$A132,基本表格!$G:$Q,3,FALSE)</f>
        <v>DB1101,REAL222</v>
      </c>
      <c r="AT132" t="str">
        <f>VLOOKUP('intouch变量（实型）'!$A132,基本表格!$G:$Q,10,FALSE)</f>
        <v>No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</row>
    <row r="133" spans="1:55">
      <c r="A133" t="s">
        <v>5631</v>
      </c>
      <c r="B133" s="11" t="str">
        <f t="shared" ref="B133:B196" si="2">LEFT(A133,4)</f>
        <v>CHP1</v>
      </c>
      <c r="C133" s="11" t="str">
        <f>VLOOKUP('intouch变量（实型）'!$A133,基本表格!$G:$Q,2,FALSE)</f>
        <v>1#刨片机润滑站温度  下下限值</v>
      </c>
      <c r="D133" t="s">
        <v>154</v>
      </c>
      <c r="E133" t="s">
        <v>154</v>
      </c>
      <c r="F133">
        <v>0</v>
      </c>
      <c r="G133" t="s">
        <v>154</v>
      </c>
      <c r="H133" t="s">
        <v>154</v>
      </c>
      <c r="I133">
        <v>0</v>
      </c>
      <c r="J133">
        <v>0</v>
      </c>
      <c r="L133">
        <v>0</v>
      </c>
      <c r="M133">
        <v>-32768</v>
      </c>
      <c r="N133">
        <v>32767</v>
      </c>
      <c r="O133">
        <v>0</v>
      </c>
      <c r="P133">
        <v>0</v>
      </c>
      <c r="Q133" t="s">
        <v>155</v>
      </c>
      <c r="R133">
        <v>0</v>
      </c>
      <c r="S133">
        <v>1</v>
      </c>
      <c r="T133" t="s">
        <v>155</v>
      </c>
      <c r="U133">
        <v>0</v>
      </c>
      <c r="V133">
        <v>1</v>
      </c>
      <c r="W133" t="s">
        <v>155</v>
      </c>
      <c r="X133">
        <v>0</v>
      </c>
      <c r="Y133">
        <v>1</v>
      </c>
      <c r="Z133" t="s">
        <v>155</v>
      </c>
      <c r="AA133">
        <v>0</v>
      </c>
      <c r="AB133">
        <v>1</v>
      </c>
      <c r="AC133" t="s">
        <v>155</v>
      </c>
      <c r="AD133">
        <v>0</v>
      </c>
      <c r="AE133">
        <v>1</v>
      </c>
      <c r="AF133" t="s">
        <v>155</v>
      </c>
      <c r="AG133">
        <v>0</v>
      </c>
      <c r="AH133">
        <v>1</v>
      </c>
      <c r="AI133">
        <v>0</v>
      </c>
      <c r="AJ133" t="s">
        <v>155</v>
      </c>
      <c r="AK133">
        <v>0</v>
      </c>
      <c r="AL133">
        <v>1</v>
      </c>
      <c r="AM133" t="s">
        <v>4774</v>
      </c>
      <c r="AN133">
        <v>-32768</v>
      </c>
      <c r="AO133">
        <v>32767</v>
      </c>
      <c r="AP133" t="s">
        <v>4775</v>
      </c>
      <c r="AQ133" s="1" t="s">
        <v>157</v>
      </c>
      <c r="AR133" t="s">
        <v>158</v>
      </c>
      <c r="AS133" t="str">
        <f>VLOOKUP('intouch变量（实型）'!$A133,基本表格!$G:$Q,3,FALSE)</f>
        <v>DB1101,REAL226</v>
      </c>
      <c r="AT133" t="str">
        <f>VLOOKUP('intouch变量（实型）'!$A133,基本表格!$G:$Q,10,FALSE)</f>
        <v>No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</row>
    <row r="134" spans="1:55">
      <c r="A134" t="s">
        <v>5632</v>
      </c>
      <c r="B134" s="11" t="str">
        <f t="shared" si="2"/>
        <v>CHP1</v>
      </c>
      <c r="C134" s="11" t="str">
        <f>VLOOKUP('intouch变量（实型）'!$A134,基本表格!$G:$Q,2,FALSE)</f>
        <v>1#刨片机主机轴承温度传感器1#  实际值</v>
      </c>
      <c r="D134" t="s">
        <v>154</v>
      </c>
      <c r="E134" t="s">
        <v>154</v>
      </c>
      <c r="F134">
        <v>0</v>
      </c>
      <c r="G134" t="s">
        <v>154</v>
      </c>
      <c r="H134" t="s">
        <v>154</v>
      </c>
      <c r="I134">
        <v>0</v>
      </c>
      <c r="J134">
        <v>0</v>
      </c>
      <c r="L134">
        <v>0</v>
      </c>
      <c r="M134">
        <v>-32768</v>
      </c>
      <c r="N134">
        <v>32767</v>
      </c>
      <c r="O134">
        <v>0</v>
      </c>
      <c r="P134">
        <v>0</v>
      </c>
      <c r="Q134" t="s">
        <v>155</v>
      </c>
      <c r="R134">
        <v>0</v>
      </c>
      <c r="S134">
        <v>1</v>
      </c>
      <c r="T134" t="s">
        <v>155</v>
      </c>
      <c r="U134">
        <v>0</v>
      </c>
      <c r="V134">
        <v>1</v>
      </c>
      <c r="W134" t="s">
        <v>155</v>
      </c>
      <c r="X134">
        <v>0</v>
      </c>
      <c r="Y134">
        <v>1</v>
      </c>
      <c r="Z134" t="s">
        <v>155</v>
      </c>
      <c r="AA134">
        <v>0</v>
      </c>
      <c r="AB134">
        <v>1</v>
      </c>
      <c r="AC134" t="s">
        <v>155</v>
      </c>
      <c r="AD134">
        <v>0</v>
      </c>
      <c r="AE134">
        <v>1</v>
      </c>
      <c r="AF134" t="s">
        <v>155</v>
      </c>
      <c r="AG134">
        <v>0</v>
      </c>
      <c r="AH134">
        <v>1</v>
      </c>
      <c r="AI134">
        <v>0</v>
      </c>
      <c r="AJ134" t="s">
        <v>155</v>
      </c>
      <c r="AK134">
        <v>0</v>
      </c>
      <c r="AL134">
        <v>1</v>
      </c>
      <c r="AM134" t="s">
        <v>4774</v>
      </c>
      <c r="AN134">
        <v>-32768</v>
      </c>
      <c r="AO134">
        <v>32767</v>
      </c>
      <c r="AP134" t="s">
        <v>4775</v>
      </c>
      <c r="AQ134" s="1" t="s">
        <v>157</v>
      </c>
      <c r="AR134" t="s">
        <v>158</v>
      </c>
      <c r="AS134" t="str">
        <f>VLOOKUP('intouch变量（实型）'!$A134,基本表格!$G:$Q,3,FALSE)</f>
        <v>DB1101,REAL256</v>
      </c>
      <c r="AT134" t="str">
        <f>VLOOKUP('intouch变量（实型）'!$A134,基本表格!$G:$Q,10,FALSE)</f>
        <v>Yes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</row>
    <row r="135" spans="1:55">
      <c r="A135" t="s">
        <v>5633</v>
      </c>
      <c r="B135" s="11" t="str">
        <f t="shared" si="2"/>
        <v>CHP1</v>
      </c>
      <c r="C135" s="11" t="str">
        <f>VLOOKUP('intouch变量（实型）'!$A135,基本表格!$G:$Q,2,FALSE)</f>
        <v>1#刨片机主机轴承温度传感器1#  量程</v>
      </c>
      <c r="D135" t="s">
        <v>154</v>
      </c>
      <c r="E135" t="s">
        <v>154</v>
      </c>
      <c r="F135">
        <v>0</v>
      </c>
      <c r="G135" t="s">
        <v>154</v>
      </c>
      <c r="H135" t="s">
        <v>154</v>
      </c>
      <c r="I135">
        <v>0</v>
      </c>
      <c r="J135">
        <v>0</v>
      </c>
      <c r="L135">
        <v>0</v>
      </c>
      <c r="M135">
        <v>-32768</v>
      </c>
      <c r="N135">
        <v>32767</v>
      </c>
      <c r="O135">
        <v>0</v>
      </c>
      <c r="P135">
        <v>0</v>
      </c>
      <c r="Q135" t="s">
        <v>155</v>
      </c>
      <c r="R135">
        <v>0</v>
      </c>
      <c r="S135">
        <v>1</v>
      </c>
      <c r="T135" t="s">
        <v>155</v>
      </c>
      <c r="U135">
        <v>0</v>
      </c>
      <c r="V135">
        <v>1</v>
      </c>
      <c r="W135" t="s">
        <v>155</v>
      </c>
      <c r="X135">
        <v>0</v>
      </c>
      <c r="Y135">
        <v>1</v>
      </c>
      <c r="Z135" t="s">
        <v>155</v>
      </c>
      <c r="AA135">
        <v>0</v>
      </c>
      <c r="AB135">
        <v>1</v>
      </c>
      <c r="AC135" t="s">
        <v>155</v>
      </c>
      <c r="AD135">
        <v>0</v>
      </c>
      <c r="AE135">
        <v>1</v>
      </c>
      <c r="AF135" t="s">
        <v>155</v>
      </c>
      <c r="AG135">
        <v>0</v>
      </c>
      <c r="AH135">
        <v>1</v>
      </c>
      <c r="AI135">
        <v>0</v>
      </c>
      <c r="AJ135" t="s">
        <v>155</v>
      </c>
      <c r="AK135">
        <v>0</v>
      </c>
      <c r="AL135">
        <v>1</v>
      </c>
      <c r="AM135" t="s">
        <v>4774</v>
      </c>
      <c r="AN135">
        <v>-32768</v>
      </c>
      <c r="AO135">
        <v>32767</v>
      </c>
      <c r="AP135" t="s">
        <v>4775</v>
      </c>
      <c r="AQ135" s="1" t="s">
        <v>157</v>
      </c>
      <c r="AR135" t="s">
        <v>158</v>
      </c>
      <c r="AS135" t="str">
        <f>VLOOKUP('intouch变量（实型）'!$A135,基本表格!$G:$Q,3,FALSE)</f>
        <v>DB1101,REAL260</v>
      </c>
      <c r="AT135" t="str">
        <f>VLOOKUP('intouch变量（实型）'!$A135,基本表格!$G:$Q,10,FALSE)</f>
        <v>No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</row>
    <row r="136" spans="1:55">
      <c r="A136" t="s">
        <v>5634</v>
      </c>
      <c r="B136" s="11" t="str">
        <f t="shared" si="2"/>
        <v>CHP1</v>
      </c>
      <c r="C136" s="11" t="str">
        <f>VLOOKUP('intouch变量（实型）'!$A136,基本表格!$G:$Q,2,FALSE)</f>
        <v>1#刨片机主机轴承温度传感器1#  上限值</v>
      </c>
      <c r="D136" t="s">
        <v>154</v>
      </c>
      <c r="E136" t="s">
        <v>154</v>
      </c>
      <c r="F136">
        <v>0</v>
      </c>
      <c r="G136" t="s">
        <v>154</v>
      </c>
      <c r="H136" t="s">
        <v>154</v>
      </c>
      <c r="I136">
        <v>0</v>
      </c>
      <c r="J136">
        <v>0</v>
      </c>
      <c r="L136">
        <v>0</v>
      </c>
      <c r="M136">
        <v>-32768</v>
      </c>
      <c r="N136">
        <v>32767</v>
      </c>
      <c r="O136">
        <v>0</v>
      </c>
      <c r="P136">
        <v>0</v>
      </c>
      <c r="Q136" t="s">
        <v>155</v>
      </c>
      <c r="R136">
        <v>0</v>
      </c>
      <c r="S136">
        <v>1</v>
      </c>
      <c r="T136" t="s">
        <v>155</v>
      </c>
      <c r="U136">
        <v>0</v>
      </c>
      <c r="V136">
        <v>1</v>
      </c>
      <c r="W136" t="s">
        <v>155</v>
      </c>
      <c r="X136">
        <v>0</v>
      </c>
      <c r="Y136">
        <v>1</v>
      </c>
      <c r="Z136" t="s">
        <v>155</v>
      </c>
      <c r="AA136">
        <v>0</v>
      </c>
      <c r="AB136">
        <v>1</v>
      </c>
      <c r="AC136" t="s">
        <v>155</v>
      </c>
      <c r="AD136">
        <v>0</v>
      </c>
      <c r="AE136">
        <v>1</v>
      </c>
      <c r="AF136" t="s">
        <v>155</v>
      </c>
      <c r="AG136">
        <v>0</v>
      </c>
      <c r="AH136">
        <v>1</v>
      </c>
      <c r="AI136">
        <v>0</v>
      </c>
      <c r="AJ136" t="s">
        <v>155</v>
      </c>
      <c r="AK136">
        <v>0</v>
      </c>
      <c r="AL136">
        <v>1</v>
      </c>
      <c r="AM136" t="s">
        <v>4774</v>
      </c>
      <c r="AN136">
        <v>-32768</v>
      </c>
      <c r="AO136">
        <v>32767</v>
      </c>
      <c r="AP136" t="s">
        <v>4775</v>
      </c>
      <c r="AQ136" s="1" t="s">
        <v>157</v>
      </c>
      <c r="AR136" t="s">
        <v>158</v>
      </c>
      <c r="AS136" t="str">
        <f>VLOOKUP('intouch变量（实型）'!$A136,基本表格!$G:$Q,3,FALSE)</f>
        <v>DB1101,REAL264</v>
      </c>
      <c r="AT136" t="str">
        <f>VLOOKUP('intouch变量（实型）'!$A136,基本表格!$G:$Q,10,FALSE)</f>
        <v>No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</row>
    <row r="137" spans="1:55">
      <c r="A137" t="s">
        <v>5635</v>
      </c>
      <c r="B137" s="11" t="str">
        <f t="shared" si="2"/>
        <v>CHP1</v>
      </c>
      <c r="C137" s="11" t="str">
        <f>VLOOKUP('intouch变量（实型）'!$A137,基本表格!$G:$Q,2,FALSE)</f>
        <v>1#刨片机主机轴承温度传感器1#  下限值</v>
      </c>
      <c r="D137" t="s">
        <v>154</v>
      </c>
      <c r="E137" t="s">
        <v>154</v>
      </c>
      <c r="F137">
        <v>0</v>
      </c>
      <c r="G137" t="s">
        <v>154</v>
      </c>
      <c r="H137" t="s">
        <v>154</v>
      </c>
      <c r="I137">
        <v>0</v>
      </c>
      <c r="J137">
        <v>0</v>
      </c>
      <c r="L137">
        <v>0</v>
      </c>
      <c r="M137">
        <v>-32768</v>
      </c>
      <c r="N137">
        <v>32767</v>
      </c>
      <c r="O137">
        <v>0</v>
      </c>
      <c r="P137">
        <v>0</v>
      </c>
      <c r="Q137" t="s">
        <v>155</v>
      </c>
      <c r="R137">
        <v>0</v>
      </c>
      <c r="S137">
        <v>1</v>
      </c>
      <c r="T137" t="s">
        <v>155</v>
      </c>
      <c r="U137">
        <v>0</v>
      </c>
      <c r="V137">
        <v>1</v>
      </c>
      <c r="W137" t="s">
        <v>155</v>
      </c>
      <c r="X137">
        <v>0</v>
      </c>
      <c r="Y137">
        <v>1</v>
      </c>
      <c r="Z137" t="s">
        <v>155</v>
      </c>
      <c r="AA137">
        <v>0</v>
      </c>
      <c r="AB137">
        <v>1</v>
      </c>
      <c r="AC137" t="s">
        <v>155</v>
      </c>
      <c r="AD137">
        <v>0</v>
      </c>
      <c r="AE137">
        <v>1</v>
      </c>
      <c r="AF137" t="s">
        <v>155</v>
      </c>
      <c r="AG137">
        <v>0</v>
      </c>
      <c r="AH137">
        <v>1</v>
      </c>
      <c r="AI137">
        <v>0</v>
      </c>
      <c r="AJ137" t="s">
        <v>155</v>
      </c>
      <c r="AK137">
        <v>0</v>
      </c>
      <c r="AL137">
        <v>1</v>
      </c>
      <c r="AM137" t="s">
        <v>4774</v>
      </c>
      <c r="AN137">
        <v>-32768</v>
      </c>
      <c r="AO137">
        <v>32767</v>
      </c>
      <c r="AP137" t="s">
        <v>4775</v>
      </c>
      <c r="AQ137" s="1" t="s">
        <v>157</v>
      </c>
      <c r="AR137" t="s">
        <v>158</v>
      </c>
      <c r="AS137" t="str">
        <f>VLOOKUP('intouch变量（实型）'!$A137,基本表格!$G:$Q,3,FALSE)</f>
        <v>DB1101,REAL268</v>
      </c>
      <c r="AT137" t="str">
        <f>VLOOKUP('intouch变量（实型）'!$A137,基本表格!$G:$Q,10,FALSE)</f>
        <v>No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</row>
    <row r="138" spans="1:55">
      <c r="A138" t="s">
        <v>5636</v>
      </c>
      <c r="B138" s="11" t="str">
        <f t="shared" si="2"/>
        <v>CHP1</v>
      </c>
      <c r="C138" s="11" t="str">
        <f>VLOOKUP('intouch变量（实型）'!$A138,基本表格!$G:$Q,2,FALSE)</f>
        <v>1#刨片机主机轴承温度传感器1#  上上限值</v>
      </c>
      <c r="D138" t="s">
        <v>154</v>
      </c>
      <c r="E138" t="s">
        <v>154</v>
      </c>
      <c r="F138">
        <v>0</v>
      </c>
      <c r="G138" t="s">
        <v>154</v>
      </c>
      <c r="H138" t="s">
        <v>154</v>
      </c>
      <c r="I138">
        <v>0</v>
      </c>
      <c r="J138">
        <v>0</v>
      </c>
      <c r="L138">
        <v>0</v>
      </c>
      <c r="M138">
        <v>-32768</v>
      </c>
      <c r="N138">
        <v>32767</v>
      </c>
      <c r="O138">
        <v>0</v>
      </c>
      <c r="P138">
        <v>0</v>
      </c>
      <c r="Q138" t="s">
        <v>155</v>
      </c>
      <c r="R138">
        <v>0</v>
      </c>
      <c r="S138">
        <v>1</v>
      </c>
      <c r="T138" t="s">
        <v>155</v>
      </c>
      <c r="U138">
        <v>0</v>
      </c>
      <c r="V138">
        <v>1</v>
      </c>
      <c r="W138" t="s">
        <v>155</v>
      </c>
      <c r="X138">
        <v>0</v>
      </c>
      <c r="Y138">
        <v>1</v>
      </c>
      <c r="Z138" t="s">
        <v>155</v>
      </c>
      <c r="AA138">
        <v>0</v>
      </c>
      <c r="AB138">
        <v>1</v>
      </c>
      <c r="AC138" t="s">
        <v>155</v>
      </c>
      <c r="AD138">
        <v>0</v>
      </c>
      <c r="AE138">
        <v>1</v>
      </c>
      <c r="AF138" t="s">
        <v>155</v>
      </c>
      <c r="AG138">
        <v>0</v>
      </c>
      <c r="AH138">
        <v>1</v>
      </c>
      <c r="AI138">
        <v>0</v>
      </c>
      <c r="AJ138" t="s">
        <v>155</v>
      </c>
      <c r="AK138">
        <v>0</v>
      </c>
      <c r="AL138">
        <v>1</v>
      </c>
      <c r="AM138" t="s">
        <v>4774</v>
      </c>
      <c r="AN138">
        <v>-32768</v>
      </c>
      <c r="AO138">
        <v>32767</v>
      </c>
      <c r="AP138" t="s">
        <v>4775</v>
      </c>
      <c r="AQ138" s="1" t="s">
        <v>157</v>
      </c>
      <c r="AR138" t="s">
        <v>158</v>
      </c>
      <c r="AS138" t="str">
        <f>VLOOKUP('intouch变量（实型）'!$A138,基本表格!$G:$Q,3,FALSE)</f>
        <v>DB1101,REAL272</v>
      </c>
      <c r="AT138" t="str">
        <f>VLOOKUP('intouch变量（实型）'!$A138,基本表格!$G:$Q,10,FALSE)</f>
        <v>No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</row>
    <row r="139" spans="1:55">
      <c r="A139" t="s">
        <v>5637</v>
      </c>
      <c r="B139" s="11" t="str">
        <f t="shared" si="2"/>
        <v>CHP1</v>
      </c>
      <c r="C139" s="11" t="str">
        <f>VLOOKUP('intouch变量（实型）'!$A139,基本表格!$G:$Q,2,FALSE)</f>
        <v>1#刨片机主机轴承温度传感器1#  下下限值</v>
      </c>
      <c r="D139" t="s">
        <v>154</v>
      </c>
      <c r="E139" t="s">
        <v>154</v>
      </c>
      <c r="F139">
        <v>0</v>
      </c>
      <c r="G139" t="s">
        <v>154</v>
      </c>
      <c r="H139" t="s">
        <v>154</v>
      </c>
      <c r="I139">
        <v>0</v>
      </c>
      <c r="J139">
        <v>0</v>
      </c>
      <c r="L139">
        <v>0</v>
      </c>
      <c r="M139">
        <v>-32768</v>
      </c>
      <c r="N139">
        <v>32767</v>
      </c>
      <c r="O139">
        <v>0</v>
      </c>
      <c r="P139">
        <v>0</v>
      </c>
      <c r="Q139" t="s">
        <v>155</v>
      </c>
      <c r="R139">
        <v>0</v>
      </c>
      <c r="S139">
        <v>1</v>
      </c>
      <c r="T139" t="s">
        <v>155</v>
      </c>
      <c r="U139">
        <v>0</v>
      </c>
      <c r="V139">
        <v>1</v>
      </c>
      <c r="W139" t="s">
        <v>155</v>
      </c>
      <c r="X139">
        <v>0</v>
      </c>
      <c r="Y139">
        <v>1</v>
      </c>
      <c r="Z139" t="s">
        <v>155</v>
      </c>
      <c r="AA139">
        <v>0</v>
      </c>
      <c r="AB139">
        <v>1</v>
      </c>
      <c r="AC139" t="s">
        <v>155</v>
      </c>
      <c r="AD139">
        <v>0</v>
      </c>
      <c r="AE139">
        <v>1</v>
      </c>
      <c r="AF139" t="s">
        <v>155</v>
      </c>
      <c r="AG139">
        <v>0</v>
      </c>
      <c r="AH139">
        <v>1</v>
      </c>
      <c r="AI139">
        <v>0</v>
      </c>
      <c r="AJ139" t="s">
        <v>155</v>
      </c>
      <c r="AK139">
        <v>0</v>
      </c>
      <c r="AL139">
        <v>1</v>
      </c>
      <c r="AM139" t="s">
        <v>4774</v>
      </c>
      <c r="AN139">
        <v>-32768</v>
      </c>
      <c r="AO139">
        <v>32767</v>
      </c>
      <c r="AP139" t="s">
        <v>4775</v>
      </c>
      <c r="AQ139" s="1" t="s">
        <v>157</v>
      </c>
      <c r="AR139" t="s">
        <v>158</v>
      </c>
      <c r="AS139" t="str">
        <f>VLOOKUP('intouch变量（实型）'!$A139,基本表格!$G:$Q,3,FALSE)</f>
        <v>DB1101,REAL276</v>
      </c>
      <c r="AT139" t="str">
        <f>VLOOKUP('intouch变量（实型）'!$A139,基本表格!$G:$Q,10,FALSE)</f>
        <v>No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</row>
    <row r="140" spans="1:55">
      <c r="A140" t="s">
        <v>5638</v>
      </c>
      <c r="B140" s="11" t="str">
        <f t="shared" si="2"/>
        <v>CHP1</v>
      </c>
      <c r="C140" s="11" t="str">
        <f>VLOOKUP('intouch变量（实型）'!$A140,基本表格!$G:$Q,2,FALSE)</f>
        <v>1#刨片机主机轴承温度传感器2#  实际值</v>
      </c>
      <c r="D140" t="s">
        <v>154</v>
      </c>
      <c r="E140" t="s">
        <v>154</v>
      </c>
      <c r="F140">
        <v>0</v>
      </c>
      <c r="G140" t="s">
        <v>154</v>
      </c>
      <c r="H140" t="s">
        <v>154</v>
      </c>
      <c r="I140">
        <v>0</v>
      </c>
      <c r="J140">
        <v>0</v>
      </c>
      <c r="L140">
        <v>0</v>
      </c>
      <c r="M140">
        <v>-32768</v>
      </c>
      <c r="N140">
        <v>32767</v>
      </c>
      <c r="O140">
        <v>0</v>
      </c>
      <c r="P140">
        <v>0</v>
      </c>
      <c r="Q140" t="s">
        <v>155</v>
      </c>
      <c r="R140">
        <v>0</v>
      </c>
      <c r="S140">
        <v>1</v>
      </c>
      <c r="T140" t="s">
        <v>155</v>
      </c>
      <c r="U140">
        <v>0</v>
      </c>
      <c r="V140">
        <v>1</v>
      </c>
      <c r="W140" t="s">
        <v>155</v>
      </c>
      <c r="X140">
        <v>0</v>
      </c>
      <c r="Y140">
        <v>1</v>
      </c>
      <c r="Z140" t="s">
        <v>155</v>
      </c>
      <c r="AA140">
        <v>0</v>
      </c>
      <c r="AB140">
        <v>1</v>
      </c>
      <c r="AC140" t="s">
        <v>155</v>
      </c>
      <c r="AD140">
        <v>0</v>
      </c>
      <c r="AE140">
        <v>1</v>
      </c>
      <c r="AF140" t="s">
        <v>155</v>
      </c>
      <c r="AG140">
        <v>0</v>
      </c>
      <c r="AH140">
        <v>1</v>
      </c>
      <c r="AI140">
        <v>0</v>
      </c>
      <c r="AJ140" t="s">
        <v>155</v>
      </c>
      <c r="AK140">
        <v>0</v>
      </c>
      <c r="AL140">
        <v>1</v>
      </c>
      <c r="AM140" t="s">
        <v>4774</v>
      </c>
      <c r="AN140">
        <v>-32768</v>
      </c>
      <c r="AO140">
        <v>32767</v>
      </c>
      <c r="AP140" t="s">
        <v>4775</v>
      </c>
      <c r="AQ140" s="1" t="s">
        <v>157</v>
      </c>
      <c r="AR140" t="s">
        <v>158</v>
      </c>
      <c r="AS140" t="str">
        <f>VLOOKUP('intouch变量（实型）'!$A140,基本表格!$G:$Q,3,FALSE)</f>
        <v>DB1101,REAL306</v>
      </c>
      <c r="AT140" t="str">
        <f>VLOOKUP('intouch变量（实型）'!$A140,基本表格!$G:$Q,10,FALSE)</f>
        <v>Yes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</row>
    <row r="141" spans="1:55">
      <c r="A141" t="s">
        <v>5639</v>
      </c>
      <c r="B141" s="11" t="str">
        <f t="shared" si="2"/>
        <v>CHP1</v>
      </c>
      <c r="C141" s="11" t="str">
        <f>VLOOKUP('intouch变量（实型）'!$A141,基本表格!$G:$Q,2,FALSE)</f>
        <v>1#刨片机主机轴承温度传感器2#  量程</v>
      </c>
      <c r="D141" t="s">
        <v>154</v>
      </c>
      <c r="E141" t="s">
        <v>154</v>
      </c>
      <c r="F141">
        <v>0</v>
      </c>
      <c r="G141" t="s">
        <v>154</v>
      </c>
      <c r="H141" t="s">
        <v>154</v>
      </c>
      <c r="I141">
        <v>0</v>
      </c>
      <c r="J141">
        <v>0</v>
      </c>
      <c r="L141">
        <v>0</v>
      </c>
      <c r="M141">
        <v>-32768</v>
      </c>
      <c r="N141">
        <v>32767</v>
      </c>
      <c r="O141">
        <v>0</v>
      </c>
      <c r="P141">
        <v>0</v>
      </c>
      <c r="Q141" t="s">
        <v>155</v>
      </c>
      <c r="R141">
        <v>0</v>
      </c>
      <c r="S141">
        <v>1</v>
      </c>
      <c r="T141" t="s">
        <v>155</v>
      </c>
      <c r="U141">
        <v>0</v>
      </c>
      <c r="V141">
        <v>1</v>
      </c>
      <c r="W141" t="s">
        <v>155</v>
      </c>
      <c r="X141">
        <v>0</v>
      </c>
      <c r="Y141">
        <v>1</v>
      </c>
      <c r="Z141" t="s">
        <v>155</v>
      </c>
      <c r="AA141">
        <v>0</v>
      </c>
      <c r="AB141">
        <v>1</v>
      </c>
      <c r="AC141" t="s">
        <v>155</v>
      </c>
      <c r="AD141">
        <v>0</v>
      </c>
      <c r="AE141">
        <v>1</v>
      </c>
      <c r="AF141" t="s">
        <v>155</v>
      </c>
      <c r="AG141">
        <v>0</v>
      </c>
      <c r="AH141">
        <v>1</v>
      </c>
      <c r="AI141">
        <v>0</v>
      </c>
      <c r="AJ141" t="s">
        <v>155</v>
      </c>
      <c r="AK141">
        <v>0</v>
      </c>
      <c r="AL141">
        <v>1</v>
      </c>
      <c r="AM141" t="s">
        <v>4774</v>
      </c>
      <c r="AN141">
        <v>-32768</v>
      </c>
      <c r="AO141">
        <v>32767</v>
      </c>
      <c r="AP141" t="s">
        <v>4775</v>
      </c>
      <c r="AQ141" s="1" t="s">
        <v>157</v>
      </c>
      <c r="AR141" t="s">
        <v>158</v>
      </c>
      <c r="AS141" t="str">
        <f>VLOOKUP('intouch变量（实型）'!$A141,基本表格!$G:$Q,3,FALSE)</f>
        <v>DB1101,REAL310</v>
      </c>
      <c r="AT141" t="str">
        <f>VLOOKUP('intouch变量（实型）'!$A141,基本表格!$G:$Q,10,FALSE)</f>
        <v>No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</row>
    <row r="142" spans="1:55">
      <c r="A142" t="s">
        <v>5640</v>
      </c>
      <c r="B142" s="11" t="str">
        <f t="shared" si="2"/>
        <v>CHP1</v>
      </c>
      <c r="C142" s="11" t="str">
        <f>VLOOKUP('intouch变量（实型）'!$A142,基本表格!$G:$Q,2,FALSE)</f>
        <v>1#刨片机主机轴承温度传感器2#  上限值</v>
      </c>
      <c r="D142" t="s">
        <v>154</v>
      </c>
      <c r="E142" t="s">
        <v>154</v>
      </c>
      <c r="F142">
        <v>0</v>
      </c>
      <c r="G142" t="s">
        <v>154</v>
      </c>
      <c r="H142" t="s">
        <v>154</v>
      </c>
      <c r="I142">
        <v>0</v>
      </c>
      <c r="J142">
        <v>0</v>
      </c>
      <c r="L142">
        <v>0</v>
      </c>
      <c r="M142">
        <v>-32768</v>
      </c>
      <c r="N142">
        <v>32767</v>
      </c>
      <c r="O142">
        <v>0</v>
      </c>
      <c r="P142">
        <v>0</v>
      </c>
      <c r="Q142" t="s">
        <v>155</v>
      </c>
      <c r="R142">
        <v>0</v>
      </c>
      <c r="S142">
        <v>1</v>
      </c>
      <c r="T142" t="s">
        <v>155</v>
      </c>
      <c r="U142">
        <v>0</v>
      </c>
      <c r="V142">
        <v>1</v>
      </c>
      <c r="W142" t="s">
        <v>155</v>
      </c>
      <c r="X142">
        <v>0</v>
      </c>
      <c r="Y142">
        <v>1</v>
      </c>
      <c r="Z142" t="s">
        <v>155</v>
      </c>
      <c r="AA142">
        <v>0</v>
      </c>
      <c r="AB142">
        <v>1</v>
      </c>
      <c r="AC142" t="s">
        <v>155</v>
      </c>
      <c r="AD142">
        <v>0</v>
      </c>
      <c r="AE142">
        <v>1</v>
      </c>
      <c r="AF142" t="s">
        <v>155</v>
      </c>
      <c r="AG142">
        <v>0</v>
      </c>
      <c r="AH142">
        <v>1</v>
      </c>
      <c r="AI142">
        <v>0</v>
      </c>
      <c r="AJ142" t="s">
        <v>155</v>
      </c>
      <c r="AK142">
        <v>0</v>
      </c>
      <c r="AL142">
        <v>1</v>
      </c>
      <c r="AM142" t="s">
        <v>4774</v>
      </c>
      <c r="AN142">
        <v>-32768</v>
      </c>
      <c r="AO142">
        <v>32767</v>
      </c>
      <c r="AP142" t="s">
        <v>4775</v>
      </c>
      <c r="AQ142" s="1" t="s">
        <v>157</v>
      </c>
      <c r="AR142" t="s">
        <v>158</v>
      </c>
      <c r="AS142" t="str">
        <f>VLOOKUP('intouch变量（实型）'!$A142,基本表格!$G:$Q,3,FALSE)</f>
        <v>DB1101,REAL314</v>
      </c>
      <c r="AT142" t="str">
        <f>VLOOKUP('intouch变量（实型）'!$A142,基本表格!$G:$Q,10,FALSE)</f>
        <v>No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</row>
    <row r="143" spans="1:55">
      <c r="A143" t="s">
        <v>5641</v>
      </c>
      <c r="B143" s="11" t="str">
        <f t="shared" si="2"/>
        <v>CHP1</v>
      </c>
      <c r="C143" s="11" t="str">
        <f>VLOOKUP('intouch变量（实型）'!$A143,基本表格!$G:$Q,2,FALSE)</f>
        <v>1#刨片机主机轴承温度传感器2#  下限值</v>
      </c>
      <c r="D143" t="s">
        <v>154</v>
      </c>
      <c r="E143" t="s">
        <v>154</v>
      </c>
      <c r="F143">
        <v>0</v>
      </c>
      <c r="G143" t="s">
        <v>154</v>
      </c>
      <c r="H143" t="s">
        <v>154</v>
      </c>
      <c r="I143">
        <v>0</v>
      </c>
      <c r="J143">
        <v>0</v>
      </c>
      <c r="L143">
        <v>0</v>
      </c>
      <c r="M143">
        <v>-32768</v>
      </c>
      <c r="N143">
        <v>32767</v>
      </c>
      <c r="O143">
        <v>0</v>
      </c>
      <c r="P143">
        <v>0</v>
      </c>
      <c r="Q143" t="s">
        <v>155</v>
      </c>
      <c r="R143">
        <v>0</v>
      </c>
      <c r="S143">
        <v>1</v>
      </c>
      <c r="T143" t="s">
        <v>155</v>
      </c>
      <c r="U143">
        <v>0</v>
      </c>
      <c r="V143">
        <v>1</v>
      </c>
      <c r="W143" t="s">
        <v>155</v>
      </c>
      <c r="X143">
        <v>0</v>
      </c>
      <c r="Y143">
        <v>1</v>
      </c>
      <c r="Z143" t="s">
        <v>155</v>
      </c>
      <c r="AA143">
        <v>0</v>
      </c>
      <c r="AB143">
        <v>1</v>
      </c>
      <c r="AC143" t="s">
        <v>155</v>
      </c>
      <c r="AD143">
        <v>0</v>
      </c>
      <c r="AE143">
        <v>1</v>
      </c>
      <c r="AF143" t="s">
        <v>155</v>
      </c>
      <c r="AG143">
        <v>0</v>
      </c>
      <c r="AH143">
        <v>1</v>
      </c>
      <c r="AI143">
        <v>0</v>
      </c>
      <c r="AJ143" t="s">
        <v>155</v>
      </c>
      <c r="AK143">
        <v>0</v>
      </c>
      <c r="AL143">
        <v>1</v>
      </c>
      <c r="AM143" t="s">
        <v>4774</v>
      </c>
      <c r="AN143">
        <v>-32768</v>
      </c>
      <c r="AO143">
        <v>32767</v>
      </c>
      <c r="AP143" t="s">
        <v>4775</v>
      </c>
      <c r="AQ143" s="1" t="s">
        <v>157</v>
      </c>
      <c r="AR143" t="s">
        <v>158</v>
      </c>
      <c r="AS143" t="str">
        <f>VLOOKUP('intouch变量（实型）'!$A143,基本表格!$G:$Q,3,FALSE)</f>
        <v>DB1101,REAL318</v>
      </c>
      <c r="AT143" t="str">
        <f>VLOOKUP('intouch变量（实型）'!$A143,基本表格!$G:$Q,10,FALSE)</f>
        <v>No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</row>
    <row r="144" spans="1:55">
      <c r="A144" t="s">
        <v>5642</v>
      </c>
      <c r="B144" s="11" t="str">
        <f t="shared" si="2"/>
        <v>CHP1</v>
      </c>
      <c r="C144" s="11" t="str">
        <f>VLOOKUP('intouch变量（实型）'!$A144,基本表格!$G:$Q,2,FALSE)</f>
        <v>1#刨片机主机轴承温度传感器2#  上上限值</v>
      </c>
      <c r="D144" t="s">
        <v>154</v>
      </c>
      <c r="E144" t="s">
        <v>154</v>
      </c>
      <c r="F144">
        <v>0</v>
      </c>
      <c r="G144" t="s">
        <v>154</v>
      </c>
      <c r="H144" t="s">
        <v>154</v>
      </c>
      <c r="I144">
        <v>0</v>
      </c>
      <c r="J144">
        <v>0</v>
      </c>
      <c r="L144">
        <v>0</v>
      </c>
      <c r="M144">
        <v>-32768</v>
      </c>
      <c r="N144">
        <v>32767</v>
      </c>
      <c r="O144">
        <v>0</v>
      </c>
      <c r="P144">
        <v>0</v>
      </c>
      <c r="Q144" t="s">
        <v>155</v>
      </c>
      <c r="R144">
        <v>0</v>
      </c>
      <c r="S144">
        <v>1</v>
      </c>
      <c r="T144" t="s">
        <v>155</v>
      </c>
      <c r="U144">
        <v>0</v>
      </c>
      <c r="V144">
        <v>1</v>
      </c>
      <c r="W144" t="s">
        <v>155</v>
      </c>
      <c r="X144">
        <v>0</v>
      </c>
      <c r="Y144">
        <v>1</v>
      </c>
      <c r="Z144" t="s">
        <v>155</v>
      </c>
      <c r="AA144">
        <v>0</v>
      </c>
      <c r="AB144">
        <v>1</v>
      </c>
      <c r="AC144" t="s">
        <v>155</v>
      </c>
      <c r="AD144">
        <v>0</v>
      </c>
      <c r="AE144">
        <v>1</v>
      </c>
      <c r="AF144" t="s">
        <v>155</v>
      </c>
      <c r="AG144">
        <v>0</v>
      </c>
      <c r="AH144">
        <v>1</v>
      </c>
      <c r="AI144">
        <v>0</v>
      </c>
      <c r="AJ144" t="s">
        <v>155</v>
      </c>
      <c r="AK144">
        <v>0</v>
      </c>
      <c r="AL144">
        <v>1</v>
      </c>
      <c r="AM144" t="s">
        <v>4774</v>
      </c>
      <c r="AN144">
        <v>-32768</v>
      </c>
      <c r="AO144">
        <v>32767</v>
      </c>
      <c r="AP144" t="s">
        <v>4775</v>
      </c>
      <c r="AQ144" s="1" t="s">
        <v>157</v>
      </c>
      <c r="AR144" t="s">
        <v>158</v>
      </c>
      <c r="AS144" t="str">
        <f>VLOOKUP('intouch变量（实型）'!$A144,基本表格!$G:$Q,3,FALSE)</f>
        <v>DB1101,REAL322</v>
      </c>
      <c r="AT144" t="str">
        <f>VLOOKUP('intouch变量（实型）'!$A144,基本表格!$G:$Q,10,FALSE)</f>
        <v>No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</row>
    <row r="145" spans="1:55">
      <c r="A145" t="s">
        <v>5643</v>
      </c>
      <c r="B145" s="11" t="str">
        <f t="shared" si="2"/>
        <v>CHP1</v>
      </c>
      <c r="C145" s="11" t="str">
        <f>VLOOKUP('intouch变量（实型）'!$A145,基本表格!$G:$Q,2,FALSE)</f>
        <v>1#刨片机主机轴承温度传感器2#  下下限值</v>
      </c>
      <c r="D145" t="s">
        <v>154</v>
      </c>
      <c r="E145" t="s">
        <v>154</v>
      </c>
      <c r="F145">
        <v>0</v>
      </c>
      <c r="G145" t="s">
        <v>154</v>
      </c>
      <c r="H145" t="s">
        <v>154</v>
      </c>
      <c r="I145">
        <v>0</v>
      </c>
      <c r="J145">
        <v>0</v>
      </c>
      <c r="L145">
        <v>0</v>
      </c>
      <c r="M145">
        <v>-32768</v>
      </c>
      <c r="N145">
        <v>32767</v>
      </c>
      <c r="O145">
        <v>0</v>
      </c>
      <c r="P145">
        <v>0</v>
      </c>
      <c r="Q145" t="s">
        <v>155</v>
      </c>
      <c r="R145">
        <v>0</v>
      </c>
      <c r="S145">
        <v>1</v>
      </c>
      <c r="T145" t="s">
        <v>155</v>
      </c>
      <c r="U145">
        <v>0</v>
      </c>
      <c r="V145">
        <v>1</v>
      </c>
      <c r="W145" t="s">
        <v>155</v>
      </c>
      <c r="X145">
        <v>0</v>
      </c>
      <c r="Y145">
        <v>1</v>
      </c>
      <c r="Z145" t="s">
        <v>155</v>
      </c>
      <c r="AA145">
        <v>0</v>
      </c>
      <c r="AB145">
        <v>1</v>
      </c>
      <c r="AC145" t="s">
        <v>155</v>
      </c>
      <c r="AD145">
        <v>0</v>
      </c>
      <c r="AE145">
        <v>1</v>
      </c>
      <c r="AF145" t="s">
        <v>155</v>
      </c>
      <c r="AG145">
        <v>0</v>
      </c>
      <c r="AH145">
        <v>1</v>
      </c>
      <c r="AI145">
        <v>0</v>
      </c>
      <c r="AJ145" t="s">
        <v>155</v>
      </c>
      <c r="AK145">
        <v>0</v>
      </c>
      <c r="AL145">
        <v>1</v>
      </c>
      <c r="AM145" t="s">
        <v>4774</v>
      </c>
      <c r="AN145">
        <v>-32768</v>
      </c>
      <c r="AO145">
        <v>32767</v>
      </c>
      <c r="AP145" t="s">
        <v>4775</v>
      </c>
      <c r="AQ145" s="1" t="s">
        <v>157</v>
      </c>
      <c r="AR145" t="s">
        <v>158</v>
      </c>
      <c r="AS145" t="str">
        <f>VLOOKUP('intouch变量（实型）'!$A145,基本表格!$G:$Q,3,FALSE)</f>
        <v>DB1101,REAL326</v>
      </c>
      <c r="AT145" t="str">
        <f>VLOOKUP('intouch变量（实型）'!$A145,基本表格!$G:$Q,10,FALSE)</f>
        <v>No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</row>
    <row r="146" spans="1:55">
      <c r="A146" t="s">
        <v>5644</v>
      </c>
      <c r="B146" s="11" t="str">
        <f t="shared" si="2"/>
        <v>CHP1</v>
      </c>
      <c r="C146" s="11" t="str">
        <f>VLOOKUP('intouch变量（实型）'!$A146,基本表格!$G:$Q,2,FALSE)</f>
        <v>1#刨片机主电机轴承温度传感器  实际值</v>
      </c>
      <c r="D146" t="s">
        <v>154</v>
      </c>
      <c r="E146" t="s">
        <v>154</v>
      </c>
      <c r="F146">
        <v>0</v>
      </c>
      <c r="G146" t="s">
        <v>154</v>
      </c>
      <c r="H146" t="s">
        <v>154</v>
      </c>
      <c r="I146">
        <v>0</v>
      </c>
      <c r="J146">
        <v>0</v>
      </c>
      <c r="L146">
        <v>0</v>
      </c>
      <c r="M146">
        <v>-32768</v>
      </c>
      <c r="N146">
        <v>32767</v>
      </c>
      <c r="O146">
        <v>0</v>
      </c>
      <c r="P146">
        <v>0</v>
      </c>
      <c r="Q146" t="s">
        <v>155</v>
      </c>
      <c r="R146">
        <v>0</v>
      </c>
      <c r="S146">
        <v>1</v>
      </c>
      <c r="T146" t="s">
        <v>155</v>
      </c>
      <c r="U146">
        <v>0</v>
      </c>
      <c r="V146">
        <v>1</v>
      </c>
      <c r="W146" t="s">
        <v>155</v>
      </c>
      <c r="X146">
        <v>0</v>
      </c>
      <c r="Y146">
        <v>1</v>
      </c>
      <c r="Z146" t="s">
        <v>155</v>
      </c>
      <c r="AA146">
        <v>0</v>
      </c>
      <c r="AB146">
        <v>1</v>
      </c>
      <c r="AC146" t="s">
        <v>155</v>
      </c>
      <c r="AD146">
        <v>0</v>
      </c>
      <c r="AE146">
        <v>1</v>
      </c>
      <c r="AF146" t="s">
        <v>155</v>
      </c>
      <c r="AG146">
        <v>0</v>
      </c>
      <c r="AH146">
        <v>1</v>
      </c>
      <c r="AI146">
        <v>0</v>
      </c>
      <c r="AJ146" t="s">
        <v>155</v>
      </c>
      <c r="AK146">
        <v>0</v>
      </c>
      <c r="AL146">
        <v>1</v>
      </c>
      <c r="AM146" t="s">
        <v>4774</v>
      </c>
      <c r="AN146">
        <v>-32768</v>
      </c>
      <c r="AO146">
        <v>32767</v>
      </c>
      <c r="AP146" t="s">
        <v>4775</v>
      </c>
      <c r="AQ146" s="1" t="s">
        <v>157</v>
      </c>
      <c r="AR146" t="s">
        <v>158</v>
      </c>
      <c r="AS146" t="str">
        <f>VLOOKUP('intouch变量（实型）'!$A146,基本表格!$G:$Q,3,FALSE)</f>
        <v>DB1101,REAL356</v>
      </c>
      <c r="AT146" t="str">
        <f>VLOOKUP('intouch变量（实型）'!$A146,基本表格!$G:$Q,10,FALSE)</f>
        <v>Yes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</row>
    <row r="147" spans="1:55">
      <c r="A147" t="s">
        <v>5645</v>
      </c>
      <c r="B147" s="11" t="str">
        <f t="shared" si="2"/>
        <v>CHP1</v>
      </c>
      <c r="C147" s="11" t="str">
        <f>VLOOKUP('intouch变量（实型）'!$A147,基本表格!$G:$Q,2,FALSE)</f>
        <v>1#刨片机主电机轴承温度传感器  量程</v>
      </c>
      <c r="D147" t="s">
        <v>154</v>
      </c>
      <c r="E147" t="s">
        <v>154</v>
      </c>
      <c r="F147">
        <v>0</v>
      </c>
      <c r="G147" t="s">
        <v>154</v>
      </c>
      <c r="H147" t="s">
        <v>154</v>
      </c>
      <c r="I147">
        <v>0</v>
      </c>
      <c r="J147">
        <v>0</v>
      </c>
      <c r="L147">
        <v>0</v>
      </c>
      <c r="M147">
        <v>-32768</v>
      </c>
      <c r="N147">
        <v>32767</v>
      </c>
      <c r="O147">
        <v>0</v>
      </c>
      <c r="P147">
        <v>0</v>
      </c>
      <c r="Q147" t="s">
        <v>155</v>
      </c>
      <c r="R147">
        <v>0</v>
      </c>
      <c r="S147">
        <v>1</v>
      </c>
      <c r="T147" t="s">
        <v>155</v>
      </c>
      <c r="U147">
        <v>0</v>
      </c>
      <c r="V147">
        <v>1</v>
      </c>
      <c r="W147" t="s">
        <v>155</v>
      </c>
      <c r="X147">
        <v>0</v>
      </c>
      <c r="Y147">
        <v>1</v>
      </c>
      <c r="Z147" t="s">
        <v>155</v>
      </c>
      <c r="AA147">
        <v>0</v>
      </c>
      <c r="AB147">
        <v>1</v>
      </c>
      <c r="AC147" t="s">
        <v>155</v>
      </c>
      <c r="AD147">
        <v>0</v>
      </c>
      <c r="AE147">
        <v>1</v>
      </c>
      <c r="AF147" t="s">
        <v>155</v>
      </c>
      <c r="AG147">
        <v>0</v>
      </c>
      <c r="AH147">
        <v>1</v>
      </c>
      <c r="AI147">
        <v>0</v>
      </c>
      <c r="AJ147" t="s">
        <v>155</v>
      </c>
      <c r="AK147">
        <v>0</v>
      </c>
      <c r="AL147">
        <v>1</v>
      </c>
      <c r="AM147" t="s">
        <v>4774</v>
      </c>
      <c r="AN147">
        <v>-32768</v>
      </c>
      <c r="AO147">
        <v>32767</v>
      </c>
      <c r="AP147" t="s">
        <v>4775</v>
      </c>
      <c r="AQ147" s="1" t="s">
        <v>157</v>
      </c>
      <c r="AR147" t="s">
        <v>158</v>
      </c>
      <c r="AS147" t="str">
        <f>VLOOKUP('intouch变量（实型）'!$A147,基本表格!$G:$Q,3,FALSE)</f>
        <v>DB1101,REAL360</v>
      </c>
      <c r="AT147" t="str">
        <f>VLOOKUP('intouch变量（实型）'!$A147,基本表格!$G:$Q,10,FALSE)</f>
        <v>No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</row>
    <row r="148" spans="1:55">
      <c r="A148" t="s">
        <v>5646</v>
      </c>
      <c r="B148" s="11" t="str">
        <f t="shared" si="2"/>
        <v>CHP1</v>
      </c>
      <c r="C148" s="11" t="str">
        <f>VLOOKUP('intouch变量（实型）'!$A148,基本表格!$G:$Q,2,FALSE)</f>
        <v>1#刨片机主电机轴承温度传感器  上限值</v>
      </c>
      <c r="D148" t="s">
        <v>154</v>
      </c>
      <c r="E148" t="s">
        <v>154</v>
      </c>
      <c r="F148">
        <v>0</v>
      </c>
      <c r="G148" t="s">
        <v>154</v>
      </c>
      <c r="H148" t="s">
        <v>154</v>
      </c>
      <c r="I148">
        <v>0</v>
      </c>
      <c r="J148">
        <v>0</v>
      </c>
      <c r="L148">
        <v>0</v>
      </c>
      <c r="M148">
        <v>-32768</v>
      </c>
      <c r="N148">
        <v>32767</v>
      </c>
      <c r="O148">
        <v>0</v>
      </c>
      <c r="P148">
        <v>0</v>
      </c>
      <c r="Q148" t="s">
        <v>155</v>
      </c>
      <c r="R148">
        <v>0</v>
      </c>
      <c r="S148">
        <v>1</v>
      </c>
      <c r="T148" t="s">
        <v>155</v>
      </c>
      <c r="U148">
        <v>0</v>
      </c>
      <c r="V148">
        <v>1</v>
      </c>
      <c r="W148" t="s">
        <v>155</v>
      </c>
      <c r="X148">
        <v>0</v>
      </c>
      <c r="Y148">
        <v>1</v>
      </c>
      <c r="Z148" t="s">
        <v>155</v>
      </c>
      <c r="AA148">
        <v>0</v>
      </c>
      <c r="AB148">
        <v>1</v>
      </c>
      <c r="AC148" t="s">
        <v>155</v>
      </c>
      <c r="AD148">
        <v>0</v>
      </c>
      <c r="AE148">
        <v>1</v>
      </c>
      <c r="AF148" t="s">
        <v>155</v>
      </c>
      <c r="AG148">
        <v>0</v>
      </c>
      <c r="AH148">
        <v>1</v>
      </c>
      <c r="AI148">
        <v>0</v>
      </c>
      <c r="AJ148" t="s">
        <v>155</v>
      </c>
      <c r="AK148">
        <v>0</v>
      </c>
      <c r="AL148">
        <v>1</v>
      </c>
      <c r="AM148" t="s">
        <v>4774</v>
      </c>
      <c r="AN148">
        <v>-32768</v>
      </c>
      <c r="AO148">
        <v>32767</v>
      </c>
      <c r="AP148" t="s">
        <v>4775</v>
      </c>
      <c r="AQ148" s="1" t="s">
        <v>157</v>
      </c>
      <c r="AR148" t="s">
        <v>158</v>
      </c>
      <c r="AS148" t="str">
        <f>VLOOKUP('intouch变量（实型）'!$A148,基本表格!$G:$Q,3,FALSE)</f>
        <v>DB1101,REAL364</v>
      </c>
      <c r="AT148" t="str">
        <f>VLOOKUP('intouch变量（实型）'!$A148,基本表格!$G:$Q,10,FALSE)</f>
        <v>No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</row>
    <row r="149" spans="1:55">
      <c r="A149" t="s">
        <v>5647</v>
      </c>
      <c r="B149" s="11" t="str">
        <f t="shared" si="2"/>
        <v>CHP1</v>
      </c>
      <c r="C149" s="11" t="str">
        <f>VLOOKUP('intouch变量（实型）'!$A149,基本表格!$G:$Q,2,FALSE)</f>
        <v>1#刨片机主电机轴承温度传感器  下限值</v>
      </c>
      <c r="D149" t="s">
        <v>154</v>
      </c>
      <c r="E149" t="s">
        <v>154</v>
      </c>
      <c r="F149">
        <v>0</v>
      </c>
      <c r="G149" t="s">
        <v>154</v>
      </c>
      <c r="H149" t="s">
        <v>154</v>
      </c>
      <c r="I149">
        <v>0</v>
      </c>
      <c r="J149">
        <v>0</v>
      </c>
      <c r="L149">
        <v>0</v>
      </c>
      <c r="M149">
        <v>-32768</v>
      </c>
      <c r="N149">
        <v>32767</v>
      </c>
      <c r="O149">
        <v>0</v>
      </c>
      <c r="P149">
        <v>0</v>
      </c>
      <c r="Q149" t="s">
        <v>155</v>
      </c>
      <c r="R149">
        <v>0</v>
      </c>
      <c r="S149">
        <v>1</v>
      </c>
      <c r="T149" t="s">
        <v>155</v>
      </c>
      <c r="U149">
        <v>0</v>
      </c>
      <c r="V149">
        <v>1</v>
      </c>
      <c r="W149" t="s">
        <v>155</v>
      </c>
      <c r="X149">
        <v>0</v>
      </c>
      <c r="Y149">
        <v>1</v>
      </c>
      <c r="Z149" t="s">
        <v>155</v>
      </c>
      <c r="AA149">
        <v>0</v>
      </c>
      <c r="AB149">
        <v>1</v>
      </c>
      <c r="AC149" t="s">
        <v>155</v>
      </c>
      <c r="AD149">
        <v>0</v>
      </c>
      <c r="AE149">
        <v>1</v>
      </c>
      <c r="AF149" t="s">
        <v>155</v>
      </c>
      <c r="AG149">
        <v>0</v>
      </c>
      <c r="AH149">
        <v>1</v>
      </c>
      <c r="AI149">
        <v>0</v>
      </c>
      <c r="AJ149" t="s">
        <v>155</v>
      </c>
      <c r="AK149">
        <v>0</v>
      </c>
      <c r="AL149">
        <v>1</v>
      </c>
      <c r="AM149" t="s">
        <v>4774</v>
      </c>
      <c r="AN149">
        <v>-32768</v>
      </c>
      <c r="AO149">
        <v>32767</v>
      </c>
      <c r="AP149" t="s">
        <v>4775</v>
      </c>
      <c r="AQ149" s="1" t="s">
        <v>157</v>
      </c>
      <c r="AR149" t="s">
        <v>158</v>
      </c>
      <c r="AS149" t="str">
        <f>VLOOKUP('intouch变量（实型）'!$A149,基本表格!$G:$Q,3,FALSE)</f>
        <v>DB1101,REAL368</v>
      </c>
      <c r="AT149" t="str">
        <f>VLOOKUP('intouch变量（实型）'!$A149,基本表格!$G:$Q,10,FALSE)</f>
        <v>No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</row>
    <row r="150" spans="1:55">
      <c r="A150" t="s">
        <v>5648</v>
      </c>
      <c r="B150" s="11" t="str">
        <f t="shared" si="2"/>
        <v>CHP1</v>
      </c>
      <c r="C150" s="11" t="str">
        <f>VLOOKUP('intouch变量（实型）'!$A150,基本表格!$G:$Q,2,FALSE)</f>
        <v>1#刨片机主电机轴承温度传感器  上上限值</v>
      </c>
      <c r="D150" t="s">
        <v>154</v>
      </c>
      <c r="E150" t="s">
        <v>154</v>
      </c>
      <c r="F150">
        <v>0</v>
      </c>
      <c r="G150" t="s">
        <v>154</v>
      </c>
      <c r="H150" t="s">
        <v>154</v>
      </c>
      <c r="I150">
        <v>0</v>
      </c>
      <c r="J150">
        <v>0</v>
      </c>
      <c r="L150">
        <v>0</v>
      </c>
      <c r="M150">
        <v>-32768</v>
      </c>
      <c r="N150">
        <v>32767</v>
      </c>
      <c r="O150">
        <v>0</v>
      </c>
      <c r="P150">
        <v>0</v>
      </c>
      <c r="Q150" t="s">
        <v>155</v>
      </c>
      <c r="R150">
        <v>0</v>
      </c>
      <c r="S150">
        <v>1</v>
      </c>
      <c r="T150" t="s">
        <v>155</v>
      </c>
      <c r="U150">
        <v>0</v>
      </c>
      <c r="V150">
        <v>1</v>
      </c>
      <c r="W150" t="s">
        <v>155</v>
      </c>
      <c r="X150">
        <v>0</v>
      </c>
      <c r="Y150">
        <v>1</v>
      </c>
      <c r="Z150" t="s">
        <v>155</v>
      </c>
      <c r="AA150">
        <v>0</v>
      </c>
      <c r="AB150">
        <v>1</v>
      </c>
      <c r="AC150" t="s">
        <v>155</v>
      </c>
      <c r="AD150">
        <v>0</v>
      </c>
      <c r="AE150">
        <v>1</v>
      </c>
      <c r="AF150" t="s">
        <v>155</v>
      </c>
      <c r="AG150">
        <v>0</v>
      </c>
      <c r="AH150">
        <v>1</v>
      </c>
      <c r="AI150">
        <v>0</v>
      </c>
      <c r="AJ150" t="s">
        <v>155</v>
      </c>
      <c r="AK150">
        <v>0</v>
      </c>
      <c r="AL150">
        <v>1</v>
      </c>
      <c r="AM150" t="s">
        <v>4774</v>
      </c>
      <c r="AN150">
        <v>-32768</v>
      </c>
      <c r="AO150">
        <v>32767</v>
      </c>
      <c r="AP150" t="s">
        <v>4775</v>
      </c>
      <c r="AQ150" s="1" t="s">
        <v>157</v>
      </c>
      <c r="AR150" t="s">
        <v>158</v>
      </c>
      <c r="AS150" t="str">
        <f>VLOOKUP('intouch变量（实型）'!$A150,基本表格!$G:$Q,3,FALSE)</f>
        <v>DB1101,REAL372</v>
      </c>
      <c r="AT150" t="str">
        <f>VLOOKUP('intouch变量（实型）'!$A150,基本表格!$G:$Q,10,FALSE)</f>
        <v>No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</row>
    <row r="151" spans="1:55">
      <c r="A151" t="s">
        <v>5649</v>
      </c>
      <c r="B151" s="11" t="str">
        <f t="shared" si="2"/>
        <v>CHP1</v>
      </c>
      <c r="C151" s="11" t="str">
        <f>VLOOKUP('intouch变量（实型）'!$A151,基本表格!$G:$Q,2,FALSE)</f>
        <v>1#刨片机主电机轴承温度传感器  下下限值</v>
      </c>
      <c r="D151" t="s">
        <v>154</v>
      </c>
      <c r="E151" t="s">
        <v>154</v>
      </c>
      <c r="F151">
        <v>0</v>
      </c>
      <c r="G151" t="s">
        <v>154</v>
      </c>
      <c r="H151" t="s">
        <v>154</v>
      </c>
      <c r="I151">
        <v>0</v>
      </c>
      <c r="J151">
        <v>0</v>
      </c>
      <c r="L151">
        <v>0</v>
      </c>
      <c r="M151">
        <v>-32768</v>
      </c>
      <c r="N151">
        <v>32767</v>
      </c>
      <c r="O151">
        <v>0</v>
      </c>
      <c r="P151">
        <v>0</v>
      </c>
      <c r="Q151" t="s">
        <v>155</v>
      </c>
      <c r="R151">
        <v>0</v>
      </c>
      <c r="S151">
        <v>1</v>
      </c>
      <c r="T151" t="s">
        <v>155</v>
      </c>
      <c r="U151">
        <v>0</v>
      </c>
      <c r="V151">
        <v>1</v>
      </c>
      <c r="W151" t="s">
        <v>155</v>
      </c>
      <c r="X151">
        <v>0</v>
      </c>
      <c r="Y151">
        <v>1</v>
      </c>
      <c r="Z151" t="s">
        <v>155</v>
      </c>
      <c r="AA151">
        <v>0</v>
      </c>
      <c r="AB151">
        <v>1</v>
      </c>
      <c r="AC151" t="s">
        <v>155</v>
      </c>
      <c r="AD151">
        <v>0</v>
      </c>
      <c r="AE151">
        <v>1</v>
      </c>
      <c r="AF151" t="s">
        <v>155</v>
      </c>
      <c r="AG151">
        <v>0</v>
      </c>
      <c r="AH151">
        <v>1</v>
      </c>
      <c r="AI151">
        <v>0</v>
      </c>
      <c r="AJ151" t="s">
        <v>155</v>
      </c>
      <c r="AK151">
        <v>0</v>
      </c>
      <c r="AL151">
        <v>1</v>
      </c>
      <c r="AM151" t="s">
        <v>4774</v>
      </c>
      <c r="AN151">
        <v>-32768</v>
      </c>
      <c r="AO151">
        <v>32767</v>
      </c>
      <c r="AP151" t="s">
        <v>4775</v>
      </c>
      <c r="AQ151" s="1" t="s">
        <v>157</v>
      </c>
      <c r="AR151" t="s">
        <v>158</v>
      </c>
      <c r="AS151" t="str">
        <f>VLOOKUP('intouch变量（实型）'!$A151,基本表格!$G:$Q,3,FALSE)</f>
        <v>DB1101,REAL376</v>
      </c>
      <c r="AT151" t="str">
        <f>VLOOKUP('intouch变量（实型）'!$A151,基本表格!$G:$Q,10,FALSE)</f>
        <v>No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</row>
    <row r="152" spans="1:55">
      <c r="A152" t="s">
        <v>5650</v>
      </c>
      <c r="B152" s="11" t="str">
        <f t="shared" si="2"/>
        <v>CHP2</v>
      </c>
      <c r="C152" s="11" t="str">
        <f>VLOOKUP('intouch变量（实型）'!$A152,基本表格!$G:$Q,2,FALSE)</f>
        <v>2425+P9-M1 2#环式刨片机 给定频率 实际值</v>
      </c>
      <c r="D152" t="s">
        <v>154</v>
      </c>
      <c r="E152" t="s">
        <v>154</v>
      </c>
      <c r="F152">
        <v>0</v>
      </c>
      <c r="G152" t="s">
        <v>154</v>
      </c>
      <c r="H152" t="s">
        <v>154</v>
      </c>
      <c r="I152">
        <v>0</v>
      </c>
      <c r="J152">
        <v>0</v>
      </c>
      <c r="L152">
        <v>0</v>
      </c>
      <c r="M152">
        <v>-32768</v>
      </c>
      <c r="N152">
        <v>32767</v>
      </c>
      <c r="O152">
        <v>0</v>
      </c>
      <c r="P152">
        <v>0</v>
      </c>
      <c r="Q152" t="s">
        <v>155</v>
      </c>
      <c r="R152">
        <v>0</v>
      </c>
      <c r="S152">
        <v>1</v>
      </c>
      <c r="T152" t="s">
        <v>155</v>
      </c>
      <c r="U152">
        <v>0</v>
      </c>
      <c r="V152">
        <v>1</v>
      </c>
      <c r="W152" t="s">
        <v>155</v>
      </c>
      <c r="X152">
        <v>0</v>
      </c>
      <c r="Y152">
        <v>1</v>
      </c>
      <c r="Z152" t="s">
        <v>155</v>
      </c>
      <c r="AA152">
        <v>0</v>
      </c>
      <c r="AB152">
        <v>1</v>
      </c>
      <c r="AC152" t="s">
        <v>155</v>
      </c>
      <c r="AD152">
        <v>0</v>
      </c>
      <c r="AE152">
        <v>1</v>
      </c>
      <c r="AF152" t="s">
        <v>155</v>
      </c>
      <c r="AG152">
        <v>0</v>
      </c>
      <c r="AH152">
        <v>1</v>
      </c>
      <c r="AI152">
        <v>0</v>
      </c>
      <c r="AJ152" t="s">
        <v>155</v>
      </c>
      <c r="AK152">
        <v>0</v>
      </c>
      <c r="AL152">
        <v>1</v>
      </c>
      <c r="AM152" t="s">
        <v>4774</v>
      </c>
      <c r="AN152">
        <v>-32768</v>
      </c>
      <c r="AO152">
        <v>32767</v>
      </c>
      <c r="AP152" t="s">
        <v>4775</v>
      </c>
      <c r="AQ152" s="1" t="s">
        <v>157</v>
      </c>
      <c r="AR152" t="s">
        <v>158</v>
      </c>
      <c r="AS152" t="str">
        <f>VLOOKUP('intouch变量（实型）'!$A152,基本表格!$G:$Q,3,FALSE)</f>
        <v>DB1200,REAL56</v>
      </c>
      <c r="AT152" t="str">
        <f>VLOOKUP('intouch变量（实型）'!$A152,基本表格!$G:$Q,10,FALSE)</f>
        <v>Yes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</row>
    <row r="153" spans="1:55">
      <c r="A153" t="s">
        <v>5651</v>
      </c>
      <c r="B153" s="11" t="str">
        <f t="shared" si="2"/>
        <v>CHP2</v>
      </c>
      <c r="C153" s="11" t="str">
        <f>VLOOKUP('intouch变量（实型）'!$A153,基本表格!$G:$Q,2,FALSE)</f>
        <v>2425+P9-M1 2#环式刨片机 给定频率 量程</v>
      </c>
      <c r="D153" t="s">
        <v>154</v>
      </c>
      <c r="E153" t="s">
        <v>154</v>
      </c>
      <c r="F153">
        <v>0</v>
      </c>
      <c r="G153" t="s">
        <v>154</v>
      </c>
      <c r="H153" t="s">
        <v>154</v>
      </c>
      <c r="I153">
        <v>0</v>
      </c>
      <c r="J153">
        <v>0</v>
      </c>
      <c r="L153">
        <v>0</v>
      </c>
      <c r="M153">
        <v>-32768</v>
      </c>
      <c r="N153">
        <v>32767</v>
      </c>
      <c r="O153">
        <v>0</v>
      </c>
      <c r="P153">
        <v>0</v>
      </c>
      <c r="Q153" t="s">
        <v>155</v>
      </c>
      <c r="R153">
        <v>0</v>
      </c>
      <c r="S153">
        <v>1</v>
      </c>
      <c r="T153" t="s">
        <v>155</v>
      </c>
      <c r="U153">
        <v>0</v>
      </c>
      <c r="V153">
        <v>1</v>
      </c>
      <c r="W153" t="s">
        <v>155</v>
      </c>
      <c r="X153">
        <v>0</v>
      </c>
      <c r="Y153">
        <v>1</v>
      </c>
      <c r="Z153" t="s">
        <v>155</v>
      </c>
      <c r="AA153">
        <v>0</v>
      </c>
      <c r="AB153">
        <v>1</v>
      </c>
      <c r="AC153" t="s">
        <v>155</v>
      </c>
      <c r="AD153">
        <v>0</v>
      </c>
      <c r="AE153">
        <v>1</v>
      </c>
      <c r="AF153" t="s">
        <v>155</v>
      </c>
      <c r="AG153">
        <v>0</v>
      </c>
      <c r="AH153">
        <v>1</v>
      </c>
      <c r="AI153">
        <v>0</v>
      </c>
      <c r="AJ153" t="s">
        <v>155</v>
      </c>
      <c r="AK153">
        <v>0</v>
      </c>
      <c r="AL153">
        <v>1</v>
      </c>
      <c r="AM153" t="s">
        <v>4774</v>
      </c>
      <c r="AN153">
        <v>-32768</v>
      </c>
      <c r="AO153">
        <v>32767</v>
      </c>
      <c r="AP153" t="s">
        <v>4775</v>
      </c>
      <c r="AQ153" s="1" t="s">
        <v>157</v>
      </c>
      <c r="AR153" t="s">
        <v>158</v>
      </c>
      <c r="AS153" t="str">
        <f>VLOOKUP('intouch变量（实型）'!$A153,基本表格!$G:$Q,3,FALSE)</f>
        <v>DB1200,REAL60</v>
      </c>
      <c r="AT153" t="str">
        <f>VLOOKUP('intouch变量（实型）'!$A153,基本表格!$G:$Q,10,FALSE)</f>
        <v>No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</row>
    <row r="154" spans="1:55">
      <c r="A154" t="s">
        <v>5652</v>
      </c>
      <c r="B154" s="11" t="str">
        <f t="shared" si="2"/>
        <v>CHP2</v>
      </c>
      <c r="C154" s="11" t="str">
        <f>VLOOKUP('intouch变量（实型）'!$A154,基本表格!$G:$Q,2,FALSE)</f>
        <v>2425+P9-M1 2#环式刨片机 给定频率 上限值</v>
      </c>
      <c r="D154" t="s">
        <v>154</v>
      </c>
      <c r="E154" t="s">
        <v>154</v>
      </c>
      <c r="F154">
        <v>0</v>
      </c>
      <c r="G154" t="s">
        <v>154</v>
      </c>
      <c r="H154" t="s">
        <v>154</v>
      </c>
      <c r="I154">
        <v>0</v>
      </c>
      <c r="J154">
        <v>0</v>
      </c>
      <c r="L154">
        <v>0</v>
      </c>
      <c r="M154">
        <v>-32768</v>
      </c>
      <c r="N154">
        <v>32767</v>
      </c>
      <c r="O154">
        <v>0</v>
      </c>
      <c r="P154">
        <v>0</v>
      </c>
      <c r="Q154" t="s">
        <v>155</v>
      </c>
      <c r="R154">
        <v>0</v>
      </c>
      <c r="S154">
        <v>1</v>
      </c>
      <c r="T154" t="s">
        <v>155</v>
      </c>
      <c r="U154">
        <v>0</v>
      </c>
      <c r="V154">
        <v>1</v>
      </c>
      <c r="W154" t="s">
        <v>155</v>
      </c>
      <c r="X154">
        <v>0</v>
      </c>
      <c r="Y154">
        <v>1</v>
      </c>
      <c r="Z154" t="s">
        <v>155</v>
      </c>
      <c r="AA154">
        <v>0</v>
      </c>
      <c r="AB154">
        <v>1</v>
      </c>
      <c r="AC154" t="s">
        <v>155</v>
      </c>
      <c r="AD154">
        <v>0</v>
      </c>
      <c r="AE154">
        <v>1</v>
      </c>
      <c r="AF154" t="s">
        <v>155</v>
      </c>
      <c r="AG154">
        <v>0</v>
      </c>
      <c r="AH154">
        <v>1</v>
      </c>
      <c r="AI154">
        <v>0</v>
      </c>
      <c r="AJ154" t="s">
        <v>155</v>
      </c>
      <c r="AK154">
        <v>0</v>
      </c>
      <c r="AL154">
        <v>1</v>
      </c>
      <c r="AM154" t="s">
        <v>4774</v>
      </c>
      <c r="AN154">
        <v>-32768</v>
      </c>
      <c r="AO154">
        <v>32767</v>
      </c>
      <c r="AP154" t="s">
        <v>4775</v>
      </c>
      <c r="AQ154" s="1" t="s">
        <v>157</v>
      </c>
      <c r="AR154" t="s">
        <v>158</v>
      </c>
      <c r="AS154" t="str">
        <f>VLOOKUP('intouch变量（实型）'!$A154,基本表格!$G:$Q,3,FALSE)</f>
        <v>DB1200,REAL64</v>
      </c>
      <c r="AT154" t="str">
        <f>VLOOKUP('intouch变量（实型）'!$A154,基本表格!$G:$Q,10,FALSE)</f>
        <v>No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</row>
    <row r="155" spans="1:55">
      <c r="A155" t="s">
        <v>5653</v>
      </c>
      <c r="B155" s="11" t="str">
        <f t="shared" si="2"/>
        <v>CHP2</v>
      </c>
      <c r="C155" s="11" t="str">
        <f>VLOOKUP('intouch变量（实型）'!$A155,基本表格!$G:$Q,2,FALSE)</f>
        <v>2425+P9-M1 2#环式刨片机 给定频率 下限值</v>
      </c>
      <c r="D155" t="s">
        <v>154</v>
      </c>
      <c r="E155" t="s">
        <v>154</v>
      </c>
      <c r="F155">
        <v>0</v>
      </c>
      <c r="G155" t="s">
        <v>154</v>
      </c>
      <c r="H155" t="s">
        <v>154</v>
      </c>
      <c r="I155">
        <v>0</v>
      </c>
      <c r="J155">
        <v>0</v>
      </c>
      <c r="L155">
        <v>0</v>
      </c>
      <c r="M155">
        <v>-32768</v>
      </c>
      <c r="N155">
        <v>32767</v>
      </c>
      <c r="O155">
        <v>0</v>
      </c>
      <c r="P155">
        <v>0</v>
      </c>
      <c r="Q155" t="s">
        <v>155</v>
      </c>
      <c r="R155">
        <v>0</v>
      </c>
      <c r="S155">
        <v>1</v>
      </c>
      <c r="T155" t="s">
        <v>155</v>
      </c>
      <c r="U155">
        <v>0</v>
      </c>
      <c r="V155">
        <v>1</v>
      </c>
      <c r="W155" t="s">
        <v>155</v>
      </c>
      <c r="X155">
        <v>0</v>
      </c>
      <c r="Y155">
        <v>1</v>
      </c>
      <c r="Z155" t="s">
        <v>155</v>
      </c>
      <c r="AA155">
        <v>0</v>
      </c>
      <c r="AB155">
        <v>1</v>
      </c>
      <c r="AC155" t="s">
        <v>155</v>
      </c>
      <c r="AD155">
        <v>0</v>
      </c>
      <c r="AE155">
        <v>1</v>
      </c>
      <c r="AF155" t="s">
        <v>155</v>
      </c>
      <c r="AG155">
        <v>0</v>
      </c>
      <c r="AH155">
        <v>1</v>
      </c>
      <c r="AI155">
        <v>0</v>
      </c>
      <c r="AJ155" t="s">
        <v>155</v>
      </c>
      <c r="AK155">
        <v>0</v>
      </c>
      <c r="AL155">
        <v>1</v>
      </c>
      <c r="AM155" t="s">
        <v>4774</v>
      </c>
      <c r="AN155">
        <v>-32768</v>
      </c>
      <c r="AO155">
        <v>32767</v>
      </c>
      <c r="AP155" t="s">
        <v>4775</v>
      </c>
      <c r="AQ155" s="1" t="s">
        <v>157</v>
      </c>
      <c r="AR155" t="s">
        <v>158</v>
      </c>
      <c r="AS155" t="str">
        <f>VLOOKUP('intouch变量（实型）'!$A155,基本表格!$G:$Q,3,FALSE)</f>
        <v>DB1200,REAL68</v>
      </c>
      <c r="AT155" t="str">
        <f>VLOOKUP('intouch变量（实型）'!$A155,基本表格!$G:$Q,10,FALSE)</f>
        <v>No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</row>
    <row r="156" spans="1:55">
      <c r="A156" t="s">
        <v>5654</v>
      </c>
      <c r="B156" s="11" t="str">
        <f t="shared" si="2"/>
        <v>CHP2</v>
      </c>
      <c r="C156" s="11" t="str">
        <f>VLOOKUP('intouch变量（实型）'!$A156,基本表格!$G:$Q,2,FALSE)</f>
        <v>2425+P9-M1 2#环式刨片机 给定频率 上上限值</v>
      </c>
      <c r="D156" t="s">
        <v>154</v>
      </c>
      <c r="E156" t="s">
        <v>154</v>
      </c>
      <c r="F156">
        <v>0</v>
      </c>
      <c r="G156" t="s">
        <v>154</v>
      </c>
      <c r="H156" t="s">
        <v>154</v>
      </c>
      <c r="I156">
        <v>0</v>
      </c>
      <c r="J156">
        <v>0</v>
      </c>
      <c r="L156">
        <v>0</v>
      </c>
      <c r="M156">
        <v>-32768</v>
      </c>
      <c r="N156">
        <v>32767</v>
      </c>
      <c r="O156">
        <v>0</v>
      </c>
      <c r="P156">
        <v>0</v>
      </c>
      <c r="Q156" t="s">
        <v>155</v>
      </c>
      <c r="R156">
        <v>0</v>
      </c>
      <c r="S156">
        <v>1</v>
      </c>
      <c r="T156" t="s">
        <v>155</v>
      </c>
      <c r="U156">
        <v>0</v>
      </c>
      <c r="V156">
        <v>1</v>
      </c>
      <c r="W156" t="s">
        <v>155</v>
      </c>
      <c r="X156">
        <v>0</v>
      </c>
      <c r="Y156">
        <v>1</v>
      </c>
      <c r="Z156" t="s">
        <v>155</v>
      </c>
      <c r="AA156">
        <v>0</v>
      </c>
      <c r="AB156">
        <v>1</v>
      </c>
      <c r="AC156" t="s">
        <v>155</v>
      </c>
      <c r="AD156">
        <v>0</v>
      </c>
      <c r="AE156">
        <v>1</v>
      </c>
      <c r="AF156" t="s">
        <v>155</v>
      </c>
      <c r="AG156">
        <v>0</v>
      </c>
      <c r="AH156">
        <v>1</v>
      </c>
      <c r="AI156">
        <v>0</v>
      </c>
      <c r="AJ156" t="s">
        <v>155</v>
      </c>
      <c r="AK156">
        <v>0</v>
      </c>
      <c r="AL156">
        <v>1</v>
      </c>
      <c r="AM156" t="s">
        <v>4774</v>
      </c>
      <c r="AN156">
        <v>-32768</v>
      </c>
      <c r="AO156">
        <v>32767</v>
      </c>
      <c r="AP156" t="s">
        <v>4775</v>
      </c>
      <c r="AQ156" s="1" t="s">
        <v>157</v>
      </c>
      <c r="AR156" t="s">
        <v>158</v>
      </c>
      <c r="AS156" t="str">
        <f>VLOOKUP('intouch变量（实型）'!$A156,基本表格!$G:$Q,3,FALSE)</f>
        <v>DB1200,REAL72</v>
      </c>
      <c r="AT156" t="str">
        <f>VLOOKUP('intouch变量（实型）'!$A156,基本表格!$G:$Q,10,FALSE)</f>
        <v>No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</row>
    <row r="157" spans="1:55">
      <c r="A157" t="s">
        <v>5655</v>
      </c>
      <c r="B157" s="11" t="str">
        <f t="shared" si="2"/>
        <v>CHP2</v>
      </c>
      <c r="C157" s="11" t="str">
        <f>VLOOKUP('intouch变量（实型）'!$A157,基本表格!$G:$Q,2,FALSE)</f>
        <v>2425+P9-M1 2#环式刨片机 给定频率 下下限值</v>
      </c>
      <c r="D157" t="s">
        <v>154</v>
      </c>
      <c r="E157" t="s">
        <v>154</v>
      </c>
      <c r="F157">
        <v>0</v>
      </c>
      <c r="G157" t="s">
        <v>154</v>
      </c>
      <c r="H157" t="s">
        <v>154</v>
      </c>
      <c r="I157">
        <v>0</v>
      </c>
      <c r="J157">
        <v>0</v>
      </c>
      <c r="L157">
        <v>0</v>
      </c>
      <c r="M157">
        <v>-32768</v>
      </c>
      <c r="N157">
        <v>32767</v>
      </c>
      <c r="O157">
        <v>0</v>
      </c>
      <c r="P157">
        <v>0</v>
      </c>
      <c r="Q157" t="s">
        <v>155</v>
      </c>
      <c r="R157">
        <v>0</v>
      </c>
      <c r="S157">
        <v>1</v>
      </c>
      <c r="T157" t="s">
        <v>155</v>
      </c>
      <c r="U157">
        <v>0</v>
      </c>
      <c r="V157">
        <v>1</v>
      </c>
      <c r="W157" t="s">
        <v>155</v>
      </c>
      <c r="X157">
        <v>0</v>
      </c>
      <c r="Y157">
        <v>1</v>
      </c>
      <c r="Z157" t="s">
        <v>155</v>
      </c>
      <c r="AA157">
        <v>0</v>
      </c>
      <c r="AB157">
        <v>1</v>
      </c>
      <c r="AC157" t="s">
        <v>155</v>
      </c>
      <c r="AD157">
        <v>0</v>
      </c>
      <c r="AE157">
        <v>1</v>
      </c>
      <c r="AF157" t="s">
        <v>155</v>
      </c>
      <c r="AG157">
        <v>0</v>
      </c>
      <c r="AH157">
        <v>1</v>
      </c>
      <c r="AI157">
        <v>0</v>
      </c>
      <c r="AJ157" t="s">
        <v>155</v>
      </c>
      <c r="AK157">
        <v>0</v>
      </c>
      <c r="AL157">
        <v>1</v>
      </c>
      <c r="AM157" t="s">
        <v>4774</v>
      </c>
      <c r="AN157">
        <v>-32768</v>
      </c>
      <c r="AO157">
        <v>32767</v>
      </c>
      <c r="AP157" t="s">
        <v>4775</v>
      </c>
      <c r="AQ157" s="1" t="s">
        <v>157</v>
      </c>
      <c r="AR157" t="s">
        <v>158</v>
      </c>
      <c r="AS157" t="str">
        <f>VLOOKUP('intouch变量（实型）'!$A157,基本表格!$G:$Q,3,FALSE)</f>
        <v>DB1200,REAL76</v>
      </c>
      <c r="AT157" t="str">
        <f>VLOOKUP('intouch变量（实型）'!$A157,基本表格!$G:$Q,10,FALSE)</f>
        <v>No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</row>
    <row r="158" spans="1:55">
      <c r="A158" t="s">
        <v>5656</v>
      </c>
      <c r="B158" s="11" t="str">
        <f t="shared" si="2"/>
        <v>CHP2</v>
      </c>
      <c r="C158" s="11" t="str">
        <f>VLOOKUP('intouch变量（实型）'!$A158,基本表格!$G:$Q,2,FALSE)</f>
        <v>2425+P9-M1 2#环式刨片机 反馈频率 实际值</v>
      </c>
      <c r="D158" t="s">
        <v>154</v>
      </c>
      <c r="E158" t="s">
        <v>154</v>
      </c>
      <c r="F158">
        <v>0</v>
      </c>
      <c r="G158" t="s">
        <v>154</v>
      </c>
      <c r="H158" t="s">
        <v>154</v>
      </c>
      <c r="I158">
        <v>0</v>
      </c>
      <c r="J158">
        <v>0</v>
      </c>
      <c r="L158">
        <v>0</v>
      </c>
      <c r="M158">
        <v>-32768</v>
      </c>
      <c r="N158">
        <v>32767</v>
      </c>
      <c r="O158">
        <v>0</v>
      </c>
      <c r="P158">
        <v>0</v>
      </c>
      <c r="Q158" t="s">
        <v>155</v>
      </c>
      <c r="R158">
        <v>0</v>
      </c>
      <c r="S158">
        <v>1</v>
      </c>
      <c r="T158" t="s">
        <v>155</v>
      </c>
      <c r="U158">
        <v>0</v>
      </c>
      <c r="V158">
        <v>1</v>
      </c>
      <c r="W158" t="s">
        <v>155</v>
      </c>
      <c r="X158">
        <v>0</v>
      </c>
      <c r="Y158">
        <v>1</v>
      </c>
      <c r="Z158" t="s">
        <v>155</v>
      </c>
      <c r="AA158">
        <v>0</v>
      </c>
      <c r="AB158">
        <v>1</v>
      </c>
      <c r="AC158" t="s">
        <v>155</v>
      </c>
      <c r="AD158">
        <v>0</v>
      </c>
      <c r="AE158">
        <v>1</v>
      </c>
      <c r="AF158" t="s">
        <v>155</v>
      </c>
      <c r="AG158">
        <v>0</v>
      </c>
      <c r="AH158">
        <v>1</v>
      </c>
      <c r="AI158">
        <v>0</v>
      </c>
      <c r="AJ158" t="s">
        <v>155</v>
      </c>
      <c r="AK158">
        <v>0</v>
      </c>
      <c r="AL158">
        <v>1</v>
      </c>
      <c r="AM158" t="s">
        <v>4774</v>
      </c>
      <c r="AN158">
        <v>-32768</v>
      </c>
      <c r="AO158">
        <v>32767</v>
      </c>
      <c r="AP158" t="s">
        <v>4775</v>
      </c>
      <c r="AQ158" s="1" t="s">
        <v>157</v>
      </c>
      <c r="AR158" t="s">
        <v>158</v>
      </c>
      <c r="AS158" t="str">
        <f>VLOOKUP('intouch变量（实型）'!$A158,基本表格!$G:$Q,3,FALSE)</f>
        <v>DB1200,REAL106</v>
      </c>
      <c r="AT158" t="str">
        <f>VLOOKUP('intouch变量（实型）'!$A158,基本表格!$G:$Q,10,FALSE)</f>
        <v>Yes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</row>
    <row r="159" spans="1:55">
      <c r="A159" t="s">
        <v>5657</v>
      </c>
      <c r="B159" s="11" t="str">
        <f t="shared" si="2"/>
        <v>CHP2</v>
      </c>
      <c r="C159" s="11" t="str">
        <f>VLOOKUP('intouch变量（实型）'!$A159,基本表格!$G:$Q,2,FALSE)</f>
        <v>2425+P9-M1 2#环式刨片机 反馈频率 量程</v>
      </c>
      <c r="D159" t="s">
        <v>154</v>
      </c>
      <c r="E159" t="s">
        <v>154</v>
      </c>
      <c r="F159">
        <v>0</v>
      </c>
      <c r="G159" t="s">
        <v>154</v>
      </c>
      <c r="H159" t="s">
        <v>154</v>
      </c>
      <c r="I159">
        <v>0</v>
      </c>
      <c r="J159">
        <v>0</v>
      </c>
      <c r="L159">
        <v>0</v>
      </c>
      <c r="M159">
        <v>-32768</v>
      </c>
      <c r="N159">
        <v>32767</v>
      </c>
      <c r="O159">
        <v>0</v>
      </c>
      <c r="P159">
        <v>0</v>
      </c>
      <c r="Q159" t="s">
        <v>155</v>
      </c>
      <c r="R159">
        <v>0</v>
      </c>
      <c r="S159">
        <v>1</v>
      </c>
      <c r="T159" t="s">
        <v>155</v>
      </c>
      <c r="U159">
        <v>0</v>
      </c>
      <c r="V159">
        <v>1</v>
      </c>
      <c r="W159" t="s">
        <v>155</v>
      </c>
      <c r="X159">
        <v>0</v>
      </c>
      <c r="Y159">
        <v>1</v>
      </c>
      <c r="Z159" t="s">
        <v>155</v>
      </c>
      <c r="AA159">
        <v>0</v>
      </c>
      <c r="AB159">
        <v>1</v>
      </c>
      <c r="AC159" t="s">
        <v>155</v>
      </c>
      <c r="AD159">
        <v>0</v>
      </c>
      <c r="AE159">
        <v>1</v>
      </c>
      <c r="AF159" t="s">
        <v>155</v>
      </c>
      <c r="AG159">
        <v>0</v>
      </c>
      <c r="AH159">
        <v>1</v>
      </c>
      <c r="AI159">
        <v>0</v>
      </c>
      <c r="AJ159" t="s">
        <v>155</v>
      </c>
      <c r="AK159">
        <v>0</v>
      </c>
      <c r="AL159">
        <v>1</v>
      </c>
      <c r="AM159" t="s">
        <v>4774</v>
      </c>
      <c r="AN159">
        <v>-32768</v>
      </c>
      <c r="AO159">
        <v>32767</v>
      </c>
      <c r="AP159" t="s">
        <v>4775</v>
      </c>
      <c r="AQ159" s="1" t="s">
        <v>157</v>
      </c>
      <c r="AR159" t="s">
        <v>158</v>
      </c>
      <c r="AS159" t="str">
        <f>VLOOKUP('intouch变量（实型）'!$A159,基本表格!$G:$Q,3,FALSE)</f>
        <v>DB1200,REAL110</v>
      </c>
      <c r="AT159" t="str">
        <f>VLOOKUP('intouch变量（实型）'!$A159,基本表格!$G:$Q,10,FALSE)</f>
        <v>No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</row>
    <row r="160" spans="1:55">
      <c r="A160" t="s">
        <v>5658</v>
      </c>
      <c r="B160" s="11" t="str">
        <f t="shared" si="2"/>
        <v>CHP2</v>
      </c>
      <c r="C160" s="11" t="str">
        <f>VLOOKUP('intouch变量（实型）'!$A160,基本表格!$G:$Q,2,FALSE)</f>
        <v>2425+P9-M1 2#环式刨片机 反馈频率 上限值</v>
      </c>
      <c r="D160" t="s">
        <v>154</v>
      </c>
      <c r="E160" t="s">
        <v>154</v>
      </c>
      <c r="F160">
        <v>0</v>
      </c>
      <c r="G160" t="s">
        <v>154</v>
      </c>
      <c r="H160" t="s">
        <v>154</v>
      </c>
      <c r="I160">
        <v>0</v>
      </c>
      <c r="J160">
        <v>0</v>
      </c>
      <c r="L160">
        <v>0</v>
      </c>
      <c r="M160">
        <v>-32768</v>
      </c>
      <c r="N160">
        <v>32767</v>
      </c>
      <c r="O160">
        <v>0</v>
      </c>
      <c r="P160">
        <v>0</v>
      </c>
      <c r="Q160" t="s">
        <v>155</v>
      </c>
      <c r="R160">
        <v>0</v>
      </c>
      <c r="S160">
        <v>1</v>
      </c>
      <c r="T160" t="s">
        <v>155</v>
      </c>
      <c r="U160">
        <v>0</v>
      </c>
      <c r="V160">
        <v>1</v>
      </c>
      <c r="W160" t="s">
        <v>155</v>
      </c>
      <c r="X160">
        <v>0</v>
      </c>
      <c r="Y160">
        <v>1</v>
      </c>
      <c r="Z160" t="s">
        <v>155</v>
      </c>
      <c r="AA160">
        <v>0</v>
      </c>
      <c r="AB160">
        <v>1</v>
      </c>
      <c r="AC160" t="s">
        <v>155</v>
      </c>
      <c r="AD160">
        <v>0</v>
      </c>
      <c r="AE160">
        <v>1</v>
      </c>
      <c r="AF160" t="s">
        <v>155</v>
      </c>
      <c r="AG160">
        <v>0</v>
      </c>
      <c r="AH160">
        <v>1</v>
      </c>
      <c r="AI160">
        <v>0</v>
      </c>
      <c r="AJ160" t="s">
        <v>155</v>
      </c>
      <c r="AK160">
        <v>0</v>
      </c>
      <c r="AL160">
        <v>1</v>
      </c>
      <c r="AM160" t="s">
        <v>4774</v>
      </c>
      <c r="AN160">
        <v>-32768</v>
      </c>
      <c r="AO160">
        <v>32767</v>
      </c>
      <c r="AP160" t="s">
        <v>4775</v>
      </c>
      <c r="AQ160" s="1" t="s">
        <v>157</v>
      </c>
      <c r="AR160" t="s">
        <v>158</v>
      </c>
      <c r="AS160" t="str">
        <f>VLOOKUP('intouch变量（实型）'!$A160,基本表格!$G:$Q,3,FALSE)</f>
        <v>DB1200,REAL114</v>
      </c>
      <c r="AT160" t="str">
        <f>VLOOKUP('intouch变量（实型）'!$A160,基本表格!$G:$Q,10,FALSE)</f>
        <v>No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</row>
    <row r="161" spans="1:55">
      <c r="A161" t="s">
        <v>5659</v>
      </c>
      <c r="B161" s="11" t="str">
        <f t="shared" si="2"/>
        <v>CHP2</v>
      </c>
      <c r="C161" s="11" t="str">
        <f>VLOOKUP('intouch变量（实型）'!$A161,基本表格!$G:$Q,2,FALSE)</f>
        <v>2425+P9-M1 2#环式刨片机 反馈频率 下限值</v>
      </c>
      <c r="D161" t="s">
        <v>154</v>
      </c>
      <c r="E161" t="s">
        <v>154</v>
      </c>
      <c r="F161">
        <v>0</v>
      </c>
      <c r="G161" t="s">
        <v>154</v>
      </c>
      <c r="H161" t="s">
        <v>154</v>
      </c>
      <c r="I161">
        <v>0</v>
      </c>
      <c r="J161">
        <v>0</v>
      </c>
      <c r="L161">
        <v>0</v>
      </c>
      <c r="M161">
        <v>-32768</v>
      </c>
      <c r="N161">
        <v>32767</v>
      </c>
      <c r="O161">
        <v>0</v>
      </c>
      <c r="P161">
        <v>0</v>
      </c>
      <c r="Q161" t="s">
        <v>155</v>
      </c>
      <c r="R161">
        <v>0</v>
      </c>
      <c r="S161">
        <v>1</v>
      </c>
      <c r="T161" t="s">
        <v>155</v>
      </c>
      <c r="U161">
        <v>0</v>
      </c>
      <c r="V161">
        <v>1</v>
      </c>
      <c r="W161" t="s">
        <v>155</v>
      </c>
      <c r="X161">
        <v>0</v>
      </c>
      <c r="Y161">
        <v>1</v>
      </c>
      <c r="Z161" t="s">
        <v>155</v>
      </c>
      <c r="AA161">
        <v>0</v>
      </c>
      <c r="AB161">
        <v>1</v>
      </c>
      <c r="AC161" t="s">
        <v>155</v>
      </c>
      <c r="AD161">
        <v>0</v>
      </c>
      <c r="AE161">
        <v>1</v>
      </c>
      <c r="AF161" t="s">
        <v>155</v>
      </c>
      <c r="AG161">
        <v>0</v>
      </c>
      <c r="AH161">
        <v>1</v>
      </c>
      <c r="AI161">
        <v>0</v>
      </c>
      <c r="AJ161" t="s">
        <v>155</v>
      </c>
      <c r="AK161">
        <v>0</v>
      </c>
      <c r="AL161">
        <v>1</v>
      </c>
      <c r="AM161" t="s">
        <v>4774</v>
      </c>
      <c r="AN161">
        <v>-32768</v>
      </c>
      <c r="AO161">
        <v>32767</v>
      </c>
      <c r="AP161" t="s">
        <v>4775</v>
      </c>
      <c r="AQ161" s="1" t="s">
        <v>157</v>
      </c>
      <c r="AR161" t="s">
        <v>158</v>
      </c>
      <c r="AS161" t="str">
        <f>VLOOKUP('intouch变量（实型）'!$A161,基本表格!$G:$Q,3,FALSE)</f>
        <v>DB1200,REAL118</v>
      </c>
      <c r="AT161" t="str">
        <f>VLOOKUP('intouch变量（实型）'!$A161,基本表格!$G:$Q,10,FALSE)</f>
        <v>No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</row>
    <row r="162" spans="1:55">
      <c r="A162" t="s">
        <v>5660</v>
      </c>
      <c r="B162" s="11" t="str">
        <f t="shared" si="2"/>
        <v>CHP2</v>
      </c>
      <c r="C162" s="11" t="str">
        <f>VLOOKUP('intouch变量（实型）'!$A162,基本表格!$G:$Q,2,FALSE)</f>
        <v>2425+P9-M1 2#环式刨片机 反馈频率 上上限值</v>
      </c>
      <c r="D162" t="s">
        <v>154</v>
      </c>
      <c r="E162" t="s">
        <v>154</v>
      </c>
      <c r="F162">
        <v>0</v>
      </c>
      <c r="G162" t="s">
        <v>154</v>
      </c>
      <c r="H162" t="s">
        <v>154</v>
      </c>
      <c r="I162">
        <v>0</v>
      </c>
      <c r="J162">
        <v>0</v>
      </c>
      <c r="L162">
        <v>0</v>
      </c>
      <c r="M162">
        <v>-32768</v>
      </c>
      <c r="N162">
        <v>32767</v>
      </c>
      <c r="O162">
        <v>0</v>
      </c>
      <c r="P162">
        <v>0</v>
      </c>
      <c r="Q162" t="s">
        <v>155</v>
      </c>
      <c r="R162">
        <v>0</v>
      </c>
      <c r="S162">
        <v>1</v>
      </c>
      <c r="T162" t="s">
        <v>155</v>
      </c>
      <c r="U162">
        <v>0</v>
      </c>
      <c r="V162">
        <v>1</v>
      </c>
      <c r="W162" t="s">
        <v>155</v>
      </c>
      <c r="X162">
        <v>0</v>
      </c>
      <c r="Y162">
        <v>1</v>
      </c>
      <c r="Z162" t="s">
        <v>155</v>
      </c>
      <c r="AA162">
        <v>0</v>
      </c>
      <c r="AB162">
        <v>1</v>
      </c>
      <c r="AC162" t="s">
        <v>155</v>
      </c>
      <c r="AD162">
        <v>0</v>
      </c>
      <c r="AE162">
        <v>1</v>
      </c>
      <c r="AF162" t="s">
        <v>155</v>
      </c>
      <c r="AG162">
        <v>0</v>
      </c>
      <c r="AH162">
        <v>1</v>
      </c>
      <c r="AI162">
        <v>0</v>
      </c>
      <c r="AJ162" t="s">
        <v>155</v>
      </c>
      <c r="AK162">
        <v>0</v>
      </c>
      <c r="AL162">
        <v>1</v>
      </c>
      <c r="AM162" t="s">
        <v>4774</v>
      </c>
      <c r="AN162">
        <v>-32768</v>
      </c>
      <c r="AO162">
        <v>32767</v>
      </c>
      <c r="AP162" t="s">
        <v>4775</v>
      </c>
      <c r="AQ162" s="1" t="s">
        <v>157</v>
      </c>
      <c r="AR162" t="s">
        <v>158</v>
      </c>
      <c r="AS162" t="str">
        <f>VLOOKUP('intouch变量（实型）'!$A162,基本表格!$G:$Q,3,FALSE)</f>
        <v>DB1200,REAL122</v>
      </c>
      <c r="AT162" t="str">
        <f>VLOOKUP('intouch变量（实型）'!$A162,基本表格!$G:$Q,10,FALSE)</f>
        <v>No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</row>
    <row r="163" spans="1:55">
      <c r="A163" t="s">
        <v>5661</v>
      </c>
      <c r="B163" s="11" t="str">
        <f t="shared" si="2"/>
        <v>CHP2</v>
      </c>
      <c r="C163" s="11" t="str">
        <f>VLOOKUP('intouch变量（实型）'!$A163,基本表格!$G:$Q,2,FALSE)</f>
        <v>2425+P9-M1 2#环式刨片机 反馈频率 下下限值</v>
      </c>
      <c r="D163" t="s">
        <v>154</v>
      </c>
      <c r="E163" t="s">
        <v>154</v>
      </c>
      <c r="F163">
        <v>0</v>
      </c>
      <c r="G163" t="s">
        <v>154</v>
      </c>
      <c r="H163" t="s">
        <v>154</v>
      </c>
      <c r="I163">
        <v>0</v>
      </c>
      <c r="J163">
        <v>0</v>
      </c>
      <c r="L163">
        <v>0</v>
      </c>
      <c r="M163">
        <v>-32768</v>
      </c>
      <c r="N163">
        <v>32767</v>
      </c>
      <c r="O163">
        <v>0</v>
      </c>
      <c r="P163">
        <v>0</v>
      </c>
      <c r="Q163" t="s">
        <v>155</v>
      </c>
      <c r="R163">
        <v>0</v>
      </c>
      <c r="S163">
        <v>1</v>
      </c>
      <c r="T163" t="s">
        <v>155</v>
      </c>
      <c r="U163">
        <v>0</v>
      </c>
      <c r="V163">
        <v>1</v>
      </c>
      <c r="W163" t="s">
        <v>155</v>
      </c>
      <c r="X163">
        <v>0</v>
      </c>
      <c r="Y163">
        <v>1</v>
      </c>
      <c r="Z163" t="s">
        <v>155</v>
      </c>
      <c r="AA163">
        <v>0</v>
      </c>
      <c r="AB163">
        <v>1</v>
      </c>
      <c r="AC163" t="s">
        <v>155</v>
      </c>
      <c r="AD163">
        <v>0</v>
      </c>
      <c r="AE163">
        <v>1</v>
      </c>
      <c r="AF163" t="s">
        <v>155</v>
      </c>
      <c r="AG163">
        <v>0</v>
      </c>
      <c r="AH163">
        <v>1</v>
      </c>
      <c r="AI163">
        <v>0</v>
      </c>
      <c r="AJ163" t="s">
        <v>155</v>
      </c>
      <c r="AK163">
        <v>0</v>
      </c>
      <c r="AL163">
        <v>1</v>
      </c>
      <c r="AM163" t="s">
        <v>4774</v>
      </c>
      <c r="AN163">
        <v>-32768</v>
      </c>
      <c r="AO163">
        <v>32767</v>
      </c>
      <c r="AP163" t="s">
        <v>4775</v>
      </c>
      <c r="AQ163" s="1" t="s">
        <v>157</v>
      </c>
      <c r="AR163" t="s">
        <v>158</v>
      </c>
      <c r="AS163" t="str">
        <f>VLOOKUP('intouch变量（实型）'!$A163,基本表格!$G:$Q,3,FALSE)</f>
        <v>DB1200,REAL126</v>
      </c>
      <c r="AT163" t="str">
        <f>VLOOKUP('intouch变量（实型）'!$A163,基本表格!$G:$Q,10,FALSE)</f>
        <v>No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</row>
    <row r="164" spans="1:55">
      <c r="A164" t="s">
        <v>5662</v>
      </c>
      <c r="B164" s="11" t="str">
        <f t="shared" si="2"/>
        <v>CHP2</v>
      </c>
      <c r="C164" s="11" t="str">
        <f>VLOOKUP('intouch变量（实型）'!$A164,基本表格!$G:$Q,2,FALSE)</f>
        <v>2425+P9-M1 2#环式刨片机 变频器通讯 实际运行反馈速度</v>
      </c>
      <c r="D164" t="s">
        <v>154</v>
      </c>
      <c r="E164" t="s">
        <v>154</v>
      </c>
      <c r="F164">
        <v>0</v>
      </c>
      <c r="G164" t="s">
        <v>154</v>
      </c>
      <c r="H164" t="s">
        <v>154</v>
      </c>
      <c r="I164">
        <v>0</v>
      </c>
      <c r="J164">
        <v>0</v>
      </c>
      <c r="L164">
        <v>0</v>
      </c>
      <c r="M164">
        <v>-32768</v>
      </c>
      <c r="N164">
        <v>32767</v>
      </c>
      <c r="O164">
        <v>0</v>
      </c>
      <c r="P164">
        <v>0</v>
      </c>
      <c r="Q164" t="s">
        <v>155</v>
      </c>
      <c r="R164">
        <v>0</v>
      </c>
      <c r="S164">
        <v>1</v>
      </c>
      <c r="T164" t="s">
        <v>155</v>
      </c>
      <c r="U164">
        <v>0</v>
      </c>
      <c r="V164">
        <v>1</v>
      </c>
      <c r="W164" t="s">
        <v>155</v>
      </c>
      <c r="X164">
        <v>0</v>
      </c>
      <c r="Y164">
        <v>1</v>
      </c>
      <c r="Z164" t="s">
        <v>155</v>
      </c>
      <c r="AA164">
        <v>0</v>
      </c>
      <c r="AB164">
        <v>1</v>
      </c>
      <c r="AC164" t="s">
        <v>155</v>
      </c>
      <c r="AD164">
        <v>0</v>
      </c>
      <c r="AE164">
        <v>1</v>
      </c>
      <c r="AF164" t="s">
        <v>155</v>
      </c>
      <c r="AG164">
        <v>0</v>
      </c>
      <c r="AH164">
        <v>1</v>
      </c>
      <c r="AI164">
        <v>0</v>
      </c>
      <c r="AJ164" t="s">
        <v>155</v>
      </c>
      <c r="AK164">
        <v>0</v>
      </c>
      <c r="AL164">
        <v>1</v>
      </c>
      <c r="AM164" t="s">
        <v>4774</v>
      </c>
      <c r="AN164">
        <v>-32768</v>
      </c>
      <c r="AO164">
        <v>32767</v>
      </c>
      <c r="AP164" t="s">
        <v>4775</v>
      </c>
      <c r="AQ164" s="1" t="s">
        <v>157</v>
      </c>
      <c r="AR164" t="s">
        <v>158</v>
      </c>
      <c r="AS164" t="str">
        <f>VLOOKUP('intouch变量（实型）'!$A164,基本表格!$G:$Q,3,FALSE)</f>
        <v>DB1200,REAL156</v>
      </c>
      <c r="AT164" t="str">
        <f>VLOOKUP('intouch变量（实型）'!$A164,基本表格!$G:$Q,10,FALSE)</f>
        <v>Yes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</row>
    <row r="165" spans="1:55">
      <c r="A165" t="s">
        <v>5663</v>
      </c>
      <c r="B165" s="11" t="str">
        <f t="shared" si="2"/>
        <v>CHP2</v>
      </c>
      <c r="C165" s="11" t="str">
        <f>VLOOKUP('intouch变量（实型）'!$A165,基本表格!$G:$Q,2,FALSE)</f>
        <v>2425+P9-M1 2#环式刨片机 变频器通讯 实际运行反馈电流</v>
      </c>
      <c r="D165" t="s">
        <v>154</v>
      </c>
      <c r="E165" t="s">
        <v>154</v>
      </c>
      <c r="F165">
        <v>0</v>
      </c>
      <c r="G165" t="s">
        <v>154</v>
      </c>
      <c r="H165" t="s">
        <v>154</v>
      </c>
      <c r="I165">
        <v>0</v>
      </c>
      <c r="J165">
        <v>0</v>
      </c>
      <c r="L165">
        <v>0</v>
      </c>
      <c r="M165">
        <v>-32768</v>
      </c>
      <c r="N165">
        <v>32767</v>
      </c>
      <c r="O165">
        <v>0</v>
      </c>
      <c r="P165">
        <v>0</v>
      </c>
      <c r="Q165" t="s">
        <v>155</v>
      </c>
      <c r="R165">
        <v>0</v>
      </c>
      <c r="S165">
        <v>1</v>
      </c>
      <c r="T165" t="s">
        <v>155</v>
      </c>
      <c r="U165">
        <v>0</v>
      </c>
      <c r="V165">
        <v>1</v>
      </c>
      <c r="W165" t="s">
        <v>155</v>
      </c>
      <c r="X165">
        <v>0</v>
      </c>
      <c r="Y165">
        <v>1</v>
      </c>
      <c r="Z165" t="s">
        <v>155</v>
      </c>
      <c r="AA165">
        <v>0</v>
      </c>
      <c r="AB165">
        <v>1</v>
      </c>
      <c r="AC165" t="s">
        <v>155</v>
      </c>
      <c r="AD165">
        <v>0</v>
      </c>
      <c r="AE165">
        <v>1</v>
      </c>
      <c r="AF165" t="s">
        <v>155</v>
      </c>
      <c r="AG165">
        <v>0</v>
      </c>
      <c r="AH165">
        <v>1</v>
      </c>
      <c r="AI165">
        <v>0</v>
      </c>
      <c r="AJ165" t="s">
        <v>155</v>
      </c>
      <c r="AK165">
        <v>0</v>
      </c>
      <c r="AL165">
        <v>1</v>
      </c>
      <c r="AM165" t="s">
        <v>4774</v>
      </c>
      <c r="AN165">
        <v>-32768</v>
      </c>
      <c r="AO165">
        <v>32767</v>
      </c>
      <c r="AP165" t="s">
        <v>4775</v>
      </c>
      <c r="AQ165" s="1" t="s">
        <v>157</v>
      </c>
      <c r="AR165" t="s">
        <v>158</v>
      </c>
      <c r="AS165" t="str">
        <f>VLOOKUP('intouch变量（实型）'!$A165,基本表格!$G:$Q,3,FALSE)</f>
        <v>DB1200,REAL160</v>
      </c>
      <c r="AT165" t="str">
        <f>VLOOKUP('intouch变量（实型）'!$A165,基本表格!$G:$Q,10,FALSE)</f>
        <v>Yes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</row>
    <row r="166" spans="1:55">
      <c r="A166" t="s">
        <v>5664</v>
      </c>
      <c r="B166" s="11" t="str">
        <f t="shared" si="2"/>
        <v>CHP2</v>
      </c>
      <c r="C166" s="11" t="str">
        <f>VLOOKUP('intouch变量（实型）'!$A166,基本表格!$G:$Q,2,FALSE)</f>
        <v>2425+P9-M1 2#环式刨片机 变频器通讯 转矩百分比</v>
      </c>
      <c r="D166" t="s">
        <v>154</v>
      </c>
      <c r="E166" t="s">
        <v>154</v>
      </c>
      <c r="F166">
        <v>0</v>
      </c>
      <c r="G166" t="s">
        <v>154</v>
      </c>
      <c r="H166" t="s">
        <v>154</v>
      </c>
      <c r="I166">
        <v>0</v>
      </c>
      <c r="J166">
        <v>0</v>
      </c>
      <c r="L166">
        <v>0</v>
      </c>
      <c r="M166">
        <v>-32768</v>
      </c>
      <c r="N166">
        <v>32767</v>
      </c>
      <c r="O166">
        <v>0</v>
      </c>
      <c r="P166">
        <v>0</v>
      </c>
      <c r="Q166" t="s">
        <v>155</v>
      </c>
      <c r="R166">
        <v>0</v>
      </c>
      <c r="S166">
        <v>1</v>
      </c>
      <c r="T166" t="s">
        <v>155</v>
      </c>
      <c r="U166">
        <v>0</v>
      </c>
      <c r="V166">
        <v>1</v>
      </c>
      <c r="W166" t="s">
        <v>155</v>
      </c>
      <c r="X166">
        <v>0</v>
      </c>
      <c r="Y166">
        <v>1</v>
      </c>
      <c r="Z166" t="s">
        <v>155</v>
      </c>
      <c r="AA166">
        <v>0</v>
      </c>
      <c r="AB166">
        <v>1</v>
      </c>
      <c r="AC166" t="s">
        <v>155</v>
      </c>
      <c r="AD166">
        <v>0</v>
      </c>
      <c r="AE166">
        <v>1</v>
      </c>
      <c r="AF166" t="s">
        <v>155</v>
      </c>
      <c r="AG166">
        <v>0</v>
      </c>
      <c r="AH166">
        <v>1</v>
      </c>
      <c r="AI166">
        <v>0</v>
      </c>
      <c r="AJ166" t="s">
        <v>155</v>
      </c>
      <c r="AK166">
        <v>0</v>
      </c>
      <c r="AL166">
        <v>1</v>
      </c>
      <c r="AM166" t="s">
        <v>4774</v>
      </c>
      <c r="AN166">
        <v>-32768</v>
      </c>
      <c r="AO166">
        <v>32767</v>
      </c>
      <c r="AP166" t="s">
        <v>4775</v>
      </c>
      <c r="AQ166" s="1" t="s">
        <v>157</v>
      </c>
      <c r="AR166" t="s">
        <v>158</v>
      </c>
      <c r="AS166" t="str">
        <f>VLOOKUP('intouch变量（实型）'!$A166,基本表格!$G:$Q,3,FALSE)</f>
        <v>DB1200,REAL164</v>
      </c>
      <c r="AT166" t="str">
        <f>VLOOKUP('intouch变量（实型）'!$A166,基本表格!$G:$Q,10,FALSE)</f>
        <v>Yes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</row>
    <row r="167" spans="1:55">
      <c r="A167" t="s">
        <v>5665</v>
      </c>
      <c r="B167" s="11" t="str">
        <f t="shared" si="2"/>
        <v>CHP2</v>
      </c>
      <c r="C167" s="11" t="str">
        <f>VLOOKUP('intouch变量（实型）'!$A167,基本表格!$G:$Q,2,FALSE)</f>
        <v>2425+P9-M1 2#环式刨片机 变频器通讯 给定速度</v>
      </c>
      <c r="D167" t="s">
        <v>154</v>
      </c>
      <c r="E167" t="s">
        <v>154</v>
      </c>
      <c r="F167">
        <v>0</v>
      </c>
      <c r="G167" t="s">
        <v>154</v>
      </c>
      <c r="H167" t="s">
        <v>154</v>
      </c>
      <c r="I167">
        <v>0</v>
      </c>
      <c r="J167">
        <v>0</v>
      </c>
      <c r="L167">
        <v>0</v>
      </c>
      <c r="M167">
        <v>-32768</v>
      </c>
      <c r="N167">
        <v>32767</v>
      </c>
      <c r="O167">
        <v>0</v>
      </c>
      <c r="P167">
        <v>0</v>
      </c>
      <c r="Q167" t="s">
        <v>155</v>
      </c>
      <c r="R167">
        <v>0</v>
      </c>
      <c r="S167">
        <v>1</v>
      </c>
      <c r="T167" t="s">
        <v>155</v>
      </c>
      <c r="U167">
        <v>0</v>
      </c>
      <c r="V167">
        <v>1</v>
      </c>
      <c r="W167" t="s">
        <v>155</v>
      </c>
      <c r="X167">
        <v>0</v>
      </c>
      <c r="Y167">
        <v>1</v>
      </c>
      <c r="Z167" t="s">
        <v>155</v>
      </c>
      <c r="AA167">
        <v>0</v>
      </c>
      <c r="AB167">
        <v>1</v>
      </c>
      <c r="AC167" t="s">
        <v>155</v>
      </c>
      <c r="AD167">
        <v>0</v>
      </c>
      <c r="AE167">
        <v>1</v>
      </c>
      <c r="AF167" t="s">
        <v>155</v>
      </c>
      <c r="AG167">
        <v>0</v>
      </c>
      <c r="AH167">
        <v>1</v>
      </c>
      <c r="AI167">
        <v>0</v>
      </c>
      <c r="AJ167" t="s">
        <v>155</v>
      </c>
      <c r="AK167">
        <v>0</v>
      </c>
      <c r="AL167">
        <v>1</v>
      </c>
      <c r="AM167" t="s">
        <v>4774</v>
      </c>
      <c r="AN167">
        <v>-32768</v>
      </c>
      <c r="AO167">
        <v>32767</v>
      </c>
      <c r="AP167" t="s">
        <v>4775</v>
      </c>
      <c r="AQ167" s="1" t="s">
        <v>157</v>
      </c>
      <c r="AR167" t="s">
        <v>158</v>
      </c>
      <c r="AS167" t="str">
        <f>VLOOKUP('intouch变量（实型）'!$A167,基本表格!$G:$Q,3,FALSE)</f>
        <v>DB1200,REAL168</v>
      </c>
      <c r="AT167" t="str">
        <f>VLOOKUP('intouch变量（实型）'!$A167,基本表格!$G:$Q,10,FALSE)</f>
        <v>No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</row>
    <row r="168" spans="1:55">
      <c r="A168" t="s">
        <v>5666</v>
      </c>
      <c r="B168" s="11" t="str">
        <f t="shared" si="2"/>
        <v>CHP2</v>
      </c>
      <c r="C168" s="11" t="str">
        <f>VLOOKUP('intouch变量（实型）'!$A168,基本表格!$G:$Q,2,FALSE)</f>
        <v>2425+P9-M1 2#环式刨片机 变频器通讯 加速时间</v>
      </c>
      <c r="D168" t="s">
        <v>154</v>
      </c>
      <c r="E168" t="s">
        <v>154</v>
      </c>
      <c r="F168">
        <v>0</v>
      </c>
      <c r="G168" t="s">
        <v>154</v>
      </c>
      <c r="H168" t="s">
        <v>154</v>
      </c>
      <c r="I168">
        <v>0</v>
      </c>
      <c r="J168">
        <v>0</v>
      </c>
      <c r="L168">
        <v>0</v>
      </c>
      <c r="M168">
        <v>-32768</v>
      </c>
      <c r="N168">
        <v>32767</v>
      </c>
      <c r="O168">
        <v>0</v>
      </c>
      <c r="P168">
        <v>0</v>
      </c>
      <c r="Q168" t="s">
        <v>155</v>
      </c>
      <c r="R168">
        <v>0</v>
      </c>
      <c r="S168">
        <v>1</v>
      </c>
      <c r="T168" t="s">
        <v>155</v>
      </c>
      <c r="U168">
        <v>0</v>
      </c>
      <c r="V168">
        <v>1</v>
      </c>
      <c r="W168" t="s">
        <v>155</v>
      </c>
      <c r="X168">
        <v>0</v>
      </c>
      <c r="Y168">
        <v>1</v>
      </c>
      <c r="Z168" t="s">
        <v>155</v>
      </c>
      <c r="AA168">
        <v>0</v>
      </c>
      <c r="AB168">
        <v>1</v>
      </c>
      <c r="AC168" t="s">
        <v>155</v>
      </c>
      <c r="AD168">
        <v>0</v>
      </c>
      <c r="AE168">
        <v>1</v>
      </c>
      <c r="AF168" t="s">
        <v>155</v>
      </c>
      <c r="AG168">
        <v>0</v>
      </c>
      <c r="AH168">
        <v>1</v>
      </c>
      <c r="AI168">
        <v>0</v>
      </c>
      <c r="AJ168" t="s">
        <v>155</v>
      </c>
      <c r="AK168">
        <v>0</v>
      </c>
      <c r="AL168">
        <v>1</v>
      </c>
      <c r="AM168" t="s">
        <v>4774</v>
      </c>
      <c r="AN168">
        <v>-32768</v>
      </c>
      <c r="AO168">
        <v>32767</v>
      </c>
      <c r="AP168" t="s">
        <v>4775</v>
      </c>
      <c r="AQ168" s="1" t="s">
        <v>157</v>
      </c>
      <c r="AR168" t="s">
        <v>158</v>
      </c>
      <c r="AS168" t="str">
        <f>VLOOKUP('intouch变量（实型）'!$A168,基本表格!$G:$Q,3,FALSE)</f>
        <v>DB1200,REAL172</v>
      </c>
      <c r="AT168" t="str">
        <f>VLOOKUP('intouch变量（实型）'!$A168,基本表格!$G:$Q,10,FALSE)</f>
        <v>No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</row>
    <row r="169" spans="1:55">
      <c r="A169" t="s">
        <v>5667</v>
      </c>
      <c r="B169" s="11" t="str">
        <f t="shared" si="2"/>
        <v>CHP2</v>
      </c>
      <c r="C169" s="11" t="str">
        <f>VLOOKUP('intouch变量（实型）'!$A169,基本表格!$G:$Q,2,FALSE)</f>
        <v>2425+P9-M1 2#环式刨片机 变频器通讯 减速时间</v>
      </c>
      <c r="D169" t="s">
        <v>154</v>
      </c>
      <c r="E169" t="s">
        <v>154</v>
      </c>
      <c r="F169">
        <v>0</v>
      </c>
      <c r="G169" t="s">
        <v>154</v>
      </c>
      <c r="H169" t="s">
        <v>154</v>
      </c>
      <c r="I169">
        <v>0</v>
      </c>
      <c r="J169">
        <v>0</v>
      </c>
      <c r="L169">
        <v>0</v>
      </c>
      <c r="M169">
        <v>-32768</v>
      </c>
      <c r="N169">
        <v>32767</v>
      </c>
      <c r="O169">
        <v>0</v>
      </c>
      <c r="P169">
        <v>0</v>
      </c>
      <c r="Q169" t="s">
        <v>155</v>
      </c>
      <c r="R169">
        <v>0</v>
      </c>
      <c r="S169">
        <v>1</v>
      </c>
      <c r="T169" t="s">
        <v>155</v>
      </c>
      <c r="U169">
        <v>0</v>
      </c>
      <c r="V169">
        <v>1</v>
      </c>
      <c r="W169" t="s">
        <v>155</v>
      </c>
      <c r="X169">
        <v>0</v>
      </c>
      <c r="Y169">
        <v>1</v>
      </c>
      <c r="Z169" t="s">
        <v>155</v>
      </c>
      <c r="AA169">
        <v>0</v>
      </c>
      <c r="AB169">
        <v>1</v>
      </c>
      <c r="AC169" t="s">
        <v>155</v>
      </c>
      <c r="AD169">
        <v>0</v>
      </c>
      <c r="AE169">
        <v>1</v>
      </c>
      <c r="AF169" t="s">
        <v>155</v>
      </c>
      <c r="AG169">
        <v>0</v>
      </c>
      <c r="AH169">
        <v>1</v>
      </c>
      <c r="AI169">
        <v>0</v>
      </c>
      <c r="AJ169" t="s">
        <v>155</v>
      </c>
      <c r="AK169">
        <v>0</v>
      </c>
      <c r="AL169">
        <v>1</v>
      </c>
      <c r="AM169" t="s">
        <v>4774</v>
      </c>
      <c r="AN169">
        <v>-32768</v>
      </c>
      <c r="AO169">
        <v>32767</v>
      </c>
      <c r="AP169" t="s">
        <v>4775</v>
      </c>
      <c r="AQ169" s="1" t="s">
        <v>157</v>
      </c>
      <c r="AR169" t="s">
        <v>158</v>
      </c>
      <c r="AS169" t="str">
        <f>VLOOKUP('intouch变量（实型）'!$A169,基本表格!$G:$Q,3,FALSE)</f>
        <v>DB1200,REAL176</v>
      </c>
      <c r="AT169" t="str">
        <f>VLOOKUP('intouch变量（实型）'!$A169,基本表格!$G:$Q,10,FALSE)</f>
        <v>No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</row>
    <row r="170" spans="1:55">
      <c r="A170" t="s">
        <v>5668</v>
      </c>
      <c r="B170" s="11" t="str">
        <f t="shared" si="2"/>
        <v>CHP2</v>
      </c>
      <c r="C170" s="11" t="str">
        <f>VLOOKUP('intouch变量（实型）'!$A170,基本表格!$G:$Q,2,FALSE)</f>
        <v>2425+P9-M1 2#环式刨片机 变频器通讯 最大频率</v>
      </c>
      <c r="D170" t="s">
        <v>154</v>
      </c>
      <c r="E170" t="s">
        <v>154</v>
      </c>
      <c r="F170">
        <v>0</v>
      </c>
      <c r="G170" t="s">
        <v>154</v>
      </c>
      <c r="H170" t="s">
        <v>154</v>
      </c>
      <c r="I170">
        <v>0</v>
      </c>
      <c r="J170">
        <v>0</v>
      </c>
      <c r="L170">
        <v>0</v>
      </c>
      <c r="M170">
        <v>-32768</v>
      </c>
      <c r="N170">
        <v>32767</v>
      </c>
      <c r="O170">
        <v>0</v>
      </c>
      <c r="P170">
        <v>0</v>
      </c>
      <c r="Q170" t="s">
        <v>155</v>
      </c>
      <c r="R170">
        <v>0</v>
      </c>
      <c r="S170">
        <v>1</v>
      </c>
      <c r="T170" t="s">
        <v>155</v>
      </c>
      <c r="U170">
        <v>0</v>
      </c>
      <c r="V170">
        <v>1</v>
      </c>
      <c r="W170" t="s">
        <v>155</v>
      </c>
      <c r="X170">
        <v>0</v>
      </c>
      <c r="Y170">
        <v>1</v>
      </c>
      <c r="Z170" t="s">
        <v>155</v>
      </c>
      <c r="AA170">
        <v>0</v>
      </c>
      <c r="AB170">
        <v>1</v>
      </c>
      <c r="AC170" t="s">
        <v>155</v>
      </c>
      <c r="AD170">
        <v>0</v>
      </c>
      <c r="AE170">
        <v>1</v>
      </c>
      <c r="AF170" t="s">
        <v>155</v>
      </c>
      <c r="AG170">
        <v>0</v>
      </c>
      <c r="AH170">
        <v>1</v>
      </c>
      <c r="AI170">
        <v>0</v>
      </c>
      <c r="AJ170" t="s">
        <v>155</v>
      </c>
      <c r="AK170">
        <v>0</v>
      </c>
      <c r="AL170">
        <v>1</v>
      </c>
      <c r="AM170" t="s">
        <v>4774</v>
      </c>
      <c r="AN170">
        <v>-32768</v>
      </c>
      <c r="AO170">
        <v>32767</v>
      </c>
      <c r="AP170" t="s">
        <v>4775</v>
      </c>
      <c r="AQ170" s="1" t="s">
        <v>157</v>
      </c>
      <c r="AR170" t="s">
        <v>158</v>
      </c>
      <c r="AS170" t="str">
        <f>VLOOKUP('intouch变量（实型）'!$A170,基本表格!$G:$Q,3,FALSE)</f>
        <v>DB1200,REAL180</v>
      </c>
      <c r="AT170" t="str">
        <f>VLOOKUP('intouch变量（实型）'!$A170,基本表格!$G:$Q,10,FALSE)</f>
        <v>No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</row>
    <row r="171" spans="1:55">
      <c r="A171" t="s">
        <v>5669</v>
      </c>
      <c r="B171" s="11" t="str">
        <f t="shared" si="2"/>
        <v>CHP2</v>
      </c>
      <c r="C171" s="11" t="str">
        <f>VLOOKUP('intouch变量（实型）'!$A171,基本表格!$G:$Q,2,FALSE)</f>
        <v>2425+P9-M1 2#环式刨片机 变频器通讯 最小频率</v>
      </c>
      <c r="D171" t="s">
        <v>154</v>
      </c>
      <c r="E171" t="s">
        <v>154</v>
      </c>
      <c r="F171">
        <v>0</v>
      </c>
      <c r="G171" t="s">
        <v>154</v>
      </c>
      <c r="H171" t="s">
        <v>154</v>
      </c>
      <c r="I171">
        <v>0</v>
      </c>
      <c r="J171">
        <v>0</v>
      </c>
      <c r="L171">
        <v>0</v>
      </c>
      <c r="M171">
        <v>-32768</v>
      </c>
      <c r="N171">
        <v>32767</v>
      </c>
      <c r="O171">
        <v>0</v>
      </c>
      <c r="P171">
        <v>0</v>
      </c>
      <c r="Q171" t="s">
        <v>155</v>
      </c>
      <c r="R171">
        <v>0</v>
      </c>
      <c r="S171">
        <v>1</v>
      </c>
      <c r="T171" t="s">
        <v>155</v>
      </c>
      <c r="U171">
        <v>0</v>
      </c>
      <c r="V171">
        <v>1</v>
      </c>
      <c r="W171" t="s">
        <v>155</v>
      </c>
      <c r="X171">
        <v>0</v>
      </c>
      <c r="Y171">
        <v>1</v>
      </c>
      <c r="Z171" t="s">
        <v>155</v>
      </c>
      <c r="AA171">
        <v>0</v>
      </c>
      <c r="AB171">
        <v>1</v>
      </c>
      <c r="AC171" t="s">
        <v>155</v>
      </c>
      <c r="AD171">
        <v>0</v>
      </c>
      <c r="AE171">
        <v>1</v>
      </c>
      <c r="AF171" t="s">
        <v>155</v>
      </c>
      <c r="AG171">
        <v>0</v>
      </c>
      <c r="AH171">
        <v>1</v>
      </c>
      <c r="AI171">
        <v>0</v>
      </c>
      <c r="AJ171" t="s">
        <v>155</v>
      </c>
      <c r="AK171">
        <v>0</v>
      </c>
      <c r="AL171">
        <v>1</v>
      </c>
      <c r="AM171" t="s">
        <v>4774</v>
      </c>
      <c r="AN171">
        <v>-32768</v>
      </c>
      <c r="AO171">
        <v>32767</v>
      </c>
      <c r="AP171" t="s">
        <v>4775</v>
      </c>
      <c r="AQ171" s="1" t="s">
        <v>157</v>
      </c>
      <c r="AR171" t="s">
        <v>158</v>
      </c>
      <c r="AS171" t="str">
        <f>VLOOKUP('intouch变量（实型）'!$A171,基本表格!$G:$Q,3,FALSE)</f>
        <v>DB1200,REAL184</v>
      </c>
      <c r="AT171" t="str">
        <f>VLOOKUP('intouch变量（实型）'!$A171,基本表格!$G:$Q,10,FALSE)</f>
        <v>No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</row>
    <row r="172" spans="1:55">
      <c r="A172" t="s">
        <v>5670</v>
      </c>
      <c r="B172" s="11" t="str">
        <f t="shared" si="2"/>
        <v>CHP2</v>
      </c>
      <c r="C172" s="11" t="str">
        <f>VLOOKUP('intouch变量（实型）'!$A172,基本表格!$G:$Q,2,FALSE)</f>
        <v>2425+P9-M1 2#环式刨片机 变频器通讯 多级速度</v>
      </c>
      <c r="D172" t="s">
        <v>154</v>
      </c>
      <c r="E172" t="s">
        <v>154</v>
      </c>
      <c r="F172">
        <v>0</v>
      </c>
      <c r="G172" t="s">
        <v>154</v>
      </c>
      <c r="H172" t="s">
        <v>154</v>
      </c>
      <c r="I172">
        <v>0</v>
      </c>
      <c r="J172">
        <v>0</v>
      </c>
      <c r="L172">
        <v>0</v>
      </c>
      <c r="M172">
        <v>-32768</v>
      </c>
      <c r="N172">
        <v>32767</v>
      </c>
      <c r="O172">
        <v>0</v>
      </c>
      <c r="P172">
        <v>0</v>
      </c>
      <c r="Q172" t="s">
        <v>155</v>
      </c>
      <c r="R172">
        <v>0</v>
      </c>
      <c r="S172">
        <v>1</v>
      </c>
      <c r="T172" t="s">
        <v>155</v>
      </c>
      <c r="U172">
        <v>0</v>
      </c>
      <c r="V172">
        <v>1</v>
      </c>
      <c r="W172" t="s">
        <v>155</v>
      </c>
      <c r="X172">
        <v>0</v>
      </c>
      <c r="Y172">
        <v>1</v>
      </c>
      <c r="Z172" t="s">
        <v>155</v>
      </c>
      <c r="AA172">
        <v>0</v>
      </c>
      <c r="AB172">
        <v>1</v>
      </c>
      <c r="AC172" t="s">
        <v>155</v>
      </c>
      <c r="AD172">
        <v>0</v>
      </c>
      <c r="AE172">
        <v>1</v>
      </c>
      <c r="AF172" t="s">
        <v>155</v>
      </c>
      <c r="AG172">
        <v>0</v>
      </c>
      <c r="AH172">
        <v>1</v>
      </c>
      <c r="AI172">
        <v>0</v>
      </c>
      <c r="AJ172" t="s">
        <v>155</v>
      </c>
      <c r="AK172">
        <v>0</v>
      </c>
      <c r="AL172">
        <v>1</v>
      </c>
      <c r="AM172" t="s">
        <v>4774</v>
      </c>
      <c r="AN172">
        <v>-32768</v>
      </c>
      <c r="AO172">
        <v>32767</v>
      </c>
      <c r="AP172" t="s">
        <v>4775</v>
      </c>
      <c r="AQ172" s="1" t="s">
        <v>157</v>
      </c>
      <c r="AR172" t="s">
        <v>158</v>
      </c>
      <c r="AS172" t="str">
        <f>VLOOKUP('intouch变量（实型）'!$A172,基本表格!$G:$Q,3,FALSE)</f>
        <v>DB1200,REAL188</v>
      </c>
      <c r="AT172" t="str">
        <f>VLOOKUP('intouch变量（实型）'!$A172,基本表格!$G:$Q,10,FALSE)</f>
        <v>No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</row>
    <row r="173" spans="1:55">
      <c r="A173" t="s">
        <v>5671</v>
      </c>
      <c r="B173" s="11" t="str">
        <f t="shared" si="2"/>
        <v>CHP2</v>
      </c>
      <c r="C173" s="11" t="str">
        <f>VLOOKUP('intouch变量（实型）'!$A173,基本表格!$G:$Q,2,FALSE)</f>
        <v>2425+P9-M1 2#环式刨片机 变频器通讯 多级转速</v>
      </c>
      <c r="D173" t="s">
        <v>154</v>
      </c>
      <c r="E173" t="s">
        <v>154</v>
      </c>
      <c r="F173">
        <v>0</v>
      </c>
      <c r="G173" t="s">
        <v>154</v>
      </c>
      <c r="H173" t="s">
        <v>154</v>
      </c>
      <c r="I173">
        <v>0</v>
      </c>
      <c r="J173">
        <v>0</v>
      </c>
      <c r="L173">
        <v>0</v>
      </c>
      <c r="M173">
        <v>-32768</v>
      </c>
      <c r="N173">
        <v>32767</v>
      </c>
      <c r="O173">
        <v>0</v>
      </c>
      <c r="P173">
        <v>0</v>
      </c>
      <c r="Q173" t="s">
        <v>155</v>
      </c>
      <c r="R173">
        <v>0</v>
      </c>
      <c r="S173">
        <v>1</v>
      </c>
      <c r="T173" t="s">
        <v>155</v>
      </c>
      <c r="U173">
        <v>0</v>
      </c>
      <c r="V173">
        <v>1</v>
      </c>
      <c r="W173" t="s">
        <v>155</v>
      </c>
      <c r="X173">
        <v>0</v>
      </c>
      <c r="Y173">
        <v>1</v>
      </c>
      <c r="Z173" t="s">
        <v>155</v>
      </c>
      <c r="AA173">
        <v>0</v>
      </c>
      <c r="AB173">
        <v>1</v>
      </c>
      <c r="AC173" t="s">
        <v>155</v>
      </c>
      <c r="AD173">
        <v>0</v>
      </c>
      <c r="AE173">
        <v>1</v>
      </c>
      <c r="AF173" t="s">
        <v>155</v>
      </c>
      <c r="AG173">
        <v>0</v>
      </c>
      <c r="AH173">
        <v>1</v>
      </c>
      <c r="AI173">
        <v>0</v>
      </c>
      <c r="AJ173" t="s">
        <v>155</v>
      </c>
      <c r="AK173">
        <v>0</v>
      </c>
      <c r="AL173">
        <v>1</v>
      </c>
      <c r="AM173" t="s">
        <v>4774</v>
      </c>
      <c r="AN173">
        <v>-32768</v>
      </c>
      <c r="AO173">
        <v>32767</v>
      </c>
      <c r="AP173" t="s">
        <v>4775</v>
      </c>
      <c r="AQ173" s="1" t="s">
        <v>157</v>
      </c>
      <c r="AR173" t="s">
        <v>158</v>
      </c>
      <c r="AS173" t="str">
        <f>VLOOKUP('intouch变量（实型）'!$A173,基本表格!$G:$Q,3,FALSE)</f>
        <v>DB1200,REAL192</v>
      </c>
      <c r="AT173" t="str">
        <f>VLOOKUP('intouch变量（实型）'!$A173,基本表格!$G:$Q,10,FALSE)</f>
        <v>No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</row>
    <row r="174" spans="1:55">
      <c r="A174" t="s">
        <v>5672</v>
      </c>
      <c r="B174" s="11" t="str">
        <f t="shared" si="2"/>
        <v>CHP2</v>
      </c>
      <c r="C174" s="11" t="str">
        <f>VLOOKUP('intouch变量（实型）'!$A174,基本表格!$G:$Q,2,FALSE)</f>
        <v>2425+P9-M1 2#环式刨片机 反馈转速 实际值</v>
      </c>
      <c r="D174" t="s">
        <v>154</v>
      </c>
      <c r="E174" t="s">
        <v>154</v>
      </c>
      <c r="F174">
        <v>0</v>
      </c>
      <c r="G174" t="s">
        <v>154</v>
      </c>
      <c r="H174" t="s">
        <v>154</v>
      </c>
      <c r="I174">
        <v>0</v>
      </c>
      <c r="J174">
        <v>0</v>
      </c>
      <c r="L174">
        <v>0</v>
      </c>
      <c r="M174">
        <v>-32768</v>
      </c>
      <c r="N174">
        <v>32767</v>
      </c>
      <c r="O174">
        <v>0</v>
      </c>
      <c r="P174">
        <v>0</v>
      </c>
      <c r="Q174" t="s">
        <v>155</v>
      </c>
      <c r="R174">
        <v>0</v>
      </c>
      <c r="S174">
        <v>1</v>
      </c>
      <c r="T174" t="s">
        <v>155</v>
      </c>
      <c r="U174">
        <v>0</v>
      </c>
      <c r="V174">
        <v>1</v>
      </c>
      <c r="W174" t="s">
        <v>155</v>
      </c>
      <c r="X174">
        <v>0</v>
      </c>
      <c r="Y174">
        <v>1</v>
      </c>
      <c r="Z174" t="s">
        <v>155</v>
      </c>
      <c r="AA174">
        <v>0</v>
      </c>
      <c r="AB174">
        <v>1</v>
      </c>
      <c r="AC174" t="s">
        <v>155</v>
      </c>
      <c r="AD174">
        <v>0</v>
      </c>
      <c r="AE174">
        <v>1</v>
      </c>
      <c r="AF174" t="s">
        <v>155</v>
      </c>
      <c r="AG174">
        <v>0</v>
      </c>
      <c r="AH174">
        <v>1</v>
      </c>
      <c r="AI174">
        <v>0</v>
      </c>
      <c r="AJ174" t="s">
        <v>155</v>
      </c>
      <c r="AK174">
        <v>0</v>
      </c>
      <c r="AL174">
        <v>1</v>
      </c>
      <c r="AM174" t="s">
        <v>4774</v>
      </c>
      <c r="AN174">
        <v>-32768</v>
      </c>
      <c r="AO174">
        <v>32767</v>
      </c>
      <c r="AP174" t="s">
        <v>4775</v>
      </c>
      <c r="AQ174" s="1" t="s">
        <v>157</v>
      </c>
      <c r="AR174" t="s">
        <v>158</v>
      </c>
      <c r="AS174" t="str">
        <f>VLOOKUP('intouch变量（实型）'!$A174,基本表格!$G:$Q,3,FALSE)</f>
        <v>DB1200,REAL206</v>
      </c>
      <c r="AT174" t="str">
        <f>VLOOKUP('intouch变量（实型）'!$A174,基本表格!$G:$Q,10,FALSE)</f>
        <v>Yes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</row>
    <row r="175" spans="1:55">
      <c r="A175" t="s">
        <v>5673</v>
      </c>
      <c r="B175" s="11" t="str">
        <f t="shared" si="2"/>
        <v>CHP2</v>
      </c>
      <c r="C175" s="11" t="str">
        <f>VLOOKUP('intouch变量（实型）'!$A175,基本表格!$G:$Q,2,FALSE)</f>
        <v>2425+P9-M1 2#环式刨片机 反馈转速 量程</v>
      </c>
      <c r="D175" t="s">
        <v>154</v>
      </c>
      <c r="E175" t="s">
        <v>154</v>
      </c>
      <c r="F175">
        <v>0</v>
      </c>
      <c r="G175" t="s">
        <v>154</v>
      </c>
      <c r="H175" t="s">
        <v>154</v>
      </c>
      <c r="I175">
        <v>0</v>
      </c>
      <c r="J175">
        <v>0</v>
      </c>
      <c r="L175">
        <v>0</v>
      </c>
      <c r="M175">
        <v>-32768</v>
      </c>
      <c r="N175">
        <v>32767</v>
      </c>
      <c r="O175">
        <v>0</v>
      </c>
      <c r="P175">
        <v>0</v>
      </c>
      <c r="Q175" t="s">
        <v>155</v>
      </c>
      <c r="R175">
        <v>0</v>
      </c>
      <c r="S175">
        <v>1</v>
      </c>
      <c r="T175" t="s">
        <v>155</v>
      </c>
      <c r="U175">
        <v>0</v>
      </c>
      <c r="V175">
        <v>1</v>
      </c>
      <c r="W175" t="s">
        <v>155</v>
      </c>
      <c r="X175">
        <v>0</v>
      </c>
      <c r="Y175">
        <v>1</v>
      </c>
      <c r="Z175" t="s">
        <v>155</v>
      </c>
      <c r="AA175">
        <v>0</v>
      </c>
      <c r="AB175">
        <v>1</v>
      </c>
      <c r="AC175" t="s">
        <v>155</v>
      </c>
      <c r="AD175">
        <v>0</v>
      </c>
      <c r="AE175">
        <v>1</v>
      </c>
      <c r="AF175" t="s">
        <v>155</v>
      </c>
      <c r="AG175">
        <v>0</v>
      </c>
      <c r="AH175">
        <v>1</v>
      </c>
      <c r="AI175">
        <v>0</v>
      </c>
      <c r="AJ175" t="s">
        <v>155</v>
      </c>
      <c r="AK175">
        <v>0</v>
      </c>
      <c r="AL175">
        <v>1</v>
      </c>
      <c r="AM175" t="s">
        <v>4774</v>
      </c>
      <c r="AN175">
        <v>-32768</v>
      </c>
      <c r="AO175">
        <v>32767</v>
      </c>
      <c r="AP175" t="s">
        <v>4775</v>
      </c>
      <c r="AQ175" s="1" t="s">
        <v>157</v>
      </c>
      <c r="AR175" t="s">
        <v>158</v>
      </c>
      <c r="AS175" t="str">
        <f>VLOOKUP('intouch变量（实型）'!$A175,基本表格!$G:$Q,3,FALSE)</f>
        <v>DB1200,REAL210</v>
      </c>
      <c r="AT175" t="str">
        <f>VLOOKUP('intouch变量（实型）'!$A175,基本表格!$G:$Q,10,FALSE)</f>
        <v>No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</row>
    <row r="176" spans="1:55">
      <c r="A176" t="s">
        <v>5674</v>
      </c>
      <c r="B176" s="11" t="str">
        <f t="shared" si="2"/>
        <v>CHP2</v>
      </c>
      <c r="C176" s="11" t="str">
        <f>VLOOKUP('intouch变量（实型）'!$A176,基本表格!$G:$Q,2,FALSE)</f>
        <v>2425+P9-M1 2#环式刨片机 反馈转速 上限值</v>
      </c>
      <c r="D176" t="s">
        <v>154</v>
      </c>
      <c r="E176" t="s">
        <v>154</v>
      </c>
      <c r="F176">
        <v>0</v>
      </c>
      <c r="G176" t="s">
        <v>154</v>
      </c>
      <c r="H176" t="s">
        <v>154</v>
      </c>
      <c r="I176">
        <v>0</v>
      </c>
      <c r="J176">
        <v>0</v>
      </c>
      <c r="L176">
        <v>0</v>
      </c>
      <c r="M176">
        <v>-32768</v>
      </c>
      <c r="N176">
        <v>32767</v>
      </c>
      <c r="O176">
        <v>0</v>
      </c>
      <c r="P176">
        <v>0</v>
      </c>
      <c r="Q176" t="s">
        <v>155</v>
      </c>
      <c r="R176">
        <v>0</v>
      </c>
      <c r="S176">
        <v>1</v>
      </c>
      <c r="T176" t="s">
        <v>155</v>
      </c>
      <c r="U176">
        <v>0</v>
      </c>
      <c r="V176">
        <v>1</v>
      </c>
      <c r="W176" t="s">
        <v>155</v>
      </c>
      <c r="X176">
        <v>0</v>
      </c>
      <c r="Y176">
        <v>1</v>
      </c>
      <c r="Z176" t="s">
        <v>155</v>
      </c>
      <c r="AA176">
        <v>0</v>
      </c>
      <c r="AB176">
        <v>1</v>
      </c>
      <c r="AC176" t="s">
        <v>155</v>
      </c>
      <c r="AD176">
        <v>0</v>
      </c>
      <c r="AE176">
        <v>1</v>
      </c>
      <c r="AF176" t="s">
        <v>155</v>
      </c>
      <c r="AG176">
        <v>0</v>
      </c>
      <c r="AH176">
        <v>1</v>
      </c>
      <c r="AI176">
        <v>0</v>
      </c>
      <c r="AJ176" t="s">
        <v>155</v>
      </c>
      <c r="AK176">
        <v>0</v>
      </c>
      <c r="AL176">
        <v>1</v>
      </c>
      <c r="AM176" t="s">
        <v>4774</v>
      </c>
      <c r="AN176">
        <v>-32768</v>
      </c>
      <c r="AO176">
        <v>32767</v>
      </c>
      <c r="AP176" t="s">
        <v>4775</v>
      </c>
      <c r="AQ176" s="1" t="s">
        <v>157</v>
      </c>
      <c r="AR176" t="s">
        <v>158</v>
      </c>
      <c r="AS176" t="str">
        <f>VLOOKUP('intouch变量（实型）'!$A176,基本表格!$G:$Q,3,FALSE)</f>
        <v>DB1200,REAL214</v>
      </c>
      <c r="AT176" t="str">
        <f>VLOOKUP('intouch变量（实型）'!$A176,基本表格!$G:$Q,10,FALSE)</f>
        <v>No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</row>
    <row r="177" spans="1:55">
      <c r="A177" t="s">
        <v>5675</v>
      </c>
      <c r="B177" s="11" t="str">
        <f t="shared" si="2"/>
        <v>CHP2</v>
      </c>
      <c r="C177" s="11" t="str">
        <f>VLOOKUP('intouch变量（实型）'!$A177,基本表格!$G:$Q,2,FALSE)</f>
        <v>2425+P9-M1 2#环式刨片机 反馈转速 下限值</v>
      </c>
      <c r="D177" t="s">
        <v>154</v>
      </c>
      <c r="E177" t="s">
        <v>154</v>
      </c>
      <c r="F177">
        <v>0</v>
      </c>
      <c r="G177" t="s">
        <v>154</v>
      </c>
      <c r="H177" t="s">
        <v>154</v>
      </c>
      <c r="I177">
        <v>0</v>
      </c>
      <c r="J177">
        <v>0</v>
      </c>
      <c r="L177">
        <v>0</v>
      </c>
      <c r="M177">
        <v>-32768</v>
      </c>
      <c r="N177">
        <v>32767</v>
      </c>
      <c r="O177">
        <v>0</v>
      </c>
      <c r="P177">
        <v>0</v>
      </c>
      <c r="Q177" t="s">
        <v>155</v>
      </c>
      <c r="R177">
        <v>0</v>
      </c>
      <c r="S177">
        <v>1</v>
      </c>
      <c r="T177" t="s">
        <v>155</v>
      </c>
      <c r="U177">
        <v>0</v>
      </c>
      <c r="V177">
        <v>1</v>
      </c>
      <c r="W177" t="s">
        <v>155</v>
      </c>
      <c r="X177">
        <v>0</v>
      </c>
      <c r="Y177">
        <v>1</v>
      </c>
      <c r="Z177" t="s">
        <v>155</v>
      </c>
      <c r="AA177">
        <v>0</v>
      </c>
      <c r="AB177">
        <v>1</v>
      </c>
      <c r="AC177" t="s">
        <v>155</v>
      </c>
      <c r="AD177">
        <v>0</v>
      </c>
      <c r="AE177">
        <v>1</v>
      </c>
      <c r="AF177" t="s">
        <v>155</v>
      </c>
      <c r="AG177">
        <v>0</v>
      </c>
      <c r="AH177">
        <v>1</v>
      </c>
      <c r="AI177">
        <v>0</v>
      </c>
      <c r="AJ177" t="s">
        <v>155</v>
      </c>
      <c r="AK177">
        <v>0</v>
      </c>
      <c r="AL177">
        <v>1</v>
      </c>
      <c r="AM177" t="s">
        <v>4774</v>
      </c>
      <c r="AN177">
        <v>-32768</v>
      </c>
      <c r="AO177">
        <v>32767</v>
      </c>
      <c r="AP177" t="s">
        <v>4775</v>
      </c>
      <c r="AQ177" s="1" t="s">
        <v>157</v>
      </c>
      <c r="AR177" t="s">
        <v>158</v>
      </c>
      <c r="AS177" t="str">
        <f>VLOOKUP('intouch变量（实型）'!$A177,基本表格!$G:$Q,3,FALSE)</f>
        <v>DB1200,REAL218</v>
      </c>
      <c r="AT177" t="str">
        <f>VLOOKUP('intouch变量（实型）'!$A177,基本表格!$G:$Q,10,FALSE)</f>
        <v>No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</row>
    <row r="178" spans="1:55">
      <c r="A178" t="s">
        <v>5676</v>
      </c>
      <c r="B178" s="11" t="str">
        <f t="shared" si="2"/>
        <v>CHP2</v>
      </c>
      <c r="C178" s="11" t="str">
        <f>VLOOKUP('intouch变量（实型）'!$A178,基本表格!$G:$Q,2,FALSE)</f>
        <v>2425+P9-M1 2#环式刨片机 反馈转速 上上限值</v>
      </c>
      <c r="D178" t="s">
        <v>154</v>
      </c>
      <c r="E178" t="s">
        <v>154</v>
      </c>
      <c r="F178">
        <v>0</v>
      </c>
      <c r="G178" t="s">
        <v>154</v>
      </c>
      <c r="H178" t="s">
        <v>154</v>
      </c>
      <c r="I178">
        <v>0</v>
      </c>
      <c r="J178">
        <v>0</v>
      </c>
      <c r="L178">
        <v>0</v>
      </c>
      <c r="M178">
        <v>-32768</v>
      </c>
      <c r="N178">
        <v>32767</v>
      </c>
      <c r="O178">
        <v>0</v>
      </c>
      <c r="P178">
        <v>0</v>
      </c>
      <c r="Q178" t="s">
        <v>155</v>
      </c>
      <c r="R178">
        <v>0</v>
      </c>
      <c r="S178">
        <v>1</v>
      </c>
      <c r="T178" t="s">
        <v>155</v>
      </c>
      <c r="U178">
        <v>0</v>
      </c>
      <c r="V178">
        <v>1</v>
      </c>
      <c r="W178" t="s">
        <v>155</v>
      </c>
      <c r="X178">
        <v>0</v>
      </c>
      <c r="Y178">
        <v>1</v>
      </c>
      <c r="Z178" t="s">
        <v>155</v>
      </c>
      <c r="AA178">
        <v>0</v>
      </c>
      <c r="AB178">
        <v>1</v>
      </c>
      <c r="AC178" t="s">
        <v>155</v>
      </c>
      <c r="AD178">
        <v>0</v>
      </c>
      <c r="AE178">
        <v>1</v>
      </c>
      <c r="AF178" t="s">
        <v>155</v>
      </c>
      <c r="AG178">
        <v>0</v>
      </c>
      <c r="AH178">
        <v>1</v>
      </c>
      <c r="AI178">
        <v>0</v>
      </c>
      <c r="AJ178" t="s">
        <v>155</v>
      </c>
      <c r="AK178">
        <v>0</v>
      </c>
      <c r="AL178">
        <v>1</v>
      </c>
      <c r="AM178" t="s">
        <v>4774</v>
      </c>
      <c r="AN178">
        <v>-32768</v>
      </c>
      <c r="AO178">
        <v>32767</v>
      </c>
      <c r="AP178" t="s">
        <v>4775</v>
      </c>
      <c r="AQ178" s="1" t="s">
        <v>157</v>
      </c>
      <c r="AR178" t="s">
        <v>158</v>
      </c>
      <c r="AS178" t="str">
        <f>VLOOKUP('intouch变量（实型）'!$A178,基本表格!$G:$Q,3,FALSE)</f>
        <v>DB1200,REAL222</v>
      </c>
      <c r="AT178" t="str">
        <f>VLOOKUP('intouch变量（实型）'!$A178,基本表格!$G:$Q,10,FALSE)</f>
        <v>No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</row>
    <row r="179" spans="1:55">
      <c r="A179" t="s">
        <v>5677</v>
      </c>
      <c r="B179" s="11" t="str">
        <f t="shared" si="2"/>
        <v>CHP2</v>
      </c>
      <c r="C179" s="11" t="str">
        <f>VLOOKUP('intouch变量（实型）'!$A179,基本表格!$G:$Q,2,FALSE)</f>
        <v>2425+P9-M1 2#环式刨片机 反馈转速 下下限值</v>
      </c>
      <c r="D179" t="s">
        <v>154</v>
      </c>
      <c r="E179" t="s">
        <v>154</v>
      </c>
      <c r="F179">
        <v>0</v>
      </c>
      <c r="G179" t="s">
        <v>154</v>
      </c>
      <c r="H179" t="s">
        <v>154</v>
      </c>
      <c r="I179">
        <v>0</v>
      </c>
      <c r="J179">
        <v>0</v>
      </c>
      <c r="L179">
        <v>0</v>
      </c>
      <c r="M179">
        <v>-32768</v>
      </c>
      <c r="N179">
        <v>32767</v>
      </c>
      <c r="O179">
        <v>0</v>
      </c>
      <c r="P179">
        <v>0</v>
      </c>
      <c r="Q179" t="s">
        <v>155</v>
      </c>
      <c r="R179">
        <v>0</v>
      </c>
      <c r="S179">
        <v>1</v>
      </c>
      <c r="T179" t="s">
        <v>155</v>
      </c>
      <c r="U179">
        <v>0</v>
      </c>
      <c r="V179">
        <v>1</v>
      </c>
      <c r="W179" t="s">
        <v>155</v>
      </c>
      <c r="X179">
        <v>0</v>
      </c>
      <c r="Y179">
        <v>1</v>
      </c>
      <c r="Z179" t="s">
        <v>155</v>
      </c>
      <c r="AA179">
        <v>0</v>
      </c>
      <c r="AB179">
        <v>1</v>
      </c>
      <c r="AC179" t="s">
        <v>155</v>
      </c>
      <c r="AD179">
        <v>0</v>
      </c>
      <c r="AE179">
        <v>1</v>
      </c>
      <c r="AF179" t="s">
        <v>155</v>
      </c>
      <c r="AG179">
        <v>0</v>
      </c>
      <c r="AH179">
        <v>1</v>
      </c>
      <c r="AI179">
        <v>0</v>
      </c>
      <c r="AJ179" t="s">
        <v>155</v>
      </c>
      <c r="AK179">
        <v>0</v>
      </c>
      <c r="AL179">
        <v>1</v>
      </c>
      <c r="AM179" t="s">
        <v>4774</v>
      </c>
      <c r="AN179">
        <v>-32768</v>
      </c>
      <c r="AO179">
        <v>32767</v>
      </c>
      <c r="AP179" t="s">
        <v>4775</v>
      </c>
      <c r="AQ179" s="1" t="s">
        <v>157</v>
      </c>
      <c r="AR179" t="s">
        <v>158</v>
      </c>
      <c r="AS179" t="str">
        <f>VLOOKUP('intouch变量（实型）'!$A179,基本表格!$G:$Q,3,FALSE)</f>
        <v>DB1200,REAL226</v>
      </c>
      <c r="AT179" t="str">
        <f>VLOOKUP('intouch变量（实型）'!$A179,基本表格!$G:$Q,10,FALSE)</f>
        <v>No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</row>
    <row r="180" spans="1:55">
      <c r="A180" t="s">
        <v>5678</v>
      </c>
      <c r="B180" s="11" t="str">
        <f t="shared" si="2"/>
        <v>CHP2</v>
      </c>
      <c r="C180" s="11" t="str">
        <f>VLOOKUP('intouch变量（实型）'!$A180,基本表格!$G:$Q,2,FALSE)</f>
        <v>2425+P9-M1 2#环式刨片机 反馈电流 实际值</v>
      </c>
      <c r="D180" t="s">
        <v>154</v>
      </c>
      <c r="E180" t="s">
        <v>154</v>
      </c>
      <c r="F180">
        <v>0</v>
      </c>
      <c r="G180" t="s">
        <v>154</v>
      </c>
      <c r="H180" t="s">
        <v>154</v>
      </c>
      <c r="I180">
        <v>0</v>
      </c>
      <c r="J180">
        <v>0</v>
      </c>
      <c r="L180">
        <v>0</v>
      </c>
      <c r="M180">
        <v>-32768</v>
      </c>
      <c r="N180">
        <v>32767</v>
      </c>
      <c r="O180">
        <v>0</v>
      </c>
      <c r="P180">
        <v>0</v>
      </c>
      <c r="Q180" t="s">
        <v>155</v>
      </c>
      <c r="R180">
        <v>0</v>
      </c>
      <c r="S180">
        <v>1</v>
      </c>
      <c r="T180" t="s">
        <v>155</v>
      </c>
      <c r="U180">
        <v>0</v>
      </c>
      <c r="V180">
        <v>1</v>
      </c>
      <c r="W180" t="s">
        <v>155</v>
      </c>
      <c r="X180">
        <v>0</v>
      </c>
      <c r="Y180">
        <v>1</v>
      </c>
      <c r="Z180" t="s">
        <v>155</v>
      </c>
      <c r="AA180">
        <v>0</v>
      </c>
      <c r="AB180">
        <v>1</v>
      </c>
      <c r="AC180" t="s">
        <v>155</v>
      </c>
      <c r="AD180">
        <v>0</v>
      </c>
      <c r="AE180">
        <v>1</v>
      </c>
      <c r="AF180" t="s">
        <v>155</v>
      </c>
      <c r="AG180">
        <v>0</v>
      </c>
      <c r="AH180">
        <v>1</v>
      </c>
      <c r="AI180">
        <v>0</v>
      </c>
      <c r="AJ180" t="s">
        <v>155</v>
      </c>
      <c r="AK180">
        <v>0</v>
      </c>
      <c r="AL180">
        <v>1</v>
      </c>
      <c r="AM180" t="s">
        <v>4774</v>
      </c>
      <c r="AN180">
        <v>-32768</v>
      </c>
      <c r="AO180">
        <v>32767</v>
      </c>
      <c r="AP180" t="s">
        <v>4775</v>
      </c>
      <c r="AQ180" s="1" t="s">
        <v>157</v>
      </c>
      <c r="AR180" t="s">
        <v>158</v>
      </c>
      <c r="AS180" t="str">
        <f>VLOOKUP('intouch变量（实型）'!$A180,基本表格!$G:$Q,3,FALSE)</f>
        <v>DB1200,REAL256</v>
      </c>
      <c r="AT180" t="str">
        <f>VLOOKUP('intouch变量（实型）'!$A180,基本表格!$G:$Q,10,FALSE)</f>
        <v>Yes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</row>
    <row r="181" spans="1:55">
      <c r="A181" t="s">
        <v>5679</v>
      </c>
      <c r="B181" s="11" t="str">
        <f t="shared" si="2"/>
        <v>CHP2</v>
      </c>
      <c r="C181" s="11" t="str">
        <f>VLOOKUP('intouch变量（实型）'!$A181,基本表格!$G:$Q,2,FALSE)</f>
        <v>2425+P9-M1 2#环式刨片机 反馈电流 量程</v>
      </c>
      <c r="D181" t="s">
        <v>154</v>
      </c>
      <c r="E181" t="s">
        <v>154</v>
      </c>
      <c r="F181">
        <v>0</v>
      </c>
      <c r="G181" t="s">
        <v>154</v>
      </c>
      <c r="H181" t="s">
        <v>154</v>
      </c>
      <c r="I181">
        <v>0</v>
      </c>
      <c r="J181">
        <v>0</v>
      </c>
      <c r="L181">
        <v>0</v>
      </c>
      <c r="M181">
        <v>-32768</v>
      </c>
      <c r="N181">
        <v>32767</v>
      </c>
      <c r="O181">
        <v>0</v>
      </c>
      <c r="P181">
        <v>0</v>
      </c>
      <c r="Q181" t="s">
        <v>155</v>
      </c>
      <c r="R181">
        <v>0</v>
      </c>
      <c r="S181">
        <v>1</v>
      </c>
      <c r="T181" t="s">
        <v>155</v>
      </c>
      <c r="U181">
        <v>0</v>
      </c>
      <c r="V181">
        <v>1</v>
      </c>
      <c r="W181" t="s">
        <v>155</v>
      </c>
      <c r="X181">
        <v>0</v>
      </c>
      <c r="Y181">
        <v>1</v>
      </c>
      <c r="Z181" t="s">
        <v>155</v>
      </c>
      <c r="AA181">
        <v>0</v>
      </c>
      <c r="AB181">
        <v>1</v>
      </c>
      <c r="AC181" t="s">
        <v>155</v>
      </c>
      <c r="AD181">
        <v>0</v>
      </c>
      <c r="AE181">
        <v>1</v>
      </c>
      <c r="AF181" t="s">
        <v>155</v>
      </c>
      <c r="AG181">
        <v>0</v>
      </c>
      <c r="AH181">
        <v>1</v>
      </c>
      <c r="AI181">
        <v>0</v>
      </c>
      <c r="AJ181" t="s">
        <v>155</v>
      </c>
      <c r="AK181">
        <v>0</v>
      </c>
      <c r="AL181">
        <v>1</v>
      </c>
      <c r="AM181" t="s">
        <v>4774</v>
      </c>
      <c r="AN181">
        <v>-32768</v>
      </c>
      <c r="AO181">
        <v>32767</v>
      </c>
      <c r="AP181" t="s">
        <v>4775</v>
      </c>
      <c r="AQ181" s="1" t="s">
        <v>157</v>
      </c>
      <c r="AR181" t="s">
        <v>158</v>
      </c>
      <c r="AS181" t="str">
        <f>VLOOKUP('intouch变量（实型）'!$A181,基本表格!$G:$Q,3,FALSE)</f>
        <v>DB1200,REAL260</v>
      </c>
      <c r="AT181" t="str">
        <f>VLOOKUP('intouch变量（实型）'!$A181,基本表格!$G:$Q,10,FALSE)</f>
        <v>No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</row>
    <row r="182" spans="1:55">
      <c r="A182" t="s">
        <v>5680</v>
      </c>
      <c r="B182" s="11" t="str">
        <f t="shared" si="2"/>
        <v>CHP2</v>
      </c>
      <c r="C182" s="11" t="str">
        <f>VLOOKUP('intouch变量（实型）'!$A182,基本表格!$G:$Q,2,FALSE)</f>
        <v>2425+P9-M1 2#环式刨片机 反馈电流 上限值</v>
      </c>
      <c r="D182" t="s">
        <v>154</v>
      </c>
      <c r="E182" t="s">
        <v>154</v>
      </c>
      <c r="F182">
        <v>0</v>
      </c>
      <c r="G182" t="s">
        <v>154</v>
      </c>
      <c r="H182" t="s">
        <v>154</v>
      </c>
      <c r="I182">
        <v>0</v>
      </c>
      <c r="J182">
        <v>0</v>
      </c>
      <c r="L182">
        <v>0</v>
      </c>
      <c r="M182">
        <v>-32768</v>
      </c>
      <c r="N182">
        <v>32767</v>
      </c>
      <c r="O182">
        <v>0</v>
      </c>
      <c r="P182">
        <v>0</v>
      </c>
      <c r="Q182" t="s">
        <v>155</v>
      </c>
      <c r="R182">
        <v>0</v>
      </c>
      <c r="S182">
        <v>1</v>
      </c>
      <c r="T182" t="s">
        <v>155</v>
      </c>
      <c r="U182">
        <v>0</v>
      </c>
      <c r="V182">
        <v>1</v>
      </c>
      <c r="W182" t="s">
        <v>155</v>
      </c>
      <c r="X182">
        <v>0</v>
      </c>
      <c r="Y182">
        <v>1</v>
      </c>
      <c r="Z182" t="s">
        <v>155</v>
      </c>
      <c r="AA182">
        <v>0</v>
      </c>
      <c r="AB182">
        <v>1</v>
      </c>
      <c r="AC182" t="s">
        <v>155</v>
      </c>
      <c r="AD182">
        <v>0</v>
      </c>
      <c r="AE182">
        <v>1</v>
      </c>
      <c r="AF182" t="s">
        <v>155</v>
      </c>
      <c r="AG182">
        <v>0</v>
      </c>
      <c r="AH182">
        <v>1</v>
      </c>
      <c r="AI182">
        <v>0</v>
      </c>
      <c r="AJ182" t="s">
        <v>155</v>
      </c>
      <c r="AK182">
        <v>0</v>
      </c>
      <c r="AL182">
        <v>1</v>
      </c>
      <c r="AM182" t="s">
        <v>4774</v>
      </c>
      <c r="AN182">
        <v>-32768</v>
      </c>
      <c r="AO182">
        <v>32767</v>
      </c>
      <c r="AP182" t="s">
        <v>4775</v>
      </c>
      <c r="AQ182" s="1" t="s">
        <v>157</v>
      </c>
      <c r="AR182" t="s">
        <v>158</v>
      </c>
      <c r="AS182" t="str">
        <f>VLOOKUP('intouch变量（实型）'!$A182,基本表格!$G:$Q,3,FALSE)</f>
        <v>DB1200,REAL264</v>
      </c>
      <c r="AT182" t="str">
        <f>VLOOKUP('intouch变量（实型）'!$A182,基本表格!$G:$Q,10,FALSE)</f>
        <v>No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</row>
    <row r="183" spans="1:55">
      <c r="A183" t="s">
        <v>5681</v>
      </c>
      <c r="B183" s="11" t="str">
        <f t="shared" si="2"/>
        <v>CHP2</v>
      </c>
      <c r="C183" s="11" t="str">
        <f>VLOOKUP('intouch变量（实型）'!$A183,基本表格!$G:$Q,2,FALSE)</f>
        <v>2425+P9-M1 2#环式刨片机 反馈电流 下限值</v>
      </c>
      <c r="D183" t="s">
        <v>154</v>
      </c>
      <c r="E183" t="s">
        <v>154</v>
      </c>
      <c r="F183">
        <v>0</v>
      </c>
      <c r="G183" t="s">
        <v>154</v>
      </c>
      <c r="H183" t="s">
        <v>154</v>
      </c>
      <c r="I183">
        <v>0</v>
      </c>
      <c r="J183">
        <v>0</v>
      </c>
      <c r="L183">
        <v>0</v>
      </c>
      <c r="M183">
        <v>-32768</v>
      </c>
      <c r="N183">
        <v>32767</v>
      </c>
      <c r="O183">
        <v>0</v>
      </c>
      <c r="P183">
        <v>0</v>
      </c>
      <c r="Q183" t="s">
        <v>155</v>
      </c>
      <c r="R183">
        <v>0</v>
      </c>
      <c r="S183">
        <v>1</v>
      </c>
      <c r="T183" t="s">
        <v>155</v>
      </c>
      <c r="U183">
        <v>0</v>
      </c>
      <c r="V183">
        <v>1</v>
      </c>
      <c r="W183" t="s">
        <v>155</v>
      </c>
      <c r="X183">
        <v>0</v>
      </c>
      <c r="Y183">
        <v>1</v>
      </c>
      <c r="Z183" t="s">
        <v>155</v>
      </c>
      <c r="AA183">
        <v>0</v>
      </c>
      <c r="AB183">
        <v>1</v>
      </c>
      <c r="AC183" t="s">
        <v>155</v>
      </c>
      <c r="AD183">
        <v>0</v>
      </c>
      <c r="AE183">
        <v>1</v>
      </c>
      <c r="AF183" t="s">
        <v>155</v>
      </c>
      <c r="AG183">
        <v>0</v>
      </c>
      <c r="AH183">
        <v>1</v>
      </c>
      <c r="AI183">
        <v>0</v>
      </c>
      <c r="AJ183" t="s">
        <v>155</v>
      </c>
      <c r="AK183">
        <v>0</v>
      </c>
      <c r="AL183">
        <v>1</v>
      </c>
      <c r="AM183" t="s">
        <v>4774</v>
      </c>
      <c r="AN183">
        <v>-32768</v>
      </c>
      <c r="AO183">
        <v>32767</v>
      </c>
      <c r="AP183" t="s">
        <v>4775</v>
      </c>
      <c r="AQ183" s="1" t="s">
        <v>157</v>
      </c>
      <c r="AR183" t="s">
        <v>158</v>
      </c>
      <c r="AS183" t="str">
        <f>VLOOKUP('intouch变量（实型）'!$A183,基本表格!$G:$Q,3,FALSE)</f>
        <v>DB1200,REAL268</v>
      </c>
      <c r="AT183" t="str">
        <f>VLOOKUP('intouch变量（实型）'!$A183,基本表格!$G:$Q,10,FALSE)</f>
        <v>No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</row>
    <row r="184" spans="1:55">
      <c r="A184" t="s">
        <v>5682</v>
      </c>
      <c r="B184" s="11" t="str">
        <f t="shared" si="2"/>
        <v>CHP2</v>
      </c>
      <c r="C184" s="11" t="str">
        <f>VLOOKUP('intouch变量（实型）'!$A184,基本表格!$G:$Q,2,FALSE)</f>
        <v>2425+P9-M1 2#环式刨片机 反馈电流 上上限值</v>
      </c>
      <c r="D184" t="s">
        <v>154</v>
      </c>
      <c r="E184" t="s">
        <v>154</v>
      </c>
      <c r="F184">
        <v>0</v>
      </c>
      <c r="G184" t="s">
        <v>154</v>
      </c>
      <c r="H184" t="s">
        <v>154</v>
      </c>
      <c r="I184">
        <v>0</v>
      </c>
      <c r="J184">
        <v>0</v>
      </c>
      <c r="L184">
        <v>0</v>
      </c>
      <c r="M184">
        <v>-32768</v>
      </c>
      <c r="N184">
        <v>32767</v>
      </c>
      <c r="O184">
        <v>0</v>
      </c>
      <c r="P184">
        <v>0</v>
      </c>
      <c r="Q184" t="s">
        <v>155</v>
      </c>
      <c r="R184">
        <v>0</v>
      </c>
      <c r="S184">
        <v>1</v>
      </c>
      <c r="T184" t="s">
        <v>155</v>
      </c>
      <c r="U184">
        <v>0</v>
      </c>
      <c r="V184">
        <v>1</v>
      </c>
      <c r="W184" t="s">
        <v>155</v>
      </c>
      <c r="X184">
        <v>0</v>
      </c>
      <c r="Y184">
        <v>1</v>
      </c>
      <c r="Z184" t="s">
        <v>155</v>
      </c>
      <c r="AA184">
        <v>0</v>
      </c>
      <c r="AB184">
        <v>1</v>
      </c>
      <c r="AC184" t="s">
        <v>155</v>
      </c>
      <c r="AD184">
        <v>0</v>
      </c>
      <c r="AE184">
        <v>1</v>
      </c>
      <c r="AF184" t="s">
        <v>155</v>
      </c>
      <c r="AG184">
        <v>0</v>
      </c>
      <c r="AH184">
        <v>1</v>
      </c>
      <c r="AI184">
        <v>0</v>
      </c>
      <c r="AJ184" t="s">
        <v>155</v>
      </c>
      <c r="AK184">
        <v>0</v>
      </c>
      <c r="AL184">
        <v>1</v>
      </c>
      <c r="AM184" t="s">
        <v>4774</v>
      </c>
      <c r="AN184">
        <v>-32768</v>
      </c>
      <c r="AO184">
        <v>32767</v>
      </c>
      <c r="AP184" t="s">
        <v>4775</v>
      </c>
      <c r="AQ184" s="1" t="s">
        <v>157</v>
      </c>
      <c r="AR184" t="s">
        <v>158</v>
      </c>
      <c r="AS184" t="str">
        <f>VLOOKUP('intouch变量（实型）'!$A184,基本表格!$G:$Q,3,FALSE)</f>
        <v>DB1200,REAL272</v>
      </c>
      <c r="AT184" t="str">
        <f>VLOOKUP('intouch变量（实型）'!$A184,基本表格!$G:$Q,10,FALSE)</f>
        <v>No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</row>
    <row r="185" spans="1:55">
      <c r="A185" t="s">
        <v>5683</v>
      </c>
      <c r="B185" s="11" t="str">
        <f t="shared" si="2"/>
        <v>CHP2</v>
      </c>
      <c r="C185" s="11" t="str">
        <f>VLOOKUP('intouch变量（实型）'!$A185,基本表格!$G:$Q,2,FALSE)</f>
        <v>2425+P9-M1 2#环式刨片机 反馈电流 下下限值</v>
      </c>
      <c r="D185" t="s">
        <v>154</v>
      </c>
      <c r="E185" t="s">
        <v>154</v>
      </c>
      <c r="F185">
        <v>0</v>
      </c>
      <c r="G185" t="s">
        <v>154</v>
      </c>
      <c r="H185" t="s">
        <v>154</v>
      </c>
      <c r="I185">
        <v>0</v>
      </c>
      <c r="J185">
        <v>0</v>
      </c>
      <c r="L185">
        <v>0</v>
      </c>
      <c r="M185">
        <v>-32768</v>
      </c>
      <c r="N185">
        <v>32767</v>
      </c>
      <c r="O185">
        <v>0</v>
      </c>
      <c r="P185">
        <v>0</v>
      </c>
      <c r="Q185" t="s">
        <v>155</v>
      </c>
      <c r="R185">
        <v>0</v>
      </c>
      <c r="S185">
        <v>1</v>
      </c>
      <c r="T185" t="s">
        <v>155</v>
      </c>
      <c r="U185">
        <v>0</v>
      </c>
      <c r="V185">
        <v>1</v>
      </c>
      <c r="W185" t="s">
        <v>155</v>
      </c>
      <c r="X185">
        <v>0</v>
      </c>
      <c r="Y185">
        <v>1</v>
      </c>
      <c r="Z185" t="s">
        <v>155</v>
      </c>
      <c r="AA185">
        <v>0</v>
      </c>
      <c r="AB185">
        <v>1</v>
      </c>
      <c r="AC185" t="s">
        <v>155</v>
      </c>
      <c r="AD185">
        <v>0</v>
      </c>
      <c r="AE185">
        <v>1</v>
      </c>
      <c r="AF185" t="s">
        <v>155</v>
      </c>
      <c r="AG185">
        <v>0</v>
      </c>
      <c r="AH185">
        <v>1</v>
      </c>
      <c r="AI185">
        <v>0</v>
      </c>
      <c r="AJ185" t="s">
        <v>155</v>
      </c>
      <c r="AK185">
        <v>0</v>
      </c>
      <c r="AL185">
        <v>1</v>
      </c>
      <c r="AM185" t="s">
        <v>4774</v>
      </c>
      <c r="AN185">
        <v>-32768</v>
      </c>
      <c r="AO185">
        <v>32767</v>
      </c>
      <c r="AP185" t="s">
        <v>4775</v>
      </c>
      <c r="AQ185" s="1" t="s">
        <v>157</v>
      </c>
      <c r="AR185" t="s">
        <v>158</v>
      </c>
      <c r="AS185" t="str">
        <f>VLOOKUP('intouch变量（实型）'!$A185,基本表格!$G:$Q,3,FALSE)</f>
        <v>DB1200,REAL276</v>
      </c>
      <c r="AT185" t="str">
        <f>VLOOKUP('intouch变量（实型）'!$A185,基本表格!$G:$Q,10,FALSE)</f>
        <v>No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</row>
    <row r="186" spans="1:55">
      <c r="A186" t="s">
        <v>5684</v>
      </c>
      <c r="B186" s="11" t="str">
        <f t="shared" si="2"/>
        <v>CHP2</v>
      </c>
      <c r="C186" s="11" t="str">
        <f>VLOOKUP('intouch变量（实型）'!$A186,基本表格!$G:$Q,2,FALSE)</f>
        <v>2422+P5-M3 刨片机料仓2#出料螺旋A 给定频率 实际值</v>
      </c>
      <c r="D186" t="s">
        <v>154</v>
      </c>
      <c r="E186" t="s">
        <v>154</v>
      </c>
      <c r="F186">
        <v>0</v>
      </c>
      <c r="G186" t="s">
        <v>154</v>
      </c>
      <c r="H186" t="s">
        <v>154</v>
      </c>
      <c r="I186">
        <v>0</v>
      </c>
      <c r="J186">
        <v>0</v>
      </c>
      <c r="L186">
        <v>0</v>
      </c>
      <c r="M186">
        <v>-32768</v>
      </c>
      <c r="N186">
        <v>32767</v>
      </c>
      <c r="O186">
        <v>0</v>
      </c>
      <c r="P186">
        <v>0</v>
      </c>
      <c r="Q186" t="s">
        <v>155</v>
      </c>
      <c r="R186">
        <v>0</v>
      </c>
      <c r="S186">
        <v>1</v>
      </c>
      <c r="T186" t="s">
        <v>155</v>
      </c>
      <c r="U186">
        <v>0</v>
      </c>
      <c r="V186">
        <v>1</v>
      </c>
      <c r="W186" t="s">
        <v>155</v>
      </c>
      <c r="X186">
        <v>0</v>
      </c>
      <c r="Y186">
        <v>1</v>
      </c>
      <c r="Z186" t="s">
        <v>155</v>
      </c>
      <c r="AA186">
        <v>0</v>
      </c>
      <c r="AB186">
        <v>1</v>
      </c>
      <c r="AC186" t="s">
        <v>155</v>
      </c>
      <c r="AD186">
        <v>0</v>
      </c>
      <c r="AE186">
        <v>1</v>
      </c>
      <c r="AF186" t="s">
        <v>155</v>
      </c>
      <c r="AG186">
        <v>0</v>
      </c>
      <c r="AH186">
        <v>1</v>
      </c>
      <c r="AI186">
        <v>0</v>
      </c>
      <c r="AJ186" t="s">
        <v>155</v>
      </c>
      <c r="AK186">
        <v>0</v>
      </c>
      <c r="AL186">
        <v>1</v>
      </c>
      <c r="AM186" t="s">
        <v>4774</v>
      </c>
      <c r="AN186">
        <v>-32768</v>
      </c>
      <c r="AO186">
        <v>32767</v>
      </c>
      <c r="AP186" t="s">
        <v>4775</v>
      </c>
      <c r="AQ186" s="1" t="s">
        <v>157</v>
      </c>
      <c r="AR186" t="s">
        <v>158</v>
      </c>
      <c r="AS186" t="str">
        <f>VLOOKUP('intouch变量（实型）'!$A186,基本表格!$G:$Q,3,FALSE)</f>
        <v>DB1200,REAL356</v>
      </c>
      <c r="AT186" t="str">
        <f>VLOOKUP('intouch变量（实型）'!$A186,基本表格!$G:$Q,10,FALSE)</f>
        <v>Yes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</row>
    <row r="187" spans="1:55">
      <c r="A187" t="s">
        <v>5685</v>
      </c>
      <c r="B187" s="11" t="str">
        <f t="shared" si="2"/>
        <v>CHP2</v>
      </c>
      <c r="C187" s="11" t="str">
        <f>VLOOKUP('intouch变量（实型）'!$A187,基本表格!$G:$Q,2,FALSE)</f>
        <v>2422+P5-M3 刨片机料仓2#出料螺旋A 给定频率 量程</v>
      </c>
      <c r="D187" t="s">
        <v>154</v>
      </c>
      <c r="E187" t="s">
        <v>154</v>
      </c>
      <c r="F187">
        <v>0</v>
      </c>
      <c r="G187" t="s">
        <v>154</v>
      </c>
      <c r="H187" t="s">
        <v>154</v>
      </c>
      <c r="I187">
        <v>0</v>
      </c>
      <c r="J187">
        <v>0</v>
      </c>
      <c r="L187">
        <v>0</v>
      </c>
      <c r="M187">
        <v>-32768</v>
      </c>
      <c r="N187">
        <v>32767</v>
      </c>
      <c r="O187">
        <v>0</v>
      </c>
      <c r="P187">
        <v>0</v>
      </c>
      <c r="Q187" t="s">
        <v>155</v>
      </c>
      <c r="R187">
        <v>0</v>
      </c>
      <c r="S187">
        <v>1</v>
      </c>
      <c r="T187" t="s">
        <v>155</v>
      </c>
      <c r="U187">
        <v>0</v>
      </c>
      <c r="V187">
        <v>1</v>
      </c>
      <c r="W187" t="s">
        <v>155</v>
      </c>
      <c r="X187">
        <v>0</v>
      </c>
      <c r="Y187">
        <v>1</v>
      </c>
      <c r="Z187" t="s">
        <v>155</v>
      </c>
      <c r="AA187">
        <v>0</v>
      </c>
      <c r="AB187">
        <v>1</v>
      </c>
      <c r="AC187" t="s">
        <v>155</v>
      </c>
      <c r="AD187">
        <v>0</v>
      </c>
      <c r="AE187">
        <v>1</v>
      </c>
      <c r="AF187" t="s">
        <v>155</v>
      </c>
      <c r="AG187">
        <v>0</v>
      </c>
      <c r="AH187">
        <v>1</v>
      </c>
      <c r="AI187">
        <v>0</v>
      </c>
      <c r="AJ187" t="s">
        <v>155</v>
      </c>
      <c r="AK187">
        <v>0</v>
      </c>
      <c r="AL187">
        <v>1</v>
      </c>
      <c r="AM187" t="s">
        <v>4774</v>
      </c>
      <c r="AN187">
        <v>-32768</v>
      </c>
      <c r="AO187">
        <v>32767</v>
      </c>
      <c r="AP187" t="s">
        <v>4775</v>
      </c>
      <c r="AQ187" s="1" t="s">
        <v>157</v>
      </c>
      <c r="AR187" t="s">
        <v>158</v>
      </c>
      <c r="AS187" t="str">
        <f>VLOOKUP('intouch变量（实型）'!$A187,基本表格!$G:$Q,3,FALSE)</f>
        <v>DB1200,REAL360</v>
      </c>
      <c r="AT187" t="str">
        <f>VLOOKUP('intouch变量（实型）'!$A187,基本表格!$G:$Q,10,FALSE)</f>
        <v>No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</row>
    <row r="188" spans="1:55">
      <c r="A188" t="s">
        <v>5686</v>
      </c>
      <c r="B188" s="11" t="str">
        <f t="shared" si="2"/>
        <v>CHP2</v>
      </c>
      <c r="C188" s="11" t="str">
        <f>VLOOKUP('intouch变量（实型）'!$A188,基本表格!$G:$Q,2,FALSE)</f>
        <v>2422+P5-M3 刨片机料仓2#出料螺旋A 给定频率 上限值</v>
      </c>
      <c r="D188" t="s">
        <v>154</v>
      </c>
      <c r="E188" t="s">
        <v>154</v>
      </c>
      <c r="F188">
        <v>0</v>
      </c>
      <c r="G188" t="s">
        <v>154</v>
      </c>
      <c r="H188" t="s">
        <v>154</v>
      </c>
      <c r="I188">
        <v>0</v>
      </c>
      <c r="J188">
        <v>0</v>
      </c>
      <c r="L188">
        <v>0</v>
      </c>
      <c r="M188">
        <v>-32768</v>
      </c>
      <c r="N188">
        <v>32767</v>
      </c>
      <c r="O188">
        <v>0</v>
      </c>
      <c r="P188">
        <v>0</v>
      </c>
      <c r="Q188" t="s">
        <v>155</v>
      </c>
      <c r="R188">
        <v>0</v>
      </c>
      <c r="S188">
        <v>1</v>
      </c>
      <c r="T188" t="s">
        <v>155</v>
      </c>
      <c r="U188">
        <v>0</v>
      </c>
      <c r="V188">
        <v>1</v>
      </c>
      <c r="W188" t="s">
        <v>155</v>
      </c>
      <c r="X188">
        <v>0</v>
      </c>
      <c r="Y188">
        <v>1</v>
      </c>
      <c r="Z188" t="s">
        <v>155</v>
      </c>
      <c r="AA188">
        <v>0</v>
      </c>
      <c r="AB188">
        <v>1</v>
      </c>
      <c r="AC188" t="s">
        <v>155</v>
      </c>
      <c r="AD188">
        <v>0</v>
      </c>
      <c r="AE188">
        <v>1</v>
      </c>
      <c r="AF188" t="s">
        <v>155</v>
      </c>
      <c r="AG188">
        <v>0</v>
      </c>
      <c r="AH188">
        <v>1</v>
      </c>
      <c r="AI188">
        <v>0</v>
      </c>
      <c r="AJ188" t="s">
        <v>155</v>
      </c>
      <c r="AK188">
        <v>0</v>
      </c>
      <c r="AL188">
        <v>1</v>
      </c>
      <c r="AM188" t="s">
        <v>4774</v>
      </c>
      <c r="AN188">
        <v>-32768</v>
      </c>
      <c r="AO188">
        <v>32767</v>
      </c>
      <c r="AP188" t="s">
        <v>4775</v>
      </c>
      <c r="AQ188" s="1" t="s">
        <v>157</v>
      </c>
      <c r="AR188" t="s">
        <v>158</v>
      </c>
      <c r="AS188" t="str">
        <f>VLOOKUP('intouch变量（实型）'!$A188,基本表格!$G:$Q,3,FALSE)</f>
        <v>DB1200,REAL364</v>
      </c>
      <c r="AT188" t="str">
        <f>VLOOKUP('intouch变量（实型）'!$A188,基本表格!$G:$Q,10,FALSE)</f>
        <v>No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</row>
    <row r="189" spans="1:55">
      <c r="A189" t="s">
        <v>5687</v>
      </c>
      <c r="B189" s="11" t="str">
        <f t="shared" si="2"/>
        <v>CHP2</v>
      </c>
      <c r="C189" s="11" t="str">
        <f>VLOOKUP('intouch变量（实型）'!$A189,基本表格!$G:$Q,2,FALSE)</f>
        <v>2422+P5-M3 刨片机料仓2#出料螺旋A 给定频率 下限值</v>
      </c>
      <c r="D189" t="s">
        <v>154</v>
      </c>
      <c r="E189" t="s">
        <v>154</v>
      </c>
      <c r="F189">
        <v>0</v>
      </c>
      <c r="G189" t="s">
        <v>154</v>
      </c>
      <c r="H189" t="s">
        <v>154</v>
      </c>
      <c r="I189">
        <v>0</v>
      </c>
      <c r="J189">
        <v>0</v>
      </c>
      <c r="L189">
        <v>0</v>
      </c>
      <c r="M189">
        <v>-32768</v>
      </c>
      <c r="N189">
        <v>32767</v>
      </c>
      <c r="O189">
        <v>0</v>
      </c>
      <c r="P189">
        <v>0</v>
      </c>
      <c r="Q189" t="s">
        <v>155</v>
      </c>
      <c r="R189">
        <v>0</v>
      </c>
      <c r="S189">
        <v>1</v>
      </c>
      <c r="T189" t="s">
        <v>155</v>
      </c>
      <c r="U189">
        <v>0</v>
      </c>
      <c r="V189">
        <v>1</v>
      </c>
      <c r="W189" t="s">
        <v>155</v>
      </c>
      <c r="X189">
        <v>0</v>
      </c>
      <c r="Y189">
        <v>1</v>
      </c>
      <c r="Z189" t="s">
        <v>155</v>
      </c>
      <c r="AA189">
        <v>0</v>
      </c>
      <c r="AB189">
        <v>1</v>
      </c>
      <c r="AC189" t="s">
        <v>155</v>
      </c>
      <c r="AD189">
        <v>0</v>
      </c>
      <c r="AE189">
        <v>1</v>
      </c>
      <c r="AF189" t="s">
        <v>155</v>
      </c>
      <c r="AG189">
        <v>0</v>
      </c>
      <c r="AH189">
        <v>1</v>
      </c>
      <c r="AI189">
        <v>0</v>
      </c>
      <c r="AJ189" t="s">
        <v>155</v>
      </c>
      <c r="AK189">
        <v>0</v>
      </c>
      <c r="AL189">
        <v>1</v>
      </c>
      <c r="AM189" t="s">
        <v>4774</v>
      </c>
      <c r="AN189">
        <v>-32768</v>
      </c>
      <c r="AO189">
        <v>32767</v>
      </c>
      <c r="AP189" t="s">
        <v>4775</v>
      </c>
      <c r="AQ189" s="1" t="s">
        <v>157</v>
      </c>
      <c r="AR189" t="s">
        <v>158</v>
      </c>
      <c r="AS189" t="str">
        <f>VLOOKUP('intouch变量（实型）'!$A189,基本表格!$G:$Q,3,FALSE)</f>
        <v>DB1200,REAL368</v>
      </c>
      <c r="AT189" t="str">
        <f>VLOOKUP('intouch变量（实型）'!$A189,基本表格!$G:$Q,10,FALSE)</f>
        <v>No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</row>
    <row r="190" spans="1:55">
      <c r="A190" t="s">
        <v>5688</v>
      </c>
      <c r="B190" s="11" t="str">
        <f t="shared" si="2"/>
        <v>CHP2</v>
      </c>
      <c r="C190" s="11" t="str">
        <f>VLOOKUP('intouch变量（实型）'!$A190,基本表格!$G:$Q,2,FALSE)</f>
        <v>2422+P5-M3 刨片机料仓2#出料螺旋A 给定频率 上上限值</v>
      </c>
      <c r="D190" t="s">
        <v>154</v>
      </c>
      <c r="E190" t="s">
        <v>154</v>
      </c>
      <c r="F190">
        <v>0</v>
      </c>
      <c r="G190" t="s">
        <v>154</v>
      </c>
      <c r="H190" t="s">
        <v>154</v>
      </c>
      <c r="I190">
        <v>0</v>
      </c>
      <c r="J190">
        <v>0</v>
      </c>
      <c r="L190">
        <v>0</v>
      </c>
      <c r="M190">
        <v>-32768</v>
      </c>
      <c r="N190">
        <v>32767</v>
      </c>
      <c r="O190">
        <v>0</v>
      </c>
      <c r="P190">
        <v>0</v>
      </c>
      <c r="Q190" t="s">
        <v>155</v>
      </c>
      <c r="R190">
        <v>0</v>
      </c>
      <c r="S190">
        <v>1</v>
      </c>
      <c r="T190" t="s">
        <v>155</v>
      </c>
      <c r="U190">
        <v>0</v>
      </c>
      <c r="V190">
        <v>1</v>
      </c>
      <c r="W190" t="s">
        <v>155</v>
      </c>
      <c r="X190">
        <v>0</v>
      </c>
      <c r="Y190">
        <v>1</v>
      </c>
      <c r="Z190" t="s">
        <v>155</v>
      </c>
      <c r="AA190">
        <v>0</v>
      </c>
      <c r="AB190">
        <v>1</v>
      </c>
      <c r="AC190" t="s">
        <v>155</v>
      </c>
      <c r="AD190">
        <v>0</v>
      </c>
      <c r="AE190">
        <v>1</v>
      </c>
      <c r="AF190" t="s">
        <v>155</v>
      </c>
      <c r="AG190">
        <v>0</v>
      </c>
      <c r="AH190">
        <v>1</v>
      </c>
      <c r="AI190">
        <v>0</v>
      </c>
      <c r="AJ190" t="s">
        <v>155</v>
      </c>
      <c r="AK190">
        <v>0</v>
      </c>
      <c r="AL190">
        <v>1</v>
      </c>
      <c r="AM190" t="s">
        <v>4774</v>
      </c>
      <c r="AN190">
        <v>-32768</v>
      </c>
      <c r="AO190">
        <v>32767</v>
      </c>
      <c r="AP190" t="s">
        <v>4775</v>
      </c>
      <c r="AQ190" s="1" t="s">
        <v>157</v>
      </c>
      <c r="AR190" t="s">
        <v>158</v>
      </c>
      <c r="AS190" t="str">
        <f>VLOOKUP('intouch变量（实型）'!$A190,基本表格!$G:$Q,3,FALSE)</f>
        <v>DB1200,REAL372</v>
      </c>
      <c r="AT190" t="str">
        <f>VLOOKUP('intouch变量（实型）'!$A190,基本表格!$G:$Q,10,FALSE)</f>
        <v>No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</row>
    <row r="191" spans="1:55">
      <c r="A191" t="s">
        <v>5689</v>
      </c>
      <c r="B191" s="11" t="str">
        <f t="shared" si="2"/>
        <v>CHP2</v>
      </c>
      <c r="C191" s="11" t="str">
        <f>VLOOKUP('intouch变量（实型）'!$A191,基本表格!$G:$Q,2,FALSE)</f>
        <v>2422+P5-M3 刨片机料仓2#出料螺旋A 给定频率 下下限值</v>
      </c>
      <c r="D191" t="s">
        <v>154</v>
      </c>
      <c r="E191" t="s">
        <v>154</v>
      </c>
      <c r="F191">
        <v>0</v>
      </c>
      <c r="G191" t="s">
        <v>154</v>
      </c>
      <c r="H191" t="s">
        <v>154</v>
      </c>
      <c r="I191">
        <v>0</v>
      </c>
      <c r="J191">
        <v>0</v>
      </c>
      <c r="L191">
        <v>0</v>
      </c>
      <c r="M191">
        <v>-32768</v>
      </c>
      <c r="N191">
        <v>32767</v>
      </c>
      <c r="O191">
        <v>0</v>
      </c>
      <c r="P191">
        <v>0</v>
      </c>
      <c r="Q191" t="s">
        <v>155</v>
      </c>
      <c r="R191">
        <v>0</v>
      </c>
      <c r="S191">
        <v>1</v>
      </c>
      <c r="T191" t="s">
        <v>155</v>
      </c>
      <c r="U191">
        <v>0</v>
      </c>
      <c r="V191">
        <v>1</v>
      </c>
      <c r="W191" t="s">
        <v>155</v>
      </c>
      <c r="X191">
        <v>0</v>
      </c>
      <c r="Y191">
        <v>1</v>
      </c>
      <c r="Z191" t="s">
        <v>155</v>
      </c>
      <c r="AA191">
        <v>0</v>
      </c>
      <c r="AB191">
        <v>1</v>
      </c>
      <c r="AC191" t="s">
        <v>155</v>
      </c>
      <c r="AD191">
        <v>0</v>
      </c>
      <c r="AE191">
        <v>1</v>
      </c>
      <c r="AF191" t="s">
        <v>155</v>
      </c>
      <c r="AG191">
        <v>0</v>
      </c>
      <c r="AH191">
        <v>1</v>
      </c>
      <c r="AI191">
        <v>0</v>
      </c>
      <c r="AJ191" t="s">
        <v>155</v>
      </c>
      <c r="AK191">
        <v>0</v>
      </c>
      <c r="AL191">
        <v>1</v>
      </c>
      <c r="AM191" t="s">
        <v>4774</v>
      </c>
      <c r="AN191">
        <v>-32768</v>
      </c>
      <c r="AO191">
        <v>32767</v>
      </c>
      <c r="AP191" t="s">
        <v>4775</v>
      </c>
      <c r="AQ191" s="1" t="s">
        <v>157</v>
      </c>
      <c r="AR191" t="s">
        <v>158</v>
      </c>
      <c r="AS191" t="str">
        <f>VLOOKUP('intouch变量（实型）'!$A191,基本表格!$G:$Q,3,FALSE)</f>
        <v>DB1200,REAL376</v>
      </c>
      <c r="AT191" t="str">
        <f>VLOOKUP('intouch变量（实型）'!$A191,基本表格!$G:$Q,10,FALSE)</f>
        <v>No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</row>
    <row r="192" spans="1:55">
      <c r="A192" t="s">
        <v>5690</v>
      </c>
      <c r="B192" s="11" t="str">
        <f t="shared" si="2"/>
        <v>CHP2</v>
      </c>
      <c r="C192" s="11" t="str">
        <f>VLOOKUP('intouch变量（实型）'!$A192,基本表格!$G:$Q,2,FALSE)</f>
        <v>2422+P5-M3 刨片机料仓2#出料螺旋A 反馈频率 实际值</v>
      </c>
      <c r="D192" t="s">
        <v>154</v>
      </c>
      <c r="E192" t="s">
        <v>154</v>
      </c>
      <c r="F192">
        <v>0</v>
      </c>
      <c r="G192" t="s">
        <v>154</v>
      </c>
      <c r="H192" t="s">
        <v>154</v>
      </c>
      <c r="I192">
        <v>0</v>
      </c>
      <c r="J192">
        <v>0</v>
      </c>
      <c r="L192">
        <v>0</v>
      </c>
      <c r="M192">
        <v>-32768</v>
      </c>
      <c r="N192">
        <v>32767</v>
      </c>
      <c r="O192">
        <v>0</v>
      </c>
      <c r="P192">
        <v>0</v>
      </c>
      <c r="Q192" t="s">
        <v>155</v>
      </c>
      <c r="R192">
        <v>0</v>
      </c>
      <c r="S192">
        <v>1</v>
      </c>
      <c r="T192" t="s">
        <v>155</v>
      </c>
      <c r="U192">
        <v>0</v>
      </c>
      <c r="V192">
        <v>1</v>
      </c>
      <c r="W192" t="s">
        <v>155</v>
      </c>
      <c r="X192">
        <v>0</v>
      </c>
      <c r="Y192">
        <v>1</v>
      </c>
      <c r="Z192" t="s">
        <v>155</v>
      </c>
      <c r="AA192">
        <v>0</v>
      </c>
      <c r="AB192">
        <v>1</v>
      </c>
      <c r="AC192" t="s">
        <v>155</v>
      </c>
      <c r="AD192">
        <v>0</v>
      </c>
      <c r="AE192">
        <v>1</v>
      </c>
      <c r="AF192" t="s">
        <v>155</v>
      </c>
      <c r="AG192">
        <v>0</v>
      </c>
      <c r="AH192">
        <v>1</v>
      </c>
      <c r="AI192">
        <v>0</v>
      </c>
      <c r="AJ192" t="s">
        <v>155</v>
      </c>
      <c r="AK192">
        <v>0</v>
      </c>
      <c r="AL192">
        <v>1</v>
      </c>
      <c r="AM192" t="s">
        <v>4774</v>
      </c>
      <c r="AN192">
        <v>-32768</v>
      </c>
      <c r="AO192">
        <v>32767</v>
      </c>
      <c r="AP192" t="s">
        <v>4775</v>
      </c>
      <c r="AQ192" s="1" t="s">
        <v>157</v>
      </c>
      <c r="AR192" t="s">
        <v>158</v>
      </c>
      <c r="AS192" t="str">
        <f>VLOOKUP('intouch变量（实型）'!$A192,基本表格!$G:$Q,3,FALSE)</f>
        <v>DB1200,REAL406</v>
      </c>
      <c r="AT192" t="str">
        <f>VLOOKUP('intouch变量（实型）'!$A192,基本表格!$G:$Q,10,FALSE)</f>
        <v>Yes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</row>
    <row r="193" spans="1:55">
      <c r="A193" t="s">
        <v>5691</v>
      </c>
      <c r="B193" s="11" t="str">
        <f t="shared" si="2"/>
        <v>CHP2</v>
      </c>
      <c r="C193" s="11" t="str">
        <f>VLOOKUP('intouch变量（实型）'!$A193,基本表格!$G:$Q,2,FALSE)</f>
        <v>2422+P5-M3 刨片机料仓2#出料螺旋A 反馈频率 量程</v>
      </c>
      <c r="D193" t="s">
        <v>154</v>
      </c>
      <c r="E193" t="s">
        <v>154</v>
      </c>
      <c r="F193">
        <v>0</v>
      </c>
      <c r="G193" t="s">
        <v>154</v>
      </c>
      <c r="H193" t="s">
        <v>154</v>
      </c>
      <c r="I193">
        <v>0</v>
      </c>
      <c r="J193">
        <v>0</v>
      </c>
      <c r="L193">
        <v>0</v>
      </c>
      <c r="M193">
        <v>-32768</v>
      </c>
      <c r="N193">
        <v>32767</v>
      </c>
      <c r="O193">
        <v>0</v>
      </c>
      <c r="P193">
        <v>0</v>
      </c>
      <c r="Q193" t="s">
        <v>155</v>
      </c>
      <c r="R193">
        <v>0</v>
      </c>
      <c r="S193">
        <v>1</v>
      </c>
      <c r="T193" t="s">
        <v>155</v>
      </c>
      <c r="U193">
        <v>0</v>
      </c>
      <c r="V193">
        <v>1</v>
      </c>
      <c r="W193" t="s">
        <v>155</v>
      </c>
      <c r="X193">
        <v>0</v>
      </c>
      <c r="Y193">
        <v>1</v>
      </c>
      <c r="Z193" t="s">
        <v>155</v>
      </c>
      <c r="AA193">
        <v>0</v>
      </c>
      <c r="AB193">
        <v>1</v>
      </c>
      <c r="AC193" t="s">
        <v>155</v>
      </c>
      <c r="AD193">
        <v>0</v>
      </c>
      <c r="AE193">
        <v>1</v>
      </c>
      <c r="AF193" t="s">
        <v>155</v>
      </c>
      <c r="AG193">
        <v>0</v>
      </c>
      <c r="AH193">
        <v>1</v>
      </c>
      <c r="AI193">
        <v>0</v>
      </c>
      <c r="AJ193" t="s">
        <v>155</v>
      </c>
      <c r="AK193">
        <v>0</v>
      </c>
      <c r="AL193">
        <v>1</v>
      </c>
      <c r="AM193" t="s">
        <v>4774</v>
      </c>
      <c r="AN193">
        <v>-32768</v>
      </c>
      <c r="AO193">
        <v>32767</v>
      </c>
      <c r="AP193" t="s">
        <v>4775</v>
      </c>
      <c r="AQ193" s="1" t="s">
        <v>157</v>
      </c>
      <c r="AR193" t="s">
        <v>158</v>
      </c>
      <c r="AS193" t="str">
        <f>VLOOKUP('intouch变量（实型）'!$A193,基本表格!$G:$Q,3,FALSE)</f>
        <v>DB1200,REAL410</v>
      </c>
      <c r="AT193" t="str">
        <f>VLOOKUP('intouch变量（实型）'!$A193,基本表格!$G:$Q,10,FALSE)</f>
        <v>No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</row>
    <row r="194" spans="1:55">
      <c r="A194" t="s">
        <v>5692</v>
      </c>
      <c r="B194" s="11" t="str">
        <f t="shared" si="2"/>
        <v>CHP2</v>
      </c>
      <c r="C194" s="11" t="str">
        <f>VLOOKUP('intouch变量（实型）'!$A194,基本表格!$G:$Q,2,FALSE)</f>
        <v>2422+P5-M3 刨片机料仓2#出料螺旋A 反馈频率 上限值</v>
      </c>
      <c r="D194" t="s">
        <v>154</v>
      </c>
      <c r="E194" t="s">
        <v>154</v>
      </c>
      <c r="F194">
        <v>0</v>
      </c>
      <c r="G194" t="s">
        <v>154</v>
      </c>
      <c r="H194" t="s">
        <v>154</v>
      </c>
      <c r="I194">
        <v>0</v>
      </c>
      <c r="J194">
        <v>0</v>
      </c>
      <c r="L194">
        <v>0</v>
      </c>
      <c r="M194">
        <v>-32768</v>
      </c>
      <c r="N194">
        <v>32767</v>
      </c>
      <c r="O194">
        <v>0</v>
      </c>
      <c r="P194">
        <v>0</v>
      </c>
      <c r="Q194" t="s">
        <v>155</v>
      </c>
      <c r="R194">
        <v>0</v>
      </c>
      <c r="S194">
        <v>1</v>
      </c>
      <c r="T194" t="s">
        <v>155</v>
      </c>
      <c r="U194">
        <v>0</v>
      </c>
      <c r="V194">
        <v>1</v>
      </c>
      <c r="W194" t="s">
        <v>155</v>
      </c>
      <c r="X194">
        <v>0</v>
      </c>
      <c r="Y194">
        <v>1</v>
      </c>
      <c r="Z194" t="s">
        <v>155</v>
      </c>
      <c r="AA194">
        <v>0</v>
      </c>
      <c r="AB194">
        <v>1</v>
      </c>
      <c r="AC194" t="s">
        <v>155</v>
      </c>
      <c r="AD194">
        <v>0</v>
      </c>
      <c r="AE194">
        <v>1</v>
      </c>
      <c r="AF194" t="s">
        <v>155</v>
      </c>
      <c r="AG194">
        <v>0</v>
      </c>
      <c r="AH194">
        <v>1</v>
      </c>
      <c r="AI194">
        <v>0</v>
      </c>
      <c r="AJ194" t="s">
        <v>155</v>
      </c>
      <c r="AK194">
        <v>0</v>
      </c>
      <c r="AL194">
        <v>1</v>
      </c>
      <c r="AM194" t="s">
        <v>4774</v>
      </c>
      <c r="AN194">
        <v>-32768</v>
      </c>
      <c r="AO194">
        <v>32767</v>
      </c>
      <c r="AP194" t="s">
        <v>4775</v>
      </c>
      <c r="AQ194" s="1" t="s">
        <v>157</v>
      </c>
      <c r="AR194" t="s">
        <v>158</v>
      </c>
      <c r="AS194" t="str">
        <f>VLOOKUP('intouch变量（实型）'!$A194,基本表格!$G:$Q,3,FALSE)</f>
        <v>DB1200,REAL414</v>
      </c>
      <c r="AT194" t="str">
        <f>VLOOKUP('intouch变量（实型）'!$A194,基本表格!$G:$Q,10,FALSE)</f>
        <v>No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</row>
    <row r="195" spans="1:55">
      <c r="A195" t="s">
        <v>5693</v>
      </c>
      <c r="B195" s="11" t="str">
        <f t="shared" si="2"/>
        <v>CHP2</v>
      </c>
      <c r="C195" s="11" t="str">
        <f>VLOOKUP('intouch变量（实型）'!$A195,基本表格!$G:$Q,2,FALSE)</f>
        <v>2422+P5-M3 刨片机料仓2#出料螺旋A 反馈频率 下限值</v>
      </c>
      <c r="D195" t="s">
        <v>154</v>
      </c>
      <c r="E195" t="s">
        <v>154</v>
      </c>
      <c r="F195">
        <v>0</v>
      </c>
      <c r="G195" t="s">
        <v>154</v>
      </c>
      <c r="H195" t="s">
        <v>154</v>
      </c>
      <c r="I195">
        <v>0</v>
      </c>
      <c r="J195">
        <v>0</v>
      </c>
      <c r="L195">
        <v>0</v>
      </c>
      <c r="M195">
        <v>-32768</v>
      </c>
      <c r="N195">
        <v>32767</v>
      </c>
      <c r="O195">
        <v>0</v>
      </c>
      <c r="P195">
        <v>0</v>
      </c>
      <c r="Q195" t="s">
        <v>155</v>
      </c>
      <c r="R195">
        <v>0</v>
      </c>
      <c r="S195">
        <v>1</v>
      </c>
      <c r="T195" t="s">
        <v>155</v>
      </c>
      <c r="U195">
        <v>0</v>
      </c>
      <c r="V195">
        <v>1</v>
      </c>
      <c r="W195" t="s">
        <v>155</v>
      </c>
      <c r="X195">
        <v>0</v>
      </c>
      <c r="Y195">
        <v>1</v>
      </c>
      <c r="Z195" t="s">
        <v>155</v>
      </c>
      <c r="AA195">
        <v>0</v>
      </c>
      <c r="AB195">
        <v>1</v>
      </c>
      <c r="AC195" t="s">
        <v>155</v>
      </c>
      <c r="AD195">
        <v>0</v>
      </c>
      <c r="AE195">
        <v>1</v>
      </c>
      <c r="AF195" t="s">
        <v>155</v>
      </c>
      <c r="AG195">
        <v>0</v>
      </c>
      <c r="AH195">
        <v>1</v>
      </c>
      <c r="AI195">
        <v>0</v>
      </c>
      <c r="AJ195" t="s">
        <v>155</v>
      </c>
      <c r="AK195">
        <v>0</v>
      </c>
      <c r="AL195">
        <v>1</v>
      </c>
      <c r="AM195" t="s">
        <v>4774</v>
      </c>
      <c r="AN195">
        <v>-32768</v>
      </c>
      <c r="AO195">
        <v>32767</v>
      </c>
      <c r="AP195" t="s">
        <v>4775</v>
      </c>
      <c r="AQ195" s="1" t="s">
        <v>157</v>
      </c>
      <c r="AR195" t="s">
        <v>158</v>
      </c>
      <c r="AS195" t="str">
        <f>VLOOKUP('intouch变量（实型）'!$A195,基本表格!$G:$Q,3,FALSE)</f>
        <v>DB1200,REAL418</v>
      </c>
      <c r="AT195" t="str">
        <f>VLOOKUP('intouch变量（实型）'!$A195,基本表格!$G:$Q,10,FALSE)</f>
        <v>No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</row>
    <row r="196" spans="1:55">
      <c r="A196" t="s">
        <v>5694</v>
      </c>
      <c r="B196" s="11" t="str">
        <f t="shared" si="2"/>
        <v>CHP2</v>
      </c>
      <c r="C196" s="11" t="str">
        <f>VLOOKUP('intouch变量（实型）'!$A196,基本表格!$G:$Q,2,FALSE)</f>
        <v>2422+P5-M3 刨片机料仓2#出料螺旋A 反馈频率 上上限值</v>
      </c>
      <c r="D196" t="s">
        <v>154</v>
      </c>
      <c r="E196" t="s">
        <v>154</v>
      </c>
      <c r="F196">
        <v>0</v>
      </c>
      <c r="G196" t="s">
        <v>154</v>
      </c>
      <c r="H196" t="s">
        <v>154</v>
      </c>
      <c r="I196">
        <v>0</v>
      </c>
      <c r="J196">
        <v>0</v>
      </c>
      <c r="L196">
        <v>0</v>
      </c>
      <c r="M196">
        <v>-32768</v>
      </c>
      <c r="N196">
        <v>32767</v>
      </c>
      <c r="O196">
        <v>0</v>
      </c>
      <c r="P196">
        <v>0</v>
      </c>
      <c r="Q196" t="s">
        <v>155</v>
      </c>
      <c r="R196">
        <v>0</v>
      </c>
      <c r="S196">
        <v>1</v>
      </c>
      <c r="T196" t="s">
        <v>155</v>
      </c>
      <c r="U196">
        <v>0</v>
      </c>
      <c r="V196">
        <v>1</v>
      </c>
      <c r="W196" t="s">
        <v>155</v>
      </c>
      <c r="X196">
        <v>0</v>
      </c>
      <c r="Y196">
        <v>1</v>
      </c>
      <c r="Z196" t="s">
        <v>155</v>
      </c>
      <c r="AA196">
        <v>0</v>
      </c>
      <c r="AB196">
        <v>1</v>
      </c>
      <c r="AC196" t="s">
        <v>155</v>
      </c>
      <c r="AD196">
        <v>0</v>
      </c>
      <c r="AE196">
        <v>1</v>
      </c>
      <c r="AF196" t="s">
        <v>155</v>
      </c>
      <c r="AG196">
        <v>0</v>
      </c>
      <c r="AH196">
        <v>1</v>
      </c>
      <c r="AI196">
        <v>0</v>
      </c>
      <c r="AJ196" t="s">
        <v>155</v>
      </c>
      <c r="AK196">
        <v>0</v>
      </c>
      <c r="AL196">
        <v>1</v>
      </c>
      <c r="AM196" t="s">
        <v>4774</v>
      </c>
      <c r="AN196">
        <v>-32768</v>
      </c>
      <c r="AO196">
        <v>32767</v>
      </c>
      <c r="AP196" t="s">
        <v>4775</v>
      </c>
      <c r="AQ196" s="1" t="s">
        <v>157</v>
      </c>
      <c r="AR196" t="s">
        <v>158</v>
      </c>
      <c r="AS196" t="str">
        <f>VLOOKUP('intouch变量（实型）'!$A196,基本表格!$G:$Q,3,FALSE)</f>
        <v>DB1200,REAL422</v>
      </c>
      <c r="AT196" t="str">
        <f>VLOOKUP('intouch变量（实型）'!$A196,基本表格!$G:$Q,10,FALSE)</f>
        <v>No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</row>
    <row r="197" spans="1:55">
      <c r="A197" t="s">
        <v>5695</v>
      </c>
      <c r="B197" s="11" t="str">
        <f t="shared" ref="B197:B260" si="3">LEFT(A197,4)</f>
        <v>CHP2</v>
      </c>
      <c r="C197" s="11" t="str">
        <f>VLOOKUP('intouch变量（实型）'!$A197,基本表格!$G:$Q,2,FALSE)</f>
        <v>2422+P5-M3 刨片机料仓2#出料螺旋A 反馈频率 下下限值</v>
      </c>
      <c r="D197" t="s">
        <v>154</v>
      </c>
      <c r="E197" t="s">
        <v>154</v>
      </c>
      <c r="F197">
        <v>0</v>
      </c>
      <c r="G197" t="s">
        <v>154</v>
      </c>
      <c r="H197" t="s">
        <v>154</v>
      </c>
      <c r="I197">
        <v>0</v>
      </c>
      <c r="J197">
        <v>0</v>
      </c>
      <c r="L197">
        <v>0</v>
      </c>
      <c r="M197">
        <v>-32768</v>
      </c>
      <c r="N197">
        <v>32767</v>
      </c>
      <c r="O197">
        <v>0</v>
      </c>
      <c r="P197">
        <v>0</v>
      </c>
      <c r="Q197" t="s">
        <v>155</v>
      </c>
      <c r="R197">
        <v>0</v>
      </c>
      <c r="S197">
        <v>1</v>
      </c>
      <c r="T197" t="s">
        <v>155</v>
      </c>
      <c r="U197">
        <v>0</v>
      </c>
      <c r="V197">
        <v>1</v>
      </c>
      <c r="W197" t="s">
        <v>155</v>
      </c>
      <c r="X197">
        <v>0</v>
      </c>
      <c r="Y197">
        <v>1</v>
      </c>
      <c r="Z197" t="s">
        <v>155</v>
      </c>
      <c r="AA197">
        <v>0</v>
      </c>
      <c r="AB197">
        <v>1</v>
      </c>
      <c r="AC197" t="s">
        <v>155</v>
      </c>
      <c r="AD197">
        <v>0</v>
      </c>
      <c r="AE197">
        <v>1</v>
      </c>
      <c r="AF197" t="s">
        <v>155</v>
      </c>
      <c r="AG197">
        <v>0</v>
      </c>
      <c r="AH197">
        <v>1</v>
      </c>
      <c r="AI197">
        <v>0</v>
      </c>
      <c r="AJ197" t="s">
        <v>155</v>
      </c>
      <c r="AK197">
        <v>0</v>
      </c>
      <c r="AL197">
        <v>1</v>
      </c>
      <c r="AM197" t="s">
        <v>4774</v>
      </c>
      <c r="AN197">
        <v>-32768</v>
      </c>
      <c r="AO197">
        <v>32767</v>
      </c>
      <c r="AP197" t="s">
        <v>4775</v>
      </c>
      <c r="AQ197" s="1" t="s">
        <v>157</v>
      </c>
      <c r="AR197" t="s">
        <v>158</v>
      </c>
      <c r="AS197" t="str">
        <f>VLOOKUP('intouch变量（实型）'!$A197,基本表格!$G:$Q,3,FALSE)</f>
        <v>DB1200,REAL426</v>
      </c>
      <c r="AT197" t="str">
        <f>VLOOKUP('intouch变量（实型）'!$A197,基本表格!$G:$Q,10,FALSE)</f>
        <v>No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</row>
    <row r="198" spans="1:55">
      <c r="A198" t="s">
        <v>5696</v>
      </c>
      <c r="B198" s="11" t="str">
        <f t="shared" si="3"/>
        <v>CHP2</v>
      </c>
      <c r="C198" s="11" t="str">
        <f>VLOOKUP('intouch变量（实型）'!$A198,基本表格!$G:$Q,2,FALSE)</f>
        <v>2422+P5-M3 刨片机料仓2#出料螺旋A 变频器通讯 实际运行反馈速度</v>
      </c>
      <c r="D198" t="s">
        <v>154</v>
      </c>
      <c r="E198" t="s">
        <v>154</v>
      </c>
      <c r="F198">
        <v>0</v>
      </c>
      <c r="G198" t="s">
        <v>154</v>
      </c>
      <c r="H198" t="s">
        <v>154</v>
      </c>
      <c r="I198">
        <v>0</v>
      </c>
      <c r="J198">
        <v>0</v>
      </c>
      <c r="L198">
        <v>0</v>
      </c>
      <c r="M198">
        <v>-32768</v>
      </c>
      <c r="N198">
        <v>32767</v>
      </c>
      <c r="O198">
        <v>0</v>
      </c>
      <c r="P198">
        <v>0</v>
      </c>
      <c r="Q198" t="s">
        <v>155</v>
      </c>
      <c r="R198">
        <v>0</v>
      </c>
      <c r="S198">
        <v>1</v>
      </c>
      <c r="T198" t="s">
        <v>155</v>
      </c>
      <c r="U198">
        <v>0</v>
      </c>
      <c r="V198">
        <v>1</v>
      </c>
      <c r="W198" t="s">
        <v>155</v>
      </c>
      <c r="X198">
        <v>0</v>
      </c>
      <c r="Y198">
        <v>1</v>
      </c>
      <c r="Z198" t="s">
        <v>155</v>
      </c>
      <c r="AA198">
        <v>0</v>
      </c>
      <c r="AB198">
        <v>1</v>
      </c>
      <c r="AC198" t="s">
        <v>155</v>
      </c>
      <c r="AD198">
        <v>0</v>
      </c>
      <c r="AE198">
        <v>1</v>
      </c>
      <c r="AF198" t="s">
        <v>155</v>
      </c>
      <c r="AG198">
        <v>0</v>
      </c>
      <c r="AH198">
        <v>1</v>
      </c>
      <c r="AI198">
        <v>0</v>
      </c>
      <c r="AJ198" t="s">
        <v>155</v>
      </c>
      <c r="AK198">
        <v>0</v>
      </c>
      <c r="AL198">
        <v>1</v>
      </c>
      <c r="AM198" t="s">
        <v>4774</v>
      </c>
      <c r="AN198">
        <v>-32768</v>
      </c>
      <c r="AO198">
        <v>32767</v>
      </c>
      <c r="AP198" t="s">
        <v>4775</v>
      </c>
      <c r="AQ198" s="1" t="s">
        <v>157</v>
      </c>
      <c r="AR198" t="s">
        <v>158</v>
      </c>
      <c r="AS198" t="str">
        <f>VLOOKUP('intouch变量（实型）'!$A198,基本表格!$G:$Q,3,FALSE)</f>
        <v>DB1200,REAL456</v>
      </c>
      <c r="AT198" t="str">
        <f>VLOOKUP('intouch变量（实型）'!$A198,基本表格!$G:$Q,10,FALSE)</f>
        <v>Yes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</row>
    <row r="199" spans="1:55">
      <c r="A199" t="s">
        <v>5697</v>
      </c>
      <c r="B199" s="11" t="str">
        <f t="shared" si="3"/>
        <v>CHP2</v>
      </c>
      <c r="C199" s="11" t="str">
        <f>VLOOKUP('intouch变量（实型）'!$A199,基本表格!$G:$Q,2,FALSE)</f>
        <v>2422+P5-M3 刨片机料仓2#出料螺旋A 变频器通讯 实际运行反馈电流</v>
      </c>
      <c r="D199" t="s">
        <v>154</v>
      </c>
      <c r="E199" t="s">
        <v>154</v>
      </c>
      <c r="F199">
        <v>0</v>
      </c>
      <c r="G199" t="s">
        <v>154</v>
      </c>
      <c r="H199" t="s">
        <v>154</v>
      </c>
      <c r="I199">
        <v>0</v>
      </c>
      <c r="J199">
        <v>0</v>
      </c>
      <c r="L199">
        <v>0</v>
      </c>
      <c r="M199">
        <v>-32768</v>
      </c>
      <c r="N199">
        <v>32767</v>
      </c>
      <c r="O199">
        <v>0</v>
      </c>
      <c r="P199">
        <v>0</v>
      </c>
      <c r="Q199" t="s">
        <v>155</v>
      </c>
      <c r="R199">
        <v>0</v>
      </c>
      <c r="S199">
        <v>1</v>
      </c>
      <c r="T199" t="s">
        <v>155</v>
      </c>
      <c r="U199">
        <v>0</v>
      </c>
      <c r="V199">
        <v>1</v>
      </c>
      <c r="W199" t="s">
        <v>155</v>
      </c>
      <c r="X199">
        <v>0</v>
      </c>
      <c r="Y199">
        <v>1</v>
      </c>
      <c r="Z199" t="s">
        <v>155</v>
      </c>
      <c r="AA199">
        <v>0</v>
      </c>
      <c r="AB199">
        <v>1</v>
      </c>
      <c r="AC199" t="s">
        <v>155</v>
      </c>
      <c r="AD199">
        <v>0</v>
      </c>
      <c r="AE199">
        <v>1</v>
      </c>
      <c r="AF199" t="s">
        <v>155</v>
      </c>
      <c r="AG199">
        <v>0</v>
      </c>
      <c r="AH199">
        <v>1</v>
      </c>
      <c r="AI199">
        <v>0</v>
      </c>
      <c r="AJ199" t="s">
        <v>155</v>
      </c>
      <c r="AK199">
        <v>0</v>
      </c>
      <c r="AL199">
        <v>1</v>
      </c>
      <c r="AM199" t="s">
        <v>4774</v>
      </c>
      <c r="AN199">
        <v>-32768</v>
      </c>
      <c r="AO199">
        <v>32767</v>
      </c>
      <c r="AP199" t="s">
        <v>4775</v>
      </c>
      <c r="AQ199" s="1" t="s">
        <v>157</v>
      </c>
      <c r="AR199" t="s">
        <v>158</v>
      </c>
      <c r="AS199" t="str">
        <f>VLOOKUP('intouch变量（实型）'!$A199,基本表格!$G:$Q,3,FALSE)</f>
        <v>DB1200,REAL460</v>
      </c>
      <c r="AT199" t="str">
        <f>VLOOKUP('intouch变量（实型）'!$A199,基本表格!$G:$Q,10,FALSE)</f>
        <v>Yes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</row>
    <row r="200" spans="1:55">
      <c r="A200" t="s">
        <v>5698</v>
      </c>
      <c r="B200" s="11" t="str">
        <f t="shared" si="3"/>
        <v>CHP2</v>
      </c>
      <c r="C200" s="11" t="str">
        <f>VLOOKUP('intouch变量（实型）'!$A200,基本表格!$G:$Q,2,FALSE)</f>
        <v>2422+P5-M3 刨片机料仓2#出料螺旋A 变频器通讯 转矩百分比</v>
      </c>
      <c r="D200" t="s">
        <v>154</v>
      </c>
      <c r="E200" t="s">
        <v>154</v>
      </c>
      <c r="F200">
        <v>0</v>
      </c>
      <c r="G200" t="s">
        <v>154</v>
      </c>
      <c r="H200" t="s">
        <v>154</v>
      </c>
      <c r="I200">
        <v>0</v>
      </c>
      <c r="J200">
        <v>0</v>
      </c>
      <c r="L200">
        <v>0</v>
      </c>
      <c r="M200">
        <v>-32768</v>
      </c>
      <c r="N200">
        <v>32767</v>
      </c>
      <c r="O200">
        <v>0</v>
      </c>
      <c r="P200">
        <v>0</v>
      </c>
      <c r="Q200" t="s">
        <v>155</v>
      </c>
      <c r="R200">
        <v>0</v>
      </c>
      <c r="S200">
        <v>1</v>
      </c>
      <c r="T200" t="s">
        <v>155</v>
      </c>
      <c r="U200">
        <v>0</v>
      </c>
      <c r="V200">
        <v>1</v>
      </c>
      <c r="W200" t="s">
        <v>155</v>
      </c>
      <c r="X200">
        <v>0</v>
      </c>
      <c r="Y200">
        <v>1</v>
      </c>
      <c r="Z200" t="s">
        <v>155</v>
      </c>
      <c r="AA200">
        <v>0</v>
      </c>
      <c r="AB200">
        <v>1</v>
      </c>
      <c r="AC200" t="s">
        <v>155</v>
      </c>
      <c r="AD200">
        <v>0</v>
      </c>
      <c r="AE200">
        <v>1</v>
      </c>
      <c r="AF200" t="s">
        <v>155</v>
      </c>
      <c r="AG200">
        <v>0</v>
      </c>
      <c r="AH200">
        <v>1</v>
      </c>
      <c r="AI200">
        <v>0</v>
      </c>
      <c r="AJ200" t="s">
        <v>155</v>
      </c>
      <c r="AK200">
        <v>0</v>
      </c>
      <c r="AL200">
        <v>1</v>
      </c>
      <c r="AM200" t="s">
        <v>4774</v>
      </c>
      <c r="AN200">
        <v>-32768</v>
      </c>
      <c r="AO200">
        <v>32767</v>
      </c>
      <c r="AP200" t="s">
        <v>4775</v>
      </c>
      <c r="AQ200" s="1" t="s">
        <v>157</v>
      </c>
      <c r="AR200" t="s">
        <v>158</v>
      </c>
      <c r="AS200" t="str">
        <f>VLOOKUP('intouch变量（实型）'!$A200,基本表格!$G:$Q,3,FALSE)</f>
        <v>DB1200,REAL464</v>
      </c>
      <c r="AT200" t="str">
        <f>VLOOKUP('intouch变量（实型）'!$A200,基本表格!$G:$Q,10,FALSE)</f>
        <v>Yes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</row>
    <row r="201" spans="1:55">
      <c r="A201" t="s">
        <v>5699</v>
      </c>
      <c r="B201" s="11" t="str">
        <f t="shared" si="3"/>
        <v>CHP2</v>
      </c>
      <c r="C201" s="11" t="str">
        <f>VLOOKUP('intouch变量（实型）'!$A201,基本表格!$G:$Q,2,FALSE)</f>
        <v>2422+P5-M3 刨片机料仓2#出料螺旋A 变频器通讯 给定速度</v>
      </c>
      <c r="D201" t="s">
        <v>154</v>
      </c>
      <c r="E201" t="s">
        <v>154</v>
      </c>
      <c r="F201">
        <v>0</v>
      </c>
      <c r="G201" t="s">
        <v>154</v>
      </c>
      <c r="H201" t="s">
        <v>154</v>
      </c>
      <c r="I201">
        <v>0</v>
      </c>
      <c r="J201">
        <v>0</v>
      </c>
      <c r="L201">
        <v>0</v>
      </c>
      <c r="M201">
        <v>-32768</v>
      </c>
      <c r="N201">
        <v>32767</v>
      </c>
      <c r="O201">
        <v>0</v>
      </c>
      <c r="P201">
        <v>0</v>
      </c>
      <c r="Q201" t="s">
        <v>155</v>
      </c>
      <c r="R201">
        <v>0</v>
      </c>
      <c r="S201">
        <v>1</v>
      </c>
      <c r="T201" t="s">
        <v>155</v>
      </c>
      <c r="U201">
        <v>0</v>
      </c>
      <c r="V201">
        <v>1</v>
      </c>
      <c r="W201" t="s">
        <v>155</v>
      </c>
      <c r="X201">
        <v>0</v>
      </c>
      <c r="Y201">
        <v>1</v>
      </c>
      <c r="Z201" t="s">
        <v>155</v>
      </c>
      <c r="AA201">
        <v>0</v>
      </c>
      <c r="AB201">
        <v>1</v>
      </c>
      <c r="AC201" t="s">
        <v>155</v>
      </c>
      <c r="AD201">
        <v>0</v>
      </c>
      <c r="AE201">
        <v>1</v>
      </c>
      <c r="AF201" t="s">
        <v>155</v>
      </c>
      <c r="AG201">
        <v>0</v>
      </c>
      <c r="AH201">
        <v>1</v>
      </c>
      <c r="AI201">
        <v>0</v>
      </c>
      <c r="AJ201" t="s">
        <v>155</v>
      </c>
      <c r="AK201">
        <v>0</v>
      </c>
      <c r="AL201">
        <v>1</v>
      </c>
      <c r="AM201" t="s">
        <v>4774</v>
      </c>
      <c r="AN201">
        <v>-32768</v>
      </c>
      <c r="AO201">
        <v>32767</v>
      </c>
      <c r="AP201" t="s">
        <v>4775</v>
      </c>
      <c r="AQ201" s="1" t="s">
        <v>157</v>
      </c>
      <c r="AR201" t="s">
        <v>158</v>
      </c>
      <c r="AS201" t="str">
        <f>VLOOKUP('intouch变量（实型）'!$A201,基本表格!$G:$Q,3,FALSE)</f>
        <v>DB1200,REAL468</v>
      </c>
      <c r="AT201" t="str">
        <f>VLOOKUP('intouch变量（实型）'!$A201,基本表格!$G:$Q,10,FALSE)</f>
        <v>No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</row>
    <row r="202" spans="1:55">
      <c r="A202" t="s">
        <v>5700</v>
      </c>
      <c r="B202" s="11" t="str">
        <f t="shared" si="3"/>
        <v>CHP2</v>
      </c>
      <c r="C202" s="11" t="str">
        <f>VLOOKUP('intouch变量（实型）'!$A202,基本表格!$G:$Q,2,FALSE)</f>
        <v>2422+P5-M3 刨片机料仓2#出料螺旋A 变频器通讯 加速时间</v>
      </c>
      <c r="D202" t="s">
        <v>154</v>
      </c>
      <c r="E202" t="s">
        <v>154</v>
      </c>
      <c r="F202">
        <v>0</v>
      </c>
      <c r="G202" t="s">
        <v>154</v>
      </c>
      <c r="H202" t="s">
        <v>154</v>
      </c>
      <c r="I202">
        <v>0</v>
      </c>
      <c r="J202">
        <v>0</v>
      </c>
      <c r="L202">
        <v>0</v>
      </c>
      <c r="M202">
        <v>-32768</v>
      </c>
      <c r="N202">
        <v>32767</v>
      </c>
      <c r="O202">
        <v>0</v>
      </c>
      <c r="P202">
        <v>0</v>
      </c>
      <c r="Q202" t="s">
        <v>155</v>
      </c>
      <c r="R202">
        <v>0</v>
      </c>
      <c r="S202">
        <v>1</v>
      </c>
      <c r="T202" t="s">
        <v>155</v>
      </c>
      <c r="U202">
        <v>0</v>
      </c>
      <c r="V202">
        <v>1</v>
      </c>
      <c r="W202" t="s">
        <v>155</v>
      </c>
      <c r="X202">
        <v>0</v>
      </c>
      <c r="Y202">
        <v>1</v>
      </c>
      <c r="Z202" t="s">
        <v>155</v>
      </c>
      <c r="AA202">
        <v>0</v>
      </c>
      <c r="AB202">
        <v>1</v>
      </c>
      <c r="AC202" t="s">
        <v>155</v>
      </c>
      <c r="AD202">
        <v>0</v>
      </c>
      <c r="AE202">
        <v>1</v>
      </c>
      <c r="AF202" t="s">
        <v>155</v>
      </c>
      <c r="AG202">
        <v>0</v>
      </c>
      <c r="AH202">
        <v>1</v>
      </c>
      <c r="AI202">
        <v>0</v>
      </c>
      <c r="AJ202" t="s">
        <v>155</v>
      </c>
      <c r="AK202">
        <v>0</v>
      </c>
      <c r="AL202">
        <v>1</v>
      </c>
      <c r="AM202" t="s">
        <v>4774</v>
      </c>
      <c r="AN202">
        <v>-32768</v>
      </c>
      <c r="AO202">
        <v>32767</v>
      </c>
      <c r="AP202" t="s">
        <v>4775</v>
      </c>
      <c r="AQ202" s="1" t="s">
        <v>157</v>
      </c>
      <c r="AR202" t="s">
        <v>158</v>
      </c>
      <c r="AS202" t="str">
        <f>VLOOKUP('intouch变量（实型）'!$A202,基本表格!$G:$Q,3,FALSE)</f>
        <v>DB1200,REAL472</v>
      </c>
      <c r="AT202" t="str">
        <f>VLOOKUP('intouch变量（实型）'!$A202,基本表格!$G:$Q,10,FALSE)</f>
        <v>No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</row>
    <row r="203" spans="1:55">
      <c r="A203" t="s">
        <v>5701</v>
      </c>
      <c r="B203" s="11" t="str">
        <f t="shared" si="3"/>
        <v>CHP2</v>
      </c>
      <c r="C203" s="11" t="str">
        <f>VLOOKUP('intouch变量（实型）'!$A203,基本表格!$G:$Q,2,FALSE)</f>
        <v>2422+P5-M3 刨片机料仓2#出料螺旋A 变频器通讯 减速时间</v>
      </c>
      <c r="D203" t="s">
        <v>154</v>
      </c>
      <c r="E203" t="s">
        <v>154</v>
      </c>
      <c r="F203">
        <v>0</v>
      </c>
      <c r="G203" t="s">
        <v>154</v>
      </c>
      <c r="H203" t="s">
        <v>154</v>
      </c>
      <c r="I203">
        <v>0</v>
      </c>
      <c r="J203">
        <v>0</v>
      </c>
      <c r="L203">
        <v>0</v>
      </c>
      <c r="M203">
        <v>-32768</v>
      </c>
      <c r="N203">
        <v>32767</v>
      </c>
      <c r="O203">
        <v>0</v>
      </c>
      <c r="P203">
        <v>0</v>
      </c>
      <c r="Q203" t="s">
        <v>155</v>
      </c>
      <c r="R203">
        <v>0</v>
      </c>
      <c r="S203">
        <v>1</v>
      </c>
      <c r="T203" t="s">
        <v>155</v>
      </c>
      <c r="U203">
        <v>0</v>
      </c>
      <c r="V203">
        <v>1</v>
      </c>
      <c r="W203" t="s">
        <v>155</v>
      </c>
      <c r="X203">
        <v>0</v>
      </c>
      <c r="Y203">
        <v>1</v>
      </c>
      <c r="Z203" t="s">
        <v>155</v>
      </c>
      <c r="AA203">
        <v>0</v>
      </c>
      <c r="AB203">
        <v>1</v>
      </c>
      <c r="AC203" t="s">
        <v>155</v>
      </c>
      <c r="AD203">
        <v>0</v>
      </c>
      <c r="AE203">
        <v>1</v>
      </c>
      <c r="AF203" t="s">
        <v>155</v>
      </c>
      <c r="AG203">
        <v>0</v>
      </c>
      <c r="AH203">
        <v>1</v>
      </c>
      <c r="AI203">
        <v>0</v>
      </c>
      <c r="AJ203" t="s">
        <v>155</v>
      </c>
      <c r="AK203">
        <v>0</v>
      </c>
      <c r="AL203">
        <v>1</v>
      </c>
      <c r="AM203" t="s">
        <v>4774</v>
      </c>
      <c r="AN203">
        <v>-32768</v>
      </c>
      <c r="AO203">
        <v>32767</v>
      </c>
      <c r="AP203" t="s">
        <v>4775</v>
      </c>
      <c r="AQ203" s="1" t="s">
        <v>157</v>
      </c>
      <c r="AR203" t="s">
        <v>158</v>
      </c>
      <c r="AS203" t="str">
        <f>VLOOKUP('intouch变量（实型）'!$A203,基本表格!$G:$Q,3,FALSE)</f>
        <v>DB1200,REAL476</v>
      </c>
      <c r="AT203" t="str">
        <f>VLOOKUP('intouch变量（实型）'!$A203,基本表格!$G:$Q,10,FALSE)</f>
        <v>No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</row>
    <row r="204" spans="1:55">
      <c r="A204" t="s">
        <v>5702</v>
      </c>
      <c r="B204" s="11" t="str">
        <f t="shared" si="3"/>
        <v>CHP2</v>
      </c>
      <c r="C204" s="11" t="str">
        <f>VLOOKUP('intouch变量（实型）'!$A204,基本表格!$G:$Q,2,FALSE)</f>
        <v>2422+P5-M3 刨片机料仓2#出料螺旋A 变频器通讯 最大频率</v>
      </c>
      <c r="D204" t="s">
        <v>154</v>
      </c>
      <c r="E204" t="s">
        <v>154</v>
      </c>
      <c r="F204">
        <v>0</v>
      </c>
      <c r="G204" t="s">
        <v>154</v>
      </c>
      <c r="H204" t="s">
        <v>154</v>
      </c>
      <c r="I204">
        <v>0</v>
      </c>
      <c r="J204">
        <v>0</v>
      </c>
      <c r="L204">
        <v>0</v>
      </c>
      <c r="M204">
        <v>-32768</v>
      </c>
      <c r="N204">
        <v>32767</v>
      </c>
      <c r="O204">
        <v>0</v>
      </c>
      <c r="P204">
        <v>0</v>
      </c>
      <c r="Q204" t="s">
        <v>155</v>
      </c>
      <c r="R204">
        <v>0</v>
      </c>
      <c r="S204">
        <v>1</v>
      </c>
      <c r="T204" t="s">
        <v>155</v>
      </c>
      <c r="U204">
        <v>0</v>
      </c>
      <c r="V204">
        <v>1</v>
      </c>
      <c r="W204" t="s">
        <v>155</v>
      </c>
      <c r="X204">
        <v>0</v>
      </c>
      <c r="Y204">
        <v>1</v>
      </c>
      <c r="Z204" t="s">
        <v>155</v>
      </c>
      <c r="AA204">
        <v>0</v>
      </c>
      <c r="AB204">
        <v>1</v>
      </c>
      <c r="AC204" t="s">
        <v>155</v>
      </c>
      <c r="AD204">
        <v>0</v>
      </c>
      <c r="AE204">
        <v>1</v>
      </c>
      <c r="AF204" t="s">
        <v>155</v>
      </c>
      <c r="AG204">
        <v>0</v>
      </c>
      <c r="AH204">
        <v>1</v>
      </c>
      <c r="AI204">
        <v>0</v>
      </c>
      <c r="AJ204" t="s">
        <v>155</v>
      </c>
      <c r="AK204">
        <v>0</v>
      </c>
      <c r="AL204">
        <v>1</v>
      </c>
      <c r="AM204" t="s">
        <v>4774</v>
      </c>
      <c r="AN204">
        <v>-32768</v>
      </c>
      <c r="AO204">
        <v>32767</v>
      </c>
      <c r="AP204" t="s">
        <v>4775</v>
      </c>
      <c r="AQ204" s="1" t="s">
        <v>157</v>
      </c>
      <c r="AR204" t="s">
        <v>158</v>
      </c>
      <c r="AS204" t="str">
        <f>VLOOKUP('intouch变量（实型）'!$A204,基本表格!$G:$Q,3,FALSE)</f>
        <v>DB1200,REAL480</v>
      </c>
      <c r="AT204" t="str">
        <f>VLOOKUP('intouch变量（实型）'!$A204,基本表格!$G:$Q,10,FALSE)</f>
        <v>No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</row>
    <row r="205" spans="1:55">
      <c r="A205" t="s">
        <v>5703</v>
      </c>
      <c r="B205" s="11" t="str">
        <f t="shared" si="3"/>
        <v>CHP2</v>
      </c>
      <c r="C205" s="11" t="str">
        <f>VLOOKUP('intouch变量（实型）'!$A205,基本表格!$G:$Q,2,FALSE)</f>
        <v>2422+P5-M3 刨片机料仓2#出料螺旋A 变频器通讯 最小频率</v>
      </c>
      <c r="D205" t="s">
        <v>154</v>
      </c>
      <c r="E205" t="s">
        <v>154</v>
      </c>
      <c r="F205">
        <v>0</v>
      </c>
      <c r="G205" t="s">
        <v>154</v>
      </c>
      <c r="H205" t="s">
        <v>154</v>
      </c>
      <c r="I205">
        <v>0</v>
      </c>
      <c r="J205">
        <v>0</v>
      </c>
      <c r="L205">
        <v>0</v>
      </c>
      <c r="M205">
        <v>-32768</v>
      </c>
      <c r="N205">
        <v>32767</v>
      </c>
      <c r="O205">
        <v>0</v>
      </c>
      <c r="P205">
        <v>0</v>
      </c>
      <c r="Q205" t="s">
        <v>155</v>
      </c>
      <c r="R205">
        <v>0</v>
      </c>
      <c r="S205">
        <v>1</v>
      </c>
      <c r="T205" t="s">
        <v>155</v>
      </c>
      <c r="U205">
        <v>0</v>
      </c>
      <c r="V205">
        <v>1</v>
      </c>
      <c r="W205" t="s">
        <v>155</v>
      </c>
      <c r="X205">
        <v>0</v>
      </c>
      <c r="Y205">
        <v>1</v>
      </c>
      <c r="Z205" t="s">
        <v>155</v>
      </c>
      <c r="AA205">
        <v>0</v>
      </c>
      <c r="AB205">
        <v>1</v>
      </c>
      <c r="AC205" t="s">
        <v>155</v>
      </c>
      <c r="AD205">
        <v>0</v>
      </c>
      <c r="AE205">
        <v>1</v>
      </c>
      <c r="AF205" t="s">
        <v>155</v>
      </c>
      <c r="AG205">
        <v>0</v>
      </c>
      <c r="AH205">
        <v>1</v>
      </c>
      <c r="AI205">
        <v>0</v>
      </c>
      <c r="AJ205" t="s">
        <v>155</v>
      </c>
      <c r="AK205">
        <v>0</v>
      </c>
      <c r="AL205">
        <v>1</v>
      </c>
      <c r="AM205" t="s">
        <v>4774</v>
      </c>
      <c r="AN205">
        <v>-32768</v>
      </c>
      <c r="AO205">
        <v>32767</v>
      </c>
      <c r="AP205" t="s">
        <v>4775</v>
      </c>
      <c r="AQ205" s="1" t="s">
        <v>157</v>
      </c>
      <c r="AR205" t="s">
        <v>158</v>
      </c>
      <c r="AS205" t="str">
        <f>VLOOKUP('intouch变量（实型）'!$A205,基本表格!$G:$Q,3,FALSE)</f>
        <v>DB1200,REAL484</v>
      </c>
      <c r="AT205" t="str">
        <f>VLOOKUP('intouch变量（实型）'!$A205,基本表格!$G:$Q,10,FALSE)</f>
        <v>No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</row>
    <row r="206" spans="1:55">
      <c r="A206" t="s">
        <v>5704</v>
      </c>
      <c r="B206" s="11" t="str">
        <f t="shared" si="3"/>
        <v>CHP2</v>
      </c>
      <c r="C206" s="11" t="str">
        <f>VLOOKUP('intouch变量（实型）'!$A206,基本表格!$G:$Q,2,FALSE)</f>
        <v>2422+P5-M3 刨片机料仓2#出料螺旋A 变频器通讯 多级速度</v>
      </c>
      <c r="D206" t="s">
        <v>154</v>
      </c>
      <c r="E206" t="s">
        <v>154</v>
      </c>
      <c r="F206">
        <v>0</v>
      </c>
      <c r="G206" t="s">
        <v>154</v>
      </c>
      <c r="H206" t="s">
        <v>154</v>
      </c>
      <c r="I206">
        <v>0</v>
      </c>
      <c r="J206">
        <v>0</v>
      </c>
      <c r="L206">
        <v>0</v>
      </c>
      <c r="M206">
        <v>-32768</v>
      </c>
      <c r="N206">
        <v>32767</v>
      </c>
      <c r="O206">
        <v>0</v>
      </c>
      <c r="P206">
        <v>0</v>
      </c>
      <c r="Q206" t="s">
        <v>155</v>
      </c>
      <c r="R206">
        <v>0</v>
      </c>
      <c r="S206">
        <v>1</v>
      </c>
      <c r="T206" t="s">
        <v>155</v>
      </c>
      <c r="U206">
        <v>0</v>
      </c>
      <c r="V206">
        <v>1</v>
      </c>
      <c r="W206" t="s">
        <v>155</v>
      </c>
      <c r="X206">
        <v>0</v>
      </c>
      <c r="Y206">
        <v>1</v>
      </c>
      <c r="Z206" t="s">
        <v>155</v>
      </c>
      <c r="AA206">
        <v>0</v>
      </c>
      <c r="AB206">
        <v>1</v>
      </c>
      <c r="AC206" t="s">
        <v>155</v>
      </c>
      <c r="AD206">
        <v>0</v>
      </c>
      <c r="AE206">
        <v>1</v>
      </c>
      <c r="AF206" t="s">
        <v>155</v>
      </c>
      <c r="AG206">
        <v>0</v>
      </c>
      <c r="AH206">
        <v>1</v>
      </c>
      <c r="AI206">
        <v>0</v>
      </c>
      <c r="AJ206" t="s">
        <v>155</v>
      </c>
      <c r="AK206">
        <v>0</v>
      </c>
      <c r="AL206">
        <v>1</v>
      </c>
      <c r="AM206" t="s">
        <v>4774</v>
      </c>
      <c r="AN206">
        <v>-32768</v>
      </c>
      <c r="AO206">
        <v>32767</v>
      </c>
      <c r="AP206" t="s">
        <v>4775</v>
      </c>
      <c r="AQ206" s="1" t="s">
        <v>157</v>
      </c>
      <c r="AR206" t="s">
        <v>158</v>
      </c>
      <c r="AS206" t="str">
        <f>VLOOKUP('intouch变量（实型）'!$A206,基本表格!$G:$Q,3,FALSE)</f>
        <v>DB1200,REAL488</v>
      </c>
      <c r="AT206" t="str">
        <f>VLOOKUP('intouch变量（实型）'!$A206,基本表格!$G:$Q,10,FALSE)</f>
        <v>No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</row>
    <row r="207" spans="1:55">
      <c r="A207" t="s">
        <v>5705</v>
      </c>
      <c r="B207" s="11" t="str">
        <f t="shared" si="3"/>
        <v>CHP2</v>
      </c>
      <c r="C207" s="11" t="str">
        <f>VLOOKUP('intouch变量（实型）'!$A207,基本表格!$G:$Q,2,FALSE)</f>
        <v>2422+P5-M3 刨片机料仓2#出料螺旋A 变频器通讯 多级转速</v>
      </c>
      <c r="D207" t="s">
        <v>154</v>
      </c>
      <c r="E207" t="s">
        <v>154</v>
      </c>
      <c r="F207">
        <v>0</v>
      </c>
      <c r="G207" t="s">
        <v>154</v>
      </c>
      <c r="H207" t="s">
        <v>154</v>
      </c>
      <c r="I207">
        <v>0</v>
      </c>
      <c r="J207">
        <v>0</v>
      </c>
      <c r="L207">
        <v>0</v>
      </c>
      <c r="M207">
        <v>-32768</v>
      </c>
      <c r="N207">
        <v>32767</v>
      </c>
      <c r="O207">
        <v>0</v>
      </c>
      <c r="P207">
        <v>0</v>
      </c>
      <c r="Q207" t="s">
        <v>155</v>
      </c>
      <c r="R207">
        <v>0</v>
      </c>
      <c r="S207">
        <v>1</v>
      </c>
      <c r="T207" t="s">
        <v>155</v>
      </c>
      <c r="U207">
        <v>0</v>
      </c>
      <c r="V207">
        <v>1</v>
      </c>
      <c r="W207" t="s">
        <v>155</v>
      </c>
      <c r="X207">
        <v>0</v>
      </c>
      <c r="Y207">
        <v>1</v>
      </c>
      <c r="Z207" t="s">
        <v>155</v>
      </c>
      <c r="AA207">
        <v>0</v>
      </c>
      <c r="AB207">
        <v>1</v>
      </c>
      <c r="AC207" t="s">
        <v>155</v>
      </c>
      <c r="AD207">
        <v>0</v>
      </c>
      <c r="AE207">
        <v>1</v>
      </c>
      <c r="AF207" t="s">
        <v>155</v>
      </c>
      <c r="AG207">
        <v>0</v>
      </c>
      <c r="AH207">
        <v>1</v>
      </c>
      <c r="AI207">
        <v>0</v>
      </c>
      <c r="AJ207" t="s">
        <v>155</v>
      </c>
      <c r="AK207">
        <v>0</v>
      </c>
      <c r="AL207">
        <v>1</v>
      </c>
      <c r="AM207" t="s">
        <v>4774</v>
      </c>
      <c r="AN207">
        <v>-32768</v>
      </c>
      <c r="AO207">
        <v>32767</v>
      </c>
      <c r="AP207" t="s">
        <v>4775</v>
      </c>
      <c r="AQ207" s="1" t="s">
        <v>157</v>
      </c>
      <c r="AR207" t="s">
        <v>158</v>
      </c>
      <c r="AS207" t="str">
        <f>VLOOKUP('intouch变量（实型）'!$A207,基本表格!$G:$Q,3,FALSE)</f>
        <v>DB1200,REAL492</v>
      </c>
      <c r="AT207" t="str">
        <f>VLOOKUP('intouch变量（实型）'!$A207,基本表格!$G:$Q,10,FALSE)</f>
        <v>No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</row>
    <row r="208" spans="1:55">
      <c r="A208" t="s">
        <v>5706</v>
      </c>
      <c r="B208" s="11" t="str">
        <f t="shared" si="3"/>
        <v>CHP2</v>
      </c>
      <c r="C208" s="11" t="str">
        <f>VLOOKUP('intouch变量（实型）'!$A208,基本表格!$G:$Q,2,FALSE)</f>
        <v>2422+P5-M3 刨片机料仓2#出料螺旋A 反馈转速 实际值</v>
      </c>
      <c r="D208" t="s">
        <v>154</v>
      </c>
      <c r="E208" t="s">
        <v>154</v>
      </c>
      <c r="F208">
        <v>0</v>
      </c>
      <c r="G208" t="s">
        <v>154</v>
      </c>
      <c r="H208" t="s">
        <v>154</v>
      </c>
      <c r="I208">
        <v>0</v>
      </c>
      <c r="J208">
        <v>0</v>
      </c>
      <c r="L208">
        <v>0</v>
      </c>
      <c r="M208">
        <v>-32768</v>
      </c>
      <c r="N208">
        <v>32767</v>
      </c>
      <c r="O208">
        <v>0</v>
      </c>
      <c r="P208">
        <v>0</v>
      </c>
      <c r="Q208" t="s">
        <v>155</v>
      </c>
      <c r="R208">
        <v>0</v>
      </c>
      <c r="S208">
        <v>1</v>
      </c>
      <c r="T208" t="s">
        <v>155</v>
      </c>
      <c r="U208">
        <v>0</v>
      </c>
      <c r="V208">
        <v>1</v>
      </c>
      <c r="W208" t="s">
        <v>155</v>
      </c>
      <c r="X208">
        <v>0</v>
      </c>
      <c r="Y208">
        <v>1</v>
      </c>
      <c r="Z208" t="s">
        <v>155</v>
      </c>
      <c r="AA208">
        <v>0</v>
      </c>
      <c r="AB208">
        <v>1</v>
      </c>
      <c r="AC208" t="s">
        <v>155</v>
      </c>
      <c r="AD208">
        <v>0</v>
      </c>
      <c r="AE208">
        <v>1</v>
      </c>
      <c r="AF208" t="s">
        <v>155</v>
      </c>
      <c r="AG208">
        <v>0</v>
      </c>
      <c r="AH208">
        <v>1</v>
      </c>
      <c r="AI208">
        <v>0</v>
      </c>
      <c r="AJ208" t="s">
        <v>155</v>
      </c>
      <c r="AK208">
        <v>0</v>
      </c>
      <c r="AL208">
        <v>1</v>
      </c>
      <c r="AM208" t="s">
        <v>4774</v>
      </c>
      <c r="AN208">
        <v>-32768</v>
      </c>
      <c r="AO208">
        <v>32767</v>
      </c>
      <c r="AP208" t="s">
        <v>4775</v>
      </c>
      <c r="AQ208" s="1" t="s">
        <v>157</v>
      </c>
      <c r="AR208" t="s">
        <v>158</v>
      </c>
      <c r="AS208" t="str">
        <f>VLOOKUP('intouch变量（实型）'!$A208,基本表格!$G:$Q,3,FALSE)</f>
        <v>DB1200,REAL506</v>
      </c>
      <c r="AT208" t="str">
        <f>VLOOKUP('intouch变量（实型）'!$A208,基本表格!$G:$Q,10,FALSE)</f>
        <v>Yes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</row>
    <row r="209" spans="1:55">
      <c r="A209" t="s">
        <v>5707</v>
      </c>
      <c r="B209" s="11" t="str">
        <f t="shared" si="3"/>
        <v>CHP2</v>
      </c>
      <c r="C209" s="11" t="str">
        <f>VLOOKUP('intouch变量（实型）'!$A209,基本表格!$G:$Q,2,FALSE)</f>
        <v>2422+P5-M3 刨片机料仓2#出料螺旋A 反馈转速 量程</v>
      </c>
      <c r="D209" t="s">
        <v>154</v>
      </c>
      <c r="E209" t="s">
        <v>154</v>
      </c>
      <c r="F209">
        <v>0</v>
      </c>
      <c r="G209" t="s">
        <v>154</v>
      </c>
      <c r="H209" t="s">
        <v>154</v>
      </c>
      <c r="I209">
        <v>0</v>
      </c>
      <c r="J209">
        <v>0</v>
      </c>
      <c r="L209">
        <v>0</v>
      </c>
      <c r="M209">
        <v>-32768</v>
      </c>
      <c r="N209">
        <v>32767</v>
      </c>
      <c r="O209">
        <v>0</v>
      </c>
      <c r="P209">
        <v>0</v>
      </c>
      <c r="Q209" t="s">
        <v>155</v>
      </c>
      <c r="R209">
        <v>0</v>
      </c>
      <c r="S209">
        <v>1</v>
      </c>
      <c r="T209" t="s">
        <v>155</v>
      </c>
      <c r="U209">
        <v>0</v>
      </c>
      <c r="V209">
        <v>1</v>
      </c>
      <c r="W209" t="s">
        <v>155</v>
      </c>
      <c r="X209">
        <v>0</v>
      </c>
      <c r="Y209">
        <v>1</v>
      </c>
      <c r="Z209" t="s">
        <v>155</v>
      </c>
      <c r="AA209">
        <v>0</v>
      </c>
      <c r="AB209">
        <v>1</v>
      </c>
      <c r="AC209" t="s">
        <v>155</v>
      </c>
      <c r="AD209">
        <v>0</v>
      </c>
      <c r="AE209">
        <v>1</v>
      </c>
      <c r="AF209" t="s">
        <v>155</v>
      </c>
      <c r="AG209">
        <v>0</v>
      </c>
      <c r="AH209">
        <v>1</v>
      </c>
      <c r="AI209">
        <v>0</v>
      </c>
      <c r="AJ209" t="s">
        <v>155</v>
      </c>
      <c r="AK209">
        <v>0</v>
      </c>
      <c r="AL209">
        <v>1</v>
      </c>
      <c r="AM209" t="s">
        <v>4774</v>
      </c>
      <c r="AN209">
        <v>-32768</v>
      </c>
      <c r="AO209">
        <v>32767</v>
      </c>
      <c r="AP209" t="s">
        <v>4775</v>
      </c>
      <c r="AQ209" s="1" t="s">
        <v>157</v>
      </c>
      <c r="AR209" t="s">
        <v>158</v>
      </c>
      <c r="AS209" t="str">
        <f>VLOOKUP('intouch变量（实型）'!$A209,基本表格!$G:$Q,3,FALSE)</f>
        <v>DB1200,REAL510</v>
      </c>
      <c r="AT209" t="str">
        <f>VLOOKUP('intouch变量（实型）'!$A209,基本表格!$G:$Q,10,FALSE)</f>
        <v>No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</row>
    <row r="210" spans="1:55">
      <c r="A210" t="s">
        <v>5708</v>
      </c>
      <c r="B210" s="11" t="str">
        <f t="shared" si="3"/>
        <v>CHP2</v>
      </c>
      <c r="C210" s="11" t="str">
        <f>VLOOKUP('intouch变量（实型）'!$A210,基本表格!$G:$Q,2,FALSE)</f>
        <v>2422+P5-M3 刨片机料仓2#出料螺旋A 反馈转速 上限值</v>
      </c>
      <c r="D210" t="s">
        <v>154</v>
      </c>
      <c r="E210" t="s">
        <v>154</v>
      </c>
      <c r="F210">
        <v>0</v>
      </c>
      <c r="G210" t="s">
        <v>154</v>
      </c>
      <c r="H210" t="s">
        <v>154</v>
      </c>
      <c r="I210">
        <v>0</v>
      </c>
      <c r="J210">
        <v>0</v>
      </c>
      <c r="L210">
        <v>0</v>
      </c>
      <c r="M210">
        <v>-32768</v>
      </c>
      <c r="N210">
        <v>32767</v>
      </c>
      <c r="O210">
        <v>0</v>
      </c>
      <c r="P210">
        <v>0</v>
      </c>
      <c r="Q210" t="s">
        <v>155</v>
      </c>
      <c r="R210">
        <v>0</v>
      </c>
      <c r="S210">
        <v>1</v>
      </c>
      <c r="T210" t="s">
        <v>155</v>
      </c>
      <c r="U210">
        <v>0</v>
      </c>
      <c r="V210">
        <v>1</v>
      </c>
      <c r="W210" t="s">
        <v>155</v>
      </c>
      <c r="X210">
        <v>0</v>
      </c>
      <c r="Y210">
        <v>1</v>
      </c>
      <c r="Z210" t="s">
        <v>155</v>
      </c>
      <c r="AA210">
        <v>0</v>
      </c>
      <c r="AB210">
        <v>1</v>
      </c>
      <c r="AC210" t="s">
        <v>155</v>
      </c>
      <c r="AD210">
        <v>0</v>
      </c>
      <c r="AE210">
        <v>1</v>
      </c>
      <c r="AF210" t="s">
        <v>155</v>
      </c>
      <c r="AG210">
        <v>0</v>
      </c>
      <c r="AH210">
        <v>1</v>
      </c>
      <c r="AI210">
        <v>0</v>
      </c>
      <c r="AJ210" t="s">
        <v>155</v>
      </c>
      <c r="AK210">
        <v>0</v>
      </c>
      <c r="AL210">
        <v>1</v>
      </c>
      <c r="AM210" t="s">
        <v>4774</v>
      </c>
      <c r="AN210">
        <v>-32768</v>
      </c>
      <c r="AO210">
        <v>32767</v>
      </c>
      <c r="AP210" t="s">
        <v>4775</v>
      </c>
      <c r="AQ210" s="1" t="s">
        <v>157</v>
      </c>
      <c r="AR210" t="s">
        <v>158</v>
      </c>
      <c r="AS210" t="str">
        <f>VLOOKUP('intouch变量（实型）'!$A210,基本表格!$G:$Q,3,FALSE)</f>
        <v>DB1200,REAL514</v>
      </c>
      <c r="AT210" t="str">
        <f>VLOOKUP('intouch变量（实型）'!$A210,基本表格!$G:$Q,10,FALSE)</f>
        <v>No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</row>
    <row r="211" spans="1:55">
      <c r="A211" t="s">
        <v>5709</v>
      </c>
      <c r="B211" s="11" t="str">
        <f t="shared" si="3"/>
        <v>CHP2</v>
      </c>
      <c r="C211" s="11" t="str">
        <f>VLOOKUP('intouch变量（实型）'!$A211,基本表格!$G:$Q,2,FALSE)</f>
        <v>2422+P5-M3 刨片机料仓2#出料螺旋A 反馈转速 下限值</v>
      </c>
      <c r="D211" t="s">
        <v>154</v>
      </c>
      <c r="E211" t="s">
        <v>154</v>
      </c>
      <c r="F211">
        <v>0</v>
      </c>
      <c r="G211" t="s">
        <v>154</v>
      </c>
      <c r="H211" t="s">
        <v>154</v>
      </c>
      <c r="I211">
        <v>0</v>
      </c>
      <c r="J211">
        <v>0</v>
      </c>
      <c r="L211">
        <v>0</v>
      </c>
      <c r="M211">
        <v>-32768</v>
      </c>
      <c r="N211">
        <v>32767</v>
      </c>
      <c r="O211">
        <v>0</v>
      </c>
      <c r="P211">
        <v>0</v>
      </c>
      <c r="Q211" t="s">
        <v>155</v>
      </c>
      <c r="R211">
        <v>0</v>
      </c>
      <c r="S211">
        <v>1</v>
      </c>
      <c r="T211" t="s">
        <v>155</v>
      </c>
      <c r="U211">
        <v>0</v>
      </c>
      <c r="V211">
        <v>1</v>
      </c>
      <c r="W211" t="s">
        <v>155</v>
      </c>
      <c r="X211">
        <v>0</v>
      </c>
      <c r="Y211">
        <v>1</v>
      </c>
      <c r="Z211" t="s">
        <v>155</v>
      </c>
      <c r="AA211">
        <v>0</v>
      </c>
      <c r="AB211">
        <v>1</v>
      </c>
      <c r="AC211" t="s">
        <v>155</v>
      </c>
      <c r="AD211">
        <v>0</v>
      </c>
      <c r="AE211">
        <v>1</v>
      </c>
      <c r="AF211" t="s">
        <v>155</v>
      </c>
      <c r="AG211">
        <v>0</v>
      </c>
      <c r="AH211">
        <v>1</v>
      </c>
      <c r="AI211">
        <v>0</v>
      </c>
      <c r="AJ211" t="s">
        <v>155</v>
      </c>
      <c r="AK211">
        <v>0</v>
      </c>
      <c r="AL211">
        <v>1</v>
      </c>
      <c r="AM211" t="s">
        <v>4774</v>
      </c>
      <c r="AN211">
        <v>-32768</v>
      </c>
      <c r="AO211">
        <v>32767</v>
      </c>
      <c r="AP211" t="s">
        <v>4775</v>
      </c>
      <c r="AQ211" s="1" t="s">
        <v>157</v>
      </c>
      <c r="AR211" t="s">
        <v>158</v>
      </c>
      <c r="AS211" t="str">
        <f>VLOOKUP('intouch变量（实型）'!$A211,基本表格!$G:$Q,3,FALSE)</f>
        <v>DB1200,REAL518</v>
      </c>
      <c r="AT211" t="str">
        <f>VLOOKUP('intouch变量（实型）'!$A211,基本表格!$G:$Q,10,FALSE)</f>
        <v>No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</row>
    <row r="212" spans="1:55">
      <c r="A212" t="s">
        <v>5710</v>
      </c>
      <c r="B212" s="11" t="str">
        <f t="shared" si="3"/>
        <v>CHP2</v>
      </c>
      <c r="C212" s="11" t="str">
        <f>VLOOKUP('intouch变量（实型）'!$A212,基本表格!$G:$Q,2,FALSE)</f>
        <v>2422+P5-M3 刨片机料仓2#出料螺旋A 反馈转速 上上限值</v>
      </c>
      <c r="D212" t="s">
        <v>154</v>
      </c>
      <c r="E212" t="s">
        <v>154</v>
      </c>
      <c r="F212">
        <v>0</v>
      </c>
      <c r="G212" t="s">
        <v>154</v>
      </c>
      <c r="H212" t="s">
        <v>154</v>
      </c>
      <c r="I212">
        <v>0</v>
      </c>
      <c r="J212">
        <v>0</v>
      </c>
      <c r="L212">
        <v>0</v>
      </c>
      <c r="M212">
        <v>-32768</v>
      </c>
      <c r="N212">
        <v>32767</v>
      </c>
      <c r="O212">
        <v>0</v>
      </c>
      <c r="P212">
        <v>0</v>
      </c>
      <c r="Q212" t="s">
        <v>155</v>
      </c>
      <c r="R212">
        <v>0</v>
      </c>
      <c r="S212">
        <v>1</v>
      </c>
      <c r="T212" t="s">
        <v>155</v>
      </c>
      <c r="U212">
        <v>0</v>
      </c>
      <c r="V212">
        <v>1</v>
      </c>
      <c r="W212" t="s">
        <v>155</v>
      </c>
      <c r="X212">
        <v>0</v>
      </c>
      <c r="Y212">
        <v>1</v>
      </c>
      <c r="Z212" t="s">
        <v>155</v>
      </c>
      <c r="AA212">
        <v>0</v>
      </c>
      <c r="AB212">
        <v>1</v>
      </c>
      <c r="AC212" t="s">
        <v>155</v>
      </c>
      <c r="AD212">
        <v>0</v>
      </c>
      <c r="AE212">
        <v>1</v>
      </c>
      <c r="AF212" t="s">
        <v>155</v>
      </c>
      <c r="AG212">
        <v>0</v>
      </c>
      <c r="AH212">
        <v>1</v>
      </c>
      <c r="AI212">
        <v>0</v>
      </c>
      <c r="AJ212" t="s">
        <v>155</v>
      </c>
      <c r="AK212">
        <v>0</v>
      </c>
      <c r="AL212">
        <v>1</v>
      </c>
      <c r="AM212" t="s">
        <v>4774</v>
      </c>
      <c r="AN212">
        <v>-32768</v>
      </c>
      <c r="AO212">
        <v>32767</v>
      </c>
      <c r="AP212" t="s">
        <v>4775</v>
      </c>
      <c r="AQ212" s="1" t="s">
        <v>157</v>
      </c>
      <c r="AR212" t="s">
        <v>158</v>
      </c>
      <c r="AS212" t="str">
        <f>VLOOKUP('intouch变量（实型）'!$A212,基本表格!$G:$Q,3,FALSE)</f>
        <v>DB1200,REAL522</v>
      </c>
      <c r="AT212" t="str">
        <f>VLOOKUP('intouch变量（实型）'!$A212,基本表格!$G:$Q,10,FALSE)</f>
        <v>No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</row>
    <row r="213" spans="1:55">
      <c r="A213" t="s">
        <v>5711</v>
      </c>
      <c r="B213" s="11" t="str">
        <f t="shared" si="3"/>
        <v>CHP2</v>
      </c>
      <c r="C213" s="11" t="str">
        <f>VLOOKUP('intouch变量（实型）'!$A213,基本表格!$G:$Q,2,FALSE)</f>
        <v>2422+P5-M3 刨片机料仓2#出料螺旋A 反馈转速 下下限值</v>
      </c>
      <c r="D213" t="s">
        <v>154</v>
      </c>
      <c r="E213" t="s">
        <v>154</v>
      </c>
      <c r="F213">
        <v>0</v>
      </c>
      <c r="G213" t="s">
        <v>154</v>
      </c>
      <c r="H213" t="s">
        <v>154</v>
      </c>
      <c r="I213">
        <v>0</v>
      </c>
      <c r="J213">
        <v>0</v>
      </c>
      <c r="L213">
        <v>0</v>
      </c>
      <c r="M213">
        <v>-32768</v>
      </c>
      <c r="N213">
        <v>32767</v>
      </c>
      <c r="O213">
        <v>0</v>
      </c>
      <c r="P213">
        <v>0</v>
      </c>
      <c r="Q213" t="s">
        <v>155</v>
      </c>
      <c r="R213">
        <v>0</v>
      </c>
      <c r="S213">
        <v>1</v>
      </c>
      <c r="T213" t="s">
        <v>155</v>
      </c>
      <c r="U213">
        <v>0</v>
      </c>
      <c r="V213">
        <v>1</v>
      </c>
      <c r="W213" t="s">
        <v>155</v>
      </c>
      <c r="X213">
        <v>0</v>
      </c>
      <c r="Y213">
        <v>1</v>
      </c>
      <c r="Z213" t="s">
        <v>155</v>
      </c>
      <c r="AA213">
        <v>0</v>
      </c>
      <c r="AB213">
        <v>1</v>
      </c>
      <c r="AC213" t="s">
        <v>155</v>
      </c>
      <c r="AD213">
        <v>0</v>
      </c>
      <c r="AE213">
        <v>1</v>
      </c>
      <c r="AF213" t="s">
        <v>155</v>
      </c>
      <c r="AG213">
        <v>0</v>
      </c>
      <c r="AH213">
        <v>1</v>
      </c>
      <c r="AI213">
        <v>0</v>
      </c>
      <c r="AJ213" t="s">
        <v>155</v>
      </c>
      <c r="AK213">
        <v>0</v>
      </c>
      <c r="AL213">
        <v>1</v>
      </c>
      <c r="AM213" t="s">
        <v>4774</v>
      </c>
      <c r="AN213">
        <v>-32768</v>
      </c>
      <c r="AO213">
        <v>32767</v>
      </c>
      <c r="AP213" t="s">
        <v>4775</v>
      </c>
      <c r="AQ213" s="1" t="s">
        <v>157</v>
      </c>
      <c r="AR213" t="s">
        <v>158</v>
      </c>
      <c r="AS213" t="str">
        <f>VLOOKUP('intouch变量（实型）'!$A213,基本表格!$G:$Q,3,FALSE)</f>
        <v>DB1200,REAL526</v>
      </c>
      <c r="AT213" t="str">
        <f>VLOOKUP('intouch变量（实型）'!$A213,基本表格!$G:$Q,10,FALSE)</f>
        <v>No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</row>
    <row r="214" spans="1:55">
      <c r="A214" t="s">
        <v>5712</v>
      </c>
      <c r="B214" s="11" t="str">
        <f t="shared" si="3"/>
        <v>CHP2</v>
      </c>
      <c r="C214" s="11" t="str">
        <f>VLOOKUP('intouch变量（实型）'!$A214,基本表格!$G:$Q,2,FALSE)</f>
        <v>2422+P5-M3 刨片机料仓2#出料螺旋A 反馈电流 实际值</v>
      </c>
      <c r="D214" t="s">
        <v>154</v>
      </c>
      <c r="E214" t="s">
        <v>154</v>
      </c>
      <c r="F214">
        <v>0</v>
      </c>
      <c r="G214" t="s">
        <v>154</v>
      </c>
      <c r="H214" t="s">
        <v>154</v>
      </c>
      <c r="I214">
        <v>0</v>
      </c>
      <c r="J214">
        <v>0</v>
      </c>
      <c r="L214">
        <v>0</v>
      </c>
      <c r="M214">
        <v>-32768</v>
      </c>
      <c r="N214">
        <v>32767</v>
      </c>
      <c r="O214">
        <v>0</v>
      </c>
      <c r="P214">
        <v>0</v>
      </c>
      <c r="Q214" t="s">
        <v>155</v>
      </c>
      <c r="R214">
        <v>0</v>
      </c>
      <c r="S214">
        <v>1</v>
      </c>
      <c r="T214" t="s">
        <v>155</v>
      </c>
      <c r="U214">
        <v>0</v>
      </c>
      <c r="V214">
        <v>1</v>
      </c>
      <c r="W214" t="s">
        <v>155</v>
      </c>
      <c r="X214">
        <v>0</v>
      </c>
      <c r="Y214">
        <v>1</v>
      </c>
      <c r="Z214" t="s">
        <v>155</v>
      </c>
      <c r="AA214">
        <v>0</v>
      </c>
      <c r="AB214">
        <v>1</v>
      </c>
      <c r="AC214" t="s">
        <v>155</v>
      </c>
      <c r="AD214">
        <v>0</v>
      </c>
      <c r="AE214">
        <v>1</v>
      </c>
      <c r="AF214" t="s">
        <v>155</v>
      </c>
      <c r="AG214">
        <v>0</v>
      </c>
      <c r="AH214">
        <v>1</v>
      </c>
      <c r="AI214">
        <v>0</v>
      </c>
      <c r="AJ214" t="s">
        <v>155</v>
      </c>
      <c r="AK214">
        <v>0</v>
      </c>
      <c r="AL214">
        <v>1</v>
      </c>
      <c r="AM214" t="s">
        <v>4774</v>
      </c>
      <c r="AN214">
        <v>-32768</v>
      </c>
      <c r="AO214">
        <v>32767</v>
      </c>
      <c r="AP214" t="s">
        <v>4775</v>
      </c>
      <c r="AQ214" s="1" t="s">
        <v>157</v>
      </c>
      <c r="AR214" t="s">
        <v>158</v>
      </c>
      <c r="AS214" t="str">
        <f>VLOOKUP('intouch变量（实型）'!$A214,基本表格!$G:$Q,3,FALSE)</f>
        <v>DB1200,REAL556</v>
      </c>
      <c r="AT214" t="str">
        <f>VLOOKUP('intouch变量（实型）'!$A214,基本表格!$G:$Q,10,FALSE)</f>
        <v>Yes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</row>
    <row r="215" spans="1:55">
      <c r="A215" t="s">
        <v>5713</v>
      </c>
      <c r="B215" s="11" t="str">
        <f t="shared" si="3"/>
        <v>CHP2</v>
      </c>
      <c r="C215" s="11" t="str">
        <f>VLOOKUP('intouch变量（实型）'!$A215,基本表格!$G:$Q,2,FALSE)</f>
        <v>2422+P5-M3 刨片机料仓2#出料螺旋A 反馈电流 量程</v>
      </c>
      <c r="D215" t="s">
        <v>154</v>
      </c>
      <c r="E215" t="s">
        <v>154</v>
      </c>
      <c r="F215">
        <v>0</v>
      </c>
      <c r="G215" t="s">
        <v>154</v>
      </c>
      <c r="H215" t="s">
        <v>154</v>
      </c>
      <c r="I215">
        <v>0</v>
      </c>
      <c r="J215">
        <v>0</v>
      </c>
      <c r="L215">
        <v>0</v>
      </c>
      <c r="M215">
        <v>-32768</v>
      </c>
      <c r="N215">
        <v>32767</v>
      </c>
      <c r="O215">
        <v>0</v>
      </c>
      <c r="P215">
        <v>0</v>
      </c>
      <c r="Q215" t="s">
        <v>155</v>
      </c>
      <c r="R215">
        <v>0</v>
      </c>
      <c r="S215">
        <v>1</v>
      </c>
      <c r="T215" t="s">
        <v>155</v>
      </c>
      <c r="U215">
        <v>0</v>
      </c>
      <c r="V215">
        <v>1</v>
      </c>
      <c r="W215" t="s">
        <v>155</v>
      </c>
      <c r="X215">
        <v>0</v>
      </c>
      <c r="Y215">
        <v>1</v>
      </c>
      <c r="Z215" t="s">
        <v>155</v>
      </c>
      <c r="AA215">
        <v>0</v>
      </c>
      <c r="AB215">
        <v>1</v>
      </c>
      <c r="AC215" t="s">
        <v>155</v>
      </c>
      <c r="AD215">
        <v>0</v>
      </c>
      <c r="AE215">
        <v>1</v>
      </c>
      <c r="AF215" t="s">
        <v>155</v>
      </c>
      <c r="AG215">
        <v>0</v>
      </c>
      <c r="AH215">
        <v>1</v>
      </c>
      <c r="AI215">
        <v>0</v>
      </c>
      <c r="AJ215" t="s">
        <v>155</v>
      </c>
      <c r="AK215">
        <v>0</v>
      </c>
      <c r="AL215">
        <v>1</v>
      </c>
      <c r="AM215" t="s">
        <v>4774</v>
      </c>
      <c r="AN215">
        <v>-32768</v>
      </c>
      <c r="AO215">
        <v>32767</v>
      </c>
      <c r="AP215" t="s">
        <v>4775</v>
      </c>
      <c r="AQ215" s="1" t="s">
        <v>157</v>
      </c>
      <c r="AR215" t="s">
        <v>158</v>
      </c>
      <c r="AS215" t="str">
        <f>VLOOKUP('intouch变量（实型）'!$A215,基本表格!$G:$Q,3,FALSE)</f>
        <v>DB1200,REAL560</v>
      </c>
      <c r="AT215" t="str">
        <f>VLOOKUP('intouch变量（实型）'!$A215,基本表格!$G:$Q,10,FALSE)</f>
        <v>No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</row>
    <row r="216" spans="1:55">
      <c r="A216" t="s">
        <v>5714</v>
      </c>
      <c r="B216" s="11" t="str">
        <f t="shared" si="3"/>
        <v>CHP2</v>
      </c>
      <c r="C216" s="11" t="str">
        <f>VLOOKUP('intouch变量（实型）'!$A216,基本表格!$G:$Q,2,FALSE)</f>
        <v>2422+P5-M3 刨片机料仓2#出料螺旋A 反馈电流 上限值</v>
      </c>
      <c r="D216" t="s">
        <v>154</v>
      </c>
      <c r="E216" t="s">
        <v>154</v>
      </c>
      <c r="F216">
        <v>0</v>
      </c>
      <c r="G216" t="s">
        <v>154</v>
      </c>
      <c r="H216" t="s">
        <v>154</v>
      </c>
      <c r="I216">
        <v>0</v>
      </c>
      <c r="J216">
        <v>0</v>
      </c>
      <c r="L216">
        <v>0</v>
      </c>
      <c r="M216">
        <v>-32768</v>
      </c>
      <c r="N216">
        <v>32767</v>
      </c>
      <c r="O216">
        <v>0</v>
      </c>
      <c r="P216">
        <v>0</v>
      </c>
      <c r="Q216" t="s">
        <v>155</v>
      </c>
      <c r="R216">
        <v>0</v>
      </c>
      <c r="S216">
        <v>1</v>
      </c>
      <c r="T216" t="s">
        <v>155</v>
      </c>
      <c r="U216">
        <v>0</v>
      </c>
      <c r="V216">
        <v>1</v>
      </c>
      <c r="W216" t="s">
        <v>155</v>
      </c>
      <c r="X216">
        <v>0</v>
      </c>
      <c r="Y216">
        <v>1</v>
      </c>
      <c r="Z216" t="s">
        <v>155</v>
      </c>
      <c r="AA216">
        <v>0</v>
      </c>
      <c r="AB216">
        <v>1</v>
      </c>
      <c r="AC216" t="s">
        <v>155</v>
      </c>
      <c r="AD216">
        <v>0</v>
      </c>
      <c r="AE216">
        <v>1</v>
      </c>
      <c r="AF216" t="s">
        <v>155</v>
      </c>
      <c r="AG216">
        <v>0</v>
      </c>
      <c r="AH216">
        <v>1</v>
      </c>
      <c r="AI216">
        <v>0</v>
      </c>
      <c r="AJ216" t="s">
        <v>155</v>
      </c>
      <c r="AK216">
        <v>0</v>
      </c>
      <c r="AL216">
        <v>1</v>
      </c>
      <c r="AM216" t="s">
        <v>4774</v>
      </c>
      <c r="AN216">
        <v>-32768</v>
      </c>
      <c r="AO216">
        <v>32767</v>
      </c>
      <c r="AP216" t="s">
        <v>4775</v>
      </c>
      <c r="AQ216" s="1" t="s">
        <v>157</v>
      </c>
      <c r="AR216" t="s">
        <v>158</v>
      </c>
      <c r="AS216" t="str">
        <f>VLOOKUP('intouch变量（实型）'!$A216,基本表格!$G:$Q,3,FALSE)</f>
        <v>DB1200,REAL564</v>
      </c>
      <c r="AT216" t="str">
        <f>VLOOKUP('intouch变量（实型）'!$A216,基本表格!$G:$Q,10,FALSE)</f>
        <v>No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</row>
    <row r="217" spans="1:55">
      <c r="A217" t="s">
        <v>5715</v>
      </c>
      <c r="B217" s="11" t="str">
        <f t="shared" si="3"/>
        <v>CHP2</v>
      </c>
      <c r="C217" s="11" t="str">
        <f>VLOOKUP('intouch变量（实型）'!$A217,基本表格!$G:$Q,2,FALSE)</f>
        <v>2422+P5-M3 刨片机料仓2#出料螺旋A 反馈电流 下限值</v>
      </c>
      <c r="D217" t="s">
        <v>154</v>
      </c>
      <c r="E217" t="s">
        <v>154</v>
      </c>
      <c r="F217">
        <v>0</v>
      </c>
      <c r="G217" t="s">
        <v>154</v>
      </c>
      <c r="H217" t="s">
        <v>154</v>
      </c>
      <c r="I217">
        <v>0</v>
      </c>
      <c r="J217">
        <v>0</v>
      </c>
      <c r="L217">
        <v>0</v>
      </c>
      <c r="M217">
        <v>-32768</v>
      </c>
      <c r="N217">
        <v>32767</v>
      </c>
      <c r="O217">
        <v>0</v>
      </c>
      <c r="P217">
        <v>0</v>
      </c>
      <c r="Q217" t="s">
        <v>155</v>
      </c>
      <c r="R217">
        <v>0</v>
      </c>
      <c r="S217">
        <v>1</v>
      </c>
      <c r="T217" t="s">
        <v>155</v>
      </c>
      <c r="U217">
        <v>0</v>
      </c>
      <c r="V217">
        <v>1</v>
      </c>
      <c r="W217" t="s">
        <v>155</v>
      </c>
      <c r="X217">
        <v>0</v>
      </c>
      <c r="Y217">
        <v>1</v>
      </c>
      <c r="Z217" t="s">
        <v>155</v>
      </c>
      <c r="AA217">
        <v>0</v>
      </c>
      <c r="AB217">
        <v>1</v>
      </c>
      <c r="AC217" t="s">
        <v>155</v>
      </c>
      <c r="AD217">
        <v>0</v>
      </c>
      <c r="AE217">
        <v>1</v>
      </c>
      <c r="AF217" t="s">
        <v>155</v>
      </c>
      <c r="AG217">
        <v>0</v>
      </c>
      <c r="AH217">
        <v>1</v>
      </c>
      <c r="AI217">
        <v>0</v>
      </c>
      <c r="AJ217" t="s">
        <v>155</v>
      </c>
      <c r="AK217">
        <v>0</v>
      </c>
      <c r="AL217">
        <v>1</v>
      </c>
      <c r="AM217" t="s">
        <v>4774</v>
      </c>
      <c r="AN217">
        <v>-32768</v>
      </c>
      <c r="AO217">
        <v>32767</v>
      </c>
      <c r="AP217" t="s">
        <v>4775</v>
      </c>
      <c r="AQ217" s="1" t="s">
        <v>157</v>
      </c>
      <c r="AR217" t="s">
        <v>158</v>
      </c>
      <c r="AS217" t="str">
        <f>VLOOKUP('intouch变量（实型）'!$A217,基本表格!$G:$Q,3,FALSE)</f>
        <v>DB1200,REAL568</v>
      </c>
      <c r="AT217" t="str">
        <f>VLOOKUP('intouch变量（实型）'!$A217,基本表格!$G:$Q,10,FALSE)</f>
        <v>No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</row>
    <row r="218" spans="1:55">
      <c r="A218" t="s">
        <v>5716</v>
      </c>
      <c r="B218" s="11" t="str">
        <f t="shared" si="3"/>
        <v>CHP2</v>
      </c>
      <c r="C218" s="11" t="str">
        <f>VLOOKUP('intouch变量（实型）'!$A218,基本表格!$G:$Q,2,FALSE)</f>
        <v>2422+P5-M3 刨片机料仓2#出料螺旋A 反馈电流 上上限值</v>
      </c>
      <c r="D218" t="s">
        <v>154</v>
      </c>
      <c r="E218" t="s">
        <v>154</v>
      </c>
      <c r="F218">
        <v>0</v>
      </c>
      <c r="G218" t="s">
        <v>154</v>
      </c>
      <c r="H218" t="s">
        <v>154</v>
      </c>
      <c r="I218">
        <v>0</v>
      </c>
      <c r="J218">
        <v>0</v>
      </c>
      <c r="L218">
        <v>0</v>
      </c>
      <c r="M218">
        <v>-32768</v>
      </c>
      <c r="N218">
        <v>32767</v>
      </c>
      <c r="O218">
        <v>0</v>
      </c>
      <c r="P218">
        <v>0</v>
      </c>
      <c r="Q218" t="s">
        <v>155</v>
      </c>
      <c r="R218">
        <v>0</v>
      </c>
      <c r="S218">
        <v>1</v>
      </c>
      <c r="T218" t="s">
        <v>155</v>
      </c>
      <c r="U218">
        <v>0</v>
      </c>
      <c r="V218">
        <v>1</v>
      </c>
      <c r="W218" t="s">
        <v>155</v>
      </c>
      <c r="X218">
        <v>0</v>
      </c>
      <c r="Y218">
        <v>1</v>
      </c>
      <c r="Z218" t="s">
        <v>155</v>
      </c>
      <c r="AA218">
        <v>0</v>
      </c>
      <c r="AB218">
        <v>1</v>
      </c>
      <c r="AC218" t="s">
        <v>155</v>
      </c>
      <c r="AD218">
        <v>0</v>
      </c>
      <c r="AE218">
        <v>1</v>
      </c>
      <c r="AF218" t="s">
        <v>155</v>
      </c>
      <c r="AG218">
        <v>0</v>
      </c>
      <c r="AH218">
        <v>1</v>
      </c>
      <c r="AI218">
        <v>0</v>
      </c>
      <c r="AJ218" t="s">
        <v>155</v>
      </c>
      <c r="AK218">
        <v>0</v>
      </c>
      <c r="AL218">
        <v>1</v>
      </c>
      <c r="AM218" t="s">
        <v>4774</v>
      </c>
      <c r="AN218">
        <v>-32768</v>
      </c>
      <c r="AO218">
        <v>32767</v>
      </c>
      <c r="AP218" t="s">
        <v>4775</v>
      </c>
      <c r="AQ218" s="1" t="s">
        <v>157</v>
      </c>
      <c r="AR218" t="s">
        <v>158</v>
      </c>
      <c r="AS218" t="str">
        <f>VLOOKUP('intouch变量（实型）'!$A218,基本表格!$G:$Q,3,FALSE)</f>
        <v>DB1200,REAL572</v>
      </c>
      <c r="AT218" t="str">
        <f>VLOOKUP('intouch变量（实型）'!$A218,基本表格!$G:$Q,10,FALSE)</f>
        <v>No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</row>
    <row r="219" spans="1:55">
      <c r="A219" t="s">
        <v>5717</v>
      </c>
      <c r="B219" s="11" t="str">
        <f t="shared" si="3"/>
        <v>CHP2</v>
      </c>
      <c r="C219" s="11" t="str">
        <f>VLOOKUP('intouch变量（实型）'!$A219,基本表格!$G:$Q,2,FALSE)</f>
        <v>2422+P5-M3 刨片机料仓2#出料螺旋A 反馈电流 下下限值</v>
      </c>
      <c r="D219" t="s">
        <v>154</v>
      </c>
      <c r="E219" t="s">
        <v>154</v>
      </c>
      <c r="F219">
        <v>0</v>
      </c>
      <c r="G219" t="s">
        <v>154</v>
      </c>
      <c r="H219" t="s">
        <v>154</v>
      </c>
      <c r="I219">
        <v>0</v>
      </c>
      <c r="J219">
        <v>0</v>
      </c>
      <c r="L219">
        <v>0</v>
      </c>
      <c r="M219">
        <v>-32768</v>
      </c>
      <c r="N219">
        <v>32767</v>
      </c>
      <c r="O219">
        <v>0</v>
      </c>
      <c r="P219">
        <v>0</v>
      </c>
      <c r="Q219" t="s">
        <v>155</v>
      </c>
      <c r="R219">
        <v>0</v>
      </c>
      <c r="S219">
        <v>1</v>
      </c>
      <c r="T219" t="s">
        <v>155</v>
      </c>
      <c r="U219">
        <v>0</v>
      </c>
      <c r="V219">
        <v>1</v>
      </c>
      <c r="W219" t="s">
        <v>155</v>
      </c>
      <c r="X219">
        <v>0</v>
      </c>
      <c r="Y219">
        <v>1</v>
      </c>
      <c r="Z219" t="s">
        <v>155</v>
      </c>
      <c r="AA219">
        <v>0</v>
      </c>
      <c r="AB219">
        <v>1</v>
      </c>
      <c r="AC219" t="s">
        <v>155</v>
      </c>
      <c r="AD219">
        <v>0</v>
      </c>
      <c r="AE219">
        <v>1</v>
      </c>
      <c r="AF219" t="s">
        <v>155</v>
      </c>
      <c r="AG219">
        <v>0</v>
      </c>
      <c r="AH219">
        <v>1</v>
      </c>
      <c r="AI219">
        <v>0</v>
      </c>
      <c r="AJ219" t="s">
        <v>155</v>
      </c>
      <c r="AK219">
        <v>0</v>
      </c>
      <c r="AL219">
        <v>1</v>
      </c>
      <c r="AM219" t="s">
        <v>4774</v>
      </c>
      <c r="AN219">
        <v>-32768</v>
      </c>
      <c r="AO219">
        <v>32767</v>
      </c>
      <c r="AP219" t="s">
        <v>4775</v>
      </c>
      <c r="AQ219" s="1" t="s">
        <v>157</v>
      </c>
      <c r="AR219" t="s">
        <v>158</v>
      </c>
      <c r="AS219" t="str">
        <f>VLOOKUP('intouch变量（实型）'!$A219,基本表格!$G:$Q,3,FALSE)</f>
        <v>DB1200,REAL576</v>
      </c>
      <c r="AT219" t="str">
        <f>VLOOKUP('intouch变量（实型）'!$A219,基本表格!$G:$Q,10,FALSE)</f>
        <v>No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</row>
    <row r="220" spans="1:55">
      <c r="A220" t="s">
        <v>5718</v>
      </c>
      <c r="B220" s="11" t="str">
        <f t="shared" si="3"/>
        <v>CHP2</v>
      </c>
      <c r="C220" s="11" t="str">
        <f>VLOOKUP('intouch变量（实型）'!$A220,基本表格!$G:$Q,2,FALSE)</f>
        <v>2422+P5-M4 刨片机料仓2#出料螺旋B 给定频率 实际值</v>
      </c>
      <c r="D220" t="s">
        <v>154</v>
      </c>
      <c r="E220" t="s">
        <v>154</v>
      </c>
      <c r="F220">
        <v>0</v>
      </c>
      <c r="G220" t="s">
        <v>154</v>
      </c>
      <c r="H220" t="s">
        <v>154</v>
      </c>
      <c r="I220">
        <v>0</v>
      </c>
      <c r="J220">
        <v>0</v>
      </c>
      <c r="L220">
        <v>0</v>
      </c>
      <c r="M220">
        <v>-32768</v>
      </c>
      <c r="N220">
        <v>32767</v>
      </c>
      <c r="O220">
        <v>0</v>
      </c>
      <c r="P220">
        <v>0</v>
      </c>
      <c r="Q220" t="s">
        <v>155</v>
      </c>
      <c r="R220">
        <v>0</v>
      </c>
      <c r="S220">
        <v>1</v>
      </c>
      <c r="T220" t="s">
        <v>155</v>
      </c>
      <c r="U220">
        <v>0</v>
      </c>
      <c r="V220">
        <v>1</v>
      </c>
      <c r="W220" t="s">
        <v>155</v>
      </c>
      <c r="X220">
        <v>0</v>
      </c>
      <c r="Y220">
        <v>1</v>
      </c>
      <c r="Z220" t="s">
        <v>155</v>
      </c>
      <c r="AA220">
        <v>0</v>
      </c>
      <c r="AB220">
        <v>1</v>
      </c>
      <c r="AC220" t="s">
        <v>155</v>
      </c>
      <c r="AD220">
        <v>0</v>
      </c>
      <c r="AE220">
        <v>1</v>
      </c>
      <c r="AF220" t="s">
        <v>155</v>
      </c>
      <c r="AG220">
        <v>0</v>
      </c>
      <c r="AH220">
        <v>1</v>
      </c>
      <c r="AI220">
        <v>0</v>
      </c>
      <c r="AJ220" t="s">
        <v>155</v>
      </c>
      <c r="AK220">
        <v>0</v>
      </c>
      <c r="AL220">
        <v>1</v>
      </c>
      <c r="AM220" t="s">
        <v>4774</v>
      </c>
      <c r="AN220">
        <v>-32768</v>
      </c>
      <c r="AO220">
        <v>32767</v>
      </c>
      <c r="AP220" t="s">
        <v>4775</v>
      </c>
      <c r="AQ220" s="1" t="s">
        <v>157</v>
      </c>
      <c r="AR220" t="s">
        <v>158</v>
      </c>
      <c r="AS220" t="str">
        <f>VLOOKUP('intouch变量（实型）'!$A220,基本表格!$G:$Q,3,FALSE)</f>
        <v>DB1200,REAL656</v>
      </c>
      <c r="AT220" t="str">
        <f>VLOOKUP('intouch变量（实型）'!$A220,基本表格!$G:$Q,10,FALSE)</f>
        <v>Yes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</row>
    <row r="221" spans="1:55">
      <c r="A221" t="s">
        <v>5719</v>
      </c>
      <c r="B221" s="11" t="str">
        <f t="shared" si="3"/>
        <v>CHP2</v>
      </c>
      <c r="C221" s="11" t="str">
        <f>VLOOKUP('intouch变量（实型）'!$A221,基本表格!$G:$Q,2,FALSE)</f>
        <v>2422+P5-M4 刨片机料仓2#出料螺旋B 给定频率 量程</v>
      </c>
      <c r="D221" t="s">
        <v>154</v>
      </c>
      <c r="E221" t="s">
        <v>154</v>
      </c>
      <c r="F221">
        <v>0</v>
      </c>
      <c r="G221" t="s">
        <v>154</v>
      </c>
      <c r="H221" t="s">
        <v>154</v>
      </c>
      <c r="I221">
        <v>0</v>
      </c>
      <c r="J221">
        <v>0</v>
      </c>
      <c r="L221">
        <v>0</v>
      </c>
      <c r="M221">
        <v>-32768</v>
      </c>
      <c r="N221">
        <v>32767</v>
      </c>
      <c r="O221">
        <v>0</v>
      </c>
      <c r="P221">
        <v>0</v>
      </c>
      <c r="Q221" t="s">
        <v>155</v>
      </c>
      <c r="R221">
        <v>0</v>
      </c>
      <c r="S221">
        <v>1</v>
      </c>
      <c r="T221" t="s">
        <v>155</v>
      </c>
      <c r="U221">
        <v>0</v>
      </c>
      <c r="V221">
        <v>1</v>
      </c>
      <c r="W221" t="s">
        <v>155</v>
      </c>
      <c r="X221">
        <v>0</v>
      </c>
      <c r="Y221">
        <v>1</v>
      </c>
      <c r="Z221" t="s">
        <v>155</v>
      </c>
      <c r="AA221">
        <v>0</v>
      </c>
      <c r="AB221">
        <v>1</v>
      </c>
      <c r="AC221" t="s">
        <v>155</v>
      </c>
      <c r="AD221">
        <v>0</v>
      </c>
      <c r="AE221">
        <v>1</v>
      </c>
      <c r="AF221" t="s">
        <v>155</v>
      </c>
      <c r="AG221">
        <v>0</v>
      </c>
      <c r="AH221">
        <v>1</v>
      </c>
      <c r="AI221">
        <v>0</v>
      </c>
      <c r="AJ221" t="s">
        <v>155</v>
      </c>
      <c r="AK221">
        <v>0</v>
      </c>
      <c r="AL221">
        <v>1</v>
      </c>
      <c r="AM221" t="s">
        <v>4774</v>
      </c>
      <c r="AN221">
        <v>-32768</v>
      </c>
      <c r="AO221">
        <v>32767</v>
      </c>
      <c r="AP221" t="s">
        <v>4775</v>
      </c>
      <c r="AQ221" s="1" t="s">
        <v>157</v>
      </c>
      <c r="AR221" t="s">
        <v>158</v>
      </c>
      <c r="AS221" t="str">
        <f>VLOOKUP('intouch变量（实型）'!$A221,基本表格!$G:$Q,3,FALSE)</f>
        <v>DB1200,REAL660</v>
      </c>
      <c r="AT221" t="str">
        <f>VLOOKUP('intouch变量（实型）'!$A221,基本表格!$G:$Q,10,FALSE)</f>
        <v>No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</row>
    <row r="222" spans="1:55">
      <c r="A222" t="s">
        <v>5720</v>
      </c>
      <c r="B222" s="11" t="str">
        <f t="shared" si="3"/>
        <v>CHP2</v>
      </c>
      <c r="C222" s="11" t="str">
        <f>VLOOKUP('intouch变量（实型）'!$A222,基本表格!$G:$Q,2,FALSE)</f>
        <v>2422+P5-M4 刨片机料仓2#出料螺旋B 给定频率 上限值</v>
      </c>
      <c r="D222" t="s">
        <v>154</v>
      </c>
      <c r="E222" t="s">
        <v>154</v>
      </c>
      <c r="F222">
        <v>0</v>
      </c>
      <c r="G222" t="s">
        <v>154</v>
      </c>
      <c r="H222" t="s">
        <v>154</v>
      </c>
      <c r="I222">
        <v>0</v>
      </c>
      <c r="J222">
        <v>0</v>
      </c>
      <c r="L222">
        <v>0</v>
      </c>
      <c r="M222">
        <v>-32768</v>
      </c>
      <c r="N222">
        <v>32767</v>
      </c>
      <c r="O222">
        <v>0</v>
      </c>
      <c r="P222">
        <v>0</v>
      </c>
      <c r="Q222" t="s">
        <v>155</v>
      </c>
      <c r="R222">
        <v>0</v>
      </c>
      <c r="S222">
        <v>1</v>
      </c>
      <c r="T222" t="s">
        <v>155</v>
      </c>
      <c r="U222">
        <v>0</v>
      </c>
      <c r="V222">
        <v>1</v>
      </c>
      <c r="W222" t="s">
        <v>155</v>
      </c>
      <c r="X222">
        <v>0</v>
      </c>
      <c r="Y222">
        <v>1</v>
      </c>
      <c r="Z222" t="s">
        <v>155</v>
      </c>
      <c r="AA222">
        <v>0</v>
      </c>
      <c r="AB222">
        <v>1</v>
      </c>
      <c r="AC222" t="s">
        <v>155</v>
      </c>
      <c r="AD222">
        <v>0</v>
      </c>
      <c r="AE222">
        <v>1</v>
      </c>
      <c r="AF222" t="s">
        <v>155</v>
      </c>
      <c r="AG222">
        <v>0</v>
      </c>
      <c r="AH222">
        <v>1</v>
      </c>
      <c r="AI222">
        <v>0</v>
      </c>
      <c r="AJ222" t="s">
        <v>155</v>
      </c>
      <c r="AK222">
        <v>0</v>
      </c>
      <c r="AL222">
        <v>1</v>
      </c>
      <c r="AM222" t="s">
        <v>4774</v>
      </c>
      <c r="AN222">
        <v>-32768</v>
      </c>
      <c r="AO222">
        <v>32767</v>
      </c>
      <c r="AP222" t="s">
        <v>4775</v>
      </c>
      <c r="AQ222" s="1" t="s">
        <v>157</v>
      </c>
      <c r="AR222" t="s">
        <v>158</v>
      </c>
      <c r="AS222" t="str">
        <f>VLOOKUP('intouch变量（实型）'!$A222,基本表格!$G:$Q,3,FALSE)</f>
        <v>DB1200,REAL664</v>
      </c>
      <c r="AT222" t="str">
        <f>VLOOKUP('intouch变量（实型）'!$A222,基本表格!$G:$Q,10,FALSE)</f>
        <v>No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</row>
    <row r="223" spans="1:55">
      <c r="A223" t="s">
        <v>5721</v>
      </c>
      <c r="B223" s="11" t="str">
        <f t="shared" si="3"/>
        <v>CHP2</v>
      </c>
      <c r="C223" s="11" t="str">
        <f>VLOOKUP('intouch变量（实型）'!$A223,基本表格!$G:$Q,2,FALSE)</f>
        <v>2422+P5-M4 刨片机料仓2#出料螺旋B 给定频率 下限值</v>
      </c>
      <c r="D223" t="s">
        <v>154</v>
      </c>
      <c r="E223" t="s">
        <v>154</v>
      </c>
      <c r="F223">
        <v>0</v>
      </c>
      <c r="G223" t="s">
        <v>154</v>
      </c>
      <c r="H223" t="s">
        <v>154</v>
      </c>
      <c r="I223">
        <v>0</v>
      </c>
      <c r="J223">
        <v>0</v>
      </c>
      <c r="L223">
        <v>0</v>
      </c>
      <c r="M223">
        <v>-32768</v>
      </c>
      <c r="N223">
        <v>32767</v>
      </c>
      <c r="O223">
        <v>0</v>
      </c>
      <c r="P223">
        <v>0</v>
      </c>
      <c r="Q223" t="s">
        <v>155</v>
      </c>
      <c r="R223">
        <v>0</v>
      </c>
      <c r="S223">
        <v>1</v>
      </c>
      <c r="T223" t="s">
        <v>155</v>
      </c>
      <c r="U223">
        <v>0</v>
      </c>
      <c r="V223">
        <v>1</v>
      </c>
      <c r="W223" t="s">
        <v>155</v>
      </c>
      <c r="X223">
        <v>0</v>
      </c>
      <c r="Y223">
        <v>1</v>
      </c>
      <c r="Z223" t="s">
        <v>155</v>
      </c>
      <c r="AA223">
        <v>0</v>
      </c>
      <c r="AB223">
        <v>1</v>
      </c>
      <c r="AC223" t="s">
        <v>155</v>
      </c>
      <c r="AD223">
        <v>0</v>
      </c>
      <c r="AE223">
        <v>1</v>
      </c>
      <c r="AF223" t="s">
        <v>155</v>
      </c>
      <c r="AG223">
        <v>0</v>
      </c>
      <c r="AH223">
        <v>1</v>
      </c>
      <c r="AI223">
        <v>0</v>
      </c>
      <c r="AJ223" t="s">
        <v>155</v>
      </c>
      <c r="AK223">
        <v>0</v>
      </c>
      <c r="AL223">
        <v>1</v>
      </c>
      <c r="AM223" t="s">
        <v>4774</v>
      </c>
      <c r="AN223">
        <v>-32768</v>
      </c>
      <c r="AO223">
        <v>32767</v>
      </c>
      <c r="AP223" t="s">
        <v>4775</v>
      </c>
      <c r="AQ223" s="1" t="s">
        <v>157</v>
      </c>
      <c r="AR223" t="s">
        <v>158</v>
      </c>
      <c r="AS223" t="str">
        <f>VLOOKUP('intouch变量（实型）'!$A223,基本表格!$G:$Q,3,FALSE)</f>
        <v>DB1200,REAL668</v>
      </c>
      <c r="AT223" t="str">
        <f>VLOOKUP('intouch变量（实型）'!$A223,基本表格!$G:$Q,10,FALSE)</f>
        <v>No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</row>
    <row r="224" spans="1:55">
      <c r="A224" t="s">
        <v>5722</v>
      </c>
      <c r="B224" s="11" t="str">
        <f t="shared" si="3"/>
        <v>CHP2</v>
      </c>
      <c r="C224" s="11" t="str">
        <f>VLOOKUP('intouch变量（实型）'!$A224,基本表格!$G:$Q,2,FALSE)</f>
        <v>2422+P5-M4 刨片机料仓2#出料螺旋B 给定频率 上上限值</v>
      </c>
      <c r="D224" t="s">
        <v>154</v>
      </c>
      <c r="E224" t="s">
        <v>154</v>
      </c>
      <c r="F224">
        <v>0</v>
      </c>
      <c r="G224" t="s">
        <v>154</v>
      </c>
      <c r="H224" t="s">
        <v>154</v>
      </c>
      <c r="I224">
        <v>0</v>
      </c>
      <c r="J224">
        <v>0</v>
      </c>
      <c r="L224">
        <v>0</v>
      </c>
      <c r="M224">
        <v>-32768</v>
      </c>
      <c r="N224">
        <v>32767</v>
      </c>
      <c r="O224">
        <v>0</v>
      </c>
      <c r="P224">
        <v>0</v>
      </c>
      <c r="Q224" t="s">
        <v>155</v>
      </c>
      <c r="R224">
        <v>0</v>
      </c>
      <c r="S224">
        <v>1</v>
      </c>
      <c r="T224" t="s">
        <v>155</v>
      </c>
      <c r="U224">
        <v>0</v>
      </c>
      <c r="V224">
        <v>1</v>
      </c>
      <c r="W224" t="s">
        <v>155</v>
      </c>
      <c r="X224">
        <v>0</v>
      </c>
      <c r="Y224">
        <v>1</v>
      </c>
      <c r="Z224" t="s">
        <v>155</v>
      </c>
      <c r="AA224">
        <v>0</v>
      </c>
      <c r="AB224">
        <v>1</v>
      </c>
      <c r="AC224" t="s">
        <v>155</v>
      </c>
      <c r="AD224">
        <v>0</v>
      </c>
      <c r="AE224">
        <v>1</v>
      </c>
      <c r="AF224" t="s">
        <v>155</v>
      </c>
      <c r="AG224">
        <v>0</v>
      </c>
      <c r="AH224">
        <v>1</v>
      </c>
      <c r="AI224">
        <v>0</v>
      </c>
      <c r="AJ224" t="s">
        <v>155</v>
      </c>
      <c r="AK224">
        <v>0</v>
      </c>
      <c r="AL224">
        <v>1</v>
      </c>
      <c r="AM224" t="s">
        <v>4774</v>
      </c>
      <c r="AN224">
        <v>-32768</v>
      </c>
      <c r="AO224">
        <v>32767</v>
      </c>
      <c r="AP224" t="s">
        <v>4775</v>
      </c>
      <c r="AQ224" s="1" t="s">
        <v>157</v>
      </c>
      <c r="AR224" t="s">
        <v>158</v>
      </c>
      <c r="AS224" t="str">
        <f>VLOOKUP('intouch变量（实型）'!$A224,基本表格!$G:$Q,3,FALSE)</f>
        <v>DB1200,REAL672</v>
      </c>
      <c r="AT224" t="str">
        <f>VLOOKUP('intouch变量（实型）'!$A224,基本表格!$G:$Q,10,FALSE)</f>
        <v>No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</row>
    <row r="225" spans="1:55">
      <c r="A225" t="s">
        <v>5723</v>
      </c>
      <c r="B225" s="11" t="str">
        <f t="shared" si="3"/>
        <v>CHP2</v>
      </c>
      <c r="C225" s="11" t="str">
        <f>VLOOKUP('intouch变量（实型）'!$A225,基本表格!$G:$Q,2,FALSE)</f>
        <v>2422+P5-M4 刨片机料仓2#出料螺旋B 给定频率 下下限值</v>
      </c>
      <c r="D225" t="s">
        <v>154</v>
      </c>
      <c r="E225" t="s">
        <v>154</v>
      </c>
      <c r="F225">
        <v>0</v>
      </c>
      <c r="G225" t="s">
        <v>154</v>
      </c>
      <c r="H225" t="s">
        <v>154</v>
      </c>
      <c r="I225">
        <v>0</v>
      </c>
      <c r="J225">
        <v>0</v>
      </c>
      <c r="L225">
        <v>0</v>
      </c>
      <c r="M225">
        <v>-32768</v>
      </c>
      <c r="N225">
        <v>32767</v>
      </c>
      <c r="O225">
        <v>0</v>
      </c>
      <c r="P225">
        <v>0</v>
      </c>
      <c r="Q225" t="s">
        <v>155</v>
      </c>
      <c r="R225">
        <v>0</v>
      </c>
      <c r="S225">
        <v>1</v>
      </c>
      <c r="T225" t="s">
        <v>155</v>
      </c>
      <c r="U225">
        <v>0</v>
      </c>
      <c r="V225">
        <v>1</v>
      </c>
      <c r="W225" t="s">
        <v>155</v>
      </c>
      <c r="X225">
        <v>0</v>
      </c>
      <c r="Y225">
        <v>1</v>
      </c>
      <c r="Z225" t="s">
        <v>155</v>
      </c>
      <c r="AA225">
        <v>0</v>
      </c>
      <c r="AB225">
        <v>1</v>
      </c>
      <c r="AC225" t="s">
        <v>155</v>
      </c>
      <c r="AD225">
        <v>0</v>
      </c>
      <c r="AE225">
        <v>1</v>
      </c>
      <c r="AF225" t="s">
        <v>155</v>
      </c>
      <c r="AG225">
        <v>0</v>
      </c>
      <c r="AH225">
        <v>1</v>
      </c>
      <c r="AI225">
        <v>0</v>
      </c>
      <c r="AJ225" t="s">
        <v>155</v>
      </c>
      <c r="AK225">
        <v>0</v>
      </c>
      <c r="AL225">
        <v>1</v>
      </c>
      <c r="AM225" t="s">
        <v>4774</v>
      </c>
      <c r="AN225">
        <v>-32768</v>
      </c>
      <c r="AO225">
        <v>32767</v>
      </c>
      <c r="AP225" t="s">
        <v>4775</v>
      </c>
      <c r="AQ225" s="1" t="s">
        <v>157</v>
      </c>
      <c r="AR225" t="s">
        <v>158</v>
      </c>
      <c r="AS225" t="str">
        <f>VLOOKUP('intouch变量（实型）'!$A225,基本表格!$G:$Q,3,FALSE)</f>
        <v>DB1200,REAL676</v>
      </c>
      <c r="AT225" t="str">
        <f>VLOOKUP('intouch变量（实型）'!$A225,基本表格!$G:$Q,10,FALSE)</f>
        <v>No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</row>
    <row r="226" spans="1:55">
      <c r="A226" t="s">
        <v>5724</v>
      </c>
      <c r="B226" s="11" t="str">
        <f t="shared" si="3"/>
        <v>CHP2</v>
      </c>
      <c r="C226" s="11" t="str">
        <f>VLOOKUP('intouch变量（实型）'!$A226,基本表格!$G:$Q,2,FALSE)</f>
        <v>2422+P5-M4 刨片机料仓2#出料螺旋B 反馈频率 实际值</v>
      </c>
      <c r="D226" t="s">
        <v>154</v>
      </c>
      <c r="E226" t="s">
        <v>154</v>
      </c>
      <c r="F226">
        <v>0</v>
      </c>
      <c r="G226" t="s">
        <v>154</v>
      </c>
      <c r="H226" t="s">
        <v>154</v>
      </c>
      <c r="I226">
        <v>0</v>
      </c>
      <c r="J226">
        <v>0</v>
      </c>
      <c r="L226">
        <v>0</v>
      </c>
      <c r="M226">
        <v>-32768</v>
      </c>
      <c r="N226">
        <v>32767</v>
      </c>
      <c r="O226">
        <v>0</v>
      </c>
      <c r="P226">
        <v>0</v>
      </c>
      <c r="Q226" t="s">
        <v>155</v>
      </c>
      <c r="R226">
        <v>0</v>
      </c>
      <c r="S226">
        <v>1</v>
      </c>
      <c r="T226" t="s">
        <v>155</v>
      </c>
      <c r="U226">
        <v>0</v>
      </c>
      <c r="V226">
        <v>1</v>
      </c>
      <c r="W226" t="s">
        <v>155</v>
      </c>
      <c r="X226">
        <v>0</v>
      </c>
      <c r="Y226">
        <v>1</v>
      </c>
      <c r="Z226" t="s">
        <v>155</v>
      </c>
      <c r="AA226">
        <v>0</v>
      </c>
      <c r="AB226">
        <v>1</v>
      </c>
      <c r="AC226" t="s">
        <v>155</v>
      </c>
      <c r="AD226">
        <v>0</v>
      </c>
      <c r="AE226">
        <v>1</v>
      </c>
      <c r="AF226" t="s">
        <v>155</v>
      </c>
      <c r="AG226">
        <v>0</v>
      </c>
      <c r="AH226">
        <v>1</v>
      </c>
      <c r="AI226">
        <v>0</v>
      </c>
      <c r="AJ226" t="s">
        <v>155</v>
      </c>
      <c r="AK226">
        <v>0</v>
      </c>
      <c r="AL226">
        <v>1</v>
      </c>
      <c r="AM226" t="s">
        <v>4774</v>
      </c>
      <c r="AN226">
        <v>-32768</v>
      </c>
      <c r="AO226">
        <v>32767</v>
      </c>
      <c r="AP226" t="s">
        <v>4775</v>
      </c>
      <c r="AQ226" s="1" t="s">
        <v>157</v>
      </c>
      <c r="AR226" t="s">
        <v>158</v>
      </c>
      <c r="AS226" t="str">
        <f>VLOOKUP('intouch变量（实型）'!$A226,基本表格!$G:$Q,3,FALSE)</f>
        <v>DB1200,REAL706</v>
      </c>
      <c r="AT226" t="str">
        <f>VLOOKUP('intouch变量（实型）'!$A226,基本表格!$G:$Q,10,FALSE)</f>
        <v>Yes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</row>
    <row r="227" spans="1:55">
      <c r="A227" t="s">
        <v>5725</v>
      </c>
      <c r="B227" s="11" t="str">
        <f t="shared" si="3"/>
        <v>CHP2</v>
      </c>
      <c r="C227" s="11" t="str">
        <f>VLOOKUP('intouch变量（实型）'!$A227,基本表格!$G:$Q,2,FALSE)</f>
        <v>2422+P5-M4 刨片机料仓2#出料螺旋B 反馈频率 量程</v>
      </c>
      <c r="D227" t="s">
        <v>154</v>
      </c>
      <c r="E227" t="s">
        <v>154</v>
      </c>
      <c r="F227">
        <v>0</v>
      </c>
      <c r="G227" t="s">
        <v>154</v>
      </c>
      <c r="H227" t="s">
        <v>154</v>
      </c>
      <c r="I227">
        <v>0</v>
      </c>
      <c r="J227">
        <v>0</v>
      </c>
      <c r="L227">
        <v>0</v>
      </c>
      <c r="M227">
        <v>-32768</v>
      </c>
      <c r="N227">
        <v>32767</v>
      </c>
      <c r="O227">
        <v>0</v>
      </c>
      <c r="P227">
        <v>0</v>
      </c>
      <c r="Q227" t="s">
        <v>155</v>
      </c>
      <c r="R227">
        <v>0</v>
      </c>
      <c r="S227">
        <v>1</v>
      </c>
      <c r="T227" t="s">
        <v>155</v>
      </c>
      <c r="U227">
        <v>0</v>
      </c>
      <c r="V227">
        <v>1</v>
      </c>
      <c r="W227" t="s">
        <v>155</v>
      </c>
      <c r="X227">
        <v>0</v>
      </c>
      <c r="Y227">
        <v>1</v>
      </c>
      <c r="Z227" t="s">
        <v>155</v>
      </c>
      <c r="AA227">
        <v>0</v>
      </c>
      <c r="AB227">
        <v>1</v>
      </c>
      <c r="AC227" t="s">
        <v>155</v>
      </c>
      <c r="AD227">
        <v>0</v>
      </c>
      <c r="AE227">
        <v>1</v>
      </c>
      <c r="AF227" t="s">
        <v>155</v>
      </c>
      <c r="AG227">
        <v>0</v>
      </c>
      <c r="AH227">
        <v>1</v>
      </c>
      <c r="AI227">
        <v>0</v>
      </c>
      <c r="AJ227" t="s">
        <v>155</v>
      </c>
      <c r="AK227">
        <v>0</v>
      </c>
      <c r="AL227">
        <v>1</v>
      </c>
      <c r="AM227" t="s">
        <v>4774</v>
      </c>
      <c r="AN227">
        <v>-32768</v>
      </c>
      <c r="AO227">
        <v>32767</v>
      </c>
      <c r="AP227" t="s">
        <v>4775</v>
      </c>
      <c r="AQ227" s="1" t="s">
        <v>157</v>
      </c>
      <c r="AR227" t="s">
        <v>158</v>
      </c>
      <c r="AS227" t="str">
        <f>VLOOKUP('intouch变量（实型）'!$A227,基本表格!$G:$Q,3,FALSE)</f>
        <v>DB1200,REAL710</v>
      </c>
      <c r="AT227" t="str">
        <f>VLOOKUP('intouch变量（实型）'!$A227,基本表格!$G:$Q,10,FALSE)</f>
        <v>No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</row>
    <row r="228" spans="1:55">
      <c r="A228" t="s">
        <v>5726</v>
      </c>
      <c r="B228" s="11" t="str">
        <f t="shared" si="3"/>
        <v>CHP2</v>
      </c>
      <c r="C228" s="11" t="str">
        <f>VLOOKUP('intouch变量（实型）'!$A228,基本表格!$G:$Q,2,FALSE)</f>
        <v>2422+P5-M4 刨片机料仓2#出料螺旋B 反馈频率 上限值</v>
      </c>
      <c r="D228" t="s">
        <v>154</v>
      </c>
      <c r="E228" t="s">
        <v>154</v>
      </c>
      <c r="F228">
        <v>0</v>
      </c>
      <c r="G228" t="s">
        <v>154</v>
      </c>
      <c r="H228" t="s">
        <v>154</v>
      </c>
      <c r="I228">
        <v>0</v>
      </c>
      <c r="J228">
        <v>0</v>
      </c>
      <c r="L228">
        <v>0</v>
      </c>
      <c r="M228">
        <v>-32768</v>
      </c>
      <c r="N228">
        <v>32767</v>
      </c>
      <c r="O228">
        <v>0</v>
      </c>
      <c r="P228">
        <v>0</v>
      </c>
      <c r="Q228" t="s">
        <v>155</v>
      </c>
      <c r="R228">
        <v>0</v>
      </c>
      <c r="S228">
        <v>1</v>
      </c>
      <c r="T228" t="s">
        <v>155</v>
      </c>
      <c r="U228">
        <v>0</v>
      </c>
      <c r="V228">
        <v>1</v>
      </c>
      <c r="W228" t="s">
        <v>155</v>
      </c>
      <c r="X228">
        <v>0</v>
      </c>
      <c r="Y228">
        <v>1</v>
      </c>
      <c r="Z228" t="s">
        <v>155</v>
      </c>
      <c r="AA228">
        <v>0</v>
      </c>
      <c r="AB228">
        <v>1</v>
      </c>
      <c r="AC228" t="s">
        <v>155</v>
      </c>
      <c r="AD228">
        <v>0</v>
      </c>
      <c r="AE228">
        <v>1</v>
      </c>
      <c r="AF228" t="s">
        <v>155</v>
      </c>
      <c r="AG228">
        <v>0</v>
      </c>
      <c r="AH228">
        <v>1</v>
      </c>
      <c r="AI228">
        <v>0</v>
      </c>
      <c r="AJ228" t="s">
        <v>155</v>
      </c>
      <c r="AK228">
        <v>0</v>
      </c>
      <c r="AL228">
        <v>1</v>
      </c>
      <c r="AM228" t="s">
        <v>4774</v>
      </c>
      <c r="AN228">
        <v>-32768</v>
      </c>
      <c r="AO228">
        <v>32767</v>
      </c>
      <c r="AP228" t="s">
        <v>4775</v>
      </c>
      <c r="AQ228" s="1" t="s">
        <v>157</v>
      </c>
      <c r="AR228" t="s">
        <v>158</v>
      </c>
      <c r="AS228" t="str">
        <f>VLOOKUP('intouch变量（实型）'!$A228,基本表格!$G:$Q,3,FALSE)</f>
        <v>DB1200,REAL714</v>
      </c>
      <c r="AT228" t="str">
        <f>VLOOKUP('intouch变量（实型）'!$A228,基本表格!$G:$Q,10,FALSE)</f>
        <v>No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</row>
    <row r="229" spans="1:55">
      <c r="A229" t="s">
        <v>5727</v>
      </c>
      <c r="B229" s="11" t="str">
        <f t="shared" si="3"/>
        <v>CHP2</v>
      </c>
      <c r="C229" s="11" t="str">
        <f>VLOOKUP('intouch变量（实型）'!$A229,基本表格!$G:$Q,2,FALSE)</f>
        <v>2422+P5-M4 刨片机料仓2#出料螺旋B 反馈频率 下限值</v>
      </c>
      <c r="D229" t="s">
        <v>154</v>
      </c>
      <c r="E229" t="s">
        <v>154</v>
      </c>
      <c r="F229">
        <v>0</v>
      </c>
      <c r="G229" t="s">
        <v>154</v>
      </c>
      <c r="H229" t="s">
        <v>154</v>
      </c>
      <c r="I229">
        <v>0</v>
      </c>
      <c r="J229">
        <v>0</v>
      </c>
      <c r="L229">
        <v>0</v>
      </c>
      <c r="M229">
        <v>-32768</v>
      </c>
      <c r="N229">
        <v>32767</v>
      </c>
      <c r="O229">
        <v>0</v>
      </c>
      <c r="P229">
        <v>0</v>
      </c>
      <c r="Q229" t="s">
        <v>155</v>
      </c>
      <c r="R229">
        <v>0</v>
      </c>
      <c r="S229">
        <v>1</v>
      </c>
      <c r="T229" t="s">
        <v>155</v>
      </c>
      <c r="U229">
        <v>0</v>
      </c>
      <c r="V229">
        <v>1</v>
      </c>
      <c r="W229" t="s">
        <v>155</v>
      </c>
      <c r="X229">
        <v>0</v>
      </c>
      <c r="Y229">
        <v>1</v>
      </c>
      <c r="Z229" t="s">
        <v>155</v>
      </c>
      <c r="AA229">
        <v>0</v>
      </c>
      <c r="AB229">
        <v>1</v>
      </c>
      <c r="AC229" t="s">
        <v>155</v>
      </c>
      <c r="AD229">
        <v>0</v>
      </c>
      <c r="AE229">
        <v>1</v>
      </c>
      <c r="AF229" t="s">
        <v>155</v>
      </c>
      <c r="AG229">
        <v>0</v>
      </c>
      <c r="AH229">
        <v>1</v>
      </c>
      <c r="AI229">
        <v>0</v>
      </c>
      <c r="AJ229" t="s">
        <v>155</v>
      </c>
      <c r="AK229">
        <v>0</v>
      </c>
      <c r="AL229">
        <v>1</v>
      </c>
      <c r="AM229" t="s">
        <v>4774</v>
      </c>
      <c r="AN229">
        <v>-32768</v>
      </c>
      <c r="AO229">
        <v>32767</v>
      </c>
      <c r="AP229" t="s">
        <v>4775</v>
      </c>
      <c r="AQ229" s="1" t="s">
        <v>157</v>
      </c>
      <c r="AR229" t="s">
        <v>158</v>
      </c>
      <c r="AS229" t="str">
        <f>VLOOKUP('intouch变量（实型）'!$A229,基本表格!$G:$Q,3,FALSE)</f>
        <v>DB1200,REAL718</v>
      </c>
      <c r="AT229" t="str">
        <f>VLOOKUP('intouch变量（实型）'!$A229,基本表格!$G:$Q,10,FALSE)</f>
        <v>No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</row>
    <row r="230" spans="1:55">
      <c r="A230" t="s">
        <v>5728</v>
      </c>
      <c r="B230" s="11" t="str">
        <f t="shared" si="3"/>
        <v>CHP2</v>
      </c>
      <c r="C230" s="11" t="str">
        <f>VLOOKUP('intouch变量（实型）'!$A230,基本表格!$G:$Q,2,FALSE)</f>
        <v>2422+P5-M4 刨片机料仓2#出料螺旋B 反馈频率 上上限值</v>
      </c>
      <c r="D230" t="s">
        <v>154</v>
      </c>
      <c r="E230" t="s">
        <v>154</v>
      </c>
      <c r="F230">
        <v>0</v>
      </c>
      <c r="G230" t="s">
        <v>154</v>
      </c>
      <c r="H230" t="s">
        <v>154</v>
      </c>
      <c r="I230">
        <v>0</v>
      </c>
      <c r="J230">
        <v>0</v>
      </c>
      <c r="L230">
        <v>0</v>
      </c>
      <c r="M230">
        <v>-32768</v>
      </c>
      <c r="N230">
        <v>32767</v>
      </c>
      <c r="O230">
        <v>0</v>
      </c>
      <c r="P230">
        <v>0</v>
      </c>
      <c r="Q230" t="s">
        <v>155</v>
      </c>
      <c r="R230">
        <v>0</v>
      </c>
      <c r="S230">
        <v>1</v>
      </c>
      <c r="T230" t="s">
        <v>155</v>
      </c>
      <c r="U230">
        <v>0</v>
      </c>
      <c r="V230">
        <v>1</v>
      </c>
      <c r="W230" t="s">
        <v>155</v>
      </c>
      <c r="X230">
        <v>0</v>
      </c>
      <c r="Y230">
        <v>1</v>
      </c>
      <c r="Z230" t="s">
        <v>155</v>
      </c>
      <c r="AA230">
        <v>0</v>
      </c>
      <c r="AB230">
        <v>1</v>
      </c>
      <c r="AC230" t="s">
        <v>155</v>
      </c>
      <c r="AD230">
        <v>0</v>
      </c>
      <c r="AE230">
        <v>1</v>
      </c>
      <c r="AF230" t="s">
        <v>155</v>
      </c>
      <c r="AG230">
        <v>0</v>
      </c>
      <c r="AH230">
        <v>1</v>
      </c>
      <c r="AI230">
        <v>0</v>
      </c>
      <c r="AJ230" t="s">
        <v>155</v>
      </c>
      <c r="AK230">
        <v>0</v>
      </c>
      <c r="AL230">
        <v>1</v>
      </c>
      <c r="AM230" t="s">
        <v>4774</v>
      </c>
      <c r="AN230">
        <v>-32768</v>
      </c>
      <c r="AO230">
        <v>32767</v>
      </c>
      <c r="AP230" t="s">
        <v>4775</v>
      </c>
      <c r="AQ230" s="1" t="s">
        <v>157</v>
      </c>
      <c r="AR230" t="s">
        <v>158</v>
      </c>
      <c r="AS230" t="str">
        <f>VLOOKUP('intouch变量（实型）'!$A230,基本表格!$G:$Q,3,FALSE)</f>
        <v>DB1200,REAL722</v>
      </c>
      <c r="AT230" t="str">
        <f>VLOOKUP('intouch变量（实型）'!$A230,基本表格!$G:$Q,10,FALSE)</f>
        <v>No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</row>
    <row r="231" spans="1:55">
      <c r="A231" t="s">
        <v>5729</v>
      </c>
      <c r="B231" s="11" t="str">
        <f t="shared" si="3"/>
        <v>CHP2</v>
      </c>
      <c r="C231" s="11" t="str">
        <f>VLOOKUP('intouch变量（实型）'!$A231,基本表格!$G:$Q,2,FALSE)</f>
        <v>2422+P5-M4 刨片机料仓2#出料螺旋B 反馈频率 下下限值</v>
      </c>
      <c r="D231" t="s">
        <v>154</v>
      </c>
      <c r="E231" t="s">
        <v>154</v>
      </c>
      <c r="F231">
        <v>0</v>
      </c>
      <c r="G231" t="s">
        <v>154</v>
      </c>
      <c r="H231" t="s">
        <v>154</v>
      </c>
      <c r="I231">
        <v>0</v>
      </c>
      <c r="J231">
        <v>0</v>
      </c>
      <c r="L231">
        <v>0</v>
      </c>
      <c r="M231">
        <v>-32768</v>
      </c>
      <c r="N231">
        <v>32767</v>
      </c>
      <c r="O231">
        <v>0</v>
      </c>
      <c r="P231">
        <v>0</v>
      </c>
      <c r="Q231" t="s">
        <v>155</v>
      </c>
      <c r="R231">
        <v>0</v>
      </c>
      <c r="S231">
        <v>1</v>
      </c>
      <c r="T231" t="s">
        <v>155</v>
      </c>
      <c r="U231">
        <v>0</v>
      </c>
      <c r="V231">
        <v>1</v>
      </c>
      <c r="W231" t="s">
        <v>155</v>
      </c>
      <c r="X231">
        <v>0</v>
      </c>
      <c r="Y231">
        <v>1</v>
      </c>
      <c r="Z231" t="s">
        <v>155</v>
      </c>
      <c r="AA231">
        <v>0</v>
      </c>
      <c r="AB231">
        <v>1</v>
      </c>
      <c r="AC231" t="s">
        <v>155</v>
      </c>
      <c r="AD231">
        <v>0</v>
      </c>
      <c r="AE231">
        <v>1</v>
      </c>
      <c r="AF231" t="s">
        <v>155</v>
      </c>
      <c r="AG231">
        <v>0</v>
      </c>
      <c r="AH231">
        <v>1</v>
      </c>
      <c r="AI231">
        <v>0</v>
      </c>
      <c r="AJ231" t="s">
        <v>155</v>
      </c>
      <c r="AK231">
        <v>0</v>
      </c>
      <c r="AL231">
        <v>1</v>
      </c>
      <c r="AM231" t="s">
        <v>4774</v>
      </c>
      <c r="AN231">
        <v>-32768</v>
      </c>
      <c r="AO231">
        <v>32767</v>
      </c>
      <c r="AP231" t="s">
        <v>4775</v>
      </c>
      <c r="AQ231" s="1" t="s">
        <v>157</v>
      </c>
      <c r="AR231" t="s">
        <v>158</v>
      </c>
      <c r="AS231" t="str">
        <f>VLOOKUP('intouch变量（实型）'!$A231,基本表格!$G:$Q,3,FALSE)</f>
        <v>DB1200,REAL726</v>
      </c>
      <c r="AT231" t="str">
        <f>VLOOKUP('intouch变量（实型）'!$A231,基本表格!$G:$Q,10,FALSE)</f>
        <v>No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</row>
    <row r="232" spans="1:55">
      <c r="A232" t="s">
        <v>5730</v>
      </c>
      <c r="B232" s="11" t="str">
        <f t="shared" si="3"/>
        <v>CHP2</v>
      </c>
      <c r="C232" s="11" t="str">
        <f>VLOOKUP('intouch变量（实型）'!$A232,基本表格!$G:$Q,2,FALSE)</f>
        <v>2422+P5-M4 刨片机料仓2#出料螺旋B 变频器通讯 实际运行反馈速度</v>
      </c>
      <c r="D232" t="s">
        <v>154</v>
      </c>
      <c r="E232" t="s">
        <v>154</v>
      </c>
      <c r="F232">
        <v>0</v>
      </c>
      <c r="G232" t="s">
        <v>154</v>
      </c>
      <c r="H232" t="s">
        <v>154</v>
      </c>
      <c r="I232">
        <v>0</v>
      </c>
      <c r="J232">
        <v>0</v>
      </c>
      <c r="L232">
        <v>0</v>
      </c>
      <c r="M232">
        <v>-32768</v>
      </c>
      <c r="N232">
        <v>32767</v>
      </c>
      <c r="O232">
        <v>0</v>
      </c>
      <c r="P232">
        <v>0</v>
      </c>
      <c r="Q232" t="s">
        <v>155</v>
      </c>
      <c r="R232">
        <v>0</v>
      </c>
      <c r="S232">
        <v>1</v>
      </c>
      <c r="T232" t="s">
        <v>155</v>
      </c>
      <c r="U232">
        <v>0</v>
      </c>
      <c r="V232">
        <v>1</v>
      </c>
      <c r="W232" t="s">
        <v>155</v>
      </c>
      <c r="X232">
        <v>0</v>
      </c>
      <c r="Y232">
        <v>1</v>
      </c>
      <c r="Z232" t="s">
        <v>155</v>
      </c>
      <c r="AA232">
        <v>0</v>
      </c>
      <c r="AB232">
        <v>1</v>
      </c>
      <c r="AC232" t="s">
        <v>155</v>
      </c>
      <c r="AD232">
        <v>0</v>
      </c>
      <c r="AE232">
        <v>1</v>
      </c>
      <c r="AF232" t="s">
        <v>155</v>
      </c>
      <c r="AG232">
        <v>0</v>
      </c>
      <c r="AH232">
        <v>1</v>
      </c>
      <c r="AI232">
        <v>0</v>
      </c>
      <c r="AJ232" t="s">
        <v>155</v>
      </c>
      <c r="AK232">
        <v>0</v>
      </c>
      <c r="AL232">
        <v>1</v>
      </c>
      <c r="AM232" t="s">
        <v>4774</v>
      </c>
      <c r="AN232">
        <v>-32768</v>
      </c>
      <c r="AO232">
        <v>32767</v>
      </c>
      <c r="AP232" t="s">
        <v>4775</v>
      </c>
      <c r="AQ232" s="1" t="s">
        <v>157</v>
      </c>
      <c r="AR232" t="s">
        <v>158</v>
      </c>
      <c r="AS232" t="str">
        <f>VLOOKUP('intouch变量（实型）'!$A232,基本表格!$G:$Q,3,FALSE)</f>
        <v>DB1200,REAL756</v>
      </c>
      <c r="AT232" t="str">
        <f>VLOOKUP('intouch变量（实型）'!$A232,基本表格!$G:$Q,10,FALSE)</f>
        <v>Yes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</row>
    <row r="233" spans="1:55">
      <c r="A233" t="s">
        <v>5731</v>
      </c>
      <c r="B233" s="11" t="str">
        <f t="shared" si="3"/>
        <v>CHP2</v>
      </c>
      <c r="C233" s="11" t="str">
        <f>VLOOKUP('intouch变量（实型）'!$A233,基本表格!$G:$Q,2,FALSE)</f>
        <v>2422+P5-M4 刨片机料仓2#出料螺旋B 变频器通讯 实际运行反馈电流</v>
      </c>
      <c r="D233" t="s">
        <v>154</v>
      </c>
      <c r="E233" t="s">
        <v>154</v>
      </c>
      <c r="F233">
        <v>0</v>
      </c>
      <c r="G233" t="s">
        <v>154</v>
      </c>
      <c r="H233" t="s">
        <v>154</v>
      </c>
      <c r="I233">
        <v>0</v>
      </c>
      <c r="J233">
        <v>0</v>
      </c>
      <c r="L233">
        <v>0</v>
      </c>
      <c r="M233">
        <v>-32768</v>
      </c>
      <c r="N233">
        <v>32767</v>
      </c>
      <c r="O233">
        <v>0</v>
      </c>
      <c r="P233">
        <v>0</v>
      </c>
      <c r="Q233" t="s">
        <v>155</v>
      </c>
      <c r="R233">
        <v>0</v>
      </c>
      <c r="S233">
        <v>1</v>
      </c>
      <c r="T233" t="s">
        <v>155</v>
      </c>
      <c r="U233">
        <v>0</v>
      </c>
      <c r="V233">
        <v>1</v>
      </c>
      <c r="W233" t="s">
        <v>155</v>
      </c>
      <c r="X233">
        <v>0</v>
      </c>
      <c r="Y233">
        <v>1</v>
      </c>
      <c r="Z233" t="s">
        <v>155</v>
      </c>
      <c r="AA233">
        <v>0</v>
      </c>
      <c r="AB233">
        <v>1</v>
      </c>
      <c r="AC233" t="s">
        <v>155</v>
      </c>
      <c r="AD233">
        <v>0</v>
      </c>
      <c r="AE233">
        <v>1</v>
      </c>
      <c r="AF233" t="s">
        <v>155</v>
      </c>
      <c r="AG233">
        <v>0</v>
      </c>
      <c r="AH233">
        <v>1</v>
      </c>
      <c r="AI233">
        <v>0</v>
      </c>
      <c r="AJ233" t="s">
        <v>155</v>
      </c>
      <c r="AK233">
        <v>0</v>
      </c>
      <c r="AL233">
        <v>1</v>
      </c>
      <c r="AM233" t="s">
        <v>4774</v>
      </c>
      <c r="AN233">
        <v>-32768</v>
      </c>
      <c r="AO233">
        <v>32767</v>
      </c>
      <c r="AP233" t="s">
        <v>4775</v>
      </c>
      <c r="AQ233" s="1" t="s">
        <v>157</v>
      </c>
      <c r="AR233" t="s">
        <v>158</v>
      </c>
      <c r="AS233" t="str">
        <f>VLOOKUP('intouch变量（实型）'!$A233,基本表格!$G:$Q,3,FALSE)</f>
        <v>DB1200,REAL760</v>
      </c>
      <c r="AT233" t="str">
        <f>VLOOKUP('intouch变量（实型）'!$A233,基本表格!$G:$Q,10,FALSE)</f>
        <v>Yes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</row>
    <row r="234" spans="1:55">
      <c r="A234" t="s">
        <v>5732</v>
      </c>
      <c r="B234" s="11" t="str">
        <f t="shared" si="3"/>
        <v>CHP2</v>
      </c>
      <c r="C234" s="11" t="str">
        <f>VLOOKUP('intouch变量（实型）'!$A234,基本表格!$G:$Q,2,FALSE)</f>
        <v>2422+P5-M4 刨片机料仓2#出料螺旋B 变频器通讯 转矩百分比</v>
      </c>
      <c r="D234" t="s">
        <v>154</v>
      </c>
      <c r="E234" t="s">
        <v>154</v>
      </c>
      <c r="F234">
        <v>0</v>
      </c>
      <c r="G234" t="s">
        <v>154</v>
      </c>
      <c r="H234" t="s">
        <v>154</v>
      </c>
      <c r="I234">
        <v>0</v>
      </c>
      <c r="J234">
        <v>0</v>
      </c>
      <c r="L234">
        <v>0</v>
      </c>
      <c r="M234">
        <v>-32768</v>
      </c>
      <c r="N234">
        <v>32767</v>
      </c>
      <c r="O234">
        <v>0</v>
      </c>
      <c r="P234">
        <v>0</v>
      </c>
      <c r="Q234" t="s">
        <v>155</v>
      </c>
      <c r="R234">
        <v>0</v>
      </c>
      <c r="S234">
        <v>1</v>
      </c>
      <c r="T234" t="s">
        <v>155</v>
      </c>
      <c r="U234">
        <v>0</v>
      </c>
      <c r="V234">
        <v>1</v>
      </c>
      <c r="W234" t="s">
        <v>155</v>
      </c>
      <c r="X234">
        <v>0</v>
      </c>
      <c r="Y234">
        <v>1</v>
      </c>
      <c r="Z234" t="s">
        <v>155</v>
      </c>
      <c r="AA234">
        <v>0</v>
      </c>
      <c r="AB234">
        <v>1</v>
      </c>
      <c r="AC234" t="s">
        <v>155</v>
      </c>
      <c r="AD234">
        <v>0</v>
      </c>
      <c r="AE234">
        <v>1</v>
      </c>
      <c r="AF234" t="s">
        <v>155</v>
      </c>
      <c r="AG234">
        <v>0</v>
      </c>
      <c r="AH234">
        <v>1</v>
      </c>
      <c r="AI234">
        <v>0</v>
      </c>
      <c r="AJ234" t="s">
        <v>155</v>
      </c>
      <c r="AK234">
        <v>0</v>
      </c>
      <c r="AL234">
        <v>1</v>
      </c>
      <c r="AM234" t="s">
        <v>4774</v>
      </c>
      <c r="AN234">
        <v>-32768</v>
      </c>
      <c r="AO234">
        <v>32767</v>
      </c>
      <c r="AP234" t="s">
        <v>4775</v>
      </c>
      <c r="AQ234" s="1" t="s">
        <v>157</v>
      </c>
      <c r="AR234" t="s">
        <v>158</v>
      </c>
      <c r="AS234" t="str">
        <f>VLOOKUP('intouch变量（实型）'!$A234,基本表格!$G:$Q,3,FALSE)</f>
        <v>DB1200,REAL764</v>
      </c>
      <c r="AT234" t="str">
        <f>VLOOKUP('intouch变量（实型）'!$A234,基本表格!$G:$Q,10,FALSE)</f>
        <v>Yes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</row>
    <row r="235" spans="1:55">
      <c r="A235" t="s">
        <v>5733</v>
      </c>
      <c r="B235" s="11" t="str">
        <f t="shared" si="3"/>
        <v>CHP2</v>
      </c>
      <c r="C235" s="11" t="str">
        <f>VLOOKUP('intouch变量（实型）'!$A235,基本表格!$G:$Q,2,FALSE)</f>
        <v>2422+P5-M4 刨片机料仓2#出料螺旋B 变频器通讯 给定速度</v>
      </c>
      <c r="D235" t="s">
        <v>154</v>
      </c>
      <c r="E235" t="s">
        <v>154</v>
      </c>
      <c r="F235">
        <v>0</v>
      </c>
      <c r="G235" t="s">
        <v>154</v>
      </c>
      <c r="H235" t="s">
        <v>154</v>
      </c>
      <c r="I235">
        <v>0</v>
      </c>
      <c r="J235">
        <v>0</v>
      </c>
      <c r="L235">
        <v>0</v>
      </c>
      <c r="M235">
        <v>-32768</v>
      </c>
      <c r="N235">
        <v>32767</v>
      </c>
      <c r="O235">
        <v>0</v>
      </c>
      <c r="P235">
        <v>0</v>
      </c>
      <c r="Q235" t="s">
        <v>155</v>
      </c>
      <c r="R235">
        <v>0</v>
      </c>
      <c r="S235">
        <v>1</v>
      </c>
      <c r="T235" t="s">
        <v>155</v>
      </c>
      <c r="U235">
        <v>0</v>
      </c>
      <c r="V235">
        <v>1</v>
      </c>
      <c r="W235" t="s">
        <v>155</v>
      </c>
      <c r="X235">
        <v>0</v>
      </c>
      <c r="Y235">
        <v>1</v>
      </c>
      <c r="Z235" t="s">
        <v>155</v>
      </c>
      <c r="AA235">
        <v>0</v>
      </c>
      <c r="AB235">
        <v>1</v>
      </c>
      <c r="AC235" t="s">
        <v>155</v>
      </c>
      <c r="AD235">
        <v>0</v>
      </c>
      <c r="AE235">
        <v>1</v>
      </c>
      <c r="AF235" t="s">
        <v>155</v>
      </c>
      <c r="AG235">
        <v>0</v>
      </c>
      <c r="AH235">
        <v>1</v>
      </c>
      <c r="AI235">
        <v>0</v>
      </c>
      <c r="AJ235" t="s">
        <v>155</v>
      </c>
      <c r="AK235">
        <v>0</v>
      </c>
      <c r="AL235">
        <v>1</v>
      </c>
      <c r="AM235" t="s">
        <v>4774</v>
      </c>
      <c r="AN235">
        <v>-32768</v>
      </c>
      <c r="AO235">
        <v>32767</v>
      </c>
      <c r="AP235" t="s">
        <v>4775</v>
      </c>
      <c r="AQ235" s="1" t="s">
        <v>157</v>
      </c>
      <c r="AR235" t="s">
        <v>158</v>
      </c>
      <c r="AS235" t="str">
        <f>VLOOKUP('intouch变量（实型）'!$A235,基本表格!$G:$Q,3,FALSE)</f>
        <v>DB1200,REAL768</v>
      </c>
      <c r="AT235" t="str">
        <f>VLOOKUP('intouch变量（实型）'!$A235,基本表格!$G:$Q,10,FALSE)</f>
        <v>No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</row>
    <row r="236" spans="1:55">
      <c r="A236" t="s">
        <v>5734</v>
      </c>
      <c r="B236" s="11" t="str">
        <f t="shared" si="3"/>
        <v>CHP2</v>
      </c>
      <c r="C236" s="11" t="str">
        <f>VLOOKUP('intouch变量（实型）'!$A236,基本表格!$G:$Q,2,FALSE)</f>
        <v>2422+P5-M4 刨片机料仓2#出料螺旋B 变频器通讯 加速时间</v>
      </c>
      <c r="D236" t="s">
        <v>154</v>
      </c>
      <c r="E236" t="s">
        <v>154</v>
      </c>
      <c r="F236">
        <v>0</v>
      </c>
      <c r="G236" t="s">
        <v>154</v>
      </c>
      <c r="H236" t="s">
        <v>154</v>
      </c>
      <c r="I236">
        <v>0</v>
      </c>
      <c r="J236">
        <v>0</v>
      </c>
      <c r="L236">
        <v>0</v>
      </c>
      <c r="M236">
        <v>-32768</v>
      </c>
      <c r="N236">
        <v>32767</v>
      </c>
      <c r="O236">
        <v>0</v>
      </c>
      <c r="P236">
        <v>0</v>
      </c>
      <c r="Q236" t="s">
        <v>155</v>
      </c>
      <c r="R236">
        <v>0</v>
      </c>
      <c r="S236">
        <v>1</v>
      </c>
      <c r="T236" t="s">
        <v>155</v>
      </c>
      <c r="U236">
        <v>0</v>
      </c>
      <c r="V236">
        <v>1</v>
      </c>
      <c r="W236" t="s">
        <v>155</v>
      </c>
      <c r="X236">
        <v>0</v>
      </c>
      <c r="Y236">
        <v>1</v>
      </c>
      <c r="Z236" t="s">
        <v>155</v>
      </c>
      <c r="AA236">
        <v>0</v>
      </c>
      <c r="AB236">
        <v>1</v>
      </c>
      <c r="AC236" t="s">
        <v>155</v>
      </c>
      <c r="AD236">
        <v>0</v>
      </c>
      <c r="AE236">
        <v>1</v>
      </c>
      <c r="AF236" t="s">
        <v>155</v>
      </c>
      <c r="AG236">
        <v>0</v>
      </c>
      <c r="AH236">
        <v>1</v>
      </c>
      <c r="AI236">
        <v>0</v>
      </c>
      <c r="AJ236" t="s">
        <v>155</v>
      </c>
      <c r="AK236">
        <v>0</v>
      </c>
      <c r="AL236">
        <v>1</v>
      </c>
      <c r="AM236" t="s">
        <v>4774</v>
      </c>
      <c r="AN236">
        <v>-32768</v>
      </c>
      <c r="AO236">
        <v>32767</v>
      </c>
      <c r="AP236" t="s">
        <v>4775</v>
      </c>
      <c r="AQ236" s="1" t="s">
        <v>157</v>
      </c>
      <c r="AR236" t="s">
        <v>158</v>
      </c>
      <c r="AS236" t="str">
        <f>VLOOKUP('intouch变量（实型）'!$A236,基本表格!$G:$Q,3,FALSE)</f>
        <v>DB1200,REAL772</v>
      </c>
      <c r="AT236" t="str">
        <f>VLOOKUP('intouch变量（实型）'!$A236,基本表格!$G:$Q,10,FALSE)</f>
        <v>No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</row>
    <row r="237" spans="1:55">
      <c r="A237" t="s">
        <v>5735</v>
      </c>
      <c r="B237" s="11" t="str">
        <f t="shared" si="3"/>
        <v>CHP2</v>
      </c>
      <c r="C237" s="11" t="str">
        <f>VLOOKUP('intouch变量（实型）'!$A237,基本表格!$G:$Q,2,FALSE)</f>
        <v>2422+P5-M4 刨片机料仓2#出料螺旋B 变频器通讯 减速时间</v>
      </c>
      <c r="D237" t="s">
        <v>154</v>
      </c>
      <c r="E237" t="s">
        <v>154</v>
      </c>
      <c r="F237">
        <v>0</v>
      </c>
      <c r="G237" t="s">
        <v>154</v>
      </c>
      <c r="H237" t="s">
        <v>154</v>
      </c>
      <c r="I237">
        <v>0</v>
      </c>
      <c r="J237">
        <v>0</v>
      </c>
      <c r="L237">
        <v>0</v>
      </c>
      <c r="M237">
        <v>-32768</v>
      </c>
      <c r="N237">
        <v>32767</v>
      </c>
      <c r="O237">
        <v>0</v>
      </c>
      <c r="P237">
        <v>0</v>
      </c>
      <c r="Q237" t="s">
        <v>155</v>
      </c>
      <c r="R237">
        <v>0</v>
      </c>
      <c r="S237">
        <v>1</v>
      </c>
      <c r="T237" t="s">
        <v>155</v>
      </c>
      <c r="U237">
        <v>0</v>
      </c>
      <c r="V237">
        <v>1</v>
      </c>
      <c r="W237" t="s">
        <v>155</v>
      </c>
      <c r="X237">
        <v>0</v>
      </c>
      <c r="Y237">
        <v>1</v>
      </c>
      <c r="Z237" t="s">
        <v>155</v>
      </c>
      <c r="AA237">
        <v>0</v>
      </c>
      <c r="AB237">
        <v>1</v>
      </c>
      <c r="AC237" t="s">
        <v>155</v>
      </c>
      <c r="AD237">
        <v>0</v>
      </c>
      <c r="AE237">
        <v>1</v>
      </c>
      <c r="AF237" t="s">
        <v>155</v>
      </c>
      <c r="AG237">
        <v>0</v>
      </c>
      <c r="AH237">
        <v>1</v>
      </c>
      <c r="AI237">
        <v>0</v>
      </c>
      <c r="AJ237" t="s">
        <v>155</v>
      </c>
      <c r="AK237">
        <v>0</v>
      </c>
      <c r="AL237">
        <v>1</v>
      </c>
      <c r="AM237" t="s">
        <v>4774</v>
      </c>
      <c r="AN237">
        <v>-32768</v>
      </c>
      <c r="AO237">
        <v>32767</v>
      </c>
      <c r="AP237" t="s">
        <v>4775</v>
      </c>
      <c r="AQ237" s="1" t="s">
        <v>157</v>
      </c>
      <c r="AR237" t="s">
        <v>158</v>
      </c>
      <c r="AS237" t="str">
        <f>VLOOKUP('intouch变量（实型）'!$A237,基本表格!$G:$Q,3,FALSE)</f>
        <v>DB1200,REAL776</v>
      </c>
      <c r="AT237" t="str">
        <f>VLOOKUP('intouch变量（实型）'!$A237,基本表格!$G:$Q,10,FALSE)</f>
        <v>No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</row>
    <row r="238" spans="1:55">
      <c r="A238" t="s">
        <v>5736</v>
      </c>
      <c r="B238" s="11" t="str">
        <f t="shared" si="3"/>
        <v>CHP2</v>
      </c>
      <c r="C238" s="11" t="str">
        <f>VLOOKUP('intouch变量（实型）'!$A238,基本表格!$G:$Q,2,FALSE)</f>
        <v>2422+P5-M4 刨片机料仓2#出料螺旋B 变频器通讯 最大频率</v>
      </c>
      <c r="D238" t="s">
        <v>154</v>
      </c>
      <c r="E238" t="s">
        <v>154</v>
      </c>
      <c r="F238">
        <v>0</v>
      </c>
      <c r="G238" t="s">
        <v>154</v>
      </c>
      <c r="H238" t="s">
        <v>154</v>
      </c>
      <c r="I238">
        <v>0</v>
      </c>
      <c r="J238">
        <v>0</v>
      </c>
      <c r="L238">
        <v>0</v>
      </c>
      <c r="M238">
        <v>-32768</v>
      </c>
      <c r="N238">
        <v>32767</v>
      </c>
      <c r="O238">
        <v>0</v>
      </c>
      <c r="P238">
        <v>0</v>
      </c>
      <c r="Q238" t="s">
        <v>155</v>
      </c>
      <c r="R238">
        <v>0</v>
      </c>
      <c r="S238">
        <v>1</v>
      </c>
      <c r="T238" t="s">
        <v>155</v>
      </c>
      <c r="U238">
        <v>0</v>
      </c>
      <c r="V238">
        <v>1</v>
      </c>
      <c r="W238" t="s">
        <v>155</v>
      </c>
      <c r="X238">
        <v>0</v>
      </c>
      <c r="Y238">
        <v>1</v>
      </c>
      <c r="Z238" t="s">
        <v>155</v>
      </c>
      <c r="AA238">
        <v>0</v>
      </c>
      <c r="AB238">
        <v>1</v>
      </c>
      <c r="AC238" t="s">
        <v>155</v>
      </c>
      <c r="AD238">
        <v>0</v>
      </c>
      <c r="AE238">
        <v>1</v>
      </c>
      <c r="AF238" t="s">
        <v>155</v>
      </c>
      <c r="AG238">
        <v>0</v>
      </c>
      <c r="AH238">
        <v>1</v>
      </c>
      <c r="AI238">
        <v>0</v>
      </c>
      <c r="AJ238" t="s">
        <v>155</v>
      </c>
      <c r="AK238">
        <v>0</v>
      </c>
      <c r="AL238">
        <v>1</v>
      </c>
      <c r="AM238" t="s">
        <v>4774</v>
      </c>
      <c r="AN238">
        <v>-32768</v>
      </c>
      <c r="AO238">
        <v>32767</v>
      </c>
      <c r="AP238" t="s">
        <v>4775</v>
      </c>
      <c r="AQ238" s="1" t="s">
        <v>157</v>
      </c>
      <c r="AR238" t="s">
        <v>158</v>
      </c>
      <c r="AS238" t="str">
        <f>VLOOKUP('intouch变量（实型）'!$A238,基本表格!$G:$Q,3,FALSE)</f>
        <v>DB1200,REAL780</v>
      </c>
      <c r="AT238" t="str">
        <f>VLOOKUP('intouch变量（实型）'!$A238,基本表格!$G:$Q,10,FALSE)</f>
        <v>No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</row>
    <row r="239" spans="1:55">
      <c r="A239" t="s">
        <v>5737</v>
      </c>
      <c r="B239" s="11" t="str">
        <f t="shared" si="3"/>
        <v>CHP2</v>
      </c>
      <c r="C239" s="11" t="str">
        <f>VLOOKUP('intouch变量（实型）'!$A239,基本表格!$G:$Q,2,FALSE)</f>
        <v>2422+P5-M4 刨片机料仓2#出料螺旋B 变频器通讯 最小频率</v>
      </c>
      <c r="D239" t="s">
        <v>154</v>
      </c>
      <c r="E239" t="s">
        <v>154</v>
      </c>
      <c r="F239">
        <v>0</v>
      </c>
      <c r="G239" t="s">
        <v>154</v>
      </c>
      <c r="H239" t="s">
        <v>154</v>
      </c>
      <c r="I239">
        <v>0</v>
      </c>
      <c r="J239">
        <v>0</v>
      </c>
      <c r="L239">
        <v>0</v>
      </c>
      <c r="M239">
        <v>-32768</v>
      </c>
      <c r="N239">
        <v>32767</v>
      </c>
      <c r="O239">
        <v>0</v>
      </c>
      <c r="P239">
        <v>0</v>
      </c>
      <c r="Q239" t="s">
        <v>155</v>
      </c>
      <c r="R239">
        <v>0</v>
      </c>
      <c r="S239">
        <v>1</v>
      </c>
      <c r="T239" t="s">
        <v>155</v>
      </c>
      <c r="U239">
        <v>0</v>
      </c>
      <c r="V239">
        <v>1</v>
      </c>
      <c r="W239" t="s">
        <v>155</v>
      </c>
      <c r="X239">
        <v>0</v>
      </c>
      <c r="Y239">
        <v>1</v>
      </c>
      <c r="Z239" t="s">
        <v>155</v>
      </c>
      <c r="AA239">
        <v>0</v>
      </c>
      <c r="AB239">
        <v>1</v>
      </c>
      <c r="AC239" t="s">
        <v>155</v>
      </c>
      <c r="AD239">
        <v>0</v>
      </c>
      <c r="AE239">
        <v>1</v>
      </c>
      <c r="AF239" t="s">
        <v>155</v>
      </c>
      <c r="AG239">
        <v>0</v>
      </c>
      <c r="AH239">
        <v>1</v>
      </c>
      <c r="AI239">
        <v>0</v>
      </c>
      <c r="AJ239" t="s">
        <v>155</v>
      </c>
      <c r="AK239">
        <v>0</v>
      </c>
      <c r="AL239">
        <v>1</v>
      </c>
      <c r="AM239" t="s">
        <v>4774</v>
      </c>
      <c r="AN239">
        <v>-32768</v>
      </c>
      <c r="AO239">
        <v>32767</v>
      </c>
      <c r="AP239" t="s">
        <v>4775</v>
      </c>
      <c r="AQ239" s="1" t="s">
        <v>157</v>
      </c>
      <c r="AR239" t="s">
        <v>158</v>
      </c>
      <c r="AS239" t="str">
        <f>VLOOKUP('intouch变量（实型）'!$A239,基本表格!$G:$Q,3,FALSE)</f>
        <v>DB1200,REAL784</v>
      </c>
      <c r="AT239" t="str">
        <f>VLOOKUP('intouch变量（实型）'!$A239,基本表格!$G:$Q,10,FALSE)</f>
        <v>No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</row>
    <row r="240" spans="1:55">
      <c r="A240" t="s">
        <v>5738</v>
      </c>
      <c r="B240" s="11" t="str">
        <f t="shared" si="3"/>
        <v>CHP2</v>
      </c>
      <c r="C240" s="11" t="str">
        <f>VLOOKUP('intouch变量（实型）'!$A240,基本表格!$G:$Q,2,FALSE)</f>
        <v>2422+P5-M4 刨片机料仓2#出料螺旋B 变频器通讯 多级速度</v>
      </c>
      <c r="D240" t="s">
        <v>154</v>
      </c>
      <c r="E240" t="s">
        <v>154</v>
      </c>
      <c r="F240">
        <v>0</v>
      </c>
      <c r="G240" t="s">
        <v>154</v>
      </c>
      <c r="H240" t="s">
        <v>154</v>
      </c>
      <c r="I240">
        <v>0</v>
      </c>
      <c r="J240">
        <v>0</v>
      </c>
      <c r="L240">
        <v>0</v>
      </c>
      <c r="M240">
        <v>-32768</v>
      </c>
      <c r="N240">
        <v>32767</v>
      </c>
      <c r="O240">
        <v>0</v>
      </c>
      <c r="P240">
        <v>0</v>
      </c>
      <c r="Q240" t="s">
        <v>155</v>
      </c>
      <c r="R240">
        <v>0</v>
      </c>
      <c r="S240">
        <v>1</v>
      </c>
      <c r="T240" t="s">
        <v>155</v>
      </c>
      <c r="U240">
        <v>0</v>
      </c>
      <c r="V240">
        <v>1</v>
      </c>
      <c r="W240" t="s">
        <v>155</v>
      </c>
      <c r="X240">
        <v>0</v>
      </c>
      <c r="Y240">
        <v>1</v>
      </c>
      <c r="Z240" t="s">
        <v>155</v>
      </c>
      <c r="AA240">
        <v>0</v>
      </c>
      <c r="AB240">
        <v>1</v>
      </c>
      <c r="AC240" t="s">
        <v>155</v>
      </c>
      <c r="AD240">
        <v>0</v>
      </c>
      <c r="AE240">
        <v>1</v>
      </c>
      <c r="AF240" t="s">
        <v>155</v>
      </c>
      <c r="AG240">
        <v>0</v>
      </c>
      <c r="AH240">
        <v>1</v>
      </c>
      <c r="AI240">
        <v>0</v>
      </c>
      <c r="AJ240" t="s">
        <v>155</v>
      </c>
      <c r="AK240">
        <v>0</v>
      </c>
      <c r="AL240">
        <v>1</v>
      </c>
      <c r="AM240" t="s">
        <v>4774</v>
      </c>
      <c r="AN240">
        <v>-32768</v>
      </c>
      <c r="AO240">
        <v>32767</v>
      </c>
      <c r="AP240" t="s">
        <v>4775</v>
      </c>
      <c r="AQ240" s="1" t="s">
        <v>157</v>
      </c>
      <c r="AR240" t="s">
        <v>158</v>
      </c>
      <c r="AS240" t="str">
        <f>VLOOKUP('intouch变量（实型）'!$A240,基本表格!$G:$Q,3,FALSE)</f>
        <v>DB1200,REAL788</v>
      </c>
      <c r="AT240" t="str">
        <f>VLOOKUP('intouch变量（实型）'!$A240,基本表格!$G:$Q,10,FALSE)</f>
        <v>No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</row>
    <row r="241" spans="1:55">
      <c r="A241" t="s">
        <v>5739</v>
      </c>
      <c r="B241" s="11" t="str">
        <f t="shared" si="3"/>
        <v>CHP2</v>
      </c>
      <c r="C241" s="11" t="str">
        <f>VLOOKUP('intouch变量（实型）'!$A241,基本表格!$G:$Q,2,FALSE)</f>
        <v>2422+P5-M4 刨片机料仓2#出料螺旋B 变频器通讯 多级转速</v>
      </c>
      <c r="D241" t="s">
        <v>154</v>
      </c>
      <c r="E241" t="s">
        <v>154</v>
      </c>
      <c r="F241">
        <v>0</v>
      </c>
      <c r="G241" t="s">
        <v>154</v>
      </c>
      <c r="H241" t="s">
        <v>154</v>
      </c>
      <c r="I241">
        <v>0</v>
      </c>
      <c r="J241">
        <v>0</v>
      </c>
      <c r="L241">
        <v>0</v>
      </c>
      <c r="M241">
        <v>-32768</v>
      </c>
      <c r="N241">
        <v>32767</v>
      </c>
      <c r="O241">
        <v>0</v>
      </c>
      <c r="P241">
        <v>0</v>
      </c>
      <c r="Q241" t="s">
        <v>155</v>
      </c>
      <c r="R241">
        <v>0</v>
      </c>
      <c r="S241">
        <v>1</v>
      </c>
      <c r="T241" t="s">
        <v>155</v>
      </c>
      <c r="U241">
        <v>0</v>
      </c>
      <c r="V241">
        <v>1</v>
      </c>
      <c r="W241" t="s">
        <v>155</v>
      </c>
      <c r="X241">
        <v>0</v>
      </c>
      <c r="Y241">
        <v>1</v>
      </c>
      <c r="Z241" t="s">
        <v>155</v>
      </c>
      <c r="AA241">
        <v>0</v>
      </c>
      <c r="AB241">
        <v>1</v>
      </c>
      <c r="AC241" t="s">
        <v>155</v>
      </c>
      <c r="AD241">
        <v>0</v>
      </c>
      <c r="AE241">
        <v>1</v>
      </c>
      <c r="AF241" t="s">
        <v>155</v>
      </c>
      <c r="AG241">
        <v>0</v>
      </c>
      <c r="AH241">
        <v>1</v>
      </c>
      <c r="AI241">
        <v>0</v>
      </c>
      <c r="AJ241" t="s">
        <v>155</v>
      </c>
      <c r="AK241">
        <v>0</v>
      </c>
      <c r="AL241">
        <v>1</v>
      </c>
      <c r="AM241" t="s">
        <v>4774</v>
      </c>
      <c r="AN241">
        <v>-32768</v>
      </c>
      <c r="AO241">
        <v>32767</v>
      </c>
      <c r="AP241" t="s">
        <v>4775</v>
      </c>
      <c r="AQ241" s="1" t="s">
        <v>157</v>
      </c>
      <c r="AR241" t="s">
        <v>158</v>
      </c>
      <c r="AS241" t="str">
        <f>VLOOKUP('intouch变量（实型）'!$A241,基本表格!$G:$Q,3,FALSE)</f>
        <v>DB1200,REAL792</v>
      </c>
      <c r="AT241" t="str">
        <f>VLOOKUP('intouch变量（实型）'!$A241,基本表格!$G:$Q,10,FALSE)</f>
        <v>No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</row>
    <row r="242" spans="1:55">
      <c r="A242" t="s">
        <v>5740</v>
      </c>
      <c r="B242" s="11" t="str">
        <f t="shared" si="3"/>
        <v>CHP2</v>
      </c>
      <c r="C242" s="11" t="str">
        <f>VLOOKUP('intouch变量（实型）'!$A242,基本表格!$G:$Q,2,FALSE)</f>
        <v>2422+P5-M4 刨片机料仓2#出料螺旋B 反馈转速 实际值</v>
      </c>
      <c r="D242" t="s">
        <v>154</v>
      </c>
      <c r="E242" t="s">
        <v>154</v>
      </c>
      <c r="F242">
        <v>0</v>
      </c>
      <c r="G242" t="s">
        <v>154</v>
      </c>
      <c r="H242" t="s">
        <v>154</v>
      </c>
      <c r="I242">
        <v>0</v>
      </c>
      <c r="J242">
        <v>0</v>
      </c>
      <c r="L242">
        <v>0</v>
      </c>
      <c r="M242">
        <v>-32768</v>
      </c>
      <c r="N242">
        <v>32767</v>
      </c>
      <c r="O242">
        <v>0</v>
      </c>
      <c r="P242">
        <v>0</v>
      </c>
      <c r="Q242" t="s">
        <v>155</v>
      </c>
      <c r="R242">
        <v>0</v>
      </c>
      <c r="S242">
        <v>1</v>
      </c>
      <c r="T242" t="s">
        <v>155</v>
      </c>
      <c r="U242">
        <v>0</v>
      </c>
      <c r="V242">
        <v>1</v>
      </c>
      <c r="W242" t="s">
        <v>155</v>
      </c>
      <c r="X242">
        <v>0</v>
      </c>
      <c r="Y242">
        <v>1</v>
      </c>
      <c r="Z242" t="s">
        <v>155</v>
      </c>
      <c r="AA242">
        <v>0</v>
      </c>
      <c r="AB242">
        <v>1</v>
      </c>
      <c r="AC242" t="s">
        <v>155</v>
      </c>
      <c r="AD242">
        <v>0</v>
      </c>
      <c r="AE242">
        <v>1</v>
      </c>
      <c r="AF242" t="s">
        <v>155</v>
      </c>
      <c r="AG242">
        <v>0</v>
      </c>
      <c r="AH242">
        <v>1</v>
      </c>
      <c r="AI242">
        <v>0</v>
      </c>
      <c r="AJ242" t="s">
        <v>155</v>
      </c>
      <c r="AK242">
        <v>0</v>
      </c>
      <c r="AL242">
        <v>1</v>
      </c>
      <c r="AM242" t="s">
        <v>4774</v>
      </c>
      <c r="AN242">
        <v>-32768</v>
      </c>
      <c r="AO242">
        <v>32767</v>
      </c>
      <c r="AP242" t="s">
        <v>4775</v>
      </c>
      <c r="AQ242" s="1" t="s">
        <v>157</v>
      </c>
      <c r="AR242" t="s">
        <v>158</v>
      </c>
      <c r="AS242" t="str">
        <f>VLOOKUP('intouch变量（实型）'!$A242,基本表格!$G:$Q,3,FALSE)</f>
        <v>DB1200,REAL806</v>
      </c>
      <c r="AT242" t="str">
        <f>VLOOKUP('intouch变量（实型）'!$A242,基本表格!$G:$Q,10,FALSE)</f>
        <v>Yes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</row>
    <row r="243" spans="1:55">
      <c r="A243" t="s">
        <v>5741</v>
      </c>
      <c r="B243" s="11" t="str">
        <f t="shared" si="3"/>
        <v>CHP2</v>
      </c>
      <c r="C243" s="11" t="str">
        <f>VLOOKUP('intouch变量（实型）'!$A243,基本表格!$G:$Q,2,FALSE)</f>
        <v>2422+P5-M4 刨片机料仓2#出料螺旋B 反馈转速 量程</v>
      </c>
      <c r="D243" t="s">
        <v>154</v>
      </c>
      <c r="E243" t="s">
        <v>154</v>
      </c>
      <c r="F243">
        <v>0</v>
      </c>
      <c r="G243" t="s">
        <v>154</v>
      </c>
      <c r="H243" t="s">
        <v>154</v>
      </c>
      <c r="I243">
        <v>0</v>
      </c>
      <c r="J243">
        <v>0</v>
      </c>
      <c r="L243">
        <v>0</v>
      </c>
      <c r="M243">
        <v>-32768</v>
      </c>
      <c r="N243">
        <v>32767</v>
      </c>
      <c r="O243">
        <v>0</v>
      </c>
      <c r="P243">
        <v>0</v>
      </c>
      <c r="Q243" t="s">
        <v>155</v>
      </c>
      <c r="R243">
        <v>0</v>
      </c>
      <c r="S243">
        <v>1</v>
      </c>
      <c r="T243" t="s">
        <v>155</v>
      </c>
      <c r="U243">
        <v>0</v>
      </c>
      <c r="V243">
        <v>1</v>
      </c>
      <c r="W243" t="s">
        <v>155</v>
      </c>
      <c r="X243">
        <v>0</v>
      </c>
      <c r="Y243">
        <v>1</v>
      </c>
      <c r="Z243" t="s">
        <v>155</v>
      </c>
      <c r="AA243">
        <v>0</v>
      </c>
      <c r="AB243">
        <v>1</v>
      </c>
      <c r="AC243" t="s">
        <v>155</v>
      </c>
      <c r="AD243">
        <v>0</v>
      </c>
      <c r="AE243">
        <v>1</v>
      </c>
      <c r="AF243" t="s">
        <v>155</v>
      </c>
      <c r="AG243">
        <v>0</v>
      </c>
      <c r="AH243">
        <v>1</v>
      </c>
      <c r="AI243">
        <v>0</v>
      </c>
      <c r="AJ243" t="s">
        <v>155</v>
      </c>
      <c r="AK243">
        <v>0</v>
      </c>
      <c r="AL243">
        <v>1</v>
      </c>
      <c r="AM243" t="s">
        <v>4774</v>
      </c>
      <c r="AN243">
        <v>-32768</v>
      </c>
      <c r="AO243">
        <v>32767</v>
      </c>
      <c r="AP243" t="s">
        <v>4775</v>
      </c>
      <c r="AQ243" s="1" t="s">
        <v>157</v>
      </c>
      <c r="AR243" t="s">
        <v>158</v>
      </c>
      <c r="AS243" t="str">
        <f>VLOOKUP('intouch变量（实型）'!$A243,基本表格!$G:$Q,3,FALSE)</f>
        <v>DB1200,REAL810</v>
      </c>
      <c r="AT243" t="str">
        <f>VLOOKUP('intouch变量（实型）'!$A243,基本表格!$G:$Q,10,FALSE)</f>
        <v>No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</row>
    <row r="244" spans="1:55">
      <c r="A244" t="s">
        <v>5742</v>
      </c>
      <c r="B244" s="11" t="str">
        <f t="shared" si="3"/>
        <v>CHP2</v>
      </c>
      <c r="C244" s="11" t="str">
        <f>VLOOKUP('intouch变量（实型）'!$A244,基本表格!$G:$Q,2,FALSE)</f>
        <v>2422+P5-M4 刨片机料仓2#出料螺旋B 反馈转速 上限值</v>
      </c>
      <c r="D244" t="s">
        <v>154</v>
      </c>
      <c r="E244" t="s">
        <v>154</v>
      </c>
      <c r="F244">
        <v>0</v>
      </c>
      <c r="G244" t="s">
        <v>154</v>
      </c>
      <c r="H244" t="s">
        <v>154</v>
      </c>
      <c r="I244">
        <v>0</v>
      </c>
      <c r="J244">
        <v>0</v>
      </c>
      <c r="L244">
        <v>0</v>
      </c>
      <c r="M244">
        <v>-32768</v>
      </c>
      <c r="N244">
        <v>32767</v>
      </c>
      <c r="O244">
        <v>0</v>
      </c>
      <c r="P244">
        <v>0</v>
      </c>
      <c r="Q244" t="s">
        <v>155</v>
      </c>
      <c r="R244">
        <v>0</v>
      </c>
      <c r="S244">
        <v>1</v>
      </c>
      <c r="T244" t="s">
        <v>155</v>
      </c>
      <c r="U244">
        <v>0</v>
      </c>
      <c r="V244">
        <v>1</v>
      </c>
      <c r="W244" t="s">
        <v>155</v>
      </c>
      <c r="X244">
        <v>0</v>
      </c>
      <c r="Y244">
        <v>1</v>
      </c>
      <c r="Z244" t="s">
        <v>155</v>
      </c>
      <c r="AA244">
        <v>0</v>
      </c>
      <c r="AB244">
        <v>1</v>
      </c>
      <c r="AC244" t="s">
        <v>155</v>
      </c>
      <c r="AD244">
        <v>0</v>
      </c>
      <c r="AE244">
        <v>1</v>
      </c>
      <c r="AF244" t="s">
        <v>155</v>
      </c>
      <c r="AG244">
        <v>0</v>
      </c>
      <c r="AH244">
        <v>1</v>
      </c>
      <c r="AI244">
        <v>0</v>
      </c>
      <c r="AJ244" t="s">
        <v>155</v>
      </c>
      <c r="AK244">
        <v>0</v>
      </c>
      <c r="AL244">
        <v>1</v>
      </c>
      <c r="AM244" t="s">
        <v>4774</v>
      </c>
      <c r="AN244">
        <v>-32768</v>
      </c>
      <c r="AO244">
        <v>32767</v>
      </c>
      <c r="AP244" t="s">
        <v>4775</v>
      </c>
      <c r="AQ244" s="1" t="s">
        <v>157</v>
      </c>
      <c r="AR244" t="s">
        <v>158</v>
      </c>
      <c r="AS244" t="str">
        <f>VLOOKUP('intouch变量（实型）'!$A244,基本表格!$G:$Q,3,FALSE)</f>
        <v>DB1200,REAL814</v>
      </c>
      <c r="AT244" t="str">
        <f>VLOOKUP('intouch变量（实型）'!$A244,基本表格!$G:$Q,10,FALSE)</f>
        <v>No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</row>
    <row r="245" spans="1:55">
      <c r="A245" t="s">
        <v>5743</v>
      </c>
      <c r="B245" s="11" t="str">
        <f t="shared" si="3"/>
        <v>CHP2</v>
      </c>
      <c r="C245" s="11" t="str">
        <f>VLOOKUP('intouch变量（实型）'!$A245,基本表格!$G:$Q,2,FALSE)</f>
        <v>2422+P5-M4 刨片机料仓2#出料螺旋B 反馈转速 下限值</v>
      </c>
      <c r="D245" t="s">
        <v>154</v>
      </c>
      <c r="E245" t="s">
        <v>154</v>
      </c>
      <c r="F245">
        <v>0</v>
      </c>
      <c r="G245" t="s">
        <v>154</v>
      </c>
      <c r="H245" t="s">
        <v>154</v>
      </c>
      <c r="I245">
        <v>0</v>
      </c>
      <c r="J245">
        <v>0</v>
      </c>
      <c r="L245">
        <v>0</v>
      </c>
      <c r="M245">
        <v>-32768</v>
      </c>
      <c r="N245">
        <v>32767</v>
      </c>
      <c r="O245">
        <v>0</v>
      </c>
      <c r="P245">
        <v>0</v>
      </c>
      <c r="Q245" t="s">
        <v>155</v>
      </c>
      <c r="R245">
        <v>0</v>
      </c>
      <c r="S245">
        <v>1</v>
      </c>
      <c r="T245" t="s">
        <v>155</v>
      </c>
      <c r="U245">
        <v>0</v>
      </c>
      <c r="V245">
        <v>1</v>
      </c>
      <c r="W245" t="s">
        <v>155</v>
      </c>
      <c r="X245">
        <v>0</v>
      </c>
      <c r="Y245">
        <v>1</v>
      </c>
      <c r="Z245" t="s">
        <v>155</v>
      </c>
      <c r="AA245">
        <v>0</v>
      </c>
      <c r="AB245">
        <v>1</v>
      </c>
      <c r="AC245" t="s">
        <v>155</v>
      </c>
      <c r="AD245">
        <v>0</v>
      </c>
      <c r="AE245">
        <v>1</v>
      </c>
      <c r="AF245" t="s">
        <v>155</v>
      </c>
      <c r="AG245">
        <v>0</v>
      </c>
      <c r="AH245">
        <v>1</v>
      </c>
      <c r="AI245">
        <v>0</v>
      </c>
      <c r="AJ245" t="s">
        <v>155</v>
      </c>
      <c r="AK245">
        <v>0</v>
      </c>
      <c r="AL245">
        <v>1</v>
      </c>
      <c r="AM245" t="s">
        <v>4774</v>
      </c>
      <c r="AN245">
        <v>-32768</v>
      </c>
      <c r="AO245">
        <v>32767</v>
      </c>
      <c r="AP245" t="s">
        <v>4775</v>
      </c>
      <c r="AQ245" s="1" t="s">
        <v>157</v>
      </c>
      <c r="AR245" t="s">
        <v>158</v>
      </c>
      <c r="AS245" t="str">
        <f>VLOOKUP('intouch变量（实型）'!$A245,基本表格!$G:$Q,3,FALSE)</f>
        <v>DB1200,REAL818</v>
      </c>
      <c r="AT245" t="str">
        <f>VLOOKUP('intouch变量（实型）'!$A245,基本表格!$G:$Q,10,FALSE)</f>
        <v>No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</row>
    <row r="246" spans="1:55">
      <c r="A246" t="s">
        <v>5744</v>
      </c>
      <c r="B246" s="11" t="str">
        <f t="shared" si="3"/>
        <v>CHP2</v>
      </c>
      <c r="C246" s="11" t="str">
        <f>VLOOKUP('intouch变量（实型）'!$A246,基本表格!$G:$Q,2,FALSE)</f>
        <v>2422+P5-M4 刨片机料仓2#出料螺旋B 反馈转速 上上限值</v>
      </c>
      <c r="D246" t="s">
        <v>154</v>
      </c>
      <c r="E246" t="s">
        <v>154</v>
      </c>
      <c r="F246">
        <v>0</v>
      </c>
      <c r="G246" t="s">
        <v>154</v>
      </c>
      <c r="H246" t="s">
        <v>154</v>
      </c>
      <c r="I246">
        <v>0</v>
      </c>
      <c r="J246">
        <v>0</v>
      </c>
      <c r="L246">
        <v>0</v>
      </c>
      <c r="M246">
        <v>-32768</v>
      </c>
      <c r="N246">
        <v>32767</v>
      </c>
      <c r="O246">
        <v>0</v>
      </c>
      <c r="P246">
        <v>0</v>
      </c>
      <c r="Q246" t="s">
        <v>155</v>
      </c>
      <c r="R246">
        <v>0</v>
      </c>
      <c r="S246">
        <v>1</v>
      </c>
      <c r="T246" t="s">
        <v>155</v>
      </c>
      <c r="U246">
        <v>0</v>
      </c>
      <c r="V246">
        <v>1</v>
      </c>
      <c r="W246" t="s">
        <v>155</v>
      </c>
      <c r="X246">
        <v>0</v>
      </c>
      <c r="Y246">
        <v>1</v>
      </c>
      <c r="Z246" t="s">
        <v>155</v>
      </c>
      <c r="AA246">
        <v>0</v>
      </c>
      <c r="AB246">
        <v>1</v>
      </c>
      <c r="AC246" t="s">
        <v>155</v>
      </c>
      <c r="AD246">
        <v>0</v>
      </c>
      <c r="AE246">
        <v>1</v>
      </c>
      <c r="AF246" t="s">
        <v>155</v>
      </c>
      <c r="AG246">
        <v>0</v>
      </c>
      <c r="AH246">
        <v>1</v>
      </c>
      <c r="AI246">
        <v>0</v>
      </c>
      <c r="AJ246" t="s">
        <v>155</v>
      </c>
      <c r="AK246">
        <v>0</v>
      </c>
      <c r="AL246">
        <v>1</v>
      </c>
      <c r="AM246" t="s">
        <v>4774</v>
      </c>
      <c r="AN246">
        <v>-32768</v>
      </c>
      <c r="AO246">
        <v>32767</v>
      </c>
      <c r="AP246" t="s">
        <v>4775</v>
      </c>
      <c r="AQ246" s="1" t="s">
        <v>157</v>
      </c>
      <c r="AR246" t="s">
        <v>158</v>
      </c>
      <c r="AS246" t="str">
        <f>VLOOKUP('intouch变量（实型）'!$A246,基本表格!$G:$Q,3,FALSE)</f>
        <v>DB1200,REAL822</v>
      </c>
      <c r="AT246" t="str">
        <f>VLOOKUP('intouch变量（实型）'!$A246,基本表格!$G:$Q,10,FALSE)</f>
        <v>No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</row>
    <row r="247" spans="1:55">
      <c r="A247" t="s">
        <v>5745</v>
      </c>
      <c r="B247" s="11" t="str">
        <f t="shared" si="3"/>
        <v>CHP2</v>
      </c>
      <c r="C247" s="11" t="str">
        <f>VLOOKUP('intouch变量（实型）'!$A247,基本表格!$G:$Q,2,FALSE)</f>
        <v>2422+P5-M4 刨片机料仓2#出料螺旋B 反馈转速 下下限值</v>
      </c>
      <c r="D247" t="s">
        <v>154</v>
      </c>
      <c r="E247" t="s">
        <v>154</v>
      </c>
      <c r="F247">
        <v>0</v>
      </c>
      <c r="G247" t="s">
        <v>154</v>
      </c>
      <c r="H247" t="s">
        <v>154</v>
      </c>
      <c r="I247">
        <v>0</v>
      </c>
      <c r="J247">
        <v>0</v>
      </c>
      <c r="L247">
        <v>0</v>
      </c>
      <c r="M247">
        <v>-32768</v>
      </c>
      <c r="N247">
        <v>32767</v>
      </c>
      <c r="O247">
        <v>0</v>
      </c>
      <c r="P247">
        <v>0</v>
      </c>
      <c r="Q247" t="s">
        <v>155</v>
      </c>
      <c r="R247">
        <v>0</v>
      </c>
      <c r="S247">
        <v>1</v>
      </c>
      <c r="T247" t="s">
        <v>155</v>
      </c>
      <c r="U247">
        <v>0</v>
      </c>
      <c r="V247">
        <v>1</v>
      </c>
      <c r="W247" t="s">
        <v>155</v>
      </c>
      <c r="X247">
        <v>0</v>
      </c>
      <c r="Y247">
        <v>1</v>
      </c>
      <c r="Z247" t="s">
        <v>155</v>
      </c>
      <c r="AA247">
        <v>0</v>
      </c>
      <c r="AB247">
        <v>1</v>
      </c>
      <c r="AC247" t="s">
        <v>155</v>
      </c>
      <c r="AD247">
        <v>0</v>
      </c>
      <c r="AE247">
        <v>1</v>
      </c>
      <c r="AF247" t="s">
        <v>155</v>
      </c>
      <c r="AG247">
        <v>0</v>
      </c>
      <c r="AH247">
        <v>1</v>
      </c>
      <c r="AI247">
        <v>0</v>
      </c>
      <c r="AJ247" t="s">
        <v>155</v>
      </c>
      <c r="AK247">
        <v>0</v>
      </c>
      <c r="AL247">
        <v>1</v>
      </c>
      <c r="AM247" t="s">
        <v>4774</v>
      </c>
      <c r="AN247">
        <v>-32768</v>
      </c>
      <c r="AO247">
        <v>32767</v>
      </c>
      <c r="AP247" t="s">
        <v>4775</v>
      </c>
      <c r="AQ247" s="1" t="s">
        <v>157</v>
      </c>
      <c r="AR247" t="s">
        <v>158</v>
      </c>
      <c r="AS247" t="str">
        <f>VLOOKUP('intouch变量（实型）'!$A247,基本表格!$G:$Q,3,FALSE)</f>
        <v>DB1200,REAL826</v>
      </c>
      <c r="AT247" t="str">
        <f>VLOOKUP('intouch变量（实型）'!$A247,基本表格!$G:$Q,10,FALSE)</f>
        <v>No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</row>
    <row r="248" spans="1:55">
      <c r="A248" t="s">
        <v>5746</v>
      </c>
      <c r="B248" s="11" t="str">
        <f t="shared" si="3"/>
        <v>CHP2</v>
      </c>
      <c r="C248" s="11" t="str">
        <f>VLOOKUP('intouch变量（实型）'!$A248,基本表格!$G:$Q,2,FALSE)</f>
        <v>2422+P5-M4 刨片机料仓2#出料螺旋B 反馈电流 实际值</v>
      </c>
      <c r="D248" t="s">
        <v>154</v>
      </c>
      <c r="E248" t="s">
        <v>154</v>
      </c>
      <c r="F248">
        <v>0</v>
      </c>
      <c r="G248" t="s">
        <v>154</v>
      </c>
      <c r="H248" t="s">
        <v>154</v>
      </c>
      <c r="I248">
        <v>0</v>
      </c>
      <c r="J248">
        <v>0</v>
      </c>
      <c r="L248">
        <v>0</v>
      </c>
      <c r="M248">
        <v>-32768</v>
      </c>
      <c r="N248">
        <v>32767</v>
      </c>
      <c r="O248">
        <v>0</v>
      </c>
      <c r="P248">
        <v>0</v>
      </c>
      <c r="Q248" t="s">
        <v>155</v>
      </c>
      <c r="R248">
        <v>0</v>
      </c>
      <c r="S248">
        <v>1</v>
      </c>
      <c r="T248" t="s">
        <v>155</v>
      </c>
      <c r="U248">
        <v>0</v>
      </c>
      <c r="V248">
        <v>1</v>
      </c>
      <c r="W248" t="s">
        <v>155</v>
      </c>
      <c r="X248">
        <v>0</v>
      </c>
      <c r="Y248">
        <v>1</v>
      </c>
      <c r="Z248" t="s">
        <v>155</v>
      </c>
      <c r="AA248">
        <v>0</v>
      </c>
      <c r="AB248">
        <v>1</v>
      </c>
      <c r="AC248" t="s">
        <v>155</v>
      </c>
      <c r="AD248">
        <v>0</v>
      </c>
      <c r="AE248">
        <v>1</v>
      </c>
      <c r="AF248" t="s">
        <v>155</v>
      </c>
      <c r="AG248">
        <v>0</v>
      </c>
      <c r="AH248">
        <v>1</v>
      </c>
      <c r="AI248">
        <v>0</v>
      </c>
      <c r="AJ248" t="s">
        <v>155</v>
      </c>
      <c r="AK248">
        <v>0</v>
      </c>
      <c r="AL248">
        <v>1</v>
      </c>
      <c r="AM248" t="s">
        <v>4774</v>
      </c>
      <c r="AN248">
        <v>-32768</v>
      </c>
      <c r="AO248">
        <v>32767</v>
      </c>
      <c r="AP248" t="s">
        <v>4775</v>
      </c>
      <c r="AQ248" s="1" t="s">
        <v>157</v>
      </c>
      <c r="AR248" t="s">
        <v>158</v>
      </c>
      <c r="AS248" t="str">
        <f>VLOOKUP('intouch变量（实型）'!$A248,基本表格!$G:$Q,3,FALSE)</f>
        <v>DB1200,REAL856</v>
      </c>
      <c r="AT248" t="str">
        <f>VLOOKUP('intouch变量（实型）'!$A248,基本表格!$G:$Q,10,FALSE)</f>
        <v>Yes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</row>
    <row r="249" spans="1:55">
      <c r="A249" t="s">
        <v>5747</v>
      </c>
      <c r="B249" s="11" t="str">
        <f t="shared" si="3"/>
        <v>CHP2</v>
      </c>
      <c r="C249" s="11" t="str">
        <f>VLOOKUP('intouch变量（实型）'!$A249,基本表格!$G:$Q,2,FALSE)</f>
        <v>2422+P5-M4 刨片机料仓2#出料螺旋B 反馈电流 量程</v>
      </c>
      <c r="D249" t="s">
        <v>154</v>
      </c>
      <c r="E249" t="s">
        <v>154</v>
      </c>
      <c r="F249">
        <v>0</v>
      </c>
      <c r="G249" t="s">
        <v>154</v>
      </c>
      <c r="H249" t="s">
        <v>154</v>
      </c>
      <c r="I249">
        <v>0</v>
      </c>
      <c r="J249">
        <v>0</v>
      </c>
      <c r="L249">
        <v>0</v>
      </c>
      <c r="M249">
        <v>-32768</v>
      </c>
      <c r="N249">
        <v>32767</v>
      </c>
      <c r="O249">
        <v>0</v>
      </c>
      <c r="P249">
        <v>0</v>
      </c>
      <c r="Q249" t="s">
        <v>155</v>
      </c>
      <c r="R249">
        <v>0</v>
      </c>
      <c r="S249">
        <v>1</v>
      </c>
      <c r="T249" t="s">
        <v>155</v>
      </c>
      <c r="U249">
        <v>0</v>
      </c>
      <c r="V249">
        <v>1</v>
      </c>
      <c r="W249" t="s">
        <v>155</v>
      </c>
      <c r="X249">
        <v>0</v>
      </c>
      <c r="Y249">
        <v>1</v>
      </c>
      <c r="Z249" t="s">
        <v>155</v>
      </c>
      <c r="AA249">
        <v>0</v>
      </c>
      <c r="AB249">
        <v>1</v>
      </c>
      <c r="AC249" t="s">
        <v>155</v>
      </c>
      <c r="AD249">
        <v>0</v>
      </c>
      <c r="AE249">
        <v>1</v>
      </c>
      <c r="AF249" t="s">
        <v>155</v>
      </c>
      <c r="AG249">
        <v>0</v>
      </c>
      <c r="AH249">
        <v>1</v>
      </c>
      <c r="AI249">
        <v>0</v>
      </c>
      <c r="AJ249" t="s">
        <v>155</v>
      </c>
      <c r="AK249">
        <v>0</v>
      </c>
      <c r="AL249">
        <v>1</v>
      </c>
      <c r="AM249" t="s">
        <v>4774</v>
      </c>
      <c r="AN249">
        <v>-32768</v>
      </c>
      <c r="AO249">
        <v>32767</v>
      </c>
      <c r="AP249" t="s">
        <v>4775</v>
      </c>
      <c r="AQ249" s="1" t="s">
        <v>157</v>
      </c>
      <c r="AR249" t="s">
        <v>158</v>
      </c>
      <c r="AS249" t="str">
        <f>VLOOKUP('intouch变量（实型）'!$A249,基本表格!$G:$Q,3,FALSE)</f>
        <v>DB1200,REAL860</v>
      </c>
      <c r="AT249" t="str">
        <f>VLOOKUP('intouch变量（实型）'!$A249,基本表格!$G:$Q,10,FALSE)</f>
        <v>No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</row>
    <row r="250" spans="1:55">
      <c r="A250" t="s">
        <v>5748</v>
      </c>
      <c r="B250" s="11" t="str">
        <f t="shared" si="3"/>
        <v>CHP2</v>
      </c>
      <c r="C250" s="11" t="str">
        <f>VLOOKUP('intouch变量（实型）'!$A250,基本表格!$G:$Q,2,FALSE)</f>
        <v>2422+P5-M4 刨片机料仓2#出料螺旋B 反馈电流 上限值</v>
      </c>
      <c r="D250" t="s">
        <v>154</v>
      </c>
      <c r="E250" t="s">
        <v>154</v>
      </c>
      <c r="F250">
        <v>0</v>
      </c>
      <c r="G250" t="s">
        <v>154</v>
      </c>
      <c r="H250" t="s">
        <v>154</v>
      </c>
      <c r="I250">
        <v>0</v>
      </c>
      <c r="J250">
        <v>0</v>
      </c>
      <c r="L250">
        <v>0</v>
      </c>
      <c r="M250">
        <v>-32768</v>
      </c>
      <c r="N250">
        <v>32767</v>
      </c>
      <c r="O250">
        <v>0</v>
      </c>
      <c r="P250">
        <v>0</v>
      </c>
      <c r="Q250" t="s">
        <v>155</v>
      </c>
      <c r="R250">
        <v>0</v>
      </c>
      <c r="S250">
        <v>1</v>
      </c>
      <c r="T250" t="s">
        <v>155</v>
      </c>
      <c r="U250">
        <v>0</v>
      </c>
      <c r="V250">
        <v>1</v>
      </c>
      <c r="W250" t="s">
        <v>155</v>
      </c>
      <c r="X250">
        <v>0</v>
      </c>
      <c r="Y250">
        <v>1</v>
      </c>
      <c r="Z250" t="s">
        <v>155</v>
      </c>
      <c r="AA250">
        <v>0</v>
      </c>
      <c r="AB250">
        <v>1</v>
      </c>
      <c r="AC250" t="s">
        <v>155</v>
      </c>
      <c r="AD250">
        <v>0</v>
      </c>
      <c r="AE250">
        <v>1</v>
      </c>
      <c r="AF250" t="s">
        <v>155</v>
      </c>
      <c r="AG250">
        <v>0</v>
      </c>
      <c r="AH250">
        <v>1</v>
      </c>
      <c r="AI250">
        <v>0</v>
      </c>
      <c r="AJ250" t="s">
        <v>155</v>
      </c>
      <c r="AK250">
        <v>0</v>
      </c>
      <c r="AL250">
        <v>1</v>
      </c>
      <c r="AM250" t="s">
        <v>4774</v>
      </c>
      <c r="AN250">
        <v>-32768</v>
      </c>
      <c r="AO250">
        <v>32767</v>
      </c>
      <c r="AP250" t="s">
        <v>4775</v>
      </c>
      <c r="AQ250" s="1" t="s">
        <v>157</v>
      </c>
      <c r="AR250" t="s">
        <v>158</v>
      </c>
      <c r="AS250" t="str">
        <f>VLOOKUP('intouch变量（实型）'!$A250,基本表格!$G:$Q,3,FALSE)</f>
        <v>DB1200,REAL864</v>
      </c>
      <c r="AT250" t="str">
        <f>VLOOKUP('intouch变量（实型）'!$A250,基本表格!$G:$Q,10,FALSE)</f>
        <v>No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</row>
    <row r="251" spans="1:55">
      <c r="A251" t="s">
        <v>5749</v>
      </c>
      <c r="B251" s="11" t="str">
        <f t="shared" si="3"/>
        <v>CHP2</v>
      </c>
      <c r="C251" s="11" t="str">
        <f>VLOOKUP('intouch变量（实型）'!$A251,基本表格!$G:$Q,2,FALSE)</f>
        <v>2422+P5-M4 刨片机料仓2#出料螺旋B 反馈电流 下限值</v>
      </c>
      <c r="D251" t="s">
        <v>154</v>
      </c>
      <c r="E251" t="s">
        <v>154</v>
      </c>
      <c r="F251">
        <v>0</v>
      </c>
      <c r="G251" t="s">
        <v>154</v>
      </c>
      <c r="H251" t="s">
        <v>154</v>
      </c>
      <c r="I251">
        <v>0</v>
      </c>
      <c r="J251">
        <v>0</v>
      </c>
      <c r="L251">
        <v>0</v>
      </c>
      <c r="M251">
        <v>-32768</v>
      </c>
      <c r="N251">
        <v>32767</v>
      </c>
      <c r="O251">
        <v>0</v>
      </c>
      <c r="P251">
        <v>0</v>
      </c>
      <c r="Q251" t="s">
        <v>155</v>
      </c>
      <c r="R251">
        <v>0</v>
      </c>
      <c r="S251">
        <v>1</v>
      </c>
      <c r="T251" t="s">
        <v>155</v>
      </c>
      <c r="U251">
        <v>0</v>
      </c>
      <c r="V251">
        <v>1</v>
      </c>
      <c r="W251" t="s">
        <v>155</v>
      </c>
      <c r="X251">
        <v>0</v>
      </c>
      <c r="Y251">
        <v>1</v>
      </c>
      <c r="Z251" t="s">
        <v>155</v>
      </c>
      <c r="AA251">
        <v>0</v>
      </c>
      <c r="AB251">
        <v>1</v>
      </c>
      <c r="AC251" t="s">
        <v>155</v>
      </c>
      <c r="AD251">
        <v>0</v>
      </c>
      <c r="AE251">
        <v>1</v>
      </c>
      <c r="AF251" t="s">
        <v>155</v>
      </c>
      <c r="AG251">
        <v>0</v>
      </c>
      <c r="AH251">
        <v>1</v>
      </c>
      <c r="AI251">
        <v>0</v>
      </c>
      <c r="AJ251" t="s">
        <v>155</v>
      </c>
      <c r="AK251">
        <v>0</v>
      </c>
      <c r="AL251">
        <v>1</v>
      </c>
      <c r="AM251" t="s">
        <v>4774</v>
      </c>
      <c r="AN251">
        <v>-32768</v>
      </c>
      <c r="AO251">
        <v>32767</v>
      </c>
      <c r="AP251" t="s">
        <v>4775</v>
      </c>
      <c r="AQ251" s="1" t="s">
        <v>157</v>
      </c>
      <c r="AR251" t="s">
        <v>158</v>
      </c>
      <c r="AS251" t="str">
        <f>VLOOKUP('intouch变量（实型）'!$A251,基本表格!$G:$Q,3,FALSE)</f>
        <v>DB1200,REAL868</v>
      </c>
      <c r="AT251" t="str">
        <f>VLOOKUP('intouch变量（实型）'!$A251,基本表格!$G:$Q,10,FALSE)</f>
        <v>No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</row>
    <row r="252" spans="1:55">
      <c r="A252" t="s">
        <v>5750</v>
      </c>
      <c r="B252" s="11" t="str">
        <f t="shared" si="3"/>
        <v>CHP2</v>
      </c>
      <c r="C252" s="11" t="str">
        <f>VLOOKUP('intouch变量（实型）'!$A252,基本表格!$G:$Q,2,FALSE)</f>
        <v>2422+P5-M4 刨片机料仓2#出料螺旋B 反馈电流 上上限值</v>
      </c>
      <c r="D252" t="s">
        <v>154</v>
      </c>
      <c r="E252" t="s">
        <v>154</v>
      </c>
      <c r="F252">
        <v>0</v>
      </c>
      <c r="G252" t="s">
        <v>154</v>
      </c>
      <c r="H252" t="s">
        <v>154</v>
      </c>
      <c r="I252">
        <v>0</v>
      </c>
      <c r="J252">
        <v>0</v>
      </c>
      <c r="L252">
        <v>0</v>
      </c>
      <c r="M252">
        <v>-32768</v>
      </c>
      <c r="N252">
        <v>32767</v>
      </c>
      <c r="O252">
        <v>0</v>
      </c>
      <c r="P252">
        <v>0</v>
      </c>
      <c r="Q252" t="s">
        <v>155</v>
      </c>
      <c r="R252">
        <v>0</v>
      </c>
      <c r="S252">
        <v>1</v>
      </c>
      <c r="T252" t="s">
        <v>155</v>
      </c>
      <c r="U252">
        <v>0</v>
      </c>
      <c r="V252">
        <v>1</v>
      </c>
      <c r="W252" t="s">
        <v>155</v>
      </c>
      <c r="X252">
        <v>0</v>
      </c>
      <c r="Y252">
        <v>1</v>
      </c>
      <c r="Z252" t="s">
        <v>155</v>
      </c>
      <c r="AA252">
        <v>0</v>
      </c>
      <c r="AB252">
        <v>1</v>
      </c>
      <c r="AC252" t="s">
        <v>155</v>
      </c>
      <c r="AD252">
        <v>0</v>
      </c>
      <c r="AE252">
        <v>1</v>
      </c>
      <c r="AF252" t="s">
        <v>155</v>
      </c>
      <c r="AG252">
        <v>0</v>
      </c>
      <c r="AH252">
        <v>1</v>
      </c>
      <c r="AI252">
        <v>0</v>
      </c>
      <c r="AJ252" t="s">
        <v>155</v>
      </c>
      <c r="AK252">
        <v>0</v>
      </c>
      <c r="AL252">
        <v>1</v>
      </c>
      <c r="AM252" t="s">
        <v>4774</v>
      </c>
      <c r="AN252">
        <v>-32768</v>
      </c>
      <c r="AO252">
        <v>32767</v>
      </c>
      <c r="AP252" t="s">
        <v>4775</v>
      </c>
      <c r="AQ252" s="1" t="s">
        <v>157</v>
      </c>
      <c r="AR252" t="s">
        <v>158</v>
      </c>
      <c r="AS252" t="str">
        <f>VLOOKUP('intouch变量（实型）'!$A252,基本表格!$G:$Q,3,FALSE)</f>
        <v>DB1200,REAL872</v>
      </c>
      <c r="AT252" t="str">
        <f>VLOOKUP('intouch变量（实型）'!$A252,基本表格!$G:$Q,10,FALSE)</f>
        <v>No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</row>
    <row r="253" spans="1:55">
      <c r="A253" t="s">
        <v>5751</v>
      </c>
      <c r="B253" s="11" t="str">
        <f t="shared" si="3"/>
        <v>CHP2</v>
      </c>
      <c r="C253" s="11" t="str">
        <f>VLOOKUP('intouch变量（实型）'!$A253,基本表格!$G:$Q,2,FALSE)</f>
        <v>2422+P5-M4 刨片机料仓2#出料螺旋B 反馈电流 下下限值</v>
      </c>
      <c r="D253" t="s">
        <v>154</v>
      </c>
      <c r="E253" t="s">
        <v>154</v>
      </c>
      <c r="F253">
        <v>0</v>
      </c>
      <c r="G253" t="s">
        <v>154</v>
      </c>
      <c r="H253" t="s">
        <v>154</v>
      </c>
      <c r="I253">
        <v>0</v>
      </c>
      <c r="J253">
        <v>0</v>
      </c>
      <c r="L253">
        <v>0</v>
      </c>
      <c r="M253">
        <v>-32768</v>
      </c>
      <c r="N253">
        <v>32767</v>
      </c>
      <c r="O253">
        <v>0</v>
      </c>
      <c r="P253">
        <v>0</v>
      </c>
      <c r="Q253" t="s">
        <v>155</v>
      </c>
      <c r="R253">
        <v>0</v>
      </c>
      <c r="S253">
        <v>1</v>
      </c>
      <c r="T253" t="s">
        <v>155</v>
      </c>
      <c r="U253">
        <v>0</v>
      </c>
      <c r="V253">
        <v>1</v>
      </c>
      <c r="W253" t="s">
        <v>155</v>
      </c>
      <c r="X253">
        <v>0</v>
      </c>
      <c r="Y253">
        <v>1</v>
      </c>
      <c r="Z253" t="s">
        <v>155</v>
      </c>
      <c r="AA253">
        <v>0</v>
      </c>
      <c r="AB253">
        <v>1</v>
      </c>
      <c r="AC253" t="s">
        <v>155</v>
      </c>
      <c r="AD253">
        <v>0</v>
      </c>
      <c r="AE253">
        <v>1</v>
      </c>
      <c r="AF253" t="s">
        <v>155</v>
      </c>
      <c r="AG253">
        <v>0</v>
      </c>
      <c r="AH253">
        <v>1</v>
      </c>
      <c r="AI253">
        <v>0</v>
      </c>
      <c r="AJ253" t="s">
        <v>155</v>
      </c>
      <c r="AK253">
        <v>0</v>
      </c>
      <c r="AL253">
        <v>1</v>
      </c>
      <c r="AM253" t="s">
        <v>4774</v>
      </c>
      <c r="AN253">
        <v>-32768</v>
      </c>
      <c r="AO253">
        <v>32767</v>
      </c>
      <c r="AP253" t="s">
        <v>4775</v>
      </c>
      <c r="AQ253" s="1" t="s">
        <v>157</v>
      </c>
      <c r="AR253" t="s">
        <v>158</v>
      </c>
      <c r="AS253" t="str">
        <f>VLOOKUP('intouch变量（实型）'!$A253,基本表格!$G:$Q,3,FALSE)</f>
        <v>DB1200,REAL876</v>
      </c>
      <c r="AT253" t="str">
        <f>VLOOKUP('intouch变量（实型）'!$A253,基本表格!$G:$Q,10,FALSE)</f>
        <v>No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</row>
    <row r="254" spans="1:55">
      <c r="A254" t="s">
        <v>5752</v>
      </c>
      <c r="B254" s="11" t="str">
        <f t="shared" si="3"/>
        <v>CHP2</v>
      </c>
      <c r="C254" s="11" t="str">
        <f>VLOOKUP('intouch变量（实型）'!$A254,基本表格!$G:$Q,2,FALSE)</f>
        <v>2#刨片机润滑站压力  实际值</v>
      </c>
      <c r="D254" t="s">
        <v>154</v>
      </c>
      <c r="E254" t="s">
        <v>154</v>
      </c>
      <c r="F254">
        <v>0</v>
      </c>
      <c r="G254" t="s">
        <v>154</v>
      </c>
      <c r="H254" t="s">
        <v>154</v>
      </c>
      <c r="I254">
        <v>0</v>
      </c>
      <c r="J254">
        <v>0</v>
      </c>
      <c r="L254">
        <v>0</v>
      </c>
      <c r="M254">
        <v>-32768</v>
      </c>
      <c r="N254">
        <v>32767</v>
      </c>
      <c r="O254">
        <v>0</v>
      </c>
      <c r="P254">
        <v>0</v>
      </c>
      <c r="Q254" t="s">
        <v>155</v>
      </c>
      <c r="R254">
        <v>0</v>
      </c>
      <c r="S254">
        <v>1</v>
      </c>
      <c r="T254" t="s">
        <v>155</v>
      </c>
      <c r="U254">
        <v>0</v>
      </c>
      <c r="V254">
        <v>1</v>
      </c>
      <c r="W254" t="s">
        <v>155</v>
      </c>
      <c r="X254">
        <v>0</v>
      </c>
      <c r="Y254">
        <v>1</v>
      </c>
      <c r="Z254" t="s">
        <v>155</v>
      </c>
      <c r="AA254">
        <v>0</v>
      </c>
      <c r="AB254">
        <v>1</v>
      </c>
      <c r="AC254" t="s">
        <v>155</v>
      </c>
      <c r="AD254">
        <v>0</v>
      </c>
      <c r="AE254">
        <v>1</v>
      </c>
      <c r="AF254" t="s">
        <v>155</v>
      </c>
      <c r="AG254">
        <v>0</v>
      </c>
      <c r="AH254">
        <v>1</v>
      </c>
      <c r="AI254">
        <v>0</v>
      </c>
      <c r="AJ254" t="s">
        <v>155</v>
      </c>
      <c r="AK254">
        <v>0</v>
      </c>
      <c r="AL254">
        <v>1</v>
      </c>
      <c r="AM254" t="s">
        <v>4774</v>
      </c>
      <c r="AN254">
        <v>-32768</v>
      </c>
      <c r="AO254">
        <v>32767</v>
      </c>
      <c r="AP254" t="s">
        <v>4775</v>
      </c>
      <c r="AQ254" s="1" t="s">
        <v>157</v>
      </c>
      <c r="AR254" t="s">
        <v>158</v>
      </c>
      <c r="AS254" t="str">
        <f>VLOOKUP('intouch变量（实型）'!$A254,基本表格!$G:$Q,3,FALSE)</f>
        <v>DB1201,REAL6</v>
      </c>
      <c r="AT254" t="str">
        <f>VLOOKUP('intouch变量（实型）'!$A254,基本表格!$G:$Q,10,FALSE)</f>
        <v>Yes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</row>
    <row r="255" spans="1:55">
      <c r="A255" t="s">
        <v>5753</v>
      </c>
      <c r="B255" s="11" t="str">
        <f t="shared" si="3"/>
        <v>CHP2</v>
      </c>
      <c r="C255" s="11" t="str">
        <f>VLOOKUP('intouch变量（实型）'!$A255,基本表格!$G:$Q,2,FALSE)</f>
        <v>2#刨片机润滑站压力  量程</v>
      </c>
      <c r="D255" t="s">
        <v>154</v>
      </c>
      <c r="E255" t="s">
        <v>154</v>
      </c>
      <c r="F255">
        <v>0</v>
      </c>
      <c r="G255" t="s">
        <v>154</v>
      </c>
      <c r="H255" t="s">
        <v>154</v>
      </c>
      <c r="I255">
        <v>0</v>
      </c>
      <c r="J255">
        <v>0</v>
      </c>
      <c r="L255">
        <v>0</v>
      </c>
      <c r="M255">
        <v>-32768</v>
      </c>
      <c r="N255">
        <v>32767</v>
      </c>
      <c r="O255">
        <v>0</v>
      </c>
      <c r="P255">
        <v>0</v>
      </c>
      <c r="Q255" t="s">
        <v>155</v>
      </c>
      <c r="R255">
        <v>0</v>
      </c>
      <c r="S255">
        <v>1</v>
      </c>
      <c r="T255" t="s">
        <v>155</v>
      </c>
      <c r="U255">
        <v>0</v>
      </c>
      <c r="V255">
        <v>1</v>
      </c>
      <c r="W255" t="s">
        <v>155</v>
      </c>
      <c r="X255">
        <v>0</v>
      </c>
      <c r="Y255">
        <v>1</v>
      </c>
      <c r="Z255" t="s">
        <v>155</v>
      </c>
      <c r="AA255">
        <v>0</v>
      </c>
      <c r="AB255">
        <v>1</v>
      </c>
      <c r="AC255" t="s">
        <v>155</v>
      </c>
      <c r="AD255">
        <v>0</v>
      </c>
      <c r="AE255">
        <v>1</v>
      </c>
      <c r="AF255" t="s">
        <v>155</v>
      </c>
      <c r="AG255">
        <v>0</v>
      </c>
      <c r="AH255">
        <v>1</v>
      </c>
      <c r="AI255">
        <v>0</v>
      </c>
      <c r="AJ255" t="s">
        <v>155</v>
      </c>
      <c r="AK255">
        <v>0</v>
      </c>
      <c r="AL255">
        <v>1</v>
      </c>
      <c r="AM255" t="s">
        <v>4774</v>
      </c>
      <c r="AN255">
        <v>-32768</v>
      </c>
      <c r="AO255">
        <v>32767</v>
      </c>
      <c r="AP255" t="s">
        <v>4775</v>
      </c>
      <c r="AQ255" s="1" t="s">
        <v>157</v>
      </c>
      <c r="AR255" t="s">
        <v>158</v>
      </c>
      <c r="AS255" t="str">
        <f>VLOOKUP('intouch变量（实型）'!$A255,基本表格!$G:$Q,3,FALSE)</f>
        <v>DB1201,REAL10</v>
      </c>
      <c r="AT255" t="str">
        <f>VLOOKUP('intouch变量（实型）'!$A255,基本表格!$G:$Q,10,FALSE)</f>
        <v>No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</row>
    <row r="256" spans="1:55">
      <c r="A256" t="s">
        <v>5754</v>
      </c>
      <c r="B256" s="11" t="str">
        <f t="shared" si="3"/>
        <v>CHP2</v>
      </c>
      <c r="C256" s="11" t="str">
        <f>VLOOKUP('intouch变量（实型）'!$A256,基本表格!$G:$Q,2,FALSE)</f>
        <v>2#刨片机润滑站压力  上限值</v>
      </c>
      <c r="D256" t="s">
        <v>154</v>
      </c>
      <c r="E256" t="s">
        <v>154</v>
      </c>
      <c r="F256">
        <v>0</v>
      </c>
      <c r="G256" t="s">
        <v>154</v>
      </c>
      <c r="H256" t="s">
        <v>154</v>
      </c>
      <c r="I256">
        <v>0</v>
      </c>
      <c r="J256">
        <v>0</v>
      </c>
      <c r="L256">
        <v>0</v>
      </c>
      <c r="M256">
        <v>-32768</v>
      </c>
      <c r="N256">
        <v>32767</v>
      </c>
      <c r="O256">
        <v>0</v>
      </c>
      <c r="P256">
        <v>0</v>
      </c>
      <c r="Q256" t="s">
        <v>155</v>
      </c>
      <c r="R256">
        <v>0</v>
      </c>
      <c r="S256">
        <v>1</v>
      </c>
      <c r="T256" t="s">
        <v>155</v>
      </c>
      <c r="U256">
        <v>0</v>
      </c>
      <c r="V256">
        <v>1</v>
      </c>
      <c r="W256" t="s">
        <v>155</v>
      </c>
      <c r="X256">
        <v>0</v>
      </c>
      <c r="Y256">
        <v>1</v>
      </c>
      <c r="Z256" t="s">
        <v>155</v>
      </c>
      <c r="AA256">
        <v>0</v>
      </c>
      <c r="AB256">
        <v>1</v>
      </c>
      <c r="AC256" t="s">
        <v>155</v>
      </c>
      <c r="AD256">
        <v>0</v>
      </c>
      <c r="AE256">
        <v>1</v>
      </c>
      <c r="AF256" t="s">
        <v>155</v>
      </c>
      <c r="AG256">
        <v>0</v>
      </c>
      <c r="AH256">
        <v>1</v>
      </c>
      <c r="AI256">
        <v>0</v>
      </c>
      <c r="AJ256" t="s">
        <v>155</v>
      </c>
      <c r="AK256">
        <v>0</v>
      </c>
      <c r="AL256">
        <v>1</v>
      </c>
      <c r="AM256" t="s">
        <v>4774</v>
      </c>
      <c r="AN256">
        <v>-32768</v>
      </c>
      <c r="AO256">
        <v>32767</v>
      </c>
      <c r="AP256" t="s">
        <v>4775</v>
      </c>
      <c r="AQ256" s="1" t="s">
        <v>157</v>
      </c>
      <c r="AR256" t="s">
        <v>158</v>
      </c>
      <c r="AS256" t="str">
        <f>VLOOKUP('intouch变量（实型）'!$A256,基本表格!$G:$Q,3,FALSE)</f>
        <v>DB1201,REAL14</v>
      </c>
      <c r="AT256" t="str">
        <f>VLOOKUP('intouch变量（实型）'!$A256,基本表格!$G:$Q,10,FALSE)</f>
        <v>No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</row>
    <row r="257" spans="1:55">
      <c r="A257" t="s">
        <v>5755</v>
      </c>
      <c r="B257" s="11" t="str">
        <f t="shared" si="3"/>
        <v>CHP2</v>
      </c>
      <c r="C257" s="11" t="str">
        <f>VLOOKUP('intouch变量（实型）'!$A257,基本表格!$G:$Q,2,FALSE)</f>
        <v>2#刨片机润滑站压力  下限值</v>
      </c>
      <c r="D257" t="s">
        <v>154</v>
      </c>
      <c r="E257" t="s">
        <v>154</v>
      </c>
      <c r="F257">
        <v>0</v>
      </c>
      <c r="G257" t="s">
        <v>154</v>
      </c>
      <c r="H257" t="s">
        <v>154</v>
      </c>
      <c r="I257">
        <v>0</v>
      </c>
      <c r="J257">
        <v>0</v>
      </c>
      <c r="L257">
        <v>0</v>
      </c>
      <c r="M257">
        <v>-32768</v>
      </c>
      <c r="N257">
        <v>32767</v>
      </c>
      <c r="O257">
        <v>0</v>
      </c>
      <c r="P257">
        <v>0</v>
      </c>
      <c r="Q257" t="s">
        <v>155</v>
      </c>
      <c r="R257">
        <v>0</v>
      </c>
      <c r="S257">
        <v>1</v>
      </c>
      <c r="T257" t="s">
        <v>155</v>
      </c>
      <c r="U257">
        <v>0</v>
      </c>
      <c r="V257">
        <v>1</v>
      </c>
      <c r="W257" t="s">
        <v>155</v>
      </c>
      <c r="X257">
        <v>0</v>
      </c>
      <c r="Y257">
        <v>1</v>
      </c>
      <c r="Z257" t="s">
        <v>155</v>
      </c>
      <c r="AA257">
        <v>0</v>
      </c>
      <c r="AB257">
        <v>1</v>
      </c>
      <c r="AC257" t="s">
        <v>155</v>
      </c>
      <c r="AD257">
        <v>0</v>
      </c>
      <c r="AE257">
        <v>1</v>
      </c>
      <c r="AF257" t="s">
        <v>155</v>
      </c>
      <c r="AG257">
        <v>0</v>
      </c>
      <c r="AH257">
        <v>1</v>
      </c>
      <c r="AI257">
        <v>0</v>
      </c>
      <c r="AJ257" t="s">
        <v>155</v>
      </c>
      <c r="AK257">
        <v>0</v>
      </c>
      <c r="AL257">
        <v>1</v>
      </c>
      <c r="AM257" t="s">
        <v>4774</v>
      </c>
      <c r="AN257">
        <v>-32768</v>
      </c>
      <c r="AO257">
        <v>32767</v>
      </c>
      <c r="AP257" t="s">
        <v>4775</v>
      </c>
      <c r="AQ257" s="1" t="s">
        <v>157</v>
      </c>
      <c r="AR257" t="s">
        <v>158</v>
      </c>
      <c r="AS257" t="str">
        <f>VLOOKUP('intouch变量（实型）'!$A257,基本表格!$G:$Q,3,FALSE)</f>
        <v>DB1201,REAL18</v>
      </c>
      <c r="AT257" t="str">
        <f>VLOOKUP('intouch变量（实型）'!$A257,基本表格!$G:$Q,10,FALSE)</f>
        <v>No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</row>
    <row r="258" spans="1:55">
      <c r="A258" t="s">
        <v>5756</v>
      </c>
      <c r="B258" s="11" t="str">
        <f t="shared" si="3"/>
        <v>CHP2</v>
      </c>
      <c r="C258" s="11" t="str">
        <f>VLOOKUP('intouch变量（实型）'!$A258,基本表格!$G:$Q,2,FALSE)</f>
        <v>2#刨片机润滑站压力  上上限值</v>
      </c>
      <c r="D258" t="s">
        <v>154</v>
      </c>
      <c r="E258" t="s">
        <v>154</v>
      </c>
      <c r="F258">
        <v>0</v>
      </c>
      <c r="G258" t="s">
        <v>154</v>
      </c>
      <c r="H258" t="s">
        <v>154</v>
      </c>
      <c r="I258">
        <v>0</v>
      </c>
      <c r="J258">
        <v>0</v>
      </c>
      <c r="L258">
        <v>0</v>
      </c>
      <c r="M258">
        <v>-32768</v>
      </c>
      <c r="N258">
        <v>32767</v>
      </c>
      <c r="O258">
        <v>0</v>
      </c>
      <c r="P258">
        <v>0</v>
      </c>
      <c r="Q258" t="s">
        <v>155</v>
      </c>
      <c r="R258">
        <v>0</v>
      </c>
      <c r="S258">
        <v>1</v>
      </c>
      <c r="T258" t="s">
        <v>155</v>
      </c>
      <c r="U258">
        <v>0</v>
      </c>
      <c r="V258">
        <v>1</v>
      </c>
      <c r="W258" t="s">
        <v>155</v>
      </c>
      <c r="X258">
        <v>0</v>
      </c>
      <c r="Y258">
        <v>1</v>
      </c>
      <c r="Z258" t="s">
        <v>155</v>
      </c>
      <c r="AA258">
        <v>0</v>
      </c>
      <c r="AB258">
        <v>1</v>
      </c>
      <c r="AC258" t="s">
        <v>155</v>
      </c>
      <c r="AD258">
        <v>0</v>
      </c>
      <c r="AE258">
        <v>1</v>
      </c>
      <c r="AF258" t="s">
        <v>155</v>
      </c>
      <c r="AG258">
        <v>0</v>
      </c>
      <c r="AH258">
        <v>1</v>
      </c>
      <c r="AI258">
        <v>0</v>
      </c>
      <c r="AJ258" t="s">
        <v>155</v>
      </c>
      <c r="AK258">
        <v>0</v>
      </c>
      <c r="AL258">
        <v>1</v>
      </c>
      <c r="AM258" t="s">
        <v>4774</v>
      </c>
      <c r="AN258">
        <v>-32768</v>
      </c>
      <c r="AO258">
        <v>32767</v>
      </c>
      <c r="AP258" t="s">
        <v>4775</v>
      </c>
      <c r="AQ258" s="1" t="s">
        <v>157</v>
      </c>
      <c r="AR258" t="s">
        <v>158</v>
      </c>
      <c r="AS258" t="str">
        <f>VLOOKUP('intouch变量（实型）'!$A258,基本表格!$G:$Q,3,FALSE)</f>
        <v>DB1201,REAL22</v>
      </c>
      <c r="AT258" t="str">
        <f>VLOOKUP('intouch变量（实型）'!$A258,基本表格!$G:$Q,10,FALSE)</f>
        <v>No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</row>
    <row r="259" spans="1:55">
      <c r="A259" t="s">
        <v>5757</v>
      </c>
      <c r="B259" s="11" t="str">
        <f t="shared" si="3"/>
        <v>CHP2</v>
      </c>
      <c r="C259" s="11" t="str">
        <f>VLOOKUP('intouch变量（实型）'!$A259,基本表格!$G:$Q,2,FALSE)</f>
        <v>2#刨片机润滑站压力  下下限值</v>
      </c>
      <c r="D259" t="s">
        <v>154</v>
      </c>
      <c r="E259" t="s">
        <v>154</v>
      </c>
      <c r="F259">
        <v>0</v>
      </c>
      <c r="G259" t="s">
        <v>154</v>
      </c>
      <c r="H259" t="s">
        <v>154</v>
      </c>
      <c r="I259">
        <v>0</v>
      </c>
      <c r="J259">
        <v>0</v>
      </c>
      <c r="L259">
        <v>0</v>
      </c>
      <c r="M259">
        <v>-32768</v>
      </c>
      <c r="N259">
        <v>32767</v>
      </c>
      <c r="O259">
        <v>0</v>
      </c>
      <c r="P259">
        <v>0</v>
      </c>
      <c r="Q259" t="s">
        <v>155</v>
      </c>
      <c r="R259">
        <v>0</v>
      </c>
      <c r="S259">
        <v>1</v>
      </c>
      <c r="T259" t="s">
        <v>155</v>
      </c>
      <c r="U259">
        <v>0</v>
      </c>
      <c r="V259">
        <v>1</v>
      </c>
      <c r="W259" t="s">
        <v>155</v>
      </c>
      <c r="X259">
        <v>0</v>
      </c>
      <c r="Y259">
        <v>1</v>
      </c>
      <c r="Z259" t="s">
        <v>155</v>
      </c>
      <c r="AA259">
        <v>0</v>
      </c>
      <c r="AB259">
        <v>1</v>
      </c>
      <c r="AC259" t="s">
        <v>155</v>
      </c>
      <c r="AD259">
        <v>0</v>
      </c>
      <c r="AE259">
        <v>1</v>
      </c>
      <c r="AF259" t="s">
        <v>155</v>
      </c>
      <c r="AG259">
        <v>0</v>
      </c>
      <c r="AH259">
        <v>1</v>
      </c>
      <c r="AI259">
        <v>0</v>
      </c>
      <c r="AJ259" t="s">
        <v>155</v>
      </c>
      <c r="AK259">
        <v>0</v>
      </c>
      <c r="AL259">
        <v>1</v>
      </c>
      <c r="AM259" t="s">
        <v>4774</v>
      </c>
      <c r="AN259">
        <v>-32768</v>
      </c>
      <c r="AO259">
        <v>32767</v>
      </c>
      <c r="AP259" t="s">
        <v>4775</v>
      </c>
      <c r="AQ259" s="1" t="s">
        <v>157</v>
      </c>
      <c r="AR259" t="s">
        <v>158</v>
      </c>
      <c r="AS259" t="str">
        <f>VLOOKUP('intouch变量（实型）'!$A259,基本表格!$G:$Q,3,FALSE)</f>
        <v>DB1201,REAL26</v>
      </c>
      <c r="AT259" t="str">
        <f>VLOOKUP('intouch变量（实型）'!$A259,基本表格!$G:$Q,10,FALSE)</f>
        <v>No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</row>
    <row r="260" spans="1:55">
      <c r="A260" t="s">
        <v>5758</v>
      </c>
      <c r="B260" s="11" t="str">
        <f t="shared" si="3"/>
        <v>CHP2</v>
      </c>
      <c r="C260" s="11" t="str">
        <f>VLOOKUP('intouch变量（实型）'!$A260,基本表格!$G:$Q,2,FALSE)</f>
        <v>2#刨片机润滑站1#过滤器压差传感器  实际值</v>
      </c>
      <c r="D260" t="s">
        <v>154</v>
      </c>
      <c r="E260" t="s">
        <v>154</v>
      </c>
      <c r="F260">
        <v>0</v>
      </c>
      <c r="G260" t="s">
        <v>154</v>
      </c>
      <c r="H260" t="s">
        <v>154</v>
      </c>
      <c r="I260">
        <v>0</v>
      </c>
      <c r="J260">
        <v>0</v>
      </c>
      <c r="L260">
        <v>0</v>
      </c>
      <c r="M260">
        <v>-32768</v>
      </c>
      <c r="N260">
        <v>32767</v>
      </c>
      <c r="O260">
        <v>0</v>
      </c>
      <c r="P260">
        <v>0</v>
      </c>
      <c r="Q260" t="s">
        <v>155</v>
      </c>
      <c r="R260">
        <v>0</v>
      </c>
      <c r="S260">
        <v>1</v>
      </c>
      <c r="T260" t="s">
        <v>155</v>
      </c>
      <c r="U260">
        <v>0</v>
      </c>
      <c r="V260">
        <v>1</v>
      </c>
      <c r="W260" t="s">
        <v>155</v>
      </c>
      <c r="X260">
        <v>0</v>
      </c>
      <c r="Y260">
        <v>1</v>
      </c>
      <c r="Z260" t="s">
        <v>155</v>
      </c>
      <c r="AA260">
        <v>0</v>
      </c>
      <c r="AB260">
        <v>1</v>
      </c>
      <c r="AC260" t="s">
        <v>155</v>
      </c>
      <c r="AD260">
        <v>0</v>
      </c>
      <c r="AE260">
        <v>1</v>
      </c>
      <c r="AF260" t="s">
        <v>155</v>
      </c>
      <c r="AG260">
        <v>0</v>
      </c>
      <c r="AH260">
        <v>1</v>
      </c>
      <c r="AI260">
        <v>0</v>
      </c>
      <c r="AJ260" t="s">
        <v>155</v>
      </c>
      <c r="AK260">
        <v>0</v>
      </c>
      <c r="AL260">
        <v>1</v>
      </c>
      <c r="AM260" t="s">
        <v>4774</v>
      </c>
      <c r="AN260">
        <v>-32768</v>
      </c>
      <c r="AO260">
        <v>32767</v>
      </c>
      <c r="AP260" t="s">
        <v>4775</v>
      </c>
      <c r="AQ260" s="1" t="s">
        <v>157</v>
      </c>
      <c r="AR260" t="s">
        <v>158</v>
      </c>
      <c r="AS260" t="str">
        <f>VLOOKUP('intouch变量（实型）'!$A260,基本表格!$G:$Q,3,FALSE)</f>
        <v>DB1201,REAL56</v>
      </c>
      <c r="AT260" t="str">
        <f>VLOOKUP('intouch变量（实型）'!$A260,基本表格!$G:$Q,10,FALSE)</f>
        <v>Yes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</row>
    <row r="261" spans="1:55">
      <c r="A261" t="s">
        <v>5759</v>
      </c>
      <c r="B261" s="11" t="str">
        <f t="shared" ref="B261:B324" si="4">LEFT(A261,4)</f>
        <v>CHP2</v>
      </c>
      <c r="C261" s="11" t="str">
        <f>VLOOKUP('intouch变量（实型）'!$A261,基本表格!$G:$Q,2,FALSE)</f>
        <v>2#刨片机润滑站1#过滤器压差传感器  量程</v>
      </c>
      <c r="D261" t="s">
        <v>154</v>
      </c>
      <c r="E261" t="s">
        <v>154</v>
      </c>
      <c r="F261">
        <v>0</v>
      </c>
      <c r="G261" t="s">
        <v>154</v>
      </c>
      <c r="H261" t="s">
        <v>154</v>
      </c>
      <c r="I261">
        <v>0</v>
      </c>
      <c r="J261">
        <v>0</v>
      </c>
      <c r="L261">
        <v>0</v>
      </c>
      <c r="M261">
        <v>-32768</v>
      </c>
      <c r="N261">
        <v>32767</v>
      </c>
      <c r="O261">
        <v>0</v>
      </c>
      <c r="P261">
        <v>0</v>
      </c>
      <c r="Q261" t="s">
        <v>155</v>
      </c>
      <c r="R261">
        <v>0</v>
      </c>
      <c r="S261">
        <v>1</v>
      </c>
      <c r="T261" t="s">
        <v>155</v>
      </c>
      <c r="U261">
        <v>0</v>
      </c>
      <c r="V261">
        <v>1</v>
      </c>
      <c r="W261" t="s">
        <v>155</v>
      </c>
      <c r="X261">
        <v>0</v>
      </c>
      <c r="Y261">
        <v>1</v>
      </c>
      <c r="Z261" t="s">
        <v>155</v>
      </c>
      <c r="AA261">
        <v>0</v>
      </c>
      <c r="AB261">
        <v>1</v>
      </c>
      <c r="AC261" t="s">
        <v>155</v>
      </c>
      <c r="AD261">
        <v>0</v>
      </c>
      <c r="AE261">
        <v>1</v>
      </c>
      <c r="AF261" t="s">
        <v>155</v>
      </c>
      <c r="AG261">
        <v>0</v>
      </c>
      <c r="AH261">
        <v>1</v>
      </c>
      <c r="AI261">
        <v>0</v>
      </c>
      <c r="AJ261" t="s">
        <v>155</v>
      </c>
      <c r="AK261">
        <v>0</v>
      </c>
      <c r="AL261">
        <v>1</v>
      </c>
      <c r="AM261" t="s">
        <v>4774</v>
      </c>
      <c r="AN261">
        <v>-32768</v>
      </c>
      <c r="AO261">
        <v>32767</v>
      </c>
      <c r="AP261" t="s">
        <v>4775</v>
      </c>
      <c r="AQ261" s="1" t="s">
        <v>157</v>
      </c>
      <c r="AR261" t="s">
        <v>158</v>
      </c>
      <c r="AS261" t="str">
        <f>VLOOKUP('intouch变量（实型）'!$A261,基本表格!$G:$Q,3,FALSE)</f>
        <v>DB1201,REAL60</v>
      </c>
      <c r="AT261" t="str">
        <f>VLOOKUP('intouch变量（实型）'!$A261,基本表格!$G:$Q,10,FALSE)</f>
        <v>No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</row>
    <row r="262" spans="1:55">
      <c r="A262" t="s">
        <v>5760</v>
      </c>
      <c r="B262" s="11" t="str">
        <f t="shared" si="4"/>
        <v>CHP2</v>
      </c>
      <c r="C262" s="11" t="str">
        <f>VLOOKUP('intouch变量（实型）'!$A262,基本表格!$G:$Q,2,FALSE)</f>
        <v>2#刨片机润滑站1#过滤器压差传感器  上限值</v>
      </c>
      <c r="D262" t="s">
        <v>154</v>
      </c>
      <c r="E262" t="s">
        <v>154</v>
      </c>
      <c r="F262">
        <v>0</v>
      </c>
      <c r="G262" t="s">
        <v>154</v>
      </c>
      <c r="H262" t="s">
        <v>154</v>
      </c>
      <c r="I262">
        <v>0</v>
      </c>
      <c r="J262">
        <v>0</v>
      </c>
      <c r="L262">
        <v>0</v>
      </c>
      <c r="M262">
        <v>-32768</v>
      </c>
      <c r="N262">
        <v>32767</v>
      </c>
      <c r="O262">
        <v>0</v>
      </c>
      <c r="P262">
        <v>0</v>
      </c>
      <c r="Q262" t="s">
        <v>155</v>
      </c>
      <c r="R262">
        <v>0</v>
      </c>
      <c r="S262">
        <v>1</v>
      </c>
      <c r="T262" t="s">
        <v>155</v>
      </c>
      <c r="U262">
        <v>0</v>
      </c>
      <c r="V262">
        <v>1</v>
      </c>
      <c r="W262" t="s">
        <v>155</v>
      </c>
      <c r="X262">
        <v>0</v>
      </c>
      <c r="Y262">
        <v>1</v>
      </c>
      <c r="Z262" t="s">
        <v>155</v>
      </c>
      <c r="AA262">
        <v>0</v>
      </c>
      <c r="AB262">
        <v>1</v>
      </c>
      <c r="AC262" t="s">
        <v>155</v>
      </c>
      <c r="AD262">
        <v>0</v>
      </c>
      <c r="AE262">
        <v>1</v>
      </c>
      <c r="AF262" t="s">
        <v>155</v>
      </c>
      <c r="AG262">
        <v>0</v>
      </c>
      <c r="AH262">
        <v>1</v>
      </c>
      <c r="AI262">
        <v>0</v>
      </c>
      <c r="AJ262" t="s">
        <v>155</v>
      </c>
      <c r="AK262">
        <v>0</v>
      </c>
      <c r="AL262">
        <v>1</v>
      </c>
      <c r="AM262" t="s">
        <v>4774</v>
      </c>
      <c r="AN262">
        <v>-32768</v>
      </c>
      <c r="AO262">
        <v>32767</v>
      </c>
      <c r="AP262" t="s">
        <v>4775</v>
      </c>
      <c r="AQ262" s="1" t="s">
        <v>157</v>
      </c>
      <c r="AR262" t="s">
        <v>158</v>
      </c>
      <c r="AS262" t="str">
        <f>VLOOKUP('intouch变量（实型）'!$A262,基本表格!$G:$Q,3,FALSE)</f>
        <v>DB1201,REAL64</v>
      </c>
      <c r="AT262" t="str">
        <f>VLOOKUP('intouch变量（实型）'!$A262,基本表格!$G:$Q,10,FALSE)</f>
        <v>No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</row>
    <row r="263" spans="1:55">
      <c r="A263" t="s">
        <v>5761</v>
      </c>
      <c r="B263" s="11" t="str">
        <f t="shared" si="4"/>
        <v>CHP2</v>
      </c>
      <c r="C263" s="11" t="str">
        <f>VLOOKUP('intouch变量（实型）'!$A263,基本表格!$G:$Q,2,FALSE)</f>
        <v>2#刨片机润滑站1#过滤器压差传感器  下限值</v>
      </c>
      <c r="D263" t="s">
        <v>154</v>
      </c>
      <c r="E263" t="s">
        <v>154</v>
      </c>
      <c r="F263">
        <v>0</v>
      </c>
      <c r="G263" t="s">
        <v>154</v>
      </c>
      <c r="H263" t="s">
        <v>154</v>
      </c>
      <c r="I263">
        <v>0</v>
      </c>
      <c r="J263">
        <v>0</v>
      </c>
      <c r="L263">
        <v>0</v>
      </c>
      <c r="M263">
        <v>-32768</v>
      </c>
      <c r="N263">
        <v>32767</v>
      </c>
      <c r="O263">
        <v>0</v>
      </c>
      <c r="P263">
        <v>0</v>
      </c>
      <c r="Q263" t="s">
        <v>155</v>
      </c>
      <c r="R263">
        <v>0</v>
      </c>
      <c r="S263">
        <v>1</v>
      </c>
      <c r="T263" t="s">
        <v>155</v>
      </c>
      <c r="U263">
        <v>0</v>
      </c>
      <c r="V263">
        <v>1</v>
      </c>
      <c r="W263" t="s">
        <v>155</v>
      </c>
      <c r="X263">
        <v>0</v>
      </c>
      <c r="Y263">
        <v>1</v>
      </c>
      <c r="Z263" t="s">
        <v>155</v>
      </c>
      <c r="AA263">
        <v>0</v>
      </c>
      <c r="AB263">
        <v>1</v>
      </c>
      <c r="AC263" t="s">
        <v>155</v>
      </c>
      <c r="AD263">
        <v>0</v>
      </c>
      <c r="AE263">
        <v>1</v>
      </c>
      <c r="AF263" t="s">
        <v>155</v>
      </c>
      <c r="AG263">
        <v>0</v>
      </c>
      <c r="AH263">
        <v>1</v>
      </c>
      <c r="AI263">
        <v>0</v>
      </c>
      <c r="AJ263" t="s">
        <v>155</v>
      </c>
      <c r="AK263">
        <v>0</v>
      </c>
      <c r="AL263">
        <v>1</v>
      </c>
      <c r="AM263" t="s">
        <v>4774</v>
      </c>
      <c r="AN263">
        <v>-32768</v>
      </c>
      <c r="AO263">
        <v>32767</v>
      </c>
      <c r="AP263" t="s">
        <v>4775</v>
      </c>
      <c r="AQ263" s="1" t="s">
        <v>157</v>
      </c>
      <c r="AR263" t="s">
        <v>158</v>
      </c>
      <c r="AS263" t="str">
        <f>VLOOKUP('intouch变量（实型）'!$A263,基本表格!$G:$Q,3,FALSE)</f>
        <v>DB1201,REAL68</v>
      </c>
      <c r="AT263" t="str">
        <f>VLOOKUP('intouch变量（实型）'!$A263,基本表格!$G:$Q,10,FALSE)</f>
        <v>No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</row>
    <row r="264" spans="1:55">
      <c r="A264" t="s">
        <v>5762</v>
      </c>
      <c r="B264" s="11" t="str">
        <f t="shared" si="4"/>
        <v>CHP2</v>
      </c>
      <c r="C264" s="11" t="str">
        <f>VLOOKUP('intouch变量（实型）'!$A264,基本表格!$G:$Q,2,FALSE)</f>
        <v>2#刨片机润滑站1#过滤器压差传感器  上上限值</v>
      </c>
      <c r="D264" t="s">
        <v>154</v>
      </c>
      <c r="E264" t="s">
        <v>154</v>
      </c>
      <c r="F264">
        <v>0</v>
      </c>
      <c r="G264" t="s">
        <v>154</v>
      </c>
      <c r="H264" t="s">
        <v>154</v>
      </c>
      <c r="I264">
        <v>0</v>
      </c>
      <c r="J264">
        <v>0</v>
      </c>
      <c r="L264">
        <v>0</v>
      </c>
      <c r="M264">
        <v>-32768</v>
      </c>
      <c r="N264">
        <v>32767</v>
      </c>
      <c r="O264">
        <v>0</v>
      </c>
      <c r="P264">
        <v>0</v>
      </c>
      <c r="Q264" t="s">
        <v>155</v>
      </c>
      <c r="R264">
        <v>0</v>
      </c>
      <c r="S264">
        <v>1</v>
      </c>
      <c r="T264" t="s">
        <v>155</v>
      </c>
      <c r="U264">
        <v>0</v>
      </c>
      <c r="V264">
        <v>1</v>
      </c>
      <c r="W264" t="s">
        <v>155</v>
      </c>
      <c r="X264">
        <v>0</v>
      </c>
      <c r="Y264">
        <v>1</v>
      </c>
      <c r="Z264" t="s">
        <v>155</v>
      </c>
      <c r="AA264">
        <v>0</v>
      </c>
      <c r="AB264">
        <v>1</v>
      </c>
      <c r="AC264" t="s">
        <v>155</v>
      </c>
      <c r="AD264">
        <v>0</v>
      </c>
      <c r="AE264">
        <v>1</v>
      </c>
      <c r="AF264" t="s">
        <v>155</v>
      </c>
      <c r="AG264">
        <v>0</v>
      </c>
      <c r="AH264">
        <v>1</v>
      </c>
      <c r="AI264">
        <v>0</v>
      </c>
      <c r="AJ264" t="s">
        <v>155</v>
      </c>
      <c r="AK264">
        <v>0</v>
      </c>
      <c r="AL264">
        <v>1</v>
      </c>
      <c r="AM264" t="s">
        <v>4774</v>
      </c>
      <c r="AN264">
        <v>-32768</v>
      </c>
      <c r="AO264">
        <v>32767</v>
      </c>
      <c r="AP264" t="s">
        <v>4775</v>
      </c>
      <c r="AQ264" s="1" t="s">
        <v>157</v>
      </c>
      <c r="AR264" t="s">
        <v>158</v>
      </c>
      <c r="AS264" t="str">
        <f>VLOOKUP('intouch变量（实型）'!$A264,基本表格!$G:$Q,3,FALSE)</f>
        <v>DB1201,REAL72</v>
      </c>
      <c r="AT264" t="str">
        <f>VLOOKUP('intouch变量（实型）'!$A264,基本表格!$G:$Q,10,FALSE)</f>
        <v>No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</row>
    <row r="265" spans="1:55">
      <c r="A265" t="s">
        <v>5763</v>
      </c>
      <c r="B265" s="11" t="str">
        <f t="shared" si="4"/>
        <v>CHP2</v>
      </c>
      <c r="C265" s="11" t="str">
        <f>VLOOKUP('intouch变量（实型）'!$A265,基本表格!$G:$Q,2,FALSE)</f>
        <v>2#刨片机润滑站1#过滤器压差传感器  下下限值</v>
      </c>
      <c r="D265" t="s">
        <v>154</v>
      </c>
      <c r="E265" t="s">
        <v>154</v>
      </c>
      <c r="F265">
        <v>0</v>
      </c>
      <c r="G265" t="s">
        <v>154</v>
      </c>
      <c r="H265" t="s">
        <v>154</v>
      </c>
      <c r="I265">
        <v>0</v>
      </c>
      <c r="J265">
        <v>0</v>
      </c>
      <c r="L265">
        <v>0</v>
      </c>
      <c r="M265">
        <v>-32768</v>
      </c>
      <c r="N265">
        <v>32767</v>
      </c>
      <c r="O265">
        <v>0</v>
      </c>
      <c r="P265">
        <v>0</v>
      </c>
      <c r="Q265" t="s">
        <v>155</v>
      </c>
      <c r="R265">
        <v>0</v>
      </c>
      <c r="S265">
        <v>1</v>
      </c>
      <c r="T265" t="s">
        <v>155</v>
      </c>
      <c r="U265">
        <v>0</v>
      </c>
      <c r="V265">
        <v>1</v>
      </c>
      <c r="W265" t="s">
        <v>155</v>
      </c>
      <c r="X265">
        <v>0</v>
      </c>
      <c r="Y265">
        <v>1</v>
      </c>
      <c r="Z265" t="s">
        <v>155</v>
      </c>
      <c r="AA265">
        <v>0</v>
      </c>
      <c r="AB265">
        <v>1</v>
      </c>
      <c r="AC265" t="s">
        <v>155</v>
      </c>
      <c r="AD265">
        <v>0</v>
      </c>
      <c r="AE265">
        <v>1</v>
      </c>
      <c r="AF265" t="s">
        <v>155</v>
      </c>
      <c r="AG265">
        <v>0</v>
      </c>
      <c r="AH265">
        <v>1</v>
      </c>
      <c r="AI265">
        <v>0</v>
      </c>
      <c r="AJ265" t="s">
        <v>155</v>
      </c>
      <c r="AK265">
        <v>0</v>
      </c>
      <c r="AL265">
        <v>1</v>
      </c>
      <c r="AM265" t="s">
        <v>4774</v>
      </c>
      <c r="AN265">
        <v>-32768</v>
      </c>
      <c r="AO265">
        <v>32767</v>
      </c>
      <c r="AP265" t="s">
        <v>4775</v>
      </c>
      <c r="AQ265" s="1" t="s">
        <v>157</v>
      </c>
      <c r="AR265" t="s">
        <v>158</v>
      </c>
      <c r="AS265" t="str">
        <f>VLOOKUP('intouch变量（实型）'!$A265,基本表格!$G:$Q,3,FALSE)</f>
        <v>DB1201,REAL76</v>
      </c>
      <c r="AT265" t="str">
        <f>VLOOKUP('intouch变量（实型）'!$A265,基本表格!$G:$Q,10,FALSE)</f>
        <v>No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</row>
    <row r="266" spans="1:55">
      <c r="A266" t="s">
        <v>5764</v>
      </c>
      <c r="B266" s="11" t="str">
        <f t="shared" si="4"/>
        <v>CHP2</v>
      </c>
      <c r="C266" s="11" t="str">
        <f>VLOOKUP('intouch变量（实型）'!$A266,基本表格!$G:$Q,2,FALSE)</f>
        <v>2#刨片机润滑站2#过滤器压差传感器  实际值</v>
      </c>
      <c r="D266" t="s">
        <v>154</v>
      </c>
      <c r="E266" t="s">
        <v>154</v>
      </c>
      <c r="F266">
        <v>0</v>
      </c>
      <c r="G266" t="s">
        <v>154</v>
      </c>
      <c r="H266" t="s">
        <v>154</v>
      </c>
      <c r="I266">
        <v>0</v>
      </c>
      <c r="J266">
        <v>0</v>
      </c>
      <c r="L266">
        <v>0</v>
      </c>
      <c r="M266">
        <v>-32768</v>
      </c>
      <c r="N266">
        <v>32767</v>
      </c>
      <c r="O266">
        <v>0</v>
      </c>
      <c r="P266">
        <v>0</v>
      </c>
      <c r="Q266" t="s">
        <v>155</v>
      </c>
      <c r="R266">
        <v>0</v>
      </c>
      <c r="S266">
        <v>1</v>
      </c>
      <c r="T266" t="s">
        <v>155</v>
      </c>
      <c r="U266">
        <v>0</v>
      </c>
      <c r="V266">
        <v>1</v>
      </c>
      <c r="W266" t="s">
        <v>155</v>
      </c>
      <c r="X266">
        <v>0</v>
      </c>
      <c r="Y266">
        <v>1</v>
      </c>
      <c r="Z266" t="s">
        <v>155</v>
      </c>
      <c r="AA266">
        <v>0</v>
      </c>
      <c r="AB266">
        <v>1</v>
      </c>
      <c r="AC266" t="s">
        <v>155</v>
      </c>
      <c r="AD266">
        <v>0</v>
      </c>
      <c r="AE266">
        <v>1</v>
      </c>
      <c r="AF266" t="s">
        <v>155</v>
      </c>
      <c r="AG266">
        <v>0</v>
      </c>
      <c r="AH266">
        <v>1</v>
      </c>
      <c r="AI266">
        <v>0</v>
      </c>
      <c r="AJ266" t="s">
        <v>155</v>
      </c>
      <c r="AK266">
        <v>0</v>
      </c>
      <c r="AL266">
        <v>1</v>
      </c>
      <c r="AM266" t="s">
        <v>4774</v>
      </c>
      <c r="AN266">
        <v>-32768</v>
      </c>
      <c r="AO266">
        <v>32767</v>
      </c>
      <c r="AP266" t="s">
        <v>4775</v>
      </c>
      <c r="AQ266" s="1" t="s">
        <v>157</v>
      </c>
      <c r="AR266" t="s">
        <v>158</v>
      </c>
      <c r="AS266" t="str">
        <f>VLOOKUP('intouch变量（实型）'!$A266,基本表格!$G:$Q,3,FALSE)</f>
        <v>DB1201,REAL106</v>
      </c>
      <c r="AT266" t="str">
        <f>VLOOKUP('intouch变量（实型）'!$A266,基本表格!$G:$Q,10,FALSE)</f>
        <v>Yes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</row>
    <row r="267" spans="1:55">
      <c r="A267" t="s">
        <v>5765</v>
      </c>
      <c r="B267" s="11" t="str">
        <f t="shared" si="4"/>
        <v>CHP2</v>
      </c>
      <c r="C267" s="11" t="str">
        <f>VLOOKUP('intouch变量（实型）'!$A267,基本表格!$G:$Q,2,FALSE)</f>
        <v>2#刨片机润滑站2#过滤器压差传感器  量程</v>
      </c>
      <c r="D267" t="s">
        <v>154</v>
      </c>
      <c r="E267" t="s">
        <v>154</v>
      </c>
      <c r="F267">
        <v>0</v>
      </c>
      <c r="G267" t="s">
        <v>154</v>
      </c>
      <c r="H267" t="s">
        <v>154</v>
      </c>
      <c r="I267">
        <v>0</v>
      </c>
      <c r="J267">
        <v>0</v>
      </c>
      <c r="L267">
        <v>0</v>
      </c>
      <c r="M267">
        <v>-32768</v>
      </c>
      <c r="N267">
        <v>32767</v>
      </c>
      <c r="O267">
        <v>0</v>
      </c>
      <c r="P267">
        <v>0</v>
      </c>
      <c r="Q267" t="s">
        <v>155</v>
      </c>
      <c r="R267">
        <v>0</v>
      </c>
      <c r="S267">
        <v>1</v>
      </c>
      <c r="T267" t="s">
        <v>155</v>
      </c>
      <c r="U267">
        <v>0</v>
      </c>
      <c r="V267">
        <v>1</v>
      </c>
      <c r="W267" t="s">
        <v>155</v>
      </c>
      <c r="X267">
        <v>0</v>
      </c>
      <c r="Y267">
        <v>1</v>
      </c>
      <c r="Z267" t="s">
        <v>155</v>
      </c>
      <c r="AA267">
        <v>0</v>
      </c>
      <c r="AB267">
        <v>1</v>
      </c>
      <c r="AC267" t="s">
        <v>155</v>
      </c>
      <c r="AD267">
        <v>0</v>
      </c>
      <c r="AE267">
        <v>1</v>
      </c>
      <c r="AF267" t="s">
        <v>155</v>
      </c>
      <c r="AG267">
        <v>0</v>
      </c>
      <c r="AH267">
        <v>1</v>
      </c>
      <c r="AI267">
        <v>0</v>
      </c>
      <c r="AJ267" t="s">
        <v>155</v>
      </c>
      <c r="AK267">
        <v>0</v>
      </c>
      <c r="AL267">
        <v>1</v>
      </c>
      <c r="AM267" t="s">
        <v>4774</v>
      </c>
      <c r="AN267">
        <v>-32768</v>
      </c>
      <c r="AO267">
        <v>32767</v>
      </c>
      <c r="AP267" t="s">
        <v>4775</v>
      </c>
      <c r="AQ267" s="1" t="s">
        <v>157</v>
      </c>
      <c r="AR267" t="s">
        <v>158</v>
      </c>
      <c r="AS267" t="str">
        <f>VLOOKUP('intouch变量（实型）'!$A267,基本表格!$G:$Q,3,FALSE)</f>
        <v>DB1201,REAL110</v>
      </c>
      <c r="AT267" t="str">
        <f>VLOOKUP('intouch变量（实型）'!$A267,基本表格!$G:$Q,10,FALSE)</f>
        <v>No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</row>
    <row r="268" spans="1:55">
      <c r="A268" t="s">
        <v>5766</v>
      </c>
      <c r="B268" s="11" t="str">
        <f t="shared" si="4"/>
        <v>CHP2</v>
      </c>
      <c r="C268" s="11" t="str">
        <f>VLOOKUP('intouch变量（实型）'!$A268,基本表格!$G:$Q,2,FALSE)</f>
        <v>2#刨片机润滑站2#过滤器压差传感器  上限值</v>
      </c>
      <c r="D268" t="s">
        <v>154</v>
      </c>
      <c r="E268" t="s">
        <v>154</v>
      </c>
      <c r="F268">
        <v>0</v>
      </c>
      <c r="G268" t="s">
        <v>154</v>
      </c>
      <c r="H268" t="s">
        <v>154</v>
      </c>
      <c r="I268">
        <v>0</v>
      </c>
      <c r="J268">
        <v>0</v>
      </c>
      <c r="L268">
        <v>0</v>
      </c>
      <c r="M268">
        <v>-32768</v>
      </c>
      <c r="N268">
        <v>32767</v>
      </c>
      <c r="O268">
        <v>0</v>
      </c>
      <c r="P268">
        <v>0</v>
      </c>
      <c r="Q268" t="s">
        <v>155</v>
      </c>
      <c r="R268">
        <v>0</v>
      </c>
      <c r="S268">
        <v>1</v>
      </c>
      <c r="T268" t="s">
        <v>155</v>
      </c>
      <c r="U268">
        <v>0</v>
      </c>
      <c r="V268">
        <v>1</v>
      </c>
      <c r="W268" t="s">
        <v>155</v>
      </c>
      <c r="X268">
        <v>0</v>
      </c>
      <c r="Y268">
        <v>1</v>
      </c>
      <c r="Z268" t="s">
        <v>155</v>
      </c>
      <c r="AA268">
        <v>0</v>
      </c>
      <c r="AB268">
        <v>1</v>
      </c>
      <c r="AC268" t="s">
        <v>155</v>
      </c>
      <c r="AD268">
        <v>0</v>
      </c>
      <c r="AE268">
        <v>1</v>
      </c>
      <c r="AF268" t="s">
        <v>155</v>
      </c>
      <c r="AG268">
        <v>0</v>
      </c>
      <c r="AH268">
        <v>1</v>
      </c>
      <c r="AI268">
        <v>0</v>
      </c>
      <c r="AJ268" t="s">
        <v>155</v>
      </c>
      <c r="AK268">
        <v>0</v>
      </c>
      <c r="AL268">
        <v>1</v>
      </c>
      <c r="AM268" t="s">
        <v>4774</v>
      </c>
      <c r="AN268">
        <v>-32768</v>
      </c>
      <c r="AO268">
        <v>32767</v>
      </c>
      <c r="AP268" t="s">
        <v>4775</v>
      </c>
      <c r="AQ268" s="1" t="s">
        <v>157</v>
      </c>
      <c r="AR268" t="s">
        <v>158</v>
      </c>
      <c r="AS268" t="str">
        <f>VLOOKUP('intouch变量（实型）'!$A268,基本表格!$G:$Q,3,FALSE)</f>
        <v>DB1201,REAL114</v>
      </c>
      <c r="AT268" t="str">
        <f>VLOOKUP('intouch变量（实型）'!$A268,基本表格!$G:$Q,10,FALSE)</f>
        <v>No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</row>
    <row r="269" spans="1:55">
      <c r="A269" t="s">
        <v>5767</v>
      </c>
      <c r="B269" s="11" t="str">
        <f t="shared" si="4"/>
        <v>CHP2</v>
      </c>
      <c r="C269" s="11" t="str">
        <f>VLOOKUP('intouch变量（实型）'!$A269,基本表格!$G:$Q,2,FALSE)</f>
        <v>2#刨片机润滑站2#过滤器压差传感器  下限值</v>
      </c>
      <c r="D269" t="s">
        <v>154</v>
      </c>
      <c r="E269" t="s">
        <v>154</v>
      </c>
      <c r="F269">
        <v>0</v>
      </c>
      <c r="G269" t="s">
        <v>154</v>
      </c>
      <c r="H269" t="s">
        <v>154</v>
      </c>
      <c r="I269">
        <v>0</v>
      </c>
      <c r="J269">
        <v>0</v>
      </c>
      <c r="L269">
        <v>0</v>
      </c>
      <c r="M269">
        <v>-32768</v>
      </c>
      <c r="N269">
        <v>32767</v>
      </c>
      <c r="O269">
        <v>0</v>
      </c>
      <c r="P269">
        <v>0</v>
      </c>
      <c r="Q269" t="s">
        <v>155</v>
      </c>
      <c r="R269">
        <v>0</v>
      </c>
      <c r="S269">
        <v>1</v>
      </c>
      <c r="T269" t="s">
        <v>155</v>
      </c>
      <c r="U269">
        <v>0</v>
      </c>
      <c r="V269">
        <v>1</v>
      </c>
      <c r="W269" t="s">
        <v>155</v>
      </c>
      <c r="X269">
        <v>0</v>
      </c>
      <c r="Y269">
        <v>1</v>
      </c>
      <c r="Z269" t="s">
        <v>155</v>
      </c>
      <c r="AA269">
        <v>0</v>
      </c>
      <c r="AB269">
        <v>1</v>
      </c>
      <c r="AC269" t="s">
        <v>155</v>
      </c>
      <c r="AD269">
        <v>0</v>
      </c>
      <c r="AE269">
        <v>1</v>
      </c>
      <c r="AF269" t="s">
        <v>155</v>
      </c>
      <c r="AG269">
        <v>0</v>
      </c>
      <c r="AH269">
        <v>1</v>
      </c>
      <c r="AI269">
        <v>0</v>
      </c>
      <c r="AJ269" t="s">
        <v>155</v>
      </c>
      <c r="AK269">
        <v>0</v>
      </c>
      <c r="AL269">
        <v>1</v>
      </c>
      <c r="AM269" t="s">
        <v>4774</v>
      </c>
      <c r="AN269">
        <v>-32768</v>
      </c>
      <c r="AO269">
        <v>32767</v>
      </c>
      <c r="AP269" t="s">
        <v>4775</v>
      </c>
      <c r="AQ269" s="1" t="s">
        <v>157</v>
      </c>
      <c r="AR269" t="s">
        <v>158</v>
      </c>
      <c r="AS269" t="str">
        <f>VLOOKUP('intouch变量（实型）'!$A269,基本表格!$G:$Q,3,FALSE)</f>
        <v>DB1201,REAL118</v>
      </c>
      <c r="AT269" t="str">
        <f>VLOOKUP('intouch变量（实型）'!$A269,基本表格!$G:$Q,10,FALSE)</f>
        <v>No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</row>
    <row r="270" spans="1:55">
      <c r="A270" t="s">
        <v>5768</v>
      </c>
      <c r="B270" s="11" t="str">
        <f t="shared" si="4"/>
        <v>CHP2</v>
      </c>
      <c r="C270" s="11" t="str">
        <f>VLOOKUP('intouch变量（实型）'!$A270,基本表格!$G:$Q,2,FALSE)</f>
        <v>2#刨片机润滑站2#过滤器压差传感器  上上限值</v>
      </c>
      <c r="D270" t="s">
        <v>154</v>
      </c>
      <c r="E270" t="s">
        <v>154</v>
      </c>
      <c r="F270">
        <v>0</v>
      </c>
      <c r="G270" t="s">
        <v>154</v>
      </c>
      <c r="H270" t="s">
        <v>154</v>
      </c>
      <c r="I270">
        <v>0</v>
      </c>
      <c r="J270">
        <v>0</v>
      </c>
      <c r="L270">
        <v>0</v>
      </c>
      <c r="M270">
        <v>-32768</v>
      </c>
      <c r="N270">
        <v>32767</v>
      </c>
      <c r="O270">
        <v>0</v>
      </c>
      <c r="P270">
        <v>0</v>
      </c>
      <c r="Q270" t="s">
        <v>155</v>
      </c>
      <c r="R270">
        <v>0</v>
      </c>
      <c r="S270">
        <v>1</v>
      </c>
      <c r="T270" t="s">
        <v>155</v>
      </c>
      <c r="U270">
        <v>0</v>
      </c>
      <c r="V270">
        <v>1</v>
      </c>
      <c r="W270" t="s">
        <v>155</v>
      </c>
      <c r="X270">
        <v>0</v>
      </c>
      <c r="Y270">
        <v>1</v>
      </c>
      <c r="Z270" t="s">
        <v>155</v>
      </c>
      <c r="AA270">
        <v>0</v>
      </c>
      <c r="AB270">
        <v>1</v>
      </c>
      <c r="AC270" t="s">
        <v>155</v>
      </c>
      <c r="AD270">
        <v>0</v>
      </c>
      <c r="AE270">
        <v>1</v>
      </c>
      <c r="AF270" t="s">
        <v>155</v>
      </c>
      <c r="AG270">
        <v>0</v>
      </c>
      <c r="AH270">
        <v>1</v>
      </c>
      <c r="AI270">
        <v>0</v>
      </c>
      <c r="AJ270" t="s">
        <v>155</v>
      </c>
      <c r="AK270">
        <v>0</v>
      </c>
      <c r="AL270">
        <v>1</v>
      </c>
      <c r="AM270" t="s">
        <v>4774</v>
      </c>
      <c r="AN270">
        <v>-32768</v>
      </c>
      <c r="AO270">
        <v>32767</v>
      </c>
      <c r="AP270" t="s">
        <v>4775</v>
      </c>
      <c r="AQ270" s="1" t="s">
        <v>157</v>
      </c>
      <c r="AR270" t="s">
        <v>158</v>
      </c>
      <c r="AS270" t="str">
        <f>VLOOKUP('intouch变量（实型）'!$A270,基本表格!$G:$Q,3,FALSE)</f>
        <v>DB1201,REAL122</v>
      </c>
      <c r="AT270" t="str">
        <f>VLOOKUP('intouch变量（实型）'!$A270,基本表格!$G:$Q,10,FALSE)</f>
        <v>No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</row>
    <row r="271" spans="1:55">
      <c r="A271" t="s">
        <v>5769</v>
      </c>
      <c r="B271" s="11" t="str">
        <f t="shared" si="4"/>
        <v>CHP2</v>
      </c>
      <c r="C271" s="11" t="str">
        <f>VLOOKUP('intouch变量（实型）'!$A271,基本表格!$G:$Q,2,FALSE)</f>
        <v>2#刨片机润滑站2#过滤器压差传感器  下下限值</v>
      </c>
      <c r="D271" t="s">
        <v>154</v>
      </c>
      <c r="E271" t="s">
        <v>154</v>
      </c>
      <c r="F271">
        <v>0</v>
      </c>
      <c r="G271" t="s">
        <v>154</v>
      </c>
      <c r="H271" t="s">
        <v>154</v>
      </c>
      <c r="I271">
        <v>0</v>
      </c>
      <c r="J271">
        <v>0</v>
      </c>
      <c r="L271">
        <v>0</v>
      </c>
      <c r="M271">
        <v>-32768</v>
      </c>
      <c r="N271">
        <v>32767</v>
      </c>
      <c r="O271">
        <v>0</v>
      </c>
      <c r="P271">
        <v>0</v>
      </c>
      <c r="Q271" t="s">
        <v>155</v>
      </c>
      <c r="R271">
        <v>0</v>
      </c>
      <c r="S271">
        <v>1</v>
      </c>
      <c r="T271" t="s">
        <v>155</v>
      </c>
      <c r="U271">
        <v>0</v>
      </c>
      <c r="V271">
        <v>1</v>
      </c>
      <c r="W271" t="s">
        <v>155</v>
      </c>
      <c r="X271">
        <v>0</v>
      </c>
      <c r="Y271">
        <v>1</v>
      </c>
      <c r="Z271" t="s">
        <v>155</v>
      </c>
      <c r="AA271">
        <v>0</v>
      </c>
      <c r="AB271">
        <v>1</v>
      </c>
      <c r="AC271" t="s">
        <v>155</v>
      </c>
      <c r="AD271">
        <v>0</v>
      </c>
      <c r="AE271">
        <v>1</v>
      </c>
      <c r="AF271" t="s">
        <v>155</v>
      </c>
      <c r="AG271">
        <v>0</v>
      </c>
      <c r="AH271">
        <v>1</v>
      </c>
      <c r="AI271">
        <v>0</v>
      </c>
      <c r="AJ271" t="s">
        <v>155</v>
      </c>
      <c r="AK271">
        <v>0</v>
      </c>
      <c r="AL271">
        <v>1</v>
      </c>
      <c r="AM271" t="s">
        <v>4774</v>
      </c>
      <c r="AN271">
        <v>-32768</v>
      </c>
      <c r="AO271">
        <v>32767</v>
      </c>
      <c r="AP271" t="s">
        <v>4775</v>
      </c>
      <c r="AQ271" s="1" t="s">
        <v>157</v>
      </c>
      <c r="AR271" t="s">
        <v>158</v>
      </c>
      <c r="AS271" t="str">
        <f>VLOOKUP('intouch变量（实型）'!$A271,基本表格!$G:$Q,3,FALSE)</f>
        <v>DB1201,REAL126</v>
      </c>
      <c r="AT271" t="str">
        <f>VLOOKUP('intouch变量（实型）'!$A271,基本表格!$G:$Q,10,FALSE)</f>
        <v>No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</row>
    <row r="272" spans="1:55">
      <c r="A272" t="s">
        <v>5770</v>
      </c>
      <c r="B272" s="11" t="str">
        <f t="shared" si="4"/>
        <v>CHP2</v>
      </c>
      <c r="C272" s="11" t="str">
        <f>VLOOKUP('intouch变量（实型）'!$A272,基本表格!$G:$Q,2,FALSE)</f>
        <v>2#刨片机振动传感器  实际值</v>
      </c>
      <c r="D272" t="s">
        <v>154</v>
      </c>
      <c r="E272" t="s">
        <v>154</v>
      </c>
      <c r="F272">
        <v>0</v>
      </c>
      <c r="G272" t="s">
        <v>154</v>
      </c>
      <c r="H272" t="s">
        <v>154</v>
      </c>
      <c r="I272">
        <v>0</v>
      </c>
      <c r="J272">
        <v>0</v>
      </c>
      <c r="L272">
        <v>0</v>
      </c>
      <c r="M272">
        <v>-32768</v>
      </c>
      <c r="N272">
        <v>32767</v>
      </c>
      <c r="O272">
        <v>0</v>
      </c>
      <c r="P272">
        <v>0</v>
      </c>
      <c r="Q272" t="s">
        <v>155</v>
      </c>
      <c r="R272">
        <v>0</v>
      </c>
      <c r="S272">
        <v>1</v>
      </c>
      <c r="T272" t="s">
        <v>155</v>
      </c>
      <c r="U272">
        <v>0</v>
      </c>
      <c r="V272">
        <v>1</v>
      </c>
      <c r="W272" t="s">
        <v>155</v>
      </c>
      <c r="X272">
        <v>0</v>
      </c>
      <c r="Y272">
        <v>1</v>
      </c>
      <c r="Z272" t="s">
        <v>155</v>
      </c>
      <c r="AA272">
        <v>0</v>
      </c>
      <c r="AB272">
        <v>1</v>
      </c>
      <c r="AC272" t="s">
        <v>155</v>
      </c>
      <c r="AD272">
        <v>0</v>
      </c>
      <c r="AE272">
        <v>1</v>
      </c>
      <c r="AF272" t="s">
        <v>155</v>
      </c>
      <c r="AG272">
        <v>0</v>
      </c>
      <c r="AH272">
        <v>1</v>
      </c>
      <c r="AI272">
        <v>0</v>
      </c>
      <c r="AJ272" t="s">
        <v>155</v>
      </c>
      <c r="AK272">
        <v>0</v>
      </c>
      <c r="AL272">
        <v>1</v>
      </c>
      <c r="AM272" t="s">
        <v>4774</v>
      </c>
      <c r="AN272">
        <v>-32768</v>
      </c>
      <c r="AO272">
        <v>32767</v>
      </c>
      <c r="AP272" t="s">
        <v>4775</v>
      </c>
      <c r="AQ272" s="1" t="s">
        <v>157</v>
      </c>
      <c r="AR272" t="s">
        <v>158</v>
      </c>
      <c r="AS272" t="str">
        <f>VLOOKUP('intouch变量（实型）'!$A272,基本表格!$G:$Q,3,FALSE)</f>
        <v>DB1201,REAL156</v>
      </c>
      <c r="AT272" t="str">
        <f>VLOOKUP('intouch变量（实型）'!$A272,基本表格!$G:$Q,10,FALSE)</f>
        <v>Yes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</row>
    <row r="273" spans="1:55">
      <c r="A273" t="s">
        <v>5771</v>
      </c>
      <c r="B273" s="11" t="str">
        <f t="shared" si="4"/>
        <v>CHP2</v>
      </c>
      <c r="C273" s="11" t="str">
        <f>VLOOKUP('intouch变量（实型）'!$A273,基本表格!$G:$Q,2,FALSE)</f>
        <v>2#刨片机振动传感器  量程</v>
      </c>
      <c r="D273" t="s">
        <v>154</v>
      </c>
      <c r="E273" t="s">
        <v>154</v>
      </c>
      <c r="F273">
        <v>0</v>
      </c>
      <c r="G273" t="s">
        <v>154</v>
      </c>
      <c r="H273" t="s">
        <v>154</v>
      </c>
      <c r="I273">
        <v>0</v>
      </c>
      <c r="J273">
        <v>0</v>
      </c>
      <c r="L273">
        <v>0</v>
      </c>
      <c r="M273">
        <v>-32768</v>
      </c>
      <c r="N273">
        <v>32767</v>
      </c>
      <c r="O273">
        <v>0</v>
      </c>
      <c r="P273">
        <v>0</v>
      </c>
      <c r="Q273" t="s">
        <v>155</v>
      </c>
      <c r="R273">
        <v>0</v>
      </c>
      <c r="S273">
        <v>1</v>
      </c>
      <c r="T273" t="s">
        <v>155</v>
      </c>
      <c r="U273">
        <v>0</v>
      </c>
      <c r="V273">
        <v>1</v>
      </c>
      <c r="W273" t="s">
        <v>155</v>
      </c>
      <c r="X273">
        <v>0</v>
      </c>
      <c r="Y273">
        <v>1</v>
      </c>
      <c r="Z273" t="s">
        <v>155</v>
      </c>
      <c r="AA273">
        <v>0</v>
      </c>
      <c r="AB273">
        <v>1</v>
      </c>
      <c r="AC273" t="s">
        <v>155</v>
      </c>
      <c r="AD273">
        <v>0</v>
      </c>
      <c r="AE273">
        <v>1</v>
      </c>
      <c r="AF273" t="s">
        <v>155</v>
      </c>
      <c r="AG273">
        <v>0</v>
      </c>
      <c r="AH273">
        <v>1</v>
      </c>
      <c r="AI273">
        <v>0</v>
      </c>
      <c r="AJ273" t="s">
        <v>155</v>
      </c>
      <c r="AK273">
        <v>0</v>
      </c>
      <c r="AL273">
        <v>1</v>
      </c>
      <c r="AM273" t="s">
        <v>4774</v>
      </c>
      <c r="AN273">
        <v>-32768</v>
      </c>
      <c r="AO273">
        <v>32767</v>
      </c>
      <c r="AP273" t="s">
        <v>4775</v>
      </c>
      <c r="AQ273" s="1" t="s">
        <v>157</v>
      </c>
      <c r="AR273" t="s">
        <v>158</v>
      </c>
      <c r="AS273" t="str">
        <f>VLOOKUP('intouch变量（实型）'!$A273,基本表格!$G:$Q,3,FALSE)</f>
        <v>DB1201,REAL160</v>
      </c>
      <c r="AT273" t="str">
        <f>VLOOKUP('intouch变量（实型）'!$A273,基本表格!$G:$Q,10,FALSE)</f>
        <v>No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</row>
    <row r="274" spans="1:55">
      <c r="A274" t="s">
        <v>5772</v>
      </c>
      <c r="B274" s="11" t="str">
        <f t="shared" si="4"/>
        <v>CHP2</v>
      </c>
      <c r="C274" s="11" t="str">
        <f>VLOOKUP('intouch变量（实型）'!$A274,基本表格!$G:$Q,2,FALSE)</f>
        <v>2#刨片机振动传感器  上限值</v>
      </c>
      <c r="D274" t="s">
        <v>154</v>
      </c>
      <c r="E274" t="s">
        <v>154</v>
      </c>
      <c r="F274">
        <v>0</v>
      </c>
      <c r="G274" t="s">
        <v>154</v>
      </c>
      <c r="H274" t="s">
        <v>154</v>
      </c>
      <c r="I274">
        <v>0</v>
      </c>
      <c r="J274">
        <v>0</v>
      </c>
      <c r="L274">
        <v>0</v>
      </c>
      <c r="M274">
        <v>-32768</v>
      </c>
      <c r="N274">
        <v>32767</v>
      </c>
      <c r="O274">
        <v>0</v>
      </c>
      <c r="P274">
        <v>0</v>
      </c>
      <c r="Q274" t="s">
        <v>155</v>
      </c>
      <c r="R274">
        <v>0</v>
      </c>
      <c r="S274">
        <v>1</v>
      </c>
      <c r="T274" t="s">
        <v>155</v>
      </c>
      <c r="U274">
        <v>0</v>
      </c>
      <c r="V274">
        <v>1</v>
      </c>
      <c r="W274" t="s">
        <v>155</v>
      </c>
      <c r="X274">
        <v>0</v>
      </c>
      <c r="Y274">
        <v>1</v>
      </c>
      <c r="Z274" t="s">
        <v>155</v>
      </c>
      <c r="AA274">
        <v>0</v>
      </c>
      <c r="AB274">
        <v>1</v>
      </c>
      <c r="AC274" t="s">
        <v>155</v>
      </c>
      <c r="AD274">
        <v>0</v>
      </c>
      <c r="AE274">
        <v>1</v>
      </c>
      <c r="AF274" t="s">
        <v>155</v>
      </c>
      <c r="AG274">
        <v>0</v>
      </c>
      <c r="AH274">
        <v>1</v>
      </c>
      <c r="AI274">
        <v>0</v>
      </c>
      <c r="AJ274" t="s">
        <v>155</v>
      </c>
      <c r="AK274">
        <v>0</v>
      </c>
      <c r="AL274">
        <v>1</v>
      </c>
      <c r="AM274" t="s">
        <v>4774</v>
      </c>
      <c r="AN274">
        <v>-32768</v>
      </c>
      <c r="AO274">
        <v>32767</v>
      </c>
      <c r="AP274" t="s">
        <v>4775</v>
      </c>
      <c r="AQ274" s="1" t="s">
        <v>157</v>
      </c>
      <c r="AR274" t="s">
        <v>158</v>
      </c>
      <c r="AS274" t="str">
        <f>VLOOKUP('intouch变量（实型）'!$A274,基本表格!$G:$Q,3,FALSE)</f>
        <v>DB1201,REAL164</v>
      </c>
      <c r="AT274" t="str">
        <f>VLOOKUP('intouch变量（实型）'!$A274,基本表格!$G:$Q,10,FALSE)</f>
        <v>No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</row>
    <row r="275" spans="1:55">
      <c r="A275" t="s">
        <v>5773</v>
      </c>
      <c r="B275" s="11" t="str">
        <f t="shared" si="4"/>
        <v>CHP2</v>
      </c>
      <c r="C275" s="11" t="str">
        <f>VLOOKUP('intouch变量（实型）'!$A275,基本表格!$G:$Q,2,FALSE)</f>
        <v>2#刨片机振动传感器  下限值</v>
      </c>
      <c r="D275" t="s">
        <v>154</v>
      </c>
      <c r="E275" t="s">
        <v>154</v>
      </c>
      <c r="F275">
        <v>0</v>
      </c>
      <c r="G275" t="s">
        <v>154</v>
      </c>
      <c r="H275" t="s">
        <v>154</v>
      </c>
      <c r="I275">
        <v>0</v>
      </c>
      <c r="J275">
        <v>0</v>
      </c>
      <c r="L275">
        <v>0</v>
      </c>
      <c r="M275">
        <v>-32768</v>
      </c>
      <c r="N275">
        <v>32767</v>
      </c>
      <c r="O275">
        <v>0</v>
      </c>
      <c r="P275">
        <v>0</v>
      </c>
      <c r="Q275" t="s">
        <v>155</v>
      </c>
      <c r="R275">
        <v>0</v>
      </c>
      <c r="S275">
        <v>1</v>
      </c>
      <c r="T275" t="s">
        <v>155</v>
      </c>
      <c r="U275">
        <v>0</v>
      </c>
      <c r="V275">
        <v>1</v>
      </c>
      <c r="W275" t="s">
        <v>155</v>
      </c>
      <c r="X275">
        <v>0</v>
      </c>
      <c r="Y275">
        <v>1</v>
      </c>
      <c r="Z275" t="s">
        <v>155</v>
      </c>
      <c r="AA275">
        <v>0</v>
      </c>
      <c r="AB275">
        <v>1</v>
      </c>
      <c r="AC275" t="s">
        <v>155</v>
      </c>
      <c r="AD275">
        <v>0</v>
      </c>
      <c r="AE275">
        <v>1</v>
      </c>
      <c r="AF275" t="s">
        <v>155</v>
      </c>
      <c r="AG275">
        <v>0</v>
      </c>
      <c r="AH275">
        <v>1</v>
      </c>
      <c r="AI275">
        <v>0</v>
      </c>
      <c r="AJ275" t="s">
        <v>155</v>
      </c>
      <c r="AK275">
        <v>0</v>
      </c>
      <c r="AL275">
        <v>1</v>
      </c>
      <c r="AM275" t="s">
        <v>4774</v>
      </c>
      <c r="AN275">
        <v>-32768</v>
      </c>
      <c r="AO275">
        <v>32767</v>
      </c>
      <c r="AP275" t="s">
        <v>4775</v>
      </c>
      <c r="AQ275" s="1" t="s">
        <v>157</v>
      </c>
      <c r="AR275" t="s">
        <v>158</v>
      </c>
      <c r="AS275" t="str">
        <f>VLOOKUP('intouch变量（实型）'!$A275,基本表格!$G:$Q,3,FALSE)</f>
        <v>DB1201,REAL168</v>
      </c>
      <c r="AT275" t="str">
        <f>VLOOKUP('intouch变量（实型）'!$A275,基本表格!$G:$Q,10,FALSE)</f>
        <v>No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</row>
    <row r="276" spans="1:55">
      <c r="A276" t="s">
        <v>5774</v>
      </c>
      <c r="B276" s="11" t="str">
        <f t="shared" si="4"/>
        <v>CHP2</v>
      </c>
      <c r="C276" s="11" t="str">
        <f>VLOOKUP('intouch变量（实型）'!$A276,基本表格!$G:$Q,2,FALSE)</f>
        <v>2#刨片机振动传感器  上上限值</v>
      </c>
      <c r="D276" t="s">
        <v>154</v>
      </c>
      <c r="E276" t="s">
        <v>154</v>
      </c>
      <c r="F276">
        <v>0</v>
      </c>
      <c r="G276" t="s">
        <v>154</v>
      </c>
      <c r="H276" t="s">
        <v>154</v>
      </c>
      <c r="I276">
        <v>0</v>
      </c>
      <c r="J276">
        <v>0</v>
      </c>
      <c r="L276">
        <v>0</v>
      </c>
      <c r="M276">
        <v>-32768</v>
      </c>
      <c r="N276">
        <v>32767</v>
      </c>
      <c r="O276">
        <v>0</v>
      </c>
      <c r="P276">
        <v>0</v>
      </c>
      <c r="Q276" t="s">
        <v>155</v>
      </c>
      <c r="R276">
        <v>0</v>
      </c>
      <c r="S276">
        <v>1</v>
      </c>
      <c r="T276" t="s">
        <v>155</v>
      </c>
      <c r="U276">
        <v>0</v>
      </c>
      <c r="V276">
        <v>1</v>
      </c>
      <c r="W276" t="s">
        <v>155</v>
      </c>
      <c r="X276">
        <v>0</v>
      </c>
      <c r="Y276">
        <v>1</v>
      </c>
      <c r="Z276" t="s">
        <v>155</v>
      </c>
      <c r="AA276">
        <v>0</v>
      </c>
      <c r="AB276">
        <v>1</v>
      </c>
      <c r="AC276" t="s">
        <v>155</v>
      </c>
      <c r="AD276">
        <v>0</v>
      </c>
      <c r="AE276">
        <v>1</v>
      </c>
      <c r="AF276" t="s">
        <v>155</v>
      </c>
      <c r="AG276">
        <v>0</v>
      </c>
      <c r="AH276">
        <v>1</v>
      </c>
      <c r="AI276">
        <v>0</v>
      </c>
      <c r="AJ276" t="s">
        <v>155</v>
      </c>
      <c r="AK276">
        <v>0</v>
      </c>
      <c r="AL276">
        <v>1</v>
      </c>
      <c r="AM276" t="s">
        <v>4774</v>
      </c>
      <c r="AN276">
        <v>-32768</v>
      </c>
      <c r="AO276">
        <v>32767</v>
      </c>
      <c r="AP276" t="s">
        <v>4775</v>
      </c>
      <c r="AQ276" s="1" t="s">
        <v>157</v>
      </c>
      <c r="AR276" t="s">
        <v>158</v>
      </c>
      <c r="AS276" t="str">
        <f>VLOOKUP('intouch变量（实型）'!$A276,基本表格!$G:$Q,3,FALSE)</f>
        <v>DB1201,REAL172</v>
      </c>
      <c r="AT276" t="str">
        <f>VLOOKUP('intouch变量（实型）'!$A276,基本表格!$G:$Q,10,FALSE)</f>
        <v>No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</row>
    <row r="277" spans="1:55">
      <c r="A277" t="s">
        <v>5775</v>
      </c>
      <c r="B277" s="11" t="str">
        <f t="shared" si="4"/>
        <v>CHP2</v>
      </c>
      <c r="C277" s="11" t="str">
        <f>VLOOKUP('intouch变量（实型）'!$A277,基本表格!$G:$Q,2,FALSE)</f>
        <v>2#刨片机振动传感器  下下限值</v>
      </c>
      <c r="D277" t="s">
        <v>154</v>
      </c>
      <c r="E277" t="s">
        <v>154</v>
      </c>
      <c r="F277">
        <v>0</v>
      </c>
      <c r="G277" t="s">
        <v>154</v>
      </c>
      <c r="H277" t="s">
        <v>154</v>
      </c>
      <c r="I277">
        <v>0</v>
      </c>
      <c r="J277">
        <v>0</v>
      </c>
      <c r="L277">
        <v>0</v>
      </c>
      <c r="M277">
        <v>-32768</v>
      </c>
      <c r="N277">
        <v>32767</v>
      </c>
      <c r="O277">
        <v>0</v>
      </c>
      <c r="P277">
        <v>0</v>
      </c>
      <c r="Q277" t="s">
        <v>155</v>
      </c>
      <c r="R277">
        <v>0</v>
      </c>
      <c r="S277">
        <v>1</v>
      </c>
      <c r="T277" t="s">
        <v>155</v>
      </c>
      <c r="U277">
        <v>0</v>
      </c>
      <c r="V277">
        <v>1</v>
      </c>
      <c r="W277" t="s">
        <v>155</v>
      </c>
      <c r="X277">
        <v>0</v>
      </c>
      <c r="Y277">
        <v>1</v>
      </c>
      <c r="Z277" t="s">
        <v>155</v>
      </c>
      <c r="AA277">
        <v>0</v>
      </c>
      <c r="AB277">
        <v>1</v>
      </c>
      <c r="AC277" t="s">
        <v>155</v>
      </c>
      <c r="AD277">
        <v>0</v>
      </c>
      <c r="AE277">
        <v>1</v>
      </c>
      <c r="AF277" t="s">
        <v>155</v>
      </c>
      <c r="AG277">
        <v>0</v>
      </c>
      <c r="AH277">
        <v>1</v>
      </c>
      <c r="AI277">
        <v>0</v>
      </c>
      <c r="AJ277" t="s">
        <v>155</v>
      </c>
      <c r="AK277">
        <v>0</v>
      </c>
      <c r="AL277">
        <v>1</v>
      </c>
      <c r="AM277" t="s">
        <v>4774</v>
      </c>
      <c r="AN277">
        <v>-32768</v>
      </c>
      <c r="AO277">
        <v>32767</v>
      </c>
      <c r="AP277" t="s">
        <v>4775</v>
      </c>
      <c r="AQ277" s="1" t="s">
        <v>157</v>
      </c>
      <c r="AR277" t="s">
        <v>158</v>
      </c>
      <c r="AS277" t="str">
        <f>VLOOKUP('intouch变量（实型）'!$A277,基本表格!$G:$Q,3,FALSE)</f>
        <v>DB1201,REAL176</v>
      </c>
      <c r="AT277" t="str">
        <f>VLOOKUP('intouch变量（实型）'!$A277,基本表格!$G:$Q,10,FALSE)</f>
        <v>No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</row>
    <row r="278" spans="1:55">
      <c r="A278" t="s">
        <v>5776</v>
      </c>
      <c r="B278" s="11" t="str">
        <f t="shared" si="4"/>
        <v>CHP2</v>
      </c>
      <c r="C278" s="11" t="str">
        <f>VLOOKUP('intouch变量（实型）'!$A278,基本表格!$G:$Q,2,FALSE)</f>
        <v>2#刨片机润滑站温度  实际值</v>
      </c>
      <c r="D278" t="s">
        <v>154</v>
      </c>
      <c r="E278" t="s">
        <v>154</v>
      </c>
      <c r="F278">
        <v>0</v>
      </c>
      <c r="G278" t="s">
        <v>154</v>
      </c>
      <c r="H278" t="s">
        <v>154</v>
      </c>
      <c r="I278">
        <v>0</v>
      </c>
      <c r="J278">
        <v>0</v>
      </c>
      <c r="L278">
        <v>0</v>
      </c>
      <c r="M278">
        <v>-32768</v>
      </c>
      <c r="N278">
        <v>32767</v>
      </c>
      <c r="O278">
        <v>0</v>
      </c>
      <c r="P278">
        <v>0</v>
      </c>
      <c r="Q278" t="s">
        <v>155</v>
      </c>
      <c r="R278">
        <v>0</v>
      </c>
      <c r="S278">
        <v>1</v>
      </c>
      <c r="T278" t="s">
        <v>155</v>
      </c>
      <c r="U278">
        <v>0</v>
      </c>
      <c r="V278">
        <v>1</v>
      </c>
      <c r="W278" t="s">
        <v>155</v>
      </c>
      <c r="X278">
        <v>0</v>
      </c>
      <c r="Y278">
        <v>1</v>
      </c>
      <c r="Z278" t="s">
        <v>155</v>
      </c>
      <c r="AA278">
        <v>0</v>
      </c>
      <c r="AB278">
        <v>1</v>
      </c>
      <c r="AC278" t="s">
        <v>155</v>
      </c>
      <c r="AD278">
        <v>0</v>
      </c>
      <c r="AE278">
        <v>1</v>
      </c>
      <c r="AF278" t="s">
        <v>155</v>
      </c>
      <c r="AG278">
        <v>0</v>
      </c>
      <c r="AH278">
        <v>1</v>
      </c>
      <c r="AI278">
        <v>0</v>
      </c>
      <c r="AJ278" t="s">
        <v>155</v>
      </c>
      <c r="AK278">
        <v>0</v>
      </c>
      <c r="AL278">
        <v>1</v>
      </c>
      <c r="AM278" t="s">
        <v>4774</v>
      </c>
      <c r="AN278">
        <v>-32768</v>
      </c>
      <c r="AO278">
        <v>32767</v>
      </c>
      <c r="AP278" t="s">
        <v>4775</v>
      </c>
      <c r="AQ278" s="1" t="s">
        <v>157</v>
      </c>
      <c r="AR278" t="s">
        <v>158</v>
      </c>
      <c r="AS278" t="str">
        <f>VLOOKUP('intouch变量（实型）'!$A278,基本表格!$G:$Q,3,FALSE)</f>
        <v>DB1201,REAL206</v>
      </c>
      <c r="AT278" t="str">
        <f>VLOOKUP('intouch变量（实型）'!$A278,基本表格!$G:$Q,10,FALSE)</f>
        <v>Yes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</row>
    <row r="279" spans="1:55">
      <c r="A279" t="s">
        <v>5777</v>
      </c>
      <c r="B279" s="11" t="str">
        <f t="shared" si="4"/>
        <v>CHP2</v>
      </c>
      <c r="C279" s="11" t="str">
        <f>VLOOKUP('intouch变量（实型）'!$A279,基本表格!$G:$Q,2,FALSE)</f>
        <v>2#刨片机润滑站温度  量程</v>
      </c>
      <c r="D279" t="s">
        <v>154</v>
      </c>
      <c r="E279" t="s">
        <v>154</v>
      </c>
      <c r="F279">
        <v>0</v>
      </c>
      <c r="G279" t="s">
        <v>154</v>
      </c>
      <c r="H279" t="s">
        <v>154</v>
      </c>
      <c r="I279">
        <v>0</v>
      </c>
      <c r="J279">
        <v>0</v>
      </c>
      <c r="L279">
        <v>0</v>
      </c>
      <c r="M279">
        <v>-32768</v>
      </c>
      <c r="N279">
        <v>32767</v>
      </c>
      <c r="O279">
        <v>0</v>
      </c>
      <c r="P279">
        <v>0</v>
      </c>
      <c r="Q279" t="s">
        <v>155</v>
      </c>
      <c r="R279">
        <v>0</v>
      </c>
      <c r="S279">
        <v>1</v>
      </c>
      <c r="T279" t="s">
        <v>155</v>
      </c>
      <c r="U279">
        <v>0</v>
      </c>
      <c r="V279">
        <v>1</v>
      </c>
      <c r="W279" t="s">
        <v>155</v>
      </c>
      <c r="X279">
        <v>0</v>
      </c>
      <c r="Y279">
        <v>1</v>
      </c>
      <c r="Z279" t="s">
        <v>155</v>
      </c>
      <c r="AA279">
        <v>0</v>
      </c>
      <c r="AB279">
        <v>1</v>
      </c>
      <c r="AC279" t="s">
        <v>155</v>
      </c>
      <c r="AD279">
        <v>0</v>
      </c>
      <c r="AE279">
        <v>1</v>
      </c>
      <c r="AF279" t="s">
        <v>155</v>
      </c>
      <c r="AG279">
        <v>0</v>
      </c>
      <c r="AH279">
        <v>1</v>
      </c>
      <c r="AI279">
        <v>0</v>
      </c>
      <c r="AJ279" t="s">
        <v>155</v>
      </c>
      <c r="AK279">
        <v>0</v>
      </c>
      <c r="AL279">
        <v>1</v>
      </c>
      <c r="AM279" t="s">
        <v>4774</v>
      </c>
      <c r="AN279">
        <v>-32768</v>
      </c>
      <c r="AO279">
        <v>32767</v>
      </c>
      <c r="AP279" t="s">
        <v>4775</v>
      </c>
      <c r="AQ279" s="1" t="s">
        <v>157</v>
      </c>
      <c r="AR279" t="s">
        <v>158</v>
      </c>
      <c r="AS279" t="str">
        <f>VLOOKUP('intouch变量（实型）'!$A279,基本表格!$G:$Q,3,FALSE)</f>
        <v>DB1201,REAL210</v>
      </c>
      <c r="AT279" t="str">
        <f>VLOOKUP('intouch变量（实型）'!$A279,基本表格!$G:$Q,10,FALSE)</f>
        <v>No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</row>
    <row r="280" spans="1:55">
      <c r="A280" t="s">
        <v>5778</v>
      </c>
      <c r="B280" s="11" t="str">
        <f t="shared" si="4"/>
        <v>CHP2</v>
      </c>
      <c r="C280" s="11" t="str">
        <f>VLOOKUP('intouch变量（实型）'!$A280,基本表格!$G:$Q,2,FALSE)</f>
        <v>2#刨片机润滑站温度  上限值</v>
      </c>
      <c r="D280" t="s">
        <v>154</v>
      </c>
      <c r="E280" t="s">
        <v>154</v>
      </c>
      <c r="F280">
        <v>0</v>
      </c>
      <c r="G280" t="s">
        <v>154</v>
      </c>
      <c r="H280" t="s">
        <v>154</v>
      </c>
      <c r="I280">
        <v>0</v>
      </c>
      <c r="J280">
        <v>0</v>
      </c>
      <c r="L280">
        <v>0</v>
      </c>
      <c r="M280">
        <v>-32768</v>
      </c>
      <c r="N280">
        <v>32767</v>
      </c>
      <c r="O280">
        <v>0</v>
      </c>
      <c r="P280">
        <v>0</v>
      </c>
      <c r="Q280" t="s">
        <v>155</v>
      </c>
      <c r="R280">
        <v>0</v>
      </c>
      <c r="S280">
        <v>1</v>
      </c>
      <c r="T280" t="s">
        <v>155</v>
      </c>
      <c r="U280">
        <v>0</v>
      </c>
      <c r="V280">
        <v>1</v>
      </c>
      <c r="W280" t="s">
        <v>155</v>
      </c>
      <c r="X280">
        <v>0</v>
      </c>
      <c r="Y280">
        <v>1</v>
      </c>
      <c r="Z280" t="s">
        <v>155</v>
      </c>
      <c r="AA280">
        <v>0</v>
      </c>
      <c r="AB280">
        <v>1</v>
      </c>
      <c r="AC280" t="s">
        <v>155</v>
      </c>
      <c r="AD280">
        <v>0</v>
      </c>
      <c r="AE280">
        <v>1</v>
      </c>
      <c r="AF280" t="s">
        <v>155</v>
      </c>
      <c r="AG280">
        <v>0</v>
      </c>
      <c r="AH280">
        <v>1</v>
      </c>
      <c r="AI280">
        <v>0</v>
      </c>
      <c r="AJ280" t="s">
        <v>155</v>
      </c>
      <c r="AK280">
        <v>0</v>
      </c>
      <c r="AL280">
        <v>1</v>
      </c>
      <c r="AM280" t="s">
        <v>4774</v>
      </c>
      <c r="AN280">
        <v>-32768</v>
      </c>
      <c r="AO280">
        <v>32767</v>
      </c>
      <c r="AP280" t="s">
        <v>4775</v>
      </c>
      <c r="AQ280" s="1" t="s">
        <v>157</v>
      </c>
      <c r="AR280" t="s">
        <v>158</v>
      </c>
      <c r="AS280" t="str">
        <f>VLOOKUP('intouch变量（实型）'!$A280,基本表格!$G:$Q,3,FALSE)</f>
        <v>DB1201,REAL214</v>
      </c>
      <c r="AT280" t="str">
        <f>VLOOKUP('intouch变量（实型）'!$A280,基本表格!$G:$Q,10,FALSE)</f>
        <v>No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</row>
    <row r="281" spans="1:55">
      <c r="A281" t="s">
        <v>5779</v>
      </c>
      <c r="B281" s="11" t="str">
        <f t="shared" si="4"/>
        <v>CHP2</v>
      </c>
      <c r="C281" s="11" t="str">
        <f>VLOOKUP('intouch变量（实型）'!$A281,基本表格!$G:$Q,2,FALSE)</f>
        <v>2#刨片机润滑站温度  下限值</v>
      </c>
      <c r="D281" t="s">
        <v>154</v>
      </c>
      <c r="E281" t="s">
        <v>154</v>
      </c>
      <c r="F281">
        <v>0</v>
      </c>
      <c r="G281" t="s">
        <v>154</v>
      </c>
      <c r="H281" t="s">
        <v>154</v>
      </c>
      <c r="I281">
        <v>0</v>
      </c>
      <c r="J281">
        <v>0</v>
      </c>
      <c r="L281">
        <v>0</v>
      </c>
      <c r="M281">
        <v>-32768</v>
      </c>
      <c r="N281">
        <v>32767</v>
      </c>
      <c r="O281">
        <v>0</v>
      </c>
      <c r="P281">
        <v>0</v>
      </c>
      <c r="Q281" t="s">
        <v>155</v>
      </c>
      <c r="R281">
        <v>0</v>
      </c>
      <c r="S281">
        <v>1</v>
      </c>
      <c r="T281" t="s">
        <v>155</v>
      </c>
      <c r="U281">
        <v>0</v>
      </c>
      <c r="V281">
        <v>1</v>
      </c>
      <c r="W281" t="s">
        <v>155</v>
      </c>
      <c r="X281">
        <v>0</v>
      </c>
      <c r="Y281">
        <v>1</v>
      </c>
      <c r="Z281" t="s">
        <v>155</v>
      </c>
      <c r="AA281">
        <v>0</v>
      </c>
      <c r="AB281">
        <v>1</v>
      </c>
      <c r="AC281" t="s">
        <v>155</v>
      </c>
      <c r="AD281">
        <v>0</v>
      </c>
      <c r="AE281">
        <v>1</v>
      </c>
      <c r="AF281" t="s">
        <v>155</v>
      </c>
      <c r="AG281">
        <v>0</v>
      </c>
      <c r="AH281">
        <v>1</v>
      </c>
      <c r="AI281">
        <v>0</v>
      </c>
      <c r="AJ281" t="s">
        <v>155</v>
      </c>
      <c r="AK281">
        <v>0</v>
      </c>
      <c r="AL281">
        <v>1</v>
      </c>
      <c r="AM281" t="s">
        <v>4774</v>
      </c>
      <c r="AN281">
        <v>-32768</v>
      </c>
      <c r="AO281">
        <v>32767</v>
      </c>
      <c r="AP281" t="s">
        <v>4775</v>
      </c>
      <c r="AQ281" s="1" t="s">
        <v>157</v>
      </c>
      <c r="AR281" t="s">
        <v>158</v>
      </c>
      <c r="AS281" t="str">
        <f>VLOOKUP('intouch变量（实型）'!$A281,基本表格!$G:$Q,3,FALSE)</f>
        <v>DB1201,REAL218</v>
      </c>
      <c r="AT281" t="str">
        <f>VLOOKUP('intouch变量（实型）'!$A281,基本表格!$G:$Q,10,FALSE)</f>
        <v>No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</row>
    <row r="282" spans="1:55">
      <c r="A282" t="s">
        <v>5780</v>
      </c>
      <c r="B282" s="11" t="str">
        <f t="shared" si="4"/>
        <v>CHP2</v>
      </c>
      <c r="C282" s="11" t="str">
        <f>VLOOKUP('intouch变量（实型）'!$A282,基本表格!$G:$Q,2,FALSE)</f>
        <v>2#刨片机润滑站温度  上上限值</v>
      </c>
      <c r="D282" t="s">
        <v>154</v>
      </c>
      <c r="E282" t="s">
        <v>154</v>
      </c>
      <c r="F282">
        <v>0</v>
      </c>
      <c r="G282" t="s">
        <v>154</v>
      </c>
      <c r="H282" t="s">
        <v>154</v>
      </c>
      <c r="I282">
        <v>0</v>
      </c>
      <c r="J282">
        <v>0</v>
      </c>
      <c r="L282">
        <v>0</v>
      </c>
      <c r="M282">
        <v>-32768</v>
      </c>
      <c r="N282">
        <v>32767</v>
      </c>
      <c r="O282">
        <v>0</v>
      </c>
      <c r="P282">
        <v>0</v>
      </c>
      <c r="Q282" t="s">
        <v>155</v>
      </c>
      <c r="R282">
        <v>0</v>
      </c>
      <c r="S282">
        <v>1</v>
      </c>
      <c r="T282" t="s">
        <v>155</v>
      </c>
      <c r="U282">
        <v>0</v>
      </c>
      <c r="V282">
        <v>1</v>
      </c>
      <c r="W282" t="s">
        <v>155</v>
      </c>
      <c r="X282">
        <v>0</v>
      </c>
      <c r="Y282">
        <v>1</v>
      </c>
      <c r="Z282" t="s">
        <v>155</v>
      </c>
      <c r="AA282">
        <v>0</v>
      </c>
      <c r="AB282">
        <v>1</v>
      </c>
      <c r="AC282" t="s">
        <v>155</v>
      </c>
      <c r="AD282">
        <v>0</v>
      </c>
      <c r="AE282">
        <v>1</v>
      </c>
      <c r="AF282" t="s">
        <v>155</v>
      </c>
      <c r="AG282">
        <v>0</v>
      </c>
      <c r="AH282">
        <v>1</v>
      </c>
      <c r="AI282">
        <v>0</v>
      </c>
      <c r="AJ282" t="s">
        <v>155</v>
      </c>
      <c r="AK282">
        <v>0</v>
      </c>
      <c r="AL282">
        <v>1</v>
      </c>
      <c r="AM282" t="s">
        <v>4774</v>
      </c>
      <c r="AN282">
        <v>-32768</v>
      </c>
      <c r="AO282">
        <v>32767</v>
      </c>
      <c r="AP282" t="s">
        <v>4775</v>
      </c>
      <c r="AQ282" s="1" t="s">
        <v>157</v>
      </c>
      <c r="AR282" t="s">
        <v>158</v>
      </c>
      <c r="AS282" t="str">
        <f>VLOOKUP('intouch变量（实型）'!$A282,基本表格!$G:$Q,3,FALSE)</f>
        <v>DB1201,REAL222</v>
      </c>
      <c r="AT282" t="str">
        <f>VLOOKUP('intouch变量（实型）'!$A282,基本表格!$G:$Q,10,FALSE)</f>
        <v>No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</row>
    <row r="283" spans="1:55">
      <c r="A283" t="s">
        <v>5781</v>
      </c>
      <c r="B283" s="11" t="str">
        <f t="shared" si="4"/>
        <v>CHP2</v>
      </c>
      <c r="C283" s="11" t="str">
        <f>VLOOKUP('intouch变量（实型）'!$A283,基本表格!$G:$Q,2,FALSE)</f>
        <v>2#刨片机润滑站温度  下下限值</v>
      </c>
      <c r="D283" t="s">
        <v>154</v>
      </c>
      <c r="E283" t="s">
        <v>154</v>
      </c>
      <c r="F283">
        <v>0</v>
      </c>
      <c r="G283" t="s">
        <v>154</v>
      </c>
      <c r="H283" t="s">
        <v>154</v>
      </c>
      <c r="I283">
        <v>0</v>
      </c>
      <c r="J283">
        <v>0</v>
      </c>
      <c r="L283">
        <v>0</v>
      </c>
      <c r="M283">
        <v>-32768</v>
      </c>
      <c r="N283">
        <v>32767</v>
      </c>
      <c r="O283">
        <v>0</v>
      </c>
      <c r="P283">
        <v>0</v>
      </c>
      <c r="Q283" t="s">
        <v>155</v>
      </c>
      <c r="R283">
        <v>0</v>
      </c>
      <c r="S283">
        <v>1</v>
      </c>
      <c r="T283" t="s">
        <v>155</v>
      </c>
      <c r="U283">
        <v>0</v>
      </c>
      <c r="V283">
        <v>1</v>
      </c>
      <c r="W283" t="s">
        <v>155</v>
      </c>
      <c r="X283">
        <v>0</v>
      </c>
      <c r="Y283">
        <v>1</v>
      </c>
      <c r="Z283" t="s">
        <v>155</v>
      </c>
      <c r="AA283">
        <v>0</v>
      </c>
      <c r="AB283">
        <v>1</v>
      </c>
      <c r="AC283" t="s">
        <v>155</v>
      </c>
      <c r="AD283">
        <v>0</v>
      </c>
      <c r="AE283">
        <v>1</v>
      </c>
      <c r="AF283" t="s">
        <v>155</v>
      </c>
      <c r="AG283">
        <v>0</v>
      </c>
      <c r="AH283">
        <v>1</v>
      </c>
      <c r="AI283">
        <v>0</v>
      </c>
      <c r="AJ283" t="s">
        <v>155</v>
      </c>
      <c r="AK283">
        <v>0</v>
      </c>
      <c r="AL283">
        <v>1</v>
      </c>
      <c r="AM283" t="s">
        <v>4774</v>
      </c>
      <c r="AN283">
        <v>-32768</v>
      </c>
      <c r="AO283">
        <v>32767</v>
      </c>
      <c r="AP283" t="s">
        <v>4775</v>
      </c>
      <c r="AQ283" s="1" t="s">
        <v>157</v>
      </c>
      <c r="AR283" t="s">
        <v>158</v>
      </c>
      <c r="AS283" t="str">
        <f>VLOOKUP('intouch变量（实型）'!$A283,基本表格!$G:$Q,3,FALSE)</f>
        <v>DB1201,REAL226</v>
      </c>
      <c r="AT283" t="str">
        <f>VLOOKUP('intouch变量（实型）'!$A283,基本表格!$G:$Q,10,FALSE)</f>
        <v>No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</row>
    <row r="284" spans="1:55">
      <c r="A284" t="s">
        <v>5782</v>
      </c>
      <c r="B284" s="11" t="str">
        <f t="shared" si="4"/>
        <v>CHP2</v>
      </c>
      <c r="C284" s="11" t="str">
        <f>VLOOKUP('intouch变量（实型）'!$A284,基本表格!$G:$Q,2,FALSE)</f>
        <v>2#刨片机主机轴承温度传感器1#  实际值</v>
      </c>
      <c r="D284" t="s">
        <v>154</v>
      </c>
      <c r="E284" t="s">
        <v>154</v>
      </c>
      <c r="F284">
        <v>0</v>
      </c>
      <c r="G284" t="s">
        <v>154</v>
      </c>
      <c r="H284" t="s">
        <v>154</v>
      </c>
      <c r="I284">
        <v>0</v>
      </c>
      <c r="J284">
        <v>0</v>
      </c>
      <c r="L284">
        <v>0</v>
      </c>
      <c r="M284">
        <v>-32768</v>
      </c>
      <c r="N284">
        <v>32767</v>
      </c>
      <c r="O284">
        <v>0</v>
      </c>
      <c r="P284">
        <v>0</v>
      </c>
      <c r="Q284" t="s">
        <v>155</v>
      </c>
      <c r="R284">
        <v>0</v>
      </c>
      <c r="S284">
        <v>1</v>
      </c>
      <c r="T284" t="s">
        <v>155</v>
      </c>
      <c r="U284">
        <v>0</v>
      </c>
      <c r="V284">
        <v>1</v>
      </c>
      <c r="W284" t="s">
        <v>155</v>
      </c>
      <c r="X284">
        <v>0</v>
      </c>
      <c r="Y284">
        <v>1</v>
      </c>
      <c r="Z284" t="s">
        <v>155</v>
      </c>
      <c r="AA284">
        <v>0</v>
      </c>
      <c r="AB284">
        <v>1</v>
      </c>
      <c r="AC284" t="s">
        <v>155</v>
      </c>
      <c r="AD284">
        <v>0</v>
      </c>
      <c r="AE284">
        <v>1</v>
      </c>
      <c r="AF284" t="s">
        <v>155</v>
      </c>
      <c r="AG284">
        <v>0</v>
      </c>
      <c r="AH284">
        <v>1</v>
      </c>
      <c r="AI284">
        <v>0</v>
      </c>
      <c r="AJ284" t="s">
        <v>155</v>
      </c>
      <c r="AK284">
        <v>0</v>
      </c>
      <c r="AL284">
        <v>1</v>
      </c>
      <c r="AM284" t="s">
        <v>4774</v>
      </c>
      <c r="AN284">
        <v>-32768</v>
      </c>
      <c r="AO284">
        <v>32767</v>
      </c>
      <c r="AP284" t="s">
        <v>4775</v>
      </c>
      <c r="AQ284" s="1" t="s">
        <v>157</v>
      </c>
      <c r="AR284" t="s">
        <v>158</v>
      </c>
      <c r="AS284" t="str">
        <f>VLOOKUP('intouch变量（实型）'!$A284,基本表格!$G:$Q,3,FALSE)</f>
        <v>DB1201,REAL256</v>
      </c>
      <c r="AT284" t="str">
        <f>VLOOKUP('intouch变量（实型）'!$A284,基本表格!$G:$Q,10,FALSE)</f>
        <v>Yes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</row>
    <row r="285" spans="1:55">
      <c r="A285" t="s">
        <v>5783</v>
      </c>
      <c r="B285" s="11" t="str">
        <f t="shared" si="4"/>
        <v>CHP2</v>
      </c>
      <c r="C285" s="11" t="str">
        <f>VLOOKUP('intouch变量（实型）'!$A285,基本表格!$G:$Q,2,FALSE)</f>
        <v>2#刨片机主机轴承温度传感器1#  量程</v>
      </c>
      <c r="D285" t="s">
        <v>154</v>
      </c>
      <c r="E285" t="s">
        <v>154</v>
      </c>
      <c r="F285">
        <v>0</v>
      </c>
      <c r="G285" t="s">
        <v>154</v>
      </c>
      <c r="H285" t="s">
        <v>154</v>
      </c>
      <c r="I285">
        <v>0</v>
      </c>
      <c r="J285">
        <v>0</v>
      </c>
      <c r="L285">
        <v>0</v>
      </c>
      <c r="M285">
        <v>-32768</v>
      </c>
      <c r="N285">
        <v>32767</v>
      </c>
      <c r="O285">
        <v>0</v>
      </c>
      <c r="P285">
        <v>0</v>
      </c>
      <c r="Q285" t="s">
        <v>155</v>
      </c>
      <c r="R285">
        <v>0</v>
      </c>
      <c r="S285">
        <v>1</v>
      </c>
      <c r="T285" t="s">
        <v>155</v>
      </c>
      <c r="U285">
        <v>0</v>
      </c>
      <c r="V285">
        <v>1</v>
      </c>
      <c r="W285" t="s">
        <v>155</v>
      </c>
      <c r="X285">
        <v>0</v>
      </c>
      <c r="Y285">
        <v>1</v>
      </c>
      <c r="Z285" t="s">
        <v>155</v>
      </c>
      <c r="AA285">
        <v>0</v>
      </c>
      <c r="AB285">
        <v>1</v>
      </c>
      <c r="AC285" t="s">
        <v>155</v>
      </c>
      <c r="AD285">
        <v>0</v>
      </c>
      <c r="AE285">
        <v>1</v>
      </c>
      <c r="AF285" t="s">
        <v>155</v>
      </c>
      <c r="AG285">
        <v>0</v>
      </c>
      <c r="AH285">
        <v>1</v>
      </c>
      <c r="AI285">
        <v>0</v>
      </c>
      <c r="AJ285" t="s">
        <v>155</v>
      </c>
      <c r="AK285">
        <v>0</v>
      </c>
      <c r="AL285">
        <v>1</v>
      </c>
      <c r="AM285" t="s">
        <v>4774</v>
      </c>
      <c r="AN285">
        <v>-32768</v>
      </c>
      <c r="AO285">
        <v>32767</v>
      </c>
      <c r="AP285" t="s">
        <v>4775</v>
      </c>
      <c r="AQ285" s="1" t="s">
        <v>157</v>
      </c>
      <c r="AR285" t="s">
        <v>158</v>
      </c>
      <c r="AS285" t="str">
        <f>VLOOKUP('intouch变量（实型）'!$A285,基本表格!$G:$Q,3,FALSE)</f>
        <v>DB1201,REAL260</v>
      </c>
      <c r="AT285" t="str">
        <f>VLOOKUP('intouch变量（实型）'!$A285,基本表格!$G:$Q,10,FALSE)</f>
        <v>No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</row>
    <row r="286" spans="1:55">
      <c r="A286" t="s">
        <v>5784</v>
      </c>
      <c r="B286" s="11" t="str">
        <f t="shared" si="4"/>
        <v>CHP2</v>
      </c>
      <c r="C286" s="11" t="str">
        <f>VLOOKUP('intouch变量（实型）'!$A286,基本表格!$G:$Q,2,FALSE)</f>
        <v>2#刨片机主机轴承温度传感器1#  上限值</v>
      </c>
      <c r="D286" t="s">
        <v>154</v>
      </c>
      <c r="E286" t="s">
        <v>154</v>
      </c>
      <c r="F286">
        <v>0</v>
      </c>
      <c r="G286" t="s">
        <v>154</v>
      </c>
      <c r="H286" t="s">
        <v>154</v>
      </c>
      <c r="I286">
        <v>0</v>
      </c>
      <c r="J286">
        <v>0</v>
      </c>
      <c r="L286">
        <v>0</v>
      </c>
      <c r="M286">
        <v>-32768</v>
      </c>
      <c r="N286">
        <v>32767</v>
      </c>
      <c r="O286">
        <v>0</v>
      </c>
      <c r="P286">
        <v>0</v>
      </c>
      <c r="Q286" t="s">
        <v>155</v>
      </c>
      <c r="R286">
        <v>0</v>
      </c>
      <c r="S286">
        <v>1</v>
      </c>
      <c r="T286" t="s">
        <v>155</v>
      </c>
      <c r="U286">
        <v>0</v>
      </c>
      <c r="V286">
        <v>1</v>
      </c>
      <c r="W286" t="s">
        <v>155</v>
      </c>
      <c r="X286">
        <v>0</v>
      </c>
      <c r="Y286">
        <v>1</v>
      </c>
      <c r="Z286" t="s">
        <v>155</v>
      </c>
      <c r="AA286">
        <v>0</v>
      </c>
      <c r="AB286">
        <v>1</v>
      </c>
      <c r="AC286" t="s">
        <v>155</v>
      </c>
      <c r="AD286">
        <v>0</v>
      </c>
      <c r="AE286">
        <v>1</v>
      </c>
      <c r="AF286" t="s">
        <v>155</v>
      </c>
      <c r="AG286">
        <v>0</v>
      </c>
      <c r="AH286">
        <v>1</v>
      </c>
      <c r="AI286">
        <v>0</v>
      </c>
      <c r="AJ286" t="s">
        <v>155</v>
      </c>
      <c r="AK286">
        <v>0</v>
      </c>
      <c r="AL286">
        <v>1</v>
      </c>
      <c r="AM286" t="s">
        <v>4774</v>
      </c>
      <c r="AN286">
        <v>-32768</v>
      </c>
      <c r="AO286">
        <v>32767</v>
      </c>
      <c r="AP286" t="s">
        <v>4775</v>
      </c>
      <c r="AQ286" s="1" t="s">
        <v>157</v>
      </c>
      <c r="AR286" t="s">
        <v>158</v>
      </c>
      <c r="AS286" t="str">
        <f>VLOOKUP('intouch变量（实型）'!$A286,基本表格!$G:$Q,3,FALSE)</f>
        <v>DB1201,REAL264</v>
      </c>
      <c r="AT286" t="str">
        <f>VLOOKUP('intouch变量（实型）'!$A286,基本表格!$G:$Q,10,FALSE)</f>
        <v>No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</row>
    <row r="287" spans="1:55">
      <c r="A287" t="s">
        <v>5785</v>
      </c>
      <c r="B287" s="11" t="str">
        <f t="shared" si="4"/>
        <v>CHP2</v>
      </c>
      <c r="C287" s="11" t="str">
        <f>VLOOKUP('intouch变量（实型）'!$A287,基本表格!$G:$Q,2,FALSE)</f>
        <v>2#刨片机主机轴承温度传感器1#  下限值</v>
      </c>
      <c r="D287" t="s">
        <v>154</v>
      </c>
      <c r="E287" t="s">
        <v>154</v>
      </c>
      <c r="F287">
        <v>0</v>
      </c>
      <c r="G287" t="s">
        <v>154</v>
      </c>
      <c r="H287" t="s">
        <v>154</v>
      </c>
      <c r="I287">
        <v>0</v>
      </c>
      <c r="J287">
        <v>0</v>
      </c>
      <c r="L287">
        <v>0</v>
      </c>
      <c r="M287">
        <v>-32768</v>
      </c>
      <c r="N287">
        <v>32767</v>
      </c>
      <c r="O287">
        <v>0</v>
      </c>
      <c r="P287">
        <v>0</v>
      </c>
      <c r="Q287" t="s">
        <v>155</v>
      </c>
      <c r="R287">
        <v>0</v>
      </c>
      <c r="S287">
        <v>1</v>
      </c>
      <c r="T287" t="s">
        <v>155</v>
      </c>
      <c r="U287">
        <v>0</v>
      </c>
      <c r="V287">
        <v>1</v>
      </c>
      <c r="W287" t="s">
        <v>155</v>
      </c>
      <c r="X287">
        <v>0</v>
      </c>
      <c r="Y287">
        <v>1</v>
      </c>
      <c r="Z287" t="s">
        <v>155</v>
      </c>
      <c r="AA287">
        <v>0</v>
      </c>
      <c r="AB287">
        <v>1</v>
      </c>
      <c r="AC287" t="s">
        <v>155</v>
      </c>
      <c r="AD287">
        <v>0</v>
      </c>
      <c r="AE287">
        <v>1</v>
      </c>
      <c r="AF287" t="s">
        <v>155</v>
      </c>
      <c r="AG287">
        <v>0</v>
      </c>
      <c r="AH287">
        <v>1</v>
      </c>
      <c r="AI287">
        <v>0</v>
      </c>
      <c r="AJ287" t="s">
        <v>155</v>
      </c>
      <c r="AK287">
        <v>0</v>
      </c>
      <c r="AL287">
        <v>1</v>
      </c>
      <c r="AM287" t="s">
        <v>4774</v>
      </c>
      <c r="AN287">
        <v>-32768</v>
      </c>
      <c r="AO287">
        <v>32767</v>
      </c>
      <c r="AP287" t="s">
        <v>4775</v>
      </c>
      <c r="AQ287" s="1" t="s">
        <v>157</v>
      </c>
      <c r="AR287" t="s">
        <v>158</v>
      </c>
      <c r="AS287" t="str">
        <f>VLOOKUP('intouch变量（实型）'!$A287,基本表格!$G:$Q,3,FALSE)</f>
        <v>DB1201,REAL268</v>
      </c>
      <c r="AT287" t="str">
        <f>VLOOKUP('intouch变量（实型）'!$A287,基本表格!$G:$Q,10,FALSE)</f>
        <v>No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</row>
    <row r="288" spans="1:55">
      <c r="A288" t="s">
        <v>5786</v>
      </c>
      <c r="B288" s="11" t="str">
        <f t="shared" si="4"/>
        <v>CHP2</v>
      </c>
      <c r="C288" s="11" t="str">
        <f>VLOOKUP('intouch变量（实型）'!$A288,基本表格!$G:$Q,2,FALSE)</f>
        <v>2#刨片机主机轴承温度传感器1#  上上限值</v>
      </c>
      <c r="D288" t="s">
        <v>154</v>
      </c>
      <c r="E288" t="s">
        <v>154</v>
      </c>
      <c r="F288">
        <v>0</v>
      </c>
      <c r="G288" t="s">
        <v>154</v>
      </c>
      <c r="H288" t="s">
        <v>154</v>
      </c>
      <c r="I288">
        <v>0</v>
      </c>
      <c r="J288">
        <v>0</v>
      </c>
      <c r="L288">
        <v>0</v>
      </c>
      <c r="M288">
        <v>-32768</v>
      </c>
      <c r="N288">
        <v>32767</v>
      </c>
      <c r="O288">
        <v>0</v>
      </c>
      <c r="P288">
        <v>0</v>
      </c>
      <c r="Q288" t="s">
        <v>155</v>
      </c>
      <c r="R288">
        <v>0</v>
      </c>
      <c r="S288">
        <v>1</v>
      </c>
      <c r="T288" t="s">
        <v>155</v>
      </c>
      <c r="U288">
        <v>0</v>
      </c>
      <c r="V288">
        <v>1</v>
      </c>
      <c r="W288" t="s">
        <v>155</v>
      </c>
      <c r="X288">
        <v>0</v>
      </c>
      <c r="Y288">
        <v>1</v>
      </c>
      <c r="Z288" t="s">
        <v>155</v>
      </c>
      <c r="AA288">
        <v>0</v>
      </c>
      <c r="AB288">
        <v>1</v>
      </c>
      <c r="AC288" t="s">
        <v>155</v>
      </c>
      <c r="AD288">
        <v>0</v>
      </c>
      <c r="AE288">
        <v>1</v>
      </c>
      <c r="AF288" t="s">
        <v>155</v>
      </c>
      <c r="AG288">
        <v>0</v>
      </c>
      <c r="AH288">
        <v>1</v>
      </c>
      <c r="AI288">
        <v>0</v>
      </c>
      <c r="AJ288" t="s">
        <v>155</v>
      </c>
      <c r="AK288">
        <v>0</v>
      </c>
      <c r="AL288">
        <v>1</v>
      </c>
      <c r="AM288" t="s">
        <v>4774</v>
      </c>
      <c r="AN288">
        <v>-32768</v>
      </c>
      <c r="AO288">
        <v>32767</v>
      </c>
      <c r="AP288" t="s">
        <v>4775</v>
      </c>
      <c r="AQ288" s="1" t="s">
        <v>157</v>
      </c>
      <c r="AR288" t="s">
        <v>158</v>
      </c>
      <c r="AS288" t="str">
        <f>VLOOKUP('intouch变量（实型）'!$A288,基本表格!$G:$Q,3,FALSE)</f>
        <v>DB1201,REAL272</v>
      </c>
      <c r="AT288" t="str">
        <f>VLOOKUP('intouch变量（实型）'!$A288,基本表格!$G:$Q,10,FALSE)</f>
        <v>No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</row>
    <row r="289" spans="1:55">
      <c r="A289" t="s">
        <v>5787</v>
      </c>
      <c r="B289" s="11" t="str">
        <f t="shared" si="4"/>
        <v>CHP2</v>
      </c>
      <c r="C289" s="11" t="str">
        <f>VLOOKUP('intouch变量（实型）'!$A289,基本表格!$G:$Q,2,FALSE)</f>
        <v>2#刨片机主机轴承温度传感器1#  下下限值</v>
      </c>
      <c r="D289" t="s">
        <v>154</v>
      </c>
      <c r="E289" t="s">
        <v>154</v>
      </c>
      <c r="F289">
        <v>0</v>
      </c>
      <c r="G289" t="s">
        <v>154</v>
      </c>
      <c r="H289" t="s">
        <v>154</v>
      </c>
      <c r="I289">
        <v>0</v>
      </c>
      <c r="J289">
        <v>0</v>
      </c>
      <c r="L289">
        <v>0</v>
      </c>
      <c r="M289">
        <v>-32768</v>
      </c>
      <c r="N289">
        <v>32767</v>
      </c>
      <c r="O289">
        <v>0</v>
      </c>
      <c r="P289">
        <v>0</v>
      </c>
      <c r="Q289" t="s">
        <v>155</v>
      </c>
      <c r="R289">
        <v>0</v>
      </c>
      <c r="S289">
        <v>1</v>
      </c>
      <c r="T289" t="s">
        <v>155</v>
      </c>
      <c r="U289">
        <v>0</v>
      </c>
      <c r="V289">
        <v>1</v>
      </c>
      <c r="W289" t="s">
        <v>155</v>
      </c>
      <c r="X289">
        <v>0</v>
      </c>
      <c r="Y289">
        <v>1</v>
      </c>
      <c r="Z289" t="s">
        <v>155</v>
      </c>
      <c r="AA289">
        <v>0</v>
      </c>
      <c r="AB289">
        <v>1</v>
      </c>
      <c r="AC289" t="s">
        <v>155</v>
      </c>
      <c r="AD289">
        <v>0</v>
      </c>
      <c r="AE289">
        <v>1</v>
      </c>
      <c r="AF289" t="s">
        <v>155</v>
      </c>
      <c r="AG289">
        <v>0</v>
      </c>
      <c r="AH289">
        <v>1</v>
      </c>
      <c r="AI289">
        <v>0</v>
      </c>
      <c r="AJ289" t="s">
        <v>155</v>
      </c>
      <c r="AK289">
        <v>0</v>
      </c>
      <c r="AL289">
        <v>1</v>
      </c>
      <c r="AM289" t="s">
        <v>4774</v>
      </c>
      <c r="AN289">
        <v>-32768</v>
      </c>
      <c r="AO289">
        <v>32767</v>
      </c>
      <c r="AP289" t="s">
        <v>4775</v>
      </c>
      <c r="AQ289" s="1" t="s">
        <v>157</v>
      </c>
      <c r="AR289" t="s">
        <v>158</v>
      </c>
      <c r="AS289" t="str">
        <f>VLOOKUP('intouch变量（实型）'!$A289,基本表格!$G:$Q,3,FALSE)</f>
        <v>DB1201,REAL276</v>
      </c>
      <c r="AT289" t="str">
        <f>VLOOKUP('intouch变量（实型）'!$A289,基本表格!$G:$Q,10,FALSE)</f>
        <v>No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</row>
    <row r="290" spans="1:55">
      <c r="A290" t="s">
        <v>5788</v>
      </c>
      <c r="B290" s="11" t="str">
        <f t="shared" si="4"/>
        <v>CHP2</v>
      </c>
      <c r="C290" s="11" t="str">
        <f>VLOOKUP('intouch变量（实型）'!$A290,基本表格!$G:$Q,2,FALSE)</f>
        <v>2#刨片机主机轴承温度传感器2#  实际值</v>
      </c>
      <c r="D290" t="s">
        <v>154</v>
      </c>
      <c r="E290" t="s">
        <v>154</v>
      </c>
      <c r="F290">
        <v>0</v>
      </c>
      <c r="G290" t="s">
        <v>154</v>
      </c>
      <c r="H290" t="s">
        <v>154</v>
      </c>
      <c r="I290">
        <v>0</v>
      </c>
      <c r="J290">
        <v>0</v>
      </c>
      <c r="L290">
        <v>0</v>
      </c>
      <c r="M290">
        <v>-32768</v>
      </c>
      <c r="N290">
        <v>32767</v>
      </c>
      <c r="O290">
        <v>0</v>
      </c>
      <c r="P290">
        <v>0</v>
      </c>
      <c r="Q290" t="s">
        <v>155</v>
      </c>
      <c r="R290">
        <v>0</v>
      </c>
      <c r="S290">
        <v>1</v>
      </c>
      <c r="T290" t="s">
        <v>155</v>
      </c>
      <c r="U290">
        <v>0</v>
      </c>
      <c r="V290">
        <v>1</v>
      </c>
      <c r="W290" t="s">
        <v>155</v>
      </c>
      <c r="X290">
        <v>0</v>
      </c>
      <c r="Y290">
        <v>1</v>
      </c>
      <c r="Z290" t="s">
        <v>155</v>
      </c>
      <c r="AA290">
        <v>0</v>
      </c>
      <c r="AB290">
        <v>1</v>
      </c>
      <c r="AC290" t="s">
        <v>155</v>
      </c>
      <c r="AD290">
        <v>0</v>
      </c>
      <c r="AE290">
        <v>1</v>
      </c>
      <c r="AF290" t="s">
        <v>155</v>
      </c>
      <c r="AG290">
        <v>0</v>
      </c>
      <c r="AH290">
        <v>1</v>
      </c>
      <c r="AI290">
        <v>0</v>
      </c>
      <c r="AJ290" t="s">
        <v>155</v>
      </c>
      <c r="AK290">
        <v>0</v>
      </c>
      <c r="AL290">
        <v>1</v>
      </c>
      <c r="AM290" t="s">
        <v>4774</v>
      </c>
      <c r="AN290">
        <v>-32768</v>
      </c>
      <c r="AO290">
        <v>32767</v>
      </c>
      <c r="AP290" t="s">
        <v>4775</v>
      </c>
      <c r="AQ290" s="1" t="s">
        <v>157</v>
      </c>
      <c r="AR290" t="s">
        <v>158</v>
      </c>
      <c r="AS290" t="str">
        <f>VLOOKUP('intouch变量（实型）'!$A290,基本表格!$G:$Q,3,FALSE)</f>
        <v>DB1201,REAL306</v>
      </c>
      <c r="AT290" t="str">
        <f>VLOOKUP('intouch变量（实型）'!$A290,基本表格!$G:$Q,10,FALSE)</f>
        <v>Yes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</row>
    <row r="291" spans="1:55">
      <c r="A291" t="s">
        <v>5789</v>
      </c>
      <c r="B291" s="11" t="str">
        <f t="shared" si="4"/>
        <v>CHP2</v>
      </c>
      <c r="C291" s="11" t="str">
        <f>VLOOKUP('intouch变量（实型）'!$A291,基本表格!$G:$Q,2,FALSE)</f>
        <v>2#刨片机主机轴承温度传感器2#  量程</v>
      </c>
      <c r="D291" t="s">
        <v>154</v>
      </c>
      <c r="E291" t="s">
        <v>154</v>
      </c>
      <c r="F291">
        <v>0</v>
      </c>
      <c r="G291" t="s">
        <v>154</v>
      </c>
      <c r="H291" t="s">
        <v>154</v>
      </c>
      <c r="I291">
        <v>0</v>
      </c>
      <c r="J291">
        <v>0</v>
      </c>
      <c r="L291">
        <v>0</v>
      </c>
      <c r="M291">
        <v>-32768</v>
      </c>
      <c r="N291">
        <v>32767</v>
      </c>
      <c r="O291">
        <v>0</v>
      </c>
      <c r="P291">
        <v>0</v>
      </c>
      <c r="Q291" t="s">
        <v>155</v>
      </c>
      <c r="R291">
        <v>0</v>
      </c>
      <c r="S291">
        <v>1</v>
      </c>
      <c r="T291" t="s">
        <v>155</v>
      </c>
      <c r="U291">
        <v>0</v>
      </c>
      <c r="V291">
        <v>1</v>
      </c>
      <c r="W291" t="s">
        <v>155</v>
      </c>
      <c r="X291">
        <v>0</v>
      </c>
      <c r="Y291">
        <v>1</v>
      </c>
      <c r="Z291" t="s">
        <v>155</v>
      </c>
      <c r="AA291">
        <v>0</v>
      </c>
      <c r="AB291">
        <v>1</v>
      </c>
      <c r="AC291" t="s">
        <v>155</v>
      </c>
      <c r="AD291">
        <v>0</v>
      </c>
      <c r="AE291">
        <v>1</v>
      </c>
      <c r="AF291" t="s">
        <v>155</v>
      </c>
      <c r="AG291">
        <v>0</v>
      </c>
      <c r="AH291">
        <v>1</v>
      </c>
      <c r="AI291">
        <v>0</v>
      </c>
      <c r="AJ291" t="s">
        <v>155</v>
      </c>
      <c r="AK291">
        <v>0</v>
      </c>
      <c r="AL291">
        <v>1</v>
      </c>
      <c r="AM291" t="s">
        <v>4774</v>
      </c>
      <c r="AN291">
        <v>-32768</v>
      </c>
      <c r="AO291">
        <v>32767</v>
      </c>
      <c r="AP291" t="s">
        <v>4775</v>
      </c>
      <c r="AQ291" s="1" t="s">
        <v>157</v>
      </c>
      <c r="AR291" t="s">
        <v>158</v>
      </c>
      <c r="AS291" t="str">
        <f>VLOOKUP('intouch变量（实型）'!$A291,基本表格!$G:$Q,3,FALSE)</f>
        <v>DB1201,REAL310</v>
      </c>
      <c r="AT291" t="str">
        <f>VLOOKUP('intouch变量（实型）'!$A291,基本表格!$G:$Q,10,FALSE)</f>
        <v>No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</row>
    <row r="292" spans="1:55">
      <c r="A292" t="s">
        <v>5790</v>
      </c>
      <c r="B292" s="11" t="str">
        <f t="shared" si="4"/>
        <v>CHP2</v>
      </c>
      <c r="C292" s="11" t="str">
        <f>VLOOKUP('intouch变量（实型）'!$A292,基本表格!$G:$Q,2,FALSE)</f>
        <v>2#刨片机主机轴承温度传感器2#  上限值</v>
      </c>
      <c r="D292" t="s">
        <v>154</v>
      </c>
      <c r="E292" t="s">
        <v>154</v>
      </c>
      <c r="F292">
        <v>0</v>
      </c>
      <c r="G292" t="s">
        <v>154</v>
      </c>
      <c r="H292" t="s">
        <v>154</v>
      </c>
      <c r="I292">
        <v>0</v>
      </c>
      <c r="J292">
        <v>0</v>
      </c>
      <c r="L292">
        <v>0</v>
      </c>
      <c r="M292">
        <v>-32768</v>
      </c>
      <c r="N292">
        <v>32767</v>
      </c>
      <c r="O292">
        <v>0</v>
      </c>
      <c r="P292">
        <v>0</v>
      </c>
      <c r="Q292" t="s">
        <v>155</v>
      </c>
      <c r="R292">
        <v>0</v>
      </c>
      <c r="S292">
        <v>1</v>
      </c>
      <c r="T292" t="s">
        <v>155</v>
      </c>
      <c r="U292">
        <v>0</v>
      </c>
      <c r="V292">
        <v>1</v>
      </c>
      <c r="W292" t="s">
        <v>155</v>
      </c>
      <c r="X292">
        <v>0</v>
      </c>
      <c r="Y292">
        <v>1</v>
      </c>
      <c r="Z292" t="s">
        <v>155</v>
      </c>
      <c r="AA292">
        <v>0</v>
      </c>
      <c r="AB292">
        <v>1</v>
      </c>
      <c r="AC292" t="s">
        <v>155</v>
      </c>
      <c r="AD292">
        <v>0</v>
      </c>
      <c r="AE292">
        <v>1</v>
      </c>
      <c r="AF292" t="s">
        <v>155</v>
      </c>
      <c r="AG292">
        <v>0</v>
      </c>
      <c r="AH292">
        <v>1</v>
      </c>
      <c r="AI292">
        <v>0</v>
      </c>
      <c r="AJ292" t="s">
        <v>155</v>
      </c>
      <c r="AK292">
        <v>0</v>
      </c>
      <c r="AL292">
        <v>1</v>
      </c>
      <c r="AM292" t="s">
        <v>4774</v>
      </c>
      <c r="AN292">
        <v>-32768</v>
      </c>
      <c r="AO292">
        <v>32767</v>
      </c>
      <c r="AP292" t="s">
        <v>4775</v>
      </c>
      <c r="AQ292" s="1" t="s">
        <v>157</v>
      </c>
      <c r="AR292" t="s">
        <v>158</v>
      </c>
      <c r="AS292" t="str">
        <f>VLOOKUP('intouch变量（实型）'!$A292,基本表格!$G:$Q,3,FALSE)</f>
        <v>DB1201,REAL314</v>
      </c>
      <c r="AT292" t="str">
        <f>VLOOKUP('intouch变量（实型）'!$A292,基本表格!$G:$Q,10,FALSE)</f>
        <v>No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</row>
    <row r="293" spans="1:55">
      <c r="A293" t="s">
        <v>5791</v>
      </c>
      <c r="B293" s="11" t="str">
        <f t="shared" si="4"/>
        <v>CHP2</v>
      </c>
      <c r="C293" s="11" t="str">
        <f>VLOOKUP('intouch变量（实型）'!$A293,基本表格!$G:$Q,2,FALSE)</f>
        <v>2#刨片机主机轴承温度传感器2#  下限值</v>
      </c>
      <c r="D293" t="s">
        <v>154</v>
      </c>
      <c r="E293" t="s">
        <v>154</v>
      </c>
      <c r="F293">
        <v>0</v>
      </c>
      <c r="G293" t="s">
        <v>154</v>
      </c>
      <c r="H293" t="s">
        <v>154</v>
      </c>
      <c r="I293">
        <v>0</v>
      </c>
      <c r="J293">
        <v>0</v>
      </c>
      <c r="L293">
        <v>0</v>
      </c>
      <c r="M293">
        <v>-32768</v>
      </c>
      <c r="N293">
        <v>32767</v>
      </c>
      <c r="O293">
        <v>0</v>
      </c>
      <c r="P293">
        <v>0</v>
      </c>
      <c r="Q293" t="s">
        <v>155</v>
      </c>
      <c r="R293">
        <v>0</v>
      </c>
      <c r="S293">
        <v>1</v>
      </c>
      <c r="T293" t="s">
        <v>155</v>
      </c>
      <c r="U293">
        <v>0</v>
      </c>
      <c r="V293">
        <v>1</v>
      </c>
      <c r="W293" t="s">
        <v>155</v>
      </c>
      <c r="X293">
        <v>0</v>
      </c>
      <c r="Y293">
        <v>1</v>
      </c>
      <c r="Z293" t="s">
        <v>155</v>
      </c>
      <c r="AA293">
        <v>0</v>
      </c>
      <c r="AB293">
        <v>1</v>
      </c>
      <c r="AC293" t="s">
        <v>155</v>
      </c>
      <c r="AD293">
        <v>0</v>
      </c>
      <c r="AE293">
        <v>1</v>
      </c>
      <c r="AF293" t="s">
        <v>155</v>
      </c>
      <c r="AG293">
        <v>0</v>
      </c>
      <c r="AH293">
        <v>1</v>
      </c>
      <c r="AI293">
        <v>0</v>
      </c>
      <c r="AJ293" t="s">
        <v>155</v>
      </c>
      <c r="AK293">
        <v>0</v>
      </c>
      <c r="AL293">
        <v>1</v>
      </c>
      <c r="AM293" t="s">
        <v>4774</v>
      </c>
      <c r="AN293">
        <v>-32768</v>
      </c>
      <c r="AO293">
        <v>32767</v>
      </c>
      <c r="AP293" t="s">
        <v>4775</v>
      </c>
      <c r="AQ293" s="1" t="s">
        <v>157</v>
      </c>
      <c r="AR293" t="s">
        <v>158</v>
      </c>
      <c r="AS293" t="str">
        <f>VLOOKUP('intouch变量（实型）'!$A293,基本表格!$G:$Q,3,FALSE)</f>
        <v>DB1201,REAL318</v>
      </c>
      <c r="AT293" t="str">
        <f>VLOOKUP('intouch变量（实型）'!$A293,基本表格!$G:$Q,10,FALSE)</f>
        <v>No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</row>
    <row r="294" spans="1:55">
      <c r="A294" t="s">
        <v>5792</v>
      </c>
      <c r="B294" s="11" t="str">
        <f t="shared" si="4"/>
        <v>CHP2</v>
      </c>
      <c r="C294" s="11" t="str">
        <f>VLOOKUP('intouch变量（实型）'!$A294,基本表格!$G:$Q,2,FALSE)</f>
        <v>2#刨片机主机轴承温度传感器2#  上上限值</v>
      </c>
      <c r="D294" t="s">
        <v>154</v>
      </c>
      <c r="E294" t="s">
        <v>154</v>
      </c>
      <c r="F294">
        <v>0</v>
      </c>
      <c r="G294" t="s">
        <v>154</v>
      </c>
      <c r="H294" t="s">
        <v>154</v>
      </c>
      <c r="I294">
        <v>0</v>
      </c>
      <c r="J294">
        <v>0</v>
      </c>
      <c r="L294">
        <v>0</v>
      </c>
      <c r="M294">
        <v>-32768</v>
      </c>
      <c r="N294">
        <v>32767</v>
      </c>
      <c r="O294">
        <v>0</v>
      </c>
      <c r="P294">
        <v>0</v>
      </c>
      <c r="Q294" t="s">
        <v>155</v>
      </c>
      <c r="R294">
        <v>0</v>
      </c>
      <c r="S294">
        <v>1</v>
      </c>
      <c r="T294" t="s">
        <v>155</v>
      </c>
      <c r="U294">
        <v>0</v>
      </c>
      <c r="V294">
        <v>1</v>
      </c>
      <c r="W294" t="s">
        <v>155</v>
      </c>
      <c r="X294">
        <v>0</v>
      </c>
      <c r="Y294">
        <v>1</v>
      </c>
      <c r="Z294" t="s">
        <v>155</v>
      </c>
      <c r="AA294">
        <v>0</v>
      </c>
      <c r="AB294">
        <v>1</v>
      </c>
      <c r="AC294" t="s">
        <v>155</v>
      </c>
      <c r="AD294">
        <v>0</v>
      </c>
      <c r="AE294">
        <v>1</v>
      </c>
      <c r="AF294" t="s">
        <v>155</v>
      </c>
      <c r="AG294">
        <v>0</v>
      </c>
      <c r="AH294">
        <v>1</v>
      </c>
      <c r="AI294">
        <v>0</v>
      </c>
      <c r="AJ294" t="s">
        <v>155</v>
      </c>
      <c r="AK294">
        <v>0</v>
      </c>
      <c r="AL294">
        <v>1</v>
      </c>
      <c r="AM294" t="s">
        <v>4774</v>
      </c>
      <c r="AN294">
        <v>-32768</v>
      </c>
      <c r="AO294">
        <v>32767</v>
      </c>
      <c r="AP294" t="s">
        <v>4775</v>
      </c>
      <c r="AQ294" s="1" t="s">
        <v>157</v>
      </c>
      <c r="AR294" t="s">
        <v>158</v>
      </c>
      <c r="AS294" t="str">
        <f>VLOOKUP('intouch变量（实型）'!$A294,基本表格!$G:$Q,3,FALSE)</f>
        <v>DB1201,REAL322</v>
      </c>
      <c r="AT294" t="str">
        <f>VLOOKUP('intouch变量（实型）'!$A294,基本表格!$G:$Q,10,FALSE)</f>
        <v>No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</row>
    <row r="295" spans="1:55">
      <c r="A295" t="s">
        <v>5793</v>
      </c>
      <c r="B295" s="11" t="str">
        <f t="shared" si="4"/>
        <v>CHP2</v>
      </c>
      <c r="C295" s="11" t="str">
        <f>VLOOKUP('intouch变量（实型）'!$A295,基本表格!$G:$Q,2,FALSE)</f>
        <v>2#刨片机主机轴承温度传感器2#  下下限值</v>
      </c>
      <c r="D295" t="s">
        <v>154</v>
      </c>
      <c r="E295" t="s">
        <v>154</v>
      </c>
      <c r="F295">
        <v>0</v>
      </c>
      <c r="G295" t="s">
        <v>154</v>
      </c>
      <c r="H295" t="s">
        <v>154</v>
      </c>
      <c r="I295">
        <v>0</v>
      </c>
      <c r="J295">
        <v>0</v>
      </c>
      <c r="L295">
        <v>0</v>
      </c>
      <c r="M295">
        <v>-32768</v>
      </c>
      <c r="N295">
        <v>32767</v>
      </c>
      <c r="O295">
        <v>0</v>
      </c>
      <c r="P295">
        <v>0</v>
      </c>
      <c r="Q295" t="s">
        <v>155</v>
      </c>
      <c r="R295">
        <v>0</v>
      </c>
      <c r="S295">
        <v>1</v>
      </c>
      <c r="T295" t="s">
        <v>155</v>
      </c>
      <c r="U295">
        <v>0</v>
      </c>
      <c r="V295">
        <v>1</v>
      </c>
      <c r="W295" t="s">
        <v>155</v>
      </c>
      <c r="X295">
        <v>0</v>
      </c>
      <c r="Y295">
        <v>1</v>
      </c>
      <c r="Z295" t="s">
        <v>155</v>
      </c>
      <c r="AA295">
        <v>0</v>
      </c>
      <c r="AB295">
        <v>1</v>
      </c>
      <c r="AC295" t="s">
        <v>155</v>
      </c>
      <c r="AD295">
        <v>0</v>
      </c>
      <c r="AE295">
        <v>1</v>
      </c>
      <c r="AF295" t="s">
        <v>155</v>
      </c>
      <c r="AG295">
        <v>0</v>
      </c>
      <c r="AH295">
        <v>1</v>
      </c>
      <c r="AI295">
        <v>0</v>
      </c>
      <c r="AJ295" t="s">
        <v>155</v>
      </c>
      <c r="AK295">
        <v>0</v>
      </c>
      <c r="AL295">
        <v>1</v>
      </c>
      <c r="AM295" t="s">
        <v>4774</v>
      </c>
      <c r="AN295">
        <v>-32768</v>
      </c>
      <c r="AO295">
        <v>32767</v>
      </c>
      <c r="AP295" t="s">
        <v>4775</v>
      </c>
      <c r="AQ295" s="1" t="s">
        <v>157</v>
      </c>
      <c r="AR295" t="s">
        <v>158</v>
      </c>
      <c r="AS295" t="str">
        <f>VLOOKUP('intouch变量（实型）'!$A295,基本表格!$G:$Q,3,FALSE)</f>
        <v>DB1201,REAL326</v>
      </c>
      <c r="AT295" t="str">
        <f>VLOOKUP('intouch变量（实型）'!$A295,基本表格!$G:$Q,10,FALSE)</f>
        <v>No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</row>
    <row r="296" spans="1:55">
      <c r="A296" t="s">
        <v>5794</v>
      </c>
      <c r="B296" s="11" t="str">
        <f t="shared" si="4"/>
        <v>CHP2</v>
      </c>
      <c r="C296" s="11" t="str">
        <f>VLOOKUP('intouch变量（实型）'!$A296,基本表格!$G:$Q,2,FALSE)</f>
        <v>2#刨片机主电机轴承温度传感器  实际值</v>
      </c>
      <c r="D296" t="s">
        <v>154</v>
      </c>
      <c r="E296" t="s">
        <v>154</v>
      </c>
      <c r="F296">
        <v>0</v>
      </c>
      <c r="G296" t="s">
        <v>154</v>
      </c>
      <c r="H296" t="s">
        <v>154</v>
      </c>
      <c r="I296">
        <v>0</v>
      </c>
      <c r="J296">
        <v>0</v>
      </c>
      <c r="L296">
        <v>0</v>
      </c>
      <c r="M296">
        <v>-32768</v>
      </c>
      <c r="N296">
        <v>32767</v>
      </c>
      <c r="O296">
        <v>0</v>
      </c>
      <c r="P296">
        <v>0</v>
      </c>
      <c r="Q296" t="s">
        <v>155</v>
      </c>
      <c r="R296">
        <v>0</v>
      </c>
      <c r="S296">
        <v>1</v>
      </c>
      <c r="T296" t="s">
        <v>155</v>
      </c>
      <c r="U296">
        <v>0</v>
      </c>
      <c r="V296">
        <v>1</v>
      </c>
      <c r="W296" t="s">
        <v>155</v>
      </c>
      <c r="X296">
        <v>0</v>
      </c>
      <c r="Y296">
        <v>1</v>
      </c>
      <c r="Z296" t="s">
        <v>155</v>
      </c>
      <c r="AA296">
        <v>0</v>
      </c>
      <c r="AB296">
        <v>1</v>
      </c>
      <c r="AC296" t="s">
        <v>155</v>
      </c>
      <c r="AD296">
        <v>0</v>
      </c>
      <c r="AE296">
        <v>1</v>
      </c>
      <c r="AF296" t="s">
        <v>155</v>
      </c>
      <c r="AG296">
        <v>0</v>
      </c>
      <c r="AH296">
        <v>1</v>
      </c>
      <c r="AI296">
        <v>0</v>
      </c>
      <c r="AJ296" t="s">
        <v>155</v>
      </c>
      <c r="AK296">
        <v>0</v>
      </c>
      <c r="AL296">
        <v>1</v>
      </c>
      <c r="AM296" t="s">
        <v>4774</v>
      </c>
      <c r="AN296">
        <v>-32768</v>
      </c>
      <c r="AO296">
        <v>32767</v>
      </c>
      <c r="AP296" t="s">
        <v>4775</v>
      </c>
      <c r="AQ296" s="1" t="s">
        <v>157</v>
      </c>
      <c r="AR296" t="s">
        <v>158</v>
      </c>
      <c r="AS296" t="str">
        <f>VLOOKUP('intouch变量（实型）'!$A296,基本表格!$G:$Q,3,FALSE)</f>
        <v>DB1201,REAL356</v>
      </c>
      <c r="AT296" t="str">
        <f>VLOOKUP('intouch变量（实型）'!$A296,基本表格!$G:$Q,10,FALSE)</f>
        <v>Yes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</row>
    <row r="297" spans="1:55">
      <c r="A297" t="s">
        <v>5795</v>
      </c>
      <c r="B297" s="11" t="str">
        <f t="shared" si="4"/>
        <v>CHP2</v>
      </c>
      <c r="C297" s="11" t="str">
        <f>VLOOKUP('intouch变量（实型）'!$A297,基本表格!$G:$Q,2,FALSE)</f>
        <v>2#刨片机主电机轴承温度传感器  量程</v>
      </c>
      <c r="D297" t="s">
        <v>154</v>
      </c>
      <c r="E297" t="s">
        <v>154</v>
      </c>
      <c r="F297">
        <v>0</v>
      </c>
      <c r="G297" t="s">
        <v>154</v>
      </c>
      <c r="H297" t="s">
        <v>154</v>
      </c>
      <c r="I297">
        <v>0</v>
      </c>
      <c r="J297">
        <v>0</v>
      </c>
      <c r="L297">
        <v>0</v>
      </c>
      <c r="M297">
        <v>-32768</v>
      </c>
      <c r="N297">
        <v>32767</v>
      </c>
      <c r="O297">
        <v>0</v>
      </c>
      <c r="P297">
        <v>0</v>
      </c>
      <c r="Q297" t="s">
        <v>155</v>
      </c>
      <c r="R297">
        <v>0</v>
      </c>
      <c r="S297">
        <v>1</v>
      </c>
      <c r="T297" t="s">
        <v>155</v>
      </c>
      <c r="U297">
        <v>0</v>
      </c>
      <c r="V297">
        <v>1</v>
      </c>
      <c r="W297" t="s">
        <v>155</v>
      </c>
      <c r="X297">
        <v>0</v>
      </c>
      <c r="Y297">
        <v>1</v>
      </c>
      <c r="Z297" t="s">
        <v>155</v>
      </c>
      <c r="AA297">
        <v>0</v>
      </c>
      <c r="AB297">
        <v>1</v>
      </c>
      <c r="AC297" t="s">
        <v>155</v>
      </c>
      <c r="AD297">
        <v>0</v>
      </c>
      <c r="AE297">
        <v>1</v>
      </c>
      <c r="AF297" t="s">
        <v>155</v>
      </c>
      <c r="AG297">
        <v>0</v>
      </c>
      <c r="AH297">
        <v>1</v>
      </c>
      <c r="AI297">
        <v>0</v>
      </c>
      <c r="AJ297" t="s">
        <v>155</v>
      </c>
      <c r="AK297">
        <v>0</v>
      </c>
      <c r="AL297">
        <v>1</v>
      </c>
      <c r="AM297" t="s">
        <v>4774</v>
      </c>
      <c r="AN297">
        <v>-32768</v>
      </c>
      <c r="AO297">
        <v>32767</v>
      </c>
      <c r="AP297" t="s">
        <v>4775</v>
      </c>
      <c r="AQ297" s="1" t="s">
        <v>157</v>
      </c>
      <c r="AR297" t="s">
        <v>158</v>
      </c>
      <c r="AS297" t="str">
        <f>VLOOKUP('intouch变量（实型）'!$A297,基本表格!$G:$Q,3,FALSE)</f>
        <v>DB1201,REAL360</v>
      </c>
      <c r="AT297" t="str">
        <f>VLOOKUP('intouch变量（实型）'!$A297,基本表格!$G:$Q,10,FALSE)</f>
        <v>No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</row>
    <row r="298" spans="1:55">
      <c r="A298" t="s">
        <v>5796</v>
      </c>
      <c r="B298" s="11" t="str">
        <f t="shared" si="4"/>
        <v>CHP2</v>
      </c>
      <c r="C298" s="11" t="str">
        <f>VLOOKUP('intouch变量（实型）'!$A298,基本表格!$G:$Q,2,FALSE)</f>
        <v>2#刨片机主电机轴承温度传感器  上限值</v>
      </c>
      <c r="D298" t="s">
        <v>154</v>
      </c>
      <c r="E298" t="s">
        <v>154</v>
      </c>
      <c r="F298">
        <v>0</v>
      </c>
      <c r="G298" t="s">
        <v>154</v>
      </c>
      <c r="H298" t="s">
        <v>154</v>
      </c>
      <c r="I298">
        <v>0</v>
      </c>
      <c r="J298">
        <v>0</v>
      </c>
      <c r="L298">
        <v>0</v>
      </c>
      <c r="M298">
        <v>-32768</v>
      </c>
      <c r="N298">
        <v>32767</v>
      </c>
      <c r="O298">
        <v>0</v>
      </c>
      <c r="P298">
        <v>0</v>
      </c>
      <c r="Q298" t="s">
        <v>155</v>
      </c>
      <c r="R298">
        <v>0</v>
      </c>
      <c r="S298">
        <v>1</v>
      </c>
      <c r="T298" t="s">
        <v>155</v>
      </c>
      <c r="U298">
        <v>0</v>
      </c>
      <c r="V298">
        <v>1</v>
      </c>
      <c r="W298" t="s">
        <v>155</v>
      </c>
      <c r="X298">
        <v>0</v>
      </c>
      <c r="Y298">
        <v>1</v>
      </c>
      <c r="Z298" t="s">
        <v>155</v>
      </c>
      <c r="AA298">
        <v>0</v>
      </c>
      <c r="AB298">
        <v>1</v>
      </c>
      <c r="AC298" t="s">
        <v>155</v>
      </c>
      <c r="AD298">
        <v>0</v>
      </c>
      <c r="AE298">
        <v>1</v>
      </c>
      <c r="AF298" t="s">
        <v>155</v>
      </c>
      <c r="AG298">
        <v>0</v>
      </c>
      <c r="AH298">
        <v>1</v>
      </c>
      <c r="AI298">
        <v>0</v>
      </c>
      <c r="AJ298" t="s">
        <v>155</v>
      </c>
      <c r="AK298">
        <v>0</v>
      </c>
      <c r="AL298">
        <v>1</v>
      </c>
      <c r="AM298" t="s">
        <v>4774</v>
      </c>
      <c r="AN298">
        <v>-32768</v>
      </c>
      <c r="AO298">
        <v>32767</v>
      </c>
      <c r="AP298" t="s">
        <v>4775</v>
      </c>
      <c r="AQ298" s="1" t="s">
        <v>157</v>
      </c>
      <c r="AR298" t="s">
        <v>158</v>
      </c>
      <c r="AS298" t="str">
        <f>VLOOKUP('intouch变量（实型）'!$A298,基本表格!$G:$Q,3,FALSE)</f>
        <v>DB1201,REAL364</v>
      </c>
      <c r="AT298" t="str">
        <f>VLOOKUP('intouch变量（实型）'!$A298,基本表格!$G:$Q,10,FALSE)</f>
        <v>No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</row>
    <row r="299" spans="1:55">
      <c r="A299" t="s">
        <v>5797</v>
      </c>
      <c r="B299" s="11" t="str">
        <f t="shared" si="4"/>
        <v>CHP2</v>
      </c>
      <c r="C299" s="11" t="str">
        <f>VLOOKUP('intouch变量（实型）'!$A299,基本表格!$G:$Q,2,FALSE)</f>
        <v>2#刨片机主电机轴承温度传感器  下限值</v>
      </c>
      <c r="D299" t="s">
        <v>154</v>
      </c>
      <c r="E299" t="s">
        <v>154</v>
      </c>
      <c r="F299">
        <v>0</v>
      </c>
      <c r="G299" t="s">
        <v>154</v>
      </c>
      <c r="H299" t="s">
        <v>154</v>
      </c>
      <c r="I299">
        <v>0</v>
      </c>
      <c r="J299">
        <v>0</v>
      </c>
      <c r="L299">
        <v>0</v>
      </c>
      <c r="M299">
        <v>-32768</v>
      </c>
      <c r="N299">
        <v>32767</v>
      </c>
      <c r="O299">
        <v>0</v>
      </c>
      <c r="P299">
        <v>0</v>
      </c>
      <c r="Q299" t="s">
        <v>155</v>
      </c>
      <c r="R299">
        <v>0</v>
      </c>
      <c r="S299">
        <v>1</v>
      </c>
      <c r="T299" t="s">
        <v>155</v>
      </c>
      <c r="U299">
        <v>0</v>
      </c>
      <c r="V299">
        <v>1</v>
      </c>
      <c r="W299" t="s">
        <v>155</v>
      </c>
      <c r="X299">
        <v>0</v>
      </c>
      <c r="Y299">
        <v>1</v>
      </c>
      <c r="Z299" t="s">
        <v>155</v>
      </c>
      <c r="AA299">
        <v>0</v>
      </c>
      <c r="AB299">
        <v>1</v>
      </c>
      <c r="AC299" t="s">
        <v>155</v>
      </c>
      <c r="AD299">
        <v>0</v>
      </c>
      <c r="AE299">
        <v>1</v>
      </c>
      <c r="AF299" t="s">
        <v>155</v>
      </c>
      <c r="AG299">
        <v>0</v>
      </c>
      <c r="AH299">
        <v>1</v>
      </c>
      <c r="AI299">
        <v>0</v>
      </c>
      <c r="AJ299" t="s">
        <v>155</v>
      </c>
      <c r="AK299">
        <v>0</v>
      </c>
      <c r="AL299">
        <v>1</v>
      </c>
      <c r="AM299" t="s">
        <v>4774</v>
      </c>
      <c r="AN299">
        <v>-32768</v>
      </c>
      <c r="AO299">
        <v>32767</v>
      </c>
      <c r="AP299" t="s">
        <v>4775</v>
      </c>
      <c r="AQ299" s="1" t="s">
        <v>157</v>
      </c>
      <c r="AR299" t="s">
        <v>158</v>
      </c>
      <c r="AS299" t="str">
        <f>VLOOKUP('intouch变量（实型）'!$A299,基本表格!$G:$Q,3,FALSE)</f>
        <v>DB1201,REAL368</v>
      </c>
      <c r="AT299" t="str">
        <f>VLOOKUP('intouch变量（实型）'!$A299,基本表格!$G:$Q,10,FALSE)</f>
        <v>No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</row>
    <row r="300" spans="1:55">
      <c r="A300" t="s">
        <v>5798</v>
      </c>
      <c r="B300" s="11" t="str">
        <f t="shared" si="4"/>
        <v>CHP2</v>
      </c>
      <c r="C300" s="11" t="str">
        <f>VLOOKUP('intouch变量（实型）'!$A300,基本表格!$G:$Q,2,FALSE)</f>
        <v>2#刨片机主电机轴承温度传感器  上上限值</v>
      </c>
      <c r="D300" t="s">
        <v>154</v>
      </c>
      <c r="E300" t="s">
        <v>154</v>
      </c>
      <c r="F300">
        <v>0</v>
      </c>
      <c r="G300" t="s">
        <v>154</v>
      </c>
      <c r="H300" t="s">
        <v>154</v>
      </c>
      <c r="I300">
        <v>0</v>
      </c>
      <c r="J300">
        <v>0</v>
      </c>
      <c r="L300">
        <v>0</v>
      </c>
      <c r="M300">
        <v>-32768</v>
      </c>
      <c r="N300">
        <v>32767</v>
      </c>
      <c r="O300">
        <v>0</v>
      </c>
      <c r="P300">
        <v>0</v>
      </c>
      <c r="Q300" t="s">
        <v>155</v>
      </c>
      <c r="R300">
        <v>0</v>
      </c>
      <c r="S300">
        <v>1</v>
      </c>
      <c r="T300" t="s">
        <v>155</v>
      </c>
      <c r="U300">
        <v>0</v>
      </c>
      <c r="V300">
        <v>1</v>
      </c>
      <c r="W300" t="s">
        <v>155</v>
      </c>
      <c r="X300">
        <v>0</v>
      </c>
      <c r="Y300">
        <v>1</v>
      </c>
      <c r="Z300" t="s">
        <v>155</v>
      </c>
      <c r="AA300">
        <v>0</v>
      </c>
      <c r="AB300">
        <v>1</v>
      </c>
      <c r="AC300" t="s">
        <v>155</v>
      </c>
      <c r="AD300">
        <v>0</v>
      </c>
      <c r="AE300">
        <v>1</v>
      </c>
      <c r="AF300" t="s">
        <v>155</v>
      </c>
      <c r="AG300">
        <v>0</v>
      </c>
      <c r="AH300">
        <v>1</v>
      </c>
      <c r="AI300">
        <v>0</v>
      </c>
      <c r="AJ300" t="s">
        <v>155</v>
      </c>
      <c r="AK300">
        <v>0</v>
      </c>
      <c r="AL300">
        <v>1</v>
      </c>
      <c r="AM300" t="s">
        <v>4774</v>
      </c>
      <c r="AN300">
        <v>-32768</v>
      </c>
      <c r="AO300">
        <v>32767</v>
      </c>
      <c r="AP300" t="s">
        <v>4775</v>
      </c>
      <c r="AQ300" s="1" t="s">
        <v>157</v>
      </c>
      <c r="AR300" t="s">
        <v>158</v>
      </c>
      <c r="AS300" t="str">
        <f>VLOOKUP('intouch变量（实型）'!$A300,基本表格!$G:$Q,3,FALSE)</f>
        <v>DB1201,REAL372</v>
      </c>
      <c r="AT300" t="str">
        <f>VLOOKUP('intouch变量（实型）'!$A300,基本表格!$G:$Q,10,FALSE)</f>
        <v>No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</row>
    <row r="301" spans="1:55">
      <c r="A301" t="s">
        <v>5799</v>
      </c>
      <c r="B301" s="11" t="str">
        <f t="shared" si="4"/>
        <v>CHP2</v>
      </c>
      <c r="C301" s="11" t="str">
        <f>VLOOKUP('intouch变量（实型）'!$A301,基本表格!$G:$Q,2,FALSE)</f>
        <v>2#刨片机主电机轴承温度传感器  下下限值</v>
      </c>
      <c r="D301" t="s">
        <v>154</v>
      </c>
      <c r="E301" t="s">
        <v>154</v>
      </c>
      <c r="F301">
        <v>0</v>
      </c>
      <c r="G301" t="s">
        <v>154</v>
      </c>
      <c r="H301" t="s">
        <v>154</v>
      </c>
      <c r="I301">
        <v>0</v>
      </c>
      <c r="J301">
        <v>0</v>
      </c>
      <c r="L301">
        <v>0</v>
      </c>
      <c r="M301">
        <v>-32768</v>
      </c>
      <c r="N301">
        <v>32767</v>
      </c>
      <c r="O301">
        <v>0</v>
      </c>
      <c r="P301">
        <v>0</v>
      </c>
      <c r="Q301" t="s">
        <v>155</v>
      </c>
      <c r="R301">
        <v>0</v>
      </c>
      <c r="S301">
        <v>1</v>
      </c>
      <c r="T301" t="s">
        <v>155</v>
      </c>
      <c r="U301">
        <v>0</v>
      </c>
      <c r="V301">
        <v>1</v>
      </c>
      <c r="W301" t="s">
        <v>155</v>
      </c>
      <c r="X301">
        <v>0</v>
      </c>
      <c r="Y301">
        <v>1</v>
      </c>
      <c r="Z301" t="s">
        <v>155</v>
      </c>
      <c r="AA301">
        <v>0</v>
      </c>
      <c r="AB301">
        <v>1</v>
      </c>
      <c r="AC301" t="s">
        <v>155</v>
      </c>
      <c r="AD301">
        <v>0</v>
      </c>
      <c r="AE301">
        <v>1</v>
      </c>
      <c r="AF301" t="s">
        <v>155</v>
      </c>
      <c r="AG301">
        <v>0</v>
      </c>
      <c r="AH301">
        <v>1</v>
      </c>
      <c r="AI301">
        <v>0</v>
      </c>
      <c r="AJ301" t="s">
        <v>155</v>
      </c>
      <c r="AK301">
        <v>0</v>
      </c>
      <c r="AL301">
        <v>1</v>
      </c>
      <c r="AM301" t="s">
        <v>4774</v>
      </c>
      <c r="AN301">
        <v>-32768</v>
      </c>
      <c r="AO301">
        <v>32767</v>
      </c>
      <c r="AP301" t="s">
        <v>4775</v>
      </c>
      <c r="AQ301" s="1" t="s">
        <v>157</v>
      </c>
      <c r="AR301" t="s">
        <v>158</v>
      </c>
      <c r="AS301" t="str">
        <f>VLOOKUP('intouch变量（实型）'!$A301,基本表格!$G:$Q,3,FALSE)</f>
        <v>DB1201,REAL376</v>
      </c>
      <c r="AT301" t="str">
        <f>VLOOKUP('intouch变量（实型）'!$A301,基本表格!$G:$Q,10,FALSE)</f>
        <v>No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</row>
    <row r="302" spans="1:55">
      <c r="A302" t="s">
        <v>5800</v>
      </c>
      <c r="B302" s="11" t="str">
        <f t="shared" si="4"/>
        <v>CHP3</v>
      </c>
      <c r="C302" s="11" t="str">
        <f>VLOOKUP('intouch变量（实型）'!$A302,基本表格!$G:$Q,2,FALSE)</f>
        <v>2435+P10-M1 3#环式刨片机 给定频率 实际值</v>
      </c>
      <c r="D302" t="s">
        <v>154</v>
      </c>
      <c r="E302" t="s">
        <v>154</v>
      </c>
      <c r="F302">
        <v>0</v>
      </c>
      <c r="G302" t="s">
        <v>154</v>
      </c>
      <c r="H302" t="s">
        <v>154</v>
      </c>
      <c r="I302">
        <v>0</v>
      </c>
      <c r="J302">
        <v>0</v>
      </c>
      <c r="L302">
        <v>0</v>
      </c>
      <c r="M302">
        <v>-32768</v>
      </c>
      <c r="N302">
        <v>32767</v>
      </c>
      <c r="O302">
        <v>0</v>
      </c>
      <c r="P302">
        <v>0</v>
      </c>
      <c r="Q302" t="s">
        <v>155</v>
      </c>
      <c r="R302">
        <v>0</v>
      </c>
      <c r="S302">
        <v>1</v>
      </c>
      <c r="T302" t="s">
        <v>155</v>
      </c>
      <c r="U302">
        <v>0</v>
      </c>
      <c r="V302">
        <v>1</v>
      </c>
      <c r="W302" t="s">
        <v>155</v>
      </c>
      <c r="X302">
        <v>0</v>
      </c>
      <c r="Y302">
        <v>1</v>
      </c>
      <c r="Z302" t="s">
        <v>155</v>
      </c>
      <c r="AA302">
        <v>0</v>
      </c>
      <c r="AB302">
        <v>1</v>
      </c>
      <c r="AC302" t="s">
        <v>155</v>
      </c>
      <c r="AD302">
        <v>0</v>
      </c>
      <c r="AE302">
        <v>1</v>
      </c>
      <c r="AF302" t="s">
        <v>155</v>
      </c>
      <c r="AG302">
        <v>0</v>
      </c>
      <c r="AH302">
        <v>1</v>
      </c>
      <c r="AI302">
        <v>0</v>
      </c>
      <c r="AJ302" t="s">
        <v>155</v>
      </c>
      <c r="AK302">
        <v>0</v>
      </c>
      <c r="AL302">
        <v>1</v>
      </c>
      <c r="AM302" t="s">
        <v>4774</v>
      </c>
      <c r="AN302">
        <v>-32768</v>
      </c>
      <c r="AO302">
        <v>32767</v>
      </c>
      <c r="AP302" t="s">
        <v>4775</v>
      </c>
      <c r="AQ302" s="1" t="s">
        <v>157</v>
      </c>
      <c r="AR302" t="s">
        <v>158</v>
      </c>
      <c r="AS302" t="str">
        <f>VLOOKUP('intouch变量（实型）'!$A302,基本表格!$G:$Q,3,FALSE)</f>
        <v>DB1300,REAL56</v>
      </c>
      <c r="AT302" t="str">
        <f>VLOOKUP('intouch变量（实型）'!$A302,基本表格!$G:$Q,10,FALSE)</f>
        <v>Yes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</row>
    <row r="303" spans="1:55">
      <c r="A303" t="s">
        <v>5801</v>
      </c>
      <c r="B303" s="11" t="str">
        <f t="shared" si="4"/>
        <v>CHP3</v>
      </c>
      <c r="C303" s="11" t="str">
        <f>VLOOKUP('intouch变量（实型）'!$A303,基本表格!$G:$Q,2,FALSE)</f>
        <v>2435+P10-M1 3#环式刨片机 给定频率 量程</v>
      </c>
      <c r="D303" t="s">
        <v>154</v>
      </c>
      <c r="E303" t="s">
        <v>154</v>
      </c>
      <c r="F303">
        <v>0</v>
      </c>
      <c r="G303" t="s">
        <v>154</v>
      </c>
      <c r="H303" t="s">
        <v>154</v>
      </c>
      <c r="I303">
        <v>0</v>
      </c>
      <c r="J303">
        <v>0</v>
      </c>
      <c r="L303">
        <v>0</v>
      </c>
      <c r="M303">
        <v>-32768</v>
      </c>
      <c r="N303">
        <v>32767</v>
      </c>
      <c r="O303">
        <v>0</v>
      </c>
      <c r="P303">
        <v>0</v>
      </c>
      <c r="Q303" t="s">
        <v>155</v>
      </c>
      <c r="R303">
        <v>0</v>
      </c>
      <c r="S303">
        <v>1</v>
      </c>
      <c r="T303" t="s">
        <v>155</v>
      </c>
      <c r="U303">
        <v>0</v>
      </c>
      <c r="V303">
        <v>1</v>
      </c>
      <c r="W303" t="s">
        <v>155</v>
      </c>
      <c r="X303">
        <v>0</v>
      </c>
      <c r="Y303">
        <v>1</v>
      </c>
      <c r="Z303" t="s">
        <v>155</v>
      </c>
      <c r="AA303">
        <v>0</v>
      </c>
      <c r="AB303">
        <v>1</v>
      </c>
      <c r="AC303" t="s">
        <v>155</v>
      </c>
      <c r="AD303">
        <v>0</v>
      </c>
      <c r="AE303">
        <v>1</v>
      </c>
      <c r="AF303" t="s">
        <v>155</v>
      </c>
      <c r="AG303">
        <v>0</v>
      </c>
      <c r="AH303">
        <v>1</v>
      </c>
      <c r="AI303">
        <v>0</v>
      </c>
      <c r="AJ303" t="s">
        <v>155</v>
      </c>
      <c r="AK303">
        <v>0</v>
      </c>
      <c r="AL303">
        <v>1</v>
      </c>
      <c r="AM303" t="s">
        <v>4774</v>
      </c>
      <c r="AN303">
        <v>-32768</v>
      </c>
      <c r="AO303">
        <v>32767</v>
      </c>
      <c r="AP303" t="s">
        <v>4775</v>
      </c>
      <c r="AQ303" s="1" t="s">
        <v>157</v>
      </c>
      <c r="AR303" t="s">
        <v>158</v>
      </c>
      <c r="AS303" t="str">
        <f>VLOOKUP('intouch变量（实型）'!$A303,基本表格!$G:$Q,3,FALSE)</f>
        <v>DB1300,REAL60</v>
      </c>
      <c r="AT303" t="str">
        <f>VLOOKUP('intouch变量（实型）'!$A303,基本表格!$G:$Q,10,FALSE)</f>
        <v>No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</row>
    <row r="304" spans="1:55">
      <c r="A304" t="s">
        <v>5802</v>
      </c>
      <c r="B304" s="11" t="str">
        <f t="shared" si="4"/>
        <v>CHP3</v>
      </c>
      <c r="C304" s="11" t="str">
        <f>VLOOKUP('intouch变量（实型）'!$A304,基本表格!$G:$Q,2,FALSE)</f>
        <v>2435+P10-M1 3#环式刨片机 给定频率 上限值</v>
      </c>
      <c r="D304" t="s">
        <v>154</v>
      </c>
      <c r="E304" t="s">
        <v>154</v>
      </c>
      <c r="F304">
        <v>0</v>
      </c>
      <c r="G304" t="s">
        <v>154</v>
      </c>
      <c r="H304" t="s">
        <v>154</v>
      </c>
      <c r="I304">
        <v>0</v>
      </c>
      <c r="J304">
        <v>0</v>
      </c>
      <c r="L304">
        <v>0</v>
      </c>
      <c r="M304">
        <v>-32768</v>
      </c>
      <c r="N304">
        <v>32767</v>
      </c>
      <c r="O304">
        <v>0</v>
      </c>
      <c r="P304">
        <v>0</v>
      </c>
      <c r="Q304" t="s">
        <v>155</v>
      </c>
      <c r="R304">
        <v>0</v>
      </c>
      <c r="S304">
        <v>1</v>
      </c>
      <c r="T304" t="s">
        <v>155</v>
      </c>
      <c r="U304">
        <v>0</v>
      </c>
      <c r="V304">
        <v>1</v>
      </c>
      <c r="W304" t="s">
        <v>155</v>
      </c>
      <c r="X304">
        <v>0</v>
      </c>
      <c r="Y304">
        <v>1</v>
      </c>
      <c r="Z304" t="s">
        <v>155</v>
      </c>
      <c r="AA304">
        <v>0</v>
      </c>
      <c r="AB304">
        <v>1</v>
      </c>
      <c r="AC304" t="s">
        <v>155</v>
      </c>
      <c r="AD304">
        <v>0</v>
      </c>
      <c r="AE304">
        <v>1</v>
      </c>
      <c r="AF304" t="s">
        <v>155</v>
      </c>
      <c r="AG304">
        <v>0</v>
      </c>
      <c r="AH304">
        <v>1</v>
      </c>
      <c r="AI304">
        <v>0</v>
      </c>
      <c r="AJ304" t="s">
        <v>155</v>
      </c>
      <c r="AK304">
        <v>0</v>
      </c>
      <c r="AL304">
        <v>1</v>
      </c>
      <c r="AM304" t="s">
        <v>4774</v>
      </c>
      <c r="AN304">
        <v>-32768</v>
      </c>
      <c r="AO304">
        <v>32767</v>
      </c>
      <c r="AP304" t="s">
        <v>4775</v>
      </c>
      <c r="AQ304" s="1" t="s">
        <v>157</v>
      </c>
      <c r="AR304" t="s">
        <v>158</v>
      </c>
      <c r="AS304" t="str">
        <f>VLOOKUP('intouch变量（实型）'!$A304,基本表格!$G:$Q,3,FALSE)</f>
        <v>DB1300,REAL64</v>
      </c>
      <c r="AT304" t="str">
        <f>VLOOKUP('intouch变量（实型）'!$A304,基本表格!$G:$Q,10,FALSE)</f>
        <v>No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</row>
    <row r="305" spans="1:55">
      <c r="A305" t="s">
        <v>5803</v>
      </c>
      <c r="B305" s="11" t="str">
        <f t="shared" si="4"/>
        <v>CHP3</v>
      </c>
      <c r="C305" s="11" t="str">
        <f>VLOOKUP('intouch变量（实型）'!$A305,基本表格!$G:$Q,2,FALSE)</f>
        <v>2435+P10-M1 3#环式刨片机 给定频率 下限值</v>
      </c>
      <c r="D305" t="s">
        <v>154</v>
      </c>
      <c r="E305" t="s">
        <v>154</v>
      </c>
      <c r="F305">
        <v>0</v>
      </c>
      <c r="G305" t="s">
        <v>154</v>
      </c>
      <c r="H305" t="s">
        <v>154</v>
      </c>
      <c r="I305">
        <v>0</v>
      </c>
      <c r="J305">
        <v>0</v>
      </c>
      <c r="L305">
        <v>0</v>
      </c>
      <c r="M305">
        <v>-32768</v>
      </c>
      <c r="N305">
        <v>32767</v>
      </c>
      <c r="O305">
        <v>0</v>
      </c>
      <c r="P305">
        <v>0</v>
      </c>
      <c r="Q305" t="s">
        <v>155</v>
      </c>
      <c r="R305">
        <v>0</v>
      </c>
      <c r="S305">
        <v>1</v>
      </c>
      <c r="T305" t="s">
        <v>155</v>
      </c>
      <c r="U305">
        <v>0</v>
      </c>
      <c r="V305">
        <v>1</v>
      </c>
      <c r="W305" t="s">
        <v>155</v>
      </c>
      <c r="X305">
        <v>0</v>
      </c>
      <c r="Y305">
        <v>1</v>
      </c>
      <c r="Z305" t="s">
        <v>155</v>
      </c>
      <c r="AA305">
        <v>0</v>
      </c>
      <c r="AB305">
        <v>1</v>
      </c>
      <c r="AC305" t="s">
        <v>155</v>
      </c>
      <c r="AD305">
        <v>0</v>
      </c>
      <c r="AE305">
        <v>1</v>
      </c>
      <c r="AF305" t="s">
        <v>155</v>
      </c>
      <c r="AG305">
        <v>0</v>
      </c>
      <c r="AH305">
        <v>1</v>
      </c>
      <c r="AI305">
        <v>0</v>
      </c>
      <c r="AJ305" t="s">
        <v>155</v>
      </c>
      <c r="AK305">
        <v>0</v>
      </c>
      <c r="AL305">
        <v>1</v>
      </c>
      <c r="AM305" t="s">
        <v>4774</v>
      </c>
      <c r="AN305">
        <v>-32768</v>
      </c>
      <c r="AO305">
        <v>32767</v>
      </c>
      <c r="AP305" t="s">
        <v>4775</v>
      </c>
      <c r="AQ305" s="1" t="s">
        <v>157</v>
      </c>
      <c r="AR305" t="s">
        <v>158</v>
      </c>
      <c r="AS305" t="str">
        <f>VLOOKUP('intouch变量（实型）'!$A305,基本表格!$G:$Q,3,FALSE)</f>
        <v>DB1300,REAL68</v>
      </c>
      <c r="AT305" t="str">
        <f>VLOOKUP('intouch变量（实型）'!$A305,基本表格!$G:$Q,10,FALSE)</f>
        <v>No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</row>
    <row r="306" spans="1:55">
      <c r="A306" t="s">
        <v>5804</v>
      </c>
      <c r="B306" s="11" t="str">
        <f t="shared" si="4"/>
        <v>CHP3</v>
      </c>
      <c r="C306" s="11" t="str">
        <f>VLOOKUP('intouch变量（实型）'!$A306,基本表格!$G:$Q,2,FALSE)</f>
        <v>2435+P10-M1 3#环式刨片机 给定频率 上上限值</v>
      </c>
      <c r="D306" t="s">
        <v>154</v>
      </c>
      <c r="E306" t="s">
        <v>154</v>
      </c>
      <c r="F306">
        <v>0</v>
      </c>
      <c r="G306" t="s">
        <v>154</v>
      </c>
      <c r="H306" t="s">
        <v>154</v>
      </c>
      <c r="I306">
        <v>0</v>
      </c>
      <c r="J306">
        <v>0</v>
      </c>
      <c r="L306">
        <v>0</v>
      </c>
      <c r="M306">
        <v>-32768</v>
      </c>
      <c r="N306">
        <v>32767</v>
      </c>
      <c r="O306">
        <v>0</v>
      </c>
      <c r="P306">
        <v>0</v>
      </c>
      <c r="Q306" t="s">
        <v>155</v>
      </c>
      <c r="R306">
        <v>0</v>
      </c>
      <c r="S306">
        <v>1</v>
      </c>
      <c r="T306" t="s">
        <v>155</v>
      </c>
      <c r="U306">
        <v>0</v>
      </c>
      <c r="V306">
        <v>1</v>
      </c>
      <c r="W306" t="s">
        <v>155</v>
      </c>
      <c r="X306">
        <v>0</v>
      </c>
      <c r="Y306">
        <v>1</v>
      </c>
      <c r="Z306" t="s">
        <v>155</v>
      </c>
      <c r="AA306">
        <v>0</v>
      </c>
      <c r="AB306">
        <v>1</v>
      </c>
      <c r="AC306" t="s">
        <v>155</v>
      </c>
      <c r="AD306">
        <v>0</v>
      </c>
      <c r="AE306">
        <v>1</v>
      </c>
      <c r="AF306" t="s">
        <v>155</v>
      </c>
      <c r="AG306">
        <v>0</v>
      </c>
      <c r="AH306">
        <v>1</v>
      </c>
      <c r="AI306">
        <v>0</v>
      </c>
      <c r="AJ306" t="s">
        <v>155</v>
      </c>
      <c r="AK306">
        <v>0</v>
      </c>
      <c r="AL306">
        <v>1</v>
      </c>
      <c r="AM306" t="s">
        <v>4774</v>
      </c>
      <c r="AN306">
        <v>-32768</v>
      </c>
      <c r="AO306">
        <v>32767</v>
      </c>
      <c r="AP306" t="s">
        <v>4775</v>
      </c>
      <c r="AQ306" s="1" t="s">
        <v>157</v>
      </c>
      <c r="AR306" t="s">
        <v>158</v>
      </c>
      <c r="AS306" t="str">
        <f>VLOOKUP('intouch变量（实型）'!$A306,基本表格!$G:$Q,3,FALSE)</f>
        <v>DB1300,REAL72</v>
      </c>
      <c r="AT306" t="str">
        <f>VLOOKUP('intouch变量（实型）'!$A306,基本表格!$G:$Q,10,FALSE)</f>
        <v>No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</row>
    <row r="307" spans="1:55">
      <c r="A307" t="s">
        <v>5805</v>
      </c>
      <c r="B307" s="11" t="str">
        <f t="shared" si="4"/>
        <v>CHP3</v>
      </c>
      <c r="C307" s="11" t="str">
        <f>VLOOKUP('intouch变量（实型）'!$A307,基本表格!$G:$Q,2,FALSE)</f>
        <v>2435+P10-M1 3#环式刨片机 给定频率 下下限值</v>
      </c>
      <c r="D307" t="s">
        <v>154</v>
      </c>
      <c r="E307" t="s">
        <v>154</v>
      </c>
      <c r="F307">
        <v>0</v>
      </c>
      <c r="G307" t="s">
        <v>154</v>
      </c>
      <c r="H307" t="s">
        <v>154</v>
      </c>
      <c r="I307">
        <v>0</v>
      </c>
      <c r="J307">
        <v>0</v>
      </c>
      <c r="L307">
        <v>0</v>
      </c>
      <c r="M307">
        <v>-32768</v>
      </c>
      <c r="N307">
        <v>32767</v>
      </c>
      <c r="O307">
        <v>0</v>
      </c>
      <c r="P307">
        <v>0</v>
      </c>
      <c r="Q307" t="s">
        <v>155</v>
      </c>
      <c r="R307">
        <v>0</v>
      </c>
      <c r="S307">
        <v>1</v>
      </c>
      <c r="T307" t="s">
        <v>155</v>
      </c>
      <c r="U307">
        <v>0</v>
      </c>
      <c r="V307">
        <v>1</v>
      </c>
      <c r="W307" t="s">
        <v>155</v>
      </c>
      <c r="X307">
        <v>0</v>
      </c>
      <c r="Y307">
        <v>1</v>
      </c>
      <c r="Z307" t="s">
        <v>155</v>
      </c>
      <c r="AA307">
        <v>0</v>
      </c>
      <c r="AB307">
        <v>1</v>
      </c>
      <c r="AC307" t="s">
        <v>155</v>
      </c>
      <c r="AD307">
        <v>0</v>
      </c>
      <c r="AE307">
        <v>1</v>
      </c>
      <c r="AF307" t="s">
        <v>155</v>
      </c>
      <c r="AG307">
        <v>0</v>
      </c>
      <c r="AH307">
        <v>1</v>
      </c>
      <c r="AI307">
        <v>0</v>
      </c>
      <c r="AJ307" t="s">
        <v>155</v>
      </c>
      <c r="AK307">
        <v>0</v>
      </c>
      <c r="AL307">
        <v>1</v>
      </c>
      <c r="AM307" t="s">
        <v>4774</v>
      </c>
      <c r="AN307">
        <v>-32768</v>
      </c>
      <c r="AO307">
        <v>32767</v>
      </c>
      <c r="AP307" t="s">
        <v>4775</v>
      </c>
      <c r="AQ307" s="1" t="s">
        <v>157</v>
      </c>
      <c r="AR307" t="s">
        <v>158</v>
      </c>
      <c r="AS307" t="str">
        <f>VLOOKUP('intouch变量（实型）'!$A307,基本表格!$G:$Q,3,FALSE)</f>
        <v>DB1300,REAL76</v>
      </c>
      <c r="AT307" t="str">
        <f>VLOOKUP('intouch变量（实型）'!$A307,基本表格!$G:$Q,10,FALSE)</f>
        <v>No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</row>
    <row r="308" spans="1:55">
      <c r="A308" t="s">
        <v>5806</v>
      </c>
      <c r="B308" s="11" t="str">
        <f t="shared" si="4"/>
        <v>CHP3</v>
      </c>
      <c r="C308" s="11" t="str">
        <f>VLOOKUP('intouch变量（实型）'!$A308,基本表格!$G:$Q,2,FALSE)</f>
        <v>2435+P10-M1 3#环式刨片机 反馈频率 实际值</v>
      </c>
      <c r="D308" t="s">
        <v>154</v>
      </c>
      <c r="E308" t="s">
        <v>154</v>
      </c>
      <c r="F308">
        <v>0</v>
      </c>
      <c r="G308" t="s">
        <v>154</v>
      </c>
      <c r="H308" t="s">
        <v>154</v>
      </c>
      <c r="I308">
        <v>0</v>
      </c>
      <c r="J308">
        <v>0</v>
      </c>
      <c r="L308">
        <v>0</v>
      </c>
      <c r="M308">
        <v>-32768</v>
      </c>
      <c r="N308">
        <v>32767</v>
      </c>
      <c r="O308">
        <v>0</v>
      </c>
      <c r="P308">
        <v>0</v>
      </c>
      <c r="Q308" t="s">
        <v>155</v>
      </c>
      <c r="R308">
        <v>0</v>
      </c>
      <c r="S308">
        <v>1</v>
      </c>
      <c r="T308" t="s">
        <v>155</v>
      </c>
      <c r="U308">
        <v>0</v>
      </c>
      <c r="V308">
        <v>1</v>
      </c>
      <c r="W308" t="s">
        <v>155</v>
      </c>
      <c r="X308">
        <v>0</v>
      </c>
      <c r="Y308">
        <v>1</v>
      </c>
      <c r="Z308" t="s">
        <v>155</v>
      </c>
      <c r="AA308">
        <v>0</v>
      </c>
      <c r="AB308">
        <v>1</v>
      </c>
      <c r="AC308" t="s">
        <v>155</v>
      </c>
      <c r="AD308">
        <v>0</v>
      </c>
      <c r="AE308">
        <v>1</v>
      </c>
      <c r="AF308" t="s">
        <v>155</v>
      </c>
      <c r="AG308">
        <v>0</v>
      </c>
      <c r="AH308">
        <v>1</v>
      </c>
      <c r="AI308">
        <v>0</v>
      </c>
      <c r="AJ308" t="s">
        <v>155</v>
      </c>
      <c r="AK308">
        <v>0</v>
      </c>
      <c r="AL308">
        <v>1</v>
      </c>
      <c r="AM308" t="s">
        <v>4774</v>
      </c>
      <c r="AN308">
        <v>-32768</v>
      </c>
      <c r="AO308">
        <v>32767</v>
      </c>
      <c r="AP308" t="s">
        <v>4775</v>
      </c>
      <c r="AQ308" s="1" t="s">
        <v>157</v>
      </c>
      <c r="AR308" t="s">
        <v>158</v>
      </c>
      <c r="AS308" t="str">
        <f>VLOOKUP('intouch变量（实型）'!$A308,基本表格!$G:$Q,3,FALSE)</f>
        <v>DB1300,REAL106</v>
      </c>
      <c r="AT308" t="str">
        <f>VLOOKUP('intouch变量（实型）'!$A308,基本表格!$G:$Q,10,FALSE)</f>
        <v>Yes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</row>
    <row r="309" spans="1:55">
      <c r="A309" t="s">
        <v>5807</v>
      </c>
      <c r="B309" s="11" t="str">
        <f t="shared" si="4"/>
        <v>CHP3</v>
      </c>
      <c r="C309" s="11" t="str">
        <f>VLOOKUP('intouch变量（实型）'!$A309,基本表格!$G:$Q,2,FALSE)</f>
        <v>2435+P10-M1 3#环式刨片机 反馈频率 量程</v>
      </c>
      <c r="D309" t="s">
        <v>154</v>
      </c>
      <c r="E309" t="s">
        <v>154</v>
      </c>
      <c r="F309">
        <v>0</v>
      </c>
      <c r="G309" t="s">
        <v>154</v>
      </c>
      <c r="H309" t="s">
        <v>154</v>
      </c>
      <c r="I309">
        <v>0</v>
      </c>
      <c r="J309">
        <v>0</v>
      </c>
      <c r="L309">
        <v>0</v>
      </c>
      <c r="M309">
        <v>-32768</v>
      </c>
      <c r="N309">
        <v>32767</v>
      </c>
      <c r="O309">
        <v>0</v>
      </c>
      <c r="P309">
        <v>0</v>
      </c>
      <c r="Q309" t="s">
        <v>155</v>
      </c>
      <c r="R309">
        <v>0</v>
      </c>
      <c r="S309">
        <v>1</v>
      </c>
      <c r="T309" t="s">
        <v>155</v>
      </c>
      <c r="U309">
        <v>0</v>
      </c>
      <c r="V309">
        <v>1</v>
      </c>
      <c r="W309" t="s">
        <v>155</v>
      </c>
      <c r="X309">
        <v>0</v>
      </c>
      <c r="Y309">
        <v>1</v>
      </c>
      <c r="Z309" t="s">
        <v>155</v>
      </c>
      <c r="AA309">
        <v>0</v>
      </c>
      <c r="AB309">
        <v>1</v>
      </c>
      <c r="AC309" t="s">
        <v>155</v>
      </c>
      <c r="AD309">
        <v>0</v>
      </c>
      <c r="AE309">
        <v>1</v>
      </c>
      <c r="AF309" t="s">
        <v>155</v>
      </c>
      <c r="AG309">
        <v>0</v>
      </c>
      <c r="AH309">
        <v>1</v>
      </c>
      <c r="AI309">
        <v>0</v>
      </c>
      <c r="AJ309" t="s">
        <v>155</v>
      </c>
      <c r="AK309">
        <v>0</v>
      </c>
      <c r="AL309">
        <v>1</v>
      </c>
      <c r="AM309" t="s">
        <v>4774</v>
      </c>
      <c r="AN309">
        <v>-32768</v>
      </c>
      <c r="AO309">
        <v>32767</v>
      </c>
      <c r="AP309" t="s">
        <v>4775</v>
      </c>
      <c r="AQ309" s="1" t="s">
        <v>157</v>
      </c>
      <c r="AR309" t="s">
        <v>158</v>
      </c>
      <c r="AS309" t="str">
        <f>VLOOKUP('intouch变量（实型）'!$A309,基本表格!$G:$Q,3,FALSE)</f>
        <v>DB1300,REAL110</v>
      </c>
      <c r="AT309" t="str">
        <f>VLOOKUP('intouch变量（实型）'!$A309,基本表格!$G:$Q,10,FALSE)</f>
        <v>No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</row>
    <row r="310" spans="1:55">
      <c r="A310" t="s">
        <v>5808</v>
      </c>
      <c r="B310" s="11" t="str">
        <f t="shared" si="4"/>
        <v>CHP3</v>
      </c>
      <c r="C310" s="11" t="str">
        <f>VLOOKUP('intouch变量（实型）'!$A310,基本表格!$G:$Q,2,FALSE)</f>
        <v>2435+P10-M1 3#环式刨片机 反馈频率 上限值</v>
      </c>
      <c r="D310" t="s">
        <v>154</v>
      </c>
      <c r="E310" t="s">
        <v>154</v>
      </c>
      <c r="F310">
        <v>0</v>
      </c>
      <c r="G310" t="s">
        <v>154</v>
      </c>
      <c r="H310" t="s">
        <v>154</v>
      </c>
      <c r="I310">
        <v>0</v>
      </c>
      <c r="J310">
        <v>0</v>
      </c>
      <c r="L310">
        <v>0</v>
      </c>
      <c r="M310">
        <v>-32768</v>
      </c>
      <c r="N310">
        <v>32767</v>
      </c>
      <c r="O310">
        <v>0</v>
      </c>
      <c r="P310">
        <v>0</v>
      </c>
      <c r="Q310" t="s">
        <v>155</v>
      </c>
      <c r="R310">
        <v>0</v>
      </c>
      <c r="S310">
        <v>1</v>
      </c>
      <c r="T310" t="s">
        <v>155</v>
      </c>
      <c r="U310">
        <v>0</v>
      </c>
      <c r="V310">
        <v>1</v>
      </c>
      <c r="W310" t="s">
        <v>155</v>
      </c>
      <c r="X310">
        <v>0</v>
      </c>
      <c r="Y310">
        <v>1</v>
      </c>
      <c r="Z310" t="s">
        <v>155</v>
      </c>
      <c r="AA310">
        <v>0</v>
      </c>
      <c r="AB310">
        <v>1</v>
      </c>
      <c r="AC310" t="s">
        <v>155</v>
      </c>
      <c r="AD310">
        <v>0</v>
      </c>
      <c r="AE310">
        <v>1</v>
      </c>
      <c r="AF310" t="s">
        <v>155</v>
      </c>
      <c r="AG310">
        <v>0</v>
      </c>
      <c r="AH310">
        <v>1</v>
      </c>
      <c r="AI310">
        <v>0</v>
      </c>
      <c r="AJ310" t="s">
        <v>155</v>
      </c>
      <c r="AK310">
        <v>0</v>
      </c>
      <c r="AL310">
        <v>1</v>
      </c>
      <c r="AM310" t="s">
        <v>4774</v>
      </c>
      <c r="AN310">
        <v>-32768</v>
      </c>
      <c r="AO310">
        <v>32767</v>
      </c>
      <c r="AP310" t="s">
        <v>4775</v>
      </c>
      <c r="AQ310" s="1" t="s">
        <v>157</v>
      </c>
      <c r="AR310" t="s">
        <v>158</v>
      </c>
      <c r="AS310" t="str">
        <f>VLOOKUP('intouch变量（实型）'!$A310,基本表格!$G:$Q,3,FALSE)</f>
        <v>DB1300,REAL114</v>
      </c>
      <c r="AT310" t="str">
        <f>VLOOKUP('intouch变量（实型）'!$A310,基本表格!$G:$Q,10,FALSE)</f>
        <v>No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</row>
    <row r="311" spans="1:55">
      <c r="A311" t="s">
        <v>5809</v>
      </c>
      <c r="B311" s="11" t="str">
        <f t="shared" si="4"/>
        <v>CHP3</v>
      </c>
      <c r="C311" s="11" t="str">
        <f>VLOOKUP('intouch变量（实型）'!$A311,基本表格!$G:$Q,2,FALSE)</f>
        <v>2435+P10-M1 3#环式刨片机 反馈频率 下限值</v>
      </c>
      <c r="D311" t="s">
        <v>154</v>
      </c>
      <c r="E311" t="s">
        <v>154</v>
      </c>
      <c r="F311">
        <v>0</v>
      </c>
      <c r="G311" t="s">
        <v>154</v>
      </c>
      <c r="H311" t="s">
        <v>154</v>
      </c>
      <c r="I311">
        <v>0</v>
      </c>
      <c r="J311">
        <v>0</v>
      </c>
      <c r="L311">
        <v>0</v>
      </c>
      <c r="M311">
        <v>-32768</v>
      </c>
      <c r="N311">
        <v>32767</v>
      </c>
      <c r="O311">
        <v>0</v>
      </c>
      <c r="P311">
        <v>0</v>
      </c>
      <c r="Q311" t="s">
        <v>155</v>
      </c>
      <c r="R311">
        <v>0</v>
      </c>
      <c r="S311">
        <v>1</v>
      </c>
      <c r="T311" t="s">
        <v>155</v>
      </c>
      <c r="U311">
        <v>0</v>
      </c>
      <c r="V311">
        <v>1</v>
      </c>
      <c r="W311" t="s">
        <v>155</v>
      </c>
      <c r="X311">
        <v>0</v>
      </c>
      <c r="Y311">
        <v>1</v>
      </c>
      <c r="Z311" t="s">
        <v>155</v>
      </c>
      <c r="AA311">
        <v>0</v>
      </c>
      <c r="AB311">
        <v>1</v>
      </c>
      <c r="AC311" t="s">
        <v>155</v>
      </c>
      <c r="AD311">
        <v>0</v>
      </c>
      <c r="AE311">
        <v>1</v>
      </c>
      <c r="AF311" t="s">
        <v>155</v>
      </c>
      <c r="AG311">
        <v>0</v>
      </c>
      <c r="AH311">
        <v>1</v>
      </c>
      <c r="AI311">
        <v>0</v>
      </c>
      <c r="AJ311" t="s">
        <v>155</v>
      </c>
      <c r="AK311">
        <v>0</v>
      </c>
      <c r="AL311">
        <v>1</v>
      </c>
      <c r="AM311" t="s">
        <v>4774</v>
      </c>
      <c r="AN311">
        <v>-32768</v>
      </c>
      <c r="AO311">
        <v>32767</v>
      </c>
      <c r="AP311" t="s">
        <v>4775</v>
      </c>
      <c r="AQ311" s="1" t="s">
        <v>157</v>
      </c>
      <c r="AR311" t="s">
        <v>158</v>
      </c>
      <c r="AS311" t="str">
        <f>VLOOKUP('intouch变量（实型）'!$A311,基本表格!$G:$Q,3,FALSE)</f>
        <v>DB1300,REAL118</v>
      </c>
      <c r="AT311" t="str">
        <f>VLOOKUP('intouch变量（实型）'!$A311,基本表格!$G:$Q,10,FALSE)</f>
        <v>No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</row>
    <row r="312" spans="1:55">
      <c r="A312" t="s">
        <v>5810</v>
      </c>
      <c r="B312" s="11" t="str">
        <f t="shared" si="4"/>
        <v>CHP3</v>
      </c>
      <c r="C312" s="11" t="str">
        <f>VLOOKUP('intouch变量（实型）'!$A312,基本表格!$G:$Q,2,FALSE)</f>
        <v>2435+P10-M1 3#环式刨片机 反馈频率 上上限值</v>
      </c>
      <c r="D312" t="s">
        <v>154</v>
      </c>
      <c r="E312" t="s">
        <v>154</v>
      </c>
      <c r="F312">
        <v>0</v>
      </c>
      <c r="G312" t="s">
        <v>154</v>
      </c>
      <c r="H312" t="s">
        <v>154</v>
      </c>
      <c r="I312">
        <v>0</v>
      </c>
      <c r="J312">
        <v>0</v>
      </c>
      <c r="L312">
        <v>0</v>
      </c>
      <c r="M312">
        <v>-32768</v>
      </c>
      <c r="N312">
        <v>32767</v>
      </c>
      <c r="O312">
        <v>0</v>
      </c>
      <c r="P312">
        <v>0</v>
      </c>
      <c r="Q312" t="s">
        <v>155</v>
      </c>
      <c r="R312">
        <v>0</v>
      </c>
      <c r="S312">
        <v>1</v>
      </c>
      <c r="T312" t="s">
        <v>155</v>
      </c>
      <c r="U312">
        <v>0</v>
      </c>
      <c r="V312">
        <v>1</v>
      </c>
      <c r="W312" t="s">
        <v>155</v>
      </c>
      <c r="X312">
        <v>0</v>
      </c>
      <c r="Y312">
        <v>1</v>
      </c>
      <c r="Z312" t="s">
        <v>155</v>
      </c>
      <c r="AA312">
        <v>0</v>
      </c>
      <c r="AB312">
        <v>1</v>
      </c>
      <c r="AC312" t="s">
        <v>155</v>
      </c>
      <c r="AD312">
        <v>0</v>
      </c>
      <c r="AE312">
        <v>1</v>
      </c>
      <c r="AF312" t="s">
        <v>155</v>
      </c>
      <c r="AG312">
        <v>0</v>
      </c>
      <c r="AH312">
        <v>1</v>
      </c>
      <c r="AI312">
        <v>0</v>
      </c>
      <c r="AJ312" t="s">
        <v>155</v>
      </c>
      <c r="AK312">
        <v>0</v>
      </c>
      <c r="AL312">
        <v>1</v>
      </c>
      <c r="AM312" t="s">
        <v>4774</v>
      </c>
      <c r="AN312">
        <v>-32768</v>
      </c>
      <c r="AO312">
        <v>32767</v>
      </c>
      <c r="AP312" t="s">
        <v>4775</v>
      </c>
      <c r="AQ312" s="1" t="s">
        <v>157</v>
      </c>
      <c r="AR312" t="s">
        <v>158</v>
      </c>
      <c r="AS312" t="str">
        <f>VLOOKUP('intouch变量（实型）'!$A312,基本表格!$G:$Q,3,FALSE)</f>
        <v>DB1300,REAL122</v>
      </c>
      <c r="AT312" t="str">
        <f>VLOOKUP('intouch变量（实型）'!$A312,基本表格!$G:$Q,10,FALSE)</f>
        <v>No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</row>
    <row r="313" spans="1:55">
      <c r="A313" t="s">
        <v>5811</v>
      </c>
      <c r="B313" s="11" t="str">
        <f t="shared" si="4"/>
        <v>CHP3</v>
      </c>
      <c r="C313" s="11" t="str">
        <f>VLOOKUP('intouch变量（实型）'!$A313,基本表格!$G:$Q,2,FALSE)</f>
        <v>2435+P10-M1 3#环式刨片机 反馈频率 下下限值</v>
      </c>
      <c r="D313" t="s">
        <v>154</v>
      </c>
      <c r="E313" t="s">
        <v>154</v>
      </c>
      <c r="F313">
        <v>0</v>
      </c>
      <c r="G313" t="s">
        <v>154</v>
      </c>
      <c r="H313" t="s">
        <v>154</v>
      </c>
      <c r="I313">
        <v>0</v>
      </c>
      <c r="J313">
        <v>0</v>
      </c>
      <c r="L313">
        <v>0</v>
      </c>
      <c r="M313">
        <v>-32768</v>
      </c>
      <c r="N313">
        <v>32767</v>
      </c>
      <c r="O313">
        <v>0</v>
      </c>
      <c r="P313">
        <v>0</v>
      </c>
      <c r="Q313" t="s">
        <v>155</v>
      </c>
      <c r="R313">
        <v>0</v>
      </c>
      <c r="S313">
        <v>1</v>
      </c>
      <c r="T313" t="s">
        <v>155</v>
      </c>
      <c r="U313">
        <v>0</v>
      </c>
      <c r="V313">
        <v>1</v>
      </c>
      <c r="W313" t="s">
        <v>155</v>
      </c>
      <c r="X313">
        <v>0</v>
      </c>
      <c r="Y313">
        <v>1</v>
      </c>
      <c r="Z313" t="s">
        <v>155</v>
      </c>
      <c r="AA313">
        <v>0</v>
      </c>
      <c r="AB313">
        <v>1</v>
      </c>
      <c r="AC313" t="s">
        <v>155</v>
      </c>
      <c r="AD313">
        <v>0</v>
      </c>
      <c r="AE313">
        <v>1</v>
      </c>
      <c r="AF313" t="s">
        <v>155</v>
      </c>
      <c r="AG313">
        <v>0</v>
      </c>
      <c r="AH313">
        <v>1</v>
      </c>
      <c r="AI313">
        <v>0</v>
      </c>
      <c r="AJ313" t="s">
        <v>155</v>
      </c>
      <c r="AK313">
        <v>0</v>
      </c>
      <c r="AL313">
        <v>1</v>
      </c>
      <c r="AM313" t="s">
        <v>4774</v>
      </c>
      <c r="AN313">
        <v>-32768</v>
      </c>
      <c r="AO313">
        <v>32767</v>
      </c>
      <c r="AP313" t="s">
        <v>4775</v>
      </c>
      <c r="AQ313" s="1" t="s">
        <v>157</v>
      </c>
      <c r="AR313" t="s">
        <v>158</v>
      </c>
      <c r="AS313" t="str">
        <f>VLOOKUP('intouch变量（实型）'!$A313,基本表格!$G:$Q,3,FALSE)</f>
        <v>DB1300,REAL126</v>
      </c>
      <c r="AT313" t="str">
        <f>VLOOKUP('intouch变量（实型）'!$A313,基本表格!$G:$Q,10,FALSE)</f>
        <v>No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</row>
    <row r="314" spans="1:55">
      <c r="A314" t="s">
        <v>5812</v>
      </c>
      <c r="B314" s="11" t="str">
        <f t="shared" si="4"/>
        <v>CHP3</v>
      </c>
      <c r="C314" s="11" t="str">
        <f>VLOOKUP('intouch变量（实型）'!$A314,基本表格!$G:$Q,2,FALSE)</f>
        <v>2435+P10-M1 3#环式刨片机 变频器通讯 实际运行反馈速度</v>
      </c>
      <c r="D314" t="s">
        <v>154</v>
      </c>
      <c r="E314" t="s">
        <v>154</v>
      </c>
      <c r="F314">
        <v>0</v>
      </c>
      <c r="G314" t="s">
        <v>154</v>
      </c>
      <c r="H314" t="s">
        <v>154</v>
      </c>
      <c r="I314">
        <v>0</v>
      </c>
      <c r="J314">
        <v>0</v>
      </c>
      <c r="L314">
        <v>0</v>
      </c>
      <c r="M314">
        <v>-32768</v>
      </c>
      <c r="N314">
        <v>32767</v>
      </c>
      <c r="O314">
        <v>0</v>
      </c>
      <c r="P314">
        <v>0</v>
      </c>
      <c r="Q314" t="s">
        <v>155</v>
      </c>
      <c r="R314">
        <v>0</v>
      </c>
      <c r="S314">
        <v>1</v>
      </c>
      <c r="T314" t="s">
        <v>155</v>
      </c>
      <c r="U314">
        <v>0</v>
      </c>
      <c r="V314">
        <v>1</v>
      </c>
      <c r="W314" t="s">
        <v>155</v>
      </c>
      <c r="X314">
        <v>0</v>
      </c>
      <c r="Y314">
        <v>1</v>
      </c>
      <c r="Z314" t="s">
        <v>155</v>
      </c>
      <c r="AA314">
        <v>0</v>
      </c>
      <c r="AB314">
        <v>1</v>
      </c>
      <c r="AC314" t="s">
        <v>155</v>
      </c>
      <c r="AD314">
        <v>0</v>
      </c>
      <c r="AE314">
        <v>1</v>
      </c>
      <c r="AF314" t="s">
        <v>155</v>
      </c>
      <c r="AG314">
        <v>0</v>
      </c>
      <c r="AH314">
        <v>1</v>
      </c>
      <c r="AI314">
        <v>0</v>
      </c>
      <c r="AJ314" t="s">
        <v>155</v>
      </c>
      <c r="AK314">
        <v>0</v>
      </c>
      <c r="AL314">
        <v>1</v>
      </c>
      <c r="AM314" t="s">
        <v>4774</v>
      </c>
      <c r="AN314">
        <v>-32768</v>
      </c>
      <c r="AO314">
        <v>32767</v>
      </c>
      <c r="AP314" t="s">
        <v>4775</v>
      </c>
      <c r="AQ314" s="1" t="s">
        <v>157</v>
      </c>
      <c r="AR314" t="s">
        <v>158</v>
      </c>
      <c r="AS314" t="str">
        <f>VLOOKUP('intouch变量（实型）'!$A314,基本表格!$G:$Q,3,FALSE)</f>
        <v>DB1300,REAL156</v>
      </c>
      <c r="AT314" t="str">
        <f>VLOOKUP('intouch变量（实型）'!$A314,基本表格!$G:$Q,10,FALSE)</f>
        <v>Yes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</row>
    <row r="315" spans="1:55">
      <c r="A315" t="s">
        <v>5813</v>
      </c>
      <c r="B315" s="11" t="str">
        <f t="shared" si="4"/>
        <v>CHP3</v>
      </c>
      <c r="C315" s="11" t="str">
        <f>VLOOKUP('intouch变量（实型）'!$A315,基本表格!$G:$Q,2,FALSE)</f>
        <v>2435+P10-M1 3#环式刨片机 变频器通讯 实际运行反馈电流</v>
      </c>
      <c r="D315" t="s">
        <v>154</v>
      </c>
      <c r="E315" t="s">
        <v>154</v>
      </c>
      <c r="F315">
        <v>0</v>
      </c>
      <c r="G315" t="s">
        <v>154</v>
      </c>
      <c r="H315" t="s">
        <v>154</v>
      </c>
      <c r="I315">
        <v>0</v>
      </c>
      <c r="J315">
        <v>0</v>
      </c>
      <c r="L315">
        <v>0</v>
      </c>
      <c r="M315">
        <v>-32768</v>
      </c>
      <c r="N315">
        <v>32767</v>
      </c>
      <c r="O315">
        <v>0</v>
      </c>
      <c r="P315">
        <v>0</v>
      </c>
      <c r="Q315" t="s">
        <v>155</v>
      </c>
      <c r="R315">
        <v>0</v>
      </c>
      <c r="S315">
        <v>1</v>
      </c>
      <c r="T315" t="s">
        <v>155</v>
      </c>
      <c r="U315">
        <v>0</v>
      </c>
      <c r="V315">
        <v>1</v>
      </c>
      <c r="W315" t="s">
        <v>155</v>
      </c>
      <c r="X315">
        <v>0</v>
      </c>
      <c r="Y315">
        <v>1</v>
      </c>
      <c r="Z315" t="s">
        <v>155</v>
      </c>
      <c r="AA315">
        <v>0</v>
      </c>
      <c r="AB315">
        <v>1</v>
      </c>
      <c r="AC315" t="s">
        <v>155</v>
      </c>
      <c r="AD315">
        <v>0</v>
      </c>
      <c r="AE315">
        <v>1</v>
      </c>
      <c r="AF315" t="s">
        <v>155</v>
      </c>
      <c r="AG315">
        <v>0</v>
      </c>
      <c r="AH315">
        <v>1</v>
      </c>
      <c r="AI315">
        <v>0</v>
      </c>
      <c r="AJ315" t="s">
        <v>155</v>
      </c>
      <c r="AK315">
        <v>0</v>
      </c>
      <c r="AL315">
        <v>1</v>
      </c>
      <c r="AM315" t="s">
        <v>4774</v>
      </c>
      <c r="AN315">
        <v>-32768</v>
      </c>
      <c r="AO315">
        <v>32767</v>
      </c>
      <c r="AP315" t="s">
        <v>4775</v>
      </c>
      <c r="AQ315" s="1" t="s">
        <v>157</v>
      </c>
      <c r="AR315" t="s">
        <v>158</v>
      </c>
      <c r="AS315" t="str">
        <f>VLOOKUP('intouch变量（实型）'!$A315,基本表格!$G:$Q,3,FALSE)</f>
        <v>DB1300,REAL160</v>
      </c>
      <c r="AT315" t="str">
        <f>VLOOKUP('intouch变量（实型）'!$A315,基本表格!$G:$Q,10,FALSE)</f>
        <v>Yes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</row>
    <row r="316" spans="1:55">
      <c r="A316" t="s">
        <v>5814</v>
      </c>
      <c r="B316" s="11" t="str">
        <f t="shared" si="4"/>
        <v>CHP3</v>
      </c>
      <c r="C316" s="11" t="str">
        <f>VLOOKUP('intouch变量（实型）'!$A316,基本表格!$G:$Q,2,FALSE)</f>
        <v>2435+P10-M1 3#环式刨片机 变频器通讯 转矩百分比</v>
      </c>
      <c r="D316" t="s">
        <v>154</v>
      </c>
      <c r="E316" t="s">
        <v>154</v>
      </c>
      <c r="F316">
        <v>0</v>
      </c>
      <c r="G316" t="s">
        <v>154</v>
      </c>
      <c r="H316" t="s">
        <v>154</v>
      </c>
      <c r="I316">
        <v>0</v>
      </c>
      <c r="J316">
        <v>0</v>
      </c>
      <c r="L316">
        <v>0</v>
      </c>
      <c r="M316">
        <v>-32768</v>
      </c>
      <c r="N316">
        <v>32767</v>
      </c>
      <c r="O316">
        <v>0</v>
      </c>
      <c r="P316">
        <v>0</v>
      </c>
      <c r="Q316" t="s">
        <v>155</v>
      </c>
      <c r="R316">
        <v>0</v>
      </c>
      <c r="S316">
        <v>1</v>
      </c>
      <c r="T316" t="s">
        <v>155</v>
      </c>
      <c r="U316">
        <v>0</v>
      </c>
      <c r="V316">
        <v>1</v>
      </c>
      <c r="W316" t="s">
        <v>155</v>
      </c>
      <c r="X316">
        <v>0</v>
      </c>
      <c r="Y316">
        <v>1</v>
      </c>
      <c r="Z316" t="s">
        <v>155</v>
      </c>
      <c r="AA316">
        <v>0</v>
      </c>
      <c r="AB316">
        <v>1</v>
      </c>
      <c r="AC316" t="s">
        <v>155</v>
      </c>
      <c r="AD316">
        <v>0</v>
      </c>
      <c r="AE316">
        <v>1</v>
      </c>
      <c r="AF316" t="s">
        <v>155</v>
      </c>
      <c r="AG316">
        <v>0</v>
      </c>
      <c r="AH316">
        <v>1</v>
      </c>
      <c r="AI316">
        <v>0</v>
      </c>
      <c r="AJ316" t="s">
        <v>155</v>
      </c>
      <c r="AK316">
        <v>0</v>
      </c>
      <c r="AL316">
        <v>1</v>
      </c>
      <c r="AM316" t="s">
        <v>4774</v>
      </c>
      <c r="AN316">
        <v>-32768</v>
      </c>
      <c r="AO316">
        <v>32767</v>
      </c>
      <c r="AP316" t="s">
        <v>4775</v>
      </c>
      <c r="AQ316" s="1" t="s">
        <v>157</v>
      </c>
      <c r="AR316" t="s">
        <v>158</v>
      </c>
      <c r="AS316" t="str">
        <f>VLOOKUP('intouch变量（实型）'!$A316,基本表格!$G:$Q,3,FALSE)</f>
        <v>DB1300,REAL164</v>
      </c>
      <c r="AT316" t="str">
        <f>VLOOKUP('intouch变量（实型）'!$A316,基本表格!$G:$Q,10,FALSE)</f>
        <v>Yes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</row>
    <row r="317" spans="1:55">
      <c r="A317" t="s">
        <v>5815</v>
      </c>
      <c r="B317" s="11" t="str">
        <f t="shared" si="4"/>
        <v>CHP3</v>
      </c>
      <c r="C317" s="11" t="str">
        <f>VLOOKUP('intouch变量（实型）'!$A317,基本表格!$G:$Q,2,FALSE)</f>
        <v>2435+P10-M1 3#环式刨片机 变频器通讯 给定速度</v>
      </c>
      <c r="D317" t="s">
        <v>154</v>
      </c>
      <c r="E317" t="s">
        <v>154</v>
      </c>
      <c r="F317">
        <v>0</v>
      </c>
      <c r="G317" t="s">
        <v>154</v>
      </c>
      <c r="H317" t="s">
        <v>154</v>
      </c>
      <c r="I317">
        <v>0</v>
      </c>
      <c r="J317">
        <v>0</v>
      </c>
      <c r="L317">
        <v>0</v>
      </c>
      <c r="M317">
        <v>-32768</v>
      </c>
      <c r="N317">
        <v>32767</v>
      </c>
      <c r="O317">
        <v>0</v>
      </c>
      <c r="P317">
        <v>0</v>
      </c>
      <c r="Q317" t="s">
        <v>155</v>
      </c>
      <c r="R317">
        <v>0</v>
      </c>
      <c r="S317">
        <v>1</v>
      </c>
      <c r="T317" t="s">
        <v>155</v>
      </c>
      <c r="U317">
        <v>0</v>
      </c>
      <c r="V317">
        <v>1</v>
      </c>
      <c r="W317" t="s">
        <v>155</v>
      </c>
      <c r="X317">
        <v>0</v>
      </c>
      <c r="Y317">
        <v>1</v>
      </c>
      <c r="Z317" t="s">
        <v>155</v>
      </c>
      <c r="AA317">
        <v>0</v>
      </c>
      <c r="AB317">
        <v>1</v>
      </c>
      <c r="AC317" t="s">
        <v>155</v>
      </c>
      <c r="AD317">
        <v>0</v>
      </c>
      <c r="AE317">
        <v>1</v>
      </c>
      <c r="AF317" t="s">
        <v>155</v>
      </c>
      <c r="AG317">
        <v>0</v>
      </c>
      <c r="AH317">
        <v>1</v>
      </c>
      <c r="AI317">
        <v>0</v>
      </c>
      <c r="AJ317" t="s">
        <v>155</v>
      </c>
      <c r="AK317">
        <v>0</v>
      </c>
      <c r="AL317">
        <v>1</v>
      </c>
      <c r="AM317" t="s">
        <v>4774</v>
      </c>
      <c r="AN317">
        <v>-32768</v>
      </c>
      <c r="AO317">
        <v>32767</v>
      </c>
      <c r="AP317" t="s">
        <v>4775</v>
      </c>
      <c r="AQ317" s="1" t="s">
        <v>157</v>
      </c>
      <c r="AR317" t="s">
        <v>158</v>
      </c>
      <c r="AS317" t="str">
        <f>VLOOKUP('intouch变量（实型）'!$A317,基本表格!$G:$Q,3,FALSE)</f>
        <v>DB1300,REAL168</v>
      </c>
      <c r="AT317" t="str">
        <f>VLOOKUP('intouch变量（实型）'!$A317,基本表格!$G:$Q,10,FALSE)</f>
        <v>No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</row>
    <row r="318" spans="1:55">
      <c r="A318" t="s">
        <v>5816</v>
      </c>
      <c r="B318" s="11" t="str">
        <f t="shared" si="4"/>
        <v>CHP3</v>
      </c>
      <c r="C318" s="11" t="str">
        <f>VLOOKUP('intouch变量（实型）'!$A318,基本表格!$G:$Q,2,FALSE)</f>
        <v>2435+P10-M1 3#环式刨片机 变频器通讯 加速时间</v>
      </c>
      <c r="D318" t="s">
        <v>154</v>
      </c>
      <c r="E318" t="s">
        <v>154</v>
      </c>
      <c r="F318">
        <v>0</v>
      </c>
      <c r="G318" t="s">
        <v>154</v>
      </c>
      <c r="H318" t="s">
        <v>154</v>
      </c>
      <c r="I318">
        <v>0</v>
      </c>
      <c r="J318">
        <v>0</v>
      </c>
      <c r="L318">
        <v>0</v>
      </c>
      <c r="M318">
        <v>-32768</v>
      </c>
      <c r="N318">
        <v>32767</v>
      </c>
      <c r="O318">
        <v>0</v>
      </c>
      <c r="P318">
        <v>0</v>
      </c>
      <c r="Q318" t="s">
        <v>155</v>
      </c>
      <c r="R318">
        <v>0</v>
      </c>
      <c r="S318">
        <v>1</v>
      </c>
      <c r="T318" t="s">
        <v>155</v>
      </c>
      <c r="U318">
        <v>0</v>
      </c>
      <c r="V318">
        <v>1</v>
      </c>
      <c r="W318" t="s">
        <v>155</v>
      </c>
      <c r="X318">
        <v>0</v>
      </c>
      <c r="Y318">
        <v>1</v>
      </c>
      <c r="Z318" t="s">
        <v>155</v>
      </c>
      <c r="AA318">
        <v>0</v>
      </c>
      <c r="AB318">
        <v>1</v>
      </c>
      <c r="AC318" t="s">
        <v>155</v>
      </c>
      <c r="AD318">
        <v>0</v>
      </c>
      <c r="AE318">
        <v>1</v>
      </c>
      <c r="AF318" t="s">
        <v>155</v>
      </c>
      <c r="AG318">
        <v>0</v>
      </c>
      <c r="AH318">
        <v>1</v>
      </c>
      <c r="AI318">
        <v>0</v>
      </c>
      <c r="AJ318" t="s">
        <v>155</v>
      </c>
      <c r="AK318">
        <v>0</v>
      </c>
      <c r="AL318">
        <v>1</v>
      </c>
      <c r="AM318" t="s">
        <v>4774</v>
      </c>
      <c r="AN318">
        <v>-32768</v>
      </c>
      <c r="AO318">
        <v>32767</v>
      </c>
      <c r="AP318" t="s">
        <v>4775</v>
      </c>
      <c r="AQ318" s="1" t="s">
        <v>157</v>
      </c>
      <c r="AR318" t="s">
        <v>158</v>
      </c>
      <c r="AS318" t="str">
        <f>VLOOKUP('intouch变量（实型）'!$A318,基本表格!$G:$Q,3,FALSE)</f>
        <v>DB1300,REAL172</v>
      </c>
      <c r="AT318" t="str">
        <f>VLOOKUP('intouch变量（实型）'!$A318,基本表格!$G:$Q,10,FALSE)</f>
        <v>No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</row>
    <row r="319" spans="1:55">
      <c r="A319" t="s">
        <v>5817</v>
      </c>
      <c r="B319" s="11" t="str">
        <f t="shared" si="4"/>
        <v>CHP3</v>
      </c>
      <c r="C319" s="11" t="str">
        <f>VLOOKUP('intouch变量（实型）'!$A319,基本表格!$G:$Q,2,FALSE)</f>
        <v>2435+P10-M1 3#环式刨片机 变频器通讯 减速时间</v>
      </c>
      <c r="D319" t="s">
        <v>154</v>
      </c>
      <c r="E319" t="s">
        <v>154</v>
      </c>
      <c r="F319">
        <v>0</v>
      </c>
      <c r="G319" t="s">
        <v>154</v>
      </c>
      <c r="H319" t="s">
        <v>154</v>
      </c>
      <c r="I319">
        <v>0</v>
      </c>
      <c r="J319">
        <v>0</v>
      </c>
      <c r="L319">
        <v>0</v>
      </c>
      <c r="M319">
        <v>-32768</v>
      </c>
      <c r="N319">
        <v>32767</v>
      </c>
      <c r="O319">
        <v>0</v>
      </c>
      <c r="P319">
        <v>0</v>
      </c>
      <c r="Q319" t="s">
        <v>155</v>
      </c>
      <c r="R319">
        <v>0</v>
      </c>
      <c r="S319">
        <v>1</v>
      </c>
      <c r="T319" t="s">
        <v>155</v>
      </c>
      <c r="U319">
        <v>0</v>
      </c>
      <c r="V319">
        <v>1</v>
      </c>
      <c r="W319" t="s">
        <v>155</v>
      </c>
      <c r="X319">
        <v>0</v>
      </c>
      <c r="Y319">
        <v>1</v>
      </c>
      <c r="Z319" t="s">
        <v>155</v>
      </c>
      <c r="AA319">
        <v>0</v>
      </c>
      <c r="AB319">
        <v>1</v>
      </c>
      <c r="AC319" t="s">
        <v>155</v>
      </c>
      <c r="AD319">
        <v>0</v>
      </c>
      <c r="AE319">
        <v>1</v>
      </c>
      <c r="AF319" t="s">
        <v>155</v>
      </c>
      <c r="AG319">
        <v>0</v>
      </c>
      <c r="AH319">
        <v>1</v>
      </c>
      <c r="AI319">
        <v>0</v>
      </c>
      <c r="AJ319" t="s">
        <v>155</v>
      </c>
      <c r="AK319">
        <v>0</v>
      </c>
      <c r="AL319">
        <v>1</v>
      </c>
      <c r="AM319" t="s">
        <v>4774</v>
      </c>
      <c r="AN319">
        <v>-32768</v>
      </c>
      <c r="AO319">
        <v>32767</v>
      </c>
      <c r="AP319" t="s">
        <v>4775</v>
      </c>
      <c r="AQ319" s="1" t="s">
        <v>157</v>
      </c>
      <c r="AR319" t="s">
        <v>158</v>
      </c>
      <c r="AS319" t="str">
        <f>VLOOKUP('intouch变量（实型）'!$A319,基本表格!$G:$Q,3,FALSE)</f>
        <v>DB1300,REAL176</v>
      </c>
      <c r="AT319" t="str">
        <f>VLOOKUP('intouch变量（实型）'!$A319,基本表格!$G:$Q,10,FALSE)</f>
        <v>No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</row>
    <row r="320" spans="1:55">
      <c r="A320" t="s">
        <v>5818</v>
      </c>
      <c r="B320" s="11" t="str">
        <f t="shared" si="4"/>
        <v>CHP3</v>
      </c>
      <c r="C320" s="11" t="str">
        <f>VLOOKUP('intouch变量（实型）'!$A320,基本表格!$G:$Q,2,FALSE)</f>
        <v>2435+P10-M1 3#环式刨片机 变频器通讯 最大频率</v>
      </c>
      <c r="D320" t="s">
        <v>154</v>
      </c>
      <c r="E320" t="s">
        <v>154</v>
      </c>
      <c r="F320">
        <v>0</v>
      </c>
      <c r="G320" t="s">
        <v>154</v>
      </c>
      <c r="H320" t="s">
        <v>154</v>
      </c>
      <c r="I320">
        <v>0</v>
      </c>
      <c r="J320">
        <v>0</v>
      </c>
      <c r="L320">
        <v>0</v>
      </c>
      <c r="M320">
        <v>-32768</v>
      </c>
      <c r="N320">
        <v>32767</v>
      </c>
      <c r="O320">
        <v>0</v>
      </c>
      <c r="P320">
        <v>0</v>
      </c>
      <c r="Q320" t="s">
        <v>155</v>
      </c>
      <c r="R320">
        <v>0</v>
      </c>
      <c r="S320">
        <v>1</v>
      </c>
      <c r="T320" t="s">
        <v>155</v>
      </c>
      <c r="U320">
        <v>0</v>
      </c>
      <c r="V320">
        <v>1</v>
      </c>
      <c r="W320" t="s">
        <v>155</v>
      </c>
      <c r="X320">
        <v>0</v>
      </c>
      <c r="Y320">
        <v>1</v>
      </c>
      <c r="Z320" t="s">
        <v>155</v>
      </c>
      <c r="AA320">
        <v>0</v>
      </c>
      <c r="AB320">
        <v>1</v>
      </c>
      <c r="AC320" t="s">
        <v>155</v>
      </c>
      <c r="AD320">
        <v>0</v>
      </c>
      <c r="AE320">
        <v>1</v>
      </c>
      <c r="AF320" t="s">
        <v>155</v>
      </c>
      <c r="AG320">
        <v>0</v>
      </c>
      <c r="AH320">
        <v>1</v>
      </c>
      <c r="AI320">
        <v>0</v>
      </c>
      <c r="AJ320" t="s">
        <v>155</v>
      </c>
      <c r="AK320">
        <v>0</v>
      </c>
      <c r="AL320">
        <v>1</v>
      </c>
      <c r="AM320" t="s">
        <v>4774</v>
      </c>
      <c r="AN320">
        <v>-32768</v>
      </c>
      <c r="AO320">
        <v>32767</v>
      </c>
      <c r="AP320" t="s">
        <v>4775</v>
      </c>
      <c r="AQ320" s="1" t="s">
        <v>157</v>
      </c>
      <c r="AR320" t="s">
        <v>158</v>
      </c>
      <c r="AS320" t="str">
        <f>VLOOKUP('intouch变量（实型）'!$A320,基本表格!$G:$Q,3,FALSE)</f>
        <v>DB1300,REAL180</v>
      </c>
      <c r="AT320" t="str">
        <f>VLOOKUP('intouch变量（实型）'!$A320,基本表格!$G:$Q,10,FALSE)</f>
        <v>No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</row>
    <row r="321" spans="1:55">
      <c r="A321" t="s">
        <v>5819</v>
      </c>
      <c r="B321" s="11" t="str">
        <f t="shared" si="4"/>
        <v>CHP3</v>
      </c>
      <c r="C321" s="11" t="str">
        <f>VLOOKUP('intouch变量（实型）'!$A321,基本表格!$G:$Q,2,FALSE)</f>
        <v>2435+P10-M1 3#环式刨片机 变频器通讯 最小频率</v>
      </c>
      <c r="D321" t="s">
        <v>154</v>
      </c>
      <c r="E321" t="s">
        <v>154</v>
      </c>
      <c r="F321">
        <v>0</v>
      </c>
      <c r="G321" t="s">
        <v>154</v>
      </c>
      <c r="H321" t="s">
        <v>154</v>
      </c>
      <c r="I321">
        <v>0</v>
      </c>
      <c r="J321">
        <v>0</v>
      </c>
      <c r="L321">
        <v>0</v>
      </c>
      <c r="M321">
        <v>-32768</v>
      </c>
      <c r="N321">
        <v>32767</v>
      </c>
      <c r="O321">
        <v>0</v>
      </c>
      <c r="P321">
        <v>0</v>
      </c>
      <c r="Q321" t="s">
        <v>155</v>
      </c>
      <c r="R321">
        <v>0</v>
      </c>
      <c r="S321">
        <v>1</v>
      </c>
      <c r="T321" t="s">
        <v>155</v>
      </c>
      <c r="U321">
        <v>0</v>
      </c>
      <c r="V321">
        <v>1</v>
      </c>
      <c r="W321" t="s">
        <v>155</v>
      </c>
      <c r="X321">
        <v>0</v>
      </c>
      <c r="Y321">
        <v>1</v>
      </c>
      <c r="Z321" t="s">
        <v>155</v>
      </c>
      <c r="AA321">
        <v>0</v>
      </c>
      <c r="AB321">
        <v>1</v>
      </c>
      <c r="AC321" t="s">
        <v>155</v>
      </c>
      <c r="AD321">
        <v>0</v>
      </c>
      <c r="AE321">
        <v>1</v>
      </c>
      <c r="AF321" t="s">
        <v>155</v>
      </c>
      <c r="AG321">
        <v>0</v>
      </c>
      <c r="AH321">
        <v>1</v>
      </c>
      <c r="AI321">
        <v>0</v>
      </c>
      <c r="AJ321" t="s">
        <v>155</v>
      </c>
      <c r="AK321">
        <v>0</v>
      </c>
      <c r="AL321">
        <v>1</v>
      </c>
      <c r="AM321" t="s">
        <v>4774</v>
      </c>
      <c r="AN321">
        <v>-32768</v>
      </c>
      <c r="AO321">
        <v>32767</v>
      </c>
      <c r="AP321" t="s">
        <v>4775</v>
      </c>
      <c r="AQ321" s="1" t="s">
        <v>157</v>
      </c>
      <c r="AR321" t="s">
        <v>158</v>
      </c>
      <c r="AS321" t="str">
        <f>VLOOKUP('intouch变量（实型）'!$A321,基本表格!$G:$Q,3,FALSE)</f>
        <v>DB1300,REAL184</v>
      </c>
      <c r="AT321" t="str">
        <f>VLOOKUP('intouch变量（实型）'!$A321,基本表格!$G:$Q,10,FALSE)</f>
        <v>No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</row>
    <row r="322" spans="1:55">
      <c r="A322" t="s">
        <v>5820</v>
      </c>
      <c r="B322" s="11" t="str">
        <f t="shared" si="4"/>
        <v>CHP3</v>
      </c>
      <c r="C322" s="11" t="str">
        <f>VLOOKUP('intouch变量（实型）'!$A322,基本表格!$G:$Q,2,FALSE)</f>
        <v>2435+P10-M1 3#环式刨片机 变频器通讯 多级速度</v>
      </c>
      <c r="D322" t="s">
        <v>154</v>
      </c>
      <c r="E322" t="s">
        <v>154</v>
      </c>
      <c r="F322">
        <v>0</v>
      </c>
      <c r="G322" t="s">
        <v>154</v>
      </c>
      <c r="H322" t="s">
        <v>154</v>
      </c>
      <c r="I322">
        <v>0</v>
      </c>
      <c r="J322">
        <v>0</v>
      </c>
      <c r="L322">
        <v>0</v>
      </c>
      <c r="M322">
        <v>-32768</v>
      </c>
      <c r="N322">
        <v>32767</v>
      </c>
      <c r="O322">
        <v>0</v>
      </c>
      <c r="P322">
        <v>0</v>
      </c>
      <c r="Q322" t="s">
        <v>155</v>
      </c>
      <c r="R322">
        <v>0</v>
      </c>
      <c r="S322">
        <v>1</v>
      </c>
      <c r="T322" t="s">
        <v>155</v>
      </c>
      <c r="U322">
        <v>0</v>
      </c>
      <c r="V322">
        <v>1</v>
      </c>
      <c r="W322" t="s">
        <v>155</v>
      </c>
      <c r="X322">
        <v>0</v>
      </c>
      <c r="Y322">
        <v>1</v>
      </c>
      <c r="Z322" t="s">
        <v>155</v>
      </c>
      <c r="AA322">
        <v>0</v>
      </c>
      <c r="AB322">
        <v>1</v>
      </c>
      <c r="AC322" t="s">
        <v>155</v>
      </c>
      <c r="AD322">
        <v>0</v>
      </c>
      <c r="AE322">
        <v>1</v>
      </c>
      <c r="AF322" t="s">
        <v>155</v>
      </c>
      <c r="AG322">
        <v>0</v>
      </c>
      <c r="AH322">
        <v>1</v>
      </c>
      <c r="AI322">
        <v>0</v>
      </c>
      <c r="AJ322" t="s">
        <v>155</v>
      </c>
      <c r="AK322">
        <v>0</v>
      </c>
      <c r="AL322">
        <v>1</v>
      </c>
      <c r="AM322" t="s">
        <v>4774</v>
      </c>
      <c r="AN322">
        <v>-32768</v>
      </c>
      <c r="AO322">
        <v>32767</v>
      </c>
      <c r="AP322" t="s">
        <v>4775</v>
      </c>
      <c r="AQ322" s="1" t="s">
        <v>157</v>
      </c>
      <c r="AR322" t="s">
        <v>158</v>
      </c>
      <c r="AS322" t="str">
        <f>VLOOKUP('intouch变量（实型）'!$A322,基本表格!$G:$Q,3,FALSE)</f>
        <v>DB1300,REAL188</v>
      </c>
      <c r="AT322" t="str">
        <f>VLOOKUP('intouch变量（实型）'!$A322,基本表格!$G:$Q,10,FALSE)</f>
        <v>No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</row>
    <row r="323" spans="1:55">
      <c r="A323" t="s">
        <v>5821</v>
      </c>
      <c r="B323" s="11" t="str">
        <f t="shared" si="4"/>
        <v>CHP3</v>
      </c>
      <c r="C323" s="11" t="str">
        <f>VLOOKUP('intouch变量（实型）'!$A323,基本表格!$G:$Q,2,FALSE)</f>
        <v>2435+P10-M1 3#环式刨片机 变频器通讯 多级转速</v>
      </c>
      <c r="D323" t="s">
        <v>154</v>
      </c>
      <c r="E323" t="s">
        <v>154</v>
      </c>
      <c r="F323">
        <v>0</v>
      </c>
      <c r="G323" t="s">
        <v>154</v>
      </c>
      <c r="H323" t="s">
        <v>154</v>
      </c>
      <c r="I323">
        <v>0</v>
      </c>
      <c r="J323">
        <v>0</v>
      </c>
      <c r="L323">
        <v>0</v>
      </c>
      <c r="M323">
        <v>-32768</v>
      </c>
      <c r="N323">
        <v>32767</v>
      </c>
      <c r="O323">
        <v>0</v>
      </c>
      <c r="P323">
        <v>0</v>
      </c>
      <c r="Q323" t="s">
        <v>155</v>
      </c>
      <c r="R323">
        <v>0</v>
      </c>
      <c r="S323">
        <v>1</v>
      </c>
      <c r="T323" t="s">
        <v>155</v>
      </c>
      <c r="U323">
        <v>0</v>
      </c>
      <c r="V323">
        <v>1</v>
      </c>
      <c r="W323" t="s">
        <v>155</v>
      </c>
      <c r="X323">
        <v>0</v>
      </c>
      <c r="Y323">
        <v>1</v>
      </c>
      <c r="Z323" t="s">
        <v>155</v>
      </c>
      <c r="AA323">
        <v>0</v>
      </c>
      <c r="AB323">
        <v>1</v>
      </c>
      <c r="AC323" t="s">
        <v>155</v>
      </c>
      <c r="AD323">
        <v>0</v>
      </c>
      <c r="AE323">
        <v>1</v>
      </c>
      <c r="AF323" t="s">
        <v>155</v>
      </c>
      <c r="AG323">
        <v>0</v>
      </c>
      <c r="AH323">
        <v>1</v>
      </c>
      <c r="AI323">
        <v>0</v>
      </c>
      <c r="AJ323" t="s">
        <v>155</v>
      </c>
      <c r="AK323">
        <v>0</v>
      </c>
      <c r="AL323">
        <v>1</v>
      </c>
      <c r="AM323" t="s">
        <v>4774</v>
      </c>
      <c r="AN323">
        <v>-32768</v>
      </c>
      <c r="AO323">
        <v>32767</v>
      </c>
      <c r="AP323" t="s">
        <v>4775</v>
      </c>
      <c r="AQ323" s="1" t="s">
        <v>157</v>
      </c>
      <c r="AR323" t="s">
        <v>158</v>
      </c>
      <c r="AS323" t="str">
        <f>VLOOKUP('intouch变量（实型）'!$A323,基本表格!$G:$Q,3,FALSE)</f>
        <v>DB1300,REAL192</v>
      </c>
      <c r="AT323" t="str">
        <f>VLOOKUP('intouch变量（实型）'!$A323,基本表格!$G:$Q,10,FALSE)</f>
        <v>No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</row>
    <row r="324" spans="1:55">
      <c r="A324" t="s">
        <v>5822</v>
      </c>
      <c r="B324" s="11" t="str">
        <f t="shared" si="4"/>
        <v>CHP3</v>
      </c>
      <c r="C324" s="11" t="str">
        <f>VLOOKUP('intouch变量（实型）'!$A324,基本表格!$G:$Q,2,FALSE)</f>
        <v>2435+P10-M1 3#环式刨片机 反馈转速 实际值</v>
      </c>
      <c r="D324" t="s">
        <v>154</v>
      </c>
      <c r="E324" t="s">
        <v>154</v>
      </c>
      <c r="F324">
        <v>0</v>
      </c>
      <c r="G324" t="s">
        <v>154</v>
      </c>
      <c r="H324" t="s">
        <v>154</v>
      </c>
      <c r="I324">
        <v>0</v>
      </c>
      <c r="J324">
        <v>0</v>
      </c>
      <c r="L324">
        <v>0</v>
      </c>
      <c r="M324">
        <v>-32768</v>
      </c>
      <c r="N324">
        <v>32767</v>
      </c>
      <c r="O324">
        <v>0</v>
      </c>
      <c r="P324">
        <v>0</v>
      </c>
      <c r="Q324" t="s">
        <v>155</v>
      </c>
      <c r="R324">
        <v>0</v>
      </c>
      <c r="S324">
        <v>1</v>
      </c>
      <c r="T324" t="s">
        <v>155</v>
      </c>
      <c r="U324">
        <v>0</v>
      </c>
      <c r="V324">
        <v>1</v>
      </c>
      <c r="W324" t="s">
        <v>155</v>
      </c>
      <c r="X324">
        <v>0</v>
      </c>
      <c r="Y324">
        <v>1</v>
      </c>
      <c r="Z324" t="s">
        <v>155</v>
      </c>
      <c r="AA324">
        <v>0</v>
      </c>
      <c r="AB324">
        <v>1</v>
      </c>
      <c r="AC324" t="s">
        <v>155</v>
      </c>
      <c r="AD324">
        <v>0</v>
      </c>
      <c r="AE324">
        <v>1</v>
      </c>
      <c r="AF324" t="s">
        <v>155</v>
      </c>
      <c r="AG324">
        <v>0</v>
      </c>
      <c r="AH324">
        <v>1</v>
      </c>
      <c r="AI324">
        <v>0</v>
      </c>
      <c r="AJ324" t="s">
        <v>155</v>
      </c>
      <c r="AK324">
        <v>0</v>
      </c>
      <c r="AL324">
        <v>1</v>
      </c>
      <c r="AM324" t="s">
        <v>4774</v>
      </c>
      <c r="AN324">
        <v>-32768</v>
      </c>
      <c r="AO324">
        <v>32767</v>
      </c>
      <c r="AP324" t="s">
        <v>4775</v>
      </c>
      <c r="AQ324" s="1" t="s">
        <v>157</v>
      </c>
      <c r="AR324" t="s">
        <v>158</v>
      </c>
      <c r="AS324" t="str">
        <f>VLOOKUP('intouch变量（实型）'!$A324,基本表格!$G:$Q,3,FALSE)</f>
        <v>DB1300,REAL206</v>
      </c>
      <c r="AT324" t="str">
        <f>VLOOKUP('intouch变量（实型）'!$A324,基本表格!$G:$Q,10,FALSE)</f>
        <v>Yes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</row>
    <row r="325" spans="1:55">
      <c r="A325" t="s">
        <v>5823</v>
      </c>
      <c r="B325" s="11" t="str">
        <f t="shared" ref="B325:B388" si="5">LEFT(A325,4)</f>
        <v>CHP3</v>
      </c>
      <c r="C325" s="11" t="str">
        <f>VLOOKUP('intouch变量（实型）'!$A325,基本表格!$G:$Q,2,FALSE)</f>
        <v>2435+P10-M1 3#环式刨片机 反馈转速 量程</v>
      </c>
      <c r="D325" t="s">
        <v>154</v>
      </c>
      <c r="E325" t="s">
        <v>154</v>
      </c>
      <c r="F325">
        <v>0</v>
      </c>
      <c r="G325" t="s">
        <v>154</v>
      </c>
      <c r="H325" t="s">
        <v>154</v>
      </c>
      <c r="I325">
        <v>0</v>
      </c>
      <c r="J325">
        <v>0</v>
      </c>
      <c r="L325">
        <v>0</v>
      </c>
      <c r="M325">
        <v>-32768</v>
      </c>
      <c r="N325">
        <v>32767</v>
      </c>
      <c r="O325">
        <v>0</v>
      </c>
      <c r="P325">
        <v>0</v>
      </c>
      <c r="Q325" t="s">
        <v>155</v>
      </c>
      <c r="R325">
        <v>0</v>
      </c>
      <c r="S325">
        <v>1</v>
      </c>
      <c r="T325" t="s">
        <v>155</v>
      </c>
      <c r="U325">
        <v>0</v>
      </c>
      <c r="V325">
        <v>1</v>
      </c>
      <c r="W325" t="s">
        <v>155</v>
      </c>
      <c r="X325">
        <v>0</v>
      </c>
      <c r="Y325">
        <v>1</v>
      </c>
      <c r="Z325" t="s">
        <v>155</v>
      </c>
      <c r="AA325">
        <v>0</v>
      </c>
      <c r="AB325">
        <v>1</v>
      </c>
      <c r="AC325" t="s">
        <v>155</v>
      </c>
      <c r="AD325">
        <v>0</v>
      </c>
      <c r="AE325">
        <v>1</v>
      </c>
      <c r="AF325" t="s">
        <v>155</v>
      </c>
      <c r="AG325">
        <v>0</v>
      </c>
      <c r="AH325">
        <v>1</v>
      </c>
      <c r="AI325">
        <v>0</v>
      </c>
      <c r="AJ325" t="s">
        <v>155</v>
      </c>
      <c r="AK325">
        <v>0</v>
      </c>
      <c r="AL325">
        <v>1</v>
      </c>
      <c r="AM325" t="s">
        <v>4774</v>
      </c>
      <c r="AN325">
        <v>-32768</v>
      </c>
      <c r="AO325">
        <v>32767</v>
      </c>
      <c r="AP325" t="s">
        <v>4775</v>
      </c>
      <c r="AQ325" s="1" t="s">
        <v>157</v>
      </c>
      <c r="AR325" t="s">
        <v>158</v>
      </c>
      <c r="AS325" t="str">
        <f>VLOOKUP('intouch变量（实型）'!$A325,基本表格!$G:$Q,3,FALSE)</f>
        <v>DB1300,REAL210</v>
      </c>
      <c r="AT325" t="str">
        <f>VLOOKUP('intouch变量（实型）'!$A325,基本表格!$G:$Q,10,FALSE)</f>
        <v>No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</row>
    <row r="326" spans="1:55">
      <c r="A326" t="s">
        <v>5824</v>
      </c>
      <c r="B326" s="11" t="str">
        <f t="shared" si="5"/>
        <v>CHP3</v>
      </c>
      <c r="C326" s="11" t="str">
        <f>VLOOKUP('intouch变量（实型）'!$A326,基本表格!$G:$Q,2,FALSE)</f>
        <v>2435+P10-M1 3#环式刨片机 反馈转速 上限值</v>
      </c>
      <c r="D326" t="s">
        <v>154</v>
      </c>
      <c r="E326" t="s">
        <v>154</v>
      </c>
      <c r="F326">
        <v>0</v>
      </c>
      <c r="G326" t="s">
        <v>154</v>
      </c>
      <c r="H326" t="s">
        <v>154</v>
      </c>
      <c r="I326">
        <v>0</v>
      </c>
      <c r="J326">
        <v>0</v>
      </c>
      <c r="L326">
        <v>0</v>
      </c>
      <c r="M326">
        <v>-32768</v>
      </c>
      <c r="N326">
        <v>32767</v>
      </c>
      <c r="O326">
        <v>0</v>
      </c>
      <c r="P326">
        <v>0</v>
      </c>
      <c r="Q326" t="s">
        <v>155</v>
      </c>
      <c r="R326">
        <v>0</v>
      </c>
      <c r="S326">
        <v>1</v>
      </c>
      <c r="T326" t="s">
        <v>155</v>
      </c>
      <c r="U326">
        <v>0</v>
      </c>
      <c r="V326">
        <v>1</v>
      </c>
      <c r="W326" t="s">
        <v>155</v>
      </c>
      <c r="X326">
        <v>0</v>
      </c>
      <c r="Y326">
        <v>1</v>
      </c>
      <c r="Z326" t="s">
        <v>155</v>
      </c>
      <c r="AA326">
        <v>0</v>
      </c>
      <c r="AB326">
        <v>1</v>
      </c>
      <c r="AC326" t="s">
        <v>155</v>
      </c>
      <c r="AD326">
        <v>0</v>
      </c>
      <c r="AE326">
        <v>1</v>
      </c>
      <c r="AF326" t="s">
        <v>155</v>
      </c>
      <c r="AG326">
        <v>0</v>
      </c>
      <c r="AH326">
        <v>1</v>
      </c>
      <c r="AI326">
        <v>0</v>
      </c>
      <c r="AJ326" t="s">
        <v>155</v>
      </c>
      <c r="AK326">
        <v>0</v>
      </c>
      <c r="AL326">
        <v>1</v>
      </c>
      <c r="AM326" t="s">
        <v>4774</v>
      </c>
      <c r="AN326">
        <v>-32768</v>
      </c>
      <c r="AO326">
        <v>32767</v>
      </c>
      <c r="AP326" t="s">
        <v>4775</v>
      </c>
      <c r="AQ326" s="1" t="s">
        <v>157</v>
      </c>
      <c r="AR326" t="s">
        <v>158</v>
      </c>
      <c r="AS326" t="str">
        <f>VLOOKUP('intouch变量（实型）'!$A326,基本表格!$G:$Q,3,FALSE)</f>
        <v>DB1300,REAL214</v>
      </c>
      <c r="AT326" t="str">
        <f>VLOOKUP('intouch变量（实型）'!$A326,基本表格!$G:$Q,10,FALSE)</f>
        <v>No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</row>
    <row r="327" spans="1:55">
      <c r="A327" t="s">
        <v>5825</v>
      </c>
      <c r="B327" s="11" t="str">
        <f t="shared" si="5"/>
        <v>CHP3</v>
      </c>
      <c r="C327" s="11" t="str">
        <f>VLOOKUP('intouch变量（实型）'!$A327,基本表格!$G:$Q,2,FALSE)</f>
        <v>2435+P10-M1 3#环式刨片机 反馈转速 下限值</v>
      </c>
      <c r="D327" t="s">
        <v>154</v>
      </c>
      <c r="E327" t="s">
        <v>154</v>
      </c>
      <c r="F327">
        <v>0</v>
      </c>
      <c r="G327" t="s">
        <v>154</v>
      </c>
      <c r="H327" t="s">
        <v>154</v>
      </c>
      <c r="I327">
        <v>0</v>
      </c>
      <c r="J327">
        <v>0</v>
      </c>
      <c r="L327">
        <v>0</v>
      </c>
      <c r="M327">
        <v>-32768</v>
      </c>
      <c r="N327">
        <v>32767</v>
      </c>
      <c r="O327">
        <v>0</v>
      </c>
      <c r="P327">
        <v>0</v>
      </c>
      <c r="Q327" t="s">
        <v>155</v>
      </c>
      <c r="R327">
        <v>0</v>
      </c>
      <c r="S327">
        <v>1</v>
      </c>
      <c r="T327" t="s">
        <v>155</v>
      </c>
      <c r="U327">
        <v>0</v>
      </c>
      <c r="V327">
        <v>1</v>
      </c>
      <c r="W327" t="s">
        <v>155</v>
      </c>
      <c r="X327">
        <v>0</v>
      </c>
      <c r="Y327">
        <v>1</v>
      </c>
      <c r="Z327" t="s">
        <v>155</v>
      </c>
      <c r="AA327">
        <v>0</v>
      </c>
      <c r="AB327">
        <v>1</v>
      </c>
      <c r="AC327" t="s">
        <v>155</v>
      </c>
      <c r="AD327">
        <v>0</v>
      </c>
      <c r="AE327">
        <v>1</v>
      </c>
      <c r="AF327" t="s">
        <v>155</v>
      </c>
      <c r="AG327">
        <v>0</v>
      </c>
      <c r="AH327">
        <v>1</v>
      </c>
      <c r="AI327">
        <v>0</v>
      </c>
      <c r="AJ327" t="s">
        <v>155</v>
      </c>
      <c r="AK327">
        <v>0</v>
      </c>
      <c r="AL327">
        <v>1</v>
      </c>
      <c r="AM327" t="s">
        <v>4774</v>
      </c>
      <c r="AN327">
        <v>-32768</v>
      </c>
      <c r="AO327">
        <v>32767</v>
      </c>
      <c r="AP327" t="s">
        <v>4775</v>
      </c>
      <c r="AQ327" s="1" t="s">
        <v>157</v>
      </c>
      <c r="AR327" t="s">
        <v>158</v>
      </c>
      <c r="AS327" t="str">
        <f>VLOOKUP('intouch变量（实型）'!$A327,基本表格!$G:$Q,3,FALSE)</f>
        <v>DB1300,REAL218</v>
      </c>
      <c r="AT327" t="str">
        <f>VLOOKUP('intouch变量（实型）'!$A327,基本表格!$G:$Q,10,FALSE)</f>
        <v>No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</row>
    <row r="328" spans="1:55">
      <c r="A328" t="s">
        <v>5826</v>
      </c>
      <c r="B328" s="11" t="str">
        <f t="shared" si="5"/>
        <v>CHP3</v>
      </c>
      <c r="C328" s="11" t="str">
        <f>VLOOKUP('intouch变量（实型）'!$A328,基本表格!$G:$Q,2,FALSE)</f>
        <v>2435+P10-M1 3#环式刨片机 反馈转速 上上限值</v>
      </c>
      <c r="D328" t="s">
        <v>154</v>
      </c>
      <c r="E328" t="s">
        <v>154</v>
      </c>
      <c r="F328">
        <v>0</v>
      </c>
      <c r="G328" t="s">
        <v>154</v>
      </c>
      <c r="H328" t="s">
        <v>154</v>
      </c>
      <c r="I328">
        <v>0</v>
      </c>
      <c r="J328">
        <v>0</v>
      </c>
      <c r="L328">
        <v>0</v>
      </c>
      <c r="M328">
        <v>-32768</v>
      </c>
      <c r="N328">
        <v>32767</v>
      </c>
      <c r="O328">
        <v>0</v>
      </c>
      <c r="P328">
        <v>0</v>
      </c>
      <c r="Q328" t="s">
        <v>155</v>
      </c>
      <c r="R328">
        <v>0</v>
      </c>
      <c r="S328">
        <v>1</v>
      </c>
      <c r="T328" t="s">
        <v>155</v>
      </c>
      <c r="U328">
        <v>0</v>
      </c>
      <c r="V328">
        <v>1</v>
      </c>
      <c r="W328" t="s">
        <v>155</v>
      </c>
      <c r="X328">
        <v>0</v>
      </c>
      <c r="Y328">
        <v>1</v>
      </c>
      <c r="Z328" t="s">
        <v>155</v>
      </c>
      <c r="AA328">
        <v>0</v>
      </c>
      <c r="AB328">
        <v>1</v>
      </c>
      <c r="AC328" t="s">
        <v>155</v>
      </c>
      <c r="AD328">
        <v>0</v>
      </c>
      <c r="AE328">
        <v>1</v>
      </c>
      <c r="AF328" t="s">
        <v>155</v>
      </c>
      <c r="AG328">
        <v>0</v>
      </c>
      <c r="AH328">
        <v>1</v>
      </c>
      <c r="AI328">
        <v>0</v>
      </c>
      <c r="AJ328" t="s">
        <v>155</v>
      </c>
      <c r="AK328">
        <v>0</v>
      </c>
      <c r="AL328">
        <v>1</v>
      </c>
      <c r="AM328" t="s">
        <v>4774</v>
      </c>
      <c r="AN328">
        <v>-32768</v>
      </c>
      <c r="AO328">
        <v>32767</v>
      </c>
      <c r="AP328" t="s">
        <v>4775</v>
      </c>
      <c r="AQ328" s="1" t="s">
        <v>157</v>
      </c>
      <c r="AR328" t="s">
        <v>158</v>
      </c>
      <c r="AS328" t="str">
        <f>VLOOKUP('intouch变量（实型）'!$A328,基本表格!$G:$Q,3,FALSE)</f>
        <v>DB1300,REAL222</v>
      </c>
      <c r="AT328" t="str">
        <f>VLOOKUP('intouch变量（实型）'!$A328,基本表格!$G:$Q,10,FALSE)</f>
        <v>No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</row>
    <row r="329" spans="1:55">
      <c r="A329" t="s">
        <v>5827</v>
      </c>
      <c r="B329" s="11" t="str">
        <f t="shared" si="5"/>
        <v>CHP3</v>
      </c>
      <c r="C329" s="11" t="str">
        <f>VLOOKUP('intouch变量（实型）'!$A329,基本表格!$G:$Q,2,FALSE)</f>
        <v>2435+P10-M1 3#环式刨片机 反馈转速 下下限值</v>
      </c>
      <c r="D329" t="s">
        <v>154</v>
      </c>
      <c r="E329" t="s">
        <v>154</v>
      </c>
      <c r="F329">
        <v>0</v>
      </c>
      <c r="G329" t="s">
        <v>154</v>
      </c>
      <c r="H329" t="s">
        <v>154</v>
      </c>
      <c r="I329">
        <v>0</v>
      </c>
      <c r="J329">
        <v>0</v>
      </c>
      <c r="L329">
        <v>0</v>
      </c>
      <c r="M329">
        <v>-32768</v>
      </c>
      <c r="N329">
        <v>32767</v>
      </c>
      <c r="O329">
        <v>0</v>
      </c>
      <c r="P329">
        <v>0</v>
      </c>
      <c r="Q329" t="s">
        <v>155</v>
      </c>
      <c r="R329">
        <v>0</v>
      </c>
      <c r="S329">
        <v>1</v>
      </c>
      <c r="T329" t="s">
        <v>155</v>
      </c>
      <c r="U329">
        <v>0</v>
      </c>
      <c r="V329">
        <v>1</v>
      </c>
      <c r="W329" t="s">
        <v>155</v>
      </c>
      <c r="X329">
        <v>0</v>
      </c>
      <c r="Y329">
        <v>1</v>
      </c>
      <c r="Z329" t="s">
        <v>155</v>
      </c>
      <c r="AA329">
        <v>0</v>
      </c>
      <c r="AB329">
        <v>1</v>
      </c>
      <c r="AC329" t="s">
        <v>155</v>
      </c>
      <c r="AD329">
        <v>0</v>
      </c>
      <c r="AE329">
        <v>1</v>
      </c>
      <c r="AF329" t="s">
        <v>155</v>
      </c>
      <c r="AG329">
        <v>0</v>
      </c>
      <c r="AH329">
        <v>1</v>
      </c>
      <c r="AI329">
        <v>0</v>
      </c>
      <c r="AJ329" t="s">
        <v>155</v>
      </c>
      <c r="AK329">
        <v>0</v>
      </c>
      <c r="AL329">
        <v>1</v>
      </c>
      <c r="AM329" t="s">
        <v>4774</v>
      </c>
      <c r="AN329">
        <v>-32768</v>
      </c>
      <c r="AO329">
        <v>32767</v>
      </c>
      <c r="AP329" t="s">
        <v>4775</v>
      </c>
      <c r="AQ329" s="1" t="s">
        <v>157</v>
      </c>
      <c r="AR329" t="s">
        <v>158</v>
      </c>
      <c r="AS329" t="str">
        <f>VLOOKUP('intouch变量（实型）'!$A329,基本表格!$G:$Q,3,FALSE)</f>
        <v>DB1300,REAL226</v>
      </c>
      <c r="AT329" t="str">
        <f>VLOOKUP('intouch变量（实型）'!$A329,基本表格!$G:$Q,10,FALSE)</f>
        <v>No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</row>
    <row r="330" spans="1:55">
      <c r="A330" t="s">
        <v>5828</v>
      </c>
      <c r="B330" s="11" t="str">
        <f t="shared" si="5"/>
        <v>CHP3</v>
      </c>
      <c r="C330" s="11" t="str">
        <f>VLOOKUP('intouch变量（实型）'!$A330,基本表格!$G:$Q,2,FALSE)</f>
        <v>2435+P10-M1 3#环式刨片机 反馈电流 实际值</v>
      </c>
      <c r="D330" t="s">
        <v>154</v>
      </c>
      <c r="E330" t="s">
        <v>154</v>
      </c>
      <c r="F330">
        <v>0</v>
      </c>
      <c r="G330" t="s">
        <v>154</v>
      </c>
      <c r="H330" t="s">
        <v>154</v>
      </c>
      <c r="I330">
        <v>0</v>
      </c>
      <c r="J330">
        <v>0</v>
      </c>
      <c r="L330">
        <v>0</v>
      </c>
      <c r="M330">
        <v>-32768</v>
      </c>
      <c r="N330">
        <v>32767</v>
      </c>
      <c r="O330">
        <v>0</v>
      </c>
      <c r="P330">
        <v>0</v>
      </c>
      <c r="Q330" t="s">
        <v>155</v>
      </c>
      <c r="R330">
        <v>0</v>
      </c>
      <c r="S330">
        <v>1</v>
      </c>
      <c r="T330" t="s">
        <v>155</v>
      </c>
      <c r="U330">
        <v>0</v>
      </c>
      <c r="V330">
        <v>1</v>
      </c>
      <c r="W330" t="s">
        <v>155</v>
      </c>
      <c r="X330">
        <v>0</v>
      </c>
      <c r="Y330">
        <v>1</v>
      </c>
      <c r="Z330" t="s">
        <v>155</v>
      </c>
      <c r="AA330">
        <v>0</v>
      </c>
      <c r="AB330">
        <v>1</v>
      </c>
      <c r="AC330" t="s">
        <v>155</v>
      </c>
      <c r="AD330">
        <v>0</v>
      </c>
      <c r="AE330">
        <v>1</v>
      </c>
      <c r="AF330" t="s">
        <v>155</v>
      </c>
      <c r="AG330">
        <v>0</v>
      </c>
      <c r="AH330">
        <v>1</v>
      </c>
      <c r="AI330">
        <v>0</v>
      </c>
      <c r="AJ330" t="s">
        <v>155</v>
      </c>
      <c r="AK330">
        <v>0</v>
      </c>
      <c r="AL330">
        <v>1</v>
      </c>
      <c r="AM330" t="s">
        <v>4774</v>
      </c>
      <c r="AN330">
        <v>-32768</v>
      </c>
      <c r="AO330">
        <v>32767</v>
      </c>
      <c r="AP330" t="s">
        <v>4775</v>
      </c>
      <c r="AQ330" s="1" t="s">
        <v>157</v>
      </c>
      <c r="AR330" t="s">
        <v>158</v>
      </c>
      <c r="AS330" t="str">
        <f>VLOOKUP('intouch变量（实型）'!$A330,基本表格!$G:$Q,3,FALSE)</f>
        <v>DB1300,REAL256</v>
      </c>
      <c r="AT330" t="str">
        <f>VLOOKUP('intouch变量（实型）'!$A330,基本表格!$G:$Q,10,FALSE)</f>
        <v>Yes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</row>
    <row r="331" spans="1:55">
      <c r="A331" t="s">
        <v>5829</v>
      </c>
      <c r="B331" s="11" t="str">
        <f t="shared" si="5"/>
        <v>CHP3</v>
      </c>
      <c r="C331" s="11" t="str">
        <f>VLOOKUP('intouch变量（实型）'!$A331,基本表格!$G:$Q,2,FALSE)</f>
        <v>2435+P10-M1 3#环式刨片机 反馈电流 量程</v>
      </c>
      <c r="D331" t="s">
        <v>154</v>
      </c>
      <c r="E331" t="s">
        <v>154</v>
      </c>
      <c r="F331">
        <v>0</v>
      </c>
      <c r="G331" t="s">
        <v>154</v>
      </c>
      <c r="H331" t="s">
        <v>154</v>
      </c>
      <c r="I331">
        <v>0</v>
      </c>
      <c r="J331">
        <v>0</v>
      </c>
      <c r="L331">
        <v>0</v>
      </c>
      <c r="M331">
        <v>-32768</v>
      </c>
      <c r="N331">
        <v>32767</v>
      </c>
      <c r="O331">
        <v>0</v>
      </c>
      <c r="P331">
        <v>0</v>
      </c>
      <c r="Q331" t="s">
        <v>155</v>
      </c>
      <c r="R331">
        <v>0</v>
      </c>
      <c r="S331">
        <v>1</v>
      </c>
      <c r="T331" t="s">
        <v>155</v>
      </c>
      <c r="U331">
        <v>0</v>
      </c>
      <c r="V331">
        <v>1</v>
      </c>
      <c r="W331" t="s">
        <v>155</v>
      </c>
      <c r="X331">
        <v>0</v>
      </c>
      <c r="Y331">
        <v>1</v>
      </c>
      <c r="Z331" t="s">
        <v>155</v>
      </c>
      <c r="AA331">
        <v>0</v>
      </c>
      <c r="AB331">
        <v>1</v>
      </c>
      <c r="AC331" t="s">
        <v>155</v>
      </c>
      <c r="AD331">
        <v>0</v>
      </c>
      <c r="AE331">
        <v>1</v>
      </c>
      <c r="AF331" t="s">
        <v>155</v>
      </c>
      <c r="AG331">
        <v>0</v>
      </c>
      <c r="AH331">
        <v>1</v>
      </c>
      <c r="AI331">
        <v>0</v>
      </c>
      <c r="AJ331" t="s">
        <v>155</v>
      </c>
      <c r="AK331">
        <v>0</v>
      </c>
      <c r="AL331">
        <v>1</v>
      </c>
      <c r="AM331" t="s">
        <v>4774</v>
      </c>
      <c r="AN331">
        <v>-32768</v>
      </c>
      <c r="AO331">
        <v>32767</v>
      </c>
      <c r="AP331" t="s">
        <v>4775</v>
      </c>
      <c r="AQ331" s="1" t="s">
        <v>157</v>
      </c>
      <c r="AR331" t="s">
        <v>158</v>
      </c>
      <c r="AS331" t="str">
        <f>VLOOKUP('intouch变量（实型）'!$A331,基本表格!$G:$Q,3,FALSE)</f>
        <v>DB1300,REAL260</v>
      </c>
      <c r="AT331" t="str">
        <f>VLOOKUP('intouch变量（实型）'!$A331,基本表格!$G:$Q,10,FALSE)</f>
        <v>No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</row>
    <row r="332" spans="1:55">
      <c r="A332" t="s">
        <v>5830</v>
      </c>
      <c r="B332" s="11" t="str">
        <f t="shared" si="5"/>
        <v>CHP3</v>
      </c>
      <c r="C332" s="11" t="str">
        <f>VLOOKUP('intouch变量（实型）'!$A332,基本表格!$G:$Q,2,FALSE)</f>
        <v>2435+P10-M1 3#环式刨片机 反馈电流 上限值</v>
      </c>
      <c r="D332" t="s">
        <v>154</v>
      </c>
      <c r="E332" t="s">
        <v>154</v>
      </c>
      <c r="F332">
        <v>0</v>
      </c>
      <c r="G332" t="s">
        <v>154</v>
      </c>
      <c r="H332" t="s">
        <v>154</v>
      </c>
      <c r="I332">
        <v>0</v>
      </c>
      <c r="J332">
        <v>0</v>
      </c>
      <c r="L332">
        <v>0</v>
      </c>
      <c r="M332">
        <v>-32768</v>
      </c>
      <c r="N332">
        <v>32767</v>
      </c>
      <c r="O332">
        <v>0</v>
      </c>
      <c r="P332">
        <v>0</v>
      </c>
      <c r="Q332" t="s">
        <v>155</v>
      </c>
      <c r="R332">
        <v>0</v>
      </c>
      <c r="S332">
        <v>1</v>
      </c>
      <c r="T332" t="s">
        <v>155</v>
      </c>
      <c r="U332">
        <v>0</v>
      </c>
      <c r="V332">
        <v>1</v>
      </c>
      <c r="W332" t="s">
        <v>155</v>
      </c>
      <c r="X332">
        <v>0</v>
      </c>
      <c r="Y332">
        <v>1</v>
      </c>
      <c r="Z332" t="s">
        <v>155</v>
      </c>
      <c r="AA332">
        <v>0</v>
      </c>
      <c r="AB332">
        <v>1</v>
      </c>
      <c r="AC332" t="s">
        <v>155</v>
      </c>
      <c r="AD332">
        <v>0</v>
      </c>
      <c r="AE332">
        <v>1</v>
      </c>
      <c r="AF332" t="s">
        <v>155</v>
      </c>
      <c r="AG332">
        <v>0</v>
      </c>
      <c r="AH332">
        <v>1</v>
      </c>
      <c r="AI332">
        <v>0</v>
      </c>
      <c r="AJ332" t="s">
        <v>155</v>
      </c>
      <c r="AK332">
        <v>0</v>
      </c>
      <c r="AL332">
        <v>1</v>
      </c>
      <c r="AM332" t="s">
        <v>4774</v>
      </c>
      <c r="AN332">
        <v>-32768</v>
      </c>
      <c r="AO332">
        <v>32767</v>
      </c>
      <c r="AP332" t="s">
        <v>4775</v>
      </c>
      <c r="AQ332" s="1" t="s">
        <v>157</v>
      </c>
      <c r="AR332" t="s">
        <v>158</v>
      </c>
      <c r="AS332" t="str">
        <f>VLOOKUP('intouch变量（实型）'!$A332,基本表格!$G:$Q,3,FALSE)</f>
        <v>DB1300,REAL264</v>
      </c>
      <c r="AT332" t="str">
        <f>VLOOKUP('intouch变量（实型）'!$A332,基本表格!$G:$Q,10,FALSE)</f>
        <v>No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</row>
    <row r="333" spans="1:55">
      <c r="A333" t="s">
        <v>5831</v>
      </c>
      <c r="B333" s="11" t="str">
        <f t="shared" si="5"/>
        <v>CHP3</v>
      </c>
      <c r="C333" s="11" t="str">
        <f>VLOOKUP('intouch变量（实型）'!$A333,基本表格!$G:$Q,2,FALSE)</f>
        <v>2435+P10-M1 3#环式刨片机 反馈电流 下限值</v>
      </c>
      <c r="D333" t="s">
        <v>154</v>
      </c>
      <c r="E333" t="s">
        <v>154</v>
      </c>
      <c r="F333">
        <v>0</v>
      </c>
      <c r="G333" t="s">
        <v>154</v>
      </c>
      <c r="H333" t="s">
        <v>154</v>
      </c>
      <c r="I333">
        <v>0</v>
      </c>
      <c r="J333">
        <v>0</v>
      </c>
      <c r="L333">
        <v>0</v>
      </c>
      <c r="M333">
        <v>-32768</v>
      </c>
      <c r="N333">
        <v>32767</v>
      </c>
      <c r="O333">
        <v>0</v>
      </c>
      <c r="P333">
        <v>0</v>
      </c>
      <c r="Q333" t="s">
        <v>155</v>
      </c>
      <c r="R333">
        <v>0</v>
      </c>
      <c r="S333">
        <v>1</v>
      </c>
      <c r="T333" t="s">
        <v>155</v>
      </c>
      <c r="U333">
        <v>0</v>
      </c>
      <c r="V333">
        <v>1</v>
      </c>
      <c r="W333" t="s">
        <v>155</v>
      </c>
      <c r="X333">
        <v>0</v>
      </c>
      <c r="Y333">
        <v>1</v>
      </c>
      <c r="Z333" t="s">
        <v>155</v>
      </c>
      <c r="AA333">
        <v>0</v>
      </c>
      <c r="AB333">
        <v>1</v>
      </c>
      <c r="AC333" t="s">
        <v>155</v>
      </c>
      <c r="AD333">
        <v>0</v>
      </c>
      <c r="AE333">
        <v>1</v>
      </c>
      <c r="AF333" t="s">
        <v>155</v>
      </c>
      <c r="AG333">
        <v>0</v>
      </c>
      <c r="AH333">
        <v>1</v>
      </c>
      <c r="AI333">
        <v>0</v>
      </c>
      <c r="AJ333" t="s">
        <v>155</v>
      </c>
      <c r="AK333">
        <v>0</v>
      </c>
      <c r="AL333">
        <v>1</v>
      </c>
      <c r="AM333" t="s">
        <v>4774</v>
      </c>
      <c r="AN333">
        <v>-32768</v>
      </c>
      <c r="AO333">
        <v>32767</v>
      </c>
      <c r="AP333" t="s">
        <v>4775</v>
      </c>
      <c r="AQ333" s="1" t="s">
        <v>157</v>
      </c>
      <c r="AR333" t="s">
        <v>158</v>
      </c>
      <c r="AS333" t="str">
        <f>VLOOKUP('intouch变量（实型）'!$A333,基本表格!$G:$Q,3,FALSE)</f>
        <v>DB1300,REAL268</v>
      </c>
      <c r="AT333" t="str">
        <f>VLOOKUP('intouch变量（实型）'!$A333,基本表格!$G:$Q,10,FALSE)</f>
        <v>No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</row>
    <row r="334" spans="1:55">
      <c r="A334" t="s">
        <v>5832</v>
      </c>
      <c r="B334" s="11" t="str">
        <f t="shared" si="5"/>
        <v>CHP3</v>
      </c>
      <c r="C334" s="11" t="str">
        <f>VLOOKUP('intouch变量（实型）'!$A334,基本表格!$G:$Q,2,FALSE)</f>
        <v>2435+P10-M1 3#环式刨片机 反馈电流 上上限值</v>
      </c>
      <c r="D334" t="s">
        <v>154</v>
      </c>
      <c r="E334" t="s">
        <v>154</v>
      </c>
      <c r="F334">
        <v>0</v>
      </c>
      <c r="G334" t="s">
        <v>154</v>
      </c>
      <c r="H334" t="s">
        <v>154</v>
      </c>
      <c r="I334">
        <v>0</v>
      </c>
      <c r="J334">
        <v>0</v>
      </c>
      <c r="L334">
        <v>0</v>
      </c>
      <c r="M334">
        <v>-32768</v>
      </c>
      <c r="N334">
        <v>32767</v>
      </c>
      <c r="O334">
        <v>0</v>
      </c>
      <c r="P334">
        <v>0</v>
      </c>
      <c r="Q334" t="s">
        <v>155</v>
      </c>
      <c r="R334">
        <v>0</v>
      </c>
      <c r="S334">
        <v>1</v>
      </c>
      <c r="T334" t="s">
        <v>155</v>
      </c>
      <c r="U334">
        <v>0</v>
      </c>
      <c r="V334">
        <v>1</v>
      </c>
      <c r="W334" t="s">
        <v>155</v>
      </c>
      <c r="X334">
        <v>0</v>
      </c>
      <c r="Y334">
        <v>1</v>
      </c>
      <c r="Z334" t="s">
        <v>155</v>
      </c>
      <c r="AA334">
        <v>0</v>
      </c>
      <c r="AB334">
        <v>1</v>
      </c>
      <c r="AC334" t="s">
        <v>155</v>
      </c>
      <c r="AD334">
        <v>0</v>
      </c>
      <c r="AE334">
        <v>1</v>
      </c>
      <c r="AF334" t="s">
        <v>155</v>
      </c>
      <c r="AG334">
        <v>0</v>
      </c>
      <c r="AH334">
        <v>1</v>
      </c>
      <c r="AI334">
        <v>0</v>
      </c>
      <c r="AJ334" t="s">
        <v>155</v>
      </c>
      <c r="AK334">
        <v>0</v>
      </c>
      <c r="AL334">
        <v>1</v>
      </c>
      <c r="AM334" t="s">
        <v>4774</v>
      </c>
      <c r="AN334">
        <v>-32768</v>
      </c>
      <c r="AO334">
        <v>32767</v>
      </c>
      <c r="AP334" t="s">
        <v>4775</v>
      </c>
      <c r="AQ334" s="1" t="s">
        <v>157</v>
      </c>
      <c r="AR334" t="s">
        <v>158</v>
      </c>
      <c r="AS334" t="str">
        <f>VLOOKUP('intouch变量（实型）'!$A334,基本表格!$G:$Q,3,FALSE)</f>
        <v>DB1300,REAL272</v>
      </c>
      <c r="AT334" t="str">
        <f>VLOOKUP('intouch变量（实型）'!$A334,基本表格!$G:$Q,10,FALSE)</f>
        <v>No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</row>
    <row r="335" spans="1:55">
      <c r="A335" t="s">
        <v>5833</v>
      </c>
      <c r="B335" s="11" t="str">
        <f t="shared" si="5"/>
        <v>CHP3</v>
      </c>
      <c r="C335" s="11" t="str">
        <f>VLOOKUP('intouch变量（实型）'!$A335,基本表格!$G:$Q,2,FALSE)</f>
        <v>2435+P10-M1 3#环式刨片机 反馈电流 下下限值</v>
      </c>
      <c r="D335" t="s">
        <v>154</v>
      </c>
      <c r="E335" t="s">
        <v>154</v>
      </c>
      <c r="F335">
        <v>0</v>
      </c>
      <c r="G335" t="s">
        <v>154</v>
      </c>
      <c r="H335" t="s">
        <v>154</v>
      </c>
      <c r="I335">
        <v>0</v>
      </c>
      <c r="J335">
        <v>0</v>
      </c>
      <c r="L335">
        <v>0</v>
      </c>
      <c r="M335">
        <v>-32768</v>
      </c>
      <c r="N335">
        <v>32767</v>
      </c>
      <c r="O335">
        <v>0</v>
      </c>
      <c r="P335">
        <v>0</v>
      </c>
      <c r="Q335" t="s">
        <v>155</v>
      </c>
      <c r="R335">
        <v>0</v>
      </c>
      <c r="S335">
        <v>1</v>
      </c>
      <c r="T335" t="s">
        <v>155</v>
      </c>
      <c r="U335">
        <v>0</v>
      </c>
      <c r="V335">
        <v>1</v>
      </c>
      <c r="W335" t="s">
        <v>155</v>
      </c>
      <c r="X335">
        <v>0</v>
      </c>
      <c r="Y335">
        <v>1</v>
      </c>
      <c r="Z335" t="s">
        <v>155</v>
      </c>
      <c r="AA335">
        <v>0</v>
      </c>
      <c r="AB335">
        <v>1</v>
      </c>
      <c r="AC335" t="s">
        <v>155</v>
      </c>
      <c r="AD335">
        <v>0</v>
      </c>
      <c r="AE335">
        <v>1</v>
      </c>
      <c r="AF335" t="s">
        <v>155</v>
      </c>
      <c r="AG335">
        <v>0</v>
      </c>
      <c r="AH335">
        <v>1</v>
      </c>
      <c r="AI335">
        <v>0</v>
      </c>
      <c r="AJ335" t="s">
        <v>155</v>
      </c>
      <c r="AK335">
        <v>0</v>
      </c>
      <c r="AL335">
        <v>1</v>
      </c>
      <c r="AM335" t="s">
        <v>4774</v>
      </c>
      <c r="AN335">
        <v>-32768</v>
      </c>
      <c r="AO335">
        <v>32767</v>
      </c>
      <c r="AP335" t="s">
        <v>4775</v>
      </c>
      <c r="AQ335" s="1" t="s">
        <v>157</v>
      </c>
      <c r="AR335" t="s">
        <v>158</v>
      </c>
      <c r="AS335" t="str">
        <f>VLOOKUP('intouch变量（实型）'!$A335,基本表格!$G:$Q,3,FALSE)</f>
        <v>DB1300,REAL276</v>
      </c>
      <c r="AT335" t="str">
        <f>VLOOKUP('intouch变量（实型）'!$A335,基本表格!$G:$Q,10,FALSE)</f>
        <v>No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</row>
    <row r="336" spans="1:55">
      <c r="A336" t="s">
        <v>5834</v>
      </c>
      <c r="B336" s="11" t="str">
        <f t="shared" si="5"/>
        <v>CHP3</v>
      </c>
      <c r="C336" s="11" t="str">
        <f>VLOOKUP('intouch变量（实型）'!$A336,基本表格!$G:$Q,2,FALSE)</f>
        <v>2432+P5-M5 刨片机料仓3#出料螺旋A 给定频率 实际值</v>
      </c>
      <c r="D336" t="s">
        <v>154</v>
      </c>
      <c r="E336" t="s">
        <v>154</v>
      </c>
      <c r="F336">
        <v>0</v>
      </c>
      <c r="G336" t="s">
        <v>154</v>
      </c>
      <c r="H336" t="s">
        <v>154</v>
      </c>
      <c r="I336">
        <v>0</v>
      </c>
      <c r="J336">
        <v>0</v>
      </c>
      <c r="L336">
        <v>0</v>
      </c>
      <c r="M336">
        <v>-32768</v>
      </c>
      <c r="N336">
        <v>32767</v>
      </c>
      <c r="O336">
        <v>0</v>
      </c>
      <c r="P336">
        <v>0</v>
      </c>
      <c r="Q336" t="s">
        <v>155</v>
      </c>
      <c r="R336">
        <v>0</v>
      </c>
      <c r="S336">
        <v>1</v>
      </c>
      <c r="T336" t="s">
        <v>155</v>
      </c>
      <c r="U336">
        <v>0</v>
      </c>
      <c r="V336">
        <v>1</v>
      </c>
      <c r="W336" t="s">
        <v>155</v>
      </c>
      <c r="X336">
        <v>0</v>
      </c>
      <c r="Y336">
        <v>1</v>
      </c>
      <c r="Z336" t="s">
        <v>155</v>
      </c>
      <c r="AA336">
        <v>0</v>
      </c>
      <c r="AB336">
        <v>1</v>
      </c>
      <c r="AC336" t="s">
        <v>155</v>
      </c>
      <c r="AD336">
        <v>0</v>
      </c>
      <c r="AE336">
        <v>1</v>
      </c>
      <c r="AF336" t="s">
        <v>155</v>
      </c>
      <c r="AG336">
        <v>0</v>
      </c>
      <c r="AH336">
        <v>1</v>
      </c>
      <c r="AI336">
        <v>0</v>
      </c>
      <c r="AJ336" t="s">
        <v>155</v>
      </c>
      <c r="AK336">
        <v>0</v>
      </c>
      <c r="AL336">
        <v>1</v>
      </c>
      <c r="AM336" t="s">
        <v>4774</v>
      </c>
      <c r="AN336">
        <v>-32768</v>
      </c>
      <c r="AO336">
        <v>32767</v>
      </c>
      <c r="AP336" t="s">
        <v>4775</v>
      </c>
      <c r="AQ336" s="1" t="s">
        <v>157</v>
      </c>
      <c r="AR336" t="s">
        <v>158</v>
      </c>
      <c r="AS336" t="str">
        <f>VLOOKUP('intouch变量（实型）'!$A336,基本表格!$G:$Q,3,FALSE)</f>
        <v>DB1300,REAL356</v>
      </c>
      <c r="AT336" t="str">
        <f>VLOOKUP('intouch变量（实型）'!$A336,基本表格!$G:$Q,10,FALSE)</f>
        <v>Yes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</row>
    <row r="337" spans="1:55">
      <c r="A337" t="s">
        <v>5835</v>
      </c>
      <c r="B337" s="11" t="str">
        <f t="shared" si="5"/>
        <v>CHP3</v>
      </c>
      <c r="C337" s="11" t="str">
        <f>VLOOKUP('intouch变量（实型）'!$A337,基本表格!$G:$Q,2,FALSE)</f>
        <v>2432+P5-M5 刨片机料仓3#出料螺旋A 给定频率 量程</v>
      </c>
      <c r="D337" t="s">
        <v>154</v>
      </c>
      <c r="E337" t="s">
        <v>154</v>
      </c>
      <c r="F337">
        <v>0</v>
      </c>
      <c r="G337" t="s">
        <v>154</v>
      </c>
      <c r="H337" t="s">
        <v>154</v>
      </c>
      <c r="I337">
        <v>0</v>
      </c>
      <c r="J337">
        <v>0</v>
      </c>
      <c r="L337">
        <v>0</v>
      </c>
      <c r="M337">
        <v>-32768</v>
      </c>
      <c r="N337">
        <v>32767</v>
      </c>
      <c r="O337">
        <v>0</v>
      </c>
      <c r="P337">
        <v>0</v>
      </c>
      <c r="Q337" t="s">
        <v>155</v>
      </c>
      <c r="R337">
        <v>0</v>
      </c>
      <c r="S337">
        <v>1</v>
      </c>
      <c r="T337" t="s">
        <v>155</v>
      </c>
      <c r="U337">
        <v>0</v>
      </c>
      <c r="V337">
        <v>1</v>
      </c>
      <c r="W337" t="s">
        <v>155</v>
      </c>
      <c r="X337">
        <v>0</v>
      </c>
      <c r="Y337">
        <v>1</v>
      </c>
      <c r="Z337" t="s">
        <v>155</v>
      </c>
      <c r="AA337">
        <v>0</v>
      </c>
      <c r="AB337">
        <v>1</v>
      </c>
      <c r="AC337" t="s">
        <v>155</v>
      </c>
      <c r="AD337">
        <v>0</v>
      </c>
      <c r="AE337">
        <v>1</v>
      </c>
      <c r="AF337" t="s">
        <v>155</v>
      </c>
      <c r="AG337">
        <v>0</v>
      </c>
      <c r="AH337">
        <v>1</v>
      </c>
      <c r="AI337">
        <v>0</v>
      </c>
      <c r="AJ337" t="s">
        <v>155</v>
      </c>
      <c r="AK337">
        <v>0</v>
      </c>
      <c r="AL337">
        <v>1</v>
      </c>
      <c r="AM337" t="s">
        <v>4774</v>
      </c>
      <c r="AN337">
        <v>-32768</v>
      </c>
      <c r="AO337">
        <v>32767</v>
      </c>
      <c r="AP337" t="s">
        <v>4775</v>
      </c>
      <c r="AQ337" s="1" t="s">
        <v>157</v>
      </c>
      <c r="AR337" t="s">
        <v>158</v>
      </c>
      <c r="AS337" t="str">
        <f>VLOOKUP('intouch变量（实型）'!$A337,基本表格!$G:$Q,3,FALSE)</f>
        <v>DB1300,REAL360</v>
      </c>
      <c r="AT337" t="str">
        <f>VLOOKUP('intouch变量（实型）'!$A337,基本表格!$G:$Q,10,FALSE)</f>
        <v>No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</row>
    <row r="338" spans="1:55">
      <c r="A338" t="s">
        <v>5836</v>
      </c>
      <c r="B338" s="11" t="str">
        <f t="shared" si="5"/>
        <v>CHP3</v>
      </c>
      <c r="C338" s="11" t="str">
        <f>VLOOKUP('intouch变量（实型）'!$A338,基本表格!$G:$Q,2,FALSE)</f>
        <v>2432+P5-M5 刨片机料仓3#出料螺旋A 给定频率 上限值</v>
      </c>
      <c r="D338" t="s">
        <v>154</v>
      </c>
      <c r="E338" t="s">
        <v>154</v>
      </c>
      <c r="F338">
        <v>0</v>
      </c>
      <c r="G338" t="s">
        <v>154</v>
      </c>
      <c r="H338" t="s">
        <v>154</v>
      </c>
      <c r="I338">
        <v>0</v>
      </c>
      <c r="J338">
        <v>0</v>
      </c>
      <c r="L338">
        <v>0</v>
      </c>
      <c r="M338">
        <v>-32768</v>
      </c>
      <c r="N338">
        <v>32767</v>
      </c>
      <c r="O338">
        <v>0</v>
      </c>
      <c r="P338">
        <v>0</v>
      </c>
      <c r="Q338" t="s">
        <v>155</v>
      </c>
      <c r="R338">
        <v>0</v>
      </c>
      <c r="S338">
        <v>1</v>
      </c>
      <c r="T338" t="s">
        <v>155</v>
      </c>
      <c r="U338">
        <v>0</v>
      </c>
      <c r="V338">
        <v>1</v>
      </c>
      <c r="W338" t="s">
        <v>155</v>
      </c>
      <c r="X338">
        <v>0</v>
      </c>
      <c r="Y338">
        <v>1</v>
      </c>
      <c r="Z338" t="s">
        <v>155</v>
      </c>
      <c r="AA338">
        <v>0</v>
      </c>
      <c r="AB338">
        <v>1</v>
      </c>
      <c r="AC338" t="s">
        <v>155</v>
      </c>
      <c r="AD338">
        <v>0</v>
      </c>
      <c r="AE338">
        <v>1</v>
      </c>
      <c r="AF338" t="s">
        <v>155</v>
      </c>
      <c r="AG338">
        <v>0</v>
      </c>
      <c r="AH338">
        <v>1</v>
      </c>
      <c r="AI338">
        <v>0</v>
      </c>
      <c r="AJ338" t="s">
        <v>155</v>
      </c>
      <c r="AK338">
        <v>0</v>
      </c>
      <c r="AL338">
        <v>1</v>
      </c>
      <c r="AM338" t="s">
        <v>4774</v>
      </c>
      <c r="AN338">
        <v>-32768</v>
      </c>
      <c r="AO338">
        <v>32767</v>
      </c>
      <c r="AP338" t="s">
        <v>4775</v>
      </c>
      <c r="AQ338" s="1" t="s">
        <v>157</v>
      </c>
      <c r="AR338" t="s">
        <v>158</v>
      </c>
      <c r="AS338" t="str">
        <f>VLOOKUP('intouch变量（实型）'!$A338,基本表格!$G:$Q,3,FALSE)</f>
        <v>DB1300,REAL364</v>
      </c>
      <c r="AT338" t="str">
        <f>VLOOKUP('intouch变量（实型）'!$A338,基本表格!$G:$Q,10,FALSE)</f>
        <v>No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</row>
    <row r="339" spans="1:55">
      <c r="A339" t="s">
        <v>5837</v>
      </c>
      <c r="B339" s="11" t="str">
        <f t="shared" si="5"/>
        <v>CHP3</v>
      </c>
      <c r="C339" s="11" t="str">
        <f>VLOOKUP('intouch变量（实型）'!$A339,基本表格!$G:$Q,2,FALSE)</f>
        <v>2432+P5-M5 刨片机料仓3#出料螺旋A 给定频率 下限值</v>
      </c>
      <c r="D339" t="s">
        <v>154</v>
      </c>
      <c r="E339" t="s">
        <v>154</v>
      </c>
      <c r="F339">
        <v>0</v>
      </c>
      <c r="G339" t="s">
        <v>154</v>
      </c>
      <c r="H339" t="s">
        <v>154</v>
      </c>
      <c r="I339">
        <v>0</v>
      </c>
      <c r="J339">
        <v>0</v>
      </c>
      <c r="L339">
        <v>0</v>
      </c>
      <c r="M339">
        <v>-32768</v>
      </c>
      <c r="N339">
        <v>32767</v>
      </c>
      <c r="O339">
        <v>0</v>
      </c>
      <c r="P339">
        <v>0</v>
      </c>
      <c r="Q339" t="s">
        <v>155</v>
      </c>
      <c r="R339">
        <v>0</v>
      </c>
      <c r="S339">
        <v>1</v>
      </c>
      <c r="T339" t="s">
        <v>155</v>
      </c>
      <c r="U339">
        <v>0</v>
      </c>
      <c r="V339">
        <v>1</v>
      </c>
      <c r="W339" t="s">
        <v>155</v>
      </c>
      <c r="X339">
        <v>0</v>
      </c>
      <c r="Y339">
        <v>1</v>
      </c>
      <c r="Z339" t="s">
        <v>155</v>
      </c>
      <c r="AA339">
        <v>0</v>
      </c>
      <c r="AB339">
        <v>1</v>
      </c>
      <c r="AC339" t="s">
        <v>155</v>
      </c>
      <c r="AD339">
        <v>0</v>
      </c>
      <c r="AE339">
        <v>1</v>
      </c>
      <c r="AF339" t="s">
        <v>155</v>
      </c>
      <c r="AG339">
        <v>0</v>
      </c>
      <c r="AH339">
        <v>1</v>
      </c>
      <c r="AI339">
        <v>0</v>
      </c>
      <c r="AJ339" t="s">
        <v>155</v>
      </c>
      <c r="AK339">
        <v>0</v>
      </c>
      <c r="AL339">
        <v>1</v>
      </c>
      <c r="AM339" t="s">
        <v>4774</v>
      </c>
      <c r="AN339">
        <v>-32768</v>
      </c>
      <c r="AO339">
        <v>32767</v>
      </c>
      <c r="AP339" t="s">
        <v>4775</v>
      </c>
      <c r="AQ339" s="1" t="s">
        <v>157</v>
      </c>
      <c r="AR339" t="s">
        <v>158</v>
      </c>
      <c r="AS339" t="str">
        <f>VLOOKUP('intouch变量（实型）'!$A339,基本表格!$G:$Q,3,FALSE)</f>
        <v>DB1300,REAL368</v>
      </c>
      <c r="AT339" t="str">
        <f>VLOOKUP('intouch变量（实型）'!$A339,基本表格!$G:$Q,10,FALSE)</f>
        <v>No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</row>
    <row r="340" spans="1:55">
      <c r="A340" t="s">
        <v>5838</v>
      </c>
      <c r="B340" s="11" t="str">
        <f t="shared" si="5"/>
        <v>CHP3</v>
      </c>
      <c r="C340" s="11" t="str">
        <f>VLOOKUP('intouch变量（实型）'!$A340,基本表格!$G:$Q,2,FALSE)</f>
        <v>2432+P5-M5 刨片机料仓3#出料螺旋A 给定频率 上上限值</v>
      </c>
      <c r="D340" t="s">
        <v>154</v>
      </c>
      <c r="E340" t="s">
        <v>154</v>
      </c>
      <c r="F340">
        <v>0</v>
      </c>
      <c r="G340" t="s">
        <v>154</v>
      </c>
      <c r="H340" t="s">
        <v>154</v>
      </c>
      <c r="I340">
        <v>0</v>
      </c>
      <c r="J340">
        <v>0</v>
      </c>
      <c r="L340">
        <v>0</v>
      </c>
      <c r="M340">
        <v>-32768</v>
      </c>
      <c r="N340">
        <v>32767</v>
      </c>
      <c r="O340">
        <v>0</v>
      </c>
      <c r="P340">
        <v>0</v>
      </c>
      <c r="Q340" t="s">
        <v>155</v>
      </c>
      <c r="R340">
        <v>0</v>
      </c>
      <c r="S340">
        <v>1</v>
      </c>
      <c r="T340" t="s">
        <v>155</v>
      </c>
      <c r="U340">
        <v>0</v>
      </c>
      <c r="V340">
        <v>1</v>
      </c>
      <c r="W340" t="s">
        <v>155</v>
      </c>
      <c r="X340">
        <v>0</v>
      </c>
      <c r="Y340">
        <v>1</v>
      </c>
      <c r="Z340" t="s">
        <v>155</v>
      </c>
      <c r="AA340">
        <v>0</v>
      </c>
      <c r="AB340">
        <v>1</v>
      </c>
      <c r="AC340" t="s">
        <v>155</v>
      </c>
      <c r="AD340">
        <v>0</v>
      </c>
      <c r="AE340">
        <v>1</v>
      </c>
      <c r="AF340" t="s">
        <v>155</v>
      </c>
      <c r="AG340">
        <v>0</v>
      </c>
      <c r="AH340">
        <v>1</v>
      </c>
      <c r="AI340">
        <v>0</v>
      </c>
      <c r="AJ340" t="s">
        <v>155</v>
      </c>
      <c r="AK340">
        <v>0</v>
      </c>
      <c r="AL340">
        <v>1</v>
      </c>
      <c r="AM340" t="s">
        <v>4774</v>
      </c>
      <c r="AN340">
        <v>-32768</v>
      </c>
      <c r="AO340">
        <v>32767</v>
      </c>
      <c r="AP340" t="s">
        <v>4775</v>
      </c>
      <c r="AQ340" s="1" t="s">
        <v>157</v>
      </c>
      <c r="AR340" t="s">
        <v>158</v>
      </c>
      <c r="AS340" t="str">
        <f>VLOOKUP('intouch变量（实型）'!$A340,基本表格!$G:$Q,3,FALSE)</f>
        <v>DB1300,REAL372</v>
      </c>
      <c r="AT340" t="str">
        <f>VLOOKUP('intouch变量（实型）'!$A340,基本表格!$G:$Q,10,FALSE)</f>
        <v>No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</row>
    <row r="341" spans="1:55">
      <c r="A341" t="s">
        <v>5839</v>
      </c>
      <c r="B341" s="11" t="str">
        <f t="shared" si="5"/>
        <v>CHP3</v>
      </c>
      <c r="C341" s="11" t="str">
        <f>VLOOKUP('intouch变量（实型）'!$A341,基本表格!$G:$Q,2,FALSE)</f>
        <v>2432+P5-M5 刨片机料仓3#出料螺旋A 给定频率 下下限值</v>
      </c>
      <c r="D341" t="s">
        <v>154</v>
      </c>
      <c r="E341" t="s">
        <v>154</v>
      </c>
      <c r="F341">
        <v>0</v>
      </c>
      <c r="G341" t="s">
        <v>154</v>
      </c>
      <c r="H341" t="s">
        <v>154</v>
      </c>
      <c r="I341">
        <v>0</v>
      </c>
      <c r="J341">
        <v>0</v>
      </c>
      <c r="L341">
        <v>0</v>
      </c>
      <c r="M341">
        <v>-32768</v>
      </c>
      <c r="N341">
        <v>32767</v>
      </c>
      <c r="O341">
        <v>0</v>
      </c>
      <c r="P341">
        <v>0</v>
      </c>
      <c r="Q341" t="s">
        <v>155</v>
      </c>
      <c r="R341">
        <v>0</v>
      </c>
      <c r="S341">
        <v>1</v>
      </c>
      <c r="T341" t="s">
        <v>155</v>
      </c>
      <c r="U341">
        <v>0</v>
      </c>
      <c r="V341">
        <v>1</v>
      </c>
      <c r="W341" t="s">
        <v>155</v>
      </c>
      <c r="X341">
        <v>0</v>
      </c>
      <c r="Y341">
        <v>1</v>
      </c>
      <c r="Z341" t="s">
        <v>155</v>
      </c>
      <c r="AA341">
        <v>0</v>
      </c>
      <c r="AB341">
        <v>1</v>
      </c>
      <c r="AC341" t="s">
        <v>155</v>
      </c>
      <c r="AD341">
        <v>0</v>
      </c>
      <c r="AE341">
        <v>1</v>
      </c>
      <c r="AF341" t="s">
        <v>155</v>
      </c>
      <c r="AG341">
        <v>0</v>
      </c>
      <c r="AH341">
        <v>1</v>
      </c>
      <c r="AI341">
        <v>0</v>
      </c>
      <c r="AJ341" t="s">
        <v>155</v>
      </c>
      <c r="AK341">
        <v>0</v>
      </c>
      <c r="AL341">
        <v>1</v>
      </c>
      <c r="AM341" t="s">
        <v>4774</v>
      </c>
      <c r="AN341">
        <v>-32768</v>
      </c>
      <c r="AO341">
        <v>32767</v>
      </c>
      <c r="AP341" t="s">
        <v>4775</v>
      </c>
      <c r="AQ341" s="1" t="s">
        <v>157</v>
      </c>
      <c r="AR341" t="s">
        <v>158</v>
      </c>
      <c r="AS341" t="str">
        <f>VLOOKUP('intouch变量（实型）'!$A341,基本表格!$G:$Q,3,FALSE)</f>
        <v>DB1300,REAL376</v>
      </c>
      <c r="AT341" t="str">
        <f>VLOOKUP('intouch变量（实型）'!$A341,基本表格!$G:$Q,10,FALSE)</f>
        <v>No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</row>
    <row r="342" spans="1:55">
      <c r="A342" t="s">
        <v>5840</v>
      </c>
      <c r="B342" s="11" t="str">
        <f t="shared" si="5"/>
        <v>CHP3</v>
      </c>
      <c r="C342" s="11" t="str">
        <f>VLOOKUP('intouch变量（实型）'!$A342,基本表格!$G:$Q,2,FALSE)</f>
        <v>2432+P5-M5 刨片机料仓3#出料螺旋A 反馈频率 实际值</v>
      </c>
      <c r="D342" t="s">
        <v>154</v>
      </c>
      <c r="E342" t="s">
        <v>154</v>
      </c>
      <c r="F342">
        <v>0</v>
      </c>
      <c r="G342" t="s">
        <v>154</v>
      </c>
      <c r="H342" t="s">
        <v>154</v>
      </c>
      <c r="I342">
        <v>0</v>
      </c>
      <c r="J342">
        <v>0</v>
      </c>
      <c r="L342">
        <v>0</v>
      </c>
      <c r="M342">
        <v>-32768</v>
      </c>
      <c r="N342">
        <v>32767</v>
      </c>
      <c r="O342">
        <v>0</v>
      </c>
      <c r="P342">
        <v>0</v>
      </c>
      <c r="Q342" t="s">
        <v>155</v>
      </c>
      <c r="R342">
        <v>0</v>
      </c>
      <c r="S342">
        <v>1</v>
      </c>
      <c r="T342" t="s">
        <v>155</v>
      </c>
      <c r="U342">
        <v>0</v>
      </c>
      <c r="V342">
        <v>1</v>
      </c>
      <c r="W342" t="s">
        <v>155</v>
      </c>
      <c r="X342">
        <v>0</v>
      </c>
      <c r="Y342">
        <v>1</v>
      </c>
      <c r="Z342" t="s">
        <v>155</v>
      </c>
      <c r="AA342">
        <v>0</v>
      </c>
      <c r="AB342">
        <v>1</v>
      </c>
      <c r="AC342" t="s">
        <v>155</v>
      </c>
      <c r="AD342">
        <v>0</v>
      </c>
      <c r="AE342">
        <v>1</v>
      </c>
      <c r="AF342" t="s">
        <v>155</v>
      </c>
      <c r="AG342">
        <v>0</v>
      </c>
      <c r="AH342">
        <v>1</v>
      </c>
      <c r="AI342">
        <v>0</v>
      </c>
      <c r="AJ342" t="s">
        <v>155</v>
      </c>
      <c r="AK342">
        <v>0</v>
      </c>
      <c r="AL342">
        <v>1</v>
      </c>
      <c r="AM342" t="s">
        <v>4774</v>
      </c>
      <c r="AN342">
        <v>-32768</v>
      </c>
      <c r="AO342">
        <v>32767</v>
      </c>
      <c r="AP342" t="s">
        <v>4775</v>
      </c>
      <c r="AQ342" s="1" t="s">
        <v>157</v>
      </c>
      <c r="AR342" t="s">
        <v>158</v>
      </c>
      <c r="AS342" t="str">
        <f>VLOOKUP('intouch变量（实型）'!$A342,基本表格!$G:$Q,3,FALSE)</f>
        <v>DB1300,REAL406</v>
      </c>
      <c r="AT342" t="str">
        <f>VLOOKUP('intouch变量（实型）'!$A342,基本表格!$G:$Q,10,FALSE)</f>
        <v>Yes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</row>
    <row r="343" spans="1:55">
      <c r="A343" t="s">
        <v>5841</v>
      </c>
      <c r="B343" s="11" t="str">
        <f t="shared" si="5"/>
        <v>CHP3</v>
      </c>
      <c r="C343" s="11" t="str">
        <f>VLOOKUP('intouch变量（实型）'!$A343,基本表格!$G:$Q,2,FALSE)</f>
        <v>2432+P5-M5 刨片机料仓3#出料螺旋A 反馈频率 量程</v>
      </c>
      <c r="D343" t="s">
        <v>154</v>
      </c>
      <c r="E343" t="s">
        <v>154</v>
      </c>
      <c r="F343">
        <v>0</v>
      </c>
      <c r="G343" t="s">
        <v>154</v>
      </c>
      <c r="H343" t="s">
        <v>154</v>
      </c>
      <c r="I343">
        <v>0</v>
      </c>
      <c r="J343">
        <v>0</v>
      </c>
      <c r="L343">
        <v>0</v>
      </c>
      <c r="M343">
        <v>-32768</v>
      </c>
      <c r="N343">
        <v>32767</v>
      </c>
      <c r="O343">
        <v>0</v>
      </c>
      <c r="P343">
        <v>0</v>
      </c>
      <c r="Q343" t="s">
        <v>155</v>
      </c>
      <c r="R343">
        <v>0</v>
      </c>
      <c r="S343">
        <v>1</v>
      </c>
      <c r="T343" t="s">
        <v>155</v>
      </c>
      <c r="U343">
        <v>0</v>
      </c>
      <c r="V343">
        <v>1</v>
      </c>
      <c r="W343" t="s">
        <v>155</v>
      </c>
      <c r="X343">
        <v>0</v>
      </c>
      <c r="Y343">
        <v>1</v>
      </c>
      <c r="Z343" t="s">
        <v>155</v>
      </c>
      <c r="AA343">
        <v>0</v>
      </c>
      <c r="AB343">
        <v>1</v>
      </c>
      <c r="AC343" t="s">
        <v>155</v>
      </c>
      <c r="AD343">
        <v>0</v>
      </c>
      <c r="AE343">
        <v>1</v>
      </c>
      <c r="AF343" t="s">
        <v>155</v>
      </c>
      <c r="AG343">
        <v>0</v>
      </c>
      <c r="AH343">
        <v>1</v>
      </c>
      <c r="AI343">
        <v>0</v>
      </c>
      <c r="AJ343" t="s">
        <v>155</v>
      </c>
      <c r="AK343">
        <v>0</v>
      </c>
      <c r="AL343">
        <v>1</v>
      </c>
      <c r="AM343" t="s">
        <v>4774</v>
      </c>
      <c r="AN343">
        <v>-32768</v>
      </c>
      <c r="AO343">
        <v>32767</v>
      </c>
      <c r="AP343" t="s">
        <v>4775</v>
      </c>
      <c r="AQ343" s="1" t="s">
        <v>157</v>
      </c>
      <c r="AR343" t="s">
        <v>158</v>
      </c>
      <c r="AS343" t="str">
        <f>VLOOKUP('intouch变量（实型）'!$A343,基本表格!$G:$Q,3,FALSE)</f>
        <v>DB1300,REAL410</v>
      </c>
      <c r="AT343" t="str">
        <f>VLOOKUP('intouch变量（实型）'!$A343,基本表格!$G:$Q,10,FALSE)</f>
        <v>No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</row>
    <row r="344" spans="1:55">
      <c r="A344" t="s">
        <v>5842</v>
      </c>
      <c r="B344" s="11" t="str">
        <f t="shared" si="5"/>
        <v>CHP3</v>
      </c>
      <c r="C344" s="11" t="str">
        <f>VLOOKUP('intouch变量（实型）'!$A344,基本表格!$G:$Q,2,FALSE)</f>
        <v>2432+P5-M5 刨片机料仓3#出料螺旋A 反馈频率 上限值</v>
      </c>
      <c r="D344" t="s">
        <v>154</v>
      </c>
      <c r="E344" t="s">
        <v>154</v>
      </c>
      <c r="F344">
        <v>0</v>
      </c>
      <c r="G344" t="s">
        <v>154</v>
      </c>
      <c r="H344" t="s">
        <v>154</v>
      </c>
      <c r="I344">
        <v>0</v>
      </c>
      <c r="J344">
        <v>0</v>
      </c>
      <c r="L344">
        <v>0</v>
      </c>
      <c r="M344">
        <v>-32768</v>
      </c>
      <c r="N344">
        <v>32767</v>
      </c>
      <c r="O344">
        <v>0</v>
      </c>
      <c r="P344">
        <v>0</v>
      </c>
      <c r="Q344" t="s">
        <v>155</v>
      </c>
      <c r="R344">
        <v>0</v>
      </c>
      <c r="S344">
        <v>1</v>
      </c>
      <c r="T344" t="s">
        <v>155</v>
      </c>
      <c r="U344">
        <v>0</v>
      </c>
      <c r="V344">
        <v>1</v>
      </c>
      <c r="W344" t="s">
        <v>155</v>
      </c>
      <c r="X344">
        <v>0</v>
      </c>
      <c r="Y344">
        <v>1</v>
      </c>
      <c r="Z344" t="s">
        <v>155</v>
      </c>
      <c r="AA344">
        <v>0</v>
      </c>
      <c r="AB344">
        <v>1</v>
      </c>
      <c r="AC344" t="s">
        <v>155</v>
      </c>
      <c r="AD344">
        <v>0</v>
      </c>
      <c r="AE344">
        <v>1</v>
      </c>
      <c r="AF344" t="s">
        <v>155</v>
      </c>
      <c r="AG344">
        <v>0</v>
      </c>
      <c r="AH344">
        <v>1</v>
      </c>
      <c r="AI344">
        <v>0</v>
      </c>
      <c r="AJ344" t="s">
        <v>155</v>
      </c>
      <c r="AK344">
        <v>0</v>
      </c>
      <c r="AL344">
        <v>1</v>
      </c>
      <c r="AM344" t="s">
        <v>4774</v>
      </c>
      <c r="AN344">
        <v>-32768</v>
      </c>
      <c r="AO344">
        <v>32767</v>
      </c>
      <c r="AP344" t="s">
        <v>4775</v>
      </c>
      <c r="AQ344" s="1" t="s">
        <v>157</v>
      </c>
      <c r="AR344" t="s">
        <v>158</v>
      </c>
      <c r="AS344" t="str">
        <f>VLOOKUP('intouch变量（实型）'!$A344,基本表格!$G:$Q,3,FALSE)</f>
        <v>DB1300,REAL414</v>
      </c>
      <c r="AT344" t="str">
        <f>VLOOKUP('intouch变量（实型）'!$A344,基本表格!$G:$Q,10,FALSE)</f>
        <v>No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</row>
    <row r="345" spans="1:55">
      <c r="A345" t="s">
        <v>5843</v>
      </c>
      <c r="B345" s="11" t="str">
        <f t="shared" si="5"/>
        <v>CHP3</v>
      </c>
      <c r="C345" s="11" t="str">
        <f>VLOOKUP('intouch变量（实型）'!$A345,基本表格!$G:$Q,2,FALSE)</f>
        <v>2432+P5-M5 刨片机料仓3#出料螺旋A 反馈频率 下限值</v>
      </c>
      <c r="D345" t="s">
        <v>154</v>
      </c>
      <c r="E345" t="s">
        <v>154</v>
      </c>
      <c r="F345">
        <v>0</v>
      </c>
      <c r="G345" t="s">
        <v>154</v>
      </c>
      <c r="H345" t="s">
        <v>154</v>
      </c>
      <c r="I345">
        <v>0</v>
      </c>
      <c r="J345">
        <v>0</v>
      </c>
      <c r="L345">
        <v>0</v>
      </c>
      <c r="M345">
        <v>-32768</v>
      </c>
      <c r="N345">
        <v>32767</v>
      </c>
      <c r="O345">
        <v>0</v>
      </c>
      <c r="P345">
        <v>0</v>
      </c>
      <c r="Q345" t="s">
        <v>155</v>
      </c>
      <c r="R345">
        <v>0</v>
      </c>
      <c r="S345">
        <v>1</v>
      </c>
      <c r="T345" t="s">
        <v>155</v>
      </c>
      <c r="U345">
        <v>0</v>
      </c>
      <c r="V345">
        <v>1</v>
      </c>
      <c r="W345" t="s">
        <v>155</v>
      </c>
      <c r="X345">
        <v>0</v>
      </c>
      <c r="Y345">
        <v>1</v>
      </c>
      <c r="Z345" t="s">
        <v>155</v>
      </c>
      <c r="AA345">
        <v>0</v>
      </c>
      <c r="AB345">
        <v>1</v>
      </c>
      <c r="AC345" t="s">
        <v>155</v>
      </c>
      <c r="AD345">
        <v>0</v>
      </c>
      <c r="AE345">
        <v>1</v>
      </c>
      <c r="AF345" t="s">
        <v>155</v>
      </c>
      <c r="AG345">
        <v>0</v>
      </c>
      <c r="AH345">
        <v>1</v>
      </c>
      <c r="AI345">
        <v>0</v>
      </c>
      <c r="AJ345" t="s">
        <v>155</v>
      </c>
      <c r="AK345">
        <v>0</v>
      </c>
      <c r="AL345">
        <v>1</v>
      </c>
      <c r="AM345" t="s">
        <v>4774</v>
      </c>
      <c r="AN345">
        <v>-32768</v>
      </c>
      <c r="AO345">
        <v>32767</v>
      </c>
      <c r="AP345" t="s">
        <v>4775</v>
      </c>
      <c r="AQ345" s="1" t="s">
        <v>157</v>
      </c>
      <c r="AR345" t="s">
        <v>158</v>
      </c>
      <c r="AS345" t="str">
        <f>VLOOKUP('intouch变量（实型）'!$A345,基本表格!$G:$Q,3,FALSE)</f>
        <v>DB1300,REAL418</v>
      </c>
      <c r="AT345" t="str">
        <f>VLOOKUP('intouch变量（实型）'!$A345,基本表格!$G:$Q,10,FALSE)</f>
        <v>No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</row>
    <row r="346" spans="1:55">
      <c r="A346" t="s">
        <v>5844</v>
      </c>
      <c r="B346" s="11" t="str">
        <f t="shared" si="5"/>
        <v>CHP3</v>
      </c>
      <c r="C346" s="11" t="str">
        <f>VLOOKUP('intouch变量（实型）'!$A346,基本表格!$G:$Q,2,FALSE)</f>
        <v>2432+P5-M5 刨片机料仓3#出料螺旋A 反馈频率 上上限值</v>
      </c>
      <c r="D346" t="s">
        <v>154</v>
      </c>
      <c r="E346" t="s">
        <v>154</v>
      </c>
      <c r="F346">
        <v>0</v>
      </c>
      <c r="G346" t="s">
        <v>154</v>
      </c>
      <c r="H346" t="s">
        <v>154</v>
      </c>
      <c r="I346">
        <v>0</v>
      </c>
      <c r="J346">
        <v>0</v>
      </c>
      <c r="L346">
        <v>0</v>
      </c>
      <c r="M346">
        <v>-32768</v>
      </c>
      <c r="N346">
        <v>32767</v>
      </c>
      <c r="O346">
        <v>0</v>
      </c>
      <c r="P346">
        <v>0</v>
      </c>
      <c r="Q346" t="s">
        <v>155</v>
      </c>
      <c r="R346">
        <v>0</v>
      </c>
      <c r="S346">
        <v>1</v>
      </c>
      <c r="T346" t="s">
        <v>155</v>
      </c>
      <c r="U346">
        <v>0</v>
      </c>
      <c r="V346">
        <v>1</v>
      </c>
      <c r="W346" t="s">
        <v>155</v>
      </c>
      <c r="X346">
        <v>0</v>
      </c>
      <c r="Y346">
        <v>1</v>
      </c>
      <c r="Z346" t="s">
        <v>155</v>
      </c>
      <c r="AA346">
        <v>0</v>
      </c>
      <c r="AB346">
        <v>1</v>
      </c>
      <c r="AC346" t="s">
        <v>155</v>
      </c>
      <c r="AD346">
        <v>0</v>
      </c>
      <c r="AE346">
        <v>1</v>
      </c>
      <c r="AF346" t="s">
        <v>155</v>
      </c>
      <c r="AG346">
        <v>0</v>
      </c>
      <c r="AH346">
        <v>1</v>
      </c>
      <c r="AI346">
        <v>0</v>
      </c>
      <c r="AJ346" t="s">
        <v>155</v>
      </c>
      <c r="AK346">
        <v>0</v>
      </c>
      <c r="AL346">
        <v>1</v>
      </c>
      <c r="AM346" t="s">
        <v>4774</v>
      </c>
      <c r="AN346">
        <v>-32768</v>
      </c>
      <c r="AO346">
        <v>32767</v>
      </c>
      <c r="AP346" t="s">
        <v>4775</v>
      </c>
      <c r="AQ346" s="1" t="s">
        <v>157</v>
      </c>
      <c r="AR346" t="s">
        <v>158</v>
      </c>
      <c r="AS346" t="str">
        <f>VLOOKUP('intouch变量（实型）'!$A346,基本表格!$G:$Q,3,FALSE)</f>
        <v>DB1300,REAL422</v>
      </c>
      <c r="AT346" t="str">
        <f>VLOOKUP('intouch变量（实型）'!$A346,基本表格!$G:$Q,10,FALSE)</f>
        <v>No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</row>
    <row r="347" spans="1:55">
      <c r="A347" t="s">
        <v>5845</v>
      </c>
      <c r="B347" s="11" t="str">
        <f t="shared" si="5"/>
        <v>CHP3</v>
      </c>
      <c r="C347" s="11" t="str">
        <f>VLOOKUP('intouch变量（实型）'!$A347,基本表格!$G:$Q,2,FALSE)</f>
        <v>2432+P5-M5 刨片机料仓3#出料螺旋A 反馈频率 下下限值</v>
      </c>
      <c r="D347" t="s">
        <v>154</v>
      </c>
      <c r="E347" t="s">
        <v>154</v>
      </c>
      <c r="F347">
        <v>0</v>
      </c>
      <c r="G347" t="s">
        <v>154</v>
      </c>
      <c r="H347" t="s">
        <v>154</v>
      </c>
      <c r="I347">
        <v>0</v>
      </c>
      <c r="J347">
        <v>0</v>
      </c>
      <c r="L347">
        <v>0</v>
      </c>
      <c r="M347">
        <v>-32768</v>
      </c>
      <c r="N347">
        <v>32767</v>
      </c>
      <c r="O347">
        <v>0</v>
      </c>
      <c r="P347">
        <v>0</v>
      </c>
      <c r="Q347" t="s">
        <v>155</v>
      </c>
      <c r="R347">
        <v>0</v>
      </c>
      <c r="S347">
        <v>1</v>
      </c>
      <c r="T347" t="s">
        <v>155</v>
      </c>
      <c r="U347">
        <v>0</v>
      </c>
      <c r="V347">
        <v>1</v>
      </c>
      <c r="W347" t="s">
        <v>155</v>
      </c>
      <c r="X347">
        <v>0</v>
      </c>
      <c r="Y347">
        <v>1</v>
      </c>
      <c r="Z347" t="s">
        <v>155</v>
      </c>
      <c r="AA347">
        <v>0</v>
      </c>
      <c r="AB347">
        <v>1</v>
      </c>
      <c r="AC347" t="s">
        <v>155</v>
      </c>
      <c r="AD347">
        <v>0</v>
      </c>
      <c r="AE347">
        <v>1</v>
      </c>
      <c r="AF347" t="s">
        <v>155</v>
      </c>
      <c r="AG347">
        <v>0</v>
      </c>
      <c r="AH347">
        <v>1</v>
      </c>
      <c r="AI347">
        <v>0</v>
      </c>
      <c r="AJ347" t="s">
        <v>155</v>
      </c>
      <c r="AK347">
        <v>0</v>
      </c>
      <c r="AL347">
        <v>1</v>
      </c>
      <c r="AM347" t="s">
        <v>4774</v>
      </c>
      <c r="AN347">
        <v>-32768</v>
      </c>
      <c r="AO347">
        <v>32767</v>
      </c>
      <c r="AP347" t="s">
        <v>4775</v>
      </c>
      <c r="AQ347" s="1" t="s">
        <v>157</v>
      </c>
      <c r="AR347" t="s">
        <v>158</v>
      </c>
      <c r="AS347" t="str">
        <f>VLOOKUP('intouch变量（实型）'!$A347,基本表格!$G:$Q,3,FALSE)</f>
        <v>DB1300,REAL426</v>
      </c>
      <c r="AT347" t="str">
        <f>VLOOKUP('intouch变量（实型）'!$A347,基本表格!$G:$Q,10,FALSE)</f>
        <v>No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</row>
    <row r="348" spans="1:55">
      <c r="A348" t="s">
        <v>5846</v>
      </c>
      <c r="B348" s="11" t="str">
        <f t="shared" si="5"/>
        <v>CHP3</v>
      </c>
      <c r="C348" s="11" t="str">
        <f>VLOOKUP('intouch变量（实型）'!$A348,基本表格!$G:$Q,2,FALSE)</f>
        <v>2432+P5-M5 刨片机料仓3#出料螺旋A 变频器通讯 实际运行反馈速度</v>
      </c>
      <c r="D348" t="s">
        <v>154</v>
      </c>
      <c r="E348" t="s">
        <v>154</v>
      </c>
      <c r="F348">
        <v>0</v>
      </c>
      <c r="G348" t="s">
        <v>154</v>
      </c>
      <c r="H348" t="s">
        <v>154</v>
      </c>
      <c r="I348">
        <v>0</v>
      </c>
      <c r="J348">
        <v>0</v>
      </c>
      <c r="L348">
        <v>0</v>
      </c>
      <c r="M348">
        <v>-32768</v>
      </c>
      <c r="N348">
        <v>32767</v>
      </c>
      <c r="O348">
        <v>0</v>
      </c>
      <c r="P348">
        <v>0</v>
      </c>
      <c r="Q348" t="s">
        <v>155</v>
      </c>
      <c r="R348">
        <v>0</v>
      </c>
      <c r="S348">
        <v>1</v>
      </c>
      <c r="T348" t="s">
        <v>155</v>
      </c>
      <c r="U348">
        <v>0</v>
      </c>
      <c r="V348">
        <v>1</v>
      </c>
      <c r="W348" t="s">
        <v>155</v>
      </c>
      <c r="X348">
        <v>0</v>
      </c>
      <c r="Y348">
        <v>1</v>
      </c>
      <c r="Z348" t="s">
        <v>155</v>
      </c>
      <c r="AA348">
        <v>0</v>
      </c>
      <c r="AB348">
        <v>1</v>
      </c>
      <c r="AC348" t="s">
        <v>155</v>
      </c>
      <c r="AD348">
        <v>0</v>
      </c>
      <c r="AE348">
        <v>1</v>
      </c>
      <c r="AF348" t="s">
        <v>155</v>
      </c>
      <c r="AG348">
        <v>0</v>
      </c>
      <c r="AH348">
        <v>1</v>
      </c>
      <c r="AI348">
        <v>0</v>
      </c>
      <c r="AJ348" t="s">
        <v>155</v>
      </c>
      <c r="AK348">
        <v>0</v>
      </c>
      <c r="AL348">
        <v>1</v>
      </c>
      <c r="AM348" t="s">
        <v>4774</v>
      </c>
      <c r="AN348">
        <v>-32768</v>
      </c>
      <c r="AO348">
        <v>32767</v>
      </c>
      <c r="AP348" t="s">
        <v>4775</v>
      </c>
      <c r="AQ348" s="1" t="s">
        <v>157</v>
      </c>
      <c r="AR348" t="s">
        <v>158</v>
      </c>
      <c r="AS348" t="str">
        <f>VLOOKUP('intouch变量（实型）'!$A348,基本表格!$G:$Q,3,FALSE)</f>
        <v>DB1300,REAL456</v>
      </c>
      <c r="AT348" t="str">
        <f>VLOOKUP('intouch变量（实型）'!$A348,基本表格!$G:$Q,10,FALSE)</f>
        <v>Yes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</row>
    <row r="349" spans="1:55">
      <c r="A349" t="s">
        <v>5847</v>
      </c>
      <c r="B349" s="11" t="str">
        <f t="shared" si="5"/>
        <v>CHP3</v>
      </c>
      <c r="C349" s="11" t="str">
        <f>VLOOKUP('intouch变量（实型）'!$A349,基本表格!$G:$Q,2,FALSE)</f>
        <v>2432+P5-M5 刨片机料仓3#出料螺旋A 变频器通讯 实际运行反馈电流</v>
      </c>
      <c r="D349" t="s">
        <v>154</v>
      </c>
      <c r="E349" t="s">
        <v>154</v>
      </c>
      <c r="F349">
        <v>0</v>
      </c>
      <c r="G349" t="s">
        <v>154</v>
      </c>
      <c r="H349" t="s">
        <v>154</v>
      </c>
      <c r="I349">
        <v>0</v>
      </c>
      <c r="J349">
        <v>0</v>
      </c>
      <c r="L349">
        <v>0</v>
      </c>
      <c r="M349">
        <v>-32768</v>
      </c>
      <c r="N349">
        <v>32767</v>
      </c>
      <c r="O349">
        <v>0</v>
      </c>
      <c r="P349">
        <v>0</v>
      </c>
      <c r="Q349" t="s">
        <v>155</v>
      </c>
      <c r="R349">
        <v>0</v>
      </c>
      <c r="S349">
        <v>1</v>
      </c>
      <c r="T349" t="s">
        <v>155</v>
      </c>
      <c r="U349">
        <v>0</v>
      </c>
      <c r="V349">
        <v>1</v>
      </c>
      <c r="W349" t="s">
        <v>155</v>
      </c>
      <c r="X349">
        <v>0</v>
      </c>
      <c r="Y349">
        <v>1</v>
      </c>
      <c r="Z349" t="s">
        <v>155</v>
      </c>
      <c r="AA349">
        <v>0</v>
      </c>
      <c r="AB349">
        <v>1</v>
      </c>
      <c r="AC349" t="s">
        <v>155</v>
      </c>
      <c r="AD349">
        <v>0</v>
      </c>
      <c r="AE349">
        <v>1</v>
      </c>
      <c r="AF349" t="s">
        <v>155</v>
      </c>
      <c r="AG349">
        <v>0</v>
      </c>
      <c r="AH349">
        <v>1</v>
      </c>
      <c r="AI349">
        <v>0</v>
      </c>
      <c r="AJ349" t="s">
        <v>155</v>
      </c>
      <c r="AK349">
        <v>0</v>
      </c>
      <c r="AL349">
        <v>1</v>
      </c>
      <c r="AM349" t="s">
        <v>4774</v>
      </c>
      <c r="AN349">
        <v>-32768</v>
      </c>
      <c r="AO349">
        <v>32767</v>
      </c>
      <c r="AP349" t="s">
        <v>4775</v>
      </c>
      <c r="AQ349" s="1" t="s">
        <v>157</v>
      </c>
      <c r="AR349" t="s">
        <v>158</v>
      </c>
      <c r="AS349" t="str">
        <f>VLOOKUP('intouch变量（实型）'!$A349,基本表格!$G:$Q,3,FALSE)</f>
        <v>DB1300,REAL460</v>
      </c>
      <c r="AT349" t="str">
        <f>VLOOKUP('intouch变量（实型）'!$A349,基本表格!$G:$Q,10,FALSE)</f>
        <v>Yes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</row>
    <row r="350" spans="1:55">
      <c r="A350" t="s">
        <v>5848</v>
      </c>
      <c r="B350" s="11" t="str">
        <f t="shared" si="5"/>
        <v>CHP3</v>
      </c>
      <c r="C350" s="11" t="str">
        <f>VLOOKUP('intouch变量（实型）'!$A350,基本表格!$G:$Q,2,FALSE)</f>
        <v>2432+P5-M5 刨片机料仓3#出料螺旋A 变频器通讯 转矩百分比</v>
      </c>
      <c r="D350" t="s">
        <v>154</v>
      </c>
      <c r="E350" t="s">
        <v>154</v>
      </c>
      <c r="F350">
        <v>0</v>
      </c>
      <c r="G350" t="s">
        <v>154</v>
      </c>
      <c r="H350" t="s">
        <v>154</v>
      </c>
      <c r="I350">
        <v>0</v>
      </c>
      <c r="J350">
        <v>0</v>
      </c>
      <c r="L350">
        <v>0</v>
      </c>
      <c r="M350">
        <v>-32768</v>
      </c>
      <c r="N350">
        <v>32767</v>
      </c>
      <c r="O350">
        <v>0</v>
      </c>
      <c r="P350">
        <v>0</v>
      </c>
      <c r="Q350" t="s">
        <v>155</v>
      </c>
      <c r="R350">
        <v>0</v>
      </c>
      <c r="S350">
        <v>1</v>
      </c>
      <c r="T350" t="s">
        <v>155</v>
      </c>
      <c r="U350">
        <v>0</v>
      </c>
      <c r="V350">
        <v>1</v>
      </c>
      <c r="W350" t="s">
        <v>155</v>
      </c>
      <c r="X350">
        <v>0</v>
      </c>
      <c r="Y350">
        <v>1</v>
      </c>
      <c r="Z350" t="s">
        <v>155</v>
      </c>
      <c r="AA350">
        <v>0</v>
      </c>
      <c r="AB350">
        <v>1</v>
      </c>
      <c r="AC350" t="s">
        <v>155</v>
      </c>
      <c r="AD350">
        <v>0</v>
      </c>
      <c r="AE350">
        <v>1</v>
      </c>
      <c r="AF350" t="s">
        <v>155</v>
      </c>
      <c r="AG350">
        <v>0</v>
      </c>
      <c r="AH350">
        <v>1</v>
      </c>
      <c r="AI350">
        <v>0</v>
      </c>
      <c r="AJ350" t="s">
        <v>155</v>
      </c>
      <c r="AK350">
        <v>0</v>
      </c>
      <c r="AL350">
        <v>1</v>
      </c>
      <c r="AM350" t="s">
        <v>4774</v>
      </c>
      <c r="AN350">
        <v>-32768</v>
      </c>
      <c r="AO350">
        <v>32767</v>
      </c>
      <c r="AP350" t="s">
        <v>4775</v>
      </c>
      <c r="AQ350" s="1" t="s">
        <v>157</v>
      </c>
      <c r="AR350" t="s">
        <v>158</v>
      </c>
      <c r="AS350" t="str">
        <f>VLOOKUP('intouch变量（实型）'!$A350,基本表格!$G:$Q,3,FALSE)</f>
        <v>DB1300,REAL464</v>
      </c>
      <c r="AT350" t="str">
        <f>VLOOKUP('intouch变量（实型）'!$A350,基本表格!$G:$Q,10,FALSE)</f>
        <v>Yes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</row>
    <row r="351" spans="1:55">
      <c r="A351" t="s">
        <v>5849</v>
      </c>
      <c r="B351" s="11" t="str">
        <f t="shared" si="5"/>
        <v>CHP3</v>
      </c>
      <c r="C351" s="11" t="str">
        <f>VLOOKUP('intouch变量（实型）'!$A351,基本表格!$G:$Q,2,FALSE)</f>
        <v>2432+P5-M5 刨片机料仓3#出料螺旋A 变频器通讯 给定速度</v>
      </c>
      <c r="D351" t="s">
        <v>154</v>
      </c>
      <c r="E351" t="s">
        <v>154</v>
      </c>
      <c r="F351">
        <v>0</v>
      </c>
      <c r="G351" t="s">
        <v>154</v>
      </c>
      <c r="H351" t="s">
        <v>154</v>
      </c>
      <c r="I351">
        <v>0</v>
      </c>
      <c r="J351">
        <v>0</v>
      </c>
      <c r="L351">
        <v>0</v>
      </c>
      <c r="M351">
        <v>-32768</v>
      </c>
      <c r="N351">
        <v>32767</v>
      </c>
      <c r="O351">
        <v>0</v>
      </c>
      <c r="P351">
        <v>0</v>
      </c>
      <c r="Q351" t="s">
        <v>155</v>
      </c>
      <c r="R351">
        <v>0</v>
      </c>
      <c r="S351">
        <v>1</v>
      </c>
      <c r="T351" t="s">
        <v>155</v>
      </c>
      <c r="U351">
        <v>0</v>
      </c>
      <c r="V351">
        <v>1</v>
      </c>
      <c r="W351" t="s">
        <v>155</v>
      </c>
      <c r="X351">
        <v>0</v>
      </c>
      <c r="Y351">
        <v>1</v>
      </c>
      <c r="Z351" t="s">
        <v>155</v>
      </c>
      <c r="AA351">
        <v>0</v>
      </c>
      <c r="AB351">
        <v>1</v>
      </c>
      <c r="AC351" t="s">
        <v>155</v>
      </c>
      <c r="AD351">
        <v>0</v>
      </c>
      <c r="AE351">
        <v>1</v>
      </c>
      <c r="AF351" t="s">
        <v>155</v>
      </c>
      <c r="AG351">
        <v>0</v>
      </c>
      <c r="AH351">
        <v>1</v>
      </c>
      <c r="AI351">
        <v>0</v>
      </c>
      <c r="AJ351" t="s">
        <v>155</v>
      </c>
      <c r="AK351">
        <v>0</v>
      </c>
      <c r="AL351">
        <v>1</v>
      </c>
      <c r="AM351" t="s">
        <v>4774</v>
      </c>
      <c r="AN351">
        <v>-32768</v>
      </c>
      <c r="AO351">
        <v>32767</v>
      </c>
      <c r="AP351" t="s">
        <v>4775</v>
      </c>
      <c r="AQ351" s="1" t="s">
        <v>157</v>
      </c>
      <c r="AR351" t="s">
        <v>158</v>
      </c>
      <c r="AS351" t="str">
        <f>VLOOKUP('intouch变量（实型）'!$A351,基本表格!$G:$Q,3,FALSE)</f>
        <v>DB1300,REAL468</v>
      </c>
      <c r="AT351" t="str">
        <f>VLOOKUP('intouch变量（实型）'!$A351,基本表格!$G:$Q,10,FALSE)</f>
        <v>No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</row>
    <row r="352" spans="1:55">
      <c r="A352" t="s">
        <v>5850</v>
      </c>
      <c r="B352" s="11" t="str">
        <f t="shared" si="5"/>
        <v>CHP3</v>
      </c>
      <c r="C352" s="11" t="str">
        <f>VLOOKUP('intouch变量（实型）'!$A352,基本表格!$G:$Q,2,FALSE)</f>
        <v>2432+P5-M5 刨片机料仓3#出料螺旋A 变频器通讯 加速时间</v>
      </c>
      <c r="D352" t="s">
        <v>154</v>
      </c>
      <c r="E352" t="s">
        <v>154</v>
      </c>
      <c r="F352">
        <v>0</v>
      </c>
      <c r="G352" t="s">
        <v>154</v>
      </c>
      <c r="H352" t="s">
        <v>154</v>
      </c>
      <c r="I352">
        <v>0</v>
      </c>
      <c r="J352">
        <v>0</v>
      </c>
      <c r="L352">
        <v>0</v>
      </c>
      <c r="M352">
        <v>-32768</v>
      </c>
      <c r="N352">
        <v>32767</v>
      </c>
      <c r="O352">
        <v>0</v>
      </c>
      <c r="P352">
        <v>0</v>
      </c>
      <c r="Q352" t="s">
        <v>155</v>
      </c>
      <c r="R352">
        <v>0</v>
      </c>
      <c r="S352">
        <v>1</v>
      </c>
      <c r="T352" t="s">
        <v>155</v>
      </c>
      <c r="U352">
        <v>0</v>
      </c>
      <c r="V352">
        <v>1</v>
      </c>
      <c r="W352" t="s">
        <v>155</v>
      </c>
      <c r="X352">
        <v>0</v>
      </c>
      <c r="Y352">
        <v>1</v>
      </c>
      <c r="Z352" t="s">
        <v>155</v>
      </c>
      <c r="AA352">
        <v>0</v>
      </c>
      <c r="AB352">
        <v>1</v>
      </c>
      <c r="AC352" t="s">
        <v>155</v>
      </c>
      <c r="AD352">
        <v>0</v>
      </c>
      <c r="AE352">
        <v>1</v>
      </c>
      <c r="AF352" t="s">
        <v>155</v>
      </c>
      <c r="AG352">
        <v>0</v>
      </c>
      <c r="AH352">
        <v>1</v>
      </c>
      <c r="AI352">
        <v>0</v>
      </c>
      <c r="AJ352" t="s">
        <v>155</v>
      </c>
      <c r="AK352">
        <v>0</v>
      </c>
      <c r="AL352">
        <v>1</v>
      </c>
      <c r="AM352" t="s">
        <v>4774</v>
      </c>
      <c r="AN352">
        <v>-32768</v>
      </c>
      <c r="AO352">
        <v>32767</v>
      </c>
      <c r="AP352" t="s">
        <v>4775</v>
      </c>
      <c r="AQ352" s="1" t="s">
        <v>157</v>
      </c>
      <c r="AR352" t="s">
        <v>158</v>
      </c>
      <c r="AS352" t="str">
        <f>VLOOKUP('intouch变量（实型）'!$A352,基本表格!$G:$Q,3,FALSE)</f>
        <v>DB1300,REAL472</v>
      </c>
      <c r="AT352" t="str">
        <f>VLOOKUP('intouch变量（实型）'!$A352,基本表格!$G:$Q,10,FALSE)</f>
        <v>No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</row>
    <row r="353" spans="1:55">
      <c r="A353" t="s">
        <v>5851</v>
      </c>
      <c r="B353" s="11" t="str">
        <f t="shared" si="5"/>
        <v>CHP3</v>
      </c>
      <c r="C353" s="11" t="str">
        <f>VLOOKUP('intouch变量（实型）'!$A353,基本表格!$G:$Q,2,FALSE)</f>
        <v>2432+P5-M5 刨片机料仓3#出料螺旋A 变频器通讯 减速时间</v>
      </c>
      <c r="D353" t="s">
        <v>154</v>
      </c>
      <c r="E353" t="s">
        <v>154</v>
      </c>
      <c r="F353">
        <v>0</v>
      </c>
      <c r="G353" t="s">
        <v>154</v>
      </c>
      <c r="H353" t="s">
        <v>154</v>
      </c>
      <c r="I353">
        <v>0</v>
      </c>
      <c r="J353">
        <v>0</v>
      </c>
      <c r="L353">
        <v>0</v>
      </c>
      <c r="M353">
        <v>-32768</v>
      </c>
      <c r="N353">
        <v>32767</v>
      </c>
      <c r="O353">
        <v>0</v>
      </c>
      <c r="P353">
        <v>0</v>
      </c>
      <c r="Q353" t="s">
        <v>155</v>
      </c>
      <c r="R353">
        <v>0</v>
      </c>
      <c r="S353">
        <v>1</v>
      </c>
      <c r="T353" t="s">
        <v>155</v>
      </c>
      <c r="U353">
        <v>0</v>
      </c>
      <c r="V353">
        <v>1</v>
      </c>
      <c r="W353" t="s">
        <v>155</v>
      </c>
      <c r="X353">
        <v>0</v>
      </c>
      <c r="Y353">
        <v>1</v>
      </c>
      <c r="Z353" t="s">
        <v>155</v>
      </c>
      <c r="AA353">
        <v>0</v>
      </c>
      <c r="AB353">
        <v>1</v>
      </c>
      <c r="AC353" t="s">
        <v>155</v>
      </c>
      <c r="AD353">
        <v>0</v>
      </c>
      <c r="AE353">
        <v>1</v>
      </c>
      <c r="AF353" t="s">
        <v>155</v>
      </c>
      <c r="AG353">
        <v>0</v>
      </c>
      <c r="AH353">
        <v>1</v>
      </c>
      <c r="AI353">
        <v>0</v>
      </c>
      <c r="AJ353" t="s">
        <v>155</v>
      </c>
      <c r="AK353">
        <v>0</v>
      </c>
      <c r="AL353">
        <v>1</v>
      </c>
      <c r="AM353" t="s">
        <v>4774</v>
      </c>
      <c r="AN353">
        <v>-32768</v>
      </c>
      <c r="AO353">
        <v>32767</v>
      </c>
      <c r="AP353" t="s">
        <v>4775</v>
      </c>
      <c r="AQ353" s="1" t="s">
        <v>157</v>
      </c>
      <c r="AR353" t="s">
        <v>158</v>
      </c>
      <c r="AS353" t="str">
        <f>VLOOKUP('intouch变量（实型）'!$A353,基本表格!$G:$Q,3,FALSE)</f>
        <v>DB1300,REAL476</v>
      </c>
      <c r="AT353" t="str">
        <f>VLOOKUP('intouch变量（实型）'!$A353,基本表格!$G:$Q,10,FALSE)</f>
        <v>No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</row>
    <row r="354" spans="1:55">
      <c r="A354" t="s">
        <v>5852</v>
      </c>
      <c r="B354" s="11" t="str">
        <f t="shared" si="5"/>
        <v>CHP3</v>
      </c>
      <c r="C354" s="11" t="str">
        <f>VLOOKUP('intouch变量（实型）'!$A354,基本表格!$G:$Q,2,FALSE)</f>
        <v>2432+P5-M5 刨片机料仓3#出料螺旋A 变频器通讯 最大频率</v>
      </c>
      <c r="D354" t="s">
        <v>154</v>
      </c>
      <c r="E354" t="s">
        <v>154</v>
      </c>
      <c r="F354">
        <v>0</v>
      </c>
      <c r="G354" t="s">
        <v>154</v>
      </c>
      <c r="H354" t="s">
        <v>154</v>
      </c>
      <c r="I354">
        <v>0</v>
      </c>
      <c r="J354">
        <v>0</v>
      </c>
      <c r="L354">
        <v>0</v>
      </c>
      <c r="M354">
        <v>-32768</v>
      </c>
      <c r="N354">
        <v>32767</v>
      </c>
      <c r="O354">
        <v>0</v>
      </c>
      <c r="P354">
        <v>0</v>
      </c>
      <c r="Q354" t="s">
        <v>155</v>
      </c>
      <c r="R354">
        <v>0</v>
      </c>
      <c r="S354">
        <v>1</v>
      </c>
      <c r="T354" t="s">
        <v>155</v>
      </c>
      <c r="U354">
        <v>0</v>
      </c>
      <c r="V354">
        <v>1</v>
      </c>
      <c r="W354" t="s">
        <v>155</v>
      </c>
      <c r="X354">
        <v>0</v>
      </c>
      <c r="Y354">
        <v>1</v>
      </c>
      <c r="Z354" t="s">
        <v>155</v>
      </c>
      <c r="AA354">
        <v>0</v>
      </c>
      <c r="AB354">
        <v>1</v>
      </c>
      <c r="AC354" t="s">
        <v>155</v>
      </c>
      <c r="AD354">
        <v>0</v>
      </c>
      <c r="AE354">
        <v>1</v>
      </c>
      <c r="AF354" t="s">
        <v>155</v>
      </c>
      <c r="AG354">
        <v>0</v>
      </c>
      <c r="AH354">
        <v>1</v>
      </c>
      <c r="AI354">
        <v>0</v>
      </c>
      <c r="AJ354" t="s">
        <v>155</v>
      </c>
      <c r="AK354">
        <v>0</v>
      </c>
      <c r="AL354">
        <v>1</v>
      </c>
      <c r="AM354" t="s">
        <v>4774</v>
      </c>
      <c r="AN354">
        <v>-32768</v>
      </c>
      <c r="AO354">
        <v>32767</v>
      </c>
      <c r="AP354" t="s">
        <v>4775</v>
      </c>
      <c r="AQ354" s="1" t="s">
        <v>157</v>
      </c>
      <c r="AR354" t="s">
        <v>158</v>
      </c>
      <c r="AS354" t="str">
        <f>VLOOKUP('intouch变量（实型）'!$A354,基本表格!$G:$Q,3,FALSE)</f>
        <v>DB1300,REAL480</v>
      </c>
      <c r="AT354" t="str">
        <f>VLOOKUP('intouch变量（实型）'!$A354,基本表格!$G:$Q,10,FALSE)</f>
        <v>No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</row>
    <row r="355" spans="1:55">
      <c r="A355" t="s">
        <v>5853</v>
      </c>
      <c r="B355" s="11" t="str">
        <f t="shared" si="5"/>
        <v>CHP3</v>
      </c>
      <c r="C355" s="11" t="str">
        <f>VLOOKUP('intouch变量（实型）'!$A355,基本表格!$G:$Q,2,FALSE)</f>
        <v>2432+P5-M5 刨片机料仓3#出料螺旋A 变频器通讯 最小频率</v>
      </c>
      <c r="D355" t="s">
        <v>154</v>
      </c>
      <c r="E355" t="s">
        <v>154</v>
      </c>
      <c r="F355">
        <v>0</v>
      </c>
      <c r="G355" t="s">
        <v>154</v>
      </c>
      <c r="H355" t="s">
        <v>154</v>
      </c>
      <c r="I355">
        <v>0</v>
      </c>
      <c r="J355">
        <v>0</v>
      </c>
      <c r="L355">
        <v>0</v>
      </c>
      <c r="M355">
        <v>-32768</v>
      </c>
      <c r="N355">
        <v>32767</v>
      </c>
      <c r="O355">
        <v>0</v>
      </c>
      <c r="P355">
        <v>0</v>
      </c>
      <c r="Q355" t="s">
        <v>155</v>
      </c>
      <c r="R355">
        <v>0</v>
      </c>
      <c r="S355">
        <v>1</v>
      </c>
      <c r="T355" t="s">
        <v>155</v>
      </c>
      <c r="U355">
        <v>0</v>
      </c>
      <c r="V355">
        <v>1</v>
      </c>
      <c r="W355" t="s">
        <v>155</v>
      </c>
      <c r="X355">
        <v>0</v>
      </c>
      <c r="Y355">
        <v>1</v>
      </c>
      <c r="Z355" t="s">
        <v>155</v>
      </c>
      <c r="AA355">
        <v>0</v>
      </c>
      <c r="AB355">
        <v>1</v>
      </c>
      <c r="AC355" t="s">
        <v>155</v>
      </c>
      <c r="AD355">
        <v>0</v>
      </c>
      <c r="AE355">
        <v>1</v>
      </c>
      <c r="AF355" t="s">
        <v>155</v>
      </c>
      <c r="AG355">
        <v>0</v>
      </c>
      <c r="AH355">
        <v>1</v>
      </c>
      <c r="AI355">
        <v>0</v>
      </c>
      <c r="AJ355" t="s">
        <v>155</v>
      </c>
      <c r="AK355">
        <v>0</v>
      </c>
      <c r="AL355">
        <v>1</v>
      </c>
      <c r="AM355" t="s">
        <v>4774</v>
      </c>
      <c r="AN355">
        <v>-32768</v>
      </c>
      <c r="AO355">
        <v>32767</v>
      </c>
      <c r="AP355" t="s">
        <v>4775</v>
      </c>
      <c r="AQ355" s="1" t="s">
        <v>157</v>
      </c>
      <c r="AR355" t="s">
        <v>158</v>
      </c>
      <c r="AS355" t="str">
        <f>VLOOKUP('intouch变量（实型）'!$A355,基本表格!$G:$Q,3,FALSE)</f>
        <v>DB1300,REAL484</v>
      </c>
      <c r="AT355" t="str">
        <f>VLOOKUP('intouch变量（实型）'!$A355,基本表格!$G:$Q,10,FALSE)</f>
        <v>No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</row>
    <row r="356" spans="1:55">
      <c r="A356" t="s">
        <v>5854</v>
      </c>
      <c r="B356" s="11" t="str">
        <f t="shared" si="5"/>
        <v>CHP3</v>
      </c>
      <c r="C356" s="11" t="str">
        <f>VLOOKUP('intouch变量（实型）'!$A356,基本表格!$G:$Q,2,FALSE)</f>
        <v>2432+P5-M5 刨片机料仓3#出料螺旋A 变频器通讯 多级速度</v>
      </c>
      <c r="D356" t="s">
        <v>154</v>
      </c>
      <c r="E356" t="s">
        <v>154</v>
      </c>
      <c r="F356">
        <v>0</v>
      </c>
      <c r="G356" t="s">
        <v>154</v>
      </c>
      <c r="H356" t="s">
        <v>154</v>
      </c>
      <c r="I356">
        <v>0</v>
      </c>
      <c r="J356">
        <v>0</v>
      </c>
      <c r="L356">
        <v>0</v>
      </c>
      <c r="M356">
        <v>-32768</v>
      </c>
      <c r="N356">
        <v>32767</v>
      </c>
      <c r="O356">
        <v>0</v>
      </c>
      <c r="P356">
        <v>0</v>
      </c>
      <c r="Q356" t="s">
        <v>155</v>
      </c>
      <c r="R356">
        <v>0</v>
      </c>
      <c r="S356">
        <v>1</v>
      </c>
      <c r="T356" t="s">
        <v>155</v>
      </c>
      <c r="U356">
        <v>0</v>
      </c>
      <c r="V356">
        <v>1</v>
      </c>
      <c r="W356" t="s">
        <v>155</v>
      </c>
      <c r="X356">
        <v>0</v>
      </c>
      <c r="Y356">
        <v>1</v>
      </c>
      <c r="Z356" t="s">
        <v>155</v>
      </c>
      <c r="AA356">
        <v>0</v>
      </c>
      <c r="AB356">
        <v>1</v>
      </c>
      <c r="AC356" t="s">
        <v>155</v>
      </c>
      <c r="AD356">
        <v>0</v>
      </c>
      <c r="AE356">
        <v>1</v>
      </c>
      <c r="AF356" t="s">
        <v>155</v>
      </c>
      <c r="AG356">
        <v>0</v>
      </c>
      <c r="AH356">
        <v>1</v>
      </c>
      <c r="AI356">
        <v>0</v>
      </c>
      <c r="AJ356" t="s">
        <v>155</v>
      </c>
      <c r="AK356">
        <v>0</v>
      </c>
      <c r="AL356">
        <v>1</v>
      </c>
      <c r="AM356" t="s">
        <v>4774</v>
      </c>
      <c r="AN356">
        <v>-32768</v>
      </c>
      <c r="AO356">
        <v>32767</v>
      </c>
      <c r="AP356" t="s">
        <v>4775</v>
      </c>
      <c r="AQ356" s="1" t="s">
        <v>157</v>
      </c>
      <c r="AR356" t="s">
        <v>158</v>
      </c>
      <c r="AS356" t="str">
        <f>VLOOKUP('intouch变量（实型）'!$A356,基本表格!$G:$Q,3,FALSE)</f>
        <v>DB1300,REAL488</v>
      </c>
      <c r="AT356" t="str">
        <f>VLOOKUP('intouch变量（实型）'!$A356,基本表格!$G:$Q,10,FALSE)</f>
        <v>No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</row>
    <row r="357" spans="1:55">
      <c r="A357" t="s">
        <v>5855</v>
      </c>
      <c r="B357" s="11" t="str">
        <f t="shared" si="5"/>
        <v>CHP3</v>
      </c>
      <c r="C357" s="11" t="str">
        <f>VLOOKUP('intouch变量（实型）'!$A357,基本表格!$G:$Q,2,FALSE)</f>
        <v>2432+P5-M5 刨片机料仓3#出料螺旋A 变频器通讯 多级转速</v>
      </c>
      <c r="D357" t="s">
        <v>154</v>
      </c>
      <c r="E357" t="s">
        <v>154</v>
      </c>
      <c r="F357">
        <v>0</v>
      </c>
      <c r="G357" t="s">
        <v>154</v>
      </c>
      <c r="H357" t="s">
        <v>154</v>
      </c>
      <c r="I357">
        <v>0</v>
      </c>
      <c r="J357">
        <v>0</v>
      </c>
      <c r="L357">
        <v>0</v>
      </c>
      <c r="M357">
        <v>-32768</v>
      </c>
      <c r="N357">
        <v>32767</v>
      </c>
      <c r="O357">
        <v>0</v>
      </c>
      <c r="P357">
        <v>0</v>
      </c>
      <c r="Q357" t="s">
        <v>155</v>
      </c>
      <c r="R357">
        <v>0</v>
      </c>
      <c r="S357">
        <v>1</v>
      </c>
      <c r="T357" t="s">
        <v>155</v>
      </c>
      <c r="U357">
        <v>0</v>
      </c>
      <c r="V357">
        <v>1</v>
      </c>
      <c r="W357" t="s">
        <v>155</v>
      </c>
      <c r="X357">
        <v>0</v>
      </c>
      <c r="Y357">
        <v>1</v>
      </c>
      <c r="Z357" t="s">
        <v>155</v>
      </c>
      <c r="AA357">
        <v>0</v>
      </c>
      <c r="AB357">
        <v>1</v>
      </c>
      <c r="AC357" t="s">
        <v>155</v>
      </c>
      <c r="AD357">
        <v>0</v>
      </c>
      <c r="AE357">
        <v>1</v>
      </c>
      <c r="AF357" t="s">
        <v>155</v>
      </c>
      <c r="AG357">
        <v>0</v>
      </c>
      <c r="AH357">
        <v>1</v>
      </c>
      <c r="AI357">
        <v>0</v>
      </c>
      <c r="AJ357" t="s">
        <v>155</v>
      </c>
      <c r="AK357">
        <v>0</v>
      </c>
      <c r="AL357">
        <v>1</v>
      </c>
      <c r="AM357" t="s">
        <v>4774</v>
      </c>
      <c r="AN357">
        <v>-32768</v>
      </c>
      <c r="AO357">
        <v>32767</v>
      </c>
      <c r="AP357" t="s">
        <v>4775</v>
      </c>
      <c r="AQ357" s="1" t="s">
        <v>157</v>
      </c>
      <c r="AR357" t="s">
        <v>158</v>
      </c>
      <c r="AS357" t="str">
        <f>VLOOKUP('intouch变量（实型）'!$A357,基本表格!$G:$Q,3,FALSE)</f>
        <v>DB1300,REAL492</v>
      </c>
      <c r="AT357" t="str">
        <f>VLOOKUP('intouch变量（实型）'!$A357,基本表格!$G:$Q,10,FALSE)</f>
        <v>No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</row>
    <row r="358" spans="1:55">
      <c r="A358" t="s">
        <v>5856</v>
      </c>
      <c r="B358" s="11" t="str">
        <f t="shared" si="5"/>
        <v>CHP3</v>
      </c>
      <c r="C358" s="11" t="str">
        <f>VLOOKUP('intouch变量（实型）'!$A358,基本表格!$G:$Q,2,FALSE)</f>
        <v>2432+P5-M5 刨片机料仓3#出料螺旋A 反馈转速 实际值</v>
      </c>
      <c r="D358" t="s">
        <v>154</v>
      </c>
      <c r="E358" t="s">
        <v>154</v>
      </c>
      <c r="F358">
        <v>0</v>
      </c>
      <c r="G358" t="s">
        <v>154</v>
      </c>
      <c r="H358" t="s">
        <v>154</v>
      </c>
      <c r="I358">
        <v>0</v>
      </c>
      <c r="J358">
        <v>0</v>
      </c>
      <c r="L358">
        <v>0</v>
      </c>
      <c r="M358">
        <v>-32768</v>
      </c>
      <c r="N358">
        <v>32767</v>
      </c>
      <c r="O358">
        <v>0</v>
      </c>
      <c r="P358">
        <v>0</v>
      </c>
      <c r="Q358" t="s">
        <v>155</v>
      </c>
      <c r="R358">
        <v>0</v>
      </c>
      <c r="S358">
        <v>1</v>
      </c>
      <c r="T358" t="s">
        <v>155</v>
      </c>
      <c r="U358">
        <v>0</v>
      </c>
      <c r="V358">
        <v>1</v>
      </c>
      <c r="W358" t="s">
        <v>155</v>
      </c>
      <c r="X358">
        <v>0</v>
      </c>
      <c r="Y358">
        <v>1</v>
      </c>
      <c r="Z358" t="s">
        <v>155</v>
      </c>
      <c r="AA358">
        <v>0</v>
      </c>
      <c r="AB358">
        <v>1</v>
      </c>
      <c r="AC358" t="s">
        <v>155</v>
      </c>
      <c r="AD358">
        <v>0</v>
      </c>
      <c r="AE358">
        <v>1</v>
      </c>
      <c r="AF358" t="s">
        <v>155</v>
      </c>
      <c r="AG358">
        <v>0</v>
      </c>
      <c r="AH358">
        <v>1</v>
      </c>
      <c r="AI358">
        <v>0</v>
      </c>
      <c r="AJ358" t="s">
        <v>155</v>
      </c>
      <c r="AK358">
        <v>0</v>
      </c>
      <c r="AL358">
        <v>1</v>
      </c>
      <c r="AM358" t="s">
        <v>4774</v>
      </c>
      <c r="AN358">
        <v>-32768</v>
      </c>
      <c r="AO358">
        <v>32767</v>
      </c>
      <c r="AP358" t="s">
        <v>4775</v>
      </c>
      <c r="AQ358" s="1" t="s">
        <v>157</v>
      </c>
      <c r="AR358" t="s">
        <v>158</v>
      </c>
      <c r="AS358" t="str">
        <f>VLOOKUP('intouch变量（实型）'!$A358,基本表格!$G:$Q,3,FALSE)</f>
        <v>DB1300,REAL506</v>
      </c>
      <c r="AT358" t="str">
        <f>VLOOKUP('intouch变量（实型）'!$A358,基本表格!$G:$Q,10,FALSE)</f>
        <v>Yes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</row>
    <row r="359" spans="1:55">
      <c r="A359" t="s">
        <v>5857</v>
      </c>
      <c r="B359" s="11" t="str">
        <f t="shared" si="5"/>
        <v>CHP3</v>
      </c>
      <c r="C359" s="11" t="str">
        <f>VLOOKUP('intouch变量（实型）'!$A359,基本表格!$G:$Q,2,FALSE)</f>
        <v>2432+P5-M5 刨片机料仓3#出料螺旋A 反馈转速 量程</v>
      </c>
      <c r="D359" t="s">
        <v>154</v>
      </c>
      <c r="E359" t="s">
        <v>154</v>
      </c>
      <c r="F359">
        <v>0</v>
      </c>
      <c r="G359" t="s">
        <v>154</v>
      </c>
      <c r="H359" t="s">
        <v>154</v>
      </c>
      <c r="I359">
        <v>0</v>
      </c>
      <c r="J359">
        <v>0</v>
      </c>
      <c r="L359">
        <v>0</v>
      </c>
      <c r="M359">
        <v>-32768</v>
      </c>
      <c r="N359">
        <v>32767</v>
      </c>
      <c r="O359">
        <v>0</v>
      </c>
      <c r="P359">
        <v>0</v>
      </c>
      <c r="Q359" t="s">
        <v>155</v>
      </c>
      <c r="R359">
        <v>0</v>
      </c>
      <c r="S359">
        <v>1</v>
      </c>
      <c r="T359" t="s">
        <v>155</v>
      </c>
      <c r="U359">
        <v>0</v>
      </c>
      <c r="V359">
        <v>1</v>
      </c>
      <c r="W359" t="s">
        <v>155</v>
      </c>
      <c r="X359">
        <v>0</v>
      </c>
      <c r="Y359">
        <v>1</v>
      </c>
      <c r="Z359" t="s">
        <v>155</v>
      </c>
      <c r="AA359">
        <v>0</v>
      </c>
      <c r="AB359">
        <v>1</v>
      </c>
      <c r="AC359" t="s">
        <v>155</v>
      </c>
      <c r="AD359">
        <v>0</v>
      </c>
      <c r="AE359">
        <v>1</v>
      </c>
      <c r="AF359" t="s">
        <v>155</v>
      </c>
      <c r="AG359">
        <v>0</v>
      </c>
      <c r="AH359">
        <v>1</v>
      </c>
      <c r="AI359">
        <v>0</v>
      </c>
      <c r="AJ359" t="s">
        <v>155</v>
      </c>
      <c r="AK359">
        <v>0</v>
      </c>
      <c r="AL359">
        <v>1</v>
      </c>
      <c r="AM359" t="s">
        <v>4774</v>
      </c>
      <c r="AN359">
        <v>-32768</v>
      </c>
      <c r="AO359">
        <v>32767</v>
      </c>
      <c r="AP359" t="s">
        <v>4775</v>
      </c>
      <c r="AQ359" s="1" t="s">
        <v>157</v>
      </c>
      <c r="AR359" t="s">
        <v>158</v>
      </c>
      <c r="AS359" t="str">
        <f>VLOOKUP('intouch变量（实型）'!$A359,基本表格!$G:$Q,3,FALSE)</f>
        <v>DB1300,REAL510</v>
      </c>
      <c r="AT359" t="str">
        <f>VLOOKUP('intouch变量（实型）'!$A359,基本表格!$G:$Q,10,FALSE)</f>
        <v>No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</row>
    <row r="360" spans="1:55">
      <c r="A360" t="s">
        <v>5858</v>
      </c>
      <c r="B360" s="11" t="str">
        <f t="shared" si="5"/>
        <v>CHP3</v>
      </c>
      <c r="C360" s="11" t="str">
        <f>VLOOKUP('intouch变量（实型）'!$A360,基本表格!$G:$Q,2,FALSE)</f>
        <v>2432+P5-M5 刨片机料仓3#出料螺旋A 反馈转速 上限值</v>
      </c>
      <c r="D360" t="s">
        <v>154</v>
      </c>
      <c r="E360" t="s">
        <v>154</v>
      </c>
      <c r="F360">
        <v>0</v>
      </c>
      <c r="G360" t="s">
        <v>154</v>
      </c>
      <c r="H360" t="s">
        <v>154</v>
      </c>
      <c r="I360">
        <v>0</v>
      </c>
      <c r="J360">
        <v>0</v>
      </c>
      <c r="L360">
        <v>0</v>
      </c>
      <c r="M360">
        <v>-32768</v>
      </c>
      <c r="N360">
        <v>32767</v>
      </c>
      <c r="O360">
        <v>0</v>
      </c>
      <c r="P360">
        <v>0</v>
      </c>
      <c r="Q360" t="s">
        <v>155</v>
      </c>
      <c r="R360">
        <v>0</v>
      </c>
      <c r="S360">
        <v>1</v>
      </c>
      <c r="T360" t="s">
        <v>155</v>
      </c>
      <c r="U360">
        <v>0</v>
      </c>
      <c r="V360">
        <v>1</v>
      </c>
      <c r="W360" t="s">
        <v>155</v>
      </c>
      <c r="X360">
        <v>0</v>
      </c>
      <c r="Y360">
        <v>1</v>
      </c>
      <c r="Z360" t="s">
        <v>155</v>
      </c>
      <c r="AA360">
        <v>0</v>
      </c>
      <c r="AB360">
        <v>1</v>
      </c>
      <c r="AC360" t="s">
        <v>155</v>
      </c>
      <c r="AD360">
        <v>0</v>
      </c>
      <c r="AE360">
        <v>1</v>
      </c>
      <c r="AF360" t="s">
        <v>155</v>
      </c>
      <c r="AG360">
        <v>0</v>
      </c>
      <c r="AH360">
        <v>1</v>
      </c>
      <c r="AI360">
        <v>0</v>
      </c>
      <c r="AJ360" t="s">
        <v>155</v>
      </c>
      <c r="AK360">
        <v>0</v>
      </c>
      <c r="AL360">
        <v>1</v>
      </c>
      <c r="AM360" t="s">
        <v>4774</v>
      </c>
      <c r="AN360">
        <v>-32768</v>
      </c>
      <c r="AO360">
        <v>32767</v>
      </c>
      <c r="AP360" t="s">
        <v>4775</v>
      </c>
      <c r="AQ360" s="1" t="s">
        <v>157</v>
      </c>
      <c r="AR360" t="s">
        <v>158</v>
      </c>
      <c r="AS360" t="str">
        <f>VLOOKUP('intouch变量（实型）'!$A360,基本表格!$G:$Q,3,FALSE)</f>
        <v>DB1300,REAL514</v>
      </c>
      <c r="AT360" t="str">
        <f>VLOOKUP('intouch变量（实型）'!$A360,基本表格!$G:$Q,10,FALSE)</f>
        <v>No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</row>
    <row r="361" spans="1:55">
      <c r="A361" t="s">
        <v>5859</v>
      </c>
      <c r="B361" s="11" t="str">
        <f t="shared" si="5"/>
        <v>CHP3</v>
      </c>
      <c r="C361" s="11" t="str">
        <f>VLOOKUP('intouch变量（实型）'!$A361,基本表格!$G:$Q,2,FALSE)</f>
        <v>2432+P5-M5 刨片机料仓3#出料螺旋A 反馈转速 下限值</v>
      </c>
      <c r="D361" t="s">
        <v>154</v>
      </c>
      <c r="E361" t="s">
        <v>154</v>
      </c>
      <c r="F361">
        <v>0</v>
      </c>
      <c r="G361" t="s">
        <v>154</v>
      </c>
      <c r="H361" t="s">
        <v>154</v>
      </c>
      <c r="I361">
        <v>0</v>
      </c>
      <c r="J361">
        <v>0</v>
      </c>
      <c r="L361">
        <v>0</v>
      </c>
      <c r="M361">
        <v>-32768</v>
      </c>
      <c r="N361">
        <v>32767</v>
      </c>
      <c r="O361">
        <v>0</v>
      </c>
      <c r="P361">
        <v>0</v>
      </c>
      <c r="Q361" t="s">
        <v>155</v>
      </c>
      <c r="R361">
        <v>0</v>
      </c>
      <c r="S361">
        <v>1</v>
      </c>
      <c r="T361" t="s">
        <v>155</v>
      </c>
      <c r="U361">
        <v>0</v>
      </c>
      <c r="V361">
        <v>1</v>
      </c>
      <c r="W361" t="s">
        <v>155</v>
      </c>
      <c r="X361">
        <v>0</v>
      </c>
      <c r="Y361">
        <v>1</v>
      </c>
      <c r="Z361" t="s">
        <v>155</v>
      </c>
      <c r="AA361">
        <v>0</v>
      </c>
      <c r="AB361">
        <v>1</v>
      </c>
      <c r="AC361" t="s">
        <v>155</v>
      </c>
      <c r="AD361">
        <v>0</v>
      </c>
      <c r="AE361">
        <v>1</v>
      </c>
      <c r="AF361" t="s">
        <v>155</v>
      </c>
      <c r="AG361">
        <v>0</v>
      </c>
      <c r="AH361">
        <v>1</v>
      </c>
      <c r="AI361">
        <v>0</v>
      </c>
      <c r="AJ361" t="s">
        <v>155</v>
      </c>
      <c r="AK361">
        <v>0</v>
      </c>
      <c r="AL361">
        <v>1</v>
      </c>
      <c r="AM361" t="s">
        <v>4774</v>
      </c>
      <c r="AN361">
        <v>-32768</v>
      </c>
      <c r="AO361">
        <v>32767</v>
      </c>
      <c r="AP361" t="s">
        <v>4775</v>
      </c>
      <c r="AQ361" s="1" t="s">
        <v>157</v>
      </c>
      <c r="AR361" t="s">
        <v>158</v>
      </c>
      <c r="AS361" t="str">
        <f>VLOOKUP('intouch变量（实型）'!$A361,基本表格!$G:$Q,3,FALSE)</f>
        <v>DB1300,REAL518</v>
      </c>
      <c r="AT361" t="str">
        <f>VLOOKUP('intouch变量（实型）'!$A361,基本表格!$G:$Q,10,FALSE)</f>
        <v>No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</row>
    <row r="362" spans="1:55">
      <c r="A362" t="s">
        <v>5860</v>
      </c>
      <c r="B362" s="11" t="str">
        <f t="shared" si="5"/>
        <v>CHP3</v>
      </c>
      <c r="C362" s="11" t="str">
        <f>VLOOKUP('intouch变量（实型）'!$A362,基本表格!$G:$Q,2,FALSE)</f>
        <v>2432+P5-M5 刨片机料仓3#出料螺旋A 反馈转速 上上限值</v>
      </c>
      <c r="D362" t="s">
        <v>154</v>
      </c>
      <c r="E362" t="s">
        <v>154</v>
      </c>
      <c r="F362">
        <v>0</v>
      </c>
      <c r="G362" t="s">
        <v>154</v>
      </c>
      <c r="H362" t="s">
        <v>154</v>
      </c>
      <c r="I362">
        <v>0</v>
      </c>
      <c r="J362">
        <v>0</v>
      </c>
      <c r="L362">
        <v>0</v>
      </c>
      <c r="M362">
        <v>-32768</v>
      </c>
      <c r="N362">
        <v>32767</v>
      </c>
      <c r="O362">
        <v>0</v>
      </c>
      <c r="P362">
        <v>0</v>
      </c>
      <c r="Q362" t="s">
        <v>155</v>
      </c>
      <c r="R362">
        <v>0</v>
      </c>
      <c r="S362">
        <v>1</v>
      </c>
      <c r="T362" t="s">
        <v>155</v>
      </c>
      <c r="U362">
        <v>0</v>
      </c>
      <c r="V362">
        <v>1</v>
      </c>
      <c r="W362" t="s">
        <v>155</v>
      </c>
      <c r="X362">
        <v>0</v>
      </c>
      <c r="Y362">
        <v>1</v>
      </c>
      <c r="Z362" t="s">
        <v>155</v>
      </c>
      <c r="AA362">
        <v>0</v>
      </c>
      <c r="AB362">
        <v>1</v>
      </c>
      <c r="AC362" t="s">
        <v>155</v>
      </c>
      <c r="AD362">
        <v>0</v>
      </c>
      <c r="AE362">
        <v>1</v>
      </c>
      <c r="AF362" t="s">
        <v>155</v>
      </c>
      <c r="AG362">
        <v>0</v>
      </c>
      <c r="AH362">
        <v>1</v>
      </c>
      <c r="AI362">
        <v>0</v>
      </c>
      <c r="AJ362" t="s">
        <v>155</v>
      </c>
      <c r="AK362">
        <v>0</v>
      </c>
      <c r="AL362">
        <v>1</v>
      </c>
      <c r="AM362" t="s">
        <v>4774</v>
      </c>
      <c r="AN362">
        <v>-32768</v>
      </c>
      <c r="AO362">
        <v>32767</v>
      </c>
      <c r="AP362" t="s">
        <v>4775</v>
      </c>
      <c r="AQ362" s="1" t="s">
        <v>157</v>
      </c>
      <c r="AR362" t="s">
        <v>158</v>
      </c>
      <c r="AS362" t="str">
        <f>VLOOKUP('intouch变量（实型）'!$A362,基本表格!$G:$Q,3,FALSE)</f>
        <v>DB1300,REAL522</v>
      </c>
      <c r="AT362" t="str">
        <f>VLOOKUP('intouch变量（实型）'!$A362,基本表格!$G:$Q,10,FALSE)</f>
        <v>No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</row>
    <row r="363" spans="1:55">
      <c r="A363" t="s">
        <v>5861</v>
      </c>
      <c r="B363" s="11" t="str">
        <f t="shared" si="5"/>
        <v>CHP3</v>
      </c>
      <c r="C363" s="11" t="str">
        <f>VLOOKUP('intouch变量（实型）'!$A363,基本表格!$G:$Q,2,FALSE)</f>
        <v>2432+P5-M5 刨片机料仓3#出料螺旋A 反馈转速 下下限值</v>
      </c>
      <c r="D363" t="s">
        <v>154</v>
      </c>
      <c r="E363" t="s">
        <v>154</v>
      </c>
      <c r="F363">
        <v>0</v>
      </c>
      <c r="G363" t="s">
        <v>154</v>
      </c>
      <c r="H363" t="s">
        <v>154</v>
      </c>
      <c r="I363">
        <v>0</v>
      </c>
      <c r="J363">
        <v>0</v>
      </c>
      <c r="L363">
        <v>0</v>
      </c>
      <c r="M363">
        <v>-32768</v>
      </c>
      <c r="N363">
        <v>32767</v>
      </c>
      <c r="O363">
        <v>0</v>
      </c>
      <c r="P363">
        <v>0</v>
      </c>
      <c r="Q363" t="s">
        <v>155</v>
      </c>
      <c r="R363">
        <v>0</v>
      </c>
      <c r="S363">
        <v>1</v>
      </c>
      <c r="T363" t="s">
        <v>155</v>
      </c>
      <c r="U363">
        <v>0</v>
      </c>
      <c r="V363">
        <v>1</v>
      </c>
      <c r="W363" t="s">
        <v>155</v>
      </c>
      <c r="X363">
        <v>0</v>
      </c>
      <c r="Y363">
        <v>1</v>
      </c>
      <c r="Z363" t="s">
        <v>155</v>
      </c>
      <c r="AA363">
        <v>0</v>
      </c>
      <c r="AB363">
        <v>1</v>
      </c>
      <c r="AC363" t="s">
        <v>155</v>
      </c>
      <c r="AD363">
        <v>0</v>
      </c>
      <c r="AE363">
        <v>1</v>
      </c>
      <c r="AF363" t="s">
        <v>155</v>
      </c>
      <c r="AG363">
        <v>0</v>
      </c>
      <c r="AH363">
        <v>1</v>
      </c>
      <c r="AI363">
        <v>0</v>
      </c>
      <c r="AJ363" t="s">
        <v>155</v>
      </c>
      <c r="AK363">
        <v>0</v>
      </c>
      <c r="AL363">
        <v>1</v>
      </c>
      <c r="AM363" t="s">
        <v>4774</v>
      </c>
      <c r="AN363">
        <v>-32768</v>
      </c>
      <c r="AO363">
        <v>32767</v>
      </c>
      <c r="AP363" t="s">
        <v>4775</v>
      </c>
      <c r="AQ363" s="1" t="s">
        <v>157</v>
      </c>
      <c r="AR363" t="s">
        <v>158</v>
      </c>
      <c r="AS363" t="str">
        <f>VLOOKUP('intouch变量（实型）'!$A363,基本表格!$G:$Q,3,FALSE)</f>
        <v>DB1300,REAL526</v>
      </c>
      <c r="AT363" t="str">
        <f>VLOOKUP('intouch变量（实型）'!$A363,基本表格!$G:$Q,10,FALSE)</f>
        <v>No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</row>
    <row r="364" spans="1:55">
      <c r="A364" t="s">
        <v>5862</v>
      </c>
      <c r="B364" s="11" t="str">
        <f t="shared" si="5"/>
        <v>CHP3</v>
      </c>
      <c r="C364" s="11" t="str">
        <f>VLOOKUP('intouch变量（实型）'!$A364,基本表格!$G:$Q,2,FALSE)</f>
        <v>2432+P5-M5 刨片机料仓3#出料螺旋A 反馈电流 实际值</v>
      </c>
      <c r="D364" t="s">
        <v>154</v>
      </c>
      <c r="E364" t="s">
        <v>154</v>
      </c>
      <c r="F364">
        <v>0</v>
      </c>
      <c r="G364" t="s">
        <v>154</v>
      </c>
      <c r="H364" t="s">
        <v>154</v>
      </c>
      <c r="I364">
        <v>0</v>
      </c>
      <c r="J364">
        <v>0</v>
      </c>
      <c r="L364">
        <v>0</v>
      </c>
      <c r="M364">
        <v>-32768</v>
      </c>
      <c r="N364">
        <v>32767</v>
      </c>
      <c r="O364">
        <v>0</v>
      </c>
      <c r="P364">
        <v>0</v>
      </c>
      <c r="Q364" t="s">
        <v>155</v>
      </c>
      <c r="R364">
        <v>0</v>
      </c>
      <c r="S364">
        <v>1</v>
      </c>
      <c r="T364" t="s">
        <v>155</v>
      </c>
      <c r="U364">
        <v>0</v>
      </c>
      <c r="V364">
        <v>1</v>
      </c>
      <c r="W364" t="s">
        <v>155</v>
      </c>
      <c r="X364">
        <v>0</v>
      </c>
      <c r="Y364">
        <v>1</v>
      </c>
      <c r="Z364" t="s">
        <v>155</v>
      </c>
      <c r="AA364">
        <v>0</v>
      </c>
      <c r="AB364">
        <v>1</v>
      </c>
      <c r="AC364" t="s">
        <v>155</v>
      </c>
      <c r="AD364">
        <v>0</v>
      </c>
      <c r="AE364">
        <v>1</v>
      </c>
      <c r="AF364" t="s">
        <v>155</v>
      </c>
      <c r="AG364">
        <v>0</v>
      </c>
      <c r="AH364">
        <v>1</v>
      </c>
      <c r="AI364">
        <v>0</v>
      </c>
      <c r="AJ364" t="s">
        <v>155</v>
      </c>
      <c r="AK364">
        <v>0</v>
      </c>
      <c r="AL364">
        <v>1</v>
      </c>
      <c r="AM364" t="s">
        <v>4774</v>
      </c>
      <c r="AN364">
        <v>-32768</v>
      </c>
      <c r="AO364">
        <v>32767</v>
      </c>
      <c r="AP364" t="s">
        <v>4775</v>
      </c>
      <c r="AQ364" s="1" t="s">
        <v>157</v>
      </c>
      <c r="AR364" t="s">
        <v>158</v>
      </c>
      <c r="AS364" t="str">
        <f>VLOOKUP('intouch变量（实型）'!$A364,基本表格!$G:$Q,3,FALSE)</f>
        <v>DB1300,REAL556</v>
      </c>
      <c r="AT364" t="str">
        <f>VLOOKUP('intouch变量（实型）'!$A364,基本表格!$G:$Q,10,FALSE)</f>
        <v>Yes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</row>
    <row r="365" spans="1:55">
      <c r="A365" t="s">
        <v>5863</v>
      </c>
      <c r="B365" s="11" t="str">
        <f t="shared" si="5"/>
        <v>CHP3</v>
      </c>
      <c r="C365" s="11" t="str">
        <f>VLOOKUP('intouch变量（实型）'!$A365,基本表格!$G:$Q,2,FALSE)</f>
        <v>2432+P5-M5 刨片机料仓3#出料螺旋A 反馈电流 量程</v>
      </c>
      <c r="D365" t="s">
        <v>154</v>
      </c>
      <c r="E365" t="s">
        <v>154</v>
      </c>
      <c r="F365">
        <v>0</v>
      </c>
      <c r="G365" t="s">
        <v>154</v>
      </c>
      <c r="H365" t="s">
        <v>154</v>
      </c>
      <c r="I365">
        <v>0</v>
      </c>
      <c r="J365">
        <v>0</v>
      </c>
      <c r="L365">
        <v>0</v>
      </c>
      <c r="M365">
        <v>-32768</v>
      </c>
      <c r="N365">
        <v>32767</v>
      </c>
      <c r="O365">
        <v>0</v>
      </c>
      <c r="P365">
        <v>0</v>
      </c>
      <c r="Q365" t="s">
        <v>155</v>
      </c>
      <c r="R365">
        <v>0</v>
      </c>
      <c r="S365">
        <v>1</v>
      </c>
      <c r="T365" t="s">
        <v>155</v>
      </c>
      <c r="U365">
        <v>0</v>
      </c>
      <c r="V365">
        <v>1</v>
      </c>
      <c r="W365" t="s">
        <v>155</v>
      </c>
      <c r="X365">
        <v>0</v>
      </c>
      <c r="Y365">
        <v>1</v>
      </c>
      <c r="Z365" t="s">
        <v>155</v>
      </c>
      <c r="AA365">
        <v>0</v>
      </c>
      <c r="AB365">
        <v>1</v>
      </c>
      <c r="AC365" t="s">
        <v>155</v>
      </c>
      <c r="AD365">
        <v>0</v>
      </c>
      <c r="AE365">
        <v>1</v>
      </c>
      <c r="AF365" t="s">
        <v>155</v>
      </c>
      <c r="AG365">
        <v>0</v>
      </c>
      <c r="AH365">
        <v>1</v>
      </c>
      <c r="AI365">
        <v>0</v>
      </c>
      <c r="AJ365" t="s">
        <v>155</v>
      </c>
      <c r="AK365">
        <v>0</v>
      </c>
      <c r="AL365">
        <v>1</v>
      </c>
      <c r="AM365" t="s">
        <v>4774</v>
      </c>
      <c r="AN365">
        <v>-32768</v>
      </c>
      <c r="AO365">
        <v>32767</v>
      </c>
      <c r="AP365" t="s">
        <v>4775</v>
      </c>
      <c r="AQ365" s="1" t="s">
        <v>157</v>
      </c>
      <c r="AR365" t="s">
        <v>158</v>
      </c>
      <c r="AS365" t="str">
        <f>VLOOKUP('intouch变量（实型）'!$A365,基本表格!$G:$Q,3,FALSE)</f>
        <v>DB1300,REAL560</v>
      </c>
      <c r="AT365" t="str">
        <f>VLOOKUP('intouch变量（实型）'!$A365,基本表格!$G:$Q,10,FALSE)</f>
        <v>No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</row>
    <row r="366" spans="1:55">
      <c r="A366" t="s">
        <v>5864</v>
      </c>
      <c r="B366" s="11" t="str">
        <f t="shared" si="5"/>
        <v>CHP3</v>
      </c>
      <c r="C366" s="11" t="str">
        <f>VLOOKUP('intouch变量（实型）'!$A366,基本表格!$G:$Q,2,FALSE)</f>
        <v>2432+P5-M5 刨片机料仓3#出料螺旋A 反馈电流 上限值</v>
      </c>
      <c r="D366" t="s">
        <v>154</v>
      </c>
      <c r="E366" t="s">
        <v>154</v>
      </c>
      <c r="F366">
        <v>0</v>
      </c>
      <c r="G366" t="s">
        <v>154</v>
      </c>
      <c r="H366" t="s">
        <v>154</v>
      </c>
      <c r="I366">
        <v>0</v>
      </c>
      <c r="J366">
        <v>0</v>
      </c>
      <c r="L366">
        <v>0</v>
      </c>
      <c r="M366">
        <v>-32768</v>
      </c>
      <c r="N366">
        <v>32767</v>
      </c>
      <c r="O366">
        <v>0</v>
      </c>
      <c r="P366">
        <v>0</v>
      </c>
      <c r="Q366" t="s">
        <v>155</v>
      </c>
      <c r="R366">
        <v>0</v>
      </c>
      <c r="S366">
        <v>1</v>
      </c>
      <c r="T366" t="s">
        <v>155</v>
      </c>
      <c r="U366">
        <v>0</v>
      </c>
      <c r="V366">
        <v>1</v>
      </c>
      <c r="W366" t="s">
        <v>155</v>
      </c>
      <c r="X366">
        <v>0</v>
      </c>
      <c r="Y366">
        <v>1</v>
      </c>
      <c r="Z366" t="s">
        <v>155</v>
      </c>
      <c r="AA366">
        <v>0</v>
      </c>
      <c r="AB366">
        <v>1</v>
      </c>
      <c r="AC366" t="s">
        <v>155</v>
      </c>
      <c r="AD366">
        <v>0</v>
      </c>
      <c r="AE366">
        <v>1</v>
      </c>
      <c r="AF366" t="s">
        <v>155</v>
      </c>
      <c r="AG366">
        <v>0</v>
      </c>
      <c r="AH366">
        <v>1</v>
      </c>
      <c r="AI366">
        <v>0</v>
      </c>
      <c r="AJ366" t="s">
        <v>155</v>
      </c>
      <c r="AK366">
        <v>0</v>
      </c>
      <c r="AL366">
        <v>1</v>
      </c>
      <c r="AM366" t="s">
        <v>4774</v>
      </c>
      <c r="AN366">
        <v>-32768</v>
      </c>
      <c r="AO366">
        <v>32767</v>
      </c>
      <c r="AP366" t="s">
        <v>4775</v>
      </c>
      <c r="AQ366" s="1" t="s">
        <v>157</v>
      </c>
      <c r="AR366" t="s">
        <v>158</v>
      </c>
      <c r="AS366" t="str">
        <f>VLOOKUP('intouch变量（实型）'!$A366,基本表格!$G:$Q,3,FALSE)</f>
        <v>DB1300,REAL564</v>
      </c>
      <c r="AT366" t="str">
        <f>VLOOKUP('intouch变量（实型）'!$A366,基本表格!$G:$Q,10,FALSE)</f>
        <v>No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</row>
    <row r="367" spans="1:55">
      <c r="A367" t="s">
        <v>5865</v>
      </c>
      <c r="B367" s="11" t="str">
        <f t="shared" si="5"/>
        <v>CHP3</v>
      </c>
      <c r="C367" s="11" t="str">
        <f>VLOOKUP('intouch变量（实型）'!$A367,基本表格!$G:$Q,2,FALSE)</f>
        <v>2432+P5-M5 刨片机料仓3#出料螺旋A 反馈电流 下限值</v>
      </c>
      <c r="D367" t="s">
        <v>154</v>
      </c>
      <c r="E367" t="s">
        <v>154</v>
      </c>
      <c r="F367">
        <v>0</v>
      </c>
      <c r="G367" t="s">
        <v>154</v>
      </c>
      <c r="H367" t="s">
        <v>154</v>
      </c>
      <c r="I367">
        <v>0</v>
      </c>
      <c r="J367">
        <v>0</v>
      </c>
      <c r="L367">
        <v>0</v>
      </c>
      <c r="M367">
        <v>-32768</v>
      </c>
      <c r="N367">
        <v>32767</v>
      </c>
      <c r="O367">
        <v>0</v>
      </c>
      <c r="P367">
        <v>0</v>
      </c>
      <c r="Q367" t="s">
        <v>155</v>
      </c>
      <c r="R367">
        <v>0</v>
      </c>
      <c r="S367">
        <v>1</v>
      </c>
      <c r="T367" t="s">
        <v>155</v>
      </c>
      <c r="U367">
        <v>0</v>
      </c>
      <c r="V367">
        <v>1</v>
      </c>
      <c r="W367" t="s">
        <v>155</v>
      </c>
      <c r="X367">
        <v>0</v>
      </c>
      <c r="Y367">
        <v>1</v>
      </c>
      <c r="Z367" t="s">
        <v>155</v>
      </c>
      <c r="AA367">
        <v>0</v>
      </c>
      <c r="AB367">
        <v>1</v>
      </c>
      <c r="AC367" t="s">
        <v>155</v>
      </c>
      <c r="AD367">
        <v>0</v>
      </c>
      <c r="AE367">
        <v>1</v>
      </c>
      <c r="AF367" t="s">
        <v>155</v>
      </c>
      <c r="AG367">
        <v>0</v>
      </c>
      <c r="AH367">
        <v>1</v>
      </c>
      <c r="AI367">
        <v>0</v>
      </c>
      <c r="AJ367" t="s">
        <v>155</v>
      </c>
      <c r="AK367">
        <v>0</v>
      </c>
      <c r="AL367">
        <v>1</v>
      </c>
      <c r="AM367" t="s">
        <v>4774</v>
      </c>
      <c r="AN367">
        <v>-32768</v>
      </c>
      <c r="AO367">
        <v>32767</v>
      </c>
      <c r="AP367" t="s">
        <v>4775</v>
      </c>
      <c r="AQ367" s="1" t="s">
        <v>157</v>
      </c>
      <c r="AR367" t="s">
        <v>158</v>
      </c>
      <c r="AS367" t="str">
        <f>VLOOKUP('intouch变量（实型）'!$A367,基本表格!$G:$Q,3,FALSE)</f>
        <v>DB1300,REAL568</v>
      </c>
      <c r="AT367" t="str">
        <f>VLOOKUP('intouch变量（实型）'!$A367,基本表格!$G:$Q,10,FALSE)</f>
        <v>No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</row>
    <row r="368" spans="1:55">
      <c r="A368" t="s">
        <v>5866</v>
      </c>
      <c r="B368" s="11" t="str">
        <f t="shared" si="5"/>
        <v>CHP3</v>
      </c>
      <c r="C368" s="11" t="str">
        <f>VLOOKUP('intouch变量（实型）'!$A368,基本表格!$G:$Q,2,FALSE)</f>
        <v>2432+P5-M5 刨片机料仓3#出料螺旋A 反馈电流 上上限值</v>
      </c>
      <c r="D368" t="s">
        <v>154</v>
      </c>
      <c r="E368" t="s">
        <v>154</v>
      </c>
      <c r="F368">
        <v>0</v>
      </c>
      <c r="G368" t="s">
        <v>154</v>
      </c>
      <c r="H368" t="s">
        <v>154</v>
      </c>
      <c r="I368">
        <v>0</v>
      </c>
      <c r="J368">
        <v>0</v>
      </c>
      <c r="L368">
        <v>0</v>
      </c>
      <c r="M368">
        <v>-32768</v>
      </c>
      <c r="N368">
        <v>32767</v>
      </c>
      <c r="O368">
        <v>0</v>
      </c>
      <c r="P368">
        <v>0</v>
      </c>
      <c r="Q368" t="s">
        <v>155</v>
      </c>
      <c r="R368">
        <v>0</v>
      </c>
      <c r="S368">
        <v>1</v>
      </c>
      <c r="T368" t="s">
        <v>155</v>
      </c>
      <c r="U368">
        <v>0</v>
      </c>
      <c r="V368">
        <v>1</v>
      </c>
      <c r="W368" t="s">
        <v>155</v>
      </c>
      <c r="X368">
        <v>0</v>
      </c>
      <c r="Y368">
        <v>1</v>
      </c>
      <c r="Z368" t="s">
        <v>155</v>
      </c>
      <c r="AA368">
        <v>0</v>
      </c>
      <c r="AB368">
        <v>1</v>
      </c>
      <c r="AC368" t="s">
        <v>155</v>
      </c>
      <c r="AD368">
        <v>0</v>
      </c>
      <c r="AE368">
        <v>1</v>
      </c>
      <c r="AF368" t="s">
        <v>155</v>
      </c>
      <c r="AG368">
        <v>0</v>
      </c>
      <c r="AH368">
        <v>1</v>
      </c>
      <c r="AI368">
        <v>0</v>
      </c>
      <c r="AJ368" t="s">
        <v>155</v>
      </c>
      <c r="AK368">
        <v>0</v>
      </c>
      <c r="AL368">
        <v>1</v>
      </c>
      <c r="AM368" t="s">
        <v>4774</v>
      </c>
      <c r="AN368">
        <v>-32768</v>
      </c>
      <c r="AO368">
        <v>32767</v>
      </c>
      <c r="AP368" t="s">
        <v>4775</v>
      </c>
      <c r="AQ368" s="1" t="s">
        <v>157</v>
      </c>
      <c r="AR368" t="s">
        <v>158</v>
      </c>
      <c r="AS368" t="str">
        <f>VLOOKUP('intouch变量（实型）'!$A368,基本表格!$G:$Q,3,FALSE)</f>
        <v>DB1300,REAL572</v>
      </c>
      <c r="AT368" t="str">
        <f>VLOOKUP('intouch变量（实型）'!$A368,基本表格!$G:$Q,10,FALSE)</f>
        <v>No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</row>
    <row r="369" spans="1:55">
      <c r="A369" t="s">
        <v>5867</v>
      </c>
      <c r="B369" s="11" t="str">
        <f t="shared" si="5"/>
        <v>CHP3</v>
      </c>
      <c r="C369" s="11" t="str">
        <f>VLOOKUP('intouch变量（实型）'!$A369,基本表格!$G:$Q,2,FALSE)</f>
        <v>2432+P5-M5 刨片机料仓3#出料螺旋A 反馈电流 下下限值</v>
      </c>
      <c r="D369" t="s">
        <v>154</v>
      </c>
      <c r="E369" t="s">
        <v>154</v>
      </c>
      <c r="F369">
        <v>0</v>
      </c>
      <c r="G369" t="s">
        <v>154</v>
      </c>
      <c r="H369" t="s">
        <v>154</v>
      </c>
      <c r="I369">
        <v>0</v>
      </c>
      <c r="J369">
        <v>0</v>
      </c>
      <c r="L369">
        <v>0</v>
      </c>
      <c r="M369">
        <v>-32768</v>
      </c>
      <c r="N369">
        <v>32767</v>
      </c>
      <c r="O369">
        <v>0</v>
      </c>
      <c r="P369">
        <v>0</v>
      </c>
      <c r="Q369" t="s">
        <v>155</v>
      </c>
      <c r="R369">
        <v>0</v>
      </c>
      <c r="S369">
        <v>1</v>
      </c>
      <c r="T369" t="s">
        <v>155</v>
      </c>
      <c r="U369">
        <v>0</v>
      </c>
      <c r="V369">
        <v>1</v>
      </c>
      <c r="W369" t="s">
        <v>155</v>
      </c>
      <c r="X369">
        <v>0</v>
      </c>
      <c r="Y369">
        <v>1</v>
      </c>
      <c r="Z369" t="s">
        <v>155</v>
      </c>
      <c r="AA369">
        <v>0</v>
      </c>
      <c r="AB369">
        <v>1</v>
      </c>
      <c r="AC369" t="s">
        <v>155</v>
      </c>
      <c r="AD369">
        <v>0</v>
      </c>
      <c r="AE369">
        <v>1</v>
      </c>
      <c r="AF369" t="s">
        <v>155</v>
      </c>
      <c r="AG369">
        <v>0</v>
      </c>
      <c r="AH369">
        <v>1</v>
      </c>
      <c r="AI369">
        <v>0</v>
      </c>
      <c r="AJ369" t="s">
        <v>155</v>
      </c>
      <c r="AK369">
        <v>0</v>
      </c>
      <c r="AL369">
        <v>1</v>
      </c>
      <c r="AM369" t="s">
        <v>4774</v>
      </c>
      <c r="AN369">
        <v>-32768</v>
      </c>
      <c r="AO369">
        <v>32767</v>
      </c>
      <c r="AP369" t="s">
        <v>4775</v>
      </c>
      <c r="AQ369" s="1" t="s">
        <v>157</v>
      </c>
      <c r="AR369" t="s">
        <v>158</v>
      </c>
      <c r="AS369" t="str">
        <f>VLOOKUP('intouch变量（实型）'!$A369,基本表格!$G:$Q,3,FALSE)</f>
        <v>DB1300,REAL576</v>
      </c>
      <c r="AT369" t="str">
        <f>VLOOKUP('intouch变量（实型）'!$A369,基本表格!$G:$Q,10,FALSE)</f>
        <v>No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</row>
    <row r="370" spans="1:55">
      <c r="A370" t="s">
        <v>5868</v>
      </c>
      <c r="B370" s="11" t="str">
        <f t="shared" si="5"/>
        <v>CHP3</v>
      </c>
      <c r="C370" s="11" t="str">
        <f>VLOOKUP('intouch变量（实型）'!$A370,基本表格!$G:$Q,2,FALSE)</f>
        <v>2432+P5-M6 刨片机料仓3#出料螺旋B 给定频率 实际值</v>
      </c>
      <c r="D370" t="s">
        <v>154</v>
      </c>
      <c r="E370" t="s">
        <v>154</v>
      </c>
      <c r="F370">
        <v>0</v>
      </c>
      <c r="G370" t="s">
        <v>154</v>
      </c>
      <c r="H370" t="s">
        <v>154</v>
      </c>
      <c r="I370">
        <v>0</v>
      </c>
      <c r="J370">
        <v>0</v>
      </c>
      <c r="L370">
        <v>0</v>
      </c>
      <c r="M370">
        <v>-32768</v>
      </c>
      <c r="N370">
        <v>32767</v>
      </c>
      <c r="O370">
        <v>0</v>
      </c>
      <c r="P370">
        <v>0</v>
      </c>
      <c r="Q370" t="s">
        <v>155</v>
      </c>
      <c r="R370">
        <v>0</v>
      </c>
      <c r="S370">
        <v>1</v>
      </c>
      <c r="T370" t="s">
        <v>155</v>
      </c>
      <c r="U370">
        <v>0</v>
      </c>
      <c r="V370">
        <v>1</v>
      </c>
      <c r="W370" t="s">
        <v>155</v>
      </c>
      <c r="X370">
        <v>0</v>
      </c>
      <c r="Y370">
        <v>1</v>
      </c>
      <c r="Z370" t="s">
        <v>155</v>
      </c>
      <c r="AA370">
        <v>0</v>
      </c>
      <c r="AB370">
        <v>1</v>
      </c>
      <c r="AC370" t="s">
        <v>155</v>
      </c>
      <c r="AD370">
        <v>0</v>
      </c>
      <c r="AE370">
        <v>1</v>
      </c>
      <c r="AF370" t="s">
        <v>155</v>
      </c>
      <c r="AG370">
        <v>0</v>
      </c>
      <c r="AH370">
        <v>1</v>
      </c>
      <c r="AI370">
        <v>0</v>
      </c>
      <c r="AJ370" t="s">
        <v>155</v>
      </c>
      <c r="AK370">
        <v>0</v>
      </c>
      <c r="AL370">
        <v>1</v>
      </c>
      <c r="AM370" t="s">
        <v>4774</v>
      </c>
      <c r="AN370">
        <v>-32768</v>
      </c>
      <c r="AO370">
        <v>32767</v>
      </c>
      <c r="AP370" t="s">
        <v>4775</v>
      </c>
      <c r="AQ370" s="1" t="s">
        <v>157</v>
      </c>
      <c r="AR370" t="s">
        <v>158</v>
      </c>
      <c r="AS370" t="str">
        <f>VLOOKUP('intouch变量（实型）'!$A370,基本表格!$G:$Q,3,FALSE)</f>
        <v>DB1300,REAL656</v>
      </c>
      <c r="AT370" t="str">
        <f>VLOOKUP('intouch变量（实型）'!$A370,基本表格!$G:$Q,10,FALSE)</f>
        <v>Yes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</row>
    <row r="371" spans="1:55">
      <c r="A371" t="s">
        <v>5869</v>
      </c>
      <c r="B371" s="11" t="str">
        <f t="shared" si="5"/>
        <v>CHP3</v>
      </c>
      <c r="C371" s="11" t="str">
        <f>VLOOKUP('intouch变量（实型）'!$A371,基本表格!$G:$Q,2,FALSE)</f>
        <v>2432+P5-M6 刨片机料仓3#出料螺旋B 给定频率 量程</v>
      </c>
      <c r="D371" t="s">
        <v>154</v>
      </c>
      <c r="E371" t="s">
        <v>154</v>
      </c>
      <c r="F371">
        <v>0</v>
      </c>
      <c r="G371" t="s">
        <v>154</v>
      </c>
      <c r="H371" t="s">
        <v>154</v>
      </c>
      <c r="I371">
        <v>0</v>
      </c>
      <c r="J371">
        <v>0</v>
      </c>
      <c r="L371">
        <v>0</v>
      </c>
      <c r="M371">
        <v>-32768</v>
      </c>
      <c r="N371">
        <v>32767</v>
      </c>
      <c r="O371">
        <v>0</v>
      </c>
      <c r="P371">
        <v>0</v>
      </c>
      <c r="Q371" t="s">
        <v>155</v>
      </c>
      <c r="R371">
        <v>0</v>
      </c>
      <c r="S371">
        <v>1</v>
      </c>
      <c r="T371" t="s">
        <v>155</v>
      </c>
      <c r="U371">
        <v>0</v>
      </c>
      <c r="V371">
        <v>1</v>
      </c>
      <c r="W371" t="s">
        <v>155</v>
      </c>
      <c r="X371">
        <v>0</v>
      </c>
      <c r="Y371">
        <v>1</v>
      </c>
      <c r="Z371" t="s">
        <v>155</v>
      </c>
      <c r="AA371">
        <v>0</v>
      </c>
      <c r="AB371">
        <v>1</v>
      </c>
      <c r="AC371" t="s">
        <v>155</v>
      </c>
      <c r="AD371">
        <v>0</v>
      </c>
      <c r="AE371">
        <v>1</v>
      </c>
      <c r="AF371" t="s">
        <v>155</v>
      </c>
      <c r="AG371">
        <v>0</v>
      </c>
      <c r="AH371">
        <v>1</v>
      </c>
      <c r="AI371">
        <v>0</v>
      </c>
      <c r="AJ371" t="s">
        <v>155</v>
      </c>
      <c r="AK371">
        <v>0</v>
      </c>
      <c r="AL371">
        <v>1</v>
      </c>
      <c r="AM371" t="s">
        <v>4774</v>
      </c>
      <c r="AN371">
        <v>-32768</v>
      </c>
      <c r="AO371">
        <v>32767</v>
      </c>
      <c r="AP371" t="s">
        <v>4775</v>
      </c>
      <c r="AQ371" s="1" t="s">
        <v>157</v>
      </c>
      <c r="AR371" t="s">
        <v>158</v>
      </c>
      <c r="AS371" t="str">
        <f>VLOOKUP('intouch变量（实型）'!$A371,基本表格!$G:$Q,3,FALSE)</f>
        <v>DB1300,REAL660</v>
      </c>
      <c r="AT371" t="str">
        <f>VLOOKUP('intouch变量（实型）'!$A371,基本表格!$G:$Q,10,FALSE)</f>
        <v>No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</row>
    <row r="372" spans="1:55">
      <c r="A372" t="s">
        <v>5870</v>
      </c>
      <c r="B372" s="11" t="str">
        <f t="shared" si="5"/>
        <v>CHP3</v>
      </c>
      <c r="C372" s="11" t="str">
        <f>VLOOKUP('intouch变量（实型）'!$A372,基本表格!$G:$Q,2,FALSE)</f>
        <v>2432+P5-M6 刨片机料仓3#出料螺旋B 给定频率 上限值</v>
      </c>
      <c r="D372" t="s">
        <v>154</v>
      </c>
      <c r="E372" t="s">
        <v>154</v>
      </c>
      <c r="F372">
        <v>0</v>
      </c>
      <c r="G372" t="s">
        <v>154</v>
      </c>
      <c r="H372" t="s">
        <v>154</v>
      </c>
      <c r="I372">
        <v>0</v>
      </c>
      <c r="J372">
        <v>0</v>
      </c>
      <c r="L372">
        <v>0</v>
      </c>
      <c r="M372">
        <v>-32768</v>
      </c>
      <c r="N372">
        <v>32767</v>
      </c>
      <c r="O372">
        <v>0</v>
      </c>
      <c r="P372">
        <v>0</v>
      </c>
      <c r="Q372" t="s">
        <v>155</v>
      </c>
      <c r="R372">
        <v>0</v>
      </c>
      <c r="S372">
        <v>1</v>
      </c>
      <c r="T372" t="s">
        <v>155</v>
      </c>
      <c r="U372">
        <v>0</v>
      </c>
      <c r="V372">
        <v>1</v>
      </c>
      <c r="W372" t="s">
        <v>155</v>
      </c>
      <c r="X372">
        <v>0</v>
      </c>
      <c r="Y372">
        <v>1</v>
      </c>
      <c r="Z372" t="s">
        <v>155</v>
      </c>
      <c r="AA372">
        <v>0</v>
      </c>
      <c r="AB372">
        <v>1</v>
      </c>
      <c r="AC372" t="s">
        <v>155</v>
      </c>
      <c r="AD372">
        <v>0</v>
      </c>
      <c r="AE372">
        <v>1</v>
      </c>
      <c r="AF372" t="s">
        <v>155</v>
      </c>
      <c r="AG372">
        <v>0</v>
      </c>
      <c r="AH372">
        <v>1</v>
      </c>
      <c r="AI372">
        <v>0</v>
      </c>
      <c r="AJ372" t="s">
        <v>155</v>
      </c>
      <c r="AK372">
        <v>0</v>
      </c>
      <c r="AL372">
        <v>1</v>
      </c>
      <c r="AM372" t="s">
        <v>4774</v>
      </c>
      <c r="AN372">
        <v>-32768</v>
      </c>
      <c r="AO372">
        <v>32767</v>
      </c>
      <c r="AP372" t="s">
        <v>4775</v>
      </c>
      <c r="AQ372" s="1" t="s">
        <v>157</v>
      </c>
      <c r="AR372" t="s">
        <v>158</v>
      </c>
      <c r="AS372" t="str">
        <f>VLOOKUP('intouch变量（实型）'!$A372,基本表格!$G:$Q,3,FALSE)</f>
        <v>DB1300,REAL664</v>
      </c>
      <c r="AT372" t="str">
        <f>VLOOKUP('intouch变量（实型）'!$A372,基本表格!$G:$Q,10,FALSE)</f>
        <v>No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</row>
    <row r="373" spans="1:55">
      <c r="A373" t="s">
        <v>5871</v>
      </c>
      <c r="B373" s="11" t="str">
        <f t="shared" si="5"/>
        <v>CHP3</v>
      </c>
      <c r="C373" s="11" t="str">
        <f>VLOOKUP('intouch变量（实型）'!$A373,基本表格!$G:$Q,2,FALSE)</f>
        <v>2432+P5-M6 刨片机料仓3#出料螺旋B 给定频率 下限值</v>
      </c>
      <c r="D373" t="s">
        <v>154</v>
      </c>
      <c r="E373" t="s">
        <v>154</v>
      </c>
      <c r="F373">
        <v>0</v>
      </c>
      <c r="G373" t="s">
        <v>154</v>
      </c>
      <c r="H373" t="s">
        <v>154</v>
      </c>
      <c r="I373">
        <v>0</v>
      </c>
      <c r="J373">
        <v>0</v>
      </c>
      <c r="L373">
        <v>0</v>
      </c>
      <c r="M373">
        <v>-32768</v>
      </c>
      <c r="N373">
        <v>32767</v>
      </c>
      <c r="O373">
        <v>0</v>
      </c>
      <c r="P373">
        <v>0</v>
      </c>
      <c r="Q373" t="s">
        <v>155</v>
      </c>
      <c r="R373">
        <v>0</v>
      </c>
      <c r="S373">
        <v>1</v>
      </c>
      <c r="T373" t="s">
        <v>155</v>
      </c>
      <c r="U373">
        <v>0</v>
      </c>
      <c r="V373">
        <v>1</v>
      </c>
      <c r="W373" t="s">
        <v>155</v>
      </c>
      <c r="X373">
        <v>0</v>
      </c>
      <c r="Y373">
        <v>1</v>
      </c>
      <c r="Z373" t="s">
        <v>155</v>
      </c>
      <c r="AA373">
        <v>0</v>
      </c>
      <c r="AB373">
        <v>1</v>
      </c>
      <c r="AC373" t="s">
        <v>155</v>
      </c>
      <c r="AD373">
        <v>0</v>
      </c>
      <c r="AE373">
        <v>1</v>
      </c>
      <c r="AF373" t="s">
        <v>155</v>
      </c>
      <c r="AG373">
        <v>0</v>
      </c>
      <c r="AH373">
        <v>1</v>
      </c>
      <c r="AI373">
        <v>0</v>
      </c>
      <c r="AJ373" t="s">
        <v>155</v>
      </c>
      <c r="AK373">
        <v>0</v>
      </c>
      <c r="AL373">
        <v>1</v>
      </c>
      <c r="AM373" t="s">
        <v>4774</v>
      </c>
      <c r="AN373">
        <v>-32768</v>
      </c>
      <c r="AO373">
        <v>32767</v>
      </c>
      <c r="AP373" t="s">
        <v>4775</v>
      </c>
      <c r="AQ373" s="1" t="s">
        <v>157</v>
      </c>
      <c r="AR373" t="s">
        <v>158</v>
      </c>
      <c r="AS373" t="str">
        <f>VLOOKUP('intouch变量（实型）'!$A373,基本表格!$G:$Q,3,FALSE)</f>
        <v>DB1300,REAL668</v>
      </c>
      <c r="AT373" t="str">
        <f>VLOOKUP('intouch变量（实型）'!$A373,基本表格!$G:$Q,10,FALSE)</f>
        <v>No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</row>
    <row r="374" spans="1:55">
      <c r="A374" t="s">
        <v>5872</v>
      </c>
      <c r="B374" s="11" t="str">
        <f t="shared" si="5"/>
        <v>CHP3</v>
      </c>
      <c r="C374" s="11" t="str">
        <f>VLOOKUP('intouch变量（实型）'!$A374,基本表格!$G:$Q,2,FALSE)</f>
        <v>2432+P5-M6 刨片机料仓3#出料螺旋B 给定频率 上上限值</v>
      </c>
      <c r="D374" t="s">
        <v>154</v>
      </c>
      <c r="E374" t="s">
        <v>154</v>
      </c>
      <c r="F374">
        <v>0</v>
      </c>
      <c r="G374" t="s">
        <v>154</v>
      </c>
      <c r="H374" t="s">
        <v>154</v>
      </c>
      <c r="I374">
        <v>0</v>
      </c>
      <c r="J374">
        <v>0</v>
      </c>
      <c r="L374">
        <v>0</v>
      </c>
      <c r="M374">
        <v>-32768</v>
      </c>
      <c r="N374">
        <v>32767</v>
      </c>
      <c r="O374">
        <v>0</v>
      </c>
      <c r="P374">
        <v>0</v>
      </c>
      <c r="Q374" t="s">
        <v>155</v>
      </c>
      <c r="R374">
        <v>0</v>
      </c>
      <c r="S374">
        <v>1</v>
      </c>
      <c r="T374" t="s">
        <v>155</v>
      </c>
      <c r="U374">
        <v>0</v>
      </c>
      <c r="V374">
        <v>1</v>
      </c>
      <c r="W374" t="s">
        <v>155</v>
      </c>
      <c r="X374">
        <v>0</v>
      </c>
      <c r="Y374">
        <v>1</v>
      </c>
      <c r="Z374" t="s">
        <v>155</v>
      </c>
      <c r="AA374">
        <v>0</v>
      </c>
      <c r="AB374">
        <v>1</v>
      </c>
      <c r="AC374" t="s">
        <v>155</v>
      </c>
      <c r="AD374">
        <v>0</v>
      </c>
      <c r="AE374">
        <v>1</v>
      </c>
      <c r="AF374" t="s">
        <v>155</v>
      </c>
      <c r="AG374">
        <v>0</v>
      </c>
      <c r="AH374">
        <v>1</v>
      </c>
      <c r="AI374">
        <v>0</v>
      </c>
      <c r="AJ374" t="s">
        <v>155</v>
      </c>
      <c r="AK374">
        <v>0</v>
      </c>
      <c r="AL374">
        <v>1</v>
      </c>
      <c r="AM374" t="s">
        <v>4774</v>
      </c>
      <c r="AN374">
        <v>-32768</v>
      </c>
      <c r="AO374">
        <v>32767</v>
      </c>
      <c r="AP374" t="s">
        <v>4775</v>
      </c>
      <c r="AQ374" s="1" t="s">
        <v>157</v>
      </c>
      <c r="AR374" t="s">
        <v>158</v>
      </c>
      <c r="AS374" t="str">
        <f>VLOOKUP('intouch变量（实型）'!$A374,基本表格!$G:$Q,3,FALSE)</f>
        <v>DB1300,REAL672</v>
      </c>
      <c r="AT374" t="str">
        <f>VLOOKUP('intouch变量（实型）'!$A374,基本表格!$G:$Q,10,FALSE)</f>
        <v>No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</row>
    <row r="375" spans="1:55">
      <c r="A375" t="s">
        <v>5873</v>
      </c>
      <c r="B375" s="11" t="str">
        <f t="shared" si="5"/>
        <v>CHP3</v>
      </c>
      <c r="C375" s="11" t="str">
        <f>VLOOKUP('intouch变量（实型）'!$A375,基本表格!$G:$Q,2,FALSE)</f>
        <v>2432+P5-M6 刨片机料仓3#出料螺旋B 给定频率 下下限值</v>
      </c>
      <c r="D375" t="s">
        <v>154</v>
      </c>
      <c r="E375" t="s">
        <v>154</v>
      </c>
      <c r="F375">
        <v>0</v>
      </c>
      <c r="G375" t="s">
        <v>154</v>
      </c>
      <c r="H375" t="s">
        <v>154</v>
      </c>
      <c r="I375">
        <v>0</v>
      </c>
      <c r="J375">
        <v>0</v>
      </c>
      <c r="L375">
        <v>0</v>
      </c>
      <c r="M375">
        <v>-32768</v>
      </c>
      <c r="N375">
        <v>32767</v>
      </c>
      <c r="O375">
        <v>0</v>
      </c>
      <c r="P375">
        <v>0</v>
      </c>
      <c r="Q375" t="s">
        <v>155</v>
      </c>
      <c r="R375">
        <v>0</v>
      </c>
      <c r="S375">
        <v>1</v>
      </c>
      <c r="T375" t="s">
        <v>155</v>
      </c>
      <c r="U375">
        <v>0</v>
      </c>
      <c r="V375">
        <v>1</v>
      </c>
      <c r="W375" t="s">
        <v>155</v>
      </c>
      <c r="X375">
        <v>0</v>
      </c>
      <c r="Y375">
        <v>1</v>
      </c>
      <c r="Z375" t="s">
        <v>155</v>
      </c>
      <c r="AA375">
        <v>0</v>
      </c>
      <c r="AB375">
        <v>1</v>
      </c>
      <c r="AC375" t="s">
        <v>155</v>
      </c>
      <c r="AD375">
        <v>0</v>
      </c>
      <c r="AE375">
        <v>1</v>
      </c>
      <c r="AF375" t="s">
        <v>155</v>
      </c>
      <c r="AG375">
        <v>0</v>
      </c>
      <c r="AH375">
        <v>1</v>
      </c>
      <c r="AI375">
        <v>0</v>
      </c>
      <c r="AJ375" t="s">
        <v>155</v>
      </c>
      <c r="AK375">
        <v>0</v>
      </c>
      <c r="AL375">
        <v>1</v>
      </c>
      <c r="AM375" t="s">
        <v>4774</v>
      </c>
      <c r="AN375">
        <v>-32768</v>
      </c>
      <c r="AO375">
        <v>32767</v>
      </c>
      <c r="AP375" t="s">
        <v>4775</v>
      </c>
      <c r="AQ375" s="1" t="s">
        <v>157</v>
      </c>
      <c r="AR375" t="s">
        <v>158</v>
      </c>
      <c r="AS375" t="str">
        <f>VLOOKUP('intouch变量（实型）'!$A375,基本表格!$G:$Q,3,FALSE)</f>
        <v>DB1300,REAL676</v>
      </c>
      <c r="AT375" t="str">
        <f>VLOOKUP('intouch变量（实型）'!$A375,基本表格!$G:$Q,10,FALSE)</f>
        <v>No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</row>
    <row r="376" spans="1:55">
      <c r="A376" t="s">
        <v>5874</v>
      </c>
      <c r="B376" s="11" t="str">
        <f t="shared" si="5"/>
        <v>CHP3</v>
      </c>
      <c r="C376" s="11" t="str">
        <f>VLOOKUP('intouch变量（实型）'!$A376,基本表格!$G:$Q,2,FALSE)</f>
        <v>2432+P5-M6 刨片机料仓3#出料螺旋B 反馈频率 实际值</v>
      </c>
      <c r="D376" t="s">
        <v>154</v>
      </c>
      <c r="E376" t="s">
        <v>154</v>
      </c>
      <c r="F376">
        <v>0</v>
      </c>
      <c r="G376" t="s">
        <v>154</v>
      </c>
      <c r="H376" t="s">
        <v>154</v>
      </c>
      <c r="I376">
        <v>0</v>
      </c>
      <c r="J376">
        <v>0</v>
      </c>
      <c r="L376">
        <v>0</v>
      </c>
      <c r="M376">
        <v>-32768</v>
      </c>
      <c r="N376">
        <v>32767</v>
      </c>
      <c r="O376">
        <v>0</v>
      </c>
      <c r="P376">
        <v>0</v>
      </c>
      <c r="Q376" t="s">
        <v>155</v>
      </c>
      <c r="R376">
        <v>0</v>
      </c>
      <c r="S376">
        <v>1</v>
      </c>
      <c r="T376" t="s">
        <v>155</v>
      </c>
      <c r="U376">
        <v>0</v>
      </c>
      <c r="V376">
        <v>1</v>
      </c>
      <c r="W376" t="s">
        <v>155</v>
      </c>
      <c r="X376">
        <v>0</v>
      </c>
      <c r="Y376">
        <v>1</v>
      </c>
      <c r="Z376" t="s">
        <v>155</v>
      </c>
      <c r="AA376">
        <v>0</v>
      </c>
      <c r="AB376">
        <v>1</v>
      </c>
      <c r="AC376" t="s">
        <v>155</v>
      </c>
      <c r="AD376">
        <v>0</v>
      </c>
      <c r="AE376">
        <v>1</v>
      </c>
      <c r="AF376" t="s">
        <v>155</v>
      </c>
      <c r="AG376">
        <v>0</v>
      </c>
      <c r="AH376">
        <v>1</v>
      </c>
      <c r="AI376">
        <v>0</v>
      </c>
      <c r="AJ376" t="s">
        <v>155</v>
      </c>
      <c r="AK376">
        <v>0</v>
      </c>
      <c r="AL376">
        <v>1</v>
      </c>
      <c r="AM376" t="s">
        <v>4774</v>
      </c>
      <c r="AN376">
        <v>-32768</v>
      </c>
      <c r="AO376">
        <v>32767</v>
      </c>
      <c r="AP376" t="s">
        <v>4775</v>
      </c>
      <c r="AQ376" s="1" t="s">
        <v>157</v>
      </c>
      <c r="AR376" t="s">
        <v>158</v>
      </c>
      <c r="AS376" t="str">
        <f>VLOOKUP('intouch变量（实型）'!$A376,基本表格!$G:$Q,3,FALSE)</f>
        <v>DB1300,REAL706</v>
      </c>
      <c r="AT376" t="str">
        <f>VLOOKUP('intouch变量（实型）'!$A376,基本表格!$G:$Q,10,FALSE)</f>
        <v>Yes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</row>
    <row r="377" spans="1:55">
      <c r="A377" t="s">
        <v>5875</v>
      </c>
      <c r="B377" s="11" t="str">
        <f t="shared" si="5"/>
        <v>CHP3</v>
      </c>
      <c r="C377" s="11" t="str">
        <f>VLOOKUP('intouch变量（实型）'!$A377,基本表格!$G:$Q,2,FALSE)</f>
        <v>2432+P5-M6 刨片机料仓3#出料螺旋B 反馈频率 量程</v>
      </c>
      <c r="D377" t="s">
        <v>154</v>
      </c>
      <c r="E377" t="s">
        <v>154</v>
      </c>
      <c r="F377">
        <v>0</v>
      </c>
      <c r="G377" t="s">
        <v>154</v>
      </c>
      <c r="H377" t="s">
        <v>154</v>
      </c>
      <c r="I377">
        <v>0</v>
      </c>
      <c r="J377">
        <v>0</v>
      </c>
      <c r="L377">
        <v>0</v>
      </c>
      <c r="M377">
        <v>-32768</v>
      </c>
      <c r="N377">
        <v>32767</v>
      </c>
      <c r="O377">
        <v>0</v>
      </c>
      <c r="P377">
        <v>0</v>
      </c>
      <c r="Q377" t="s">
        <v>155</v>
      </c>
      <c r="R377">
        <v>0</v>
      </c>
      <c r="S377">
        <v>1</v>
      </c>
      <c r="T377" t="s">
        <v>155</v>
      </c>
      <c r="U377">
        <v>0</v>
      </c>
      <c r="V377">
        <v>1</v>
      </c>
      <c r="W377" t="s">
        <v>155</v>
      </c>
      <c r="X377">
        <v>0</v>
      </c>
      <c r="Y377">
        <v>1</v>
      </c>
      <c r="Z377" t="s">
        <v>155</v>
      </c>
      <c r="AA377">
        <v>0</v>
      </c>
      <c r="AB377">
        <v>1</v>
      </c>
      <c r="AC377" t="s">
        <v>155</v>
      </c>
      <c r="AD377">
        <v>0</v>
      </c>
      <c r="AE377">
        <v>1</v>
      </c>
      <c r="AF377" t="s">
        <v>155</v>
      </c>
      <c r="AG377">
        <v>0</v>
      </c>
      <c r="AH377">
        <v>1</v>
      </c>
      <c r="AI377">
        <v>0</v>
      </c>
      <c r="AJ377" t="s">
        <v>155</v>
      </c>
      <c r="AK377">
        <v>0</v>
      </c>
      <c r="AL377">
        <v>1</v>
      </c>
      <c r="AM377" t="s">
        <v>4774</v>
      </c>
      <c r="AN377">
        <v>-32768</v>
      </c>
      <c r="AO377">
        <v>32767</v>
      </c>
      <c r="AP377" t="s">
        <v>4775</v>
      </c>
      <c r="AQ377" s="1" t="s">
        <v>157</v>
      </c>
      <c r="AR377" t="s">
        <v>158</v>
      </c>
      <c r="AS377" t="str">
        <f>VLOOKUP('intouch变量（实型）'!$A377,基本表格!$G:$Q,3,FALSE)</f>
        <v>DB1300,REAL710</v>
      </c>
      <c r="AT377" t="str">
        <f>VLOOKUP('intouch变量（实型）'!$A377,基本表格!$G:$Q,10,FALSE)</f>
        <v>No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</row>
    <row r="378" spans="1:55">
      <c r="A378" t="s">
        <v>5876</v>
      </c>
      <c r="B378" s="11" t="str">
        <f t="shared" si="5"/>
        <v>CHP3</v>
      </c>
      <c r="C378" s="11" t="str">
        <f>VLOOKUP('intouch变量（实型）'!$A378,基本表格!$G:$Q,2,FALSE)</f>
        <v>2432+P5-M6 刨片机料仓3#出料螺旋B 反馈频率 上限值</v>
      </c>
      <c r="D378" t="s">
        <v>154</v>
      </c>
      <c r="E378" t="s">
        <v>154</v>
      </c>
      <c r="F378">
        <v>0</v>
      </c>
      <c r="G378" t="s">
        <v>154</v>
      </c>
      <c r="H378" t="s">
        <v>154</v>
      </c>
      <c r="I378">
        <v>0</v>
      </c>
      <c r="J378">
        <v>0</v>
      </c>
      <c r="L378">
        <v>0</v>
      </c>
      <c r="M378">
        <v>-32768</v>
      </c>
      <c r="N378">
        <v>32767</v>
      </c>
      <c r="O378">
        <v>0</v>
      </c>
      <c r="P378">
        <v>0</v>
      </c>
      <c r="Q378" t="s">
        <v>155</v>
      </c>
      <c r="R378">
        <v>0</v>
      </c>
      <c r="S378">
        <v>1</v>
      </c>
      <c r="T378" t="s">
        <v>155</v>
      </c>
      <c r="U378">
        <v>0</v>
      </c>
      <c r="V378">
        <v>1</v>
      </c>
      <c r="W378" t="s">
        <v>155</v>
      </c>
      <c r="X378">
        <v>0</v>
      </c>
      <c r="Y378">
        <v>1</v>
      </c>
      <c r="Z378" t="s">
        <v>155</v>
      </c>
      <c r="AA378">
        <v>0</v>
      </c>
      <c r="AB378">
        <v>1</v>
      </c>
      <c r="AC378" t="s">
        <v>155</v>
      </c>
      <c r="AD378">
        <v>0</v>
      </c>
      <c r="AE378">
        <v>1</v>
      </c>
      <c r="AF378" t="s">
        <v>155</v>
      </c>
      <c r="AG378">
        <v>0</v>
      </c>
      <c r="AH378">
        <v>1</v>
      </c>
      <c r="AI378">
        <v>0</v>
      </c>
      <c r="AJ378" t="s">
        <v>155</v>
      </c>
      <c r="AK378">
        <v>0</v>
      </c>
      <c r="AL378">
        <v>1</v>
      </c>
      <c r="AM378" t="s">
        <v>4774</v>
      </c>
      <c r="AN378">
        <v>-32768</v>
      </c>
      <c r="AO378">
        <v>32767</v>
      </c>
      <c r="AP378" t="s">
        <v>4775</v>
      </c>
      <c r="AQ378" s="1" t="s">
        <v>157</v>
      </c>
      <c r="AR378" t="s">
        <v>158</v>
      </c>
      <c r="AS378" t="str">
        <f>VLOOKUP('intouch变量（实型）'!$A378,基本表格!$G:$Q,3,FALSE)</f>
        <v>DB1300,REAL714</v>
      </c>
      <c r="AT378" t="str">
        <f>VLOOKUP('intouch变量（实型）'!$A378,基本表格!$G:$Q,10,FALSE)</f>
        <v>No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</row>
    <row r="379" spans="1:55">
      <c r="A379" t="s">
        <v>5877</v>
      </c>
      <c r="B379" s="11" t="str">
        <f t="shared" si="5"/>
        <v>CHP3</v>
      </c>
      <c r="C379" s="11" t="str">
        <f>VLOOKUP('intouch变量（实型）'!$A379,基本表格!$G:$Q,2,FALSE)</f>
        <v>2432+P5-M6 刨片机料仓3#出料螺旋B 反馈频率 下限值</v>
      </c>
      <c r="D379" t="s">
        <v>154</v>
      </c>
      <c r="E379" t="s">
        <v>154</v>
      </c>
      <c r="F379">
        <v>0</v>
      </c>
      <c r="G379" t="s">
        <v>154</v>
      </c>
      <c r="H379" t="s">
        <v>154</v>
      </c>
      <c r="I379">
        <v>0</v>
      </c>
      <c r="J379">
        <v>0</v>
      </c>
      <c r="L379">
        <v>0</v>
      </c>
      <c r="M379">
        <v>-32768</v>
      </c>
      <c r="N379">
        <v>32767</v>
      </c>
      <c r="O379">
        <v>0</v>
      </c>
      <c r="P379">
        <v>0</v>
      </c>
      <c r="Q379" t="s">
        <v>155</v>
      </c>
      <c r="R379">
        <v>0</v>
      </c>
      <c r="S379">
        <v>1</v>
      </c>
      <c r="T379" t="s">
        <v>155</v>
      </c>
      <c r="U379">
        <v>0</v>
      </c>
      <c r="V379">
        <v>1</v>
      </c>
      <c r="W379" t="s">
        <v>155</v>
      </c>
      <c r="X379">
        <v>0</v>
      </c>
      <c r="Y379">
        <v>1</v>
      </c>
      <c r="Z379" t="s">
        <v>155</v>
      </c>
      <c r="AA379">
        <v>0</v>
      </c>
      <c r="AB379">
        <v>1</v>
      </c>
      <c r="AC379" t="s">
        <v>155</v>
      </c>
      <c r="AD379">
        <v>0</v>
      </c>
      <c r="AE379">
        <v>1</v>
      </c>
      <c r="AF379" t="s">
        <v>155</v>
      </c>
      <c r="AG379">
        <v>0</v>
      </c>
      <c r="AH379">
        <v>1</v>
      </c>
      <c r="AI379">
        <v>0</v>
      </c>
      <c r="AJ379" t="s">
        <v>155</v>
      </c>
      <c r="AK379">
        <v>0</v>
      </c>
      <c r="AL379">
        <v>1</v>
      </c>
      <c r="AM379" t="s">
        <v>4774</v>
      </c>
      <c r="AN379">
        <v>-32768</v>
      </c>
      <c r="AO379">
        <v>32767</v>
      </c>
      <c r="AP379" t="s">
        <v>4775</v>
      </c>
      <c r="AQ379" s="1" t="s">
        <v>157</v>
      </c>
      <c r="AR379" t="s">
        <v>158</v>
      </c>
      <c r="AS379" t="str">
        <f>VLOOKUP('intouch变量（实型）'!$A379,基本表格!$G:$Q,3,FALSE)</f>
        <v>DB1300,REAL718</v>
      </c>
      <c r="AT379" t="str">
        <f>VLOOKUP('intouch变量（实型）'!$A379,基本表格!$G:$Q,10,FALSE)</f>
        <v>No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</row>
    <row r="380" spans="1:55">
      <c r="A380" t="s">
        <v>5878</v>
      </c>
      <c r="B380" s="11" t="str">
        <f t="shared" si="5"/>
        <v>CHP3</v>
      </c>
      <c r="C380" s="11" t="str">
        <f>VLOOKUP('intouch变量（实型）'!$A380,基本表格!$G:$Q,2,FALSE)</f>
        <v>2432+P5-M6 刨片机料仓3#出料螺旋B 反馈频率 上上限值</v>
      </c>
      <c r="D380" t="s">
        <v>154</v>
      </c>
      <c r="E380" t="s">
        <v>154</v>
      </c>
      <c r="F380">
        <v>0</v>
      </c>
      <c r="G380" t="s">
        <v>154</v>
      </c>
      <c r="H380" t="s">
        <v>154</v>
      </c>
      <c r="I380">
        <v>0</v>
      </c>
      <c r="J380">
        <v>0</v>
      </c>
      <c r="L380">
        <v>0</v>
      </c>
      <c r="M380">
        <v>-32768</v>
      </c>
      <c r="N380">
        <v>32767</v>
      </c>
      <c r="O380">
        <v>0</v>
      </c>
      <c r="P380">
        <v>0</v>
      </c>
      <c r="Q380" t="s">
        <v>155</v>
      </c>
      <c r="R380">
        <v>0</v>
      </c>
      <c r="S380">
        <v>1</v>
      </c>
      <c r="T380" t="s">
        <v>155</v>
      </c>
      <c r="U380">
        <v>0</v>
      </c>
      <c r="V380">
        <v>1</v>
      </c>
      <c r="W380" t="s">
        <v>155</v>
      </c>
      <c r="X380">
        <v>0</v>
      </c>
      <c r="Y380">
        <v>1</v>
      </c>
      <c r="Z380" t="s">
        <v>155</v>
      </c>
      <c r="AA380">
        <v>0</v>
      </c>
      <c r="AB380">
        <v>1</v>
      </c>
      <c r="AC380" t="s">
        <v>155</v>
      </c>
      <c r="AD380">
        <v>0</v>
      </c>
      <c r="AE380">
        <v>1</v>
      </c>
      <c r="AF380" t="s">
        <v>155</v>
      </c>
      <c r="AG380">
        <v>0</v>
      </c>
      <c r="AH380">
        <v>1</v>
      </c>
      <c r="AI380">
        <v>0</v>
      </c>
      <c r="AJ380" t="s">
        <v>155</v>
      </c>
      <c r="AK380">
        <v>0</v>
      </c>
      <c r="AL380">
        <v>1</v>
      </c>
      <c r="AM380" t="s">
        <v>4774</v>
      </c>
      <c r="AN380">
        <v>-32768</v>
      </c>
      <c r="AO380">
        <v>32767</v>
      </c>
      <c r="AP380" t="s">
        <v>4775</v>
      </c>
      <c r="AQ380" s="1" t="s">
        <v>157</v>
      </c>
      <c r="AR380" t="s">
        <v>158</v>
      </c>
      <c r="AS380" t="str">
        <f>VLOOKUP('intouch变量（实型）'!$A380,基本表格!$G:$Q,3,FALSE)</f>
        <v>DB1300,REAL722</v>
      </c>
      <c r="AT380" t="str">
        <f>VLOOKUP('intouch变量（实型）'!$A380,基本表格!$G:$Q,10,FALSE)</f>
        <v>No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</row>
    <row r="381" spans="1:55">
      <c r="A381" t="s">
        <v>5879</v>
      </c>
      <c r="B381" s="11" t="str">
        <f t="shared" si="5"/>
        <v>CHP3</v>
      </c>
      <c r="C381" s="11" t="str">
        <f>VLOOKUP('intouch变量（实型）'!$A381,基本表格!$G:$Q,2,FALSE)</f>
        <v>2432+P5-M6 刨片机料仓3#出料螺旋B 反馈频率 下下限值</v>
      </c>
      <c r="D381" t="s">
        <v>154</v>
      </c>
      <c r="E381" t="s">
        <v>154</v>
      </c>
      <c r="F381">
        <v>0</v>
      </c>
      <c r="G381" t="s">
        <v>154</v>
      </c>
      <c r="H381" t="s">
        <v>154</v>
      </c>
      <c r="I381">
        <v>0</v>
      </c>
      <c r="J381">
        <v>0</v>
      </c>
      <c r="L381">
        <v>0</v>
      </c>
      <c r="M381">
        <v>-32768</v>
      </c>
      <c r="N381">
        <v>32767</v>
      </c>
      <c r="O381">
        <v>0</v>
      </c>
      <c r="P381">
        <v>0</v>
      </c>
      <c r="Q381" t="s">
        <v>155</v>
      </c>
      <c r="R381">
        <v>0</v>
      </c>
      <c r="S381">
        <v>1</v>
      </c>
      <c r="T381" t="s">
        <v>155</v>
      </c>
      <c r="U381">
        <v>0</v>
      </c>
      <c r="V381">
        <v>1</v>
      </c>
      <c r="W381" t="s">
        <v>155</v>
      </c>
      <c r="X381">
        <v>0</v>
      </c>
      <c r="Y381">
        <v>1</v>
      </c>
      <c r="Z381" t="s">
        <v>155</v>
      </c>
      <c r="AA381">
        <v>0</v>
      </c>
      <c r="AB381">
        <v>1</v>
      </c>
      <c r="AC381" t="s">
        <v>155</v>
      </c>
      <c r="AD381">
        <v>0</v>
      </c>
      <c r="AE381">
        <v>1</v>
      </c>
      <c r="AF381" t="s">
        <v>155</v>
      </c>
      <c r="AG381">
        <v>0</v>
      </c>
      <c r="AH381">
        <v>1</v>
      </c>
      <c r="AI381">
        <v>0</v>
      </c>
      <c r="AJ381" t="s">
        <v>155</v>
      </c>
      <c r="AK381">
        <v>0</v>
      </c>
      <c r="AL381">
        <v>1</v>
      </c>
      <c r="AM381" t="s">
        <v>4774</v>
      </c>
      <c r="AN381">
        <v>-32768</v>
      </c>
      <c r="AO381">
        <v>32767</v>
      </c>
      <c r="AP381" t="s">
        <v>4775</v>
      </c>
      <c r="AQ381" s="1" t="s">
        <v>157</v>
      </c>
      <c r="AR381" t="s">
        <v>158</v>
      </c>
      <c r="AS381" t="str">
        <f>VLOOKUP('intouch变量（实型）'!$A381,基本表格!$G:$Q,3,FALSE)</f>
        <v>DB1300,REAL726</v>
      </c>
      <c r="AT381" t="str">
        <f>VLOOKUP('intouch变量（实型）'!$A381,基本表格!$G:$Q,10,FALSE)</f>
        <v>No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</row>
    <row r="382" spans="1:55">
      <c r="A382" t="s">
        <v>5880</v>
      </c>
      <c r="B382" s="11" t="str">
        <f t="shared" si="5"/>
        <v>CHP3</v>
      </c>
      <c r="C382" s="11" t="str">
        <f>VLOOKUP('intouch变量（实型）'!$A382,基本表格!$G:$Q,2,FALSE)</f>
        <v>2432+P5-M6 刨片机料仓3#出料螺旋B 变频器通讯 实际运行反馈速度</v>
      </c>
      <c r="D382" t="s">
        <v>154</v>
      </c>
      <c r="E382" t="s">
        <v>154</v>
      </c>
      <c r="F382">
        <v>0</v>
      </c>
      <c r="G382" t="s">
        <v>154</v>
      </c>
      <c r="H382" t="s">
        <v>154</v>
      </c>
      <c r="I382">
        <v>0</v>
      </c>
      <c r="J382">
        <v>0</v>
      </c>
      <c r="L382">
        <v>0</v>
      </c>
      <c r="M382">
        <v>-32768</v>
      </c>
      <c r="N382">
        <v>32767</v>
      </c>
      <c r="O382">
        <v>0</v>
      </c>
      <c r="P382">
        <v>0</v>
      </c>
      <c r="Q382" t="s">
        <v>155</v>
      </c>
      <c r="R382">
        <v>0</v>
      </c>
      <c r="S382">
        <v>1</v>
      </c>
      <c r="T382" t="s">
        <v>155</v>
      </c>
      <c r="U382">
        <v>0</v>
      </c>
      <c r="V382">
        <v>1</v>
      </c>
      <c r="W382" t="s">
        <v>155</v>
      </c>
      <c r="X382">
        <v>0</v>
      </c>
      <c r="Y382">
        <v>1</v>
      </c>
      <c r="Z382" t="s">
        <v>155</v>
      </c>
      <c r="AA382">
        <v>0</v>
      </c>
      <c r="AB382">
        <v>1</v>
      </c>
      <c r="AC382" t="s">
        <v>155</v>
      </c>
      <c r="AD382">
        <v>0</v>
      </c>
      <c r="AE382">
        <v>1</v>
      </c>
      <c r="AF382" t="s">
        <v>155</v>
      </c>
      <c r="AG382">
        <v>0</v>
      </c>
      <c r="AH382">
        <v>1</v>
      </c>
      <c r="AI382">
        <v>0</v>
      </c>
      <c r="AJ382" t="s">
        <v>155</v>
      </c>
      <c r="AK382">
        <v>0</v>
      </c>
      <c r="AL382">
        <v>1</v>
      </c>
      <c r="AM382" t="s">
        <v>4774</v>
      </c>
      <c r="AN382">
        <v>-32768</v>
      </c>
      <c r="AO382">
        <v>32767</v>
      </c>
      <c r="AP382" t="s">
        <v>4775</v>
      </c>
      <c r="AQ382" s="1" t="s">
        <v>157</v>
      </c>
      <c r="AR382" t="s">
        <v>158</v>
      </c>
      <c r="AS382" t="str">
        <f>VLOOKUP('intouch变量（实型）'!$A382,基本表格!$G:$Q,3,FALSE)</f>
        <v>DB1300,REAL756</v>
      </c>
      <c r="AT382" t="str">
        <f>VLOOKUP('intouch变量（实型）'!$A382,基本表格!$G:$Q,10,FALSE)</f>
        <v>Yes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</row>
    <row r="383" spans="1:55">
      <c r="A383" t="s">
        <v>5881</v>
      </c>
      <c r="B383" s="11" t="str">
        <f t="shared" si="5"/>
        <v>CHP3</v>
      </c>
      <c r="C383" s="11" t="str">
        <f>VLOOKUP('intouch变量（实型）'!$A383,基本表格!$G:$Q,2,FALSE)</f>
        <v>2432+P5-M6 刨片机料仓3#出料螺旋B 变频器通讯 实际运行反馈电流</v>
      </c>
      <c r="D383" t="s">
        <v>154</v>
      </c>
      <c r="E383" t="s">
        <v>154</v>
      </c>
      <c r="F383">
        <v>0</v>
      </c>
      <c r="G383" t="s">
        <v>154</v>
      </c>
      <c r="H383" t="s">
        <v>154</v>
      </c>
      <c r="I383">
        <v>0</v>
      </c>
      <c r="J383">
        <v>0</v>
      </c>
      <c r="L383">
        <v>0</v>
      </c>
      <c r="M383">
        <v>-32768</v>
      </c>
      <c r="N383">
        <v>32767</v>
      </c>
      <c r="O383">
        <v>0</v>
      </c>
      <c r="P383">
        <v>0</v>
      </c>
      <c r="Q383" t="s">
        <v>155</v>
      </c>
      <c r="R383">
        <v>0</v>
      </c>
      <c r="S383">
        <v>1</v>
      </c>
      <c r="T383" t="s">
        <v>155</v>
      </c>
      <c r="U383">
        <v>0</v>
      </c>
      <c r="V383">
        <v>1</v>
      </c>
      <c r="W383" t="s">
        <v>155</v>
      </c>
      <c r="X383">
        <v>0</v>
      </c>
      <c r="Y383">
        <v>1</v>
      </c>
      <c r="Z383" t="s">
        <v>155</v>
      </c>
      <c r="AA383">
        <v>0</v>
      </c>
      <c r="AB383">
        <v>1</v>
      </c>
      <c r="AC383" t="s">
        <v>155</v>
      </c>
      <c r="AD383">
        <v>0</v>
      </c>
      <c r="AE383">
        <v>1</v>
      </c>
      <c r="AF383" t="s">
        <v>155</v>
      </c>
      <c r="AG383">
        <v>0</v>
      </c>
      <c r="AH383">
        <v>1</v>
      </c>
      <c r="AI383">
        <v>0</v>
      </c>
      <c r="AJ383" t="s">
        <v>155</v>
      </c>
      <c r="AK383">
        <v>0</v>
      </c>
      <c r="AL383">
        <v>1</v>
      </c>
      <c r="AM383" t="s">
        <v>4774</v>
      </c>
      <c r="AN383">
        <v>-32768</v>
      </c>
      <c r="AO383">
        <v>32767</v>
      </c>
      <c r="AP383" t="s">
        <v>4775</v>
      </c>
      <c r="AQ383" s="1" t="s">
        <v>157</v>
      </c>
      <c r="AR383" t="s">
        <v>158</v>
      </c>
      <c r="AS383" t="str">
        <f>VLOOKUP('intouch变量（实型）'!$A383,基本表格!$G:$Q,3,FALSE)</f>
        <v>DB1300,REAL760</v>
      </c>
      <c r="AT383" t="str">
        <f>VLOOKUP('intouch变量（实型）'!$A383,基本表格!$G:$Q,10,FALSE)</f>
        <v>Yes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</row>
    <row r="384" spans="1:55">
      <c r="A384" t="s">
        <v>5882</v>
      </c>
      <c r="B384" s="11" t="str">
        <f t="shared" si="5"/>
        <v>CHP3</v>
      </c>
      <c r="C384" s="11" t="str">
        <f>VLOOKUP('intouch变量（实型）'!$A384,基本表格!$G:$Q,2,FALSE)</f>
        <v>2432+P5-M6 刨片机料仓3#出料螺旋B 变频器通讯 转矩百分比</v>
      </c>
      <c r="D384" t="s">
        <v>154</v>
      </c>
      <c r="E384" t="s">
        <v>154</v>
      </c>
      <c r="F384">
        <v>0</v>
      </c>
      <c r="G384" t="s">
        <v>154</v>
      </c>
      <c r="H384" t="s">
        <v>154</v>
      </c>
      <c r="I384">
        <v>0</v>
      </c>
      <c r="J384">
        <v>0</v>
      </c>
      <c r="L384">
        <v>0</v>
      </c>
      <c r="M384">
        <v>-32768</v>
      </c>
      <c r="N384">
        <v>32767</v>
      </c>
      <c r="O384">
        <v>0</v>
      </c>
      <c r="P384">
        <v>0</v>
      </c>
      <c r="Q384" t="s">
        <v>155</v>
      </c>
      <c r="R384">
        <v>0</v>
      </c>
      <c r="S384">
        <v>1</v>
      </c>
      <c r="T384" t="s">
        <v>155</v>
      </c>
      <c r="U384">
        <v>0</v>
      </c>
      <c r="V384">
        <v>1</v>
      </c>
      <c r="W384" t="s">
        <v>155</v>
      </c>
      <c r="X384">
        <v>0</v>
      </c>
      <c r="Y384">
        <v>1</v>
      </c>
      <c r="Z384" t="s">
        <v>155</v>
      </c>
      <c r="AA384">
        <v>0</v>
      </c>
      <c r="AB384">
        <v>1</v>
      </c>
      <c r="AC384" t="s">
        <v>155</v>
      </c>
      <c r="AD384">
        <v>0</v>
      </c>
      <c r="AE384">
        <v>1</v>
      </c>
      <c r="AF384" t="s">
        <v>155</v>
      </c>
      <c r="AG384">
        <v>0</v>
      </c>
      <c r="AH384">
        <v>1</v>
      </c>
      <c r="AI384">
        <v>0</v>
      </c>
      <c r="AJ384" t="s">
        <v>155</v>
      </c>
      <c r="AK384">
        <v>0</v>
      </c>
      <c r="AL384">
        <v>1</v>
      </c>
      <c r="AM384" t="s">
        <v>4774</v>
      </c>
      <c r="AN384">
        <v>-32768</v>
      </c>
      <c r="AO384">
        <v>32767</v>
      </c>
      <c r="AP384" t="s">
        <v>4775</v>
      </c>
      <c r="AQ384" s="1" t="s">
        <v>157</v>
      </c>
      <c r="AR384" t="s">
        <v>158</v>
      </c>
      <c r="AS384" t="str">
        <f>VLOOKUP('intouch变量（实型）'!$A384,基本表格!$G:$Q,3,FALSE)</f>
        <v>DB1300,REAL764</v>
      </c>
      <c r="AT384" t="str">
        <f>VLOOKUP('intouch变量（实型）'!$A384,基本表格!$G:$Q,10,FALSE)</f>
        <v>Yes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</row>
    <row r="385" spans="1:55">
      <c r="A385" t="s">
        <v>5883</v>
      </c>
      <c r="B385" s="11" t="str">
        <f t="shared" si="5"/>
        <v>CHP3</v>
      </c>
      <c r="C385" s="11" t="str">
        <f>VLOOKUP('intouch变量（实型）'!$A385,基本表格!$G:$Q,2,FALSE)</f>
        <v>2432+P5-M6 刨片机料仓3#出料螺旋B 变频器通讯 给定速度</v>
      </c>
      <c r="D385" t="s">
        <v>154</v>
      </c>
      <c r="E385" t="s">
        <v>154</v>
      </c>
      <c r="F385">
        <v>0</v>
      </c>
      <c r="G385" t="s">
        <v>154</v>
      </c>
      <c r="H385" t="s">
        <v>154</v>
      </c>
      <c r="I385">
        <v>0</v>
      </c>
      <c r="J385">
        <v>0</v>
      </c>
      <c r="L385">
        <v>0</v>
      </c>
      <c r="M385">
        <v>-32768</v>
      </c>
      <c r="N385">
        <v>32767</v>
      </c>
      <c r="O385">
        <v>0</v>
      </c>
      <c r="P385">
        <v>0</v>
      </c>
      <c r="Q385" t="s">
        <v>155</v>
      </c>
      <c r="R385">
        <v>0</v>
      </c>
      <c r="S385">
        <v>1</v>
      </c>
      <c r="T385" t="s">
        <v>155</v>
      </c>
      <c r="U385">
        <v>0</v>
      </c>
      <c r="V385">
        <v>1</v>
      </c>
      <c r="W385" t="s">
        <v>155</v>
      </c>
      <c r="X385">
        <v>0</v>
      </c>
      <c r="Y385">
        <v>1</v>
      </c>
      <c r="Z385" t="s">
        <v>155</v>
      </c>
      <c r="AA385">
        <v>0</v>
      </c>
      <c r="AB385">
        <v>1</v>
      </c>
      <c r="AC385" t="s">
        <v>155</v>
      </c>
      <c r="AD385">
        <v>0</v>
      </c>
      <c r="AE385">
        <v>1</v>
      </c>
      <c r="AF385" t="s">
        <v>155</v>
      </c>
      <c r="AG385">
        <v>0</v>
      </c>
      <c r="AH385">
        <v>1</v>
      </c>
      <c r="AI385">
        <v>0</v>
      </c>
      <c r="AJ385" t="s">
        <v>155</v>
      </c>
      <c r="AK385">
        <v>0</v>
      </c>
      <c r="AL385">
        <v>1</v>
      </c>
      <c r="AM385" t="s">
        <v>4774</v>
      </c>
      <c r="AN385">
        <v>-32768</v>
      </c>
      <c r="AO385">
        <v>32767</v>
      </c>
      <c r="AP385" t="s">
        <v>4775</v>
      </c>
      <c r="AQ385" s="1" t="s">
        <v>157</v>
      </c>
      <c r="AR385" t="s">
        <v>158</v>
      </c>
      <c r="AS385" t="str">
        <f>VLOOKUP('intouch变量（实型）'!$A385,基本表格!$G:$Q,3,FALSE)</f>
        <v>DB1300,REAL768</v>
      </c>
      <c r="AT385" t="str">
        <f>VLOOKUP('intouch变量（实型）'!$A385,基本表格!$G:$Q,10,FALSE)</f>
        <v>No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</row>
    <row r="386" spans="1:55">
      <c r="A386" t="s">
        <v>5884</v>
      </c>
      <c r="B386" s="11" t="str">
        <f t="shared" si="5"/>
        <v>CHP3</v>
      </c>
      <c r="C386" s="11" t="str">
        <f>VLOOKUP('intouch变量（实型）'!$A386,基本表格!$G:$Q,2,FALSE)</f>
        <v>2432+P5-M6 刨片机料仓3#出料螺旋B 变频器通讯 加速时间</v>
      </c>
      <c r="D386" t="s">
        <v>154</v>
      </c>
      <c r="E386" t="s">
        <v>154</v>
      </c>
      <c r="F386">
        <v>0</v>
      </c>
      <c r="G386" t="s">
        <v>154</v>
      </c>
      <c r="H386" t="s">
        <v>154</v>
      </c>
      <c r="I386">
        <v>0</v>
      </c>
      <c r="J386">
        <v>0</v>
      </c>
      <c r="L386">
        <v>0</v>
      </c>
      <c r="M386">
        <v>-32768</v>
      </c>
      <c r="N386">
        <v>32767</v>
      </c>
      <c r="O386">
        <v>0</v>
      </c>
      <c r="P386">
        <v>0</v>
      </c>
      <c r="Q386" t="s">
        <v>155</v>
      </c>
      <c r="R386">
        <v>0</v>
      </c>
      <c r="S386">
        <v>1</v>
      </c>
      <c r="T386" t="s">
        <v>155</v>
      </c>
      <c r="U386">
        <v>0</v>
      </c>
      <c r="V386">
        <v>1</v>
      </c>
      <c r="W386" t="s">
        <v>155</v>
      </c>
      <c r="X386">
        <v>0</v>
      </c>
      <c r="Y386">
        <v>1</v>
      </c>
      <c r="Z386" t="s">
        <v>155</v>
      </c>
      <c r="AA386">
        <v>0</v>
      </c>
      <c r="AB386">
        <v>1</v>
      </c>
      <c r="AC386" t="s">
        <v>155</v>
      </c>
      <c r="AD386">
        <v>0</v>
      </c>
      <c r="AE386">
        <v>1</v>
      </c>
      <c r="AF386" t="s">
        <v>155</v>
      </c>
      <c r="AG386">
        <v>0</v>
      </c>
      <c r="AH386">
        <v>1</v>
      </c>
      <c r="AI386">
        <v>0</v>
      </c>
      <c r="AJ386" t="s">
        <v>155</v>
      </c>
      <c r="AK386">
        <v>0</v>
      </c>
      <c r="AL386">
        <v>1</v>
      </c>
      <c r="AM386" t="s">
        <v>4774</v>
      </c>
      <c r="AN386">
        <v>-32768</v>
      </c>
      <c r="AO386">
        <v>32767</v>
      </c>
      <c r="AP386" t="s">
        <v>4775</v>
      </c>
      <c r="AQ386" s="1" t="s">
        <v>157</v>
      </c>
      <c r="AR386" t="s">
        <v>158</v>
      </c>
      <c r="AS386" t="str">
        <f>VLOOKUP('intouch变量（实型）'!$A386,基本表格!$G:$Q,3,FALSE)</f>
        <v>DB1300,REAL772</v>
      </c>
      <c r="AT386" t="str">
        <f>VLOOKUP('intouch变量（实型）'!$A386,基本表格!$G:$Q,10,FALSE)</f>
        <v>No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</row>
    <row r="387" spans="1:55">
      <c r="A387" t="s">
        <v>5885</v>
      </c>
      <c r="B387" s="11" t="str">
        <f t="shared" si="5"/>
        <v>CHP3</v>
      </c>
      <c r="C387" s="11" t="str">
        <f>VLOOKUP('intouch变量（实型）'!$A387,基本表格!$G:$Q,2,FALSE)</f>
        <v>2432+P5-M6 刨片机料仓3#出料螺旋B 变频器通讯 减速时间</v>
      </c>
      <c r="D387" t="s">
        <v>154</v>
      </c>
      <c r="E387" t="s">
        <v>154</v>
      </c>
      <c r="F387">
        <v>0</v>
      </c>
      <c r="G387" t="s">
        <v>154</v>
      </c>
      <c r="H387" t="s">
        <v>154</v>
      </c>
      <c r="I387">
        <v>0</v>
      </c>
      <c r="J387">
        <v>0</v>
      </c>
      <c r="L387">
        <v>0</v>
      </c>
      <c r="M387">
        <v>-32768</v>
      </c>
      <c r="N387">
        <v>32767</v>
      </c>
      <c r="O387">
        <v>0</v>
      </c>
      <c r="P387">
        <v>0</v>
      </c>
      <c r="Q387" t="s">
        <v>155</v>
      </c>
      <c r="R387">
        <v>0</v>
      </c>
      <c r="S387">
        <v>1</v>
      </c>
      <c r="T387" t="s">
        <v>155</v>
      </c>
      <c r="U387">
        <v>0</v>
      </c>
      <c r="V387">
        <v>1</v>
      </c>
      <c r="W387" t="s">
        <v>155</v>
      </c>
      <c r="X387">
        <v>0</v>
      </c>
      <c r="Y387">
        <v>1</v>
      </c>
      <c r="Z387" t="s">
        <v>155</v>
      </c>
      <c r="AA387">
        <v>0</v>
      </c>
      <c r="AB387">
        <v>1</v>
      </c>
      <c r="AC387" t="s">
        <v>155</v>
      </c>
      <c r="AD387">
        <v>0</v>
      </c>
      <c r="AE387">
        <v>1</v>
      </c>
      <c r="AF387" t="s">
        <v>155</v>
      </c>
      <c r="AG387">
        <v>0</v>
      </c>
      <c r="AH387">
        <v>1</v>
      </c>
      <c r="AI387">
        <v>0</v>
      </c>
      <c r="AJ387" t="s">
        <v>155</v>
      </c>
      <c r="AK387">
        <v>0</v>
      </c>
      <c r="AL387">
        <v>1</v>
      </c>
      <c r="AM387" t="s">
        <v>4774</v>
      </c>
      <c r="AN387">
        <v>-32768</v>
      </c>
      <c r="AO387">
        <v>32767</v>
      </c>
      <c r="AP387" t="s">
        <v>4775</v>
      </c>
      <c r="AQ387" s="1" t="s">
        <v>157</v>
      </c>
      <c r="AR387" t="s">
        <v>158</v>
      </c>
      <c r="AS387" t="str">
        <f>VLOOKUP('intouch变量（实型）'!$A387,基本表格!$G:$Q,3,FALSE)</f>
        <v>DB1300,REAL776</v>
      </c>
      <c r="AT387" t="str">
        <f>VLOOKUP('intouch变量（实型）'!$A387,基本表格!$G:$Q,10,FALSE)</f>
        <v>No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</row>
    <row r="388" spans="1:55">
      <c r="A388" t="s">
        <v>5886</v>
      </c>
      <c r="B388" s="11" t="str">
        <f t="shared" si="5"/>
        <v>CHP3</v>
      </c>
      <c r="C388" s="11" t="str">
        <f>VLOOKUP('intouch变量（实型）'!$A388,基本表格!$G:$Q,2,FALSE)</f>
        <v>2432+P5-M6 刨片机料仓3#出料螺旋B 变频器通讯 最大频率</v>
      </c>
      <c r="D388" t="s">
        <v>154</v>
      </c>
      <c r="E388" t="s">
        <v>154</v>
      </c>
      <c r="F388">
        <v>0</v>
      </c>
      <c r="G388" t="s">
        <v>154</v>
      </c>
      <c r="H388" t="s">
        <v>154</v>
      </c>
      <c r="I388">
        <v>0</v>
      </c>
      <c r="J388">
        <v>0</v>
      </c>
      <c r="L388">
        <v>0</v>
      </c>
      <c r="M388">
        <v>-32768</v>
      </c>
      <c r="N388">
        <v>32767</v>
      </c>
      <c r="O388">
        <v>0</v>
      </c>
      <c r="P388">
        <v>0</v>
      </c>
      <c r="Q388" t="s">
        <v>155</v>
      </c>
      <c r="R388">
        <v>0</v>
      </c>
      <c r="S388">
        <v>1</v>
      </c>
      <c r="T388" t="s">
        <v>155</v>
      </c>
      <c r="U388">
        <v>0</v>
      </c>
      <c r="V388">
        <v>1</v>
      </c>
      <c r="W388" t="s">
        <v>155</v>
      </c>
      <c r="X388">
        <v>0</v>
      </c>
      <c r="Y388">
        <v>1</v>
      </c>
      <c r="Z388" t="s">
        <v>155</v>
      </c>
      <c r="AA388">
        <v>0</v>
      </c>
      <c r="AB388">
        <v>1</v>
      </c>
      <c r="AC388" t="s">
        <v>155</v>
      </c>
      <c r="AD388">
        <v>0</v>
      </c>
      <c r="AE388">
        <v>1</v>
      </c>
      <c r="AF388" t="s">
        <v>155</v>
      </c>
      <c r="AG388">
        <v>0</v>
      </c>
      <c r="AH388">
        <v>1</v>
      </c>
      <c r="AI388">
        <v>0</v>
      </c>
      <c r="AJ388" t="s">
        <v>155</v>
      </c>
      <c r="AK388">
        <v>0</v>
      </c>
      <c r="AL388">
        <v>1</v>
      </c>
      <c r="AM388" t="s">
        <v>4774</v>
      </c>
      <c r="AN388">
        <v>-32768</v>
      </c>
      <c r="AO388">
        <v>32767</v>
      </c>
      <c r="AP388" t="s">
        <v>4775</v>
      </c>
      <c r="AQ388" s="1" t="s">
        <v>157</v>
      </c>
      <c r="AR388" t="s">
        <v>158</v>
      </c>
      <c r="AS388" t="str">
        <f>VLOOKUP('intouch变量（实型）'!$A388,基本表格!$G:$Q,3,FALSE)</f>
        <v>DB1300,REAL780</v>
      </c>
      <c r="AT388" t="str">
        <f>VLOOKUP('intouch变量（实型）'!$A388,基本表格!$G:$Q,10,FALSE)</f>
        <v>No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</row>
    <row r="389" spans="1:55">
      <c r="A389" t="s">
        <v>5887</v>
      </c>
      <c r="B389" s="11" t="str">
        <f t="shared" ref="B389:B452" si="6">LEFT(A389,4)</f>
        <v>CHP3</v>
      </c>
      <c r="C389" s="11" t="str">
        <f>VLOOKUP('intouch变量（实型）'!$A389,基本表格!$G:$Q,2,FALSE)</f>
        <v>2432+P5-M6 刨片机料仓3#出料螺旋B 变频器通讯 最小频率</v>
      </c>
      <c r="D389" t="s">
        <v>154</v>
      </c>
      <c r="E389" t="s">
        <v>154</v>
      </c>
      <c r="F389">
        <v>0</v>
      </c>
      <c r="G389" t="s">
        <v>154</v>
      </c>
      <c r="H389" t="s">
        <v>154</v>
      </c>
      <c r="I389">
        <v>0</v>
      </c>
      <c r="J389">
        <v>0</v>
      </c>
      <c r="L389">
        <v>0</v>
      </c>
      <c r="M389">
        <v>-32768</v>
      </c>
      <c r="N389">
        <v>32767</v>
      </c>
      <c r="O389">
        <v>0</v>
      </c>
      <c r="P389">
        <v>0</v>
      </c>
      <c r="Q389" t="s">
        <v>155</v>
      </c>
      <c r="R389">
        <v>0</v>
      </c>
      <c r="S389">
        <v>1</v>
      </c>
      <c r="T389" t="s">
        <v>155</v>
      </c>
      <c r="U389">
        <v>0</v>
      </c>
      <c r="V389">
        <v>1</v>
      </c>
      <c r="W389" t="s">
        <v>155</v>
      </c>
      <c r="X389">
        <v>0</v>
      </c>
      <c r="Y389">
        <v>1</v>
      </c>
      <c r="Z389" t="s">
        <v>155</v>
      </c>
      <c r="AA389">
        <v>0</v>
      </c>
      <c r="AB389">
        <v>1</v>
      </c>
      <c r="AC389" t="s">
        <v>155</v>
      </c>
      <c r="AD389">
        <v>0</v>
      </c>
      <c r="AE389">
        <v>1</v>
      </c>
      <c r="AF389" t="s">
        <v>155</v>
      </c>
      <c r="AG389">
        <v>0</v>
      </c>
      <c r="AH389">
        <v>1</v>
      </c>
      <c r="AI389">
        <v>0</v>
      </c>
      <c r="AJ389" t="s">
        <v>155</v>
      </c>
      <c r="AK389">
        <v>0</v>
      </c>
      <c r="AL389">
        <v>1</v>
      </c>
      <c r="AM389" t="s">
        <v>4774</v>
      </c>
      <c r="AN389">
        <v>-32768</v>
      </c>
      <c r="AO389">
        <v>32767</v>
      </c>
      <c r="AP389" t="s">
        <v>4775</v>
      </c>
      <c r="AQ389" s="1" t="s">
        <v>157</v>
      </c>
      <c r="AR389" t="s">
        <v>158</v>
      </c>
      <c r="AS389" t="str">
        <f>VLOOKUP('intouch变量（实型）'!$A389,基本表格!$G:$Q,3,FALSE)</f>
        <v>DB1300,REAL784</v>
      </c>
      <c r="AT389" t="str">
        <f>VLOOKUP('intouch变量（实型）'!$A389,基本表格!$G:$Q,10,FALSE)</f>
        <v>No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</row>
    <row r="390" spans="1:55">
      <c r="A390" t="s">
        <v>5888</v>
      </c>
      <c r="B390" s="11" t="str">
        <f t="shared" si="6"/>
        <v>CHP3</v>
      </c>
      <c r="C390" s="11" t="str">
        <f>VLOOKUP('intouch变量（实型）'!$A390,基本表格!$G:$Q,2,FALSE)</f>
        <v>2432+P5-M6 刨片机料仓3#出料螺旋B 变频器通讯 多级速度</v>
      </c>
      <c r="D390" t="s">
        <v>154</v>
      </c>
      <c r="E390" t="s">
        <v>154</v>
      </c>
      <c r="F390">
        <v>0</v>
      </c>
      <c r="G390" t="s">
        <v>154</v>
      </c>
      <c r="H390" t="s">
        <v>154</v>
      </c>
      <c r="I390">
        <v>0</v>
      </c>
      <c r="J390">
        <v>0</v>
      </c>
      <c r="L390">
        <v>0</v>
      </c>
      <c r="M390">
        <v>-32768</v>
      </c>
      <c r="N390">
        <v>32767</v>
      </c>
      <c r="O390">
        <v>0</v>
      </c>
      <c r="P390">
        <v>0</v>
      </c>
      <c r="Q390" t="s">
        <v>155</v>
      </c>
      <c r="R390">
        <v>0</v>
      </c>
      <c r="S390">
        <v>1</v>
      </c>
      <c r="T390" t="s">
        <v>155</v>
      </c>
      <c r="U390">
        <v>0</v>
      </c>
      <c r="V390">
        <v>1</v>
      </c>
      <c r="W390" t="s">
        <v>155</v>
      </c>
      <c r="X390">
        <v>0</v>
      </c>
      <c r="Y390">
        <v>1</v>
      </c>
      <c r="Z390" t="s">
        <v>155</v>
      </c>
      <c r="AA390">
        <v>0</v>
      </c>
      <c r="AB390">
        <v>1</v>
      </c>
      <c r="AC390" t="s">
        <v>155</v>
      </c>
      <c r="AD390">
        <v>0</v>
      </c>
      <c r="AE390">
        <v>1</v>
      </c>
      <c r="AF390" t="s">
        <v>155</v>
      </c>
      <c r="AG390">
        <v>0</v>
      </c>
      <c r="AH390">
        <v>1</v>
      </c>
      <c r="AI390">
        <v>0</v>
      </c>
      <c r="AJ390" t="s">
        <v>155</v>
      </c>
      <c r="AK390">
        <v>0</v>
      </c>
      <c r="AL390">
        <v>1</v>
      </c>
      <c r="AM390" t="s">
        <v>4774</v>
      </c>
      <c r="AN390">
        <v>-32768</v>
      </c>
      <c r="AO390">
        <v>32767</v>
      </c>
      <c r="AP390" t="s">
        <v>4775</v>
      </c>
      <c r="AQ390" s="1" t="s">
        <v>157</v>
      </c>
      <c r="AR390" t="s">
        <v>158</v>
      </c>
      <c r="AS390" t="str">
        <f>VLOOKUP('intouch变量（实型）'!$A390,基本表格!$G:$Q,3,FALSE)</f>
        <v>DB1300,REAL788</v>
      </c>
      <c r="AT390" t="str">
        <f>VLOOKUP('intouch变量（实型）'!$A390,基本表格!$G:$Q,10,FALSE)</f>
        <v>No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</row>
    <row r="391" spans="1:55">
      <c r="A391" t="s">
        <v>5889</v>
      </c>
      <c r="B391" s="11" t="str">
        <f t="shared" si="6"/>
        <v>CHP3</v>
      </c>
      <c r="C391" s="11" t="str">
        <f>VLOOKUP('intouch变量（实型）'!$A391,基本表格!$G:$Q,2,FALSE)</f>
        <v>2432+P5-M6 刨片机料仓3#出料螺旋B 变频器通讯 多级转速</v>
      </c>
      <c r="D391" t="s">
        <v>154</v>
      </c>
      <c r="E391" t="s">
        <v>154</v>
      </c>
      <c r="F391">
        <v>0</v>
      </c>
      <c r="G391" t="s">
        <v>154</v>
      </c>
      <c r="H391" t="s">
        <v>154</v>
      </c>
      <c r="I391">
        <v>0</v>
      </c>
      <c r="J391">
        <v>0</v>
      </c>
      <c r="L391">
        <v>0</v>
      </c>
      <c r="M391">
        <v>-32768</v>
      </c>
      <c r="N391">
        <v>32767</v>
      </c>
      <c r="O391">
        <v>0</v>
      </c>
      <c r="P391">
        <v>0</v>
      </c>
      <c r="Q391" t="s">
        <v>155</v>
      </c>
      <c r="R391">
        <v>0</v>
      </c>
      <c r="S391">
        <v>1</v>
      </c>
      <c r="T391" t="s">
        <v>155</v>
      </c>
      <c r="U391">
        <v>0</v>
      </c>
      <c r="V391">
        <v>1</v>
      </c>
      <c r="W391" t="s">
        <v>155</v>
      </c>
      <c r="X391">
        <v>0</v>
      </c>
      <c r="Y391">
        <v>1</v>
      </c>
      <c r="Z391" t="s">
        <v>155</v>
      </c>
      <c r="AA391">
        <v>0</v>
      </c>
      <c r="AB391">
        <v>1</v>
      </c>
      <c r="AC391" t="s">
        <v>155</v>
      </c>
      <c r="AD391">
        <v>0</v>
      </c>
      <c r="AE391">
        <v>1</v>
      </c>
      <c r="AF391" t="s">
        <v>155</v>
      </c>
      <c r="AG391">
        <v>0</v>
      </c>
      <c r="AH391">
        <v>1</v>
      </c>
      <c r="AI391">
        <v>0</v>
      </c>
      <c r="AJ391" t="s">
        <v>155</v>
      </c>
      <c r="AK391">
        <v>0</v>
      </c>
      <c r="AL391">
        <v>1</v>
      </c>
      <c r="AM391" t="s">
        <v>4774</v>
      </c>
      <c r="AN391">
        <v>-32768</v>
      </c>
      <c r="AO391">
        <v>32767</v>
      </c>
      <c r="AP391" t="s">
        <v>4775</v>
      </c>
      <c r="AQ391" s="1" t="s">
        <v>157</v>
      </c>
      <c r="AR391" t="s">
        <v>158</v>
      </c>
      <c r="AS391" t="str">
        <f>VLOOKUP('intouch变量（实型）'!$A391,基本表格!$G:$Q,3,FALSE)</f>
        <v>DB1300,REAL792</v>
      </c>
      <c r="AT391" t="str">
        <f>VLOOKUP('intouch变量（实型）'!$A391,基本表格!$G:$Q,10,FALSE)</f>
        <v>No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</row>
    <row r="392" spans="1:55">
      <c r="A392" t="s">
        <v>5890</v>
      </c>
      <c r="B392" s="11" t="str">
        <f t="shared" si="6"/>
        <v>CHP3</v>
      </c>
      <c r="C392" s="11" t="str">
        <f>VLOOKUP('intouch变量（实型）'!$A392,基本表格!$G:$Q,2,FALSE)</f>
        <v>2432+P5-M6 刨片机料仓3#出料螺旋B 反馈转速 实际值</v>
      </c>
      <c r="D392" t="s">
        <v>154</v>
      </c>
      <c r="E392" t="s">
        <v>154</v>
      </c>
      <c r="F392">
        <v>0</v>
      </c>
      <c r="G392" t="s">
        <v>154</v>
      </c>
      <c r="H392" t="s">
        <v>154</v>
      </c>
      <c r="I392">
        <v>0</v>
      </c>
      <c r="J392">
        <v>0</v>
      </c>
      <c r="L392">
        <v>0</v>
      </c>
      <c r="M392">
        <v>-32768</v>
      </c>
      <c r="N392">
        <v>32767</v>
      </c>
      <c r="O392">
        <v>0</v>
      </c>
      <c r="P392">
        <v>0</v>
      </c>
      <c r="Q392" t="s">
        <v>155</v>
      </c>
      <c r="R392">
        <v>0</v>
      </c>
      <c r="S392">
        <v>1</v>
      </c>
      <c r="T392" t="s">
        <v>155</v>
      </c>
      <c r="U392">
        <v>0</v>
      </c>
      <c r="V392">
        <v>1</v>
      </c>
      <c r="W392" t="s">
        <v>155</v>
      </c>
      <c r="X392">
        <v>0</v>
      </c>
      <c r="Y392">
        <v>1</v>
      </c>
      <c r="Z392" t="s">
        <v>155</v>
      </c>
      <c r="AA392">
        <v>0</v>
      </c>
      <c r="AB392">
        <v>1</v>
      </c>
      <c r="AC392" t="s">
        <v>155</v>
      </c>
      <c r="AD392">
        <v>0</v>
      </c>
      <c r="AE392">
        <v>1</v>
      </c>
      <c r="AF392" t="s">
        <v>155</v>
      </c>
      <c r="AG392">
        <v>0</v>
      </c>
      <c r="AH392">
        <v>1</v>
      </c>
      <c r="AI392">
        <v>0</v>
      </c>
      <c r="AJ392" t="s">
        <v>155</v>
      </c>
      <c r="AK392">
        <v>0</v>
      </c>
      <c r="AL392">
        <v>1</v>
      </c>
      <c r="AM392" t="s">
        <v>4774</v>
      </c>
      <c r="AN392">
        <v>-32768</v>
      </c>
      <c r="AO392">
        <v>32767</v>
      </c>
      <c r="AP392" t="s">
        <v>4775</v>
      </c>
      <c r="AQ392" s="1" t="s">
        <v>157</v>
      </c>
      <c r="AR392" t="s">
        <v>158</v>
      </c>
      <c r="AS392" t="str">
        <f>VLOOKUP('intouch变量（实型）'!$A392,基本表格!$G:$Q,3,FALSE)</f>
        <v>DB1300,REAL806</v>
      </c>
      <c r="AT392" t="str">
        <f>VLOOKUP('intouch变量（实型）'!$A392,基本表格!$G:$Q,10,FALSE)</f>
        <v>Yes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</row>
    <row r="393" spans="1:55">
      <c r="A393" t="s">
        <v>5891</v>
      </c>
      <c r="B393" s="11" t="str">
        <f t="shared" si="6"/>
        <v>CHP3</v>
      </c>
      <c r="C393" s="11" t="str">
        <f>VLOOKUP('intouch变量（实型）'!$A393,基本表格!$G:$Q,2,FALSE)</f>
        <v>2432+P5-M6 刨片机料仓3#出料螺旋B 反馈转速 量程</v>
      </c>
      <c r="D393" t="s">
        <v>154</v>
      </c>
      <c r="E393" t="s">
        <v>154</v>
      </c>
      <c r="F393">
        <v>0</v>
      </c>
      <c r="G393" t="s">
        <v>154</v>
      </c>
      <c r="H393" t="s">
        <v>154</v>
      </c>
      <c r="I393">
        <v>0</v>
      </c>
      <c r="J393">
        <v>0</v>
      </c>
      <c r="L393">
        <v>0</v>
      </c>
      <c r="M393">
        <v>-32768</v>
      </c>
      <c r="N393">
        <v>32767</v>
      </c>
      <c r="O393">
        <v>0</v>
      </c>
      <c r="P393">
        <v>0</v>
      </c>
      <c r="Q393" t="s">
        <v>155</v>
      </c>
      <c r="R393">
        <v>0</v>
      </c>
      <c r="S393">
        <v>1</v>
      </c>
      <c r="T393" t="s">
        <v>155</v>
      </c>
      <c r="U393">
        <v>0</v>
      </c>
      <c r="V393">
        <v>1</v>
      </c>
      <c r="W393" t="s">
        <v>155</v>
      </c>
      <c r="X393">
        <v>0</v>
      </c>
      <c r="Y393">
        <v>1</v>
      </c>
      <c r="Z393" t="s">
        <v>155</v>
      </c>
      <c r="AA393">
        <v>0</v>
      </c>
      <c r="AB393">
        <v>1</v>
      </c>
      <c r="AC393" t="s">
        <v>155</v>
      </c>
      <c r="AD393">
        <v>0</v>
      </c>
      <c r="AE393">
        <v>1</v>
      </c>
      <c r="AF393" t="s">
        <v>155</v>
      </c>
      <c r="AG393">
        <v>0</v>
      </c>
      <c r="AH393">
        <v>1</v>
      </c>
      <c r="AI393">
        <v>0</v>
      </c>
      <c r="AJ393" t="s">
        <v>155</v>
      </c>
      <c r="AK393">
        <v>0</v>
      </c>
      <c r="AL393">
        <v>1</v>
      </c>
      <c r="AM393" t="s">
        <v>4774</v>
      </c>
      <c r="AN393">
        <v>-32768</v>
      </c>
      <c r="AO393">
        <v>32767</v>
      </c>
      <c r="AP393" t="s">
        <v>4775</v>
      </c>
      <c r="AQ393" s="1" t="s">
        <v>157</v>
      </c>
      <c r="AR393" t="s">
        <v>158</v>
      </c>
      <c r="AS393" t="str">
        <f>VLOOKUP('intouch变量（实型）'!$A393,基本表格!$G:$Q,3,FALSE)</f>
        <v>DB1300,REAL810</v>
      </c>
      <c r="AT393" t="str">
        <f>VLOOKUP('intouch变量（实型）'!$A393,基本表格!$G:$Q,10,FALSE)</f>
        <v>No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</row>
    <row r="394" spans="1:55">
      <c r="A394" t="s">
        <v>5892</v>
      </c>
      <c r="B394" s="11" t="str">
        <f t="shared" si="6"/>
        <v>CHP3</v>
      </c>
      <c r="C394" s="11" t="str">
        <f>VLOOKUP('intouch变量（实型）'!$A394,基本表格!$G:$Q,2,FALSE)</f>
        <v>2432+P5-M6 刨片机料仓3#出料螺旋B 反馈转速 上限值</v>
      </c>
      <c r="D394" t="s">
        <v>154</v>
      </c>
      <c r="E394" t="s">
        <v>154</v>
      </c>
      <c r="F394">
        <v>0</v>
      </c>
      <c r="G394" t="s">
        <v>154</v>
      </c>
      <c r="H394" t="s">
        <v>154</v>
      </c>
      <c r="I394">
        <v>0</v>
      </c>
      <c r="J394">
        <v>0</v>
      </c>
      <c r="L394">
        <v>0</v>
      </c>
      <c r="M394">
        <v>-32768</v>
      </c>
      <c r="N394">
        <v>32767</v>
      </c>
      <c r="O394">
        <v>0</v>
      </c>
      <c r="P394">
        <v>0</v>
      </c>
      <c r="Q394" t="s">
        <v>155</v>
      </c>
      <c r="R394">
        <v>0</v>
      </c>
      <c r="S394">
        <v>1</v>
      </c>
      <c r="T394" t="s">
        <v>155</v>
      </c>
      <c r="U394">
        <v>0</v>
      </c>
      <c r="V394">
        <v>1</v>
      </c>
      <c r="W394" t="s">
        <v>155</v>
      </c>
      <c r="X394">
        <v>0</v>
      </c>
      <c r="Y394">
        <v>1</v>
      </c>
      <c r="Z394" t="s">
        <v>155</v>
      </c>
      <c r="AA394">
        <v>0</v>
      </c>
      <c r="AB394">
        <v>1</v>
      </c>
      <c r="AC394" t="s">
        <v>155</v>
      </c>
      <c r="AD394">
        <v>0</v>
      </c>
      <c r="AE394">
        <v>1</v>
      </c>
      <c r="AF394" t="s">
        <v>155</v>
      </c>
      <c r="AG394">
        <v>0</v>
      </c>
      <c r="AH394">
        <v>1</v>
      </c>
      <c r="AI394">
        <v>0</v>
      </c>
      <c r="AJ394" t="s">
        <v>155</v>
      </c>
      <c r="AK394">
        <v>0</v>
      </c>
      <c r="AL394">
        <v>1</v>
      </c>
      <c r="AM394" t="s">
        <v>4774</v>
      </c>
      <c r="AN394">
        <v>-32768</v>
      </c>
      <c r="AO394">
        <v>32767</v>
      </c>
      <c r="AP394" t="s">
        <v>4775</v>
      </c>
      <c r="AQ394" s="1" t="s">
        <v>157</v>
      </c>
      <c r="AR394" t="s">
        <v>158</v>
      </c>
      <c r="AS394" t="str">
        <f>VLOOKUP('intouch变量（实型）'!$A394,基本表格!$G:$Q,3,FALSE)</f>
        <v>DB1300,REAL814</v>
      </c>
      <c r="AT394" t="str">
        <f>VLOOKUP('intouch变量（实型）'!$A394,基本表格!$G:$Q,10,FALSE)</f>
        <v>No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</row>
    <row r="395" spans="1:55">
      <c r="A395" t="s">
        <v>5893</v>
      </c>
      <c r="B395" s="11" t="str">
        <f t="shared" si="6"/>
        <v>CHP3</v>
      </c>
      <c r="C395" s="11" t="str">
        <f>VLOOKUP('intouch变量（实型）'!$A395,基本表格!$G:$Q,2,FALSE)</f>
        <v>2432+P5-M6 刨片机料仓3#出料螺旋B 反馈转速 下限值</v>
      </c>
      <c r="D395" t="s">
        <v>154</v>
      </c>
      <c r="E395" t="s">
        <v>154</v>
      </c>
      <c r="F395">
        <v>0</v>
      </c>
      <c r="G395" t="s">
        <v>154</v>
      </c>
      <c r="H395" t="s">
        <v>154</v>
      </c>
      <c r="I395">
        <v>0</v>
      </c>
      <c r="J395">
        <v>0</v>
      </c>
      <c r="L395">
        <v>0</v>
      </c>
      <c r="M395">
        <v>-32768</v>
      </c>
      <c r="N395">
        <v>32767</v>
      </c>
      <c r="O395">
        <v>0</v>
      </c>
      <c r="P395">
        <v>0</v>
      </c>
      <c r="Q395" t="s">
        <v>155</v>
      </c>
      <c r="R395">
        <v>0</v>
      </c>
      <c r="S395">
        <v>1</v>
      </c>
      <c r="T395" t="s">
        <v>155</v>
      </c>
      <c r="U395">
        <v>0</v>
      </c>
      <c r="V395">
        <v>1</v>
      </c>
      <c r="W395" t="s">
        <v>155</v>
      </c>
      <c r="X395">
        <v>0</v>
      </c>
      <c r="Y395">
        <v>1</v>
      </c>
      <c r="Z395" t="s">
        <v>155</v>
      </c>
      <c r="AA395">
        <v>0</v>
      </c>
      <c r="AB395">
        <v>1</v>
      </c>
      <c r="AC395" t="s">
        <v>155</v>
      </c>
      <c r="AD395">
        <v>0</v>
      </c>
      <c r="AE395">
        <v>1</v>
      </c>
      <c r="AF395" t="s">
        <v>155</v>
      </c>
      <c r="AG395">
        <v>0</v>
      </c>
      <c r="AH395">
        <v>1</v>
      </c>
      <c r="AI395">
        <v>0</v>
      </c>
      <c r="AJ395" t="s">
        <v>155</v>
      </c>
      <c r="AK395">
        <v>0</v>
      </c>
      <c r="AL395">
        <v>1</v>
      </c>
      <c r="AM395" t="s">
        <v>4774</v>
      </c>
      <c r="AN395">
        <v>-32768</v>
      </c>
      <c r="AO395">
        <v>32767</v>
      </c>
      <c r="AP395" t="s">
        <v>4775</v>
      </c>
      <c r="AQ395" s="1" t="s">
        <v>157</v>
      </c>
      <c r="AR395" t="s">
        <v>158</v>
      </c>
      <c r="AS395" t="str">
        <f>VLOOKUP('intouch变量（实型）'!$A395,基本表格!$G:$Q,3,FALSE)</f>
        <v>DB1300,REAL818</v>
      </c>
      <c r="AT395" t="str">
        <f>VLOOKUP('intouch变量（实型）'!$A395,基本表格!$G:$Q,10,FALSE)</f>
        <v>No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</row>
    <row r="396" spans="1:55">
      <c r="A396" t="s">
        <v>5894</v>
      </c>
      <c r="B396" s="11" t="str">
        <f t="shared" si="6"/>
        <v>CHP3</v>
      </c>
      <c r="C396" s="11" t="str">
        <f>VLOOKUP('intouch变量（实型）'!$A396,基本表格!$G:$Q,2,FALSE)</f>
        <v>2432+P5-M6 刨片机料仓3#出料螺旋B 反馈转速 上上限值</v>
      </c>
      <c r="D396" t="s">
        <v>154</v>
      </c>
      <c r="E396" t="s">
        <v>154</v>
      </c>
      <c r="F396">
        <v>0</v>
      </c>
      <c r="G396" t="s">
        <v>154</v>
      </c>
      <c r="H396" t="s">
        <v>154</v>
      </c>
      <c r="I396">
        <v>0</v>
      </c>
      <c r="J396">
        <v>0</v>
      </c>
      <c r="L396">
        <v>0</v>
      </c>
      <c r="M396">
        <v>-32768</v>
      </c>
      <c r="N396">
        <v>32767</v>
      </c>
      <c r="O396">
        <v>0</v>
      </c>
      <c r="P396">
        <v>0</v>
      </c>
      <c r="Q396" t="s">
        <v>155</v>
      </c>
      <c r="R396">
        <v>0</v>
      </c>
      <c r="S396">
        <v>1</v>
      </c>
      <c r="T396" t="s">
        <v>155</v>
      </c>
      <c r="U396">
        <v>0</v>
      </c>
      <c r="V396">
        <v>1</v>
      </c>
      <c r="W396" t="s">
        <v>155</v>
      </c>
      <c r="X396">
        <v>0</v>
      </c>
      <c r="Y396">
        <v>1</v>
      </c>
      <c r="Z396" t="s">
        <v>155</v>
      </c>
      <c r="AA396">
        <v>0</v>
      </c>
      <c r="AB396">
        <v>1</v>
      </c>
      <c r="AC396" t="s">
        <v>155</v>
      </c>
      <c r="AD396">
        <v>0</v>
      </c>
      <c r="AE396">
        <v>1</v>
      </c>
      <c r="AF396" t="s">
        <v>155</v>
      </c>
      <c r="AG396">
        <v>0</v>
      </c>
      <c r="AH396">
        <v>1</v>
      </c>
      <c r="AI396">
        <v>0</v>
      </c>
      <c r="AJ396" t="s">
        <v>155</v>
      </c>
      <c r="AK396">
        <v>0</v>
      </c>
      <c r="AL396">
        <v>1</v>
      </c>
      <c r="AM396" t="s">
        <v>4774</v>
      </c>
      <c r="AN396">
        <v>-32768</v>
      </c>
      <c r="AO396">
        <v>32767</v>
      </c>
      <c r="AP396" t="s">
        <v>4775</v>
      </c>
      <c r="AQ396" s="1" t="s">
        <v>157</v>
      </c>
      <c r="AR396" t="s">
        <v>158</v>
      </c>
      <c r="AS396" t="str">
        <f>VLOOKUP('intouch变量（实型）'!$A396,基本表格!$G:$Q,3,FALSE)</f>
        <v>DB1300,REAL822</v>
      </c>
      <c r="AT396" t="str">
        <f>VLOOKUP('intouch变量（实型）'!$A396,基本表格!$G:$Q,10,FALSE)</f>
        <v>No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</row>
    <row r="397" spans="1:55">
      <c r="A397" t="s">
        <v>5895</v>
      </c>
      <c r="B397" s="11" t="str">
        <f t="shared" si="6"/>
        <v>CHP3</v>
      </c>
      <c r="C397" s="11" t="str">
        <f>VLOOKUP('intouch变量（实型）'!$A397,基本表格!$G:$Q,2,FALSE)</f>
        <v>2432+P5-M6 刨片机料仓3#出料螺旋B 反馈转速 下下限值</v>
      </c>
      <c r="D397" t="s">
        <v>154</v>
      </c>
      <c r="E397" t="s">
        <v>154</v>
      </c>
      <c r="F397">
        <v>0</v>
      </c>
      <c r="G397" t="s">
        <v>154</v>
      </c>
      <c r="H397" t="s">
        <v>154</v>
      </c>
      <c r="I397">
        <v>0</v>
      </c>
      <c r="J397">
        <v>0</v>
      </c>
      <c r="L397">
        <v>0</v>
      </c>
      <c r="M397">
        <v>-32768</v>
      </c>
      <c r="N397">
        <v>32767</v>
      </c>
      <c r="O397">
        <v>0</v>
      </c>
      <c r="P397">
        <v>0</v>
      </c>
      <c r="Q397" t="s">
        <v>155</v>
      </c>
      <c r="R397">
        <v>0</v>
      </c>
      <c r="S397">
        <v>1</v>
      </c>
      <c r="T397" t="s">
        <v>155</v>
      </c>
      <c r="U397">
        <v>0</v>
      </c>
      <c r="V397">
        <v>1</v>
      </c>
      <c r="W397" t="s">
        <v>155</v>
      </c>
      <c r="X397">
        <v>0</v>
      </c>
      <c r="Y397">
        <v>1</v>
      </c>
      <c r="Z397" t="s">
        <v>155</v>
      </c>
      <c r="AA397">
        <v>0</v>
      </c>
      <c r="AB397">
        <v>1</v>
      </c>
      <c r="AC397" t="s">
        <v>155</v>
      </c>
      <c r="AD397">
        <v>0</v>
      </c>
      <c r="AE397">
        <v>1</v>
      </c>
      <c r="AF397" t="s">
        <v>155</v>
      </c>
      <c r="AG397">
        <v>0</v>
      </c>
      <c r="AH397">
        <v>1</v>
      </c>
      <c r="AI397">
        <v>0</v>
      </c>
      <c r="AJ397" t="s">
        <v>155</v>
      </c>
      <c r="AK397">
        <v>0</v>
      </c>
      <c r="AL397">
        <v>1</v>
      </c>
      <c r="AM397" t="s">
        <v>4774</v>
      </c>
      <c r="AN397">
        <v>-32768</v>
      </c>
      <c r="AO397">
        <v>32767</v>
      </c>
      <c r="AP397" t="s">
        <v>4775</v>
      </c>
      <c r="AQ397" s="1" t="s">
        <v>157</v>
      </c>
      <c r="AR397" t="s">
        <v>158</v>
      </c>
      <c r="AS397" t="str">
        <f>VLOOKUP('intouch变量（实型）'!$A397,基本表格!$G:$Q,3,FALSE)</f>
        <v>DB1300,REAL826</v>
      </c>
      <c r="AT397" t="str">
        <f>VLOOKUP('intouch变量（实型）'!$A397,基本表格!$G:$Q,10,FALSE)</f>
        <v>No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</row>
    <row r="398" spans="1:55">
      <c r="A398" t="s">
        <v>5896</v>
      </c>
      <c r="B398" s="11" t="str">
        <f t="shared" si="6"/>
        <v>CHP3</v>
      </c>
      <c r="C398" s="11" t="str">
        <f>VLOOKUP('intouch变量（实型）'!$A398,基本表格!$G:$Q,2,FALSE)</f>
        <v>2432+P5-M6 刨片机料仓3#出料螺旋B 反馈电流 实际值</v>
      </c>
      <c r="D398" t="s">
        <v>154</v>
      </c>
      <c r="E398" t="s">
        <v>154</v>
      </c>
      <c r="F398">
        <v>0</v>
      </c>
      <c r="G398" t="s">
        <v>154</v>
      </c>
      <c r="H398" t="s">
        <v>154</v>
      </c>
      <c r="I398">
        <v>0</v>
      </c>
      <c r="J398">
        <v>0</v>
      </c>
      <c r="L398">
        <v>0</v>
      </c>
      <c r="M398">
        <v>-32768</v>
      </c>
      <c r="N398">
        <v>32767</v>
      </c>
      <c r="O398">
        <v>0</v>
      </c>
      <c r="P398">
        <v>0</v>
      </c>
      <c r="Q398" t="s">
        <v>155</v>
      </c>
      <c r="R398">
        <v>0</v>
      </c>
      <c r="S398">
        <v>1</v>
      </c>
      <c r="T398" t="s">
        <v>155</v>
      </c>
      <c r="U398">
        <v>0</v>
      </c>
      <c r="V398">
        <v>1</v>
      </c>
      <c r="W398" t="s">
        <v>155</v>
      </c>
      <c r="X398">
        <v>0</v>
      </c>
      <c r="Y398">
        <v>1</v>
      </c>
      <c r="Z398" t="s">
        <v>155</v>
      </c>
      <c r="AA398">
        <v>0</v>
      </c>
      <c r="AB398">
        <v>1</v>
      </c>
      <c r="AC398" t="s">
        <v>155</v>
      </c>
      <c r="AD398">
        <v>0</v>
      </c>
      <c r="AE398">
        <v>1</v>
      </c>
      <c r="AF398" t="s">
        <v>155</v>
      </c>
      <c r="AG398">
        <v>0</v>
      </c>
      <c r="AH398">
        <v>1</v>
      </c>
      <c r="AI398">
        <v>0</v>
      </c>
      <c r="AJ398" t="s">
        <v>155</v>
      </c>
      <c r="AK398">
        <v>0</v>
      </c>
      <c r="AL398">
        <v>1</v>
      </c>
      <c r="AM398" t="s">
        <v>4774</v>
      </c>
      <c r="AN398">
        <v>-32768</v>
      </c>
      <c r="AO398">
        <v>32767</v>
      </c>
      <c r="AP398" t="s">
        <v>4775</v>
      </c>
      <c r="AQ398" s="1" t="s">
        <v>157</v>
      </c>
      <c r="AR398" t="s">
        <v>158</v>
      </c>
      <c r="AS398" t="str">
        <f>VLOOKUP('intouch变量（实型）'!$A398,基本表格!$G:$Q,3,FALSE)</f>
        <v>DB1300,REAL856</v>
      </c>
      <c r="AT398" t="str">
        <f>VLOOKUP('intouch变量（实型）'!$A398,基本表格!$G:$Q,10,FALSE)</f>
        <v>Yes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</row>
    <row r="399" spans="1:55">
      <c r="A399" t="s">
        <v>5897</v>
      </c>
      <c r="B399" s="11" t="str">
        <f t="shared" si="6"/>
        <v>CHP3</v>
      </c>
      <c r="C399" s="11" t="str">
        <f>VLOOKUP('intouch变量（实型）'!$A399,基本表格!$G:$Q,2,FALSE)</f>
        <v>2432+P5-M6 刨片机料仓3#出料螺旋B 反馈电流 量程</v>
      </c>
      <c r="D399" t="s">
        <v>154</v>
      </c>
      <c r="E399" t="s">
        <v>154</v>
      </c>
      <c r="F399">
        <v>0</v>
      </c>
      <c r="G399" t="s">
        <v>154</v>
      </c>
      <c r="H399" t="s">
        <v>154</v>
      </c>
      <c r="I399">
        <v>0</v>
      </c>
      <c r="J399">
        <v>0</v>
      </c>
      <c r="L399">
        <v>0</v>
      </c>
      <c r="M399">
        <v>-32768</v>
      </c>
      <c r="N399">
        <v>32767</v>
      </c>
      <c r="O399">
        <v>0</v>
      </c>
      <c r="P399">
        <v>0</v>
      </c>
      <c r="Q399" t="s">
        <v>155</v>
      </c>
      <c r="R399">
        <v>0</v>
      </c>
      <c r="S399">
        <v>1</v>
      </c>
      <c r="T399" t="s">
        <v>155</v>
      </c>
      <c r="U399">
        <v>0</v>
      </c>
      <c r="V399">
        <v>1</v>
      </c>
      <c r="W399" t="s">
        <v>155</v>
      </c>
      <c r="X399">
        <v>0</v>
      </c>
      <c r="Y399">
        <v>1</v>
      </c>
      <c r="Z399" t="s">
        <v>155</v>
      </c>
      <c r="AA399">
        <v>0</v>
      </c>
      <c r="AB399">
        <v>1</v>
      </c>
      <c r="AC399" t="s">
        <v>155</v>
      </c>
      <c r="AD399">
        <v>0</v>
      </c>
      <c r="AE399">
        <v>1</v>
      </c>
      <c r="AF399" t="s">
        <v>155</v>
      </c>
      <c r="AG399">
        <v>0</v>
      </c>
      <c r="AH399">
        <v>1</v>
      </c>
      <c r="AI399">
        <v>0</v>
      </c>
      <c r="AJ399" t="s">
        <v>155</v>
      </c>
      <c r="AK399">
        <v>0</v>
      </c>
      <c r="AL399">
        <v>1</v>
      </c>
      <c r="AM399" t="s">
        <v>4774</v>
      </c>
      <c r="AN399">
        <v>-32768</v>
      </c>
      <c r="AO399">
        <v>32767</v>
      </c>
      <c r="AP399" t="s">
        <v>4775</v>
      </c>
      <c r="AQ399" s="1" t="s">
        <v>157</v>
      </c>
      <c r="AR399" t="s">
        <v>158</v>
      </c>
      <c r="AS399" t="str">
        <f>VLOOKUP('intouch变量（实型）'!$A399,基本表格!$G:$Q,3,FALSE)</f>
        <v>DB1300,REAL860</v>
      </c>
      <c r="AT399" t="str">
        <f>VLOOKUP('intouch变量（实型）'!$A399,基本表格!$G:$Q,10,FALSE)</f>
        <v>No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</row>
    <row r="400" spans="1:55">
      <c r="A400" t="s">
        <v>5898</v>
      </c>
      <c r="B400" s="11" t="str">
        <f t="shared" si="6"/>
        <v>CHP3</v>
      </c>
      <c r="C400" s="11" t="str">
        <f>VLOOKUP('intouch变量（实型）'!$A400,基本表格!$G:$Q,2,FALSE)</f>
        <v>2432+P5-M6 刨片机料仓3#出料螺旋B 反馈电流 上限值</v>
      </c>
      <c r="D400" t="s">
        <v>154</v>
      </c>
      <c r="E400" t="s">
        <v>154</v>
      </c>
      <c r="F400">
        <v>0</v>
      </c>
      <c r="G400" t="s">
        <v>154</v>
      </c>
      <c r="H400" t="s">
        <v>154</v>
      </c>
      <c r="I400">
        <v>0</v>
      </c>
      <c r="J400">
        <v>0</v>
      </c>
      <c r="L400">
        <v>0</v>
      </c>
      <c r="M400">
        <v>-32768</v>
      </c>
      <c r="N400">
        <v>32767</v>
      </c>
      <c r="O400">
        <v>0</v>
      </c>
      <c r="P400">
        <v>0</v>
      </c>
      <c r="Q400" t="s">
        <v>155</v>
      </c>
      <c r="R400">
        <v>0</v>
      </c>
      <c r="S400">
        <v>1</v>
      </c>
      <c r="T400" t="s">
        <v>155</v>
      </c>
      <c r="U400">
        <v>0</v>
      </c>
      <c r="V400">
        <v>1</v>
      </c>
      <c r="W400" t="s">
        <v>155</v>
      </c>
      <c r="X400">
        <v>0</v>
      </c>
      <c r="Y400">
        <v>1</v>
      </c>
      <c r="Z400" t="s">
        <v>155</v>
      </c>
      <c r="AA400">
        <v>0</v>
      </c>
      <c r="AB400">
        <v>1</v>
      </c>
      <c r="AC400" t="s">
        <v>155</v>
      </c>
      <c r="AD400">
        <v>0</v>
      </c>
      <c r="AE400">
        <v>1</v>
      </c>
      <c r="AF400" t="s">
        <v>155</v>
      </c>
      <c r="AG400">
        <v>0</v>
      </c>
      <c r="AH400">
        <v>1</v>
      </c>
      <c r="AI400">
        <v>0</v>
      </c>
      <c r="AJ400" t="s">
        <v>155</v>
      </c>
      <c r="AK400">
        <v>0</v>
      </c>
      <c r="AL400">
        <v>1</v>
      </c>
      <c r="AM400" t="s">
        <v>4774</v>
      </c>
      <c r="AN400">
        <v>-32768</v>
      </c>
      <c r="AO400">
        <v>32767</v>
      </c>
      <c r="AP400" t="s">
        <v>4775</v>
      </c>
      <c r="AQ400" s="1" t="s">
        <v>157</v>
      </c>
      <c r="AR400" t="s">
        <v>158</v>
      </c>
      <c r="AS400" t="str">
        <f>VLOOKUP('intouch变量（实型）'!$A400,基本表格!$G:$Q,3,FALSE)</f>
        <v>DB1300,REAL864</v>
      </c>
      <c r="AT400" t="str">
        <f>VLOOKUP('intouch变量（实型）'!$A400,基本表格!$G:$Q,10,FALSE)</f>
        <v>No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</row>
    <row r="401" spans="1:55">
      <c r="A401" t="s">
        <v>5899</v>
      </c>
      <c r="B401" s="11" t="str">
        <f t="shared" si="6"/>
        <v>CHP3</v>
      </c>
      <c r="C401" s="11" t="str">
        <f>VLOOKUP('intouch变量（实型）'!$A401,基本表格!$G:$Q,2,FALSE)</f>
        <v>2432+P5-M6 刨片机料仓3#出料螺旋B 反馈电流 下限值</v>
      </c>
      <c r="D401" t="s">
        <v>154</v>
      </c>
      <c r="E401" t="s">
        <v>154</v>
      </c>
      <c r="F401">
        <v>0</v>
      </c>
      <c r="G401" t="s">
        <v>154</v>
      </c>
      <c r="H401" t="s">
        <v>154</v>
      </c>
      <c r="I401">
        <v>0</v>
      </c>
      <c r="J401">
        <v>0</v>
      </c>
      <c r="L401">
        <v>0</v>
      </c>
      <c r="M401">
        <v>-32768</v>
      </c>
      <c r="N401">
        <v>32767</v>
      </c>
      <c r="O401">
        <v>0</v>
      </c>
      <c r="P401">
        <v>0</v>
      </c>
      <c r="Q401" t="s">
        <v>155</v>
      </c>
      <c r="R401">
        <v>0</v>
      </c>
      <c r="S401">
        <v>1</v>
      </c>
      <c r="T401" t="s">
        <v>155</v>
      </c>
      <c r="U401">
        <v>0</v>
      </c>
      <c r="V401">
        <v>1</v>
      </c>
      <c r="W401" t="s">
        <v>155</v>
      </c>
      <c r="X401">
        <v>0</v>
      </c>
      <c r="Y401">
        <v>1</v>
      </c>
      <c r="Z401" t="s">
        <v>155</v>
      </c>
      <c r="AA401">
        <v>0</v>
      </c>
      <c r="AB401">
        <v>1</v>
      </c>
      <c r="AC401" t="s">
        <v>155</v>
      </c>
      <c r="AD401">
        <v>0</v>
      </c>
      <c r="AE401">
        <v>1</v>
      </c>
      <c r="AF401" t="s">
        <v>155</v>
      </c>
      <c r="AG401">
        <v>0</v>
      </c>
      <c r="AH401">
        <v>1</v>
      </c>
      <c r="AI401">
        <v>0</v>
      </c>
      <c r="AJ401" t="s">
        <v>155</v>
      </c>
      <c r="AK401">
        <v>0</v>
      </c>
      <c r="AL401">
        <v>1</v>
      </c>
      <c r="AM401" t="s">
        <v>4774</v>
      </c>
      <c r="AN401">
        <v>-32768</v>
      </c>
      <c r="AO401">
        <v>32767</v>
      </c>
      <c r="AP401" t="s">
        <v>4775</v>
      </c>
      <c r="AQ401" s="1" t="s">
        <v>157</v>
      </c>
      <c r="AR401" t="s">
        <v>158</v>
      </c>
      <c r="AS401" t="str">
        <f>VLOOKUP('intouch变量（实型）'!$A401,基本表格!$G:$Q,3,FALSE)</f>
        <v>DB1300,REAL868</v>
      </c>
      <c r="AT401" t="str">
        <f>VLOOKUP('intouch变量（实型）'!$A401,基本表格!$G:$Q,10,FALSE)</f>
        <v>No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</row>
    <row r="402" spans="1:55">
      <c r="A402" t="s">
        <v>5900</v>
      </c>
      <c r="B402" s="11" t="str">
        <f t="shared" si="6"/>
        <v>CHP3</v>
      </c>
      <c r="C402" s="11" t="str">
        <f>VLOOKUP('intouch变量（实型）'!$A402,基本表格!$G:$Q,2,FALSE)</f>
        <v>2432+P5-M6 刨片机料仓3#出料螺旋B 反馈电流 上上限值</v>
      </c>
      <c r="D402" t="s">
        <v>154</v>
      </c>
      <c r="E402" t="s">
        <v>154</v>
      </c>
      <c r="F402">
        <v>0</v>
      </c>
      <c r="G402" t="s">
        <v>154</v>
      </c>
      <c r="H402" t="s">
        <v>154</v>
      </c>
      <c r="I402">
        <v>0</v>
      </c>
      <c r="J402">
        <v>0</v>
      </c>
      <c r="L402">
        <v>0</v>
      </c>
      <c r="M402">
        <v>-32768</v>
      </c>
      <c r="N402">
        <v>32767</v>
      </c>
      <c r="O402">
        <v>0</v>
      </c>
      <c r="P402">
        <v>0</v>
      </c>
      <c r="Q402" t="s">
        <v>155</v>
      </c>
      <c r="R402">
        <v>0</v>
      </c>
      <c r="S402">
        <v>1</v>
      </c>
      <c r="T402" t="s">
        <v>155</v>
      </c>
      <c r="U402">
        <v>0</v>
      </c>
      <c r="V402">
        <v>1</v>
      </c>
      <c r="W402" t="s">
        <v>155</v>
      </c>
      <c r="X402">
        <v>0</v>
      </c>
      <c r="Y402">
        <v>1</v>
      </c>
      <c r="Z402" t="s">
        <v>155</v>
      </c>
      <c r="AA402">
        <v>0</v>
      </c>
      <c r="AB402">
        <v>1</v>
      </c>
      <c r="AC402" t="s">
        <v>155</v>
      </c>
      <c r="AD402">
        <v>0</v>
      </c>
      <c r="AE402">
        <v>1</v>
      </c>
      <c r="AF402" t="s">
        <v>155</v>
      </c>
      <c r="AG402">
        <v>0</v>
      </c>
      <c r="AH402">
        <v>1</v>
      </c>
      <c r="AI402">
        <v>0</v>
      </c>
      <c r="AJ402" t="s">
        <v>155</v>
      </c>
      <c r="AK402">
        <v>0</v>
      </c>
      <c r="AL402">
        <v>1</v>
      </c>
      <c r="AM402" t="s">
        <v>4774</v>
      </c>
      <c r="AN402">
        <v>-32768</v>
      </c>
      <c r="AO402">
        <v>32767</v>
      </c>
      <c r="AP402" t="s">
        <v>4775</v>
      </c>
      <c r="AQ402" s="1" t="s">
        <v>157</v>
      </c>
      <c r="AR402" t="s">
        <v>158</v>
      </c>
      <c r="AS402" t="str">
        <f>VLOOKUP('intouch变量（实型）'!$A402,基本表格!$G:$Q,3,FALSE)</f>
        <v>DB1300,REAL872</v>
      </c>
      <c r="AT402" t="str">
        <f>VLOOKUP('intouch变量（实型）'!$A402,基本表格!$G:$Q,10,FALSE)</f>
        <v>No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</row>
    <row r="403" spans="1:55">
      <c r="A403" t="s">
        <v>5901</v>
      </c>
      <c r="B403" s="11" t="str">
        <f t="shared" si="6"/>
        <v>CHP3</v>
      </c>
      <c r="C403" s="11" t="str">
        <f>VLOOKUP('intouch变量（实型）'!$A403,基本表格!$G:$Q,2,FALSE)</f>
        <v>2432+P5-M6 刨片机料仓3#出料螺旋B 反馈电流 下下限值</v>
      </c>
      <c r="D403" t="s">
        <v>154</v>
      </c>
      <c r="E403" t="s">
        <v>154</v>
      </c>
      <c r="F403">
        <v>0</v>
      </c>
      <c r="G403" t="s">
        <v>154</v>
      </c>
      <c r="H403" t="s">
        <v>154</v>
      </c>
      <c r="I403">
        <v>0</v>
      </c>
      <c r="J403">
        <v>0</v>
      </c>
      <c r="L403">
        <v>0</v>
      </c>
      <c r="M403">
        <v>-32768</v>
      </c>
      <c r="N403">
        <v>32767</v>
      </c>
      <c r="O403">
        <v>0</v>
      </c>
      <c r="P403">
        <v>0</v>
      </c>
      <c r="Q403" t="s">
        <v>155</v>
      </c>
      <c r="R403">
        <v>0</v>
      </c>
      <c r="S403">
        <v>1</v>
      </c>
      <c r="T403" t="s">
        <v>155</v>
      </c>
      <c r="U403">
        <v>0</v>
      </c>
      <c r="V403">
        <v>1</v>
      </c>
      <c r="W403" t="s">
        <v>155</v>
      </c>
      <c r="X403">
        <v>0</v>
      </c>
      <c r="Y403">
        <v>1</v>
      </c>
      <c r="Z403" t="s">
        <v>155</v>
      </c>
      <c r="AA403">
        <v>0</v>
      </c>
      <c r="AB403">
        <v>1</v>
      </c>
      <c r="AC403" t="s">
        <v>155</v>
      </c>
      <c r="AD403">
        <v>0</v>
      </c>
      <c r="AE403">
        <v>1</v>
      </c>
      <c r="AF403" t="s">
        <v>155</v>
      </c>
      <c r="AG403">
        <v>0</v>
      </c>
      <c r="AH403">
        <v>1</v>
      </c>
      <c r="AI403">
        <v>0</v>
      </c>
      <c r="AJ403" t="s">
        <v>155</v>
      </c>
      <c r="AK403">
        <v>0</v>
      </c>
      <c r="AL403">
        <v>1</v>
      </c>
      <c r="AM403" t="s">
        <v>4774</v>
      </c>
      <c r="AN403">
        <v>-32768</v>
      </c>
      <c r="AO403">
        <v>32767</v>
      </c>
      <c r="AP403" t="s">
        <v>4775</v>
      </c>
      <c r="AQ403" s="1" t="s">
        <v>157</v>
      </c>
      <c r="AR403" t="s">
        <v>158</v>
      </c>
      <c r="AS403" t="str">
        <f>VLOOKUP('intouch变量（实型）'!$A403,基本表格!$G:$Q,3,FALSE)</f>
        <v>DB1300,REAL876</v>
      </c>
      <c r="AT403" t="str">
        <f>VLOOKUP('intouch变量（实型）'!$A403,基本表格!$G:$Q,10,FALSE)</f>
        <v>No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</row>
    <row r="404" spans="1:55">
      <c r="A404" t="s">
        <v>5902</v>
      </c>
      <c r="B404" s="11" t="str">
        <f t="shared" si="6"/>
        <v>CHP3</v>
      </c>
      <c r="C404" s="11" t="str">
        <f>VLOOKUP('intouch变量（实型）'!$A404,基本表格!$G:$Q,2,FALSE)</f>
        <v>3#刨片机润滑站压力  实际值</v>
      </c>
      <c r="D404" t="s">
        <v>154</v>
      </c>
      <c r="E404" t="s">
        <v>154</v>
      </c>
      <c r="F404">
        <v>0</v>
      </c>
      <c r="G404" t="s">
        <v>154</v>
      </c>
      <c r="H404" t="s">
        <v>154</v>
      </c>
      <c r="I404">
        <v>0</v>
      </c>
      <c r="J404">
        <v>0</v>
      </c>
      <c r="L404">
        <v>0</v>
      </c>
      <c r="M404">
        <v>-32768</v>
      </c>
      <c r="N404">
        <v>32767</v>
      </c>
      <c r="O404">
        <v>0</v>
      </c>
      <c r="P404">
        <v>0</v>
      </c>
      <c r="Q404" t="s">
        <v>155</v>
      </c>
      <c r="R404">
        <v>0</v>
      </c>
      <c r="S404">
        <v>1</v>
      </c>
      <c r="T404" t="s">
        <v>155</v>
      </c>
      <c r="U404">
        <v>0</v>
      </c>
      <c r="V404">
        <v>1</v>
      </c>
      <c r="W404" t="s">
        <v>155</v>
      </c>
      <c r="X404">
        <v>0</v>
      </c>
      <c r="Y404">
        <v>1</v>
      </c>
      <c r="Z404" t="s">
        <v>155</v>
      </c>
      <c r="AA404">
        <v>0</v>
      </c>
      <c r="AB404">
        <v>1</v>
      </c>
      <c r="AC404" t="s">
        <v>155</v>
      </c>
      <c r="AD404">
        <v>0</v>
      </c>
      <c r="AE404">
        <v>1</v>
      </c>
      <c r="AF404" t="s">
        <v>155</v>
      </c>
      <c r="AG404">
        <v>0</v>
      </c>
      <c r="AH404">
        <v>1</v>
      </c>
      <c r="AI404">
        <v>0</v>
      </c>
      <c r="AJ404" t="s">
        <v>155</v>
      </c>
      <c r="AK404">
        <v>0</v>
      </c>
      <c r="AL404">
        <v>1</v>
      </c>
      <c r="AM404" t="s">
        <v>4774</v>
      </c>
      <c r="AN404">
        <v>-32768</v>
      </c>
      <c r="AO404">
        <v>32767</v>
      </c>
      <c r="AP404" t="s">
        <v>4775</v>
      </c>
      <c r="AQ404" s="1" t="s">
        <v>157</v>
      </c>
      <c r="AR404" t="s">
        <v>158</v>
      </c>
      <c r="AS404" t="str">
        <f>VLOOKUP('intouch变量（实型）'!$A404,基本表格!$G:$Q,3,FALSE)</f>
        <v>DB1301,REAL6</v>
      </c>
      <c r="AT404" t="str">
        <f>VLOOKUP('intouch变量（实型）'!$A404,基本表格!$G:$Q,10,FALSE)</f>
        <v>Yes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</row>
    <row r="405" spans="1:55">
      <c r="A405" t="s">
        <v>5903</v>
      </c>
      <c r="B405" s="11" t="str">
        <f t="shared" si="6"/>
        <v>CHP3</v>
      </c>
      <c r="C405" s="11" t="str">
        <f>VLOOKUP('intouch变量（实型）'!$A405,基本表格!$G:$Q,2,FALSE)</f>
        <v>3#刨片机润滑站压力  量程</v>
      </c>
      <c r="D405" t="s">
        <v>154</v>
      </c>
      <c r="E405" t="s">
        <v>154</v>
      </c>
      <c r="F405">
        <v>0</v>
      </c>
      <c r="G405" t="s">
        <v>154</v>
      </c>
      <c r="H405" t="s">
        <v>154</v>
      </c>
      <c r="I405">
        <v>0</v>
      </c>
      <c r="J405">
        <v>0</v>
      </c>
      <c r="L405">
        <v>0</v>
      </c>
      <c r="M405">
        <v>-32768</v>
      </c>
      <c r="N405">
        <v>32767</v>
      </c>
      <c r="O405">
        <v>0</v>
      </c>
      <c r="P405">
        <v>0</v>
      </c>
      <c r="Q405" t="s">
        <v>155</v>
      </c>
      <c r="R405">
        <v>0</v>
      </c>
      <c r="S405">
        <v>1</v>
      </c>
      <c r="T405" t="s">
        <v>155</v>
      </c>
      <c r="U405">
        <v>0</v>
      </c>
      <c r="V405">
        <v>1</v>
      </c>
      <c r="W405" t="s">
        <v>155</v>
      </c>
      <c r="X405">
        <v>0</v>
      </c>
      <c r="Y405">
        <v>1</v>
      </c>
      <c r="Z405" t="s">
        <v>155</v>
      </c>
      <c r="AA405">
        <v>0</v>
      </c>
      <c r="AB405">
        <v>1</v>
      </c>
      <c r="AC405" t="s">
        <v>155</v>
      </c>
      <c r="AD405">
        <v>0</v>
      </c>
      <c r="AE405">
        <v>1</v>
      </c>
      <c r="AF405" t="s">
        <v>155</v>
      </c>
      <c r="AG405">
        <v>0</v>
      </c>
      <c r="AH405">
        <v>1</v>
      </c>
      <c r="AI405">
        <v>0</v>
      </c>
      <c r="AJ405" t="s">
        <v>155</v>
      </c>
      <c r="AK405">
        <v>0</v>
      </c>
      <c r="AL405">
        <v>1</v>
      </c>
      <c r="AM405" t="s">
        <v>4774</v>
      </c>
      <c r="AN405">
        <v>-32768</v>
      </c>
      <c r="AO405">
        <v>32767</v>
      </c>
      <c r="AP405" t="s">
        <v>4775</v>
      </c>
      <c r="AQ405" s="1" t="s">
        <v>157</v>
      </c>
      <c r="AR405" t="s">
        <v>158</v>
      </c>
      <c r="AS405" t="str">
        <f>VLOOKUP('intouch变量（实型）'!$A405,基本表格!$G:$Q,3,FALSE)</f>
        <v>DB1301,REAL10</v>
      </c>
      <c r="AT405" t="str">
        <f>VLOOKUP('intouch变量（实型）'!$A405,基本表格!$G:$Q,10,FALSE)</f>
        <v>No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</row>
    <row r="406" spans="1:55">
      <c r="A406" t="s">
        <v>5904</v>
      </c>
      <c r="B406" s="11" t="str">
        <f t="shared" si="6"/>
        <v>CHP3</v>
      </c>
      <c r="C406" s="11" t="str">
        <f>VLOOKUP('intouch变量（实型）'!$A406,基本表格!$G:$Q,2,FALSE)</f>
        <v>3#刨片机润滑站压力  上限值</v>
      </c>
      <c r="D406" t="s">
        <v>154</v>
      </c>
      <c r="E406" t="s">
        <v>154</v>
      </c>
      <c r="F406">
        <v>0</v>
      </c>
      <c r="G406" t="s">
        <v>154</v>
      </c>
      <c r="H406" t="s">
        <v>154</v>
      </c>
      <c r="I406">
        <v>0</v>
      </c>
      <c r="J406">
        <v>0</v>
      </c>
      <c r="L406">
        <v>0</v>
      </c>
      <c r="M406">
        <v>-32768</v>
      </c>
      <c r="N406">
        <v>32767</v>
      </c>
      <c r="O406">
        <v>0</v>
      </c>
      <c r="P406">
        <v>0</v>
      </c>
      <c r="Q406" t="s">
        <v>155</v>
      </c>
      <c r="R406">
        <v>0</v>
      </c>
      <c r="S406">
        <v>1</v>
      </c>
      <c r="T406" t="s">
        <v>155</v>
      </c>
      <c r="U406">
        <v>0</v>
      </c>
      <c r="V406">
        <v>1</v>
      </c>
      <c r="W406" t="s">
        <v>155</v>
      </c>
      <c r="X406">
        <v>0</v>
      </c>
      <c r="Y406">
        <v>1</v>
      </c>
      <c r="Z406" t="s">
        <v>155</v>
      </c>
      <c r="AA406">
        <v>0</v>
      </c>
      <c r="AB406">
        <v>1</v>
      </c>
      <c r="AC406" t="s">
        <v>155</v>
      </c>
      <c r="AD406">
        <v>0</v>
      </c>
      <c r="AE406">
        <v>1</v>
      </c>
      <c r="AF406" t="s">
        <v>155</v>
      </c>
      <c r="AG406">
        <v>0</v>
      </c>
      <c r="AH406">
        <v>1</v>
      </c>
      <c r="AI406">
        <v>0</v>
      </c>
      <c r="AJ406" t="s">
        <v>155</v>
      </c>
      <c r="AK406">
        <v>0</v>
      </c>
      <c r="AL406">
        <v>1</v>
      </c>
      <c r="AM406" t="s">
        <v>4774</v>
      </c>
      <c r="AN406">
        <v>-32768</v>
      </c>
      <c r="AO406">
        <v>32767</v>
      </c>
      <c r="AP406" t="s">
        <v>4775</v>
      </c>
      <c r="AQ406" s="1" t="s">
        <v>157</v>
      </c>
      <c r="AR406" t="s">
        <v>158</v>
      </c>
      <c r="AS406" t="str">
        <f>VLOOKUP('intouch变量（实型）'!$A406,基本表格!$G:$Q,3,FALSE)</f>
        <v>DB1301,REAL14</v>
      </c>
      <c r="AT406" t="str">
        <f>VLOOKUP('intouch变量（实型）'!$A406,基本表格!$G:$Q,10,FALSE)</f>
        <v>No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</row>
    <row r="407" spans="1:55">
      <c r="A407" t="s">
        <v>5905</v>
      </c>
      <c r="B407" s="11" t="str">
        <f t="shared" si="6"/>
        <v>CHP3</v>
      </c>
      <c r="C407" s="11" t="str">
        <f>VLOOKUP('intouch变量（实型）'!$A407,基本表格!$G:$Q,2,FALSE)</f>
        <v>3#刨片机润滑站压力  下限值</v>
      </c>
      <c r="D407" t="s">
        <v>154</v>
      </c>
      <c r="E407" t="s">
        <v>154</v>
      </c>
      <c r="F407">
        <v>0</v>
      </c>
      <c r="G407" t="s">
        <v>154</v>
      </c>
      <c r="H407" t="s">
        <v>154</v>
      </c>
      <c r="I407">
        <v>0</v>
      </c>
      <c r="J407">
        <v>0</v>
      </c>
      <c r="L407">
        <v>0</v>
      </c>
      <c r="M407">
        <v>-32768</v>
      </c>
      <c r="N407">
        <v>32767</v>
      </c>
      <c r="O407">
        <v>0</v>
      </c>
      <c r="P407">
        <v>0</v>
      </c>
      <c r="Q407" t="s">
        <v>155</v>
      </c>
      <c r="R407">
        <v>0</v>
      </c>
      <c r="S407">
        <v>1</v>
      </c>
      <c r="T407" t="s">
        <v>155</v>
      </c>
      <c r="U407">
        <v>0</v>
      </c>
      <c r="V407">
        <v>1</v>
      </c>
      <c r="W407" t="s">
        <v>155</v>
      </c>
      <c r="X407">
        <v>0</v>
      </c>
      <c r="Y407">
        <v>1</v>
      </c>
      <c r="Z407" t="s">
        <v>155</v>
      </c>
      <c r="AA407">
        <v>0</v>
      </c>
      <c r="AB407">
        <v>1</v>
      </c>
      <c r="AC407" t="s">
        <v>155</v>
      </c>
      <c r="AD407">
        <v>0</v>
      </c>
      <c r="AE407">
        <v>1</v>
      </c>
      <c r="AF407" t="s">
        <v>155</v>
      </c>
      <c r="AG407">
        <v>0</v>
      </c>
      <c r="AH407">
        <v>1</v>
      </c>
      <c r="AI407">
        <v>0</v>
      </c>
      <c r="AJ407" t="s">
        <v>155</v>
      </c>
      <c r="AK407">
        <v>0</v>
      </c>
      <c r="AL407">
        <v>1</v>
      </c>
      <c r="AM407" t="s">
        <v>4774</v>
      </c>
      <c r="AN407">
        <v>-32768</v>
      </c>
      <c r="AO407">
        <v>32767</v>
      </c>
      <c r="AP407" t="s">
        <v>4775</v>
      </c>
      <c r="AQ407" s="1" t="s">
        <v>157</v>
      </c>
      <c r="AR407" t="s">
        <v>158</v>
      </c>
      <c r="AS407" t="str">
        <f>VLOOKUP('intouch变量（实型）'!$A407,基本表格!$G:$Q,3,FALSE)</f>
        <v>DB1301,REAL18</v>
      </c>
      <c r="AT407" t="str">
        <f>VLOOKUP('intouch变量（实型）'!$A407,基本表格!$G:$Q,10,FALSE)</f>
        <v>No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</row>
    <row r="408" spans="1:55">
      <c r="A408" t="s">
        <v>5906</v>
      </c>
      <c r="B408" s="11" t="str">
        <f t="shared" si="6"/>
        <v>CHP3</v>
      </c>
      <c r="C408" s="11" t="str">
        <f>VLOOKUP('intouch变量（实型）'!$A408,基本表格!$G:$Q,2,FALSE)</f>
        <v>3#刨片机润滑站压力  上上限值</v>
      </c>
      <c r="D408" t="s">
        <v>154</v>
      </c>
      <c r="E408" t="s">
        <v>154</v>
      </c>
      <c r="F408">
        <v>0</v>
      </c>
      <c r="G408" t="s">
        <v>154</v>
      </c>
      <c r="H408" t="s">
        <v>154</v>
      </c>
      <c r="I408">
        <v>0</v>
      </c>
      <c r="J408">
        <v>0</v>
      </c>
      <c r="L408">
        <v>0</v>
      </c>
      <c r="M408">
        <v>-32768</v>
      </c>
      <c r="N408">
        <v>32767</v>
      </c>
      <c r="O408">
        <v>0</v>
      </c>
      <c r="P408">
        <v>0</v>
      </c>
      <c r="Q408" t="s">
        <v>155</v>
      </c>
      <c r="R408">
        <v>0</v>
      </c>
      <c r="S408">
        <v>1</v>
      </c>
      <c r="T408" t="s">
        <v>155</v>
      </c>
      <c r="U408">
        <v>0</v>
      </c>
      <c r="V408">
        <v>1</v>
      </c>
      <c r="W408" t="s">
        <v>155</v>
      </c>
      <c r="X408">
        <v>0</v>
      </c>
      <c r="Y408">
        <v>1</v>
      </c>
      <c r="Z408" t="s">
        <v>155</v>
      </c>
      <c r="AA408">
        <v>0</v>
      </c>
      <c r="AB408">
        <v>1</v>
      </c>
      <c r="AC408" t="s">
        <v>155</v>
      </c>
      <c r="AD408">
        <v>0</v>
      </c>
      <c r="AE408">
        <v>1</v>
      </c>
      <c r="AF408" t="s">
        <v>155</v>
      </c>
      <c r="AG408">
        <v>0</v>
      </c>
      <c r="AH408">
        <v>1</v>
      </c>
      <c r="AI408">
        <v>0</v>
      </c>
      <c r="AJ408" t="s">
        <v>155</v>
      </c>
      <c r="AK408">
        <v>0</v>
      </c>
      <c r="AL408">
        <v>1</v>
      </c>
      <c r="AM408" t="s">
        <v>4774</v>
      </c>
      <c r="AN408">
        <v>-32768</v>
      </c>
      <c r="AO408">
        <v>32767</v>
      </c>
      <c r="AP408" t="s">
        <v>4775</v>
      </c>
      <c r="AQ408" s="1" t="s">
        <v>157</v>
      </c>
      <c r="AR408" t="s">
        <v>158</v>
      </c>
      <c r="AS408" t="str">
        <f>VLOOKUP('intouch变量（实型）'!$A408,基本表格!$G:$Q,3,FALSE)</f>
        <v>DB1301,REAL22</v>
      </c>
      <c r="AT408" t="str">
        <f>VLOOKUP('intouch变量（实型）'!$A408,基本表格!$G:$Q,10,FALSE)</f>
        <v>No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</row>
    <row r="409" spans="1:55">
      <c r="A409" t="s">
        <v>5907</v>
      </c>
      <c r="B409" s="11" t="str">
        <f t="shared" si="6"/>
        <v>CHP3</v>
      </c>
      <c r="C409" s="11" t="str">
        <f>VLOOKUP('intouch变量（实型）'!$A409,基本表格!$G:$Q,2,FALSE)</f>
        <v>3#刨片机润滑站压力  下下限值</v>
      </c>
      <c r="D409" t="s">
        <v>154</v>
      </c>
      <c r="E409" t="s">
        <v>154</v>
      </c>
      <c r="F409">
        <v>0</v>
      </c>
      <c r="G409" t="s">
        <v>154</v>
      </c>
      <c r="H409" t="s">
        <v>154</v>
      </c>
      <c r="I409">
        <v>0</v>
      </c>
      <c r="J409">
        <v>0</v>
      </c>
      <c r="L409">
        <v>0</v>
      </c>
      <c r="M409">
        <v>-32768</v>
      </c>
      <c r="N409">
        <v>32767</v>
      </c>
      <c r="O409">
        <v>0</v>
      </c>
      <c r="P409">
        <v>0</v>
      </c>
      <c r="Q409" t="s">
        <v>155</v>
      </c>
      <c r="R409">
        <v>0</v>
      </c>
      <c r="S409">
        <v>1</v>
      </c>
      <c r="T409" t="s">
        <v>155</v>
      </c>
      <c r="U409">
        <v>0</v>
      </c>
      <c r="V409">
        <v>1</v>
      </c>
      <c r="W409" t="s">
        <v>155</v>
      </c>
      <c r="X409">
        <v>0</v>
      </c>
      <c r="Y409">
        <v>1</v>
      </c>
      <c r="Z409" t="s">
        <v>155</v>
      </c>
      <c r="AA409">
        <v>0</v>
      </c>
      <c r="AB409">
        <v>1</v>
      </c>
      <c r="AC409" t="s">
        <v>155</v>
      </c>
      <c r="AD409">
        <v>0</v>
      </c>
      <c r="AE409">
        <v>1</v>
      </c>
      <c r="AF409" t="s">
        <v>155</v>
      </c>
      <c r="AG409">
        <v>0</v>
      </c>
      <c r="AH409">
        <v>1</v>
      </c>
      <c r="AI409">
        <v>0</v>
      </c>
      <c r="AJ409" t="s">
        <v>155</v>
      </c>
      <c r="AK409">
        <v>0</v>
      </c>
      <c r="AL409">
        <v>1</v>
      </c>
      <c r="AM409" t="s">
        <v>4774</v>
      </c>
      <c r="AN409">
        <v>-32768</v>
      </c>
      <c r="AO409">
        <v>32767</v>
      </c>
      <c r="AP409" t="s">
        <v>4775</v>
      </c>
      <c r="AQ409" s="1" t="s">
        <v>157</v>
      </c>
      <c r="AR409" t="s">
        <v>158</v>
      </c>
      <c r="AS409" t="str">
        <f>VLOOKUP('intouch变量（实型）'!$A409,基本表格!$G:$Q,3,FALSE)</f>
        <v>DB1301,REAL26</v>
      </c>
      <c r="AT409" t="str">
        <f>VLOOKUP('intouch变量（实型）'!$A409,基本表格!$G:$Q,10,FALSE)</f>
        <v>No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</row>
    <row r="410" spans="1:55">
      <c r="A410" t="s">
        <v>5908</v>
      </c>
      <c r="B410" s="11" t="str">
        <f t="shared" si="6"/>
        <v>CHP3</v>
      </c>
      <c r="C410" s="11" t="str">
        <f>VLOOKUP('intouch变量（实型）'!$A410,基本表格!$G:$Q,2,FALSE)</f>
        <v>3#刨片机润滑站1#过滤器压差传感器  实际值</v>
      </c>
      <c r="D410" t="s">
        <v>154</v>
      </c>
      <c r="E410" t="s">
        <v>154</v>
      </c>
      <c r="F410">
        <v>0</v>
      </c>
      <c r="G410" t="s">
        <v>154</v>
      </c>
      <c r="H410" t="s">
        <v>154</v>
      </c>
      <c r="I410">
        <v>0</v>
      </c>
      <c r="J410">
        <v>0</v>
      </c>
      <c r="L410">
        <v>0</v>
      </c>
      <c r="M410">
        <v>-32768</v>
      </c>
      <c r="N410">
        <v>32767</v>
      </c>
      <c r="O410">
        <v>0</v>
      </c>
      <c r="P410">
        <v>0</v>
      </c>
      <c r="Q410" t="s">
        <v>155</v>
      </c>
      <c r="R410">
        <v>0</v>
      </c>
      <c r="S410">
        <v>1</v>
      </c>
      <c r="T410" t="s">
        <v>155</v>
      </c>
      <c r="U410">
        <v>0</v>
      </c>
      <c r="V410">
        <v>1</v>
      </c>
      <c r="W410" t="s">
        <v>155</v>
      </c>
      <c r="X410">
        <v>0</v>
      </c>
      <c r="Y410">
        <v>1</v>
      </c>
      <c r="Z410" t="s">
        <v>155</v>
      </c>
      <c r="AA410">
        <v>0</v>
      </c>
      <c r="AB410">
        <v>1</v>
      </c>
      <c r="AC410" t="s">
        <v>155</v>
      </c>
      <c r="AD410">
        <v>0</v>
      </c>
      <c r="AE410">
        <v>1</v>
      </c>
      <c r="AF410" t="s">
        <v>155</v>
      </c>
      <c r="AG410">
        <v>0</v>
      </c>
      <c r="AH410">
        <v>1</v>
      </c>
      <c r="AI410">
        <v>0</v>
      </c>
      <c r="AJ410" t="s">
        <v>155</v>
      </c>
      <c r="AK410">
        <v>0</v>
      </c>
      <c r="AL410">
        <v>1</v>
      </c>
      <c r="AM410" t="s">
        <v>4774</v>
      </c>
      <c r="AN410">
        <v>-32768</v>
      </c>
      <c r="AO410">
        <v>32767</v>
      </c>
      <c r="AP410" t="s">
        <v>4775</v>
      </c>
      <c r="AQ410" s="1" t="s">
        <v>157</v>
      </c>
      <c r="AR410" t="s">
        <v>158</v>
      </c>
      <c r="AS410" t="str">
        <f>VLOOKUP('intouch变量（实型）'!$A410,基本表格!$G:$Q,3,FALSE)</f>
        <v>DB1301,REAL56</v>
      </c>
      <c r="AT410" t="str">
        <f>VLOOKUP('intouch变量（实型）'!$A410,基本表格!$G:$Q,10,FALSE)</f>
        <v>Yes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</row>
    <row r="411" spans="1:55">
      <c r="A411" t="s">
        <v>5909</v>
      </c>
      <c r="B411" s="11" t="str">
        <f t="shared" si="6"/>
        <v>CHP3</v>
      </c>
      <c r="C411" s="11" t="str">
        <f>VLOOKUP('intouch变量（实型）'!$A411,基本表格!$G:$Q,2,FALSE)</f>
        <v>3#刨片机润滑站1#过滤器压差传感器  量程</v>
      </c>
      <c r="D411" t="s">
        <v>154</v>
      </c>
      <c r="E411" t="s">
        <v>154</v>
      </c>
      <c r="F411">
        <v>0</v>
      </c>
      <c r="G411" t="s">
        <v>154</v>
      </c>
      <c r="H411" t="s">
        <v>154</v>
      </c>
      <c r="I411">
        <v>0</v>
      </c>
      <c r="J411">
        <v>0</v>
      </c>
      <c r="L411">
        <v>0</v>
      </c>
      <c r="M411">
        <v>-32768</v>
      </c>
      <c r="N411">
        <v>32767</v>
      </c>
      <c r="O411">
        <v>0</v>
      </c>
      <c r="P411">
        <v>0</v>
      </c>
      <c r="Q411" t="s">
        <v>155</v>
      </c>
      <c r="R411">
        <v>0</v>
      </c>
      <c r="S411">
        <v>1</v>
      </c>
      <c r="T411" t="s">
        <v>155</v>
      </c>
      <c r="U411">
        <v>0</v>
      </c>
      <c r="V411">
        <v>1</v>
      </c>
      <c r="W411" t="s">
        <v>155</v>
      </c>
      <c r="X411">
        <v>0</v>
      </c>
      <c r="Y411">
        <v>1</v>
      </c>
      <c r="Z411" t="s">
        <v>155</v>
      </c>
      <c r="AA411">
        <v>0</v>
      </c>
      <c r="AB411">
        <v>1</v>
      </c>
      <c r="AC411" t="s">
        <v>155</v>
      </c>
      <c r="AD411">
        <v>0</v>
      </c>
      <c r="AE411">
        <v>1</v>
      </c>
      <c r="AF411" t="s">
        <v>155</v>
      </c>
      <c r="AG411">
        <v>0</v>
      </c>
      <c r="AH411">
        <v>1</v>
      </c>
      <c r="AI411">
        <v>0</v>
      </c>
      <c r="AJ411" t="s">
        <v>155</v>
      </c>
      <c r="AK411">
        <v>0</v>
      </c>
      <c r="AL411">
        <v>1</v>
      </c>
      <c r="AM411" t="s">
        <v>4774</v>
      </c>
      <c r="AN411">
        <v>-32768</v>
      </c>
      <c r="AO411">
        <v>32767</v>
      </c>
      <c r="AP411" t="s">
        <v>4775</v>
      </c>
      <c r="AQ411" s="1" t="s">
        <v>157</v>
      </c>
      <c r="AR411" t="s">
        <v>158</v>
      </c>
      <c r="AS411" t="str">
        <f>VLOOKUP('intouch变量（实型）'!$A411,基本表格!$G:$Q,3,FALSE)</f>
        <v>DB1301,REAL60</v>
      </c>
      <c r="AT411" t="str">
        <f>VLOOKUP('intouch变量（实型）'!$A411,基本表格!$G:$Q,10,FALSE)</f>
        <v>No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</row>
    <row r="412" spans="1:55">
      <c r="A412" t="s">
        <v>5910</v>
      </c>
      <c r="B412" s="11" t="str">
        <f t="shared" si="6"/>
        <v>CHP3</v>
      </c>
      <c r="C412" s="11" t="str">
        <f>VLOOKUP('intouch变量（实型）'!$A412,基本表格!$G:$Q,2,FALSE)</f>
        <v>3#刨片机润滑站1#过滤器压差传感器  上限值</v>
      </c>
      <c r="D412" t="s">
        <v>154</v>
      </c>
      <c r="E412" t="s">
        <v>154</v>
      </c>
      <c r="F412">
        <v>0</v>
      </c>
      <c r="G412" t="s">
        <v>154</v>
      </c>
      <c r="H412" t="s">
        <v>154</v>
      </c>
      <c r="I412">
        <v>0</v>
      </c>
      <c r="J412">
        <v>0</v>
      </c>
      <c r="L412">
        <v>0</v>
      </c>
      <c r="M412">
        <v>-32768</v>
      </c>
      <c r="N412">
        <v>32767</v>
      </c>
      <c r="O412">
        <v>0</v>
      </c>
      <c r="P412">
        <v>0</v>
      </c>
      <c r="Q412" t="s">
        <v>155</v>
      </c>
      <c r="R412">
        <v>0</v>
      </c>
      <c r="S412">
        <v>1</v>
      </c>
      <c r="T412" t="s">
        <v>155</v>
      </c>
      <c r="U412">
        <v>0</v>
      </c>
      <c r="V412">
        <v>1</v>
      </c>
      <c r="W412" t="s">
        <v>155</v>
      </c>
      <c r="X412">
        <v>0</v>
      </c>
      <c r="Y412">
        <v>1</v>
      </c>
      <c r="Z412" t="s">
        <v>155</v>
      </c>
      <c r="AA412">
        <v>0</v>
      </c>
      <c r="AB412">
        <v>1</v>
      </c>
      <c r="AC412" t="s">
        <v>155</v>
      </c>
      <c r="AD412">
        <v>0</v>
      </c>
      <c r="AE412">
        <v>1</v>
      </c>
      <c r="AF412" t="s">
        <v>155</v>
      </c>
      <c r="AG412">
        <v>0</v>
      </c>
      <c r="AH412">
        <v>1</v>
      </c>
      <c r="AI412">
        <v>0</v>
      </c>
      <c r="AJ412" t="s">
        <v>155</v>
      </c>
      <c r="AK412">
        <v>0</v>
      </c>
      <c r="AL412">
        <v>1</v>
      </c>
      <c r="AM412" t="s">
        <v>4774</v>
      </c>
      <c r="AN412">
        <v>-32768</v>
      </c>
      <c r="AO412">
        <v>32767</v>
      </c>
      <c r="AP412" t="s">
        <v>4775</v>
      </c>
      <c r="AQ412" s="1" t="s">
        <v>157</v>
      </c>
      <c r="AR412" t="s">
        <v>158</v>
      </c>
      <c r="AS412" t="str">
        <f>VLOOKUP('intouch变量（实型）'!$A412,基本表格!$G:$Q,3,FALSE)</f>
        <v>DB1301,REAL64</v>
      </c>
      <c r="AT412" t="str">
        <f>VLOOKUP('intouch变量（实型）'!$A412,基本表格!$G:$Q,10,FALSE)</f>
        <v>No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</row>
    <row r="413" spans="1:55">
      <c r="A413" t="s">
        <v>5911</v>
      </c>
      <c r="B413" s="11" t="str">
        <f t="shared" si="6"/>
        <v>CHP3</v>
      </c>
      <c r="C413" s="11" t="str">
        <f>VLOOKUP('intouch变量（实型）'!$A413,基本表格!$G:$Q,2,FALSE)</f>
        <v>3#刨片机润滑站1#过滤器压差传感器  下限值</v>
      </c>
      <c r="D413" t="s">
        <v>154</v>
      </c>
      <c r="E413" t="s">
        <v>154</v>
      </c>
      <c r="F413">
        <v>0</v>
      </c>
      <c r="G413" t="s">
        <v>154</v>
      </c>
      <c r="H413" t="s">
        <v>154</v>
      </c>
      <c r="I413">
        <v>0</v>
      </c>
      <c r="J413">
        <v>0</v>
      </c>
      <c r="L413">
        <v>0</v>
      </c>
      <c r="M413">
        <v>-32768</v>
      </c>
      <c r="N413">
        <v>32767</v>
      </c>
      <c r="O413">
        <v>0</v>
      </c>
      <c r="P413">
        <v>0</v>
      </c>
      <c r="Q413" t="s">
        <v>155</v>
      </c>
      <c r="R413">
        <v>0</v>
      </c>
      <c r="S413">
        <v>1</v>
      </c>
      <c r="T413" t="s">
        <v>155</v>
      </c>
      <c r="U413">
        <v>0</v>
      </c>
      <c r="V413">
        <v>1</v>
      </c>
      <c r="W413" t="s">
        <v>155</v>
      </c>
      <c r="X413">
        <v>0</v>
      </c>
      <c r="Y413">
        <v>1</v>
      </c>
      <c r="Z413" t="s">
        <v>155</v>
      </c>
      <c r="AA413">
        <v>0</v>
      </c>
      <c r="AB413">
        <v>1</v>
      </c>
      <c r="AC413" t="s">
        <v>155</v>
      </c>
      <c r="AD413">
        <v>0</v>
      </c>
      <c r="AE413">
        <v>1</v>
      </c>
      <c r="AF413" t="s">
        <v>155</v>
      </c>
      <c r="AG413">
        <v>0</v>
      </c>
      <c r="AH413">
        <v>1</v>
      </c>
      <c r="AI413">
        <v>0</v>
      </c>
      <c r="AJ413" t="s">
        <v>155</v>
      </c>
      <c r="AK413">
        <v>0</v>
      </c>
      <c r="AL413">
        <v>1</v>
      </c>
      <c r="AM413" t="s">
        <v>4774</v>
      </c>
      <c r="AN413">
        <v>-32768</v>
      </c>
      <c r="AO413">
        <v>32767</v>
      </c>
      <c r="AP413" t="s">
        <v>4775</v>
      </c>
      <c r="AQ413" s="1" t="s">
        <v>157</v>
      </c>
      <c r="AR413" t="s">
        <v>158</v>
      </c>
      <c r="AS413" t="str">
        <f>VLOOKUP('intouch变量（实型）'!$A413,基本表格!$G:$Q,3,FALSE)</f>
        <v>DB1301,REAL68</v>
      </c>
      <c r="AT413" t="str">
        <f>VLOOKUP('intouch变量（实型）'!$A413,基本表格!$G:$Q,10,FALSE)</f>
        <v>No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</row>
    <row r="414" spans="1:55">
      <c r="A414" t="s">
        <v>5912</v>
      </c>
      <c r="B414" s="11" t="str">
        <f t="shared" si="6"/>
        <v>CHP3</v>
      </c>
      <c r="C414" s="11" t="str">
        <f>VLOOKUP('intouch变量（实型）'!$A414,基本表格!$G:$Q,2,FALSE)</f>
        <v>3#刨片机润滑站1#过滤器压差传感器  上上限值</v>
      </c>
      <c r="D414" t="s">
        <v>154</v>
      </c>
      <c r="E414" t="s">
        <v>154</v>
      </c>
      <c r="F414">
        <v>0</v>
      </c>
      <c r="G414" t="s">
        <v>154</v>
      </c>
      <c r="H414" t="s">
        <v>154</v>
      </c>
      <c r="I414">
        <v>0</v>
      </c>
      <c r="J414">
        <v>0</v>
      </c>
      <c r="L414">
        <v>0</v>
      </c>
      <c r="M414">
        <v>-32768</v>
      </c>
      <c r="N414">
        <v>32767</v>
      </c>
      <c r="O414">
        <v>0</v>
      </c>
      <c r="P414">
        <v>0</v>
      </c>
      <c r="Q414" t="s">
        <v>155</v>
      </c>
      <c r="R414">
        <v>0</v>
      </c>
      <c r="S414">
        <v>1</v>
      </c>
      <c r="T414" t="s">
        <v>155</v>
      </c>
      <c r="U414">
        <v>0</v>
      </c>
      <c r="V414">
        <v>1</v>
      </c>
      <c r="W414" t="s">
        <v>155</v>
      </c>
      <c r="X414">
        <v>0</v>
      </c>
      <c r="Y414">
        <v>1</v>
      </c>
      <c r="Z414" t="s">
        <v>155</v>
      </c>
      <c r="AA414">
        <v>0</v>
      </c>
      <c r="AB414">
        <v>1</v>
      </c>
      <c r="AC414" t="s">
        <v>155</v>
      </c>
      <c r="AD414">
        <v>0</v>
      </c>
      <c r="AE414">
        <v>1</v>
      </c>
      <c r="AF414" t="s">
        <v>155</v>
      </c>
      <c r="AG414">
        <v>0</v>
      </c>
      <c r="AH414">
        <v>1</v>
      </c>
      <c r="AI414">
        <v>0</v>
      </c>
      <c r="AJ414" t="s">
        <v>155</v>
      </c>
      <c r="AK414">
        <v>0</v>
      </c>
      <c r="AL414">
        <v>1</v>
      </c>
      <c r="AM414" t="s">
        <v>4774</v>
      </c>
      <c r="AN414">
        <v>-32768</v>
      </c>
      <c r="AO414">
        <v>32767</v>
      </c>
      <c r="AP414" t="s">
        <v>4775</v>
      </c>
      <c r="AQ414" s="1" t="s">
        <v>157</v>
      </c>
      <c r="AR414" t="s">
        <v>158</v>
      </c>
      <c r="AS414" t="str">
        <f>VLOOKUP('intouch变量（实型）'!$A414,基本表格!$G:$Q,3,FALSE)</f>
        <v>DB1301,REAL72</v>
      </c>
      <c r="AT414" t="str">
        <f>VLOOKUP('intouch变量（实型）'!$A414,基本表格!$G:$Q,10,FALSE)</f>
        <v>No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</row>
    <row r="415" spans="1:55">
      <c r="A415" t="s">
        <v>5913</v>
      </c>
      <c r="B415" s="11" t="str">
        <f t="shared" si="6"/>
        <v>CHP3</v>
      </c>
      <c r="C415" s="11" t="str">
        <f>VLOOKUP('intouch变量（实型）'!$A415,基本表格!$G:$Q,2,FALSE)</f>
        <v>3#刨片机润滑站1#过滤器压差传感器  下下限值</v>
      </c>
      <c r="D415" t="s">
        <v>154</v>
      </c>
      <c r="E415" t="s">
        <v>154</v>
      </c>
      <c r="F415">
        <v>0</v>
      </c>
      <c r="G415" t="s">
        <v>154</v>
      </c>
      <c r="H415" t="s">
        <v>154</v>
      </c>
      <c r="I415">
        <v>0</v>
      </c>
      <c r="J415">
        <v>0</v>
      </c>
      <c r="L415">
        <v>0</v>
      </c>
      <c r="M415">
        <v>-32768</v>
      </c>
      <c r="N415">
        <v>32767</v>
      </c>
      <c r="O415">
        <v>0</v>
      </c>
      <c r="P415">
        <v>0</v>
      </c>
      <c r="Q415" t="s">
        <v>155</v>
      </c>
      <c r="R415">
        <v>0</v>
      </c>
      <c r="S415">
        <v>1</v>
      </c>
      <c r="T415" t="s">
        <v>155</v>
      </c>
      <c r="U415">
        <v>0</v>
      </c>
      <c r="V415">
        <v>1</v>
      </c>
      <c r="W415" t="s">
        <v>155</v>
      </c>
      <c r="X415">
        <v>0</v>
      </c>
      <c r="Y415">
        <v>1</v>
      </c>
      <c r="Z415" t="s">
        <v>155</v>
      </c>
      <c r="AA415">
        <v>0</v>
      </c>
      <c r="AB415">
        <v>1</v>
      </c>
      <c r="AC415" t="s">
        <v>155</v>
      </c>
      <c r="AD415">
        <v>0</v>
      </c>
      <c r="AE415">
        <v>1</v>
      </c>
      <c r="AF415" t="s">
        <v>155</v>
      </c>
      <c r="AG415">
        <v>0</v>
      </c>
      <c r="AH415">
        <v>1</v>
      </c>
      <c r="AI415">
        <v>0</v>
      </c>
      <c r="AJ415" t="s">
        <v>155</v>
      </c>
      <c r="AK415">
        <v>0</v>
      </c>
      <c r="AL415">
        <v>1</v>
      </c>
      <c r="AM415" t="s">
        <v>4774</v>
      </c>
      <c r="AN415">
        <v>-32768</v>
      </c>
      <c r="AO415">
        <v>32767</v>
      </c>
      <c r="AP415" t="s">
        <v>4775</v>
      </c>
      <c r="AQ415" s="1" t="s">
        <v>157</v>
      </c>
      <c r="AR415" t="s">
        <v>158</v>
      </c>
      <c r="AS415" t="str">
        <f>VLOOKUP('intouch变量（实型）'!$A415,基本表格!$G:$Q,3,FALSE)</f>
        <v>DB1301,REAL76</v>
      </c>
      <c r="AT415" t="str">
        <f>VLOOKUP('intouch变量（实型）'!$A415,基本表格!$G:$Q,10,FALSE)</f>
        <v>No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</row>
    <row r="416" spans="1:55">
      <c r="A416" t="s">
        <v>5914</v>
      </c>
      <c r="B416" s="11" t="str">
        <f t="shared" si="6"/>
        <v>CHP3</v>
      </c>
      <c r="C416" s="11" t="str">
        <f>VLOOKUP('intouch变量（实型）'!$A416,基本表格!$G:$Q,2,FALSE)</f>
        <v>3#刨片机润滑站2#过滤器压差传感器  实际值</v>
      </c>
      <c r="D416" t="s">
        <v>154</v>
      </c>
      <c r="E416" t="s">
        <v>154</v>
      </c>
      <c r="F416">
        <v>0</v>
      </c>
      <c r="G416" t="s">
        <v>154</v>
      </c>
      <c r="H416" t="s">
        <v>154</v>
      </c>
      <c r="I416">
        <v>0</v>
      </c>
      <c r="J416">
        <v>0</v>
      </c>
      <c r="L416">
        <v>0</v>
      </c>
      <c r="M416">
        <v>-32768</v>
      </c>
      <c r="N416">
        <v>32767</v>
      </c>
      <c r="O416">
        <v>0</v>
      </c>
      <c r="P416">
        <v>0</v>
      </c>
      <c r="Q416" t="s">
        <v>155</v>
      </c>
      <c r="R416">
        <v>0</v>
      </c>
      <c r="S416">
        <v>1</v>
      </c>
      <c r="T416" t="s">
        <v>155</v>
      </c>
      <c r="U416">
        <v>0</v>
      </c>
      <c r="V416">
        <v>1</v>
      </c>
      <c r="W416" t="s">
        <v>155</v>
      </c>
      <c r="X416">
        <v>0</v>
      </c>
      <c r="Y416">
        <v>1</v>
      </c>
      <c r="Z416" t="s">
        <v>155</v>
      </c>
      <c r="AA416">
        <v>0</v>
      </c>
      <c r="AB416">
        <v>1</v>
      </c>
      <c r="AC416" t="s">
        <v>155</v>
      </c>
      <c r="AD416">
        <v>0</v>
      </c>
      <c r="AE416">
        <v>1</v>
      </c>
      <c r="AF416" t="s">
        <v>155</v>
      </c>
      <c r="AG416">
        <v>0</v>
      </c>
      <c r="AH416">
        <v>1</v>
      </c>
      <c r="AI416">
        <v>0</v>
      </c>
      <c r="AJ416" t="s">
        <v>155</v>
      </c>
      <c r="AK416">
        <v>0</v>
      </c>
      <c r="AL416">
        <v>1</v>
      </c>
      <c r="AM416" t="s">
        <v>4774</v>
      </c>
      <c r="AN416">
        <v>-32768</v>
      </c>
      <c r="AO416">
        <v>32767</v>
      </c>
      <c r="AP416" t="s">
        <v>4775</v>
      </c>
      <c r="AQ416" s="1" t="s">
        <v>157</v>
      </c>
      <c r="AR416" t="s">
        <v>158</v>
      </c>
      <c r="AS416" t="str">
        <f>VLOOKUP('intouch变量（实型）'!$A416,基本表格!$G:$Q,3,FALSE)</f>
        <v>DB1301,REAL106</v>
      </c>
      <c r="AT416" t="str">
        <f>VLOOKUP('intouch变量（实型）'!$A416,基本表格!$G:$Q,10,FALSE)</f>
        <v>Yes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</row>
    <row r="417" spans="1:55">
      <c r="A417" t="s">
        <v>5915</v>
      </c>
      <c r="B417" s="11" t="str">
        <f t="shared" si="6"/>
        <v>CHP3</v>
      </c>
      <c r="C417" s="11" t="str">
        <f>VLOOKUP('intouch变量（实型）'!$A417,基本表格!$G:$Q,2,FALSE)</f>
        <v>3#刨片机润滑站2#过滤器压差传感器  量程</v>
      </c>
      <c r="D417" t="s">
        <v>154</v>
      </c>
      <c r="E417" t="s">
        <v>154</v>
      </c>
      <c r="F417">
        <v>0</v>
      </c>
      <c r="G417" t="s">
        <v>154</v>
      </c>
      <c r="H417" t="s">
        <v>154</v>
      </c>
      <c r="I417">
        <v>0</v>
      </c>
      <c r="J417">
        <v>0</v>
      </c>
      <c r="L417">
        <v>0</v>
      </c>
      <c r="M417">
        <v>-32768</v>
      </c>
      <c r="N417">
        <v>32767</v>
      </c>
      <c r="O417">
        <v>0</v>
      </c>
      <c r="P417">
        <v>0</v>
      </c>
      <c r="Q417" t="s">
        <v>155</v>
      </c>
      <c r="R417">
        <v>0</v>
      </c>
      <c r="S417">
        <v>1</v>
      </c>
      <c r="T417" t="s">
        <v>155</v>
      </c>
      <c r="U417">
        <v>0</v>
      </c>
      <c r="V417">
        <v>1</v>
      </c>
      <c r="W417" t="s">
        <v>155</v>
      </c>
      <c r="X417">
        <v>0</v>
      </c>
      <c r="Y417">
        <v>1</v>
      </c>
      <c r="Z417" t="s">
        <v>155</v>
      </c>
      <c r="AA417">
        <v>0</v>
      </c>
      <c r="AB417">
        <v>1</v>
      </c>
      <c r="AC417" t="s">
        <v>155</v>
      </c>
      <c r="AD417">
        <v>0</v>
      </c>
      <c r="AE417">
        <v>1</v>
      </c>
      <c r="AF417" t="s">
        <v>155</v>
      </c>
      <c r="AG417">
        <v>0</v>
      </c>
      <c r="AH417">
        <v>1</v>
      </c>
      <c r="AI417">
        <v>0</v>
      </c>
      <c r="AJ417" t="s">
        <v>155</v>
      </c>
      <c r="AK417">
        <v>0</v>
      </c>
      <c r="AL417">
        <v>1</v>
      </c>
      <c r="AM417" t="s">
        <v>4774</v>
      </c>
      <c r="AN417">
        <v>-32768</v>
      </c>
      <c r="AO417">
        <v>32767</v>
      </c>
      <c r="AP417" t="s">
        <v>4775</v>
      </c>
      <c r="AQ417" s="1" t="s">
        <v>157</v>
      </c>
      <c r="AR417" t="s">
        <v>158</v>
      </c>
      <c r="AS417" t="str">
        <f>VLOOKUP('intouch变量（实型）'!$A417,基本表格!$G:$Q,3,FALSE)</f>
        <v>DB1301,REAL110</v>
      </c>
      <c r="AT417" t="str">
        <f>VLOOKUP('intouch变量（实型）'!$A417,基本表格!$G:$Q,10,FALSE)</f>
        <v>No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</row>
    <row r="418" spans="1:55">
      <c r="A418" t="s">
        <v>5916</v>
      </c>
      <c r="B418" s="11" t="str">
        <f t="shared" si="6"/>
        <v>CHP3</v>
      </c>
      <c r="C418" s="11" t="str">
        <f>VLOOKUP('intouch变量（实型）'!$A418,基本表格!$G:$Q,2,FALSE)</f>
        <v>3#刨片机润滑站2#过滤器压差传感器  上限值</v>
      </c>
      <c r="D418" t="s">
        <v>154</v>
      </c>
      <c r="E418" t="s">
        <v>154</v>
      </c>
      <c r="F418">
        <v>0</v>
      </c>
      <c r="G418" t="s">
        <v>154</v>
      </c>
      <c r="H418" t="s">
        <v>154</v>
      </c>
      <c r="I418">
        <v>0</v>
      </c>
      <c r="J418">
        <v>0</v>
      </c>
      <c r="L418">
        <v>0</v>
      </c>
      <c r="M418">
        <v>-32768</v>
      </c>
      <c r="N418">
        <v>32767</v>
      </c>
      <c r="O418">
        <v>0</v>
      </c>
      <c r="P418">
        <v>0</v>
      </c>
      <c r="Q418" t="s">
        <v>155</v>
      </c>
      <c r="R418">
        <v>0</v>
      </c>
      <c r="S418">
        <v>1</v>
      </c>
      <c r="T418" t="s">
        <v>155</v>
      </c>
      <c r="U418">
        <v>0</v>
      </c>
      <c r="V418">
        <v>1</v>
      </c>
      <c r="W418" t="s">
        <v>155</v>
      </c>
      <c r="X418">
        <v>0</v>
      </c>
      <c r="Y418">
        <v>1</v>
      </c>
      <c r="Z418" t="s">
        <v>155</v>
      </c>
      <c r="AA418">
        <v>0</v>
      </c>
      <c r="AB418">
        <v>1</v>
      </c>
      <c r="AC418" t="s">
        <v>155</v>
      </c>
      <c r="AD418">
        <v>0</v>
      </c>
      <c r="AE418">
        <v>1</v>
      </c>
      <c r="AF418" t="s">
        <v>155</v>
      </c>
      <c r="AG418">
        <v>0</v>
      </c>
      <c r="AH418">
        <v>1</v>
      </c>
      <c r="AI418">
        <v>0</v>
      </c>
      <c r="AJ418" t="s">
        <v>155</v>
      </c>
      <c r="AK418">
        <v>0</v>
      </c>
      <c r="AL418">
        <v>1</v>
      </c>
      <c r="AM418" t="s">
        <v>4774</v>
      </c>
      <c r="AN418">
        <v>-32768</v>
      </c>
      <c r="AO418">
        <v>32767</v>
      </c>
      <c r="AP418" t="s">
        <v>4775</v>
      </c>
      <c r="AQ418" s="1" t="s">
        <v>157</v>
      </c>
      <c r="AR418" t="s">
        <v>158</v>
      </c>
      <c r="AS418" t="str">
        <f>VLOOKUP('intouch变量（实型）'!$A418,基本表格!$G:$Q,3,FALSE)</f>
        <v>DB1301,REAL114</v>
      </c>
      <c r="AT418" t="str">
        <f>VLOOKUP('intouch变量（实型）'!$A418,基本表格!$G:$Q,10,FALSE)</f>
        <v>No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</row>
    <row r="419" spans="1:55">
      <c r="A419" t="s">
        <v>5917</v>
      </c>
      <c r="B419" s="11" t="str">
        <f t="shared" si="6"/>
        <v>CHP3</v>
      </c>
      <c r="C419" s="11" t="str">
        <f>VLOOKUP('intouch变量（实型）'!$A419,基本表格!$G:$Q,2,FALSE)</f>
        <v>3#刨片机润滑站2#过滤器压差传感器  下限值</v>
      </c>
      <c r="D419" t="s">
        <v>154</v>
      </c>
      <c r="E419" t="s">
        <v>154</v>
      </c>
      <c r="F419">
        <v>0</v>
      </c>
      <c r="G419" t="s">
        <v>154</v>
      </c>
      <c r="H419" t="s">
        <v>154</v>
      </c>
      <c r="I419">
        <v>0</v>
      </c>
      <c r="J419">
        <v>0</v>
      </c>
      <c r="L419">
        <v>0</v>
      </c>
      <c r="M419">
        <v>-32768</v>
      </c>
      <c r="N419">
        <v>32767</v>
      </c>
      <c r="O419">
        <v>0</v>
      </c>
      <c r="P419">
        <v>0</v>
      </c>
      <c r="Q419" t="s">
        <v>155</v>
      </c>
      <c r="R419">
        <v>0</v>
      </c>
      <c r="S419">
        <v>1</v>
      </c>
      <c r="T419" t="s">
        <v>155</v>
      </c>
      <c r="U419">
        <v>0</v>
      </c>
      <c r="V419">
        <v>1</v>
      </c>
      <c r="W419" t="s">
        <v>155</v>
      </c>
      <c r="X419">
        <v>0</v>
      </c>
      <c r="Y419">
        <v>1</v>
      </c>
      <c r="Z419" t="s">
        <v>155</v>
      </c>
      <c r="AA419">
        <v>0</v>
      </c>
      <c r="AB419">
        <v>1</v>
      </c>
      <c r="AC419" t="s">
        <v>155</v>
      </c>
      <c r="AD419">
        <v>0</v>
      </c>
      <c r="AE419">
        <v>1</v>
      </c>
      <c r="AF419" t="s">
        <v>155</v>
      </c>
      <c r="AG419">
        <v>0</v>
      </c>
      <c r="AH419">
        <v>1</v>
      </c>
      <c r="AI419">
        <v>0</v>
      </c>
      <c r="AJ419" t="s">
        <v>155</v>
      </c>
      <c r="AK419">
        <v>0</v>
      </c>
      <c r="AL419">
        <v>1</v>
      </c>
      <c r="AM419" t="s">
        <v>4774</v>
      </c>
      <c r="AN419">
        <v>-32768</v>
      </c>
      <c r="AO419">
        <v>32767</v>
      </c>
      <c r="AP419" t="s">
        <v>4775</v>
      </c>
      <c r="AQ419" s="1" t="s">
        <v>157</v>
      </c>
      <c r="AR419" t="s">
        <v>158</v>
      </c>
      <c r="AS419" t="str">
        <f>VLOOKUP('intouch变量（实型）'!$A419,基本表格!$G:$Q,3,FALSE)</f>
        <v>DB1301,REAL118</v>
      </c>
      <c r="AT419" t="str">
        <f>VLOOKUP('intouch变量（实型）'!$A419,基本表格!$G:$Q,10,FALSE)</f>
        <v>No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</row>
    <row r="420" spans="1:55">
      <c r="A420" t="s">
        <v>5918</v>
      </c>
      <c r="B420" s="11" t="str">
        <f t="shared" si="6"/>
        <v>CHP3</v>
      </c>
      <c r="C420" s="11" t="str">
        <f>VLOOKUP('intouch变量（实型）'!$A420,基本表格!$G:$Q,2,FALSE)</f>
        <v>3#刨片机润滑站2#过滤器压差传感器  上上限值</v>
      </c>
      <c r="D420" t="s">
        <v>154</v>
      </c>
      <c r="E420" t="s">
        <v>154</v>
      </c>
      <c r="F420">
        <v>0</v>
      </c>
      <c r="G420" t="s">
        <v>154</v>
      </c>
      <c r="H420" t="s">
        <v>154</v>
      </c>
      <c r="I420">
        <v>0</v>
      </c>
      <c r="J420">
        <v>0</v>
      </c>
      <c r="L420">
        <v>0</v>
      </c>
      <c r="M420">
        <v>-32768</v>
      </c>
      <c r="N420">
        <v>32767</v>
      </c>
      <c r="O420">
        <v>0</v>
      </c>
      <c r="P420">
        <v>0</v>
      </c>
      <c r="Q420" t="s">
        <v>155</v>
      </c>
      <c r="R420">
        <v>0</v>
      </c>
      <c r="S420">
        <v>1</v>
      </c>
      <c r="T420" t="s">
        <v>155</v>
      </c>
      <c r="U420">
        <v>0</v>
      </c>
      <c r="V420">
        <v>1</v>
      </c>
      <c r="W420" t="s">
        <v>155</v>
      </c>
      <c r="X420">
        <v>0</v>
      </c>
      <c r="Y420">
        <v>1</v>
      </c>
      <c r="Z420" t="s">
        <v>155</v>
      </c>
      <c r="AA420">
        <v>0</v>
      </c>
      <c r="AB420">
        <v>1</v>
      </c>
      <c r="AC420" t="s">
        <v>155</v>
      </c>
      <c r="AD420">
        <v>0</v>
      </c>
      <c r="AE420">
        <v>1</v>
      </c>
      <c r="AF420" t="s">
        <v>155</v>
      </c>
      <c r="AG420">
        <v>0</v>
      </c>
      <c r="AH420">
        <v>1</v>
      </c>
      <c r="AI420">
        <v>0</v>
      </c>
      <c r="AJ420" t="s">
        <v>155</v>
      </c>
      <c r="AK420">
        <v>0</v>
      </c>
      <c r="AL420">
        <v>1</v>
      </c>
      <c r="AM420" t="s">
        <v>4774</v>
      </c>
      <c r="AN420">
        <v>-32768</v>
      </c>
      <c r="AO420">
        <v>32767</v>
      </c>
      <c r="AP420" t="s">
        <v>4775</v>
      </c>
      <c r="AQ420" s="1" t="s">
        <v>157</v>
      </c>
      <c r="AR420" t="s">
        <v>158</v>
      </c>
      <c r="AS420" t="str">
        <f>VLOOKUP('intouch变量（实型）'!$A420,基本表格!$G:$Q,3,FALSE)</f>
        <v>DB1301,REAL122</v>
      </c>
      <c r="AT420" t="str">
        <f>VLOOKUP('intouch变量（实型）'!$A420,基本表格!$G:$Q,10,FALSE)</f>
        <v>No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</row>
    <row r="421" spans="1:55">
      <c r="A421" t="s">
        <v>5919</v>
      </c>
      <c r="B421" s="11" t="str">
        <f t="shared" si="6"/>
        <v>CHP3</v>
      </c>
      <c r="C421" s="11" t="str">
        <f>VLOOKUP('intouch变量（实型）'!$A421,基本表格!$G:$Q,2,FALSE)</f>
        <v>3#刨片机润滑站2#过滤器压差传感器  下下限值</v>
      </c>
      <c r="D421" t="s">
        <v>154</v>
      </c>
      <c r="E421" t="s">
        <v>154</v>
      </c>
      <c r="F421">
        <v>0</v>
      </c>
      <c r="G421" t="s">
        <v>154</v>
      </c>
      <c r="H421" t="s">
        <v>154</v>
      </c>
      <c r="I421">
        <v>0</v>
      </c>
      <c r="J421">
        <v>0</v>
      </c>
      <c r="L421">
        <v>0</v>
      </c>
      <c r="M421">
        <v>-32768</v>
      </c>
      <c r="N421">
        <v>32767</v>
      </c>
      <c r="O421">
        <v>0</v>
      </c>
      <c r="P421">
        <v>0</v>
      </c>
      <c r="Q421" t="s">
        <v>155</v>
      </c>
      <c r="R421">
        <v>0</v>
      </c>
      <c r="S421">
        <v>1</v>
      </c>
      <c r="T421" t="s">
        <v>155</v>
      </c>
      <c r="U421">
        <v>0</v>
      </c>
      <c r="V421">
        <v>1</v>
      </c>
      <c r="W421" t="s">
        <v>155</v>
      </c>
      <c r="X421">
        <v>0</v>
      </c>
      <c r="Y421">
        <v>1</v>
      </c>
      <c r="Z421" t="s">
        <v>155</v>
      </c>
      <c r="AA421">
        <v>0</v>
      </c>
      <c r="AB421">
        <v>1</v>
      </c>
      <c r="AC421" t="s">
        <v>155</v>
      </c>
      <c r="AD421">
        <v>0</v>
      </c>
      <c r="AE421">
        <v>1</v>
      </c>
      <c r="AF421" t="s">
        <v>155</v>
      </c>
      <c r="AG421">
        <v>0</v>
      </c>
      <c r="AH421">
        <v>1</v>
      </c>
      <c r="AI421">
        <v>0</v>
      </c>
      <c r="AJ421" t="s">
        <v>155</v>
      </c>
      <c r="AK421">
        <v>0</v>
      </c>
      <c r="AL421">
        <v>1</v>
      </c>
      <c r="AM421" t="s">
        <v>4774</v>
      </c>
      <c r="AN421">
        <v>-32768</v>
      </c>
      <c r="AO421">
        <v>32767</v>
      </c>
      <c r="AP421" t="s">
        <v>4775</v>
      </c>
      <c r="AQ421" s="1" t="s">
        <v>157</v>
      </c>
      <c r="AR421" t="s">
        <v>158</v>
      </c>
      <c r="AS421" t="str">
        <f>VLOOKUP('intouch变量（实型）'!$A421,基本表格!$G:$Q,3,FALSE)</f>
        <v>DB1301,REAL126</v>
      </c>
      <c r="AT421" t="str">
        <f>VLOOKUP('intouch变量（实型）'!$A421,基本表格!$G:$Q,10,FALSE)</f>
        <v>No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</row>
    <row r="422" spans="1:55">
      <c r="A422" t="s">
        <v>5920</v>
      </c>
      <c r="B422" s="11" t="str">
        <f t="shared" si="6"/>
        <v>CHP3</v>
      </c>
      <c r="C422" s="11" t="str">
        <f>VLOOKUP('intouch变量（实型）'!$A422,基本表格!$G:$Q,2,FALSE)</f>
        <v>3#刨片机振动传感器  实际值</v>
      </c>
      <c r="D422" t="s">
        <v>154</v>
      </c>
      <c r="E422" t="s">
        <v>154</v>
      </c>
      <c r="F422">
        <v>0</v>
      </c>
      <c r="G422" t="s">
        <v>154</v>
      </c>
      <c r="H422" t="s">
        <v>154</v>
      </c>
      <c r="I422">
        <v>0</v>
      </c>
      <c r="J422">
        <v>0</v>
      </c>
      <c r="L422">
        <v>0</v>
      </c>
      <c r="M422">
        <v>-32768</v>
      </c>
      <c r="N422">
        <v>32767</v>
      </c>
      <c r="O422">
        <v>0</v>
      </c>
      <c r="P422">
        <v>0</v>
      </c>
      <c r="Q422" t="s">
        <v>155</v>
      </c>
      <c r="R422">
        <v>0</v>
      </c>
      <c r="S422">
        <v>1</v>
      </c>
      <c r="T422" t="s">
        <v>155</v>
      </c>
      <c r="U422">
        <v>0</v>
      </c>
      <c r="V422">
        <v>1</v>
      </c>
      <c r="W422" t="s">
        <v>155</v>
      </c>
      <c r="X422">
        <v>0</v>
      </c>
      <c r="Y422">
        <v>1</v>
      </c>
      <c r="Z422" t="s">
        <v>155</v>
      </c>
      <c r="AA422">
        <v>0</v>
      </c>
      <c r="AB422">
        <v>1</v>
      </c>
      <c r="AC422" t="s">
        <v>155</v>
      </c>
      <c r="AD422">
        <v>0</v>
      </c>
      <c r="AE422">
        <v>1</v>
      </c>
      <c r="AF422" t="s">
        <v>155</v>
      </c>
      <c r="AG422">
        <v>0</v>
      </c>
      <c r="AH422">
        <v>1</v>
      </c>
      <c r="AI422">
        <v>0</v>
      </c>
      <c r="AJ422" t="s">
        <v>155</v>
      </c>
      <c r="AK422">
        <v>0</v>
      </c>
      <c r="AL422">
        <v>1</v>
      </c>
      <c r="AM422" t="s">
        <v>4774</v>
      </c>
      <c r="AN422">
        <v>-32768</v>
      </c>
      <c r="AO422">
        <v>32767</v>
      </c>
      <c r="AP422" t="s">
        <v>4775</v>
      </c>
      <c r="AQ422" s="1" t="s">
        <v>157</v>
      </c>
      <c r="AR422" t="s">
        <v>158</v>
      </c>
      <c r="AS422" t="str">
        <f>VLOOKUP('intouch变量（实型）'!$A422,基本表格!$G:$Q,3,FALSE)</f>
        <v>DB1301,REAL156</v>
      </c>
      <c r="AT422" t="str">
        <f>VLOOKUP('intouch变量（实型）'!$A422,基本表格!$G:$Q,10,FALSE)</f>
        <v>Yes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</row>
    <row r="423" spans="1:55">
      <c r="A423" t="s">
        <v>5921</v>
      </c>
      <c r="B423" s="11" t="str">
        <f t="shared" si="6"/>
        <v>CHP3</v>
      </c>
      <c r="C423" s="11" t="str">
        <f>VLOOKUP('intouch变量（实型）'!$A423,基本表格!$G:$Q,2,FALSE)</f>
        <v>3#刨片机振动传感器  量程</v>
      </c>
      <c r="D423" t="s">
        <v>154</v>
      </c>
      <c r="E423" t="s">
        <v>154</v>
      </c>
      <c r="F423">
        <v>0</v>
      </c>
      <c r="G423" t="s">
        <v>154</v>
      </c>
      <c r="H423" t="s">
        <v>154</v>
      </c>
      <c r="I423">
        <v>0</v>
      </c>
      <c r="J423">
        <v>0</v>
      </c>
      <c r="L423">
        <v>0</v>
      </c>
      <c r="M423">
        <v>-32768</v>
      </c>
      <c r="N423">
        <v>32767</v>
      </c>
      <c r="O423">
        <v>0</v>
      </c>
      <c r="P423">
        <v>0</v>
      </c>
      <c r="Q423" t="s">
        <v>155</v>
      </c>
      <c r="R423">
        <v>0</v>
      </c>
      <c r="S423">
        <v>1</v>
      </c>
      <c r="T423" t="s">
        <v>155</v>
      </c>
      <c r="U423">
        <v>0</v>
      </c>
      <c r="V423">
        <v>1</v>
      </c>
      <c r="W423" t="s">
        <v>155</v>
      </c>
      <c r="X423">
        <v>0</v>
      </c>
      <c r="Y423">
        <v>1</v>
      </c>
      <c r="Z423" t="s">
        <v>155</v>
      </c>
      <c r="AA423">
        <v>0</v>
      </c>
      <c r="AB423">
        <v>1</v>
      </c>
      <c r="AC423" t="s">
        <v>155</v>
      </c>
      <c r="AD423">
        <v>0</v>
      </c>
      <c r="AE423">
        <v>1</v>
      </c>
      <c r="AF423" t="s">
        <v>155</v>
      </c>
      <c r="AG423">
        <v>0</v>
      </c>
      <c r="AH423">
        <v>1</v>
      </c>
      <c r="AI423">
        <v>0</v>
      </c>
      <c r="AJ423" t="s">
        <v>155</v>
      </c>
      <c r="AK423">
        <v>0</v>
      </c>
      <c r="AL423">
        <v>1</v>
      </c>
      <c r="AM423" t="s">
        <v>4774</v>
      </c>
      <c r="AN423">
        <v>-32768</v>
      </c>
      <c r="AO423">
        <v>32767</v>
      </c>
      <c r="AP423" t="s">
        <v>4775</v>
      </c>
      <c r="AQ423" s="1" t="s">
        <v>157</v>
      </c>
      <c r="AR423" t="s">
        <v>158</v>
      </c>
      <c r="AS423" t="str">
        <f>VLOOKUP('intouch变量（实型）'!$A423,基本表格!$G:$Q,3,FALSE)</f>
        <v>DB1301,REAL160</v>
      </c>
      <c r="AT423" t="str">
        <f>VLOOKUP('intouch变量（实型）'!$A423,基本表格!$G:$Q,10,FALSE)</f>
        <v>No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</row>
    <row r="424" spans="1:55">
      <c r="A424" t="s">
        <v>5922</v>
      </c>
      <c r="B424" s="11" t="str">
        <f t="shared" si="6"/>
        <v>CHP3</v>
      </c>
      <c r="C424" s="11" t="str">
        <f>VLOOKUP('intouch变量（实型）'!$A424,基本表格!$G:$Q,2,FALSE)</f>
        <v>3#刨片机振动传感器  上限值</v>
      </c>
      <c r="D424" t="s">
        <v>154</v>
      </c>
      <c r="E424" t="s">
        <v>154</v>
      </c>
      <c r="F424">
        <v>0</v>
      </c>
      <c r="G424" t="s">
        <v>154</v>
      </c>
      <c r="H424" t="s">
        <v>154</v>
      </c>
      <c r="I424">
        <v>0</v>
      </c>
      <c r="J424">
        <v>0</v>
      </c>
      <c r="L424">
        <v>0</v>
      </c>
      <c r="M424">
        <v>-32768</v>
      </c>
      <c r="N424">
        <v>32767</v>
      </c>
      <c r="O424">
        <v>0</v>
      </c>
      <c r="P424">
        <v>0</v>
      </c>
      <c r="Q424" t="s">
        <v>155</v>
      </c>
      <c r="R424">
        <v>0</v>
      </c>
      <c r="S424">
        <v>1</v>
      </c>
      <c r="T424" t="s">
        <v>155</v>
      </c>
      <c r="U424">
        <v>0</v>
      </c>
      <c r="V424">
        <v>1</v>
      </c>
      <c r="W424" t="s">
        <v>155</v>
      </c>
      <c r="X424">
        <v>0</v>
      </c>
      <c r="Y424">
        <v>1</v>
      </c>
      <c r="Z424" t="s">
        <v>155</v>
      </c>
      <c r="AA424">
        <v>0</v>
      </c>
      <c r="AB424">
        <v>1</v>
      </c>
      <c r="AC424" t="s">
        <v>155</v>
      </c>
      <c r="AD424">
        <v>0</v>
      </c>
      <c r="AE424">
        <v>1</v>
      </c>
      <c r="AF424" t="s">
        <v>155</v>
      </c>
      <c r="AG424">
        <v>0</v>
      </c>
      <c r="AH424">
        <v>1</v>
      </c>
      <c r="AI424">
        <v>0</v>
      </c>
      <c r="AJ424" t="s">
        <v>155</v>
      </c>
      <c r="AK424">
        <v>0</v>
      </c>
      <c r="AL424">
        <v>1</v>
      </c>
      <c r="AM424" t="s">
        <v>4774</v>
      </c>
      <c r="AN424">
        <v>-32768</v>
      </c>
      <c r="AO424">
        <v>32767</v>
      </c>
      <c r="AP424" t="s">
        <v>4775</v>
      </c>
      <c r="AQ424" s="1" t="s">
        <v>157</v>
      </c>
      <c r="AR424" t="s">
        <v>158</v>
      </c>
      <c r="AS424" t="str">
        <f>VLOOKUP('intouch变量（实型）'!$A424,基本表格!$G:$Q,3,FALSE)</f>
        <v>DB1301,REAL164</v>
      </c>
      <c r="AT424" t="str">
        <f>VLOOKUP('intouch变量（实型）'!$A424,基本表格!$G:$Q,10,FALSE)</f>
        <v>No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</row>
    <row r="425" spans="1:55">
      <c r="A425" t="s">
        <v>5923</v>
      </c>
      <c r="B425" s="11" t="str">
        <f t="shared" si="6"/>
        <v>CHP3</v>
      </c>
      <c r="C425" s="11" t="str">
        <f>VLOOKUP('intouch变量（实型）'!$A425,基本表格!$G:$Q,2,FALSE)</f>
        <v>3#刨片机振动传感器  下限值</v>
      </c>
      <c r="D425" t="s">
        <v>154</v>
      </c>
      <c r="E425" t="s">
        <v>154</v>
      </c>
      <c r="F425">
        <v>0</v>
      </c>
      <c r="G425" t="s">
        <v>154</v>
      </c>
      <c r="H425" t="s">
        <v>154</v>
      </c>
      <c r="I425">
        <v>0</v>
      </c>
      <c r="J425">
        <v>0</v>
      </c>
      <c r="L425">
        <v>0</v>
      </c>
      <c r="M425">
        <v>-32768</v>
      </c>
      <c r="N425">
        <v>32767</v>
      </c>
      <c r="O425">
        <v>0</v>
      </c>
      <c r="P425">
        <v>0</v>
      </c>
      <c r="Q425" t="s">
        <v>155</v>
      </c>
      <c r="R425">
        <v>0</v>
      </c>
      <c r="S425">
        <v>1</v>
      </c>
      <c r="T425" t="s">
        <v>155</v>
      </c>
      <c r="U425">
        <v>0</v>
      </c>
      <c r="V425">
        <v>1</v>
      </c>
      <c r="W425" t="s">
        <v>155</v>
      </c>
      <c r="X425">
        <v>0</v>
      </c>
      <c r="Y425">
        <v>1</v>
      </c>
      <c r="Z425" t="s">
        <v>155</v>
      </c>
      <c r="AA425">
        <v>0</v>
      </c>
      <c r="AB425">
        <v>1</v>
      </c>
      <c r="AC425" t="s">
        <v>155</v>
      </c>
      <c r="AD425">
        <v>0</v>
      </c>
      <c r="AE425">
        <v>1</v>
      </c>
      <c r="AF425" t="s">
        <v>155</v>
      </c>
      <c r="AG425">
        <v>0</v>
      </c>
      <c r="AH425">
        <v>1</v>
      </c>
      <c r="AI425">
        <v>0</v>
      </c>
      <c r="AJ425" t="s">
        <v>155</v>
      </c>
      <c r="AK425">
        <v>0</v>
      </c>
      <c r="AL425">
        <v>1</v>
      </c>
      <c r="AM425" t="s">
        <v>4774</v>
      </c>
      <c r="AN425">
        <v>-32768</v>
      </c>
      <c r="AO425">
        <v>32767</v>
      </c>
      <c r="AP425" t="s">
        <v>4775</v>
      </c>
      <c r="AQ425" s="1" t="s">
        <v>157</v>
      </c>
      <c r="AR425" t="s">
        <v>158</v>
      </c>
      <c r="AS425" t="str">
        <f>VLOOKUP('intouch变量（实型）'!$A425,基本表格!$G:$Q,3,FALSE)</f>
        <v>DB1301,REAL168</v>
      </c>
      <c r="AT425" t="str">
        <f>VLOOKUP('intouch变量（实型）'!$A425,基本表格!$G:$Q,10,FALSE)</f>
        <v>No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</row>
    <row r="426" spans="1:55">
      <c r="A426" t="s">
        <v>5924</v>
      </c>
      <c r="B426" s="11" t="str">
        <f t="shared" si="6"/>
        <v>CHP3</v>
      </c>
      <c r="C426" s="11" t="str">
        <f>VLOOKUP('intouch变量（实型）'!$A426,基本表格!$G:$Q,2,FALSE)</f>
        <v>3#刨片机振动传感器  上上限值</v>
      </c>
      <c r="D426" t="s">
        <v>154</v>
      </c>
      <c r="E426" t="s">
        <v>154</v>
      </c>
      <c r="F426">
        <v>0</v>
      </c>
      <c r="G426" t="s">
        <v>154</v>
      </c>
      <c r="H426" t="s">
        <v>154</v>
      </c>
      <c r="I426">
        <v>0</v>
      </c>
      <c r="J426">
        <v>0</v>
      </c>
      <c r="L426">
        <v>0</v>
      </c>
      <c r="M426">
        <v>-32768</v>
      </c>
      <c r="N426">
        <v>32767</v>
      </c>
      <c r="O426">
        <v>0</v>
      </c>
      <c r="P426">
        <v>0</v>
      </c>
      <c r="Q426" t="s">
        <v>155</v>
      </c>
      <c r="R426">
        <v>0</v>
      </c>
      <c r="S426">
        <v>1</v>
      </c>
      <c r="T426" t="s">
        <v>155</v>
      </c>
      <c r="U426">
        <v>0</v>
      </c>
      <c r="V426">
        <v>1</v>
      </c>
      <c r="W426" t="s">
        <v>155</v>
      </c>
      <c r="X426">
        <v>0</v>
      </c>
      <c r="Y426">
        <v>1</v>
      </c>
      <c r="Z426" t="s">
        <v>155</v>
      </c>
      <c r="AA426">
        <v>0</v>
      </c>
      <c r="AB426">
        <v>1</v>
      </c>
      <c r="AC426" t="s">
        <v>155</v>
      </c>
      <c r="AD426">
        <v>0</v>
      </c>
      <c r="AE426">
        <v>1</v>
      </c>
      <c r="AF426" t="s">
        <v>155</v>
      </c>
      <c r="AG426">
        <v>0</v>
      </c>
      <c r="AH426">
        <v>1</v>
      </c>
      <c r="AI426">
        <v>0</v>
      </c>
      <c r="AJ426" t="s">
        <v>155</v>
      </c>
      <c r="AK426">
        <v>0</v>
      </c>
      <c r="AL426">
        <v>1</v>
      </c>
      <c r="AM426" t="s">
        <v>4774</v>
      </c>
      <c r="AN426">
        <v>-32768</v>
      </c>
      <c r="AO426">
        <v>32767</v>
      </c>
      <c r="AP426" t="s">
        <v>4775</v>
      </c>
      <c r="AQ426" s="1" t="s">
        <v>157</v>
      </c>
      <c r="AR426" t="s">
        <v>158</v>
      </c>
      <c r="AS426" t="str">
        <f>VLOOKUP('intouch变量（实型）'!$A426,基本表格!$G:$Q,3,FALSE)</f>
        <v>DB1301,REAL172</v>
      </c>
      <c r="AT426" t="str">
        <f>VLOOKUP('intouch变量（实型）'!$A426,基本表格!$G:$Q,10,FALSE)</f>
        <v>No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</row>
    <row r="427" spans="1:55">
      <c r="A427" t="s">
        <v>5925</v>
      </c>
      <c r="B427" s="11" t="str">
        <f t="shared" si="6"/>
        <v>CHP3</v>
      </c>
      <c r="C427" s="11" t="str">
        <f>VLOOKUP('intouch变量（实型）'!$A427,基本表格!$G:$Q,2,FALSE)</f>
        <v>3#刨片机振动传感器  下下限值</v>
      </c>
      <c r="D427" t="s">
        <v>154</v>
      </c>
      <c r="E427" t="s">
        <v>154</v>
      </c>
      <c r="F427">
        <v>0</v>
      </c>
      <c r="G427" t="s">
        <v>154</v>
      </c>
      <c r="H427" t="s">
        <v>154</v>
      </c>
      <c r="I427">
        <v>0</v>
      </c>
      <c r="J427">
        <v>0</v>
      </c>
      <c r="L427">
        <v>0</v>
      </c>
      <c r="M427">
        <v>-32768</v>
      </c>
      <c r="N427">
        <v>32767</v>
      </c>
      <c r="O427">
        <v>0</v>
      </c>
      <c r="P427">
        <v>0</v>
      </c>
      <c r="Q427" t="s">
        <v>155</v>
      </c>
      <c r="R427">
        <v>0</v>
      </c>
      <c r="S427">
        <v>1</v>
      </c>
      <c r="T427" t="s">
        <v>155</v>
      </c>
      <c r="U427">
        <v>0</v>
      </c>
      <c r="V427">
        <v>1</v>
      </c>
      <c r="W427" t="s">
        <v>155</v>
      </c>
      <c r="X427">
        <v>0</v>
      </c>
      <c r="Y427">
        <v>1</v>
      </c>
      <c r="Z427" t="s">
        <v>155</v>
      </c>
      <c r="AA427">
        <v>0</v>
      </c>
      <c r="AB427">
        <v>1</v>
      </c>
      <c r="AC427" t="s">
        <v>155</v>
      </c>
      <c r="AD427">
        <v>0</v>
      </c>
      <c r="AE427">
        <v>1</v>
      </c>
      <c r="AF427" t="s">
        <v>155</v>
      </c>
      <c r="AG427">
        <v>0</v>
      </c>
      <c r="AH427">
        <v>1</v>
      </c>
      <c r="AI427">
        <v>0</v>
      </c>
      <c r="AJ427" t="s">
        <v>155</v>
      </c>
      <c r="AK427">
        <v>0</v>
      </c>
      <c r="AL427">
        <v>1</v>
      </c>
      <c r="AM427" t="s">
        <v>4774</v>
      </c>
      <c r="AN427">
        <v>-32768</v>
      </c>
      <c r="AO427">
        <v>32767</v>
      </c>
      <c r="AP427" t="s">
        <v>4775</v>
      </c>
      <c r="AQ427" s="1" t="s">
        <v>157</v>
      </c>
      <c r="AR427" t="s">
        <v>158</v>
      </c>
      <c r="AS427" t="str">
        <f>VLOOKUP('intouch变量（实型）'!$A427,基本表格!$G:$Q,3,FALSE)</f>
        <v>DB1301,REAL176</v>
      </c>
      <c r="AT427" t="str">
        <f>VLOOKUP('intouch变量（实型）'!$A427,基本表格!$G:$Q,10,FALSE)</f>
        <v>No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</row>
    <row r="428" spans="1:55">
      <c r="A428" t="s">
        <v>5926</v>
      </c>
      <c r="B428" s="11" t="str">
        <f t="shared" si="6"/>
        <v>CHP3</v>
      </c>
      <c r="C428" s="11" t="str">
        <f>VLOOKUP('intouch变量（实型）'!$A428,基本表格!$G:$Q,2,FALSE)</f>
        <v>3#刨片机润滑站温度  实际值</v>
      </c>
      <c r="D428" t="s">
        <v>154</v>
      </c>
      <c r="E428" t="s">
        <v>154</v>
      </c>
      <c r="F428">
        <v>0</v>
      </c>
      <c r="G428" t="s">
        <v>154</v>
      </c>
      <c r="H428" t="s">
        <v>154</v>
      </c>
      <c r="I428">
        <v>0</v>
      </c>
      <c r="J428">
        <v>0</v>
      </c>
      <c r="L428">
        <v>0</v>
      </c>
      <c r="M428">
        <v>-32768</v>
      </c>
      <c r="N428">
        <v>32767</v>
      </c>
      <c r="O428">
        <v>0</v>
      </c>
      <c r="P428">
        <v>0</v>
      </c>
      <c r="Q428" t="s">
        <v>155</v>
      </c>
      <c r="R428">
        <v>0</v>
      </c>
      <c r="S428">
        <v>1</v>
      </c>
      <c r="T428" t="s">
        <v>155</v>
      </c>
      <c r="U428">
        <v>0</v>
      </c>
      <c r="V428">
        <v>1</v>
      </c>
      <c r="W428" t="s">
        <v>155</v>
      </c>
      <c r="X428">
        <v>0</v>
      </c>
      <c r="Y428">
        <v>1</v>
      </c>
      <c r="Z428" t="s">
        <v>155</v>
      </c>
      <c r="AA428">
        <v>0</v>
      </c>
      <c r="AB428">
        <v>1</v>
      </c>
      <c r="AC428" t="s">
        <v>155</v>
      </c>
      <c r="AD428">
        <v>0</v>
      </c>
      <c r="AE428">
        <v>1</v>
      </c>
      <c r="AF428" t="s">
        <v>155</v>
      </c>
      <c r="AG428">
        <v>0</v>
      </c>
      <c r="AH428">
        <v>1</v>
      </c>
      <c r="AI428">
        <v>0</v>
      </c>
      <c r="AJ428" t="s">
        <v>155</v>
      </c>
      <c r="AK428">
        <v>0</v>
      </c>
      <c r="AL428">
        <v>1</v>
      </c>
      <c r="AM428" t="s">
        <v>4774</v>
      </c>
      <c r="AN428">
        <v>-32768</v>
      </c>
      <c r="AO428">
        <v>32767</v>
      </c>
      <c r="AP428" t="s">
        <v>4775</v>
      </c>
      <c r="AQ428" s="1" t="s">
        <v>157</v>
      </c>
      <c r="AR428" t="s">
        <v>158</v>
      </c>
      <c r="AS428" t="str">
        <f>VLOOKUP('intouch变量（实型）'!$A428,基本表格!$G:$Q,3,FALSE)</f>
        <v>DB1301,REAL206</v>
      </c>
      <c r="AT428" t="str">
        <f>VLOOKUP('intouch变量（实型）'!$A428,基本表格!$G:$Q,10,FALSE)</f>
        <v>Yes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</row>
    <row r="429" spans="1:55">
      <c r="A429" t="s">
        <v>5927</v>
      </c>
      <c r="B429" s="11" t="str">
        <f t="shared" si="6"/>
        <v>CHP3</v>
      </c>
      <c r="C429" s="11" t="str">
        <f>VLOOKUP('intouch变量（实型）'!$A429,基本表格!$G:$Q,2,FALSE)</f>
        <v>3#刨片机润滑站温度  量程</v>
      </c>
      <c r="D429" t="s">
        <v>154</v>
      </c>
      <c r="E429" t="s">
        <v>154</v>
      </c>
      <c r="F429">
        <v>0</v>
      </c>
      <c r="G429" t="s">
        <v>154</v>
      </c>
      <c r="H429" t="s">
        <v>154</v>
      </c>
      <c r="I429">
        <v>0</v>
      </c>
      <c r="J429">
        <v>0</v>
      </c>
      <c r="L429">
        <v>0</v>
      </c>
      <c r="M429">
        <v>-32768</v>
      </c>
      <c r="N429">
        <v>32767</v>
      </c>
      <c r="O429">
        <v>0</v>
      </c>
      <c r="P429">
        <v>0</v>
      </c>
      <c r="Q429" t="s">
        <v>155</v>
      </c>
      <c r="R429">
        <v>0</v>
      </c>
      <c r="S429">
        <v>1</v>
      </c>
      <c r="T429" t="s">
        <v>155</v>
      </c>
      <c r="U429">
        <v>0</v>
      </c>
      <c r="V429">
        <v>1</v>
      </c>
      <c r="W429" t="s">
        <v>155</v>
      </c>
      <c r="X429">
        <v>0</v>
      </c>
      <c r="Y429">
        <v>1</v>
      </c>
      <c r="Z429" t="s">
        <v>155</v>
      </c>
      <c r="AA429">
        <v>0</v>
      </c>
      <c r="AB429">
        <v>1</v>
      </c>
      <c r="AC429" t="s">
        <v>155</v>
      </c>
      <c r="AD429">
        <v>0</v>
      </c>
      <c r="AE429">
        <v>1</v>
      </c>
      <c r="AF429" t="s">
        <v>155</v>
      </c>
      <c r="AG429">
        <v>0</v>
      </c>
      <c r="AH429">
        <v>1</v>
      </c>
      <c r="AI429">
        <v>0</v>
      </c>
      <c r="AJ429" t="s">
        <v>155</v>
      </c>
      <c r="AK429">
        <v>0</v>
      </c>
      <c r="AL429">
        <v>1</v>
      </c>
      <c r="AM429" t="s">
        <v>4774</v>
      </c>
      <c r="AN429">
        <v>-32768</v>
      </c>
      <c r="AO429">
        <v>32767</v>
      </c>
      <c r="AP429" t="s">
        <v>4775</v>
      </c>
      <c r="AQ429" s="1" t="s">
        <v>157</v>
      </c>
      <c r="AR429" t="s">
        <v>158</v>
      </c>
      <c r="AS429" t="str">
        <f>VLOOKUP('intouch变量（实型）'!$A429,基本表格!$G:$Q,3,FALSE)</f>
        <v>DB1301,REAL210</v>
      </c>
      <c r="AT429" t="str">
        <f>VLOOKUP('intouch变量（实型）'!$A429,基本表格!$G:$Q,10,FALSE)</f>
        <v>No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</row>
    <row r="430" spans="1:55">
      <c r="A430" t="s">
        <v>5928</v>
      </c>
      <c r="B430" s="11" t="str">
        <f t="shared" si="6"/>
        <v>CHP3</v>
      </c>
      <c r="C430" s="11" t="str">
        <f>VLOOKUP('intouch变量（实型）'!$A430,基本表格!$G:$Q,2,FALSE)</f>
        <v>3#刨片机润滑站温度  上限值</v>
      </c>
      <c r="D430" t="s">
        <v>154</v>
      </c>
      <c r="E430" t="s">
        <v>154</v>
      </c>
      <c r="F430">
        <v>0</v>
      </c>
      <c r="G430" t="s">
        <v>154</v>
      </c>
      <c r="H430" t="s">
        <v>154</v>
      </c>
      <c r="I430">
        <v>0</v>
      </c>
      <c r="J430">
        <v>0</v>
      </c>
      <c r="L430">
        <v>0</v>
      </c>
      <c r="M430">
        <v>-32768</v>
      </c>
      <c r="N430">
        <v>32767</v>
      </c>
      <c r="O430">
        <v>0</v>
      </c>
      <c r="P430">
        <v>0</v>
      </c>
      <c r="Q430" t="s">
        <v>155</v>
      </c>
      <c r="R430">
        <v>0</v>
      </c>
      <c r="S430">
        <v>1</v>
      </c>
      <c r="T430" t="s">
        <v>155</v>
      </c>
      <c r="U430">
        <v>0</v>
      </c>
      <c r="V430">
        <v>1</v>
      </c>
      <c r="W430" t="s">
        <v>155</v>
      </c>
      <c r="X430">
        <v>0</v>
      </c>
      <c r="Y430">
        <v>1</v>
      </c>
      <c r="Z430" t="s">
        <v>155</v>
      </c>
      <c r="AA430">
        <v>0</v>
      </c>
      <c r="AB430">
        <v>1</v>
      </c>
      <c r="AC430" t="s">
        <v>155</v>
      </c>
      <c r="AD430">
        <v>0</v>
      </c>
      <c r="AE430">
        <v>1</v>
      </c>
      <c r="AF430" t="s">
        <v>155</v>
      </c>
      <c r="AG430">
        <v>0</v>
      </c>
      <c r="AH430">
        <v>1</v>
      </c>
      <c r="AI430">
        <v>0</v>
      </c>
      <c r="AJ430" t="s">
        <v>155</v>
      </c>
      <c r="AK430">
        <v>0</v>
      </c>
      <c r="AL430">
        <v>1</v>
      </c>
      <c r="AM430" t="s">
        <v>4774</v>
      </c>
      <c r="AN430">
        <v>-32768</v>
      </c>
      <c r="AO430">
        <v>32767</v>
      </c>
      <c r="AP430" t="s">
        <v>4775</v>
      </c>
      <c r="AQ430" s="1" t="s">
        <v>157</v>
      </c>
      <c r="AR430" t="s">
        <v>158</v>
      </c>
      <c r="AS430" t="str">
        <f>VLOOKUP('intouch变量（实型）'!$A430,基本表格!$G:$Q,3,FALSE)</f>
        <v>DB1301,REAL214</v>
      </c>
      <c r="AT430" t="str">
        <f>VLOOKUP('intouch变量（实型）'!$A430,基本表格!$G:$Q,10,FALSE)</f>
        <v>No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</row>
    <row r="431" spans="1:55">
      <c r="A431" t="s">
        <v>5929</v>
      </c>
      <c r="B431" s="11" t="str">
        <f t="shared" si="6"/>
        <v>CHP3</v>
      </c>
      <c r="C431" s="11" t="str">
        <f>VLOOKUP('intouch变量（实型）'!$A431,基本表格!$G:$Q,2,FALSE)</f>
        <v>3#刨片机润滑站温度  下限值</v>
      </c>
      <c r="D431" t="s">
        <v>154</v>
      </c>
      <c r="E431" t="s">
        <v>154</v>
      </c>
      <c r="F431">
        <v>0</v>
      </c>
      <c r="G431" t="s">
        <v>154</v>
      </c>
      <c r="H431" t="s">
        <v>154</v>
      </c>
      <c r="I431">
        <v>0</v>
      </c>
      <c r="J431">
        <v>0</v>
      </c>
      <c r="L431">
        <v>0</v>
      </c>
      <c r="M431">
        <v>-32768</v>
      </c>
      <c r="N431">
        <v>32767</v>
      </c>
      <c r="O431">
        <v>0</v>
      </c>
      <c r="P431">
        <v>0</v>
      </c>
      <c r="Q431" t="s">
        <v>155</v>
      </c>
      <c r="R431">
        <v>0</v>
      </c>
      <c r="S431">
        <v>1</v>
      </c>
      <c r="T431" t="s">
        <v>155</v>
      </c>
      <c r="U431">
        <v>0</v>
      </c>
      <c r="V431">
        <v>1</v>
      </c>
      <c r="W431" t="s">
        <v>155</v>
      </c>
      <c r="X431">
        <v>0</v>
      </c>
      <c r="Y431">
        <v>1</v>
      </c>
      <c r="Z431" t="s">
        <v>155</v>
      </c>
      <c r="AA431">
        <v>0</v>
      </c>
      <c r="AB431">
        <v>1</v>
      </c>
      <c r="AC431" t="s">
        <v>155</v>
      </c>
      <c r="AD431">
        <v>0</v>
      </c>
      <c r="AE431">
        <v>1</v>
      </c>
      <c r="AF431" t="s">
        <v>155</v>
      </c>
      <c r="AG431">
        <v>0</v>
      </c>
      <c r="AH431">
        <v>1</v>
      </c>
      <c r="AI431">
        <v>0</v>
      </c>
      <c r="AJ431" t="s">
        <v>155</v>
      </c>
      <c r="AK431">
        <v>0</v>
      </c>
      <c r="AL431">
        <v>1</v>
      </c>
      <c r="AM431" t="s">
        <v>4774</v>
      </c>
      <c r="AN431">
        <v>-32768</v>
      </c>
      <c r="AO431">
        <v>32767</v>
      </c>
      <c r="AP431" t="s">
        <v>4775</v>
      </c>
      <c r="AQ431" s="1" t="s">
        <v>157</v>
      </c>
      <c r="AR431" t="s">
        <v>158</v>
      </c>
      <c r="AS431" t="str">
        <f>VLOOKUP('intouch变量（实型）'!$A431,基本表格!$G:$Q,3,FALSE)</f>
        <v>DB1301,REAL218</v>
      </c>
      <c r="AT431" t="str">
        <f>VLOOKUP('intouch变量（实型）'!$A431,基本表格!$G:$Q,10,FALSE)</f>
        <v>No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</row>
    <row r="432" spans="1:55">
      <c r="A432" t="s">
        <v>5930</v>
      </c>
      <c r="B432" s="11" t="str">
        <f t="shared" si="6"/>
        <v>CHP3</v>
      </c>
      <c r="C432" s="11" t="str">
        <f>VLOOKUP('intouch变量（实型）'!$A432,基本表格!$G:$Q,2,FALSE)</f>
        <v>3#刨片机润滑站温度  上上限值</v>
      </c>
      <c r="D432" t="s">
        <v>154</v>
      </c>
      <c r="E432" t="s">
        <v>154</v>
      </c>
      <c r="F432">
        <v>0</v>
      </c>
      <c r="G432" t="s">
        <v>154</v>
      </c>
      <c r="H432" t="s">
        <v>154</v>
      </c>
      <c r="I432">
        <v>0</v>
      </c>
      <c r="J432">
        <v>0</v>
      </c>
      <c r="L432">
        <v>0</v>
      </c>
      <c r="M432">
        <v>-32768</v>
      </c>
      <c r="N432">
        <v>32767</v>
      </c>
      <c r="O432">
        <v>0</v>
      </c>
      <c r="P432">
        <v>0</v>
      </c>
      <c r="Q432" t="s">
        <v>155</v>
      </c>
      <c r="R432">
        <v>0</v>
      </c>
      <c r="S432">
        <v>1</v>
      </c>
      <c r="T432" t="s">
        <v>155</v>
      </c>
      <c r="U432">
        <v>0</v>
      </c>
      <c r="V432">
        <v>1</v>
      </c>
      <c r="W432" t="s">
        <v>155</v>
      </c>
      <c r="X432">
        <v>0</v>
      </c>
      <c r="Y432">
        <v>1</v>
      </c>
      <c r="Z432" t="s">
        <v>155</v>
      </c>
      <c r="AA432">
        <v>0</v>
      </c>
      <c r="AB432">
        <v>1</v>
      </c>
      <c r="AC432" t="s">
        <v>155</v>
      </c>
      <c r="AD432">
        <v>0</v>
      </c>
      <c r="AE432">
        <v>1</v>
      </c>
      <c r="AF432" t="s">
        <v>155</v>
      </c>
      <c r="AG432">
        <v>0</v>
      </c>
      <c r="AH432">
        <v>1</v>
      </c>
      <c r="AI432">
        <v>0</v>
      </c>
      <c r="AJ432" t="s">
        <v>155</v>
      </c>
      <c r="AK432">
        <v>0</v>
      </c>
      <c r="AL432">
        <v>1</v>
      </c>
      <c r="AM432" t="s">
        <v>4774</v>
      </c>
      <c r="AN432">
        <v>-32768</v>
      </c>
      <c r="AO432">
        <v>32767</v>
      </c>
      <c r="AP432" t="s">
        <v>4775</v>
      </c>
      <c r="AQ432" s="1" t="s">
        <v>157</v>
      </c>
      <c r="AR432" t="s">
        <v>158</v>
      </c>
      <c r="AS432" t="str">
        <f>VLOOKUP('intouch变量（实型）'!$A432,基本表格!$G:$Q,3,FALSE)</f>
        <v>DB1301,REAL222</v>
      </c>
      <c r="AT432" t="str">
        <f>VLOOKUP('intouch变量（实型）'!$A432,基本表格!$G:$Q,10,FALSE)</f>
        <v>No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</row>
    <row r="433" spans="1:55">
      <c r="A433" t="s">
        <v>5931</v>
      </c>
      <c r="B433" s="11" t="str">
        <f t="shared" si="6"/>
        <v>CHP3</v>
      </c>
      <c r="C433" s="11" t="str">
        <f>VLOOKUP('intouch变量（实型）'!$A433,基本表格!$G:$Q,2,FALSE)</f>
        <v>3#刨片机润滑站温度  下下限值</v>
      </c>
      <c r="D433" t="s">
        <v>154</v>
      </c>
      <c r="E433" t="s">
        <v>154</v>
      </c>
      <c r="F433">
        <v>0</v>
      </c>
      <c r="G433" t="s">
        <v>154</v>
      </c>
      <c r="H433" t="s">
        <v>154</v>
      </c>
      <c r="I433">
        <v>0</v>
      </c>
      <c r="J433">
        <v>0</v>
      </c>
      <c r="L433">
        <v>0</v>
      </c>
      <c r="M433">
        <v>-32768</v>
      </c>
      <c r="N433">
        <v>32767</v>
      </c>
      <c r="O433">
        <v>0</v>
      </c>
      <c r="P433">
        <v>0</v>
      </c>
      <c r="Q433" t="s">
        <v>155</v>
      </c>
      <c r="R433">
        <v>0</v>
      </c>
      <c r="S433">
        <v>1</v>
      </c>
      <c r="T433" t="s">
        <v>155</v>
      </c>
      <c r="U433">
        <v>0</v>
      </c>
      <c r="V433">
        <v>1</v>
      </c>
      <c r="W433" t="s">
        <v>155</v>
      </c>
      <c r="X433">
        <v>0</v>
      </c>
      <c r="Y433">
        <v>1</v>
      </c>
      <c r="Z433" t="s">
        <v>155</v>
      </c>
      <c r="AA433">
        <v>0</v>
      </c>
      <c r="AB433">
        <v>1</v>
      </c>
      <c r="AC433" t="s">
        <v>155</v>
      </c>
      <c r="AD433">
        <v>0</v>
      </c>
      <c r="AE433">
        <v>1</v>
      </c>
      <c r="AF433" t="s">
        <v>155</v>
      </c>
      <c r="AG433">
        <v>0</v>
      </c>
      <c r="AH433">
        <v>1</v>
      </c>
      <c r="AI433">
        <v>0</v>
      </c>
      <c r="AJ433" t="s">
        <v>155</v>
      </c>
      <c r="AK433">
        <v>0</v>
      </c>
      <c r="AL433">
        <v>1</v>
      </c>
      <c r="AM433" t="s">
        <v>4774</v>
      </c>
      <c r="AN433">
        <v>-32768</v>
      </c>
      <c r="AO433">
        <v>32767</v>
      </c>
      <c r="AP433" t="s">
        <v>4775</v>
      </c>
      <c r="AQ433" s="1" t="s">
        <v>157</v>
      </c>
      <c r="AR433" t="s">
        <v>158</v>
      </c>
      <c r="AS433" t="str">
        <f>VLOOKUP('intouch变量（实型）'!$A433,基本表格!$G:$Q,3,FALSE)</f>
        <v>DB1301,REAL226</v>
      </c>
      <c r="AT433" t="str">
        <f>VLOOKUP('intouch变量（实型）'!$A433,基本表格!$G:$Q,10,FALSE)</f>
        <v>No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</row>
    <row r="434" spans="1:55">
      <c r="A434" t="s">
        <v>5932</v>
      </c>
      <c r="B434" s="11" t="str">
        <f t="shared" si="6"/>
        <v>CHP3</v>
      </c>
      <c r="C434" s="11" t="str">
        <f>VLOOKUP('intouch变量（实型）'!$A434,基本表格!$G:$Q,2,FALSE)</f>
        <v>3#刨片机主机轴承温度传感器1#  实际值</v>
      </c>
      <c r="D434" t="s">
        <v>154</v>
      </c>
      <c r="E434" t="s">
        <v>154</v>
      </c>
      <c r="F434">
        <v>0</v>
      </c>
      <c r="G434" t="s">
        <v>154</v>
      </c>
      <c r="H434" t="s">
        <v>154</v>
      </c>
      <c r="I434">
        <v>0</v>
      </c>
      <c r="J434">
        <v>0</v>
      </c>
      <c r="L434">
        <v>0</v>
      </c>
      <c r="M434">
        <v>-32768</v>
      </c>
      <c r="N434">
        <v>32767</v>
      </c>
      <c r="O434">
        <v>0</v>
      </c>
      <c r="P434">
        <v>0</v>
      </c>
      <c r="Q434" t="s">
        <v>155</v>
      </c>
      <c r="R434">
        <v>0</v>
      </c>
      <c r="S434">
        <v>1</v>
      </c>
      <c r="T434" t="s">
        <v>155</v>
      </c>
      <c r="U434">
        <v>0</v>
      </c>
      <c r="V434">
        <v>1</v>
      </c>
      <c r="W434" t="s">
        <v>155</v>
      </c>
      <c r="X434">
        <v>0</v>
      </c>
      <c r="Y434">
        <v>1</v>
      </c>
      <c r="Z434" t="s">
        <v>155</v>
      </c>
      <c r="AA434">
        <v>0</v>
      </c>
      <c r="AB434">
        <v>1</v>
      </c>
      <c r="AC434" t="s">
        <v>155</v>
      </c>
      <c r="AD434">
        <v>0</v>
      </c>
      <c r="AE434">
        <v>1</v>
      </c>
      <c r="AF434" t="s">
        <v>155</v>
      </c>
      <c r="AG434">
        <v>0</v>
      </c>
      <c r="AH434">
        <v>1</v>
      </c>
      <c r="AI434">
        <v>0</v>
      </c>
      <c r="AJ434" t="s">
        <v>155</v>
      </c>
      <c r="AK434">
        <v>0</v>
      </c>
      <c r="AL434">
        <v>1</v>
      </c>
      <c r="AM434" t="s">
        <v>4774</v>
      </c>
      <c r="AN434">
        <v>-32768</v>
      </c>
      <c r="AO434">
        <v>32767</v>
      </c>
      <c r="AP434" t="s">
        <v>4775</v>
      </c>
      <c r="AQ434" s="1" t="s">
        <v>157</v>
      </c>
      <c r="AR434" t="s">
        <v>158</v>
      </c>
      <c r="AS434" t="str">
        <f>VLOOKUP('intouch变量（实型）'!$A434,基本表格!$G:$Q,3,FALSE)</f>
        <v>DB1301,REAL256</v>
      </c>
      <c r="AT434" t="str">
        <f>VLOOKUP('intouch变量（实型）'!$A434,基本表格!$G:$Q,10,FALSE)</f>
        <v>Yes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</row>
    <row r="435" spans="1:55">
      <c r="A435" t="s">
        <v>5933</v>
      </c>
      <c r="B435" s="11" t="str">
        <f t="shared" si="6"/>
        <v>CHP3</v>
      </c>
      <c r="C435" s="11" t="str">
        <f>VLOOKUP('intouch变量（实型）'!$A435,基本表格!$G:$Q,2,FALSE)</f>
        <v>3#刨片机主机轴承温度传感器1#  量程</v>
      </c>
      <c r="D435" t="s">
        <v>154</v>
      </c>
      <c r="E435" t="s">
        <v>154</v>
      </c>
      <c r="F435">
        <v>0</v>
      </c>
      <c r="G435" t="s">
        <v>154</v>
      </c>
      <c r="H435" t="s">
        <v>154</v>
      </c>
      <c r="I435">
        <v>0</v>
      </c>
      <c r="J435">
        <v>0</v>
      </c>
      <c r="L435">
        <v>0</v>
      </c>
      <c r="M435">
        <v>-32768</v>
      </c>
      <c r="N435">
        <v>32767</v>
      </c>
      <c r="O435">
        <v>0</v>
      </c>
      <c r="P435">
        <v>0</v>
      </c>
      <c r="Q435" t="s">
        <v>155</v>
      </c>
      <c r="R435">
        <v>0</v>
      </c>
      <c r="S435">
        <v>1</v>
      </c>
      <c r="T435" t="s">
        <v>155</v>
      </c>
      <c r="U435">
        <v>0</v>
      </c>
      <c r="V435">
        <v>1</v>
      </c>
      <c r="W435" t="s">
        <v>155</v>
      </c>
      <c r="X435">
        <v>0</v>
      </c>
      <c r="Y435">
        <v>1</v>
      </c>
      <c r="Z435" t="s">
        <v>155</v>
      </c>
      <c r="AA435">
        <v>0</v>
      </c>
      <c r="AB435">
        <v>1</v>
      </c>
      <c r="AC435" t="s">
        <v>155</v>
      </c>
      <c r="AD435">
        <v>0</v>
      </c>
      <c r="AE435">
        <v>1</v>
      </c>
      <c r="AF435" t="s">
        <v>155</v>
      </c>
      <c r="AG435">
        <v>0</v>
      </c>
      <c r="AH435">
        <v>1</v>
      </c>
      <c r="AI435">
        <v>0</v>
      </c>
      <c r="AJ435" t="s">
        <v>155</v>
      </c>
      <c r="AK435">
        <v>0</v>
      </c>
      <c r="AL435">
        <v>1</v>
      </c>
      <c r="AM435" t="s">
        <v>4774</v>
      </c>
      <c r="AN435">
        <v>-32768</v>
      </c>
      <c r="AO435">
        <v>32767</v>
      </c>
      <c r="AP435" t="s">
        <v>4775</v>
      </c>
      <c r="AQ435" s="1" t="s">
        <v>157</v>
      </c>
      <c r="AR435" t="s">
        <v>158</v>
      </c>
      <c r="AS435" t="str">
        <f>VLOOKUP('intouch变量（实型）'!$A435,基本表格!$G:$Q,3,FALSE)</f>
        <v>DB1301,REAL260</v>
      </c>
      <c r="AT435" t="str">
        <f>VLOOKUP('intouch变量（实型）'!$A435,基本表格!$G:$Q,10,FALSE)</f>
        <v>No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</row>
    <row r="436" spans="1:55">
      <c r="A436" t="s">
        <v>5934</v>
      </c>
      <c r="B436" s="11" t="str">
        <f t="shared" si="6"/>
        <v>CHP3</v>
      </c>
      <c r="C436" s="11" t="str">
        <f>VLOOKUP('intouch变量（实型）'!$A436,基本表格!$G:$Q,2,FALSE)</f>
        <v>3#刨片机主机轴承温度传感器1#  上限值</v>
      </c>
      <c r="D436" t="s">
        <v>154</v>
      </c>
      <c r="E436" t="s">
        <v>154</v>
      </c>
      <c r="F436">
        <v>0</v>
      </c>
      <c r="G436" t="s">
        <v>154</v>
      </c>
      <c r="H436" t="s">
        <v>154</v>
      </c>
      <c r="I436">
        <v>0</v>
      </c>
      <c r="J436">
        <v>0</v>
      </c>
      <c r="L436">
        <v>0</v>
      </c>
      <c r="M436">
        <v>-32768</v>
      </c>
      <c r="N436">
        <v>32767</v>
      </c>
      <c r="O436">
        <v>0</v>
      </c>
      <c r="P436">
        <v>0</v>
      </c>
      <c r="Q436" t="s">
        <v>155</v>
      </c>
      <c r="R436">
        <v>0</v>
      </c>
      <c r="S436">
        <v>1</v>
      </c>
      <c r="T436" t="s">
        <v>155</v>
      </c>
      <c r="U436">
        <v>0</v>
      </c>
      <c r="V436">
        <v>1</v>
      </c>
      <c r="W436" t="s">
        <v>155</v>
      </c>
      <c r="X436">
        <v>0</v>
      </c>
      <c r="Y436">
        <v>1</v>
      </c>
      <c r="Z436" t="s">
        <v>155</v>
      </c>
      <c r="AA436">
        <v>0</v>
      </c>
      <c r="AB436">
        <v>1</v>
      </c>
      <c r="AC436" t="s">
        <v>155</v>
      </c>
      <c r="AD436">
        <v>0</v>
      </c>
      <c r="AE436">
        <v>1</v>
      </c>
      <c r="AF436" t="s">
        <v>155</v>
      </c>
      <c r="AG436">
        <v>0</v>
      </c>
      <c r="AH436">
        <v>1</v>
      </c>
      <c r="AI436">
        <v>0</v>
      </c>
      <c r="AJ436" t="s">
        <v>155</v>
      </c>
      <c r="AK436">
        <v>0</v>
      </c>
      <c r="AL436">
        <v>1</v>
      </c>
      <c r="AM436" t="s">
        <v>4774</v>
      </c>
      <c r="AN436">
        <v>-32768</v>
      </c>
      <c r="AO436">
        <v>32767</v>
      </c>
      <c r="AP436" t="s">
        <v>4775</v>
      </c>
      <c r="AQ436" s="1" t="s">
        <v>157</v>
      </c>
      <c r="AR436" t="s">
        <v>158</v>
      </c>
      <c r="AS436" t="str">
        <f>VLOOKUP('intouch变量（实型）'!$A436,基本表格!$G:$Q,3,FALSE)</f>
        <v>DB1301,REAL264</v>
      </c>
      <c r="AT436" t="str">
        <f>VLOOKUP('intouch变量（实型）'!$A436,基本表格!$G:$Q,10,FALSE)</f>
        <v>No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</row>
    <row r="437" spans="1:55">
      <c r="A437" t="s">
        <v>5935</v>
      </c>
      <c r="B437" s="11" t="str">
        <f t="shared" si="6"/>
        <v>CHP3</v>
      </c>
      <c r="C437" s="11" t="str">
        <f>VLOOKUP('intouch变量（实型）'!$A437,基本表格!$G:$Q,2,FALSE)</f>
        <v>3#刨片机主机轴承温度传感器1#  下限值</v>
      </c>
      <c r="D437" t="s">
        <v>154</v>
      </c>
      <c r="E437" t="s">
        <v>154</v>
      </c>
      <c r="F437">
        <v>0</v>
      </c>
      <c r="G437" t="s">
        <v>154</v>
      </c>
      <c r="H437" t="s">
        <v>154</v>
      </c>
      <c r="I437">
        <v>0</v>
      </c>
      <c r="J437">
        <v>0</v>
      </c>
      <c r="L437">
        <v>0</v>
      </c>
      <c r="M437">
        <v>-32768</v>
      </c>
      <c r="N437">
        <v>32767</v>
      </c>
      <c r="O437">
        <v>0</v>
      </c>
      <c r="P437">
        <v>0</v>
      </c>
      <c r="Q437" t="s">
        <v>155</v>
      </c>
      <c r="R437">
        <v>0</v>
      </c>
      <c r="S437">
        <v>1</v>
      </c>
      <c r="T437" t="s">
        <v>155</v>
      </c>
      <c r="U437">
        <v>0</v>
      </c>
      <c r="V437">
        <v>1</v>
      </c>
      <c r="W437" t="s">
        <v>155</v>
      </c>
      <c r="X437">
        <v>0</v>
      </c>
      <c r="Y437">
        <v>1</v>
      </c>
      <c r="Z437" t="s">
        <v>155</v>
      </c>
      <c r="AA437">
        <v>0</v>
      </c>
      <c r="AB437">
        <v>1</v>
      </c>
      <c r="AC437" t="s">
        <v>155</v>
      </c>
      <c r="AD437">
        <v>0</v>
      </c>
      <c r="AE437">
        <v>1</v>
      </c>
      <c r="AF437" t="s">
        <v>155</v>
      </c>
      <c r="AG437">
        <v>0</v>
      </c>
      <c r="AH437">
        <v>1</v>
      </c>
      <c r="AI437">
        <v>0</v>
      </c>
      <c r="AJ437" t="s">
        <v>155</v>
      </c>
      <c r="AK437">
        <v>0</v>
      </c>
      <c r="AL437">
        <v>1</v>
      </c>
      <c r="AM437" t="s">
        <v>4774</v>
      </c>
      <c r="AN437">
        <v>-32768</v>
      </c>
      <c r="AO437">
        <v>32767</v>
      </c>
      <c r="AP437" t="s">
        <v>4775</v>
      </c>
      <c r="AQ437" s="1" t="s">
        <v>157</v>
      </c>
      <c r="AR437" t="s">
        <v>158</v>
      </c>
      <c r="AS437" t="str">
        <f>VLOOKUP('intouch变量（实型）'!$A437,基本表格!$G:$Q,3,FALSE)</f>
        <v>DB1301,REAL268</v>
      </c>
      <c r="AT437" t="str">
        <f>VLOOKUP('intouch变量（实型）'!$A437,基本表格!$G:$Q,10,FALSE)</f>
        <v>No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</row>
    <row r="438" spans="1:55">
      <c r="A438" t="s">
        <v>5936</v>
      </c>
      <c r="B438" s="11" t="str">
        <f t="shared" si="6"/>
        <v>CHP3</v>
      </c>
      <c r="C438" s="11" t="str">
        <f>VLOOKUP('intouch变量（实型）'!$A438,基本表格!$G:$Q,2,FALSE)</f>
        <v>3#刨片机主机轴承温度传感器1#  上上限值</v>
      </c>
      <c r="D438" t="s">
        <v>154</v>
      </c>
      <c r="E438" t="s">
        <v>154</v>
      </c>
      <c r="F438">
        <v>0</v>
      </c>
      <c r="G438" t="s">
        <v>154</v>
      </c>
      <c r="H438" t="s">
        <v>154</v>
      </c>
      <c r="I438">
        <v>0</v>
      </c>
      <c r="J438">
        <v>0</v>
      </c>
      <c r="L438">
        <v>0</v>
      </c>
      <c r="M438">
        <v>-32768</v>
      </c>
      <c r="N438">
        <v>32767</v>
      </c>
      <c r="O438">
        <v>0</v>
      </c>
      <c r="P438">
        <v>0</v>
      </c>
      <c r="Q438" t="s">
        <v>155</v>
      </c>
      <c r="R438">
        <v>0</v>
      </c>
      <c r="S438">
        <v>1</v>
      </c>
      <c r="T438" t="s">
        <v>155</v>
      </c>
      <c r="U438">
        <v>0</v>
      </c>
      <c r="V438">
        <v>1</v>
      </c>
      <c r="W438" t="s">
        <v>155</v>
      </c>
      <c r="X438">
        <v>0</v>
      </c>
      <c r="Y438">
        <v>1</v>
      </c>
      <c r="Z438" t="s">
        <v>155</v>
      </c>
      <c r="AA438">
        <v>0</v>
      </c>
      <c r="AB438">
        <v>1</v>
      </c>
      <c r="AC438" t="s">
        <v>155</v>
      </c>
      <c r="AD438">
        <v>0</v>
      </c>
      <c r="AE438">
        <v>1</v>
      </c>
      <c r="AF438" t="s">
        <v>155</v>
      </c>
      <c r="AG438">
        <v>0</v>
      </c>
      <c r="AH438">
        <v>1</v>
      </c>
      <c r="AI438">
        <v>0</v>
      </c>
      <c r="AJ438" t="s">
        <v>155</v>
      </c>
      <c r="AK438">
        <v>0</v>
      </c>
      <c r="AL438">
        <v>1</v>
      </c>
      <c r="AM438" t="s">
        <v>4774</v>
      </c>
      <c r="AN438">
        <v>-32768</v>
      </c>
      <c r="AO438">
        <v>32767</v>
      </c>
      <c r="AP438" t="s">
        <v>4775</v>
      </c>
      <c r="AQ438" s="1" t="s">
        <v>157</v>
      </c>
      <c r="AR438" t="s">
        <v>158</v>
      </c>
      <c r="AS438" t="str">
        <f>VLOOKUP('intouch变量（实型）'!$A438,基本表格!$G:$Q,3,FALSE)</f>
        <v>DB1301,REAL272</v>
      </c>
      <c r="AT438" t="str">
        <f>VLOOKUP('intouch变量（实型）'!$A438,基本表格!$G:$Q,10,FALSE)</f>
        <v>No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</row>
    <row r="439" spans="1:55">
      <c r="A439" t="s">
        <v>5937</v>
      </c>
      <c r="B439" s="11" t="str">
        <f t="shared" si="6"/>
        <v>CHP3</v>
      </c>
      <c r="C439" s="11" t="str">
        <f>VLOOKUP('intouch变量（实型）'!$A439,基本表格!$G:$Q,2,FALSE)</f>
        <v>3#刨片机主机轴承温度传感器1#  下下限值</v>
      </c>
      <c r="D439" t="s">
        <v>154</v>
      </c>
      <c r="E439" t="s">
        <v>154</v>
      </c>
      <c r="F439">
        <v>0</v>
      </c>
      <c r="G439" t="s">
        <v>154</v>
      </c>
      <c r="H439" t="s">
        <v>154</v>
      </c>
      <c r="I439">
        <v>0</v>
      </c>
      <c r="J439">
        <v>0</v>
      </c>
      <c r="L439">
        <v>0</v>
      </c>
      <c r="M439">
        <v>-32768</v>
      </c>
      <c r="N439">
        <v>32767</v>
      </c>
      <c r="O439">
        <v>0</v>
      </c>
      <c r="P439">
        <v>0</v>
      </c>
      <c r="Q439" t="s">
        <v>155</v>
      </c>
      <c r="R439">
        <v>0</v>
      </c>
      <c r="S439">
        <v>1</v>
      </c>
      <c r="T439" t="s">
        <v>155</v>
      </c>
      <c r="U439">
        <v>0</v>
      </c>
      <c r="V439">
        <v>1</v>
      </c>
      <c r="W439" t="s">
        <v>155</v>
      </c>
      <c r="X439">
        <v>0</v>
      </c>
      <c r="Y439">
        <v>1</v>
      </c>
      <c r="Z439" t="s">
        <v>155</v>
      </c>
      <c r="AA439">
        <v>0</v>
      </c>
      <c r="AB439">
        <v>1</v>
      </c>
      <c r="AC439" t="s">
        <v>155</v>
      </c>
      <c r="AD439">
        <v>0</v>
      </c>
      <c r="AE439">
        <v>1</v>
      </c>
      <c r="AF439" t="s">
        <v>155</v>
      </c>
      <c r="AG439">
        <v>0</v>
      </c>
      <c r="AH439">
        <v>1</v>
      </c>
      <c r="AI439">
        <v>0</v>
      </c>
      <c r="AJ439" t="s">
        <v>155</v>
      </c>
      <c r="AK439">
        <v>0</v>
      </c>
      <c r="AL439">
        <v>1</v>
      </c>
      <c r="AM439" t="s">
        <v>4774</v>
      </c>
      <c r="AN439">
        <v>-32768</v>
      </c>
      <c r="AO439">
        <v>32767</v>
      </c>
      <c r="AP439" t="s">
        <v>4775</v>
      </c>
      <c r="AQ439" s="1" t="s">
        <v>157</v>
      </c>
      <c r="AR439" t="s">
        <v>158</v>
      </c>
      <c r="AS439" t="str">
        <f>VLOOKUP('intouch变量（实型）'!$A439,基本表格!$G:$Q,3,FALSE)</f>
        <v>DB1301,REAL276</v>
      </c>
      <c r="AT439" t="str">
        <f>VLOOKUP('intouch变量（实型）'!$A439,基本表格!$G:$Q,10,FALSE)</f>
        <v>No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</row>
    <row r="440" spans="1:55">
      <c r="A440" t="s">
        <v>5938</v>
      </c>
      <c r="B440" s="11" t="str">
        <f t="shared" si="6"/>
        <v>CHP3</v>
      </c>
      <c r="C440" s="11" t="str">
        <f>VLOOKUP('intouch变量（实型）'!$A440,基本表格!$G:$Q,2,FALSE)</f>
        <v>3#刨片机主机轴承温度传感器3#  实际值</v>
      </c>
      <c r="D440" t="s">
        <v>154</v>
      </c>
      <c r="E440" t="s">
        <v>154</v>
      </c>
      <c r="F440">
        <v>0</v>
      </c>
      <c r="G440" t="s">
        <v>154</v>
      </c>
      <c r="H440" t="s">
        <v>154</v>
      </c>
      <c r="I440">
        <v>0</v>
      </c>
      <c r="J440">
        <v>0</v>
      </c>
      <c r="L440">
        <v>0</v>
      </c>
      <c r="M440">
        <v>-32768</v>
      </c>
      <c r="N440">
        <v>32767</v>
      </c>
      <c r="O440">
        <v>0</v>
      </c>
      <c r="P440">
        <v>0</v>
      </c>
      <c r="Q440" t="s">
        <v>155</v>
      </c>
      <c r="R440">
        <v>0</v>
      </c>
      <c r="S440">
        <v>1</v>
      </c>
      <c r="T440" t="s">
        <v>155</v>
      </c>
      <c r="U440">
        <v>0</v>
      </c>
      <c r="V440">
        <v>1</v>
      </c>
      <c r="W440" t="s">
        <v>155</v>
      </c>
      <c r="X440">
        <v>0</v>
      </c>
      <c r="Y440">
        <v>1</v>
      </c>
      <c r="Z440" t="s">
        <v>155</v>
      </c>
      <c r="AA440">
        <v>0</v>
      </c>
      <c r="AB440">
        <v>1</v>
      </c>
      <c r="AC440" t="s">
        <v>155</v>
      </c>
      <c r="AD440">
        <v>0</v>
      </c>
      <c r="AE440">
        <v>1</v>
      </c>
      <c r="AF440" t="s">
        <v>155</v>
      </c>
      <c r="AG440">
        <v>0</v>
      </c>
      <c r="AH440">
        <v>1</v>
      </c>
      <c r="AI440">
        <v>0</v>
      </c>
      <c r="AJ440" t="s">
        <v>155</v>
      </c>
      <c r="AK440">
        <v>0</v>
      </c>
      <c r="AL440">
        <v>1</v>
      </c>
      <c r="AM440" t="s">
        <v>4774</v>
      </c>
      <c r="AN440">
        <v>-32768</v>
      </c>
      <c r="AO440">
        <v>32767</v>
      </c>
      <c r="AP440" t="s">
        <v>4775</v>
      </c>
      <c r="AQ440" s="1" t="s">
        <v>157</v>
      </c>
      <c r="AR440" t="s">
        <v>158</v>
      </c>
      <c r="AS440" t="str">
        <f>VLOOKUP('intouch变量（实型）'!$A440,基本表格!$G:$Q,3,FALSE)</f>
        <v>DB1301,REAL306</v>
      </c>
      <c r="AT440" t="str">
        <f>VLOOKUP('intouch变量（实型）'!$A440,基本表格!$G:$Q,10,FALSE)</f>
        <v>Yes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</row>
    <row r="441" spans="1:55">
      <c r="A441" t="s">
        <v>5939</v>
      </c>
      <c r="B441" s="11" t="str">
        <f t="shared" si="6"/>
        <v>CHP3</v>
      </c>
      <c r="C441" s="11" t="str">
        <f>VLOOKUP('intouch变量（实型）'!$A441,基本表格!$G:$Q,2,FALSE)</f>
        <v>3#刨片机主机轴承温度传感器3#  量程</v>
      </c>
      <c r="D441" t="s">
        <v>154</v>
      </c>
      <c r="E441" t="s">
        <v>154</v>
      </c>
      <c r="F441">
        <v>0</v>
      </c>
      <c r="G441" t="s">
        <v>154</v>
      </c>
      <c r="H441" t="s">
        <v>154</v>
      </c>
      <c r="I441">
        <v>0</v>
      </c>
      <c r="J441">
        <v>0</v>
      </c>
      <c r="L441">
        <v>0</v>
      </c>
      <c r="M441">
        <v>-32768</v>
      </c>
      <c r="N441">
        <v>32767</v>
      </c>
      <c r="O441">
        <v>0</v>
      </c>
      <c r="P441">
        <v>0</v>
      </c>
      <c r="Q441" t="s">
        <v>155</v>
      </c>
      <c r="R441">
        <v>0</v>
      </c>
      <c r="S441">
        <v>1</v>
      </c>
      <c r="T441" t="s">
        <v>155</v>
      </c>
      <c r="U441">
        <v>0</v>
      </c>
      <c r="V441">
        <v>1</v>
      </c>
      <c r="W441" t="s">
        <v>155</v>
      </c>
      <c r="X441">
        <v>0</v>
      </c>
      <c r="Y441">
        <v>1</v>
      </c>
      <c r="Z441" t="s">
        <v>155</v>
      </c>
      <c r="AA441">
        <v>0</v>
      </c>
      <c r="AB441">
        <v>1</v>
      </c>
      <c r="AC441" t="s">
        <v>155</v>
      </c>
      <c r="AD441">
        <v>0</v>
      </c>
      <c r="AE441">
        <v>1</v>
      </c>
      <c r="AF441" t="s">
        <v>155</v>
      </c>
      <c r="AG441">
        <v>0</v>
      </c>
      <c r="AH441">
        <v>1</v>
      </c>
      <c r="AI441">
        <v>0</v>
      </c>
      <c r="AJ441" t="s">
        <v>155</v>
      </c>
      <c r="AK441">
        <v>0</v>
      </c>
      <c r="AL441">
        <v>1</v>
      </c>
      <c r="AM441" t="s">
        <v>4774</v>
      </c>
      <c r="AN441">
        <v>-32768</v>
      </c>
      <c r="AO441">
        <v>32767</v>
      </c>
      <c r="AP441" t="s">
        <v>4775</v>
      </c>
      <c r="AQ441" s="1" t="s">
        <v>157</v>
      </c>
      <c r="AR441" t="s">
        <v>158</v>
      </c>
      <c r="AS441" t="str">
        <f>VLOOKUP('intouch变量（实型）'!$A441,基本表格!$G:$Q,3,FALSE)</f>
        <v>DB1301,REAL310</v>
      </c>
      <c r="AT441" t="str">
        <f>VLOOKUP('intouch变量（实型）'!$A441,基本表格!$G:$Q,10,FALSE)</f>
        <v>No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</row>
    <row r="442" spans="1:55">
      <c r="A442" t="s">
        <v>5940</v>
      </c>
      <c r="B442" s="11" t="str">
        <f t="shared" si="6"/>
        <v>CHP3</v>
      </c>
      <c r="C442" s="11" t="str">
        <f>VLOOKUP('intouch变量（实型）'!$A442,基本表格!$G:$Q,2,FALSE)</f>
        <v>3#刨片机主机轴承温度传感器3#  上限值</v>
      </c>
      <c r="D442" t="s">
        <v>154</v>
      </c>
      <c r="E442" t="s">
        <v>154</v>
      </c>
      <c r="F442">
        <v>0</v>
      </c>
      <c r="G442" t="s">
        <v>154</v>
      </c>
      <c r="H442" t="s">
        <v>154</v>
      </c>
      <c r="I442">
        <v>0</v>
      </c>
      <c r="J442">
        <v>0</v>
      </c>
      <c r="L442">
        <v>0</v>
      </c>
      <c r="M442">
        <v>-32768</v>
      </c>
      <c r="N442">
        <v>32767</v>
      </c>
      <c r="O442">
        <v>0</v>
      </c>
      <c r="P442">
        <v>0</v>
      </c>
      <c r="Q442" t="s">
        <v>155</v>
      </c>
      <c r="R442">
        <v>0</v>
      </c>
      <c r="S442">
        <v>1</v>
      </c>
      <c r="T442" t="s">
        <v>155</v>
      </c>
      <c r="U442">
        <v>0</v>
      </c>
      <c r="V442">
        <v>1</v>
      </c>
      <c r="W442" t="s">
        <v>155</v>
      </c>
      <c r="X442">
        <v>0</v>
      </c>
      <c r="Y442">
        <v>1</v>
      </c>
      <c r="Z442" t="s">
        <v>155</v>
      </c>
      <c r="AA442">
        <v>0</v>
      </c>
      <c r="AB442">
        <v>1</v>
      </c>
      <c r="AC442" t="s">
        <v>155</v>
      </c>
      <c r="AD442">
        <v>0</v>
      </c>
      <c r="AE442">
        <v>1</v>
      </c>
      <c r="AF442" t="s">
        <v>155</v>
      </c>
      <c r="AG442">
        <v>0</v>
      </c>
      <c r="AH442">
        <v>1</v>
      </c>
      <c r="AI442">
        <v>0</v>
      </c>
      <c r="AJ442" t="s">
        <v>155</v>
      </c>
      <c r="AK442">
        <v>0</v>
      </c>
      <c r="AL442">
        <v>1</v>
      </c>
      <c r="AM442" t="s">
        <v>4774</v>
      </c>
      <c r="AN442">
        <v>-32768</v>
      </c>
      <c r="AO442">
        <v>32767</v>
      </c>
      <c r="AP442" t="s">
        <v>4775</v>
      </c>
      <c r="AQ442" s="1" t="s">
        <v>157</v>
      </c>
      <c r="AR442" t="s">
        <v>158</v>
      </c>
      <c r="AS442" t="str">
        <f>VLOOKUP('intouch变量（实型）'!$A442,基本表格!$G:$Q,3,FALSE)</f>
        <v>DB1301,REAL314</v>
      </c>
      <c r="AT442" t="str">
        <f>VLOOKUP('intouch变量（实型）'!$A442,基本表格!$G:$Q,10,FALSE)</f>
        <v>No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</row>
    <row r="443" spans="1:55">
      <c r="A443" t="s">
        <v>5941</v>
      </c>
      <c r="B443" s="11" t="str">
        <f t="shared" si="6"/>
        <v>CHP3</v>
      </c>
      <c r="C443" s="11" t="str">
        <f>VLOOKUP('intouch变量（实型）'!$A443,基本表格!$G:$Q,2,FALSE)</f>
        <v>3#刨片机主机轴承温度传感器3#  下限值</v>
      </c>
      <c r="D443" t="s">
        <v>154</v>
      </c>
      <c r="E443" t="s">
        <v>154</v>
      </c>
      <c r="F443">
        <v>0</v>
      </c>
      <c r="G443" t="s">
        <v>154</v>
      </c>
      <c r="H443" t="s">
        <v>154</v>
      </c>
      <c r="I443">
        <v>0</v>
      </c>
      <c r="J443">
        <v>0</v>
      </c>
      <c r="L443">
        <v>0</v>
      </c>
      <c r="M443">
        <v>-32768</v>
      </c>
      <c r="N443">
        <v>32767</v>
      </c>
      <c r="O443">
        <v>0</v>
      </c>
      <c r="P443">
        <v>0</v>
      </c>
      <c r="Q443" t="s">
        <v>155</v>
      </c>
      <c r="R443">
        <v>0</v>
      </c>
      <c r="S443">
        <v>1</v>
      </c>
      <c r="T443" t="s">
        <v>155</v>
      </c>
      <c r="U443">
        <v>0</v>
      </c>
      <c r="V443">
        <v>1</v>
      </c>
      <c r="W443" t="s">
        <v>155</v>
      </c>
      <c r="X443">
        <v>0</v>
      </c>
      <c r="Y443">
        <v>1</v>
      </c>
      <c r="Z443" t="s">
        <v>155</v>
      </c>
      <c r="AA443">
        <v>0</v>
      </c>
      <c r="AB443">
        <v>1</v>
      </c>
      <c r="AC443" t="s">
        <v>155</v>
      </c>
      <c r="AD443">
        <v>0</v>
      </c>
      <c r="AE443">
        <v>1</v>
      </c>
      <c r="AF443" t="s">
        <v>155</v>
      </c>
      <c r="AG443">
        <v>0</v>
      </c>
      <c r="AH443">
        <v>1</v>
      </c>
      <c r="AI443">
        <v>0</v>
      </c>
      <c r="AJ443" t="s">
        <v>155</v>
      </c>
      <c r="AK443">
        <v>0</v>
      </c>
      <c r="AL443">
        <v>1</v>
      </c>
      <c r="AM443" t="s">
        <v>4774</v>
      </c>
      <c r="AN443">
        <v>-32768</v>
      </c>
      <c r="AO443">
        <v>32767</v>
      </c>
      <c r="AP443" t="s">
        <v>4775</v>
      </c>
      <c r="AQ443" s="1" t="s">
        <v>157</v>
      </c>
      <c r="AR443" t="s">
        <v>158</v>
      </c>
      <c r="AS443" t="str">
        <f>VLOOKUP('intouch变量（实型）'!$A443,基本表格!$G:$Q,3,FALSE)</f>
        <v>DB1301,REAL318</v>
      </c>
      <c r="AT443" t="str">
        <f>VLOOKUP('intouch变量（实型）'!$A443,基本表格!$G:$Q,10,FALSE)</f>
        <v>No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</row>
    <row r="444" spans="1:55">
      <c r="A444" t="s">
        <v>5942</v>
      </c>
      <c r="B444" s="11" t="str">
        <f t="shared" si="6"/>
        <v>CHP3</v>
      </c>
      <c r="C444" s="11" t="str">
        <f>VLOOKUP('intouch变量（实型）'!$A444,基本表格!$G:$Q,2,FALSE)</f>
        <v>3#刨片机主机轴承温度传感器3#  上上限值</v>
      </c>
      <c r="D444" t="s">
        <v>154</v>
      </c>
      <c r="E444" t="s">
        <v>154</v>
      </c>
      <c r="F444">
        <v>0</v>
      </c>
      <c r="G444" t="s">
        <v>154</v>
      </c>
      <c r="H444" t="s">
        <v>154</v>
      </c>
      <c r="I444">
        <v>0</v>
      </c>
      <c r="J444">
        <v>0</v>
      </c>
      <c r="L444">
        <v>0</v>
      </c>
      <c r="M444">
        <v>-32768</v>
      </c>
      <c r="N444">
        <v>32767</v>
      </c>
      <c r="O444">
        <v>0</v>
      </c>
      <c r="P444">
        <v>0</v>
      </c>
      <c r="Q444" t="s">
        <v>155</v>
      </c>
      <c r="R444">
        <v>0</v>
      </c>
      <c r="S444">
        <v>1</v>
      </c>
      <c r="T444" t="s">
        <v>155</v>
      </c>
      <c r="U444">
        <v>0</v>
      </c>
      <c r="V444">
        <v>1</v>
      </c>
      <c r="W444" t="s">
        <v>155</v>
      </c>
      <c r="X444">
        <v>0</v>
      </c>
      <c r="Y444">
        <v>1</v>
      </c>
      <c r="Z444" t="s">
        <v>155</v>
      </c>
      <c r="AA444">
        <v>0</v>
      </c>
      <c r="AB444">
        <v>1</v>
      </c>
      <c r="AC444" t="s">
        <v>155</v>
      </c>
      <c r="AD444">
        <v>0</v>
      </c>
      <c r="AE444">
        <v>1</v>
      </c>
      <c r="AF444" t="s">
        <v>155</v>
      </c>
      <c r="AG444">
        <v>0</v>
      </c>
      <c r="AH444">
        <v>1</v>
      </c>
      <c r="AI444">
        <v>0</v>
      </c>
      <c r="AJ444" t="s">
        <v>155</v>
      </c>
      <c r="AK444">
        <v>0</v>
      </c>
      <c r="AL444">
        <v>1</v>
      </c>
      <c r="AM444" t="s">
        <v>4774</v>
      </c>
      <c r="AN444">
        <v>-32768</v>
      </c>
      <c r="AO444">
        <v>32767</v>
      </c>
      <c r="AP444" t="s">
        <v>4775</v>
      </c>
      <c r="AQ444" s="1" t="s">
        <v>157</v>
      </c>
      <c r="AR444" t="s">
        <v>158</v>
      </c>
      <c r="AS444" t="str">
        <f>VLOOKUP('intouch变量（实型）'!$A444,基本表格!$G:$Q,3,FALSE)</f>
        <v>DB1301,REAL322</v>
      </c>
      <c r="AT444" t="str">
        <f>VLOOKUP('intouch变量（实型）'!$A444,基本表格!$G:$Q,10,FALSE)</f>
        <v>No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</row>
    <row r="445" spans="1:55">
      <c r="A445" t="s">
        <v>5943</v>
      </c>
      <c r="B445" s="11" t="str">
        <f t="shared" si="6"/>
        <v>CHP3</v>
      </c>
      <c r="C445" s="11" t="str">
        <f>VLOOKUP('intouch变量（实型）'!$A445,基本表格!$G:$Q,2,FALSE)</f>
        <v>3#刨片机主机轴承温度传感器3#  下下限值</v>
      </c>
      <c r="D445" t="s">
        <v>154</v>
      </c>
      <c r="E445" t="s">
        <v>154</v>
      </c>
      <c r="F445">
        <v>0</v>
      </c>
      <c r="G445" t="s">
        <v>154</v>
      </c>
      <c r="H445" t="s">
        <v>154</v>
      </c>
      <c r="I445">
        <v>0</v>
      </c>
      <c r="J445">
        <v>0</v>
      </c>
      <c r="L445">
        <v>0</v>
      </c>
      <c r="M445">
        <v>-32768</v>
      </c>
      <c r="N445">
        <v>32767</v>
      </c>
      <c r="O445">
        <v>0</v>
      </c>
      <c r="P445">
        <v>0</v>
      </c>
      <c r="Q445" t="s">
        <v>155</v>
      </c>
      <c r="R445">
        <v>0</v>
      </c>
      <c r="S445">
        <v>1</v>
      </c>
      <c r="T445" t="s">
        <v>155</v>
      </c>
      <c r="U445">
        <v>0</v>
      </c>
      <c r="V445">
        <v>1</v>
      </c>
      <c r="W445" t="s">
        <v>155</v>
      </c>
      <c r="X445">
        <v>0</v>
      </c>
      <c r="Y445">
        <v>1</v>
      </c>
      <c r="Z445" t="s">
        <v>155</v>
      </c>
      <c r="AA445">
        <v>0</v>
      </c>
      <c r="AB445">
        <v>1</v>
      </c>
      <c r="AC445" t="s">
        <v>155</v>
      </c>
      <c r="AD445">
        <v>0</v>
      </c>
      <c r="AE445">
        <v>1</v>
      </c>
      <c r="AF445" t="s">
        <v>155</v>
      </c>
      <c r="AG445">
        <v>0</v>
      </c>
      <c r="AH445">
        <v>1</v>
      </c>
      <c r="AI445">
        <v>0</v>
      </c>
      <c r="AJ445" t="s">
        <v>155</v>
      </c>
      <c r="AK445">
        <v>0</v>
      </c>
      <c r="AL445">
        <v>1</v>
      </c>
      <c r="AM445" t="s">
        <v>4774</v>
      </c>
      <c r="AN445">
        <v>-32768</v>
      </c>
      <c r="AO445">
        <v>32767</v>
      </c>
      <c r="AP445" t="s">
        <v>4775</v>
      </c>
      <c r="AQ445" s="1" t="s">
        <v>157</v>
      </c>
      <c r="AR445" t="s">
        <v>158</v>
      </c>
      <c r="AS445" t="str">
        <f>VLOOKUP('intouch变量（实型）'!$A445,基本表格!$G:$Q,3,FALSE)</f>
        <v>DB1301,REAL326</v>
      </c>
      <c r="AT445" t="str">
        <f>VLOOKUP('intouch变量（实型）'!$A445,基本表格!$G:$Q,10,FALSE)</f>
        <v>No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</row>
    <row r="446" spans="1:55">
      <c r="A446" t="s">
        <v>5944</v>
      </c>
      <c r="B446" s="11" t="str">
        <f t="shared" si="6"/>
        <v>CHP3</v>
      </c>
      <c r="C446" s="11" t="str">
        <f>VLOOKUP('intouch变量（实型）'!$A446,基本表格!$G:$Q,2,FALSE)</f>
        <v>3#刨片机主电机轴承温度传感器  实际值</v>
      </c>
      <c r="D446" t="s">
        <v>154</v>
      </c>
      <c r="E446" t="s">
        <v>154</v>
      </c>
      <c r="F446">
        <v>0</v>
      </c>
      <c r="G446" t="s">
        <v>154</v>
      </c>
      <c r="H446" t="s">
        <v>154</v>
      </c>
      <c r="I446">
        <v>0</v>
      </c>
      <c r="J446">
        <v>0</v>
      </c>
      <c r="L446">
        <v>0</v>
      </c>
      <c r="M446">
        <v>-32768</v>
      </c>
      <c r="N446">
        <v>32767</v>
      </c>
      <c r="O446">
        <v>0</v>
      </c>
      <c r="P446">
        <v>0</v>
      </c>
      <c r="Q446" t="s">
        <v>155</v>
      </c>
      <c r="R446">
        <v>0</v>
      </c>
      <c r="S446">
        <v>1</v>
      </c>
      <c r="T446" t="s">
        <v>155</v>
      </c>
      <c r="U446">
        <v>0</v>
      </c>
      <c r="V446">
        <v>1</v>
      </c>
      <c r="W446" t="s">
        <v>155</v>
      </c>
      <c r="X446">
        <v>0</v>
      </c>
      <c r="Y446">
        <v>1</v>
      </c>
      <c r="Z446" t="s">
        <v>155</v>
      </c>
      <c r="AA446">
        <v>0</v>
      </c>
      <c r="AB446">
        <v>1</v>
      </c>
      <c r="AC446" t="s">
        <v>155</v>
      </c>
      <c r="AD446">
        <v>0</v>
      </c>
      <c r="AE446">
        <v>1</v>
      </c>
      <c r="AF446" t="s">
        <v>155</v>
      </c>
      <c r="AG446">
        <v>0</v>
      </c>
      <c r="AH446">
        <v>1</v>
      </c>
      <c r="AI446">
        <v>0</v>
      </c>
      <c r="AJ446" t="s">
        <v>155</v>
      </c>
      <c r="AK446">
        <v>0</v>
      </c>
      <c r="AL446">
        <v>1</v>
      </c>
      <c r="AM446" t="s">
        <v>4774</v>
      </c>
      <c r="AN446">
        <v>-32768</v>
      </c>
      <c r="AO446">
        <v>32767</v>
      </c>
      <c r="AP446" t="s">
        <v>4775</v>
      </c>
      <c r="AQ446" s="1" t="s">
        <v>157</v>
      </c>
      <c r="AR446" t="s">
        <v>158</v>
      </c>
      <c r="AS446" t="str">
        <f>VLOOKUP('intouch变量（实型）'!$A446,基本表格!$G:$Q,3,FALSE)</f>
        <v>DB1301,REAL356</v>
      </c>
      <c r="AT446" t="str">
        <f>VLOOKUP('intouch变量（实型）'!$A446,基本表格!$G:$Q,10,FALSE)</f>
        <v>Yes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</row>
    <row r="447" spans="1:55">
      <c r="A447" t="s">
        <v>5945</v>
      </c>
      <c r="B447" s="11" t="str">
        <f t="shared" si="6"/>
        <v>CHP3</v>
      </c>
      <c r="C447" s="11" t="str">
        <f>VLOOKUP('intouch变量（实型）'!$A447,基本表格!$G:$Q,2,FALSE)</f>
        <v>3#刨片机主电机轴承温度传感器  量程</v>
      </c>
      <c r="D447" t="s">
        <v>154</v>
      </c>
      <c r="E447" t="s">
        <v>154</v>
      </c>
      <c r="F447">
        <v>0</v>
      </c>
      <c r="G447" t="s">
        <v>154</v>
      </c>
      <c r="H447" t="s">
        <v>154</v>
      </c>
      <c r="I447">
        <v>0</v>
      </c>
      <c r="J447">
        <v>0</v>
      </c>
      <c r="L447">
        <v>0</v>
      </c>
      <c r="M447">
        <v>-32768</v>
      </c>
      <c r="N447">
        <v>32767</v>
      </c>
      <c r="O447">
        <v>0</v>
      </c>
      <c r="P447">
        <v>0</v>
      </c>
      <c r="Q447" t="s">
        <v>155</v>
      </c>
      <c r="R447">
        <v>0</v>
      </c>
      <c r="S447">
        <v>1</v>
      </c>
      <c r="T447" t="s">
        <v>155</v>
      </c>
      <c r="U447">
        <v>0</v>
      </c>
      <c r="V447">
        <v>1</v>
      </c>
      <c r="W447" t="s">
        <v>155</v>
      </c>
      <c r="X447">
        <v>0</v>
      </c>
      <c r="Y447">
        <v>1</v>
      </c>
      <c r="Z447" t="s">
        <v>155</v>
      </c>
      <c r="AA447">
        <v>0</v>
      </c>
      <c r="AB447">
        <v>1</v>
      </c>
      <c r="AC447" t="s">
        <v>155</v>
      </c>
      <c r="AD447">
        <v>0</v>
      </c>
      <c r="AE447">
        <v>1</v>
      </c>
      <c r="AF447" t="s">
        <v>155</v>
      </c>
      <c r="AG447">
        <v>0</v>
      </c>
      <c r="AH447">
        <v>1</v>
      </c>
      <c r="AI447">
        <v>0</v>
      </c>
      <c r="AJ447" t="s">
        <v>155</v>
      </c>
      <c r="AK447">
        <v>0</v>
      </c>
      <c r="AL447">
        <v>1</v>
      </c>
      <c r="AM447" t="s">
        <v>4774</v>
      </c>
      <c r="AN447">
        <v>-32768</v>
      </c>
      <c r="AO447">
        <v>32767</v>
      </c>
      <c r="AP447" t="s">
        <v>4775</v>
      </c>
      <c r="AQ447" s="1" t="s">
        <v>157</v>
      </c>
      <c r="AR447" t="s">
        <v>158</v>
      </c>
      <c r="AS447" t="str">
        <f>VLOOKUP('intouch变量（实型）'!$A447,基本表格!$G:$Q,3,FALSE)</f>
        <v>DB1301,REAL360</v>
      </c>
      <c r="AT447" t="str">
        <f>VLOOKUP('intouch变量（实型）'!$A447,基本表格!$G:$Q,10,FALSE)</f>
        <v>No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</row>
    <row r="448" spans="1:55">
      <c r="A448" t="s">
        <v>5946</v>
      </c>
      <c r="B448" s="11" t="str">
        <f t="shared" si="6"/>
        <v>CHP3</v>
      </c>
      <c r="C448" s="11" t="str">
        <f>VLOOKUP('intouch变量（实型）'!$A448,基本表格!$G:$Q,2,FALSE)</f>
        <v>3#刨片机主电机轴承温度传感器  上限值</v>
      </c>
      <c r="D448" t="s">
        <v>154</v>
      </c>
      <c r="E448" t="s">
        <v>154</v>
      </c>
      <c r="F448">
        <v>0</v>
      </c>
      <c r="G448" t="s">
        <v>154</v>
      </c>
      <c r="H448" t="s">
        <v>154</v>
      </c>
      <c r="I448">
        <v>0</v>
      </c>
      <c r="J448">
        <v>0</v>
      </c>
      <c r="L448">
        <v>0</v>
      </c>
      <c r="M448">
        <v>-32768</v>
      </c>
      <c r="N448">
        <v>32767</v>
      </c>
      <c r="O448">
        <v>0</v>
      </c>
      <c r="P448">
        <v>0</v>
      </c>
      <c r="Q448" t="s">
        <v>155</v>
      </c>
      <c r="R448">
        <v>0</v>
      </c>
      <c r="S448">
        <v>1</v>
      </c>
      <c r="T448" t="s">
        <v>155</v>
      </c>
      <c r="U448">
        <v>0</v>
      </c>
      <c r="V448">
        <v>1</v>
      </c>
      <c r="W448" t="s">
        <v>155</v>
      </c>
      <c r="X448">
        <v>0</v>
      </c>
      <c r="Y448">
        <v>1</v>
      </c>
      <c r="Z448" t="s">
        <v>155</v>
      </c>
      <c r="AA448">
        <v>0</v>
      </c>
      <c r="AB448">
        <v>1</v>
      </c>
      <c r="AC448" t="s">
        <v>155</v>
      </c>
      <c r="AD448">
        <v>0</v>
      </c>
      <c r="AE448">
        <v>1</v>
      </c>
      <c r="AF448" t="s">
        <v>155</v>
      </c>
      <c r="AG448">
        <v>0</v>
      </c>
      <c r="AH448">
        <v>1</v>
      </c>
      <c r="AI448">
        <v>0</v>
      </c>
      <c r="AJ448" t="s">
        <v>155</v>
      </c>
      <c r="AK448">
        <v>0</v>
      </c>
      <c r="AL448">
        <v>1</v>
      </c>
      <c r="AM448" t="s">
        <v>4774</v>
      </c>
      <c r="AN448">
        <v>-32768</v>
      </c>
      <c r="AO448">
        <v>32767</v>
      </c>
      <c r="AP448" t="s">
        <v>4775</v>
      </c>
      <c r="AQ448" s="1" t="s">
        <v>157</v>
      </c>
      <c r="AR448" t="s">
        <v>158</v>
      </c>
      <c r="AS448" t="str">
        <f>VLOOKUP('intouch变量（实型）'!$A448,基本表格!$G:$Q,3,FALSE)</f>
        <v>DB1301,REAL364</v>
      </c>
      <c r="AT448" t="str">
        <f>VLOOKUP('intouch变量（实型）'!$A448,基本表格!$G:$Q,10,FALSE)</f>
        <v>No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</row>
    <row r="449" spans="1:55">
      <c r="A449" t="s">
        <v>5947</v>
      </c>
      <c r="B449" s="11" t="str">
        <f t="shared" si="6"/>
        <v>CHP3</v>
      </c>
      <c r="C449" s="11" t="str">
        <f>VLOOKUP('intouch变量（实型）'!$A449,基本表格!$G:$Q,2,FALSE)</f>
        <v>3#刨片机主电机轴承温度传感器  下限值</v>
      </c>
      <c r="D449" t="s">
        <v>154</v>
      </c>
      <c r="E449" t="s">
        <v>154</v>
      </c>
      <c r="F449">
        <v>0</v>
      </c>
      <c r="G449" t="s">
        <v>154</v>
      </c>
      <c r="H449" t="s">
        <v>154</v>
      </c>
      <c r="I449">
        <v>0</v>
      </c>
      <c r="J449">
        <v>0</v>
      </c>
      <c r="L449">
        <v>0</v>
      </c>
      <c r="M449">
        <v>-32768</v>
      </c>
      <c r="N449">
        <v>32767</v>
      </c>
      <c r="O449">
        <v>0</v>
      </c>
      <c r="P449">
        <v>0</v>
      </c>
      <c r="Q449" t="s">
        <v>155</v>
      </c>
      <c r="R449">
        <v>0</v>
      </c>
      <c r="S449">
        <v>1</v>
      </c>
      <c r="T449" t="s">
        <v>155</v>
      </c>
      <c r="U449">
        <v>0</v>
      </c>
      <c r="V449">
        <v>1</v>
      </c>
      <c r="W449" t="s">
        <v>155</v>
      </c>
      <c r="X449">
        <v>0</v>
      </c>
      <c r="Y449">
        <v>1</v>
      </c>
      <c r="Z449" t="s">
        <v>155</v>
      </c>
      <c r="AA449">
        <v>0</v>
      </c>
      <c r="AB449">
        <v>1</v>
      </c>
      <c r="AC449" t="s">
        <v>155</v>
      </c>
      <c r="AD449">
        <v>0</v>
      </c>
      <c r="AE449">
        <v>1</v>
      </c>
      <c r="AF449" t="s">
        <v>155</v>
      </c>
      <c r="AG449">
        <v>0</v>
      </c>
      <c r="AH449">
        <v>1</v>
      </c>
      <c r="AI449">
        <v>0</v>
      </c>
      <c r="AJ449" t="s">
        <v>155</v>
      </c>
      <c r="AK449">
        <v>0</v>
      </c>
      <c r="AL449">
        <v>1</v>
      </c>
      <c r="AM449" t="s">
        <v>4774</v>
      </c>
      <c r="AN449">
        <v>-32768</v>
      </c>
      <c r="AO449">
        <v>32767</v>
      </c>
      <c r="AP449" t="s">
        <v>4775</v>
      </c>
      <c r="AQ449" s="1" t="s">
        <v>157</v>
      </c>
      <c r="AR449" t="s">
        <v>158</v>
      </c>
      <c r="AS449" t="str">
        <f>VLOOKUP('intouch变量（实型）'!$A449,基本表格!$G:$Q,3,FALSE)</f>
        <v>DB1301,REAL368</v>
      </c>
      <c r="AT449" t="str">
        <f>VLOOKUP('intouch变量（实型）'!$A449,基本表格!$G:$Q,10,FALSE)</f>
        <v>No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</row>
    <row r="450" spans="1:55">
      <c r="A450" t="s">
        <v>5948</v>
      </c>
      <c r="B450" s="11" t="str">
        <f t="shared" si="6"/>
        <v>CHP3</v>
      </c>
      <c r="C450" s="11" t="str">
        <f>VLOOKUP('intouch变量（实型）'!$A450,基本表格!$G:$Q,2,FALSE)</f>
        <v>3#刨片机主电机轴承温度传感器  上上限值</v>
      </c>
      <c r="D450" t="s">
        <v>154</v>
      </c>
      <c r="E450" t="s">
        <v>154</v>
      </c>
      <c r="F450">
        <v>0</v>
      </c>
      <c r="G450" t="s">
        <v>154</v>
      </c>
      <c r="H450" t="s">
        <v>154</v>
      </c>
      <c r="I450">
        <v>0</v>
      </c>
      <c r="J450">
        <v>0</v>
      </c>
      <c r="L450">
        <v>0</v>
      </c>
      <c r="M450">
        <v>-32768</v>
      </c>
      <c r="N450">
        <v>32767</v>
      </c>
      <c r="O450">
        <v>0</v>
      </c>
      <c r="P450">
        <v>0</v>
      </c>
      <c r="Q450" t="s">
        <v>155</v>
      </c>
      <c r="R450">
        <v>0</v>
      </c>
      <c r="S450">
        <v>1</v>
      </c>
      <c r="T450" t="s">
        <v>155</v>
      </c>
      <c r="U450">
        <v>0</v>
      </c>
      <c r="V450">
        <v>1</v>
      </c>
      <c r="W450" t="s">
        <v>155</v>
      </c>
      <c r="X450">
        <v>0</v>
      </c>
      <c r="Y450">
        <v>1</v>
      </c>
      <c r="Z450" t="s">
        <v>155</v>
      </c>
      <c r="AA450">
        <v>0</v>
      </c>
      <c r="AB450">
        <v>1</v>
      </c>
      <c r="AC450" t="s">
        <v>155</v>
      </c>
      <c r="AD450">
        <v>0</v>
      </c>
      <c r="AE450">
        <v>1</v>
      </c>
      <c r="AF450" t="s">
        <v>155</v>
      </c>
      <c r="AG450">
        <v>0</v>
      </c>
      <c r="AH450">
        <v>1</v>
      </c>
      <c r="AI450">
        <v>0</v>
      </c>
      <c r="AJ450" t="s">
        <v>155</v>
      </c>
      <c r="AK450">
        <v>0</v>
      </c>
      <c r="AL450">
        <v>1</v>
      </c>
      <c r="AM450" t="s">
        <v>4774</v>
      </c>
      <c r="AN450">
        <v>-32768</v>
      </c>
      <c r="AO450">
        <v>32767</v>
      </c>
      <c r="AP450" t="s">
        <v>4775</v>
      </c>
      <c r="AQ450" s="1" t="s">
        <v>157</v>
      </c>
      <c r="AR450" t="s">
        <v>158</v>
      </c>
      <c r="AS450" t="str">
        <f>VLOOKUP('intouch变量（实型）'!$A450,基本表格!$G:$Q,3,FALSE)</f>
        <v>DB1301,REAL372</v>
      </c>
      <c r="AT450" t="str">
        <f>VLOOKUP('intouch变量（实型）'!$A450,基本表格!$G:$Q,10,FALSE)</f>
        <v>No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</row>
    <row r="451" spans="1:55">
      <c r="A451" t="s">
        <v>5949</v>
      </c>
      <c r="B451" s="11" t="str">
        <f t="shared" si="6"/>
        <v>CHP3</v>
      </c>
      <c r="C451" s="11" t="str">
        <f>VLOOKUP('intouch变量（实型）'!$A451,基本表格!$G:$Q,2,FALSE)</f>
        <v>3#刨片机主电机轴承温度传感器  下下限值</v>
      </c>
      <c r="D451" t="s">
        <v>154</v>
      </c>
      <c r="E451" t="s">
        <v>154</v>
      </c>
      <c r="F451">
        <v>0</v>
      </c>
      <c r="G451" t="s">
        <v>154</v>
      </c>
      <c r="H451" t="s">
        <v>154</v>
      </c>
      <c r="I451">
        <v>0</v>
      </c>
      <c r="J451">
        <v>0</v>
      </c>
      <c r="L451">
        <v>0</v>
      </c>
      <c r="M451">
        <v>-32768</v>
      </c>
      <c r="N451">
        <v>32767</v>
      </c>
      <c r="O451">
        <v>0</v>
      </c>
      <c r="P451">
        <v>0</v>
      </c>
      <c r="Q451" t="s">
        <v>155</v>
      </c>
      <c r="R451">
        <v>0</v>
      </c>
      <c r="S451">
        <v>1</v>
      </c>
      <c r="T451" t="s">
        <v>155</v>
      </c>
      <c r="U451">
        <v>0</v>
      </c>
      <c r="V451">
        <v>1</v>
      </c>
      <c r="W451" t="s">
        <v>155</v>
      </c>
      <c r="X451">
        <v>0</v>
      </c>
      <c r="Y451">
        <v>1</v>
      </c>
      <c r="Z451" t="s">
        <v>155</v>
      </c>
      <c r="AA451">
        <v>0</v>
      </c>
      <c r="AB451">
        <v>1</v>
      </c>
      <c r="AC451" t="s">
        <v>155</v>
      </c>
      <c r="AD451">
        <v>0</v>
      </c>
      <c r="AE451">
        <v>1</v>
      </c>
      <c r="AF451" t="s">
        <v>155</v>
      </c>
      <c r="AG451">
        <v>0</v>
      </c>
      <c r="AH451">
        <v>1</v>
      </c>
      <c r="AI451">
        <v>0</v>
      </c>
      <c r="AJ451" t="s">
        <v>155</v>
      </c>
      <c r="AK451">
        <v>0</v>
      </c>
      <c r="AL451">
        <v>1</v>
      </c>
      <c r="AM451" t="s">
        <v>4774</v>
      </c>
      <c r="AN451">
        <v>-32768</v>
      </c>
      <c r="AO451">
        <v>32767</v>
      </c>
      <c r="AP451" t="s">
        <v>4775</v>
      </c>
      <c r="AQ451" s="1" t="s">
        <v>157</v>
      </c>
      <c r="AR451" t="s">
        <v>158</v>
      </c>
      <c r="AS451" t="str">
        <f>VLOOKUP('intouch变量（实型）'!$A451,基本表格!$G:$Q,3,FALSE)</f>
        <v>DB1301,REAL376</v>
      </c>
      <c r="AT451" t="str">
        <f>VLOOKUP('intouch变量（实型）'!$A451,基本表格!$G:$Q,10,FALSE)</f>
        <v>No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</row>
    <row r="452" spans="1:55">
      <c r="A452" t="s">
        <v>5950</v>
      </c>
      <c r="B452" s="11" t="str">
        <f t="shared" si="6"/>
        <v>CHP4</v>
      </c>
      <c r="C452" s="11" t="str">
        <f>VLOOKUP('intouch变量（实型）'!$A452,基本表格!$G:$Q,2,FALSE)</f>
        <v>4#环式刨片机 给定频率 实际值</v>
      </c>
      <c r="D452" t="s">
        <v>154</v>
      </c>
      <c r="E452" t="s">
        <v>154</v>
      </c>
      <c r="F452">
        <v>0</v>
      </c>
      <c r="G452" t="s">
        <v>154</v>
      </c>
      <c r="H452" t="s">
        <v>154</v>
      </c>
      <c r="I452">
        <v>0</v>
      </c>
      <c r="J452">
        <v>0</v>
      </c>
      <c r="L452">
        <v>0</v>
      </c>
      <c r="M452">
        <v>-32768</v>
      </c>
      <c r="N452">
        <v>32767</v>
      </c>
      <c r="O452">
        <v>0</v>
      </c>
      <c r="P452">
        <v>0</v>
      </c>
      <c r="Q452" t="s">
        <v>155</v>
      </c>
      <c r="R452">
        <v>0</v>
      </c>
      <c r="S452">
        <v>1</v>
      </c>
      <c r="T452" t="s">
        <v>155</v>
      </c>
      <c r="U452">
        <v>0</v>
      </c>
      <c r="V452">
        <v>1</v>
      </c>
      <c r="W452" t="s">
        <v>155</v>
      </c>
      <c r="X452">
        <v>0</v>
      </c>
      <c r="Y452">
        <v>1</v>
      </c>
      <c r="Z452" t="s">
        <v>155</v>
      </c>
      <c r="AA452">
        <v>0</v>
      </c>
      <c r="AB452">
        <v>1</v>
      </c>
      <c r="AC452" t="s">
        <v>155</v>
      </c>
      <c r="AD452">
        <v>0</v>
      </c>
      <c r="AE452">
        <v>1</v>
      </c>
      <c r="AF452" t="s">
        <v>155</v>
      </c>
      <c r="AG452">
        <v>0</v>
      </c>
      <c r="AH452">
        <v>1</v>
      </c>
      <c r="AI452">
        <v>0</v>
      </c>
      <c r="AJ452" t="s">
        <v>155</v>
      </c>
      <c r="AK452">
        <v>0</v>
      </c>
      <c r="AL452">
        <v>1</v>
      </c>
      <c r="AM452" t="s">
        <v>4774</v>
      </c>
      <c r="AN452">
        <v>-32768</v>
      </c>
      <c r="AO452">
        <v>32767</v>
      </c>
      <c r="AP452" t="s">
        <v>4775</v>
      </c>
      <c r="AQ452" s="1" t="s">
        <v>157</v>
      </c>
      <c r="AR452" t="s">
        <v>158</v>
      </c>
      <c r="AS452" t="str">
        <f>VLOOKUP('intouch变量（实型）'!$A452,基本表格!$G:$Q,3,FALSE)</f>
        <v>DB1400,REAL56</v>
      </c>
      <c r="AT452" t="str">
        <f>VLOOKUP('intouch变量（实型）'!$A452,基本表格!$G:$Q,10,FALSE)</f>
        <v>Yes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</row>
    <row r="453" spans="1:55">
      <c r="A453" t="s">
        <v>5951</v>
      </c>
      <c r="B453" s="11" t="str">
        <f t="shared" ref="B453:B516" si="7">LEFT(A453,4)</f>
        <v>CHP4</v>
      </c>
      <c r="C453" s="11" t="str">
        <f>VLOOKUP('intouch变量（实型）'!$A453,基本表格!$G:$Q,2,FALSE)</f>
        <v>4#环式刨片机 给定频率 量程</v>
      </c>
      <c r="D453" t="s">
        <v>154</v>
      </c>
      <c r="E453" t="s">
        <v>154</v>
      </c>
      <c r="F453">
        <v>0</v>
      </c>
      <c r="G453" t="s">
        <v>154</v>
      </c>
      <c r="H453" t="s">
        <v>154</v>
      </c>
      <c r="I453">
        <v>0</v>
      </c>
      <c r="J453">
        <v>0</v>
      </c>
      <c r="L453">
        <v>0</v>
      </c>
      <c r="M453">
        <v>-32768</v>
      </c>
      <c r="N453">
        <v>32767</v>
      </c>
      <c r="O453">
        <v>0</v>
      </c>
      <c r="P453">
        <v>0</v>
      </c>
      <c r="Q453" t="s">
        <v>155</v>
      </c>
      <c r="R453">
        <v>0</v>
      </c>
      <c r="S453">
        <v>1</v>
      </c>
      <c r="T453" t="s">
        <v>155</v>
      </c>
      <c r="U453">
        <v>0</v>
      </c>
      <c r="V453">
        <v>1</v>
      </c>
      <c r="W453" t="s">
        <v>155</v>
      </c>
      <c r="X453">
        <v>0</v>
      </c>
      <c r="Y453">
        <v>1</v>
      </c>
      <c r="Z453" t="s">
        <v>155</v>
      </c>
      <c r="AA453">
        <v>0</v>
      </c>
      <c r="AB453">
        <v>1</v>
      </c>
      <c r="AC453" t="s">
        <v>155</v>
      </c>
      <c r="AD453">
        <v>0</v>
      </c>
      <c r="AE453">
        <v>1</v>
      </c>
      <c r="AF453" t="s">
        <v>155</v>
      </c>
      <c r="AG453">
        <v>0</v>
      </c>
      <c r="AH453">
        <v>1</v>
      </c>
      <c r="AI453">
        <v>0</v>
      </c>
      <c r="AJ453" t="s">
        <v>155</v>
      </c>
      <c r="AK453">
        <v>0</v>
      </c>
      <c r="AL453">
        <v>1</v>
      </c>
      <c r="AM453" t="s">
        <v>4774</v>
      </c>
      <c r="AN453">
        <v>-32768</v>
      </c>
      <c r="AO453">
        <v>32767</v>
      </c>
      <c r="AP453" t="s">
        <v>4775</v>
      </c>
      <c r="AQ453" s="1" t="s">
        <v>157</v>
      </c>
      <c r="AR453" t="s">
        <v>158</v>
      </c>
      <c r="AS453" t="str">
        <f>VLOOKUP('intouch变量（实型）'!$A453,基本表格!$G:$Q,3,FALSE)</f>
        <v>DB1400,REAL60</v>
      </c>
      <c r="AT453" t="str">
        <f>VLOOKUP('intouch变量（实型）'!$A453,基本表格!$G:$Q,10,FALSE)</f>
        <v>No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</row>
    <row r="454" spans="1:55">
      <c r="A454" t="s">
        <v>5952</v>
      </c>
      <c r="B454" s="11" t="str">
        <f t="shared" si="7"/>
        <v>CHP4</v>
      </c>
      <c r="C454" s="11" t="str">
        <f>VLOOKUP('intouch变量（实型）'!$A454,基本表格!$G:$Q,2,FALSE)</f>
        <v>4#环式刨片机 给定频率 上限值</v>
      </c>
      <c r="D454" t="s">
        <v>154</v>
      </c>
      <c r="E454" t="s">
        <v>154</v>
      </c>
      <c r="F454">
        <v>0</v>
      </c>
      <c r="G454" t="s">
        <v>154</v>
      </c>
      <c r="H454" t="s">
        <v>154</v>
      </c>
      <c r="I454">
        <v>0</v>
      </c>
      <c r="J454">
        <v>0</v>
      </c>
      <c r="L454">
        <v>0</v>
      </c>
      <c r="M454">
        <v>-32768</v>
      </c>
      <c r="N454">
        <v>32767</v>
      </c>
      <c r="O454">
        <v>0</v>
      </c>
      <c r="P454">
        <v>0</v>
      </c>
      <c r="Q454" t="s">
        <v>155</v>
      </c>
      <c r="R454">
        <v>0</v>
      </c>
      <c r="S454">
        <v>1</v>
      </c>
      <c r="T454" t="s">
        <v>155</v>
      </c>
      <c r="U454">
        <v>0</v>
      </c>
      <c r="V454">
        <v>1</v>
      </c>
      <c r="W454" t="s">
        <v>155</v>
      </c>
      <c r="X454">
        <v>0</v>
      </c>
      <c r="Y454">
        <v>1</v>
      </c>
      <c r="Z454" t="s">
        <v>155</v>
      </c>
      <c r="AA454">
        <v>0</v>
      </c>
      <c r="AB454">
        <v>1</v>
      </c>
      <c r="AC454" t="s">
        <v>155</v>
      </c>
      <c r="AD454">
        <v>0</v>
      </c>
      <c r="AE454">
        <v>1</v>
      </c>
      <c r="AF454" t="s">
        <v>155</v>
      </c>
      <c r="AG454">
        <v>0</v>
      </c>
      <c r="AH454">
        <v>1</v>
      </c>
      <c r="AI454">
        <v>0</v>
      </c>
      <c r="AJ454" t="s">
        <v>155</v>
      </c>
      <c r="AK454">
        <v>0</v>
      </c>
      <c r="AL454">
        <v>1</v>
      </c>
      <c r="AM454" t="s">
        <v>4774</v>
      </c>
      <c r="AN454">
        <v>-32768</v>
      </c>
      <c r="AO454">
        <v>32767</v>
      </c>
      <c r="AP454" t="s">
        <v>4775</v>
      </c>
      <c r="AQ454" s="1" t="s">
        <v>157</v>
      </c>
      <c r="AR454" t="s">
        <v>158</v>
      </c>
      <c r="AS454" t="str">
        <f>VLOOKUP('intouch变量（实型）'!$A454,基本表格!$G:$Q,3,FALSE)</f>
        <v>DB1400,REAL64</v>
      </c>
      <c r="AT454" t="str">
        <f>VLOOKUP('intouch变量（实型）'!$A454,基本表格!$G:$Q,10,FALSE)</f>
        <v>No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</row>
    <row r="455" spans="1:55">
      <c r="A455" t="s">
        <v>5953</v>
      </c>
      <c r="B455" s="11" t="str">
        <f t="shared" si="7"/>
        <v>CHP4</v>
      </c>
      <c r="C455" s="11" t="str">
        <f>VLOOKUP('intouch变量（实型）'!$A455,基本表格!$G:$Q,2,FALSE)</f>
        <v>4#环式刨片机 给定频率 下限值</v>
      </c>
      <c r="D455" t="s">
        <v>154</v>
      </c>
      <c r="E455" t="s">
        <v>154</v>
      </c>
      <c r="F455">
        <v>0</v>
      </c>
      <c r="G455" t="s">
        <v>154</v>
      </c>
      <c r="H455" t="s">
        <v>154</v>
      </c>
      <c r="I455">
        <v>0</v>
      </c>
      <c r="J455">
        <v>0</v>
      </c>
      <c r="L455">
        <v>0</v>
      </c>
      <c r="M455">
        <v>-32768</v>
      </c>
      <c r="N455">
        <v>32767</v>
      </c>
      <c r="O455">
        <v>0</v>
      </c>
      <c r="P455">
        <v>0</v>
      </c>
      <c r="Q455" t="s">
        <v>155</v>
      </c>
      <c r="R455">
        <v>0</v>
      </c>
      <c r="S455">
        <v>1</v>
      </c>
      <c r="T455" t="s">
        <v>155</v>
      </c>
      <c r="U455">
        <v>0</v>
      </c>
      <c r="V455">
        <v>1</v>
      </c>
      <c r="W455" t="s">
        <v>155</v>
      </c>
      <c r="X455">
        <v>0</v>
      </c>
      <c r="Y455">
        <v>1</v>
      </c>
      <c r="Z455" t="s">
        <v>155</v>
      </c>
      <c r="AA455">
        <v>0</v>
      </c>
      <c r="AB455">
        <v>1</v>
      </c>
      <c r="AC455" t="s">
        <v>155</v>
      </c>
      <c r="AD455">
        <v>0</v>
      </c>
      <c r="AE455">
        <v>1</v>
      </c>
      <c r="AF455" t="s">
        <v>155</v>
      </c>
      <c r="AG455">
        <v>0</v>
      </c>
      <c r="AH455">
        <v>1</v>
      </c>
      <c r="AI455">
        <v>0</v>
      </c>
      <c r="AJ455" t="s">
        <v>155</v>
      </c>
      <c r="AK455">
        <v>0</v>
      </c>
      <c r="AL455">
        <v>1</v>
      </c>
      <c r="AM455" t="s">
        <v>4774</v>
      </c>
      <c r="AN455">
        <v>-32768</v>
      </c>
      <c r="AO455">
        <v>32767</v>
      </c>
      <c r="AP455" t="s">
        <v>4775</v>
      </c>
      <c r="AQ455" s="1" t="s">
        <v>157</v>
      </c>
      <c r="AR455" t="s">
        <v>158</v>
      </c>
      <c r="AS455" t="str">
        <f>VLOOKUP('intouch变量（实型）'!$A455,基本表格!$G:$Q,3,FALSE)</f>
        <v>DB1400,REAL68</v>
      </c>
      <c r="AT455" t="str">
        <f>VLOOKUP('intouch变量（实型）'!$A455,基本表格!$G:$Q,10,FALSE)</f>
        <v>No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</row>
    <row r="456" spans="1:55">
      <c r="A456" t="s">
        <v>5954</v>
      </c>
      <c r="B456" s="11" t="str">
        <f t="shared" si="7"/>
        <v>CHP4</v>
      </c>
      <c r="C456" s="11" t="str">
        <f>VLOOKUP('intouch变量（实型）'!$A456,基本表格!$G:$Q,2,FALSE)</f>
        <v>4#环式刨片机 给定频率 上上限值</v>
      </c>
      <c r="D456" t="s">
        <v>154</v>
      </c>
      <c r="E456" t="s">
        <v>154</v>
      </c>
      <c r="F456">
        <v>0</v>
      </c>
      <c r="G456" t="s">
        <v>154</v>
      </c>
      <c r="H456" t="s">
        <v>154</v>
      </c>
      <c r="I456">
        <v>0</v>
      </c>
      <c r="J456">
        <v>0</v>
      </c>
      <c r="L456">
        <v>0</v>
      </c>
      <c r="M456">
        <v>-32768</v>
      </c>
      <c r="N456">
        <v>32767</v>
      </c>
      <c r="O456">
        <v>0</v>
      </c>
      <c r="P456">
        <v>0</v>
      </c>
      <c r="Q456" t="s">
        <v>155</v>
      </c>
      <c r="R456">
        <v>0</v>
      </c>
      <c r="S456">
        <v>1</v>
      </c>
      <c r="T456" t="s">
        <v>155</v>
      </c>
      <c r="U456">
        <v>0</v>
      </c>
      <c r="V456">
        <v>1</v>
      </c>
      <c r="W456" t="s">
        <v>155</v>
      </c>
      <c r="X456">
        <v>0</v>
      </c>
      <c r="Y456">
        <v>1</v>
      </c>
      <c r="Z456" t="s">
        <v>155</v>
      </c>
      <c r="AA456">
        <v>0</v>
      </c>
      <c r="AB456">
        <v>1</v>
      </c>
      <c r="AC456" t="s">
        <v>155</v>
      </c>
      <c r="AD456">
        <v>0</v>
      </c>
      <c r="AE456">
        <v>1</v>
      </c>
      <c r="AF456" t="s">
        <v>155</v>
      </c>
      <c r="AG456">
        <v>0</v>
      </c>
      <c r="AH456">
        <v>1</v>
      </c>
      <c r="AI456">
        <v>0</v>
      </c>
      <c r="AJ456" t="s">
        <v>155</v>
      </c>
      <c r="AK456">
        <v>0</v>
      </c>
      <c r="AL456">
        <v>1</v>
      </c>
      <c r="AM456" t="s">
        <v>4774</v>
      </c>
      <c r="AN456">
        <v>-32768</v>
      </c>
      <c r="AO456">
        <v>32767</v>
      </c>
      <c r="AP456" t="s">
        <v>4775</v>
      </c>
      <c r="AQ456" s="1" t="s">
        <v>157</v>
      </c>
      <c r="AR456" t="s">
        <v>158</v>
      </c>
      <c r="AS456" t="str">
        <f>VLOOKUP('intouch变量（实型）'!$A456,基本表格!$G:$Q,3,FALSE)</f>
        <v>DB1400,REAL72</v>
      </c>
      <c r="AT456" t="str">
        <f>VLOOKUP('intouch变量（实型）'!$A456,基本表格!$G:$Q,10,FALSE)</f>
        <v>No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</row>
    <row r="457" spans="1:55">
      <c r="A457" t="s">
        <v>5955</v>
      </c>
      <c r="B457" s="11" t="str">
        <f t="shared" si="7"/>
        <v>CHP4</v>
      </c>
      <c r="C457" s="11" t="str">
        <f>VLOOKUP('intouch变量（实型）'!$A457,基本表格!$G:$Q,2,FALSE)</f>
        <v>4#环式刨片机 给定频率 下下限值</v>
      </c>
      <c r="D457" t="s">
        <v>154</v>
      </c>
      <c r="E457" t="s">
        <v>154</v>
      </c>
      <c r="F457">
        <v>0</v>
      </c>
      <c r="G457" t="s">
        <v>154</v>
      </c>
      <c r="H457" t="s">
        <v>154</v>
      </c>
      <c r="I457">
        <v>0</v>
      </c>
      <c r="J457">
        <v>0</v>
      </c>
      <c r="L457">
        <v>0</v>
      </c>
      <c r="M457">
        <v>-32768</v>
      </c>
      <c r="N457">
        <v>32767</v>
      </c>
      <c r="O457">
        <v>0</v>
      </c>
      <c r="P457">
        <v>0</v>
      </c>
      <c r="Q457" t="s">
        <v>155</v>
      </c>
      <c r="R457">
        <v>0</v>
      </c>
      <c r="S457">
        <v>1</v>
      </c>
      <c r="T457" t="s">
        <v>155</v>
      </c>
      <c r="U457">
        <v>0</v>
      </c>
      <c r="V457">
        <v>1</v>
      </c>
      <c r="W457" t="s">
        <v>155</v>
      </c>
      <c r="X457">
        <v>0</v>
      </c>
      <c r="Y457">
        <v>1</v>
      </c>
      <c r="Z457" t="s">
        <v>155</v>
      </c>
      <c r="AA457">
        <v>0</v>
      </c>
      <c r="AB457">
        <v>1</v>
      </c>
      <c r="AC457" t="s">
        <v>155</v>
      </c>
      <c r="AD457">
        <v>0</v>
      </c>
      <c r="AE457">
        <v>1</v>
      </c>
      <c r="AF457" t="s">
        <v>155</v>
      </c>
      <c r="AG457">
        <v>0</v>
      </c>
      <c r="AH457">
        <v>1</v>
      </c>
      <c r="AI457">
        <v>0</v>
      </c>
      <c r="AJ457" t="s">
        <v>155</v>
      </c>
      <c r="AK457">
        <v>0</v>
      </c>
      <c r="AL457">
        <v>1</v>
      </c>
      <c r="AM457" t="s">
        <v>4774</v>
      </c>
      <c r="AN457">
        <v>-32768</v>
      </c>
      <c r="AO457">
        <v>32767</v>
      </c>
      <c r="AP457" t="s">
        <v>4775</v>
      </c>
      <c r="AQ457" s="1" t="s">
        <v>157</v>
      </c>
      <c r="AR457" t="s">
        <v>158</v>
      </c>
      <c r="AS457" t="str">
        <f>VLOOKUP('intouch变量（实型）'!$A457,基本表格!$G:$Q,3,FALSE)</f>
        <v>DB1400,REAL76</v>
      </c>
      <c r="AT457" t="str">
        <f>VLOOKUP('intouch变量（实型）'!$A457,基本表格!$G:$Q,10,FALSE)</f>
        <v>No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</row>
    <row r="458" spans="1:55">
      <c r="A458" t="s">
        <v>5956</v>
      </c>
      <c r="B458" s="11" t="str">
        <f t="shared" si="7"/>
        <v>CHP4</v>
      </c>
      <c r="C458" s="11" t="str">
        <f>VLOOKUP('intouch变量（实型）'!$A458,基本表格!$G:$Q,2,FALSE)</f>
        <v>4#环式刨片机 反馈频率 实际值</v>
      </c>
      <c r="D458" t="s">
        <v>154</v>
      </c>
      <c r="E458" t="s">
        <v>154</v>
      </c>
      <c r="F458">
        <v>0</v>
      </c>
      <c r="G458" t="s">
        <v>154</v>
      </c>
      <c r="H458" t="s">
        <v>154</v>
      </c>
      <c r="I458">
        <v>0</v>
      </c>
      <c r="J458">
        <v>0</v>
      </c>
      <c r="L458">
        <v>0</v>
      </c>
      <c r="M458">
        <v>-32768</v>
      </c>
      <c r="N458">
        <v>32767</v>
      </c>
      <c r="O458">
        <v>0</v>
      </c>
      <c r="P458">
        <v>0</v>
      </c>
      <c r="Q458" t="s">
        <v>155</v>
      </c>
      <c r="R458">
        <v>0</v>
      </c>
      <c r="S458">
        <v>1</v>
      </c>
      <c r="T458" t="s">
        <v>155</v>
      </c>
      <c r="U458">
        <v>0</v>
      </c>
      <c r="V458">
        <v>1</v>
      </c>
      <c r="W458" t="s">
        <v>155</v>
      </c>
      <c r="X458">
        <v>0</v>
      </c>
      <c r="Y458">
        <v>1</v>
      </c>
      <c r="Z458" t="s">
        <v>155</v>
      </c>
      <c r="AA458">
        <v>0</v>
      </c>
      <c r="AB458">
        <v>1</v>
      </c>
      <c r="AC458" t="s">
        <v>155</v>
      </c>
      <c r="AD458">
        <v>0</v>
      </c>
      <c r="AE458">
        <v>1</v>
      </c>
      <c r="AF458" t="s">
        <v>155</v>
      </c>
      <c r="AG458">
        <v>0</v>
      </c>
      <c r="AH458">
        <v>1</v>
      </c>
      <c r="AI458">
        <v>0</v>
      </c>
      <c r="AJ458" t="s">
        <v>155</v>
      </c>
      <c r="AK458">
        <v>0</v>
      </c>
      <c r="AL458">
        <v>1</v>
      </c>
      <c r="AM458" t="s">
        <v>4774</v>
      </c>
      <c r="AN458">
        <v>-32768</v>
      </c>
      <c r="AO458">
        <v>32767</v>
      </c>
      <c r="AP458" t="s">
        <v>4775</v>
      </c>
      <c r="AQ458" s="1" t="s">
        <v>157</v>
      </c>
      <c r="AR458" t="s">
        <v>158</v>
      </c>
      <c r="AS458" t="str">
        <f>VLOOKUP('intouch变量（实型）'!$A458,基本表格!$G:$Q,3,FALSE)</f>
        <v>DB1400,REAL106</v>
      </c>
      <c r="AT458" t="str">
        <f>VLOOKUP('intouch变量（实型）'!$A458,基本表格!$G:$Q,10,FALSE)</f>
        <v>Yes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</row>
    <row r="459" spans="1:55">
      <c r="A459" t="s">
        <v>5957</v>
      </c>
      <c r="B459" s="11" t="str">
        <f t="shared" si="7"/>
        <v>CHP4</v>
      </c>
      <c r="C459" s="11" t="str">
        <f>VLOOKUP('intouch变量（实型）'!$A459,基本表格!$G:$Q,2,FALSE)</f>
        <v>4#环式刨片机 反馈频率 量程</v>
      </c>
      <c r="D459" t="s">
        <v>154</v>
      </c>
      <c r="E459" t="s">
        <v>154</v>
      </c>
      <c r="F459">
        <v>0</v>
      </c>
      <c r="G459" t="s">
        <v>154</v>
      </c>
      <c r="H459" t="s">
        <v>154</v>
      </c>
      <c r="I459">
        <v>0</v>
      </c>
      <c r="J459">
        <v>0</v>
      </c>
      <c r="L459">
        <v>0</v>
      </c>
      <c r="M459">
        <v>-32768</v>
      </c>
      <c r="N459">
        <v>32767</v>
      </c>
      <c r="O459">
        <v>0</v>
      </c>
      <c r="P459">
        <v>0</v>
      </c>
      <c r="Q459" t="s">
        <v>155</v>
      </c>
      <c r="R459">
        <v>0</v>
      </c>
      <c r="S459">
        <v>1</v>
      </c>
      <c r="T459" t="s">
        <v>155</v>
      </c>
      <c r="U459">
        <v>0</v>
      </c>
      <c r="V459">
        <v>1</v>
      </c>
      <c r="W459" t="s">
        <v>155</v>
      </c>
      <c r="X459">
        <v>0</v>
      </c>
      <c r="Y459">
        <v>1</v>
      </c>
      <c r="Z459" t="s">
        <v>155</v>
      </c>
      <c r="AA459">
        <v>0</v>
      </c>
      <c r="AB459">
        <v>1</v>
      </c>
      <c r="AC459" t="s">
        <v>155</v>
      </c>
      <c r="AD459">
        <v>0</v>
      </c>
      <c r="AE459">
        <v>1</v>
      </c>
      <c r="AF459" t="s">
        <v>155</v>
      </c>
      <c r="AG459">
        <v>0</v>
      </c>
      <c r="AH459">
        <v>1</v>
      </c>
      <c r="AI459">
        <v>0</v>
      </c>
      <c r="AJ459" t="s">
        <v>155</v>
      </c>
      <c r="AK459">
        <v>0</v>
      </c>
      <c r="AL459">
        <v>1</v>
      </c>
      <c r="AM459" t="s">
        <v>4774</v>
      </c>
      <c r="AN459">
        <v>-32768</v>
      </c>
      <c r="AO459">
        <v>32767</v>
      </c>
      <c r="AP459" t="s">
        <v>4775</v>
      </c>
      <c r="AQ459" s="1" t="s">
        <v>157</v>
      </c>
      <c r="AR459" t="s">
        <v>158</v>
      </c>
      <c r="AS459" t="str">
        <f>VLOOKUP('intouch变量（实型）'!$A459,基本表格!$G:$Q,3,FALSE)</f>
        <v>DB1400,REAL110</v>
      </c>
      <c r="AT459" t="str">
        <f>VLOOKUP('intouch变量（实型）'!$A459,基本表格!$G:$Q,10,FALSE)</f>
        <v>No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</row>
    <row r="460" spans="1:55">
      <c r="A460" t="s">
        <v>5958</v>
      </c>
      <c r="B460" s="11" t="str">
        <f t="shared" si="7"/>
        <v>CHP4</v>
      </c>
      <c r="C460" s="11" t="str">
        <f>VLOOKUP('intouch变量（实型）'!$A460,基本表格!$G:$Q,2,FALSE)</f>
        <v>4#环式刨片机 反馈频率 上限值</v>
      </c>
      <c r="D460" t="s">
        <v>154</v>
      </c>
      <c r="E460" t="s">
        <v>154</v>
      </c>
      <c r="F460">
        <v>0</v>
      </c>
      <c r="G460" t="s">
        <v>154</v>
      </c>
      <c r="H460" t="s">
        <v>154</v>
      </c>
      <c r="I460">
        <v>0</v>
      </c>
      <c r="J460">
        <v>0</v>
      </c>
      <c r="L460">
        <v>0</v>
      </c>
      <c r="M460">
        <v>-32768</v>
      </c>
      <c r="N460">
        <v>32767</v>
      </c>
      <c r="O460">
        <v>0</v>
      </c>
      <c r="P460">
        <v>0</v>
      </c>
      <c r="Q460" t="s">
        <v>155</v>
      </c>
      <c r="R460">
        <v>0</v>
      </c>
      <c r="S460">
        <v>1</v>
      </c>
      <c r="T460" t="s">
        <v>155</v>
      </c>
      <c r="U460">
        <v>0</v>
      </c>
      <c r="V460">
        <v>1</v>
      </c>
      <c r="W460" t="s">
        <v>155</v>
      </c>
      <c r="X460">
        <v>0</v>
      </c>
      <c r="Y460">
        <v>1</v>
      </c>
      <c r="Z460" t="s">
        <v>155</v>
      </c>
      <c r="AA460">
        <v>0</v>
      </c>
      <c r="AB460">
        <v>1</v>
      </c>
      <c r="AC460" t="s">
        <v>155</v>
      </c>
      <c r="AD460">
        <v>0</v>
      </c>
      <c r="AE460">
        <v>1</v>
      </c>
      <c r="AF460" t="s">
        <v>155</v>
      </c>
      <c r="AG460">
        <v>0</v>
      </c>
      <c r="AH460">
        <v>1</v>
      </c>
      <c r="AI460">
        <v>0</v>
      </c>
      <c r="AJ460" t="s">
        <v>155</v>
      </c>
      <c r="AK460">
        <v>0</v>
      </c>
      <c r="AL460">
        <v>1</v>
      </c>
      <c r="AM460" t="s">
        <v>4774</v>
      </c>
      <c r="AN460">
        <v>-32768</v>
      </c>
      <c r="AO460">
        <v>32767</v>
      </c>
      <c r="AP460" t="s">
        <v>4775</v>
      </c>
      <c r="AQ460" s="1" t="s">
        <v>157</v>
      </c>
      <c r="AR460" t="s">
        <v>158</v>
      </c>
      <c r="AS460" t="str">
        <f>VLOOKUP('intouch变量（实型）'!$A460,基本表格!$G:$Q,3,FALSE)</f>
        <v>DB1400,REAL114</v>
      </c>
      <c r="AT460" t="str">
        <f>VLOOKUP('intouch变量（实型）'!$A460,基本表格!$G:$Q,10,FALSE)</f>
        <v>No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</row>
    <row r="461" spans="1:55">
      <c r="A461" t="s">
        <v>5959</v>
      </c>
      <c r="B461" s="11" t="str">
        <f t="shared" si="7"/>
        <v>CHP4</v>
      </c>
      <c r="C461" s="11" t="str">
        <f>VLOOKUP('intouch变量（实型）'!$A461,基本表格!$G:$Q,2,FALSE)</f>
        <v>4#环式刨片机 反馈频率 下限值</v>
      </c>
      <c r="D461" t="s">
        <v>154</v>
      </c>
      <c r="E461" t="s">
        <v>154</v>
      </c>
      <c r="F461">
        <v>0</v>
      </c>
      <c r="G461" t="s">
        <v>154</v>
      </c>
      <c r="H461" t="s">
        <v>154</v>
      </c>
      <c r="I461">
        <v>0</v>
      </c>
      <c r="J461">
        <v>0</v>
      </c>
      <c r="L461">
        <v>0</v>
      </c>
      <c r="M461">
        <v>-32768</v>
      </c>
      <c r="N461">
        <v>32767</v>
      </c>
      <c r="O461">
        <v>0</v>
      </c>
      <c r="P461">
        <v>0</v>
      </c>
      <c r="Q461" t="s">
        <v>155</v>
      </c>
      <c r="R461">
        <v>0</v>
      </c>
      <c r="S461">
        <v>1</v>
      </c>
      <c r="T461" t="s">
        <v>155</v>
      </c>
      <c r="U461">
        <v>0</v>
      </c>
      <c r="V461">
        <v>1</v>
      </c>
      <c r="W461" t="s">
        <v>155</v>
      </c>
      <c r="X461">
        <v>0</v>
      </c>
      <c r="Y461">
        <v>1</v>
      </c>
      <c r="Z461" t="s">
        <v>155</v>
      </c>
      <c r="AA461">
        <v>0</v>
      </c>
      <c r="AB461">
        <v>1</v>
      </c>
      <c r="AC461" t="s">
        <v>155</v>
      </c>
      <c r="AD461">
        <v>0</v>
      </c>
      <c r="AE461">
        <v>1</v>
      </c>
      <c r="AF461" t="s">
        <v>155</v>
      </c>
      <c r="AG461">
        <v>0</v>
      </c>
      <c r="AH461">
        <v>1</v>
      </c>
      <c r="AI461">
        <v>0</v>
      </c>
      <c r="AJ461" t="s">
        <v>155</v>
      </c>
      <c r="AK461">
        <v>0</v>
      </c>
      <c r="AL461">
        <v>1</v>
      </c>
      <c r="AM461" t="s">
        <v>4774</v>
      </c>
      <c r="AN461">
        <v>-32768</v>
      </c>
      <c r="AO461">
        <v>32767</v>
      </c>
      <c r="AP461" t="s">
        <v>4775</v>
      </c>
      <c r="AQ461" s="1" t="s">
        <v>157</v>
      </c>
      <c r="AR461" t="s">
        <v>158</v>
      </c>
      <c r="AS461" t="str">
        <f>VLOOKUP('intouch变量（实型）'!$A461,基本表格!$G:$Q,3,FALSE)</f>
        <v>DB1400,REAL118</v>
      </c>
      <c r="AT461" t="str">
        <f>VLOOKUP('intouch变量（实型）'!$A461,基本表格!$G:$Q,10,FALSE)</f>
        <v>No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</row>
    <row r="462" spans="1:55">
      <c r="A462" t="s">
        <v>5960</v>
      </c>
      <c r="B462" s="11" t="str">
        <f t="shared" si="7"/>
        <v>CHP4</v>
      </c>
      <c r="C462" s="11" t="str">
        <f>VLOOKUP('intouch变量（实型）'!$A462,基本表格!$G:$Q,2,FALSE)</f>
        <v>4#环式刨片机 反馈频率 上上限值</v>
      </c>
      <c r="D462" t="s">
        <v>154</v>
      </c>
      <c r="E462" t="s">
        <v>154</v>
      </c>
      <c r="F462">
        <v>0</v>
      </c>
      <c r="G462" t="s">
        <v>154</v>
      </c>
      <c r="H462" t="s">
        <v>154</v>
      </c>
      <c r="I462">
        <v>0</v>
      </c>
      <c r="J462">
        <v>0</v>
      </c>
      <c r="L462">
        <v>0</v>
      </c>
      <c r="M462">
        <v>-32768</v>
      </c>
      <c r="N462">
        <v>32767</v>
      </c>
      <c r="O462">
        <v>0</v>
      </c>
      <c r="P462">
        <v>0</v>
      </c>
      <c r="Q462" t="s">
        <v>155</v>
      </c>
      <c r="R462">
        <v>0</v>
      </c>
      <c r="S462">
        <v>1</v>
      </c>
      <c r="T462" t="s">
        <v>155</v>
      </c>
      <c r="U462">
        <v>0</v>
      </c>
      <c r="V462">
        <v>1</v>
      </c>
      <c r="W462" t="s">
        <v>155</v>
      </c>
      <c r="X462">
        <v>0</v>
      </c>
      <c r="Y462">
        <v>1</v>
      </c>
      <c r="Z462" t="s">
        <v>155</v>
      </c>
      <c r="AA462">
        <v>0</v>
      </c>
      <c r="AB462">
        <v>1</v>
      </c>
      <c r="AC462" t="s">
        <v>155</v>
      </c>
      <c r="AD462">
        <v>0</v>
      </c>
      <c r="AE462">
        <v>1</v>
      </c>
      <c r="AF462" t="s">
        <v>155</v>
      </c>
      <c r="AG462">
        <v>0</v>
      </c>
      <c r="AH462">
        <v>1</v>
      </c>
      <c r="AI462">
        <v>0</v>
      </c>
      <c r="AJ462" t="s">
        <v>155</v>
      </c>
      <c r="AK462">
        <v>0</v>
      </c>
      <c r="AL462">
        <v>1</v>
      </c>
      <c r="AM462" t="s">
        <v>4774</v>
      </c>
      <c r="AN462">
        <v>-32768</v>
      </c>
      <c r="AO462">
        <v>32767</v>
      </c>
      <c r="AP462" t="s">
        <v>4775</v>
      </c>
      <c r="AQ462" s="1" t="s">
        <v>157</v>
      </c>
      <c r="AR462" t="s">
        <v>158</v>
      </c>
      <c r="AS462" t="str">
        <f>VLOOKUP('intouch变量（实型）'!$A462,基本表格!$G:$Q,3,FALSE)</f>
        <v>DB1400,REAL122</v>
      </c>
      <c r="AT462" t="str">
        <f>VLOOKUP('intouch变量（实型）'!$A462,基本表格!$G:$Q,10,FALSE)</f>
        <v>No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</row>
    <row r="463" spans="1:55">
      <c r="A463" t="s">
        <v>5961</v>
      </c>
      <c r="B463" s="11" t="str">
        <f t="shared" si="7"/>
        <v>CHP4</v>
      </c>
      <c r="C463" s="11" t="str">
        <f>VLOOKUP('intouch变量（实型）'!$A463,基本表格!$G:$Q,2,FALSE)</f>
        <v>4#环式刨片机 反馈频率 下下限值</v>
      </c>
      <c r="D463" t="s">
        <v>154</v>
      </c>
      <c r="E463" t="s">
        <v>154</v>
      </c>
      <c r="F463">
        <v>0</v>
      </c>
      <c r="G463" t="s">
        <v>154</v>
      </c>
      <c r="H463" t="s">
        <v>154</v>
      </c>
      <c r="I463">
        <v>0</v>
      </c>
      <c r="J463">
        <v>0</v>
      </c>
      <c r="L463">
        <v>0</v>
      </c>
      <c r="M463">
        <v>-32768</v>
      </c>
      <c r="N463">
        <v>32767</v>
      </c>
      <c r="O463">
        <v>0</v>
      </c>
      <c r="P463">
        <v>0</v>
      </c>
      <c r="Q463" t="s">
        <v>155</v>
      </c>
      <c r="R463">
        <v>0</v>
      </c>
      <c r="S463">
        <v>1</v>
      </c>
      <c r="T463" t="s">
        <v>155</v>
      </c>
      <c r="U463">
        <v>0</v>
      </c>
      <c r="V463">
        <v>1</v>
      </c>
      <c r="W463" t="s">
        <v>155</v>
      </c>
      <c r="X463">
        <v>0</v>
      </c>
      <c r="Y463">
        <v>1</v>
      </c>
      <c r="Z463" t="s">
        <v>155</v>
      </c>
      <c r="AA463">
        <v>0</v>
      </c>
      <c r="AB463">
        <v>1</v>
      </c>
      <c r="AC463" t="s">
        <v>155</v>
      </c>
      <c r="AD463">
        <v>0</v>
      </c>
      <c r="AE463">
        <v>1</v>
      </c>
      <c r="AF463" t="s">
        <v>155</v>
      </c>
      <c r="AG463">
        <v>0</v>
      </c>
      <c r="AH463">
        <v>1</v>
      </c>
      <c r="AI463">
        <v>0</v>
      </c>
      <c r="AJ463" t="s">
        <v>155</v>
      </c>
      <c r="AK463">
        <v>0</v>
      </c>
      <c r="AL463">
        <v>1</v>
      </c>
      <c r="AM463" t="s">
        <v>4774</v>
      </c>
      <c r="AN463">
        <v>-32768</v>
      </c>
      <c r="AO463">
        <v>32767</v>
      </c>
      <c r="AP463" t="s">
        <v>4775</v>
      </c>
      <c r="AQ463" s="1" t="s">
        <v>157</v>
      </c>
      <c r="AR463" t="s">
        <v>158</v>
      </c>
      <c r="AS463" t="str">
        <f>VLOOKUP('intouch变量（实型）'!$A463,基本表格!$G:$Q,3,FALSE)</f>
        <v>DB1400,REAL126</v>
      </c>
      <c r="AT463" t="str">
        <f>VLOOKUP('intouch变量（实型）'!$A463,基本表格!$G:$Q,10,FALSE)</f>
        <v>No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</row>
    <row r="464" spans="1:55">
      <c r="A464" t="s">
        <v>5962</v>
      </c>
      <c r="B464" s="11" t="str">
        <f t="shared" si="7"/>
        <v>CHP4</v>
      </c>
      <c r="C464" s="11" t="str">
        <f>VLOOKUP('intouch变量（实型）'!$A464,基本表格!$G:$Q,2,FALSE)</f>
        <v>4#环式刨片机 变频器通讯 实际运行反馈速度</v>
      </c>
      <c r="D464" t="s">
        <v>154</v>
      </c>
      <c r="E464" t="s">
        <v>154</v>
      </c>
      <c r="F464">
        <v>0</v>
      </c>
      <c r="G464" t="s">
        <v>154</v>
      </c>
      <c r="H464" t="s">
        <v>154</v>
      </c>
      <c r="I464">
        <v>0</v>
      </c>
      <c r="J464">
        <v>0</v>
      </c>
      <c r="L464">
        <v>0</v>
      </c>
      <c r="M464">
        <v>-32768</v>
      </c>
      <c r="N464">
        <v>32767</v>
      </c>
      <c r="O464">
        <v>0</v>
      </c>
      <c r="P464">
        <v>0</v>
      </c>
      <c r="Q464" t="s">
        <v>155</v>
      </c>
      <c r="R464">
        <v>0</v>
      </c>
      <c r="S464">
        <v>1</v>
      </c>
      <c r="T464" t="s">
        <v>155</v>
      </c>
      <c r="U464">
        <v>0</v>
      </c>
      <c r="V464">
        <v>1</v>
      </c>
      <c r="W464" t="s">
        <v>155</v>
      </c>
      <c r="X464">
        <v>0</v>
      </c>
      <c r="Y464">
        <v>1</v>
      </c>
      <c r="Z464" t="s">
        <v>155</v>
      </c>
      <c r="AA464">
        <v>0</v>
      </c>
      <c r="AB464">
        <v>1</v>
      </c>
      <c r="AC464" t="s">
        <v>155</v>
      </c>
      <c r="AD464">
        <v>0</v>
      </c>
      <c r="AE464">
        <v>1</v>
      </c>
      <c r="AF464" t="s">
        <v>155</v>
      </c>
      <c r="AG464">
        <v>0</v>
      </c>
      <c r="AH464">
        <v>1</v>
      </c>
      <c r="AI464">
        <v>0</v>
      </c>
      <c r="AJ464" t="s">
        <v>155</v>
      </c>
      <c r="AK464">
        <v>0</v>
      </c>
      <c r="AL464">
        <v>1</v>
      </c>
      <c r="AM464" t="s">
        <v>4774</v>
      </c>
      <c r="AN464">
        <v>-32768</v>
      </c>
      <c r="AO464">
        <v>32767</v>
      </c>
      <c r="AP464" t="s">
        <v>4775</v>
      </c>
      <c r="AQ464" s="1" t="s">
        <v>157</v>
      </c>
      <c r="AR464" t="s">
        <v>158</v>
      </c>
      <c r="AS464" t="str">
        <f>VLOOKUP('intouch变量（实型）'!$A464,基本表格!$G:$Q,3,FALSE)</f>
        <v>DB1400,REAL156</v>
      </c>
      <c r="AT464" t="str">
        <f>VLOOKUP('intouch变量（实型）'!$A464,基本表格!$G:$Q,10,FALSE)</f>
        <v>Yes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</row>
    <row r="465" spans="1:55">
      <c r="A465" t="s">
        <v>5963</v>
      </c>
      <c r="B465" s="11" t="str">
        <f t="shared" si="7"/>
        <v>CHP4</v>
      </c>
      <c r="C465" s="11" t="str">
        <f>VLOOKUP('intouch变量（实型）'!$A465,基本表格!$G:$Q,2,FALSE)</f>
        <v>4#环式刨片机 变频器通讯 实际运行反馈电流</v>
      </c>
      <c r="D465" t="s">
        <v>154</v>
      </c>
      <c r="E465" t="s">
        <v>154</v>
      </c>
      <c r="F465">
        <v>0</v>
      </c>
      <c r="G465" t="s">
        <v>154</v>
      </c>
      <c r="H465" t="s">
        <v>154</v>
      </c>
      <c r="I465">
        <v>0</v>
      </c>
      <c r="J465">
        <v>0</v>
      </c>
      <c r="L465">
        <v>0</v>
      </c>
      <c r="M465">
        <v>-32768</v>
      </c>
      <c r="N465">
        <v>32767</v>
      </c>
      <c r="O465">
        <v>0</v>
      </c>
      <c r="P465">
        <v>0</v>
      </c>
      <c r="Q465" t="s">
        <v>155</v>
      </c>
      <c r="R465">
        <v>0</v>
      </c>
      <c r="S465">
        <v>1</v>
      </c>
      <c r="T465" t="s">
        <v>155</v>
      </c>
      <c r="U465">
        <v>0</v>
      </c>
      <c r="V465">
        <v>1</v>
      </c>
      <c r="W465" t="s">
        <v>155</v>
      </c>
      <c r="X465">
        <v>0</v>
      </c>
      <c r="Y465">
        <v>1</v>
      </c>
      <c r="Z465" t="s">
        <v>155</v>
      </c>
      <c r="AA465">
        <v>0</v>
      </c>
      <c r="AB465">
        <v>1</v>
      </c>
      <c r="AC465" t="s">
        <v>155</v>
      </c>
      <c r="AD465">
        <v>0</v>
      </c>
      <c r="AE465">
        <v>1</v>
      </c>
      <c r="AF465" t="s">
        <v>155</v>
      </c>
      <c r="AG465">
        <v>0</v>
      </c>
      <c r="AH465">
        <v>1</v>
      </c>
      <c r="AI465">
        <v>0</v>
      </c>
      <c r="AJ465" t="s">
        <v>155</v>
      </c>
      <c r="AK465">
        <v>0</v>
      </c>
      <c r="AL465">
        <v>1</v>
      </c>
      <c r="AM465" t="s">
        <v>4774</v>
      </c>
      <c r="AN465">
        <v>-32768</v>
      </c>
      <c r="AO465">
        <v>32767</v>
      </c>
      <c r="AP465" t="s">
        <v>4775</v>
      </c>
      <c r="AQ465" s="1" t="s">
        <v>157</v>
      </c>
      <c r="AR465" t="s">
        <v>158</v>
      </c>
      <c r="AS465" t="str">
        <f>VLOOKUP('intouch变量（实型）'!$A465,基本表格!$G:$Q,3,FALSE)</f>
        <v>DB1400,REAL160</v>
      </c>
      <c r="AT465" t="str">
        <f>VLOOKUP('intouch变量（实型）'!$A465,基本表格!$G:$Q,10,FALSE)</f>
        <v>Yes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</row>
    <row r="466" spans="1:55">
      <c r="A466" t="s">
        <v>5964</v>
      </c>
      <c r="B466" s="11" t="str">
        <f t="shared" si="7"/>
        <v>CHP4</v>
      </c>
      <c r="C466" s="11" t="str">
        <f>VLOOKUP('intouch变量（实型）'!$A466,基本表格!$G:$Q,2,FALSE)</f>
        <v>4#环式刨片机 变频器通讯 转矩百分比</v>
      </c>
      <c r="D466" t="s">
        <v>154</v>
      </c>
      <c r="E466" t="s">
        <v>154</v>
      </c>
      <c r="F466">
        <v>0</v>
      </c>
      <c r="G466" t="s">
        <v>154</v>
      </c>
      <c r="H466" t="s">
        <v>154</v>
      </c>
      <c r="I466">
        <v>0</v>
      </c>
      <c r="J466">
        <v>0</v>
      </c>
      <c r="L466">
        <v>0</v>
      </c>
      <c r="M466">
        <v>-32768</v>
      </c>
      <c r="N466">
        <v>32767</v>
      </c>
      <c r="O466">
        <v>0</v>
      </c>
      <c r="P466">
        <v>0</v>
      </c>
      <c r="Q466" t="s">
        <v>155</v>
      </c>
      <c r="R466">
        <v>0</v>
      </c>
      <c r="S466">
        <v>1</v>
      </c>
      <c r="T466" t="s">
        <v>155</v>
      </c>
      <c r="U466">
        <v>0</v>
      </c>
      <c r="V466">
        <v>1</v>
      </c>
      <c r="W466" t="s">
        <v>155</v>
      </c>
      <c r="X466">
        <v>0</v>
      </c>
      <c r="Y466">
        <v>1</v>
      </c>
      <c r="Z466" t="s">
        <v>155</v>
      </c>
      <c r="AA466">
        <v>0</v>
      </c>
      <c r="AB466">
        <v>1</v>
      </c>
      <c r="AC466" t="s">
        <v>155</v>
      </c>
      <c r="AD466">
        <v>0</v>
      </c>
      <c r="AE466">
        <v>1</v>
      </c>
      <c r="AF466" t="s">
        <v>155</v>
      </c>
      <c r="AG466">
        <v>0</v>
      </c>
      <c r="AH466">
        <v>1</v>
      </c>
      <c r="AI466">
        <v>0</v>
      </c>
      <c r="AJ466" t="s">
        <v>155</v>
      </c>
      <c r="AK466">
        <v>0</v>
      </c>
      <c r="AL466">
        <v>1</v>
      </c>
      <c r="AM466" t="s">
        <v>4774</v>
      </c>
      <c r="AN466">
        <v>-32768</v>
      </c>
      <c r="AO466">
        <v>32767</v>
      </c>
      <c r="AP466" t="s">
        <v>4775</v>
      </c>
      <c r="AQ466" s="1" t="s">
        <v>157</v>
      </c>
      <c r="AR466" t="s">
        <v>158</v>
      </c>
      <c r="AS466" t="str">
        <f>VLOOKUP('intouch变量（实型）'!$A466,基本表格!$G:$Q,3,FALSE)</f>
        <v>DB1400,REAL164</v>
      </c>
      <c r="AT466" t="str">
        <f>VLOOKUP('intouch变量（实型）'!$A466,基本表格!$G:$Q,10,FALSE)</f>
        <v>Yes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</row>
    <row r="467" spans="1:55">
      <c r="A467" t="s">
        <v>5965</v>
      </c>
      <c r="B467" s="11" t="str">
        <f t="shared" si="7"/>
        <v>CHP4</v>
      </c>
      <c r="C467" s="11" t="str">
        <f>VLOOKUP('intouch变量（实型）'!$A467,基本表格!$G:$Q,2,FALSE)</f>
        <v>4#环式刨片机 变频器通讯 给定速度</v>
      </c>
      <c r="D467" t="s">
        <v>154</v>
      </c>
      <c r="E467" t="s">
        <v>154</v>
      </c>
      <c r="F467">
        <v>0</v>
      </c>
      <c r="G467" t="s">
        <v>154</v>
      </c>
      <c r="H467" t="s">
        <v>154</v>
      </c>
      <c r="I467">
        <v>0</v>
      </c>
      <c r="J467">
        <v>0</v>
      </c>
      <c r="L467">
        <v>0</v>
      </c>
      <c r="M467">
        <v>-32768</v>
      </c>
      <c r="N467">
        <v>32767</v>
      </c>
      <c r="O467">
        <v>0</v>
      </c>
      <c r="P467">
        <v>0</v>
      </c>
      <c r="Q467" t="s">
        <v>155</v>
      </c>
      <c r="R467">
        <v>0</v>
      </c>
      <c r="S467">
        <v>1</v>
      </c>
      <c r="T467" t="s">
        <v>155</v>
      </c>
      <c r="U467">
        <v>0</v>
      </c>
      <c r="V467">
        <v>1</v>
      </c>
      <c r="W467" t="s">
        <v>155</v>
      </c>
      <c r="X467">
        <v>0</v>
      </c>
      <c r="Y467">
        <v>1</v>
      </c>
      <c r="Z467" t="s">
        <v>155</v>
      </c>
      <c r="AA467">
        <v>0</v>
      </c>
      <c r="AB467">
        <v>1</v>
      </c>
      <c r="AC467" t="s">
        <v>155</v>
      </c>
      <c r="AD467">
        <v>0</v>
      </c>
      <c r="AE467">
        <v>1</v>
      </c>
      <c r="AF467" t="s">
        <v>155</v>
      </c>
      <c r="AG467">
        <v>0</v>
      </c>
      <c r="AH467">
        <v>1</v>
      </c>
      <c r="AI467">
        <v>0</v>
      </c>
      <c r="AJ467" t="s">
        <v>155</v>
      </c>
      <c r="AK467">
        <v>0</v>
      </c>
      <c r="AL467">
        <v>1</v>
      </c>
      <c r="AM467" t="s">
        <v>4774</v>
      </c>
      <c r="AN467">
        <v>-32768</v>
      </c>
      <c r="AO467">
        <v>32767</v>
      </c>
      <c r="AP467" t="s">
        <v>4775</v>
      </c>
      <c r="AQ467" s="1" t="s">
        <v>157</v>
      </c>
      <c r="AR467" t="s">
        <v>158</v>
      </c>
      <c r="AS467" t="str">
        <f>VLOOKUP('intouch变量（实型）'!$A467,基本表格!$G:$Q,3,FALSE)</f>
        <v>DB1400,REAL168</v>
      </c>
      <c r="AT467" t="str">
        <f>VLOOKUP('intouch变量（实型）'!$A467,基本表格!$G:$Q,10,FALSE)</f>
        <v>No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</row>
    <row r="468" spans="1:55">
      <c r="A468" t="s">
        <v>5966</v>
      </c>
      <c r="B468" s="11" t="str">
        <f t="shared" si="7"/>
        <v>CHP4</v>
      </c>
      <c r="C468" s="11" t="str">
        <f>VLOOKUP('intouch变量（实型）'!$A468,基本表格!$G:$Q,2,FALSE)</f>
        <v>4#环式刨片机 变频器通讯 加速时间</v>
      </c>
      <c r="D468" t="s">
        <v>154</v>
      </c>
      <c r="E468" t="s">
        <v>154</v>
      </c>
      <c r="F468">
        <v>0</v>
      </c>
      <c r="G468" t="s">
        <v>154</v>
      </c>
      <c r="H468" t="s">
        <v>154</v>
      </c>
      <c r="I468">
        <v>0</v>
      </c>
      <c r="J468">
        <v>0</v>
      </c>
      <c r="L468">
        <v>0</v>
      </c>
      <c r="M468">
        <v>-32768</v>
      </c>
      <c r="N468">
        <v>32767</v>
      </c>
      <c r="O468">
        <v>0</v>
      </c>
      <c r="P468">
        <v>0</v>
      </c>
      <c r="Q468" t="s">
        <v>155</v>
      </c>
      <c r="R468">
        <v>0</v>
      </c>
      <c r="S468">
        <v>1</v>
      </c>
      <c r="T468" t="s">
        <v>155</v>
      </c>
      <c r="U468">
        <v>0</v>
      </c>
      <c r="V468">
        <v>1</v>
      </c>
      <c r="W468" t="s">
        <v>155</v>
      </c>
      <c r="X468">
        <v>0</v>
      </c>
      <c r="Y468">
        <v>1</v>
      </c>
      <c r="Z468" t="s">
        <v>155</v>
      </c>
      <c r="AA468">
        <v>0</v>
      </c>
      <c r="AB468">
        <v>1</v>
      </c>
      <c r="AC468" t="s">
        <v>155</v>
      </c>
      <c r="AD468">
        <v>0</v>
      </c>
      <c r="AE468">
        <v>1</v>
      </c>
      <c r="AF468" t="s">
        <v>155</v>
      </c>
      <c r="AG468">
        <v>0</v>
      </c>
      <c r="AH468">
        <v>1</v>
      </c>
      <c r="AI468">
        <v>0</v>
      </c>
      <c r="AJ468" t="s">
        <v>155</v>
      </c>
      <c r="AK468">
        <v>0</v>
      </c>
      <c r="AL468">
        <v>1</v>
      </c>
      <c r="AM468" t="s">
        <v>4774</v>
      </c>
      <c r="AN468">
        <v>-32768</v>
      </c>
      <c r="AO468">
        <v>32767</v>
      </c>
      <c r="AP468" t="s">
        <v>4775</v>
      </c>
      <c r="AQ468" s="1" t="s">
        <v>157</v>
      </c>
      <c r="AR468" t="s">
        <v>158</v>
      </c>
      <c r="AS468" t="str">
        <f>VLOOKUP('intouch变量（实型）'!$A468,基本表格!$G:$Q,3,FALSE)</f>
        <v>DB1400,REAL172</v>
      </c>
      <c r="AT468" t="str">
        <f>VLOOKUP('intouch变量（实型）'!$A468,基本表格!$G:$Q,10,FALSE)</f>
        <v>No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</row>
    <row r="469" spans="1:55">
      <c r="A469" t="s">
        <v>5967</v>
      </c>
      <c r="B469" s="11" t="str">
        <f t="shared" si="7"/>
        <v>CHP4</v>
      </c>
      <c r="C469" s="11" t="str">
        <f>VLOOKUP('intouch变量（实型）'!$A469,基本表格!$G:$Q,2,FALSE)</f>
        <v>4#环式刨片机 变频器通讯 减速时间</v>
      </c>
      <c r="D469" t="s">
        <v>154</v>
      </c>
      <c r="E469" t="s">
        <v>154</v>
      </c>
      <c r="F469">
        <v>0</v>
      </c>
      <c r="G469" t="s">
        <v>154</v>
      </c>
      <c r="H469" t="s">
        <v>154</v>
      </c>
      <c r="I469">
        <v>0</v>
      </c>
      <c r="J469">
        <v>0</v>
      </c>
      <c r="L469">
        <v>0</v>
      </c>
      <c r="M469">
        <v>-32768</v>
      </c>
      <c r="N469">
        <v>32767</v>
      </c>
      <c r="O469">
        <v>0</v>
      </c>
      <c r="P469">
        <v>0</v>
      </c>
      <c r="Q469" t="s">
        <v>155</v>
      </c>
      <c r="R469">
        <v>0</v>
      </c>
      <c r="S469">
        <v>1</v>
      </c>
      <c r="T469" t="s">
        <v>155</v>
      </c>
      <c r="U469">
        <v>0</v>
      </c>
      <c r="V469">
        <v>1</v>
      </c>
      <c r="W469" t="s">
        <v>155</v>
      </c>
      <c r="X469">
        <v>0</v>
      </c>
      <c r="Y469">
        <v>1</v>
      </c>
      <c r="Z469" t="s">
        <v>155</v>
      </c>
      <c r="AA469">
        <v>0</v>
      </c>
      <c r="AB469">
        <v>1</v>
      </c>
      <c r="AC469" t="s">
        <v>155</v>
      </c>
      <c r="AD469">
        <v>0</v>
      </c>
      <c r="AE469">
        <v>1</v>
      </c>
      <c r="AF469" t="s">
        <v>155</v>
      </c>
      <c r="AG469">
        <v>0</v>
      </c>
      <c r="AH469">
        <v>1</v>
      </c>
      <c r="AI469">
        <v>0</v>
      </c>
      <c r="AJ469" t="s">
        <v>155</v>
      </c>
      <c r="AK469">
        <v>0</v>
      </c>
      <c r="AL469">
        <v>1</v>
      </c>
      <c r="AM469" t="s">
        <v>4774</v>
      </c>
      <c r="AN469">
        <v>-32768</v>
      </c>
      <c r="AO469">
        <v>32767</v>
      </c>
      <c r="AP469" t="s">
        <v>4775</v>
      </c>
      <c r="AQ469" s="1" t="s">
        <v>157</v>
      </c>
      <c r="AR469" t="s">
        <v>158</v>
      </c>
      <c r="AS469" t="str">
        <f>VLOOKUP('intouch变量（实型）'!$A469,基本表格!$G:$Q,3,FALSE)</f>
        <v>DB1400,REAL176</v>
      </c>
      <c r="AT469" t="str">
        <f>VLOOKUP('intouch变量（实型）'!$A469,基本表格!$G:$Q,10,FALSE)</f>
        <v>No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</row>
    <row r="470" spans="1:55">
      <c r="A470" t="s">
        <v>5968</v>
      </c>
      <c r="B470" s="11" t="str">
        <f t="shared" si="7"/>
        <v>CHP4</v>
      </c>
      <c r="C470" s="11" t="str">
        <f>VLOOKUP('intouch变量（实型）'!$A470,基本表格!$G:$Q,2,FALSE)</f>
        <v>4#环式刨片机 变频器通讯 最大频率</v>
      </c>
      <c r="D470" t="s">
        <v>154</v>
      </c>
      <c r="E470" t="s">
        <v>154</v>
      </c>
      <c r="F470">
        <v>0</v>
      </c>
      <c r="G470" t="s">
        <v>154</v>
      </c>
      <c r="H470" t="s">
        <v>154</v>
      </c>
      <c r="I470">
        <v>0</v>
      </c>
      <c r="J470">
        <v>0</v>
      </c>
      <c r="L470">
        <v>0</v>
      </c>
      <c r="M470">
        <v>-32768</v>
      </c>
      <c r="N470">
        <v>32767</v>
      </c>
      <c r="O470">
        <v>0</v>
      </c>
      <c r="P470">
        <v>0</v>
      </c>
      <c r="Q470" t="s">
        <v>155</v>
      </c>
      <c r="R470">
        <v>0</v>
      </c>
      <c r="S470">
        <v>1</v>
      </c>
      <c r="T470" t="s">
        <v>155</v>
      </c>
      <c r="U470">
        <v>0</v>
      </c>
      <c r="V470">
        <v>1</v>
      </c>
      <c r="W470" t="s">
        <v>155</v>
      </c>
      <c r="X470">
        <v>0</v>
      </c>
      <c r="Y470">
        <v>1</v>
      </c>
      <c r="Z470" t="s">
        <v>155</v>
      </c>
      <c r="AA470">
        <v>0</v>
      </c>
      <c r="AB470">
        <v>1</v>
      </c>
      <c r="AC470" t="s">
        <v>155</v>
      </c>
      <c r="AD470">
        <v>0</v>
      </c>
      <c r="AE470">
        <v>1</v>
      </c>
      <c r="AF470" t="s">
        <v>155</v>
      </c>
      <c r="AG470">
        <v>0</v>
      </c>
      <c r="AH470">
        <v>1</v>
      </c>
      <c r="AI470">
        <v>0</v>
      </c>
      <c r="AJ470" t="s">
        <v>155</v>
      </c>
      <c r="AK470">
        <v>0</v>
      </c>
      <c r="AL470">
        <v>1</v>
      </c>
      <c r="AM470" t="s">
        <v>4774</v>
      </c>
      <c r="AN470">
        <v>-32768</v>
      </c>
      <c r="AO470">
        <v>32767</v>
      </c>
      <c r="AP470" t="s">
        <v>4775</v>
      </c>
      <c r="AQ470" s="1" t="s">
        <v>157</v>
      </c>
      <c r="AR470" t="s">
        <v>158</v>
      </c>
      <c r="AS470" t="str">
        <f>VLOOKUP('intouch变量（实型）'!$A470,基本表格!$G:$Q,3,FALSE)</f>
        <v>DB1400,REAL180</v>
      </c>
      <c r="AT470" t="str">
        <f>VLOOKUP('intouch变量（实型）'!$A470,基本表格!$G:$Q,10,FALSE)</f>
        <v>No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</row>
    <row r="471" spans="1:55">
      <c r="A471" t="s">
        <v>5969</v>
      </c>
      <c r="B471" s="11" t="str">
        <f t="shared" si="7"/>
        <v>CHP4</v>
      </c>
      <c r="C471" s="11" t="str">
        <f>VLOOKUP('intouch变量（实型）'!$A471,基本表格!$G:$Q,2,FALSE)</f>
        <v>4#环式刨片机 变频器通讯 最小频率</v>
      </c>
      <c r="D471" t="s">
        <v>154</v>
      </c>
      <c r="E471" t="s">
        <v>154</v>
      </c>
      <c r="F471">
        <v>0</v>
      </c>
      <c r="G471" t="s">
        <v>154</v>
      </c>
      <c r="H471" t="s">
        <v>154</v>
      </c>
      <c r="I471">
        <v>0</v>
      </c>
      <c r="J471">
        <v>0</v>
      </c>
      <c r="L471">
        <v>0</v>
      </c>
      <c r="M471">
        <v>-32768</v>
      </c>
      <c r="N471">
        <v>32767</v>
      </c>
      <c r="O471">
        <v>0</v>
      </c>
      <c r="P471">
        <v>0</v>
      </c>
      <c r="Q471" t="s">
        <v>155</v>
      </c>
      <c r="R471">
        <v>0</v>
      </c>
      <c r="S471">
        <v>1</v>
      </c>
      <c r="T471" t="s">
        <v>155</v>
      </c>
      <c r="U471">
        <v>0</v>
      </c>
      <c r="V471">
        <v>1</v>
      </c>
      <c r="W471" t="s">
        <v>155</v>
      </c>
      <c r="X471">
        <v>0</v>
      </c>
      <c r="Y471">
        <v>1</v>
      </c>
      <c r="Z471" t="s">
        <v>155</v>
      </c>
      <c r="AA471">
        <v>0</v>
      </c>
      <c r="AB471">
        <v>1</v>
      </c>
      <c r="AC471" t="s">
        <v>155</v>
      </c>
      <c r="AD471">
        <v>0</v>
      </c>
      <c r="AE471">
        <v>1</v>
      </c>
      <c r="AF471" t="s">
        <v>155</v>
      </c>
      <c r="AG471">
        <v>0</v>
      </c>
      <c r="AH471">
        <v>1</v>
      </c>
      <c r="AI471">
        <v>0</v>
      </c>
      <c r="AJ471" t="s">
        <v>155</v>
      </c>
      <c r="AK471">
        <v>0</v>
      </c>
      <c r="AL471">
        <v>1</v>
      </c>
      <c r="AM471" t="s">
        <v>4774</v>
      </c>
      <c r="AN471">
        <v>-32768</v>
      </c>
      <c r="AO471">
        <v>32767</v>
      </c>
      <c r="AP471" t="s">
        <v>4775</v>
      </c>
      <c r="AQ471" s="1" t="s">
        <v>157</v>
      </c>
      <c r="AR471" t="s">
        <v>158</v>
      </c>
      <c r="AS471" t="str">
        <f>VLOOKUP('intouch变量（实型）'!$A471,基本表格!$G:$Q,3,FALSE)</f>
        <v>DB1400,REAL184</v>
      </c>
      <c r="AT471" t="str">
        <f>VLOOKUP('intouch变量（实型）'!$A471,基本表格!$G:$Q,10,FALSE)</f>
        <v>No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</row>
    <row r="472" spans="1:55">
      <c r="A472" t="s">
        <v>5970</v>
      </c>
      <c r="B472" s="11" t="str">
        <f t="shared" si="7"/>
        <v>CHP4</v>
      </c>
      <c r="C472" s="11" t="str">
        <f>VLOOKUP('intouch变量（实型）'!$A472,基本表格!$G:$Q,2,FALSE)</f>
        <v>4#环式刨片机 变频器通讯 多级速度</v>
      </c>
      <c r="D472" t="s">
        <v>154</v>
      </c>
      <c r="E472" t="s">
        <v>154</v>
      </c>
      <c r="F472">
        <v>0</v>
      </c>
      <c r="G472" t="s">
        <v>154</v>
      </c>
      <c r="H472" t="s">
        <v>154</v>
      </c>
      <c r="I472">
        <v>0</v>
      </c>
      <c r="J472">
        <v>0</v>
      </c>
      <c r="L472">
        <v>0</v>
      </c>
      <c r="M472">
        <v>-32768</v>
      </c>
      <c r="N472">
        <v>32767</v>
      </c>
      <c r="O472">
        <v>0</v>
      </c>
      <c r="P472">
        <v>0</v>
      </c>
      <c r="Q472" t="s">
        <v>155</v>
      </c>
      <c r="R472">
        <v>0</v>
      </c>
      <c r="S472">
        <v>1</v>
      </c>
      <c r="T472" t="s">
        <v>155</v>
      </c>
      <c r="U472">
        <v>0</v>
      </c>
      <c r="V472">
        <v>1</v>
      </c>
      <c r="W472" t="s">
        <v>155</v>
      </c>
      <c r="X472">
        <v>0</v>
      </c>
      <c r="Y472">
        <v>1</v>
      </c>
      <c r="Z472" t="s">
        <v>155</v>
      </c>
      <c r="AA472">
        <v>0</v>
      </c>
      <c r="AB472">
        <v>1</v>
      </c>
      <c r="AC472" t="s">
        <v>155</v>
      </c>
      <c r="AD472">
        <v>0</v>
      </c>
      <c r="AE472">
        <v>1</v>
      </c>
      <c r="AF472" t="s">
        <v>155</v>
      </c>
      <c r="AG472">
        <v>0</v>
      </c>
      <c r="AH472">
        <v>1</v>
      </c>
      <c r="AI472">
        <v>0</v>
      </c>
      <c r="AJ472" t="s">
        <v>155</v>
      </c>
      <c r="AK472">
        <v>0</v>
      </c>
      <c r="AL472">
        <v>1</v>
      </c>
      <c r="AM472" t="s">
        <v>4774</v>
      </c>
      <c r="AN472">
        <v>-32768</v>
      </c>
      <c r="AO472">
        <v>32767</v>
      </c>
      <c r="AP472" t="s">
        <v>4775</v>
      </c>
      <c r="AQ472" s="1" t="s">
        <v>157</v>
      </c>
      <c r="AR472" t="s">
        <v>158</v>
      </c>
      <c r="AS472" t="str">
        <f>VLOOKUP('intouch变量（实型）'!$A472,基本表格!$G:$Q,3,FALSE)</f>
        <v>DB1400,REAL188</v>
      </c>
      <c r="AT472" t="str">
        <f>VLOOKUP('intouch变量（实型）'!$A472,基本表格!$G:$Q,10,FALSE)</f>
        <v>No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</row>
    <row r="473" spans="1:55">
      <c r="A473" t="s">
        <v>5971</v>
      </c>
      <c r="B473" s="11" t="str">
        <f t="shared" si="7"/>
        <v>CHP4</v>
      </c>
      <c r="C473" s="11" t="str">
        <f>VLOOKUP('intouch变量（实型）'!$A473,基本表格!$G:$Q,2,FALSE)</f>
        <v>4#环式刨片机 变频器通讯 多级转速</v>
      </c>
      <c r="D473" t="s">
        <v>154</v>
      </c>
      <c r="E473" t="s">
        <v>154</v>
      </c>
      <c r="F473">
        <v>0</v>
      </c>
      <c r="G473" t="s">
        <v>154</v>
      </c>
      <c r="H473" t="s">
        <v>154</v>
      </c>
      <c r="I473">
        <v>0</v>
      </c>
      <c r="J473">
        <v>0</v>
      </c>
      <c r="L473">
        <v>0</v>
      </c>
      <c r="M473">
        <v>-32768</v>
      </c>
      <c r="N473">
        <v>32767</v>
      </c>
      <c r="O473">
        <v>0</v>
      </c>
      <c r="P473">
        <v>0</v>
      </c>
      <c r="Q473" t="s">
        <v>155</v>
      </c>
      <c r="R473">
        <v>0</v>
      </c>
      <c r="S473">
        <v>1</v>
      </c>
      <c r="T473" t="s">
        <v>155</v>
      </c>
      <c r="U473">
        <v>0</v>
      </c>
      <c r="V473">
        <v>1</v>
      </c>
      <c r="W473" t="s">
        <v>155</v>
      </c>
      <c r="X473">
        <v>0</v>
      </c>
      <c r="Y473">
        <v>1</v>
      </c>
      <c r="Z473" t="s">
        <v>155</v>
      </c>
      <c r="AA473">
        <v>0</v>
      </c>
      <c r="AB473">
        <v>1</v>
      </c>
      <c r="AC473" t="s">
        <v>155</v>
      </c>
      <c r="AD473">
        <v>0</v>
      </c>
      <c r="AE473">
        <v>1</v>
      </c>
      <c r="AF473" t="s">
        <v>155</v>
      </c>
      <c r="AG473">
        <v>0</v>
      </c>
      <c r="AH473">
        <v>1</v>
      </c>
      <c r="AI473">
        <v>0</v>
      </c>
      <c r="AJ473" t="s">
        <v>155</v>
      </c>
      <c r="AK473">
        <v>0</v>
      </c>
      <c r="AL473">
        <v>1</v>
      </c>
      <c r="AM473" t="s">
        <v>4774</v>
      </c>
      <c r="AN473">
        <v>-32768</v>
      </c>
      <c r="AO473">
        <v>32767</v>
      </c>
      <c r="AP473" t="s">
        <v>4775</v>
      </c>
      <c r="AQ473" s="1" t="s">
        <v>157</v>
      </c>
      <c r="AR473" t="s">
        <v>158</v>
      </c>
      <c r="AS473" t="str">
        <f>VLOOKUP('intouch变量（实型）'!$A473,基本表格!$G:$Q,3,FALSE)</f>
        <v>DB1400,REAL192</v>
      </c>
      <c r="AT473" t="str">
        <f>VLOOKUP('intouch变量（实型）'!$A473,基本表格!$G:$Q,10,FALSE)</f>
        <v>No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</row>
    <row r="474" spans="1:55">
      <c r="A474" t="s">
        <v>5972</v>
      </c>
      <c r="B474" s="11" t="str">
        <f t="shared" si="7"/>
        <v>CHP4</v>
      </c>
      <c r="C474" s="11" t="str">
        <f>VLOOKUP('intouch变量（实型）'!$A474,基本表格!$G:$Q,2,FALSE)</f>
        <v>4#环式刨片机 反馈转速 实际值</v>
      </c>
      <c r="D474" t="s">
        <v>154</v>
      </c>
      <c r="E474" t="s">
        <v>154</v>
      </c>
      <c r="F474">
        <v>0</v>
      </c>
      <c r="G474" t="s">
        <v>154</v>
      </c>
      <c r="H474" t="s">
        <v>154</v>
      </c>
      <c r="I474">
        <v>0</v>
      </c>
      <c r="J474">
        <v>0</v>
      </c>
      <c r="L474">
        <v>0</v>
      </c>
      <c r="M474">
        <v>-32768</v>
      </c>
      <c r="N474">
        <v>32767</v>
      </c>
      <c r="O474">
        <v>0</v>
      </c>
      <c r="P474">
        <v>0</v>
      </c>
      <c r="Q474" t="s">
        <v>155</v>
      </c>
      <c r="R474">
        <v>0</v>
      </c>
      <c r="S474">
        <v>1</v>
      </c>
      <c r="T474" t="s">
        <v>155</v>
      </c>
      <c r="U474">
        <v>0</v>
      </c>
      <c r="V474">
        <v>1</v>
      </c>
      <c r="W474" t="s">
        <v>155</v>
      </c>
      <c r="X474">
        <v>0</v>
      </c>
      <c r="Y474">
        <v>1</v>
      </c>
      <c r="Z474" t="s">
        <v>155</v>
      </c>
      <c r="AA474">
        <v>0</v>
      </c>
      <c r="AB474">
        <v>1</v>
      </c>
      <c r="AC474" t="s">
        <v>155</v>
      </c>
      <c r="AD474">
        <v>0</v>
      </c>
      <c r="AE474">
        <v>1</v>
      </c>
      <c r="AF474" t="s">
        <v>155</v>
      </c>
      <c r="AG474">
        <v>0</v>
      </c>
      <c r="AH474">
        <v>1</v>
      </c>
      <c r="AI474">
        <v>0</v>
      </c>
      <c r="AJ474" t="s">
        <v>155</v>
      </c>
      <c r="AK474">
        <v>0</v>
      </c>
      <c r="AL474">
        <v>1</v>
      </c>
      <c r="AM474" t="s">
        <v>4774</v>
      </c>
      <c r="AN474">
        <v>-32768</v>
      </c>
      <c r="AO474">
        <v>32767</v>
      </c>
      <c r="AP474" t="s">
        <v>4775</v>
      </c>
      <c r="AQ474" s="1" t="s">
        <v>157</v>
      </c>
      <c r="AR474" t="s">
        <v>158</v>
      </c>
      <c r="AS474" t="str">
        <f>VLOOKUP('intouch变量（实型）'!$A474,基本表格!$G:$Q,3,FALSE)</f>
        <v>DB1400,REAL206</v>
      </c>
      <c r="AT474" t="str">
        <f>VLOOKUP('intouch变量（实型）'!$A474,基本表格!$G:$Q,10,FALSE)</f>
        <v>Yes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</row>
    <row r="475" spans="1:55">
      <c r="A475" t="s">
        <v>5973</v>
      </c>
      <c r="B475" s="11" t="str">
        <f t="shared" si="7"/>
        <v>CHP4</v>
      </c>
      <c r="C475" s="11" t="str">
        <f>VLOOKUP('intouch变量（实型）'!$A475,基本表格!$G:$Q,2,FALSE)</f>
        <v>4#环式刨片机 反馈转速 量程</v>
      </c>
      <c r="D475" t="s">
        <v>154</v>
      </c>
      <c r="E475" t="s">
        <v>154</v>
      </c>
      <c r="F475">
        <v>0</v>
      </c>
      <c r="G475" t="s">
        <v>154</v>
      </c>
      <c r="H475" t="s">
        <v>154</v>
      </c>
      <c r="I475">
        <v>0</v>
      </c>
      <c r="J475">
        <v>0</v>
      </c>
      <c r="L475">
        <v>0</v>
      </c>
      <c r="M475">
        <v>-32768</v>
      </c>
      <c r="N475">
        <v>32767</v>
      </c>
      <c r="O475">
        <v>0</v>
      </c>
      <c r="P475">
        <v>0</v>
      </c>
      <c r="Q475" t="s">
        <v>155</v>
      </c>
      <c r="R475">
        <v>0</v>
      </c>
      <c r="S475">
        <v>1</v>
      </c>
      <c r="T475" t="s">
        <v>155</v>
      </c>
      <c r="U475">
        <v>0</v>
      </c>
      <c r="V475">
        <v>1</v>
      </c>
      <c r="W475" t="s">
        <v>155</v>
      </c>
      <c r="X475">
        <v>0</v>
      </c>
      <c r="Y475">
        <v>1</v>
      </c>
      <c r="Z475" t="s">
        <v>155</v>
      </c>
      <c r="AA475">
        <v>0</v>
      </c>
      <c r="AB475">
        <v>1</v>
      </c>
      <c r="AC475" t="s">
        <v>155</v>
      </c>
      <c r="AD475">
        <v>0</v>
      </c>
      <c r="AE475">
        <v>1</v>
      </c>
      <c r="AF475" t="s">
        <v>155</v>
      </c>
      <c r="AG475">
        <v>0</v>
      </c>
      <c r="AH475">
        <v>1</v>
      </c>
      <c r="AI475">
        <v>0</v>
      </c>
      <c r="AJ475" t="s">
        <v>155</v>
      </c>
      <c r="AK475">
        <v>0</v>
      </c>
      <c r="AL475">
        <v>1</v>
      </c>
      <c r="AM475" t="s">
        <v>4774</v>
      </c>
      <c r="AN475">
        <v>-32768</v>
      </c>
      <c r="AO475">
        <v>32767</v>
      </c>
      <c r="AP475" t="s">
        <v>4775</v>
      </c>
      <c r="AQ475" s="1" t="s">
        <v>157</v>
      </c>
      <c r="AR475" t="s">
        <v>158</v>
      </c>
      <c r="AS475" t="str">
        <f>VLOOKUP('intouch变量（实型）'!$A475,基本表格!$G:$Q,3,FALSE)</f>
        <v>DB1400,REAL210</v>
      </c>
      <c r="AT475" t="str">
        <f>VLOOKUP('intouch变量（实型）'!$A475,基本表格!$G:$Q,10,FALSE)</f>
        <v>No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</row>
    <row r="476" spans="1:55">
      <c r="A476" t="s">
        <v>5974</v>
      </c>
      <c r="B476" s="11" t="str">
        <f t="shared" si="7"/>
        <v>CHP4</v>
      </c>
      <c r="C476" s="11" t="str">
        <f>VLOOKUP('intouch变量（实型）'!$A476,基本表格!$G:$Q,2,FALSE)</f>
        <v>4#环式刨片机 反馈转速 上限值</v>
      </c>
      <c r="D476" t="s">
        <v>154</v>
      </c>
      <c r="E476" t="s">
        <v>154</v>
      </c>
      <c r="F476">
        <v>0</v>
      </c>
      <c r="G476" t="s">
        <v>154</v>
      </c>
      <c r="H476" t="s">
        <v>154</v>
      </c>
      <c r="I476">
        <v>0</v>
      </c>
      <c r="J476">
        <v>0</v>
      </c>
      <c r="L476">
        <v>0</v>
      </c>
      <c r="M476">
        <v>-32768</v>
      </c>
      <c r="N476">
        <v>32767</v>
      </c>
      <c r="O476">
        <v>0</v>
      </c>
      <c r="P476">
        <v>0</v>
      </c>
      <c r="Q476" t="s">
        <v>155</v>
      </c>
      <c r="R476">
        <v>0</v>
      </c>
      <c r="S476">
        <v>1</v>
      </c>
      <c r="T476" t="s">
        <v>155</v>
      </c>
      <c r="U476">
        <v>0</v>
      </c>
      <c r="V476">
        <v>1</v>
      </c>
      <c r="W476" t="s">
        <v>155</v>
      </c>
      <c r="X476">
        <v>0</v>
      </c>
      <c r="Y476">
        <v>1</v>
      </c>
      <c r="Z476" t="s">
        <v>155</v>
      </c>
      <c r="AA476">
        <v>0</v>
      </c>
      <c r="AB476">
        <v>1</v>
      </c>
      <c r="AC476" t="s">
        <v>155</v>
      </c>
      <c r="AD476">
        <v>0</v>
      </c>
      <c r="AE476">
        <v>1</v>
      </c>
      <c r="AF476" t="s">
        <v>155</v>
      </c>
      <c r="AG476">
        <v>0</v>
      </c>
      <c r="AH476">
        <v>1</v>
      </c>
      <c r="AI476">
        <v>0</v>
      </c>
      <c r="AJ476" t="s">
        <v>155</v>
      </c>
      <c r="AK476">
        <v>0</v>
      </c>
      <c r="AL476">
        <v>1</v>
      </c>
      <c r="AM476" t="s">
        <v>4774</v>
      </c>
      <c r="AN476">
        <v>-32768</v>
      </c>
      <c r="AO476">
        <v>32767</v>
      </c>
      <c r="AP476" t="s">
        <v>4775</v>
      </c>
      <c r="AQ476" s="1" t="s">
        <v>157</v>
      </c>
      <c r="AR476" t="s">
        <v>158</v>
      </c>
      <c r="AS476" t="str">
        <f>VLOOKUP('intouch变量（实型）'!$A476,基本表格!$G:$Q,3,FALSE)</f>
        <v>DB1400,REAL214</v>
      </c>
      <c r="AT476" t="str">
        <f>VLOOKUP('intouch变量（实型）'!$A476,基本表格!$G:$Q,10,FALSE)</f>
        <v>No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</row>
    <row r="477" spans="1:55">
      <c r="A477" t="s">
        <v>5975</v>
      </c>
      <c r="B477" s="11" t="str">
        <f t="shared" si="7"/>
        <v>CHP4</v>
      </c>
      <c r="C477" s="11" t="str">
        <f>VLOOKUP('intouch变量（实型）'!$A477,基本表格!$G:$Q,2,FALSE)</f>
        <v>4#环式刨片机 反馈转速 下限值</v>
      </c>
      <c r="D477" t="s">
        <v>154</v>
      </c>
      <c r="E477" t="s">
        <v>154</v>
      </c>
      <c r="F477">
        <v>0</v>
      </c>
      <c r="G477" t="s">
        <v>154</v>
      </c>
      <c r="H477" t="s">
        <v>154</v>
      </c>
      <c r="I477">
        <v>0</v>
      </c>
      <c r="J477">
        <v>0</v>
      </c>
      <c r="L477">
        <v>0</v>
      </c>
      <c r="M477">
        <v>-32768</v>
      </c>
      <c r="N477">
        <v>32767</v>
      </c>
      <c r="O477">
        <v>0</v>
      </c>
      <c r="P477">
        <v>0</v>
      </c>
      <c r="Q477" t="s">
        <v>155</v>
      </c>
      <c r="R477">
        <v>0</v>
      </c>
      <c r="S477">
        <v>1</v>
      </c>
      <c r="T477" t="s">
        <v>155</v>
      </c>
      <c r="U477">
        <v>0</v>
      </c>
      <c r="V477">
        <v>1</v>
      </c>
      <c r="W477" t="s">
        <v>155</v>
      </c>
      <c r="X477">
        <v>0</v>
      </c>
      <c r="Y477">
        <v>1</v>
      </c>
      <c r="Z477" t="s">
        <v>155</v>
      </c>
      <c r="AA477">
        <v>0</v>
      </c>
      <c r="AB477">
        <v>1</v>
      </c>
      <c r="AC477" t="s">
        <v>155</v>
      </c>
      <c r="AD477">
        <v>0</v>
      </c>
      <c r="AE477">
        <v>1</v>
      </c>
      <c r="AF477" t="s">
        <v>155</v>
      </c>
      <c r="AG477">
        <v>0</v>
      </c>
      <c r="AH477">
        <v>1</v>
      </c>
      <c r="AI477">
        <v>0</v>
      </c>
      <c r="AJ477" t="s">
        <v>155</v>
      </c>
      <c r="AK477">
        <v>0</v>
      </c>
      <c r="AL477">
        <v>1</v>
      </c>
      <c r="AM477" t="s">
        <v>4774</v>
      </c>
      <c r="AN477">
        <v>-32768</v>
      </c>
      <c r="AO477">
        <v>32767</v>
      </c>
      <c r="AP477" t="s">
        <v>4775</v>
      </c>
      <c r="AQ477" s="1" t="s">
        <v>157</v>
      </c>
      <c r="AR477" t="s">
        <v>158</v>
      </c>
      <c r="AS477" t="str">
        <f>VLOOKUP('intouch变量（实型）'!$A477,基本表格!$G:$Q,3,FALSE)</f>
        <v>DB1400,REAL218</v>
      </c>
      <c r="AT477" t="str">
        <f>VLOOKUP('intouch变量（实型）'!$A477,基本表格!$G:$Q,10,FALSE)</f>
        <v>No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</row>
    <row r="478" spans="1:55">
      <c r="A478" t="s">
        <v>5976</v>
      </c>
      <c r="B478" s="11" t="str">
        <f t="shared" si="7"/>
        <v>CHP4</v>
      </c>
      <c r="C478" s="11" t="str">
        <f>VLOOKUP('intouch变量（实型）'!$A478,基本表格!$G:$Q,2,FALSE)</f>
        <v>4#环式刨片机 反馈转速 上上限值</v>
      </c>
      <c r="D478" t="s">
        <v>154</v>
      </c>
      <c r="E478" t="s">
        <v>154</v>
      </c>
      <c r="F478">
        <v>0</v>
      </c>
      <c r="G478" t="s">
        <v>154</v>
      </c>
      <c r="H478" t="s">
        <v>154</v>
      </c>
      <c r="I478">
        <v>0</v>
      </c>
      <c r="J478">
        <v>0</v>
      </c>
      <c r="L478">
        <v>0</v>
      </c>
      <c r="M478">
        <v>-32768</v>
      </c>
      <c r="N478">
        <v>32767</v>
      </c>
      <c r="O478">
        <v>0</v>
      </c>
      <c r="P478">
        <v>0</v>
      </c>
      <c r="Q478" t="s">
        <v>155</v>
      </c>
      <c r="R478">
        <v>0</v>
      </c>
      <c r="S478">
        <v>1</v>
      </c>
      <c r="T478" t="s">
        <v>155</v>
      </c>
      <c r="U478">
        <v>0</v>
      </c>
      <c r="V478">
        <v>1</v>
      </c>
      <c r="W478" t="s">
        <v>155</v>
      </c>
      <c r="X478">
        <v>0</v>
      </c>
      <c r="Y478">
        <v>1</v>
      </c>
      <c r="Z478" t="s">
        <v>155</v>
      </c>
      <c r="AA478">
        <v>0</v>
      </c>
      <c r="AB478">
        <v>1</v>
      </c>
      <c r="AC478" t="s">
        <v>155</v>
      </c>
      <c r="AD478">
        <v>0</v>
      </c>
      <c r="AE478">
        <v>1</v>
      </c>
      <c r="AF478" t="s">
        <v>155</v>
      </c>
      <c r="AG478">
        <v>0</v>
      </c>
      <c r="AH478">
        <v>1</v>
      </c>
      <c r="AI478">
        <v>0</v>
      </c>
      <c r="AJ478" t="s">
        <v>155</v>
      </c>
      <c r="AK478">
        <v>0</v>
      </c>
      <c r="AL478">
        <v>1</v>
      </c>
      <c r="AM478" t="s">
        <v>4774</v>
      </c>
      <c r="AN478">
        <v>-32768</v>
      </c>
      <c r="AO478">
        <v>32767</v>
      </c>
      <c r="AP478" t="s">
        <v>4775</v>
      </c>
      <c r="AQ478" s="1" t="s">
        <v>157</v>
      </c>
      <c r="AR478" t="s">
        <v>158</v>
      </c>
      <c r="AS478" t="str">
        <f>VLOOKUP('intouch变量（实型）'!$A478,基本表格!$G:$Q,3,FALSE)</f>
        <v>DB1400,REAL222</v>
      </c>
      <c r="AT478" t="str">
        <f>VLOOKUP('intouch变量（实型）'!$A478,基本表格!$G:$Q,10,FALSE)</f>
        <v>No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</row>
    <row r="479" spans="1:55">
      <c r="A479" t="s">
        <v>5977</v>
      </c>
      <c r="B479" s="11" t="str">
        <f t="shared" si="7"/>
        <v>CHP4</v>
      </c>
      <c r="C479" s="11" t="str">
        <f>VLOOKUP('intouch变量（实型）'!$A479,基本表格!$G:$Q,2,FALSE)</f>
        <v>4#环式刨片机 反馈转速 下下限值</v>
      </c>
      <c r="D479" t="s">
        <v>154</v>
      </c>
      <c r="E479" t="s">
        <v>154</v>
      </c>
      <c r="F479">
        <v>0</v>
      </c>
      <c r="G479" t="s">
        <v>154</v>
      </c>
      <c r="H479" t="s">
        <v>154</v>
      </c>
      <c r="I479">
        <v>0</v>
      </c>
      <c r="J479">
        <v>0</v>
      </c>
      <c r="L479">
        <v>0</v>
      </c>
      <c r="M479">
        <v>-32768</v>
      </c>
      <c r="N479">
        <v>32767</v>
      </c>
      <c r="O479">
        <v>0</v>
      </c>
      <c r="P479">
        <v>0</v>
      </c>
      <c r="Q479" t="s">
        <v>155</v>
      </c>
      <c r="R479">
        <v>0</v>
      </c>
      <c r="S479">
        <v>1</v>
      </c>
      <c r="T479" t="s">
        <v>155</v>
      </c>
      <c r="U479">
        <v>0</v>
      </c>
      <c r="V479">
        <v>1</v>
      </c>
      <c r="W479" t="s">
        <v>155</v>
      </c>
      <c r="X479">
        <v>0</v>
      </c>
      <c r="Y479">
        <v>1</v>
      </c>
      <c r="Z479" t="s">
        <v>155</v>
      </c>
      <c r="AA479">
        <v>0</v>
      </c>
      <c r="AB479">
        <v>1</v>
      </c>
      <c r="AC479" t="s">
        <v>155</v>
      </c>
      <c r="AD479">
        <v>0</v>
      </c>
      <c r="AE479">
        <v>1</v>
      </c>
      <c r="AF479" t="s">
        <v>155</v>
      </c>
      <c r="AG479">
        <v>0</v>
      </c>
      <c r="AH479">
        <v>1</v>
      </c>
      <c r="AI479">
        <v>0</v>
      </c>
      <c r="AJ479" t="s">
        <v>155</v>
      </c>
      <c r="AK479">
        <v>0</v>
      </c>
      <c r="AL479">
        <v>1</v>
      </c>
      <c r="AM479" t="s">
        <v>4774</v>
      </c>
      <c r="AN479">
        <v>-32768</v>
      </c>
      <c r="AO479">
        <v>32767</v>
      </c>
      <c r="AP479" t="s">
        <v>4775</v>
      </c>
      <c r="AQ479" s="1" t="s">
        <v>157</v>
      </c>
      <c r="AR479" t="s">
        <v>158</v>
      </c>
      <c r="AS479" t="str">
        <f>VLOOKUP('intouch变量（实型）'!$A479,基本表格!$G:$Q,3,FALSE)</f>
        <v>DB1400,REAL226</v>
      </c>
      <c r="AT479" t="str">
        <f>VLOOKUP('intouch变量（实型）'!$A479,基本表格!$G:$Q,10,FALSE)</f>
        <v>No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</row>
    <row r="480" spans="1:55">
      <c r="A480" t="s">
        <v>5978</v>
      </c>
      <c r="B480" s="11" t="str">
        <f t="shared" si="7"/>
        <v>CHP4</v>
      </c>
      <c r="C480" s="11" t="str">
        <f>VLOOKUP('intouch变量（实型）'!$A480,基本表格!$G:$Q,2,FALSE)</f>
        <v>4#环式刨片机 反馈电流 实际值</v>
      </c>
      <c r="D480" t="s">
        <v>154</v>
      </c>
      <c r="E480" t="s">
        <v>154</v>
      </c>
      <c r="F480">
        <v>0</v>
      </c>
      <c r="G480" t="s">
        <v>154</v>
      </c>
      <c r="H480" t="s">
        <v>154</v>
      </c>
      <c r="I480">
        <v>0</v>
      </c>
      <c r="J480">
        <v>0</v>
      </c>
      <c r="L480">
        <v>0</v>
      </c>
      <c r="M480">
        <v>-32768</v>
      </c>
      <c r="N480">
        <v>32767</v>
      </c>
      <c r="O480">
        <v>0</v>
      </c>
      <c r="P480">
        <v>0</v>
      </c>
      <c r="Q480" t="s">
        <v>155</v>
      </c>
      <c r="R480">
        <v>0</v>
      </c>
      <c r="S480">
        <v>1</v>
      </c>
      <c r="T480" t="s">
        <v>155</v>
      </c>
      <c r="U480">
        <v>0</v>
      </c>
      <c r="V480">
        <v>1</v>
      </c>
      <c r="W480" t="s">
        <v>155</v>
      </c>
      <c r="X480">
        <v>0</v>
      </c>
      <c r="Y480">
        <v>1</v>
      </c>
      <c r="Z480" t="s">
        <v>155</v>
      </c>
      <c r="AA480">
        <v>0</v>
      </c>
      <c r="AB480">
        <v>1</v>
      </c>
      <c r="AC480" t="s">
        <v>155</v>
      </c>
      <c r="AD480">
        <v>0</v>
      </c>
      <c r="AE480">
        <v>1</v>
      </c>
      <c r="AF480" t="s">
        <v>155</v>
      </c>
      <c r="AG480">
        <v>0</v>
      </c>
      <c r="AH480">
        <v>1</v>
      </c>
      <c r="AI480">
        <v>0</v>
      </c>
      <c r="AJ480" t="s">
        <v>155</v>
      </c>
      <c r="AK480">
        <v>0</v>
      </c>
      <c r="AL480">
        <v>1</v>
      </c>
      <c r="AM480" t="s">
        <v>4774</v>
      </c>
      <c r="AN480">
        <v>-32768</v>
      </c>
      <c r="AO480">
        <v>32767</v>
      </c>
      <c r="AP480" t="s">
        <v>4775</v>
      </c>
      <c r="AQ480" s="1" t="s">
        <v>157</v>
      </c>
      <c r="AR480" t="s">
        <v>158</v>
      </c>
      <c r="AS480" t="str">
        <f>VLOOKUP('intouch变量（实型）'!$A480,基本表格!$G:$Q,3,FALSE)</f>
        <v>DB1400,REAL256</v>
      </c>
      <c r="AT480" t="str">
        <f>VLOOKUP('intouch变量（实型）'!$A480,基本表格!$G:$Q,10,FALSE)</f>
        <v>Yes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</row>
    <row r="481" spans="1:55">
      <c r="A481" t="s">
        <v>5979</v>
      </c>
      <c r="B481" s="11" t="str">
        <f t="shared" si="7"/>
        <v>CHP4</v>
      </c>
      <c r="C481" s="11" t="str">
        <f>VLOOKUP('intouch变量（实型）'!$A481,基本表格!$G:$Q,2,FALSE)</f>
        <v>4#环式刨片机 反馈电流 量程</v>
      </c>
      <c r="D481" t="s">
        <v>154</v>
      </c>
      <c r="E481" t="s">
        <v>154</v>
      </c>
      <c r="F481">
        <v>0</v>
      </c>
      <c r="G481" t="s">
        <v>154</v>
      </c>
      <c r="H481" t="s">
        <v>154</v>
      </c>
      <c r="I481">
        <v>0</v>
      </c>
      <c r="J481">
        <v>0</v>
      </c>
      <c r="L481">
        <v>0</v>
      </c>
      <c r="M481">
        <v>-32768</v>
      </c>
      <c r="N481">
        <v>32767</v>
      </c>
      <c r="O481">
        <v>0</v>
      </c>
      <c r="P481">
        <v>0</v>
      </c>
      <c r="Q481" t="s">
        <v>155</v>
      </c>
      <c r="R481">
        <v>0</v>
      </c>
      <c r="S481">
        <v>1</v>
      </c>
      <c r="T481" t="s">
        <v>155</v>
      </c>
      <c r="U481">
        <v>0</v>
      </c>
      <c r="V481">
        <v>1</v>
      </c>
      <c r="W481" t="s">
        <v>155</v>
      </c>
      <c r="X481">
        <v>0</v>
      </c>
      <c r="Y481">
        <v>1</v>
      </c>
      <c r="Z481" t="s">
        <v>155</v>
      </c>
      <c r="AA481">
        <v>0</v>
      </c>
      <c r="AB481">
        <v>1</v>
      </c>
      <c r="AC481" t="s">
        <v>155</v>
      </c>
      <c r="AD481">
        <v>0</v>
      </c>
      <c r="AE481">
        <v>1</v>
      </c>
      <c r="AF481" t="s">
        <v>155</v>
      </c>
      <c r="AG481">
        <v>0</v>
      </c>
      <c r="AH481">
        <v>1</v>
      </c>
      <c r="AI481">
        <v>0</v>
      </c>
      <c r="AJ481" t="s">
        <v>155</v>
      </c>
      <c r="AK481">
        <v>0</v>
      </c>
      <c r="AL481">
        <v>1</v>
      </c>
      <c r="AM481" t="s">
        <v>4774</v>
      </c>
      <c r="AN481">
        <v>-32768</v>
      </c>
      <c r="AO481">
        <v>32767</v>
      </c>
      <c r="AP481" t="s">
        <v>4775</v>
      </c>
      <c r="AQ481" s="1" t="s">
        <v>157</v>
      </c>
      <c r="AR481" t="s">
        <v>158</v>
      </c>
      <c r="AS481" t="str">
        <f>VLOOKUP('intouch变量（实型）'!$A481,基本表格!$G:$Q,3,FALSE)</f>
        <v>DB1400,REAL260</v>
      </c>
      <c r="AT481" t="str">
        <f>VLOOKUP('intouch变量（实型）'!$A481,基本表格!$G:$Q,10,FALSE)</f>
        <v>No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</row>
    <row r="482" spans="1:55">
      <c r="A482" t="s">
        <v>5980</v>
      </c>
      <c r="B482" s="11" t="str">
        <f t="shared" si="7"/>
        <v>CHP4</v>
      </c>
      <c r="C482" s="11" t="str">
        <f>VLOOKUP('intouch变量（实型）'!$A482,基本表格!$G:$Q,2,FALSE)</f>
        <v>4#环式刨片机 反馈电流 上限值</v>
      </c>
      <c r="D482" t="s">
        <v>154</v>
      </c>
      <c r="E482" t="s">
        <v>154</v>
      </c>
      <c r="F482">
        <v>0</v>
      </c>
      <c r="G482" t="s">
        <v>154</v>
      </c>
      <c r="H482" t="s">
        <v>154</v>
      </c>
      <c r="I482">
        <v>0</v>
      </c>
      <c r="J482">
        <v>0</v>
      </c>
      <c r="L482">
        <v>0</v>
      </c>
      <c r="M482">
        <v>-32768</v>
      </c>
      <c r="N482">
        <v>32767</v>
      </c>
      <c r="O482">
        <v>0</v>
      </c>
      <c r="P482">
        <v>0</v>
      </c>
      <c r="Q482" t="s">
        <v>155</v>
      </c>
      <c r="R482">
        <v>0</v>
      </c>
      <c r="S482">
        <v>1</v>
      </c>
      <c r="T482" t="s">
        <v>155</v>
      </c>
      <c r="U482">
        <v>0</v>
      </c>
      <c r="V482">
        <v>1</v>
      </c>
      <c r="W482" t="s">
        <v>155</v>
      </c>
      <c r="X482">
        <v>0</v>
      </c>
      <c r="Y482">
        <v>1</v>
      </c>
      <c r="Z482" t="s">
        <v>155</v>
      </c>
      <c r="AA482">
        <v>0</v>
      </c>
      <c r="AB482">
        <v>1</v>
      </c>
      <c r="AC482" t="s">
        <v>155</v>
      </c>
      <c r="AD482">
        <v>0</v>
      </c>
      <c r="AE482">
        <v>1</v>
      </c>
      <c r="AF482" t="s">
        <v>155</v>
      </c>
      <c r="AG482">
        <v>0</v>
      </c>
      <c r="AH482">
        <v>1</v>
      </c>
      <c r="AI482">
        <v>0</v>
      </c>
      <c r="AJ482" t="s">
        <v>155</v>
      </c>
      <c r="AK482">
        <v>0</v>
      </c>
      <c r="AL482">
        <v>1</v>
      </c>
      <c r="AM482" t="s">
        <v>4774</v>
      </c>
      <c r="AN482">
        <v>-32768</v>
      </c>
      <c r="AO482">
        <v>32767</v>
      </c>
      <c r="AP482" t="s">
        <v>4775</v>
      </c>
      <c r="AQ482" s="1" t="s">
        <v>157</v>
      </c>
      <c r="AR482" t="s">
        <v>158</v>
      </c>
      <c r="AS482" t="str">
        <f>VLOOKUP('intouch变量（实型）'!$A482,基本表格!$G:$Q,3,FALSE)</f>
        <v>DB1400,REAL264</v>
      </c>
      <c r="AT482" t="str">
        <f>VLOOKUP('intouch变量（实型）'!$A482,基本表格!$G:$Q,10,FALSE)</f>
        <v>No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</row>
    <row r="483" spans="1:55">
      <c r="A483" t="s">
        <v>5981</v>
      </c>
      <c r="B483" s="11" t="str">
        <f t="shared" si="7"/>
        <v>CHP4</v>
      </c>
      <c r="C483" s="11" t="str">
        <f>VLOOKUP('intouch变量（实型）'!$A483,基本表格!$G:$Q,2,FALSE)</f>
        <v>4#环式刨片机 反馈电流 下限值</v>
      </c>
      <c r="D483" t="s">
        <v>154</v>
      </c>
      <c r="E483" t="s">
        <v>154</v>
      </c>
      <c r="F483">
        <v>0</v>
      </c>
      <c r="G483" t="s">
        <v>154</v>
      </c>
      <c r="H483" t="s">
        <v>154</v>
      </c>
      <c r="I483">
        <v>0</v>
      </c>
      <c r="J483">
        <v>0</v>
      </c>
      <c r="L483">
        <v>0</v>
      </c>
      <c r="M483">
        <v>-32768</v>
      </c>
      <c r="N483">
        <v>32767</v>
      </c>
      <c r="O483">
        <v>0</v>
      </c>
      <c r="P483">
        <v>0</v>
      </c>
      <c r="Q483" t="s">
        <v>155</v>
      </c>
      <c r="R483">
        <v>0</v>
      </c>
      <c r="S483">
        <v>1</v>
      </c>
      <c r="T483" t="s">
        <v>155</v>
      </c>
      <c r="U483">
        <v>0</v>
      </c>
      <c r="V483">
        <v>1</v>
      </c>
      <c r="W483" t="s">
        <v>155</v>
      </c>
      <c r="X483">
        <v>0</v>
      </c>
      <c r="Y483">
        <v>1</v>
      </c>
      <c r="Z483" t="s">
        <v>155</v>
      </c>
      <c r="AA483">
        <v>0</v>
      </c>
      <c r="AB483">
        <v>1</v>
      </c>
      <c r="AC483" t="s">
        <v>155</v>
      </c>
      <c r="AD483">
        <v>0</v>
      </c>
      <c r="AE483">
        <v>1</v>
      </c>
      <c r="AF483" t="s">
        <v>155</v>
      </c>
      <c r="AG483">
        <v>0</v>
      </c>
      <c r="AH483">
        <v>1</v>
      </c>
      <c r="AI483">
        <v>0</v>
      </c>
      <c r="AJ483" t="s">
        <v>155</v>
      </c>
      <c r="AK483">
        <v>0</v>
      </c>
      <c r="AL483">
        <v>1</v>
      </c>
      <c r="AM483" t="s">
        <v>4774</v>
      </c>
      <c r="AN483">
        <v>-32768</v>
      </c>
      <c r="AO483">
        <v>32767</v>
      </c>
      <c r="AP483" t="s">
        <v>4775</v>
      </c>
      <c r="AQ483" s="1" t="s">
        <v>157</v>
      </c>
      <c r="AR483" t="s">
        <v>158</v>
      </c>
      <c r="AS483" t="str">
        <f>VLOOKUP('intouch变量（实型）'!$A483,基本表格!$G:$Q,3,FALSE)</f>
        <v>DB1400,REAL268</v>
      </c>
      <c r="AT483" t="str">
        <f>VLOOKUP('intouch变量（实型）'!$A483,基本表格!$G:$Q,10,FALSE)</f>
        <v>No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</row>
    <row r="484" spans="1:55">
      <c r="A484" t="s">
        <v>5982</v>
      </c>
      <c r="B484" s="11" t="str">
        <f t="shared" si="7"/>
        <v>CHP4</v>
      </c>
      <c r="C484" s="11" t="str">
        <f>VLOOKUP('intouch变量（实型）'!$A484,基本表格!$G:$Q,2,FALSE)</f>
        <v>4#环式刨片机 反馈电流 上上限值</v>
      </c>
      <c r="D484" t="s">
        <v>154</v>
      </c>
      <c r="E484" t="s">
        <v>154</v>
      </c>
      <c r="F484">
        <v>0</v>
      </c>
      <c r="G484" t="s">
        <v>154</v>
      </c>
      <c r="H484" t="s">
        <v>154</v>
      </c>
      <c r="I484">
        <v>0</v>
      </c>
      <c r="J484">
        <v>0</v>
      </c>
      <c r="L484">
        <v>0</v>
      </c>
      <c r="M484">
        <v>-32768</v>
      </c>
      <c r="N484">
        <v>32767</v>
      </c>
      <c r="O484">
        <v>0</v>
      </c>
      <c r="P484">
        <v>0</v>
      </c>
      <c r="Q484" t="s">
        <v>155</v>
      </c>
      <c r="R484">
        <v>0</v>
      </c>
      <c r="S484">
        <v>1</v>
      </c>
      <c r="T484" t="s">
        <v>155</v>
      </c>
      <c r="U484">
        <v>0</v>
      </c>
      <c r="V484">
        <v>1</v>
      </c>
      <c r="W484" t="s">
        <v>155</v>
      </c>
      <c r="X484">
        <v>0</v>
      </c>
      <c r="Y484">
        <v>1</v>
      </c>
      <c r="Z484" t="s">
        <v>155</v>
      </c>
      <c r="AA484">
        <v>0</v>
      </c>
      <c r="AB484">
        <v>1</v>
      </c>
      <c r="AC484" t="s">
        <v>155</v>
      </c>
      <c r="AD484">
        <v>0</v>
      </c>
      <c r="AE484">
        <v>1</v>
      </c>
      <c r="AF484" t="s">
        <v>155</v>
      </c>
      <c r="AG484">
        <v>0</v>
      </c>
      <c r="AH484">
        <v>1</v>
      </c>
      <c r="AI484">
        <v>0</v>
      </c>
      <c r="AJ484" t="s">
        <v>155</v>
      </c>
      <c r="AK484">
        <v>0</v>
      </c>
      <c r="AL484">
        <v>1</v>
      </c>
      <c r="AM484" t="s">
        <v>4774</v>
      </c>
      <c r="AN484">
        <v>-32768</v>
      </c>
      <c r="AO484">
        <v>32767</v>
      </c>
      <c r="AP484" t="s">
        <v>4775</v>
      </c>
      <c r="AQ484" s="1" t="s">
        <v>157</v>
      </c>
      <c r="AR484" t="s">
        <v>158</v>
      </c>
      <c r="AS484" t="str">
        <f>VLOOKUP('intouch变量（实型）'!$A484,基本表格!$G:$Q,3,FALSE)</f>
        <v>DB1400,REAL272</v>
      </c>
      <c r="AT484" t="str">
        <f>VLOOKUP('intouch变量（实型）'!$A484,基本表格!$G:$Q,10,FALSE)</f>
        <v>No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</row>
    <row r="485" spans="1:55">
      <c r="A485" t="s">
        <v>5983</v>
      </c>
      <c r="B485" s="11" t="str">
        <f t="shared" si="7"/>
        <v>CHP4</v>
      </c>
      <c r="C485" s="11" t="str">
        <f>VLOOKUP('intouch变量（实型）'!$A485,基本表格!$G:$Q,2,FALSE)</f>
        <v>4#环式刨片机 反馈电流 下下限值</v>
      </c>
      <c r="D485" t="s">
        <v>154</v>
      </c>
      <c r="E485" t="s">
        <v>154</v>
      </c>
      <c r="F485">
        <v>0</v>
      </c>
      <c r="G485" t="s">
        <v>154</v>
      </c>
      <c r="H485" t="s">
        <v>154</v>
      </c>
      <c r="I485">
        <v>0</v>
      </c>
      <c r="J485">
        <v>0</v>
      </c>
      <c r="L485">
        <v>0</v>
      </c>
      <c r="M485">
        <v>-32768</v>
      </c>
      <c r="N485">
        <v>32767</v>
      </c>
      <c r="O485">
        <v>0</v>
      </c>
      <c r="P485">
        <v>0</v>
      </c>
      <c r="Q485" t="s">
        <v>155</v>
      </c>
      <c r="R485">
        <v>0</v>
      </c>
      <c r="S485">
        <v>1</v>
      </c>
      <c r="T485" t="s">
        <v>155</v>
      </c>
      <c r="U485">
        <v>0</v>
      </c>
      <c r="V485">
        <v>1</v>
      </c>
      <c r="W485" t="s">
        <v>155</v>
      </c>
      <c r="X485">
        <v>0</v>
      </c>
      <c r="Y485">
        <v>1</v>
      </c>
      <c r="Z485" t="s">
        <v>155</v>
      </c>
      <c r="AA485">
        <v>0</v>
      </c>
      <c r="AB485">
        <v>1</v>
      </c>
      <c r="AC485" t="s">
        <v>155</v>
      </c>
      <c r="AD485">
        <v>0</v>
      </c>
      <c r="AE485">
        <v>1</v>
      </c>
      <c r="AF485" t="s">
        <v>155</v>
      </c>
      <c r="AG485">
        <v>0</v>
      </c>
      <c r="AH485">
        <v>1</v>
      </c>
      <c r="AI485">
        <v>0</v>
      </c>
      <c r="AJ485" t="s">
        <v>155</v>
      </c>
      <c r="AK485">
        <v>0</v>
      </c>
      <c r="AL485">
        <v>1</v>
      </c>
      <c r="AM485" t="s">
        <v>4774</v>
      </c>
      <c r="AN485">
        <v>-32768</v>
      </c>
      <c r="AO485">
        <v>32767</v>
      </c>
      <c r="AP485" t="s">
        <v>4775</v>
      </c>
      <c r="AQ485" s="1" t="s">
        <v>157</v>
      </c>
      <c r="AR485" t="s">
        <v>158</v>
      </c>
      <c r="AS485" t="str">
        <f>VLOOKUP('intouch变量（实型）'!$A485,基本表格!$G:$Q,3,FALSE)</f>
        <v>DB1400,REAL276</v>
      </c>
      <c r="AT485" t="str">
        <f>VLOOKUP('intouch变量（实型）'!$A485,基本表格!$G:$Q,10,FALSE)</f>
        <v>No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</row>
    <row r="486" spans="1:55">
      <c r="A486" t="s">
        <v>5984</v>
      </c>
      <c r="B486" s="11" t="str">
        <f t="shared" si="7"/>
        <v>CHP4</v>
      </c>
      <c r="C486" s="11" t="str">
        <f>VLOOKUP('intouch变量（实型）'!$A486,基本表格!$G:$Q,2,FALSE)</f>
        <v>刨片机料仓4#出料螺旋A 给定频率 实际值</v>
      </c>
      <c r="D486" t="s">
        <v>154</v>
      </c>
      <c r="E486" t="s">
        <v>154</v>
      </c>
      <c r="F486">
        <v>0</v>
      </c>
      <c r="G486" t="s">
        <v>154</v>
      </c>
      <c r="H486" t="s">
        <v>154</v>
      </c>
      <c r="I486">
        <v>0</v>
      </c>
      <c r="J486">
        <v>0</v>
      </c>
      <c r="L486">
        <v>0</v>
      </c>
      <c r="M486">
        <v>-32768</v>
      </c>
      <c r="N486">
        <v>32767</v>
      </c>
      <c r="O486">
        <v>0</v>
      </c>
      <c r="P486">
        <v>0</v>
      </c>
      <c r="Q486" t="s">
        <v>155</v>
      </c>
      <c r="R486">
        <v>0</v>
      </c>
      <c r="S486">
        <v>1</v>
      </c>
      <c r="T486" t="s">
        <v>155</v>
      </c>
      <c r="U486">
        <v>0</v>
      </c>
      <c r="V486">
        <v>1</v>
      </c>
      <c r="W486" t="s">
        <v>155</v>
      </c>
      <c r="X486">
        <v>0</v>
      </c>
      <c r="Y486">
        <v>1</v>
      </c>
      <c r="Z486" t="s">
        <v>155</v>
      </c>
      <c r="AA486">
        <v>0</v>
      </c>
      <c r="AB486">
        <v>1</v>
      </c>
      <c r="AC486" t="s">
        <v>155</v>
      </c>
      <c r="AD486">
        <v>0</v>
      </c>
      <c r="AE486">
        <v>1</v>
      </c>
      <c r="AF486" t="s">
        <v>155</v>
      </c>
      <c r="AG486">
        <v>0</v>
      </c>
      <c r="AH486">
        <v>1</v>
      </c>
      <c r="AI486">
        <v>0</v>
      </c>
      <c r="AJ486" t="s">
        <v>155</v>
      </c>
      <c r="AK486">
        <v>0</v>
      </c>
      <c r="AL486">
        <v>1</v>
      </c>
      <c r="AM486" t="s">
        <v>4774</v>
      </c>
      <c r="AN486">
        <v>-32768</v>
      </c>
      <c r="AO486">
        <v>32767</v>
      </c>
      <c r="AP486" t="s">
        <v>4775</v>
      </c>
      <c r="AQ486" s="1" t="s">
        <v>157</v>
      </c>
      <c r="AR486" t="s">
        <v>158</v>
      </c>
      <c r="AS486" t="str">
        <f>VLOOKUP('intouch变量（实型）'!$A486,基本表格!$G:$Q,3,FALSE)</f>
        <v>DB1400,REAL356</v>
      </c>
      <c r="AT486" t="str">
        <f>VLOOKUP('intouch变量（实型）'!$A486,基本表格!$G:$Q,10,FALSE)</f>
        <v>Yes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</row>
    <row r="487" spans="1:55">
      <c r="A487" t="s">
        <v>5985</v>
      </c>
      <c r="B487" s="11" t="str">
        <f t="shared" si="7"/>
        <v>CHP4</v>
      </c>
      <c r="C487" s="11" t="str">
        <f>VLOOKUP('intouch变量（实型）'!$A487,基本表格!$G:$Q,2,FALSE)</f>
        <v>刨片机料仓4#出料螺旋A 给定频率 量程</v>
      </c>
      <c r="D487" t="s">
        <v>154</v>
      </c>
      <c r="E487" t="s">
        <v>154</v>
      </c>
      <c r="F487">
        <v>0</v>
      </c>
      <c r="G487" t="s">
        <v>154</v>
      </c>
      <c r="H487" t="s">
        <v>154</v>
      </c>
      <c r="I487">
        <v>0</v>
      </c>
      <c r="J487">
        <v>0</v>
      </c>
      <c r="L487">
        <v>0</v>
      </c>
      <c r="M487">
        <v>-32768</v>
      </c>
      <c r="N487">
        <v>32767</v>
      </c>
      <c r="O487">
        <v>0</v>
      </c>
      <c r="P487">
        <v>0</v>
      </c>
      <c r="Q487" t="s">
        <v>155</v>
      </c>
      <c r="R487">
        <v>0</v>
      </c>
      <c r="S487">
        <v>1</v>
      </c>
      <c r="T487" t="s">
        <v>155</v>
      </c>
      <c r="U487">
        <v>0</v>
      </c>
      <c r="V487">
        <v>1</v>
      </c>
      <c r="W487" t="s">
        <v>155</v>
      </c>
      <c r="X487">
        <v>0</v>
      </c>
      <c r="Y487">
        <v>1</v>
      </c>
      <c r="Z487" t="s">
        <v>155</v>
      </c>
      <c r="AA487">
        <v>0</v>
      </c>
      <c r="AB487">
        <v>1</v>
      </c>
      <c r="AC487" t="s">
        <v>155</v>
      </c>
      <c r="AD487">
        <v>0</v>
      </c>
      <c r="AE487">
        <v>1</v>
      </c>
      <c r="AF487" t="s">
        <v>155</v>
      </c>
      <c r="AG487">
        <v>0</v>
      </c>
      <c r="AH487">
        <v>1</v>
      </c>
      <c r="AI487">
        <v>0</v>
      </c>
      <c r="AJ487" t="s">
        <v>155</v>
      </c>
      <c r="AK487">
        <v>0</v>
      </c>
      <c r="AL487">
        <v>1</v>
      </c>
      <c r="AM487" t="s">
        <v>4774</v>
      </c>
      <c r="AN487">
        <v>-32768</v>
      </c>
      <c r="AO487">
        <v>32767</v>
      </c>
      <c r="AP487" t="s">
        <v>4775</v>
      </c>
      <c r="AQ487" s="1" t="s">
        <v>157</v>
      </c>
      <c r="AR487" t="s">
        <v>158</v>
      </c>
      <c r="AS487" t="str">
        <f>VLOOKUP('intouch变量（实型）'!$A487,基本表格!$G:$Q,3,FALSE)</f>
        <v>DB1400,REAL360</v>
      </c>
      <c r="AT487" t="str">
        <f>VLOOKUP('intouch变量（实型）'!$A487,基本表格!$G:$Q,10,FALSE)</f>
        <v>No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</row>
    <row r="488" spans="1:55">
      <c r="A488" t="s">
        <v>5986</v>
      </c>
      <c r="B488" s="11" t="str">
        <f t="shared" si="7"/>
        <v>CHP4</v>
      </c>
      <c r="C488" s="11" t="str">
        <f>VLOOKUP('intouch变量（实型）'!$A488,基本表格!$G:$Q,2,FALSE)</f>
        <v>刨片机料仓4#出料螺旋A 给定频率 上限值</v>
      </c>
      <c r="D488" t="s">
        <v>154</v>
      </c>
      <c r="E488" t="s">
        <v>154</v>
      </c>
      <c r="F488">
        <v>0</v>
      </c>
      <c r="G488" t="s">
        <v>154</v>
      </c>
      <c r="H488" t="s">
        <v>154</v>
      </c>
      <c r="I488">
        <v>0</v>
      </c>
      <c r="J488">
        <v>0</v>
      </c>
      <c r="L488">
        <v>0</v>
      </c>
      <c r="M488">
        <v>-32768</v>
      </c>
      <c r="N488">
        <v>32767</v>
      </c>
      <c r="O488">
        <v>0</v>
      </c>
      <c r="P488">
        <v>0</v>
      </c>
      <c r="Q488" t="s">
        <v>155</v>
      </c>
      <c r="R488">
        <v>0</v>
      </c>
      <c r="S488">
        <v>1</v>
      </c>
      <c r="T488" t="s">
        <v>155</v>
      </c>
      <c r="U488">
        <v>0</v>
      </c>
      <c r="V488">
        <v>1</v>
      </c>
      <c r="W488" t="s">
        <v>155</v>
      </c>
      <c r="X488">
        <v>0</v>
      </c>
      <c r="Y488">
        <v>1</v>
      </c>
      <c r="Z488" t="s">
        <v>155</v>
      </c>
      <c r="AA488">
        <v>0</v>
      </c>
      <c r="AB488">
        <v>1</v>
      </c>
      <c r="AC488" t="s">
        <v>155</v>
      </c>
      <c r="AD488">
        <v>0</v>
      </c>
      <c r="AE488">
        <v>1</v>
      </c>
      <c r="AF488" t="s">
        <v>155</v>
      </c>
      <c r="AG488">
        <v>0</v>
      </c>
      <c r="AH488">
        <v>1</v>
      </c>
      <c r="AI488">
        <v>0</v>
      </c>
      <c r="AJ488" t="s">
        <v>155</v>
      </c>
      <c r="AK488">
        <v>0</v>
      </c>
      <c r="AL488">
        <v>1</v>
      </c>
      <c r="AM488" t="s">
        <v>4774</v>
      </c>
      <c r="AN488">
        <v>-32768</v>
      </c>
      <c r="AO488">
        <v>32767</v>
      </c>
      <c r="AP488" t="s">
        <v>4775</v>
      </c>
      <c r="AQ488" s="1" t="s">
        <v>157</v>
      </c>
      <c r="AR488" t="s">
        <v>158</v>
      </c>
      <c r="AS488" t="str">
        <f>VLOOKUP('intouch变量（实型）'!$A488,基本表格!$G:$Q,3,FALSE)</f>
        <v>DB1400,REAL364</v>
      </c>
      <c r="AT488" t="str">
        <f>VLOOKUP('intouch变量（实型）'!$A488,基本表格!$G:$Q,10,FALSE)</f>
        <v>No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</row>
    <row r="489" spans="1:55">
      <c r="A489" t="s">
        <v>5987</v>
      </c>
      <c r="B489" s="11" t="str">
        <f t="shared" si="7"/>
        <v>CHP4</v>
      </c>
      <c r="C489" s="11" t="str">
        <f>VLOOKUP('intouch变量（实型）'!$A489,基本表格!$G:$Q,2,FALSE)</f>
        <v>刨片机料仓4#出料螺旋A 给定频率 下限值</v>
      </c>
      <c r="D489" t="s">
        <v>154</v>
      </c>
      <c r="E489" t="s">
        <v>154</v>
      </c>
      <c r="F489">
        <v>0</v>
      </c>
      <c r="G489" t="s">
        <v>154</v>
      </c>
      <c r="H489" t="s">
        <v>154</v>
      </c>
      <c r="I489">
        <v>0</v>
      </c>
      <c r="J489">
        <v>0</v>
      </c>
      <c r="L489">
        <v>0</v>
      </c>
      <c r="M489">
        <v>-32768</v>
      </c>
      <c r="N489">
        <v>32767</v>
      </c>
      <c r="O489">
        <v>0</v>
      </c>
      <c r="P489">
        <v>0</v>
      </c>
      <c r="Q489" t="s">
        <v>155</v>
      </c>
      <c r="R489">
        <v>0</v>
      </c>
      <c r="S489">
        <v>1</v>
      </c>
      <c r="T489" t="s">
        <v>155</v>
      </c>
      <c r="U489">
        <v>0</v>
      </c>
      <c r="V489">
        <v>1</v>
      </c>
      <c r="W489" t="s">
        <v>155</v>
      </c>
      <c r="X489">
        <v>0</v>
      </c>
      <c r="Y489">
        <v>1</v>
      </c>
      <c r="Z489" t="s">
        <v>155</v>
      </c>
      <c r="AA489">
        <v>0</v>
      </c>
      <c r="AB489">
        <v>1</v>
      </c>
      <c r="AC489" t="s">
        <v>155</v>
      </c>
      <c r="AD489">
        <v>0</v>
      </c>
      <c r="AE489">
        <v>1</v>
      </c>
      <c r="AF489" t="s">
        <v>155</v>
      </c>
      <c r="AG489">
        <v>0</v>
      </c>
      <c r="AH489">
        <v>1</v>
      </c>
      <c r="AI489">
        <v>0</v>
      </c>
      <c r="AJ489" t="s">
        <v>155</v>
      </c>
      <c r="AK489">
        <v>0</v>
      </c>
      <c r="AL489">
        <v>1</v>
      </c>
      <c r="AM489" t="s">
        <v>4774</v>
      </c>
      <c r="AN489">
        <v>-32768</v>
      </c>
      <c r="AO489">
        <v>32767</v>
      </c>
      <c r="AP489" t="s">
        <v>4775</v>
      </c>
      <c r="AQ489" s="1" t="s">
        <v>157</v>
      </c>
      <c r="AR489" t="s">
        <v>158</v>
      </c>
      <c r="AS489" t="str">
        <f>VLOOKUP('intouch变量（实型）'!$A489,基本表格!$G:$Q,3,FALSE)</f>
        <v>DB1400,REAL368</v>
      </c>
      <c r="AT489" t="str">
        <f>VLOOKUP('intouch变量（实型）'!$A489,基本表格!$G:$Q,10,FALSE)</f>
        <v>No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</row>
    <row r="490" spans="1:55">
      <c r="A490" t="s">
        <v>5988</v>
      </c>
      <c r="B490" s="11" t="str">
        <f t="shared" si="7"/>
        <v>CHP4</v>
      </c>
      <c r="C490" s="11" t="str">
        <f>VLOOKUP('intouch变量（实型）'!$A490,基本表格!$G:$Q,2,FALSE)</f>
        <v>刨片机料仓4#出料螺旋A 给定频率 上上限值</v>
      </c>
      <c r="D490" t="s">
        <v>154</v>
      </c>
      <c r="E490" t="s">
        <v>154</v>
      </c>
      <c r="F490">
        <v>0</v>
      </c>
      <c r="G490" t="s">
        <v>154</v>
      </c>
      <c r="H490" t="s">
        <v>154</v>
      </c>
      <c r="I490">
        <v>0</v>
      </c>
      <c r="J490">
        <v>0</v>
      </c>
      <c r="L490">
        <v>0</v>
      </c>
      <c r="M490">
        <v>-32768</v>
      </c>
      <c r="N490">
        <v>32767</v>
      </c>
      <c r="O490">
        <v>0</v>
      </c>
      <c r="P490">
        <v>0</v>
      </c>
      <c r="Q490" t="s">
        <v>155</v>
      </c>
      <c r="R490">
        <v>0</v>
      </c>
      <c r="S490">
        <v>1</v>
      </c>
      <c r="T490" t="s">
        <v>155</v>
      </c>
      <c r="U490">
        <v>0</v>
      </c>
      <c r="V490">
        <v>1</v>
      </c>
      <c r="W490" t="s">
        <v>155</v>
      </c>
      <c r="X490">
        <v>0</v>
      </c>
      <c r="Y490">
        <v>1</v>
      </c>
      <c r="Z490" t="s">
        <v>155</v>
      </c>
      <c r="AA490">
        <v>0</v>
      </c>
      <c r="AB490">
        <v>1</v>
      </c>
      <c r="AC490" t="s">
        <v>155</v>
      </c>
      <c r="AD490">
        <v>0</v>
      </c>
      <c r="AE490">
        <v>1</v>
      </c>
      <c r="AF490" t="s">
        <v>155</v>
      </c>
      <c r="AG490">
        <v>0</v>
      </c>
      <c r="AH490">
        <v>1</v>
      </c>
      <c r="AI490">
        <v>0</v>
      </c>
      <c r="AJ490" t="s">
        <v>155</v>
      </c>
      <c r="AK490">
        <v>0</v>
      </c>
      <c r="AL490">
        <v>1</v>
      </c>
      <c r="AM490" t="s">
        <v>4774</v>
      </c>
      <c r="AN490">
        <v>-32768</v>
      </c>
      <c r="AO490">
        <v>32767</v>
      </c>
      <c r="AP490" t="s">
        <v>4775</v>
      </c>
      <c r="AQ490" s="1" t="s">
        <v>157</v>
      </c>
      <c r="AR490" t="s">
        <v>158</v>
      </c>
      <c r="AS490" t="str">
        <f>VLOOKUP('intouch变量（实型）'!$A490,基本表格!$G:$Q,3,FALSE)</f>
        <v>DB1400,REAL372</v>
      </c>
      <c r="AT490" t="str">
        <f>VLOOKUP('intouch变量（实型）'!$A490,基本表格!$G:$Q,10,FALSE)</f>
        <v>No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</row>
    <row r="491" spans="1:55">
      <c r="A491" t="s">
        <v>5989</v>
      </c>
      <c r="B491" s="11" t="str">
        <f t="shared" si="7"/>
        <v>CHP4</v>
      </c>
      <c r="C491" s="11" t="str">
        <f>VLOOKUP('intouch变量（实型）'!$A491,基本表格!$G:$Q,2,FALSE)</f>
        <v>刨片机料仓4#出料螺旋A 给定频率 下下限值</v>
      </c>
      <c r="D491" t="s">
        <v>154</v>
      </c>
      <c r="E491" t="s">
        <v>154</v>
      </c>
      <c r="F491">
        <v>0</v>
      </c>
      <c r="G491" t="s">
        <v>154</v>
      </c>
      <c r="H491" t="s">
        <v>154</v>
      </c>
      <c r="I491">
        <v>0</v>
      </c>
      <c r="J491">
        <v>0</v>
      </c>
      <c r="L491">
        <v>0</v>
      </c>
      <c r="M491">
        <v>-32768</v>
      </c>
      <c r="N491">
        <v>32767</v>
      </c>
      <c r="O491">
        <v>0</v>
      </c>
      <c r="P491">
        <v>0</v>
      </c>
      <c r="Q491" t="s">
        <v>155</v>
      </c>
      <c r="R491">
        <v>0</v>
      </c>
      <c r="S491">
        <v>1</v>
      </c>
      <c r="T491" t="s">
        <v>155</v>
      </c>
      <c r="U491">
        <v>0</v>
      </c>
      <c r="V491">
        <v>1</v>
      </c>
      <c r="W491" t="s">
        <v>155</v>
      </c>
      <c r="X491">
        <v>0</v>
      </c>
      <c r="Y491">
        <v>1</v>
      </c>
      <c r="Z491" t="s">
        <v>155</v>
      </c>
      <c r="AA491">
        <v>0</v>
      </c>
      <c r="AB491">
        <v>1</v>
      </c>
      <c r="AC491" t="s">
        <v>155</v>
      </c>
      <c r="AD491">
        <v>0</v>
      </c>
      <c r="AE491">
        <v>1</v>
      </c>
      <c r="AF491" t="s">
        <v>155</v>
      </c>
      <c r="AG491">
        <v>0</v>
      </c>
      <c r="AH491">
        <v>1</v>
      </c>
      <c r="AI491">
        <v>0</v>
      </c>
      <c r="AJ491" t="s">
        <v>155</v>
      </c>
      <c r="AK491">
        <v>0</v>
      </c>
      <c r="AL491">
        <v>1</v>
      </c>
      <c r="AM491" t="s">
        <v>4774</v>
      </c>
      <c r="AN491">
        <v>-32768</v>
      </c>
      <c r="AO491">
        <v>32767</v>
      </c>
      <c r="AP491" t="s">
        <v>4775</v>
      </c>
      <c r="AQ491" s="1" t="s">
        <v>157</v>
      </c>
      <c r="AR491" t="s">
        <v>158</v>
      </c>
      <c r="AS491" t="str">
        <f>VLOOKUP('intouch变量（实型）'!$A491,基本表格!$G:$Q,3,FALSE)</f>
        <v>DB1400,REAL376</v>
      </c>
      <c r="AT491" t="str">
        <f>VLOOKUP('intouch变量（实型）'!$A491,基本表格!$G:$Q,10,FALSE)</f>
        <v>No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</row>
    <row r="492" spans="1:55">
      <c r="A492" t="s">
        <v>5990</v>
      </c>
      <c r="B492" s="11" t="str">
        <f t="shared" si="7"/>
        <v>CHP4</v>
      </c>
      <c r="C492" s="11" t="str">
        <f>VLOOKUP('intouch变量（实型）'!$A492,基本表格!$G:$Q,2,FALSE)</f>
        <v>刨片机料仓4#出料螺旋A 反馈频率 实际值</v>
      </c>
      <c r="D492" t="s">
        <v>154</v>
      </c>
      <c r="E492" t="s">
        <v>154</v>
      </c>
      <c r="F492">
        <v>0</v>
      </c>
      <c r="G492" t="s">
        <v>154</v>
      </c>
      <c r="H492" t="s">
        <v>154</v>
      </c>
      <c r="I492">
        <v>0</v>
      </c>
      <c r="J492">
        <v>0</v>
      </c>
      <c r="L492">
        <v>0</v>
      </c>
      <c r="M492">
        <v>-32768</v>
      </c>
      <c r="N492">
        <v>32767</v>
      </c>
      <c r="O492">
        <v>0</v>
      </c>
      <c r="P492">
        <v>0</v>
      </c>
      <c r="Q492" t="s">
        <v>155</v>
      </c>
      <c r="R492">
        <v>0</v>
      </c>
      <c r="S492">
        <v>1</v>
      </c>
      <c r="T492" t="s">
        <v>155</v>
      </c>
      <c r="U492">
        <v>0</v>
      </c>
      <c r="V492">
        <v>1</v>
      </c>
      <c r="W492" t="s">
        <v>155</v>
      </c>
      <c r="X492">
        <v>0</v>
      </c>
      <c r="Y492">
        <v>1</v>
      </c>
      <c r="Z492" t="s">
        <v>155</v>
      </c>
      <c r="AA492">
        <v>0</v>
      </c>
      <c r="AB492">
        <v>1</v>
      </c>
      <c r="AC492" t="s">
        <v>155</v>
      </c>
      <c r="AD492">
        <v>0</v>
      </c>
      <c r="AE492">
        <v>1</v>
      </c>
      <c r="AF492" t="s">
        <v>155</v>
      </c>
      <c r="AG492">
        <v>0</v>
      </c>
      <c r="AH492">
        <v>1</v>
      </c>
      <c r="AI492">
        <v>0</v>
      </c>
      <c r="AJ492" t="s">
        <v>155</v>
      </c>
      <c r="AK492">
        <v>0</v>
      </c>
      <c r="AL492">
        <v>1</v>
      </c>
      <c r="AM492" t="s">
        <v>4774</v>
      </c>
      <c r="AN492">
        <v>-32768</v>
      </c>
      <c r="AO492">
        <v>32767</v>
      </c>
      <c r="AP492" t="s">
        <v>4775</v>
      </c>
      <c r="AQ492" s="1" t="s">
        <v>157</v>
      </c>
      <c r="AR492" t="s">
        <v>158</v>
      </c>
      <c r="AS492" t="str">
        <f>VLOOKUP('intouch变量（实型）'!$A492,基本表格!$G:$Q,3,FALSE)</f>
        <v>DB1400,REAL406</v>
      </c>
      <c r="AT492" t="str">
        <f>VLOOKUP('intouch变量（实型）'!$A492,基本表格!$G:$Q,10,FALSE)</f>
        <v>Yes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</row>
    <row r="493" spans="1:55">
      <c r="A493" t="s">
        <v>5991</v>
      </c>
      <c r="B493" s="11" t="str">
        <f t="shared" si="7"/>
        <v>CHP4</v>
      </c>
      <c r="C493" s="11" t="str">
        <f>VLOOKUP('intouch变量（实型）'!$A493,基本表格!$G:$Q,2,FALSE)</f>
        <v>刨片机料仓4#出料螺旋A 反馈频率 量程</v>
      </c>
      <c r="D493" t="s">
        <v>154</v>
      </c>
      <c r="E493" t="s">
        <v>154</v>
      </c>
      <c r="F493">
        <v>0</v>
      </c>
      <c r="G493" t="s">
        <v>154</v>
      </c>
      <c r="H493" t="s">
        <v>154</v>
      </c>
      <c r="I493">
        <v>0</v>
      </c>
      <c r="J493">
        <v>0</v>
      </c>
      <c r="L493">
        <v>0</v>
      </c>
      <c r="M493">
        <v>-32768</v>
      </c>
      <c r="N493">
        <v>32767</v>
      </c>
      <c r="O493">
        <v>0</v>
      </c>
      <c r="P493">
        <v>0</v>
      </c>
      <c r="Q493" t="s">
        <v>155</v>
      </c>
      <c r="R493">
        <v>0</v>
      </c>
      <c r="S493">
        <v>1</v>
      </c>
      <c r="T493" t="s">
        <v>155</v>
      </c>
      <c r="U493">
        <v>0</v>
      </c>
      <c r="V493">
        <v>1</v>
      </c>
      <c r="W493" t="s">
        <v>155</v>
      </c>
      <c r="X493">
        <v>0</v>
      </c>
      <c r="Y493">
        <v>1</v>
      </c>
      <c r="Z493" t="s">
        <v>155</v>
      </c>
      <c r="AA493">
        <v>0</v>
      </c>
      <c r="AB493">
        <v>1</v>
      </c>
      <c r="AC493" t="s">
        <v>155</v>
      </c>
      <c r="AD493">
        <v>0</v>
      </c>
      <c r="AE493">
        <v>1</v>
      </c>
      <c r="AF493" t="s">
        <v>155</v>
      </c>
      <c r="AG493">
        <v>0</v>
      </c>
      <c r="AH493">
        <v>1</v>
      </c>
      <c r="AI493">
        <v>0</v>
      </c>
      <c r="AJ493" t="s">
        <v>155</v>
      </c>
      <c r="AK493">
        <v>0</v>
      </c>
      <c r="AL493">
        <v>1</v>
      </c>
      <c r="AM493" t="s">
        <v>4774</v>
      </c>
      <c r="AN493">
        <v>-32768</v>
      </c>
      <c r="AO493">
        <v>32767</v>
      </c>
      <c r="AP493" t="s">
        <v>4775</v>
      </c>
      <c r="AQ493" s="1" t="s">
        <v>157</v>
      </c>
      <c r="AR493" t="s">
        <v>158</v>
      </c>
      <c r="AS493" t="str">
        <f>VLOOKUP('intouch变量（实型）'!$A493,基本表格!$G:$Q,3,FALSE)</f>
        <v>DB1400,REAL410</v>
      </c>
      <c r="AT493" t="str">
        <f>VLOOKUP('intouch变量（实型）'!$A493,基本表格!$G:$Q,10,FALSE)</f>
        <v>No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</row>
    <row r="494" spans="1:55">
      <c r="A494" t="s">
        <v>5992</v>
      </c>
      <c r="B494" s="11" t="str">
        <f t="shared" si="7"/>
        <v>CHP4</v>
      </c>
      <c r="C494" s="11" t="str">
        <f>VLOOKUP('intouch变量（实型）'!$A494,基本表格!$G:$Q,2,FALSE)</f>
        <v>刨片机料仓4#出料螺旋A 反馈频率 上限值</v>
      </c>
      <c r="D494" t="s">
        <v>154</v>
      </c>
      <c r="E494" t="s">
        <v>154</v>
      </c>
      <c r="F494">
        <v>0</v>
      </c>
      <c r="G494" t="s">
        <v>154</v>
      </c>
      <c r="H494" t="s">
        <v>154</v>
      </c>
      <c r="I494">
        <v>0</v>
      </c>
      <c r="J494">
        <v>0</v>
      </c>
      <c r="L494">
        <v>0</v>
      </c>
      <c r="M494">
        <v>-32768</v>
      </c>
      <c r="N494">
        <v>32767</v>
      </c>
      <c r="O494">
        <v>0</v>
      </c>
      <c r="P494">
        <v>0</v>
      </c>
      <c r="Q494" t="s">
        <v>155</v>
      </c>
      <c r="R494">
        <v>0</v>
      </c>
      <c r="S494">
        <v>1</v>
      </c>
      <c r="T494" t="s">
        <v>155</v>
      </c>
      <c r="U494">
        <v>0</v>
      </c>
      <c r="V494">
        <v>1</v>
      </c>
      <c r="W494" t="s">
        <v>155</v>
      </c>
      <c r="X494">
        <v>0</v>
      </c>
      <c r="Y494">
        <v>1</v>
      </c>
      <c r="Z494" t="s">
        <v>155</v>
      </c>
      <c r="AA494">
        <v>0</v>
      </c>
      <c r="AB494">
        <v>1</v>
      </c>
      <c r="AC494" t="s">
        <v>155</v>
      </c>
      <c r="AD494">
        <v>0</v>
      </c>
      <c r="AE494">
        <v>1</v>
      </c>
      <c r="AF494" t="s">
        <v>155</v>
      </c>
      <c r="AG494">
        <v>0</v>
      </c>
      <c r="AH494">
        <v>1</v>
      </c>
      <c r="AI494">
        <v>0</v>
      </c>
      <c r="AJ494" t="s">
        <v>155</v>
      </c>
      <c r="AK494">
        <v>0</v>
      </c>
      <c r="AL494">
        <v>1</v>
      </c>
      <c r="AM494" t="s">
        <v>4774</v>
      </c>
      <c r="AN494">
        <v>-32768</v>
      </c>
      <c r="AO494">
        <v>32767</v>
      </c>
      <c r="AP494" t="s">
        <v>4775</v>
      </c>
      <c r="AQ494" s="1" t="s">
        <v>157</v>
      </c>
      <c r="AR494" t="s">
        <v>158</v>
      </c>
      <c r="AS494" t="str">
        <f>VLOOKUP('intouch变量（实型）'!$A494,基本表格!$G:$Q,3,FALSE)</f>
        <v>DB1400,REAL414</v>
      </c>
      <c r="AT494" t="str">
        <f>VLOOKUP('intouch变量（实型）'!$A494,基本表格!$G:$Q,10,FALSE)</f>
        <v>No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</row>
    <row r="495" spans="1:55">
      <c r="A495" t="s">
        <v>5993</v>
      </c>
      <c r="B495" s="11" t="str">
        <f t="shared" si="7"/>
        <v>CHP4</v>
      </c>
      <c r="C495" s="11" t="str">
        <f>VLOOKUP('intouch变量（实型）'!$A495,基本表格!$G:$Q,2,FALSE)</f>
        <v>刨片机料仓4#出料螺旋A 反馈频率 下限值</v>
      </c>
      <c r="D495" t="s">
        <v>154</v>
      </c>
      <c r="E495" t="s">
        <v>154</v>
      </c>
      <c r="F495">
        <v>0</v>
      </c>
      <c r="G495" t="s">
        <v>154</v>
      </c>
      <c r="H495" t="s">
        <v>154</v>
      </c>
      <c r="I495">
        <v>0</v>
      </c>
      <c r="J495">
        <v>0</v>
      </c>
      <c r="L495">
        <v>0</v>
      </c>
      <c r="M495">
        <v>-32768</v>
      </c>
      <c r="N495">
        <v>32767</v>
      </c>
      <c r="O495">
        <v>0</v>
      </c>
      <c r="P495">
        <v>0</v>
      </c>
      <c r="Q495" t="s">
        <v>155</v>
      </c>
      <c r="R495">
        <v>0</v>
      </c>
      <c r="S495">
        <v>1</v>
      </c>
      <c r="T495" t="s">
        <v>155</v>
      </c>
      <c r="U495">
        <v>0</v>
      </c>
      <c r="V495">
        <v>1</v>
      </c>
      <c r="W495" t="s">
        <v>155</v>
      </c>
      <c r="X495">
        <v>0</v>
      </c>
      <c r="Y495">
        <v>1</v>
      </c>
      <c r="Z495" t="s">
        <v>155</v>
      </c>
      <c r="AA495">
        <v>0</v>
      </c>
      <c r="AB495">
        <v>1</v>
      </c>
      <c r="AC495" t="s">
        <v>155</v>
      </c>
      <c r="AD495">
        <v>0</v>
      </c>
      <c r="AE495">
        <v>1</v>
      </c>
      <c r="AF495" t="s">
        <v>155</v>
      </c>
      <c r="AG495">
        <v>0</v>
      </c>
      <c r="AH495">
        <v>1</v>
      </c>
      <c r="AI495">
        <v>0</v>
      </c>
      <c r="AJ495" t="s">
        <v>155</v>
      </c>
      <c r="AK495">
        <v>0</v>
      </c>
      <c r="AL495">
        <v>1</v>
      </c>
      <c r="AM495" t="s">
        <v>4774</v>
      </c>
      <c r="AN495">
        <v>-32768</v>
      </c>
      <c r="AO495">
        <v>32767</v>
      </c>
      <c r="AP495" t="s">
        <v>4775</v>
      </c>
      <c r="AQ495" s="1" t="s">
        <v>157</v>
      </c>
      <c r="AR495" t="s">
        <v>158</v>
      </c>
      <c r="AS495" t="str">
        <f>VLOOKUP('intouch变量（实型）'!$A495,基本表格!$G:$Q,3,FALSE)</f>
        <v>DB1400,REAL418</v>
      </c>
      <c r="AT495" t="str">
        <f>VLOOKUP('intouch变量（实型）'!$A495,基本表格!$G:$Q,10,FALSE)</f>
        <v>No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</row>
    <row r="496" spans="1:55">
      <c r="A496" t="s">
        <v>5994</v>
      </c>
      <c r="B496" s="11" t="str">
        <f t="shared" si="7"/>
        <v>CHP4</v>
      </c>
      <c r="C496" s="11" t="str">
        <f>VLOOKUP('intouch变量（实型）'!$A496,基本表格!$G:$Q,2,FALSE)</f>
        <v>刨片机料仓4#出料螺旋A 反馈频率 上上限值</v>
      </c>
      <c r="D496" t="s">
        <v>154</v>
      </c>
      <c r="E496" t="s">
        <v>154</v>
      </c>
      <c r="F496">
        <v>0</v>
      </c>
      <c r="G496" t="s">
        <v>154</v>
      </c>
      <c r="H496" t="s">
        <v>154</v>
      </c>
      <c r="I496">
        <v>0</v>
      </c>
      <c r="J496">
        <v>0</v>
      </c>
      <c r="L496">
        <v>0</v>
      </c>
      <c r="M496">
        <v>-32768</v>
      </c>
      <c r="N496">
        <v>32767</v>
      </c>
      <c r="O496">
        <v>0</v>
      </c>
      <c r="P496">
        <v>0</v>
      </c>
      <c r="Q496" t="s">
        <v>155</v>
      </c>
      <c r="R496">
        <v>0</v>
      </c>
      <c r="S496">
        <v>1</v>
      </c>
      <c r="T496" t="s">
        <v>155</v>
      </c>
      <c r="U496">
        <v>0</v>
      </c>
      <c r="V496">
        <v>1</v>
      </c>
      <c r="W496" t="s">
        <v>155</v>
      </c>
      <c r="X496">
        <v>0</v>
      </c>
      <c r="Y496">
        <v>1</v>
      </c>
      <c r="Z496" t="s">
        <v>155</v>
      </c>
      <c r="AA496">
        <v>0</v>
      </c>
      <c r="AB496">
        <v>1</v>
      </c>
      <c r="AC496" t="s">
        <v>155</v>
      </c>
      <c r="AD496">
        <v>0</v>
      </c>
      <c r="AE496">
        <v>1</v>
      </c>
      <c r="AF496" t="s">
        <v>155</v>
      </c>
      <c r="AG496">
        <v>0</v>
      </c>
      <c r="AH496">
        <v>1</v>
      </c>
      <c r="AI496">
        <v>0</v>
      </c>
      <c r="AJ496" t="s">
        <v>155</v>
      </c>
      <c r="AK496">
        <v>0</v>
      </c>
      <c r="AL496">
        <v>1</v>
      </c>
      <c r="AM496" t="s">
        <v>4774</v>
      </c>
      <c r="AN496">
        <v>-32768</v>
      </c>
      <c r="AO496">
        <v>32767</v>
      </c>
      <c r="AP496" t="s">
        <v>4775</v>
      </c>
      <c r="AQ496" s="1" t="s">
        <v>157</v>
      </c>
      <c r="AR496" t="s">
        <v>158</v>
      </c>
      <c r="AS496" t="str">
        <f>VLOOKUP('intouch变量（实型）'!$A496,基本表格!$G:$Q,3,FALSE)</f>
        <v>DB1400,REAL422</v>
      </c>
      <c r="AT496" t="str">
        <f>VLOOKUP('intouch变量（实型）'!$A496,基本表格!$G:$Q,10,FALSE)</f>
        <v>No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</row>
    <row r="497" spans="1:55">
      <c r="A497" t="s">
        <v>5995</v>
      </c>
      <c r="B497" s="11" t="str">
        <f t="shared" si="7"/>
        <v>CHP4</v>
      </c>
      <c r="C497" s="11" t="str">
        <f>VLOOKUP('intouch变量（实型）'!$A497,基本表格!$G:$Q,2,FALSE)</f>
        <v>刨片机料仓4#出料螺旋A 反馈频率 下下限值</v>
      </c>
      <c r="D497" t="s">
        <v>154</v>
      </c>
      <c r="E497" t="s">
        <v>154</v>
      </c>
      <c r="F497">
        <v>0</v>
      </c>
      <c r="G497" t="s">
        <v>154</v>
      </c>
      <c r="H497" t="s">
        <v>154</v>
      </c>
      <c r="I497">
        <v>0</v>
      </c>
      <c r="J497">
        <v>0</v>
      </c>
      <c r="L497">
        <v>0</v>
      </c>
      <c r="M497">
        <v>-32768</v>
      </c>
      <c r="N497">
        <v>32767</v>
      </c>
      <c r="O497">
        <v>0</v>
      </c>
      <c r="P497">
        <v>0</v>
      </c>
      <c r="Q497" t="s">
        <v>155</v>
      </c>
      <c r="R497">
        <v>0</v>
      </c>
      <c r="S497">
        <v>1</v>
      </c>
      <c r="T497" t="s">
        <v>155</v>
      </c>
      <c r="U497">
        <v>0</v>
      </c>
      <c r="V497">
        <v>1</v>
      </c>
      <c r="W497" t="s">
        <v>155</v>
      </c>
      <c r="X497">
        <v>0</v>
      </c>
      <c r="Y497">
        <v>1</v>
      </c>
      <c r="Z497" t="s">
        <v>155</v>
      </c>
      <c r="AA497">
        <v>0</v>
      </c>
      <c r="AB497">
        <v>1</v>
      </c>
      <c r="AC497" t="s">
        <v>155</v>
      </c>
      <c r="AD497">
        <v>0</v>
      </c>
      <c r="AE497">
        <v>1</v>
      </c>
      <c r="AF497" t="s">
        <v>155</v>
      </c>
      <c r="AG497">
        <v>0</v>
      </c>
      <c r="AH497">
        <v>1</v>
      </c>
      <c r="AI497">
        <v>0</v>
      </c>
      <c r="AJ497" t="s">
        <v>155</v>
      </c>
      <c r="AK497">
        <v>0</v>
      </c>
      <c r="AL497">
        <v>1</v>
      </c>
      <c r="AM497" t="s">
        <v>4774</v>
      </c>
      <c r="AN497">
        <v>-32768</v>
      </c>
      <c r="AO497">
        <v>32767</v>
      </c>
      <c r="AP497" t="s">
        <v>4775</v>
      </c>
      <c r="AQ497" s="1" t="s">
        <v>157</v>
      </c>
      <c r="AR497" t="s">
        <v>158</v>
      </c>
      <c r="AS497" t="str">
        <f>VLOOKUP('intouch变量（实型）'!$A497,基本表格!$G:$Q,3,FALSE)</f>
        <v>DB1400,REAL426</v>
      </c>
      <c r="AT497" t="str">
        <f>VLOOKUP('intouch变量（实型）'!$A497,基本表格!$G:$Q,10,FALSE)</f>
        <v>No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</row>
    <row r="498" spans="1:55">
      <c r="A498" t="s">
        <v>5996</v>
      </c>
      <c r="B498" s="11" t="str">
        <f t="shared" si="7"/>
        <v>CHP4</v>
      </c>
      <c r="C498" s="11" t="str">
        <f>VLOOKUP('intouch变量（实型）'!$A498,基本表格!$G:$Q,2,FALSE)</f>
        <v>刨片机料仓4#出料螺旋A 变频器通讯 实际运行反馈速度</v>
      </c>
      <c r="D498" t="s">
        <v>154</v>
      </c>
      <c r="E498" t="s">
        <v>154</v>
      </c>
      <c r="F498">
        <v>0</v>
      </c>
      <c r="G498" t="s">
        <v>154</v>
      </c>
      <c r="H498" t="s">
        <v>154</v>
      </c>
      <c r="I498">
        <v>0</v>
      </c>
      <c r="J498">
        <v>0</v>
      </c>
      <c r="L498">
        <v>0</v>
      </c>
      <c r="M498">
        <v>-32768</v>
      </c>
      <c r="N498">
        <v>32767</v>
      </c>
      <c r="O498">
        <v>0</v>
      </c>
      <c r="P498">
        <v>0</v>
      </c>
      <c r="Q498" t="s">
        <v>155</v>
      </c>
      <c r="R498">
        <v>0</v>
      </c>
      <c r="S498">
        <v>1</v>
      </c>
      <c r="T498" t="s">
        <v>155</v>
      </c>
      <c r="U498">
        <v>0</v>
      </c>
      <c r="V498">
        <v>1</v>
      </c>
      <c r="W498" t="s">
        <v>155</v>
      </c>
      <c r="X498">
        <v>0</v>
      </c>
      <c r="Y498">
        <v>1</v>
      </c>
      <c r="Z498" t="s">
        <v>155</v>
      </c>
      <c r="AA498">
        <v>0</v>
      </c>
      <c r="AB498">
        <v>1</v>
      </c>
      <c r="AC498" t="s">
        <v>155</v>
      </c>
      <c r="AD498">
        <v>0</v>
      </c>
      <c r="AE498">
        <v>1</v>
      </c>
      <c r="AF498" t="s">
        <v>155</v>
      </c>
      <c r="AG498">
        <v>0</v>
      </c>
      <c r="AH498">
        <v>1</v>
      </c>
      <c r="AI498">
        <v>0</v>
      </c>
      <c r="AJ498" t="s">
        <v>155</v>
      </c>
      <c r="AK498">
        <v>0</v>
      </c>
      <c r="AL498">
        <v>1</v>
      </c>
      <c r="AM498" t="s">
        <v>4774</v>
      </c>
      <c r="AN498">
        <v>-32768</v>
      </c>
      <c r="AO498">
        <v>32767</v>
      </c>
      <c r="AP498" t="s">
        <v>4775</v>
      </c>
      <c r="AQ498" s="1" t="s">
        <v>157</v>
      </c>
      <c r="AR498" t="s">
        <v>158</v>
      </c>
      <c r="AS498" t="str">
        <f>VLOOKUP('intouch变量（实型）'!$A498,基本表格!$G:$Q,3,FALSE)</f>
        <v>DB1400,REAL456</v>
      </c>
      <c r="AT498" t="str">
        <f>VLOOKUP('intouch变量（实型）'!$A498,基本表格!$G:$Q,10,FALSE)</f>
        <v>Yes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</row>
    <row r="499" spans="1:55">
      <c r="A499" t="s">
        <v>5997</v>
      </c>
      <c r="B499" s="11" t="str">
        <f t="shared" si="7"/>
        <v>CHP4</v>
      </c>
      <c r="C499" s="11" t="str">
        <f>VLOOKUP('intouch变量（实型）'!$A499,基本表格!$G:$Q,2,FALSE)</f>
        <v>刨片机料仓4#出料螺旋A 变频器通讯 实际运行反馈电流</v>
      </c>
      <c r="D499" t="s">
        <v>154</v>
      </c>
      <c r="E499" t="s">
        <v>154</v>
      </c>
      <c r="F499">
        <v>0</v>
      </c>
      <c r="G499" t="s">
        <v>154</v>
      </c>
      <c r="H499" t="s">
        <v>154</v>
      </c>
      <c r="I499">
        <v>0</v>
      </c>
      <c r="J499">
        <v>0</v>
      </c>
      <c r="L499">
        <v>0</v>
      </c>
      <c r="M499">
        <v>-32768</v>
      </c>
      <c r="N499">
        <v>32767</v>
      </c>
      <c r="O499">
        <v>0</v>
      </c>
      <c r="P499">
        <v>0</v>
      </c>
      <c r="Q499" t="s">
        <v>155</v>
      </c>
      <c r="R499">
        <v>0</v>
      </c>
      <c r="S499">
        <v>1</v>
      </c>
      <c r="T499" t="s">
        <v>155</v>
      </c>
      <c r="U499">
        <v>0</v>
      </c>
      <c r="V499">
        <v>1</v>
      </c>
      <c r="W499" t="s">
        <v>155</v>
      </c>
      <c r="X499">
        <v>0</v>
      </c>
      <c r="Y499">
        <v>1</v>
      </c>
      <c r="Z499" t="s">
        <v>155</v>
      </c>
      <c r="AA499">
        <v>0</v>
      </c>
      <c r="AB499">
        <v>1</v>
      </c>
      <c r="AC499" t="s">
        <v>155</v>
      </c>
      <c r="AD499">
        <v>0</v>
      </c>
      <c r="AE499">
        <v>1</v>
      </c>
      <c r="AF499" t="s">
        <v>155</v>
      </c>
      <c r="AG499">
        <v>0</v>
      </c>
      <c r="AH499">
        <v>1</v>
      </c>
      <c r="AI499">
        <v>0</v>
      </c>
      <c r="AJ499" t="s">
        <v>155</v>
      </c>
      <c r="AK499">
        <v>0</v>
      </c>
      <c r="AL499">
        <v>1</v>
      </c>
      <c r="AM499" t="s">
        <v>4774</v>
      </c>
      <c r="AN499">
        <v>-32768</v>
      </c>
      <c r="AO499">
        <v>32767</v>
      </c>
      <c r="AP499" t="s">
        <v>4775</v>
      </c>
      <c r="AQ499" s="1" t="s">
        <v>157</v>
      </c>
      <c r="AR499" t="s">
        <v>158</v>
      </c>
      <c r="AS499" t="str">
        <f>VLOOKUP('intouch变量（实型）'!$A499,基本表格!$G:$Q,3,FALSE)</f>
        <v>DB1400,REAL460</v>
      </c>
      <c r="AT499" t="str">
        <f>VLOOKUP('intouch变量（实型）'!$A499,基本表格!$G:$Q,10,FALSE)</f>
        <v>Yes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</row>
    <row r="500" spans="1:55">
      <c r="A500" t="s">
        <v>5998</v>
      </c>
      <c r="B500" s="11" t="str">
        <f t="shared" si="7"/>
        <v>CHP4</v>
      </c>
      <c r="C500" s="11" t="str">
        <f>VLOOKUP('intouch变量（实型）'!$A500,基本表格!$G:$Q,2,FALSE)</f>
        <v>刨片机料仓4#出料螺旋A 变频器通讯 转矩百分比</v>
      </c>
      <c r="D500" t="s">
        <v>154</v>
      </c>
      <c r="E500" t="s">
        <v>154</v>
      </c>
      <c r="F500">
        <v>0</v>
      </c>
      <c r="G500" t="s">
        <v>154</v>
      </c>
      <c r="H500" t="s">
        <v>154</v>
      </c>
      <c r="I500">
        <v>0</v>
      </c>
      <c r="J500">
        <v>0</v>
      </c>
      <c r="L500">
        <v>0</v>
      </c>
      <c r="M500">
        <v>-32768</v>
      </c>
      <c r="N500">
        <v>32767</v>
      </c>
      <c r="O500">
        <v>0</v>
      </c>
      <c r="P500">
        <v>0</v>
      </c>
      <c r="Q500" t="s">
        <v>155</v>
      </c>
      <c r="R500">
        <v>0</v>
      </c>
      <c r="S500">
        <v>1</v>
      </c>
      <c r="T500" t="s">
        <v>155</v>
      </c>
      <c r="U500">
        <v>0</v>
      </c>
      <c r="V500">
        <v>1</v>
      </c>
      <c r="W500" t="s">
        <v>155</v>
      </c>
      <c r="X500">
        <v>0</v>
      </c>
      <c r="Y500">
        <v>1</v>
      </c>
      <c r="Z500" t="s">
        <v>155</v>
      </c>
      <c r="AA500">
        <v>0</v>
      </c>
      <c r="AB500">
        <v>1</v>
      </c>
      <c r="AC500" t="s">
        <v>155</v>
      </c>
      <c r="AD500">
        <v>0</v>
      </c>
      <c r="AE500">
        <v>1</v>
      </c>
      <c r="AF500" t="s">
        <v>155</v>
      </c>
      <c r="AG500">
        <v>0</v>
      </c>
      <c r="AH500">
        <v>1</v>
      </c>
      <c r="AI500">
        <v>0</v>
      </c>
      <c r="AJ500" t="s">
        <v>155</v>
      </c>
      <c r="AK500">
        <v>0</v>
      </c>
      <c r="AL500">
        <v>1</v>
      </c>
      <c r="AM500" t="s">
        <v>4774</v>
      </c>
      <c r="AN500">
        <v>-32768</v>
      </c>
      <c r="AO500">
        <v>32767</v>
      </c>
      <c r="AP500" t="s">
        <v>4775</v>
      </c>
      <c r="AQ500" s="1" t="s">
        <v>157</v>
      </c>
      <c r="AR500" t="s">
        <v>158</v>
      </c>
      <c r="AS500" t="str">
        <f>VLOOKUP('intouch变量（实型）'!$A500,基本表格!$G:$Q,3,FALSE)</f>
        <v>DB1400,REAL464</v>
      </c>
      <c r="AT500" t="str">
        <f>VLOOKUP('intouch变量（实型）'!$A500,基本表格!$G:$Q,10,FALSE)</f>
        <v>Yes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</row>
    <row r="501" spans="1:55">
      <c r="A501" t="s">
        <v>5999</v>
      </c>
      <c r="B501" s="11" t="str">
        <f t="shared" si="7"/>
        <v>CHP4</v>
      </c>
      <c r="C501" s="11" t="str">
        <f>VLOOKUP('intouch变量（实型）'!$A501,基本表格!$G:$Q,2,FALSE)</f>
        <v>刨片机料仓4#出料螺旋A 变频器通讯 给定速度</v>
      </c>
      <c r="D501" t="s">
        <v>154</v>
      </c>
      <c r="E501" t="s">
        <v>154</v>
      </c>
      <c r="F501">
        <v>0</v>
      </c>
      <c r="G501" t="s">
        <v>154</v>
      </c>
      <c r="H501" t="s">
        <v>154</v>
      </c>
      <c r="I501">
        <v>0</v>
      </c>
      <c r="J501">
        <v>0</v>
      </c>
      <c r="L501">
        <v>0</v>
      </c>
      <c r="M501">
        <v>-32768</v>
      </c>
      <c r="N501">
        <v>32767</v>
      </c>
      <c r="O501">
        <v>0</v>
      </c>
      <c r="P501">
        <v>0</v>
      </c>
      <c r="Q501" t="s">
        <v>155</v>
      </c>
      <c r="R501">
        <v>0</v>
      </c>
      <c r="S501">
        <v>1</v>
      </c>
      <c r="T501" t="s">
        <v>155</v>
      </c>
      <c r="U501">
        <v>0</v>
      </c>
      <c r="V501">
        <v>1</v>
      </c>
      <c r="W501" t="s">
        <v>155</v>
      </c>
      <c r="X501">
        <v>0</v>
      </c>
      <c r="Y501">
        <v>1</v>
      </c>
      <c r="Z501" t="s">
        <v>155</v>
      </c>
      <c r="AA501">
        <v>0</v>
      </c>
      <c r="AB501">
        <v>1</v>
      </c>
      <c r="AC501" t="s">
        <v>155</v>
      </c>
      <c r="AD501">
        <v>0</v>
      </c>
      <c r="AE501">
        <v>1</v>
      </c>
      <c r="AF501" t="s">
        <v>155</v>
      </c>
      <c r="AG501">
        <v>0</v>
      </c>
      <c r="AH501">
        <v>1</v>
      </c>
      <c r="AI501">
        <v>0</v>
      </c>
      <c r="AJ501" t="s">
        <v>155</v>
      </c>
      <c r="AK501">
        <v>0</v>
      </c>
      <c r="AL501">
        <v>1</v>
      </c>
      <c r="AM501" t="s">
        <v>4774</v>
      </c>
      <c r="AN501">
        <v>-32768</v>
      </c>
      <c r="AO501">
        <v>32767</v>
      </c>
      <c r="AP501" t="s">
        <v>4775</v>
      </c>
      <c r="AQ501" s="1" t="s">
        <v>157</v>
      </c>
      <c r="AR501" t="s">
        <v>158</v>
      </c>
      <c r="AS501" t="str">
        <f>VLOOKUP('intouch变量（实型）'!$A501,基本表格!$G:$Q,3,FALSE)</f>
        <v>DB1400,REAL468</v>
      </c>
      <c r="AT501" t="str">
        <f>VLOOKUP('intouch变量（实型）'!$A501,基本表格!$G:$Q,10,FALSE)</f>
        <v>No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</row>
    <row r="502" spans="1:55">
      <c r="A502" t="s">
        <v>6000</v>
      </c>
      <c r="B502" s="11" t="str">
        <f t="shared" si="7"/>
        <v>CHP4</v>
      </c>
      <c r="C502" s="11" t="str">
        <f>VLOOKUP('intouch变量（实型）'!$A502,基本表格!$G:$Q,2,FALSE)</f>
        <v>刨片机料仓4#出料螺旋A 变频器通讯 加速时间</v>
      </c>
      <c r="D502" t="s">
        <v>154</v>
      </c>
      <c r="E502" t="s">
        <v>154</v>
      </c>
      <c r="F502">
        <v>0</v>
      </c>
      <c r="G502" t="s">
        <v>154</v>
      </c>
      <c r="H502" t="s">
        <v>154</v>
      </c>
      <c r="I502">
        <v>0</v>
      </c>
      <c r="J502">
        <v>0</v>
      </c>
      <c r="L502">
        <v>0</v>
      </c>
      <c r="M502">
        <v>-32768</v>
      </c>
      <c r="N502">
        <v>32767</v>
      </c>
      <c r="O502">
        <v>0</v>
      </c>
      <c r="P502">
        <v>0</v>
      </c>
      <c r="Q502" t="s">
        <v>155</v>
      </c>
      <c r="R502">
        <v>0</v>
      </c>
      <c r="S502">
        <v>1</v>
      </c>
      <c r="T502" t="s">
        <v>155</v>
      </c>
      <c r="U502">
        <v>0</v>
      </c>
      <c r="V502">
        <v>1</v>
      </c>
      <c r="W502" t="s">
        <v>155</v>
      </c>
      <c r="X502">
        <v>0</v>
      </c>
      <c r="Y502">
        <v>1</v>
      </c>
      <c r="Z502" t="s">
        <v>155</v>
      </c>
      <c r="AA502">
        <v>0</v>
      </c>
      <c r="AB502">
        <v>1</v>
      </c>
      <c r="AC502" t="s">
        <v>155</v>
      </c>
      <c r="AD502">
        <v>0</v>
      </c>
      <c r="AE502">
        <v>1</v>
      </c>
      <c r="AF502" t="s">
        <v>155</v>
      </c>
      <c r="AG502">
        <v>0</v>
      </c>
      <c r="AH502">
        <v>1</v>
      </c>
      <c r="AI502">
        <v>0</v>
      </c>
      <c r="AJ502" t="s">
        <v>155</v>
      </c>
      <c r="AK502">
        <v>0</v>
      </c>
      <c r="AL502">
        <v>1</v>
      </c>
      <c r="AM502" t="s">
        <v>4774</v>
      </c>
      <c r="AN502">
        <v>-32768</v>
      </c>
      <c r="AO502">
        <v>32767</v>
      </c>
      <c r="AP502" t="s">
        <v>4775</v>
      </c>
      <c r="AQ502" s="1" t="s">
        <v>157</v>
      </c>
      <c r="AR502" t="s">
        <v>158</v>
      </c>
      <c r="AS502" t="str">
        <f>VLOOKUP('intouch变量（实型）'!$A502,基本表格!$G:$Q,3,FALSE)</f>
        <v>DB1400,REAL472</v>
      </c>
      <c r="AT502" t="str">
        <f>VLOOKUP('intouch变量（实型）'!$A502,基本表格!$G:$Q,10,FALSE)</f>
        <v>No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</row>
    <row r="503" spans="1:55">
      <c r="A503" t="s">
        <v>6001</v>
      </c>
      <c r="B503" s="11" t="str">
        <f t="shared" si="7"/>
        <v>CHP4</v>
      </c>
      <c r="C503" s="11" t="str">
        <f>VLOOKUP('intouch变量（实型）'!$A503,基本表格!$G:$Q,2,FALSE)</f>
        <v>刨片机料仓4#出料螺旋A 变频器通讯 减速时间</v>
      </c>
      <c r="D503" t="s">
        <v>154</v>
      </c>
      <c r="E503" t="s">
        <v>154</v>
      </c>
      <c r="F503">
        <v>0</v>
      </c>
      <c r="G503" t="s">
        <v>154</v>
      </c>
      <c r="H503" t="s">
        <v>154</v>
      </c>
      <c r="I503">
        <v>0</v>
      </c>
      <c r="J503">
        <v>0</v>
      </c>
      <c r="L503">
        <v>0</v>
      </c>
      <c r="M503">
        <v>-32768</v>
      </c>
      <c r="N503">
        <v>32767</v>
      </c>
      <c r="O503">
        <v>0</v>
      </c>
      <c r="P503">
        <v>0</v>
      </c>
      <c r="Q503" t="s">
        <v>155</v>
      </c>
      <c r="R503">
        <v>0</v>
      </c>
      <c r="S503">
        <v>1</v>
      </c>
      <c r="T503" t="s">
        <v>155</v>
      </c>
      <c r="U503">
        <v>0</v>
      </c>
      <c r="V503">
        <v>1</v>
      </c>
      <c r="W503" t="s">
        <v>155</v>
      </c>
      <c r="X503">
        <v>0</v>
      </c>
      <c r="Y503">
        <v>1</v>
      </c>
      <c r="Z503" t="s">
        <v>155</v>
      </c>
      <c r="AA503">
        <v>0</v>
      </c>
      <c r="AB503">
        <v>1</v>
      </c>
      <c r="AC503" t="s">
        <v>155</v>
      </c>
      <c r="AD503">
        <v>0</v>
      </c>
      <c r="AE503">
        <v>1</v>
      </c>
      <c r="AF503" t="s">
        <v>155</v>
      </c>
      <c r="AG503">
        <v>0</v>
      </c>
      <c r="AH503">
        <v>1</v>
      </c>
      <c r="AI503">
        <v>0</v>
      </c>
      <c r="AJ503" t="s">
        <v>155</v>
      </c>
      <c r="AK503">
        <v>0</v>
      </c>
      <c r="AL503">
        <v>1</v>
      </c>
      <c r="AM503" t="s">
        <v>4774</v>
      </c>
      <c r="AN503">
        <v>-32768</v>
      </c>
      <c r="AO503">
        <v>32767</v>
      </c>
      <c r="AP503" t="s">
        <v>4775</v>
      </c>
      <c r="AQ503" s="1" t="s">
        <v>157</v>
      </c>
      <c r="AR503" t="s">
        <v>158</v>
      </c>
      <c r="AS503" t="str">
        <f>VLOOKUP('intouch变量（实型）'!$A503,基本表格!$G:$Q,3,FALSE)</f>
        <v>DB1400,REAL476</v>
      </c>
      <c r="AT503" t="str">
        <f>VLOOKUP('intouch变量（实型）'!$A503,基本表格!$G:$Q,10,FALSE)</f>
        <v>No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</row>
    <row r="504" spans="1:55">
      <c r="A504" t="s">
        <v>6002</v>
      </c>
      <c r="B504" s="11" t="str">
        <f t="shared" si="7"/>
        <v>CHP4</v>
      </c>
      <c r="C504" s="11" t="str">
        <f>VLOOKUP('intouch变量（实型）'!$A504,基本表格!$G:$Q,2,FALSE)</f>
        <v>刨片机料仓4#出料螺旋A 变频器通讯 最大频率</v>
      </c>
      <c r="D504" t="s">
        <v>154</v>
      </c>
      <c r="E504" t="s">
        <v>154</v>
      </c>
      <c r="F504">
        <v>0</v>
      </c>
      <c r="G504" t="s">
        <v>154</v>
      </c>
      <c r="H504" t="s">
        <v>154</v>
      </c>
      <c r="I504">
        <v>0</v>
      </c>
      <c r="J504">
        <v>0</v>
      </c>
      <c r="L504">
        <v>0</v>
      </c>
      <c r="M504">
        <v>-32768</v>
      </c>
      <c r="N504">
        <v>32767</v>
      </c>
      <c r="O504">
        <v>0</v>
      </c>
      <c r="P504">
        <v>0</v>
      </c>
      <c r="Q504" t="s">
        <v>155</v>
      </c>
      <c r="R504">
        <v>0</v>
      </c>
      <c r="S504">
        <v>1</v>
      </c>
      <c r="T504" t="s">
        <v>155</v>
      </c>
      <c r="U504">
        <v>0</v>
      </c>
      <c r="V504">
        <v>1</v>
      </c>
      <c r="W504" t="s">
        <v>155</v>
      </c>
      <c r="X504">
        <v>0</v>
      </c>
      <c r="Y504">
        <v>1</v>
      </c>
      <c r="Z504" t="s">
        <v>155</v>
      </c>
      <c r="AA504">
        <v>0</v>
      </c>
      <c r="AB504">
        <v>1</v>
      </c>
      <c r="AC504" t="s">
        <v>155</v>
      </c>
      <c r="AD504">
        <v>0</v>
      </c>
      <c r="AE504">
        <v>1</v>
      </c>
      <c r="AF504" t="s">
        <v>155</v>
      </c>
      <c r="AG504">
        <v>0</v>
      </c>
      <c r="AH504">
        <v>1</v>
      </c>
      <c r="AI504">
        <v>0</v>
      </c>
      <c r="AJ504" t="s">
        <v>155</v>
      </c>
      <c r="AK504">
        <v>0</v>
      </c>
      <c r="AL504">
        <v>1</v>
      </c>
      <c r="AM504" t="s">
        <v>4774</v>
      </c>
      <c r="AN504">
        <v>-32768</v>
      </c>
      <c r="AO504">
        <v>32767</v>
      </c>
      <c r="AP504" t="s">
        <v>4775</v>
      </c>
      <c r="AQ504" s="1" t="s">
        <v>157</v>
      </c>
      <c r="AR504" t="s">
        <v>158</v>
      </c>
      <c r="AS504" t="str">
        <f>VLOOKUP('intouch变量（实型）'!$A504,基本表格!$G:$Q,3,FALSE)</f>
        <v>DB1400,REAL480</v>
      </c>
      <c r="AT504" t="str">
        <f>VLOOKUP('intouch变量（实型）'!$A504,基本表格!$G:$Q,10,FALSE)</f>
        <v>No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</row>
    <row r="505" spans="1:55">
      <c r="A505" t="s">
        <v>6003</v>
      </c>
      <c r="B505" s="11" t="str">
        <f t="shared" si="7"/>
        <v>CHP4</v>
      </c>
      <c r="C505" s="11" t="str">
        <f>VLOOKUP('intouch变量（实型）'!$A505,基本表格!$G:$Q,2,FALSE)</f>
        <v>刨片机料仓4#出料螺旋A 变频器通讯 最小频率</v>
      </c>
      <c r="D505" t="s">
        <v>154</v>
      </c>
      <c r="E505" t="s">
        <v>154</v>
      </c>
      <c r="F505">
        <v>0</v>
      </c>
      <c r="G505" t="s">
        <v>154</v>
      </c>
      <c r="H505" t="s">
        <v>154</v>
      </c>
      <c r="I505">
        <v>0</v>
      </c>
      <c r="J505">
        <v>0</v>
      </c>
      <c r="L505">
        <v>0</v>
      </c>
      <c r="M505">
        <v>-32768</v>
      </c>
      <c r="N505">
        <v>32767</v>
      </c>
      <c r="O505">
        <v>0</v>
      </c>
      <c r="P505">
        <v>0</v>
      </c>
      <c r="Q505" t="s">
        <v>155</v>
      </c>
      <c r="R505">
        <v>0</v>
      </c>
      <c r="S505">
        <v>1</v>
      </c>
      <c r="T505" t="s">
        <v>155</v>
      </c>
      <c r="U505">
        <v>0</v>
      </c>
      <c r="V505">
        <v>1</v>
      </c>
      <c r="W505" t="s">
        <v>155</v>
      </c>
      <c r="X505">
        <v>0</v>
      </c>
      <c r="Y505">
        <v>1</v>
      </c>
      <c r="Z505" t="s">
        <v>155</v>
      </c>
      <c r="AA505">
        <v>0</v>
      </c>
      <c r="AB505">
        <v>1</v>
      </c>
      <c r="AC505" t="s">
        <v>155</v>
      </c>
      <c r="AD505">
        <v>0</v>
      </c>
      <c r="AE505">
        <v>1</v>
      </c>
      <c r="AF505" t="s">
        <v>155</v>
      </c>
      <c r="AG505">
        <v>0</v>
      </c>
      <c r="AH505">
        <v>1</v>
      </c>
      <c r="AI505">
        <v>0</v>
      </c>
      <c r="AJ505" t="s">
        <v>155</v>
      </c>
      <c r="AK505">
        <v>0</v>
      </c>
      <c r="AL505">
        <v>1</v>
      </c>
      <c r="AM505" t="s">
        <v>4774</v>
      </c>
      <c r="AN505">
        <v>-32768</v>
      </c>
      <c r="AO505">
        <v>32767</v>
      </c>
      <c r="AP505" t="s">
        <v>4775</v>
      </c>
      <c r="AQ505" s="1" t="s">
        <v>157</v>
      </c>
      <c r="AR505" t="s">
        <v>158</v>
      </c>
      <c r="AS505" t="str">
        <f>VLOOKUP('intouch变量（实型）'!$A505,基本表格!$G:$Q,3,FALSE)</f>
        <v>DB1400,REAL484</v>
      </c>
      <c r="AT505" t="str">
        <f>VLOOKUP('intouch变量（实型）'!$A505,基本表格!$G:$Q,10,FALSE)</f>
        <v>No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</row>
    <row r="506" spans="1:55">
      <c r="A506" t="s">
        <v>6004</v>
      </c>
      <c r="B506" s="11" t="str">
        <f t="shared" si="7"/>
        <v>CHP4</v>
      </c>
      <c r="C506" s="11" t="str">
        <f>VLOOKUP('intouch变量（实型）'!$A506,基本表格!$G:$Q,2,FALSE)</f>
        <v>刨片机料仓4#出料螺旋A 变频器通讯 多级速度</v>
      </c>
      <c r="D506" t="s">
        <v>154</v>
      </c>
      <c r="E506" t="s">
        <v>154</v>
      </c>
      <c r="F506">
        <v>0</v>
      </c>
      <c r="G506" t="s">
        <v>154</v>
      </c>
      <c r="H506" t="s">
        <v>154</v>
      </c>
      <c r="I506">
        <v>0</v>
      </c>
      <c r="J506">
        <v>0</v>
      </c>
      <c r="L506">
        <v>0</v>
      </c>
      <c r="M506">
        <v>-32768</v>
      </c>
      <c r="N506">
        <v>32767</v>
      </c>
      <c r="O506">
        <v>0</v>
      </c>
      <c r="P506">
        <v>0</v>
      </c>
      <c r="Q506" t="s">
        <v>155</v>
      </c>
      <c r="R506">
        <v>0</v>
      </c>
      <c r="S506">
        <v>1</v>
      </c>
      <c r="T506" t="s">
        <v>155</v>
      </c>
      <c r="U506">
        <v>0</v>
      </c>
      <c r="V506">
        <v>1</v>
      </c>
      <c r="W506" t="s">
        <v>155</v>
      </c>
      <c r="X506">
        <v>0</v>
      </c>
      <c r="Y506">
        <v>1</v>
      </c>
      <c r="Z506" t="s">
        <v>155</v>
      </c>
      <c r="AA506">
        <v>0</v>
      </c>
      <c r="AB506">
        <v>1</v>
      </c>
      <c r="AC506" t="s">
        <v>155</v>
      </c>
      <c r="AD506">
        <v>0</v>
      </c>
      <c r="AE506">
        <v>1</v>
      </c>
      <c r="AF506" t="s">
        <v>155</v>
      </c>
      <c r="AG506">
        <v>0</v>
      </c>
      <c r="AH506">
        <v>1</v>
      </c>
      <c r="AI506">
        <v>0</v>
      </c>
      <c r="AJ506" t="s">
        <v>155</v>
      </c>
      <c r="AK506">
        <v>0</v>
      </c>
      <c r="AL506">
        <v>1</v>
      </c>
      <c r="AM506" t="s">
        <v>4774</v>
      </c>
      <c r="AN506">
        <v>-32768</v>
      </c>
      <c r="AO506">
        <v>32767</v>
      </c>
      <c r="AP506" t="s">
        <v>4775</v>
      </c>
      <c r="AQ506" s="1" t="s">
        <v>157</v>
      </c>
      <c r="AR506" t="s">
        <v>158</v>
      </c>
      <c r="AS506" t="str">
        <f>VLOOKUP('intouch变量（实型）'!$A506,基本表格!$G:$Q,3,FALSE)</f>
        <v>DB1400,REAL488</v>
      </c>
      <c r="AT506" t="str">
        <f>VLOOKUP('intouch变量（实型）'!$A506,基本表格!$G:$Q,10,FALSE)</f>
        <v>No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</row>
    <row r="507" spans="1:55">
      <c r="A507" t="s">
        <v>6005</v>
      </c>
      <c r="B507" s="11" t="str">
        <f t="shared" si="7"/>
        <v>CHP4</v>
      </c>
      <c r="C507" s="11" t="str">
        <f>VLOOKUP('intouch变量（实型）'!$A507,基本表格!$G:$Q,2,FALSE)</f>
        <v>刨片机料仓4#出料螺旋A 变频器通讯 多级转速</v>
      </c>
      <c r="D507" t="s">
        <v>154</v>
      </c>
      <c r="E507" t="s">
        <v>154</v>
      </c>
      <c r="F507">
        <v>0</v>
      </c>
      <c r="G507" t="s">
        <v>154</v>
      </c>
      <c r="H507" t="s">
        <v>154</v>
      </c>
      <c r="I507">
        <v>0</v>
      </c>
      <c r="J507">
        <v>0</v>
      </c>
      <c r="L507">
        <v>0</v>
      </c>
      <c r="M507">
        <v>-32768</v>
      </c>
      <c r="N507">
        <v>32767</v>
      </c>
      <c r="O507">
        <v>0</v>
      </c>
      <c r="P507">
        <v>0</v>
      </c>
      <c r="Q507" t="s">
        <v>155</v>
      </c>
      <c r="R507">
        <v>0</v>
      </c>
      <c r="S507">
        <v>1</v>
      </c>
      <c r="T507" t="s">
        <v>155</v>
      </c>
      <c r="U507">
        <v>0</v>
      </c>
      <c r="V507">
        <v>1</v>
      </c>
      <c r="W507" t="s">
        <v>155</v>
      </c>
      <c r="X507">
        <v>0</v>
      </c>
      <c r="Y507">
        <v>1</v>
      </c>
      <c r="Z507" t="s">
        <v>155</v>
      </c>
      <c r="AA507">
        <v>0</v>
      </c>
      <c r="AB507">
        <v>1</v>
      </c>
      <c r="AC507" t="s">
        <v>155</v>
      </c>
      <c r="AD507">
        <v>0</v>
      </c>
      <c r="AE507">
        <v>1</v>
      </c>
      <c r="AF507" t="s">
        <v>155</v>
      </c>
      <c r="AG507">
        <v>0</v>
      </c>
      <c r="AH507">
        <v>1</v>
      </c>
      <c r="AI507">
        <v>0</v>
      </c>
      <c r="AJ507" t="s">
        <v>155</v>
      </c>
      <c r="AK507">
        <v>0</v>
      </c>
      <c r="AL507">
        <v>1</v>
      </c>
      <c r="AM507" t="s">
        <v>4774</v>
      </c>
      <c r="AN507">
        <v>-32768</v>
      </c>
      <c r="AO507">
        <v>32767</v>
      </c>
      <c r="AP507" t="s">
        <v>4775</v>
      </c>
      <c r="AQ507" s="1" t="s">
        <v>157</v>
      </c>
      <c r="AR507" t="s">
        <v>158</v>
      </c>
      <c r="AS507" t="str">
        <f>VLOOKUP('intouch变量（实型）'!$A507,基本表格!$G:$Q,3,FALSE)</f>
        <v>DB1400,REAL492</v>
      </c>
      <c r="AT507" t="str">
        <f>VLOOKUP('intouch变量（实型）'!$A507,基本表格!$G:$Q,10,FALSE)</f>
        <v>No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</row>
    <row r="508" spans="1:55">
      <c r="A508" t="s">
        <v>6006</v>
      </c>
      <c r="B508" s="11" t="str">
        <f t="shared" si="7"/>
        <v>CHP4</v>
      </c>
      <c r="C508" s="11" t="str">
        <f>VLOOKUP('intouch变量（实型）'!$A508,基本表格!$G:$Q,2,FALSE)</f>
        <v>刨片机料仓4#出料螺旋A 反馈转速 实际值</v>
      </c>
      <c r="D508" t="s">
        <v>154</v>
      </c>
      <c r="E508" t="s">
        <v>154</v>
      </c>
      <c r="F508">
        <v>0</v>
      </c>
      <c r="G508" t="s">
        <v>154</v>
      </c>
      <c r="H508" t="s">
        <v>154</v>
      </c>
      <c r="I508">
        <v>0</v>
      </c>
      <c r="J508">
        <v>0</v>
      </c>
      <c r="L508">
        <v>0</v>
      </c>
      <c r="M508">
        <v>-32768</v>
      </c>
      <c r="N508">
        <v>32767</v>
      </c>
      <c r="O508">
        <v>0</v>
      </c>
      <c r="P508">
        <v>0</v>
      </c>
      <c r="Q508" t="s">
        <v>155</v>
      </c>
      <c r="R508">
        <v>0</v>
      </c>
      <c r="S508">
        <v>1</v>
      </c>
      <c r="T508" t="s">
        <v>155</v>
      </c>
      <c r="U508">
        <v>0</v>
      </c>
      <c r="V508">
        <v>1</v>
      </c>
      <c r="W508" t="s">
        <v>155</v>
      </c>
      <c r="X508">
        <v>0</v>
      </c>
      <c r="Y508">
        <v>1</v>
      </c>
      <c r="Z508" t="s">
        <v>155</v>
      </c>
      <c r="AA508">
        <v>0</v>
      </c>
      <c r="AB508">
        <v>1</v>
      </c>
      <c r="AC508" t="s">
        <v>155</v>
      </c>
      <c r="AD508">
        <v>0</v>
      </c>
      <c r="AE508">
        <v>1</v>
      </c>
      <c r="AF508" t="s">
        <v>155</v>
      </c>
      <c r="AG508">
        <v>0</v>
      </c>
      <c r="AH508">
        <v>1</v>
      </c>
      <c r="AI508">
        <v>0</v>
      </c>
      <c r="AJ508" t="s">
        <v>155</v>
      </c>
      <c r="AK508">
        <v>0</v>
      </c>
      <c r="AL508">
        <v>1</v>
      </c>
      <c r="AM508" t="s">
        <v>4774</v>
      </c>
      <c r="AN508">
        <v>-32768</v>
      </c>
      <c r="AO508">
        <v>32767</v>
      </c>
      <c r="AP508" t="s">
        <v>4775</v>
      </c>
      <c r="AQ508" s="1" t="s">
        <v>157</v>
      </c>
      <c r="AR508" t="s">
        <v>158</v>
      </c>
      <c r="AS508" t="str">
        <f>VLOOKUP('intouch变量（实型）'!$A508,基本表格!$G:$Q,3,FALSE)</f>
        <v>DB1400,REAL506</v>
      </c>
      <c r="AT508" t="str">
        <f>VLOOKUP('intouch变量（实型）'!$A508,基本表格!$G:$Q,10,FALSE)</f>
        <v>Yes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</row>
    <row r="509" spans="1:55">
      <c r="A509" t="s">
        <v>6007</v>
      </c>
      <c r="B509" s="11" t="str">
        <f t="shared" si="7"/>
        <v>CHP4</v>
      </c>
      <c r="C509" s="11" t="str">
        <f>VLOOKUP('intouch变量（实型）'!$A509,基本表格!$G:$Q,2,FALSE)</f>
        <v>刨片机料仓4#出料螺旋A 反馈转速 量程</v>
      </c>
      <c r="D509" t="s">
        <v>154</v>
      </c>
      <c r="E509" t="s">
        <v>154</v>
      </c>
      <c r="F509">
        <v>0</v>
      </c>
      <c r="G509" t="s">
        <v>154</v>
      </c>
      <c r="H509" t="s">
        <v>154</v>
      </c>
      <c r="I509">
        <v>0</v>
      </c>
      <c r="J509">
        <v>0</v>
      </c>
      <c r="L509">
        <v>0</v>
      </c>
      <c r="M509">
        <v>-32768</v>
      </c>
      <c r="N509">
        <v>32767</v>
      </c>
      <c r="O509">
        <v>0</v>
      </c>
      <c r="P509">
        <v>0</v>
      </c>
      <c r="Q509" t="s">
        <v>155</v>
      </c>
      <c r="R509">
        <v>0</v>
      </c>
      <c r="S509">
        <v>1</v>
      </c>
      <c r="T509" t="s">
        <v>155</v>
      </c>
      <c r="U509">
        <v>0</v>
      </c>
      <c r="V509">
        <v>1</v>
      </c>
      <c r="W509" t="s">
        <v>155</v>
      </c>
      <c r="X509">
        <v>0</v>
      </c>
      <c r="Y509">
        <v>1</v>
      </c>
      <c r="Z509" t="s">
        <v>155</v>
      </c>
      <c r="AA509">
        <v>0</v>
      </c>
      <c r="AB509">
        <v>1</v>
      </c>
      <c r="AC509" t="s">
        <v>155</v>
      </c>
      <c r="AD509">
        <v>0</v>
      </c>
      <c r="AE509">
        <v>1</v>
      </c>
      <c r="AF509" t="s">
        <v>155</v>
      </c>
      <c r="AG509">
        <v>0</v>
      </c>
      <c r="AH509">
        <v>1</v>
      </c>
      <c r="AI509">
        <v>0</v>
      </c>
      <c r="AJ509" t="s">
        <v>155</v>
      </c>
      <c r="AK509">
        <v>0</v>
      </c>
      <c r="AL509">
        <v>1</v>
      </c>
      <c r="AM509" t="s">
        <v>4774</v>
      </c>
      <c r="AN509">
        <v>-32768</v>
      </c>
      <c r="AO509">
        <v>32767</v>
      </c>
      <c r="AP509" t="s">
        <v>4775</v>
      </c>
      <c r="AQ509" s="1" t="s">
        <v>157</v>
      </c>
      <c r="AR509" t="s">
        <v>158</v>
      </c>
      <c r="AS509" t="str">
        <f>VLOOKUP('intouch变量（实型）'!$A509,基本表格!$G:$Q,3,FALSE)</f>
        <v>DB1400,REAL510</v>
      </c>
      <c r="AT509" t="str">
        <f>VLOOKUP('intouch变量（实型）'!$A509,基本表格!$G:$Q,10,FALSE)</f>
        <v>No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</row>
    <row r="510" spans="1:55">
      <c r="A510" t="s">
        <v>6008</v>
      </c>
      <c r="B510" s="11" t="str">
        <f t="shared" si="7"/>
        <v>CHP4</v>
      </c>
      <c r="C510" s="11" t="str">
        <f>VLOOKUP('intouch变量（实型）'!$A510,基本表格!$G:$Q,2,FALSE)</f>
        <v>刨片机料仓4#出料螺旋A 反馈转速 上限值</v>
      </c>
      <c r="D510" t="s">
        <v>154</v>
      </c>
      <c r="E510" t="s">
        <v>154</v>
      </c>
      <c r="F510">
        <v>0</v>
      </c>
      <c r="G510" t="s">
        <v>154</v>
      </c>
      <c r="H510" t="s">
        <v>154</v>
      </c>
      <c r="I510">
        <v>0</v>
      </c>
      <c r="J510">
        <v>0</v>
      </c>
      <c r="L510">
        <v>0</v>
      </c>
      <c r="M510">
        <v>-32768</v>
      </c>
      <c r="N510">
        <v>32767</v>
      </c>
      <c r="O510">
        <v>0</v>
      </c>
      <c r="P510">
        <v>0</v>
      </c>
      <c r="Q510" t="s">
        <v>155</v>
      </c>
      <c r="R510">
        <v>0</v>
      </c>
      <c r="S510">
        <v>1</v>
      </c>
      <c r="T510" t="s">
        <v>155</v>
      </c>
      <c r="U510">
        <v>0</v>
      </c>
      <c r="V510">
        <v>1</v>
      </c>
      <c r="W510" t="s">
        <v>155</v>
      </c>
      <c r="X510">
        <v>0</v>
      </c>
      <c r="Y510">
        <v>1</v>
      </c>
      <c r="Z510" t="s">
        <v>155</v>
      </c>
      <c r="AA510">
        <v>0</v>
      </c>
      <c r="AB510">
        <v>1</v>
      </c>
      <c r="AC510" t="s">
        <v>155</v>
      </c>
      <c r="AD510">
        <v>0</v>
      </c>
      <c r="AE510">
        <v>1</v>
      </c>
      <c r="AF510" t="s">
        <v>155</v>
      </c>
      <c r="AG510">
        <v>0</v>
      </c>
      <c r="AH510">
        <v>1</v>
      </c>
      <c r="AI510">
        <v>0</v>
      </c>
      <c r="AJ510" t="s">
        <v>155</v>
      </c>
      <c r="AK510">
        <v>0</v>
      </c>
      <c r="AL510">
        <v>1</v>
      </c>
      <c r="AM510" t="s">
        <v>4774</v>
      </c>
      <c r="AN510">
        <v>-32768</v>
      </c>
      <c r="AO510">
        <v>32767</v>
      </c>
      <c r="AP510" t="s">
        <v>4775</v>
      </c>
      <c r="AQ510" s="1" t="s">
        <v>157</v>
      </c>
      <c r="AR510" t="s">
        <v>158</v>
      </c>
      <c r="AS510" t="str">
        <f>VLOOKUP('intouch变量（实型）'!$A510,基本表格!$G:$Q,3,FALSE)</f>
        <v>DB1400,REAL514</v>
      </c>
      <c r="AT510" t="str">
        <f>VLOOKUP('intouch变量（实型）'!$A510,基本表格!$G:$Q,10,FALSE)</f>
        <v>No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</row>
    <row r="511" spans="1:55">
      <c r="A511" t="s">
        <v>6009</v>
      </c>
      <c r="B511" s="11" t="str">
        <f t="shared" si="7"/>
        <v>CHP4</v>
      </c>
      <c r="C511" s="11" t="str">
        <f>VLOOKUP('intouch变量（实型）'!$A511,基本表格!$G:$Q,2,FALSE)</f>
        <v>刨片机料仓4#出料螺旋A 反馈转速 下限值</v>
      </c>
      <c r="D511" t="s">
        <v>154</v>
      </c>
      <c r="E511" t="s">
        <v>154</v>
      </c>
      <c r="F511">
        <v>0</v>
      </c>
      <c r="G511" t="s">
        <v>154</v>
      </c>
      <c r="H511" t="s">
        <v>154</v>
      </c>
      <c r="I511">
        <v>0</v>
      </c>
      <c r="J511">
        <v>0</v>
      </c>
      <c r="L511">
        <v>0</v>
      </c>
      <c r="M511">
        <v>-32768</v>
      </c>
      <c r="N511">
        <v>32767</v>
      </c>
      <c r="O511">
        <v>0</v>
      </c>
      <c r="P511">
        <v>0</v>
      </c>
      <c r="Q511" t="s">
        <v>155</v>
      </c>
      <c r="R511">
        <v>0</v>
      </c>
      <c r="S511">
        <v>1</v>
      </c>
      <c r="T511" t="s">
        <v>155</v>
      </c>
      <c r="U511">
        <v>0</v>
      </c>
      <c r="V511">
        <v>1</v>
      </c>
      <c r="W511" t="s">
        <v>155</v>
      </c>
      <c r="X511">
        <v>0</v>
      </c>
      <c r="Y511">
        <v>1</v>
      </c>
      <c r="Z511" t="s">
        <v>155</v>
      </c>
      <c r="AA511">
        <v>0</v>
      </c>
      <c r="AB511">
        <v>1</v>
      </c>
      <c r="AC511" t="s">
        <v>155</v>
      </c>
      <c r="AD511">
        <v>0</v>
      </c>
      <c r="AE511">
        <v>1</v>
      </c>
      <c r="AF511" t="s">
        <v>155</v>
      </c>
      <c r="AG511">
        <v>0</v>
      </c>
      <c r="AH511">
        <v>1</v>
      </c>
      <c r="AI511">
        <v>0</v>
      </c>
      <c r="AJ511" t="s">
        <v>155</v>
      </c>
      <c r="AK511">
        <v>0</v>
      </c>
      <c r="AL511">
        <v>1</v>
      </c>
      <c r="AM511" t="s">
        <v>4774</v>
      </c>
      <c r="AN511">
        <v>-32768</v>
      </c>
      <c r="AO511">
        <v>32767</v>
      </c>
      <c r="AP511" t="s">
        <v>4775</v>
      </c>
      <c r="AQ511" s="1" t="s">
        <v>157</v>
      </c>
      <c r="AR511" t="s">
        <v>158</v>
      </c>
      <c r="AS511" t="str">
        <f>VLOOKUP('intouch变量（实型）'!$A511,基本表格!$G:$Q,3,FALSE)</f>
        <v>DB1400,REAL518</v>
      </c>
      <c r="AT511" t="str">
        <f>VLOOKUP('intouch变量（实型）'!$A511,基本表格!$G:$Q,10,FALSE)</f>
        <v>No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</row>
    <row r="512" spans="1:55">
      <c r="A512" t="s">
        <v>6010</v>
      </c>
      <c r="B512" s="11" t="str">
        <f t="shared" si="7"/>
        <v>CHP4</v>
      </c>
      <c r="C512" s="11" t="str">
        <f>VLOOKUP('intouch变量（实型）'!$A512,基本表格!$G:$Q,2,FALSE)</f>
        <v>刨片机料仓4#出料螺旋A 反馈转速 上上限值</v>
      </c>
      <c r="D512" t="s">
        <v>154</v>
      </c>
      <c r="E512" t="s">
        <v>154</v>
      </c>
      <c r="F512">
        <v>0</v>
      </c>
      <c r="G512" t="s">
        <v>154</v>
      </c>
      <c r="H512" t="s">
        <v>154</v>
      </c>
      <c r="I512">
        <v>0</v>
      </c>
      <c r="J512">
        <v>0</v>
      </c>
      <c r="L512">
        <v>0</v>
      </c>
      <c r="M512">
        <v>-32768</v>
      </c>
      <c r="N512">
        <v>32767</v>
      </c>
      <c r="O512">
        <v>0</v>
      </c>
      <c r="P512">
        <v>0</v>
      </c>
      <c r="Q512" t="s">
        <v>155</v>
      </c>
      <c r="R512">
        <v>0</v>
      </c>
      <c r="S512">
        <v>1</v>
      </c>
      <c r="T512" t="s">
        <v>155</v>
      </c>
      <c r="U512">
        <v>0</v>
      </c>
      <c r="V512">
        <v>1</v>
      </c>
      <c r="W512" t="s">
        <v>155</v>
      </c>
      <c r="X512">
        <v>0</v>
      </c>
      <c r="Y512">
        <v>1</v>
      </c>
      <c r="Z512" t="s">
        <v>155</v>
      </c>
      <c r="AA512">
        <v>0</v>
      </c>
      <c r="AB512">
        <v>1</v>
      </c>
      <c r="AC512" t="s">
        <v>155</v>
      </c>
      <c r="AD512">
        <v>0</v>
      </c>
      <c r="AE512">
        <v>1</v>
      </c>
      <c r="AF512" t="s">
        <v>155</v>
      </c>
      <c r="AG512">
        <v>0</v>
      </c>
      <c r="AH512">
        <v>1</v>
      </c>
      <c r="AI512">
        <v>0</v>
      </c>
      <c r="AJ512" t="s">
        <v>155</v>
      </c>
      <c r="AK512">
        <v>0</v>
      </c>
      <c r="AL512">
        <v>1</v>
      </c>
      <c r="AM512" t="s">
        <v>4774</v>
      </c>
      <c r="AN512">
        <v>-32768</v>
      </c>
      <c r="AO512">
        <v>32767</v>
      </c>
      <c r="AP512" t="s">
        <v>4775</v>
      </c>
      <c r="AQ512" s="1" t="s">
        <v>157</v>
      </c>
      <c r="AR512" t="s">
        <v>158</v>
      </c>
      <c r="AS512" t="str">
        <f>VLOOKUP('intouch变量（实型）'!$A512,基本表格!$G:$Q,3,FALSE)</f>
        <v>DB1400,REAL522</v>
      </c>
      <c r="AT512" t="str">
        <f>VLOOKUP('intouch变量（实型）'!$A512,基本表格!$G:$Q,10,FALSE)</f>
        <v>No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</row>
    <row r="513" spans="1:55">
      <c r="A513" t="s">
        <v>6011</v>
      </c>
      <c r="B513" s="11" t="str">
        <f t="shared" si="7"/>
        <v>CHP4</v>
      </c>
      <c r="C513" s="11" t="str">
        <f>VLOOKUP('intouch变量（实型）'!$A513,基本表格!$G:$Q,2,FALSE)</f>
        <v>刨片机料仓4#出料螺旋A 反馈转速 下下限值</v>
      </c>
      <c r="D513" t="s">
        <v>154</v>
      </c>
      <c r="E513" t="s">
        <v>154</v>
      </c>
      <c r="F513">
        <v>0</v>
      </c>
      <c r="G513" t="s">
        <v>154</v>
      </c>
      <c r="H513" t="s">
        <v>154</v>
      </c>
      <c r="I513">
        <v>0</v>
      </c>
      <c r="J513">
        <v>0</v>
      </c>
      <c r="L513">
        <v>0</v>
      </c>
      <c r="M513">
        <v>-32768</v>
      </c>
      <c r="N513">
        <v>32767</v>
      </c>
      <c r="O513">
        <v>0</v>
      </c>
      <c r="P513">
        <v>0</v>
      </c>
      <c r="Q513" t="s">
        <v>155</v>
      </c>
      <c r="R513">
        <v>0</v>
      </c>
      <c r="S513">
        <v>1</v>
      </c>
      <c r="T513" t="s">
        <v>155</v>
      </c>
      <c r="U513">
        <v>0</v>
      </c>
      <c r="V513">
        <v>1</v>
      </c>
      <c r="W513" t="s">
        <v>155</v>
      </c>
      <c r="X513">
        <v>0</v>
      </c>
      <c r="Y513">
        <v>1</v>
      </c>
      <c r="Z513" t="s">
        <v>155</v>
      </c>
      <c r="AA513">
        <v>0</v>
      </c>
      <c r="AB513">
        <v>1</v>
      </c>
      <c r="AC513" t="s">
        <v>155</v>
      </c>
      <c r="AD513">
        <v>0</v>
      </c>
      <c r="AE513">
        <v>1</v>
      </c>
      <c r="AF513" t="s">
        <v>155</v>
      </c>
      <c r="AG513">
        <v>0</v>
      </c>
      <c r="AH513">
        <v>1</v>
      </c>
      <c r="AI513">
        <v>0</v>
      </c>
      <c r="AJ513" t="s">
        <v>155</v>
      </c>
      <c r="AK513">
        <v>0</v>
      </c>
      <c r="AL513">
        <v>1</v>
      </c>
      <c r="AM513" t="s">
        <v>4774</v>
      </c>
      <c r="AN513">
        <v>-32768</v>
      </c>
      <c r="AO513">
        <v>32767</v>
      </c>
      <c r="AP513" t="s">
        <v>4775</v>
      </c>
      <c r="AQ513" s="1" t="s">
        <v>157</v>
      </c>
      <c r="AR513" t="s">
        <v>158</v>
      </c>
      <c r="AS513" t="str">
        <f>VLOOKUP('intouch变量（实型）'!$A513,基本表格!$G:$Q,3,FALSE)</f>
        <v>DB1400,REAL526</v>
      </c>
      <c r="AT513" t="str">
        <f>VLOOKUP('intouch变量（实型）'!$A513,基本表格!$G:$Q,10,FALSE)</f>
        <v>No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</row>
    <row r="514" spans="1:55">
      <c r="A514" t="s">
        <v>6012</v>
      </c>
      <c r="B514" s="11" t="str">
        <f t="shared" si="7"/>
        <v>CHP4</v>
      </c>
      <c r="C514" s="11" t="str">
        <f>VLOOKUP('intouch变量（实型）'!$A514,基本表格!$G:$Q,2,FALSE)</f>
        <v>刨片机料仓4#出料螺旋A 反馈电流 实际值</v>
      </c>
      <c r="D514" t="s">
        <v>154</v>
      </c>
      <c r="E514" t="s">
        <v>154</v>
      </c>
      <c r="F514">
        <v>0</v>
      </c>
      <c r="G514" t="s">
        <v>154</v>
      </c>
      <c r="H514" t="s">
        <v>154</v>
      </c>
      <c r="I514">
        <v>0</v>
      </c>
      <c r="J514">
        <v>0</v>
      </c>
      <c r="L514">
        <v>0</v>
      </c>
      <c r="M514">
        <v>-32768</v>
      </c>
      <c r="N514">
        <v>32767</v>
      </c>
      <c r="O514">
        <v>0</v>
      </c>
      <c r="P514">
        <v>0</v>
      </c>
      <c r="Q514" t="s">
        <v>155</v>
      </c>
      <c r="R514">
        <v>0</v>
      </c>
      <c r="S514">
        <v>1</v>
      </c>
      <c r="T514" t="s">
        <v>155</v>
      </c>
      <c r="U514">
        <v>0</v>
      </c>
      <c r="V514">
        <v>1</v>
      </c>
      <c r="W514" t="s">
        <v>155</v>
      </c>
      <c r="X514">
        <v>0</v>
      </c>
      <c r="Y514">
        <v>1</v>
      </c>
      <c r="Z514" t="s">
        <v>155</v>
      </c>
      <c r="AA514">
        <v>0</v>
      </c>
      <c r="AB514">
        <v>1</v>
      </c>
      <c r="AC514" t="s">
        <v>155</v>
      </c>
      <c r="AD514">
        <v>0</v>
      </c>
      <c r="AE514">
        <v>1</v>
      </c>
      <c r="AF514" t="s">
        <v>155</v>
      </c>
      <c r="AG514">
        <v>0</v>
      </c>
      <c r="AH514">
        <v>1</v>
      </c>
      <c r="AI514">
        <v>0</v>
      </c>
      <c r="AJ514" t="s">
        <v>155</v>
      </c>
      <c r="AK514">
        <v>0</v>
      </c>
      <c r="AL514">
        <v>1</v>
      </c>
      <c r="AM514" t="s">
        <v>4774</v>
      </c>
      <c r="AN514">
        <v>-32768</v>
      </c>
      <c r="AO514">
        <v>32767</v>
      </c>
      <c r="AP514" t="s">
        <v>4775</v>
      </c>
      <c r="AQ514" s="1" t="s">
        <v>157</v>
      </c>
      <c r="AR514" t="s">
        <v>158</v>
      </c>
      <c r="AS514" t="str">
        <f>VLOOKUP('intouch变量（实型）'!$A514,基本表格!$G:$Q,3,FALSE)</f>
        <v>DB1400,REAL556</v>
      </c>
      <c r="AT514" t="str">
        <f>VLOOKUP('intouch变量（实型）'!$A514,基本表格!$G:$Q,10,FALSE)</f>
        <v>Yes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</row>
    <row r="515" spans="1:55">
      <c r="A515" t="s">
        <v>6013</v>
      </c>
      <c r="B515" s="11" t="str">
        <f t="shared" si="7"/>
        <v>CHP4</v>
      </c>
      <c r="C515" s="11" t="str">
        <f>VLOOKUP('intouch变量（实型）'!$A515,基本表格!$G:$Q,2,FALSE)</f>
        <v>刨片机料仓4#出料螺旋A 反馈电流 量程</v>
      </c>
      <c r="D515" t="s">
        <v>154</v>
      </c>
      <c r="E515" t="s">
        <v>154</v>
      </c>
      <c r="F515">
        <v>0</v>
      </c>
      <c r="G515" t="s">
        <v>154</v>
      </c>
      <c r="H515" t="s">
        <v>154</v>
      </c>
      <c r="I515">
        <v>0</v>
      </c>
      <c r="J515">
        <v>0</v>
      </c>
      <c r="L515">
        <v>0</v>
      </c>
      <c r="M515">
        <v>-32768</v>
      </c>
      <c r="N515">
        <v>32767</v>
      </c>
      <c r="O515">
        <v>0</v>
      </c>
      <c r="P515">
        <v>0</v>
      </c>
      <c r="Q515" t="s">
        <v>155</v>
      </c>
      <c r="R515">
        <v>0</v>
      </c>
      <c r="S515">
        <v>1</v>
      </c>
      <c r="T515" t="s">
        <v>155</v>
      </c>
      <c r="U515">
        <v>0</v>
      </c>
      <c r="V515">
        <v>1</v>
      </c>
      <c r="W515" t="s">
        <v>155</v>
      </c>
      <c r="X515">
        <v>0</v>
      </c>
      <c r="Y515">
        <v>1</v>
      </c>
      <c r="Z515" t="s">
        <v>155</v>
      </c>
      <c r="AA515">
        <v>0</v>
      </c>
      <c r="AB515">
        <v>1</v>
      </c>
      <c r="AC515" t="s">
        <v>155</v>
      </c>
      <c r="AD515">
        <v>0</v>
      </c>
      <c r="AE515">
        <v>1</v>
      </c>
      <c r="AF515" t="s">
        <v>155</v>
      </c>
      <c r="AG515">
        <v>0</v>
      </c>
      <c r="AH515">
        <v>1</v>
      </c>
      <c r="AI515">
        <v>0</v>
      </c>
      <c r="AJ515" t="s">
        <v>155</v>
      </c>
      <c r="AK515">
        <v>0</v>
      </c>
      <c r="AL515">
        <v>1</v>
      </c>
      <c r="AM515" t="s">
        <v>4774</v>
      </c>
      <c r="AN515">
        <v>-32768</v>
      </c>
      <c r="AO515">
        <v>32767</v>
      </c>
      <c r="AP515" t="s">
        <v>4775</v>
      </c>
      <c r="AQ515" s="1" t="s">
        <v>157</v>
      </c>
      <c r="AR515" t="s">
        <v>158</v>
      </c>
      <c r="AS515" t="str">
        <f>VLOOKUP('intouch变量（实型）'!$A515,基本表格!$G:$Q,3,FALSE)</f>
        <v>DB1400,REAL560</v>
      </c>
      <c r="AT515" t="str">
        <f>VLOOKUP('intouch变量（实型）'!$A515,基本表格!$G:$Q,10,FALSE)</f>
        <v>No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</row>
    <row r="516" spans="1:55">
      <c r="A516" t="s">
        <v>6014</v>
      </c>
      <c r="B516" s="11" t="str">
        <f t="shared" si="7"/>
        <v>CHP4</v>
      </c>
      <c r="C516" s="11" t="str">
        <f>VLOOKUP('intouch变量（实型）'!$A516,基本表格!$G:$Q,2,FALSE)</f>
        <v>刨片机料仓4#出料螺旋A 反馈电流 上限值</v>
      </c>
      <c r="D516" t="s">
        <v>154</v>
      </c>
      <c r="E516" t="s">
        <v>154</v>
      </c>
      <c r="F516">
        <v>0</v>
      </c>
      <c r="G516" t="s">
        <v>154</v>
      </c>
      <c r="H516" t="s">
        <v>154</v>
      </c>
      <c r="I516">
        <v>0</v>
      </c>
      <c r="J516">
        <v>0</v>
      </c>
      <c r="L516">
        <v>0</v>
      </c>
      <c r="M516">
        <v>-32768</v>
      </c>
      <c r="N516">
        <v>32767</v>
      </c>
      <c r="O516">
        <v>0</v>
      </c>
      <c r="P516">
        <v>0</v>
      </c>
      <c r="Q516" t="s">
        <v>155</v>
      </c>
      <c r="R516">
        <v>0</v>
      </c>
      <c r="S516">
        <v>1</v>
      </c>
      <c r="T516" t="s">
        <v>155</v>
      </c>
      <c r="U516">
        <v>0</v>
      </c>
      <c r="V516">
        <v>1</v>
      </c>
      <c r="W516" t="s">
        <v>155</v>
      </c>
      <c r="X516">
        <v>0</v>
      </c>
      <c r="Y516">
        <v>1</v>
      </c>
      <c r="Z516" t="s">
        <v>155</v>
      </c>
      <c r="AA516">
        <v>0</v>
      </c>
      <c r="AB516">
        <v>1</v>
      </c>
      <c r="AC516" t="s">
        <v>155</v>
      </c>
      <c r="AD516">
        <v>0</v>
      </c>
      <c r="AE516">
        <v>1</v>
      </c>
      <c r="AF516" t="s">
        <v>155</v>
      </c>
      <c r="AG516">
        <v>0</v>
      </c>
      <c r="AH516">
        <v>1</v>
      </c>
      <c r="AI516">
        <v>0</v>
      </c>
      <c r="AJ516" t="s">
        <v>155</v>
      </c>
      <c r="AK516">
        <v>0</v>
      </c>
      <c r="AL516">
        <v>1</v>
      </c>
      <c r="AM516" t="s">
        <v>4774</v>
      </c>
      <c r="AN516">
        <v>-32768</v>
      </c>
      <c r="AO516">
        <v>32767</v>
      </c>
      <c r="AP516" t="s">
        <v>4775</v>
      </c>
      <c r="AQ516" s="1" t="s">
        <v>157</v>
      </c>
      <c r="AR516" t="s">
        <v>158</v>
      </c>
      <c r="AS516" t="str">
        <f>VLOOKUP('intouch变量（实型）'!$A516,基本表格!$G:$Q,3,FALSE)</f>
        <v>DB1400,REAL564</v>
      </c>
      <c r="AT516" t="str">
        <f>VLOOKUP('intouch变量（实型）'!$A516,基本表格!$G:$Q,10,FALSE)</f>
        <v>No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</row>
    <row r="517" spans="1:55">
      <c r="A517" t="s">
        <v>6015</v>
      </c>
      <c r="B517" s="11" t="str">
        <f t="shared" ref="B517:B580" si="8">LEFT(A517,4)</f>
        <v>CHP4</v>
      </c>
      <c r="C517" s="11" t="str">
        <f>VLOOKUP('intouch变量（实型）'!$A517,基本表格!$G:$Q,2,FALSE)</f>
        <v>刨片机料仓4#出料螺旋A 反馈电流 下限值</v>
      </c>
      <c r="D517" t="s">
        <v>154</v>
      </c>
      <c r="E517" t="s">
        <v>154</v>
      </c>
      <c r="F517">
        <v>0</v>
      </c>
      <c r="G517" t="s">
        <v>154</v>
      </c>
      <c r="H517" t="s">
        <v>154</v>
      </c>
      <c r="I517">
        <v>0</v>
      </c>
      <c r="J517">
        <v>0</v>
      </c>
      <c r="L517">
        <v>0</v>
      </c>
      <c r="M517">
        <v>-32768</v>
      </c>
      <c r="N517">
        <v>32767</v>
      </c>
      <c r="O517">
        <v>0</v>
      </c>
      <c r="P517">
        <v>0</v>
      </c>
      <c r="Q517" t="s">
        <v>155</v>
      </c>
      <c r="R517">
        <v>0</v>
      </c>
      <c r="S517">
        <v>1</v>
      </c>
      <c r="T517" t="s">
        <v>155</v>
      </c>
      <c r="U517">
        <v>0</v>
      </c>
      <c r="V517">
        <v>1</v>
      </c>
      <c r="W517" t="s">
        <v>155</v>
      </c>
      <c r="X517">
        <v>0</v>
      </c>
      <c r="Y517">
        <v>1</v>
      </c>
      <c r="Z517" t="s">
        <v>155</v>
      </c>
      <c r="AA517">
        <v>0</v>
      </c>
      <c r="AB517">
        <v>1</v>
      </c>
      <c r="AC517" t="s">
        <v>155</v>
      </c>
      <c r="AD517">
        <v>0</v>
      </c>
      <c r="AE517">
        <v>1</v>
      </c>
      <c r="AF517" t="s">
        <v>155</v>
      </c>
      <c r="AG517">
        <v>0</v>
      </c>
      <c r="AH517">
        <v>1</v>
      </c>
      <c r="AI517">
        <v>0</v>
      </c>
      <c r="AJ517" t="s">
        <v>155</v>
      </c>
      <c r="AK517">
        <v>0</v>
      </c>
      <c r="AL517">
        <v>1</v>
      </c>
      <c r="AM517" t="s">
        <v>4774</v>
      </c>
      <c r="AN517">
        <v>-32768</v>
      </c>
      <c r="AO517">
        <v>32767</v>
      </c>
      <c r="AP517" t="s">
        <v>4775</v>
      </c>
      <c r="AQ517" s="1" t="s">
        <v>157</v>
      </c>
      <c r="AR517" t="s">
        <v>158</v>
      </c>
      <c r="AS517" t="str">
        <f>VLOOKUP('intouch变量（实型）'!$A517,基本表格!$G:$Q,3,FALSE)</f>
        <v>DB1400,REAL568</v>
      </c>
      <c r="AT517" t="str">
        <f>VLOOKUP('intouch变量（实型）'!$A517,基本表格!$G:$Q,10,FALSE)</f>
        <v>No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</row>
    <row r="518" spans="1:55">
      <c r="A518" t="s">
        <v>6016</v>
      </c>
      <c r="B518" s="11" t="str">
        <f t="shared" si="8"/>
        <v>CHP4</v>
      </c>
      <c r="C518" s="11" t="str">
        <f>VLOOKUP('intouch变量（实型）'!$A518,基本表格!$G:$Q,2,FALSE)</f>
        <v>刨片机料仓4#出料螺旋A 反馈电流 上上限值</v>
      </c>
      <c r="D518" t="s">
        <v>154</v>
      </c>
      <c r="E518" t="s">
        <v>154</v>
      </c>
      <c r="F518">
        <v>0</v>
      </c>
      <c r="G518" t="s">
        <v>154</v>
      </c>
      <c r="H518" t="s">
        <v>154</v>
      </c>
      <c r="I518">
        <v>0</v>
      </c>
      <c r="J518">
        <v>0</v>
      </c>
      <c r="L518">
        <v>0</v>
      </c>
      <c r="M518">
        <v>-32768</v>
      </c>
      <c r="N518">
        <v>32767</v>
      </c>
      <c r="O518">
        <v>0</v>
      </c>
      <c r="P518">
        <v>0</v>
      </c>
      <c r="Q518" t="s">
        <v>155</v>
      </c>
      <c r="R518">
        <v>0</v>
      </c>
      <c r="S518">
        <v>1</v>
      </c>
      <c r="T518" t="s">
        <v>155</v>
      </c>
      <c r="U518">
        <v>0</v>
      </c>
      <c r="V518">
        <v>1</v>
      </c>
      <c r="W518" t="s">
        <v>155</v>
      </c>
      <c r="X518">
        <v>0</v>
      </c>
      <c r="Y518">
        <v>1</v>
      </c>
      <c r="Z518" t="s">
        <v>155</v>
      </c>
      <c r="AA518">
        <v>0</v>
      </c>
      <c r="AB518">
        <v>1</v>
      </c>
      <c r="AC518" t="s">
        <v>155</v>
      </c>
      <c r="AD518">
        <v>0</v>
      </c>
      <c r="AE518">
        <v>1</v>
      </c>
      <c r="AF518" t="s">
        <v>155</v>
      </c>
      <c r="AG518">
        <v>0</v>
      </c>
      <c r="AH518">
        <v>1</v>
      </c>
      <c r="AI518">
        <v>0</v>
      </c>
      <c r="AJ518" t="s">
        <v>155</v>
      </c>
      <c r="AK518">
        <v>0</v>
      </c>
      <c r="AL518">
        <v>1</v>
      </c>
      <c r="AM518" t="s">
        <v>4774</v>
      </c>
      <c r="AN518">
        <v>-32768</v>
      </c>
      <c r="AO518">
        <v>32767</v>
      </c>
      <c r="AP518" t="s">
        <v>4775</v>
      </c>
      <c r="AQ518" s="1" t="s">
        <v>157</v>
      </c>
      <c r="AR518" t="s">
        <v>158</v>
      </c>
      <c r="AS518" t="str">
        <f>VLOOKUP('intouch变量（实型）'!$A518,基本表格!$G:$Q,3,FALSE)</f>
        <v>DB1400,REAL572</v>
      </c>
      <c r="AT518" t="str">
        <f>VLOOKUP('intouch变量（实型）'!$A518,基本表格!$G:$Q,10,FALSE)</f>
        <v>No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</row>
    <row r="519" spans="1:55">
      <c r="A519" t="s">
        <v>6017</v>
      </c>
      <c r="B519" s="11" t="str">
        <f t="shared" si="8"/>
        <v>CHP4</v>
      </c>
      <c r="C519" s="11" t="str">
        <f>VLOOKUP('intouch变量（实型）'!$A519,基本表格!$G:$Q,2,FALSE)</f>
        <v>刨片机料仓4#出料螺旋A 反馈电流 下下限值</v>
      </c>
      <c r="D519" t="s">
        <v>154</v>
      </c>
      <c r="E519" t="s">
        <v>154</v>
      </c>
      <c r="F519">
        <v>0</v>
      </c>
      <c r="G519" t="s">
        <v>154</v>
      </c>
      <c r="H519" t="s">
        <v>154</v>
      </c>
      <c r="I519">
        <v>0</v>
      </c>
      <c r="J519">
        <v>0</v>
      </c>
      <c r="L519">
        <v>0</v>
      </c>
      <c r="M519">
        <v>-32768</v>
      </c>
      <c r="N519">
        <v>32767</v>
      </c>
      <c r="O519">
        <v>0</v>
      </c>
      <c r="P519">
        <v>0</v>
      </c>
      <c r="Q519" t="s">
        <v>155</v>
      </c>
      <c r="R519">
        <v>0</v>
      </c>
      <c r="S519">
        <v>1</v>
      </c>
      <c r="T519" t="s">
        <v>155</v>
      </c>
      <c r="U519">
        <v>0</v>
      </c>
      <c r="V519">
        <v>1</v>
      </c>
      <c r="W519" t="s">
        <v>155</v>
      </c>
      <c r="X519">
        <v>0</v>
      </c>
      <c r="Y519">
        <v>1</v>
      </c>
      <c r="Z519" t="s">
        <v>155</v>
      </c>
      <c r="AA519">
        <v>0</v>
      </c>
      <c r="AB519">
        <v>1</v>
      </c>
      <c r="AC519" t="s">
        <v>155</v>
      </c>
      <c r="AD519">
        <v>0</v>
      </c>
      <c r="AE519">
        <v>1</v>
      </c>
      <c r="AF519" t="s">
        <v>155</v>
      </c>
      <c r="AG519">
        <v>0</v>
      </c>
      <c r="AH519">
        <v>1</v>
      </c>
      <c r="AI519">
        <v>0</v>
      </c>
      <c r="AJ519" t="s">
        <v>155</v>
      </c>
      <c r="AK519">
        <v>0</v>
      </c>
      <c r="AL519">
        <v>1</v>
      </c>
      <c r="AM519" t="s">
        <v>4774</v>
      </c>
      <c r="AN519">
        <v>-32768</v>
      </c>
      <c r="AO519">
        <v>32767</v>
      </c>
      <c r="AP519" t="s">
        <v>4775</v>
      </c>
      <c r="AQ519" s="1" t="s">
        <v>157</v>
      </c>
      <c r="AR519" t="s">
        <v>158</v>
      </c>
      <c r="AS519" t="str">
        <f>VLOOKUP('intouch变量（实型）'!$A519,基本表格!$G:$Q,3,FALSE)</f>
        <v>DB1400,REAL576</v>
      </c>
      <c r="AT519" t="str">
        <f>VLOOKUP('intouch变量（实型）'!$A519,基本表格!$G:$Q,10,FALSE)</f>
        <v>No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</row>
    <row r="520" spans="1:55">
      <c r="A520" t="s">
        <v>6018</v>
      </c>
      <c r="B520" s="11" t="str">
        <f t="shared" si="8"/>
        <v>CHP4</v>
      </c>
      <c r="C520" s="11" t="str">
        <f>VLOOKUP('intouch变量（实型）'!$A520,基本表格!$G:$Q,2,FALSE)</f>
        <v>刨片机料仓4#出料螺旋B 给定频率 实际值</v>
      </c>
      <c r="D520" t="s">
        <v>154</v>
      </c>
      <c r="E520" t="s">
        <v>154</v>
      </c>
      <c r="F520">
        <v>0</v>
      </c>
      <c r="G520" t="s">
        <v>154</v>
      </c>
      <c r="H520" t="s">
        <v>154</v>
      </c>
      <c r="I520">
        <v>0</v>
      </c>
      <c r="J520">
        <v>0</v>
      </c>
      <c r="L520">
        <v>0</v>
      </c>
      <c r="M520">
        <v>-32768</v>
      </c>
      <c r="N520">
        <v>32767</v>
      </c>
      <c r="O520">
        <v>0</v>
      </c>
      <c r="P520">
        <v>0</v>
      </c>
      <c r="Q520" t="s">
        <v>155</v>
      </c>
      <c r="R520">
        <v>0</v>
      </c>
      <c r="S520">
        <v>1</v>
      </c>
      <c r="T520" t="s">
        <v>155</v>
      </c>
      <c r="U520">
        <v>0</v>
      </c>
      <c r="V520">
        <v>1</v>
      </c>
      <c r="W520" t="s">
        <v>155</v>
      </c>
      <c r="X520">
        <v>0</v>
      </c>
      <c r="Y520">
        <v>1</v>
      </c>
      <c r="Z520" t="s">
        <v>155</v>
      </c>
      <c r="AA520">
        <v>0</v>
      </c>
      <c r="AB520">
        <v>1</v>
      </c>
      <c r="AC520" t="s">
        <v>155</v>
      </c>
      <c r="AD520">
        <v>0</v>
      </c>
      <c r="AE520">
        <v>1</v>
      </c>
      <c r="AF520" t="s">
        <v>155</v>
      </c>
      <c r="AG520">
        <v>0</v>
      </c>
      <c r="AH520">
        <v>1</v>
      </c>
      <c r="AI520">
        <v>0</v>
      </c>
      <c r="AJ520" t="s">
        <v>155</v>
      </c>
      <c r="AK520">
        <v>0</v>
      </c>
      <c r="AL520">
        <v>1</v>
      </c>
      <c r="AM520" t="s">
        <v>4774</v>
      </c>
      <c r="AN520">
        <v>-32768</v>
      </c>
      <c r="AO520">
        <v>32767</v>
      </c>
      <c r="AP520" t="s">
        <v>4775</v>
      </c>
      <c r="AQ520" s="1" t="s">
        <v>157</v>
      </c>
      <c r="AR520" t="s">
        <v>158</v>
      </c>
      <c r="AS520" t="str">
        <f>VLOOKUP('intouch变量（实型）'!$A520,基本表格!$G:$Q,3,FALSE)</f>
        <v>DB1400,REAL656</v>
      </c>
      <c r="AT520" t="str">
        <f>VLOOKUP('intouch变量（实型）'!$A520,基本表格!$G:$Q,10,FALSE)</f>
        <v>Yes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</row>
    <row r="521" spans="1:55">
      <c r="A521" t="s">
        <v>6019</v>
      </c>
      <c r="B521" s="11" t="str">
        <f t="shared" si="8"/>
        <v>CHP4</v>
      </c>
      <c r="C521" s="11" t="str">
        <f>VLOOKUP('intouch变量（实型）'!$A521,基本表格!$G:$Q,2,FALSE)</f>
        <v>刨片机料仓4#出料螺旋B 给定频率 量程</v>
      </c>
      <c r="D521" t="s">
        <v>154</v>
      </c>
      <c r="E521" t="s">
        <v>154</v>
      </c>
      <c r="F521">
        <v>0</v>
      </c>
      <c r="G521" t="s">
        <v>154</v>
      </c>
      <c r="H521" t="s">
        <v>154</v>
      </c>
      <c r="I521">
        <v>0</v>
      </c>
      <c r="J521">
        <v>0</v>
      </c>
      <c r="L521">
        <v>0</v>
      </c>
      <c r="M521">
        <v>-32768</v>
      </c>
      <c r="N521">
        <v>32767</v>
      </c>
      <c r="O521">
        <v>0</v>
      </c>
      <c r="P521">
        <v>0</v>
      </c>
      <c r="Q521" t="s">
        <v>155</v>
      </c>
      <c r="R521">
        <v>0</v>
      </c>
      <c r="S521">
        <v>1</v>
      </c>
      <c r="T521" t="s">
        <v>155</v>
      </c>
      <c r="U521">
        <v>0</v>
      </c>
      <c r="V521">
        <v>1</v>
      </c>
      <c r="W521" t="s">
        <v>155</v>
      </c>
      <c r="X521">
        <v>0</v>
      </c>
      <c r="Y521">
        <v>1</v>
      </c>
      <c r="Z521" t="s">
        <v>155</v>
      </c>
      <c r="AA521">
        <v>0</v>
      </c>
      <c r="AB521">
        <v>1</v>
      </c>
      <c r="AC521" t="s">
        <v>155</v>
      </c>
      <c r="AD521">
        <v>0</v>
      </c>
      <c r="AE521">
        <v>1</v>
      </c>
      <c r="AF521" t="s">
        <v>155</v>
      </c>
      <c r="AG521">
        <v>0</v>
      </c>
      <c r="AH521">
        <v>1</v>
      </c>
      <c r="AI521">
        <v>0</v>
      </c>
      <c r="AJ521" t="s">
        <v>155</v>
      </c>
      <c r="AK521">
        <v>0</v>
      </c>
      <c r="AL521">
        <v>1</v>
      </c>
      <c r="AM521" t="s">
        <v>4774</v>
      </c>
      <c r="AN521">
        <v>-32768</v>
      </c>
      <c r="AO521">
        <v>32767</v>
      </c>
      <c r="AP521" t="s">
        <v>4775</v>
      </c>
      <c r="AQ521" s="1" t="s">
        <v>157</v>
      </c>
      <c r="AR521" t="s">
        <v>158</v>
      </c>
      <c r="AS521" t="str">
        <f>VLOOKUP('intouch变量（实型）'!$A521,基本表格!$G:$Q,3,FALSE)</f>
        <v>DB1400,REAL660</v>
      </c>
      <c r="AT521" t="str">
        <f>VLOOKUP('intouch变量（实型）'!$A521,基本表格!$G:$Q,10,FALSE)</f>
        <v>No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</row>
    <row r="522" spans="1:55">
      <c r="A522" t="s">
        <v>6020</v>
      </c>
      <c r="B522" s="11" t="str">
        <f t="shared" si="8"/>
        <v>CHP4</v>
      </c>
      <c r="C522" s="11" t="str">
        <f>VLOOKUP('intouch变量（实型）'!$A522,基本表格!$G:$Q,2,FALSE)</f>
        <v>刨片机料仓4#出料螺旋B 给定频率 上限值</v>
      </c>
      <c r="D522" t="s">
        <v>154</v>
      </c>
      <c r="E522" t="s">
        <v>154</v>
      </c>
      <c r="F522">
        <v>0</v>
      </c>
      <c r="G522" t="s">
        <v>154</v>
      </c>
      <c r="H522" t="s">
        <v>154</v>
      </c>
      <c r="I522">
        <v>0</v>
      </c>
      <c r="J522">
        <v>0</v>
      </c>
      <c r="L522">
        <v>0</v>
      </c>
      <c r="M522">
        <v>-32768</v>
      </c>
      <c r="N522">
        <v>32767</v>
      </c>
      <c r="O522">
        <v>0</v>
      </c>
      <c r="P522">
        <v>0</v>
      </c>
      <c r="Q522" t="s">
        <v>155</v>
      </c>
      <c r="R522">
        <v>0</v>
      </c>
      <c r="S522">
        <v>1</v>
      </c>
      <c r="T522" t="s">
        <v>155</v>
      </c>
      <c r="U522">
        <v>0</v>
      </c>
      <c r="V522">
        <v>1</v>
      </c>
      <c r="W522" t="s">
        <v>155</v>
      </c>
      <c r="X522">
        <v>0</v>
      </c>
      <c r="Y522">
        <v>1</v>
      </c>
      <c r="Z522" t="s">
        <v>155</v>
      </c>
      <c r="AA522">
        <v>0</v>
      </c>
      <c r="AB522">
        <v>1</v>
      </c>
      <c r="AC522" t="s">
        <v>155</v>
      </c>
      <c r="AD522">
        <v>0</v>
      </c>
      <c r="AE522">
        <v>1</v>
      </c>
      <c r="AF522" t="s">
        <v>155</v>
      </c>
      <c r="AG522">
        <v>0</v>
      </c>
      <c r="AH522">
        <v>1</v>
      </c>
      <c r="AI522">
        <v>0</v>
      </c>
      <c r="AJ522" t="s">
        <v>155</v>
      </c>
      <c r="AK522">
        <v>0</v>
      </c>
      <c r="AL522">
        <v>1</v>
      </c>
      <c r="AM522" t="s">
        <v>4774</v>
      </c>
      <c r="AN522">
        <v>-32768</v>
      </c>
      <c r="AO522">
        <v>32767</v>
      </c>
      <c r="AP522" t="s">
        <v>4775</v>
      </c>
      <c r="AQ522" s="1" t="s">
        <v>157</v>
      </c>
      <c r="AR522" t="s">
        <v>158</v>
      </c>
      <c r="AS522" t="str">
        <f>VLOOKUP('intouch变量（实型）'!$A522,基本表格!$G:$Q,3,FALSE)</f>
        <v>DB1400,REAL664</v>
      </c>
      <c r="AT522" t="str">
        <f>VLOOKUP('intouch变量（实型）'!$A522,基本表格!$G:$Q,10,FALSE)</f>
        <v>No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</row>
    <row r="523" spans="1:55">
      <c r="A523" t="s">
        <v>6021</v>
      </c>
      <c r="B523" s="11" t="str">
        <f t="shared" si="8"/>
        <v>CHP4</v>
      </c>
      <c r="C523" s="11" t="str">
        <f>VLOOKUP('intouch变量（实型）'!$A523,基本表格!$G:$Q,2,FALSE)</f>
        <v>刨片机料仓4#出料螺旋B 给定频率 下限值</v>
      </c>
      <c r="D523" t="s">
        <v>154</v>
      </c>
      <c r="E523" t="s">
        <v>154</v>
      </c>
      <c r="F523">
        <v>0</v>
      </c>
      <c r="G523" t="s">
        <v>154</v>
      </c>
      <c r="H523" t="s">
        <v>154</v>
      </c>
      <c r="I523">
        <v>0</v>
      </c>
      <c r="J523">
        <v>0</v>
      </c>
      <c r="L523">
        <v>0</v>
      </c>
      <c r="M523">
        <v>-32768</v>
      </c>
      <c r="N523">
        <v>32767</v>
      </c>
      <c r="O523">
        <v>0</v>
      </c>
      <c r="P523">
        <v>0</v>
      </c>
      <c r="Q523" t="s">
        <v>155</v>
      </c>
      <c r="R523">
        <v>0</v>
      </c>
      <c r="S523">
        <v>1</v>
      </c>
      <c r="T523" t="s">
        <v>155</v>
      </c>
      <c r="U523">
        <v>0</v>
      </c>
      <c r="V523">
        <v>1</v>
      </c>
      <c r="W523" t="s">
        <v>155</v>
      </c>
      <c r="X523">
        <v>0</v>
      </c>
      <c r="Y523">
        <v>1</v>
      </c>
      <c r="Z523" t="s">
        <v>155</v>
      </c>
      <c r="AA523">
        <v>0</v>
      </c>
      <c r="AB523">
        <v>1</v>
      </c>
      <c r="AC523" t="s">
        <v>155</v>
      </c>
      <c r="AD523">
        <v>0</v>
      </c>
      <c r="AE523">
        <v>1</v>
      </c>
      <c r="AF523" t="s">
        <v>155</v>
      </c>
      <c r="AG523">
        <v>0</v>
      </c>
      <c r="AH523">
        <v>1</v>
      </c>
      <c r="AI523">
        <v>0</v>
      </c>
      <c r="AJ523" t="s">
        <v>155</v>
      </c>
      <c r="AK523">
        <v>0</v>
      </c>
      <c r="AL523">
        <v>1</v>
      </c>
      <c r="AM523" t="s">
        <v>4774</v>
      </c>
      <c r="AN523">
        <v>-32768</v>
      </c>
      <c r="AO523">
        <v>32767</v>
      </c>
      <c r="AP523" t="s">
        <v>4775</v>
      </c>
      <c r="AQ523" s="1" t="s">
        <v>157</v>
      </c>
      <c r="AR523" t="s">
        <v>158</v>
      </c>
      <c r="AS523" t="str">
        <f>VLOOKUP('intouch变量（实型）'!$A523,基本表格!$G:$Q,3,FALSE)</f>
        <v>DB1400,REAL668</v>
      </c>
      <c r="AT523" t="str">
        <f>VLOOKUP('intouch变量（实型）'!$A523,基本表格!$G:$Q,10,FALSE)</f>
        <v>No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</row>
    <row r="524" spans="1:55">
      <c r="A524" t="s">
        <v>6022</v>
      </c>
      <c r="B524" s="11" t="str">
        <f t="shared" si="8"/>
        <v>CHP4</v>
      </c>
      <c r="C524" s="11" t="str">
        <f>VLOOKUP('intouch变量（实型）'!$A524,基本表格!$G:$Q,2,FALSE)</f>
        <v>刨片机料仓4#出料螺旋B 给定频率 上上限值</v>
      </c>
      <c r="D524" t="s">
        <v>154</v>
      </c>
      <c r="E524" t="s">
        <v>154</v>
      </c>
      <c r="F524">
        <v>0</v>
      </c>
      <c r="G524" t="s">
        <v>154</v>
      </c>
      <c r="H524" t="s">
        <v>154</v>
      </c>
      <c r="I524">
        <v>0</v>
      </c>
      <c r="J524">
        <v>0</v>
      </c>
      <c r="L524">
        <v>0</v>
      </c>
      <c r="M524">
        <v>-32768</v>
      </c>
      <c r="N524">
        <v>32767</v>
      </c>
      <c r="O524">
        <v>0</v>
      </c>
      <c r="P524">
        <v>0</v>
      </c>
      <c r="Q524" t="s">
        <v>155</v>
      </c>
      <c r="R524">
        <v>0</v>
      </c>
      <c r="S524">
        <v>1</v>
      </c>
      <c r="T524" t="s">
        <v>155</v>
      </c>
      <c r="U524">
        <v>0</v>
      </c>
      <c r="V524">
        <v>1</v>
      </c>
      <c r="W524" t="s">
        <v>155</v>
      </c>
      <c r="X524">
        <v>0</v>
      </c>
      <c r="Y524">
        <v>1</v>
      </c>
      <c r="Z524" t="s">
        <v>155</v>
      </c>
      <c r="AA524">
        <v>0</v>
      </c>
      <c r="AB524">
        <v>1</v>
      </c>
      <c r="AC524" t="s">
        <v>155</v>
      </c>
      <c r="AD524">
        <v>0</v>
      </c>
      <c r="AE524">
        <v>1</v>
      </c>
      <c r="AF524" t="s">
        <v>155</v>
      </c>
      <c r="AG524">
        <v>0</v>
      </c>
      <c r="AH524">
        <v>1</v>
      </c>
      <c r="AI524">
        <v>0</v>
      </c>
      <c r="AJ524" t="s">
        <v>155</v>
      </c>
      <c r="AK524">
        <v>0</v>
      </c>
      <c r="AL524">
        <v>1</v>
      </c>
      <c r="AM524" t="s">
        <v>4774</v>
      </c>
      <c r="AN524">
        <v>-32768</v>
      </c>
      <c r="AO524">
        <v>32767</v>
      </c>
      <c r="AP524" t="s">
        <v>4775</v>
      </c>
      <c r="AQ524" s="1" t="s">
        <v>157</v>
      </c>
      <c r="AR524" t="s">
        <v>158</v>
      </c>
      <c r="AS524" t="str">
        <f>VLOOKUP('intouch变量（实型）'!$A524,基本表格!$G:$Q,3,FALSE)</f>
        <v>DB1400,REAL672</v>
      </c>
      <c r="AT524" t="str">
        <f>VLOOKUP('intouch变量（实型）'!$A524,基本表格!$G:$Q,10,FALSE)</f>
        <v>No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</row>
    <row r="525" spans="1:55">
      <c r="A525" t="s">
        <v>6023</v>
      </c>
      <c r="B525" s="11" t="str">
        <f t="shared" si="8"/>
        <v>CHP4</v>
      </c>
      <c r="C525" s="11" t="str">
        <f>VLOOKUP('intouch变量（实型）'!$A525,基本表格!$G:$Q,2,FALSE)</f>
        <v>刨片机料仓4#出料螺旋B 给定频率 下下限值</v>
      </c>
      <c r="D525" t="s">
        <v>154</v>
      </c>
      <c r="E525" t="s">
        <v>154</v>
      </c>
      <c r="F525">
        <v>0</v>
      </c>
      <c r="G525" t="s">
        <v>154</v>
      </c>
      <c r="H525" t="s">
        <v>154</v>
      </c>
      <c r="I525">
        <v>0</v>
      </c>
      <c r="J525">
        <v>0</v>
      </c>
      <c r="L525">
        <v>0</v>
      </c>
      <c r="M525">
        <v>-32768</v>
      </c>
      <c r="N525">
        <v>32767</v>
      </c>
      <c r="O525">
        <v>0</v>
      </c>
      <c r="P525">
        <v>0</v>
      </c>
      <c r="Q525" t="s">
        <v>155</v>
      </c>
      <c r="R525">
        <v>0</v>
      </c>
      <c r="S525">
        <v>1</v>
      </c>
      <c r="T525" t="s">
        <v>155</v>
      </c>
      <c r="U525">
        <v>0</v>
      </c>
      <c r="V525">
        <v>1</v>
      </c>
      <c r="W525" t="s">
        <v>155</v>
      </c>
      <c r="X525">
        <v>0</v>
      </c>
      <c r="Y525">
        <v>1</v>
      </c>
      <c r="Z525" t="s">
        <v>155</v>
      </c>
      <c r="AA525">
        <v>0</v>
      </c>
      <c r="AB525">
        <v>1</v>
      </c>
      <c r="AC525" t="s">
        <v>155</v>
      </c>
      <c r="AD525">
        <v>0</v>
      </c>
      <c r="AE525">
        <v>1</v>
      </c>
      <c r="AF525" t="s">
        <v>155</v>
      </c>
      <c r="AG525">
        <v>0</v>
      </c>
      <c r="AH525">
        <v>1</v>
      </c>
      <c r="AI525">
        <v>0</v>
      </c>
      <c r="AJ525" t="s">
        <v>155</v>
      </c>
      <c r="AK525">
        <v>0</v>
      </c>
      <c r="AL525">
        <v>1</v>
      </c>
      <c r="AM525" t="s">
        <v>4774</v>
      </c>
      <c r="AN525">
        <v>-32768</v>
      </c>
      <c r="AO525">
        <v>32767</v>
      </c>
      <c r="AP525" t="s">
        <v>4775</v>
      </c>
      <c r="AQ525" s="1" t="s">
        <v>157</v>
      </c>
      <c r="AR525" t="s">
        <v>158</v>
      </c>
      <c r="AS525" t="str">
        <f>VLOOKUP('intouch变量（实型）'!$A525,基本表格!$G:$Q,3,FALSE)</f>
        <v>DB1400,REAL676</v>
      </c>
      <c r="AT525" t="str">
        <f>VLOOKUP('intouch变量（实型）'!$A525,基本表格!$G:$Q,10,FALSE)</f>
        <v>No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</row>
    <row r="526" spans="1:55">
      <c r="A526" t="s">
        <v>6024</v>
      </c>
      <c r="B526" s="11" t="str">
        <f t="shared" si="8"/>
        <v>CHP4</v>
      </c>
      <c r="C526" s="11" t="str">
        <f>VLOOKUP('intouch变量（实型）'!$A526,基本表格!$G:$Q,2,FALSE)</f>
        <v>刨片机料仓4#出料螺旋B 反馈频率 实际值</v>
      </c>
      <c r="D526" t="s">
        <v>154</v>
      </c>
      <c r="E526" t="s">
        <v>154</v>
      </c>
      <c r="F526">
        <v>0</v>
      </c>
      <c r="G526" t="s">
        <v>154</v>
      </c>
      <c r="H526" t="s">
        <v>154</v>
      </c>
      <c r="I526">
        <v>0</v>
      </c>
      <c r="J526">
        <v>0</v>
      </c>
      <c r="L526">
        <v>0</v>
      </c>
      <c r="M526">
        <v>-32768</v>
      </c>
      <c r="N526">
        <v>32767</v>
      </c>
      <c r="O526">
        <v>0</v>
      </c>
      <c r="P526">
        <v>0</v>
      </c>
      <c r="Q526" t="s">
        <v>155</v>
      </c>
      <c r="R526">
        <v>0</v>
      </c>
      <c r="S526">
        <v>1</v>
      </c>
      <c r="T526" t="s">
        <v>155</v>
      </c>
      <c r="U526">
        <v>0</v>
      </c>
      <c r="V526">
        <v>1</v>
      </c>
      <c r="W526" t="s">
        <v>155</v>
      </c>
      <c r="X526">
        <v>0</v>
      </c>
      <c r="Y526">
        <v>1</v>
      </c>
      <c r="Z526" t="s">
        <v>155</v>
      </c>
      <c r="AA526">
        <v>0</v>
      </c>
      <c r="AB526">
        <v>1</v>
      </c>
      <c r="AC526" t="s">
        <v>155</v>
      </c>
      <c r="AD526">
        <v>0</v>
      </c>
      <c r="AE526">
        <v>1</v>
      </c>
      <c r="AF526" t="s">
        <v>155</v>
      </c>
      <c r="AG526">
        <v>0</v>
      </c>
      <c r="AH526">
        <v>1</v>
      </c>
      <c r="AI526">
        <v>0</v>
      </c>
      <c r="AJ526" t="s">
        <v>155</v>
      </c>
      <c r="AK526">
        <v>0</v>
      </c>
      <c r="AL526">
        <v>1</v>
      </c>
      <c r="AM526" t="s">
        <v>4774</v>
      </c>
      <c r="AN526">
        <v>-32768</v>
      </c>
      <c r="AO526">
        <v>32767</v>
      </c>
      <c r="AP526" t="s">
        <v>4775</v>
      </c>
      <c r="AQ526" s="1" t="s">
        <v>157</v>
      </c>
      <c r="AR526" t="s">
        <v>158</v>
      </c>
      <c r="AS526" t="str">
        <f>VLOOKUP('intouch变量（实型）'!$A526,基本表格!$G:$Q,3,FALSE)</f>
        <v>DB1400,REAL706</v>
      </c>
      <c r="AT526" t="str">
        <f>VLOOKUP('intouch变量（实型）'!$A526,基本表格!$G:$Q,10,FALSE)</f>
        <v>Yes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</row>
    <row r="527" spans="1:55">
      <c r="A527" t="s">
        <v>6025</v>
      </c>
      <c r="B527" s="11" t="str">
        <f t="shared" si="8"/>
        <v>CHP4</v>
      </c>
      <c r="C527" s="11" t="str">
        <f>VLOOKUP('intouch变量（实型）'!$A527,基本表格!$G:$Q,2,FALSE)</f>
        <v>刨片机料仓4#出料螺旋B 反馈频率 量程</v>
      </c>
      <c r="D527" t="s">
        <v>154</v>
      </c>
      <c r="E527" t="s">
        <v>154</v>
      </c>
      <c r="F527">
        <v>0</v>
      </c>
      <c r="G527" t="s">
        <v>154</v>
      </c>
      <c r="H527" t="s">
        <v>154</v>
      </c>
      <c r="I527">
        <v>0</v>
      </c>
      <c r="J527">
        <v>0</v>
      </c>
      <c r="L527">
        <v>0</v>
      </c>
      <c r="M527">
        <v>-32768</v>
      </c>
      <c r="N527">
        <v>32767</v>
      </c>
      <c r="O527">
        <v>0</v>
      </c>
      <c r="P527">
        <v>0</v>
      </c>
      <c r="Q527" t="s">
        <v>155</v>
      </c>
      <c r="R527">
        <v>0</v>
      </c>
      <c r="S527">
        <v>1</v>
      </c>
      <c r="T527" t="s">
        <v>155</v>
      </c>
      <c r="U527">
        <v>0</v>
      </c>
      <c r="V527">
        <v>1</v>
      </c>
      <c r="W527" t="s">
        <v>155</v>
      </c>
      <c r="X527">
        <v>0</v>
      </c>
      <c r="Y527">
        <v>1</v>
      </c>
      <c r="Z527" t="s">
        <v>155</v>
      </c>
      <c r="AA527">
        <v>0</v>
      </c>
      <c r="AB527">
        <v>1</v>
      </c>
      <c r="AC527" t="s">
        <v>155</v>
      </c>
      <c r="AD527">
        <v>0</v>
      </c>
      <c r="AE527">
        <v>1</v>
      </c>
      <c r="AF527" t="s">
        <v>155</v>
      </c>
      <c r="AG527">
        <v>0</v>
      </c>
      <c r="AH527">
        <v>1</v>
      </c>
      <c r="AI527">
        <v>0</v>
      </c>
      <c r="AJ527" t="s">
        <v>155</v>
      </c>
      <c r="AK527">
        <v>0</v>
      </c>
      <c r="AL527">
        <v>1</v>
      </c>
      <c r="AM527" t="s">
        <v>4774</v>
      </c>
      <c r="AN527">
        <v>-32768</v>
      </c>
      <c r="AO527">
        <v>32767</v>
      </c>
      <c r="AP527" t="s">
        <v>4775</v>
      </c>
      <c r="AQ527" s="1" t="s">
        <v>157</v>
      </c>
      <c r="AR527" t="s">
        <v>158</v>
      </c>
      <c r="AS527" t="str">
        <f>VLOOKUP('intouch变量（实型）'!$A527,基本表格!$G:$Q,3,FALSE)</f>
        <v>DB1400,REAL710</v>
      </c>
      <c r="AT527" t="str">
        <f>VLOOKUP('intouch变量（实型）'!$A527,基本表格!$G:$Q,10,FALSE)</f>
        <v>No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</row>
    <row r="528" spans="1:55">
      <c r="A528" t="s">
        <v>6026</v>
      </c>
      <c r="B528" s="11" t="str">
        <f t="shared" si="8"/>
        <v>CHP4</v>
      </c>
      <c r="C528" s="11" t="str">
        <f>VLOOKUP('intouch变量（实型）'!$A528,基本表格!$G:$Q,2,FALSE)</f>
        <v>刨片机料仓4#出料螺旋B 反馈频率 上限值</v>
      </c>
      <c r="D528" t="s">
        <v>154</v>
      </c>
      <c r="E528" t="s">
        <v>154</v>
      </c>
      <c r="F528">
        <v>0</v>
      </c>
      <c r="G528" t="s">
        <v>154</v>
      </c>
      <c r="H528" t="s">
        <v>154</v>
      </c>
      <c r="I528">
        <v>0</v>
      </c>
      <c r="J528">
        <v>0</v>
      </c>
      <c r="L528">
        <v>0</v>
      </c>
      <c r="M528">
        <v>-32768</v>
      </c>
      <c r="N528">
        <v>32767</v>
      </c>
      <c r="O528">
        <v>0</v>
      </c>
      <c r="P528">
        <v>0</v>
      </c>
      <c r="Q528" t="s">
        <v>155</v>
      </c>
      <c r="R528">
        <v>0</v>
      </c>
      <c r="S528">
        <v>1</v>
      </c>
      <c r="T528" t="s">
        <v>155</v>
      </c>
      <c r="U528">
        <v>0</v>
      </c>
      <c r="V528">
        <v>1</v>
      </c>
      <c r="W528" t="s">
        <v>155</v>
      </c>
      <c r="X528">
        <v>0</v>
      </c>
      <c r="Y528">
        <v>1</v>
      </c>
      <c r="Z528" t="s">
        <v>155</v>
      </c>
      <c r="AA528">
        <v>0</v>
      </c>
      <c r="AB528">
        <v>1</v>
      </c>
      <c r="AC528" t="s">
        <v>155</v>
      </c>
      <c r="AD528">
        <v>0</v>
      </c>
      <c r="AE528">
        <v>1</v>
      </c>
      <c r="AF528" t="s">
        <v>155</v>
      </c>
      <c r="AG528">
        <v>0</v>
      </c>
      <c r="AH528">
        <v>1</v>
      </c>
      <c r="AI528">
        <v>0</v>
      </c>
      <c r="AJ528" t="s">
        <v>155</v>
      </c>
      <c r="AK528">
        <v>0</v>
      </c>
      <c r="AL528">
        <v>1</v>
      </c>
      <c r="AM528" t="s">
        <v>4774</v>
      </c>
      <c r="AN528">
        <v>-32768</v>
      </c>
      <c r="AO528">
        <v>32767</v>
      </c>
      <c r="AP528" t="s">
        <v>4775</v>
      </c>
      <c r="AQ528" s="1" t="s">
        <v>157</v>
      </c>
      <c r="AR528" t="s">
        <v>158</v>
      </c>
      <c r="AS528" t="str">
        <f>VLOOKUP('intouch变量（实型）'!$A528,基本表格!$G:$Q,3,FALSE)</f>
        <v>DB1400,REAL714</v>
      </c>
      <c r="AT528" t="str">
        <f>VLOOKUP('intouch变量（实型）'!$A528,基本表格!$G:$Q,10,FALSE)</f>
        <v>No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</row>
    <row r="529" spans="1:55">
      <c r="A529" t="s">
        <v>6027</v>
      </c>
      <c r="B529" s="11" t="str">
        <f t="shared" si="8"/>
        <v>CHP4</v>
      </c>
      <c r="C529" s="11" t="str">
        <f>VLOOKUP('intouch变量（实型）'!$A529,基本表格!$G:$Q,2,FALSE)</f>
        <v>刨片机料仓4#出料螺旋B 反馈频率 下限值</v>
      </c>
      <c r="D529" t="s">
        <v>154</v>
      </c>
      <c r="E529" t="s">
        <v>154</v>
      </c>
      <c r="F529">
        <v>0</v>
      </c>
      <c r="G529" t="s">
        <v>154</v>
      </c>
      <c r="H529" t="s">
        <v>154</v>
      </c>
      <c r="I529">
        <v>0</v>
      </c>
      <c r="J529">
        <v>0</v>
      </c>
      <c r="L529">
        <v>0</v>
      </c>
      <c r="M529">
        <v>-32768</v>
      </c>
      <c r="N529">
        <v>32767</v>
      </c>
      <c r="O529">
        <v>0</v>
      </c>
      <c r="P529">
        <v>0</v>
      </c>
      <c r="Q529" t="s">
        <v>155</v>
      </c>
      <c r="R529">
        <v>0</v>
      </c>
      <c r="S529">
        <v>1</v>
      </c>
      <c r="T529" t="s">
        <v>155</v>
      </c>
      <c r="U529">
        <v>0</v>
      </c>
      <c r="V529">
        <v>1</v>
      </c>
      <c r="W529" t="s">
        <v>155</v>
      </c>
      <c r="X529">
        <v>0</v>
      </c>
      <c r="Y529">
        <v>1</v>
      </c>
      <c r="Z529" t="s">
        <v>155</v>
      </c>
      <c r="AA529">
        <v>0</v>
      </c>
      <c r="AB529">
        <v>1</v>
      </c>
      <c r="AC529" t="s">
        <v>155</v>
      </c>
      <c r="AD529">
        <v>0</v>
      </c>
      <c r="AE529">
        <v>1</v>
      </c>
      <c r="AF529" t="s">
        <v>155</v>
      </c>
      <c r="AG529">
        <v>0</v>
      </c>
      <c r="AH529">
        <v>1</v>
      </c>
      <c r="AI529">
        <v>0</v>
      </c>
      <c r="AJ529" t="s">
        <v>155</v>
      </c>
      <c r="AK529">
        <v>0</v>
      </c>
      <c r="AL529">
        <v>1</v>
      </c>
      <c r="AM529" t="s">
        <v>4774</v>
      </c>
      <c r="AN529">
        <v>-32768</v>
      </c>
      <c r="AO529">
        <v>32767</v>
      </c>
      <c r="AP529" t="s">
        <v>4775</v>
      </c>
      <c r="AQ529" s="1" t="s">
        <v>157</v>
      </c>
      <c r="AR529" t="s">
        <v>158</v>
      </c>
      <c r="AS529" t="str">
        <f>VLOOKUP('intouch变量（实型）'!$A529,基本表格!$G:$Q,3,FALSE)</f>
        <v>DB1400,REAL718</v>
      </c>
      <c r="AT529" t="str">
        <f>VLOOKUP('intouch变量（实型）'!$A529,基本表格!$G:$Q,10,FALSE)</f>
        <v>No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</row>
    <row r="530" spans="1:55">
      <c r="A530" t="s">
        <v>6028</v>
      </c>
      <c r="B530" s="11" t="str">
        <f t="shared" si="8"/>
        <v>CHP4</v>
      </c>
      <c r="C530" s="11" t="str">
        <f>VLOOKUP('intouch变量（实型）'!$A530,基本表格!$G:$Q,2,FALSE)</f>
        <v>刨片机料仓4#出料螺旋B 反馈频率 上上限值</v>
      </c>
      <c r="D530" t="s">
        <v>154</v>
      </c>
      <c r="E530" t="s">
        <v>154</v>
      </c>
      <c r="F530">
        <v>0</v>
      </c>
      <c r="G530" t="s">
        <v>154</v>
      </c>
      <c r="H530" t="s">
        <v>154</v>
      </c>
      <c r="I530">
        <v>0</v>
      </c>
      <c r="J530">
        <v>0</v>
      </c>
      <c r="L530">
        <v>0</v>
      </c>
      <c r="M530">
        <v>-32768</v>
      </c>
      <c r="N530">
        <v>32767</v>
      </c>
      <c r="O530">
        <v>0</v>
      </c>
      <c r="P530">
        <v>0</v>
      </c>
      <c r="Q530" t="s">
        <v>155</v>
      </c>
      <c r="R530">
        <v>0</v>
      </c>
      <c r="S530">
        <v>1</v>
      </c>
      <c r="T530" t="s">
        <v>155</v>
      </c>
      <c r="U530">
        <v>0</v>
      </c>
      <c r="V530">
        <v>1</v>
      </c>
      <c r="W530" t="s">
        <v>155</v>
      </c>
      <c r="X530">
        <v>0</v>
      </c>
      <c r="Y530">
        <v>1</v>
      </c>
      <c r="Z530" t="s">
        <v>155</v>
      </c>
      <c r="AA530">
        <v>0</v>
      </c>
      <c r="AB530">
        <v>1</v>
      </c>
      <c r="AC530" t="s">
        <v>155</v>
      </c>
      <c r="AD530">
        <v>0</v>
      </c>
      <c r="AE530">
        <v>1</v>
      </c>
      <c r="AF530" t="s">
        <v>155</v>
      </c>
      <c r="AG530">
        <v>0</v>
      </c>
      <c r="AH530">
        <v>1</v>
      </c>
      <c r="AI530">
        <v>0</v>
      </c>
      <c r="AJ530" t="s">
        <v>155</v>
      </c>
      <c r="AK530">
        <v>0</v>
      </c>
      <c r="AL530">
        <v>1</v>
      </c>
      <c r="AM530" t="s">
        <v>4774</v>
      </c>
      <c r="AN530">
        <v>-32768</v>
      </c>
      <c r="AO530">
        <v>32767</v>
      </c>
      <c r="AP530" t="s">
        <v>4775</v>
      </c>
      <c r="AQ530" s="1" t="s">
        <v>157</v>
      </c>
      <c r="AR530" t="s">
        <v>158</v>
      </c>
      <c r="AS530" t="str">
        <f>VLOOKUP('intouch变量（实型）'!$A530,基本表格!$G:$Q,3,FALSE)</f>
        <v>DB1400,REAL722</v>
      </c>
      <c r="AT530" t="str">
        <f>VLOOKUP('intouch变量（实型）'!$A530,基本表格!$G:$Q,10,FALSE)</f>
        <v>No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</row>
    <row r="531" spans="1:55">
      <c r="A531" t="s">
        <v>6029</v>
      </c>
      <c r="B531" s="11" t="str">
        <f t="shared" si="8"/>
        <v>CHP4</v>
      </c>
      <c r="C531" s="11" t="str">
        <f>VLOOKUP('intouch变量（实型）'!$A531,基本表格!$G:$Q,2,FALSE)</f>
        <v>刨片机料仓4#出料螺旋B 反馈频率 下下限值</v>
      </c>
      <c r="D531" t="s">
        <v>154</v>
      </c>
      <c r="E531" t="s">
        <v>154</v>
      </c>
      <c r="F531">
        <v>0</v>
      </c>
      <c r="G531" t="s">
        <v>154</v>
      </c>
      <c r="H531" t="s">
        <v>154</v>
      </c>
      <c r="I531">
        <v>0</v>
      </c>
      <c r="J531">
        <v>0</v>
      </c>
      <c r="L531">
        <v>0</v>
      </c>
      <c r="M531">
        <v>-32768</v>
      </c>
      <c r="N531">
        <v>32767</v>
      </c>
      <c r="O531">
        <v>0</v>
      </c>
      <c r="P531">
        <v>0</v>
      </c>
      <c r="Q531" t="s">
        <v>155</v>
      </c>
      <c r="R531">
        <v>0</v>
      </c>
      <c r="S531">
        <v>1</v>
      </c>
      <c r="T531" t="s">
        <v>155</v>
      </c>
      <c r="U531">
        <v>0</v>
      </c>
      <c r="V531">
        <v>1</v>
      </c>
      <c r="W531" t="s">
        <v>155</v>
      </c>
      <c r="X531">
        <v>0</v>
      </c>
      <c r="Y531">
        <v>1</v>
      </c>
      <c r="Z531" t="s">
        <v>155</v>
      </c>
      <c r="AA531">
        <v>0</v>
      </c>
      <c r="AB531">
        <v>1</v>
      </c>
      <c r="AC531" t="s">
        <v>155</v>
      </c>
      <c r="AD531">
        <v>0</v>
      </c>
      <c r="AE531">
        <v>1</v>
      </c>
      <c r="AF531" t="s">
        <v>155</v>
      </c>
      <c r="AG531">
        <v>0</v>
      </c>
      <c r="AH531">
        <v>1</v>
      </c>
      <c r="AI531">
        <v>0</v>
      </c>
      <c r="AJ531" t="s">
        <v>155</v>
      </c>
      <c r="AK531">
        <v>0</v>
      </c>
      <c r="AL531">
        <v>1</v>
      </c>
      <c r="AM531" t="s">
        <v>4774</v>
      </c>
      <c r="AN531">
        <v>-32768</v>
      </c>
      <c r="AO531">
        <v>32767</v>
      </c>
      <c r="AP531" t="s">
        <v>4775</v>
      </c>
      <c r="AQ531" s="1" t="s">
        <v>157</v>
      </c>
      <c r="AR531" t="s">
        <v>158</v>
      </c>
      <c r="AS531" t="str">
        <f>VLOOKUP('intouch变量（实型）'!$A531,基本表格!$G:$Q,3,FALSE)</f>
        <v>DB1400,REAL726</v>
      </c>
      <c r="AT531" t="str">
        <f>VLOOKUP('intouch变量（实型）'!$A531,基本表格!$G:$Q,10,FALSE)</f>
        <v>No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</row>
    <row r="532" spans="1:55">
      <c r="A532" t="s">
        <v>6030</v>
      </c>
      <c r="B532" s="11" t="str">
        <f t="shared" si="8"/>
        <v>CHP4</v>
      </c>
      <c r="C532" s="11" t="str">
        <f>VLOOKUP('intouch变量（实型）'!$A532,基本表格!$G:$Q,2,FALSE)</f>
        <v>刨片机料仓4#出料螺旋B 变频器通讯 实际运行反馈速度</v>
      </c>
      <c r="D532" t="s">
        <v>154</v>
      </c>
      <c r="E532" t="s">
        <v>154</v>
      </c>
      <c r="F532">
        <v>0</v>
      </c>
      <c r="G532" t="s">
        <v>154</v>
      </c>
      <c r="H532" t="s">
        <v>154</v>
      </c>
      <c r="I532">
        <v>0</v>
      </c>
      <c r="J532">
        <v>0</v>
      </c>
      <c r="L532">
        <v>0</v>
      </c>
      <c r="M532">
        <v>-32768</v>
      </c>
      <c r="N532">
        <v>32767</v>
      </c>
      <c r="O532">
        <v>0</v>
      </c>
      <c r="P532">
        <v>0</v>
      </c>
      <c r="Q532" t="s">
        <v>155</v>
      </c>
      <c r="R532">
        <v>0</v>
      </c>
      <c r="S532">
        <v>1</v>
      </c>
      <c r="T532" t="s">
        <v>155</v>
      </c>
      <c r="U532">
        <v>0</v>
      </c>
      <c r="V532">
        <v>1</v>
      </c>
      <c r="W532" t="s">
        <v>155</v>
      </c>
      <c r="X532">
        <v>0</v>
      </c>
      <c r="Y532">
        <v>1</v>
      </c>
      <c r="Z532" t="s">
        <v>155</v>
      </c>
      <c r="AA532">
        <v>0</v>
      </c>
      <c r="AB532">
        <v>1</v>
      </c>
      <c r="AC532" t="s">
        <v>155</v>
      </c>
      <c r="AD532">
        <v>0</v>
      </c>
      <c r="AE532">
        <v>1</v>
      </c>
      <c r="AF532" t="s">
        <v>155</v>
      </c>
      <c r="AG532">
        <v>0</v>
      </c>
      <c r="AH532">
        <v>1</v>
      </c>
      <c r="AI532">
        <v>0</v>
      </c>
      <c r="AJ532" t="s">
        <v>155</v>
      </c>
      <c r="AK532">
        <v>0</v>
      </c>
      <c r="AL532">
        <v>1</v>
      </c>
      <c r="AM532" t="s">
        <v>4774</v>
      </c>
      <c r="AN532">
        <v>-32768</v>
      </c>
      <c r="AO532">
        <v>32767</v>
      </c>
      <c r="AP532" t="s">
        <v>4775</v>
      </c>
      <c r="AQ532" s="1" t="s">
        <v>157</v>
      </c>
      <c r="AR532" t="s">
        <v>158</v>
      </c>
      <c r="AS532" t="str">
        <f>VLOOKUP('intouch变量（实型）'!$A532,基本表格!$G:$Q,3,FALSE)</f>
        <v>DB1400,REAL756</v>
      </c>
      <c r="AT532" t="str">
        <f>VLOOKUP('intouch变量（实型）'!$A532,基本表格!$G:$Q,10,FALSE)</f>
        <v>Yes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</row>
    <row r="533" spans="1:55">
      <c r="A533" t="s">
        <v>6031</v>
      </c>
      <c r="B533" s="11" t="str">
        <f t="shared" si="8"/>
        <v>CHP4</v>
      </c>
      <c r="C533" s="11" t="str">
        <f>VLOOKUP('intouch变量（实型）'!$A533,基本表格!$G:$Q,2,FALSE)</f>
        <v>刨片机料仓4#出料螺旋B 变频器通讯 实际运行反馈电流</v>
      </c>
      <c r="D533" t="s">
        <v>154</v>
      </c>
      <c r="E533" t="s">
        <v>154</v>
      </c>
      <c r="F533">
        <v>0</v>
      </c>
      <c r="G533" t="s">
        <v>154</v>
      </c>
      <c r="H533" t="s">
        <v>154</v>
      </c>
      <c r="I533">
        <v>0</v>
      </c>
      <c r="J533">
        <v>0</v>
      </c>
      <c r="L533">
        <v>0</v>
      </c>
      <c r="M533">
        <v>-32768</v>
      </c>
      <c r="N533">
        <v>32767</v>
      </c>
      <c r="O533">
        <v>0</v>
      </c>
      <c r="P533">
        <v>0</v>
      </c>
      <c r="Q533" t="s">
        <v>155</v>
      </c>
      <c r="R533">
        <v>0</v>
      </c>
      <c r="S533">
        <v>1</v>
      </c>
      <c r="T533" t="s">
        <v>155</v>
      </c>
      <c r="U533">
        <v>0</v>
      </c>
      <c r="V533">
        <v>1</v>
      </c>
      <c r="W533" t="s">
        <v>155</v>
      </c>
      <c r="X533">
        <v>0</v>
      </c>
      <c r="Y533">
        <v>1</v>
      </c>
      <c r="Z533" t="s">
        <v>155</v>
      </c>
      <c r="AA533">
        <v>0</v>
      </c>
      <c r="AB533">
        <v>1</v>
      </c>
      <c r="AC533" t="s">
        <v>155</v>
      </c>
      <c r="AD533">
        <v>0</v>
      </c>
      <c r="AE533">
        <v>1</v>
      </c>
      <c r="AF533" t="s">
        <v>155</v>
      </c>
      <c r="AG533">
        <v>0</v>
      </c>
      <c r="AH533">
        <v>1</v>
      </c>
      <c r="AI533">
        <v>0</v>
      </c>
      <c r="AJ533" t="s">
        <v>155</v>
      </c>
      <c r="AK533">
        <v>0</v>
      </c>
      <c r="AL533">
        <v>1</v>
      </c>
      <c r="AM533" t="s">
        <v>4774</v>
      </c>
      <c r="AN533">
        <v>-32768</v>
      </c>
      <c r="AO533">
        <v>32767</v>
      </c>
      <c r="AP533" t="s">
        <v>4775</v>
      </c>
      <c r="AQ533" s="1" t="s">
        <v>157</v>
      </c>
      <c r="AR533" t="s">
        <v>158</v>
      </c>
      <c r="AS533" t="str">
        <f>VLOOKUP('intouch变量（实型）'!$A533,基本表格!$G:$Q,3,FALSE)</f>
        <v>DB1400,REAL760</v>
      </c>
      <c r="AT533" t="str">
        <f>VLOOKUP('intouch变量（实型）'!$A533,基本表格!$G:$Q,10,FALSE)</f>
        <v>Yes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</row>
    <row r="534" spans="1:55">
      <c r="A534" t="s">
        <v>6032</v>
      </c>
      <c r="B534" s="11" t="str">
        <f t="shared" si="8"/>
        <v>CHP4</v>
      </c>
      <c r="C534" s="11" t="str">
        <f>VLOOKUP('intouch变量（实型）'!$A534,基本表格!$G:$Q,2,FALSE)</f>
        <v>刨片机料仓4#出料螺旋B 变频器通讯 转矩百分比</v>
      </c>
      <c r="D534" t="s">
        <v>154</v>
      </c>
      <c r="E534" t="s">
        <v>154</v>
      </c>
      <c r="F534">
        <v>0</v>
      </c>
      <c r="G534" t="s">
        <v>154</v>
      </c>
      <c r="H534" t="s">
        <v>154</v>
      </c>
      <c r="I534">
        <v>0</v>
      </c>
      <c r="J534">
        <v>0</v>
      </c>
      <c r="L534">
        <v>0</v>
      </c>
      <c r="M534">
        <v>-32768</v>
      </c>
      <c r="N534">
        <v>32767</v>
      </c>
      <c r="O534">
        <v>0</v>
      </c>
      <c r="P534">
        <v>0</v>
      </c>
      <c r="Q534" t="s">
        <v>155</v>
      </c>
      <c r="R534">
        <v>0</v>
      </c>
      <c r="S534">
        <v>1</v>
      </c>
      <c r="T534" t="s">
        <v>155</v>
      </c>
      <c r="U534">
        <v>0</v>
      </c>
      <c r="V534">
        <v>1</v>
      </c>
      <c r="W534" t="s">
        <v>155</v>
      </c>
      <c r="X534">
        <v>0</v>
      </c>
      <c r="Y534">
        <v>1</v>
      </c>
      <c r="Z534" t="s">
        <v>155</v>
      </c>
      <c r="AA534">
        <v>0</v>
      </c>
      <c r="AB534">
        <v>1</v>
      </c>
      <c r="AC534" t="s">
        <v>155</v>
      </c>
      <c r="AD534">
        <v>0</v>
      </c>
      <c r="AE534">
        <v>1</v>
      </c>
      <c r="AF534" t="s">
        <v>155</v>
      </c>
      <c r="AG534">
        <v>0</v>
      </c>
      <c r="AH534">
        <v>1</v>
      </c>
      <c r="AI534">
        <v>0</v>
      </c>
      <c r="AJ534" t="s">
        <v>155</v>
      </c>
      <c r="AK534">
        <v>0</v>
      </c>
      <c r="AL534">
        <v>1</v>
      </c>
      <c r="AM534" t="s">
        <v>4774</v>
      </c>
      <c r="AN534">
        <v>-32768</v>
      </c>
      <c r="AO534">
        <v>32767</v>
      </c>
      <c r="AP534" t="s">
        <v>4775</v>
      </c>
      <c r="AQ534" s="1" t="s">
        <v>157</v>
      </c>
      <c r="AR534" t="s">
        <v>158</v>
      </c>
      <c r="AS534" t="str">
        <f>VLOOKUP('intouch变量（实型）'!$A534,基本表格!$G:$Q,3,FALSE)</f>
        <v>DB1400,REAL764</v>
      </c>
      <c r="AT534" t="str">
        <f>VLOOKUP('intouch变量（实型）'!$A534,基本表格!$G:$Q,10,FALSE)</f>
        <v>Yes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</row>
    <row r="535" spans="1:55">
      <c r="A535" t="s">
        <v>6033</v>
      </c>
      <c r="B535" s="11" t="str">
        <f t="shared" si="8"/>
        <v>CHP4</v>
      </c>
      <c r="C535" s="11" t="str">
        <f>VLOOKUP('intouch变量（实型）'!$A535,基本表格!$G:$Q,2,FALSE)</f>
        <v>刨片机料仓4#出料螺旋B 变频器通讯 给定速度</v>
      </c>
      <c r="D535" t="s">
        <v>154</v>
      </c>
      <c r="E535" t="s">
        <v>154</v>
      </c>
      <c r="F535">
        <v>0</v>
      </c>
      <c r="G535" t="s">
        <v>154</v>
      </c>
      <c r="H535" t="s">
        <v>154</v>
      </c>
      <c r="I535">
        <v>0</v>
      </c>
      <c r="J535">
        <v>0</v>
      </c>
      <c r="L535">
        <v>0</v>
      </c>
      <c r="M535">
        <v>-32768</v>
      </c>
      <c r="N535">
        <v>32767</v>
      </c>
      <c r="O535">
        <v>0</v>
      </c>
      <c r="P535">
        <v>0</v>
      </c>
      <c r="Q535" t="s">
        <v>155</v>
      </c>
      <c r="R535">
        <v>0</v>
      </c>
      <c r="S535">
        <v>1</v>
      </c>
      <c r="T535" t="s">
        <v>155</v>
      </c>
      <c r="U535">
        <v>0</v>
      </c>
      <c r="V535">
        <v>1</v>
      </c>
      <c r="W535" t="s">
        <v>155</v>
      </c>
      <c r="X535">
        <v>0</v>
      </c>
      <c r="Y535">
        <v>1</v>
      </c>
      <c r="Z535" t="s">
        <v>155</v>
      </c>
      <c r="AA535">
        <v>0</v>
      </c>
      <c r="AB535">
        <v>1</v>
      </c>
      <c r="AC535" t="s">
        <v>155</v>
      </c>
      <c r="AD535">
        <v>0</v>
      </c>
      <c r="AE535">
        <v>1</v>
      </c>
      <c r="AF535" t="s">
        <v>155</v>
      </c>
      <c r="AG535">
        <v>0</v>
      </c>
      <c r="AH535">
        <v>1</v>
      </c>
      <c r="AI535">
        <v>0</v>
      </c>
      <c r="AJ535" t="s">
        <v>155</v>
      </c>
      <c r="AK535">
        <v>0</v>
      </c>
      <c r="AL535">
        <v>1</v>
      </c>
      <c r="AM535" t="s">
        <v>4774</v>
      </c>
      <c r="AN535">
        <v>-32768</v>
      </c>
      <c r="AO535">
        <v>32767</v>
      </c>
      <c r="AP535" t="s">
        <v>4775</v>
      </c>
      <c r="AQ535" s="1" t="s">
        <v>157</v>
      </c>
      <c r="AR535" t="s">
        <v>158</v>
      </c>
      <c r="AS535" t="str">
        <f>VLOOKUP('intouch变量（实型）'!$A535,基本表格!$G:$Q,3,FALSE)</f>
        <v>DB1400,REAL768</v>
      </c>
      <c r="AT535" t="str">
        <f>VLOOKUP('intouch变量（实型）'!$A535,基本表格!$G:$Q,10,FALSE)</f>
        <v>No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</row>
    <row r="536" spans="1:55">
      <c r="A536" t="s">
        <v>6034</v>
      </c>
      <c r="B536" s="11" t="str">
        <f t="shared" si="8"/>
        <v>CHP4</v>
      </c>
      <c r="C536" s="11" t="str">
        <f>VLOOKUP('intouch变量（实型）'!$A536,基本表格!$G:$Q,2,FALSE)</f>
        <v>刨片机料仓4#出料螺旋B 变频器通讯 加速时间</v>
      </c>
      <c r="D536" t="s">
        <v>154</v>
      </c>
      <c r="E536" t="s">
        <v>154</v>
      </c>
      <c r="F536">
        <v>0</v>
      </c>
      <c r="G536" t="s">
        <v>154</v>
      </c>
      <c r="H536" t="s">
        <v>154</v>
      </c>
      <c r="I536">
        <v>0</v>
      </c>
      <c r="J536">
        <v>0</v>
      </c>
      <c r="L536">
        <v>0</v>
      </c>
      <c r="M536">
        <v>-32768</v>
      </c>
      <c r="N536">
        <v>32767</v>
      </c>
      <c r="O536">
        <v>0</v>
      </c>
      <c r="P536">
        <v>0</v>
      </c>
      <c r="Q536" t="s">
        <v>155</v>
      </c>
      <c r="R536">
        <v>0</v>
      </c>
      <c r="S536">
        <v>1</v>
      </c>
      <c r="T536" t="s">
        <v>155</v>
      </c>
      <c r="U536">
        <v>0</v>
      </c>
      <c r="V536">
        <v>1</v>
      </c>
      <c r="W536" t="s">
        <v>155</v>
      </c>
      <c r="X536">
        <v>0</v>
      </c>
      <c r="Y536">
        <v>1</v>
      </c>
      <c r="Z536" t="s">
        <v>155</v>
      </c>
      <c r="AA536">
        <v>0</v>
      </c>
      <c r="AB536">
        <v>1</v>
      </c>
      <c r="AC536" t="s">
        <v>155</v>
      </c>
      <c r="AD536">
        <v>0</v>
      </c>
      <c r="AE536">
        <v>1</v>
      </c>
      <c r="AF536" t="s">
        <v>155</v>
      </c>
      <c r="AG536">
        <v>0</v>
      </c>
      <c r="AH536">
        <v>1</v>
      </c>
      <c r="AI536">
        <v>0</v>
      </c>
      <c r="AJ536" t="s">
        <v>155</v>
      </c>
      <c r="AK536">
        <v>0</v>
      </c>
      <c r="AL536">
        <v>1</v>
      </c>
      <c r="AM536" t="s">
        <v>4774</v>
      </c>
      <c r="AN536">
        <v>-32768</v>
      </c>
      <c r="AO536">
        <v>32767</v>
      </c>
      <c r="AP536" t="s">
        <v>4775</v>
      </c>
      <c r="AQ536" s="1" t="s">
        <v>157</v>
      </c>
      <c r="AR536" t="s">
        <v>158</v>
      </c>
      <c r="AS536" t="str">
        <f>VLOOKUP('intouch变量（实型）'!$A536,基本表格!$G:$Q,3,FALSE)</f>
        <v>DB1400,REAL772</v>
      </c>
      <c r="AT536" t="str">
        <f>VLOOKUP('intouch变量（实型）'!$A536,基本表格!$G:$Q,10,FALSE)</f>
        <v>No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</row>
    <row r="537" spans="1:55">
      <c r="A537" t="s">
        <v>6035</v>
      </c>
      <c r="B537" s="11" t="str">
        <f t="shared" si="8"/>
        <v>CHP4</v>
      </c>
      <c r="C537" s="11" t="str">
        <f>VLOOKUP('intouch变量（实型）'!$A537,基本表格!$G:$Q,2,FALSE)</f>
        <v>刨片机料仓4#出料螺旋B 变频器通讯 减速时间</v>
      </c>
      <c r="D537" t="s">
        <v>154</v>
      </c>
      <c r="E537" t="s">
        <v>154</v>
      </c>
      <c r="F537">
        <v>0</v>
      </c>
      <c r="G537" t="s">
        <v>154</v>
      </c>
      <c r="H537" t="s">
        <v>154</v>
      </c>
      <c r="I537">
        <v>0</v>
      </c>
      <c r="J537">
        <v>0</v>
      </c>
      <c r="L537">
        <v>0</v>
      </c>
      <c r="M537">
        <v>-32768</v>
      </c>
      <c r="N537">
        <v>32767</v>
      </c>
      <c r="O537">
        <v>0</v>
      </c>
      <c r="P537">
        <v>0</v>
      </c>
      <c r="Q537" t="s">
        <v>155</v>
      </c>
      <c r="R537">
        <v>0</v>
      </c>
      <c r="S537">
        <v>1</v>
      </c>
      <c r="T537" t="s">
        <v>155</v>
      </c>
      <c r="U537">
        <v>0</v>
      </c>
      <c r="V537">
        <v>1</v>
      </c>
      <c r="W537" t="s">
        <v>155</v>
      </c>
      <c r="X537">
        <v>0</v>
      </c>
      <c r="Y537">
        <v>1</v>
      </c>
      <c r="Z537" t="s">
        <v>155</v>
      </c>
      <c r="AA537">
        <v>0</v>
      </c>
      <c r="AB537">
        <v>1</v>
      </c>
      <c r="AC537" t="s">
        <v>155</v>
      </c>
      <c r="AD537">
        <v>0</v>
      </c>
      <c r="AE537">
        <v>1</v>
      </c>
      <c r="AF537" t="s">
        <v>155</v>
      </c>
      <c r="AG537">
        <v>0</v>
      </c>
      <c r="AH537">
        <v>1</v>
      </c>
      <c r="AI537">
        <v>0</v>
      </c>
      <c r="AJ537" t="s">
        <v>155</v>
      </c>
      <c r="AK537">
        <v>0</v>
      </c>
      <c r="AL537">
        <v>1</v>
      </c>
      <c r="AM537" t="s">
        <v>4774</v>
      </c>
      <c r="AN537">
        <v>-32768</v>
      </c>
      <c r="AO537">
        <v>32767</v>
      </c>
      <c r="AP537" t="s">
        <v>4775</v>
      </c>
      <c r="AQ537" s="1" t="s">
        <v>157</v>
      </c>
      <c r="AR537" t="s">
        <v>158</v>
      </c>
      <c r="AS537" t="str">
        <f>VLOOKUP('intouch变量（实型）'!$A537,基本表格!$G:$Q,3,FALSE)</f>
        <v>DB1400,REAL776</v>
      </c>
      <c r="AT537" t="str">
        <f>VLOOKUP('intouch变量（实型）'!$A537,基本表格!$G:$Q,10,FALSE)</f>
        <v>No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</row>
    <row r="538" spans="1:55">
      <c r="A538" t="s">
        <v>6036</v>
      </c>
      <c r="B538" s="11" t="str">
        <f t="shared" si="8"/>
        <v>CHP4</v>
      </c>
      <c r="C538" s="11" t="str">
        <f>VLOOKUP('intouch变量（实型）'!$A538,基本表格!$G:$Q,2,FALSE)</f>
        <v>刨片机料仓4#出料螺旋B 变频器通讯 最大频率</v>
      </c>
      <c r="D538" t="s">
        <v>154</v>
      </c>
      <c r="E538" t="s">
        <v>154</v>
      </c>
      <c r="F538">
        <v>0</v>
      </c>
      <c r="G538" t="s">
        <v>154</v>
      </c>
      <c r="H538" t="s">
        <v>154</v>
      </c>
      <c r="I538">
        <v>0</v>
      </c>
      <c r="J538">
        <v>0</v>
      </c>
      <c r="L538">
        <v>0</v>
      </c>
      <c r="M538">
        <v>-32768</v>
      </c>
      <c r="N538">
        <v>32767</v>
      </c>
      <c r="O538">
        <v>0</v>
      </c>
      <c r="P538">
        <v>0</v>
      </c>
      <c r="Q538" t="s">
        <v>155</v>
      </c>
      <c r="R538">
        <v>0</v>
      </c>
      <c r="S538">
        <v>1</v>
      </c>
      <c r="T538" t="s">
        <v>155</v>
      </c>
      <c r="U538">
        <v>0</v>
      </c>
      <c r="V538">
        <v>1</v>
      </c>
      <c r="W538" t="s">
        <v>155</v>
      </c>
      <c r="X538">
        <v>0</v>
      </c>
      <c r="Y538">
        <v>1</v>
      </c>
      <c r="Z538" t="s">
        <v>155</v>
      </c>
      <c r="AA538">
        <v>0</v>
      </c>
      <c r="AB538">
        <v>1</v>
      </c>
      <c r="AC538" t="s">
        <v>155</v>
      </c>
      <c r="AD538">
        <v>0</v>
      </c>
      <c r="AE538">
        <v>1</v>
      </c>
      <c r="AF538" t="s">
        <v>155</v>
      </c>
      <c r="AG538">
        <v>0</v>
      </c>
      <c r="AH538">
        <v>1</v>
      </c>
      <c r="AI538">
        <v>0</v>
      </c>
      <c r="AJ538" t="s">
        <v>155</v>
      </c>
      <c r="AK538">
        <v>0</v>
      </c>
      <c r="AL538">
        <v>1</v>
      </c>
      <c r="AM538" t="s">
        <v>4774</v>
      </c>
      <c r="AN538">
        <v>-32768</v>
      </c>
      <c r="AO538">
        <v>32767</v>
      </c>
      <c r="AP538" t="s">
        <v>4775</v>
      </c>
      <c r="AQ538" s="1" t="s">
        <v>157</v>
      </c>
      <c r="AR538" t="s">
        <v>158</v>
      </c>
      <c r="AS538" t="str">
        <f>VLOOKUP('intouch变量（实型）'!$A538,基本表格!$G:$Q,3,FALSE)</f>
        <v>DB1400,REAL780</v>
      </c>
      <c r="AT538" t="str">
        <f>VLOOKUP('intouch变量（实型）'!$A538,基本表格!$G:$Q,10,FALSE)</f>
        <v>No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</row>
    <row r="539" spans="1:55">
      <c r="A539" t="s">
        <v>6037</v>
      </c>
      <c r="B539" s="11" t="str">
        <f t="shared" si="8"/>
        <v>CHP4</v>
      </c>
      <c r="C539" s="11" t="str">
        <f>VLOOKUP('intouch变量（实型）'!$A539,基本表格!$G:$Q,2,FALSE)</f>
        <v>刨片机料仓4#出料螺旋B 变频器通讯 最小频率</v>
      </c>
      <c r="D539" t="s">
        <v>154</v>
      </c>
      <c r="E539" t="s">
        <v>154</v>
      </c>
      <c r="F539">
        <v>0</v>
      </c>
      <c r="G539" t="s">
        <v>154</v>
      </c>
      <c r="H539" t="s">
        <v>154</v>
      </c>
      <c r="I539">
        <v>0</v>
      </c>
      <c r="J539">
        <v>0</v>
      </c>
      <c r="L539">
        <v>0</v>
      </c>
      <c r="M539">
        <v>-32768</v>
      </c>
      <c r="N539">
        <v>32767</v>
      </c>
      <c r="O539">
        <v>0</v>
      </c>
      <c r="P539">
        <v>0</v>
      </c>
      <c r="Q539" t="s">
        <v>155</v>
      </c>
      <c r="R539">
        <v>0</v>
      </c>
      <c r="S539">
        <v>1</v>
      </c>
      <c r="T539" t="s">
        <v>155</v>
      </c>
      <c r="U539">
        <v>0</v>
      </c>
      <c r="V539">
        <v>1</v>
      </c>
      <c r="W539" t="s">
        <v>155</v>
      </c>
      <c r="X539">
        <v>0</v>
      </c>
      <c r="Y539">
        <v>1</v>
      </c>
      <c r="Z539" t="s">
        <v>155</v>
      </c>
      <c r="AA539">
        <v>0</v>
      </c>
      <c r="AB539">
        <v>1</v>
      </c>
      <c r="AC539" t="s">
        <v>155</v>
      </c>
      <c r="AD539">
        <v>0</v>
      </c>
      <c r="AE539">
        <v>1</v>
      </c>
      <c r="AF539" t="s">
        <v>155</v>
      </c>
      <c r="AG539">
        <v>0</v>
      </c>
      <c r="AH539">
        <v>1</v>
      </c>
      <c r="AI539">
        <v>0</v>
      </c>
      <c r="AJ539" t="s">
        <v>155</v>
      </c>
      <c r="AK539">
        <v>0</v>
      </c>
      <c r="AL539">
        <v>1</v>
      </c>
      <c r="AM539" t="s">
        <v>4774</v>
      </c>
      <c r="AN539">
        <v>-32768</v>
      </c>
      <c r="AO539">
        <v>32767</v>
      </c>
      <c r="AP539" t="s">
        <v>4775</v>
      </c>
      <c r="AQ539" s="1" t="s">
        <v>157</v>
      </c>
      <c r="AR539" t="s">
        <v>158</v>
      </c>
      <c r="AS539" t="str">
        <f>VLOOKUP('intouch变量（实型）'!$A539,基本表格!$G:$Q,3,FALSE)</f>
        <v>DB1400,REAL784</v>
      </c>
      <c r="AT539" t="str">
        <f>VLOOKUP('intouch变量（实型）'!$A539,基本表格!$G:$Q,10,FALSE)</f>
        <v>No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</row>
    <row r="540" spans="1:55">
      <c r="A540" t="s">
        <v>6038</v>
      </c>
      <c r="B540" s="11" t="str">
        <f t="shared" si="8"/>
        <v>CHP4</v>
      </c>
      <c r="C540" s="11" t="str">
        <f>VLOOKUP('intouch变量（实型）'!$A540,基本表格!$G:$Q,2,FALSE)</f>
        <v>刨片机料仓4#出料螺旋B 变频器通讯 多级速度</v>
      </c>
      <c r="D540" t="s">
        <v>154</v>
      </c>
      <c r="E540" t="s">
        <v>154</v>
      </c>
      <c r="F540">
        <v>0</v>
      </c>
      <c r="G540" t="s">
        <v>154</v>
      </c>
      <c r="H540" t="s">
        <v>154</v>
      </c>
      <c r="I540">
        <v>0</v>
      </c>
      <c r="J540">
        <v>0</v>
      </c>
      <c r="L540">
        <v>0</v>
      </c>
      <c r="M540">
        <v>-32768</v>
      </c>
      <c r="N540">
        <v>32767</v>
      </c>
      <c r="O540">
        <v>0</v>
      </c>
      <c r="P540">
        <v>0</v>
      </c>
      <c r="Q540" t="s">
        <v>155</v>
      </c>
      <c r="R540">
        <v>0</v>
      </c>
      <c r="S540">
        <v>1</v>
      </c>
      <c r="T540" t="s">
        <v>155</v>
      </c>
      <c r="U540">
        <v>0</v>
      </c>
      <c r="V540">
        <v>1</v>
      </c>
      <c r="W540" t="s">
        <v>155</v>
      </c>
      <c r="X540">
        <v>0</v>
      </c>
      <c r="Y540">
        <v>1</v>
      </c>
      <c r="Z540" t="s">
        <v>155</v>
      </c>
      <c r="AA540">
        <v>0</v>
      </c>
      <c r="AB540">
        <v>1</v>
      </c>
      <c r="AC540" t="s">
        <v>155</v>
      </c>
      <c r="AD540">
        <v>0</v>
      </c>
      <c r="AE540">
        <v>1</v>
      </c>
      <c r="AF540" t="s">
        <v>155</v>
      </c>
      <c r="AG540">
        <v>0</v>
      </c>
      <c r="AH540">
        <v>1</v>
      </c>
      <c r="AI540">
        <v>0</v>
      </c>
      <c r="AJ540" t="s">
        <v>155</v>
      </c>
      <c r="AK540">
        <v>0</v>
      </c>
      <c r="AL540">
        <v>1</v>
      </c>
      <c r="AM540" t="s">
        <v>4774</v>
      </c>
      <c r="AN540">
        <v>-32768</v>
      </c>
      <c r="AO540">
        <v>32767</v>
      </c>
      <c r="AP540" t="s">
        <v>4775</v>
      </c>
      <c r="AQ540" s="1" t="s">
        <v>157</v>
      </c>
      <c r="AR540" t="s">
        <v>158</v>
      </c>
      <c r="AS540" t="str">
        <f>VLOOKUP('intouch变量（实型）'!$A540,基本表格!$G:$Q,3,FALSE)</f>
        <v>DB1400,REAL788</v>
      </c>
      <c r="AT540" t="str">
        <f>VLOOKUP('intouch变量（实型）'!$A540,基本表格!$G:$Q,10,FALSE)</f>
        <v>No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</row>
    <row r="541" spans="1:55">
      <c r="A541" t="s">
        <v>6039</v>
      </c>
      <c r="B541" s="11" t="str">
        <f t="shared" si="8"/>
        <v>CHP4</v>
      </c>
      <c r="C541" s="11" t="str">
        <f>VLOOKUP('intouch变量（实型）'!$A541,基本表格!$G:$Q,2,FALSE)</f>
        <v>刨片机料仓4#出料螺旋B 变频器通讯 多级转速</v>
      </c>
      <c r="D541" t="s">
        <v>154</v>
      </c>
      <c r="E541" t="s">
        <v>154</v>
      </c>
      <c r="F541">
        <v>0</v>
      </c>
      <c r="G541" t="s">
        <v>154</v>
      </c>
      <c r="H541" t="s">
        <v>154</v>
      </c>
      <c r="I541">
        <v>0</v>
      </c>
      <c r="J541">
        <v>0</v>
      </c>
      <c r="L541">
        <v>0</v>
      </c>
      <c r="M541">
        <v>-32768</v>
      </c>
      <c r="N541">
        <v>32767</v>
      </c>
      <c r="O541">
        <v>0</v>
      </c>
      <c r="P541">
        <v>0</v>
      </c>
      <c r="Q541" t="s">
        <v>155</v>
      </c>
      <c r="R541">
        <v>0</v>
      </c>
      <c r="S541">
        <v>1</v>
      </c>
      <c r="T541" t="s">
        <v>155</v>
      </c>
      <c r="U541">
        <v>0</v>
      </c>
      <c r="V541">
        <v>1</v>
      </c>
      <c r="W541" t="s">
        <v>155</v>
      </c>
      <c r="X541">
        <v>0</v>
      </c>
      <c r="Y541">
        <v>1</v>
      </c>
      <c r="Z541" t="s">
        <v>155</v>
      </c>
      <c r="AA541">
        <v>0</v>
      </c>
      <c r="AB541">
        <v>1</v>
      </c>
      <c r="AC541" t="s">
        <v>155</v>
      </c>
      <c r="AD541">
        <v>0</v>
      </c>
      <c r="AE541">
        <v>1</v>
      </c>
      <c r="AF541" t="s">
        <v>155</v>
      </c>
      <c r="AG541">
        <v>0</v>
      </c>
      <c r="AH541">
        <v>1</v>
      </c>
      <c r="AI541">
        <v>0</v>
      </c>
      <c r="AJ541" t="s">
        <v>155</v>
      </c>
      <c r="AK541">
        <v>0</v>
      </c>
      <c r="AL541">
        <v>1</v>
      </c>
      <c r="AM541" t="s">
        <v>4774</v>
      </c>
      <c r="AN541">
        <v>-32768</v>
      </c>
      <c r="AO541">
        <v>32767</v>
      </c>
      <c r="AP541" t="s">
        <v>4775</v>
      </c>
      <c r="AQ541" s="1" t="s">
        <v>157</v>
      </c>
      <c r="AR541" t="s">
        <v>158</v>
      </c>
      <c r="AS541" t="str">
        <f>VLOOKUP('intouch变量（实型）'!$A541,基本表格!$G:$Q,3,FALSE)</f>
        <v>DB1400,REAL792</v>
      </c>
      <c r="AT541" t="str">
        <f>VLOOKUP('intouch变量（实型）'!$A541,基本表格!$G:$Q,10,FALSE)</f>
        <v>No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</row>
    <row r="542" spans="1:55">
      <c r="A542" t="s">
        <v>6040</v>
      </c>
      <c r="B542" s="11" t="str">
        <f t="shared" si="8"/>
        <v>CHP4</v>
      </c>
      <c r="C542" s="11" t="str">
        <f>VLOOKUP('intouch变量（实型）'!$A542,基本表格!$G:$Q,2,FALSE)</f>
        <v>刨片机料仓4#出料螺旋B 反馈转速 实际值</v>
      </c>
      <c r="D542" t="s">
        <v>154</v>
      </c>
      <c r="E542" t="s">
        <v>154</v>
      </c>
      <c r="F542">
        <v>0</v>
      </c>
      <c r="G542" t="s">
        <v>154</v>
      </c>
      <c r="H542" t="s">
        <v>154</v>
      </c>
      <c r="I542">
        <v>0</v>
      </c>
      <c r="J542">
        <v>0</v>
      </c>
      <c r="L542">
        <v>0</v>
      </c>
      <c r="M542">
        <v>-32768</v>
      </c>
      <c r="N542">
        <v>32767</v>
      </c>
      <c r="O542">
        <v>0</v>
      </c>
      <c r="P542">
        <v>0</v>
      </c>
      <c r="Q542" t="s">
        <v>155</v>
      </c>
      <c r="R542">
        <v>0</v>
      </c>
      <c r="S542">
        <v>1</v>
      </c>
      <c r="T542" t="s">
        <v>155</v>
      </c>
      <c r="U542">
        <v>0</v>
      </c>
      <c r="V542">
        <v>1</v>
      </c>
      <c r="W542" t="s">
        <v>155</v>
      </c>
      <c r="X542">
        <v>0</v>
      </c>
      <c r="Y542">
        <v>1</v>
      </c>
      <c r="Z542" t="s">
        <v>155</v>
      </c>
      <c r="AA542">
        <v>0</v>
      </c>
      <c r="AB542">
        <v>1</v>
      </c>
      <c r="AC542" t="s">
        <v>155</v>
      </c>
      <c r="AD542">
        <v>0</v>
      </c>
      <c r="AE542">
        <v>1</v>
      </c>
      <c r="AF542" t="s">
        <v>155</v>
      </c>
      <c r="AG542">
        <v>0</v>
      </c>
      <c r="AH542">
        <v>1</v>
      </c>
      <c r="AI542">
        <v>0</v>
      </c>
      <c r="AJ542" t="s">
        <v>155</v>
      </c>
      <c r="AK542">
        <v>0</v>
      </c>
      <c r="AL542">
        <v>1</v>
      </c>
      <c r="AM542" t="s">
        <v>4774</v>
      </c>
      <c r="AN542">
        <v>-32768</v>
      </c>
      <c r="AO542">
        <v>32767</v>
      </c>
      <c r="AP542" t="s">
        <v>4775</v>
      </c>
      <c r="AQ542" s="1" t="s">
        <v>157</v>
      </c>
      <c r="AR542" t="s">
        <v>158</v>
      </c>
      <c r="AS542" t="str">
        <f>VLOOKUP('intouch变量（实型）'!$A542,基本表格!$G:$Q,3,FALSE)</f>
        <v>DB1400,REAL806</v>
      </c>
      <c r="AT542" t="str">
        <f>VLOOKUP('intouch变量（实型）'!$A542,基本表格!$G:$Q,10,FALSE)</f>
        <v>Yes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</row>
    <row r="543" spans="1:55">
      <c r="A543" t="s">
        <v>6041</v>
      </c>
      <c r="B543" s="11" t="str">
        <f t="shared" si="8"/>
        <v>CHP4</v>
      </c>
      <c r="C543" s="11" t="str">
        <f>VLOOKUP('intouch变量（实型）'!$A543,基本表格!$G:$Q,2,FALSE)</f>
        <v>刨片机料仓4#出料螺旋B 反馈转速 量程</v>
      </c>
      <c r="D543" t="s">
        <v>154</v>
      </c>
      <c r="E543" t="s">
        <v>154</v>
      </c>
      <c r="F543">
        <v>0</v>
      </c>
      <c r="G543" t="s">
        <v>154</v>
      </c>
      <c r="H543" t="s">
        <v>154</v>
      </c>
      <c r="I543">
        <v>0</v>
      </c>
      <c r="J543">
        <v>0</v>
      </c>
      <c r="L543">
        <v>0</v>
      </c>
      <c r="M543">
        <v>-32768</v>
      </c>
      <c r="N543">
        <v>32767</v>
      </c>
      <c r="O543">
        <v>0</v>
      </c>
      <c r="P543">
        <v>0</v>
      </c>
      <c r="Q543" t="s">
        <v>155</v>
      </c>
      <c r="R543">
        <v>0</v>
      </c>
      <c r="S543">
        <v>1</v>
      </c>
      <c r="T543" t="s">
        <v>155</v>
      </c>
      <c r="U543">
        <v>0</v>
      </c>
      <c r="V543">
        <v>1</v>
      </c>
      <c r="W543" t="s">
        <v>155</v>
      </c>
      <c r="X543">
        <v>0</v>
      </c>
      <c r="Y543">
        <v>1</v>
      </c>
      <c r="Z543" t="s">
        <v>155</v>
      </c>
      <c r="AA543">
        <v>0</v>
      </c>
      <c r="AB543">
        <v>1</v>
      </c>
      <c r="AC543" t="s">
        <v>155</v>
      </c>
      <c r="AD543">
        <v>0</v>
      </c>
      <c r="AE543">
        <v>1</v>
      </c>
      <c r="AF543" t="s">
        <v>155</v>
      </c>
      <c r="AG543">
        <v>0</v>
      </c>
      <c r="AH543">
        <v>1</v>
      </c>
      <c r="AI543">
        <v>0</v>
      </c>
      <c r="AJ543" t="s">
        <v>155</v>
      </c>
      <c r="AK543">
        <v>0</v>
      </c>
      <c r="AL543">
        <v>1</v>
      </c>
      <c r="AM543" t="s">
        <v>4774</v>
      </c>
      <c r="AN543">
        <v>-32768</v>
      </c>
      <c r="AO543">
        <v>32767</v>
      </c>
      <c r="AP543" t="s">
        <v>4775</v>
      </c>
      <c r="AQ543" s="1" t="s">
        <v>157</v>
      </c>
      <c r="AR543" t="s">
        <v>158</v>
      </c>
      <c r="AS543" t="str">
        <f>VLOOKUP('intouch变量（实型）'!$A543,基本表格!$G:$Q,3,FALSE)</f>
        <v>DB1400,REAL810</v>
      </c>
      <c r="AT543" t="str">
        <f>VLOOKUP('intouch变量（实型）'!$A543,基本表格!$G:$Q,10,FALSE)</f>
        <v>No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</row>
    <row r="544" spans="1:55">
      <c r="A544" t="s">
        <v>6042</v>
      </c>
      <c r="B544" s="11" t="str">
        <f t="shared" si="8"/>
        <v>CHP4</v>
      </c>
      <c r="C544" s="11" t="str">
        <f>VLOOKUP('intouch变量（实型）'!$A544,基本表格!$G:$Q,2,FALSE)</f>
        <v>刨片机料仓4#出料螺旋B 反馈转速 上限值</v>
      </c>
      <c r="D544" t="s">
        <v>154</v>
      </c>
      <c r="E544" t="s">
        <v>154</v>
      </c>
      <c r="F544">
        <v>0</v>
      </c>
      <c r="G544" t="s">
        <v>154</v>
      </c>
      <c r="H544" t="s">
        <v>154</v>
      </c>
      <c r="I544">
        <v>0</v>
      </c>
      <c r="J544">
        <v>0</v>
      </c>
      <c r="L544">
        <v>0</v>
      </c>
      <c r="M544">
        <v>-32768</v>
      </c>
      <c r="N544">
        <v>32767</v>
      </c>
      <c r="O544">
        <v>0</v>
      </c>
      <c r="P544">
        <v>0</v>
      </c>
      <c r="Q544" t="s">
        <v>155</v>
      </c>
      <c r="R544">
        <v>0</v>
      </c>
      <c r="S544">
        <v>1</v>
      </c>
      <c r="T544" t="s">
        <v>155</v>
      </c>
      <c r="U544">
        <v>0</v>
      </c>
      <c r="V544">
        <v>1</v>
      </c>
      <c r="W544" t="s">
        <v>155</v>
      </c>
      <c r="X544">
        <v>0</v>
      </c>
      <c r="Y544">
        <v>1</v>
      </c>
      <c r="Z544" t="s">
        <v>155</v>
      </c>
      <c r="AA544">
        <v>0</v>
      </c>
      <c r="AB544">
        <v>1</v>
      </c>
      <c r="AC544" t="s">
        <v>155</v>
      </c>
      <c r="AD544">
        <v>0</v>
      </c>
      <c r="AE544">
        <v>1</v>
      </c>
      <c r="AF544" t="s">
        <v>155</v>
      </c>
      <c r="AG544">
        <v>0</v>
      </c>
      <c r="AH544">
        <v>1</v>
      </c>
      <c r="AI544">
        <v>0</v>
      </c>
      <c r="AJ544" t="s">
        <v>155</v>
      </c>
      <c r="AK544">
        <v>0</v>
      </c>
      <c r="AL544">
        <v>1</v>
      </c>
      <c r="AM544" t="s">
        <v>4774</v>
      </c>
      <c r="AN544">
        <v>-32768</v>
      </c>
      <c r="AO544">
        <v>32767</v>
      </c>
      <c r="AP544" t="s">
        <v>4775</v>
      </c>
      <c r="AQ544" s="1" t="s">
        <v>157</v>
      </c>
      <c r="AR544" t="s">
        <v>158</v>
      </c>
      <c r="AS544" t="str">
        <f>VLOOKUP('intouch变量（实型）'!$A544,基本表格!$G:$Q,3,FALSE)</f>
        <v>DB1400,REAL814</v>
      </c>
      <c r="AT544" t="str">
        <f>VLOOKUP('intouch变量（实型）'!$A544,基本表格!$G:$Q,10,FALSE)</f>
        <v>No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</row>
    <row r="545" spans="1:55">
      <c r="A545" t="s">
        <v>6043</v>
      </c>
      <c r="B545" s="11" t="str">
        <f t="shared" si="8"/>
        <v>CHP4</v>
      </c>
      <c r="C545" s="11" t="str">
        <f>VLOOKUP('intouch变量（实型）'!$A545,基本表格!$G:$Q,2,FALSE)</f>
        <v>刨片机料仓4#出料螺旋B 反馈转速 下限值</v>
      </c>
      <c r="D545" t="s">
        <v>154</v>
      </c>
      <c r="E545" t="s">
        <v>154</v>
      </c>
      <c r="F545">
        <v>0</v>
      </c>
      <c r="G545" t="s">
        <v>154</v>
      </c>
      <c r="H545" t="s">
        <v>154</v>
      </c>
      <c r="I545">
        <v>0</v>
      </c>
      <c r="J545">
        <v>0</v>
      </c>
      <c r="L545">
        <v>0</v>
      </c>
      <c r="M545">
        <v>-32768</v>
      </c>
      <c r="N545">
        <v>32767</v>
      </c>
      <c r="O545">
        <v>0</v>
      </c>
      <c r="P545">
        <v>0</v>
      </c>
      <c r="Q545" t="s">
        <v>155</v>
      </c>
      <c r="R545">
        <v>0</v>
      </c>
      <c r="S545">
        <v>1</v>
      </c>
      <c r="T545" t="s">
        <v>155</v>
      </c>
      <c r="U545">
        <v>0</v>
      </c>
      <c r="V545">
        <v>1</v>
      </c>
      <c r="W545" t="s">
        <v>155</v>
      </c>
      <c r="X545">
        <v>0</v>
      </c>
      <c r="Y545">
        <v>1</v>
      </c>
      <c r="Z545" t="s">
        <v>155</v>
      </c>
      <c r="AA545">
        <v>0</v>
      </c>
      <c r="AB545">
        <v>1</v>
      </c>
      <c r="AC545" t="s">
        <v>155</v>
      </c>
      <c r="AD545">
        <v>0</v>
      </c>
      <c r="AE545">
        <v>1</v>
      </c>
      <c r="AF545" t="s">
        <v>155</v>
      </c>
      <c r="AG545">
        <v>0</v>
      </c>
      <c r="AH545">
        <v>1</v>
      </c>
      <c r="AI545">
        <v>0</v>
      </c>
      <c r="AJ545" t="s">
        <v>155</v>
      </c>
      <c r="AK545">
        <v>0</v>
      </c>
      <c r="AL545">
        <v>1</v>
      </c>
      <c r="AM545" t="s">
        <v>4774</v>
      </c>
      <c r="AN545">
        <v>-32768</v>
      </c>
      <c r="AO545">
        <v>32767</v>
      </c>
      <c r="AP545" t="s">
        <v>4775</v>
      </c>
      <c r="AQ545" s="1" t="s">
        <v>157</v>
      </c>
      <c r="AR545" t="s">
        <v>158</v>
      </c>
      <c r="AS545" t="str">
        <f>VLOOKUP('intouch变量（实型）'!$A545,基本表格!$G:$Q,3,FALSE)</f>
        <v>DB1400,REAL818</v>
      </c>
      <c r="AT545" t="str">
        <f>VLOOKUP('intouch变量（实型）'!$A545,基本表格!$G:$Q,10,FALSE)</f>
        <v>No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</row>
    <row r="546" spans="1:55">
      <c r="A546" t="s">
        <v>6044</v>
      </c>
      <c r="B546" s="11" t="str">
        <f t="shared" si="8"/>
        <v>CHP4</v>
      </c>
      <c r="C546" s="11" t="str">
        <f>VLOOKUP('intouch变量（实型）'!$A546,基本表格!$G:$Q,2,FALSE)</f>
        <v>刨片机料仓4#出料螺旋B 反馈转速 上上限值</v>
      </c>
      <c r="D546" t="s">
        <v>154</v>
      </c>
      <c r="E546" t="s">
        <v>154</v>
      </c>
      <c r="F546">
        <v>0</v>
      </c>
      <c r="G546" t="s">
        <v>154</v>
      </c>
      <c r="H546" t="s">
        <v>154</v>
      </c>
      <c r="I546">
        <v>0</v>
      </c>
      <c r="J546">
        <v>0</v>
      </c>
      <c r="L546">
        <v>0</v>
      </c>
      <c r="M546">
        <v>-32768</v>
      </c>
      <c r="N546">
        <v>32767</v>
      </c>
      <c r="O546">
        <v>0</v>
      </c>
      <c r="P546">
        <v>0</v>
      </c>
      <c r="Q546" t="s">
        <v>155</v>
      </c>
      <c r="R546">
        <v>0</v>
      </c>
      <c r="S546">
        <v>1</v>
      </c>
      <c r="T546" t="s">
        <v>155</v>
      </c>
      <c r="U546">
        <v>0</v>
      </c>
      <c r="V546">
        <v>1</v>
      </c>
      <c r="W546" t="s">
        <v>155</v>
      </c>
      <c r="X546">
        <v>0</v>
      </c>
      <c r="Y546">
        <v>1</v>
      </c>
      <c r="Z546" t="s">
        <v>155</v>
      </c>
      <c r="AA546">
        <v>0</v>
      </c>
      <c r="AB546">
        <v>1</v>
      </c>
      <c r="AC546" t="s">
        <v>155</v>
      </c>
      <c r="AD546">
        <v>0</v>
      </c>
      <c r="AE546">
        <v>1</v>
      </c>
      <c r="AF546" t="s">
        <v>155</v>
      </c>
      <c r="AG546">
        <v>0</v>
      </c>
      <c r="AH546">
        <v>1</v>
      </c>
      <c r="AI546">
        <v>0</v>
      </c>
      <c r="AJ546" t="s">
        <v>155</v>
      </c>
      <c r="AK546">
        <v>0</v>
      </c>
      <c r="AL546">
        <v>1</v>
      </c>
      <c r="AM546" t="s">
        <v>4774</v>
      </c>
      <c r="AN546">
        <v>-32768</v>
      </c>
      <c r="AO546">
        <v>32767</v>
      </c>
      <c r="AP546" t="s">
        <v>4775</v>
      </c>
      <c r="AQ546" s="1" t="s">
        <v>157</v>
      </c>
      <c r="AR546" t="s">
        <v>158</v>
      </c>
      <c r="AS546" t="str">
        <f>VLOOKUP('intouch变量（实型）'!$A546,基本表格!$G:$Q,3,FALSE)</f>
        <v>DB1400,REAL822</v>
      </c>
      <c r="AT546" t="str">
        <f>VLOOKUP('intouch变量（实型）'!$A546,基本表格!$G:$Q,10,FALSE)</f>
        <v>No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</row>
    <row r="547" spans="1:55">
      <c r="A547" t="s">
        <v>6045</v>
      </c>
      <c r="B547" s="11" t="str">
        <f t="shared" si="8"/>
        <v>CHP4</v>
      </c>
      <c r="C547" s="11" t="str">
        <f>VLOOKUP('intouch变量（实型）'!$A547,基本表格!$G:$Q,2,FALSE)</f>
        <v>刨片机料仓4#出料螺旋B 反馈转速 下下限值</v>
      </c>
      <c r="D547" t="s">
        <v>154</v>
      </c>
      <c r="E547" t="s">
        <v>154</v>
      </c>
      <c r="F547">
        <v>0</v>
      </c>
      <c r="G547" t="s">
        <v>154</v>
      </c>
      <c r="H547" t="s">
        <v>154</v>
      </c>
      <c r="I547">
        <v>0</v>
      </c>
      <c r="J547">
        <v>0</v>
      </c>
      <c r="L547">
        <v>0</v>
      </c>
      <c r="M547">
        <v>-32768</v>
      </c>
      <c r="N547">
        <v>32767</v>
      </c>
      <c r="O547">
        <v>0</v>
      </c>
      <c r="P547">
        <v>0</v>
      </c>
      <c r="Q547" t="s">
        <v>155</v>
      </c>
      <c r="R547">
        <v>0</v>
      </c>
      <c r="S547">
        <v>1</v>
      </c>
      <c r="T547" t="s">
        <v>155</v>
      </c>
      <c r="U547">
        <v>0</v>
      </c>
      <c r="V547">
        <v>1</v>
      </c>
      <c r="W547" t="s">
        <v>155</v>
      </c>
      <c r="X547">
        <v>0</v>
      </c>
      <c r="Y547">
        <v>1</v>
      </c>
      <c r="Z547" t="s">
        <v>155</v>
      </c>
      <c r="AA547">
        <v>0</v>
      </c>
      <c r="AB547">
        <v>1</v>
      </c>
      <c r="AC547" t="s">
        <v>155</v>
      </c>
      <c r="AD547">
        <v>0</v>
      </c>
      <c r="AE547">
        <v>1</v>
      </c>
      <c r="AF547" t="s">
        <v>155</v>
      </c>
      <c r="AG547">
        <v>0</v>
      </c>
      <c r="AH547">
        <v>1</v>
      </c>
      <c r="AI547">
        <v>0</v>
      </c>
      <c r="AJ547" t="s">
        <v>155</v>
      </c>
      <c r="AK547">
        <v>0</v>
      </c>
      <c r="AL547">
        <v>1</v>
      </c>
      <c r="AM547" t="s">
        <v>4774</v>
      </c>
      <c r="AN547">
        <v>-32768</v>
      </c>
      <c r="AO547">
        <v>32767</v>
      </c>
      <c r="AP547" t="s">
        <v>4775</v>
      </c>
      <c r="AQ547" s="1" t="s">
        <v>157</v>
      </c>
      <c r="AR547" t="s">
        <v>158</v>
      </c>
      <c r="AS547" t="str">
        <f>VLOOKUP('intouch变量（实型）'!$A547,基本表格!$G:$Q,3,FALSE)</f>
        <v>DB1400,REAL826</v>
      </c>
      <c r="AT547" t="str">
        <f>VLOOKUP('intouch变量（实型）'!$A547,基本表格!$G:$Q,10,FALSE)</f>
        <v>No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</row>
    <row r="548" spans="1:55">
      <c r="A548" t="s">
        <v>6046</v>
      </c>
      <c r="B548" s="11" t="str">
        <f t="shared" si="8"/>
        <v>CHP4</v>
      </c>
      <c r="C548" s="11" t="str">
        <f>VLOOKUP('intouch变量（实型）'!$A548,基本表格!$G:$Q,2,FALSE)</f>
        <v>刨片机料仓4#出料螺旋B 反馈电流 实际值</v>
      </c>
      <c r="D548" t="s">
        <v>154</v>
      </c>
      <c r="E548" t="s">
        <v>154</v>
      </c>
      <c r="F548">
        <v>0</v>
      </c>
      <c r="G548" t="s">
        <v>154</v>
      </c>
      <c r="H548" t="s">
        <v>154</v>
      </c>
      <c r="I548">
        <v>0</v>
      </c>
      <c r="J548">
        <v>0</v>
      </c>
      <c r="L548">
        <v>0</v>
      </c>
      <c r="M548">
        <v>-32768</v>
      </c>
      <c r="N548">
        <v>32767</v>
      </c>
      <c r="O548">
        <v>0</v>
      </c>
      <c r="P548">
        <v>0</v>
      </c>
      <c r="Q548" t="s">
        <v>155</v>
      </c>
      <c r="R548">
        <v>0</v>
      </c>
      <c r="S548">
        <v>1</v>
      </c>
      <c r="T548" t="s">
        <v>155</v>
      </c>
      <c r="U548">
        <v>0</v>
      </c>
      <c r="V548">
        <v>1</v>
      </c>
      <c r="W548" t="s">
        <v>155</v>
      </c>
      <c r="X548">
        <v>0</v>
      </c>
      <c r="Y548">
        <v>1</v>
      </c>
      <c r="Z548" t="s">
        <v>155</v>
      </c>
      <c r="AA548">
        <v>0</v>
      </c>
      <c r="AB548">
        <v>1</v>
      </c>
      <c r="AC548" t="s">
        <v>155</v>
      </c>
      <c r="AD548">
        <v>0</v>
      </c>
      <c r="AE548">
        <v>1</v>
      </c>
      <c r="AF548" t="s">
        <v>155</v>
      </c>
      <c r="AG548">
        <v>0</v>
      </c>
      <c r="AH548">
        <v>1</v>
      </c>
      <c r="AI548">
        <v>0</v>
      </c>
      <c r="AJ548" t="s">
        <v>155</v>
      </c>
      <c r="AK548">
        <v>0</v>
      </c>
      <c r="AL548">
        <v>1</v>
      </c>
      <c r="AM548" t="s">
        <v>4774</v>
      </c>
      <c r="AN548">
        <v>-32768</v>
      </c>
      <c r="AO548">
        <v>32767</v>
      </c>
      <c r="AP548" t="s">
        <v>4775</v>
      </c>
      <c r="AQ548" s="1" t="s">
        <v>157</v>
      </c>
      <c r="AR548" t="s">
        <v>158</v>
      </c>
      <c r="AS548" t="str">
        <f>VLOOKUP('intouch变量（实型）'!$A548,基本表格!$G:$Q,3,FALSE)</f>
        <v>DB1400,REAL856</v>
      </c>
      <c r="AT548" t="str">
        <f>VLOOKUP('intouch变量（实型）'!$A548,基本表格!$G:$Q,10,FALSE)</f>
        <v>Yes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</row>
    <row r="549" spans="1:55">
      <c r="A549" t="s">
        <v>6047</v>
      </c>
      <c r="B549" s="11" t="str">
        <f t="shared" si="8"/>
        <v>CHP4</v>
      </c>
      <c r="C549" s="11" t="str">
        <f>VLOOKUP('intouch变量（实型）'!$A549,基本表格!$G:$Q,2,FALSE)</f>
        <v>刨片机料仓4#出料螺旋B 反馈电流 量程</v>
      </c>
      <c r="D549" t="s">
        <v>154</v>
      </c>
      <c r="E549" t="s">
        <v>154</v>
      </c>
      <c r="F549">
        <v>0</v>
      </c>
      <c r="G549" t="s">
        <v>154</v>
      </c>
      <c r="H549" t="s">
        <v>154</v>
      </c>
      <c r="I549">
        <v>0</v>
      </c>
      <c r="J549">
        <v>0</v>
      </c>
      <c r="L549">
        <v>0</v>
      </c>
      <c r="M549">
        <v>-32768</v>
      </c>
      <c r="N549">
        <v>32767</v>
      </c>
      <c r="O549">
        <v>0</v>
      </c>
      <c r="P549">
        <v>0</v>
      </c>
      <c r="Q549" t="s">
        <v>155</v>
      </c>
      <c r="R549">
        <v>0</v>
      </c>
      <c r="S549">
        <v>1</v>
      </c>
      <c r="T549" t="s">
        <v>155</v>
      </c>
      <c r="U549">
        <v>0</v>
      </c>
      <c r="V549">
        <v>1</v>
      </c>
      <c r="W549" t="s">
        <v>155</v>
      </c>
      <c r="X549">
        <v>0</v>
      </c>
      <c r="Y549">
        <v>1</v>
      </c>
      <c r="Z549" t="s">
        <v>155</v>
      </c>
      <c r="AA549">
        <v>0</v>
      </c>
      <c r="AB549">
        <v>1</v>
      </c>
      <c r="AC549" t="s">
        <v>155</v>
      </c>
      <c r="AD549">
        <v>0</v>
      </c>
      <c r="AE549">
        <v>1</v>
      </c>
      <c r="AF549" t="s">
        <v>155</v>
      </c>
      <c r="AG549">
        <v>0</v>
      </c>
      <c r="AH549">
        <v>1</v>
      </c>
      <c r="AI549">
        <v>0</v>
      </c>
      <c r="AJ549" t="s">
        <v>155</v>
      </c>
      <c r="AK549">
        <v>0</v>
      </c>
      <c r="AL549">
        <v>1</v>
      </c>
      <c r="AM549" t="s">
        <v>4774</v>
      </c>
      <c r="AN549">
        <v>-32768</v>
      </c>
      <c r="AO549">
        <v>32767</v>
      </c>
      <c r="AP549" t="s">
        <v>4775</v>
      </c>
      <c r="AQ549" s="1" t="s">
        <v>157</v>
      </c>
      <c r="AR549" t="s">
        <v>158</v>
      </c>
      <c r="AS549" t="str">
        <f>VLOOKUP('intouch变量（实型）'!$A549,基本表格!$G:$Q,3,FALSE)</f>
        <v>DB1400,REAL860</v>
      </c>
      <c r="AT549" t="str">
        <f>VLOOKUP('intouch变量（实型）'!$A549,基本表格!$G:$Q,10,FALSE)</f>
        <v>No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</row>
    <row r="550" spans="1:55">
      <c r="A550" t="s">
        <v>6048</v>
      </c>
      <c r="B550" s="11" t="str">
        <f t="shared" si="8"/>
        <v>CHP4</v>
      </c>
      <c r="C550" s="11" t="str">
        <f>VLOOKUP('intouch变量（实型）'!$A550,基本表格!$G:$Q,2,FALSE)</f>
        <v>刨片机料仓4#出料螺旋B 反馈电流 上限值</v>
      </c>
      <c r="D550" t="s">
        <v>154</v>
      </c>
      <c r="E550" t="s">
        <v>154</v>
      </c>
      <c r="F550">
        <v>0</v>
      </c>
      <c r="G550" t="s">
        <v>154</v>
      </c>
      <c r="H550" t="s">
        <v>154</v>
      </c>
      <c r="I550">
        <v>0</v>
      </c>
      <c r="J550">
        <v>0</v>
      </c>
      <c r="L550">
        <v>0</v>
      </c>
      <c r="M550">
        <v>-32768</v>
      </c>
      <c r="N550">
        <v>32767</v>
      </c>
      <c r="O550">
        <v>0</v>
      </c>
      <c r="P550">
        <v>0</v>
      </c>
      <c r="Q550" t="s">
        <v>155</v>
      </c>
      <c r="R550">
        <v>0</v>
      </c>
      <c r="S550">
        <v>1</v>
      </c>
      <c r="T550" t="s">
        <v>155</v>
      </c>
      <c r="U550">
        <v>0</v>
      </c>
      <c r="V550">
        <v>1</v>
      </c>
      <c r="W550" t="s">
        <v>155</v>
      </c>
      <c r="X550">
        <v>0</v>
      </c>
      <c r="Y550">
        <v>1</v>
      </c>
      <c r="Z550" t="s">
        <v>155</v>
      </c>
      <c r="AA550">
        <v>0</v>
      </c>
      <c r="AB550">
        <v>1</v>
      </c>
      <c r="AC550" t="s">
        <v>155</v>
      </c>
      <c r="AD550">
        <v>0</v>
      </c>
      <c r="AE550">
        <v>1</v>
      </c>
      <c r="AF550" t="s">
        <v>155</v>
      </c>
      <c r="AG550">
        <v>0</v>
      </c>
      <c r="AH550">
        <v>1</v>
      </c>
      <c r="AI550">
        <v>0</v>
      </c>
      <c r="AJ550" t="s">
        <v>155</v>
      </c>
      <c r="AK550">
        <v>0</v>
      </c>
      <c r="AL550">
        <v>1</v>
      </c>
      <c r="AM550" t="s">
        <v>4774</v>
      </c>
      <c r="AN550">
        <v>-32768</v>
      </c>
      <c r="AO550">
        <v>32767</v>
      </c>
      <c r="AP550" t="s">
        <v>4775</v>
      </c>
      <c r="AQ550" s="1" t="s">
        <v>157</v>
      </c>
      <c r="AR550" t="s">
        <v>158</v>
      </c>
      <c r="AS550" t="str">
        <f>VLOOKUP('intouch变量（实型）'!$A550,基本表格!$G:$Q,3,FALSE)</f>
        <v>DB1400,REAL864</v>
      </c>
      <c r="AT550" t="str">
        <f>VLOOKUP('intouch变量（实型）'!$A550,基本表格!$G:$Q,10,FALSE)</f>
        <v>No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</row>
    <row r="551" spans="1:55">
      <c r="A551" t="s">
        <v>6049</v>
      </c>
      <c r="B551" s="11" t="str">
        <f t="shared" si="8"/>
        <v>CHP4</v>
      </c>
      <c r="C551" s="11" t="str">
        <f>VLOOKUP('intouch变量（实型）'!$A551,基本表格!$G:$Q,2,FALSE)</f>
        <v>刨片机料仓4#出料螺旋B 反馈电流 下限值</v>
      </c>
      <c r="D551" t="s">
        <v>154</v>
      </c>
      <c r="E551" t="s">
        <v>154</v>
      </c>
      <c r="F551">
        <v>0</v>
      </c>
      <c r="G551" t="s">
        <v>154</v>
      </c>
      <c r="H551" t="s">
        <v>154</v>
      </c>
      <c r="I551">
        <v>0</v>
      </c>
      <c r="J551">
        <v>0</v>
      </c>
      <c r="L551">
        <v>0</v>
      </c>
      <c r="M551">
        <v>-32768</v>
      </c>
      <c r="N551">
        <v>32767</v>
      </c>
      <c r="O551">
        <v>0</v>
      </c>
      <c r="P551">
        <v>0</v>
      </c>
      <c r="Q551" t="s">
        <v>155</v>
      </c>
      <c r="R551">
        <v>0</v>
      </c>
      <c r="S551">
        <v>1</v>
      </c>
      <c r="T551" t="s">
        <v>155</v>
      </c>
      <c r="U551">
        <v>0</v>
      </c>
      <c r="V551">
        <v>1</v>
      </c>
      <c r="W551" t="s">
        <v>155</v>
      </c>
      <c r="X551">
        <v>0</v>
      </c>
      <c r="Y551">
        <v>1</v>
      </c>
      <c r="Z551" t="s">
        <v>155</v>
      </c>
      <c r="AA551">
        <v>0</v>
      </c>
      <c r="AB551">
        <v>1</v>
      </c>
      <c r="AC551" t="s">
        <v>155</v>
      </c>
      <c r="AD551">
        <v>0</v>
      </c>
      <c r="AE551">
        <v>1</v>
      </c>
      <c r="AF551" t="s">
        <v>155</v>
      </c>
      <c r="AG551">
        <v>0</v>
      </c>
      <c r="AH551">
        <v>1</v>
      </c>
      <c r="AI551">
        <v>0</v>
      </c>
      <c r="AJ551" t="s">
        <v>155</v>
      </c>
      <c r="AK551">
        <v>0</v>
      </c>
      <c r="AL551">
        <v>1</v>
      </c>
      <c r="AM551" t="s">
        <v>4774</v>
      </c>
      <c r="AN551">
        <v>-32768</v>
      </c>
      <c r="AO551">
        <v>32767</v>
      </c>
      <c r="AP551" t="s">
        <v>4775</v>
      </c>
      <c r="AQ551" s="1" t="s">
        <v>157</v>
      </c>
      <c r="AR551" t="s">
        <v>158</v>
      </c>
      <c r="AS551" t="str">
        <f>VLOOKUP('intouch变量（实型）'!$A551,基本表格!$G:$Q,3,FALSE)</f>
        <v>DB1400,REAL868</v>
      </c>
      <c r="AT551" t="str">
        <f>VLOOKUP('intouch变量（实型）'!$A551,基本表格!$G:$Q,10,FALSE)</f>
        <v>No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</row>
    <row r="552" spans="1:55">
      <c r="A552" t="s">
        <v>6050</v>
      </c>
      <c r="B552" s="11" t="str">
        <f t="shared" si="8"/>
        <v>CHP4</v>
      </c>
      <c r="C552" s="11" t="str">
        <f>VLOOKUP('intouch变量（实型）'!$A552,基本表格!$G:$Q,2,FALSE)</f>
        <v>刨片机料仓4#出料螺旋B 反馈电流 上上限值</v>
      </c>
      <c r="D552" t="s">
        <v>154</v>
      </c>
      <c r="E552" t="s">
        <v>154</v>
      </c>
      <c r="F552">
        <v>0</v>
      </c>
      <c r="G552" t="s">
        <v>154</v>
      </c>
      <c r="H552" t="s">
        <v>154</v>
      </c>
      <c r="I552">
        <v>0</v>
      </c>
      <c r="J552">
        <v>0</v>
      </c>
      <c r="L552">
        <v>0</v>
      </c>
      <c r="M552">
        <v>-32768</v>
      </c>
      <c r="N552">
        <v>32767</v>
      </c>
      <c r="O552">
        <v>0</v>
      </c>
      <c r="P552">
        <v>0</v>
      </c>
      <c r="Q552" t="s">
        <v>155</v>
      </c>
      <c r="R552">
        <v>0</v>
      </c>
      <c r="S552">
        <v>1</v>
      </c>
      <c r="T552" t="s">
        <v>155</v>
      </c>
      <c r="U552">
        <v>0</v>
      </c>
      <c r="V552">
        <v>1</v>
      </c>
      <c r="W552" t="s">
        <v>155</v>
      </c>
      <c r="X552">
        <v>0</v>
      </c>
      <c r="Y552">
        <v>1</v>
      </c>
      <c r="Z552" t="s">
        <v>155</v>
      </c>
      <c r="AA552">
        <v>0</v>
      </c>
      <c r="AB552">
        <v>1</v>
      </c>
      <c r="AC552" t="s">
        <v>155</v>
      </c>
      <c r="AD552">
        <v>0</v>
      </c>
      <c r="AE552">
        <v>1</v>
      </c>
      <c r="AF552" t="s">
        <v>155</v>
      </c>
      <c r="AG552">
        <v>0</v>
      </c>
      <c r="AH552">
        <v>1</v>
      </c>
      <c r="AI552">
        <v>0</v>
      </c>
      <c r="AJ552" t="s">
        <v>155</v>
      </c>
      <c r="AK552">
        <v>0</v>
      </c>
      <c r="AL552">
        <v>1</v>
      </c>
      <c r="AM552" t="s">
        <v>4774</v>
      </c>
      <c r="AN552">
        <v>-32768</v>
      </c>
      <c r="AO552">
        <v>32767</v>
      </c>
      <c r="AP552" t="s">
        <v>4775</v>
      </c>
      <c r="AQ552" s="1" t="s">
        <v>157</v>
      </c>
      <c r="AR552" t="s">
        <v>158</v>
      </c>
      <c r="AS552" t="str">
        <f>VLOOKUP('intouch变量（实型）'!$A552,基本表格!$G:$Q,3,FALSE)</f>
        <v>DB1400,REAL872</v>
      </c>
      <c r="AT552" t="str">
        <f>VLOOKUP('intouch变量（实型）'!$A552,基本表格!$G:$Q,10,FALSE)</f>
        <v>No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</row>
    <row r="553" spans="1:55">
      <c r="A553" t="s">
        <v>6051</v>
      </c>
      <c r="B553" s="11" t="str">
        <f t="shared" si="8"/>
        <v>CHP4</v>
      </c>
      <c r="C553" s="11" t="str">
        <f>VLOOKUP('intouch变量（实型）'!$A553,基本表格!$G:$Q,2,FALSE)</f>
        <v>刨片机料仓4#出料螺旋B 反馈电流 下下限值</v>
      </c>
      <c r="D553" t="s">
        <v>154</v>
      </c>
      <c r="E553" t="s">
        <v>154</v>
      </c>
      <c r="F553">
        <v>0</v>
      </c>
      <c r="G553" t="s">
        <v>154</v>
      </c>
      <c r="H553" t="s">
        <v>154</v>
      </c>
      <c r="I553">
        <v>0</v>
      </c>
      <c r="J553">
        <v>0</v>
      </c>
      <c r="L553">
        <v>0</v>
      </c>
      <c r="M553">
        <v>-32768</v>
      </c>
      <c r="N553">
        <v>32767</v>
      </c>
      <c r="O553">
        <v>0</v>
      </c>
      <c r="P553">
        <v>0</v>
      </c>
      <c r="Q553" t="s">
        <v>155</v>
      </c>
      <c r="R553">
        <v>0</v>
      </c>
      <c r="S553">
        <v>1</v>
      </c>
      <c r="T553" t="s">
        <v>155</v>
      </c>
      <c r="U553">
        <v>0</v>
      </c>
      <c r="V553">
        <v>1</v>
      </c>
      <c r="W553" t="s">
        <v>155</v>
      </c>
      <c r="X553">
        <v>0</v>
      </c>
      <c r="Y553">
        <v>1</v>
      </c>
      <c r="Z553" t="s">
        <v>155</v>
      </c>
      <c r="AA553">
        <v>0</v>
      </c>
      <c r="AB553">
        <v>1</v>
      </c>
      <c r="AC553" t="s">
        <v>155</v>
      </c>
      <c r="AD553">
        <v>0</v>
      </c>
      <c r="AE553">
        <v>1</v>
      </c>
      <c r="AF553" t="s">
        <v>155</v>
      </c>
      <c r="AG553">
        <v>0</v>
      </c>
      <c r="AH553">
        <v>1</v>
      </c>
      <c r="AI553">
        <v>0</v>
      </c>
      <c r="AJ553" t="s">
        <v>155</v>
      </c>
      <c r="AK553">
        <v>0</v>
      </c>
      <c r="AL553">
        <v>1</v>
      </c>
      <c r="AM553" t="s">
        <v>4774</v>
      </c>
      <c r="AN553">
        <v>-32768</v>
      </c>
      <c r="AO553">
        <v>32767</v>
      </c>
      <c r="AP553" t="s">
        <v>4775</v>
      </c>
      <c r="AQ553" s="1" t="s">
        <v>157</v>
      </c>
      <c r="AR553" t="s">
        <v>158</v>
      </c>
      <c r="AS553" t="str">
        <f>VLOOKUP('intouch变量（实型）'!$A553,基本表格!$G:$Q,3,FALSE)</f>
        <v>DB1400,REAL876</v>
      </c>
      <c r="AT553" t="str">
        <f>VLOOKUP('intouch变量（实型）'!$A553,基本表格!$G:$Q,10,FALSE)</f>
        <v>No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</row>
    <row r="554" spans="1:55">
      <c r="A554" t="s">
        <v>6052</v>
      </c>
      <c r="B554" s="11" t="str">
        <f t="shared" si="8"/>
        <v>CHP4</v>
      </c>
      <c r="C554" s="11" t="str">
        <f>VLOOKUP('intouch变量（实型）'!$A554,基本表格!$G:$Q,2,FALSE)</f>
        <v>4#刨片机润滑站压力  实际值</v>
      </c>
      <c r="D554" t="s">
        <v>154</v>
      </c>
      <c r="E554" t="s">
        <v>154</v>
      </c>
      <c r="F554">
        <v>0</v>
      </c>
      <c r="G554" t="s">
        <v>154</v>
      </c>
      <c r="H554" t="s">
        <v>154</v>
      </c>
      <c r="I554">
        <v>0</v>
      </c>
      <c r="J554">
        <v>0</v>
      </c>
      <c r="L554">
        <v>0</v>
      </c>
      <c r="M554">
        <v>-32768</v>
      </c>
      <c r="N554">
        <v>32767</v>
      </c>
      <c r="O554">
        <v>0</v>
      </c>
      <c r="P554">
        <v>0</v>
      </c>
      <c r="Q554" t="s">
        <v>155</v>
      </c>
      <c r="R554">
        <v>0</v>
      </c>
      <c r="S554">
        <v>1</v>
      </c>
      <c r="T554" t="s">
        <v>155</v>
      </c>
      <c r="U554">
        <v>0</v>
      </c>
      <c r="V554">
        <v>1</v>
      </c>
      <c r="W554" t="s">
        <v>155</v>
      </c>
      <c r="X554">
        <v>0</v>
      </c>
      <c r="Y554">
        <v>1</v>
      </c>
      <c r="Z554" t="s">
        <v>155</v>
      </c>
      <c r="AA554">
        <v>0</v>
      </c>
      <c r="AB554">
        <v>1</v>
      </c>
      <c r="AC554" t="s">
        <v>155</v>
      </c>
      <c r="AD554">
        <v>0</v>
      </c>
      <c r="AE554">
        <v>1</v>
      </c>
      <c r="AF554" t="s">
        <v>155</v>
      </c>
      <c r="AG554">
        <v>0</v>
      </c>
      <c r="AH554">
        <v>1</v>
      </c>
      <c r="AI554">
        <v>0</v>
      </c>
      <c r="AJ554" t="s">
        <v>155</v>
      </c>
      <c r="AK554">
        <v>0</v>
      </c>
      <c r="AL554">
        <v>1</v>
      </c>
      <c r="AM554" t="s">
        <v>4774</v>
      </c>
      <c r="AN554">
        <v>-32768</v>
      </c>
      <c r="AO554">
        <v>32767</v>
      </c>
      <c r="AP554" t="s">
        <v>4775</v>
      </c>
      <c r="AQ554" s="1" t="s">
        <v>157</v>
      </c>
      <c r="AR554" t="s">
        <v>158</v>
      </c>
      <c r="AS554" t="str">
        <f>VLOOKUP('intouch变量（实型）'!$A554,基本表格!$G:$Q,3,FALSE)</f>
        <v>DB1401,REAL6</v>
      </c>
      <c r="AT554" t="str">
        <f>VLOOKUP('intouch变量（实型）'!$A554,基本表格!$G:$Q,10,FALSE)</f>
        <v>Yes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</row>
    <row r="555" spans="1:55">
      <c r="A555" t="s">
        <v>6053</v>
      </c>
      <c r="B555" s="11" t="str">
        <f t="shared" si="8"/>
        <v>CHP4</v>
      </c>
      <c r="C555" s="11" t="str">
        <f>VLOOKUP('intouch变量（实型）'!$A555,基本表格!$G:$Q,2,FALSE)</f>
        <v>4#刨片机润滑站压力  量程</v>
      </c>
      <c r="D555" t="s">
        <v>154</v>
      </c>
      <c r="E555" t="s">
        <v>154</v>
      </c>
      <c r="F555">
        <v>0</v>
      </c>
      <c r="G555" t="s">
        <v>154</v>
      </c>
      <c r="H555" t="s">
        <v>154</v>
      </c>
      <c r="I555">
        <v>0</v>
      </c>
      <c r="J555">
        <v>0</v>
      </c>
      <c r="L555">
        <v>0</v>
      </c>
      <c r="M555">
        <v>-32768</v>
      </c>
      <c r="N555">
        <v>32767</v>
      </c>
      <c r="O555">
        <v>0</v>
      </c>
      <c r="P555">
        <v>0</v>
      </c>
      <c r="Q555" t="s">
        <v>155</v>
      </c>
      <c r="R555">
        <v>0</v>
      </c>
      <c r="S555">
        <v>1</v>
      </c>
      <c r="T555" t="s">
        <v>155</v>
      </c>
      <c r="U555">
        <v>0</v>
      </c>
      <c r="V555">
        <v>1</v>
      </c>
      <c r="W555" t="s">
        <v>155</v>
      </c>
      <c r="X555">
        <v>0</v>
      </c>
      <c r="Y555">
        <v>1</v>
      </c>
      <c r="Z555" t="s">
        <v>155</v>
      </c>
      <c r="AA555">
        <v>0</v>
      </c>
      <c r="AB555">
        <v>1</v>
      </c>
      <c r="AC555" t="s">
        <v>155</v>
      </c>
      <c r="AD555">
        <v>0</v>
      </c>
      <c r="AE555">
        <v>1</v>
      </c>
      <c r="AF555" t="s">
        <v>155</v>
      </c>
      <c r="AG555">
        <v>0</v>
      </c>
      <c r="AH555">
        <v>1</v>
      </c>
      <c r="AI555">
        <v>0</v>
      </c>
      <c r="AJ555" t="s">
        <v>155</v>
      </c>
      <c r="AK555">
        <v>0</v>
      </c>
      <c r="AL555">
        <v>1</v>
      </c>
      <c r="AM555" t="s">
        <v>4774</v>
      </c>
      <c r="AN555">
        <v>-32768</v>
      </c>
      <c r="AO555">
        <v>32767</v>
      </c>
      <c r="AP555" t="s">
        <v>4775</v>
      </c>
      <c r="AQ555" s="1" t="s">
        <v>157</v>
      </c>
      <c r="AR555" t="s">
        <v>158</v>
      </c>
      <c r="AS555" t="str">
        <f>VLOOKUP('intouch变量（实型）'!$A555,基本表格!$G:$Q,3,FALSE)</f>
        <v>DB1401,REAL10</v>
      </c>
      <c r="AT555" t="str">
        <f>VLOOKUP('intouch变量（实型）'!$A555,基本表格!$G:$Q,10,FALSE)</f>
        <v>No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</row>
    <row r="556" spans="1:55">
      <c r="A556" t="s">
        <v>6054</v>
      </c>
      <c r="B556" s="11" t="str">
        <f t="shared" si="8"/>
        <v>CHP4</v>
      </c>
      <c r="C556" s="11" t="str">
        <f>VLOOKUP('intouch变量（实型）'!$A556,基本表格!$G:$Q,2,FALSE)</f>
        <v>4#刨片机润滑站压力  上限值</v>
      </c>
      <c r="D556" t="s">
        <v>154</v>
      </c>
      <c r="E556" t="s">
        <v>154</v>
      </c>
      <c r="F556">
        <v>0</v>
      </c>
      <c r="G556" t="s">
        <v>154</v>
      </c>
      <c r="H556" t="s">
        <v>154</v>
      </c>
      <c r="I556">
        <v>0</v>
      </c>
      <c r="J556">
        <v>0</v>
      </c>
      <c r="L556">
        <v>0</v>
      </c>
      <c r="M556">
        <v>-32768</v>
      </c>
      <c r="N556">
        <v>32767</v>
      </c>
      <c r="O556">
        <v>0</v>
      </c>
      <c r="P556">
        <v>0</v>
      </c>
      <c r="Q556" t="s">
        <v>155</v>
      </c>
      <c r="R556">
        <v>0</v>
      </c>
      <c r="S556">
        <v>1</v>
      </c>
      <c r="T556" t="s">
        <v>155</v>
      </c>
      <c r="U556">
        <v>0</v>
      </c>
      <c r="V556">
        <v>1</v>
      </c>
      <c r="W556" t="s">
        <v>155</v>
      </c>
      <c r="X556">
        <v>0</v>
      </c>
      <c r="Y556">
        <v>1</v>
      </c>
      <c r="Z556" t="s">
        <v>155</v>
      </c>
      <c r="AA556">
        <v>0</v>
      </c>
      <c r="AB556">
        <v>1</v>
      </c>
      <c r="AC556" t="s">
        <v>155</v>
      </c>
      <c r="AD556">
        <v>0</v>
      </c>
      <c r="AE556">
        <v>1</v>
      </c>
      <c r="AF556" t="s">
        <v>155</v>
      </c>
      <c r="AG556">
        <v>0</v>
      </c>
      <c r="AH556">
        <v>1</v>
      </c>
      <c r="AI556">
        <v>0</v>
      </c>
      <c r="AJ556" t="s">
        <v>155</v>
      </c>
      <c r="AK556">
        <v>0</v>
      </c>
      <c r="AL556">
        <v>1</v>
      </c>
      <c r="AM556" t="s">
        <v>4774</v>
      </c>
      <c r="AN556">
        <v>-32768</v>
      </c>
      <c r="AO556">
        <v>32767</v>
      </c>
      <c r="AP556" t="s">
        <v>4775</v>
      </c>
      <c r="AQ556" s="1" t="s">
        <v>157</v>
      </c>
      <c r="AR556" t="s">
        <v>158</v>
      </c>
      <c r="AS556" t="str">
        <f>VLOOKUP('intouch变量（实型）'!$A556,基本表格!$G:$Q,3,FALSE)</f>
        <v>DB1401,REAL14</v>
      </c>
      <c r="AT556" t="str">
        <f>VLOOKUP('intouch变量（实型）'!$A556,基本表格!$G:$Q,10,FALSE)</f>
        <v>No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</row>
    <row r="557" spans="1:55">
      <c r="A557" t="s">
        <v>6055</v>
      </c>
      <c r="B557" s="11" t="str">
        <f t="shared" si="8"/>
        <v>CHP4</v>
      </c>
      <c r="C557" s="11" t="str">
        <f>VLOOKUP('intouch变量（实型）'!$A557,基本表格!$G:$Q,2,FALSE)</f>
        <v>4#刨片机润滑站压力  下限值</v>
      </c>
      <c r="D557" t="s">
        <v>154</v>
      </c>
      <c r="E557" t="s">
        <v>154</v>
      </c>
      <c r="F557">
        <v>0</v>
      </c>
      <c r="G557" t="s">
        <v>154</v>
      </c>
      <c r="H557" t="s">
        <v>154</v>
      </c>
      <c r="I557">
        <v>0</v>
      </c>
      <c r="J557">
        <v>0</v>
      </c>
      <c r="L557">
        <v>0</v>
      </c>
      <c r="M557">
        <v>-32768</v>
      </c>
      <c r="N557">
        <v>32767</v>
      </c>
      <c r="O557">
        <v>0</v>
      </c>
      <c r="P557">
        <v>0</v>
      </c>
      <c r="Q557" t="s">
        <v>155</v>
      </c>
      <c r="R557">
        <v>0</v>
      </c>
      <c r="S557">
        <v>1</v>
      </c>
      <c r="T557" t="s">
        <v>155</v>
      </c>
      <c r="U557">
        <v>0</v>
      </c>
      <c r="V557">
        <v>1</v>
      </c>
      <c r="W557" t="s">
        <v>155</v>
      </c>
      <c r="X557">
        <v>0</v>
      </c>
      <c r="Y557">
        <v>1</v>
      </c>
      <c r="Z557" t="s">
        <v>155</v>
      </c>
      <c r="AA557">
        <v>0</v>
      </c>
      <c r="AB557">
        <v>1</v>
      </c>
      <c r="AC557" t="s">
        <v>155</v>
      </c>
      <c r="AD557">
        <v>0</v>
      </c>
      <c r="AE557">
        <v>1</v>
      </c>
      <c r="AF557" t="s">
        <v>155</v>
      </c>
      <c r="AG557">
        <v>0</v>
      </c>
      <c r="AH557">
        <v>1</v>
      </c>
      <c r="AI557">
        <v>0</v>
      </c>
      <c r="AJ557" t="s">
        <v>155</v>
      </c>
      <c r="AK557">
        <v>0</v>
      </c>
      <c r="AL557">
        <v>1</v>
      </c>
      <c r="AM557" t="s">
        <v>4774</v>
      </c>
      <c r="AN557">
        <v>-32768</v>
      </c>
      <c r="AO557">
        <v>32767</v>
      </c>
      <c r="AP557" t="s">
        <v>4775</v>
      </c>
      <c r="AQ557" s="1" t="s">
        <v>157</v>
      </c>
      <c r="AR557" t="s">
        <v>158</v>
      </c>
      <c r="AS557" t="str">
        <f>VLOOKUP('intouch变量（实型）'!$A557,基本表格!$G:$Q,3,FALSE)</f>
        <v>DB1401,REAL18</v>
      </c>
      <c r="AT557" t="str">
        <f>VLOOKUP('intouch变量（实型）'!$A557,基本表格!$G:$Q,10,FALSE)</f>
        <v>No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</row>
    <row r="558" spans="1:55">
      <c r="A558" t="s">
        <v>6056</v>
      </c>
      <c r="B558" s="11" t="str">
        <f t="shared" si="8"/>
        <v>CHP4</v>
      </c>
      <c r="C558" s="11" t="str">
        <f>VLOOKUP('intouch变量（实型）'!$A558,基本表格!$G:$Q,2,FALSE)</f>
        <v>4#刨片机润滑站压力  上上限值</v>
      </c>
      <c r="D558" t="s">
        <v>154</v>
      </c>
      <c r="E558" t="s">
        <v>154</v>
      </c>
      <c r="F558">
        <v>0</v>
      </c>
      <c r="G558" t="s">
        <v>154</v>
      </c>
      <c r="H558" t="s">
        <v>154</v>
      </c>
      <c r="I558">
        <v>0</v>
      </c>
      <c r="J558">
        <v>0</v>
      </c>
      <c r="L558">
        <v>0</v>
      </c>
      <c r="M558">
        <v>-32768</v>
      </c>
      <c r="N558">
        <v>32767</v>
      </c>
      <c r="O558">
        <v>0</v>
      </c>
      <c r="P558">
        <v>0</v>
      </c>
      <c r="Q558" t="s">
        <v>155</v>
      </c>
      <c r="R558">
        <v>0</v>
      </c>
      <c r="S558">
        <v>1</v>
      </c>
      <c r="T558" t="s">
        <v>155</v>
      </c>
      <c r="U558">
        <v>0</v>
      </c>
      <c r="V558">
        <v>1</v>
      </c>
      <c r="W558" t="s">
        <v>155</v>
      </c>
      <c r="X558">
        <v>0</v>
      </c>
      <c r="Y558">
        <v>1</v>
      </c>
      <c r="Z558" t="s">
        <v>155</v>
      </c>
      <c r="AA558">
        <v>0</v>
      </c>
      <c r="AB558">
        <v>1</v>
      </c>
      <c r="AC558" t="s">
        <v>155</v>
      </c>
      <c r="AD558">
        <v>0</v>
      </c>
      <c r="AE558">
        <v>1</v>
      </c>
      <c r="AF558" t="s">
        <v>155</v>
      </c>
      <c r="AG558">
        <v>0</v>
      </c>
      <c r="AH558">
        <v>1</v>
      </c>
      <c r="AI558">
        <v>0</v>
      </c>
      <c r="AJ558" t="s">
        <v>155</v>
      </c>
      <c r="AK558">
        <v>0</v>
      </c>
      <c r="AL558">
        <v>1</v>
      </c>
      <c r="AM558" t="s">
        <v>4774</v>
      </c>
      <c r="AN558">
        <v>-32768</v>
      </c>
      <c r="AO558">
        <v>32767</v>
      </c>
      <c r="AP558" t="s">
        <v>4775</v>
      </c>
      <c r="AQ558" s="1" t="s">
        <v>157</v>
      </c>
      <c r="AR558" t="s">
        <v>158</v>
      </c>
      <c r="AS558" t="str">
        <f>VLOOKUP('intouch变量（实型）'!$A558,基本表格!$G:$Q,3,FALSE)</f>
        <v>DB1401,REAL22</v>
      </c>
      <c r="AT558" t="str">
        <f>VLOOKUP('intouch变量（实型）'!$A558,基本表格!$G:$Q,10,FALSE)</f>
        <v>No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</row>
    <row r="559" spans="1:55">
      <c r="A559" t="s">
        <v>6057</v>
      </c>
      <c r="B559" s="11" t="str">
        <f t="shared" si="8"/>
        <v>CHP4</v>
      </c>
      <c r="C559" s="11" t="str">
        <f>VLOOKUP('intouch变量（实型）'!$A559,基本表格!$G:$Q,2,FALSE)</f>
        <v>4#刨片机润滑站压力  下下限值</v>
      </c>
      <c r="D559" t="s">
        <v>154</v>
      </c>
      <c r="E559" t="s">
        <v>154</v>
      </c>
      <c r="F559">
        <v>0</v>
      </c>
      <c r="G559" t="s">
        <v>154</v>
      </c>
      <c r="H559" t="s">
        <v>154</v>
      </c>
      <c r="I559">
        <v>0</v>
      </c>
      <c r="J559">
        <v>0</v>
      </c>
      <c r="L559">
        <v>0</v>
      </c>
      <c r="M559">
        <v>-32768</v>
      </c>
      <c r="N559">
        <v>32767</v>
      </c>
      <c r="O559">
        <v>0</v>
      </c>
      <c r="P559">
        <v>0</v>
      </c>
      <c r="Q559" t="s">
        <v>155</v>
      </c>
      <c r="R559">
        <v>0</v>
      </c>
      <c r="S559">
        <v>1</v>
      </c>
      <c r="T559" t="s">
        <v>155</v>
      </c>
      <c r="U559">
        <v>0</v>
      </c>
      <c r="V559">
        <v>1</v>
      </c>
      <c r="W559" t="s">
        <v>155</v>
      </c>
      <c r="X559">
        <v>0</v>
      </c>
      <c r="Y559">
        <v>1</v>
      </c>
      <c r="Z559" t="s">
        <v>155</v>
      </c>
      <c r="AA559">
        <v>0</v>
      </c>
      <c r="AB559">
        <v>1</v>
      </c>
      <c r="AC559" t="s">
        <v>155</v>
      </c>
      <c r="AD559">
        <v>0</v>
      </c>
      <c r="AE559">
        <v>1</v>
      </c>
      <c r="AF559" t="s">
        <v>155</v>
      </c>
      <c r="AG559">
        <v>0</v>
      </c>
      <c r="AH559">
        <v>1</v>
      </c>
      <c r="AI559">
        <v>0</v>
      </c>
      <c r="AJ559" t="s">
        <v>155</v>
      </c>
      <c r="AK559">
        <v>0</v>
      </c>
      <c r="AL559">
        <v>1</v>
      </c>
      <c r="AM559" t="s">
        <v>4774</v>
      </c>
      <c r="AN559">
        <v>-32768</v>
      </c>
      <c r="AO559">
        <v>32767</v>
      </c>
      <c r="AP559" t="s">
        <v>4775</v>
      </c>
      <c r="AQ559" s="1" t="s">
        <v>157</v>
      </c>
      <c r="AR559" t="s">
        <v>158</v>
      </c>
      <c r="AS559" t="str">
        <f>VLOOKUP('intouch变量（实型）'!$A559,基本表格!$G:$Q,3,FALSE)</f>
        <v>DB1401,REAL26</v>
      </c>
      <c r="AT559" t="str">
        <f>VLOOKUP('intouch变量（实型）'!$A559,基本表格!$G:$Q,10,FALSE)</f>
        <v>No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</row>
    <row r="560" spans="1:55">
      <c r="A560" t="s">
        <v>6058</v>
      </c>
      <c r="B560" s="11" t="str">
        <f t="shared" si="8"/>
        <v>CHP4</v>
      </c>
      <c r="C560" s="11" t="str">
        <f>VLOOKUP('intouch变量（实型）'!$A560,基本表格!$G:$Q,2,FALSE)</f>
        <v>4#刨片机润滑站1#过滤器压差传感器  实际值</v>
      </c>
      <c r="D560" t="s">
        <v>154</v>
      </c>
      <c r="E560" t="s">
        <v>154</v>
      </c>
      <c r="F560">
        <v>0</v>
      </c>
      <c r="G560" t="s">
        <v>154</v>
      </c>
      <c r="H560" t="s">
        <v>154</v>
      </c>
      <c r="I560">
        <v>0</v>
      </c>
      <c r="J560">
        <v>0</v>
      </c>
      <c r="L560">
        <v>0</v>
      </c>
      <c r="M560">
        <v>-32768</v>
      </c>
      <c r="N560">
        <v>32767</v>
      </c>
      <c r="O560">
        <v>0</v>
      </c>
      <c r="P560">
        <v>0</v>
      </c>
      <c r="Q560" t="s">
        <v>155</v>
      </c>
      <c r="R560">
        <v>0</v>
      </c>
      <c r="S560">
        <v>1</v>
      </c>
      <c r="T560" t="s">
        <v>155</v>
      </c>
      <c r="U560">
        <v>0</v>
      </c>
      <c r="V560">
        <v>1</v>
      </c>
      <c r="W560" t="s">
        <v>155</v>
      </c>
      <c r="X560">
        <v>0</v>
      </c>
      <c r="Y560">
        <v>1</v>
      </c>
      <c r="Z560" t="s">
        <v>155</v>
      </c>
      <c r="AA560">
        <v>0</v>
      </c>
      <c r="AB560">
        <v>1</v>
      </c>
      <c r="AC560" t="s">
        <v>155</v>
      </c>
      <c r="AD560">
        <v>0</v>
      </c>
      <c r="AE560">
        <v>1</v>
      </c>
      <c r="AF560" t="s">
        <v>155</v>
      </c>
      <c r="AG560">
        <v>0</v>
      </c>
      <c r="AH560">
        <v>1</v>
      </c>
      <c r="AI560">
        <v>0</v>
      </c>
      <c r="AJ560" t="s">
        <v>155</v>
      </c>
      <c r="AK560">
        <v>0</v>
      </c>
      <c r="AL560">
        <v>1</v>
      </c>
      <c r="AM560" t="s">
        <v>4774</v>
      </c>
      <c r="AN560">
        <v>-32768</v>
      </c>
      <c r="AO560">
        <v>32767</v>
      </c>
      <c r="AP560" t="s">
        <v>4775</v>
      </c>
      <c r="AQ560" s="1" t="s">
        <v>157</v>
      </c>
      <c r="AR560" t="s">
        <v>158</v>
      </c>
      <c r="AS560" t="str">
        <f>VLOOKUP('intouch变量（实型）'!$A560,基本表格!$G:$Q,3,FALSE)</f>
        <v>DB1401,REAL56</v>
      </c>
      <c r="AT560" t="str">
        <f>VLOOKUP('intouch变量（实型）'!$A560,基本表格!$G:$Q,10,FALSE)</f>
        <v>Yes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</row>
    <row r="561" spans="1:55">
      <c r="A561" t="s">
        <v>6059</v>
      </c>
      <c r="B561" s="11" t="str">
        <f t="shared" si="8"/>
        <v>CHP4</v>
      </c>
      <c r="C561" s="11" t="str">
        <f>VLOOKUP('intouch变量（实型）'!$A561,基本表格!$G:$Q,2,FALSE)</f>
        <v>4#刨片机润滑站1#过滤器压差传感器  量程</v>
      </c>
      <c r="D561" t="s">
        <v>154</v>
      </c>
      <c r="E561" t="s">
        <v>154</v>
      </c>
      <c r="F561">
        <v>0</v>
      </c>
      <c r="G561" t="s">
        <v>154</v>
      </c>
      <c r="H561" t="s">
        <v>154</v>
      </c>
      <c r="I561">
        <v>0</v>
      </c>
      <c r="J561">
        <v>0</v>
      </c>
      <c r="L561">
        <v>0</v>
      </c>
      <c r="M561">
        <v>-32768</v>
      </c>
      <c r="N561">
        <v>32767</v>
      </c>
      <c r="O561">
        <v>0</v>
      </c>
      <c r="P561">
        <v>0</v>
      </c>
      <c r="Q561" t="s">
        <v>155</v>
      </c>
      <c r="R561">
        <v>0</v>
      </c>
      <c r="S561">
        <v>1</v>
      </c>
      <c r="T561" t="s">
        <v>155</v>
      </c>
      <c r="U561">
        <v>0</v>
      </c>
      <c r="V561">
        <v>1</v>
      </c>
      <c r="W561" t="s">
        <v>155</v>
      </c>
      <c r="X561">
        <v>0</v>
      </c>
      <c r="Y561">
        <v>1</v>
      </c>
      <c r="Z561" t="s">
        <v>155</v>
      </c>
      <c r="AA561">
        <v>0</v>
      </c>
      <c r="AB561">
        <v>1</v>
      </c>
      <c r="AC561" t="s">
        <v>155</v>
      </c>
      <c r="AD561">
        <v>0</v>
      </c>
      <c r="AE561">
        <v>1</v>
      </c>
      <c r="AF561" t="s">
        <v>155</v>
      </c>
      <c r="AG561">
        <v>0</v>
      </c>
      <c r="AH561">
        <v>1</v>
      </c>
      <c r="AI561">
        <v>0</v>
      </c>
      <c r="AJ561" t="s">
        <v>155</v>
      </c>
      <c r="AK561">
        <v>0</v>
      </c>
      <c r="AL561">
        <v>1</v>
      </c>
      <c r="AM561" t="s">
        <v>4774</v>
      </c>
      <c r="AN561">
        <v>-32768</v>
      </c>
      <c r="AO561">
        <v>32767</v>
      </c>
      <c r="AP561" t="s">
        <v>4775</v>
      </c>
      <c r="AQ561" s="1" t="s">
        <v>157</v>
      </c>
      <c r="AR561" t="s">
        <v>158</v>
      </c>
      <c r="AS561" t="str">
        <f>VLOOKUP('intouch变量（实型）'!$A561,基本表格!$G:$Q,3,FALSE)</f>
        <v>DB1401,REAL60</v>
      </c>
      <c r="AT561" t="str">
        <f>VLOOKUP('intouch变量（实型）'!$A561,基本表格!$G:$Q,10,FALSE)</f>
        <v>No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</row>
    <row r="562" spans="1:55">
      <c r="A562" t="s">
        <v>6060</v>
      </c>
      <c r="B562" s="11" t="str">
        <f t="shared" si="8"/>
        <v>CHP4</v>
      </c>
      <c r="C562" s="11" t="str">
        <f>VLOOKUP('intouch变量（实型）'!$A562,基本表格!$G:$Q,2,FALSE)</f>
        <v>4#刨片机润滑站1#过滤器压差传感器  上限值</v>
      </c>
      <c r="D562" t="s">
        <v>154</v>
      </c>
      <c r="E562" t="s">
        <v>154</v>
      </c>
      <c r="F562">
        <v>0</v>
      </c>
      <c r="G562" t="s">
        <v>154</v>
      </c>
      <c r="H562" t="s">
        <v>154</v>
      </c>
      <c r="I562">
        <v>0</v>
      </c>
      <c r="J562">
        <v>0</v>
      </c>
      <c r="L562">
        <v>0</v>
      </c>
      <c r="M562">
        <v>-32768</v>
      </c>
      <c r="N562">
        <v>32767</v>
      </c>
      <c r="O562">
        <v>0</v>
      </c>
      <c r="P562">
        <v>0</v>
      </c>
      <c r="Q562" t="s">
        <v>155</v>
      </c>
      <c r="R562">
        <v>0</v>
      </c>
      <c r="S562">
        <v>1</v>
      </c>
      <c r="T562" t="s">
        <v>155</v>
      </c>
      <c r="U562">
        <v>0</v>
      </c>
      <c r="V562">
        <v>1</v>
      </c>
      <c r="W562" t="s">
        <v>155</v>
      </c>
      <c r="X562">
        <v>0</v>
      </c>
      <c r="Y562">
        <v>1</v>
      </c>
      <c r="Z562" t="s">
        <v>155</v>
      </c>
      <c r="AA562">
        <v>0</v>
      </c>
      <c r="AB562">
        <v>1</v>
      </c>
      <c r="AC562" t="s">
        <v>155</v>
      </c>
      <c r="AD562">
        <v>0</v>
      </c>
      <c r="AE562">
        <v>1</v>
      </c>
      <c r="AF562" t="s">
        <v>155</v>
      </c>
      <c r="AG562">
        <v>0</v>
      </c>
      <c r="AH562">
        <v>1</v>
      </c>
      <c r="AI562">
        <v>0</v>
      </c>
      <c r="AJ562" t="s">
        <v>155</v>
      </c>
      <c r="AK562">
        <v>0</v>
      </c>
      <c r="AL562">
        <v>1</v>
      </c>
      <c r="AM562" t="s">
        <v>4774</v>
      </c>
      <c r="AN562">
        <v>-32768</v>
      </c>
      <c r="AO562">
        <v>32767</v>
      </c>
      <c r="AP562" t="s">
        <v>4775</v>
      </c>
      <c r="AQ562" s="1" t="s">
        <v>157</v>
      </c>
      <c r="AR562" t="s">
        <v>158</v>
      </c>
      <c r="AS562" t="str">
        <f>VLOOKUP('intouch变量（实型）'!$A562,基本表格!$G:$Q,3,FALSE)</f>
        <v>DB1401,REAL64</v>
      </c>
      <c r="AT562" t="str">
        <f>VLOOKUP('intouch变量（实型）'!$A562,基本表格!$G:$Q,10,FALSE)</f>
        <v>No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</row>
    <row r="563" spans="1:55">
      <c r="A563" t="s">
        <v>6061</v>
      </c>
      <c r="B563" s="11" t="str">
        <f t="shared" si="8"/>
        <v>CHP4</v>
      </c>
      <c r="C563" s="11" t="str">
        <f>VLOOKUP('intouch变量（实型）'!$A563,基本表格!$G:$Q,2,FALSE)</f>
        <v>4#刨片机润滑站1#过滤器压差传感器  下限值</v>
      </c>
      <c r="D563" t="s">
        <v>154</v>
      </c>
      <c r="E563" t="s">
        <v>154</v>
      </c>
      <c r="F563">
        <v>0</v>
      </c>
      <c r="G563" t="s">
        <v>154</v>
      </c>
      <c r="H563" t="s">
        <v>154</v>
      </c>
      <c r="I563">
        <v>0</v>
      </c>
      <c r="J563">
        <v>0</v>
      </c>
      <c r="L563">
        <v>0</v>
      </c>
      <c r="M563">
        <v>-32768</v>
      </c>
      <c r="N563">
        <v>32767</v>
      </c>
      <c r="O563">
        <v>0</v>
      </c>
      <c r="P563">
        <v>0</v>
      </c>
      <c r="Q563" t="s">
        <v>155</v>
      </c>
      <c r="R563">
        <v>0</v>
      </c>
      <c r="S563">
        <v>1</v>
      </c>
      <c r="T563" t="s">
        <v>155</v>
      </c>
      <c r="U563">
        <v>0</v>
      </c>
      <c r="V563">
        <v>1</v>
      </c>
      <c r="W563" t="s">
        <v>155</v>
      </c>
      <c r="X563">
        <v>0</v>
      </c>
      <c r="Y563">
        <v>1</v>
      </c>
      <c r="Z563" t="s">
        <v>155</v>
      </c>
      <c r="AA563">
        <v>0</v>
      </c>
      <c r="AB563">
        <v>1</v>
      </c>
      <c r="AC563" t="s">
        <v>155</v>
      </c>
      <c r="AD563">
        <v>0</v>
      </c>
      <c r="AE563">
        <v>1</v>
      </c>
      <c r="AF563" t="s">
        <v>155</v>
      </c>
      <c r="AG563">
        <v>0</v>
      </c>
      <c r="AH563">
        <v>1</v>
      </c>
      <c r="AI563">
        <v>0</v>
      </c>
      <c r="AJ563" t="s">
        <v>155</v>
      </c>
      <c r="AK563">
        <v>0</v>
      </c>
      <c r="AL563">
        <v>1</v>
      </c>
      <c r="AM563" t="s">
        <v>4774</v>
      </c>
      <c r="AN563">
        <v>-32768</v>
      </c>
      <c r="AO563">
        <v>32767</v>
      </c>
      <c r="AP563" t="s">
        <v>4775</v>
      </c>
      <c r="AQ563" s="1" t="s">
        <v>157</v>
      </c>
      <c r="AR563" t="s">
        <v>158</v>
      </c>
      <c r="AS563" t="str">
        <f>VLOOKUP('intouch变量（实型）'!$A563,基本表格!$G:$Q,3,FALSE)</f>
        <v>DB1401,REAL68</v>
      </c>
      <c r="AT563" t="str">
        <f>VLOOKUP('intouch变量（实型）'!$A563,基本表格!$G:$Q,10,FALSE)</f>
        <v>No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</row>
    <row r="564" spans="1:55">
      <c r="A564" t="s">
        <v>6062</v>
      </c>
      <c r="B564" s="11" t="str">
        <f t="shared" si="8"/>
        <v>CHP4</v>
      </c>
      <c r="C564" s="11" t="str">
        <f>VLOOKUP('intouch变量（实型）'!$A564,基本表格!$G:$Q,2,FALSE)</f>
        <v>4#刨片机润滑站1#过滤器压差传感器  上上限值</v>
      </c>
      <c r="D564" t="s">
        <v>154</v>
      </c>
      <c r="E564" t="s">
        <v>154</v>
      </c>
      <c r="F564">
        <v>0</v>
      </c>
      <c r="G564" t="s">
        <v>154</v>
      </c>
      <c r="H564" t="s">
        <v>154</v>
      </c>
      <c r="I564">
        <v>0</v>
      </c>
      <c r="J564">
        <v>0</v>
      </c>
      <c r="L564">
        <v>0</v>
      </c>
      <c r="M564">
        <v>-32768</v>
      </c>
      <c r="N564">
        <v>32767</v>
      </c>
      <c r="O564">
        <v>0</v>
      </c>
      <c r="P564">
        <v>0</v>
      </c>
      <c r="Q564" t="s">
        <v>155</v>
      </c>
      <c r="R564">
        <v>0</v>
      </c>
      <c r="S564">
        <v>1</v>
      </c>
      <c r="T564" t="s">
        <v>155</v>
      </c>
      <c r="U564">
        <v>0</v>
      </c>
      <c r="V564">
        <v>1</v>
      </c>
      <c r="W564" t="s">
        <v>155</v>
      </c>
      <c r="X564">
        <v>0</v>
      </c>
      <c r="Y564">
        <v>1</v>
      </c>
      <c r="Z564" t="s">
        <v>155</v>
      </c>
      <c r="AA564">
        <v>0</v>
      </c>
      <c r="AB564">
        <v>1</v>
      </c>
      <c r="AC564" t="s">
        <v>155</v>
      </c>
      <c r="AD564">
        <v>0</v>
      </c>
      <c r="AE564">
        <v>1</v>
      </c>
      <c r="AF564" t="s">
        <v>155</v>
      </c>
      <c r="AG564">
        <v>0</v>
      </c>
      <c r="AH564">
        <v>1</v>
      </c>
      <c r="AI564">
        <v>0</v>
      </c>
      <c r="AJ564" t="s">
        <v>155</v>
      </c>
      <c r="AK564">
        <v>0</v>
      </c>
      <c r="AL564">
        <v>1</v>
      </c>
      <c r="AM564" t="s">
        <v>4774</v>
      </c>
      <c r="AN564">
        <v>-32768</v>
      </c>
      <c r="AO564">
        <v>32767</v>
      </c>
      <c r="AP564" t="s">
        <v>4775</v>
      </c>
      <c r="AQ564" s="1" t="s">
        <v>157</v>
      </c>
      <c r="AR564" t="s">
        <v>158</v>
      </c>
      <c r="AS564" t="str">
        <f>VLOOKUP('intouch变量（实型）'!$A564,基本表格!$G:$Q,3,FALSE)</f>
        <v>DB1401,REAL72</v>
      </c>
      <c r="AT564" t="str">
        <f>VLOOKUP('intouch变量（实型）'!$A564,基本表格!$G:$Q,10,FALSE)</f>
        <v>No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</row>
    <row r="565" spans="1:55">
      <c r="A565" t="s">
        <v>6063</v>
      </c>
      <c r="B565" s="11" t="str">
        <f t="shared" si="8"/>
        <v>CHP4</v>
      </c>
      <c r="C565" s="11" t="str">
        <f>VLOOKUP('intouch变量（实型）'!$A565,基本表格!$G:$Q,2,FALSE)</f>
        <v>4#刨片机润滑站1#过滤器压差传感器  下下限值</v>
      </c>
      <c r="D565" t="s">
        <v>154</v>
      </c>
      <c r="E565" t="s">
        <v>154</v>
      </c>
      <c r="F565">
        <v>0</v>
      </c>
      <c r="G565" t="s">
        <v>154</v>
      </c>
      <c r="H565" t="s">
        <v>154</v>
      </c>
      <c r="I565">
        <v>0</v>
      </c>
      <c r="J565">
        <v>0</v>
      </c>
      <c r="L565">
        <v>0</v>
      </c>
      <c r="M565">
        <v>-32768</v>
      </c>
      <c r="N565">
        <v>32767</v>
      </c>
      <c r="O565">
        <v>0</v>
      </c>
      <c r="P565">
        <v>0</v>
      </c>
      <c r="Q565" t="s">
        <v>155</v>
      </c>
      <c r="R565">
        <v>0</v>
      </c>
      <c r="S565">
        <v>1</v>
      </c>
      <c r="T565" t="s">
        <v>155</v>
      </c>
      <c r="U565">
        <v>0</v>
      </c>
      <c r="V565">
        <v>1</v>
      </c>
      <c r="W565" t="s">
        <v>155</v>
      </c>
      <c r="X565">
        <v>0</v>
      </c>
      <c r="Y565">
        <v>1</v>
      </c>
      <c r="Z565" t="s">
        <v>155</v>
      </c>
      <c r="AA565">
        <v>0</v>
      </c>
      <c r="AB565">
        <v>1</v>
      </c>
      <c r="AC565" t="s">
        <v>155</v>
      </c>
      <c r="AD565">
        <v>0</v>
      </c>
      <c r="AE565">
        <v>1</v>
      </c>
      <c r="AF565" t="s">
        <v>155</v>
      </c>
      <c r="AG565">
        <v>0</v>
      </c>
      <c r="AH565">
        <v>1</v>
      </c>
      <c r="AI565">
        <v>0</v>
      </c>
      <c r="AJ565" t="s">
        <v>155</v>
      </c>
      <c r="AK565">
        <v>0</v>
      </c>
      <c r="AL565">
        <v>1</v>
      </c>
      <c r="AM565" t="s">
        <v>4774</v>
      </c>
      <c r="AN565">
        <v>-32768</v>
      </c>
      <c r="AO565">
        <v>32767</v>
      </c>
      <c r="AP565" t="s">
        <v>4775</v>
      </c>
      <c r="AQ565" s="1" t="s">
        <v>157</v>
      </c>
      <c r="AR565" t="s">
        <v>158</v>
      </c>
      <c r="AS565" t="str">
        <f>VLOOKUP('intouch变量（实型）'!$A565,基本表格!$G:$Q,3,FALSE)</f>
        <v>DB1401,REAL76</v>
      </c>
      <c r="AT565" t="str">
        <f>VLOOKUP('intouch变量（实型）'!$A565,基本表格!$G:$Q,10,FALSE)</f>
        <v>No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</row>
    <row r="566" spans="1:55">
      <c r="A566" t="s">
        <v>6064</v>
      </c>
      <c r="B566" s="11" t="str">
        <f t="shared" si="8"/>
        <v>CHP4</v>
      </c>
      <c r="C566" s="11" t="str">
        <f>VLOOKUP('intouch变量（实型）'!$A566,基本表格!$G:$Q,2,FALSE)</f>
        <v>4#刨片机润滑站2#过滤器压差传感器  实际值</v>
      </c>
      <c r="D566" t="s">
        <v>154</v>
      </c>
      <c r="E566" t="s">
        <v>154</v>
      </c>
      <c r="F566">
        <v>0</v>
      </c>
      <c r="G566" t="s">
        <v>154</v>
      </c>
      <c r="H566" t="s">
        <v>154</v>
      </c>
      <c r="I566">
        <v>0</v>
      </c>
      <c r="J566">
        <v>0</v>
      </c>
      <c r="L566">
        <v>0</v>
      </c>
      <c r="M566">
        <v>-32768</v>
      </c>
      <c r="N566">
        <v>32767</v>
      </c>
      <c r="O566">
        <v>0</v>
      </c>
      <c r="P566">
        <v>0</v>
      </c>
      <c r="Q566" t="s">
        <v>155</v>
      </c>
      <c r="R566">
        <v>0</v>
      </c>
      <c r="S566">
        <v>1</v>
      </c>
      <c r="T566" t="s">
        <v>155</v>
      </c>
      <c r="U566">
        <v>0</v>
      </c>
      <c r="V566">
        <v>1</v>
      </c>
      <c r="W566" t="s">
        <v>155</v>
      </c>
      <c r="X566">
        <v>0</v>
      </c>
      <c r="Y566">
        <v>1</v>
      </c>
      <c r="Z566" t="s">
        <v>155</v>
      </c>
      <c r="AA566">
        <v>0</v>
      </c>
      <c r="AB566">
        <v>1</v>
      </c>
      <c r="AC566" t="s">
        <v>155</v>
      </c>
      <c r="AD566">
        <v>0</v>
      </c>
      <c r="AE566">
        <v>1</v>
      </c>
      <c r="AF566" t="s">
        <v>155</v>
      </c>
      <c r="AG566">
        <v>0</v>
      </c>
      <c r="AH566">
        <v>1</v>
      </c>
      <c r="AI566">
        <v>0</v>
      </c>
      <c r="AJ566" t="s">
        <v>155</v>
      </c>
      <c r="AK566">
        <v>0</v>
      </c>
      <c r="AL566">
        <v>1</v>
      </c>
      <c r="AM566" t="s">
        <v>4774</v>
      </c>
      <c r="AN566">
        <v>-32768</v>
      </c>
      <c r="AO566">
        <v>32767</v>
      </c>
      <c r="AP566" t="s">
        <v>4775</v>
      </c>
      <c r="AQ566" s="1" t="s">
        <v>157</v>
      </c>
      <c r="AR566" t="s">
        <v>158</v>
      </c>
      <c r="AS566" t="str">
        <f>VLOOKUP('intouch变量（实型）'!$A566,基本表格!$G:$Q,3,FALSE)</f>
        <v>DB1401,REAL106</v>
      </c>
      <c r="AT566" t="str">
        <f>VLOOKUP('intouch变量（实型）'!$A566,基本表格!$G:$Q,10,FALSE)</f>
        <v>Yes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</row>
    <row r="567" spans="1:55">
      <c r="A567" t="s">
        <v>6065</v>
      </c>
      <c r="B567" s="11" t="str">
        <f t="shared" si="8"/>
        <v>CHP4</v>
      </c>
      <c r="C567" s="11" t="str">
        <f>VLOOKUP('intouch变量（实型）'!$A567,基本表格!$G:$Q,2,FALSE)</f>
        <v>4#刨片机润滑站2#过滤器压差传感器  量程</v>
      </c>
      <c r="D567" t="s">
        <v>154</v>
      </c>
      <c r="E567" t="s">
        <v>154</v>
      </c>
      <c r="F567">
        <v>0</v>
      </c>
      <c r="G567" t="s">
        <v>154</v>
      </c>
      <c r="H567" t="s">
        <v>154</v>
      </c>
      <c r="I567">
        <v>0</v>
      </c>
      <c r="J567">
        <v>0</v>
      </c>
      <c r="L567">
        <v>0</v>
      </c>
      <c r="M567">
        <v>-32768</v>
      </c>
      <c r="N567">
        <v>32767</v>
      </c>
      <c r="O567">
        <v>0</v>
      </c>
      <c r="P567">
        <v>0</v>
      </c>
      <c r="Q567" t="s">
        <v>155</v>
      </c>
      <c r="R567">
        <v>0</v>
      </c>
      <c r="S567">
        <v>1</v>
      </c>
      <c r="T567" t="s">
        <v>155</v>
      </c>
      <c r="U567">
        <v>0</v>
      </c>
      <c r="V567">
        <v>1</v>
      </c>
      <c r="W567" t="s">
        <v>155</v>
      </c>
      <c r="X567">
        <v>0</v>
      </c>
      <c r="Y567">
        <v>1</v>
      </c>
      <c r="Z567" t="s">
        <v>155</v>
      </c>
      <c r="AA567">
        <v>0</v>
      </c>
      <c r="AB567">
        <v>1</v>
      </c>
      <c r="AC567" t="s">
        <v>155</v>
      </c>
      <c r="AD567">
        <v>0</v>
      </c>
      <c r="AE567">
        <v>1</v>
      </c>
      <c r="AF567" t="s">
        <v>155</v>
      </c>
      <c r="AG567">
        <v>0</v>
      </c>
      <c r="AH567">
        <v>1</v>
      </c>
      <c r="AI567">
        <v>0</v>
      </c>
      <c r="AJ567" t="s">
        <v>155</v>
      </c>
      <c r="AK567">
        <v>0</v>
      </c>
      <c r="AL567">
        <v>1</v>
      </c>
      <c r="AM567" t="s">
        <v>4774</v>
      </c>
      <c r="AN567">
        <v>-32768</v>
      </c>
      <c r="AO567">
        <v>32767</v>
      </c>
      <c r="AP567" t="s">
        <v>4775</v>
      </c>
      <c r="AQ567" s="1" t="s">
        <v>157</v>
      </c>
      <c r="AR567" t="s">
        <v>158</v>
      </c>
      <c r="AS567" t="str">
        <f>VLOOKUP('intouch变量（实型）'!$A567,基本表格!$G:$Q,3,FALSE)</f>
        <v>DB1401,REAL110</v>
      </c>
      <c r="AT567" t="str">
        <f>VLOOKUP('intouch变量（实型）'!$A567,基本表格!$G:$Q,10,FALSE)</f>
        <v>No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</row>
    <row r="568" spans="1:55">
      <c r="A568" t="s">
        <v>6066</v>
      </c>
      <c r="B568" s="11" t="str">
        <f t="shared" si="8"/>
        <v>CHP4</v>
      </c>
      <c r="C568" s="11" t="str">
        <f>VLOOKUP('intouch变量（实型）'!$A568,基本表格!$G:$Q,2,FALSE)</f>
        <v>4#刨片机润滑站2#过滤器压差传感器  上限值</v>
      </c>
      <c r="D568" t="s">
        <v>154</v>
      </c>
      <c r="E568" t="s">
        <v>154</v>
      </c>
      <c r="F568">
        <v>0</v>
      </c>
      <c r="G568" t="s">
        <v>154</v>
      </c>
      <c r="H568" t="s">
        <v>154</v>
      </c>
      <c r="I568">
        <v>0</v>
      </c>
      <c r="J568">
        <v>0</v>
      </c>
      <c r="L568">
        <v>0</v>
      </c>
      <c r="M568">
        <v>-32768</v>
      </c>
      <c r="N568">
        <v>32767</v>
      </c>
      <c r="O568">
        <v>0</v>
      </c>
      <c r="P568">
        <v>0</v>
      </c>
      <c r="Q568" t="s">
        <v>155</v>
      </c>
      <c r="R568">
        <v>0</v>
      </c>
      <c r="S568">
        <v>1</v>
      </c>
      <c r="T568" t="s">
        <v>155</v>
      </c>
      <c r="U568">
        <v>0</v>
      </c>
      <c r="V568">
        <v>1</v>
      </c>
      <c r="W568" t="s">
        <v>155</v>
      </c>
      <c r="X568">
        <v>0</v>
      </c>
      <c r="Y568">
        <v>1</v>
      </c>
      <c r="Z568" t="s">
        <v>155</v>
      </c>
      <c r="AA568">
        <v>0</v>
      </c>
      <c r="AB568">
        <v>1</v>
      </c>
      <c r="AC568" t="s">
        <v>155</v>
      </c>
      <c r="AD568">
        <v>0</v>
      </c>
      <c r="AE568">
        <v>1</v>
      </c>
      <c r="AF568" t="s">
        <v>155</v>
      </c>
      <c r="AG568">
        <v>0</v>
      </c>
      <c r="AH568">
        <v>1</v>
      </c>
      <c r="AI568">
        <v>0</v>
      </c>
      <c r="AJ568" t="s">
        <v>155</v>
      </c>
      <c r="AK568">
        <v>0</v>
      </c>
      <c r="AL568">
        <v>1</v>
      </c>
      <c r="AM568" t="s">
        <v>4774</v>
      </c>
      <c r="AN568">
        <v>-32768</v>
      </c>
      <c r="AO568">
        <v>32767</v>
      </c>
      <c r="AP568" t="s">
        <v>4775</v>
      </c>
      <c r="AQ568" s="1" t="s">
        <v>157</v>
      </c>
      <c r="AR568" t="s">
        <v>158</v>
      </c>
      <c r="AS568" t="str">
        <f>VLOOKUP('intouch变量（实型）'!$A568,基本表格!$G:$Q,3,FALSE)</f>
        <v>DB1401,REAL114</v>
      </c>
      <c r="AT568" t="str">
        <f>VLOOKUP('intouch变量（实型）'!$A568,基本表格!$G:$Q,10,FALSE)</f>
        <v>No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</row>
    <row r="569" spans="1:55">
      <c r="A569" t="s">
        <v>6067</v>
      </c>
      <c r="B569" s="11" t="str">
        <f t="shared" si="8"/>
        <v>CHP4</v>
      </c>
      <c r="C569" s="11" t="str">
        <f>VLOOKUP('intouch变量（实型）'!$A569,基本表格!$G:$Q,2,FALSE)</f>
        <v>4#刨片机润滑站2#过滤器压差传感器  下限值</v>
      </c>
      <c r="D569" t="s">
        <v>154</v>
      </c>
      <c r="E569" t="s">
        <v>154</v>
      </c>
      <c r="F569">
        <v>0</v>
      </c>
      <c r="G569" t="s">
        <v>154</v>
      </c>
      <c r="H569" t="s">
        <v>154</v>
      </c>
      <c r="I569">
        <v>0</v>
      </c>
      <c r="J569">
        <v>0</v>
      </c>
      <c r="L569">
        <v>0</v>
      </c>
      <c r="M569">
        <v>-32768</v>
      </c>
      <c r="N569">
        <v>32767</v>
      </c>
      <c r="O569">
        <v>0</v>
      </c>
      <c r="P569">
        <v>0</v>
      </c>
      <c r="Q569" t="s">
        <v>155</v>
      </c>
      <c r="R569">
        <v>0</v>
      </c>
      <c r="S569">
        <v>1</v>
      </c>
      <c r="T569" t="s">
        <v>155</v>
      </c>
      <c r="U569">
        <v>0</v>
      </c>
      <c r="V569">
        <v>1</v>
      </c>
      <c r="W569" t="s">
        <v>155</v>
      </c>
      <c r="X569">
        <v>0</v>
      </c>
      <c r="Y569">
        <v>1</v>
      </c>
      <c r="Z569" t="s">
        <v>155</v>
      </c>
      <c r="AA569">
        <v>0</v>
      </c>
      <c r="AB569">
        <v>1</v>
      </c>
      <c r="AC569" t="s">
        <v>155</v>
      </c>
      <c r="AD569">
        <v>0</v>
      </c>
      <c r="AE569">
        <v>1</v>
      </c>
      <c r="AF569" t="s">
        <v>155</v>
      </c>
      <c r="AG569">
        <v>0</v>
      </c>
      <c r="AH569">
        <v>1</v>
      </c>
      <c r="AI569">
        <v>0</v>
      </c>
      <c r="AJ569" t="s">
        <v>155</v>
      </c>
      <c r="AK569">
        <v>0</v>
      </c>
      <c r="AL569">
        <v>1</v>
      </c>
      <c r="AM569" t="s">
        <v>4774</v>
      </c>
      <c r="AN569">
        <v>-32768</v>
      </c>
      <c r="AO569">
        <v>32767</v>
      </c>
      <c r="AP569" t="s">
        <v>4775</v>
      </c>
      <c r="AQ569" s="1" t="s">
        <v>157</v>
      </c>
      <c r="AR569" t="s">
        <v>158</v>
      </c>
      <c r="AS569" t="str">
        <f>VLOOKUP('intouch变量（实型）'!$A569,基本表格!$G:$Q,3,FALSE)</f>
        <v>DB1401,REAL118</v>
      </c>
      <c r="AT569" t="str">
        <f>VLOOKUP('intouch变量（实型）'!$A569,基本表格!$G:$Q,10,FALSE)</f>
        <v>No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</row>
    <row r="570" spans="1:55">
      <c r="A570" t="s">
        <v>6068</v>
      </c>
      <c r="B570" s="11" t="str">
        <f t="shared" si="8"/>
        <v>CHP4</v>
      </c>
      <c r="C570" s="11" t="str">
        <f>VLOOKUP('intouch变量（实型）'!$A570,基本表格!$G:$Q,2,FALSE)</f>
        <v>4#刨片机润滑站2#过滤器压差传感器  上上限值</v>
      </c>
      <c r="D570" t="s">
        <v>154</v>
      </c>
      <c r="E570" t="s">
        <v>154</v>
      </c>
      <c r="F570">
        <v>0</v>
      </c>
      <c r="G570" t="s">
        <v>154</v>
      </c>
      <c r="H570" t="s">
        <v>154</v>
      </c>
      <c r="I570">
        <v>0</v>
      </c>
      <c r="J570">
        <v>0</v>
      </c>
      <c r="L570">
        <v>0</v>
      </c>
      <c r="M570">
        <v>-32768</v>
      </c>
      <c r="N570">
        <v>32767</v>
      </c>
      <c r="O570">
        <v>0</v>
      </c>
      <c r="P570">
        <v>0</v>
      </c>
      <c r="Q570" t="s">
        <v>155</v>
      </c>
      <c r="R570">
        <v>0</v>
      </c>
      <c r="S570">
        <v>1</v>
      </c>
      <c r="T570" t="s">
        <v>155</v>
      </c>
      <c r="U570">
        <v>0</v>
      </c>
      <c r="V570">
        <v>1</v>
      </c>
      <c r="W570" t="s">
        <v>155</v>
      </c>
      <c r="X570">
        <v>0</v>
      </c>
      <c r="Y570">
        <v>1</v>
      </c>
      <c r="Z570" t="s">
        <v>155</v>
      </c>
      <c r="AA570">
        <v>0</v>
      </c>
      <c r="AB570">
        <v>1</v>
      </c>
      <c r="AC570" t="s">
        <v>155</v>
      </c>
      <c r="AD570">
        <v>0</v>
      </c>
      <c r="AE570">
        <v>1</v>
      </c>
      <c r="AF570" t="s">
        <v>155</v>
      </c>
      <c r="AG570">
        <v>0</v>
      </c>
      <c r="AH570">
        <v>1</v>
      </c>
      <c r="AI570">
        <v>0</v>
      </c>
      <c r="AJ570" t="s">
        <v>155</v>
      </c>
      <c r="AK570">
        <v>0</v>
      </c>
      <c r="AL570">
        <v>1</v>
      </c>
      <c r="AM570" t="s">
        <v>4774</v>
      </c>
      <c r="AN570">
        <v>-32768</v>
      </c>
      <c r="AO570">
        <v>32767</v>
      </c>
      <c r="AP570" t="s">
        <v>4775</v>
      </c>
      <c r="AQ570" s="1" t="s">
        <v>157</v>
      </c>
      <c r="AR570" t="s">
        <v>158</v>
      </c>
      <c r="AS570" t="str">
        <f>VLOOKUP('intouch变量（实型）'!$A570,基本表格!$G:$Q,3,FALSE)</f>
        <v>DB1401,REAL122</v>
      </c>
      <c r="AT570" t="str">
        <f>VLOOKUP('intouch变量（实型）'!$A570,基本表格!$G:$Q,10,FALSE)</f>
        <v>No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</row>
    <row r="571" spans="1:55">
      <c r="A571" t="s">
        <v>6069</v>
      </c>
      <c r="B571" s="11" t="str">
        <f t="shared" si="8"/>
        <v>CHP4</v>
      </c>
      <c r="C571" s="11" t="str">
        <f>VLOOKUP('intouch变量（实型）'!$A571,基本表格!$G:$Q,2,FALSE)</f>
        <v>4#刨片机润滑站2#过滤器压差传感器  下下限值</v>
      </c>
      <c r="D571" t="s">
        <v>154</v>
      </c>
      <c r="E571" t="s">
        <v>154</v>
      </c>
      <c r="F571">
        <v>0</v>
      </c>
      <c r="G571" t="s">
        <v>154</v>
      </c>
      <c r="H571" t="s">
        <v>154</v>
      </c>
      <c r="I571">
        <v>0</v>
      </c>
      <c r="J571">
        <v>0</v>
      </c>
      <c r="L571">
        <v>0</v>
      </c>
      <c r="M571">
        <v>-32768</v>
      </c>
      <c r="N571">
        <v>32767</v>
      </c>
      <c r="O571">
        <v>0</v>
      </c>
      <c r="P571">
        <v>0</v>
      </c>
      <c r="Q571" t="s">
        <v>155</v>
      </c>
      <c r="R571">
        <v>0</v>
      </c>
      <c r="S571">
        <v>1</v>
      </c>
      <c r="T571" t="s">
        <v>155</v>
      </c>
      <c r="U571">
        <v>0</v>
      </c>
      <c r="V571">
        <v>1</v>
      </c>
      <c r="W571" t="s">
        <v>155</v>
      </c>
      <c r="X571">
        <v>0</v>
      </c>
      <c r="Y571">
        <v>1</v>
      </c>
      <c r="Z571" t="s">
        <v>155</v>
      </c>
      <c r="AA571">
        <v>0</v>
      </c>
      <c r="AB571">
        <v>1</v>
      </c>
      <c r="AC571" t="s">
        <v>155</v>
      </c>
      <c r="AD571">
        <v>0</v>
      </c>
      <c r="AE571">
        <v>1</v>
      </c>
      <c r="AF571" t="s">
        <v>155</v>
      </c>
      <c r="AG571">
        <v>0</v>
      </c>
      <c r="AH571">
        <v>1</v>
      </c>
      <c r="AI571">
        <v>0</v>
      </c>
      <c r="AJ571" t="s">
        <v>155</v>
      </c>
      <c r="AK571">
        <v>0</v>
      </c>
      <c r="AL571">
        <v>1</v>
      </c>
      <c r="AM571" t="s">
        <v>4774</v>
      </c>
      <c r="AN571">
        <v>-32768</v>
      </c>
      <c r="AO571">
        <v>32767</v>
      </c>
      <c r="AP571" t="s">
        <v>4775</v>
      </c>
      <c r="AQ571" s="1" t="s">
        <v>157</v>
      </c>
      <c r="AR571" t="s">
        <v>158</v>
      </c>
      <c r="AS571" t="str">
        <f>VLOOKUP('intouch变量（实型）'!$A571,基本表格!$G:$Q,3,FALSE)</f>
        <v>DB1401,REAL126</v>
      </c>
      <c r="AT571" t="str">
        <f>VLOOKUP('intouch变量（实型）'!$A571,基本表格!$G:$Q,10,FALSE)</f>
        <v>No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</row>
    <row r="572" spans="1:55">
      <c r="A572" t="s">
        <v>6070</v>
      </c>
      <c r="B572" s="11" t="str">
        <f t="shared" si="8"/>
        <v>CHP4</v>
      </c>
      <c r="C572" s="11" t="str">
        <f>VLOOKUP('intouch变量（实型）'!$A572,基本表格!$G:$Q,2,FALSE)</f>
        <v>4#刨片机振动传感器  实际值</v>
      </c>
      <c r="D572" t="s">
        <v>154</v>
      </c>
      <c r="E572" t="s">
        <v>154</v>
      </c>
      <c r="F572">
        <v>0</v>
      </c>
      <c r="G572" t="s">
        <v>154</v>
      </c>
      <c r="H572" t="s">
        <v>154</v>
      </c>
      <c r="I572">
        <v>0</v>
      </c>
      <c r="J572">
        <v>0</v>
      </c>
      <c r="L572">
        <v>0</v>
      </c>
      <c r="M572">
        <v>-32768</v>
      </c>
      <c r="N572">
        <v>32767</v>
      </c>
      <c r="O572">
        <v>0</v>
      </c>
      <c r="P572">
        <v>0</v>
      </c>
      <c r="Q572" t="s">
        <v>155</v>
      </c>
      <c r="R572">
        <v>0</v>
      </c>
      <c r="S572">
        <v>1</v>
      </c>
      <c r="T572" t="s">
        <v>155</v>
      </c>
      <c r="U572">
        <v>0</v>
      </c>
      <c r="V572">
        <v>1</v>
      </c>
      <c r="W572" t="s">
        <v>155</v>
      </c>
      <c r="X572">
        <v>0</v>
      </c>
      <c r="Y572">
        <v>1</v>
      </c>
      <c r="Z572" t="s">
        <v>155</v>
      </c>
      <c r="AA572">
        <v>0</v>
      </c>
      <c r="AB572">
        <v>1</v>
      </c>
      <c r="AC572" t="s">
        <v>155</v>
      </c>
      <c r="AD572">
        <v>0</v>
      </c>
      <c r="AE572">
        <v>1</v>
      </c>
      <c r="AF572" t="s">
        <v>155</v>
      </c>
      <c r="AG572">
        <v>0</v>
      </c>
      <c r="AH572">
        <v>1</v>
      </c>
      <c r="AI572">
        <v>0</v>
      </c>
      <c r="AJ572" t="s">
        <v>155</v>
      </c>
      <c r="AK572">
        <v>0</v>
      </c>
      <c r="AL572">
        <v>1</v>
      </c>
      <c r="AM572" t="s">
        <v>4774</v>
      </c>
      <c r="AN572">
        <v>-32768</v>
      </c>
      <c r="AO572">
        <v>32767</v>
      </c>
      <c r="AP572" t="s">
        <v>4775</v>
      </c>
      <c r="AQ572" s="1" t="s">
        <v>157</v>
      </c>
      <c r="AR572" t="s">
        <v>158</v>
      </c>
      <c r="AS572" t="str">
        <f>VLOOKUP('intouch变量（实型）'!$A572,基本表格!$G:$Q,3,FALSE)</f>
        <v>DB1401,REAL156</v>
      </c>
      <c r="AT572" t="str">
        <f>VLOOKUP('intouch变量（实型）'!$A572,基本表格!$G:$Q,10,FALSE)</f>
        <v>Yes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</row>
    <row r="573" spans="1:55">
      <c r="A573" t="s">
        <v>6071</v>
      </c>
      <c r="B573" s="11" t="str">
        <f t="shared" si="8"/>
        <v>CHP4</v>
      </c>
      <c r="C573" s="11" t="str">
        <f>VLOOKUP('intouch变量（实型）'!$A573,基本表格!$G:$Q,2,FALSE)</f>
        <v>4#刨片机振动传感器  量程</v>
      </c>
      <c r="D573" t="s">
        <v>154</v>
      </c>
      <c r="E573" t="s">
        <v>154</v>
      </c>
      <c r="F573">
        <v>0</v>
      </c>
      <c r="G573" t="s">
        <v>154</v>
      </c>
      <c r="H573" t="s">
        <v>154</v>
      </c>
      <c r="I573">
        <v>0</v>
      </c>
      <c r="J573">
        <v>0</v>
      </c>
      <c r="L573">
        <v>0</v>
      </c>
      <c r="M573">
        <v>-32768</v>
      </c>
      <c r="N573">
        <v>32767</v>
      </c>
      <c r="O573">
        <v>0</v>
      </c>
      <c r="P573">
        <v>0</v>
      </c>
      <c r="Q573" t="s">
        <v>155</v>
      </c>
      <c r="R573">
        <v>0</v>
      </c>
      <c r="S573">
        <v>1</v>
      </c>
      <c r="T573" t="s">
        <v>155</v>
      </c>
      <c r="U573">
        <v>0</v>
      </c>
      <c r="V573">
        <v>1</v>
      </c>
      <c r="W573" t="s">
        <v>155</v>
      </c>
      <c r="X573">
        <v>0</v>
      </c>
      <c r="Y573">
        <v>1</v>
      </c>
      <c r="Z573" t="s">
        <v>155</v>
      </c>
      <c r="AA573">
        <v>0</v>
      </c>
      <c r="AB573">
        <v>1</v>
      </c>
      <c r="AC573" t="s">
        <v>155</v>
      </c>
      <c r="AD573">
        <v>0</v>
      </c>
      <c r="AE573">
        <v>1</v>
      </c>
      <c r="AF573" t="s">
        <v>155</v>
      </c>
      <c r="AG573">
        <v>0</v>
      </c>
      <c r="AH573">
        <v>1</v>
      </c>
      <c r="AI573">
        <v>0</v>
      </c>
      <c r="AJ573" t="s">
        <v>155</v>
      </c>
      <c r="AK573">
        <v>0</v>
      </c>
      <c r="AL573">
        <v>1</v>
      </c>
      <c r="AM573" t="s">
        <v>4774</v>
      </c>
      <c r="AN573">
        <v>-32768</v>
      </c>
      <c r="AO573">
        <v>32767</v>
      </c>
      <c r="AP573" t="s">
        <v>4775</v>
      </c>
      <c r="AQ573" s="1" t="s">
        <v>157</v>
      </c>
      <c r="AR573" t="s">
        <v>158</v>
      </c>
      <c r="AS573" t="str">
        <f>VLOOKUP('intouch变量（实型）'!$A573,基本表格!$G:$Q,3,FALSE)</f>
        <v>DB1401,REAL160</v>
      </c>
      <c r="AT573" t="str">
        <f>VLOOKUP('intouch变量（实型）'!$A573,基本表格!$G:$Q,10,FALSE)</f>
        <v>No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</row>
    <row r="574" spans="1:55">
      <c r="A574" t="s">
        <v>6072</v>
      </c>
      <c r="B574" s="11" t="str">
        <f t="shared" si="8"/>
        <v>CHP4</v>
      </c>
      <c r="C574" s="11" t="str">
        <f>VLOOKUP('intouch变量（实型）'!$A574,基本表格!$G:$Q,2,FALSE)</f>
        <v>4#刨片机振动传感器  上限值</v>
      </c>
      <c r="D574" t="s">
        <v>154</v>
      </c>
      <c r="E574" t="s">
        <v>154</v>
      </c>
      <c r="F574">
        <v>0</v>
      </c>
      <c r="G574" t="s">
        <v>154</v>
      </c>
      <c r="H574" t="s">
        <v>154</v>
      </c>
      <c r="I574">
        <v>0</v>
      </c>
      <c r="J574">
        <v>0</v>
      </c>
      <c r="L574">
        <v>0</v>
      </c>
      <c r="M574">
        <v>-32768</v>
      </c>
      <c r="N574">
        <v>32767</v>
      </c>
      <c r="O574">
        <v>0</v>
      </c>
      <c r="P574">
        <v>0</v>
      </c>
      <c r="Q574" t="s">
        <v>155</v>
      </c>
      <c r="R574">
        <v>0</v>
      </c>
      <c r="S574">
        <v>1</v>
      </c>
      <c r="T574" t="s">
        <v>155</v>
      </c>
      <c r="U574">
        <v>0</v>
      </c>
      <c r="V574">
        <v>1</v>
      </c>
      <c r="W574" t="s">
        <v>155</v>
      </c>
      <c r="X574">
        <v>0</v>
      </c>
      <c r="Y574">
        <v>1</v>
      </c>
      <c r="Z574" t="s">
        <v>155</v>
      </c>
      <c r="AA574">
        <v>0</v>
      </c>
      <c r="AB574">
        <v>1</v>
      </c>
      <c r="AC574" t="s">
        <v>155</v>
      </c>
      <c r="AD574">
        <v>0</v>
      </c>
      <c r="AE574">
        <v>1</v>
      </c>
      <c r="AF574" t="s">
        <v>155</v>
      </c>
      <c r="AG574">
        <v>0</v>
      </c>
      <c r="AH574">
        <v>1</v>
      </c>
      <c r="AI574">
        <v>0</v>
      </c>
      <c r="AJ574" t="s">
        <v>155</v>
      </c>
      <c r="AK574">
        <v>0</v>
      </c>
      <c r="AL574">
        <v>1</v>
      </c>
      <c r="AM574" t="s">
        <v>4774</v>
      </c>
      <c r="AN574">
        <v>-32768</v>
      </c>
      <c r="AO574">
        <v>32767</v>
      </c>
      <c r="AP574" t="s">
        <v>4775</v>
      </c>
      <c r="AQ574" s="1" t="s">
        <v>157</v>
      </c>
      <c r="AR574" t="s">
        <v>158</v>
      </c>
      <c r="AS574" t="str">
        <f>VLOOKUP('intouch变量（实型）'!$A574,基本表格!$G:$Q,3,FALSE)</f>
        <v>DB1401,REAL164</v>
      </c>
      <c r="AT574" t="str">
        <f>VLOOKUP('intouch变量（实型）'!$A574,基本表格!$G:$Q,10,FALSE)</f>
        <v>No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</row>
    <row r="575" spans="1:55">
      <c r="A575" t="s">
        <v>6073</v>
      </c>
      <c r="B575" s="11" t="str">
        <f t="shared" si="8"/>
        <v>CHP4</v>
      </c>
      <c r="C575" s="11" t="str">
        <f>VLOOKUP('intouch变量（实型）'!$A575,基本表格!$G:$Q,2,FALSE)</f>
        <v>4#刨片机振动传感器  下限值</v>
      </c>
      <c r="D575" t="s">
        <v>154</v>
      </c>
      <c r="E575" t="s">
        <v>154</v>
      </c>
      <c r="F575">
        <v>0</v>
      </c>
      <c r="G575" t="s">
        <v>154</v>
      </c>
      <c r="H575" t="s">
        <v>154</v>
      </c>
      <c r="I575">
        <v>0</v>
      </c>
      <c r="J575">
        <v>0</v>
      </c>
      <c r="L575">
        <v>0</v>
      </c>
      <c r="M575">
        <v>-32768</v>
      </c>
      <c r="N575">
        <v>32767</v>
      </c>
      <c r="O575">
        <v>0</v>
      </c>
      <c r="P575">
        <v>0</v>
      </c>
      <c r="Q575" t="s">
        <v>155</v>
      </c>
      <c r="R575">
        <v>0</v>
      </c>
      <c r="S575">
        <v>1</v>
      </c>
      <c r="T575" t="s">
        <v>155</v>
      </c>
      <c r="U575">
        <v>0</v>
      </c>
      <c r="V575">
        <v>1</v>
      </c>
      <c r="W575" t="s">
        <v>155</v>
      </c>
      <c r="X575">
        <v>0</v>
      </c>
      <c r="Y575">
        <v>1</v>
      </c>
      <c r="Z575" t="s">
        <v>155</v>
      </c>
      <c r="AA575">
        <v>0</v>
      </c>
      <c r="AB575">
        <v>1</v>
      </c>
      <c r="AC575" t="s">
        <v>155</v>
      </c>
      <c r="AD575">
        <v>0</v>
      </c>
      <c r="AE575">
        <v>1</v>
      </c>
      <c r="AF575" t="s">
        <v>155</v>
      </c>
      <c r="AG575">
        <v>0</v>
      </c>
      <c r="AH575">
        <v>1</v>
      </c>
      <c r="AI575">
        <v>0</v>
      </c>
      <c r="AJ575" t="s">
        <v>155</v>
      </c>
      <c r="AK575">
        <v>0</v>
      </c>
      <c r="AL575">
        <v>1</v>
      </c>
      <c r="AM575" t="s">
        <v>4774</v>
      </c>
      <c r="AN575">
        <v>-32768</v>
      </c>
      <c r="AO575">
        <v>32767</v>
      </c>
      <c r="AP575" t="s">
        <v>4775</v>
      </c>
      <c r="AQ575" s="1" t="s">
        <v>157</v>
      </c>
      <c r="AR575" t="s">
        <v>158</v>
      </c>
      <c r="AS575" t="str">
        <f>VLOOKUP('intouch变量（实型）'!$A575,基本表格!$G:$Q,3,FALSE)</f>
        <v>DB1401,REAL168</v>
      </c>
      <c r="AT575" t="str">
        <f>VLOOKUP('intouch变量（实型）'!$A575,基本表格!$G:$Q,10,FALSE)</f>
        <v>No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</row>
    <row r="576" spans="1:55">
      <c r="A576" t="s">
        <v>6074</v>
      </c>
      <c r="B576" s="11" t="str">
        <f t="shared" si="8"/>
        <v>CHP4</v>
      </c>
      <c r="C576" s="11" t="str">
        <f>VLOOKUP('intouch变量（实型）'!$A576,基本表格!$G:$Q,2,FALSE)</f>
        <v>4#刨片机振动传感器  上上限值</v>
      </c>
      <c r="D576" t="s">
        <v>154</v>
      </c>
      <c r="E576" t="s">
        <v>154</v>
      </c>
      <c r="F576">
        <v>0</v>
      </c>
      <c r="G576" t="s">
        <v>154</v>
      </c>
      <c r="H576" t="s">
        <v>154</v>
      </c>
      <c r="I576">
        <v>0</v>
      </c>
      <c r="J576">
        <v>0</v>
      </c>
      <c r="L576">
        <v>0</v>
      </c>
      <c r="M576">
        <v>-32768</v>
      </c>
      <c r="N576">
        <v>32767</v>
      </c>
      <c r="O576">
        <v>0</v>
      </c>
      <c r="P576">
        <v>0</v>
      </c>
      <c r="Q576" t="s">
        <v>155</v>
      </c>
      <c r="R576">
        <v>0</v>
      </c>
      <c r="S576">
        <v>1</v>
      </c>
      <c r="T576" t="s">
        <v>155</v>
      </c>
      <c r="U576">
        <v>0</v>
      </c>
      <c r="V576">
        <v>1</v>
      </c>
      <c r="W576" t="s">
        <v>155</v>
      </c>
      <c r="X576">
        <v>0</v>
      </c>
      <c r="Y576">
        <v>1</v>
      </c>
      <c r="Z576" t="s">
        <v>155</v>
      </c>
      <c r="AA576">
        <v>0</v>
      </c>
      <c r="AB576">
        <v>1</v>
      </c>
      <c r="AC576" t="s">
        <v>155</v>
      </c>
      <c r="AD576">
        <v>0</v>
      </c>
      <c r="AE576">
        <v>1</v>
      </c>
      <c r="AF576" t="s">
        <v>155</v>
      </c>
      <c r="AG576">
        <v>0</v>
      </c>
      <c r="AH576">
        <v>1</v>
      </c>
      <c r="AI576">
        <v>0</v>
      </c>
      <c r="AJ576" t="s">
        <v>155</v>
      </c>
      <c r="AK576">
        <v>0</v>
      </c>
      <c r="AL576">
        <v>1</v>
      </c>
      <c r="AM576" t="s">
        <v>4774</v>
      </c>
      <c r="AN576">
        <v>-32768</v>
      </c>
      <c r="AO576">
        <v>32767</v>
      </c>
      <c r="AP576" t="s">
        <v>4775</v>
      </c>
      <c r="AQ576" s="1" t="s">
        <v>157</v>
      </c>
      <c r="AR576" t="s">
        <v>158</v>
      </c>
      <c r="AS576" t="str">
        <f>VLOOKUP('intouch变量（实型）'!$A576,基本表格!$G:$Q,3,FALSE)</f>
        <v>DB1401,REAL172</v>
      </c>
      <c r="AT576" t="str">
        <f>VLOOKUP('intouch变量（实型）'!$A576,基本表格!$G:$Q,10,FALSE)</f>
        <v>No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</row>
    <row r="577" spans="1:55">
      <c r="A577" t="s">
        <v>6075</v>
      </c>
      <c r="B577" s="11" t="str">
        <f t="shared" si="8"/>
        <v>CHP4</v>
      </c>
      <c r="C577" s="11" t="str">
        <f>VLOOKUP('intouch变量（实型）'!$A577,基本表格!$G:$Q,2,FALSE)</f>
        <v>4#刨片机振动传感器  下下限值</v>
      </c>
      <c r="D577" t="s">
        <v>154</v>
      </c>
      <c r="E577" t="s">
        <v>154</v>
      </c>
      <c r="F577">
        <v>0</v>
      </c>
      <c r="G577" t="s">
        <v>154</v>
      </c>
      <c r="H577" t="s">
        <v>154</v>
      </c>
      <c r="I577">
        <v>0</v>
      </c>
      <c r="J577">
        <v>0</v>
      </c>
      <c r="L577">
        <v>0</v>
      </c>
      <c r="M577">
        <v>-32768</v>
      </c>
      <c r="N577">
        <v>32767</v>
      </c>
      <c r="O577">
        <v>0</v>
      </c>
      <c r="P577">
        <v>0</v>
      </c>
      <c r="Q577" t="s">
        <v>155</v>
      </c>
      <c r="R577">
        <v>0</v>
      </c>
      <c r="S577">
        <v>1</v>
      </c>
      <c r="T577" t="s">
        <v>155</v>
      </c>
      <c r="U577">
        <v>0</v>
      </c>
      <c r="V577">
        <v>1</v>
      </c>
      <c r="W577" t="s">
        <v>155</v>
      </c>
      <c r="X577">
        <v>0</v>
      </c>
      <c r="Y577">
        <v>1</v>
      </c>
      <c r="Z577" t="s">
        <v>155</v>
      </c>
      <c r="AA577">
        <v>0</v>
      </c>
      <c r="AB577">
        <v>1</v>
      </c>
      <c r="AC577" t="s">
        <v>155</v>
      </c>
      <c r="AD577">
        <v>0</v>
      </c>
      <c r="AE577">
        <v>1</v>
      </c>
      <c r="AF577" t="s">
        <v>155</v>
      </c>
      <c r="AG577">
        <v>0</v>
      </c>
      <c r="AH577">
        <v>1</v>
      </c>
      <c r="AI577">
        <v>0</v>
      </c>
      <c r="AJ577" t="s">
        <v>155</v>
      </c>
      <c r="AK577">
        <v>0</v>
      </c>
      <c r="AL577">
        <v>1</v>
      </c>
      <c r="AM577" t="s">
        <v>4774</v>
      </c>
      <c r="AN577">
        <v>-32768</v>
      </c>
      <c r="AO577">
        <v>32767</v>
      </c>
      <c r="AP577" t="s">
        <v>4775</v>
      </c>
      <c r="AQ577" s="1" t="s">
        <v>157</v>
      </c>
      <c r="AR577" t="s">
        <v>158</v>
      </c>
      <c r="AS577" t="str">
        <f>VLOOKUP('intouch变量（实型）'!$A577,基本表格!$G:$Q,3,FALSE)</f>
        <v>DB1401,REAL176</v>
      </c>
      <c r="AT577" t="str">
        <f>VLOOKUP('intouch变量（实型）'!$A577,基本表格!$G:$Q,10,FALSE)</f>
        <v>No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</row>
    <row r="578" spans="1:55">
      <c r="A578" t="s">
        <v>6076</v>
      </c>
      <c r="B578" s="11" t="str">
        <f t="shared" si="8"/>
        <v>CHP4</v>
      </c>
      <c r="C578" s="11" t="str">
        <f>VLOOKUP('intouch变量（实型）'!$A578,基本表格!$G:$Q,2,FALSE)</f>
        <v>4#刨片机润滑站温度  实际值</v>
      </c>
      <c r="D578" t="s">
        <v>154</v>
      </c>
      <c r="E578" t="s">
        <v>154</v>
      </c>
      <c r="F578">
        <v>0</v>
      </c>
      <c r="G578" t="s">
        <v>154</v>
      </c>
      <c r="H578" t="s">
        <v>154</v>
      </c>
      <c r="I578">
        <v>0</v>
      </c>
      <c r="J578">
        <v>0</v>
      </c>
      <c r="L578">
        <v>0</v>
      </c>
      <c r="M578">
        <v>-32768</v>
      </c>
      <c r="N578">
        <v>32767</v>
      </c>
      <c r="O578">
        <v>0</v>
      </c>
      <c r="P578">
        <v>0</v>
      </c>
      <c r="Q578" t="s">
        <v>155</v>
      </c>
      <c r="R578">
        <v>0</v>
      </c>
      <c r="S578">
        <v>1</v>
      </c>
      <c r="T578" t="s">
        <v>155</v>
      </c>
      <c r="U578">
        <v>0</v>
      </c>
      <c r="V578">
        <v>1</v>
      </c>
      <c r="W578" t="s">
        <v>155</v>
      </c>
      <c r="X578">
        <v>0</v>
      </c>
      <c r="Y578">
        <v>1</v>
      </c>
      <c r="Z578" t="s">
        <v>155</v>
      </c>
      <c r="AA578">
        <v>0</v>
      </c>
      <c r="AB578">
        <v>1</v>
      </c>
      <c r="AC578" t="s">
        <v>155</v>
      </c>
      <c r="AD578">
        <v>0</v>
      </c>
      <c r="AE578">
        <v>1</v>
      </c>
      <c r="AF578" t="s">
        <v>155</v>
      </c>
      <c r="AG578">
        <v>0</v>
      </c>
      <c r="AH578">
        <v>1</v>
      </c>
      <c r="AI578">
        <v>0</v>
      </c>
      <c r="AJ578" t="s">
        <v>155</v>
      </c>
      <c r="AK578">
        <v>0</v>
      </c>
      <c r="AL578">
        <v>1</v>
      </c>
      <c r="AM578" t="s">
        <v>4774</v>
      </c>
      <c r="AN578">
        <v>-32768</v>
      </c>
      <c r="AO578">
        <v>32767</v>
      </c>
      <c r="AP578" t="s">
        <v>4775</v>
      </c>
      <c r="AQ578" s="1" t="s">
        <v>157</v>
      </c>
      <c r="AR578" t="s">
        <v>158</v>
      </c>
      <c r="AS578" t="str">
        <f>VLOOKUP('intouch变量（实型）'!$A578,基本表格!$G:$Q,3,FALSE)</f>
        <v>DB1401,REAL206</v>
      </c>
      <c r="AT578" t="str">
        <f>VLOOKUP('intouch变量（实型）'!$A578,基本表格!$G:$Q,10,FALSE)</f>
        <v>Yes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</row>
    <row r="579" spans="1:55">
      <c r="A579" t="s">
        <v>6077</v>
      </c>
      <c r="B579" s="11" t="str">
        <f t="shared" si="8"/>
        <v>CHP4</v>
      </c>
      <c r="C579" s="11" t="str">
        <f>VLOOKUP('intouch变量（实型）'!$A579,基本表格!$G:$Q,2,FALSE)</f>
        <v>4#刨片机润滑站温度  量程</v>
      </c>
      <c r="D579" t="s">
        <v>154</v>
      </c>
      <c r="E579" t="s">
        <v>154</v>
      </c>
      <c r="F579">
        <v>0</v>
      </c>
      <c r="G579" t="s">
        <v>154</v>
      </c>
      <c r="H579" t="s">
        <v>154</v>
      </c>
      <c r="I579">
        <v>0</v>
      </c>
      <c r="J579">
        <v>0</v>
      </c>
      <c r="L579">
        <v>0</v>
      </c>
      <c r="M579">
        <v>-32768</v>
      </c>
      <c r="N579">
        <v>32767</v>
      </c>
      <c r="O579">
        <v>0</v>
      </c>
      <c r="P579">
        <v>0</v>
      </c>
      <c r="Q579" t="s">
        <v>155</v>
      </c>
      <c r="R579">
        <v>0</v>
      </c>
      <c r="S579">
        <v>1</v>
      </c>
      <c r="T579" t="s">
        <v>155</v>
      </c>
      <c r="U579">
        <v>0</v>
      </c>
      <c r="V579">
        <v>1</v>
      </c>
      <c r="W579" t="s">
        <v>155</v>
      </c>
      <c r="X579">
        <v>0</v>
      </c>
      <c r="Y579">
        <v>1</v>
      </c>
      <c r="Z579" t="s">
        <v>155</v>
      </c>
      <c r="AA579">
        <v>0</v>
      </c>
      <c r="AB579">
        <v>1</v>
      </c>
      <c r="AC579" t="s">
        <v>155</v>
      </c>
      <c r="AD579">
        <v>0</v>
      </c>
      <c r="AE579">
        <v>1</v>
      </c>
      <c r="AF579" t="s">
        <v>155</v>
      </c>
      <c r="AG579">
        <v>0</v>
      </c>
      <c r="AH579">
        <v>1</v>
      </c>
      <c r="AI579">
        <v>0</v>
      </c>
      <c r="AJ579" t="s">
        <v>155</v>
      </c>
      <c r="AK579">
        <v>0</v>
      </c>
      <c r="AL579">
        <v>1</v>
      </c>
      <c r="AM579" t="s">
        <v>4774</v>
      </c>
      <c r="AN579">
        <v>-32768</v>
      </c>
      <c r="AO579">
        <v>32767</v>
      </c>
      <c r="AP579" t="s">
        <v>4775</v>
      </c>
      <c r="AQ579" s="1" t="s">
        <v>157</v>
      </c>
      <c r="AR579" t="s">
        <v>158</v>
      </c>
      <c r="AS579" t="str">
        <f>VLOOKUP('intouch变量（实型）'!$A579,基本表格!$G:$Q,3,FALSE)</f>
        <v>DB1401,REAL210</v>
      </c>
      <c r="AT579" t="str">
        <f>VLOOKUP('intouch变量（实型）'!$A579,基本表格!$G:$Q,10,FALSE)</f>
        <v>No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</row>
    <row r="580" spans="1:55">
      <c r="A580" t="s">
        <v>6078</v>
      </c>
      <c r="B580" s="11" t="str">
        <f t="shared" si="8"/>
        <v>CHP4</v>
      </c>
      <c r="C580" s="11" t="str">
        <f>VLOOKUP('intouch变量（实型）'!$A580,基本表格!$G:$Q,2,FALSE)</f>
        <v>4#刨片机润滑站温度  上限值</v>
      </c>
      <c r="D580" t="s">
        <v>154</v>
      </c>
      <c r="E580" t="s">
        <v>154</v>
      </c>
      <c r="F580">
        <v>0</v>
      </c>
      <c r="G580" t="s">
        <v>154</v>
      </c>
      <c r="H580" t="s">
        <v>154</v>
      </c>
      <c r="I580">
        <v>0</v>
      </c>
      <c r="J580">
        <v>0</v>
      </c>
      <c r="L580">
        <v>0</v>
      </c>
      <c r="M580">
        <v>-32768</v>
      </c>
      <c r="N580">
        <v>32767</v>
      </c>
      <c r="O580">
        <v>0</v>
      </c>
      <c r="P580">
        <v>0</v>
      </c>
      <c r="Q580" t="s">
        <v>155</v>
      </c>
      <c r="R580">
        <v>0</v>
      </c>
      <c r="S580">
        <v>1</v>
      </c>
      <c r="T580" t="s">
        <v>155</v>
      </c>
      <c r="U580">
        <v>0</v>
      </c>
      <c r="V580">
        <v>1</v>
      </c>
      <c r="W580" t="s">
        <v>155</v>
      </c>
      <c r="X580">
        <v>0</v>
      </c>
      <c r="Y580">
        <v>1</v>
      </c>
      <c r="Z580" t="s">
        <v>155</v>
      </c>
      <c r="AA580">
        <v>0</v>
      </c>
      <c r="AB580">
        <v>1</v>
      </c>
      <c r="AC580" t="s">
        <v>155</v>
      </c>
      <c r="AD580">
        <v>0</v>
      </c>
      <c r="AE580">
        <v>1</v>
      </c>
      <c r="AF580" t="s">
        <v>155</v>
      </c>
      <c r="AG580">
        <v>0</v>
      </c>
      <c r="AH580">
        <v>1</v>
      </c>
      <c r="AI580">
        <v>0</v>
      </c>
      <c r="AJ580" t="s">
        <v>155</v>
      </c>
      <c r="AK580">
        <v>0</v>
      </c>
      <c r="AL580">
        <v>1</v>
      </c>
      <c r="AM580" t="s">
        <v>4774</v>
      </c>
      <c r="AN580">
        <v>-32768</v>
      </c>
      <c r="AO580">
        <v>32767</v>
      </c>
      <c r="AP580" t="s">
        <v>4775</v>
      </c>
      <c r="AQ580" s="1" t="s">
        <v>157</v>
      </c>
      <c r="AR580" t="s">
        <v>158</v>
      </c>
      <c r="AS580" t="str">
        <f>VLOOKUP('intouch变量（实型）'!$A580,基本表格!$G:$Q,3,FALSE)</f>
        <v>DB1401,REAL214</v>
      </c>
      <c r="AT580" t="str">
        <f>VLOOKUP('intouch变量（实型）'!$A580,基本表格!$G:$Q,10,FALSE)</f>
        <v>No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</row>
    <row r="581" spans="1:55">
      <c r="A581" t="s">
        <v>6079</v>
      </c>
      <c r="B581" s="11" t="str">
        <f t="shared" ref="B581:B644" si="9">LEFT(A581,4)</f>
        <v>CHP4</v>
      </c>
      <c r="C581" s="11" t="str">
        <f>VLOOKUP('intouch变量（实型）'!$A581,基本表格!$G:$Q,2,FALSE)</f>
        <v>4#刨片机润滑站温度  下限值</v>
      </c>
      <c r="D581" t="s">
        <v>154</v>
      </c>
      <c r="E581" t="s">
        <v>154</v>
      </c>
      <c r="F581">
        <v>0</v>
      </c>
      <c r="G581" t="s">
        <v>154</v>
      </c>
      <c r="H581" t="s">
        <v>154</v>
      </c>
      <c r="I581">
        <v>0</v>
      </c>
      <c r="J581">
        <v>0</v>
      </c>
      <c r="L581">
        <v>0</v>
      </c>
      <c r="M581">
        <v>-32768</v>
      </c>
      <c r="N581">
        <v>32767</v>
      </c>
      <c r="O581">
        <v>0</v>
      </c>
      <c r="P581">
        <v>0</v>
      </c>
      <c r="Q581" t="s">
        <v>155</v>
      </c>
      <c r="R581">
        <v>0</v>
      </c>
      <c r="S581">
        <v>1</v>
      </c>
      <c r="T581" t="s">
        <v>155</v>
      </c>
      <c r="U581">
        <v>0</v>
      </c>
      <c r="V581">
        <v>1</v>
      </c>
      <c r="W581" t="s">
        <v>155</v>
      </c>
      <c r="X581">
        <v>0</v>
      </c>
      <c r="Y581">
        <v>1</v>
      </c>
      <c r="Z581" t="s">
        <v>155</v>
      </c>
      <c r="AA581">
        <v>0</v>
      </c>
      <c r="AB581">
        <v>1</v>
      </c>
      <c r="AC581" t="s">
        <v>155</v>
      </c>
      <c r="AD581">
        <v>0</v>
      </c>
      <c r="AE581">
        <v>1</v>
      </c>
      <c r="AF581" t="s">
        <v>155</v>
      </c>
      <c r="AG581">
        <v>0</v>
      </c>
      <c r="AH581">
        <v>1</v>
      </c>
      <c r="AI581">
        <v>0</v>
      </c>
      <c r="AJ581" t="s">
        <v>155</v>
      </c>
      <c r="AK581">
        <v>0</v>
      </c>
      <c r="AL581">
        <v>1</v>
      </c>
      <c r="AM581" t="s">
        <v>4774</v>
      </c>
      <c r="AN581">
        <v>-32768</v>
      </c>
      <c r="AO581">
        <v>32767</v>
      </c>
      <c r="AP581" t="s">
        <v>4775</v>
      </c>
      <c r="AQ581" s="1" t="s">
        <v>157</v>
      </c>
      <c r="AR581" t="s">
        <v>158</v>
      </c>
      <c r="AS581" t="str">
        <f>VLOOKUP('intouch变量（实型）'!$A581,基本表格!$G:$Q,3,FALSE)</f>
        <v>DB1401,REAL218</v>
      </c>
      <c r="AT581" t="str">
        <f>VLOOKUP('intouch变量（实型）'!$A581,基本表格!$G:$Q,10,FALSE)</f>
        <v>No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</row>
    <row r="582" spans="1:55">
      <c r="A582" t="s">
        <v>6080</v>
      </c>
      <c r="B582" s="11" t="str">
        <f t="shared" si="9"/>
        <v>CHP4</v>
      </c>
      <c r="C582" s="11" t="str">
        <f>VLOOKUP('intouch变量（实型）'!$A582,基本表格!$G:$Q,2,FALSE)</f>
        <v>4#刨片机润滑站温度  上上限值</v>
      </c>
      <c r="D582" t="s">
        <v>154</v>
      </c>
      <c r="E582" t="s">
        <v>154</v>
      </c>
      <c r="F582">
        <v>0</v>
      </c>
      <c r="G582" t="s">
        <v>154</v>
      </c>
      <c r="H582" t="s">
        <v>154</v>
      </c>
      <c r="I582">
        <v>0</v>
      </c>
      <c r="J582">
        <v>0</v>
      </c>
      <c r="L582">
        <v>0</v>
      </c>
      <c r="M582">
        <v>-32768</v>
      </c>
      <c r="N582">
        <v>32767</v>
      </c>
      <c r="O582">
        <v>0</v>
      </c>
      <c r="P582">
        <v>0</v>
      </c>
      <c r="Q582" t="s">
        <v>155</v>
      </c>
      <c r="R582">
        <v>0</v>
      </c>
      <c r="S582">
        <v>1</v>
      </c>
      <c r="T582" t="s">
        <v>155</v>
      </c>
      <c r="U582">
        <v>0</v>
      </c>
      <c r="V582">
        <v>1</v>
      </c>
      <c r="W582" t="s">
        <v>155</v>
      </c>
      <c r="X582">
        <v>0</v>
      </c>
      <c r="Y582">
        <v>1</v>
      </c>
      <c r="Z582" t="s">
        <v>155</v>
      </c>
      <c r="AA582">
        <v>0</v>
      </c>
      <c r="AB582">
        <v>1</v>
      </c>
      <c r="AC582" t="s">
        <v>155</v>
      </c>
      <c r="AD582">
        <v>0</v>
      </c>
      <c r="AE582">
        <v>1</v>
      </c>
      <c r="AF582" t="s">
        <v>155</v>
      </c>
      <c r="AG582">
        <v>0</v>
      </c>
      <c r="AH582">
        <v>1</v>
      </c>
      <c r="AI582">
        <v>0</v>
      </c>
      <c r="AJ582" t="s">
        <v>155</v>
      </c>
      <c r="AK582">
        <v>0</v>
      </c>
      <c r="AL582">
        <v>1</v>
      </c>
      <c r="AM582" t="s">
        <v>4774</v>
      </c>
      <c r="AN582">
        <v>-32768</v>
      </c>
      <c r="AO582">
        <v>32767</v>
      </c>
      <c r="AP582" t="s">
        <v>4775</v>
      </c>
      <c r="AQ582" s="1" t="s">
        <v>157</v>
      </c>
      <c r="AR582" t="s">
        <v>158</v>
      </c>
      <c r="AS582" t="str">
        <f>VLOOKUP('intouch变量（实型）'!$A582,基本表格!$G:$Q,3,FALSE)</f>
        <v>DB1401,REAL222</v>
      </c>
      <c r="AT582" t="str">
        <f>VLOOKUP('intouch变量（实型）'!$A582,基本表格!$G:$Q,10,FALSE)</f>
        <v>No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</row>
    <row r="583" spans="1:55">
      <c r="A583" t="s">
        <v>6081</v>
      </c>
      <c r="B583" s="11" t="str">
        <f t="shared" si="9"/>
        <v>CHP4</v>
      </c>
      <c r="C583" s="11" t="str">
        <f>VLOOKUP('intouch变量（实型）'!$A583,基本表格!$G:$Q,2,FALSE)</f>
        <v>4#刨片机润滑站温度  下下限值</v>
      </c>
      <c r="D583" t="s">
        <v>154</v>
      </c>
      <c r="E583" t="s">
        <v>154</v>
      </c>
      <c r="F583">
        <v>0</v>
      </c>
      <c r="G583" t="s">
        <v>154</v>
      </c>
      <c r="H583" t="s">
        <v>154</v>
      </c>
      <c r="I583">
        <v>0</v>
      </c>
      <c r="J583">
        <v>0</v>
      </c>
      <c r="L583">
        <v>0</v>
      </c>
      <c r="M583">
        <v>-32768</v>
      </c>
      <c r="N583">
        <v>32767</v>
      </c>
      <c r="O583">
        <v>0</v>
      </c>
      <c r="P583">
        <v>0</v>
      </c>
      <c r="Q583" t="s">
        <v>155</v>
      </c>
      <c r="R583">
        <v>0</v>
      </c>
      <c r="S583">
        <v>1</v>
      </c>
      <c r="T583" t="s">
        <v>155</v>
      </c>
      <c r="U583">
        <v>0</v>
      </c>
      <c r="V583">
        <v>1</v>
      </c>
      <c r="W583" t="s">
        <v>155</v>
      </c>
      <c r="X583">
        <v>0</v>
      </c>
      <c r="Y583">
        <v>1</v>
      </c>
      <c r="Z583" t="s">
        <v>155</v>
      </c>
      <c r="AA583">
        <v>0</v>
      </c>
      <c r="AB583">
        <v>1</v>
      </c>
      <c r="AC583" t="s">
        <v>155</v>
      </c>
      <c r="AD583">
        <v>0</v>
      </c>
      <c r="AE583">
        <v>1</v>
      </c>
      <c r="AF583" t="s">
        <v>155</v>
      </c>
      <c r="AG583">
        <v>0</v>
      </c>
      <c r="AH583">
        <v>1</v>
      </c>
      <c r="AI583">
        <v>0</v>
      </c>
      <c r="AJ583" t="s">
        <v>155</v>
      </c>
      <c r="AK583">
        <v>0</v>
      </c>
      <c r="AL583">
        <v>1</v>
      </c>
      <c r="AM583" t="s">
        <v>4774</v>
      </c>
      <c r="AN583">
        <v>-32768</v>
      </c>
      <c r="AO583">
        <v>32767</v>
      </c>
      <c r="AP583" t="s">
        <v>4775</v>
      </c>
      <c r="AQ583" s="1" t="s">
        <v>157</v>
      </c>
      <c r="AR583" t="s">
        <v>158</v>
      </c>
      <c r="AS583" t="str">
        <f>VLOOKUP('intouch变量（实型）'!$A583,基本表格!$G:$Q,3,FALSE)</f>
        <v>DB1401,REAL226</v>
      </c>
      <c r="AT583" t="str">
        <f>VLOOKUP('intouch变量（实型）'!$A583,基本表格!$G:$Q,10,FALSE)</f>
        <v>No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</row>
    <row r="584" spans="1:55">
      <c r="A584" t="s">
        <v>6082</v>
      </c>
      <c r="B584" s="11" t="str">
        <f t="shared" si="9"/>
        <v>CHP4</v>
      </c>
      <c r="C584" s="11" t="str">
        <f>VLOOKUP('intouch变量（实型）'!$A584,基本表格!$G:$Q,2,FALSE)</f>
        <v>4#刨片机主机轴承温度传感器1#  实际值</v>
      </c>
      <c r="D584" t="s">
        <v>154</v>
      </c>
      <c r="E584" t="s">
        <v>154</v>
      </c>
      <c r="F584">
        <v>0</v>
      </c>
      <c r="G584" t="s">
        <v>154</v>
      </c>
      <c r="H584" t="s">
        <v>154</v>
      </c>
      <c r="I584">
        <v>0</v>
      </c>
      <c r="J584">
        <v>0</v>
      </c>
      <c r="L584">
        <v>0</v>
      </c>
      <c r="M584">
        <v>-32768</v>
      </c>
      <c r="N584">
        <v>32767</v>
      </c>
      <c r="O584">
        <v>0</v>
      </c>
      <c r="P584">
        <v>0</v>
      </c>
      <c r="Q584" t="s">
        <v>155</v>
      </c>
      <c r="R584">
        <v>0</v>
      </c>
      <c r="S584">
        <v>1</v>
      </c>
      <c r="T584" t="s">
        <v>155</v>
      </c>
      <c r="U584">
        <v>0</v>
      </c>
      <c r="V584">
        <v>1</v>
      </c>
      <c r="W584" t="s">
        <v>155</v>
      </c>
      <c r="X584">
        <v>0</v>
      </c>
      <c r="Y584">
        <v>1</v>
      </c>
      <c r="Z584" t="s">
        <v>155</v>
      </c>
      <c r="AA584">
        <v>0</v>
      </c>
      <c r="AB584">
        <v>1</v>
      </c>
      <c r="AC584" t="s">
        <v>155</v>
      </c>
      <c r="AD584">
        <v>0</v>
      </c>
      <c r="AE584">
        <v>1</v>
      </c>
      <c r="AF584" t="s">
        <v>155</v>
      </c>
      <c r="AG584">
        <v>0</v>
      </c>
      <c r="AH584">
        <v>1</v>
      </c>
      <c r="AI584">
        <v>0</v>
      </c>
      <c r="AJ584" t="s">
        <v>155</v>
      </c>
      <c r="AK584">
        <v>0</v>
      </c>
      <c r="AL584">
        <v>1</v>
      </c>
      <c r="AM584" t="s">
        <v>4774</v>
      </c>
      <c r="AN584">
        <v>-32768</v>
      </c>
      <c r="AO584">
        <v>32767</v>
      </c>
      <c r="AP584" t="s">
        <v>4775</v>
      </c>
      <c r="AQ584" s="1" t="s">
        <v>157</v>
      </c>
      <c r="AR584" t="s">
        <v>158</v>
      </c>
      <c r="AS584" t="str">
        <f>VLOOKUP('intouch变量（实型）'!$A584,基本表格!$G:$Q,3,FALSE)</f>
        <v>DB1401,REAL256</v>
      </c>
      <c r="AT584" t="str">
        <f>VLOOKUP('intouch变量（实型）'!$A584,基本表格!$G:$Q,10,FALSE)</f>
        <v>Yes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</row>
    <row r="585" spans="1:55">
      <c r="A585" t="s">
        <v>6083</v>
      </c>
      <c r="B585" s="11" t="str">
        <f t="shared" si="9"/>
        <v>CHP4</v>
      </c>
      <c r="C585" s="11" t="str">
        <f>VLOOKUP('intouch变量（实型）'!$A585,基本表格!$G:$Q,2,FALSE)</f>
        <v>4#刨片机主机轴承温度传感器1#  量程</v>
      </c>
      <c r="D585" t="s">
        <v>154</v>
      </c>
      <c r="E585" t="s">
        <v>154</v>
      </c>
      <c r="F585">
        <v>0</v>
      </c>
      <c r="G585" t="s">
        <v>154</v>
      </c>
      <c r="H585" t="s">
        <v>154</v>
      </c>
      <c r="I585">
        <v>0</v>
      </c>
      <c r="J585">
        <v>0</v>
      </c>
      <c r="L585">
        <v>0</v>
      </c>
      <c r="M585">
        <v>-32768</v>
      </c>
      <c r="N585">
        <v>32767</v>
      </c>
      <c r="O585">
        <v>0</v>
      </c>
      <c r="P585">
        <v>0</v>
      </c>
      <c r="Q585" t="s">
        <v>155</v>
      </c>
      <c r="R585">
        <v>0</v>
      </c>
      <c r="S585">
        <v>1</v>
      </c>
      <c r="T585" t="s">
        <v>155</v>
      </c>
      <c r="U585">
        <v>0</v>
      </c>
      <c r="V585">
        <v>1</v>
      </c>
      <c r="W585" t="s">
        <v>155</v>
      </c>
      <c r="X585">
        <v>0</v>
      </c>
      <c r="Y585">
        <v>1</v>
      </c>
      <c r="Z585" t="s">
        <v>155</v>
      </c>
      <c r="AA585">
        <v>0</v>
      </c>
      <c r="AB585">
        <v>1</v>
      </c>
      <c r="AC585" t="s">
        <v>155</v>
      </c>
      <c r="AD585">
        <v>0</v>
      </c>
      <c r="AE585">
        <v>1</v>
      </c>
      <c r="AF585" t="s">
        <v>155</v>
      </c>
      <c r="AG585">
        <v>0</v>
      </c>
      <c r="AH585">
        <v>1</v>
      </c>
      <c r="AI585">
        <v>0</v>
      </c>
      <c r="AJ585" t="s">
        <v>155</v>
      </c>
      <c r="AK585">
        <v>0</v>
      </c>
      <c r="AL585">
        <v>1</v>
      </c>
      <c r="AM585" t="s">
        <v>4774</v>
      </c>
      <c r="AN585">
        <v>-32768</v>
      </c>
      <c r="AO585">
        <v>32767</v>
      </c>
      <c r="AP585" t="s">
        <v>4775</v>
      </c>
      <c r="AQ585" s="1" t="s">
        <v>157</v>
      </c>
      <c r="AR585" t="s">
        <v>158</v>
      </c>
      <c r="AS585" t="str">
        <f>VLOOKUP('intouch变量（实型）'!$A585,基本表格!$G:$Q,3,FALSE)</f>
        <v>DB1401,REAL260</v>
      </c>
      <c r="AT585" t="str">
        <f>VLOOKUP('intouch变量（实型）'!$A585,基本表格!$G:$Q,10,FALSE)</f>
        <v>No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</row>
    <row r="586" spans="1:55">
      <c r="A586" t="s">
        <v>6084</v>
      </c>
      <c r="B586" s="11" t="str">
        <f t="shared" si="9"/>
        <v>CHP4</v>
      </c>
      <c r="C586" s="11" t="str">
        <f>VLOOKUP('intouch变量（实型）'!$A586,基本表格!$G:$Q,2,FALSE)</f>
        <v>4#刨片机主机轴承温度传感器1#  上限值</v>
      </c>
      <c r="D586" t="s">
        <v>154</v>
      </c>
      <c r="E586" t="s">
        <v>154</v>
      </c>
      <c r="F586">
        <v>0</v>
      </c>
      <c r="G586" t="s">
        <v>154</v>
      </c>
      <c r="H586" t="s">
        <v>154</v>
      </c>
      <c r="I586">
        <v>0</v>
      </c>
      <c r="J586">
        <v>0</v>
      </c>
      <c r="L586">
        <v>0</v>
      </c>
      <c r="M586">
        <v>-32768</v>
      </c>
      <c r="N586">
        <v>32767</v>
      </c>
      <c r="O586">
        <v>0</v>
      </c>
      <c r="P586">
        <v>0</v>
      </c>
      <c r="Q586" t="s">
        <v>155</v>
      </c>
      <c r="R586">
        <v>0</v>
      </c>
      <c r="S586">
        <v>1</v>
      </c>
      <c r="T586" t="s">
        <v>155</v>
      </c>
      <c r="U586">
        <v>0</v>
      </c>
      <c r="V586">
        <v>1</v>
      </c>
      <c r="W586" t="s">
        <v>155</v>
      </c>
      <c r="X586">
        <v>0</v>
      </c>
      <c r="Y586">
        <v>1</v>
      </c>
      <c r="Z586" t="s">
        <v>155</v>
      </c>
      <c r="AA586">
        <v>0</v>
      </c>
      <c r="AB586">
        <v>1</v>
      </c>
      <c r="AC586" t="s">
        <v>155</v>
      </c>
      <c r="AD586">
        <v>0</v>
      </c>
      <c r="AE586">
        <v>1</v>
      </c>
      <c r="AF586" t="s">
        <v>155</v>
      </c>
      <c r="AG586">
        <v>0</v>
      </c>
      <c r="AH586">
        <v>1</v>
      </c>
      <c r="AI586">
        <v>0</v>
      </c>
      <c r="AJ586" t="s">
        <v>155</v>
      </c>
      <c r="AK586">
        <v>0</v>
      </c>
      <c r="AL586">
        <v>1</v>
      </c>
      <c r="AM586" t="s">
        <v>4774</v>
      </c>
      <c r="AN586">
        <v>-32768</v>
      </c>
      <c r="AO586">
        <v>32767</v>
      </c>
      <c r="AP586" t="s">
        <v>4775</v>
      </c>
      <c r="AQ586" s="1" t="s">
        <v>157</v>
      </c>
      <c r="AR586" t="s">
        <v>158</v>
      </c>
      <c r="AS586" t="str">
        <f>VLOOKUP('intouch变量（实型）'!$A586,基本表格!$G:$Q,3,FALSE)</f>
        <v>DB1401,REAL264</v>
      </c>
      <c r="AT586" t="str">
        <f>VLOOKUP('intouch变量（实型）'!$A586,基本表格!$G:$Q,10,FALSE)</f>
        <v>No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</row>
    <row r="587" spans="1:55">
      <c r="A587" t="s">
        <v>6085</v>
      </c>
      <c r="B587" s="11" t="str">
        <f t="shared" si="9"/>
        <v>CHP4</v>
      </c>
      <c r="C587" s="11" t="str">
        <f>VLOOKUP('intouch变量（实型）'!$A587,基本表格!$G:$Q,2,FALSE)</f>
        <v>4#刨片机主机轴承温度传感器1#  下限值</v>
      </c>
      <c r="D587" t="s">
        <v>154</v>
      </c>
      <c r="E587" t="s">
        <v>154</v>
      </c>
      <c r="F587">
        <v>0</v>
      </c>
      <c r="G587" t="s">
        <v>154</v>
      </c>
      <c r="H587" t="s">
        <v>154</v>
      </c>
      <c r="I587">
        <v>0</v>
      </c>
      <c r="J587">
        <v>0</v>
      </c>
      <c r="L587">
        <v>0</v>
      </c>
      <c r="M587">
        <v>-32768</v>
      </c>
      <c r="N587">
        <v>32767</v>
      </c>
      <c r="O587">
        <v>0</v>
      </c>
      <c r="P587">
        <v>0</v>
      </c>
      <c r="Q587" t="s">
        <v>155</v>
      </c>
      <c r="R587">
        <v>0</v>
      </c>
      <c r="S587">
        <v>1</v>
      </c>
      <c r="T587" t="s">
        <v>155</v>
      </c>
      <c r="U587">
        <v>0</v>
      </c>
      <c r="V587">
        <v>1</v>
      </c>
      <c r="W587" t="s">
        <v>155</v>
      </c>
      <c r="X587">
        <v>0</v>
      </c>
      <c r="Y587">
        <v>1</v>
      </c>
      <c r="Z587" t="s">
        <v>155</v>
      </c>
      <c r="AA587">
        <v>0</v>
      </c>
      <c r="AB587">
        <v>1</v>
      </c>
      <c r="AC587" t="s">
        <v>155</v>
      </c>
      <c r="AD587">
        <v>0</v>
      </c>
      <c r="AE587">
        <v>1</v>
      </c>
      <c r="AF587" t="s">
        <v>155</v>
      </c>
      <c r="AG587">
        <v>0</v>
      </c>
      <c r="AH587">
        <v>1</v>
      </c>
      <c r="AI587">
        <v>0</v>
      </c>
      <c r="AJ587" t="s">
        <v>155</v>
      </c>
      <c r="AK587">
        <v>0</v>
      </c>
      <c r="AL587">
        <v>1</v>
      </c>
      <c r="AM587" t="s">
        <v>4774</v>
      </c>
      <c r="AN587">
        <v>-32768</v>
      </c>
      <c r="AO587">
        <v>32767</v>
      </c>
      <c r="AP587" t="s">
        <v>4775</v>
      </c>
      <c r="AQ587" s="1" t="s">
        <v>157</v>
      </c>
      <c r="AR587" t="s">
        <v>158</v>
      </c>
      <c r="AS587" t="str">
        <f>VLOOKUP('intouch变量（实型）'!$A587,基本表格!$G:$Q,3,FALSE)</f>
        <v>DB1401,REAL268</v>
      </c>
      <c r="AT587" t="str">
        <f>VLOOKUP('intouch变量（实型）'!$A587,基本表格!$G:$Q,10,FALSE)</f>
        <v>No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</row>
    <row r="588" spans="1:55">
      <c r="A588" t="s">
        <v>6086</v>
      </c>
      <c r="B588" s="11" t="str">
        <f t="shared" si="9"/>
        <v>CHP4</v>
      </c>
      <c r="C588" s="11" t="str">
        <f>VLOOKUP('intouch变量（实型）'!$A588,基本表格!$G:$Q,2,FALSE)</f>
        <v>4#刨片机主机轴承温度传感器1#  上上限值</v>
      </c>
      <c r="D588" t="s">
        <v>154</v>
      </c>
      <c r="E588" t="s">
        <v>154</v>
      </c>
      <c r="F588">
        <v>0</v>
      </c>
      <c r="G588" t="s">
        <v>154</v>
      </c>
      <c r="H588" t="s">
        <v>154</v>
      </c>
      <c r="I588">
        <v>0</v>
      </c>
      <c r="J588">
        <v>0</v>
      </c>
      <c r="L588">
        <v>0</v>
      </c>
      <c r="M588">
        <v>-32768</v>
      </c>
      <c r="N588">
        <v>32767</v>
      </c>
      <c r="O588">
        <v>0</v>
      </c>
      <c r="P588">
        <v>0</v>
      </c>
      <c r="Q588" t="s">
        <v>155</v>
      </c>
      <c r="R588">
        <v>0</v>
      </c>
      <c r="S588">
        <v>1</v>
      </c>
      <c r="T588" t="s">
        <v>155</v>
      </c>
      <c r="U588">
        <v>0</v>
      </c>
      <c r="V588">
        <v>1</v>
      </c>
      <c r="W588" t="s">
        <v>155</v>
      </c>
      <c r="X588">
        <v>0</v>
      </c>
      <c r="Y588">
        <v>1</v>
      </c>
      <c r="Z588" t="s">
        <v>155</v>
      </c>
      <c r="AA588">
        <v>0</v>
      </c>
      <c r="AB588">
        <v>1</v>
      </c>
      <c r="AC588" t="s">
        <v>155</v>
      </c>
      <c r="AD588">
        <v>0</v>
      </c>
      <c r="AE588">
        <v>1</v>
      </c>
      <c r="AF588" t="s">
        <v>155</v>
      </c>
      <c r="AG588">
        <v>0</v>
      </c>
      <c r="AH588">
        <v>1</v>
      </c>
      <c r="AI588">
        <v>0</v>
      </c>
      <c r="AJ588" t="s">
        <v>155</v>
      </c>
      <c r="AK588">
        <v>0</v>
      </c>
      <c r="AL588">
        <v>1</v>
      </c>
      <c r="AM588" t="s">
        <v>4774</v>
      </c>
      <c r="AN588">
        <v>-32768</v>
      </c>
      <c r="AO588">
        <v>32767</v>
      </c>
      <c r="AP588" t="s">
        <v>4775</v>
      </c>
      <c r="AQ588" s="1" t="s">
        <v>157</v>
      </c>
      <c r="AR588" t="s">
        <v>158</v>
      </c>
      <c r="AS588" t="str">
        <f>VLOOKUP('intouch变量（实型）'!$A588,基本表格!$G:$Q,3,FALSE)</f>
        <v>DB1401,REAL272</v>
      </c>
      <c r="AT588" t="str">
        <f>VLOOKUP('intouch变量（实型）'!$A588,基本表格!$G:$Q,10,FALSE)</f>
        <v>No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</row>
    <row r="589" spans="1:55">
      <c r="A589" t="s">
        <v>6087</v>
      </c>
      <c r="B589" s="11" t="str">
        <f t="shared" si="9"/>
        <v>CHP4</v>
      </c>
      <c r="C589" s="11" t="str">
        <f>VLOOKUP('intouch变量（实型）'!$A589,基本表格!$G:$Q,2,FALSE)</f>
        <v>4#刨片机主机轴承温度传感器1#  下下限值</v>
      </c>
      <c r="D589" t="s">
        <v>154</v>
      </c>
      <c r="E589" t="s">
        <v>154</v>
      </c>
      <c r="F589">
        <v>0</v>
      </c>
      <c r="G589" t="s">
        <v>154</v>
      </c>
      <c r="H589" t="s">
        <v>154</v>
      </c>
      <c r="I589">
        <v>0</v>
      </c>
      <c r="J589">
        <v>0</v>
      </c>
      <c r="L589">
        <v>0</v>
      </c>
      <c r="M589">
        <v>-32768</v>
      </c>
      <c r="N589">
        <v>32767</v>
      </c>
      <c r="O589">
        <v>0</v>
      </c>
      <c r="P589">
        <v>0</v>
      </c>
      <c r="Q589" t="s">
        <v>155</v>
      </c>
      <c r="R589">
        <v>0</v>
      </c>
      <c r="S589">
        <v>1</v>
      </c>
      <c r="T589" t="s">
        <v>155</v>
      </c>
      <c r="U589">
        <v>0</v>
      </c>
      <c r="V589">
        <v>1</v>
      </c>
      <c r="W589" t="s">
        <v>155</v>
      </c>
      <c r="X589">
        <v>0</v>
      </c>
      <c r="Y589">
        <v>1</v>
      </c>
      <c r="Z589" t="s">
        <v>155</v>
      </c>
      <c r="AA589">
        <v>0</v>
      </c>
      <c r="AB589">
        <v>1</v>
      </c>
      <c r="AC589" t="s">
        <v>155</v>
      </c>
      <c r="AD589">
        <v>0</v>
      </c>
      <c r="AE589">
        <v>1</v>
      </c>
      <c r="AF589" t="s">
        <v>155</v>
      </c>
      <c r="AG589">
        <v>0</v>
      </c>
      <c r="AH589">
        <v>1</v>
      </c>
      <c r="AI589">
        <v>0</v>
      </c>
      <c r="AJ589" t="s">
        <v>155</v>
      </c>
      <c r="AK589">
        <v>0</v>
      </c>
      <c r="AL589">
        <v>1</v>
      </c>
      <c r="AM589" t="s">
        <v>4774</v>
      </c>
      <c r="AN589">
        <v>-32768</v>
      </c>
      <c r="AO589">
        <v>32767</v>
      </c>
      <c r="AP589" t="s">
        <v>4775</v>
      </c>
      <c r="AQ589" s="1" t="s">
        <v>157</v>
      </c>
      <c r="AR589" t="s">
        <v>158</v>
      </c>
      <c r="AS589" t="str">
        <f>VLOOKUP('intouch变量（实型）'!$A589,基本表格!$G:$Q,3,FALSE)</f>
        <v>DB1401,REAL276</v>
      </c>
      <c r="AT589" t="str">
        <f>VLOOKUP('intouch变量（实型）'!$A589,基本表格!$G:$Q,10,FALSE)</f>
        <v>No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</row>
    <row r="590" spans="1:55">
      <c r="A590" t="s">
        <v>6088</v>
      </c>
      <c r="B590" s="11" t="str">
        <f t="shared" si="9"/>
        <v>CHP4</v>
      </c>
      <c r="C590" s="11" t="str">
        <f>VLOOKUP('intouch变量（实型）'!$A590,基本表格!$G:$Q,2,FALSE)</f>
        <v>4#刨片机主机轴承温度传感器2#  实际值</v>
      </c>
      <c r="D590" t="s">
        <v>154</v>
      </c>
      <c r="E590" t="s">
        <v>154</v>
      </c>
      <c r="F590">
        <v>0</v>
      </c>
      <c r="G590" t="s">
        <v>154</v>
      </c>
      <c r="H590" t="s">
        <v>154</v>
      </c>
      <c r="I590">
        <v>0</v>
      </c>
      <c r="J590">
        <v>0</v>
      </c>
      <c r="L590">
        <v>0</v>
      </c>
      <c r="M590">
        <v>-32768</v>
      </c>
      <c r="N590">
        <v>32767</v>
      </c>
      <c r="O590">
        <v>0</v>
      </c>
      <c r="P590">
        <v>0</v>
      </c>
      <c r="Q590" t="s">
        <v>155</v>
      </c>
      <c r="R590">
        <v>0</v>
      </c>
      <c r="S590">
        <v>1</v>
      </c>
      <c r="T590" t="s">
        <v>155</v>
      </c>
      <c r="U590">
        <v>0</v>
      </c>
      <c r="V590">
        <v>1</v>
      </c>
      <c r="W590" t="s">
        <v>155</v>
      </c>
      <c r="X590">
        <v>0</v>
      </c>
      <c r="Y590">
        <v>1</v>
      </c>
      <c r="Z590" t="s">
        <v>155</v>
      </c>
      <c r="AA590">
        <v>0</v>
      </c>
      <c r="AB590">
        <v>1</v>
      </c>
      <c r="AC590" t="s">
        <v>155</v>
      </c>
      <c r="AD590">
        <v>0</v>
      </c>
      <c r="AE590">
        <v>1</v>
      </c>
      <c r="AF590" t="s">
        <v>155</v>
      </c>
      <c r="AG590">
        <v>0</v>
      </c>
      <c r="AH590">
        <v>1</v>
      </c>
      <c r="AI590">
        <v>0</v>
      </c>
      <c r="AJ590" t="s">
        <v>155</v>
      </c>
      <c r="AK590">
        <v>0</v>
      </c>
      <c r="AL590">
        <v>1</v>
      </c>
      <c r="AM590" t="s">
        <v>4774</v>
      </c>
      <c r="AN590">
        <v>-32768</v>
      </c>
      <c r="AO590">
        <v>32767</v>
      </c>
      <c r="AP590" t="s">
        <v>4775</v>
      </c>
      <c r="AQ590" s="1" t="s">
        <v>157</v>
      </c>
      <c r="AR590" t="s">
        <v>158</v>
      </c>
      <c r="AS590" t="str">
        <f>VLOOKUP('intouch变量（实型）'!$A590,基本表格!$G:$Q,3,FALSE)</f>
        <v>DB1401,REAL306</v>
      </c>
      <c r="AT590" t="str">
        <f>VLOOKUP('intouch变量（实型）'!$A590,基本表格!$G:$Q,10,FALSE)</f>
        <v>Yes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</row>
    <row r="591" spans="1:55">
      <c r="A591" t="s">
        <v>6089</v>
      </c>
      <c r="B591" s="11" t="str">
        <f t="shared" si="9"/>
        <v>CHP4</v>
      </c>
      <c r="C591" s="11" t="str">
        <f>VLOOKUP('intouch变量（实型）'!$A591,基本表格!$G:$Q,2,FALSE)</f>
        <v>4#刨片机主机轴承温度传感器2#  量程</v>
      </c>
      <c r="D591" t="s">
        <v>154</v>
      </c>
      <c r="E591" t="s">
        <v>154</v>
      </c>
      <c r="F591">
        <v>0</v>
      </c>
      <c r="G591" t="s">
        <v>154</v>
      </c>
      <c r="H591" t="s">
        <v>154</v>
      </c>
      <c r="I591">
        <v>0</v>
      </c>
      <c r="J591">
        <v>0</v>
      </c>
      <c r="L591">
        <v>0</v>
      </c>
      <c r="M591">
        <v>-32768</v>
      </c>
      <c r="N591">
        <v>32767</v>
      </c>
      <c r="O591">
        <v>0</v>
      </c>
      <c r="P591">
        <v>0</v>
      </c>
      <c r="Q591" t="s">
        <v>155</v>
      </c>
      <c r="R591">
        <v>0</v>
      </c>
      <c r="S591">
        <v>1</v>
      </c>
      <c r="T591" t="s">
        <v>155</v>
      </c>
      <c r="U591">
        <v>0</v>
      </c>
      <c r="V591">
        <v>1</v>
      </c>
      <c r="W591" t="s">
        <v>155</v>
      </c>
      <c r="X591">
        <v>0</v>
      </c>
      <c r="Y591">
        <v>1</v>
      </c>
      <c r="Z591" t="s">
        <v>155</v>
      </c>
      <c r="AA591">
        <v>0</v>
      </c>
      <c r="AB591">
        <v>1</v>
      </c>
      <c r="AC591" t="s">
        <v>155</v>
      </c>
      <c r="AD591">
        <v>0</v>
      </c>
      <c r="AE591">
        <v>1</v>
      </c>
      <c r="AF591" t="s">
        <v>155</v>
      </c>
      <c r="AG591">
        <v>0</v>
      </c>
      <c r="AH591">
        <v>1</v>
      </c>
      <c r="AI591">
        <v>0</v>
      </c>
      <c r="AJ591" t="s">
        <v>155</v>
      </c>
      <c r="AK591">
        <v>0</v>
      </c>
      <c r="AL591">
        <v>1</v>
      </c>
      <c r="AM591" t="s">
        <v>4774</v>
      </c>
      <c r="AN591">
        <v>-32768</v>
      </c>
      <c r="AO591">
        <v>32767</v>
      </c>
      <c r="AP591" t="s">
        <v>4775</v>
      </c>
      <c r="AQ591" s="1" t="s">
        <v>157</v>
      </c>
      <c r="AR591" t="s">
        <v>158</v>
      </c>
      <c r="AS591" t="str">
        <f>VLOOKUP('intouch变量（实型）'!$A591,基本表格!$G:$Q,3,FALSE)</f>
        <v>DB1401,REAL310</v>
      </c>
      <c r="AT591" t="str">
        <f>VLOOKUP('intouch变量（实型）'!$A591,基本表格!$G:$Q,10,FALSE)</f>
        <v>No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</row>
    <row r="592" spans="1:55">
      <c r="A592" t="s">
        <v>6090</v>
      </c>
      <c r="B592" s="11" t="str">
        <f t="shared" si="9"/>
        <v>CHP4</v>
      </c>
      <c r="C592" s="11" t="str">
        <f>VLOOKUP('intouch变量（实型）'!$A592,基本表格!$G:$Q,2,FALSE)</f>
        <v>4#刨片机主机轴承温度传感器2#  上限值</v>
      </c>
      <c r="D592" t="s">
        <v>154</v>
      </c>
      <c r="E592" t="s">
        <v>154</v>
      </c>
      <c r="F592">
        <v>0</v>
      </c>
      <c r="G592" t="s">
        <v>154</v>
      </c>
      <c r="H592" t="s">
        <v>154</v>
      </c>
      <c r="I592">
        <v>0</v>
      </c>
      <c r="J592">
        <v>0</v>
      </c>
      <c r="L592">
        <v>0</v>
      </c>
      <c r="M592">
        <v>-32768</v>
      </c>
      <c r="N592">
        <v>32767</v>
      </c>
      <c r="O592">
        <v>0</v>
      </c>
      <c r="P592">
        <v>0</v>
      </c>
      <c r="Q592" t="s">
        <v>155</v>
      </c>
      <c r="R592">
        <v>0</v>
      </c>
      <c r="S592">
        <v>1</v>
      </c>
      <c r="T592" t="s">
        <v>155</v>
      </c>
      <c r="U592">
        <v>0</v>
      </c>
      <c r="V592">
        <v>1</v>
      </c>
      <c r="W592" t="s">
        <v>155</v>
      </c>
      <c r="X592">
        <v>0</v>
      </c>
      <c r="Y592">
        <v>1</v>
      </c>
      <c r="Z592" t="s">
        <v>155</v>
      </c>
      <c r="AA592">
        <v>0</v>
      </c>
      <c r="AB592">
        <v>1</v>
      </c>
      <c r="AC592" t="s">
        <v>155</v>
      </c>
      <c r="AD592">
        <v>0</v>
      </c>
      <c r="AE592">
        <v>1</v>
      </c>
      <c r="AF592" t="s">
        <v>155</v>
      </c>
      <c r="AG592">
        <v>0</v>
      </c>
      <c r="AH592">
        <v>1</v>
      </c>
      <c r="AI592">
        <v>0</v>
      </c>
      <c r="AJ592" t="s">
        <v>155</v>
      </c>
      <c r="AK592">
        <v>0</v>
      </c>
      <c r="AL592">
        <v>1</v>
      </c>
      <c r="AM592" t="s">
        <v>4774</v>
      </c>
      <c r="AN592">
        <v>-32768</v>
      </c>
      <c r="AO592">
        <v>32767</v>
      </c>
      <c r="AP592" t="s">
        <v>4775</v>
      </c>
      <c r="AQ592" s="1" t="s">
        <v>157</v>
      </c>
      <c r="AR592" t="s">
        <v>158</v>
      </c>
      <c r="AS592" t="str">
        <f>VLOOKUP('intouch变量（实型）'!$A592,基本表格!$G:$Q,3,FALSE)</f>
        <v>DB1401,REAL314</v>
      </c>
      <c r="AT592" t="str">
        <f>VLOOKUP('intouch变量（实型）'!$A592,基本表格!$G:$Q,10,FALSE)</f>
        <v>No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</row>
    <row r="593" spans="1:55">
      <c r="A593" t="s">
        <v>6091</v>
      </c>
      <c r="B593" s="11" t="str">
        <f t="shared" si="9"/>
        <v>CHP4</v>
      </c>
      <c r="C593" s="11" t="str">
        <f>VLOOKUP('intouch变量（实型）'!$A593,基本表格!$G:$Q,2,FALSE)</f>
        <v>4#刨片机主机轴承温度传感器2#  下限值</v>
      </c>
      <c r="D593" t="s">
        <v>154</v>
      </c>
      <c r="E593" t="s">
        <v>154</v>
      </c>
      <c r="F593">
        <v>0</v>
      </c>
      <c r="G593" t="s">
        <v>154</v>
      </c>
      <c r="H593" t="s">
        <v>154</v>
      </c>
      <c r="I593">
        <v>0</v>
      </c>
      <c r="J593">
        <v>0</v>
      </c>
      <c r="L593">
        <v>0</v>
      </c>
      <c r="M593">
        <v>-32768</v>
      </c>
      <c r="N593">
        <v>32767</v>
      </c>
      <c r="O593">
        <v>0</v>
      </c>
      <c r="P593">
        <v>0</v>
      </c>
      <c r="Q593" t="s">
        <v>155</v>
      </c>
      <c r="R593">
        <v>0</v>
      </c>
      <c r="S593">
        <v>1</v>
      </c>
      <c r="T593" t="s">
        <v>155</v>
      </c>
      <c r="U593">
        <v>0</v>
      </c>
      <c r="V593">
        <v>1</v>
      </c>
      <c r="W593" t="s">
        <v>155</v>
      </c>
      <c r="X593">
        <v>0</v>
      </c>
      <c r="Y593">
        <v>1</v>
      </c>
      <c r="Z593" t="s">
        <v>155</v>
      </c>
      <c r="AA593">
        <v>0</v>
      </c>
      <c r="AB593">
        <v>1</v>
      </c>
      <c r="AC593" t="s">
        <v>155</v>
      </c>
      <c r="AD593">
        <v>0</v>
      </c>
      <c r="AE593">
        <v>1</v>
      </c>
      <c r="AF593" t="s">
        <v>155</v>
      </c>
      <c r="AG593">
        <v>0</v>
      </c>
      <c r="AH593">
        <v>1</v>
      </c>
      <c r="AI593">
        <v>0</v>
      </c>
      <c r="AJ593" t="s">
        <v>155</v>
      </c>
      <c r="AK593">
        <v>0</v>
      </c>
      <c r="AL593">
        <v>1</v>
      </c>
      <c r="AM593" t="s">
        <v>4774</v>
      </c>
      <c r="AN593">
        <v>-32768</v>
      </c>
      <c r="AO593">
        <v>32767</v>
      </c>
      <c r="AP593" t="s">
        <v>4775</v>
      </c>
      <c r="AQ593" s="1" t="s">
        <v>157</v>
      </c>
      <c r="AR593" t="s">
        <v>158</v>
      </c>
      <c r="AS593" t="str">
        <f>VLOOKUP('intouch变量（实型）'!$A593,基本表格!$G:$Q,3,FALSE)</f>
        <v>DB1401,REAL318</v>
      </c>
      <c r="AT593" t="str">
        <f>VLOOKUP('intouch变量（实型）'!$A593,基本表格!$G:$Q,10,FALSE)</f>
        <v>No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</row>
    <row r="594" spans="1:55">
      <c r="A594" t="s">
        <v>6092</v>
      </c>
      <c r="B594" s="11" t="str">
        <f t="shared" si="9"/>
        <v>CHP4</v>
      </c>
      <c r="C594" s="11" t="str">
        <f>VLOOKUP('intouch变量（实型）'!$A594,基本表格!$G:$Q,2,FALSE)</f>
        <v>4#刨片机主机轴承温度传感器2#  上上限值</v>
      </c>
      <c r="D594" t="s">
        <v>154</v>
      </c>
      <c r="E594" t="s">
        <v>154</v>
      </c>
      <c r="F594">
        <v>0</v>
      </c>
      <c r="G594" t="s">
        <v>154</v>
      </c>
      <c r="H594" t="s">
        <v>154</v>
      </c>
      <c r="I594">
        <v>0</v>
      </c>
      <c r="J594">
        <v>0</v>
      </c>
      <c r="L594">
        <v>0</v>
      </c>
      <c r="M594">
        <v>-32768</v>
      </c>
      <c r="N594">
        <v>32767</v>
      </c>
      <c r="O594">
        <v>0</v>
      </c>
      <c r="P594">
        <v>0</v>
      </c>
      <c r="Q594" t="s">
        <v>155</v>
      </c>
      <c r="R594">
        <v>0</v>
      </c>
      <c r="S594">
        <v>1</v>
      </c>
      <c r="T594" t="s">
        <v>155</v>
      </c>
      <c r="U594">
        <v>0</v>
      </c>
      <c r="V594">
        <v>1</v>
      </c>
      <c r="W594" t="s">
        <v>155</v>
      </c>
      <c r="X594">
        <v>0</v>
      </c>
      <c r="Y594">
        <v>1</v>
      </c>
      <c r="Z594" t="s">
        <v>155</v>
      </c>
      <c r="AA594">
        <v>0</v>
      </c>
      <c r="AB594">
        <v>1</v>
      </c>
      <c r="AC594" t="s">
        <v>155</v>
      </c>
      <c r="AD594">
        <v>0</v>
      </c>
      <c r="AE594">
        <v>1</v>
      </c>
      <c r="AF594" t="s">
        <v>155</v>
      </c>
      <c r="AG594">
        <v>0</v>
      </c>
      <c r="AH594">
        <v>1</v>
      </c>
      <c r="AI594">
        <v>0</v>
      </c>
      <c r="AJ594" t="s">
        <v>155</v>
      </c>
      <c r="AK594">
        <v>0</v>
      </c>
      <c r="AL594">
        <v>1</v>
      </c>
      <c r="AM594" t="s">
        <v>4774</v>
      </c>
      <c r="AN594">
        <v>-32768</v>
      </c>
      <c r="AO594">
        <v>32767</v>
      </c>
      <c r="AP594" t="s">
        <v>4775</v>
      </c>
      <c r="AQ594" s="1" t="s">
        <v>157</v>
      </c>
      <c r="AR594" t="s">
        <v>158</v>
      </c>
      <c r="AS594" t="str">
        <f>VLOOKUP('intouch变量（实型）'!$A594,基本表格!$G:$Q,3,FALSE)</f>
        <v>DB1401,REAL322</v>
      </c>
      <c r="AT594" t="str">
        <f>VLOOKUP('intouch变量（实型）'!$A594,基本表格!$G:$Q,10,FALSE)</f>
        <v>No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</row>
    <row r="595" spans="1:55">
      <c r="A595" t="s">
        <v>6093</v>
      </c>
      <c r="B595" s="11" t="str">
        <f t="shared" si="9"/>
        <v>CHP4</v>
      </c>
      <c r="C595" s="11" t="str">
        <f>VLOOKUP('intouch变量（实型）'!$A595,基本表格!$G:$Q,2,FALSE)</f>
        <v>4#刨片机主机轴承温度传感器2#  下下限值</v>
      </c>
      <c r="D595" t="s">
        <v>154</v>
      </c>
      <c r="E595" t="s">
        <v>154</v>
      </c>
      <c r="F595">
        <v>0</v>
      </c>
      <c r="G595" t="s">
        <v>154</v>
      </c>
      <c r="H595" t="s">
        <v>154</v>
      </c>
      <c r="I595">
        <v>0</v>
      </c>
      <c r="J595">
        <v>0</v>
      </c>
      <c r="L595">
        <v>0</v>
      </c>
      <c r="M595">
        <v>-32768</v>
      </c>
      <c r="N595">
        <v>32767</v>
      </c>
      <c r="O595">
        <v>0</v>
      </c>
      <c r="P595">
        <v>0</v>
      </c>
      <c r="Q595" t="s">
        <v>155</v>
      </c>
      <c r="R595">
        <v>0</v>
      </c>
      <c r="S595">
        <v>1</v>
      </c>
      <c r="T595" t="s">
        <v>155</v>
      </c>
      <c r="U595">
        <v>0</v>
      </c>
      <c r="V595">
        <v>1</v>
      </c>
      <c r="W595" t="s">
        <v>155</v>
      </c>
      <c r="X595">
        <v>0</v>
      </c>
      <c r="Y595">
        <v>1</v>
      </c>
      <c r="Z595" t="s">
        <v>155</v>
      </c>
      <c r="AA595">
        <v>0</v>
      </c>
      <c r="AB595">
        <v>1</v>
      </c>
      <c r="AC595" t="s">
        <v>155</v>
      </c>
      <c r="AD595">
        <v>0</v>
      </c>
      <c r="AE595">
        <v>1</v>
      </c>
      <c r="AF595" t="s">
        <v>155</v>
      </c>
      <c r="AG595">
        <v>0</v>
      </c>
      <c r="AH595">
        <v>1</v>
      </c>
      <c r="AI595">
        <v>0</v>
      </c>
      <c r="AJ595" t="s">
        <v>155</v>
      </c>
      <c r="AK595">
        <v>0</v>
      </c>
      <c r="AL595">
        <v>1</v>
      </c>
      <c r="AM595" t="s">
        <v>4774</v>
      </c>
      <c r="AN595">
        <v>-32768</v>
      </c>
      <c r="AO595">
        <v>32767</v>
      </c>
      <c r="AP595" t="s">
        <v>4775</v>
      </c>
      <c r="AQ595" s="1" t="s">
        <v>157</v>
      </c>
      <c r="AR595" t="s">
        <v>158</v>
      </c>
      <c r="AS595" t="str">
        <f>VLOOKUP('intouch变量（实型）'!$A595,基本表格!$G:$Q,3,FALSE)</f>
        <v>DB1401,REAL326</v>
      </c>
      <c r="AT595" t="str">
        <f>VLOOKUP('intouch变量（实型）'!$A595,基本表格!$G:$Q,10,FALSE)</f>
        <v>No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</row>
    <row r="596" spans="1:55">
      <c r="A596" t="s">
        <v>6094</v>
      </c>
      <c r="B596" s="11" t="str">
        <f t="shared" si="9"/>
        <v>CHP4</v>
      </c>
      <c r="C596" s="11" t="str">
        <f>VLOOKUP('intouch变量（实型）'!$A596,基本表格!$G:$Q,2,FALSE)</f>
        <v>4#刨片机主电机轴承温度传感器  实际值</v>
      </c>
      <c r="D596" t="s">
        <v>154</v>
      </c>
      <c r="E596" t="s">
        <v>154</v>
      </c>
      <c r="F596">
        <v>0</v>
      </c>
      <c r="G596" t="s">
        <v>154</v>
      </c>
      <c r="H596" t="s">
        <v>154</v>
      </c>
      <c r="I596">
        <v>0</v>
      </c>
      <c r="J596">
        <v>0</v>
      </c>
      <c r="L596">
        <v>0</v>
      </c>
      <c r="M596">
        <v>-32768</v>
      </c>
      <c r="N596">
        <v>32767</v>
      </c>
      <c r="O596">
        <v>0</v>
      </c>
      <c r="P596">
        <v>0</v>
      </c>
      <c r="Q596" t="s">
        <v>155</v>
      </c>
      <c r="R596">
        <v>0</v>
      </c>
      <c r="S596">
        <v>1</v>
      </c>
      <c r="T596" t="s">
        <v>155</v>
      </c>
      <c r="U596">
        <v>0</v>
      </c>
      <c r="V596">
        <v>1</v>
      </c>
      <c r="W596" t="s">
        <v>155</v>
      </c>
      <c r="X596">
        <v>0</v>
      </c>
      <c r="Y596">
        <v>1</v>
      </c>
      <c r="Z596" t="s">
        <v>155</v>
      </c>
      <c r="AA596">
        <v>0</v>
      </c>
      <c r="AB596">
        <v>1</v>
      </c>
      <c r="AC596" t="s">
        <v>155</v>
      </c>
      <c r="AD596">
        <v>0</v>
      </c>
      <c r="AE596">
        <v>1</v>
      </c>
      <c r="AF596" t="s">
        <v>155</v>
      </c>
      <c r="AG596">
        <v>0</v>
      </c>
      <c r="AH596">
        <v>1</v>
      </c>
      <c r="AI596">
        <v>0</v>
      </c>
      <c r="AJ596" t="s">
        <v>155</v>
      </c>
      <c r="AK596">
        <v>0</v>
      </c>
      <c r="AL596">
        <v>1</v>
      </c>
      <c r="AM596" t="s">
        <v>4774</v>
      </c>
      <c r="AN596">
        <v>-32768</v>
      </c>
      <c r="AO596">
        <v>32767</v>
      </c>
      <c r="AP596" t="s">
        <v>4775</v>
      </c>
      <c r="AQ596" s="1" t="s">
        <v>157</v>
      </c>
      <c r="AR596" t="s">
        <v>158</v>
      </c>
      <c r="AS596" t="str">
        <f>VLOOKUP('intouch变量（实型）'!$A596,基本表格!$G:$Q,3,FALSE)</f>
        <v>DB1401,REAL356</v>
      </c>
      <c r="AT596" t="str">
        <f>VLOOKUP('intouch变量（实型）'!$A596,基本表格!$G:$Q,10,FALSE)</f>
        <v>Yes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</row>
    <row r="597" spans="1:55">
      <c r="A597" t="s">
        <v>6095</v>
      </c>
      <c r="B597" s="11" t="str">
        <f t="shared" si="9"/>
        <v>CHP4</v>
      </c>
      <c r="C597" s="11" t="str">
        <f>VLOOKUP('intouch变量（实型）'!$A597,基本表格!$G:$Q,2,FALSE)</f>
        <v>4#刨片机主电机轴承温度传感器  量程</v>
      </c>
      <c r="D597" t="s">
        <v>154</v>
      </c>
      <c r="E597" t="s">
        <v>154</v>
      </c>
      <c r="F597">
        <v>0</v>
      </c>
      <c r="G597" t="s">
        <v>154</v>
      </c>
      <c r="H597" t="s">
        <v>154</v>
      </c>
      <c r="I597">
        <v>0</v>
      </c>
      <c r="J597">
        <v>0</v>
      </c>
      <c r="L597">
        <v>0</v>
      </c>
      <c r="M597">
        <v>-32768</v>
      </c>
      <c r="N597">
        <v>32767</v>
      </c>
      <c r="O597">
        <v>0</v>
      </c>
      <c r="P597">
        <v>0</v>
      </c>
      <c r="Q597" t="s">
        <v>155</v>
      </c>
      <c r="R597">
        <v>0</v>
      </c>
      <c r="S597">
        <v>1</v>
      </c>
      <c r="T597" t="s">
        <v>155</v>
      </c>
      <c r="U597">
        <v>0</v>
      </c>
      <c r="V597">
        <v>1</v>
      </c>
      <c r="W597" t="s">
        <v>155</v>
      </c>
      <c r="X597">
        <v>0</v>
      </c>
      <c r="Y597">
        <v>1</v>
      </c>
      <c r="Z597" t="s">
        <v>155</v>
      </c>
      <c r="AA597">
        <v>0</v>
      </c>
      <c r="AB597">
        <v>1</v>
      </c>
      <c r="AC597" t="s">
        <v>155</v>
      </c>
      <c r="AD597">
        <v>0</v>
      </c>
      <c r="AE597">
        <v>1</v>
      </c>
      <c r="AF597" t="s">
        <v>155</v>
      </c>
      <c r="AG597">
        <v>0</v>
      </c>
      <c r="AH597">
        <v>1</v>
      </c>
      <c r="AI597">
        <v>0</v>
      </c>
      <c r="AJ597" t="s">
        <v>155</v>
      </c>
      <c r="AK597">
        <v>0</v>
      </c>
      <c r="AL597">
        <v>1</v>
      </c>
      <c r="AM597" t="s">
        <v>4774</v>
      </c>
      <c r="AN597">
        <v>-32768</v>
      </c>
      <c r="AO597">
        <v>32767</v>
      </c>
      <c r="AP597" t="s">
        <v>4775</v>
      </c>
      <c r="AQ597" s="1" t="s">
        <v>157</v>
      </c>
      <c r="AR597" t="s">
        <v>158</v>
      </c>
      <c r="AS597" t="str">
        <f>VLOOKUP('intouch变量（实型）'!$A597,基本表格!$G:$Q,3,FALSE)</f>
        <v>DB1401,REAL360</v>
      </c>
      <c r="AT597" t="str">
        <f>VLOOKUP('intouch变量（实型）'!$A597,基本表格!$G:$Q,10,FALSE)</f>
        <v>No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</row>
    <row r="598" spans="1:55">
      <c r="A598" t="s">
        <v>6096</v>
      </c>
      <c r="B598" s="11" t="str">
        <f t="shared" si="9"/>
        <v>CHP4</v>
      </c>
      <c r="C598" s="11" t="str">
        <f>VLOOKUP('intouch变量（实型）'!$A598,基本表格!$G:$Q,2,FALSE)</f>
        <v>4#刨片机主电机轴承温度传感器  上限值</v>
      </c>
      <c r="D598" t="s">
        <v>154</v>
      </c>
      <c r="E598" t="s">
        <v>154</v>
      </c>
      <c r="F598">
        <v>0</v>
      </c>
      <c r="G598" t="s">
        <v>154</v>
      </c>
      <c r="H598" t="s">
        <v>154</v>
      </c>
      <c r="I598">
        <v>0</v>
      </c>
      <c r="J598">
        <v>0</v>
      </c>
      <c r="L598">
        <v>0</v>
      </c>
      <c r="M598">
        <v>-32768</v>
      </c>
      <c r="N598">
        <v>32767</v>
      </c>
      <c r="O598">
        <v>0</v>
      </c>
      <c r="P598">
        <v>0</v>
      </c>
      <c r="Q598" t="s">
        <v>155</v>
      </c>
      <c r="R598">
        <v>0</v>
      </c>
      <c r="S598">
        <v>1</v>
      </c>
      <c r="T598" t="s">
        <v>155</v>
      </c>
      <c r="U598">
        <v>0</v>
      </c>
      <c r="V598">
        <v>1</v>
      </c>
      <c r="W598" t="s">
        <v>155</v>
      </c>
      <c r="X598">
        <v>0</v>
      </c>
      <c r="Y598">
        <v>1</v>
      </c>
      <c r="Z598" t="s">
        <v>155</v>
      </c>
      <c r="AA598">
        <v>0</v>
      </c>
      <c r="AB598">
        <v>1</v>
      </c>
      <c r="AC598" t="s">
        <v>155</v>
      </c>
      <c r="AD598">
        <v>0</v>
      </c>
      <c r="AE598">
        <v>1</v>
      </c>
      <c r="AF598" t="s">
        <v>155</v>
      </c>
      <c r="AG598">
        <v>0</v>
      </c>
      <c r="AH598">
        <v>1</v>
      </c>
      <c r="AI598">
        <v>0</v>
      </c>
      <c r="AJ598" t="s">
        <v>155</v>
      </c>
      <c r="AK598">
        <v>0</v>
      </c>
      <c r="AL598">
        <v>1</v>
      </c>
      <c r="AM598" t="s">
        <v>4774</v>
      </c>
      <c r="AN598">
        <v>-32768</v>
      </c>
      <c r="AO598">
        <v>32767</v>
      </c>
      <c r="AP598" t="s">
        <v>4775</v>
      </c>
      <c r="AQ598" s="1" t="s">
        <v>157</v>
      </c>
      <c r="AR598" t="s">
        <v>158</v>
      </c>
      <c r="AS598" t="str">
        <f>VLOOKUP('intouch变量（实型）'!$A598,基本表格!$G:$Q,3,FALSE)</f>
        <v>DB1401,REAL364</v>
      </c>
      <c r="AT598" t="str">
        <f>VLOOKUP('intouch变量（实型）'!$A598,基本表格!$G:$Q,10,FALSE)</f>
        <v>No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</row>
    <row r="599" spans="1:55">
      <c r="A599" t="s">
        <v>6097</v>
      </c>
      <c r="B599" s="11" t="str">
        <f t="shared" si="9"/>
        <v>CHP4</v>
      </c>
      <c r="C599" s="11" t="str">
        <f>VLOOKUP('intouch变量（实型）'!$A599,基本表格!$G:$Q,2,FALSE)</f>
        <v>4#刨片机主电机轴承温度传感器  下限值</v>
      </c>
      <c r="D599" t="s">
        <v>154</v>
      </c>
      <c r="E599" t="s">
        <v>154</v>
      </c>
      <c r="F599">
        <v>0</v>
      </c>
      <c r="G599" t="s">
        <v>154</v>
      </c>
      <c r="H599" t="s">
        <v>154</v>
      </c>
      <c r="I599">
        <v>0</v>
      </c>
      <c r="J599">
        <v>0</v>
      </c>
      <c r="L599">
        <v>0</v>
      </c>
      <c r="M599">
        <v>-32768</v>
      </c>
      <c r="N599">
        <v>32767</v>
      </c>
      <c r="O599">
        <v>0</v>
      </c>
      <c r="P599">
        <v>0</v>
      </c>
      <c r="Q599" t="s">
        <v>155</v>
      </c>
      <c r="R599">
        <v>0</v>
      </c>
      <c r="S599">
        <v>1</v>
      </c>
      <c r="T599" t="s">
        <v>155</v>
      </c>
      <c r="U599">
        <v>0</v>
      </c>
      <c r="V599">
        <v>1</v>
      </c>
      <c r="W599" t="s">
        <v>155</v>
      </c>
      <c r="X599">
        <v>0</v>
      </c>
      <c r="Y599">
        <v>1</v>
      </c>
      <c r="Z599" t="s">
        <v>155</v>
      </c>
      <c r="AA599">
        <v>0</v>
      </c>
      <c r="AB599">
        <v>1</v>
      </c>
      <c r="AC599" t="s">
        <v>155</v>
      </c>
      <c r="AD599">
        <v>0</v>
      </c>
      <c r="AE599">
        <v>1</v>
      </c>
      <c r="AF599" t="s">
        <v>155</v>
      </c>
      <c r="AG599">
        <v>0</v>
      </c>
      <c r="AH599">
        <v>1</v>
      </c>
      <c r="AI599">
        <v>0</v>
      </c>
      <c r="AJ599" t="s">
        <v>155</v>
      </c>
      <c r="AK599">
        <v>0</v>
      </c>
      <c r="AL599">
        <v>1</v>
      </c>
      <c r="AM599" t="s">
        <v>4774</v>
      </c>
      <c r="AN599">
        <v>-32768</v>
      </c>
      <c r="AO599">
        <v>32767</v>
      </c>
      <c r="AP599" t="s">
        <v>4775</v>
      </c>
      <c r="AQ599" s="1" t="s">
        <v>157</v>
      </c>
      <c r="AR599" t="s">
        <v>158</v>
      </c>
      <c r="AS599" t="str">
        <f>VLOOKUP('intouch变量（实型）'!$A599,基本表格!$G:$Q,3,FALSE)</f>
        <v>DB1401,REAL368</v>
      </c>
      <c r="AT599" t="str">
        <f>VLOOKUP('intouch变量（实型）'!$A599,基本表格!$G:$Q,10,FALSE)</f>
        <v>No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</row>
    <row r="600" spans="1:55">
      <c r="A600" t="s">
        <v>6098</v>
      </c>
      <c r="B600" s="11" t="str">
        <f t="shared" si="9"/>
        <v>CHP4</v>
      </c>
      <c r="C600" s="11" t="str">
        <f>VLOOKUP('intouch变量（实型）'!$A600,基本表格!$G:$Q,2,FALSE)</f>
        <v>4#刨片机主电机轴承温度传感器  上上限值</v>
      </c>
      <c r="D600" t="s">
        <v>154</v>
      </c>
      <c r="E600" t="s">
        <v>154</v>
      </c>
      <c r="F600">
        <v>0</v>
      </c>
      <c r="G600" t="s">
        <v>154</v>
      </c>
      <c r="H600" t="s">
        <v>154</v>
      </c>
      <c r="I600">
        <v>0</v>
      </c>
      <c r="J600">
        <v>0</v>
      </c>
      <c r="L600">
        <v>0</v>
      </c>
      <c r="M600">
        <v>-32768</v>
      </c>
      <c r="N600">
        <v>32767</v>
      </c>
      <c r="O600">
        <v>0</v>
      </c>
      <c r="P600">
        <v>0</v>
      </c>
      <c r="Q600" t="s">
        <v>155</v>
      </c>
      <c r="R600">
        <v>0</v>
      </c>
      <c r="S600">
        <v>1</v>
      </c>
      <c r="T600" t="s">
        <v>155</v>
      </c>
      <c r="U600">
        <v>0</v>
      </c>
      <c r="V600">
        <v>1</v>
      </c>
      <c r="W600" t="s">
        <v>155</v>
      </c>
      <c r="X600">
        <v>0</v>
      </c>
      <c r="Y600">
        <v>1</v>
      </c>
      <c r="Z600" t="s">
        <v>155</v>
      </c>
      <c r="AA600">
        <v>0</v>
      </c>
      <c r="AB600">
        <v>1</v>
      </c>
      <c r="AC600" t="s">
        <v>155</v>
      </c>
      <c r="AD600">
        <v>0</v>
      </c>
      <c r="AE600">
        <v>1</v>
      </c>
      <c r="AF600" t="s">
        <v>155</v>
      </c>
      <c r="AG600">
        <v>0</v>
      </c>
      <c r="AH600">
        <v>1</v>
      </c>
      <c r="AI600">
        <v>0</v>
      </c>
      <c r="AJ600" t="s">
        <v>155</v>
      </c>
      <c r="AK600">
        <v>0</v>
      </c>
      <c r="AL600">
        <v>1</v>
      </c>
      <c r="AM600" t="s">
        <v>4774</v>
      </c>
      <c r="AN600">
        <v>-32768</v>
      </c>
      <c r="AO600">
        <v>32767</v>
      </c>
      <c r="AP600" t="s">
        <v>4775</v>
      </c>
      <c r="AQ600" s="1" t="s">
        <v>157</v>
      </c>
      <c r="AR600" t="s">
        <v>158</v>
      </c>
      <c r="AS600" t="str">
        <f>VLOOKUP('intouch变量（实型）'!$A600,基本表格!$G:$Q,3,FALSE)</f>
        <v>DB1401,REAL372</v>
      </c>
      <c r="AT600" t="str">
        <f>VLOOKUP('intouch变量（实型）'!$A600,基本表格!$G:$Q,10,FALSE)</f>
        <v>No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</row>
    <row r="601" spans="1:55">
      <c r="A601" t="s">
        <v>6099</v>
      </c>
      <c r="B601" s="11" t="str">
        <f t="shared" si="9"/>
        <v>CHP4</v>
      </c>
      <c r="C601" s="11" t="str">
        <f>VLOOKUP('intouch变量（实型）'!$A601,基本表格!$G:$Q,2,FALSE)</f>
        <v>4#刨片机主电机轴承温度传感器  下下限值</v>
      </c>
      <c r="D601" t="s">
        <v>154</v>
      </c>
      <c r="E601" t="s">
        <v>154</v>
      </c>
      <c r="F601">
        <v>0</v>
      </c>
      <c r="G601" t="s">
        <v>154</v>
      </c>
      <c r="H601" t="s">
        <v>154</v>
      </c>
      <c r="I601">
        <v>0</v>
      </c>
      <c r="J601">
        <v>0</v>
      </c>
      <c r="L601">
        <v>0</v>
      </c>
      <c r="M601">
        <v>-32768</v>
      </c>
      <c r="N601">
        <v>32767</v>
      </c>
      <c r="O601">
        <v>0</v>
      </c>
      <c r="P601">
        <v>0</v>
      </c>
      <c r="Q601" t="s">
        <v>155</v>
      </c>
      <c r="R601">
        <v>0</v>
      </c>
      <c r="S601">
        <v>1</v>
      </c>
      <c r="T601" t="s">
        <v>155</v>
      </c>
      <c r="U601">
        <v>0</v>
      </c>
      <c r="V601">
        <v>1</v>
      </c>
      <c r="W601" t="s">
        <v>155</v>
      </c>
      <c r="X601">
        <v>0</v>
      </c>
      <c r="Y601">
        <v>1</v>
      </c>
      <c r="Z601" t="s">
        <v>155</v>
      </c>
      <c r="AA601">
        <v>0</v>
      </c>
      <c r="AB601">
        <v>1</v>
      </c>
      <c r="AC601" t="s">
        <v>155</v>
      </c>
      <c r="AD601">
        <v>0</v>
      </c>
      <c r="AE601">
        <v>1</v>
      </c>
      <c r="AF601" t="s">
        <v>155</v>
      </c>
      <c r="AG601">
        <v>0</v>
      </c>
      <c r="AH601">
        <v>1</v>
      </c>
      <c r="AI601">
        <v>0</v>
      </c>
      <c r="AJ601" t="s">
        <v>155</v>
      </c>
      <c r="AK601">
        <v>0</v>
      </c>
      <c r="AL601">
        <v>1</v>
      </c>
      <c r="AM601" t="s">
        <v>4774</v>
      </c>
      <c r="AN601">
        <v>-32768</v>
      </c>
      <c r="AO601">
        <v>32767</v>
      </c>
      <c r="AP601" t="s">
        <v>4775</v>
      </c>
      <c r="AQ601" s="1" t="s">
        <v>157</v>
      </c>
      <c r="AR601" t="s">
        <v>158</v>
      </c>
      <c r="AS601" t="str">
        <f>VLOOKUP('intouch变量（实型）'!$A601,基本表格!$G:$Q,3,FALSE)</f>
        <v>DB1401,REAL376</v>
      </c>
      <c r="AT601" t="str">
        <f>VLOOKUP('intouch变量（实型）'!$A601,基本表格!$G:$Q,10,FALSE)</f>
        <v>No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</row>
    <row r="602" spans="1:55">
      <c r="A602" t="s">
        <v>6100</v>
      </c>
      <c r="B602" s="11" t="str">
        <f t="shared" si="9"/>
        <v>CHPF</v>
      </c>
      <c r="C602" s="11" t="str">
        <f>VLOOKUP('intouch变量（实型）'!$A602,基本表格!$G:$Q,2,FALSE)</f>
        <v>2121+P2-M1 1#双螺旋运输机A 给定频率 实际值</v>
      </c>
      <c r="D602" t="s">
        <v>154</v>
      </c>
      <c r="E602" t="s">
        <v>154</v>
      </c>
      <c r="F602">
        <v>0</v>
      </c>
      <c r="G602" t="s">
        <v>154</v>
      </c>
      <c r="H602" t="s">
        <v>154</v>
      </c>
      <c r="I602">
        <v>0</v>
      </c>
      <c r="J602">
        <v>0</v>
      </c>
      <c r="L602">
        <v>0</v>
      </c>
      <c r="M602">
        <v>-32768</v>
      </c>
      <c r="N602">
        <v>32767</v>
      </c>
      <c r="O602">
        <v>0</v>
      </c>
      <c r="P602">
        <v>0</v>
      </c>
      <c r="Q602" t="s">
        <v>155</v>
      </c>
      <c r="R602">
        <v>0</v>
      </c>
      <c r="S602">
        <v>1</v>
      </c>
      <c r="T602" t="s">
        <v>155</v>
      </c>
      <c r="U602">
        <v>0</v>
      </c>
      <c r="V602">
        <v>1</v>
      </c>
      <c r="W602" t="s">
        <v>155</v>
      </c>
      <c r="X602">
        <v>0</v>
      </c>
      <c r="Y602">
        <v>1</v>
      </c>
      <c r="Z602" t="s">
        <v>155</v>
      </c>
      <c r="AA602">
        <v>0</v>
      </c>
      <c r="AB602">
        <v>1</v>
      </c>
      <c r="AC602" t="s">
        <v>155</v>
      </c>
      <c r="AD602">
        <v>0</v>
      </c>
      <c r="AE602">
        <v>1</v>
      </c>
      <c r="AF602" t="s">
        <v>155</v>
      </c>
      <c r="AG602">
        <v>0</v>
      </c>
      <c r="AH602">
        <v>1</v>
      </c>
      <c r="AI602">
        <v>0</v>
      </c>
      <c r="AJ602" t="s">
        <v>155</v>
      </c>
      <c r="AK602">
        <v>0</v>
      </c>
      <c r="AL602">
        <v>1</v>
      </c>
      <c r="AM602" t="s">
        <v>4774</v>
      </c>
      <c r="AN602">
        <v>-32768</v>
      </c>
      <c r="AO602">
        <v>32767</v>
      </c>
      <c r="AP602" t="s">
        <v>4775</v>
      </c>
      <c r="AQ602" s="1" t="s">
        <v>157</v>
      </c>
      <c r="AR602" t="s">
        <v>158</v>
      </c>
      <c r="AS602" t="str">
        <f>VLOOKUP('intouch变量（实型）'!$A602,基本表格!$G:$Q,3,FALSE)</f>
        <v>DB100,REAL56</v>
      </c>
      <c r="AT602" t="str">
        <f>VLOOKUP('intouch变量（实型）'!$A602,基本表格!$G:$Q,10,FALSE)</f>
        <v>Yes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</row>
    <row r="603" spans="1:55">
      <c r="A603" t="s">
        <v>6101</v>
      </c>
      <c r="B603" s="11" t="str">
        <f t="shared" si="9"/>
        <v>CHPF</v>
      </c>
      <c r="C603" s="11" t="str">
        <f>VLOOKUP('intouch变量（实型）'!$A603,基本表格!$G:$Q,2,FALSE)</f>
        <v>2121+P2-M1 1#双螺旋运输机A 给定频率 量程</v>
      </c>
      <c r="D603" t="s">
        <v>154</v>
      </c>
      <c r="E603" t="s">
        <v>154</v>
      </c>
      <c r="F603">
        <v>0</v>
      </c>
      <c r="G603" t="s">
        <v>154</v>
      </c>
      <c r="H603" t="s">
        <v>154</v>
      </c>
      <c r="I603">
        <v>0</v>
      </c>
      <c r="J603">
        <v>0</v>
      </c>
      <c r="L603">
        <v>0</v>
      </c>
      <c r="M603">
        <v>-32768</v>
      </c>
      <c r="N603">
        <v>32767</v>
      </c>
      <c r="O603">
        <v>0</v>
      </c>
      <c r="P603">
        <v>0</v>
      </c>
      <c r="Q603" t="s">
        <v>155</v>
      </c>
      <c r="R603">
        <v>0</v>
      </c>
      <c r="S603">
        <v>1</v>
      </c>
      <c r="T603" t="s">
        <v>155</v>
      </c>
      <c r="U603">
        <v>0</v>
      </c>
      <c r="V603">
        <v>1</v>
      </c>
      <c r="W603" t="s">
        <v>155</v>
      </c>
      <c r="X603">
        <v>0</v>
      </c>
      <c r="Y603">
        <v>1</v>
      </c>
      <c r="Z603" t="s">
        <v>155</v>
      </c>
      <c r="AA603">
        <v>0</v>
      </c>
      <c r="AB603">
        <v>1</v>
      </c>
      <c r="AC603" t="s">
        <v>155</v>
      </c>
      <c r="AD603">
        <v>0</v>
      </c>
      <c r="AE603">
        <v>1</v>
      </c>
      <c r="AF603" t="s">
        <v>155</v>
      </c>
      <c r="AG603">
        <v>0</v>
      </c>
      <c r="AH603">
        <v>1</v>
      </c>
      <c r="AI603">
        <v>0</v>
      </c>
      <c r="AJ603" t="s">
        <v>155</v>
      </c>
      <c r="AK603">
        <v>0</v>
      </c>
      <c r="AL603">
        <v>1</v>
      </c>
      <c r="AM603" t="s">
        <v>4774</v>
      </c>
      <c r="AN603">
        <v>-32768</v>
      </c>
      <c r="AO603">
        <v>32767</v>
      </c>
      <c r="AP603" t="s">
        <v>4775</v>
      </c>
      <c r="AQ603" s="1" t="s">
        <v>157</v>
      </c>
      <c r="AR603" t="s">
        <v>158</v>
      </c>
      <c r="AS603" t="str">
        <f>VLOOKUP('intouch变量（实型）'!$A603,基本表格!$G:$Q,3,FALSE)</f>
        <v>DB100,REAL60</v>
      </c>
      <c r="AT603" t="str">
        <f>VLOOKUP('intouch变量（实型）'!$A603,基本表格!$G:$Q,10,FALSE)</f>
        <v>No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</row>
    <row r="604" spans="1:55">
      <c r="A604" t="s">
        <v>6102</v>
      </c>
      <c r="B604" s="11" t="str">
        <f t="shared" si="9"/>
        <v>CHPF</v>
      </c>
      <c r="C604" s="11" t="str">
        <f>VLOOKUP('intouch变量（实型）'!$A604,基本表格!$G:$Q,2,FALSE)</f>
        <v>2121+P2-M1 1#双螺旋运输机A 给定频率 上限值</v>
      </c>
      <c r="D604" t="s">
        <v>154</v>
      </c>
      <c r="E604" t="s">
        <v>154</v>
      </c>
      <c r="F604">
        <v>0</v>
      </c>
      <c r="G604" t="s">
        <v>154</v>
      </c>
      <c r="H604" t="s">
        <v>154</v>
      </c>
      <c r="I604">
        <v>0</v>
      </c>
      <c r="J604">
        <v>0</v>
      </c>
      <c r="L604">
        <v>0</v>
      </c>
      <c r="M604">
        <v>-32768</v>
      </c>
      <c r="N604">
        <v>32767</v>
      </c>
      <c r="O604">
        <v>0</v>
      </c>
      <c r="P604">
        <v>0</v>
      </c>
      <c r="Q604" t="s">
        <v>155</v>
      </c>
      <c r="R604">
        <v>0</v>
      </c>
      <c r="S604">
        <v>1</v>
      </c>
      <c r="T604" t="s">
        <v>155</v>
      </c>
      <c r="U604">
        <v>0</v>
      </c>
      <c r="V604">
        <v>1</v>
      </c>
      <c r="W604" t="s">
        <v>155</v>
      </c>
      <c r="X604">
        <v>0</v>
      </c>
      <c r="Y604">
        <v>1</v>
      </c>
      <c r="Z604" t="s">
        <v>155</v>
      </c>
      <c r="AA604">
        <v>0</v>
      </c>
      <c r="AB604">
        <v>1</v>
      </c>
      <c r="AC604" t="s">
        <v>155</v>
      </c>
      <c r="AD604">
        <v>0</v>
      </c>
      <c r="AE604">
        <v>1</v>
      </c>
      <c r="AF604" t="s">
        <v>155</v>
      </c>
      <c r="AG604">
        <v>0</v>
      </c>
      <c r="AH604">
        <v>1</v>
      </c>
      <c r="AI604">
        <v>0</v>
      </c>
      <c r="AJ604" t="s">
        <v>155</v>
      </c>
      <c r="AK604">
        <v>0</v>
      </c>
      <c r="AL604">
        <v>1</v>
      </c>
      <c r="AM604" t="s">
        <v>4774</v>
      </c>
      <c r="AN604">
        <v>-32768</v>
      </c>
      <c r="AO604">
        <v>32767</v>
      </c>
      <c r="AP604" t="s">
        <v>4775</v>
      </c>
      <c r="AQ604" s="1" t="s">
        <v>157</v>
      </c>
      <c r="AR604" t="s">
        <v>158</v>
      </c>
      <c r="AS604" t="str">
        <f>VLOOKUP('intouch变量（实型）'!$A604,基本表格!$G:$Q,3,FALSE)</f>
        <v>DB100,REAL64</v>
      </c>
      <c r="AT604" t="str">
        <f>VLOOKUP('intouch变量（实型）'!$A604,基本表格!$G:$Q,10,FALSE)</f>
        <v>No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</row>
    <row r="605" spans="1:55">
      <c r="A605" t="s">
        <v>6103</v>
      </c>
      <c r="B605" s="11" t="str">
        <f t="shared" si="9"/>
        <v>CHPF</v>
      </c>
      <c r="C605" s="11" t="str">
        <f>VLOOKUP('intouch变量（实型）'!$A605,基本表格!$G:$Q,2,FALSE)</f>
        <v>2121+P2-M1 1#双螺旋运输机A 给定频率 下限值</v>
      </c>
      <c r="D605" t="s">
        <v>154</v>
      </c>
      <c r="E605" t="s">
        <v>154</v>
      </c>
      <c r="F605">
        <v>0</v>
      </c>
      <c r="G605" t="s">
        <v>154</v>
      </c>
      <c r="H605" t="s">
        <v>154</v>
      </c>
      <c r="I605">
        <v>0</v>
      </c>
      <c r="J605">
        <v>0</v>
      </c>
      <c r="L605">
        <v>0</v>
      </c>
      <c r="M605">
        <v>-32768</v>
      </c>
      <c r="N605">
        <v>32767</v>
      </c>
      <c r="O605">
        <v>0</v>
      </c>
      <c r="P605">
        <v>0</v>
      </c>
      <c r="Q605" t="s">
        <v>155</v>
      </c>
      <c r="R605">
        <v>0</v>
      </c>
      <c r="S605">
        <v>1</v>
      </c>
      <c r="T605" t="s">
        <v>155</v>
      </c>
      <c r="U605">
        <v>0</v>
      </c>
      <c r="V605">
        <v>1</v>
      </c>
      <c r="W605" t="s">
        <v>155</v>
      </c>
      <c r="X605">
        <v>0</v>
      </c>
      <c r="Y605">
        <v>1</v>
      </c>
      <c r="Z605" t="s">
        <v>155</v>
      </c>
      <c r="AA605">
        <v>0</v>
      </c>
      <c r="AB605">
        <v>1</v>
      </c>
      <c r="AC605" t="s">
        <v>155</v>
      </c>
      <c r="AD605">
        <v>0</v>
      </c>
      <c r="AE605">
        <v>1</v>
      </c>
      <c r="AF605" t="s">
        <v>155</v>
      </c>
      <c r="AG605">
        <v>0</v>
      </c>
      <c r="AH605">
        <v>1</v>
      </c>
      <c r="AI605">
        <v>0</v>
      </c>
      <c r="AJ605" t="s">
        <v>155</v>
      </c>
      <c r="AK605">
        <v>0</v>
      </c>
      <c r="AL605">
        <v>1</v>
      </c>
      <c r="AM605" t="s">
        <v>4774</v>
      </c>
      <c r="AN605">
        <v>-32768</v>
      </c>
      <c r="AO605">
        <v>32767</v>
      </c>
      <c r="AP605" t="s">
        <v>4775</v>
      </c>
      <c r="AQ605" s="1" t="s">
        <v>157</v>
      </c>
      <c r="AR605" t="s">
        <v>158</v>
      </c>
      <c r="AS605" t="str">
        <f>VLOOKUP('intouch变量（实型）'!$A605,基本表格!$G:$Q,3,FALSE)</f>
        <v>DB100,REAL68</v>
      </c>
      <c r="AT605" t="str">
        <f>VLOOKUP('intouch变量（实型）'!$A605,基本表格!$G:$Q,10,FALSE)</f>
        <v>No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</row>
    <row r="606" spans="1:55">
      <c r="A606" t="s">
        <v>6104</v>
      </c>
      <c r="B606" s="11" t="str">
        <f t="shared" si="9"/>
        <v>CHPF</v>
      </c>
      <c r="C606" s="11" t="str">
        <f>VLOOKUP('intouch变量（实型）'!$A606,基本表格!$G:$Q,2,FALSE)</f>
        <v>2121+P2-M1 1#双螺旋运输机A 给定频率 上上限值</v>
      </c>
      <c r="D606" t="s">
        <v>154</v>
      </c>
      <c r="E606" t="s">
        <v>154</v>
      </c>
      <c r="F606">
        <v>0</v>
      </c>
      <c r="G606" t="s">
        <v>154</v>
      </c>
      <c r="H606" t="s">
        <v>154</v>
      </c>
      <c r="I606">
        <v>0</v>
      </c>
      <c r="J606">
        <v>0</v>
      </c>
      <c r="L606">
        <v>0</v>
      </c>
      <c r="M606">
        <v>-32768</v>
      </c>
      <c r="N606">
        <v>32767</v>
      </c>
      <c r="O606">
        <v>0</v>
      </c>
      <c r="P606">
        <v>0</v>
      </c>
      <c r="Q606" t="s">
        <v>155</v>
      </c>
      <c r="R606">
        <v>0</v>
      </c>
      <c r="S606">
        <v>1</v>
      </c>
      <c r="T606" t="s">
        <v>155</v>
      </c>
      <c r="U606">
        <v>0</v>
      </c>
      <c r="V606">
        <v>1</v>
      </c>
      <c r="W606" t="s">
        <v>155</v>
      </c>
      <c r="X606">
        <v>0</v>
      </c>
      <c r="Y606">
        <v>1</v>
      </c>
      <c r="Z606" t="s">
        <v>155</v>
      </c>
      <c r="AA606">
        <v>0</v>
      </c>
      <c r="AB606">
        <v>1</v>
      </c>
      <c r="AC606" t="s">
        <v>155</v>
      </c>
      <c r="AD606">
        <v>0</v>
      </c>
      <c r="AE606">
        <v>1</v>
      </c>
      <c r="AF606" t="s">
        <v>155</v>
      </c>
      <c r="AG606">
        <v>0</v>
      </c>
      <c r="AH606">
        <v>1</v>
      </c>
      <c r="AI606">
        <v>0</v>
      </c>
      <c r="AJ606" t="s">
        <v>155</v>
      </c>
      <c r="AK606">
        <v>0</v>
      </c>
      <c r="AL606">
        <v>1</v>
      </c>
      <c r="AM606" t="s">
        <v>4774</v>
      </c>
      <c r="AN606">
        <v>-32768</v>
      </c>
      <c r="AO606">
        <v>32767</v>
      </c>
      <c r="AP606" t="s">
        <v>4775</v>
      </c>
      <c r="AQ606" s="1" t="s">
        <v>157</v>
      </c>
      <c r="AR606" t="s">
        <v>158</v>
      </c>
      <c r="AS606" t="str">
        <f>VLOOKUP('intouch变量（实型）'!$A606,基本表格!$G:$Q,3,FALSE)</f>
        <v>DB100,REAL72</v>
      </c>
      <c r="AT606" t="str">
        <f>VLOOKUP('intouch变量（实型）'!$A606,基本表格!$G:$Q,10,FALSE)</f>
        <v>No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</row>
    <row r="607" spans="1:55">
      <c r="A607" t="s">
        <v>6105</v>
      </c>
      <c r="B607" s="11" t="str">
        <f t="shared" si="9"/>
        <v>CHPF</v>
      </c>
      <c r="C607" s="11" t="str">
        <f>VLOOKUP('intouch变量（实型）'!$A607,基本表格!$G:$Q,2,FALSE)</f>
        <v>2121+P2-M1 1#双螺旋运输机A 给定频率 下下限值</v>
      </c>
      <c r="D607" t="s">
        <v>154</v>
      </c>
      <c r="E607" t="s">
        <v>154</v>
      </c>
      <c r="F607">
        <v>0</v>
      </c>
      <c r="G607" t="s">
        <v>154</v>
      </c>
      <c r="H607" t="s">
        <v>154</v>
      </c>
      <c r="I607">
        <v>0</v>
      </c>
      <c r="J607">
        <v>0</v>
      </c>
      <c r="L607">
        <v>0</v>
      </c>
      <c r="M607">
        <v>-32768</v>
      </c>
      <c r="N607">
        <v>32767</v>
      </c>
      <c r="O607">
        <v>0</v>
      </c>
      <c r="P607">
        <v>0</v>
      </c>
      <c r="Q607" t="s">
        <v>155</v>
      </c>
      <c r="R607">
        <v>0</v>
      </c>
      <c r="S607">
        <v>1</v>
      </c>
      <c r="T607" t="s">
        <v>155</v>
      </c>
      <c r="U607">
        <v>0</v>
      </c>
      <c r="V607">
        <v>1</v>
      </c>
      <c r="W607" t="s">
        <v>155</v>
      </c>
      <c r="X607">
        <v>0</v>
      </c>
      <c r="Y607">
        <v>1</v>
      </c>
      <c r="Z607" t="s">
        <v>155</v>
      </c>
      <c r="AA607">
        <v>0</v>
      </c>
      <c r="AB607">
        <v>1</v>
      </c>
      <c r="AC607" t="s">
        <v>155</v>
      </c>
      <c r="AD607">
        <v>0</v>
      </c>
      <c r="AE607">
        <v>1</v>
      </c>
      <c r="AF607" t="s">
        <v>155</v>
      </c>
      <c r="AG607">
        <v>0</v>
      </c>
      <c r="AH607">
        <v>1</v>
      </c>
      <c r="AI607">
        <v>0</v>
      </c>
      <c r="AJ607" t="s">
        <v>155</v>
      </c>
      <c r="AK607">
        <v>0</v>
      </c>
      <c r="AL607">
        <v>1</v>
      </c>
      <c r="AM607" t="s">
        <v>4774</v>
      </c>
      <c r="AN607">
        <v>-32768</v>
      </c>
      <c r="AO607">
        <v>32767</v>
      </c>
      <c r="AP607" t="s">
        <v>4775</v>
      </c>
      <c r="AQ607" s="1" t="s">
        <v>157</v>
      </c>
      <c r="AR607" t="s">
        <v>158</v>
      </c>
      <c r="AS607" t="str">
        <f>VLOOKUP('intouch变量（实型）'!$A607,基本表格!$G:$Q,3,FALSE)</f>
        <v>DB100,REAL76</v>
      </c>
      <c r="AT607" t="str">
        <f>VLOOKUP('intouch变量（实型）'!$A607,基本表格!$G:$Q,10,FALSE)</f>
        <v>No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</row>
    <row r="608" spans="1:55">
      <c r="A608" t="s">
        <v>6106</v>
      </c>
      <c r="B608" s="11" t="str">
        <f t="shared" si="9"/>
        <v>CHPF</v>
      </c>
      <c r="C608" s="11" t="str">
        <f>VLOOKUP('intouch变量（实型）'!$A608,基本表格!$G:$Q,2,FALSE)</f>
        <v>2121+P2-M1 1#双螺旋运输机A 反馈频率 实际值</v>
      </c>
      <c r="D608" t="s">
        <v>154</v>
      </c>
      <c r="E608" t="s">
        <v>154</v>
      </c>
      <c r="F608">
        <v>0</v>
      </c>
      <c r="G608" t="s">
        <v>154</v>
      </c>
      <c r="H608" t="s">
        <v>154</v>
      </c>
      <c r="I608">
        <v>0</v>
      </c>
      <c r="J608">
        <v>0</v>
      </c>
      <c r="L608">
        <v>0</v>
      </c>
      <c r="M608">
        <v>-32768</v>
      </c>
      <c r="N608">
        <v>32767</v>
      </c>
      <c r="O608">
        <v>0</v>
      </c>
      <c r="P608">
        <v>0</v>
      </c>
      <c r="Q608" t="s">
        <v>155</v>
      </c>
      <c r="R608">
        <v>0</v>
      </c>
      <c r="S608">
        <v>1</v>
      </c>
      <c r="T608" t="s">
        <v>155</v>
      </c>
      <c r="U608">
        <v>0</v>
      </c>
      <c r="V608">
        <v>1</v>
      </c>
      <c r="W608" t="s">
        <v>155</v>
      </c>
      <c r="X608">
        <v>0</v>
      </c>
      <c r="Y608">
        <v>1</v>
      </c>
      <c r="Z608" t="s">
        <v>155</v>
      </c>
      <c r="AA608">
        <v>0</v>
      </c>
      <c r="AB608">
        <v>1</v>
      </c>
      <c r="AC608" t="s">
        <v>155</v>
      </c>
      <c r="AD608">
        <v>0</v>
      </c>
      <c r="AE608">
        <v>1</v>
      </c>
      <c r="AF608" t="s">
        <v>155</v>
      </c>
      <c r="AG608">
        <v>0</v>
      </c>
      <c r="AH608">
        <v>1</v>
      </c>
      <c r="AI608">
        <v>0</v>
      </c>
      <c r="AJ608" t="s">
        <v>155</v>
      </c>
      <c r="AK608">
        <v>0</v>
      </c>
      <c r="AL608">
        <v>1</v>
      </c>
      <c r="AM608" t="s">
        <v>4774</v>
      </c>
      <c r="AN608">
        <v>-32768</v>
      </c>
      <c r="AO608">
        <v>32767</v>
      </c>
      <c r="AP608" t="s">
        <v>4775</v>
      </c>
      <c r="AQ608" s="1" t="s">
        <v>157</v>
      </c>
      <c r="AR608" t="s">
        <v>158</v>
      </c>
      <c r="AS608" t="str">
        <f>VLOOKUP('intouch变量（实型）'!$A608,基本表格!$G:$Q,3,FALSE)</f>
        <v>DB100,REAL106</v>
      </c>
      <c r="AT608" t="str">
        <f>VLOOKUP('intouch变量（实型）'!$A608,基本表格!$G:$Q,10,FALSE)</f>
        <v>Yes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</row>
    <row r="609" spans="1:55">
      <c r="A609" t="s">
        <v>6107</v>
      </c>
      <c r="B609" s="11" t="str">
        <f t="shared" si="9"/>
        <v>CHPF</v>
      </c>
      <c r="C609" s="11" t="str">
        <f>VLOOKUP('intouch变量（实型）'!$A609,基本表格!$G:$Q,2,FALSE)</f>
        <v>2121+P2-M1 1#双螺旋运输机A 反馈频率 量程</v>
      </c>
      <c r="D609" t="s">
        <v>154</v>
      </c>
      <c r="E609" t="s">
        <v>154</v>
      </c>
      <c r="F609">
        <v>0</v>
      </c>
      <c r="G609" t="s">
        <v>154</v>
      </c>
      <c r="H609" t="s">
        <v>154</v>
      </c>
      <c r="I609">
        <v>0</v>
      </c>
      <c r="J609">
        <v>0</v>
      </c>
      <c r="L609">
        <v>0</v>
      </c>
      <c r="M609">
        <v>-32768</v>
      </c>
      <c r="N609">
        <v>32767</v>
      </c>
      <c r="O609">
        <v>0</v>
      </c>
      <c r="P609">
        <v>0</v>
      </c>
      <c r="Q609" t="s">
        <v>155</v>
      </c>
      <c r="R609">
        <v>0</v>
      </c>
      <c r="S609">
        <v>1</v>
      </c>
      <c r="T609" t="s">
        <v>155</v>
      </c>
      <c r="U609">
        <v>0</v>
      </c>
      <c r="V609">
        <v>1</v>
      </c>
      <c r="W609" t="s">
        <v>155</v>
      </c>
      <c r="X609">
        <v>0</v>
      </c>
      <c r="Y609">
        <v>1</v>
      </c>
      <c r="Z609" t="s">
        <v>155</v>
      </c>
      <c r="AA609">
        <v>0</v>
      </c>
      <c r="AB609">
        <v>1</v>
      </c>
      <c r="AC609" t="s">
        <v>155</v>
      </c>
      <c r="AD609">
        <v>0</v>
      </c>
      <c r="AE609">
        <v>1</v>
      </c>
      <c r="AF609" t="s">
        <v>155</v>
      </c>
      <c r="AG609">
        <v>0</v>
      </c>
      <c r="AH609">
        <v>1</v>
      </c>
      <c r="AI609">
        <v>0</v>
      </c>
      <c r="AJ609" t="s">
        <v>155</v>
      </c>
      <c r="AK609">
        <v>0</v>
      </c>
      <c r="AL609">
        <v>1</v>
      </c>
      <c r="AM609" t="s">
        <v>4774</v>
      </c>
      <c r="AN609">
        <v>-32768</v>
      </c>
      <c r="AO609">
        <v>32767</v>
      </c>
      <c r="AP609" t="s">
        <v>4775</v>
      </c>
      <c r="AQ609" s="1" t="s">
        <v>157</v>
      </c>
      <c r="AR609" t="s">
        <v>158</v>
      </c>
      <c r="AS609" t="str">
        <f>VLOOKUP('intouch变量（实型）'!$A609,基本表格!$G:$Q,3,FALSE)</f>
        <v>DB100,REAL110</v>
      </c>
      <c r="AT609" t="str">
        <f>VLOOKUP('intouch变量（实型）'!$A609,基本表格!$G:$Q,10,FALSE)</f>
        <v>No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</row>
    <row r="610" spans="1:55">
      <c r="A610" t="s">
        <v>6108</v>
      </c>
      <c r="B610" s="11" t="str">
        <f t="shared" si="9"/>
        <v>CHPF</v>
      </c>
      <c r="C610" s="11" t="str">
        <f>VLOOKUP('intouch变量（实型）'!$A610,基本表格!$G:$Q,2,FALSE)</f>
        <v>2121+P2-M1 1#双螺旋运输机A 反馈频率 上限值</v>
      </c>
      <c r="D610" t="s">
        <v>154</v>
      </c>
      <c r="E610" t="s">
        <v>154</v>
      </c>
      <c r="F610">
        <v>0</v>
      </c>
      <c r="G610" t="s">
        <v>154</v>
      </c>
      <c r="H610" t="s">
        <v>154</v>
      </c>
      <c r="I610">
        <v>0</v>
      </c>
      <c r="J610">
        <v>0</v>
      </c>
      <c r="L610">
        <v>0</v>
      </c>
      <c r="M610">
        <v>-32768</v>
      </c>
      <c r="N610">
        <v>32767</v>
      </c>
      <c r="O610">
        <v>0</v>
      </c>
      <c r="P610">
        <v>0</v>
      </c>
      <c r="Q610" t="s">
        <v>155</v>
      </c>
      <c r="R610">
        <v>0</v>
      </c>
      <c r="S610">
        <v>1</v>
      </c>
      <c r="T610" t="s">
        <v>155</v>
      </c>
      <c r="U610">
        <v>0</v>
      </c>
      <c r="V610">
        <v>1</v>
      </c>
      <c r="W610" t="s">
        <v>155</v>
      </c>
      <c r="X610">
        <v>0</v>
      </c>
      <c r="Y610">
        <v>1</v>
      </c>
      <c r="Z610" t="s">
        <v>155</v>
      </c>
      <c r="AA610">
        <v>0</v>
      </c>
      <c r="AB610">
        <v>1</v>
      </c>
      <c r="AC610" t="s">
        <v>155</v>
      </c>
      <c r="AD610">
        <v>0</v>
      </c>
      <c r="AE610">
        <v>1</v>
      </c>
      <c r="AF610" t="s">
        <v>155</v>
      </c>
      <c r="AG610">
        <v>0</v>
      </c>
      <c r="AH610">
        <v>1</v>
      </c>
      <c r="AI610">
        <v>0</v>
      </c>
      <c r="AJ610" t="s">
        <v>155</v>
      </c>
      <c r="AK610">
        <v>0</v>
      </c>
      <c r="AL610">
        <v>1</v>
      </c>
      <c r="AM610" t="s">
        <v>4774</v>
      </c>
      <c r="AN610">
        <v>-32768</v>
      </c>
      <c r="AO610">
        <v>32767</v>
      </c>
      <c r="AP610" t="s">
        <v>4775</v>
      </c>
      <c r="AQ610" s="1" t="s">
        <v>157</v>
      </c>
      <c r="AR610" t="s">
        <v>158</v>
      </c>
      <c r="AS610" t="str">
        <f>VLOOKUP('intouch变量（实型）'!$A610,基本表格!$G:$Q,3,FALSE)</f>
        <v>DB100,REAL114</v>
      </c>
      <c r="AT610" t="str">
        <f>VLOOKUP('intouch变量（实型）'!$A610,基本表格!$G:$Q,10,FALSE)</f>
        <v>No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</row>
    <row r="611" spans="1:55">
      <c r="A611" t="s">
        <v>6109</v>
      </c>
      <c r="B611" s="11" t="str">
        <f t="shared" si="9"/>
        <v>CHPF</v>
      </c>
      <c r="C611" s="11" t="str">
        <f>VLOOKUP('intouch变量（实型）'!$A611,基本表格!$G:$Q,2,FALSE)</f>
        <v>2121+P2-M1 1#双螺旋运输机A 反馈频率 下限值</v>
      </c>
      <c r="D611" t="s">
        <v>154</v>
      </c>
      <c r="E611" t="s">
        <v>154</v>
      </c>
      <c r="F611">
        <v>0</v>
      </c>
      <c r="G611" t="s">
        <v>154</v>
      </c>
      <c r="H611" t="s">
        <v>154</v>
      </c>
      <c r="I611">
        <v>0</v>
      </c>
      <c r="J611">
        <v>0</v>
      </c>
      <c r="L611">
        <v>0</v>
      </c>
      <c r="M611">
        <v>-32768</v>
      </c>
      <c r="N611">
        <v>32767</v>
      </c>
      <c r="O611">
        <v>0</v>
      </c>
      <c r="P611">
        <v>0</v>
      </c>
      <c r="Q611" t="s">
        <v>155</v>
      </c>
      <c r="R611">
        <v>0</v>
      </c>
      <c r="S611">
        <v>1</v>
      </c>
      <c r="T611" t="s">
        <v>155</v>
      </c>
      <c r="U611">
        <v>0</v>
      </c>
      <c r="V611">
        <v>1</v>
      </c>
      <c r="W611" t="s">
        <v>155</v>
      </c>
      <c r="X611">
        <v>0</v>
      </c>
      <c r="Y611">
        <v>1</v>
      </c>
      <c r="Z611" t="s">
        <v>155</v>
      </c>
      <c r="AA611">
        <v>0</v>
      </c>
      <c r="AB611">
        <v>1</v>
      </c>
      <c r="AC611" t="s">
        <v>155</v>
      </c>
      <c r="AD611">
        <v>0</v>
      </c>
      <c r="AE611">
        <v>1</v>
      </c>
      <c r="AF611" t="s">
        <v>155</v>
      </c>
      <c r="AG611">
        <v>0</v>
      </c>
      <c r="AH611">
        <v>1</v>
      </c>
      <c r="AI611">
        <v>0</v>
      </c>
      <c r="AJ611" t="s">
        <v>155</v>
      </c>
      <c r="AK611">
        <v>0</v>
      </c>
      <c r="AL611">
        <v>1</v>
      </c>
      <c r="AM611" t="s">
        <v>4774</v>
      </c>
      <c r="AN611">
        <v>-32768</v>
      </c>
      <c r="AO611">
        <v>32767</v>
      </c>
      <c r="AP611" t="s">
        <v>4775</v>
      </c>
      <c r="AQ611" s="1" t="s">
        <v>157</v>
      </c>
      <c r="AR611" t="s">
        <v>158</v>
      </c>
      <c r="AS611" t="str">
        <f>VLOOKUP('intouch变量（实型）'!$A611,基本表格!$G:$Q,3,FALSE)</f>
        <v>DB100,REAL118</v>
      </c>
      <c r="AT611" t="str">
        <f>VLOOKUP('intouch变量（实型）'!$A611,基本表格!$G:$Q,10,FALSE)</f>
        <v>No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</row>
    <row r="612" spans="1:55">
      <c r="A612" t="s">
        <v>6110</v>
      </c>
      <c r="B612" s="11" t="str">
        <f t="shared" si="9"/>
        <v>CHPF</v>
      </c>
      <c r="C612" s="11" t="str">
        <f>VLOOKUP('intouch变量（实型）'!$A612,基本表格!$G:$Q,2,FALSE)</f>
        <v>2121+P2-M1 1#双螺旋运输机A 反馈频率 上上限值</v>
      </c>
      <c r="D612" t="s">
        <v>154</v>
      </c>
      <c r="E612" t="s">
        <v>154</v>
      </c>
      <c r="F612">
        <v>0</v>
      </c>
      <c r="G612" t="s">
        <v>154</v>
      </c>
      <c r="H612" t="s">
        <v>154</v>
      </c>
      <c r="I612">
        <v>0</v>
      </c>
      <c r="J612">
        <v>0</v>
      </c>
      <c r="L612">
        <v>0</v>
      </c>
      <c r="M612">
        <v>-32768</v>
      </c>
      <c r="N612">
        <v>32767</v>
      </c>
      <c r="O612">
        <v>0</v>
      </c>
      <c r="P612">
        <v>0</v>
      </c>
      <c r="Q612" t="s">
        <v>155</v>
      </c>
      <c r="R612">
        <v>0</v>
      </c>
      <c r="S612">
        <v>1</v>
      </c>
      <c r="T612" t="s">
        <v>155</v>
      </c>
      <c r="U612">
        <v>0</v>
      </c>
      <c r="V612">
        <v>1</v>
      </c>
      <c r="W612" t="s">
        <v>155</v>
      </c>
      <c r="X612">
        <v>0</v>
      </c>
      <c r="Y612">
        <v>1</v>
      </c>
      <c r="Z612" t="s">
        <v>155</v>
      </c>
      <c r="AA612">
        <v>0</v>
      </c>
      <c r="AB612">
        <v>1</v>
      </c>
      <c r="AC612" t="s">
        <v>155</v>
      </c>
      <c r="AD612">
        <v>0</v>
      </c>
      <c r="AE612">
        <v>1</v>
      </c>
      <c r="AF612" t="s">
        <v>155</v>
      </c>
      <c r="AG612">
        <v>0</v>
      </c>
      <c r="AH612">
        <v>1</v>
      </c>
      <c r="AI612">
        <v>0</v>
      </c>
      <c r="AJ612" t="s">
        <v>155</v>
      </c>
      <c r="AK612">
        <v>0</v>
      </c>
      <c r="AL612">
        <v>1</v>
      </c>
      <c r="AM612" t="s">
        <v>4774</v>
      </c>
      <c r="AN612">
        <v>-32768</v>
      </c>
      <c r="AO612">
        <v>32767</v>
      </c>
      <c r="AP612" t="s">
        <v>4775</v>
      </c>
      <c r="AQ612" s="1" t="s">
        <v>157</v>
      </c>
      <c r="AR612" t="s">
        <v>158</v>
      </c>
      <c r="AS612" t="str">
        <f>VLOOKUP('intouch变量（实型）'!$A612,基本表格!$G:$Q,3,FALSE)</f>
        <v>DB100,REAL122</v>
      </c>
      <c r="AT612" t="str">
        <f>VLOOKUP('intouch变量（实型）'!$A612,基本表格!$G:$Q,10,FALSE)</f>
        <v>No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</row>
    <row r="613" spans="1:55">
      <c r="A613" t="s">
        <v>6111</v>
      </c>
      <c r="B613" s="11" t="str">
        <f t="shared" si="9"/>
        <v>CHPF</v>
      </c>
      <c r="C613" s="11" t="str">
        <f>VLOOKUP('intouch变量（实型）'!$A613,基本表格!$G:$Q,2,FALSE)</f>
        <v>2121+P2-M1 1#双螺旋运输机A 反馈频率 下下限值</v>
      </c>
      <c r="D613" t="s">
        <v>154</v>
      </c>
      <c r="E613" t="s">
        <v>154</v>
      </c>
      <c r="F613">
        <v>0</v>
      </c>
      <c r="G613" t="s">
        <v>154</v>
      </c>
      <c r="H613" t="s">
        <v>154</v>
      </c>
      <c r="I613">
        <v>0</v>
      </c>
      <c r="J613">
        <v>0</v>
      </c>
      <c r="L613">
        <v>0</v>
      </c>
      <c r="M613">
        <v>-32768</v>
      </c>
      <c r="N613">
        <v>32767</v>
      </c>
      <c r="O613">
        <v>0</v>
      </c>
      <c r="P613">
        <v>0</v>
      </c>
      <c r="Q613" t="s">
        <v>155</v>
      </c>
      <c r="R613">
        <v>0</v>
      </c>
      <c r="S613">
        <v>1</v>
      </c>
      <c r="T613" t="s">
        <v>155</v>
      </c>
      <c r="U613">
        <v>0</v>
      </c>
      <c r="V613">
        <v>1</v>
      </c>
      <c r="W613" t="s">
        <v>155</v>
      </c>
      <c r="X613">
        <v>0</v>
      </c>
      <c r="Y613">
        <v>1</v>
      </c>
      <c r="Z613" t="s">
        <v>155</v>
      </c>
      <c r="AA613">
        <v>0</v>
      </c>
      <c r="AB613">
        <v>1</v>
      </c>
      <c r="AC613" t="s">
        <v>155</v>
      </c>
      <c r="AD613">
        <v>0</v>
      </c>
      <c r="AE613">
        <v>1</v>
      </c>
      <c r="AF613" t="s">
        <v>155</v>
      </c>
      <c r="AG613">
        <v>0</v>
      </c>
      <c r="AH613">
        <v>1</v>
      </c>
      <c r="AI613">
        <v>0</v>
      </c>
      <c r="AJ613" t="s">
        <v>155</v>
      </c>
      <c r="AK613">
        <v>0</v>
      </c>
      <c r="AL613">
        <v>1</v>
      </c>
      <c r="AM613" t="s">
        <v>4774</v>
      </c>
      <c r="AN613">
        <v>-32768</v>
      </c>
      <c r="AO613">
        <v>32767</v>
      </c>
      <c r="AP613" t="s">
        <v>4775</v>
      </c>
      <c r="AQ613" s="1" t="s">
        <v>157</v>
      </c>
      <c r="AR613" t="s">
        <v>158</v>
      </c>
      <c r="AS613" t="str">
        <f>VLOOKUP('intouch变量（实型）'!$A613,基本表格!$G:$Q,3,FALSE)</f>
        <v>DB100,REAL126</v>
      </c>
      <c r="AT613" t="str">
        <f>VLOOKUP('intouch变量（实型）'!$A613,基本表格!$G:$Q,10,FALSE)</f>
        <v>No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</row>
    <row r="614" spans="1:55">
      <c r="A614" t="s">
        <v>6112</v>
      </c>
      <c r="B614" s="11" t="str">
        <f t="shared" si="9"/>
        <v>CHPF</v>
      </c>
      <c r="C614" s="11" t="str">
        <f>VLOOKUP('intouch变量（实型）'!$A614,基本表格!$G:$Q,2,FALSE)</f>
        <v>2121+P2-M1 1#双螺旋运输机A 变频器通讯 实际运行反馈速度</v>
      </c>
      <c r="D614" t="s">
        <v>154</v>
      </c>
      <c r="E614" t="s">
        <v>154</v>
      </c>
      <c r="F614">
        <v>0</v>
      </c>
      <c r="G614" t="s">
        <v>154</v>
      </c>
      <c r="H614" t="s">
        <v>154</v>
      </c>
      <c r="I614">
        <v>0</v>
      </c>
      <c r="J614">
        <v>0</v>
      </c>
      <c r="L614">
        <v>0</v>
      </c>
      <c r="M614">
        <v>-32768</v>
      </c>
      <c r="N614">
        <v>32767</v>
      </c>
      <c r="O614">
        <v>0</v>
      </c>
      <c r="P614">
        <v>0</v>
      </c>
      <c r="Q614" t="s">
        <v>155</v>
      </c>
      <c r="R614">
        <v>0</v>
      </c>
      <c r="S614">
        <v>1</v>
      </c>
      <c r="T614" t="s">
        <v>155</v>
      </c>
      <c r="U614">
        <v>0</v>
      </c>
      <c r="V614">
        <v>1</v>
      </c>
      <c r="W614" t="s">
        <v>155</v>
      </c>
      <c r="X614">
        <v>0</v>
      </c>
      <c r="Y614">
        <v>1</v>
      </c>
      <c r="Z614" t="s">
        <v>155</v>
      </c>
      <c r="AA614">
        <v>0</v>
      </c>
      <c r="AB614">
        <v>1</v>
      </c>
      <c r="AC614" t="s">
        <v>155</v>
      </c>
      <c r="AD614">
        <v>0</v>
      </c>
      <c r="AE614">
        <v>1</v>
      </c>
      <c r="AF614" t="s">
        <v>155</v>
      </c>
      <c r="AG614">
        <v>0</v>
      </c>
      <c r="AH614">
        <v>1</v>
      </c>
      <c r="AI614">
        <v>0</v>
      </c>
      <c r="AJ614" t="s">
        <v>155</v>
      </c>
      <c r="AK614">
        <v>0</v>
      </c>
      <c r="AL614">
        <v>1</v>
      </c>
      <c r="AM614" t="s">
        <v>4774</v>
      </c>
      <c r="AN614">
        <v>-32768</v>
      </c>
      <c r="AO614">
        <v>32767</v>
      </c>
      <c r="AP614" t="s">
        <v>4775</v>
      </c>
      <c r="AQ614" s="1" t="s">
        <v>157</v>
      </c>
      <c r="AR614" t="s">
        <v>158</v>
      </c>
      <c r="AS614" t="str">
        <f>VLOOKUP('intouch变量（实型）'!$A614,基本表格!$G:$Q,3,FALSE)</f>
        <v>DB100,REAL156</v>
      </c>
      <c r="AT614" t="str">
        <f>VLOOKUP('intouch变量（实型）'!$A614,基本表格!$G:$Q,10,FALSE)</f>
        <v>Yes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</row>
    <row r="615" spans="1:55">
      <c r="A615" t="s">
        <v>6113</v>
      </c>
      <c r="B615" s="11" t="str">
        <f t="shared" si="9"/>
        <v>CHPF</v>
      </c>
      <c r="C615" s="11" t="str">
        <f>VLOOKUP('intouch变量（实型）'!$A615,基本表格!$G:$Q,2,FALSE)</f>
        <v>2121+P2-M1 1#双螺旋运输机A 变频器通讯 实际运行反馈电流</v>
      </c>
      <c r="D615" t="s">
        <v>154</v>
      </c>
      <c r="E615" t="s">
        <v>154</v>
      </c>
      <c r="F615">
        <v>0</v>
      </c>
      <c r="G615" t="s">
        <v>154</v>
      </c>
      <c r="H615" t="s">
        <v>154</v>
      </c>
      <c r="I615">
        <v>0</v>
      </c>
      <c r="J615">
        <v>0</v>
      </c>
      <c r="L615">
        <v>0</v>
      </c>
      <c r="M615">
        <v>-32768</v>
      </c>
      <c r="N615">
        <v>32767</v>
      </c>
      <c r="O615">
        <v>0</v>
      </c>
      <c r="P615">
        <v>0</v>
      </c>
      <c r="Q615" t="s">
        <v>155</v>
      </c>
      <c r="R615">
        <v>0</v>
      </c>
      <c r="S615">
        <v>1</v>
      </c>
      <c r="T615" t="s">
        <v>155</v>
      </c>
      <c r="U615">
        <v>0</v>
      </c>
      <c r="V615">
        <v>1</v>
      </c>
      <c r="W615" t="s">
        <v>155</v>
      </c>
      <c r="X615">
        <v>0</v>
      </c>
      <c r="Y615">
        <v>1</v>
      </c>
      <c r="Z615" t="s">
        <v>155</v>
      </c>
      <c r="AA615">
        <v>0</v>
      </c>
      <c r="AB615">
        <v>1</v>
      </c>
      <c r="AC615" t="s">
        <v>155</v>
      </c>
      <c r="AD615">
        <v>0</v>
      </c>
      <c r="AE615">
        <v>1</v>
      </c>
      <c r="AF615" t="s">
        <v>155</v>
      </c>
      <c r="AG615">
        <v>0</v>
      </c>
      <c r="AH615">
        <v>1</v>
      </c>
      <c r="AI615">
        <v>0</v>
      </c>
      <c r="AJ615" t="s">
        <v>155</v>
      </c>
      <c r="AK615">
        <v>0</v>
      </c>
      <c r="AL615">
        <v>1</v>
      </c>
      <c r="AM615" t="s">
        <v>4774</v>
      </c>
      <c r="AN615">
        <v>-32768</v>
      </c>
      <c r="AO615">
        <v>32767</v>
      </c>
      <c r="AP615" t="s">
        <v>4775</v>
      </c>
      <c r="AQ615" s="1" t="s">
        <v>157</v>
      </c>
      <c r="AR615" t="s">
        <v>158</v>
      </c>
      <c r="AS615" t="str">
        <f>VLOOKUP('intouch变量（实型）'!$A615,基本表格!$G:$Q,3,FALSE)</f>
        <v>DB100,REAL160</v>
      </c>
      <c r="AT615" t="str">
        <f>VLOOKUP('intouch变量（实型）'!$A615,基本表格!$G:$Q,10,FALSE)</f>
        <v>Yes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</row>
    <row r="616" spans="1:55">
      <c r="A616" t="s">
        <v>6114</v>
      </c>
      <c r="B616" s="11" t="str">
        <f t="shared" si="9"/>
        <v>CHPF</v>
      </c>
      <c r="C616" s="11" t="str">
        <f>VLOOKUP('intouch变量（实型）'!$A616,基本表格!$G:$Q,2,FALSE)</f>
        <v>2121+P2-M1 1#双螺旋运输机A 变频器通讯 转矩百分比</v>
      </c>
      <c r="D616" t="s">
        <v>154</v>
      </c>
      <c r="E616" t="s">
        <v>154</v>
      </c>
      <c r="F616">
        <v>0</v>
      </c>
      <c r="G616" t="s">
        <v>154</v>
      </c>
      <c r="H616" t="s">
        <v>154</v>
      </c>
      <c r="I616">
        <v>0</v>
      </c>
      <c r="J616">
        <v>0</v>
      </c>
      <c r="L616">
        <v>0</v>
      </c>
      <c r="M616">
        <v>-32768</v>
      </c>
      <c r="N616">
        <v>32767</v>
      </c>
      <c r="O616">
        <v>0</v>
      </c>
      <c r="P616">
        <v>0</v>
      </c>
      <c r="Q616" t="s">
        <v>155</v>
      </c>
      <c r="R616">
        <v>0</v>
      </c>
      <c r="S616">
        <v>1</v>
      </c>
      <c r="T616" t="s">
        <v>155</v>
      </c>
      <c r="U616">
        <v>0</v>
      </c>
      <c r="V616">
        <v>1</v>
      </c>
      <c r="W616" t="s">
        <v>155</v>
      </c>
      <c r="X616">
        <v>0</v>
      </c>
      <c r="Y616">
        <v>1</v>
      </c>
      <c r="Z616" t="s">
        <v>155</v>
      </c>
      <c r="AA616">
        <v>0</v>
      </c>
      <c r="AB616">
        <v>1</v>
      </c>
      <c r="AC616" t="s">
        <v>155</v>
      </c>
      <c r="AD616">
        <v>0</v>
      </c>
      <c r="AE616">
        <v>1</v>
      </c>
      <c r="AF616" t="s">
        <v>155</v>
      </c>
      <c r="AG616">
        <v>0</v>
      </c>
      <c r="AH616">
        <v>1</v>
      </c>
      <c r="AI616">
        <v>0</v>
      </c>
      <c r="AJ616" t="s">
        <v>155</v>
      </c>
      <c r="AK616">
        <v>0</v>
      </c>
      <c r="AL616">
        <v>1</v>
      </c>
      <c r="AM616" t="s">
        <v>4774</v>
      </c>
      <c r="AN616">
        <v>-32768</v>
      </c>
      <c r="AO616">
        <v>32767</v>
      </c>
      <c r="AP616" t="s">
        <v>4775</v>
      </c>
      <c r="AQ616" s="1" t="s">
        <v>157</v>
      </c>
      <c r="AR616" t="s">
        <v>158</v>
      </c>
      <c r="AS616" t="str">
        <f>VLOOKUP('intouch变量（实型）'!$A616,基本表格!$G:$Q,3,FALSE)</f>
        <v>DB100,REAL164</v>
      </c>
      <c r="AT616" t="str">
        <f>VLOOKUP('intouch变量（实型）'!$A616,基本表格!$G:$Q,10,FALSE)</f>
        <v>Yes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</row>
    <row r="617" spans="1:55">
      <c r="A617" t="s">
        <v>6115</v>
      </c>
      <c r="B617" s="11" t="str">
        <f t="shared" si="9"/>
        <v>CHPF</v>
      </c>
      <c r="C617" s="11" t="str">
        <f>VLOOKUP('intouch变量（实型）'!$A617,基本表格!$G:$Q,2,FALSE)</f>
        <v>2121+P2-M1 1#双螺旋运输机A 变频器通讯 给定速度</v>
      </c>
      <c r="D617" t="s">
        <v>154</v>
      </c>
      <c r="E617" t="s">
        <v>154</v>
      </c>
      <c r="F617">
        <v>0</v>
      </c>
      <c r="G617" t="s">
        <v>154</v>
      </c>
      <c r="H617" t="s">
        <v>154</v>
      </c>
      <c r="I617">
        <v>0</v>
      </c>
      <c r="J617">
        <v>0</v>
      </c>
      <c r="L617">
        <v>0</v>
      </c>
      <c r="M617">
        <v>-32768</v>
      </c>
      <c r="N617">
        <v>32767</v>
      </c>
      <c r="O617">
        <v>0</v>
      </c>
      <c r="P617">
        <v>0</v>
      </c>
      <c r="Q617" t="s">
        <v>155</v>
      </c>
      <c r="R617">
        <v>0</v>
      </c>
      <c r="S617">
        <v>1</v>
      </c>
      <c r="T617" t="s">
        <v>155</v>
      </c>
      <c r="U617">
        <v>0</v>
      </c>
      <c r="V617">
        <v>1</v>
      </c>
      <c r="W617" t="s">
        <v>155</v>
      </c>
      <c r="X617">
        <v>0</v>
      </c>
      <c r="Y617">
        <v>1</v>
      </c>
      <c r="Z617" t="s">
        <v>155</v>
      </c>
      <c r="AA617">
        <v>0</v>
      </c>
      <c r="AB617">
        <v>1</v>
      </c>
      <c r="AC617" t="s">
        <v>155</v>
      </c>
      <c r="AD617">
        <v>0</v>
      </c>
      <c r="AE617">
        <v>1</v>
      </c>
      <c r="AF617" t="s">
        <v>155</v>
      </c>
      <c r="AG617">
        <v>0</v>
      </c>
      <c r="AH617">
        <v>1</v>
      </c>
      <c r="AI617">
        <v>0</v>
      </c>
      <c r="AJ617" t="s">
        <v>155</v>
      </c>
      <c r="AK617">
        <v>0</v>
      </c>
      <c r="AL617">
        <v>1</v>
      </c>
      <c r="AM617" t="s">
        <v>4774</v>
      </c>
      <c r="AN617">
        <v>-32768</v>
      </c>
      <c r="AO617">
        <v>32767</v>
      </c>
      <c r="AP617" t="s">
        <v>4775</v>
      </c>
      <c r="AQ617" s="1" t="s">
        <v>157</v>
      </c>
      <c r="AR617" t="s">
        <v>158</v>
      </c>
      <c r="AS617" t="str">
        <f>VLOOKUP('intouch变量（实型）'!$A617,基本表格!$G:$Q,3,FALSE)</f>
        <v>DB100,REAL168</v>
      </c>
      <c r="AT617" t="str">
        <f>VLOOKUP('intouch变量（实型）'!$A617,基本表格!$G:$Q,10,FALSE)</f>
        <v>No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</row>
    <row r="618" spans="1:55">
      <c r="A618" t="s">
        <v>6116</v>
      </c>
      <c r="B618" s="11" t="str">
        <f t="shared" si="9"/>
        <v>CHPF</v>
      </c>
      <c r="C618" s="11" t="str">
        <f>VLOOKUP('intouch变量（实型）'!$A618,基本表格!$G:$Q,2,FALSE)</f>
        <v>2121+P2-M1 1#双螺旋运输机A 变频器通讯 加速时间</v>
      </c>
      <c r="D618" t="s">
        <v>154</v>
      </c>
      <c r="E618" t="s">
        <v>154</v>
      </c>
      <c r="F618">
        <v>0</v>
      </c>
      <c r="G618" t="s">
        <v>154</v>
      </c>
      <c r="H618" t="s">
        <v>154</v>
      </c>
      <c r="I618">
        <v>0</v>
      </c>
      <c r="J618">
        <v>0</v>
      </c>
      <c r="L618">
        <v>0</v>
      </c>
      <c r="M618">
        <v>-32768</v>
      </c>
      <c r="N618">
        <v>32767</v>
      </c>
      <c r="O618">
        <v>0</v>
      </c>
      <c r="P618">
        <v>0</v>
      </c>
      <c r="Q618" t="s">
        <v>155</v>
      </c>
      <c r="R618">
        <v>0</v>
      </c>
      <c r="S618">
        <v>1</v>
      </c>
      <c r="T618" t="s">
        <v>155</v>
      </c>
      <c r="U618">
        <v>0</v>
      </c>
      <c r="V618">
        <v>1</v>
      </c>
      <c r="W618" t="s">
        <v>155</v>
      </c>
      <c r="X618">
        <v>0</v>
      </c>
      <c r="Y618">
        <v>1</v>
      </c>
      <c r="Z618" t="s">
        <v>155</v>
      </c>
      <c r="AA618">
        <v>0</v>
      </c>
      <c r="AB618">
        <v>1</v>
      </c>
      <c r="AC618" t="s">
        <v>155</v>
      </c>
      <c r="AD618">
        <v>0</v>
      </c>
      <c r="AE618">
        <v>1</v>
      </c>
      <c r="AF618" t="s">
        <v>155</v>
      </c>
      <c r="AG618">
        <v>0</v>
      </c>
      <c r="AH618">
        <v>1</v>
      </c>
      <c r="AI618">
        <v>0</v>
      </c>
      <c r="AJ618" t="s">
        <v>155</v>
      </c>
      <c r="AK618">
        <v>0</v>
      </c>
      <c r="AL618">
        <v>1</v>
      </c>
      <c r="AM618" t="s">
        <v>4774</v>
      </c>
      <c r="AN618">
        <v>-32768</v>
      </c>
      <c r="AO618">
        <v>32767</v>
      </c>
      <c r="AP618" t="s">
        <v>4775</v>
      </c>
      <c r="AQ618" s="1" t="s">
        <v>157</v>
      </c>
      <c r="AR618" t="s">
        <v>158</v>
      </c>
      <c r="AS618" t="str">
        <f>VLOOKUP('intouch变量（实型）'!$A618,基本表格!$G:$Q,3,FALSE)</f>
        <v>DB100,REAL172</v>
      </c>
      <c r="AT618" t="str">
        <f>VLOOKUP('intouch变量（实型）'!$A618,基本表格!$G:$Q,10,FALSE)</f>
        <v>No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</row>
    <row r="619" spans="1:55">
      <c r="A619" t="s">
        <v>6117</v>
      </c>
      <c r="B619" s="11" t="str">
        <f t="shared" si="9"/>
        <v>CHPF</v>
      </c>
      <c r="C619" s="11" t="str">
        <f>VLOOKUP('intouch变量（实型）'!$A619,基本表格!$G:$Q,2,FALSE)</f>
        <v>2121+P2-M1 1#双螺旋运输机A 变频器通讯 减速时间</v>
      </c>
      <c r="D619" t="s">
        <v>154</v>
      </c>
      <c r="E619" t="s">
        <v>154</v>
      </c>
      <c r="F619">
        <v>0</v>
      </c>
      <c r="G619" t="s">
        <v>154</v>
      </c>
      <c r="H619" t="s">
        <v>154</v>
      </c>
      <c r="I619">
        <v>0</v>
      </c>
      <c r="J619">
        <v>0</v>
      </c>
      <c r="L619">
        <v>0</v>
      </c>
      <c r="M619">
        <v>-32768</v>
      </c>
      <c r="N619">
        <v>32767</v>
      </c>
      <c r="O619">
        <v>0</v>
      </c>
      <c r="P619">
        <v>0</v>
      </c>
      <c r="Q619" t="s">
        <v>155</v>
      </c>
      <c r="R619">
        <v>0</v>
      </c>
      <c r="S619">
        <v>1</v>
      </c>
      <c r="T619" t="s">
        <v>155</v>
      </c>
      <c r="U619">
        <v>0</v>
      </c>
      <c r="V619">
        <v>1</v>
      </c>
      <c r="W619" t="s">
        <v>155</v>
      </c>
      <c r="X619">
        <v>0</v>
      </c>
      <c r="Y619">
        <v>1</v>
      </c>
      <c r="Z619" t="s">
        <v>155</v>
      </c>
      <c r="AA619">
        <v>0</v>
      </c>
      <c r="AB619">
        <v>1</v>
      </c>
      <c r="AC619" t="s">
        <v>155</v>
      </c>
      <c r="AD619">
        <v>0</v>
      </c>
      <c r="AE619">
        <v>1</v>
      </c>
      <c r="AF619" t="s">
        <v>155</v>
      </c>
      <c r="AG619">
        <v>0</v>
      </c>
      <c r="AH619">
        <v>1</v>
      </c>
      <c r="AI619">
        <v>0</v>
      </c>
      <c r="AJ619" t="s">
        <v>155</v>
      </c>
      <c r="AK619">
        <v>0</v>
      </c>
      <c r="AL619">
        <v>1</v>
      </c>
      <c r="AM619" t="s">
        <v>4774</v>
      </c>
      <c r="AN619">
        <v>-32768</v>
      </c>
      <c r="AO619">
        <v>32767</v>
      </c>
      <c r="AP619" t="s">
        <v>4775</v>
      </c>
      <c r="AQ619" s="1" t="s">
        <v>157</v>
      </c>
      <c r="AR619" t="s">
        <v>158</v>
      </c>
      <c r="AS619" t="str">
        <f>VLOOKUP('intouch变量（实型）'!$A619,基本表格!$G:$Q,3,FALSE)</f>
        <v>DB100,REAL176</v>
      </c>
      <c r="AT619" t="str">
        <f>VLOOKUP('intouch变量（实型）'!$A619,基本表格!$G:$Q,10,FALSE)</f>
        <v>No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</row>
    <row r="620" spans="1:55">
      <c r="A620" t="s">
        <v>6118</v>
      </c>
      <c r="B620" s="11" t="str">
        <f t="shared" si="9"/>
        <v>CHPF</v>
      </c>
      <c r="C620" s="11" t="str">
        <f>VLOOKUP('intouch变量（实型）'!$A620,基本表格!$G:$Q,2,FALSE)</f>
        <v>2121+P2-M1 1#双螺旋运输机A 变频器通讯 最大频率</v>
      </c>
      <c r="D620" t="s">
        <v>154</v>
      </c>
      <c r="E620" t="s">
        <v>154</v>
      </c>
      <c r="F620">
        <v>0</v>
      </c>
      <c r="G620" t="s">
        <v>154</v>
      </c>
      <c r="H620" t="s">
        <v>154</v>
      </c>
      <c r="I620">
        <v>0</v>
      </c>
      <c r="J620">
        <v>0</v>
      </c>
      <c r="L620">
        <v>0</v>
      </c>
      <c r="M620">
        <v>-32768</v>
      </c>
      <c r="N620">
        <v>32767</v>
      </c>
      <c r="O620">
        <v>0</v>
      </c>
      <c r="P620">
        <v>0</v>
      </c>
      <c r="Q620" t="s">
        <v>155</v>
      </c>
      <c r="R620">
        <v>0</v>
      </c>
      <c r="S620">
        <v>1</v>
      </c>
      <c r="T620" t="s">
        <v>155</v>
      </c>
      <c r="U620">
        <v>0</v>
      </c>
      <c r="V620">
        <v>1</v>
      </c>
      <c r="W620" t="s">
        <v>155</v>
      </c>
      <c r="X620">
        <v>0</v>
      </c>
      <c r="Y620">
        <v>1</v>
      </c>
      <c r="Z620" t="s">
        <v>155</v>
      </c>
      <c r="AA620">
        <v>0</v>
      </c>
      <c r="AB620">
        <v>1</v>
      </c>
      <c r="AC620" t="s">
        <v>155</v>
      </c>
      <c r="AD620">
        <v>0</v>
      </c>
      <c r="AE620">
        <v>1</v>
      </c>
      <c r="AF620" t="s">
        <v>155</v>
      </c>
      <c r="AG620">
        <v>0</v>
      </c>
      <c r="AH620">
        <v>1</v>
      </c>
      <c r="AI620">
        <v>0</v>
      </c>
      <c r="AJ620" t="s">
        <v>155</v>
      </c>
      <c r="AK620">
        <v>0</v>
      </c>
      <c r="AL620">
        <v>1</v>
      </c>
      <c r="AM620" t="s">
        <v>4774</v>
      </c>
      <c r="AN620">
        <v>-32768</v>
      </c>
      <c r="AO620">
        <v>32767</v>
      </c>
      <c r="AP620" t="s">
        <v>4775</v>
      </c>
      <c r="AQ620" s="1" t="s">
        <v>157</v>
      </c>
      <c r="AR620" t="s">
        <v>158</v>
      </c>
      <c r="AS620" t="str">
        <f>VLOOKUP('intouch变量（实型）'!$A620,基本表格!$G:$Q,3,FALSE)</f>
        <v>DB100,REAL180</v>
      </c>
      <c r="AT620" t="str">
        <f>VLOOKUP('intouch变量（实型）'!$A620,基本表格!$G:$Q,10,FALSE)</f>
        <v>No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</row>
    <row r="621" spans="1:55">
      <c r="A621" t="s">
        <v>6119</v>
      </c>
      <c r="B621" s="11" t="str">
        <f t="shared" si="9"/>
        <v>CHPF</v>
      </c>
      <c r="C621" s="11" t="str">
        <f>VLOOKUP('intouch变量（实型）'!$A621,基本表格!$G:$Q,2,FALSE)</f>
        <v>2121+P2-M1 1#双螺旋运输机A 变频器通讯 最小频率</v>
      </c>
      <c r="D621" t="s">
        <v>154</v>
      </c>
      <c r="E621" t="s">
        <v>154</v>
      </c>
      <c r="F621">
        <v>0</v>
      </c>
      <c r="G621" t="s">
        <v>154</v>
      </c>
      <c r="H621" t="s">
        <v>154</v>
      </c>
      <c r="I621">
        <v>0</v>
      </c>
      <c r="J621">
        <v>0</v>
      </c>
      <c r="L621">
        <v>0</v>
      </c>
      <c r="M621">
        <v>-32768</v>
      </c>
      <c r="N621">
        <v>32767</v>
      </c>
      <c r="O621">
        <v>0</v>
      </c>
      <c r="P621">
        <v>0</v>
      </c>
      <c r="Q621" t="s">
        <v>155</v>
      </c>
      <c r="R621">
        <v>0</v>
      </c>
      <c r="S621">
        <v>1</v>
      </c>
      <c r="T621" t="s">
        <v>155</v>
      </c>
      <c r="U621">
        <v>0</v>
      </c>
      <c r="V621">
        <v>1</v>
      </c>
      <c r="W621" t="s">
        <v>155</v>
      </c>
      <c r="X621">
        <v>0</v>
      </c>
      <c r="Y621">
        <v>1</v>
      </c>
      <c r="Z621" t="s">
        <v>155</v>
      </c>
      <c r="AA621">
        <v>0</v>
      </c>
      <c r="AB621">
        <v>1</v>
      </c>
      <c r="AC621" t="s">
        <v>155</v>
      </c>
      <c r="AD621">
        <v>0</v>
      </c>
      <c r="AE621">
        <v>1</v>
      </c>
      <c r="AF621" t="s">
        <v>155</v>
      </c>
      <c r="AG621">
        <v>0</v>
      </c>
      <c r="AH621">
        <v>1</v>
      </c>
      <c r="AI621">
        <v>0</v>
      </c>
      <c r="AJ621" t="s">
        <v>155</v>
      </c>
      <c r="AK621">
        <v>0</v>
      </c>
      <c r="AL621">
        <v>1</v>
      </c>
      <c r="AM621" t="s">
        <v>4774</v>
      </c>
      <c r="AN621">
        <v>-32768</v>
      </c>
      <c r="AO621">
        <v>32767</v>
      </c>
      <c r="AP621" t="s">
        <v>4775</v>
      </c>
      <c r="AQ621" s="1" t="s">
        <v>157</v>
      </c>
      <c r="AR621" t="s">
        <v>158</v>
      </c>
      <c r="AS621" t="str">
        <f>VLOOKUP('intouch变量（实型）'!$A621,基本表格!$G:$Q,3,FALSE)</f>
        <v>DB100,REAL184</v>
      </c>
      <c r="AT621" t="str">
        <f>VLOOKUP('intouch变量（实型）'!$A621,基本表格!$G:$Q,10,FALSE)</f>
        <v>No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</row>
    <row r="622" spans="1:55">
      <c r="A622" t="s">
        <v>6120</v>
      </c>
      <c r="B622" s="11" t="str">
        <f t="shared" si="9"/>
        <v>CHPF</v>
      </c>
      <c r="C622" s="11" t="str">
        <f>VLOOKUP('intouch变量（实型）'!$A622,基本表格!$G:$Q,2,FALSE)</f>
        <v>2121+P2-M1 1#双螺旋运输机A 变频器通讯 多级速度</v>
      </c>
      <c r="D622" t="s">
        <v>154</v>
      </c>
      <c r="E622" t="s">
        <v>154</v>
      </c>
      <c r="F622">
        <v>0</v>
      </c>
      <c r="G622" t="s">
        <v>154</v>
      </c>
      <c r="H622" t="s">
        <v>154</v>
      </c>
      <c r="I622">
        <v>0</v>
      </c>
      <c r="J622">
        <v>0</v>
      </c>
      <c r="L622">
        <v>0</v>
      </c>
      <c r="M622">
        <v>-32768</v>
      </c>
      <c r="N622">
        <v>32767</v>
      </c>
      <c r="O622">
        <v>0</v>
      </c>
      <c r="P622">
        <v>0</v>
      </c>
      <c r="Q622" t="s">
        <v>155</v>
      </c>
      <c r="R622">
        <v>0</v>
      </c>
      <c r="S622">
        <v>1</v>
      </c>
      <c r="T622" t="s">
        <v>155</v>
      </c>
      <c r="U622">
        <v>0</v>
      </c>
      <c r="V622">
        <v>1</v>
      </c>
      <c r="W622" t="s">
        <v>155</v>
      </c>
      <c r="X622">
        <v>0</v>
      </c>
      <c r="Y622">
        <v>1</v>
      </c>
      <c r="Z622" t="s">
        <v>155</v>
      </c>
      <c r="AA622">
        <v>0</v>
      </c>
      <c r="AB622">
        <v>1</v>
      </c>
      <c r="AC622" t="s">
        <v>155</v>
      </c>
      <c r="AD622">
        <v>0</v>
      </c>
      <c r="AE622">
        <v>1</v>
      </c>
      <c r="AF622" t="s">
        <v>155</v>
      </c>
      <c r="AG622">
        <v>0</v>
      </c>
      <c r="AH622">
        <v>1</v>
      </c>
      <c r="AI622">
        <v>0</v>
      </c>
      <c r="AJ622" t="s">
        <v>155</v>
      </c>
      <c r="AK622">
        <v>0</v>
      </c>
      <c r="AL622">
        <v>1</v>
      </c>
      <c r="AM622" t="s">
        <v>4774</v>
      </c>
      <c r="AN622">
        <v>-32768</v>
      </c>
      <c r="AO622">
        <v>32767</v>
      </c>
      <c r="AP622" t="s">
        <v>4775</v>
      </c>
      <c r="AQ622" s="1" t="s">
        <v>157</v>
      </c>
      <c r="AR622" t="s">
        <v>158</v>
      </c>
      <c r="AS622" t="str">
        <f>VLOOKUP('intouch变量（实型）'!$A622,基本表格!$G:$Q,3,FALSE)</f>
        <v>DB100,REAL188</v>
      </c>
      <c r="AT622" t="str">
        <f>VLOOKUP('intouch变量（实型）'!$A622,基本表格!$G:$Q,10,FALSE)</f>
        <v>No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</row>
    <row r="623" spans="1:55">
      <c r="A623" t="s">
        <v>6121</v>
      </c>
      <c r="B623" s="11" t="str">
        <f t="shared" si="9"/>
        <v>CHPF</v>
      </c>
      <c r="C623" s="11" t="str">
        <f>VLOOKUP('intouch变量（实型）'!$A623,基本表格!$G:$Q,2,FALSE)</f>
        <v>2121+P2-M1 1#双螺旋运输机A 变频器通讯 多级转速</v>
      </c>
      <c r="D623" t="s">
        <v>154</v>
      </c>
      <c r="E623" t="s">
        <v>154</v>
      </c>
      <c r="F623">
        <v>0</v>
      </c>
      <c r="G623" t="s">
        <v>154</v>
      </c>
      <c r="H623" t="s">
        <v>154</v>
      </c>
      <c r="I623">
        <v>0</v>
      </c>
      <c r="J623">
        <v>0</v>
      </c>
      <c r="L623">
        <v>0</v>
      </c>
      <c r="M623">
        <v>-32768</v>
      </c>
      <c r="N623">
        <v>32767</v>
      </c>
      <c r="O623">
        <v>0</v>
      </c>
      <c r="P623">
        <v>0</v>
      </c>
      <c r="Q623" t="s">
        <v>155</v>
      </c>
      <c r="R623">
        <v>0</v>
      </c>
      <c r="S623">
        <v>1</v>
      </c>
      <c r="T623" t="s">
        <v>155</v>
      </c>
      <c r="U623">
        <v>0</v>
      </c>
      <c r="V623">
        <v>1</v>
      </c>
      <c r="W623" t="s">
        <v>155</v>
      </c>
      <c r="X623">
        <v>0</v>
      </c>
      <c r="Y623">
        <v>1</v>
      </c>
      <c r="Z623" t="s">
        <v>155</v>
      </c>
      <c r="AA623">
        <v>0</v>
      </c>
      <c r="AB623">
        <v>1</v>
      </c>
      <c r="AC623" t="s">
        <v>155</v>
      </c>
      <c r="AD623">
        <v>0</v>
      </c>
      <c r="AE623">
        <v>1</v>
      </c>
      <c r="AF623" t="s">
        <v>155</v>
      </c>
      <c r="AG623">
        <v>0</v>
      </c>
      <c r="AH623">
        <v>1</v>
      </c>
      <c r="AI623">
        <v>0</v>
      </c>
      <c r="AJ623" t="s">
        <v>155</v>
      </c>
      <c r="AK623">
        <v>0</v>
      </c>
      <c r="AL623">
        <v>1</v>
      </c>
      <c r="AM623" t="s">
        <v>4774</v>
      </c>
      <c r="AN623">
        <v>-32768</v>
      </c>
      <c r="AO623">
        <v>32767</v>
      </c>
      <c r="AP623" t="s">
        <v>4775</v>
      </c>
      <c r="AQ623" s="1" t="s">
        <v>157</v>
      </c>
      <c r="AR623" t="s">
        <v>158</v>
      </c>
      <c r="AS623" t="str">
        <f>VLOOKUP('intouch变量（实型）'!$A623,基本表格!$G:$Q,3,FALSE)</f>
        <v>DB100,REAL192</v>
      </c>
      <c r="AT623" t="str">
        <f>VLOOKUP('intouch变量（实型）'!$A623,基本表格!$G:$Q,10,FALSE)</f>
        <v>No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</row>
    <row r="624" spans="1:55">
      <c r="A624" t="s">
        <v>6122</v>
      </c>
      <c r="B624" s="11" t="str">
        <f t="shared" si="9"/>
        <v>CHPF</v>
      </c>
      <c r="C624" s="11" t="str">
        <f>VLOOKUP('intouch变量（实型）'!$A624,基本表格!$G:$Q,2,FALSE)</f>
        <v>2121+P2-M1 1#双螺旋运输机A 反馈转速 实际值</v>
      </c>
      <c r="D624" t="s">
        <v>154</v>
      </c>
      <c r="E624" t="s">
        <v>154</v>
      </c>
      <c r="F624">
        <v>0</v>
      </c>
      <c r="G624" t="s">
        <v>154</v>
      </c>
      <c r="H624" t="s">
        <v>154</v>
      </c>
      <c r="I624">
        <v>0</v>
      </c>
      <c r="J624">
        <v>0</v>
      </c>
      <c r="L624">
        <v>0</v>
      </c>
      <c r="M624">
        <v>-32768</v>
      </c>
      <c r="N624">
        <v>32767</v>
      </c>
      <c r="O624">
        <v>0</v>
      </c>
      <c r="P624">
        <v>0</v>
      </c>
      <c r="Q624" t="s">
        <v>155</v>
      </c>
      <c r="R624">
        <v>0</v>
      </c>
      <c r="S624">
        <v>1</v>
      </c>
      <c r="T624" t="s">
        <v>155</v>
      </c>
      <c r="U624">
        <v>0</v>
      </c>
      <c r="V624">
        <v>1</v>
      </c>
      <c r="W624" t="s">
        <v>155</v>
      </c>
      <c r="X624">
        <v>0</v>
      </c>
      <c r="Y624">
        <v>1</v>
      </c>
      <c r="Z624" t="s">
        <v>155</v>
      </c>
      <c r="AA624">
        <v>0</v>
      </c>
      <c r="AB624">
        <v>1</v>
      </c>
      <c r="AC624" t="s">
        <v>155</v>
      </c>
      <c r="AD624">
        <v>0</v>
      </c>
      <c r="AE624">
        <v>1</v>
      </c>
      <c r="AF624" t="s">
        <v>155</v>
      </c>
      <c r="AG624">
        <v>0</v>
      </c>
      <c r="AH624">
        <v>1</v>
      </c>
      <c r="AI624">
        <v>0</v>
      </c>
      <c r="AJ624" t="s">
        <v>155</v>
      </c>
      <c r="AK624">
        <v>0</v>
      </c>
      <c r="AL624">
        <v>1</v>
      </c>
      <c r="AM624" t="s">
        <v>4774</v>
      </c>
      <c r="AN624">
        <v>-32768</v>
      </c>
      <c r="AO624">
        <v>32767</v>
      </c>
      <c r="AP624" t="s">
        <v>4775</v>
      </c>
      <c r="AQ624" s="1" t="s">
        <v>157</v>
      </c>
      <c r="AR624" t="s">
        <v>158</v>
      </c>
      <c r="AS624" t="str">
        <f>VLOOKUP('intouch变量（实型）'!$A624,基本表格!$G:$Q,3,FALSE)</f>
        <v>DB100,REAL206</v>
      </c>
      <c r="AT624" t="str">
        <f>VLOOKUP('intouch变量（实型）'!$A624,基本表格!$G:$Q,10,FALSE)</f>
        <v>Yes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</row>
    <row r="625" spans="1:55">
      <c r="A625" t="s">
        <v>6123</v>
      </c>
      <c r="B625" s="11" t="str">
        <f t="shared" si="9"/>
        <v>CHPF</v>
      </c>
      <c r="C625" s="11" t="str">
        <f>VLOOKUP('intouch变量（实型）'!$A625,基本表格!$G:$Q,2,FALSE)</f>
        <v>2121+P2-M1 1#双螺旋运输机A 反馈转速 量程</v>
      </c>
      <c r="D625" t="s">
        <v>154</v>
      </c>
      <c r="E625" t="s">
        <v>154</v>
      </c>
      <c r="F625">
        <v>0</v>
      </c>
      <c r="G625" t="s">
        <v>154</v>
      </c>
      <c r="H625" t="s">
        <v>154</v>
      </c>
      <c r="I625">
        <v>0</v>
      </c>
      <c r="J625">
        <v>0</v>
      </c>
      <c r="L625">
        <v>0</v>
      </c>
      <c r="M625">
        <v>-32768</v>
      </c>
      <c r="N625">
        <v>32767</v>
      </c>
      <c r="O625">
        <v>0</v>
      </c>
      <c r="P625">
        <v>0</v>
      </c>
      <c r="Q625" t="s">
        <v>155</v>
      </c>
      <c r="R625">
        <v>0</v>
      </c>
      <c r="S625">
        <v>1</v>
      </c>
      <c r="T625" t="s">
        <v>155</v>
      </c>
      <c r="U625">
        <v>0</v>
      </c>
      <c r="V625">
        <v>1</v>
      </c>
      <c r="W625" t="s">
        <v>155</v>
      </c>
      <c r="X625">
        <v>0</v>
      </c>
      <c r="Y625">
        <v>1</v>
      </c>
      <c r="Z625" t="s">
        <v>155</v>
      </c>
      <c r="AA625">
        <v>0</v>
      </c>
      <c r="AB625">
        <v>1</v>
      </c>
      <c r="AC625" t="s">
        <v>155</v>
      </c>
      <c r="AD625">
        <v>0</v>
      </c>
      <c r="AE625">
        <v>1</v>
      </c>
      <c r="AF625" t="s">
        <v>155</v>
      </c>
      <c r="AG625">
        <v>0</v>
      </c>
      <c r="AH625">
        <v>1</v>
      </c>
      <c r="AI625">
        <v>0</v>
      </c>
      <c r="AJ625" t="s">
        <v>155</v>
      </c>
      <c r="AK625">
        <v>0</v>
      </c>
      <c r="AL625">
        <v>1</v>
      </c>
      <c r="AM625" t="s">
        <v>4774</v>
      </c>
      <c r="AN625">
        <v>-32768</v>
      </c>
      <c r="AO625">
        <v>32767</v>
      </c>
      <c r="AP625" t="s">
        <v>4775</v>
      </c>
      <c r="AQ625" s="1" t="s">
        <v>157</v>
      </c>
      <c r="AR625" t="s">
        <v>158</v>
      </c>
      <c r="AS625" t="str">
        <f>VLOOKUP('intouch变量（实型）'!$A625,基本表格!$G:$Q,3,FALSE)</f>
        <v>DB100,REAL210</v>
      </c>
      <c r="AT625" t="str">
        <f>VLOOKUP('intouch变量（实型）'!$A625,基本表格!$G:$Q,10,FALSE)</f>
        <v>No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</row>
    <row r="626" spans="1:55">
      <c r="A626" t="s">
        <v>6124</v>
      </c>
      <c r="B626" s="11" t="str">
        <f t="shared" si="9"/>
        <v>CHPF</v>
      </c>
      <c r="C626" s="11" t="str">
        <f>VLOOKUP('intouch变量（实型）'!$A626,基本表格!$G:$Q,2,FALSE)</f>
        <v>2121+P2-M1 1#双螺旋运输机A 反馈转速 上限值</v>
      </c>
      <c r="D626" t="s">
        <v>154</v>
      </c>
      <c r="E626" t="s">
        <v>154</v>
      </c>
      <c r="F626">
        <v>0</v>
      </c>
      <c r="G626" t="s">
        <v>154</v>
      </c>
      <c r="H626" t="s">
        <v>154</v>
      </c>
      <c r="I626">
        <v>0</v>
      </c>
      <c r="J626">
        <v>0</v>
      </c>
      <c r="L626">
        <v>0</v>
      </c>
      <c r="M626">
        <v>-32768</v>
      </c>
      <c r="N626">
        <v>32767</v>
      </c>
      <c r="O626">
        <v>0</v>
      </c>
      <c r="P626">
        <v>0</v>
      </c>
      <c r="Q626" t="s">
        <v>155</v>
      </c>
      <c r="R626">
        <v>0</v>
      </c>
      <c r="S626">
        <v>1</v>
      </c>
      <c r="T626" t="s">
        <v>155</v>
      </c>
      <c r="U626">
        <v>0</v>
      </c>
      <c r="V626">
        <v>1</v>
      </c>
      <c r="W626" t="s">
        <v>155</v>
      </c>
      <c r="X626">
        <v>0</v>
      </c>
      <c r="Y626">
        <v>1</v>
      </c>
      <c r="Z626" t="s">
        <v>155</v>
      </c>
      <c r="AA626">
        <v>0</v>
      </c>
      <c r="AB626">
        <v>1</v>
      </c>
      <c r="AC626" t="s">
        <v>155</v>
      </c>
      <c r="AD626">
        <v>0</v>
      </c>
      <c r="AE626">
        <v>1</v>
      </c>
      <c r="AF626" t="s">
        <v>155</v>
      </c>
      <c r="AG626">
        <v>0</v>
      </c>
      <c r="AH626">
        <v>1</v>
      </c>
      <c r="AI626">
        <v>0</v>
      </c>
      <c r="AJ626" t="s">
        <v>155</v>
      </c>
      <c r="AK626">
        <v>0</v>
      </c>
      <c r="AL626">
        <v>1</v>
      </c>
      <c r="AM626" t="s">
        <v>4774</v>
      </c>
      <c r="AN626">
        <v>-32768</v>
      </c>
      <c r="AO626">
        <v>32767</v>
      </c>
      <c r="AP626" t="s">
        <v>4775</v>
      </c>
      <c r="AQ626" s="1" t="s">
        <v>157</v>
      </c>
      <c r="AR626" t="s">
        <v>158</v>
      </c>
      <c r="AS626" t="str">
        <f>VLOOKUP('intouch变量（实型）'!$A626,基本表格!$G:$Q,3,FALSE)</f>
        <v>DB100,REAL214</v>
      </c>
      <c r="AT626" t="str">
        <f>VLOOKUP('intouch变量（实型）'!$A626,基本表格!$G:$Q,10,FALSE)</f>
        <v>No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</row>
    <row r="627" spans="1:55">
      <c r="A627" t="s">
        <v>6125</v>
      </c>
      <c r="B627" s="11" t="str">
        <f t="shared" si="9"/>
        <v>CHPF</v>
      </c>
      <c r="C627" s="11" t="str">
        <f>VLOOKUP('intouch变量（实型）'!$A627,基本表格!$G:$Q,2,FALSE)</f>
        <v>2121+P2-M1 1#双螺旋运输机A 反馈转速 下限值</v>
      </c>
      <c r="D627" t="s">
        <v>154</v>
      </c>
      <c r="E627" t="s">
        <v>154</v>
      </c>
      <c r="F627">
        <v>0</v>
      </c>
      <c r="G627" t="s">
        <v>154</v>
      </c>
      <c r="H627" t="s">
        <v>154</v>
      </c>
      <c r="I627">
        <v>0</v>
      </c>
      <c r="J627">
        <v>0</v>
      </c>
      <c r="L627">
        <v>0</v>
      </c>
      <c r="M627">
        <v>-32768</v>
      </c>
      <c r="N627">
        <v>32767</v>
      </c>
      <c r="O627">
        <v>0</v>
      </c>
      <c r="P627">
        <v>0</v>
      </c>
      <c r="Q627" t="s">
        <v>155</v>
      </c>
      <c r="R627">
        <v>0</v>
      </c>
      <c r="S627">
        <v>1</v>
      </c>
      <c r="T627" t="s">
        <v>155</v>
      </c>
      <c r="U627">
        <v>0</v>
      </c>
      <c r="V627">
        <v>1</v>
      </c>
      <c r="W627" t="s">
        <v>155</v>
      </c>
      <c r="X627">
        <v>0</v>
      </c>
      <c r="Y627">
        <v>1</v>
      </c>
      <c r="Z627" t="s">
        <v>155</v>
      </c>
      <c r="AA627">
        <v>0</v>
      </c>
      <c r="AB627">
        <v>1</v>
      </c>
      <c r="AC627" t="s">
        <v>155</v>
      </c>
      <c r="AD627">
        <v>0</v>
      </c>
      <c r="AE627">
        <v>1</v>
      </c>
      <c r="AF627" t="s">
        <v>155</v>
      </c>
      <c r="AG627">
        <v>0</v>
      </c>
      <c r="AH627">
        <v>1</v>
      </c>
      <c r="AI627">
        <v>0</v>
      </c>
      <c r="AJ627" t="s">
        <v>155</v>
      </c>
      <c r="AK627">
        <v>0</v>
      </c>
      <c r="AL627">
        <v>1</v>
      </c>
      <c r="AM627" t="s">
        <v>4774</v>
      </c>
      <c r="AN627">
        <v>-32768</v>
      </c>
      <c r="AO627">
        <v>32767</v>
      </c>
      <c r="AP627" t="s">
        <v>4775</v>
      </c>
      <c r="AQ627" s="1" t="s">
        <v>157</v>
      </c>
      <c r="AR627" t="s">
        <v>158</v>
      </c>
      <c r="AS627" t="str">
        <f>VLOOKUP('intouch变量（实型）'!$A627,基本表格!$G:$Q,3,FALSE)</f>
        <v>DB100,REAL218</v>
      </c>
      <c r="AT627" t="str">
        <f>VLOOKUP('intouch变量（实型）'!$A627,基本表格!$G:$Q,10,FALSE)</f>
        <v>No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</row>
    <row r="628" spans="1:55">
      <c r="A628" t="s">
        <v>6126</v>
      </c>
      <c r="B628" s="11" t="str">
        <f t="shared" si="9"/>
        <v>CHPF</v>
      </c>
      <c r="C628" s="11" t="str">
        <f>VLOOKUP('intouch变量（实型）'!$A628,基本表格!$G:$Q,2,FALSE)</f>
        <v>2121+P2-M1 1#双螺旋运输机A 反馈转速 上上限值</v>
      </c>
      <c r="D628" t="s">
        <v>154</v>
      </c>
      <c r="E628" t="s">
        <v>154</v>
      </c>
      <c r="F628">
        <v>0</v>
      </c>
      <c r="G628" t="s">
        <v>154</v>
      </c>
      <c r="H628" t="s">
        <v>154</v>
      </c>
      <c r="I628">
        <v>0</v>
      </c>
      <c r="J628">
        <v>0</v>
      </c>
      <c r="L628">
        <v>0</v>
      </c>
      <c r="M628">
        <v>-32768</v>
      </c>
      <c r="N628">
        <v>32767</v>
      </c>
      <c r="O628">
        <v>0</v>
      </c>
      <c r="P628">
        <v>0</v>
      </c>
      <c r="Q628" t="s">
        <v>155</v>
      </c>
      <c r="R628">
        <v>0</v>
      </c>
      <c r="S628">
        <v>1</v>
      </c>
      <c r="T628" t="s">
        <v>155</v>
      </c>
      <c r="U628">
        <v>0</v>
      </c>
      <c r="V628">
        <v>1</v>
      </c>
      <c r="W628" t="s">
        <v>155</v>
      </c>
      <c r="X628">
        <v>0</v>
      </c>
      <c r="Y628">
        <v>1</v>
      </c>
      <c r="Z628" t="s">
        <v>155</v>
      </c>
      <c r="AA628">
        <v>0</v>
      </c>
      <c r="AB628">
        <v>1</v>
      </c>
      <c r="AC628" t="s">
        <v>155</v>
      </c>
      <c r="AD628">
        <v>0</v>
      </c>
      <c r="AE628">
        <v>1</v>
      </c>
      <c r="AF628" t="s">
        <v>155</v>
      </c>
      <c r="AG628">
        <v>0</v>
      </c>
      <c r="AH628">
        <v>1</v>
      </c>
      <c r="AI628">
        <v>0</v>
      </c>
      <c r="AJ628" t="s">
        <v>155</v>
      </c>
      <c r="AK628">
        <v>0</v>
      </c>
      <c r="AL628">
        <v>1</v>
      </c>
      <c r="AM628" t="s">
        <v>4774</v>
      </c>
      <c r="AN628">
        <v>-32768</v>
      </c>
      <c r="AO628">
        <v>32767</v>
      </c>
      <c r="AP628" t="s">
        <v>4775</v>
      </c>
      <c r="AQ628" s="1" t="s">
        <v>157</v>
      </c>
      <c r="AR628" t="s">
        <v>158</v>
      </c>
      <c r="AS628" t="str">
        <f>VLOOKUP('intouch变量（实型）'!$A628,基本表格!$G:$Q,3,FALSE)</f>
        <v>DB100,REAL222</v>
      </c>
      <c r="AT628" t="str">
        <f>VLOOKUP('intouch变量（实型）'!$A628,基本表格!$G:$Q,10,FALSE)</f>
        <v>No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</row>
    <row r="629" spans="1:55">
      <c r="A629" t="s">
        <v>6127</v>
      </c>
      <c r="B629" s="11" t="str">
        <f t="shared" si="9"/>
        <v>CHPF</v>
      </c>
      <c r="C629" s="11" t="str">
        <f>VLOOKUP('intouch变量（实型）'!$A629,基本表格!$G:$Q,2,FALSE)</f>
        <v>2121+P2-M1 1#双螺旋运输机A 反馈转速 下下限值</v>
      </c>
      <c r="D629" t="s">
        <v>154</v>
      </c>
      <c r="E629" t="s">
        <v>154</v>
      </c>
      <c r="F629">
        <v>0</v>
      </c>
      <c r="G629" t="s">
        <v>154</v>
      </c>
      <c r="H629" t="s">
        <v>154</v>
      </c>
      <c r="I629">
        <v>0</v>
      </c>
      <c r="J629">
        <v>0</v>
      </c>
      <c r="L629">
        <v>0</v>
      </c>
      <c r="M629">
        <v>-32768</v>
      </c>
      <c r="N629">
        <v>32767</v>
      </c>
      <c r="O629">
        <v>0</v>
      </c>
      <c r="P629">
        <v>0</v>
      </c>
      <c r="Q629" t="s">
        <v>155</v>
      </c>
      <c r="R629">
        <v>0</v>
      </c>
      <c r="S629">
        <v>1</v>
      </c>
      <c r="T629" t="s">
        <v>155</v>
      </c>
      <c r="U629">
        <v>0</v>
      </c>
      <c r="V629">
        <v>1</v>
      </c>
      <c r="W629" t="s">
        <v>155</v>
      </c>
      <c r="X629">
        <v>0</v>
      </c>
      <c r="Y629">
        <v>1</v>
      </c>
      <c r="Z629" t="s">
        <v>155</v>
      </c>
      <c r="AA629">
        <v>0</v>
      </c>
      <c r="AB629">
        <v>1</v>
      </c>
      <c r="AC629" t="s">
        <v>155</v>
      </c>
      <c r="AD629">
        <v>0</v>
      </c>
      <c r="AE629">
        <v>1</v>
      </c>
      <c r="AF629" t="s">
        <v>155</v>
      </c>
      <c r="AG629">
        <v>0</v>
      </c>
      <c r="AH629">
        <v>1</v>
      </c>
      <c r="AI629">
        <v>0</v>
      </c>
      <c r="AJ629" t="s">
        <v>155</v>
      </c>
      <c r="AK629">
        <v>0</v>
      </c>
      <c r="AL629">
        <v>1</v>
      </c>
      <c r="AM629" t="s">
        <v>4774</v>
      </c>
      <c r="AN629">
        <v>-32768</v>
      </c>
      <c r="AO629">
        <v>32767</v>
      </c>
      <c r="AP629" t="s">
        <v>4775</v>
      </c>
      <c r="AQ629" s="1" t="s">
        <v>157</v>
      </c>
      <c r="AR629" t="s">
        <v>158</v>
      </c>
      <c r="AS629" t="str">
        <f>VLOOKUP('intouch变量（实型）'!$A629,基本表格!$G:$Q,3,FALSE)</f>
        <v>DB100,REAL226</v>
      </c>
      <c r="AT629" t="str">
        <f>VLOOKUP('intouch变量（实型）'!$A629,基本表格!$G:$Q,10,FALSE)</f>
        <v>No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</row>
    <row r="630" spans="1:55">
      <c r="A630" t="s">
        <v>6128</v>
      </c>
      <c r="B630" s="11" t="str">
        <f t="shared" si="9"/>
        <v>CHPF</v>
      </c>
      <c r="C630" s="11" t="str">
        <f>VLOOKUP('intouch变量（实型）'!$A630,基本表格!$G:$Q,2,FALSE)</f>
        <v>2121+P2-M1 1#双螺旋运输机A 反馈电流 实际值</v>
      </c>
      <c r="D630" t="s">
        <v>154</v>
      </c>
      <c r="E630" t="s">
        <v>154</v>
      </c>
      <c r="F630">
        <v>0</v>
      </c>
      <c r="G630" t="s">
        <v>154</v>
      </c>
      <c r="H630" t="s">
        <v>154</v>
      </c>
      <c r="I630">
        <v>0</v>
      </c>
      <c r="J630">
        <v>0</v>
      </c>
      <c r="L630">
        <v>0</v>
      </c>
      <c r="M630">
        <v>-32768</v>
      </c>
      <c r="N630">
        <v>32767</v>
      </c>
      <c r="O630">
        <v>0</v>
      </c>
      <c r="P630">
        <v>0</v>
      </c>
      <c r="Q630" t="s">
        <v>155</v>
      </c>
      <c r="R630">
        <v>0</v>
      </c>
      <c r="S630">
        <v>1</v>
      </c>
      <c r="T630" t="s">
        <v>155</v>
      </c>
      <c r="U630">
        <v>0</v>
      </c>
      <c r="V630">
        <v>1</v>
      </c>
      <c r="W630" t="s">
        <v>155</v>
      </c>
      <c r="X630">
        <v>0</v>
      </c>
      <c r="Y630">
        <v>1</v>
      </c>
      <c r="Z630" t="s">
        <v>155</v>
      </c>
      <c r="AA630">
        <v>0</v>
      </c>
      <c r="AB630">
        <v>1</v>
      </c>
      <c r="AC630" t="s">
        <v>155</v>
      </c>
      <c r="AD630">
        <v>0</v>
      </c>
      <c r="AE630">
        <v>1</v>
      </c>
      <c r="AF630" t="s">
        <v>155</v>
      </c>
      <c r="AG630">
        <v>0</v>
      </c>
      <c r="AH630">
        <v>1</v>
      </c>
      <c r="AI630">
        <v>0</v>
      </c>
      <c r="AJ630" t="s">
        <v>155</v>
      </c>
      <c r="AK630">
        <v>0</v>
      </c>
      <c r="AL630">
        <v>1</v>
      </c>
      <c r="AM630" t="s">
        <v>4774</v>
      </c>
      <c r="AN630">
        <v>-32768</v>
      </c>
      <c r="AO630">
        <v>32767</v>
      </c>
      <c r="AP630" t="s">
        <v>4775</v>
      </c>
      <c r="AQ630" s="1" t="s">
        <v>157</v>
      </c>
      <c r="AR630" t="s">
        <v>158</v>
      </c>
      <c r="AS630" t="str">
        <f>VLOOKUP('intouch变量（实型）'!$A630,基本表格!$G:$Q,3,FALSE)</f>
        <v>DB100,REAL256</v>
      </c>
      <c r="AT630" t="str">
        <f>VLOOKUP('intouch变量（实型）'!$A630,基本表格!$G:$Q,10,FALSE)</f>
        <v>Yes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</row>
    <row r="631" spans="1:55">
      <c r="A631" t="s">
        <v>6129</v>
      </c>
      <c r="B631" s="11" t="str">
        <f t="shared" si="9"/>
        <v>CHPF</v>
      </c>
      <c r="C631" s="11" t="str">
        <f>VLOOKUP('intouch变量（实型）'!$A631,基本表格!$G:$Q,2,FALSE)</f>
        <v>2121+P2-M1 1#双螺旋运输机A 反馈电流 量程</v>
      </c>
      <c r="D631" t="s">
        <v>154</v>
      </c>
      <c r="E631" t="s">
        <v>154</v>
      </c>
      <c r="F631">
        <v>0</v>
      </c>
      <c r="G631" t="s">
        <v>154</v>
      </c>
      <c r="H631" t="s">
        <v>154</v>
      </c>
      <c r="I631">
        <v>0</v>
      </c>
      <c r="J631">
        <v>0</v>
      </c>
      <c r="L631">
        <v>0</v>
      </c>
      <c r="M631">
        <v>-32768</v>
      </c>
      <c r="N631">
        <v>32767</v>
      </c>
      <c r="O631">
        <v>0</v>
      </c>
      <c r="P631">
        <v>0</v>
      </c>
      <c r="Q631" t="s">
        <v>155</v>
      </c>
      <c r="R631">
        <v>0</v>
      </c>
      <c r="S631">
        <v>1</v>
      </c>
      <c r="T631" t="s">
        <v>155</v>
      </c>
      <c r="U631">
        <v>0</v>
      </c>
      <c r="V631">
        <v>1</v>
      </c>
      <c r="W631" t="s">
        <v>155</v>
      </c>
      <c r="X631">
        <v>0</v>
      </c>
      <c r="Y631">
        <v>1</v>
      </c>
      <c r="Z631" t="s">
        <v>155</v>
      </c>
      <c r="AA631">
        <v>0</v>
      </c>
      <c r="AB631">
        <v>1</v>
      </c>
      <c r="AC631" t="s">
        <v>155</v>
      </c>
      <c r="AD631">
        <v>0</v>
      </c>
      <c r="AE631">
        <v>1</v>
      </c>
      <c r="AF631" t="s">
        <v>155</v>
      </c>
      <c r="AG631">
        <v>0</v>
      </c>
      <c r="AH631">
        <v>1</v>
      </c>
      <c r="AI631">
        <v>0</v>
      </c>
      <c r="AJ631" t="s">
        <v>155</v>
      </c>
      <c r="AK631">
        <v>0</v>
      </c>
      <c r="AL631">
        <v>1</v>
      </c>
      <c r="AM631" t="s">
        <v>4774</v>
      </c>
      <c r="AN631">
        <v>-32768</v>
      </c>
      <c r="AO631">
        <v>32767</v>
      </c>
      <c r="AP631" t="s">
        <v>4775</v>
      </c>
      <c r="AQ631" s="1" t="s">
        <v>157</v>
      </c>
      <c r="AR631" t="s">
        <v>158</v>
      </c>
      <c r="AS631" t="str">
        <f>VLOOKUP('intouch变量（实型）'!$A631,基本表格!$G:$Q,3,FALSE)</f>
        <v>DB100,REAL260</v>
      </c>
      <c r="AT631" t="str">
        <f>VLOOKUP('intouch变量（实型）'!$A631,基本表格!$G:$Q,10,FALSE)</f>
        <v>No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</row>
    <row r="632" spans="1:55">
      <c r="A632" t="s">
        <v>6130</v>
      </c>
      <c r="B632" s="11" t="str">
        <f t="shared" si="9"/>
        <v>CHPF</v>
      </c>
      <c r="C632" s="11" t="str">
        <f>VLOOKUP('intouch变量（实型）'!$A632,基本表格!$G:$Q,2,FALSE)</f>
        <v>2121+P2-M1 1#双螺旋运输机A 反馈电流 上限值</v>
      </c>
      <c r="D632" t="s">
        <v>154</v>
      </c>
      <c r="E632" t="s">
        <v>154</v>
      </c>
      <c r="F632">
        <v>0</v>
      </c>
      <c r="G632" t="s">
        <v>154</v>
      </c>
      <c r="H632" t="s">
        <v>154</v>
      </c>
      <c r="I632">
        <v>0</v>
      </c>
      <c r="J632">
        <v>0</v>
      </c>
      <c r="L632">
        <v>0</v>
      </c>
      <c r="M632">
        <v>-32768</v>
      </c>
      <c r="N632">
        <v>32767</v>
      </c>
      <c r="O632">
        <v>0</v>
      </c>
      <c r="P632">
        <v>0</v>
      </c>
      <c r="Q632" t="s">
        <v>155</v>
      </c>
      <c r="R632">
        <v>0</v>
      </c>
      <c r="S632">
        <v>1</v>
      </c>
      <c r="T632" t="s">
        <v>155</v>
      </c>
      <c r="U632">
        <v>0</v>
      </c>
      <c r="V632">
        <v>1</v>
      </c>
      <c r="W632" t="s">
        <v>155</v>
      </c>
      <c r="X632">
        <v>0</v>
      </c>
      <c r="Y632">
        <v>1</v>
      </c>
      <c r="Z632" t="s">
        <v>155</v>
      </c>
      <c r="AA632">
        <v>0</v>
      </c>
      <c r="AB632">
        <v>1</v>
      </c>
      <c r="AC632" t="s">
        <v>155</v>
      </c>
      <c r="AD632">
        <v>0</v>
      </c>
      <c r="AE632">
        <v>1</v>
      </c>
      <c r="AF632" t="s">
        <v>155</v>
      </c>
      <c r="AG632">
        <v>0</v>
      </c>
      <c r="AH632">
        <v>1</v>
      </c>
      <c r="AI632">
        <v>0</v>
      </c>
      <c r="AJ632" t="s">
        <v>155</v>
      </c>
      <c r="AK632">
        <v>0</v>
      </c>
      <c r="AL632">
        <v>1</v>
      </c>
      <c r="AM632" t="s">
        <v>4774</v>
      </c>
      <c r="AN632">
        <v>-32768</v>
      </c>
      <c r="AO632">
        <v>32767</v>
      </c>
      <c r="AP632" t="s">
        <v>4775</v>
      </c>
      <c r="AQ632" s="1" t="s">
        <v>157</v>
      </c>
      <c r="AR632" t="s">
        <v>158</v>
      </c>
      <c r="AS632" t="str">
        <f>VLOOKUP('intouch变量（实型）'!$A632,基本表格!$G:$Q,3,FALSE)</f>
        <v>DB100,REAL264</v>
      </c>
      <c r="AT632" t="str">
        <f>VLOOKUP('intouch变量（实型）'!$A632,基本表格!$G:$Q,10,FALSE)</f>
        <v>No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</row>
    <row r="633" spans="1:55">
      <c r="A633" t="s">
        <v>6131</v>
      </c>
      <c r="B633" s="11" t="str">
        <f t="shared" si="9"/>
        <v>CHPF</v>
      </c>
      <c r="C633" s="11" t="str">
        <f>VLOOKUP('intouch变量（实型）'!$A633,基本表格!$G:$Q,2,FALSE)</f>
        <v>2121+P2-M1 1#双螺旋运输机A 反馈电流 下限值</v>
      </c>
      <c r="D633" t="s">
        <v>154</v>
      </c>
      <c r="E633" t="s">
        <v>154</v>
      </c>
      <c r="F633">
        <v>0</v>
      </c>
      <c r="G633" t="s">
        <v>154</v>
      </c>
      <c r="H633" t="s">
        <v>154</v>
      </c>
      <c r="I633">
        <v>0</v>
      </c>
      <c r="J633">
        <v>0</v>
      </c>
      <c r="L633">
        <v>0</v>
      </c>
      <c r="M633">
        <v>-32768</v>
      </c>
      <c r="N633">
        <v>32767</v>
      </c>
      <c r="O633">
        <v>0</v>
      </c>
      <c r="P633">
        <v>0</v>
      </c>
      <c r="Q633" t="s">
        <v>155</v>
      </c>
      <c r="R633">
        <v>0</v>
      </c>
      <c r="S633">
        <v>1</v>
      </c>
      <c r="T633" t="s">
        <v>155</v>
      </c>
      <c r="U633">
        <v>0</v>
      </c>
      <c r="V633">
        <v>1</v>
      </c>
      <c r="W633" t="s">
        <v>155</v>
      </c>
      <c r="X633">
        <v>0</v>
      </c>
      <c r="Y633">
        <v>1</v>
      </c>
      <c r="Z633" t="s">
        <v>155</v>
      </c>
      <c r="AA633">
        <v>0</v>
      </c>
      <c r="AB633">
        <v>1</v>
      </c>
      <c r="AC633" t="s">
        <v>155</v>
      </c>
      <c r="AD633">
        <v>0</v>
      </c>
      <c r="AE633">
        <v>1</v>
      </c>
      <c r="AF633" t="s">
        <v>155</v>
      </c>
      <c r="AG633">
        <v>0</v>
      </c>
      <c r="AH633">
        <v>1</v>
      </c>
      <c r="AI633">
        <v>0</v>
      </c>
      <c r="AJ633" t="s">
        <v>155</v>
      </c>
      <c r="AK633">
        <v>0</v>
      </c>
      <c r="AL633">
        <v>1</v>
      </c>
      <c r="AM633" t="s">
        <v>4774</v>
      </c>
      <c r="AN633">
        <v>-32768</v>
      </c>
      <c r="AO633">
        <v>32767</v>
      </c>
      <c r="AP633" t="s">
        <v>4775</v>
      </c>
      <c r="AQ633" s="1" t="s">
        <v>157</v>
      </c>
      <c r="AR633" t="s">
        <v>158</v>
      </c>
      <c r="AS633" t="str">
        <f>VLOOKUP('intouch变量（实型）'!$A633,基本表格!$G:$Q,3,FALSE)</f>
        <v>DB100,REAL268</v>
      </c>
      <c r="AT633" t="str">
        <f>VLOOKUP('intouch变量（实型）'!$A633,基本表格!$G:$Q,10,FALSE)</f>
        <v>No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</row>
    <row r="634" spans="1:55">
      <c r="A634" t="s">
        <v>6132</v>
      </c>
      <c r="B634" s="11" t="str">
        <f t="shared" si="9"/>
        <v>CHPF</v>
      </c>
      <c r="C634" s="11" t="str">
        <f>VLOOKUP('intouch变量（实型）'!$A634,基本表格!$G:$Q,2,FALSE)</f>
        <v>2121+P2-M1 1#双螺旋运输机A 反馈电流 上上限值</v>
      </c>
      <c r="D634" t="s">
        <v>154</v>
      </c>
      <c r="E634" t="s">
        <v>154</v>
      </c>
      <c r="F634">
        <v>0</v>
      </c>
      <c r="G634" t="s">
        <v>154</v>
      </c>
      <c r="H634" t="s">
        <v>154</v>
      </c>
      <c r="I634">
        <v>0</v>
      </c>
      <c r="J634">
        <v>0</v>
      </c>
      <c r="L634">
        <v>0</v>
      </c>
      <c r="M634">
        <v>-32768</v>
      </c>
      <c r="N634">
        <v>32767</v>
      </c>
      <c r="O634">
        <v>0</v>
      </c>
      <c r="P634">
        <v>0</v>
      </c>
      <c r="Q634" t="s">
        <v>155</v>
      </c>
      <c r="R634">
        <v>0</v>
      </c>
      <c r="S634">
        <v>1</v>
      </c>
      <c r="T634" t="s">
        <v>155</v>
      </c>
      <c r="U634">
        <v>0</v>
      </c>
      <c r="V634">
        <v>1</v>
      </c>
      <c r="W634" t="s">
        <v>155</v>
      </c>
      <c r="X634">
        <v>0</v>
      </c>
      <c r="Y634">
        <v>1</v>
      </c>
      <c r="Z634" t="s">
        <v>155</v>
      </c>
      <c r="AA634">
        <v>0</v>
      </c>
      <c r="AB634">
        <v>1</v>
      </c>
      <c r="AC634" t="s">
        <v>155</v>
      </c>
      <c r="AD634">
        <v>0</v>
      </c>
      <c r="AE634">
        <v>1</v>
      </c>
      <c r="AF634" t="s">
        <v>155</v>
      </c>
      <c r="AG634">
        <v>0</v>
      </c>
      <c r="AH634">
        <v>1</v>
      </c>
      <c r="AI634">
        <v>0</v>
      </c>
      <c r="AJ634" t="s">
        <v>155</v>
      </c>
      <c r="AK634">
        <v>0</v>
      </c>
      <c r="AL634">
        <v>1</v>
      </c>
      <c r="AM634" t="s">
        <v>4774</v>
      </c>
      <c r="AN634">
        <v>-32768</v>
      </c>
      <c r="AO634">
        <v>32767</v>
      </c>
      <c r="AP634" t="s">
        <v>4775</v>
      </c>
      <c r="AQ634" s="1" t="s">
        <v>157</v>
      </c>
      <c r="AR634" t="s">
        <v>158</v>
      </c>
      <c r="AS634" t="str">
        <f>VLOOKUP('intouch变量（实型）'!$A634,基本表格!$G:$Q,3,FALSE)</f>
        <v>DB100,REAL272</v>
      </c>
      <c r="AT634" t="str">
        <f>VLOOKUP('intouch变量（实型）'!$A634,基本表格!$G:$Q,10,FALSE)</f>
        <v>No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</row>
    <row r="635" spans="1:55">
      <c r="A635" t="s">
        <v>6133</v>
      </c>
      <c r="B635" s="11" t="str">
        <f t="shared" si="9"/>
        <v>CHPF</v>
      </c>
      <c r="C635" s="11" t="str">
        <f>VLOOKUP('intouch变量（实型）'!$A635,基本表格!$G:$Q,2,FALSE)</f>
        <v>2121+P2-M1 1#双螺旋运输机A 反馈电流 下下限值</v>
      </c>
      <c r="D635" t="s">
        <v>154</v>
      </c>
      <c r="E635" t="s">
        <v>154</v>
      </c>
      <c r="F635">
        <v>0</v>
      </c>
      <c r="G635" t="s">
        <v>154</v>
      </c>
      <c r="H635" t="s">
        <v>154</v>
      </c>
      <c r="I635">
        <v>0</v>
      </c>
      <c r="J635">
        <v>0</v>
      </c>
      <c r="L635">
        <v>0</v>
      </c>
      <c r="M635">
        <v>-32768</v>
      </c>
      <c r="N635">
        <v>32767</v>
      </c>
      <c r="O635">
        <v>0</v>
      </c>
      <c r="P635">
        <v>0</v>
      </c>
      <c r="Q635" t="s">
        <v>155</v>
      </c>
      <c r="R635">
        <v>0</v>
      </c>
      <c r="S635">
        <v>1</v>
      </c>
      <c r="T635" t="s">
        <v>155</v>
      </c>
      <c r="U635">
        <v>0</v>
      </c>
      <c r="V635">
        <v>1</v>
      </c>
      <c r="W635" t="s">
        <v>155</v>
      </c>
      <c r="X635">
        <v>0</v>
      </c>
      <c r="Y635">
        <v>1</v>
      </c>
      <c r="Z635" t="s">
        <v>155</v>
      </c>
      <c r="AA635">
        <v>0</v>
      </c>
      <c r="AB635">
        <v>1</v>
      </c>
      <c r="AC635" t="s">
        <v>155</v>
      </c>
      <c r="AD635">
        <v>0</v>
      </c>
      <c r="AE635">
        <v>1</v>
      </c>
      <c r="AF635" t="s">
        <v>155</v>
      </c>
      <c r="AG635">
        <v>0</v>
      </c>
      <c r="AH635">
        <v>1</v>
      </c>
      <c r="AI635">
        <v>0</v>
      </c>
      <c r="AJ635" t="s">
        <v>155</v>
      </c>
      <c r="AK635">
        <v>0</v>
      </c>
      <c r="AL635">
        <v>1</v>
      </c>
      <c r="AM635" t="s">
        <v>4774</v>
      </c>
      <c r="AN635">
        <v>-32768</v>
      </c>
      <c r="AO635">
        <v>32767</v>
      </c>
      <c r="AP635" t="s">
        <v>4775</v>
      </c>
      <c r="AQ635" s="1" t="s">
        <v>157</v>
      </c>
      <c r="AR635" t="s">
        <v>158</v>
      </c>
      <c r="AS635" t="str">
        <f>VLOOKUP('intouch变量（实型）'!$A635,基本表格!$G:$Q,3,FALSE)</f>
        <v>DB100,REAL276</v>
      </c>
      <c r="AT635" t="str">
        <f>VLOOKUP('intouch变量（实型）'!$A635,基本表格!$G:$Q,10,FALSE)</f>
        <v>No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</row>
    <row r="636" spans="1:55">
      <c r="A636" t="s">
        <v>6134</v>
      </c>
      <c r="B636" s="11" t="str">
        <f t="shared" si="9"/>
        <v>CHPF</v>
      </c>
      <c r="C636" s="11" t="str">
        <f>VLOOKUP('intouch变量（实型）'!$A636,基本表格!$G:$Q,2,FALSE)</f>
        <v>2121+P2-M2 1#双螺旋运输机B 给定频率 实际值</v>
      </c>
      <c r="D636" t="s">
        <v>154</v>
      </c>
      <c r="E636" t="s">
        <v>154</v>
      </c>
      <c r="F636">
        <v>0</v>
      </c>
      <c r="G636" t="s">
        <v>154</v>
      </c>
      <c r="H636" t="s">
        <v>154</v>
      </c>
      <c r="I636">
        <v>0</v>
      </c>
      <c r="J636">
        <v>0</v>
      </c>
      <c r="L636">
        <v>0</v>
      </c>
      <c r="M636">
        <v>-32768</v>
      </c>
      <c r="N636">
        <v>32767</v>
      </c>
      <c r="O636">
        <v>0</v>
      </c>
      <c r="P636">
        <v>0</v>
      </c>
      <c r="Q636" t="s">
        <v>155</v>
      </c>
      <c r="R636">
        <v>0</v>
      </c>
      <c r="S636">
        <v>1</v>
      </c>
      <c r="T636" t="s">
        <v>155</v>
      </c>
      <c r="U636">
        <v>0</v>
      </c>
      <c r="V636">
        <v>1</v>
      </c>
      <c r="W636" t="s">
        <v>155</v>
      </c>
      <c r="X636">
        <v>0</v>
      </c>
      <c r="Y636">
        <v>1</v>
      </c>
      <c r="Z636" t="s">
        <v>155</v>
      </c>
      <c r="AA636">
        <v>0</v>
      </c>
      <c r="AB636">
        <v>1</v>
      </c>
      <c r="AC636" t="s">
        <v>155</v>
      </c>
      <c r="AD636">
        <v>0</v>
      </c>
      <c r="AE636">
        <v>1</v>
      </c>
      <c r="AF636" t="s">
        <v>155</v>
      </c>
      <c r="AG636">
        <v>0</v>
      </c>
      <c r="AH636">
        <v>1</v>
      </c>
      <c r="AI636">
        <v>0</v>
      </c>
      <c r="AJ636" t="s">
        <v>155</v>
      </c>
      <c r="AK636">
        <v>0</v>
      </c>
      <c r="AL636">
        <v>1</v>
      </c>
      <c r="AM636" t="s">
        <v>4774</v>
      </c>
      <c r="AN636">
        <v>-32768</v>
      </c>
      <c r="AO636">
        <v>32767</v>
      </c>
      <c r="AP636" t="s">
        <v>4775</v>
      </c>
      <c r="AQ636" s="1" t="s">
        <v>157</v>
      </c>
      <c r="AR636" t="s">
        <v>158</v>
      </c>
      <c r="AS636" t="str">
        <f>VLOOKUP('intouch变量（实型）'!$A636,基本表格!$G:$Q,3,FALSE)</f>
        <v>DB100,REAL356</v>
      </c>
      <c r="AT636" t="str">
        <f>VLOOKUP('intouch变量（实型）'!$A636,基本表格!$G:$Q,10,FALSE)</f>
        <v>Yes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</row>
    <row r="637" spans="1:55">
      <c r="A637" t="s">
        <v>6135</v>
      </c>
      <c r="B637" s="11" t="str">
        <f t="shared" si="9"/>
        <v>CHPF</v>
      </c>
      <c r="C637" s="11" t="str">
        <f>VLOOKUP('intouch变量（实型）'!$A637,基本表格!$G:$Q,2,FALSE)</f>
        <v>2121+P2-M2 1#双螺旋运输机B 给定频率 量程</v>
      </c>
      <c r="D637" t="s">
        <v>154</v>
      </c>
      <c r="E637" t="s">
        <v>154</v>
      </c>
      <c r="F637">
        <v>0</v>
      </c>
      <c r="G637" t="s">
        <v>154</v>
      </c>
      <c r="H637" t="s">
        <v>154</v>
      </c>
      <c r="I637">
        <v>0</v>
      </c>
      <c r="J637">
        <v>0</v>
      </c>
      <c r="L637">
        <v>0</v>
      </c>
      <c r="M637">
        <v>-32768</v>
      </c>
      <c r="N637">
        <v>32767</v>
      </c>
      <c r="O637">
        <v>0</v>
      </c>
      <c r="P637">
        <v>0</v>
      </c>
      <c r="Q637" t="s">
        <v>155</v>
      </c>
      <c r="R637">
        <v>0</v>
      </c>
      <c r="S637">
        <v>1</v>
      </c>
      <c r="T637" t="s">
        <v>155</v>
      </c>
      <c r="U637">
        <v>0</v>
      </c>
      <c r="V637">
        <v>1</v>
      </c>
      <c r="W637" t="s">
        <v>155</v>
      </c>
      <c r="X637">
        <v>0</v>
      </c>
      <c r="Y637">
        <v>1</v>
      </c>
      <c r="Z637" t="s">
        <v>155</v>
      </c>
      <c r="AA637">
        <v>0</v>
      </c>
      <c r="AB637">
        <v>1</v>
      </c>
      <c r="AC637" t="s">
        <v>155</v>
      </c>
      <c r="AD637">
        <v>0</v>
      </c>
      <c r="AE637">
        <v>1</v>
      </c>
      <c r="AF637" t="s">
        <v>155</v>
      </c>
      <c r="AG637">
        <v>0</v>
      </c>
      <c r="AH637">
        <v>1</v>
      </c>
      <c r="AI637">
        <v>0</v>
      </c>
      <c r="AJ637" t="s">
        <v>155</v>
      </c>
      <c r="AK637">
        <v>0</v>
      </c>
      <c r="AL637">
        <v>1</v>
      </c>
      <c r="AM637" t="s">
        <v>4774</v>
      </c>
      <c r="AN637">
        <v>-32768</v>
      </c>
      <c r="AO637">
        <v>32767</v>
      </c>
      <c r="AP637" t="s">
        <v>4775</v>
      </c>
      <c r="AQ637" s="1" t="s">
        <v>157</v>
      </c>
      <c r="AR637" t="s">
        <v>158</v>
      </c>
      <c r="AS637" t="str">
        <f>VLOOKUP('intouch变量（实型）'!$A637,基本表格!$G:$Q,3,FALSE)</f>
        <v>DB100,REAL360</v>
      </c>
      <c r="AT637" t="str">
        <f>VLOOKUP('intouch变量（实型）'!$A637,基本表格!$G:$Q,10,FALSE)</f>
        <v>No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</row>
    <row r="638" spans="1:55">
      <c r="A638" t="s">
        <v>6136</v>
      </c>
      <c r="B638" s="11" t="str">
        <f t="shared" si="9"/>
        <v>CHPF</v>
      </c>
      <c r="C638" s="11" t="str">
        <f>VLOOKUP('intouch变量（实型）'!$A638,基本表格!$G:$Q,2,FALSE)</f>
        <v>2121+P2-M2 1#双螺旋运输机B 给定频率 上限值</v>
      </c>
      <c r="D638" t="s">
        <v>154</v>
      </c>
      <c r="E638" t="s">
        <v>154</v>
      </c>
      <c r="F638">
        <v>0</v>
      </c>
      <c r="G638" t="s">
        <v>154</v>
      </c>
      <c r="H638" t="s">
        <v>154</v>
      </c>
      <c r="I638">
        <v>0</v>
      </c>
      <c r="J638">
        <v>0</v>
      </c>
      <c r="L638">
        <v>0</v>
      </c>
      <c r="M638">
        <v>-32768</v>
      </c>
      <c r="N638">
        <v>32767</v>
      </c>
      <c r="O638">
        <v>0</v>
      </c>
      <c r="P638">
        <v>0</v>
      </c>
      <c r="Q638" t="s">
        <v>155</v>
      </c>
      <c r="R638">
        <v>0</v>
      </c>
      <c r="S638">
        <v>1</v>
      </c>
      <c r="T638" t="s">
        <v>155</v>
      </c>
      <c r="U638">
        <v>0</v>
      </c>
      <c r="V638">
        <v>1</v>
      </c>
      <c r="W638" t="s">
        <v>155</v>
      </c>
      <c r="X638">
        <v>0</v>
      </c>
      <c r="Y638">
        <v>1</v>
      </c>
      <c r="Z638" t="s">
        <v>155</v>
      </c>
      <c r="AA638">
        <v>0</v>
      </c>
      <c r="AB638">
        <v>1</v>
      </c>
      <c r="AC638" t="s">
        <v>155</v>
      </c>
      <c r="AD638">
        <v>0</v>
      </c>
      <c r="AE638">
        <v>1</v>
      </c>
      <c r="AF638" t="s">
        <v>155</v>
      </c>
      <c r="AG638">
        <v>0</v>
      </c>
      <c r="AH638">
        <v>1</v>
      </c>
      <c r="AI638">
        <v>0</v>
      </c>
      <c r="AJ638" t="s">
        <v>155</v>
      </c>
      <c r="AK638">
        <v>0</v>
      </c>
      <c r="AL638">
        <v>1</v>
      </c>
      <c r="AM638" t="s">
        <v>4774</v>
      </c>
      <c r="AN638">
        <v>-32768</v>
      </c>
      <c r="AO638">
        <v>32767</v>
      </c>
      <c r="AP638" t="s">
        <v>4775</v>
      </c>
      <c r="AQ638" s="1" t="s">
        <v>157</v>
      </c>
      <c r="AR638" t="s">
        <v>158</v>
      </c>
      <c r="AS638" t="str">
        <f>VLOOKUP('intouch变量（实型）'!$A638,基本表格!$G:$Q,3,FALSE)</f>
        <v>DB100,REAL364</v>
      </c>
      <c r="AT638" t="str">
        <f>VLOOKUP('intouch变量（实型）'!$A638,基本表格!$G:$Q,10,FALSE)</f>
        <v>No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</row>
    <row r="639" spans="1:55">
      <c r="A639" t="s">
        <v>6137</v>
      </c>
      <c r="B639" s="11" t="str">
        <f t="shared" si="9"/>
        <v>CHPF</v>
      </c>
      <c r="C639" s="11" t="str">
        <f>VLOOKUP('intouch变量（实型）'!$A639,基本表格!$G:$Q,2,FALSE)</f>
        <v>2121+P2-M2 1#双螺旋运输机B 给定频率 下限值</v>
      </c>
      <c r="D639" t="s">
        <v>154</v>
      </c>
      <c r="E639" t="s">
        <v>154</v>
      </c>
      <c r="F639">
        <v>0</v>
      </c>
      <c r="G639" t="s">
        <v>154</v>
      </c>
      <c r="H639" t="s">
        <v>154</v>
      </c>
      <c r="I639">
        <v>0</v>
      </c>
      <c r="J639">
        <v>0</v>
      </c>
      <c r="L639">
        <v>0</v>
      </c>
      <c r="M639">
        <v>-32768</v>
      </c>
      <c r="N639">
        <v>32767</v>
      </c>
      <c r="O639">
        <v>0</v>
      </c>
      <c r="P639">
        <v>0</v>
      </c>
      <c r="Q639" t="s">
        <v>155</v>
      </c>
      <c r="R639">
        <v>0</v>
      </c>
      <c r="S639">
        <v>1</v>
      </c>
      <c r="T639" t="s">
        <v>155</v>
      </c>
      <c r="U639">
        <v>0</v>
      </c>
      <c r="V639">
        <v>1</v>
      </c>
      <c r="W639" t="s">
        <v>155</v>
      </c>
      <c r="X639">
        <v>0</v>
      </c>
      <c r="Y639">
        <v>1</v>
      </c>
      <c r="Z639" t="s">
        <v>155</v>
      </c>
      <c r="AA639">
        <v>0</v>
      </c>
      <c r="AB639">
        <v>1</v>
      </c>
      <c r="AC639" t="s">
        <v>155</v>
      </c>
      <c r="AD639">
        <v>0</v>
      </c>
      <c r="AE639">
        <v>1</v>
      </c>
      <c r="AF639" t="s">
        <v>155</v>
      </c>
      <c r="AG639">
        <v>0</v>
      </c>
      <c r="AH639">
        <v>1</v>
      </c>
      <c r="AI639">
        <v>0</v>
      </c>
      <c r="AJ639" t="s">
        <v>155</v>
      </c>
      <c r="AK639">
        <v>0</v>
      </c>
      <c r="AL639">
        <v>1</v>
      </c>
      <c r="AM639" t="s">
        <v>4774</v>
      </c>
      <c r="AN639">
        <v>-32768</v>
      </c>
      <c r="AO639">
        <v>32767</v>
      </c>
      <c r="AP639" t="s">
        <v>4775</v>
      </c>
      <c r="AQ639" s="1" t="s">
        <v>157</v>
      </c>
      <c r="AR639" t="s">
        <v>158</v>
      </c>
      <c r="AS639" t="str">
        <f>VLOOKUP('intouch变量（实型）'!$A639,基本表格!$G:$Q,3,FALSE)</f>
        <v>DB100,REAL368</v>
      </c>
      <c r="AT639" t="str">
        <f>VLOOKUP('intouch变量（实型）'!$A639,基本表格!$G:$Q,10,FALSE)</f>
        <v>No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</row>
    <row r="640" spans="1:55">
      <c r="A640" t="s">
        <v>6138</v>
      </c>
      <c r="B640" s="11" t="str">
        <f t="shared" si="9"/>
        <v>CHPF</v>
      </c>
      <c r="C640" s="11" t="str">
        <f>VLOOKUP('intouch变量（实型）'!$A640,基本表格!$G:$Q,2,FALSE)</f>
        <v>2121+P2-M2 1#双螺旋运输机B 给定频率 上上限值</v>
      </c>
      <c r="D640" t="s">
        <v>154</v>
      </c>
      <c r="E640" t="s">
        <v>154</v>
      </c>
      <c r="F640">
        <v>0</v>
      </c>
      <c r="G640" t="s">
        <v>154</v>
      </c>
      <c r="H640" t="s">
        <v>154</v>
      </c>
      <c r="I640">
        <v>0</v>
      </c>
      <c r="J640">
        <v>0</v>
      </c>
      <c r="L640">
        <v>0</v>
      </c>
      <c r="M640">
        <v>-32768</v>
      </c>
      <c r="N640">
        <v>32767</v>
      </c>
      <c r="O640">
        <v>0</v>
      </c>
      <c r="P640">
        <v>0</v>
      </c>
      <c r="Q640" t="s">
        <v>155</v>
      </c>
      <c r="R640">
        <v>0</v>
      </c>
      <c r="S640">
        <v>1</v>
      </c>
      <c r="T640" t="s">
        <v>155</v>
      </c>
      <c r="U640">
        <v>0</v>
      </c>
      <c r="V640">
        <v>1</v>
      </c>
      <c r="W640" t="s">
        <v>155</v>
      </c>
      <c r="X640">
        <v>0</v>
      </c>
      <c r="Y640">
        <v>1</v>
      </c>
      <c r="Z640" t="s">
        <v>155</v>
      </c>
      <c r="AA640">
        <v>0</v>
      </c>
      <c r="AB640">
        <v>1</v>
      </c>
      <c r="AC640" t="s">
        <v>155</v>
      </c>
      <c r="AD640">
        <v>0</v>
      </c>
      <c r="AE640">
        <v>1</v>
      </c>
      <c r="AF640" t="s">
        <v>155</v>
      </c>
      <c r="AG640">
        <v>0</v>
      </c>
      <c r="AH640">
        <v>1</v>
      </c>
      <c r="AI640">
        <v>0</v>
      </c>
      <c r="AJ640" t="s">
        <v>155</v>
      </c>
      <c r="AK640">
        <v>0</v>
      </c>
      <c r="AL640">
        <v>1</v>
      </c>
      <c r="AM640" t="s">
        <v>4774</v>
      </c>
      <c r="AN640">
        <v>-32768</v>
      </c>
      <c r="AO640">
        <v>32767</v>
      </c>
      <c r="AP640" t="s">
        <v>4775</v>
      </c>
      <c r="AQ640" s="1" t="s">
        <v>157</v>
      </c>
      <c r="AR640" t="s">
        <v>158</v>
      </c>
      <c r="AS640" t="str">
        <f>VLOOKUP('intouch变量（实型）'!$A640,基本表格!$G:$Q,3,FALSE)</f>
        <v>DB100,REAL372</v>
      </c>
      <c r="AT640" t="str">
        <f>VLOOKUP('intouch变量（实型）'!$A640,基本表格!$G:$Q,10,FALSE)</f>
        <v>No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</row>
    <row r="641" spans="1:55">
      <c r="A641" t="s">
        <v>6139</v>
      </c>
      <c r="B641" s="11" t="str">
        <f t="shared" si="9"/>
        <v>CHPF</v>
      </c>
      <c r="C641" s="11" t="str">
        <f>VLOOKUP('intouch变量（实型）'!$A641,基本表格!$G:$Q,2,FALSE)</f>
        <v>2121+P2-M2 1#双螺旋运输机B 给定频率 下下限值</v>
      </c>
      <c r="D641" t="s">
        <v>154</v>
      </c>
      <c r="E641" t="s">
        <v>154</v>
      </c>
      <c r="F641">
        <v>0</v>
      </c>
      <c r="G641" t="s">
        <v>154</v>
      </c>
      <c r="H641" t="s">
        <v>154</v>
      </c>
      <c r="I641">
        <v>0</v>
      </c>
      <c r="J641">
        <v>0</v>
      </c>
      <c r="L641">
        <v>0</v>
      </c>
      <c r="M641">
        <v>-32768</v>
      </c>
      <c r="N641">
        <v>32767</v>
      </c>
      <c r="O641">
        <v>0</v>
      </c>
      <c r="P641">
        <v>0</v>
      </c>
      <c r="Q641" t="s">
        <v>155</v>
      </c>
      <c r="R641">
        <v>0</v>
      </c>
      <c r="S641">
        <v>1</v>
      </c>
      <c r="T641" t="s">
        <v>155</v>
      </c>
      <c r="U641">
        <v>0</v>
      </c>
      <c r="V641">
        <v>1</v>
      </c>
      <c r="W641" t="s">
        <v>155</v>
      </c>
      <c r="X641">
        <v>0</v>
      </c>
      <c r="Y641">
        <v>1</v>
      </c>
      <c r="Z641" t="s">
        <v>155</v>
      </c>
      <c r="AA641">
        <v>0</v>
      </c>
      <c r="AB641">
        <v>1</v>
      </c>
      <c r="AC641" t="s">
        <v>155</v>
      </c>
      <c r="AD641">
        <v>0</v>
      </c>
      <c r="AE641">
        <v>1</v>
      </c>
      <c r="AF641" t="s">
        <v>155</v>
      </c>
      <c r="AG641">
        <v>0</v>
      </c>
      <c r="AH641">
        <v>1</v>
      </c>
      <c r="AI641">
        <v>0</v>
      </c>
      <c r="AJ641" t="s">
        <v>155</v>
      </c>
      <c r="AK641">
        <v>0</v>
      </c>
      <c r="AL641">
        <v>1</v>
      </c>
      <c r="AM641" t="s">
        <v>4774</v>
      </c>
      <c r="AN641">
        <v>-32768</v>
      </c>
      <c r="AO641">
        <v>32767</v>
      </c>
      <c r="AP641" t="s">
        <v>4775</v>
      </c>
      <c r="AQ641" s="1" t="s">
        <v>157</v>
      </c>
      <c r="AR641" t="s">
        <v>158</v>
      </c>
      <c r="AS641" t="str">
        <f>VLOOKUP('intouch变量（实型）'!$A641,基本表格!$G:$Q,3,FALSE)</f>
        <v>DB100,REAL376</v>
      </c>
      <c r="AT641" t="str">
        <f>VLOOKUP('intouch变量（实型）'!$A641,基本表格!$G:$Q,10,FALSE)</f>
        <v>No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</row>
    <row r="642" spans="1:55">
      <c r="A642" t="s">
        <v>6140</v>
      </c>
      <c r="B642" s="11" t="str">
        <f t="shared" si="9"/>
        <v>CHPF</v>
      </c>
      <c r="C642" s="11" t="str">
        <f>VLOOKUP('intouch变量（实型）'!$A642,基本表格!$G:$Q,2,FALSE)</f>
        <v>2121+P2-M2 1#双螺旋运输机B 反馈频率 实际值</v>
      </c>
      <c r="D642" t="s">
        <v>154</v>
      </c>
      <c r="E642" t="s">
        <v>154</v>
      </c>
      <c r="F642">
        <v>0</v>
      </c>
      <c r="G642" t="s">
        <v>154</v>
      </c>
      <c r="H642" t="s">
        <v>154</v>
      </c>
      <c r="I642">
        <v>0</v>
      </c>
      <c r="J642">
        <v>0</v>
      </c>
      <c r="L642">
        <v>0</v>
      </c>
      <c r="M642">
        <v>-32768</v>
      </c>
      <c r="N642">
        <v>32767</v>
      </c>
      <c r="O642">
        <v>0</v>
      </c>
      <c r="P642">
        <v>0</v>
      </c>
      <c r="Q642" t="s">
        <v>155</v>
      </c>
      <c r="R642">
        <v>0</v>
      </c>
      <c r="S642">
        <v>1</v>
      </c>
      <c r="T642" t="s">
        <v>155</v>
      </c>
      <c r="U642">
        <v>0</v>
      </c>
      <c r="V642">
        <v>1</v>
      </c>
      <c r="W642" t="s">
        <v>155</v>
      </c>
      <c r="X642">
        <v>0</v>
      </c>
      <c r="Y642">
        <v>1</v>
      </c>
      <c r="Z642" t="s">
        <v>155</v>
      </c>
      <c r="AA642">
        <v>0</v>
      </c>
      <c r="AB642">
        <v>1</v>
      </c>
      <c r="AC642" t="s">
        <v>155</v>
      </c>
      <c r="AD642">
        <v>0</v>
      </c>
      <c r="AE642">
        <v>1</v>
      </c>
      <c r="AF642" t="s">
        <v>155</v>
      </c>
      <c r="AG642">
        <v>0</v>
      </c>
      <c r="AH642">
        <v>1</v>
      </c>
      <c r="AI642">
        <v>0</v>
      </c>
      <c r="AJ642" t="s">
        <v>155</v>
      </c>
      <c r="AK642">
        <v>0</v>
      </c>
      <c r="AL642">
        <v>1</v>
      </c>
      <c r="AM642" t="s">
        <v>4774</v>
      </c>
      <c r="AN642">
        <v>-32768</v>
      </c>
      <c r="AO642">
        <v>32767</v>
      </c>
      <c r="AP642" t="s">
        <v>4775</v>
      </c>
      <c r="AQ642" s="1" t="s">
        <v>157</v>
      </c>
      <c r="AR642" t="s">
        <v>158</v>
      </c>
      <c r="AS642" t="str">
        <f>VLOOKUP('intouch变量（实型）'!$A642,基本表格!$G:$Q,3,FALSE)</f>
        <v>DB100,REAL406</v>
      </c>
      <c r="AT642" t="str">
        <f>VLOOKUP('intouch变量（实型）'!$A642,基本表格!$G:$Q,10,FALSE)</f>
        <v>Yes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</row>
    <row r="643" spans="1:55">
      <c r="A643" t="s">
        <v>6141</v>
      </c>
      <c r="B643" s="11" t="str">
        <f t="shared" si="9"/>
        <v>CHPF</v>
      </c>
      <c r="C643" s="11" t="str">
        <f>VLOOKUP('intouch变量（实型）'!$A643,基本表格!$G:$Q,2,FALSE)</f>
        <v>2121+P2-M2 1#双螺旋运输机B 反馈频率 量程</v>
      </c>
      <c r="D643" t="s">
        <v>154</v>
      </c>
      <c r="E643" t="s">
        <v>154</v>
      </c>
      <c r="F643">
        <v>0</v>
      </c>
      <c r="G643" t="s">
        <v>154</v>
      </c>
      <c r="H643" t="s">
        <v>154</v>
      </c>
      <c r="I643">
        <v>0</v>
      </c>
      <c r="J643">
        <v>0</v>
      </c>
      <c r="L643">
        <v>0</v>
      </c>
      <c r="M643">
        <v>-32768</v>
      </c>
      <c r="N643">
        <v>32767</v>
      </c>
      <c r="O643">
        <v>0</v>
      </c>
      <c r="P643">
        <v>0</v>
      </c>
      <c r="Q643" t="s">
        <v>155</v>
      </c>
      <c r="R643">
        <v>0</v>
      </c>
      <c r="S643">
        <v>1</v>
      </c>
      <c r="T643" t="s">
        <v>155</v>
      </c>
      <c r="U643">
        <v>0</v>
      </c>
      <c r="V643">
        <v>1</v>
      </c>
      <c r="W643" t="s">
        <v>155</v>
      </c>
      <c r="X643">
        <v>0</v>
      </c>
      <c r="Y643">
        <v>1</v>
      </c>
      <c r="Z643" t="s">
        <v>155</v>
      </c>
      <c r="AA643">
        <v>0</v>
      </c>
      <c r="AB643">
        <v>1</v>
      </c>
      <c r="AC643" t="s">
        <v>155</v>
      </c>
      <c r="AD643">
        <v>0</v>
      </c>
      <c r="AE643">
        <v>1</v>
      </c>
      <c r="AF643" t="s">
        <v>155</v>
      </c>
      <c r="AG643">
        <v>0</v>
      </c>
      <c r="AH643">
        <v>1</v>
      </c>
      <c r="AI643">
        <v>0</v>
      </c>
      <c r="AJ643" t="s">
        <v>155</v>
      </c>
      <c r="AK643">
        <v>0</v>
      </c>
      <c r="AL643">
        <v>1</v>
      </c>
      <c r="AM643" t="s">
        <v>4774</v>
      </c>
      <c r="AN643">
        <v>-32768</v>
      </c>
      <c r="AO643">
        <v>32767</v>
      </c>
      <c r="AP643" t="s">
        <v>4775</v>
      </c>
      <c r="AQ643" s="1" t="s">
        <v>157</v>
      </c>
      <c r="AR643" t="s">
        <v>158</v>
      </c>
      <c r="AS643" t="str">
        <f>VLOOKUP('intouch变量（实型）'!$A643,基本表格!$G:$Q,3,FALSE)</f>
        <v>DB100,REAL410</v>
      </c>
      <c r="AT643" t="str">
        <f>VLOOKUP('intouch变量（实型）'!$A643,基本表格!$G:$Q,10,FALSE)</f>
        <v>No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</row>
    <row r="644" spans="1:55">
      <c r="A644" t="s">
        <v>6142</v>
      </c>
      <c r="B644" s="11" t="str">
        <f t="shared" si="9"/>
        <v>CHPF</v>
      </c>
      <c r="C644" s="11" t="str">
        <f>VLOOKUP('intouch变量（实型）'!$A644,基本表格!$G:$Q,2,FALSE)</f>
        <v>2121+P2-M2 1#双螺旋运输机B 反馈频率 上限值</v>
      </c>
      <c r="D644" t="s">
        <v>154</v>
      </c>
      <c r="E644" t="s">
        <v>154</v>
      </c>
      <c r="F644">
        <v>0</v>
      </c>
      <c r="G644" t="s">
        <v>154</v>
      </c>
      <c r="H644" t="s">
        <v>154</v>
      </c>
      <c r="I644">
        <v>0</v>
      </c>
      <c r="J644">
        <v>0</v>
      </c>
      <c r="L644">
        <v>0</v>
      </c>
      <c r="M644">
        <v>-32768</v>
      </c>
      <c r="N644">
        <v>32767</v>
      </c>
      <c r="O644">
        <v>0</v>
      </c>
      <c r="P644">
        <v>0</v>
      </c>
      <c r="Q644" t="s">
        <v>155</v>
      </c>
      <c r="R644">
        <v>0</v>
      </c>
      <c r="S644">
        <v>1</v>
      </c>
      <c r="T644" t="s">
        <v>155</v>
      </c>
      <c r="U644">
        <v>0</v>
      </c>
      <c r="V644">
        <v>1</v>
      </c>
      <c r="W644" t="s">
        <v>155</v>
      </c>
      <c r="X644">
        <v>0</v>
      </c>
      <c r="Y644">
        <v>1</v>
      </c>
      <c r="Z644" t="s">
        <v>155</v>
      </c>
      <c r="AA644">
        <v>0</v>
      </c>
      <c r="AB644">
        <v>1</v>
      </c>
      <c r="AC644" t="s">
        <v>155</v>
      </c>
      <c r="AD644">
        <v>0</v>
      </c>
      <c r="AE644">
        <v>1</v>
      </c>
      <c r="AF644" t="s">
        <v>155</v>
      </c>
      <c r="AG644">
        <v>0</v>
      </c>
      <c r="AH644">
        <v>1</v>
      </c>
      <c r="AI644">
        <v>0</v>
      </c>
      <c r="AJ644" t="s">
        <v>155</v>
      </c>
      <c r="AK644">
        <v>0</v>
      </c>
      <c r="AL644">
        <v>1</v>
      </c>
      <c r="AM644" t="s">
        <v>4774</v>
      </c>
      <c r="AN644">
        <v>-32768</v>
      </c>
      <c r="AO644">
        <v>32767</v>
      </c>
      <c r="AP644" t="s">
        <v>4775</v>
      </c>
      <c r="AQ644" s="1" t="s">
        <v>157</v>
      </c>
      <c r="AR644" t="s">
        <v>158</v>
      </c>
      <c r="AS644" t="str">
        <f>VLOOKUP('intouch变量（实型）'!$A644,基本表格!$G:$Q,3,FALSE)</f>
        <v>DB100,REAL414</v>
      </c>
      <c r="AT644" t="str">
        <f>VLOOKUP('intouch变量（实型）'!$A644,基本表格!$G:$Q,10,FALSE)</f>
        <v>No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</row>
    <row r="645" spans="1:55">
      <c r="A645" t="s">
        <v>6143</v>
      </c>
      <c r="B645" s="11" t="str">
        <f t="shared" ref="B645:B708" si="10">LEFT(A645,4)</f>
        <v>CHPF</v>
      </c>
      <c r="C645" s="11" t="str">
        <f>VLOOKUP('intouch变量（实型）'!$A645,基本表格!$G:$Q,2,FALSE)</f>
        <v>2121+P2-M2 1#双螺旋运输机B 反馈频率 下限值</v>
      </c>
      <c r="D645" t="s">
        <v>154</v>
      </c>
      <c r="E645" t="s">
        <v>154</v>
      </c>
      <c r="F645">
        <v>0</v>
      </c>
      <c r="G645" t="s">
        <v>154</v>
      </c>
      <c r="H645" t="s">
        <v>154</v>
      </c>
      <c r="I645">
        <v>0</v>
      </c>
      <c r="J645">
        <v>0</v>
      </c>
      <c r="L645">
        <v>0</v>
      </c>
      <c r="M645">
        <v>-32768</v>
      </c>
      <c r="N645">
        <v>32767</v>
      </c>
      <c r="O645">
        <v>0</v>
      </c>
      <c r="P645">
        <v>0</v>
      </c>
      <c r="Q645" t="s">
        <v>155</v>
      </c>
      <c r="R645">
        <v>0</v>
      </c>
      <c r="S645">
        <v>1</v>
      </c>
      <c r="T645" t="s">
        <v>155</v>
      </c>
      <c r="U645">
        <v>0</v>
      </c>
      <c r="V645">
        <v>1</v>
      </c>
      <c r="W645" t="s">
        <v>155</v>
      </c>
      <c r="X645">
        <v>0</v>
      </c>
      <c r="Y645">
        <v>1</v>
      </c>
      <c r="Z645" t="s">
        <v>155</v>
      </c>
      <c r="AA645">
        <v>0</v>
      </c>
      <c r="AB645">
        <v>1</v>
      </c>
      <c r="AC645" t="s">
        <v>155</v>
      </c>
      <c r="AD645">
        <v>0</v>
      </c>
      <c r="AE645">
        <v>1</v>
      </c>
      <c r="AF645" t="s">
        <v>155</v>
      </c>
      <c r="AG645">
        <v>0</v>
      </c>
      <c r="AH645">
        <v>1</v>
      </c>
      <c r="AI645">
        <v>0</v>
      </c>
      <c r="AJ645" t="s">
        <v>155</v>
      </c>
      <c r="AK645">
        <v>0</v>
      </c>
      <c r="AL645">
        <v>1</v>
      </c>
      <c r="AM645" t="s">
        <v>4774</v>
      </c>
      <c r="AN645">
        <v>-32768</v>
      </c>
      <c r="AO645">
        <v>32767</v>
      </c>
      <c r="AP645" t="s">
        <v>4775</v>
      </c>
      <c r="AQ645" s="1" t="s">
        <v>157</v>
      </c>
      <c r="AR645" t="s">
        <v>158</v>
      </c>
      <c r="AS645" t="str">
        <f>VLOOKUP('intouch变量（实型）'!$A645,基本表格!$G:$Q,3,FALSE)</f>
        <v>DB100,REAL418</v>
      </c>
      <c r="AT645" t="str">
        <f>VLOOKUP('intouch变量（实型）'!$A645,基本表格!$G:$Q,10,FALSE)</f>
        <v>No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</row>
    <row r="646" spans="1:55">
      <c r="A646" t="s">
        <v>6144</v>
      </c>
      <c r="B646" s="11" t="str">
        <f t="shared" si="10"/>
        <v>CHPF</v>
      </c>
      <c r="C646" s="11" t="str">
        <f>VLOOKUP('intouch变量（实型）'!$A646,基本表格!$G:$Q,2,FALSE)</f>
        <v>2121+P2-M2 1#双螺旋运输机B 反馈频率 上上限值</v>
      </c>
      <c r="D646" t="s">
        <v>154</v>
      </c>
      <c r="E646" t="s">
        <v>154</v>
      </c>
      <c r="F646">
        <v>0</v>
      </c>
      <c r="G646" t="s">
        <v>154</v>
      </c>
      <c r="H646" t="s">
        <v>154</v>
      </c>
      <c r="I646">
        <v>0</v>
      </c>
      <c r="J646">
        <v>0</v>
      </c>
      <c r="L646">
        <v>0</v>
      </c>
      <c r="M646">
        <v>-32768</v>
      </c>
      <c r="N646">
        <v>32767</v>
      </c>
      <c r="O646">
        <v>0</v>
      </c>
      <c r="P646">
        <v>0</v>
      </c>
      <c r="Q646" t="s">
        <v>155</v>
      </c>
      <c r="R646">
        <v>0</v>
      </c>
      <c r="S646">
        <v>1</v>
      </c>
      <c r="T646" t="s">
        <v>155</v>
      </c>
      <c r="U646">
        <v>0</v>
      </c>
      <c r="V646">
        <v>1</v>
      </c>
      <c r="W646" t="s">
        <v>155</v>
      </c>
      <c r="X646">
        <v>0</v>
      </c>
      <c r="Y646">
        <v>1</v>
      </c>
      <c r="Z646" t="s">
        <v>155</v>
      </c>
      <c r="AA646">
        <v>0</v>
      </c>
      <c r="AB646">
        <v>1</v>
      </c>
      <c r="AC646" t="s">
        <v>155</v>
      </c>
      <c r="AD646">
        <v>0</v>
      </c>
      <c r="AE646">
        <v>1</v>
      </c>
      <c r="AF646" t="s">
        <v>155</v>
      </c>
      <c r="AG646">
        <v>0</v>
      </c>
      <c r="AH646">
        <v>1</v>
      </c>
      <c r="AI646">
        <v>0</v>
      </c>
      <c r="AJ646" t="s">
        <v>155</v>
      </c>
      <c r="AK646">
        <v>0</v>
      </c>
      <c r="AL646">
        <v>1</v>
      </c>
      <c r="AM646" t="s">
        <v>4774</v>
      </c>
      <c r="AN646">
        <v>-32768</v>
      </c>
      <c r="AO646">
        <v>32767</v>
      </c>
      <c r="AP646" t="s">
        <v>4775</v>
      </c>
      <c r="AQ646" s="1" t="s">
        <v>157</v>
      </c>
      <c r="AR646" t="s">
        <v>158</v>
      </c>
      <c r="AS646" t="str">
        <f>VLOOKUP('intouch变量（实型）'!$A646,基本表格!$G:$Q,3,FALSE)</f>
        <v>DB100,REAL422</v>
      </c>
      <c r="AT646" t="str">
        <f>VLOOKUP('intouch变量（实型）'!$A646,基本表格!$G:$Q,10,FALSE)</f>
        <v>No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</row>
    <row r="647" spans="1:55">
      <c r="A647" t="s">
        <v>6145</v>
      </c>
      <c r="B647" s="11" t="str">
        <f t="shared" si="10"/>
        <v>CHPF</v>
      </c>
      <c r="C647" s="11" t="str">
        <f>VLOOKUP('intouch变量（实型）'!$A647,基本表格!$G:$Q,2,FALSE)</f>
        <v>2121+P2-M2 1#双螺旋运输机B 反馈频率 下下限值</v>
      </c>
      <c r="D647" t="s">
        <v>154</v>
      </c>
      <c r="E647" t="s">
        <v>154</v>
      </c>
      <c r="F647">
        <v>0</v>
      </c>
      <c r="G647" t="s">
        <v>154</v>
      </c>
      <c r="H647" t="s">
        <v>154</v>
      </c>
      <c r="I647">
        <v>0</v>
      </c>
      <c r="J647">
        <v>0</v>
      </c>
      <c r="L647">
        <v>0</v>
      </c>
      <c r="M647">
        <v>-32768</v>
      </c>
      <c r="N647">
        <v>32767</v>
      </c>
      <c r="O647">
        <v>0</v>
      </c>
      <c r="P647">
        <v>0</v>
      </c>
      <c r="Q647" t="s">
        <v>155</v>
      </c>
      <c r="R647">
        <v>0</v>
      </c>
      <c r="S647">
        <v>1</v>
      </c>
      <c r="T647" t="s">
        <v>155</v>
      </c>
      <c r="U647">
        <v>0</v>
      </c>
      <c r="V647">
        <v>1</v>
      </c>
      <c r="W647" t="s">
        <v>155</v>
      </c>
      <c r="X647">
        <v>0</v>
      </c>
      <c r="Y647">
        <v>1</v>
      </c>
      <c r="Z647" t="s">
        <v>155</v>
      </c>
      <c r="AA647">
        <v>0</v>
      </c>
      <c r="AB647">
        <v>1</v>
      </c>
      <c r="AC647" t="s">
        <v>155</v>
      </c>
      <c r="AD647">
        <v>0</v>
      </c>
      <c r="AE647">
        <v>1</v>
      </c>
      <c r="AF647" t="s">
        <v>155</v>
      </c>
      <c r="AG647">
        <v>0</v>
      </c>
      <c r="AH647">
        <v>1</v>
      </c>
      <c r="AI647">
        <v>0</v>
      </c>
      <c r="AJ647" t="s">
        <v>155</v>
      </c>
      <c r="AK647">
        <v>0</v>
      </c>
      <c r="AL647">
        <v>1</v>
      </c>
      <c r="AM647" t="s">
        <v>4774</v>
      </c>
      <c r="AN647">
        <v>-32768</v>
      </c>
      <c r="AO647">
        <v>32767</v>
      </c>
      <c r="AP647" t="s">
        <v>4775</v>
      </c>
      <c r="AQ647" s="1" t="s">
        <v>157</v>
      </c>
      <c r="AR647" t="s">
        <v>158</v>
      </c>
      <c r="AS647" t="str">
        <f>VLOOKUP('intouch变量（实型）'!$A647,基本表格!$G:$Q,3,FALSE)</f>
        <v>DB100,REAL426</v>
      </c>
      <c r="AT647" t="str">
        <f>VLOOKUP('intouch变量（实型）'!$A647,基本表格!$G:$Q,10,FALSE)</f>
        <v>No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</row>
    <row r="648" spans="1:55">
      <c r="A648" t="s">
        <v>6146</v>
      </c>
      <c r="B648" s="11" t="str">
        <f t="shared" si="10"/>
        <v>CHPF</v>
      </c>
      <c r="C648" s="11" t="str">
        <f>VLOOKUP('intouch变量（实型）'!$A648,基本表格!$G:$Q,2,FALSE)</f>
        <v>2121+P2-M2 1#双螺旋运输机B 变频器通讯 实际运行反馈速度</v>
      </c>
      <c r="D648" t="s">
        <v>154</v>
      </c>
      <c r="E648" t="s">
        <v>154</v>
      </c>
      <c r="F648">
        <v>0</v>
      </c>
      <c r="G648" t="s">
        <v>154</v>
      </c>
      <c r="H648" t="s">
        <v>154</v>
      </c>
      <c r="I648">
        <v>0</v>
      </c>
      <c r="J648">
        <v>0</v>
      </c>
      <c r="L648">
        <v>0</v>
      </c>
      <c r="M648">
        <v>-32768</v>
      </c>
      <c r="N648">
        <v>32767</v>
      </c>
      <c r="O648">
        <v>0</v>
      </c>
      <c r="P648">
        <v>0</v>
      </c>
      <c r="Q648" t="s">
        <v>155</v>
      </c>
      <c r="R648">
        <v>0</v>
      </c>
      <c r="S648">
        <v>1</v>
      </c>
      <c r="T648" t="s">
        <v>155</v>
      </c>
      <c r="U648">
        <v>0</v>
      </c>
      <c r="V648">
        <v>1</v>
      </c>
      <c r="W648" t="s">
        <v>155</v>
      </c>
      <c r="X648">
        <v>0</v>
      </c>
      <c r="Y648">
        <v>1</v>
      </c>
      <c r="Z648" t="s">
        <v>155</v>
      </c>
      <c r="AA648">
        <v>0</v>
      </c>
      <c r="AB648">
        <v>1</v>
      </c>
      <c r="AC648" t="s">
        <v>155</v>
      </c>
      <c r="AD648">
        <v>0</v>
      </c>
      <c r="AE648">
        <v>1</v>
      </c>
      <c r="AF648" t="s">
        <v>155</v>
      </c>
      <c r="AG648">
        <v>0</v>
      </c>
      <c r="AH648">
        <v>1</v>
      </c>
      <c r="AI648">
        <v>0</v>
      </c>
      <c r="AJ648" t="s">
        <v>155</v>
      </c>
      <c r="AK648">
        <v>0</v>
      </c>
      <c r="AL648">
        <v>1</v>
      </c>
      <c r="AM648" t="s">
        <v>4774</v>
      </c>
      <c r="AN648">
        <v>-32768</v>
      </c>
      <c r="AO648">
        <v>32767</v>
      </c>
      <c r="AP648" t="s">
        <v>4775</v>
      </c>
      <c r="AQ648" s="1" t="s">
        <v>157</v>
      </c>
      <c r="AR648" t="s">
        <v>158</v>
      </c>
      <c r="AS648" t="str">
        <f>VLOOKUP('intouch变量（实型）'!$A648,基本表格!$G:$Q,3,FALSE)</f>
        <v>DB100,REAL456</v>
      </c>
      <c r="AT648" t="str">
        <f>VLOOKUP('intouch变量（实型）'!$A648,基本表格!$G:$Q,10,FALSE)</f>
        <v>Yes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</row>
    <row r="649" spans="1:55">
      <c r="A649" t="s">
        <v>6147</v>
      </c>
      <c r="B649" s="11" t="str">
        <f t="shared" si="10"/>
        <v>CHPF</v>
      </c>
      <c r="C649" s="11" t="str">
        <f>VLOOKUP('intouch变量（实型）'!$A649,基本表格!$G:$Q,2,FALSE)</f>
        <v>2121+P2-M2 1#双螺旋运输机B 变频器通讯 实际运行反馈电流</v>
      </c>
      <c r="D649" t="s">
        <v>154</v>
      </c>
      <c r="E649" t="s">
        <v>154</v>
      </c>
      <c r="F649">
        <v>0</v>
      </c>
      <c r="G649" t="s">
        <v>154</v>
      </c>
      <c r="H649" t="s">
        <v>154</v>
      </c>
      <c r="I649">
        <v>0</v>
      </c>
      <c r="J649">
        <v>0</v>
      </c>
      <c r="L649">
        <v>0</v>
      </c>
      <c r="M649">
        <v>-32768</v>
      </c>
      <c r="N649">
        <v>32767</v>
      </c>
      <c r="O649">
        <v>0</v>
      </c>
      <c r="P649">
        <v>0</v>
      </c>
      <c r="Q649" t="s">
        <v>155</v>
      </c>
      <c r="R649">
        <v>0</v>
      </c>
      <c r="S649">
        <v>1</v>
      </c>
      <c r="T649" t="s">
        <v>155</v>
      </c>
      <c r="U649">
        <v>0</v>
      </c>
      <c r="V649">
        <v>1</v>
      </c>
      <c r="W649" t="s">
        <v>155</v>
      </c>
      <c r="X649">
        <v>0</v>
      </c>
      <c r="Y649">
        <v>1</v>
      </c>
      <c r="Z649" t="s">
        <v>155</v>
      </c>
      <c r="AA649">
        <v>0</v>
      </c>
      <c r="AB649">
        <v>1</v>
      </c>
      <c r="AC649" t="s">
        <v>155</v>
      </c>
      <c r="AD649">
        <v>0</v>
      </c>
      <c r="AE649">
        <v>1</v>
      </c>
      <c r="AF649" t="s">
        <v>155</v>
      </c>
      <c r="AG649">
        <v>0</v>
      </c>
      <c r="AH649">
        <v>1</v>
      </c>
      <c r="AI649">
        <v>0</v>
      </c>
      <c r="AJ649" t="s">
        <v>155</v>
      </c>
      <c r="AK649">
        <v>0</v>
      </c>
      <c r="AL649">
        <v>1</v>
      </c>
      <c r="AM649" t="s">
        <v>4774</v>
      </c>
      <c r="AN649">
        <v>-32768</v>
      </c>
      <c r="AO649">
        <v>32767</v>
      </c>
      <c r="AP649" t="s">
        <v>4775</v>
      </c>
      <c r="AQ649" s="1" t="s">
        <v>157</v>
      </c>
      <c r="AR649" t="s">
        <v>158</v>
      </c>
      <c r="AS649" t="str">
        <f>VLOOKUP('intouch变量（实型）'!$A649,基本表格!$G:$Q,3,FALSE)</f>
        <v>DB100,REAL460</v>
      </c>
      <c r="AT649" t="str">
        <f>VLOOKUP('intouch变量（实型）'!$A649,基本表格!$G:$Q,10,FALSE)</f>
        <v>Yes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</row>
    <row r="650" spans="1:55">
      <c r="A650" t="s">
        <v>6148</v>
      </c>
      <c r="B650" s="11" t="str">
        <f t="shared" si="10"/>
        <v>CHPF</v>
      </c>
      <c r="C650" s="11" t="str">
        <f>VLOOKUP('intouch变量（实型）'!$A650,基本表格!$G:$Q,2,FALSE)</f>
        <v>2121+P2-M2 1#双螺旋运输机B 变频器通讯 转矩百分比</v>
      </c>
      <c r="D650" t="s">
        <v>154</v>
      </c>
      <c r="E650" t="s">
        <v>154</v>
      </c>
      <c r="F650">
        <v>0</v>
      </c>
      <c r="G650" t="s">
        <v>154</v>
      </c>
      <c r="H650" t="s">
        <v>154</v>
      </c>
      <c r="I650">
        <v>0</v>
      </c>
      <c r="J650">
        <v>0</v>
      </c>
      <c r="L650">
        <v>0</v>
      </c>
      <c r="M650">
        <v>-32768</v>
      </c>
      <c r="N650">
        <v>32767</v>
      </c>
      <c r="O650">
        <v>0</v>
      </c>
      <c r="P650">
        <v>0</v>
      </c>
      <c r="Q650" t="s">
        <v>155</v>
      </c>
      <c r="R650">
        <v>0</v>
      </c>
      <c r="S650">
        <v>1</v>
      </c>
      <c r="T650" t="s">
        <v>155</v>
      </c>
      <c r="U650">
        <v>0</v>
      </c>
      <c r="V650">
        <v>1</v>
      </c>
      <c r="W650" t="s">
        <v>155</v>
      </c>
      <c r="X650">
        <v>0</v>
      </c>
      <c r="Y650">
        <v>1</v>
      </c>
      <c r="Z650" t="s">
        <v>155</v>
      </c>
      <c r="AA650">
        <v>0</v>
      </c>
      <c r="AB650">
        <v>1</v>
      </c>
      <c r="AC650" t="s">
        <v>155</v>
      </c>
      <c r="AD650">
        <v>0</v>
      </c>
      <c r="AE650">
        <v>1</v>
      </c>
      <c r="AF650" t="s">
        <v>155</v>
      </c>
      <c r="AG650">
        <v>0</v>
      </c>
      <c r="AH650">
        <v>1</v>
      </c>
      <c r="AI650">
        <v>0</v>
      </c>
      <c r="AJ650" t="s">
        <v>155</v>
      </c>
      <c r="AK650">
        <v>0</v>
      </c>
      <c r="AL650">
        <v>1</v>
      </c>
      <c r="AM650" t="s">
        <v>4774</v>
      </c>
      <c r="AN650">
        <v>-32768</v>
      </c>
      <c r="AO650">
        <v>32767</v>
      </c>
      <c r="AP650" t="s">
        <v>4775</v>
      </c>
      <c r="AQ650" s="1" t="s">
        <v>157</v>
      </c>
      <c r="AR650" t="s">
        <v>158</v>
      </c>
      <c r="AS650" t="str">
        <f>VLOOKUP('intouch变量（实型）'!$A650,基本表格!$G:$Q,3,FALSE)</f>
        <v>DB100,REAL464</v>
      </c>
      <c r="AT650" t="str">
        <f>VLOOKUP('intouch变量（实型）'!$A650,基本表格!$G:$Q,10,FALSE)</f>
        <v>Yes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</row>
    <row r="651" spans="1:55">
      <c r="A651" t="s">
        <v>6149</v>
      </c>
      <c r="B651" s="11" t="str">
        <f t="shared" si="10"/>
        <v>CHPF</v>
      </c>
      <c r="C651" s="11" t="str">
        <f>VLOOKUP('intouch变量（实型）'!$A651,基本表格!$G:$Q,2,FALSE)</f>
        <v>2121+P2-M2 1#双螺旋运输机B 变频器通讯 给定速度</v>
      </c>
      <c r="D651" t="s">
        <v>154</v>
      </c>
      <c r="E651" t="s">
        <v>154</v>
      </c>
      <c r="F651">
        <v>0</v>
      </c>
      <c r="G651" t="s">
        <v>154</v>
      </c>
      <c r="H651" t="s">
        <v>154</v>
      </c>
      <c r="I651">
        <v>0</v>
      </c>
      <c r="J651">
        <v>0</v>
      </c>
      <c r="L651">
        <v>0</v>
      </c>
      <c r="M651">
        <v>-32768</v>
      </c>
      <c r="N651">
        <v>32767</v>
      </c>
      <c r="O651">
        <v>0</v>
      </c>
      <c r="P651">
        <v>0</v>
      </c>
      <c r="Q651" t="s">
        <v>155</v>
      </c>
      <c r="R651">
        <v>0</v>
      </c>
      <c r="S651">
        <v>1</v>
      </c>
      <c r="T651" t="s">
        <v>155</v>
      </c>
      <c r="U651">
        <v>0</v>
      </c>
      <c r="V651">
        <v>1</v>
      </c>
      <c r="W651" t="s">
        <v>155</v>
      </c>
      <c r="X651">
        <v>0</v>
      </c>
      <c r="Y651">
        <v>1</v>
      </c>
      <c r="Z651" t="s">
        <v>155</v>
      </c>
      <c r="AA651">
        <v>0</v>
      </c>
      <c r="AB651">
        <v>1</v>
      </c>
      <c r="AC651" t="s">
        <v>155</v>
      </c>
      <c r="AD651">
        <v>0</v>
      </c>
      <c r="AE651">
        <v>1</v>
      </c>
      <c r="AF651" t="s">
        <v>155</v>
      </c>
      <c r="AG651">
        <v>0</v>
      </c>
      <c r="AH651">
        <v>1</v>
      </c>
      <c r="AI651">
        <v>0</v>
      </c>
      <c r="AJ651" t="s">
        <v>155</v>
      </c>
      <c r="AK651">
        <v>0</v>
      </c>
      <c r="AL651">
        <v>1</v>
      </c>
      <c r="AM651" t="s">
        <v>4774</v>
      </c>
      <c r="AN651">
        <v>-32768</v>
      </c>
      <c r="AO651">
        <v>32767</v>
      </c>
      <c r="AP651" t="s">
        <v>4775</v>
      </c>
      <c r="AQ651" s="1" t="s">
        <v>157</v>
      </c>
      <c r="AR651" t="s">
        <v>158</v>
      </c>
      <c r="AS651" t="str">
        <f>VLOOKUP('intouch变量（实型）'!$A651,基本表格!$G:$Q,3,FALSE)</f>
        <v>DB100,REAL468</v>
      </c>
      <c r="AT651" t="str">
        <f>VLOOKUP('intouch变量（实型）'!$A651,基本表格!$G:$Q,10,FALSE)</f>
        <v>No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</row>
    <row r="652" spans="1:55">
      <c r="A652" t="s">
        <v>6150</v>
      </c>
      <c r="B652" s="11" t="str">
        <f t="shared" si="10"/>
        <v>CHPF</v>
      </c>
      <c r="C652" s="11" t="str">
        <f>VLOOKUP('intouch变量（实型）'!$A652,基本表格!$G:$Q,2,FALSE)</f>
        <v>2121+P2-M2 1#双螺旋运输机B 变频器通讯 加速时间</v>
      </c>
      <c r="D652" t="s">
        <v>154</v>
      </c>
      <c r="E652" t="s">
        <v>154</v>
      </c>
      <c r="F652">
        <v>0</v>
      </c>
      <c r="G652" t="s">
        <v>154</v>
      </c>
      <c r="H652" t="s">
        <v>154</v>
      </c>
      <c r="I652">
        <v>0</v>
      </c>
      <c r="J652">
        <v>0</v>
      </c>
      <c r="L652">
        <v>0</v>
      </c>
      <c r="M652">
        <v>-32768</v>
      </c>
      <c r="N652">
        <v>32767</v>
      </c>
      <c r="O652">
        <v>0</v>
      </c>
      <c r="P652">
        <v>0</v>
      </c>
      <c r="Q652" t="s">
        <v>155</v>
      </c>
      <c r="R652">
        <v>0</v>
      </c>
      <c r="S652">
        <v>1</v>
      </c>
      <c r="T652" t="s">
        <v>155</v>
      </c>
      <c r="U652">
        <v>0</v>
      </c>
      <c r="V652">
        <v>1</v>
      </c>
      <c r="W652" t="s">
        <v>155</v>
      </c>
      <c r="X652">
        <v>0</v>
      </c>
      <c r="Y652">
        <v>1</v>
      </c>
      <c r="Z652" t="s">
        <v>155</v>
      </c>
      <c r="AA652">
        <v>0</v>
      </c>
      <c r="AB652">
        <v>1</v>
      </c>
      <c r="AC652" t="s">
        <v>155</v>
      </c>
      <c r="AD652">
        <v>0</v>
      </c>
      <c r="AE652">
        <v>1</v>
      </c>
      <c r="AF652" t="s">
        <v>155</v>
      </c>
      <c r="AG652">
        <v>0</v>
      </c>
      <c r="AH652">
        <v>1</v>
      </c>
      <c r="AI652">
        <v>0</v>
      </c>
      <c r="AJ652" t="s">
        <v>155</v>
      </c>
      <c r="AK652">
        <v>0</v>
      </c>
      <c r="AL652">
        <v>1</v>
      </c>
      <c r="AM652" t="s">
        <v>4774</v>
      </c>
      <c r="AN652">
        <v>-32768</v>
      </c>
      <c r="AO652">
        <v>32767</v>
      </c>
      <c r="AP652" t="s">
        <v>4775</v>
      </c>
      <c r="AQ652" s="1" t="s">
        <v>157</v>
      </c>
      <c r="AR652" t="s">
        <v>158</v>
      </c>
      <c r="AS652" t="str">
        <f>VLOOKUP('intouch变量（实型）'!$A652,基本表格!$G:$Q,3,FALSE)</f>
        <v>DB100,REAL472</v>
      </c>
      <c r="AT652" t="str">
        <f>VLOOKUP('intouch变量（实型）'!$A652,基本表格!$G:$Q,10,FALSE)</f>
        <v>No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</row>
    <row r="653" spans="1:55">
      <c r="A653" t="s">
        <v>6151</v>
      </c>
      <c r="B653" s="11" t="str">
        <f t="shared" si="10"/>
        <v>CHPF</v>
      </c>
      <c r="C653" s="11" t="str">
        <f>VLOOKUP('intouch变量（实型）'!$A653,基本表格!$G:$Q,2,FALSE)</f>
        <v>2121+P2-M2 1#双螺旋运输机B 变频器通讯 减速时间</v>
      </c>
      <c r="D653" t="s">
        <v>154</v>
      </c>
      <c r="E653" t="s">
        <v>154</v>
      </c>
      <c r="F653">
        <v>0</v>
      </c>
      <c r="G653" t="s">
        <v>154</v>
      </c>
      <c r="H653" t="s">
        <v>154</v>
      </c>
      <c r="I653">
        <v>0</v>
      </c>
      <c r="J653">
        <v>0</v>
      </c>
      <c r="L653">
        <v>0</v>
      </c>
      <c r="M653">
        <v>-32768</v>
      </c>
      <c r="N653">
        <v>32767</v>
      </c>
      <c r="O653">
        <v>0</v>
      </c>
      <c r="P653">
        <v>0</v>
      </c>
      <c r="Q653" t="s">
        <v>155</v>
      </c>
      <c r="R653">
        <v>0</v>
      </c>
      <c r="S653">
        <v>1</v>
      </c>
      <c r="T653" t="s">
        <v>155</v>
      </c>
      <c r="U653">
        <v>0</v>
      </c>
      <c r="V653">
        <v>1</v>
      </c>
      <c r="W653" t="s">
        <v>155</v>
      </c>
      <c r="X653">
        <v>0</v>
      </c>
      <c r="Y653">
        <v>1</v>
      </c>
      <c r="Z653" t="s">
        <v>155</v>
      </c>
      <c r="AA653">
        <v>0</v>
      </c>
      <c r="AB653">
        <v>1</v>
      </c>
      <c r="AC653" t="s">
        <v>155</v>
      </c>
      <c r="AD653">
        <v>0</v>
      </c>
      <c r="AE653">
        <v>1</v>
      </c>
      <c r="AF653" t="s">
        <v>155</v>
      </c>
      <c r="AG653">
        <v>0</v>
      </c>
      <c r="AH653">
        <v>1</v>
      </c>
      <c r="AI653">
        <v>0</v>
      </c>
      <c r="AJ653" t="s">
        <v>155</v>
      </c>
      <c r="AK653">
        <v>0</v>
      </c>
      <c r="AL653">
        <v>1</v>
      </c>
      <c r="AM653" t="s">
        <v>4774</v>
      </c>
      <c r="AN653">
        <v>-32768</v>
      </c>
      <c r="AO653">
        <v>32767</v>
      </c>
      <c r="AP653" t="s">
        <v>4775</v>
      </c>
      <c r="AQ653" s="1" t="s">
        <v>157</v>
      </c>
      <c r="AR653" t="s">
        <v>158</v>
      </c>
      <c r="AS653" t="str">
        <f>VLOOKUP('intouch变量（实型）'!$A653,基本表格!$G:$Q,3,FALSE)</f>
        <v>DB100,REAL476</v>
      </c>
      <c r="AT653" t="str">
        <f>VLOOKUP('intouch变量（实型）'!$A653,基本表格!$G:$Q,10,FALSE)</f>
        <v>No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</row>
    <row r="654" spans="1:55">
      <c r="A654" t="s">
        <v>6152</v>
      </c>
      <c r="B654" s="11" t="str">
        <f t="shared" si="10"/>
        <v>CHPF</v>
      </c>
      <c r="C654" s="11" t="str">
        <f>VLOOKUP('intouch变量（实型）'!$A654,基本表格!$G:$Q,2,FALSE)</f>
        <v>2121+P2-M2 1#双螺旋运输机B 变频器通讯 最大频率</v>
      </c>
      <c r="D654" t="s">
        <v>154</v>
      </c>
      <c r="E654" t="s">
        <v>154</v>
      </c>
      <c r="F654">
        <v>0</v>
      </c>
      <c r="G654" t="s">
        <v>154</v>
      </c>
      <c r="H654" t="s">
        <v>154</v>
      </c>
      <c r="I654">
        <v>0</v>
      </c>
      <c r="J654">
        <v>0</v>
      </c>
      <c r="L654">
        <v>0</v>
      </c>
      <c r="M654">
        <v>-32768</v>
      </c>
      <c r="N654">
        <v>32767</v>
      </c>
      <c r="O654">
        <v>0</v>
      </c>
      <c r="P654">
        <v>0</v>
      </c>
      <c r="Q654" t="s">
        <v>155</v>
      </c>
      <c r="R654">
        <v>0</v>
      </c>
      <c r="S654">
        <v>1</v>
      </c>
      <c r="T654" t="s">
        <v>155</v>
      </c>
      <c r="U654">
        <v>0</v>
      </c>
      <c r="V654">
        <v>1</v>
      </c>
      <c r="W654" t="s">
        <v>155</v>
      </c>
      <c r="X654">
        <v>0</v>
      </c>
      <c r="Y654">
        <v>1</v>
      </c>
      <c r="Z654" t="s">
        <v>155</v>
      </c>
      <c r="AA654">
        <v>0</v>
      </c>
      <c r="AB654">
        <v>1</v>
      </c>
      <c r="AC654" t="s">
        <v>155</v>
      </c>
      <c r="AD654">
        <v>0</v>
      </c>
      <c r="AE654">
        <v>1</v>
      </c>
      <c r="AF654" t="s">
        <v>155</v>
      </c>
      <c r="AG654">
        <v>0</v>
      </c>
      <c r="AH654">
        <v>1</v>
      </c>
      <c r="AI654">
        <v>0</v>
      </c>
      <c r="AJ654" t="s">
        <v>155</v>
      </c>
      <c r="AK654">
        <v>0</v>
      </c>
      <c r="AL654">
        <v>1</v>
      </c>
      <c r="AM654" t="s">
        <v>4774</v>
      </c>
      <c r="AN654">
        <v>-32768</v>
      </c>
      <c r="AO654">
        <v>32767</v>
      </c>
      <c r="AP654" t="s">
        <v>4775</v>
      </c>
      <c r="AQ654" s="1" t="s">
        <v>157</v>
      </c>
      <c r="AR654" t="s">
        <v>158</v>
      </c>
      <c r="AS654" t="str">
        <f>VLOOKUP('intouch变量（实型）'!$A654,基本表格!$G:$Q,3,FALSE)</f>
        <v>DB100,REAL480</v>
      </c>
      <c r="AT654" t="str">
        <f>VLOOKUP('intouch变量（实型）'!$A654,基本表格!$G:$Q,10,FALSE)</f>
        <v>No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</row>
    <row r="655" spans="1:55">
      <c r="A655" t="s">
        <v>6153</v>
      </c>
      <c r="B655" s="11" t="str">
        <f t="shared" si="10"/>
        <v>CHPF</v>
      </c>
      <c r="C655" s="11" t="str">
        <f>VLOOKUP('intouch变量（实型）'!$A655,基本表格!$G:$Q,2,FALSE)</f>
        <v>2121+P2-M2 1#双螺旋运输机B 变频器通讯 最小频率</v>
      </c>
      <c r="D655" t="s">
        <v>154</v>
      </c>
      <c r="E655" t="s">
        <v>154</v>
      </c>
      <c r="F655">
        <v>0</v>
      </c>
      <c r="G655" t="s">
        <v>154</v>
      </c>
      <c r="H655" t="s">
        <v>154</v>
      </c>
      <c r="I655">
        <v>0</v>
      </c>
      <c r="J655">
        <v>0</v>
      </c>
      <c r="L655">
        <v>0</v>
      </c>
      <c r="M655">
        <v>-32768</v>
      </c>
      <c r="N655">
        <v>32767</v>
      </c>
      <c r="O655">
        <v>0</v>
      </c>
      <c r="P655">
        <v>0</v>
      </c>
      <c r="Q655" t="s">
        <v>155</v>
      </c>
      <c r="R655">
        <v>0</v>
      </c>
      <c r="S655">
        <v>1</v>
      </c>
      <c r="T655" t="s">
        <v>155</v>
      </c>
      <c r="U655">
        <v>0</v>
      </c>
      <c r="V655">
        <v>1</v>
      </c>
      <c r="W655" t="s">
        <v>155</v>
      </c>
      <c r="X655">
        <v>0</v>
      </c>
      <c r="Y655">
        <v>1</v>
      </c>
      <c r="Z655" t="s">
        <v>155</v>
      </c>
      <c r="AA655">
        <v>0</v>
      </c>
      <c r="AB655">
        <v>1</v>
      </c>
      <c r="AC655" t="s">
        <v>155</v>
      </c>
      <c r="AD655">
        <v>0</v>
      </c>
      <c r="AE655">
        <v>1</v>
      </c>
      <c r="AF655" t="s">
        <v>155</v>
      </c>
      <c r="AG655">
        <v>0</v>
      </c>
      <c r="AH655">
        <v>1</v>
      </c>
      <c r="AI655">
        <v>0</v>
      </c>
      <c r="AJ655" t="s">
        <v>155</v>
      </c>
      <c r="AK655">
        <v>0</v>
      </c>
      <c r="AL655">
        <v>1</v>
      </c>
      <c r="AM655" t="s">
        <v>4774</v>
      </c>
      <c r="AN655">
        <v>-32768</v>
      </c>
      <c r="AO655">
        <v>32767</v>
      </c>
      <c r="AP655" t="s">
        <v>4775</v>
      </c>
      <c r="AQ655" s="1" t="s">
        <v>157</v>
      </c>
      <c r="AR655" t="s">
        <v>158</v>
      </c>
      <c r="AS655" t="str">
        <f>VLOOKUP('intouch变量（实型）'!$A655,基本表格!$G:$Q,3,FALSE)</f>
        <v>DB100,REAL484</v>
      </c>
      <c r="AT655" t="str">
        <f>VLOOKUP('intouch变量（实型）'!$A655,基本表格!$G:$Q,10,FALSE)</f>
        <v>No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</row>
    <row r="656" spans="1:55">
      <c r="A656" t="s">
        <v>6154</v>
      </c>
      <c r="B656" s="11" t="str">
        <f t="shared" si="10"/>
        <v>CHPF</v>
      </c>
      <c r="C656" s="11" t="str">
        <f>VLOOKUP('intouch变量（实型）'!$A656,基本表格!$G:$Q,2,FALSE)</f>
        <v>2121+P2-M2 1#双螺旋运输机B 变频器通讯 多级速度</v>
      </c>
      <c r="D656" t="s">
        <v>154</v>
      </c>
      <c r="E656" t="s">
        <v>154</v>
      </c>
      <c r="F656">
        <v>0</v>
      </c>
      <c r="G656" t="s">
        <v>154</v>
      </c>
      <c r="H656" t="s">
        <v>154</v>
      </c>
      <c r="I656">
        <v>0</v>
      </c>
      <c r="J656">
        <v>0</v>
      </c>
      <c r="L656">
        <v>0</v>
      </c>
      <c r="M656">
        <v>-32768</v>
      </c>
      <c r="N656">
        <v>32767</v>
      </c>
      <c r="O656">
        <v>0</v>
      </c>
      <c r="P656">
        <v>0</v>
      </c>
      <c r="Q656" t="s">
        <v>155</v>
      </c>
      <c r="R656">
        <v>0</v>
      </c>
      <c r="S656">
        <v>1</v>
      </c>
      <c r="T656" t="s">
        <v>155</v>
      </c>
      <c r="U656">
        <v>0</v>
      </c>
      <c r="V656">
        <v>1</v>
      </c>
      <c r="W656" t="s">
        <v>155</v>
      </c>
      <c r="X656">
        <v>0</v>
      </c>
      <c r="Y656">
        <v>1</v>
      </c>
      <c r="Z656" t="s">
        <v>155</v>
      </c>
      <c r="AA656">
        <v>0</v>
      </c>
      <c r="AB656">
        <v>1</v>
      </c>
      <c r="AC656" t="s">
        <v>155</v>
      </c>
      <c r="AD656">
        <v>0</v>
      </c>
      <c r="AE656">
        <v>1</v>
      </c>
      <c r="AF656" t="s">
        <v>155</v>
      </c>
      <c r="AG656">
        <v>0</v>
      </c>
      <c r="AH656">
        <v>1</v>
      </c>
      <c r="AI656">
        <v>0</v>
      </c>
      <c r="AJ656" t="s">
        <v>155</v>
      </c>
      <c r="AK656">
        <v>0</v>
      </c>
      <c r="AL656">
        <v>1</v>
      </c>
      <c r="AM656" t="s">
        <v>4774</v>
      </c>
      <c r="AN656">
        <v>-32768</v>
      </c>
      <c r="AO656">
        <v>32767</v>
      </c>
      <c r="AP656" t="s">
        <v>4775</v>
      </c>
      <c r="AQ656" s="1" t="s">
        <v>157</v>
      </c>
      <c r="AR656" t="s">
        <v>158</v>
      </c>
      <c r="AS656" t="str">
        <f>VLOOKUP('intouch变量（实型）'!$A656,基本表格!$G:$Q,3,FALSE)</f>
        <v>DB100,REAL488</v>
      </c>
      <c r="AT656" t="str">
        <f>VLOOKUP('intouch变量（实型）'!$A656,基本表格!$G:$Q,10,FALSE)</f>
        <v>No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</row>
    <row r="657" spans="1:55">
      <c r="A657" t="s">
        <v>6155</v>
      </c>
      <c r="B657" s="11" t="str">
        <f t="shared" si="10"/>
        <v>CHPF</v>
      </c>
      <c r="C657" s="11" t="str">
        <f>VLOOKUP('intouch变量（实型）'!$A657,基本表格!$G:$Q,2,FALSE)</f>
        <v>2121+P2-M2 1#双螺旋运输机B 变频器通讯 多级转速</v>
      </c>
      <c r="D657" t="s">
        <v>154</v>
      </c>
      <c r="E657" t="s">
        <v>154</v>
      </c>
      <c r="F657">
        <v>0</v>
      </c>
      <c r="G657" t="s">
        <v>154</v>
      </c>
      <c r="H657" t="s">
        <v>154</v>
      </c>
      <c r="I657">
        <v>0</v>
      </c>
      <c r="J657">
        <v>0</v>
      </c>
      <c r="L657">
        <v>0</v>
      </c>
      <c r="M657">
        <v>-32768</v>
      </c>
      <c r="N657">
        <v>32767</v>
      </c>
      <c r="O657">
        <v>0</v>
      </c>
      <c r="P657">
        <v>0</v>
      </c>
      <c r="Q657" t="s">
        <v>155</v>
      </c>
      <c r="R657">
        <v>0</v>
      </c>
      <c r="S657">
        <v>1</v>
      </c>
      <c r="T657" t="s">
        <v>155</v>
      </c>
      <c r="U657">
        <v>0</v>
      </c>
      <c r="V657">
        <v>1</v>
      </c>
      <c r="W657" t="s">
        <v>155</v>
      </c>
      <c r="X657">
        <v>0</v>
      </c>
      <c r="Y657">
        <v>1</v>
      </c>
      <c r="Z657" t="s">
        <v>155</v>
      </c>
      <c r="AA657">
        <v>0</v>
      </c>
      <c r="AB657">
        <v>1</v>
      </c>
      <c r="AC657" t="s">
        <v>155</v>
      </c>
      <c r="AD657">
        <v>0</v>
      </c>
      <c r="AE657">
        <v>1</v>
      </c>
      <c r="AF657" t="s">
        <v>155</v>
      </c>
      <c r="AG657">
        <v>0</v>
      </c>
      <c r="AH657">
        <v>1</v>
      </c>
      <c r="AI657">
        <v>0</v>
      </c>
      <c r="AJ657" t="s">
        <v>155</v>
      </c>
      <c r="AK657">
        <v>0</v>
      </c>
      <c r="AL657">
        <v>1</v>
      </c>
      <c r="AM657" t="s">
        <v>4774</v>
      </c>
      <c r="AN657">
        <v>-32768</v>
      </c>
      <c r="AO657">
        <v>32767</v>
      </c>
      <c r="AP657" t="s">
        <v>4775</v>
      </c>
      <c r="AQ657" s="1" t="s">
        <v>157</v>
      </c>
      <c r="AR657" t="s">
        <v>158</v>
      </c>
      <c r="AS657" t="str">
        <f>VLOOKUP('intouch变量（实型）'!$A657,基本表格!$G:$Q,3,FALSE)</f>
        <v>DB100,REAL492</v>
      </c>
      <c r="AT657" t="str">
        <f>VLOOKUP('intouch变量（实型）'!$A657,基本表格!$G:$Q,10,FALSE)</f>
        <v>No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</row>
    <row r="658" spans="1:55">
      <c r="A658" t="s">
        <v>6156</v>
      </c>
      <c r="B658" s="11" t="str">
        <f t="shared" si="10"/>
        <v>CHPF</v>
      </c>
      <c r="C658" s="11" t="str">
        <f>VLOOKUP('intouch变量（实型）'!$A658,基本表格!$G:$Q,2,FALSE)</f>
        <v>2121+P2-M2 1#双螺旋运输机B 反馈转速 实际值</v>
      </c>
      <c r="D658" t="s">
        <v>154</v>
      </c>
      <c r="E658" t="s">
        <v>154</v>
      </c>
      <c r="F658">
        <v>0</v>
      </c>
      <c r="G658" t="s">
        <v>154</v>
      </c>
      <c r="H658" t="s">
        <v>154</v>
      </c>
      <c r="I658">
        <v>0</v>
      </c>
      <c r="J658">
        <v>0</v>
      </c>
      <c r="L658">
        <v>0</v>
      </c>
      <c r="M658">
        <v>-32768</v>
      </c>
      <c r="N658">
        <v>32767</v>
      </c>
      <c r="O658">
        <v>0</v>
      </c>
      <c r="P658">
        <v>0</v>
      </c>
      <c r="Q658" t="s">
        <v>155</v>
      </c>
      <c r="R658">
        <v>0</v>
      </c>
      <c r="S658">
        <v>1</v>
      </c>
      <c r="T658" t="s">
        <v>155</v>
      </c>
      <c r="U658">
        <v>0</v>
      </c>
      <c r="V658">
        <v>1</v>
      </c>
      <c r="W658" t="s">
        <v>155</v>
      </c>
      <c r="X658">
        <v>0</v>
      </c>
      <c r="Y658">
        <v>1</v>
      </c>
      <c r="Z658" t="s">
        <v>155</v>
      </c>
      <c r="AA658">
        <v>0</v>
      </c>
      <c r="AB658">
        <v>1</v>
      </c>
      <c r="AC658" t="s">
        <v>155</v>
      </c>
      <c r="AD658">
        <v>0</v>
      </c>
      <c r="AE658">
        <v>1</v>
      </c>
      <c r="AF658" t="s">
        <v>155</v>
      </c>
      <c r="AG658">
        <v>0</v>
      </c>
      <c r="AH658">
        <v>1</v>
      </c>
      <c r="AI658">
        <v>0</v>
      </c>
      <c r="AJ658" t="s">
        <v>155</v>
      </c>
      <c r="AK658">
        <v>0</v>
      </c>
      <c r="AL658">
        <v>1</v>
      </c>
      <c r="AM658" t="s">
        <v>4774</v>
      </c>
      <c r="AN658">
        <v>-32768</v>
      </c>
      <c r="AO658">
        <v>32767</v>
      </c>
      <c r="AP658" t="s">
        <v>4775</v>
      </c>
      <c r="AQ658" s="1" t="s">
        <v>157</v>
      </c>
      <c r="AR658" t="s">
        <v>158</v>
      </c>
      <c r="AS658" t="str">
        <f>VLOOKUP('intouch变量（实型）'!$A658,基本表格!$G:$Q,3,FALSE)</f>
        <v>DB100,REAL506</v>
      </c>
      <c r="AT658" t="str">
        <f>VLOOKUP('intouch变量（实型）'!$A658,基本表格!$G:$Q,10,FALSE)</f>
        <v>Yes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</row>
    <row r="659" spans="1:55">
      <c r="A659" t="s">
        <v>6157</v>
      </c>
      <c r="B659" s="11" t="str">
        <f t="shared" si="10"/>
        <v>CHPF</v>
      </c>
      <c r="C659" s="11" t="str">
        <f>VLOOKUP('intouch变量（实型）'!$A659,基本表格!$G:$Q,2,FALSE)</f>
        <v>2121+P2-M2 1#双螺旋运输机B 反馈转速 量程</v>
      </c>
      <c r="D659" t="s">
        <v>154</v>
      </c>
      <c r="E659" t="s">
        <v>154</v>
      </c>
      <c r="F659">
        <v>0</v>
      </c>
      <c r="G659" t="s">
        <v>154</v>
      </c>
      <c r="H659" t="s">
        <v>154</v>
      </c>
      <c r="I659">
        <v>0</v>
      </c>
      <c r="J659">
        <v>0</v>
      </c>
      <c r="L659">
        <v>0</v>
      </c>
      <c r="M659">
        <v>-32768</v>
      </c>
      <c r="N659">
        <v>32767</v>
      </c>
      <c r="O659">
        <v>0</v>
      </c>
      <c r="P659">
        <v>0</v>
      </c>
      <c r="Q659" t="s">
        <v>155</v>
      </c>
      <c r="R659">
        <v>0</v>
      </c>
      <c r="S659">
        <v>1</v>
      </c>
      <c r="T659" t="s">
        <v>155</v>
      </c>
      <c r="U659">
        <v>0</v>
      </c>
      <c r="V659">
        <v>1</v>
      </c>
      <c r="W659" t="s">
        <v>155</v>
      </c>
      <c r="X659">
        <v>0</v>
      </c>
      <c r="Y659">
        <v>1</v>
      </c>
      <c r="Z659" t="s">
        <v>155</v>
      </c>
      <c r="AA659">
        <v>0</v>
      </c>
      <c r="AB659">
        <v>1</v>
      </c>
      <c r="AC659" t="s">
        <v>155</v>
      </c>
      <c r="AD659">
        <v>0</v>
      </c>
      <c r="AE659">
        <v>1</v>
      </c>
      <c r="AF659" t="s">
        <v>155</v>
      </c>
      <c r="AG659">
        <v>0</v>
      </c>
      <c r="AH659">
        <v>1</v>
      </c>
      <c r="AI659">
        <v>0</v>
      </c>
      <c r="AJ659" t="s">
        <v>155</v>
      </c>
      <c r="AK659">
        <v>0</v>
      </c>
      <c r="AL659">
        <v>1</v>
      </c>
      <c r="AM659" t="s">
        <v>4774</v>
      </c>
      <c r="AN659">
        <v>-32768</v>
      </c>
      <c r="AO659">
        <v>32767</v>
      </c>
      <c r="AP659" t="s">
        <v>4775</v>
      </c>
      <c r="AQ659" s="1" t="s">
        <v>157</v>
      </c>
      <c r="AR659" t="s">
        <v>158</v>
      </c>
      <c r="AS659" t="str">
        <f>VLOOKUP('intouch变量（实型）'!$A659,基本表格!$G:$Q,3,FALSE)</f>
        <v>DB100,REAL510</v>
      </c>
      <c r="AT659" t="str">
        <f>VLOOKUP('intouch变量（实型）'!$A659,基本表格!$G:$Q,10,FALSE)</f>
        <v>No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</row>
    <row r="660" spans="1:55">
      <c r="A660" t="s">
        <v>6158</v>
      </c>
      <c r="B660" s="11" t="str">
        <f t="shared" si="10"/>
        <v>CHPF</v>
      </c>
      <c r="C660" s="11" t="str">
        <f>VLOOKUP('intouch变量（实型）'!$A660,基本表格!$G:$Q,2,FALSE)</f>
        <v>2121+P2-M2 1#双螺旋运输机B 反馈转速 上限值</v>
      </c>
      <c r="D660" t="s">
        <v>154</v>
      </c>
      <c r="E660" t="s">
        <v>154</v>
      </c>
      <c r="F660">
        <v>0</v>
      </c>
      <c r="G660" t="s">
        <v>154</v>
      </c>
      <c r="H660" t="s">
        <v>154</v>
      </c>
      <c r="I660">
        <v>0</v>
      </c>
      <c r="J660">
        <v>0</v>
      </c>
      <c r="L660">
        <v>0</v>
      </c>
      <c r="M660">
        <v>-32768</v>
      </c>
      <c r="N660">
        <v>32767</v>
      </c>
      <c r="O660">
        <v>0</v>
      </c>
      <c r="P660">
        <v>0</v>
      </c>
      <c r="Q660" t="s">
        <v>155</v>
      </c>
      <c r="R660">
        <v>0</v>
      </c>
      <c r="S660">
        <v>1</v>
      </c>
      <c r="T660" t="s">
        <v>155</v>
      </c>
      <c r="U660">
        <v>0</v>
      </c>
      <c r="V660">
        <v>1</v>
      </c>
      <c r="W660" t="s">
        <v>155</v>
      </c>
      <c r="X660">
        <v>0</v>
      </c>
      <c r="Y660">
        <v>1</v>
      </c>
      <c r="Z660" t="s">
        <v>155</v>
      </c>
      <c r="AA660">
        <v>0</v>
      </c>
      <c r="AB660">
        <v>1</v>
      </c>
      <c r="AC660" t="s">
        <v>155</v>
      </c>
      <c r="AD660">
        <v>0</v>
      </c>
      <c r="AE660">
        <v>1</v>
      </c>
      <c r="AF660" t="s">
        <v>155</v>
      </c>
      <c r="AG660">
        <v>0</v>
      </c>
      <c r="AH660">
        <v>1</v>
      </c>
      <c r="AI660">
        <v>0</v>
      </c>
      <c r="AJ660" t="s">
        <v>155</v>
      </c>
      <c r="AK660">
        <v>0</v>
      </c>
      <c r="AL660">
        <v>1</v>
      </c>
      <c r="AM660" t="s">
        <v>4774</v>
      </c>
      <c r="AN660">
        <v>-32768</v>
      </c>
      <c r="AO660">
        <v>32767</v>
      </c>
      <c r="AP660" t="s">
        <v>4775</v>
      </c>
      <c r="AQ660" s="1" t="s">
        <v>157</v>
      </c>
      <c r="AR660" t="s">
        <v>158</v>
      </c>
      <c r="AS660" t="str">
        <f>VLOOKUP('intouch变量（实型）'!$A660,基本表格!$G:$Q,3,FALSE)</f>
        <v>DB100,REAL514</v>
      </c>
      <c r="AT660" t="str">
        <f>VLOOKUP('intouch变量（实型）'!$A660,基本表格!$G:$Q,10,FALSE)</f>
        <v>No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</row>
    <row r="661" spans="1:55">
      <c r="A661" t="s">
        <v>6159</v>
      </c>
      <c r="B661" s="11" t="str">
        <f t="shared" si="10"/>
        <v>CHPF</v>
      </c>
      <c r="C661" s="11" t="str">
        <f>VLOOKUP('intouch变量（实型）'!$A661,基本表格!$G:$Q,2,FALSE)</f>
        <v>2121+P2-M2 1#双螺旋运输机B 反馈转速 下限值</v>
      </c>
      <c r="D661" t="s">
        <v>154</v>
      </c>
      <c r="E661" t="s">
        <v>154</v>
      </c>
      <c r="F661">
        <v>0</v>
      </c>
      <c r="G661" t="s">
        <v>154</v>
      </c>
      <c r="H661" t="s">
        <v>154</v>
      </c>
      <c r="I661">
        <v>0</v>
      </c>
      <c r="J661">
        <v>0</v>
      </c>
      <c r="L661">
        <v>0</v>
      </c>
      <c r="M661">
        <v>-32768</v>
      </c>
      <c r="N661">
        <v>32767</v>
      </c>
      <c r="O661">
        <v>0</v>
      </c>
      <c r="P661">
        <v>0</v>
      </c>
      <c r="Q661" t="s">
        <v>155</v>
      </c>
      <c r="R661">
        <v>0</v>
      </c>
      <c r="S661">
        <v>1</v>
      </c>
      <c r="T661" t="s">
        <v>155</v>
      </c>
      <c r="U661">
        <v>0</v>
      </c>
      <c r="V661">
        <v>1</v>
      </c>
      <c r="W661" t="s">
        <v>155</v>
      </c>
      <c r="X661">
        <v>0</v>
      </c>
      <c r="Y661">
        <v>1</v>
      </c>
      <c r="Z661" t="s">
        <v>155</v>
      </c>
      <c r="AA661">
        <v>0</v>
      </c>
      <c r="AB661">
        <v>1</v>
      </c>
      <c r="AC661" t="s">
        <v>155</v>
      </c>
      <c r="AD661">
        <v>0</v>
      </c>
      <c r="AE661">
        <v>1</v>
      </c>
      <c r="AF661" t="s">
        <v>155</v>
      </c>
      <c r="AG661">
        <v>0</v>
      </c>
      <c r="AH661">
        <v>1</v>
      </c>
      <c r="AI661">
        <v>0</v>
      </c>
      <c r="AJ661" t="s">
        <v>155</v>
      </c>
      <c r="AK661">
        <v>0</v>
      </c>
      <c r="AL661">
        <v>1</v>
      </c>
      <c r="AM661" t="s">
        <v>4774</v>
      </c>
      <c r="AN661">
        <v>-32768</v>
      </c>
      <c r="AO661">
        <v>32767</v>
      </c>
      <c r="AP661" t="s">
        <v>4775</v>
      </c>
      <c r="AQ661" s="1" t="s">
        <v>157</v>
      </c>
      <c r="AR661" t="s">
        <v>158</v>
      </c>
      <c r="AS661" t="str">
        <f>VLOOKUP('intouch变量（实型）'!$A661,基本表格!$G:$Q,3,FALSE)</f>
        <v>DB100,REAL518</v>
      </c>
      <c r="AT661" t="str">
        <f>VLOOKUP('intouch变量（实型）'!$A661,基本表格!$G:$Q,10,FALSE)</f>
        <v>No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</row>
    <row r="662" spans="1:55">
      <c r="A662" t="s">
        <v>6160</v>
      </c>
      <c r="B662" s="11" t="str">
        <f t="shared" si="10"/>
        <v>CHPF</v>
      </c>
      <c r="C662" s="11" t="str">
        <f>VLOOKUP('intouch变量（实型）'!$A662,基本表格!$G:$Q,2,FALSE)</f>
        <v>2121+P2-M2 1#双螺旋运输机B 反馈转速 上上限值</v>
      </c>
      <c r="D662" t="s">
        <v>154</v>
      </c>
      <c r="E662" t="s">
        <v>154</v>
      </c>
      <c r="F662">
        <v>0</v>
      </c>
      <c r="G662" t="s">
        <v>154</v>
      </c>
      <c r="H662" t="s">
        <v>154</v>
      </c>
      <c r="I662">
        <v>0</v>
      </c>
      <c r="J662">
        <v>0</v>
      </c>
      <c r="L662">
        <v>0</v>
      </c>
      <c r="M662">
        <v>-32768</v>
      </c>
      <c r="N662">
        <v>32767</v>
      </c>
      <c r="O662">
        <v>0</v>
      </c>
      <c r="P662">
        <v>0</v>
      </c>
      <c r="Q662" t="s">
        <v>155</v>
      </c>
      <c r="R662">
        <v>0</v>
      </c>
      <c r="S662">
        <v>1</v>
      </c>
      <c r="T662" t="s">
        <v>155</v>
      </c>
      <c r="U662">
        <v>0</v>
      </c>
      <c r="V662">
        <v>1</v>
      </c>
      <c r="W662" t="s">
        <v>155</v>
      </c>
      <c r="X662">
        <v>0</v>
      </c>
      <c r="Y662">
        <v>1</v>
      </c>
      <c r="Z662" t="s">
        <v>155</v>
      </c>
      <c r="AA662">
        <v>0</v>
      </c>
      <c r="AB662">
        <v>1</v>
      </c>
      <c r="AC662" t="s">
        <v>155</v>
      </c>
      <c r="AD662">
        <v>0</v>
      </c>
      <c r="AE662">
        <v>1</v>
      </c>
      <c r="AF662" t="s">
        <v>155</v>
      </c>
      <c r="AG662">
        <v>0</v>
      </c>
      <c r="AH662">
        <v>1</v>
      </c>
      <c r="AI662">
        <v>0</v>
      </c>
      <c r="AJ662" t="s">
        <v>155</v>
      </c>
      <c r="AK662">
        <v>0</v>
      </c>
      <c r="AL662">
        <v>1</v>
      </c>
      <c r="AM662" t="s">
        <v>4774</v>
      </c>
      <c r="AN662">
        <v>-32768</v>
      </c>
      <c r="AO662">
        <v>32767</v>
      </c>
      <c r="AP662" t="s">
        <v>4775</v>
      </c>
      <c r="AQ662" s="1" t="s">
        <v>157</v>
      </c>
      <c r="AR662" t="s">
        <v>158</v>
      </c>
      <c r="AS662" t="str">
        <f>VLOOKUP('intouch变量（实型）'!$A662,基本表格!$G:$Q,3,FALSE)</f>
        <v>DB100,REAL522</v>
      </c>
      <c r="AT662" t="str">
        <f>VLOOKUP('intouch变量（实型）'!$A662,基本表格!$G:$Q,10,FALSE)</f>
        <v>No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</row>
    <row r="663" spans="1:55">
      <c r="A663" t="s">
        <v>6161</v>
      </c>
      <c r="B663" s="11" t="str">
        <f t="shared" si="10"/>
        <v>CHPF</v>
      </c>
      <c r="C663" s="11" t="str">
        <f>VLOOKUP('intouch变量（实型）'!$A663,基本表格!$G:$Q,2,FALSE)</f>
        <v>2121+P2-M2 1#双螺旋运输机B 反馈转速 下下限值</v>
      </c>
      <c r="D663" t="s">
        <v>154</v>
      </c>
      <c r="E663" t="s">
        <v>154</v>
      </c>
      <c r="F663">
        <v>0</v>
      </c>
      <c r="G663" t="s">
        <v>154</v>
      </c>
      <c r="H663" t="s">
        <v>154</v>
      </c>
      <c r="I663">
        <v>0</v>
      </c>
      <c r="J663">
        <v>0</v>
      </c>
      <c r="L663">
        <v>0</v>
      </c>
      <c r="M663">
        <v>-32768</v>
      </c>
      <c r="N663">
        <v>32767</v>
      </c>
      <c r="O663">
        <v>0</v>
      </c>
      <c r="P663">
        <v>0</v>
      </c>
      <c r="Q663" t="s">
        <v>155</v>
      </c>
      <c r="R663">
        <v>0</v>
      </c>
      <c r="S663">
        <v>1</v>
      </c>
      <c r="T663" t="s">
        <v>155</v>
      </c>
      <c r="U663">
        <v>0</v>
      </c>
      <c r="V663">
        <v>1</v>
      </c>
      <c r="W663" t="s">
        <v>155</v>
      </c>
      <c r="X663">
        <v>0</v>
      </c>
      <c r="Y663">
        <v>1</v>
      </c>
      <c r="Z663" t="s">
        <v>155</v>
      </c>
      <c r="AA663">
        <v>0</v>
      </c>
      <c r="AB663">
        <v>1</v>
      </c>
      <c r="AC663" t="s">
        <v>155</v>
      </c>
      <c r="AD663">
        <v>0</v>
      </c>
      <c r="AE663">
        <v>1</v>
      </c>
      <c r="AF663" t="s">
        <v>155</v>
      </c>
      <c r="AG663">
        <v>0</v>
      </c>
      <c r="AH663">
        <v>1</v>
      </c>
      <c r="AI663">
        <v>0</v>
      </c>
      <c r="AJ663" t="s">
        <v>155</v>
      </c>
      <c r="AK663">
        <v>0</v>
      </c>
      <c r="AL663">
        <v>1</v>
      </c>
      <c r="AM663" t="s">
        <v>4774</v>
      </c>
      <c r="AN663">
        <v>-32768</v>
      </c>
      <c r="AO663">
        <v>32767</v>
      </c>
      <c r="AP663" t="s">
        <v>4775</v>
      </c>
      <c r="AQ663" s="1" t="s">
        <v>157</v>
      </c>
      <c r="AR663" t="s">
        <v>158</v>
      </c>
      <c r="AS663" t="str">
        <f>VLOOKUP('intouch变量（实型）'!$A663,基本表格!$G:$Q,3,FALSE)</f>
        <v>DB100,REAL526</v>
      </c>
      <c r="AT663" t="str">
        <f>VLOOKUP('intouch变量（实型）'!$A663,基本表格!$G:$Q,10,FALSE)</f>
        <v>No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</row>
    <row r="664" spans="1:55">
      <c r="A664" t="s">
        <v>6162</v>
      </c>
      <c r="B664" s="11" t="str">
        <f t="shared" si="10"/>
        <v>CHPF</v>
      </c>
      <c r="C664" s="11" t="str">
        <f>VLOOKUP('intouch变量（实型）'!$A664,基本表格!$G:$Q,2,FALSE)</f>
        <v>2121+P2-M2 1#双螺旋运输机B 反馈电流 实际值</v>
      </c>
      <c r="D664" t="s">
        <v>154</v>
      </c>
      <c r="E664" t="s">
        <v>154</v>
      </c>
      <c r="F664">
        <v>0</v>
      </c>
      <c r="G664" t="s">
        <v>154</v>
      </c>
      <c r="H664" t="s">
        <v>154</v>
      </c>
      <c r="I664">
        <v>0</v>
      </c>
      <c r="J664">
        <v>0</v>
      </c>
      <c r="L664">
        <v>0</v>
      </c>
      <c r="M664">
        <v>-32768</v>
      </c>
      <c r="N664">
        <v>32767</v>
      </c>
      <c r="O664">
        <v>0</v>
      </c>
      <c r="P664">
        <v>0</v>
      </c>
      <c r="Q664" t="s">
        <v>155</v>
      </c>
      <c r="R664">
        <v>0</v>
      </c>
      <c r="S664">
        <v>1</v>
      </c>
      <c r="T664" t="s">
        <v>155</v>
      </c>
      <c r="U664">
        <v>0</v>
      </c>
      <c r="V664">
        <v>1</v>
      </c>
      <c r="W664" t="s">
        <v>155</v>
      </c>
      <c r="X664">
        <v>0</v>
      </c>
      <c r="Y664">
        <v>1</v>
      </c>
      <c r="Z664" t="s">
        <v>155</v>
      </c>
      <c r="AA664">
        <v>0</v>
      </c>
      <c r="AB664">
        <v>1</v>
      </c>
      <c r="AC664" t="s">
        <v>155</v>
      </c>
      <c r="AD664">
        <v>0</v>
      </c>
      <c r="AE664">
        <v>1</v>
      </c>
      <c r="AF664" t="s">
        <v>155</v>
      </c>
      <c r="AG664">
        <v>0</v>
      </c>
      <c r="AH664">
        <v>1</v>
      </c>
      <c r="AI664">
        <v>0</v>
      </c>
      <c r="AJ664" t="s">
        <v>155</v>
      </c>
      <c r="AK664">
        <v>0</v>
      </c>
      <c r="AL664">
        <v>1</v>
      </c>
      <c r="AM664" t="s">
        <v>4774</v>
      </c>
      <c r="AN664">
        <v>-32768</v>
      </c>
      <c r="AO664">
        <v>32767</v>
      </c>
      <c r="AP664" t="s">
        <v>4775</v>
      </c>
      <c r="AQ664" s="1" t="s">
        <v>157</v>
      </c>
      <c r="AR664" t="s">
        <v>158</v>
      </c>
      <c r="AS664" t="str">
        <f>VLOOKUP('intouch变量（实型）'!$A664,基本表格!$G:$Q,3,FALSE)</f>
        <v>DB100,REAL556</v>
      </c>
      <c r="AT664" t="str">
        <f>VLOOKUP('intouch变量（实型）'!$A664,基本表格!$G:$Q,10,FALSE)</f>
        <v>Yes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</row>
    <row r="665" spans="1:55">
      <c r="A665" t="s">
        <v>6163</v>
      </c>
      <c r="B665" s="11" t="str">
        <f t="shared" si="10"/>
        <v>CHPF</v>
      </c>
      <c r="C665" s="11" t="str">
        <f>VLOOKUP('intouch变量（实型）'!$A665,基本表格!$G:$Q,2,FALSE)</f>
        <v>2121+P2-M2 1#双螺旋运输机B 反馈电流 量程</v>
      </c>
      <c r="D665" t="s">
        <v>154</v>
      </c>
      <c r="E665" t="s">
        <v>154</v>
      </c>
      <c r="F665">
        <v>0</v>
      </c>
      <c r="G665" t="s">
        <v>154</v>
      </c>
      <c r="H665" t="s">
        <v>154</v>
      </c>
      <c r="I665">
        <v>0</v>
      </c>
      <c r="J665">
        <v>0</v>
      </c>
      <c r="L665">
        <v>0</v>
      </c>
      <c r="M665">
        <v>-32768</v>
      </c>
      <c r="N665">
        <v>32767</v>
      </c>
      <c r="O665">
        <v>0</v>
      </c>
      <c r="P665">
        <v>0</v>
      </c>
      <c r="Q665" t="s">
        <v>155</v>
      </c>
      <c r="R665">
        <v>0</v>
      </c>
      <c r="S665">
        <v>1</v>
      </c>
      <c r="T665" t="s">
        <v>155</v>
      </c>
      <c r="U665">
        <v>0</v>
      </c>
      <c r="V665">
        <v>1</v>
      </c>
      <c r="W665" t="s">
        <v>155</v>
      </c>
      <c r="X665">
        <v>0</v>
      </c>
      <c r="Y665">
        <v>1</v>
      </c>
      <c r="Z665" t="s">
        <v>155</v>
      </c>
      <c r="AA665">
        <v>0</v>
      </c>
      <c r="AB665">
        <v>1</v>
      </c>
      <c r="AC665" t="s">
        <v>155</v>
      </c>
      <c r="AD665">
        <v>0</v>
      </c>
      <c r="AE665">
        <v>1</v>
      </c>
      <c r="AF665" t="s">
        <v>155</v>
      </c>
      <c r="AG665">
        <v>0</v>
      </c>
      <c r="AH665">
        <v>1</v>
      </c>
      <c r="AI665">
        <v>0</v>
      </c>
      <c r="AJ665" t="s">
        <v>155</v>
      </c>
      <c r="AK665">
        <v>0</v>
      </c>
      <c r="AL665">
        <v>1</v>
      </c>
      <c r="AM665" t="s">
        <v>4774</v>
      </c>
      <c r="AN665">
        <v>-32768</v>
      </c>
      <c r="AO665">
        <v>32767</v>
      </c>
      <c r="AP665" t="s">
        <v>4775</v>
      </c>
      <c r="AQ665" s="1" t="s">
        <v>157</v>
      </c>
      <c r="AR665" t="s">
        <v>158</v>
      </c>
      <c r="AS665" t="str">
        <f>VLOOKUP('intouch变量（实型）'!$A665,基本表格!$G:$Q,3,FALSE)</f>
        <v>DB100,REAL560</v>
      </c>
      <c r="AT665" t="str">
        <f>VLOOKUP('intouch变量（实型）'!$A665,基本表格!$G:$Q,10,FALSE)</f>
        <v>No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</row>
    <row r="666" spans="1:55">
      <c r="A666" t="s">
        <v>6164</v>
      </c>
      <c r="B666" s="11" t="str">
        <f t="shared" si="10"/>
        <v>CHPF</v>
      </c>
      <c r="C666" s="11" t="str">
        <f>VLOOKUP('intouch变量（实型）'!$A666,基本表格!$G:$Q,2,FALSE)</f>
        <v>2121+P2-M2 1#双螺旋运输机B 反馈电流 上限值</v>
      </c>
      <c r="D666" t="s">
        <v>154</v>
      </c>
      <c r="E666" t="s">
        <v>154</v>
      </c>
      <c r="F666">
        <v>0</v>
      </c>
      <c r="G666" t="s">
        <v>154</v>
      </c>
      <c r="H666" t="s">
        <v>154</v>
      </c>
      <c r="I666">
        <v>0</v>
      </c>
      <c r="J666">
        <v>0</v>
      </c>
      <c r="L666">
        <v>0</v>
      </c>
      <c r="M666">
        <v>-32768</v>
      </c>
      <c r="N666">
        <v>32767</v>
      </c>
      <c r="O666">
        <v>0</v>
      </c>
      <c r="P666">
        <v>0</v>
      </c>
      <c r="Q666" t="s">
        <v>155</v>
      </c>
      <c r="R666">
        <v>0</v>
      </c>
      <c r="S666">
        <v>1</v>
      </c>
      <c r="T666" t="s">
        <v>155</v>
      </c>
      <c r="U666">
        <v>0</v>
      </c>
      <c r="V666">
        <v>1</v>
      </c>
      <c r="W666" t="s">
        <v>155</v>
      </c>
      <c r="X666">
        <v>0</v>
      </c>
      <c r="Y666">
        <v>1</v>
      </c>
      <c r="Z666" t="s">
        <v>155</v>
      </c>
      <c r="AA666">
        <v>0</v>
      </c>
      <c r="AB666">
        <v>1</v>
      </c>
      <c r="AC666" t="s">
        <v>155</v>
      </c>
      <c r="AD666">
        <v>0</v>
      </c>
      <c r="AE666">
        <v>1</v>
      </c>
      <c r="AF666" t="s">
        <v>155</v>
      </c>
      <c r="AG666">
        <v>0</v>
      </c>
      <c r="AH666">
        <v>1</v>
      </c>
      <c r="AI666">
        <v>0</v>
      </c>
      <c r="AJ666" t="s">
        <v>155</v>
      </c>
      <c r="AK666">
        <v>0</v>
      </c>
      <c r="AL666">
        <v>1</v>
      </c>
      <c r="AM666" t="s">
        <v>4774</v>
      </c>
      <c r="AN666">
        <v>-32768</v>
      </c>
      <c r="AO666">
        <v>32767</v>
      </c>
      <c r="AP666" t="s">
        <v>4775</v>
      </c>
      <c r="AQ666" s="1" t="s">
        <v>157</v>
      </c>
      <c r="AR666" t="s">
        <v>158</v>
      </c>
      <c r="AS666" t="str">
        <f>VLOOKUP('intouch变量（实型）'!$A666,基本表格!$G:$Q,3,FALSE)</f>
        <v>DB100,REAL564</v>
      </c>
      <c r="AT666" t="str">
        <f>VLOOKUP('intouch变量（实型）'!$A666,基本表格!$G:$Q,10,FALSE)</f>
        <v>No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</row>
    <row r="667" spans="1:55">
      <c r="A667" t="s">
        <v>6165</v>
      </c>
      <c r="B667" s="11" t="str">
        <f t="shared" si="10"/>
        <v>CHPF</v>
      </c>
      <c r="C667" s="11" t="str">
        <f>VLOOKUP('intouch变量（实型）'!$A667,基本表格!$G:$Q,2,FALSE)</f>
        <v>2121+P2-M2 1#双螺旋运输机B 反馈电流 下限值</v>
      </c>
      <c r="D667" t="s">
        <v>154</v>
      </c>
      <c r="E667" t="s">
        <v>154</v>
      </c>
      <c r="F667">
        <v>0</v>
      </c>
      <c r="G667" t="s">
        <v>154</v>
      </c>
      <c r="H667" t="s">
        <v>154</v>
      </c>
      <c r="I667">
        <v>0</v>
      </c>
      <c r="J667">
        <v>0</v>
      </c>
      <c r="L667">
        <v>0</v>
      </c>
      <c r="M667">
        <v>-32768</v>
      </c>
      <c r="N667">
        <v>32767</v>
      </c>
      <c r="O667">
        <v>0</v>
      </c>
      <c r="P667">
        <v>0</v>
      </c>
      <c r="Q667" t="s">
        <v>155</v>
      </c>
      <c r="R667">
        <v>0</v>
      </c>
      <c r="S667">
        <v>1</v>
      </c>
      <c r="T667" t="s">
        <v>155</v>
      </c>
      <c r="U667">
        <v>0</v>
      </c>
      <c r="V667">
        <v>1</v>
      </c>
      <c r="W667" t="s">
        <v>155</v>
      </c>
      <c r="X667">
        <v>0</v>
      </c>
      <c r="Y667">
        <v>1</v>
      </c>
      <c r="Z667" t="s">
        <v>155</v>
      </c>
      <c r="AA667">
        <v>0</v>
      </c>
      <c r="AB667">
        <v>1</v>
      </c>
      <c r="AC667" t="s">
        <v>155</v>
      </c>
      <c r="AD667">
        <v>0</v>
      </c>
      <c r="AE667">
        <v>1</v>
      </c>
      <c r="AF667" t="s">
        <v>155</v>
      </c>
      <c r="AG667">
        <v>0</v>
      </c>
      <c r="AH667">
        <v>1</v>
      </c>
      <c r="AI667">
        <v>0</v>
      </c>
      <c r="AJ667" t="s">
        <v>155</v>
      </c>
      <c r="AK667">
        <v>0</v>
      </c>
      <c r="AL667">
        <v>1</v>
      </c>
      <c r="AM667" t="s">
        <v>4774</v>
      </c>
      <c r="AN667">
        <v>-32768</v>
      </c>
      <c r="AO667">
        <v>32767</v>
      </c>
      <c r="AP667" t="s">
        <v>4775</v>
      </c>
      <c r="AQ667" s="1" t="s">
        <v>157</v>
      </c>
      <c r="AR667" t="s">
        <v>158</v>
      </c>
      <c r="AS667" t="str">
        <f>VLOOKUP('intouch变量（实型）'!$A667,基本表格!$G:$Q,3,FALSE)</f>
        <v>DB100,REAL568</v>
      </c>
      <c r="AT667" t="str">
        <f>VLOOKUP('intouch变量（实型）'!$A667,基本表格!$G:$Q,10,FALSE)</f>
        <v>No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</row>
    <row r="668" spans="1:55">
      <c r="A668" t="s">
        <v>6166</v>
      </c>
      <c r="B668" s="11" t="str">
        <f t="shared" si="10"/>
        <v>CHPF</v>
      </c>
      <c r="C668" s="11" t="str">
        <f>VLOOKUP('intouch变量（实型）'!$A668,基本表格!$G:$Q,2,FALSE)</f>
        <v>2121+P2-M2 1#双螺旋运输机B 反馈电流 上上限值</v>
      </c>
      <c r="D668" t="s">
        <v>154</v>
      </c>
      <c r="E668" t="s">
        <v>154</v>
      </c>
      <c r="F668">
        <v>0</v>
      </c>
      <c r="G668" t="s">
        <v>154</v>
      </c>
      <c r="H668" t="s">
        <v>154</v>
      </c>
      <c r="I668">
        <v>0</v>
      </c>
      <c r="J668">
        <v>0</v>
      </c>
      <c r="L668">
        <v>0</v>
      </c>
      <c r="M668">
        <v>-32768</v>
      </c>
      <c r="N668">
        <v>32767</v>
      </c>
      <c r="O668">
        <v>0</v>
      </c>
      <c r="P668">
        <v>0</v>
      </c>
      <c r="Q668" t="s">
        <v>155</v>
      </c>
      <c r="R668">
        <v>0</v>
      </c>
      <c r="S668">
        <v>1</v>
      </c>
      <c r="T668" t="s">
        <v>155</v>
      </c>
      <c r="U668">
        <v>0</v>
      </c>
      <c r="V668">
        <v>1</v>
      </c>
      <c r="W668" t="s">
        <v>155</v>
      </c>
      <c r="X668">
        <v>0</v>
      </c>
      <c r="Y668">
        <v>1</v>
      </c>
      <c r="Z668" t="s">
        <v>155</v>
      </c>
      <c r="AA668">
        <v>0</v>
      </c>
      <c r="AB668">
        <v>1</v>
      </c>
      <c r="AC668" t="s">
        <v>155</v>
      </c>
      <c r="AD668">
        <v>0</v>
      </c>
      <c r="AE668">
        <v>1</v>
      </c>
      <c r="AF668" t="s">
        <v>155</v>
      </c>
      <c r="AG668">
        <v>0</v>
      </c>
      <c r="AH668">
        <v>1</v>
      </c>
      <c r="AI668">
        <v>0</v>
      </c>
      <c r="AJ668" t="s">
        <v>155</v>
      </c>
      <c r="AK668">
        <v>0</v>
      </c>
      <c r="AL668">
        <v>1</v>
      </c>
      <c r="AM668" t="s">
        <v>4774</v>
      </c>
      <c r="AN668">
        <v>-32768</v>
      </c>
      <c r="AO668">
        <v>32767</v>
      </c>
      <c r="AP668" t="s">
        <v>4775</v>
      </c>
      <c r="AQ668" s="1" t="s">
        <v>157</v>
      </c>
      <c r="AR668" t="s">
        <v>158</v>
      </c>
      <c r="AS668" t="str">
        <f>VLOOKUP('intouch变量（实型）'!$A668,基本表格!$G:$Q,3,FALSE)</f>
        <v>DB100,REAL572</v>
      </c>
      <c r="AT668" t="str">
        <f>VLOOKUP('intouch变量（实型）'!$A668,基本表格!$G:$Q,10,FALSE)</f>
        <v>No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</row>
    <row r="669" spans="1:55">
      <c r="A669" t="s">
        <v>6167</v>
      </c>
      <c r="B669" s="11" t="str">
        <f t="shared" si="10"/>
        <v>CHPF</v>
      </c>
      <c r="C669" s="11" t="str">
        <f>VLOOKUP('intouch变量（实型）'!$A669,基本表格!$G:$Q,2,FALSE)</f>
        <v>2121+P2-M2 1#双螺旋运输机B 反馈电流 下下限值</v>
      </c>
      <c r="D669" t="s">
        <v>154</v>
      </c>
      <c r="E669" t="s">
        <v>154</v>
      </c>
      <c r="F669">
        <v>0</v>
      </c>
      <c r="G669" t="s">
        <v>154</v>
      </c>
      <c r="H669" t="s">
        <v>154</v>
      </c>
      <c r="I669">
        <v>0</v>
      </c>
      <c r="J669">
        <v>0</v>
      </c>
      <c r="L669">
        <v>0</v>
      </c>
      <c r="M669">
        <v>-32768</v>
      </c>
      <c r="N669">
        <v>32767</v>
      </c>
      <c r="O669">
        <v>0</v>
      </c>
      <c r="P669">
        <v>0</v>
      </c>
      <c r="Q669" t="s">
        <v>155</v>
      </c>
      <c r="R669">
        <v>0</v>
      </c>
      <c r="S669">
        <v>1</v>
      </c>
      <c r="T669" t="s">
        <v>155</v>
      </c>
      <c r="U669">
        <v>0</v>
      </c>
      <c r="V669">
        <v>1</v>
      </c>
      <c r="W669" t="s">
        <v>155</v>
      </c>
      <c r="X669">
        <v>0</v>
      </c>
      <c r="Y669">
        <v>1</v>
      </c>
      <c r="Z669" t="s">
        <v>155</v>
      </c>
      <c r="AA669">
        <v>0</v>
      </c>
      <c r="AB669">
        <v>1</v>
      </c>
      <c r="AC669" t="s">
        <v>155</v>
      </c>
      <c r="AD669">
        <v>0</v>
      </c>
      <c r="AE669">
        <v>1</v>
      </c>
      <c r="AF669" t="s">
        <v>155</v>
      </c>
      <c r="AG669">
        <v>0</v>
      </c>
      <c r="AH669">
        <v>1</v>
      </c>
      <c r="AI669">
        <v>0</v>
      </c>
      <c r="AJ669" t="s">
        <v>155</v>
      </c>
      <c r="AK669">
        <v>0</v>
      </c>
      <c r="AL669">
        <v>1</v>
      </c>
      <c r="AM669" t="s">
        <v>4774</v>
      </c>
      <c r="AN669">
        <v>-32768</v>
      </c>
      <c r="AO669">
        <v>32767</v>
      </c>
      <c r="AP669" t="s">
        <v>4775</v>
      </c>
      <c r="AQ669" s="1" t="s">
        <v>157</v>
      </c>
      <c r="AR669" t="s">
        <v>158</v>
      </c>
      <c r="AS669" t="str">
        <f>VLOOKUP('intouch变量（实型）'!$A669,基本表格!$G:$Q,3,FALSE)</f>
        <v>DB100,REAL576</v>
      </c>
      <c r="AT669" t="str">
        <f>VLOOKUP('intouch变量（实型）'!$A669,基本表格!$G:$Q,10,FALSE)</f>
        <v>No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</row>
    <row r="670" spans="1:55">
      <c r="A670" t="s">
        <v>6168</v>
      </c>
      <c r="B670" s="11" t="str">
        <f t="shared" si="10"/>
        <v>CHPF</v>
      </c>
      <c r="C670" s="11" t="str">
        <f>VLOOKUP('intouch变量（实型）'!$A670,基本表格!$G:$Q,2,FALSE)</f>
        <v>2122+P2-M3 2#双螺旋运输机A 给定频率 实际值</v>
      </c>
      <c r="D670" t="s">
        <v>154</v>
      </c>
      <c r="E670" t="s">
        <v>154</v>
      </c>
      <c r="F670">
        <v>0</v>
      </c>
      <c r="G670" t="s">
        <v>154</v>
      </c>
      <c r="H670" t="s">
        <v>154</v>
      </c>
      <c r="I670">
        <v>0</v>
      </c>
      <c r="J670">
        <v>0</v>
      </c>
      <c r="L670">
        <v>0</v>
      </c>
      <c r="M670">
        <v>-32768</v>
      </c>
      <c r="N670">
        <v>32767</v>
      </c>
      <c r="O670">
        <v>0</v>
      </c>
      <c r="P670">
        <v>0</v>
      </c>
      <c r="Q670" t="s">
        <v>155</v>
      </c>
      <c r="R670">
        <v>0</v>
      </c>
      <c r="S670">
        <v>1</v>
      </c>
      <c r="T670" t="s">
        <v>155</v>
      </c>
      <c r="U670">
        <v>0</v>
      </c>
      <c r="V670">
        <v>1</v>
      </c>
      <c r="W670" t="s">
        <v>155</v>
      </c>
      <c r="X670">
        <v>0</v>
      </c>
      <c r="Y670">
        <v>1</v>
      </c>
      <c r="Z670" t="s">
        <v>155</v>
      </c>
      <c r="AA670">
        <v>0</v>
      </c>
      <c r="AB670">
        <v>1</v>
      </c>
      <c r="AC670" t="s">
        <v>155</v>
      </c>
      <c r="AD670">
        <v>0</v>
      </c>
      <c r="AE670">
        <v>1</v>
      </c>
      <c r="AF670" t="s">
        <v>155</v>
      </c>
      <c r="AG670">
        <v>0</v>
      </c>
      <c r="AH670">
        <v>1</v>
      </c>
      <c r="AI670">
        <v>0</v>
      </c>
      <c r="AJ670" t="s">
        <v>155</v>
      </c>
      <c r="AK670">
        <v>0</v>
      </c>
      <c r="AL670">
        <v>1</v>
      </c>
      <c r="AM670" t="s">
        <v>4774</v>
      </c>
      <c r="AN670">
        <v>-32768</v>
      </c>
      <c r="AO670">
        <v>32767</v>
      </c>
      <c r="AP670" t="s">
        <v>4775</v>
      </c>
      <c r="AQ670" s="1" t="s">
        <v>157</v>
      </c>
      <c r="AR670" t="s">
        <v>158</v>
      </c>
      <c r="AS670" t="str">
        <f>VLOOKUP('intouch变量（实型）'!$A670,基本表格!$G:$Q,3,FALSE)</f>
        <v>DB100,REAL656</v>
      </c>
      <c r="AT670" t="str">
        <f>VLOOKUP('intouch变量（实型）'!$A670,基本表格!$G:$Q,10,FALSE)</f>
        <v>Yes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</row>
    <row r="671" spans="1:55">
      <c r="A671" t="s">
        <v>6169</v>
      </c>
      <c r="B671" s="11" t="str">
        <f t="shared" si="10"/>
        <v>CHPF</v>
      </c>
      <c r="C671" s="11" t="str">
        <f>VLOOKUP('intouch变量（实型）'!$A671,基本表格!$G:$Q,2,FALSE)</f>
        <v>2122+P2-M3 2#双螺旋运输机A 给定频率 量程</v>
      </c>
      <c r="D671" t="s">
        <v>154</v>
      </c>
      <c r="E671" t="s">
        <v>154</v>
      </c>
      <c r="F671">
        <v>0</v>
      </c>
      <c r="G671" t="s">
        <v>154</v>
      </c>
      <c r="H671" t="s">
        <v>154</v>
      </c>
      <c r="I671">
        <v>0</v>
      </c>
      <c r="J671">
        <v>0</v>
      </c>
      <c r="L671">
        <v>0</v>
      </c>
      <c r="M671">
        <v>-32768</v>
      </c>
      <c r="N671">
        <v>32767</v>
      </c>
      <c r="O671">
        <v>0</v>
      </c>
      <c r="P671">
        <v>0</v>
      </c>
      <c r="Q671" t="s">
        <v>155</v>
      </c>
      <c r="R671">
        <v>0</v>
      </c>
      <c r="S671">
        <v>1</v>
      </c>
      <c r="T671" t="s">
        <v>155</v>
      </c>
      <c r="U671">
        <v>0</v>
      </c>
      <c r="V671">
        <v>1</v>
      </c>
      <c r="W671" t="s">
        <v>155</v>
      </c>
      <c r="X671">
        <v>0</v>
      </c>
      <c r="Y671">
        <v>1</v>
      </c>
      <c r="Z671" t="s">
        <v>155</v>
      </c>
      <c r="AA671">
        <v>0</v>
      </c>
      <c r="AB671">
        <v>1</v>
      </c>
      <c r="AC671" t="s">
        <v>155</v>
      </c>
      <c r="AD671">
        <v>0</v>
      </c>
      <c r="AE671">
        <v>1</v>
      </c>
      <c r="AF671" t="s">
        <v>155</v>
      </c>
      <c r="AG671">
        <v>0</v>
      </c>
      <c r="AH671">
        <v>1</v>
      </c>
      <c r="AI671">
        <v>0</v>
      </c>
      <c r="AJ671" t="s">
        <v>155</v>
      </c>
      <c r="AK671">
        <v>0</v>
      </c>
      <c r="AL671">
        <v>1</v>
      </c>
      <c r="AM671" t="s">
        <v>4774</v>
      </c>
      <c r="AN671">
        <v>-32768</v>
      </c>
      <c r="AO671">
        <v>32767</v>
      </c>
      <c r="AP671" t="s">
        <v>4775</v>
      </c>
      <c r="AQ671" s="1" t="s">
        <v>157</v>
      </c>
      <c r="AR671" t="s">
        <v>158</v>
      </c>
      <c r="AS671" t="str">
        <f>VLOOKUP('intouch变量（实型）'!$A671,基本表格!$G:$Q,3,FALSE)</f>
        <v>DB100,REAL660</v>
      </c>
      <c r="AT671" t="str">
        <f>VLOOKUP('intouch变量（实型）'!$A671,基本表格!$G:$Q,10,FALSE)</f>
        <v>No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</row>
    <row r="672" spans="1:55">
      <c r="A672" t="s">
        <v>6170</v>
      </c>
      <c r="B672" s="11" t="str">
        <f t="shared" si="10"/>
        <v>CHPF</v>
      </c>
      <c r="C672" s="11" t="str">
        <f>VLOOKUP('intouch变量（实型）'!$A672,基本表格!$G:$Q,2,FALSE)</f>
        <v>2122+P2-M3 2#双螺旋运输机A 给定频率 上限值</v>
      </c>
      <c r="D672" t="s">
        <v>154</v>
      </c>
      <c r="E672" t="s">
        <v>154</v>
      </c>
      <c r="F672">
        <v>0</v>
      </c>
      <c r="G672" t="s">
        <v>154</v>
      </c>
      <c r="H672" t="s">
        <v>154</v>
      </c>
      <c r="I672">
        <v>0</v>
      </c>
      <c r="J672">
        <v>0</v>
      </c>
      <c r="L672">
        <v>0</v>
      </c>
      <c r="M672">
        <v>-32768</v>
      </c>
      <c r="N672">
        <v>32767</v>
      </c>
      <c r="O672">
        <v>0</v>
      </c>
      <c r="P672">
        <v>0</v>
      </c>
      <c r="Q672" t="s">
        <v>155</v>
      </c>
      <c r="R672">
        <v>0</v>
      </c>
      <c r="S672">
        <v>1</v>
      </c>
      <c r="T672" t="s">
        <v>155</v>
      </c>
      <c r="U672">
        <v>0</v>
      </c>
      <c r="V672">
        <v>1</v>
      </c>
      <c r="W672" t="s">
        <v>155</v>
      </c>
      <c r="X672">
        <v>0</v>
      </c>
      <c r="Y672">
        <v>1</v>
      </c>
      <c r="Z672" t="s">
        <v>155</v>
      </c>
      <c r="AA672">
        <v>0</v>
      </c>
      <c r="AB672">
        <v>1</v>
      </c>
      <c r="AC672" t="s">
        <v>155</v>
      </c>
      <c r="AD672">
        <v>0</v>
      </c>
      <c r="AE672">
        <v>1</v>
      </c>
      <c r="AF672" t="s">
        <v>155</v>
      </c>
      <c r="AG672">
        <v>0</v>
      </c>
      <c r="AH672">
        <v>1</v>
      </c>
      <c r="AI672">
        <v>0</v>
      </c>
      <c r="AJ672" t="s">
        <v>155</v>
      </c>
      <c r="AK672">
        <v>0</v>
      </c>
      <c r="AL672">
        <v>1</v>
      </c>
      <c r="AM672" t="s">
        <v>4774</v>
      </c>
      <c r="AN672">
        <v>-32768</v>
      </c>
      <c r="AO672">
        <v>32767</v>
      </c>
      <c r="AP672" t="s">
        <v>4775</v>
      </c>
      <c r="AQ672" s="1" t="s">
        <v>157</v>
      </c>
      <c r="AR672" t="s">
        <v>158</v>
      </c>
      <c r="AS672" t="str">
        <f>VLOOKUP('intouch变量（实型）'!$A672,基本表格!$G:$Q,3,FALSE)</f>
        <v>DB100,REAL664</v>
      </c>
      <c r="AT672" t="str">
        <f>VLOOKUP('intouch变量（实型）'!$A672,基本表格!$G:$Q,10,FALSE)</f>
        <v>No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</row>
    <row r="673" spans="1:55">
      <c r="A673" t="s">
        <v>6171</v>
      </c>
      <c r="B673" s="11" t="str">
        <f t="shared" si="10"/>
        <v>CHPF</v>
      </c>
      <c r="C673" s="11" t="str">
        <f>VLOOKUP('intouch变量（实型）'!$A673,基本表格!$G:$Q,2,FALSE)</f>
        <v>2122+P2-M3 2#双螺旋运输机A 给定频率 下限值</v>
      </c>
      <c r="D673" t="s">
        <v>154</v>
      </c>
      <c r="E673" t="s">
        <v>154</v>
      </c>
      <c r="F673">
        <v>0</v>
      </c>
      <c r="G673" t="s">
        <v>154</v>
      </c>
      <c r="H673" t="s">
        <v>154</v>
      </c>
      <c r="I673">
        <v>0</v>
      </c>
      <c r="J673">
        <v>0</v>
      </c>
      <c r="L673">
        <v>0</v>
      </c>
      <c r="M673">
        <v>-32768</v>
      </c>
      <c r="N673">
        <v>32767</v>
      </c>
      <c r="O673">
        <v>0</v>
      </c>
      <c r="P673">
        <v>0</v>
      </c>
      <c r="Q673" t="s">
        <v>155</v>
      </c>
      <c r="R673">
        <v>0</v>
      </c>
      <c r="S673">
        <v>1</v>
      </c>
      <c r="T673" t="s">
        <v>155</v>
      </c>
      <c r="U673">
        <v>0</v>
      </c>
      <c r="V673">
        <v>1</v>
      </c>
      <c r="W673" t="s">
        <v>155</v>
      </c>
      <c r="X673">
        <v>0</v>
      </c>
      <c r="Y673">
        <v>1</v>
      </c>
      <c r="Z673" t="s">
        <v>155</v>
      </c>
      <c r="AA673">
        <v>0</v>
      </c>
      <c r="AB673">
        <v>1</v>
      </c>
      <c r="AC673" t="s">
        <v>155</v>
      </c>
      <c r="AD673">
        <v>0</v>
      </c>
      <c r="AE673">
        <v>1</v>
      </c>
      <c r="AF673" t="s">
        <v>155</v>
      </c>
      <c r="AG673">
        <v>0</v>
      </c>
      <c r="AH673">
        <v>1</v>
      </c>
      <c r="AI673">
        <v>0</v>
      </c>
      <c r="AJ673" t="s">
        <v>155</v>
      </c>
      <c r="AK673">
        <v>0</v>
      </c>
      <c r="AL673">
        <v>1</v>
      </c>
      <c r="AM673" t="s">
        <v>4774</v>
      </c>
      <c r="AN673">
        <v>-32768</v>
      </c>
      <c r="AO673">
        <v>32767</v>
      </c>
      <c r="AP673" t="s">
        <v>4775</v>
      </c>
      <c r="AQ673" s="1" t="s">
        <v>157</v>
      </c>
      <c r="AR673" t="s">
        <v>158</v>
      </c>
      <c r="AS673" t="str">
        <f>VLOOKUP('intouch变量（实型）'!$A673,基本表格!$G:$Q,3,FALSE)</f>
        <v>DB100,REAL668</v>
      </c>
      <c r="AT673" t="str">
        <f>VLOOKUP('intouch变量（实型）'!$A673,基本表格!$G:$Q,10,FALSE)</f>
        <v>No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</row>
    <row r="674" spans="1:55">
      <c r="A674" t="s">
        <v>6172</v>
      </c>
      <c r="B674" s="11" t="str">
        <f t="shared" si="10"/>
        <v>CHPF</v>
      </c>
      <c r="C674" s="11" t="str">
        <f>VLOOKUP('intouch变量（实型）'!$A674,基本表格!$G:$Q,2,FALSE)</f>
        <v>2122+P2-M3 2#双螺旋运输机A 给定频率 上上限值</v>
      </c>
      <c r="D674" t="s">
        <v>154</v>
      </c>
      <c r="E674" t="s">
        <v>154</v>
      </c>
      <c r="F674">
        <v>0</v>
      </c>
      <c r="G674" t="s">
        <v>154</v>
      </c>
      <c r="H674" t="s">
        <v>154</v>
      </c>
      <c r="I674">
        <v>0</v>
      </c>
      <c r="J674">
        <v>0</v>
      </c>
      <c r="L674">
        <v>0</v>
      </c>
      <c r="M674">
        <v>-32768</v>
      </c>
      <c r="N674">
        <v>32767</v>
      </c>
      <c r="O674">
        <v>0</v>
      </c>
      <c r="P674">
        <v>0</v>
      </c>
      <c r="Q674" t="s">
        <v>155</v>
      </c>
      <c r="R674">
        <v>0</v>
      </c>
      <c r="S674">
        <v>1</v>
      </c>
      <c r="T674" t="s">
        <v>155</v>
      </c>
      <c r="U674">
        <v>0</v>
      </c>
      <c r="V674">
        <v>1</v>
      </c>
      <c r="W674" t="s">
        <v>155</v>
      </c>
      <c r="X674">
        <v>0</v>
      </c>
      <c r="Y674">
        <v>1</v>
      </c>
      <c r="Z674" t="s">
        <v>155</v>
      </c>
      <c r="AA674">
        <v>0</v>
      </c>
      <c r="AB674">
        <v>1</v>
      </c>
      <c r="AC674" t="s">
        <v>155</v>
      </c>
      <c r="AD674">
        <v>0</v>
      </c>
      <c r="AE674">
        <v>1</v>
      </c>
      <c r="AF674" t="s">
        <v>155</v>
      </c>
      <c r="AG674">
        <v>0</v>
      </c>
      <c r="AH674">
        <v>1</v>
      </c>
      <c r="AI674">
        <v>0</v>
      </c>
      <c r="AJ674" t="s">
        <v>155</v>
      </c>
      <c r="AK674">
        <v>0</v>
      </c>
      <c r="AL674">
        <v>1</v>
      </c>
      <c r="AM674" t="s">
        <v>4774</v>
      </c>
      <c r="AN674">
        <v>-32768</v>
      </c>
      <c r="AO674">
        <v>32767</v>
      </c>
      <c r="AP674" t="s">
        <v>4775</v>
      </c>
      <c r="AQ674" s="1" t="s">
        <v>157</v>
      </c>
      <c r="AR674" t="s">
        <v>158</v>
      </c>
      <c r="AS674" t="str">
        <f>VLOOKUP('intouch变量（实型）'!$A674,基本表格!$G:$Q,3,FALSE)</f>
        <v>DB100,REAL672</v>
      </c>
      <c r="AT674" t="str">
        <f>VLOOKUP('intouch变量（实型）'!$A674,基本表格!$G:$Q,10,FALSE)</f>
        <v>No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</row>
    <row r="675" spans="1:55">
      <c r="A675" t="s">
        <v>6173</v>
      </c>
      <c r="B675" s="11" t="str">
        <f t="shared" si="10"/>
        <v>CHPF</v>
      </c>
      <c r="C675" s="11" t="str">
        <f>VLOOKUP('intouch变量（实型）'!$A675,基本表格!$G:$Q,2,FALSE)</f>
        <v>2122+P2-M3 2#双螺旋运输机A 给定频率 下下限值</v>
      </c>
      <c r="D675" t="s">
        <v>154</v>
      </c>
      <c r="E675" t="s">
        <v>154</v>
      </c>
      <c r="F675">
        <v>0</v>
      </c>
      <c r="G675" t="s">
        <v>154</v>
      </c>
      <c r="H675" t="s">
        <v>154</v>
      </c>
      <c r="I675">
        <v>0</v>
      </c>
      <c r="J675">
        <v>0</v>
      </c>
      <c r="L675">
        <v>0</v>
      </c>
      <c r="M675">
        <v>-32768</v>
      </c>
      <c r="N675">
        <v>32767</v>
      </c>
      <c r="O675">
        <v>0</v>
      </c>
      <c r="P675">
        <v>0</v>
      </c>
      <c r="Q675" t="s">
        <v>155</v>
      </c>
      <c r="R675">
        <v>0</v>
      </c>
      <c r="S675">
        <v>1</v>
      </c>
      <c r="T675" t="s">
        <v>155</v>
      </c>
      <c r="U675">
        <v>0</v>
      </c>
      <c r="V675">
        <v>1</v>
      </c>
      <c r="W675" t="s">
        <v>155</v>
      </c>
      <c r="X675">
        <v>0</v>
      </c>
      <c r="Y675">
        <v>1</v>
      </c>
      <c r="Z675" t="s">
        <v>155</v>
      </c>
      <c r="AA675">
        <v>0</v>
      </c>
      <c r="AB675">
        <v>1</v>
      </c>
      <c r="AC675" t="s">
        <v>155</v>
      </c>
      <c r="AD675">
        <v>0</v>
      </c>
      <c r="AE675">
        <v>1</v>
      </c>
      <c r="AF675" t="s">
        <v>155</v>
      </c>
      <c r="AG675">
        <v>0</v>
      </c>
      <c r="AH675">
        <v>1</v>
      </c>
      <c r="AI675">
        <v>0</v>
      </c>
      <c r="AJ675" t="s">
        <v>155</v>
      </c>
      <c r="AK675">
        <v>0</v>
      </c>
      <c r="AL675">
        <v>1</v>
      </c>
      <c r="AM675" t="s">
        <v>4774</v>
      </c>
      <c r="AN675">
        <v>-32768</v>
      </c>
      <c r="AO675">
        <v>32767</v>
      </c>
      <c r="AP675" t="s">
        <v>4775</v>
      </c>
      <c r="AQ675" s="1" t="s">
        <v>157</v>
      </c>
      <c r="AR675" t="s">
        <v>158</v>
      </c>
      <c r="AS675" t="str">
        <f>VLOOKUP('intouch变量（实型）'!$A675,基本表格!$G:$Q,3,FALSE)</f>
        <v>DB100,REAL676</v>
      </c>
      <c r="AT675" t="str">
        <f>VLOOKUP('intouch变量（实型）'!$A675,基本表格!$G:$Q,10,FALSE)</f>
        <v>No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</row>
    <row r="676" spans="1:55">
      <c r="A676" t="s">
        <v>6174</v>
      </c>
      <c r="B676" s="11" t="str">
        <f t="shared" si="10"/>
        <v>CHPF</v>
      </c>
      <c r="C676" s="11" t="str">
        <f>VLOOKUP('intouch变量（实型）'!$A676,基本表格!$G:$Q,2,FALSE)</f>
        <v>2122+P2-M3 2#双螺旋运输机A 反馈频率 实际值</v>
      </c>
      <c r="D676" t="s">
        <v>154</v>
      </c>
      <c r="E676" t="s">
        <v>154</v>
      </c>
      <c r="F676">
        <v>0</v>
      </c>
      <c r="G676" t="s">
        <v>154</v>
      </c>
      <c r="H676" t="s">
        <v>154</v>
      </c>
      <c r="I676">
        <v>0</v>
      </c>
      <c r="J676">
        <v>0</v>
      </c>
      <c r="L676">
        <v>0</v>
      </c>
      <c r="M676">
        <v>-32768</v>
      </c>
      <c r="N676">
        <v>32767</v>
      </c>
      <c r="O676">
        <v>0</v>
      </c>
      <c r="P676">
        <v>0</v>
      </c>
      <c r="Q676" t="s">
        <v>155</v>
      </c>
      <c r="R676">
        <v>0</v>
      </c>
      <c r="S676">
        <v>1</v>
      </c>
      <c r="T676" t="s">
        <v>155</v>
      </c>
      <c r="U676">
        <v>0</v>
      </c>
      <c r="V676">
        <v>1</v>
      </c>
      <c r="W676" t="s">
        <v>155</v>
      </c>
      <c r="X676">
        <v>0</v>
      </c>
      <c r="Y676">
        <v>1</v>
      </c>
      <c r="Z676" t="s">
        <v>155</v>
      </c>
      <c r="AA676">
        <v>0</v>
      </c>
      <c r="AB676">
        <v>1</v>
      </c>
      <c r="AC676" t="s">
        <v>155</v>
      </c>
      <c r="AD676">
        <v>0</v>
      </c>
      <c r="AE676">
        <v>1</v>
      </c>
      <c r="AF676" t="s">
        <v>155</v>
      </c>
      <c r="AG676">
        <v>0</v>
      </c>
      <c r="AH676">
        <v>1</v>
      </c>
      <c r="AI676">
        <v>0</v>
      </c>
      <c r="AJ676" t="s">
        <v>155</v>
      </c>
      <c r="AK676">
        <v>0</v>
      </c>
      <c r="AL676">
        <v>1</v>
      </c>
      <c r="AM676" t="s">
        <v>4774</v>
      </c>
      <c r="AN676">
        <v>-32768</v>
      </c>
      <c r="AO676">
        <v>32767</v>
      </c>
      <c r="AP676" t="s">
        <v>4775</v>
      </c>
      <c r="AQ676" s="1" t="s">
        <v>157</v>
      </c>
      <c r="AR676" t="s">
        <v>158</v>
      </c>
      <c r="AS676" t="str">
        <f>VLOOKUP('intouch变量（实型）'!$A676,基本表格!$G:$Q,3,FALSE)</f>
        <v>DB100,REAL706</v>
      </c>
      <c r="AT676" t="str">
        <f>VLOOKUP('intouch变量（实型）'!$A676,基本表格!$G:$Q,10,FALSE)</f>
        <v>Yes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</row>
    <row r="677" spans="1:55">
      <c r="A677" t="s">
        <v>6175</v>
      </c>
      <c r="B677" s="11" t="str">
        <f t="shared" si="10"/>
        <v>CHPF</v>
      </c>
      <c r="C677" s="11" t="str">
        <f>VLOOKUP('intouch变量（实型）'!$A677,基本表格!$G:$Q,2,FALSE)</f>
        <v>2122+P2-M3 2#双螺旋运输机A 反馈频率 量程</v>
      </c>
      <c r="D677" t="s">
        <v>154</v>
      </c>
      <c r="E677" t="s">
        <v>154</v>
      </c>
      <c r="F677">
        <v>0</v>
      </c>
      <c r="G677" t="s">
        <v>154</v>
      </c>
      <c r="H677" t="s">
        <v>154</v>
      </c>
      <c r="I677">
        <v>0</v>
      </c>
      <c r="J677">
        <v>0</v>
      </c>
      <c r="L677">
        <v>0</v>
      </c>
      <c r="M677">
        <v>-32768</v>
      </c>
      <c r="N677">
        <v>32767</v>
      </c>
      <c r="O677">
        <v>0</v>
      </c>
      <c r="P677">
        <v>0</v>
      </c>
      <c r="Q677" t="s">
        <v>155</v>
      </c>
      <c r="R677">
        <v>0</v>
      </c>
      <c r="S677">
        <v>1</v>
      </c>
      <c r="T677" t="s">
        <v>155</v>
      </c>
      <c r="U677">
        <v>0</v>
      </c>
      <c r="V677">
        <v>1</v>
      </c>
      <c r="W677" t="s">
        <v>155</v>
      </c>
      <c r="X677">
        <v>0</v>
      </c>
      <c r="Y677">
        <v>1</v>
      </c>
      <c r="Z677" t="s">
        <v>155</v>
      </c>
      <c r="AA677">
        <v>0</v>
      </c>
      <c r="AB677">
        <v>1</v>
      </c>
      <c r="AC677" t="s">
        <v>155</v>
      </c>
      <c r="AD677">
        <v>0</v>
      </c>
      <c r="AE677">
        <v>1</v>
      </c>
      <c r="AF677" t="s">
        <v>155</v>
      </c>
      <c r="AG677">
        <v>0</v>
      </c>
      <c r="AH677">
        <v>1</v>
      </c>
      <c r="AI677">
        <v>0</v>
      </c>
      <c r="AJ677" t="s">
        <v>155</v>
      </c>
      <c r="AK677">
        <v>0</v>
      </c>
      <c r="AL677">
        <v>1</v>
      </c>
      <c r="AM677" t="s">
        <v>4774</v>
      </c>
      <c r="AN677">
        <v>-32768</v>
      </c>
      <c r="AO677">
        <v>32767</v>
      </c>
      <c r="AP677" t="s">
        <v>4775</v>
      </c>
      <c r="AQ677" s="1" t="s">
        <v>157</v>
      </c>
      <c r="AR677" t="s">
        <v>158</v>
      </c>
      <c r="AS677" t="str">
        <f>VLOOKUP('intouch变量（实型）'!$A677,基本表格!$G:$Q,3,FALSE)</f>
        <v>DB100,REAL710</v>
      </c>
      <c r="AT677" t="str">
        <f>VLOOKUP('intouch变量（实型）'!$A677,基本表格!$G:$Q,10,FALSE)</f>
        <v>No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</row>
    <row r="678" spans="1:55">
      <c r="A678" t="s">
        <v>6176</v>
      </c>
      <c r="B678" s="11" t="str">
        <f t="shared" si="10"/>
        <v>CHPF</v>
      </c>
      <c r="C678" s="11" t="str">
        <f>VLOOKUP('intouch变量（实型）'!$A678,基本表格!$G:$Q,2,FALSE)</f>
        <v>2122+P2-M3 2#双螺旋运输机A 反馈频率 上限值</v>
      </c>
      <c r="D678" t="s">
        <v>154</v>
      </c>
      <c r="E678" t="s">
        <v>154</v>
      </c>
      <c r="F678">
        <v>0</v>
      </c>
      <c r="G678" t="s">
        <v>154</v>
      </c>
      <c r="H678" t="s">
        <v>154</v>
      </c>
      <c r="I678">
        <v>0</v>
      </c>
      <c r="J678">
        <v>0</v>
      </c>
      <c r="L678">
        <v>0</v>
      </c>
      <c r="M678">
        <v>-32768</v>
      </c>
      <c r="N678">
        <v>32767</v>
      </c>
      <c r="O678">
        <v>0</v>
      </c>
      <c r="P678">
        <v>0</v>
      </c>
      <c r="Q678" t="s">
        <v>155</v>
      </c>
      <c r="R678">
        <v>0</v>
      </c>
      <c r="S678">
        <v>1</v>
      </c>
      <c r="T678" t="s">
        <v>155</v>
      </c>
      <c r="U678">
        <v>0</v>
      </c>
      <c r="V678">
        <v>1</v>
      </c>
      <c r="W678" t="s">
        <v>155</v>
      </c>
      <c r="X678">
        <v>0</v>
      </c>
      <c r="Y678">
        <v>1</v>
      </c>
      <c r="Z678" t="s">
        <v>155</v>
      </c>
      <c r="AA678">
        <v>0</v>
      </c>
      <c r="AB678">
        <v>1</v>
      </c>
      <c r="AC678" t="s">
        <v>155</v>
      </c>
      <c r="AD678">
        <v>0</v>
      </c>
      <c r="AE678">
        <v>1</v>
      </c>
      <c r="AF678" t="s">
        <v>155</v>
      </c>
      <c r="AG678">
        <v>0</v>
      </c>
      <c r="AH678">
        <v>1</v>
      </c>
      <c r="AI678">
        <v>0</v>
      </c>
      <c r="AJ678" t="s">
        <v>155</v>
      </c>
      <c r="AK678">
        <v>0</v>
      </c>
      <c r="AL678">
        <v>1</v>
      </c>
      <c r="AM678" t="s">
        <v>4774</v>
      </c>
      <c r="AN678">
        <v>-32768</v>
      </c>
      <c r="AO678">
        <v>32767</v>
      </c>
      <c r="AP678" t="s">
        <v>4775</v>
      </c>
      <c r="AQ678" s="1" t="s">
        <v>157</v>
      </c>
      <c r="AR678" t="s">
        <v>158</v>
      </c>
      <c r="AS678" t="str">
        <f>VLOOKUP('intouch变量（实型）'!$A678,基本表格!$G:$Q,3,FALSE)</f>
        <v>DB100,REAL714</v>
      </c>
      <c r="AT678" t="str">
        <f>VLOOKUP('intouch变量（实型）'!$A678,基本表格!$G:$Q,10,FALSE)</f>
        <v>No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</row>
    <row r="679" spans="1:55">
      <c r="A679" t="s">
        <v>6177</v>
      </c>
      <c r="B679" s="11" t="str">
        <f t="shared" si="10"/>
        <v>CHPF</v>
      </c>
      <c r="C679" s="11" t="str">
        <f>VLOOKUP('intouch变量（实型）'!$A679,基本表格!$G:$Q,2,FALSE)</f>
        <v>2122+P2-M3 2#双螺旋运输机A 反馈频率 下限值</v>
      </c>
      <c r="D679" t="s">
        <v>154</v>
      </c>
      <c r="E679" t="s">
        <v>154</v>
      </c>
      <c r="F679">
        <v>0</v>
      </c>
      <c r="G679" t="s">
        <v>154</v>
      </c>
      <c r="H679" t="s">
        <v>154</v>
      </c>
      <c r="I679">
        <v>0</v>
      </c>
      <c r="J679">
        <v>0</v>
      </c>
      <c r="L679">
        <v>0</v>
      </c>
      <c r="M679">
        <v>-32768</v>
      </c>
      <c r="N679">
        <v>32767</v>
      </c>
      <c r="O679">
        <v>0</v>
      </c>
      <c r="P679">
        <v>0</v>
      </c>
      <c r="Q679" t="s">
        <v>155</v>
      </c>
      <c r="R679">
        <v>0</v>
      </c>
      <c r="S679">
        <v>1</v>
      </c>
      <c r="T679" t="s">
        <v>155</v>
      </c>
      <c r="U679">
        <v>0</v>
      </c>
      <c r="V679">
        <v>1</v>
      </c>
      <c r="W679" t="s">
        <v>155</v>
      </c>
      <c r="X679">
        <v>0</v>
      </c>
      <c r="Y679">
        <v>1</v>
      </c>
      <c r="Z679" t="s">
        <v>155</v>
      </c>
      <c r="AA679">
        <v>0</v>
      </c>
      <c r="AB679">
        <v>1</v>
      </c>
      <c r="AC679" t="s">
        <v>155</v>
      </c>
      <c r="AD679">
        <v>0</v>
      </c>
      <c r="AE679">
        <v>1</v>
      </c>
      <c r="AF679" t="s">
        <v>155</v>
      </c>
      <c r="AG679">
        <v>0</v>
      </c>
      <c r="AH679">
        <v>1</v>
      </c>
      <c r="AI679">
        <v>0</v>
      </c>
      <c r="AJ679" t="s">
        <v>155</v>
      </c>
      <c r="AK679">
        <v>0</v>
      </c>
      <c r="AL679">
        <v>1</v>
      </c>
      <c r="AM679" t="s">
        <v>4774</v>
      </c>
      <c r="AN679">
        <v>-32768</v>
      </c>
      <c r="AO679">
        <v>32767</v>
      </c>
      <c r="AP679" t="s">
        <v>4775</v>
      </c>
      <c r="AQ679" s="1" t="s">
        <v>157</v>
      </c>
      <c r="AR679" t="s">
        <v>158</v>
      </c>
      <c r="AS679" t="str">
        <f>VLOOKUP('intouch变量（实型）'!$A679,基本表格!$G:$Q,3,FALSE)</f>
        <v>DB100,REAL718</v>
      </c>
      <c r="AT679" t="str">
        <f>VLOOKUP('intouch变量（实型）'!$A679,基本表格!$G:$Q,10,FALSE)</f>
        <v>No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</row>
    <row r="680" spans="1:55">
      <c r="A680" t="s">
        <v>6178</v>
      </c>
      <c r="B680" s="11" t="str">
        <f t="shared" si="10"/>
        <v>CHPF</v>
      </c>
      <c r="C680" s="11" t="str">
        <f>VLOOKUP('intouch变量（实型）'!$A680,基本表格!$G:$Q,2,FALSE)</f>
        <v>2122+P2-M3 2#双螺旋运输机A 反馈频率 上上限值</v>
      </c>
      <c r="D680" t="s">
        <v>154</v>
      </c>
      <c r="E680" t="s">
        <v>154</v>
      </c>
      <c r="F680">
        <v>0</v>
      </c>
      <c r="G680" t="s">
        <v>154</v>
      </c>
      <c r="H680" t="s">
        <v>154</v>
      </c>
      <c r="I680">
        <v>0</v>
      </c>
      <c r="J680">
        <v>0</v>
      </c>
      <c r="L680">
        <v>0</v>
      </c>
      <c r="M680">
        <v>-32768</v>
      </c>
      <c r="N680">
        <v>32767</v>
      </c>
      <c r="O680">
        <v>0</v>
      </c>
      <c r="P680">
        <v>0</v>
      </c>
      <c r="Q680" t="s">
        <v>155</v>
      </c>
      <c r="R680">
        <v>0</v>
      </c>
      <c r="S680">
        <v>1</v>
      </c>
      <c r="T680" t="s">
        <v>155</v>
      </c>
      <c r="U680">
        <v>0</v>
      </c>
      <c r="V680">
        <v>1</v>
      </c>
      <c r="W680" t="s">
        <v>155</v>
      </c>
      <c r="X680">
        <v>0</v>
      </c>
      <c r="Y680">
        <v>1</v>
      </c>
      <c r="Z680" t="s">
        <v>155</v>
      </c>
      <c r="AA680">
        <v>0</v>
      </c>
      <c r="AB680">
        <v>1</v>
      </c>
      <c r="AC680" t="s">
        <v>155</v>
      </c>
      <c r="AD680">
        <v>0</v>
      </c>
      <c r="AE680">
        <v>1</v>
      </c>
      <c r="AF680" t="s">
        <v>155</v>
      </c>
      <c r="AG680">
        <v>0</v>
      </c>
      <c r="AH680">
        <v>1</v>
      </c>
      <c r="AI680">
        <v>0</v>
      </c>
      <c r="AJ680" t="s">
        <v>155</v>
      </c>
      <c r="AK680">
        <v>0</v>
      </c>
      <c r="AL680">
        <v>1</v>
      </c>
      <c r="AM680" t="s">
        <v>4774</v>
      </c>
      <c r="AN680">
        <v>-32768</v>
      </c>
      <c r="AO680">
        <v>32767</v>
      </c>
      <c r="AP680" t="s">
        <v>4775</v>
      </c>
      <c r="AQ680" s="1" t="s">
        <v>157</v>
      </c>
      <c r="AR680" t="s">
        <v>158</v>
      </c>
      <c r="AS680" t="str">
        <f>VLOOKUP('intouch变量（实型）'!$A680,基本表格!$G:$Q,3,FALSE)</f>
        <v>DB100,REAL722</v>
      </c>
      <c r="AT680" t="str">
        <f>VLOOKUP('intouch变量（实型）'!$A680,基本表格!$G:$Q,10,FALSE)</f>
        <v>No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</row>
    <row r="681" spans="1:55">
      <c r="A681" t="s">
        <v>6179</v>
      </c>
      <c r="B681" s="11" t="str">
        <f t="shared" si="10"/>
        <v>CHPF</v>
      </c>
      <c r="C681" s="11" t="str">
        <f>VLOOKUP('intouch变量（实型）'!$A681,基本表格!$G:$Q,2,FALSE)</f>
        <v>2122+P2-M3 2#双螺旋运输机A 反馈频率 下下限值</v>
      </c>
      <c r="D681" t="s">
        <v>154</v>
      </c>
      <c r="E681" t="s">
        <v>154</v>
      </c>
      <c r="F681">
        <v>0</v>
      </c>
      <c r="G681" t="s">
        <v>154</v>
      </c>
      <c r="H681" t="s">
        <v>154</v>
      </c>
      <c r="I681">
        <v>0</v>
      </c>
      <c r="J681">
        <v>0</v>
      </c>
      <c r="L681">
        <v>0</v>
      </c>
      <c r="M681">
        <v>-32768</v>
      </c>
      <c r="N681">
        <v>32767</v>
      </c>
      <c r="O681">
        <v>0</v>
      </c>
      <c r="P681">
        <v>0</v>
      </c>
      <c r="Q681" t="s">
        <v>155</v>
      </c>
      <c r="R681">
        <v>0</v>
      </c>
      <c r="S681">
        <v>1</v>
      </c>
      <c r="T681" t="s">
        <v>155</v>
      </c>
      <c r="U681">
        <v>0</v>
      </c>
      <c r="V681">
        <v>1</v>
      </c>
      <c r="W681" t="s">
        <v>155</v>
      </c>
      <c r="X681">
        <v>0</v>
      </c>
      <c r="Y681">
        <v>1</v>
      </c>
      <c r="Z681" t="s">
        <v>155</v>
      </c>
      <c r="AA681">
        <v>0</v>
      </c>
      <c r="AB681">
        <v>1</v>
      </c>
      <c r="AC681" t="s">
        <v>155</v>
      </c>
      <c r="AD681">
        <v>0</v>
      </c>
      <c r="AE681">
        <v>1</v>
      </c>
      <c r="AF681" t="s">
        <v>155</v>
      </c>
      <c r="AG681">
        <v>0</v>
      </c>
      <c r="AH681">
        <v>1</v>
      </c>
      <c r="AI681">
        <v>0</v>
      </c>
      <c r="AJ681" t="s">
        <v>155</v>
      </c>
      <c r="AK681">
        <v>0</v>
      </c>
      <c r="AL681">
        <v>1</v>
      </c>
      <c r="AM681" t="s">
        <v>4774</v>
      </c>
      <c r="AN681">
        <v>-32768</v>
      </c>
      <c r="AO681">
        <v>32767</v>
      </c>
      <c r="AP681" t="s">
        <v>4775</v>
      </c>
      <c r="AQ681" s="1" t="s">
        <v>157</v>
      </c>
      <c r="AR681" t="s">
        <v>158</v>
      </c>
      <c r="AS681" t="str">
        <f>VLOOKUP('intouch变量（实型）'!$A681,基本表格!$G:$Q,3,FALSE)</f>
        <v>DB100,REAL726</v>
      </c>
      <c r="AT681" t="str">
        <f>VLOOKUP('intouch变量（实型）'!$A681,基本表格!$G:$Q,10,FALSE)</f>
        <v>No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</row>
    <row r="682" spans="1:55">
      <c r="A682" t="s">
        <v>6180</v>
      </c>
      <c r="B682" s="11" t="str">
        <f t="shared" si="10"/>
        <v>CHPF</v>
      </c>
      <c r="C682" s="11" t="str">
        <f>VLOOKUP('intouch变量（实型）'!$A682,基本表格!$G:$Q,2,FALSE)</f>
        <v>2122+P2-M3 2#双螺旋运输机A 变频器通讯 实际运行反馈速度</v>
      </c>
      <c r="D682" t="s">
        <v>154</v>
      </c>
      <c r="E682" t="s">
        <v>154</v>
      </c>
      <c r="F682">
        <v>0</v>
      </c>
      <c r="G682" t="s">
        <v>154</v>
      </c>
      <c r="H682" t="s">
        <v>154</v>
      </c>
      <c r="I682">
        <v>0</v>
      </c>
      <c r="J682">
        <v>0</v>
      </c>
      <c r="L682">
        <v>0</v>
      </c>
      <c r="M682">
        <v>-32768</v>
      </c>
      <c r="N682">
        <v>32767</v>
      </c>
      <c r="O682">
        <v>0</v>
      </c>
      <c r="P682">
        <v>0</v>
      </c>
      <c r="Q682" t="s">
        <v>155</v>
      </c>
      <c r="R682">
        <v>0</v>
      </c>
      <c r="S682">
        <v>1</v>
      </c>
      <c r="T682" t="s">
        <v>155</v>
      </c>
      <c r="U682">
        <v>0</v>
      </c>
      <c r="V682">
        <v>1</v>
      </c>
      <c r="W682" t="s">
        <v>155</v>
      </c>
      <c r="X682">
        <v>0</v>
      </c>
      <c r="Y682">
        <v>1</v>
      </c>
      <c r="Z682" t="s">
        <v>155</v>
      </c>
      <c r="AA682">
        <v>0</v>
      </c>
      <c r="AB682">
        <v>1</v>
      </c>
      <c r="AC682" t="s">
        <v>155</v>
      </c>
      <c r="AD682">
        <v>0</v>
      </c>
      <c r="AE682">
        <v>1</v>
      </c>
      <c r="AF682" t="s">
        <v>155</v>
      </c>
      <c r="AG682">
        <v>0</v>
      </c>
      <c r="AH682">
        <v>1</v>
      </c>
      <c r="AI682">
        <v>0</v>
      </c>
      <c r="AJ682" t="s">
        <v>155</v>
      </c>
      <c r="AK682">
        <v>0</v>
      </c>
      <c r="AL682">
        <v>1</v>
      </c>
      <c r="AM682" t="s">
        <v>4774</v>
      </c>
      <c r="AN682">
        <v>-32768</v>
      </c>
      <c r="AO682">
        <v>32767</v>
      </c>
      <c r="AP682" t="s">
        <v>4775</v>
      </c>
      <c r="AQ682" s="1" t="s">
        <v>157</v>
      </c>
      <c r="AR682" t="s">
        <v>158</v>
      </c>
      <c r="AS682" t="str">
        <f>VLOOKUP('intouch变量（实型）'!$A682,基本表格!$G:$Q,3,FALSE)</f>
        <v>DB100,REAL756</v>
      </c>
      <c r="AT682" t="str">
        <f>VLOOKUP('intouch变量（实型）'!$A682,基本表格!$G:$Q,10,FALSE)</f>
        <v>Yes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</row>
    <row r="683" spans="1:55">
      <c r="A683" t="s">
        <v>6181</v>
      </c>
      <c r="B683" s="11" t="str">
        <f t="shared" si="10"/>
        <v>CHPF</v>
      </c>
      <c r="C683" s="11" t="str">
        <f>VLOOKUP('intouch变量（实型）'!$A683,基本表格!$G:$Q,2,FALSE)</f>
        <v>2122+P2-M3 2#双螺旋运输机A 变频器通讯 实际运行反馈电流</v>
      </c>
      <c r="D683" t="s">
        <v>154</v>
      </c>
      <c r="E683" t="s">
        <v>154</v>
      </c>
      <c r="F683">
        <v>0</v>
      </c>
      <c r="G683" t="s">
        <v>154</v>
      </c>
      <c r="H683" t="s">
        <v>154</v>
      </c>
      <c r="I683">
        <v>0</v>
      </c>
      <c r="J683">
        <v>0</v>
      </c>
      <c r="L683">
        <v>0</v>
      </c>
      <c r="M683">
        <v>-32768</v>
      </c>
      <c r="N683">
        <v>32767</v>
      </c>
      <c r="O683">
        <v>0</v>
      </c>
      <c r="P683">
        <v>0</v>
      </c>
      <c r="Q683" t="s">
        <v>155</v>
      </c>
      <c r="R683">
        <v>0</v>
      </c>
      <c r="S683">
        <v>1</v>
      </c>
      <c r="T683" t="s">
        <v>155</v>
      </c>
      <c r="U683">
        <v>0</v>
      </c>
      <c r="V683">
        <v>1</v>
      </c>
      <c r="W683" t="s">
        <v>155</v>
      </c>
      <c r="X683">
        <v>0</v>
      </c>
      <c r="Y683">
        <v>1</v>
      </c>
      <c r="Z683" t="s">
        <v>155</v>
      </c>
      <c r="AA683">
        <v>0</v>
      </c>
      <c r="AB683">
        <v>1</v>
      </c>
      <c r="AC683" t="s">
        <v>155</v>
      </c>
      <c r="AD683">
        <v>0</v>
      </c>
      <c r="AE683">
        <v>1</v>
      </c>
      <c r="AF683" t="s">
        <v>155</v>
      </c>
      <c r="AG683">
        <v>0</v>
      </c>
      <c r="AH683">
        <v>1</v>
      </c>
      <c r="AI683">
        <v>0</v>
      </c>
      <c r="AJ683" t="s">
        <v>155</v>
      </c>
      <c r="AK683">
        <v>0</v>
      </c>
      <c r="AL683">
        <v>1</v>
      </c>
      <c r="AM683" t="s">
        <v>4774</v>
      </c>
      <c r="AN683">
        <v>-32768</v>
      </c>
      <c r="AO683">
        <v>32767</v>
      </c>
      <c r="AP683" t="s">
        <v>4775</v>
      </c>
      <c r="AQ683" s="1" t="s">
        <v>157</v>
      </c>
      <c r="AR683" t="s">
        <v>158</v>
      </c>
      <c r="AS683" t="str">
        <f>VLOOKUP('intouch变量（实型）'!$A683,基本表格!$G:$Q,3,FALSE)</f>
        <v>DB100,REAL760</v>
      </c>
      <c r="AT683" t="str">
        <f>VLOOKUP('intouch变量（实型）'!$A683,基本表格!$G:$Q,10,FALSE)</f>
        <v>Yes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</row>
    <row r="684" spans="1:55">
      <c r="A684" t="s">
        <v>6182</v>
      </c>
      <c r="B684" s="11" t="str">
        <f t="shared" si="10"/>
        <v>CHPF</v>
      </c>
      <c r="C684" s="11" t="str">
        <f>VLOOKUP('intouch变量（实型）'!$A684,基本表格!$G:$Q,2,FALSE)</f>
        <v>2122+P2-M3 2#双螺旋运输机A 变频器通讯 转矩百分比</v>
      </c>
      <c r="D684" t="s">
        <v>154</v>
      </c>
      <c r="E684" t="s">
        <v>154</v>
      </c>
      <c r="F684">
        <v>0</v>
      </c>
      <c r="G684" t="s">
        <v>154</v>
      </c>
      <c r="H684" t="s">
        <v>154</v>
      </c>
      <c r="I684">
        <v>0</v>
      </c>
      <c r="J684">
        <v>0</v>
      </c>
      <c r="L684">
        <v>0</v>
      </c>
      <c r="M684">
        <v>-32768</v>
      </c>
      <c r="N684">
        <v>32767</v>
      </c>
      <c r="O684">
        <v>0</v>
      </c>
      <c r="P684">
        <v>0</v>
      </c>
      <c r="Q684" t="s">
        <v>155</v>
      </c>
      <c r="R684">
        <v>0</v>
      </c>
      <c r="S684">
        <v>1</v>
      </c>
      <c r="T684" t="s">
        <v>155</v>
      </c>
      <c r="U684">
        <v>0</v>
      </c>
      <c r="V684">
        <v>1</v>
      </c>
      <c r="W684" t="s">
        <v>155</v>
      </c>
      <c r="X684">
        <v>0</v>
      </c>
      <c r="Y684">
        <v>1</v>
      </c>
      <c r="Z684" t="s">
        <v>155</v>
      </c>
      <c r="AA684">
        <v>0</v>
      </c>
      <c r="AB684">
        <v>1</v>
      </c>
      <c r="AC684" t="s">
        <v>155</v>
      </c>
      <c r="AD684">
        <v>0</v>
      </c>
      <c r="AE684">
        <v>1</v>
      </c>
      <c r="AF684" t="s">
        <v>155</v>
      </c>
      <c r="AG684">
        <v>0</v>
      </c>
      <c r="AH684">
        <v>1</v>
      </c>
      <c r="AI684">
        <v>0</v>
      </c>
      <c r="AJ684" t="s">
        <v>155</v>
      </c>
      <c r="AK684">
        <v>0</v>
      </c>
      <c r="AL684">
        <v>1</v>
      </c>
      <c r="AM684" t="s">
        <v>4774</v>
      </c>
      <c r="AN684">
        <v>-32768</v>
      </c>
      <c r="AO684">
        <v>32767</v>
      </c>
      <c r="AP684" t="s">
        <v>4775</v>
      </c>
      <c r="AQ684" s="1" t="s">
        <v>157</v>
      </c>
      <c r="AR684" t="s">
        <v>158</v>
      </c>
      <c r="AS684" t="str">
        <f>VLOOKUP('intouch变量（实型）'!$A684,基本表格!$G:$Q,3,FALSE)</f>
        <v>DB100,REAL764</v>
      </c>
      <c r="AT684" t="str">
        <f>VLOOKUP('intouch变量（实型）'!$A684,基本表格!$G:$Q,10,FALSE)</f>
        <v>Yes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</row>
    <row r="685" spans="1:55">
      <c r="A685" t="s">
        <v>6183</v>
      </c>
      <c r="B685" s="11" t="str">
        <f t="shared" si="10"/>
        <v>CHPF</v>
      </c>
      <c r="C685" s="11" t="str">
        <f>VLOOKUP('intouch变量（实型）'!$A685,基本表格!$G:$Q,2,FALSE)</f>
        <v>2122+P2-M3 2#双螺旋运输机A 变频器通讯 给定速度</v>
      </c>
      <c r="D685" t="s">
        <v>154</v>
      </c>
      <c r="E685" t="s">
        <v>154</v>
      </c>
      <c r="F685">
        <v>0</v>
      </c>
      <c r="G685" t="s">
        <v>154</v>
      </c>
      <c r="H685" t="s">
        <v>154</v>
      </c>
      <c r="I685">
        <v>0</v>
      </c>
      <c r="J685">
        <v>0</v>
      </c>
      <c r="L685">
        <v>0</v>
      </c>
      <c r="M685">
        <v>-32768</v>
      </c>
      <c r="N685">
        <v>32767</v>
      </c>
      <c r="O685">
        <v>0</v>
      </c>
      <c r="P685">
        <v>0</v>
      </c>
      <c r="Q685" t="s">
        <v>155</v>
      </c>
      <c r="R685">
        <v>0</v>
      </c>
      <c r="S685">
        <v>1</v>
      </c>
      <c r="T685" t="s">
        <v>155</v>
      </c>
      <c r="U685">
        <v>0</v>
      </c>
      <c r="V685">
        <v>1</v>
      </c>
      <c r="W685" t="s">
        <v>155</v>
      </c>
      <c r="X685">
        <v>0</v>
      </c>
      <c r="Y685">
        <v>1</v>
      </c>
      <c r="Z685" t="s">
        <v>155</v>
      </c>
      <c r="AA685">
        <v>0</v>
      </c>
      <c r="AB685">
        <v>1</v>
      </c>
      <c r="AC685" t="s">
        <v>155</v>
      </c>
      <c r="AD685">
        <v>0</v>
      </c>
      <c r="AE685">
        <v>1</v>
      </c>
      <c r="AF685" t="s">
        <v>155</v>
      </c>
      <c r="AG685">
        <v>0</v>
      </c>
      <c r="AH685">
        <v>1</v>
      </c>
      <c r="AI685">
        <v>0</v>
      </c>
      <c r="AJ685" t="s">
        <v>155</v>
      </c>
      <c r="AK685">
        <v>0</v>
      </c>
      <c r="AL685">
        <v>1</v>
      </c>
      <c r="AM685" t="s">
        <v>4774</v>
      </c>
      <c r="AN685">
        <v>-32768</v>
      </c>
      <c r="AO685">
        <v>32767</v>
      </c>
      <c r="AP685" t="s">
        <v>4775</v>
      </c>
      <c r="AQ685" s="1" t="s">
        <v>157</v>
      </c>
      <c r="AR685" t="s">
        <v>158</v>
      </c>
      <c r="AS685" t="str">
        <f>VLOOKUP('intouch变量（实型）'!$A685,基本表格!$G:$Q,3,FALSE)</f>
        <v>DB100,REAL768</v>
      </c>
      <c r="AT685" t="str">
        <f>VLOOKUP('intouch变量（实型）'!$A685,基本表格!$G:$Q,10,FALSE)</f>
        <v>No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</row>
    <row r="686" spans="1:55">
      <c r="A686" t="s">
        <v>6184</v>
      </c>
      <c r="B686" s="11" t="str">
        <f t="shared" si="10"/>
        <v>CHPF</v>
      </c>
      <c r="C686" s="11" t="str">
        <f>VLOOKUP('intouch变量（实型）'!$A686,基本表格!$G:$Q,2,FALSE)</f>
        <v>2122+P2-M3 2#双螺旋运输机A 变频器通讯 加速时间</v>
      </c>
      <c r="D686" t="s">
        <v>154</v>
      </c>
      <c r="E686" t="s">
        <v>154</v>
      </c>
      <c r="F686">
        <v>0</v>
      </c>
      <c r="G686" t="s">
        <v>154</v>
      </c>
      <c r="H686" t="s">
        <v>154</v>
      </c>
      <c r="I686">
        <v>0</v>
      </c>
      <c r="J686">
        <v>0</v>
      </c>
      <c r="L686">
        <v>0</v>
      </c>
      <c r="M686">
        <v>-32768</v>
      </c>
      <c r="N686">
        <v>32767</v>
      </c>
      <c r="O686">
        <v>0</v>
      </c>
      <c r="P686">
        <v>0</v>
      </c>
      <c r="Q686" t="s">
        <v>155</v>
      </c>
      <c r="R686">
        <v>0</v>
      </c>
      <c r="S686">
        <v>1</v>
      </c>
      <c r="T686" t="s">
        <v>155</v>
      </c>
      <c r="U686">
        <v>0</v>
      </c>
      <c r="V686">
        <v>1</v>
      </c>
      <c r="W686" t="s">
        <v>155</v>
      </c>
      <c r="X686">
        <v>0</v>
      </c>
      <c r="Y686">
        <v>1</v>
      </c>
      <c r="Z686" t="s">
        <v>155</v>
      </c>
      <c r="AA686">
        <v>0</v>
      </c>
      <c r="AB686">
        <v>1</v>
      </c>
      <c r="AC686" t="s">
        <v>155</v>
      </c>
      <c r="AD686">
        <v>0</v>
      </c>
      <c r="AE686">
        <v>1</v>
      </c>
      <c r="AF686" t="s">
        <v>155</v>
      </c>
      <c r="AG686">
        <v>0</v>
      </c>
      <c r="AH686">
        <v>1</v>
      </c>
      <c r="AI686">
        <v>0</v>
      </c>
      <c r="AJ686" t="s">
        <v>155</v>
      </c>
      <c r="AK686">
        <v>0</v>
      </c>
      <c r="AL686">
        <v>1</v>
      </c>
      <c r="AM686" t="s">
        <v>4774</v>
      </c>
      <c r="AN686">
        <v>-32768</v>
      </c>
      <c r="AO686">
        <v>32767</v>
      </c>
      <c r="AP686" t="s">
        <v>4775</v>
      </c>
      <c r="AQ686" s="1" t="s">
        <v>157</v>
      </c>
      <c r="AR686" t="s">
        <v>158</v>
      </c>
      <c r="AS686" t="str">
        <f>VLOOKUP('intouch变量（实型）'!$A686,基本表格!$G:$Q,3,FALSE)</f>
        <v>DB100,REAL772</v>
      </c>
      <c r="AT686" t="str">
        <f>VLOOKUP('intouch变量（实型）'!$A686,基本表格!$G:$Q,10,FALSE)</f>
        <v>No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</row>
    <row r="687" spans="1:55">
      <c r="A687" t="s">
        <v>6185</v>
      </c>
      <c r="B687" s="11" t="str">
        <f t="shared" si="10"/>
        <v>CHPF</v>
      </c>
      <c r="C687" s="11" t="str">
        <f>VLOOKUP('intouch变量（实型）'!$A687,基本表格!$G:$Q,2,FALSE)</f>
        <v>2122+P2-M3 2#双螺旋运输机A 变频器通讯 减速时间</v>
      </c>
      <c r="D687" t="s">
        <v>154</v>
      </c>
      <c r="E687" t="s">
        <v>154</v>
      </c>
      <c r="F687">
        <v>0</v>
      </c>
      <c r="G687" t="s">
        <v>154</v>
      </c>
      <c r="H687" t="s">
        <v>154</v>
      </c>
      <c r="I687">
        <v>0</v>
      </c>
      <c r="J687">
        <v>0</v>
      </c>
      <c r="L687">
        <v>0</v>
      </c>
      <c r="M687">
        <v>-32768</v>
      </c>
      <c r="N687">
        <v>32767</v>
      </c>
      <c r="O687">
        <v>0</v>
      </c>
      <c r="P687">
        <v>0</v>
      </c>
      <c r="Q687" t="s">
        <v>155</v>
      </c>
      <c r="R687">
        <v>0</v>
      </c>
      <c r="S687">
        <v>1</v>
      </c>
      <c r="T687" t="s">
        <v>155</v>
      </c>
      <c r="U687">
        <v>0</v>
      </c>
      <c r="V687">
        <v>1</v>
      </c>
      <c r="W687" t="s">
        <v>155</v>
      </c>
      <c r="X687">
        <v>0</v>
      </c>
      <c r="Y687">
        <v>1</v>
      </c>
      <c r="Z687" t="s">
        <v>155</v>
      </c>
      <c r="AA687">
        <v>0</v>
      </c>
      <c r="AB687">
        <v>1</v>
      </c>
      <c r="AC687" t="s">
        <v>155</v>
      </c>
      <c r="AD687">
        <v>0</v>
      </c>
      <c r="AE687">
        <v>1</v>
      </c>
      <c r="AF687" t="s">
        <v>155</v>
      </c>
      <c r="AG687">
        <v>0</v>
      </c>
      <c r="AH687">
        <v>1</v>
      </c>
      <c r="AI687">
        <v>0</v>
      </c>
      <c r="AJ687" t="s">
        <v>155</v>
      </c>
      <c r="AK687">
        <v>0</v>
      </c>
      <c r="AL687">
        <v>1</v>
      </c>
      <c r="AM687" t="s">
        <v>4774</v>
      </c>
      <c r="AN687">
        <v>-32768</v>
      </c>
      <c r="AO687">
        <v>32767</v>
      </c>
      <c r="AP687" t="s">
        <v>4775</v>
      </c>
      <c r="AQ687" s="1" t="s">
        <v>157</v>
      </c>
      <c r="AR687" t="s">
        <v>158</v>
      </c>
      <c r="AS687" t="str">
        <f>VLOOKUP('intouch变量（实型）'!$A687,基本表格!$G:$Q,3,FALSE)</f>
        <v>DB100,REAL776</v>
      </c>
      <c r="AT687" t="str">
        <f>VLOOKUP('intouch变量（实型）'!$A687,基本表格!$G:$Q,10,FALSE)</f>
        <v>No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</row>
    <row r="688" spans="1:55">
      <c r="A688" t="s">
        <v>6186</v>
      </c>
      <c r="B688" s="11" t="str">
        <f t="shared" si="10"/>
        <v>CHPF</v>
      </c>
      <c r="C688" s="11" t="str">
        <f>VLOOKUP('intouch变量（实型）'!$A688,基本表格!$G:$Q,2,FALSE)</f>
        <v>2122+P2-M3 2#双螺旋运输机A 变频器通讯 最大频率</v>
      </c>
      <c r="D688" t="s">
        <v>154</v>
      </c>
      <c r="E688" t="s">
        <v>154</v>
      </c>
      <c r="F688">
        <v>0</v>
      </c>
      <c r="G688" t="s">
        <v>154</v>
      </c>
      <c r="H688" t="s">
        <v>154</v>
      </c>
      <c r="I688">
        <v>0</v>
      </c>
      <c r="J688">
        <v>0</v>
      </c>
      <c r="L688">
        <v>0</v>
      </c>
      <c r="M688">
        <v>-32768</v>
      </c>
      <c r="N688">
        <v>32767</v>
      </c>
      <c r="O688">
        <v>0</v>
      </c>
      <c r="P688">
        <v>0</v>
      </c>
      <c r="Q688" t="s">
        <v>155</v>
      </c>
      <c r="R688">
        <v>0</v>
      </c>
      <c r="S688">
        <v>1</v>
      </c>
      <c r="T688" t="s">
        <v>155</v>
      </c>
      <c r="U688">
        <v>0</v>
      </c>
      <c r="V688">
        <v>1</v>
      </c>
      <c r="W688" t="s">
        <v>155</v>
      </c>
      <c r="X688">
        <v>0</v>
      </c>
      <c r="Y688">
        <v>1</v>
      </c>
      <c r="Z688" t="s">
        <v>155</v>
      </c>
      <c r="AA688">
        <v>0</v>
      </c>
      <c r="AB688">
        <v>1</v>
      </c>
      <c r="AC688" t="s">
        <v>155</v>
      </c>
      <c r="AD688">
        <v>0</v>
      </c>
      <c r="AE688">
        <v>1</v>
      </c>
      <c r="AF688" t="s">
        <v>155</v>
      </c>
      <c r="AG688">
        <v>0</v>
      </c>
      <c r="AH688">
        <v>1</v>
      </c>
      <c r="AI688">
        <v>0</v>
      </c>
      <c r="AJ688" t="s">
        <v>155</v>
      </c>
      <c r="AK688">
        <v>0</v>
      </c>
      <c r="AL688">
        <v>1</v>
      </c>
      <c r="AM688" t="s">
        <v>4774</v>
      </c>
      <c r="AN688">
        <v>-32768</v>
      </c>
      <c r="AO688">
        <v>32767</v>
      </c>
      <c r="AP688" t="s">
        <v>4775</v>
      </c>
      <c r="AQ688" s="1" t="s">
        <v>157</v>
      </c>
      <c r="AR688" t="s">
        <v>158</v>
      </c>
      <c r="AS688" t="str">
        <f>VLOOKUP('intouch变量（实型）'!$A688,基本表格!$G:$Q,3,FALSE)</f>
        <v>DB100,REAL780</v>
      </c>
      <c r="AT688" t="str">
        <f>VLOOKUP('intouch变量（实型）'!$A688,基本表格!$G:$Q,10,FALSE)</f>
        <v>No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</row>
    <row r="689" spans="1:55">
      <c r="A689" t="s">
        <v>6187</v>
      </c>
      <c r="B689" s="11" t="str">
        <f t="shared" si="10"/>
        <v>CHPF</v>
      </c>
      <c r="C689" s="11" t="str">
        <f>VLOOKUP('intouch变量（实型）'!$A689,基本表格!$G:$Q,2,FALSE)</f>
        <v>2122+P2-M3 2#双螺旋运输机A 变频器通讯 最小频率</v>
      </c>
      <c r="D689" t="s">
        <v>154</v>
      </c>
      <c r="E689" t="s">
        <v>154</v>
      </c>
      <c r="F689">
        <v>0</v>
      </c>
      <c r="G689" t="s">
        <v>154</v>
      </c>
      <c r="H689" t="s">
        <v>154</v>
      </c>
      <c r="I689">
        <v>0</v>
      </c>
      <c r="J689">
        <v>0</v>
      </c>
      <c r="L689">
        <v>0</v>
      </c>
      <c r="M689">
        <v>-32768</v>
      </c>
      <c r="N689">
        <v>32767</v>
      </c>
      <c r="O689">
        <v>0</v>
      </c>
      <c r="P689">
        <v>0</v>
      </c>
      <c r="Q689" t="s">
        <v>155</v>
      </c>
      <c r="R689">
        <v>0</v>
      </c>
      <c r="S689">
        <v>1</v>
      </c>
      <c r="T689" t="s">
        <v>155</v>
      </c>
      <c r="U689">
        <v>0</v>
      </c>
      <c r="V689">
        <v>1</v>
      </c>
      <c r="W689" t="s">
        <v>155</v>
      </c>
      <c r="X689">
        <v>0</v>
      </c>
      <c r="Y689">
        <v>1</v>
      </c>
      <c r="Z689" t="s">
        <v>155</v>
      </c>
      <c r="AA689">
        <v>0</v>
      </c>
      <c r="AB689">
        <v>1</v>
      </c>
      <c r="AC689" t="s">
        <v>155</v>
      </c>
      <c r="AD689">
        <v>0</v>
      </c>
      <c r="AE689">
        <v>1</v>
      </c>
      <c r="AF689" t="s">
        <v>155</v>
      </c>
      <c r="AG689">
        <v>0</v>
      </c>
      <c r="AH689">
        <v>1</v>
      </c>
      <c r="AI689">
        <v>0</v>
      </c>
      <c r="AJ689" t="s">
        <v>155</v>
      </c>
      <c r="AK689">
        <v>0</v>
      </c>
      <c r="AL689">
        <v>1</v>
      </c>
      <c r="AM689" t="s">
        <v>4774</v>
      </c>
      <c r="AN689">
        <v>-32768</v>
      </c>
      <c r="AO689">
        <v>32767</v>
      </c>
      <c r="AP689" t="s">
        <v>4775</v>
      </c>
      <c r="AQ689" s="1" t="s">
        <v>157</v>
      </c>
      <c r="AR689" t="s">
        <v>158</v>
      </c>
      <c r="AS689" t="str">
        <f>VLOOKUP('intouch变量（实型）'!$A689,基本表格!$G:$Q,3,FALSE)</f>
        <v>DB100,REAL784</v>
      </c>
      <c r="AT689" t="str">
        <f>VLOOKUP('intouch变量（实型）'!$A689,基本表格!$G:$Q,10,FALSE)</f>
        <v>No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</row>
    <row r="690" spans="1:55">
      <c r="A690" t="s">
        <v>6188</v>
      </c>
      <c r="B690" s="11" t="str">
        <f t="shared" si="10"/>
        <v>CHPF</v>
      </c>
      <c r="C690" s="11" t="str">
        <f>VLOOKUP('intouch变量（实型）'!$A690,基本表格!$G:$Q,2,FALSE)</f>
        <v>2122+P2-M3 2#双螺旋运输机A 变频器通讯 多级速度</v>
      </c>
      <c r="D690" t="s">
        <v>154</v>
      </c>
      <c r="E690" t="s">
        <v>154</v>
      </c>
      <c r="F690">
        <v>0</v>
      </c>
      <c r="G690" t="s">
        <v>154</v>
      </c>
      <c r="H690" t="s">
        <v>154</v>
      </c>
      <c r="I690">
        <v>0</v>
      </c>
      <c r="J690">
        <v>0</v>
      </c>
      <c r="L690">
        <v>0</v>
      </c>
      <c r="M690">
        <v>-32768</v>
      </c>
      <c r="N690">
        <v>32767</v>
      </c>
      <c r="O690">
        <v>0</v>
      </c>
      <c r="P690">
        <v>0</v>
      </c>
      <c r="Q690" t="s">
        <v>155</v>
      </c>
      <c r="R690">
        <v>0</v>
      </c>
      <c r="S690">
        <v>1</v>
      </c>
      <c r="T690" t="s">
        <v>155</v>
      </c>
      <c r="U690">
        <v>0</v>
      </c>
      <c r="V690">
        <v>1</v>
      </c>
      <c r="W690" t="s">
        <v>155</v>
      </c>
      <c r="X690">
        <v>0</v>
      </c>
      <c r="Y690">
        <v>1</v>
      </c>
      <c r="Z690" t="s">
        <v>155</v>
      </c>
      <c r="AA690">
        <v>0</v>
      </c>
      <c r="AB690">
        <v>1</v>
      </c>
      <c r="AC690" t="s">
        <v>155</v>
      </c>
      <c r="AD690">
        <v>0</v>
      </c>
      <c r="AE690">
        <v>1</v>
      </c>
      <c r="AF690" t="s">
        <v>155</v>
      </c>
      <c r="AG690">
        <v>0</v>
      </c>
      <c r="AH690">
        <v>1</v>
      </c>
      <c r="AI690">
        <v>0</v>
      </c>
      <c r="AJ690" t="s">
        <v>155</v>
      </c>
      <c r="AK690">
        <v>0</v>
      </c>
      <c r="AL690">
        <v>1</v>
      </c>
      <c r="AM690" t="s">
        <v>4774</v>
      </c>
      <c r="AN690">
        <v>-32768</v>
      </c>
      <c r="AO690">
        <v>32767</v>
      </c>
      <c r="AP690" t="s">
        <v>4775</v>
      </c>
      <c r="AQ690" s="1" t="s">
        <v>157</v>
      </c>
      <c r="AR690" t="s">
        <v>158</v>
      </c>
      <c r="AS690" t="str">
        <f>VLOOKUP('intouch变量（实型）'!$A690,基本表格!$G:$Q,3,FALSE)</f>
        <v>DB100,REAL788</v>
      </c>
      <c r="AT690" t="str">
        <f>VLOOKUP('intouch变量（实型）'!$A690,基本表格!$G:$Q,10,FALSE)</f>
        <v>No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</row>
    <row r="691" spans="1:55">
      <c r="A691" t="s">
        <v>6189</v>
      </c>
      <c r="B691" s="11" t="str">
        <f t="shared" si="10"/>
        <v>CHPF</v>
      </c>
      <c r="C691" s="11" t="str">
        <f>VLOOKUP('intouch变量（实型）'!$A691,基本表格!$G:$Q,2,FALSE)</f>
        <v>2122+P2-M3 2#双螺旋运输机A 变频器通讯 多级转速</v>
      </c>
      <c r="D691" t="s">
        <v>154</v>
      </c>
      <c r="E691" t="s">
        <v>154</v>
      </c>
      <c r="F691">
        <v>0</v>
      </c>
      <c r="G691" t="s">
        <v>154</v>
      </c>
      <c r="H691" t="s">
        <v>154</v>
      </c>
      <c r="I691">
        <v>0</v>
      </c>
      <c r="J691">
        <v>0</v>
      </c>
      <c r="L691">
        <v>0</v>
      </c>
      <c r="M691">
        <v>-32768</v>
      </c>
      <c r="N691">
        <v>32767</v>
      </c>
      <c r="O691">
        <v>0</v>
      </c>
      <c r="P691">
        <v>0</v>
      </c>
      <c r="Q691" t="s">
        <v>155</v>
      </c>
      <c r="R691">
        <v>0</v>
      </c>
      <c r="S691">
        <v>1</v>
      </c>
      <c r="T691" t="s">
        <v>155</v>
      </c>
      <c r="U691">
        <v>0</v>
      </c>
      <c r="V691">
        <v>1</v>
      </c>
      <c r="W691" t="s">
        <v>155</v>
      </c>
      <c r="X691">
        <v>0</v>
      </c>
      <c r="Y691">
        <v>1</v>
      </c>
      <c r="Z691" t="s">
        <v>155</v>
      </c>
      <c r="AA691">
        <v>0</v>
      </c>
      <c r="AB691">
        <v>1</v>
      </c>
      <c r="AC691" t="s">
        <v>155</v>
      </c>
      <c r="AD691">
        <v>0</v>
      </c>
      <c r="AE691">
        <v>1</v>
      </c>
      <c r="AF691" t="s">
        <v>155</v>
      </c>
      <c r="AG691">
        <v>0</v>
      </c>
      <c r="AH691">
        <v>1</v>
      </c>
      <c r="AI691">
        <v>0</v>
      </c>
      <c r="AJ691" t="s">
        <v>155</v>
      </c>
      <c r="AK691">
        <v>0</v>
      </c>
      <c r="AL691">
        <v>1</v>
      </c>
      <c r="AM691" t="s">
        <v>4774</v>
      </c>
      <c r="AN691">
        <v>-32768</v>
      </c>
      <c r="AO691">
        <v>32767</v>
      </c>
      <c r="AP691" t="s">
        <v>4775</v>
      </c>
      <c r="AQ691" s="1" t="s">
        <v>157</v>
      </c>
      <c r="AR691" t="s">
        <v>158</v>
      </c>
      <c r="AS691" t="str">
        <f>VLOOKUP('intouch变量（实型）'!$A691,基本表格!$G:$Q,3,FALSE)</f>
        <v>DB100,REAL792</v>
      </c>
      <c r="AT691" t="str">
        <f>VLOOKUP('intouch变量（实型）'!$A691,基本表格!$G:$Q,10,FALSE)</f>
        <v>No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</row>
    <row r="692" spans="1:55">
      <c r="A692" t="s">
        <v>6190</v>
      </c>
      <c r="B692" s="11" t="str">
        <f t="shared" si="10"/>
        <v>CHPF</v>
      </c>
      <c r="C692" s="11" t="str">
        <f>VLOOKUP('intouch变量（实型）'!$A692,基本表格!$G:$Q,2,FALSE)</f>
        <v>2122+P2-M3 2#双螺旋运输机A 反馈转速 实际值</v>
      </c>
      <c r="D692" t="s">
        <v>154</v>
      </c>
      <c r="E692" t="s">
        <v>154</v>
      </c>
      <c r="F692">
        <v>0</v>
      </c>
      <c r="G692" t="s">
        <v>154</v>
      </c>
      <c r="H692" t="s">
        <v>154</v>
      </c>
      <c r="I692">
        <v>0</v>
      </c>
      <c r="J692">
        <v>0</v>
      </c>
      <c r="L692">
        <v>0</v>
      </c>
      <c r="M692">
        <v>-32768</v>
      </c>
      <c r="N692">
        <v>32767</v>
      </c>
      <c r="O692">
        <v>0</v>
      </c>
      <c r="P692">
        <v>0</v>
      </c>
      <c r="Q692" t="s">
        <v>155</v>
      </c>
      <c r="R692">
        <v>0</v>
      </c>
      <c r="S692">
        <v>1</v>
      </c>
      <c r="T692" t="s">
        <v>155</v>
      </c>
      <c r="U692">
        <v>0</v>
      </c>
      <c r="V692">
        <v>1</v>
      </c>
      <c r="W692" t="s">
        <v>155</v>
      </c>
      <c r="X692">
        <v>0</v>
      </c>
      <c r="Y692">
        <v>1</v>
      </c>
      <c r="Z692" t="s">
        <v>155</v>
      </c>
      <c r="AA692">
        <v>0</v>
      </c>
      <c r="AB692">
        <v>1</v>
      </c>
      <c r="AC692" t="s">
        <v>155</v>
      </c>
      <c r="AD692">
        <v>0</v>
      </c>
      <c r="AE692">
        <v>1</v>
      </c>
      <c r="AF692" t="s">
        <v>155</v>
      </c>
      <c r="AG692">
        <v>0</v>
      </c>
      <c r="AH692">
        <v>1</v>
      </c>
      <c r="AI692">
        <v>0</v>
      </c>
      <c r="AJ692" t="s">
        <v>155</v>
      </c>
      <c r="AK692">
        <v>0</v>
      </c>
      <c r="AL692">
        <v>1</v>
      </c>
      <c r="AM692" t="s">
        <v>4774</v>
      </c>
      <c r="AN692">
        <v>-32768</v>
      </c>
      <c r="AO692">
        <v>32767</v>
      </c>
      <c r="AP692" t="s">
        <v>4775</v>
      </c>
      <c r="AQ692" s="1" t="s">
        <v>157</v>
      </c>
      <c r="AR692" t="s">
        <v>158</v>
      </c>
      <c r="AS692" t="str">
        <f>VLOOKUP('intouch变量（实型）'!$A692,基本表格!$G:$Q,3,FALSE)</f>
        <v>DB100,REAL806</v>
      </c>
      <c r="AT692" t="str">
        <f>VLOOKUP('intouch变量（实型）'!$A692,基本表格!$G:$Q,10,FALSE)</f>
        <v>Yes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</row>
    <row r="693" spans="1:55">
      <c r="A693" t="s">
        <v>6191</v>
      </c>
      <c r="B693" s="11" t="str">
        <f t="shared" si="10"/>
        <v>CHPF</v>
      </c>
      <c r="C693" s="11" t="str">
        <f>VLOOKUP('intouch变量（实型）'!$A693,基本表格!$G:$Q,2,FALSE)</f>
        <v>2122+P2-M3 2#双螺旋运输机A 反馈转速 量程</v>
      </c>
      <c r="D693" t="s">
        <v>154</v>
      </c>
      <c r="E693" t="s">
        <v>154</v>
      </c>
      <c r="F693">
        <v>0</v>
      </c>
      <c r="G693" t="s">
        <v>154</v>
      </c>
      <c r="H693" t="s">
        <v>154</v>
      </c>
      <c r="I693">
        <v>0</v>
      </c>
      <c r="J693">
        <v>0</v>
      </c>
      <c r="L693">
        <v>0</v>
      </c>
      <c r="M693">
        <v>-32768</v>
      </c>
      <c r="N693">
        <v>32767</v>
      </c>
      <c r="O693">
        <v>0</v>
      </c>
      <c r="P693">
        <v>0</v>
      </c>
      <c r="Q693" t="s">
        <v>155</v>
      </c>
      <c r="R693">
        <v>0</v>
      </c>
      <c r="S693">
        <v>1</v>
      </c>
      <c r="T693" t="s">
        <v>155</v>
      </c>
      <c r="U693">
        <v>0</v>
      </c>
      <c r="V693">
        <v>1</v>
      </c>
      <c r="W693" t="s">
        <v>155</v>
      </c>
      <c r="X693">
        <v>0</v>
      </c>
      <c r="Y693">
        <v>1</v>
      </c>
      <c r="Z693" t="s">
        <v>155</v>
      </c>
      <c r="AA693">
        <v>0</v>
      </c>
      <c r="AB693">
        <v>1</v>
      </c>
      <c r="AC693" t="s">
        <v>155</v>
      </c>
      <c r="AD693">
        <v>0</v>
      </c>
      <c r="AE693">
        <v>1</v>
      </c>
      <c r="AF693" t="s">
        <v>155</v>
      </c>
      <c r="AG693">
        <v>0</v>
      </c>
      <c r="AH693">
        <v>1</v>
      </c>
      <c r="AI693">
        <v>0</v>
      </c>
      <c r="AJ693" t="s">
        <v>155</v>
      </c>
      <c r="AK693">
        <v>0</v>
      </c>
      <c r="AL693">
        <v>1</v>
      </c>
      <c r="AM693" t="s">
        <v>4774</v>
      </c>
      <c r="AN693">
        <v>-32768</v>
      </c>
      <c r="AO693">
        <v>32767</v>
      </c>
      <c r="AP693" t="s">
        <v>4775</v>
      </c>
      <c r="AQ693" s="1" t="s">
        <v>157</v>
      </c>
      <c r="AR693" t="s">
        <v>158</v>
      </c>
      <c r="AS693" t="str">
        <f>VLOOKUP('intouch变量（实型）'!$A693,基本表格!$G:$Q,3,FALSE)</f>
        <v>DB100,REAL810</v>
      </c>
      <c r="AT693" t="str">
        <f>VLOOKUP('intouch变量（实型）'!$A693,基本表格!$G:$Q,10,FALSE)</f>
        <v>No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</row>
    <row r="694" spans="1:55">
      <c r="A694" t="s">
        <v>6192</v>
      </c>
      <c r="B694" s="11" t="str">
        <f t="shared" si="10"/>
        <v>CHPF</v>
      </c>
      <c r="C694" s="11" t="str">
        <f>VLOOKUP('intouch变量（实型）'!$A694,基本表格!$G:$Q,2,FALSE)</f>
        <v>2122+P2-M3 2#双螺旋运输机A 反馈转速 上限值</v>
      </c>
      <c r="D694" t="s">
        <v>154</v>
      </c>
      <c r="E694" t="s">
        <v>154</v>
      </c>
      <c r="F694">
        <v>0</v>
      </c>
      <c r="G694" t="s">
        <v>154</v>
      </c>
      <c r="H694" t="s">
        <v>154</v>
      </c>
      <c r="I694">
        <v>0</v>
      </c>
      <c r="J694">
        <v>0</v>
      </c>
      <c r="L694">
        <v>0</v>
      </c>
      <c r="M694">
        <v>-32768</v>
      </c>
      <c r="N694">
        <v>32767</v>
      </c>
      <c r="O694">
        <v>0</v>
      </c>
      <c r="P694">
        <v>0</v>
      </c>
      <c r="Q694" t="s">
        <v>155</v>
      </c>
      <c r="R694">
        <v>0</v>
      </c>
      <c r="S694">
        <v>1</v>
      </c>
      <c r="T694" t="s">
        <v>155</v>
      </c>
      <c r="U694">
        <v>0</v>
      </c>
      <c r="V694">
        <v>1</v>
      </c>
      <c r="W694" t="s">
        <v>155</v>
      </c>
      <c r="X694">
        <v>0</v>
      </c>
      <c r="Y694">
        <v>1</v>
      </c>
      <c r="Z694" t="s">
        <v>155</v>
      </c>
      <c r="AA694">
        <v>0</v>
      </c>
      <c r="AB694">
        <v>1</v>
      </c>
      <c r="AC694" t="s">
        <v>155</v>
      </c>
      <c r="AD694">
        <v>0</v>
      </c>
      <c r="AE694">
        <v>1</v>
      </c>
      <c r="AF694" t="s">
        <v>155</v>
      </c>
      <c r="AG694">
        <v>0</v>
      </c>
      <c r="AH694">
        <v>1</v>
      </c>
      <c r="AI694">
        <v>0</v>
      </c>
      <c r="AJ694" t="s">
        <v>155</v>
      </c>
      <c r="AK694">
        <v>0</v>
      </c>
      <c r="AL694">
        <v>1</v>
      </c>
      <c r="AM694" t="s">
        <v>4774</v>
      </c>
      <c r="AN694">
        <v>-32768</v>
      </c>
      <c r="AO694">
        <v>32767</v>
      </c>
      <c r="AP694" t="s">
        <v>4775</v>
      </c>
      <c r="AQ694" s="1" t="s">
        <v>157</v>
      </c>
      <c r="AR694" t="s">
        <v>158</v>
      </c>
      <c r="AS694" t="str">
        <f>VLOOKUP('intouch变量（实型）'!$A694,基本表格!$G:$Q,3,FALSE)</f>
        <v>DB100,REAL814</v>
      </c>
      <c r="AT694" t="str">
        <f>VLOOKUP('intouch变量（实型）'!$A694,基本表格!$G:$Q,10,FALSE)</f>
        <v>No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</row>
    <row r="695" spans="1:55">
      <c r="A695" t="s">
        <v>6193</v>
      </c>
      <c r="B695" s="11" t="str">
        <f t="shared" si="10"/>
        <v>CHPF</v>
      </c>
      <c r="C695" s="11" t="str">
        <f>VLOOKUP('intouch变量（实型）'!$A695,基本表格!$G:$Q,2,FALSE)</f>
        <v>2122+P2-M3 2#双螺旋运输机A 反馈转速 下限值</v>
      </c>
      <c r="D695" t="s">
        <v>154</v>
      </c>
      <c r="E695" t="s">
        <v>154</v>
      </c>
      <c r="F695">
        <v>0</v>
      </c>
      <c r="G695" t="s">
        <v>154</v>
      </c>
      <c r="H695" t="s">
        <v>154</v>
      </c>
      <c r="I695">
        <v>0</v>
      </c>
      <c r="J695">
        <v>0</v>
      </c>
      <c r="L695">
        <v>0</v>
      </c>
      <c r="M695">
        <v>-32768</v>
      </c>
      <c r="N695">
        <v>32767</v>
      </c>
      <c r="O695">
        <v>0</v>
      </c>
      <c r="P695">
        <v>0</v>
      </c>
      <c r="Q695" t="s">
        <v>155</v>
      </c>
      <c r="R695">
        <v>0</v>
      </c>
      <c r="S695">
        <v>1</v>
      </c>
      <c r="T695" t="s">
        <v>155</v>
      </c>
      <c r="U695">
        <v>0</v>
      </c>
      <c r="V695">
        <v>1</v>
      </c>
      <c r="W695" t="s">
        <v>155</v>
      </c>
      <c r="X695">
        <v>0</v>
      </c>
      <c r="Y695">
        <v>1</v>
      </c>
      <c r="Z695" t="s">
        <v>155</v>
      </c>
      <c r="AA695">
        <v>0</v>
      </c>
      <c r="AB695">
        <v>1</v>
      </c>
      <c r="AC695" t="s">
        <v>155</v>
      </c>
      <c r="AD695">
        <v>0</v>
      </c>
      <c r="AE695">
        <v>1</v>
      </c>
      <c r="AF695" t="s">
        <v>155</v>
      </c>
      <c r="AG695">
        <v>0</v>
      </c>
      <c r="AH695">
        <v>1</v>
      </c>
      <c r="AI695">
        <v>0</v>
      </c>
      <c r="AJ695" t="s">
        <v>155</v>
      </c>
      <c r="AK695">
        <v>0</v>
      </c>
      <c r="AL695">
        <v>1</v>
      </c>
      <c r="AM695" t="s">
        <v>4774</v>
      </c>
      <c r="AN695">
        <v>-32768</v>
      </c>
      <c r="AO695">
        <v>32767</v>
      </c>
      <c r="AP695" t="s">
        <v>4775</v>
      </c>
      <c r="AQ695" s="1" t="s">
        <v>157</v>
      </c>
      <c r="AR695" t="s">
        <v>158</v>
      </c>
      <c r="AS695" t="str">
        <f>VLOOKUP('intouch变量（实型）'!$A695,基本表格!$G:$Q,3,FALSE)</f>
        <v>DB100,REAL818</v>
      </c>
      <c r="AT695" t="str">
        <f>VLOOKUP('intouch变量（实型）'!$A695,基本表格!$G:$Q,10,FALSE)</f>
        <v>No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</row>
    <row r="696" spans="1:55">
      <c r="A696" t="s">
        <v>6194</v>
      </c>
      <c r="B696" s="11" t="str">
        <f t="shared" si="10"/>
        <v>CHPF</v>
      </c>
      <c r="C696" s="11" t="str">
        <f>VLOOKUP('intouch变量（实型）'!$A696,基本表格!$G:$Q,2,FALSE)</f>
        <v>2122+P2-M3 2#双螺旋运输机A 反馈转速 上上限值</v>
      </c>
      <c r="D696" t="s">
        <v>154</v>
      </c>
      <c r="E696" t="s">
        <v>154</v>
      </c>
      <c r="F696">
        <v>0</v>
      </c>
      <c r="G696" t="s">
        <v>154</v>
      </c>
      <c r="H696" t="s">
        <v>154</v>
      </c>
      <c r="I696">
        <v>0</v>
      </c>
      <c r="J696">
        <v>0</v>
      </c>
      <c r="L696">
        <v>0</v>
      </c>
      <c r="M696">
        <v>-32768</v>
      </c>
      <c r="N696">
        <v>32767</v>
      </c>
      <c r="O696">
        <v>0</v>
      </c>
      <c r="P696">
        <v>0</v>
      </c>
      <c r="Q696" t="s">
        <v>155</v>
      </c>
      <c r="R696">
        <v>0</v>
      </c>
      <c r="S696">
        <v>1</v>
      </c>
      <c r="T696" t="s">
        <v>155</v>
      </c>
      <c r="U696">
        <v>0</v>
      </c>
      <c r="V696">
        <v>1</v>
      </c>
      <c r="W696" t="s">
        <v>155</v>
      </c>
      <c r="X696">
        <v>0</v>
      </c>
      <c r="Y696">
        <v>1</v>
      </c>
      <c r="Z696" t="s">
        <v>155</v>
      </c>
      <c r="AA696">
        <v>0</v>
      </c>
      <c r="AB696">
        <v>1</v>
      </c>
      <c r="AC696" t="s">
        <v>155</v>
      </c>
      <c r="AD696">
        <v>0</v>
      </c>
      <c r="AE696">
        <v>1</v>
      </c>
      <c r="AF696" t="s">
        <v>155</v>
      </c>
      <c r="AG696">
        <v>0</v>
      </c>
      <c r="AH696">
        <v>1</v>
      </c>
      <c r="AI696">
        <v>0</v>
      </c>
      <c r="AJ696" t="s">
        <v>155</v>
      </c>
      <c r="AK696">
        <v>0</v>
      </c>
      <c r="AL696">
        <v>1</v>
      </c>
      <c r="AM696" t="s">
        <v>4774</v>
      </c>
      <c r="AN696">
        <v>-32768</v>
      </c>
      <c r="AO696">
        <v>32767</v>
      </c>
      <c r="AP696" t="s">
        <v>4775</v>
      </c>
      <c r="AQ696" s="1" t="s">
        <v>157</v>
      </c>
      <c r="AR696" t="s">
        <v>158</v>
      </c>
      <c r="AS696" t="str">
        <f>VLOOKUP('intouch变量（实型）'!$A696,基本表格!$G:$Q,3,FALSE)</f>
        <v>DB100,REAL822</v>
      </c>
      <c r="AT696" t="str">
        <f>VLOOKUP('intouch变量（实型）'!$A696,基本表格!$G:$Q,10,FALSE)</f>
        <v>No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</row>
    <row r="697" spans="1:55">
      <c r="A697" t="s">
        <v>6195</v>
      </c>
      <c r="B697" s="11" t="str">
        <f t="shared" si="10"/>
        <v>CHPF</v>
      </c>
      <c r="C697" s="11" t="str">
        <f>VLOOKUP('intouch变量（实型）'!$A697,基本表格!$G:$Q,2,FALSE)</f>
        <v>2122+P2-M3 2#双螺旋运输机A 反馈转速 下下限值</v>
      </c>
      <c r="D697" t="s">
        <v>154</v>
      </c>
      <c r="E697" t="s">
        <v>154</v>
      </c>
      <c r="F697">
        <v>0</v>
      </c>
      <c r="G697" t="s">
        <v>154</v>
      </c>
      <c r="H697" t="s">
        <v>154</v>
      </c>
      <c r="I697">
        <v>0</v>
      </c>
      <c r="J697">
        <v>0</v>
      </c>
      <c r="L697">
        <v>0</v>
      </c>
      <c r="M697">
        <v>-32768</v>
      </c>
      <c r="N697">
        <v>32767</v>
      </c>
      <c r="O697">
        <v>0</v>
      </c>
      <c r="P697">
        <v>0</v>
      </c>
      <c r="Q697" t="s">
        <v>155</v>
      </c>
      <c r="R697">
        <v>0</v>
      </c>
      <c r="S697">
        <v>1</v>
      </c>
      <c r="T697" t="s">
        <v>155</v>
      </c>
      <c r="U697">
        <v>0</v>
      </c>
      <c r="V697">
        <v>1</v>
      </c>
      <c r="W697" t="s">
        <v>155</v>
      </c>
      <c r="X697">
        <v>0</v>
      </c>
      <c r="Y697">
        <v>1</v>
      </c>
      <c r="Z697" t="s">
        <v>155</v>
      </c>
      <c r="AA697">
        <v>0</v>
      </c>
      <c r="AB697">
        <v>1</v>
      </c>
      <c r="AC697" t="s">
        <v>155</v>
      </c>
      <c r="AD697">
        <v>0</v>
      </c>
      <c r="AE697">
        <v>1</v>
      </c>
      <c r="AF697" t="s">
        <v>155</v>
      </c>
      <c r="AG697">
        <v>0</v>
      </c>
      <c r="AH697">
        <v>1</v>
      </c>
      <c r="AI697">
        <v>0</v>
      </c>
      <c r="AJ697" t="s">
        <v>155</v>
      </c>
      <c r="AK697">
        <v>0</v>
      </c>
      <c r="AL697">
        <v>1</v>
      </c>
      <c r="AM697" t="s">
        <v>4774</v>
      </c>
      <c r="AN697">
        <v>-32768</v>
      </c>
      <c r="AO697">
        <v>32767</v>
      </c>
      <c r="AP697" t="s">
        <v>4775</v>
      </c>
      <c r="AQ697" s="1" t="s">
        <v>157</v>
      </c>
      <c r="AR697" t="s">
        <v>158</v>
      </c>
      <c r="AS697" t="str">
        <f>VLOOKUP('intouch变量（实型）'!$A697,基本表格!$G:$Q,3,FALSE)</f>
        <v>DB100,REAL826</v>
      </c>
      <c r="AT697" t="str">
        <f>VLOOKUP('intouch变量（实型）'!$A697,基本表格!$G:$Q,10,FALSE)</f>
        <v>No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</row>
    <row r="698" spans="1:55">
      <c r="A698" t="s">
        <v>6196</v>
      </c>
      <c r="B698" s="11" t="str">
        <f t="shared" si="10"/>
        <v>CHPF</v>
      </c>
      <c r="C698" s="11" t="str">
        <f>VLOOKUP('intouch变量（实型）'!$A698,基本表格!$G:$Q,2,FALSE)</f>
        <v>2122+P2-M3 2#双螺旋运输机A 反馈电流 实际值</v>
      </c>
      <c r="D698" t="s">
        <v>154</v>
      </c>
      <c r="E698" t="s">
        <v>154</v>
      </c>
      <c r="F698">
        <v>0</v>
      </c>
      <c r="G698" t="s">
        <v>154</v>
      </c>
      <c r="H698" t="s">
        <v>154</v>
      </c>
      <c r="I698">
        <v>0</v>
      </c>
      <c r="J698">
        <v>0</v>
      </c>
      <c r="L698">
        <v>0</v>
      </c>
      <c r="M698">
        <v>-32768</v>
      </c>
      <c r="N698">
        <v>32767</v>
      </c>
      <c r="O698">
        <v>0</v>
      </c>
      <c r="P698">
        <v>0</v>
      </c>
      <c r="Q698" t="s">
        <v>155</v>
      </c>
      <c r="R698">
        <v>0</v>
      </c>
      <c r="S698">
        <v>1</v>
      </c>
      <c r="T698" t="s">
        <v>155</v>
      </c>
      <c r="U698">
        <v>0</v>
      </c>
      <c r="V698">
        <v>1</v>
      </c>
      <c r="W698" t="s">
        <v>155</v>
      </c>
      <c r="X698">
        <v>0</v>
      </c>
      <c r="Y698">
        <v>1</v>
      </c>
      <c r="Z698" t="s">
        <v>155</v>
      </c>
      <c r="AA698">
        <v>0</v>
      </c>
      <c r="AB698">
        <v>1</v>
      </c>
      <c r="AC698" t="s">
        <v>155</v>
      </c>
      <c r="AD698">
        <v>0</v>
      </c>
      <c r="AE698">
        <v>1</v>
      </c>
      <c r="AF698" t="s">
        <v>155</v>
      </c>
      <c r="AG698">
        <v>0</v>
      </c>
      <c r="AH698">
        <v>1</v>
      </c>
      <c r="AI698">
        <v>0</v>
      </c>
      <c r="AJ698" t="s">
        <v>155</v>
      </c>
      <c r="AK698">
        <v>0</v>
      </c>
      <c r="AL698">
        <v>1</v>
      </c>
      <c r="AM698" t="s">
        <v>4774</v>
      </c>
      <c r="AN698">
        <v>-32768</v>
      </c>
      <c r="AO698">
        <v>32767</v>
      </c>
      <c r="AP698" t="s">
        <v>4775</v>
      </c>
      <c r="AQ698" s="1" t="s">
        <v>157</v>
      </c>
      <c r="AR698" t="s">
        <v>158</v>
      </c>
      <c r="AS698" t="str">
        <f>VLOOKUP('intouch变量（实型）'!$A698,基本表格!$G:$Q,3,FALSE)</f>
        <v>DB100,REAL856</v>
      </c>
      <c r="AT698" t="str">
        <f>VLOOKUP('intouch变量（实型）'!$A698,基本表格!$G:$Q,10,FALSE)</f>
        <v>Yes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</row>
    <row r="699" spans="1:55">
      <c r="A699" t="s">
        <v>6197</v>
      </c>
      <c r="B699" s="11" t="str">
        <f t="shared" si="10"/>
        <v>CHPF</v>
      </c>
      <c r="C699" s="11" t="str">
        <f>VLOOKUP('intouch变量（实型）'!$A699,基本表格!$G:$Q,2,FALSE)</f>
        <v>2122+P2-M3 2#双螺旋运输机A 反馈电流 量程</v>
      </c>
      <c r="D699" t="s">
        <v>154</v>
      </c>
      <c r="E699" t="s">
        <v>154</v>
      </c>
      <c r="F699">
        <v>0</v>
      </c>
      <c r="G699" t="s">
        <v>154</v>
      </c>
      <c r="H699" t="s">
        <v>154</v>
      </c>
      <c r="I699">
        <v>0</v>
      </c>
      <c r="J699">
        <v>0</v>
      </c>
      <c r="L699">
        <v>0</v>
      </c>
      <c r="M699">
        <v>-32768</v>
      </c>
      <c r="N699">
        <v>32767</v>
      </c>
      <c r="O699">
        <v>0</v>
      </c>
      <c r="P699">
        <v>0</v>
      </c>
      <c r="Q699" t="s">
        <v>155</v>
      </c>
      <c r="R699">
        <v>0</v>
      </c>
      <c r="S699">
        <v>1</v>
      </c>
      <c r="T699" t="s">
        <v>155</v>
      </c>
      <c r="U699">
        <v>0</v>
      </c>
      <c r="V699">
        <v>1</v>
      </c>
      <c r="W699" t="s">
        <v>155</v>
      </c>
      <c r="X699">
        <v>0</v>
      </c>
      <c r="Y699">
        <v>1</v>
      </c>
      <c r="Z699" t="s">
        <v>155</v>
      </c>
      <c r="AA699">
        <v>0</v>
      </c>
      <c r="AB699">
        <v>1</v>
      </c>
      <c r="AC699" t="s">
        <v>155</v>
      </c>
      <c r="AD699">
        <v>0</v>
      </c>
      <c r="AE699">
        <v>1</v>
      </c>
      <c r="AF699" t="s">
        <v>155</v>
      </c>
      <c r="AG699">
        <v>0</v>
      </c>
      <c r="AH699">
        <v>1</v>
      </c>
      <c r="AI699">
        <v>0</v>
      </c>
      <c r="AJ699" t="s">
        <v>155</v>
      </c>
      <c r="AK699">
        <v>0</v>
      </c>
      <c r="AL699">
        <v>1</v>
      </c>
      <c r="AM699" t="s">
        <v>4774</v>
      </c>
      <c r="AN699">
        <v>-32768</v>
      </c>
      <c r="AO699">
        <v>32767</v>
      </c>
      <c r="AP699" t="s">
        <v>4775</v>
      </c>
      <c r="AQ699" s="1" t="s">
        <v>157</v>
      </c>
      <c r="AR699" t="s">
        <v>158</v>
      </c>
      <c r="AS699" t="str">
        <f>VLOOKUP('intouch变量（实型）'!$A699,基本表格!$G:$Q,3,FALSE)</f>
        <v>DB100,REAL860</v>
      </c>
      <c r="AT699" t="str">
        <f>VLOOKUP('intouch变量（实型）'!$A699,基本表格!$G:$Q,10,FALSE)</f>
        <v>No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</row>
    <row r="700" spans="1:55">
      <c r="A700" t="s">
        <v>6198</v>
      </c>
      <c r="B700" s="11" t="str">
        <f t="shared" si="10"/>
        <v>CHPF</v>
      </c>
      <c r="C700" s="11" t="str">
        <f>VLOOKUP('intouch变量（实型）'!$A700,基本表格!$G:$Q,2,FALSE)</f>
        <v>2122+P2-M3 2#双螺旋运输机A 反馈电流 上限值</v>
      </c>
      <c r="D700" t="s">
        <v>154</v>
      </c>
      <c r="E700" t="s">
        <v>154</v>
      </c>
      <c r="F700">
        <v>0</v>
      </c>
      <c r="G700" t="s">
        <v>154</v>
      </c>
      <c r="H700" t="s">
        <v>154</v>
      </c>
      <c r="I700">
        <v>0</v>
      </c>
      <c r="J700">
        <v>0</v>
      </c>
      <c r="L700">
        <v>0</v>
      </c>
      <c r="M700">
        <v>-32768</v>
      </c>
      <c r="N700">
        <v>32767</v>
      </c>
      <c r="O700">
        <v>0</v>
      </c>
      <c r="P700">
        <v>0</v>
      </c>
      <c r="Q700" t="s">
        <v>155</v>
      </c>
      <c r="R700">
        <v>0</v>
      </c>
      <c r="S700">
        <v>1</v>
      </c>
      <c r="T700" t="s">
        <v>155</v>
      </c>
      <c r="U700">
        <v>0</v>
      </c>
      <c r="V700">
        <v>1</v>
      </c>
      <c r="W700" t="s">
        <v>155</v>
      </c>
      <c r="X700">
        <v>0</v>
      </c>
      <c r="Y700">
        <v>1</v>
      </c>
      <c r="Z700" t="s">
        <v>155</v>
      </c>
      <c r="AA700">
        <v>0</v>
      </c>
      <c r="AB700">
        <v>1</v>
      </c>
      <c r="AC700" t="s">
        <v>155</v>
      </c>
      <c r="AD700">
        <v>0</v>
      </c>
      <c r="AE700">
        <v>1</v>
      </c>
      <c r="AF700" t="s">
        <v>155</v>
      </c>
      <c r="AG700">
        <v>0</v>
      </c>
      <c r="AH700">
        <v>1</v>
      </c>
      <c r="AI700">
        <v>0</v>
      </c>
      <c r="AJ700" t="s">
        <v>155</v>
      </c>
      <c r="AK700">
        <v>0</v>
      </c>
      <c r="AL700">
        <v>1</v>
      </c>
      <c r="AM700" t="s">
        <v>4774</v>
      </c>
      <c r="AN700">
        <v>-32768</v>
      </c>
      <c r="AO700">
        <v>32767</v>
      </c>
      <c r="AP700" t="s">
        <v>4775</v>
      </c>
      <c r="AQ700" s="1" t="s">
        <v>157</v>
      </c>
      <c r="AR700" t="s">
        <v>158</v>
      </c>
      <c r="AS700" t="str">
        <f>VLOOKUP('intouch变量（实型）'!$A700,基本表格!$G:$Q,3,FALSE)</f>
        <v>DB100,REAL864</v>
      </c>
      <c r="AT700" t="str">
        <f>VLOOKUP('intouch变量（实型）'!$A700,基本表格!$G:$Q,10,FALSE)</f>
        <v>No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</row>
    <row r="701" spans="1:55">
      <c r="A701" t="s">
        <v>6199</v>
      </c>
      <c r="B701" s="11" t="str">
        <f t="shared" si="10"/>
        <v>CHPF</v>
      </c>
      <c r="C701" s="11" t="str">
        <f>VLOOKUP('intouch变量（实型）'!$A701,基本表格!$G:$Q,2,FALSE)</f>
        <v>2122+P2-M3 2#双螺旋运输机A 反馈电流 下限值</v>
      </c>
      <c r="D701" t="s">
        <v>154</v>
      </c>
      <c r="E701" t="s">
        <v>154</v>
      </c>
      <c r="F701">
        <v>0</v>
      </c>
      <c r="G701" t="s">
        <v>154</v>
      </c>
      <c r="H701" t="s">
        <v>154</v>
      </c>
      <c r="I701">
        <v>0</v>
      </c>
      <c r="J701">
        <v>0</v>
      </c>
      <c r="L701">
        <v>0</v>
      </c>
      <c r="M701">
        <v>-32768</v>
      </c>
      <c r="N701">
        <v>32767</v>
      </c>
      <c r="O701">
        <v>0</v>
      </c>
      <c r="P701">
        <v>0</v>
      </c>
      <c r="Q701" t="s">
        <v>155</v>
      </c>
      <c r="R701">
        <v>0</v>
      </c>
      <c r="S701">
        <v>1</v>
      </c>
      <c r="T701" t="s">
        <v>155</v>
      </c>
      <c r="U701">
        <v>0</v>
      </c>
      <c r="V701">
        <v>1</v>
      </c>
      <c r="W701" t="s">
        <v>155</v>
      </c>
      <c r="X701">
        <v>0</v>
      </c>
      <c r="Y701">
        <v>1</v>
      </c>
      <c r="Z701" t="s">
        <v>155</v>
      </c>
      <c r="AA701">
        <v>0</v>
      </c>
      <c r="AB701">
        <v>1</v>
      </c>
      <c r="AC701" t="s">
        <v>155</v>
      </c>
      <c r="AD701">
        <v>0</v>
      </c>
      <c r="AE701">
        <v>1</v>
      </c>
      <c r="AF701" t="s">
        <v>155</v>
      </c>
      <c r="AG701">
        <v>0</v>
      </c>
      <c r="AH701">
        <v>1</v>
      </c>
      <c r="AI701">
        <v>0</v>
      </c>
      <c r="AJ701" t="s">
        <v>155</v>
      </c>
      <c r="AK701">
        <v>0</v>
      </c>
      <c r="AL701">
        <v>1</v>
      </c>
      <c r="AM701" t="s">
        <v>4774</v>
      </c>
      <c r="AN701">
        <v>-32768</v>
      </c>
      <c r="AO701">
        <v>32767</v>
      </c>
      <c r="AP701" t="s">
        <v>4775</v>
      </c>
      <c r="AQ701" s="1" t="s">
        <v>157</v>
      </c>
      <c r="AR701" t="s">
        <v>158</v>
      </c>
      <c r="AS701" t="str">
        <f>VLOOKUP('intouch变量（实型）'!$A701,基本表格!$G:$Q,3,FALSE)</f>
        <v>DB100,REAL868</v>
      </c>
      <c r="AT701" t="str">
        <f>VLOOKUP('intouch变量（实型）'!$A701,基本表格!$G:$Q,10,FALSE)</f>
        <v>No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</row>
    <row r="702" spans="1:55">
      <c r="A702" t="s">
        <v>6200</v>
      </c>
      <c r="B702" s="11" t="str">
        <f t="shared" si="10"/>
        <v>CHPF</v>
      </c>
      <c r="C702" s="11" t="str">
        <f>VLOOKUP('intouch变量（实型）'!$A702,基本表格!$G:$Q,2,FALSE)</f>
        <v>2122+P2-M3 2#双螺旋运输机A 反馈电流 上上限值</v>
      </c>
      <c r="D702" t="s">
        <v>154</v>
      </c>
      <c r="E702" t="s">
        <v>154</v>
      </c>
      <c r="F702">
        <v>0</v>
      </c>
      <c r="G702" t="s">
        <v>154</v>
      </c>
      <c r="H702" t="s">
        <v>154</v>
      </c>
      <c r="I702">
        <v>0</v>
      </c>
      <c r="J702">
        <v>0</v>
      </c>
      <c r="L702">
        <v>0</v>
      </c>
      <c r="M702">
        <v>-32768</v>
      </c>
      <c r="N702">
        <v>32767</v>
      </c>
      <c r="O702">
        <v>0</v>
      </c>
      <c r="P702">
        <v>0</v>
      </c>
      <c r="Q702" t="s">
        <v>155</v>
      </c>
      <c r="R702">
        <v>0</v>
      </c>
      <c r="S702">
        <v>1</v>
      </c>
      <c r="T702" t="s">
        <v>155</v>
      </c>
      <c r="U702">
        <v>0</v>
      </c>
      <c r="V702">
        <v>1</v>
      </c>
      <c r="W702" t="s">
        <v>155</v>
      </c>
      <c r="X702">
        <v>0</v>
      </c>
      <c r="Y702">
        <v>1</v>
      </c>
      <c r="Z702" t="s">
        <v>155</v>
      </c>
      <c r="AA702">
        <v>0</v>
      </c>
      <c r="AB702">
        <v>1</v>
      </c>
      <c r="AC702" t="s">
        <v>155</v>
      </c>
      <c r="AD702">
        <v>0</v>
      </c>
      <c r="AE702">
        <v>1</v>
      </c>
      <c r="AF702" t="s">
        <v>155</v>
      </c>
      <c r="AG702">
        <v>0</v>
      </c>
      <c r="AH702">
        <v>1</v>
      </c>
      <c r="AI702">
        <v>0</v>
      </c>
      <c r="AJ702" t="s">
        <v>155</v>
      </c>
      <c r="AK702">
        <v>0</v>
      </c>
      <c r="AL702">
        <v>1</v>
      </c>
      <c r="AM702" t="s">
        <v>4774</v>
      </c>
      <c r="AN702">
        <v>-32768</v>
      </c>
      <c r="AO702">
        <v>32767</v>
      </c>
      <c r="AP702" t="s">
        <v>4775</v>
      </c>
      <c r="AQ702" s="1" t="s">
        <v>157</v>
      </c>
      <c r="AR702" t="s">
        <v>158</v>
      </c>
      <c r="AS702" t="str">
        <f>VLOOKUP('intouch变量（实型）'!$A702,基本表格!$G:$Q,3,FALSE)</f>
        <v>DB100,REAL872</v>
      </c>
      <c r="AT702" t="str">
        <f>VLOOKUP('intouch变量（实型）'!$A702,基本表格!$G:$Q,10,FALSE)</f>
        <v>No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</row>
    <row r="703" spans="1:55">
      <c r="A703" t="s">
        <v>6201</v>
      </c>
      <c r="B703" s="11" t="str">
        <f t="shared" si="10"/>
        <v>CHPF</v>
      </c>
      <c r="C703" s="11" t="str">
        <f>VLOOKUP('intouch变量（实型）'!$A703,基本表格!$G:$Q,2,FALSE)</f>
        <v>2122+P2-M3 2#双螺旋运输机A 反馈电流 下下限值</v>
      </c>
      <c r="D703" t="s">
        <v>154</v>
      </c>
      <c r="E703" t="s">
        <v>154</v>
      </c>
      <c r="F703">
        <v>0</v>
      </c>
      <c r="G703" t="s">
        <v>154</v>
      </c>
      <c r="H703" t="s">
        <v>154</v>
      </c>
      <c r="I703">
        <v>0</v>
      </c>
      <c r="J703">
        <v>0</v>
      </c>
      <c r="L703">
        <v>0</v>
      </c>
      <c r="M703">
        <v>-32768</v>
      </c>
      <c r="N703">
        <v>32767</v>
      </c>
      <c r="O703">
        <v>0</v>
      </c>
      <c r="P703">
        <v>0</v>
      </c>
      <c r="Q703" t="s">
        <v>155</v>
      </c>
      <c r="R703">
        <v>0</v>
      </c>
      <c r="S703">
        <v>1</v>
      </c>
      <c r="T703" t="s">
        <v>155</v>
      </c>
      <c r="U703">
        <v>0</v>
      </c>
      <c r="V703">
        <v>1</v>
      </c>
      <c r="W703" t="s">
        <v>155</v>
      </c>
      <c r="X703">
        <v>0</v>
      </c>
      <c r="Y703">
        <v>1</v>
      </c>
      <c r="Z703" t="s">
        <v>155</v>
      </c>
      <c r="AA703">
        <v>0</v>
      </c>
      <c r="AB703">
        <v>1</v>
      </c>
      <c r="AC703" t="s">
        <v>155</v>
      </c>
      <c r="AD703">
        <v>0</v>
      </c>
      <c r="AE703">
        <v>1</v>
      </c>
      <c r="AF703" t="s">
        <v>155</v>
      </c>
      <c r="AG703">
        <v>0</v>
      </c>
      <c r="AH703">
        <v>1</v>
      </c>
      <c r="AI703">
        <v>0</v>
      </c>
      <c r="AJ703" t="s">
        <v>155</v>
      </c>
      <c r="AK703">
        <v>0</v>
      </c>
      <c r="AL703">
        <v>1</v>
      </c>
      <c r="AM703" t="s">
        <v>4774</v>
      </c>
      <c r="AN703">
        <v>-32768</v>
      </c>
      <c r="AO703">
        <v>32767</v>
      </c>
      <c r="AP703" t="s">
        <v>4775</v>
      </c>
      <c r="AQ703" s="1" t="s">
        <v>157</v>
      </c>
      <c r="AR703" t="s">
        <v>158</v>
      </c>
      <c r="AS703" t="str">
        <f>VLOOKUP('intouch变量（实型）'!$A703,基本表格!$G:$Q,3,FALSE)</f>
        <v>DB100,REAL876</v>
      </c>
      <c r="AT703" t="str">
        <f>VLOOKUP('intouch变量（实型）'!$A703,基本表格!$G:$Q,10,FALSE)</f>
        <v>No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</row>
    <row r="704" spans="1:55">
      <c r="A704" t="s">
        <v>6202</v>
      </c>
      <c r="B704" s="11" t="str">
        <f t="shared" si="10"/>
        <v>CHPF</v>
      </c>
      <c r="C704" s="11" t="str">
        <f>VLOOKUP('intouch变量（实型）'!$A704,基本表格!$G:$Q,2,FALSE)</f>
        <v>2122+P2-M4 2#双螺旋运输机B 给定频率 实际值</v>
      </c>
      <c r="D704" t="s">
        <v>154</v>
      </c>
      <c r="E704" t="s">
        <v>154</v>
      </c>
      <c r="F704">
        <v>0</v>
      </c>
      <c r="G704" t="s">
        <v>154</v>
      </c>
      <c r="H704" t="s">
        <v>154</v>
      </c>
      <c r="I704">
        <v>0</v>
      </c>
      <c r="J704">
        <v>0</v>
      </c>
      <c r="L704">
        <v>0</v>
      </c>
      <c r="M704">
        <v>-32768</v>
      </c>
      <c r="N704">
        <v>32767</v>
      </c>
      <c r="O704">
        <v>0</v>
      </c>
      <c r="P704">
        <v>0</v>
      </c>
      <c r="Q704" t="s">
        <v>155</v>
      </c>
      <c r="R704">
        <v>0</v>
      </c>
      <c r="S704">
        <v>1</v>
      </c>
      <c r="T704" t="s">
        <v>155</v>
      </c>
      <c r="U704">
        <v>0</v>
      </c>
      <c r="V704">
        <v>1</v>
      </c>
      <c r="W704" t="s">
        <v>155</v>
      </c>
      <c r="X704">
        <v>0</v>
      </c>
      <c r="Y704">
        <v>1</v>
      </c>
      <c r="Z704" t="s">
        <v>155</v>
      </c>
      <c r="AA704">
        <v>0</v>
      </c>
      <c r="AB704">
        <v>1</v>
      </c>
      <c r="AC704" t="s">
        <v>155</v>
      </c>
      <c r="AD704">
        <v>0</v>
      </c>
      <c r="AE704">
        <v>1</v>
      </c>
      <c r="AF704" t="s">
        <v>155</v>
      </c>
      <c r="AG704">
        <v>0</v>
      </c>
      <c r="AH704">
        <v>1</v>
      </c>
      <c r="AI704">
        <v>0</v>
      </c>
      <c r="AJ704" t="s">
        <v>155</v>
      </c>
      <c r="AK704">
        <v>0</v>
      </c>
      <c r="AL704">
        <v>1</v>
      </c>
      <c r="AM704" t="s">
        <v>4774</v>
      </c>
      <c r="AN704">
        <v>-32768</v>
      </c>
      <c r="AO704">
        <v>32767</v>
      </c>
      <c r="AP704" t="s">
        <v>4775</v>
      </c>
      <c r="AQ704" s="1" t="s">
        <v>157</v>
      </c>
      <c r="AR704" t="s">
        <v>158</v>
      </c>
      <c r="AS704" t="str">
        <f>VLOOKUP('intouch变量（实型）'!$A704,基本表格!$G:$Q,3,FALSE)</f>
        <v>DB100,REAL956</v>
      </c>
      <c r="AT704" t="str">
        <f>VLOOKUP('intouch变量（实型）'!$A704,基本表格!$G:$Q,10,FALSE)</f>
        <v>Yes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</row>
    <row r="705" spans="1:55">
      <c r="A705" t="s">
        <v>6203</v>
      </c>
      <c r="B705" s="11" t="str">
        <f t="shared" si="10"/>
        <v>CHPF</v>
      </c>
      <c r="C705" s="11" t="str">
        <f>VLOOKUP('intouch变量（实型）'!$A705,基本表格!$G:$Q,2,FALSE)</f>
        <v>2122+P2-M4 2#双螺旋运输机B 给定频率 量程</v>
      </c>
      <c r="D705" t="s">
        <v>154</v>
      </c>
      <c r="E705" t="s">
        <v>154</v>
      </c>
      <c r="F705">
        <v>0</v>
      </c>
      <c r="G705" t="s">
        <v>154</v>
      </c>
      <c r="H705" t="s">
        <v>154</v>
      </c>
      <c r="I705">
        <v>0</v>
      </c>
      <c r="J705">
        <v>0</v>
      </c>
      <c r="L705">
        <v>0</v>
      </c>
      <c r="M705">
        <v>-32768</v>
      </c>
      <c r="N705">
        <v>32767</v>
      </c>
      <c r="O705">
        <v>0</v>
      </c>
      <c r="P705">
        <v>0</v>
      </c>
      <c r="Q705" t="s">
        <v>155</v>
      </c>
      <c r="R705">
        <v>0</v>
      </c>
      <c r="S705">
        <v>1</v>
      </c>
      <c r="T705" t="s">
        <v>155</v>
      </c>
      <c r="U705">
        <v>0</v>
      </c>
      <c r="V705">
        <v>1</v>
      </c>
      <c r="W705" t="s">
        <v>155</v>
      </c>
      <c r="X705">
        <v>0</v>
      </c>
      <c r="Y705">
        <v>1</v>
      </c>
      <c r="Z705" t="s">
        <v>155</v>
      </c>
      <c r="AA705">
        <v>0</v>
      </c>
      <c r="AB705">
        <v>1</v>
      </c>
      <c r="AC705" t="s">
        <v>155</v>
      </c>
      <c r="AD705">
        <v>0</v>
      </c>
      <c r="AE705">
        <v>1</v>
      </c>
      <c r="AF705" t="s">
        <v>155</v>
      </c>
      <c r="AG705">
        <v>0</v>
      </c>
      <c r="AH705">
        <v>1</v>
      </c>
      <c r="AI705">
        <v>0</v>
      </c>
      <c r="AJ705" t="s">
        <v>155</v>
      </c>
      <c r="AK705">
        <v>0</v>
      </c>
      <c r="AL705">
        <v>1</v>
      </c>
      <c r="AM705" t="s">
        <v>4774</v>
      </c>
      <c r="AN705">
        <v>-32768</v>
      </c>
      <c r="AO705">
        <v>32767</v>
      </c>
      <c r="AP705" t="s">
        <v>4775</v>
      </c>
      <c r="AQ705" s="1" t="s">
        <v>157</v>
      </c>
      <c r="AR705" t="s">
        <v>158</v>
      </c>
      <c r="AS705" t="str">
        <f>VLOOKUP('intouch变量（实型）'!$A705,基本表格!$G:$Q,3,FALSE)</f>
        <v>DB100,REAL960</v>
      </c>
      <c r="AT705" t="str">
        <f>VLOOKUP('intouch变量（实型）'!$A705,基本表格!$G:$Q,10,FALSE)</f>
        <v>No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</row>
    <row r="706" spans="1:55">
      <c r="A706" t="s">
        <v>6204</v>
      </c>
      <c r="B706" s="11" t="str">
        <f t="shared" si="10"/>
        <v>CHPF</v>
      </c>
      <c r="C706" s="11" t="str">
        <f>VLOOKUP('intouch变量（实型）'!$A706,基本表格!$G:$Q,2,FALSE)</f>
        <v>2122+P2-M4 2#双螺旋运输机B 给定频率 上限值</v>
      </c>
      <c r="D706" t="s">
        <v>154</v>
      </c>
      <c r="E706" t="s">
        <v>154</v>
      </c>
      <c r="F706">
        <v>0</v>
      </c>
      <c r="G706" t="s">
        <v>154</v>
      </c>
      <c r="H706" t="s">
        <v>154</v>
      </c>
      <c r="I706">
        <v>0</v>
      </c>
      <c r="J706">
        <v>0</v>
      </c>
      <c r="L706">
        <v>0</v>
      </c>
      <c r="M706">
        <v>-32768</v>
      </c>
      <c r="N706">
        <v>32767</v>
      </c>
      <c r="O706">
        <v>0</v>
      </c>
      <c r="P706">
        <v>0</v>
      </c>
      <c r="Q706" t="s">
        <v>155</v>
      </c>
      <c r="R706">
        <v>0</v>
      </c>
      <c r="S706">
        <v>1</v>
      </c>
      <c r="T706" t="s">
        <v>155</v>
      </c>
      <c r="U706">
        <v>0</v>
      </c>
      <c r="V706">
        <v>1</v>
      </c>
      <c r="W706" t="s">
        <v>155</v>
      </c>
      <c r="X706">
        <v>0</v>
      </c>
      <c r="Y706">
        <v>1</v>
      </c>
      <c r="Z706" t="s">
        <v>155</v>
      </c>
      <c r="AA706">
        <v>0</v>
      </c>
      <c r="AB706">
        <v>1</v>
      </c>
      <c r="AC706" t="s">
        <v>155</v>
      </c>
      <c r="AD706">
        <v>0</v>
      </c>
      <c r="AE706">
        <v>1</v>
      </c>
      <c r="AF706" t="s">
        <v>155</v>
      </c>
      <c r="AG706">
        <v>0</v>
      </c>
      <c r="AH706">
        <v>1</v>
      </c>
      <c r="AI706">
        <v>0</v>
      </c>
      <c r="AJ706" t="s">
        <v>155</v>
      </c>
      <c r="AK706">
        <v>0</v>
      </c>
      <c r="AL706">
        <v>1</v>
      </c>
      <c r="AM706" t="s">
        <v>4774</v>
      </c>
      <c r="AN706">
        <v>-32768</v>
      </c>
      <c r="AO706">
        <v>32767</v>
      </c>
      <c r="AP706" t="s">
        <v>4775</v>
      </c>
      <c r="AQ706" s="1" t="s">
        <v>157</v>
      </c>
      <c r="AR706" t="s">
        <v>158</v>
      </c>
      <c r="AS706" t="str">
        <f>VLOOKUP('intouch变量（实型）'!$A706,基本表格!$G:$Q,3,FALSE)</f>
        <v>DB100,REAL964</v>
      </c>
      <c r="AT706" t="str">
        <f>VLOOKUP('intouch变量（实型）'!$A706,基本表格!$G:$Q,10,FALSE)</f>
        <v>No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</row>
    <row r="707" spans="1:55">
      <c r="A707" t="s">
        <v>6205</v>
      </c>
      <c r="B707" s="11" t="str">
        <f t="shared" si="10"/>
        <v>CHPF</v>
      </c>
      <c r="C707" s="11" t="str">
        <f>VLOOKUP('intouch变量（实型）'!$A707,基本表格!$G:$Q,2,FALSE)</f>
        <v>2122+P2-M4 2#双螺旋运输机B 给定频率 下限值</v>
      </c>
      <c r="D707" t="s">
        <v>154</v>
      </c>
      <c r="E707" t="s">
        <v>154</v>
      </c>
      <c r="F707">
        <v>0</v>
      </c>
      <c r="G707" t="s">
        <v>154</v>
      </c>
      <c r="H707" t="s">
        <v>154</v>
      </c>
      <c r="I707">
        <v>0</v>
      </c>
      <c r="J707">
        <v>0</v>
      </c>
      <c r="L707">
        <v>0</v>
      </c>
      <c r="M707">
        <v>-32768</v>
      </c>
      <c r="N707">
        <v>32767</v>
      </c>
      <c r="O707">
        <v>0</v>
      </c>
      <c r="P707">
        <v>0</v>
      </c>
      <c r="Q707" t="s">
        <v>155</v>
      </c>
      <c r="R707">
        <v>0</v>
      </c>
      <c r="S707">
        <v>1</v>
      </c>
      <c r="T707" t="s">
        <v>155</v>
      </c>
      <c r="U707">
        <v>0</v>
      </c>
      <c r="V707">
        <v>1</v>
      </c>
      <c r="W707" t="s">
        <v>155</v>
      </c>
      <c r="X707">
        <v>0</v>
      </c>
      <c r="Y707">
        <v>1</v>
      </c>
      <c r="Z707" t="s">
        <v>155</v>
      </c>
      <c r="AA707">
        <v>0</v>
      </c>
      <c r="AB707">
        <v>1</v>
      </c>
      <c r="AC707" t="s">
        <v>155</v>
      </c>
      <c r="AD707">
        <v>0</v>
      </c>
      <c r="AE707">
        <v>1</v>
      </c>
      <c r="AF707" t="s">
        <v>155</v>
      </c>
      <c r="AG707">
        <v>0</v>
      </c>
      <c r="AH707">
        <v>1</v>
      </c>
      <c r="AI707">
        <v>0</v>
      </c>
      <c r="AJ707" t="s">
        <v>155</v>
      </c>
      <c r="AK707">
        <v>0</v>
      </c>
      <c r="AL707">
        <v>1</v>
      </c>
      <c r="AM707" t="s">
        <v>4774</v>
      </c>
      <c r="AN707">
        <v>-32768</v>
      </c>
      <c r="AO707">
        <v>32767</v>
      </c>
      <c r="AP707" t="s">
        <v>4775</v>
      </c>
      <c r="AQ707" s="1" t="s">
        <v>157</v>
      </c>
      <c r="AR707" t="s">
        <v>158</v>
      </c>
      <c r="AS707" t="str">
        <f>VLOOKUP('intouch变量（实型）'!$A707,基本表格!$G:$Q,3,FALSE)</f>
        <v>DB100,REAL968</v>
      </c>
      <c r="AT707" t="str">
        <f>VLOOKUP('intouch变量（实型）'!$A707,基本表格!$G:$Q,10,FALSE)</f>
        <v>No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</row>
    <row r="708" spans="1:55">
      <c r="A708" t="s">
        <v>6206</v>
      </c>
      <c r="B708" s="11" t="str">
        <f t="shared" si="10"/>
        <v>CHPF</v>
      </c>
      <c r="C708" s="11" t="str">
        <f>VLOOKUP('intouch变量（实型）'!$A708,基本表格!$G:$Q,2,FALSE)</f>
        <v>2122+P2-M4 2#双螺旋运输机B 给定频率 上上限值</v>
      </c>
      <c r="D708" t="s">
        <v>154</v>
      </c>
      <c r="E708" t="s">
        <v>154</v>
      </c>
      <c r="F708">
        <v>0</v>
      </c>
      <c r="G708" t="s">
        <v>154</v>
      </c>
      <c r="H708" t="s">
        <v>154</v>
      </c>
      <c r="I708">
        <v>0</v>
      </c>
      <c r="J708">
        <v>0</v>
      </c>
      <c r="L708">
        <v>0</v>
      </c>
      <c r="M708">
        <v>-32768</v>
      </c>
      <c r="N708">
        <v>32767</v>
      </c>
      <c r="O708">
        <v>0</v>
      </c>
      <c r="P708">
        <v>0</v>
      </c>
      <c r="Q708" t="s">
        <v>155</v>
      </c>
      <c r="R708">
        <v>0</v>
      </c>
      <c r="S708">
        <v>1</v>
      </c>
      <c r="T708" t="s">
        <v>155</v>
      </c>
      <c r="U708">
        <v>0</v>
      </c>
      <c r="V708">
        <v>1</v>
      </c>
      <c r="W708" t="s">
        <v>155</v>
      </c>
      <c r="X708">
        <v>0</v>
      </c>
      <c r="Y708">
        <v>1</v>
      </c>
      <c r="Z708" t="s">
        <v>155</v>
      </c>
      <c r="AA708">
        <v>0</v>
      </c>
      <c r="AB708">
        <v>1</v>
      </c>
      <c r="AC708" t="s">
        <v>155</v>
      </c>
      <c r="AD708">
        <v>0</v>
      </c>
      <c r="AE708">
        <v>1</v>
      </c>
      <c r="AF708" t="s">
        <v>155</v>
      </c>
      <c r="AG708">
        <v>0</v>
      </c>
      <c r="AH708">
        <v>1</v>
      </c>
      <c r="AI708">
        <v>0</v>
      </c>
      <c r="AJ708" t="s">
        <v>155</v>
      </c>
      <c r="AK708">
        <v>0</v>
      </c>
      <c r="AL708">
        <v>1</v>
      </c>
      <c r="AM708" t="s">
        <v>4774</v>
      </c>
      <c r="AN708">
        <v>-32768</v>
      </c>
      <c r="AO708">
        <v>32767</v>
      </c>
      <c r="AP708" t="s">
        <v>4775</v>
      </c>
      <c r="AQ708" s="1" t="s">
        <v>157</v>
      </c>
      <c r="AR708" t="s">
        <v>158</v>
      </c>
      <c r="AS708" t="str">
        <f>VLOOKUP('intouch变量（实型）'!$A708,基本表格!$G:$Q,3,FALSE)</f>
        <v>DB100,REAL972</v>
      </c>
      <c r="AT708" t="str">
        <f>VLOOKUP('intouch变量（实型）'!$A708,基本表格!$G:$Q,10,FALSE)</f>
        <v>No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</row>
    <row r="709" spans="1:55">
      <c r="A709" t="s">
        <v>6207</v>
      </c>
      <c r="B709" s="11" t="str">
        <f t="shared" ref="B709:B772" si="11">LEFT(A709,4)</f>
        <v>CHPF</v>
      </c>
      <c r="C709" s="11" t="str">
        <f>VLOOKUP('intouch变量（实型）'!$A709,基本表格!$G:$Q,2,FALSE)</f>
        <v>2122+P2-M4 2#双螺旋运输机B 给定频率 下下限值</v>
      </c>
      <c r="D709" t="s">
        <v>154</v>
      </c>
      <c r="E709" t="s">
        <v>154</v>
      </c>
      <c r="F709">
        <v>0</v>
      </c>
      <c r="G709" t="s">
        <v>154</v>
      </c>
      <c r="H709" t="s">
        <v>154</v>
      </c>
      <c r="I709">
        <v>0</v>
      </c>
      <c r="J709">
        <v>0</v>
      </c>
      <c r="L709">
        <v>0</v>
      </c>
      <c r="M709">
        <v>-32768</v>
      </c>
      <c r="N709">
        <v>32767</v>
      </c>
      <c r="O709">
        <v>0</v>
      </c>
      <c r="P709">
        <v>0</v>
      </c>
      <c r="Q709" t="s">
        <v>155</v>
      </c>
      <c r="R709">
        <v>0</v>
      </c>
      <c r="S709">
        <v>1</v>
      </c>
      <c r="T709" t="s">
        <v>155</v>
      </c>
      <c r="U709">
        <v>0</v>
      </c>
      <c r="V709">
        <v>1</v>
      </c>
      <c r="W709" t="s">
        <v>155</v>
      </c>
      <c r="X709">
        <v>0</v>
      </c>
      <c r="Y709">
        <v>1</v>
      </c>
      <c r="Z709" t="s">
        <v>155</v>
      </c>
      <c r="AA709">
        <v>0</v>
      </c>
      <c r="AB709">
        <v>1</v>
      </c>
      <c r="AC709" t="s">
        <v>155</v>
      </c>
      <c r="AD709">
        <v>0</v>
      </c>
      <c r="AE709">
        <v>1</v>
      </c>
      <c r="AF709" t="s">
        <v>155</v>
      </c>
      <c r="AG709">
        <v>0</v>
      </c>
      <c r="AH709">
        <v>1</v>
      </c>
      <c r="AI709">
        <v>0</v>
      </c>
      <c r="AJ709" t="s">
        <v>155</v>
      </c>
      <c r="AK709">
        <v>0</v>
      </c>
      <c r="AL709">
        <v>1</v>
      </c>
      <c r="AM709" t="s">
        <v>4774</v>
      </c>
      <c r="AN709">
        <v>-32768</v>
      </c>
      <c r="AO709">
        <v>32767</v>
      </c>
      <c r="AP709" t="s">
        <v>4775</v>
      </c>
      <c r="AQ709" s="1" t="s">
        <v>157</v>
      </c>
      <c r="AR709" t="s">
        <v>158</v>
      </c>
      <c r="AS709" t="str">
        <f>VLOOKUP('intouch变量（实型）'!$A709,基本表格!$G:$Q,3,FALSE)</f>
        <v>DB100,REAL976</v>
      </c>
      <c r="AT709" t="str">
        <f>VLOOKUP('intouch变量（实型）'!$A709,基本表格!$G:$Q,10,FALSE)</f>
        <v>No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</row>
    <row r="710" spans="1:55">
      <c r="A710" t="s">
        <v>6208</v>
      </c>
      <c r="B710" s="11" t="str">
        <f t="shared" si="11"/>
        <v>CHPF</v>
      </c>
      <c r="C710" s="11" t="str">
        <f>VLOOKUP('intouch变量（实型）'!$A710,基本表格!$G:$Q,2,FALSE)</f>
        <v>2122+P2-M4 2#双螺旋运输机B 反馈频率 实际值</v>
      </c>
      <c r="D710" t="s">
        <v>154</v>
      </c>
      <c r="E710" t="s">
        <v>154</v>
      </c>
      <c r="F710">
        <v>0</v>
      </c>
      <c r="G710" t="s">
        <v>154</v>
      </c>
      <c r="H710" t="s">
        <v>154</v>
      </c>
      <c r="I710">
        <v>0</v>
      </c>
      <c r="J710">
        <v>0</v>
      </c>
      <c r="L710">
        <v>0</v>
      </c>
      <c r="M710">
        <v>-32768</v>
      </c>
      <c r="N710">
        <v>32767</v>
      </c>
      <c r="O710">
        <v>0</v>
      </c>
      <c r="P710">
        <v>0</v>
      </c>
      <c r="Q710" t="s">
        <v>155</v>
      </c>
      <c r="R710">
        <v>0</v>
      </c>
      <c r="S710">
        <v>1</v>
      </c>
      <c r="T710" t="s">
        <v>155</v>
      </c>
      <c r="U710">
        <v>0</v>
      </c>
      <c r="V710">
        <v>1</v>
      </c>
      <c r="W710" t="s">
        <v>155</v>
      </c>
      <c r="X710">
        <v>0</v>
      </c>
      <c r="Y710">
        <v>1</v>
      </c>
      <c r="Z710" t="s">
        <v>155</v>
      </c>
      <c r="AA710">
        <v>0</v>
      </c>
      <c r="AB710">
        <v>1</v>
      </c>
      <c r="AC710" t="s">
        <v>155</v>
      </c>
      <c r="AD710">
        <v>0</v>
      </c>
      <c r="AE710">
        <v>1</v>
      </c>
      <c r="AF710" t="s">
        <v>155</v>
      </c>
      <c r="AG710">
        <v>0</v>
      </c>
      <c r="AH710">
        <v>1</v>
      </c>
      <c r="AI710">
        <v>0</v>
      </c>
      <c r="AJ710" t="s">
        <v>155</v>
      </c>
      <c r="AK710">
        <v>0</v>
      </c>
      <c r="AL710">
        <v>1</v>
      </c>
      <c r="AM710" t="s">
        <v>4774</v>
      </c>
      <c r="AN710">
        <v>-32768</v>
      </c>
      <c r="AO710">
        <v>32767</v>
      </c>
      <c r="AP710" t="s">
        <v>4775</v>
      </c>
      <c r="AQ710" s="1" t="s">
        <v>157</v>
      </c>
      <c r="AR710" t="s">
        <v>158</v>
      </c>
      <c r="AS710" t="str">
        <f>VLOOKUP('intouch变量（实型）'!$A710,基本表格!$G:$Q,3,FALSE)</f>
        <v>DB100,REAL1006</v>
      </c>
      <c r="AT710" t="str">
        <f>VLOOKUP('intouch变量（实型）'!$A710,基本表格!$G:$Q,10,FALSE)</f>
        <v>Yes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</row>
    <row r="711" spans="1:55">
      <c r="A711" t="s">
        <v>6209</v>
      </c>
      <c r="B711" s="11" t="str">
        <f t="shared" si="11"/>
        <v>CHPF</v>
      </c>
      <c r="C711" s="11" t="str">
        <f>VLOOKUP('intouch变量（实型）'!$A711,基本表格!$G:$Q,2,FALSE)</f>
        <v>2122+P2-M4 2#双螺旋运输机B 反馈频率 量程</v>
      </c>
      <c r="D711" t="s">
        <v>154</v>
      </c>
      <c r="E711" t="s">
        <v>154</v>
      </c>
      <c r="F711">
        <v>0</v>
      </c>
      <c r="G711" t="s">
        <v>154</v>
      </c>
      <c r="H711" t="s">
        <v>154</v>
      </c>
      <c r="I711">
        <v>0</v>
      </c>
      <c r="J711">
        <v>0</v>
      </c>
      <c r="L711">
        <v>0</v>
      </c>
      <c r="M711">
        <v>-32768</v>
      </c>
      <c r="N711">
        <v>32767</v>
      </c>
      <c r="O711">
        <v>0</v>
      </c>
      <c r="P711">
        <v>0</v>
      </c>
      <c r="Q711" t="s">
        <v>155</v>
      </c>
      <c r="R711">
        <v>0</v>
      </c>
      <c r="S711">
        <v>1</v>
      </c>
      <c r="T711" t="s">
        <v>155</v>
      </c>
      <c r="U711">
        <v>0</v>
      </c>
      <c r="V711">
        <v>1</v>
      </c>
      <c r="W711" t="s">
        <v>155</v>
      </c>
      <c r="X711">
        <v>0</v>
      </c>
      <c r="Y711">
        <v>1</v>
      </c>
      <c r="Z711" t="s">
        <v>155</v>
      </c>
      <c r="AA711">
        <v>0</v>
      </c>
      <c r="AB711">
        <v>1</v>
      </c>
      <c r="AC711" t="s">
        <v>155</v>
      </c>
      <c r="AD711">
        <v>0</v>
      </c>
      <c r="AE711">
        <v>1</v>
      </c>
      <c r="AF711" t="s">
        <v>155</v>
      </c>
      <c r="AG711">
        <v>0</v>
      </c>
      <c r="AH711">
        <v>1</v>
      </c>
      <c r="AI711">
        <v>0</v>
      </c>
      <c r="AJ711" t="s">
        <v>155</v>
      </c>
      <c r="AK711">
        <v>0</v>
      </c>
      <c r="AL711">
        <v>1</v>
      </c>
      <c r="AM711" t="s">
        <v>4774</v>
      </c>
      <c r="AN711">
        <v>-32768</v>
      </c>
      <c r="AO711">
        <v>32767</v>
      </c>
      <c r="AP711" t="s">
        <v>4775</v>
      </c>
      <c r="AQ711" s="1" t="s">
        <v>157</v>
      </c>
      <c r="AR711" t="s">
        <v>158</v>
      </c>
      <c r="AS711" t="str">
        <f>VLOOKUP('intouch变量（实型）'!$A711,基本表格!$G:$Q,3,FALSE)</f>
        <v>DB100,REAL1010</v>
      </c>
      <c r="AT711" t="str">
        <f>VLOOKUP('intouch变量（实型）'!$A711,基本表格!$G:$Q,10,FALSE)</f>
        <v>No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</row>
    <row r="712" spans="1:55">
      <c r="A712" t="s">
        <v>6210</v>
      </c>
      <c r="B712" s="11" t="str">
        <f t="shared" si="11"/>
        <v>CHPF</v>
      </c>
      <c r="C712" s="11" t="str">
        <f>VLOOKUP('intouch变量（实型）'!$A712,基本表格!$G:$Q,2,FALSE)</f>
        <v>2122+P2-M4 2#双螺旋运输机B 反馈频率 上限值</v>
      </c>
      <c r="D712" t="s">
        <v>154</v>
      </c>
      <c r="E712" t="s">
        <v>154</v>
      </c>
      <c r="F712">
        <v>0</v>
      </c>
      <c r="G712" t="s">
        <v>154</v>
      </c>
      <c r="H712" t="s">
        <v>154</v>
      </c>
      <c r="I712">
        <v>0</v>
      </c>
      <c r="J712">
        <v>0</v>
      </c>
      <c r="L712">
        <v>0</v>
      </c>
      <c r="M712">
        <v>-32768</v>
      </c>
      <c r="N712">
        <v>32767</v>
      </c>
      <c r="O712">
        <v>0</v>
      </c>
      <c r="P712">
        <v>0</v>
      </c>
      <c r="Q712" t="s">
        <v>155</v>
      </c>
      <c r="R712">
        <v>0</v>
      </c>
      <c r="S712">
        <v>1</v>
      </c>
      <c r="T712" t="s">
        <v>155</v>
      </c>
      <c r="U712">
        <v>0</v>
      </c>
      <c r="V712">
        <v>1</v>
      </c>
      <c r="W712" t="s">
        <v>155</v>
      </c>
      <c r="X712">
        <v>0</v>
      </c>
      <c r="Y712">
        <v>1</v>
      </c>
      <c r="Z712" t="s">
        <v>155</v>
      </c>
      <c r="AA712">
        <v>0</v>
      </c>
      <c r="AB712">
        <v>1</v>
      </c>
      <c r="AC712" t="s">
        <v>155</v>
      </c>
      <c r="AD712">
        <v>0</v>
      </c>
      <c r="AE712">
        <v>1</v>
      </c>
      <c r="AF712" t="s">
        <v>155</v>
      </c>
      <c r="AG712">
        <v>0</v>
      </c>
      <c r="AH712">
        <v>1</v>
      </c>
      <c r="AI712">
        <v>0</v>
      </c>
      <c r="AJ712" t="s">
        <v>155</v>
      </c>
      <c r="AK712">
        <v>0</v>
      </c>
      <c r="AL712">
        <v>1</v>
      </c>
      <c r="AM712" t="s">
        <v>4774</v>
      </c>
      <c r="AN712">
        <v>-32768</v>
      </c>
      <c r="AO712">
        <v>32767</v>
      </c>
      <c r="AP712" t="s">
        <v>4775</v>
      </c>
      <c r="AQ712" s="1" t="s">
        <v>157</v>
      </c>
      <c r="AR712" t="s">
        <v>158</v>
      </c>
      <c r="AS712" t="str">
        <f>VLOOKUP('intouch变量（实型）'!$A712,基本表格!$G:$Q,3,FALSE)</f>
        <v>DB100,REAL1014</v>
      </c>
      <c r="AT712" t="str">
        <f>VLOOKUP('intouch变量（实型）'!$A712,基本表格!$G:$Q,10,FALSE)</f>
        <v>No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</row>
    <row r="713" spans="1:55">
      <c r="A713" t="s">
        <v>6211</v>
      </c>
      <c r="B713" s="11" t="str">
        <f t="shared" si="11"/>
        <v>CHPF</v>
      </c>
      <c r="C713" s="11" t="str">
        <f>VLOOKUP('intouch变量（实型）'!$A713,基本表格!$G:$Q,2,FALSE)</f>
        <v>2122+P2-M4 2#双螺旋运输机B 反馈频率 下限值</v>
      </c>
      <c r="D713" t="s">
        <v>154</v>
      </c>
      <c r="E713" t="s">
        <v>154</v>
      </c>
      <c r="F713">
        <v>0</v>
      </c>
      <c r="G713" t="s">
        <v>154</v>
      </c>
      <c r="H713" t="s">
        <v>154</v>
      </c>
      <c r="I713">
        <v>0</v>
      </c>
      <c r="J713">
        <v>0</v>
      </c>
      <c r="L713">
        <v>0</v>
      </c>
      <c r="M713">
        <v>-32768</v>
      </c>
      <c r="N713">
        <v>32767</v>
      </c>
      <c r="O713">
        <v>0</v>
      </c>
      <c r="P713">
        <v>0</v>
      </c>
      <c r="Q713" t="s">
        <v>155</v>
      </c>
      <c r="R713">
        <v>0</v>
      </c>
      <c r="S713">
        <v>1</v>
      </c>
      <c r="T713" t="s">
        <v>155</v>
      </c>
      <c r="U713">
        <v>0</v>
      </c>
      <c r="V713">
        <v>1</v>
      </c>
      <c r="W713" t="s">
        <v>155</v>
      </c>
      <c r="X713">
        <v>0</v>
      </c>
      <c r="Y713">
        <v>1</v>
      </c>
      <c r="Z713" t="s">
        <v>155</v>
      </c>
      <c r="AA713">
        <v>0</v>
      </c>
      <c r="AB713">
        <v>1</v>
      </c>
      <c r="AC713" t="s">
        <v>155</v>
      </c>
      <c r="AD713">
        <v>0</v>
      </c>
      <c r="AE713">
        <v>1</v>
      </c>
      <c r="AF713" t="s">
        <v>155</v>
      </c>
      <c r="AG713">
        <v>0</v>
      </c>
      <c r="AH713">
        <v>1</v>
      </c>
      <c r="AI713">
        <v>0</v>
      </c>
      <c r="AJ713" t="s">
        <v>155</v>
      </c>
      <c r="AK713">
        <v>0</v>
      </c>
      <c r="AL713">
        <v>1</v>
      </c>
      <c r="AM713" t="s">
        <v>4774</v>
      </c>
      <c r="AN713">
        <v>-32768</v>
      </c>
      <c r="AO713">
        <v>32767</v>
      </c>
      <c r="AP713" t="s">
        <v>4775</v>
      </c>
      <c r="AQ713" s="1" t="s">
        <v>157</v>
      </c>
      <c r="AR713" t="s">
        <v>158</v>
      </c>
      <c r="AS713" t="str">
        <f>VLOOKUP('intouch变量（实型）'!$A713,基本表格!$G:$Q,3,FALSE)</f>
        <v>DB100,REAL1018</v>
      </c>
      <c r="AT713" t="str">
        <f>VLOOKUP('intouch变量（实型）'!$A713,基本表格!$G:$Q,10,FALSE)</f>
        <v>No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</row>
    <row r="714" spans="1:55">
      <c r="A714" t="s">
        <v>6212</v>
      </c>
      <c r="B714" s="11" t="str">
        <f t="shared" si="11"/>
        <v>CHPF</v>
      </c>
      <c r="C714" s="11" t="str">
        <f>VLOOKUP('intouch变量（实型）'!$A714,基本表格!$G:$Q,2,FALSE)</f>
        <v>2122+P2-M4 2#双螺旋运输机B 反馈频率 上上限值</v>
      </c>
      <c r="D714" t="s">
        <v>154</v>
      </c>
      <c r="E714" t="s">
        <v>154</v>
      </c>
      <c r="F714">
        <v>0</v>
      </c>
      <c r="G714" t="s">
        <v>154</v>
      </c>
      <c r="H714" t="s">
        <v>154</v>
      </c>
      <c r="I714">
        <v>0</v>
      </c>
      <c r="J714">
        <v>0</v>
      </c>
      <c r="L714">
        <v>0</v>
      </c>
      <c r="M714">
        <v>-32768</v>
      </c>
      <c r="N714">
        <v>32767</v>
      </c>
      <c r="O714">
        <v>0</v>
      </c>
      <c r="P714">
        <v>0</v>
      </c>
      <c r="Q714" t="s">
        <v>155</v>
      </c>
      <c r="R714">
        <v>0</v>
      </c>
      <c r="S714">
        <v>1</v>
      </c>
      <c r="T714" t="s">
        <v>155</v>
      </c>
      <c r="U714">
        <v>0</v>
      </c>
      <c r="V714">
        <v>1</v>
      </c>
      <c r="W714" t="s">
        <v>155</v>
      </c>
      <c r="X714">
        <v>0</v>
      </c>
      <c r="Y714">
        <v>1</v>
      </c>
      <c r="Z714" t="s">
        <v>155</v>
      </c>
      <c r="AA714">
        <v>0</v>
      </c>
      <c r="AB714">
        <v>1</v>
      </c>
      <c r="AC714" t="s">
        <v>155</v>
      </c>
      <c r="AD714">
        <v>0</v>
      </c>
      <c r="AE714">
        <v>1</v>
      </c>
      <c r="AF714" t="s">
        <v>155</v>
      </c>
      <c r="AG714">
        <v>0</v>
      </c>
      <c r="AH714">
        <v>1</v>
      </c>
      <c r="AI714">
        <v>0</v>
      </c>
      <c r="AJ714" t="s">
        <v>155</v>
      </c>
      <c r="AK714">
        <v>0</v>
      </c>
      <c r="AL714">
        <v>1</v>
      </c>
      <c r="AM714" t="s">
        <v>4774</v>
      </c>
      <c r="AN714">
        <v>-32768</v>
      </c>
      <c r="AO714">
        <v>32767</v>
      </c>
      <c r="AP714" t="s">
        <v>4775</v>
      </c>
      <c r="AQ714" s="1" t="s">
        <v>157</v>
      </c>
      <c r="AR714" t="s">
        <v>158</v>
      </c>
      <c r="AS714" t="str">
        <f>VLOOKUP('intouch变量（实型）'!$A714,基本表格!$G:$Q,3,FALSE)</f>
        <v>DB100,REAL1022</v>
      </c>
      <c r="AT714" t="str">
        <f>VLOOKUP('intouch变量（实型）'!$A714,基本表格!$G:$Q,10,FALSE)</f>
        <v>No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</row>
    <row r="715" spans="1:55">
      <c r="A715" t="s">
        <v>6213</v>
      </c>
      <c r="B715" s="11" t="str">
        <f t="shared" si="11"/>
        <v>CHPF</v>
      </c>
      <c r="C715" s="11" t="str">
        <f>VLOOKUP('intouch变量（实型）'!$A715,基本表格!$G:$Q,2,FALSE)</f>
        <v>2122+P2-M4 2#双螺旋运输机B 反馈频率 下下限值</v>
      </c>
      <c r="D715" t="s">
        <v>154</v>
      </c>
      <c r="E715" t="s">
        <v>154</v>
      </c>
      <c r="F715">
        <v>0</v>
      </c>
      <c r="G715" t="s">
        <v>154</v>
      </c>
      <c r="H715" t="s">
        <v>154</v>
      </c>
      <c r="I715">
        <v>0</v>
      </c>
      <c r="J715">
        <v>0</v>
      </c>
      <c r="L715">
        <v>0</v>
      </c>
      <c r="M715">
        <v>-32768</v>
      </c>
      <c r="N715">
        <v>32767</v>
      </c>
      <c r="O715">
        <v>0</v>
      </c>
      <c r="P715">
        <v>0</v>
      </c>
      <c r="Q715" t="s">
        <v>155</v>
      </c>
      <c r="R715">
        <v>0</v>
      </c>
      <c r="S715">
        <v>1</v>
      </c>
      <c r="T715" t="s">
        <v>155</v>
      </c>
      <c r="U715">
        <v>0</v>
      </c>
      <c r="V715">
        <v>1</v>
      </c>
      <c r="W715" t="s">
        <v>155</v>
      </c>
      <c r="X715">
        <v>0</v>
      </c>
      <c r="Y715">
        <v>1</v>
      </c>
      <c r="Z715" t="s">
        <v>155</v>
      </c>
      <c r="AA715">
        <v>0</v>
      </c>
      <c r="AB715">
        <v>1</v>
      </c>
      <c r="AC715" t="s">
        <v>155</v>
      </c>
      <c r="AD715">
        <v>0</v>
      </c>
      <c r="AE715">
        <v>1</v>
      </c>
      <c r="AF715" t="s">
        <v>155</v>
      </c>
      <c r="AG715">
        <v>0</v>
      </c>
      <c r="AH715">
        <v>1</v>
      </c>
      <c r="AI715">
        <v>0</v>
      </c>
      <c r="AJ715" t="s">
        <v>155</v>
      </c>
      <c r="AK715">
        <v>0</v>
      </c>
      <c r="AL715">
        <v>1</v>
      </c>
      <c r="AM715" t="s">
        <v>4774</v>
      </c>
      <c r="AN715">
        <v>-32768</v>
      </c>
      <c r="AO715">
        <v>32767</v>
      </c>
      <c r="AP715" t="s">
        <v>4775</v>
      </c>
      <c r="AQ715" s="1" t="s">
        <v>157</v>
      </c>
      <c r="AR715" t="s">
        <v>158</v>
      </c>
      <c r="AS715" t="str">
        <f>VLOOKUP('intouch变量（实型）'!$A715,基本表格!$G:$Q,3,FALSE)</f>
        <v>DB100,REAL1026</v>
      </c>
      <c r="AT715" t="str">
        <f>VLOOKUP('intouch变量（实型）'!$A715,基本表格!$G:$Q,10,FALSE)</f>
        <v>No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</row>
    <row r="716" spans="1:55">
      <c r="A716" t="s">
        <v>6214</v>
      </c>
      <c r="B716" s="11" t="str">
        <f t="shared" si="11"/>
        <v>CHPF</v>
      </c>
      <c r="C716" s="11" t="str">
        <f>VLOOKUP('intouch变量（实型）'!$A716,基本表格!$G:$Q,2,FALSE)</f>
        <v>2122+P2-M4 2#双螺旋运输机B 变频器通讯 实际运行反馈速度</v>
      </c>
      <c r="D716" t="s">
        <v>154</v>
      </c>
      <c r="E716" t="s">
        <v>154</v>
      </c>
      <c r="F716">
        <v>0</v>
      </c>
      <c r="G716" t="s">
        <v>154</v>
      </c>
      <c r="H716" t="s">
        <v>154</v>
      </c>
      <c r="I716">
        <v>0</v>
      </c>
      <c r="J716">
        <v>0</v>
      </c>
      <c r="L716">
        <v>0</v>
      </c>
      <c r="M716">
        <v>-32768</v>
      </c>
      <c r="N716">
        <v>32767</v>
      </c>
      <c r="O716">
        <v>0</v>
      </c>
      <c r="P716">
        <v>0</v>
      </c>
      <c r="Q716" t="s">
        <v>155</v>
      </c>
      <c r="R716">
        <v>0</v>
      </c>
      <c r="S716">
        <v>1</v>
      </c>
      <c r="T716" t="s">
        <v>155</v>
      </c>
      <c r="U716">
        <v>0</v>
      </c>
      <c r="V716">
        <v>1</v>
      </c>
      <c r="W716" t="s">
        <v>155</v>
      </c>
      <c r="X716">
        <v>0</v>
      </c>
      <c r="Y716">
        <v>1</v>
      </c>
      <c r="Z716" t="s">
        <v>155</v>
      </c>
      <c r="AA716">
        <v>0</v>
      </c>
      <c r="AB716">
        <v>1</v>
      </c>
      <c r="AC716" t="s">
        <v>155</v>
      </c>
      <c r="AD716">
        <v>0</v>
      </c>
      <c r="AE716">
        <v>1</v>
      </c>
      <c r="AF716" t="s">
        <v>155</v>
      </c>
      <c r="AG716">
        <v>0</v>
      </c>
      <c r="AH716">
        <v>1</v>
      </c>
      <c r="AI716">
        <v>0</v>
      </c>
      <c r="AJ716" t="s">
        <v>155</v>
      </c>
      <c r="AK716">
        <v>0</v>
      </c>
      <c r="AL716">
        <v>1</v>
      </c>
      <c r="AM716" t="s">
        <v>4774</v>
      </c>
      <c r="AN716">
        <v>-32768</v>
      </c>
      <c r="AO716">
        <v>32767</v>
      </c>
      <c r="AP716" t="s">
        <v>4775</v>
      </c>
      <c r="AQ716" s="1" t="s">
        <v>157</v>
      </c>
      <c r="AR716" t="s">
        <v>158</v>
      </c>
      <c r="AS716" t="str">
        <f>VLOOKUP('intouch变量（实型）'!$A716,基本表格!$G:$Q,3,FALSE)</f>
        <v>DB100,REAL1056</v>
      </c>
      <c r="AT716" t="str">
        <f>VLOOKUP('intouch变量（实型）'!$A716,基本表格!$G:$Q,10,FALSE)</f>
        <v>Yes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</row>
    <row r="717" spans="1:55">
      <c r="A717" t="s">
        <v>6215</v>
      </c>
      <c r="B717" s="11" t="str">
        <f t="shared" si="11"/>
        <v>CHPF</v>
      </c>
      <c r="C717" s="11" t="str">
        <f>VLOOKUP('intouch变量（实型）'!$A717,基本表格!$G:$Q,2,FALSE)</f>
        <v>2122+P2-M4 2#双螺旋运输机B 变频器通讯 实际运行反馈电流</v>
      </c>
      <c r="D717" t="s">
        <v>154</v>
      </c>
      <c r="E717" t="s">
        <v>154</v>
      </c>
      <c r="F717">
        <v>0</v>
      </c>
      <c r="G717" t="s">
        <v>154</v>
      </c>
      <c r="H717" t="s">
        <v>154</v>
      </c>
      <c r="I717">
        <v>0</v>
      </c>
      <c r="J717">
        <v>0</v>
      </c>
      <c r="L717">
        <v>0</v>
      </c>
      <c r="M717">
        <v>-32768</v>
      </c>
      <c r="N717">
        <v>32767</v>
      </c>
      <c r="O717">
        <v>0</v>
      </c>
      <c r="P717">
        <v>0</v>
      </c>
      <c r="Q717" t="s">
        <v>155</v>
      </c>
      <c r="R717">
        <v>0</v>
      </c>
      <c r="S717">
        <v>1</v>
      </c>
      <c r="T717" t="s">
        <v>155</v>
      </c>
      <c r="U717">
        <v>0</v>
      </c>
      <c r="V717">
        <v>1</v>
      </c>
      <c r="W717" t="s">
        <v>155</v>
      </c>
      <c r="X717">
        <v>0</v>
      </c>
      <c r="Y717">
        <v>1</v>
      </c>
      <c r="Z717" t="s">
        <v>155</v>
      </c>
      <c r="AA717">
        <v>0</v>
      </c>
      <c r="AB717">
        <v>1</v>
      </c>
      <c r="AC717" t="s">
        <v>155</v>
      </c>
      <c r="AD717">
        <v>0</v>
      </c>
      <c r="AE717">
        <v>1</v>
      </c>
      <c r="AF717" t="s">
        <v>155</v>
      </c>
      <c r="AG717">
        <v>0</v>
      </c>
      <c r="AH717">
        <v>1</v>
      </c>
      <c r="AI717">
        <v>0</v>
      </c>
      <c r="AJ717" t="s">
        <v>155</v>
      </c>
      <c r="AK717">
        <v>0</v>
      </c>
      <c r="AL717">
        <v>1</v>
      </c>
      <c r="AM717" t="s">
        <v>4774</v>
      </c>
      <c r="AN717">
        <v>-32768</v>
      </c>
      <c r="AO717">
        <v>32767</v>
      </c>
      <c r="AP717" t="s">
        <v>4775</v>
      </c>
      <c r="AQ717" s="1" t="s">
        <v>157</v>
      </c>
      <c r="AR717" t="s">
        <v>158</v>
      </c>
      <c r="AS717" t="str">
        <f>VLOOKUP('intouch变量（实型）'!$A717,基本表格!$G:$Q,3,FALSE)</f>
        <v>DB100,REAL1060</v>
      </c>
      <c r="AT717" t="str">
        <f>VLOOKUP('intouch变量（实型）'!$A717,基本表格!$G:$Q,10,FALSE)</f>
        <v>Yes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</row>
    <row r="718" spans="1:55">
      <c r="A718" t="s">
        <v>6216</v>
      </c>
      <c r="B718" s="11" t="str">
        <f t="shared" si="11"/>
        <v>CHPF</v>
      </c>
      <c r="C718" s="11" t="str">
        <f>VLOOKUP('intouch变量（实型）'!$A718,基本表格!$G:$Q,2,FALSE)</f>
        <v>2122+P2-M4 2#双螺旋运输机B 变频器通讯 转矩百分比</v>
      </c>
      <c r="D718" t="s">
        <v>154</v>
      </c>
      <c r="E718" t="s">
        <v>154</v>
      </c>
      <c r="F718">
        <v>0</v>
      </c>
      <c r="G718" t="s">
        <v>154</v>
      </c>
      <c r="H718" t="s">
        <v>154</v>
      </c>
      <c r="I718">
        <v>0</v>
      </c>
      <c r="J718">
        <v>0</v>
      </c>
      <c r="L718">
        <v>0</v>
      </c>
      <c r="M718">
        <v>-32768</v>
      </c>
      <c r="N718">
        <v>32767</v>
      </c>
      <c r="O718">
        <v>0</v>
      </c>
      <c r="P718">
        <v>0</v>
      </c>
      <c r="Q718" t="s">
        <v>155</v>
      </c>
      <c r="R718">
        <v>0</v>
      </c>
      <c r="S718">
        <v>1</v>
      </c>
      <c r="T718" t="s">
        <v>155</v>
      </c>
      <c r="U718">
        <v>0</v>
      </c>
      <c r="V718">
        <v>1</v>
      </c>
      <c r="W718" t="s">
        <v>155</v>
      </c>
      <c r="X718">
        <v>0</v>
      </c>
      <c r="Y718">
        <v>1</v>
      </c>
      <c r="Z718" t="s">
        <v>155</v>
      </c>
      <c r="AA718">
        <v>0</v>
      </c>
      <c r="AB718">
        <v>1</v>
      </c>
      <c r="AC718" t="s">
        <v>155</v>
      </c>
      <c r="AD718">
        <v>0</v>
      </c>
      <c r="AE718">
        <v>1</v>
      </c>
      <c r="AF718" t="s">
        <v>155</v>
      </c>
      <c r="AG718">
        <v>0</v>
      </c>
      <c r="AH718">
        <v>1</v>
      </c>
      <c r="AI718">
        <v>0</v>
      </c>
      <c r="AJ718" t="s">
        <v>155</v>
      </c>
      <c r="AK718">
        <v>0</v>
      </c>
      <c r="AL718">
        <v>1</v>
      </c>
      <c r="AM718" t="s">
        <v>4774</v>
      </c>
      <c r="AN718">
        <v>-32768</v>
      </c>
      <c r="AO718">
        <v>32767</v>
      </c>
      <c r="AP718" t="s">
        <v>4775</v>
      </c>
      <c r="AQ718" s="1" t="s">
        <v>157</v>
      </c>
      <c r="AR718" t="s">
        <v>158</v>
      </c>
      <c r="AS718" t="str">
        <f>VLOOKUP('intouch变量（实型）'!$A718,基本表格!$G:$Q,3,FALSE)</f>
        <v>DB100,REAL1064</v>
      </c>
      <c r="AT718" t="str">
        <f>VLOOKUP('intouch变量（实型）'!$A718,基本表格!$G:$Q,10,FALSE)</f>
        <v>Yes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</row>
    <row r="719" spans="1:55">
      <c r="A719" t="s">
        <v>6217</v>
      </c>
      <c r="B719" s="11" t="str">
        <f t="shared" si="11"/>
        <v>CHPF</v>
      </c>
      <c r="C719" s="11" t="str">
        <f>VLOOKUP('intouch变量（实型）'!$A719,基本表格!$G:$Q,2,FALSE)</f>
        <v>2122+P2-M4 2#双螺旋运输机B 变频器通讯 给定速度</v>
      </c>
      <c r="D719" t="s">
        <v>154</v>
      </c>
      <c r="E719" t="s">
        <v>154</v>
      </c>
      <c r="F719">
        <v>0</v>
      </c>
      <c r="G719" t="s">
        <v>154</v>
      </c>
      <c r="H719" t="s">
        <v>154</v>
      </c>
      <c r="I719">
        <v>0</v>
      </c>
      <c r="J719">
        <v>0</v>
      </c>
      <c r="L719">
        <v>0</v>
      </c>
      <c r="M719">
        <v>-32768</v>
      </c>
      <c r="N719">
        <v>32767</v>
      </c>
      <c r="O719">
        <v>0</v>
      </c>
      <c r="P719">
        <v>0</v>
      </c>
      <c r="Q719" t="s">
        <v>155</v>
      </c>
      <c r="R719">
        <v>0</v>
      </c>
      <c r="S719">
        <v>1</v>
      </c>
      <c r="T719" t="s">
        <v>155</v>
      </c>
      <c r="U719">
        <v>0</v>
      </c>
      <c r="V719">
        <v>1</v>
      </c>
      <c r="W719" t="s">
        <v>155</v>
      </c>
      <c r="X719">
        <v>0</v>
      </c>
      <c r="Y719">
        <v>1</v>
      </c>
      <c r="Z719" t="s">
        <v>155</v>
      </c>
      <c r="AA719">
        <v>0</v>
      </c>
      <c r="AB719">
        <v>1</v>
      </c>
      <c r="AC719" t="s">
        <v>155</v>
      </c>
      <c r="AD719">
        <v>0</v>
      </c>
      <c r="AE719">
        <v>1</v>
      </c>
      <c r="AF719" t="s">
        <v>155</v>
      </c>
      <c r="AG719">
        <v>0</v>
      </c>
      <c r="AH719">
        <v>1</v>
      </c>
      <c r="AI719">
        <v>0</v>
      </c>
      <c r="AJ719" t="s">
        <v>155</v>
      </c>
      <c r="AK719">
        <v>0</v>
      </c>
      <c r="AL719">
        <v>1</v>
      </c>
      <c r="AM719" t="s">
        <v>4774</v>
      </c>
      <c r="AN719">
        <v>-32768</v>
      </c>
      <c r="AO719">
        <v>32767</v>
      </c>
      <c r="AP719" t="s">
        <v>4775</v>
      </c>
      <c r="AQ719" s="1" t="s">
        <v>157</v>
      </c>
      <c r="AR719" t="s">
        <v>158</v>
      </c>
      <c r="AS719" t="str">
        <f>VLOOKUP('intouch变量（实型）'!$A719,基本表格!$G:$Q,3,FALSE)</f>
        <v>DB100,REAL1068</v>
      </c>
      <c r="AT719" t="str">
        <f>VLOOKUP('intouch变量（实型）'!$A719,基本表格!$G:$Q,10,FALSE)</f>
        <v>No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</row>
    <row r="720" spans="1:55">
      <c r="A720" t="s">
        <v>6218</v>
      </c>
      <c r="B720" s="11" t="str">
        <f t="shared" si="11"/>
        <v>CHPF</v>
      </c>
      <c r="C720" s="11" t="str">
        <f>VLOOKUP('intouch变量（实型）'!$A720,基本表格!$G:$Q,2,FALSE)</f>
        <v>2122+P2-M4 2#双螺旋运输机B 变频器通讯 加速时间</v>
      </c>
      <c r="D720" t="s">
        <v>154</v>
      </c>
      <c r="E720" t="s">
        <v>154</v>
      </c>
      <c r="F720">
        <v>0</v>
      </c>
      <c r="G720" t="s">
        <v>154</v>
      </c>
      <c r="H720" t="s">
        <v>154</v>
      </c>
      <c r="I720">
        <v>0</v>
      </c>
      <c r="J720">
        <v>0</v>
      </c>
      <c r="L720">
        <v>0</v>
      </c>
      <c r="M720">
        <v>-32768</v>
      </c>
      <c r="N720">
        <v>32767</v>
      </c>
      <c r="O720">
        <v>0</v>
      </c>
      <c r="P720">
        <v>0</v>
      </c>
      <c r="Q720" t="s">
        <v>155</v>
      </c>
      <c r="R720">
        <v>0</v>
      </c>
      <c r="S720">
        <v>1</v>
      </c>
      <c r="T720" t="s">
        <v>155</v>
      </c>
      <c r="U720">
        <v>0</v>
      </c>
      <c r="V720">
        <v>1</v>
      </c>
      <c r="W720" t="s">
        <v>155</v>
      </c>
      <c r="X720">
        <v>0</v>
      </c>
      <c r="Y720">
        <v>1</v>
      </c>
      <c r="Z720" t="s">
        <v>155</v>
      </c>
      <c r="AA720">
        <v>0</v>
      </c>
      <c r="AB720">
        <v>1</v>
      </c>
      <c r="AC720" t="s">
        <v>155</v>
      </c>
      <c r="AD720">
        <v>0</v>
      </c>
      <c r="AE720">
        <v>1</v>
      </c>
      <c r="AF720" t="s">
        <v>155</v>
      </c>
      <c r="AG720">
        <v>0</v>
      </c>
      <c r="AH720">
        <v>1</v>
      </c>
      <c r="AI720">
        <v>0</v>
      </c>
      <c r="AJ720" t="s">
        <v>155</v>
      </c>
      <c r="AK720">
        <v>0</v>
      </c>
      <c r="AL720">
        <v>1</v>
      </c>
      <c r="AM720" t="s">
        <v>4774</v>
      </c>
      <c r="AN720">
        <v>-32768</v>
      </c>
      <c r="AO720">
        <v>32767</v>
      </c>
      <c r="AP720" t="s">
        <v>4775</v>
      </c>
      <c r="AQ720" s="1" t="s">
        <v>157</v>
      </c>
      <c r="AR720" t="s">
        <v>158</v>
      </c>
      <c r="AS720" t="str">
        <f>VLOOKUP('intouch变量（实型）'!$A720,基本表格!$G:$Q,3,FALSE)</f>
        <v>DB100,REAL1072</v>
      </c>
      <c r="AT720" t="str">
        <f>VLOOKUP('intouch变量（实型）'!$A720,基本表格!$G:$Q,10,FALSE)</f>
        <v>No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</row>
    <row r="721" spans="1:55">
      <c r="A721" t="s">
        <v>6219</v>
      </c>
      <c r="B721" s="11" t="str">
        <f t="shared" si="11"/>
        <v>CHPF</v>
      </c>
      <c r="C721" s="11" t="str">
        <f>VLOOKUP('intouch变量（实型）'!$A721,基本表格!$G:$Q,2,FALSE)</f>
        <v>2122+P2-M4 2#双螺旋运输机B 变频器通讯 减速时间</v>
      </c>
      <c r="D721" t="s">
        <v>154</v>
      </c>
      <c r="E721" t="s">
        <v>154</v>
      </c>
      <c r="F721">
        <v>0</v>
      </c>
      <c r="G721" t="s">
        <v>154</v>
      </c>
      <c r="H721" t="s">
        <v>154</v>
      </c>
      <c r="I721">
        <v>0</v>
      </c>
      <c r="J721">
        <v>0</v>
      </c>
      <c r="L721">
        <v>0</v>
      </c>
      <c r="M721">
        <v>-32768</v>
      </c>
      <c r="N721">
        <v>32767</v>
      </c>
      <c r="O721">
        <v>0</v>
      </c>
      <c r="P721">
        <v>0</v>
      </c>
      <c r="Q721" t="s">
        <v>155</v>
      </c>
      <c r="R721">
        <v>0</v>
      </c>
      <c r="S721">
        <v>1</v>
      </c>
      <c r="T721" t="s">
        <v>155</v>
      </c>
      <c r="U721">
        <v>0</v>
      </c>
      <c r="V721">
        <v>1</v>
      </c>
      <c r="W721" t="s">
        <v>155</v>
      </c>
      <c r="X721">
        <v>0</v>
      </c>
      <c r="Y721">
        <v>1</v>
      </c>
      <c r="Z721" t="s">
        <v>155</v>
      </c>
      <c r="AA721">
        <v>0</v>
      </c>
      <c r="AB721">
        <v>1</v>
      </c>
      <c r="AC721" t="s">
        <v>155</v>
      </c>
      <c r="AD721">
        <v>0</v>
      </c>
      <c r="AE721">
        <v>1</v>
      </c>
      <c r="AF721" t="s">
        <v>155</v>
      </c>
      <c r="AG721">
        <v>0</v>
      </c>
      <c r="AH721">
        <v>1</v>
      </c>
      <c r="AI721">
        <v>0</v>
      </c>
      <c r="AJ721" t="s">
        <v>155</v>
      </c>
      <c r="AK721">
        <v>0</v>
      </c>
      <c r="AL721">
        <v>1</v>
      </c>
      <c r="AM721" t="s">
        <v>4774</v>
      </c>
      <c r="AN721">
        <v>-32768</v>
      </c>
      <c r="AO721">
        <v>32767</v>
      </c>
      <c r="AP721" t="s">
        <v>4775</v>
      </c>
      <c r="AQ721" s="1" t="s">
        <v>157</v>
      </c>
      <c r="AR721" t="s">
        <v>158</v>
      </c>
      <c r="AS721" t="str">
        <f>VLOOKUP('intouch变量（实型）'!$A721,基本表格!$G:$Q,3,FALSE)</f>
        <v>DB100,REAL1076</v>
      </c>
      <c r="AT721" t="str">
        <f>VLOOKUP('intouch变量（实型）'!$A721,基本表格!$G:$Q,10,FALSE)</f>
        <v>No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</row>
    <row r="722" spans="1:55">
      <c r="A722" t="s">
        <v>6220</v>
      </c>
      <c r="B722" s="11" t="str">
        <f t="shared" si="11"/>
        <v>CHPF</v>
      </c>
      <c r="C722" s="11" t="str">
        <f>VLOOKUP('intouch变量（实型）'!$A722,基本表格!$G:$Q,2,FALSE)</f>
        <v>2122+P2-M4 2#双螺旋运输机B 变频器通讯 最大频率</v>
      </c>
      <c r="D722" t="s">
        <v>154</v>
      </c>
      <c r="E722" t="s">
        <v>154</v>
      </c>
      <c r="F722">
        <v>0</v>
      </c>
      <c r="G722" t="s">
        <v>154</v>
      </c>
      <c r="H722" t="s">
        <v>154</v>
      </c>
      <c r="I722">
        <v>0</v>
      </c>
      <c r="J722">
        <v>0</v>
      </c>
      <c r="L722">
        <v>0</v>
      </c>
      <c r="M722">
        <v>-32768</v>
      </c>
      <c r="N722">
        <v>32767</v>
      </c>
      <c r="O722">
        <v>0</v>
      </c>
      <c r="P722">
        <v>0</v>
      </c>
      <c r="Q722" t="s">
        <v>155</v>
      </c>
      <c r="R722">
        <v>0</v>
      </c>
      <c r="S722">
        <v>1</v>
      </c>
      <c r="T722" t="s">
        <v>155</v>
      </c>
      <c r="U722">
        <v>0</v>
      </c>
      <c r="V722">
        <v>1</v>
      </c>
      <c r="W722" t="s">
        <v>155</v>
      </c>
      <c r="X722">
        <v>0</v>
      </c>
      <c r="Y722">
        <v>1</v>
      </c>
      <c r="Z722" t="s">
        <v>155</v>
      </c>
      <c r="AA722">
        <v>0</v>
      </c>
      <c r="AB722">
        <v>1</v>
      </c>
      <c r="AC722" t="s">
        <v>155</v>
      </c>
      <c r="AD722">
        <v>0</v>
      </c>
      <c r="AE722">
        <v>1</v>
      </c>
      <c r="AF722" t="s">
        <v>155</v>
      </c>
      <c r="AG722">
        <v>0</v>
      </c>
      <c r="AH722">
        <v>1</v>
      </c>
      <c r="AI722">
        <v>0</v>
      </c>
      <c r="AJ722" t="s">
        <v>155</v>
      </c>
      <c r="AK722">
        <v>0</v>
      </c>
      <c r="AL722">
        <v>1</v>
      </c>
      <c r="AM722" t="s">
        <v>4774</v>
      </c>
      <c r="AN722">
        <v>-32768</v>
      </c>
      <c r="AO722">
        <v>32767</v>
      </c>
      <c r="AP722" t="s">
        <v>4775</v>
      </c>
      <c r="AQ722" s="1" t="s">
        <v>157</v>
      </c>
      <c r="AR722" t="s">
        <v>158</v>
      </c>
      <c r="AS722" t="str">
        <f>VLOOKUP('intouch变量（实型）'!$A722,基本表格!$G:$Q,3,FALSE)</f>
        <v>DB100,REAL1080</v>
      </c>
      <c r="AT722" t="str">
        <f>VLOOKUP('intouch变量（实型）'!$A722,基本表格!$G:$Q,10,FALSE)</f>
        <v>No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</row>
    <row r="723" spans="1:55">
      <c r="A723" t="s">
        <v>6221</v>
      </c>
      <c r="B723" s="11" t="str">
        <f t="shared" si="11"/>
        <v>CHPF</v>
      </c>
      <c r="C723" s="11" t="str">
        <f>VLOOKUP('intouch变量（实型）'!$A723,基本表格!$G:$Q,2,FALSE)</f>
        <v>2122+P2-M4 2#双螺旋运输机B 变频器通讯 最小频率</v>
      </c>
      <c r="D723" t="s">
        <v>154</v>
      </c>
      <c r="E723" t="s">
        <v>154</v>
      </c>
      <c r="F723">
        <v>0</v>
      </c>
      <c r="G723" t="s">
        <v>154</v>
      </c>
      <c r="H723" t="s">
        <v>154</v>
      </c>
      <c r="I723">
        <v>0</v>
      </c>
      <c r="J723">
        <v>0</v>
      </c>
      <c r="L723">
        <v>0</v>
      </c>
      <c r="M723">
        <v>-32768</v>
      </c>
      <c r="N723">
        <v>32767</v>
      </c>
      <c r="O723">
        <v>0</v>
      </c>
      <c r="P723">
        <v>0</v>
      </c>
      <c r="Q723" t="s">
        <v>155</v>
      </c>
      <c r="R723">
        <v>0</v>
      </c>
      <c r="S723">
        <v>1</v>
      </c>
      <c r="T723" t="s">
        <v>155</v>
      </c>
      <c r="U723">
        <v>0</v>
      </c>
      <c r="V723">
        <v>1</v>
      </c>
      <c r="W723" t="s">
        <v>155</v>
      </c>
      <c r="X723">
        <v>0</v>
      </c>
      <c r="Y723">
        <v>1</v>
      </c>
      <c r="Z723" t="s">
        <v>155</v>
      </c>
      <c r="AA723">
        <v>0</v>
      </c>
      <c r="AB723">
        <v>1</v>
      </c>
      <c r="AC723" t="s">
        <v>155</v>
      </c>
      <c r="AD723">
        <v>0</v>
      </c>
      <c r="AE723">
        <v>1</v>
      </c>
      <c r="AF723" t="s">
        <v>155</v>
      </c>
      <c r="AG723">
        <v>0</v>
      </c>
      <c r="AH723">
        <v>1</v>
      </c>
      <c r="AI723">
        <v>0</v>
      </c>
      <c r="AJ723" t="s">
        <v>155</v>
      </c>
      <c r="AK723">
        <v>0</v>
      </c>
      <c r="AL723">
        <v>1</v>
      </c>
      <c r="AM723" t="s">
        <v>4774</v>
      </c>
      <c r="AN723">
        <v>-32768</v>
      </c>
      <c r="AO723">
        <v>32767</v>
      </c>
      <c r="AP723" t="s">
        <v>4775</v>
      </c>
      <c r="AQ723" s="1" t="s">
        <v>157</v>
      </c>
      <c r="AR723" t="s">
        <v>158</v>
      </c>
      <c r="AS723" t="str">
        <f>VLOOKUP('intouch变量（实型）'!$A723,基本表格!$G:$Q,3,FALSE)</f>
        <v>DB100,REAL1084</v>
      </c>
      <c r="AT723" t="str">
        <f>VLOOKUP('intouch变量（实型）'!$A723,基本表格!$G:$Q,10,FALSE)</f>
        <v>No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</row>
    <row r="724" spans="1:55">
      <c r="A724" t="s">
        <v>6222</v>
      </c>
      <c r="B724" s="11" t="str">
        <f t="shared" si="11"/>
        <v>CHPF</v>
      </c>
      <c r="C724" s="11" t="str">
        <f>VLOOKUP('intouch变量（实型）'!$A724,基本表格!$G:$Q,2,FALSE)</f>
        <v>2122+P2-M4 2#双螺旋运输机B 变频器通讯 多级速度</v>
      </c>
      <c r="D724" t="s">
        <v>154</v>
      </c>
      <c r="E724" t="s">
        <v>154</v>
      </c>
      <c r="F724">
        <v>0</v>
      </c>
      <c r="G724" t="s">
        <v>154</v>
      </c>
      <c r="H724" t="s">
        <v>154</v>
      </c>
      <c r="I724">
        <v>0</v>
      </c>
      <c r="J724">
        <v>0</v>
      </c>
      <c r="L724">
        <v>0</v>
      </c>
      <c r="M724">
        <v>-32768</v>
      </c>
      <c r="N724">
        <v>32767</v>
      </c>
      <c r="O724">
        <v>0</v>
      </c>
      <c r="P724">
        <v>0</v>
      </c>
      <c r="Q724" t="s">
        <v>155</v>
      </c>
      <c r="R724">
        <v>0</v>
      </c>
      <c r="S724">
        <v>1</v>
      </c>
      <c r="T724" t="s">
        <v>155</v>
      </c>
      <c r="U724">
        <v>0</v>
      </c>
      <c r="V724">
        <v>1</v>
      </c>
      <c r="W724" t="s">
        <v>155</v>
      </c>
      <c r="X724">
        <v>0</v>
      </c>
      <c r="Y724">
        <v>1</v>
      </c>
      <c r="Z724" t="s">
        <v>155</v>
      </c>
      <c r="AA724">
        <v>0</v>
      </c>
      <c r="AB724">
        <v>1</v>
      </c>
      <c r="AC724" t="s">
        <v>155</v>
      </c>
      <c r="AD724">
        <v>0</v>
      </c>
      <c r="AE724">
        <v>1</v>
      </c>
      <c r="AF724" t="s">
        <v>155</v>
      </c>
      <c r="AG724">
        <v>0</v>
      </c>
      <c r="AH724">
        <v>1</v>
      </c>
      <c r="AI724">
        <v>0</v>
      </c>
      <c r="AJ724" t="s">
        <v>155</v>
      </c>
      <c r="AK724">
        <v>0</v>
      </c>
      <c r="AL724">
        <v>1</v>
      </c>
      <c r="AM724" t="s">
        <v>4774</v>
      </c>
      <c r="AN724">
        <v>-32768</v>
      </c>
      <c r="AO724">
        <v>32767</v>
      </c>
      <c r="AP724" t="s">
        <v>4775</v>
      </c>
      <c r="AQ724" s="1" t="s">
        <v>157</v>
      </c>
      <c r="AR724" t="s">
        <v>158</v>
      </c>
      <c r="AS724" t="str">
        <f>VLOOKUP('intouch变量（实型）'!$A724,基本表格!$G:$Q,3,FALSE)</f>
        <v>DB100,REAL1088</v>
      </c>
      <c r="AT724" t="str">
        <f>VLOOKUP('intouch变量（实型）'!$A724,基本表格!$G:$Q,10,FALSE)</f>
        <v>No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</row>
    <row r="725" spans="1:55">
      <c r="A725" t="s">
        <v>6223</v>
      </c>
      <c r="B725" s="11" t="str">
        <f t="shared" si="11"/>
        <v>CHPF</v>
      </c>
      <c r="C725" s="11" t="str">
        <f>VLOOKUP('intouch变量（实型）'!$A725,基本表格!$G:$Q,2,FALSE)</f>
        <v>2122+P2-M4 2#双螺旋运输机B 变频器通讯 多级转速</v>
      </c>
      <c r="D725" t="s">
        <v>154</v>
      </c>
      <c r="E725" t="s">
        <v>154</v>
      </c>
      <c r="F725">
        <v>0</v>
      </c>
      <c r="G725" t="s">
        <v>154</v>
      </c>
      <c r="H725" t="s">
        <v>154</v>
      </c>
      <c r="I725">
        <v>0</v>
      </c>
      <c r="J725">
        <v>0</v>
      </c>
      <c r="L725">
        <v>0</v>
      </c>
      <c r="M725">
        <v>-32768</v>
      </c>
      <c r="N725">
        <v>32767</v>
      </c>
      <c r="O725">
        <v>0</v>
      </c>
      <c r="P725">
        <v>0</v>
      </c>
      <c r="Q725" t="s">
        <v>155</v>
      </c>
      <c r="R725">
        <v>0</v>
      </c>
      <c r="S725">
        <v>1</v>
      </c>
      <c r="T725" t="s">
        <v>155</v>
      </c>
      <c r="U725">
        <v>0</v>
      </c>
      <c r="V725">
        <v>1</v>
      </c>
      <c r="W725" t="s">
        <v>155</v>
      </c>
      <c r="X725">
        <v>0</v>
      </c>
      <c r="Y725">
        <v>1</v>
      </c>
      <c r="Z725" t="s">
        <v>155</v>
      </c>
      <c r="AA725">
        <v>0</v>
      </c>
      <c r="AB725">
        <v>1</v>
      </c>
      <c r="AC725" t="s">
        <v>155</v>
      </c>
      <c r="AD725">
        <v>0</v>
      </c>
      <c r="AE725">
        <v>1</v>
      </c>
      <c r="AF725" t="s">
        <v>155</v>
      </c>
      <c r="AG725">
        <v>0</v>
      </c>
      <c r="AH725">
        <v>1</v>
      </c>
      <c r="AI725">
        <v>0</v>
      </c>
      <c r="AJ725" t="s">
        <v>155</v>
      </c>
      <c r="AK725">
        <v>0</v>
      </c>
      <c r="AL725">
        <v>1</v>
      </c>
      <c r="AM725" t="s">
        <v>4774</v>
      </c>
      <c r="AN725">
        <v>-32768</v>
      </c>
      <c r="AO725">
        <v>32767</v>
      </c>
      <c r="AP725" t="s">
        <v>4775</v>
      </c>
      <c r="AQ725" s="1" t="s">
        <v>157</v>
      </c>
      <c r="AR725" t="s">
        <v>158</v>
      </c>
      <c r="AS725" t="str">
        <f>VLOOKUP('intouch变量（实型）'!$A725,基本表格!$G:$Q,3,FALSE)</f>
        <v>DB100,REAL1092</v>
      </c>
      <c r="AT725" t="str">
        <f>VLOOKUP('intouch变量（实型）'!$A725,基本表格!$G:$Q,10,FALSE)</f>
        <v>No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</row>
    <row r="726" spans="1:55">
      <c r="A726" t="s">
        <v>6224</v>
      </c>
      <c r="B726" s="11" t="str">
        <f t="shared" si="11"/>
        <v>CHPF</v>
      </c>
      <c r="C726" s="11" t="str">
        <f>VLOOKUP('intouch变量（实型）'!$A726,基本表格!$G:$Q,2,FALSE)</f>
        <v>2122+P2-M4 2#双螺旋运输机B 反馈转速 实际值</v>
      </c>
      <c r="D726" t="s">
        <v>154</v>
      </c>
      <c r="E726" t="s">
        <v>154</v>
      </c>
      <c r="F726">
        <v>0</v>
      </c>
      <c r="G726" t="s">
        <v>154</v>
      </c>
      <c r="H726" t="s">
        <v>154</v>
      </c>
      <c r="I726">
        <v>0</v>
      </c>
      <c r="J726">
        <v>0</v>
      </c>
      <c r="L726">
        <v>0</v>
      </c>
      <c r="M726">
        <v>-32768</v>
      </c>
      <c r="N726">
        <v>32767</v>
      </c>
      <c r="O726">
        <v>0</v>
      </c>
      <c r="P726">
        <v>0</v>
      </c>
      <c r="Q726" t="s">
        <v>155</v>
      </c>
      <c r="R726">
        <v>0</v>
      </c>
      <c r="S726">
        <v>1</v>
      </c>
      <c r="T726" t="s">
        <v>155</v>
      </c>
      <c r="U726">
        <v>0</v>
      </c>
      <c r="V726">
        <v>1</v>
      </c>
      <c r="W726" t="s">
        <v>155</v>
      </c>
      <c r="X726">
        <v>0</v>
      </c>
      <c r="Y726">
        <v>1</v>
      </c>
      <c r="Z726" t="s">
        <v>155</v>
      </c>
      <c r="AA726">
        <v>0</v>
      </c>
      <c r="AB726">
        <v>1</v>
      </c>
      <c r="AC726" t="s">
        <v>155</v>
      </c>
      <c r="AD726">
        <v>0</v>
      </c>
      <c r="AE726">
        <v>1</v>
      </c>
      <c r="AF726" t="s">
        <v>155</v>
      </c>
      <c r="AG726">
        <v>0</v>
      </c>
      <c r="AH726">
        <v>1</v>
      </c>
      <c r="AI726">
        <v>0</v>
      </c>
      <c r="AJ726" t="s">
        <v>155</v>
      </c>
      <c r="AK726">
        <v>0</v>
      </c>
      <c r="AL726">
        <v>1</v>
      </c>
      <c r="AM726" t="s">
        <v>4774</v>
      </c>
      <c r="AN726">
        <v>-32768</v>
      </c>
      <c r="AO726">
        <v>32767</v>
      </c>
      <c r="AP726" t="s">
        <v>4775</v>
      </c>
      <c r="AQ726" s="1" t="s">
        <v>157</v>
      </c>
      <c r="AR726" t="s">
        <v>158</v>
      </c>
      <c r="AS726" t="str">
        <f>VLOOKUP('intouch变量（实型）'!$A726,基本表格!$G:$Q,3,FALSE)</f>
        <v>DB100,REAL1106</v>
      </c>
      <c r="AT726" t="str">
        <f>VLOOKUP('intouch变量（实型）'!$A726,基本表格!$G:$Q,10,FALSE)</f>
        <v>Yes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</row>
    <row r="727" spans="1:55">
      <c r="A727" t="s">
        <v>6225</v>
      </c>
      <c r="B727" s="11" t="str">
        <f t="shared" si="11"/>
        <v>CHPF</v>
      </c>
      <c r="C727" s="11" t="str">
        <f>VLOOKUP('intouch变量（实型）'!$A727,基本表格!$G:$Q,2,FALSE)</f>
        <v>2122+P2-M4 2#双螺旋运输机B 反馈转速 量程</v>
      </c>
      <c r="D727" t="s">
        <v>154</v>
      </c>
      <c r="E727" t="s">
        <v>154</v>
      </c>
      <c r="F727">
        <v>0</v>
      </c>
      <c r="G727" t="s">
        <v>154</v>
      </c>
      <c r="H727" t="s">
        <v>154</v>
      </c>
      <c r="I727">
        <v>0</v>
      </c>
      <c r="J727">
        <v>0</v>
      </c>
      <c r="L727">
        <v>0</v>
      </c>
      <c r="M727">
        <v>-32768</v>
      </c>
      <c r="N727">
        <v>32767</v>
      </c>
      <c r="O727">
        <v>0</v>
      </c>
      <c r="P727">
        <v>0</v>
      </c>
      <c r="Q727" t="s">
        <v>155</v>
      </c>
      <c r="R727">
        <v>0</v>
      </c>
      <c r="S727">
        <v>1</v>
      </c>
      <c r="T727" t="s">
        <v>155</v>
      </c>
      <c r="U727">
        <v>0</v>
      </c>
      <c r="V727">
        <v>1</v>
      </c>
      <c r="W727" t="s">
        <v>155</v>
      </c>
      <c r="X727">
        <v>0</v>
      </c>
      <c r="Y727">
        <v>1</v>
      </c>
      <c r="Z727" t="s">
        <v>155</v>
      </c>
      <c r="AA727">
        <v>0</v>
      </c>
      <c r="AB727">
        <v>1</v>
      </c>
      <c r="AC727" t="s">
        <v>155</v>
      </c>
      <c r="AD727">
        <v>0</v>
      </c>
      <c r="AE727">
        <v>1</v>
      </c>
      <c r="AF727" t="s">
        <v>155</v>
      </c>
      <c r="AG727">
        <v>0</v>
      </c>
      <c r="AH727">
        <v>1</v>
      </c>
      <c r="AI727">
        <v>0</v>
      </c>
      <c r="AJ727" t="s">
        <v>155</v>
      </c>
      <c r="AK727">
        <v>0</v>
      </c>
      <c r="AL727">
        <v>1</v>
      </c>
      <c r="AM727" t="s">
        <v>4774</v>
      </c>
      <c r="AN727">
        <v>-32768</v>
      </c>
      <c r="AO727">
        <v>32767</v>
      </c>
      <c r="AP727" t="s">
        <v>4775</v>
      </c>
      <c r="AQ727" s="1" t="s">
        <v>157</v>
      </c>
      <c r="AR727" t="s">
        <v>158</v>
      </c>
      <c r="AS727" t="str">
        <f>VLOOKUP('intouch变量（实型）'!$A727,基本表格!$G:$Q,3,FALSE)</f>
        <v>DB100,REAL1110</v>
      </c>
      <c r="AT727" t="str">
        <f>VLOOKUP('intouch变量（实型）'!$A727,基本表格!$G:$Q,10,FALSE)</f>
        <v>No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</row>
    <row r="728" spans="1:55">
      <c r="A728" t="s">
        <v>6226</v>
      </c>
      <c r="B728" s="11" t="str">
        <f t="shared" si="11"/>
        <v>CHPF</v>
      </c>
      <c r="C728" s="11" t="str">
        <f>VLOOKUP('intouch变量（实型）'!$A728,基本表格!$G:$Q,2,FALSE)</f>
        <v>2122+P2-M4 2#双螺旋运输机B 反馈转速 上限值</v>
      </c>
      <c r="D728" t="s">
        <v>154</v>
      </c>
      <c r="E728" t="s">
        <v>154</v>
      </c>
      <c r="F728">
        <v>0</v>
      </c>
      <c r="G728" t="s">
        <v>154</v>
      </c>
      <c r="H728" t="s">
        <v>154</v>
      </c>
      <c r="I728">
        <v>0</v>
      </c>
      <c r="J728">
        <v>0</v>
      </c>
      <c r="L728">
        <v>0</v>
      </c>
      <c r="M728">
        <v>-32768</v>
      </c>
      <c r="N728">
        <v>32767</v>
      </c>
      <c r="O728">
        <v>0</v>
      </c>
      <c r="P728">
        <v>0</v>
      </c>
      <c r="Q728" t="s">
        <v>155</v>
      </c>
      <c r="R728">
        <v>0</v>
      </c>
      <c r="S728">
        <v>1</v>
      </c>
      <c r="T728" t="s">
        <v>155</v>
      </c>
      <c r="U728">
        <v>0</v>
      </c>
      <c r="V728">
        <v>1</v>
      </c>
      <c r="W728" t="s">
        <v>155</v>
      </c>
      <c r="X728">
        <v>0</v>
      </c>
      <c r="Y728">
        <v>1</v>
      </c>
      <c r="Z728" t="s">
        <v>155</v>
      </c>
      <c r="AA728">
        <v>0</v>
      </c>
      <c r="AB728">
        <v>1</v>
      </c>
      <c r="AC728" t="s">
        <v>155</v>
      </c>
      <c r="AD728">
        <v>0</v>
      </c>
      <c r="AE728">
        <v>1</v>
      </c>
      <c r="AF728" t="s">
        <v>155</v>
      </c>
      <c r="AG728">
        <v>0</v>
      </c>
      <c r="AH728">
        <v>1</v>
      </c>
      <c r="AI728">
        <v>0</v>
      </c>
      <c r="AJ728" t="s">
        <v>155</v>
      </c>
      <c r="AK728">
        <v>0</v>
      </c>
      <c r="AL728">
        <v>1</v>
      </c>
      <c r="AM728" t="s">
        <v>4774</v>
      </c>
      <c r="AN728">
        <v>-32768</v>
      </c>
      <c r="AO728">
        <v>32767</v>
      </c>
      <c r="AP728" t="s">
        <v>4775</v>
      </c>
      <c r="AQ728" s="1" t="s">
        <v>157</v>
      </c>
      <c r="AR728" t="s">
        <v>158</v>
      </c>
      <c r="AS728" t="str">
        <f>VLOOKUP('intouch变量（实型）'!$A728,基本表格!$G:$Q,3,FALSE)</f>
        <v>DB100,REAL1114</v>
      </c>
      <c r="AT728" t="str">
        <f>VLOOKUP('intouch变量（实型）'!$A728,基本表格!$G:$Q,10,FALSE)</f>
        <v>No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</row>
    <row r="729" spans="1:55">
      <c r="A729" t="s">
        <v>6227</v>
      </c>
      <c r="B729" s="11" t="str">
        <f t="shared" si="11"/>
        <v>CHPF</v>
      </c>
      <c r="C729" s="11" t="str">
        <f>VLOOKUP('intouch变量（实型）'!$A729,基本表格!$G:$Q,2,FALSE)</f>
        <v>2122+P2-M4 2#双螺旋运输机B 反馈转速 下限值</v>
      </c>
      <c r="D729" t="s">
        <v>154</v>
      </c>
      <c r="E729" t="s">
        <v>154</v>
      </c>
      <c r="F729">
        <v>0</v>
      </c>
      <c r="G729" t="s">
        <v>154</v>
      </c>
      <c r="H729" t="s">
        <v>154</v>
      </c>
      <c r="I729">
        <v>0</v>
      </c>
      <c r="J729">
        <v>0</v>
      </c>
      <c r="L729">
        <v>0</v>
      </c>
      <c r="M729">
        <v>-32768</v>
      </c>
      <c r="N729">
        <v>32767</v>
      </c>
      <c r="O729">
        <v>0</v>
      </c>
      <c r="P729">
        <v>0</v>
      </c>
      <c r="Q729" t="s">
        <v>155</v>
      </c>
      <c r="R729">
        <v>0</v>
      </c>
      <c r="S729">
        <v>1</v>
      </c>
      <c r="T729" t="s">
        <v>155</v>
      </c>
      <c r="U729">
        <v>0</v>
      </c>
      <c r="V729">
        <v>1</v>
      </c>
      <c r="W729" t="s">
        <v>155</v>
      </c>
      <c r="X729">
        <v>0</v>
      </c>
      <c r="Y729">
        <v>1</v>
      </c>
      <c r="Z729" t="s">
        <v>155</v>
      </c>
      <c r="AA729">
        <v>0</v>
      </c>
      <c r="AB729">
        <v>1</v>
      </c>
      <c r="AC729" t="s">
        <v>155</v>
      </c>
      <c r="AD729">
        <v>0</v>
      </c>
      <c r="AE729">
        <v>1</v>
      </c>
      <c r="AF729" t="s">
        <v>155</v>
      </c>
      <c r="AG729">
        <v>0</v>
      </c>
      <c r="AH729">
        <v>1</v>
      </c>
      <c r="AI729">
        <v>0</v>
      </c>
      <c r="AJ729" t="s">
        <v>155</v>
      </c>
      <c r="AK729">
        <v>0</v>
      </c>
      <c r="AL729">
        <v>1</v>
      </c>
      <c r="AM729" t="s">
        <v>4774</v>
      </c>
      <c r="AN729">
        <v>-32768</v>
      </c>
      <c r="AO729">
        <v>32767</v>
      </c>
      <c r="AP729" t="s">
        <v>4775</v>
      </c>
      <c r="AQ729" s="1" t="s">
        <v>157</v>
      </c>
      <c r="AR729" t="s">
        <v>158</v>
      </c>
      <c r="AS729" t="str">
        <f>VLOOKUP('intouch变量（实型）'!$A729,基本表格!$G:$Q,3,FALSE)</f>
        <v>DB100,REAL1118</v>
      </c>
      <c r="AT729" t="str">
        <f>VLOOKUP('intouch变量（实型）'!$A729,基本表格!$G:$Q,10,FALSE)</f>
        <v>No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</row>
    <row r="730" spans="1:55">
      <c r="A730" t="s">
        <v>6228</v>
      </c>
      <c r="B730" s="11" t="str">
        <f t="shared" si="11"/>
        <v>CHPF</v>
      </c>
      <c r="C730" s="11" t="str">
        <f>VLOOKUP('intouch变量（实型）'!$A730,基本表格!$G:$Q,2,FALSE)</f>
        <v>2122+P2-M4 2#双螺旋运输机B 反馈转速 上上限值</v>
      </c>
      <c r="D730" t="s">
        <v>154</v>
      </c>
      <c r="E730" t="s">
        <v>154</v>
      </c>
      <c r="F730">
        <v>0</v>
      </c>
      <c r="G730" t="s">
        <v>154</v>
      </c>
      <c r="H730" t="s">
        <v>154</v>
      </c>
      <c r="I730">
        <v>0</v>
      </c>
      <c r="J730">
        <v>0</v>
      </c>
      <c r="L730">
        <v>0</v>
      </c>
      <c r="M730">
        <v>-32768</v>
      </c>
      <c r="N730">
        <v>32767</v>
      </c>
      <c r="O730">
        <v>0</v>
      </c>
      <c r="P730">
        <v>0</v>
      </c>
      <c r="Q730" t="s">
        <v>155</v>
      </c>
      <c r="R730">
        <v>0</v>
      </c>
      <c r="S730">
        <v>1</v>
      </c>
      <c r="T730" t="s">
        <v>155</v>
      </c>
      <c r="U730">
        <v>0</v>
      </c>
      <c r="V730">
        <v>1</v>
      </c>
      <c r="W730" t="s">
        <v>155</v>
      </c>
      <c r="X730">
        <v>0</v>
      </c>
      <c r="Y730">
        <v>1</v>
      </c>
      <c r="Z730" t="s">
        <v>155</v>
      </c>
      <c r="AA730">
        <v>0</v>
      </c>
      <c r="AB730">
        <v>1</v>
      </c>
      <c r="AC730" t="s">
        <v>155</v>
      </c>
      <c r="AD730">
        <v>0</v>
      </c>
      <c r="AE730">
        <v>1</v>
      </c>
      <c r="AF730" t="s">
        <v>155</v>
      </c>
      <c r="AG730">
        <v>0</v>
      </c>
      <c r="AH730">
        <v>1</v>
      </c>
      <c r="AI730">
        <v>0</v>
      </c>
      <c r="AJ730" t="s">
        <v>155</v>
      </c>
      <c r="AK730">
        <v>0</v>
      </c>
      <c r="AL730">
        <v>1</v>
      </c>
      <c r="AM730" t="s">
        <v>4774</v>
      </c>
      <c r="AN730">
        <v>-32768</v>
      </c>
      <c r="AO730">
        <v>32767</v>
      </c>
      <c r="AP730" t="s">
        <v>4775</v>
      </c>
      <c r="AQ730" s="1" t="s">
        <v>157</v>
      </c>
      <c r="AR730" t="s">
        <v>158</v>
      </c>
      <c r="AS730" t="str">
        <f>VLOOKUP('intouch变量（实型）'!$A730,基本表格!$G:$Q,3,FALSE)</f>
        <v>DB100,REAL1122</v>
      </c>
      <c r="AT730" t="str">
        <f>VLOOKUP('intouch变量（实型）'!$A730,基本表格!$G:$Q,10,FALSE)</f>
        <v>No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</row>
    <row r="731" spans="1:55">
      <c r="A731" t="s">
        <v>6229</v>
      </c>
      <c r="B731" s="11" t="str">
        <f t="shared" si="11"/>
        <v>CHPF</v>
      </c>
      <c r="C731" s="11" t="str">
        <f>VLOOKUP('intouch变量（实型）'!$A731,基本表格!$G:$Q,2,FALSE)</f>
        <v>2122+P2-M4 2#双螺旋运输机B 反馈转速 下下限值</v>
      </c>
      <c r="D731" t="s">
        <v>154</v>
      </c>
      <c r="E731" t="s">
        <v>154</v>
      </c>
      <c r="F731">
        <v>0</v>
      </c>
      <c r="G731" t="s">
        <v>154</v>
      </c>
      <c r="H731" t="s">
        <v>154</v>
      </c>
      <c r="I731">
        <v>0</v>
      </c>
      <c r="J731">
        <v>0</v>
      </c>
      <c r="L731">
        <v>0</v>
      </c>
      <c r="M731">
        <v>-32768</v>
      </c>
      <c r="N731">
        <v>32767</v>
      </c>
      <c r="O731">
        <v>0</v>
      </c>
      <c r="P731">
        <v>0</v>
      </c>
      <c r="Q731" t="s">
        <v>155</v>
      </c>
      <c r="R731">
        <v>0</v>
      </c>
      <c r="S731">
        <v>1</v>
      </c>
      <c r="T731" t="s">
        <v>155</v>
      </c>
      <c r="U731">
        <v>0</v>
      </c>
      <c r="V731">
        <v>1</v>
      </c>
      <c r="W731" t="s">
        <v>155</v>
      </c>
      <c r="X731">
        <v>0</v>
      </c>
      <c r="Y731">
        <v>1</v>
      </c>
      <c r="Z731" t="s">
        <v>155</v>
      </c>
      <c r="AA731">
        <v>0</v>
      </c>
      <c r="AB731">
        <v>1</v>
      </c>
      <c r="AC731" t="s">
        <v>155</v>
      </c>
      <c r="AD731">
        <v>0</v>
      </c>
      <c r="AE731">
        <v>1</v>
      </c>
      <c r="AF731" t="s">
        <v>155</v>
      </c>
      <c r="AG731">
        <v>0</v>
      </c>
      <c r="AH731">
        <v>1</v>
      </c>
      <c r="AI731">
        <v>0</v>
      </c>
      <c r="AJ731" t="s">
        <v>155</v>
      </c>
      <c r="AK731">
        <v>0</v>
      </c>
      <c r="AL731">
        <v>1</v>
      </c>
      <c r="AM731" t="s">
        <v>4774</v>
      </c>
      <c r="AN731">
        <v>-32768</v>
      </c>
      <c r="AO731">
        <v>32767</v>
      </c>
      <c r="AP731" t="s">
        <v>4775</v>
      </c>
      <c r="AQ731" s="1" t="s">
        <v>157</v>
      </c>
      <c r="AR731" t="s">
        <v>158</v>
      </c>
      <c r="AS731" t="str">
        <f>VLOOKUP('intouch变量（实型）'!$A731,基本表格!$G:$Q,3,FALSE)</f>
        <v>DB100,REAL1126</v>
      </c>
      <c r="AT731" t="str">
        <f>VLOOKUP('intouch变量（实型）'!$A731,基本表格!$G:$Q,10,FALSE)</f>
        <v>No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</row>
    <row r="732" spans="1:55">
      <c r="A732" t="s">
        <v>6230</v>
      </c>
      <c r="B732" s="11" t="str">
        <f t="shared" si="11"/>
        <v>CHPF</v>
      </c>
      <c r="C732" s="11" t="str">
        <f>VLOOKUP('intouch变量（实型）'!$A732,基本表格!$G:$Q,2,FALSE)</f>
        <v>2122+P2-M4 2#双螺旋运输机B 反馈电流 实际值</v>
      </c>
      <c r="D732" t="s">
        <v>154</v>
      </c>
      <c r="E732" t="s">
        <v>154</v>
      </c>
      <c r="F732">
        <v>0</v>
      </c>
      <c r="G732" t="s">
        <v>154</v>
      </c>
      <c r="H732" t="s">
        <v>154</v>
      </c>
      <c r="I732">
        <v>0</v>
      </c>
      <c r="J732">
        <v>0</v>
      </c>
      <c r="L732">
        <v>0</v>
      </c>
      <c r="M732">
        <v>-32768</v>
      </c>
      <c r="N732">
        <v>32767</v>
      </c>
      <c r="O732">
        <v>0</v>
      </c>
      <c r="P732">
        <v>0</v>
      </c>
      <c r="Q732" t="s">
        <v>155</v>
      </c>
      <c r="R732">
        <v>0</v>
      </c>
      <c r="S732">
        <v>1</v>
      </c>
      <c r="T732" t="s">
        <v>155</v>
      </c>
      <c r="U732">
        <v>0</v>
      </c>
      <c r="V732">
        <v>1</v>
      </c>
      <c r="W732" t="s">
        <v>155</v>
      </c>
      <c r="X732">
        <v>0</v>
      </c>
      <c r="Y732">
        <v>1</v>
      </c>
      <c r="Z732" t="s">
        <v>155</v>
      </c>
      <c r="AA732">
        <v>0</v>
      </c>
      <c r="AB732">
        <v>1</v>
      </c>
      <c r="AC732" t="s">
        <v>155</v>
      </c>
      <c r="AD732">
        <v>0</v>
      </c>
      <c r="AE732">
        <v>1</v>
      </c>
      <c r="AF732" t="s">
        <v>155</v>
      </c>
      <c r="AG732">
        <v>0</v>
      </c>
      <c r="AH732">
        <v>1</v>
      </c>
      <c r="AI732">
        <v>0</v>
      </c>
      <c r="AJ732" t="s">
        <v>155</v>
      </c>
      <c r="AK732">
        <v>0</v>
      </c>
      <c r="AL732">
        <v>1</v>
      </c>
      <c r="AM732" t="s">
        <v>4774</v>
      </c>
      <c r="AN732">
        <v>-32768</v>
      </c>
      <c r="AO732">
        <v>32767</v>
      </c>
      <c r="AP732" t="s">
        <v>4775</v>
      </c>
      <c r="AQ732" s="1" t="s">
        <v>157</v>
      </c>
      <c r="AR732" t="s">
        <v>158</v>
      </c>
      <c r="AS732" t="str">
        <f>VLOOKUP('intouch变量（实型）'!$A732,基本表格!$G:$Q,3,FALSE)</f>
        <v>DB100,REAL1156</v>
      </c>
      <c r="AT732" t="str">
        <f>VLOOKUP('intouch变量（实型）'!$A732,基本表格!$G:$Q,10,FALSE)</f>
        <v>Yes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</row>
    <row r="733" spans="1:55">
      <c r="A733" t="s">
        <v>6231</v>
      </c>
      <c r="B733" s="11" t="str">
        <f t="shared" si="11"/>
        <v>CHPF</v>
      </c>
      <c r="C733" s="11" t="str">
        <f>VLOOKUP('intouch变量（实型）'!$A733,基本表格!$G:$Q,2,FALSE)</f>
        <v>2122+P2-M4 2#双螺旋运输机B 反馈电流 量程</v>
      </c>
      <c r="D733" t="s">
        <v>154</v>
      </c>
      <c r="E733" t="s">
        <v>154</v>
      </c>
      <c r="F733">
        <v>0</v>
      </c>
      <c r="G733" t="s">
        <v>154</v>
      </c>
      <c r="H733" t="s">
        <v>154</v>
      </c>
      <c r="I733">
        <v>0</v>
      </c>
      <c r="J733">
        <v>0</v>
      </c>
      <c r="L733">
        <v>0</v>
      </c>
      <c r="M733">
        <v>-32768</v>
      </c>
      <c r="N733">
        <v>32767</v>
      </c>
      <c r="O733">
        <v>0</v>
      </c>
      <c r="P733">
        <v>0</v>
      </c>
      <c r="Q733" t="s">
        <v>155</v>
      </c>
      <c r="R733">
        <v>0</v>
      </c>
      <c r="S733">
        <v>1</v>
      </c>
      <c r="T733" t="s">
        <v>155</v>
      </c>
      <c r="U733">
        <v>0</v>
      </c>
      <c r="V733">
        <v>1</v>
      </c>
      <c r="W733" t="s">
        <v>155</v>
      </c>
      <c r="X733">
        <v>0</v>
      </c>
      <c r="Y733">
        <v>1</v>
      </c>
      <c r="Z733" t="s">
        <v>155</v>
      </c>
      <c r="AA733">
        <v>0</v>
      </c>
      <c r="AB733">
        <v>1</v>
      </c>
      <c r="AC733" t="s">
        <v>155</v>
      </c>
      <c r="AD733">
        <v>0</v>
      </c>
      <c r="AE733">
        <v>1</v>
      </c>
      <c r="AF733" t="s">
        <v>155</v>
      </c>
      <c r="AG733">
        <v>0</v>
      </c>
      <c r="AH733">
        <v>1</v>
      </c>
      <c r="AI733">
        <v>0</v>
      </c>
      <c r="AJ733" t="s">
        <v>155</v>
      </c>
      <c r="AK733">
        <v>0</v>
      </c>
      <c r="AL733">
        <v>1</v>
      </c>
      <c r="AM733" t="s">
        <v>4774</v>
      </c>
      <c r="AN733">
        <v>-32768</v>
      </c>
      <c r="AO733">
        <v>32767</v>
      </c>
      <c r="AP733" t="s">
        <v>4775</v>
      </c>
      <c r="AQ733" s="1" t="s">
        <v>157</v>
      </c>
      <c r="AR733" t="s">
        <v>158</v>
      </c>
      <c r="AS733" t="str">
        <f>VLOOKUP('intouch变量（实型）'!$A733,基本表格!$G:$Q,3,FALSE)</f>
        <v>DB100,REAL1160</v>
      </c>
      <c r="AT733" t="str">
        <f>VLOOKUP('intouch变量（实型）'!$A733,基本表格!$G:$Q,10,FALSE)</f>
        <v>No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</row>
    <row r="734" spans="1:55">
      <c r="A734" t="s">
        <v>6232</v>
      </c>
      <c r="B734" s="11" t="str">
        <f t="shared" si="11"/>
        <v>CHPF</v>
      </c>
      <c r="C734" s="11" t="str">
        <f>VLOOKUP('intouch变量（实型）'!$A734,基本表格!$G:$Q,2,FALSE)</f>
        <v>2122+P2-M4 2#双螺旋运输机B 反馈电流 上限值</v>
      </c>
      <c r="D734" t="s">
        <v>154</v>
      </c>
      <c r="E734" t="s">
        <v>154</v>
      </c>
      <c r="F734">
        <v>0</v>
      </c>
      <c r="G734" t="s">
        <v>154</v>
      </c>
      <c r="H734" t="s">
        <v>154</v>
      </c>
      <c r="I734">
        <v>0</v>
      </c>
      <c r="J734">
        <v>0</v>
      </c>
      <c r="L734">
        <v>0</v>
      </c>
      <c r="M734">
        <v>-32768</v>
      </c>
      <c r="N734">
        <v>32767</v>
      </c>
      <c r="O734">
        <v>0</v>
      </c>
      <c r="P734">
        <v>0</v>
      </c>
      <c r="Q734" t="s">
        <v>155</v>
      </c>
      <c r="R734">
        <v>0</v>
      </c>
      <c r="S734">
        <v>1</v>
      </c>
      <c r="T734" t="s">
        <v>155</v>
      </c>
      <c r="U734">
        <v>0</v>
      </c>
      <c r="V734">
        <v>1</v>
      </c>
      <c r="W734" t="s">
        <v>155</v>
      </c>
      <c r="X734">
        <v>0</v>
      </c>
      <c r="Y734">
        <v>1</v>
      </c>
      <c r="Z734" t="s">
        <v>155</v>
      </c>
      <c r="AA734">
        <v>0</v>
      </c>
      <c r="AB734">
        <v>1</v>
      </c>
      <c r="AC734" t="s">
        <v>155</v>
      </c>
      <c r="AD734">
        <v>0</v>
      </c>
      <c r="AE734">
        <v>1</v>
      </c>
      <c r="AF734" t="s">
        <v>155</v>
      </c>
      <c r="AG734">
        <v>0</v>
      </c>
      <c r="AH734">
        <v>1</v>
      </c>
      <c r="AI734">
        <v>0</v>
      </c>
      <c r="AJ734" t="s">
        <v>155</v>
      </c>
      <c r="AK734">
        <v>0</v>
      </c>
      <c r="AL734">
        <v>1</v>
      </c>
      <c r="AM734" t="s">
        <v>4774</v>
      </c>
      <c r="AN734">
        <v>-32768</v>
      </c>
      <c r="AO734">
        <v>32767</v>
      </c>
      <c r="AP734" t="s">
        <v>4775</v>
      </c>
      <c r="AQ734" s="1" t="s">
        <v>157</v>
      </c>
      <c r="AR734" t="s">
        <v>158</v>
      </c>
      <c r="AS734" t="str">
        <f>VLOOKUP('intouch变量（实型）'!$A734,基本表格!$G:$Q,3,FALSE)</f>
        <v>DB100,REAL1164</v>
      </c>
      <c r="AT734" t="str">
        <f>VLOOKUP('intouch变量（实型）'!$A734,基本表格!$G:$Q,10,FALSE)</f>
        <v>No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</row>
    <row r="735" spans="1:55">
      <c r="A735" t="s">
        <v>6233</v>
      </c>
      <c r="B735" s="11" t="str">
        <f t="shared" si="11"/>
        <v>CHPF</v>
      </c>
      <c r="C735" s="11" t="str">
        <f>VLOOKUP('intouch变量（实型）'!$A735,基本表格!$G:$Q,2,FALSE)</f>
        <v>2122+P2-M4 2#双螺旋运输机B 反馈电流 下限值</v>
      </c>
      <c r="D735" t="s">
        <v>154</v>
      </c>
      <c r="E735" t="s">
        <v>154</v>
      </c>
      <c r="F735">
        <v>0</v>
      </c>
      <c r="G735" t="s">
        <v>154</v>
      </c>
      <c r="H735" t="s">
        <v>154</v>
      </c>
      <c r="I735">
        <v>0</v>
      </c>
      <c r="J735">
        <v>0</v>
      </c>
      <c r="L735">
        <v>0</v>
      </c>
      <c r="M735">
        <v>-32768</v>
      </c>
      <c r="N735">
        <v>32767</v>
      </c>
      <c r="O735">
        <v>0</v>
      </c>
      <c r="P735">
        <v>0</v>
      </c>
      <c r="Q735" t="s">
        <v>155</v>
      </c>
      <c r="R735">
        <v>0</v>
      </c>
      <c r="S735">
        <v>1</v>
      </c>
      <c r="T735" t="s">
        <v>155</v>
      </c>
      <c r="U735">
        <v>0</v>
      </c>
      <c r="V735">
        <v>1</v>
      </c>
      <c r="W735" t="s">
        <v>155</v>
      </c>
      <c r="X735">
        <v>0</v>
      </c>
      <c r="Y735">
        <v>1</v>
      </c>
      <c r="Z735" t="s">
        <v>155</v>
      </c>
      <c r="AA735">
        <v>0</v>
      </c>
      <c r="AB735">
        <v>1</v>
      </c>
      <c r="AC735" t="s">
        <v>155</v>
      </c>
      <c r="AD735">
        <v>0</v>
      </c>
      <c r="AE735">
        <v>1</v>
      </c>
      <c r="AF735" t="s">
        <v>155</v>
      </c>
      <c r="AG735">
        <v>0</v>
      </c>
      <c r="AH735">
        <v>1</v>
      </c>
      <c r="AI735">
        <v>0</v>
      </c>
      <c r="AJ735" t="s">
        <v>155</v>
      </c>
      <c r="AK735">
        <v>0</v>
      </c>
      <c r="AL735">
        <v>1</v>
      </c>
      <c r="AM735" t="s">
        <v>4774</v>
      </c>
      <c r="AN735">
        <v>-32768</v>
      </c>
      <c r="AO735">
        <v>32767</v>
      </c>
      <c r="AP735" t="s">
        <v>4775</v>
      </c>
      <c r="AQ735" s="1" t="s">
        <v>157</v>
      </c>
      <c r="AR735" t="s">
        <v>158</v>
      </c>
      <c r="AS735" t="str">
        <f>VLOOKUP('intouch变量（实型）'!$A735,基本表格!$G:$Q,3,FALSE)</f>
        <v>DB100,REAL1168</v>
      </c>
      <c r="AT735" t="str">
        <f>VLOOKUP('intouch变量（实型）'!$A735,基本表格!$G:$Q,10,FALSE)</f>
        <v>No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</row>
    <row r="736" spans="1:55">
      <c r="A736" t="s">
        <v>6234</v>
      </c>
      <c r="B736" s="11" t="str">
        <f t="shared" si="11"/>
        <v>CHPF</v>
      </c>
      <c r="C736" s="11" t="str">
        <f>VLOOKUP('intouch变量（实型）'!$A736,基本表格!$G:$Q,2,FALSE)</f>
        <v>2122+P2-M4 2#双螺旋运输机B 反馈电流 上上限值</v>
      </c>
      <c r="D736" t="s">
        <v>154</v>
      </c>
      <c r="E736" t="s">
        <v>154</v>
      </c>
      <c r="F736">
        <v>0</v>
      </c>
      <c r="G736" t="s">
        <v>154</v>
      </c>
      <c r="H736" t="s">
        <v>154</v>
      </c>
      <c r="I736">
        <v>0</v>
      </c>
      <c r="J736">
        <v>0</v>
      </c>
      <c r="L736">
        <v>0</v>
      </c>
      <c r="M736">
        <v>-32768</v>
      </c>
      <c r="N736">
        <v>32767</v>
      </c>
      <c r="O736">
        <v>0</v>
      </c>
      <c r="P736">
        <v>0</v>
      </c>
      <c r="Q736" t="s">
        <v>155</v>
      </c>
      <c r="R736">
        <v>0</v>
      </c>
      <c r="S736">
        <v>1</v>
      </c>
      <c r="T736" t="s">
        <v>155</v>
      </c>
      <c r="U736">
        <v>0</v>
      </c>
      <c r="V736">
        <v>1</v>
      </c>
      <c r="W736" t="s">
        <v>155</v>
      </c>
      <c r="X736">
        <v>0</v>
      </c>
      <c r="Y736">
        <v>1</v>
      </c>
      <c r="Z736" t="s">
        <v>155</v>
      </c>
      <c r="AA736">
        <v>0</v>
      </c>
      <c r="AB736">
        <v>1</v>
      </c>
      <c r="AC736" t="s">
        <v>155</v>
      </c>
      <c r="AD736">
        <v>0</v>
      </c>
      <c r="AE736">
        <v>1</v>
      </c>
      <c r="AF736" t="s">
        <v>155</v>
      </c>
      <c r="AG736">
        <v>0</v>
      </c>
      <c r="AH736">
        <v>1</v>
      </c>
      <c r="AI736">
        <v>0</v>
      </c>
      <c r="AJ736" t="s">
        <v>155</v>
      </c>
      <c r="AK736">
        <v>0</v>
      </c>
      <c r="AL736">
        <v>1</v>
      </c>
      <c r="AM736" t="s">
        <v>4774</v>
      </c>
      <c r="AN736">
        <v>-32768</v>
      </c>
      <c r="AO736">
        <v>32767</v>
      </c>
      <c r="AP736" t="s">
        <v>4775</v>
      </c>
      <c r="AQ736" s="1" t="s">
        <v>157</v>
      </c>
      <c r="AR736" t="s">
        <v>158</v>
      </c>
      <c r="AS736" t="str">
        <f>VLOOKUP('intouch变量（实型）'!$A736,基本表格!$G:$Q,3,FALSE)</f>
        <v>DB100,REAL1172</v>
      </c>
      <c r="AT736" t="str">
        <f>VLOOKUP('intouch变量（实型）'!$A736,基本表格!$G:$Q,10,FALSE)</f>
        <v>No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</row>
    <row r="737" spans="1:55">
      <c r="A737" t="s">
        <v>6235</v>
      </c>
      <c r="B737" s="11" t="str">
        <f t="shared" si="11"/>
        <v>CHPF</v>
      </c>
      <c r="C737" s="11" t="str">
        <f>VLOOKUP('intouch变量（实型）'!$A737,基本表格!$G:$Q,2,FALSE)</f>
        <v>2122+P2-M4 2#双螺旋运输机B 反馈电流 下下限值</v>
      </c>
      <c r="D737" t="s">
        <v>154</v>
      </c>
      <c r="E737" t="s">
        <v>154</v>
      </c>
      <c r="F737">
        <v>0</v>
      </c>
      <c r="G737" t="s">
        <v>154</v>
      </c>
      <c r="H737" t="s">
        <v>154</v>
      </c>
      <c r="I737">
        <v>0</v>
      </c>
      <c r="J737">
        <v>0</v>
      </c>
      <c r="L737">
        <v>0</v>
      </c>
      <c r="M737">
        <v>-32768</v>
      </c>
      <c r="N737">
        <v>32767</v>
      </c>
      <c r="O737">
        <v>0</v>
      </c>
      <c r="P737">
        <v>0</v>
      </c>
      <c r="Q737" t="s">
        <v>155</v>
      </c>
      <c r="R737">
        <v>0</v>
      </c>
      <c r="S737">
        <v>1</v>
      </c>
      <c r="T737" t="s">
        <v>155</v>
      </c>
      <c r="U737">
        <v>0</v>
      </c>
      <c r="V737">
        <v>1</v>
      </c>
      <c r="W737" t="s">
        <v>155</v>
      </c>
      <c r="X737">
        <v>0</v>
      </c>
      <c r="Y737">
        <v>1</v>
      </c>
      <c r="Z737" t="s">
        <v>155</v>
      </c>
      <c r="AA737">
        <v>0</v>
      </c>
      <c r="AB737">
        <v>1</v>
      </c>
      <c r="AC737" t="s">
        <v>155</v>
      </c>
      <c r="AD737">
        <v>0</v>
      </c>
      <c r="AE737">
        <v>1</v>
      </c>
      <c r="AF737" t="s">
        <v>155</v>
      </c>
      <c r="AG737">
        <v>0</v>
      </c>
      <c r="AH737">
        <v>1</v>
      </c>
      <c r="AI737">
        <v>0</v>
      </c>
      <c r="AJ737" t="s">
        <v>155</v>
      </c>
      <c r="AK737">
        <v>0</v>
      </c>
      <c r="AL737">
        <v>1</v>
      </c>
      <c r="AM737" t="s">
        <v>4774</v>
      </c>
      <c r="AN737">
        <v>-32768</v>
      </c>
      <c r="AO737">
        <v>32767</v>
      </c>
      <c r="AP737" t="s">
        <v>4775</v>
      </c>
      <c r="AQ737" s="1" t="s">
        <v>157</v>
      </c>
      <c r="AR737" t="s">
        <v>158</v>
      </c>
      <c r="AS737" t="str">
        <f>VLOOKUP('intouch变量（实型）'!$A737,基本表格!$G:$Q,3,FALSE)</f>
        <v>DB100,REAL1176</v>
      </c>
      <c r="AT737" t="str">
        <f>VLOOKUP('intouch变量（实型）'!$A737,基本表格!$G:$Q,10,FALSE)</f>
        <v>No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</row>
    <row r="738" spans="1:55">
      <c r="A738" t="s">
        <v>6236</v>
      </c>
      <c r="B738" s="11" t="str">
        <f t="shared" si="11"/>
        <v>CHPF</v>
      </c>
      <c r="C738" s="11" t="str">
        <f>VLOOKUP('intouch变量（实型）'!$A738,基本表格!$G:$Q,2,FALSE)</f>
        <v>2123+P2-M5 3#双螺旋运输机A 给定频率 实际值</v>
      </c>
      <c r="D738" t="s">
        <v>154</v>
      </c>
      <c r="E738" t="s">
        <v>154</v>
      </c>
      <c r="F738">
        <v>0</v>
      </c>
      <c r="G738" t="s">
        <v>154</v>
      </c>
      <c r="H738" t="s">
        <v>154</v>
      </c>
      <c r="I738">
        <v>0</v>
      </c>
      <c r="J738">
        <v>0</v>
      </c>
      <c r="L738">
        <v>0</v>
      </c>
      <c r="M738">
        <v>-32768</v>
      </c>
      <c r="N738">
        <v>32767</v>
      </c>
      <c r="O738">
        <v>0</v>
      </c>
      <c r="P738">
        <v>0</v>
      </c>
      <c r="Q738" t="s">
        <v>155</v>
      </c>
      <c r="R738">
        <v>0</v>
      </c>
      <c r="S738">
        <v>1</v>
      </c>
      <c r="T738" t="s">
        <v>155</v>
      </c>
      <c r="U738">
        <v>0</v>
      </c>
      <c r="V738">
        <v>1</v>
      </c>
      <c r="W738" t="s">
        <v>155</v>
      </c>
      <c r="X738">
        <v>0</v>
      </c>
      <c r="Y738">
        <v>1</v>
      </c>
      <c r="Z738" t="s">
        <v>155</v>
      </c>
      <c r="AA738">
        <v>0</v>
      </c>
      <c r="AB738">
        <v>1</v>
      </c>
      <c r="AC738" t="s">
        <v>155</v>
      </c>
      <c r="AD738">
        <v>0</v>
      </c>
      <c r="AE738">
        <v>1</v>
      </c>
      <c r="AF738" t="s">
        <v>155</v>
      </c>
      <c r="AG738">
        <v>0</v>
      </c>
      <c r="AH738">
        <v>1</v>
      </c>
      <c r="AI738">
        <v>0</v>
      </c>
      <c r="AJ738" t="s">
        <v>155</v>
      </c>
      <c r="AK738">
        <v>0</v>
      </c>
      <c r="AL738">
        <v>1</v>
      </c>
      <c r="AM738" t="s">
        <v>4774</v>
      </c>
      <c r="AN738">
        <v>-32768</v>
      </c>
      <c r="AO738">
        <v>32767</v>
      </c>
      <c r="AP738" t="s">
        <v>4775</v>
      </c>
      <c r="AQ738" s="1" t="s">
        <v>157</v>
      </c>
      <c r="AR738" t="s">
        <v>158</v>
      </c>
      <c r="AS738" t="str">
        <f>VLOOKUP('intouch变量（实型）'!$A738,基本表格!$G:$Q,3,FALSE)</f>
        <v>DB100,REAL1256</v>
      </c>
      <c r="AT738" t="str">
        <f>VLOOKUP('intouch变量（实型）'!$A738,基本表格!$G:$Q,10,FALSE)</f>
        <v>Yes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</row>
    <row r="739" spans="1:55">
      <c r="A739" t="s">
        <v>6237</v>
      </c>
      <c r="B739" s="11" t="str">
        <f t="shared" si="11"/>
        <v>CHPF</v>
      </c>
      <c r="C739" s="11" t="str">
        <f>VLOOKUP('intouch变量（实型）'!$A739,基本表格!$G:$Q,2,FALSE)</f>
        <v>2123+P2-M5 3#双螺旋运输机A 给定频率 量程</v>
      </c>
      <c r="D739" t="s">
        <v>154</v>
      </c>
      <c r="E739" t="s">
        <v>154</v>
      </c>
      <c r="F739">
        <v>0</v>
      </c>
      <c r="G739" t="s">
        <v>154</v>
      </c>
      <c r="H739" t="s">
        <v>154</v>
      </c>
      <c r="I739">
        <v>0</v>
      </c>
      <c r="J739">
        <v>0</v>
      </c>
      <c r="L739">
        <v>0</v>
      </c>
      <c r="M739">
        <v>-32768</v>
      </c>
      <c r="N739">
        <v>32767</v>
      </c>
      <c r="O739">
        <v>0</v>
      </c>
      <c r="P739">
        <v>0</v>
      </c>
      <c r="Q739" t="s">
        <v>155</v>
      </c>
      <c r="R739">
        <v>0</v>
      </c>
      <c r="S739">
        <v>1</v>
      </c>
      <c r="T739" t="s">
        <v>155</v>
      </c>
      <c r="U739">
        <v>0</v>
      </c>
      <c r="V739">
        <v>1</v>
      </c>
      <c r="W739" t="s">
        <v>155</v>
      </c>
      <c r="X739">
        <v>0</v>
      </c>
      <c r="Y739">
        <v>1</v>
      </c>
      <c r="Z739" t="s">
        <v>155</v>
      </c>
      <c r="AA739">
        <v>0</v>
      </c>
      <c r="AB739">
        <v>1</v>
      </c>
      <c r="AC739" t="s">
        <v>155</v>
      </c>
      <c r="AD739">
        <v>0</v>
      </c>
      <c r="AE739">
        <v>1</v>
      </c>
      <c r="AF739" t="s">
        <v>155</v>
      </c>
      <c r="AG739">
        <v>0</v>
      </c>
      <c r="AH739">
        <v>1</v>
      </c>
      <c r="AI739">
        <v>0</v>
      </c>
      <c r="AJ739" t="s">
        <v>155</v>
      </c>
      <c r="AK739">
        <v>0</v>
      </c>
      <c r="AL739">
        <v>1</v>
      </c>
      <c r="AM739" t="s">
        <v>4774</v>
      </c>
      <c r="AN739">
        <v>-32768</v>
      </c>
      <c r="AO739">
        <v>32767</v>
      </c>
      <c r="AP739" t="s">
        <v>4775</v>
      </c>
      <c r="AQ739" s="1" t="s">
        <v>157</v>
      </c>
      <c r="AR739" t="s">
        <v>158</v>
      </c>
      <c r="AS739" t="str">
        <f>VLOOKUP('intouch变量（实型）'!$A739,基本表格!$G:$Q,3,FALSE)</f>
        <v>DB100,REAL1260</v>
      </c>
      <c r="AT739" t="str">
        <f>VLOOKUP('intouch变量（实型）'!$A739,基本表格!$G:$Q,10,FALSE)</f>
        <v>No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</row>
    <row r="740" spans="1:55">
      <c r="A740" t="s">
        <v>6238</v>
      </c>
      <c r="B740" s="11" t="str">
        <f t="shared" si="11"/>
        <v>CHPF</v>
      </c>
      <c r="C740" s="11" t="str">
        <f>VLOOKUP('intouch变量（实型）'!$A740,基本表格!$G:$Q,2,FALSE)</f>
        <v>2123+P2-M5 3#双螺旋运输机A 给定频率 上限值</v>
      </c>
      <c r="D740" t="s">
        <v>154</v>
      </c>
      <c r="E740" t="s">
        <v>154</v>
      </c>
      <c r="F740">
        <v>0</v>
      </c>
      <c r="G740" t="s">
        <v>154</v>
      </c>
      <c r="H740" t="s">
        <v>154</v>
      </c>
      <c r="I740">
        <v>0</v>
      </c>
      <c r="J740">
        <v>0</v>
      </c>
      <c r="L740">
        <v>0</v>
      </c>
      <c r="M740">
        <v>-32768</v>
      </c>
      <c r="N740">
        <v>32767</v>
      </c>
      <c r="O740">
        <v>0</v>
      </c>
      <c r="P740">
        <v>0</v>
      </c>
      <c r="Q740" t="s">
        <v>155</v>
      </c>
      <c r="R740">
        <v>0</v>
      </c>
      <c r="S740">
        <v>1</v>
      </c>
      <c r="T740" t="s">
        <v>155</v>
      </c>
      <c r="U740">
        <v>0</v>
      </c>
      <c r="V740">
        <v>1</v>
      </c>
      <c r="W740" t="s">
        <v>155</v>
      </c>
      <c r="X740">
        <v>0</v>
      </c>
      <c r="Y740">
        <v>1</v>
      </c>
      <c r="Z740" t="s">
        <v>155</v>
      </c>
      <c r="AA740">
        <v>0</v>
      </c>
      <c r="AB740">
        <v>1</v>
      </c>
      <c r="AC740" t="s">
        <v>155</v>
      </c>
      <c r="AD740">
        <v>0</v>
      </c>
      <c r="AE740">
        <v>1</v>
      </c>
      <c r="AF740" t="s">
        <v>155</v>
      </c>
      <c r="AG740">
        <v>0</v>
      </c>
      <c r="AH740">
        <v>1</v>
      </c>
      <c r="AI740">
        <v>0</v>
      </c>
      <c r="AJ740" t="s">
        <v>155</v>
      </c>
      <c r="AK740">
        <v>0</v>
      </c>
      <c r="AL740">
        <v>1</v>
      </c>
      <c r="AM740" t="s">
        <v>4774</v>
      </c>
      <c r="AN740">
        <v>-32768</v>
      </c>
      <c r="AO740">
        <v>32767</v>
      </c>
      <c r="AP740" t="s">
        <v>4775</v>
      </c>
      <c r="AQ740" s="1" t="s">
        <v>157</v>
      </c>
      <c r="AR740" t="s">
        <v>158</v>
      </c>
      <c r="AS740" t="str">
        <f>VLOOKUP('intouch变量（实型）'!$A740,基本表格!$G:$Q,3,FALSE)</f>
        <v>DB100,REAL1264</v>
      </c>
      <c r="AT740" t="str">
        <f>VLOOKUP('intouch变量（实型）'!$A740,基本表格!$G:$Q,10,FALSE)</f>
        <v>No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</row>
    <row r="741" spans="1:55">
      <c r="A741" t="s">
        <v>6239</v>
      </c>
      <c r="B741" s="11" t="str">
        <f t="shared" si="11"/>
        <v>CHPF</v>
      </c>
      <c r="C741" s="11" t="str">
        <f>VLOOKUP('intouch变量（实型）'!$A741,基本表格!$G:$Q,2,FALSE)</f>
        <v>2123+P2-M5 3#双螺旋运输机A 给定频率 下限值</v>
      </c>
      <c r="D741" t="s">
        <v>154</v>
      </c>
      <c r="E741" t="s">
        <v>154</v>
      </c>
      <c r="F741">
        <v>0</v>
      </c>
      <c r="G741" t="s">
        <v>154</v>
      </c>
      <c r="H741" t="s">
        <v>154</v>
      </c>
      <c r="I741">
        <v>0</v>
      </c>
      <c r="J741">
        <v>0</v>
      </c>
      <c r="L741">
        <v>0</v>
      </c>
      <c r="M741">
        <v>-32768</v>
      </c>
      <c r="N741">
        <v>32767</v>
      </c>
      <c r="O741">
        <v>0</v>
      </c>
      <c r="P741">
        <v>0</v>
      </c>
      <c r="Q741" t="s">
        <v>155</v>
      </c>
      <c r="R741">
        <v>0</v>
      </c>
      <c r="S741">
        <v>1</v>
      </c>
      <c r="T741" t="s">
        <v>155</v>
      </c>
      <c r="U741">
        <v>0</v>
      </c>
      <c r="V741">
        <v>1</v>
      </c>
      <c r="W741" t="s">
        <v>155</v>
      </c>
      <c r="X741">
        <v>0</v>
      </c>
      <c r="Y741">
        <v>1</v>
      </c>
      <c r="Z741" t="s">
        <v>155</v>
      </c>
      <c r="AA741">
        <v>0</v>
      </c>
      <c r="AB741">
        <v>1</v>
      </c>
      <c r="AC741" t="s">
        <v>155</v>
      </c>
      <c r="AD741">
        <v>0</v>
      </c>
      <c r="AE741">
        <v>1</v>
      </c>
      <c r="AF741" t="s">
        <v>155</v>
      </c>
      <c r="AG741">
        <v>0</v>
      </c>
      <c r="AH741">
        <v>1</v>
      </c>
      <c r="AI741">
        <v>0</v>
      </c>
      <c r="AJ741" t="s">
        <v>155</v>
      </c>
      <c r="AK741">
        <v>0</v>
      </c>
      <c r="AL741">
        <v>1</v>
      </c>
      <c r="AM741" t="s">
        <v>4774</v>
      </c>
      <c r="AN741">
        <v>-32768</v>
      </c>
      <c r="AO741">
        <v>32767</v>
      </c>
      <c r="AP741" t="s">
        <v>4775</v>
      </c>
      <c r="AQ741" s="1" t="s">
        <v>157</v>
      </c>
      <c r="AR741" t="s">
        <v>158</v>
      </c>
      <c r="AS741" t="str">
        <f>VLOOKUP('intouch变量（实型）'!$A741,基本表格!$G:$Q,3,FALSE)</f>
        <v>DB100,REAL1268</v>
      </c>
      <c r="AT741" t="str">
        <f>VLOOKUP('intouch变量（实型）'!$A741,基本表格!$G:$Q,10,FALSE)</f>
        <v>No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</row>
    <row r="742" spans="1:55">
      <c r="A742" t="s">
        <v>6240</v>
      </c>
      <c r="B742" s="11" t="str">
        <f t="shared" si="11"/>
        <v>CHPF</v>
      </c>
      <c r="C742" s="11" t="str">
        <f>VLOOKUP('intouch变量（实型）'!$A742,基本表格!$G:$Q,2,FALSE)</f>
        <v>2123+P2-M5 3#双螺旋运输机A 给定频率 上上限值</v>
      </c>
      <c r="D742" t="s">
        <v>154</v>
      </c>
      <c r="E742" t="s">
        <v>154</v>
      </c>
      <c r="F742">
        <v>0</v>
      </c>
      <c r="G742" t="s">
        <v>154</v>
      </c>
      <c r="H742" t="s">
        <v>154</v>
      </c>
      <c r="I742">
        <v>0</v>
      </c>
      <c r="J742">
        <v>0</v>
      </c>
      <c r="L742">
        <v>0</v>
      </c>
      <c r="M742">
        <v>-32768</v>
      </c>
      <c r="N742">
        <v>32767</v>
      </c>
      <c r="O742">
        <v>0</v>
      </c>
      <c r="P742">
        <v>0</v>
      </c>
      <c r="Q742" t="s">
        <v>155</v>
      </c>
      <c r="R742">
        <v>0</v>
      </c>
      <c r="S742">
        <v>1</v>
      </c>
      <c r="T742" t="s">
        <v>155</v>
      </c>
      <c r="U742">
        <v>0</v>
      </c>
      <c r="V742">
        <v>1</v>
      </c>
      <c r="W742" t="s">
        <v>155</v>
      </c>
      <c r="X742">
        <v>0</v>
      </c>
      <c r="Y742">
        <v>1</v>
      </c>
      <c r="Z742" t="s">
        <v>155</v>
      </c>
      <c r="AA742">
        <v>0</v>
      </c>
      <c r="AB742">
        <v>1</v>
      </c>
      <c r="AC742" t="s">
        <v>155</v>
      </c>
      <c r="AD742">
        <v>0</v>
      </c>
      <c r="AE742">
        <v>1</v>
      </c>
      <c r="AF742" t="s">
        <v>155</v>
      </c>
      <c r="AG742">
        <v>0</v>
      </c>
      <c r="AH742">
        <v>1</v>
      </c>
      <c r="AI742">
        <v>0</v>
      </c>
      <c r="AJ742" t="s">
        <v>155</v>
      </c>
      <c r="AK742">
        <v>0</v>
      </c>
      <c r="AL742">
        <v>1</v>
      </c>
      <c r="AM742" t="s">
        <v>4774</v>
      </c>
      <c r="AN742">
        <v>-32768</v>
      </c>
      <c r="AO742">
        <v>32767</v>
      </c>
      <c r="AP742" t="s">
        <v>4775</v>
      </c>
      <c r="AQ742" s="1" t="s">
        <v>157</v>
      </c>
      <c r="AR742" t="s">
        <v>158</v>
      </c>
      <c r="AS742" t="str">
        <f>VLOOKUP('intouch变量（实型）'!$A742,基本表格!$G:$Q,3,FALSE)</f>
        <v>DB100,REAL1272</v>
      </c>
      <c r="AT742" t="str">
        <f>VLOOKUP('intouch变量（实型）'!$A742,基本表格!$G:$Q,10,FALSE)</f>
        <v>No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</row>
    <row r="743" spans="1:55">
      <c r="A743" t="s">
        <v>6241</v>
      </c>
      <c r="B743" s="11" t="str">
        <f t="shared" si="11"/>
        <v>CHPF</v>
      </c>
      <c r="C743" s="11" t="str">
        <f>VLOOKUP('intouch变量（实型）'!$A743,基本表格!$G:$Q,2,FALSE)</f>
        <v>2123+P2-M5 3#双螺旋运输机A 给定频率 下下限值</v>
      </c>
      <c r="D743" t="s">
        <v>154</v>
      </c>
      <c r="E743" t="s">
        <v>154</v>
      </c>
      <c r="F743">
        <v>0</v>
      </c>
      <c r="G743" t="s">
        <v>154</v>
      </c>
      <c r="H743" t="s">
        <v>154</v>
      </c>
      <c r="I743">
        <v>0</v>
      </c>
      <c r="J743">
        <v>0</v>
      </c>
      <c r="L743">
        <v>0</v>
      </c>
      <c r="M743">
        <v>-32768</v>
      </c>
      <c r="N743">
        <v>32767</v>
      </c>
      <c r="O743">
        <v>0</v>
      </c>
      <c r="P743">
        <v>0</v>
      </c>
      <c r="Q743" t="s">
        <v>155</v>
      </c>
      <c r="R743">
        <v>0</v>
      </c>
      <c r="S743">
        <v>1</v>
      </c>
      <c r="T743" t="s">
        <v>155</v>
      </c>
      <c r="U743">
        <v>0</v>
      </c>
      <c r="V743">
        <v>1</v>
      </c>
      <c r="W743" t="s">
        <v>155</v>
      </c>
      <c r="X743">
        <v>0</v>
      </c>
      <c r="Y743">
        <v>1</v>
      </c>
      <c r="Z743" t="s">
        <v>155</v>
      </c>
      <c r="AA743">
        <v>0</v>
      </c>
      <c r="AB743">
        <v>1</v>
      </c>
      <c r="AC743" t="s">
        <v>155</v>
      </c>
      <c r="AD743">
        <v>0</v>
      </c>
      <c r="AE743">
        <v>1</v>
      </c>
      <c r="AF743" t="s">
        <v>155</v>
      </c>
      <c r="AG743">
        <v>0</v>
      </c>
      <c r="AH743">
        <v>1</v>
      </c>
      <c r="AI743">
        <v>0</v>
      </c>
      <c r="AJ743" t="s">
        <v>155</v>
      </c>
      <c r="AK743">
        <v>0</v>
      </c>
      <c r="AL743">
        <v>1</v>
      </c>
      <c r="AM743" t="s">
        <v>4774</v>
      </c>
      <c r="AN743">
        <v>-32768</v>
      </c>
      <c r="AO743">
        <v>32767</v>
      </c>
      <c r="AP743" t="s">
        <v>4775</v>
      </c>
      <c r="AQ743" s="1" t="s">
        <v>157</v>
      </c>
      <c r="AR743" t="s">
        <v>158</v>
      </c>
      <c r="AS743" t="str">
        <f>VLOOKUP('intouch变量（实型）'!$A743,基本表格!$G:$Q,3,FALSE)</f>
        <v>DB100,REAL1276</v>
      </c>
      <c r="AT743" t="str">
        <f>VLOOKUP('intouch变量（实型）'!$A743,基本表格!$G:$Q,10,FALSE)</f>
        <v>No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</row>
    <row r="744" spans="1:55">
      <c r="A744" t="s">
        <v>6242</v>
      </c>
      <c r="B744" s="11" t="str">
        <f t="shared" si="11"/>
        <v>CHPF</v>
      </c>
      <c r="C744" s="11" t="str">
        <f>VLOOKUP('intouch变量（实型）'!$A744,基本表格!$G:$Q,2,FALSE)</f>
        <v>2123+P2-M5 3#双螺旋运输机A 反馈频率 实际值</v>
      </c>
      <c r="D744" t="s">
        <v>154</v>
      </c>
      <c r="E744" t="s">
        <v>154</v>
      </c>
      <c r="F744">
        <v>0</v>
      </c>
      <c r="G744" t="s">
        <v>154</v>
      </c>
      <c r="H744" t="s">
        <v>154</v>
      </c>
      <c r="I744">
        <v>0</v>
      </c>
      <c r="J744">
        <v>0</v>
      </c>
      <c r="L744">
        <v>0</v>
      </c>
      <c r="M744">
        <v>-32768</v>
      </c>
      <c r="N744">
        <v>32767</v>
      </c>
      <c r="O744">
        <v>0</v>
      </c>
      <c r="P744">
        <v>0</v>
      </c>
      <c r="Q744" t="s">
        <v>155</v>
      </c>
      <c r="R744">
        <v>0</v>
      </c>
      <c r="S744">
        <v>1</v>
      </c>
      <c r="T744" t="s">
        <v>155</v>
      </c>
      <c r="U744">
        <v>0</v>
      </c>
      <c r="V744">
        <v>1</v>
      </c>
      <c r="W744" t="s">
        <v>155</v>
      </c>
      <c r="X744">
        <v>0</v>
      </c>
      <c r="Y744">
        <v>1</v>
      </c>
      <c r="Z744" t="s">
        <v>155</v>
      </c>
      <c r="AA744">
        <v>0</v>
      </c>
      <c r="AB744">
        <v>1</v>
      </c>
      <c r="AC744" t="s">
        <v>155</v>
      </c>
      <c r="AD744">
        <v>0</v>
      </c>
      <c r="AE744">
        <v>1</v>
      </c>
      <c r="AF744" t="s">
        <v>155</v>
      </c>
      <c r="AG744">
        <v>0</v>
      </c>
      <c r="AH744">
        <v>1</v>
      </c>
      <c r="AI744">
        <v>0</v>
      </c>
      <c r="AJ744" t="s">
        <v>155</v>
      </c>
      <c r="AK744">
        <v>0</v>
      </c>
      <c r="AL744">
        <v>1</v>
      </c>
      <c r="AM744" t="s">
        <v>4774</v>
      </c>
      <c r="AN744">
        <v>-32768</v>
      </c>
      <c r="AO744">
        <v>32767</v>
      </c>
      <c r="AP744" t="s">
        <v>4775</v>
      </c>
      <c r="AQ744" s="1" t="s">
        <v>157</v>
      </c>
      <c r="AR744" t="s">
        <v>158</v>
      </c>
      <c r="AS744" t="str">
        <f>VLOOKUP('intouch变量（实型）'!$A744,基本表格!$G:$Q,3,FALSE)</f>
        <v>DB100,REAL1306</v>
      </c>
      <c r="AT744" t="str">
        <f>VLOOKUP('intouch变量（实型）'!$A744,基本表格!$G:$Q,10,FALSE)</f>
        <v>Yes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</row>
    <row r="745" spans="1:55">
      <c r="A745" t="s">
        <v>6243</v>
      </c>
      <c r="B745" s="11" t="str">
        <f t="shared" si="11"/>
        <v>CHPF</v>
      </c>
      <c r="C745" s="11" t="str">
        <f>VLOOKUP('intouch变量（实型）'!$A745,基本表格!$G:$Q,2,FALSE)</f>
        <v>2123+P2-M5 3#双螺旋运输机A 反馈频率 量程</v>
      </c>
      <c r="D745" t="s">
        <v>154</v>
      </c>
      <c r="E745" t="s">
        <v>154</v>
      </c>
      <c r="F745">
        <v>0</v>
      </c>
      <c r="G745" t="s">
        <v>154</v>
      </c>
      <c r="H745" t="s">
        <v>154</v>
      </c>
      <c r="I745">
        <v>0</v>
      </c>
      <c r="J745">
        <v>0</v>
      </c>
      <c r="L745">
        <v>0</v>
      </c>
      <c r="M745">
        <v>-32768</v>
      </c>
      <c r="N745">
        <v>32767</v>
      </c>
      <c r="O745">
        <v>0</v>
      </c>
      <c r="P745">
        <v>0</v>
      </c>
      <c r="Q745" t="s">
        <v>155</v>
      </c>
      <c r="R745">
        <v>0</v>
      </c>
      <c r="S745">
        <v>1</v>
      </c>
      <c r="T745" t="s">
        <v>155</v>
      </c>
      <c r="U745">
        <v>0</v>
      </c>
      <c r="V745">
        <v>1</v>
      </c>
      <c r="W745" t="s">
        <v>155</v>
      </c>
      <c r="X745">
        <v>0</v>
      </c>
      <c r="Y745">
        <v>1</v>
      </c>
      <c r="Z745" t="s">
        <v>155</v>
      </c>
      <c r="AA745">
        <v>0</v>
      </c>
      <c r="AB745">
        <v>1</v>
      </c>
      <c r="AC745" t="s">
        <v>155</v>
      </c>
      <c r="AD745">
        <v>0</v>
      </c>
      <c r="AE745">
        <v>1</v>
      </c>
      <c r="AF745" t="s">
        <v>155</v>
      </c>
      <c r="AG745">
        <v>0</v>
      </c>
      <c r="AH745">
        <v>1</v>
      </c>
      <c r="AI745">
        <v>0</v>
      </c>
      <c r="AJ745" t="s">
        <v>155</v>
      </c>
      <c r="AK745">
        <v>0</v>
      </c>
      <c r="AL745">
        <v>1</v>
      </c>
      <c r="AM745" t="s">
        <v>4774</v>
      </c>
      <c r="AN745">
        <v>-32768</v>
      </c>
      <c r="AO745">
        <v>32767</v>
      </c>
      <c r="AP745" t="s">
        <v>4775</v>
      </c>
      <c r="AQ745" s="1" t="s">
        <v>157</v>
      </c>
      <c r="AR745" t="s">
        <v>158</v>
      </c>
      <c r="AS745" t="str">
        <f>VLOOKUP('intouch变量（实型）'!$A745,基本表格!$G:$Q,3,FALSE)</f>
        <v>DB100,REAL1310</v>
      </c>
      <c r="AT745" t="str">
        <f>VLOOKUP('intouch变量（实型）'!$A745,基本表格!$G:$Q,10,FALSE)</f>
        <v>No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</row>
    <row r="746" spans="1:55">
      <c r="A746" t="s">
        <v>6244</v>
      </c>
      <c r="B746" s="11" t="str">
        <f t="shared" si="11"/>
        <v>CHPF</v>
      </c>
      <c r="C746" s="11" t="str">
        <f>VLOOKUP('intouch变量（实型）'!$A746,基本表格!$G:$Q,2,FALSE)</f>
        <v>2123+P2-M5 3#双螺旋运输机A 反馈频率 上限值</v>
      </c>
      <c r="D746" t="s">
        <v>154</v>
      </c>
      <c r="E746" t="s">
        <v>154</v>
      </c>
      <c r="F746">
        <v>0</v>
      </c>
      <c r="G746" t="s">
        <v>154</v>
      </c>
      <c r="H746" t="s">
        <v>154</v>
      </c>
      <c r="I746">
        <v>0</v>
      </c>
      <c r="J746">
        <v>0</v>
      </c>
      <c r="L746">
        <v>0</v>
      </c>
      <c r="M746">
        <v>-32768</v>
      </c>
      <c r="N746">
        <v>32767</v>
      </c>
      <c r="O746">
        <v>0</v>
      </c>
      <c r="P746">
        <v>0</v>
      </c>
      <c r="Q746" t="s">
        <v>155</v>
      </c>
      <c r="R746">
        <v>0</v>
      </c>
      <c r="S746">
        <v>1</v>
      </c>
      <c r="T746" t="s">
        <v>155</v>
      </c>
      <c r="U746">
        <v>0</v>
      </c>
      <c r="V746">
        <v>1</v>
      </c>
      <c r="W746" t="s">
        <v>155</v>
      </c>
      <c r="X746">
        <v>0</v>
      </c>
      <c r="Y746">
        <v>1</v>
      </c>
      <c r="Z746" t="s">
        <v>155</v>
      </c>
      <c r="AA746">
        <v>0</v>
      </c>
      <c r="AB746">
        <v>1</v>
      </c>
      <c r="AC746" t="s">
        <v>155</v>
      </c>
      <c r="AD746">
        <v>0</v>
      </c>
      <c r="AE746">
        <v>1</v>
      </c>
      <c r="AF746" t="s">
        <v>155</v>
      </c>
      <c r="AG746">
        <v>0</v>
      </c>
      <c r="AH746">
        <v>1</v>
      </c>
      <c r="AI746">
        <v>0</v>
      </c>
      <c r="AJ746" t="s">
        <v>155</v>
      </c>
      <c r="AK746">
        <v>0</v>
      </c>
      <c r="AL746">
        <v>1</v>
      </c>
      <c r="AM746" t="s">
        <v>4774</v>
      </c>
      <c r="AN746">
        <v>-32768</v>
      </c>
      <c r="AO746">
        <v>32767</v>
      </c>
      <c r="AP746" t="s">
        <v>4775</v>
      </c>
      <c r="AQ746" s="1" t="s">
        <v>157</v>
      </c>
      <c r="AR746" t="s">
        <v>158</v>
      </c>
      <c r="AS746" t="str">
        <f>VLOOKUP('intouch变量（实型）'!$A746,基本表格!$G:$Q,3,FALSE)</f>
        <v>DB100,REAL1314</v>
      </c>
      <c r="AT746" t="str">
        <f>VLOOKUP('intouch变量（实型）'!$A746,基本表格!$G:$Q,10,FALSE)</f>
        <v>No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</row>
    <row r="747" spans="1:55">
      <c r="A747" t="s">
        <v>6245</v>
      </c>
      <c r="B747" s="11" t="str">
        <f t="shared" si="11"/>
        <v>CHPF</v>
      </c>
      <c r="C747" s="11" t="str">
        <f>VLOOKUP('intouch变量（实型）'!$A747,基本表格!$G:$Q,2,FALSE)</f>
        <v>2123+P2-M5 3#双螺旋运输机A 反馈频率 下限值</v>
      </c>
      <c r="D747" t="s">
        <v>154</v>
      </c>
      <c r="E747" t="s">
        <v>154</v>
      </c>
      <c r="F747">
        <v>0</v>
      </c>
      <c r="G747" t="s">
        <v>154</v>
      </c>
      <c r="H747" t="s">
        <v>154</v>
      </c>
      <c r="I747">
        <v>0</v>
      </c>
      <c r="J747">
        <v>0</v>
      </c>
      <c r="L747">
        <v>0</v>
      </c>
      <c r="M747">
        <v>-32768</v>
      </c>
      <c r="N747">
        <v>32767</v>
      </c>
      <c r="O747">
        <v>0</v>
      </c>
      <c r="P747">
        <v>0</v>
      </c>
      <c r="Q747" t="s">
        <v>155</v>
      </c>
      <c r="R747">
        <v>0</v>
      </c>
      <c r="S747">
        <v>1</v>
      </c>
      <c r="T747" t="s">
        <v>155</v>
      </c>
      <c r="U747">
        <v>0</v>
      </c>
      <c r="V747">
        <v>1</v>
      </c>
      <c r="W747" t="s">
        <v>155</v>
      </c>
      <c r="X747">
        <v>0</v>
      </c>
      <c r="Y747">
        <v>1</v>
      </c>
      <c r="Z747" t="s">
        <v>155</v>
      </c>
      <c r="AA747">
        <v>0</v>
      </c>
      <c r="AB747">
        <v>1</v>
      </c>
      <c r="AC747" t="s">
        <v>155</v>
      </c>
      <c r="AD747">
        <v>0</v>
      </c>
      <c r="AE747">
        <v>1</v>
      </c>
      <c r="AF747" t="s">
        <v>155</v>
      </c>
      <c r="AG747">
        <v>0</v>
      </c>
      <c r="AH747">
        <v>1</v>
      </c>
      <c r="AI747">
        <v>0</v>
      </c>
      <c r="AJ747" t="s">
        <v>155</v>
      </c>
      <c r="AK747">
        <v>0</v>
      </c>
      <c r="AL747">
        <v>1</v>
      </c>
      <c r="AM747" t="s">
        <v>4774</v>
      </c>
      <c r="AN747">
        <v>-32768</v>
      </c>
      <c r="AO747">
        <v>32767</v>
      </c>
      <c r="AP747" t="s">
        <v>4775</v>
      </c>
      <c r="AQ747" s="1" t="s">
        <v>157</v>
      </c>
      <c r="AR747" t="s">
        <v>158</v>
      </c>
      <c r="AS747" t="str">
        <f>VLOOKUP('intouch变量（实型）'!$A747,基本表格!$G:$Q,3,FALSE)</f>
        <v>DB100,REAL1318</v>
      </c>
      <c r="AT747" t="str">
        <f>VLOOKUP('intouch变量（实型）'!$A747,基本表格!$G:$Q,10,FALSE)</f>
        <v>No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</row>
    <row r="748" spans="1:55">
      <c r="A748" t="s">
        <v>6246</v>
      </c>
      <c r="B748" s="11" t="str">
        <f t="shared" si="11"/>
        <v>CHPF</v>
      </c>
      <c r="C748" s="11" t="str">
        <f>VLOOKUP('intouch变量（实型）'!$A748,基本表格!$G:$Q,2,FALSE)</f>
        <v>2123+P2-M5 3#双螺旋运输机A 反馈频率 上上限值</v>
      </c>
      <c r="D748" t="s">
        <v>154</v>
      </c>
      <c r="E748" t="s">
        <v>154</v>
      </c>
      <c r="F748">
        <v>0</v>
      </c>
      <c r="G748" t="s">
        <v>154</v>
      </c>
      <c r="H748" t="s">
        <v>154</v>
      </c>
      <c r="I748">
        <v>0</v>
      </c>
      <c r="J748">
        <v>0</v>
      </c>
      <c r="L748">
        <v>0</v>
      </c>
      <c r="M748">
        <v>-32768</v>
      </c>
      <c r="N748">
        <v>32767</v>
      </c>
      <c r="O748">
        <v>0</v>
      </c>
      <c r="P748">
        <v>0</v>
      </c>
      <c r="Q748" t="s">
        <v>155</v>
      </c>
      <c r="R748">
        <v>0</v>
      </c>
      <c r="S748">
        <v>1</v>
      </c>
      <c r="T748" t="s">
        <v>155</v>
      </c>
      <c r="U748">
        <v>0</v>
      </c>
      <c r="V748">
        <v>1</v>
      </c>
      <c r="W748" t="s">
        <v>155</v>
      </c>
      <c r="X748">
        <v>0</v>
      </c>
      <c r="Y748">
        <v>1</v>
      </c>
      <c r="Z748" t="s">
        <v>155</v>
      </c>
      <c r="AA748">
        <v>0</v>
      </c>
      <c r="AB748">
        <v>1</v>
      </c>
      <c r="AC748" t="s">
        <v>155</v>
      </c>
      <c r="AD748">
        <v>0</v>
      </c>
      <c r="AE748">
        <v>1</v>
      </c>
      <c r="AF748" t="s">
        <v>155</v>
      </c>
      <c r="AG748">
        <v>0</v>
      </c>
      <c r="AH748">
        <v>1</v>
      </c>
      <c r="AI748">
        <v>0</v>
      </c>
      <c r="AJ748" t="s">
        <v>155</v>
      </c>
      <c r="AK748">
        <v>0</v>
      </c>
      <c r="AL748">
        <v>1</v>
      </c>
      <c r="AM748" t="s">
        <v>4774</v>
      </c>
      <c r="AN748">
        <v>-32768</v>
      </c>
      <c r="AO748">
        <v>32767</v>
      </c>
      <c r="AP748" t="s">
        <v>4775</v>
      </c>
      <c r="AQ748" s="1" t="s">
        <v>157</v>
      </c>
      <c r="AR748" t="s">
        <v>158</v>
      </c>
      <c r="AS748" t="str">
        <f>VLOOKUP('intouch变量（实型）'!$A748,基本表格!$G:$Q,3,FALSE)</f>
        <v>DB100,REAL1322</v>
      </c>
      <c r="AT748" t="str">
        <f>VLOOKUP('intouch变量（实型）'!$A748,基本表格!$G:$Q,10,FALSE)</f>
        <v>No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</row>
    <row r="749" spans="1:55">
      <c r="A749" t="s">
        <v>6247</v>
      </c>
      <c r="B749" s="11" t="str">
        <f t="shared" si="11"/>
        <v>CHPF</v>
      </c>
      <c r="C749" s="11" t="str">
        <f>VLOOKUP('intouch变量（实型）'!$A749,基本表格!$G:$Q,2,FALSE)</f>
        <v>2123+P2-M5 3#双螺旋运输机A 反馈频率 下下限值</v>
      </c>
      <c r="D749" t="s">
        <v>154</v>
      </c>
      <c r="E749" t="s">
        <v>154</v>
      </c>
      <c r="F749">
        <v>0</v>
      </c>
      <c r="G749" t="s">
        <v>154</v>
      </c>
      <c r="H749" t="s">
        <v>154</v>
      </c>
      <c r="I749">
        <v>0</v>
      </c>
      <c r="J749">
        <v>0</v>
      </c>
      <c r="L749">
        <v>0</v>
      </c>
      <c r="M749">
        <v>-32768</v>
      </c>
      <c r="N749">
        <v>32767</v>
      </c>
      <c r="O749">
        <v>0</v>
      </c>
      <c r="P749">
        <v>0</v>
      </c>
      <c r="Q749" t="s">
        <v>155</v>
      </c>
      <c r="R749">
        <v>0</v>
      </c>
      <c r="S749">
        <v>1</v>
      </c>
      <c r="T749" t="s">
        <v>155</v>
      </c>
      <c r="U749">
        <v>0</v>
      </c>
      <c r="V749">
        <v>1</v>
      </c>
      <c r="W749" t="s">
        <v>155</v>
      </c>
      <c r="X749">
        <v>0</v>
      </c>
      <c r="Y749">
        <v>1</v>
      </c>
      <c r="Z749" t="s">
        <v>155</v>
      </c>
      <c r="AA749">
        <v>0</v>
      </c>
      <c r="AB749">
        <v>1</v>
      </c>
      <c r="AC749" t="s">
        <v>155</v>
      </c>
      <c r="AD749">
        <v>0</v>
      </c>
      <c r="AE749">
        <v>1</v>
      </c>
      <c r="AF749" t="s">
        <v>155</v>
      </c>
      <c r="AG749">
        <v>0</v>
      </c>
      <c r="AH749">
        <v>1</v>
      </c>
      <c r="AI749">
        <v>0</v>
      </c>
      <c r="AJ749" t="s">
        <v>155</v>
      </c>
      <c r="AK749">
        <v>0</v>
      </c>
      <c r="AL749">
        <v>1</v>
      </c>
      <c r="AM749" t="s">
        <v>4774</v>
      </c>
      <c r="AN749">
        <v>-32768</v>
      </c>
      <c r="AO749">
        <v>32767</v>
      </c>
      <c r="AP749" t="s">
        <v>4775</v>
      </c>
      <c r="AQ749" s="1" t="s">
        <v>157</v>
      </c>
      <c r="AR749" t="s">
        <v>158</v>
      </c>
      <c r="AS749" t="str">
        <f>VLOOKUP('intouch变量（实型）'!$A749,基本表格!$G:$Q,3,FALSE)</f>
        <v>DB100,REAL1326</v>
      </c>
      <c r="AT749" t="str">
        <f>VLOOKUP('intouch变量（实型）'!$A749,基本表格!$G:$Q,10,FALSE)</f>
        <v>No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</row>
    <row r="750" spans="1:55">
      <c r="A750" t="s">
        <v>6248</v>
      </c>
      <c r="B750" s="11" t="str">
        <f t="shared" si="11"/>
        <v>CHPF</v>
      </c>
      <c r="C750" s="11" t="str">
        <f>VLOOKUP('intouch变量（实型）'!$A750,基本表格!$G:$Q,2,FALSE)</f>
        <v>2123+P2-M5 3#双螺旋运输机A 变频器通讯 实际运行反馈速度</v>
      </c>
      <c r="D750" t="s">
        <v>154</v>
      </c>
      <c r="E750" t="s">
        <v>154</v>
      </c>
      <c r="F750">
        <v>0</v>
      </c>
      <c r="G750" t="s">
        <v>154</v>
      </c>
      <c r="H750" t="s">
        <v>154</v>
      </c>
      <c r="I750">
        <v>0</v>
      </c>
      <c r="J750">
        <v>0</v>
      </c>
      <c r="L750">
        <v>0</v>
      </c>
      <c r="M750">
        <v>-32768</v>
      </c>
      <c r="N750">
        <v>32767</v>
      </c>
      <c r="O750">
        <v>0</v>
      </c>
      <c r="P750">
        <v>0</v>
      </c>
      <c r="Q750" t="s">
        <v>155</v>
      </c>
      <c r="R750">
        <v>0</v>
      </c>
      <c r="S750">
        <v>1</v>
      </c>
      <c r="T750" t="s">
        <v>155</v>
      </c>
      <c r="U750">
        <v>0</v>
      </c>
      <c r="V750">
        <v>1</v>
      </c>
      <c r="W750" t="s">
        <v>155</v>
      </c>
      <c r="X750">
        <v>0</v>
      </c>
      <c r="Y750">
        <v>1</v>
      </c>
      <c r="Z750" t="s">
        <v>155</v>
      </c>
      <c r="AA750">
        <v>0</v>
      </c>
      <c r="AB750">
        <v>1</v>
      </c>
      <c r="AC750" t="s">
        <v>155</v>
      </c>
      <c r="AD750">
        <v>0</v>
      </c>
      <c r="AE750">
        <v>1</v>
      </c>
      <c r="AF750" t="s">
        <v>155</v>
      </c>
      <c r="AG750">
        <v>0</v>
      </c>
      <c r="AH750">
        <v>1</v>
      </c>
      <c r="AI750">
        <v>0</v>
      </c>
      <c r="AJ750" t="s">
        <v>155</v>
      </c>
      <c r="AK750">
        <v>0</v>
      </c>
      <c r="AL750">
        <v>1</v>
      </c>
      <c r="AM750" t="s">
        <v>4774</v>
      </c>
      <c r="AN750">
        <v>-32768</v>
      </c>
      <c r="AO750">
        <v>32767</v>
      </c>
      <c r="AP750" t="s">
        <v>4775</v>
      </c>
      <c r="AQ750" s="1" t="s">
        <v>157</v>
      </c>
      <c r="AR750" t="s">
        <v>158</v>
      </c>
      <c r="AS750" t="str">
        <f>VLOOKUP('intouch变量（实型）'!$A750,基本表格!$G:$Q,3,FALSE)</f>
        <v>DB100,REAL1356</v>
      </c>
      <c r="AT750" t="str">
        <f>VLOOKUP('intouch变量（实型）'!$A750,基本表格!$G:$Q,10,FALSE)</f>
        <v>Yes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</row>
    <row r="751" spans="1:55">
      <c r="A751" t="s">
        <v>6249</v>
      </c>
      <c r="B751" s="11" t="str">
        <f t="shared" si="11"/>
        <v>CHPF</v>
      </c>
      <c r="C751" s="11" t="str">
        <f>VLOOKUP('intouch变量（实型）'!$A751,基本表格!$G:$Q,2,FALSE)</f>
        <v>2123+P2-M5 3#双螺旋运输机A 变频器通讯 实际运行反馈电流</v>
      </c>
      <c r="D751" t="s">
        <v>154</v>
      </c>
      <c r="E751" t="s">
        <v>154</v>
      </c>
      <c r="F751">
        <v>0</v>
      </c>
      <c r="G751" t="s">
        <v>154</v>
      </c>
      <c r="H751" t="s">
        <v>154</v>
      </c>
      <c r="I751">
        <v>0</v>
      </c>
      <c r="J751">
        <v>0</v>
      </c>
      <c r="L751">
        <v>0</v>
      </c>
      <c r="M751">
        <v>-32768</v>
      </c>
      <c r="N751">
        <v>32767</v>
      </c>
      <c r="O751">
        <v>0</v>
      </c>
      <c r="P751">
        <v>0</v>
      </c>
      <c r="Q751" t="s">
        <v>155</v>
      </c>
      <c r="R751">
        <v>0</v>
      </c>
      <c r="S751">
        <v>1</v>
      </c>
      <c r="T751" t="s">
        <v>155</v>
      </c>
      <c r="U751">
        <v>0</v>
      </c>
      <c r="V751">
        <v>1</v>
      </c>
      <c r="W751" t="s">
        <v>155</v>
      </c>
      <c r="X751">
        <v>0</v>
      </c>
      <c r="Y751">
        <v>1</v>
      </c>
      <c r="Z751" t="s">
        <v>155</v>
      </c>
      <c r="AA751">
        <v>0</v>
      </c>
      <c r="AB751">
        <v>1</v>
      </c>
      <c r="AC751" t="s">
        <v>155</v>
      </c>
      <c r="AD751">
        <v>0</v>
      </c>
      <c r="AE751">
        <v>1</v>
      </c>
      <c r="AF751" t="s">
        <v>155</v>
      </c>
      <c r="AG751">
        <v>0</v>
      </c>
      <c r="AH751">
        <v>1</v>
      </c>
      <c r="AI751">
        <v>0</v>
      </c>
      <c r="AJ751" t="s">
        <v>155</v>
      </c>
      <c r="AK751">
        <v>0</v>
      </c>
      <c r="AL751">
        <v>1</v>
      </c>
      <c r="AM751" t="s">
        <v>4774</v>
      </c>
      <c r="AN751">
        <v>-32768</v>
      </c>
      <c r="AO751">
        <v>32767</v>
      </c>
      <c r="AP751" t="s">
        <v>4775</v>
      </c>
      <c r="AQ751" s="1" t="s">
        <v>157</v>
      </c>
      <c r="AR751" t="s">
        <v>158</v>
      </c>
      <c r="AS751" t="str">
        <f>VLOOKUP('intouch变量（实型）'!$A751,基本表格!$G:$Q,3,FALSE)</f>
        <v>DB100,REAL1360</v>
      </c>
      <c r="AT751" t="str">
        <f>VLOOKUP('intouch变量（实型）'!$A751,基本表格!$G:$Q,10,FALSE)</f>
        <v>Yes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</row>
    <row r="752" spans="1:55">
      <c r="A752" t="s">
        <v>6250</v>
      </c>
      <c r="B752" s="11" t="str">
        <f t="shared" si="11"/>
        <v>CHPF</v>
      </c>
      <c r="C752" s="11" t="str">
        <f>VLOOKUP('intouch变量（实型）'!$A752,基本表格!$G:$Q,2,FALSE)</f>
        <v>2123+P2-M5 3#双螺旋运输机A 变频器通讯 转矩百分比</v>
      </c>
      <c r="D752" t="s">
        <v>154</v>
      </c>
      <c r="E752" t="s">
        <v>154</v>
      </c>
      <c r="F752">
        <v>0</v>
      </c>
      <c r="G752" t="s">
        <v>154</v>
      </c>
      <c r="H752" t="s">
        <v>154</v>
      </c>
      <c r="I752">
        <v>0</v>
      </c>
      <c r="J752">
        <v>0</v>
      </c>
      <c r="L752">
        <v>0</v>
      </c>
      <c r="M752">
        <v>-32768</v>
      </c>
      <c r="N752">
        <v>32767</v>
      </c>
      <c r="O752">
        <v>0</v>
      </c>
      <c r="P752">
        <v>0</v>
      </c>
      <c r="Q752" t="s">
        <v>155</v>
      </c>
      <c r="R752">
        <v>0</v>
      </c>
      <c r="S752">
        <v>1</v>
      </c>
      <c r="T752" t="s">
        <v>155</v>
      </c>
      <c r="U752">
        <v>0</v>
      </c>
      <c r="V752">
        <v>1</v>
      </c>
      <c r="W752" t="s">
        <v>155</v>
      </c>
      <c r="X752">
        <v>0</v>
      </c>
      <c r="Y752">
        <v>1</v>
      </c>
      <c r="Z752" t="s">
        <v>155</v>
      </c>
      <c r="AA752">
        <v>0</v>
      </c>
      <c r="AB752">
        <v>1</v>
      </c>
      <c r="AC752" t="s">
        <v>155</v>
      </c>
      <c r="AD752">
        <v>0</v>
      </c>
      <c r="AE752">
        <v>1</v>
      </c>
      <c r="AF752" t="s">
        <v>155</v>
      </c>
      <c r="AG752">
        <v>0</v>
      </c>
      <c r="AH752">
        <v>1</v>
      </c>
      <c r="AI752">
        <v>0</v>
      </c>
      <c r="AJ752" t="s">
        <v>155</v>
      </c>
      <c r="AK752">
        <v>0</v>
      </c>
      <c r="AL752">
        <v>1</v>
      </c>
      <c r="AM752" t="s">
        <v>4774</v>
      </c>
      <c r="AN752">
        <v>-32768</v>
      </c>
      <c r="AO752">
        <v>32767</v>
      </c>
      <c r="AP752" t="s">
        <v>4775</v>
      </c>
      <c r="AQ752" s="1" t="s">
        <v>157</v>
      </c>
      <c r="AR752" t="s">
        <v>158</v>
      </c>
      <c r="AS752" t="str">
        <f>VLOOKUP('intouch变量（实型）'!$A752,基本表格!$G:$Q,3,FALSE)</f>
        <v>DB100,REAL1364</v>
      </c>
      <c r="AT752" t="str">
        <f>VLOOKUP('intouch变量（实型）'!$A752,基本表格!$G:$Q,10,FALSE)</f>
        <v>Yes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</row>
    <row r="753" spans="1:55">
      <c r="A753" t="s">
        <v>6251</v>
      </c>
      <c r="B753" s="11" t="str">
        <f t="shared" si="11"/>
        <v>CHPF</v>
      </c>
      <c r="C753" s="11" t="str">
        <f>VLOOKUP('intouch变量（实型）'!$A753,基本表格!$G:$Q,2,FALSE)</f>
        <v>2123+P2-M5 3#双螺旋运输机A 变频器通讯 给定速度</v>
      </c>
      <c r="D753" t="s">
        <v>154</v>
      </c>
      <c r="E753" t="s">
        <v>154</v>
      </c>
      <c r="F753">
        <v>0</v>
      </c>
      <c r="G753" t="s">
        <v>154</v>
      </c>
      <c r="H753" t="s">
        <v>154</v>
      </c>
      <c r="I753">
        <v>0</v>
      </c>
      <c r="J753">
        <v>0</v>
      </c>
      <c r="L753">
        <v>0</v>
      </c>
      <c r="M753">
        <v>-32768</v>
      </c>
      <c r="N753">
        <v>32767</v>
      </c>
      <c r="O753">
        <v>0</v>
      </c>
      <c r="P753">
        <v>0</v>
      </c>
      <c r="Q753" t="s">
        <v>155</v>
      </c>
      <c r="R753">
        <v>0</v>
      </c>
      <c r="S753">
        <v>1</v>
      </c>
      <c r="T753" t="s">
        <v>155</v>
      </c>
      <c r="U753">
        <v>0</v>
      </c>
      <c r="V753">
        <v>1</v>
      </c>
      <c r="W753" t="s">
        <v>155</v>
      </c>
      <c r="X753">
        <v>0</v>
      </c>
      <c r="Y753">
        <v>1</v>
      </c>
      <c r="Z753" t="s">
        <v>155</v>
      </c>
      <c r="AA753">
        <v>0</v>
      </c>
      <c r="AB753">
        <v>1</v>
      </c>
      <c r="AC753" t="s">
        <v>155</v>
      </c>
      <c r="AD753">
        <v>0</v>
      </c>
      <c r="AE753">
        <v>1</v>
      </c>
      <c r="AF753" t="s">
        <v>155</v>
      </c>
      <c r="AG753">
        <v>0</v>
      </c>
      <c r="AH753">
        <v>1</v>
      </c>
      <c r="AI753">
        <v>0</v>
      </c>
      <c r="AJ753" t="s">
        <v>155</v>
      </c>
      <c r="AK753">
        <v>0</v>
      </c>
      <c r="AL753">
        <v>1</v>
      </c>
      <c r="AM753" t="s">
        <v>4774</v>
      </c>
      <c r="AN753">
        <v>-32768</v>
      </c>
      <c r="AO753">
        <v>32767</v>
      </c>
      <c r="AP753" t="s">
        <v>4775</v>
      </c>
      <c r="AQ753" s="1" t="s">
        <v>157</v>
      </c>
      <c r="AR753" t="s">
        <v>158</v>
      </c>
      <c r="AS753" t="str">
        <f>VLOOKUP('intouch变量（实型）'!$A753,基本表格!$G:$Q,3,FALSE)</f>
        <v>DB100,REAL1368</v>
      </c>
      <c r="AT753" t="str">
        <f>VLOOKUP('intouch变量（实型）'!$A753,基本表格!$G:$Q,10,FALSE)</f>
        <v>No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</row>
    <row r="754" spans="1:55">
      <c r="A754" t="s">
        <v>6252</v>
      </c>
      <c r="B754" s="11" t="str">
        <f t="shared" si="11"/>
        <v>CHPF</v>
      </c>
      <c r="C754" s="11" t="str">
        <f>VLOOKUP('intouch变量（实型）'!$A754,基本表格!$G:$Q,2,FALSE)</f>
        <v>2123+P2-M5 3#双螺旋运输机A 变频器通讯 加速时间</v>
      </c>
      <c r="D754" t="s">
        <v>154</v>
      </c>
      <c r="E754" t="s">
        <v>154</v>
      </c>
      <c r="F754">
        <v>0</v>
      </c>
      <c r="G754" t="s">
        <v>154</v>
      </c>
      <c r="H754" t="s">
        <v>154</v>
      </c>
      <c r="I754">
        <v>0</v>
      </c>
      <c r="J754">
        <v>0</v>
      </c>
      <c r="L754">
        <v>0</v>
      </c>
      <c r="M754">
        <v>-32768</v>
      </c>
      <c r="N754">
        <v>32767</v>
      </c>
      <c r="O754">
        <v>0</v>
      </c>
      <c r="P754">
        <v>0</v>
      </c>
      <c r="Q754" t="s">
        <v>155</v>
      </c>
      <c r="R754">
        <v>0</v>
      </c>
      <c r="S754">
        <v>1</v>
      </c>
      <c r="T754" t="s">
        <v>155</v>
      </c>
      <c r="U754">
        <v>0</v>
      </c>
      <c r="V754">
        <v>1</v>
      </c>
      <c r="W754" t="s">
        <v>155</v>
      </c>
      <c r="X754">
        <v>0</v>
      </c>
      <c r="Y754">
        <v>1</v>
      </c>
      <c r="Z754" t="s">
        <v>155</v>
      </c>
      <c r="AA754">
        <v>0</v>
      </c>
      <c r="AB754">
        <v>1</v>
      </c>
      <c r="AC754" t="s">
        <v>155</v>
      </c>
      <c r="AD754">
        <v>0</v>
      </c>
      <c r="AE754">
        <v>1</v>
      </c>
      <c r="AF754" t="s">
        <v>155</v>
      </c>
      <c r="AG754">
        <v>0</v>
      </c>
      <c r="AH754">
        <v>1</v>
      </c>
      <c r="AI754">
        <v>0</v>
      </c>
      <c r="AJ754" t="s">
        <v>155</v>
      </c>
      <c r="AK754">
        <v>0</v>
      </c>
      <c r="AL754">
        <v>1</v>
      </c>
      <c r="AM754" t="s">
        <v>4774</v>
      </c>
      <c r="AN754">
        <v>-32768</v>
      </c>
      <c r="AO754">
        <v>32767</v>
      </c>
      <c r="AP754" t="s">
        <v>4775</v>
      </c>
      <c r="AQ754" s="1" t="s">
        <v>157</v>
      </c>
      <c r="AR754" t="s">
        <v>158</v>
      </c>
      <c r="AS754" t="str">
        <f>VLOOKUP('intouch变量（实型）'!$A754,基本表格!$G:$Q,3,FALSE)</f>
        <v>DB100,REAL1372</v>
      </c>
      <c r="AT754" t="str">
        <f>VLOOKUP('intouch变量（实型）'!$A754,基本表格!$G:$Q,10,FALSE)</f>
        <v>No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</row>
    <row r="755" spans="1:55">
      <c r="A755" t="s">
        <v>6253</v>
      </c>
      <c r="B755" s="11" t="str">
        <f t="shared" si="11"/>
        <v>CHPF</v>
      </c>
      <c r="C755" s="11" t="str">
        <f>VLOOKUP('intouch变量（实型）'!$A755,基本表格!$G:$Q,2,FALSE)</f>
        <v>2123+P2-M5 3#双螺旋运输机A 变频器通讯 减速时间</v>
      </c>
      <c r="D755" t="s">
        <v>154</v>
      </c>
      <c r="E755" t="s">
        <v>154</v>
      </c>
      <c r="F755">
        <v>0</v>
      </c>
      <c r="G755" t="s">
        <v>154</v>
      </c>
      <c r="H755" t="s">
        <v>154</v>
      </c>
      <c r="I755">
        <v>0</v>
      </c>
      <c r="J755">
        <v>0</v>
      </c>
      <c r="L755">
        <v>0</v>
      </c>
      <c r="M755">
        <v>-32768</v>
      </c>
      <c r="N755">
        <v>32767</v>
      </c>
      <c r="O755">
        <v>0</v>
      </c>
      <c r="P755">
        <v>0</v>
      </c>
      <c r="Q755" t="s">
        <v>155</v>
      </c>
      <c r="R755">
        <v>0</v>
      </c>
      <c r="S755">
        <v>1</v>
      </c>
      <c r="T755" t="s">
        <v>155</v>
      </c>
      <c r="U755">
        <v>0</v>
      </c>
      <c r="V755">
        <v>1</v>
      </c>
      <c r="W755" t="s">
        <v>155</v>
      </c>
      <c r="X755">
        <v>0</v>
      </c>
      <c r="Y755">
        <v>1</v>
      </c>
      <c r="Z755" t="s">
        <v>155</v>
      </c>
      <c r="AA755">
        <v>0</v>
      </c>
      <c r="AB755">
        <v>1</v>
      </c>
      <c r="AC755" t="s">
        <v>155</v>
      </c>
      <c r="AD755">
        <v>0</v>
      </c>
      <c r="AE755">
        <v>1</v>
      </c>
      <c r="AF755" t="s">
        <v>155</v>
      </c>
      <c r="AG755">
        <v>0</v>
      </c>
      <c r="AH755">
        <v>1</v>
      </c>
      <c r="AI755">
        <v>0</v>
      </c>
      <c r="AJ755" t="s">
        <v>155</v>
      </c>
      <c r="AK755">
        <v>0</v>
      </c>
      <c r="AL755">
        <v>1</v>
      </c>
      <c r="AM755" t="s">
        <v>4774</v>
      </c>
      <c r="AN755">
        <v>-32768</v>
      </c>
      <c r="AO755">
        <v>32767</v>
      </c>
      <c r="AP755" t="s">
        <v>4775</v>
      </c>
      <c r="AQ755" s="1" t="s">
        <v>157</v>
      </c>
      <c r="AR755" t="s">
        <v>158</v>
      </c>
      <c r="AS755" t="str">
        <f>VLOOKUP('intouch变量（实型）'!$A755,基本表格!$G:$Q,3,FALSE)</f>
        <v>DB100,REAL1376</v>
      </c>
      <c r="AT755" t="str">
        <f>VLOOKUP('intouch变量（实型）'!$A755,基本表格!$G:$Q,10,FALSE)</f>
        <v>No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</row>
    <row r="756" spans="1:55">
      <c r="A756" t="s">
        <v>6254</v>
      </c>
      <c r="B756" s="11" t="str">
        <f t="shared" si="11"/>
        <v>CHPF</v>
      </c>
      <c r="C756" s="11" t="str">
        <f>VLOOKUP('intouch变量（实型）'!$A756,基本表格!$G:$Q,2,FALSE)</f>
        <v>2123+P2-M5 3#双螺旋运输机A 变频器通讯 最大频率</v>
      </c>
      <c r="D756" t="s">
        <v>154</v>
      </c>
      <c r="E756" t="s">
        <v>154</v>
      </c>
      <c r="F756">
        <v>0</v>
      </c>
      <c r="G756" t="s">
        <v>154</v>
      </c>
      <c r="H756" t="s">
        <v>154</v>
      </c>
      <c r="I756">
        <v>0</v>
      </c>
      <c r="J756">
        <v>0</v>
      </c>
      <c r="L756">
        <v>0</v>
      </c>
      <c r="M756">
        <v>-32768</v>
      </c>
      <c r="N756">
        <v>32767</v>
      </c>
      <c r="O756">
        <v>0</v>
      </c>
      <c r="P756">
        <v>0</v>
      </c>
      <c r="Q756" t="s">
        <v>155</v>
      </c>
      <c r="R756">
        <v>0</v>
      </c>
      <c r="S756">
        <v>1</v>
      </c>
      <c r="T756" t="s">
        <v>155</v>
      </c>
      <c r="U756">
        <v>0</v>
      </c>
      <c r="V756">
        <v>1</v>
      </c>
      <c r="W756" t="s">
        <v>155</v>
      </c>
      <c r="X756">
        <v>0</v>
      </c>
      <c r="Y756">
        <v>1</v>
      </c>
      <c r="Z756" t="s">
        <v>155</v>
      </c>
      <c r="AA756">
        <v>0</v>
      </c>
      <c r="AB756">
        <v>1</v>
      </c>
      <c r="AC756" t="s">
        <v>155</v>
      </c>
      <c r="AD756">
        <v>0</v>
      </c>
      <c r="AE756">
        <v>1</v>
      </c>
      <c r="AF756" t="s">
        <v>155</v>
      </c>
      <c r="AG756">
        <v>0</v>
      </c>
      <c r="AH756">
        <v>1</v>
      </c>
      <c r="AI756">
        <v>0</v>
      </c>
      <c r="AJ756" t="s">
        <v>155</v>
      </c>
      <c r="AK756">
        <v>0</v>
      </c>
      <c r="AL756">
        <v>1</v>
      </c>
      <c r="AM756" t="s">
        <v>4774</v>
      </c>
      <c r="AN756">
        <v>-32768</v>
      </c>
      <c r="AO756">
        <v>32767</v>
      </c>
      <c r="AP756" t="s">
        <v>4775</v>
      </c>
      <c r="AQ756" s="1" t="s">
        <v>157</v>
      </c>
      <c r="AR756" t="s">
        <v>158</v>
      </c>
      <c r="AS756" t="str">
        <f>VLOOKUP('intouch变量（实型）'!$A756,基本表格!$G:$Q,3,FALSE)</f>
        <v>DB100,REAL1380</v>
      </c>
      <c r="AT756" t="str">
        <f>VLOOKUP('intouch变量（实型）'!$A756,基本表格!$G:$Q,10,FALSE)</f>
        <v>No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</row>
    <row r="757" spans="1:55">
      <c r="A757" t="s">
        <v>6255</v>
      </c>
      <c r="B757" s="11" t="str">
        <f t="shared" si="11"/>
        <v>CHPF</v>
      </c>
      <c r="C757" s="11" t="str">
        <f>VLOOKUP('intouch变量（实型）'!$A757,基本表格!$G:$Q,2,FALSE)</f>
        <v>2123+P2-M5 3#双螺旋运输机A 变频器通讯 最小频率</v>
      </c>
      <c r="D757" t="s">
        <v>154</v>
      </c>
      <c r="E757" t="s">
        <v>154</v>
      </c>
      <c r="F757">
        <v>0</v>
      </c>
      <c r="G757" t="s">
        <v>154</v>
      </c>
      <c r="H757" t="s">
        <v>154</v>
      </c>
      <c r="I757">
        <v>0</v>
      </c>
      <c r="J757">
        <v>0</v>
      </c>
      <c r="L757">
        <v>0</v>
      </c>
      <c r="M757">
        <v>-32768</v>
      </c>
      <c r="N757">
        <v>32767</v>
      </c>
      <c r="O757">
        <v>0</v>
      </c>
      <c r="P757">
        <v>0</v>
      </c>
      <c r="Q757" t="s">
        <v>155</v>
      </c>
      <c r="R757">
        <v>0</v>
      </c>
      <c r="S757">
        <v>1</v>
      </c>
      <c r="T757" t="s">
        <v>155</v>
      </c>
      <c r="U757">
        <v>0</v>
      </c>
      <c r="V757">
        <v>1</v>
      </c>
      <c r="W757" t="s">
        <v>155</v>
      </c>
      <c r="X757">
        <v>0</v>
      </c>
      <c r="Y757">
        <v>1</v>
      </c>
      <c r="Z757" t="s">
        <v>155</v>
      </c>
      <c r="AA757">
        <v>0</v>
      </c>
      <c r="AB757">
        <v>1</v>
      </c>
      <c r="AC757" t="s">
        <v>155</v>
      </c>
      <c r="AD757">
        <v>0</v>
      </c>
      <c r="AE757">
        <v>1</v>
      </c>
      <c r="AF757" t="s">
        <v>155</v>
      </c>
      <c r="AG757">
        <v>0</v>
      </c>
      <c r="AH757">
        <v>1</v>
      </c>
      <c r="AI757">
        <v>0</v>
      </c>
      <c r="AJ757" t="s">
        <v>155</v>
      </c>
      <c r="AK757">
        <v>0</v>
      </c>
      <c r="AL757">
        <v>1</v>
      </c>
      <c r="AM757" t="s">
        <v>4774</v>
      </c>
      <c r="AN757">
        <v>-32768</v>
      </c>
      <c r="AO757">
        <v>32767</v>
      </c>
      <c r="AP757" t="s">
        <v>4775</v>
      </c>
      <c r="AQ757" s="1" t="s">
        <v>157</v>
      </c>
      <c r="AR757" t="s">
        <v>158</v>
      </c>
      <c r="AS757" t="str">
        <f>VLOOKUP('intouch变量（实型）'!$A757,基本表格!$G:$Q,3,FALSE)</f>
        <v>DB100,REAL1384</v>
      </c>
      <c r="AT757" t="str">
        <f>VLOOKUP('intouch变量（实型）'!$A757,基本表格!$G:$Q,10,FALSE)</f>
        <v>No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</row>
    <row r="758" spans="1:55">
      <c r="A758" t="s">
        <v>6256</v>
      </c>
      <c r="B758" s="11" t="str">
        <f t="shared" si="11"/>
        <v>CHPF</v>
      </c>
      <c r="C758" s="11" t="str">
        <f>VLOOKUP('intouch变量（实型）'!$A758,基本表格!$G:$Q,2,FALSE)</f>
        <v>2123+P2-M5 3#双螺旋运输机A 变频器通讯 多级速度</v>
      </c>
      <c r="D758" t="s">
        <v>154</v>
      </c>
      <c r="E758" t="s">
        <v>154</v>
      </c>
      <c r="F758">
        <v>0</v>
      </c>
      <c r="G758" t="s">
        <v>154</v>
      </c>
      <c r="H758" t="s">
        <v>154</v>
      </c>
      <c r="I758">
        <v>0</v>
      </c>
      <c r="J758">
        <v>0</v>
      </c>
      <c r="L758">
        <v>0</v>
      </c>
      <c r="M758">
        <v>-32768</v>
      </c>
      <c r="N758">
        <v>32767</v>
      </c>
      <c r="O758">
        <v>0</v>
      </c>
      <c r="P758">
        <v>0</v>
      </c>
      <c r="Q758" t="s">
        <v>155</v>
      </c>
      <c r="R758">
        <v>0</v>
      </c>
      <c r="S758">
        <v>1</v>
      </c>
      <c r="T758" t="s">
        <v>155</v>
      </c>
      <c r="U758">
        <v>0</v>
      </c>
      <c r="V758">
        <v>1</v>
      </c>
      <c r="W758" t="s">
        <v>155</v>
      </c>
      <c r="X758">
        <v>0</v>
      </c>
      <c r="Y758">
        <v>1</v>
      </c>
      <c r="Z758" t="s">
        <v>155</v>
      </c>
      <c r="AA758">
        <v>0</v>
      </c>
      <c r="AB758">
        <v>1</v>
      </c>
      <c r="AC758" t="s">
        <v>155</v>
      </c>
      <c r="AD758">
        <v>0</v>
      </c>
      <c r="AE758">
        <v>1</v>
      </c>
      <c r="AF758" t="s">
        <v>155</v>
      </c>
      <c r="AG758">
        <v>0</v>
      </c>
      <c r="AH758">
        <v>1</v>
      </c>
      <c r="AI758">
        <v>0</v>
      </c>
      <c r="AJ758" t="s">
        <v>155</v>
      </c>
      <c r="AK758">
        <v>0</v>
      </c>
      <c r="AL758">
        <v>1</v>
      </c>
      <c r="AM758" t="s">
        <v>4774</v>
      </c>
      <c r="AN758">
        <v>-32768</v>
      </c>
      <c r="AO758">
        <v>32767</v>
      </c>
      <c r="AP758" t="s">
        <v>4775</v>
      </c>
      <c r="AQ758" s="1" t="s">
        <v>157</v>
      </c>
      <c r="AR758" t="s">
        <v>158</v>
      </c>
      <c r="AS758" t="str">
        <f>VLOOKUP('intouch变量（实型）'!$A758,基本表格!$G:$Q,3,FALSE)</f>
        <v>DB100,REAL1388</v>
      </c>
      <c r="AT758" t="str">
        <f>VLOOKUP('intouch变量（实型）'!$A758,基本表格!$G:$Q,10,FALSE)</f>
        <v>No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</row>
    <row r="759" spans="1:55">
      <c r="A759" t="s">
        <v>6257</v>
      </c>
      <c r="B759" s="11" t="str">
        <f t="shared" si="11"/>
        <v>CHPF</v>
      </c>
      <c r="C759" s="11" t="str">
        <f>VLOOKUP('intouch变量（实型）'!$A759,基本表格!$G:$Q,2,FALSE)</f>
        <v>2123+P2-M5 3#双螺旋运输机A 变频器通讯 多级转速</v>
      </c>
      <c r="D759" t="s">
        <v>154</v>
      </c>
      <c r="E759" t="s">
        <v>154</v>
      </c>
      <c r="F759">
        <v>0</v>
      </c>
      <c r="G759" t="s">
        <v>154</v>
      </c>
      <c r="H759" t="s">
        <v>154</v>
      </c>
      <c r="I759">
        <v>0</v>
      </c>
      <c r="J759">
        <v>0</v>
      </c>
      <c r="L759">
        <v>0</v>
      </c>
      <c r="M759">
        <v>-32768</v>
      </c>
      <c r="N759">
        <v>32767</v>
      </c>
      <c r="O759">
        <v>0</v>
      </c>
      <c r="P759">
        <v>0</v>
      </c>
      <c r="Q759" t="s">
        <v>155</v>
      </c>
      <c r="R759">
        <v>0</v>
      </c>
      <c r="S759">
        <v>1</v>
      </c>
      <c r="T759" t="s">
        <v>155</v>
      </c>
      <c r="U759">
        <v>0</v>
      </c>
      <c r="V759">
        <v>1</v>
      </c>
      <c r="W759" t="s">
        <v>155</v>
      </c>
      <c r="X759">
        <v>0</v>
      </c>
      <c r="Y759">
        <v>1</v>
      </c>
      <c r="Z759" t="s">
        <v>155</v>
      </c>
      <c r="AA759">
        <v>0</v>
      </c>
      <c r="AB759">
        <v>1</v>
      </c>
      <c r="AC759" t="s">
        <v>155</v>
      </c>
      <c r="AD759">
        <v>0</v>
      </c>
      <c r="AE759">
        <v>1</v>
      </c>
      <c r="AF759" t="s">
        <v>155</v>
      </c>
      <c r="AG759">
        <v>0</v>
      </c>
      <c r="AH759">
        <v>1</v>
      </c>
      <c r="AI759">
        <v>0</v>
      </c>
      <c r="AJ759" t="s">
        <v>155</v>
      </c>
      <c r="AK759">
        <v>0</v>
      </c>
      <c r="AL759">
        <v>1</v>
      </c>
      <c r="AM759" t="s">
        <v>4774</v>
      </c>
      <c r="AN759">
        <v>-32768</v>
      </c>
      <c r="AO759">
        <v>32767</v>
      </c>
      <c r="AP759" t="s">
        <v>4775</v>
      </c>
      <c r="AQ759" s="1" t="s">
        <v>157</v>
      </c>
      <c r="AR759" t="s">
        <v>158</v>
      </c>
      <c r="AS759" t="str">
        <f>VLOOKUP('intouch变量（实型）'!$A759,基本表格!$G:$Q,3,FALSE)</f>
        <v>DB100,REAL1392</v>
      </c>
      <c r="AT759" t="str">
        <f>VLOOKUP('intouch变量（实型）'!$A759,基本表格!$G:$Q,10,FALSE)</f>
        <v>No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</row>
    <row r="760" spans="1:55">
      <c r="A760" t="s">
        <v>6258</v>
      </c>
      <c r="B760" s="11" t="str">
        <f t="shared" si="11"/>
        <v>CHPF</v>
      </c>
      <c r="C760" s="11" t="str">
        <f>VLOOKUP('intouch变量（实型）'!$A760,基本表格!$G:$Q,2,FALSE)</f>
        <v>2123+P2-M5 3#双螺旋运输机A 反馈转速 实际值</v>
      </c>
      <c r="D760" t="s">
        <v>154</v>
      </c>
      <c r="E760" t="s">
        <v>154</v>
      </c>
      <c r="F760">
        <v>0</v>
      </c>
      <c r="G760" t="s">
        <v>154</v>
      </c>
      <c r="H760" t="s">
        <v>154</v>
      </c>
      <c r="I760">
        <v>0</v>
      </c>
      <c r="J760">
        <v>0</v>
      </c>
      <c r="L760">
        <v>0</v>
      </c>
      <c r="M760">
        <v>-32768</v>
      </c>
      <c r="N760">
        <v>32767</v>
      </c>
      <c r="O760">
        <v>0</v>
      </c>
      <c r="P760">
        <v>0</v>
      </c>
      <c r="Q760" t="s">
        <v>155</v>
      </c>
      <c r="R760">
        <v>0</v>
      </c>
      <c r="S760">
        <v>1</v>
      </c>
      <c r="T760" t="s">
        <v>155</v>
      </c>
      <c r="U760">
        <v>0</v>
      </c>
      <c r="V760">
        <v>1</v>
      </c>
      <c r="W760" t="s">
        <v>155</v>
      </c>
      <c r="X760">
        <v>0</v>
      </c>
      <c r="Y760">
        <v>1</v>
      </c>
      <c r="Z760" t="s">
        <v>155</v>
      </c>
      <c r="AA760">
        <v>0</v>
      </c>
      <c r="AB760">
        <v>1</v>
      </c>
      <c r="AC760" t="s">
        <v>155</v>
      </c>
      <c r="AD760">
        <v>0</v>
      </c>
      <c r="AE760">
        <v>1</v>
      </c>
      <c r="AF760" t="s">
        <v>155</v>
      </c>
      <c r="AG760">
        <v>0</v>
      </c>
      <c r="AH760">
        <v>1</v>
      </c>
      <c r="AI760">
        <v>0</v>
      </c>
      <c r="AJ760" t="s">
        <v>155</v>
      </c>
      <c r="AK760">
        <v>0</v>
      </c>
      <c r="AL760">
        <v>1</v>
      </c>
      <c r="AM760" t="s">
        <v>4774</v>
      </c>
      <c r="AN760">
        <v>-32768</v>
      </c>
      <c r="AO760">
        <v>32767</v>
      </c>
      <c r="AP760" t="s">
        <v>4775</v>
      </c>
      <c r="AQ760" s="1" t="s">
        <v>157</v>
      </c>
      <c r="AR760" t="s">
        <v>158</v>
      </c>
      <c r="AS760" t="str">
        <f>VLOOKUP('intouch变量（实型）'!$A760,基本表格!$G:$Q,3,FALSE)</f>
        <v>DB100,REAL1406</v>
      </c>
      <c r="AT760" t="str">
        <f>VLOOKUP('intouch变量（实型）'!$A760,基本表格!$G:$Q,10,FALSE)</f>
        <v>Yes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</row>
    <row r="761" spans="1:55">
      <c r="A761" t="s">
        <v>6259</v>
      </c>
      <c r="B761" s="11" t="str">
        <f t="shared" si="11"/>
        <v>CHPF</v>
      </c>
      <c r="C761" s="11" t="str">
        <f>VLOOKUP('intouch变量（实型）'!$A761,基本表格!$G:$Q,2,FALSE)</f>
        <v>2123+P2-M5 3#双螺旋运输机A 反馈转速 量程</v>
      </c>
      <c r="D761" t="s">
        <v>154</v>
      </c>
      <c r="E761" t="s">
        <v>154</v>
      </c>
      <c r="F761">
        <v>0</v>
      </c>
      <c r="G761" t="s">
        <v>154</v>
      </c>
      <c r="H761" t="s">
        <v>154</v>
      </c>
      <c r="I761">
        <v>0</v>
      </c>
      <c r="J761">
        <v>0</v>
      </c>
      <c r="L761">
        <v>0</v>
      </c>
      <c r="M761">
        <v>-32768</v>
      </c>
      <c r="N761">
        <v>32767</v>
      </c>
      <c r="O761">
        <v>0</v>
      </c>
      <c r="P761">
        <v>0</v>
      </c>
      <c r="Q761" t="s">
        <v>155</v>
      </c>
      <c r="R761">
        <v>0</v>
      </c>
      <c r="S761">
        <v>1</v>
      </c>
      <c r="T761" t="s">
        <v>155</v>
      </c>
      <c r="U761">
        <v>0</v>
      </c>
      <c r="V761">
        <v>1</v>
      </c>
      <c r="W761" t="s">
        <v>155</v>
      </c>
      <c r="X761">
        <v>0</v>
      </c>
      <c r="Y761">
        <v>1</v>
      </c>
      <c r="Z761" t="s">
        <v>155</v>
      </c>
      <c r="AA761">
        <v>0</v>
      </c>
      <c r="AB761">
        <v>1</v>
      </c>
      <c r="AC761" t="s">
        <v>155</v>
      </c>
      <c r="AD761">
        <v>0</v>
      </c>
      <c r="AE761">
        <v>1</v>
      </c>
      <c r="AF761" t="s">
        <v>155</v>
      </c>
      <c r="AG761">
        <v>0</v>
      </c>
      <c r="AH761">
        <v>1</v>
      </c>
      <c r="AI761">
        <v>0</v>
      </c>
      <c r="AJ761" t="s">
        <v>155</v>
      </c>
      <c r="AK761">
        <v>0</v>
      </c>
      <c r="AL761">
        <v>1</v>
      </c>
      <c r="AM761" t="s">
        <v>4774</v>
      </c>
      <c r="AN761">
        <v>-32768</v>
      </c>
      <c r="AO761">
        <v>32767</v>
      </c>
      <c r="AP761" t="s">
        <v>4775</v>
      </c>
      <c r="AQ761" s="1" t="s">
        <v>157</v>
      </c>
      <c r="AR761" t="s">
        <v>158</v>
      </c>
      <c r="AS761" t="str">
        <f>VLOOKUP('intouch变量（实型）'!$A761,基本表格!$G:$Q,3,FALSE)</f>
        <v>DB100,REAL1410</v>
      </c>
      <c r="AT761" t="str">
        <f>VLOOKUP('intouch变量（实型）'!$A761,基本表格!$G:$Q,10,FALSE)</f>
        <v>No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</row>
    <row r="762" spans="1:55">
      <c r="A762" t="s">
        <v>6260</v>
      </c>
      <c r="B762" s="11" t="str">
        <f t="shared" si="11"/>
        <v>CHPF</v>
      </c>
      <c r="C762" s="11" t="str">
        <f>VLOOKUP('intouch变量（实型）'!$A762,基本表格!$G:$Q,2,FALSE)</f>
        <v>2123+P2-M5 3#双螺旋运输机A 反馈转速 上限值</v>
      </c>
      <c r="D762" t="s">
        <v>154</v>
      </c>
      <c r="E762" t="s">
        <v>154</v>
      </c>
      <c r="F762">
        <v>0</v>
      </c>
      <c r="G762" t="s">
        <v>154</v>
      </c>
      <c r="H762" t="s">
        <v>154</v>
      </c>
      <c r="I762">
        <v>0</v>
      </c>
      <c r="J762">
        <v>0</v>
      </c>
      <c r="L762">
        <v>0</v>
      </c>
      <c r="M762">
        <v>-32768</v>
      </c>
      <c r="N762">
        <v>32767</v>
      </c>
      <c r="O762">
        <v>0</v>
      </c>
      <c r="P762">
        <v>0</v>
      </c>
      <c r="Q762" t="s">
        <v>155</v>
      </c>
      <c r="R762">
        <v>0</v>
      </c>
      <c r="S762">
        <v>1</v>
      </c>
      <c r="T762" t="s">
        <v>155</v>
      </c>
      <c r="U762">
        <v>0</v>
      </c>
      <c r="V762">
        <v>1</v>
      </c>
      <c r="W762" t="s">
        <v>155</v>
      </c>
      <c r="X762">
        <v>0</v>
      </c>
      <c r="Y762">
        <v>1</v>
      </c>
      <c r="Z762" t="s">
        <v>155</v>
      </c>
      <c r="AA762">
        <v>0</v>
      </c>
      <c r="AB762">
        <v>1</v>
      </c>
      <c r="AC762" t="s">
        <v>155</v>
      </c>
      <c r="AD762">
        <v>0</v>
      </c>
      <c r="AE762">
        <v>1</v>
      </c>
      <c r="AF762" t="s">
        <v>155</v>
      </c>
      <c r="AG762">
        <v>0</v>
      </c>
      <c r="AH762">
        <v>1</v>
      </c>
      <c r="AI762">
        <v>0</v>
      </c>
      <c r="AJ762" t="s">
        <v>155</v>
      </c>
      <c r="AK762">
        <v>0</v>
      </c>
      <c r="AL762">
        <v>1</v>
      </c>
      <c r="AM762" t="s">
        <v>4774</v>
      </c>
      <c r="AN762">
        <v>-32768</v>
      </c>
      <c r="AO762">
        <v>32767</v>
      </c>
      <c r="AP762" t="s">
        <v>4775</v>
      </c>
      <c r="AQ762" s="1" t="s">
        <v>157</v>
      </c>
      <c r="AR762" t="s">
        <v>158</v>
      </c>
      <c r="AS762" t="str">
        <f>VLOOKUP('intouch变量（实型）'!$A762,基本表格!$G:$Q,3,FALSE)</f>
        <v>DB100,REAL1414</v>
      </c>
      <c r="AT762" t="str">
        <f>VLOOKUP('intouch变量（实型）'!$A762,基本表格!$G:$Q,10,FALSE)</f>
        <v>No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</row>
    <row r="763" spans="1:55">
      <c r="A763" t="s">
        <v>6261</v>
      </c>
      <c r="B763" s="11" t="str">
        <f t="shared" si="11"/>
        <v>CHPF</v>
      </c>
      <c r="C763" s="11" t="str">
        <f>VLOOKUP('intouch变量（实型）'!$A763,基本表格!$G:$Q,2,FALSE)</f>
        <v>2123+P2-M5 3#双螺旋运输机A 反馈转速 下限值</v>
      </c>
      <c r="D763" t="s">
        <v>154</v>
      </c>
      <c r="E763" t="s">
        <v>154</v>
      </c>
      <c r="F763">
        <v>0</v>
      </c>
      <c r="G763" t="s">
        <v>154</v>
      </c>
      <c r="H763" t="s">
        <v>154</v>
      </c>
      <c r="I763">
        <v>0</v>
      </c>
      <c r="J763">
        <v>0</v>
      </c>
      <c r="L763">
        <v>0</v>
      </c>
      <c r="M763">
        <v>-32768</v>
      </c>
      <c r="N763">
        <v>32767</v>
      </c>
      <c r="O763">
        <v>0</v>
      </c>
      <c r="P763">
        <v>0</v>
      </c>
      <c r="Q763" t="s">
        <v>155</v>
      </c>
      <c r="R763">
        <v>0</v>
      </c>
      <c r="S763">
        <v>1</v>
      </c>
      <c r="T763" t="s">
        <v>155</v>
      </c>
      <c r="U763">
        <v>0</v>
      </c>
      <c r="V763">
        <v>1</v>
      </c>
      <c r="W763" t="s">
        <v>155</v>
      </c>
      <c r="X763">
        <v>0</v>
      </c>
      <c r="Y763">
        <v>1</v>
      </c>
      <c r="Z763" t="s">
        <v>155</v>
      </c>
      <c r="AA763">
        <v>0</v>
      </c>
      <c r="AB763">
        <v>1</v>
      </c>
      <c r="AC763" t="s">
        <v>155</v>
      </c>
      <c r="AD763">
        <v>0</v>
      </c>
      <c r="AE763">
        <v>1</v>
      </c>
      <c r="AF763" t="s">
        <v>155</v>
      </c>
      <c r="AG763">
        <v>0</v>
      </c>
      <c r="AH763">
        <v>1</v>
      </c>
      <c r="AI763">
        <v>0</v>
      </c>
      <c r="AJ763" t="s">
        <v>155</v>
      </c>
      <c r="AK763">
        <v>0</v>
      </c>
      <c r="AL763">
        <v>1</v>
      </c>
      <c r="AM763" t="s">
        <v>4774</v>
      </c>
      <c r="AN763">
        <v>-32768</v>
      </c>
      <c r="AO763">
        <v>32767</v>
      </c>
      <c r="AP763" t="s">
        <v>4775</v>
      </c>
      <c r="AQ763" s="1" t="s">
        <v>157</v>
      </c>
      <c r="AR763" t="s">
        <v>158</v>
      </c>
      <c r="AS763" t="str">
        <f>VLOOKUP('intouch变量（实型）'!$A763,基本表格!$G:$Q,3,FALSE)</f>
        <v>DB100,REAL1418</v>
      </c>
      <c r="AT763" t="str">
        <f>VLOOKUP('intouch变量（实型）'!$A763,基本表格!$G:$Q,10,FALSE)</f>
        <v>No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</row>
    <row r="764" spans="1:55">
      <c r="A764" t="s">
        <v>6262</v>
      </c>
      <c r="B764" s="11" t="str">
        <f t="shared" si="11"/>
        <v>CHPF</v>
      </c>
      <c r="C764" s="11" t="str">
        <f>VLOOKUP('intouch变量（实型）'!$A764,基本表格!$G:$Q,2,FALSE)</f>
        <v>2123+P2-M5 3#双螺旋运输机A 反馈转速 上上限值</v>
      </c>
      <c r="D764" t="s">
        <v>154</v>
      </c>
      <c r="E764" t="s">
        <v>154</v>
      </c>
      <c r="F764">
        <v>0</v>
      </c>
      <c r="G764" t="s">
        <v>154</v>
      </c>
      <c r="H764" t="s">
        <v>154</v>
      </c>
      <c r="I764">
        <v>0</v>
      </c>
      <c r="J764">
        <v>0</v>
      </c>
      <c r="L764">
        <v>0</v>
      </c>
      <c r="M764">
        <v>-32768</v>
      </c>
      <c r="N764">
        <v>32767</v>
      </c>
      <c r="O764">
        <v>0</v>
      </c>
      <c r="P764">
        <v>0</v>
      </c>
      <c r="Q764" t="s">
        <v>155</v>
      </c>
      <c r="R764">
        <v>0</v>
      </c>
      <c r="S764">
        <v>1</v>
      </c>
      <c r="T764" t="s">
        <v>155</v>
      </c>
      <c r="U764">
        <v>0</v>
      </c>
      <c r="V764">
        <v>1</v>
      </c>
      <c r="W764" t="s">
        <v>155</v>
      </c>
      <c r="X764">
        <v>0</v>
      </c>
      <c r="Y764">
        <v>1</v>
      </c>
      <c r="Z764" t="s">
        <v>155</v>
      </c>
      <c r="AA764">
        <v>0</v>
      </c>
      <c r="AB764">
        <v>1</v>
      </c>
      <c r="AC764" t="s">
        <v>155</v>
      </c>
      <c r="AD764">
        <v>0</v>
      </c>
      <c r="AE764">
        <v>1</v>
      </c>
      <c r="AF764" t="s">
        <v>155</v>
      </c>
      <c r="AG764">
        <v>0</v>
      </c>
      <c r="AH764">
        <v>1</v>
      </c>
      <c r="AI764">
        <v>0</v>
      </c>
      <c r="AJ764" t="s">
        <v>155</v>
      </c>
      <c r="AK764">
        <v>0</v>
      </c>
      <c r="AL764">
        <v>1</v>
      </c>
      <c r="AM764" t="s">
        <v>4774</v>
      </c>
      <c r="AN764">
        <v>-32768</v>
      </c>
      <c r="AO764">
        <v>32767</v>
      </c>
      <c r="AP764" t="s">
        <v>4775</v>
      </c>
      <c r="AQ764" s="1" t="s">
        <v>157</v>
      </c>
      <c r="AR764" t="s">
        <v>158</v>
      </c>
      <c r="AS764" t="str">
        <f>VLOOKUP('intouch变量（实型）'!$A764,基本表格!$G:$Q,3,FALSE)</f>
        <v>DB100,REAL1422</v>
      </c>
      <c r="AT764" t="str">
        <f>VLOOKUP('intouch变量（实型）'!$A764,基本表格!$G:$Q,10,FALSE)</f>
        <v>No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</row>
    <row r="765" spans="1:55">
      <c r="A765" t="s">
        <v>6263</v>
      </c>
      <c r="B765" s="11" t="str">
        <f t="shared" si="11"/>
        <v>CHPF</v>
      </c>
      <c r="C765" s="11" t="str">
        <f>VLOOKUP('intouch变量（实型）'!$A765,基本表格!$G:$Q,2,FALSE)</f>
        <v>2123+P2-M5 3#双螺旋运输机A 反馈转速 下下限值</v>
      </c>
      <c r="D765" t="s">
        <v>154</v>
      </c>
      <c r="E765" t="s">
        <v>154</v>
      </c>
      <c r="F765">
        <v>0</v>
      </c>
      <c r="G765" t="s">
        <v>154</v>
      </c>
      <c r="H765" t="s">
        <v>154</v>
      </c>
      <c r="I765">
        <v>0</v>
      </c>
      <c r="J765">
        <v>0</v>
      </c>
      <c r="L765">
        <v>0</v>
      </c>
      <c r="M765">
        <v>-32768</v>
      </c>
      <c r="N765">
        <v>32767</v>
      </c>
      <c r="O765">
        <v>0</v>
      </c>
      <c r="P765">
        <v>0</v>
      </c>
      <c r="Q765" t="s">
        <v>155</v>
      </c>
      <c r="R765">
        <v>0</v>
      </c>
      <c r="S765">
        <v>1</v>
      </c>
      <c r="T765" t="s">
        <v>155</v>
      </c>
      <c r="U765">
        <v>0</v>
      </c>
      <c r="V765">
        <v>1</v>
      </c>
      <c r="W765" t="s">
        <v>155</v>
      </c>
      <c r="X765">
        <v>0</v>
      </c>
      <c r="Y765">
        <v>1</v>
      </c>
      <c r="Z765" t="s">
        <v>155</v>
      </c>
      <c r="AA765">
        <v>0</v>
      </c>
      <c r="AB765">
        <v>1</v>
      </c>
      <c r="AC765" t="s">
        <v>155</v>
      </c>
      <c r="AD765">
        <v>0</v>
      </c>
      <c r="AE765">
        <v>1</v>
      </c>
      <c r="AF765" t="s">
        <v>155</v>
      </c>
      <c r="AG765">
        <v>0</v>
      </c>
      <c r="AH765">
        <v>1</v>
      </c>
      <c r="AI765">
        <v>0</v>
      </c>
      <c r="AJ765" t="s">
        <v>155</v>
      </c>
      <c r="AK765">
        <v>0</v>
      </c>
      <c r="AL765">
        <v>1</v>
      </c>
      <c r="AM765" t="s">
        <v>4774</v>
      </c>
      <c r="AN765">
        <v>-32768</v>
      </c>
      <c r="AO765">
        <v>32767</v>
      </c>
      <c r="AP765" t="s">
        <v>4775</v>
      </c>
      <c r="AQ765" s="1" t="s">
        <v>157</v>
      </c>
      <c r="AR765" t="s">
        <v>158</v>
      </c>
      <c r="AS765" t="str">
        <f>VLOOKUP('intouch变量（实型）'!$A765,基本表格!$G:$Q,3,FALSE)</f>
        <v>DB100,REAL1426</v>
      </c>
      <c r="AT765" t="str">
        <f>VLOOKUP('intouch变量（实型）'!$A765,基本表格!$G:$Q,10,FALSE)</f>
        <v>No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</row>
    <row r="766" spans="1:55">
      <c r="A766" t="s">
        <v>6264</v>
      </c>
      <c r="B766" s="11" t="str">
        <f t="shared" si="11"/>
        <v>CHPF</v>
      </c>
      <c r="C766" s="11" t="str">
        <f>VLOOKUP('intouch变量（实型）'!$A766,基本表格!$G:$Q,2,FALSE)</f>
        <v>2123+P2-M5 3#双螺旋运输机A 反馈电流 实际值</v>
      </c>
      <c r="D766" t="s">
        <v>154</v>
      </c>
      <c r="E766" t="s">
        <v>154</v>
      </c>
      <c r="F766">
        <v>0</v>
      </c>
      <c r="G766" t="s">
        <v>154</v>
      </c>
      <c r="H766" t="s">
        <v>154</v>
      </c>
      <c r="I766">
        <v>0</v>
      </c>
      <c r="J766">
        <v>0</v>
      </c>
      <c r="L766">
        <v>0</v>
      </c>
      <c r="M766">
        <v>-32768</v>
      </c>
      <c r="N766">
        <v>32767</v>
      </c>
      <c r="O766">
        <v>0</v>
      </c>
      <c r="P766">
        <v>0</v>
      </c>
      <c r="Q766" t="s">
        <v>155</v>
      </c>
      <c r="R766">
        <v>0</v>
      </c>
      <c r="S766">
        <v>1</v>
      </c>
      <c r="T766" t="s">
        <v>155</v>
      </c>
      <c r="U766">
        <v>0</v>
      </c>
      <c r="V766">
        <v>1</v>
      </c>
      <c r="W766" t="s">
        <v>155</v>
      </c>
      <c r="X766">
        <v>0</v>
      </c>
      <c r="Y766">
        <v>1</v>
      </c>
      <c r="Z766" t="s">
        <v>155</v>
      </c>
      <c r="AA766">
        <v>0</v>
      </c>
      <c r="AB766">
        <v>1</v>
      </c>
      <c r="AC766" t="s">
        <v>155</v>
      </c>
      <c r="AD766">
        <v>0</v>
      </c>
      <c r="AE766">
        <v>1</v>
      </c>
      <c r="AF766" t="s">
        <v>155</v>
      </c>
      <c r="AG766">
        <v>0</v>
      </c>
      <c r="AH766">
        <v>1</v>
      </c>
      <c r="AI766">
        <v>0</v>
      </c>
      <c r="AJ766" t="s">
        <v>155</v>
      </c>
      <c r="AK766">
        <v>0</v>
      </c>
      <c r="AL766">
        <v>1</v>
      </c>
      <c r="AM766" t="s">
        <v>4774</v>
      </c>
      <c r="AN766">
        <v>-32768</v>
      </c>
      <c r="AO766">
        <v>32767</v>
      </c>
      <c r="AP766" t="s">
        <v>4775</v>
      </c>
      <c r="AQ766" s="1" t="s">
        <v>157</v>
      </c>
      <c r="AR766" t="s">
        <v>158</v>
      </c>
      <c r="AS766" t="str">
        <f>VLOOKUP('intouch变量（实型）'!$A766,基本表格!$G:$Q,3,FALSE)</f>
        <v>DB100,REAL1456</v>
      </c>
      <c r="AT766" t="str">
        <f>VLOOKUP('intouch变量（实型）'!$A766,基本表格!$G:$Q,10,FALSE)</f>
        <v>Yes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</row>
    <row r="767" spans="1:55">
      <c r="A767" t="s">
        <v>6265</v>
      </c>
      <c r="B767" s="11" t="str">
        <f t="shared" si="11"/>
        <v>CHPF</v>
      </c>
      <c r="C767" s="11" t="str">
        <f>VLOOKUP('intouch变量（实型）'!$A767,基本表格!$G:$Q,2,FALSE)</f>
        <v>2123+P2-M5 3#双螺旋运输机A 反馈电流 量程</v>
      </c>
      <c r="D767" t="s">
        <v>154</v>
      </c>
      <c r="E767" t="s">
        <v>154</v>
      </c>
      <c r="F767">
        <v>0</v>
      </c>
      <c r="G767" t="s">
        <v>154</v>
      </c>
      <c r="H767" t="s">
        <v>154</v>
      </c>
      <c r="I767">
        <v>0</v>
      </c>
      <c r="J767">
        <v>0</v>
      </c>
      <c r="L767">
        <v>0</v>
      </c>
      <c r="M767">
        <v>-32768</v>
      </c>
      <c r="N767">
        <v>32767</v>
      </c>
      <c r="O767">
        <v>0</v>
      </c>
      <c r="P767">
        <v>0</v>
      </c>
      <c r="Q767" t="s">
        <v>155</v>
      </c>
      <c r="R767">
        <v>0</v>
      </c>
      <c r="S767">
        <v>1</v>
      </c>
      <c r="T767" t="s">
        <v>155</v>
      </c>
      <c r="U767">
        <v>0</v>
      </c>
      <c r="V767">
        <v>1</v>
      </c>
      <c r="W767" t="s">
        <v>155</v>
      </c>
      <c r="X767">
        <v>0</v>
      </c>
      <c r="Y767">
        <v>1</v>
      </c>
      <c r="Z767" t="s">
        <v>155</v>
      </c>
      <c r="AA767">
        <v>0</v>
      </c>
      <c r="AB767">
        <v>1</v>
      </c>
      <c r="AC767" t="s">
        <v>155</v>
      </c>
      <c r="AD767">
        <v>0</v>
      </c>
      <c r="AE767">
        <v>1</v>
      </c>
      <c r="AF767" t="s">
        <v>155</v>
      </c>
      <c r="AG767">
        <v>0</v>
      </c>
      <c r="AH767">
        <v>1</v>
      </c>
      <c r="AI767">
        <v>0</v>
      </c>
      <c r="AJ767" t="s">
        <v>155</v>
      </c>
      <c r="AK767">
        <v>0</v>
      </c>
      <c r="AL767">
        <v>1</v>
      </c>
      <c r="AM767" t="s">
        <v>4774</v>
      </c>
      <c r="AN767">
        <v>-32768</v>
      </c>
      <c r="AO767">
        <v>32767</v>
      </c>
      <c r="AP767" t="s">
        <v>4775</v>
      </c>
      <c r="AQ767" s="1" t="s">
        <v>157</v>
      </c>
      <c r="AR767" t="s">
        <v>158</v>
      </c>
      <c r="AS767" t="str">
        <f>VLOOKUP('intouch变量（实型）'!$A767,基本表格!$G:$Q,3,FALSE)</f>
        <v>DB100,REAL1460</v>
      </c>
      <c r="AT767" t="str">
        <f>VLOOKUP('intouch变量（实型）'!$A767,基本表格!$G:$Q,10,FALSE)</f>
        <v>No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</row>
    <row r="768" spans="1:55">
      <c r="A768" t="s">
        <v>6266</v>
      </c>
      <c r="B768" s="11" t="str">
        <f t="shared" si="11"/>
        <v>CHPF</v>
      </c>
      <c r="C768" s="11" t="str">
        <f>VLOOKUP('intouch变量（实型）'!$A768,基本表格!$G:$Q,2,FALSE)</f>
        <v>2123+P2-M5 3#双螺旋运输机A 反馈电流 上限值</v>
      </c>
      <c r="D768" t="s">
        <v>154</v>
      </c>
      <c r="E768" t="s">
        <v>154</v>
      </c>
      <c r="F768">
        <v>0</v>
      </c>
      <c r="G768" t="s">
        <v>154</v>
      </c>
      <c r="H768" t="s">
        <v>154</v>
      </c>
      <c r="I768">
        <v>0</v>
      </c>
      <c r="J768">
        <v>0</v>
      </c>
      <c r="L768">
        <v>0</v>
      </c>
      <c r="M768">
        <v>-32768</v>
      </c>
      <c r="N768">
        <v>32767</v>
      </c>
      <c r="O768">
        <v>0</v>
      </c>
      <c r="P768">
        <v>0</v>
      </c>
      <c r="Q768" t="s">
        <v>155</v>
      </c>
      <c r="R768">
        <v>0</v>
      </c>
      <c r="S768">
        <v>1</v>
      </c>
      <c r="T768" t="s">
        <v>155</v>
      </c>
      <c r="U768">
        <v>0</v>
      </c>
      <c r="V768">
        <v>1</v>
      </c>
      <c r="W768" t="s">
        <v>155</v>
      </c>
      <c r="X768">
        <v>0</v>
      </c>
      <c r="Y768">
        <v>1</v>
      </c>
      <c r="Z768" t="s">
        <v>155</v>
      </c>
      <c r="AA768">
        <v>0</v>
      </c>
      <c r="AB768">
        <v>1</v>
      </c>
      <c r="AC768" t="s">
        <v>155</v>
      </c>
      <c r="AD768">
        <v>0</v>
      </c>
      <c r="AE768">
        <v>1</v>
      </c>
      <c r="AF768" t="s">
        <v>155</v>
      </c>
      <c r="AG768">
        <v>0</v>
      </c>
      <c r="AH768">
        <v>1</v>
      </c>
      <c r="AI768">
        <v>0</v>
      </c>
      <c r="AJ768" t="s">
        <v>155</v>
      </c>
      <c r="AK768">
        <v>0</v>
      </c>
      <c r="AL768">
        <v>1</v>
      </c>
      <c r="AM768" t="s">
        <v>4774</v>
      </c>
      <c r="AN768">
        <v>-32768</v>
      </c>
      <c r="AO768">
        <v>32767</v>
      </c>
      <c r="AP768" t="s">
        <v>4775</v>
      </c>
      <c r="AQ768" s="1" t="s">
        <v>157</v>
      </c>
      <c r="AR768" t="s">
        <v>158</v>
      </c>
      <c r="AS768" t="str">
        <f>VLOOKUP('intouch变量（实型）'!$A768,基本表格!$G:$Q,3,FALSE)</f>
        <v>DB100,REAL1464</v>
      </c>
      <c r="AT768" t="str">
        <f>VLOOKUP('intouch变量（实型）'!$A768,基本表格!$G:$Q,10,FALSE)</f>
        <v>No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</row>
    <row r="769" spans="1:55">
      <c r="A769" t="s">
        <v>6267</v>
      </c>
      <c r="B769" s="11" t="str">
        <f t="shared" si="11"/>
        <v>CHPF</v>
      </c>
      <c r="C769" s="11" t="str">
        <f>VLOOKUP('intouch变量（实型）'!$A769,基本表格!$G:$Q,2,FALSE)</f>
        <v>2123+P2-M5 3#双螺旋运输机A 反馈电流 下限值</v>
      </c>
      <c r="D769" t="s">
        <v>154</v>
      </c>
      <c r="E769" t="s">
        <v>154</v>
      </c>
      <c r="F769">
        <v>0</v>
      </c>
      <c r="G769" t="s">
        <v>154</v>
      </c>
      <c r="H769" t="s">
        <v>154</v>
      </c>
      <c r="I769">
        <v>0</v>
      </c>
      <c r="J769">
        <v>0</v>
      </c>
      <c r="L769">
        <v>0</v>
      </c>
      <c r="M769">
        <v>-32768</v>
      </c>
      <c r="N769">
        <v>32767</v>
      </c>
      <c r="O769">
        <v>0</v>
      </c>
      <c r="P769">
        <v>0</v>
      </c>
      <c r="Q769" t="s">
        <v>155</v>
      </c>
      <c r="R769">
        <v>0</v>
      </c>
      <c r="S769">
        <v>1</v>
      </c>
      <c r="T769" t="s">
        <v>155</v>
      </c>
      <c r="U769">
        <v>0</v>
      </c>
      <c r="V769">
        <v>1</v>
      </c>
      <c r="W769" t="s">
        <v>155</v>
      </c>
      <c r="X769">
        <v>0</v>
      </c>
      <c r="Y769">
        <v>1</v>
      </c>
      <c r="Z769" t="s">
        <v>155</v>
      </c>
      <c r="AA769">
        <v>0</v>
      </c>
      <c r="AB769">
        <v>1</v>
      </c>
      <c r="AC769" t="s">
        <v>155</v>
      </c>
      <c r="AD769">
        <v>0</v>
      </c>
      <c r="AE769">
        <v>1</v>
      </c>
      <c r="AF769" t="s">
        <v>155</v>
      </c>
      <c r="AG769">
        <v>0</v>
      </c>
      <c r="AH769">
        <v>1</v>
      </c>
      <c r="AI769">
        <v>0</v>
      </c>
      <c r="AJ769" t="s">
        <v>155</v>
      </c>
      <c r="AK769">
        <v>0</v>
      </c>
      <c r="AL769">
        <v>1</v>
      </c>
      <c r="AM769" t="s">
        <v>4774</v>
      </c>
      <c r="AN769">
        <v>-32768</v>
      </c>
      <c r="AO769">
        <v>32767</v>
      </c>
      <c r="AP769" t="s">
        <v>4775</v>
      </c>
      <c r="AQ769" s="1" t="s">
        <v>157</v>
      </c>
      <c r="AR769" t="s">
        <v>158</v>
      </c>
      <c r="AS769" t="str">
        <f>VLOOKUP('intouch变量（实型）'!$A769,基本表格!$G:$Q,3,FALSE)</f>
        <v>DB100,REAL1468</v>
      </c>
      <c r="AT769" t="str">
        <f>VLOOKUP('intouch变量（实型）'!$A769,基本表格!$G:$Q,10,FALSE)</f>
        <v>No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</row>
    <row r="770" spans="1:55">
      <c r="A770" t="s">
        <v>6268</v>
      </c>
      <c r="B770" s="11" t="str">
        <f t="shared" si="11"/>
        <v>CHPF</v>
      </c>
      <c r="C770" s="11" t="str">
        <f>VLOOKUP('intouch变量（实型）'!$A770,基本表格!$G:$Q,2,FALSE)</f>
        <v>2123+P2-M5 3#双螺旋运输机A 反馈电流 上上限值</v>
      </c>
      <c r="D770" t="s">
        <v>154</v>
      </c>
      <c r="E770" t="s">
        <v>154</v>
      </c>
      <c r="F770">
        <v>0</v>
      </c>
      <c r="G770" t="s">
        <v>154</v>
      </c>
      <c r="H770" t="s">
        <v>154</v>
      </c>
      <c r="I770">
        <v>0</v>
      </c>
      <c r="J770">
        <v>0</v>
      </c>
      <c r="L770">
        <v>0</v>
      </c>
      <c r="M770">
        <v>-32768</v>
      </c>
      <c r="N770">
        <v>32767</v>
      </c>
      <c r="O770">
        <v>0</v>
      </c>
      <c r="P770">
        <v>0</v>
      </c>
      <c r="Q770" t="s">
        <v>155</v>
      </c>
      <c r="R770">
        <v>0</v>
      </c>
      <c r="S770">
        <v>1</v>
      </c>
      <c r="T770" t="s">
        <v>155</v>
      </c>
      <c r="U770">
        <v>0</v>
      </c>
      <c r="V770">
        <v>1</v>
      </c>
      <c r="W770" t="s">
        <v>155</v>
      </c>
      <c r="X770">
        <v>0</v>
      </c>
      <c r="Y770">
        <v>1</v>
      </c>
      <c r="Z770" t="s">
        <v>155</v>
      </c>
      <c r="AA770">
        <v>0</v>
      </c>
      <c r="AB770">
        <v>1</v>
      </c>
      <c r="AC770" t="s">
        <v>155</v>
      </c>
      <c r="AD770">
        <v>0</v>
      </c>
      <c r="AE770">
        <v>1</v>
      </c>
      <c r="AF770" t="s">
        <v>155</v>
      </c>
      <c r="AG770">
        <v>0</v>
      </c>
      <c r="AH770">
        <v>1</v>
      </c>
      <c r="AI770">
        <v>0</v>
      </c>
      <c r="AJ770" t="s">
        <v>155</v>
      </c>
      <c r="AK770">
        <v>0</v>
      </c>
      <c r="AL770">
        <v>1</v>
      </c>
      <c r="AM770" t="s">
        <v>4774</v>
      </c>
      <c r="AN770">
        <v>-32768</v>
      </c>
      <c r="AO770">
        <v>32767</v>
      </c>
      <c r="AP770" t="s">
        <v>4775</v>
      </c>
      <c r="AQ770" s="1" t="s">
        <v>157</v>
      </c>
      <c r="AR770" t="s">
        <v>158</v>
      </c>
      <c r="AS770" t="str">
        <f>VLOOKUP('intouch变量（实型）'!$A770,基本表格!$G:$Q,3,FALSE)</f>
        <v>DB100,REAL1472</v>
      </c>
      <c r="AT770" t="str">
        <f>VLOOKUP('intouch变量（实型）'!$A770,基本表格!$G:$Q,10,FALSE)</f>
        <v>No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</row>
    <row r="771" spans="1:55">
      <c r="A771" t="s">
        <v>6269</v>
      </c>
      <c r="B771" s="11" t="str">
        <f t="shared" si="11"/>
        <v>CHPF</v>
      </c>
      <c r="C771" s="11" t="str">
        <f>VLOOKUP('intouch变量（实型）'!$A771,基本表格!$G:$Q,2,FALSE)</f>
        <v>2123+P2-M5 3#双螺旋运输机A 反馈电流 下下限值</v>
      </c>
      <c r="D771" t="s">
        <v>154</v>
      </c>
      <c r="E771" t="s">
        <v>154</v>
      </c>
      <c r="F771">
        <v>0</v>
      </c>
      <c r="G771" t="s">
        <v>154</v>
      </c>
      <c r="H771" t="s">
        <v>154</v>
      </c>
      <c r="I771">
        <v>0</v>
      </c>
      <c r="J771">
        <v>0</v>
      </c>
      <c r="L771">
        <v>0</v>
      </c>
      <c r="M771">
        <v>-32768</v>
      </c>
      <c r="N771">
        <v>32767</v>
      </c>
      <c r="O771">
        <v>0</v>
      </c>
      <c r="P771">
        <v>0</v>
      </c>
      <c r="Q771" t="s">
        <v>155</v>
      </c>
      <c r="R771">
        <v>0</v>
      </c>
      <c r="S771">
        <v>1</v>
      </c>
      <c r="T771" t="s">
        <v>155</v>
      </c>
      <c r="U771">
        <v>0</v>
      </c>
      <c r="V771">
        <v>1</v>
      </c>
      <c r="W771" t="s">
        <v>155</v>
      </c>
      <c r="X771">
        <v>0</v>
      </c>
      <c r="Y771">
        <v>1</v>
      </c>
      <c r="Z771" t="s">
        <v>155</v>
      </c>
      <c r="AA771">
        <v>0</v>
      </c>
      <c r="AB771">
        <v>1</v>
      </c>
      <c r="AC771" t="s">
        <v>155</v>
      </c>
      <c r="AD771">
        <v>0</v>
      </c>
      <c r="AE771">
        <v>1</v>
      </c>
      <c r="AF771" t="s">
        <v>155</v>
      </c>
      <c r="AG771">
        <v>0</v>
      </c>
      <c r="AH771">
        <v>1</v>
      </c>
      <c r="AI771">
        <v>0</v>
      </c>
      <c r="AJ771" t="s">
        <v>155</v>
      </c>
      <c r="AK771">
        <v>0</v>
      </c>
      <c r="AL771">
        <v>1</v>
      </c>
      <c r="AM771" t="s">
        <v>4774</v>
      </c>
      <c r="AN771">
        <v>-32768</v>
      </c>
      <c r="AO771">
        <v>32767</v>
      </c>
      <c r="AP771" t="s">
        <v>4775</v>
      </c>
      <c r="AQ771" s="1" t="s">
        <v>157</v>
      </c>
      <c r="AR771" t="s">
        <v>158</v>
      </c>
      <c r="AS771" t="str">
        <f>VLOOKUP('intouch变量（实型）'!$A771,基本表格!$G:$Q,3,FALSE)</f>
        <v>DB100,REAL1476</v>
      </c>
      <c r="AT771" t="str">
        <f>VLOOKUP('intouch变量（实型）'!$A771,基本表格!$G:$Q,10,FALSE)</f>
        <v>No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</row>
    <row r="772" spans="1:55">
      <c r="A772" t="s">
        <v>6270</v>
      </c>
      <c r="B772" s="11" t="str">
        <f t="shared" si="11"/>
        <v>CHPF</v>
      </c>
      <c r="C772" s="11" t="str">
        <f>VLOOKUP('intouch变量（实型）'!$A772,基本表格!$G:$Q,2,FALSE)</f>
        <v>2123+P2-M6 3#双螺旋运输机B 给定频率 实际值</v>
      </c>
      <c r="D772" t="s">
        <v>154</v>
      </c>
      <c r="E772" t="s">
        <v>154</v>
      </c>
      <c r="F772">
        <v>0</v>
      </c>
      <c r="G772" t="s">
        <v>154</v>
      </c>
      <c r="H772" t="s">
        <v>154</v>
      </c>
      <c r="I772">
        <v>0</v>
      </c>
      <c r="J772">
        <v>0</v>
      </c>
      <c r="L772">
        <v>0</v>
      </c>
      <c r="M772">
        <v>-32768</v>
      </c>
      <c r="N772">
        <v>32767</v>
      </c>
      <c r="O772">
        <v>0</v>
      </c>
      <c r="P772">
        <v>0</v>
      </c>
      <c r="Q772" t="s">
        <v>155</v>
      </c>
      <c r="R772">
        <v>0</v>
      </c>
      <c r="S772">
        <v>1</v>
      </c>
      <c r="T772" t="s">
        <v>155</v>
      </c>
      <c r="U772">
        <v>0</v>
      </c>
      <c r="V772">
        <v>1</v>
      </c>
      <c r="W772" t="s">
        <v>155</v>
      </c>
      <c r="X772">
        <v>0</v>
      </c>
      <c r="Y772">
        <v>1</v>
      </c>
      <c r="Z772" t="s">
        <v>155</v>
      </c>
      <c r="AA772">
        <v>0</v>
      </c>
      <c r="AB772">
        <v>1</v>
      </c>
      <c r="AC772" t="s">
        <v>155</v>
      </c>
      <c r="AD772">
        <v>0</v>
      </c>
      <c r="AE772">
        <v>1</v>
      </c>
      <c r="AF772" t="s">
        <v>155</v>
      </c>
      <c r="AG772">
        <v>0</v>
      </c>
      <c r="AH772">
        <v>1</v>
      </c>
      <c r="AI772">
        <v>0</v>
      </c>
      <c r="AJ772" t="s">
        <v>155</v>
      </c>
      <c r="AK772">
        <v>0</v>
      </c>
      <c r="AL772">
        <v>1</v>
      </c>
      <c r="AM772" t="s">
        <v>4774</v>
      </c>
      <c r="AN772">
        <v>-32768</v>
      </c>
      <c r="AO772">
        <v>32767</v>
      </c>
      <c r="AP772" t="s">
        <v>4775</v>
      </c>
      <c r="AQ772" s="1" t="s">
        <v>157</v>
      </c>
      <c r="AR772" t="s">
        <v>158</v>
      </c>
      <c r="AS772" t="str">
        <f>VLOOKUP('intouch变量（实型）'!$A772,基本表格!$G:$Q,3,FALSE)</f>
        <v>DB100,REAL1556</v>
      </c>
      <c r="AT772" t="str">
        <f>VLOOKUP('intouch变量（实型）'!$A772,基本表格!$G:$Q,10,FALSE)</f>
        <v>Yes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</row>
    <row r="773" spans="1:55">
      <c r="A773" t="s">
        <v>6271</v>
      </c>
      <c r="B773" s="11" t="str">
        <f t="shared" ref="B773:B836" si="12">LEFT(A773,4)</f>
        <v>CHPF</v>
      </c>
      <c r="C773" s="11" t="str">
        <f>VLOOKUP('intouch变量（实型）'!$A773,基本表格!$G:$Q,2,FALSE)</f>
        <v>2123+P2-M6 3#双螺旋运输机B 给定频率 量程</v>
      </c>
      <c r="D773" t="s">
        <v>154</v>
      </c>
      <c r="E773" t="s">
        <v>154</v>
      </c>
      <c r="F773">
        <v>0</v>
      </c>
      <c r="G773" t="s">
        <v>154</v>
      </c>
      <c r="H773" t="s">
        <v>154</v>
      </c>
      <c r="I773">
        <v>0</v>
      </c>
      <c r="J773">
        <v>0</v>
      </c>
      <c r="L773">
        <v>0</v>
      </c>
      <c r="M773">
        <v>-32768</v>
      </c>
      <c r="N773">
        <v>32767</v>
      </c>
      <c r="O773">
        <v>0</v>
      </c>
      <c r="P773">
        <v>0</v>
      </c>
      <c r="Q773" t="s">
        <v>155</v>
      </c>
      <c r="R773">
        <v>0</v>
      </c>
      <c r="S773">
        <v>1</v>
      </c>
      <c r="T773" t="s">
        <v>155</v>
      </c>
      <c r="U773">
        <v>0</v>
      </c>
      <c r="V773">
        <v>1</v>
      </c>
      <c r="W773" t="s">
        <v>155</v>
      </c>
      <c r="X773">
        <v>0</v>
      </c>
      <c r="Y773">
        <v>1</v>
      </c>
      <c r="Z773" t="s">
        <v>155</v>
      </c>
      <c r="AA773">
        <v>0</v>
      </c>
      <c r="AB773">
        <v>1</v>
      </c>
      <c r="AC773" t="s">
        <v>155</v>
      </c>
      <c r="AD773">
        <v>0</v>
      </c>
      <c r="AE773">
        <v>1</v>
      </c>
      <c r="AF773" t="s">
        <v>155</v>
      </c>
      <c r="AG773">
        <v>0</v>
      </c>
      <c r="AH773">
        <v>1</v>
      </c>
      <c r="AI773">
        <v>0</v>
      </c>
      <c r="AJ773" t="s">
        <v>155</v>
      </c>
      <c r="AK773">
        <v>0</v>
      </c>
      <c r="AL773">
        <v>1</v>
      </c>
      <c r="AM773" t="s">
        <v>4774</v>
      </c>
      <c r="AN773">
        <v>-32768</v>
      </c>
      <c r="AO773">
        <v>32767</v>
      </c>
      <c r="AP773" t="s">
        <v>4775</v>
      </c>
      <c r="AQ773" s="1" t="s">
        <v>157</v>
      </c>
      <c r="AR773" t="s">
        <v>158</v>
      </c>
      <c r="AS773" t="str">
        <f>VLOOKUP('intouch变量（实型）'!$A773,基本表格!$G:$Q,3,FALSE)</f>
        <v>DB100,REAL1560</v>
      </c>
      <c r="AT773" t="str">
        <f>VLOOKUP('intouch变量（实型）'!$A773,基本表格!$G:$Q,10,FALSE)</f>
        <v>No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</row>
    <row r="774" spans="1:55">
      <c r="A774" t="s">
        <v>6272</v>
      </c>
      <c r="B774" s="11" t="str">
        <f t="shared" si="12"/>
        <v>CHPF</v>
      </c>
      <c r="C774" s="11" t="str">
        <f>VLOOKUP('intouch变量（实型）'!$A774,基本表格!$G:$Q,2,FALSE)</f>
        <v>2123+P2-M6 3#双螺旋运输机B 给定频率 上限值</v>
      </c>
      <c r="D774" t="s">
        <v>154</v>
      </c>
      <c r="E774" t="s">
        <v>154</v>
      </c>
      <c r="F774">
        <v>0</v>
      </c>
      <c r="G774" t="s">
        <v>154</v>
      </c>
      <c r="H774" t="s">
        <v>154</v>
      </c>
      <c r="I774">
        <v>0</v>
      </c>
      <c r="J774">
        <v>0</v>
      </c>
      <c r="L774">
        <v>0</v>
      </c>
      <c r="M774">
        <v>-32768</v>
      </c>
      <c r="N774">
        <v>32767</v>
      </c>
      <c r="O774">
        <v>0</v>
      </c>
      <c r="P774">
        <v>0</v>
      </c>
      <c r="Q774" t="s">
        <v>155</v>
      </c>
      <c r="R774">
        <v>0</v>
      </c>
      <c r="S774">
        <v>1</v>
      </c>
      <c r="T774" t="s">
        <v>155</v>
      </c>
      <c r="U774">
        <v>0</v>
      </c>
      <c r="V774">
        <v>1</v>
      </c>
      <c r="W774" t="s">
        <v>155</v>
      </c>
      <c r="X774">
        <v>0</v>
      </c>
      <c r="Y774">
        <v>1</v>
      </c>
      <c r="Z774" t="s">
        <v>155</v>
      </c>
      <c r="AA774">
        <v>0</v>
      </c>
      <c r="AB774">
        <v>1</v>
      </c>
      <c r="AC774" t="s">
        <v>155</v>
      </c>
      <c r="AD774">
        <v>0</v>
      </c>
      <c r="AE774">
        <v>1</v>
      </c>
      <c r="AF774" t="s">
        <v>155</v>
      </c>
      <c r="AG774">
        <v>0</v>
      </c>
      <c r="AH774">
        <v>1</v>
      </c>
      <c r="AI774">
        <v>0</v>
      </c>
      <c r="AJ774" t="s">
        <v>155</v>
      </c>
      <c r="AK774">
        <v>0</v>
      </c>
      <c r="AL774">
        <v>1</v>
      </c>
      <c r="AM774" t="s">
        <v>4774</v>
      </c>
      <c r="AN774">
        <v>-32768</v>
      </c>
      <c r="AO774">
        <v>32767</v>
      </c>
      <c r="AP774" t="s">
        <v>4775</v>
      </c>
      <c r="AQ774" s="1" t="s">
        <v>157</v>
      </c>
      <c r="AR774" t="s">
        <v>158</v>
      </c>
      <c r="AS774" t="str">
        <f>VLOOKUP('intouch变量（实型）'!$A774,基本表格!$G:$Q,3,FALSE)</f>
        <v>DB100,REAL1564</v>
      </c>
      <c r="AT774" t="str">
        <f>VLOOKUP('intouch变量（实型）'!$A774,基本表格!$G:$Q,10,FALSE)</f>
        <v>No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</row>
    <row r="775" spans="1:55">
      <c r="A775" t="s">
        <v>6273</v>
      </c>
      <c r="B775" s="11" t="str">
        <f t="shared" si="12"/>
        <v>CHPF</v>
      </c>
      <c r="C775" s="11" t="str">
        <f>VLOOKUP('intouch变量（实型）'!$A775,基本表格!$G:$Q,2,FALSE)</f>
        <v>2123+P2-M6 3#双螺旋运输机B 给定频率 下限值</v>
      </c>
      <c r="D775" t="s">
        <v>154</v>
      </c>
      <c r="E775" t="s">
        <v>154</v>
      </c>
      <c r="F775">
        <v>0</v>
      </c>
      <c r="G775" t="s">
        <v>154</v>
      </c>
      <c r="H775" t="s">
        <v>154</v>
      </c>
      <c r="I775">
        <v>0</v>
      </c>
      <c r="J775">
        <v>0</v>
      </c>
      <c r="L775">
        <v>0</v>
      </c>
      <c r="M775">
        <v>-32768</v>
      </c>
      <c r="N775">
        <v>32767</v>
      </c>
      <c r="O775">
        <v>0</v>
      </c>
      <c r="P775">
        <v>0</v>
      </c>
      <c r="Q775" t="s">
        <v>155</v>
      </c>
      <c r="R775">
        <v>0</v>
      </c>
      <c r="S775">
        <v>1</v>
      </c>
      <c r="T775" t="s">
        <v>155</v>
      </c>
      <c r="U775">
        <v>0</v>
      </c>
      <c r="V775">
        <v>1</v>
      </c>
      <c r="W775" t="s">
        <v>155</v>
      </c>
      <c r="X775">
        <v>0</v>
      </c>
      <c r="Y775">
        <v>1</v>
      </c>
      <c r="Z775" t="s">
        <v>155</v>
      </c>
      <c r="AA775">
        <v>0</v>
      </c>
      <c r="AB775">
        <v>1</v>
      </c>
      <c r="AC775" t="s">
        <v>155</v>
      </c>
      <c r="AD775">
        <v>0</v>
      </c>
      <c r="AE775">
        <v>1</v>
      </c>
      <c r="AF775" t="s">
        <v>155</v>
      </c>
      <c r="AG775">
        <v>0</v>
      </c>
      <c r="AH775">
        <v>1</v>
      </c>
      <c r="AI775">
        <v>0</v>
      </c>
      <c r="AJ775" t="s">
        <v>155</v>
      </c>
      <c r="AK775">
        <v>0</v>
      </c>
      <c r="AL775">
        <v>1</v>
      </c>
      <c r="AM775" t="s">
        <v>4774</v>
      </c>
      <c r="AN775">
        <v>-32768</v>
      </c>
      <c r="AO775">
        <v>32767</v>
      </c>
      <c r="AP775" t="s">
        <v>4775</v>
      </c>
      <c r="AQ775" s="1" t="s">
        <v>157</v>
      </c>
      <c r="AR775" t="s">
        <v>158</v>
      </c>
      <c r="AS775" t="str">
        <f>VLOOKUP('intouch变量（实型）'!$A775,基本表格!$G:$Q,3,FALSE)</f>
        <v>DB100,REAL1568</v>
      </c>
      <c r="AT775" t="str">
        <f>VLOOKUP('intouch变量（实型）'!$A775,基本表格!$G:$Q,10,FALSE)</f>
        <v>No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</row>
    <row r="776" spans="1:55">
      <c r="A776" t="s">
        <v>6274</v>
      </c>
      <c r="B776" s="11" t="str">
        <f t="shared" si="12"/>
        <v>CHPF</v>
      </c>
      <c r="C776" s="11" t="str">
        <f>VLOOKUP('intouch变量（实型）'!$A776,基本表格!$G:$Q,2,FALSE)</f>
        <v>2123+P2-M6 3#双螺旋运输机B 给定频率 上上限值</v>
      </c>
      <c r="D776" t="s">
        <v>154</v>
      </c>
      <c r="E776" t="s">
        <v>154</v>
      </c>
      <c r="F776">
        <v>0</v>
      </c>
      <c r="G776" t="s">
        <v>154</v>
      </c>
      <c r="H776" t="s">
        <v>154</v>
      </c>
      <c r="I776">
        <v>0</v>
      </c>
      <c r="J776">
        <v>0</v>
      </c>
      <c r="L776">
        <v>0</v>
      </c>
      <c r="M776">
        <v>-32768</v>
      </c>
      <c r="N776">
        <v>32767</v>
      </c>
      <c r="O776">
        <v>0</v>
      </c>
      <c r="P776">
        <v>0</v>
      </c>
      <c r="Q776" t="s">
        <v>155</v>
      </c>
      <c r="R776">
        <v>0</v>
      </c>
      <c r="S776">
        <v>1</v>
      </c>
      <c r="T776" t="s">
        <v>155</v>
      </c>
      <c r="U776">
        <v>0</v>
      </c>
      <c r="V776">
        <v>1</v>
      </c>
      <c r="W776" t="s">
        <v>155</v>
      </c>
      <c r="X776">
        <v>0</v>
      </c>
      <c r="Y776">
        <v>1</v>
      </c>
      <c r="Z776" t="s">
        <v>155</v>
      </c>
      <c r="AA776">
        <v>0</v>
      </c>
      <c r="AB776">
        <v>1</v>
      </c>
      <c r="AC776" t="s">
        <v>155</v>
      </c>
      <c r="AD776">
        <v>0</v>
      </c>
      <c r="AE776">
        <v>1</v>
      </c>
      <c r="AF776" t="s">
        <v>155</v>
      </c>
      <c r="AG776">
        <v>0</v>
      </c>
      <c r="AH776">
        <v>1</v>
      </c>
      <c r="AI776">
        <v>0</v>
      </c>
      <c r="AJ776" t="s">
        <v>155</v>
      </c>
      <c r="AK776">
        <v>0</v>
      </c>
      <c r="AL776">
        <v>1</v>
      </c>
      <c r="AM776" t="s">
        <v>4774</v>
      </c>
      <c r="AN776">
        <v>-32768</v>
      </c>
      <c r="AO776">
        <v>32767</v>
      </c>
      <c r="AP776" t="s">
        <v>4775</v>
      </c>
      <c r="AQ776" s="1" t="s">
        <v>157</v>
      </c>
      <c r="AR776" t="s">
        <v>158</v>
      </c>
      <c r="AS776" t="str">
        <f>VLOOKUP('intouch变量（实型）'!$A776,基本表格!$G:$Q,3,FALSE)</f>
        <v>DB100,REAL1572</v>
      </c>
      <c r="AT776" t="str">
        <f>VLOOKUP('intouch变量（实型）'!$A776,基本表格!$G:$Q,10,FALSE)</f>
        <v>No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</row>
    <row r="777" spans="1:55">
      <c r="A777" t="s">
        <v>6275</v>
      </c>
      <c r="B777" s="11" t="str">
        <f t="shared" si="12"/>
        <v>CHPF</v>
      </c>
      <c r="C777" s="11" t="str">
        <f>VLOOKUP('intouch变量（实型）'!$A777,基本表格!$G:$Q,2,FALSE)</f>
        <v>2123+P2-M6 3#双螺旋运输机B 给定频率 下下限值</v>
      </c>
      <c r="D777" t="s">
        <v>154</v>
      </c>
      <c r="E777" t="s">
        <v>154</v>
      </c>
      <c r="F777">
        <v>0</v>
      </c>
      <c r="G777" t="s">
        <v>154</v>
      </c>
      <c r="H777" t="s">
        <v>154</v>
      </c>
      <c r="I777">
        <v>0</v>
      </c>
      <c r="J777">
        <v>0</v>
      </c>
      <c r="L777">
        <v>0</v>
      </c>
      <c r="M777">
        <v>-32768</v>
      </c>
      <c r="N777">
        <v>32767</v>
      </c>
      <c r="O777">
        <v>0</v>
      </c>
      <c r="P777">
        <v>0</v>
      </c>
      <c r="Q777" t="s">
        <v>155</v>
      </c>
      <c r="R777">
        <v>0</v>
      </c>
      <c r="S777">
        <v>1</v>
      </c>
      <c r="T777" t="s">
        <v>155</v>
      </c>
      <c r="U777">
        <v>0</v>
      </c>
      <c r="V777">
        <v>1</v>
      </c>
      <c r="W777" t="s">
        <v>155</v>
      </c>
      <c r="X777">
        <v>0</v>
      </c>
      <c r="Y777">
        <v>1</v>
      </c>
      <c r="Z777" t="s">
        <v>155</v>
      </c>
      <c r="AA777">
        <v>0</v>
      </c>
      <c r="AB777">
        <v>1</v>
      </c>
      <c r="AC777" t="s">
        <v>155</v>
      </c>
      <c r="AD777">
        <v>0</v>
      </c>
      <c r="AE777">
        <v>1</v>
      </c>
      <c r="AF777" t="s">
        <v>155</v>
      </c>
      <c r="AG777">
        <v>0</v>
      </c>
      <c r="AH777">
        <v>1</v>
      </c>
      <c r="AI777">
        <v>0</v>
      </c>
      <c r="AJ777" t="s">
        <v>155</v>
      </c>
      <c r="AK777">
        <v>0</v>
      </c>
      <c r="AL777">
        <v>1</v>
      </c>
      <c r="AM777" t="s">
        <v>4774</v>
      </c>
      <c r="AN777">
        <v>-32768</v>
      </c>
      <c r="AO777">
        <v>32767</v>
      </c>
      <c r="AP777" t="s">
        <v>4775</v>
      </c>
      <c r="AQ777" s="1" t="s">
        <v>157</v>
      </c>
      <c r="AR777" t="s">
        <v>158</v>
      </c>
      <c r="AS777" t="str">
        <f>VLOOKUP('intouch变量（实型）'!$A777,基本表格!$G:$Q,3,FALSE)</f>
        <v>DB100,REAL1576</v>
      </c>
      <c r="AT777" t="str">
        <f>VLOOKUP('intouch变量（实型）'!$A777,基本表格!$G:$Q,10,FALSE)</f>
        <v>No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</row>
    <row r="778" spans="1:55">
      <c r="A778" t="s">
        <v>6276</v>
      </c>
      <c r="B778" s="11" t="str">
        <f t="shared" si="12"/>
        <v>CHPF</v>
      </c>
      <c r="C778" s="11" t="str">
        <f>VLOOKUP('intouch变量（实型）'!$A778,基本表格!$G:$Q,2,FALSE)</f>
        <v>2123+P2-M6 3#双螺旋运输机B 反馈频率 实际值</v>
      </c>
      <c r="D778" t="s">
        <v>154</v>
      </c>
      <c r="E778" t="s">
        <v>154</v>
      </c>
      <c r="F778">
        <v>0</v>
      </c>
      <c r="G778" t="s">
        <v>154</v>
      </c>
      <c r="H778" t="s">
        <v>154</v>
      </c>
      <c r="I778">
        <v>0</v>
      </c>
      <c r="J778">
        <v>0</v>
      </c>
      <c r="L778">
        <v>0</v>
      </c>
      <c r="M778">
        <v>-32768</v>
      </c>
      <c r="N778">
        <v>32767</v>
      </c>
      <c r="O778">
        <v>0</v>
      </c>
      <c r="P778">
        <v>0</v>
      </c>
      <c r="Q778" t="s">
        <v>155</v>
      </c>
      <c r="R778">
        <v>0</v>
      </c>
      <c r="S778">
        <v>1</v>
      </c>
      <c r="T778" t="s">
        <v>155</v>
      </c>
      <c r="U778">
        <v>0</v>
      </c>
      <c r="V778">
        <v>1</v>
      </c>
      <c r="W778" t="s">
        <v>155</v>
      </c>
      <c r="X778">
        <v>0</v>
      </c>
      <c r="Y778">
        <v>1</v>
      </c>
      <c r="Z778" t="s">
        <v>155</v>
      </c>
      <c r="AA778">
        <v>0</v>
      </c>
      <c r="AB778">
        <v>1</v>
      </c>
      <c r="AC778" t="s">
        <v>155</v>
      </c>
      <c r="AD778">
        <v>0</v>
      </c>
      <c r="AE778">
        <v>1</v>
      </c>
      <c r="AF778" t="s">
        <v>155</v>
      </c>
      <c r="AG778">
        <v>0</v>
      </c>
      <c r="AH778">
        <v>1</v>
      </c>
      <c r="AI778">
        <v>0</v>
      </c>
      <c r="AJ778" t="s">
        <v>155</v>
      </c>
      <c r="AK778">
        <v>0</v>
      </c>
      <c r="AL778">
        <v>1</v>
      </c>
      <c r="AM778" t="s">
        <v>4774</v>
      </c>
      <c r="AN778">
        <v>-32768</v>
      </c>
      <c r="AO778">
        <v>32767</v>
      </c>
      <c r="AP778" t="s">
        <v>4775</v>
      </c>
      <c r="AQ778" s="1" t="s">
        <v>157</v>
      </c>
      <c r="AR778" t="s">
        <v>158</v>
      </c>
      <c r="AS778" t="str">
        <f>VLOOKUP('intouch变量（实型）'!$A778,基本表格!$G:$Q,3,FALSE)</f>
        <v>DB100,REAL1606</v>
      </c>
      <c r="AT778" t="str">
        <f>VLOOKUP('intouch变量（实型）'!$A778,基本表格!$G:$Q,10,FALSE)</f>
        <v>Yes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</row>
    <row r="779" spans="1:55">
      <c r="A779" t="s">
        <v>6277</v>
      </c>
      <c r="B779" s="11" t="str">
        <f t="shared" si="12"/>
        <v>CHPF</v>
      </c>
      <c r="C779" s="11" t="str">
        <f>VLOOKUP('intouch变量（实型）'!$A779,基本表格!$G:$Q,2,FALSE)</f>
        <v>2123+P2-M6 3#双螺旋运输机B 反馈频率 量程</v>
      </c>
      <c r="D779" t="s">
        <v>154</v>
      </c>
      <c r="E779" t="s">
        <v>154</v>
      </c>
      <c r="F779">
        <v>0</v>
      </c>
      <c r="G779" t="s">
        <v>154</v>
      </c>
      <c r="H779" t="s">
        <v>154</v>
      </c>
      <c r="I779">
        <v>0</v>
      </c>
      <c r="J779">
        <v>0</v>
      </c>
      <c r="L779">
        <v>0</v>
      </c>
      <c r="M779">
        <v>-32768</v>
      </c>
      <c r="N779">
        <v>32767</v>
      </c>
      <c r="O779">
        <v>0</v>
      </c>
      <c r="P779">
        <v>0</v>
      </c>
      <c r="Q779" t="s">
        <v>155</v>
      </c>
      <c r="R779">
        <v>0</v>
      </c>
      <c r="S779">
        <v>1</v>
      </c>
      <c r="T779" t="s">
        <v>155</v>
      </c>
      <c r="U779">
        <v>0</v>
      </c>
      <c r="V779">
        <v>1</v>
      </c>
      <c r="W779" t="s">
        <v>155</v>
      </c>
      <c r="X779">
        <v>0</v>
      </c>
      <c r="Y779">
        <v>1</v>
      </c>
      <c r="Z779" t="s">
        <v>155</v>
      </c>
      <c r="AA779">
        <v>0</v>
      </c>
      <c r="AB779">
        <v>1</v>
      </c>
      <c r="AC779" t="s">
        <v>155</v>
      </c>
      <c r="AD779">
        <v>0</v>
      </c>
      <c r="AE779">
        <v>1</v>
      </c>
      <c r="AF779" t="s">
        <v>155</v>
      </c>
      <c r="AG779">
        <v>0</v>
      </c>
      <c r="AH779">
        <v>1</v>
      </c>
      <c r="AI779">
        <v>0</v>
      </c>
      <c r="AJ779" t="s">
        <v>155</v>
      </c>
      <c r="AK779">
        <v>0</v>
      </c>
      <c r="AL779">
        <v>1</v>
      </c>
      <c r="AM779" t="s">
        <v>4774</v>
      </c>
      <c r="AN779">
        <v>-32768</v>
      </c>
      <c r="AO779">
        <v>32767</v>
      </c>
      <c r="AP779" t="s">
        <v>4775</v>
      </c>
      <c r="AQ779" s="1" t="s">
        <v>157</v>
      </c>
      <c r="AR779" t="s">
        <v>158</v>
      </c>
      <c r="AS779" t="str">
        <f>VLOOKUP('intouch变量（实型）'!$A779,基本表格!$G:$Q,3,FALSE)</f>
        <v>DB100,REAL1610</v>
      </c>
      <c r="AT779" t="str">
        <f>VLOOKUP('intouch变量（实型）'!$A779,基本表格!$G:$Q,10,FALSE)</f>
        <v>No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</row>
    <row r="780" spans="1:55">
      <c r="A780" t="s">
        <v>6278</v>
      </c>
      <c r="B780" s="11" t="str">
        <f t="shared" si="12"/>
        <v>CHPF</v>
      </c>
      <c r="C780" s="11" t="str">
        <f>VLOOKUP('intouch变量（实型）'!$A780,基本表格!$G:$Q,2,FALSE)</f>
        <v>2123+P2-M6 3#双螺旋运输机B 反馈频率 上限值</v>
      </c>
      <c r="D780" t="s">
        <v>154</v>
      </c>
      <c r="E780" t="s">
        <v>154</v>
      </c>
      <c r="F780">
        <v>0</v>
      </c>
      <c r="G780" t="s">
        <v>154</v>
      </c>
      <c r="H780" t="s">
        <v>154</v>
      </c>
      <c r="I780">
        <v>0</v>
      </c>
      <c r="J780">
        <v>0</v>
      </c>
      <c r="L780">
        <v>0</v>
      </c>
      <c r="M780">
        <v>-32768</v>
      </c>
      <c r="N780">
        <v>32767</v>
      </c>
      <c r="O780">
        <v>0</v>
      </c>
      <c r="P780">
        <v>0</v>
      </c>
      <c r="Q780" t="s">
        <v>155</v>
      </c>
      <c r="R780">
        <v>0</v>
      </c>
      <c r="S780">
        <v>1</v>
      </c>
      <c r="T780" t="s">
        <v>155</v>
      </c>
      <c r="U780">
        <v>0</v>
      </c>
      <c r="V780">
        <v>1</v>
      </c>
      <c r="W780" t="s">
        <v>155</v>
      </c>
      <c r="X780">
        <v>0</v>
      </c>
      <c r="Y780">
        <v>1</v>
      </c>
      <c r="Z780" t="s">
        <v>155</v>
      </c>
      <c r="AA780">
        <v>0</v>
      </c>
      <c r="AB780">
        <v>1</v>
      </c>
      <c r="AC780" t="s">
        <v>155</v>
      </c>
      <c r="AD780">
        <v>0</v>
      </c>
      <c r="AE780">
        <v>1</v>
      </c>
      <c r="AF780" t="s">
        <v>155</v>
      </c>
      <c r="AG780">
        <v>0</v>
      </c>
      <c r="AH780">
        <v>1</v>
      </c>
      <c r="AI780">
        <v>0</v>
      </c>
      <c r="AJ780" t="s">
        <v>155</v>
      </c>
      <c r="AK780">
        <v>0</v>
      </c>
      <c r="AL780">
        <v>1</v>
      </c>
      <c r="AM780" t="s">
        <v>4774</v>
      </c>
      <c r="AN780">
        <v>-32768</v>
      </c>
      <c r="AO780">
        <v>32767</v>
      </c>
      <c r="AP780" t="s">
        <v>4775</v>
      </c>
      <c r="AQ780" s="1" t="s">
        <v>157</v>
      </c>
      <c r="AR780" t="s">
        <v>158</v>
      </c>
      <c r="AS780" t="str">
        <f>VLOOKUP('intouch变量（实型）'!$A780,基本表格!$G:$Q,3,FALSE)</f>
        <v>DB100,REAL1614</v>
      </c>
      <c r="AT780" t="str">
        <f>VLOOKUP('intouch变量（实型）'!$A780,基本表格!$G:$Q,10,FALSE)</f>
        <v>No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</row>
    <row r="781" spans="1:55">
      <c r="A781" t="s">
        <v>6279</v>
      </c>
      <c r="B781" s="11" t="str">
        <f t="shared" si="12"/>
        <v>CHPF</v>
      </c>
      <c r="C781" s="11" t="str">
        <f>VLOOKUP('intouch变量（实型）'!$A781,基本表格!$G:$Q,2,FALSE)</f>
        <v>2123+P2-M6 3#双螺旋运输机B 反馈频率 下限值</v>
      </c>
      <c r="D781" t="s">
        <v>154</v>
      </c>
      <c r="E781" t="s">
        <v>154</v>
      </c>
      <c r="F781">
        <v>0</v>
      </c>
      <c r="G781" t="s">
        <v>154</v>
      </c>
      <c r="H781" t="s">
        <v>154</v>
      </c>
      <c r="I781">
        <v>0</v>
      </c>
      <c r="J781">
        <v>0</v>
      </c>
      <c r="L781">
        <v>0</v>
      </c>
      <c r="M781">
        <v>-32768</v>
      </c>
      <c r="N781">
        <v>32767</v>
      </c>
      <c r="O781">
        <v>0</v>
      </c>
      <c r="P781">
        <v>0</v>
      </c>
      <c r="Q781" t="s">
        <v>155</v>
      </c>
      <c r="R781">
        <v>0</v>
      </c>
      <c r="S781">
        <v>1</v>
      </c>
      <c r="T781" t="s">
        <v>155</v>
      </c>
      <c r="U781">
        <v>0</v>
      </c>
      <c r="V781">
        <v>1</v>
      </c>
      <c r="W781" t="s">
        <v>155</v>
      </c>
      <c r="X781">
        <v>0</v>
      </c>
      <c r="Y781">
        <v>1</v>
      </c>
      <c r="Z781" t="s">
        <v>155</v>
      </c>
      <c r="AA781">
        <v>0</v>
      </c>
      <c r="AB781">
        <v>1</v>
      </c>
      <c r="AC781" t="s">
        <v>155</v>
      </c>
      <c r="AD781">
        <v>0</v>
      </c>
      <c r="AE781">
        <v>1</v>
      </c>
      <c r="AF781" t="s">
        <v>155</v>
      </c>
      <c r="AG781">
        <v>0</v>
      </c>
      <c r="AH781">
        <v>1</v>
      </c>
      <c r="AI781">
        <v>0</v>
      </c>
      <c r="AJ781" t="s">
        <v>155</v>
      </c>
      <c r="AK781">
        <v>0</v>
      </c>
      <c r="AL781">
        <v>1</v>
      </c>
      <c r="AM781" t="s">
        <v>4774</v>
      </c>
      <c r="AN781">
        <v>-32768</v>
      </c>
      <c r="AO781">
        <v>32767</v>
      </c>
      <c r="AP781" t="s">
        <v>4775</v>
      </c>
      <c r="AQ781" s="1" t="s">
        <v>157</v>
      </c>
      <c r="AR781" t="s">
        <v>158</v>
      </c>
      <c r="AS781" t="str">
        <f>VLOOKUP('intouch变量（实型）'!$A781,基本表格!$G:$Q,3,FALSE)</f>
        <v>DB100,REAL1618</v>
      </c>
      <c r="AT781" t="str">
        <f>VLOOKUP('intouch变量（实型）'!$A781,基本表格!$G:$Q,10,FALSE)</f>
        <v>No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</row>
    <row r="782" spans="1:55">
      <c r="A782" t="s">
        <v>6280</v>
      </c>
      <c r="B782" s="11" t="str">
        <f t="shared" si="12"/>
        <v>CHPF</v>
      </c>
      <c r="C782" s="11" t="str">
        <f>VLOOKUP('intouch变量（实型）'!$A782,基本表格!$G:$Q,2,FALSE)</f>
        <v>2123+P2-M6 3#双螺旋运输机B 反馈频率 上上限值</v>
      </c>
      <c r="D782" t="s">
        <v>154</v>
      </c>
      <c r="E782" t="s">
        <v>154</v>
      </c>
      <c r="F782">
        <v>0</v>
      </c>
      <c r="G782" t="s">
        <v>154</v>
      </c>
      <c r="H782" t="s">
        <v>154</v>
      </c>
      <c r="I782">
        <v>0</v>
      </c>
      <c r="J782">
        <v>0</v>
      </c>
      <c r="L782">
        <v>0</v>
      </c>
      <c r="M782">
        <v>-32768</v>
      </c>
      <c r="N782">
        <v>32767</v>
      </c>
      <c r="O782">
        <v>0</v>
      </c>
      <c r="P782">
        <v>0</v>
      </c>
      <c r="Q782" t="s">
        <v>155</v>
      </c>
      <c r="R782">
        <v>0</v>
      </c>
      <c r="S782">
        <v>1</v>
      </c>
      <c r="T782" t="s">
        <v>155</v>
      </c>
      <c r="U782">
        <v>0</v>
      </c>
      <c r="V782">
        <v>1</v>
      </c>
      <c r="W782" t="s">
        <v>155</v>
      </c>
      <c r="X782">
        <v>0</v>
      </c>
      <c r="Y782">
        <v>1</v>
      </c>
      <c r="Z782" t="s">
        <v>155</v>
      </c>
      <c r="AA782">
        <v>0</v>
      </c>
      <c r="AB782">
        <v>1</v>
      </c>
      <c r="AC782" t="s">
        <v>155</v>
      </c>
      <c r="AD782">
        <v>0</v>
      </c>
      <c r="AE782">
        <v>1</v>
      </c>
      <c r="AF782" t="s">
        <v>155</v>
      </c>
      <c r="AG782">
        <v>0</v>
      </c>
      <c r="AH782">
        <v>1</v>
      </c>
      <c r="AI782">
        <v>0</v>
      </c>
      <c r="AJ782" t="s">
        <v>155</v>
      </c>
      <c r="AK782">
        <v>0</v>
      </c>
      <c r="AL782">
        <v>1</v>
      </c>
      <c r="AM782" t="s">
        <v>4774</v>
      </c>
      <c r="AN782">
        <v>-32768</v>
      </c>
      <c r="AO782">
        <v>32767</v>
      </c>
      <c r="AP782" t="s">
        <v>4775</v>
      </c>
      <c r="AQ782" s="1" t="s">
        <v>157</v>
      </c>
      <c r="AR782" t="s">
        <v>158</v>
      </c>
      <c r="AS782" t="str">
        <f>VLOOKUP('intouch变量（实型）'!$A782,基本表格!$G:$Q,3,FALSE)</f>
        <v>DB100,REAL1622</v>
      </c>
      <c r="AT782" t="str">
        <f>VLOOKUP('intouch变量（实型）'!$A782,基本表格!$G:$Q,10,FALSE)</f>
        <v>No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</row>
    <row r="783" spans="1:55">
      <c r="A783" t="s">
        <v>6281</v>
      </c>
      <c r="B783" s="11" t="str">
        <f t="shared" si="12"/>
        <v>CHPF</v>
      </c>
      <c r="C783" s="11" t="str">
        <f>VLOOKUP('intouch变量（实型）'!$A783,基本表格!$G:$Q,2,FALSE)</f>
        <v>2123+P2-M6 3#双螺旋运输机B 反馈频率 下下限值</v>
      </c>
      <c r="D783" t="s">
        <v>154</v>
      </c>
      <c r="E783" t="s">
        <v>154</v>
      </c>
      <c r="F783">
        <v>0</v>
      </c>
      <c r="G783" t="s">
        <v>154</v>
      </c>
      <c r="H783" t="s">
        <v>154</v>
      </c>
      <c r="I783">
        <v>0</v>
      </c>
      <c r="J783">
        <v>0</v>
      </c>
      <c r="L783">
        <v>0</v>
      </c>
      <c r="M783">
        <v>-32768</v>
      </c>
      <c r="N783">
        <v>32767</v>
      </c>
      <c r="O783">
        <v>0</v>
      </c>
      <c r="P783">
        <v>0</v>
      </c>
      <c r="Q783" t="s">
        <v>155</v>
      </c>
      <c r="R783">
        <v>0</v>
      </c>
      <c r="S783">
        <v>1</v>
      </c>
      <c r="T783" t="s">
        <v>155</v>
      </c>
      <c r="U783">
        <v>0</v>
      </c>
      <c r="V783">
        <v>1</v>
      </c>
      <c r="W783" t="s">
        <v>155</v>
      </c>
      <c r="X783">
        <v>0</v>
      </c>
      <c r="Y783">
        <v>1</v>
      </c>
      <c r="Z783" t="s">
        <v>155</v>
      </c>
      <c r="AA783">
        <v>0</v>
      </c>
      <c r="AB783">
        <v>1</v>
      </c>
      <c r="AC783" t="s">
        <v>155</v>
      </c>
      <c r="AD783">
        <v>0</v>
      </c>
      <c r="AE783">
        <v>1</v>
      </c>
      <c r="AF783" t="s">
        <v>155</v>
      </c>
      <c r="AG783">
        <v>0</v>
      </c>
      <c r="AH783">
        <v>1</v>
      </c>
      <c r="AI783">
        <v>0</v>
      </c>
      <c r="AJ783" t="s">
        <v>155</v>
      </c>
      <c r="AK783">
        <v>0</v>
      </c>
      <c r="AL783">
        <v>1</v>
      </c>
      <c r="AM783" t="s">
        <v>4774</v>
      </c>
      <c r="AN783">
        <v>-32768</v>
      </c>
      <c r="AO783">
        <v>32767</v>
      </c>
      <c r="AP783" t="s">
        <v>4775</v>
      </c>
      <c r="AQ783" s="1" t="s">
        <v>157</v>
      </c>
      <c r="AR783" t="s">
        <v>158</v>
      </c>
      <c r="AS783" t="str">
        <f>VLOOKUP('intouch变量（实型）'!$A783,基本表格!$G:$Q,3,FALSE)</f>
        <v>DB100,REAL1626</v>
      </c>
      <c r="AT783" t="str">
        <f>VLOOKUP('intouch变量（实型）'!$A783,基本表格!$G:$Q,10,FALSE)</f>
        <v>No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</row>
    <row r="784" spans="1:55">
      <c r="A784" t="s">
        <v>6282</v>
      </c>
      <c r="B784" s="11" t="str">
        <f t="shared" si="12"/>
        <v>CHPF</v>
      </c>
      <c r="C784" s="11" t="str">
        <f>VLOOKUP('intouch变量（实型）'!$A784,基本表格!$G:$Q,2,FALSE)</f>
        <v>2123+P2-M6 3#双螺旋运输机B 变频器通讯 实际运行反馈速度</v>
      </c>
      <c r="D784" t="s">
        <v>154</v>
      </c>
      <c r="E784" t="s">
        <v>154</v>
      </c>
      <c r="F784">
        <v>0</v>
      </c>
      <c r="G784" t="s">
        <v>154</v>
      </c>
      <c r="H784" t="s">
        <v>154</v>
      </c>
      <c r="I784">
        <v>0</v>
      </c>
      <c r="J784">
        <v>0</v>
      </c>
      <c r="L784">
        <v>0</v>
      </c>
      <c r="M784">
        <v>-32768</v>
      </c>
      <c r="N784">
        <v>32767</v>
      </c>
      <c r="O784">
        <v>0</v>
      </c>
      <c r="P784">
        <v>0</v>
      </c>
      <c r="Q784" t="s">
        <v>155</v>
      </c>
      <c r="R784">
        <v>0</v>
      </c>
      <c r="S784">
        <v>1</v>
      </c>
      <c r="T784" t="s">
        <v>155</v>
      </c>
      <c r="U784">
        <v>0</v>
      </c>
      <c r="V784">
        <v>1</v>
      </c>
      <c r="W784" t="s">
        <v>155</v>
      </c>
      <c r="X784">
        <v>0</v>
      </c>
      <c r="Y784">
        <v>1</v>
      </c>
      <c r="Z784" t="s">
        <v>155</v>
      </c>
      <c r="AA784">
        <v>0</v>
      </c>
      <c r="AB784">
        <v>1</v>
      </c>
      <c r="AC784" t="s">
        <v>155</v>
      </c>
      <c r="AD784">
        <v>0</v>
      </c>
      <c r="AE784">
        <v>1</v>
      </c>
      <c r="AF784" t="s">
        <v>155</v>
      </c>
      <c r="AG784">
        <v>0</v>
      </c>
      <c r="AH784">
        <v>1</v>
      </c>
      <c r="AI784">
        <v>0</v>
      </c>
      <c r="AJ784" t="s">
        <v>155</v>
      </c>
      <c r="AK784">
        <v>0</v>
      </c>
      <c r="AL784">
        <v>1</v>
      </c>
      <c r="AM784" t="s">
        <v>4774</v>
      </c>
      <c r="AN784">
        <v>-32768</v>
      </c>
      <c r="AO784">
        <v>32767</v>
      </c>
      <c r="AP784" t="s">
        <v>4775</v>
      </c>
      <c r="AQ784" s="1" t="s">
        <v>157</v>
      </c>
      <c r="AR784" t="s">
        <v>158</v>
      </c>
      <c r="AS784" t="str">
        <f>VLOOKUP('intouch变量（实型）'!$A784,基本表格!$G:$Q,3,FALSE)</f>
        <v>DB100,REAL1656</v>
      </c>
      <c r="AT784" t="str">
        <f>VLOOKUP('intouch变量（实型）'!$A784,基本表格!$G:$Q,10,FALSE)</f>
        <v>Yes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</row>
    <row r="785" spans="1:55">
      <c r="A785" t="s">
        <v>6283</v>
      </c>
      <c r="B785" s="11" t="str">
        <f t="shared" si="12"/>
        <v>CHPF</v>
      </c>
      <c r="C785" s="11" t="str">
        <f>VLOOKUP('intouch变量（实型）'!$A785,基本表格!$G:$Q,2,FALSE)</f>
        <v>2123+P2-M6 3#双螺旋运输机B 变频器通讯 实际运行反馈电流</v>
      </c>
      <c r="D785" t="s">
        <v>154</v>
      </c>
      <c r="E785" t="s">
        <v>154</v>
      </c>
      <c r="F785">
        <v>0</v>
      </c>
      <c r="G785" t="s">
        <v>154</v>
      </c>
      <c r="H785" t="s">
        <v>154</v>
      </c>
      <c r="I785">
        <v>0</v>
      </c>
      <c r="J785">
        <v>0</v>
      </c>
      <c r="L785">
        <v>0</v>
      </c>
      <c r="M785">
        <v>-32768</v>
      </c>
      <c r="N785">
        <v>32767</v>
      </c>
      <c r="O785">
        <v>0</v>
      </c>
      <c r="P785">
        <v>0</v>
      </c>
      <c r="Q785" t="s">
        <v>155</v>
      </c>
      <c r="R785">
        <v>0</v>
      </c>
      <c r="S785">
        <v>1</v>
      </c>
      <c r="T785" t="s">
        <v>155</v>
      </c>
      <c r="U785">
        <v>0</v>
      </c>
      <c r="V785">
        <v>1</v>
      </c>
      <c r="W785" t="s">
        <v>155</v>
      </c>
      <c r="X785">
        <v>0</v>
      </c>
      <c r="Y785">
        <v>1</v>
      </c>
      <c r="Z785" t="s">
        <v>155</v>
      </c>
      <c r="AA785">
        <v>0</v>
      </c>
      <c r="AB785">
        <v>1</v>
      </c>
      <c r="AC785" t="s">
        <v>155</v>
      </c>
      <c r="AD785">
        <v>0</v>
      </c>
      <c r="AE785">
        <v>1</v>
      </c>
      <c r="AF785" t="s">
        <v>155</v>
      </c>
      <c r="AG785">
        <v>0</v>
      </c>
      <c r="AH785">
        <v>1</v>
      </c>
      <c r="AI785">
        <v>0</v>
      </c>
      <c r="AJ785" t="s">
        <v>155</v>
      </c>
      <c r="AK785">
        <v>0</v>
      </c>
      <c r="AL785">
        <v>1</v>
      </c>
      <c r="AM785" t="s">
        <v>4774</v>
      </c>
      <c r="AN785">
        <v>-32768</v>
      </c>
      <c r="AO785">
        <v>32767</v>
      </c>
      <c r="AP785" t="s">
        <v>4775</v>
      </c>
      <c r="AQ785" s="1" t="s">
        <v>157</v>
      </c>
      <c r="AR785" t="s">
        <v>158</v>
      </c>
      <c r="AS785" t="str">
        <f>VLOOKUP('intouch变量（实型）'!$A785,基本表格!$G:$Q,3,FALSE)</f>
        <v>DB100,REAL1660</v>
      </c>
      <c r="AT785" t="str">
        <f>VLOOKUP('intouch变量（实型）'!$A785,基本表格!$G:$Q,10,FALSE)</f>
        <v>Yes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</row>
    <row r="786" spans="1:55">
      <c r="A786" t="s">
        <v>6284</v>
      </c>
      <c r="B786" s="11" t="str">
        <f t="shared" si="12"/>
        <v>CHPF</v>
      </c>
      <c r="C786" s="11" t="str">
        <f>VLOOKUP('intouch变量（实型）'!$A786,基本表格!$G:$Q,2,FALSE)</f>
        <v>2123+P2-M6 3#双螺旋运输机B 变频器通讯 转矩百分比</v>
      </c>
      <c r="D786" t="s">
        <v>154</v>
      </c>
      <c r="E786" t="s">
        <v>154</v>
      </c>
      <c r="F786">
        <v>0</v>
      </c>
      <c r="G786" t="s">
        <v>154</v>
      </c>
      <c r="H786" t="s">
        <v>154</v>
      </c>
      <c r="I786">
        <v>0</v>
      </c>
      <c r="J786">
        <v>0</v>
      </c>
      <c r="L786">
        <v>0</v>
      </c>
      <c r="M786">
        <v>-32768</v>
      </c>
      <c r="N786">
        <v>32767</v>
      </c>
      <c r="O786">
        <v>0</v>
      </c>
      <c r="P786">
        <v>0</v>
      </c>
      <c r="Q786" t="s">
        <v>155</v>
      </c>
      <c r="R786">
        <v>0</v>
      </c>
      <c r="S786">
        <v>1</v>
      </c>
      <c r="T786" t="s">
        <v>155</v>
      </c>
      <c r="U786">
        <v>0</v>
      </c>
      <c r="V786">
        <v>1</v>
      </c>
      <c r="W786" t="s">
        <v>155</v>
      </c>
      <c r="X786">
        <v>0</v>
      </c>
      <c r="Y786">
        <v>1</v>
      </c>
      <c r="Z786" t="s">
        <v>155</v>
      </c>
      <c r="AA786">
        <v>0</v>
      </c>
      <c r="AB786">
        <v>1</v>
      </c>
      <c r="AC786" t="s">
        <v>155</v>
      </c>
      <c r="AD786">
        <v>0</v>
      </c>
      <c r="AE786">
        <v>1</v>
      </c>
      <c r="AF786" t="s">
        <v>155</v>
      </c>
      <c r="AG786">
        <v>0</v>
      </c>
      <c r="AH786">
        <v>1</v>
      </c>
      <c r="AI786">
        <v>0</v>
      </c>
      <c r="AJ786" t="s">
        <v>155</v>
      </c>
      <c r="AK786">
        <v>0</v>
      </c>
      <c r="AL786">
        <v>1</v>
      </c>
      <c r="AM786" t="s">
        <v>4774</v>
      </c>
      <c r="AN786">
        <v>-32768</v>
      </c>
      <c r="AO786">
        <v>32767</v>
      </c>
      <c r="AP786" t="s">
        <v>4775</v>
      </c>
      <c r="AQ786" s="1" t="s">
        <v>157</v>
      </c>
      <c r="AR786" t="s">
        <v>158</v>
      </c>
      <c r="AS786" t="str">
        <f>VLOOKUP('intouch变量（实型）'!$A786,基本表格!$G:$Q,3,FALSE)</f>
        <v>DB100,REAL1664</v>
      </c>
      <c r="AT786" t="str">
        <f>VLOOKUP('intouch变量（实型）'!$A786,基本表格!$G:$Q,10,FALSE)</f>
        <v>Yes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</row>
    <row r="787" spans="1:55">
      <c r="A787" t="s">
        <v>6285</v>
      </c>
      <c r="B787" s="11" t="str">
        <f t="shared" si="12"/>
        <v>CHPF</v>
      </c>
      <c r="C787" s="11" t="str">
        <f>VLOOKUP('intouch变量（实型）'!$A787,基本表格!$G:$Q,2,FALSE)</f>
        <v>2123+P2-M6 3#双螺旋运输机B 变频器通讯 给定速度</v>
      </c>
      <c r="D787" t="s">
        <v>154</v>
      </c>
      <c r="E787" t="s">
        <v>154</v>
      </c>
      <c r="F787">
        <v>0</v>
      </c>
      <c r="G787" t="s">
        <v>154</v>
      </c>
      <c r="H787" t="s">
        <v>154</v>
      </c>
      <c r="I787">
        <v>0</v>
      </c>
      <c r="J787">
        <v>0</v>
      </c>
      <c r="L787">
        <v>0</v>
      </c>
      <c r="M787">
        <v>-32768</v>
      </c>
      <c r="N787">
        <v>32767</v>
      </c>
      <c r="O787">
        <v>0</v>
      </c>
      <c r="P787">
        <v>0</v>
      </c>
      <c r="Q787" t="s">
        <v>155</v>
      </c>
      <c r="R787">
        <v>0</v>
      </c>
      <c r="S787">
        <v>1</v>
      </c>
      <c r="T787" t="s">
        <v>155</v>
      </c>
      <c r="U787">
        <v>0</v>
      </c>
      <c r="V787">
        <v>1</v>
      </c>
      <c r="W787" t="s">
        <v>155</v>
      </c>
      <c r="X787">
        <v>0</v>
      </c>
      <c r="Y787">
        <v>1</v>
      </c>
      <c r="Z787" t="s">
        <v>155</v>
      </c>
      <c r="AA787">
        <v>0</v>
      </c>
      <c r="AB787">
        <v>1</v>
      </c>
      <c r="AC787" t="s">
        <v>155</v>
      </c>
      <c r="AD787">
        <v>0</v>
      </c>
      <c r="AE787">
        <v>1</v>
      </c>
      <c r="AF787" t="s">
        <v>155</v>
      </c>
      <c r="AG787">
        <v>0</v>
      </c>
      <c r="AH787">
        <v>1</v>
      </c>
      <c r="AI787">
        <v>0</v>
      </c>
      <c r="AJ787" t="s">
        <v>155</v>
      </c>
      <c r="AK787">
        <v>0</v>
      </c>
      <c r="AL787">
        <v>1</v>
      </c>
      <c r="AM787" t="s">
        <v>4774</v>
      </c>
      <c r="AN787">
        <v>-32768</v>
      </c>
      <c r="AO787">
        <v>32767</v>
      </c>
      <c r="AP787" t="s">
        <v>4775</v>
      </c>
      <c r="AQ787" s="1" t="s">
        <v>157</v>
      </c>
      <c r="AR787" t="s">
        <v>158</v>
      </c>
      <c r="AS787" t="str">
        <f>VLOOKUP('intouch变量（实型）'!$A787,基本表格!$G:$Q,3,FALSE)</f>
        <v>DB100,REAL1668</v>
      </c>
      <c r="AT787" t="str">
        <f>VLOOKUP('intouch变量（实型）'!$A787,基本表格!$G:$Q,10,FALSE)</f>
        <v>No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</row>
    <row r="788" spans="1:55">
      <c r="A788" t="s">
        <v>6286</v>
      </c>
      <c r="B788" s="11" t="str">
        <f t="shared" si="12"/>
        <v>CHPF</v>
      </c>
      <c r="C788" s="11" t="str">
        <f>VLOOKUP('intouch变量（实型）'!$A788,基本表格!$G:$Q,2,FALSE)</f>
        <v>2123+P2-M6 3#双螺旋运输机B 变频器通讯 加速时间</v>
      </c>
      <c r="D788" t="s">
        <v>154</v>
      </c>
      <c r="E788" t="s">
        <v>154</v>
      </c>
      <c r="F788">
        <v>0</v>
      </c>
      <c r="G788" t="s">
        <v>154</v>
      </c>
      <c r="H788" t="s">
        <v>154</v>
      </c>
      <c r="I788">
        <v>0</v>
      </c>
      <c r="J788">
        <v>0</v>
      </c>
      <c r="L788">
        <v>0</v>
      </c>
      <c r="M788">
        <v>-32768</v>
      </c>
      <c r="N788">
        <v>32767</v>
      </c>
      <c r="O788">
        <v>0</v>
      </c>
      <c r="P788">
        <v>0</v>
      </c>
      <c r="Q788" t="s">
        <v>155</v>
      </c>
      <c r="R788">
        <v>0</v>
      </c>
      <c r="S788">
        <v>1</v>
      </c>
      <c r="T788" t="s">
        <v>155</v>
      </c>
      <c r="U788">
        <v>0</v>
      </c>
      <c r="V788">
        <v>1</v>
      </c>
      <c r="W788" t="s">
        <v>155</v>
      </c>
      <c r="X788">
        <v>0</v>
      </c>
      <c r="Y788">
        <v>1</v>
      </c>
      <c r="Z788" t="s">
        <v>155</v>
      </c>
      <c r="AA788">
        <v>0</v>
      </c>
      <c r="AB788">
        <v>1</v>
      </c>
      <c r="AC788" t="s">
        <v>155</v>
      </c>
      <c r="AD788">
        <v>0</v>
      </c>
      <c r="AE788">
        <v>1</v>
      </c>
      <c r="AF788" t="s">
        <v>155</v>
      </c>
      <c r="AG788">
        <v>0</v>
      </c>
      <c r="AH788">
        <v>1</v>
      </c>
      <c r="AI788">
        <v>0</v>
      </c>
      <c r="AJ788" t="s">
        <v>155</v>
      </c>
      <c r="AK788">
        <v>0</v>
      </c>
      <c r="AL788">
        <v>1</v>
      </c>
      <c r="AM788" t="s">
        <v>4774</v>
      </c>
      <c r="AN788">
        <v>-32768</v>
      </c>
      <c r="AO788">
        <v>32767</v>
      </c>
      <c r="AP788" t="s">
        <v>4775</v>
      </c>
      <c r="AQ788" s="1" t="s">
        <v>157</v>
      </c>
      <c r="AR788" t="s">
        <v>158</v>
      </c>
      <c r="AS788" t="str">
        <f>VLOOKUP('intouch变量（实型）'!$A788,基本表格!$G:$Q,3,FALSE)</f>
        <v>DB100,REAL1672</v>
      </c>
      <c r="AT788" t="str">
        <f>VLOOKUP('intouch变量（实型）'!$A788,基本表格!$G:$Q,10,FALSE)</f>
        <v>No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</row>
    <row r="789" spans="1:55">
      <c r="A789" t="s">
        <v>6287</v>
      </c>
      <c r="B789" s="11" t="str">
        <f t="shared" si="12"/>
        <v>CHPF</v>
      </c>
      <c r="C789" s="11" t="str">
        <f>VLOOKUP('intouch变量（实型）'!$A789,基本表格!$G:$Q,2,FALSE)</f>
        <v>2123+P2-M6 3#双螺旋运输机B 变频器通讯 减速时间</v>
      </c>
      <c r="D789" t="s">
        <v>154</v>
      </c>
      <c r="E789" t="s">
        <v>154</v>
      </c>
      <c r="F789">
        <v>0</v>
      </c>
      <c r="G789" t="s">
        <v>154</v>
      </c>
      <c r="H789" t="s">
        <v>154</v>
      </c>
      <c r="I789">
        <v>0</v>
      </c>
      <c r="J789">
        <v>0</v>
      </c>
      <c r="L789">
        <v>0</v>
      </c>
      <c r="M789">
        <v>-32768</v>
      </c>
      <c r="N789">
        <v>32767</v>
      </c>
      <c r="O789">
        <v>0</v>
      </c>
      <c r="P789">
        <v>0</v>
      </c>
      <c r="Q789" t="s">
        <v>155</v>
      </c>
      <c r="R789">
        <v>0</v>
      </c>
      <c r="S789">
        <v>1</v>
      </c>
      <c r="T789" t="s">
        <v>155</v>
      </c>
      <c r="U789">
        <v>0</v>
      </c>
      <c r="V789">
        <v>1</v>
      </c>
      <c r="W789" t="s">
        <v>155</v>
      </c>
      <c r="X789">
        <v>0</v>
      </c>
      <c r="Y789">
        <v>1</v>
      </c>
      <c r="Z789" t="s">
        <v>155</v>
      </c>
      <c r="AA789">
        <v>0</v>
      </c>
      <c r="AB789">
        <v>1</v>
      </c>
      <c r="AC789" t="s">
        <v>155</v>
      </c>
      <c r="AD789">
        <v>0</v>
      </c>
      <c r="AE789">
        <v>1</v>
      </c>
      <c r="AF789" t="s">
        <v>155</v>
      </c>
      <c r="AG789">
        <v>0</v>
      </c>
      <c r="AH789">
        <v>1</v>
      </c>
      <c r="AI789">
        <v>0</v>
      </c>
      <c r="AJ789" t="s">
        <v>155</v>
      </c>
      <c r="AK789">
        <v>0</v>
      </c>
      <c r="AL789">
        <v>1</v>
      </c>
      <c r="AM789" t="s">
        <v>4774</v>
      </c>
      <c r="AN789">
        <v>-32768</v>
      </c>
      <c r="AO789">
        <v>32767</v>
      </c>
      <c r="AP789" t="s">
        <v>4775</v>
      </c>
      <c r="AQ789" s="1" t="s">
        <v>157</v>
      </c>
      <c r="AR789" t="s">
        <v>158</v>
      </c>
      <c r="AS789" t="str">
        <f>VLOOKUP('intouch变量（实型）'!$A789,基本表格!$G:$Q,3,FALSE)</f>
        <v>DB100,REAL1676</v>
      </c>
      <c r="AT789" t="str">
        <f>VLOOKUP('intouch变量（实型）'!$A789,基本表格!$G:$Q,10,FALSE)</f>
        <v>No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</row>
    <row r="790" spans="1:55">
      <c r="A790" t="s">
        <v>6288</v>
      </c>
      <c r="B790" s="11" t="str">
        <f t="shared" si="12"/>
        <v>CHPF</v>
      </c>
      <c r="C790" s="11" t="str">
        <f>VLOOKUP('intouch变量（实型）'!$A790,基本表格!$G:$Q,2,FALSE)</f>
        <v>2123+P2-M6 3#双螺旋运输机B 变频器通讯 最大频率</v>
      </c>
      <c r="D790" t="s">
        <v>154</v>
      </c>
      <c r="E790" t="s">
        <v>154</v>
      </c>
      <c r="F790">
        <v>0</v>
      </c>
      <c r="G790" t="s">
        <v>154</v>
      </c>
      <c r="H790" t="s">
        <v>154</v>
      </c>
      <c r="I790">
        <v>0</v>
      </c>
      <c r="J790">
        <v>0</v>
      </c>
      <c r="L790">
        <v>0</v>
      </c>
      <c r="M790">
        <v>-32768</v>
      </c>
      <c r="N790">
        <v>32767</v>
      </c>
      <c r="O790">
        <v>0</v>
      </c>
      <c r="P790">
        <v>0</v>
      </c>
      <c r="Q790" t="s">
        <v>155</v>
      </c>
      <c r="R790">
        <v>0</v>
      </c>
      <c r="S790">
        <v>1</v>
      </c>
      <c r="T790" t="s">
        <v>155</v>
      </c>
      <c r="U790">
        <v>0</v>
      </c>
      <c r="V790">
        <v>1</v>
      </c>
      <c r="W790" t="s">
        <v>155</v>
      </c>
      <c r="X790">
        <v>0</v>
      </c>
      <c r="Y790">
        <v>1</v>
      </c>
      <c r="Z790" t="s">
        <v>155</v>
      </c>
      <c r="AA790">
        <v>0</v>
      </c>
      <c r="AB790">
        <v>1</v>
      </c>
      <c r="AC790" t="s">
        <v>155</v>
      </c>
      <c r="AD790">
        <v>0</v>
      </c>
      <c r="AE790">
        <v>1</v>
      </c>
      <c r="AF790" t="s">
        <v>155</v>
      </c>
      <c r="AG790">
        <v>0</v>
      </c>
      <c r="AH790">
        <v>1</v>
      </c>
      <c r="AI790">
        <v>0</v>
      </c>
      <c r="AJ790" t="s">
        <v>155</v>
      </c>
      <c r="AK790">
        <v>0</v>
      </c>
      <c r="AL790">
        <v>1</v>
      </c>
      <c r="AM790" t="s">
        <v>4774</v>
      </c>
      <c r="AN790">
        <v>-32768</v>
      </c>
      <c r="AO790">
        <v>32767</v>
      </c>
      <c r="AP790" t="s">
        <v>4775</v>
      </c>
      <c r="AQ790" s="1" t="s">
        <v>157</v>
      </c>
      <c r="AR790" t="s">
        <v>158</v>
      </c>
      <c r="AS790" t="str">
        <f>VLOOKUP('intouch变量（实型）'!$A790,基本表格!$G:$Q,3,FALSE)</f>
        <v>DB100,REAL1680</v>
      </c>
      <c r="AT790" t="str">
        <f>VLOOKUP('intouch变量（实型）'!$A790,基本表格!$G:$Q,10,FALSE)</f>
        <v>No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</row>
    <row r="791" spans="1:55">
      <c r="A791" t="s">
        <v>6289</v>
      </c>
      <c r="B791" s="11" t="str">
        <f t="shared" si="12"/>
        <v>CHPF</v>
      </c>
      <c r="C791" s="11" t="str">
        <f>VLOOKUP('intouch变量（实型）'!$A791,基本表格!$G:$Q,2,FALSE)</f>
        <v>2123+P2-M6 3#双螺旋运输机B 变频器通讯 最小频率</v>
      </c>
      <c r="D791" t="s">
        <v>154</v>
      </c>
      <c r="E791" t="s">
        <v>154</v>
      </c>
      <c r="F791">
        <v>0</v>
      </c>
      <c r="G791" t="s">
        <v>154</v>
      </c>
      <c r="H791" t="s">
        <v>154</v>
      </c>
      <c r="I791">
        <v>0</v>
      </c>
      <c r="J791">
        <v>0</v>
      </c>
      <c r="L791">
        <v>0</v>
      </c>
      <c r="M791">
        <v>-32768</v>
      </c>
      <c r="N791">
        <v>32767</v>
      </c>
      <c r="O791">
        <v>0</v>
      </c>
      <c r="P791">
        <v>0</v>
      </c>
      <c r="Q791" t="s">
        <v>155</v>
      </c>
      <c r="R791">
        <v>0</v>
      </c>
      <c r="S791">
        <v>1</v>
      </c>
      <c r="T791" t="s">
        <v>155</v>
      </c>
      <c r="U791">
        <v>0</v>
      </c>
      <c r="V791">
        <v>1</v>
      </c>
      <c r="W791" t="s">
        <v>155</v>
      </c>
      <c r="X791">
        <v>0</v>
      </c>
      <c r="Y791">
        <v>1</v>
      </c>
      <c r="Z791" t="s">
        <v>155</v>
      </c>
      <c r="AA791">
        <v>0</v>
      </c>
      <c r="AB791">
        <v>1</v>
      </c>
      <c r="AC791" t="s">
        <v>155</v>
      </c>
      <c r="AD791">
        <v>0</v>
      </c>
      <c r="AE791">
        <v>1</v>
      </c>
      <c r="AF791" t="s">
        <v>155</v>
      </c>
      <c r="AG791">
        <v>0</v>
      </c>
      <c r="AH791">
        <v>1</v>
      </c>
      <c r="AI791">
        <v>0</v>
      </c>
      <c r="AJ791" t="s">
        <v>155</v>
      </c>
      <c r="AK791">
        <v>0</v>
      </c>
      <c r="AL791">
        <v>1</v>
      </c>
      <c r="AM791" t="s">
        <v>4774</v>
      </c>
      <c r="AN791">
        <v>-32768</v>
      </c>
      <c r="AO791">
        <v>32767</v>
      </c>
      <c r="AP791" t="s">
        <v>4775</v>
      </c>
      <c r="AQ791" s="1" t="s">
        <v>157</v>
      </c>
      <c r="AR791" t="s">
        <v>158</v>
      </c>
      <c r="AS791" t="str">
        <f>VLOOKUP('intouch变量（实型）'!$A791,基本表格!$G:$Q,3,FALSE)</f>
        <v>DB100,REAL1684</v>
      </c>
      <c r="AT791" t="str">
        <f>VLOOKUP('intouch变量（实型）'!$A791,基本表格!$G:$Q,10,FALSE)</f>
        <v>No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</row>
    <row r="792" spans="1:55">
      <c r="A792" t="s">
        <v>6290</v>
      </c>
      <c r="B792" s="11" t="str">
        <f t="shared" si="12"/>
        <v>CHPF</v>
      </c>
      <c r="C792" s="11" t="str">
        <f>VLOOKUP('intouch变量（实型）'!$A792,基本表格!$G:$Q,2,FALSE)</f>
        <v>2123+P2-M6 3#双螺旋运输机B 变频器通讯 多级速度</v>
      </c>
      <c r="D792" t="s">
        <v>154</v>
      </c>
      <c r="E792" t="s">
        <v>154</v>
      </c>
      <c r="F792">
        <v>0</v>
      </c>
      <c r="G792" t="s">
        <v>154</v>
      </c>
      <c r="H792" t="s">
        <v>154</v>
      </c>
      <c r="I792">
        <v>0</v>
      </c>
      <c r="J792">
        <v>0</v>
      </c>
      <c r="L792">
        <v>0</v>
      </c>
      <c r="M792">
        <v>-32768</v>
      </c>
      <c r="N792">
        <v>32767</v>
      </c>
      <c r="O792">
        <v>0</v>
      </c>
      <c r="P792">
        <v>0</v>
      </c>
      <c r="Q792" t="s">
        <v>155</v>
      </c>
      <c r="R792">
        <v>0</v>
      </c>
      <c r="S792">
        <v>1</v>
      </c>
      <c r="T792" t="s">
        <v>155</v>
      </c>
      <c r="U792">
        <v>0</v>
      </c>
      <c r="V792">
        <v>1</v>
      </c>
      <c r="W792" t="s">
        <v>155</v>
      </c>
      <c r="X792">
        <v>0</v>
      </c>
      <c r="Y792">
        <v>1</v>
      </c>
      <c r="Z792" t="s">
        <v>155</v>
      </c>
      <c r="AA792">
        <v>0</v>
      </c>
      <c r="AB792">
        <v>1</v>
      </c>
      <c r="AC792" t="s">
        <v>155</v>
      </c>
      <c r="AD792">
        <v>0</v>
      </c>
      <c r="AE792">
        <v>1</v>
      </c>
      <c r="AF792" t="s">
        <v>155</v>
      </c>
      <c r="AG792">
        <v>0</v>
      </c>
      <c r="AH792">
        <v>1</v>
      </c>
      <c r="AI792">
        <v>0</v>
      </c>
      <c r="AJ792" t="s">
        <v>155</v>
      </c>
      <c r="AK792">
        <v>0</v>
      </c>
      <c r="AL792">
        <v>1</v>
      </c>
      <c r="AM792" t="s">
        <v>4774</v>
      </c>
      <c r="AN792">
        <v>-32768</v>
      </c>
      <c r="AO792">
        <v>32767</v>
      </c>
      <c r="AP792" t="s">
        <v>4775</v>
      </c>
      <c r="AQ792" s="1" t="s">
        <v>157</v>
      </c>
      <c r="AR792" t="s">
        <v>158</v>
      </c>
      <c r="AS792" t="str">
        <f>VLOOKUP('intouch变量（实型）'!$A792,基本表格!$G:$Q,3,FALSE)</f>
        <v>DB100,REAL1688</v>
      </c>
      <c r="AT792" t="str">
        <f>VLOOKUP('intouch变量（实型）'!$A792,基本表格!$G:$Q,10,FALSE)</f>
        <v>No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</row>
    <row r="793" spans="1:55">
      <c r="A793" t="s">
        <v>6291</v>
      </c>
      <c r="B793" s="11" t="str">
        <f t="shared" si="12"/>
        <v>CHPF</v>
      </c>
      <c r="C793" s="11" t="str">
        <f>VLOOKUP('intouch变量（实型）'!$A793,基本表格!$G:$Q,2,FALSE)</f>
        <v>2123+P2-M6 3#双螺旋运输机B 变频器通讯 多级转速</v>
      </c>
      <c r="D793" t="s">
        <v>154</v>
      </c>
      <c r="E793" t="s">
        <v>154</v>
      </c>
      <c r="F793">
        <v>0</v>
      </c>
      <c r="G793" t="s">
        <v>154</v>
      </c>
      <c r="H793" t="s">
        <v>154</v>
      </c>
      <c r="I793">
        <v>0</v>
      </c>
      <c r="J793">
        <v>0</v>
      </c>
      <c r="L793">
        <v>0</v>
      </c>
      <c r="M793">
        <v>-32768</v>
      </c>
      <c r="N793">
        <v>32767</v>
      </c>
      <c r="O793">
        <v>0</v>
      </c>
      <c r="P793">
        <v>0</v>
      </c>
      <c r="Q793" t="s">
        <v>155</v>
      </c>
      <c r="R793">
        <v>0</v>
      </c>
      <c r="S793">
        <v>1</v>
      </c>
      <c r="T793" t="s">
        <v>155</v>
      </c>
      <c r="U793">
        <v>0</v>
      </c>
      <c r="V793">
        <v>1</v>
      </c>
      <c r="W793" t="s">
        <v>155</v>
      </c>
      <c r="X793">
        <v>0</v>
      </c>
      <c r="Y793">
        <v>1</v>
      </c>
      <c r="Z793" t="s">
        <v>155</v>
      </c>
      <c r="AA793">
        <v>0</v>
      </c>
      <c r="AB793">
        <v>1</v>
      </c>
      <c r="AC793" t="s">
        <v>155</v>
      </c>
      <c r="AD793">
        <v>0</v>
      </c>
      <c r="AE793">
        <v>1</v>
      </c>
      <c r="AF793" t="s">
        <v>155</v>
      </c>
      <c r="AG793">
        <v>0</v>
      </c>
      <c r="AH793">
        <v>1</v>
      </c>
      <c r="AI793">
        <v>0</v>
      </c>
      <c r="AJ793" t="s">
        <v>155</v>
      </c>
      <c r="AK793">
        <v>0</v>
      </c>
      <c r="AL793">
        <v>1</v>
      </c>
      <c r="AM793" t="s">
        <v>4774</v>
      </c>
      <c r="AN793">
        <v>-32768</v>
      </c>
      <c r="AO793">
        <v>32767</v>
      </c>
      <c r="AP793" t="s">
        <v>4775</v>
      </c>
      <c r="AQ793" s="1" t="s">
        <v>157</v>
      </c>
      <c r="AR793" t="s">
        <v>158</v>
      </c>
      <c r="AS793" t="str">
        <f>VLOOKUP('intouch变量（实型）'!$A793,基本表格!$G:$Q,3,FALSE)</f>
        <v>DB100,REAL1692</v>
      </c>
      <c r="AT793" t="str">
        <f>VLOOKUP('intouch变量（实型）'!$A793,基本表格!$G:$Q,10,FALSE)</f>
        <v>No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</row>
    <row r="794" spans="1:55">
      <c r="A794" t="s">
        <v>6292</v>
      </c>
      <c r="B794" s="11" t="str">
        <f t="shared" si="12"/>
        <v>CHPF</v>
      </c>
      <c r="C794" s="11" t="str">
        <f>VLOOKUP('intouch变量（实型）'!$A794,基本表格!$G:$Q,2,FALSE)</f>
        <v>2123+P2-M6 3#双螺旋运输机B 反馈转速 实际值</v>
      </c>
      <c r="D794" t="s">
        <v>154</v>
      </c>
      <c r="E794" t="s">
        <v>154</v>
      </c>
      <c r="F794">
        <v>0</v>
      </c>
      <c r="G794" t="s">
        <v>154</v>
      </c>
      <c r="H794" t="s">
        <v>154</v>
      </c>
      <c r="I794">
        <v>0</v>
      </c>
      <c r="J794">
        <v>0</v>
      </c>
      <c r="L794">
        <v>0</v>
      </c>
      <c r="M794">
        <v>-32768</v>
      </c>
      <c r="N794">
        <v>32767</v>
      </c>
      <c r="O794">
        <v>0</v>
      </c>
      <c r="P794">
        <v>0</v>
      </c>
      <c r="Q794" t="s">
        <v>155</v>
      </c>
      <c r="R794">
        <v>0</v>
      </c>
      <c r="S794">
        <v>1</v>
      </c>
      <c r="T794" t="s">
        <v>155</v>
      </c>
      <c r="U794">
        <v>0</v>
      </c>
      <c r="V794">
        <v>1</v>
      </c>
      <c r="W794" t="s">
        <v>155</v>
      </c>
      <c r="X794">
        <v>0</v>
      </c>
      <c r="Y794">
        <v>1</v>
      </c>
      <c r="Z794" t="s">
        <v>155</v>
      </c>
      <c r="AA794">
        <v>0</v>
      </c>
      <c r="AB794">
        <v>1</v>
      </c>
      <c r="AC794" t="s">
        <v>155</v>
      </c>
      <c r="AD794">
        <v>0</v>
      </c>
      <c r="AE794">
        <v>1</v>
      </c>
      <c r="AF794" t="s">
        <v>155</v>
      </c>
      <c r="AG794">
        <v>0</v>
      </c>
      <c r="AH794">
        <v>1</v>
      </c>
      <c r="AI794">
        <v>0</v>
      </c>
      <c r="AJ794" t="s">
        <v>155</v>
      </c>
      <c r="AK794">
        <v>0</v>
      </c>
      <c r="AL794">
        <v>1</v>
      </c>
      <c r="AM794" t="s">
        <v>4774</v>
      </c>
      <c r="AN794">
        <v>-32768</v>
      </c>
      <c r="AO794">
        <v>32767</v>
      </c>
      <c r="AP794" t="s">
        <v>4775</v>
      </c>
      <c r="AQ794" s="1" t="s">
        <v>157</v>
      </c>
      <c r="AR794" t="s">
        <v>158</v>
      </c>
      <c r="AS794" t="str">
        <f>VLOOKUP('intouch变量（实型）'!$A794,基本表格!$G:$Q,3,FALSE)</f>
        <v>DB100,REAL1706</v>
      </c>
      <c r="AT794" t="str">
        <f>VLOOKUP('intouch变量（实型）'!$A794,基本表格!$G:$Q,10,FALSE)</f>
        <v>Yes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</row>
    <row r="795" spans="1:55">
      <c r="A795" t="s">
        <v>6293</v>
      </c>
      <c r="B795" s="11" t="str">
        <f t="shared" si="12"/>
        <v>CHPF</v>
      </c>
      <c r="C795" s="11" t="str">
        <f>VLOOKUP('intouch变量（实型）'!$A795,基本表格!$G:$Q,2,FALSE)</f>
        <v>2123+P2-M6 3#双螺旋运输机B 反馈转速 量程</v>
      </c>
      <c r="D795" t="s">
        <v>154</v>
      </c>
      <c r="E795" t="s">
        <v>154</v>
      </c>
      <c r="F795">
        <v>0</v>
      </c>
      <c r="G795" t="s">
        <v>154</v>
      </c>
      <c r="H795" t="s">
        <v>154</v>
      </c>
      <c r="I795">
        <v>0</v>
      </c>
      <c r="J795">
        <v>0</v>
      </c>
      <c r="L795">
        <v>0</v>
      </c>
      <c r="M795">
        <v>-32768</v>
      </c>
      <c r="N795">
        <v>32767</v>
      </c>
      <c r="O795">
        <v>0</v>
      </c>
      <c r="P795">
        <v>0</v>
      </c>
      <c r="Q795" t="s">
        <v>155</v>
      </c>
      <c r="R795">
        <v>0</v>
      </c>
      <c r="S795">
        <v>1</v>
      </c>
      <c r="T795" t="s">
        <v>155</v>
      </c>
      <c r="U795">
        <v>0</v>
      </c>
      <c r="V795">
        <v>1</v>
      </c>
      <c r="W795" t="s">
        <v>155</v>
      </c>
      <c r="X795">
        <v>0</v>
      </c>
      <c r="Y795">
        <v>1</v>
      </c>
      <c r="Z795" t="s">
        <v>155</v>
      </c>
      <c r="AA795">
        <v>0</v>
      </c>
      <c r="AB795">
        <v>1</v>
      </c>
      <c r="AC795" t="s">
        <v>155</v>
      </c>
      <c r="AD795">
        <v>0</v>
      </c>
      <c r="AE795">
        <v>1</v>
      </c>
      <c r="AF795" t="s">
        <v>155</v>
      </c>
      <c r="AG795">
        <v>0</v>
      </c>
      <c r="AH795">
        <v>1</v>
      </c>
      <c r="AI795">
        <v>0</v>
      </c>
      <c r="AJ795" t="s">
        <v>155</v>
      </c>
      <c r="AK795">
        <v>0</v>
      </c>
      <c r="AL795">
        <v>1</v>
      </c>
      <c r="AM795" t="s">
        <v>4774</v>
      </c>
      <c r="AN795">
        <v>-32768</v>
      </c>
      <c r="AO795">
        <v>32767</v>
      </c>
      <c r="AP795" t="s">
        <v>4775</v>
      </c>
      <c r="AQ795" s="1" t="s">
        <v>157</v>
      </c>
      <c r="AR795" t="s">
        <v>158</v>
      </c>
      <c r="AS795" t="str">
        <f>VLOOKUP('intouch变量（实型）'!$A795,基本表格!$G:$Q,3,FALSE)</f>
        <v>DB100,REAL1710</v>
      </c>
      <c r="AT795" t="str">
        <f>VLOOKUP('intouch变量（实型）'!$A795,基本表格!$G:$Q,10,FALSE)</f>
        <v>No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</row>
    <row r="796" spans="1:55">
      <c r="A796" t="s">
        <v>6294</v>
      </c>
      <c r="B796" s="11" t="str">
        <f t="shared" si="12"/>
        <v>CHPF</v>
      </c>
      <c r="C796" s="11" t="str">
        <f>VLOOKUP('intouch变量（实型）'!$A796,基本表格!$G:$Q,2,FALSE)</f>
        <v>2123+P2-M6 3#双螺旋运输机B 反馈转速 上限值</v>
      </c>
      <c r="D796" t="s">
        <v>154</v>
      </c>
      <c r="E796" t="s">
        <v>154</v>
      </c>
      <c r="F796">
        <v>0</v>
      </c>
      <c r="G796" t="s">
        <v>154</v>
      </c>
      <c r="H796" t="s">
        <v>154</v>
      </c>
      <c r="I796">
        <v>0</v>
      </c>
      <c r="J796">
        <v>0</v>
      </c>
      <c r="L796">
        <v>0</v>
      </c>
      <c r="M796">
        <v>-32768</v>
      </c>
      <c r="N796">
        <v>32767</v>
      </c>
      <c r="O796">
        <v>0</v>
      </c>
      <c r="P796">
        <v>0</v>
      </c>
      <c r="Q796" t="s">
        <v>155</v>
      </c>
      <c r="R796">
        <v>0</v>
      </c>
      <c r="S796">
        <v>1</v>
      </c>
      <c r="T796" t="s">
        <v>155</v>
      </c>
      <c r="U796">
        <v>0</v>
      </c>
      <c r="V796">
        <v>1</v>
      </c>
      <c r="W796" t="s">
        <v>155</v>
      </c>
      <c r="X796">
        <v>0</v>
      </c>
      <c r="Y796">
        <v>1</v>
      </c>
      <c r="Z796" t="s">
        <v>155</v>
      </c>
      <c r="AA796">
        <v>0</v>
      </c>
      <c r="AB796">
        <v>1</v>
      </c>
      <c r="AC796" t="s">
        <v>155</v>
      </c>
      <c r="AD796">
        <v>0</v>
      </c>
      <c r="AE796">
        <v>1</v>
      </c>
      <c r="AF796" t="s">
        <v>155</v>
      </c>
      <c r="AG796">
        <v>0</v>
      </c>
      <c r="AH796">
        <v>1</v>
      </c>
      <c r="AI796">
        <v>0</v>
      </c>
      <c r="AJ796" t="s">
        <v>155</v>
      </c>
      <c r="AK796">
        <v>0</v>
      </c>
      <c r="AL796">
        <v>1</v>
      </c>
      <c r="AM796" t="s">
        <v>4774</v>
      </c>
      <c r="AN796">
        <v>-32768</v>
      </c>
      <c r="AO796">
        <v>32767</v>
      </c>
      <c r="AP796" t="s">
        <v>4775</v>
      </c>
      <c r="AQ796" s="1" t="s">
        <v>157</v>
      </c>
      <c r="AR796" t="s">
        <v>158</v>
      </c>
      <c r="AS796" t="str">
        <f>VLOOKUP('intouch变量（实型）'!$A796,基本表格!$G:$Q,3,FALSE)</f>
        <v>DB100,REAL1714</v>
      </c>
      <c r="AT796" t="str">
        <f>VLOOKUP('intouch变量（实型）'!$A796,基本表格!$G:$Q,10,FALSE)</f>
        <v>No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</row>
    <row r="797" spans="1:55">
      <c r="A797" t="s">
        <v>6295</v>
      </c>
      <c r="B797" s="11" t="str">
        <f t="shared" si="12"/>
        <v>CHPF</v>
      </c>
      <c r="C797" s="11" t="str">
        <f>VLOOKUP('intouch变量（实型）'!$A797,基本表格!$G:$Q,2,FALSE)</f>
        <v>2123+P2-M6 3#双螺旋运输机B 反馈转速 下限值</v>
      </c>
      <c r="D797" t="s">
        <v>154</v>
      </c>
      <c r="E797" t="s">
        <v>154</v>
      </c>
      <c r="F797">
        <v>0</v>
      </c>
      <c r="G797" t="s">
        <v>154</v>
      </c>
      <c r="H797" t="s">
        <v>154</v>
      </c>
      <c r="I797">
        <v>0</v>
      </c>
      <c r="J797">
        <v>0</v>
      </c>
      <c r="L797">
        <v>0</v>
      </c>
      <c r="M797">
        <v>-32768</v>
      </c>
      <c r="N797">
        <v>32767</v>
      </c>
      <c r="O797">
        <v>0</v>
      </c>
      <c r="P797">
        <v>0</v>
      </c>
      <c r="Q797" t="s">
        <v>155</v>
      </c>
      <c r="R797">
        <v>0</v>
      </c>
      <c r="S797">
        <v>1</v>
      </c>
      <c r="T797" t="s">
        <v>155</v>
      </c>
      <c r="U797">
        <v>0</v>
      </c>
      <c r="V797">
        <v>1</v>
      </c>
      <c r="W797" t="s">
        <v>155</v>
      </c>
      <c r="X797">
        <v>0</v>
      </c>
      <c r="Y797">
        <v>1</v>
      </c>
      <c r="Z797" t="s">
        <v>155</v>
      </c>
      <c r="AA797">
        <v>0</v>
      </c>
      <c r="AB797">
        <v>1</v>
      </c>
      <c r="AC797" t="s">
        <v>155</v>
      </c>
      <c r="AD797">
        <v>0</v>
      </c>
      <c r="AE797">
        <v>1</v>
      </c>
      <c r="AF797" t="s">
        <v>155</v>
      </c>
      <c r="AG797">
        <v>0</v>
      </c>
      <c r="AH797">
        <v>1</v>
      </c>
      <c r="AI797">
        <v>0</v>
      </c>
      <c r="AJ797" t="s">
        <v>155</v>
      </c>
      <c r="AK797">
        <v>0</v>
      </c>
      <c r="AL797">
        <v>1</v>
      </c>
      <c r="AM797" t="s">
        <v>4774</v>
      </c>
      <c r="AN797">
        <v>-32768</v>
      </c>
      <c r="AO797">
        <v>32767</v>
      </c>
      <c r="AP797" t="s">
        <v>4775</v>
      </c>
      <c r="AQ797" s="1" t="s">
        <v>157</v>
      </c>
      <c r="AR797" t="s">
        <v>158</v>
      </c>
      <c r="AS797" t="str">
        <f>VLOOKUP('intouch变量（实型）'!$A797,基本表格!$G:$Q,3,FALSE)</f>
        <v>DB100,REAL1718</v>
      </c>
      <c r="AT797" t="str">
        <f>VLOOKUP('intouch变量（实型）'!$A797,基本表格!$G:$Q,10,FALSE)</f>
        <v>No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</row>
    <row r="798" spans="1:55">
      <c r="A798" t="s">
        <v>6296</v>
      </c>
      <c r="B798" s="11" t="str">
        <f t="shared" si="12"/>
        <v>CHPF</v>
      </c>
      <c r="C798" s="11" t="str">
        <f>VLOOKUP('intouch变量（实型）'!$A798,基本表格!$G:$Q,2,FALSE)</f>
        <v>2123+P2-M6 3#双螺旋运输机B 反馈转速 上上限值</v>
      </c>
      <c r="D798" t="s">
        <v>154</v>
      </c>
      <c r="E798" t="s">
        <v>154</v>
      </c>
      <c r="F798">
        <v>0</v>
      </c>
      <c r="G798" t="s">
        <v>154</v>
      </c>
      <c r="H798" t="s">
        <v>154</v>
      </c>
      <c r="I798">
        <v>0</v>
      </c>
      <c r="J798">
        <v>0</v>
      </c>
      <c r="L798">
        <v>0</v>
      </c>
      <c r="M798">
        <v>-32768</v>
      </c>
      <c r="N798">
        <v>32767</v>
      </c>
      <c r="O798">
        <v>0</v>
      </c>
      <c r="P798">
        <v>0</v>
      </c>
      <c r="Q798" t="s">
        <v>155</v>
      </c>
      <c r="R798">
        <v>0</v>
      </c>
      <c r="S798">
        <v>1</v>
      </c>
      <c r="T798" t="s">
        <v>155</v>
      </c>
      <c r="U798">
        <v>0</v>
      </c>
      <c r="V798">
        <v>1</v>
      </c>
      <c r="W798" t="s">
        <v>155</v>
      </c>
      <c r="X798">
        <v>0</v>
      </c>
      <c r="Y798">
        <v>1</v>
      </c>
      <c r="Z798" t="s">
        <v>155</v>
      </c>
      <c r="AA798">
        <v>0</v>
      </c>
      <c r="AB798">
        <v>1</v>
      </c>
      <c r="AC798" t="s">
        <v>155</v>
      </c>
      <c r="AD798">
        <v>0</v>
      </c>
      <c r="AE798">
        <v>1</v>
      </c>
      <c r="AF798" t="s">
        <v>155</v>
      </c>
      <c r="AG798">
        <v>0</v>
      </c>
      <c r="AH798">
        <v>1</v>
      </c>
      <c r="AI798">
        <v>0</v>
      </c>
      <c r="AJ798" t="s">
        <v>155</v>
      </c>
      <c r="AK798">
        <v>0</v>
      </c>
      <c r="AL798">
        <v>1</v>
      </c>
      <c r="AM798" t="s">
        <v>4774</v>
      </c>
      <c r="AN798">
        <v>-32768</v>
      </c>
      <c r="AO798">
        <v>32767</v>
      </c>
      <c r="AP798" t="s">
        <v>4775</v>
      </c>
      <c r="AQ798" s="1" t="s">
        <v>157</v>
      </c>
      <c r="AR798" t="s">
        <v>158</v>
      </c>
      <c r="AS798" t="str">
        <f>VLOOKUP('intouch变量（实型）'!$A798,基本表格!$G:$Q,3,FALSE)</f>
        <v>DB100,REAL1722</v>
      </c>
      <c r="AT798" t="str">
        <f>VLOOKUP('intouch变量（实型）'!$A798,基本表格!$G:$Q,10,FALSE)</f>
        <v>No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</row>
    <row r="799" spans="1:55">
      <c r="A799" t="s">
        <v>6297</v>
      </c>
      <c r="B799" s="11" t="str">
        <f t="shared" si="12"/>
        <v>CHPF</v>
      </c>
      <c r="C799" s="11" t="str">
        <f>VLOOKUP('intouch变量（实型）'!$A799,基本表格!$G:$Q,2,FALSE)</f>
        <v>2123+P2-M6 3#双螺旋运输机B 反馈转速 下下限值</v>
      </c>
      <c r="D799" t="s">
        <v>154</v>
      </c>
      <c r="E799" t="s">
        <v>154</v>
      </c>
      <c r="F799">
        <v>0</v>
      </c>
      <c r="G799" t="s">
        <v>154</v>
      </c>
      <c r="H799" t="s">
        <v>154</v>
      </c>
      <c r="I799">
        <v>0</v>
      </c>
      <c r="J799">
        <v>0</v>
      </c>
      <c r="L799">
        <v>0</v>
      </c>
      <c r="M799">
        <v>-32768</v>
      </c>
      <c r="N799">
        <v>32767</v>
      </c>
      <c r="O799">
        <v>0</v>
      </c>
      <c r="P799">
        <v>0</v>
      </c>
      <c r="Q799" t="s">
        <v>155</v>
      </c>
      <c r="R799">
        <v>0</v>
      </c>
      <c r="S799">
        <v>1</v>
      </c>
      <c r="T799" t="s">
        <v>155</v>
      </c>
      <c r="U799">
        <v>0</v>
      </c>
      <c r="V799">
        <v>1</v>
      </c>
      <c r="W799" t="s">
        <v>155</v>
      </c>
      <c r="X799">
        <v>0</v>
      </c>
      <c r="Y799">
        <v>1</v>
      </c>
      <c r="Z799" t="s">
        <v>155</v>
      </c>
      <c r="AA799">
        <v>0</v>
      </c>
      <c r="AB799">
        <v>1</v>
      </c>
      <c r="AC799" t="s">
        <v>155</v>
      </c>
      <c r="AD799">
        <v>0</v>
      </c>
      <c r="AE799">
        <v>1</v>
      </c>
      <c r="AF799" t="s">
        <v>155</v>
      </c>
      <c r="AG799">
        <v>0</v>
      </c>
      <c r="AH799">
        <v>1</v>
      </c>
      <c r="AI799">
        <v>0</v>
      </c>
      <c r="AJ799" t="s">
        <v>155</v>
      </c>
      <c r="AK799">
        <v>0</v>
      </c>
      <c r="AL799">
        <v>1</v>
      </c>
      <c r="AM799" t="s">
        <v>4774</v>
      </c>
      <c r="AN799">
        <v>-32768</v>
      </c>
      <c r="AO799">
        <v>32767</v>
      </c>
      <c r="AP799" t="s">
        <v>4775</v>
      </c>
      <c r="AQ799" s="1" t="s">
        <v>157</v>
      </c>
      <c r="AR799" t="s">
        <v>158</v>
      </c>
      <c r="AS799" t="str">
        <f>VLOOKUP('intouch变量（实型）'!$A799,基本表格!$G:$Q,3,FALSE)</f>
        <v>DB100,REAL1726</v>
      </c>
      <c r="AT799" t="str">
        <f>VLOOKUP('intouch变量（实型）'!$A799,基本表格!$G:$Q,10,FALSE)</f>
        <v>No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</row>
    <row r="800" spans="1:55">
      <c r="A800" t="s">
        <v>6298</v>
      </c>
      <c r="B800" s="11" t="str">
        <f t="shared" si="12"/>
        <v>CHPF</v>
      </c>
      <c r="C800" s="11" t="str">
        <f>VLOOKUP('intouch变量（实型）'!$A800,基本表格!$G:$Q,2,FALSE)</f>
        <v>2123+P2-M6 3#双螺旋运输机B 反馈电流 实际值</v>
      </c>
      <c r="D800" t="s">
        <v>154</v>
      </c>
      <c r="E800" t="s">
        <v>154</v>
      </c>
      <c r="F800">
        <v>0</v>
      </c>
      <c r="G800" t="s">
        <v>154</v>
      </c>
      <c r="H800" t="s">
        <v>154</v>
      </c>
      <c r="I800">
        <v>0</v>
      </c>
      <c r="J800">
        <v>0</v>
      </c>
      <c r="L800">
        <v>0</v>
      </c>
      <c r="M800">
        <v>-32768</v>
      </c>
      <c r="N800">
        <v>32767</v>
      </c>
      <c r="O800">
        <v>0</v>
      </c>
      <c r="P800">
        <v>0</v>
      </c>
      <c r="Q800" t="s">
        <v>155</v>
      </c>
      <c r="R800">
        <v>0</v>
      </c>
      <c r="S800">
        <v>1</v>
      </c>
      <c r="T800" t="s">
        <v>155</v>
      </c>
      <c r="U800">
        <v>0</v>
      </c>
      <c r="V800">
        <v>1</v>
      </c>
      <c r="W800" t="s">
        <v>155</v>
      </c>
      <c r="X800">
        <v>0</v>
      </c>
      <c r="Y800">
        <v>1</v>
      </c>
      <c r="Z800" t="s">
        <v>155</v>
      </c>
      <c r="AA800">
        <v>0</v>
      </c>
      <c r="AB800">
        <v>1</v>
      </c>
      <c r="AC800" t="s">
        <v>155</v>
      </c>
      <c r="AD800">
        <v>0</v>
      </c>
      <c r="AE800">
        <v>1</v>
      </c>
      <c r="AF800" t="s">
        <v>155</v>
      </c>
      <c r="AG800">
        <v>0</v>
      </c>
      <c r="AH800">
        <v>1</v>
      </c>
      <c r="AI800">
        <v>0</v>
      </c>
      <c r="AJ800" t="s">
        <v>155</v>
      </c>
      <c r="AK800">
        <v>0</v>
      </c>
      <c r="AL800">
        <v>1</v>
      </c>
      <c r="AM800" t="s">
        <v>4774</v>
      </c>
      <c r="AN800">
        <v>-32768</v>
      </c>
      <c r="AO800">
        <v>32767</v>
      </c>
      <c r="AP800" t="s">
        <v>4775</v>
      </c>
      <c r="AQ800" s="1" t="s">
        <v>157</v>
      </c>
      <c r="AR800" t="s">
        <v>158</v>
      </c>
      <c r="AS800" t="str">
        <f>VLOOKUP('intouch变量（实型）'!$A800,基本表格!$G:$Q,3,FALSE)</f>
        <v>DB100,REAL1756</v>
      </c>
      <c r="AT800" t="str">
        <f>VLOOKUP('intouch变量（实型）'!$A800,基本表格!$G:$Q,10,FALSE)</f>
        <v>Yes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</row>
    <row r="801" spans="1:55">
      <c r="A801" t="s">
        <v>6299</v>
      </c>
      <c r="B801" s="11" t="str">
        <f t="shared" si="12"/>
        <v>CHPF</v>
      </c>
      <c r="C801" s="11" t="str">
        <f>VLOOKUP('intouch变量（实型）'!$A801,基本表格!$G:$Q,2,FALSE)</f>
        <v>2123+P2-M6 3#双螺旋运输机B 反馈电流 量程</v>
      </c>
      <c r="D801" t="s">
        <v>154</v>
      </c>
      <c r="E801" t="s">
        <v>154</v>
      </c>
      <c r="F801">
        <v>0</v>
      </c>
      <c r="G801" t="s">
        <v>154</v>
      </c>
      <c r="H801" t="s">
        <v>154</v>
      </c>
      <c r="I801">
        <v>0</v>
      </c>
      <c r="J801">
        <v>0</v>
      </c>
      <c r="L801">
        <v>0</v>
      </c>
      <c r="M801">
        <v>-32768</v>
      </c>
      <c r="N801">
        <v>32767</v>
      </c>
      <c r="O801">
        <v>0</v>
      </c>
      <c r="P801">
        <v>0</v>
      </c>
      <c r="Q801" t="s">
        <v>155</v>
      </c>
      <c r="R801">
        <v>0</v>
      </c>
      <c r="S801">
        <v>1</v>
      </c>
      <c r="T801" t="s">
        <v>155</v>
      </c>
      <c r="U801">
        <v>0</v>
      </c>
      <c r="V801">
        <v>1</v>
      </c>
      <c r="W801" t="s">
        <v>155</v>
      </c>
      <c r="X801">
        <v>0</v>
      </c>
      <c r="Y801">
        <v>1</v>
      </c>
      <c r="Z801" t="s">
        <v>155</v>
      </c>
      <c r="AA801">
        <v>0</v>
      </c>
      <c r="AB801">
        <v>1</v>
      </c>
      <c r="AC801" t="s">
        <v>155</v>
      </c>
      <c r="AD801">
        <v>0</v>
      </c>
      <c r="AE801">
        <v>1</v>
      </c>
      <c r="AF801" t="s">
        <v>155</v>
      </c>
      <c r="AG801">
        <v>0</v>
      </c>
      <c r="AH801">
        <v>1</v>
      </c>
      <c r="AI801">
        <v>0</v>
      </c>
      <c r="AJ801" t="s">
        <v>155</v>
      </c>
      <c r="AK801">
        <v>0</v>
      </c>
      <c r="AL801">
        <v>1</v>
      </c>
      <c r="AM801" t="s">
        <v>4774</v>
      </c>
      <c r="AN801">
        <v>-32768</v>
      </c>
      <c r="AO801">
        <v>32767</v>
      </c>
      <c r="AP801" t="s">
        <v>4775</v>
      </c>
      <c r="AQ801" s="1" t="s">
        <v>157</v>
      </c>
      <c r="AR801" t="s">
        <v>158</v>
      </c>
      <c r="AS801" t="str">
        <f>VLOOKUP('intouch变量（实型）'!$A801,基本表格!$G:$Q,3,FALSE)</f>
        <v>DB100,REAL1760</v>
      </c>
      <c r="AT801" t="str">
        <f>VLOOKUP('intouch变量（实型）'!$A801,基本表格!$G:$Q,10,FALSE)</f>
        <v>No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</row>
    <row r="802" spans="1:55">
      <c r="A802" t="s">
        <v>6300</v>
      </c>
      <c r="B802" s="11" t="str">
        <f t="shared" si="12"/>
        <v>CHPF</v>
      </c>
      <c r="C802" s="11" t="str">
        <f>VLOOKUP('intouch变量（实型）'!$A802,基本表格!$G:$Q,2,FALSE)</f>
        <v>2123+P2-M6 3#双螺旋运输机B 反馈电流 上限值</v>
      </c>
      <c r="D802" t="s">
        <v>154</v>
      </c>
      <c r="E802" t="s">
        <v>154</v>
      </c>
      <c r="F802">
        <v>0</v>
      </c>
      <c r="G802" t="s">
        <v>154</v>
      </c>
      <c r="H802" t="s">
        <v>154</v>
      </c>
      <c r="I802">
        <v>0</v>
      </c>
      <c r="J802">
        <v>0</v>
      </c>
      <c r="L802">
        <v>0</v>
      </c>
      <c r="M802">
        <v>-32768</v>
      </c>
      <c r="N802">
        <v>32767</v>
      </c>
      <c r="O802">
        <v>0</v>
      </c>
      <c r="P802">
        <v>0</v>
      </c>
      <c r="Q802" t="s">
        <v>155</v>
      </c>
      <c r="R802">
        <v>0</v>
      </c>
      <c r="S802">
        <v>1</v>
      </c>
      <c r="T802" t="s">
        <v>155</v>
      </c>
      <c r="U802">
        <v>0</v>
      </c>
      <c r="V802">
        <v>1</v>
      </c>
      <c r="W802" t="s">
        <v>155</v>
      </c>
      <c r="X802">
        <v>0</v>
      </c>
      <c r="Y802">
        <v>1</v>
      </c>
      <c r="Z802" t="s">
        <v>155</v>
      </c>
      <c r="AA802">
        <v>0</v>
      </c>
      <c r="AB802">
        <v>1</v>
      </c>
      <c r="AC802" t="s">
        <v>155</v>
      </c>
      <c r="AD802">
        <v>0</v>
      </c>
      <c r="AE802">
        <v>1</v>
      </c>
      <c r="AF802" t="s">
        <v>155</v>
      </c>
      <c r="AG802">
        <v>0</v>
      </c>
      <c r="AH802">
        <v>1</v>
      </c>
      <c r="AI802">
        <v>0</v>
      </c>
      <c r="AJ802" t="s">
        <v>155</v>
      </c>
      <c r="AK802">
        <v>0</v>
      </c>
      <c r="AL802">
        <v>1</v>
      </c>
      <c r="AM802" t="s">
        <v>4774</v>
      </c>
      <c r="AN802">
        <v>-32768</v>
      </c>
      <c r="AO802">
        <v>32767</v>
      </c>
      <c r="AP802" t="s">
        <v>4775</v>
      </c>
      <c r="AQ802" s="1" t="s">
        <v>157</v>
      </c>
      <c r="AR802" t="s">
        <v>158</v>
      </c>
      <c r="AS802" t="str">
        <f>VLOOKUP('intouch变量（实型）'!$A802,基本表格!$G:$Q,3,FALSE)</f>
        <v>DB100,REAL1764</v>
      </c>
      <c r="AT802" t="str">
        <f>VLOOKUP('intouch变量（实型）'!$A802,基本表格!$G:$Q,10,FALSE)</f>
        <v>No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</row>
    <row r="803" spans="1:55">
      <c r="A803" t="s">
        <v>6301</v>
      </c>
      <c r="B803" s="11" t="str">
        <f t="shared" si="12"/>
        <v>CHPF</v>
      </c>
      <c r="C803" s="11" t="str">
        <f>VLOOKUP('intouch变量（实型）'!$A803,基本表格!$G:$Q,2,FALSE)</f>
        <v>2123+P2-M6 3#双螺旋运输机B 反馈电流 下限值</v>
      </c>
      <c r="D803" t="s">
        <v>154</v>
      </c>
      <c r="E803" t="s">
        <v>154</v>
      </c>
      <c r="F803">
        <v>0</v>
      </c>
      <c r="G803" t="s">
        <v>154</v>
      </c>
      <c r="H803" t="s">
        <v>154</v>
      </c>
      <c r="I803">
        <v>0</v>
      </c>
      <c r="J803">
        <v>0</v>
      </c>
      <c r="L803">
        <v>0</v>
      </c>
      <c r="M803">
        <v>-32768</v>
      </c>
      <c r="N803">
        <v>32767</v>
      </c>
      <c r="O803">
        <v>0</v>
      </c>
      <c r="P803">
        <v>0</v>
      </c>
      <c r="Q803" t="s">
        <v>155</v>
      </c>
      <c r="R803">
        <v>0</v>
      </c>
      <c r="S803">
        <v>1</v>
      </c>
      <c r="T803" t="s">
        <v>155</v>
      </c>
      <c r="U803">
        <v>0</v>
      </c>
      <c r="V803">
        <v>1</v>
      </c>
      <c r="W803" t="s">
        <v>155</v>
      </c>
      <c r="X803">
        <v>0</v>
      </c>
      <c r="Y803">
        <v>1</v>
      </c>
      <c r="Z803" t="s">
        <v>155</v>
      </c>
      <c r="AA803">
        <v>0</v>
      </c>
      <c r="AB803">
        <v>1</v>
      </c>
      <c r="AC803" t="s">
        <v>155</v>
      </c>
      <c r="AD803">
        <v>0</v>
      </c>
      <c r="AE803">
        <v>1</v>
      </c>
      <c r="AF803" t="s">
        <v>155</v>
      </c>
      <c r="AG803">
        <v>0</v>
      </c>
      <c r="AH803">
        <v>1</v>
      </c>
      <c r="AI803">
        <v>0</v>
      </c>
      <c r="AJ803" t="s">
        <v>155</v>
      </c>
      <c r="AK803">
        <v>0</v>
      </c>
      <c r="AL803">
        <v>1</v>
      </c>
      <c r="AM803" t="s">
        <v>4774</v>
      </c>
      <c r="AN803">
        <v>-32768</v>
      </c>
      <c r="AO803">
        <v>32767</v>
      </c>
      <c r="AP803" t="s">
        <v>4775</v>
      </c>
      <c r="AQ803" s="1" t="s">
        <v>157</v>
      </c>
      <c r="AR803" t="s">
        <v>158</v>
      </c>
      <c r="AS803" t="str">
        <f>VLOOKUP('intouch变量（实型）'!$A803,基本表格!$G:$Q,3,FALSE)</f>
        <v>DB100,REAL1768</v>
      </c>
      <c r="AT803" t="str">
        <f>VLOOKUP('intouch变量（实型）'!$A803,基本表格!$G:$Q,10,FALSE)</f>
        <v>No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</row>
    <row r="804" spans="1:55">
      <c r="A804" t="s">
        <v>6302</v>
      </c>
      <c r="B804" s="11" t="str">
        <f t="shared" si="12"/>
        <v>CHPF</v>
      </c>
      <c r="C804" s="11" t="str">
        <f>VLOOKUP('intouch变量（实型）'!$A804,基本表格!$G:$Q,2,FALSE)</f>
        <v>2123+P2-M6 3#双螺旋运输机B 反馈电流 上上限值</v>
      </c>
      <c r="D804" t="s">
        <v>154</v>
      </c>
      <c r="E804" t="s">
        <v>154</v>
      </c>
      <c r="F804">
        <v>0</v>
      </c>
      <c r="G804" t="s">
        <v>154</v>
      </c>
      <c r="H804" t="s">
        <v>154</v>
      </c>
      <c r="I804">
        <v>0</v>
      </c>
      <c r="J804">
        <v>0</v>
      </c>
      <c r="L804">
        <v>0</v>
      </c>
      <c r="M804">
        <v>-32768</v>
      </c>
      <c r="N804">
        <v>32767</v>
      </c>
      <c r="O804">
        <v>0</v>
      </c>
      <c r="P804">
        <v>0</v>
      </c>
      <c r="Q804" t="s">
        <v>155</v>
      </c>
      <c r="R804">
        <v>0</v>
      </c>
      <c r="S804">
        <v>1</v>
      </c>
      <c r="T804" t="s">
        <v>155</v>
      </c>
      <c r="U804">
        <v>0</v>
      </c>
      <c r="V804">
        <v>1</v>
      </c>
      <c r="W804" t="s">
        <v>155</v>
      </c>
      <c r="X804">
        <v>0</v>
      </c>
      <c r="Y804">
        <v>1</v>
      </c>
      <c r="Z804" t="s">
        <v>155</v>
      </c>
      <c r="AA804">
        <v>0</v>
      </c>
      <c r="AB804">
        <v>1</v>
      </c>
      <c r="AC804" t="s">
        <v>155</v>
      </c>
      <c r="AD804">
        <v>0</v>
      </c>
      <c r="AE804">
        <v>1</v>
      </c>
      <c r="AF804" t="s">
        <v>155</v>
      </c>
      <c r="AG804">
        <v>0</v>
      </c>
      <c r="AH804">
        <v>1</v>
      </c>
      <c r="AI804">
        <v>0</v>
      </c>
      <c r="AJ804" t="s">
        <v>155</v>
      </c>
      <c r="AK804">
        <v>0</v>
      </c>
      <c r="AL804">
        <v>1</v>
      </c>
      <c r="AM804" t="s">
        <v>4774</v>
      </c>
      <c r="AN804">
        <v>-32768</v>
      </c>
      <c r="AO804">
        <v>32767</v>
      </c>
      <c r="AP804" t="s">
        <v>4775</v>
      </c>
      <c r="AQ804" s="1" t="s">
        <v>157</v>
      </c>
      <c r="AR804" t="s">
        <v>158</v>
      </c>
      <c r="AS804" t="str">
        <f>VLOOKUP('intouch变量（实型）'!$A804,基本表格!$G:$Q,3,FALSE)</f>
        <v>DB100,REAL1772</v>
      </c>
      <c r="AT804" t="str">
        <f>VLOOKUP('intouch变量（实型）'!$A804,基本表格!$G:$Q,10,FALSE)</f>
        <v>No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</row>
    <row r="805" spans="1:55">
      <c r="A805" t="s">
        <v>6303</v>
      </c>
      <c r="B805" s="11" t="str">
        <f t="shared" si="12"/>
        <v>CHPF</v>
      </c>
      <c r="C805" s="11" t="str">
        <f>VLOOKUP('intouch变量（实型）'!$A805,基本表格!$G:$Q,2,FALSE)</f>
        <v>2123+P2-M6 3#双螺旋运输机B 反馈电流 下下限值</v>
      </c>
      <c r="D805" t="s">
        <v>154</v>
      </c>
      <c r="E805" t="s">
        <v>154</v>
      </c>
      <c r="F805">
        <v>0</v>
      </c>
      <c r="G805" t="s">
        <v>154</v>
      </c>
      <c r="H805" t="s">
        <v>154</v>
      </c>
      <c r="I805">
        <v>0</v>
      </c>
      <c r="J805">
        <v>0</v>
      </c>
      <c r="L805">
        <v>0</v>
      </c>
      <c r="M805">
        <v>-32768</v>
      </c>
      <c r="N805">
        <v>32767</v>
      </c>
      <c r="O805">
        <v>0</v>
      </c>
      <c r="P805">
        <v>0</v>
      </c>
      <c r="Q805" t="s">
        <v>155</v>
      </c>
      <c r="R805">
        <v>0</v>
      </c>
      <c r="S805">
        <v>1</v>
      </c>
      <c r="T805" t="s">
        <v>155</v>
      </c>
      <c r="U805">
        <v>0</v>
      </c>
      <c r="V805">
        <v>1</v>
      </c>
      <c r="W805" t="s">
        <v>155</v>
      </c>
      <c r="X805">
        <v>0</v>
      </c>
      <c r="Y805">
        <v>1</v>
      </c>
      <c r="Z805" t="s">
        <v>155</v>
      </c>
      <c r="AA805">
        <v>0</v>
      </c>
      <c r="AB805">
        <v>1</v>
      </c>
      <c r="AC805" t="s">
        <v>155</v>
      </c>
      <c r="AD805">
        <v>0</v>
      </c>
      <c r="AE805">
        <v>1</v>
      </c>
      <c r="AF805" t="s">
        <v>155</v>
      </c>
      <c r="AG805">
        <v>0</v>
      </c>
      <c r="AH805">
        <v>1</v>
      </c>
      <c r="AI805">
        <v>0</v>
      </c>
      <c r="AJ805" t="s">
        <v>155</v>
      </c>
      <c r="AK805">
        <v>0</v>
      </c>
      <c r="AL805">
        <v>1</v>
      </c>
      <c r="AM805" t="s">
        <v>4774</v>
      </c>
      <c r="AN805">
        <v>-32768</v>
      </c>
      <c r="AO805">
        <v>32767</v>
      </c>
      <c r="AP805" t="s">
        <v>4775</v>
      </c>
      <c r="AQ805" s="1" t="s">
        <v>157</v>
      </c>
      <c r="AR805" t="s">
        <v>158</v>
      </c>
      <c r="AS805" t="str">
        <f>VLOOKUP('intouch变量（实型）'!$A805,基本表格!$G:$Q,3,FALSE)</f>
        <v>DB100,REAL1776</v>
      </c>
      <c r="AT805" t="str">
        <f>VLOOKUP('intouch变量（实型）'!$A805,基本表格!$G:$Q,10,FALSE)</f>
        <v>No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</row>
    <row r="806" spans="1:55">
      <c r="A806" t="s">
        <v>6304</v>
      </c>
      <c r="B806" s="11" t="str">
        <f t="shared" si="12"/>
        <v>CHPF</v>
      </c>
      <c r="C806" s="11" t="str">
        <f>VLOOKUP('intouch变量（实型）'!$A806,基本表格!$G:$Q,2,FALSE)</f>
        <v>2124+P3-M1 4#双螺旋运输机A 给定频率 实际值</v>
      </c>
      <c r="D806" t="s">
        <v>154</v>
      </c>
      <c r="E806" t="s">
        <v>154</v>
      </c>
      <c r="F806">
        <v>0</v>
      </c>
      <c r="G806" t="s">
        <v>154</v>
      </c>
      <c r="H806" t="s">
        <v>154</v>
      </c>
      <c r="I806">
        <v>0</v>
      </c>
      <c r="J806">
        <v>0</v>
      </c>
      <c r="L806">
        <v>0</v>
      </c>
      <c r="M806">
        <v>-32768</v>
      </c>
      <c r="N806">
        <v>32767</v>
      </c>
      <c r="O806">
        <v>0</v>
      </c>
      <c r="P806">
        <v>0</v>
      </c>
      <c r="Q806" t="s">
        <v>155</v>
      </c>
      <c r="R806">
        <v>0</v>
      </c>
      <c r="S806">
        <v>1</v>
      </c>
      <c r="T806" t="s">
        <v>155</v>
      </c>
      <c r="U806">
        <v>0</v>
      </c>
      <c r="V806">
        <v>1</v>
      </c>
      <c r="W806" t="s">
        <v>155</v>
      </c>
      <c r="X806">
        <v>0</v>
      </c>
      <c r="Y806">
        <v>1</v>
      </c>
      <c r="Z806" t="s">
        <v>155</v>
      </c>
      <c r="AA806">
        <v>0</v>
      </c>
      <c r="AB806">
        <v>1</v>
      </c>
      <c r="AC806" t="s">
        <v>155</v>
      </c>
      <c r="AD806">
        <v>0</v>
      </c>
      <c r="AE806">
        <v>1</v>
      </c>
      <c r="AF806" t="s">
        <v>155</v>
      </c>
      <c r="AG806">
        <v>0</v>
      </c>
      <c r="AH806">
        <v>1</v>
      </c>
      <c r="AI806">
        <v>0</v>
      </c>
      <c r="AJ806" t="s">
        <v>155</v>
      </c>
      <c r="AK806">
        <v>0</v>
      </c>
      <c r="AL806">
        <v>1</v>
      </c>
      <c r="AM806" t="s">
        <v>4774</v>
      </c>
      <c r="AN806">
        <v>-32768</v>
      </c>
      <c r="AO806">
        <v>32767</v>
      </c>
      <c r="AP806" t="s">
        <v>4775</v>
      </c>
      <c r="AQ806" s="1" t="s">
        <v>157</v>
      </c>
      <c r="AR806" t="s">
        <v>158</v>
      </c>
      <c r="AS806" t="str">
        <f>VLOOKUP('intouch变量（实型）'!$A806,基本表格!$G:$Q,3,FALSE)</f>
        <v>DB100,REAL1856</v>
      </c>
      <c r="AT806" t="str">
        <f>VLOOKUP('intouch变量（实型）'!$A806,基本表格!$G:$Q,10,FALSE)</f>
        <v>Yes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</row>
    <row r="807" spans="1:55">
      <c r="A807" t="s">
        <v>6305</v>
      </c>
      <c r="B807" s="11" t="str">
        <f t="shared" si="12"/>
        <v>CHPF</v>
      </c>
      <c r="C807" s="11" t="str">
        <f>VLOOKUP('intouch变量（实型）'!$A807,基本表格!$G:$Q,2,FALSE)</f>
        <v>2124+P3-M1 4#双螺旋运输机A 给定频率 量程</v>
      </c>
      <c r="D807" t="s">
        <v>154</v>
      </c>
      <c r="E807" t="s">
        <v>154</v>
      </c>
      <c r="F807">
        <v>0</v>
      </c>
      <c r="G807" t="s">
        <v>154</v>
      </c>
      <c r="H807" t="s">
        <v>154</v>
      </c>
      <c r="I807">
        <v>0</v>
      </c>
      <c r="J807">
        <v>0</v>
      </c>
      <c r="L807">
        <v>0</v>
      </c>
      <c r="M807">
        <v>-32768</v>
      </c>
      <c r="N807">
        <v>32767</v>
      </c>
      <c r="O807">
        <v>0</v>
      </c>
      <c r="P807">
        <v>0</v>
      </c>
      <c r="Q807" t="s">
        <v>155</v>
      </c>
      <c r="R807">
        <v>0</v>
      </c>
      <c r="S807">
        <v>1</v>
      </c>
      <c r="T807" t="s">
        <v>155</v>
      </c>
      <c r="U807">
        <v>0</v>
      </c>
      <c r="V807">
        <v>1</v>
      </c>
      <c r="W807" t="s">
        <v>155</v>
      </c>
      <c r="X807">
        <v>0</v>
      </c>
      <c r="Y807">
        <v>1</v>
      </c>
      <c r="Z807" t="s">
        <v>155</v>
      </c>
      <c r="AA807">
        <v>0</v>
      </c>
      <c r="AB807">
        <v>1</v>
      </c>
      <c r="AC807" t="s">
        <v>155</v>
      </c>
      <c r="AD807">
        <v>0</v>
      </c>
      <c r="AE807">
        <v>1</v>
      </c>
      <c r="AF807" t="s">
        <v>155</v>
      </c>
      <c r="AG807">
        <v>0</v>
      </c>
      <c r="AH807">
        <v>1</v>
      </c>
      <c r="AI807">
        <v>0</v>
      </c>
      <c r="AJ807" t="s">
        <v>155</v>
      </c>
      <c r="AK807">
        <v>0</v>
      </c>
      <c r="AL807">
        <v>1</v>
      </c>
      <c r="AM807" t="s">
        <v>4774</v>
      </c>
      <c r="AN807">
        <v>-32768</v>
      </c>
      <c r="AO807">
        <v>32767</v>
      </c>
      <c r="AP807" t="s">
        <v>4775</v>
      </c>
      <c r="AQ807" s="1" t="s">
        <v>157</v>
      </c>
      <c r="AR807" t="s">
        <v>158</v>
      </c>
      <c r="AS807" t="str">
        <f>VLOOKUP('intouch变量（实型）'!$A807,基本表格!$G:$Q,3,FALSE)</f>
        <v>DB100,REAL1860</v>
      </c>
      <c r="AT807" t="str">
        <f>VLOOKUP('intouch变量（实型）'!$A807,基本表格!$G:$Q,10,FALSE)</f>
        <v>No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</row>
    <row r="808" spans="1:55">
      <c r="A808" t="s">
        <v>6306</v>
      </c>
      <c r="B808" s="11" t="str">
        <f t="shared" si="12"/>
        <v>CHPF</v>
      </c>
      <c r="C808" s="11" t="str">
        <f>VLOOKUP('intouch变量（实型）'!$A808,基本表格!$G:$Q,2,FALSE)</f>
        <v>2124+P3-M1 4#双螺旋运输机A 给定频率 上限值</v>
      </c>
      <c r="D808" t="s">
        <v>154</v>
      </c>
      <c r="E808" t="s">
        <v>154</v>
      </c>
      <c r="F808">
        <v>0</v>
      </c>
      <c r="G808" t="s">
        <v>154</v>
      </c>
      <c r="H808" t="s">
        <v>154</v>
      </c>
      <c r="I808">
        <v>0</v>
      </c>
      <c r="J808">
        <v>0</v>
      </c>
      <c r="L808">
        <v>0</v>
      </c>
      <c r="M808">
        <v>-32768</v>
      </c>
      <c r="N808">
        <v>32767</v>
      </c>
      <c r="O808">
        <v>0</v>
      </c>
      <c r="P808">
        <v>0</v>
      </c>
      <c r="Q808" t="s">
        <v>155</v>
      </c>
      <c r="R808">
        <v>0</v>
      </c>
      <c r="S808">
        <v>1</v>
      </c>
      <c r="T808" t="s">
        <v>155</v>
      </c>
      <c r="U808">
        <v>0</v>
      </c>
      <c r="V808">
        <v>1</v>
      </c>
      <c r="W808" t="s">
        <v>155</v>
      </c>
      <c r="X808">
        <v>0</v>
      </c>
      <c r="Y808">
        <v>1</v>
      </c>
      <c r="Z808" t="s">
        <v>155</v>
      </c>
      <c r="AA808">
        <v>0</v>
      </c>
      <c r="AB808">
        <v>1</v>
      </c>
      <c r="AC808" t="s">
        <v>155</v>
      </c>
      <c r="AD808">
        <v>0</v>
      </c>
      <c r="AE808">
        <v>1</v>
      </c>
      <c r="AF808" t="s">
        <v>155</v>
      </c>
      <c r="AG808">
        <v>0</v>
      </c>
      <c r="AH808">
        <v>1</v>
      </c>
      <c r="AI808">
        <v>0</v>
      </c>
      <c r="AJ808" t="s">
        <v>155</v>
      </c>
      <c r="AK808">
        <v>0</v>
      </c>
      <c r="AL808">
        <v>1</v>
      </c>
      <c r="AM808" t="s">
        <v>4774</v>
      </c>
      <c r="AN808">
        <v>-32768</v>
      </c>
      <c r="AO808">
        <v>32767</v>
      </c>
      <c r="AP808" t="s">
        <v>4775</v>
      </c>
      <c r="AQ808" s="1" t="s">
        <v>157</v>
      </c>
      <c r="AR808" t="s">
        <v>158</v>
      </c>
      <c r="AS808" t="str">
        <f>VLOOKUP('intouch变量（实型）'!$A808,基本表格!$G:$Q,3,FALSE)</f>
        <v>DB100,REAL1864</v>
      </c>
      <c r="AT808" t="str">
        <f>VLOOKUP('intouch变量（实型）'!$A808,基本表格!$G:$Q,10,FALSE)</f>
        <v>No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</row>
    <row r="809" spans="1:55">
      <c r="A809" t="s">
        <v>6307</v>
      </c>
      <c r="B809" s="11" t="str">
        <f t="shared" si="12"/>
        <v>CHPF</v>
      </c>
      <c r="C809" s="11" t="str">
        <f>VLOOKUP('intouch变量（实型）'!$A809,基本表格!$G:$Q,2,FALSE)</f>
        <v>2124+P3-M1 4#双螺旋运输机A 给定频率 下限值</v>
      </c>
      <c r="D809" t="s">
        <v>154</v>
      </c>
      <c r="E809" t="s">
        <v>154</v>
      </c>
      <c r="F809">
        <v>0</v>
      </c>
      <c r="G809" t="s">
        <v>154</v>
      </c>
      <c r="H809" t="s">
        <v>154</v>
      </c>
      <c r="I809">
        <v>0</v>
      </c>
      <c r="J809">
        <v>0</v>
      </c>
      <c r="L809">
        <v>0</v>
      </c>
      <c r="M809">
        <v>-32768</v>
      </c>
      <c r="N809">
        <v>32767</v>
      </c>
      <c r="O809">
        <v>0</v>
      </c>
      <c r="P809">
        <v>0</v>
      </c>
      <c r="Q809" t="s">
        <v>155</v>
      </c>
      <c r="R809">
        <v>0</v>
      </c>
      <c r="S809">
        <v>1</v>
      </c>
      <c r="T809" t="s">
        <v>155</v>
      </c>
      <c r="U809">
        <v>0</v>
      </c>
      <c r="V809">
        <v>1</v>
      </c>
      <c r="W809" t="s">
        <v>155</v>
      </c>
      <c r="X809">
        <v>0</v>
      </c>
      <c r="Y809">
        <v>1</v>
      </c>
      <c r="Z809" t="s">
        <v>155</v>
      </c>
      <c r="AA809">
        <v>0</v>
      </c>
      <c r="AB809">
        <v>1</v>
      </c>
      <c r="AC809" t="s">
        <v>155</v>
      </c>
      <c r="AD809">
        <v>0</v>
      </c>
      <c r="AE809">
        <v>1</v>
      </c>
      <c r="AF809" t="s">
        <v>155</v>
      </c>
      <c r="AG809">
        <v>0</v>
      </c>
      <c r="AH809">
        <v>1</v>
      </c>
      <c r="AI809">
        <v>0</v>
      </c>
      <c r="AJ809" t="s">
        <v>155</v>
      </c>
      <c r="AK809">
        <v>0</v>
      </c>
      <c r="AL809">
        <v>1</v>
      </c>
      <c r="AM809" t="s">
        <v>4774</v>
      </c>
      <c r="AN809">
        <v>-32768</v>
      </c>
      <c r="AO809">
        <v>32767</v>
      </c>
      <c r="AP809" t="s">
        <v>4775</v>
      </c>
      <c r="AQ809" s="1" t="s">
        <v>157</v>
      </c>
      <c r="AR809" t="s">
        <v>158</v>
      </c>
      <c r="AS809" t="str">
        <f>VLOOKUP('intouch变量（实型）'!$A809,基本表格!$G:$Q,3,FALSE)</f>
        <v>DB100,REAL1868</v>
      </c>
      <c r="AT809" t="str">
        <f>VLOOKUP('intouch变量（实型）'!$A809,基本表格!$G:$Q,10,FALSE)</f>
        <v>No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</row>
    <row r="810" spans="1:55">
      <c r="A810" t="s">
        <v>6308</v>
      </c>
      <c r="B810" s="11" t="str">
        <f t="shared" si="12"/>
        <v>CHPF</v>
      </c>
      <c r="C810" s="11" t="str">
        <f>VLOOKUP('intouch变量（实型）'!$A810,基本表格!$G:$Q,2,FALSE)</f>
        <v>2124+P3-M1 4#双螺旋运输机A 给定频率 上上限值</v>
      </c>
      <c r="D810" t="s">
        <v>154</v>
      </c>
      <c r="E810" t="s">
        <v>154</v>
      </c>
      <c r="F810">
        <v>0</v>
      </c>
      <c r="G810" t="s">
        <v>154</v>
      </c>
      <c r="H810" t="s">
        <v>154</v>
      </c>
      <c r="I810">
        <v>0</v>
      </c>
      <c r="J810">
        <v>0</v>
      </c>
      <c r="L810">
        <v>0</v>
      </c>
      <c r="M810">
        <v>-32768</v>
      </c>
      <c r="N810">
        <v>32767</v>
      </c>
      <c r="O810">
        <v>0</v>
      </c>
      <c r="P810">
        <v>0</v>
      </c>
      <c r="Q810" t="s">
        <v>155</v>
      </c>
      <c r="R810">
        <v>0</v>
      </c>
      <c r="S810">
        <v>1</v>
      </c>
      <c r="T810" t="s">
        <v>155</v>
      </c>
      <c r="U810">
        <v>0</v>
      </c>
      <c r="V810">
        <v>1</v>
      </c>
      <c r="W810" t="s">
        <v>155</v>
      </c>
      <c r="X810">
        <v>0</v>
      </c>
      <c r="Y810">
        <v>1</v>
      </c>
      <c r="Z810" t="s">
        <v>155</v>
      </c>
      <c r="AA810">
        <v>0</v>
      </c>
      <c r="AB810">
        <v>1</v>
      </c>
      <c r="AC810" t="s">
        <v>155</v>
      </c>
      <c r="AD810">
        <v>0</v>
      </c>
      <c r="AE810">
        <v>1</v>
      </c>
      <c r="AF810" t="s">
        <v>155</v>
      </c>
      <c r="AG810">
        <v>0</v>
      </c>
      <c r="AH810">
        <v>1</v>
      </c>
      <c r="AI810">
        <v>0</v>
      </c>
      <c r="AJ810" t="s">
        <v>155</v>
      </c>
      <c r="AK810">
        <v>0</v>
      </c>
      <c r="AL810">
        <v>1</v>
      </c>
      <c r="AM810" t="s">
        <v>4774</v>
      </c>
      <c r="AN810">
        <v>-32768</v>
      </c>
      <c r="AO810">
        <v>32767</v>
      </c>
      <c r="AP810" t="s">
        <v>4775</v>
      </c>
      <c r="AQ810" s="1" t="s">
        <v>157</v>
      </c>
      <c r="AR810" t="s">
        <v>158</v>
      </c>
      <c r="AS810" t="str">
        <f>VLOOKUP('intouch变量（实型）'!$A810,基本表格!$G:$Q,3,FALSE)</f>
        <v>DB100,REAL1872</v>
      </c>
      <c r="AT810" t="str">
        <f>VLOOKUP('intouch变量（实型）'!$A810,基本表格!$G:$Q,10,FALSE)</f>
        <v>No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</row>
    <row r="811" spans="1:55">
      <c r="A811" t="s">
        <v>6309</v>
      </c>
      <c r="B811" s="11" t="str">
        <f t="shared" si="12"/>
        <v>CHPF</v>
      </c>
      <c r="C811" s="11" t="str">
        <f>VLOOKUP('intouch变量（实型）'!$A811,基本表格!$G:$Q,2,FALSE)</f>
        <v>2124+P3-M1 4#双螺旋运输机A 给定频率 下下限值</v>
      </c>
      <c r="D811" t="s">
        <v>154</v>
      </c>
      <c r="E811" t="s">
        <v>154</v>
      </c>
      <c r="F811">
        <v>0</v>
      </c>
      <c r="G811" t="s">
        <v>154</v>
      </c>
      <c r="H811" t="s">
        <v>154</v>
      </c>
      <c r="I811">
        <v>0</v>
      </c>
      <c r="J811">
        <v>0</v>
      </c>
      <c r="L811">
        <v>0</v>
      </c>
      <c r="M811">
        <v>-32768</v>
      </c>
      <c r="N811">
        <v>32767</v>
      </c>
      <c r="O811">
        <v>0</v>
      </c>
      <c r="P811">
        <v>0</v>
      </c>
      <c r="Q811" t="s">
        <v>155</v>
      </c>
      <c r="R811">
        <v>0</v>
      </c>
      <c r="S811">
        <v>1</v>
      </c>
      <c r="T811" t="s">
        <v>155</v>
      </c>
      <c r="U811">
        <v>0</v>
      </c>
      <c r="V811">
        <v>1</v>
      </c>
      <c r="W811" t="s">
        <v>155</v>
      </c>
      <c r="X811">
        <v>0</v>
      </c>
      <c r="Y811">
        <v>1</v>
      </c>
      <c r="Z811" t="s">
        <v>155</v>
      </c>
      <c r="AA811">
        <v>0</v>
      </c>
      <c r="AB811">
        <v>1</v>
      </c>
      <c r="AC811" t="s">
        <v>155</v>
      </c>
      <c r="AD811">
        <v>0</v>
      </c>
      <c r="AE811">
        <v>1</v>
      </c>
      <c r="AF811" t="s">
        <v>155</v>
      </c>
      <c r="AG811">
        <v>0</v>
      </c>
      <c r="AH811">
        <v>1</v>
      </c>
      <c r="AI811">
        <v>0</v>
      </c>
      <c r="AJ811" t="s">
        <v>155</v>
      </c>
      <c r="AK811">
        <v>0</v>
      </c>
      <c r="AL811">
        <v>1</v>
      </c>
      <c r="AM811" t="s">
        <v>4774</v>
      </c>
      <c r="AN811">
        <v>-32768</v>
      </c>
      <c r="AO811">
        <v>32767</v>
      </c>
      <c r="AP811" t="s">
        <v>4775</v>
      </c>
      <c r="AQ811" s="1" t="s">
        <v>157</v>
      </c>
      <c r="AR811" t="s">
        <v>158</v>
      </c>
      <c r="AS811" t="str">
        <f>VLOOKUP('intouch变量（实型）'!$A811,基本表格!$G:$Q,3,FALSE)</f>
        <v>DB100,REAL1876</v>
      </c>
      <c r="AT811" t="str">
        <f>VLOOKUP('intouch变量（实型）'!$A811,基本表格!$G:$Q,10,FALSE)</f>
        <v>No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</row>
    <row r="812" spans="1:55">
      <c r="A812" t="s">
        <v>6310</v>
      </c>
      <c r="B812" s="11" t="str">
        <f t="shared" si="12"/>
        <v>CHPF</v>
      </c>
      <c r="C812" s="11" t="str">
        <f>VLOOKUP('intouch变量（实型）'!$A812,基本表格!$G:$Q,2,FALSE)</f>
        <v>2124+P3-M1 4#双螺旋运输机A 反馈频率 实际值</v>
      </c>
      <c r="D812" t="s">
        <v>154</v>
      </c>
      <c r="E812" t="s">
        <v>154</v>
      </c>
      <c r="F812">
        <v>0</v>
      </c>
      <c r="G812" t="s">
        <v>154</v>
      </c>
      <c r="H812" t="s">
        <v>154</v>
      </c>
      <c r="I812">
        <v>0</v>
      </c>
      <c r="J812">
        <v>0</v>
      </c>
      <c r="L812">
        <v>0</v>
      </c>
      <c r="M812">
        <v>-32768</v>
      </c>
      <c r="N812">
        <v>32767</v>
      </c>
      <c r="O812">
        <v>0</v>
      </c>
      <c r="P812">
        <v>0</v>
      </c>
      <c r="Q812" t="s">
        <v>155</v>
      </c>
      <c r="R812">
        <v>0</v>
      </c>
      <c r="S812">
        <v>1</v>
      </c>
      <c r="T812" t="s">
        <v>155</v>
      </c>
      <c r="U812">
        <v>0</v>
      </c>
      <c r="V812">
        <v>1</v>
      </c>
      <c r="W812" t="s">
        <v>155</v>
      </c>
      <c r="X812">
        <v>0</v>
      </c>
      <c r="Y812">
        <v>1</v>
      </c>
      <c r="Z812" t="s">
        <v>155</v>
      </c>
      <c r="AA812">
        <v>0</v>
      </c>
      <c r="AB812">
        <v>1</v>
      </c>
      <c r="AC812" t="s">
        <v>155</v>
      </c>
      <c r="AD812">
        <v>0</v>
      </c>
      <c r="AE812">
        <v>1</v>
      </c>
      <c r="AF812" t="s">
        <v>155</v>
      </c>
      <c r="AG812">
        <v>0</v>
      </c>
      <c r="AH812">
        <v>1</v>
      </c>
      <c r="AI812">
        <v>0</v>
      </c>
      <c r="AJ812" t="s">
        <v>155</v>
      </c>
      <c r="AK812">
        <v>0</v>
      </c>
      <c r="AL812">
        <v>1</v>
      </c>
      <c r="AM812" t="s">
        <v>4774</v>
      </c>
      <c r="AN812">
        <v>-32768</v>
      </c>
      <c r="AO812">
        <v>32767</v>
      </c>
      <c r="AP812" t="s">
        <v>4775</v>
      </c>
      <c r="AQ812" s="1" t="s">
        <v>157</v>
      </c>
      <c r="AR812" t="s">
        <v>158</v>
      </c>
      <c r="AS812" t="str">
        <f>VLOOKUP('intouch变量（实型）'!$A812,基本表格!$G:$Q,3,FALSE)</f>
        <v>DB100,REAL1906</v>
      </c>
      <c r="AT812" t="str">
        <f>VLOOKUP('intouch变量（实型）'!$A812,基本表格!$G:$Q,10,FALSE)</f>
        <v>Yes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</row>
    <row r="813" spans="1:55">
      <c r="A813" t="s">
        <v>6311</v>
      </c>
      <c r="B813" s="11" t="str">
        <f t="shared" si="12"/>
        <v>CHPF</v>
      </c>
      <c r="C813" s="11" t="str">
        <f>VLOOKUP('intouch变量（实型）'!$A813,基本表格!$G:$Q,2,FALSE)</f>
        <v>2124+P3-M1 4#双螺旋运输机A 反馈频率 量程</v>
      </c>
      <c r="D813" t="s">
        <v>154</v>
      </c>
      <c r="E813" t="s">
        <v>154</v>
      </c>
      <c r="F813">
        <v>0</v>
      </c>
      <c r="G813" t="s">
        <v>154</v>
      </c>
      <c r="H813" t="s">
        <v>154</v>
      </c>
      <c r="I813">
        <v>0</v>
      </c>
      <c r="J813">
        <v>0</v>
      </c>
      <c r="L813">
        <v>0</v>
      </c>
      <c r="M813">
        <v>-32768</v>
      </c>
      <c r="N813">
        <v>32767</v>
      </c>
      <c r="O813">
        <v>0</v>
      </c>
      <c r="P813">
        <v>0</v>
      </c>
      <c r="Q813" t="s">
        <v>155</v>
      </c>
      <c r="R813">
        <v>0</v>
      </c>
      <c r="S813">
        <v>1</v>
      </c>
      <c r="T813" t="s">
        <v>155</v>
      </c>
      <c r="U813">
        <v>0</v>
      </c>
      <c r="V813">
        <v>1</v>
      </c>
      <c r="W813" t="s">
        <v>155</v>
      </c>
      <c r="X813">
        <v>0</v>
      </c>
      <c r="Y813">
        <v>1</v>
      </c>
      <c r="Z813" t="s">
        <v>155</v>
      </c>
      <c r="AA813">
        <v>0</v>
      </c>
      <c r="AB813">
        <v>1</v>
      </c>
      <c r="AC813" t="s">
        <v>155</v>
      </c>
      <c r="AD813">
        <v>0</v>
      </c>
      <c r="AE813">
        <v>1</v>
      </c>
      <c r="AF813" t="s">
        <v>155</v>
      </c>
      <c r="AG813">
        <v>0</v>
      </c>
      <c r="AH813">
        <v>1</v>
      </c>
      <c r="AI813">
        <v>0</v>
      </c>
      <c r="AJ813" t="s">
        <v>155</v>
      </c>
      <c r="AK813">
        <v>0</v>
      </c>
      <c r="AL813">
        <v>1</v>
      </c>
      <c r="AM813" t="s">
        <v>4774</v>
      </c>
      <c r="AN813">
        <v>-32768</v>
      </c>
      <c r="AO813">
        <v>32767</v>
      </c>
      <c r="AP813" t="s">
        <v>4775</v>
      </c>
      <c r="AQ813" s="1" t="s">
        <v>157</v>
      </c>
      <c r="AR813" t="s">
        <v>158</v>
      </c>
      <c r="AS813" t="str">
        <f>VLOOKUP('intouch变量（实型）'!$A813,基本表格!$G:$Q,3,FALSE)</f>
        <v>DB100,REAL1910</v>
      </c>
      <c r="AT813" t="str">
        <f>VLOOKUP('intouch变量（实型）'!$A813,基本表格!$G:$Q,10,FALSE)</f>
        <v>No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</row>
    <row r="814" spans="1:55">
      <c r="A814" t="s">
        <v>6312</v>
      </c>
      <c r="B814" s="11" t="str">
        <f t="shared" si="12"/>
        <v>CHPF</v>
      </c>
      <c r="C814" s="11" t="str">
        <f>VLOOKUP('intouch变量（实型）'!$A814,基本表格!$G:$Q,2,FALSE)</f>
        <v>2124+P3-M1 4#双螺旋运输机A 反馈频率 上限值</v>
      </c>
      <c r="D814" t="s">
        <v>154</v>
      </c>
      <c r="E814" t="s">
        <v>154</v>
      </c>
      <c r="F814">
        <v>0</v>
      </c>
      <c r="G814" t="s">
        <v>154</v>
      </c>
      <c r="H814" t="s">
        <v>154</v>
      </c>
      <c r="I814">
        <v>0</v>
      </c>
      <c r="J814">
        <v>0</v>
      </c>
      <c r="L814">
        <v>0</v>
      </c>
      <c r="M814">
        <v>-32768</v>
      </c>
      <c r="N814">
        <v>32767</v>
      </c>
      <c r="O814">
        <v>0</v>
      </c>
      <c r="P814">
        <v>0</v>
      </c>
      <c r="Q814" t="s">
        <v>155</v>
      </c>
      <c r="R814">
        <v>0</v>
      </c>
      <c r="S814">
        <v>1</v>
      </c>
      <c r="T814" t="s">
        <v>155</v>
      </c>
      <c r="U814">
        <v>0</v>
      </c>
      <c r="V814">
        <v>1</v>
      </c>
      <c r="W814" t="s">
        <v>155</v>
      </c>
      <c r="X814">
        <v>0</v>
      </c>
      <c r="Y814">
        <v>1</v>
      </c>
      <c r="Z814" t="s">
        <v>155</v>
      </c>
      <c r="AA814">
        <v>0</v>
      </c>
      <c r="AB814">
        <v>1</v>
      </c>
      <c r="AC814" t="s">
        <v>155</v>
      </c>
      <c r="AD814">
        <v>0</v>
      </c>
      <c r="AE814">
        <v>1</v>
      </c>
      <c r="AF814" t="s">
        <v>155</v>
      </c>
      <c r="AG814">
        <v>0</v>
      </c>
      <c r="AH814">
        <v>1</v>
      </c>
      <c r="AI814">
        <v>0</v>
      </c>
      <c r="AJ814" t="s">
        <v>155</v>
      </c>
      <c r="AK814">
        <v>0</v>
      </c>
      <c r="AL814">
        <v>1</v>
      </c>
      <c r="AM814" t="s">
        <v>4774</v>
      </c>
      <c r="AN814">
        <v>-32768</v>
      </c>
      <c r="AO814">
        <v>32767</v>
      </c>
      <c r="AP814" t="s">
        <v>4775</v>
      </c>
      <c r="AQ814" s="1" t="s">
        <v>157</v>
      </c>
      <c r="AR814" t="s">
        <v>158</v>
      </c>
      <c r="AS814" t="str">
        <f>VLOOKUP('intouch变量（实型）'!$A814,基本表格!$G:$Q,3,FALSE)</f>
        <v>DB100,REAL1914</v>
      </c>
      <c r="AT814" t="str">
        <f>VLOOKUP('intouch变量（实型）'!$A814,基本表格!$G:$Q,10,FALSE)</f>
        <v>No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</row>
    <row r="815" spans="1:55">
      <c r="A815" t="s">
        <v>6313</v>
      </c>
      <c r="B815" s="11" t="str">
        <f t="shared" si="12"/>
        <v>CHPF</v>
      </c>
      <c r="C815" s="11" t="str">
        <f>VLOOKUP('intouch变量（实型）'!$A815,基本表格!$G:$Q,2,FALSE)</f>
        <v>2124+P3-M1 4#双螺旋运输机A 反馈频率 下限值</v>
      </c>
      <c r="D815" t="s">
        <v>154</v>
      </c>
      <c r="E815" t="s">
        <v>154</v>
      </c>
      <c r="F815">
        <v>0</v>
      </c>
      <c r="G815" t="s">
        <v>154</v>
      </c>
      <c r="H815" t="s">
        <v>154</v>
      </c>
      <c r="I815">
        <v>0</v>
      </c>
      <c r="J815">
        <v>0</v>
      </c>
      <c r="L815">
        <v>0</v>
      </c>
      <c r="M815">
        <v>-32768</v>
      </c>
      <c r="N815">
        <v>32767</v>
      </c>
      <c r="O815">
        <v>0</v>
      </c>
      <c r="P815">
        <v>0</v>
      </c>
      <c r="Q815" t="s">
        <v>155</v>
      </c>
      <c r="R815">
        <v>0</v>
      </c>
      <c r="S815">
        <v>1</v>
      </c>
      <c r="T815" t="s">
        <v>155</v>
      </c>
      <c r="U815">
        <v>0</v>
      </c>
      <c r="V815">
        <v>1</v>
      </c>
      <c r="W815" t="s">
        <v>155</v>
      </c>
      <c r="X815">
        <v>0</v>
      </c>
      <c r="Y815">
        <v>1</v>
      </c>
      <c r="Z815" t="s">
        <v>155</v>
      </c>
      <c r="AA815">
        <v>0</v>
      </c>
      <c r="AB815">
        <v>1</v>
      </c>
      <c r="AC815" t="s">
        <v>155</v>
      </c>
      <c r="AD815">
        <v>0</v>
      </c>
      <c r="AE815">
        <v>1</v>
      </c>
      <c r="AF815" t="s">
        <v>155</v>
      </c>
      <c r="AG815">
        <v>0</v>
      </c>
      <c r="AH815">
        <v>1</v>
      </c>
      <c r="AI815">
        <v>0</v>
      </c>
      <c r="AJ815" t="s">
        <v>155</v>
      </c>
      <c r="AK815">
        <v>0</v>
      </c>
      <c r="AL815">
        <v>1</v>
      </c>
      <c r="AM815" t="s">
        <v>4774</v>
      </c>
      <c r="AN815">
        <v>-32768</v>
      </c>
      <c r="AO815">
        <v>32767</v>
      </c>
      <c r="AP815" t="s">
        <v>4775</v>
      </c>
      <c r="AQ815" s="1" t="s">
        <v>157</v>
      </c>
      <c r="AR815" t="s">
        <v>158</v>
      </c>
      <c r="AS815" t="str">
        <f>VLOOKUP('intouch变量（实型）'!$A815,基本表格!$G:$Q,3,FALSE)</f>
        <v>DB100,REAL1918</v>
      </c>
      <c r="AT815" t="str">
        <f>VLOOKUP('intouch变量（实型）'!$A815,基本表格!$G:$Q,10,FALSE)</f>
        <v>No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</row>
    <row r="816" spans="1:55">
      <c r="A816" t="s">
        <v>6314</v>
      </c>
      <c r="B816" s="11" t="str">
        <f t="shared" si="12"/>
        <v>CHPF</v>
      </c>
      <c r="C816" s="11" t="str">
        <f>VLOOKUP('intouch变量（实型）'!$A816,基本表格!$G:$Q,2,FALSE)</f>
        <v>2124+P3-M1 4#双螺旋运输机A 反馈频率 上上限值</v>
      </c>
      <c r="D816" t="s">
        <v>154</v>
      </c>
      <c r="E816" t="s">
        <v>154</v>
      </c>
      <c r="F816">
        <v>0</v>
      </c>
      <c r="G816" t="s">
        <v>154</v>
      </c>
      <c r="H816" t="s">
        <v>154</v>
      </c>
      <c r="I816">
        <v>0</v>
      </c>
      <c r="J816">
        <v>0</v>
      </c>
      <c r="L816">
        <v>0</v>
      </c>
      <c r="M816">
        <v>-32768</v>
      </c>
      <c r="N816">
        <v>32767</v>
      </c>
      <c r="O816">
        <v>0</v>
      </c>
      <c r="P816">
        <v>0</v>
      </c>
      <c r="Q816" t="s">
        <v>155</v>
      </c>
      <c r="R816">
        <v>0</v>
      </c>
      <c r="S816">
        <v>1</v>
      </c>
      <c r="T816" t="s">
        <v>155</v>
      </c>
      <c r="U816">
        <v>0</v>
      </c>
      <c r="V816">
        <v>1</v>
      </c>
      <c r="W816" t="s">
        <v>155</v>
      </c>
      <c r="X816">
        <v>0</v>
      </c>
      <c r="Y816">
        <v>1</v>
      </c>
      <c r="Z816" t="s">
        <v>155</v>
      </c>
      <c r="AA816">
        <v>0</v>
      </c>
      <c r="AB816">
        <v>1</v>
      </c>
      <c r="AC816" t="s">
        <v>155</v>
      </c>
      <c r="AD816">
        <v>0</v>
      </c>
      <c r="AE816">
        <v>1</v>
      </c>
      <c r="AF816" t="s">
        <v>155</v>
      </c>
      <c r="AG816">
        <v>0</v>
      </c>
      <c r="AH816">
        <v>1</v>
      </c>
      <c r="AI816">
        <v>0</v>
      </c>
      <c r="AJ816" t="s">
        <v>155</v>
      </c>
      <c r="AK816">
        <v>0</v>
      </c>
      <c r="AL816">
        <v>1</v>
      </c>
      <c r="AM816" t="s">
        <v>4774</v>
      </c>
      <c r="AN816">
        <v>-32768</v>
      </c>
      <c r="AO816">
        <v>32767</v>
      </c>
      <c r="AP816" t="s">
        <v>4775</v>
      </c>
      <c r="AQ816" s="1" t="s">
        <v>157</v>
      </c>
      <c r="AR816" t="s">
        <v>158</v>
      </c>
      <c r="AS816" t="str">
        <f>VLOOKUP('intouch变量（实型）'!$A816,基本表格!$G:$Q,3,FALSE)</f>
        <v>DB100,REAL1922</v>
      </c>
      <c r="AT816" t="str">
        <f>VLOOKUP('intouch变量（实型）'!$A816,基本表格!$G:$Q,10,FALSE)</f>
        <v>No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</row>
    <row r="817" spans="1:55">
      <c r="A817" t="s">
        <v>6315</v>
      </c>
      <c r="B817" s="11" t="str">
        <f t="shared" si="12"/>
        <v>CHPF</v>
      </c>
      <c r="C817" s="11" t="str">
        <f>VLOOKUP('intouch变量（实型）'!$A817,基本表格!$G:$Q,2,FALSE)</f>
        <v>2124+P3-M1 4#双螺旋运输机A 反馈频率 下下限值</v>
      </c>
      <c r="D817" t="s">
        <v>154</v>
      </c>
      <c r="E817" t="s">
        <v>154</v>
      </c>
      <c r="F817">
        <v>0</v>
      </c>
      <c r="G817" t="s">
        <v>154</v>
      </c>
      <c r="H817" t="s">
        <v>154</v>
      </c>
      <c r="I817">
        <v>0</v>
      </c>
      <c r="J817">
        <v>0</v>
      </c>
      <c r="L817">
        <v>0</v>
      </c>
      <c r="M817">
        <v>-32768</v>
      </c>
      <c r="N817">
        <v>32767</v>
      </c>
      <c r="O817">
        <v>0</v>
      </c>
      <c r="P817">
        <v>0</v>
      </c>
      <c r="Q817" t="s">
        <v>155</v>
      </c>
      <c r="R817">
        <v>0</v>
      </c>
      <c r="S817">
        <v>1</v>
      </c>
      <c r="T817" t="s">
        <v>155</v>
      </c>
      <c r="U817">
        <v>0</v>
      </c>
      <c r="V817">
        <v>1</v>
      </c>
      <c r="W817" t="s">
        <v>155</v>
      </c>
      <c r="X817">
        <v>0</v>
      </c>
      <c r="Y817">
        <v>1</v>
      </c>
      <c r="Z817" t="s">
        <v>155</v>
      </c>
      <c r="AA817">
        <v>0</v>
      </c>
      <c r="AB817">
        <v>1</v>
      </c>
      <c r="AC817" t="s">
        <v>155</v>
      </c>
      <c r="AD817">
        <v>0</v>
      </c>
      <c r="AE817">
        <v>1</v>
      </c>
      <c r="AF817" t="s">
        <v>155</v>
      </c>
      <c r="AG817">
        <v>0</v>
      </c>
      <c r="AH817">
        <v>1</v>
      </c>
      <c r="AI817">
        <v>0</v>
      </c>
      <c r="AJ817" t="s">
        <v>155</v>
      </c>
      <c r="AK817">
        <v>0</v>
      </c>
      <c r="AL817">
        <v>1</v>
      </c>
      <c r="AM817" t="s">
        <v>4774</v>
      </c>
      <c r="AN817">
        <v>-32768</v>
      </c>
      <c r="AO817">
        <v>32767</v>
      </c>
      <c r="AP817" t="s">
        <v>4775</v>
      </c>
      <c r="AQ817" s="1" t="s">
        <v>157</v>
      </c>
      <c r="AR817" t="s">
        <v>158</v>
      </c>
      <c r="AS817" t="str">
        <f>VLOOKUP('intouch变量（实型）'!$A817,基本表格!$G:$Q,3,FALSE)</f>
        <v>DB100,REAL1926</v>
      </c>
      <c r="AT817" t="str">
        <f>VLOOKUP('intouch变量（实型）'!$A817,基本表格!$G:$Q,10,FALSE)</f>
        <v>No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</row>
    <row r="818" spans="1:55">
      <c r="A818" t="s">
        <v>6316</v>
      </c>
      <c r="B818" s="11" t="str">
        <f t="shared" si="12"/>
        <v>CHPF</v>
      </c>
      <c r="C818" s="11" t="str">
        <f>VLOOKUP('intouch变量（实型）'!$A818,基本表格!$G:$Q,2,FALSE)</f>
        <v>2124+P3-M1 4#双螺旋运输机A 变频器通讯 实际运行反馈速度</v>
      </c>
      <c r="D818" t="s">
        <v>154</v>
      </c>
      <c r="E818" t="s">
        <v>154</v>
      </c>
      <c r="F818">
        <v>0</v>
      </c>
      <c r="G818" t="s">
        <v>154</v>
      </c>
      <c r="H818" t="s">
        <v>154</v>
      </c>
      <c r="I818">
        <v>0</v>
      </c>
      <c r="J818">
        <v>0</v>
      </c>
      <c r="L818">
        <v>0</v>
      </c>
      <c r="M818">
        <v>-32768</v>
      </c>
      <c r="N818">
        <v>32767</v>
      </c>
      <c r="O818">
        <v>0</v>
      </c>
      <c r="P818">
        <v>0</v>
      </c>
      <c r="Q818" t="s">
        <v>155</v>
      </c>
      <c r="R818">
        <v>0</v>
      </c>
      <c r="S818">
        <v>1</v>
      </c>
      <c r="T818" t="s">
        <v>155</v>
      </c>
      <c r="U818">
        <v>0</v>
      </c>
      <c r="V818">
        <v>1</v>
      </c>
      <c r="W818" t="s">
        <v>155</v>
      </c>
      <c r="X818">
        <v>0</v>
      </c>
      <c r="Y818">
        <v>1</v>
      </c>
      <c r="Z818" t="s">
        <v>155</v>
      </c>
      <c r="AA818">
        <v>0</v>
      </c>
      <c r="AB818">
        <v>1</v>
      </c>
      <c r="AC818" t="s">
        <v>155</v>
      </c>
      <c r="AD818">
        <v>0</v>
      </c>
      <c r="AE818">
        <v>1</v>
      </c>
      <c r="AF818" t="s">
        <v>155</v>
      </c>
      <c r="AG818">
        <v>0</v>
      </c>
      <c r="AH818">
        <v>1</v>
      </c>
      <c r="AI818">
        <v>0</v>
      </c>
      <c r="AJ818" t="s">
        <v>155</v>
      </c>
      <c r="AK818">
        <v>0</v>
      </c>
      <c r="AL818">
        <v>1</v>
      </c>
      <c r="AM818" t="s">
        <v>4774</v>
      </c>
      <c r="AN818">
        <v>-32768</v>
      </c>
      <c r="AO818">
        <v>32767</v>
      </c>
      <c r="AP818" t="s">
        <v>4775</v>
      </c>
      <c r="AQ818" s="1" t="s">
        <v>157</v>
      </c>
      <c r="AR818" t="s">
        <v>158</v>
      </c>
      <c r="AS818" t="str">
        <f>VLOOKUP('intouch变量（实型）'!$A818,基本表格!$G:$Q,3,FALSE)</f>
        <v>DB100,REAL1956</v>
      </c>
      <c r="AT818" t="str">
        <f>VLOOKUP('intouch变量（实型）'!$A818,基本表格!$G:$Q,10,FALSE)</f>
        <v>Yes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</row>
    <row r="819" spans="1:55">
      <c r="A819" t="s">
        <v>6317</v>
      </c>
      <c r="B819" s="11" t="str">
        <f t="shared" si="12"/>
        <v>CHPF</v>
      </c>
      <c r="C819" s="11" t="str">
        <f>VLOOKUP('intouch变量（实型）'!$A819,基本表格!$G:$Q,2,FALSE)</f>
        <v>2124+P3-M1 4#双螺旋运输机A 变频器通讯 实际运行反馈电流</v>
      </c>
      <c r="D819" t="s">
        <v>154</v>
      </c>
      <c r="E819" t="s">
        <v>154</v>
      </c>
      <c r="F819">
        <v>0</v>
      </c>
      <c r="G819" t="s">
        <v>154</v>
      </c>
      <c r="H819" t="s">
        <v>154</v>
      </c>
      <c r="I819">
        <v>0</v>
      </c>
      <c r="J819">
        <v>0</v>
      </c>
      <c r="L819">
        <v>0</v>
      </c>
      <c r="M819">
        <v>-32768</v>
      </c>
      <c r="N819">
        <v>32767</v>
      </c>
      <c r="O819">
        <v>0</v>
      </c>
      <c r="P819">
        <v>0</v>
      </c>
      <c r="Q819" t="s">
        <v>155</v>
      </c>
      <c r="R819">
        <v>0</v>
      </c>
      <c r="S819">
        <v>1</v>
      </c>
      <c r="T819" t="s">
        <v>155</v>
      </c>
      <c r="U819">
        <v>0</v>
      </c>
      <c r="V819">
        <v>1</v>
      </c>
      <c r="W819" t="s">
        <v>155</v>
      </c>
      <c r="X819">
        <v>0</v>
      </c>
      <c r="Y819">
        <v>1</v>
      </c>
      <c r="Z819" t="s">
        <v>155</v>
      </c>
      <c r="AA819">
        <v>0</v>
      </c>
      <c r="AB819">
        <v>1</v>
      </c>
      <c r="AC819" t="s">
        <v>155</v>
      </c>
      <c r="AD819">
        <v>0</v>
      </c>
      <c r="AE819">
        <v>1</v>
      </c>
      <c r="AF819" t="s">
        <v>155</v>
      </c>
      <c r="AG819">
        <v>0</v>
      </c>
      <c r="AH819">
        <v>1</v>
      </c>
      <c r="AI819">
        <v>0</v>
      </c>
      <c r="AJ819" t="s">
        <v>155</v>
      </c>
      <c r="AK819">
        <v>0</v>
      </c>
      <c r="AL819">
        <v>1</v>
      </c>
      <c r="AM819" t="s">
        <v>4774</v>
      </c>
      <c r="AN819">
        <v>-32768</v>
      </c>
      <c r="AO819">
        <v>32767</v>
      </c>
      <c r="AP819" t="s">
        <v>4775</v>
      </c>
      <c r="AQ819" s="1" t="s">
        <v>157</v>
      </c>
      <c r="AR819" t="s">
        <v>158</v>
      </c>
      <c r="AS819" t="str">
        <f>VLOOKUP('intouch变量（实型）'!$A819,基本表格!$G:$Q,3,FALSE)</f>
        <v>DB100,REAL1960</v>
      </c>
      <c r="AT819" t="str">
        <f>VLOOKUP('intouch变量（实型）'!$A819,基本表格!$G:$Q,10,FALSE)</f>
        <v>Yes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</row>
    <row r="820" spans="1:55">
      <c r="A820" t="s">
        <v>6318</v>
      </c>
      <c r="B820" s="11" t="str">
        <f t="shared" si="12"/>
        <v>CHPF</v>
      </c>
      <c r="C820" s="11" t="str">
        <f>VLOOKUP('intouch变量（实型）'!$A820,基本表格!$G:$Q,2,FALSE)</f>
        <v>2124+P3-M1 4#双螺旋运输机A 变频器通讯 转矩百分比</v>
      </c>
      <c r="D820" t="s">
        <v>154</v>
      </c>
      <c r="E820" t="s">
        <v>154</v>
      </c>
      <c r="F820">
        <v>0</v>
      </c>
      <c r="G820" t="s">
        <v>154</v>
      </c>
      <c r="H820" t="s">
        <v>154</v>
      </c>
      <c r="I820">
        <v>0</v>
      </c>
      <c r="J820">
        <v>0</v>
      </c>
      <c r="L820">
        <v>0</v>
      </c>
      <c r="M820">
        <v>-32768</v>
      </c>
      <c r="N820">
        <v>32767</v>
      </c>
      <c r="O820">
        <v>0</v>
      </c>
      <c r="P820">
        <v>0</v>
      </c>
      <c r="Q820" t="s">
        <v>155</v>
      </c>
      <c r="R820">
        <v>0</v>
      </c>
      <c r="S820">
        <v>1</v>
      </c>
      <c r="T820" t="s">
        <v>155</v>
      </c>
      <c r="U820">
        <v>0</v>
      </c>
      <c r="V820">
        <v>1</v>
      </c>
      <c r="W820" t="s">
        <v>155</v>
      </c>
      <c r="X820">
        <v>0</v>
      </c>
      <c r="Y820">
        <v>1</v>
      </c>
      <c r="Z820" t="s">
        <v>155</v>
      </c>
      <c r="AA820">
        <v>0</v>
      </c>
      <c r="AB820">
        <v>1</v>
      </c>
      <c r="AC820" t="s">
        <v>155</v>
      </c>
      <c r="AD820">
        <v>0</v>
      </c>
      <c r="AE820">
        <v>1</v>
      </c>
      <c r="AF820" t="s">
        <v>155</v>
      </c>
      <c r="AG820">
        <v>0</v>
      </c>
      <c r="AH820">
        <v>1</v>
      </c>
      <c r="AI820">
        <v>0</v>
      </c>
      <c r="AJ820" t="s">
        <v>155</v>
      </c>
      <c r="AK820">
        <v>0</v>
      </c>
      <c r="AL820">
        <v>1</v>
      </c>
      <c r="AM820" t="s">
        <v>4774</v>
      </c>
      <c r="AN820">
        <v>-32768</v>
      </c>
      <c r="AO820">
        <v>32767</v>
      </c>
      <c r="AP820" t="s">
        <v>4775</v>
      </c>
      <c r="AQ820" s="1" t="s">
        <v>157</v>
      </c>
      <c r="AR820" t="s">
        <v>158</v>
      </c>
      <c r="AS820" t="str">
        <f>VLOOKUP('intouch变量（实型）'!$A820,基本表格!$G:$Q,3,FALSE)</f>
        <v>DB100,REAL1964</v>
      </c>
      <c r="AT820" t="str">
        <f>VLOOKUP('intouch变量（实型）'!$A820,基本表格!$G:$Q,10,FALSE)</f>
        <v>Yes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</row>
    <row r="821" spans="1:55">
      <c r="A821" t="s">
        <v>6319</v>
      </c>
      <c r="B821" s="11" t="str">
        <f t="shared" si="12"/>
        <v>CHPF</v>
      </c>
      <c r="C821" s="11" t="str">
        <f>VLOOKUP('intouch变量（实型）'!$A821,基本表格!$G:$Q,2,FALSE)</f>
        <v>2124+P3-M1 4#双螺旋运输机A 变频器通讯 给定速度</v>
      </c>
      <c r="D821" t="s">
        <v>154</v>
      </c>
      <c r="E821" t="s">
        <v>154</v>
      </c>
      <c r="F821">
        <v>0</v>
      </c>
      <c r="G821" t="s">
        <v>154</v>
      </c>
      <c r="H821" t="s">
        <v>154</v>
      </c>
      <c r="I821">
        <v>0</v>
      </c>
      <c r="J821">
        <v>0</v>
      </c>
      <c r="L821">
        <v>0</v>
      </c>
      <c r="M821">
        <v>-32768</v>
      </c>
      <c r="N821">
        <v>32767</v>
      </c>
      <c r="O821">
        <v>0</v>
      </c>
      <c r="P821">
        <v>0</v>
      </c>
      <c r="Q821" t="s">
        <v>155</v>
      </c>
      <c r="R821">
        <v>0</v>
      </c>
      <c r="S821">
        <v>1</v>
      </c>
      <c r="T821" t="s">
        <v>155</v>
      </c>
      <c r="U821">
        <v>0</v>
      </c>
      <c r="V821">
        <v>1</v>
      </c>
      <c r="W821" t="s">
        <v>155</v>
      </c>
      <c r="X821">
        <v>0</v>
      </c>
      <c r="Y821">
        <v>1</v>
      </c>
      <c r="Z821" t="s">
        <v>155</v>
      </c>
      <c r="AA821">
        <v>0</v>
      </c>
      <c r="AB821">
        <v>1</v>
      </c>
      <c r="AC821" t="s">
        <v>155</v>
      </c>
      <c r="AD821">
        <v>0</v>
      </c>
      <c r="AE821">
        <v>1</v>
      </c>
      <c r="AF821" t="s">
        <v>155</v>
      </c>
      <c r="AG821">
        <v>0</v>
      </c>
      <c r="AH821">
        <v>1</v>
      </c>
      <c r="AI821">
        <v>0</v>
      </c>
      <c r="AJ821" t="s">
        <v>155</v>
      </c>
      <c r="AK821">
        <v>0</v>
      </c>
      <c r="AL821">
        <v>1</v>
      </c>
      <c r="AM821" t="s">
        <v>4774</v>
      </c>
      <c r="AN821">
        <v>-32768</v>
      </c>
      <c r="AO821">
        <v>32767</v>
      </c>
      <c r="AP821" t="s">
        <v>4775</v>
      </c>
      <c r="AQ821" s="1" t="s">
        <v>157</v>
      </c>
      <c r="AR821" t="s">
        <v>158</v>
      </c>
      <c r="AS821" t="str">
        <f>VLOOKUP('intouch变量（实型）'!$A821,基本表格!$G:$Q,3,FALSE)</f>
        <v>DB100,REAL1968</v>
      </c>
      <c r="AT821" t="str">
        <f>VLOOKUP('intouch变量（实型）'!$A821,基本表格!$G:$Q,10,FALSE)</f>
        <v>No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</row>
    <row r="822" spans="1:55">
      <c r="A822" t="s">
        <v>6320</v>
      </c>
      <c r="B822" s="11" t="str">
        <f t="shared" si="12"/>
        <v>CHPF</v>
      </c>
      <c r="C822" s="11" t="str">
        <f>VLOOKUP('intouch变量（实型）'!$A822,基本表格!$G:$Q,2,FALSE)</f>
        <v>2124+P3-M1 4#双螺旋运输机A 变频器通讯 加速时间</v>
      </c>
      <c r="D822" t="s">
        <v>154</v>
      </c>
      <c r="E822" t="s">
        <v>154</v>
      </c>
      <c r="F822">
        <v>0</v>
      </c>
      <c r="G822" t="s">
        <v>154</v>
      </c>
      <c r="H822" t="s">
        <v>154</v>
      </c>
      <c r="I822">
        <v>0</v>
      </c>
      <c r="J822">
        <v>0</v>
      </c>
      <c r="L822">
        <v>0</v>
      </c>
      <c r="M822">
        <v>-32768</v>
      </c>
      <c r="N822">
        <v>32767</v>
      </c>
      <c r="O822">
        <v>0</v>
      </c>
      <c r="P822">
        <v>0</v>
      </c>
      <c r="Q822" t="s">
        <v>155</v>
      </c>
      <c r="R822">
        <v>0</v>
      </c>
      <c r="S822">
        <v>1</v>
      </c>
      <c r="T822" t="s">
        <v>155</v>
      </c>
      <c r="U822">
        <v>0</v>
      </c>
      <c r="V822">
        <v>1</v>
      </c>
      <c r="W822" t="s">
        <v>155</v>
      </c>
      <c r="X822">
        <v>0</v>
      </c>
      <c r="Y822">
        <v>1</v>
      </c>
      <c r="Z822" t="s">
        <v>155</v>
      </c>
      <c r="AA822">
        <v>0</v>
      </c>
      <c r="AB822">
        <v>1</v>
      </c>
      <c r="AC822" t="s">
        <v>155</v>
      </c>
      <c r="AD822">
        <v>0</v>
      </c>
      <c r="AE822">
        <v>1</v>
      </c>
      <c r="AF822" t="s">
        <v>155</v>
      </c>
      <c r="AG822">
        <v>0</v>
      </c>
      <c r="AH822">
        <v>1</v>
      </c>
      <c r="AI822">
        <v>0</v>
      </c>
      <c r="AJ822" t="s">
        <v>155</v>
      </c>
      <c r="AK822">
        <v>0</v>
      </c>
      <c r="AL822">
        <v>1</v>
      </c>
      <c r="AM822" t="s">
        <v>4774</v>
      </c>
      <c r="AN822">
        <v>-32768</v>
      </c>
      <c r="AO822">
        <v>32767</v>
      </c>
      <c r="AP822" t="s">
        <v>4775</v>
      </c>
      <c r="AQ822" s="1" t="s">
        <v>157</v>
      </c>
      <c r="AR822" t="s">
        <v>158</v>
      </c>
      <c r="AS822" t="str">
        <f>VLOOKUP('intouch变量（实型）'!$A822,基本表格!$G:$Q,3,FALSE)</f>
        <v>DB100,REAL1972</v>
      </c>
      <c r="AT822" t="str">
        <f>VLOOKUP('intouch变量（实型）'!$A822,基本表格!$G:$Q,10,FALSE)</f>
        <v>No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</row>
    <row r="823" spans="1:55">
      <c r="A823" t="s">
        <v>6321</v>
      </c>
      <c r="B823" s="11" t="str">
        <f t="shared" si="12"/>
        <v>CHPF</v>
      </c>
      <c r="C823" s="11" t="str">
        <f>VLOOKUP('intouch变量（实型）'!$A823,基本表格!$G:$Q,2,FALSE)</f>
        <v>2124+P3-M1 4#双螺旋运输机A 变频器通讯 减速时间</v>
      </c>
      <c r="D823" t="s">
        <v>154</v>
      </c>
      <c r="E823" t="s">
        <v>154</v>
      </c>
      <c r="F823">
        <v>0</v>
      </c>
      <c r="G823" t="s">
        <v>154</v>
      </c>
      <c r="H823" t="s">
        <v>154</v>
      </c>
      <c r="I823">
        <v>0</v>
      </c>
      <c r="J823">
        <v>0</v>
      </c>
      <c r="L823">
        <v>0</v>
      </c>
      <c r="M823">
        <v>-32768</v>
      </c>
      <c r="N823">
        <v>32767</v>
      </c>
      <c r="O823">
        <v>0</v>
      </c>
      <c r="P823">
        <v>0</v>
      </c>
      <c r="Q823" t="s">
        <v>155</v>
      </c>
      <c r="R823">
        <v>0</v>
      </c>
      <c r="S823">
        <v>1</v>
      </c>
      <c r="T823" t="s">
        <v>155</v>
      </c>
      <c r="U823">
        <v>0</v>
      </c>
      <c r="V823">
        <v>1</v>
      </c>
      <c r="W823" t="s">
        <v>155</v>
      </c>
      <c r="X823">
        <v>0</v>
      </c>
      <c r="Y823">
        <v>1</v>
      </c>
      <c r="Z823" t="s">
        <v>155</v>
      </c>
      <c r="AA823">
        <v>0</v>
      </c>
      <c r="AB823">
        <v>1</v>
      </c>
      <c r="AC823" t="s">
        <v>155</v>
      </c>
      <c r="AD823">
        <v>0</v>
      </c>
      <c r="AE823">
        <v>1</v>
      </c>
      <c r="AF823" t="s">
        <v>155</v>
      </c>
      <c r="AG823">
        <v>0</v>
      </c>
      <c r="AH823">
        <v>1</v>
      </c>
      <c r="AI823">
        <v>0</v>
      </c>
      <c r="AJ823" t="s">
        <v>155</v>
      </c>
      <c r="AK823">
        <v>0</v>
      </c>
      <c r="AL823">
        <v>1</v>
      </c>
      <c r="AM823" t="s">
        <v>4774</v>
      </c>
      <c r="AN823">
        <v>-32768</v>
      </c>
      <c r="AO823">
        <v>32767</v>
      </c>
      <c r="AP823" t="s">
        <v>4775</v>
      </c>
      <c r="AQ823" s="1" t="s">
        <v>157</v>
      </c>
      <c r="AR823" t="s">
        <v>158</v>
      </c>
      <c r="AS823" t="str">
        <f>VLOOKUP('intouch变量（实型）'!$A823,基本表格!$G:$Q,3,FALSE)</f>
        <v>DB100,REAL1976</v>
      </c>
      <c r="AT823" t="str">
        <f>VLOOKUP('intouch变量（实型）'!$A823,基本表格!$G:$Q,10,FALSE)</f>
        <v>No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</row>
    <row r="824" spans="1:55">
      <c r="A824" t="s">
        <v>6322</v>
      </c>
      <c r="B824" s="11" t="str">
        <f t="shared" si="12"/>
        <v>CHPF</v>
      </c>
      <c r="C824" s="11" t="str">
        <f>VLOOKUP('intouch变量（实型）'!$A824,基本表格!$G:$Q,2,FALSE)</f>
        <v>2124+P3-M1 4#双螺旋运输机A 变频器通讯 最大频率</v>
      </c>
      <c r="D824" t="s">
        <v>154</v>
      </c>
      <c r="E824" t="s">
        <v>154</v>
      </c>
      <c r="F824">
        <v>0</v>
      </c>
      <c r="G824" t="s">
        <v>154</v>
      </c>
      <c r="H824" t="s">
        <v>154</v>
      </c>
      <c r="I824">
        <v>0</v>
      </c>
      <c r="J824">
        <v>0</v>
      </c>
      <c r="L824">
        <v>0</v>
      </c>
      <c r="M824">
        <v>-32768</v>
      </c>
      <c r="N824">
        <v>32767</v>
      </c>
      <c r="O824">
        <v>0</v>
      </c>
      <c r="P824">
        <v>0</v>
      </c>
      <c r="Q824" t="s">
        <v>155</v>
      </c>
      <c r="R824">
        <v>0</v>
      </c>
      <c r="S824">
        <v>1</v>
      </c>
      <c r="T824" t="s">
        <v>155</v>
      </c>
      <c r="U824">
        <v>0</v>
      </c>
      <c r="V824">
        <v>1</v>
      </c>
      <c r="W824" t="s">
        <v>155</v>
      </c>
      <c r="X824">
        <v>0</v>
      </c>
      <c r="Y824">
        <v>1</v>
      </c>
      <c r="Z824" t="s">
        <v>155</v>
      </c>
      <c r="AA824">
        <v>0</v>
      </c>
      <c r="AB824">
        <v>1</v>
      </c>
      <c r="AC824" t="s">
        <v>155</v>
      </c>
      <c r="AD824">
        <v>0</v>
      </c>
      <c r="AE824">
        <v>1</v>
      </c>
      <c r="AF824" t="s">
        <v>155</v>
      </c>
      <c r="AG824">
        <v>0</v>
      </c>
      <c r="AH824">
        <v>1</v>
      </c>
      <c r="AI824">
        <v>0</v>
      </c>
      <c r="AJ824" t="s">
        <v>155</v>
      </c>
      <c r="AK824">
        <v>0</v>
      </c>
      <c r="AL824">
        <v>1</v>
      </c>
      <c r="AM824" t="s">
        <v>4774</v>
      </c>
      <c r="AN824">
        <v>-32768</v>
      </c>
      <c r="AO824">
        <v>32767</v>
      </c>
      <c r="AP824" t="s">
        <v>4775</v>
      </c>
      <c r="AQ824" s="1" t="s">
        <v>157</v>
      </c>
      <c r="AR824" t="s">
        <v>158</v>
      </c>
      <c r="AS824" t="str">
        <f>VLOOKUP('intouch变量（实型）'!$A824,基本表格!$G:$Q,3,FALSE)</f>
        <v>DB100,REAL1980</v>
      </c>
      <c r="AT824" t="str">
        <f>VLOOKUP('intouch变量（实型）'!$A824,基本表格!$G:$Q,10,FALSE)</f>
        <v>No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</row>
    <row r="825" spans="1:55">
      <c r="A825" t="s">
        <v>6323</v>
      </c>
      <c r="B825" s="11" t="str">
        <f t="shared" si="12"/>
        <v>CHPF</v>
      </c>
      <c r="C825" s="11" t="str">
        <f>VLOOKUP('intouch变量（实型）'!$A825,基本表格!$G:$Q,2,FALSE)</f>
        <v>2124+P3-M1 4#双螺旋运输机A 变频器通讯 最小频率</v>
      </c>
      <c r="D825" t="s">
        <v>154</v>
      </c>
      <c r="E825" t="s">
        <v>154</v>
      </c>
      <c r="F825">
        <v>0</v>
      </c>
      <c r="G825" t="s">
        <v>154</v>
      </c>
      <c r="H825" t="s">
        <v>154</v>
      </c>
      <c r="I825">
        <v>0</v>
      </c>
      <c r="J825">
        <v>0</v>
      </c>
      <c r="L825">
        <v>0</v>
      </c>
      <c r="M825">
        <v>-32768</v>
      </c>
      <c r="N825">
        <v>32767</v>
      </c>
      <c r="O825">
        <v>0</v>
      </c>
      <c r="P825">
        <v>0</v>
      </c>
      <c r="Q825" t="s">
        <v>155</v>
      </c>
      <c r="R825">
        <v>0</v>
      </c>
      <c r="S825">
        <v>1</v>
      </c>
      <c r="T825" t="s">
        <v>155</v>
      </c>
      <c r="U825">
        <v>0</v>
      </c>
      <c r="V825">
        <v>1</v>
      </c>
      <c r="W825" t="s">
        <v>155</v>
      </c>
      <c r="X825">
        <v>0</v>
      </c>
      <c r="Y825">
        <v>1</v>
      </c>
      <c r="Z825" t="s">
        <v>155</v>
      </c>
      <c r="AA825">
        <v>0</v>
      </c>
      <c r="AB825">
        <v>1</v>
      </c>
      <c r="AC825" t="s">
        <v>155</v>
      </c>
      <c r="AD825">
        <v>0</v>
      </c>
      <c r="AE825">
        <v>1</v>
      </c>
      <c r="AF825" t="s">
        <v>155</v>
      </c>
      <c r="AG825">
        <v>0</v>
      </c>
      <c r="AH825">
        <v>1</v>
      </c>
      <c r="AI825">
        <v>0</v>
      </c>
      <c r="AJ825" t="s">
        <v>155</v>
      </c>
      <c r="AK825">
        <v>0</v>
      </c>
      <c r="AL825">
        <v>1</v>
      </c>
      <c r="AM825" t="s">
        <v>4774</v>
      </c>
      <c r="AN825">
        <v>-32768</v>
      </c>
      <c r="AO825">
        <v>32767</v>
      </c>
      <c r="AP825" t="s">
        <v>4775</v>
      </c>
      <c r="AQ825" s="1" t="s">
        <v>157</v>
      </c>
      <c r="AR825" t="s">
        <v>158</v>
      </c>
      <c r="AS825" t="str">
        <f>VLOOKUP('intouch变量（实型）'!$A825,基本表格!$G:$Q,3,FALSE)</f>
        <v>DB100,REAL1984</v>
      </c>
      <c r="AT825" t="str">
        <f>VLOOKUP('intouch变量（实型）'!$A825,基本表格!$G:$Q,10,FALSE)</f>
        <v>No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</row>
    <row r="826" spans="1:55">
      <c r="A826" t="s">
        <v>6324</v>
      </c>
      <c r="B826" s="11" t="str">
        <f t="shared" si="12"/>
        <v>CHPF</v>
      </c>
      <c r="C826" s="11" t="str">
        <f>VLOOKUP('intouch变量（实型）'!$A826,基本表格!$G:$Q,2,FALSE)</f>
        <v>2124+P3-M1 4#双螺旋运输机A 变频器通讯 多级速度</v>
      </c>
      <c r="D826" t="s">
        <v>154</v>
      </c>
      <c r="E826" t="s">
        <v>154</v>
      </c>
      <c r="F826">
        <v>0</v>
      </c>
      <c r="G826" t="s">
        <v>154</v>
      </c>
      <c r="H826" t="s">
        <v>154</v>
      </c>
      <c r="I826">
        <v>0</v>
      </c>
      <c r="J826">
        <v>0</v>
      </c>
      <c r="L826">
        <v>0</v>
      </c>
      <c r="M826">
        <v>-32768</v>
      </c>
      <c r="N826">
        <v>32767</v>
      </c>
      <c r="O826">
        <v>0</v>
      </c>
      <c r="P826">
        <v>0</v>
      </c>
      <c r="Q826" t="s">
        <v>155</v>
      </c>
      <c r="R826">
        <v>0</v>
      </c>
      <c r="S826">
        <v>1</v>
      </c>
      <c r="T826" t="s">
        <v>155</v>
      </c>
      <c r="U826">
        <v>0</v>
      </c>
      <c r="V826">
        <v>1</v>
      </c>
      <c r="W826" t="s">
        <v>155</v>
      </c>
      <c r="X826">
        <v>0</v>
      </c>
      <c r="Y826">
        <v>1</v>
      </c>
      <c r="Z826" t="s">
        <v>155</v>
      </c>
      <c r="AA826">
        <v>0</v>
      </c>
      <c r="AB826">
        <v>1</v>
      </c>
      <c r="AC826" t="s">
        <v>155</v>
      </c>
      <c r="AD826">
        <v>0</v>
      </c>
      <c r="AE826">
        <v>1</v>
      </c>
      <c r="AF826" t="s">
        <v>155</v>
      </c>
      <c r="AG826">
        <v>0</v>
      </c>
      <c r="AH826">
        <v>1</v>
      </c>
      <c r="AI826">
        <v>0</v>
      </c>
      <c r="AJ826" t="s">
        <v>155</v>
      </c>
      <c r="AK826">
        <v>0</v>
      </c>
      <c r="AL826">
        <v>1</v>
      </c>
      <c r="AM826" t="s">
        <v>4774</v>
      </c>
      <c r="AN826">
        <v>-32768</v>
      </c>
      <c r="AO826">
        <v>32767</v>
      </c>
      <c r="AP826" t="s">
        <v>4775</v>
      </c>
      <c r="AQ826" s="1" t="s">
        <v>157</v>
      </c>
      <c r="AR826" t="s">
        <v>158</v>
      </c>
      <c r="AS826" t="str">
        <f>VLOOKUP('intouch变量（实型）'!$A826,基本表格!$G:$Q,3,FALSE)</f>
        <v>DB100,REAL1988</v>
      </c>
      <c r="AT826" t="str">
        <f>VLOOKUP('intouch变量（实型）'!$A826,基本表格!$G:$Q,10,FALSE)</f>
        <v>No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</row>
    <row r="827" spans="1:55">
      <c r="A827" t="s">
        <v>6325</v>
      </c>
      <c r="B827" s="11" t="str">
        <f t="shared" si="12"/>
        <v>CHPF</v>
      </c>
      <c r="C827" s="11" t="str">
        <f>VLOOKUP('intouch变量（实型）'!$A827,基本表格!$G:$Q,2,FALSE)</f>
        <v>2124+P3-M1 4#双螺旋运输机A 变频器通讯 多级转速</v>
      </c>
      <c r="D827" t="s">
        <v>154</v>
      </c>
      <c r="E827" t="s">
        <v>154</v>
      </c>
      <c r="F827">
        <v>0</v>
      </c>
      <c r="G827" t="s">
        <v>154</v>
      </c>
      <c r="H827" t="s">
        <v>154</v>
      </c>
      <c r="I827">
        <v>0</v>
      </c>
      <c r="J827">
        <v>0</v>
      </c>
      <c r="L827">
        <v>0</v>
      </c>
      <c r="M827">
        <v>-32768</v>
      </c>
      <c r="N827">
        <v>32767</v>
      </c>
      <c r="O827">
        <v>0</v>
      </c>
      <c r="P827">
        <v>0</v>
      </c>
      <c r="Q827" t="s">
        <v>155</v>
      </c>
      <c r="R827">
        <v>0</v>
      </c>
      <c r="S827">
        <v>1</v>
      </c>
      <c r="T827" t="s">
        <v>155</v>
      </c>
      <c r="U827">
        <v>0</v>
      </c>
      <c r="V827">
        <v>1</v>
      </c>
      <c r="W827" t="s">
        <v>155</v>
      </c>
      <c r="X827">
        <v>0</v>
      </c>
      <c r="Y827">
        <v>1</v>
      </c>
      <c r="Z827" t="s">
        <v>155</v>
      </c>
      <c r="AA827">
        <v>0</v>
      </c>
      <c r="AB827">
        <v>1</v>
      </c>
      <c r="AC827" t="s">
        <v>155</v>
      </c>
      <c r="AD827">
        <v>0</v>
      </c>
      <c r="AE827">
        <v>1</v>
      </c>
      <c r="AF827" t="s">
        <v>155</v>
      </c>
      <c r="AG827">
        <v>0</v>
      </c>
      <c r="AH827">
        <v>1</v>
      </c>
      <c r="AI827">
        <v>0</v>
      </c>
      <c r="AJ827" t="s">
        <v>155</v>
      </c>
      <c r="AK827">
        <v>0</v>
      </c>
      <c r="AL827">
        <v>1</v>
      </c>
      <c r="AM827" t="s">
        <v>4774</v>
      </c>
      <c r="AN827">
        <v>-32768</v>
      </c>
      <c r="AO827">
        <v>32767</v>
      </c>
      <c r="AP827" t="s">
        <v>4775</v>
      </c>
      <c r="AQ827" s="1" t="s">
        <v>157</v>
      </c>
      <c r="AR827" t="s">
        <v>158</v>
      </c>
      <c r="AS827" t="str">
        <f>VLOOKUP('intouch变量（实型）'!$A827,基本表格!$G:$Q,3,FALSE)</f>
        <v>DB100,REAL1992</v>
      </c>
      <c r="AT827" t="str">
        <f>VLOOKUP('intouch变量（实型）'!$A827,基本表格!$G:$Q,10,FALSE)</f>
        <v>No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</row>
    <row r="828" spans="1:55">
      <c r="A828" t="s">
        <v>6326</v>
      </c>
      <c r="B828" s="11" t="str">
        <f t="shared" si="12"/>
        <v>CHPF</v>
      </c>
      <c r="C828" s="11" t="str">
        <f>VLOOKUP('intouch变量（实型）'!$A828,基本表格!$G:$Q,2,FALSE)</f>
        <v>2124+P3-M1 4#双螺旋运输机A 反馈转速 实际值</v>
      </c>
      <c r="D828" t="s">
        <v>154</v>
      </c>
      <c r="E828" t="s">
        <v>154</v>
      </c>
      <c r="F828">
        <v>0</v>
      </c>
      <c r="G828" t="s">
        <v>154</v>
      </c>
      <c r="H828" t="s">
        <v>154</v>
      </c>
      <c r="I828">
        <v>0</v>
      </c>
      <c r="J828">
        <v>0</v>
      </c>
      <c r="L828">
        <v>0</v>
      </c>
      <c r="M828">
        <v>-32768</v>
      </c>
      <c r="N828">
        <v>32767</v>
      </c>
      <c r="O828">
        <v>0</v>
      </c>
      <c r="P828">
        <v>0</v>
      </c>
      <c r="Q828" t="s">
        <v>155</v>
      </c>
      <c r="R828">
        <v>0</v>
      </c>
      <c r="S828">
        <v>1</v>
      </c>
      <c r="T828" t="s">
        <v>155</v>
      </c>
      <c r="U828">
        <v>0</v>
      </c>
      <c r="V828">
        <v>1</v>
      </c>
      <c r="W828" t="s">
        <v>155</v>
      </c>
      <c r="X828">
        <v>0</v>
      </c>
      <c r="Y828">
        <v>1</v>
      </c>
      <c r="Z828" t="s">
        <v>155</v>
      </c>
      <c r="AA828">
        <v>0</v>
      </c>
      <c r="AB828">
        <v>1</v>
      </c>
      <c r="AC828" t="s">
        <v>155</v>
      </c>
      <c r="AD828">
        <v>0</v>
      </c>
      <c r="AE828">
        <v>1</v>
      </c>
      <c r="AF828" t="s">
        <v>155</v>
      </c>
      <c r="AG828">
        <v>0</v>
      </c>
      <c r="AH828">
        <v>1</v>
      </c>
      <c r="AI828">
        <v>0</v>
      </c>
      <c r="AJ828" t="s">
        <v>155</v>
      </c>
      <c r="AK828">
        <v>0</v>
      </c>
      <c r="AL828">
        <v>1</v>
      </c>
      <c r="AM828" t="s">
        <v>4774</v>
      </c>
      <c r="AN828">
        <v>-32768</v>
      </c>
      <c r="AO828">
        <v>32767</v>
      </c>
      <c r="AP828" t="s">
        <v>4775</v>
      </c>
      <c r="AQ828" s="1" t="s">
        <v>157</v>
      </c>
      <c r="AR828" t="s">
        <v>158</v>
      </c>
      <c r="AS828" t="str">
        <f>VLOOKUP('intouch变量（实型）'!$A828,基本表格!$G:$Q,3,FALSE)</f>
        <v>DB100,REAL2006</v>
      </c>
      <c r="AT828" t="str">
        <f>VLOOKUP('intouch变量（实型）'!$A828,基本表格!$G:$Q,10,FALSE)</f>
        <v>Yes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</row>
    <row r="829" spans="1:55">
      <c r="A829" t="s">
        <v>6327</v>
      </c>
      <c r="B829" s="11" t="str">
        <f t="shared" si="12"/>
        <v>CHPF</v>
      </c>
      <c r="C829" s="11" t="str">
        <f>VLOOKUP('intouch变量（实型）'!$A829,基本表格!$G:$Q,2,FALSE)</f>
        <v>2124+P3-M1 4#双螺旋运输机A 反馈转速 量程</v>
      </c>
      <c r="D829" t="s">
        <v>154</v>
      </c>
      <c r="E829" t="s">
        <v>154</v>
      </c>
      <c r="F829">
        <v>0</v>
      </c>
      <c r="G829" t="s">
        <v>154</v>
      </c>
      <c r="H829" t="s">
        <v>154</v>
      </c>
      <c r="I829">
        <v>0</v>
      </c>
      <c r="J829">
        <v>0</v>
      </c>
      <c r="L829">
        <v>0</v>
      </c>
      <c r="M829">
        <v>-32768</v>
      </c>
      <c r="N829">
        <v>32767</v>
      </c>
      <c r="O829">
        <v>0</v>
      </c>
      <c r="P829">
        <v>0</v>
      </c>
      <c r="Q829" t="s">
        <v>155</v>
      </c>
      <c r="R829">
        <v>0</v>
      </c>
      <c r="S829">
        <v>1</v>
      </c>
      <c r="T829" t="s">
        <v>155</v>
      </c>
      <c r="U829">
        <v>0</v>
      </c>
      <c r="V829">
        <v>1</v>
      </c>
      <c r="W829" t="s">
        <v>155</v>
      </c>
      <c r="X829">
        <v>0</v>
      </c>
      <c r="Y829">
        <v>1</v>
      </c>
      <c r="Z829" t="s">
        <v>155</v>
      </c>
      <c r="AA829">
        <v>0</v>
      </c>
      <c r="AB829">
        <v>1</v>
      </c>
      <c r="AC829" t="s">
        <v>155</v>
      </c>
      <c r="AD829">
        <v>0</v>
      </c>
      <c r="AE829">
        <v>1</v>
      </c>
      <c r="AF829" t="s">
        <v>155</v>
      </c>
      <c r="AG829">
        <v>0</v>
      </c>
      <c r="AH829">
        <v>1</v>
      </c>
      <c r="AI829">
        <v>0</v>
      </c>
      <c r="AJ829" t="s">
        <v>155</v>
      </c>
      <c r="AK829">
        <v>0</v>
      </c>
      <c r="AL829">
        <v>1</v>
      </c>
      <c r="AM829" t="s">
        <v>4774</v>
      </c>
      <c r="AN829">
        <v>-32768</v>
      </c>
      <c r="AO829">
        <v>32767</v>
      </c>
      <c r="AP829" t="s">
        <v>4775</v>
      </c>
      <c r="AQ829" s="1" t="s">
        <v>157</v>
      </c>
      <c r="AR829" t="s">
        <v>158</v>
      </c>
      <c r="AS829" t="str">
        <f>VLOOKUP('intouch变量（实型）'!$A829,基本表格!$G:$Q,3,FALSE)</f>
        <v>DB100,REAL2010</v>
      </c>
      <c r="AT829" t="str">
        <f>VLOOKUP('intouch变量（实型）'!$A829,基本表格!$G:$Q,10,FALSE)</f>
        <v>No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</row>
    <row r="830" spans="1:55">
      <c r="A830" t="s">
        <v>6328</v>
      </c>
      <c r="B830" s="11" t="str">
        <f t="shared" si="12"/>
        <v>CHPF</v>
      </c>
      <c r="C830" s="11" t="str">
        <f>VLOOKUP('intouch变量（实型）'!$A830,基本表格!$G:$Q,2,FALSE)</f>
        <v>2124+P3-M1 4#双螺旋运输机A 反馈转速 上限值</v>
      </c>
      <c r="D830" t="s">
        <v>154</v>
      </c>
      <c r="E830" t="s">
        <v>154</v>
      </c>
      <c r="F830">
        <v>0</v>
      </c>
      <c r="G830" t="s">
        <v>154</v>
      </c>
      <c r="H830" t="s">
        <v>154</v>
      </c>
      <c r="I830">
        <v>0</v>
      </c>
      <c r="J830">
        <v>0</v>
      </c>
      <c r="L830">
        <v>0</v>
      </c>
      <c r="M830">
        <v>-32768</v>
      </c>
      <c r="N830">
        <v>32767</v>
      </c>
      <c r="O830">
        <v>0</v>
      </c>
      <c r="P830">
        <v>0</v>
      </c>
      <c r="Q830" t="s">
        <v>155</v>
      </c>
      <c r="R830">
        <v>0</v>
      </c>
      <c r="S830">
        <v>1</v>
      </c>
      <c r="T830" t="s">
        <v>155</v>
      </c>
      <c r="U830">
        <v>0</v>
      </c>
      <c r="V830">
        <v>1</v>
      </c>
      <c r="W830" t="s">
        <v>155</v>
      </c>
      <c r="X830">
        <v>0</v>
      </c>
      <c r="Y830">
        <v>1</v>
      </c>
      <c r="Z830" t="s">
        <v>155</v>
      </c>
      <c r="AA830">
        <v>0</v>
      </c>
      <c r="AB830">
        <v>1</v>
      </c>
      <c r="AC830" t="s">
        <v>155</v>
      </c>
      <c r="AD830">
        <v>0</v>
      </c>
      <c r="AE830">
        <v>1</v>
      </c>
      <c r="AF830" t="s">
        <v>155</v>
      </c>
      <c r="AG830">
        <v>0</v>
      </c>
      <c r="AH830">
        <v>1</v>
      </c>
      <c r="AI830">
        <v>0</v>
      </c>
      <c r="AJ830" t="s">
        <v>155</v>
      </c>
      <c r="AK830">
        <v>0</v>
      </c>
      <c r="AL830">
        <v>1</v>
      </c>
      <c r="AM830" t="s">
        <v>4774</v>
      </c>
      <c r="AN830">
        <v>-32768</v>
      </c>
      <c r="AO830">
        <v>32767</v>
      </c>
      <c r="AP830" t="s">
        <v>4775</v>
      </c>
      <c r="AQ830" s="1" t="s">
        <v>157</v>
      </c>
      <c r="AR830" t="s">
        <v>158</v>
      </c>
      <c r="AS830" t="str">
        <f>VLOOKUP('intouch变量（实型）'!$A830,基本表格!$G:$Q,3,FALSE)</f>
        <v>DB100,REAL2014</v>
      </c>
      <c r="AT830" t="str">
        <f>VLOOKUP('intouch变量（实型）'!$A830,基本表格!$G:$Q,10,FALSE)</f>
        <v>No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</row>
    <row r="831" spans="1:55">
      <c r="A831" t="s">
        <v>6329</v>
      </c>
      <c r="B831" s="11" t="str">
        <f t="shared" si="12"/>
        <v>CHPF</v>
      </c>
      <c r="C831" s="11" t="str">
        <f>VLOOKUP('intouch变量（实型）'!$A831,基本表格!$G:$Q,2,FALSE)</f>
        <v>2124+P3-M1 4#双螺旋运输机A 反馈转速 下限值</v>
      </c>
      <c r="D831" t="s">
        <v>154</v>
      </c>
      <c r="E831" t="s">
        <v>154</v>
      </c>
      <c r="F831">
        <v>0</v>
      </c>
      <c r="G831" t="s">
        <v>154</v>
      </c>
      <c r="H831" t="s">
        <v>154</v>
      </c>
      <c r="I831">
        <v>0</v>
      </c>
      <c r="J831">
        <v>0</v>
      </c>
      <c r="L831">
        <v>0</v>
      </c>
      <c r="M831">
        <v>-32768</v>
      </c>
      <c r="N831">
        <v>32767</v>
      </c>
      <c r="O831">
        <v>0</v>
      </c>
      <c r="P831">
        <v>0</v>
      </c>
      <c r="Q831" t="s">
        <v>155</v>
      </c>
      <c r="R831">
        <v>0</v>
      </c>
      <c r="S831">
        <v>1</v>
      </c>
      <c r="T831" t="s">
        <v>155</v>
      </c>
      <c r="U831">
        <v>0</v>
      </c>
      <c r="V831">
        <v>1</v>
      </c>
      <c r="W831" t="s">
        <v>155</v>
      </c>
      <c r="X831">
        <v>0</v>
      </c>
      <c r="Y831">
        <v>1</v>
      </c>
      <c r="Z831" t="s">
        <v>155</v>
      </c>
      <c r="AA831">
        <v>0</v>
      </c>
      <c r="AB831">
        <v>1</v>
      </c>
      <c r="AC831" t="s">
        <v>155</v>
      </c>
      <c r="AD831">
        <v>0</v>
      </c>
      <c r="AE831">
        <v>1</v>
      </c>
      <c r="AF831" t="s">
        <v>155</v>
      </c>
      <c r="AG831">
        <v>0</v>
      </c>
      <c r="AH831">
        <v>1</v>
      </c>
      <c r="AI831">
        <v>0</v>
      </c>
      <c r="AJ831" t="s">
        <v>155</v>
      </c>
      <c r="AK831">
        <v>0</v>
      </c>
      <c r="AL831">
        <v>1</v>
      </c>
      <c r="AM831" t="s">
        <v>4774</v>
      </c>
      <c r="AN831">
        <v>-32768</v>
      </c>
      <c r="AO831">
        <v>32767</v>
      </c>
      <c r="AP831" t="s">
        <v>4775</v>
      </c>
      <c r="AQ831" s="1" t="s">
        <v>157</v>
      </c>
      <c r="AR831" t="s">
        <v>158</v>
      </c>
      <c r="AS831" t="str">
        <f>VLOOKUP('intouch变量（实型）'!$A831,基本表格!$G:$Q,3,FALSE)</f>
        <v>DB100,REAL2018</v>
      </c>
      <c r="AT831" t="str">
        <f>VLOOKUP('intouch变量（实型）'!$A831,基本表格!$G:$Q,10,FALSE)</f>
        <v>No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</row>
    <row r="832" spans="1:55">
      <c r="A832" t="s">
        <v>6330</v>
      </c>
      <c r="B832" s="11" t="str">
        <f t="shared" si="12"/>
        <v>CHPF</v>
      </c>
      <c r="C832" s="11" t="str">
        <f>VLOOKUP('intouch变量（实型）'!$A832,基本表格!$G:$Q,2,FALSE)</f>
        <v>2124+P3-M1 4#双螺旋运输机A 反馈转速 上上限值</v>
      </c>
      <c r="D832" t="s">
        <v>154</v>
      </c>
      <c r="E832" t="s">
        <v>154</v>
      </c>
      <c r="F832">
        <v>0</v>
      </c>
      <c r="G832" t="s">
        <v>154</v>
      </c>
      <c r="H832" t="s">
        <v>154</v>
      </c>
      <c r="I832">
        <v>0</v>
      </c>
      <c r="J832">
        <v>0</v>
      </c>
      <c r="L832">
        <v>0</v>
      </c>
      <c r="M832">
        <v>-32768</v>
      </c>
      <c r="N832">
        <v>32767</v>
      </c>
      <c r="O832">
        <v>0</v>
      </c>
      <c r="P832">
        <v>0</v>
      </c>
      <c r="Q832" t="s">
        <v>155</v>
      </c>
      <c r="R832">
        <v>0</v>
      </c>
      <c r="S832">
        <v>1</v>
      </c>
      <c r="T832" t="s">
        <v>155</v>
      </c>
      <c r="U832">
        <v>0</v>
      </c>
      <c r="V832">
        <v>1</v>
      </c>
      <c r="W832" t="s">
        <v>155</v>
      </c>
      <c r="X832">
        <v>0</v>
      </c>
      <c r="Y832">
        <v>1</v>
      </c>
      <c r="Z832" t="s">
        <v>155</v>
      </c>
      <c r="AA832">
        <v>0</v>
      </c>
      <c r="AB832">
        <v>1</v>
      </c>
      <c r="AC832" t="s">
        <v>155</v>
      </c>
      <c r="AD832">
        <v>0</v>
      </c>
      <c r="AE832">
        <v>1</v>
      </c>
      <c r="AF832" t="s">
        <v>155</v>
      </c>
      <c r="AG832">
        <v>0</v>
      </c>
      <c r="AH832">
        <v>1</v>
      </c>
      <c r="AI832">
        <v>0</v>
      </c>
      <c r="AJ832" t="s">
        <v>155</v>
      </c>
      <c r="AK832">
        <v>0</v>
      </c>
      <c r="AL832">
        <v>1</v>
      </c>
      <c r="AM832" t="s">
        <v>4774</v>
      </c>
      <c r="AN832">
        <v>-32768</v>
      </c>
      <c r="AO832">
        <v>32767</v>
      </c>
      <c r="AP832" t="s">
        <v>4775</v>
      </c>
      <c r="AQ832" s="1" t="s">
        <v>157</v>
      </c>
      <c r="AR832" t="s">
        <v>158</v>
      </c>
      <c r="AS832" t="str">
        <f>VLOOKUP('intouch变量（实型）'!$A832,基本表格!$G:$Q,3,FALSE)</f>
        <v>DB100,REAL2022</v>
      </c>
      <c r="AT832" t="str">
        <f>VLOOKUP('intouch变量（实型）'!$A832,基本表格!$G:$Q,10,FALSE)</f>
        <v>No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</row>
    <row r="833" spans="1:55">
      <c r="A833" t="s">
        <v>6331</v>
      </c>
      <c r="B833" s="11" t="str">
        <f t="shared" si="12"/>
        <v>CHPF</v>
      </c>
      <c r="C833" s="11" t="str">
        <f>VLOOKUP('intouch变量（实型）'!$A833,基本表格!$G:$Q,2,FALSE)</f>
        <v>2124+P3-M1 4#双螺旋运输机A 反馈转速 下下限值</v>
      </c>
      <c r="D833" t="s">
        <v>154</v>
      </c>
      <c r="E833" t="s">
        <v>154</v>
      </c>
      <c r="F833">
        <v>0</v>
      </c>
      <c r="G833" t="s">
        <v>154</v>
      </c>
      <c r="H833" t="s">
        <v>154</v>
      </c>
      <c r="I833">
        <v>0</v>
      </c>
      <c r="J833">
        <v>0</v>
      </c>
      <c r="L833">
        <v>0</v>
      </c>
      <c r="M833">
        <v>-32768</v>
      </c>
      <c r="N833">
        <v>32767</v>
      </c>
      <c r="O833">
        <v>0</v>
      </c>
      <c r="P833">
        <v>0</v>
      </c>
      <c r="Q833" t="s">
        <v>155</v>
      </c>
      <c r="R833">
        <v>0</v>
      </c>
      <c r="S833">
        <v>1</v>
      </c>
      <c r="T833" t="s">
        <v>155</v>
      </c>
      <c r="U833">
        <v>0</v>
      </c>
      <c r="V833">
        <v>1</v>
      </c>
      <c r="W833" t="s">
        <v>155</v>
      </c>
      <c r="X833">
        <v>0</v>
      </c>
      <c r="Y833">
        <v>1</v>
      </c>
      <c r="Z833" t="s">
        <v>155</v>
      </c>
      <c r="AA833">
        <v>0</v>
      </c>
      <c r="AB833">
        <v>1</v>
      </c>
      <c r="AC833" t="s">
        <v>155</v>
      </c>
      <c r="AD833">
        <v>0</v>
      </c>
      <c r="AE833">
        <v>1</v>
      </c>
      <c r="AF833" t="s">
        <v>155</v>
      </c>
      <c r="AG833">
        <v>0</v>
      </c>
      <c r="AH833">
        <v>1</v>
      </c>
      <c r="AI833">
        <v>0</v>
      </c>
      <c r="AJ833" t="s">
        <v>155</v>
      </c>
      <c r="AK833">
        <v>0</v>
      </c>
      <c r="AL833">
        <v>1</v>
      </c>
      <c r="AM833" t="s">
        <v>4774</v>
      </c>
      <c r="AN833">
        <v>-32768</v>
      </c>
      <c r="AO833">
        <v>32767</v>
      </c>
      <c r="AP833" t="s">
        <v>4775</v>
      </c>
      <c r="AQ833" s="1" t="s">
        <v>157</v>
      </c>
      <c r="AR833" t="s">
        <v>158</v>
      </c>
      <c r="AS833" t="str">
        <f>VLOOKUP('intouch变量（实型）'!$A833,基本表格!$G:$Q,3,FALSE)</f>
        <v>DB100,REAL2026</v>
      </c>
      <c r="AT833" t="str">
        <f>VLOOKUP('intouch变量（实型）'!$A833,基本表格!$G:$Q,10,FALSE)</f>
        <v>No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</row>
    <row r="834" spans="1:55">
      <c r="A834" t="s">
        <v>6332</v>
      </c>
      <c r="B834" s="11" t="str">
        <f t="shared" si="12"/>
        <v>CHPF</v>
      </c>
      <c r="C834" s="11" t="str">
        <f>VLOOKUP('intouch变量（实型）'!$A834,基本表格!$G:$Q,2,FALSE)</f>
        <v>2124+P3-M1 4#双螺旋运输机A 反馈电流 实际值</v>
      </c>
      <c r="D834" t="s">
        <v>154</v>
      </c>
      <c r="E834" t="s">
        <v>154</v>
      </c>
      <c r="F834">
        <v>0</v>
      </c>
      <c r="G834" t="s">
        <v>154</v>
      </c>
      <c r="H834" t="s">
        <v>154</v>
      </c>
      <c r="I834">
        <v>0</v>
      </c>
      <c r="J834">
        <v>0</v>
      </c>
      <c r="L834">
        <v>0</v>
      </c>
      <c r="M834">
        <v>-32768</v>
      </c>
      <c r="N834">
        <v>32767</v>
      </c>
      <c r="O834">
        <v>0</v>
      </c>
      <c r="P834">
        <v>0</v>
      </c>
      <c r="Q834" t="s">
        <v>155</v>
      </c>
      <c r="R834">
        <v>0</v>
      </c>
      <c r="S834">
        <v>1</v>
      </c>
      <c r="T834" t="s">
        <v>155</v>
      </c>
      <c r="U834">
        <v>0</v>
      </c>
      <c r="V834">
        <v>1</v>
      </c>
      <c r="W834" t="s">
        <v>155</v>
      </c>
      <c r="X834">
        <v>0</v>
      </c>
      <c r="Y834">
        <v>1</v>
      </c>
      <c r="Z834" t="s">
        <v>155</v>
      </c>
      <c r="AA834">
        <v>0</v>
      </c>
      <c r="AB834">
        <v>1</v>
      </c>
      <c r="AC834" t="s">
        <v>155</v>
      </c>
      <c r="AD834">
        <v>0</v>
      </c>
      <c r="AE834">
        <v>1</v>
      </c>
      <c r="AF834" t="s">
        <v>155</v>
      </c>
      <c r="AG834">
        <v>0</v>
      </c>
      <c r="AH834">
        <v>1</v>
      </c>
      <c r="AI834">
        <v>0</v>
      </c>
      <c r="AJ834" t="s">
        <v>155</v>
      </c>
      <c r="AK834">
        <v>0</v>
      </c>
      <c r="AL834">
        <v>1</v>
      </c>
      <c r="AM834" t="s">
        <v>4774</v>
      </c>
      <c r="AN834">
        <v>-32768</v>
      </c>
      <c r="AO834">
        <v>32767</v>
      </c>
      <c r="AP834" t="s">
        <v>4775</v>
      </c>
      <c r="AQ834" s="1" t="s">
        <v>157</v>
      </c>
      <c r="AR834" t="s">
        <v>158</v>
      </c>
      <c r="AS834" t="str">
        <f>VLOOKUP('intouch变量（实型）'!$A834,基本表格!$G:$Q,3,FALSE)</f>
        <v>DB100,REAL2056</v>
      </c>
      <c r="AT834" t="str">
        <f>VLOOKUP('intouch变量（实型）'!$A834,基本表格!$G:$Q,10,FALSE)</f>
        <v>Yes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</row>
    <row r="835" spans="1:55">
      <c r="A835" t="s">
        <v>6333</v>
      </c>
      <c r="B835" s="11" t="str">
        <f t="shared" si="12"/>
        <v>CHPF</v>
      </c>
      <c r="C835" s="11" t="str">
        <f>VLOOKUP('intouch变量（实型）'!$A835,基本表格!$G:$Q,2,FALSE)</f>
        <v>2124+P3-M1 4#双螺旋运输机A 反馈电流 量程</v>
      </c>
      <c r="D835" t="s">
        <v>154</v>
      </c>
      <c r="E835" t="s">
        <v>154</v>
      </c>
      <c r="F835">
        <v>0</v>
      </c>
      <c r="G835" t="s">
        <v>154</v>
      </c>
      <c r="H835" t="s">
        <v>154</v>
      </c>
      <c r="I835">
        <v>0</v>
      </c>
      <c r="J835">
        <v>0</v>
      </c>
      <c r="L835">
        <v>0</v>
      </c>
      <c r="M835">
        <v>-32768</v>
      </c>
      <c r="N835">
        <v>32767</v>
      </c>
      <c r="O835">
        <v>0</v>
      </c>
      <c r="P835">
        <v>0</v>
      </c>
      <c r="Q835" t="s">
        <v>155</v>
      </c>
      <c r="R835">
        <v>0</v>
      </c>
      <c r="S835">
        <v>1</v>
      </c>
      <c r="T835" t="s">
        <v>155</v>
      </c>
      <c r="U835">
        <v>0</v>
      </c>
      <c r="V835">
        <v>1</v>
      </c>
      <c r="W835" t="s">
        <v>155</v>
      </c>
      <c r="X835">
        <v>0</v>
      </c>
      <c r="Y835">
        <v>1</v>
      </c>
      <c r="Z835" t="s">
        <v>155</v>
      </c>
      <c r="AA835">
        <v>0</v>
      </c>
      <c r="AB835">
        <v>1</v>
      </c>
      <c r="AC835" t="s">
        <v>155</v>
      </c>
      <c r="AD835">
        <v>0</v>
      </c>
      <c r="AE835">
        <v>1</v>
      </c>
      <c r="AF835" t="s">
        <v>155</v>
      </c>
      <c r="AG835">
        <v>0</v>
      </c>
      <c r="AH835">
        <v>1</v>
      </c>
      <c r="AI835">
        <v>0</v>
      </c>
      <c r="AJ835" t="s">
        <v>155</v>
      </c>
      <c r="AK835">
        <v>0</v>
      </c>
      <c r="AL835">
        <v>1</v>
      </c>
      <c r="AM835" t="s">
        <v>4774</v>
      </c>
      <c r="AN835">
        <v>-32768</v>
      </c>
      <c r="AO835">
        <v>32767</v>
      </c>
      <c r="AP835" t="s">
        <v>4775</v>
      </c>
      <c r="AQ835" s="1" t="s">
        <v>157</v>
      </c>
      <c r="AR835" t="s">
        <v>158</v>
      </c>
      <c r="AS835" t="str">
        <f>VLOOKUP('intouch变量（实型）'!$A835,基本表格!$G:$Q,3,FALSE)</f>
        <v>DB100,REAL2060</v>
      </c>
      <c r="AT835" t="str">
        <f>VLOOKUP('intouch变量（实型）'!$A835,基本表格!$G:$Q,10,FALSE)</f>
        <v>No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</row>
    <row r="836" spans="1:55">
      <c r="A836" t="s">
        <v>6334</v>
      </c>
      <c r="B836" s="11" t="str">
        <f t="shared" si="12"/>
        <v>CHPF</v>
      </c>
      <c r="C836" s="11" t="str">
        <f>VLOOKUP('intouch变量（实型）'!$A836,基本表格!$G:$Q,2,FALSE)</f>
        <v>2124+P3-M1 4#双螺旋运输机A 反馈电流 上限值</v>
      </c>
      <c r="D836" t="s">
        <v>154</v>
      </c>
      <c r="E836" t="s">
        <v>154</v>
      </c>
      <c r="F836">
        <v>0</v>
      </c>
      <c r="G836" t="s">
        <v>154</v>
      </c>
      <c r="H836" t="s">
        <v>154</v>
      </c>
      <c r="I836">
        <v>0</v>
      </c>
      <c r="J836">
        <v>0</v>
      </c>
      <c r="L836">
        <v>0</v>
      </c>
      <c r="M836">
        <v>-32768</v>
      </c>
      <c r="N836">
        <v>32767</v>
      </c>
      <c r="O836">
        <v>0</v>
      </c>
      <c r="P836">
        <v>0</v>
      </c>
      <c r="Q836" t="s">
        <v>155</v>
      </c>
      <c r="R836">
        <v>0</v>
      </c>
      <c r="S836">
        <v>1</v>
      </c>
      <c r="T836" t="s">
        <v>155</v>
      </c>
      <c r="U836">
        <v>0</v>
      </c>
      <c r="V836">
        <v>1</v>
      </c>
      <c r="W836" t="s">
        <v>155</v>
      </c>
      <c r="X836">
        <v>0</v>
      </c>
      <c r="Y836">
        <v>1</v>
      </c>
      <c r="Z836" t="s">
        <v>155</v>
      </c>
      <c r="AA836">
        <v>0</v>
      </c>
      <c r="AB836">
        <v>1</v>
      </c>
      <c r="AC836" t="s">
        <v>155</v>
      </c>
      <c r="AD836">
        <v>0</v>
      </c>
      <c r="AE836">
        <v>1</v>
      </c>
      <c r="AF836" t="s">
        <v>155</v>
      </c>
      <c r="AG836">
        <v>0</v>
      </c>
      <c r="AH836">
        <v>1</v>
      </c>
      <c r="AI836">
        <v>0</v>
      </c>
      <c r="AJ836" t="s">
        <v>155</v>
      </c>
      <c r="AK836">
        <v>0</v>
      </c>
      <c r="AL836">
        <v>1</v>
      </c>
      <c r="AM836" t="s">
        <v>4774</v>
      </c>
      <c r="AN836">
        <v>-32768</v>
      </c>
      <c r="AO836">
        <v>32767</v>
      </c>
      <c r="AP836" t="s">
        <v>4775</v>
      </c>
      <c r="AQ836" s="1" t="s">
        <v>157</v>
      </c>
      <c r="AR836" t="s">
        <v>158</v>
      </c>
      <c r="AS836" t="str">
        <f>VLOOKUP('intouch变量（实型）'!$A836,基本表格!$G:$Q,3,FALSE)</f>
        <v>DB100,REAL2064</v>
      </c>
      <c r="AT836" t="str">
        <f>VLOOKUP('intouch变量（实型）'!$A836,基本表格!$G:$Q,10,FALSE)</f>
        <v>No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</row>
    <row r="837" spans="1:55">
      <c r="A837" t="s">
        <v>6335</v>
      </c>
      <c r="B837" s="11" t="str">
        <f t="shared" ref="B837:B900" si="13">LEFT(A837,4)</f>
        <v>CHPF</v>
      </c>
      <c r="C837" s="11" t="str">
        <f>VLOOKUP('intouch变量（实型）'!$A837,基本表格!$G:$Q,2,FALSE)</f>
        <v>2124+P3-M1 4#双螺旋运输机A 反馈电流 下限值</v>
      </c>
      <c r="D837" t="s">
        <v>154</v>
      </c>
      <c r="E837" t="s">
        <v>154</v>
      </c>
      <c r="F837">
        <v>0</v>
      </c>
      <c r="G837" t="s">
        <v>154</v>
      </c>
      <c r="H837" t="s">
        <v>154</v>
      </c>
      <c r="I837">
        <v>0</v>
      </c>
      <c r="J837">
        <v>0</v>
      </c>
      <c r="L837">
        <v>0</v>
      </c>
      <c r="M837">
        <v>-32768</v>
      </c>
      <c r="N837">
        <v>32767</v>
      </c>
      <c r="O837">
        <v>0</v>
      </c>
      <c r="P837">
        <v>0</v>
      </c>
      <c r="Q837" t="s">
        <v>155</v>
      </c>
      <c r="R837">
        <v>0</v>
      </c>
      <c r="S837">
        <v>1</v>
      </c>
      <c r="T837" t="s">
        <v>155</v>
      </c>
      <c r="U837">
        <v>0</v>
      </c>
      <c r="V837">
        <v>1</v>
      </c>
      <c r="W837" t="s">
        <v>155</v>
      </c>
      <c r="X837">
        <v>0</v>
      </c>
      <c r="Y837">
        <v>1</v>
      </c>
      <c r="Z837" t="s">
        <v>155</v>
      </c>
      <c r="AA837">
        <v>0</v>
      </c>
      <c r="AB837">
        <v>1</v>
      </c>
      <c r="AC837" t="s">
        <v>155</v>
      </c>
      <c r="AD837">
        <v>0</v>
      </c>
      <c r="AE837">
        <v>1</v>
      </c>
      <c r="AF837" t="s">
        <v>155</v>
      </c>
      <c r="AG837">
        <v>0</v>
      </c>
      <c r="AH837">
        <v>1</v>
      </c>
      <c r="AI837">
        <v>0</v>
      </c>
      <c r="AJ837" t="s">
        <v>155</v>
      </c>
      <c r="AK837">
        <v>0</v>
      </c>
      <c r="AL837">
        <v>1</v>
      </c>
      <c r="AM837" t="s">
        <v>4774</v>
      </c>
      <c r="AN837">
        <v>-32768</v>
      </c>
      <c r="AO837">
        <v>32767</v>
      </c>
      <c r="AP837" t="s">
        <v>4775</v>
      </c>
      <c r="AQ837" s="1" t="s">
        <v>157</v>
      </c>
      <c r="AR837" t="s">
        <v>158</v>
      </c>
      <c r="AS837" t="str">
        <f>VLOOKUP('intouch变量（实型）'!$A837,基本表格!$G:$Q,3,FALSE)</f>
        <v>DB100,REAL2068</v>
      </c>
      <c r="AT837" t="str">
        <f>VLOOKUP('intouch变量（实型）'!$A837,基本表格!$G:$Q,10,FALSE)</f>
        <v>No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</row>
    <row r="838" spans="1:55">
      <c r="A838" t="s">
        <v>6336</v>
      </c>
      <c r="B838" s="11" t="str">
        <f t="shared" si="13"/>
        <v>CHPF</v>
      </c>
      <c r="C838" s="11" t="str">
        <f>VLOOKUP('intouch变量（实型）'!$A838,基本表格!$G:$Q,2,FALSE)</f>
        <v>2124+P3-M1 4#双螺旋运输机A 反馈电流 上上限值</v>
      </c>
      <c r="D838" t="s">
        <v>154</v>
      </c>
      <c r="E838" t="s">
        <v>154</v>
      </c>
      <c r="F838">
        <v>0</v>
      </c>
      <c r="G838" t="s">
        <v>154</v>
      </c>
      <c r="H838" t="s">
        <v>154</v>
      </c>
      <c r="I838">
        <v>0</v>
      </c>
      <c r="J838">
        <v>0</v>
      </c>
      <c r="L838">
        <v>0</v>
      </c>
      <c r="M838">
        <v>-32768</v>
      </c>
      <c r="N838">
        <v>32767</v>
      </c>
      <c r="O838">
        <v>0</v>
      </c>
      <c r="P838">
        <v>0</v>
      </c>
      <c r="Q838" t="s">
        <v>155</v>
      </c>
      <c r="R838">
        <v>0</v>
      </c>
      <c r="S838">
        <v>1</v>
      </c>
      <c r="T838" t="s">
        <v>155</v>
      </c>
      <c r="U838">
        <v>0</v>
      </c>
      <c r="V838">
        <v>1</v>
      </c>
      <c r="W838" t="s">
        <v>155</v>
      </c>
      <c r="X838">
        <v>0</v>
      </c>
      <c r="Y838">
        <v>1</v>
      </c>
      <c r="Z838" t="s">
        <v>155</v>
      </c>
      <c r="AA838">
        <v>0</v>
      </c>
      <c r="AB838">
        <v>1</v>
      </c>
      <c r="AC838" t="s">
        <v>155</v>
      </c>
      <c r="AD838">
        <v>0</v>
      </c>
      <c r="AE838">
        <v>1</v>
      </c>
      <c r="AF838" t="s">
        <v>155</v>
      </c>
      <c r="AG838">
        <v>0</v>
      </c>
      <c r="AH838">
        <v>1</v>
      </c>
      <c r="AI838">
        <v>0</v>
      </c>
      <c r="AJ838" t="s">
        <v>155</v>
      </c>
      <c r="AK838">
        <v>0</v>
      </c>
      <c r="AL838">
        <v>1</v>
      </c>
      <c r="AM838" t="s">
        <v>4774</v>
      </c>
      <c r="AN838">
        <v>-32768</v>
      </c>
      <c r="AO838">
        <v>32767</v>
      </c>
      <c r="AP838" t="s">
        <v>4775</v>
      </c>
      <c r="AQ838" s="1" t="s">
        <v>157</v>
      </c>
      <c r="AR838" t="s">
        <v>158</v>
      </c>
      <c r="AS838" t="str">
        <f>VLOOKUP('intouch变量（实型）'!$A838,基本表格!$G:$Q,3,FALSE)</f>
        <v>DB100,REAL2072</v>
      </c>
      <c r="AT838" t="str">
        <f>VLOOKUP('intouch变量（实型）'!$A838,基本表格!$G:$Q,10,FALSE)</f>
        <v>No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</row>
    <row r="839" spans="1:55">
      <c r="A839" t="s">
        <v>6337</v>
      </c>
      <c r="B839" s="11" t="str">
        <f t="shared" si="13"/>
        <v>CHPF</v>
      </c>
      <c r="C839" s="11" t="str">
        <f>VLOOKUP('intouch变量（实型）'!$A839,基本表格!$G:$Q,2,FALSE)</f>
        <v>2124+P3-M1 4#双螺旋运输机A 反馈电流 下下限值</v>
      </c>
      <c r="D839" t="s">
        <v>154</v>
      </c>
      <c r="E839" t="s">
        <v>154</v>
      </c>
      <c r="F839">
        <v>0</v>
      </c>
      <c r="G839" t="s">
        <v>154</v>
      </c>
      <c r="H839" t="s">
        <v>154</v>
      </c>
      <c r="I839">
        <v>0</v>
      </c>
      <c r="J839">
        <v>0</v>
      </c>
      <c r="L839">
        <v>0</v>
      </c>
      <c r="M839">
        <v>-32768</v>
      </c>
      <c r="N839">
        <v>32767</v>
      </c>
      <c r="O839">
        <v>0</v>
      </c>
      <c r="P839">
        <v>0</v>
      </c>
      <c r="Q839" t="s">
        <v>155</v>
      </c>
      <c r="R839">
        <v>0</v>
      </c>
      <c r="S839">
        <v>1</v>
      </c>
      <c r="T839" t="s">
        <v>155</v>
      </c>
      <c r="U839">
        <v>0</v>
      </c>
      <c r="V839">
        <v>1</v>
      </c>
      <c r="W839" t="s">
        <v>155</v>
      </c>
      <c r="X839">
        <v>0</v>
      </c>
      <c r="Y839">
        <v>1</v>
      </c>
      <c r="Z839" t="s">
        <v>155</v>
      </c>
      <c r="AA839">
        <v>0</v>
      </c>
      <c r="AB839">
        <v>1</v>
      </c>
      <c r="AC839" t="s">
        <v>155</v>
      </c>
      <c r="AD839">
        <v>0</v>
      </c>
      <c r="AE839">
        <v>1</v>
      </c>
      <c r="AF839" t="s">
        <v>155</v>
      </c>
      <c r="AG839">
        <v>0</v>
      </c>
      <c r="AH839">
        <v>1</v>
      </c>
      <c r="AI839">
        <v>0</v>
      </c>
      <c r="AJ839" t="s">
        <v>155</v>
      </c>
      <c r="AK839">
        <v>0</v>
      </c>
      <c r="AL839">
        <v>1</v>
      </c>
      <c r="AM839" t="s">
        <v>4774</v>
      </c>
      <c r="AN839">
        <v>-32768</v>
      </c>
      <c r="AO839">
        <v>32767</v>
      </c>
      <c r="AP839" t="s">
        <v>4775</v>
      </c>
      <c r="AQ839" s="1" t="s">
        <v>157</v>
      </c>
      <c r="AR839" t="s">
        <v>158</v>
      </c>
      <c r="AS839" t="str">
        <f>VLOOKUP('intouch变量（实型）'!$A839,基本表格!$G:$Q,3,FALSE)</f>
        <v>DB100,REAL2076</v>
      </c>
      <c r="AT839" t="str">
        <f>VLOOKUP('intouch变量（实型）'!$A839,基本表格!$G:$Q,10,FALSE)</f>
        <v>No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</row>
    <row r="840" spans="1:55">
      <c r="A840" t="s">
        <v>6338</v>
      </c>
      <c r="B840" s="11" t="str">
        <f t="shared" si="13"/>
        <v>CHPF</v>
      </c>
      <c r="C840" s="11" t="str">
        <f>VLOOKUP('intouch变量（实型）'!$A840,基本表格!$G:$Q,2,FALSE)</f>
        <v>2124+P3-M2 4#双螺旋运输机B 给定频率 实际值</v>
      </c>
      <c r="D840" t="s">
        <v>154</v>
      </c>
      <c r="E840" t="s">
        <v>154</v>
      </c>
      <c r="F840">
        <v>0</v>
      </c>
      <c r="G840" t="s">
        <v>154</v>
      </c>
      <c r="H840" t="s">
        <v>154</v>
      </c>
      <c r="I840">
        <v>0</v>
      </c>
      <c r="J840">
        <v>0</v>
      </c>
      <c r="L840">
        <v>0</v>
      </c>
      <c r="M840">
        <v>-32768</v>
      </c>
      <c r="N840">
        <v>32767</v>
      </c>
      <c r="O840">
        <v>0</v>
      </c>
      <c r="P840">
        <v>0</v>
      </c>
      <c r="Q840" t="s">
        <v>155</v>
      </c>
      <c r="R840">
        <v>0</v>
      </c>
      <c r="S840">
        <v>1</v>
      </c>
      <c r="T840" t="s">
        <v>155</v>
      </c>
      <c r="U840">
        <v>0</v>
      </c>
      <c r="V840">
        <v>1</v>
      </c>
      <c r="W840" t="s">
        <v>155</v>
      </c>
      <c r="X840">
        <v>0</v>
      </c>
      <c r="Y840">
        <v>1</v>
      </c>
      <c r="Z840" t="s">
        <v>155</v>
      </c>
      <c r="AA840">
        <v>0</v>
      </c>
      <c r="AB840">
        <v>1</v>
      </c>
      <c r="AC840" t="s">
        <v>155</v>
      </c>
      <c r="AD840">
        <v>0</v>
      </c>
      <c r="AE840">
        <v>1</v>
      </c>
      <c r="AF840" t="s">
        <v>155</v>
      </c>
      <c r="AG840">
        <v>0</v>
      </c>
      <c r="AH840">
        <v>1</v>
      </c>
      <c r="AI840">
        <v>0</v>
      </c>
      <c r="AJ840" t="s">
        <v>155</v>
      </c>
      <c r="AK840">
        <v>0</v>
      </c>
      <c r="AL840">
        <v>1</v>
      </c>
      <c r="AM840" t="s">
        <v>4774</v>
      </c>
      <c r="AN840">
        <v>-32768</v>
      </c>
      <c r="AO840">
        <v>32767</v>
      </c>
      <c r="AP840" t="s">
        <v>4775</v>
      </c>
      <c r="AQ840" s="1" t="s">
        <v>157</v>
      </c>
      <c r="AR840" t="s">
        <v>158</v>
      </c>
      <c r="AS840" t="str">
        <f>VLOOKUP('intouch变量（实型）'!$A840,基本表格!$G:$Q,3,FALSE)</f>
        <v>DB100,REAL2156</v>
      </c>
      <c r="AT840" t="str">
        <f>VLOOKUP('intouch变量（实型）'!$A840,基本表格!$G:$Q,10,FALSE)</f>
        <v>Yes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</row>
    <row r="841" spans="1:55">
      <c r="A841" t="s">
        <v>6339</v>
      </c>
      <c r="B841" s="11" t="str">
        <f t="shared" si="13"/>
        <v>CHPF</v>
      </c>
      <c r="C841" s="11" t="str">
        <f>VLOOKUP('intouch变量（实型）'!$A841,基本表格!$G:$Q,2,FALSE)</f>
        <v>2124+P3-M2 4#双螺旋运输机B 给定频率 量程</v>
      </c>
      <c r="D841" t="s">
        <v>154</v>
      </c>
      <c r="E841" t="s">
        <v>154</v>
      </c>
      <c r="F841">
        <v>0</v>
      </c>
      <c r="G841" t="s">
        <v>154</v>
      </c>
      <c r="H841" t="s">
        <v>154</v>
      </c>
      <c r="I841">
        <v>0</v>
      </c>
      <c r="J841">
        <v>0</v>
      </c>
      <c r="L841">
        <v>0</v>
      </c>
      <c r="M841">
        <v>-32768</v>
      </c>
      <c r="N841">
        <v>32767</v>
      </c>
      <c r="O841">
        <v>0</v>
      </c>
      <c r="P841">
        <v>0</v>
      </c>
      <c r="Q841" t="s">
        <v>155</v>
      </c>
      <c r="R841">
        <v>0</v>
      </c>
      <c r="S841">
        <v>1</v>
      </c>
      <c r="T841" t="s">
        <v>155</v>
      </c>
      <c r="U841">
        <v>0</v>
      </c>
      <c r="V841">
        <v>1</v>
      </c>
      <c r="W841" t="s">
        <v>155</v>
      </c>
      <c r="X841">
        <v>0</v>
      </c>
      <c r="Y841">
        <v>1</v>
      </c>
      <c r="Z841" t="s">
        <v>155</v>
      </c>
      <c r="AA841">
        <v>0</v>
      </c>
      <c r="AB841">
        <v>1</v>
      </c>
      <c r="AC841" t="s">
        <v>155</v>
      </c>
      <c r="AD841">
        <v>0</v>
      </c>
      <c r="AE841">
        <v>1</v>
      </c>
      <c r="AF841" t="s">
        <v>155</v>
      </c>
      <c r="AG841">
        <v>0</v>
      </c>
      <c r="AH841">
        <v>1</v>
      </c>
      <c r="AI841">
        <v>0</v>
      </c>
      <c r="AJ841" t="s">
        <v>155</v>
      </c>
      <c r="AK841">
        <v>0</v>
      </c>
      <c r="AL841">
        <v>1</v>
      </c>
      <c r="AM841" t="s">
        <v>4774</v>
      </c>
      <c r="AN841">
        <v>-32768</v>
      </c>
      <c r="AO841">
        <v>32767</v>
      </c>
      <c r="AP841" t="s">
        <v>4775</v>
      </c>
      <c r="AQ841" s="1" t="s">
        <v>157</v>
      </c>
      <c r="AR841" t="s">
        <v>158</v>
      </c>
      <c r="AS841" t="str">
        <f>VLOOKUP('intouch变量（实型）'!$A841,基本表格!$G:$Q,3,FALSE)</f>
        <v>DB100,REAL2160</v>
      </c>
      <c r="AT841" t="str">
        <f>VLOOKUP('intouch变量（实型）'!$A841,基本表格!$G:$Q,10,FALSE)</f>
        <v>No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</row>
    <row r="842" spans="1:55">
      <c r="A842" t="s">
        <v>6340</v>
      </c>
      <c r="B842" s="11" t="str">
        <f t="shared" si="13"/>
        <v>CHPF</v>
      </c>
      <c r="C842" s="11" t="str">
        <f>VLOOKUP('intouch变量（实型）'!$A842,基本表格!$G:$Q,2,FALSE)</f>
        <v>2124+P3-M2 4#双螺旋运输机B 给定频率 上限值</v>
      </c>
      <c r="D842" t="s">
        <v>154</v>
      </c>
      <c r="E842" t="s">
        <v>154</v>
      </c>
      <c r="F842">
        <v>0</v>
      </c>
      <c r="G842" t="s">
        <v>154</v>
      </c>
      <c r="H842" t="s">
        <v>154</v>
      </c>
      <c r="I842">
        <v>0</v>
      </c>
      <c r="J842">
        <v>0</v>
      </c>
      <c r="L842">
        <v>0</v>
      </c>
      <c r="M842">
        <v>-32768</v>
      </c>
      <c r="N842">
        <v>32767</v>
      </c>
      <c r="O842">
        <v>0</v>
      </c>
      <c r="P842">
        <v>0</v>
      </c>
      <c r="Q842" t="s">
        <v>155</v>
      </c>
      <c r="R842">
        <v>0</v>
      </c>
      <c r="S842">
        <v>1</v>
      </c>
      <c r="T842" t="s">
        <v>155</v>
      </c>
      <c r="U842">
        <v>0</v>
      </c>
      <c r="V842">
        <v>1</v>
      </c>
      <c r="W842" t="s">
        <v>155</v>
      </c>
      <c r="X842">
        <v>0</v>
      </c>
      <c r="Y842">
        <v>1</v>
      </c>
      <c r="Z842" t="s">
        <v>155</v>
      </c>
      <c r="AA842">
        <v>0</v>
      </c>
      <c r="AB842">
        <v>1</v>
      </c>
      <c r="AC842" t="s">
        <v>155</v>
      </c>
      <c r="AD842">
        <v>0</v>
      </c>
      <c r="AE842">
        <v>1</v>
      </c>
      <c r="AF842" t="s">
        <v>155</v>
      </c>
      <c r="AG842">
        <v>0</v>
      </c>
      <c r="AH842">
        <v>1</v>
      </c>
      <c r="AI842">
        <v>0</v>
      </c>
      <c r="AJ842" t="s">
        <v>155</v>
      </c>
      <c r="AK842">
        <v>0</v>
      </c>
      <c r="AL842">
        <v>1</v>
      </c>
      <c r="AM842" t="s">
        <v>4774</v>
      </c>
      <c r="AN842">
        <v>-32768</v>
      </c>
      <c r="AO842">
        <v>32767</v>
      </c>
      <c r="AP842" t="s">
        <v>4775</v>
      </c>
      <c r="AQ842" s="1" t="s">
        <v>157</v>
      </c>
      <c r="AR842" t="s">
        <v>158</v>
      </c>
      <c r="AS842" t="str">
        <f>VLOOKUP('intouch变量（实型）'!$A842,基本表格!$G:$Q,3,FALSE)</f>
        <v>DB100,REAL2164</v>
      </c>
      <c r="AT842" t="str">
        <f>VLOOKUP('intouch变量（实型）'!$A842,基本表格!$G:$Q,10,FALSE)</f>
        <v>No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</row>
    <row r="843" spans="1:55">
      <c r="A843" t="s">
        <v>6341</v>
      </c>
      <c r="B843" s="11" t="str">
        <f t="shared" si="13"/>
        <v>CHPF</v>
      </c>
      <c r="C843" s="11" t="str">
        <f>VLOOKUP('intouch变量（实型）'!$A843,基本表格!$G:$Q,2,FALSE)</f>
        <v>2124+P3-M2 4#双螺旋运输机B 给定频率 下限值</v>
      </c>
      <c r="D843" t="s">
        <v>154</v>
      </c>
      <c r="E843" t="s">
        <v>154</v>
      </c>
      <c r="F843">
        <v>0</v>
      </c>
      <c r="G843" t="s">
        <v>154</v>
      </c>
      <c r="H843" t="s">
        <v>154</v>
      </c>
      <c r="I843">
        <v>0</v>
      </c>
      <c r="J843">
        <v>0</v>
      </c>
      <c r="L843">
        <v>0</v>
      </c>
      <c r="M843">
        <v>-32768</v>
      </c>
      <c r="N843">
        <v>32767</v>
      </c>
      <c r="O843">
        <v>0</v>
      </c>
      <c r="P843">
        <v>0</v>
      </c>
      <c r="Q843" t="s">
        <v>155</v>
      </c>
      <c r="R843">
        <v>0</v>
      </c>
      <c r="S843">
        <v>1</v>
      </c>
      <c r="T843" t="s">
        <v>155</v>
      </c>
      <c r="U843">
        <v>0</v>
      </c>
      <c r="V843">
        <v>1</v>
      </c>
      <c r="W843" t="s">
        <v>155</v>
      </c>
      <c r="X843">
        <v>0</v>
      </c>
      <c r="Y843">
        <v>1</v>
      </c>
      <c r="Z843" t="s">
        <v>155</v>
      </c>
      <c r="AA843">
        <v>0</v>
      </c>
      <c r="AB843">
        <v>1</v>
      </c>
      <c r="AC843" t="s">
        <v>155</v>
      </c>
      <c r="AD843">
        <v>0</v>
      </c>
      <c r="AE843">
        <v>1</v>
      </c>
      <c r="AF843" t="s">
        <v>155</v>
      </c>
      <c r="AG843">
        <v>0</v>
      </c>
      <c r="AH843">
        <v>1</v>
      </c>
      <c r="AI843">
        <v>0</v>
      </c>
      <c r="AJ843" t="s">
        <v>155</v>
      </c>
      <c r="AK843">
        <v>0</v>
      </c>
      <c r="AL843">
        <v>1</v>
      </c>
      <c r="AM843" t="s">
        <v>4774</v>
      </c>
      <c r="AN843">
        <v>-32768</v>
      </c>
      <c r="AO843">
        <v>32767</v>
      </c>
      <c r="AP843" t="s">
        <v>4775</v>
      </c>
      <c r="AQ843" s="1" t="s">
        <v>157</v>
      </c>
      <c r="AR843" t="s">
        <v>158</v>
      </c>
      <c r="AS843" t="str">
        <f>VLOOKUP('intouch变量（实型）'!$A843,基本表格!$G:$Q,3,FALSE)</f>
        <v>DB100,REAL2168</v>
      </c>
      <c r="AT843" t="str">
        <f>VLOOKUP('intouch变量（实型）'!$A843,基本表格!$G:$Q,10,FALSE)</f>
        <v>No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</row>
    <row r="844" spans="1:55">
      <c r="A844" t="s">
        <v>6342</v>
      </c>
      <c r="B844" s="11" t="str">
        <f t="shared" si="13"/>
        <v>CHPF</v>
      </c>
      <c r="C844" s="11" t="str">
        <f>VLOOKUP('intouch变量（实型）'!$A844,基本表格!$G:$Q,2,FALSE)</f>
        <v>2124+P3-M2 4#双螺旋运输机B 给定频率 上上限值</v>
      </c>
      <c r="D844" t="s">
        <v>154</v>
      </c>
      <c r="E844" t="s">
        <v>154</v>
      </c>
      <c r="F844">
        <v>0</v>
      </c>
      <c r="G844" t="s">
        <v>154</v>
      </c>
      <c r="H844" t="s">
        <v>154</v>
      </c>
      <c r="I844">
        <v>0</v>
      </c>
      <c r="J844">
        <v>0</v>
      </c>
      <c r="L844">
        <v>0</v>
      </c>
      <c r="M844">
        <v>-32768</v>
      </c>
      <c r="N844">
        <v>32767</v>
      </c>
      <c r="O844">
        <v>0</v>
      </c>
      <c r="P844">
        <v>0</v>
      </c>
      <c r="Q844" t="s">
        <v>155</v>
      </c>
      <c r="R844">
        <v>0</v>
      </c>
      <c r="S844">
        <v>1</v>
      </c>
      <c r="T844" t="s">
        <v>155</v>
      </c>
      <c r="U844">
        <v>0</v>
      </c>
      <c r="V844">
        <v>1</v>
      </c>
      <c r="W844" t="s">
        <v>155</v>
      </c>
      <c r="X844">
        <v>0</v>
      </c>
      <c r="Y844">
        <v>1</v>
      </c>
      <c r="Z844" t="s">
        <v>155</v>
      </c>
      <c r="AA844">
        <v>0</v>
      </c>
      <c r="AB844">
        <v>1</v>
      </c>
      <c r="AC844" t="s">
        <v>155</v>
      </c>
      <c r="AD844">
        <v>0</v>
      </c>
      <c r="AE844">
        <v>1</v>
      </c>
      <c r="AF844" t="s">
        <v>155</v>
      </c>
      <c r="AG844">
        <v>0</v>
      </c>
      <c r="AH844">
        <v>1</v>
      </c>
      <c r="AI844">
        <v>0</v>
      </c>
      <c r="AJ844" t="s">
        <v>155</v>
      </c>
      <c r="AK844">
        <v>0</v>
      </c>
      <c r="AL844">
        <v>1</v>
      </c>
      <c r="AM844" t="s">
        <v>4774</v>
      </c>
      <c r="AN844">
        <v>-32768</v>
      </c>
      <c r="AO844">
        <v>32767</v>
      </c>
      <c r="AP844" t="s">
        <v>4775</v>
      </c>
      <c r="AQ844" s="1" t="s">
        <v>157</v>
      </c>
      <c r="AR844" t="s">
        <v>158</v>
      </c>
      <c r="AS844" t="str">
        <f>VLOOKUP('intouch变量（实型）'!$A844,基本表格!$G:$Q,3,FALSE)</f>
        <v>DB100,REAL2172</v>
      </c>
      <c r="AT844" t="str">
        <f>VLOOKUP('intouch变量（实型）'!$A844,基本表格!$G:$Q,10,FALSE)</f>
        <v>No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</row>
    <row r="845" spans="1:55">
      <c r="A845" t="s">
        <v>6343</v>
      </c>
      <c r="B845" s="11" t="str">
        <f t="shared" si="13"/>
        <v>CHPF</v>
      </c>
      <c r="C845" s="11" t="str">
        <f>VLOOKUP('intouch变量（实型）'!$A845,基本表格!$G:$Q,2,FALSE)</f>
        <v>2124+P3-M2 4#双螺旋运输机B 给定频率 下下限值</v>
      </c>
      <c r="D845" t="s">
        <v>154</v>
      </c>
      <c r="E845" t="s">
        <v>154</v>
      </c>
      <c r="F845">
        <v>0</v>
      </c>
      <c r="G845" t="s">
        <v>154</v>
      </c>
      <c r="H845" t="s">
        <v>154</v>
      </c>
      <c r="I845">
        <v>0</v>
      </c>
      <c r="J845">
        <v>0</v>
      </c>
      <c r="L845">
        <v>0</v>
      </c>
      <c r="M845">
        <v>-32768</v>
      </c>
      <c r="N845">
        <v>32767</v>
      </c>
      <c r="O845">
        <v>0</v>
      </c>
      <c r="P845">
        <v>0</v>
      </c>
      <c r="Q845" t="s">
        <v>155</v>
      </c>
      <c r="R845">
        <v>0</v>
      </c>
      <c r="S845">
        <v>1</v>
      </c>
      <c r="T845" t="s">
        <v>155</v>
      </c>
      <c r="U845">
        <v>0</v>
      </c>
      <c r="V845">
        <v>1</v>
      </c>
      <c r="W845" t="s">
        <v>155</v>
      </c>
      <c r="X845">
        <v>0</v>
      </c>
      <c r="Y845">
        <v>1</v>
      </c>
      <c r="Z845" t="s">
        <v>155</v>
      </c>
      <c r="AA845">
        <v>0</v>
      </c>
      <c r="AB845">
        <v>1</v>
      </c>
      <c r="AC845" t="s">
        <v>155</v>
      </c>
      <c r="AD845">
        <v>0</v>
      </c>
      <c r="AE845">
        <v>1</v>
      </c>
      <c r="AF845" t="s">
        <v>155</v>
      </c>
      <c r="AG845">
        <v>0</v>
      </c>
      <c r="AH845">
        <v>1</v>
      </c>
      <c r="AI845">
        <v>0</v>
      </c>
      <c r="AJ845" t="s">
        <v>155</v>
      </c>
      <c r="AK845">
        <v>0</v>
      </c>
      <c r="AL845">
        <v>1</v>
      </c>
      <c r="AM845" t="s">
        <v>4774</v>
      </c>
      <c r="AN845">
        <v>-32768</v>
      </c>
      <c r="AO845">
        <v>32767</v>
      </c>
      <c r="AP845" t="s">
        <v>4775</v>
      </c>
      <c r="AQ845" s="1" t="s">
        <v>157</v>
      </c>
      <c r="AR845" t="s">
        <v>158</v>
      </c>
      <c r="AS845" t="str">
        <f>VLOOKUP('intouch变量（实型）'!$A845,基本表格!$G:$Q,3,FALSE)</f>
        <v>DB100,REAL2176</v>
      </c>
      <c r="AT845" t="str">
        <f>VLOOKUP('intouch变量（实型）'!$A845,基本表格!$G:$Q,10,FALSE)</f>
        <v>No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</row>
    <row r="846" spans="1:55">
      <c r="A846" t="s">
        <v>6344</v>
      </c>
      <c r="B846" s="11" t="str">
        <f t="shared" si="13"/>
        <v>CHPF</v>
      </c>
      <c r="C846" s="11" t="str">
        <f>VLOOKUP('intouch变量（实型）'!$A846,基本表格!$G:$Q,2,FALSE)</f>
        <v>2124+P3-M2 4#双螺旋运输机B 反馈频率 实际值</v>
      </c>
      <c r="D846" t="s">
        <v>154</v>
      </c>
      <c r="E846" t="s">
        <v>154</v>
      </c>
      <c r="F846">
        <v>0</v>
      </c>
      <c r="G846" t="s">
        <v>154</v>
      </c>
      <c r="H846" t="s">
        <v>154</v>
      </c>
      <c r="I846">
        <v>0</v>
      </c>
      <c r="J846">
        <v>0</v>
      </c>
      <c r="L846">
        <v>0</v>
      </c>
      <c r="M846">
        <v>-32768</v>
      </c>
      <c r="N846">
        <v>32767</v>
      </c>
      <c r="O846">
        <v>0</v>
      </c>
      <c r="P846">
        <v>0</v>
      </c>
      <c r="Q846" t="s">
        <v>155</v>
      </c>
      <c r="R846">
        <v>0</v>
      </c>
      <c r="S846">
        <v>1</v>
      </c>
      <c r="T846" t="s">
        <v>155</v>
      </c>
      <c r="U846">
        <v>0</v>
      </c>
      <c r="V846">
        <v>1</v>
      </c>
      <c r="W846" t="s">
        <v>155</v>
      </c>
      <c r="X846">
        <v>0</v>
      </c>
      <c r="Y846">
        <v>1</v>
      </c>
      <c r="Z846" t="s">
        <v>155</v>
      </c>
      <c r="AA846">
        <v>0</v>
      </c>
      <c r="AB846">
        <v>1</v>
      </c>
      <c r="AC846" t="s">
        <v>155</v>
      </c>
      <c r="AD846">
        <v>0</v>
      </c>
      <c r="AE846">
        <v>1</v>
      </c>
      <c r="AF846" t="s">
        <v>155</v>
      </c>
      <c r="AG846">
        <v>0</v>
      </c>
      <c r="AH846">
        <v>1</v>
      </c>
      <c r="AI846">
        <v>0</v>
      </c>
      <c r="AJ846" t="s">
        <v>155</v>
      </c>
      <c r="AK846">
        <v>0</v>
      </c>
      <c r="AL846">
        <v>1</v>
      </c>
      <c r="AM846" t="s">
        <v>4774</v>
      </c>
      <c r="AN846">
        <v>-32768</v>
      </c>
      <c r="AO846">
        <v>32767</v>
      </c>
      <c r="AP846" t="s">
        <v>4775</v>
      </c>
      <c r="AQ846" s="1" t="s">
        <v>157</v>
      </c>
      <c r="AR846" t="s">
        <v>158</v>
      </c>
      <c r="AS846" t="str">
        <f>VLOOKUP('intouch变量（实型）'!$A846,基本表格!$G:$Q,3,FALSE)</f>
        <v>DB100,REAL2206</v>
      </c>
      <c r="AT846" t="str">
        <f>VLOOKUP('intouch变量（实型）'!$A846,基本表格!$G:$Q,10,FALSE)</f>
        <v>Yes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</row>
    <row r="847" spans="1:55">
      <c r="A847" t="s">
        <v>6345</v>
      </c>
      <c r="B847" s="11" t="str">
        <f t="shared" si="13"/>
        <v>CHPF</v>
      </c>
      <c r="C847" s="11" t="str">
        <f>VLOOKUP('intouch变量（实型）'!$A847,基本表格!$G:$Q,2,FALSE)</f>
        <v>2124+P3-M2 4#双螺旋运输机B 反馈频率 量程</v>
      </c>
      <c r="D847" t="s">
        <v>154</v>
      </c>
      <c r="E847" t="s">
        <v>154</v>
      </c>
      <c r="F847">
        <v>0</v>
      </c>
      <c r="G847" t="s">
        <v>154</v>
      </c>
      <c r="H847" t="s">
        <v>154</v>
      </c>
      <c r="I847">
        <v>0</v>
      </c>
      <c r="J847">
        <v>0</v>
      </c>
      <c r="L847">
        <v>0</v>
      </c>
      <c r="M847">
        <v>-32768</v>
      </c>
      <c r="N847">
        <v>32767</v>
      </c>
      <c r="O847">
        <v>0</v>
      </c>
      <c r="P847">
        <v>0</v>
      </c>
      <c r="Q847" t="s">
        <v>155</v>
      </c>
      <c r="R847">
        <v>0</v>
      </c>
      <c r="S847">
        <v>1</v>
      </c>
      <c r="T847" t="s">
        <v>155</v>
      </c>
      <c r="U847">
        <v>0</v>
      </c>
      <c r="V847">
        <v>1</v>
      </c>
      <c r="W847" t="s">
        <v>155</v>
      </c>
      <c r="X847">
        <v>0</v>
      </c>
      <c r="Y847">
        <v>1</v>
      </c>
      <c r="Z847" t="s">
        <v>155</v>
      </c>
      <c r="AA847">
        <v>0</v>
      </c>
      <c r="AB847">
        <v>1</v>
      </c>
      <c r="AC847" t="s">
        <v>155</v>
      </c>
      <c r="AD847">
        <v>0</v>
      </c>
      <c r="AE847">
        <v>1</v>
      </c>
      <c r="AF847" t="s">
        <v>155</v>
      </c>
      <c r="AG847">
        <v>0</v>
      </c>
      <c r="AH847">
        <v>1</v>
      </c>
      <c r="AI847">
        <v>0</v>
      </c>
      <c r="AJ847" t="s">
        <v>155</v>
      </c>
      <c r="AK847">
        <v>0</v>
      </c>
      <c r="AL847">
        <v>1</v>
      </c>
      <c r="AM847" t="s">
        <v>4774</v>
      </c>
      <c r="AN847">
        <v>-32768</v>
      </c>
      <c r="AO847">
        <v>32767</v>
      </c>
      <c r="AP847" t="s">
        <v>4775</v>
      </c>
      <c r="AQ847" s="1" t="s">
        <v>157</v>
      </c>
      <c r="AR847" t="s">
        <v>158</v>
      </c>
      <c r="AS847" t="str">
        <f>VLOOKUP('intouch变量（实型）'!$A847,基本表格!$G:$Q,3,FALSE)</f>
        <v>DB100,REAL2210</v>
      </c>
      <c r="AT847" t="str">
        <f>VLOOKUP('intouch变量（实型）'!$A847,基本表格!$G:$Q,10,FALSE)</f>
        <v>No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</row>
    <row r="848" spans="1:55">
      <c r="A848" t="s">
        <v>6346</v>
      </c>
      <c r="B848" s="11" t="str">
        <f t="shared" si="13"/>
        <v>CHPF</v>
      </c>
      <c r="C848" s="11" t="str">
        <f>VLOOKUP('intouch变量（实型）'!$A848,基本表格!$G:$Q,2,FALSE)</f>
        <v>2124+P3-M2 4#双螺旋运输机B 反馈频率 上限值</v>
      </c>
      <c r="D848" t="s">
        <v>154</v>
      </c>
      <c r="E848" t="s">
        <v>154</v>
      </c>
      <c r="F848">
        <v>0</v>
      </c>
      <c r="G848" t="s">
        <v>154</v>
      </c>
      <c r="H848" t="s">
        <v>154</v>
      </c>
      <c r="I848">
        <v>0</v>
      </c>
      <c r="J848">
        <v>0</v>
      </c>
      <c r="L848">
        <v>0</v>
      </c>
      <c r="M848">
        <v>-32768</v>
      </c>
      <c r="N848">
        <v>32767</v>
      </c>
      <c r="O848">
        <v>0</v>
      </c>
      <c r="P848">
        <v>0</v>
      </c>
      <c r="Q848" t="s">
        <v>155</v>
      </c>
      <c r="R848">
        <v>0</v>
      </c>
      <c r="S848">
        <v>1</v>
      </c>
      <c r="T848" t="s">
        <v>155</v>
      </c>
      <c r="U848">
        <v>0</v>
      </c>
      <c r="V848">
        <v>1</v>
      </c>
      <c r="W848" t="s">
        <v>155</v>
      </c>
      <c r="X848">
        <v>0</v>
      </c>
      <c r="Y848">
        <v>1</v>
      </c>
      <c r="Z848" t="s">
        <v>155</v>
      </c>
      <c r="AA848">
        <v>0</v>
      </c>
      <c r="AB848">
        <v>1</v>
      </c>
      <c r="AC848" t="s">
        <v>155</v>
      </c>
      <c r="AD848">
        <v>0</v>
      </c>
      <c r="AE848">
        <v>1</v>
      </c>
      <c r="AF848" t="s">
        <v>155</v>
      </c>
      <c r="AG848">
        <v>0</v>
      </c>
      <c r="AH848">
        <v>1</v>
      </c>
      <c r="AI848">
        <v>0</v>
      </c>
      <c r="AJ848" t="s">
        <v>155</v>
      </c>
      <c r="AK848">
        <v>0</v>
      </c>
      <c r="AL848">
        <v>1</v>
      </c>
      <c r="AM848" t="s">
        <v>4774</v>
      </c>
      <c r="AN848">
        <v>-32768</v>
      </c>
      <c r="AO848">
        <v>32767</v>
      </c>
      <c r="AP848" t="s">
        <v>4775</v>
      </c>
      <c r="AQ848" s="1" t="s">
        <v>157</v>
      </c>
      <c r="AR848" t="s">
        <v>158</v>
      </c>
      <c r="AS848" t="str">
        <f>VLOOKUP('intouch变量（实型）'!$A848,基本表格!$G:$Q,3,FALSE)</f>
        <v>DB100,REAL2214</v>
      </c>
      <c r="AT848" t="str">
        <f>VLOOKUP('intouch变量（实型）'!$A848,基本表格!$G:$Q,10,FALSE)</f>
        <v>No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</row>
    <row r="849" spans="1:55">
      <c r="A849" t="s">
        <v>6347</v>
      </c>
      <c r="B849" s="11" t="str">
        <f t="shared" si="13"/>
        <v>CHPF</v>
      </c>
      <c r="C849" s="11" t="str">
        <f>VLOOKUP('intouch变量（实型）'!$A849,基本表格!$G:$Q,2,FALSE)</f>
        <v>2124+P3-M2 4#双螺旋运输机B 反馈频率 下限值</v>
      </c>
      <c r="D849" t="s">
        <v>154</v>
      </c>
      <c r="E849" t="s">
        <v>154</v>
      </c>
      <c r="F849">
        <v>0</v>
      </c>
      <c r="G849" t="s">
        <v>154</v>
      </c>
      <c r="H849" t="s">
        <v>154</v>
      </c>
      <c r="I849">
        <v>0</v>
      </c>
      <c r="J849">
        <v>0</v>
      </c>
      <c r="L849">
        <v>0</v>
      </c>
      <c r="M849">
        <v>-32768</v>
      </c>
      <c r="N849">
        <v>32767</v>
      </c>
      <c r="O849">
        <v>0</v>
      </c>
      <c r="P849">
        <v>0</v>
      </c>
      <c r="Q849" t="s">
        <v>155</v>
      </c>
      <c r="R849">
        <v>0</v>
      </c>
      <c r="S849">
        <v>1</v>
      </c>
      <c r="T849" t="s">
        <v>155</v>
      </c>
      <c r="U849">
        <v>0</v>
      </c>
      <c r="V849">
        <v>1</v>
      </c>
      <c r="W849" t="s">
        <v>155</v>
      </c>
      <c r="X849">
        <v>0</v>
      </c>
      <c r="Y849">
        <v>1</v>
      </c>
      <c r="Z849" t="s">
        <v>155</v>
      </c>
      <c r="AA849">
        <v>0</v>
      </c>
      <c r="AB849">
        <v>1</v>
      </c>
      <c r="AC849" t="s">
        <v>155</v>
      </c>
      <c r="AD849">
        <v>0</v>
      </c>
      <c r="AE849">
        <v>1</v>
      </c>
      <c r="AF849" t="s">
        <v>155</v>
      </c>
      <c r="AG849">
        <v>0</v>
      </c>
      <c r="AH849">
        <v>1</v>
      </c>
      <c r="AI849">
        <v>0</v>
      </c>
      <c r="AJ849" t="s">
        <v>155</v>
      </c>
      <c r="AK849">
        <v>0</v>
      </c>
      <c r="AL849">
        <v>1</v>
      </c>
      <c r="AM849" t="s">
        <v>4774</v>
      </c>
      <c r="AN849">
        <v>-32768</v>
      </c>
      <c r="AO849">
        <v>32767</v>
      </c>
      <c r="AP849" t="s">
        <v>4775</v>
      </c>
      <c r="AQ849" s="1" t="s">
        <v>157</v>
      </c>
      <c r="AR849" t="s">
        <v>158</v>
      </c>
      <c r="AS849" t="str">
        <f>VLOOKUP('intouch变量（实型）'!$A849,基本表格!$G:$Q,3,FALSE)</f>
        <v>DB100,REAL2218</v>
      </c>
      <c r="AT849" t="str">
        <f>VLOOKUP('intouch变量（实型）'!$A849,基本表格!$G:$Q,10,FALSE)</f>
        <v>No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</row>
    <row r="850" spans="1:55">
      <c r="A850" t="s">
        <v>6348</v>
      </c>
      <c r="B850" s="11" t="str">
        <f t="shared" si="13"/>
        <v>CHPF</v>
      </c>
      <c r="C850" s="11" t="str">
        <f>VLOOKUP('intouch变量（实型）'!$A850,基本表格!$G:$Q,2,FALSE)</f>
        <v>2124+P3-M2 4#双螺旋运输机B 反馈频率 上上限值</v>
      </c>
      <c r="D850" t="s">
        <v>154</v>
      </c>
      <c r="E850" t="s">
        <v>154</v>
      </c>
      <c r="F850">
        <v>0</v>
      </c>
      <c r="G850" t="s">
        <v>154</v>
      </c>
      <c r="H850" t="s">
        <v>154</v>
      </c>
      <c r="I850">
        <v>0</v>
      </c>
      <c r="J850">
        <v>0</v>
      </c>
      <c r="L850">
        <v>0</v>
      </c>
      <c r="M850">
        <v>-32768</v>
      </c>
      <c r="N850">
        <v>32767</v>
      </c>
      <c r="O850">
        <v>0</v>
      </c>
      <c r="P850">
        <v>0</v>
      </c>
      <c r="Q850" t="s">
        <v>155</v>
      </c>
      <c r="R850">
        <v>0</v>
      </c>
      <c r="S850">
        <v>1</v>
      </c>
      <c r="T850" t="s">
        <v>155</v>
      </c>
      <c r="U850">
        <v>0</v>
      </c>
      <c r="V850">
        <v>1</v>
      </c>
      <c r="W850" t="s">
        <v>155</v>
      </c>
      <c r="X850">
        <v>0</v>
      </c>
      <c r="Y850">
        <v>1</v>
      </c>
      <c r="Z850" t="s">
        <v>155</v>
      </c>
      <c r="AA850">
        <v>0</v>
      </c>
      <c r="AB850">
        <v>1</v>
      </c>
      <c r="AC850" t="s">
        <v>155</v>
      </c>
      <c r="AD850">
        <v>0</v>
      </c>
      <c r="AE850">
        <v>1</v>
      </c>
      <c r="AF850" t="s">
        <v>155</v>
      </c>
      <c r="AG850">
        <v>0</v>
      </c>
      <c r="AH850">
        <v>1</v>
      </c>
      <c r="AI850">
        <v>0</v>
      </c>
      <c r="AJ850" t="s">
        <v>155</v>
      </c>
      <c r="AK850">
        <v>0</v>
      </c>
      <c r="AL850">
        <v>1</v>
      </c>
      <c r="AM850" t="s">
        <v>4774</v>
      </c>
      <c r="AN850">
        <v>-32768</v>
      </c>
      <c r="AO850">
        <v>32767</v>
      </c>
      <c r="AP850" t="s">
        <v>4775</v>
      </c>
      <c r="AQ850" s="1" t="s">
        <v>157</v>
      </c>
      <c r="AR850" t="s">
        <v>158</v>
      </c>
      <c r="AS850" t="str">
        <f>VLOOKUP('intouch变量（实型）'!$A850,基本表格!$G:$Q,3,FALSE)</f>
        <v>DB100,REAL2222</v>
      </c>
      <c r="AT850" t="str">
        <f>VLOOKUP('intouch变量（实型）'!$A850,基本表格!$G:$Q,10,FALSE)</f>
        <v>No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</row>
    <row r="851" spans="1:55">
      <c r="A851" t="s">
        <v>6349</v>
      </c>
      <c r="B851" s="11" t="str">
        <f t="shared" si="13"/>
        <v>CHPF</v>
      </c>
      <c r="C851" s="11" t="str">
        <f>VLOOKUP('intouch变量（实型）'!$A851,基本表格!$G:$Q,2,FALSE)</f>
        <v>2124+P3-M2 4#双螺旋运输机B 反馈频率 下下限值</v>
      </c>
      <c r="D851" t="s">
        <v>154</v>
      </c>
      <c r="E851" t="s">
        <v>154</v>
      </c>
      <c r="F851">
        <v>0</v>
      </c>
      <c r="G851" t="s">
        <v>154</v>
      </c>
      <c r="H851" t="s">
        <v>154</v>
      </c>
      <c r="I851">
        <v>0</v>
      </c>
      <c r="J851">
        <v>0</v>
      </c>
      <c r="L851">
        <v>0</v>
      </c>
      <c r="M851">
        <v>-32768</v>
      </c>
      <c r="N851">
        <v>32767</v>
      </c>
      <c r="O851">
        <v>0</v>
      </c>
      <c r="P851">
        <v>0</v>
      </c>
      <c r="Q851" t="s">
        <v>155</v>
      </c>
      <c r="R851">
        <v>0</v>
      </c>
      <c r="S851">
        <v>1</v>
      </c>
      <c r="T851" t="s">
        <v>155</v>
      </c>
      <c r="U851">
        <v>0</v>
      </c>
      <c r="V851">
        <v>1</v>
      </c>
      <c r="W851" t="s">
        <v>155</v>
      </c>
      <c r="X851">
        <v>0</v>
      </c>
      <c r="Y851">
        <v>1</v>
      </c>
      <c r="Z851" t="s">
        <v>155</v>
      </c>
      <c r="AA851">
        <v>0</v>
      </c>
      <c r="AB851">
        <v>1</v>
      </c>
      <c r="AC851" t="s">
        <v>155</v>
      </c>
      <c r="AD851">
        <v>0</v>
      </c>
      <c r="AE851">
        <v>1</v>
      </c>
      <c r="AF851" t="s">
        <v>155</v>
      </c>
      <c r="AG851">
        <v>0</v>
      </c>
      <c r="AH851">
        <v>1</v>
      </c>
      <c r="AI851">
        <v>0</v>
      </c>
      <c r="AJ851" t="s">
        <v>155</v>
      </c>
      <c r="AK851">
        <v>0</v>
      </c>
      <c r="AL851">
        <v>1</v>
      </c>
      <c r="AM851" t="s">
        <v>4774</v>
      </c>
      <c r="AN851">
        <v>-32768</v>
      </c>
      <c r="AO851">
        <v>32767</v>
      </c>
      <c r="AP851" t="s">
        <v>4775</v>
      </c>
      <c r="AQ851" s="1" t="s">
        <v>157</v>
      </c>
      <c r="AR851" t="s">
        <v>158</v>
      </c>
      <c r="AS851" t="str">
        <f>VLOOKUP('intouch变量（实型）'!$A851,基本表格!$G:$Q,3,FALSE)</f>
        <v>DB100,REAL2226</v>
      </c>
      <c r="AT851" t="str">
        <f>VLOOKUP('intouch变量（实型）'!$A851,基本表格!$G:$Q,10,FALSE)</f>
        <v>No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</row>
    <row r="852" spans="1:55">
      <c r="A852" t="s">
        <v>6350</v>
      </c>
      <c r="B852" s="11" t="str">
        <f t="shared" si="13"/>
        <v>CHPF</v>
      </c>
      <c r="C852" s="11" t="str">
        <f>VLOOKUP('intouch变量（实型）'!$A852,基本表格!$G:$Q,2,FALSE)</f>
        <v>2124+P3-M2 4#双螺旋运输机B 变频器通讯 实际运行反馈速度</v>
      </c>
      <c r="D852" t="s">
        <v>154</v>
      </c>
      <c r="E852" t="s">
        <v>154</v>
      </c>
      <c r="F852">
        <v>0</v>
      </c>
      <c r="G852" t="s">
        <v>154</v>
      </c>
      <c r="H852" t="s">
        <v>154</v>
      </c>
      <c r="I852">
        <v>0</v>
      </c>
      <c r="J852">
        <v>0</v>
      </c>
      <c r="L852">
        <v>0</v>
      </c>
      <c r="M852">
        <v>-32768</v>
      </c>
      <c r="N852">
        <v>32767</v>
      </c>
      <c r="O852">
        <v>0</v>
      </c>
      <c r="P852">
        <v>0</v>
      </c>
      <c r="Q852" t="s">
        <v>155</v>
      </c>
      <c r="R852">
        <v>0</v>
      </c>
      <c r="S852">
        <v>1</v>
      </c>
      <c r="T852" t="s">
        <v>155</v>
      </c>
      <c r="U852">
        <v>0</v>
      </c>
      <c r="V852">
        <v>1</v>
      </c>
      <c r="W852" t="s">
        <v>155</v>
      </c>
      <c r="X852">
        <v>0</v>
      </c>
      <c r="Y852">
        <v>1</v>
      </c>
      <c r="Z852" t="s">
        <v>155</v>
      </c>
      <c r="AA852">
        <v>0</v>
      </c>
      <c r="AB852">
        <v>1</v>
      </c>
      <c r="AC852" t="s">
        <v>155</v>
      </c>
      <c r="AD852">
        <v>0</v>
      </c>
      <c r="AE852">
        <v>1</v>
      </c>
      <c r="AF852" t="s">
        <v>155</v>
      </c>
      <c r="AG852">
        <v>0</v>
      </c>
      <c r="AH852">
        <v>1</v>
      </c>
      <c r="AI852">
        <v>0</v>
      </c>
      <c r="AJ852" t="s">
        <v>155</v>
      </c>
      <c r="AK852">
        <v>0</v>
      </c>
      <c r="AL852">
        <v>1</v>
      </c>
      <c r="AM852" t="s">
        <v>4774</v>
      </c>
      <c r="AN852">
        <v>-32768</v>
      </c>
      <c r="AO852">
        <v>32767</v>
      </c>
      <c r="AP852" t="s">
        <v>4775</v>
      </c>
      <c r="AQ852" s="1" t="s">
        <v>157</v>
      </c>
      <c r="AR852" t="s">
        <v>158</v>
      </c>
      <c r="AS852" t="str">
        <f>VLOOKUP('intouch变量（实型）'!$A852,基本表格!$G:$Q,3,FALSE)</f>
        <v>DB100,REAL2256</v>
      </c>
      <c r="AT852" t="str">
        <f>VLOOKUP('intouch变量（实型）'!$A852,基本表格!$G:$Q,10,FALSE)</f>
        <v>Yes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</row>
    <row r="853" spans="1:55">
      <c r="A853" t="s">
        <v>6351</v>
      </c>
      <c r="B853" s="11" t="str">
        <f t="shared" si="13"/>
        <v>CHPF</v>
      </c>
      <c r="C853" s="11" t="str">
        <f>VLOOKUP('intouch变量（实型）'!$A853,基本表格!$G:$Q,2,FALSE)</f>
        <v>2124+P3-M2 4#双螺旋运输机B 变频器通讯 实际运行反馈电流</v>
      </c>
      <c r="D853" t="s">
        <v>154</v>
      </c>
      <c r="E853" t="s">
        <v>154</v>
      </c>
      <c r="F853">
        <v>0</v>
      </c>
      <c r="G853" t="s">
        <v>154</v>
      </c>
      <c r="H853" t="s">
        <v>154</v>
      </c>
      <c r="I853">
        <v>0</v>
      </c>
      <c r="J853">
        <v>0</v>
      </c>
      <c r="L853">
        <v>0</v>
      </c>
      <c r="M853">
        <v>-32768</v>
      </c>
      <c r="N853">
        <v>32767</v>
      </c>
      <c r="O853">
        <v>0</v>
      </c>
      <c r="P853">
        <v>0</v>
      </c>
      <c r="Q853" t="s">
        <v>155</v>
      </c>
      <c r="R853">
        <v>0</v>
      </c>
      <c r="S853">
        <v>1</v>
      </c>
      <c r="T853" t="s">
        <v>155</v>
      </c>
      <c r="U853">
        <v>0</v>
      </c>
      <c r="V853">
        <v>1</v>
      </c>
      <c r="W853" t="s">
        <v>155</v>
      </c>
      <c r="X853">
        <v>0</v>
      </c>
      <c r="Y853">
        <v>1</v>
      </c>
      <c r="Z853" t="s">
        <v>155</v>
      </c>
      <c r="AA853">
        <v>0</v>
      </c>
      <c r="AB853">
        <v>1</v>
      </c>
      <c r="AC853" t="s">
        <v>155</v>
      </c>
      <c r="AD853">
        <v>0</v>
      </c>
      <c r="AE853">
        <v>1</v>
      </c>
      <c r="AF853" t="s">
        <v>155</v>
      </c>
      <c r="AG853">
        <v>0</v>
      </c>
      <c r="AH853">
        <v>1</v>
      </c>
      <c r="AI853">
        <v>0</v>
      </c>
      <c r="AJ853" t="s">
        <v>155</v>
      </c>
      <c r="AK853">
        <v>0</v>
      </c>
      <c r="AL853">
        <v>1</v>
      </c>
      <c r="AM853" t="s">
        <v>4774</v>
      </c>
      <c r="AN853">
        <v>-32768</v>
      </c>
      <c r="AO853">
        <v>32767</v>
      </c>
      <c r="AP853" t="s">
        <v>4775</v>
      </c>
      <c r="AQ853" s="1" t="s">
        <v>157</v>
      </c>
      <c r="AR853" t="s">
        <v>158</v>
      </c>
      <c r="AS853" t="str">
        <f>VLOOKUP('intouch变量（实型）'!$A853,基本表格!$G:$Q,3,FALSE)</f>
        <v>DB100,REAL2260</v>
      </c>
      <c r="AT853" t="str">
        <f>VLOOKUP('intouch变量（实型）'!$A853,基本表格!$G:$Q,10,FALSE)</f>
        <v>Yes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</row>
    <row r="854" spans="1:55">
      <c r="A854" t="s">
        <v>6352</v>
      </c>
      <c r="B854" s="11" t="str">
        <f t="shared" si="13"/>
        <v>CHPF</v>
      </c>
      <c r="C854" s="11" t="str">
        <f>VLOOKUP('intouch变量（实型）'!$A854,基本表格!$G:$Q,2,FALSE)</f>
        <v>2124+P3-M2 4#双螺旋运输机B 变频器通讯 转矩百分比</v>
      </c>
      <c r="D854" t="s">
        <v>154</v>
      </c>
      <c r="E854" t="s">
        <v>154</v>
      </c>
      <c r="F854">
        <v>0</v>
      </c>
      <c r="G854" t="s">
        <v>154</v>
      </c>
      <c r="H854" t="s">
        <v>154</v>
      </c>
      <c r="I854">
        <v>0</v>
      </c>
      <c r="J854">
        <v>0</v>
      </c>
      <c r="L854">
        <v>0</v>
      </c>
      <c r="M854">
        <v>-32768</v>
      </c>
      <c r="N854">
        <v>32767</v>
      </c>
      <c r="O854">
        <v>0</v>
      </c>
      <c r="P854">
        <v>0</v>
      </c>
      <c r="Q854" t="s">
        <v>155</v>
      </c>
      <c r="R854">
        <v>0</v>
      </c>
      <c r="S854">
        <v>1</v>
      </c>
      <c r="T854" t="s">
        <v>155</v>
      </c>
      <c r="U854">
        <v>0</v>
      </c>
      <c r="V854">
        <v>1</v>
      </c>
      <c r="W854" t="s">
        <v>155</v>
      </c>
      <c r="X854">
        <v>0</v>
      </c>
      <c r="Y854">
        <v>1</v>
      </c>
      <c r="Z854" t="s">
        <v>155</v>
      </c>
      <c r="AA854">
        <v>0</v>
      </c>
      <c r="AB854">
        <v>1</v>
      </c>
      <c r="AC854" t="s">
        <v>155</v>
      </c>
      <c r="AD854">
        <v>0</v>
      </c>
      <c r="AE854">
        <v>1</v>
      </c>
      <c r="AF854" t="s">
        <v>155</v>
      </c>
      <c r="AG854">
        <v>0</v>
      </c>
      <c r="AH854">
        <v>1</v>
      </c>
      <c r="AI854">
        <v>0</v>
      </c>
      <c r="AJ854" t="s">
        <v>155</v>
      </c>
      <c r="AK854">
        <v>0</v>
      </c>
      <c r="AL854">
        <v>1</v>
      </c>
      <c r="AM854" t="s">
        <v>4774</v>
      </c>
      <c r="AN854">
        <v>-32768</v>
      </c>
      <c r="AO854">
        <v>32767</v>
      </c>
      <c r="AP854" t="s">
        <v>4775</v>
      </c>
      <c r="AQ854" s="1" t="s">
        <v>157</v>
      </c>
      <c r="AR854" t="s">
        <v>158</v>
      </c>
      <c r="AS854" t="str">
        <f>VLOOKUP('intouch变量（实型）'!$A854,基本表格!$G:$Q,3,FALSE)</f>
        <v>DB100,REAL2264</v>
      </c>
      <c r="AT854" t="str">
        <f>VLOOKUP('intouch变量（实型）'!$A854,基本表格!$G:$Q,10,FALSE)</f>
        <v>Yes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</row>
    <row r="855" spans="1:55">
      <c r="A855" t="s">
        <v>6353</v>
      </c>
      <c r="B855" s="11" t="str">
        <f t="shared" si="13"/>
        <v>CHPF</v>
      </c>
      <c r="C855" s="11" t="str">
        <f>VLOOKUP('intouch变量（实型）'!$A855,基本表格!$G:$Q,2,FALSE)</f>
        <v>2124+P3-M2 4#双螺旋运输机B 变频器通讯 给定速度</v>
      </c>
      <c r="D855" t="s">
        <v>154</v>
      </c>
      <c r="E855" t="s">
        <v>154</v>
      </c>
      <c r="F855">
        <v>0</v>
      </c>
      <c r="G855" t="s">
        <v>154</v>
      </c>
      <c r="H855" t="s">
        <v>154</v>
      </c>
      <c r="I855">
        <v>0</v>
      </c>
      <c r="J855">
        <v>0</v>
      </c>
      <c r="L855">
        <v>0</v>
      </c>
      <c r="M855">
        <v>-32768</v>
      </c>
      <c r="N855">
        <v>32767</v>
      </c>
      <c r="O855">
        <v>0</v>
      </c>
      <c r="P855">
        <v>0</v>
      </c>
      <c r="Q855" t="s">
        <v>155</v>
      </c>
      <c r="R855">
        <v>0</v>
      </c>
      <c r="S855">
        <v>1</v>
      </c>
      <c r="T855" t="s">
        <v>155</v>
      </c>
      <c r="U855">
        <v>0</v>
      </c>
      <c r="V855">
        <v>1</v>
      </c>
      <c r="W855" t="s">
        <v>155</v>
      </c>
      <c r="X855">
        <v>0</v>
      </c>
      <c r="Y855">
        <v>1</v>
      </c>
      <c r="Z855" t="s">
        <v>155</v>
      </c>
      <c r="AA855">
        <v>0</v>
      </c>
      <c r="AB855">
        <v>1</v>
      </c>
      <c r="AC855" t="s">
        <v>155</v>
      </c>
      <c r="AD855">
        <v>0</v>
      </c>
      <c r="AE855">
        <v>1</v>
      </c>
      <c r="AF855" t="s">
        <v>155</v>
      </c>
      <c r="AG855">
        <v>0</v>
      </c>
      <c r="AH855">
        <v>1</v>
      </c>
      <c r="AI855">
        <v>0</v>
      </c>
      <c r="AJ855" t="s">
        <v>155</v>
      </c>
      <c r="AK855">
        <v>0</v>
      </c>
      <c r="AL855">
        <v>1</v>
      </c>
      <c r="AM855" t="s">
        <v>4774</v>
      </c>
      <c r="AN855">
        <v>-32768</v>
      </c>
      <c r="AO855">
        <v>32767</v>
      </c>
      <c r="AP855" t="s">
        <v>4775</v>
      </c>
      <c r="AQ855" s="1" t="s">
        <v>157</v>
      </c>
      <c r="AR855" t="s">
        <v>158</v>
      </c>
      <c r="AS855" t="str">
        <f>VLOOKUP('intouch变量（实型）'!$A855,基本表格!$G:$Q,3,FALSE)</f>
        <v>DB100,REAL2268</v>
      </c>
      <c r="AT855" t="str">
        <f>VLOOKUP('intouch变量（实型）'!$A855,基本表格!$G:$Q,10,FALSE)</f>
        <v>No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</row>
    <row r="856" spans="1:55">
      <c r="A856" t="s">
        <v>6354</v>
      </c>
      <c r="B856" s="11" t="str">
        <f t="shared" si="13"/>
        <v>CHPF</v>
      </c>
      <c r="C856" s="11" t="str">
        <f>VLOOKUP('intouch变量（实型）'!$A856,基本表格!$G:$Q,2,FALSE)</f>
        <v>2124+P3-M2 4#双螺旋运输机B 变频器通讯 加速时间</v>
      </c>
      <c r="D856" t="s">
        <v>154</v>
      </c>
      <c r="E856" t="s">
        <v>154</v>
      </c>
      <c r="F856">
        <v>0</v>
      </c>
      <c r="G856" t="s">
        <v>154</v>
      </c>
      <c r="H856" t="s">
        <v>154</v>
      </c>
      <c r="I856">
        <v>0</v>
      </c>
      <c r="J856">
        <v>0</v>
      </c>
      <c r="L856">
        <v>0</v>
      </c>
      <c r="M856">
        <v>-32768</v>
      </c>
      <c r="N856">
        <v>32767</v>
      </c>
      <c r="O856">
        <v>0</v>
      </c>
      <c r="P856">
        <v>0</v>
      </c>
      <c r="Q856" t="s">
        <v>155</v>
      </c>
      <c r="R856">
        <v>0</v>
      </c>
      <c r="S856">
        <v>1</v>
      </c>
      <c r="T856" t="s">
        <v>155</v>
      </c>
      <c r="U856">
        <v>0</v>
      </c>
      <c r="V856">
        <v>1</v>
      </c>
      <c r="W856" t="s">
        <v>155</v>
      </c>
      <c r="X856">
        <v>0</v>
      </c>
      <c r="Y856">
        <v>1</v>
      </c>
      <c r="Z856" t="s">
        <v>155</v>
      </c>
      <c r="AA856">
        <v>0</v>
      </c>
      <c r="AB856">
        <v>1</v>
      </c>
      <c r="AC856" t="s">
        <v>155</v>
      </c>
      <c r="AD856">
        <v>0</v>
      </c>
      <c r="AE856">
        <v>1</v>
      </c>
      <c r="AF856" t="s">
        <v>155</v>
      </c>
      <c r="AG856">
        <v>0</v>
      </c>
      <c r="AH856">
        <v>1</v>
      </c>
      <c r="AI856">
        <v>0</v>
      </c>
      <c r="AJ856" t="s">
        <v>155</v>
      </c>
      <c r="AK856">
        <v>0</v>
      </c>
      <c r="AL856">
        <v>1</v>
      </c>
      <c r="AM856" t="s">
        <v>4774</v>
      </c>
      <c r="AN856">
        <v>-32768</v>
      </c>
      <c r="AO856">
        <v>32767</v>
      </c>
      <c r="AP856" t="s">
        <v>4775</v>
      </c>
      <c r="AQ856" s="1" t="s">
        <v>157</v>
      </c>
      <c r="AR856" t="s">
        <v>158</v>
      </c>
      <c r="AS856" t="str">
        <f>VLOOKUP('intouch变量（实型）'!$A856,基本表格!$G:$Q,3,FALSE)</f>
        <v>DB100,REAL2272</v>
      </c>
      <c r="AT856" t="str">
        <f>VLOOKUP('intouch变量（实型）'!$A856,基本表格!$G:$Q,10,FALSE)</f>
        <v>No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</row>
    <row r="857" spans="1:55">
      <c r="A857" t="s">
        <v>6355</v>
      </c>
      <c r="B857" s="11" t="str">
        <f t="shared" si="13"/>
        <v>CHPF</v>
      </c>
      <c r="C857" s="11" t="str">
        <f>VLOOKUP('intouch变量（实型）'!$A857,基本表格!$G:$Q,2,FALSE)</f>
        <v>2124+P3-M2 4#双螺旋运输机B 变频器通讯 减速时间</v>
      </c>
      <c r="D857" t="s">
        <v>154</v>
      </c>
      <c r="E857" t="s">
        <v>154</v>
      </c>
      <c r="F857">
        <v>0</v>
      </c>
      <c r="G857" t="s">
        <v>154</v>
      </c>
      <c r="H857" t="s">
        <v>154</v>
      </c>
      <c r="I857">
        <v>0</v>
      </c>
      <c r="J857">
        <v>0</v>
      </c>
      <c r="L857">
        <v>0</v>
      </c>
      <c r="M857">
        <v>-32768</v>
      </c>
      <c r="N857">
        <v>32767</v>
      </c>
      <c r="O857">
        <v>0</v>
      </c>
      <c r="P857">
        <v>0</v>
      </c>
      <c r="Q857" t="s">
        <v>155</v>
      </c>
      <c r="R857">
        <v>0</v>
      </c>
      <c r="S857">
        <v>1</v>
      </c>
      <c r="T857" t="s">
        <v>155</v>
      </c>
      <c r="U857">
        <v>0</v>
      </c>
      <c r="V857">
        <v>1</v>
      </c>
      <c r="W857" t="s">
        <v>155</v>
      </c>
      <c r="X857">
        <v>0</v>
      </c>
      <c r="Y857">
        <v>1</v>
      </c>
      <c r="Z857" t="s">
        <v>155</v>
      </c>
      <c r="AA857">
        <v>0</v>
      </c>
      <c r="AB857">
        <v>1</v>
      </c>
      <c r="AC857" t="s">
        <v>155</v>
      </c>
      <c r="AD857">
        <v>0</v>
      </c>
      <c r="AE857">
        <v>1</v>
      </c>
      <c r="AF857" t="s">
        <v>155</v>
      </c>
      <c r="AG857">
        <v>0</v>
      </c>
      <c r="AH857">
        <v>1</v>
      </c>
      <c r="AI857">
        <v>0</v>
      </c>
      <c r="AJ857" t="s">
        <v>155</v>
      </c>
      <c r="AK857">
        <v>0</v>
      </c>
      <c r="AL857">
        <v>1</v>
      </c>
      <c r="AM857" t="s">
        <v>4774</v>
      </c>
      <c r="AN857">
        <v>-32768</v>
      </c>
      <c r="AO857">
        <v>32767</v>
      </c>
      <c r="AP857" t="s">
        <v>4775</v>
      </c>
      <c r="AQ857" s="1" t="s">
        <v>157</v>
      </c>
      <c r="AR857" t="s">
        <v>158</v>
      </c>
      <c r="AS857" t="str">
        <f>VLOOKUP('intouch变量（实型）'!$A857,基本表格!$G:$Q,3,FALSE)</f>
        <v>DB100,REAL2276</v>
      </c>
      <c r="AT857" t="str">
        <f>VLOOKUP('intouch变量（实型）'!$A857,基本表格!$G:$Q,10,FALSE)</f>
        <v>No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</row>
    <row r="858" spans="1:55">
      <c r="A858" t="s">
        <v>6356</v>
      </c>
      <c r="B858" s="11" t="str">
        <f t="shared" si="13"/>
        <v>CHPF</v>
      </c>
      <c r="C858" s="11" t="str">
        <f>VLOOKUP('intouch变量（实型）'!$A858,基本表格!$G:$Q,2,FALSE)</f>
        <v>2124+P3-M2 4#双螺旋运输机B 变频器通讯 最大频率</v>
      </c>
      <c r="D858" t="s">
        <v>154</v>
      </c>
      <c r="E858" t="s">
        <v>154</v>
      </c>
      <c r="F858">
        <v>0</v>
      </c>
      <c r="G858" t="s">
        <v>154</v>
      </c>
      <c r="H858" t="s">
        <v>154</v>
      </c>
      <c r="I858">
        <v>0</v>
      </c>
      <c r="J858">
        <v>0</v>
      </c>
      <c r="L858">
        <v>0</v>
      </c>
      <c r="M858">
        <v>-32768</v>
      </c>
      <c r="N858">
        <v>32767</v>
      </c>
      <c r="O858">
        <v>0</v>
      </c>
      <c r="P858">
        <v>0</v>
      </c>
      <c r="Q858" t="s">
        <v>155</v>
      </c>
      <c r="R858">
        <v>0</v>
      </c>
      <c r="S858">
        <v>1</v>
      </c>
      <c r="T858" t="s">
        <v>155</v>
      </c>
      <c r="U858">
        <v>0</v>
      </c>
      <c r="V858">
        <v>1</v>
      </c>
      <c r="W858" t="s">
        <v>155</v>
      </c>
      <c r="X858">
        <v>0</v>
      </c>
      <c r="Y858">
        <v>1</v>
      </c>
      <c r="Z858" t="s">
        <v>155</v>
      </c>
      <c r="AA858">
        <v>0</v>
      </c>
      <c r="AB858">
        <v>1</v>
      </c>
      <c r="AC858" t="s">
        <v>155</v>
      </c>
      <c r="AD858">
        <v>0</v>
      </c>
      <c r="AE858">
        <v>1</v>
      </c>
      <c r="AF858" t="s">
        <v>155</v>
      </c>
      <c r="AG858">
        <v>0</v>
      </c>
      <c r="AH858">
        <v>1</v>
      </c>
      <c r="AI858">
        <v>0</v>
      </c>
      <c r="AJ858" t="s">
        <v>155</v>
      </c>
      <c r="AK858">
        <v>0</v>
      </c>
      <c r="AL858">
        <v>1</v>
      </c>
      <c r="AM858" t="s">
        <v>4774</v>
      </c>
      <c r="AN858">
        <v>-32768</v>
      </c>
      <c r="AO858">
        <v>32767</v>
      </c>
      <c r="AP858" t="s">
        <v>4775</v>
      </c>
      <c r="AQ858" s="1" t="s">
        <v>157</v>
      </c>
      <c r="AR858" t="s">
        <v>158</v>
      </c>
      <c r="AS858" t="str">
        <f>VLOOKUP('intouch变量（实型）'!$A858,基本表格!$G:$Q,3,FALSE)</f>
        <v>DB100,REAL2280</v>
      </c>
      <c r="AT858" t="str">
        <f>VLOOKUP('intouch变量（实型）'!$A858,基本表格!$G:$Q,10,FALSE)</f>
        <v>No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</row>
    <row r="859" spans="1:55">
      <c r="A859" t="s">
        <v>6357</v>
      </c>
      <c r="B859" s="11" t="str">
        <f t="shared" si="13"/>
        <v>CHPF</v>
      </c>
      <c r="C859" s="11" t="str">
        <f>VLOOKUP('intouch变量（实型）'!$A859,基本表格!$G:$Q,2,FALSE)</f>
        <v>2124+P3-M2 4#双螺旋运输机B 变频器通讯 最小频率</v>
      </c>
      <c r="D859" t="s">
        <v>154</v>
      </c>
      <c r="E859" t="s">
        <v>154</v>
      </c>
      <c r="F859">
        <v>0</v>
      </c>
      <c r="G859" t="s">
        <v>154</v>
      </c>
      <c r="H859" t="s">
        <v>154</v>
      </c>
      <c r="I859">
        <v>0</v>
      </c>
      <c r="J859">
        <v>0</v>
      </c>
      <c r="L859">
        <v>0</v>
      </c>
      <c r="M859">
        <v>-32768</v>
      </c>
      <c r="N859">
        <v>32767</v>
      </c>
      <c r="O859">
        <v>0</v>
      </c>
      <c r="P859">
        <v>0</v>
      </c>
      <c r="Q859" t="s">
        <v>155</v>
      </c>
      <c r="R859">
        <v>0</v>
      </c>
      <c r="S859">
        <v>1</v>
      </c>
      <c r="T859" t="s">
        <v>155</v>
      </c>
      <c r="U859">
        <v>0</v>
      </c>
      <c r="V859">
        <v>1</v>
      </c>
      <c r="W859" t="s">
        <v>155</v>
      </c>
      <c r="X859">
        <v>0</v>
      </c>
      <c r="Y859">
        <v>1</v>
      </c>
      <c r="Z859" t="s">
        <v>155</v>
      </c>
      <c r="AA859">
        <v>0</v>
      </c>
      <c r="AB859">
        <v>1</v>
      </c>
      <c r="AC859" t="s">
        <v>155</v>
      </c>
      <c r="AD859">
        <v>0</v>
      </c>
      <c r="AE859">
        <v>1</v>
      </c>
      <c r="AF859" t="s">
        <v>155</v>
      </c>
      <c r="AG859">
        <v>0</v>
      </c>
      <c r="AH859">
        <v>1</v>
      </c>
      <c r="AI859">
        <v>0</v>
      </c>
      <c r="AJ859" t="s">
        <v>155</v>
      </c>
      <c r="AK859">
        <v>0</v>
      </c>
      <c r="AL859">
        <v>1</v>
      </c>
      <c r="AM859" t="s">
        <v>4774</v>
      </c>
      <c r="AN859">
        <v>-32768</v>
      </c>
      <c r="AO859">
        <v>32767</v>
      </c>
      <c r="AP859" t="s">
        <v>4775</v>
      </c>
      <c r="AQ859" s="1" t="s">
        <v>157</v>
      </c>
      <c r="AR859" t="s">
        <v>158</v>
      </c>
      <c r="AS859" t="str">
        <f>VLOOKUP('intouch变量（实型）'!$A859,基本表格!$G:$Q,3,FALSE)</f>
        <v>DB100,REAL2284</v>
      </c>
      <c r="AT859" t="str">
        <f>VLOOKUP('intouch变量（实型）'!$A859,基本表格!$G:$Q,10,FALSE)</f>
        <v>No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</row>
    <row r="860" spans="1:55">
      <c r="A860" t="s">
        <v>6358</v>
      </c>
      <c r="B860" s="11" t="str">
        <f t="shared" si="13"/>
        <v>CHPF</v>
      </c>
      <c r="C860" s="11" t="str">
        <f>VLOOKUP('intouch变量（实型）'!$A860,基本表格!$G:$Q,2,FALSE)</f>
        <v>2124+P3-M2 4#双螺旋运输机B 变频器通讯 多级速度</v>
      </c>
      <c r="D860" t="s">
        <v>154</v>
      </c>
      <c r="E860" t="s">
        <v>154</v>
      </c>
      <c r="F860">
        <v>0</v>
      </c>
      <c r="G860" t="s">
        <v>154</v>
      </c>
      <c r="H860" t="s">
        <v>154</v>
      </c>
      <c r="I860">
        <v>0</v>
      </c>
      <c r="J860">
        <v>0</v>
      </c>
      <c r="L860">
        <v>0</v>
      </c>
      <c r="M860">
        <v>-32768</v>
      </c>
      <c r="N860">
        <v>32767</v>
      </c>
      <c r="O860">
        <v>0</v>
      </c>
      <c r="P860">
        <v>0</v>
      </c>
      <c r="Q860" t="s">
        <v>155</v>
      </c>
      <c r="R860">
        <v>0</v>
      </c>
      <c r="S860">
        <v>1</v>
      </c>
      <c r="T860" t="s">
        <v>155</v>
      </c>
      <c r="U860">
        <v>0</v>
      </c>
      <c r="V860">
        <v>1</v>
      </c>
      <c r="W860" t="s">
        <v>155</v>
      </c>
      <c r="X860">
        <v>0</v>
      </c>
      <c r="Y860">
        <v>1</v>
      </c>
      <c r="Z860" t="s">
        <v>155</v>
      </c>
      <c r="AA860">
        <v>0</v>
      </c>
      <c r="AB860">
        <v>1</v>
      </c>
      <c r="AC860" t="s">
        <v>155</v>
      </c>
      <c r="AD860">
        <v>0</v>
      </c>
      <c r="AE860">
        <v>1</v>
      </c>
      <c r="AF860" t="s">
        <v>155</v>
      </c>
      <c r="AG860">
        <v>0</v>
      </c>
      <c r="AH860">
        <v>1</v>
      </c>
      <c r="AI860">
        <v>0</v>
      </c>
      <c r="AJ860" t="s">
        <v>155</v>
      </c>
      <c r="AK860">
        <v>0</v>
      </c>
      <c r="AL860">
        <v>1</v>
      </c>
      <c r="AM860" t="s">
        <v>4774</v>
      </c>
      <c r="AN860">
        <v>-32768</v>
      </c>
      <c r="AO860">
        <v>32767</v>
      </c>
      <c r="AP860" t="s">
        <v>4775</v>
      </c>
      <c r="AQ860" s="1" t="s">
        <v>157</v>
      </c>
      <c r="AR860" t="s">
        <v>158</v>
      </c>
      <c r="AS860" t="str">
        <f>VLOOKUP('intouch变量（实型）'!$A860,基本表格!$G:$Q,3,FALSE)</f>
        <v>DB100,REAL2288</v>
      </c>
      <c r="AT860" t="str">
        <f>VLOOKUP('intouch变量（实型）'!$A860,基本表格!$G:$Q,10,FALSE)</f>
        <v>No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</row>
    <row r="861" spans="1:55">
      <c r="A861" t="s">
        <v>6359</v>
      </c>
      <c r="B861" s="11" t="str">
        <f t="shared" si="13"/>
        <v>CHPF</v>
      </c>
      <c r="C861" s="11" t="str">
        <f>VLOOKUP('intouch变量（实型）'!$A861,基本表格!$G:$Q,2,FALSE)</f>
        <v>2124+P3-M2 4#双螺旋运输机B 变频器通讯 多级转速</v>
      </c>
      <c r="D861" t="s">
        <v>154</v>
      </c>
      <c r="E861" t="s">
        <v>154</v>
      </c>
      <c r="F861">
        <v>0</v>
      </c>
      <c r="G861" t="s">
        <v>154</v>
      </c>
      <c r="H861" t="s">
        <v>154</v>
      </c>
      <c r="I861">
        <v>0</v>
      </c>
      <c r="J861">
        <v>0</v>
      </c>
      <c r="L861">
        <v>0</v>
      </c>
      <c r="M861">
        <v>-32768</v>
      </c>
      <c r="N861">
        <v>32767</v>
      </c>
      <c r="O861">
        <v>0</v>
      </c>
      <c r="P861">
        <v>0</v>
      </c>
      <c r="Q861" t="s">
        <v>155</v>
      </c>
      <c r="R861">
        <v>0</v>
      </c>
      <c r="S861">
        <v>1</v>
      </c>
      <c r="T861" t="s">
        <v>155</v>
      </c>
      <c r="U861">
        <v>0</v>
      </c>
      <c r="V861">
        <v>1</v>
      </c>
      <c r="W861" t="s">
        <v>155</v>
      </c>
      <c r="X861">
        <v>0</v>
      </c>
      <c r="Y861">
        <v>1</v>
      </c>
      <c r="Z861" t="s">
        <v>155</v>
      </c>
      <c r="AA861">
        <v>0</v>
      </c>
      <c r="AB861">
        <v>1</v>
      </c>
      <c r="AC861" t="s">
        <v>155</v>
      </c>
      <c r="AD861">
        <v>0</v>
      </c>
      <c r="AE861">
        <v>1</v>
      </c>
      <c r="AF861" t="s">
        <v>155</v>
      </c>
      <c r="AG861">
        <v>0</v>
      </c>
      <c r="AH861">
        <v>1</v>
      </c>
      <c r="AI861">
        <v>0</v>
      </c>
      <c r="AJ861" t="s">
        <v>155</v>
      </c>
      <c r="AK861">
        <v>0</v>
      </c>
      <c r="AL861">
        <v>1</v>
      </c>
      <c r="AM861" t="s">
        <v>4774</v>
      </c>
      <c r="AN861">
        <v>-32768</v>
      </c>
      <c r="AO861">
        <v>32767</v>
      </c>
      <c r="AP861" t="s">
        <v>4775</v>
      </c>
      <c r="AQ861" s="1" t="s">
        <v>157</v>
      </c>
      <c r="AR861" t="s">
        <v>158</v>
      </c>
      <c r="AS861" t="str">
        <f>VLOOKUP('intouch变量（实型）'!$A861,基本表格!$G:$Q,3,FALSE)</f>
        <v>DB100,REAL2292</v>
      </c>
      <c r="AT861" t="str">
        <f>VLOOKUP('intouch变量（实型）'!$A861,基本表格!$G:$Q,10,FALSE)</f>
        <v>No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</row>
    <row r="862" spans="1:55">
      <c r="A862" t="s">
        <v>6360</v>
      </c>
      <c r="B862" s="11" t="str">
        <f t="shared" si="13"/>
        <v>CHPF</v>
      </c>
      <c r="C862" s="11" t="str">
        <f>VLOOKUP('intouch变量（实型）'!$A862,基本表格!$G:$Q,2,FALSE)</f>
        <v>2124+P3-M2 4#双螺旋运输机B 反馈转速 实际值</v>
      </c>
      <c r="D862" t="s">
        <v>154</v>
      </c>
      <c r="E862" t="s">
        <v>154</v>
      </c>
      <c r="F862">
        <v>0</v>
      </c>
      <c r="G862" t="s">
        <v>154</v>
      </c>
      <c r="H862" t="s">
        <v>154</v>
      </c>
      <c r="I862">
        <v>0</v>
      </c>
      <c r="J862">
        <v>0</v>
      </c>
      <c r="L862">
        <v>0</v>
      </c>
      <c r="M862">
        <v>-32768</v>
      </c>
      <c r="N862">
        <v>32767</v>
      </c>
      <c r="O862">
        <v>0</v>
      </c>
      <c r="P862">
        <v>0</v>
      </c>
      <c r="Q862" t="s">
        <v>155</v>
      </c>
      <c r="R862">
        <v>0</v>
      </c>
      <c r="S862">
        <v>1</v>
      </c>
      <c r="T862" t="s">
        <v>155</v>
      </c>
      <c r="U862">
        <v>0</v>
      </c>
      <c r="V862">
        <v>1</v>
      </c>
      <c r="W862" t="s">
        <v>155</v>
      </c>
      <c r="X862">
        <v>0</v>
      </c>
      <c r="Y862">
        <v>1</v>
      </c>
      <c r="Z862" t="s">
        <v>155</v>
      </c>
      <c r="AA862">
        <v>0</v>
      </c>
      <c r="AB862">
        <v>1</v>
      </c>
      <c r="AC862" t="s">
        <v>155</v>
      </c>
      <c r="AD862">
        <v>0</v>
      </c>
      <c r="AE862">
        <v>1</v>
      </c>
      <c r="AF862" t="s">
        <v>155</v>
      </c>
      <c r="AG862">
        <v>0</v>
      </c>
      <c r="AH862">
        <v>1</v>
      </c>
      <c r="AI862">
        <v>0</v>
      </c>
      <c r="AJ862" t="s">
        <v>155</v>
      </c>
      <c r="AK862">
        <v>0</v>
      </c>
      <c r="AL862">
        <v>1</v>
      </c>
      <c r="AM862" t="s">
        <v>4774</v>
      </c>
      <c r="AN862">
        <v>-32768</v>
      </c>
      <c r="AO862">
        <v>32767</v>
      </c>
      <c r="AP862" t="s">
        <v>4775</v>
      </c>
      <c r="AQ862" s="1" t="s">
        <v>157</v>
      </c>
      <c r="AR862" t="s">
        <v>158</v>
      </c>
      <c r="AS862" t="str">
        <f>VLOOKUP('intouch变量（实型）'!$A862,基本表格!$G:$Q,3,FALSE)</f>
        <v>DB100,REAL2306</v>
      </c>
      <c r="AT862" t="str">
        <f>VLOOKUP('intouch变量（实型）'!$A862,基本表格!$G:$Q,10,FALSE)</f>
        <v>Yes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</row>
    <row r="863" spans="1:55">
      <c r="A863" t="s">
        <v>6361</v>
      </c>
      <c r="B863" s="11" t="str">
        <f t="shared" si="13"/>
        <v>CHPF</v>
      </c>
      <c r="C863" s="11" t="str">
        <f>VLOOKUP('intouch变量（实型）'!$A863,基本表格!$G:$Q,2,FALSE)</f>
        <v>2124+P3-M2 4#双螺旋运输机B 反馈转速 量程</v>
      </c>
      <c r="D863" t="s">
        <v>154</v>
      </c>
      <c r="E863" t="s">
        <v>154</v>
      </c>
      <c r="F863">
        <v>0</v>
      </c>
      <c r="G863" t="s">
        <v>154</v>
      </c>
      <c r="H863" t="s">
        <v>154</v>
      </c>
      <c r="I863">
        <v>0</v>
      </c>
      <c r="J863">
        <v>0</v>
      </c>
      <c r="L863">
        <v>0</v>
      </c>
      <c r="M863">
        <v>-32768</v>
      </c>
      <c r="N863">
        <v>32767</v>
      </c>
      <c r="O863">
        <v>0</v>
      </c>
      <c r="P863">
        <v>0</v>
      </c>
      <c r="Q863" t="s">
        <v>155</v>
      </c>
      <c r="R863">
        <v>0</v>
      </c>
      <c r="S863">
        <v>1</v>
      </c>
      <c r="T863" t="s">
        <v>155</v>
      </c>
      <c r="U863">
        <v>0</v>
      </c>
      <c r="V863">
        <v>1</v>
      </c>
      <c r="W863" t="s">
        <v>155</v>
      </c>
      <c r="X863">
        <v>0</v>
      </c>
      <c r="Y863">
        <v>1</v>
      </c>
      <c r="Z863" t="s">
        <v>155</v>
      </c>
      <c r="AA863">
        <v>0</v>
      </c>
      <c r="AB863">
        <v>1</v>
      </c>
      <c r="AC863" t="s">
        <v>155</v>
      </c>
      <c r="AD863">
        <v>0</v>
      </c>
      <c r="AE863">
        <v>1</v>
      </c>
      <c r="AF863" t="s">
        <v>155</v>
      </c>
      <c r="AG863">
        <v>0</v>
      </c>
      <c r="AH863">
        <v>1</v>
      </c>
      <c r="AI863">
        <v>0</v>
      </c>
      <c r="AJ863" t="s">
        <v>155</v>
      </c>
      <c r="AK863">
        <v>0</v>
      </c>
      <c r="AL863">
        <v>1</v>
      </c>
      <c r="AM863" t="s">
        <v>4774</v>
      </c>
      <c r="AN863">
        <v>-32768</v>
      </c>
      <c r="AO863">
        <v>32767</v>
      </c>
      <c r="AP863" t="s">
        <v>4775</v>
      </c>
      <c r="AQ863" s="1" t="s">
        <v>157</v>
      </c>
      <c r="AR863" t="s">
        <v>158</v>
      </c>
      <c r="AS863" t="str">
        <f>VLOOKUP('intouch变量（实型）'!$A863,基本表格!$G:$Q,3,FALSE)</f>
        <v>DB100,REAL2310</v>
      </c>
      <c r="AT863" t="str">
        <f>VLOOKUP('intouch变量（实型）'!$A863,基本表格!$G:$Q,10,FALSE)</f>
        <v>No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</row>
    <row r="864" spans="1:55">
      <c r="A864" t="s">
        <v>6362</v>
      </c>
      <c r="B864" s="11" t="str">
        <f t="shared" si="13"/>
        <v>CHPF</v>
      </c>
      <c r="C864" s="11" t="str">
        <f>VLOOKUP('intouch变量（实型）'!$A864,基本表格!$G:$Q,2,FALSE)</f>
        <v>2124+P3-M2 4#双螺旋运输机B 反馈转速 上限值</v>
      </c>
      <c r="D864" t="s">
        <v>154</v>
      </c>
      <c r="E864" t="s">
        <v>154</v>
      </c>
      <c r="F864">
        <v>0</v>
      </c>
      <c r="G864" t="s">
        <v>154</v>
      </c>
      <c r="H864" t="s">
        <v>154</v>
      </c>
      <c r="I864">
        <v>0</v>
      </c>
      <c r="J864">
        <v>0</v>
      </c>
      <c r="L864">
        <v>0</v>
      </c>
      <c r="M864">
        <v>-32768</v>
      </c>
      <c r="N864">
        <v>32767</v>
      </c>
      <c r="O864">
        <v>0</v>
      </c>
      <c r="P864">
        <v>0</v>
      </c>
      <c r="Q864" t="s">
        <v>155</v>
      </c>
      <c r="R864">
        <v>0</v>
      </c>
      <c r="S864">
        <v>1</v>
      </c>
      <c r="T864" t="s">
        <v>155</v>
      </c>
      <c r="U864">
        <v>0</v>
      </c>
      <c r="V864">
        <v>1</v>
      </c>
      <c r="W864" t="s">
        <v>155</v>
      </c>
      <c r="X864">
        <v>0</v>
      </c>
      <c r="Y864">
        <v>1</v>
      </c>
      <c r="Z864" t="s">
        <v>155</v>
      </c>
      <c r="AA864">
        <v>0</v>
      </c>
      <c r="AB864">
        <v>1</v>
      </c>
      <c r="AC864" t="s">
        <v>155</v>
      </c>
      <c r="AD864">
        <v>0</v>
      </c>
      <c r="AE864">
        <v>1</v>
      </c>
      <c r="AF864" t="s">
        <v>155</v>
      </c>
      <c r="AG864">
        <v>0</v>
      </c>
      <c r="AH864">
        <v>1</v>
      </c>
      <c r="AI864">
        <v>0</v>
      </c>
      <c r="AJ864" t="s">
        <v>155</v>
      </c>
      <c r="AK864">
        <v>0</v>
      </c>
      <c r="AL864">
        <v>1</v>
      </c>
      <c r="AM864" t="s">
        <v>4774</v>
      </c>
      <c r="AN864">
        <v>-32768</v>
      </c>
      <c r="AO864">
        <v>32767</v>
      </c>
      <c r="AP864" t="s">
        <v>4775</v>
      </c>
      <c r="AQ864" s="1" t="s">
        <v>157</v>
      </c>
      <c r="AR864" t="s">
        <v>158</v>
      </c>
      <c r="AS864" t="str">
        <f>VLOOKUP('intouch变量（实型）'!$A864,基本表格!$G:$Q,3,FALSE)</f>
        <v>DB100,REAL2314</v>
      </c>
      <c r="AT864" t="str">
        <f>VLOOKUP('intouch变量（实型）'!$A864,基本表格!$G:$Q,10,FALSE)</f>
        <v>No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</row>
    <row r="865" spans="1:55">
      <c r="A865" t="s">
        <v>6363</v>
      </c>
      <c r="B865" s="11" t="str">
        <f t="shared" si="13"/>
        <v>CHPF</v>
      </c>
      <c r="C865" s="11" t="str">
        <f>VLOOKUP('intouch变量（实型）'!$A865,基本表格!$G:$Q,2,FALSE)</f>
        <v>2124+P3-M2 4#双螺旋运输机B 反馈转速 下限值</v>
      </c>
      <c r="D865" t="s">
        <v>154</v>
      </c>
      <c r="E865" t="s">
        <v>154</v>
      </c>
      <c r="F865">
        <v>0</v>
      </c>
      <c r="G865" t="s">
        <v>154</v>
      </c>
      <c r="H865" t="s">
        <v>154</v>
      </c>
      <c r="I865">
        <v>0</v>
      </c>
      <c r="J865">
        <v>0</v>
      </c>
      <c r="L865">
        <v>0</v>
      </c>
      <c r="M865">
        <v>-32768</v>
      </c>
      <c r="N865">
        <v>32767</v>
      </c>
      <c r="O865">
        <v>0</v>
      </c>
      <c r="P865">
        <v>0</v>
      </c>
      <c r="Q865" t="s">
        <v>155</v>
      </c>
      <c r="R865">
        <v>0</v>
      </c>
      <c r="S865">
        <v>1</v>
      </c>
      <c r="T865" t="s">
        <v>155</v>
      </c>
      <c r="U865">
        <v>0</v>
      </c>
      <c r="V865">
        <v>1</v>
      </c>
      <c r="W865" t="s">
        <v>155</v>
      </c>
      <c r="X865">
        <v>0</v>
      </c>
      <c r="Y865">
        <v>1</v>
      </c>
      <c r="Z865" t="s">
        <v>155</v>
      </c>
      <c r="AA865">
        <v>0</v>
      </c>
      <c r="AB865">
        <v>1</v>
      </c>
      <c r="AC865" t="s">
        <v>155</v>
      </c>
      <c r="AD865">
        <v>0</v>
      </c>
      <c r="AE865">
        <v>1</v>
      </c>
      <c r="AF865" t="s">
        <v>155</v>
      </c>
      <c r="AG865">
        <v>0</v>
      </c>
      <c r="AH865">
        <v>1</v>
      </c>
      <c r="AI865">
        <v>0</v>
      </c>
      <c r="AJ865" t="s">
        <v>155</v>
      </c>
      <c r="AK865">
        <v>0</v>
      </c>
      <c r="AL865">
        <v>1</v>
      </c>
      <c r="AM865" t="s">
        <v>4774</v>
      </c>
      <c r="AN865">
        <v>-32768</v>
      </c>
      <c r="AO865">
        <v>32767</v>
      </c>
      <c r="AP865" t="s">
        <v>4775</v>
      </c>
      <c r="AQ865" s="1" t="s">
        <v>157</v>
      </c>
      <c r="AR865" t="s">
        <v>158</v>
      </c>
      <c r="AS865" t="str">
        <f>VLOOKUP('intouch变量（实型）'!$A865,基本表格!$G:$Q,3,FALSE)</f>
        <v>DB100,REAL2318</v>
      </c>
      <c r="AT865" t="str">
        <f>VLOOKUP('intouch变量（实型）'!$A865,基本表格!$G:$Q,10,FALSE)</f>
        <v>No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</row>
    <row r="866" spans="1:55">
      <c r="A866" t="s">
        <v>6364</v>
      </c>
      <c r="B866" s="11" t="str">
        <f t="shared" si="13"/>
        <v>CHPF</v>
      </c>
      <c r="C866" s="11" t="str">
        <f>VLOOKUP('intouch变量（实型）'!$A866,基本表格!$G:$Q,2,FALSE)</f>
        <v>2124+P3-M2 4#双螺旋运输机B 反馈转速 上上限值</v>
      </c>
      <c r="D866" t="s">
        <v>154</v>
      </c>
      <c r="E866" t="s">
        <v>154</v>
      </c>
      <c r="F866">
        <v>0</v>
      </c>
      <c r="G866" t="s">
        <v>154</v>
      </c>
      <c r="H866" t="s">
        <v>154</v>
      </c>
      <c r="I866">
        <v>0</v>
      </c>
      <c r="J866">
        <v>0</v>
      </c>
      <c r="L866">
        <v>0</v>
      </c>
      <c r="M866">
        <v>-32768</v>
      </c>
      <c r="N866">
        <v>32767</v>
      </c>
      <c r="O866">
        <v>0</v>
      </c>
      <c r="P866">
        <v>0</v>
      </c>
      <c r="Q866" t="s">
        <v>155</v>
      </c>
      <c r="R866">
        <v>0</v>
      </c>
      <c r="S866">
        <v>1</v>
      </c>
      <c r="T866" t="s">
        <v>155</v>
      </c>
      <c r="U866">
        <v>0</v>
      </c>
      <c r="V866">
        <v>1</v>
      </c>
      <c r="W866" t="s">
        <v>155</v>
      </c>
      <c r="X866">
        <v>0</v>
      </c>
      <c r="Y866">
        <v>1</v>
      </c>
      <c r="Z866" t="s">
        <v>155</v>
      </c>
      <c r="AA866">
        <v>0</v>
      </c>
      <c r="AB866">
        <v>1</v>
      </c>
      <c r="AC866" t="s">
        <v>155</v>
      </c>
      <c r="AD866">
        <v>0</v>
      </c>
      <c r="AE866">
        <v>1</v>
      </c>
      <c r="AF866" t="s">
        <v>155</v>
      </c>
      <c r="AG866">
        <v>0</v>
      </c>
      <c r="AH866">
        <v>1</v>
      </c>
      <c r="AI866">
        <v>0</v>
      </c>
      <c r="AJ866" t="s">
        <v>155</v>
      </c>
      <c r="AK866">
        <v>0</v>
      </c>
      <c r="AL866">
        <v>1</v>
      </c>
      <c r="AM866" t="s">
        <v>4774</v>
      </c>
      <c r="AN866">
        <v>-32768</v>
      </c>
      <c r="AO866">
        <v>32767</v>
      </c>
      <c r="AP866" t="s">
        <v>4775</v>
      </c>
      <c r="AQ866" s="1" t="s">
        <v>157</v>
      </c>
      <c r="AR866" t="s">
        <v>158</v>
      </c>
      <c r="AS866" t="str">
        <f>VLOOKUP('intouch变量（实型）'!$A866,基本表格!$G:$Q,3,FALSE)</f>
        <v>DB100,REAL2322</v>
      </c>
      <c r="AT866" t="str">
        <f>VLOOKUP('intouch变量（实型）'!$A866,基本表格!$G:$Q,10,FALSE)</f>
        <v>No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</row>
    <row r="867" spans="1:55">
      <c r="A867" t="s">
        <v>6365</v>
      </c>
      <c r="B867" s="11" t="str">
        <f t="shared" si="13"/>
        <v>CHPF</v>
      </c>
      <c r="C867" s="11" t="str">
        <f>VLOOKUP('intouch变量（实型）'!$A867,基本表格!$G:$Q,2,FALSE)</f>
        <v>2124+P3-M2 4#双螺旋运输机B 反馈转速 下下限值</v>
      </c>
      <c r="D867" t="s">
        <v>154</v>
      </c>
      <c r="E867" t="s">
        <v>154</v>
      </c>
      <c r="F867">
        <v>0</v>
      </c>
      <c r="G867" t="s">
        <v>154</v>
      </c>
      <c r="H867" t="s">
        <v>154</v>
      </c>
      <c r="I867">
        <v>0</v>
      </c>
      <c r="J867">
        <v>0</v>
      </c>
      <c r="L867">
        <v>0</v>
      </c>
      <c r="M867">
        <v>-32768</v>
      </c>
      <c r="N867">
        <v>32767</v>
      </c>
      <c r="O867">
        <v>0</v>
      </c>
      <c r="P867">
        <v>0</v>
      </c>
      <c r="Q867" t="s">
        <v>155</v>
      </c>
      <c r="R867">
        <v>0</v>
      </c>
      <c r="S867">
        <v>1</v>
      </c>
      <c r="T867" t="s">
        <v>155</v>
      </c>
      <c r="U867">
        <v>0</v>
      </c>
      <c r="V867">
        <v>1</v>
      </c>
      <c r="W867" t="s">
        <v>155</v>
      </c>
      <c r="X867">
        <v>0</v>
      </c>
      <c r="Y867">
        <v>1</v>
      </c>
      <c r="Z867" t="s">
        <v>155</v>
      </c>
      <c r="AA867">
        <v>0</v>
      </c>
      <c r="AB867">
        <v>1</v>
      </c>
      <c r="AC867" t="s">
        <v>155</v>
      </c>
      <c r="AD867">
        <v>0</v>
      </c>
      <c r="AE867">
        <v>1</v>
      </c>
      <c r="AF867" t="s">
        <v>155</v>
      </c>
      <c r="AG867">
        <v>0</v>
      </c>
      <c r="AH867">
        <v>1</v>
      </c>
      <c r="AI867">
        <v>0</v>
      </c>
      <c r="AJ867" t="s">
        <v>155</v>
      </c>
      <c r="AK867">
        <v>0</v>
      </c>
      <c r="AL867">
        <v>1</v>
      </c>
      <c r="AM867" t="s">
        <v>4774</v>
      </c>
      <c r="AN867">
        <v>-32768</v>
      </c>
      <c r="AO867">
        <v>32767</v>
      </c>
      <c r="AP867" t="s">
        <v>4775</v>
      </c>
      <c r="AQ867" s="1" t="s">
        <v>157</v>
      </c>
      <c r="AR867" t="s">
        <v>158</v>
      </c>
      <c r="AS867" t="str">
        <f>VLOOKUP('intouch变量（实型）'!$A867,基本表格!$G:$Q,3,FALSE)</f>
        <v>DB100,REAL2326</v>
      </c>
      <c r="AT867" t="str">
        <f>VLOOKUP('intouch变量（实型）'!$A867,基本表格!$G:$Q,10,FALSE)</f>
        <v>No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</row>
    <row r="868" spans="1:55">
      <c r="A868" t="s">
        <v>6366</v>
      </c>
      <c r="B868" s="11" t="str">
        <f t="shared" si="13"/>
        <v>CHPF</v>
      </c>
      <c r="C868" s="11" t="str">
        <f>VLOOKUP('intouch变量（实型）'!$A868,基本表格!$G:$Q,2,FALSE)</f>
        <v>2124+P3-M2 4#双螺旋运输机B 反馈电流 实际值</v>
      </c>
      <c r="D868" t="s">
        <v>154</v>
      </c>
      <c r="E868" t="s">
        <v>154</v>
      </c>
      <c r="F868">
        <v>0</v>
      </c>
      <c r="G868" t="s">
        <v>154</v>
      </c>
      <c r="H868" t="s">
        <v>154</v>
      </c>
      <c r="I868">
        <v>0</v>
      </c>
      <c r="J868">
        <v>0</v>
      </c>
      <c r="L868">
        <v>0</v>
      </c>
      <c r="M868">
        <v>-32768</v>
      </c>
      <c r="N868">
        <v>32767</v>
      </c>
      <c r="O868">
        <v>0</v>
      </c>
      <c r="P868">
        <v>0</v>
      </c>
      <c r="Q868" t="s">
        <v>155</v>
      </c>
      <c r="R868">
        <v>0</v>
      </c>
      <c r="S868">
        <v>1</v>
      </c>
      <c r="T868" t="s">
        <v>155</v>
      </c>
      <c r="U868">
        <v>0</v>
      </c>
      <c r="V868">
        <v>1</v>
      </c>
      <c r="W868" t="s">
        <v>155</v>
      </c>
      <c r="X868">
        <v>0</v>
      </c>
      <c r="Y868">
        <v>1</v>
      </c>
      <c r="Z868" t="s">
        <v>155</v>
      </c>
      <c r="AA868">
        <v>0</v>
      </c>
      <c r="AB868">
        <v>1</v>
      </c>
      <c r="AC868" t="s">
        <v>155</v>
      </c>
      <c r="AD868">
        <v>0</v>
      </c>
      <c r="AE868">
        <v>1</v>
      </c>
      <c r="AF868" t="s">
        <v>155</v>
      </c>
      <c r="AG868">
        <v>0</v>
      </c>
      <c r="AH868">
        <v>1</v>
      </c>
      <c r="AI868">
        <v>0</v>
      </c>
      <c r="AJ868" t="s">
        <v>155</v>
      </c>
      <c r="AK868">
        <v>0</v>
      </c>
      <c r="AL868">
        <v>1</v>
      </c>
      <c r="AM868" t="s">
        <v>4774</v>
      </c>
      <c r="AN868">
        <v>-32768</v>
      </c>
      <c r="AO868">
        <v>32767</v>
      </c>
      <c r="AP868" t="s">
        <v>4775</v>
      </c>
      <c r="AQ868" s="1" t="s">
        <v>157</v>
      </c>
      <c r="AR868" t="s">
        <v>158</v>
      </c>
      <c r="AS868" t="str">
        <f>VLOOKUP('intouch变量（实型）'!$A868,基本表格!$G:$Q,3,FALSE)</f>
        <v>DB100,REAL2356</v>
      </c>
      <c r="AT868" t="str">
        <f>VLOOKUP('intouch变量（实型）'!$A868,基本表格!$G:$Q,10,FALSE)</f>
        <v>Yes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</row>
    <row r="869" spans="1:55">
      <c r="A869" t="s">
        <v>6367</v>
      </c>
      <c r="B869" s="11" t="str">
        <f t="shared" si="13"/>
        <v>CHPF</v>
      </c>
      <c r="C869" s="11" t="str">
        <f>VLOOKUP('intouch变量（实型）'!$A869,基本表格!$G:$Q,2,FALSE)</f>
        <v>2124+P3-M2 4#双螺旋运输机B 反馈电流 量程</v>
      </c>
      <c r="D869" t="s">
        <v>154</v>
      </c>
      <c r="E869" t="s">
        <v>154</v>
      </c>
      <c r="F869">
        <v>0</v>
      </c>
      <c r="G869" t="s">
        <v>154</v>
      </c>
      <c r="H869" t="s">
        <v>154</v>
      </c>
      <c r="I869">
        <v>0</v>
      </c>
      <c r="J869">
        <v>0</v>
      </c>
      <c r="L869">
        <v>0</v>
      </c>
      <c r="M869">
        <v>-32768</v>
      </c>
      <c r="N869">
        <v>32767</v>
      </c>
      <c r="O869">
        <v>0</v>
      </c>
      <c r="P869">
        <v>0</v>
      </c>
      <c r="Q869" t="s">
        <v>155</v>
      </c>
      <c r="R869">
        <v>0</v>
      </c>
      <c r="S869">
        <v>1</v>
      </c>
      <c r="T869" t="s">
        <v>155</v>
      </c>
      <c r="U869">
        <v>0</v>
      </c>
      <c r="V869">
        <v>1</v>
      </c>
      <c r="W869" t="s">
        <v>155</v>
      </c>
      <c r="X869">
        <v>0</v>
      </c>
      <c r="Y869">
        <v>1</v>
      </c>
      <c r="Z869" t="s">
        <v>155</v>
      </c>
      <c r="AA869">
        <v>0</v>
      </c>
      <c r="AB869">
        <v>1</v>
      </c>
      <c r="AC869" t="s">
        <v>155</v>
      </c>
      <c r="AD869">
        <v>0</v>
      </c>
      <c r="AE869">
        <v>1</v>
      </c>
      <c r="AF869" t="s">
        <v>155</v>
      </c>
      <c r="AG869">
        <v>0</v>
      </c>
      <c r="AH869">
        <v>1</v>
      </c>
      <c r="AI869">
        <v>0</v>
      </c>
      <c r="AJ869" t="s">
        <v>155</v>
      </c>
      <c r="AK869">
        <v>0</v>
      </c>
      <c r="AL869">
        <v>1</v>
      </c>
      <c r="AM869" t="s">
        <v>4774</v>
      </c>
      <c r="AN869">
        <v>-32768</v>
      </c>
      <c r="AO869">
        <v>32767</v>
      </c>
      <c r="AP869" t="s">
        <v>4775</v>
      </c>
      <c r="AQ869" s="1" t="s">
        <v>157</v>
      </c>
      <c r="AR869" t="s">
        <v>158</v>
      </c>
      <c r="AS869" t="str">
        <f>VLOOKUP('intouch变量（实型）'!$A869,基本表格!$G:$Q,3,FALSE)</f>
        <v>DB100,REAL2360</v>
      </c>
      <c r="AT869" t="str">
        <f>VLOOKUP('intouch变量（实型）'!$A869,基本表格!$G:$Q,10,FALSE)</f>
        <v>No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</row>
    <row r="870" spans="1:55">
      <c r="A870" t="s">
        <v>6368</v>
      </c>
      <c r="B870" s="11" t="str">
        <f t="shared" si="13"/>
        <v>CHPF</v>
      </c>
      <c r="C870" s="11" t="str">
        <f>VLOOKUP('intouch变量（实型）'!$A870,基本表格!$G:$Q,2,FALSE)</f>
        <v>2124+P3-M2 4#双螺旋运输机B 反馈电流 上限值</v>
      </c>
      <c r="D870" t="s">
        <v>154</v>
      </c>
      <c r="E870" t="s">
        <v>154</v>
      </c>
      <c r="F870">
        <v>0</v>
      </c>
      <c r="G870" t="s">
        <v>154</v>
      </c>
      <c r="H870" t="s">
        <v>154</v>
      </c>
      <c r="I870">
        <v>0</v>
      </c>
      <c r="J870">
        <v>0</v>
      </c>
      <c r="L870">
        <v>0</v>
      </c>
      <c r="M870">
        <v>-32768</v>
      </c>
      <c r="N870">
        <v>32767</v>
      </c>
      <c r="O870">
        <v>0</v>
      </c>
      <c r="P870">
        <v>0</v>
      </c>
      <c r="Q870" t="s">
        <v>155</v>
      </c>
      <c r="R870">
        <v>0</v>
      </c>
      <c r="S870">
        <v>1</v>
      </c>
      <c r="T870" t="s">
        <v>155</v>
      </c>
      <c r="U870">
        <v>0</v>
      </c>
      <c r="V870">
        <v>1</v>
      </c>
      <c r="W870" t="s">
        <v>155</v>
      </c>
      <c r="X870">
        <v>0</v>
      </c>
      <c r="Y870">
        <v>1</v>
      </c>
      <c r="Z870" t="s">
        <v>155</v>
      </c>
      <c r="AA870">
        <v>0</v>
      </c>
      <c r="AB870">
        <v>1</v>
      </c>
      <c r="AC870" t="s">
        <v>155</v>
      </c>
      <c r="AD870">
        <v>0</v>
      </c>
      <c r="AE870">
        <v>1</v>
      </c>
      <c r="AF870" t="s">
        <v>155</v>
      </c>
      <c r="AG870">
        <v>0</v>
      </c>
      <c r="AH870">
        <v>1</v>
      </c>
      <c r="AI870">
        <v>0</v>
      </c>
      <c r="AJ870" t="s">
        <v>155</v>
      </c>
      <c r="AK870">
        <v>0</v>
      </c>
      <c r="AL870">
        <v>1</v>
      </c>
      <c r="AM870" t="s">
        <v>4774</v>
      </c>
      <c r="AN870">
        <v>-32768</v>
      </c>
      <c r="AO870">
        <v>32767</v>
      </c>
      <c r="AP870" t="s">
        <v>4775</v>
      </c>
      <c r="AQ870" s="1" t="s">
        <v>157</v>
      </c>
      <c r="AR870" t="s">
        <v>158</v>
      </c>
      <c r="AS870" t="str">
        <f>VLOOKUP('intouch变量（实型）'!$A870,基本表格!$G:$Q,3,FALSE)</f>
        <v>DB100,REAL2364</v>
      </c>
      <c r="AT870" t="str">
        <f>VLOOKUP('intouch变量（实型）'!$A870,基本表格!$G:$Q,10,FALSE)</f>
        <v>No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</row>
    <row r="871" spans="1:55">
      <c r="A871" t="s">
        <v>6369</v>
      </c>
      <c r="B871" s="11" t="str">
        <f t="shared" si="13"/>
        <v>CHPF</v>
      </c>
      <c r="C871" s="11" t="str">
        <f>VLOOKUP('intouch变量（实型）'!$A871,基本表格!$G:$Q,2,FALSE)</f>
        <v>2124+P3-M2 4#双螺旋运输机B 反馈电流 下限值</v>
      </c>
      <c r="D871" t="s">
        <v>154</v>
      </c>
      <c r="E871" t="s">
        <v>154</v>
      </c>
      <c r="F871">
        <v>0</v>
      </c>
      <c r="G871" t="s">
        <v>154</v>
      </c>
      <c r="H871" t="s">
        <v>154</v>
      </c>
      <c r="I871">
        <v>0</v>
      </c>
      <c r="J871">
        <v>0</v>
      </c>
      <c r="L871">
        <v>0</v>
      </c>
      <c r="M871">
        <v>-32768</v>
      </c>
      <c r="N871">
        <v>32767</v>
      </c>
      <c r="O871">
        <v>0</v>
      </c>
      <c r="P871">
        <v>0</v>
      </c>
      <c r="Q871" t="s">
        <v>155</v>
      </c>
      <c r="R871">
        <v>0</v>
      </c>
      <c r="S871">
        <v>1</v>
      </c>
      <c r="T871" t="s">
        <v>155</v>
      </c>
      <c r="U871">
        <v>0</v>
      </c>
      <c r="V871">
        <v>1</v>
      </c>
      <c r="W871" t="s">
        <v>155</v>
      </c>
      <c r="X871">
        <v>0</v>
      </c>
      <c r="Y871">
        <v>1</v>
      </c>
      <c r="Z871" t="s">
        <v>155</v>
      </c>
      <c r="AA871">
        <v>0</v>
      </c>
      <c r="AB871">
        <v>1</v>
      </c>
      <c r="AC871" t="s">
        <v>155</v>
      </c>
      <c r="AD871">
        <v>0</v>
      </c>
      <c r="AE871">
        <v>1</v>
      </c>
      <c r="AF871" t="s">
        <v>155</v>
      </c>
      <c r="AG871">
        <v>0</v>
      </c>
      <c r="AH871">
        <v>1</v>
      </c>
      <c r="AI871">
        <v>0</v>
      </c>
      <c r="AJ871" t="s">
        <v>155</v>
      </c>
      <c r="AK871">
        <v>0</v>
      </c>
      <c r="AL871">
        <v>1</v>
      </c>
      <c r="AM871" t="s">
        <v>4774</v>
      </c>
      <c r="AN871">
        <v>-32768</v>
      </c>
      <c r="AO871">
        <v>32767</v>
      </c>
      <c r="AP871" t="s">
        <v>4775</v>
      </c>
      <c r="AQ871" s="1" t="s">
        <v>157</v>
      </c>
      <c r="AR871" t="s">
        <v>158</v>
      </c>
      <c r="AS871" t="str">
        <f>VLOOKUP('intouch变量（实型）'!$A871,基本表格!$G:$Q,3,FALSE)</f>
        <v>DB100,REAL2368</v>
      </c>
      <c r="AT871" t="str">
        <f>VLOOKUP('intouch变量（实型）'!$A871,基本表格!$G:$Q,10,FALSE)</f>
        <v>No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</row>
    <row r="872" spans="1:55">
      <c r="A872" t="s">
        <v>6370</v>
      </c>
      <c r="B872" s="11" t="str">
        <f t="shared" si="13"/>
        <v>CHPF</v>
      </c>
      <c r="C872" s="11" t="str">
        <f>VLOOKUP('intouch变量（实型）'!$A872,基本表格!$G:$Q,2,FALSE)</f>
        <v>2124+P3-M2 4#双螺旋运输机B 反馈电流 上上限值</v>
      </c>
      <c r="D872" t="s">
        <v>154</v>
      </c>
      <c r="E872" t="s">
        <v>154</v>
      </c>
      <c r="F872">
        <v>0</v>
      </c>
      <c r="G872" t="s">
        <v>154</v>
      </c>
      <c r="H872" t="s">
        <v>154</v>
      </c>
      <c r="I872">
        <v>0</v>
      </c>
      <c r="J872">
        <v>0</v>
      </c>
      <c r="L872">
        <v>0</v>
      </c>
      <c r="M872">
        <v>-32768</v>
      </c>
      <c r="N872">
        <v>32767</v>
      </c>
      <c r="O872">
        <v>0</v>
      </c>
      <c r="P872">
        <v>0</v>
      </c>
      <c r="Q872" t="s">
        <v>155</v>
      </c>
      <c r="R872">
        <v>0</v>
      </c>
      <c r="S872">
        <v>1</v>
      </c>
      <c r="T872" t="s">
        <v>155</v>
      </c>
      <c r="U872">
        <v>0</v>
      </c>
      <c r="V872">
        <v>1</v>
      </c>
      <c r="W872" t="s">
        <v>155</v>
      </c>
      <c r="X872">
        <v>0</v>
      </c>
      <c r="Y872">
        <v>1</v>
      </c>
      <c r="Z872" t="s">
        <v>155</v>
      </c>
      <c r="AA872">
        <v>0</v>
      </c>
      <c r="AB872">
        <v>1</v>
      </c>
      <c r="AC872" t="s">
        <v>155</v>
      </c>
      <c r="AD872">
        <v>0</v>
      </c>
      <c r="AE872">
        <v>1</v>
      </c>
      <c r="AF872" t="s">
        <v>155</v>
      </c>
      <c r="AG872">
        <v>0</v>
      </c>
      <c r="AH872">
        <v>1</v>
      </c>
      <c r="AI872">
        <v>0</v>
      </c>
      <c r="AJ872" t="s">
        <v>155</v>
      </c>
      <c r="AK872">
        <v>0</v>
      </c>
      <c r="AL872">
        <v>1</v>
      </c>
      <c r="AM872" t="s">
        <v>4774</v>
      </c>
      <c r="AN872">
        <v>-32768</v>
      </c>
      <c r="AO872">
        <v>32767</v>
      </c>
      <c r="AP872" t="s">
        <v>4775</v>
      </c>
      <c r="AQ872" s="1" t="s">
        <v>157</v>
      </c>
      <c r="AR872" t="s">
        <v>158</v>
      </c>
      <c r="AS872" t="str">
        <f>VLOOKUP('intouch变量（实型）'!$A872,基本表格!$G:$Q,3,FALSE)</f>
        <v>DB100,REAL2372</v>
      </c>
      <c r="AT872" t="str">
        <f>VLOOKUP('intouch变量（实型）'!$A872,基本表格!$G:$Q,10,FALSE)</f>
        <v>No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</row>
    <row r="873" spans="1:55">
      <c r="A873" t="s">
        <v>6371</v>
      </c>
      <c r="B873" s="11" t="str">
        <f t="shared" si="13"/>
        <v>CHPF</v>
      </c>
      <c r="C873" s="11" t="str">
        <f>VLOOKUP('intouch变量（实型）'!$A873,基本表格!$G:$Q,2,FALSE)</f>
        <v>2124+P3-M2 4#双螺旋运输机B 反馈电流 下下限值</v>
      </c>
      <c r="D873" t="s">
        <v>154</v>
      </c>
      <c r="E873" t="s">
        <v>154</v>
      </c>
      <c r="F873">
        <v>0</v>
      </c>
      <c r="G873" t="s">
        <v>154</v>
      </c>
      <c r="H873" t="s">
        <v>154</v>
      </c>
      <c r="I873">
        <v>0</v>
      </c>
      <c r="J873">
        <v>0</v>
      </c>
      <c r="L873">
        <v>0</v>
      </c>
      <c r="M873">
        <v>-32768</v>
      </c>
      <c r="N873">
        <v>32767</v>
      </c>
      <c r="O873">
        <v>0</v>
      </c>
      <c r="P873">
        <v>0</v>
      </c>
      <c r="Q873" t="s">
        <v>155</v>
      </c>
      <c r="R873">
        <v>0</v>
      </c>
      <c r="S873">
        <v>1</v>
      </c>
      <c r="T873" t="s">
        <v>155</v>
      </c>
      <c r="U873">
        <v>0</v>
      </c>
      <c r="V873">
        <v>1</v>
      </c>
      <c r="W873" t="s">
        <v>155</v>
      </c>
      <c r="X873">
        <v>0</v>
      </c>
      <c r="Y873">
        <v>1</v>
      </c>
      <c r="Z873" t="s">
        <v>155</v>
      </c>
      <c r="AA873">
        <v>0</v>
      </c>
      <c r="AB873">
        <v>1</v>
      </c>
      <c r="AC873" t="s">
        <v>155</v>
      </c>
      <c r="AD873">
        <v>0</v>
      </c>
      <c r="AE873">
        <v>1</v>
      </c>
      <c r="AF873" t="s">
        <v>155</v>
      </c>
      <c r="AG873">
        <v>0</v>
      </c>
      <c r="AH873">
        <v>1</v>
      </c>
      <c r="AI873">
        <v>0</v>
      </c>
      <c r="AJ873" t="s">
        <v>155</v>
      </c>
      <c r="AK873">
        <v>0</v>
      </c>
      <c r="AL873">
        <v>1</v>
      </c>
      <c r="AM873" t="s">
        <v>4774</v>
      </c>
      <c r="AN873">
        <v>-32768</v>
      </c>
      <c r="AO873">
        <v>32767</v>
      </c>
      <c r="AP873" t="s">
        <v>4775</v>
      </c>
      <c r="AQ873" s="1" t="s">
        <v>157</v>
      </c>
      <c r="AR873" t="s">
        <v>158</v>
      </c>
      <c r="AS873" t="str">
        <f>VLOOKUP('intouch变量（实型）'!$A873,基本表格!$G:$Q,3,FALSE)</f>
        <v>DB100,REAL2376</v>
      </c>
      <c r="AT873" t="str">
        <f>VLOOKUP('intouch变量（实型）'!$A873,基本表格!$G:$Q,10,FALSE)</f>
        <v>No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</row>
    <row r="874" spans="1:55">
      <c r="A874" t="s">
        <v>6372</v>
      </c>
      <c r="B874" s="11" t="str">
        <f t="shared" si="13"/>
        <v>CHPF</v>
      </c>
      <c r="C874" s="11" t="str">
        <f>VLOOKUP('intouch变量（实型）'!$A874,基本表格!$G:$Q,2,FALSE)</f>
        <v>2125+P3-M3 5#双螺旋运输机A 给定频率 实际值</v>
      </c>
      <c r="D874" t="s">
        <v>154</v>
      </c>
      <c r="E874" t="s">
        <v>154</v>
      </c>
      <c r="F874">
        <v>0</v>
      </c>
      <c r="G874" t="s">
        <v>154</v>
      </c>
      <c r="H874" t="s">
        <v>154</v>
      </c>
      <c r="I874">
        <v>0</v>
      </c>
      <c r="J874">
        <v>0</v>
      </c>
      <c r="L874">
        <v>0</v>
      </c>
      <c r="M874">
        <v>-32768</v>
      </c>
      <c r="N874">
        <v>32767</v>
      </c>
      <c r="O874">
        <v>0</v>
      </c>
      <c r="P874">
        <v>0</v>
      </c>
      <c r="Q874" t="s">
        <v>155</v>
      </c>
      <c r="R874">
        <v>0</v>
      </c>
      <c r="S874">
        <v>1</v>
      </c>
      <c r="T874" t="s">
        <v>155</v>
      </c>
      <c r="U874">
        <v>0</v>
      </c>
      <c r="V874">
        <v>1</v>
      </c>
      <c r="W874" t="s">
        <v>155</v>
      </c>
      <c r="X874">
        <v>0</v>
      </c>
      <c r="Y874">
        <v>1</v>
      </c>
      <c r="Z874" t="s">
        <v>155</v>
      </c>
      <c r="AA874">
        <v>0</v>
      </c>
      <c r="AB874">
        <v>1</v>
      </c>
      <c r="AC874" t="s">
        <v>155</v>
      </c>
      <c r="AD874">
        <v>0</v>
      </c>
      <c r="AE874">
        <v>1</v>
      </c>
      <c r="AF874" t="s">
        <v>155</v>
      </c>
      <c r="AG874">
        <v>0</v>
      </c>
      <c r="AH874">
        <v>1</v>
      </c>
      <c r="AI874">
        <v>0</v>
      </c>
      <c r="AJ874" t="s">
        <v>155</v>
      </c>
      <c r="AK874">
        <v>0</v>
      </c>
      <c r="AL874">
        <v>1</v>
      </c>
      <c r="AM874" t="s">
        <v>4774</v>
      </c>
      <c r="AN874">
        <v>-32768</v>
      </c>
      <c r="AO874">
        <v>32767</v>
      </c>
      <c r="AP874" t="s">
        <v>4775</v>
      </c>
      <c r="AQ874" s="1" t="s">
        <v>157</v>
      </c>
      <c r="AR874" t="s">
        <v>158</v>
      </c>
      <c r="AS874" t="str">
        <f>VLOOKUP('intouch变量（实型）'!$A874,基本表格!$G:$Q,3,FALSE)</f>
        <v>DB100,REAL2456</v>
      </c>
      <c r="AT874" t="str">
        <f>VLOOKUP('intouch变量（实型）'!$A874,基本表格!$G:$Q,10,FALSE)</f>
        <v>Yes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</row>
    <row r="875" spans="1:55">
      <c r="A875" t="s">
        <v>6373</v>
      </c>
      <c r="B875" s="11" t="str">
        <f t="shared" si="13"/>
        <v>CHPF</v>
      </c>
      <c r="C875" s="11" t="str">
        <f>VLOOKUP('intouch变量（实型）'!$A875,基本表格!$G:$Q,2,FALSE)</f>
        <v>2125+P3-M3 5#双螺旋运输机A 给定频率 量程</v>
      </c>
      <c r="D875" t="s">
        <v>154</v>
      </c>
      <c r="E875" t="s">
        <v>154</v>
      </c>
      <c r="F875">
        <v>0</v>
      </c>
      <c r="G875" t="s">
        <v>154</v>
      </c>
      <c r="H875" t="s">
        <v>154</v>
      </c>
      <c r="I875">
        <v>0</v>
      </c>
      <c r="J875">
        <v>0</v>
      </c>
      <c r="L875">
        <v>0</v>
      </c>
      <c r="M875">
        <v>-32768</v>
      </c>
      <c r="N875">
        <v>32767</v>
      </c>
      <c r="O875">
        <v>0</v>
      </c>
      <c r="P875">
        <v>0</v>
      </c>
      <c r="Q875" t="s">
        <v>155</v>
      </c>
      <c r="R875">
        <v>0</v>
      </c>
      <c r="S875">
        <v>1</v>
      </c>
      <c r="T875" t="s">
        <v>155</v>
      </c>
      <c r="U875">
        <v>0</v>
      </c>
      <c r="V875">
        <v>1</v>
      </c>
      <c r="W875" t="s">
        <v>155</v>
      </c>
      <c r="X875">
        <v>0</v>
      </c>
      <c r="Y875">
        <v>1</v>
      </c>
      <c r="Z875" t="s">
        <v>155</v>
      </c>
      <c r="AA875">
        <v>0</v>
      </c>
      <c r="AB875">
        <v>1</v>
      </c>
      <c r="AC875" t="s">
        <v>155</v>
      </c>
      <c r="AD875">
        <v>0</v>
      </c>
      <c r="AE875">
        <v>1</v>
      </c>
      <c r="AF875" t="s">
        <v>155</v>
      </c>
      <c r="AG875">
        <v>0</v>
      </c>
      <c r="AH875">
        <v>1</v>
      </c>
      <c r="AI875">
        <v>0</v>
      </c>
      <c r="AJ875" t="s">
        <v>155</v>
      </c>
      <c r="AK875">
        <v>0</v>
      </c>
      <c r="AL875">
        <v>1</v>
      </c>
      <c r="AM875" t="s">
        <v>4774</v>
      </c>
      <c r="AN875">
        <v>-32768</v>
      </c>
      <c r="AO875">
        <v>32767</v>
      </c>
      <c r="AP875" t="s">
        <v>4775</v>
      </c>
      <c r="AQ875" s="1" t="s">
        <v>157</v>
      </c>
      <c r="AR875" t="s">
        <v>158</v>
      </c>
      <c r="AS875" t="str">
        <f>VLOOKUP('intouch变量（实型）'!$A875,基本表格!$G:$Q,3,FALSE)</f>
        <v>DB100,REAL2460</v>
      </c>
      <c r="AT875" t="str">
        <f>VLOOKUP('intouch变量（实型）'!$A875,基本表格!$G:$Q,10,FALSE)</f>
        <v>No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</row>
    <row r="876" spans="1:55">
      <c r="A876" t="s">
        <v>6374</v>
      </c>
      <c r="B876" s="11" t="str">
        <f t="shared" si="13"/>
        <v>CHPF</v>
      </c>
      <c r="C876" s="11" t="str">
        <f>VLOOKUP('intouch变量（实型）'!$A876,基本表格!$G:$Q,2,FALSE)</f>
        <v>2125+P3-M3 5#双螺旋运输机A 给定频率 上限值</v>
      </c>
      <c r="D876" t="s">
        <v>154</v>
      </c>
      <c r="E876" t="s">
        <v>154</v>
      </c>
      <c r="F876">
        <v>0</v>
      </c>
      <c r="G876" t="s">
        <v>154</v>
      </c>
      <c r="H876" t="s">
        <v>154</v>
      </c>
      <c r="I876">
        <v>0</v>
      </c>
      <c r="J876">
        <v>0</v>
      </c>
      <c r="L876">
        <v>0</v>
      </c>
      <c r="M876">
        <v>-32768</v>
      </c>
      <c r="N876">
        <v>32767</v>
      </c>
      <c r="O876">
        <v>0</v>
      </c>
      <c r="P876">
        <v>0</v>
      </c>
      <c r="Q876" t="s">
        <v>155</v>
      </c>
      <c r="R876">
        <v>0</v>
      </c>
      <c r="S876">
        <v>1</v>
      </c>
      <c r="T876" t="s">
        <v>155</v>
      </c>
      <c r="U876">
        <v>0</v>
      </c>
      <c r="V876">
        <v>1</v>
      </c>
      <c r="W876" t="s">
        <v>155</v>
      </c>
      <c r="X876">
        <v>0</v>
      </c>
      <c r="Y876">
        <v>1</v>
      </c>
      <c r="Z876" t="s">
        <v>155</v>
      </c>
      <c r="AA876">
        <v>0</v>
      </c>
      <c r="AB876">
        <v>1</v>
      </c>
      <c r="AC876" t="s">
        <v>155</v>
      </c>
      <c r="AD876">
        <v>0</v>
      </c>
      <c r="AE876">
        <v>1</v>
      </c>
      <c r="AF876" t="s">
        <v>155</v>
      </c>
      <c r="AG876">
        <v>0</v>
      </c>
      <c r="AH876">
        <v>1</v>
      </c>
      <c r="AI876">
        <v>0</v>
      </c>
      <c r="AJ876" t="s">
        <v>155</v>
      </c>
      <c r="AK876">
        <v>0</v>
      </c>
      <c r="AL876">
        <v>1</v>
      </c>
      <c r="AM876" t="s">
        <v>4774</v>
      </c>
      <c r="AN876">
        <v>-32768</v>
      </c>
      <c r="AO876">
        <v>32767</v>
      </c>
      <c r="AP876" t="s">
        <v>4775</v>
      </c>
      <c r="AQ876" s="1" t="s">
        <v>157</v>
      </c>
      <c r="AR876" t="s">
        <v>158</v>
      </c>
      <c r="AS876" t="str">
        <f>VLOOKUP('intouch变量（实型）'!$A876,基本表格!$G:$Q,3,FALSE)</f>
        <v>DB100,REAL2464</v>
      </c>
      <c r="AT876" t="str">
        <f>VLOOKUP('intouch变量（实型）'!$A876,基本表格!$G:$Q,10,FALSE)</f>
        <v>No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</row>
    <row r="877" spans="1:55">
      <c r="A877" t="s">
        <v>6375</v>
      </c>
      <c r="B877" s="11" t="str">
        <f t="shared" si="13"/>
        <v>CHPF</v>
      </c>
      <c r="C877" s="11" t="str">
        <f>VLOOKUP('intouch变量（实型）'!$A877,基本表格!$G:$Q,2,FALSE)</f>
        <v>2125+P3-M3 5#双螺旋运输机A 给定频率 下限值</v>
      </c>
      <c r="D877" t="s">
        <v>154</v>
      </c>
      <c r="E877" t="s">
        <v>154</v>
      </c>
      <c r="F877">
        <v>0</v>
      </c>
      <c r="G877" t="s">
        <v>154</v>
      </c>
      <c r="H877" t="s">
        <v>154</v>
      </c>
      <c r="I877">
        <v>0</v>
      </c>
      <c r="J877">
        <v>0</v>
      </c>
      <c r="L877">
        <v>0</v>
      </c>
      <c r="M877">
        <v>-32768</v>
      </c>
      <c r="N877">
        <v>32767</v>
      </c>
      <c r="O877">
        <v>0</v>
      </c>
      <c r="P877">
        <v>0</v>
      </c>
      <c r="Q877" t="s">
        <v>155</v>
      </c>
      <c r="R877">
        <v>0</v>
      </c>
      <c r="S877">
        <v>1</v>
      </c>
      <c r="T877" t="s">
        <v>155</v>
      </c>
      <c r="U877">
        <v>0</v>
      </c>
      <c r="V877">
        <v>1</v>
      </c>
      <c r="W877" t="s">
        <v>155</v>
      </c>
      <c r="X877">
        <v>0</v>
      </c>
      <c r="Y877">
        <v>1</v>
      </c>
      <c r="Z877" t="s">
        <v>155</v>
      </c>
      <c r="AA877">
        <v>0</v>
      </c>
      <c r="AB877">
        <v>1</v>
      </c>
      <c r="AC877" t="s">
        <v>155</v>
      </c>
      <c r="AD877">
        <v>0</v>
      </c>
      <c r="AE877">
        <v>1</v>
      </c>
      <c r="AF877" t="s">
        <v>155</v>
      </c>
      <c r="AG877">
        <v>0</v>
      </c>
      <c r="AH877">
        <v>1</v>
      </c>
      <c r="AI877">
        <v>0</v>
      </c>
      <c r="AJ877" t="s">
        <v>155</v>
      </c>
      <c r="AK877">
        <v>0</v>
      </c>
      <c r="AL877">
        <v>1</v>
      </c>
      <c r="AM877" t="s">
        <v>4774</v>
      </c>
      <c r="AN877">
        <v>-32768</v>
      </c>
      <c r="AO877">
        <v>32767</v>
      </c>
      <c r="AP877" t="s">
        <v>4775</v>
      </c>
      <c r="AQ877" s="1" t="s">
        <v>157</v>
      </c>
      <c r="AR877" t="s">
        <v>158</v>
      </c>
      <c r="AS877" t="str">
        <f>VLOOKUP('intouch变量（实型）'!$A877,基本表格!$G:$Q,3,FALSE)</f>
        <v>DB100,REAL2468</v>
      </c>
      <c r="AT877" t="str">
        <f>VLOOKUP('intouch变量（实型）'!$A877,基本表格!$G:$Q,10,FALSE)</f>
        <v>No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</row>
    <row r="878" spans="1:55">
      <c r="A878" t="s">
        <v>6376</v>
      </c>
      <c r="B878" s="11" t="str">
        <f t="shared" si="13"/>
        <v>CHPF</v>
      </c>
      <c r="C878" s="11" t="str">
        <f>VLOOKUP('intouch变量（实型）'!$A878,基本表格!$G:$Q,2,FALSE)</f>
        <v>2125+P3-M3 5#双螺旋运输机A 给定频率 上上限值</v>
      </c>
      <c r="D878" t="s">
        <v>154</v>
      </c>
      <c r="E878" t="s">
        <v>154</v>
      </c>
      <c r="F878">
        <v>0</v>
      </c>
      <c r="G878" t="s">
        <v>154</v>
      </c>
      <c r="H878" t="s">
        <v>154</v>
      </c>
      <c r="I878">
        <v>0</v>
      </c>
      <c r="J878">
        <v>0</v>
      </c>
      <c r="L878">
        <v>0</v>
      </c>
      <c r="M878">
        <v>-32768</v>
      </c>
      <c r="N878">
        <v>32767</v>
      </c>
      <c r="O878">
        <v>0</v>
      </c>
      <c r="P878">
        <v>0</v>
      </c>
      <c r="Q878" t="s">
        <v>155</v>
      </c>
      <c r="R878">
        <v>0</v>
      </c>
      <c r="S878">
        <v>1</v>
      </c>
      <c r="T878" t="s">
        <v>155</v>
      </c>
      <c r="U878">
        <v>0</v>
      </c>
      <c r="V878">
        <v>1</v>
      </c>
      <c r="W878" t="s">
        <v>155</v>
      </c>
      <c r="X878">
        <v>0</v>
      </c>
      <c r="Y878">
        <v>1</v>
      </c>
      <c r="Z878" t="s">
        <v>155</v>
      </c>
      <c r="AA878">
        <v>0</v>
      </c>
      <c r="AB878">
        <v>1</v>
      </c>
      <c r="AC878" t="s">
        <v>155</v>
      </c>
      <c r="AD878">
        <v>0</v>
      </c>
      <c r="AE878">
        <v>1</v>
      </c>
      <c r="AF878" t="s">
        <v>155</v>
      </c>
      <c r="AG878">
        <v>0</v>
      </c>
      <c r="AH878">
        <v>1</v>
      </c>
      <c r="AI878">
        <v>0</v>
      </c>
      <c r="AJ878" t="s">
        <v>155</v>
      </c>
      <c r="AK878">
        <v>0</v>
      </c>
      <c r="AL878">
        <v>1</v>
      </c>
      <c r="AM878" t="s">
        <v>4774</v>
      </c>
      <c r="AN878">
        <v>-32768</v>
      </c>
      <c r="AO878">
        <v>32767</v>
      </c>
      <c r="AP878" t="s">
        <v>4775</v>
      </c>
      <c r="AQ878" s="1" t="s">
        <v>157</v>
      </c>
      <c r="AR878" t="s">
        <v>158</v>
      </c>
      <c r="AS878" t="str">
        <f>VLOOKUP('intouch变量（实型）'!$A878,基本表格!$G:$Q,3,FALSE)</f>
        <v>DB100,REAL2472</v>
      </c>
      <c r="AT878" t="str">
        <f>VLOOKUP('intouch变量（实型）'!$A878,基本表格!$G:$Q,10,FALSE)</f>
        <v>No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</row>
    <row r="879" spans="1:55">
      <c r="A879" t="s">
        <v>6377</v>
      </c>
      <c r="B879" s="11" t="str">
        <f t="shared" si="13"/>
        <v>CHPF</v>
      </c>
      <c r="C879" s="11" t="str">
        <f>VLOOKUP('intouch变量（实型）'!$A879,基本表格!$G:$Q,2,FALSE)</f>
        <v>2125+P3-M3 5#双螺旋运输机A 给定频率 下下限值</v>
      </c>
      <c r="D879" t="s">
        <v>154</v>
      </c>
      <c r="E879" t="s">
        <v>154</v>
      </c>
      <c r="F879">
        <v>0</v>
      </c>
      <c r="G879" t="s">
        <v>154</v>
      </c>
      <c r="H879" t="s">
        <v>154</v>
      </c>
      <c r="I879">
        <v>0</v>
      </c>
      <c r="J879">
        <v>0</v>
      </c>
      <c r="L879">
        <v>0</v>
      </c>
      <c r="M879">
        <v>-32768</v>
      </c>
      <c r="N879">
        <v>32767</v>
      </c>
      <c r="O879">
        <v>0</v>
      </c>
      <c r="P879">
        <v>0</v>
      </c>
      <c r="Q879" t="s">
        <v>155</v>
      </c>
      <c r="R879">
        <v>0</v>
      </c>
      <c r="S879">
        <v>1</v>
      </c>
      <c r="T879" t="s">
        <v>155</v>
      </c>
      <c r="U879">
        <v>0</v>
      </c>
      <c r="V879">
        <v>1</v>
      </c>
      <c r="W879" t="s">
        <v>155</v>
      </c>
      <c r="X879">
        <v>0</v>
      </c>
      <c r="Y879">
        <v>1</v>
      </c>
      <c r="Z879" t="s">
        <v>155</v>
      </c>
      <c r="AA879">
        <v>0</v>
      </c>
      <c r="AB879">
        <v>1</v>
      </c>
      <c r="AC879" t="s">
        <v>155</v>
      </c>
      <c r="AD879">
        <v>0</v>
      </c>
      <c r="AE879">
        <v>1</v>
      </c>
      <c r="AF879" t="s">
        <v>155</v>
      </c>
      <c r="AG879">
        <v>0</v>
      </c>
      <c r="AH879">
        <v>1</v>
      </c>
      <c r="AI879">
        <v>0</v>
      </c>
      <c r="AJ879" t="s">
        <v>155</v>
      </c>
      <c r="AK879">
        <v>0</v>
      </c>
      <c r="AL879">
        <v>1</v>
      </c>
      <c r="AM879" t="s">
        <v>4774</v>
      </c>
      <c r="AN879">
        <v>-32768</v>
      </c>
      <c r="AO879">
        <v>32767</v>
      </c>
      <c r="AP879" t="s">
        <v>4775</v>
      </c>
      <c r="AQ879" s="1" t="s">
        <v>157</v>
      </c>
      <c r="AR879" t="s">
        <v>158</v>
      </c>
      <c r="AS879" t="str">
        <f>VLOOKUP('intouch变量（实型）'!$A879,基本表格!$G:$Q,3,FALSE)</f>
        <v>DB100,REAL2476</v>
      </c>
      <c r="AT879" t="str">
        <f>VLOOKUP('intouch变量（实型）'!$A879,基本表格!$G:$Q,10,FALSE)</f>
        <v>No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</row>
    <row r="880" spans="1:55">
      <c r="A880" t="s">
        <v>6378</v>
      </c>
      <c r="B880" s="11" t="str">
        <f t="shared" si="13"/>
        <v>CHPF</v>
      </c>
      <c r="C880" s="11" t="str">
        <f>VLOOKUP('intouch变量（实型）'!$A880,基本表格!$G:$Q,2,FALSE)</f>
        <v>2125+P3-M3 5#双螺旋运输机A 反馈频率 实际值</v>
      </c>
      <c r="D880" t="s">
        <v>154</v>
      </c>
      <c r="E880" t="s">
        <v>154</v>
      </c>
      <c r="F880">
        <v>0</v>
      </c>
      <c r="G880" t="s">
        <v>154</v>
      </c>
      <c r="H880" t="s">
        <v>154</v>
      </c>
      <c r="I880">
        <v>0</v>
      </c>
      <c r="J880">
        <v>0</v>
      </c>
      <c r="L880">
        <v>0</v>
      </c>
      <c r="M880">
        <v>-32768</v>
      </c>
      <c r="N880">
        <v>32767</v>
      </c>
      <c r="O880">
        <v>0</v>
      </c>
      <c r="P880">
        <v>0</v>
      </c>
      <c r="Q880" t="s">
        <v>155</v>
      </c>
      <c r="R880">
        <v>0</v>
      </c>
      <c r="S880">
        <v>1</v>
      </c>
      <c r="T880" t="s">
        <v>155</v>
      </c>
      <c r="U880">
        <v>0</v>
      </c>
      <c r="V880">
        <v>1</v>
      </c>
      <c r="W880" t="s">
        <v>155</v>
      </c>
      <c r="X880">
        <v>0</v>
      </c>
      <c r="Y880">
        <v>1</v>
      </c>
      <c r="Z880" t="s">
        <v>155</v>
      </c>
      <c r="AA880">
        <v>0</v>
      </c>
      <c r="AB880">
        <v>1</v>
      </c>
      <c r="AC880" t="s">
        <v>155</v>
      </c>
      <c r="AD880">
        <v>0</v>
      </c>
      <c r="AE880">
        <v>1</v>
      </c>
      <c r="AF880" t="s">
        <v>155</v>
      </c>
      <c r="AG880">
        <v>0</v>
      </c>
      <c r="AH880">
        <v>1</v>
      </c>
      <c r="AI880">
        <v>0</v>
      </c>
      <c r="AJ880" t="s">
        <v>155</v>
      </c>
      <c r="AK880">
        <v>0</v>
      </c>
      <c r="AL880">
        <v>1</v>
      </c>
      <c r="AM880" t="s">
        <v>4774</v>
      </c>
      <c r="AN880">
        <v>-32768</v>
      </c>
      <c r="AO880">
        <v>32767</v>
      </c>
      <c r="AP880" t="s">
        <v>4775</v>
      </c>
      <c r="AQ880" s="1" t="s">
        <v>157</v>
      </c>
      <c r="AR880" t="s">
        <v>158</v>
      </c>
      <c r="AS880" t="str">
        <f>VLOOKUP('intouch变量（实型）'!$A880,基本表格!$G:$Q,3,FALSE)</f>
        <v>DB100,REAL2506</v>
      </c>
      <c r="AT880" t="str">
        <f>VLOOKUP('intouch变量（实型）'!$A880,基本表格!$G:$Q,10,FALSE)</f>
        <v>Yes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</row>
    <row r="881" spans="1:55">
      <c r="A881" t="s">
        <v>6379</v>
      </c>
      <c r="B881" s="11" t="str">
        <f t="shared" si="13"/>
        <v>CHPF</v>
      </c>
      <c r="C881" s="11" t="str">
        <f>VLOOKUP('intouch变量（实型）'!$A881,基本表格!$G:$Q,2,FALSE)</f>
        <v>2125+P3-M3 5#双螺旋运输机A 反馈频率 量程</v>
      </c>
      <c r="D881" t="s">
        <v>154</v>
      </c>
      <c r="E881" t="s">
        <v>154</v>
      </c>
      <c r="F881">
        <v>0</v>
      </c>
      <c r="G881" t="s">
        <v>154</v>
      </c>
      <c r="H881" t="s">
        <v>154</v>
      </c>
      <c r="I881">
        <v>0</v>
      </c>
      <c r="J881">
        <v>0</v>
      </c>
      <c r="L881">
        <v>0</v>
      </c>
      <c r="M881">
        <v>-32768</v>
      </c>
      <c r="N881">
        <v>32767</v>
      </c>
      <c r="O881">
        <v>0</v>
      </c>
      <c r="P881">
        <v>0</v>
      </c>
      <c r="Q881" t="s">
        <v>155</v>
      </c>
      <c r="R881">
        <v>0</v>
      </c>
      <c r="S881">
        <v>1</v>
      </c>
      <c r="T881" t="s">
        <v>155</v>
      </c>
      <c r="U881">
        <v>0</v>
      </c>
      <c r="V881">
        <v>1</v>
      </c>
      <c r="W881" t="s">
        <v>155</v>
      </c>
      <c r="X881">
        <v>0</v>
      </c>
      <c r="Y881">
        <v>1</v>
      </c>
      <c r="Z881" t="s">
        <v>155</v>
      </c>
      <c r="AA881">
        <v>0</v>
      </c>
      <c r="AB881">
        <v>1</v>
      </c>
      <c r="AC881" t="s">
        <v>155</v>
      </c>
      <c r="AD881">
        <v>0</v>
      </c>
      <c r="AE881">
        <v>1</v>
      </c>
      <c r="AF881" t="s">
        <v>155</v>
      </c>
      <c r="AG881">
        <v>0</v>
      </c>
      <c r="AH881">
        <v>1</v>
      </c>
      <c r="AI881">
        <v>0</v>
      </c>
      <c r="AJ881" t="s">
        <v>155</v>
      </c>
      <c r="AK881">
        <v>0</v>
      </c>
      <c r="AL881">
        <v>1</v>
      </c>
      <c r="AM881" t="s">
        <v>4774</v>
      </c>
      <c r="AN881">
        <v>-32768</v>
      </c>
      <c r="AO881">
        <v>32767</v>
      </c>
      <c r="AP881" t="s">
        <v>4775</v>
      </c>
      <c r="AQ881" s="1" t="s">
        <v>157</v>
      </c>
      <c r="AR881" t="s">
        <v>158</v>
      </c>
      <c r="AS881" t="str">
        <f>VLOOKUP('intouch变量（实型）'!$A881,基本表格!$G:$Q,3,FALSE)</f>
        <v>DB100,REAL2510</v>
      </c>
      <c r="AT881" t="str">
        <f>VLOOKUP('intouch变量（实型）'!$A881,基本表格!$G:$Q,10,FALSE)</f>
        <v>No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</row>
    <row r="882" spans="1:55">
      <c r="A882" t="s">
        <v>6380</v>
      </c>
      <c r="B882" s="11" t="str">
        <f t="shared" si="13"/>
        <v>CHPF</v>
      </c>
      <c r="C882" s="11" t="str">
        <f>VLOOKUP('intouch变量（实型）'!$A882,基本表格!$G:$Q,2,FALSE)</f>
        <v>2125+P3-M3 5#双螺旋运输机A 反馈频率 上限值</v>
      </c>
      <c r="D882" t="s">
        <v>154</v>
      </c>
      <c r="E882" t="s">
        <v>154</v>
      </c>
      <c r="F882">
        <v>0</v>
      </c>
      <c r="G882" t="s">
        <v>154</v>
      </c>
      <c r="H882" t="s">
        <v>154</v>
      </c>
      <c r="I882">
        <v>0</v>
      </c>
      <c r="J882">
        <v>0</v>
      </c>
      <c r="L882">
        <v>0</v>
      </c>
      <c r="M882">
        <v>-32768</v>
      </c>
      <c r="N882">
        <v>32767</v>
      </c>
      <c r="O882">
        <v>0</v>
      </c>
      <c r="P882">
        <v>0</v>
      </c>
      <c r="Q882" t="s">
        <v>155</v>
      </c>
      <c r="R882">
        <v>0</v>
      </c>
      <c r="S882">
        <v>1</v>
      </c>
      <c r="T882" t="s">
        <v>155</v>
      </c>
      <c r="U882">
        <v>0</v>
      </c>
      <c r="V882">
        <v>1</v>
      </c>
      <c r="W882" t="s">
        <v>155</v>
      </c>
      <c r="X882">
        <v>0</v>
      </c>
      <c r="Y882">
        <v>1</v>
      </c>
      <c r="Z882" t="s">
        <v>155</v>
      </c>
      <c r="AA882">
        <v>0</v>
      </c>
      <c r="AB882">
        <v>1</v>
      </c>
      <c r="AC882" t="s">
        <v>155</v>
      </c>
      <c r="AD882">
        <v>0</v>
      </c>
      <c r="AE882">
        <v>1</v>
      </c>
      <c r="AF882" t="s">
        <v>155</v>
      </c>
      <c r="AG882">
        <v>0</v>
      </c>
      <c r="AH882">
        <v>1</v>
      </c>
      <c r="AI882">
        <v>0</v>
      </c>
      <c r="AJ882" t="s">
        <v>155</v>
      </c>
      <c r="AK882">
        <v>0</v>
      </c>
      <c r="AL882">
        <v>1</v>
      </c>
      <c r="AM882" t="s">
        <v>4774</v>
      </c>
      <c r="AN882">
        <v>-32768</v>
      </c>
      <c r="AO882">
        <v>32767</v>
      </c>
      <c r="AP882" t="s">
        <v>4775</v>
      </c>
      <c r="AQ882" s="1" t="s">
        <v>157</v>
      </c>
      <c r="AR882" t="s">
        <v>158</v>
      </c>
      <c r="AS882" t="str">
        <f>VLOOKUP('intouch变量（实型）'!$A882,基本表格!$G:$Q,3,FALSE)</f>
        <v>DB100,REAL2514</v>
      </c>
      <c r="AT882" t="str">
        <f>VLOOKUP('intouch变量（实型）'!$A882,基本表格!$G:$Q,10,FALSE)</f>
        <v>No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</row>
    <row r="883" spans="1:55">
      <c r="A883" t="s">
        <v>6381</v>
      </c>
      <c r="B883" s="11" t="str">
        <f t="shared" si="13"/>
        <v>CHPF</v>
      </c>
      <c r="C883" s="11" t="str">
        <f>VLOOKUP('intouch变量（实型）'!$A883,基本表格!$G:$Q,2,FALSE)</f>
        <v>2125+P3-M3 5#双螺旋运输机A 反馈频率 下限值</v>
      </c>
      <c r="D883" t="s">
        <v>154</v>
      </c>
      <c r="E883" t="s">
        <v>154</v>
      </c>
      <c r="F883">
        <v>0</v>
      </c>
      <c r="G883" t="s">
        <v>154</v>
      </c>
      <c r="H883" t="s">
        <v>154</v>
      </c>
      <c r="I883">
        <v>0</v>
      </c>
      <c r="J883">
        <v>0</v>
      </c>
      <c r="L883">
        <v>0</v>
      </c>
      <c r="M883">
        <v>-32768</v>
      </c>
      <c r="N883">
        <v>32767</v>
      </c>
      <c r="O883">
        <v>0</v>
      </c>
      <c r="P883">
        <v>0</v>
      </c>
      <c r="Q883" t="s">
        <v>155</v>
      </c>
      <c r="R883">
        <v>0</v>
      </c>
      <c r="S883">
        <v>1</v>
      </c>
      <c r="T883" t="s">
        <v>155</v>
      </c>
      <c r="U883">
        <v>0</v>
      </c>
      <c r="V883">
        <v>1</v>
      </c>
      <c r="W883" t="s">
        <v>155</v>
      </c>
      <c r="X883">
        <v>0</v>
      </c>
      <c r="Y883">
        <v>1</v>
      </c>
      <c r="Z883" t="s">
        <v>155</v>
      </c>
      <c r="AA883">
        <v>0</v>
      </c>
      <c r="AB883">
        <v>1</v>
      </c>
      <c r="AC883" t="s">
        <v>155</v>
      </c>
      <c r="AD883">
        <v>0</v>
      </c>
      <c r="AE883">
        <v>1</v>
      </c>
      <c r="AF883" t="s">
        <v>155</v>
      </c>
      <c r="AG883">
        <v>0</v>
      </c>
      <c r="AH883">
        <v>1</v>
      </c>
      <c r="AI883">
        <v>0</v>
      </c>
      <c r="AJ883" t="s">
        <v>155</v>
      </c>
      <c r="AK883">
        <v>0</v>
      </c>
      <c r="AL883">
        <v>1</v>
      </c>
      <c r="AM883" t="s">
        <v>4774</v>
      </c>
      <c r="AN883">
        <v>-32768</v>
      </c>
      <c r="AO883">
        <v>32767</v>
      </c>
      <c r="AP883" t="s">
        <v>4775</v>
      </c>
      <c r="AQ883" s="1" t="s">
        <v>157</v>
      </c>
      <c r="AR883" t="s">
        <v>158</v>
      </c>
      <c r="AS883" t="str">
        <f>VLOOKUP('intouch变量（实型）'!$A883,基本表格!$G:$Q,3,FALSE)</f>
        <v>DB100,REAL2518</v>
      </c>
      <c r="AT883" t="str">
        <f>VLOOKUP('intouch变量（实型）'!$A883,基本表格!$G:$Q,10,FALSE)</f>
        <v>No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</row>
    <row r="884" spans="1:55">
      <c r="A884" t="s">
        <v>6382</v>
      </c>
      <c r="B884" s="11" t="str">
        <f t="shared" si="13"/>
        <v>CHPF</v>
      </c>
      <c r="C884" s="11" t="str">
        <f>VLOOKUP('intouch变量（实型）'!$A884,基本表格!$G:$Q,2,FALSE)</f>
        <v>2125+P3-M3 5#双螺旋运输机A 反馈频率 上上限值</v>
      </c>
      <c r="D884" t="s">
        <v>154</v>
      </c>
      <c r="E884" t="s">
        <v>154</v>
      </c>
      <c r="F884">
        <v>0</v>
      </c>
      <c r="G884" t="s">
        <v>154</v>
      </c>
      <c r="H884" t="s">
        <v>154</v>
      </c>
      <c r="I884">
        <v>0</v>
      </c>
      <c r="J884">
        <v>0</v>
      </c>
      <c r="L884">
        <v>0</v>
      </c>
      <c r="M884">
        <v>-32768</v>
      </c>
      <c r="N884">
        <v>32767</v>
      </c>
      <c r="O884">
        <v>0</v>
      </c>
      <c r="P884">
        <v>0</v>
      </c>
      <c r="Q884" t="s">
        <v>155</v>
      </c>
      <c r="R884">
        <v>0</v>
      </c>
      <c r="S884">
        <v>1</v>
      </c>
      <c r="T884" t="s">
        <v>155</v>
      </c>
      <c r="U884">
        <v>0</v>
      </c>
      <c r="V884">
        <v>1</v>
      </c>
      <c r="W884" t="s">
        <v>155</v>
      </c>
      <c r="X884">
        <v>0</v>
      </c>
      <c r="Y884">
        <v>1</v>
      </c>
      <c r="Z884" t="s">
        <v>155</v>
      </c>
      <c r="AA884">
        <v>0</v>
      </c>
      <c r="AB884">
        <v>1</v>
      </c>
      <c r="AC884" t="s">
        <v>155</v>
      </c>
      <c r="AD884">
        <v>0</v>
      </c>
      <c r="AE884">
        <v>1</v>
      </c>
      <c r="AF884" t="s">
        <v>155</v>
      </c>
      <c r="AG884">
        <v>0</v>
      </c>
      <c r="AH884">
        <v>1</v>
      </c>
      <c r="AI884">
        <v>0</v>
      </c>
      <c r="AJ884" t="s">
        <v>155</v>
      </c>
      <c r="AK884">
        <v>0</v>
      </c>
      <c r="AL884">
        <v>1</v>
      </c>
      <c r="AM884" t="s">
        <v>4774</v>
      </c>
      <c r="AN884">
        <v>-32768</v>
      </c>
      <c r="AO884">
        <v>32767</v>
      </c>
      <c r="AP884" t="s">
        <v>4775</v>
      </c>
      <c r="AQ884" s="1" t="s">
        <v>157</v>
      </c>
      <c r="AR884" t="s">
        <v>158</v>
      </c>
      <c r="AS884" t="str">
        <f>VLOOKUP('intouch变量（实型）'!$A884,基本表格!$G:$Q,3,FALSE)</f>
        <v>DB100,REAL2522</v>
      </c>
      <c r="AT884" t="str">
        <f>VLOOKUP('intouch变量（实型）'!$A884,基本表格!$G:$Q,10,FALSE)</f>
        <v>No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</row>
    <row r="885" spans="1:55">
      <c r="A885" t="s">
        <v>6383</v>
      </c>
      <c r="B885" s="11" t="str">
        <f t="shared" si="13"/>
        <v>CHPF</v>
      </c>
      <c r="C885" s="11" t="str">
        <f>VLOOKUP('intouch变量（实型）'!$A885,基本表格!$G:$Q,2,FALSE)</f>
        <v>2125+P3-M3 5#双螺旋运输机A 反馈频率 下下限值</v>
      </c>
      <c r="D885" t="s">
        <v>154</v>
      </c>
      <c r="E885" t="s">
        <v>154</v>
      </c>
      <c r="F885">
        <v>0</v>
      </c>
      <c r="G885" t="s">
        <v>154</v>
      </c>
      <c r="H885" t="s">
        <v>154</v>
      </c>
      <c r="I885">
        <v>0</v>
      </c>
      <c r="J885">
        <v>0</v>
      </c>
      <c r="L885">
        <v>0</v>
      </c>
      <c r="M885">
        <v>-32768</v>
      </c>
      <c r="N885">
        <v>32767</v>
      </c>
      <c r="O885">
        <v>0</v>
      </c>
      <c r="P885">
        <v>0</v>
      </c>
      <c r="Q885" t="s">
        <v>155</v>
      </c>
      <c r="R885">
        <v>0</v>
      </c>
      <c r="S885">
        <v>1</v>
      </c>
      <c r="T885" t="s">
        <v>155</v>
      </c>
      <c r="U885">
        <v>0</v>
      </c>
      <c r="V885">
        <v>1</v>
      </c>
      <c r="W885" t="s">
        <v>155</v>
      </c>
      <c r="X885">
        <v>0</v>
      </c>
      <c r="Y885">
        <v>1</v>
      </c>
      <c r="Z885" t="s">
        <v>155</v>
      </c>
      <c r="AA885">
        <v>0</v>
      </c>
      <c r="AB885">
        <v>1</v>
      </c>
      <c r="AC885" t="s">
        <v>155</v>
      </c>
      <c r="AD885">
        <v>0</v>
      </c>
      <c r="AE885">
        <v>1</v>
      </c>
      <c r="AF885" t="s">
        <v>155</v>
      </c>
      <c r="AG885">
        <v>0</v>
      </c>
      <c r="AH885">
        <v>1</v>
      </c>
      <c r="AI885">
        <v>0</v>
      </c>
      <c r="AJ885" t="s">
        <v>155</v>
      </c>
      <c r="AK885">
        <v>0</v>
      </c>
      <c r="AL885">
        <v>1</v>
      </c>
      <c r="AM885" t="s">
        <v>4774</v>
      </c>
      <c r="AN885">
        <v>-32768</v>
      </c>
      <c r="AO885">
        <v>32767</v>
      </c>
      <c r="AP885" t="s">
        <v>4775</v>
      </c>
      <c r="AQ885" s="1" t="s">
        <v>157</v>
      </c>
      <c r="AR885" t="s">
        <v>158</v>
      </c>
      <c r="AS885" t="str">
        <f>VLOOKUP('intouch变量（实型）'!$A885,基本表格!$G:$Q,3,FALSE)</f>
        <v>DB100,REAL2526</v>
      </c>
      <c r="AT885" t="str">
        <f>VLOOKUP('intouch变量（实型）'!$A885,基本表格!$G:$Q,10,FALSE)</f>
        <v>No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</row>
    <row r="886" spans="1:55">
      <c r="A886" t="s">
        <v>6384</v>
      </c>
      <c r="B886" s="11" t="str">
        <f t="shared" si="13"/>
        <v>CHPF</v>
      </c>
      <c r="C886" s="11" t="str">
        <f>VLOOKUP('intouch变量（实型）'!$A886,基本表格!$G:$Q,2,FALSE)</f>
        <v>2125+P3-M3 5#双螺旋运输机A 变频器通讯 实际运行反馈速度</v>
      </c>
      <c r="D886" t="s">
        <v>154</v>
      </c>
      <c r="E886" t="s">
        <v>154</v>
      </c>
      <c r="F886">
        <v>0</v>
      </c>
      <c r="G886" t="s">
        <v>154</v>
      </c>
      <c r="H886" t="s">
        <v>154</v>
      </c>
      <c r="I886">
        <v>0</v>
      </c>
      <c r="J886">
        <v>0</v>
      </c>
      <c r="L886">
        <v>0</v>
      </c>
      <c r="M886">
        <v>-32768</v>
      </c>
      <c r="N886">
        <v>32767</v>
      </c>
      <c r="O886">
        <v>0</v>
      </c>
      <c r="P886">
        <v>0</v>
      </c>
      <c r="Q886" t="s">
        <v>155</v>
      </c>
      <c r="R886">
        <v>0</v>
      </c>
      <c r="S886">
        <v>1</v>
      </c>
      <c r="T886" t="s">
        <v>155</v>
      </c>
      <c r="U886">
        <v>0</v>
      </c>
      <c r="V886">
        <v>1</v>
      </c>
      <c r="W886" t="s">
        <v>155</v>
      </c>
      <c r="X886">
        <v>0</v>
      </c>
      <c r="Y886">
        <v>1</v>
      </c>
      <c r="Z886" t="s">
        <v>155</v>
      </c>
      <c r="AA886">
        <v>0</v>
      </c>
      <c r="AB886">
        <v>1</v>
      </c>
      <c r="AC886" t="s">
        <v>155</v>
      </c>
      <c r="AD886">
        <v>0</v>
      </c>
      <c r="AE886">
        <v>1</v>
      </c>
      <c r="AF886" t="s">
        <v>155</v>
      </c>
      <c r="AG886">
        <v>0</v>
      </c>
      <c r="AH886">
        <v>1</v>
      </c>
      <c r="AI886">
        <v>0</v>
      </c>
      <c r="AJ886" t="s">
        <v>155</v>
      </c>
      <c r="AK886">
        <v>0</v>
      </c>
      <c r="AL886">
        <v>1</v>
      </c>
      <c r="AM886" t="s">
        <v>4774</v>
      </c>
      <c r="AN886">
        <v>-32768</v>
      </c>
      <c r="AO886">
        <v>32767</v>
      </c>
      <c r="AP886" t="s">
        <v>4775</v>
      </c>
      <c r="AQ886" s="1" t="s">
        <v>157</v>
      </c>
      <c r="AR886" t="s">
        <v>158</v>
      </c>
      <c r="AS886" t="str">
        <f>VLOOKUP('intouch变量（实型）'!$A886,基本表格!$G:$Q,3,FALSE)</f>
        <v>DB100,REAL2556</v>
      </c>
      <c r="AT886" t="str">
        <f>VLOOKUP('intouch变量（实型）'!$A886,基本表格!$G:$Q,10,FALSE)</f>
        <v>Yes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</row>
    <row r="887" spans="1:55">
      <c r="A887" t="s">
        <v>6385</v>
      </c>
      <c r="B887" s="11" t="str">
        <f t="shared" si="13"/>
        <v>CHPF</v>
      </c>
      <c r="C887" s="11" t="str">
        <f>VLOOKUP('intouch变量（实型）'!$A887,基本表格!$G:$Q,2,FALSE)</f>
        <v>2125+P3-M3 5#双螺旋运输机A 变频器通讯 实际运行反馈电流</v>
      </c>
      <c r="D887" t="s">
        <v>154</v>
      </c>
      <c r="E887" t="s">
        <v>154</v>
      </c>
      <c r="F887">
        <v>0</v>
      </c>
      <c r="G887" t="s">
        <v>154</v>
      </c>
      <c r="H887" t="s">
        <v>154</v>
      </c>
      <c r="I887">
        <v>0</v>
      </c>
      <c r="J887">
        <v>0</v>
      </c>
      <c r="L887">
        <v>0</v>
      </c>
      <c r="M887">
        <v>-32768</v>
      </c>
      <c r="N887">
        <v>32767</v>
      </c>
      <c r="O887">
        <v>0</v>
      </c>
      <c r="P887">
        <v>0</v>
      </c>
      <c r="Q887" t="s">
        <v>155</v>
      </c>
      <c r="R887">
        <v>0</v>
      </c>
      <c r="S887">
        <v>1</v>
      </c>
      <c r="T887" t="s">
        <v>155</v>
      </c>
      <c r="U887">
        <v>0</v>
      </c>
      <c r="V887">
        <v>1</v>
      </c>
      <c r="W887" t="s">
        <v>155</v>
      </c>
      <c r="X887">
        <v>0</v>
      </c>
      <c r="Y887">
        <v>1</v>
      </c>
      <c r="Z887" t="s">
        <v>155</v>
      </c>
      <c r="AA887">
        <v>0</v>
      </c>
      <c r="AB887">
        <v>1</v>
      </c>
      <c r="AC887" t="s">
        <v>155</v>
      </c>
      <c r="AD887">
        <v>0</v>
      </c>
      <c r="AE887">
        <v>1</v>
      </c>
      <c r="AF887" t="s">
        <v>155</v>
      </c>
      <c r="AG887">
        <v>0</v>
      </c>
      <c r="AH887">
        <v>1</v>
      </c>
      <c r="AI887">
        <v>0</v>
      </c>
      <c r="AJ887" t="s">
        <v>155</v>
      </c>
      <c r="AK887">
        <v>0</v>
      </c>
      <c r="AL887">
        <v>1</v>
      </c>
      <c r="AM887" t="s">
        <v>4774</v>
      </c>
      <c r="AN887">
        <v>-32768</v>
      </c>
      <c r="AO887">
        <v>32767</v>
      </c>
      <c r="AP887" t="s">
        <v>4775</v>
      </c>
      <c r="AQ887" s="1" t="s">
        <v>157</v>
      </c>
      <c r="AR887" t="s">
        <v>158</v>
      </c>
      <c r="AS887" t="str">
        <f>VLOOKUP('intouch变量（实型）'!$A887,基本表格!$G:$Q,3,FALSE)</f>
        <v>DB100,REAL2560</v>
      </c>
      <c r="AT887" t="str">
        <f>VLOOKUP('intouch变量（实型）'!$A887,基本表格!$G:$Q,10,FALSE)</f>
        <v>Yes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</row>
    <row r="888" spans="1:55">
      <c r="A888" t="s">
        <v>6386</v>
      </c>
      <c r="B888" s="11" t="str">
        <f t="shared" si="13"/>
        <v>CHPF</v>
      </c>
      <c r="C888" s="11" t="str">
        <f>VLOOKUP('intouch变量（实型）'!$A888,基本表格!$G:$Q,2,FALSE)</f>
        <v>2125+P3-M3 5#双螺旋运输机A 变频器通讯 转矩百分比</v>
      </c>
      <c r="D888" t="s">
        <v>154</v>
      </c>
      <c r="E888" t="s">
        <v>154</v>
      </c>
      <c r="F888">
        <v>0</v>
      </c>
      <c r="G888" t="s">
        <v>154</v>
      </c>
      <c r="H888" t="s">
        <v>154</v>
      </c>
      <c r="I888">
        <v>0</v>
      </c>
      <c r="J888">
        <v>0</v>
      </c>
      <c r="L888">
        <v>0</v>
      </c>
      <c r="M888">
        <v>-32768</v>
      </c>
      <c r="N888">
        <v>32767</v>
      </c>
      <c r="O888">
        <v>0</v>
      </c>
      <c r="P888">
        <v>0</v>
      </c>
      <c r="Q888" t="s">
        <v>155</v>
      </c>
      <c r="R888">
        <v>0</v>
      </c>
      <c r="S888">
        <v>1</v>
      </c>
      <c r="T888" t="s">
        <v>155</v>
      </c>
      <c r="U888">
        <v>0</v>
      </c>
      <c r="V888">
        <v>1</v>
      </c>
      <c r="W888" t="s">
        <v>155</v>
      </c>
      <c r="X888">
        <v>0</v>
      </c>
      <c r="Y888">
        <v>1</v>
      </c>
      <c r="Z888" t="s">
        <v>155</v>
      </c>
      <c r="AA888">
        <v>0</v>
      </c>
      <c r="AB888">
        <v>1</v>
      </c>
      <c r="AC888" t="s">
        <v>155</v>
      </c>
      <c r="AD888">
        <v>0</v>
      </c>
      <c r="AE888">
        <v>1</v>
      </c>
      <c r="AF888" t="s">
        <v>155</v>
      </c>
      <c r="AG888">
        <v>0</v>
      </c>
      <c r="AH888">
        <v>1</v>
      </c>
      <c r="AI888">
        <v>0</v>
      </c>
      <c r="AJ888" t="s">
        <v>155</v>
      </c>
      <c r="AK888">
        <v>0</v>
      </c>
      <c r="AL888">
        <v>1</v>
      </c>
      <c r="AM888" t="s">
        <v>4774</v>
      </c>
      <c r="AN888">
        <v>-32768</v>
      </c>
      <c r="AO888">
        <v>32767</v>
      </c>
      <c r="AP888" t="s">
        <v>4775</v>
      </c>
      <c r="AQ888" s="1" t="s">
        <v>157</v>
      </c>
      <c r="AR888" t="s">
        <v>158</v>
      </c>
      <c r="AS888" t="str">
        <f>VLOOKUP('intouch变量（实型）'!$A888,基本表格!$G:$Q,3,FALSE)</f>
        <v>DB100,REAL2564</v>
      </c>
      <c r="AT888" t="str">
        <f>VLOOKUP('intouch变量（实型）'!$A888,基本表格!$G:$Q,10,FALSE)</f>
        <v>Yes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</row>
    <row r="889" spans="1:55">
      <c r="A889" t="s">
        <v>6387</v>
      </c>
      <c r="B889" s="11" t="str">
        <f t="shared" si="13"/>
        <v>CHPF</v>
      </c>
      <c r="C889" s="11" t="str">
        <f>VLOOKUP('intouch变量（实型）'!$A889,基本表格!$G:$Q,2,FALSE)</f>
        <v>2125+P3-M3 5#双螺旋运输机A 变频器通讯 给定速度</v>
      </c>
      <c r="D889" t="s">
        <v>154</v>
      </c>
      <c r="E889" t="s">
        <v>154</v>
      </c>
      <c r="F889">
        <v>0</v>
      </c>
      <c r="G889" t="s">
        <v>154</v>
      </c>
      <c r="H889" t="s">
        <v>154</v>
      </c>
      <c r="I889">
        <v>0</v>
      </c>
      <c r="J889">
        <v>0</v>
      </c>
      <c r="L889">
        <v>0</v>
      </c>
      <c r="M889">
        <v>-32768</v>
      </c>
      <c r="N889">
        <v>32767</v>
      </c>
      <c r="O889">
        <v>0</v>
      </c>
      <c r="P889">
        <v>0</v>
      </c>
      <c r="Q889" t="s">
        <v>155</v>
      </c>
      <c r="R889">
        <v>0</v>
      </c>
      <c r="S889">
        <v>1</v>
      </c>
      <c r="T889" t="s">
        <v>155</v>
      </c>
      <c r="U889">
        <v>0</v>
      </c>
      <c r="V889">
        <v>1</v>
      </c>
      <c r="W889" t="s">
        <v>155</v>
      </c>
      <c r="X889">
        <v>0</v>
      </c>
      <c r="Y889">
        <v>1</v>
      </c>
      <c r="Z889" t="s">
        <v>155</v>
      </c>
      <c r="AA889">
        <v>0</v>
      </c>
      <c r="AB889">
        <v>1</v>
      </c>
      <c r="AC889" t="s">
        <v>155</v>
      </c>
      <c r="AD889">
        <v>0</v>
      </c>
      <c r="AE889">
        <v>1</v>
      </c>
      <c r="AF889" t="s">
        <v>155</v>
      </c>
      <c r="AG889">
        <v>0</v>
      </c>
      <c r="AH889">
        <v>1</v>
      </c>
      <c r="AI889">
        <v>0</v>
      </c>
      <c r="AJ889" t="s">
        <v>155</v>
      </c>
      <c r="AK889">
        <v>0</v>
      </c>
      <c r="AL889">
        <v>1</v>
      </c>
      <c r="AM889" t="s">
        <v>4774</v>
      </c>
      <c r="AN889">
        <v>-32768</v>
      </c>
      <c r="AO889">
        <v>32767</v>
      </c>
      <c r="AP889" t="s">
        <v>4775</v>
      </c>
      <c r="AQ889" s="1" t="s">
        <v>157</v>
      </c>
      <c r="AR889" t="s">
        <v>158</v>
      </c>
      <c r="AS889" t="str">
        <f>VLOOKUP('intouch变量（实型）'!$A889,基本表格!$G:$Q,3,FALSE)</f>
        <v>DB100,REAL2568</v>
      </c>
      <c r="AT889" t="str">
        <f>VLOOKUP('intouch变量（实型）'!$A889,基本表格!$G:$Q,10,FALSE)</f>
        <v>No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</row>
    <row r="890" spans="1:55">
      <c r="A890" t="s">
        <v>6388</v>
      </c>
      <c r="B890" s="11" t="str">
        <f t="shared" si="13"/>
        <v>CHPF</v>
      </c>
      <c r="C890" s="11" t="str">
        <f>VLOOKUP('intouch变量（实型）'!$A890,基本表格!$G:$Q,2,FALSE)</f>
        <v>2125+P3-M3 5#双螺旋运输机A 变频器通讯 加速时间</v>
      </c>
      <c r="D890" t="s">
        <v>154</v>
      </c>
      <c r="E890" t="s">
        <v>154</v>
      </c>
      <c r="F890">
        <v>0</v>
      </c>
      <c r="G890" t="s">
        <v>154</v>
      </c>
      <c r="H890" t="s">
        <v>154</v>
      </c>
      <c r="I890">
        <v>0</v>
      </c>
      <c r="J890">
        <v>0</v>
      </c>
      <c r="L890">
        <v>0</v>
      </c>
      <c r="M890">
        <v>-32768</v>
      </c>
      <c r="N890">
        <v>32767</v>
      </c>
      <c r="O890">
        <v>0</v>
      </c>
      <c r="P890">
        <v>0</v>
      </c>
      <c r="Q890" t="s">
        <v>155</v>
      </c>
      <c r="R890">
        <v>0</v>
      </c>
      <c r="S890">
        <v>1</v>
      </c>
      <c r="T890" t="s">
        <v>155</v>
      </c>
      <c r="U890">
        <v>0</v>
      </c>
      <c r="V890">
        <v>1</v>
      </c>
      <c r="W890" t="s">
        <v>155</v>
      </c>
      <c r="X890">
        <v>0</v>
      </c>
      <c r="Y890">
        <v>1</v>
      </c>
      <c r="Z890" t="s">
        <v>155</v>
      </c>
      <c r="AA890">
        <v>0</v>
      </c>
      <c r="AB890">
        <v>1</v>
      </c>
      <c r="AC890" t="s">
        <v>155</v>
      </c>
      <c r="AD890">
        <v>0</v>
      </c>
      <c r="AE890">
        <v>1</v>
      </c>
      <c r="AF890" t="s">
        <v>155</v>
      </c>
      <c r="AG890">
        <v>0</v>
      </c>
      <c r="AH890">
        <v>1</v>
      </c>
      <c r="AI890">
        <v>0</v>
      </c>
      <c r="AJ890" t="s">
        <v>155</v>
      </c>
      <c r="AK890">
        <v>0</v>
      </c>
      <c r="AL890">
        <v>1</v>
      </c>
      <c r="AM890" t="s">
        <v>4774</v>
      </c>
      <c r="AN890">
        <v>-32768</v>
      </c>
      <c r="AO890">
        <v>32767</v>
      </c>
      <c r="AP890" t="s">
        <v>4775</v>
      </c>
      <c r="AQ890" s="1" t="s">
        <v>157</v>
      </c>
      <c r="AR890" t="s">
        <v>158</v>
      </c>
      <c r="AS890" t="str">
        <f>VLOOKUP('intouch变量（实型）'!$A890,基本表格!$G:$Q,3,FALSE)</f>
        <v>DB100,REAL2572</v>
      </c>
      <c r="AT890" t="str">
        <f>VLOOKUP('intouch变量（实型）'!$A890,基本表格!$G:$Q,10,FALSE)</f>
        <v>No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</row>
    <row r="891" spans="1:55">
      <c r="A891" t="s">
        <v>6389</v>
      </c>
      <c r="B891" s="11" t="str">
        <f t="shared" si="13"/>
        <v>CHPF</v>
      </c>
      <c r="C891" s="11" t="str">
        <f>VLOOKUP('intouch变量（实型）'!$A891,基本表格!$G:$Q,2,FALSE)</f>
        <v>2125+P3-M3 5#双螺旋运输机A 变频器通讯 减速时间</v>
      </c>
      <c r="D891" t="s">
        <v>154</v>
      </c>
      <c r="E891" t="s">
        <v>154</v>
      </c>
      <c r="F891">
        <v>0</v>
      </c>
      <c r="G891" t="s">
        <v>154</v>
      </c>
      <c r="H891" t="s">
        <v>154</v>
      </c>
      <c r="I891">
        <v>0</v>
      </c>
      <c r="J891">
        <v>0</v>
      </c>
      <c r="L891">
        <v>0</v>
      </c>
      <c r="M891">
        <v>-32768</v>
      </c>
      <c r="N891">
        <v>32767</v>
      </c>
      <c r="O891">
        <v>0</v>
      </c>
      <c r="P891">
        <v>0</v>
      </c>
      <c r="Q891" t="s">
        <v>155</v>
      </c>
      <c r="R891">
        <v>0</v>
      </c>
      <c r="S891">
        <v>1</v>
      </c>
      <c r="T891" t="s">
        <v>155</v>
      </c>
      <c r="U891">
        <v>0</v>
      </c>
      <c r="V891">
        <v>1</v>
      </c>
      <c r="W891" t="s">
        <v>155</v>
      </c>
      <c r="X891">
        <v>0</v>
      </c>
      <c r="Y891">
        <v>1</v>
      </c>
      <c r="Z891" t="s">
        <v>155</v>
      </c>
      <c r="AA891">
        <v>0</v>
      </c>
      <c r="AB891">
        <v>1</v>
      </c>
      <c r="AC891" t="s">
        <v>155</v>
      </c>
      <c r="AD891">
        <v>0</v>
      </c>
      <c r="AE891">
        <v>1</v>
      </c>
      <c r="AF891" t="s">
        <v>155</v>
      </c>
      <c r="AG891">
        <v>0</v>
      </c>
      <c r="AH891">
        <v>1</v>
      </c>
      <c r="AI891">
        <v>0</v>
      </c>
      <c r="AJ891" t="s">
        <v>155</v>
      </c>
      <c r="AK891">
        <v>0</v>
      </c>
      <c r="AL891">
        <v>1</v>
      </c>
      <c r="AM891" t="s">
        <v>4774</v>
      </c>
      <c r="AN891">
        <v>-32768</v>
      </c>
      <c r="AO891">
        <v>32767</v>
      </c>
      <c r="AP891" t="s">
        <v>4775</v>
      </c>
      <c r="AQ891" s="1" t="s">
        <v>157</v>
      </c>
      <c r="AR891" t="s">
        <v>158</v>
      </c>
      <c r="AS891" t="str">
        <f>VLOOKUP('intouch变量（实型）'!$A891,基本表格!$G:$Q,3,FALSE)</f>
        <v>DB100,REAL2576</v>
      </c>
      <c r="AT891" t="str">
        <f>VLOOKUP('intouch变量（实型）'!$A891,基本表格!$G:$Q,10,FALSE)</f>
        <v>No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</row>
    <row r="892" spans="1:55">
      <c r="A892" t="s">
        <v>6390</v>
      </c>
      <c r="B892" s="11" t="str">
        <f t="shared" si="13"/>
        <v>CHPF</v>
      </c>
      <c r="C892" s="11" t="str">
        <f>VLOOKUP('intouch变量（实型）'!$A892,基本表格!$G:$Q,2,FALSE)</f>
        <v>2125+P3-M3 5#双螺旋运输机A 变频器通讯 最大频率</v>
      </c>
      <c r="D892" t="s">
        <v>154</v>
      </c>
      <c r="E892" t="s">
        <v>154</v>
      </c>
      <c r="F892">
        <v>0</v>
      </c>
      <c r="G892" t="s">
        <v>154</v>
      </c>
      <c r="H892" t="s">
        <v>154</v>
      </c>
      <c r="I892">
        <v>0</v>
      </c>
      <c r="J892">
        <v>0</v>
      </c>
      <c r="L892">
        <v>0</v>
      </c>
      <c r="M892">
        <v>-32768</v>
      </c>
      <c r="N892">
        <v>32767</v>
      </c>
      <c r="O892">
        <v>0</v>
      </c>
      <c r="P892">
        <v>0</v>
      </c>
      <c r="Q892" t="s">
        <v>155</v>
      </c>
      <c r="R892">
        <v>0</v>
      </c>
      <c r="S892">
        <v>1</v>
      </c>
      <c r="T892" t="s">
        <v>155</v>
      </c>
      <c r="U892">
        <v>0</v>
      </c>
      <c r="V892">
        <v>1</v>
      </c>
      <c r="W892" t="s">
        <v>155</v>
      </c>
      <c r="X892">
        <v>0</v>
      </c>
      <c r="Y892">
        <v>1</v>
      </c>
      <c r="Z892" t="s">
        <v>155</v>
      </c>
      <c r="AA892">
        <v>0</v>
      </c>
      <c r="AB892">
        <v>1</v>
      </c>
      <c r="AC892" t="s">
        <v>155</v>
      </c>
      <c r="AD892">
        <v>0</v>
      </c>
      <c r="AE892">
        <v>1</v>
      </c>
      <c r="AF892" t="s">
        <v>155</v>
      </c>
      <c r="AG892">
        <v>0</v>
      </c>
      <c r="AH892">
        <v>1</v>
      </c>
      <c r="AI892">
        <v>0</v>
      </c>
      <c r="AJ892" t="s">
        <v>155</v>
      </c>
      <c r="AK892">
        <v>0</v>
      </c>
      <c r="AL892">
        <v>1</v>
      </c>
      <c r="AM892" t="s">
        <v>4774</v>
      </c>
      <c r="AN892">
        <v>-32768</v>
      </c>
      <c r="AO892">
        <v>32767</v>
      </c>
      <c r="AP892" t="s">
        <v>4775</v>
      </c>
      <c r="AQ892" s="1" t="s">
        <v>157</v>
      </c>
      <c r="AR892" t="s">
        <v>158</v>
      </c>
      <c r="AS892" t="str">
        <f>VLOOKUP('intouch变量（实型）'!$A892,基本表格!$G:$Q,3,FALSE)</f>
        <v>DB100,REAL2580</v>
      </c>
      <c r="AT892" t="str">
        <f>VLOOKUP('intouch变量（实型）'!$A892,基本表格!$G:$Q,10,FALSE)</f>
        <v>No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</row>
    <row r="893" spans="1:55">
      <c r="A893" t="s">
        <v>6391</v>
      </c>
      <c r="B893" s="11" t="str">
        <f t="shared" si="13"/>
        <v>CHPF</v>
      </c>
      <c r="C893" s="11" t="str">
        <f>VLOOKUP('intouch变量（实型）'!$A893,基本表格!$G:$Q,2,FALSE)</f>
        <v>2125+P3-M3 5#双螺旋运输机A 变频器通讯 最小频率</v>
      </c>
      <c r="D893" t="s">
        <v>154</v>
      </c>
      <c r="E893" t="s">
        <v>154</v>
      </c>
      <c r="F893">
        <v>0</v>
      </c>
      <c r="G893" t="s">
        <v>154</v>
      </c>
      <c r="H893" t="s">
        <v>154</v>
      </c>
      <c r="I893">
        <v>0</v>
      </c>
      <c r="J893">
        <v>0</v>
      </c>
      <c r="L893">
        <v>0</v>
      </c>
      <c r="M893">
        <v>-32768</v>
      </c>
      <c r="N893">
        <v>32767</v>
      </c>
      <c r="O893">
        <v>0</v>
      </c>
      <c r="P893">
        <v>0</v>
      </c>
      <c r="Q893" t="s">
        <v>155</v>
      </c>
      <c r="R893">
        <v>0</v>
      </c>
      <c r="S893">
        <v>1</v>
      </c>
      <c r="T893" t="s">
        <v>155</v>
      </c>
      <c r="U893">
        <v>0</v>
      </c>
      <c r="V893">
        <v>1</v>
      </c>
      <c r="W893" t="s">
        <v>155</v>
      </c>
      <c r="X893">
        <v>0</v>
      </c>
      <c r="Y893">
        <v>1</v>
      </c>
      <c r="Z893" t="s">
        <v>155</v>
      </c>
      <c r="AA893">
        <v>0</v>
      </c>
      <c r="AB893">
        <v>1</v>
      </c>
      <c r="AC893" t="s">
        <v>155</v>
      </c>
      <c r="AD893">
        <v>0</v>
      </c>
      <c r="AE893">
        <v>1</v>
      </c>
      <c r="AF893" t="s">
        <v>155</v>
      </c>
      <c r="AG893">
        <v>0</v>
      </c>
      <c r="AH893">
        <v>1</v>
      </c>
      <c r="AI893">
        <v>0</v>
      </c>
      <c r="AJ893" t="s">
        <v>155</v>
      </c>
      <c r="AK893">
        <v>0</v>
      </c>
      <c r="AL893">
        <v>1</v>
      </c>
      <c r="AM893" t="s">
        <v>4774</v>
      </c>
      <c r="AN893">
        <v>-32768</v>
      </c>
      <c r="AO893">
        <v>32767</v>
      </c>
      <c r="AP893" t="s">
        <v>4775</v>
      </c>
      <c r="AQ893" s="1" t="s">
        <v>157</v>
      </c>
      <c r="AR893" t="s">
        <v>158</v>
      </c>
      <c r="AS893" t="str">
        <f>VLOOKUP('intouch变量（实型）'!$A893,基本表格!$G:$Q,3,FALSE)</f>
        <v>DB100,REAL2584</v>
      </c>
      <c r="AT893" t="str">
        <f>VLOOKUP('intouch变量（实型）'!$A893,基本表格!$G:$Q,10,FALSE)</f>
        <v>No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</row>
    <row r="894" spans="1:55">
      <c r="A894" t="s">
        <v>6392</v>
      </c>
      <c r="B894" s="11" t="str">
        <f t="shared" si="13"/>
        <v>CHPF</v>
      </c>
      <c r="C894" s="11" t="str">
        <f>VLOOKUP('intouch变量（实型）'!$A894,基本表格!$G:$Q,2,FALSE)</f>
        <v>2125+P3-M3 5#双螺旋运输机A 变频器通讯 多级速度</v>
      </c>
      <c r="D894" t="s">
        <v>154</v>
      </c>
      <c r="E894" t="s">
        <v>154</v>
      </c>
      <c r="F894">
        <v>0</v>
      </c>
      <c r="G894" t="s">
        <v>154</v>
      </c>
      <c r="H894" t="s">
        <v>154</v>
      </c>
      <c r="I894">
        <v>0</v>
      </c>
      <c r="J894">
        <v>0</v>
      </c>
      <c r="L894">
        <v>0</v>
      </c>
      <c r="M894">
        <v>-32768</v>
      </c>
      <c r="N894">
        <v>32767</v>
      </c>
      <c r="O894">
        <v>0</v>
      </c>
      <c r="P894">
        <v>0</v>
      </c>
      <c r="Q894" t="s">
        <v>155</v>
      </c>
      <c r="R894">
        <v>0</v>
      </c>
      <c r="S894">
        <v>1</v>
      </c>
      <c r="T894" t="s">
        <v>155</v>
      </c>
      <c r="U894">
        <v>0</v>
      </c>
      <c r="V894">
        <v>1</v>
      </c>
      <c r="W894" t="s">
        <v>155</v>
      </c>
      <c r="X894">
        <v>0</v>
      </c>
      <c r="Y894">
        <v>1</v>
      </c>
      <c r="Z894" t="s">
        <v>155</v>
      </c>
      <c r="AA894">
        <v>0</v>
      </c>
      <c r="AB894">
        <v>1</v>
      </c>
      <c r="AC894" t="s">
        <v>155</v>
      </c>
      <c r="AD894">
        <v>0</v>
      </c>
      <c r="AE894">
        <v>1</v>
      </c>
      <c r="AF894" t="s">
        <v>155</v>
      </c>
      <c r="AG894">
        <v>0</v>
      </c>
      <c r="AH894">
        <v>1</v>
      </c>
      <c r="AI894">
        <v>0</v>
      </c>
      <c r="AJ894" t="s">
        <v>155</v>
      </c>
      <c r="AK894">
        <v>0</v>
      </c>
      <c r="AL894">
        <v>1</v>
      </c>
      <c r="AM894" t="s">
        <v>4774</v>
      </c>
      <c r="AN894">
        <v>-32768</v>
      </c>
      <c r="AO894">
        <v>32767</v>
      </c>
      <c r="AP894" t="s">
        <v>4775</v>
      </c>
      <c r="AQ894" s="1" t="s">
        <v>157</v>
      </c>
      <c r="AR894" t="s">
        <v>158</v>
      </c>
      <c r="AS894" t="str">
        <f>VLOOKUP('intouch变量（实型）'!$A894,基本表格!$G:$Q,3,FALSE)</f>
        <v>DB100,REAL2588</v>
      </c>
      <c r="AT894" t="str">
        <f>VLOOKUP('intouch变量（实型）'!$A894,基本表格!$G:$Q,10,FALSE)</f>
        <v>No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</row>
    <row r="895" spans="1:55">
      <c r="A895" t="s">
        <v>6393</v>
      </c>
      <c r="B895" s="11" t="str">
        <f t="shared" si="13"/>
        <v>CHPF</v>
      </c>
      <c r="C895" s="11" t="str">
        <f>VLOOKUP('intouch变量（实型）'!$A895,基本表格!$G:$Q,2,FALSE)</f>
        <v>2125+P3-M3 5#双螺旋运输机A 变频器通讯 多级转速</v>
      </c>
      <c r="D895" t="s">
        <v>154</v>
      </c>
      <c r="E895" t="s">
        <v>154</v>
      </c>
      <c r="F895">
        <v>0</v>
      </c>
      <c r="G895" t="s">
        <v>154</v>
      </c>
      <c r="H895" t="s">
        <v>154</v>
      </c>
      <c r="I895">
        <v>0</v>
      </c>
      <c r="J895">
        <v>0</v>
      </c>
      <c r="L895">
        <v>0</v>
      </c>
      <c r="M895">
        <v>-32768</v>
      </c>
      <c r="N895">
        <v>32767</v>
      </c>
      <c r="O895">
        <v>0</v>
      </c>
      <c r="P895">
        <v>0</v>
      </c>
      <c r="Q895" t="s">
        <v>155</v>
      </c>
      <c r="R895">
        <v>0</v>
      </c>
      <c r="S895">
        <v>1</v>
      </c>
      <c r="T895" t="s">
        <v>155</v>
      </c>
      <c r="U895">
        <v>0</v>
      </c>
      <c r="V895">
        <v>1</v>
      </c>
      <c r="W895" t="s">
        <v>155</v>
      </c>
      <c r="X895">
        <v>0</v>
      </c>
      <c r="Y895">
        <v>1</v>
      </c>
      <c r="Z895" t="s">
        <v>155</v>
      </c>
      <c r="AA895">
        <v>0</v>
      </c>
      <c r="AB895">
        <v>1</v>
      </c>
      <c r="AC895" t="s">
        <v>155</v>
      </c>
      <c r="AD895">
        <v>0</v>
      </c>
      <c r="AE895">
        <v>1</v>
      </c>
      <c r="AF895" t="s">
        <v>155</v>
      </c>
      <c r="AG895">
        <v>0</v>
      </c>
      <c r="AH895">
        <v>1</v>
      </c>
      <c r="AI895">
        <v>0</v>
      </c>
      <c r="AJ895" t="s">
        <v>155</v>
      </c>
      <c r="AK895">
        <v>0</v>
      </c>
      <c r="AL895">
        <v>1</v>
      </c>
      <c r="AM895" t="s">
        <v>4774</v>
      </c>
      <c r="AN895">
        <v>-32768</v>
      </c>
      <c r="AO895">
        <v>32767</v>
      </c>
      <c r="AP895" t="s">
        <v>4775</v>
      </c>
      <c r="AQ895" s="1" t="s">
        <v>157</v>
      </c>
      <c r="AR895" t="s">
        <v>158</v>
      </c>
      <c r="AS895" t="str">
        <f>VLOOKUP('intouch变量（实型）'!$A895,基本表格!$G:$Q,3,FALSE)</f>
        <v>DB100,REAL2592</v>
      </c>
      <c r="AT895" t="str">
        <f>VLOOKUP('intouch变量（实型）'!$A895,基本表格!$G:$Q,10,FALSE)</f>
        <v>No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</row>
    <row r="896" spans="1:55">
      <c r="A896" t="s">
        <v>6394</v>
      </c>
      <c r="B896" s="11" t="str">
        <f t="shared" si="13"/>
        <v>CHPF</v>
      </c>
      <c r="C896" s="11" t="str">
        <f>VLOOKUP('intouch变量（实型）'!$A896,基本表格!$G:$Q,2,FALSE)</f>
        <v>2125+P3-M3 5#双螺旋运输机A 反馈转速 实际值</v>
      </c>
      <c r="D896" t="s">
        <v>154</v>
      </c>
      <c r="E896" t="s">
        <v>154</v>
      </c>
      <c r="F896">
        <v>0</v>
      </c>
      <c r="G896" t="s">
        <v>154</v>
      </c>
      <c r="H896" t="s">
        <v>154</v>
      </c>
      <c r="I896">
        <v>0</v>
      </c>
      <c r="J896">
        <v>0</v>
      </c>
      <c r="L896">
        <v>0</v>
      </c>
      <c r="M896">
        <v>-32768</v>
      </c>
      <c r="N896">
        <v>32767</v>
      </c>
      <c r="O896">
        <v>0</v>
      </c>
      <c r="P896">
        <v>0</v>
      </c>
      <c r="Q896" t="s">
        <v>155</v>
      </c>
      <c r="R896">
        <v>0</v>
      </c>
      <c r="S896">
        <v>1</v>
      </c>
      <c r="T896" t="s">
        <v>155</v>
      </c>
      <c r="U896">
        <v>0</v>
      </c>
      <c r="V896">
        <v>1</v>
      </c>
      <c r="W896" t="s">
        <v>155</v>
      </c>
      <c r="X896">
        <v>0</v>
      </c>
      <c r="Y896">
        <v>1</v>
      </c>
      <c r="Z896" t="s">
        <v>155</v>
      </c>
      <c r="AA896">
        <v>0</v>
      </c>
      <c r="AB896">
        <v>1</v>
      </c>
      <c r="AC896" t="s">
        <v>155</v>
      </c>
      <c r="AD896">
        <v>0</v>
      </c>
      <c r="AE896">
        <v>1</v>
      </c>
      <c r="AF896" t="s">
        <v>155</v>
      </c>
      <c r="AG896">
        <v>0</v>
      </c>
      <c r="AH896">
        <v>1</v>
      </c>
      <c r="AI896">
        <v>0</v>
      </c>
      <c r="AJ896" t="s">
        <v>155</v>
      </c>
      <c r="AK896">
        <v>0</v>
      </c>
      <c r="AL896">
        <v>1</v>
      </c>
      <c r="AM896" t="s">
        <v>4774</v>
      </c>
      <c r="AN896">
        <v>-32768</v>
      </c>
      <c r="AO896">
        <v>32767</v>
      </c>
      <c r="AP896" t="s">
        <v>4775</v>
      </c>
      <c r="AQ896" s="1" t="s">
        <v>157</v>
      </c>
      <c r="AR896" t="s">
        <v>158</v>
      </c>
      <c r="AS896" t="str">
        <f>VLOOKUP('intouch变量（实型）'!$A896,基本表格!$G:$Q,3,FALSE)</f>
        <v>DB100,REAL2606</v>
      </c>
      <c r="AT896" t="str">
        <f>VLOOKUP('intouch变量（实型）'!$A896,基本表格!$G:$Q,10,FALSE)</f>
        <v>Yes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</row>
    <row r="897" spans="1:55">
      <c r="A897" t="s">
        <v>6395</v>
      </c>
      <c r="B897" s="11" t="str">
        <f t="shared" si="13"/>
        <v>CHPF</v>
      </c>
      <c r="C897" s="11" t="str">
        <f>VLOOKUP('intouch变量（实型）'!$A897,基本表格!$G:$Q,2,FALSE)</f>
        <v>2125+P3-M3 5#双螺旋运输机A 反馈转速 量程</v>
      </c>
      <c r="D897" t="s">
        <v>154</v>
      </c>
      <c r="E897" t="s">
        <v>154</v>
      </c>
      <c r="F897">
        <v>0</v>
      </c>
      <c r="G897" t="s">
        <v>154</v>
      </c>
      <c r="H897" t="s">
        <v>154</v>
      </c>
      <c r="I897">
        <v>0</v>
      </c>
      <c r="J897">
        <v>0</v>
      </c>
      <c r="L897">
        <v>0</v>
      </c>
      <c r="M897">
        <v>-32768</v>
      </c>
      <c r="N897">
        <v>32767</v>
      </c>
      <c r="O897">
        <v>0</v>
      </c>
      <c r="P897">
        <v>0</v>
      </c>
      <c r="Q897" t="s">
        <v>155</v>
      </c>
      <c r="R897">
        <v>0</v>
      </c>
      <c r="S897">
        <v>1</v>
      </c>
      <c r="T897" t="s">
        <v>155</v>
      </c>
      <c r="U897">
        <v>0</v>
      </c>
      <c r="V897">
        <v>1</v>
      </c>
      <c r="W897" t="s">
        <v>155</v>
      </c>
      <c r="X897">
        <v>0</v>
      </c>
      <c r="Y897">
        <v>1</v>
      </c>
      <c r="Z897" t="s">
        <v>155</v>
      </c>
      <c r="AA897">
        <v>0</v>
      </c>
      <c r="AB897">
        <v>1</v>
      </c>
      <c r="AC897" t="s">
        <v>155</v>
      </c>
      <c r="AD897">
        <v>0</v>
      </c>
      <c r="AE897">
        <v>1</v>
      </c>
      <c r="AF897" t="s">
        <v>155</v>
      </c>
      <c r="AG897">
        <v>0</v>
      </c>
      <c r="AH897">
        <v>1</v>
      </c>
      <c r="AI897">
        <v>0</v>
      </c>
      <c r="AJ897" t="s">
        <v>155</v>
      </c>
      <c r="AK897">
        <v>0</v>
      </c>
      <c r="AL897">
        <v>1</v>
      </c>
      <c r="AM897" t="s">
        <v>4774</v>
      </c>
      <c r="AN897">
        <v>-32768</v>
      </c>
      <c r="AO897">
        <v>32767</v>
      </c>
      <c r="AP897" t="s">
        <v>4775</v>
      </c>
      <c r="AQ897" s="1" t="s">
        <v>157</v>
      </c>
      <c r="AR897" t="s">
        <v>158</v>
      </c>
      <c r="AS897" t="str">
        <f>VLOOKUP('intouch变量（实型）'!$A897,基本表格!$G:$Q,3,FALSE)</f>
        <v>DB100,REAL2610</v>
      </c>
      <c r="AT897" t="str">
        <f>VLOOKUP('intouch变量（实型）'!$A897,基本表格!$G:$Q,10,FALSE)</f>
        <v>No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</row>
    <row r="898" spans="1:55">
      <c r="A898" t="s">
        <v>6396</v>
      </c>
      <c r="B898" s="11" t="str">
        <f t="shared" si="13"/>
        <v>CHPF</v>
      </c>
      <c r="C898" s="11" t="str">
        <f>VLOOKUP('intouch变量（实型）'!$A898,基本表格!$G:$Q,2,FALSE)</f>
        <v>2125+P3-M3 5#双螺旋运输机A 反馈转速 上限值</v>
      </c>
      <c r="D898" t="s">
        <v>154</v>
      </c>
      <c r="E898" t="s">
        <v>154</v>
      </c>
      <c r="F898">
        <v>0</v>
      </c>
      <c r="G898" t="s">
        <v>154</v>
      </c>
      <c r="H898" t="s">
        <v>154</v>
      </c>
      <c r="I898">
        <v>0</v>
      </c>
      <c r="J898">
        <v>0</v>
      </c>
      <c r="L898">
        <v>0</v>
      </c>
      <c r="M898">
        <v>-32768</v>
      </c>
      <c r="N898">
        <v>32767</v>
      </c>
      <c r="O898">
        <v>0</v>
      </c>
      <c r="P898">
        <v>0</v>
      </c>
      <c r="Q898" t="s">
        <v>155</v>
      </c>
      <c r="R898">
        <v>0</v>
      </c>
      <c r="S898">
        <v>1</v>
      </c>
      <c r="T898" t="s">
        <v>155</v>
      </c>
      <c r="U898">
        <v>0</v>
      </c>
      <c r="V898">
        <v>1</v>
      </c>
      <c r="W898" t="s">
        <v>155</v>
      </c>
      <c r="X898">
        <v>0</v>
      </c>
      <c r="Y898">
        <v>1</v>
      </c>
      <c r="Z898" t="s">
        <v>155</v>
      </c>
      <c r="AA898">
        <v>0</v>
      </c>
      <c r="AB898">
        <v>1</v>
      </c>
      <c r="AC898" t="s">
        <v>155</v>
      </c>
      <c r="AD898">
        <v>0</v>
      </c>
      <c r="AE898">
        <v>1</v>
      </c>
      <c r="AF898" t="s">
        <v>155</v>
      </c>
      <c r="AG898">
        <v>0</v>
      </c>
      <c r="AH898">
        <v>1</v>
      </c>
      <c r="AI898">
        <v>0</v>
      </c>
      <c r="AJ898" t="s">
        <v>155</v>
      </c>
      <c r="AK898">
        <v>0</v>
      </c>
      <c r="AL898">
        <v>1</v>
      </c>
      <c r="AM898" t="s">
        <v>4774</v>
      </c>
      <c r="AN898">
        <v>-32768</v>
      </c>
      <c r="AO898">
        <v>32767</v>
      </c>
      <c r="AP898" t="s">
        <v>4775</v>
      </c>
      <c r="AQ898" s="1" t="s">
        <v>157</v>
      </c>
      <c r="AR898" t="s">
        <v>158</v>
      </c>
      <c r="AS898" t="str">
        <f>VLOOKUP('intouch变量（实型）'!$A898,基本表格!$G:$Q,3,FALSE)</f>
        <v>DB100,REAL2614</v>
      </c>
      <c r="AT898" t="str">
        <f>VLOOKUP('intouch变量（实型）'!$A898,基本表格!$G:$Q,10,FALSE)</f>
        <v>No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</row>
    <row r="899" spans="1:55">
      <c r="A899" t="s">
        <v>6397</v>
      </c>
      <c r="B899" s="11" t="str">
        <f t="shared" si="13"/>
        <v>CHPF</v>
      </c>
      <c r="C899" s="11" t="str">
        <f>VLOOKUP('intouch变量（实型）'!$A899,基本表格!$G:$Q,2,FALSE)</f>
        <v>2125+P3-M3 5#双螺旋运输机A 反馈转速 下限值</v>
      </c>
      <c r="D899" t="s">
        <v>154</v>
      </c>
      <c r="E899" t="s">
        <v>154</v>
      </c>
      <c r="F899">
        <v>0</v>
      </c>
      <c r="G899" t="s">
        <v>154</v>
      </c>
      <c r="H899" t="s">
        <v>154</v>
      </c>
      <c r="I899">
        <v>0</v>
      </c>
      <c r="J899">
        <v>0</v>
      </c>
      <c r="L899">
        <v>0</v>
      </c>
      <c r="M899">
        <v>-32768</v>
      </c>
      <c r="N899">
        <v>32767</v>
      </c>
      <c r="O899">
        <v>0</v>
      </c>
      <c r="P899">
        <v>0</v>
      </c>
      <c r="Q899" t="s">
        <v>155</v>
      </c>
      <c r="R899">
        <v>0</v>
      </c>
      <c r="S899">
        <v>1</v>
      </c>
      <c r="T899" t="s">
        <v>155</v>
      </c>
      <c r="U899">
        <v>0</v>
      </c>
      <c r="V899">
        <v>1</v>
      </c>
      <c r="W899" t="s">
        <v>155</v>
      </c>
      <c r="X899">
        <v>0</v>
      </c>
      <c r="Y899">
        <v>1</v>
      </c>
      <c r="Z899" t="s">
        <v>155</v>
      </c>
      <c r="AA899">
        <v>0</v>
      </c>
      <c r="AB899">
        <v>1</v>
      </c>
      <c r="AC899" t="s">
        <v>155</v>
      </c>
      <c r="AD899">
        <v>0</v>
      </c>
      <c r="AE899">
        <v>1</v>
      </c>
      <c r="AF899" t="s">
        <v>155</v>
      </c>
      <c r="AG899">
        <v>0</v>
      </c>
      <c r="AH899">
        <v>1</v>
      </c>
      <c r="AI899">
        <v>0</v>
      </c>
      <c r="AJ899" t="s">
        <v>155</v>
      </c>
      <c r="AK899">
        <v>0</v>
      </c>
      <c r="AL899">
        <v>1</v>
      </c>
      <c r="AM899" t="s">
        <v>4774</v>
      </c>
      <c r="AN899">
        <v>-32768</v>
      </c>
      <c r="AO899">
        <v>32767</v>
      </c>
      <c r="AP899" t="s">
        <v>4775</v>
      </c>
      <c r="AQ899" s="1" t="s">
        <v>157</v>
      </c>
      <c r="AR899" t="s">
        <v>158</v>
      </c>
      <c r="AS899" t="str">
        <f>VLOOKUP('intouch变量（实型）'!$A899,基本表格!$G:$Q,3,FALSE)</f>
        <v>DB100,REAL2618</v>
      </c>
      <c r="AT899" t="str">
        <f>VLOOKUP('intouch变量（实型）'!$A899,基本表格!$G:$Q,10,FALSE)</f>
        <v>No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</row>
    <row r="900" spans="1:55">
      <c r="A900" t="s">
        <v>6398</v>
      </c>
      <c r="B900" s="11" t="str">
        <f t="shared" si="13"/>
        <v>CHPF</v>
      </c>
      <c r="C900" s="11" t="str">
        <f>VLOOKUP('intouch变量（实型）'!$A900,基本表格!$G:$Q,2,FALSE)</f>
        <v>2125+P3-M3 5#双螺旋运输机A 反馈转速 上上限值</v>
      </c>
      <c r="D900" t="s">
        <v>154</v>
      </c>
      <c r="E900" t="s">
        <v>154</v>
      </c>
      <c r="F900">
        <v>0</v>
      </c>
      <c r="G900" t="s">
        <v>154</v>
      </c>
      <c r="H900" t="s">
        <v>154</v>
      </c>
      <c r="I900">
        <v>0</v>
      </c>
      <c r="J900">
        <v>0</v>
      </c>
      <c r="L900">
        <v>0</v>
      </c>
      <c r="M900">
        <v>-32768</v>
      </c>
      <c r="N900">
        <v>32767</v>
      </c>
      <c r="O900">
        <v>0</v>
      </c>
      <c r="P900">
        <v>0</v>
      </c>
      <c r="Q900" t="s">
        <v>155</v>
      </c>
      <c r="R900">
        <v>0</v>
      </c>
      <c r="S900">
        <v>1</v>
      </c>
      <c r="T900" t="s">
        <v>155</v>
      </c>
      <c r="U900">
        <v>0</v>
      </c>
      <c r="V900">
        <v>1</v>
      </c>
      <c r="W900" t="s">
        <v>155</v>
      </c>
      <c r="X900">
        <v>0</v>
      </c>
      <c r="Y900">
        <v>1</v>
      </c>
      <c r="Z900" t="s">
        <v>155</v>
      </c>
      <c r="AA900">
        <v>0</v>
      </c>
      <c r="AB900">
        <v>1</v>
      </c>
      <c r="AC900" t="s">
        <v>155</v>
      </c>
      <c r="AD900">
        <v>0</v>
      </c>
      <c r="AE900">
        <v>1</v>
      </c>
      <c r="AF900" t="s">
        <v>155</v>
      </c>
      <c r="AG900">
        <v>0</v>
      </c>
      <c r="AH900">
        <v>1</v>
      </c>
      <c r="AI900">
        <v>0</v>
      </c>
      <c r="AJ900" t="s">
        <v>155</v>
      </c>
      <c r="AK900">
        <v>0</v>
      </c>
      <c r="AL900">
        <v>1</v>
      </c>
      <c r="AM900" t="s">
        <v>4774</v>
      </c>
      <c r="AN900">
        <v>-32768</v>
      </c>
      <c r="AO900">
        <v>32767</v>
      </c>
      <c r="AP900" t="s">
        <v>4775</v>
      </c>
      <c r="AQ900" s="1" t="s">
        <v>157</v>
      </c>
      <c r="AR900" t="s">
        <v>158</v>
      </c>
      <c r="AS900" t="str">
        <f>VLOOKUP('intouch变量（实型）'!$A900,基本表格!$G:$Q,3,FALSE)</f>
        <v>DB100,REAL2622</v>
      </c>
      <c r="AT900" t="str">
        <f>VLOOKUP('intouch变量（实型）'!$A900,基本表格!$G:$Q,10,FALSE)</f>
        <v>No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</row>
    <row r="901" spans="1:55">
      <c r="A901" t="s">
        <v>6399</v>
      </c>
      <c r="B901" s="11" t="str">
        <f t="shared" ref="B901:B964" si="14">LEFT(A901,4)</f>
        <v>CHPF</v>
      </c>
      <c r="C901" s="11" t="str">
        <f>VLOOKUP('intouch变量（实型）'!$A901,基本表格!$G:$Q,2,FALSE)</f>
        <v>2125+P3-M3 5#双螺旋运输机A 反馈转速 下下限值</v>
      </c>
      <c r="D901" t="s">
        <v>154</v>
      </c>
      <c r="E901" t="s">
        <v>154</v>
      </c>
      <c r="F901">
        <v>0</v>
      </c>
      <c r="G901" t="s">
        <v>154</v>
      </c>
      <c r="H901" t="s">
        <v>154</v>
      </c>
      <c r="I901">
        <v>0</v>
      </c>
      <c r="J901">
        <v>0</v>
      </c>
      <c r="L901">
        <v>0</v>
      </c>
      <c r="M901">
        <v>-32768</v>
      </c>
      <c r="N901">
        <v>32767</v>
      </c>
      <c r="O901">
        <v>0</v>
      </c>
      <c r="P901">
        <v>0</v>
      </c>
      <c r="Q901" t="s">
        <v>155</v>
      </c>
      <c r="R901">
        <v>0</v>
      </c>
      <c r="S901">
        <v>1</v>
      </c>
      <c r="T901" t="s">
        <v>155</v>
      </c>
      <c r="U901">
        <v>0</v>
      </c>
      <c r="V901">
        <v>1</v>
      </c>
      <c r="W901" t="s">
        <v>155</v>
      </c>
      <c r="X901">
        <v>0</v>
      </c>
      <c r="Y901">
        <v>1</v>
      </c>
      <c r="Z901" t="s">
        <v>155</v>
      </c>
      <c r="AA901">
        <v>0</v>
      </c>
      <c r="AB901">
        <v>1</v>
      </c>
      <c r="AC901" t="s">
        <v>155</v>
      </c>
      <c r="AD901">
        <v>0</v>
      </c>
      <c r="AE901">
        <v>1</v>
      </c>
      <c r="AF901" t="s">
        <v>155</v>
      </c>
      <c r="AG901">
        <v>0</v>
      </c>
      <c r="AH901">
        <v>1</v>
      </c>
      <c r="AI901">
        <v>0</v>
      </c>
      <c r="AJ901" t="s">
        <v>155</v>
      </c>
      <c r="AK901">
        <v>0</v>
      </c>
      <c r="AL901">
        <v>1</v>
      </c>
      <c r="AM901" t="s">
        <v>4774</v>
      </c>
      <c r="AN901">
        <v>-32768</v>
      </c>
      <c r="AO901">
        <v>32767</v>
      </c>
      <c r="AP901" t="s">
        <v>4775</v>
      </c>
      <c r="AQ901" s="1" t="s">
        <v>157</v>
      </c>
      <c r="AR901" t="s">
        <v>158</v>
      </c>
      <c r="AS901" t="str">
        <f>VLOOKUP('intouch变量（实型）'!$A901,基本表格!$G:$Q,3,FALSE)</f>
        <v>DB100,REAL2626</v>
      </c>
      <c r="AT901" t="str">
        <f>VLOOKUP('intouch变量（实型）'!$A901,基本表格!$G:$Q,10,FALSE)</f>
        <v>No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</row>
    <row r="902" spans="1:55">
      <c r="A902" t="s">
        <v>6400</v>
      </c>
      <c r="B902" s="11" t="str">
        <f t="shared" si="14"/>
        <v>CHPF</v>
      </c>
      <c r="C902" s="11" t="str">
        <f>VLOOKUP('intouch变量（实型）'!$A902,基本表格!$G:$Q,2,FALSE)</f>
        <v>2125+P3-M3 5#双螺旋运输机A 反馈电流 实际值</v>
      </c>
      <c r="D902" t="s">
        <v>154</v>
      </c>
      <c r="E902" t="s">
        <v>154</v>
      </c>
      <c r="F902">
        <v>0</v>
      </c>
      <c r="G902" t="s">
        <v>154</v>
      </c>
      <c r="H902" t="s">
        <v>154</v>
      </c>
      <c r="I902">
        <v>0</v>
      </c>
      <c r="J902">
        <v>0</v>
      </c>
      <c r="L902">
        <v>0</v>
      </c>
      <c r="M902">
        <v>-32768</v>
      </c>
      <c r="N902">
        <v>32767</v>
      </c>
      <c r="O902">
        <v>0</v>
      </c>
      <c r="P902">
        <v>0</v>
      </c>
      <c r="Q902" t="s">
        <v>155</v>
      </c>
      <c r="R902">
        <v>0</v>
      </c>
      <c r="S902">
        <v>1</v>
      </c>
      <c r="T902" t="s">
        <v>155</v>
      </c>
      <c r="U902">
        <v>0</v>
      </c>
      <c r="V902">
        <v>1</v>
      </c>
      <c r="W902" t="s">
        <v>155</v>
      </c>
      <c r="X902">
        <v>0</v>
      </c>
      <c r="Y902">
        <v>1</v>
      </c>
      <c r="Z902" t="s">
        <v>155</v>
      </c>
      <c r="AA902">
        <v>0</v>
      </c>
      <c r="AB902">
        <v>1</v>
      </c>
      <c r="AC902" t="s">
        <v>155</v>
      </c>
      <c r="AD902">
        <v>0</v>
      </c>
      <c r="AE902">
        <v>1</v>
      </c>
      <c r="AF902" t="s">
        <v>155</v>
      </c>
      <c r="AG902">
        <v>0</v>
      </c>
      <c r="AH902">
        <v>1</v>
      </c>
      <c r="AI902">
        <v>0</v>
      </c>
      <c r="AJ902" t="s">
        <v>155</v>
      </c>
      <c r="AK902">
        <v>0</v>
      </c>
      <c r="AL902">
        <v>1</v>
      </c>
      <c r="AM902" t="s">
        <v>4774</v>
      </c>
      <c r="AN902">
        <v>-32768</v>
      </c>
      <c r="AO902">
        <v>32767</v>
      </c>
      <c r="AP902" t="s">
        <v>4775</v>
      </c>
      <c r="AQ902" s="1" t="s">
        <v>157</v>
      </c>
      <c r="AR902" t="s">
        <v>158</v>
      </c>
      <c r="AS902" t="str">
        <f>VLOOKUP('intouch变量（实型）'!$A902,基本表格!$G:$Q,3,FALSE)</f>
        <v>DB100,REAL2656</v>
      </c>
      <c r="AT902" t="str">
        <f>VLOOKUP('intouch变量（实型）'!$A902,基本表格!$G:$Q,10,FALSE)</f>
        <v>Yes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</row>
    <row r="903" spans="1:55">
      <c r="A903" t="s">
        <v>6401</v>
      </c>
      <c r="B903" s="11" t="str">
        <f t="shared" si="14"/>
        <v>CHPF</v>
      </c>
      <c r="C903" s="11" t="str">
        <f>VLOOKUP('intouch变量（实型）'!$A903,基本表格!$G:$Q,2,FALSE)</f>
        <v>2125+P3-M3 5#双螺旋运输机A 反馈电流 量程</v>
      </c>
      <c r="D903" t="s">
        <v>154</v>
      </c>
      <c r="E903" t="s">
        <v>154</v>
      </c>
      <c r="F903">
        <v>0</v>
      </c>
      <c r="G903" t="s">
        <v>154</v>
      </c>
      <c r="H903" t="s">
        <v>154</v>
      </c>
      <c r="I903">
        <v>0</v>
      </c>
      <c r="J903">
        <v>0</v>
      </c>
      <c r="L903">
        <v>0</v>
      </c>
      <c r="M903">
        <v>-32768</v>
      </c>
      <c r="N903">
        <v>32767</v>
      </c>
      <c r="O903">
        <v>0</v>
      </c>
      <c r="P903">
        <v>0</v>
      </c>
      <c r="Q903" t="s">
        <v>155</v>
      </c>
      <c r="R903">
        <v>0</v>
      </c>
      <c r="S903">
        <v>1</v>
      </c>
      <c r="T903" t="s">
        <v>155</v>
      </c>
      <c r="U903">
        <v>0</v>
      </c>
      <c r="V903">
        <v>1</v>
      </c>
      <c r="W903" t="s">
        <v>155</v>
      </c>
      <c r="X903">
        <v>0</v>
      </c>
      <c r="Y903">
        <v>1</v>
      </c>
      <c r="Z903" t="s">
        <v>155</v>
      </c>
      <c r="AA903">
        <v>0</v>
      </c>
      <c r="AB903">
        <v>1</v>
      </c>
      <c r="AC903" t="s">
        <v>155</v>
      </c>
      <c r="AD903">
        <v>0</v>
      </c>
      <c r="AE903">
        <v>1</v>
      </c>
      <c r="AF903" t="s">
        <v>155</v>
      </c>
      <c r="AG903">
        <v>0</v>
      </c>
      <c r="AH903">
        <v>1</v>
      </c>
      <c r="AI903">
        <v>0</v>
      </c>
      <c r="AJ903" t="s">
        <v>155</v>
      </c>
      <c r="AK903">
        <v>0</v>
      </c>
      <c r="AL903">
        <v>1</v>
      </c>
      <c r="AM903" t="s">
        <v>4774</v>
      </c>
      <c r="AN903">
        <v>-32768</v>
      </c>
      <c r="AO903">
        <v>32767</v>
      </c>
      <c r="AP903" t="s">
        <v>4775</v>
      </c>
      <c r="AQ903" s="1" t="s">
        <v>157</v>
      </c>
      <c r="AR903" t="s">
        <v>158</v>
      </c>
      <c r="AS903" t="str">
        <f>VLOOKUP('intouch变量（实型）'!$A903,基本表格!$G:$Q,3,FALSE)</f>
        <v>DB100,REAL2660</v>
      </c>
      <c r="AT903" t="str">
        <f>VLOOKUP('intouch变量（实型）'!$A903,基本表格!$G:$Q,10,FALSE)</f>
        <v>No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</row>
    <row r="904" spans="1:55">
      <c r="A904" t="s">
        <v>6402</v>
      </c>
      <c r="B904" s="11" t="str">
        <f t="shared" si="14"/>
        <v>CHPF</v>
      </c>
      <c r="C904" s="11" t="str">
        <f>VLOOKUP('intouch变量（实型）'!$A904,基本表格!$G:$Q,2,FALSE)</f>
        <v>2125+P3-M3 5#双螺旋运输机A 反馈电流 上限值</v>
      </c>
      <c r="D904" t="s">
        <v>154</v>
      </c>
      <c r="E904" t="s">
        <v>154</v>
      </c>
      <c r="F904">
        <v>0</v>
      </c>
      <c r="G904" t="s">
        <v>154</v>
      </c>
      <c r="H904" t="s">
        <v>154</v>
      </c>
      <c r="I904">
        <v>0</v>
      </c>
      <c r="J904">
        <v>0</v>
      </c>
      <c r="L904">
        <v>0</v>
      </c>
      <c r="M904">
        <v>-32768</v>
      </c>
      <c r="N904">
        <v>32767</v>
      </c>
      <c r="O904">
        <v>0</v>
      </c>
      <c r="P904">
        <v>0</v>
      </c>
      <c r="Q904" t="s">
        <v>155</v>
      </c>
      <c r="R904">
        <v>0</v>
      </c>
      <c r="S904">
        <v>1</v>
      </c>
      <c r="T904" t="s">
        <v>155</v>
      </c>
      <c r="U904">
        <v>0</v>
      </c>
      <c r="V904">
        <v>1</v>
      </c>
      <c r="W904" t="s">
        <v>155</v>
      </c>
      <c r="X904">
        <v>0</v>
      </c>
      <c r="Y904">
        <v>1</v>
      </c>
      <c r="Z904" t="s">
        <v>155</v>
      </c>
      <c r="AA904">
        <v>0</v>
      </c>
      <c r="AB904">
        <v>1</v>
      </c>
      <c r="AC904" t="s">
        <v>155</v>
      </c>
      <c r="AD904">
        <v>0</v>
      </c>
      <c r="AE904">
        <v>1</v>
      </c>
      <c r="AF904" t="s">
        <v>155</v>
      </c>
      <c r="AG904">
        <v>0</v>
      </c>
      <c r="AH904">
        <v>1</v>
      </c>
      <c r="AI904">
        <v>0</v>
      </c>
      <c r="AJ904" t="s">
        <v>155</v>
      </c>
      <c r="AK904">
        <v>0</v>
      </c>
      <c r="AL904">
        <v>1</v>
      </c>
      <c r="AM904" t="s">
        <v>4774</v>
      </c>
      <c r="AN904">
        <v>-32768</v>
      </c>
      <c r="AO904">
        <v>32767</v>
      </c>
      <c r="AP904" t="s">
        <v>4775</v>
      </c>
      <c r="AQ904" s="1" t="s">
        <v>157</v>
      </c>
      <c r="AR904" t="s">
        <v>158</v>
      </c>
      <c r="AS904" t="str">
        <f>VLOOKUP('intouch变量（实型）'!$A904,基本表格!$G:$Q,3,FALSE)</f>
        <v>DB100,REAL2664</v>
      </c>
      <c r="AT904" t="str">
        <f>VLOOKUP('intouch变量（实型）'!$A904,基本表格!$G:$Q,10,FALSE)</f>
        <v>No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</row>
    <row r="905" spans="1:55">
      <c r="A905" t="s">
        <v>6403</v>
      </c>
      <c r="B905" s="11" t="str">
        <f t="shared" si="14"/>
        <v>CHPF</v>
      </c>
      <c r="C905" s="11" t="str">
        <f>VLOOKUP('intouch变量（实型）'!$A905,基本表格!$G:$Q,2,FALSE)</f>
        <v>2125+P3-M3 5#双螺旋运输机A 反馈电流 下限值</v>
      </c>
      <c r="D905" t="s">
        <v>154</v>
      </c>
      <c r="E905" t="s">
        <v>154</v>
      </c>
      <c r="F905">
        <v>0</v>
      </c>
      <c r="G905" t="s">
        <v>154</v>
      </c>
      <c r="H905" t="s">
        <v>154</v>
      </c>
      <c r="I905">
        <v>0</v>
      </c>
      <c r="J905">
        <v>0</v>
      </c>
      <c r="L905">
        <v>0</v>
      </c>
      <c r="M905">
        <v>-32768</v>
      </c>
      <c r="N905">
        <v>32767</v>
      </c>
      <c r="O905">
        <v>0</v>
      </c>
      <c r="P905">
        <v>0</v>
      </c>
      <c r="Q905" t="s">
        <v>155</v>
      </c>
      <c r="R905">
        <v>0</v>
      </c>
      <c r="S905">
        <v>1</v>
      </c>
      <c r="T905" t="s">
        <v>155</v>
      </c>
      <c r="U905">
        <v>0</v>
      </c>
      <c r="V905">
        <v>1</v>
      </c>
      <c r="W905" t="s">
        <v>155</v>
      </c>
      <c r="X905">
        <v>0</v>
      </c>
      <c r="Y905">
        <v>1</v>
      </c>
      <c r="Z905" t="s">
        <v>155</v>
      </c>
      <c r="AA905">
        <v>0</v>
      </c>
      <c r="AB905">
        <v>1</v>
      </c>
      <c r="AC905" t="s">
        <v>155</v>
      </c>
      <c r="AD905">
        <v>0</v>
      </c>
      <c r="AE905">
        <v>1</v>
      </c>
      <c r="AF905" t="s">
        <v>155</v>
      </c>
      <c r="AG905">
        <v>0</v>
      </c>
      <c r="AH905">
        <v>1</v>
      </c>
      <c r="AI905">
        <v>0</v>
      </c>
      <c r="AJ905" t="s">
        <v>155</v>
      </c>
      <c r="AK905">
        <v>0</v>
      </c>
      <c r="AL905">
        <v>1</v>
      </c>
      <c r="AM905" t="s">
        <v>4774</v>
      </c>
      <c r="AN905">
        <v>-32768</v>
      </c>
      <c r="AO905">
        <v>32767</v>
      </c>
      <c r="AP905" t="s">
        <v>4775</v>
      </c>
      <c r="AQ905" s="1" t="s">
        <v>157</v>
      </c>
      <c r="AR905" t="s">
        <v>158</v>
      </c>
      <c r="AS905" t="str">
        <f>VLOOKUP('intouch变量（实型）'!$A905,基本表格!$G:$Q,3,FALSE)</f>
        <v>DB100,REAL2668</v>
      </c>
      <c r="AT905" t="str">
        <f>VLOOKUP('intouch变量（实型）'!$A905,基本表格!$G:$Q,10,FALSE)</f>
        <v>No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</row>
    <row r="906" spans="1:55">
      <c r="A906" t="s">
        <v>6404</v>
      </c>
      <c r="B906" s="11" t="str">
        <f t="shared" si="14"/>
        <v>CHPF</v>
      </c>
      <c r="C906" s="11" t="str">
        <f>VLOOKUP('intouch变量（实型）'!$A906,基本表格!$G:$Q,2,FALSE)</f>
        <v>2125+P3-M3 5#双螺旋运输机A 反馈电流 上上限值</v>
      </c>
      <c r="D906" t="s">
        <v>154</v>
      </c>
      <c r="E906" t="s">
        <v>154</v>
      </c>
      <c r="F906">
        <v>0</v>
      </c>
      <c r="G906" t="s">
        <v>154</v>
      </c>
      <c r="H906" t="s">
        <v>154</v>
      </c>
      <c r="I906">
        <v>0</v>
      </c>
      <c r="J906">
        <v>0</v>
      </c>
      <c r="L906">
        <v>0</v>
      </c>
      <c r="M906">
        <v>-32768</v>
      </c>
      <c r="N906">
        <v>32767</v>
      </c>
      <c r="O906">
        <v>0</v>
      </c>
      <c r="P906">
        <v>0</v>
      </c>
      <c r="Q906" t="s">
        <v>155</v>
      </c>
      <c r="R906">
        <v>0</v>
      </c>
      <c r="S906">
        <v>1</v>
      </c>
      <c r="T906" t="s">
        <v>155</v>
      </c>
      <c r="U906">
        <v>0</v>
      </c>
      <c r="V906">
        <v>1</v>
      </c>
      <c r="W906" t="s">
        <v>155</v>
      </c>
      <c r="X906">
        <v>0</v>
      </c>
      <c r="Y906">
        <v>1</v>
      </c>
      <c r="Z906" t="s">
        <v>155</v>
      </c>
      <c r="AA906">
        <v>0</v>
      </c>
      <c r="AB906">
        <v>1</v>
      </c>
      <c r="AC906" t="s">
        <v>155</v>
      </c>
      <c r="AD906">
        <v>0</v>
      </c>
      <c r="AE906">
        <v>1</v>
      </c>
      <c r="AF906" t="s">
        <v>155</v>
      </c>
      <c r="AG906">
        <v>0</v>
      </c>
      <c r="AH906">
        <v>1</v>
      </c>
      <c r="AI906">
        <v>0</v>
      </c>
      <c r="AJ906" t="s">
        <v>155</v>
      </c>
      <c r="AK906">
        <v>0</v>
      </c>
      <c r="AL906">
        <v>1</v>
      </c>
      <c r="AM906" t="s">
        <v>4774</v>
      </c>
      <c r="AN906">
        <v>-32768</v>
      </c>
      <c r="AO906">
        <v>32767</v>
      </c>
      <c r="AP906" t="s">
        <v>4775</v>
      </c>
      <c r="AQ906" s="1" t="s">
        <v>157</v>
      </c>
      <c r="AR906" t="s">
        <v>158</v>
      </c>
      <c r="AS906" t="str">
        <f>VLOOKUP('intouch变量（实型）'!$A906,基本表格!$G:$Q,3,FALSE)</f>
        <v>DB100,REAL2672</v>
      </c>
      <c r="AT906" t="str">
        <f>VLOOKUP('intouch变量（实型）'!$A906,基本表格!$G:$Q,10,FALSE)</f>
        <v>No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</row>
    <row r="907" spans="1:55">
      <c r="A907" t="s">
        <v>6405</v>
      </c>
      <c r="B907" s="11" t="str">
        <f t="shared" si="14"/>
        <v>CHPF</v>
      </c>
      <c r="C907" s="11" t="str">
        <f>VLOOKUP('intouch变量（实型）'!$A907,基本表格!$G:$Q,2,FALSE)</f>
        <v>2125+P3-M3 5#双螺旋运输机A 反馈电流 下下限值</v>
      </c>
      <c r="D907" t="s">
        <v>154</v>
      </c>
      <c r="E907" t="s">
        <v>154</v>
      </c>
      <c r="F907">
        <v>0</v>
      </c>
      <c r="G907" t="s">
        <v>154</v>
      </c>
      <c r="H907" t="s">
        <v>154</v>
      </c>
      <c r="I907">
        <v>0</v>
      </c>
      <c r="J907">
        <v>0</v>
      </c>
      <c r="L907">
        <v>0</v>
      </c>
      <c r="M907">
        <v>-32768</v>
      </c>
      <c r="N907">
        <v>32767</v>
      </c>
      <c r="O907">
        <v>0</v>
      </c>
      <c r="P907">
        <v>0</v>
      </c>
      <c r="Q907" t="s">
        <v>155</v>
      </c>
      <c r="R907">
        <v>0</v>
      </c>
      <c r="S907">
        <v>1</v>
      </c>
      <c r="T907" t="s">
        <v>155</v>
      </c>
      <c r="U907">
        <v>0</v>
      </c>
      <c r="V907">
        <v>1</v>
      </c>
      <c r="W907" t="s">
        <v>155</v>
      </c>
      <c r="X907">
        <v>0</v>
      </c>
      <c r="Y907">
        <v>1</v>
      </c>
      <c r="Z907" t="s">
        <v>155</v>
      </c>
      <c r="AA907">
        <v>0</v>
      </c>
      <c r="AB907">
        <v>1</v>
      </c>
      <c r="AC907" t="s">
        <v>155</v>
      </c>
      <c r="AD907">
        <v>0</v>
      </c>
      <c r="AE907">
        <v>1</v>
      </c>
      <c r="AF907" t="s">
        <v>155</v>
      </c>
      <c r="AG907">
        <v>0</v>
      </c>
      <c r="AH907">
        <v>1</v>
      </c>
      <c r="AI907">
        <v>0</v>
      </c>
      <c r="AJ907" t="s">
        <v>155</v>
      </c>
      <c r="AK907">
        <v>0</v>
      </c>
      <c r="AL907">
        <v>1</v>
      </c>
      <c r="AM907" t="s">
        <v>4774</v>
      </c>
      <c r="AN907">
        <v>-32768</v>
      </c>
      <c r="AO907">
        <v>32767</v>
      </c>
      <c r="AP907" t="s">
        <v>4775</v>
      </c>
      <c r="AQ907" s="1" t="s">
        <v>157</v>
      </c>
      <c r="AR907" t="s">
        <v>158</v>
      </c>
      <c r="AS907" t="str">
        <f>VLOOKUP('intouch变量（实型）'!$A907,基本表格!$G:$Q,3,FALSE)</f>
        <v>DB100,REAL2676</v>
      </c>
      <c r="AT907" t="str">
        <f>VLOOKUP('intouch变量（实型）'!$A907,基本表格!$G:$Q,10,FALSE)</f>
        <v>No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</row>
    <row r="908" spans="1:55">
      <c r="A908" t="s">
        <v>6406</v>
      </c>
      <c r="B908" s="11" t="str">
        <f t="shared" si="14"/>
        <v>CHPF</v>
      </c>
      <c r="C908" s="11" t="str">
        <f>VLOOKUP('intouch变量（实型）'!$A908,基本表格!$G:$Q,2,FALSE)</f>
        <v>2125+P3-M4 5#双螺旋运输机B 给定频率 实际值</v>
      </c>
      <c r="D908" t="s">
        <v>154</v>
      </c>
      <c r="E908" t="s">
        <v>154</v>
      </c>
      <c r="F908">
        <v>0</v>
      </c>
      <c r="G908" t="s">
        <v>154</v>
      </c>
      <c r="H908" t="s">
        <v>154</v>
      </c>
      <c r="I908">
        <v>0</v>
      </c>
      <c r="J908">
        <v>0</v>
      </c>
      <c r="L908">
        <v>0</v>
      </c>
      <c r="M908">
        <v>-32768</v>
      </c>
      <c r="N908">
        <v>32767</v>
      </c>
      <c r="O908">
        <v>0</v>
      </c>
      <c r="P908">
        <v>0</v>
      </c>
      <c r="Q908" t="s">
        <v>155</v>
      </c>
      <c r="R908">
        <v>0</v>
      </c>
      <c r="S908">
        <v>1</v>
      </c>
      <c r="T908" t="s">
        <v>155</v>
      </c>
      <c r="U908">
        <v>0</v>
      </c>
      <c r="V908">
        <v>1</v>
      </c>
      <c r="W908" t="s">
        <v>155</v>
      </c>
      <c r="X908">
        <v>0</v>
      </c>
      <c r="Y908">
        <v>1</v>
      </c>
      <c r="Z908" t="s">
        <v>155</v>
      </c>
      <c r="AA908">
        <v>0</v>
      </c>
      <c r="AB908">
        <v>1</v>
      </c>
      <c r="AC908" t="s">
        <v>155</v>
      </c>
      <c r="AD908">
        <v>0</v>
      </c>
      <c r="AE908">
        <v>1</v>
      </c>
      <c r="AF908" t="s">
        <v>155</v>
      </c>
      <c r="AG908">
        <v>0</v>
      </c>
      <c r="AH908">
        <v>1</v>
      </c>
      <c r="AI908">
        <v>0</v>
      </c>
      <c r="AJ908" t="s">
        <v>155</v>
      </c>
      <c r="AK908">
        <v>0</v>
      </c>
      <c r="AL908">
        <v>1</v>
      </c>
      <c r="AM908" t="s">
        <v>4774</v>
      </c>
      <c r="AN908">
        <v>-32768</v>
      </c>
      <c r="AO908">
        <v>32767</v>
      </c>
      <c r="AP908" t="s">
        <v>4775</v>
      </c>
      <c r="AQ908" s="1" t="s">
        <v>157</v>
      </c>
      <c r="AR908" t="s">
        <v>158</v>
      </c>
      <c r="AS908" t="str">
        <f>VLOOKUP('intouch变量（实型）'!$A908,基本表格!$G:$Q,3,FALSE)</f>
        <v>DB100,REAL2756</v>
      </c>
      <c r="AT908" t="str">
        <f>VLOOKUP('intouch变量（实型）'!$A908,基本表格!$G:$Q,10,FALSE)</f>
        <v>Yes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</row>
    <row r="909" spans="1:55">
      <c r="A909" t="s">
        <v>6407</v>
      </c>
      <c r="B909" s="11" t="str">
        <f t="shared" si="14"/>
        <v>CHPF</v>
      </c>
      <c r="C909" s="11" t="str">
        <f>VLOOKUP('intouch变量（实型）'!$A909,基本表格!$G:$Q,2,FALSE)</f>
        <v>2125+P3-M4 5#双螺旋运输机B 给定频率 量程</v>
      </c>
      <c r="D909" t="s">
        <v>154</v>
      </c>
      <c r="E909" t="s">
        <v>154</v>
      </c>
      <c r="F909">
        <v>0</v>
      </c>
      <c r="G909" t="s">
        <v>154</v>
      </c>
      <c r="H909" t="s">
        <v>154</v>
      </c>
      <c r="I909">
        <v>0</v>
      </c>
      <c r="J909">
        <v>0</v>
      </c>
      <c r="L909">
        <v>0</v>
      </c>
      <c r="M909">
        <v>-32768</v>
      </c>
      <c r="N909">
        <v>32767</v>
      </c>
      <c r="O909">
        <v>0</v>
      </c>
      <c r="P909">
        <v>0</v>
      </c>
      <c r="Q909" t="s">
        <v>155</v>
      </c>
      <c r="R909">
        <v>0</v>
      </c>
      <c r="S909">
        <v>1</v>
      </c>
      <c r="T909" t="s">
        <v>155</v>
      </c>
      <c r="U909">
        <v>0</v>
      </c>
      <c r="V909">
        <v>1</v>
      </c>
      <c r="W909" t="s">
        <v>155</v>
      </c>
      <c r="X909">
        <v>0</v>
      </c>
      <c r="Y909">
        <v>1</v>
      </c>
      <c r="Z909" t="s">
        <v>155</v>
      </c>
      <c r="AA909">
        <v>0</v>
      </c>
      <c r="AB909">
        <v>1</v>
      </c>
      <c r="AC909" t="s">
        <v>155</v>
      </c>
      <c r="AD909">
        <v>0</v>
      </c>
      <c r="AE909">
        <v>1</v>
      </c>
      <c r="AF909" t="s">
        <v>155</v>
      </c>
      <c r="AG909">
        <v>0</v>
      </c>
      <c r="AH909">
        <v>1</v>
      </c>
      <c r="AI909">
        <v>0</v>
      </c>
      <c r="AJ909" t="s">
        <v>155</v>
      </c>
      <c r="AK909">
        <v>0</v>
      </c>
      <c r="AL909">
        <v>1</v>
      </c>
      <c r="AM909" t="s">
        <v>4774</v>
      </c>
      <c r="AN909">
        <v>-32768</v>
      </c>
      <c r="AO909">
        <v>32767</v>
      </c>
      <c r="AP909" t="s">
        <v>4775</v>
      </c>
      <c r="AQ909" s="1" t="s">
        <v>157</v>
      </c>
      <c r="AR909" t="s">
        <v>158</v>
      </c>
      <c r="AS909" t="str">
        <f>VLOOKUP('intouch变量（实型）'!$A909,基本表格!$G:$Q,3,FALSE)</f>
        <v>DB100,REAL2760</v>
      </c>
      <c r="AT909" t="str">
        <f>VLOOKUP('intouch变量（实型）'!$A909,基本表格!$G:$Q,10,FALSE)</f>
        <v>No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</row>
    <row r="910" spans="1:55">
      <c r="A910" t="s">
        <v>6408</v>
      </c>
      <c r="B910" s="11" t="str">
        <f t="shared" si="14"/>
        <v>CHPF</v>
      </c>
      <c r="C910" s="11" t="str">
        <f>VLOOKUP('intouch变量（实型）'!$A910,基本表格!$G:$Q,2,FALSE)</f>
        <v>2125+P3-M4 5#双螺旋运输机B 给定频率 上限值</v>
      </c>
      <c r="D910" t="s">
        <v>154</v>
      </c>
      <c r="E910" t="s">
        <v>154</v>
      </c>
      <c r="F910">
        <v>0</v>
      </c>
      <c r="G910" t="s">
        <v>154</v>
      </c>
      <c r="H910" t="s">
        <v>154</v>
      </c>
      <c r="I910">
        <v>0</v>
      </c>
      <c r="J910">
        <v>0</v>
      </c>
      <c r="L910">
        <v>0</v>
      </c>
      <c r="M910">
        <v>-32768</v>
      </c>
      <c r="N910">
        <v>32767</v>
      </c>
      <c r="O910">
        <v>0</v>
      </c>
      <c r="P910">
        <v>0</v>
      </c>
      <c r="Q910" t="s">
        <v>155</v>
      </c>
      <c r="R910">
        <v>0</v>
      </c>
      <c r="S910">
        <v>1</v>
      </c>
      <c r="T910" t="s">
        <v>155</v>
      </c>
      <c r="U910">
        <v>0</v>
      </c>
      <c r="V910">
        <v>1</v>
      </c>
      <c r="W910" t="s">
        <v>155</v>
      </c>
      <c r="X910">
        <v>0</v>
      </c>
      <c r="Y910">
        <v>1</v>
      </c>
      <c r="Z910" t="s">
        <v>155</v>
      </c>
      <c r="AA910">
        <v>0</v>
      </c>
      <c r="AB910">
        <v>1</v>
      </c>
      <c r="AC910" t="s">
        <v>155</v>
      </c>
      <c r="AD910">
        <v>0</v>
      </c>
      <c r="AE910">
        <v>1</v>
      </c>
      <c r="AF910" t="s">
        <v>155</v>
      </c>
      <c r="AG910">
        <v>0</v>
      </c>
      <c r="AH910">
        <v>1</v>
      </c>
      <c r="AI910">
        <v>0</v>
      </c>
      <c r="AJ910" t="s">
        <v>155</v>
      </c>
      <c r="AK910">
        <v>0</v>
      </c>
      <c r="AL910">
        <v>1</v>
      </c>
      <c r="AM910" t="s">
        <v>4774</v>
      </c>
      <c r="AN910">
        <v>-32768</v>
      </c>
      <c r="AO910">
        <v>32767</v>
      </c>
      <c r="AP910" t="s">
        <v>4775</v>
      </c>
      <c r="AQ910" s="1" t="s">
        <v>157</v>
      </c>
      <c r="AR910" t="s">
        <v>158</v>
      </c>
      <c r="AS910" t="str">
        <f>VLOOKUP('intouch变量（实型）'!$A910,基本表格!$G:$Q,3,FALSE)</f>
        <v>DB100,REAL2764</v>
      </c>
      <c r="AT910" t="str">
        <f>VLOOKUP('intouch变量（实型）'!$A910,基本表格!$G:$Q,10,FALSE)</f>
        <v>No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</row>
    <row r="911" spans="1:55">
      <c r="A911" t="s">
        <v>6409</v>
      </c>
      <c r="B911" s="11" t="str">
        <f t="shared" si="14"/>
        <v>CHPF</v>
      </c>
      <c r="C911" s="11" t="str">
        <f>VLOOKUP('intouch变量（实型）'!$A911,基本表格!$G:$Q,2,FALSE)</f>
        <v>2125+P3-M4 5#双螺旋运输机B 给定频率 下限值</v>
      </c>
      <c r="D911" t="s">
        <v>154</v>
      </c>
      <c r="E911" t="s">
        <v>154</v>
      </c>
      <c r="F911">
        <v>0</v>
      </c>
      <c r="G911" t="s">
        <v>154</v>
      </c>
      <c r="H911" t="s">
        <v>154</v>
      </c>
      <c r="I911">
        <v>0</v>
      </c>
      <c r="J911">
        <v>0</v>
      </c>
      <c r="L911">
        <v>0</v>
      </c>
      <c r="M911">
        <v>-32768</v>
      </c>
      <c r="N911">
        <v>32767</v>
      </c>
      <c r="O911">
        <v>0</v>
      </c>
      <c r="P911">
        <v>0</v>
      </c>
      <c r="Q911" t="s">
        <v>155</v>
      </c>
      <c r="R911">
        <v>0</v>
      </c>
      <c r="S911">
        <v>1</v>
      </c>
      <c r="T911" t="s">
        <v>155</v>
      </c>
      <c r="U911">
        <v>0</v>
      </c>
      <c r="V911">
        <v>1</v>
      </c>
      <c r="W911" t="s">
        <v>155</v>
      </c>
      <c r="X911">
        <v>0</v>
      </c>
      <c r="Y911">
        <v>1</v>
      </c>
      <c r="Z911" t="s">
        <v>155</v>
      </c>
      <c r="AA911">
        <v>0</v>
      </c>
      <c r="AB911">
        <v>1</v>
      </c>
      <c r="AC911" t="s">
        <v>155</v>
      </c>
      <c r="AD911">
        <v>0</v>
      </c>
      <c r="AE911">
        <v>1</v>
      </c>
      <c r="AF911" t="s">
        <v>155</v>
      </c>
      <c r="AG911">
        <v>0</v>
      </c>
      <c r="AH911">
        <v>1</v>
      </c>
      <c r="AI911">
        <v>0</v>
      </c>
      <c r="AJ911" t="s">
        <v>155</v>
      </c>
      <c r="AK911">
        <v>0</v>
      </c>
      <c r="AL911">
        <v>1</v>
      </c>
      <c r="AM911" t="s">
        <v>4774</v>
      </c>
      <c r="AN911">
        <v>-32768</v>
      </c>
      <c r="AO911">
        <v>32767</v>
      </c>
      <c r="AP911" t="s">
        <v>4775</v>
      </c>
      <c r="AQ911" s="1" t="s">
        <v>157</v>
      </c>
      <c r="AR911" t="s">
        <v>158</v>
      </c>
      <c r="AS911" t="str">
        <f>VLOOKUP('intouch变量（实型）'!$A911,基本表格!$G:$Q,3,FALSE)</f>
        <v>DB100,REAL2768</v>
      </c>
      <c r="AT911" t="str">
        <f>VLOOKUP('intouch变量（实型）'!$A911,基本表格!$G:$Q,10,FALSE)</f>
        <v>No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</row>
    <row r="912" spans="1:55">
      <c r="A912" t="s">
        <v>6410</v>
      </c>
      <c r="B912" s="11" t="str">
        <f t="shared" si="14"/>
        <v>CHPF</v>
      </c>
      <c r="C912" s="11" t="str">
        <f>VLOOKUP('intouch变量（实型）'!$A912,基本表格!$G:$Q,2,FALSE)</f>
        <v>2125+P3-M4 5#双螺旋运输机B 给定频率 上上限值</v>
      </c>
      <c r="D912" t="s">
        <v>154</v>
      </c>
      <c r="E912" t="s">
        <v>154</v>
      </c>
      <c r="F912">
        <v>0</v>
      </c>
      <c r="G912" t="s">
        <v>154</v>
      </c>
      <c r="H912" t="s">
        <v>154</v>
      </c>
      <c r="I912">
        <v>0</v>
      </c>
      <c r="J912">
        <v>0</v>
      </c>
      <c r="L912">
        <v>0</v>
      </c>
      <c r="M912">
        <v>-32768</v>
      </c>
      <c r="N912">
        <v>32767</v>
      </c>
      <c r="O912">
        <v>0</v>
      </c>
      <c r="P912">
        <v>0</v>
      </c>
      <c r="Q912" t="s">
        <v>155</v>
      </c>
      <c r="R912">
        <v>0</v>
      </c>
      <c r="S912">
        <v>1</v>
      </c>
      <c r="T912" t="s">
        <v>155</v>
      </c>
      <c r="U912">
        <v>0</v>
      </c>
      <c r="V912">
        <v>1</v>
      </c>
      <c r="W912" t="s">
        <v>155</v>
      </c>
      <c r="X912">
        <v>0</v>
      </c>
      <c r="Y912">
        <v>1</v>
      </c>
      <c r="Z912" t="s">
        <v>155</v>
      </c>
      <c r="AA912">
        <v>0</v>
      </c>
      <c r="AB912">
        <v>1</v>
      </c>
      <c r="AC912" t="s">
        <v>155</v>
      </c>
      <c r="AD912">
        <v>0</v>
      </c>
      <c r="AE912">
        <v>1</v>
      </c>
      <c r="AF912" t="s">
        <v>155</v>
      </c>
      <c r="AG912">
        <v>0</v>
      </c>
      <c r="AH912">
        <v>1</v>
      </c>
      <c r="AI912">
        <v>0</v>
      </c>
      <c r="AJ912" t="s">
        <v>155</v>
      </c>
      <c r="AK912">
        <v>0</v>
      </c>
      <c r="AL912">
        <v>1</v>
      </c>
      <c r="AM912" t="s">
        <v>4774</v>
      </c>
      <c r="AN912">
        <v>-32768</v>
      </c>
      <c r="AO912">
        <v>32767</v>
      </c>
      <c r="AP912" t="s">
        <v>4775</v>
      </c>
      <c r="AQ912" s="1" t="s">
        <v>157</v>
      </c>
      <c r="AR912" t="s">
        <v>158</v>
      </c>
      <c r="AS912" t="str">
        <f>VLOOKUP('intouch变量（实型）'!$A912,基本表格!$G:$Q,3,FALSE)</f>
        <v>DB100,REAL2772</v>
      </c>
      <c r="AT912" t="str">
        <f>VLOOKUP('intouch变量（实型）'!$A912,基本表格!$G:$Q,10,FALSE)</f>
        <v>No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</row>
    <row r="913" spans="1:55">
      <c r="A913" t="s">
        <v>6411</v>
      </c>
      <c r="B913" s="11" t="str">
        <f t="shared" si="14"/>
        <v>CHPF</v>
      </c>
      <c r="C913" s="11" t="str">
        <f>VLOOKUP('intouch变量（实型）'!$A913,基本表格!$G:$Q,2,FALSE)</f>
        <v>2125+P3-M4 5#双螺旋运输机B 给定频率 下下限值</v>
      </c>
      <c r="D913" t="s">
        <v>154</v>
      </c>
      <c r="E913" t="s">
        <v>154</v>
      </c>
      <c r="F913">
        <v>0</v>
      </c>
      <c r="G913" t="s">
        <v>154</v>
      </c>
      <c r="H913" t="s">
        <v>154</v>
      </c>
      <c r="I913">
        <v>0</v>
      </c>
      <c r="J913">
        <v>0</v>
      </c>
      <c r="L913">
        <v>0</v>
      </c>
      <c r="M913">
        <v>-32768</v>
      </c>
      <c r="N913">
        <v>32767</v>
      </c>
      <c r="O913">
        <v>0</v>
      </c>
      <c r="P913">
        <v>0</v>
      </c>
      <c r="Q913" t="s">
        <v>155</v>
      </c>
      <c r="R913">
        <v>0</v>
      </c>
      <c r="S913">
        <v>1</v>
      </c>
      <c r="T913" t="s">
        <v>155</v>
      </c>
      <c r="U913">
        <v>0</v>
      </c>
      <c r="V913">
        <v>1</v>
      </c>
      <c r="W913" t="s">
        <v>155</v>
      </c>
      <c r="X913">
        <v>0</v>
      </c>
      <c r="Y913">
        <v>1</v>
      </c>
      <c r="Z913" t="s">
        <v>155</v>
      </c>
      <c r="AA913">
        <v>0</v>
      </c>
      <c r="AB913">
        <v>1</v>
      </c>
      <c r="AC913" t="s">
        <v>155</v>
      </c>
      <c r="AD913">
        <v>0</v>
      </c>
      <c r="AE913">
        <v>1</v>
      </c>
      <c r="AF913" t="s">
        <v>155</v>
      </c>
      <c r="AG913">
        <v>0</v>
      </c>
      <c r="AH913">
        <v>1</v>
      </c>
      <c r="AI913">
        <v>0</v>
      </c>
      <c r="AJ913" t="s">
        <v>155</v>
      </c>
      <c r="AK913">
        <v>0</v>
      </c>
      <c r="AL913">
        <v>1</v>
      </c>
      <c r="AM913" t="s">
        <v>4774</v>
      </c>
      <c r="AN913">
        <v>-32768</v>
      </c>
      <c r="AO913">
        <v>32767</v>
      </c>
      <c r="AP913" t="s">
        <v>4775</v>
      </c>
      <c r="AQ913" s="1" t="s">
        <v>157</v>
      </c>
      <c r="AR913" t="s">
        <v>158</v>
      </c>
      <c r="AS913" t="str">
        <f>VLOOKUP('intouch变量（实型）'!$A913,基本表格!$G:$Q,3,FALSE)</f>
        <v>DB100,REAL2776</v>
      </c>
      <c r="AT913" t="str">
        <f>VLOOKUP('intouch变量（实型）'!$A913,基本表格!$G:$Q,10,FALSE)</f>
        <v>No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</row>
    <row r="914" spans="1:55">
      <c r="A914" t="s">
        <v>6412</v>
      </c>
      <c r="B914" s="11" t="str">
        <f t="shared" si="14"/>
        <v>CHPF</v>
      </c>
      <c r="C914" s="11" t="str">
        <f>VLOOKUP('intouch变量（实型）'!$A914,基本表格!$G:$Q,2,FALSE)</f>
        <v>2125+P3-M4 5#双螺旋运输机B 反馈频率 实际值</v>
      </c>
      <c r="D914" t="s">
        <v>154</v>
      </c>
      <c r="E914" t="s">
        <v>154</v>
      </c>
      <c r="F914">
        <v>0</v>
      </c>
      <c r="G914" t="s">
        <v>154</v>
      </c>
      <c r="H914" t="s">
        <v>154</v>
      </c>
      <c r="I914">
        <v>0</v>
      </c>
      <c r="J914">
        <v>0</v>
      </c>
      <c r="L914">
        <v>0</v>
      </c>
      <c r="M914">
        <v>-32768</v>
      </c>
      <c r="N914">
        <v>32767</v>
      </c>
      <c r="O914">
        <v>0</v>
      </c>
      <c r="P914">
        <v>0</v>
      </c>
      <c r="Q914" t="s">
        <v>155</v>
      </c>
      <c r="R914">
        <v>0</v>
      </c>
      <c r="S914">
        <v>1</v>
      </c>
      <c r="T914" t="s">
        <v>155</v>
      </c>
      <c r="U914">
        <v>0</v>
      </c>
      <c r="V914">
        <v>1</v>
      </c>
      <c r="W914" t="s">
        <v>155</v>
      </c>
      <c r="X914">
        <v>0</v>
      </c>
      <c r="Y914">
        <v>1</v>
      </c>
      <c r="Z914" t="s">
        <v>155</v>
      </c>
      <c r="AA914">
        <v>0</v>
      </c>
      <c r="AB914">
        <v>1</v>
      </c>
      <c r="AC914" t="s">
        <v>155</v>
      </c>
      <c r="AD914">
        <v>0</v>
      </c>
      <c r="AE914">
        <v>1</v>
      </c>
      <c r="AF914" t="s">
        <v>155</v>
      </c>
      <c r="AG914">
        <v>0</v>
      </c>
      <c r="AH914">
        <v>1</v>
      </c>
      <c r="AI914">
        <v>0</v>
      </c>
      <c r="AJ914" t="s">
        <v>155</v>
      </c>
      <c r="AK914">
        <v>0</v>
      </c>
      <c r="AL914">
        <v>1</v>
      </c>
      <c r="AM914" t="s">
        <v>4774</v>
      </c>
      <c r="AN914">
        <v>-32768</v>
      </c>
      <c r="AO914">
        <v>32767</v>
      </c>
      <c r="AP914" t="s">
        <v>4775</v>
      </c>
      <c r="AQ914" s="1" t="s">
        <v>157</v>
      </c>
      <c r="AR914" t="s">
        <v>158</v>
      </c>
      <c r="AS914" t="str">
        <f>VLOOKUP('intouch变量（实型）'!$A914,基本表格!$G:$Q,3,FALSE)</f>
        <v>DB100,REAL2806</v>
      </c>
      <c r="AT914" t="str">
        <f>VLOOKUP('intouch变量（实型）'!$A914,基本表格!$G:$Q,10,FALSE)</f>
        <v>Yes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</row>
    <row r="915" spans="1:55">
      <c r="A915" t="s">
        <v>6413</v>
      </c>
      <c r="B915" s="11" t="str">
        <f t="shared" si="14"/>
        <v>CHPF</v>
      </c>
      <c r="C915" s="11" t="str">
        <f>VLOOKUP('intouch变量（实型）'!$A915,基本表格!$G:$Q,2,FALSE)</f>
        <v>2125+P3-M4 5#双螺旋运输机B 反馈频率 量程</v>
      </c>
      <c r="D915" t="s">
        <v>154</v>
      </c>
      <c r="E915" t="s">
        <v>154</v>
      </c>
      <c r="F915">
        <v>0</v>
      </c>
      <c r="G915" t="s">
        <v>154</v>
      </c>
      <c r="H915" t="s">
        <v>154</v>
      </c>
      <c r="I915">
        <v>0</v>
      </c>
      <c r="J915">
        <v>0</v>
      </c>
      <c r="L915">
        <v>0</v>
      </c>
      <c r="M915">
        <v>-32768</v>
      </c>
      <c r="N915">
        <v>32767</v>
      </c>
      <c r="O915">
        <v>0</v>
      </c>
      <c r="P915">
        <v>0</v>
      </c>
      <c r="Q915" t="s">
        <v>155</v>
      </c>
      <c r="R915">
        <v>0</v>
      </c>
      <c r="S915">
        <v>1</v>
      </c>
      <c r="T915" t="s">
        <v>155</v>
      </c>
      <c r="U915">
        <v>0</v>
      </c>
      <c r="V915">
        <v>1</v>
      </c>
      <c r="W915" t="s">
        <v>155</v>
      </c>
      <c r="X915">
        <v>0</v>
      </c>
      <c r="Y915">
        <v>1</v>
      </c>
      <c r="Z915" t="s">
        <v>155</v>
      </c>
      <c r="AA915">
        <v>0</v>
      </c>
      <c r="AB915">
        <v>1</v>
      </c>
      <c r="AC915" t="s">
        <v>155</v>
      </c>
      <c r="AD915">
        <v>0</v>
      </c>
      <c r="AE915">
        <v>1</v>
      </c>
      <c r="AF915" t="s">
        <v>155</v>
      </c>
      <c r="AG915">
        <v>0</v>
      </c>
      <c r="AH915">
        <v>1</v>
      </c>
      <c r="AI915">
        <v>0</v>
      </c>
      <c r="AJ915" t="s">
        <v>155</v>
      </c>
      <c r="AK915">
        <v>0</v>
      </c>
      <c r="AL915">
        <v>1</v>
      </c>
      <c r="AM915" t="s">
        <v>4774</v>
      </c>
      <c r="AN915">
        <v>-32768</v>
      </c>
      <c r="AO915">
        <v>32767</v>
      </c>
      <c r="AP915" t="s">
        <v>4775</v>
      </c>
      <c r="AQ915" s="1" t="s">
        <v>157</v>
      </c>
      <c r="AR915" t="s">
        <v>158</v>
      </c>
      <c r="AS915" t="str">
        <f>VLOOKUP('intouch变量（实型）'!$A915,基本表格!$G:$Q,3,FALSE)</f>
        <v>DB100,REAL2810</v>
      </c>
      <c r="AT915" t="str">
        <f>VLOOKUP('intouch变量（实型）'!$A915,基本表格!$G:$Q,10,FALSE)</f>
        <v>No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</row>
    <row r="916" spans="1:55">
      <c r="A916" t="s">
        <v>6414</v>
      </c>
      <c r="B916" s="11" t="str">
        <f t="shared" si="14"/>
        <v>CHPF</v>
      </c>
      <c r="C916" s="11" t="str">
        <f>VLOOKUP('intouch变量（实型）'!$A916,基本表格!$G:$Q,2,FALSE)</f>
        <v>2125+P3-M4 5#双螺旋运输机B 反馈频率 上限值</v>
      </c>
      <c r="D916" t="s">
        <v>154</v>
      </c>
      <c r="E916" t="s">
        <v>154</v>
      </c>
      <c r="F916">
        <v>0</v>
      </c>
      <c r="G916" t="s">
        <v>154</v>
      </c>
      <c r="H916" t="s">
        <v>154</v>
      </c>
      <c r="I916">
        <v>0</v>
      </c>
      <c r="J916">
        <v>0</v>
      </c>
      <c r="L916">
        <v>0</v>
      </c>
      <c r="M916">
        <v>-32768</v>
      </c>
      <c r="N916">
        <v>32767</v>
      </c>
      <c r="O916">
        <v>0</v>
      </c>
      <c r="P916">
        <v>0</v>
      </c>
      <c r="Q916" t="s">
        <v>155</v>
      </c>
      <c r="R916">
        <v>0</v>
      </c>
      <c r="S916">
        <v>1</v>
      </c>
      <c r="T916" t="s">
        <v>155</v>
      </c>
      <c r="U916">
        <v>0</v>
      </c>
      <c r="V916">
        <v>1</v>
      </c>
      <c r="W916" t="s">
        <v>155</v>
      </c>
      <c r="X916">
        <v>0</v>
      </c>
      <c r="Y916">
        <v>1</v>
      </c>
      <c r="Z916" t="s">
        <v>155</v>
      </c>
      <c r="AA916">
        <v>0</v>
      </c>
      <c r="AB916">
        <v>1</v>
      </c>
      <c r="AC916" t="s">
        <v>155</v>
      </c>
      <c r="AD916">
        <v>0</v>
      </c>
      <c r="AE916">
        <v>1</v>
      </c>
      <c r="AF916" t="s">
        <v>155</v>
      </c>
      <c r="AG916">
        <v>0</v>
      </c>
      <c r="AH916">
        <v>1</v>
      </c>
      <c r="AI916">
        <v>0</v>
      </c>
      <c r="AJ916" t="s">
        <v>155</v>
      </c>
      <c r="AK916">
        <v>0</v>
      </c>
      <c r="AL916">
        <v>1</v>
      </c>
      <c r="AM916" t="s">
        <v>4774</v>
      </c>
      <c r="AN916">
        <v>-32768</v>
      </c>
      <c r="AO916">
        <v>32767</v>
      </c>
      <c r="AP916" t="s">
        <v>4775</v>
      </c>
      <c r="AQ916" s="1" t="s">
        <v>157</v>
      </c>
      <c r="AR916" t="s">
        <v>158</v>
      </c>
      <c r="AS916" t="str">
        <f>VLOOKUP('intouch变量（实型）'!$A916,基本表格!$G:$Q,3,FALSE)</f>
        <v>DB100,REAL2814</v>
      </c>
      <c r="AT916" t="str">
        <f>VLOOKUP('intouch变量（实型）'!$A916,基本表格!$G:$Q,10,FALSE)</f>
        <v>No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</row>
    <row r="917" spans="1:55">
      <c r="A917" t="s">
        <v>6415</v>
      </c>
      <c r="B917" s="11" t="str">
        <f t="shared" si="14"/>
        <v>CHPF</v>
      </c>
      <c r="C917" s="11" t="str">
        <f>VLOOKUP('intouch变量（实型）'!$A917,基本表格!$G:$Q,2,FALSE)</f>
        <v>2125+P3-M4 5#双螺旋运输机B 反馈频率 下限值</v>
      </c>
      <c r="D917" t="s">
        <v>154</v>
      </c>
      <c r="E917" t="s">
        <v>154</v>
      </c>
      <c r="F917">
        <v>0</v>
      </c>
      <c r="G917" t="s">
        <v>154</v>
      </c>
      <c r="H917" t="s">
        <v>154</v>
      </c>
      <c r="I917">
        <v>0</v>
      </c>
      <c r="J917">
        <v>0</v>
      </c>
      <c r="L917">
        <v>0</v>
      </c>
      <c r="M917">
        <v>-32768</v>
      </c>
      <c r="N917">
        <v>32767</v>
      </c>
      <c r="O917">
        <v>0</v>
      </c>
      <c r="P917">
        <v>0</v>
      </c>
      <c r="Q917" t="s">
        <v>155</v>
      </c>
      <c r="R917">
        <v>0</v>
      </c>
      <c r="S917">
        <v>1</v>
      </c>
      <c r="T917" t="s">
        <v>155</v>
      </c>
      <c r="U917">
        <v>0</v>
      </c>
      <c r="V917">
        <v>1</v>
      </c>
      <c r="W917" t="s">
        <v>155</v>
      </c>
      <c r="X917">
        <v>0</v>
      </c>
      <c r="Y917">
        <v>1</v>
      </c>
      <c r="Z917" t="s">
        <v>155</v>
      </c>
      <c r="AA917">
        <v>0</v>
      </c>
      <c r="AB917">
        <v>1</v>
      </c>
      <c r="AC917" t="s">
        <v>155</v>
      </c>
      <c r="AD917">
        <v>0</v>
      </c>
      <c r="AE917">
        <v>1</v>
      </c>
      <c r="AF917" t="s">
        <v>155</v>
      </c>
      <c r="AG917">
        <v>0</v>
      </c>
      <c r="AH917">
        <v>1</v>
      </c>
      <c r="AI917">
        <v>0</v>
      </c>
      <c r="AJ917" t="s">
        <v>155</v>
      </c>
      <c r="AK917">
        <v>0</v>
      </c>
      <c r="AL917">
        <v>1</v>
      </c>
      <c r="AM917" t="s">
        <v>4774</v>
      </c>
      <c r="AN917">
        <v>-32768</v>
      </c>
      <c r="AO917">
        <v>32767</v>
      </c>
      <c r="AP917" t="s">
        <v>4775</v>
      </c>
      <c r="AQ917" s="1" t="s">
        <v>157</v>
      </c>
      <c r="AR917" t="s">
        <v>158</v>
      </c>
      <c r="AS917" t="str">
        <f>VLOOKUP('intouch变量（实型）'!$A917,基本表格!$G:$Q,3,FALSE)</f>
        <v>DB100,REAL2818</v>
      </c>
      <c r="AT917" t="str">
        <f>VLOOKUP('intouch变量（实型）'!$A917,基本表格!$G:$Q,10,FALSE)</f>
        <v>No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</row>
    <row r="918" spans="1:55">
      <c r="A918" t="s">
        <v>6416</v>
      </c>
      <c r="B918" s="11" t="str">
        <f t="shared" si="14"/>
        <v>CHPF</v>
      </c>
      <c r="C918" s="11" t="str">
        <f>VLOOKUP('intouch变量（实型）'!$A918,基本表格!$G:$Q,2,FALSE)</f>
        <v>2125+P3-M4 5#双螺旋运输机B 反馈频率 上上限值</v>
      </c>
      <c r="D918" t="s">
        <v>154</v>
      </c>
      <c r="E918" t="s">
        <v>154</v>
      </c>
      <c r="F918">
        <v>0</v>
      </c>
      <c r="G918" t="s">
        <v>154</v>
      </c>
      <c r="H918" t="s">
        <v>154</v>
      </c>
      <c r="I918">
        <v>0</v>
      </c>
      <c r="J918">
        <v>0</v>
      </c>
      <c r="L918">
        <v>0</v>
      </c>
      <c r="M918">
        <v>-32768</v>
      </c>
      <c r="N918">
        <v>32767</v>
      </c>
      <c r="O918">
        <v>0</v>
      </c>
      <c r="P918">
        <v>0</v>
      </c>
      <c r="Q918" t="s">
        <v>155</v>
      </c>
      <c r="R918">
        <v>0</v>
      </c>
      <c r="S918">
        <v>1</v>
      </c>
      <c r="T918" t="s">
        <v>155</v>
      </c>
      <c r="U918">
        <v>0</v>
      </c>
      <c r="V918">
        <v>1</v>
      </c>
      <c r="W918" t="s">
        <v>155</v>
      </c>
      <c r="X918">
        <v>0</v>
      </c>
      <c r="Y918">
        <v>1</v>
      </c>
      <c r="Z918" t="s">
        <v>155</v>
      </c>
      <c r="AA918">
        <v>0</v>
      </c>
      <c r="AB918">
        <v>1</v>
      </c>
      <c r="AC918" t="s">
        <v>155</v>
      </c>
      <c r="AD918">
        <v>0</v>
      </c>
      <c r="AE918">
        <v>1</v>
      </c>
      <c r="AF918" t="s">
        <v>155</v>
      </c>
      <c r="AG918">
        <v>0</v>
      </c>
      <c r="AH918">
        <v>1</v>
      </c>
      <c r="AI918">
        <v>0</v>
      </c>
      <c r="AJ918" t="s">
        <v>155</v>
      </c>
      <c r="AK918">
        <v>0</v>
      </c>
      <c r="AL918">
        <v>1</v>
      </c>
      <c r="AM918" t="s">
        <v>4774</v>
      </c>
      <c r="AN918">
        <v>-32768</v>
      </c>
      <c r="AO918">
        <v>32767</v>
      </c>
      <c r="AP918" t="s">
        <v>4775</v>
      </c>
      <c r="AQ918" s="1" t="s">
        <v>157</v>
      </c>
      <c r="AR918" t="s">
        <v>158</v>
      </c>
      <c r="AS918" t="str">
        <f>VLOOKUP('intouch变量（实型）'!$A918,基本表格!$G:$Q,3,FALSE)</f>
        <v>DB100,REAL2822</v>
      </c>
      <c r="AT918" t="str">
        <f>VLOOKUP('intouch变量（实型）'!$A918,基本表格!$G:$Q,10,FALSE)</f>
        <v>No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</row>
    <row r="919" spans="1:55">
      <c r="A919" t="s">
        <v>6417</v>
      </c>
      <c r="B919" s="11" t="str">
        <f t="shared" si="14"/>
        <v>CHPF</v>
      </c>
      <c r="C919" s="11" t="str">
        <f>VLOOKUP('intouch变量（实型）'!$A919,基本表格!$G:$Q,2,FALSE)</f>
        <v>2125+P3-M4 5#双螺旋运输机B 反馈频率 下下限值</v>
      </c>
      <c r="D919" t="s">
        <v>154</v>
      </c>
      <c r="E919" t="s">
        <v>154</v>
      </c>
      <c r="F919">
        <v>0</v>
      </c>
      <c r="G919" t="s">
        <v>154</v>
      </c>
      <c r="H919" t="s">
        <v>154</v>
      </c>
      <c r="I919">
        <v>0</v>
      </c>
      <c r="J919">
        <v>0</v>
      </c>
      <c r="L919">
        <v>0</v>
      </c>
      <c r="M919">
        <v>-32768</v>
      </c>
      <c r="N919">
        <v>32767</v>
      </c>
      <c r="O919">
        <v>0</v>
      </c>
      <c r="P919">
        <v>0</v>
      </c>
      <c r="Q919" t="s">
        <v>155</v>
      </c>
      <c r="R919">
        <v>0</v>
      </c>
      <c r="S919">
        <v>1</v>
      </c>
      <c r="T919" t="s">
        <v>155</v>
      </c>
      <c r="U919">
        <v>0</v>
      </c>
      <c r="V919">
        <v>1</v>
      </c>
      <c r="W919" t="s">
        <v>155</v>
      </c>
      <c r="X919">
        <v>0</v>
      </c>
      <c r="Y919">
        <v>1</v>
      </c>
      <c r="Z919" t="s">
        <v>155</v>
      </c>
      <c r="AA919">
        <v>0</v>
      </c>
      <c r="AB919">
        <v>1</v>
      </c>
      <c r="AC919" t="s">
        <v>155</v>
      </c>
      <c r="AD919">
        <v>0</v>
      </c>
      <c r="AE919">
        <v>1</v>
      </c>
      <c r="AF919" t="s">
        <v>155</v>
      </c>
      <c r="AG919">
        <v>0</v>
      </c>
      <c r="AH919">
        <v>1</v>
      </c>
      <c r="AI919">
        <v>0</v>
      </c>
      <c r="AJ919" t="s">
        <v>155</v>
      </c>
      <c r="AK919">
        <v>0</v>
      </c>
      <c r="AL919">
        <v>1</v>
      </c>
      <c r="AM919" t="s">
        <v>4774</v>
      </c>
      <c r="AN919">
        <v>-32768</v>
      </c>
      <c r="AO919">
        <v>32767</v>
      </c>
      <c r="AP919" t="s">
        <v>4775</v>
      </c>
      <c r="AQ919" s="1" t="s">
        <v>157</v>
      </c>
      <c r="AR919" t="s">
        <v>158</v>
      </c>
      <c r="AS919" t="str">
        <f>VLOOKUP('intouch变量（实型）'!$A919,基本表格!$G:$Q,3,FALSE)</f>
        <v>DB100,REAL2826</v>
      </c>
      <c r="AT919" t="str">
        <f>VLOOKUP('intouch变量（实型）'!$A919,基本表格!$G:$Q,10,FALSE)</f>
        <v>No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</row>
    <row r="920" spans="1:55">
      <c r="A920" t="s">
        <v>6418</v>
      </c>
      <c r="B920" s="11" t="str">
        <f t="shared" si="14"/>
        <v>CHPF</v>
      </c>
      <c r="C920" s="11" t="str">
        <f>VLOOKUP('intouch变量（实型）'!$A920,基本表格!$G:$Q,2,FALSE)</f>
        <v>2125+P3-M4 5#双螺旋运输机B 变频器通讯 实际运行反馈速度</v>
      </c>
      <c r="D920" t="s">
        <v>154</v>
      </c>
      <c r="E920" t="s">
        <v>154</v>
      </c>
      <c r="F920">
        <v>0</v>
      </c>
      <c r="G920" t="s">
        <v>154</v>
      </c>
      <c r="H920" t="s">
        <v>154</v>
      </c>
      <c r="I920">
        <v>0</v>
      </c>
      <c r="J920">
        <v>0</v>
      </c>
      <c r="L920">
        <v>0</v>
      </c>
      <c r="M920">
        <v>-32768</v>
      </c>
      <c r="N920">
        <v>32767</v>
      </c>
      <c r="O920">
        <v>0</v>
      </c>
      <c r="P920">
        <v>0</v>
      </c>
      <c r="Q920" t="s">
        <v>155</v>
      </c>
      <c r="R920">
        <v>0</v>
      </c>
      <c r="S920">
        <v>1</v>
      </c>
      <c r="T920" t="s">
        <v>155</v>
      </c>
      <c r="U920">
        <v>0</v>
      </c>
      <c r="V920">
        <v>1</v>
      </c>
      <c r="W920" t="s">
        <v>155</v>
      </c>
      <c r="X920">
        <v>0</v>
      </c>
      <c r="Y920">
        <v>1</v>
      </c>
      <c r="Z920" t="s">
        <v>155</v>
      </c>
      <c r="AA920">
        <v>0</v>
      </c>
      <c r="AB920">
        <v>1</v>
      </c>
      <c r="AC920" t="s">
        <v>155</v>
      </c>
      <c r="AD920">
        <v>0</v>
      </c>
      <c r="AE920">
        <v>1</v>
      </c>
      <c r="AF920" t="s">
        <v>155</v>
      </c>
      <c r="AG920">
        <v>0</v>
      </c>
      <c r="AH920">
        <v>1</v>
      </c>
      <c r="AI920">
        <v>0</v>
      </c>
      <c r="AJ920" t="s">
        <v>155</v>
      </c>
      <c r="AK920">
        <v>0</v>
      </c>
      <c r="AL920">
        <v>1</v>
      </c>
      <c r="AM920" t="s">
        <v>4774</v>
      </c>
      <c r="AN920">
        <v>-32768</v>
      </c>
      <c r="AO920">
        <v>32767</v>
      </c>
      <c r="AP920" t="s">
        <v>4775</v>
      </c>
      <c r="AQ920" s="1" t="s">
        <v>157</v>
      </c>
      <c r="AR920" t="s">
        <v>158</v>
      </c>
      <c r="AS920" t="str">
        <f>VLOOKUP('intouch变量（实型）'!$A920,基本表格!$G:$Q,3,FALSE)</f>
        <v>DB100,REAL2856</v>
      </c>
      <c r="AT920" t="str">
        <f>VLOOKUP('intouch变量（实型）'!$A920,基本表格!$G:$Q,10,FALSE)</f>
        <v>Yes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</row>
    <row r="921" spans="1:55">
      <c r="A921" t="s">
        <v>6419</v>
      </c>
      <c r="B921" s="11" t="str">
        <f t="shared" si="14"/>
        <v>CHPF</v>
      </c>
      <c r="C921" s="11" t="str">
        <f>VLOOKUP('intouch变量（实型）'!$A921,基本表格!$G:$Q,2,FALSE)</f>
        <v>2125+P3-M4 5#双螺旋运输机B 变频器通讯 实际运行反馈电流</v>
      </c>
      <c r="D921" t="s">
        <v>154</v>
      </c>
      <c r="E921" t="s">
        <v>154</v>
      </c>
      <c r="F921">
        <v>0</v>
      </c>
      <c r="G921" t="s">
        <v>154</v>
      </c>
      <c r="H921" t="s">
        <v>154</v>
      </c>
      <c r="I921">
        <v>0</v>
      </c>
      <c r="J921">
        <v>0</v>
      </c>
      <c r="L921">
        <v>0</v>
      </c>
      <c r="M921">
        <v>-32768</v>
      </c>
      <c r="N921">
        <v>32767</v>
      </c>
      <c r="O921">
        <v>0</v>
      </c>
      <c r="P921">
        <v>0</v>
      </c>
      <c r="Q921" t="s">
        <v>155</v>
      </c>
      <c r="R921">
        <v>0</v>
      </c>
      <c r="S921">
        <v>1</v>
      </c>
      <c r="T921" t="s">
        <v>155</v>
      </c>
      <c r="U921">
        <v>0</v>
      </c>
      <c r="V921">
        <v>1</v>
      </c>
      <c r="W921" t="s">
        <v>155</v>
      </c>
      <c r="X921">
        <v>0</v>
      </c>
      <c r="Y921">
        <v>1</v>
      </c>
      <c r="Z921" t="s">
        <v>155</v>
      </c>
      <c r="AA921">
        <v>0</v>
      </c>
      <c r="AB921">
        <v>1</v>
      </c>
      <c r="AC921" t="s">
        <v>155</v>
      </c>
      <c r="AD921">
        <v>0</v>
      </c>
      <c r="AE921">
        <v>1</v>
      </c>
      <c r="AF921" t="s">
        <v>155</v>
      </c>
      <c r="AG921">
        <v>0</v>
      </c>
      <c r="AH921">
        <v>1</v>
      </c>
      <c r="AI921">
        <v>0</v>
      </c>
      <c r="AJ921" t="s">
        <v>155</v>
      </c>
      <c r="AK921">
        <v>0</v>
      </c>
      <c r="AL921">
        <v>1</v>
      </c>
      <c r="AM921" t="s">
        <v>4774</v>
      </c>
      <c r="AN921">
        <v>-32768</v>
      </c>
      <c r="AO921">
        <v>32767</v>
      </c>
      <c r="AP921" t="s">
        <v>4775</v>
      </c>
      <c r="AQ921" s="1" t="s">
        <v>157</v>
      </c>
      <c r="AR921" t="s">
        <v>158</v>
      </c>
      <c r="AS921" t="str">
        <f>VLOOKUP('intouch变量（实型）'!$A921,基本表格!$G:$Q,3,FALSE)</f>
        <v>DB100,REAL2860</v>
      </c>
      <c r="AT921" t="str">
        <f>VLOOKUP('intouch变量（实型）'!$A921,基本表格!$G:$Q,10,FALSE)</f>
        <v>Yes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</row>
    <row r="922" spans="1:55">
      <c r="A922" t="s">
        <v>6420</v>
      </c>
      <c r="B922" s="11" t="str">
        <f t="shared" si="14"/>
        <v>CHPF</v>
      </c>
      <c r="C922" s="11" t="str">
        <f>VLOOKUP('intouch变量（实型）'!$A922,基本表格!$G:$Q,2,FALSE)</f>
        <v>2125+P3-M4 5#双螺旋运输机B 变频器通讯 转矩百分比</v>
      </c>
      <c r="D922" t="s">
        <v>154</v>
      </c>
      <c r="E922" t="s">
        <v>154</v>
      </c>
      <c r="F922">
        <v>0</v>
      </c>
      <c r="G922" t="s">
        <v>154</v>
      </c>
      <c r="H922" t="s">
        <v>154</v>
      </c>
      <c r="I922">
        <v>0</v>
      </c>
      <c r="J922">
        <v>0</v>
      </c>
      <c r="L922">
        <v>0</v>
      </c>
      <c r="M922">
        <v>-32768</v>
      </c>
      <c r="N922">
        <v>32767</v>
      </c>
      <c r="O922">
        <v>0</v>
      </c>
      <c r="P922">
        <v>0</v>
      </c>
      <c r="Q922" t="s">
        <v>155</v>
      </c>
      <c r="R922">
        <v>0</v>
      </c>
      <c r="S922">
        <v>1</v>
      </c>
      <c r="T922" t="s">
        <v>155</v>
      </c>
      <c r="U922">
        <v>0</v>
      </c>
      <c r="V922">
        <v>1</v>
      </c>
      <c r="W922" t="s">
        <v>155</v>
      </c>
      <c r="X922">
        <v>0</v>
      </c>
      <c r="Y922">
        <v>1</v>
      </c>
      <c r="Z922" t="s">
        <v>155</v>
      </c>
      <c r="AA922">
        <v>0</v>
      </c>
      <c r="AB922">
        <v>1</v>
      </c>
      <c r="AC922" t="s">
        <v>155</v>
      </c>
      <c r="AD922">
        <v>0</v>
      </c>
      <c r="AE922">
        <v>1</v>
      </c>
      <c r="AF922" t="s">
        <v>155</v>
      </c>
      <c r="AG922">
        <v>0</v>
      </c>
      <c r="AH922">
        <v>1</v>
      </c>
      <c r="AI922">
        <v>0</v>
      </c>
      <c r="AJ922" t="s">
        <v>155</v>
      </c>
      <c r="AK922">
        <v>0</v>
      </c>
      <c r="AL922">
        <v>1</v>
      </c>
      <c r="AM922" t="s">
        <v>4774</v>
      </c>
      <c r="AN922">
        <v>-32768</v>
      </c>
      <c r="AO922">
        <v>32767</v>
      </c>
      <c r="AP922" t="s">
        <v>4775</v>
      </c>
      <c r="AQ922" s="1" t="s">
        <v>157</v>
      </c>
      <c r="AR922" t="s">
        <v>158</v>
      </c>
      <c r="AS922" t="str">
        <f>VLOOKUP('intouch变量（实型）'!$A922,基本表格!$G:$Q,3,FALSE)</f>
        <v>DB100,REAL2864</v>
      </c>
      <c r="AT922" t="str">
        <f>VLOOKUP('intouch变量（实型）'!$A922,基本表格!$G:$Q,10,FALSE)</f>
        <v>Yes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</row>
    <row r="923" spans="1:55">
      <c r="A923" t="s">
        <v>6421</v>
      </c>
      <c r="B923" s="11" t="str">
        <f t="shared" si="14"/>
        <v>CHPF</v>
      </c>
      <c r="C923" s="11" t="str">
        <f>VLOOKUP('intouch变量（实型）'!$A923,基本表格!$G:$Q,2,FALSE)</f>
        <v>2125+P3-M4 5#双螺旋运输机B 变频器通讯 给定速度</v>
      </c>
      <c r="D923" t="s">
        <v>154</v>
      </c>
      <c r="E923" t="s">
        <v>154</v>
      </c>
      <c r="F923">
        <v>0</v>
      </c>
      <c r="G923" t="s">
        <v>154</v>
      </c>
      <c r="H923" t="s">
        <v>154</v>
      </c>
      <c r="I923">
        <v>0</v>
      </c>
      <c r="J923">
        <v>0</v>
      </c>
      <c r="L923">
        <v>0</v>
      </c>
      <c r="M923">
        <v>-32768</v>
      </c>
      <c r="N923">
        <v>32767</v>
      </c>
      <c r="O923">
        <v>0</v>
      </c>
      <c r="P923">
        <v>0</v>
      </c>
      <c r="Q923" t="s">
        <v>155</v>
      </c>
      <c r="R923">
        <v>0</v>
      </c>
      <c r="S923">
        <v>1</v>
      </c>
      <c r="T923" t="s">
        <v>155</v>
      </c>
      <c r="U923">
        <v>0</v>
      </c>
      <c r="V923">
        <v>1</v>
      </c>
      <c r="W923" t="s">
        <v>155</v>
      </c>
      <c r="X923">
        <v>0</v>
      </c>
      <c r="Y923">
        <v>1</v>
      </c>
      <c r="Z923" t="s">
        <v>155</v>
      </c>
      <c r="AA923">
        <v>0</v>
      </c>
      <c r="AB923">
        <v>1</v>
      </c>
      <c r="AC923" t="s">
        <v>155</v>
      </c>
      <c r="AD923">
        <v>0</v>
      </c>
      <c r="AE923">
        <v>1</v>
      </c>
      <c r="AF923" t="s">
        <v>155</v>
      </c>
      <c r="AG923">
        <v>0</v>
      </c>
      <c r="AH923">
        <v>1</v>
      </c>
      <c r="AI923">
        <v>0</v>
      </c>
      <c r="AJ923" t="s">
        <v>155</v>
      </c>
      <c r="AK923">
        <v>0</v>
      </c>
      <c r="AL923">
        <v>1</v>
      </c>
      <c r="AM923" t="s">
        <v>4774</v>
      </c>
      <c r="AN923">
        <v>-32768</v>
      </c>
      <c r="AO923">
        <v>32767</v>
      </c>
      <c r="AP923" t="s">
        <v>4775</v>
      </c>
      <c r="AQ923" s="1" t="s">
        <v>157</v>
      </c>
      <c r="AR923" t="s">
        <v>158</v>
      </c>
      <c r="AS923" t="str">
        <f>VLOOKUP('intouch变量（实型）'!$A923,基本表格!$G:$Q,3,FALSE)</f>
        <v>DB100,REAL2868</v>
      </c>
      <c r="AT923" t="str">
        <f>VLOOKUP('intouch变量（实型）'!$A923,基本表格!$G:$Q,10,FALSE)</f>
        <v>No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</row>
    <row r="924" spans="1:55">
      <c r="A924" t="s">
        <v>6422</v>
      </c>
      <c r="B924" s="11" t="str">
        <f t="shared" si="14"/>
        <v>CHPF</v>
      </c>
      <c r="C924" s="11" t="str">
        <f>VLOOKUP('intouch变量（实型）'!$A924,基本表格!$G:$Q,2,FALSE)</f>
        <v>2125+P3-M4 5#双螺旋运输机B 变频器通讯 加速时间</v>
      </c>
      <c r="D924" t="s">
        <v>154</v>
      </c>
      <c r="E924" t="s">
        <v>154</v>
      </c>
      <c r="F924">
        <v>0</v>
      </c>
      <c r="G924" t="s">
        <v>154</v>
      </c>
      <c r="H924" t="s">
        <v>154</v>
      </c>
      <c r="I924">
        <v>0</v>
      </c>
      <c r="J924">
        <v>0</v>
      </c>
      <c r="L924">
        <v>0</v>
      </c>
      <c r="M924">
        <v>-32768</v>
      </c>
      <c r="N924">
        <v>32767</v>
      </c>
      <c r="O924">
        <v>0</v>
      </c>
      <c r="P924">
        <v>0</v>
      </c>
      <c r="Q924" t="s">
        <v>155</v>
      </c>
      <c r="R924">
        <v>0</v>
      </c>
      <c r="S924">
        <v>1</v>
      </c>
      <c r="T924" t="s">
        <v>155</v>
      </c>
      <c r="U924">
        <v>0</v>
      </c>
      <c r="V924">
        <v>1</v>
      </c>
      <c r="W924" t="s">
        <v>155</v>
      </c>
      <c r="X924">
        <v>0</v>
      </c>
      <c r="Y924">
        <v>1</v>
      </c>
      <c r="Z924" t="s">
        <v>155</v>
      </c>
      <c r="AA924">
        <v>0</v>
      </c>
      <c r="AB924">
        <v>1</v>
      </c>
      <c r="AC924" t="s">
        <v>155</v>
      </c>
      <c r="AD924">
        <v>0</v>
      </c>
      <c r="AE924">
        <v>1</v>
      </c>
      <c r="AF924" t="s">
        <v>155</v>
      </c>
      <c r="AG924">
        <v>0</v>
      </c>
      <c r="AH924">
        <v>1</v>
      </c>
      <c r="AI924">
        <v>0</v>
      </c>
      <c r="AJ924" t="s">
        <v>155</v>
      </c>
      <c r="AK924">
        <v>0</v>
      </c>
      <c r="AL924">
        <v>1</v>
      </c>
      <c r="AM924" t="s">
        <v>4774</v>
      </c>
      <c r="AN924">
        <v>-32768</v>
      </c>
      <c r="AO924">
        <v>32767</v>
      </c>
      <c r="AP924" t="s">
        <v>4775</v>
      </c>
      <c r="AQ924" s="1" t="s">
        <v>157</v>
      </c>
      <c r="AR924" t="s">
        <v>158</v>
      </c>
      <c r="AS924" t="str">
        <f>VLOOKUP('intouch变量（实型）'!$A924,基本表格!$G:$Q,3,FALSE)</f>
        <v>DB100,REAL2872</v>
      </c>
      <c r="AT924" t="str">
        <f>VLOOKUP('intouch变量（实型）'!$A924,基本表格!$G:$Q,10,FALSE)</f>
        <v>No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</row>
    <row r="925" spans="1:55">
      <c r="A925" t="s">
        <v>6423</v>
      </c>
      <c r="B925" s="11" t="str">
        <f t="shared" si="14"/>
        <v>CHPF</v>
      </c>
      <c r="C925" s="11" t="str">
        <f>VLOOKUP('intouch变量（实型）'!$A925,基本表格!$G:$Q,2,FALSE)</f>
        <v>2125+P3-M4 5#双螺旋运输机B 变频器通讯 减速时间</v>
      </c>
      <c r="D925" t="s">
        <v>154</v>
      </c>
      <c r="E925" t="s">
        <v>154</v>
      </c>
      <c r="F925">
        <v>0</v>
      </c>
      <c r="G925" t="s">
        <v>154</v>
      </c>
      <c r="H925" t="s">
        <v>154</v>
      </c>
      <c r="I925">
        <v>0</v>
      </c>
      <c r="J925">
        <v>0</v>
      </c>
      <c r="L925">
        <v>0</v>
      </c>
      <c r="M925">
        <v>-32768</v>
      </c>
      <c r="N925">
        <v>32767</v>
      </c>
      <c r="O925">
        <v>0</v>
      </c>
      <c r="P925">
        <v>0</v>
      </c>
      <c r="Q925" t="s">
        <v>155</v>
      </c>
      <c r="R925">
        <v>0</v>
      </c>
      <c r="S925">
        <v>1</v>
      </c>
      <c r="T925" t="s">
        <v>155</v>
      </c>
      <c r="U925">
        <v>0</v>
      </c>
      <c r="V925">
        <v>1</v>
      </c>
      <c r="W925" t="s">
        <v>155</v>
      </c>
      <c r="X925">
        <v>0</v>
      </c>
      <c r="Y925">
        <v>1</v>
      </c>
      <c r="Z925" t="s">
        <v>155</v>
      </c>
      <c r="AA925">
        <v>0</v>
      </c>
      <c r="AB925">
        <v>1</v>
      </c>
      <c r="AC925" t="s">
        <v>155</v>
      </c>
      <c r="AD925">
        <v>0</v>
      </c>
      <c r="AE925">
        <v>1</v>
      </c>
      <c r="AF925" t="s">
        <v>155</v>
      </c>
      <c r="AG925">
        <v>0</v>
      </c>
      <c r="AH925">
        <v>1</v>
      </c>
      <c r="AI925">
        <v>0</v>
      </c>
      <c r="AJ925" t="s">
        <v>155</v>
      </c>
      <c r="AK925">
        <v>0</v>
      </c>
      <c r="AL925">
        <v>1</v>
      </c>
      <c r="AM925" t="s">
        <v>4774</v>
      </c>
      <c r="AN925">
        <v>-32768</v>
      </c>
      <c r="AO925">
        <v>32767</v>
      </c>
      <c r="AP925" t="s">
        <v>4775</v>
      </c>
      <c r="AQ925" s="1" t="s">
        <v>157</v>
      </c>
      <c r="AR925" t="s">
        <v>158</v>
      </c>
      <c r="AS925" t="str">
        <f>VLOOKUP('intouch变量（实型）'!$A925,基本表格!$G:$Q,3,FALSE)</f>
        <v>DB100,REAL2876</v>
      </c>
      <c r="AT925" t="str">
        <f>VLOOKUP('intouch变量（实型）'!$A925,基本表格!$G:$Q,10,FALSE)</f>
        <v>No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</row>
    <row r="926" spans="1:55">
      <c r="A926" t="s">
        <v>6424</v>
      </c>
      <c r="B926" s="11" t="str">
        <f t="shared" si="14"/>
        <v>CHPF</v>
      </c>
      <c r="C926" s="11" t="str">
        <f>VLOOKUP('intouch变量（实型）'!$A926,基本表格!$G:$Q,2,FALSE)</f>
        <v>2125+P3-M4 5#双螺旋运输机B 变频器通讯 最大频率</v>
      </c>
      <c r="D926" t="s">
        <v>154</v>
      </c>
      <c r="E926" t="s">
        <v>154</v>
      </c>
      <c r="F926">
        <v>0</v>
      </c>
      <c r="G926" t="s">
        <v>154</v>
      </c>
      <c r="H926" t="s">
        <v>154</v>
      </c>
      <c r="I926">
        <v>0</v>
      </c>
      <c r="J926">
        <v>0</v>
      </c>
      <c r="L926">
        <v>0</v>
      </c>
      <c r="M926">
        <v>-32768</v>
      </c>
      <c r="N926">
        <v>32767</v>
      </c>
      <c r="O926">
        <v>0</v>
      </c>
      <c r="P926">
        <v>0</v>
      </c>
      <c r="Q926" t="s">
        <v>155</v>
      </c>
      <c r="R926">
        <v>0</v>
      </c>
      <c r="S926">
        <v>1</v>
      </c>
      <c r="T926" t="s">
        <v>155</v>
      </c>
      <c r="U926">
        <v>0</v>
      </c>
      <c r="V926">
        <v>1</v>
      </c>
      <c r="W926" t="s">
        <v>155</v>
      </c>
      <c r="X926">
        <v>0</v>
      </c>
      <c r="Y926">
        <v>1</v>
      </c>
      <c r="Z926" t="s">
        <v>155</v>
      </c>
      <c r="AA926">
        <v>0</v>
      </c>
      <c r="AB926">
        <v>1</v>
      </c>
      <c r="AC926" t="s">
        <v>155</v>
      </c>
      <c r="AD926">
        <v>0</v>
      </c>
      <c r="AE926">
        <v>1</v>
      </c>
      <c r="AF926" t="s">
        <v>155</v>
      </c>
      <c r="AG926">
        <v>0</v>
      </c>
      <c r="AH926">
        <v>1</v>
      </c>
      <c r="AI926">
        <v>0</v>
      </c>
      <c r="AJ926" t="s">
        <v>155</v>
      </c>
      <c r="AK926">
        <v>0</v>
      </c>
      <c r="AL926">
        <v>1</v>
      </c>
      <c r="AM926" t="s">
        <v>4774</v>
      </c>
      <c r="AN926">
        <v>-32768</v>
      </c>
      <c r="AO926">
        <v>32767</v>
      </c>
      <c r="AP926" t="s">
        <v>4775</v>
      </c>
      <c r="AQ926" s="1" t="s">
        <v>157</v>
      </c>
      <c r="AR926" t="s">
        <v>158</v>
      </c>
      <c r="AS926" t="str">
        <f>VLOOKUP('intouch变量（实型）'!$A926,基本表格!$G:$Q,3,FALSE)</f>
        <v>DB100,REAL2880</v>
      </c>
      <c r="AT926" t="str">
        <f>VLOOKUP('intouch变量（实型）'!$A926,基本表格!$G:$Q,10,FALSE)</f>
        <v>No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</row>
    <row r="927" spans="1:55">
      <c r="A927" t="s">
        <v>6425</v>
      </c>
      <c r="B927" s="11" t="str">
        <f t="shared" si="14"/>
        <v>CHPF</v>
      </c>
      <c r="C927" s="11" t="str">
        <f>VLOOKUP('intouch变量（实型）'!$A927,基本表格!$G:$Q,2,FALSE)</f>
        <v>2125+P3-M4 5#双螺旋运输机B 变频器通讯 最小频率</v>
      </c>
      <c r="D927" t="s">
        <v>154</v>
      </c>
      <c r="E927" t="s">
        <v>154</v>
      </c>
      <c r="F927">
        <v>0</v>
      </c>
      <c r="G927" t="s">
        <v>154</v>
      </c>
      <c r="H927" t="s">
        <v>154</v>
      </c>
      <c r="I927">
        <v>0</v>
      </c>
      <c r="J927">
        <v>0</v>
      </c>
      <c r="L927">
        <v>0</v>
      </c>
      <c r="M927">
        <v>-32768</v>
      </c>
      <c r="N927">
        <v>32767</v>
      </c>
      <c r="O927">
        <v>0</v>
      </c>
      <c r="P927">
        <v>0</v>
      </c>
      <c r="Q927" t="s">
        <v>155</v>
      </c>
      <c r="R927">
        <v>0</v>
      </c>
      <c r="S927">
        <v>1</v>
      </c>
      <c r="T927" t="s">
        <v>155</v>
      </c>
      <c r="U927">
        <v>0</v>
      </c>
      <c r="V927">
        <v>1</v>
      </c>
      <c r="W927" t="s">
        <v>155</v>
      </c>
      <c r="X927">
        <v>0</v>
      </c>
      <c r="Y927">
        <v>1</v>
      </c>
      <c r="Z927" t="s">
        <v>155</v>
      </c>
      <c r="AA927">
        <v>0</v>
      </c>
      <c r="AB927">
        <v>1</v>
      </c>
      <c r="AC927" t="s">
        <v>155</v>
      </c>
      <c r="AD927">
        <v>0</v>
      </c>
      <c r="AE927">
        <v>1</v>
      </c>
      <c r="AF927" t="s">
        <v>155</v>
      </c>
      <c r="AG927">
        <v>0</v>
      </c>
      <c r="AH927">
        <v>1</v>
      </c>
      <c r="AI927">
        <v>0</v>
      </c>
      <c r="AJ927" t="s">
        <v>155</v>
      </c>
      <c r="AK927">
        <v>0</v>
      </c>
      <c r="AL927">
        <v>1</v>
      </c>
      <c r="AM927" t="s">
        <v>4774</v>
      </c>
      <c r="AN927">
        <v>-32768</v>
      </c>
      <c r="AO927">
        <v>32767</v>
      </c>
      <c r="AP927" t="s">
        <v>4775</v>
      </c>
      <c r="AQ927" s="1" t="s">
        <v>157</v>
      </c>
      <c r="AR927" t="s">
        <v>158</v>
      </c>
      <c r="AS927" t="str">
        <f>VLOOKUP('intouch变量（实型）'!$A927,基本表格!$G:$Q,3,FALSE)</f>
        <v>DB100,REAL2884</v>
      </c>
      <c r="AT927" t="str">
        <f>VLOOKUP('intouch变量（实型）'!$A927,基本表格!$G:$Q,10,FALSE)</f>
        <v>No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</row>
    <row r="928" spans="1:55">
      <c r="A928" t="s">
        <v>6426</v>
      </c>
      <c r="B928" s="11" t="str">
        <f t="shared" si="14"/>
        <v>CHPF</v>
      </c>
      <c r="C928" s="11" t="str">
        <f>VLOOKUP('intouch变量（实型）'!$A928,基本表格!$G:$Q,2,FALSE)</f>
        <v>2125+P3-M4 5#双螺旋运输机B 变频器通讯 多级速度</v>
      </c>
      <c r="D928" t="s">
        <v>154</v>
      </c>
      <c r="E928" t="s">
        <v>154</v>
      </c>
      <c r="F928">
        <v>0</v>
      </c>
      <c r="G928" t="s">
        <v>154</v>
      </c>
      <c r="H928" t="s">
        <v>154</v>
      </c>
      <c r="I928">
        <v>0</v>
      </c>
      <c r="J928">
        <v>0</v>
      </c>
      <c r="L928">
        <v>0</v>
      </c>
      <c r="M928">
        <v>-32768</v>
      </c>
      <c r="N928">
        <v>32767</v>
      </c>
      <c r="O928">
        <v>0</v>
      </c>
      <c r="P928">
        <v>0</v>
      </c>
      <c r="Q928" t="s">
        <v>155</v>
      </c>
      <c r="R928">
        <v>0</v>
      </c>
      <c r="S928">
        <v>1</v>
      </c>
      <c r="T928" t="s">
        <v>155</v>
      </c>
      <c r="U928">
        <v>0</v>
      </c>
      <c r="V928">
        <v>1</v>
      </c>
      <c r="W928" t="s">
        <v>155</v>
      </c>
      <c r="X928">
        <v>0</v>
      </c>
      <c r="Y928">
        <v>1</v>
      </c>
      <c r="Z928" t="s">
        <v>155</v>
      </c>
      <c r="AA928">
        <v>0</v>
      </c>
      <c r="AB928">
        <v>1</v>
      </c>
      <c r="AC928" t="s">
        <v>155</v>
      </c>
      <c r="AD928">
        <v>0</v>
      </c>
      <c r="AE928">
        <v>1</v>
      </c>
      <c r="AF928" t="s">
        <v>155</v>
      </c>
      <c r="AG928">
        <v>0</v>
      </c>
      <c r="AH928">
        <v>1</v>
      </c>
      <c r="AI928">
        <v>0</v>
      </c>
      <c r="AJ928" t="s">
        <v>155</v>
      </c>
      <c r="AK928">
        <v>0</v>
      </c>
      <c r="AL928">
        <v>1</v>
      </c>
      <c r="AM928" t="s">
        <v>4774</v>
      </c>
      <c r="AN928">
        <v>-32768</v>
      </c>
      <c r="AO928">
        <v>32767</v>
      </c>
      <c r="AP928" t="s">
        <v>4775</v>
      </c>
      <c r="AQ928" s="1" t="s">
        <v>157</v>
      </c>
      <c r="AR928" t="s">
        <v>158</v>
      </c>
      <c r="AS928" t="str">
        <f>VLOOKUP('intouch变量（实型）'!$A928,基本表格!$G:$Q,3,FALSE)</f>
        <v>DB100,REAL2888</v>
      </c>
      <c r="AT928" t="str">
        <f>VLOOKUP('intouch变量（实型）'!$A928,基本表格!$G:$Q,10,FALSE)</f>
        <v>No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</row>
    <row r="929" spans="1:55">
      <c r="A929" t="s">
        <v>6427</v>
      </c>
      <c r="B929" s="11" t="str">
        <f t="shared" si="14"/>
        <v>CHPF</v>
      </c>
      <c r="C929" s="11" t="str">
        <f>VLOOKUP('intouch变量（实型）'!$A929,基本表格!$G:$Q,2,FALSE)</f>
        <v>2125+P3-M4 5#双螺旋运输机B 变频器通讯 多级转速</v>
      </c>
      <c r="D929" t="s">
        <v>154</v>
      </c>
      <c r="E929" t="s">
        <v>154</v>
      </c>
      <c r="F929">
        <v>0</v>
      </c>
      <c r="G929" t="s">
        <v>154</v>
      </c>
      <c r="H929" t="s">
        <v>154</v>
      </c>
      <c r="I929">
        <v>0</v>
      </c>
      <c r="J929">
        <v>0</v>
      </c>
      <c r="L929">
        <v>0</v>
      </c>
      <c r="M929">
        <v>-32768</v>
      </c>
      <c r="N929">
        <v>32767</v>
      </c>
      <c r="O929">
        <v>0</v>
      </c>
      <c r="P929">
        <v>0</v>
      </c>
      <c r="Q929" t="s">
        <v>155</v>
      </c>
      <c r="R929">
        <v>0</v>
      </c>
      <c r="S929">
        <v>1</v>
      </c>
      <c r="T929" t="s">
        <v>155</v>
      </c>
      <c r="U929">
        <v>0</v>
      </c>
      <c r="V929">
        <v>1</v>
      </c>
      <c r="W929" t="s">
        <v>155</v>
      </c>
      <c r="X929">
        <v>0</v>
      </c>
      <c r="Y929">
        <v>1</v>
      </c>
      <c r="Z929" t="s">
        <v>155</v>
      </c>
      <c r="AA929">
        <v>0</v>
      </c>
      <c r="AB929">
        <v>1</v>
      </c>
      <c r="AC929" t="s">
        <v>155</v>
      </c>
      <c r="AD929">
        <v>0</v>
      </c>
      <c r="AE929">
        <v>1</v>
      </c>
      <c r="AF929" t="s">
        <v>155</v>
      </c>
      <c r="AG929">
        <v>0</v>
      </c>
      <c r="AH929">
        <v>1</v>
      </c>
      <c r="AI929">
        <v>0</v>
      </c>
      <c r="AJ929" t="s">
        <v>155</v>
      </c>
      <c r="AK929">
        <v>0</v>
      </c>
      <c r="AL929">
        <v>1</v>
      </c>
      <c r="AM929" t="s">
        <v>4774</v>
      </c>
      <c r="AN929">
        <v>-32768</v>
      </c>
      <c r="AO929">
        <v>32767</v>
      </c>
      <c r="AP929" t="s">
        <v>4775</v>
      </c>
      <c r="AQ929" s="1" t="s">
        <v>157</v>
      </c>
      <c r="AR929" t="s">
        <v>158</v>
      </c>
      <c r="AS929" t="str">
        <f>VLOOKUP('intouch变量（实型）'!$A929,基本表格!$G:$Q,3,FALSE)</f>
        <v>DB100,REAL2892</v>
      </c>
      <c r="AT929" t="str">
        <f>VLOOKUP('intouch变量（实型）'!$A929,基本表格!$G:$Q,10,FALSE)</f>
        <v>No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</row>
    <row r="930" spans="1:55">
      <c r="A930" t="s">
        <v>6428</v>
      </c>
      <c r="B930" s="11" t="str">
        <f t="shared" si="14"/>
        <v>CHPF</v>
      </c>
      <c r="C930" s="11" t="str">
        <f>VLOOKUP('intouch变量（实型）'!$A930,基本表格!$G:$Q,2,FALSE)</f>
        <v>2125+P3-M4 5#双螺旋运输机B 反馈转速 实际值</v>
      </c>
      <c r="D930" t="s">
        <v>154</v>
      </c>
      <c r="E930" t="s">
        <v>154</v>
      </c>
      <c r="F930">
        <v>0</v>
      </c>
      <c r="G930" t="s">
        <v>154</v>
      </c>
      <c r="H930" t="s">
        <v>154</v>
      </c>
      <c r="I930">
        <v>0</v>
      </c>
      <c r="J930">
        <v>0</v>
      </c>
      <c r="L930">
        <v>0</v>
      </c>
      <c r="M930">
        <v>-32768</v>
      </c>
      <c r="N930">
        <v>32767</v>
      </c>
      <c r="O930">
        <v>0</v>
      </c>
      <c r="P930">
        <v>0</v>
      </c>
      <c r="Q930" t="s">
        <v>155</v>
      </c>
      <c r="R930">
        <v>0</v>
      </c>
      <c r="S930">
        <v>1</v>
      </c>
      <c r="T930" t="s">
        <v>155</v>
      </c>
      <c r="U930">
        <v>0</v>
      </c>
      <c r="V930">
        <v>1</v>
      </c>
      <c r="W930" t="s">
        <v>155</v>
      </c>
      <c r="X930">
        <v>0</v>
      </c>
      <c r="Y930">
        <v>1</v>
      </c>
      <c r="Z930" t="s">
        <v>155</v>
      </c>
      <c r="AA930">
        <v>0</v>
      </c>
      <c r="AB930">
        <v>1</v>
      </c>
      <c r="AC930" t="s">
        <v>155</v>
      </c>
      <c r="AD930">
        <v>0</v>
      </c>
      <c r="AE930">
        <v>1</v>
      </c>
      <c r="AF930" t="s">
        <v>155</v>
      </c>
      <c r="AG930">
        <v>0</v>
      </c>
      <c r="AH930">
        <v>1</v>
      </c>
      <c r="AI930">
        <v>0</v>
      </c>
      <c r="AJ930" t="s">
        <v>155</v>
      </c>
      <c r="AK930">
        <v>0</v>
      </c>
      <c r="AL930">
        <v>1</v>
      </c>
      <c r="AM930" t="s">
        <v>4774</v>
      </c>
      <c r="AN930">
        <v>-32768</v>
      </c>
      <c r="AO930">
        <v>32767</v>
      </c>
      <c r="AP930" t="s">
        <v>4775</v>
      </c>
      <c r="AQ930" s="1" t="s">
        <v>157</v>
      </c>
      <c r="AR930" t="s">
        <v>158</v>
      </c>
      <c r="AS930" t="str">
        <f>VLOOKUP('intouch变量（实型）'!$A930,基本表格!$G:$Q,3,FALSE)</f>
        <v>DB100,REAL2906</v>
      </c>
      <c r="AT930" t="str">
        <f>VLOOKUP('intouch变量（实型）'!$A930,基本表格!$G:$Q,10,FALSE)</f>
        <v>Yes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</row>
    <row r="931" spans="1:55">
      <c r="A931" t="s">
        <v>6429</v>
      </c>
      <c r="B931" s="11" t="str">
        <f t="shared" si="14"/>
        <v>CHPF</v>
      </c>
      <c r="C931" s="11" t="str">
        <f>VLOOKUP('intouch变量（实型）'!$A931,基本表格!$G:$Q,2,FALSE)</f>
        <v>2125+P3-M4 5#双螺旋运输机B 反馈转速 量程</v>
      </c>
      <c r="D931" t="s">
        <v>154</v>
      </c>
      <c r="E931" t="s">
        <v>154</v>
      </c>
      <c r="F931">
        <v>0</v>
      </c>
      <c r="G931" t="s">
        <v>154</v>
      </c>
      <c r="H931" t="s">
        <v>154</v>
      </c>
      <c r="I931">
        <v>0</v>
      </c>
      <c r="J931">
        <v>0</v>
      </c>
      <c r="L931">
        <v>0</v>
      </c>
      <c r="M931">
        <v>-32768</v>
      </c>
      <c r="N931">
        <v>32767</v>
      </c>
      <c r="O931">
        <v>0</v>
      </c>
      <c r="P931">
        <v>0</v>
      </c>
      <c r="Q931" t="s">
        <v>155</v>
      </c>
      <c r="R931">
        <v>0</v>
      </c>
      <c r="S931">
        <v>1</v>
      </c>
      <c r="T931" t="s">
        <v>155</v>
      </c>
      <c r="U931">
        <v>0</v>
      </c>
      <c r="V931">
        <v>1</v>
      </c>
      <c r="W931" t="s">
        <v>155</v>
      </c>
      <c r="X931">
        <v>0</v>
      </c>
      <c r="Y931">
        <v>1</v>
      </c>
      <c r="Z931" t="s">
        <v>155</v>
      </c>
      <c r="AA931">
        <v>0</v>
      </c>
      <c r="AB931">
        <v>1</v>
      </c>
      <c r="AC931" t="s">
        <v>155</v>
      </c>
      <c r="AD931">
        <v>0</v>
      </c>
      <c r="AE931">
        <v>1</v>
      </c>
      <c r="AF931" t="s">
        <v>155</v>
      </c>
      <c r="AG931">
        <v>0</v>
      </c>
      <c r="AH931">
        <v>1</v>
      </c>
      <c r="AI931">
        <v>0</v>
      </c>
      <c r="AJ931" t="s">
        <v>155</v>
      </c>
      <c r="AK931">
        <v>0</v>
      </c>
      <c r="AL931">
        <v>1</v>
      </c>
      <c r="AM931" t="s">
        <v>4774</v>
      </c>
      <c r="AN931">
        <v>-32768</v>
      </c>
      <c r="AO931">
        <v>32767</v>
      </c>
      <c r="AP931" t="s">
        <v>4775</v>
      </c>
      <c r="AQ931" s="1" t="s">
        <v>157</v>
      </c>
      <c r="AR931" t="s">
        <v>158</v>
      </c>
      <c r="AS931" t="str">
        <f>VLOOKUP('intouch变量（实型）'!$A931,基本表格!$G:$Q,3,FALSE)</f>
        <v>DB100,REAL2910</v>
      </c>
      <c r="AT931" t="str">
        <f>VLOOKUP('intouch变量（实型）'!$A931,基本表格!$G:$Q,10,FALSE)</f>
        <v>No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</row>
    <row r="932" spans="1:55">
      <c r="A932" t="s">
        <v>6430</v>
      </c>
      <c r="B932" s="11" t="str">
        <f t="shared" si="14"/>
        <v>CHPF</v>
      </c>
      <c r="C932" s="11" t="str">
        <f>VLOOKUP('intouch变量（实型）'!$A932,基本表格!$G:$Q,2,FALSE)</f>
        <v>2125+P3-M4 5#双螺旋运输机B 反馈转速 上限值</v>
      </c>
      <c r="D932" t="s">
        <v>154</v>
      </c>
      <c r="E932" t="s">
        <v>154</v>
      </c>
      <c r="F932">
        <v>0</v>
      </c>
      <c r="G932" t="s">
        <v>154</v>
      </c>
      <c r="H932" t="s">
        <v>154</v>
      </c>
      <c r="I932">
        <v>0</v>
      </c>
      <c r="J932">
        <v>0</v>
      </c>
      <c r="L932">
        <v>0</v>
      </c>
      <c r="M932">
        <v>-32768</v>
      </c>
      <c r="N932">
        <v>32767</v>
      </c>
      <c r="O932">
        <v>0</v>
      </c>
      <c r="P932">
        <v>0</v>
      </c>
      <c r="Q932" t="s">
        <v>155</v>
      </c>
      <c r="R932">
        <v>0</v>
      </c>
      <c r="S932">
        <v>1</v>
      </c>
      <c r="T932" t="s">
        <v>155</v>
      </c>
      <c r="U932">
        <v>0</v>
      </c>
      <c r="V932">
        <v>1</v>
      </c>
      <c r="W932" t="s">
        <v>155</v>
      </c>
      <c r="X932">
        <v>0</v>
      </c>
      <c r="Y932">
        <v>1</v>
      </c>
      <c r="Z932" t="s">
        <v>155</v>
      </c>
      <c r="AA932">
        <v>0</v>
      </c>
      <c r="AB932">
        <v>1</v>
      </c>
      <c r="AC932" t="s">
        <v>155</v>
      </c>
      <c r="AD932">
        <v>0</v>
      </c>
      <c r="AE932">
        <v>1</v>
      </c>
      <c r="AF932" t="s">
        <v>155</v>
      </c>
      <c r="AG932">
        <v>0</v>
      </c>
      <c r="AH932">
        <v>1</v>
      </c>
      <c r="AI932">
        <v>0</v>
      </c>
      <c r="AJ932" t="s">
        <v>155</v>
      </c>
      <c r="AK932">
        <v>0</v>
      </c>
      <c r="AL932">
        <v>1</v>
      </c>
      <c r="AM932" t="s">
        <v>4774</v>
      </c>
      <c r="AN932">
        <v>-32768</v>
      </c>
      <c r="AO932">
        <v>32767</v>
      </c>
      <c r="AP932" t="s">
        <v>4775</v>
      </c>
      <c r="AQ932" s="1" t="s">
        <v>157</v>
      </c>
      <c r="AR932" t="s">
        <v>158</v>
      </c>
      <c r="AS932" t="str">
        <f>VLOOKUP('intouch变量（实型）'!$A932,基本表格!$G:$Q,3,FALSE)</f>
        <v>DB100,REAL2914</v>
      </c>
      <c r="AT932" t="str">
        <f>VLOOKUP('intouch变量（实型）'!$A932,基本表格!$G:$Q,10,FALSE)</f>
        <v>No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</row>
    <row r="933" spans="1:55">
      <c r="A933" t="s">
        <v>6431</v>
      </c>
      <c r="B933" s="11" t="str">
        <f t="shared" si="14"/>
        <v>CHPF</v>
      </c>
      <c r="C933" s="11" t="str">
        <f>VLOOKUP('intouch变量（实型）'!$A933,基本表格!$G:$Q,2,FALSE)</f>
        <v>2125+P3-M4 5#双螺旋运输机B 反馈转速 下限值</v>
      </c>
      <c r="D933" t="s">
        <v>154</v>
      </c>
      <c r="E933" t="s">
        <v>154</v>
      </c>
      <c r="F933">
        <v>0</v>
      </c>
      <c r="G933" t="s">
        <v>154</v>
      </c>
      <c r="H933" t="s">
        <v>154</v>
      </c>
      <c r="I933">
        <v>0</v>
      </c>
      <c r="J933">
        <v>0</v>
      </c>
      <c r="L933">
        <v>0</v>
      </c>
      <c r="M933">
        <v>-32768</v>
      </c>
      <c r="N933">
        <v>32767</v>
      </c>
      <c r="O933">
        <v>0</v>
      </c>
      <c r="P933">
        <v>0</v>
      </c>
      <c r="Q933" t="s">
        <v>155</v>
      </c>
      <c r="R933">
        <v>0</v>
      </c>
      <c r="S933">
        <v>1</v>
      </c>
      <c r="T933" t="s">
        <v>155</v>
      </c>
      <c r="U933">
        <v>0</v>
      </c>
      <c r="V933">
        <v>1</v>
      </c>
      <c r="W933" t="s">
        <v>155</v>
      </c>
      <c r="X933">
        <v>0</v>
      </c>
      <c r="Y933">
        <v>1</v>
      </c>
      <c r="Z933" t="s">
        <v>155</v>
      </c>
      <c r="AA933">
        <v>0</v>
      </c>
      <c r="AB933">
        <v>1</v>
      </c>
      <c r="AC933" t="s">
        <v>155</v>
      </c>
      <c r="AD933">
        <v>0</v>
      </c>
      <c r="AE933">
        <v>1</v>
      </c>
      <c r="AF933" t="s">
        <v>155</v>
      </c>
      <c r="AG933">
        <v>0</v>
      </c>
      <c r="AH933">
        <v>1</v>
      </c>
      <c r="AI933">
        <v>0</v>
      </c>
      <c r="AJ933" t="s">
        <v>155</v>
      </c>
      <c r="AK933">
        <v>0</v>
      </c>
      <c r="AL933">
        <v>1</v>
      </c>
      <c r="AM933" t="s">
        <v>4774</v>
      </c>
      <c r="AN933">
        <v>-32768</v>
      </c>
      <c r="AO933">
        <v>32767</v>
      </c>
      <c r="AP933" t="s">
        <v>4775</v>
      </c>
      <c r="AQ933" s="1" t="s">
        <v>157</v>
      </c>
      <c r="AR933" t="s">
        <v>158</v>
      </c>
      <c r="AS933" t="str">
        <f>VLOOKUP('intouch变量（实型）'!$A933,基本表格!$G:$Q,3,FALSE)</f>
        <v>DB100,REAL2918</v>
      </c>
      <c r="AT933" t="str">
        <f>VLOOKUP('intouch变量（实型）'!$A933,基本表格!$G:$Q,10,FALSE)</f>
        <v>No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</row>
    <row r="934" spans="1:55">
      <c r="A934" t="s">
        <v>6432</v>
      </c>
      <c r="B934" s="11" t="str">
        <f t="shared" si="14"/>
        <v>CHPF</v>
      </c>
      <c r="C934" s="11" t="str">
        <f>VLOOKUP('intouch变量（实型）'!$A934,基本表格!$G:$Q,2,FALSE)</f>
        <v>2125+P3-M4 5#双螺旋运输机B 反馈转速 上上限值</v>
      </c>
      <c r="D934" t="s">
        <v>154</v>
      </c>
      <c r="E934" t="s">
        <v>154</v>
      </c>
      <c r="F934">
        <v>0</v>
      </c>
      <c r="G934" t="s">
        <v>154</v>
      </c>
      <c r="H934" t="s">
        <v>154</v>
      </c>
      <c r="I934">
        <v>0</v>
      </c>
      <c r="J934">
        <v>0</v>
      </c>
      <c r="L934">
        <v>0</v>
      </c>
      <c r="M934">
        <v>-32768</v>
      </c>
      <c r="N934">
        <v>32767</v>
      </c>
      <c r="O934">
        <v>0</v>
      </c>
      <c r="P934">
        <v>0</v>
      </c>
      <c r="Q934" t="s">
        <v>155</v>
      </c>
      <c r="R934">
        <v>0</v>
      </c>
      <c r="S934">
        <v>1</v>
      </c>
      <c r="T934" t="s">
        <v>155</v>
      </c>
      <c r="U934">
        <v>0</v>
      </c>
      <c r="V934">
        <v>1</v>
      </c>
      <c r="W934" t="s">
        <v>155</v>
      </c>
      <c r="X934">
        <v>0</v>
      </c>
      <c r="Y934">
        <v>1</v>
      </c>
      <c r="Z934" t="s">
        <v>155</v>
      </c>
      <c r="AA934">
        <v>0</v>
      </c>
      <c r="AB934">
        <v>1</v>
      </c>
      <c r="AC934" t="s">
        <v>155</v>
      </c>
      <c r="AD934">
        <v>0</v>
      </c>
      <c r="AE934">
        <v>1</v>
      </c>
      <c r="AF934" t="s">
        <v>155</v>
      </c>
      <c r="AG934">
        <v>0</v>
      </c>
      <c r="AH934">
        <v>1</v>
      </c>
      <c r="AI934">
        <v>0</v>
      </c>
      <c r="AJ934" t="s">
        <v>155</v>
      </c>
      <c r="AK934">
        <v>0</v>
      </c>
      <c r="AL934">
        <v>1</v>
      </c>
      <c r="AM934" t="s">
        <v>4774</v>
      </c>
      <c r="AN934">
        <v>-32768</v>
      </c>
      <c r="AO934">
        <v>32767</v>
      </c>
      <c r="AP934" t="s">
        <v>4775</v>
      </c>
      <c r="AQ934" s="1" t="s">
        <v>157</v>
      </c>
      <c r="AR934" t="s">
        <v>158</v>
      </c>
      <c r="AS934" t="str">
        <f>VLOOKUP('intouch变量（实型）'!$A934,基本表格!$G:$Q,3,FALSE)</f>
        <v>DB100,REAL2922</v>
      </c>
      <c r="AT934" t="str">
        <f>VLOOKUP('intouch变量（实型）'!$A934,基本表格!$G:$Q,10,FALSE)</f>
        <v>No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</row>
    <row r="935" spans="1:55">
      <c r="A935" t="s">
        <v>6433</v>
      </c>
      <c r="B935" s="11" t="str">
        <f t="shared" si="14"/>
        <v>CHPF</v>
      </c>
      <c r="C935" s="11" t="str">
        <f>VLOOKUP('intouch变量（实型）'!$A935,基本表格!$G:$Q,2,FALSE)</f>
        <v>2125+P3-M4 5#双螺旋运输机B 反馈转速 下下限值</v>
      </c>
      <c r="D935" t="s">
        <v>154</v>
      </c>
      <c r="E935" t="s">
        <v>154</v>
      </c>
      <c r="F935">
        <v>0</v>
      </c>
      <c r="G935" t="s">
        <v>154</v>
      </c>
      <c r="H935" t="s">
        <v>154</v>
      </c>
      <c r="I935">
        <v>0</v>
      </c>
      <c r="J935">
        <v>0</v>
      </c>
      <c r="L935">
        <v>0</v>
      </c>
      <c r="M935">
        <v>-32768</v>
      </c>
      <c r="N935">
        <v>32767</v>
      </c>
      <c r="O935">
        <v>0</v>
      </c>
      <c r="P935">
        <v>0</v>
      </c>
      <c r="Q935" t="s">
        <v>155</v>
      </c>
      <c r="R935">
        <v>0</v>
      </c>
      <c r="S935">
        <v>1</v>
      </c>
      <c r="T935" t="s">
        <v>155</v>
      </c>
      <c r="U935">
        <v>0</v>
      </c>
      <c r="V935">
        <v>1</v>
      </c>
      <c r="W935" t="s">
        <v>155</v>
      </c>
      <c r="X935">
        <v>0</v>
      </c>
      <c r="Y935">
        <v>1</v>
      </c>
      <c r="Z935" t="s">
        <v>155</v>
      </c>
      <c r="AA935">
        <v>0</v>
      </c>
      <c r="AB935">
        <v>1</v>
      </c>
      <c r="AC935" t="s">
        <v>155</v>
      </c>
      <c r="AD935">
        <v>0</v>
      </c>
      <c r="AE935">
        <v>1</v>
      </c>
      <c r="AF935" t="s">
        <v>155</v>
      </c>
      <c r="AG935">
        <v>0</v>
      </c>
      <c r="AH935">
        <v>1</v>
      </c>
      <c r="AI935">
        <v>0</v>
      </c>
      <c r="AJ935" t="s">
        <v>155</v>
      </c>
      <c r="AK935">
        <v>0</v>
      </c>
      <c r="AL935">
        <v>1</v>
      </c>
      <c r="AM935" t="s">
        <v>4774</v>
      </c>
      <c r="AN935">
        <v>-32768</v>
      </c>
      <c r="AO935">
        <v>32767</v>
      </c>
      <c r="AP935" t="s">
        <v>4775</v>
      </c>
      <c r="AQ935" s="1" t="s">
        <v>157</v>
      </c>
      <c r="AR935" t="s">
        <v>158</v>
      </c>
      <c r="AS935" t="str">
        <f>VLOOKUP('intouch变量（实型）'!$A935,基本表格!$G:$Q,3,FALSE)</f>
        <v>DB100,REAL2926</v>
      </c>
      <c r="AT935" t="str">
        <f>VLOOKUP('intouch变量（实型）'!$A935,基本表格!$G:$Q,10,FALSE)</f>
        <v>No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</row>
    <row r="936" spans="1:55">
      <c r="A936" t="s">
        <v>6434</v>
      </c>
      <c r="B936" s="11" t="str">
        <f t="shared" si="14"/>
        <v>CHPF</v>
      </c>
      <c r="C936" s="11" t="str">
        <f>VLOOKUP('intouch变量（实型）'!$A936,基本表格!$G:$Q,2,FALSE)</f>
        <v>2125+P3-M4 5#双螺旋运输机B 反馈电流 实际值</v>
      </c>
      <c r="D936" t="s">
        <v>154</v>
      </c>
      <c r="E936" t="s">
        <v>154</v>
      </c>
      <c r="F936">
        <v>0</v>
      </c>
      <c r="G936" t="s">
        <v>154</v>
      </c>
      <c r="H936" t="s">
        <v>154</v>
      </c>
      <c r="I936">
        <v>0</v>
      </c>
      <c r="J936">
        <v>0</v>
      </c>
      <c r="L936">
        <v>0</v>
      </c>
      <c r="M936">
        <v>-32768</v>
      </c>
      <c r="N936">
        <v>32767</v>
      </c>
      <c r="O936">
        <v>0</v>
      </c>
      <c r="P936">
        <v>0</v>
      </c>
      <c r="Q936" t="s">
        <v>155</v>
      </c>
      <c r="R936">
        <v>0</v>
      </c>
      <c r="S936">
        <v>1</v>
      </c>
      <c r="T936" t="s">
        <v>155</v>
      </c>
      <c r="U936">
        <v>0</v>
      </c>
      <c r="V936">
        <v>1</v>
      </c>
      <c r="W936" t="s">
        <v>155</v>
      </c>
      <c r="X936">
        <v>0</v>
      </c>
      <c r="Y936">
        <v>1</v>
      </c>
      <c r="Z936" t="s">
        <v>155</v>
      </c>
      <c r="AA936">
        <v>0</v>
      </c>
      <c r="AB936">
        <v>1</v>
      </c>
      <c r="AC936" t="s">
        <v>155</v>
      </c>
      <c r="AD936">
        <v>0</v>
      </c>
      <c r="AE936">
        <v>1</v>
      </c>
      <c r="AF936" t="s">
        <v>155</v>
      </c>
      <c r="AG936">
        <v>0</v>
      </c>
      <c r="AH936">
        <v>1</v>
      </c>
      <c r="AI936">
        <v>0</v>
      </c>
      <c r="AJ936" t="s">
        <v>155</v>
      </c>
      <c r="AK936">
        <v>0</v>
      </c>
      <c r="AL936">
        <v>1</v>
      </c>
      <c r="AM936" t="s">
        <v>4774</v>
      </c>
      <c r="AN936">
        <v>-32768</v>
      </c>
      <c r="AO936">
        <v>32767</v>
      </c>
      <c r="AP936" t="s">
        <v>4775</v>
      </c>
      <c r="AQ936" s="1" t="s">
        <v>157</v>
      </c>
      <c r="AR936" t="s">
        <v>158</v>
      </c>
      <c r="AS936" t="str">
        <f>VLOOKUP('intouch变量（实型）'!$A936,基本表格!$G:$Q,3,FALSE)</f>
        <v>DB100,REAL2956</v>
      </c>
      <c r="AT936" t="str">
        <f>VLOOKUP('intouch变量（实型）'!$A936,基本表格!$G:$Q,10,FALSE)</f>
        <v>Yes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</row>
    <row r="937" spans="1:55">
      <c r="A937" t="s">
        <v>6435</v>
      </c>
      <c r="B937" s="11" t="str">
        <f t="shared" si="14"/>
        <v>CHPF</v>
      </c>
      <c r="C937" s="11" t="str">
        <f>VLOOKUP('intouch变量（实型）'!$A937,基本表格!$G:$Q,2,FALSE)</f>
        <v>2125+P3-M4 5#双螺旋运输机B 反馈电流 量程</v>
      </c>
      <c r="D937" t="s">
        <v>154</v>
      </c>
      <c r="E937" t="s">
        <v>154</v>
      </c>
      <c r="F937">
        <v>0</v>
      </c>
      <c r="G937" t="s">
        <v>154</v>
      </c>
      <c r="H937" t="s">
        <v>154</v>
      </c>
      <c r="I937">
        <v>0</v>
      </c>
      <c r="J937">
        <v>0</v>
      </c>
      <c r="L937">
        <v>0</v>
      </c>
      <c r="M937">
        <v>-32768</v>
      </c>
      <c r="N937">
        <v>32767</v>
      </c>
      <c r="O937">
        <v>0</v>
      </c>
      <c r="P937">
        <v>0</v>
      </c>
      <c r="Q937" t="s">
        <v>155</v>
      </c>
      <c r="R937">
        <v>0</v>
      </c>
      <c r="S937">
        <v>1</v>
      </c>
      <c r="T937" t="s">
        <v>155</v>
      </c>
      <c r="U937">
        <v>0</v>
      </c>
      <c r="V937">
        <v>1</v>
      </c>
      <c r="W937" t="s">
        <v>155</v>
      </c>
      <c r="X937">
        <v>0</v>
      </c>
      <c r="Y937">
        <v>1</v>
      </c>
      <c r="Z937" t="s">
        <v>155</v>
      </c>
      <c r="AA937">
        <v>0</v>
      </c>
      <c r="AB937">
        <v>1</v>
      </c>
      <c r="AC937" t="s">
        <v>155</v>
      </c>
      <c r="AD937">
        <v>0</v>
      </c>
      <c r="AE937">
        <v>1</v>
      </c>
      <c r="AF937" t="s">
        <v>155</v>
      </c>
      <c r="AG937">
        <v>0</v>
      </c>
      <c r="AH937">
        <v>1</v>
      </c>
      <c r="AI937">
        <v>0</v>
      </c>
      <c r="AJ937" t="s">
        <v>155</v>
      </c>
      <c r="AK937">
        <v>0</v>
      </c>
      <c r="AL937">
        <v>1</v>
      </c>
      <c r="AM937" t="s">
        <v>4774</v>
      </c>
      <c r="AN937">
        <v>-32768</v>
      </c>
      <c r="AO937">
        <v>32767</v>
      </c>
      <c r="AP937" t="s">
        <v>4775</v>
      </c>
      <c r="AQ937" s="1" t="s">
        <v>157</v>
      </c>
      <c r="AR937" t="s">
        <v>158</v>
      </c>
      <c r="AS937" t="str">
        <f>VLOOKUP('intouch变量（实型）'!$A937,基本表格!$G:$Q,3,FALSE)</f>
        <v>DB100,REAL2960</v>
      </c>
      <c r="AT937" t="str">
        <f>VLOOKUP('intouch变量（实型）'!$A937,基本表格!$G:$Q,10,FALSE)</f>
        <v>No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</row>
    <row r="938" spans="1:55">
      <c r="A938" t="s">
        <v>6436</v>
      </c>
      <c r="B938" s="11" t="str">
        <f t="shared" si="14"/>
        <v>CHPF</v>
      </c>
      <c r="C938" s="11" t="str">
        <f>VLOOKUP('intouch变量（实型）'!$A938,基本表格!$G:$Q,2,FALSE)</f>
        <v>2125+P3-M4 5#双螺旋运输机B 反馈电流 上限值</v>
      </c>
      <c r="D938" t="s">
        <v>154</v>
      </c>
      <c r="E938" t="s">
        <v>154</v>
      </c>
      <c r="F938">
        <v>0</v>
      </c>
      <c r="G938" t="s">
        <v>154</v>
      </c>
      <c r="H938" t="s">
        <v>154</v>
      </c>
      <c r="I938">
        <v>0</v>
      </c>
      <c r="J938">
        <v>0</v>
      </c>
      <c r="L938">
        <v>0</v>
      </c>
      <c r="M938">
        <v>-32768</v>
      </c>
      <c r="N938">
        <v>32767</v>
      </c>
      <c r="O938">
        <v>0</v>
      </c>
      <c r="P938">
        <v>0</v>
      </c>
      <c r="Q938" t="s">
        <v>155</v>
      </c>
      <c r="R938">
        <v>0</v>
      </c>
      <c r="S938">
        <v>1</v>
      </c>
      <c r="T938" t="s">
        <v>155</v>
      </c>
      <c r="U938">
        <v>0</v>
      </c>
      <c r="V938">
        <v>1</v>
      </c>
      <c r="W938" t="s">
        <v>155</v>
      </c>
      <c r="X938">
        <v>0</v>
      </c>
      <c r="Y938">
        <v>1</v>
      </c>
      <c r="Z938" t="s">
        <v>155</v>
      </c>
      <c r="AA938">
        <v>0</v>
      </c>
      <c r="AB938">
        <v>1</v>
      </c>
      <c r="AC938" t="s">
        <v>155</v>
      </c>
      <c r="AD938">
        <v>0</v>
      </c>
      <c r="AE938">
        <v>1</v>
      </c>
      <c r="AF938" t="s">
        <v>155</v>
      </c>
      <c r="AG938">
        <v>0</v>
      </c>
      <c r="AH938">
        <v>1</v>
      </c>
      <c r="AI938">
        <v>0</v>
      </c>
      <c r="AJ938" t="s">
        <v>155</v>
      </c>
      <c r="AK938">
        <v>0</v>
      </c>
      <c r="AL938">
        <v>1</v>
      </c>
      <c r="AM938" t="s">
        <v>4774</v>
      </c>
      <c r="AN938">
        <v>-32768</v>
      </c>
      <c r="AO938">
        <v>32767</v>
      </c>
      <c r="AP938" t="s">
        <v>4775</v>
      </c>
      <c r="AQ938" s="1" t="s">
        <v>157</v>
      </c>
      <c r="AR938" t="s">
        <v>158</v>
      </c>
      <c r="AS938" t="str">
        <f>VLOOKUP('intouch变量（实型）'!$A938,基本表格!$G:$Q,3,FALSE)</f>
        <v>DB100,REAL2964</v>
      </c>
      <c r="AT938" t="str">
        <f>VLOOKUP('intouch变量（实型）'!$A938,基本表格!$G:$Q,10,FALSE)</f>
        <v>No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</row>
    <row r="939" spans="1:55">
      <c r="A939" t="s">
        <v>6437</v>
      </c>
      <c r="B939" s="11" t="str">
        <f t="shared" si="14"/>
        <v>CHPF</v>
      </c>
      <c r="C939" s="11" t="str">
        <f>VLOOKUP('intouch变量（实型）'!$A939,基本表格!$G:$Q,2,FALSE)</f>
        <v>2125+P3-M4 5#双螺旋运输机B 反馈电流 下限值</v>
      </c>
      <c r="D939" t="s">
        <v>154</v>
      </c>
      <c r="E939" t="s">
        <v>154</v>
      </c>
      <c r="F939">
        <v>0</v>
      </c>
      <c r="G939" t="s">
        <v>154</v>
      </c>
      <c r="H939" t="s">
        <v>154</v>
      </c>
      <c r="I939">
        <v>0</v>
      </c>
      <c r="J939">
        <v>0</v>
      </c>
      <c r="L939">
        <v>0</v>
      </c>
      <c r="M939">
        <v>-32768</v>
      </c>
      <c r="N939">
        <v>32767</v>
      </c>
      <c r="O939">
        <v>0</v>
      </c>
      <c r="P939">
        <v>0</v>
      </c>
      <c r="Q939" t="s">
        <v>155</v>
      </c>
      <c r="R939">
        <v>0</v>
      </c>
      <c r="S939">
        <v>1</v>
      </c>
      <c r="T939" t="s">
        <v>155</v>
      </c>
      <c r="U939">
        <v>0</v>
      </c>
      <c r="V939">
        <v>1</v>
      </c>
      <c r="W939" t="s">
        <v>155</v>
      </c>
      <c r="X939">
        <v>0</v>
      </c>
      <c r="Y939">
        <v>1</v>
      </c>
      <c r="Z939" t="s">
        <v>155</v>
      </c>
      <c r="AA939">
        <v>0</v>
      </c>
      <c r="AB939">
        <v>1</v>
      </c>
      <c r="AC939" t="s">
        <v>155</v>
      </c>
      <c r="AD939">
        <v>0</v>
      </c>
      <c r="AE939">
        <v>1</v>
      </c>
      <c r="AF939" t="s">
        <v>155</v>
      </c>
      <c r="AG939">
        <v>0</v>
      </c>
      <c r="AH939">
        <v>1</v>
      </c>
      <c r="AI939">
        <v>0</v>
      </c>
      <c r="AJ939" t="s">
        <v>155</v>
      </c>
      <c r="AK939">
        <v>0</v>
      </c>
      <c r="AL939">
        <v>1</v>
      </c>
      <c r="AM939" t="s">
        <v>4774</v>
      </c>
      <c r="AN939">
        <v>-32768</v>
      </c>
      <c r="AO939">
        <v>32767</v>
      </c>
      <c r="AP939" t="s">
        <v>4775</v>
      </c>
      <c r="AQ939" s="1" t="s">
        <v>157</v>
      </c>
      <c r="AR939" t="s">
        <v>158</v>
      </c>
      <c r="AS939" t="str">
        <f>VLOOKUP('intouch变量（实型）'!$A939,基本表格!$G:$Q,3,FALSE)</f>
        <v>DB100,REAL2968</v>
      </c>
      <c r="AT939" t="str">
        <f>VLOOKUP('intouch变量（实型）'!$A939,基本表格!$G:$Q,10,FALSE)</f>
        <v>No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</row>
    <row r="940" spans="1:55">
      <c r="A940" t="s">
        <v>6438</v>
      </c>
      <c r="B940" s="11" t="str">
        <f t="shared" si="14"/>
        <v>CHPF</v>
      </c>
      <c r="C940" s="11" t="str">
        <f>VLOOKUP('intouch变量（实型）'!$A940,基本表格!$G:$Q,2,FALSE)</f>
        <v>2125+P3-M4 5#双螺旋运输机B 反馈电流 上上限值</v>
      </c>
      <c r="D940" t="s">
        <v>154</v>
      </c>
      <c r="E940" t="s">
        <v>154</v>
      </c>
      <c r="F940">
        <v>0</v>
      </c>
      <c r="G940" t="s">
        <v>154</v>
      </c>
      <c r="H940" t="s">
        <v>154</v>
      </c>
      <c r="I940">
        <v>0</v>
      </c>
      <c r="J940">
        <v>0</v>
      </c>
      <c r="L940">
        <v>0</v>
      </c>
      <c r="M940">
        <v>-32768</v>
      </c>
      <c r="N940">
        <v>32767</v>
      </c>
      <c r="O940">
        <v>0</v>
      </c>
      <c r="P940">
        <v>0</v>
      </c>
      <c r="Q940" t="s">
        <v>155</v>
      </c>
      <c r="R940">
        <v>0</v>
      </c>
      <c r="S940">
        <v>1</v>
      </c>
      <c r="T940" t="s">
        <v>155</v>
      </c>
      <c r="U940">
        <v>0</v>
      </c>
      <c r="V940">
        <v>1</v>
      </c>
      <c r="W940" t="s">
        <v>155</v>
      </c>
      <c r="X940">
        <v>0</v>
      </c>
      <c r="Y940">
        <v>1</v>
      </c>
      <c r="Z940" t="s">
        <v>155</v>
      </c>
      <c r="AA940">
        <v>0</v>
      </c>
      <c r="AB940">
        <v>1</v>
      </c>
      <c r="AC940" t="s">
        <v>155</v>
      </c>
      <c r="AD940">
        <v>0</v>
      </c>
      <c r="AE940">
        <v>1</v>
      </c>
      <c r="AF940" t="s">
        <v>155</v>
      </c>
      <c r="AG940">
        <v>0</v>
      </c>
      <c r="AH940">
        <v>1</v>
      </c>
      <c r="AI940">
        <v>0</v>
      </c>
      <c r="AJ940" t="s">
        <v>155</v>
      </c>
      <c r="AK940">
        <v>0</v>
      </c>
      <c r="AL940">
        <v>1</v>
      </c>
      <c r="AM940" t="s">
        <v>4774</v>
      </c>
      <c r="AN940">
        <v>-32768</v>
      </c>
      <c r="AO940">
        <v>32767</v>
      </c>
      <c r="AP940" t="s">
        <v>4775</v>
      </c>
      <c r="AQ940" s="1" t="s">
        <v>157</v>
      </c>
      <c r="AR940" t="s">
        <v>158</v>
      </c>
      <c r="AS940" t="str">
        <f>VLOOKUP('intouch变量（实型）'!$A940,基本表格!$G:$Q,3,FALSE)</f>
        <v>DB100,REAL2972</v>
      </c>
      <c r="AT940" t="str">
        <f>VLOOKUP('intouch变量（实型）'!$A940,基本表格!$G:$Q,10,FALSE)</f>
        <v>No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</row>
    <row r="941" spans="1:55">
      <c r="A941" t="s">
        <v>6439</v>
      </c>
      <c r="B941" s="11" t="str">
        <f t="shared" si="14"/>
        <v>CHPF</v>
      </c>
      <c r="C941" s="11" t="str">
        <f>VLOOKUP('intouch变量（实型）'!$A941,基本表格!$G:$Q,2,FALSE)</f>
        <v>2125+P3-M4 5#双螺旋运输机B 反馈电流 下下限值</v>
      </c>
      <c r="D941" t="s">
        <v>154</v>
      </c>
      <c r="E941" t="s">
        <v>154</v>
      </c>
      <c r="F941">
        <v>0</v>
      </c>
      <c r="G941" t="s">
        <v>154</v>
      </c>
      <c r="H941" t="s">
        <v>154</v>
      </c>
      <c r="I941">
        <v>0</v>
      </c>
      <c r="J941">
        <v>0</v>
      </c>
      <c r="L941">
        <v>0</v>
      </c>
      <c r="M941">
        <v>-32768</v>
      </c>
      <c r="N941">
        <v>32767</v>
      </c>
      <c r="O941">
        <v>0</v>
      </c>
      <c r="P941">
        <v>0</v>
      </c>
      <c r="Q941" t="s">
        <v>155</v>
      </c>
      <c r="R941">
        <v>0</v>
      </c>
      <c r="S941">
        <v>1</v>
      </c>
      <c r="T941" t="s">
        <v>155</v>
      </c>
      <c r="U941">
        <v>0</v>
      </c>
      <c r="V941">
        <v>1</v>
      </c>
      <c r="W941" t="s">
        <v>155</v>
      </c>
      <c r="X941">
        <v>0</v>
      </c>
      <c r="Y941">
        <v>1</v>
      </c>
      <c r="Z941" t="s">
        <v>155</v>
      </c>
      <c r="AA941">
        <v>0</v>
      </c>
      <c r="AB941">
        <v>1</v>
      </c>
      <c r="AC941" t="s">
        <v>155</v>
      </c>
      <c r="AD941">
        <v>0</v>
      </c>
      <c r="AE941">
        <v>1</v>
      </c>
      <c r="AF941" t="s">
        <v>155</v>
      </c>
      <c r="AG941">
        <v>0</v>
      </c>
      <c r="AH941">
        <v>1</v>
      </c>
      <c r="AI941">
        <v>0</v>
      </c>
      <c r="AJ941" t="s">
        <v>155</v>
      </c>
      <c r="AK941">
        <v>0</v>
      </c>
      <c r="AL941">
        <v>1</v>
      </c>
      <c r="AM941" t="s">
        <v>4774</v>
      </c>
      <c r="AN941">
        <v>-32768</v>
      </c>
      <c r="AO941">
        <v>32767</v>
      </c>
      <c r="AP941" t="s">
        <v>4775</v>
      </c>
      <c r="AQ941" s="1" t="s">
        <v>157</v>
      </c>
      <c r="AR941" t="s">
        <v>158</v>
      </c>
      <c r="AS941" t="str">
        <f>VLOOKUP('intouch变量（实型）'!$A941,基本表格!$G:$Q,3,FALSE)</f>
        <v>DB100,REAL2976</v>
      </c>
      <c r="AT941" t="str">
        <f>VLOOKUP('intouch变量（实型）'!$A941,基本表格!$G:$Q,10,FALSE)</f>
        <v>No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</row>
    <row r="942" spans="1:55">
      <c r="A942" t="s">
        <v>6440</v>
      </c>
      <c r="B942" s="11" t="str">
        <f t="shared" si="14"/>
        <v>CHPF</v>
      </c>
      <c r="C942" s="11" t="str">
        <f>VLOOKUP('intouch变量（实型）'!$A942,基本表格!$G:$Q,2,FALSE)</f>
        <v>2131+P3-M5 木片出料皮带运输机 给定频率 实际值</v>
      </c>
      <c r="D942" t="s">
        <v>154</v>
      </c>
      <c r="E942" t="s">
        <v>154</v>
      </c>
      <c r="F942">
        <v>0</v>
      </c>
      <c r="G942" t="s">
        <v>154</v>
      </c>
      <c r="H942" t="s">
        <v>154</v>
      </c>
      <c r="I942">
        <v>0</v>
      </c>
      <c r="J942">
        <v>0</v>
      </c>
      <c r="L942">
        <v>0</v>
      </c>
      <c r="M942">
        <v>-32768</v>
      </c>
      <c r="N942">
        <v>32767</v>
      </c>
      <c r="O942">
        <v>0</v>
      </c>
      <c r="P942">
        <v>0</v>
      </c>
      <c r="Q942" t="s">
        <v>155</v>
      </c>
      <c r="R942">
        <v>0</v>
      </c>
      <c r="S942">
        <v>1</v>
      </c>
      <c r="T942" t="s">
        <v>155</v>
      </c>
      <c r="U942">
        <v>0</v>
      </c>
      <c r="V942">
        <v>1</v>
      </c>
      <c r="W942" t="s">
        <v>155</v>
      </c>
      <c r="X942">
        <v>0</v>
      </c>
      <c r="Y942">
        <v>1</v>
      </c>
      <c r="Z942" t="s">
        <v>155</v>
      </c>
      <c r="AA942">
        <v>0</v>
      </c>
      <c r="AB942">
        <v>1</v>
      </c>
      <c r="AC942" t="s">
        <v>155</v>
      </c>
      <c r="AD942">
        <v>0</v>
      </c>
      <c r="AE942">
        <v>1</v>
      </c>
      <c r="AF942" t="s">
        <v>155</v>
      </c>
      <c r="AG942">
        <v>0</v>
      </c>
      <c r="AH942">
        <v>1</v>
      </c>
      <c r="AI942">
        <v>0</v>
      </c>
      <c r="AJ942" t="s">
        <v>155</v>
      </c>
      <c r="AK942">
        <v>0</v>
      </c>
      <c r="AL942">
        <v>1</v>
      </c>
      <c r="AM942" t="s">
        <v>4774</v>
      </c>
      <c r="AN942">
        <v>-32768</v>
      </c>
      <c r="AO942">
        <v>32767</v>
      </c>
      <c r="AP942" t="s">
        <v>4775</v>
      </c>
      <c r="AQ942" s="1" t="s">
        <v>157</v>
      </c>
      <c r="AR942" t="s">
        <v>158</v>
      </c>
      <c r="AS942" t="str">
        <f>VLOOKUP('intouch变量（实型）'!$A942,基本表格!$G:$Q,3,FALSE)</f>
        <v>DB100,REAL3056</v>
      </c>
      <c r="AT942" t="str">
        <f>VLOOKUP('intouch变量（实型）'!$A942,基本表格!$G:$Q,10,FALSE)</f>
        <v>Yes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</row>
    <row r="943" spans="1:55">
      <c r="A943" t="s">
        <v>6441</v>
      </c>
      <c r="B943" s="11" t="str">
        <f t="shared" si="14"/>
        <v>CHPF</v>
      </c>
      <c r="C943" s="11" t="str">
        <f>VLOOKUP('intouch变量（实型）'!$A943,基本表格!$G:$Q,2,FALSE)</f>
        <v>2131+P3-M5 木片出料皮带运输机 给定频率 量程</v>
      </c>
      <c r="D943" t="s">
        <v>154</v>
      </c>
      <c r="E943" t="s">
        <v>154</v>
      </c>
      <c r="F943">
        <v>0</v>
      </c>
      <c r="G943" t="s">
        <v>154</v>
      </c>
      <c r="H943" t="s">
        <v>154</v>
      </c>
      <c r="I943">
        <v>0</v>
      </c>
      <c r="J943">
        <v>0</v>
      </c>
      <c r="L943">
        <v>0</v>
      </c>
      <c r="M943">
        <v>-32768</v>
      </c>
      <c r="N943">
        <v>32767</v>
      </c>
      <c r="O943">
        <v>0</v>
      </c>
      <c r="P943">
        <v>0</v>
      </c>
      <c r="Q943" t="s">
        <v>155</v>
      </c>
      <c r="R943">
        <v>0</v>
      </c>
      <c r="S943">
        <v>1</v>
      </c>
      <c r="T943" t="s">
        <v>155</v>
      </c>
      <c r="U943">
        <v>0</v>
      </c>
      <c r="V943">
        <v>1</v>
      </c>
      <c r="W943" t="s">
        <v>155</v>
      </c>
      <c r="X943">
        <v>0</v>
      </c>
      <c r="Y943">
        <v>1</v>
      </c>
      <c r="Z943" t="s">
        <v>155</v>
      </c>
      <c r="AA943">
        <v>0</v>
      </c>
      <c r="AB943">
        <v>1</v>
      </c>
      <c r="AC943" t="s">
        <v>155</v>
      </c>
      <c r="AD943">
        <v>0</v>
      </c>
      <c r="AE943">
        <v>1</v>
      </c>
      <c r="AF943" t="s">
        <v>155</v>
      </c>
      <c r="AG943">
        <v>0</v>
      </c>
      <c r="AH943">
        <v>1</v>
      </c>
      <c r="AI943">
        <v>0</v>
      </c>
      <c r="AJ943" t="s">
        <v>155</v>
      </c>
      <c r="AK943">
        <v>0</v>
      </c>
      <c r="AL943">
        <v>1</v>
      </c>
      <c r="AM943" t="s">
        <v>4774</v>
      </c>
      <c r="AN943">
        <v>-32768</v>
      </c>
      <c r="AO943">
        <v>32767</v>
      </c>
      <c r="AP943" t="s">
        <v>4775</v>
      </c>
      <c r="AQ943" s="1" t="s">
        <v>157</v>
      </c>
      <c r="AR943" t="s">
        <v>158</v>
      </c>
      <c r="AS943" t="str">
        <f>VLOOKUP('intouch变量（实型）'!$A943,基本表格!$G:$Q,3,FALSE)</f>
        <v>DB100,REAL3060</v>
      </c>
      <c r="AT943" t="str">
        <f>VLOOKUP('intouch变量（实型）'!$A943,基本表格!$G:$Q,10,FALSE)</f>
        <v>No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</row>
    <row r="944" spans="1:55">
      <c r="A944" t="s">
        <v>6442</v>
      </c>
      <c r="B944" s="11" t="str">
        <f t="shared" si="14"/>
        <v>CHPF</v>
      </c>
      <c r="C944" s="11" t="str">
        <f>VLOOKUP('intouch变量（实型）'!$A944,基本表格!$G:$Q,2,FALSE)</f>
        <v>2131+P3-M5 木片出料皮带运输机 给定频率 上限值</v>
      </c>
      <c r="D944" t="s">
        <v>154</v>
      </c>
      <c r="E944" t="s">
        <v>154</v>
      </c>
      <c r="F944">
        <v>0</v>
      </c>
      <c r="G944" t="s">
        <v>154</v>
      </c>
      <c r="H944" t="s">
        <v>154</v>
      </c>
      <c r="I944">
        <v>0</v>
      </c>
      <c r="J944">
        <v>0</v>
      </c>
      <c r="L944">
        <v>0</v>
      </c>
      <c r="M944">
        <v>-32768</v>
      </c>
      <c r="N944">
        <v>32767</v>
      </c>
      <c r="O944">
        <v>0</v>
      </c>
      <c r="P944">
        <v>0</v>
      </c>
      <c r="Q944" t="s">
        <v>155</v>
      </c>
      <c r="R944">
        <v>0</v>
      </c>
      <c r="S944">
        <v>1</v>
      </c>
      <c r="T944" t="s">
        <v>155</v>
      </c>
      <c r="U944">
        <v>0</v>
      </c>
      <c r="V944">
        <v>1</v>
      </c>
      <c r="W944" t="s">
        <v>155</v>
      </c>
      <c r="X944">
        <v>0</v>
      </c>
      <c r="Y944">
        <v>1</v>
      </c>
      <c r="Z944" t="s">
        <v>155</v>
      </c>
      <c r="AA944">
        <v>0</v>
      </c>
      <c r="AB944">
        <v>1</v>
      </c>
      <c r="AC944" t="s">
        <v>155</v>
      </c>
      <c r="AD944">
        <v>0</v>
      </c>
      <c r="AE944">
        <v>1</v>
      </c>
      <c r="AF944" t="s">
        <v>155</v>
      </c>
      <c r="AG944">
        <v>0</v>
      </c>
      <c r="AH944">
        <v>1</v>
      </c>
      <c r="AI944">
        <v>0</v>
      </c>
      <c r="AJ944" t="s">
        <v>155</v>
      </c>
      <c r="AK944">
        <v>0</v>
      </c>
      <c r="AL944">
        <v>1</v>
      </c>
      <c r="AM944" t="s">
        <v>4774</v>
      </c>
      <c r="AN944">
        <v>-32768</v>
      </c>
      <c r="AO944">
        <v>32767</v>
      </c>
      <c r="AP944" t="s">
        <v>4775</v>
      </c>
      <c r="AQ944" s="1" t="s">
        <v>157</v>
      </c>
      <c r="AR944" t="s">
        <v>158</v>
      </c>
      <c r="AS944" t="str">
        <f>VLOOKUP('intouch变量（实型）'!$A944,基本表格!$G:$Q,3,FALSE)</f>
        <v>DB100,REAL3064</v>
      </c>
      <c r="AT944" t="str">
        <f>VLOOKUP('intouch变量（实型）'!$A944,基本表格!$G:$Q,10,FALSE)</f>
        <v>No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</row>
    <row r="945" spans="1:55">
      <c r="A945" t="s">
        <v>6443</v>
      </c>
      <c r="B945" s="11" t="str">
        <f t="shared" si="14"/>
        <v>CHPF</v>
      </c>
      <c r="C945" s="11" t="str">
        <f>VLOOKUP('intouch变量（实型）'!$A945,基本表格!$G:$Q,2,FALSE)</f>
        <v>2131+P3-M5 木片出料皮带运输机 给定频率 下限值</v>
      </c>
      <c r="D945" t="s">
        <v>154</v>
      </c>
      <c r="E945" t="s">
        <v>154</v>
      </c>
      <c r="F945">
        <v>0</v>
      </c>
      <c r="G945" t="s">
        <v>154</v>
      </c>
      <c r="H945" t="s">
        <v>154</v>
      </c>
      <c r="I945">
        <v>0</v>
      </c>
      <c r="J945">
        <v>0</v>
      </c>
      <c r="L945">
        <v>0</v>
      </c>
      <c r="M945">
        <v>-32768</v>
      </c>
      <c r="N945">
        <v>32767</v>
      </c>
      <c r="O945">
        <v>0</v>
      </c>
      <c r="P945">
        <v>0</v>
      </c>
      <c r="Q945" t="s">
        <v>155</v>
      </c>
      <c r="R945">
        <v>0</v>
      </c>
      <c r="S945">
        <v>1</v>
      </c>
      <c r="T945" t="s">
        <v>155</v>
      </c>
      <c r="U945">
        <v>0</v>
      </c>
      <c r="V945">
        <v>1</v>
      </c>
      <c r="W945" t="s">
        <v>155</v>
      </c>
      <c r="X945">
        <v>0</v>
      </c>
      <c r="Y945">
        <v>1</v>
      </c>
      <c r="Z945" t="s">
        <v>155</v>
      </c>
      <c r="AA945">
        <v>0</v>
      </c>
      <c r="AB945">
        <v>1</v>
      </c>
      <c r="AC945" t="s">
        <v>155</v>
      </c>
      <c r="AD945">
        <v>0</v>
      </c>
      <c r="AE945">
        <v>1</v>
      </c>
      <c r="AF945" t="s">
        <v>155</v>
      </c>
      <c r="AG945">
        <v>0</v>
      </c>
      <c r="AH945">
        <v>1</v>
      </c>
      <c r="AI945">
        <v>0</v>
      </c>
      <c r="AJ945" t="s">
        <v>155</v>
      </c>
      <c r="AK945">
        <v>0</v>
      </c>
      <c r="AL945">
        <v>1</v>
      </c>
      <c r="AM945" t="s">
        <v>4774</v>
      </c>
      <c r="AN945">
        <v>-32768</v>
      </c>
      <c r="AO945">
        <v>32767</v>
      </c>
      <c r="AP945" t="s">
        <v>4775</v>
      </c>
      <c r="AQ945" s="1" t="s">
        <v>157</v>
      </c>
      <c r="AR945" t="s">
        <v>158</v>
      </c>
      <c r="AS945" t="str">
        <f>VLOOKUP('intouch变量（实型）'!$A945,基本表格!$G:$Q,3,FALSE)</f>
        <v>DB100,REAL3068</v>
      </c>
      <c r="AT945" t="str">
        <f>VLOOKUP('intouch变量（实型）'!$A945,基本表格!$G:$Q,10,FALSE)</f>
        <v>No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</row>
    <row r="946" spans="1:55">
      <c r="A946" t="s">
        <v>6444</v>
      </c>
      <c r="B946" s="11" t="str">
        <f t="shared" si="14"/>
        <v>CHPF</v>
      </c>
      <c r="C946" s="11" t="str">
        <f>VLOOKUP('intouch变量（实型）'!$A946,基本表格!$G:$Q,2,FALSE)</f>
        <v>2131+P3-M5 木片出料皮带运输机 给定频率 上上限值</v>
      </c>
      <c r="D946" t="s">
        <v>154</v>
      </c>
      <c r="E946" t="s">
        <v>154</v>
      </c>
      <c r="F946">
        <v>0</v>
      </c>
      <c r="G946" t="s">
        <v>154</v>
      </c>
      <c r="H946" t="s">
        <v>154</v>
      </c>
      <c r="I946">
        <v>0</v>
      </c>
      <c r="J946">
        <v>0</v>
      </c>
      <c r="L946">
        <v>0</v>
      </c>
      <c r="M946">
        <v>-32768</v>
      </c>
      <c r="N946">
        <v>32767</v>
      </c>
      <c r="O946">
        <v>0</v>
      </c>
      <c r="P946">
        <v>0</v>
      </c>
      <c r="Q946" t="s">
        <v>155</v>
      </c>
      <c r="R946">
        <v>0</v>
      </c>
      <c r="S946">
        <v>1</v>
      </c>
      <c r="T946" t="s">
        <v>155</v>
      </c>
      <c r="U946">
        <v>0</v>
      </c>
      <c r="V946">
        <v>1</v>
      </c>
      <c r="W946" t="s">
        <v>155</v>
      </c>
      <c r="X946">
        <v>0</v>
      </c>
      <c r="Y946">
        <v>1</v>
      </c>
      <c r="Z946" t="s">
        <v>155</v>
      </c>
      <c r="AA946">
        <v>0</v>
      </c>
      <c r="AB946">
        <v>1</v>
      </c>
      <c r="AC946" t="s">
        <v>155</v>
      </c>
      <c r="AD946">
        <v>0</v>
      </c>
      <c r="AE946">
        <v>1</v>
      </c>
      <c r="AF946" t="s">
        <v>155</v>
      </c>
      <c r="AG946">
        <v>0</v>
      </c>
      <c r="AH946">
        <v>1</v>
      </c>
      <c r="AI946">
        <v>0</v>
      </c>
      <c r="AJ946" t="s">
        <v>155</v>
      </c>
      <c r="AK946">
        <v>0</v>
      </c>
      <c r="AL946">
        <v>1</v>
      </c>
      <c r="AM946" t="s">
        <v>4774</v>
      </c>
      <c r="AN946">
        <v>-32768</v>
      </c>
      <c r="AO946">
        <v>32767</v>
      </c>
      <c r="AP946" t="s">
        <v>4775</v>
      </c>
      <c r="AQ946" s="1" t="s">
        <v>157</v>
      </c>
      <c r="AR946" t="s">
        <v>158</v>
      </c>
      <c r="AS946" t="str">
        <f>VLOOKUP('intouch变量（实型）'!$A946,基本表格!$G:$Q,3,FALSE)</f>
        <v>DB100,REAL3072</v>
      </c>
      <c r="AT946" t="str">
        <f>VLOOKUP('intouch变量（实型）'!$A946,基本表格!$G:$Q,10,FALSE)</f>
        <v>No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</row>
    <row r="947" spans="1:55">
      <c r="A947" t="s">
        <v>6445</v>
      </c>
      <c r="B947" s="11" t="str">
        <f t="shared" si="14"/>
        <v>CHPF</v>
      </c>
      <c r="C947" s="11" t="str">
        <f>VLOOKUP('intouch变量（实型）'!$A947,基本表格!$G:$Q,2,FALSE)</f>
        <v>2131+P3-M5 木片出料皮带运输机 给定频率 下下限值</v>
      </c>
      <c r="D947" t="s">
        <v>154</v>
      </c>
      <c r="E947" t="s">
        <v>154</v>
      </c>
      <c r="F947">
        <v>0</v>
      </c>
      <c r="G947" t="s">
        <v>154</v>
      </c>
      <c r="H947" t="s">
        <v>154</v>
      </c>
      <c r="I947">
        <v>0</v>
      </c>
      <c r="J947">
        <v>0</v>
      </c>
      <c r="L947">
        <v>0</v>
      </c>
      <c r="M947">
        <v>-32768</v>
      </c>
      <c r="N947">
        <v>32767</v>
      </c>
      <c r="O947">
        <v>0</v>
      </c>
      <c r="P947">
        <v>0</v>
      </c>
      <c r="Q947" t="s">
        <v>155</v>
      </c>
      <c r="R947">
        <v>0</v>
      </c>
      <c r="S947">
        <v>1</v>
      </c>
      <c r="T947" t="s">
        <v>155</v>
      </c>
      <c r="U947">
        <v>0</v>
      </c>
      <c r="V947">
        <v>1</v>
      </c>
      <c r="W947" t="s">
        <v>155</v>
      </c>
      <c r="X947">
        <v>0</v>
      </c>
      <c r="Y947">
        <v>1</v>
      </c>
      <c r="Z947" t="s">
        <v>155</v>
      </c>
      <c r="AA947">
        <v>0</v>
      </c>
      <c r="AB947">
        <v>1</v>
      </c>
      <c r="AC947" t="s">
        <v>155</v>
      </c>
      <c r="AD947">
        <v>0</v>
      </c>
      <c r="AE947">
        <v>1</v>
      </c>
      <c r="AF947" t="s">
        <v>155</v>
      </c>
      <c r="AG947">
        <v>0</v>
      </c>
      <c r="AH947">
        <v>1</v>
      </c>
      <c r="AI947">
        <v>0</v>
      </c>
      <c r="AJ947" t="s">
        <v>155</v>
      </c>
      <c r="AK947">
        <v>0</v>
      </c>
      <c r="AL947">
        <v>1</v>
      </c>
      <c r="AM947" t="s">
        <v>4774</v>
      </c>
      <c r="AN947">
        <v>-32768</v>
      </c>
      <c r="AO947">
        <v>32767</v>
      </c>
      <c r="AP947" t="s">
        <v>4775</v>
      </c>
      <c r="AQ947" s="1" t="s">
        <v>157</v>
      </c>
      <c r="AR947" t="s">
        <v>158</v>
      </c>
      <c r="AS947" t="str">
        <f>VLOOKUP('intouch变量（实型）'!$A947,基本表格!$G:$Q,3,FALSE)</f>
        <v>DB100,REAL3076</v>
      </c>
      <c r="AT947" t="str">
        <f>VLOOKUP('intouch变量（实型）'!$A947,基本表格!$G:$Q,10,FALSE)</f>
        <v>No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</row>
    <row r="948" spans="1:55">
      <c r="A948" t="s">
        <v>6446</v>
      </c>
      <c r="B948" s="11" t="str">
        <f t="shared" si="14"/>
        <v>CHPF</v>
      </c>
      <c r="C948" s="11" t="str">
        <f>VLOOKUP('intouch变量（实型）'!$A948,基本表格!$G:$Q,2,FALSE)</f>
        <v>2131+P3-M5 木片出料皮带运输机 反馈频率 实际值</v>
      </c>
      <c r="D948" t="s">
        <v>154</v>
      </c>
      <c r="E948" t="s">
        <v>154</v>
      </c>
      <c r="F948">
        <v>0</v>
      </c>
      <c r="G948" t="s">
        <v>154</v>
      </c>
      <c r="H948" t="s">
        <v>154</v>
      </c>
      <c r="I948">
        <v>0</v>
      </c>
      <c r="J948">
        <v>0</v>
      </c>
      <c r="L948">
        <v>0</v>
      </c>
      <c r="M948">
        <v>-32768</v>
      </c>
      <c r="N948">
        <v>32767</v>
      </c>
      <c r="O948">
        <v>0</v>
      </c>
      <c r="P948">
        <v>0</v>
      </c>
      <c r="Q948" t="s">
        <v>155</v>
      </c>
      <c r="R948">
        <v>0</v>
      </c>
      <c r="S948">
        <v>1</v>
      </c>
      <c r="T948" t="s">
        <v>155</v>
      </c>
      <c r="U948">
        <v>0</v>
      </c>
      <c r="V948">
        <v>1</v>
      </c>
      <c r="W948" t="s">
        <v>155</v>
      </c>
      <c r="X948">
        <v>0</v>
      </c>
      <c r="Y948">
        <v>1</v>
      </c>
      <c r="Z948" t="s">
        <v>155</v>
      </c>
      <c r="AA948">
        <v>0</v>
      </c>
      <c r="AB948">
        <v>1</v>
      </c>
      <c r="AC948" t="s">
        <v>155</v>
      </c>
      <c r="AD948">
        <v>0</v>
      </c>
      <c r="AE948">
        <v>1</v>
      </c>
      <c r="AF948" t="s">
        <v>155</v>
      </c>
      <c r="AG948">
        <v>0</v>
      </c>
      <c r="AH948">
        <v>1</v>
      </c>
      <c r="AI948">
        <v>0</v>
      </c>
      <c r="AJ948" t="s">
        <v>155</v>
      </c>
      <c r="AK948">
        <v>0</v>
      </c>
      <c r="AL948">
        <v>1</v>
      </c>
      <c r="AM948" t="s">
        <v>4774</v>
      </c>
      <c r="AN948">
        <v>-32768</v>
      </c>
      <c r="AO948">
        <v>32767</v>
      </c>
      <c r="AP948" t="s">
        <v>4775</v>
      </c>
      <c r="AQ948" s="1" t="s">
        <v>157</v>
      </c>
      <c r="AR948" t="s">
        <v>158</v>
      </c>
      <c r="AS948" t="str">
        <f>VLOOKUP('intouch变量（实型）'!$A948,基本表格!$G:$Q,3,FALSE)</f>
        <v>DB100,REAL3106</v>
      </c>
      <c r="AT948" t="str">
        <f>VLOOKUP('intouch变量（实型）'!$A948,基本表格!$G:$Q,10,FALSE)</f>
        <v>Yes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</row>
    <row r="949" spans="1:55">
      <c r="A949" t="s">
        <v>6447</v>
      </c>
      <c r="B949" s="11" t="str">
        <f t="shared" si="14"/>
        <v>CHPF</v>
      </c>
      <c r="C949" s="11" t="str">
        <f>VLOOKUP('intouch变量（实型）'!$A949,基本表格!$G:$Q,2,FALSE)</f>
        <v>2131+P3-M5 木片出料皮带运输机 反馈频率 量程</v>
      </c>
      <c r="D949" t="s">
        <v>154</v>
      </c>
      <c r="E949" t="s">
        <v>154</v>
      </c>
      <c r="F949">
        <v>0</v>
      </c>
      <c r="G949" t="s">
        <v>154</v>
      </c>
      <c r="H949" t="s">
        <v>154</v>
      </c>
      <c r="I949">
        <v>0</v>
      </c>
      <c r="J949">
        <v>0</v>
      </c>
      <c r="L949">
        <v>0</v>
      </c>
      <c r="M949">
        <v>-32768</v>
      </c>
      <c r="N949">
        <v>32767</v>
      </c>
      <c r="O949">
        <v>0</v>
      </c>
      <c r="P949">
        <v>0</v>
      </c>
      <c r="Q949" t="s">
        <v>155</v>
      </c>
      <c r="R949">
        <v>0</v>
      </c>
      <c r="S949">
        <v>1</v>
      </c>
      <c r="T949" t="s">
        <v>155</v>
      </c>
      <c r="U949">
        <v>0</v>
      </c>
      <c r="V949">
        <v>1</v>
      </c>
      <c r="W949" t="s">
        <v>155</v>
      </c>
      <c r="X949">
        <v>0</v>
      </c>
      <c r="Y949">
        <v>1</v>
      </c>
      <c r="Z949" t="s">
        <v>155</v>
      </c>
      <c r="AA949">
        <v>0</v>
      </c>
      <c r="AB949">
        <v>1</v>
      </c>
      <c r="AC949" t="s">
        <v>155</v>
      </c>
      <c r="AD949">
        <v>0</v>
      </c>
      <c r="AE949">
        <v>1</v>
      </c>
      <c r="AF949" t="s">
        <v>155</v>
      </c>
      <c r="AG949">
        <v>0</v>
      </c>
      <c r="AH949">
        <v>1</v>
      </c>
      <c r="AI949">
        <v>0</v>
      </c>
      <c r="AJ949" t="s">
        <v>155</v>
      </c>
      <c r="AK949">
        <v>0</v>
      </c>
      <c r="AL949">
        <v>1</v>
      </c>
      <c r="AM949" t="s">
        <v>4774</v>
      </c>
      <c r="AN949">
        <v>-32768</v>
      </c>
      <c r="AO949">
        <v>32767</v>
      </c>
      <c r="AP949" t="s">
        <v>4775</v>
      </c>
      <c r="AQ949" s="1" t="s">
        <v>157</v>
      </c>
      <c r="AR949" t="s">
        <v>158</v>
      </c>
      <c r="AS949" t="str">
        <f>VLOOKUP('intouch变量（实型）'!$A949,基本表格!$G:$Q,3,FALSE)</f>
        <v>DB100,REAL3110</v>
      </c>
      <c r="AT949" t="str">
        <f>VLOOKUP('intouch变量（实型）'!$A949,基本表格!$G:$Q,10,FALSE)</f>
        <v>No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</row>
    <row r="950" spans="1:55">
      <c r="A950" t="s">
        <v>6448</v>
      </c>
      <c r="B950" s="11" t="str">
        <f t="shared" si="14"/>
        <v>CHPF</v>
      </c>
      <c r="C950" s="11" t="str">
        <f>VLOOKUP('intouch变量（实型）'!$A950,基本表格!$G:$Q,2,FALSE)</f>
        <v>2131+P3-M5 木片出料皮带运输机 反馈频率 上限值</v>
      </c>
      <c r="D950" t="s">
        <v>154</v>
      </c>
      <c r="E950" t="s">
        <v>154</v>
      </c>
      <c r="F950">
        <v>0</v>
      </c>
      <c r="G950" t="s">
        <v>154</v>
      </c>
      <c r="H950" t="s">
        <v>154</v>
      </c>
      <c r="I950">
        <v>0</v>
      </c>
      <c r="J950">
        <v>0</v>
      </c>
      <c r="L950">
        <v>0</v>
      </c>
      <c r="M950">
        <v>-32768</v>
      </c>
      <c r="N950">
        <v>32767</v>
      </c>
      <c r="O950">
        <v>0</v>
      </c>
      <c r="P950">
        <v>0</v>
      </c>
      <c r="Q950" t="s">
        <v>155</v>
      </c>
      <c r="R950">
        <v>0</v>
      </c>
      <c r="S950">
        <v>1</v>
      </c>
      <c r="T950" t="s">
        <v>155</v>
      </c>
      <c r="U950">
        <v>0</v>
      </c>
      <c r="V950">
        <v>1</v>
      </c>
      <c r="W950" t="s">
        <v>155</v>
      </c>
      <c r="X950">
        <v>0</v>
      </c>
      <c r="Y950">
        <v>1</v>
      </c>
      <c r="Z950" t="s">
        <v>155</v>
      </c>
      <c r="AA950">
        <v>0</v>
      </c>
      <c r="AB950">
        <v>1</v>
      </c>
      <c r="AC950" t="s">
        <v>155</v>
      </c>
      <c r="AD950">
        <v>0</v>
      </c>
      <c r="AE950">
        <v>1</v>
      </c>
      <c r="AF950" t="s">
        <v>155</v>
      </c>
      <c r="AG950">
        <v>0</v>
      </c>
      <c r="AH950">
        <v>1</v>
      </c>
      <c r="AI950">
        <v>0</v>
      </c>
      <c r="AJ950" t="s">
        <v>155</v>
      </c>
      <c r="AK950">
        <v>0</v>
      </c>
      <c r="AL950">
        <v>1</v>
      </c>
      <c r="AM950" t="s">
        <v>4774</v>
      </c>
      <c r="AN950">
        <v>-32768</v>
      </c>
      <c r="AO950">
        <v>32767</v>
      </c>
      <c r="AP950" t="s">
        <v>4775</v>
      </c>
      <c r="AQ950" s="1" t="s">
        <v>157</v>
      </c>
      <c r="AR950" t="s">
        <v>158</v>
      </c>
      <c r="AS950" t="str">
        <f>VLOOKUP('intouch变量（实型）'!$A950,基本表格!$G:$Q,3,FALSE)</f>
        <v>DB100,REAL3114</v>
      </c>
      <c r="AT950" t="str">
        <f>VLOOKUP('intouch变量（实型）'!$A950,基本表格!$G:$Q,10,FALSE)</f>
        <v>No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</row>
    <row r="951" spans="1:55">
      <c r="A951" t="s">
        <v>6449</v>
      </c>
      <c r="B951" s="11" t="str">
        <f t="shared" si="14"/>
        <v>CHPF</v>
      </c>
      <c r="C951" s="11" t="str">
        <f>VLOOKUP('intouch变量（实型）'!$A951,基本表格!$G:$Q,2,FALSE)</f>
        <v>2131+P3-M5 木片出料皮带运输机 反馈频率 下限值</v>
      </c>
      <c r="D951" t="s">
        <v>154</v>
      </c>
      <c r="E951" t="s">
        <v>154</v>
      </c>
      <c r="F951">
        <v>0</v>
      </c>
      <c r="G951" t="s">
        <v>154</v>
      </c>
      <c r="H951" t="s">
        <v>154</v>
      </c>
      <c r="I951">
        <v>0</v>
      </c>
      <c r="J951">
        <v>0</v>
      </c>
      <c r="L951">
        <v>0</v>
      </c>
      <c r="M951">
        <v>-32768</v>
      </c>
      <c r="N951">
        <v>32767</v>
      </c>
      <c r="O951">
        <v>0</v>
      </c>
      <c r="P951">
        <v>0</v>
      </c>
      <c r="Q951" t="s">
        <v>155</v>
      </c>
      <c r="R951">
        <v>0</v>
      </c>
      <c r="S951">
        <v>1</v>
      </c>
      <c r="T951" t="s">
        <v>155</v>
      </c>
      <c r="U951">
        <v>0</v>
      </c>
      <c r="V951">
        <v>1</v>
      </c>
      <c r="W951" t="s">
        <v>155</v>
      </c>
      <c r="X951">
        <v>0</v>
      </c>
      <c r="Y951">
        <v>1</v>
      </c>
      <c r="Z951" t="s">
        <v>155</v>
      </c>
      <c r="AA951">
        <v>0</v>
      </c>
      <c r="AB951">
        <v>1</v>
      </c>
      <c r="AC951" t="s">
        <v>155</v>
      </c>
      <c r="AD951">
        <v>0</v>
      </c>
      <c r="AE951">
        <v>1</v>
      </c>
      <c r="AF951" t="s">
        <v>155</v>
      </c>
      <c r="AG951">
        <v>0</v>
      </c>
      <c r="AH951">
        <v>1</v>
      </c>
      <c r="AI951">
        <v>0</v>
      </c>
      <c r="AJ951" t="s">
        <v>155</v>
      </c>
      <c r="AK951">
        <v>0</v>
      </c>
      <c r="AL951">
        <v>1</v>
      </c>
      <c r="AM951" t="s">
        <v>4774</v>
      </c>
      <c r="AN951">
        <v>-32768</v>
      </c>
      <c r="AO951">
        <v>32767</v>
      </c>
      <c r="AP951" t="s">
        <v>4775</v>
      </c>
      <c r="AQ951" s="1" t="s">
        <v>157</v>
      </c>
      <c r="AR951" t="s">
        <v>158</v>
      </c>
      <c r="AS951" t="str">
        <f>VLOOKUP('intouch变量（实型）'!$A951,基本表格!$G:$Q,3,FALSE)</f>
        <v>DB100,REAL3118</v>
      </c>
      <c r="AT951" t="str">
        <f>VLOOKUP('intouch变量（实型）'!$A951,基本表格!$G:$Q,10,FALSE)</f>
        <v>No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</row>
    <row r="952" spans="1:55">
      <c r="A952" t="s">
        <v>6450</v>
      </c>
      <c r="B952" s="11" t="str">
        <f t="shared" si="14"/>
        <v>CHPF</v>
      </c>
      <c r="C952" s="11" t="str">
        <f>VLOOKUP('intouch变量（实型）'!$A952,基本表格!$G:$Q,2,FALSE)</f>
        <v>2131+P3-M5 木片出料皮带运输机 反馈频率 上上限值</v>
      </c>
      <c r="D952" t="s">
        <v>154</v>
      </c>
      <c r="E952" t="s">
        <v>154</v>
      </c>
      <c r="F952">
        <v>0</v>
      </c>
      <c r="G952" t="s">
        <v>154</v>
      </c>
      <c r="H952" t="s">
        <v>154</v>
      </c>
      <c r="I952">
        <v>0</v>
      </c>
      <c r="J952">
        <v>0</v>
      </c>
      <c r="L952">
        <v>0</v>
      </c>
      <c r="M952">
        <v>-32768</v>
      </c>
      <c r="N952">
        <v>32767</v>
      </c>
      <c r="O952">
        <v>0</v>
      </c>
      <c r="P952">
        <v>0</v>
      </c>
      <c r="Q952" t="s">
        <v>155</v>
      </c>
      <c r="R952">
        <v>0</v>
      </c>
      <c r="S952">
        <v>1</v>
      </c>
      <c r="T952" t="s">
        <v>155</v>
      </c>
      <c r="U952">
        <v>0</v>
      </c>
      <c r="V952">
        <v>1</v>
      </c>
      <c r="W952" t="s">
        <v>155</v>
      </c>
      <c r="X952">
        <v>0</v>
      </c>
      <c r="Y952">
        <v>1</v>
      </c>
      <c r="Z952" t="s">
        <v>155</v>
      </c>
      <c r="AA952">
        <v>0</v>
      </c>
      <c r="AB952">
        <v>1</v>
      </c>
      <c r="AC952" t="s">
        <v>155</v>
      </c>
      <c r="AD952">
        <v>0</v>
      </c>
      <c r="AE952">
        <v>1</v>
      </c>
      <c r="AF952" t="s">
        <v>155</v>
      </c>
      <c r="AG952">
        <v>0</v>
      </c>
      <c r="AH952">
        <v>1</v>
      </c>
      <c r="AI952">
        <v>0</v>
      </c>
      <c r="AJ952" t="s">
        <v>155</v>
      </c>
      <c r="AK952">
        <v>0</v>
      </c>
      <c r="AL952">
        <v>1</v>
      </c>
      <c r="AM952" t="s">
        <v>4774</v>
      </c>
      <c r="AN952">
        <v>-32768</v>
      </c>
      <c r="AO952">
        <v>32767</v>
      </c>
      <c r="AP952" t="s">
        <v>4775</v>
      </c>
      <c r="AQ952" s="1" t="s">
        <v>157</v>
      </c>
      <c r="AR952" t="s">
        <v>158</v>
      </c>
      <c r="AS952" t="str">
        <f>VLOOKUP('intouch变量（实型）'!$A952,基本表格!$G:$Q,3,FALSE)</f>
        <v>DB100,REAL3122</v>
      </c>
      <c r="AT952" t="str">
        <f>VLOOKUP('intouch变量（实型）'!$A952,基本表格!$G:$Q,10,FALSE)</f>
        <v>No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</row>
    <row r="953" spans="1:55">
      <c r="A953" t="s">
        <v>6451</v>
      </c>
      <c r="B953" s="11" t="str">
        <f t="shared" si="14"/>
        <v>CHPF</v>
      </c>
      <c r="C953" s="11" t="str">
        <f>VLOOKUP('intouch变量（实型）'!$A953,基本表格!$G:$Q,2,FALSE)</f>
        <v>2131+P3-M5 木片出料皮带运输机 反馈频率 下下限值</v>
      </c>
      <c r="D953" t="s">
        <v>154</v>
      </c>
      <c r="E953" t="s">
        <v>154</v>
      </c>
      <c r="F953">
        <v>0</v>
      </c>
      <c r="G953" t="s">
        <v>154</v>
      </c>
      <c r="H953" t="s">
        <v>154</v>
      </c>
      <c r="I953">
        <v>0</v>
      </c>
      <c r="J953">
        <v>0</v>
      </c>
      <c r="L953">
        <v>0</v>
      </c>
      <c r="M953">
        <v>-32768</v>
      </c>
      <c r="N953">
        <v>32767</v>
      </c>
      <c r="O953">
        <v>0</v>
      </c>
      <c r="P953">
        <v>0</v>
      </c>
      <c r="Q953" t="s">
        <v>155</v>
      </c>
      <c r="R953">
        <v>0</v>
      </c>
      <c r="S953">
        <v>1</v>
      </c>
      <c r="T953" t="s">
        <v>155</v>
      </c>
      <c r="U953">
        <v>0</v>
      </c>
      <c r="V953">
        <v>1</v>
      </c>
      <c r="W953" t="s">
        <v>155</v>
      </c>
      <c r="X953">
        <v>0</v>
      </c>
      <c r="Y953">
        <v>1</v>
      </c>
      <c r="Z953" t="s">
        <v>155</v>
      </c>
      <c r="AA953">
        <v>0</v>
      </c>
      <c r="AB953">
        <v>1</v>
      </c>
      <c r="AC953" t="s">
        <v>155</v>
      </c>
      <c r="AD953">
        <v>0</v>
      </c>
      <c r="AE953">
        <v>1</v>
      </c>
      <c r="AF953" t="s">
        <v>155</v>
      </c>
      <c r="AG953">
        <v>0</v>
      </c>
      <c r="AH953">
        <v>1</v>
      </c>
      <c r="AI953">
        <v>0</v>
      </c>
      <c r="AJ953" t="s">
        <v>155</v>
      </c>
      <c r="AK953">
        <v>0</v>
      </c>
      <c r="AL953">
        <v>1</v>
      </c>
      <c r="AM953" t="s">
        <v>4774</v>
      </c>
      <c r="AN953">
        <v>-32768</v>
      </c>
      <c r="AO953">
        <v>32767</v>
      </c>
      <c r="AP953" t="s">
        <v>4775</v>
      </c>
      <c r="AQ953" s="1" t="s">
        <v>157</v>
      </c>
      <c r="AR953" t="s">
        <v>158</v>
      </c>
      <c r="AS953" t="str">
        <f>VLOOKUP('intouch变量（实型）'!$A953,基本表格!$G:$Q,3,FALSE)</f>
        <v>DB100,REAL3126</v>
      </c>
      <c r="AT953" t="str">
        <f>VLOOKUP('intouch变量（实型）'!$A953,基本表格!$G:$Q,10,FALSE)</f>
        <v>No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</row>
    <row r="954" spans="1:55">
      <c r="A954" t="s">
        <v>6452</v>
      </c>
      <c r="B954" s="11" t="str">
        <f t="shared" si="14"/>
        <v>CHPF</v>
      </c>
      <c r="C954" s="11" t="str">
        <f>VLOOKUP('intouch变量（实型）'!$A954,基本表格!$G:$Q,2,FALSE)</f>
        <v>2131+P3-M5 木片出料皮带运输机 变频器通讯 实际运行反馈速度</v>
      </c>
      <c r="D954" t="s">
        <v>154</v>
      </c>
      <c r="E954" t="s">
        <v>154</v>
      </c>
      <c r="F954">
        <v>0</v>
      </c>
      <c r="G954" t="s">
        <v>154</v>
      </c>
      <c r="H954" t="s">
        <v>154</v>
      </c>
      <c r="I954">
        <v>0</v>
      </c>
      <c r="J954">
        <v>0</v>
      </c>
      <c r="L954">
        <v>0</v>
      </c>
      <c r="M954">
        <v>-32768</v>
      </c>
      <c r="N954">
        <v>32767</v>
      </c>
      <c r="O954">
        <v>0</v>
      </c>
      <c r="P954">
        <v>0</v>
      </c>
      <c r="Q954" t="s">
        <v>155</v>
      </c>
      <c r="R954">
        <v>0</v>
      </c>
      <c r="S954">
        <v>1</v>
      </c>
      <c r="T954" t="s">
        <v>155</v>
      </c>
      <c r="U954">
        <v>0</v>
      </c>
      <c r="V954">
        <v>1</v>
      </c>
      <c r="W954" t="s">
        <v>155</v>
      </c>
      <c r="X954">
        <v>0</v>
      </c>
      <c r="Y954">
        <v>1</v>
      </c>
      <c r="Z954" t="s">
        <v>155</v>
      </c>
      <c r="AA954">
        <v>0</v>
      </c>
      <c r="AB954">
        <v>1</v>
      </c>
      <c r="AC954" t="s">
        <v>155</v>
      </c>
      <c r="AD954">
        <v>0</v>
      </c>
      <c r="AE954">
        <v>1</v>
      </c>
      <c r="AF954" t="s">
        <v>155</v>
      </c>
      <c r="AG954">
        <v>0</v>
      </c>
      <c r="AH954">
        <v>1</v>
      </c>
      <c r="AI954">
        <v>0</v>
      </c>
      <c r="AJ954" t="s">
        <v>155</v>
      </c>
      <c r="AK954">
        <v>0</v>
      </c>
      <c r="AL954">
        <v>1</v>
      </c>
      <c r="AM954" t="s">
        <v>4774</v>
      </c>
      <c r="AN954">
        <v>-32768</v>
      </c>
      <c r="AO954">
        <v>32767</v>
      </c>
      <c r="AP954" t="s">
        <v>4775</v>
      </c>
      <c r="AQ954" s="1" t="s">
        <v>157</v>
      </c>
      <c r="AR954" t="s">
        <v>158</v>
      </c>
      <c r="AS954" t="str">
        <f>VLOOKUP('intouch变量（实型）'!$A954,基本表格!$G:$Q,3,FALSE)</f>
        <v>DB100,REAL3156</v>
      </c>
      <c r="AT954" t="str">
        <f>VLOOKUP('intouch变量（实型）'!$A954,基本表格!$G:$Q,10,FALSE)</f>
        <v>Yes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</row>
    <row r="955" spans="1:55">
      <c r="A955" t="s">
        <v>6453</v>
      </c>
      <c r="B955" s="11" t="str">
        <f t="shared" si="14"/>
        <v>CHPF</v>
      </c>
      <c r="C955" s="11" t="str">
        <f>VLOOKUP('intouch变量（实型）'!$A955,基本表格!$G:$Q,2,FALSE)</f>
        <v>2131+P3-M5 木片出料皮带运输机 变频器通讯 实际运行反馈电流</v>
      </c>
      <c r="D955" t="s">
        <v>154</v>
      </c>
      <c r="E955" t="s">
        <v>154</v>
      </c>
      <c r="F955">
        <v>0</v>
      </c>
      <c r="G955" t="s">
        <v>154</v>
      </c>
      <c r="H955" t="s">
        <v>154</v>
      </c>
      <c r="I955">
        <v>0</v>
      </c>
      <c r="J955">
        <v>0</v>
      </c>
      <c r="L955">
        <v>0</v>
      </c>
      <c r="M955">
        <v>-32768</v>
      </c>
      <c r="N955">
        <v>32767</v>
      </c>
      <c r="O955">
        <v>0</v>
      </c>
      <c r="P955">
        <v>0</v>
      </c>
      <c r="Q955" t="s">
        <v>155</v>
      </c>
      <c r="R955">
        <v>0</v>
      </c>
      <c r="S955">
        <v>1</v>
      </c>
      <c r="T955" t="s">
        <v>155</v>
      </c>
      <c r="U955">
        <v>0</v>
      </c>
      <c r="V955">
        <v>1</v>
      </c>
      <c r="W955" t="s">
        <v>155</v>
      </c>
      <c r="X955">
        <v>0</v>
      </c>
      <c r="Y955">
        <v>1</v>
      </c>
      <c r="Z955" t="s">
        <v>155</v>
      </c>
      <c r="AA955">
        <v>0</v>
      </c>
      <c r="AB955">
        <v>1</v>
      </c>
      <c r="AC955" t="s">
        <v>155</v>
      </c>
      <c r="AD955">
        <v>0</v>
      </c>
      <c r="AE955">
        <v>1</v>
      </c>
      <c r="AF955" t="s">
        <v>155</v>
      </c>
      <c r="AG955">
        <v>0</v>
      </c>
      <c r="AH955">
        <v>1</v>
      </c>
      <c r="AI955">
        <v>0</v>
      </c>
      <c r="AJ955" t="s">
        <v>155</v>
      </c>
      <c r="AK955">
        <v>0</v>
      </c>
      <c r="AL955">
        <v>1</v>
      </c>
      <c r="AM955" t="s">
        <v>4774</v>
      </c>
      <c r="AN955">
        <v>-32768</v>
      </c>
      <c r="AO955">
        <v>32767</v>
      </c>
      <c r="AP955" t="s">
        <v>4775</v>
      </c>
      <c r="AQ955" s="1" t="s">
        <v>157</v>
      </c>
      <c r="AR955" t="s">
        <v>158</v>
      </c>
      <c r="AS955" t="str">
        <f>VLOOKUP('intouch变量（实型）'!$A955,基本表格!$G:$Q,3,FALSE)</f>
        <v>DB100,REAL3160</v>
      </c>
      <c r="AT955" t="str">
        <f>VLOOKUP('intouch变量（实型）'!$A955,基本表格!$G:$Q,10,FALSE)</f>
        <v>Yes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</row>
    <row r="956" spans="1:55">
      <c r="A956" t="s">
        <v>6454</v>
      </c>
      <c r="B956" s="11" t="str">
        <f t="shared" si="14"/>
        <v>CHPF</v>
      </c>
      <c r="C956" s="11" t="str">
        <f>VLOOKUP('intouch变量（实型）'!$A956,基本表格!$G:$Q,2,FALSE)</f>
        <v>2131+P3-M5 木片出料皮带运输机 变频器通讯 转矩百分比</v>
      </c>
      <c r="D956" t="s">
        <v>154</v>
      </c>
      <c r="E956" t="s">
        <v>154</v>
      </c>
      <c r="F956">
        <v>0</v>
      </c>
      <c r="G956" t="s">
        <v>154</v>
      </c>
      <c r="H956" t="s">
        <v>154</v>
      </c>
      <c r="I956">
        <v>0</v>
      </c>
      <c r="J956">
        <v>0</v>
      </c>
      <c r="L956">
        <v>0</v>
      </c>
      <c r="M956">
        <v>-32768</v>
      </c>
      <c r="N956">
        <v>32767</v>
      </c>
      <c r="O956">
        <v>0</v>
      </c>
      <c r="P956">
        <v>0</v>
      </c>
      <c r="Q956" t="s">
        <v>155</v>
      </c>
      <c r="R956">
        <v>0</v>
      </c>
      <c r="S956">
        <v>1</v>
      </c>
      <c r="T956" t="s">
        <v>155</v>
      </c>
      <c r="U956">
        <v>0</v>
      </c>
      <c r="V956">
        <v>1</v>
      </c>
      <c r="W956" t="s">
        <v>155</v>
      </c>
      <c r="X956">
        <v>0</v>
      </c>
      <c r="Y956">
        <v>1</v>
      </c>
      <c r="Z956" t="s">
        <v>155</v>
      </c>
      <c r="AA956">
        <v>0</v>
      </c>
      <c r="AB956">
        <v>1</v>
      </c>
      <c r="AC956" t="s">
        <v>155</v>
      </c>
      <c r="AD956">
        <v>0</v>
      </c>
      <c r="AE956">
        <v>1</v>
      </c>
      <c r="AF956" t="s">
        <v>155</v>
      </c>
      <c r="AG956">
        <v>0</v>
      </c>
      <c r="AH956">
        <v>1</v>
      </c>
      <c r="AI956">
        <v>0</v>
      </c>
      <c r="AJ956" t="s">
        <v>155</v>
      </c>
      <c r="AK956">
        <v>0</v>
      </c>
      <c r="AL956">
        <v>1</v>
      </c>
      <c r="AM956" t="s">
        <v>4774</v>
      </c>
      <c r="AN956">
        <v>-32768</v>
      </c>
      <c r="AO956">
        <v>32767</v>
      </c>
      <c r="AP956" t="s">
        <v>4775</v>
      </c>
      <c r="AQ956" s="1" t="s">
        <v>157</v>
      </c>
      <c r="AR956" t="s">
        <v>158</v>
      </c>
      <c r="AS956" t="str">
        <f>VLOOKUP('intouch变量（实型）'!$A956,基本表格!$G:$Q,3,FALSE)</f>
        <v>DB100,REAL3164</v>
      </c>
      <c r="AT956" t="str">
        <f>VLOOKUP('intouch变量（实型）'!$A956,基本表格!$G:$Q,10,FALSE)</f>
        <v>Yes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</row>
    <row r="957" spans="1:55">
      <c r="A957" t="s">
        <v>6455</v>
      </c>
      <c r="B957" s="11" t="str">
        <f t="shared" si="14"/>
        <v>CHPF</v>
      </c>
      <c r="C957" s="11" t="str">
        <f>VLOOKUP('intouch变量（实型）'!$A957,基本表格!$G:$Q,2,FALSE)</f>
        <v>2131+P3-M5 木片出料皮带运输机 变频器通讯 给定速度</v>
      </c>
      <c r="D957" t="s">
        <v>154</v>
      </c>
      <c r="E957" t="s">
        <v>154</v>
      </c>
      <c r="F957">
        <v>0</v>
      </c>
      <c r="G957" t="s">
        <v>154</v>
      </c>
      <c r="H957" t="s">
        <v>154</v>
      </c>
      <c r="I957">
        <v>0</v>
      </c>
      <c r="J957">
        <v>0</v>
      </c>
      <c r="L957">
        <v>0</v>
      </c>
      <c r="M957">
        <v>-32768</v>
      </c>
      <c r="N957">
        <v>32767</v>
      </c>
      <c r="O957">
        <v>0</v>
      </c>
      <c r="P957">
        <v>0</v>
      </c>
      <c r="Q957" t="s">
        <v>155</v>
      </c>
      <c r="R957">
        <v>0</v>
      </c>
      <c r="S957">
        <v>1</v>
      </c>
      <c r="T957" t="s">
        <v>155</v>
      </c>
      <c r="U957">
        <v>0</v>
      </c>
      <c r="V957">
        <v>1</v>
      </c>
      <c r="W957" t="s">
        <v>155</v>
      </c>
      <c r="X957">
        <v>0</v>
      </c>
      <c r="Y957">
        <v>1</v>
      </c>
      <c r="Z957" t="s">
        <v>155</v>
      </c>
      <c r="AA957">
        <v>0</v>
      </c>
      <c r="AB957">
        <v>1</v>
      </c>
      <c r="AC957" t="s">
        <v>155</v>
      </c>
      <c r="AD957">
        <v>0</v>
      </c>
      <c r="AE957">
        <v>1</v>
      </c>
      <c r="AF957" t="s">
        <v>155</v>
      </c>
      <c r="AG957">
        <v>0</v>
      </c>
      <c r="AH957">
        <v>1</v>
      </c>
      <c r="AI957">
        <v>0</v>
      </c>
      <c r="AJ957" t="s">
        <v>155</v>
      </c>
      <c r="AK957">
        <v>0</v>
      </c>
      <c r="AL957">
        <v>1</v>
      </c>
      <c r="AM957" t="s">
        <v>4774</v>
      </c>
      <c r="AN957">
        <v>-32768</v>
      </c>
      <c r="AO957">
        <v>32767</v>
      </c>
      <c r="AP957" t="s">
        <v>4775</v>
      </c>
      <c r="AQ957" s="1" t="s">
        <v>157</v>
      </c>
      <c r="AR957" t="s">
        <v>158</v>
      </c>
      <c r="AS957" t="str">
        <f>VLOOKUP('intouch变量（实型）'!$A957,基本表格!$G:$Q,3,FALSE)</f>
        <v>DB100,REAL3168</v>
      </c>
      <c r="AT957" t="str">
        <f>VLOOKUP('intouch变量（实型）'!$A957,基本表格!$G:$Q,10,FALSE)</f>
        <v>No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</row>
    <row r="958" spans="1:55">
      <c r="A958" t="s">
        <v>6456</v>
      </c>
      <c r="B958" s="11" t="str">
        <f t="shared" si="14"/>
        <v>CHPF</v>
      </c>
      <c r="C958" s="11" t="str">
        <f>VLOOKUP('intouch变量（实型）'!$A958,基本表格!$G:$Q,2,FALSE)</f>
        <v>2131+P3-M5 木片出料皮带运输机 变频器通讯 加速时间</v>
      </c>
      <c r="D958" t="s">
        <v>154</v>
      </c>
      <c r="E958" t="s">
        <v>154</v>
      </c>
      <c r="F958">
        <v>0</v>
      </c>
      <c r="G958" t="s">
        <v>154</v>
      </c>
      <c r="H958" t="s">
        <v>154</v>
      </c>
      <c r="I958">
        <v>0</v>
      </c>
      <c r="J958">
        <v>0</v>
      </c>
      <c r="L958">
        <v>0</v>
      </c>
      <c r="M958">
        <v>-32768</v>
      </c>
      <c r="N958">
        <v>32767</v>
      </c>
      <c r="O958">
        <v>0</v>
      </c>
      <c r="P958">
        <v>0</v>
      </c>
      <c r="Q958" t="s">
        <v>155</v>
      </c>
      <c r="R958">
        <v>0</v>
      </c>
      <c r="S958">
        <v>1</v>
      </c>
      <c r="T958" t="s">
        <v>155</v>
      </c>
      <c r="U958">
        <v>0</v>
      </c>
      <c r="V958">
        <v>1</v>
      </c>
      <c r="W958" t="s">
        <v>155</v>
      </c>
      <c r="X958">
        <v>0</v>
      </c>
      <c r="Y958">
        <v>1</v>
      </c>
      <c r="Z958" t="s">
        <v>155</v>
      </c>
      <c r="AA958">
        <v>0</v>
      </c>
      <c r="AB958">
        <v>1</v>
      </c>
      <c r="AC958" t="s">
        <v>155</v>
      </c>
      <c r="AD958">
        <v>0</v>
      </c>
      <c r="AE958">
        <v>1</v>
      </c>
      <c r="AF958" t="s">
        <v>155</v>
      </c>
      <c r="AG958">
        <v>0</v>
      </c>
      <c r="AH958">
        <v>1</v>
      </c>
      <c r="AI958">
        <v>0</v>
      </c>
      <c r="AJ958" t="s">
        <v>155</v>
      </c>
      <c r="AK958">
        <v>0</v>
      </c>
      <c r="AL958">
        <v>1</v>
      </c>
      <c r="AM958" t="s">
        <v>4774</v>
      </c>
      <c r="AN958">
        <v>-32768</v>
      </c>
      <c r="AO958">
        <v>32767</v>
      </c>
      <c r="AP958" t="s">
        <v>4775</v>
      </c>
      <c r="AQ958" s="1" t="s">
        <v>157</v>
      </c>
      <c r="AR958" t="s">
        <v>158</v>
      </c>
      <c r="AS958" t="str">
        <f>VLOOKUP('intouch变量（实型）'!$A958,基本表格!$G:$Q,3,FALSE)</f>
        <v>DB100,REAL3172</v>
      </c>
      <c r="AT958" t="str">
        <f>VLOOKUP('intouch变量（实型）'!$A958,基本表格!$G:$Q,10,FALSE)</f>
        <v>No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</row>
    <row r="959" spans="1:55">
      <c r="A959" t="s">
        <v>6457</v>
      </c>
      <c r="B959" s="11" t="str">
        <f t="shared" si="14"/>
        <v>CHPF</v>
      </c>
      <c r="C959" s="11" t="str">
        <f>VLOOKUP('intouch变量（实型）'!$A959,基本表格!$G:$Q,2,FALSE)</f>
        <v>2131+P3-M5 木片出料皮带运输机 变频器通讯 减速时间</v>
      </c>
      <c r="D959" t="s">
        <v>154</v>
      </c>
      <c r="E959" t="s">
        <v>154</v>
      </c>
      <c r="F959">
        <v>0</v>
      </c>
      <c r="G959" t="s">
        <v>154</v>
      </c>
      <c r="H959" t="s">
        <v>154</v>
      </c>
      <c r="I959">
        <v>0</v>
      </c>
      <c r="J959">
        <v>0</v>
      </c>
      <c r="L959">
        <v>0</v>
      </c>
      <c r="M959">
        <v>-32768</v>
      </c>
      <c r="N959">
        <v>32767</v>
      </c>
      <c r="O959">
        <v>0</v>
      </c>
      <c r="P959">
        <v>0</v>
      </c>
      <c r="Q959" t="s">
        <v>155</v>
      </c>
      <c r="R959">
        <v>0</v>
      </c>
      <c r="S959">
        <v>1</v>
      </c>
      <c r="T959" t="s">
        <v>155</v>
      </c>
      <c r="U959">
        <v>0</v>
      </c>
      <c r="V959">
        <v>1</v>
      </c>
      <c r="W959" t="s">
        <v>155</v>
      </c>
      <c r="X959">
        <v>0</v>
      </c>
      <c r="Y959">
        <v>1</v>
      </c>
      <c r="Z959" t="s">
        <v>155</v>
      </c>
      <c r="AA959">
        <v>0</v>
      </c>
      <c r="AB959">
        <v>1</v>
      </c>
      <c r="AC959" t="s">
        <v>155</v>
      </c>
      <c r="AD959">
        <v>0</v>
      </c>
      <c r="AE959">
        <v>1</v>
      </c>
      <c r="AF959" t="s">
        <v>155</v>
      </c>
      <c r="AG959">
        <v>0</v>
      </c>
      <c r="AH959">
        <v>1</v>
      </c>
      <c r="AI959">
        <v>0</v>
      </c>
      <c r="AJ959" t="s">
        <v>155</v>
      </c>
      <c r="AK959">
        <v>0</v>
      </c>
      <c r="AL959">
        <v>1</v>
      </c>
      <c r="AM959" t="s">
        <v>4774</v>
      </c>
      <c r="AN959">
        <v>-32768</v>
      </c>
      <c r="AO959">
        <v>32767</v>
      </c>
      <c r="AP959" t="s">
        <v>4775</v>
      </c>
      <c r="AQ959" s="1" t="s">
        <v>157</v>
      </c>
      <c r="AR959" t="s">
        <v>158</v>
      </c>
      <c r="AS959" t="str">
        <f>VLOOKUP('intouch变量（实型）'!$A959,基本表格!$G:$Q,3,FALSE)</f>
        <v>DB100,REAL3176</v>
      </c>
      <c r="AT959" t="str">
        <f>VLOOKUP('intouch变量（实型）'!$A959,基本表格!$G:$Q,10,FALSE)</f>
        <v>No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</row>
    <row r="960" spans="1:55">
      <c r="A960" t="s">
        <v>6458</v>
      </c>
      <c r="B960" s="11" t="str">
        <f t="shared" si="14"/>
        <v>CHPF</v>
      </c>
      <c r="C960" s="11" t="str">
        <f>VLOOKUP('intouch变量（实型）'!$A960,基本表格!$G:$Q,2,FALSE)</f>
        <v>2131+P3-M5 木片出料皮带运输机 变频器通讯 最大频率</v>
      </c>
      <c r="D960" t="s">
        <v>154</v>
      </c>
      <c r="E960" t="s">
        <v>154</v>
      </c>
      <c r="F960">
        <v>0</v>
      </c>
      <c r="G960" t="s">
        <v>154</v>
      </c>
      <c r="H960" t="s">
        <v>154</v>
      </c>
      <c r="I960">
        <v>0</v>
      </c>
      <c r="J960">
        <v>0</v>
      </c>
      <c r="L960">
        <v>0</v>
      </c>
      <c r="M960">
        <v>-32768</v>
      </c>
      <c r="N960">
        <v>32767</v>
      </c>
      <c r="O960">
        <v>0</v>
      </c>
      <c r="P960">
        <v>0</v>
      </c>
      <c r="Q960" t="s">
        <v>155</v>
      </c>
      <c r="R960">
        <v>0</v>
      </c>
      <c r="S960">
        <v>1</v>
      </c>
      <c r="T960" t="s">
        <v>155</v>
      </c>
      <c r="U960">
        <v>0</v>
      </c>
      <c r="V960">
        <v>1</v>
      </c>
      <c r="W960" t="s">
        <v>155</v>
      </c>
      <c r="X960">
        <v>0</v>
      </c>
      <c r="Y960">
        <v>1</v>
      </c>
      <c r="Z960" t="s">
        <v>155</v>
      </c>
      <c r="AA960">
        <v>0</v>
      </c>
      <c r="AB960">
        <v>1</v>
      </c>
      <c r="AC960" t="s">
        <v>155</v>
      </c>
      <c r="AD960">
        <v>0</v>
      </c>
      <c r="AE960">
        <v>1</v>
      </c>
      <c r="AF960" t="s">
        <v>155</v>
      </c>
      <c r="AG960">
        <v>0</v>
      </c>
      <c r="AH960">
        <v>1</v>
      </c>
      <c r="AI960">
        <v>0</v>
      </c>
      <c r="AJ960" t="s">
        <v>155</v>
      </c>
      <c r="AK960">
        <v>0</v>
      </c>
      <c r="AL960">
        <v>1</v>
      </c>
      <c r="AM960" t="s">
        <v>4774</v>
      </c>
      <c r="AN960">
        <v>-32768</v>
      </c>
      <c r="AO960">
        <v>32767</v>
      </c>
      <c r="AP960" t="s">
        <v>4775</v>
      </c>
      <c r="AQ960" s="1" t="s">
        <v>157</v>
      </c>
      <c r="AR960" t="s">
        <v>158</v>
      </c>
      <c r="AS960" t="str">
        <f>VLOOKUP('intouch变量（实型）'!$A960,基本表格!$G:$Q,3,FALSE)</f>
        <v>DB100,REAL3180</v>
      </c>
      <c r="AT960" t="str">
        <f>VLOOKUP('intouch变量（实型）'!$A960,基本表格!$G:$Q,10,FALSE)</f>
        <v>No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</row>
    <row r="961" spans="1:55">
      <c r="A961" t="s">
        <v>6459</v>
      </c>
      <c r="B961" s="11" t="str">
        <f t="shared" si="14"/>
        <v>CHPF</v>
      </c>
      <c r="C961" s="11" t="str">
        <f>VLOOKUP('intouch变量（实型）'!$A961,基本表格!$G:$Q,2,FALSE)</f>
        <v>2131+P3-M5 木片出料皮带运输机 变频器通讯 最小频率</v>
      </c>
      <c r="D961" t="s">
        <v>154</v>
      </c>
      <c r="E961" t="s">
        <v>154</v>
      </c>
      <c r="F961">
        <v>0</v>
      </c>
      <c r="G961" t="s">
        <v>154</v>
      </c>
      <c r="H961" t="s">
        <v>154</v>
      </c>
      <c r="I961">
        <v>0</v>
      </c>
      <c r="J961">
        <v>0</v>
      </c>
      <c r="L961">
        <v>0</v>
      </c>
      <c r="M961">
        <v>-32768</v>
      </c>
      <c r="N961">
        <v>32767</v>
      </c>
      <c r="O961">
        <v>0</v>
      </c>
      <c r="P961">
        <v>0</v>
      </c>
      <c r="Q961" t="s">
        <v>155</v>
      </c>
      <c r="R961">
        <v>0</v>
      </c>
      <c r="S961">
        <v>1</v>
      </c>
      <c r="T961" t="s">
        <v>155</v>
      </c>
      <c r="U961">
        <v>0</v>
      </c>
      <c r="V961">
        <v>1</v>
      </c>
      <c r="W961" t="s">
        <v>155</v>
      </c>
      <c r="X961">
        <v>0</v>
      </c>
      <c r="Y961">
        <v>1</v>
      </c>
      <c r="Z961" t="s">
        <v>155</v>
      </c>
      <c r="AA961">
        <v>0</v>
      </c>
      <c r="AB961">
        <v>1</v>
      </c>
      <c r="AC961" t="s">
        <v>155</v>
      </c>
      <c r="AD961">
        <v>0</v>
      </c>
      <c r="AE961">
        <v>1</v>
      </c>
      <c r="AF961" t="s">
        <v>155</v>
      </c>
      <c r="AG961">
        <v>0</v>
      </c>
      <c r="AH961">
        <v>1</v>
      </c>
      <c r="AI961">
        <v>0</v>
      </c>
      <c r="AJ961" t="s">
        <v>155</v>
      </c>
      <c r="AK961">
        <v>0</v>
      </c>
      <c r="AL961">
        <v>1</v>
      </c>
      <c r="AM961" t="s">
        <v>4774</v>
      </c>
      <c r="AN961">
        <v>-32768</v>
      </c>
      <c r="AO961">
        <v>32767</v>
      </c>
      <c r="AP961" t="s">
        <v>4775</v>
      </c>
      <c r="AQ961" s="1" t="s">
        <v>157</v>
      </c>
      <c r="AR961" t="s">
        <v>158</v>
      </c>
      <c r="AS961" t="str">
        <f>VLOOKUP('intouch变量（实型）'!$A961,基本表格!$G:$Q,3,FALSE)</f>
        <v>DB100,REAL3184</v>
      </c>
      <c r="AT961" t="str">
        <f>VLOOKUP('intouch变量（实型）'!$A961,基本表格!$G:$Q,10,FALSE)</f>
        <v>No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</row>
    <row r="962" spans="1:55">
      <c r="A962" t="s">
        <v>6460</v>
      </c>
      <c r="B962" s="11" t="str">
        <f t="shared" si="14"/>
        <v>CHPF</v>
      </c>
      <c r="C962" s="11" t="str">
        <f>VLOOKUP('intouch变量（实型）'!$A962,基本表格!$G:$Q,2,FALSE)</f>
        <v>2131+P3-M5 木片出料皮带运输机 变频器通讯 多级速度</v>
      </c>
      <c r="D962" t="s">
        <v>154</v>
      </c>
      <c r="E962" t="s">
        <v>154</v>
      </c>
      <c r="F962">
        <v>0</v>
      </c>
      <c r="G962" t="s">
        <v>154</v>
      </c>
      <c r="H962" t="s">
        <v>154</v>
      </c>
      <c r="I962">
        <v>0</v>
      </c>
      <c r="J962">
        <v>0</v>
      </c>
      <c r="L962">
        <v>0</v>
      </c>
      <c r="M962">
        <v>-32768</v>
      </c>
      <c r="N962">
        <v>32767</v>
      </c>
      <c r="O962">
        <v>0</v>
      </c>
      <c r="P962">
        <v>0</v>
      </c>
      <c r="Q962" t="s">
        <v>155</v>
      </c>
      <c r="R962">
        <v>0</v>
      </c>
      <c r="S962">
        <v>1</v>
      </c>
      <c r="T962" t="s">
        <v>155</v>
      </c>
      <c r="U962">
        <v>0</v>
      </c>
      <c r="V962">
        <v>1</v>
      </c>
      <c r="W962" t="s">
        <v>155</v>
      </c>
      <c r="X962">
        <v>0</v>
      </c>
      <c r="Y962">
        <v>1</v>
      </c>
      <c r="Z962" t="s">
        <v>155</v>
      </c>
      <c r="AA962">
        <v>0</v>
      </c>
      <c r="AB962">
        <v>1</v>
      </c>
      <c r="AC962" t="s">
        <v>155</v>
      </c>
      <c r="AD962">
        <v>0</v>
      </c>
      <c r="AE962">
        <v>1</v>
      </c>
      <c r="AF962" t="s">
        <v>155</v>
      </c>
      <c r="AG962">
        <v>0</v>
      </c>
      <c r="AH962">
        <v>1</v>
      </c>
      <c r="AI962">
        <v>0</v>
      </c>
      <c r="AJ962" t="s">
        <v>155</v>
      </c>
      <c r="AK962">
        <v>0</v>
      </c>
      <c r="AL962">
        <v>1</v>
      </c>
      <c r="AM962" t="s">
        <v>4774</v>
      </c>
      <c r="AN962">
        <v>-32768</v>
      </c>
      <c r="AO962">
        <v>32767</v>
      </c>
      <c r="AP962" t="s">
        <v>4775</v>
      </c>
      <c r="AQ962" s="1" t="s">
        <v>157</v>
      </c>
      <c r="AR962" t="s">
        <v>158</v>
      </c>
      <c r="AS962" t="str">
        <f>VLOOKUP('intouch变量（实型）'!$A962,基本表格!$G:$Q,3,FALSE)</f>
        <v>DB100,REAL3188</v>
      </c>
      <c r="AT962" t="str">
        <f>VLOOKUP('intouch变量（实型）'!$A962,基本表格!$G:$Q,10,FALSE)</f>
        <v>No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</row>
    <row r="963" spans="1:55">
      <c r="A963" t="s">
        <v>6461</v>
      </c>
      <c r="B963" s="11" t="str">
        <f t="shared" si="14"/>
        <v>CHPF</v>
      </c>
      <c r="C963" s="11" t="str">
        <f>VLOOKUP('intouch变量（实型）'!$A963,基本表格!$G:$Q,2,FALSE)</f>
        <v>2131+P3-M5 木片出料皮带运输机 变频器通讯 多级转速</v>
      </c>
      <c r="D963" t="s">
        <v>154</v>
      </c>
      <c r="E963" t="s">
        <v>154</v>
      </c>
      <c r="F963">
        <v>0</v>
      </c>
      <c r="G963" t="s">
        <v>154</v>
      </c>
      <c r="H963" t="s">
        <v>154</v>
      </c>
      <c r="I963">
        <v>0</v>
      </c>
      <c r="J963">
        <v>0</v>
      </c>
      <c r="L963">
        <v>0</v>
      </c>
      <c r="M963">
        <v>-32768</v>
      </c>
      <c r="N963">
        <v>32767</v>
      </c>
      <c r="O963">
        <v>0</v>
      </c>
      <c r="P963">
        <v>0</v>
      </c>
      <c r="Q963" t="s">
        <v>155</v>
      </c>
      <c r="R963">
        <v>0</v>
      </c>
      <c r="S963">
        <v>1</v>
      </c>
      <c r="T963" t="s">
        <v>155</v>
      </c>
      <c r="U963">
        <v>0</v>
      </c>
      <c r="V963">
        <v>1</v>
      </c>
      <c r="W963" t="s">
        <v>155</v>
      </c>
      <c r="X963">
        <v>0</v>
      </c>
      <c r="Y963">
        <v>1</v>
      </c>
      <c r="Z963" t="s">
        <v>155</v>
      </c>
      <c r="AA963">
        <v>0</v>
      </c>
      <c r="AB963">
        <v>1</v>
      </c>
      <c r="AC963" t="s">
        <v>155</v>
      </c>
      <c r="AD963">
        <v>0</v>
      </c>
      <c r="AE963">
        <v>1</v>
      </c>
      <c r="AF963" t="s">
        <v>155</v>
      </c>
      <c r="AG963">
        <v>0</v>
      </c>
      <c r="AH963">
        <v>1</v>
      </c>
      <c r="AI963">
        <v>0</v>
      </c>
      <c r="AJ963" t="s">
        <v>155</v>
      </c>
      <c r="AK963">
        <v>0</v>
      </c>
      <c r="AL963">
        <v>1</v>
      </c>
      <c r="AM963" t="s">
        <v>4774</v>
      </c>
      <c r="AN963">
        <v>-32768</v>
      </c>
      <c r="AO963">
        <v>32767</v>
      </c>
      <c r="AP963" t="s">
        <v>4775</v>
      </c>
      <c r="AQ963" s="1" t="s">
        <v>157</v>
      </c>
      <c r="AR963" t="s">
        <v>158</v>
      </c>
      <c r="AS963" t="str">
        <f>VLOOKUP('intouch变量（实型）'!$A963,基本表格!$G:$Q,3,FALSE)</f>
        <v>DB100,REAL3192</v>
      </c>
      <c r="AT963" t="str">
        <f>VLOOKUP('intouch变量（实型）'!$A963,基本表格!$G:$Q,10,FALSE)</f>
        <v>No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</row>
    <row r="964" spans="1:55">
      <c r="A964" t="s">
        <v>6462</v>
      </c>
      <c r="B964" s="11" t="str">
        <f t="shared" si="14"/>
        <v>CHPF</v>
      </c>
      <c r="C964" s="11" t="str">
        <f>VLOOKUP('intouch变量（实型）'!$A964,基本表格!$G:$Q,2,FALSE)</f>
        <v>2131+P3-M5 木片出料皮带运输机 反馈转速 实际值</v>
      </c>
      <c r="D964" t="s">
        <v>154</v>
      </c>
      <c r="E964" t="s">
        <v>154</v>
      </c>
      <c r="F964">
        <v>0</v>
      </c>
      <c r="G964" t="s">
        <v>154</v>
      </c>
      <c r="H964" t="s">
        <v>154</v>
      </c>
      <c r="I964">
        <v>0</v>
      </c>
      <c r="J964">
        <v>0</v>
      </c>
      <c r="L964">
        <v>0</v>
      </c>
      <c r="M964">
        <v>-32768</v>
      </c>
      <c r="N964">
        <v>32767</v>
      </c>
      <c r="O964">
        <v>0</v>
      </c>
      <c r="P964">
        <v>0</v>
      </c>
      <c r="Q964" t="s">
        <v>155</v>
      </c>
      <c r="R964">
        <v>0</v>
      </c>
      <c r="S964">
        <v>1</v>
      </c>
      <c r="T964" t="s">
        <v>155</v>
      </c>
      <c r="U964">
        <v>0</v>
      </c>
      <c r="V964">
        <v>1</v>
      </c>
      <c r="W964" t="s">
        <v>155</v>
      </c>
      <c r="X964">
        <v>0</v>
      </c>
      <c r="Y964">
        <v>1</v>
      </c>
      <c r="Z964" t="s">
        <v>155</v>
      </c>
      <c r="AA964">
        <v>0</v>
      </c>
      <c r="AB964">
        <v>1</v>
      </c>
      <c r="AC964" t="s">
        <v>155</v>
      </c>
      <c r="AD964">
        <v>0</v>
      </c>
      <c r="AE964">
        <v>1</v>
      </c>
      <c r="AF964" t="s">
        <v>155</v>
      </c>
      <c r="AG964">
        <v>0</v>
      </c>
      <c r="AH964">
        <v>1</v>
      </c>
      <c r="AI964">
        <v>0</v>
      </c>
      <c r="AJ964" t="s">
        <v>155</v>
      </c>
      <c r="AK964">
        <v>0</v>
      </c>
      <c r="AL964">
        <v>1</v>
      </c>
      <c r="AM964" t="s">
        <v>4774</v>
      </c>
      <c r="AN964">
        <v>-32768</v>
      </c>
      <c r="AO964">
        <v>32767</v>
      </c>
      <c r="AP964" t="s">
        <v>4775</v>
      </c>
      <c r="AQ964" s="1" t="s">
        <v>157</v>
      </c>
      <c r="AR964" t="s">
        <v>158</v>
      </c>
      <c r="AS964" t="str">
        <f>VLOOKUP('intouch变量（实型）'!$A964,基本表格!$G:$Q,3,FALSE)</f>
        <v>DB100,REAL3206</v>
      </c>
      <c r="AT964" t="str">
        <f>VLOOKUP('intouch变量（实型）'!$A964,基本表格!$G:$Q,10,FALSE)</f>
        <v>Yes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</row>
    <row r="965" spans="1:55">
      <c r="A965" t="s">
        <v>6463</v>
      </c>
      <c r="B965" s="11" t="str">
        <f t="shared" ref="B965:B1028" si="15">LEFT(A965,4)</f>
        <v>CHPF</v>
      </c>
      <c r="C965" s="11" t="str">
        <f>VLOOKUP('intouch变量（实型）'!$A965,基本表格!$G:$Q,2,FALSE)</f>
        <v>2131+P3-M5 木片出料皮带运输机 反馈转速 量程</v>
      </c>
      <c r="D965" t="s">
        <v>154</v>
      </c>
      <c r="E965" t="s">
        <v>154</v>
      </c>
      <c r="F965">
        <v>0</v>
      </c>
      <c r="G965" t="s">
        <v>154</v>
      </c>
      <c r="H965" t="s">
        <v>154</v>
      </c>
      <c r="I965">
        <v>0</v>
      </c>
      <c r="J965">
        <v>0</v>
      </c>
      <c r="L965">
        <v>0</v>
      </c>
      <c r="M965">
        <v>-32768</v>
      </c>
      <c r="N965">
        <v>32767</v>
      </c>
      <c r="O965">
        <v>0</v>
      </c>
      <c r="P965">
        <v>0</v>
      </c>
      <c r="Q965" t="s">
        <v>155</v>
      </c>
      <c r="R965">
        <v>0</v>
      </c>
      <c r="S965">
        <v>1</v>
      </c>
      <c r="T965" t="s">
        <v>155</v>
      </c>
      <c r="U965">
        <v>0</v>
      </c>
      <c r="V965">
        <v>1</v>
      </c>
      <c r="W965" t="s">
        <v>155</v>
      </c>
      <c r="X965">
        <v>0</v>
      </c>
      <c r="Y965">
        <v>1</v>
      </c>
      <c r="Z965" t="s">
        <v>155</v>
      </c>
      <c r="AA965">
        <v>0</v>
      </c>
      <c r="AB965">
        <v>1</v>
      </c>
      <c r="AC965" t="s">
        <v>155</v>
      </c>
      <c r="AD965">
        <v>0</v>
      </c>
      <c r="AE965">
        <v>1</v>
      </c>
      <c r="AF965" t="s">
        <v>155</v>
      </c>
      <c r="AG965">
        <v>0</v>
      </c>
      <c r="AH965">
        <v>1</v>
      </c>
      <c r="AI965">
        <v>0</v>
      </c>
      <c r="AJ965" t="s">
        <v>155</v>
      </c>
      <c r="AK965">
        <v>0</v>
      </c>
      <c r="AL965">
        <v>1</v>
      </c>
      <c r="AM965" t="s">
        <v>4774</v>
      </c>
      <c r="AN965">
        <v>-32768</v>
      </c>
      <c r="AO965">
        <v>32767</v>
      </c>
      <c r="AP965" t="s">
        <v>4775</v>
      </c>
      <c r="AQ965" s="1" t="s">
        <v>157</v>
      </c>
      <c r="AR965" t="s">
        <v>158</v>
      </c>
      <c r="AS965" t="str">
        <f>VLOOKUP('intouch变量（实型）'!$A965,基本表格!$G:$Q,3,FALSE)</f>
        <v>DB100,REAL3210</v>
      </c>
      <c r="AT965" t="str">
        <f>VLOOKUP('intouch变量（实型）'!$A965,基本表格!$G:$Q,10,FALSE)</f>
        <v>No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</row>
    <row r="966" spans="1:55">
      <c r="A966" t="s">
        <v>6464</v>
      </c>
      <c r="B966" s="11" t="str">
        <f t="shared" si="15"/>
        <v>CHPF</v>
      </c>
      <c r="C966" s="11" t="str">
        <f>VLOOKUP('intouch变量（实型）'!$A966,基本表格!$G:$Q,2,FALSE)</f>
        <v>2131+P3-M5 木片出料皮带运输机 反馈转速 上限值</v>
      </c>
      <c r="D966" t="s">
        <v>154</v>
      </c>
      <c r="E966" t="s">
        <v>154</v>
      </c>
      <c r="F966">
        <v>0</v>
      </c>
      <c r="G966" t="s">
        <v>154</v>
      </c>
      <c r="H966" t="s">
        <v>154</v>
      </c>
      <c r="I966">
        <v>0</v>
      </c>
      <c r="J966">
        <v>0</v>
      </c>
      <c r="L966">
        <v>0</v>
      </c>
      <c r="M966">
        <v>-32768</v>
      </c>
      <c r="N966">
        <v>32767</v>
      </c>
      <c r="O966">
        <v>0</v>
      </c>
      <c r="P966">
        <v>0</v>
      </c>
      <c r="Q966" t="s">
        <v>155</v>
      </c>
      <c r="R966">
        <v>0</v>
      </c>
      <c r="S966">
        <v>1</v>
      </c>
      <c r="T966" t="s">
        <v>155</v>
      </c>
      <c r="U966">
        <v>0</v>
      </c>
      <c r="V966">
        <v>1</v>
      </c>
      <c r="W966" t="s">
        <v>155</v>
      </c>
      <c r="X966">
        <v>0</v>
      </c>
      <c r="Y966">
        <v>1</v>
      </c>
      <c r="Z966" t="s">
        <v>155</v>
      </c>
      <c r="AA966">
        <v>0</v>
      </c>
      <c r="AB966">
        <v>1</v>
      </c>
      <c r="AC966" t="s">
        <v>155</v>
      </c>
      <c r="AD966">
        <v>0</v>
      </c>
      <c r="AE966">
        <v>1</v>
      </c>
      <c r="AF966" t="s">
        <v>155</v>
      </c>
      <c r="AG966">
        <v>0</v>
      </c>
      <c r="AH966">
        <v>1</v>
      </c>
      <c r="AI966">
        <v>0</v>
      </c>
      <c r="AJ966" t="s">
        <v>155</v>
      </c>
      <c r="AK966">
        <v>0</v>
      </c>
      <c r="AL966">
        <v>1</v>
      </c>
      <c r="AM966" t="s">
        <v>4774</v>
      </c>
      <c r="AN966">
        <v>-32768</v>
      </c>
      <c r="AO966">
        <v>32767</v>
      </c>
      <c r="AP966" t="s">
        <v>4775</v>
      </c>
      <c r="AQ966" s="1" t="s">
        <v>157</v>
      </c>
      <c r="AR966" t="s">
        <v>158</v>
      </c>
      <c r="AS966" t="str">
        <f>VLOOKUP('intouch变量（实型）'!$A966,基本表格!$G:$Q,3,FALSE)</f>
        <v>DB100,REAL3214</v>
      </c>
      <c r="AT966" t="str">
        <f>VLOOKUP('intouch变量（实型）'!$A966,基本表格!$G:$Q,10,FALSE)</f>
        <v>No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</row>
    <row r="967" spans="1:55">
      <c r="A967" t="s">
        <v>6465</v>
      </c>
      <c r="B967" s="11" t="str">
        <f t="shared" si="15"/>
        <v>CHPF</v>
      </c>
      <c r="C967" s="11" t="str">
        <f>VLOOKUP('intouch变量（实型）'!$A967,基本表格!$G:$Q,2,FALSE)</f>
        <v>2131+P3-M5 木片出料皮带运输机 反馈转速 下限值</v>
      </c>
      <c r="D967" t="s">
        <v>154</v>
      </c>
      <c r="E967" t="s">
        <v>154</v>
      </c>
      <c r="F967">
        <v>0</v>
      </c>
      <c r="G967" t="s">
        <v>154</v>
      </c>
      <c r="H967" t="s">
        <v>154</v>
      </c>
      <c r="I967">
        <v>0</v>
      </c>
      <c r="J967">
        <v>0</v>
      </c>
      <c r="L967">
        <v>0</v>
      </c>
      <c r="M967">
        <v>-32768</v>
      </c>
      <c r="N967">
        <v>32767</v>
      </c>
      <c r="O967">
        <v>0</v>
      </c>
      <c r="P967">
        <v>0</v>
      </c>
      <c r="Q967" t="s">
        <v>155</v>
      </c>
      <c r="R967">
        <v>0</v>
      </c>
      <c r="S967">
        <v>1</v>
      </c>
      <c r="T967" t="s">
        <v>155</v>
      </c>
      <c r="U967">
        <v>0</v>
      </c>
      <c r="V967">
        <v>1</v>
      </c>
      <c r="W967" t="s">
        <v>155</v>
      </c>
      <c r="X967">
        <v>0</v>
      </c>
      <c r="Y967">
        <v>1</v>
      </c>
      <c r="Z967" t="s">
        <v>155</v>
      </c>
      <c r="AA967">
        <v>0</v>
      </c>
      <c r="AB967">
        <v>1</v>
      </c>
      <c r="AC967" t="s">
        <v>155</v>
      </c>
      <c r="AD967">
        <v>0</v>
      </c>
      <c r="AE967">
        <v>1</v>
      </c>
      <c r="AF967" t="s">
        <v>155</v>
      </c>
      <c r="AG967">
        <v>0</v>
      </c>
      <c r="AH967">
        <v>1</v>
      </c>
      <c r="AI967">
        <v>0</v>
      </c>
      <c r="AJ967" t="s">
        <v>155</v>
      </c>
      <c r="AK967">
        <v>0</v>
      </c>
      <c r="AL967">
        <v>1</v>
      </c>
      <c r="AM967" t="s">
        <v>4774</v>
      </c>
      <c r="AN967">
        <v>-32768</v>
      </c>
      <c r="AO967">
        <v>32767</v>
      </c>
      <c r="AP967" t="s">
        <v>4775</v>
      </c>
      <c r="AQ967" s="1" t="s">
        <v>157</v>
      </c>
      <c r="AR967" t="s">
        <v>158</v>
      </c>
      <c r="AS967" t="str">
        <f>VLOOKUP('intouch变量（实型）'!$A967,基本表格!$G:$Q,3,FALSE)</f>
        <v>DB100,REAL3218</v>
      </c>
      <c r="AT967" t="str">
        <f>VLOOKUP('intouch变量（实型）'!$A967,基本表格!$G:$Q,10,FALSE)</f>
        <v>No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</row>
    <row r="968" spans="1:55">
      <c r="A968" t="s">
        <v>6466</v>
      </c>
      <c r="B968" s="11" t="str">
        <f t="shared" si="15"/>
        <v>CHPF</v>
      </c>
      <c r="C968" s="11" t="str">
        <f>VLOOKUP('intouch变量（实型）'!$A968,基本表格!$G:$Q,2,FALSE)</f>
        <v>2131+P3-M5 木片出料皮带运输机 反馈转速 上上限值</v>
      </c>
      <c r="D968" t="s">
        <v>154</v>
      </c>
      <c r="E968" t="s">
        <v>154</v>
      </c>
      <c r="F968">
        <v>0</v>
      </c>
      <c r="G968" t="s">
        <v>154</v>
      </c>
      <c r="H968" t="s">
        <v>154</v>
      </c>
      <c r="I968">
        <v>0</v>
      </c>
      <c r="J968">
        <v>0</v>
      </c>
      <c r="L968">
        <v>0</v>
      </c>
      <c r="M968">
        <v>-32768</v>
      </c>
      <c r="N968">
        <v>32767</v>
      </c>
      <c r="O968">
        <v>0</v>
      </c>
      <c r="P968">
        <v>0</v>
      </c>
      <c r="Q968" t="s">
        <v>155</v>
      </c>
      <c r="R968">
        <v>0</v>
      </c>
      <c r="S968">
        <v>1</v>
      </c>
      <c r="T968" t="s">
        <v>155</v>
      </c>
      <c r="U968">
        <v>0</v>
      </c>
      <c r="V968">
        <v>1</v>
      </c>
      <c r="W968" t="s">
        <v>155</v>
      </c>
      <c r="X968">
        <v>0</v>
      </c>
      <c r="Y968">
        <v>1</v>
      </c>
      <c r="Z968" t="s">
        <v>155</v>
      </c>
      <c r="AA968">
        <v>0</v>
      </c>
      <c r="AB968">
        <v>1</v>
      </c>
      <c r="AC968" t="s">
        <v>155</v>
      </c>
      <c r="AD968">
        <v>0</v>
      </c>
      <c r="AE968">
        <v>1</v>
      </c>
      <c r="AF968" t="s">
        <v>155</v>
      </c>
      <c r="AG968">
        <v>0</v>
      </c>
      <c r="AH968">
        <v>1</v>
      </c>
      <c r="AI968">
        <v>0</v>
      </c>
      <c r="AJ968" t="s">
        <v>155</v>
      </c>
      <c r="AK968">
        <v>0</v>
      </c>
      <c r="AL968">
        <v>1</v>
      </c>
      <c r="AM968" t="s">
        <v>4774</v>
      </c>
      <c r="AN968">
        <v>-32768</v>
      </c>
      <c r="AO968">
        <v>32767</v>
      </c>
      <c r="AP968" t="s">
        <v>4775</v>
      </c>
      <c r="AQ968" s="1" t="s">
        <v>157</v>
      </c>
      <c r="AR968" t="s">
        <v>158</v>
      </c>
      <c r="AS968" t="str">
        <f>VLOOKUP('intouch变量（实型）'!$A968,基本表格!$G:$Q,3,FALSE)</f>
        <v>DB100,REAL3222</v>
      </c>
      <c r="AT968" t="str">
        <f>VLOOKUP('intouch变量（实型）'!$A968,基本表格!$G:$Q,10,FALSE)</f>
        <v>No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</row>
    <row r="969" spans="1:55">
      <c r="A969" t="s">
        <v>6467</v>
      </c>
      <c r="B969" s="11" t="str">
        <f t="shared" si="15"/>
        <v>CHPF</v>
      </c>
      <c r="C969" s="11" t="str">
        <f>VLOOKUP('intouch变量（实型）'!$A969,基本表格!$G:$Q,2,FALSE)</f>
        <v>2131+P3-M5 木片出料皮带运输机 反馈转速 下下限值</v>
      </c>
      <c r="D969" t="s">
        <v>154</v>
      </c>
      <c r="E969" t="s">
        <v>154</v>
      </c>
      <c r="F969">
        <v>0</v>
      </c>
      <c r="G969" t="s">
        <v>154</v>
      </c>
      <c r="H969" t="s">
        <v>154</v>
      </c>
      <c r="I969">
        <v>0</v>
      </c>
      <c r="J969">
        <v>0</v>
      </c>
      <c r="L969">
        <v>0</v>
      </c>
      <c r="M969">
        <v>-32768</v>
      </c>
      <c r="N969">
        <v>32767</v>
      </c>
      <c r="O969">
        <v>0</v>
      </c>
      <c r="P969">
        <v>0</v>
      </c>
      <c r="Q969" t="s">
        <v>155</v>
      </c>
      <c r="R969">
        <v>0</v>
      </c>
      <c r="S969">
        <v>1</v>
      </c>
      <c r="T969" t="s">
        <v>155</v>
      </c>
      <c r="U969">
        <v>0</v>
      </c>
      <c r="V969">
        <v>1</v>
      </c>
      <c r="W969" t="s">
        <v>155</v>
      </c>
      <c r="X969">
        <v>0</v>
      </c>
      <c r="Y969">
        <v>1</v>
      </c>
      <c r="Z969" t="s">
        <v>155</v>
      </c>
      <c r="AA969">
        <v>0</v>
      </c>
      <c r="AB969">
        <v>1</v>
      </c>
      <c r="AC969" t="s">
        <v>155</v>
      </c>
      <c r="AD969">
        <v>0</v>
      </c>
      <c r="AE969">
        <v>1</v>
      </c>
      <c r="AF969" t="s">
        <v>155</v>
      </c>
      <c r="AG969">
        <v>0</v>
      </c>
      <c r="AH969">
        <v>1</v>
      </c>
      <c r="AI969">
        <v>0</v>
      </c>
      <c r="AJ969" t="s">
        <v>155</v>
      </c>
      <c r="AK969">
        <v>0</v>
      </c>
      <c r="AL969">
        <v>1</v>
      </c>
      <c r="AM969" t="s">
        <v>4774</v>
      </c>
      <c r="AN969">
        <v>-32768</v>
      </c>
      <c r="AO969">
        <v>32767</v>
      </c>
      <c r="AP969" t="s">
        <v>4775</v>
      </c>
      <c r="AQ969" s="1" t="s">
        <v>157</v>
      </c>
      <c r="AR969" t="s">
        <v>158</v>
      </c>
      <c r="AS969" t="str">
        <f>VLOOKUP('intouch变量（实型）'!$A969,基本表格!$G:$Q,3,FALSE)</f>
        <v>DB100,REAL3226</v>
      </c>
      <c r="AT969" t="str">
        <f>VLOOKUP('intouch变量（实型）'!$A969,基本表格!$G:$Q,10,FALSE)</f>
        <v>No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</row>
    <row r="970" spans="1:55">
      <c r="A970" t="s">
        <v>6468</v>
      </c>
      <c r="B970" s="11" t="str">
        <f t="shared" si="15"/>
        <v>CHPF</v>
      </c>
      <c r="C970" s="11" t="str">
        <f>VLOOKUP('intouch变量（实型）'!$A970,基本表格!$G:$Q,2,FALSE)</f>
        <v>2131+P3-M5 木片出料皮带运输机 反馈电流 实际值</v>
      </c>
      <c r="D970" t="s">
        <v>154</v>
      </c>
      <c r="E970" t="s">
        <v>154</v>
      </c>
      <c r="F970">
        <v>0</v>
      </c>
      <c r="G970" t="s">
        <v>154</v>
      </c>
      <c r="H970" t="s">
        <v>154</v>
      </c>
      <c r="I970">
        <v>0</v>
      </c>
      <c r="J970">
        <v>0</v>
      </c>
      <c r="L970">
        <v>0</v>
      </c>
      <c r="M970">
        <v>-32768</v>
      </c>
      <c r="N970">
        <v>32767</v>
      </c>
      <c r="O970">
        <v>0</v>
      </c>
      <c r="P970">
        <v>0</v>
      </c>
      <c r="Q970" t="s">
        <v>155</v>
      </c>
      <c r="R970">
        <v>0</v>
      </c>
      <c r="S970">
        <v>1</v>
      </c>
      <c r="T970" t="s">
        <v>155</v>
      </c>
      <c r="U970">
        <v>0</v>
      </c>
      <c r="V970">
        <v>1</v>
      </c>
      <c r="W970" t="s">
        <v>155</v>
      </c>
      <c r="X970">
        <v>0</v>
      </c>
      <c r="Y970">
        <v>1</v>
      </c>
      <c r="Z970" t="s">
        <v>155</v>
      </c>
      <c r="AA970">
        <v>0</v>
      </c>
      <c r="AB970">
        <v>1</v>
      </c>
      <c r="AC970" t="s">
        <v>155</v>
      </c>
      <c r="AD970">
        <v>0</v>
      </c>
      <c r="AE970">
        <v>1</v>
      </c>
      <c r="AF970" t="s">
        <v>155</v>
      </c>
      <c r="AG970">
        <v>0</v>
      </c>
      <c r="AH970">
        <v>1</v>
      </c>
      <c r="AI970">
        <v>0</v>
      </c>
      <c r="AJ970" t="s">
        <v>155</v>
      </c>
      <c r="AK970">
        <v>0</v>
      </c>
      <c r="AL970">
        <v>1</v>
      </c>
      <c r="AM970" t="s">
        <v>4774</v>
      </c>
      <c r="AN970">
        <v>-32768</v>
      </c>
      <c r="AO970">
        <v>32767</v>
      </c>
      <c r="AP970" t="s">
        <v>4775</v>
      </c>
      <c r="AQ970" s="1" t="s">
        <v>157</v>
      </c>
      <c r="AR970" t="s">
        <v>158</v>
      </c>
      <c r="AS970" t="str">
        <f>VLOOKUP('intouch变量（实型）'!$A970,基本表格!$G:$Q,3,FALSE)</f>
        <v>DB100,REAL3256</v>
      </c>
      <c r="AT970" t="str">
        <f>VLOOKUP('intouch变量（实型）'!$A970,基本表格!$G:$Q,10,FALSE)</f>
        <v>Yes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</row>
    <row r="971" spans="1:55">
      <c r="A971" t="s">
        <v>6469</v>
      </c>
      <c r="B971" s="11" t="str">
        <f t="shared" si="15"/>
        <v>CHPF</v>
      </c>
      <c r="C971" s="11" t="str">
        <f>VLOOKUP('intouch变量（实型）'!$A971,基本表格!$G:$Q,2,FALSE)</f>
        <v>2131+P3-M5 木片出料皮带运输机 反馈电流 量程</v>
      </c>
      <c r="D971" t="s">
        <v>154</v>
      </c>
      <c r="E971" t="s">
        <v>154</v>
      </c>
      <c r="F971">
        <v>0</v>
      </c>
      <c r="G971" t="s">
        <v>154</v>
      </c>
      <c r="H971" t="s">
        <v>154</v>
      </c>
      <c r="I971">
        <v>0</v>
      </c>
      <c r="J971">
        <v>0</v>
      </c>
      <c r="L971">
        <v>0</v>
      </c>
      <c r="M971">
        <v>-32768</v>
      </c>
      <c r="N971">
        <v>32767</v>
      </c>
      <c r="O971">
        <v>0</v>
      </c>
      <c r="P971">
        <v>0</v>
      </c>
      <c r="Q971" t="s">
        <v>155</v>
      </c>
      <c r="R971">
        <v>0</v>
      </c>
      <c r="S971">
        <v>1</v>
      </c>
      <c r="T971" t="s">
        <v>155</v>
      </c>
      <c r="U971">
        <v>0</v>
      </c>
      <c r="V971">
        <v>1</v>
      </c>
      <c r="W971" t="s">
        <v>155</v>
      </c>
      <c r="X971">
        <v>0</v>
      </c>
      <c r="Y971">
        <v>1</v>
      </c>
      <c r="Z971" t="s">
        <v>155</v>
      </c>
      <c r="AA971">
        <v>0</v>
      </c>
      <c r="AB971">
        <v>1</v>
      </c>
      <c r="AC971" t="s">
        <v>155</v>
      </c>
      <c r="AD971">
        <v>0</v>
      </c>
      <c r="AE971">
        <v>1</v>
      </c>
      <c r="AF971" t="s">
        <v>155</v>
      </c>
      <c r="AG971">
        <v>0</v>
      </c>
      <c r="AH971">
        <v>1</v>
      </c>
      <c r="AI971">
        <v>0</v>
      </c>
      <c r="AJ971" t="s">
        <v>155</v>
      </c>
      <c r="AK971">
        <v>0</v>
      </c>
      <c r="AL971">
        <v>1</v>
      </c>
      <c r="AM971" t="s">
        <v>4774</v>
      </c>
      <c r="AN971">
        <v>-32768</v>
      </c>
      <c r="AO971">
        <v>32767</v>
      </c>
      <c r="AP971" t="s">
        <v>4775</v>
      </c>
      <c r="AQ971" s="1" t="s">
        <v>157</v>
      </c>
      <c r="AR971" t="s">
        <v>158</v>
      </c>
      <c r="AS971" t="str">
        <f>VLOOKUP('intouch变量（实型）'!$A971,基本表格!$G:$Q,3,FALSE)</f>
        <v>DB100,REAL3260</v>
      </c>
      <c r="AT971" t="str">
        <f>VLOOKUP('intouch变量（实型）'!$A971,基本表格!$G:$Q,10,FALSE)</f>
        <v>No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</row>
    <row r="972" spans="1:55">
      <c r="A972" t="s">
        <v>6470</v>
      </c>
      <c r="B972" s="11" t="str">
        <f t="shared" si="15"/>
        <v>CHPF</v>
      </c>
      <c r="C972" s="11" t="str">
        <f>VLOOKUP('intouch变量（实型）'!$A972,基本表格!$G:$Q,2,FALSE)</f>
        <v>2131+P3-M5 木片出料皮带运输机 反馈电流 上限值</v>
      </c>
      <c r="D972" t="s">
        <v>154</v>
      </c>
      <c r="E972" t="s">
        <v>154</v>
      </c>
      <c r="F972">
        <v>0</v>
      </c>
      <c r="G972" t="s">
        <v>154</v>
      </c>
      <c r="H972" t="s">
        <v>154</v>
      </c>
      <c r="I972">
        <v>0</v>
      </c>
      <c r="J972">
        <v>0</v>
      </c>
      <c r="L972">
        <v>0</v>
      </c>
      <c r="M972">
        <v>-32768</v>
      </c>
      <c r="N972">
        <v>32767</v>
      </c>
      <c r="O972">
        <v>0</v>
      </c>
      <c r="P972">
        <v>0</v>
      </c>
      <c r="Q972" t="s">
        <v>155</v>
      </c>
      <c r="R972">
        <v>0</v>
      </c>
      <c r="S972">
        <v>1</v>
      </c>
      <c r="T972" t="s">
        <v>155</v>
      </c>
      <c r="U972">
        <v>0</v>
      </c>
      <c r="V972">
        <v>1</v>
      </c>
      <c r="W972" t="s">
        <v>155</v>
      </c>
      <c r="X972">
        <v>0</v>
      </c>
      <c r="Y972">
        <v>1</v>
      </c>
      <c r="Z972" t="s">
        <v>155</v>
      </c>
      <c r="AA972">
        <v>0</v>
      </c>
      <c r="AB972">
        <v>1</v>
      </c>
      <c r="AC972" t="s">
        <v>155</v>
      </c>
      <c r="AD972">
        <v>0</v>
      </c>
      <c r="AE972">
        <v>1</v>
      </c>
      <c r="AF972" t="s">
        <v>155</v>
      </c>
      <c r="AG972">
        <v>0</v>
      </c>
      <c r="AH972">
        <v>1</v>
      </c>
      <c r="AI972">
        <v>0</v>
      </c>
      <c r="AJ972" t="s">
        <v>155</v>
      </c>
      <c r="AK972">
        <v>0</v>
      </c>
      <c r="AL972">
        <v>1</v>
      </c>
      <c r="AM972" t="s">
        <v>4774</v>
      </c>
      <c r="AN972">
        <v>-32768</v>
      </c>
      <c r="AO972">
        <v>32767</v>
      </c>
      <c r="AP972" t="s">
        <v>4775</v>
      </c>
      <c r="AQ972" s="1" t="s">
        <v>157</v>
      </c>
      <c r="AR972" t="s">
        <v>158</v>
      </c>
      <c r="AS972" t="str">
        <f>VLOOKUP('intouch变量（实型）'!$A972,基本表格!$G:$Q,3,FALSE)</f>
        <v>DB100,REAL3264</v>
      </c>
      <c r="AT972" t="str">
        <f>VLOOKUP('intouch变量（实型）'!$A972,基本表格!$G:$Q,10,FALSE)</f>
        <v>No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</row>
    <row r="973" spans="1:55">
      <c r="A973" t="s">
        <v>6471</v>
      </c>
      <c r="B973" s="11" t="str">
        <f t="shared" si="15"/>
        <v>CHPF</v>
      </c>
      <c r="C973" s="11" t="str">
        <f>VLOOKUP('intouch变量（实型）'!$A973,基本表格!$G:$Q,2,FALSE)</f>
        <v>2131+P3-M5 木片出料皮带运输机 反馈电流 下限值</v>
      </c>
      <c r="D973" t="s">
        <v>154</v>
      </c>
      <c r="E973" t="s">
        <v>154</v>
      </c>
      <c r="F973">
        <v>0</v>
      </c>
      <c r="G973" t="s">
        <v>154</v>
      </c>
      <c r="H973" t="s">
        <v>154</v>
      </c>
      <c r="I973">
        <v>0</v>
      </c>
      <c r="J973">
        <v>0</v>
      </c>
      <c r="L973">
        <v>0</v>
      </c>
      <c r="M973">
        <v>-32768</v>
      </c>
      <c r="N973">
        <v>32767</v>
      </c>
      <c r="O973">
        <v>0</v>
      </c>
      <c r="P973">
        <v>0</v>
      </c>
      <c r="Q973" t="s">
        <v>155</v>
      </c>
      <c r="R973">
        <v>0</v>
      </c>
      <c r="S973">
        <v>1</v>
      </c>
      <c r="T973" t="s">
        <v>155</v>
      </c>
      <c r="U973">
        <v>0</v>
      </c>
      <c r="V973">
        <v>1</v>
      </c>
      <c r="W973" t="s">
        <v>155</v>
      </c>
      <c r="X973">
        <v>0</v>
      </c>
      <c r="Y973">
        <v>1</v>
      </c>
      <c r="Z973" t="s">
        <v>155</v>
      </c>
      <c r="AA973">
        <v>0</v>
      </c>
      <c r="AB973">
        <v>1</v>
      </c>
      <c r="AC973" t="s">
        <v>155</v>
      </c>
      <c r="AD973">
        <v>0</v>
      </c>
      <c r="AE973">
        <v>1</v>
      </c>
      <c r="AF973" t="s">
        <v>155</v>
      </c>
      <c r="AG973">
        <v>0</v>
      </c>
      <c r="AH973">
        <v>1</v>
      </c>
      <c r="AI973">
        <v>0</v>
      </c>
      <c r="AJ973" t="s">
        <v>155</v>
      </c>
      <c r="AK973">
        <v>0</v>
      </c>
      <c r="AL973">
        <v>1</v>
      </c>
      <c r="AM973" t="s">
        <v>4774</v>
      </c>
      <c r="AN973">
        <v>-32768</v>
      </c>
      <c r="AO973">
        <v>32767</v>
      </c>
      <c r="AP973" t="s">
        <v>4775</v>
      </c>
      <c r="AQ973" s="1" t="s">
        <v>157</v>
      </c>
      <c r="AR973" t="s">
        <v>158</v>
      </c>
      <c r="AS973" t="str">
        <f>VLOOKUP('intouch变量（实型）'!$A973,基本表格!$G:$Q,3,FALSE)</f>
        <v>DB100,REAL3268</v>
      </c>
      <c r="AT973" t="str">
        <f>VLOOKUP('intouch变量（实型）'!$A973,基本表格!$G:$Q,10,FALSE)</f>
        <v>No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</row>
    <row r="974" spans="1:55">
      <c r="A974" t="s">
        <v>6472</v>
      </c>
      <c r="B974" s="11" t="str">
        <f t="shared" si="15"/>
        <v>CHPF</v>
      </c>
      <c r="C974" s="11" t="str">
        <f>VLOOKUP('intouch变量（实型）'!$A974,基本表格!$G:$Q,2,FALSE)</f>
        <v>2131+P3-M5 木片出料皮带运输机 反馈电流 上上限值</v>
      </c>
      <c r="D974" t="s">
        <v>154</v>
      </c>
      <c r="E974" t="s">
        <v>154</v>
      </c>
      <c r="F974">
        <v>0</v>
      </c>
      <c r="G974" t="s">
        <v>154</v>
      </c>
      <c r="H974" t="s">
        <v>154</v>
      </c>
      <c r="I974">
        <v>0</v>
      </c>
      <c r="J974">
        <v>0</v>
      </c>
      <c r="L974">
        <v>0</v>
      </c>
      <c r="M974">
        <v>-32768</v>
      </c>
      <c r="N974">
        <v>32767</v>
      </c>
      <c r="O974">
        <v>0</v>
      </c>
      <c r="P974">
        <v>0</v>
      </c>
      <c r="Q974" t="s">
        <v>155</v>
      </c>
      <c r="R974">
        <v>0</v>
      </c>
      <c r="S974">
        <v>1</v>
      </c>
      <c r="T974" t="s">
        <v>155</v>
      </c>
      <c r="U974">
        <v>0</v>
      </c>
      <c r="V974">
        <v>1</v>
      </c>
      <c r="W974" t="s">
        <v>155</v>
      </c>
      <c r="X974">
        <v>0</v>
      </c>
      <c r="Y974">
        <v>1</v>
      </c>
      <c r="Z974" t="s">
        <v>155</v>
      </c>
      <c r="AA974">
        <v>0</v>
      </c>
      <c r="AB974">
        <v>1</v>
      </c>
      <c r="AC974" t="s">
        <v>155</v>
      </c>
      <c r="AD974">
        <v>0</v>
      </c>
      <c r="AE974">
        <v>1</v>
      </c>
      <c r="AF974" t="s">
        <v>155</v>
      </c>
      <c r="AG974">
        <v>0</v>
      </c>
      <c r="AH974">
        <v>1</v>
      </c>
      <c r="AI974">
        <v>0</v>
      </c>
      <c r="AJ974" t="s">
        <v>155</v>
      </c>
      <c r="AK974">
        <v>0</v>
      </c>
      <c r="AL974">
        <v>1</v>
      </c>
      <c r="AM974" t="s">
        <v>4774</v>
      </c>
      <c r="AN974">
        <v>-32768</v>
      </c>
      <c r="AO974">
        <v>32767</v>
      </c>
      <c r="AP974" t="s">
        <v>4775</v>
      </c>
      <c r="AQ974" s="1" t="s">
        <v>157</v>
      </c>
      <c r="AR974" t="s">
        <v>158</v>
      </c>
      <c r="AS974" t="str">
        <f>VLOOKUP('intouch变量（实型）'!$A974,基本表格!$G:$Q,3,FALSE)</f>
        <v>DB100,REAL3272</v>
      </c>
      <c r="AT974" t="str">
        <f>VLOOKUP('intouch变量（实型）'!$A974,基本表格!$G:$Q,10,FALSE)</f>
        <v>No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</row>
    <row r="975" spans="1:55">
      <c r="A975" t="s">
        <v>6473</v>
      </c>
      <c r="B975" s="11" t="str">
        <f t="shared" si="15"/>
        <v>CHPF</v>
      </c>
      <c r="C975" s="11" t="str">
        <f>VLOOKUP('intouch变量（实型）'!$A975,基本表格!$G:$Q,2,FALSE)</f>
        <v>2131+P3-M5 木片出料皮带运输机 反馈电流 下下限值</v>
      </c>
      <c r="D975" t="s">
        <v>154</v>
      </c>
      <c r="E975" t="s">
        <v>154</v>
      </c>
      <c r="F975">
        <v>0</v>
      </c>
      <c r="G975" t="s">
        <v>154</v>
      </c>
      <c r="H975" t="s">
        <v>154</v>
      </c>
      <c r="I975">
        <v>0</v>
      </c>
      <c r="J975">
        <v>0</v>
      </c>
      <c r="L975">
        <v>0</v>
      </c>
      <c r="M975">
        <v>-32768</v>
      </c>
      <c r="N975">
        <v>32767</v>
      </c>
      <c r="O975">
        <v>0</v>
      </c>
      <c r="P975">
        <v>0</v>
      </c>
      <c r="Q975" t="s">
        <v>155</v>
      </c>
      <c r="R975">
        <v>0</v>
      </c>
      <c r="S975">
        <v>1</v>
      </c>
      <c r="T975" t="s">
        <v>155</v>
      </c>
      <c r="U975">
        <v>0</v>
      </c>
      <c r="V975">
        <v>1</v>
      </c>
      <c r="W975" t="s">
        <v>155</v>
      </c>
      <c r="X975">
        <v>0</v>
      </c>
      <c r="Y975">
        <v>1</v>
      </c>
      <c r="Z975" t="s">
        <v>155</v>
      </c>
      <c r="AA975">
        <v>0</v>
      </c>
      <c r="AB975">
        <v>1</v>
      </c>
      <c r="AC975" t="s">
        <v>155</v>
      </c>
      <c r="AD975">
        <v>0</v>
      </c>
      <c r="AE975">
        <v>1</v>
      </c>
      <c r="AF975" t="s">
        <v>155</v>
      </c>
      <c r="AG975">
        <v>0</v>
      </c>
      <c r="AH975">
        <v>1</v>
      </c>
      <c r="AI975">
        <v>0</v>
      </c>
      <c r="AJ975" t="s">
        <v>155</v>
      </c>
      <c r="AK975">
        <v>0</v>
      </c>
      <c r="AL975">
        <v>1</v>
      </c>
      <c r="AM975" t="s">
        <v>4774</v>
      </c>
      <c r="AN975">
        <v>-32768</v>
      </c>
      <c r="AO975">
        <v>32767</v>
      </c>
      <c r="AP975" t="s">
        <v>4775</v>
      </c>
      <c r="AQ975" s="1" t="s">
        <v>157</v>
      </c>
      <c r="AR975" t="s">
        <v>158</v>
      </c>
      <c r="AS975" t="str">
        <f>VLOOKUP('intouch变量（实型）'!$A975,基本表格!$G:$Q,3,FALSE)</f>
        <v>DB100,REAL3276</v>
      </c>
      <c r="AT975" t="str">
        <f>VLOOKUP('intouch变量（实型）'!$A975,基本表格!$G:$Q,10,FALSE)</f>
        <v>No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</row>
    <row r="976" spans="1:55">
      <c r="A976" t="s">
        <v>6474</v>
      </c>
      <c r="B976" s="11" t="str">
        <f t="shared" si="15"/>
        <v>CHPF</v>
      </c>
      <c r="C976" s="11" t="str">
        <f>VLOOKUP('intouch变量（实型）'!$A976,基本表格!$G:$Q,2,FALSE)</f>
        <v>2133+P6-M1 木片筛进料皮带运输机 给定频率 实际值</v>
      </c>
      <c r="D976" t="s">
        <v>154</v>
      </c>
      <c r="E976" t="s">
        <v>154</v>
      </c>
      <c r="F976">
        <v>0</v>
      </c>
      <c r="G976" t="s">
        <v>154</v>
      </c>
      <c r="H976" t="s">
        <v>154</v>
      </c>
      <c r="I976">
        <v>0</v>
      </c>
      <c r="J976">
        <v>0</v>
      </c>
      <c r="L976">
        <v>0</v>
      </c>
      <c r="M976">
        <v>-32768</v>
      </c>
      <c r="N976">
        <v>32767</v>
      </c>
      <c r="O976">
        <v>0</v>
      </c>
      <c r="P976">
        <v>0</v>
      </c>
      <c r="Q976" t="s">
        <v>155</v>
      </c>
      <c r="R976">
        <v>0</v>
      </c>
      <c r="S976">
        <v>1</v>
      </c>
      <c r="T976" t="s">
        <v>155</v>
      </c>
      <c r="U976">
        <v>0</v>
      </c>
      <c r="V976">
        <v>1</v>
      </c>
      <c r="W976" t="s">
        <v>155</v>
      </c>
      <c r="X976">
        <v>0</v>
      </c>
      <c r="Y976">
        <v>1</v>
      </c>
      <c r="Z976" t="s">
        <v>155</v>
      </c>
      <c r="AA976">
        <v>0</v>
      </c>
      <c r="AB976">
        <v>1</v>
      </c>
      <c r="AC976" t="s">
        <v>155</v>
      </c>
      <c r="AD976">
        <v>0</v>
      </c>
      <c r="AE976">
        <v>1</v>
      </c>
      <c r="AF976" t="s">
        <v>155</v>
      </c>
      <c r="AG976">
        <v>0</v>
      </c>
      <c r="AH976">
        <v>1</v>
      </c>
      <c r="AI976">
        <v>0</v>
      </c>
      <c r="AJ976" t="s">
        <v>155</v>
      </c>
      <c r="AK976">
        <v>0</v>
      </c>
      <c r="AL976">
        <v>1</v>
      </c>
      <c r="AM976" t="s">
        <v>4774</v>
      </c>
      <c r="AN976">
        <v>-32768</v>
      </c>
      <c r="AO976">
        <v>32767</v>
      </c>
      <c r="AP976" t="s">
        <v>4775</v>
      </c>
      <c r="AQ976" s="1" t="s">
        <v>157</v>
      </c>
      <c r="AR976" t="s">
        <v>158</v>
      </c>
      <c r="AS976" t="str">
        <f>VLOOKUP('intouch变量（实型）'!$A976,基本表格!$G:$Q,3,FALSE)</f>
        <v>DB100,REAL3356</v>
      </c>
      <c r="AT976" t="str">
        <f>VLOOKUP('intouch变量（实型）'!$A976,基本表格!$G:$Q,10,FALSE)</f>
        <v>Yes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</row>
    <row r="977" spans="1:55">
      <c r="A977" t="s">
        <v>6475</v>
      </c>
      <c r="B977" s="11" t="str">
        <f t="shared" si="15"/>
        <v>CHPF</v>
      </c>
      <c r="C977" s="11" t="str">
        <f>VLOOKUP('intouch变量（实型）'!$A977,基本表格!$G:$Q,2,FALSE)</f>
        <v>2133+P6-M1 木片筛进料皮带运输机 给定频率 量程</v>
      </c>
      <c r="D977" t="s">
        <v>154</v>
      </c>
      <c r="E977" t="s">
        <v>154</v>
      </c>
      <c r="F977">
        <v>0</v>
      </c>
      <c r="G977" t="s">
        <v>154</v>
      </c>
      <c r="H977" t="s">
        <v>154</v>
      </c>
      <c r="I977">
        <v>0</v>
      </c>
      <c r="J977">
        <v>0</v>
      </c>
      <c r="L977">
        <v>0</v>
      </c>
      <c r="M977">
        <v>-32768</v>
      </c>
      <c r="N977">
        <v>32767</v>
      </c>
      <c r="O977">
        <v>0</v>
      </c>
      <c r="P977">
        <v>0</v>
      </c>
      <c r="Q977" t="s">
        <v>155</v>
      </c>
      <c r="R977">
        <v>0</v>
      </c>
      <c r="S977">
        <v>1</v>
      </c>
      <c r="T977" t="s">
        <v>155</v>
      </c>
      <c r="U977">
        <v>0</v>
      </c>
      <c r="V977">
        <v>1</v>
      </c>
      <c r="W977" t="s">
        <v>155</v>
      </c>
      <c r="X977">
        <v>0</v>
      </c>
      <c r="Y977">
        <v>1</v>
      </c>
      <c r="Z977" t="s">
        <v>155</v>
      </c>
      <c r="AA977">
        <v>0</v>
      </c>
      <c r="AB977">
        <v>1</v>
      </c>
      <c r="AC977" t="s">
        <v>155</v>
      </c>
      <c r="AD977">
        <v>0</v>
      </c>
      <c r="AE977">
        <v>1</v>
      </c>
      <c r="AF977" t="s">
        <v>155</v>
      </c>
      <c r="AG977">
        <v>0</v>
      </c>
      <c r="AH977">
        <v>1</v>
      </c>
      <c r="AI977">
        <v>0</v>
      </c>
      <c r="AJ977" t="s">
        <v>155</v>
      </c>
      <c r="AK977">
        <v>0</v>
      </c>
      <c r="AL977">
        <v>1</v>
      </c>
      <c r="AM977" t="s">
        <v>4774</v>
      </c>
      <c r="AN977">
        <v>-32768</v>
      </c>
      <c r="AO977">
        <v>32767</v>
      </c>
      <c r="AP977" t="s">
        <v>4775</v>
      </c>
      <c r="AQ977" s="1" t="s">
        <v>157</v>
      </c>
      <c r="AR977" t="s">
        <v>158</v>
      </c>
      <c r="AS977" t="str">
        <f>VLOOKUP('intouch变量（实型）'!$A977,基本表格!$G:$Q,3,FALSE)</f>
        <v>DB100,REAL3360</v>
      </c>
      <c r="AT977" t="str">
        <f>VLOOKUP('intouch变量（实型）'!$A977,基本表格!$G:$Q,10,FALSE)</f>
        <v>No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</row>
    <row r="978" spans="1:55">
      <c r="A978" t="s">
        <v>6476</v>
      </c>
      <c r="B978" s="11" t="str">
        <f t="shared" si="15"/>
        <v>CHPF</v>
      </c>
      <c r="C978" s="11" t="str">
        <f>VLOOKUP('intouch变量（实型）'!$A978,基本表格!$G:$Q,2,FALSE)</f>
        <v>2133+P6-M1 木片筛进料皮带运输机 给定频率 上限值</v>
      </c>
      <c r="D978" t="s">
        <v>154</v>
      </c>
      <c r="E978" t="s">
        <v>154</v>
      </c>
      <c r="F978">
        <v>0</v>
      </c>
      <c r="G978" t="s">
        <v>154</v>
      </c>
      <c r="H978" t="s">
        <v>154</v>
      </c>
      <c r="I978">
        <v>0</v>
      </c>
      <c r="J978">
        <v>0</v>
      </c>
      <c r="L978">
        <v>0</v>
      </c>
      <c r="M978">
        <v>-32768</v>
      </c>
      <c r="N978">
        <v>32767</v>
      </c>
      <c r="O978">
        <v>0</v>
      </c>
      <c r="P978">
        <v>0</v>
      </c>
      <c r="Q978" t="s">
        <v>155</v>
      </c>
      <c r="R978">
        <v>0</v>
      </c>
      <c r="S978">
        <v>1</v>
      </c>
      <c r="T978" t="s">
        <v>155</v>
      </c>
      <c r="U978">
        <v>0</v>
      </c>
      <c r="V978">
        <v>1</v>
      </c>
      <c r="W978" t="s">
        <v>155</v>
      </c>
      <c r="X978">
        <v>0</v>
      </c>
      <c r="Y978">
        <v>1</v>
      </c>
      <c r="Z978" t="s">
        <v>155</v>
      </c>
      <c r="AA978">
        <v>0</v>
      </c>
      <c r="AB978">
        <v>1</v>
      </c>
      <c r="AC978" t="s">
        <v>155</v>
      </c>
      <c r="AD978">
        <v>0</v>
      </c>
      <c r="AE978">
        <v>1</v>
      </c>
      <c r="AF978" t="s">
        <v>155</v>
      </c>
      <c r="AG978">
        <v>0</v>
      </c>
      <c r="AH978">
        <v>1</v>
      </c>
      <c r="AI978">
        <v>0</v>
      </c>
      <c r="AJ978" t="s">
        <v>155</v>
      </c>
      <c r="AK978">
        <v>0</v>
      </c>
      <c r="AL978">
        <v>1</v>
      </c>
      <c r="AM978" t="s">
        <v>4774</v>
      </c>
      <c r="AN978">
        <v>-32768</v>
      </c>
      <c r="AO978">
        <v>32767</v>
      </c>
      <c r="AP978" t="s">
        <v>4775</v>
      </c>
      <c r="AQ978" s="1" t="s">
        <v>157</v>
      </c>
      <c r="AR978" t="s">
        <v>158</v>
      </c>
      <c r="AS978" t="str">
        <f>VLOOKUP('intouch变量（实型）'!$A978,基本表格!$G:$Q,3,FALSE)</f>
        <v>DB100,REAL3364</v>
      </c>
      <c r="AT978" t="str">
        <f>VLOOKUP('intouch变量（实型）'!$A978,基本表格!$G:$Q,10,FALSE)</f>
        <v>No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</row>
    <row r="979" spans="1:55">
      <c r="A979" t="s">
        <v>6477</v>
      </c>
      <c r="B979" s="11" t="str">
        <f t="shared" si="15"/>
        <v>CHPF</v>
      </c>
      <c r="C979" s="11" t="str">
        <f>VLOOKUP('intouch变量（实型）'!$A979,基本表格!$G:$Q,2,FALSE)</f>
        <v>2133+P6-M1 木片筛进料皮带运输机 给定频率 下限值</v>
      </c>
      <c r="D979" t="s">
        <v>154</v>
      </c>
      <c r="E979" t="s">
        <v>154</v>
      </c>
      <c r="F979">
        <v>0</v>
      </c>
      <c r="G979" t="s">
        <v>154</v>
      </c>
      <c r="H979" t="s">
        <v>154</v>
      </c>
      <c r="I979">
        <v>0</v>
      </c>
      <c r="J979">
        <v>0</v>
      </c>
      <c r="L979">
        <v>0</v>
      </c>
      <c r="M979">
        <v>-32768</v>
      </c>
      <c r="N979">
        <v>32767</v>
      </c>
      <c r="O979">
        <v>0</v>
      </c>
      <c r="P979">
        <v>0</v>
      </c>
      <c r="Q979" t="s">
        <v>155</v>
      </c>
      <c r="R979">
        <v>0</v>
      </c>
      <c r="S979">
        <v>1</v>
      </c>
      <c r="T979" t="s">
        <v>155</v>
      </c>
      <c r="U979">
        <v>0</v>
      </c>
      <c r="V979">
        <v>1</v>
      </c>
      <c r="W979" t="s">
        <v>155</v>
      </c>
      <c r="X979">
        <v>0</v>
      </c>
      <c r="Y979">
        <v>1</v>
      </c>
      <c r="Z979" t="s">
        <v>155</v>
      </c>
      <c r="AA979">
        <v>0</v>
      </c>
      <c r="AB979">
        <v>1</v>
      </c>
      <c r="AC979" t="s">
        <v>155</v>
      </c>
      <c r="AD979">
        <v>0</v>
      </c>
      <c r="AE979">
        <v>1</v>
      </c>
      <c r="AF979" t="s">
        <v>155</v>
      </c>
      <c r="AG979">
        <v>0</v>
      </c>
      <c r="AH979">
        <v>1</v>
      </c>
      <c r="AI979">
        <v>0</v>
      </c>
      <c r="AJ979" t="s">
        <v>155</v>
      </c>
      <c r="AK979">
        <v>0</v>
      </c>
      <c r="AL979">
        <v>1</v>
      </c>
      <c r="AM979" t="s">
        <v>4774</v>
      </c>
      <c r="AN979">
        <v>-32768</v>
      </c>
      <c r="AO979">
        <v>32767</v>
      </c>
      <c r="AP979" t="s">
        <v>4775</v>
      </c>
      <c r="AQ979" s="1" t="s">
        <v>157</v>
      </c>
      <c r="AR979" t="s">
        <v>158</v>
      </c>
      <c r="AS979" t="str">
        <f>VLOOKUP('intouch变量（实型）'!$A979,基本表格!$G:$Q,3,FALSE)</f>
        <v>DB100,REAL3368</v>
      </c>
      <c r="AT979" t="str">
        <f>VLOOKUP('intouch变量（实型）'!$A979,基本表格!$G:$Q,10,FALSE)</f>
        <v>No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</row>
    <row r="980" spans="1:55">
      <c r="A980" t="s">
        <v>6478</v>
      </c>
      <c r="B980" s="11" t="str">
        <f t="shared" si="15"/>
        <v>CHPF</v>
      </c>
      <c r="C980" s="11" t="str">
        <f>VLOOKUP('intouch变量（实型）'!$A980,基本表格!$G:$Q,2,FALSE)</f>
        <v>2133+P6-M1 木片筛进料皮带运输机 给定频率 上上限值</v>
      </c>
      <c r="D980" t="s">
        <v>154</v>
      </c>
      <c r="E980" t="s">
        <v>154</v>
      </c>
      <c r="F980">
        <v>0</v>
      </c>
      <c r="G980" t="s">
        <v>154</v>
      </c>
      <c r="H980" t="s">
        <v>154</v>
      </c>
      <c r="I980">
        <v>0</v>
      </c>
      <c r="J980">
        <v>0</v>
      </c>
      <c r="L980">
        <v>0</v>
      </c>
      <c r="M980">
        <v>-32768</v>
      </c>
      <c r="N980">
        <v>32767</v>
      </c>
      <c r="O980">
        <v>0</v>
      </c>
      <c r="P980">
        <v>0</v>
      </c>
      <c r="Q980" t="s">
        <v>155</v>
      </c>
      <c r="R980">
        <v>0</v>
      </c>
      <c r="S980">
        <v>1</v>
      </c>
      <c r="T980" t="s">
        <v>155</v>
      </c>
      <c r="U980">
        <v>0</v>
      </c>
      <c r="V980">
        <v>1</v>
      </c>
      <c r="W980" t="s">
        <v>155</v>
      </c>
      <c r="X980">
        <v>0</v>
      </c>
      <c r="Y980">
        <v>1</v>
      </c>
      <c r="Z980" t="s">
        <v>155</v>
      </c>
      <c r="AA980">
        <v>0</v>
      </c>
      <c r="AB980">
        <v>1</v>
      </c>
      <c r="AC980" t="s">
        <v>155</v>
      </c>
      <c r="AD980">
        <v>0</v>
      </c>
      <c r="AE980">
        <v>1</v>
      </c>
      <c r="AF980" t="s">
        <v>155</v>
      </c>
      <c r="AG980">
        <v>0</v>
      </c>
      <c r="AH980">
        <v>1</v>
      </c>
      <c r="AI980">
        <v>0</v>
      </c>
      <c r="AJ980" t="s">
        <v>155</v>
      </c>
      <c r="AK980">
        <v>0</v>
      </c>
      <c r="AL980">
        <v>1</v>
      </c>
      <c r="AM980" t="s">
        <v>4774</v>
      </c>
      <c r="AN980">
        <v>-32768</v>
      </c>
      <c r="AO980">
        <v>32767</v>
      </c>
      <c r="AP980" t="s">
        <v>4775</v>
      </c>
      <c r="AQ980" s="1" t="s">
        <v>157</v>
      </c>
      <c r="AR980" t="s">
        <v>158</v>
      </c>
      <c r="AS980" t="str">
        <f>VLOOKUP('intouch变量（实型）'!$A980,基本表格!$G:$Q,3,FALSE)</f>
        <v>DB100,REAL3372</v>
      </c>
      <c r="AT980" t="str">
        <f>VLOOKUP('intouch变量（实型）'!$A980,基本表格!$G:$Q,10,FALSE)</f>
        <v>No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</row>
    <row r="981" spans="1:55">
      <c r="A981" t="s">
        <v>6479</v>
      </c>
      <c r="B981" s="11" t="str">
        <f t="shared" si="15"/>
        <v>CHPF</v>
      </c>
      <c r="C981" s="11" t="str">
        <f>VLOOKUP('intouch变量（实型）'!$A981,基本表格!$G:$Q,2,FALSE)</f>
        <v>2133+P6-M1 木片筛进料皮带运输机 给定频率 下下限值</v>
      </c>
      <c r="D981" t="s">
        <v>154</v>
      </c>
      <c r="E981" t="s">
        <v>154</v>
      </c>
      <c r="F981">
        <v>0</v>
      </c>
      <c r="G981" t="s">
        <v>154</v>
      </c>
      <c r="H981" t="s">
        <v>154</v>
      </c>
      <c r="I981">
        <v>0</v>
      </c>
      <c r="J981">
        <v>0</v>
      </c>
      <c r="L981">
        <v>0</v>
      </c>
      <c r="M981">
        <v>-32768</v>
      </c>
      <c r="N981">
        <v>32767</v>
      </c>
      <c r="O981">
        <v>0</v>
      </c>
      <c r="P981">
        <v>0</v>
      </c>
      <c r="Q981" t="s">
        <v>155</v>
      </c>
      <c r="R981">
        <v>0</v>
      </c>
      <c r="S981">
        <v>1</v>
      </c>
      <c r="T981" t="s">
        <v>155</v>
      </c>
      <c r="U981">
        <v>0</v>
      </c>
      <c r="V981">
        <v>1</v>
      </c>
      <c r="W981" t="s">
        <v>155</v>
      </c>
      <c r="X981">
        <v>0</v>
      </c>
      <c r="Y981">
        <v>1</v>
      </c>
      <c r="Z981" t="s">
        <v>155</v>
      </c>
      <c r="AA981">
        <v>0</v>
      </c>
      <c r="AB981">
        <v>1</v>
      </c>
      <c r="AC981" t="s">
        <v>155</v>
      </c>
      <c r="AD981">
        <v>0</v>
      </c>
      <c r="AE981">
        <v>1</v>
      </c>
      <c r="AF981" t="s">
        <v>155</v>
      </c>
      <c r="AG981">
        <v>0</v>
      </c>
      <c r="AH981">
        <v>1</v>
      </c>
      <c r="AI981">
        <v>0</v>
      </c>
      <c r="AJ981" t="s">
        <v>155</v>
      </c>
      <c r="AK981">
        <v>0</v>
      </c>
      <c r="AL981">
        <v>1</v>
      </c>
      <c r="AM981" t="s">
        <v>4774</v>
      </c>
      <c r="AN981">
        <v>-32768</v>
      </c>
      <c r="AO981">
        <v>32767</v>
      </c>
      <c r="AP981" t="s">
        <v>4775</v>
      </c>
      <c r="AQ981" s="1" t="s">
        <v>157</v>
      </c>
      <c r="AR981" t="s">
        <v>158</v>
      </c>
      <c r="AS981" t="str">
        <f>VLOOKUP('intouch变量（实型）'!$A981,基本表格!$G:$Q,3,FALSE)</f>
        <v>DB100,REAL3376</v>
      </c>
      <c r="AT981" t="str">
        <f>VLOOKUP('intouch变量（实型）'!$A981,基本表格!$G:$Q,10,FALSE)</f>
        <v>No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</row>
    <row r="982" spans="1:55">
      <c r="A982" t="s">
        <v>6480</v>
      </c>
      <c r="B982" s="11" t="str">
        <f t="shared" si="15"/>
        <v>CHPF</v>
      </c>
      <c r="C982" s="11" t="str">
        <f>VLOOKUP('intouch变量（实型）'!$A982,基本表格!$G:$Q,2,FALSE)</f>
        <v>2133+P6-M1 木片筛进料皮带运输机 反馈频率 实际值</v>
      </c>
      <c r="D982" t="s">
        <v>154</v>
      </c>
      <c r="E982" t="s">
        <v>154</v>
      </c>
      <c r="F982">
        <v>0</v>
      </c>
      <c r="G982" t="s">
        <v>154</v>
      </c>
      <c r="H982" t="s">
        <v>154</v>
      </c>
      <c r="I982">
        <v>0</v>
      </c>
      <c r="J982">
        <v>0</v>
      </c>
      <c r="L982">
        <v>0</v>
      </c>
      <c r="M982">
        <v>-32768</v>
      </c>
      <c r="N982">
        <v>32767</v>
      </c>
      <c r="O982">
        <v>0</v>
      </c>
      <c r="P982">
        <v>0</v>
      </c>
      <c r="Q982" t="s">
        <v>155</v>
      </c>
      <c r="R982">
        <v>0</v>
      </c>
      <c r="S982">
        <v>1</v>
      </c>
      <c r="T982" t="s">
        <v>155</v>
      </c>
      <c r="U982">
        <v>0</v>
      </c>
      <c r="V982">
        <v>1</v>
      </c>
      <c r="W982" t="s">
        <v>155</v>
      </c>
      <c r="X982">
        <v>0</v>
      </c>
      <c r="Y982">
        <v>1</v>
      </c>
      <c r="Z982" t="s">
        <v>155</v>
      </c>
      <c r="AA982">
        <v>0</v>
      </c>
      <c r="AB982">
        <v>1</v>
      </c>
      <c r="AC982" t="s">
        <v>155</v>
      </c>
      <c r="AD982">
        <v>0</v>
      </c>
      <c r="AE982">
        <v>1</v>
      </c>
      <c r="AF982" t="s">
        <v>155</v>
      </c>
      <c r="AG982">
        <v>0</v>
      </c>
      <c r="AH982">
        <v>1</v>
      </c>
      <c r="AI982">
        <v>0</v>
      </c>
      <c r="AJ982" t="s">
        <v>155</v>
      </c>
      <c r="AK982">
        <v>0</v>
      </c>
      <c r="AL982">
        <v>1</v>
      </c>
      <c r="AM982" t="s">
        <v>4774</v>
      </c>
      <c r="AN982">
        <v>-32768</v>
      </c>
      <c r="AO982">
        <v>32767</v>
      </c>
      <c r="AP982" t="s">
        <v>4775</v>
      </c>
      <c r="AQ982" s="1" t="s">
        <v>157</v>
      </c>
      <c r="AR982" t="s">
        <v>158</v>
      </c>
      <c r="AS982" t="str">
        <f>VLOOKUP('intouch变量（实型）'!$A982,基本表格!$G:$Q,3,FALSE)</f>
        <v>DB100,REAL3406</v>
      </c>
      <c r="AT982" t="str">
        <f>VLOOKUP('intouch变量（实型）'!$A982,基本表格!$G:$Q,10,FALSE)</f>
        <v>Yes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</row>
    <row r="983" spans="1:55">
      <c r="A983" t="s">
        <v>6481</v>
      </c>
      <c r="B983" s="11" t="str">
        <f t="shared" si="15"/>
        <v>CHPF</v>
      </c>
      <c r="C983" s="11" t="str">
        <f>VLOOKUP('intouch变量（实型）'!$A983,基本表格!$G:$Q,2,FALSE)</f>
        <v>2133+P6-M1 木片筛进料皮带运输机 反馈频率 量程</v>
      </c>
      <c r="D983" t="s">
        <v>154</v>
      </c>
      <c r="E983" t="s">
        <v>154</v>
      </c>
      <c r="F983">
        <v>0</v>
      </c>
      <c r="G983" t="s">
        <v>154</v>
      </c>
      <c r="H983" t="s">
        <v>154</v>
      </c>
      <c r="I983">
        <v>0</v>
      </c>
      <c r="J983">
        <v>0</v>
      </c>
      <c r="L983">
        <v>0</v>
      </c>
      <c r="M983">
        <v>-32768</v>
      </c>
      <c r="N983">
        <v>32767</v>
      </c>
      <c r="O983">
        <v>0</v>
      </c>
      <c r="P983">
        <v>0</v>
      </c>
      <c r="Q983" t="s">
        <v>155</v>
      </c>
      <c r="R983">
        <v>0</v>
      </c>
      <c r="S983">
        <v>1</v>
      </c>
      <c r="T983" t="s">
        <v>155</v>
      </c>
      <c r="U983">
        <v>0</v>
      </c>
      <c r="V983">
        <v>1</v>
      </c>
      <c r="W983" t="s">
        <v>155</v>
      </c>
      <c r="X983">
        <v>0</v>
      </c>
      <c r="Y983">
        <v>1</v>
      </c>
      <c r="Z983" t="s">
        <v>155</v>
      </c>
      <c r="AA983">
        <v>0</v>
      </c>
      <c r="AB983">
        <v>1</v>
      </c>
      <c r="AC983" t="s">
        <v>155</v>
      </c>
      <c r="AD983">
        <v>0</v>
      </c>
      <c r="AE983">
        <v>1</v>
      </c>
      <c r="AF983" t="s">
        <v>155</v>
      </c>
      <c r="AG983">
        <v>0</v>
      </c>
      <c r="AH983">
        <v>1</v>
      </c>
      <c r="AI983">
        <v>0</v>
      </c>
      <c r="AJ983" t="s">
        <v>155</v>
      </c>
      <c r="AK983">
        <v>0</v>
      </c>
      <c r="AL983">
        <v>1</v>
      </c>
      <c r="AM983" t="s">
        <v>4774</v>
      </c>
      <c r="AN983">
        <v>-32768</v>
      </c>
      <c r="AO983">
        <v>32767</v>
      </c>
      <c r="AP983" t="s">
        <v>4775</v>
      </c>
      <c r="AQ983" s="1" t="s">
        <v>157</v>
      </c>
      <c r="AR983" t="s">
        <v>158</v>
      </c>
      <c r="AS983" t="str">
        <f>VLOOKUP('intouch变量（实型）'!$A983,基本表格!$G:$Q,3,FALSE)</f>
        <v>DB100,REAL3410</v>
      </c>
      <c r="AT983" t="str">
        <f>VLOOKUP('intouch变量（实型）'!$A983,基本表格!$G:$Q,10,FALSE)</f>
        <v>No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</row>
    <row r="984" spans="1:55">
      <c r="A984" t="s">
        <v>6482</v>
      </c>
      <c r="B984" s="11" t="str">
        <f t="shared" si="15"/>
        <v>CHPF</v>
      </c>
      <c r="C984" s="11" t="str">
        <f>VLOOKUP('intouch变量（实型）'!$A984,基本表格!$G:$Q,2,FALSE)</f>
        <v>2133+P6-M1 木片筛进料皮带运输机 反馈频率 上限值</v>
      </c>
      <c r="D984" t="s">
        <v>154</v>
      </c>
      <c r="E984" t="s">
        <v>154</v>
      </c>
      <c r="F984">
        <v>0</v>
      </c>
      <c r="G984" t="s">
        <v>154</v>
      </c>
      <c r="H984" t="s">
        <v>154</v>
      </c>
      <c r="I984">
        <v>0</v>
      </c>
      <c r="J984">
        <v>0</v>
      </c>
      <c r="L984">
        <v>0</v>
      </c>
      <c r="M984">
        <v>-32768</v>
      </c>
      <c r="N984">
        <v>32767</v>
      </c>
      <c r="O984">
        <v>0</v>
      </c>
      <c r="P984">
        <v>0</v>
      </c>
      <c r="Q984" t="s">
        <v>155</v>
      </c>
      <c r="R984">
        <v>0</v>
      </c>
      <c r="S984">
        <v>1</v>
      </c>
      <c r="T984" t="s">
        <v>155</v>
      </c>
      <c r="U984">
        <v>0</v>
      </c>
      <c r="V984">
        <v>1</v>
      </c>
      <c r="W984" t="s">
        <v>155</v>
      </c>
      <c r="X984">
        <v>0</v>
      </c>
      <c r="Y984">
        <v>1</v>
      </c>
      <c r="Z984" t="s">
        <v>155</v>
      </c>
      <c r="AA984">
        <v>0</v>
      </c>
      <c r="AB984">
        <v>1</v>
      </c>
      <c r="AC984" t="s">
        <v>155</v>
      </c>
      <c r="AD984">
        <v>0</v>
      </c>
      <c r="AE984">
        <v>1</v>
      </c>
      <c r="AF984" t="s">
        <v>155</v>
      </c>
      <c r="AG984">
        <v>0</v>
      </c>
      <c r="AH984">
        <v>1</v>
      </c>
      <c r="AI984">
        <v>0</v>
      </c>
      <c r="AJ984" t="s">
        <v>155</v>
      </c>
      <c r="AK984">
        <v>0</v>
      </c>
      <c r="AL984">
        <v>1</v>
      </c>
      <c r="AM984" t="s">
        <v>4774</v>
      </c>
      <c r="AN984">
        <v>-32768</v>
      </c>
      <c r="AO984">
        <v>32767</v>
      </c>
      <c r="AP984" t="s">
        <v>4775</v>
      </c>
      <c r="AQ984" s="1" t="s">
        <v>157</v>
      </c>
      <c r="AR984" t="s">
        <v>158</v>
      </c>
      <c r="AS984" t="str">
        <f>VLOOKUP('intouch变量（实型）'!$A984,基本表格!$G:$Q,3,FALSE)</f>
        <v>DB100,REAL3414</v>
      </c>
      <c r="AT984" t="str">
        <f>VLOOKUP('intouch变量（实型）'!$A984,基本表格!$G:$Q,10,FALSE)</f>
        <v>No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</row>
    <row r="985" spans="1:55">
      <c r="A985" t="s">
        <v>6483</v>
      </c>
      <c r="B985" s="11" t="str">
        <f t="shared" si="15"/>
        <v>CHPF</v>
      </c>
      <c r="C985" s="11" t="str">
        <f>VLOOKUP('intouch变量（实型）'!$A985,基本表格!$G:$Q,2,FALSE)</f>
        <v>2133+P6-M1 木片筛进料皮带运输机 反馈频率 下限值</v>
      </c>
      <c r="D985" t="s">
        <v>154</v>
      </c>
      <c r="E985" t="s">
        <v>154</v>
      </c>
      <c r="F985">
        <v>0</v>
      </c>
      <c r="G985" t="s">
        <v>154</v>
      </c>
      <c r="H985" t="s">
        <v>154</v>
      </c>
      <c r="I985">
        <v>0</v>
      </c>
      <c r="J985">
        <v>0</v>
      </c>
      <c r="L985">
        <v>0</v>
      </c>
      <c r="M985">
        <v>-32768</v>
      </c>
      <c r="N985">
        <v>32767</v>
      </c>
      <c r="O985">
        <v>0</v>
      </c>
      <c r="P985">
        <v>0</v>
      </c>
      <c r="Q985" t="s">
        <v>155</v>
      </c>
      <c r="R985">
        <v>0</v>
      </c>
      <c r="S985">
        <v>1</v>
      </c>
      <c r="T985" t="s">
        <v>155</v>
      </c>
      <c r="U985">
        <v>0</v>
      </c>
      <c r="V985">
        <v>1</v>
      </c>
      <c r="W985" t="s">
        <v>155</v>
      </c>
      <c r="X985">
        <v>0</v>
      </c>
      <c r="Y985">
        <v>1</v>
      </c>
      <c r="Z985" t="s">
        <v>155</v>
      </c>
      <c r="AA985">
        <v>0</v>
      </c>
      <c r="AB985">
        <v>1</v>
      </c>
      <c r="AC985" t="s">
        <v>155</v>
      </c>
      <c r="AD985">
        <v>0</v>
      </c>
      <c r="AE985">
        <v>1</v>
      </c>
      <c r="AF985" t="s">
        <v>155</v>
      </c>
      <c r="AG985">
        <v>0</v>
      </c>
      <c r="AH985">
        <v>1</v>
      </c>
      <c r="AI985">
        <v>0</v>
      </c>
      <c r="AJ985" t="s">
        <v>155</v>
      </c>
      <c r="AK985">
        <v>0</v>
      </c>
      <c r="AL985">
        <v>1</v>
      </c>
      <c r="AM985" t="s">
        <v>4774</v>
      </c>
      <c r="AN985">
        <v>-32768</v>
      </c>
      <c r="AO985">
        <v>32767</v>
      </c>
      <c r="AP985" t="s">
        <v>4775</v>
      </c>
      <c r="AQ985" s="1" t="s">
        <v>157</v>
      </c>
      <c r="AR985" t="s">
        <v>158</v>
      </c>
      <c r="AS985" t="str">
        <f>VLOOKUP('intouch变量（实型）'!$A985,基本表格!$G:$Q,3,FALSE)</f>
        <v>DB100,REAL3418</v>
      </c>
      <c r="AT985" t="str">
        <f>VLOOKUP('intouch变量（实型）'!$A985,基本表格!$G:$Q,10,FALSE)</f>
        <v>No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</row>
    <row r="986" spans="1:55">
      <c r="A986" t="s">
        <v>6484</v>
      </c>
      <c r="B986" s="11" t="str">
        <f t="shared" si="15"/>
        <v>CHPF</v>
      </c>
      <c r="C986" s="11" t="str">
        <f>VLOOKUP('intouch变量（实型）'!$A986,基本表格!$G:$Q,2,FALSE)</f>
        <v>2133+P6-M1 木片筛进料皮带运输机 反馈频率 上上限值</v>
      </c>
      <c r="D986" t="s">
        <v>154</v>
      </c>
      <c r="E986" t="s">
        <v>154</v>
      </c>
      <c r="F986">
        <v>0</v>
      </c>
      <c r="G986" t="s">
        <v>154</v>
      </c>
      <c r="H986" t="s">
        <v>154</v>
      </c>
      <c r="I986">
        <v>0</v>
      </c>
      <c r="J986">
        <v>0</v>
      </c>
      <c r="L986">
        <v>0</v>
      </c>
      <c r="M986">
        <v>-32768</v>
      </c>
      <c r="N986">
        <v>32767</v>
      </c>
      <c r="O986">
        <v>0</v>
      </c>
      <c r="P986">
        <v>0</v>
      </c>
      <c r="Q986" t="s">
        <v>155</v>
      </c>
      <c r="R986">
        <v>0</v>
      </c>
      <c r="S986">
        <v>1</v>
      </c>
      <c r="T986" t="s">
        <v>155</v>
      </c>
      <c r="U986">
        <v>0</v>
      </c>
      <c r="V986">
        <v>1</v>
      </c>
      <c r="W986" t="s">
        <v>155</v>
      </c>
      <c r="X986">
        <v>0</v>
      </c>
      <c r="Y986">
        <v>1</v>
      </c>
      <c r="Z986" t="s">
        <v>155</v>
      </c>
      <c r="AA986">
        <v>0</v>
      </c>
      <c r="AB986">
        <v>1</v>
      </c>
      <c r="AC986" t="s">
        <v>155</v>
      </c>
      <c r="AD986">
        <v>0</v>
      </c>
      <c r="AE986">
        <v>1</v>
      </c>
      <c r="AF986" t="s">
        <v>155</v>
      </c>
      <c r="AG986">
        <v>0</v>
      </c>
      <c r="AH986">
        <v>1</v>
      </c>
      <c r="AI986">
        <v>0</v>
      </c>
      <c r="AJ986" t="s">
        <v>155</v>
      </c>
      <c r="AK986">
        <v>0</v>
      </c>
      <c r="AL986">
        <v>1</v>
      </c>
      <c r="AM986" t="s">
        <v>4774</v>
      </c>
      <c r="AN986">
        <v>-32768</v>
      </c>
      <c r="AO986">
        <v>32767</v>
      </c>
      <c r="AP986" t="s">
        <v>4775</v>
      </c>
      <c r="AQ986" s="1" t="s">
        <v>157</v>
      </c>
      <c r="AR986" t="s">
        <v>158</v>
      </c>
      <c r="AS986" t="str">
        <f>VLOOKUP('intouch变量（实型）'!$A986,基本表格!$G:$Q,3,FALSE)</f>
        <v>DB100,REAL3422</v>
      </c>
      <c r="AT986" t="str">
        <f>VLOOKUP('intouch变量（实型）'!$A986,基本表格!$G:$Q,10,FALSE)</f>
        <v>No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</row>
    <row r="987" spans="1:55">
      <c r="A987" t="s">
        <v>6485</v>
      </c>
      <c r="B987" s="11" t="str">
        <f t="shared" si="15"/>
        <v>CHPF</v>
      </c>
      <c r="C987" s="11" t="str">
        <f>VLOOKUP('intouch变量（实型）'!$A987,基本表格!$G:$Q,2,FALSE)</f>
        <v>2133+P6-M1 木片筛进料皮带运输机 反馈频率 下下限值</v>
      </c>
      <c r="D987" t="s">
        <v>154</v>
      </c>
      <c r="E987" t="s">
        <v>154</v>
      </c>
      <c r="F987">
        <v>0</v>
      </c>
      <c r="G987" t="s">
        <v>154</v>
      </c>
      <c r="H987" t="s">
        <v>154</v>
      </c>
      <c r="I987">
        <v>0</v>
      </c>
      <c r="J987">
        <v>0</v>
      </c>
      <c r="L987">
        <v>0</v>
      </c>
      <c r="M987">
        <v>-32768</v>
      </c>
      <c r="N987">
        <v>32767</v>
      </c>
      <c r="O987">
        <v>0</v>
      </c>
      <c r="P987">
        <v>0</v>
      </c>
      <c r="Q987" t="s">
        <v>155</v>
      </c>
      <c r="R987">
        <v>0</v>
      </c>
      <c r="S987">
        <v>1</v>
      </c>
      <c r="T987" t="s">
        <v>155</v>
      </c>
      <c r="U987">
        <v>0</v>
      </c>
      <c r="V987">
        <v>1</v>
      </c>
      <c r="W987" t="s">
        <v>155</v>
      </c>
      <c r="X987">
        <v>0</v>
      </c>
      <c r="Y987">
        <v>1</v>
      </c>
      <c r="Z987" t="s">
        <v>155</v>
      </c>
      <c r="AA987">
        <v>0</v>
      </c>
      <c r="AB987">
        <v>1</v>
      </c>
      <c r="AC987" t="s">
        <v>155</v>
      </c>
      <c r="AD987">
        <v>0</v>
      </c>
      <c r="AE987">
        <v>1</v>
      </c>
      <c r="AF987" t="s">
        <v>155</v>
      </c>
      <c r="AG987">
        <v>0</v>
      </c>
      <c r="AH987">
        <v>1</v>
      </c>
      <c r="AI987">
        <v>0</v>
      </c>
      <c r="AJ987" t="s">
        <v>155</v>
      </c>
      <c r="AK987">
        <v>0</v>
      </c>
      <c r="AL987">
        <v>1</v>
      </c>
      <c r="AM987" t="s">
        <v>4774</v>
      </c>
      <c r="AN987">
        <v>-32768</v>
      </c>
      <c r="AO987">
        <v>32767</v>
      </c>
      <c r="AP987" t="s">
        <v>4775</v>
      </c>
      <c r="AQ987" s="1" t="s">
        <v>157</v>
      </c>
      <c r="AR987" t="s">
        <v>158</v>
      </c>
      <c r="AS987" t="str">
        <f>VLOOKUP('intouch变量（实型）'!$A987,基本表格!$G:$Q,3,FALSE)</f>
        <v>DB100,REAL3426</v>
      </c>
      <c r="AT987" t="str">
        <f>VLOOKUP('intouch变量（实型）'!$A987,基本表格!$G:$Q,10,FALSE)</f>
        <v>No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</row>
    <row r="988" spans="1:55">
      <c r="A988" t="s">
        <v>6486</v>
      </c>
      <c r="B988" s="11" t="str">
        <f t="shared" si="15"/>
        <v>CHPF</v>
      </c>
      <c r="C988" s="11" t="str">
        <f>VLOOKUP('intouch变量（实型）'!$A988,基本表格!$G:$Q,2,FALSE)</f>
        <v>2133+P6-M1 木片筛进料皮带运输机 变频器通讯 实际运行反馈速度</v>
      </c>
      <c r="D988" t="s">
        <v>154</v>
      </c>
      <c r="E988" t="s">
        <v>154</v>
      </c>
      <c r="F988">
        <v>0</v>
      </c>
      <c r="G988" t="s">
        <v>154</v>
      </c>
      <c r="H988" t="s">
        <v>154</v>
      </c>
      <c r="I988">
        <v>0</v>
      </c>
      <c r="J988">
        <v>0</v>
      </c>
      <c r="L988">
        <v>0</v>
      </c>
      <c r="M988">
        <v>-32768</v>
      </c>
      <c r="N988">
        <v>32767</v>
      </c>
      <c r="O988">
        <v>0</v>
      </c>
      <c r="P988">
        <v>0</v>
      </c>
      <c r="Q988" t="s">
        <v>155</v>
      </c>
      <c r="R988">
        <v>0</v>
      </c>
      <c r="S988">
        <v>1</v>
      </c>
      <c r="T988" t="s">
        <v>155</v>
      </c>
      <c r="U988">
        <v>0</v>
      </c>
      <c r="V988">
        <v>1</v>
      </c>
      <c r="W988" t="s">
        <v>155</v>
      </c>
      <c r="X988">
        <v>0</v>
      </c>
      <c r="Y988">
        <v>1</v>
      </c>
      <c r="Z988" t="s">
        <v>155</v>
      </c>
      <c r="AA988">
        <v>0</v>
      </c>
      <c r="AB988">
        <v>1</v>
      </c>
      <c r="AC988" t="s">
        <v>155</v>
      </c>
      <c r="AD988">
        <v>0</v>
      </c>
      <c r="AE988">
        <v>1</v>
      </c>
      <c r="AF988" t="s">
        <v>155</v>
      </c>
      <c r="AG988">
        <v>0</v>
      </c>
      <c r="AH988">
        <v>1</v>
      </c>
      <c r="AI988">
        <v>0</v>
      </c>
      <c r="AJ988" t="s">
        <v>155</v>
      </c>
      <c r="AK988">
        <v>0</v>
      </c>
      <c r="AL988">
        <v>1</v>
      </c>
      <c r="AM988" t="s">
        <v>4774</v>
      </c>
      <c r="AN988">
        <v>-32768</v>
      </c>
      <c r="AO988">
        <v>32767</v>
      </c>
      <c r="AP988" t="s">
        <v>4775</v>
      </c>
      <c r="AQ988" s="1" t="s">
        <v>157</v>
      </c>
      <c r="AR988" t="s">
        <v>158</v>
      </c>
      <c r="AS988" t="str">
        <f>VLOOKUP('intouch变量（实型）'!$A988,基本表格!$G:$Q,3,FALSE)</f>
        <v>DB100,REAL3456</v>
      </c>
      <c r="AT988" t="str">
        <f>VLOOKUP('intouch变量（实型）'!$A988,基本表格!$G:$Q,10,FALSE)</f>
        <v>Yes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</row>
    <row r="989" spans="1:55">
      <c r="A989" t="s">
        <v>6487</v>
      </c>
      <c r="B989" s="11" t="str">
        <f t="shared" si="15"/>
        <v>CHPF</v>
      </c>
      <c r="C989" s="11" t="str">
        <f>VLOOKUP('intouch变量（实型）'!$A989,基本表格!$G:$Q,2,FALSE)</f>
        <v>2133+P6-M1 木片筛进料皮带运输机 变频器通讯 实际运行反馈电流</v>
      </c>
      <c r="D989" t="s">
        <v>154</v>
      </c>
      <c r="E989" t="s">
        <v>154</v>
      </c>
      <c r="F989">
        <v>0</v>
      </c>
      <c r="G989" t="s">
        <v>154</v>
      </c>
      <c r="H989" t="s">
        <v>154</v>
      </c>
      <c r="I989">
        <v>0</v>
      </c>
      <c r="J989">
        <v>0</v>
      </c>
      <c r="L989">
        <v>0</v>
      </c>
      <c r="M989">
        <v>-32768</v>
      </c>
      <c r="N989">
        <v>32767</v>
      </c>
      <c r="O989">
        <v>0</v>
      </c>
      <c r="P989">
        <v>0</v>
      </c>
      <c r="Q989" t="s">
        <v>155</v>
      </c>
      <c r="R989">
        <v>0</v>
      </c>
      <c r="S989">
        <v>1</v>
      </c>
      <c r="T989" t="s">
        <v>155</v>
      </c>
      <c r="U989">
        <v>0</v>
      </c>
      <c r="V989">
        <v>1</v>
      </c>
      <c r="W989" t="s">
        <v>155</v>
      </c>
      <c r="X989">
        <v>0</v>
      </c>
      <c r="Y989">
        <v>1</v>
      </c>
      <c r="Z989" t="s">
        <v>155</v>
      </c>
      <c r="AA989">
        <v>0</v>
      </c>
      <c r="AB989">
        <v>1</v>
      </c>
      <c r="AC989" t="s">
        <v>155</v>
      </c>
      <c r="AD989">
        <v>0</v>
      </c>
      <c r="AE989">
        <v>1</v>
      </c>
      <c r="AF989" t="s">
        <v>155</v>
      </c>
      <c r="AG989">
        <v>0</v>
      </c>
      <c r="AH989">
        <v>1</v>
      </c>
      <c r="AI989">
        <v>0</v>
      </c>
      <c r="AJ989" t="s">
        <v>155</v>
      </c>
      <c r="AK989">
        <v>0</v>
      </c>
      <c r="AL989">
        <v>1</v>
      </c>
      <c r="AM989" t="s">
        <v>4774</v>
      </c>
      <c r="AN989">
        <v>-32768</v>
      </c>
      <c r="AO989">
        <v>32767</v>
      </c>
      <c r="AP989" t="s">
        <v>4775</v>
      </c>
      <c r="AQ989" s="1" t="s">
        <v>157</v>
      </c>
      <c r="AR989" t="s">
        <v>158</v>
      </c>
      <c r="AS989" t="str">
        <f>VLOOKUP('intouch变量（实型）'!$A989,基本表格!$G:$Q,3,FALSE)</f>
        <v>DB100,REAL3460</v>
      </c>
      <c r="AT989" t="str">
        <f>VLOOKUP('intouch变量（实型）'!$A989,基本表格!$G:$Q,10,FALSE)</f>
        <v>Yes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</row>
    <row r="990" spans="1:55">
      <c r="A990" t="s">
        <v>6488</v>
      </c>
      <c r="B990" s="11" t="str">
        <f t="shared" si="15"/>
        <v>CHPF</v>
      </c>
      <c r="C990" s="11" t="str">
        <f>VLOOKUP('intouch变量（实型）'!$A990,基本表格!$G:$Q,2,FALSE)</f>
        <v>2133+P6-M1 木片筛进料皮带运输机 变频器通讯 转矩百分比</v>
      </c>
      <c r="D990" t="s">
        <v>154</v>
      </c>
      <c r="E990" t="s">
        <v>154</v>
      </c>
      <c r="F990">
        <v>0</v>
      </c>
      <c r="G990" t="s">
        <v>154</v>
      </c>
      <c r="H990" t="s">
        <v>154</v>
      </c>
      <c r="I990">
        <v>0</v>
      </c>
      <c r="J990">
        <v>0</v>
      </c>
      <c r="L990">
        <v>0</v>
      </c>
      <c r="M990">
        <v>-32768</v>
      </c>
      <c r="N990">
        <v>32767</v>
      </c>
      <c r="O990">
        <v>0</v>
      </c>
      <c r="P990">
        <v>0</v>
      </c>
      <c r="Q990" t="s">
        <v>155</v>
      </c>
      <c r="R990">
        <v>0</v>
      </c>
      <c r="S990">
        <v>1</v>
      </c>
      <c r="T990" t="s">
        <v>155</v>
      </c>
      <c r="U990">
        <v>0</v>
      </c>
      <c r="V990">
        <v>1</v>
      </c>
      <c r="W990" t="s">
        <v>155</v>
      </c>
      <c r="X990">
        <v>0</v>
      </c>
      <c r="Y990">
        <v>1</v>
      </c>
      <c r="Z990" t="s">
        <v>155</v>
      </c>
      <c r="AA990">
        <v>0</v>
      </c>
      <c r="AB990">
        <v>1</v>
      </c>
      <c r="AC990" t="s">
        <v>155</v>
      </c>
      <c r="AD990">
        <v>0</v>
      </c>
      <c r="AE990">
        <v>1</v>
      </c>
      <c r="AF990" t="s">
        <v>155</v>
      </c>
      <c r="AG990">
        <v>0</v>
      </c>
      <c r="AH990">
        <v>1</v>
      </c>
      <c r="AI990">
        <v>0</v>
      </c>
      <c r="AJ990" t="s">
        <v>155</v>
      </c>
      <c r="AK990">
        <v>0</v>
      </c>
      <c r="AL990">
        <v>1</v>
      </c>
      <c r="AM990" t="s">
        <v>4774</v>
      </c>
      <c r="AN990">
        <v>-32768</v>
      </c>
      <c r="AO990">
        <v>32767</v>
      </c>
      <c r="AP990" t="s">
        <v>4775</v>
      </c>
      <c r="AQ990" s="1" t="s">
        <v>157</v>
      </c>
      <c r="AR990" t="s">
        <v>158</v>
      </c>
      <c r="AS990" t="str">
        <f>VLOOKUP('intouch变量（实型）'!$A990,基本表格!$G:$Q,3,FALSE)</f>
        <v>DB100,REAL3464</v>
      </c>
      <c r="AT990" t="str">
        <f>VLOOKUP('intouch变量（实型）'!$A990,基本表格!$G:$Q,10,FALSE)</f>
        <v>Yes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</row>
    <row r="991" spans="1:55">
      <c r="A991" t="s">
        <v>6489</v>
      </c>
      <c r="B991" s="11" t="str">
        <f t="shared" si="15"/>
        <v>CHPF</v>
      </c>
      <c r="C991" s="11" t="str">
        <f>VLOOKUP('intouch变量（实型）'!$A991,基本表格!$G:$Q,2,FALSE)</f>
        <v>2133+P6-M1 木片筛进料皮带运输机 变频器通讯 给定速度</v>
      </c>
      <c r="D991" t="s">
        <v>154</v>
      </c>
      <c r="E991" t="s">
        <v>154</v>
      </c>
      <c r="F991">
        <v>0</v>
      </c>
      <c r="G991" t="s">
        <v>154</v>
      </c>
      <c r="H991" t="s">
        <v>154</v>
      </c>
      <c r="I991">
        <v>0</v>
      </c>
      <c r="J991">
        <v>0</v>
      </c>
      <c r="L991">
        <v>0</v>
      </c>
      <c r="M991">
        <v>-32768</v>
      </c>
      <c r="N991">
        <v>32767</v>
      </c>
      <c r="O991">
        <v>0</v>
      </c>
      <c r="P991">
        <v>0</v>
      </c>
      <c r="Q991" t="s">
        <v>155</v>
      </c>
      <c r="R991">
        <v>0</v>
      </c>
      <c r="S991">
        <v>1</v>
      </c>
      <c r="T991" t="s">
        <v>155</v>
      </c>
      <c r="U991">
        <v>0</v>
      </c>
      <c r="V991">
        <v>1</v>
      </c>
      <c r="W991" t="s">
        <v>155</v>
      </c>
      <c r="X991">
        <v>0</v>
      </c>
      <c r="Y991">
        <v>1</v>
      </c>
      <c r="Z991" t="s">
        <v>155</v>
      </c>
      <c r="AA991">
        <v>0</v>
      </c>
      <c r="AB991">
        <v>1</v>
      </c>
      <c r="AC991" t="s">
        <v>155</v>
      </c>
      <c r="AD991">
        <v>0</v>
      </c>
      <c r="AE991">
        <v>1</v>
      </c>
      <c r="AF991" t="s">
        <v>155</v>
      </c>
      <c r="AG991">
        <v>0</v>
      </c>
      <c r="AH991">
        <v>1</v>
      </c>
      <c r="AI991">
        <v>0</v>
      </c>
      <c r="AJ991" t="s">
        <v>155</v>
      </c>
      <c r="AK991">
        <v>0</v>
      </c>
      <c r="AL991">
        <v>1</v>
      </c>
      <c r="AM991" t="s">
        <v>4774</v>
      </c>
      <c r="AN991">
        <v>-32768</v>
      </c>
      <c r="AO991">
        <v>32767</v>
      </c>
      <c r="AP991" t="s">
        <v>4775</v>
      </c>
      <c r="AQ991" s="1" t="s">
        <v>157</v>
      </c>
      <c r="AR991" t="s">
        <v>158</v>
      </c>
      <c r="AS991" t="str">
        <f>VLOOKUP('intouch变量（实型）'!$A991,基本表格!$G:$Q,3,FALSE)</f>
        <v>DB100,REAL3468</v>
      </c>
      <c r="AT991" t="str">
        <f>VLOOKUP('intouch变量（实型）'!$A991,基本表格!$G:$Q,10,FALSE)</f>
        <v>No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</row>
    <row r="992" spans="1:55">
      <c r="A992" t="s">
        <v>6490</v>
      </c>
      <c r="B992" s="11" t="str">
        <f t="shared" si="15"/>
        <v>CHPF</v>
      </c>
      <c r="C992" s="11" t="str">
        <f>VLOOKUP('intouch变量（实型）'!$A992,基本表格!$G:$Q,2,FALSE)</f>
        <v>2133+P6-M1 木片筛进料皮带运输机 变频器通讯 加速时间</v>
      </c>
      <c r="D992" t="s">
        <v>154</v>
      </c>
      <c r="E992" t="s">
        <v>154</v>
      </c>
      <c r="F992">
        <v>0</v>
      </c>
      <c r="G992" t="s">
        <v>154</v>
      </c>
      <c r="H992" t="s">
        <v>154</v>
      </c>
      <c r="I992">
        <v>0</v>
      </c>
      <c r="J992">
        <v>0</v>
      </c>
      <c r="L992">
        <v>0</v>
      </c>
      <c r="M992">
        <v>-32768</v>
      </c>
      <c r="N992">
        <v>32767</v>
      </c>
      <c r="O992">
        <v>0</v>
      </c>
      <c r="P992">
        <v>0</v>
      </c>
      <c r="Q992" t="s">
        <v>155</v>
      </c>
      <c r="R992">
        <v>0</v>
      </c>
      <c r="S992">
        <v>1</v>
      </c>
      <c r="T992" t="s">
        <v>155</v>
      </c>
      <c r="U992">
        <v>0</v>
      </c>
      <c r="V992">
        <v>1</v>
      </c>
      <c r="W992" t="s">
        <v>155</v>
      </c>
      <c r="X992">
        <v>0</v>
      </c>
      <c r="Y992">
        <v>1</v>
      </c>
      <c r="Z992" t="s">
        <v>155</v>
      </c>
      <c r="AA992">
        <v>0</v>
      </c>
      <c r="AB992">
        <v>1</v>
      </c>
      <c r="AC992" t="s">
        <v>155</v>
      </c>
      <c r="AD992">
        <v>0</v>
      </c>
      <c r="AE992">
        <v>1</v>
      </c>
      <c r="AF992" t="s">
        <v>155</v>
      </c>
      <c r="AG992">
        <v>0</v>
      </c>
      <c r="AH992">
        <v>1</v>
      </c>
      <c r="AI992">
        <v>0</v>
      </c>
      <c r="AJ992" t="s">
        <v>155</v>
      </c>
      <c r="AK992">
        <v>0</v>
      </c>
      <c r="AL992">
        <v>1</v>
      </c>
      <c r="AM992" t="s">
        <v>4774</v>
      </c>
      <c r="AN992">
        <v>-32768</v>
      </c>
      <c r="AO992">
        <v>32767</v>
      </c>
      <c r="AP992" t="s">
        <v>4775</v>
      </c>
      <c r="AQ992" s="1" t="s">
        <v>157</v>
      </c>
      <c r="AR992" t="s">
        <v>158</v>
      </c>
      <c r="AS992" t="str">
        <f>VLOOKUP('intouch变量（实型）'!$A992,基本表格!$G:$Q,3,FALSE)</f>
        <v>DB100,REAL3472</v>
      </c>
      <c r="AT992" t="str">
        <f>VLOOKUP('intouch变量（实型）'!$A992,基本表格!$G:$Q,10,FALSE)</f>
        <v>No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</row>
    <row r="993" spans="1:55">
      <c r="A993" t="s">
        <v>6491</v>
      </c>
      <c r="B993" s="11" t="str">
        <f t="shared" si="15"/>
        <v>CHPF</v>
      </c>
      <c r="C993" s="11" t="str">
        <f>VLOOKUP('intouch变量（实型）'!$A993,基本表格!$G:$Q,2,FALSE)</f>
        <v>2133+P6-M1 木片筛进料皮带运输机 变频器通讯 减速时间</v>
      </c>
      <c r="D993" t="s">
        <v>154</v>
      </c>
      <c r="E993" t="s">
        <v>154</v>
      </c>
      <c r="F993">
        <v>0</v>
      </c>
      <c r="G993" t="s">
        <v>154</v>
      </c>
      <c r="H993" t="s">
        <v>154</v>
      </c>
      <c r="I993">
        <v>0</v>
      </c>
      <c r="J993">
        <v>0</v>
      </c>
      <c r="L993">
        <v>0</v>
      </c>
      <c r="M993">
        <v>-32768</v>
      </c>
      <c r="N993">
        <v>32767</v>
      </c>
      <c r="O993">
        <v>0</v>
      </c>
      <c r="P993">
        <v>0</v>
      </c>
      <c r="Q993" t="s">
        <v>155</v>
      </c>
      <c r="R993">
        <v>0</v>
      </c>
      <c r="S993">
        <v>1</v>
      </c>
      <c r="T993" t="s">
        <v>155</v>
      </c>
      <c r="U993">
        <v>0</v>
      </c>
      <c r="V993">
        <v>1</v>
      </c>
      <c r="W993" t="s">
        <v>155</v>
      </c>
      <c r="X993">
        <v>0</v>
      </c>
      <c r="Y993">
        <v>1</v>
      </c>
      <c r="Z993" t="s">
        <v>155</v>
      </c>
      <c r="AA993">
        <v>0</v>
      </c>
      <c r="AB993">
        <v>1</v>
      </c>
      <c r="AC993" t="s">
        <v>155</v>
      </c>
      <c r="AD993">
        <v>0</v>
      </c>
      <c r="AE993">
        <v>1</v>
      </c>
      <c r="AF993" t="s">
        <v>155</v>
      </c>
      <c r="AG993">
        <v>0</v>
      </c>
      <c r="AH993">
        <v>1</v>
      </c>
      <c r="AI993">
        <v>0</v>
      </c>
      <c r="AJ993" t="s">
        <v>155</v>
      </c>
      <c r="AK993">
        <v>0</v>
      </c>
      <c r="AL993">
        <v>1</v>
      </c>
      <c r="AM993" t="s">
        <v>4774</v>
      </c>
      <c r="AN993">
        <v>-32768</v>
      </c>
      <c r="AO993">
        <v>32767</v>
      </c>
      <c r="AP993" t="s">
        <v>4775</v>
      </c>
      <c r="AQ993" s="1" t="s">
        <v>157</v>
      </c>
      <c r="AR993" t="s">
        <v>158</v>
      </c>
      <c r="AS993" t="str">
        <f>VLOOKUP('intouch变量（实型）'!$A993,基本表格!$G:$Q,3,FALSE)</f>
        <v>DB100,REAL3476</v>
      </c>
      <c r="AT993" t="str">
        <f>VLOOKUP('intouch变量（实型）'!$A993,基本表格!$G:$Q,10,FALSE)</f>
        <v>No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</row>
    <row r="994" spans="1:55">
      <c r="A994" t="s">
        <v>6492</v>
      </c>
      <c r="B994" s="11" t="str">
        <f t="shared" si="15"/>
        <v>CHPF</v>
      </c>
      <c r="C994" s="11" t="str">
        <f>VLOOKUP('intouch变量（实型）'!$A994,基本表格!$G:$Q,2,FALSE)</f>
        <v>2133+P6-M1 木片筛进料皮带运输机 变频器通讯 最大频率</v>
      </c>
      <c r="D994" t="s">
        <v>154</v>
      </c>
      <c r="E994" t="s">
        <v>154</v>
      </c>
      <c r="F994">
        <v>0</v>
      </c>
      <c r="G994" t="s">
        <v>154</v>
      </c>
      <c r="H994" t="s">
        <v>154</v>
      </c>
      <c r="I994">
        <v>0</v>
      </c>
      <c r="J994">
        <v>0</v>
      </c>
      <c r="L994">
        <v>0</v>
      </c>
      <c r="M994">
        <v>-32768</v>
      </c>
      <c r="N994">
        <v>32767</v>
      </c>
      <c r="O994">
        <v>0</v>
      </c>
      <c r="P994">
        <v>0</v>
      </c>
      <c r="Q994" t="s">
        <v>155</v>
      </c>
      <c r="R994">
        <v>0</v>
      </c>
      <c r="S994">
        <v>1</v>
      </c>
      <c r="T994" t="s">
        <v>155</v>
      </c>
      <c r="U994">
        <v>0</v>
      </c>
      <c r="V994">
        <v>1</v>
      </c>
      <c r="W994" t="s">
        <v>155</v>
      </c>
      <c r="X994">
        <v>0</v>
      </c>
      <c r="Y994">
        <v>1</v>
      </c>
      <c r="Z994" t="s">
        <v>155</v>
      </c>
      <c r="AA994">
        <v>0</v>
      </c>
      <c r="AB994">
        <v>1</v>
      </c>
      <c r="AC994" t="s">
        <v>155</v>
      </c>
      <c r="AD994">
        <v>0</v>
      </c>
      <c r="AE994">
        <v>1</v>
      </c>
      <c r="AF994" t="s">
        <v>155</v>
      </c>
      <c r="AG994">
        <v>0</v>
      </c>
      <c r="AH994">
        <v>1</v>
      </c>
      <c r="AI994">
        <v>0</v>
      </c>
      <c r="AJ994" t="s">
        <v>155</v>
      </c>
      <c r="AK994">
        <v>0</v>
      </c>
      <c r="AL994">
        <v>1</v>
      </c>
      <c r="AM994" t="s">
        <v>4774</v>
      </c>
      <c r="AN994">
        <v>-32768</v>
      </c>
      <c r="AO994">
        <v>32767</v>
      </c>
      <c r="AP994" t="s">
        <v>4775</v>
      </c>
      <c r="AQ994" s="1" t="s">
        <v>157</v>
      </c>
      <c r="AR994" t="s">
        <v>158</v>
      </c>
      <c r="AS994" t="str">
        <f>VLOOKUP('intouch变量（实型）'!$A994,基本表格!$G:$Q,3,FALSE)</f>
        <v>DB100,REAL3480</v>
      </c>
      <c r="AT994" t="str">
        <f>VLOOKUP('intouch变量（实型）'!$A994,基本表格!$G:$Q,10,FALSE)</f>
        <v>No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</row>
    <row r="995" spans="1:55">
      <c r="A995" t="s">
        <v>6493</v>
      </c>
      <c r="B995" s="11" t="str">
        <f t="shared" si="15"/>
        <v>CHPF</v>
      </c>
      <c r="C995" s="11" t="str">
        <f>VLOOKUP('intouch变量（实型）'!$A995,基本表格!$G:$Q,2,FALSE)</f>
        <v>2133+P6-M1 木片筛进料皮带运输机 变频器通讯 最小频率</v>
      </c>
      <c r="D995" t="s">
        <v>154</v>
      </c>
      <c r="E995" t="s">
        <v>154</v>
      </c>
      <c r="F995">
        <v>0</v>
      </c>
      <c r="G995" t="s">
        <v>154</v>
      </c>
      <c r="H995" t="s">
        <v>154</v>
      </c>
      <c r="I995">
        <v>0</v>
      </c>
      <c r="J995">
        <v>0</v>
      </c>
      <c r="L995">
        <v>0</v>
      </c>
      <c r="M995">
        <v>-32768</v>
      </c>
      <c r="N995">
        <v>32767</v>
      </c>
      <c r="O995">
        <v>0</v>
      </c>
      <c r="P995">
        <v>0</v>
      </c>
      <c r="Q995" t="s">
        <v>155</v>
      </c>
      <c r="R995">
        <v>0</v>
      </c>
      <c r="S995">
        <v>1</v>
      </c>
      <c r="T995" t="s">
        <v>155</v>
      </c>
      <c r="U995">
        <v>0</v>
      </c>
      <c r="V995">
        <v>1</v>
      </c>
      <c r="W995" t="s">
        <v>155</v>
      </c>
      <c r="X995">
        <v>0</v>
      </c>
      <c r="Y995">
        <v>1</v>
      </c>
      <c r="Z995" t="s">
        <v>155</v>
      </c>
      <c r="AA995">
        <v>0</v>
      </c>
      <c r="AB995">
        <v>1</v>
      </c>
      <c r="AC995" t="s">
        <v>155</v>
      </c>
      <c r="AD995">
        <v>0</v>
      </c>
      <c r="AE995">
        <v>1</v>
      </c>
      <c r="AF995" t="s">
        <v>155</v>
      </c>
      <c r="AG995">
        <v>0</v>
      </c>
      <c r="AH995">
        <v>1</v>
      </c>
      <c r="AI995">
        <v>0</v>
      </c>
      <c r="AJ995" t="s">
        <v>155</v>
      </c>
      <c r="AK995">
        <v>0</v>
      </c>
      <c r="AL995">
        <v>1</v>
      </c>
      <c r="AM995" t="s">
        <v>4774</v>
      </c>
      <c r="AN995">
        <v>-32768</v>
      </c>
      <c r="AO995">
        <v>32767</v>
      </c>
      <c r="AP995" t="s">
        <v>4775</v>
      </c>
      <c r="AQ995" s="1" t="s">
        <v>157</v>
      </c>
      <c r="AR995" t="s">
        <v>158</v>
      </c>
      <c r="AS995" t="str">
        <f>VLOOKUP('intouch变量（实型）'!$A995,基本表格!$G:$Q,3,FALSE)</f>
        <v>DB100,REAL3484</v>
      </c>
      <c r="AT995" t="str">
        <f>VLOOKUP('intouch变量（实型）'!$A995,基本表格!$G:$Q,10,FALSE)</f>
        <v>No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</row>
    <row r="996" spans="1:55">
      <c r="A996" t="s">
        <v>6494</v>
      </c>
      <c r="B996" s="11" t="str">
        <f t="shared" si="15"/>
        <v>CHPF</v>
      </c>
      <c r="C996" s="11" t="str">
        <f>VLOOKUP('intouch变量（实型）'!$A996,基本表格!$G:$Q,2,FALSE)</f>
        <v>2133+P6-M1 木片筛进料皮带运输机 变频器通讯 多级速度</v>
      </c>
      <c r="D996" t="s">
        <v>154</v>
      </c>
      <c r="E996" t="s">
        <v>154</v>
      </c>
      <c r="F996">
        <v>0</v>
      </c>
      <c r="G996" t="s">
        <v>154</v>
      </c>
      <c r="H996" t="s">
        <v>154</v>
      </c>
      <c r="I996">
        <v>0</v>
      </c>
      <c r="J996">
        <v>0</v>
      </c>
      <c r="L996">
        <v>0</v>
      </c>
      <c r="M996">
        <v>-32768</v>
      </c>
      <c r="N996">
        <v>32767</v>
      </c>
      <c r="O996">
        <v>0</v>
      </c>
      <c r="P996">
        <v>0</v>
      </c>
      <c r="Q996" t="s">
        <v>155</v>
      </c>
      <c r="R996">
        <v>0</v>
      </c>
      <c r="S996">
        <v>1</v>
      </c>
      <c r="T996" t="s">
        <v>155</v>
      </c>
      <c r="U996">
        <v>0</v>
      </c>
      <c r="V996">
        <v>1</v>
      </c>
      <c r="W996" t="s">
        <v>155</v>
      </c>
      <c r="X996">
        <v>0</v>
      </c>
      <c r="Y996">
        <v>1</v>
      </c>
      <c r="Z996" t="s">
        <v>155</v>
      </c>
      <c r="AA996">
        <v>0</v>
      </c>
      <c r="AB996">
        <v>1</v>
      </c>
      <c r="AC996" t="s">
        <v>155</v>
      </c>
      <c r="AD996">
        <v>0</v>
      </c>
      <c r="AE996">
        <v>1</v>
      </c>
      <c r="AF996" t="s">
        <v>155</v>
      </c>
      <c r="AG996">
        <v>0</v>
      </c>
      <c r="AH996">
        <v>1</v>
      </c>
      <c r="AI996">
        <v>0</v>
      </c>
      <c r="AJ996" t="s">
        <v>155</v>
      </c>
      <c r="AK996">
        <v>0</v>
      </c>
      <c r="AL996">
        <v>1</v>
      </c>
      <c r="AM996" t="s">
        <v>4774</v>
      </c>
      <c r="AN996">
        <v>-32768</v>
      </c>
      <c r="AO996">
        <v>32767</v>
      </c>
      <c r="AP996" t="s">
        <v>4775</v>
      </c>
      <c r="AQ996" s="1" t="s">
        <v>157</v>
      </c>
      <c r="AR996" t="s">
        <v>158</v>
      </c>
      <c r="AS996" t="str">
        <f>VLOOKUP('intouch变量（实型）'!$A996,基本表格!$G:$Q,3,FALSE)</f>
        <v>DB100,REAL3488</v>
      </c>
      <c r="AT996" t="str">
        <f>VLOOKUP('intouch变量（实型）'!$A996,基本表格!$G:$Q,10,FALSE)</f>
        <v>No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</row>
    <row r="997" spans="1:55">
      <c r="A997" t="s">
        <v>6495</v>
      </c>
      <c r="B997" s="11" t="str">
        <f t="shared" si="15"/>
        <v>CHPF</v>
      </c>
      <c r="C997" s="11" t="str">
        <f>VLOOKUP('intouch变量（实型）'!$A997,基本表格!$G:$Q,2,FALSE)</f>
        <v>2133+P6-M1 木片筛进料皮带运输机 变频器通讯 多级转速</v>
      </c>
      <c r="D997" t="s">
        <v>154</v>
      </c>
      <c r="E997" t="s">
        <v>154</v>
      </c>
      <c r="F997">
        <v>0</v>
      </c>
      <c r="G997" t="s">
        <v>154</v>
      </c>
      <c r="H997" t="s">
        <v>154</v>
      </c>
      <c r="I997">
        <v>0</v>
      </c>
      <c r="J997">
        <v>0</v>
      </c>
      <c r="L997">
        <v>0</v>
      </c>
      <c r="M997">
        <v>-32768</v>
      </c>
      <c r="N997">
        <v>32767</v>
      </c>
      <c r="O997">
        <v>0</v>
      </c>
      <c r="P997">
        <v>0</v>
      </c>
      <c r="Q997" t="s">
        <v>155</v>
      </c>
      <c r="R997">
        <v>0</v>
      </c>
      <c r="S997">
        <v>1</v>
      </c>
      <c r="T997" t="s">
        <v>155</v>
      </c>
      <c r="U997">
        <v>0</v>
      </c>
      <c r="V997">
        <v>1</v>
      </c>
      <c r="W997" t="s">
        <v>155</v>
      </c>
      <c r="X997">
        <v>0</v>
      </c>
      <c r="Y997">
        <v>1</v>
      </c>
      <c r="Z997" t="s">
        <v>155</v>
      </c>
      <c r="AA997">
        <v>0</v>
      </c>
      <c r="AB997">
        <v>1</v>
      </c>
      <c r="AC997" t="s">
        <v>155</v>
      </c>
      <c r="AD997">
        <v>0</v>
      </c>
      <c r="AE997">
        <v>1</v>
      </c>
      <c r="AF997" t="s">
        <v>155</v>
      </c>
      <c r="AG997">
        <v>0</v>
      </c>
      <c r="AH997">
        <v>1</v>
      </c>
      <c r="AI997">
        <v>0</v>
      </c>
      <c r="AJ997" t="s">
        <v>155</v>
      </c>
      <c r="AK997">
        <v>0</v>
      </c>
      <c r="AL997">
        <v>1</v>
      </c>
      <c r="AM997" t="s">
        <v>4774</v>
      </c>
      <c r="AN997">
        <v>-32768</v>
      </c>
      <c r="AO997">
        <v>32767</v>
      </c>
      <c r="AP997" t="s">
        <v>4775</v>
      </c>
      <c r="AQ997" s="1" t="s">
        <v>157</v>
      </c>
      <c r="AR997" t="s">
        <v>158</v>
      </c>
      <c r="AS997" t="str">
        <f>VLOOKUP('intouch变量（实型）'!$A997,基本表格!$G:$Q,3,FALSE)</f>
        <v>DB100,REAL3492</v>
      </c>
      <c r="AT997" t="str">
        <f>VLOOKUP('intouch变量（实型）'!$A997,基本表格!$G:$Q,10,FALSE)</f>
        <v>No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</row>
    <row r="998" spans="1:55">
      <c r="A998" t="s">
        <v>6496</v>
      </c>
      <c r="B998" s="11" t="str">
        <f t="shared" si="15"/>
        <v>CHPF</v>
      </c>
      <c r="C998" s="11" t="str">
        <f>VLOOKUP('intouch变量（实型）'!$A998,基本表格!$G:$Q,2,FALSE)</f>
        <v>2133+P6-M1 木片筛进料皮带运输机 反馈转速 实际值</v>
      </c>
      <c r="D998" t="s">
        <v>154</v>
      </c>
      <c r="E998" t="s">
        <v>154</v>
      </c>
      <c r="F998">
        <v>0</v>
      </c>
      <c r="G998" t="s">
        <v>154</v>
      </c>
      <c r="H998" t="s">
        <v>154</v>
      </c>
      <c r="I998">
        <v>0</v>
      </c>
      <c r="J998">
        <v>0</v>
      </c>
      <c r="L998">
        <v>0</v>
      </c>
      <c r="M998">
        <v>-32768</v>
      </c>
      <c r="N998">
        <v>32767</v>
      </c>
      <c r="O998">
        <v>0</v>
      </c>
      <c r="P998">
        <v>0</v>
      </c>
      <c r="Q998" t="s">
        <v>155</v>
      </c>
      <c r="R998">
        <v>0</v>
      </c>
      <c r="S998">
        <v>1</v>
      </c>
      <c r="T998" t="s">
        <v>155</v>
      </c>
      <c r="U998">
        <v>0</v>
      </c>
      <c r="V998">
        <v>1</v>
      </c>
      <c r="W998" t="s">
        <v>155</v>
      </c>
      <c r="X998">
        <v>0</v>
      </c>
      <c r="Y998">
        <v>1</v>
      </c>
      <c r="Z998" t="s">
        <v>155</v>
      </c>
      <c r="AA998">
        <v>0</v>
      </c>
      <c r="AB998">
        <v>1</v>
      </c>
      <c r="AC998" t="s">
        <v>155</v>
      </c>
      <c r="AD998">
        <v>0</v>
      </c>
      <c r="AE998">
        <v>1</v>
      </c>
      <c r="AF998" t="s">
        <v>155</v>
      </c>
      <c r="AG998">
        <v>0</v>
      </c>
      <c r="AH998">
        <v>1</v>
      </c>
      <c r="AI998">
        <v>0</v>
      </c>
      <c r="AJ998" t="s">
        <v>155</v>
      </c>
      <c r="AK998">
        <v>0</v>
      </c>
      <c r="AL998">
        <v>1</v>
      </c>
      <c r="AM998" t="s">
        <v>4774</v>
      </c>
      <c r="AN998">
        <v>-32768</v>
      </c>
      <c r="AO998">
        <v>32767</v>
      </c>
      <c r="AP998" t="s">
        <v>4775</v>
      </c>
      <c r="AQ998" s="1" t="s">
        <v>157</v>
      </c>
      <c r="AR998" t="s">
        <v>158</v>
      </c>
      <c r="AS998" t="str">
        <f>VLOOKUP('intouch变量（实型）'!$A998,基本表格!$G:$Q,3,FALSE)</f>
        <v>DB100,REAL3506</v>
      </c>
      <c r="AT998" t="str">
        <f>VLOOKUP('intouch变量（实型）'!$A998,基本表格!$G:$Q,10,FALSE)</f>
        <v>Yes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</row>
    <row r="999" spans="1:55">
      <c r="A999" t="s">
        <v>6497</v>
      </c>
      <c r="B999" s="11" t="str">
        <f t="shared" si="15"/>
        <v>CHPF</v>
      </c>
      <c r="C999" s="11" t="str">
        <f>VLOOKUP('intouch变量（实型）'!$A999,基本表格!$G:$Q,2,FALSE)</f>
        <v>2133+P6-M1 木片筛进料皮带运输机 反馈转速 量程</v>
      </c>
      <c r="D999" t="s">
        <v>154</v>
      </c>
      <c r="E999" t="s">
        <v>154</v>
      </c>
      <c r="F999">
        <v>0</v>
      </c>
      <c r="G999" t="s">
        <v>154</v>
      </c>
      <c r="H999" t="s">
        <v>154</v>
      </c>
      <c r="I999">
        <v>0</v>
      </c>
      <c r="J999">
        <v>0</v>
      </c>
      <c r="L999">
        <v>0</v>
      </c>
      <c r="M999">
        <v>-32768</v>
      </c>
      <c r="N999">
        <v>32767</v>
      </c>
      <c r="O999">
        <v>0</v>
      </c>
      <c r="P999">
        <v>0</v>
      </c>
      <c r="Q999" t="s">
        <v>155</v>
      </c>
      <c r="R999">
        <v>0</v>
      </c>
      <c r="S999">
        <v>1</v>
      </c>
      <c r="T999" t="s">
        <v>155</v>
      </c>
      <c r="U999">
        <v>0</v>
      </c>
      <c r="V999">
        <v>1</v>
      </c>
      <c r="W999" t="s">
        <v>155</v>
      </c>
      <c r="X999">
        <v>0</v>
      </c>
      <c r="Y999">
        <v>1</v>
      </c>
      <c r="Z999" t="s">
        <v>155</v>
      </c>
      <c r="AA999">
        <v>0</v>
      </c>
      <c r="AB999">
        <v>1</v>
      </c>
      <c r="AC999" t="s">
        <v>155</v>
      </c>
      <c r="AD999">
        <v>0</v>
      </c>
      <c r="AE999">
        <v>1</v>
      </c>
      <c r="AF999" t="s">
        <v>155</v>
      </c>
      <c r="AG999">
        <v>0</v>
      </c>
      <c r="AH999">
        <v>1</v>
      </c>
      <c r="AI999">
        <v>0</v>
      </c>
      <c r="AJ999" t="s">
        <v>155</v>
      </c>
      <c r="AK999">
        <v>0</v>
      </c>
      <c r="AL999">
        <v>1</v>
      </c>
      <c r="AM999" t="s">
        <v>4774</v>
      </c>
      <c r="AN999">
        <v>-32768</v>
      </c>
      <c r="AO999">
        <v>32767</v>
      </c>
      <c r="AP999" t="s">
        <v>4775</v>
      </c>
      <c r="AQ999" s="1" t="s">
        <v>157</v>
      </c>
      <c r="AR999" t="s">
        <v>158</v>
      </c>
      <c r="AS999" t="str">
        <f>VLOOKUP('intouch变量（实型）'!$A999,基本表格!$G:$Q,3,FALSE)</f>
        <v>DB100,REAL3510</v>
      </c>
      <c r="AT999" t="str">
        <f>VLOOKUP('intouch变量（实型）'!$A999,基本表格!$G:$Q,10,FALSE)</f>
        <v>No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</row>
    <row r="1000" spans="1:55">
      <c r="A1000" t="s">
        <v>6498</v>
      </c>
      <c r="B1000" s="11" t="str">
        <f t="shared" si="15"/>
        <v>CHPF</v>
      </c>
      <c r="C1000" s="11" t="str">
        <f>VLOOKUP('intouch变量（实型）'!$A1000,基本表格!$G:$Q,2,FALSE)</f>
        <v>2133+P6-M1 木片筛进料皮带运输机 反馈转速 上限值</v>
      </c>
      <c r="D1000" t="s">
        <v>154</v>
      </c>
      <c r="E1000" t="s">
        <v>154</v>
      </c>
      <c r="F1000">
        <v>0</v>
      </c>
      <c r="G1000" t="s">
        <v>154</v>
      </c>
      <c r="H1000" t="s">
        <v>154</v>
      </c>
      <c r="I1000">
        <v>0</v>
      </c>
      <c r="J1000">
        <v>0</v>
      </c>
      <c r="L1000">
        <v>0</v>
      </c>
      <c r="M1000">
        <v>-32768</v>
      </c>
      <c r="N1000">
        <v>32767</v>
      </c>
      <c r="O1000">
        <v>0</v>
      </c>
      <c r="P1000">
        <v>0</v>
      </c>
      <c r="Q1000" t="s">
        <v>155</v>
      </c>
      <c r="R1000">
        <v>0</v>
      </c>
      <c r="S1000">
        <v>1</v>
      </c>
      <c r="T1000" t="s">
        <v>155</v>
      </c>
      <c r="U1000">
        <v>0</v>
      </c>
      <c r="V1000">
        <v>1</v>
      </c>
      <c r="W1000" t="s">
        <v>155</v>
      </c>
      <c r="X1000">
        <v>0</v>
      </c>
      <c r="Y1000">
        <v>1</v>
      </c>
      <c r="Z1000" t="s">
        <v>155</v>
      </c>
      <c r="AA1000">
        <v>0</v>
      </c>
      <c r="AB1000">
        <v>1</v>
      </c>
      <c r="AC1000" t="s">
        <v>155</v>
      </c>
      <c r="AD1000">
        <v>0</v>
      </c>
      <c r="AE1000">
        <v>1</v>
      </c>
      <c r="AF1000" t="s">
        <v>155</v>
      </c>
      <c r="AG1000">
        <v>0</v>
      </c>
      <c r="AH1000">
        <v>1</v>
      </c>
      <c r="AI1000">
        <v>0</v>
      </c>
      <c r="AJ1000" t="s">
        <v>155</v>
      </c>
      <c r="AK1000">
        <v>0</v>
      </c>
      <c r="AL1000">
        <v>1</v>
      </c>
      <c r="AM1000" t="s">
        <v>4774</v>
      </c>
      <c r="AN1000">
        <v>-32768</v>
      </c>
      <c r="AO1000">
        <v>32767</v>
      </c>
      <c r="AP1000" t="s">
        <v>4775</v>
      </c>
      <c r="AQ1000" s="1" t="s">
        <v>157</v>
      </c>
      <c r="AR1000" t="s">
        <v>158</v>
      </c>
      <c r="AS1000" t="str">
        <f>VLOOKUP('intouch变量（实型）'!$A1000,基本表格!$G:$Q,3,FALSE)</f>
        <v>DB100,REAL3514</v>
      </c>
      <c r="AT1000" t="str">
        <f>VLOOKUP('intouch变量（实型）'!$A1000,基本表格!$G:$Q,10,FALSE)</f>
        <v>No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</row>
    <row r="1001" spans="1:55">
      <c r="A1001" t="s">
        <v>6499</v>
      </c>
      <c r="B1001" s="11" t="str">
        <f t="shared" si="15"/>
        <v>CHPF</v>
      </c>
      <c r="C1001" s="11" t="str">
        <f>VLOOKUP('intouch变量（实型）'!$A1001,基本表格!$G:$Q,2,FALSE)</f>
        <v>2133+P6-M1 木片筛进料皮带运输机 反馈转速 下限值</v>
      </c>
      <c r="D1001" t="s">
        <v>154</v>
      </c>
      <c r="E1001" t="s">
        <v>154</v>
      </c>
      <c r="F1001">
        <v>0</v>
      </c>
      <c r="G1001" t="s">
        <v>154</v>
      </c>
      <c r="H1001" t="s">
        <v>154</v>
      </c>
      <c r="I1001">
        <v>0</v>
      </c>
      <c r="J1001">
        <v>0</v>
      </c>
      <c r="L1001">
        <v>0</v>
      </c>
      <c r="M1001">
        <v>-32768</v>
      </c>
      <c r="N1001">
        <v>32767</v>
      </c>
      <c r="O1001">
        <v>0</v>
      </c>
      <c r="P1001">
        <v>0</v>
      </c>
      <c r="Q1001" t="s">
        <v>155</v>
      </c>
      <c r="R1001">
        <v>0</v>
      </c>
      <c r="S1001">
        <v>1</v>
      </c>
      <c r="T1001" t="s">
        <v>155</v>
      </c>
      <c r="U1001">
        <v>0</v>
      </c>
      <c r="V1001">
        <v>1</v>
      </c>
      <c r="W1001" t="s">
        <v>155</v>
      </c>
      <c r="X1001">
        <v>0</v>
      </c>
      <c r="Y1001">
        <v>1</v>
      </c>
      <c r="Z1001" t="s">
        <v>155</v>
      </c>
      <c r="AA1001">
        <v>0</v>
      </c>
      <c r="AB1001">
        <v>1</v>
      </c>
      <c r="AC1001" t="s">
        <v>155</v>
      </c>
      <c r="AD1001">
        <v>0</v>
      </c>
      <c r="AE1001">
        <v>1</v>
      </c>
      <c r="AF1001" t="s">
        <v>155</v>
      </c>
      <c r="AG1001">
        <v>0</v>
      </c>
      <c r="AH1001">
        <v>1</v>
      </c>
      <c r="AI1001">
        <v>0</v>
      </c>
      <c r="AJ1001" t="s">
        <v>155</v>
      </c>
      <c r="AK1001">
        <v>0</v>
      </c>
      <c r="AL1001">
        <v>1</v>
      </c>
      <c r="AM1001" t="s">
        <v>4774</v>
      </c>
      <c r="AN1001">
        <v>-32768</v>
      </c>
      <c r="AO1001">
        <v>32767</v>
      </c>
      <c r="AP1001" t="s">
        <v>4775</v>
      </c>
      <c r="AQ1001" s="1" t="s">
        <v>157</v>
      </c>
      <c r="AR1001" t="s">
        <v>158</v>
      </c>
      <c r="AS1001" t="str">
        <f>VLOOKUP('intouch变量（实型）'!$A1001,基本表格!$G:$Q,3,FALSE)</f>
        <v>DB100,REAL3518</v>
      </c>
      <c r="AT1001" t="str">
        <f>VLOOKUP('intouch变量（实型）'!$A1001,基本表格!$G:$Q,10,FALSE)</f>
        <v>No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</row>
    <row r="1002" spans="1:55">
      <c r="A1002" t="s">
        <v>6500</v>
      </c>
      <c r="B1002" s="11" t="str">
        <f t="shared" si="15"/>
        <v>CHPF</v>
      </c>
      <c r="C1002" s="11" t="str">
        <f>VLOOKUP('intouch变量（实型）'!$A1002,基本表格!$G:$Q,2,FALSE)</f>
        <v>2133+P6-M1 木片筛进料皮带运输机 反馈转速 上上限值</v>
      </c>
      <c r="D1002" t="s">
        <v>154</v>
      </c>
      <c r="E1002" t="s">
        <v>154</v>
      </c>
      <c r="F1002">
        <v>0</v>
      </c>
      <c r="G1002" t="s">
        <v>154</v>
      </c>
      <c r="H1002" t="s">
        <v>154</v>
      </c>
      <c r="I1002">
        <v>0</v>
      </c>
      <c r="J1002">
        <v>0</v>
      </c>
      <c r="L1002">
        <v>0</v>
      </c>
      <c r="M1002">
        <v>-32768</v>
      </c>
      <c r="N1002">
        <v>32767</v>
      </c>
      <c r="O1002">
        <v>0</v>
      </c>
      <c r="P1002">
        <v>0</v>
      </c>
      <c r="Q1002" t="s">
        <v>155</v>
      </c>
      <c r="R1002">
        <v>0</v>
      </c>
      <c r="S1002">
        <v>1</v>
      </c>
      <c r="T1002" t="s">
        <v>155</v>
      </c>
      <c r="U1002">
        <v>0</v>
      </c>
      <c r="V1002">
        <v>1</v>
      </c>
      <c r="W1002" t="s">
        <v>155</v>
      </c>
      <c r="X1002">
        <v>0</v>
      </c>
      <c r="Y1002">
        <v>1</v>
      </c>
      <c r="Z1002" t="s">
        <v>155</v>
      </c>
      <c r="AA1002">
        <v>0</v>
      </c>
      <c r="AB1002">
        <v>1</v>
      </c>
      <c r="AC1002" t="s">
        <v>155</v>
      </c>
      <c r="AD1002">
        <v>0</v>
      </c>
      <c r="AE1002">
        <v>1</v>
      </c>
      <c r="AF1002" t="s">
        <v>155</v>
      </c>
      <c r="AG1002">
        <v>0</v>
      </c>
      <c r="AH1002">
        <v>1</v>
      </c>
      <c r="AI1002">
        <v>0</v>
      </c>
      <c r="AJ1002" t="s">
        <v>155</v>
      </c>
      <c r="AK1002">
        <v>0</v>
      </c>
      <c r="AL1002">
        <v>1</v>
      </c>
      <c r="AM1002" t="s">
        <v>4774</v>
      </c>
      <c r="AN1002">
        <v>-32768</v>
      </c>
      <c r="AO1002">
        <v>32767</v>
      </c>
      <c r="AP1002" t="s">
        <v>4775</v>
      </c>
      <c r="AQ1002" s="1" t="s">
        <v>157</v>
      </c>
      <c r="AR1002" t="s">
        <v>158</v>
      </c>
      <c r="AS1002" t="str">
        <f>VLOOKUP('intouch变量（实型）'!$A1002,基本表格!$G:$Q,3,FALSE)</f>
        <v>DB100,REAL3522</v>
      </c>
      <c r="AT1002" t="str">
        <f>VLOOKUP('intouch变量（实型）'!$A1002,基本表格!$G:$Q,10,FALSE)</f>
        <v>No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</row>
    <row r="1003" spans="1:55">
      <c r="A1003" t="s">
        <v>6501</v>
      </c>
      <c r="B1003" s="11" t="str">
        <f t="shared" si="15"/>
        <v>CHPF</v>
      </c>
      <c r="C1003" s="11" t="str">
        <f>VLOOKUP('intouch变量（实型）'!$A1003,基本表格!$G:$Q,2,FALSE)</f>
        <v>2133+P6-M1 木片筛进料皮带运输机 反馈转速 下下限值</v>
      </c>
      <c r="D1003" t="s">
        <v>154</v>
      </c>
      <c r="E1003" t="s">
        <v>154</v>
      </c>
      <c r="F1003">
        <v>0</v>
      </c>
      <c r="G1003" t="s">
        <v>154</v>
      </c>
      <c r="H1003" t="s">
        <v>154</v>
      </c>
      <c r="I1003">
        <v>0</v>
      </c>
      <c r="J1003">
        <v>0</v>
      </c>
      <c r="L1003">
        <v>0</v>
      </c>
      <c r="M1003">
        <v>-32768</v>
      </c>
      <c r="N1003">
        <v>32767</v>
      </c>
      <c r="O1003">
        <v>0</v>
      </c>
      <c r="P1003">
        <v>0</v>
      </c>
      <c r="Q1003" t="s">
        <v>155</v>
      </c>
      <c r="R1003">
        <v>0</v>
      </c>
      <c r="S1003">
        <v>1</v>
      </c>
      <c r="T1003" t="s">
        <v>155</v>
      </c>
      <c r="U1003">
        <v>0</v>
      </c>
      <c r="V1003">
        <v>1</v>
      </c>
      <c r="W1003" t="s">
        <v>155</v>
      </c>
      <c r="X1003">
        <v>0</v>
      </c>
      <c r="Y1003">
        <v>1</v>
      </c>
      <c r="Z1003" t="s">
        <v>155</v>
      </c>
      <c r="AA1003">
        <v>0</v>
      </c>
      <c r="AB1003">
        <v>1</v>
      </c>
      <c r="AC1003" t="s">
        <v>155</v>
      </c>
      <c r="AD1003">
        <v>0</v>
      </c>
      <c r="AE1003">
        <v>1</v>
      </c>
      <c r="AF1003" t="s">
        <v>155</v>
      </c>
      <c r="AG1003">
        <v>0</v>
      </c>
      <c r="AH1003">
        <v>1</v>
      </c>
      <c r="AI1003">
        <v>0</v>
      </c>
      <c r="AJ1003" t="s">
        <v>155</v>
      </c>
      <c r="AK1003">
        <v>0</v>
      </c>
      <c r="AL1003">
        <v>1</v>
      </c>
      <c r="AM1003" t="s">
        <v>4774</v>
      </c>
      <c r="AN1003">
        <v>-32768</v>
      </c>
      <c r="AO1003">
        <v>32767</v>
      </c>
      <c r="AP1003" t="s">
        <v>4775</v>
      </c>
      <c r="AQ1003" s="1" t="s">
        <v>157</v>
      </c>
      <c r="AR1003" t="s">
        <v>158</v>
      </c>
      <c r="AS1003" t="str">
        <f>VLOOKUP('intouch变量（实型）'!$A1003,基本表格!$G:$Q,3,FALSE)</f>
        <v>DB100,REAL3526</v>
      </c>
      <c r="AT1003" t="str">
        <f>VLOOKUP('intouch变量（实型）'!$A1003,基本表格!$G:$Q,10,FALSE)</f>
        <v>No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</row>
    <row r="1004" spans="1:55">
      <c r="A1004" t="s">
        <v>6502</v>
      </c>
      <c r="B1004" s="11" t="str">
        <f t="shared" si="15"/>
        <v>CHPF</v>
      </c>
      <c r="C1004" s="11" t="str">
        <f>VLOOKUP('intouch变量（实型）'!$A1004,基本表格!$G:$Q,2,FALSE)</f>
        <v>2133+P6-M1 木片筛进料皮带运输机 反馈电流 实际值</v>
      </c>
      <c r="D1004" t="s">
        <v>154</v>
      </c>
      <c r="E1004" t="s">
        <v>154</v>
      </c>
      <c r="F1004">
        <v>0</v>
      </c>
      <c r="G1004" t="s">
        <v>154</v>
      </c>
      <c r="H1004" t="s">
        <v>154</v>
      </c>
      <c r="I1004">
        <v>0</v>
      </c>
      <c r="J1004">
        <v>0</v>
      </c>
      <c r="L1004">
        <v>0</v>
      </c>
      <c r="M1004">
        <v>-32768</v>
      </c>
      <c r="N1004">
        <v>32767</v>
      </c>
      <c r="O1004">
        <v>0</v>
      </c>
      <c r="P1004">
        <v>0</v>
      </c>
      <c r="Q1004" t="s">
        <v>155</v>
      </c>
      <c r="R1004">
        <v>0</v>
      </c>
      <c r="S1004">
        <v>1</v>
      </c>
      <c r="T1004" t="s">
        <v>155</v>
      </c>
      <c r="U1004">
        <v>0</v>
      </c>
      <c r="V1004">
        <v>1</v>
      </c>
      <c r="W1004" t="s">
        <v>155</v>
      </c>
      <c r="X1004">
        <v>0</v>
      </c>
      <c r="Y1004">
        <v>1</v>
      </c>
      <c r="Z1004" t="s">
        <v>155</v>
      </c>
      <c r="AA1004">
        <v>0</v>
      </c>
      <c r="AB1004">
        <v>1</v>
      </c>
      <c r="AC1004" t="s">
        <v>155</v>
      </c>
      <c r="AD1004">
        <v>0</v>
      </c>
      <c r="AE1004">
        <v>1</v>
      </c>
      <c r="AF1004" t="s">
        <v>155</v>
      </c>
      <c r="AG1004">
        <v>0</v>
      </c>
      <c r="AH1004">
        <v>1</v>
      </c>
      <c r="AI1004">
        <v>0</v>
      </c>
      <c r="AJ1004" t="s">
        <v>155</v>
      </c>
      <c r="AK1004">
        <v>0</v>
      </c>
      <c r="AL1004">
        <v>1</v>
      </c>
      <c r="AM1004" t="s">
        <v>4774</v>
      </c>
      <c r="AN1004">
        <v>-32768</v>
      </c>
      <c r="AO1004">
        <v>32767</v>
      </c>
      <c r="AP1004" t="s">
        <v>4775</v>
      </c>
      <c r="AQ1004" s="1" t="s">
        <v>157</v>
      </c>
      <c r="AR1004" t="s">
        <v>158</v>
      </c>
      <c r="AS1004" t="str">
        <f>VLOOKUP('intouch变量（实型）'!$A1004,基本表格!$G:$Q,3,FALSE)</f>
        <v>DB100,REAL3556</v>
      </c>
      <c r="AT1004" t="str">
        <f>VLOOKUP('intouch变量（实型）'!$A1004,基本表格!$G:$Q,10,FALSE)</f>
        <v>Yes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</row>
    <row r="1005" spans="1:55">
      <c r="A1005" t="s">
        <v>6503</v>
      </c>
      <c r="B1005" s="11" t="str">
        <f t="shared" si="15"/>
        <v>CHPF</v>
      </c>
      <c r="C1005" s="11" t="str">
        <f>VLOOKUP('intouch变量（实型）'!$A1005,基本表格!$G:$Q,2,FALSE)</f>
        <v>2133+P6-M1 木片筛进料皮带运输机 反馈电流 量程</v>
      </c>
      <c r="D1005" t="s">
        <v>154</v>
      </c>
      <c r="E1005" t="s">
        <v>154</v>
      </c>
      <c r="F1005">
        <v>0</v>
      </c>
      <c r="G1005" t="s">
        <v>154</v>
      </c>
      <c r="H1005" t="s">
        <v>154</v>
      </c>
      <c r="I1005">
        <v>0</v>
      </c>
      <c r="J1005">
        <v>0</v>
      </c>
      <c r="L1005">
        <v>0</v>
      </c>
      <c r="M1005">
        <v>-32768</v>
      </c>
      <c r="N1005">
        <v>32767</v>
      </c>
      <c r="O1005">
        <v>0</v>
      </c>
      <c r="P1005">
        <v>0</v>
      </c>
      <c r="Q1005" t="s">
        <v>155</v>
      </c>
      <c r="R1005">
        <v>0</v>
      </c>
      <c r="S1005">
        <v>1</v>
      </c>
      <c r="T1005" t="s">
        <v>155</v>
      </c>
      <c r="U1005">
        <v>0</v>
      </c>
      <c r="V1005">
        <v>1</v>
      </c>
      <c r="W1005" t="s">
        <v>155</v>
      </c>
      <c r="X1005">
        <v>0</v>
      </c>
      <c r="Y1005">
        <v>1</v>
      </c>
      <c r="Z1005" t="s">
        <v>155</v>
      </c>
      <c r="AA1005">
        <v>0</v>
      </c>
      <c r="AB1005">
        <v>1</v>
      </c>
      <c r="AC1005" t="s">
        <v>155</v>
      </c>
      <c r="AD1005">
        <v>0</v>
      </c>
      <c r="AE1005">
        <v>1</v>
      </c>
      <c r="AF1005" t="s">
        <v>155</v>
      </c>
      <c r="AG1005">
        <v>0</v>
      </c>
      <c r="AH1005">
        <v>1</v>
      </c>
      <c r="AI1005">
        <v>0</v>
      </c>
      <c r="AJ1005" t="s">
        <v>155</v>
      </c>
      <c r="AK1005">
        <v>0</v>
      </c>
      <c r="AL1005">
        <v>1</v>
      </c>
      <c r="AM1005" t="s">
        <v>4774</v>
      </c>
      <c r="AN1005">
        <v>-32768</v>
      </c>
      <c r="AO1005">
        <v>32767</v>
      </c>
      <c r="AP1005" t="s">
        <v>4775</v>
      </c>
      <c r="AQ1005" s="1" t="s">
        <v>157</v>
      </c>
      <c r="AR1005" t="s">
        <v>158</v>
      </c>
      <c r="AS1005" t="str">
        <f>VLOOKUP('intouch变量（实型）'!$A1005,基本表格!$G:$Q,3,FALSE)</f>
        <v>DB100,REAL3560</v>
      </c>
      <c r="AT1005" t="str">
        <f>VLOOKUP('intouch变量（实型）'!$A1005,基本表格!$G:$Q,10,FALSE)</f>
        <v>No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</row>
    <row r="1006" spans="1:55">
      <c r="A1006" t="s">
        <v>6504</v>
      </c>
      <c r="B1006" s="11" t="str">
        <f t="shared" si="15"/>
        <v>CHPF</v>
      </c>
      <c r="C1006" s="11" t="str">
        <f>VLOOKUP('intouch变量（实型）'!$A1006,基本表格!$G:$Q,2,FALSE)</f>
        <v>2133+P6-M1 木片筛进料皮带运输机 反馈电流 上限值</v>
      </c>
      <c r="D1006" t="s">
        <v>154</v>
      </c>
      <c r="E1006" t="s">
        <v>154</v>
      </c>
      <c r="F1006">
        <v>0</v>
      </c>
      <c r="G1006" t="s">
        <v>154</v>
      </c>
      <c r="H1006" t="s">
        <v>154</v>
      </c>
      <c r="I1006">
        <v>0</v>
      </c>
      <c r="J1006">
        <v>0</v>
      </c>
      <c r="L1006">
        <v>0</v>
      </c>
      <c r="M1006">
        <v>-32768</v>
      </c>
      <c r="N1006">
        <v>32767</v>
      </c>
      <c r="O1006">
        <v>0</v>
      </c>
      <c r="P1006">
        <v>0</v>
      </c>
      <c r="Q1006" t="s">
        <v>155</v>
      </c>
      <c r="R1006">
        <v>0</v>
      </c>
      <c r="S1006">
        <v>1</v>
      </c>
      <c r="T1006" t="s">
        <v>155</v>
      </c>
      <c r="U1006">
        <v>0</v>
      </c>
      <c r="V1006">
        <v>1</v>
      </c>
      <c r="W1006" t="s">
        <v>155</v>
      </c>
      <c r="X1006">
        <v>0</v>
      </c>
      <c r="Y1006">
        <v>1</v>
      </c>
      <c r="Z1006" t="s">
        <v>155</v>
      </c>
      <c r="AA1006">
        <v>0</v>
      </c>
      <c r="AB1006">
        <v>1</v>
      </c>
      <c r="AC1006" t="s">
        <v>155</v>
      </c>
      <c r="AD1006">
        <v>0</v>
      </c>
      <c r="AE1006">
        <v>1</v>
      </c>
      <c r="AF1006" t="s">
        <v>155</v>
      </c>
      <c r="AG1006">
        <v>0</v>
      </c>
      <c r="AH1006">
        <v>1</v>
      </c>
      <c r="AI1006">
        <v>0</v>
      </c>
      <c r="AJ1006" t="s">
        <v>155</v>
      </c>
      <c r="AK1006">
        <v>0</v>
      </c>
      <c r="AL1006">
        <v>1</v>
      </c>
      <c r="AM1006" t="s">
        <v>4774</v>
      </c>
      <c r="AN1006">
        <v>-32768</v>
      </c>
      <c r="AO1006">
        <v>32767</v>
      </c>
      <c r="AP1006" t="s">
        <v>4775</v>
      </c>
      <c r="AQ1006" s="1" t="s">
        <v>157</v>
      </c>
      <c r="AR1006" t="s">
        <v>158</v>
      </c>
      <c r="AS1006" t="str">
        <f>VLOOKUP('intouch变量（实型）'!$A1006,基本表格!$G:$Q,3,FALSE)</f>
        <v>DB100,REAL3564</v>
      </c>
      <c r="AT1006" t="str">
        <f>VLOOKUP('intouch变量（实型）'!$A1006,基本表格!$G:$Q,10,FALSE)</f>
        <v>No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</row>
    <row r="1007" spans="1:55">
      <c r="A1007" t="s">
        <v>6505</v>
      </c>
      <c r="B1007" s="11" t="str">
        <f t="shared" si="15"/>
        <v>CHPF</v>
      </c>
      <c r="C1007" s="11" t="str">
        <f>VLOOKUP('intouch变量（实型）'!$A1007,基本表格!$G:$Q,2,FALSE)</f>
        <v>2133+P6-M1 木片筛进料皮带运输机 反馈电流 下限值</v>
      </c>
      <c r="D1007" t="s">
        <v>154</v>
      </c>
      <c r="E1007" t="s">
        <v>154</v>
      </c>
      <c r="F1007">
        <v>0</v>
      </c>
      <c r="G1007" t="s">
        <v>154</v>
      </c>
      <c r="H1007" t="s">
        <v>154</v>
      </c>
      <c r="I1007">
        <v>0</v>
      </c>
      <c r="J1007">
        <v>0</v>
      </c>
      <c r="L1007">
        <v>0</v>
      </c>
      <c r="M1007">
        <v>-32768</v>
      </c>
      <c r="N1007">
        <v>32767</v>
      </c>
      <c r="O1007">
        <v>0</v>
      </c>
      <c r="P1007">
        <v>0</v>
      </c>
      <c r="Q1007" t="s">
        <v>155</v>
      </c>
      <c r="R1007">
        <v>0</v>
      </c>
      <c r="S1007">
        <v>1</v>
      </c>
      <c r="T1007" t="s">
        <v>155</v>
      </c>
      <c r="U1007">
        <v>0</v>
      </c>
      <c r="V1007">
        <v>1</v>
      </c>
      <c r="W1007" t="s">
        <v>155</v>
      </c>
      <c r="X1007">
        <v>0</v>
      </c>
      <c r="Y1007">
        <v>1</v>
      </c>
      <c r="Z1007" t="s">
        <v>155</v>
      </c>
      <c r="AA1007">
        <v>0</v>
      </c>
      <c r="AB1007">
        <v>1</v>
      </c>
      <c r="AC1007" t="s">
        <v>155</v>
      </c>
      <c r="AD1007">
        <v>0</v>
      </c>
      <c r="AE1007">
        <v>1</v>
      </c>
      <c r="AF1007" t="s">
        <v>155</v>
      </c>
      <c r="AG1007">
        <v>0</v>
      </c>
      <c r="AH1007">
        <v>1</v>
      </c>
      <c r="AI1007">
        <v>0</v>
      </c>
      <c r="AJ1007" t="s">
        <v>155</v>
      </c>
      <c r="AK1007">
        <v>0</v>
      </c>
      <c r="AL1007">
        <v>1</v>
      </c>
      <c r="AM1007" t="s">
        <v>4774</v>
      </c>
      <c r="AN1007">
        <v>-32768</v>
      </c>
      <c r="AO1007">
        <v>32767</v>
      </c>
      <c r="AP1007" t="s">
        <v>4775</v>
      </c>
      <c r="AQ1007" s="1" t="s">
        <v>157</v>
      </c>
      <c r="AR1007" t="s">
        <v>158</v>
      </c>
      <c r="AS1007" t="str">
        <f>VLOOKUP('intouch变量（实型）'!$A1007,基本表格!$G:$Q,3,FALSE)</f>
        <v>DB100,REAL3568</v>
      </c>
      <c r="AT1007" t="str">
        <f>VLOOKUP('intouch变量（实型）'!$A1007,基本表格!$G:$Q,10,FALSE)</f>
        <v>No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</row>
    <row r="1008" spans="1:55">
      <c r="A1008" t="s">
        <v>6506</v>
      </c>
      <c r="B1008" s="11" t="str">
        <f t="shared" si="15"/>
        <v>CHPF</v>
      </c>
      <c r="C1008" s="11" t="str">
        <f>VLOOKUP('intouch变量（实型）'!$A1008,基本表格!$G:$Q,2,FALSE)</f>
        <v>2133+P6-M1 木片筛进料皮带运输机 反馈电流 上上限值</v>
      </c>
      <c r="D1008" t="s">
        <v>154</v>
      </c>
      <c r="E1008" t="s">
        <v>154</v>
      </c>
      <c r="F1008">
        <v>0</v>
      </c>
      <c r="G1008" t="s">
        <v>154</v>
      </c>
      <c r="H1008" t="s">
        <v>154</v>
      </c>
      <c r="I1008">
        <v>0</v>
      </c>
      <c r="J1008">
        <v>0</v>
      </c>
      <c r="L1008">
        <v>0</v>
      </c>
      <c r="M1008">
        <v>-32768</v>
      </c>
      <c r="N1008">
        <v>32767</v>
      </c>
      <c r="O1008">
        <v>0</v>
      </c>
      <c r="P1008">
        <v>0</v>
      </c>
      <c r="Q1008" t="s">
        <v>155</v>
      </c>
      <c r="R1008">
        <v>0</v>
      </c>
      <c r="S1008">
        <v>1</v>
      </c>
      <c r="T1008" t="s">
        <v>155</v>
      </c>
      <c r="U1008">
        <v>0</v>
      </c>
      <c r="V1008">
        <v>1</v>
      </c>
      <c r="W1008" t="s">
        <v>155</v>
      </c>
      <c r="X1008">
        <v>0</v>
      </c>
      <c r="Y1008">
        <v>1</v>
      </c>
      <c r="Z1008" t="s">
        <v>155</v>
      </c>
      <c r="AA1008">
        <v>0</v>
      </c>
      <c r="AB1008">
        <v>1</v>
      </c>
      <c r="AC1008" t="s">
        <v>155</v>
      </c>
      <c r="AD1008">
        <v>0</v>
      </c>
      <c r="AE1008">
        <v>1</v>
      </c>
      <c r="AF1008" t="s">
        <v>155</v>
      </c>
      <c r="AG1008">
        <v>0</v>
      </c>
      <c r="AH1008">
        <v>1</v>
      </c>
      <c r="AI1008">
        <v>0</v>
      </c>
      <c r="AJ1008" t="s">
        <v>155</v>
      </c>
      <c r="AK1008">
        <v>0</v>
      </c>
      <c r="AL1008">
        <v>1</v>
      </c>
      <c r="AM1008" t="s">
        <v>4774</v>
      </c>
      <c r="AN1008">
        <v>-32768</v>
      </c>
      <c r="AO1008">
        <v>32767</v>
      </c>
      <c r="AP1008" t="s">
        <v>4775</v>
      </c>
      <c r="AQ1008" s="1" t="s">
        <v>157</v>
      </c>
      <c r="AR1008" t="s">
        <v>158</v>
      </c>
      <c r="AS1008" t="str">
        <f>VLOOKUP('intouch变量（实型）'!$A1008,基本表格!$G:$Q,3,FALSE)</f>
        <v>DB100,REAL3572</v>
      </c>
      <c r="AT1008" t="str">
        <f>VLOOKUP('intouch变量（实型）'!$A1008,基本表格!$G:$Q,10,FALSE)</f>
        <v>No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</row>
    <row r="1009" spans="1:55">
      <c r="A1009" t="s">
        <v>6507</v>
      </c>
      <c r="B1009" s="11" t="str">
        <f t="shared" si="15"/>
        <v>CHPF</v>
      </c>
      <c r="C1009" s="11" t="str">
        <f>VLOOKUP('intouch变量（实型）'!$A1009,基本表格!$G:$Q,2,FALSE)</f>
        <v>2133+P6-M1 木片筛进料皮带运输机 反馈电流 下下限值</v>
      </c>
      <c r="D1009" t="s">
        <v>154</v>
      </c>
      <c r="E1009" t="s">
        <v>154</v>
      </c>
      <c r="F1009">
        <v>0</v>
      </c>
      <c r="G1009" t="s">
        <v>154</v>
      </c>
      <c r="H1009" t="s">
        <v>154</v>
      </c>
      <c r="I1009">
        <v>0</v>
      </c>
      <c r="J1009">
        <v>0</v>
      </c>
      <c r="L1009">
        <v>0</v>
      </c>
      <c r="M1009">
        <v>-32768</v>
      </c>
      <c r="N1009">
        <v>32767</v>
      </c>
      <c r="O1009">
        <v>0</v>
      </c>
      <c r="P1009">
        <v>0</v>
      </c>
      <c r="Q1009" t="s">
        <v>155</v>
      </c>
      <c r="R1009">
        <v>0</v>
      </c>
      <c r="S1009">
        <v>1</v>
      </c>
      <c r="T1009" t="s">
        <v>155</v>
      </c>
      <c r="U1009">
        <v>0</v>
      </c>
      <c r="V1009">
        <v>1</v>
      </c>
      <c r="W1009" t="s">
        <v>155</v>
      </c>
      <c r="X1009">
        <v>0</v>
      </c>
      <c r="Y1009">
        <v>1</v>
      </c>
      <c r="Z1009" t="s">
        <v>155</v>
      </c>
      <c r="AA1009">
        <v>0</v>
      </c>
      <c r="AB1009">
        <v>1</v>
      </c>
      <c r="AC1009" t="s">
        <v>155</v>
      </c>
      <c r="AD1009">
        <v>0</v>
      </c>
      <c r="AE1009">
        <v>1</v>
      </c>
      <c r="AF1009" t="s">
        <v>155</v>
      </c>
      <c r="AG1009">
        <v>0</v>
      </c>
      <c r="AH1009">
        <v>1</v>
      </c>
      <c r="AI1009">
        <v>0</v>
      </c>
      <c r="AJ1009" t="s">
        <v>155</v>
      </c>
      <c r="AK1009">
        <v>0</v>
      </c>
      <c r="AL1009">
        <v>1</v>
      </c>
      <c r="AM1009" t="s">
        <v>4774</v>
      </c>
      <c r="AN1009">
        <v>-32768</v>
      </c>
      <c r="AO1009">
        <v>32767</v>
      </c>
      <c r="AP1009" t="s">
        <v>4775</v>
      </c>
      <c r="AQ1009" s="1" t="s">
        <v>157</v>
      </c>
      <c r="AR1009" t="s">
        <v>158</v>
      </c>
      <c r="AS1009" t="str">
        <f>VLOOKUP('intouch变量（实型）'!$A1009,基本表格!$G:$Q,3,FALSE)</f>
        <v>DB100,REAL3576</v>
      </c>
      <c r="AT1009" t="str">
        <f>VLOOKUP('intouch变量（实型）'!$A1009,基本表格!$G:$Q,10,FALSE)</f>
        <v>No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</row>
    <row r="1010" spans="1:55">
      <c r="A1010" t="s">
        <v>6508</v>
      </c>
      <c r="B1010" s="11" t="str">
        <f t="shared" si="15"/>
        <v>CHPF</v>
      </c>
      <c r="C1010" s="11" t="str">
        <f>VLOOKUP('intouch变量（实型）'!$A1010,基本表格!$G:$Q,2,FALSE)</f>
        <v>2144+P6-M2 木片筛废料皮带运输机 给定频率 实际值</v>
      </c>
      <c r="D1010" t="s">
        <v>154</v>
      </c>
      <c r="E1010" t="s">
        <v>154</v>
      </c>
      <c r="F1010">
        <v>0</v>
      </c>
      <c r="G1010" t="s">
        <v>154</v>
      </c>
      <c r="H1010" t="s">
        <v>154</v>
      </c>
      <c r="I1010">
        <v>0</v>
      </c>
      <c r="J1010">
        <v>0</v>
      </c>
      <c r="L1010">
        <v>0</v>
      </c>
      <c r="M1010">
        <v>-32768</v>
      </c>
      <c r="N1010">
        <v>32767</v>
      </c>
      <c r="O1010">
        <v>0</v>
      </c>
      <c r="P1010">
        <v>0</v>
      </c>
      <c r="Q1010" t="s">
        <v>155</v>
      </c>
      <c r="R1010">
        <v>0</v>
      </c>
      <c r="S1010">
        <v>1</v>
      </c>
      <c r="T1010" t="s">
        <v>155</v>
      </c>
      <c r="U1010">
        <v>0</v>
      </c>
      <c r="V1010">
        <v>1</v>
      </c>
      <c r="W1010" t="s">
        <v>155</v>
      </c>
      <c r="X1010">
        <v>0</v>
      </c>
      <c r="Y1010">
        <v>1</v>
      </c>
      <c r="Z1010" t="s">
        <v>155</v>
      </c>
      <c r="AA1010">
        <v>0</v>
      </c>
      <c r="AB1010">
        <v>1</v>
      </c>
      <c r="AC1010" t="s">
        <v>155</v>
      </c>
      <c r="AD1010">
        <v>0</v>
      </c>
      <c r="AE1010">
        <v>1</v>
      </c>
      <c r="AF1010" t="s">
        <v>155</v>
      </c>
      <c r="AG1010">
        <v>0</v>
      </c>
      <c r="AH1010">
        <v>1</v>
      </c>
      <c r="AI1010">
        <v>0</v>
      </c>
      <c r="AJ1010" t="s">
        <v>155</v>
      </c>
      <c r="AK1010">
        <v>0</v>
      </c>
      <c r="AL1010">
        <v>1</v>
      </c>
      <c r="AM1010" t="s">
        <v>4774</v>
      </c>
      <c r="AN1010">
        <v>-32768</v>
      </c>
      <c r="AO1010">
        <v>32767</v>
      </c>
      <c r="AP1010" t="s">
        <v>4775</v>
      </c>
      <c r="AQ1010" s="1" t="s">
        <v>157</v>
      </c>
      <c r="AR1010" t="s">
        <v>158</v>
      </c>
      <c r="AS1010" t="str">
        <f>VLOOKUP('intouch变量（实型）'!$A1010,基本表格!$G:$Q,3,FALSE)</f>
        <v>DB100,REAL3656</v>
      </c>
      <c r="AT1010" t="str">
        <f>VLOOKUP('intouch变量（实型）'!$A1010,基本表格!$G:$Q,10,FALSE)</f>
        <v>Yes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</row>
    <row r="1011" spans="1:55">
      <c r="A1011" t="s">
        <v>6509</v>
      </c>
      <c r="B1011" s="11" t="str">
        <f t="shared" si="15"/>
        <v>CHPF</v>
      </c>
      <c r="C1011" s="11" t="str">
        <f>VLOOKUP('intouch变量（实型）'!$A1011,基本表格!$G:$Q,2,FALSE)</f>
        <v>2144+P6-M2 木片筛废料皮带运输机 给定频率 量程</v>
      </c>
      <c r="D1011" t="s">
        <v>154</v>
      </c>
      <c r="E1011" t="s">
        <v>154</v>
      </c>
      <c r="F1011">
        <v>0</v>
      </c>
      <c r="G1011" t="s">
        <v>154</v>
      </c>
      <c r="H1011" t="s">
        <v>154</v>
      </c>
      <c r="I1011">
        <v>0</v>
      </c>
      <c r="J1011">
        <v>0</v>
      </c>
      <c r="L1011">
        <v>0</v>
      </c>
      <c r="M1011">
        <v>-32768</v>
      </c>
      <c r="N1011">
        <v>32767</v>
      </c>
      <c r="O1011">
        <v>0</v>
      </c>
      <c r="P1011">
        <v>0</v>
      </c>
      <c r="Q1011" t="s">
        <v>155</v>
      </c>
      <c r="R1011">
        <v>0</v>
      </c>
      <c r="S1011">
        <v>1</v>
      </c>
      <c r="T1011" t="s">
        <v>155</v>
      </c>
      <c r="U1011">
        <v>0</v>
      </c>
      <c r="V1011">
        <v>1</v>
      </c>
      <c r="W1011" t="s">
        <v>155</v>
      </c>
      <c r="X1011">
        <v>0</v>
      </c>
      <c r="Y1011">
        <v>1</v>
      </c>
      <c r="Z1011" t="s">
        <v>155</v>
      </c>
      <c r="AA1011">
        <v>0</v>
      </c>
      <c r="AB1011">
        <v>1</v>
      </c>
      <c r="AC1011" t="s">
        <v>155</v>
      </c>
      <c r="AD1011">
        <v>0</v>
      </c>
      <c r="AE1011">
        <v>1</v>
      </c>
      <c r="AF1011" t="s">
        <v>155</v>
      </c>
      <c r="AG1011">
        <v>0</v>
      </c>
      <c r="AH1011">
        <v>1</v>
      </c>
      <c r="AI1011">
        <v>0</v>
      </c>
      <c r="AJ1011" t="s">
        <v>155</v>
      </c>
      <c r="AK1011">
        <v>0</v>
      </c>
      <c r="AL1011">
        <v>1</v>
      </c>
      <c r="AM1011" t="s">
        <v>4774</v>
      </c>
      <c r="AN1011">
        <v>-32768</v>
      </c>
      <c r="AO1011">
        <v>32767</v>
      </c>
      <c r="AP1011" t="s">
        <v>4775</v>
      </c>
      <c r="AQ1011" s="1" t="s">
        <v>157</v>
      </c>
      <c r="AR1011" t="s">
        <v>158</v>
      </c>
      <c r="AS1011" t="str">
        <f>VLOOKUP('intouch变量（实型）'!$A1011,基本表格!$G:$Q,3,FALSE)</f>
        <v>DB100,REAL3660</v>
      </c>
      <c r="AT1011" t="str">
        <f>VLOOKUP('intouch变量（实型）'!$A1011,基本表格!$G:$Q,10,FALSE)</f>
        <v>No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</row>
    <row r="1012" spans="1:55">
      <c r="A1012" t="s">
        <v>6510</v>
      </c>
      <c r="B1012" s="11" t="str">
        <f t="shared" si="15"/>
        <v>CHPF</v>
      </c>
      <c r="C1012" s="11" t="str">
        <f>VLOOKUP('intouch变量（实型）'!$A1012,基本表格!$G:$Q,2,FALSE)</f>
        <v>2144+P6-M2 木片筛废料皮带运输机 给定频率 上限值</v>
      </c>
      <c r="D1012" t="s">
        <v>154</v>
      </c>
      <c r="E1012" t="s">
        <v>154</v>
      </c>
      <c r="F1012">
        <v>0</v>
      </c>
      <c r="G1012" t="s">
        <v>154</v>
      </c>
      <c r="H1012" t="s">
        <v>154</v>
      </c>
      <c r="I1012">
        <v>0</v>
      </c>
      <c r="J1012">
        <v>0</v>
      </c>
      <c r="L1012">
        <v>0</v>
      </c>
      <c r="M1012">
        <v>-32768</v>
      </c>
      <c r="N1012">
        <v>32767</v>
      </c>
      <c r="O1012">
        <v>0</v>
      </c>
      <c r="P1012">
        <v>0</v>
      </c>
      <c r="Q1012" t="s">
        <v>155</v>
      </c>
      <c r="R1012">
        <v>0</v>
      </c>
      <c r="S1012">
        <v>1</v>
      </c>
      <c r="T1012" t="s">
        <v>155</v>
      </c>
      <c r="U1012">
        <v>0</v>
      </c>
      <c r="V1012">
        <v>1</v>
      </c>
      <c r="W1012" t="s">
        <v>155</v>
      </c>
      <c r="X1012">
        <v>0</v>
      </c>
      <c r="Y1012">
        <v>1</v>
      </c>
      <c r="Z1012" t="s">
        <v>155</v>
      </c>
      <c r="AA1012">
        <v>0</v>
      </c>
      <c r="AB1012">
        <v>1</v>
      </c>
      <c r="AC1012" t="s">
        <v>155</v>
      </c>
      <c r="AD1012">
        <v>0</v>
      </c>
      <c r="AE1012">
        <v>1</v>
      </c>
      <c r="AF1012" t="s">
        <v>155</v>
      </c>
      <c r="AG1012">
        <v>0</v>
      </c>
      <c r="AH1012">
        <v>1</v>
      </c>
      <c r="AI1012">
        <v>0</v>
      </c>
      <c r="AJ1012" t="s">
        <v>155</v>
      </c>
      <c r="AK1012">
        <v>0</v>
      </c>
      <c r="AL1012">
        <v>1</v>
      </c>
      <c r="AM1012" t="s">
        <v>4774</v>
      </c>
      <c r="AN1012">
        <v>-32768</v>
      </c>
      <c r="AO1012">
        <v>32767</v>
      </c>
      <c r="AP1012" t="s">
        <v>4775</v>
      </c>
      <c r="AQ1012" s="1" t="s">
        <v>157</v>
      </c>
      <c r="AR1012" t="s">
        <v>158</v>
      </c>
      <c r="AS1012" t="str">
        <f>VLOOKUP('intouch变量（实型）'!$A1012,基本表格!$G:$Q,3,FALSE)</f>
        <v>DB100,REAL3664</v>
      </c>
      <c r="AT1012" t="str">
        <f>VLOOKUP('intouch变量（实型）'!$A1012,基本表格!$G:$Q,10,FALSE)</f>
        <v>No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</row>
    <row r="1013" spans="1:55">
      <c r="A1013" t="s">
        <v>6511</v>
      </c>
      <c r="B1013" s="11" t="str">
        <f t="shared" si="15"/>
        <v>CHPF</v>
      </c>
      <c r="C1013" s="11" t="str">
        <f>VLOOKUP('intouch变量（实型）'!$A1013,基本表格!$G:$Q,2,FALSE)</f>
        <v>2144+P6-M2 木片筛废料皮带运输机 给定频率 下限值</v>
      </c>
      <c r="D1013" t="s">
        <v>154</v>
      </c>
      <c r="E1013" t="s">
        <v>154</v>
      </c>
      <c r="F1013">
        <v>0</v>
      </c>
      <c r="G1013" t="s">
        <v>154</v>
      </c>
      <c r="H1013" t="s">
        <v>154</v>
      </c>
      <c r="I1013">
        <v>0</v>
      </c>
      <c r="J1013">
        <v>0</v>
      </c>
      <c r="L1013">
        <v>0</v>
      </c>
      <c r="M1013">
        <v>-32768</v>
      </c>
      <c r="N1013">
        <v>32767</v>
      </c>
      <c r="O1013">
        <v>0</v>
      </c>
      <c r="P1013">
        <v>0</v>
      </c>
      <c r="Q1013" t="s">
        <v>155</v>
      </c>
      <c r="R1013">
        <v>0</v>
      </c>
      <c r="S1013">
        <v>1</v>
      </c>
      <c r="T1013" t="s">
        <v>155</v>
      </c>
      <c r="U1013">
        <v>0</v>
      </c>
      <c r="V1013">
        <v>1</v>
      </c>
      <c r="W1013" t="s">
        <v>155</v>
      </c>
      <c r="X1013">
        <v>0</v>
      </c>
      <c r="Y1013">
        <v>1</v>
      </c>
      <c r="Z1013" t="s">
        <v>155</v>
      </c>
      <c r="AA1013">
        <v>0</v>
      </c>
      <c r="AB1013">
        <v>1</v>
      </c>
      <c r="AC1013" t="s">
        <v>155</v>
      </c>
      <c r="AD1013">
        <v>0</v>
      </c>
      <c r="AE1013">
        <v>1</v>
      </c>
      <c r="AF1013" t="s">
        <v>155</v>
      </c>
      <c r="AG1013">
        <v>0</v>
      </c>
      <c r="AH1013">
        <v>1</v>
      </c>
      <c r="AI1013">
        <v>0</v>
      </c>
      <c r="AJ1013" t="s">
        <v>155</v>
      </c>
      <c r="AK1013">
        <v>0</v>
      </c>
      <c r="AL1013">
        <v>1</v>
      </c>
      <c r="AM1013" t="s">
        <v>4774</v>
      </c>
      <c r="AN1013">
        <v>-32768</v>
      </c>
      <c r="AO1013">
        <v>32767</v>
      </c>
      <c r="AP1013" t="s">
        <v>4775</v>
      </c>
      <c r="AQ1013" s="1" t="s">
        <v>157</v>
      </c>
      <c r="AR1013" t="s">
        <v>158</v>
      </c>
      <c r="AS1013" t="str">
        <f>VLOOKUP('intouch变量（实型）'!$A1013,基本表格!$G:$Q,3,FALSE)</f>
        <v>DB100,REAL3668</v>
      </c>
      <c r="AT1013" t="str">
        <f>VLOOKUP('intouch变量（实型）'!$A1013,基本表格!$G:$Q,10,FALSE)</f>
        <v>No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</row>
    <row r="1014" spans="1:55">
      <c r="A1014" t="s">
        <v>6512</v>
      </c>
      <c r="B1014" s="11" t="str">
        <f t="shared" si="15"/>
        <v>CHPF</v>
      </c>
      <c r="C1014" s="11" t="str">
        <f>VLOOKUP('intouch变量（实型）'!$A1014,基本表格!$G:$Q,2,FALSE)</f>
        <v>2144+P6-M2 木片筛废料皮带运输机 给定频率 上上限值</v>
      </c>
      <c r="D1014" t="s">
        <v>154</v>
      </c>
      <c r="E1014" t="s">
        <v>154</v>
      </c>
      <c r="F1014">
        <v>0</v>
      </c>
      <c r="G1014" t="s">
        <v>154</v>
      </c>
      <c r="H1014" t="s">
        <v>154</v>
      </c>
      <c r="I1014">
        <v>0</v>
      </c>
      <c r="J1014">
        <v>0</v>
      </c>
      <c r="L1014">
        <v>0</v>
      </c>
      <c r="M1014">
        <v>-32768</v>
      </c>
      <c r="N1014">
        <v>32767</v>
      </c>
      <c r="O1014">
        <v>0</v>
      </c>
      <c r="P1014">
        <v>0</v>
      </c>
      <c r="Q1014" t="s">
        <v>155</v>
      </c>
      <c r="R1014">
        <v>0</v>
      </c>
      <c r="S1014">
        <v>1</v>
      </c>
      <c r="T1014" t="s">
        <v>155</v>
      </c>
      <c r="U1014">
        <v>0</v>
      </c>
      <c r="V1014">
        <v>1</v>
      </c>
      <c r="W1014" t="s">
        <v>155</v>
      </c>
      <c r="X1014">
        <v>0</v>
      </c>
      <c r="Y1014">
        <v>1</v>
      </c>
      <c r="Z1014" t="s">
        <v>155</v>
      </c>
      <c r="AA1014">
        <v>0</v>
      </c>
      <c r="AB1014">
        <v>1</v>
      </c>
      <c r="AC1014" t="s">
        <v>155</v>
      </c>
      <c r="AD1014">
        <v>0</v>
      </c>
      <c r="AE1014">
        <v>1</v>
      </c>
      <c r="AF1014" t="s">
        <v>155</v>
      </c>
      <c r="AG1014">
        <v>0</v>
      </c>
      <c r="AH1014">
        <v>1</v>
      </c>
      <c r="AI1014">
        <v>0</v>
      </c>
      <c r="AJ1014" t="s">
        <v>155</v>
      </c>
      <c r="AK1014">
        <v>0</v>
      </c>
      <c r="AL1014">
        <v>1</v>
      </c>
      <c r="AM1014" t="s">
        <v>4774</v>
      </c>
      <c r="AN1014">
        <v>-32768</v>
      </c>
      <c r="AO1014">
        <v>32767</v>
      </c>
      <c r="AP1014" t="s">
        <v>4775</v>
      </c>
      <c r="AQ1014" s="1" t="s">
        <v>157</v>
      </c>
      <c r="AR1014" t="s">
        <v>158</v>
      </c>
      <c r="AS1014" t="str">
        <f>VLOOKUP('intouch变量（实型）'!$A1014,基本表格!$G:$Q,3,FALSE)</f>
        <v>DB100,REAL3672</v>
      </c>
      <c r="AT1014" t="str">
        <f>VLOOKUP('intouch变量（实型）'!$A1014,基本表格!$G:$Q,10,FALSE)</f>
        <v>No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</row>
    <row r="1015" spans="1:55">
      <c r="A1015" t="s">
        <v>6513</v>
      </c>
      <c r="B1015" s="11" t="str">
        <f t="shared" si="15"/>
        <v>CHPF</v>
      </c>
      <c r="C1015" s="11" t="str">
        <f>VLOOKUP('intouch变量（实型）'!$A1015,基本表格!$G:$Q,2,FALSE)</f>
        <v>2144+P6-M2 木片筛废料皮带运输机 给定频率 下下限值</v>
      </c>
      <c r="D1015" t="s">
        <v>154</v>
      </c>
      <c r="E1015" t="s">
        <v>154</v>
      </c>
      <c r="F1015">
        <v>0</v>
      </c>
      <c r="G1015" t="s">
        <v>154</v>
      </c>
      <c r="H1015" t="s">
        <v>154</v>
      </c>
      <c r="I1015">
        <v>0</v>
      </c>
      <c r="J1015">
        <v>0</v>
      </c>
      <c r="L1015">
        <v>0</v>
      </c>
      <c r="M1015">
        <v>-32768</v>
      </c>
      <c r="N1015">
        <v>32767</v>
      </c>
      <c r="O1015">
        <v>0</v>
      </c>
      <c r="P1015">
        <v>0</v>
      </c>
      <c r="Q1015" t="s">
        <v>155</v>
      </c>
      <c r="R1015">
        <v>0</v>
      </c>
      <c r="S1015">
        <v>1</v>
      </c>
      <c r="T1015" t="s">
        <v>155</v>
      </c>
      <c r="U1015">
        <v>0</v>
      </c>
      <c r="V1015">
        <v>1</v>
      </c>
      <c r="W1015" t="s">
        <v>155</v>
      </c>
      <c r="X1015">
        <v>0</v>
      </c>
      <c r="Y1015">
        <v>1</v>
      </c>
      <c r="Z1015" t="s">
        <v>155</v>
      </c>
      <c r="AA1015">
        <v>0</v>
      </c>
      <c r="AB1015">
        <v>1</v>
      </c>
      <c r="AC1015" t="s">
        <v>155</v>
      </c>
      <c r="AD1015">
        <v>0</v>
      </c>
      <c r="AE1015">
        <v>1</v>
      </c>
      <c r="AF1015" t="s">
        <v>155</v>
      </c>
      <c r="AG1015">
        <v>0</v>
      </c>
      <c r="AH1015">
        <v>1</v>
      </c>
      <c r="AI1015">
        <v>0</v>
      </c>
      <c r="AJ1015" t="s">
        <v>155</v>
      </c>
      <c r="AK1015">
        <v>0</v>
      </c>
      <c r="AL1015">
        <v>1</v>
      </c>
      <c r="AM1015" t="s">
        <v>4774</v>
      </c>
      <c r="AN1015">
        <v>-32768</v>
      </c>
      <c r="AO1015">
        <v>32767</v>
      </c>
      <c r="AP1015" t="s">
        <v>4775</v>
      </c>
      <c r="AQ1015" s="1" t="s">
        <v>157</v>
      </c>
      <c r="AR1015" t="s">
        <v>158</v>
      </c>
      <c r="AS1015" t="str">
        <f>VLOOKUP('intouch变量（实型）'!$A1015,基本表格!$G:$Q,3,FALSE)</f>
        <v>DB100,REAL3676</v>
      </c>
      <c r="AT1015" t="str">
        <f>VLOOKUP('intouch变量（实型）'!$A1015,基本表格!$G:$Q,10,FALSE)</f>
        <v>No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</row>
    <row r="1016" spans="1:55">
      <c r="A1016" t="s">
        <v>6514</v>
      </c>
      <c r="B1016" s="11" t="str">
        <f t="shared" si="15"/>
        <v>CHPF</v>
      </c>
      <c r="C1016" s="11" t="str">
        <f>VLOOKUP('intouch变量（实型）'!$A1016,基本表格!$G:$Q,2,FALSE)</f>
        <v>2144+P6-M2 木片筛废料皮带运输机 反馈频率 实际值</v>
      </c>
      <c r="D1016" t="s">
        <v>154</v>
      </c>
      <c r="E1016" t="s">
        <v>154</v>
      </c>
      <c r="F1016">
        <v>0</v>
      </c>
      <c r="G1016" t="s">
        <v>154</v>
      </c>
      <c r="H1016" t="s">
        <v>154</v>
      </c>
      <c r="I1016">
        <v>0</v>
      </c>
      <c r="J1016">
        <v>0</v>
      </c>
      <c r="L1016">
        <v>0</v>
      </c>
      <c r="M1016">
        <v>-32768</v>
      </c>
      <c r="N1016">
        <v>32767</v>
      </c>
      <c r="O1016">
        <v>0</v>
      </c>
      <c r="P1016">
        <v>0</v>
      </c>
      <c r="Q1016" t="s">
        <v>155</v>
      </c>
      <c r="R1016">
        <v>0</v>
      </c>
      <c r="S1016">
        <v>1</v>
      </c>
      <c r="T1016" t="s">
        <v>155</v>
      </c>
      <c r="U1016">
        <v>0</v>
      </c>
      <c r="V1016">
        <v>1</v>
      </c>
      <c r="W1016" t="s">
        <v>155</v>
      </c>
      <c r="X1016">
        <v>0</v>
      </c>
      <c r="Y1016">
        <v>1</v>
      </c>
      <c r="Z1016" t="s">
        <v>155</v>
      </c>
      <c r="AA1016">
        <v>0</v>
      </c>
      <c r="AB1016">
        <v>1</v>
      </c>
      <c r="AC1016" t="s">
        <v>155</v>
      </c>
      <c r="AD1016">
        <v>0</v>
      </c>
      <c r="AE1016">
        <v>1</v>
      </c>
      <c r="AF1016" t="s">
        <v>155</v>
      </c>
      <c r="AG1016">
        <v>0</v>
      </c>
      <c r="AH1016">
        <v>1</v>
      </c>
      <c r="AI1016">
        <v>0</v>
      </c>
      <c r="AJ1016" t="s">
        <v>155</v>
      </c>
      <c r="AK1016">
        <v>0</v>
      </c>
      <c r="AL1016">
        <v>1</v>
      </c>
      <c r="AM1016" t="s">
        <v>4774</v>
      </c>
      <c r="AN1016">
        <v>-32768</v>
      </c>
      <c r="AO1016">
        <v>32767</v>
      </c>
      <c r="AP1016" t="s">
        <v>4775</v>
      </c>
      <c r="AQ1016" s="1" t="s">
        <v>157</v>
      </c>
      <c r="AR1016" t="s">
        <v>158</v>
      </c>
      <c r="AS1016" t="str">
        <f>VLOOKUP('intouch变量（实型）'!$A1016,基本表格!$G:$Q,3,FALSE)</f>
        <v>DB100,REAL3706</v>
      </c>
      <c r="AT1016" t="str">
        <f>VLOOKUP('intouch变量（实型）'!$A1016,基本表格!$G:$Q,10,FALSE)</f>
        <v>Yes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</row>
    <row r="1017" spans="1:55">
      <c r="A1017" t="s">
        <v>6515</v>
      </c>
      <c r="B1017" s="11" t="str">
        <f t="shared" si="15"/>
        <v>CHPF</v>
      </c>
      <c r="C1017" s="11" t="str">
        <f>VLOOKUP('intouch变量（实型）'!$A1017,基本表格!$G:$Q,2,FALSE)</f>
        <v>2144+P6-M2 木片筛废料皮带运输机 反馈频率 量程</v>
      </c>
      <c r="D1017" t="s">
        <v>154</v>
      </c>
      <c r="E1017" t="s">
        <v>154</v>
      </c>
      <c r="F1017">
        <v>0</v>
      </c>
      <c r="G1017" t="s">
        <v>154</v>
      </c>
      <c r="H1017" t="s">
        <v>154</v>
      </c>
      <c r="I1017">
        <v>0</v>
      </c>
      <c r="J1017">
        <v>0</v>
      </c>
      <c r="L1017">
        <v>0</v>
      </c>
      <c r="M1017">
        <v>-32768</v>
      </c>
      <c r="N1017">
        <v>32767</v>
      </c>
      <c r="O1017">
        <v>0</v>
      </c>
      <c r="P1017">
        <v>0</v>
      </c>
      <c r="Q1017" t="s">
        <v>155</v>
      </c>
      <c r="R1017">
        <v>0</v>
      </c>
      <c r="S1017">
        <v>1</v>
      </c>
      <c r="T1017" t="s">
        <v>155</v>
      </c>
      <c r="U1017">
        <v>0</v>
      </c>
      <c r="V1017">
        <v>1</v>
      </c>
      <c r="W1017" t="s">
        <v>155</v>
      </c>
      <c r="X1017">
        <v>0</v>
      </c>
      <c r="Y1017">
        <v>1</v>
      </c>
      <c r="Z1017" t="s">
        <v>155</v>
      </c>
      <c r="AA1017">
        <v>0</v>
      </c>
      <c r="AB1017">
        <v>1</v>
      </c>
      <c r="AC1017" t="s">
        <v>155</v>
      </c>
      <c r="AD1017">
        <v>0</v>
      </c>
      <c r="AE1017">
        <v>1</v>
      </c>
      <c r="AF1017" t="s">
        <v>155</v>
      </c>
      <c r="AG1017">
        <v>0</v>
      </c>
      <c r="AH1017">
        <v>1</v>
      </c>
      <c r="AI1017">
        <v>0</v>
      </c>
      <c r="AJ1017" t="s">
        <v>155</v>
      </c>
      <c r="AK1017">
        <v>0</v>
      </c>
      <c r="AL1017">
        <v>1</v>
      </c>
      <c r="AM1017" t="s">
        <v>4774</v>
      </c>
      <c r="AN1017">
        <v>-32768</v>
      </c>
      <c r="AO1017">
        <v>32767</v>
      </c>
      <c r="AP1017" t="s">
        <v>4775</v>
      </c>
      <c r="AQ1017" s="1" t="s">
        <v>157</v>
      </c>
      <c r="AR1017" t="s">
        <v>158</v>
      </c>
      <c r="AS1017" t="str">
        <f>VLOOKUP('intouch变量（实型）'!$A1017,基本表格!$G:$Q,3,FALSE)</f>
        <v>DB100,REAL3710</v>
      </c>
      <c r="AT1017" t="str">
        <f>VLOOKUP('intouch变量（实型）'!$A1017,基本表格!$G:$Q,10,FALSE)</f>
        <v>No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</row>
    <row r="1018" spans="1:55">
      <c r="A1018" t="s">
        <v>6516</v>
      </c>
      <c r="B1018" s="11" t="str">
        <f t="shared" si="15"/>
        <v>CHPF</v>
      </c>
      <c r="C1018" s="11" t="str">
        <f>VLOOKUP('intouch变量（实型）'!$A1018,基本表格!$G:$Q,2,FALSE)</f>
        <v>2144+P6-M2 木片筛废料皮带运输机 反馈频率 上限值</v>
      </c>
      <c r="D1018" t="s">
        <v>154</v>
      </c>
      <c r="E1018" t="s">
        <v>154</v>
      </c>
      <c r="F1018">
        <v>0</v>
      </c>
      <c r="G1018" t="s">
        <v>154</v>
      </c>
      <c r="H1018" t="s">
        <v>154</v>
      </c>
      <c r="I1018">
        <v>0</v>
      </c>
      <c r="J1018">
        <v>0</v>
      </c>
      <c r="L1018">
        <v>0</v>
      </c>
      <c r="M1018">
        <v>-32768</v>
      </c>
      <c r="N1018">
        <v>32767</v>
      </c>
      <c r="O1018">
        <v>0</v>
      </c>
      <c r="P1018">
        <v>0</v>
      </c>
      <c r="Q1018" t="s">
        <v>155</v>
      </c>
      <c r="R1018">
        <v>0</v>
      </c>
      <c r="S1018">
        <v>1</v>
      </c>
      <c r="T1018" t="s">
        <v>155</v>
      </c>
      <c r="U1018">
        <v>0</v>
      </c>
      <c r="V1018">
        <v>1</v>
      </c>
      <c r="W1018" t="s">
        <v>155</v>
      </c>
      <c r="X1018">
        <v>0</v>
      </c>
      <c r="Y1018">
        <v>1</v>
      </c>
      <c r="Z1018" t="s">
        <v>155</v>
      </c>
      <c r="AA1018">
        <v>0</v>
      </c>
      <c r="AB1018">
        <v>1</v>
      </c>
      <c r="AC1018" t="s">
        <v>155</v>
      </c>
      <c r="AD1018">
        <v>0</v>
      </c>
      <c r="AE1018">
        <v>1</v>
      </c>
      <c r="AF1018" t="s">
        <v>155</v>
      </c>
      <c r="AG1018">
        <v>0</v>
      </c>
      <c r="AH1018">
        <v>1</v>
      </c>
      <c r="AI1018">
        <v>0</v>
      </c>
      <c r="AJ1018" t="s">
        <v>155</v>
      </c>
      <c r="AK1018">
        <v>0</v>
      </c>
      <c r="AL1018">
        <v>1</v>
      </c>
      <c r="AM1018" t="s">
        <v>4774</v>
      </c>
      <c r="AN1018">
        <v>-32768</v>
      </c>
      <c r="AO1018">
        <v>32767</v>
      </c>
      <c r="AP1018" t="s">
        <v>4775</v>
      </c>
      <c r="AQ1018" s="1" t="s">
        <v>157</v>
      </c>
      <c r="AR1018" t="s">
        <v>158</v>
      </c>
      <c r="AS1018" t="str">
        <f>VLOOKUP('intouch变量（实型）'!$A1018,基本表格!$G:$Q,3,FALSE)</f>
        <v>DB100,REAL3714</v>
      </c>
      <c r="AT1018" t="str">
        <f>VLOOKUP('intouch变量（实型）'!$A1018,基本表格!$G:$Q,10,FALSE)</f>
        <v>No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</row>
    <row r="1019" spans="1:55">
      <c r="A1019" t="s">
        <v>6517</v>
      </c>
      <c r="B1019" s="11" t="str">
        <f t="shared" si="15"/>
        <v>CHPF</v>
      </c>
      <c r="C1019" s="11" t="str">
        <f>VLOOKUP('intouch变量（实型）'!$A1019,基本表格!$G:$Q,2,FALSE)</f>
        <v>2144+P6-M2 木片筛废料皮带运输机 反馈频率 下限值</v>
      </c>
      <c r="D1019" t="s">
        <v>154</v>
      </c>
      <c r="E1019" t="s">
        <v>154</v>
      </c>
      <c r="F1019">
        <v>0</v>
      </c>
      <c r="G1019" t="s">
        <v>154</v>
      </c>
      <c r="H1019" t="s">
        <v>154</v>
      </c>
      <c r="I1019">
        <v>0</v>
      </c>
      <c r="J1019">
        <v>0</v>
      </c>
      <c r="L1019">
        <v>0</v>
      </c>
      <c r="M1019">
        <v>-32768</v>
      </c>
      <c r="N1019">
        <v>32767</v>
      </c>
      <c r="O1019">
        <v>0</v>
      </c>
      <c r="P1019">
        <v>0</v>
      </c>
      <c r="Q1019" t="s">
        <v>155</v>
      </c>
      <c r="R1019">
        <v>0</v>
      </c>
      <c r="S1019">
        <v>1</v>
      </c>
      <c r="T1019" t="s">
        <v>155</v>
      </c>
      <c r="U1019">
        <v>0</v>
      </c>
      <c r="V1019">
        <v>1</v>
      </c>
      <c r="W1019" t="s">
        <v>155</v>
      </c>
      <c r="X1019">
        <v>0</v>
      </c>
      <c r="Y1019">
        <v>1</v>
      </c>
      <c r="Z1019" t="s">
        <v>155</v>
      </c>
      <c r="AA1019">
        <v>0</v>
      </c>
      <c r="AB1019">
        <v>1</v>
      </c>
      <c r="AC1019" t="s">
        <v>155</v>
      </c>
      <c r="AD1019">
        <v>0</v>
      </c>
      <c r="AE1019">
        <v>1</v>
      </c>
      <c r="AF1019" t="s">
        <v>155</v>
      </c>
      <c r="AG1019">
        <v>0</v>
      </c>
      <c r="AH1019">
        <v>1</v>
      </c>
      <c r="AI1019">
        <v>0</v>
      </c>
      <c r="AJ1019" t="s">
        <v>155</v>
      </c>
      <c r="AK1019">
        <v>0</v>
      </c>
      <c r="AL1019">
        <v>1</v>
      </c>
      <c r="AM1019" t="s">
        <v>4774</v>
      </c>
      <c r="AN1019">
        <v>-32768</v>
      </c>
      <c r="AO1019">
        <v>32767</v>
      </c>
      <c r="AP1019" t="s">
        <v>4775</v>
      </c>
      <c r="AQ1019" s="1" t="s">
        <v>157</v>
      </c>
      <c r="AR1019" t="s">
        <v>158</v>
      </c>
      <c r="AS1019" t="str">
        <f>VLOOKUP('intouch变量（实型）'!$A1019,基本表格!$G:$Q,3,FALSE)</f>
        <v>DB100,REAL3718</v>
      </c>
      <c r="AT1019" t="str">
        <f>VLOOKUP('intouch变量（实型）'!$A1019,基本表格!$G:$Q,10,FALSE)</f>
        <v>No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</row>
    <row r="1020" spans="1:55">
      <c r="A1020" t="s">
        <v>6518</v>
      </c>
      <c r="B1020" s="11" t="str">
        <f t="shared" si="15"/>
        <v>CHPF</v>
      </c>
      <c r="C1020" s="11" t="str">
        <f>VLOOKUP('intouch变量（实型）'!$A1020,基本表格!$G:$Q,2,FALSE)</f>
        <v>2144+P6-M2 木片筛废料皮带运输机 反馈频率 上上限值</v>
      </c>
      <c r="D1020" t="s">
        <v>154</v>
      </c>
      <c r="E1020" t="s">
        <v>154</v>
      </c>
      <c r="F1020">
        <v>0</v>
      </c>
      <c r="G1020" t="s">
        <v>154</v>
      </c>
      <c r="H1020" t="s">
        <v>154</v>
      </c>
      <c r="I1020">
        <v>0</v>
      </c>
      <c r="J1020">
        <v>0</v>
      </c>
      <c r="L1020">
        <v>0</v>
      </c>
      <c r="M1020">
        <v>-32768</v>
      </c>
      <c r="N1020">
        <v>32767</v>
      </c>
      <c r="O1020">
        <v>0</v>
      </c>
      <c r="P1020">
        <v>0</v>
      </c>
      <c r="Q1020" t="s">
        <v>155</v>
      </c>
      <c r="R1020">
        <v>0</v>
      </c>
      <c r="S1020">
        <v>1</v>
      </c>
      <c r="T1020" t="s">
        <v>155</v>
      </c>
      <c r="U1020">
        <v>0</v>
      </c>
      <c r="V1020">
        <v>1</v>
      </c>
      <c r="W1020" t="s">
        <v>155</v>
      </c>
      <c r="X1020">
        <v>0</v>
      </c>
      <c r="Y1020">
        <v>1</v>
      </c>
      <c r="Z1020" t="s">
        <v>155</v>
      </c>
      <c r="AA1020">
        <v>0</v>
      </c>
      <c r="AB1020">
        <v>1</v>
      </c>
      <c r="AC1020" t="s">
        <v>155</v>
      </c>
      <c r="AD1020">
        <v>0</v>
      </c>
      <c r="AE1020">
        <v>1</v>
      </c>
      <c r="AF1020" t="s">
        <v>155</v>
      </c>
      <c r="AG1020">
        <v>0</v>
      </c>
      <c r="AH1020">
        <v>1</v>
      </c>
      <c r="AI1020">
        <v>0</v>
      </c>
      <c r="AJ1020" t="s">
        <v>155</v>
      </c>
      <c r="AK1020">
        <v>0</v>
      </c>
      <c r="AL1020">
        <v>1</v>
      </c>
      <c r="AM1020" t="s">
        <v>4774</v>
      </c>
      <c r="AN1020">
        <v>-32768</v>
      </c>
      <c r="AO1020">
        <v>32767</v>
      </c>
      <c r="AP1020" t="s">
        <v>4775</v>
      </c>
      <c r="AQ1020" s="1" t="s">
        <v>157</v>
      </c>
      <c r="AR1020" t="s">
        <v>158</v>
      </c>
      <c r="AS1020" t="str">
        <f>VLOOKUP('intouch变量（实型）'!$A1020,基本表格!$G:$Q,3,FALSE)</f>
        <v>DB100,REAL3722</v>
      </c>
      <c r="AT1020" t="str">
        <f>VLOOKUP('intouch变量（实型）'!$A1020,基本表格!$G:$Q,10,FALSE)</f>
        <v>No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</row>
    <row r="1021" spans="1:55">
      <c r="A1021" t="s">
        <v>6519</v>
      </c>
      <c r="B1021" s="11" t="str">
        <f t="shared" si="15"/>
        <v>CHPF</v>
      </c>
      <c r="C1021" s="11" t="str">
        <f>VLOOKUP('intouch变量（实型）'!$A1021,基本表格!$G:$Q,2,FALSE)</f>
        <v>2144+P6-M2 木片筛废料皮带运输机 反馈频率 下下限值</v>
      </c>
      <c r="D1021" t="s">
        <v>154</v>
      </c>
      <c r="E1021" t="s">
        <v>154</v>
      </c>
      <c r="F1021">
        <v>0</v>
      </c>
      <c r="G1021" t="s">
        <v>154</v>
      </c>
      <c r="H1021" t="s">
        <v>154</v>
      </c>
      <c r="I1021">
        <v>0</v>
      </c>
      <c r="J1021">
        <v>0</v>
      </c>
      <c r="L1021">
        <v>0</v>
      </c>
      <c r="M1021">
        <v>-32768</v>
      </c>
      <c r="N1021">
        <v>32767</v>
      </c>
      <c r="O1021">
        <v>0</v>
      </c>
      <c r="P1021">
        <v>0</v>
      </c>
      <c r="Q1021" t="s">
        <v>155</v>
      </c>
      <c r="R1021">
        <v>0</v>
      </c>
      <c r="S1021">
        <v>1</v>
      </c>
      <c r="T1021" t="s">
        <v>155</v>
      </c>
      <c r="U1021">
        <v>0</v>
      </c>
      <c r="V1021">
        <v>1</v>
      </c>
      <c r="W1021" t="s">
        <v>155</v>
      </c>
      <c r="X1021">
        <v>0</v>
      </c>
      <c r="Y1021">
        <v>1</v>
      </c>
      <c r="Z1021" t="s">
        <v>155</v>
      </c>
      <c r="AA1021">
        <v>0</v>
      </c>
      <c r="AB1021">
        <v>1</v>
      </c>
      <c r="AC1021" t="s">
        <v>155</v>
      </c>
      <c r="AD1021">
        <v>0</v>
      </c>
      <c r="AE1021">
        <v>1</v>
      </c>
      <c r="AF1021" t="s">
        <v>155</v>
      </c>
      <c r="AG1021">
        <v>0</v>
      </c>
      <c r="AH1021">
        <v>1</v>
      </c>
      <c r="AI1021">
        <v>0</v>
      </c>
      <c r="AJ1021" t="s">
        <v>155</v>
      </c>
      <c r="AK1021">
        <v>0</v>
      </c>
      <c r="AL1021">
        <v>1</v>
      </c>
      <c r="AM1021" t="s">
        <v>4774</v>
      </c>
      <c r="AN1021">
        <v>-32768</v>
      </c>
      <c r="AO1021">
        <v>32767</v>
      </c>
      <c r="AP1021" t="s">
        <v>4775</v>
      </c>
      <c r="AQ1021" s="1" t="s">
        <v>157</v>
      </c>
      <c r="AR1021" t="s">
        <v>158</v>
      </c>
      <c r="AS1021" t="str">
        <f>VLOOKUP('intouch变量（实型）'!$A1021,基本表格!$G:$Q,3,FALSE)</f>
        <v>DB100,REAL3726</v>
      </c>
      <c r="AT1021" t="str">
        <f>VLOOKUP('intouch变量（实型）'!$A1021,基本表格!$G:$Q,10,FALSE)</f>
        <v>No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</row>
    <row r="1022" spans="1:55">
      <c r="A1022" t="s">
        <v>6520</v>
      </c>
      <c r="B1022" s="11" t="str">
        <f t="shared" si="15"/>
        <v>CHPF</v>
      </c>
      <c r="C1022" s="11" t="str">
        <f>VLOOKUP('intouch变量（实型）'!$A1022,基本表格!$G:$Q,2,FALSE)</f>
        <v>2144+P6-M2 木片筛废料皮带运输机 变频器通讯 实际运行反馈速度</v>
      </c>
      <c r="D1022" t="s">
        <v>154</v>
      </c>
      <c r="E1022" t="s">
        <v>154</v>
      </c>
      <c r="F1022">
        <v>0</v>
      </c>
      <c r="G1022" t="s">
        <v>154</v>
      </c>
      <c r="H1022" t="s">
        <v>154</v>
      </c>
      <c r="I1022">
        <v>0</v>
      </c>
      <c r="J1022">
        <v>0</v>
      </c>
      <c r="L1022">
        <v>0</v>
      </c>
      <c r="M1022">
        <v>-32768</v>
      </c>
      <c r="N1022">
        <v>32767</v>
      </c>
      <c r="O1022">
        <v>0</v>
      </c>
      <c r="P1022">
        <v>0</v>
      </c>
      <c r="Q1022" t="s">
        <v>155</v>
      </c>
      <c r="R1022">
        <v>0</v>
      </c>
      <c r="S1022">
        <v>1</v>
      </c>
      <c r="T1022" t="s">
        <v>155</v>
      </c>
      <c r="U1022">
        <v>0</v>
      </c>
      <c r="V1022">
        <v>1</v>
      </c>
      <c r="W1022" t="s">
        <v>155</v>
      </c>
      <c r="X1022">
        <v>0</v>
      </c>
      <c r="Y1022">
        <v>1</v>
      </c>
      <c r="Z1022" t="s">
        <v>155</v>
      </c>
      <c r="AA1022">
        <v>0</v>
      </c>
      <c r="AB1022">
        <v>1</v>
      </c>
      <c r="AC1022" t="s">
        <v>155</v>
      </c>
      <c r="AD1022">
        <v>0</v>
      </c>
      <c r="AE1022">
        <v>1</v>
      </c>
      <c r="AF1022" t="s">
        <v>155</v>
      </c>
      <c r="AG1022">
        <v>0</v>
      </c>
      <c r="AH1022">
        <v>1</v>
      </c>
      <c r="AI1022">
        <v>0</v>
      </c>
      <c r="AJ1022" t="s">
        <v>155</v>
      </c>
      <c r="AK1022">
        <v>0</v>
      </c>
      <c r="AL1022">
        <v>1</v>
      </c>
      <c r="AM1022" t="s">
        <v>4774</v>
      </c>
      <c r="AN1022">
        <v>-32768</v>
      </c>
      <c r="AO1022">
        <v>32767</v>
      </c>
      <c r="AP1022" t="s">
        <v>4775</v>
      </c>
      <c r="AQ1022" s="1" t="s">
        <v>157</v>
      </c>
      <c r="AR1022" t="s">
        <v>158</v>
      </c>
      <c r="AS1022" t="str">
        <f>VLOOKUP('intouch变量（实型）'!$A1022,基本表格!$G:$Q,3,FALSE)</f>
        <v>DB100,REAL3756</v>
      </c>
      <c r="AT1022" t="str">
        <f>VLOOKUP('intouch变量（实型）'!$A1022,基本表格!$G:$Q,10,FALSE)</f>
        <v>Yes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</row>
    <row r="1023" spans="1:55">
      <c r="A1023" t="s">
        <v>6521</v>
      </c>
      <c r="B1023" s="11" t="str">
        <f t="shared" si="15"/>
        <v>CHPF</v>
      </c>
      <c r="C1023" s="11" t="str">
        <f>VLOOKUP('intouch变量（实型）'!$A1023,基本表格!$G:$Q,2,FALSE)</f>
        <v>2144+P6-M2 木片筛废料皮带运输机 变频器通讯 实际运行反馈电流</v>
      </c>
      <c r="D1023" t="s">
        <v>154</v>
      </c>
      <c r="E1023" t="s">
        <v>154</v>
      </c>
      <c r="F1023">
        <v>0</v>
      </c>
      <c r="G1023" t="s">
        <v>154</v>
      </c>
      <c r="H1023" t="s">
        <v>154</v>
      </c>
      <c r="I1023">
        <v>0</v>
      </c>
      <c r="J1023">
        <v>0</v>
      </c>
      <c r="L1023">
        <v>0</v>
      </c>
      <c r="M1023">
        <v>-32768</v>
      </c>
      <c r="N1023">
        <v>32767</v>
      </c>
      <c r="O1023">
        <v>0</v>
      </c>
      <c r="P1023">
        <v>0</v>
      </c>
      <c r="Q1023" t="s">
        <v>155</v>
      </c>
      <c r="R1023">
        <v>0</v>
      </c>
      <c r="S1023">
        <v>1</v>
      </c>
      <c r="T1023" t="s">
        <v>155</v>
      </c>
      <c r="U1023">
        <v>0</v>
      </c>
      <c r="V1023">
        <v>1</v>
      </c>
      <c r="W1023" t="s">
        <v>155</v>
      </c>
      <c r="X1023">
        <v>0</v>
      </c>
      <c r="Y1023">
        <v>1</v>
      </c>
      <c r="Z1023" t="s">
        <v>155</v>
      </c>
      <c r="AA1023">
        <v>0</v>
      </c>
      <c r="AB1023">
        <v>1</v>
      </c>
      <c r="AC1023" t="s">
        <v>155</v>
      </c>
      <c r="AD1023">
        <v>0</v>
      </c>
      <c r="AE1023">
        <v>1</v>
      </c>
      <c r="AF1023" t="s">
        <v>155</v>
      </c>
      <c r="AG1023">
        <v>0</v>
      </c>
      <c r="AH1023">
        <v>1</v>
      </c>
      <c r="AI1023">
        <v>0</v>
      </c>
      <c r="AJ1023" t="s">
        <v>155</v>
      </c>
      <c r="AK1023">
        <v>0</v>
      </c>
      <c r="AL1023">
        <v>1</v>
      </c>
      <c r="AM1023" t="s">
        <v>4774</v>
      </c>
      <c r="AN1023">
        <v>-32768</v>
      </c>
      <c r="AO1023">
        <v>32767</v>
      </c>
      <c r="AP1023" t="s">
        <v>4775</v>
      </c>
      <c r="AQ1023" s="1" t="s">
        <v>157</v>
      </c>
      <c r="AR1023" t="s">
        <v>158</v>
      </c>
      <c r="AS1023" t="str">
        <f>VLOOKUP('intouch变量（实型）'!$A1023,基本表格!$G:$Q,3,FALSE)</f>
        <v>DB100,REAL3760</v>
      </c>
      <c r="AT1023" t="str">
        <f>VLOOKUP('intouch变量（实型）'!$A1023,基本表格!$G:$Q,10,FALSE)</f>
        <v>Yes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</row>
    <row r="1024" spans="1:55">
      <c r="A1024" t="s">
        <v>6522</v>
      </c>
      <c r="B1024" s="11" t="str">
        <f t="shared" si="15"/>
        <v>CHPF</v>
      </c>
      <c r="C1024" s="11" t="str">
        <f>VLOOKUP('intouch变量（实型）'!$A1024,基本表格!$G:$Q,2,FALSE)</f>
        <v>2144+P6-M2 木片筛废料皮带运输机 变频器通讯 转矩百分比</v>
      </c>
      <c r="D1024" t="s">
        <v>154</v>
      </c>
      <c r="E1024" t="s">
        <v>154</v>
      </c>
      <c r="F1024">
        <v>0</v>
      </c>
      <c r="G1024" t="s">
        <v>154</v>
      </c>
      <c r="H1024" t="s">
        <v>154</v>
      </c>
      <c r="I1024">
        <v>0</v>
      </c>
      <c r="J1024">
        <v>0</v>
      </c>
      <c r="L1024">
        <v>0</v>
      </c>
      <c r="M1024">
        <v>-32768</v>
      </c>
      <c r="N1024">
        <v>32767</v>
      </c>
      <c r="O1024">
        <v>0</v>
      </c>
      <c r="P1024">
        <v>0</v>
      </c>
      <c r="Q1024" t="s">
        <v>155</v>
      </c>
      <c r="R1024">
        <v>0</v>
      </c>
      <c r="S1024">
        <v>1</v>
      </c>
      <c r="T1024" t="s">
        <v>155</v>
      </c>
      <c r="U1024">
        <v>0</v>
      </c>
      <c r="V1024">
        <v>1</v>
      </c>
      <c r="W1024" t="s">
        <v>155</v>
      </c>
      <c r="X1024">
        <v>0</v>
      </c>
      <c r="Y1024">
        <v>1</v>
      </c>
      <c r="Z1024" t="s">
        <v>155</v>
      </c>
      <c r="AA1024">
        <v>0</v>
      </c>
      <c r="AB1024">
        <v>1</v>
      </c>
      <c r="AC1024" t="s">
        <v>155</v>
      </c>
      <c r="AD1024">
        <v>0</v>
      </c>
      <c r="AE1024">
        <v>1</v>
      </c>
      <c r="AF1024" t="s">
        <v>155</v>
      </c>
      <c r="AG1024">
        <v>0</v>
      </c>
      <c r="AH1024">
        <v>1</v>
      </c>
      <c r="AI1024">
        <v>0</v>
      </c>
      <c r="AJ1024" t="s">
        <v>155</v>
      </c>
      <c r="AK1024">
        <v>0</v>
      </c>
      <c r="AL1024">
        <v>1</v>
      </c>
      <c r="AM1024" t="s">
        <v>4774</v>
      </c>
      <c r="AN1024">
        <v>-32768</v>
      </c>
      <c r="AO1024">
        <v>32767</v>
      </c>
      <c r="AP1024" t="s">
        <v>4775</v>
      </c>
      <c r="AQ1024" s="1" t="s">
        <v>157</v>
      </c>
      <c r="AR1024" t="s">
        <v>158</v>
      </c>
      <c r="AS1024" t="str">
        <f>VLOOKUP('intouch变量（实型）'!$A1024,基本表格!$G:$Q,3,FALSE)</f>
        <v>DB100,REAL3764</v>
      </c>
      <c r="AT1024" t="str">
        <f>VLOOKUP('intouch变量（实型）'!$A1024,基本表格!$G:$Q,10,FALSE)</f>
        <v>Yes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</row>
    <row r="1025" spans="1:55">
      <c r="A1025" t="s">
        <v>6523</v>
      </c>
      <c r="B1025" s="11" t="str">
        <f t="shared" si="15"/>
        <v>CHPF</v>
      </c>
      <c r="C1025" s="11" t="str">
        <f>VLOOKUP('intouch变量（实型）'!$A1025,基本表格!$G:$Q,2,FALSE)</f>
        <v>2144+P6-M2 木片筛废料皮带运输机 变频器通讯 给定速度</v>
      </c>
      <c r="D1025" t="s">
        <v>154</v>
      </c>
      <c r="E1025" t="s">
        <v>154</v>
      </c>
      <c r="F1025">
        <v>0</v>
      </c>
      <c r="G1025" t="s">
        <v>154</v>
      </c>
      <c r="H1025" t="s">
        <v>154</v>
      </c>
      <c r="I1025">
        <v>0</v>
      </c>
      <c r="J1025">
        <v>0</v>
      </c>
      <c r="L1025">
        <v>0</v>
      </c>
      <c r="M1025">
        <v>-32768</v>
      </c>
      <c r="N1025">
        <v>32767</v>
      </c>
      <c r="O1025">
        <v>0</v>
      </c>
      <c r="P1025">
        <v>0</v>
      </c>
      <c r="Q1025" t="s">
        <v>155</v>
      </c>
      <c r="R1025">
        <v>0</v>
      </c>
      <c r="S1025">
        <v>1</v>
      </c>
      <c r="T1025" t="s">
        <v>155</v>
      </c>
      <c r="U1025">
        <v>0</v>
      </c>
      <c r="V1025">
        <v>1</v>
      </c>
      <c r="W1025" t="s">
        <v>155</v>
      </c>
      <c r="X1025">
        <v>0</v>
      </c>
      <c r="Y1025">
        <v>1</v>
      </c>
      <c r="Z1025" t="s">
        <v>155</v>
      </c>
      <c r="AA1025">
        <v>0</v>
      </c>
      <c r="AB1025">
        <v>1</v>
      </c>
      <c r="AC1025" t="s">
        <v>155</v>
      </c>
      <c r="AD1025">
        <v>0</v>
      </c>
      <c r="AE1025">
        <v>1</v>
      </c>
      <c r="AF1025" t="s">
        <v>155</v>
      </c>
      <c r="AG1025">
        <v>0</v>
      </c>
      <c r="AH1025">
        <v>1</v>
      </c>
      <c r="AI1025">
        <v>0</v>
      </c>
      <c r="AJ1025" t="s">
        <v>155</v>
      </c>
      <c r="AK1025">
        <v>0</v>
      </c>
      <c r="AL1025">
        <v>1</v>
      </c>
      <c r="AM1025" t="s">
        <v>4774</v>
      </c>
      <c r="AN1025">
        <v>-32768</v>
      </c>
      <c r="AO1025">
        <v>32767</v>
      </c>
      <c r="AP1025" t="s">
        <v>4775</v>
      </c>
      <c r="AQ1025" s="1" t="s">
        <v>157</v>
      </c>
      <c r="AR1025" t="s">
        <v>158</v>
      </c>
      <c r="AS1025" t="str">
        <f>VLOOKUP('intouch变量（实型）'!$A1025,基本表格!$G:$Q,3,FALSE)</f>
        <v>DB100,REAL3768</v>
      </c>
      <c r="AT1025" t="str">
        <f>VLOOKUP('intouch变量（实型）'!$A1025,基本表格!$G:$Q,10,FALSE)</f>
        <v>No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</row>
    <row r="1026" spans="1:55">
      <c r="A1026" t="s">
        <v>6524</v>
      </c>
      <c r="B1026" s="11" t="str">
        <f t="shared" si="15"/>
        <v>CHPF</v>
      </c>
      <c r="C1026" s="11" t="str">
        <f>VLOOKUP('intouch变量（实型）'!$A1026,基本表格!$G:$Q,2,FALSE)</f>
        <v>2144+P6-M2 木片筛废料皮带运输机 变频器通讯 加速时间</v>
      </c>
      <c r="D1026" t="s">
        <v>154</v>
      </c>
      <c r="E1026" t="s">
        <v>154</v>
      </c>
      <c r="F1026">
        <v>0</v>
      </c>
      <c r="G1026" t="s">
        <v>154</v>
      </c>
      <c r="H1026" t="s">
        <v>154</v>
      </c>
      <c r="I1026">
        <v>0</v>
      </c>
      <c r="J1026">
        <v>0</v>
      </c>
      <c r="L1026">
        <v>0</v>
      </c>
      <c r="M1026">
        <v>-32768</v>
      </c>
      <c r="N1026">
        <v>32767</v>
      </c>
      <c r="O1026">
        <v>0</v>
      </c>
      <c r="P1026">
        <v>0</v>
      </c>
      <c r="Q1026" t="s">
        <v>155</v>
      </c>
      <c r="R1026">
        <v>0</v>
      </c>
      <c r="S1026">
        <v>1</v>
      </c>
      <c r="T1026" t="s">
        <v>155</v>
      </c>
      <c r="U1026">
        <v>0</v>
      </c>
      <c r="V1026">
        <v>1</v>
      </c>
      <c r="W1026" t="s">
        <v>155</v>
      </c>
      <c r="X1026">
        <v>0</v>
      </c>
      <c r="Y1026">
        <v>1</v>
      </c>
      <c r="Z1026" t="s">
        <v>155</v>
      </c>
      <c r="AA1026">
        <v>0</v>
      </c>
      <c r="AB1026">
        <v>1</v>
      </c>
      <c r="AC1026" t="s">
        <v>155</v>
      </c>
      <c r="AD1026">
        <v>0</v>
      </c>
      <c r="AE1026">
        <v>1</v>
      </c>
      <c r="AF1026" t="s">
        <v>155</v>
      </c>
      <c r="AG1026">
        <v>0</v>
      </c>
      <c r="AH1026">
        <v>1</v>
      </c>
      <c r="AI1026">
        <v>0</v>
      </c>
      <c r="AJ1026" t="s">
        <v>155</v>
      </c>
      <c r="AK1026">
        <v>0</v>
      </c>
      <c r="AL1026">
        <v>1</v>
      </c>
      <c r="AM1026" t="s">
        <v>4774</v>
      </c>
      <c r="AN1026">
        <v>-32768</v>
      </c>
      <c r="AO1026">
        <v>32767</v>
      </c>
      <c r="AP1026" t="s">
        <v>4775</v>
      </c>
      <c r="AQ1026" s="1" t="s">
        <v>157</v>
      </c>
      <c r="AR1026" t="s">
        <v>158</v>
      </c>
      <c r="AS1026" t="str">
        <f>VLOOKUP('intouch变量（实型）'!$A1026,基本表格!$G:$Q,3,FALSE)</f>
        <v>DB100,REAL3772</v>
      </c>
      <c r="AT1026" t="str">
        <f>VLOOKUP('intouch变量（实型）'!$A1026,基本表格!$G:$Q,10,FALSE)</f>
        <v>No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</row>
    <row r="1027" spans="1:55">
      <c r="A1027" t="s">
        <v>6525</v>
      </c>
      <c r="B1027" s="11" t="str">
        <f t="shared" si="15"/>
        <v>CHPF</v>
      </c>
      <c r="C1027" s="11" t="str">
        <f>VLOOKUP('intouch变量（实型）'!$A1027,基本表格!$G:$Q,2,FALSE)</f>
        <v>2144+P6-M2 木片筛废料皮带运输机 变频器通讯 减速时间</v>
      </c>
      <c r="D1027" t="s">
        <v>154</v>
      </c>
      <c r="E1027" t="s">
        <v>154</v>
      </c>
      <c r="F1027">
        <v>0</v>
      </c>
      <c r="G1027" t="s">
        <v>154</v>
      </c>
      <c r="H1027" t="s">
        <v>154</v>
      </c>
      <c r="I1027">
        <v>0</v>
      </c>
      <c r="J1027">
        <v>0</v>
      </c>
      <c r="L1027">
        <v>0</v>
      </c>
      <c r="M1027">
        <v>-32768</v>
      </c>
      <c r="N1027">
        <v>32767</v>
      </c>
      <c r="O1027">
        <v>0</v>
      </c>
      <c r="P1027">
        <v>0</v>
      </c>
      <c r="Q1027" t="s">
        <v>155</v>
      </c>
      <c r="R1027">
        <v>0</v>
      </c>
      <c r="S1027">
        <v>1</v>
      </c>
      <c r="T1027" t="s">
        <v>155</v>
      </c>
      <c r="U1027">
        <v>0</v>
      </c>
      <c r="V1027">
        <v>1</v>
      </c>
      <c r="W1027" t="s">
        <v>155</v>
      </c>
      <c r="X1027">
        <v>0</v>
      </c>
      <c r="Y1027">
        <v>1</v>
      </c>
      <c r="Z1027" t="s">
        <v>155</v>
      </c>
      <c r="AA1027">
        <v>0</v>
      </c>
      <c r="AB1027">
        <v>1</v>
      </c>
      <c r="AC1027" t="s">
        <v>155</v>
      </c>
      <c r="AD1027">
        <v>0</v>
      </c>
      <c r="AE1027">
        <v>1</v>
      </c>
      <c r="AF1027" t="s">
        <v>155</v>
      </c>
      <c r="AG1027">
        <v>0</v>
      </c>
      <c r="AH1027">
        <v>1</v>
      </c>
      <c r="AI1027">
        <v>0</v>
      </c>
      <c r="AJ1027" t="s">
        <v>155</v>
      </c>
      <c r="AK1027">
        <v>0</v>
      </c>
      <c r="AL1027">
        <v>1</v>
      </c>
      <c r="AM1027" t="s">
        <v>4774</v>
      </c>
      <c r="AN1027">
        <v>-32768</v>
      </c>
      <c r="AO1027">
        <v>32767</v>
      </c>
      <c r="AP1027" t="s">
        <v>4775</v>
      </c>
      <c r="AQ1027" s="1" t="s">
        <v>157</v>
      </c>
      <c r="AR1027" t="s">
        <v>158</v>
      </c>
      <c r="AS1027" t="str">
        <f>VLOOKUP('intouch变量（实型）'!$A1027,基本表格!$G:$Q,3,FALSE)</f>
        <v>DB100,REAL3776</v>
      </c>
      <c r="AT1027" t="str">
        <f>VLOOKUP('intouch变量（实型）'!$A1027,基本表格!$G:$Q,10,FALSE)</f>
        <v>No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</row>
    <row r="1028" spans="1:55">
      <c r="A1028" t="s">
        <v>6526</v>
      </c>
      <c r="B1028" s="11" t="str">
        <f t="shared" si="15"/>
        <v>CHPF</v>
      </c>
      <c r="C1028" s="11" t="str">
        <f>VLOOKUP('intouch变量（实型）'!$A1028,基本表格!$G:$Q,2,FALSE)</f>
        <v>2144+P6-M2 木片筛废料皮带运输机 变频器通讯 最大频率</v>
      </c>
      <c r="D1028" t="s">
        <v>154</v>
      </c>
      <c r="E1028" t="s">
        <v>154</v>
      </c>
      <c r="F1028">
        <v>0</v>
      </c>
      <c r="G1028" t="s">
        <v>154</v>
      </c>
      <c r="H1028" t="s">
        <v>154</v>
      </c>
      <c r="I1028">
        <v>0</v>
      </c>
      <c r="J1028">
        <v>0</v>
      </c>
      <c r="L1028">
        <v>0</v>
      </c>
      <c r="M1028">
        <v>-32768</v>
      </c>
      <c r="N1028">
        <v>32767</v>
      </c>
      <c r="O1028">
        <v>0</v>
      </c>
      <c r="P1028">
        <v>0</v>
      </c>
      <c r="Q1028" t="s">
        <v>155</v>
      </c>
      <c r="R1028">
        <v>0</v>
      </c>
      <c r="S1028">
        <v>1</v>
      </c>
      <c r="T1028" t="s">
        <v>155</v>
      </c>
      <c r="U1028">
        <v>0</v>
      </c>
      <c r="V1028">
        <v>1</v>
      </c>
      <c r="W1028" t="s">
        <v>155</v>
      </c>
      <c r="X1028">
        <v>0</v>
      </c>
      <c r="Y1028">
        <v>1</v>
      </c>
      <c r="Z1028" t="s">
        <v>155</v>
      </c>
      <c r="AA1028">
        <v>0</v>
      </c>
      <c r="AB1028">
        <v>1</v>
      </c>
      <c r="AC1028" t="s">
        <v>155</v>
      </c>
      <c r="AD1028">
        <v>0</v>
      </c>
      <c r="AE1028">
        <v>1</v>
      </c>
      <c r="AF1028" t="s">
        <v>155</v>
      </c>
      <c r="AG1028">
        <v>0</v>
      </c>
      <c r="AH1028">
        <v>1</v>
      </c>
      <c r="AI1028">
        <v>0</v>
      </c>
      <c r="AJ1028" t="s">
        <v>155</v>
      </c>
      <c r="AK1028">
        <v>0</v>
      </c>
      <c r="AL1028">
        <v>1</v>
      </c>
      <c r="AM1028" t="s">
        <v>4774</v>
      </c>
      <c r="AN1028">
        <v>-32768</v>
      </c>
      <c r="AO1028">
        <v>32767</v>
      </c>
      <c r="AP1028" t="s">
        <v>4775</v>
      </c>
      <c r="AQ1028" s="1" t="s">
        <v>157</v>
      </c>
      <c r="AR1028" t="s">
        <v>158</v>
      </c>
      <c r="AS1028" t="str">
        <f>VLOOKUP('intouch变量（实型）'!$A1028,基本表格!$G:$Q,3,FALSE)</f>
        <v>DB100,REAL3780</v>
      </c>
      <c r="AT1028" t="str">
        <f>VLOOKUP('intouch变量（实型）'!$A1028,基本表格!$G:$Q,10,FALSE)</f>
        <v>No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</row>
    <row r="1029" spans="1:55">
      <c r="A1029" t="s">
        <v>6527</v>
      </c>
      <c r="B1029" s="11" t="str">
        <f t="shared" ref="B1029:B1092" si="16">LEFT(A1029,4)</f>
        <v>CHPF</v>
      </c>
      <c r="C1029" s="11" t="str">
        <f>VLOOKUP('intouch变量（实型）'!$A1029,基本表格!$G:$Q,2,FALSE)</f>
        <v>2144+P6-M2 木片筛废料皮带运输机 变频器通讯 最小频率</v>
      </c>
      <c r="D1029" t="s">
        <v>154</v>
      </c>
      <c r="E1029" t="s">
        <v>154</v>
      </c>
      <c r="F1029">
        <v>0</v>
      </c>
      <c r="G1029" t="s">
        <v>154</v>
      </c>
      <c r="H1029" t="s">
        <v>154</v>
      </c>
      <c r="I1029">
        <v>0</v>
      </c>
      <c r="J1029">
        <v>0</v>
      </c>
      <c r="L1029">
        <v>0</v>
      </c>
      <c r="M1029">
        <v>-32768</v>
      </c>
      <c r="N1029">
        <v>32767</v>
      </c>
      <c r="O1029">
        <v>0</v>
      </c>
      <c r="P1029">
        <v>0</v>
      </c>
      <c r="Q1029" t="s">
        <v>155</v>
      </c>
      <c r="R1029">
        <v>0</v>
      </c>
      <c r="S1029">
        <v>1</v>
      </c>
      <c r="T1029" t="s">
        <v>155</v>
      </c>
      <c r="U1029">
        <v>0</v>
      </c>
      <c r="V1029">
        <v>1</v>
      </c>
      <c r="W1029" t="s">
        <v>155</v>
      </c>
      <c r="X1029">
        <v>0</v>
      </c>
      <c r="Y1029">
        <v>1</v>
      </c>
      <c r="Z1029" t="s">
        <v>155</v>
      </c>
      <c r="AA1029">
        <v>0</v>
      </c>
      <c r="AB1029">
        <v>1</v>
      </c>
      <c r="AC1029" t="s">
        <v>155</v>
      </c>
      <c r="AD1029">
        <v>0</v>
      </c>
      <c r="AE1029">
        <v>1</v>
      </c>
      <c r="AF1029" t="s">
        <v>155</v>
      </c>
      <c r="AG1029">
        <v>0</v>
      </c>
      <c r="AH1029">
        <v>1</v>
      </c>
      <c r="AI1029">
        <v>0</v>
      </c>
      <c r="AJ1029" t="s">
        <v>155</v>
      </c>
      <c r="AK1029">
        <v>0</v>
      </c>
      <c r="AL1029">
        <v>1</v>
      </c>
      <c r="AM1029" t="s">
        <v>4774</v>
      </c>
      <c r="AN1029">
        <v>-32768</v>
      </c>
      <c r="AO1029">
        <v>32767</v>
      </c>
      <c r="AP1029" t="s">
        <v>4775</v>
      </c>
      <c r="AQ1029" s="1" t="s">
        <v>157</v>
      </c>
      <c r="AR1029" t="s">
        <v>158</v>
      </c>
      <c r="AS1029" t="str">
        <f>VLOOKUP('intouch变量（实型）'!$A1029,基本表格!$G:$Q,3,FALSE)</f>
        <v>DB100,REAL3784</v>
      </c>
      <c r="AT1029" t="str">
        <f>VLOOKUP('intouch变量（实型）'!$A1029,基本表格!$G:$Q,10,FALSE)</f>
        <v>No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</row>
    <row r="1030" spans="1:55">
      <c r="A1030" t="s">
        <v>6528</v>
      </c>
      <c r="B1030" s="11" t="str">
        <f t="shared" si="16"/>
        <v>CHPF</v>
      </c>
      <c r="C1030" s="11" t="str">
        <f>VLOOKUP('intouch变量（实型）'!$A1030,基本表格!$G:$Q,2,FALSE)</f>
        <v>2144+P6-M2 木片筛废料皮带运输机 变频器通讯 多级速度</v>
      </c>
      <c r="D1030" t="s">
        <v>154</v>
      </c>
      <c r="E1030" t="s">
        <v>154</v>
      </c>
      <c r="F1030">
        <v>0</v>
      </c>
      <c r="G1030" t="s">
        <v>154</v>
      </c>
      <c r="H1030" t="s">
        <v>154</v>
      </c>
      <c r="I1030">
        <v>0</v>
      </c>
      <c r="J1030">
        <v>0</v>
      </c>
      <c r="L1030">
        <v>0</v>
      </c>
      <c r="M1030">
        <v>-32768</v>
      </c>
      <c r="N1030">
        <v>32767</v>
      </c>
      <c r="O1030">
        <v>0</v>
      </c>
      <c r="P1030">
        <v>0</v>
      </c>
      <c r="Q1030" t="s">
        <v>155</v>
      </c>
      <c r="R1030">
        <v>0</v>
      </c>
      <c r="S1030">
        <v>1</v>
      </c>
      <c r="T1030" t="s">
        <v>155</v>
      </c>
      <c r="U1030">
        <v>0</v>
      </c>
      <c r="V1030">
        <v>1</v>
      </c>
      <c r="W1030" t="s">
        <v>155</v>
      </c>
      <c r="X1030">
        <v>0</v>
      </c>
      <c r="Y1030">
        <v>1</v>
      </c>
      <c r="Z1030" t="s">
        <v>155</v>
      </c>
      <c r="AA1030">
        <v>0</v>
      </c>
      <c r="AB1030">
        <v>1</v>
      </c>
      <c r="AC1030" t="s">
        <v>155</v>
      </c>
      <c r="AD1030">
        <v>0</v>
      </c>
      <c r="AE1030">
        <v>1</v>
      </c>
      <c r="AF1030" t="s">
        <v>155</v>
      </c>
      <c r="AG1030">
        <v>0</v>
      </c>
      <c r="AH1030">
        <v>1</v>
      </c>
      <c r="AI1030">
        <v>0</v>
      </c>
      <c r="AJ1030" t="s">
        <v>155</v>
      </c>
      <c r="AK1030">
        <v>0</v>
      </c>
      <c r="AL1030">
        <v>1</v>
      </c>
      <c r="AM1030" t="s">
        <v>4774</v>
      </c>
      <c r="AN1030">
        <v>-32768</v>
      </c>
      <c r="AO1030">
        <v>32767</v>
      </c>
      <c r="AP1030" t="s">
        <v>4775</v>
      </c>
      <c r="AQ1030" s="1" t="s">
        <v>157</v>
      </c>
      <c r="AR1030" t="s">
        <v>158</v>
      </c>
      <c r="AS1030" t="str">
        <f>VLOOKUP('intouch变量（实型）'!$A1030,基本表格!$G:$Q,3,FALSE)</f>
        <v>DB100,REAL3788</v>
      </c>
      <c r="AT1030" t="str">
        <f>VLOOKUP('intouch变量（实型）'!$A1030,基本表格!$G:$Q,10,FALSE)</f>
        <v>No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</row>
    <row r="1031" spans="1:55">
      <c r="A1031" t="s">
        <v>6529</v>
      </c>
      <c r="B1031" s="11" t="str">
        <f t="shared" si="16"/>
        <v>CHPF</v>
      </c>
      <c r="C1031" s="11" t="str">
        <f>VLOOKUP('intouch变量（实型）'!$A1031,基本表格!$G:$Q,2,FALSE)</f>
        <v>2144+P6-M2 木片筛废料皮带运输机 变频器通讯 多级转速</v>
      </c>
      <c r="D1031" t="s">
        <v>154</v>
      </c>
      <c r="E1031" t="s">
        <v>154</v>
      </c>
      <c r="F1031">
        <v>0</v>
      </c>
      <c r="G1031" t="s">
        <v>154</v>
      </c>
      <c r="H1031" t="s">
        <v>154</v>
      </c>
      <c r="I1031">
        <v>0</v>
      </c>
      <c r="J1031">
        <v>0</v>
      </c>
      <c r="L1031">
        <v>0</v>
      </c>
      <c r="M1031">
        <v>-32768</v>
      </c>
      <c r="N1031">
        <v>32767</v>
      </c>
      <c r="O1031">
        <v>0</v>
      </c>
      <c r="P1031">
        <v>0</v>
      </c>
      <c r="Q1031" t="s">
        <v>155</v>
      </c>
      <c r="R1031">
        <v>0</v>
      </c>
      <c r="S1031">
        <v>1</v>
      </c>
      <c r="T1031" t="s">
        <v>155</v>
      </c>
      <c r="U1031">
        <v>0</v>
      </c>
      <c r="V1031">
        <v>1</v>
      </c>
      <c r="W1031" t="s">
        <v>155</v>
      </c>
      <c r="X1031">
        <v>0</v>
      </c>
      <c r="Y1031">
        <v>1</v>
      </c>
      <c r="Z1031" t="s">
        <v>155</v>
      </c>
      <c r="AA1031">
        <v>0</v>
      </c>
      <c r="AB1031">
        <v>1</v>
      </c>
      <c r="AC1031" t="s">
        <v>155</v>
      </c>
      <c r="AD1031">
        <v>0</v>
      </c>
      <c r="AE1031">
        <v>1</v>
      </c>
      <c r="AF1031" t="s">
        <v>155</v>
      </c>
      <c r="AG1031">
        <v>0</v>
      </c>
      <c r="AH1031">
        <v>1</v>
      </c>
      <c r="AI1031">
        <v>0</v>
      </c>
      <c r="AJ1031" t="s">
        <v>155</v>
      </c>
      <c r="AK1031">
        <v>0</v>
      </c>
      <c r="AL1031">
        <v>1</v>
      </c>
      <c r="AM1031" t="s">
        <v>4774</v>
      </c>
      <c r="AN1031">
        <v>-32768</v>
      </c>
      <c r="AO1031">
        <v>32767</v>
      </c>
      <c r="AP1031" t="s">
        <v>4775</v>
      </c>
      <c r="AQ1031" s="1" t="s">
        <v>157</v>
      </c>
      <c r="AR1031" t="s">
        <v>158</v>
      </c>
      <c r="AS1031" t="str">
        <f>VLOOKUP('intouch变量（实型）'!$A1031,基本表格!$G:$Q,3,FALSE)</f>
        <v>DB100,REAL3792</v>
      </c>
      <c r="AT1031" t="str">
        <f>VLOOKUP('intouch变量（实型）'!$A1031,基本表格!$G:$Q,10,FALSE)</f>
        <v>No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</row>
    <row r="1032" spans="1:55">
      <c r="A1032" t="s">
        <v>6530</v>
      </c>
      <c r="B1032" s="11" t="str">
        <f t="shared" si="16"/>
        <v>CHPF</v>
      </c>
      <c r="C1032" s="11" t="str">
        <f>VLOOKUP('intouch变量（实型）'!$A1032,基本表格!$G:$Q,2,FALSE)</f>
        <v>2144+P6-M2 木片筛废料皮带运输机 反馈转速 实际值</v>
      </c>
      <c r="D1032" t="s">
        <v>154</v>
      </c>
      <c r="E1032" t="s">
        <v>154</v>
      </c>
      <c r="F1032">
        <v>0</v>
      </c>
      <c r="G1032" t="s">
        <v>154</v>
      </c>
      <c r="H1032" t="s">
        <v>154</v>
      </c>
      <c r="I1032">
        <v>0</v>
      </c>
      <c r="J1032">
        <v>0</v>
      </c>
      <c r="L1032">
        <v>0</v>
      </c>
      <c r="M1032">
        <v>-32768</v>
      </c>
      <c r="N1032">
        <v>32767</v>
      </c>
      <c r="O1032">
        <v>0</v>
      </c>
      <c r="P1032">
        <v>0</v>
      </c>
      <c r="Q1032" t="s">
        <v>155</v>
      </c>
      <c r="R1032">
        <v>0</v>
      </c>
      <c r="S1032">
        <v>1</v>
      </c>
      <c r="T1032" t="s">
        <v>155</v>
      </c>
      <c r="U1032">
        <v>0</v>
      </c>
      <c r="V1032">
        <v>1</v>
      </c>
      <c r="W1032" t="s">
        <v>155</v>
      </c>
      <c r="X1032">
        <v>0</v>
      </c>
      <c r="Y1032">
        <v>1</v>
      </c>
      <c r="Z1032" t="s">
        <v>155</v>
      </c>
      <c r="AA1032">
        <v>0</v>
      </c>
      <c r="AB1032">
        <v>1</v>
      </c>
      <c r="AC1032" t="s">
        <v>155</v>
      </c>
      <c r="AD1032">
        <v>0</v>
      </c>
      <c r="AE1032">
        <v>1</v>
      </c>
      <c r="AF1032" t="s">
        <v>155</v>
      </c>
      <c r="AG1032">
        <v>0</v>
      </c>
      <c r="AH1032">
        <v>1</v>
      </c>
      <c r="AI1032">
        <v>0</v>
      </c>
      <c r="AJ1032" t="s">
        <v>155</v>
      </c>
      <c r="AK1032">
        <v>0</v>
      </c>
      <c r="AL1032">
        <v>1</v>
      </c>
      <c r="AM1032" t="s">
        <v>4774</v>
      </c>
      <c r="AN1032">
        <v>-32768</v>
      </c>
      <c r="AO1032">
        <v>32767</v>
      </c>
      <c r="AP1032" t="s">
        <v>4775</v>
      </c>
      <c r="AQ1032" s="1" t="s">
        <v>157</v>
      </c>
      <c r="AR1032" t="s">
        <v>158</v>
      </c>
      <c r="AS1032" t="str">
        <f>VLOOKUP('intouch变量（实型）'!$A1032,基本表格!$G:$Q,3,FALSE)</f>
        <v>DB100,REAL3806</v>
      </c>
      <c r="AT1032" t="str">
        <f>VLOOKUP('intouch变量（实型）'!$A1032,基本表格!$G:$Q,10,FALSE)</f>
        <v>Yes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</row>
    <row r="1033" spans="1:55">
      <c r="A1033" t="s">
        <v>6531</v>
      </c>
      <c r="B1033" s="11" t="str">
        <f t="shared" si="16"/>
        <v>CHPF</v>
      </c>
      <c r="C1033" s="11" t="str">
        <f>VLOOKUP('intouch变量（实型）'!$A1033,基本表格!$G:$Q,2,FALSE)</f>
        <v>2144+P6-M2 木片筛废料皮带运输机 反馈转速 量程</v>
      </c>
      <c r="D1033" t="s">
        <v>154</v>
      </c>
      <c r="E1033" t="s">
        <v>154</v>
      </c>
      <c r="F1033">
        <v>0</v>
      </c>
      <c r="G1033" t="s">
        <v>154</v>
      </c>
      <c r="H1033" t="s">
        <v>154</v>
      </c>
      <c r="I1033">
        <v>0</v>
      </c>
      <c r="J1033">
        <v>0</v>
      </c>
      <c r="L1033">
        <v>0</v>
      </c>
      <c r="M1033">
        <v>-32768</v>
      </c>
      <c r="N1033">
        <v>32767</v>
      </c>
      <c r="O1033">
        <v>0</v>
      </c>
      <c r="P1033">
        <v>0</v>
      </c>
      <c r="Q1033" t="s">
        <v>155</v>
      </c>
      <c r="R1033">
        <v>0</v>
      </c>
      <c r="S1033">
        <v>1</v>
      </c>
      <c r="T1033" t="s">
        <v>155</v>
      </c>
      <c r="U1033">
        <v>0</v>
      </c>
      <c r="V1033">
        <v>1</v>
      </c>
      <c r="W1033" t="s">
        <v>155</v>
      </c>
      <c r="X1033">
        <v>0</v>
      </c>
      <c r="Y1033">
        <v>1</v>
      </c>
      <c r="Z1033" t="s">
        <v>155</v>
      </c>
      <c r="AA1033">
        <v>0</v>
      </c>
      <c r="AB1033">
        <v>1</v>
      </c>
      <c r="AC1033" t="s">
        <v>155</v>
      </c>
      <c r="AD1033">
        <v>0</v>
      </c>
      <c r="AE1033">
        <v>1</v>
      </c>
      <c r="AF1033" t="s">
        <v>155</v>
      </c>
      <c r="AG1033">
        <v>0</v>
      </c>
      <c r="AH1033">
        <v>1</v>
      </c>
      <c r="AI1033">
        <v>0</v>
      </c>
      <c r="AJ1033" t="s">
        <v>155</v>
      </c>
      <c r="AK1033">
        <v>0</v>
      </c>
      <c r="AL1033">
        <v>1</v>
      </c>
      <c r="AM1033" t="s">
        <v>4774</v>
      </c>
      <c r="AN1033">
        <v>-32768</v>
      </c>
      <c r="AO1033">
        <v>32767</v>
      </c>
      <c r="AP1033" t="s">
        <v>4775</v>
      </c>
      <c r="AQ1033" s="1" t="s">
        <v>157</v>
      </c>
      <c r="AR1033" t="s">
        <v>158</v>
      </c>
      <c r="AS1033" t="str">
        <f>VLOOKUP('intouch变量（实型）'!$A1033,基本表格!$G:$Q,3,FALSE)</f>
        <v>DB100,REAL3810</v>
      </c>
      <c r="AT1033" t="str">
        <f>VLOOKUP('intouch变量（实型）'!$A1033,基本表格!$G:$Q,10,FALSE)</f>
        <v>No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</row>
    <row r="1034" spans="1:55">
      <c r="A1034" t="s">
        <v>6532</v>
      </c>
      <c r="B1034" s="11" t="str">
        <f t="shared" si="16"/>
        <v>CHPF</v>
      </c>
      <c r="C1034" s="11" t="str">
        <f>VLOOKUP('intouch变量（实型）'!$A1034,基本表格!$G:$Q,2,FALSE)</f>
        <v>2144+P6-M2 木片筛废料皮带运输机 反馈转速 上限值</v>
      </c>
      <c r="D1034" t="s">
        <v>154</v>
      </c>
      <c r="E1034" t="s">
        <v>154</v>
      </c>
      <c r="F1034">
        <v>0</v>
      </c>
      <c r="G1034" t="s">
        <v>154</v>
      </c>
      <c r="H1034" t="s">
        <v>154</v>
      </c>
      <c r="I1034">
        <v>0</v>
      </c>
      <c r="J1034">
        <v>0</v>
      </c>
      <c r="L1034">
        <v>0</v>
      </c>
      <c r="M1034">
        <v>-32768</v>
      </c>
      <c r="N1034">
        <v>32767</v>
      </c>
      <c r="O1034">
        <v>0</v>
      </c>
      <c r="P1034">
        <v>0</v>
      </c>
      <c r="Q1034" t="s">
        <v>155</v>
      </c>
      <c r="R1034">
        <v>0</v>
      </c>
      <c r="S1034">
        <v>1</v>
      </c>
      <c r="T1034" t="s">
        <v>155</v>
      </c>
      <c r="U1034">
        <v>0</v>
      </c>
      <c r="V1034">
        <v>1</v>
      </c>
      <c r="W1034" t="s">
        <v>155</v>
      </c>
      <c r="X1034">
        <v>0</v>
      </c>
      <c r="Y1034">
        <v>1</v>
      </c>
      <c r="Z1034" t="s">
        <v>155</v>
      </c>
      <c r="AA1034">
        <v>0</v>
      </c>
      <c r="AB1034">
        <v>1</v>
      </c>
      <c r="AC1034" t="s">
        <v>155</v>
      </c>
      <c r="AD1034">
        <v>0</v>
      </c>
      <c r="AE1034">
        <v>1</v>
      </c>
      <c r="AF1034" t="s">
        <v>155</v>
      </c>
      <c r="AG1034">
        <v>0</v>
      </c>
      <c r="AH1034">
        <v>1</v>
      </c>
      <c r="AI1034">
        <v>0</v>
      </c>
      <c r="AJ1034" t="s">
        <v>155</v>
      </c>
      <c r="AK1034">
        <v>0</v>
      </c>
      <c r="AL1034">
        <v>1</v>
      </c>
      <c r="AM1034" t="s">
        <v>4774</v>
      </c>
      <c r="AN1034">
        <v>-32768</v>
      </c>
      <c r="AO1034">
        <v>32767</v>
      </c>
      <c r="AP1034" t="s">
        <v>4775</v>
      </c>
      <c r="AQ1034" s="1" t="s">
        <v>157</v>
      </c>
      <c r="AR1034" t="s">
        <v>158</v>
      </c>
      <c r="AS1034" t="str">
        <f>VLOOKUP('intouch变量（实型）'!$A1034,基本表格!$G:$Q,3,FALSE)</f>
        <v>DB100,REAL3814</v>
      </c>
      <c r="AT1034" t="str">
        <f>VLOOKUP('intouch变量（实型）'!$A1034,基本表格!$G:$Q,10,FALSE)</f>
        <v>No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</row>
    <row r="1035" spans="1:55">
      <c r="A1035" t="s">
        <v>6533</v>
      </c>
      <c r="B1035" s="11" t="str">
        <f t="shared" si="16"/>
        <v>CHPF</v>
      </c>
      <c r="C1035" s="11" t="str">
        <f>VLOOKUP('intouch变量（实型）'!$A1035,基本表格!$G:$Q,2,FALSE)</f>
        <v>2144+P6-M2 木片筛废料皮带运输机 反馈转速 下限值</v>
      </c>
      <c r="D1035" t="s">
        <v>154</v>
      </c>
      <c r="E1035" t="s">
        <v>154</v>
      </c>
      <c r="F1035">
        <v>0</v>
      </c>
      <c r="G1035" t="s">
        <v>154</v>
      </c>
      <c r="H1035" t="s">
        <v>154</v>
      </c>
      <c r="I1035">
        <v>0</v>
      </c>
      <c r="J1035">
        <v>0</v>
      </c>
      <c r="L1035">
        <v>0</v>
      </c>
      <c r="M1035">
        <v>-32768</v>
      </c>
      <c r="N1035">
        <v>32767</v>
      </c>
      <c r="O1035">
        <v>0</v>
      </c>
      <c r="P1035">
        <v>0</v>
      </c>
      <c r="Q1035" t="s">
        <v>155</v>
      </c>
      <c r="R1035">
        <v>0</v>
      </c>
      <c r="S1035">
        <v>1</v>
      </c>
      <c r="T1035" t="s">
        <v>155</v>
      </c>
      <c r="U1035">
        <v>0</v>
      </c>
      <c r="V1035">
        <v>1</v>
      </c>
      <c r="W1035" t="s">
        <v>155</v>
      </c>
      <c r="X1035">
        <v>0</v>
      </c>
      <c r="Y1035">
        <v>1</v>
      </c>
      <c r="Z1035" t="s">
        <v>155</v>
      </c>
      <c r="AA1035">
        <v>0</v>
      </c>
      <c r="AB1035">
        <v>1</v>
      </c>
      <c r="AC1035" t="s">
        <v>155</v>
      </c>
      <c r="AD1035">
        <v>0</v>
      </c>
      <c r="AE1035">
        <v>1</v>
      </c>
      <c r="AF1035" t="s">
        <v>155</v>
      </c>
      <c r="AG1035">
        <v>0</v>
      </c>
      <c r="AH1035">
        <v>1</v>
      </c>
      <c r="AI1035">
        <v>0</v>
      </c>
      <c r="AJ1035" t="s">
        <v>155</v>
      </c>
      <c r="AK1035">
        <v>0</v>
      </c>
      <c r="AL1035">
        <v>1</v>
      </c>
      <c r="AM1035" t="s">
        <v>4774</v>
      </c>
      <c r="AN1035">
        <v>-32768</v>
      </c>
      <c r="AO1035">
        <v>32767</v>
      </c>
      <c r="AP1035" t="s">
        <v>4775</v>
      </c>
      <c r="AQ1035" s="1" t="s">
        <v>157</v>
      </c>
      <c r="AR1035" t="s">
        <v>158</v>
      </c>
      <c r="AS1035" t="str">
        <f>VLOOKUP('intouch变量（实型）'!$A1035,基本表格!$G:$Q,3,FALSE)</f>
        <v>DB100,REAL3818</v>
      </c>
      <c r="AT1035" t="str">
        <f>VLOOKUP('intouch变量（实型）'!$A1035,基本表格!$G:$Q,10,FALSE)</f>
        <v>No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</row>
    <row r="1036" spans="1:55">
      <c r="A1036" t="s">
        <v>6534</v>
      </c>
      <c r="B1036" s="11" t="str">
        <f t="shared" si="16"/>
        <v>CHPF</v>
      </c>
      <c r="C1036" s="11" t="str">
        <f>VLOOKUP('intouch变量（实型）'!$A1036,基本表格!$G:$Q,2,FALSE)</f>
        <v>2144+P6-M2 木片筛废料皮带运输机 反馈转速 上上限值</v>
      </c>
      <c r="D1036" t="s">
        <v>154</v>
      </c>
      <c r="E1036" t="s">
        <v>154</v>
      </c>
      <c r="F1036">
        <v>0</v>
      </c>
      <c r="G1036" t="s">
        <v>154</v>
      </c>
      <c r="H1036" t="s">
        <v>154</v>
      </c>
      <c r="I1036">
        <v>0</v>
      </c>
      <c r="J1036">
        <v>0</v>
      </c>
      <c r="L1036">
        <v>0</v>
      </c>
      <c r="M1036">
        <v>-32768</v>
      </c>
      <c r="N1036">
        <v>32767</v>
      </c>
      <c r="O1036">
        <v>0</v>
      </c>
      <c r="P1036">
        <v>0</v>
      </c>
      <c r="Q1036" t="s">
        <v>155</v>
      </c>
      <c r="R1036">
        <v>0</v>
      </c>
      <c r="S1036">
        <v>1</v>
      </c>
      <c r="T1036" t="s">
        <v>155</v>
      </c>
      <c r="U1036">
        <v>0</v>
      </c>
      <c r="V1036">
        <v>1</v>
      </c>
      <c r="W1036" t="s">
        <v>155</v>
      </c>
      <c r="X1036">
        <v>0</v>
      </c>
      <c r="Y1036">
        <v>1</v>
      </c>
      <c r="Z1036" t="s">
        <v>155</v>
      </c>
      <c r="AA1036">
        <v>0</v>
      </c>
      <c r="AB1036">
        <v>1</v>
      </c>
      <c r="AC1036" t="s">
        <v>155</v>
      </c>
      <c r="AD1036">
        <v>0</v>
      </c>
      <c r="AE1036">
        <v>1</v>
      </c>
      <c r="AF1036" t="s">
        <v>155</v>
      </c>
      <c r="AG1036">
        <v>0</v>
      </c>
      <c r="AH1036">
        <v>1</v>
      </c>
      <c r="AI1036">
        <v>0</v>
      </c>
      <c r="AJ1036" t="s">
        <v>155</v>
      </c>
      <c r="AK1036">
        <v>0</v>
      </c>
      <c r="AL1036">
        <v>1</v>
      </c>
      <c r="AM1036" t="s">
        <v>4774</v>
      </c>
      <c r="AN1036">
        <v>-32768</v>
      </c>
      <c r="AO1036">
        <v>32767</v>
      </c>
      <c r="AP1036" t="s">
        <v>4775</v>
      </c>
      <c r="AQ1036" s="1" t="s">
        <v>157</v>
      </c>
      <c r="AR1036" t="s">
        <v>158</v>
      </c>
      <c r="AS1036" t="str">
        <f>VLOOKUP('intouch变量（实型）'!$A1036,基本表格!$G:$Q,3,FALSE)</f>
        <v>DB100,REAL3822</v>
      </c>
      <c r="AT1036" t="str">
        <f>VLOOKUP('intouch变量（实型）'!$A1036,基本表格!$G:$Q,10,FALSE)</f>
        <v>No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</row>
    <row r="1037" spans="1:55">
      <c r="A1037" t="s">
        <v>6535</v>
      </c>
      <c r="B1037" s="11" t="str">
        <f t="shared" si="16"/>
        <v>CHPF</v>
      </c>
      <c r="C1037" s="11" t="str">
        <f>VLOOKUP('intouch变量（实型）'!$A1037,基本表格!$G:$Q,2,FALSE)</f>
        <v>2144+P6-M2 木片筛废料皮带运输机 反馈转速 下下限值</v>
      </c>
      <c r="D1037" t="s">
        <v>154</v>
      </c>
      <c r="E1037" t="s">
        <v>154</v>
      </c>
      <c r="F1037">
        <v>0</v>
      </c>
      <c r="G1037" t="s">
        <v>154</v>
      </c>
      <c r="H1037" t="s">
        <v>154</v>
      </c>
      <c r="I1037">
        <v>0</v>
      </c>
      <c r="J1037">
        <v>0</v>
      </c>
      <c r="L1037">
        <v>0</v>
      </c>
      <c r="M1037">
        <v>-32768</v>
      </c>
      <c r="N1037">
        <v>32767</v>
      </c>
      <c r="O1037">
        <v>0</v>
      </c>
      <c r="P1037">
        <v>0</v>
      </c>
      <c r="Q1037" t="s">
        <v>155</v>
      </c>
      <c r="R1037">
        <v>0</v>
      </c>
      <c r="S1037">
        <v>1</v>
      </c>
      <c r="T1037" t="s">
        <v>155</v>
      </c>
      <c r="U1037">
        <v>0</v>
      </c>
      <c r="V1037">
        <v>1</v>
      </c>
      <c r="W1037" t="s">
        <v>155</v>
      </c>
      <c r="X1037">
        <v>0</v>
      </c>
      <c r="Y1037">
        <v>1</v>
      </c>
      <c r="Z1037" t="s">
        <v>155</v>
      </c>
      <c r="AA1037">
        <v>0</v>
      </c>
      <c r="AB1037">
        <v>1</v>
      </c>
      <c r="AC1037" t="s">
        <v>155</v>
      </c>
      <c r="AD1037">
        <v>0</v>
      </c>
      <c r="AE1037">
        <v>1</v>
      </c>
      <c r="AF1037" t="s">
        <v>155</v>
      </c>
      <c r="AG1037">
        <v>0</v>
      </c>
      <c r="AH1037">
        <v>1</v>
      </c>
      <c r="AI1037">
        <v>0</v>
      </c>
      <c r="AJ1037" t="s">
        <v>155</v>
      </c>
      <c r="AK1037">
        <v>0</v>
      </c>
      <c r="AL1037">
        <v>1</v>
      </c>
      <c r="AM1037" t="s">
        <v>4774</v>
      </c>
      <c r="AN1037">
        <v>-32768</v>
      </c>
      <c r="AO1037">
        <v>32767</v>
      </c>
      <c r="AP1037" t="s">
        <v>4775</v>
      </c>
      <c r="AQ1037" s="1" t="s">
        <v>157</v>
      </c>
      <c r="AR1037" t="s">
        <v>158</v>
      </c>
      <c r="AS1037" t="str">
        <f>VLOOKUP('intouch变量（实型）'!$A1037,基本表格!$G:$Q,3,FALSE)</f>
        <v>DB100,REAL3826</v>
      </c>
      <c r="AT1037" t="str">
        <f>VLOOKUP('intouch变量（实型）'!$A1037,基本表格!$G:$Q,10,FALSE)</f>
        <v>No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</row>
    <row r="1038" spans="1:55">
      <c r="A1038" t="s">
        <v>6536</v>
      </c>
      <c r="B1038" s="11" t="str">
        <f t="shared" si="16"/>
        <v>CHPF</v>
      </c>
      <c r="C1038" s="11" t="str">
        <f>VLOOKUP('intouch变量（实型）'!$A1038,基本表格!$G:$Q,2,FALSE)</f>
        <v>2144+P6-M2 木片筛废料皮带运输机 反馈电流 实际值</v>
      </c>
      <c r="D1038" t="s">
        <v>154</v>
      </c>
      <c r="E1038" t="s">
        <v>154</v>
      </c>
      <c r="F1038">
        <v>0</v>
      </c>
      <c r="G1038" t="s">
        <v>154</v>
      </c>
      <c r="H1038" t="s">
        <v>154</v>
      </c>
      <c r="I1038">
        <v>0</v>
      </c>
      <c r="J1038">
        <v>0</v>
      </c>
      <c r="L1038">
        <v>0</v>
      </c>
      <c r="M1038">
        <v>-32768</v>
      </c>
      <c r="N1038">
        <v>32767</v>
      </c>
      <c r="O1038">
        <v>0</v>
      </c>
      <c r="P1038">
        <v>0</v>
      </c>
      <c r="Q1038" t="s">
        <v>155</v>
      </c>
      <c r="R1038">
        <v>0</v>
      </c>
      <c r="S1038">
        <v>1</v>
      </c>
      <c r="T1038" t="s">
        <v>155</v>
      </c>
      <c r="U1038">
        <v>0</v>
      </c>
      <c r="V1038">
        <v>1</v>
      </c>
      <c r="W1038" t="s">
        <v>155</v>
      </c>
      <c r="X1038">
        <v>0</v>
      </c>
      <c r="Y1038">
        <v>1</v>
      </c>
      <c r="Z1038" t="s">
        <v>155</v>
      </c>
      <c r="AA1038">
        <v>0</v>
      </c>
      <c r="AB1038">
        <v>1</v>
      </c>
      <c r="AC1038" t="s">
        <v>155</v>
      </c>
      <c r="AD1038">
        <v>0</v>
      </c>
      <c r="AE1038">
        <v>1</v>
      </c>
      <c r="AF1038" t="s">
        <v>155</v>
      </c>
      <c r="AG1038">
        <v>0</v>
      </c>
      <c r="AH1038">
        <v>1</v>
      </c>
      <c r="AI1038">
        <v>0</v>
      </c>
      <c r="AJ1038" t="s">
        <v>155</v>
      </c>
      <c r="AK1038">
        <v>0</v>
      </c>
      <c r="AL1038">
        <v>1</v>
      </c>
      <c r="AM1038" t="s">
        <v>4774</v>
      </c>
      <c r="AN1038">
        <v>-32768</v>
      </c>
      <c r="AO1038">
        <v>32767</v>
      </c>
      <c r="AP1038" t="s">
        <v>4775</v>
      </c>
      <c r="AQ1038" s="1" t="s">
        <v>157</v>
      </c>
      <c r="AR1038" t="s">
        <v>158</v>
      </c>
      <c r="AS1038" t="str">
        <f>VLOOKUP('intouch变量（实型）'!$A1038,基本表格!$G:$Q,3,FALSE)</f>
        <v>DB100,REAL3856</v>
      </c>
      <c r="AT1038" t="str">
        <f>VLOOKUP('intouch变量（实型）'!$A1038,基本表格!$G:$Q,10,FALSE)</f>
        <v>Yes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</row>
    <row r="1039" spans="1:55">
      <c r="A1039" t="s">
        <v>6537</v>
      </c>
      <c r="B1039" s="11" t="str">
        <f t="shared" si="16"/>
        <v>CHPF</v>
      </c>
      <c r="C1039" s="11" t="str">
        <f>VLOOKUP('intouch变量（实型）'!$A1039,基本表格!$G:$Q,2,FALSE)</f>
        <v>2144+P6-M2 木片筛废料皮带运输机 反馈电流 量程</v>
      </c>
      <c r="D1039" t="s">
        <v>154</v>
      </c>
      <c r="E1039" t="s">
        <v>154</v>
      </c>
      <c r="F1039">
        <v>0</v>
      </c>
      <c r="G1039" t="s">
        <v>154</v>
      </c>
      <c r="H1039" t="s">
        <v>154</v>
      </c>
      <c r="I1039">
        <v>0</v>
      </c>
      <c r="J1039">
        <v>0</v>
      </c>
      <c r="L1039">
        <v>0</v>
      </c>
      <c r="M1039">
        <v>-32768</v>
      </c>
      <c r="N1039">
        <v>32767</v>
      </c>
      <c r="O1039">
        <v>0</v>
      </c>
      <c r="P1039">
        <v>0</v>
      </c>
      <c r="Q1039" t="s">
        <v>155</v>
      </c>
      <c r="R1039">
        <v>0</v>
      </c>
      <c r="S1039">
        <v>1</v>
      </c>
      <c r="T1039" t="s">
        <v>155</v>
      </c>
      <c r="U1039">
        <v>0</v>
      </c>
      <c r="V1039">
        <v>1</v>
      </c>
      <c r="W1039" t="s">
        <v>155</v>
      </c>
      <c r="X1039">
        <v>0</v>
      </c>
      <c r="Y1039">
        <v>1</v>
      </c>
      <c r="Z1039" t="s">
        <v>155</v>
      </c>
      <c r="AA1039">
        <v>0</v>
      </c>
      <c r="AB1039">
        <v>1</v>
      </c>
      <c r="AC1039" t="s">
        <v>155</v>
      </c>
      <c r="AD1039">
        <v>0</v>
      </c>
      <c r="AE1039">
        <v>1</v>
      </c>
      <c r="AF1039" t="s">
        <v>155</v>
      </c>
      <c r="AG1039">
        <v>0</v>
      </c>
      <c r="AH1039">
        <v>1</v>
      </c>
      <c r="AI1039">
        <v>0</v>
      </c>
      <c r="AJ1039" t="s">
        <v>155</v>
      </c>
      <c r="AK1039">
        <v>0</v>
      </c>
      <c r="AL1039">
        <v>1</v>
      </c>
      <c r="AM1039" t="s">
        <v>4774</v>
      </c>
      <c r="AN1039">
        <v>-32768</v>
      </c>
      <c r="AO1039">
        <v>32767</v>
      </c>
      <c r="AP1039" t="s">
        <v>4775</v>
      </c>
      <c r="AQ1039" s="1" t="s">
        <v>157</v>
      </c>
      <c r="AR1039" t="s">
        <v>158</v>
      </c>
      <c r="AS1039" t="str">
        <f>VLOOKUP('intouch变量（实型）'!$A1039,基本表格!$G:$Q,3,FALSE)</f>
        <v>DB100,REAL3860</v>
      </c>
      <c r="AT1039" t="str">
        <f>VLOOKUP('intouch变量（实型）'!$A1039,基本表格!$G:$Q,10,FALSE)</f>
        <v>No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</row>
    <row r="1040" spans="1:55">
      <c r="A1040" t="s">
        <v>6538</v>
      </c>
      <c r="B1040" s="11" t="str">
        <f t="shared" si="16"/>
        <v>CHPF</v>
      </c>
      <c r="C1040" s="11" t="str">
        <f>VLOOKUP('intouch变量（实型）'!$A1040,基本表格!$G:$Q,2,FALSE)</f>
        <v>2144+P6-M2 木片筛废料皮带运输机 反馈电流 上限值</v>
      </c>
      <c r="D1040" t="s">
        <v>154</v>
      </c>
      <c r="E1040" t="s">
        <v>154</v>
      </c>
      <c r="F1040">
        <v>0</v>
      </c>
      <c r="G1040" t="s">
        <v>154</v>
      </c>
      <c r="H1040" t="s">
        <v>154</v>
      </c>
      <c r="I1040">
        <v>0</v>
      </c>
      <c r="J1040">
        <v>0</v>
      </c>
      <c r="L1040">
        <v>0</v>
      </c>
      <c r="M1040">
        <v>-32768</v>
      </c>
      <c r="N1040">
        <v>32767</v>
      </c>
      <c r="O1040">
        <v>0</v>
      </c>
      <c r="P1040">
        <v>0</v>
      </c>
      <c r="Q1040" t="s">
        <v>155</v>
      </c>
      <c r="R1040">
        <v>0</v>
      </c>
      <c r="S1040">
        <v>1</v>
      </c>
      <c r="T1040" t="s">
        <v>155</v>
      </c>
      <c r="U1040">
        <v>0</v>
      </c>
      <c r="V1040">
        <v>1</v>
      </c>
      <c r="W1040" t="s">
        <v>155</v>
      </c>
      <c r="X1040">
        <v>0</v>
      </c>
      <c r="Y1040">
        <v>1</v>
      </c>
      <c r="Z1040" t="s">
        <v>155</v>
      </c>
      <c r="AA1040">
        <v>0</v>
      </c>
      <c r="AB1040">
        <v>1</v>
      </c>
      <c r="AC1040" t="s">
        <v>155</v>
      </c>
      <c r="AD1040">
        <v>0</v>
      </c>
      <c r="AE1040">
        <v>1</v>
      </c>
      <c r="AF1040" t="s">
        <v>155</v>
      </c>
      <c r="AG1040">
        <v>0</v>
      </c>
      <c r="AH1040">
        <v>1</v>
      </c>
      <c r="AI1040">
        <v>0</v>
      </c>
      <c r="AJ1040" t="s">
        <v>155</v>
      </c>
      <c r="AK1040">
        <v>0</v>
      </c>
      <c r="AL1040">
        <v>1</v>
      </c>
      <c r="AM1040" t="s">
        <v>4774</v>
      </c>
      <c r="AN1040">
        <v>-32768</v>
      </c>
      <c r="AO1040">
        <v>32767</v>
      </c>
      <c r="AP1040" t="s">
        <v>4775</v>
      </c>
      <c r="AQ1040" s="1" t="s">
        <v>157</v>
      </c>
      <c r="AR1040" t="s">
        <v>158</v>
      </c>
      <c r="AS1040" t="str">
        <f>VLOOKUP('intouch变量（实型）'!$A1040,基本表格!$G:$Q,3,FALSE)</f>
        <v>DB100,REAL3864</v>
      </c>
      <c r="AT1040" t="str">
        <f>VLOOKUP('intouch变量（实型）'!$A1040,基本表格!$G:$Q,10,FALSE)</f>
        <v>No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</row>
    <row r="1041" spans="1:55">
      <c r="A1041" t="s">
        <v>6539</v>
      </c>
      <c r="B1041" s="11" t="str">
        <f t="shared" si="16"/>
        <v>CHPF</v>
      </c>
      <c r="C1041" s="11" t="str">
        <f>VLOOKUP('intouch变量（实型）'!$A1041,基本表格!$G:$Q,2,FALSE)</f>
        <v>2144+P6-M2 木片筛废料皮带运输机 反馈电流 下限值</v>
      </c>
      <c r="D1041" t="s">
        <v>154</v>
      </c>
      <c r="E1041" t="s">
        <v>154</v>
      </c>
      <c r="F1041">
        <v>0</v>
      </c>
      <c r="G1041" t="s">
        <v>154</v>
      </c>
      <c r="H1041" t="s">
        <v>154</v>
      </c>
      <c r="I1041">
        <v>0</v>
      </c>
      <c r="J1041">
        <v>0</v>
      </c>
      <c r="L1041">
        <v>0</v>
      </c>
      <c r="M1041">
        <v>-32768</v>
      </c>
      <c r="N1041">
        <v>32767</v>
      </c>
      <c r="O1041">
        <v>0</v>
      </c>
      <c r="P1041">
        <v>0</v>
      </c>
      <c r="Q1041" t="s">
        <v>155</v>
      </c>
      <c r="R1041">
        <v>0</v>
      </c>
      <c r="S1041">
        <v>1</v>
      </c>
      <c r="T1041" t="s">
        <v>155</v>
      </c>
      <c r="U1041">
        <v>0</v>
      </c>
      <c r="V1041">
        <v>1</v>
      </c>
      <c r="W1041" t="s">
        <v>155</v>
      </c>
      <c r="X1041">
        <v>0</v>
      </c>
      <c r="Y1041">
        <v>1</v>
      </c>
      <c r="Z1041" t="s">
        <v>155</v>
      </c>
      <c r="AA1041">
        <v>0</v>
      </c>
      <c r="AB1041">
        <v>1</v>
      </c>
      <c r="AC1041" t="s">
        <v>155</v>
      </c>
      <c r="AD1041">
        <v>0</v>
      </c>
      <c r="AE1041">
        <v>1</v>
      </c>
      <c r="AF1041" t="s">
        <v>155</v>
      </c>
      <c r="AG1041">
        <v>0</v>
      </c>
      <c r="AH1041">
        <v>1</v>
      </c>
      <c r="AI1041">
        <v>0</v>
      </c>
      <c r="AJ1041" t="s">
        <v>155</v>
      </c>
      <c r="AK1041">
        <v>0</v>
      </c>
      <c r="AL1041">
        <v>1</v>
      </c>
      <c r="AM1041" t="s">
        <v>4774</v>
      </c>
      <c r="AN1041">
        <v>-32768</v>
      </c>
      <c r="AO1041">
        <v>32767</v>
      </c>
      <c r="AP1041" t="s">
        <v>4775</v>
      </c>
      <c r="AQ1041" s="1" t="s">
        <v>157</v>
      </c>
      <c r="AR1041" t="s">
        <v>158</v>
      </c>
      <c r="AS1041" t="str">
        <f>VLOOKUP('intouch变量（实型）'!$A1041,基本表格!$G:$Q,3,FALSE)</f>
        <v>DB100,REAL3868</v>
      </c>
      <c r="AT1041" t="str">
        <f>VLOOKUP('intouch变量（实型）'!$A1041,基本表格!$G:$Q,10,FALSE)</f>
        <v>No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</row>
    <row r="1042" spans="1:55">
      <c r="A1042" t="s">
        <v>6540</v>
      </c>
      <c r="B1042" s="11" t="str">
        <f t="shared" si="16"/>
        <v>CHPF</v>
      </c>
      <c r="C1042" s="11" t="str">
        <f>VLOOKUP('intouch变量（实型）'!$A1042,基本表格!$G:$Q,2,FALSE)</f>
        <v>2144+P6-M2 木片筛废料皮带运输机 反馈电流 上上限值</v>
      </c>
      <c r="D1042" t="s">
        <v>154</v>
      </c>
      <c r="E1042" t="s">
        <v>154</v>
      </c>
      <c r="F1042">
        <v>0</v>
      </c>
      <c r="G1042" t="s">
        <v>154</v>
      </c>
      <c r="H1042" t="s">
        <v>154</v>
      </c>
      <c r="I1042">
        <v>0</v>
      </c>
      <c r="J1042">
        <v>0</v>
      </c>
      <c r="L1042">
        <v>0</v>
      </c>
      <c r="M1042">
        <v>-32768</v>
      </c>
      <c r="N1042">
        <v>32767</v>
      </c>
      <c r="O1042">
        <v>0</v>
      </c>
      <c r="P1042">
        <v>0</v>
      </c>
      <c r="Q1042" t="s">
        <v>155</v>
      </c>
      <c r="R1042">
        <v>0</v>
      </c>
      <c r="S1042">
        <v>1</v>
      </c>
      <c r="T1042" t="s">
        <v>155</v>
      </c>
      <c r="U1042">
        <v>0</v>
      </c>
      <c r="V1042">
        <v>1</v>
      </c>
      <c r="W1042" t="s">
        <v>155</v>
      </c>
      <c r="X1042">
        <v>0</v>
      </c>
      <c r="Y1042">
        <v>1</v>
      </c>
      <c r="Z1042" t="s">
        <v>155</v>
      </c>
      <c r="AA1042">
        <v>0</v>
      </c>
      <c r="AB1042">
        <v>1</v>
      </c>
      <c r="AC1042" t="s">
        <v>155</v>
      </c>
      <c r="AD1042">
        <v>0</v>
      </c>
      <c r="AE1042">
        <v>1</v>
      </c>
      <c r="AF1042" t="s">
        <v>155</v>
      </c>
      <c r="AG1042">
        <v>0</v>
      </c>
      <c r="AH1042">
        <v>1</v>
      </c>
      <c r="AI1042">
        <v>0</v>
      </c>
      <c r="AJ1042" t="s">
        <v>155</v>
      </c>
      <c r="AK1042">
        <v>0</v>
      </c>
      <c r="AL1042">
        <v>1</v>
      </c>
      <c r="AM1042" t="s">
        <v>4774</v>
      </c>
      <c r="AN1042">
        <v>-32768</v>
      </c>
      <c r="AO1042">
        <v>32767</v>
      </c>
      <c r="AP1042" t="s">
        <v>4775</v>
      </c>
      <c r="AQ1042" s="1" t="s">
        <v>157</v>
      </c>
      <c r="AR1042" t="s">
        <v>158</v>
      </c>
      <c r="AS1042" t="str">
        <f>VLOOKUP('intouch变量（实型）'!$A1042,基本表格!$G:$Q,3,FALSE)</f>
        <v>DB100,REAL3872</v>
      </c>
      <c r="AT1042" t="str">
        <f>VLOOKUP('intouch变量（实型）'!$A1042,基本表格!$G:$Q,10,FALSE)</f>
        <v>No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</row>
    <row r="1043" spans="1:55">
      <c r="A1043" t="s">
        <v>6541</v>
      </c>
      <c r="B1043" s="11" t="str">
        <f t="shared" si="16"/>
        <v>CHPF</v>
      </c>
      <c r="C1043" s="11" t="str">
        <f>VLOOKUP('intouch变量（实型）'!$A1043,基本表格!$G:$Q,2,FALSE)</f>
        <v>2144+P6-M2 木片筛废料皮带运输机 反馈电流 下下限值</v>
      </c>
      <c r="D1043" t="s">
        <v>154</v>
      </c>
      <c r="E1043" t="s">
        <v>154</v>
      </c>
      <c r="F1043">
        <v>0</v>
      </c>
      <c r="G1043" t="s">
        <v>154</v>
      </c>
      <c r="H1043" t="s">
        <v>154</v>
      </c>
      <c r="I1043">
        <v>0</v>
      </c>
      <c r="J1043">
        <v>0</v>
      </c>
      <c r="L1043">
        <v>0</v>
      </c>
      <c r="M1043">
        <v>-32768</v>
      </c>
      <c r="N1043">
        <v>32767</v>
      </c>
      <c r="O1043">
        <v>0</v>
      </c>
      <c r="P1043">
        <v>0</v>
      </c>
      <c r="Q1043" t="s">
        <v>155</v>
      </c>
      <c r="R1043">
        <v>0</v>
      </c>
      <c r="S1043">
        <v>1</v>
      </c>
      <c r="T1043" t="s">
        <v>155</v>
      </c>
      <c r="U1043">
        <v>0</v>
      </c>
      <c r="V1043">
        <v>1</v>
      </c>
      <c r="W1043" t="s">
        <v>155</v>
      </c>
      <c r="X1043">
        <v>0</v>
      </c>
      <c r="Y1043">
        <v>1</v>
      </c>
      <c r="Z1043" t="s">
        <v>155</v>
      </c>
      <c r="AA1043">
        <v>0</v>
      </c>
      <c r="AB1043">
        <v>1</v>
      </c>
      <c r="AC1043" t="s">
        <v>155</v>
      </c>
      <c r="AD1043">
        <v>0</v>
      </c>
      <c r="AE1043">
        <v>1</v>
      </c>
      <c r="AF1043" t="s">
        <v>155</v>
      </c>
      <c r="AG1043">
        <v>0</v>
      </c>
      <c r="AH1043">
        <v>1</v>
      </c>
      <c r="AI1043">
        <v>0</v>
      </c>
      <c r="AJ1043" t="s">
        <v>155</v>
      </c>
      <c r="AK1043">
        <v>0</v>
      </c>
      <c r="AL1043">
        <v>1</v>
      </c>
      <c r="AM1043" t="s">
        <v>4774</v>
      </c>
      <c r="AN1043">
        <v>-32768</v>
      </c>
      <c r="AO1043">
        <v>32767</v>
      </c>
      <c r="AP1043" t="s">
        <v>4775</v>
      </c>
      <c r="AQ1043" s="1" t="s">
        <v>157</v>
      </c>
      <c r="AR1043" t="s">
        <v>158</v>
      </c>
      <c r="AS1043" t="str">
        <f>VLOOKUP('intouch变量（实型）'!$A1043,基本表格!$G:$Q,3,FALSE)</f>
        <v>DB100,REAL3876</v>
      </c>
      <c r="AT1043" t="str">
        <f>VLOOKUP('intouch变量（实型）'!$A1043,基本表格!$G:$Q,10,FALSE)</f>
        <v>No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</row>
    <row r="1044" spans="1:55">
      <c r="A1044" t="s">
        <v>6542</v>
      </c>
      <c r="B1044" s="11" t="str">
        <f t="shared" si="16"/>
        <v>CHPF</v>
      </c>
      <c r="C1044" s="11" t="str">
        <f>VLOOKUP('intouch变量（实型）'!$A1044,基本表格!$G:$Q,2,FALSE)</f>
        <v>1125.1+P4-M1 备料长废料皮带运输机 给定频率 实际值</v>
      </c>
      <c r="D1044" t="s">
        <v>154</v>
      </c>
      <c r="E1044" t="s">
        <v>154</v>
      </c>
      <c r="F1044">
        <v>0</v>
      </c>
      <c r="G1044" t="s">
        <v>154</v>
      </c>
      <c r="H1044" t="s">
        <v>154</v>
      </c>
      <c r="I1044">
        <v>0</v>
      </c>
      <c r="J1044">
        <v>0</v>
      </c>
      <c r="L1044">
        <v>0</v>
      </c>
      <c r="M1044">
        <v>-32768</v>
      </c>
      <c r="N1044">
        <v>32767</v>
      </c>
      <c r="O1044">
        <v>0</v>
      </c>
      <c r="P1044">
        <v>0</v>
      </c>
      <c r="Q1044" t="s">
        <v>155</v>
      </c>
      <c r="R1044">
        <v>0</v>
      </c>
      <c r="S1044">
        <v>1</v>
      </c>
      <c r="T1044" t="s">
        <v>155</v>
      </c>
      <c r="U1044">
        <v>0</v>
      </c>
      <c r="V1044">
        <v>1</v>
      </c>
      <c r="W1044" t="s">
        <v>155</v>
      </c>
      <c r="X1044">
        <v>0</v>
      </c>
      <c r="Y1044">
        <v>1</v>
      </c>
      <c r="Z1044" t="s">
        <v>155</v>
      </c>
      <c r="AA1044">
        <v>0</v>
      </c>
      <c r="AB1044">
        <v>1</v>
      </c>
      <c r="AC1044" t="s">
        <v>155</v>
      </c>
      <c r="AD1044">
        <v>0</v>
      </c>
      <c r="AE1044">
        <v>1</v>
      </c>
      <c r="AF1044" t="s">
        <v>155</v>
      </c>
      <c r="AG1044">
        <v>0</v>
      </c>
      <c r="AH1044">
        <v>1</v>
      </c>
      <c r="AI1044">
        <v>0</v>
      </c>
      <c r="AJ1044" t="s">
        <v>155</v>
      </c>
      <c r="AK1044">
        <v>0</v>
      </c>
      <c r="AL1044">
        <v>1</v>
      </c>
      <c r="AM1044" t="s">
        <v>4774</v>
      </c>
      <c r="AN1044">
        <v>-32768</v>
      </c>
      <c r="AO1044">
        <v>32767</v>
      </c>
      <c r="AP1044" t="s">
        <v>4775</v>
      </c>
      <c r="AQ1044" s="1" t="s">
        <v>157</v>
      </c>
      <c r="AR1044" t="s">
        <v>158</v>
      </c>
      <c r="AS1044" t="str">
        <f>VLOOKUP('intouch变量（实型）'!$A1044,基本表格!$G:$Q,3,FALSE)</f>
        <v>DB100,REAL3956</v>
      </c>
      <c r="AT1044" t="str">
        <f>VLOOKUP('intouch变量（实型）'!$A1044,基本表格!$G:$Q,10,FALSE)</f>
        <v>Yes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</row>
    <row r="1045" spans="1:55">
      <c r="A1045" t="s">
        <v>6543</v>
      </c>
      <c r="B1045" s="11" t="str">
        <f t="shared" si="16"/>
        <v>CHPF</v>
      </c>
      <c r="C1045" s="11" t="str">
        <f>VLOOKUP('intouch变量（实型）'!$A1045,基本表格!$G:$Q,2,FALSE)</f>
        <v>1125.1+P4-M1 备料长废料皮带运输机 给定频率 量程</v>
      </c>
      <c r="D1045" t="s">
        <v>154</v>
      </c>
      <c r="E1045" t="s">
        <v>154</v>
      </c>
      <c r="F1045">
        <v>0</v>
      </c>
      <c r="G1045" t="s">
        <v>154</v>
      </c>
      <c r="H1045" t="s">
        <v>154</v>
      </c>
      <c r="I1045">
        <v>0</v>
      </c>
      <c r="J1045">
        <v>0</v>
      </c>
      <c r="L1045">
        <v>0</v>
      </c>
      <c r="M1045">
        <v>-32768</v>
      </c>
      <c r="N1045">
        <v>32767</v>
      </c>
      <c r="O1045">
        <v>0</v>
      </c>
      <c r="P1045">
        <v>0</v>
      </c>
      <c r="Q1045" t="s">
        <v>155</v>
      </c>
      <c r="R1045">
        <v>0</v>
      </c>
      <c r="S1045">
        <v>1</v>
      </c>
      <c r="T1045" t="s">
        <v>155</v>
      </c>
      <c r="U1045">
        <v>0</v>
      </c>
      <c r="V1045">
        <v>1</v>
      </c>
      <c r="W1045" t="s">
        <v>155</v>
      </c>
      <c r="X1045">
        <v>0</v>
      </c>
      <c r="Y1045">
        <v>1</v>
      </c>
      <c r="Z1045" t="s">
        <v>155</v>
      </c>
      <c r="AA1045">
        <v>0</v>
      </c>
      <c r="AB1045">
        <v>1</v>
      </c>
      <c r="AC1045" t="s">
        <v>155</v>
      </c>
      <c r="AD1045">
        <v>0</v>
      </c>
      <c r="AE1045">
        <v>1</v>
      </c>
      <c r="AF1045" t="s">
        <v>155</v>
      </c>
      <c r="AG1045">
        <v>0</v>
      </c>
      <c r="AH1045">
        <v>1</v>
      </c>
      <c r="AI1045">
        <v>0</v>
      </c>
      <c r="AJ1045" t="s">
        <v>155</v>
      </c>
      <c r="AK1045">
        <v>0</v>
      </c>
      <c r="AL1045">
        <v>1</v>
      </c>
      <c r="AM1045" t="s">
        <v>4774</v>
      </c>
      <c r="AN1045">
        <v>-32768</v>
      </c>
      <c r="AO1045">
        <v>32767</v>
      </c>
      <c r="AP1045" t="s">
        <v>4775</v>
      </c>
      <c r="AQ1045" s="1" t="s">
        <v>157</v>
      </c>
      <c r="AR1045" t="s">
        <v>158</v>
      </c>
      <c r="AS1045" t="str">
        <f>VLOOKUP('intouch变量（实型）'!$A1045,基本表格!$G:$Q,3,FALSE)</f>
        <v>DB100,REAL3960</v>
      </c>
      <c r="AT1045" t="str">
        <f>VLOOKUP('intouch变量（实型）'!$A1045,基本表格!$G:$Q,10,FALSE)</f>
        <v>No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</row>
    <row r="1046" spans="1:55">
      <c r="A1046" t="s">
        <v>6544</v>
      </c>
      <c r="B1046" s="11" t="str">
        <f t="shared" si="16"/>
        <v>CHPF</v>
      </c>
      <c r="C1046" s="11" t="str">
        <f>VLOOKUP('intouch变量（实型）'!$A1046,基本表格!$G:$Q,2,FALSE)</f>
        <v>1125.1+P4-M1 备料长废料皮带运输机 给定频率 上限值</v>
      </c>
      <c r="D1046" t="s">
        <v>154</v>
      </c>
      <c r="E1046" t="s">
        <v>154</v>
      </c>
      <c r="F1046">
        <v>0</v>
      </c>
      <c r="G1046" t="s">
        <v>154</v>
      </c>
      <c r="H1046" t="s">
        <v>154</v>
      </c>
      <c r="I1046">
        <v>0</v>
      </c>
      <c r="J1046">
        <v>0</v>
      </c>
      <c r="L1046">
        <v>0</v>
      </c>
      <c r="M1046">
        <v>-32768</v>
      </c>
      <c r="N1046">
        <v>32767</v>
      </c>
      <c r="O1046">
        <v>0</v>
      </c>
      <c r="P1046">
        <v>0</v>
      </c>
      <c r="Q1046" t="s">
        <v>155</v>
      </c>
      <c r="R1046">
        <v>0</v>
      </c>
      <c r="S1046">
        <v>1</v>
      </c>
      <c r="T1046" t="s">
        <v>155</v>
      </c>
      <c r="U1046">
        <v>0</v>
      </c>
      <c r="V1046">
        <v>1</v>
      </c>
      <c r="W1046" t="s">
        <v>155</v>
      </c>
      <c r="X1046">
        <v>0</v>
      </c>
      <c r="Y1046">
        <v>1</v>
      </c>
      <c r="Z1046" t="s">
        <v>155</v>
      </c>
      <c r="AA1046">
        <v>0</v>
      </c>
      <c r="AB1046">
        <v>1</v>
      </c>
      <c r="AC1046" t="s">
        <v>155</v>
      </c>
      <c r="AD1046">
        <v>0</v>
      </c>
      <c r="AE1046">
        <v>1</v>
      </c>
      <c r="AF1046" t="s">
        <v>155</v>
      </c>
      <c r="AG1046">
        <v>0</v>
      </c>
      <c r="AH1046">
        <v>1</v>
      </c>
      <c r="AI1046">
        <v>0</v>
      </c>
      <c r="AJ1046" t="s">
        <v>155</v>
      </c>
      <c r="AK1046">
        <v>0</v>
      </c>
      <c r="AL1046">
        <v>1</v>
      </c>
      <c r="AM1046" t="s">
        <v>4774</v>
      </c>
      <c r="AN1046">
        <v>-32768</v>
      </c>
      <c r="AO1046">
        <v>32767</v>
      </c>
      <c r="AP1046" t="s">
        <v>4775</v>
      </c>
      <c r="AQ1046" s="1" t="s">
        <v>157</v>
      </c>
      <c r="AR1046" t="s">
        <v>158</v>
      </c>
      <c r="AS1046" t="str">
        <f>VLOOKUP('intouch变量（实型）'!$A1046,基本表格!$G:$Q,3,FALSE)</f>
        <v>DB100,REAL3964</v>
      </c>
      <c r="AT1046" t="str">
        <f>VLOOKUP('intouch变量（实型）'!$A1046,基本表格!$G:$Q,10,FALSE)</f>
        <v>No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</row>
    <row r="1047" spans="1:55">
      <c r="A1047" t="s">
        <v>6545</v>
      </c>
      <c r="B1047" s="11" t="str">
        <f t="shared" si="16"/>
        <v>CHPF</v>
      </c>
      <c r="C1047" s="11" t="str">
        <f>VLOOKUP('intouch变量（实型）'!$A1047,基本表格!$G:$Q,2,FALSE)</f>
        <v>1125.1+P4-M1 备料长废料皮带运输机 给定频率 下限值</v>
      </c>
      <c r="D1047" t="s">
        <v>154</v>
      </c>
      <c r="E1047" t="s">
        <v>154</v>
      </c>
      <c r="F1047">
        <v>0</v>
      </c>
      <c r="G1047" t="s">
        <v>154</v>
      </c>
      <c r="H1047" t="s">
        <v>154</v>
      </c>
      <c r="I1047">
        <v>0</v>
      </c>
      <c r="J1047">
        <v>0</v>
      </c>
      <c r="L1047">
        <v>0</v>
      </c>
      <c r="M1047">
        <v>-32768</v>
      </c>
      <c r="N1047">
        <v>32767</v>
      </c>
      <c r="O1047">
        <v>0</v>
      </c>
      <c r="P1047">
        <v>0</v>
      </c>
      <c r="Q1047" t="s">
        <v>155</v>
      </c>
      <c r="R1047">
        <v>0</v>
      </c>
      <c r="S1047">
        <v>1</v>
      </c>
      <c r="T1047" t="s">
        <v>155</v>
      </c>
      <c r="U1047">
        <v>0</v>
      </c>
      <c r="V1047">
        <v>1</v>
      </c>
      <c r="W1047" t="s">
        <v>155</v>
      </c>
      <c r="X1047">
        <v>0</v>
      </c>
      <c r="Y1047">
        <v>1</v>
      </c>
      <c r="Z1047" t="s">
        <v>155</v>
      </c>
      <c r="AA1047">
        <v>0</v>
      </c>
      <c r="AB1047">
        <v>1</v>
      </c>
      <c r="AC1047" t="s">
        <v>155</v>
      </c>
      <c r="AD1047">
        <v>0</v>
      </c>
      <c r="AE1047">
        <v>1</v>
      </c>
      <c r="AF1047" t="s">
        <v>155</v>
      </c>
      <c r="AG1047">
        <v>0</v>
      </c>
      <c r="AH1047">
        <v>1</v>
      </c>
      <c r="AI1047">
        <v>0</v>
      </c>
      <c r="AJ1047" t="s">
        <v>155</v>
      </c>
      <c r="AK1047">
        <v>0</v>
      </c>
      <c r="AL1047">
        <v>1</v>
      </c>
      <c r="AM1047" t="s">
        <v>4774</v>
      </c>
      <c r="AN1047">
        <v>-32768</v>
      </c>
      <c r="AO1047">
        <v>32767</v>
      </c>
      <c r="AP1047" t="s">
        <v>4775</v>
      </c>
      <c r="AQ1047" s="1" t="s">
        <v>157</v>
      </c>
      <c r="AR1047" t="s">
        <v>158</v>
      </c>
      <c r="AS1047" t="str">
        <f>VLOOKUP('intouch变量（实型）'!$A1047,基本表格!$G:$Q,3,FALSE)</f>
        <v>DB100,REAL3968</v>
      </c>
      <c r="AT1047" t="str">
        <f>VLOOKUP('intouch变量（实型）'!$A1047,基本表格!$G:$Q,10,FALSE)</f>
        <v>No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</row>
    <row r="1048" spans="1:55">
      <c r="A1048" t="s">
        <v>6546</v>
      </c>
      <c r="B1048" s="11" t="str">
        <f t="shared" si="16"/>
        <v>CHPF</v>
      </c>
      <c r="C1048" s="11" t="str">
        <f>VLOOKUP('intouch变量（实型）'!$A1048,基本表格!$G:$Q,2,FALSE)</f>
        <v>1125.1+P4-M1 备料长废料皮带运输机 给定频率 上上限值</v>
      </c>
      <c r="D1048" t="s">
        <v>154</v>
      </c>
      <c r="E1048" t="s">
        <v>154</v>
      </c>
      <c r="F1048">
        <v>0</v>
      </c>
      <c r="G1048" t="s">
        <v>154</v>
      </c>
      <c r="H1048" t="s">
        <v>154</v>
      </c>
      <c r="I1048">
        <v>0</v>
      </c>
      <c r="J1048">
        <v>0</v>
      </c>
      <c r="L1048">
        <v>0</v>
      </c>
      <c r="M1048">
        <v>-32768</v>
      </c>
      <c r="N1048">
        <v>32767</v>
      </c>
      <c r="O1048">
        <v>0</v>
      </c>
      <c r="P1048">
        <v>0</v>
      </c>
      <c r="Q1048" t="s">
        <v>155</v>
      </c>
      <c r="R1048">
        <v>0</v>
      </c>
      <c r="S1048">
        <v>1</v>
      </c>
      <c r="T1048" t="s">
        <v>155</v>
      </c>
      <c r="U1048">
        <v>0</v>
      </c>
      <c r="V1048">
        <v>1</v>
      </c>
      <c r="W1048" t="s">
        <v>155</v>
      </c>
      <c r="X1048">
        <v>0</v>
      </c>
      <c r="Y1048">
        <v>1</v>
      </c>
      <c r="Z1048" t="s">
        <v>155</v>
      </c>
      <c r="AA1048">
        <v>0</v>
      </c>
      <c r="AB1048">
        <v>1</v>
      </c>
      <c r="AC1048" t="s">
        <v>155</v>
      </c>
      <c r="AD1048">
        <v>0</v>
      </c>
      <c r="AE1048">
        <v>1</v>
      </c>
      <c r="AF1048" t="s">
        <v>155</v>
      </c>
      <c r="AG1048">
        <v>0</v>
      </c>
      <c r="AH1048">
        <v>1</v>
      </c>
      <c r="AI1048">
        <v>0</v>
      </c>
      <c r="AJ1048" t="s">
        <v>155</v>
      </c>
      <c r="AK1048">
        <v>0</v>
      </c>
      <c r="AL1048">
        <v>1</v>
      </c>
      <c r="AM1048" t="s">
        <v>4774</v>
      </c>
      <c r="AN1048">
        <v>-32768</v>
      </c>
      <c r="AO1048">
        <v>32767</v>
      </c>
      <c r="AP1048" t="s">
        <v>4775</v>
      </c>
      <c r="AQ1048" s="1" t="s">
        <v>157</v>
      </c>
      <c r="AR1048" t="s">
        <v>158</v>
      </c>
      <c r="AS1048" t="str">
        <f>VLOOKUP('intouch变量（实型）'!$A1048,基本表格!$G:$Q,3,FALSE)</f>
        <v>DB100,REAL3972</v>
      </c>
      <c r="AT1048" t="str">
        <f>VLOOKUP('intouch变量（实型）'!$A1048,基本表格!$G:$Q,10,FALSE)</f>
        <v>No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</row>
    <row r="1049" spans="1:55">
      <c r="A1049" t="s">
        <v>6547</v>
      </c>
      <c r="B1049" s="11" t="str">
        <f t="shared" si="16"/>
        <v>CHPF</v>
      </c>
      <c r="C1049" s="11" t="str">
        <f>VLOOKUP('intouch变量（实型）'!$A1049,基本表格!$G:$Q,2,FALSE)</f>
        <v>1125.1+P4-M1 备料长废料皮带运输机 给定频率 下下限值</v>
      </c>
      <c r="D1049" t="s">
        <v>154</v>
      </c>
      <c r="E1049" t="s">
        <v>154</v>
      </c>
      <c r="F1049">
        <v>0</v>
      </c>
      <c r="G1049" t="s">
        <v>154</v>
      </c>
      <c r="H1049" t="s">
        <v>154</v>
      </c>
      <c r="I1049">
        <v>0</v>
      </c>
      <c r="J1049">
        <v>0</v>
      </c>
      <c r="L1049">
        <v>0</v>
      </c>
      <c r="M1049">
        <v>-32768</v>
      </c>
      <c r="N1049">
        <v>32767</v>
      </c>
      <c r="O1049">
        <v>0</v>
      </c>
      <c r="P1049">
        <v>0</v>
      </c>
      <c r="Q1049" t="s">
        <v>155</v>
      </c>
      <c r="R1049">
        <v>0</v>
      </c>
      <c r="S1049">
        <v>1</v>
      </c>
      <c r="T1049" t="s">
        <v>155</v>
      </c>
      <c r="U1049">
        <v>0</v>
      </c>
      <c r="V1049">
        <v>1</v>
      </c>
      <c r="W1049" t="s">
        <v>155</v>
      </c>
      <c r="X1049">
        <v>0</v>
      </c>
      <c r="Y1049">
        <v>1</v>
      </c>
      <c r="Z1049" t="s">
        <v>155</v>
      </c>
      <c r="AA1049">
        <v>0</v>
      </c>
      <c r="AB1049">
        <v>1</v>
      </c>
      <c r="AC1049" t="s">
        <v>155</v>
      </c>
      <c r="AD1049">
        <v>0</v>
      </c>
      <c r="AE1049">
        <v>1</v>
      </c>
      <c r="AF1049" t="s">
        <v>155</v>
      </c>
      <c r="AG1049">
        <v>0</v>
      </c>
      <c r="AH1049">
        <v>1</v>
      </c>
      <c r="AI1049">
        <v>0</v>
      </c>
      <c r="AJ1049" t="s">
        <v>155</v>
      </c>
      <c r="AK1049">
        <v>0</v>
      </c>
      <c r="AL1049">
        <v>1</v>
      </c>
      <c r="AM1049" t="s">
        <v>4774</v>
      </c>
      <c r="AN1049">
        <v>-32768</v>
      </c>
      <c r="AO1049">
        <v>32767</v>
      </c>
      <c r="AP1049" t="s">
        <v>4775</v>
      </c>
      <c r="AQ1049" s="1" t="s">
        <v>157</v>
      </c>
      <c r="AR1049" t="s">
        <v>158</v>
      </c>
      <c r="AS1049" t="str">
        <f>VLOOKUP('intouch变量（实型）'!$A1049,基本表格!$G:$Q,3,FALSE)</f>
        <v>DB100,REAL3976</v>
      </c>
      <c r="AT1049" t="str">
        <f>VLOOKUP('intouch变量（实型）'!$A1049,基本表格!$G:$Q,10,FALSE)</f>
        <v>No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</row>
    <row r="1050" spans="1:55">
      <c r="A1050" t="s">
        <v>6548</v>
      </c>
      <c r="B1050" s="11" t="str">
        <f t="shared" si="16"/>
        <v>CHPF</v>
      </c>
      <c r="C1050" s="11" t="str">
        <f>VLOOKUP('intouch变量（实型）'!$A1050,基本表格!$G:$Q,2,FALSE)</f>
        <v>1125.1+P4-M1 备料长废料皮带运输机 反馈频率 实际值</v>
      </c>
      <c r="D1050" t="s">
        <v>154</v>
      </c>
      <c r="E1050" t="s">
        <v>154</v>
      </c>
      <c r="F1050">
        <v>0</v>
      </c>
      <c r="G1050" t="s">
        <v>154</v>
      </c>
      <c r="H1050" t="s">
        <v>154</v>
      </c>
      <c r="I1050">
        <v>0</v>
      </c>
      <c r="J1050">
        <v>0</v>
      </c>
      <c r="L1050">
        <v>0</v>
      </c>
      <c r="M1050">
        <v>-32768</v>
      </c>
      <c r="N1050">
        <v>32767</v>
      </c>
      <c r="O1050">
        <v>0</v>
      </c>
      <c r="P1050">
        <v>0</v>
      </c>
      <c r="Q1050" t="s">
        <v>155</v>
      </c>
      <c r="R1050">
        <v>0</v>
      </c>
      <c r="S1050">
        <v>1</v>
      </c>
      <c r="T1050" t="s">
        <v>155</v>
      </c>
      <c r="U1050">
        <v>0</v>
      </c>
      <c r="V1050">
        <v>1</v>
      </c>
      <c r="W1050" t="s">
        <v>155</v>
      </c>
      <c r="X1050">
        <v>0</v>
      </c>
      <c r="Y1050">
        <v>1</v>
      </c>
      <c r="Z1050" t="s">
        <v>155</v>
      </c>
      <c r="AA1050">
        <v>0</v>
      </c>
      <c r="AB1050">
        <v>1</v>
      </c>
      <c r="AC1050" t="s">
        <v>155</v>
      </c>
      <c r="AD1050">
        <v>0</v>
      </c>
      <c r="AE1050">
        <v>1</v>
      </c>
      <c r="AF1050" t="s">
        <v>155</v>
      </c>
      <c r="AG1050">
        <v>0</v>
      </c>
      <c r="AH1050">
        <v>1</v>
      </c>
      <c r="AI1050">
        <v>0</v>
      </c>
      <c r="AJ1050" t="s">
        <v>155</v>
      </c>
      <c r="AK1050">
        <v>0</v>
      </c>
      <c r="AL1050">
        <v>1</v>
      </c>
      <c r="AM1050" t="s">
        <v>4774</v>
      </c>
      <c r="AN1050">
        <v>-32768</v>
      </c>
      <c r="AO1050">
        <v>32767</v>
      </c>
      <c r="AP1050" t="s">
        <v>4775</v>
      </c>
      <c r="AQ1050" s="1" t="s">
        <v>157</v>
      </c>
      <c r="AR1050" t="s">
        <v>158</v>
      </c>
      <c r="AS1050" t="str">
        <f>VLOOKUP('intouch变量（实型）'!$A1050,基本表格!$G:$Q,3,FALSE)</f>
        <v>DB100,REAL4006</v>
      </c>
      <c r="AT1050" t="str">
        <f>VLOOKUP('intouch变量（实型）'!$A1050,基本表格!$G:$Q,10,FALSE)</f>
        <v>Yes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</row>
    <row r="1051" spans="1:55">
      <c r="A1051" t="s">
        <v>6549</v>
      </c>
      <c r="B1051" s="11" t="str">
        <f t="shared" si="16"/>
        <v>CHPF</v>
      </c>
      <c r="C1051" s="11" t="str">
        <f>VLOOKUP('intouch变量（实型）'!$A1051,基本表格!$G:$Q,2,FALSE)</f>
        <v>1125.1+P4-M1 备料长废料皮带运输机 反馈频率 量程</v>
      </c>
      <c r="D1051" t="s">
        <v>154</v>
      </c>
      <c r="E1051" t="s">
        <v>154</v>
      </c>
      <c r="F1051">
        <v>0</v>
      </c>
      <c r="G1051" t="s">
        <v>154</v>
      </c>
      <c r="H1051" t="s">
        <v>154</v>
      </c>
      <c r="I1051">
        <v>0</v>
      </c>
      <c r="J1051">
        <v>0</v>
      </c>
      <c r="L1051">
        <v>0</v>
      </c>
      <c r="M1051">
        <v>-32768</v>
      </c>
      <c r="N1051">
        <v>32767</v>
      </c>
      <c r="O1051">
        <v>0</v>
      </c>
      <c r="P1051">
        <v>0</v>
      </c>
      <c r="Q1051" t="s">
        <v>155</v>
      </c>
      <c r="R1051">
        <v>0</v>
      </c>
      <c r="S1051">
        <v>1</v>
      </c>
      <c r="T1051" t="s">
        <v>155</v>
      </c>
      <c r="U1051">
        <v>0</v>
      </c>
      <c r="V1051">
        <v>1</v>
      </c>
      <c r="W1051" t="s">
        <v>155</v>
      </c>
      <c r="X1051">
        <v>0</v>
      </c>
      <c r="Y1051">
        <v>1</v>
      </c>
      <c r="Z1051" t="s">
        <v>155</v>
      </c>
      <c r="AA1051">
        <v>0</v>
      </c>
      <c r="AB1051">
        <v>1</v>
      </c>
      <c r="AC1051" t="s">
        <v>155</v>
      </c>
      <c r="AD1051">
        <v>0</v>
      </c>
      <c r="AE1051">
        <v>1</v>
      </c>
      <c r="AF1051" t="s">
        <v>155</v>
      </c>
      <c r="AG1051">
        <v>0</v>
      </c>
      <c r="AH1051">
        <v>1</v>
      </c>
      <c r="AI1051">
        <v>0</v>
      </c>
      <c r="AJ1051" t="s">
        <v>155</v>
      </c>
      <c r="AK1051">
        <v>0</v>
      </c>
      <c r="AL1051">
        <v>1</v>
      </c>
      <c r="AM1051" t="s">
        <v>4774</v>
      </c>
      <c r="AN1051">
        <v>-32768</v>
      </c>
      <c r="AO1051">
        <v>32767</v>
      </c>
      <c r="AP1051" t="s">
        <v>4775</v>
      </c>
      <c r="AQ1051" s="1" t="s">
        <v>157</v>
      </c>
      <c r="AR1051" t="s">
        <v>158</v>
      </c>
      <c r="AS1051" t="str">
        <f>VLOOKUP('intouch变量（实型）'!$A1051,基本表格!$G:$Q,3,FALSE)</f>
        <v>DB100,REAL4010</v>
      </c>
      <c r="AT1051" t="str">
        <f>VLOOKUP('intouch变量（实型）'!$A1051,基本表格!$G:$Q,10,FALSE)</f>
        <v>No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</row>
    <row r="1052" spans="1:55">
      <c r="A1052" t="s">
        <v>6550</v>
      </c>
      <c r="B1052" s="11" t="str">
        <f t="shared" si="16"/>
        <v>CHPF</v>
      </c>
      <c r="C1052" s="11" t="str">
        <f>VLOOKUP('intouch变量（实型）'!$A1052,基本表格!$G:$Q,2,FALSE)</f>
        <v>1125.1+P4-M1 备料长废料皮带运输机 反馈频率 上限值</v>
      </c>
      <c r="D1052" t="s">
        <v>154</v>
      </c>
      <c r="E1052" t="s">
        <v>154</v>
      </c>
      <c r="F1052">
        <v>0</v>
      </c>
      <c r="G1052" t="s">
        <v>154</v>
      </c>
      <c r="H1052" t="s">
        <v>154</v>
      </c>
      <c r="I1052">
        <v>0</v>
      </c>
      <c r="J1052">
        <v>0</v>
      </c>
      <c r="L1052">
        <v>0</v>
      </c>
      <c r="M1052">
        <v>-32768</v>
      </c>
      <c r="N1052">
        <v>32767</v>
      </c>
      <c r="O1052">
        <v>0</v>
      </c>
      <c r="P1052">
        <v>0</v>
      </c>
      <c r="Q1052" t="s">
        <v>155</v>
      </c>
      <c r="R1052">
        <v>0</v>
      </c>
      <c r="S1052">
        <v>1</v>
      </c>
      <c r="T1052" t="s">
        <v>155</v>
      </c>
      <c r="U1052">
        <v>0</v>
      </c>
      <c r="V1052">
        <v>1</v>
      </c>
      <c r="W1052" t="s">
        <v>155</v>
      </c>
      <c r="X1052">
        <v>0</v>
      </c>
      <c r="Y1052">
        <v>1</v>
      </c>
      <c r="Z1052" t="s">
        <v>155</v>
      </c>
      <c r="AA1052">
        <v>0</v>
      </c>
      <c r="AB1052">
        <v>1</v>
      </c>
      <c r="AC1052" t="s">
        <v>155</v>
      </c>
      <c r="AD1052">
        <v>0</v>
      </c>
      <c r="AE1052">
        <v>1</v>
      </c>
      <c r="AF1052" t="s">
        <v>155</v>
      </c>
      <c r="AG1052">
        <v>0</v>
      </c>
      <c r="AH1052">
        <v>1</v>
      </c>
      <c r="AI1052">
        <v>0</v>
      </c>
      <c r="AJ1052" t="s">
        <v>155</v>
      </c>
      <c r="AK1052">
        <v>0</v>
      </c>
      <c r="AL1052">
        <v>1</v>
      </c>
      <c r="AM1052" t="s">
        <v>4774</v>
      </c>
      <c r="AN1052">
        <v>-32768</v>
      </c>
      <c r="AO1052">
        <v>32767</v>
      </c>
      <c r="AP1052" t="s">
        <v>4775</v>
      </c>
      <c r="AQ1052" s="1" t="s">
        <v>157</v>
      </c>
      <c r="AR1052" t="s">
        <v>158</v>
      </c>
      <c r="AS1052" t="str">
        <f>VLOOKUP('intouch变量（实型）'!$A1052,基本表格!$G:$Q,3,FALSE)</f>
        <v>DB100,REAL4014</v>
      </c>
      <c r="AT1052" t="str">
        <f>VLOOKUP('intouch变量（实型）'!$A1052,基本表格!$G:$Q,10,FALSE)</f>
        <v>No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</row>
    <row r="1053" spans="1:55">
      <c r="A1053" t="s">
        <v>6551</v>
      </c>
      <c r="B1053" s="11" t="str">
        <f t="shared" si="16"/>
        <v>CHPF</v>
      </c>
      <c r="C1053" s="11" t="str">
        <f>VLOOKUP('intouch变量（实型）'!$A1053,基本表格!$G:$Q,2,FALSE)</f>
        <v>1125.1+P4-M1 备料长废料皮带运输机 反馈频率 下限值</v>
      </c>
      <c r="D1053" t="s">
        <v>154</v>
      </c>
      <c r="E1053" t="s">
        <v>154</v>
      </c>
      <c r="F1053">
        <v>0</v>
      </c>
      <c r="G1053" t="s">
        <v>154</v>
      </c>
      <c r="H1053" t="s">
        <v>154</v>
      </c>
      <c r="I1053">
        <v>0</v>
      </c>
      <c r="J1053">
        <v>0</v>
      </c>
      <c r="L1053">
        <v>0</v>
      </c>
      <c r="M1053">
        <v>-32768</v>
      </c>
      <c r="N1053">
        <v>32767</v>
      </c>
      <c r="O1053">
        <v>0</v>
      </c>
      <c r="P1053">
        <v>0</v>
      </c>
      <c r="Q1053" t="s">
        <v>155</v>
      </c>
      <c r="R1053">
        <v>0</v>
      </c>
      <c r="S1053">
        <v>1</v>
      </c>
      <c r="T1053" t="s">
        <v>155</v>
      </c>
      <c r="U1053">
        <v>0</v>
      </c>
      <c r="V1053">
        <v>1</v>
      </c>
      <c r="W1053" t="s">
        <v>155</v>
      </c>
      <c r="X1053">
        <v>0</v>
      </c>
      <c r="Y1053">
        <v>1</v>
      </c>
      <c r="Z1053" t="s">
        <v>155</v>
      </c>
      <c r="AA1053">
        <v>0</v>
      </c>
      <c r="AB1053">
        <v>1</v>
      </c>
      <c r="AC1053" t="s">
        <v>155</v>
      </c>
      <c r="AD1053">
        <v>0</v>
      </c>
      <c r="AE1053">
        <v>1</v>
      </c>
      <c r="AF1053" t="s">
        <v>155</v>
      </c>
      <c r="AG1053">
        <v>0</v>
      </c>
      <c r="AH1053">
        <v>1</v>
      </c>
      <c r="AI1053">
        <v>0</v>
      </c>
      <c r="AJ1053" t="s">
        <v>155</v>
      </c>
      <c r="AK1053">
        <v>0</v>
      </c>
      <c r="AL1053">
        <v>1</v>
      </c>
      <c r="AM1053" t="s">
        <v>4774</v>
      </c>
      <c r="AN1053">
        <v>-32768</v>
      </c>
      <c r="AO1053">
        <v>32767</v>
      </c>
      <c r="AP1053" t="s">
        <v>4775</v>
      </c>
      <c r="AQ1053" s="1" t="s">
        <v>157</v>
      </c>
      <c r="AR1053" t="s">
        <v>158</v>
      </c>
      <c r="AS1053" t="str">
        <f>VLOOKUP('intouch变量（实型）'!$A1053,基本表格!$G:$Q,3,FALSE)</f>
        <v>DB100,REAL4018</v>
      </c>
      <c r="AT1053" t="str">
        <f>VLOOKUP('intouch变量（实型）'!$A1053,基本表格!$G:$Q,10,FALSE)</f>
        <v>No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</row>
    <row r="1054" spans="1:55">
      <c r="A1054" t="s">
        <v>6552</v>
      </c>
      <c r="B1054" s="11" t="str">
        <f t="shared" si="16"/>
        <v>CHPF</v>
      </c>
      <c r="C1054" s="11" t="str">
        <f>VLOOKUP('intouch变量（实型）'!$A1054,基本表格!$G:$Q,2,FALSE)</f>
        <v>1125.1+P4-M1 备料长废料皮带运输机 反馈频率 上上限值</v>
      </c>
      <c r="D1054" t="s">
        <v>154</v>
      </c>
      <c r="E1054" t="s">
        <v>154</v>
      </c>
      <c r="F1054">
        <v>0</v>
      </c>
      <c r="G1054" t="s">
        <v>154</v>
      </c>
      <c r="H1054" t="s">
        <v>154</v>
      </c>
      <c r="I1054">
        <v>0</v>
      </c>
      <c r="J1054">
        <v>0</v>
      </c>
      <c r="L1054">
        <v>0</v>
      </c>
      <c r="M1054">
        <v>-32768</v>
      </c>
      <c r="N1054">
        <v>32767</v>
      </c>
      <c r="O1054">
        <v>0</v>
      </c>
      <c r="P1054">
        <v>0</v>
      </c>
      <c r="Q1054" t="s">
        <v>155</v>
      </c>
      <c r="R1054">
        <v>0</v>
      </c>
      <c r="S1054">
        <v>1</v>
      </c>
      <c r="T1054" t="s">
        <v>155</v>
      </c>
      <c r="U1054">
        <v>0</v>
      </c>
      <c r="V1054">
        <v>1</v>
      </c>
      <c r="W1054" t="s">
        <v>155</v>
      </c>
      <c r="X1054">
        <v>0</v>
      </c>
      <c r="Y1054">
        <v>1</v>
      </c>
      <c r="Z1054" t="s">
        <v>155</v>
      </c>
      <c r="AA1054">
        <v>0</v>
      </c>
      <c r="AB1054">
        <v>1</v>
      </c>
      <c r="AC1054" t="s">
        <v>155</v>
      </c>
      <c r="AD1054">
        <v>0</v>
      </c>
      <c r="AE1054">
        <v>1</v>
      </c>
      <c r="AF1054" t="s">
        <v>155</v>
      </c>
      <c r="AG1054">
        <v>0</v>
      </c>
      <c r="AH1054">
        <v>1</v>
      </c>
      <c r="AI1054">
        <v>0</v>
      </c>
      <c r="AJ1054" t="s">
        <v>155</v>
      </c>
      <c r="AK1054">
        <v>0</v>
      </c>
      <c r="AL1054">
        <v>1</v>
      </c>
      <c r="AM1054" t="s">
        <v>4774</v>
      </c>
      <c r="AN1054">
        <v>-32768</v>
      </c>
      <c r="AO1054">
        <v>32767</v>
      </c>
      <c r="AP1054" t="s">
        <v>4775</v>
      </c>
      <c r="AQ1054" s="1" t="s">
        <v>157</v>
      </c>
      <c r="AR1054" t="s">
        <v>158</v>
      </c>
      <c r="AS1054" t="str">
        <f>VLOOKUP('intouch变量（实型）'!$A1054,基本表格!$G:$Q,3,FALSE)</f>
        <v>DB100,REAL4022</v>
      </c>
      <c r="AT1054" t="str">
        <f>VLOOKUP('intouch变量（实型）'!$A1054,基本表格!$G:$Q,10,FALSE)</f>
        <v>No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</row>
    <row r="1055" spans="1:55">
      <c r="A1055" t="s">
        <v>6553</v>
      </c>
      <c r="B1055" s="11" t="str">
        <f t="shared" si="16"/>
        <v>CHPF</v>
      </c>
      <c r="C1055" s="11" t="str">
        <f>VLOOKUP('intouch变量（实型）'!$A1055,基本表格!$G:$Q,2,FALSE)</f>
        <v>1125.1+P4-M1 备料长废料皮带运输机 反馈频率 下下限值</v>
      </c>
      <c r="D1055" t="s">
        <v>154</v>
      </c>
      <c r="E1055" t="s">
        <v>154</v>
      </c>
      <c r="F1055">
        <v>0</v>
      </c>
      <c r="G1055" t="s">
        <v>154</v>
      </c>
      <c r="H1055" t="s">
        <v>154</v>
      </c>
      <c r="I1055">
        <v>0</v>
      </c>
      <c r="J1055">
        <v>0</v>
      </c>
      <c r="L1055">
        <v>0</v>
      </c>
      <c r="M1055">
        <v>-32768</v>
      </c>
      <c r="N1055">
        <v>32767</v>
      </c>
      <c r="O1055">
        <v>0</v>
      </c>
      <c r="P1055">
        <v>0</v>
      </c>
      <c r="Q1055" t="s">
        <v>155</v>
      </c>
      <c r="R1055">
        <v>0</v>
      </c>
      <c r="S1055">
        <v>1</v>
      </c>
      <c r="T1055" t="s">
        <v>155</v>
      </c>
      <c r="U1055">
        <v>0</v>
      </c>
      <c r="V1055">
        <v>1</v>
      </c>
      <c r="W1055" t="s">
        <v>155</v>
      </c>
      <c r="X1055">
        <v>0</v>
      </c>
      <c r="Y1055">
        <v>1</v>
      </c>
      <c r="Z1055" t="s">
        <v>155</v>
      </c>
      <c r="AA1055">
        <v>0</v>
      </c>
      <c r="AB1055">
        <v>1</v>
      </c>
      <c r="AC1055" t="s">
        <v>155</v>
      </c>
      <c r="AD1055">
        <v>0</v>
      </c>
      <c r="AE1055">
        <v>1</v>
      </c>
      <c r="AF1055" t="s">
        <v>155</v>
      </c>
      <c r="AG1055">
        <v>0</v>
      </c>
      <c r="AH1055">
        <v>1</v>
      </c>
      <c r="AI1055">
        <v>0</v>
      </c>
      <c r="AJ1055" t="s">
        <v>155</v>
      </c>
      <c r="AK1055">
        <v>0</v>
      </c>
      <c r="AL1055">
        <v>1</v>
      </c>
      <c r="AM1055" t="s">
        <v>4774</v>
      </c>
      <c r="AN1055">
        <v>-32768</v>
      </c>
      <c r="AO1055">
        <v>32767</v>
      </c>
      <c r="AP1055" t="s">
        <v>4775</v>
      </c>
      <c r="AQ1055" s="1" t="s">
        <v>157</v>
      </c>
      <c r="AR1055" t="s">
        <v>158</v>
      </c>
      <c r="AS1055" t="str">
        <f>VLOOKUP('intouch变量（实型）'!$A1055,基本表格!$G:$Q,3,FALSE)</f>
        <v>DB100,REAL4026</v>
      </c>
      <c r="AT1055" t="str">
        <f>VLOOKUP('intouch变量（实型）'!$A1055,基本表格!$G:$Q,10,FALSE)</f>
        <v>No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</row>
    <row r="1056" spans="1:55">
      <c r="A1056" t="s">
        <v>6554</v>
      </c>
      <c r="B1056" s="11" t="str">
        <f t="shared" si="16"/>
        <v>CHPF</v>
      </c>
      <c r="C1056" s="11" t="str">
        <f>VLOOKUP('intouch变量（实型）'!$A1056,基本表格!$G:$Q,2,FALSE)</f>
        <v>1125.1+P4-M1 备料长废料皮带运输机 变频器通讯 实际运行反馈速度</v>
      </c>
      <c r="D1056" t="s">
        <v>154</v>
      </c>
      <c r="E1056" t="s">
        <v>154</v>
      </c>
      <c r="F1056">
        <v>0</v>
      </c>
      <c r="G1056" t="s">
        <v>154</v>
      </c>
      <c r="H1056" t="s">
        <v>154</v>
      </c>
      <c r="I1056">
        <v>0</v>
      </c>
      <c r="J1056">
        <v>0</v>
      </c>
      <c r="L1056">
        <v>0</v>
      </c>
      <c r="M1056">
        <v>-32768</v>
      </c>
      <c r="N1056">
        <v>32767</v>
      </c>
      <c r="O1056">
        <v>0</v>
      </c>
      <c r="P1056">
        <v>0</v>
      </c>
      <c r="Q1056" t="s">
        <v>155</v>
      </c>
      <c r="R1056">
        <v>0</v>
      </c>
      <c r="S1056">
        <v>1</v>
      </c>
      <c r="T1056" t="s">
        <v>155</v>
      </c>
      <c r="U1056">
        <v>0</v>
      </c>
      <c r="V1056">
        <v>1</v>
      </c>
      <c r="W1056" t="s">
        <v>155</v>
      </c>
      <c r="X1056">
        <v>0</v>
      </c>
      <c r="Y1056">
        <v>1</v>
      </c>
      <c r="Z1056" t="s">
        <v>155</v>
      </c>
      <c r="AA1056">
        <v>0</v>
      </c>
      <c r="AB1056">
        <v>1</v>
      </c>
      <c r="AC1056" t="s">
        <v>155</v>
      </c>
      <c r="AD1056">
        <v>0</v>
      </c>
      <c r="AE1056">
        <v>1</v>
      </c>
      <c r="AF1056" t="s">
        <v>155</v>
      </c>
      <c r="AG1056">
        <v>0</v>
      </c>
      <c r="AH1056">
        <v>1</v>
      </c>
      <c r="AI1056">
        <v>0</v>
      </c>
      <c r="AJ1056" t="s">
        <v>155</v>
      </c>
      <c r="AK1056">
        <v>0</v>
      </c>
      <c r="AL1056">
        <v>1</v>
      </c>
      <c r="AM1056" t="s">
        <v>4774</v>
      </c>
      <c r="AN1056">
        <v>-32768</v>
      </c>
      <c r="AO1056">
        <v>32767</v>
      </c>
      <c r="AP1056" t="s">
        <v>4775</v>
      </c>
      <c r="AQ1056" s="1" t="s">
        <v>157</v>
      </c>
      <c r="AR1056" t="s">
        <v>158</v>
      </c>
      <c r="AS1056" t="str">
        <f>VLOOKUP('intouch变量（实型）'!$A1056,基本表格!$G:$Q,3,FALSE)</f>
        <v>DB100,REAL4056</v>
      </c>
      <c r="AT1056" t="str">
        <f>VLOOKUP('intouch变量（实型）'!$A1056,基本表格!$G:$Q,10,FALSE)</f>
        <v>Yes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</row>
    <row r="1057" spans="1:55">
      <c r="A1057" t="s">
        <v>6555</v>
      </c>
      <c r="B1057" s="11" t="str">
        <f t="shared" si="16"/>
        <v>CHPF</v>
      </c>
      <c r="C1057" s="11" t="str">
        <f>VLOOKUP('intouch变量（实型）'!$A1057,基本表格!$G:$Q,2,FALSE)</f>
        <v>1125.1+P4-M1 备料长废料皮带运输机 变频器通讯 实际运行反馈电流</v>
      </c>
      <c r="D1057" t="s">
        <v>154</v>
      </c>
      <c r="E1057" t="s">
        <v>154</v>
      </c>
      <c r="F1057">
        <v>0</v>
      </c>
      <c r="G1057" t="s">
        <v>154</v>
      </c>
      <c r="H1057" t="s">
        <v>154</v>
      </c>
      <c r="I1057">
        <v>0</v>
      </c>
      <c r="J1057">
        <v>0</v>
      </c>
      <c r="L1057">
        <v>0</v>
      </c>
      <c r="M1057">
        <v>-32768</v>
      </c>
      <c r="N1057">
        <v>32767</v>
      </c>
      <c r="O1057">
        <v>0</v>
      </c>
      <c r="P1057">
        <v>0</v>
      </c>
      <c r="Q1057" t="s">
        <v>155</v>
      </c>
      <c r="R1057">
        <v>0</v>
      </c>
      <c r="S1057">
        <v>1</v>
      </c>
      <c r="T1057" t="s">
        <v>155</v>
      </c>
      <c r="U1057">
        <v>0</v>
      </c>
      <c r="V1057">
        <v>1</v>
      </c>
      <c r="W1057" t="s">
        <v>155</v>
      </c>
      <c r="X1057">
        <v>0</v>
      </c>
      <c r="Y1057">
        <v>1</v>
      </c>
      <c r="Z1057" t="s">
        <v>155</v>
      </c>
      <c r="AA1057">
        <v>0</v>
      </c>
      <c r="AB1057">
        <v>1</v>
      </c>
      <c r="AC1057" t="s">
        <v>155</v>
      </c>
      <c r="AD1057">
        <v>0</v>
      </c>
      <c r="AE1057">
        <v>1</v>
      </c>
      <c r="AF1057" t="s">
        <v>155</v>
      </c>
      <c r="AG1057">
        <v>0</v>
      </c>
      <c r="AH1057">
        <v>1</v>
      </c>
      <c r="AI1057">
        <v>0</v>
      </c>
      <c r="AJ1057" t="s">
        <v>155</v>
      </c>
      <c r="AK1057">
        <v>0</v>
      </c>
      <c r="AL1057">
        <v>1</v>
      </c>
      <c r="AM1057" t="s">
        <v>4774</v>
      </c>
      <c r="AN1057">
        <v>-32768</v>
      </c>
      <c r="AO1057">
        <v>32767</v>
      </c>
      <c r="AP1057" t="s">
        <v>4775</v>
      </c>
      <c r="AQ1057" s="1" t="s">
        <v>157</v>
      </c>
      <c r="AR1057" t="s">
        <v>158</v>
      </c>
      <c r="AS1057" t="str">
        <f>VLOOKUP('intouch变量（实型）'!$A1057,基本表格!$G:$Q,3,FALSE)</f>
        <v>DB100,REAL4060</v>
      </c>
      <c r="AT1057" t="str">
        <f>VLOOKUP('intouch变量（实型）'!$A1057,基本表格!$G:$Q,10,FALSE)</f>
        <v>Yes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</row>
    <row r="1058" spans="1:55">
      <c r="A1058" t="s">
        <v>6556</v>
      </c>
      <c r="B1058" s="11" t="str">
        <f t="shared" si="16"/>
        <v>CHPF</v>
      </c>
      <c r="C1058" s="11" t="str">
        <f>VLOOKUP('intouch变量（实型）'!$A1058,基本表格!$G:$Q,2,FALSE)</f>
        <v>1125.1+P4-M1 备料长废料皮带运输机 变频器通讯 转矩百分比</v>
      </c>
      <c r="D1058" t="s">
        <v>154</v>
      </c>
      <c r="E1058" t="s">
        <v>154</v>
      </c>
      <c r="F1058">
        <v>0</v>
      </c>
      <c r="G1058" t="s">
        <v>154</v>
      </c>
      <c r="H1058" t="s">
        <v>154</v>
      </c>
      <c r="I1058">
        <v>0</v>
      </c>
      <c r="J1058">
        <v>0</v>
      </c>
      <c r="L1058">
        <v>0</v>
      </c>
      <c r="M1058">
        <v>-32768</v>
      </c>
      <c r="N1058">
        <v>32767</v>
      </c>
      <c r="O1058">
        <v>0</v>
      </c>
      <c r="P1058">
        <v>0</v>
      </c>
      <c r="Q1058" t="s">
        <v>155</v>
      </c>
      <c r="R1058">
        <v>0</v>
      </c>
      <c r="S1058">
        <v>1</v>
      </c>
      <c r="T1058" t="s">
        <v>155</v>
      </c>
      <c r="U1058">
        <v>0</v>
      </c>
      <c r="V1058">
        <v>1</v>
      </c>
      <c r="W1058" t="s">
        <v>155</v>
      </c>
      <c r="X1058">
        <v>0</v>
      </c>
      <c r="Y1058">
        <v>1</v>
      </c>
      <c r="Z1058" t="s">
        <v>155</v>
      </c>
      <c r="AA1058">
        <v>0</v>
      </c>
      <c r="AB1058">
        <v>1</v>
      </c>
      <c r="AC1058" t="s">
        <v>155</v>
      </c>
      <c r="AD1058">
        <v>0</v>
      </c>
      <c r="AE1058">
        <v>1</v>
      </c>
      <c r="AF1058" t="s">
        <v>155</v>
      </c>
      <c r="AG1058">
        <v>0</v>
      </c>
      <c r="AH1058">
        <v>1</v>
      </c>
      <c r="AI1058">
        <v>0</v>
      </c>
      <c r="AJ1058" t="s">
        <v>155</v>
      </c>
      <c r="AK1058">
        <v>0</v>
      </c>
      <c r="AL1058">
        <v>1</v>
      </c>
      <c r="AM1058" t="s">
        <v>4774</v>
      </c>
      <c r="AN1058">
        <v>-32768</v>
      </c>
      <c r="AO1058">
        <v>32767</v>
      </c>
      <c r="AP1058" t="s">
        <v>4775</v>
      </c>
      <c r="AQ1058" s="1" t="s">
        <v>157</v>
      </c>
      <c r="AR1058" t="s">
        <v>158</v>
      </c>
      <c r="AS1058" t="str">
        <f>VLOOKUP('intouch变量（实型）'!$A1058,基本表格!$G:$Q,3,FALSE)</f>
        <v>DB100,REAL4064</v>
      </c>
      <c r="AT1058" t="str">
        <f>VLOOKUP('intouch变量（实型）'!$A1058,基本表格!$G:$Q,10,FALSE)</f>
        <v>Yes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</row>
    <row r="1059" spans="1:55">
      <c r="A1059" t="s">
        <v>6557</v>
      </c>
      <c r="B1059" s="11" t="str">
        <f t="shared" si="16"/>
        <v>CHPF</v>
      </c>
      <c r="C1059" s="11" t="str">
        <f>VLOOKUP('intouch变量（实型）'!$A1059,基本表格!$G:$Q,2,FALSE)</f>
        <v>1125.1+P4-M1 备料长废料皮带运输机 变频器通讯 给定速度</v>
      </c>
      <c r="D1059" t="s">
        <v>154</v>
      </c>
      <c r="E1059" t="s">
        <v>154</v>
      </c>
      <c r="F1059">
        <v>0</v>
      </c>
      <c r="G1059" t="s">
        <v>154</v>
      </c>
      <c r="H1059" t="s">
        <v>154</v>
      </c>
      <c r="I1059">
        <v>0</v>
      </c>
      <c r="J1059">
        <v>0</v>
      </c>
      <c r="L1059">
        <v>0</v>
      </c>
      <c r="M1059">
        <v>-32768</v>
      </c>
      <c r="N1059">
        <v>32767</v>
      </c>
      <c r="O1059">
        <v>0</v>
      </c>
      <c r="P1059">
        <v>0</v>
      </c>
      <c r="Q1059" t="s">
        <v>155</v>
      </c>
      <c r="R1059">
        <v>0</v>
      </c>
      <c r="S1059">
        <v>1</v>
      </c>
      <c r="T1059" t="s">
        <v>155</v>
      </c>
      <c r="U1059">
        <v>0</v>
      </c>
      <c r="V1059">
        <v>1</v>
      </c>
      <c r="W1059" t="s">
        <v>155</v>
      </c>
      <c r="X1059">
        <v>0</v>
      </c>
      <c r="Y1059">
        <v>1</v>
      </c>
      <c r="Z1059" t="s">
        <v>155</v>
      </c>
      <c r="AA1059">
        <v>0</v>
      </c>
      <c r="AB1059">
        <v>1</v>
      </c>
      <c r="AC1059" t="s">
        <v>155</v>
      </c>
      <c r="AD1059">
        <v>0</v>
      </c>
      <c r="AE1059">
        <v>1</v>
      </c>
      <c r="AF1059" t="s">
        <v>155</v>
      </c>
      <c r="AG1059">
        <v>0</v>
      </c>
      <c r="AH1059">
        <v>1</v>
      </c>
      <c r="AI1059">
        <v>0</v>
      </c>
      <c r="AJ1059" t="s">
        <v>155</v>
      </c>
      <c r="AK1059">
        <v>0</v>
      </c>
      <c r="AL1059">
        <v>1</v>
      </c>
      <c r="AM1059" t="s">
        <v>4774</v>
      </c>
      <c r="AN1059">
        <v>-32768</v>
      </c>
      <c r="AO1059">
        <v>32767</v>
      </c>
      <c r="AP1059" t="s">
        <v>4775</v>
      </c>
      <c r="AQ1059" s="1" t="s">
        <v>157</v>
      </c>
      <c r="AR1059" t="s">
        <v>158</v>
      </c>
      <c r="AS1059" t="str">
        <f>VLOOKUP('intouch变量（实型）'!$A1059,基本表格!$G:$Q,3,FALSE)</f>
        <v>DB100,REAL4068</v>
      </c>
      <c r="AT1059" t="str">
        <f>VLOOKUP('intouch变量（实型）'!$A1059,基本表格!$G:$Q,10,FALSE)</f>
        <v>No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</row>
    <row r="1060" spans="1:55">
      <c r="A1060" t="s">
        <v>6558</v>
      </c>
      <c r="B1060" s="11" t="str">
        <f t="shared" si="16"/>
        <v>CHPF</v>
      </c>
      <c r="C1060" s="11" t="str">
        <f>VLOOKUP('intouch变量（实型）'!$A1060,基本表格!$G:$Q,2,FALSE)</f>
        <v>1125.1+P4-M1 备料长废料皮带运输机 变频器通讯 加速时间</v>
      </c>
      <c r="D1060" t="s">
        <v>154</v>
      </c>
      <c r="E1060" t="s">
        <v>154</v>
      </c>
      <c r="F1060">
        <v>0</v>
      </c>
      <c r="G1060" t="s">
        <v>154</v>
      </c>
      <c r="H1060" t="s">
        <v>154</v>
      </c>
      <c r="I1060">
        <v>0</v>
      </c>
      <c r="J1060">
        <v>0</v>
      </c>
      <c r="L1060">
        <v>0</v>
      </c>
      <c r="M1060">
        <v>-32768</v>
      </c>
      <c r="N1060">
        <v>32767</v>
      </c>
      <c r="O1060">
        <v>0</v>
      </c>
      <c r="P1060">
        <v>0</v>
      </c>
      <c r="Q1060" t="s">
        <v>155</v>
      </c>
      <c r="R1060">
        <v>0</v>
      </c>
      <c r="S1060">
        <v>1</v>
      </c>
      <c r="T1060" t="s">
        <v>155</v>
      </c>
      <c r="U1060">
        <v>0</v>
      </c>
      <c r="V1060">
        <v>1</v>
      </c>
      <c r="W1060" t="s">
        <v>155</v>
      </c>
      <c r="X1060">
        <v>0</v>
      </c>
      <c r="Y1060">
        <v>1</v>
      </c>
      <c r="Z1060" t="s">
        <v>155</v>
      </c>
      <c r="AA1060">
        <v>0</v>
      </c>
      <c r="AB1060">
        <v>1</v>
      </c>
      <c r="AC1060" t="s">
        <v>155</v>
      </c>
      <c r="AD1060">
        <v>0</v>
      </c>
      <c r="AE1060">
        <v>1</v>
      </c>
      <c r="AF1060" t="s">
        <v>155</v>
      </c>
      <c r="AG1060">
        <v>0</v>
      </c>
      <c r="AH1060">
        <v>1</v>
      </c>
      <c r="AI1060">
        <v>0</v>
      </c>
      <c r="AJ1060" t="s">
        <v>155</v>
      </c>
      <c r="AK1060">
        <v>0</v>
      </c>
      <c r="AL1060">
        <v>1</v>
      </c>
      <c r="AM1060" t="s">
        <v>4774</v>
      </c>
      <c r="AN1060">
        <v>-32768</v>
      </c>
      <c r="AO1060">
        <v>32767</v>
      </c>
      <c r="AP1060" t="s">
        <v>4775</v>
      </c>
      <c r="AQ1060" s="1" t="s">
        <v>157</v>
      </c>
      <c r="AR1060" t="s">
        <v>158</v>
      </c>
      <c r="AS1060" t="str">
        <f>VLOOKUP('intouch变量（实型）'!$A1060,基本表格!$G:$Q,3,FALSE)</f>
        <v>DB100,REAL4072</v>
      </c>
      <c r="AT1060" t="str">
        <f>VLOOKUP('intouch变量（实型）'!$A1060,基本表格!$G:$Q,10,FALSE)</f>
        <v>No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</row>
    <row r="1061" spans="1:55">
      <c r="A1061" t="s">
        <v>6559</v>
      </c>
      <c r="B1061" s="11" t="str">
        <f t="shared" si="16"/>
        <v>CHPF</v>
      </c>
      <c r="C1061" s="11" t="str">
        <f>VLOOKUP('intouch变量（实型）'!$A1061,基本表格!$G:$Q,2,FALSE)</f>
        <v>1125.1+P4-M1 备料长废料皮带运输机 变频器通讯 减速时间</v>
      </c>
      <c r="D1061" t="s">
        <v>154</v>
      </c>
      <c r="E1061" t="s">
        <v>154</v>
      </c>
      <c r="F1061">
        <v>0</v>
      </c>
      <c r="G1061" t="s">
        <v>154</v>
      </c>
      <c r="H1061" t="s">
        <v>154</v>
      </c>
      <c r="I1061">
        <v>0</v>
      </c>
      <c r="J1061">
        <v>0</v>
      </c>
      <c r="L1061">
        <v>0</v>
      </c>
      <c r="M1061">
        <v>-32768</v>
      </c>
      <c r="N1061">
        <v>32767</v>
      </c>
      <c r="O1061">
        <v>0</v>
      </c>
      <c r="P1061">
        <v>0</v>
      </c>
      <c r="Q1061" t="s">
        <v>155</v>
      </c>
      <c r="R1061">
        <v>0</v>
      </c>
      <c r="S1061">
        <v>1</v>
      </c>
      <c r="T1061" t="s">
        <v>155</v>
      </c>
      <c r="U1061">
        <v>0</v>
      </c>
      <c r="V1061">
        <v>1</v>
      </c>
      <c r="W1061" t="s">
        <v>155</v>
      </c>
      <c r="X1061">
        <v>0</v>
      </c>
      <c r="Y1061">
        <v>1</v>
      </c>
      <c r="Z1061" t="s">
        <v>155</v>
      </c>
      <c r="AA1061">
        <v>0</v>
      </c>
      <c r="AB1061">
        <v>1</v>
      </c>
      <c r="AC1061" t="s">
        <v>155</v>
      </c>
      <c r="AD1061">
        <v>0</v>
      </c>
      <c r="AE1061">
        <v>1</v>
      </c>
      <c r="AF1061" t="s">
        <v>155</v>
      </c>
      <c r="AG1061">
        <v>0</v>
      </c>
      <c r="AH1061">
        <v>1</v>
      </c>
      <c r="AI1061">
        <v>0</v>
      </c>
      <c r="AJ1061" t="s">
        <v>155</v>
      </c>
      <c r="AK1061">
        <v>0</v>
      </c>
      <c r="AL1061">
        <v>1</v>
      </c>
      <c r="AM1061" t="s">
        <v>4774</v>
      </c>
      <c r="AN1061">
        <v>-32768</v>
      </c>
      <c r="AO1061">
        <v>32767</v>
      </c>
      <c r="AP1061" t="s">
        <v>4775</v>
      </c>
      <c r="AQ1061" s="1" t="s">
        <v>157</v>
      </c>
      <c r="AR1061" t="s">
        <v>158</v>
      </c>
      <c r="AS1061" t="str">
        <f>VLOOKUP('intouch变量（实型）'!$A1061,基本表格!$G:$Q,3,FALSE)</f>
        <v>DB100,REAL4076</v>
      </c>
      <c r="AT1061" t="str">
        <f>VLOOKUP('intouch变量（实型）'!$A1061,基本表格!$G:$Q,10,FALSE)</f>
        <v>No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</row>
    <row r="1062" spans="1:55">
      <c r="A1062" t="s">
        <v>6560</v>
      </c>
      <c r="B1062" s="11" t="str">
        <f t="shared" si="16"/>
        <v>CHPF</v>
      </c>
      <c r="C1062" s="11" t="str">
        <f>VLOOKUP('intouch变量（实型）'!$A1062,基本表格!$G:$Q,2,FALSE)</f>
        <v>1125.1+P4-M1 备料长废料皮带运输机 变频器通讯 最大频率</v>
      </c>
      <c r="D1062" t="s">
        <v>154</v>
      </c>
      <c r="E1062" t="s">
        <v>154</v>
      </c>
      <c r="F1062">
        <v>0</v>
      </c>
      <c r="G1062" t="s">
        <v>154</v>
      </c>
      <c r="H1062" t="s">
        <v>154</v>
      </c>
      <c r="I1062">
        <v>0</v>
      </c>
      <c r="J1062">
        <v>0</v>
      </c>
      <c r="L1062">
        <v>0</v>
      </c>
      <c r="M1062">
        <v>-32768</v>
      </c>
      <c r="N1062">
        <v>32767</v>
      </c>
      <c r="O1062">
        <v>0</v>
      </c>
      <c r="P1062">
        <v>0</v>
      </c>
      <c r="Q1062" t="s">
        <v>155</v>
      </c>
      <c r="R1062">
        <v>0</v>
      </c>
      <c r="S1062">
        <v>1</v>
      </c>
      <c r="T1062" t="s">
        <v>155</v>
      </c>
      <c r="U1062">
        <v>0</v>
      </c>
      <c r="V1062">
        <v>1</v>
      </c>
      <c r="W1062" t="s">
        <v>155</v>
      </c>
      <c r="X1062">
        <v>0</v>
      </c>
      <c r="Y1062">
        <v>1</v>
      </c>
      <c r="Z1062" t="s">
        <v>155</v>
      </c>
      <c r="AA1062">
        <v>0</v>
      </c>
      <c r="AB1062">
        <v>1</v>
      </c>
      <c r="AC1062" t="s">
        <v>155</v>
      </c>
      <c r="AD1062">
        <v>0</v>
      </c>
      <c r="AE1062">
        <v>1</v>
      </c>
      <c r="AF1062" t="s">
        <v>155</v>
      </c>
      <c r="AG1062">
        <v>0</v>
      </c>
      <c r="AH1062">
        <v>1</v>
      </c>
      <c r="AI1062">
        <v>0</v>
      </c>
      <c r="AJ1062" t="s">
        <v>155</v>
      </c>
      <c r="AK1062">
        <v>0</v>
      </c>
      <c r="AL1062">
        <v>1</v>
      </c>
      <c r="AM1062" t="s">
        <v>4774</v>
      </c>
      <c r="AN1062">
        <v>-32768</v>
      </c>
      <c r="AO1062">
        <v>32767</v>
      </c>
      <c r="AP1062" t="s">
        <v>4775</v>
      </c>
      <c r="AQ1062" s="1" t="s">
        <v>157</v>
      </c>
      <c r="AR1062" t="s">
        <v>158</v>
      </c>
      <c r="AS1062" t="str">
        <f>VLOOKUP('intouch变量（实型）'!$A1062,基本表格!$G:$Q,3,FALSE)</f>
        <v>DB100,REAL4080</v>
      </c>
      <c r="AT1062" t="str">
        <f>VLOOKUP('intouch变量（实型）'!$A1062,基本表格!$G:$Q,10,FALSE)</f>
        <v>No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</row>
    <row r="1063" spans="1:55">
      <c r="A1063" t="s">
        <v>6561</v>
      </c>
      <c r="B1063" s="11" t="str">
        <f t="shared" si="16"/>
        <v>CHPF</v>
      </c>
      <c r="C1063" s="11" t="str">
        <f>VLOOKUP('intouch变量（实型）'!$A1063,基本表格!$G:$Q,2,FALSE)</f>
        <v>1125.1+P4-M1 备料长废料皮带运输机 变频器通讯 最小频率</v>
      </c>
      <c r="D1063" t="s">
        <v>154</v>
      </c>
      <c r="E1063" t="s">
        <v>154</v>
      </c>
      <c r="F1063">
        <v>0</v>
      </c>
      <c r="G1063" t="s">
        <v>154</v>
      </c>
      <c r="H1063" t="s">
        <v>154</v>
      </c>
      <c r="I1063">
        <v>0</v>
      </c>
      <c r="J1063">
        <v>0</v>
      </c>
      <c r="L1063">
        <v>0</v>
      </c>
      <c r="M1063">
        <v>-32768</v>
      </c>
      <c r="N1063">
        <v>32767</v>
      </c>
      <c r="O1063">
        <v>0</v>
      </c>
      <c r="P1063">
        <v>0</v>
      </c>
      <c r="Q1063" t="s">
        <v>155</v>
      </c>
      <c r="R1063">
        <v>0</v>
      </c>
      <c r="S1063">
        <v>1</v>
      </c>
      <c r="T1063" t="s">
        <v>155</v>
      </c>
      <c r="U1063">
        <v>0</v>
      </c>
      <c r="V1063">
        <v>1</v>
      </c>
      <c r="W1063" t="s">
        <v>155</v>
      </c>
      <c r="X1063">
        <v>0</v>
      </c>
      <c r="Y1063">
        <v>1</v>
      </c>
      <c r="Z1063" t="s">
        <v>155</v>
      </c>
      <c r="AA1063">
        <v>0</v>
      </c>
      <c r="AB1063">
        <v>1</v>
      </c>
      <c r="AC1063" t="s">
        <v>155</v>
      </c>
      <c r="AD1063">
        <v>0</v>
      </c>
      <c r="AE1063">
        <v>1</v>
      </c>
      <c r="AF1063" t="s">
        <v>155</v>
      </c>
      <c r="AG1063">
        <v>0</v>
      </c>
      <c r="AH1063">
        <v>1</v>
      </c>
      <c r="AI1063">
        <v>0</v>
      </c>
      <c r="AJ1063" t="s">
        <v>155</v>
      </c>
      <c r="AK1063">
        <v>0</v>
      </c>
      <c r="AL1063">
        <v>1</v>
      </c>
      <c r="AM1063" t="s">
        <v>4774</v>
      </c>
      <c r="AN1063">
        <v>-32768</v>
      </c>
      <c r="AO1063">
        <v>32767</v>
      </c>
      <c r="AP1063" t="s">
        <v>4775</v>
      </c>
      <c r="AQ1063" s="1" t="s">
        <v>157</v>
      </c>
      <c r="AR1063" t="s">
        <v>158</v>
      </c>
      <c r="AS1063" t="str">
        <f>VLOOKUP('intouch变量（实型）'!$A1063,基本表格!$G:$Q,3,FALSE)</f>
        <v>DB100,REAL4084</v>
      </c>
      <c r="AT1063" t="str">
        <f>VLOOKUP('intouch变量（实型）'!$A1063,基本表格!$G:$Q,10,FALSE)</f>
        <v>No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</row>
    <row r="1064" spans="1:55">
      <c r="A1064" t="s">
        <v>6562</v>
      </c>
      <c r="B1064" s="11" t="str">
        <f t="shared" si="16"/>
        <v>CHPF</v>
      </c>
      <c r="C1064" s="11" t="str">
        <f>VLOOKUP('intouch变量（实型）'!$A1064,基本表格!$G:$Q,2,FALSE)</f>
        <v>1125.1+P4-M1 备料长废料皮带运输机 变频器通讯 多级速度</v>
      </c>
      <c r="D1064" t="s">
        <v>154</v>
      </c>
      <c r="E1064" t="s">
        <v>154</v>
      </c>
      <c r="F1064">
        <v>0</v>
      </c>
      <c r="G1064" t="s">
        <v>154</v>
      </c>
      <c r="H1064" t="s">
        <v>154</v>
      </c>
      <c r="I1064">
        <v>0</v>
      </c>
      <c r="J1064">
        <v>0</v>
      </c>
      <c r="L1064">
        <v>0</v>
      </c>
      <c r="M1064">
        <v>-32768</v>
      </c>
      <c r="N1064">
        <v>32767</v>
      </c>
      <c r="O1064">
        <v>0</v>
      </c>
      <c r="P1064">
        <v>0</v>
      </c>
      <c r="Q1064" t="s">
        <v>155</v>
      </c>
      <c r="R1064">
        <v>0</v>
      </c>
      <c r="S1064">
        <v>1</v>
      </c>
      <c r="T1064" t="s">
        <v>155</v>
      </c>
      <c r="U1064">
        <v>0</v>
      </c>
      <c r="V1064">
        <v>1</v>
      </c>
      <c r="W1064" t="s">
        <v>155</v>
      </c>
      <c r="X1064">
        <v>0</v>
      </c>
      <c r="Y1064">
        <v>1</v>
      </c>
      <c r="Z1064" t="s">
        <v>155</v>
      </c>
      <c r="AA1064">
        <v>0</v>
      </c>
      <c r="AB1064">
        <v>1</v>
      </c>
      <c r="AC1064" t="s">
        <v>155</v>
      </c>
      <c r="AD1064">
        <v>0</v>
      </c>
      <c r="AE1064">
        <v>1</v>
      </c>
      <c r="AF1064" t="s">
        <v>155</v>
      </c>
      <c r="AG1064">
        <v>0</v>
      </c>
      <c r="AH1064">
        <v>1</v>
      </c>
      <c r="AI1064">
        <v>0</v>
      </c>
      <c r="AJ1064" t="s">
        <v>155</v>
      </c>
      <c r="AK1064">
        <v>0</v>
      </c>
      <c r="AL1064">
        <v>1</v>
      </c>
      <c r="AM1064" t="s">
        <v>4774</v>
      </c>
      <c r="AN1064">
        <v>-32768</v>
      </c>
      <c r="AO1064">
        <v>32767</v>
      </c>
      <c r="AP1064" t="s">
        <v>4775</v>
      </c>
      <c r="AQ1064" s="1" t="s">
        <v>157</v>
      </c>
      <c r="AR1064" t="s">
        <v>158</v>
      </c>
      <c r="AS1064" t="str">
        <f>VLOOKUP('intouch变量（实型）'!$A1064,基本表格!$G:$Q,3,FALSE)</f>
        <v>DB100,REAL4088</v>
      </c>
      <c r="AT1064" t="str">
        <f>VLOOKUP('intouch变量（实型）'!$A1064,基本表格!$G:$Q,10,FALSE)</f>
        <v>No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</row>
    <row r="1065" spans="1:55">
      <c r="A1065" t="s">
        <v>6563</v>
      </c>
      <c r="B1065" s="11" t="str">
        <f t="shared" si="16"/>
        <v>CHPF</v>
      </c>
      <c r="C1065" s="11" t="str">
        <f>VLOOKUP('intouch变量（实型）'!$A1065,基本表格!$G:$Q,2,FALSE)</f>
        <v>1125.1+P4-M1 备料长废料皮带运输机 变频器通讯 多级转速</v>
      </c>
      <c r="D1065" t="s">
        <v>154</v>
      </c>
      <c r="E1065" t="s">
        <v>154</v>
      </c>
      <c r="F1065">
        <v>0</v>
      </c>
      <c r="G1065" t="s">
        <v>154</v>
      </c>
      <c r="H1065" t="s">
        <v>154</v>
      </c>
      <c r="I1065">
        <v>0</v>
      </c>
      <c r="J1065">
        <v>0</v>
      </c>
      <c r="L1065">
        <v>0</v>
      </c>
      <c r="M1065">
        <v>-32768</v>
      </c>
      <c r="N1065">
        <v>32767</v>
      </c>
      <c r="O1065">
        <v>0</v>
      </c>
      <c r="P1065">
        <v>0</v>
      </c>
      <c r="Q1065" t="s">
        <v>155</v>
      </c>
      <c r="R1065">
        <v>0</v>
      </c>
      <c r="S1065">
        <v>1</v>
      </c>
      <c r="T1065" t="s">
        <v>155</v>
      </c>
      <c r="U1065">
        <v>0</v>
      </c>
      <c r="V1065">
        <v>1</v>
      </c>
      <c r="W1065" t="s">
        <v>155</v>
      </c>
      <c r="X1065">
        <v>0</v>
      </c>
      <c r="Y1065">
        <v>1</v>
      </c>
      <c r="Z1065" t="s">
        <v>155</v>
      </c>
      <c r="AA1065">
        <v>0</v>
      </c>
      <c r="AB1065">
        <v>1</v>
      </c>
      <c r="AC1065" t="s">
        <v>155</v>
      </c>
      <c r="AD1065">
        <v>0</v>
      </c>
      <c r="AE1065">
        <v>1</v>
      </c>
      <c r="AF1065" t="s">
        <v>155</v>
      </c>
      <c r="AG1065">
        <v>0</v>
      </c>
      <c r="AH1065">
        <v>1</v>
      </c>
      <c r="AI1065">
        <v>0</v>
      </c>
      <c r="AJ1065" t="s">
        <v>155</v>
      </c>
      <c r="AK1065">
        <v>0</v>
      </c>
      <c r="AL1065">
        <v>1</v>
      </c>
      <c r="AM1065" t="s">
        <v>4774</v>
      </c>
      <c r="AN1065">
        <v>-32768</v>
      </c>
      <c r="AO1065">
        <v>32767</v>
      </c>
      <c r="AP1065" t="s">
        <v>4775</v>
      </c>
      <c r="AQ1065" s="1" t="s">
        <v>157</v>
      </c>
      <c r="AR1065" t="s">
        <v>158</v>
      </c>
      <c r="AS1065" t="str">
        <f>VLOOKUP('intouch变量（实型）'!$A1065,基本表格!$G:$Q,3,FALSE)</f>
        <v>DB100,REAL4092</v>
      </c>
      <c r="AT1065" t="str">
        <f>VLOOKUP('intouch变量（实型）'!$A1065,基本表格!$G:$Q,10,FALSE)</f>
        <v>No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</row>
    <row r="1066" spans="1:55">
      <c r="A1066" t="s">
        <v>6564</v>
      </c>
      <c r="B1066" s="11" t="str">
        <f t="shared" si="16"/>
        <v>CHPF</v>
      </c>
      <c r="C1066" s="11" t="str">
        <f>VLOOKUP('intouch变量（实型）'!$A1066,基本表格!$G:$Q,2,FALSE)</f>
        <v>1125.1+P4-M1 备料长废料皮带运输机 反馈转速 实际值</v>
      </c>
      <c r="D1066" t="s">
        <v>154</v>
      </c>
      <c r="E1066" t="s">
        <v>154</v>
      </c>
      <c r="F1066">
        <v>0</v>
      </c>
      <c r="G1066" t="s">
        <v>154</v>
      </c>
      <c r="H1066" t="s">
        <v>154</v>
      </c>
      <c r="I1066">
        <v>0</v>
      </c>
      <c r="J1066">
        <v>0</v>
      </c>
      <c r="L1066">
        <v>0</v>
      </c>
      <c r="M1066">
        <v>-32768</v>
      </c>
      <c r="N1066">
        <v>32767</v>
      </c>
      <c r="O1066">
        <v>0</v>
      </c>
      <c r="P1066">
        <v>0</v>
      </c>
      <c r="Q1066" t="s">
        <v>155</v>
      </c>
      <c r="R1066">
        <v>0</v>
      </c>
      <c r="S1066">
        <v>1</v>
      </c>
      <c r="T1066" t="s">
        <v>155</v>
      </c>
      <c r="U1066">
        <v>0</v>
      </c>
      <c r="V1066">
        <v>1</v>
      </c>
      <c r="W1066" t="s">
        <v>155</v>
      </c>
      <c r="X1066">
        <v>0</v>
      </c>
      <c r="Y1066">
        <v>1</v>
      </c>
      <c r="Z1066" t="s">
        <v>155</v>
      </c>
      <c r="AA1066">
        <v>0</v>
      </c>
      <c r="AB1066">
        <v>1</v>
      </c>
      <c r="AC1066" t="s">
        <v>155</v>
      </c>
      <c r="AD1066">
        <v>0</v>
      </c>
      <c r="AE1066">
        <v>1</v>
      </c>
      <c r="AF1066" t="s">
        <v>155</v>
      </c>
      <c r="AG1066">
        <v>0</v>
      </c>
      <c r="AH1066">
        <v>1</v>
      </c>
      <c r="AI1066">
        <v>0</v>
      </c>
      <c r="AJ1066" t="s">
        <v>155</v>
      </c>
      <c r="AK1066">
        <v>0</v>
      </c>
      <c r="AL1066">
        <v>1</v>
      </c>
      <c r="AM1066" t="s">
        <v>4774</v>
      </c>
      <c r="AN1066">
        <v>-32768</v>
      </c>
      <c r="AO1066">
        <v>32767</v>
      </c>
      <c r="AP1066" t="s">
        <v>4775</v>
      </c>
      <c r="AQ1066" s="1" t="s">
        <v>157</v>
      </c>
      <c r="AR1066" t="s">
        <v>158</v>
      </c>
      <c r="AS1066" t="str">
        <f>VLOOKUP('intouch变量（实型）'!$A1066,基本表格!$G:$Q,3,FALSE)</f>
        <v>DB100,REAL4106</v>
      </c>
      <c r="AT1066" t="str">
        <f>VLOOKUP('intouch变量（实型）'!$A1066,基本表格!$G:$Q,10,FALSE)</f>
        <v>Yes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</row>
    <row r="1067" spans="1:55">
      <c r="A1067" t="s">
        <v>6565</v>
      </c>
      <c r="B1067" s="11" t="str">
        <f t="shared" si="16"/>
        <v>CHPF</v>
      </c>
      <c r="C1067" s="11" t="str">
        <f>VLOOKUP('intouch变量（实型）'!$A1067,基本表格!$G:$Q,2,FALSE)</f>
        <v>1125.1+P4-M1 备料长废料皮带运输机 反馈转速 量程</v>
      </c>
      <c r="D1067" t="s">
        <v>154</v>
      </c>
      <c r="E1067" t="s">
        <v>154</v>
      </c>
      <c r="F1067">
        <v>0</v>
      </c>
      <c r="G1067" t="s">
        <v>154</v>
      </c>
      <c r="H1067" t="s">
        <v>154</v>
      </c>
      <c r="I1067">
        <v>0</v>
      </c>
      <c r="J1067">
        <v>0</v>
      </c>
      <c r="L1067">
        <v>0</v>
      </c>
      <c r="M1067">
        <v>-32768</v>
      </c>
      <c r="N1067">
        <v>32767</v>
      </c>
      <c r="O1067">
        <v>0</v>
      </c>
      <c r="P1067">
        <v>0</v>
      </c>
      <c r="Q1067" t="s">
        <v>155</v>
      </c>
      <c r="R1067">
        <v>0</v>
      </c>
      <c r="S1067">
        <v>1</v>
      </c>
      <c r="T1067" t="s">
        <v>155</v>
      </c>
      <c r="U1067">
        <v>0</v>
      </c>
      <c r="V1067">
        <v>1</v>
      </c>
      <c r="W1067" t="s">
        <v>155</v>
      </c>
      <c r="X1067">
        <v>0</v>
      </c>
      <c r="Y1067">
        <v>1</v>
      </c>
      <c r="Z1067" t="s">
        <v>155</v>
      </c>
      <c r="AA1067">
        <v>0</v>
      </c>
      <c r="AB1067">
        <v>1</v>
      </c>
      <c r="AC1067" t="s">
        <v>155</v>
      </c>
      <c r="AD1067">
        <v>0</v>
      </c>
      <c r="AE1067">
        <v>1</v>
      </c>
      <c r="AF1067" t="s">
        <v>155</v>
      </c>
      <c r="AG1067">
        <v>0</v>
      </c>
      <c r="AH1067">
        <v>1</v>
      </c>
      <c r="AI1067">
        <v>0</v>
      </c>
      <c r="AJ1067" t="s">
        <v>155</v>
      </c>
      <c r="AK1067">
        <v>0</v>
      </c>
      <c r="AL1067">
        <v>1</v>
      </c>
      <c r="AM1067" t="s">
        <v>4774</v>
      </c>
      <c r="AN1067">
        <v>-32768</v>
      </c>
      <c r="AO1067">
        <v>32767</v>
      </c>
      <c r="AP1067" t="s">
        <v>4775</v>
      </c>
      <c r="AQ1067" s="1" t="s">
        <v>157</v>
      </c>
      <c r="AR1067" t="s">
        <v>158</v>
      </c>
      <c r="AS1067" t="str">
        <f>VLOOKUP('intouch变量（实型）'!$A1067,基本表格!$G:$Q,3,FALSE)</f>
        <v>DB100,REAL4110</v>
      </c>
      <c r="AT1067" t="str">
        <f>VLOOKUP('intouch变量（实型）'!$A1067,基本表格!$G:$Q,10,FALSE)</f>
        <v>No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</row>
    <row r="1068" spans="1:55">
      <c r="A1068" t="s">
        <v>6566</v>
      </c>
      <c r="B1068" s="11" t="str">
        <f t="shared" si="16"/>
        <v>CHPF</v>
      </c>
      <c r="C1068" s="11" t="str">
        <f>VLOOKUP('intouch变量（实型）'!$A1068,基本表格!$G:$Q,2,FALSE)</f>
        <v>1125.1+P4-M1 备料长废料皮带运输机 反馈转速 上限值</v>
      </c>
      <c r="D1068" t="s">
        <v>154</v>
      </c>
      <c r="E1068" t="s">
        <v>154</v>
      </c>
      <c r="F1068">
        <v>0</v>
      </c>
      <c r="G1068" t="s">
        <v>154</v>
      </c>
      <c r="H1068" t="s">
        <v>154</v>
      </c>
      <c r="I1068">
        <v>0</v>
      </c>
      <c r="J1068">
        <v>0</v>
      </c>
      <c r="L1068">
        <v>0</v>
      </c>
      <c r="M1068">
        <v>-32768</v>
      </c>
      <c r="N1068">
        <v>32767</v>
      </c>
      <c r="O1068">
        <v>0</v>
      </c>
      <c r="P1068">
        <v>0</v>
      </c>
      <c r="Q1068" t="s">
        <v>155</v>
      </c>
      <c r="R1068">
        <v>0</v>
      </c>
      <c r="S1068">
        <v>1</v>
      </c>
      <c r="T1068" t="s">
        <v>155</v>
      </c>
      <c r="U1068">
        <v>0</v>
      </c>
      <c r="V1068">
        <v>1</v>
      </c>
      <c r="W1068" t="s">
        <v>155</v>
      </c>
      <c r="X1068">
        <v>0</v>
      </c>
      <c r="Y1068">
        <v>1</v>
      </c>
      <c r="Z1068" t="s">
        <v>155</v>
      </c>
      <c r="AA1068">
        <v>0</v>
      </c>
      <c r="AB1068">
        <v>1</v>
      </c>
      <c r="AC1068" t="s">
        <v>155</v>
      </c>
      <c r="AD1068">
        <v>0</v>
      </c>
      <c r="AE1068">
        <v>1</v>
      </c>
      <c r="AF1068" t="s">
        <v>155</v>
      </c>
      <c r="AG1068">
        <v>0</v>
      </c>
      <c r="AH1068">
        <v>1</v>
      </c>
      <c r="AI1068">
        <v>0</v>
      </c>
      <c r="AJ1068" t="s">
        <v>155</v>
      </c>
      <c r="AK1068">
        <v>0</v>
      </c>
      <c r="AL1068">
        <v>1</v>
      </c>
      <c r="AM1068" t="s">
        <v>4774</v>
      </c>
      <c r="AN1068">
        <v>-32768</v>
      </c>
      <c r="AO1068">
        <v>32767</v>
      </c>
      <c r="AP1068" t="s">
        <v>4775</v>
      </c>
      <c r="AQ1068" s="1" t="s">
        <v>157</v>
      </c>
      <c r="AR1068" t="s">
        <v>158</v>
      </c>
      <c r="AS1068" t="str">
        <f>VLOOKUP('intouch变量（实型）'!$A1068,基本表格!$G:$Q,3,FALSE)</f>
        <v>DB100,REAL4114</v>
      </c>
      <c r="AT1068" t="str">
        <f>VLOOKUP('intouch变量（实型）'!$A1068,基本表格!$G:$Q,10,FALSE)</f>
        <v>No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</row>
    <row r="1069" spans="1:55">
      <c r="A1069" t="s">
        <v>6567</v>
      </c>
      <c r="B1069" s="11" t="str">
        <f t="shared" si="16"/>
        <v>CHPF</v>
      </c>
      <c r="C1069" s="11" t="str">
        <f>VLOOKUP('intouch变量（实型）'!$A1069,基本表格!$G:$Q,2,FALSE)</f>
        <v>1125.1+P4-M1 备料长废料皮带运输机 反馈转速 下限值</v>
      </c>
      <c r="D1069" t="s">
        <v>154</v>
      </c>
      <c r="E1069" t="s">
        <v>154</v>
      </c>
      <c r="F1069">
        <v>0</v>
      </c>
      <c r="G1069" t="s">
        <v>154</v>
      </c>
      <c r="H1069" t="s">
        <v>154</v>
      </c>
      <c r="I1069">
        <v>0</v>
      </c>
      <c r="J1069">
        <v>0</v>
      </c>
      <c r="L1069">
        <v>0</v>
      </c>
      <c r="M1069">
        <v>-32768</v>
      </c>
      <c r="N1069">
        <v>32767</v>
      </c>
      <c r="O1069">
        <v>0</v>
      </c>
      <c r="P1069">
        <v>0</v>
      </c>
      <c r="Q1069" t="s">
        <v>155</v>
      </c>
      <c r="R1069">
        <v>0</v>
      </c>
      <c r="S1069">
        <v>1</v>
      </c>
      <c r="T1069" t="s">
        <v>155</v>
      </c>
      <c r="U1069">
        <v>0</v>
      </c>
      <c r="V1069">
        <v>1</v>
      </c>
      <c r="W1069" t="s">
        <v>155</v>
      </c>
      <c r="X1069">
        <v>0</v>
      </c>
      <c r="Y1069">
        <v>1</v>
      </c>
      <c r="Z1069" t="s">
        <v>155</v>
      </c>
      <c r="AA1069">
        <v>0</v>
      </c>
      <c r="AB1069">
        <v>1</v>
      </c>
      <c r="AC1069" t="s">
        <v>155</v>
      </c>
      <c r="AD1069">
        <v>0</v>
      </c>
      <c r="AE1069">
        <v>1</v>
      </c>
      <c r="AF1069" t="s">
        <v>155</v>
      </c>
      <c r="AG1069">
        <v>0</v>
      </c>
      <c r="AH1069">
        <v>1</v>
      </c>
      <c r="AI1069">
        <v>0</v>
      </c>
      <c r="AJ1069" t="s">
        <v>155</v>
      </c>
      <c r="AK1069">
        <v>0</v>
      </c>
      <c r="AL1069">
        <v>1</v>
      </c>
      <c r="AM1069" t="s">
        <v>4774</v>
      </c>
      <c r="AN1069">
        <v>-32768</v>
      </c>
      <c r="AO1069">
        <v>32767</v>
      </c>
      <c r="AP1069" t="s">
        <v>4775</v>
      </c>
      <c r="AQ1069" s="1" t="s">
        <v>157</v>
      </c>
      <c r="AR1069" t="s">
        <v>158</v>
      </c>
      <c r="AS1069" t="str">
        <f>VLOOKUP('intouch变量（实型）'!$A1069,基本表格!$G:$Q,3,FALSE)</f>
        <v>DB100,REAL4118</v>
      </c>
      <c r="AT1069" t="str">
        <f>VLOOKUP('intouch变量（实型）'!$A1069,基本表格!$G:$Q,10,FALSE)</f>
        <v>No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</row>
    <row r="1070" spans="1:55">
      <c r="A1070" t="s">
        <v>6568</v>
      </c>
      <c r="B1070" s="11" t="str">
        <f t="shared" si="16"/>
        <v>CHPF</v>
      </c>
      <c r="C1070" s="11" t="str">
        <f>VLOOKUP('intouch变量（实型）'!$A1070,基本表格!$G:$Q,2,FALSE)</f>
        <v>1125.1+P4-M1 备料长废料皮带运输机 反馈转速 上上限值</v>
      </c>
      <c r="D1070" t="s">
        <v>154</v>
      </c>
      <c r="E1070" t="s">
        <v>154</v>
      </c>
      <c r="F1070">
        <v>0</v>
      </c>
      <c r="G1070" t="s">
        <v>154</v>
      </c>
      <c r="H1070" t="s">
        <v>154</v>
      </c>
      <c r="I1070">
        <v>0</v>
      </c>
      <c r="J1070">
        <v>0</v>
      </c>
      <c r="L1070">
        <v>0</v>
      </c>
      <c r="M1070">
        <v>-32768</v>
      </c>
      <c r="N1070">
        <v>32767</v>
      </c>
      <c r="O1070">
        <v>0</v>
      </c>
      <c r="P1070">
        <v>0</v>
      </c>
      <c r="Q1070" t="s">
        <v>155</v>
      </c>
      <c r="R1070">
        <v>0</v>
      </c>
      <c r="S1070">
        <v>1</v>
      </c>
      <c r="T1070" t="s">
        <v>155</v>
      </c>
      <c r="U1070">
        <v>0</v>
      </c>
      <c r="V1070">
        <v>1</v>
      </c>
      <c r="W1070" t="s">
        <v>155</v>
      </c>
      <c r="X1070">
        <v>0</v>
      </c>
      <c r="Y1070">
        <v>1</v>
      </c>
      <c r="Z1070" t="s">
        <v>155</v>
      </c>
      <c r="AA1070">
        <v>0</v>
      </c>
      <c r="AB1070">
        <v>1</v>
      </c>
      <c r="AC1070" t="s">
        <v>155</v>
      </c>
      <c r="AD1070">
        <v>0</v>
      </c>
      <c r="AE1070">
        <v>1</v>
      </c>
      <c r="AF1070" t="s">
        <v>155</v>
      </c>
      <c r="AG1070">
        <v>0</v>
      </c>
      <c r="AH1070">
        <v>1</v>
      </c>
      <c r="AI1070">
        <v>0</v>
      </c>
      <c r="AJ1070" t="s">
        <v>155</v>
      </c>
      <c r="AK1070">
        <v>0</v>
      </c>
      <c r="AL1070">
        <v>1</v>
      </c>
      <c r="AM1070" t="s">
        <v>4774</v>
      </c>
      <c r="AN1070">
        <v>-32768</v>
      </c>
      <c r="AO1070">
        <v>32767</v>
      </c>
      <c r="AP1070" t="s">
        <v>4775</v>
      </c>
      <c r="AQ1070" s="1" t="s">
        <v>157</v>
      </c>
      <c r="AR1070" t="s">
        <v>158</v>
      </c>
      <c r="AS1070" t="str">
        <f>VLOOKUP('intouch变量（实型）'!$A1070,基本表格!$G:$Q,3,FALSE)</f>
        <v>DB100,REAL4122</v>
      </c>
      <c r="AT1070" t="str">
        <f>VLOOKUP('intouch变量（实型）'!$A1070,基本表格!$G:$Q,10,FALSE)</f>
        <v>No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</row>
    <row r="1071" spans="1:55">
      <c r="A1071" t="s">
        <v>6569</v>
      </c>
      <c r="B1071" s="11" t="str">
        <f t="shared" si="16"/>
        <v>CHPF</v>
      </c>
      <c r="C1071" s="11" t="str">
        <f>VLOOKUP('intouch变量（实型）'!$A1071,基本表格!$G:$Q,2,FALSE)</f>
        <v>1125.1+P4-M1 备料长废料皮带运输机 反馈转速 下下限值</v>
      </c>
      <c r="D1071" t="s">
        <v>154</v>
      </c>
      <c r="E1071" t="s">
        <v>154</v>
      </c>
      <c r="F1071">
        <v>0</v>
      </c>
      <c r="G1071" t="s">
        <v>154</v>
      </c>
      <c r="H1071" t="s">
        <v>154</v>
      </c>
      <c r="I1071">
        <v>0</v>
      </c>
      <c r="J1071">
        <v>0</v>
      </c>
      <c r="L1071">
        <v>0</v>
      </c>
      <c r="M1071">
        <v>-32768</v>
      </c>
      <c r="N1071">
        <v>32767</v>
      </c>
      <c r="O1071">
        <v>0</v>
      </c>
      <c r="P1071">
        <v>0</v>
      </c>
      <c r="Q1071" t="s">
        <v>155</v>
      </c>
      <c r="R1071">
        <v>0</v>
      </c>
      <c r="S1071">
        <v>1</v>
      </c>
      <c r="T1071" t="s">
        <v>155</v>
      </c>
      <c r="U1071">
        <v>0</v>
      </c>
      <c r="V1071">
        <v>1</v>
      </c>
      <c r="W1071" t="s">
        <v>155</v>
      </c>
      <c r="X1071">
        <v>0</v>
      </c>
      <c r="Y1071">
        <v>1</v>
      </c>
      <c r="Z1071" t="s">
        <v>155</v>
      </c>
      <c r="AA1071">
        <v>0</v>
      </c>
      <c r="AB1071">
        <v>1</v>
      </c>
      <c r="AC1071" t="s">
        <v>155</v>
      </c>
      <c r="AD1071">
        <v>0</v>
      </c>
      <c r="AE1071">
        <v>1</v>
      </c>
      <c r="AF1071" t="s">
        <v>155</v>
      </c>
      <c r="AG1071">
        <v>0</v>
      </c>
      <c r="AH1071">
        <v>1</v>
      </c>
      <c r="AI1071">
        <v>0</v>
      </c>
      <c r="AJ1071" t="s">
        <v>155</v>
      </c>
      <c r="AK1071">
        <v>0</v>
      </c>
      <c r="AL1071">
        <v>1</v>
      </c>
      <c r="AM1071" t="s">
        <v>4774</v>
      </c>
      <c r="AN1071">
        <v>-32768</v>
      </c>
      <c r="AO1071">
        <v>32767</v>
      </c>
      <c r="AP1071" t="s">
        <v>4775</v>
      </c>
      <c r="AQ1071" s="1" t="s">
        <v>157</v>
      </c>
      <c r="AR1071" t="s">
        <v>158</v>
      </c>
      <c r="AS1071" t="str">
        <f>VLOOKUP('intouch变量（实型）'!$A1071,基本表格!$G:$Q,3,FALSE)</f>
        <v>DB100,REAL4126</v>
      </c>
      <c r="AT1071" t="str">
        <f>VLOOKUP('intouch变量（实型）'!$A1071,基本表格!$G:$Q,10,FALSE)</f>
        <v>No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</row>
    <row r="1072" spans="1:55">
      <c r="A1072" t="s">
        <v>6570</v>
      </c>
      <c r="B1072" s="11" t="str">
        <f t="shared" si="16"/>
        <v>CHPF</v>
      </c>
      <c r="C1072" s="11" t="str">
        <f>VLOOKUP('intouch变量（实型）'!$A1072,基本表格!$G:$Q,2,FALSE)</f>
        <v>1125.1+P4-M1 备料长废料皮带运输机 反馈电流 实际值</v>
      </c>
      <c r="D1072" t="s">
        <v>154</v>
      </c>
      <c r="E1072" t="s">
        <v>154</v>
      </c>
      <c r="F1072">
        <v>0</v>
      </c>
      <c r="G1072" t="s">
        <v>154</v>
      </c>
      <c r="H1072" t="s">
        <v>154</v>
      </c>
      <c r="I1072">
        <v>0</v>
      </c>
      <c r="J1072">
        <v>0</v>
      </c>
      <c r="L1072">
        <v>0</v>
      </c>
      <c r="M1072">
        <v>-32768</v>
      </c>
      <c r="N1072">
        <v>32767</v>
      </c>
      <c r="O1072">
        <v>0</v>
      </c>
      <c r="P1072">
        <v>0</v>
      </c>
      <c r="Q1072" t="s">
        <v>155</v>
      </c>
      <c r="R1072">
        <v>0</v>
      </c>
      <c r="S1072">
        <v>1</v>
      </c>
      <c r="T1072" t="s">
        <v>155</v>
      </c>
      <c r="U1072">
        <v>0</v>
      </c>
      <c r="V1072">
        <v>1</v>
      </c>
      <c r="W1072" t="s">
        <v>155</v>
      </c>
      <c r="X1072">
        <v>0</v>
      </c>
      <c r="Y1072">
        <v>1</v>
      </c>
      <c r="Z1072" t="s">
        <v>155</v>
      </c>
      <c r="AA1072">
        <v>0</v>
      </c>
      <c r="AB1072">
        <v>1</v>
      </c>
      <c r="AC1072" t="s">
        <v>155</v>
      </c>
      <c r="AD1072">
        <v>0</v>
      </c>
      <c r="AE1072">
        <v>1</v>
      </c>
      <c r="AF1072" t="s">
        <v>155</v>
      </c>
      <c r="AG1072">
        <v>0</v>
      </c>
      <c r="AH1072">
        <v>1</v>
      </c>
      <c r="AI1072">
        <v>0</v>
      </c>
      <c r="AJ1072" t="s">
        <v>155</v>
      </c>
      <c r="AK1072">
        <v>0</v>
      </c>
      <c r="AL1072">
        <v>1</v>
      </c>
      <c r="AM1072" t="s">
        <v>4774</v>
      </c>
      <c r="AN1072">
        <v>-32768</v>
      </c>
      <c r="AO1072">
        <v>32767</v>
      </c>
      <c r="AP1072" t="s">
        <v>4775</v>
      </c>
      <c r="AQ1072" s="1" t="s">
        <v>157</v>
      </c>
      <c r="AR1072" t="s">
        <v>158</v>
      </c>
      <c r="AS1072" t="str">
        <f>VLOOKUP('intouch变量（实型）'!$A1072,基本表格!$G:$Q,3,FALSE)</f>
        <v>DB100,REAL4156</v>
      </c>
      <c r="AT1072" t="str">
        <f>VLOOKUP('intouch变量（实型）'!$A1072,基本表格!$G:$Q,10,FALSE)</f>
        <v>Yes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</row>
    <row r="1073" spans="1:55">
      <c r="A1073" t="s">
        <v>6571</v>
      </c>
      <c r="B1073" s="11" t="str">
        <f t="shared" si="16"/>
        <v>CHPF</v>
      </c>
      <c r="C1073" s="11" t="str">
        <f>VLOOKUP('intouch变量（实型）'!$A1073,基本表格!$G:$Q,2,FALSE)</f>
        <v>1125.1+P4-M1 备料长废料皮带运输机 反馈电流 量程</v>
      </c>
      <c r="D1073" t="s">
        <v>154</v>
      </c>
      <c r="E1073" t="s">
        <v>154</v>
      </c>
      <c r="F1073">
        <v>0</v>
      </c>
      <c r="G1073" t="s">
        <v>154</v>
      </c>
      <c r="H1073" t="s">
        <v>154</v>
      </c>
      <c r="I1073">
        <v>0</v>
      </c>
      <c r="J1073">
        <v>0</v>
      </c>
      <c r="L1073">
        <v>0</v>
      </c>
      <c r="M1073">
        <v>-32768</v>
      </c>
      <c r="N1073">
        <v>32767</v>
      </c>
      <c r="O1073">
        <v>0</v>
      </c>
      <c r="P1073">
        <v>0</v>
      </c>
      <c r="Q1073" t="s">
        <v>155</v>
      </c>
      <c r="R1073">
        <v>0</v>
      </c>
      <c r="S1073">
        <v>1</v>
      </c>
      <c r="T1073" t="s">
        <v>155</v>
      </c>
      <c r="U1073">
        <v>0</v>
      </c>
      <c r="V1073">
        <v>1</v>
      </c>
      <c r="W1073" t="s">
        <v>155</v>
      </c>
      <c r="X1073">
        <v>0</v>
      </c>
      <c r="Y1073">
        <v>1</v>
      </c>
      <c r="Z1073" t="s">
        <v>155</v>
      </c>
      <c r="AA1073">
        <v>0</v>
      </c>
      <c r="AB1073">
        <v>1</v>
      </c>
      <c r="AC1073" t="s">
        <v>155</v>
      </c>
      <c r="AD1073">
        <v>0</v>
      </c>
      <c r="AE1073">
        <v>1</v>
      </c>
      <c r="AF1073" t="s">
        <v>155</v>
      </c>
      <c r="AG1073">
        <v>0</v>
      </c>
      <c r="AH1073">
        <v>1</v>
      </c>
      <c r="AI1073">
        <v>0</v>
      </c>
      <c r="AJ1073" t="s">
        <v>155</v>
      </c>
      <c r="AK1073">
        <v>0</v>
      </c>
      <c r="AL1073">
        <v>1</v>
      </c>
      <c r="AM1073" t="s">
        <v>4774</v>
      </c>
      <c r="AN1073">
        <v>-32768</v>
      </c>
      <c r="AO1073">
        <v>32767</v>
      </c>
      <c r="AP1073" t="s">
        <v>4775</v>
      </c>
      <c r="AQ1073" s="1" t="s">
        <v>157</v>
      </c>
      <c r="AR1073" t="s">
        <v>158</v>
      </c>
      <c r="AS1073" t="str">
        <f>VLOOKUP('intouch变量（实型）'!$A1073,基本表格!$G:$Q,3,FALSE)</f>
        <v>DB100,REAL4160</v>
      </c>
      <c r="AT1073" t="str">
        <f>VLOOKUP('intouch变量（实型）'!$A1073,基本表格!$G:$Q,10,FALSE)</f>
        <v>No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</row>
    <row r="1074" spans="1:55">
      <c r="A1074" t="s">
        <v>6572</v>
      </c>
      <c r="B1074" s="11" t="str">
        <f t="shared" si="16"/>
        <v>CHPF</v>
      </c>
      <c r="C1074" s="11" t="str">
        <f>VLOOKUP('intouch变量（实型）'!$A1074,基本表格!$G:$Q,2,FALSE)</f>
        <v>1125.1+P4-M1 备料长废料皮带运输机 反馈电流 上限值</v>
      </c>
      <c r="D1074" t="s">
        <v>154</v>
      </c>
      <c r="E1074" t="s">
        <v>154</v>
      </c>
      <c r="F1074">
        <v>0</v>
      </c>
      <c r="G1074" t="s">
        <v>154</v>
      </c>
      <c r="H1074" t="s">
        <v>154</v>
      </c>
      <c r="I1074">
        <v>0</v>
      </c>
      <c r="J1074">
        <v>0</v>
      </c>
      <c r="L1074">
        <v>0</v>
      </c>
      <c r="M1074">
        <v>-32768</v>
      </c>
      <c r="N1074">
        <v>32767</v>
      </c>
      <c r="O1074">
        <v>0</v>
      </c>
      <c r="P1074">
        <v>0</v>
      </c>
      <c r="Q1074" t="s">
        <v>155</v>
      </c>
      <c r="R1074">
        <v>0</v>
      </c>
      <c r="S1074">
        <v>1</v>
      </c>
      <c r="T1074" t="s">
        <v>155</v>
      </c>
      <c r="U1074">
        <v>0</v>
      </c>
      <c r="V1074">
        <v>1</v>
      </c>
      <c r="W1074" t="s">
        <v>155</v>
      </c>
      <c r="X1074">
        <v>0</v>
      </c>
      <c r="Y1074">
        <v>1</v>
      </c>
      <c r="Z1074" t="s">
        <v>155</v>
      </c>
      <c r="AA1074">
        <v>0</v>
      </c>
      <c r="AB1074">
        <v>1</v>
      </c>
      <c r="AC1074" t="s">
        <v>155</v>
      </c>
      <c r="AD1074">
        <v>0</v>
      </c>
      <c r="AE1074">
        <v>1</v>
      </c>
      <c r="AF1074" t="s">
        <v>155</v>
      </c>
      <c r="AG1074">
        <v>0</v>
      </c>
      <c r="AH1074">
        <v>1</v>
      </c>
      <c r="AI1074">
        <v>0</v>
      </c>
      <c r="AJ1074" t="s">
        <v>155</v>
      </c>
      <c r="AK1074">
        <v>0</v>
      </c>
      <c r="AL1074">
        <v>1</v>
      </c>
      <c r="AM1074" t="s">
        <v>4774</v>
      </c>
      <c r="AN1074">
        <v>-32768</v>
      </c>
      <c r="AO1074">
        <v>32767</v>
      </c>
      <c r="AP1074" t="s">
        <v>4775</v>
      </c>
      <c r="AQ1074" s="1" t="s">
        <v>157</v>
      </c>
      <c r="AR1074" t="s">
        <v>158</v>
      </c>
      <c r="AS1074" t="str">
        <f>VLOOKUP('intouch变量（实型）'!$A1074,基本表格!$G:$Q,3,FALSE)</f>
        <v>DB100,REAL4164</v>
      </c>
      <c r="AT1074" t="str">
        <f>VLOOKUP('intouch变量（实型）'!$A1074,基本表格!$G:$Q,10,FALSE)</f>
        <v>No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</row>
    <row r="1075" spans="1:55">
      <c r="A1075" t="s">
        <v>6573</v>
      </c>
      <c r="B1075" s="11" t="str">
        <f t="shared" si="16"/>
        <v>CHPF</v>
      </c>
      <c r="C1075" s="11" t="str">
        <f>VLOOKUP('intouch变量（实型）'!$A1075,基本表格!$G:$Q,2,FALSE)</f>
        <v>1125.1+P4-M1 备料长废料皮带运输机 反馈电流 下限值</v>
      </c>
      <c r="D1075" t="s">
        <v>154</v>
      </c>
      <c r="E1075" t="s">
        <v>154</v>
      </c>
      <c r="F1075">
        <v>0</v>
      </c>
      <c r="G1075" t="s">
        <v>154</v>
      </c>
      <c r="H1075" t="s">
        <v>154</v>
      </c>
      <c r="I1075">
        <v>0</v>
      </c>
      <c r="J1075">
        <v>0</v>
      </c>
      <c r="L1075">
        <v>0</v>
      </c>
      <c r="M1075">
        <v>-32768</v>
      </c>
      <c r="N1075">
        <v>32767</v>
      </c>
      <c r="O1075">
        <v>0</v>
      </c>
      <c r="P1075">
        <v>0</v>
      </c>
      <c r="Q1075" t="s">
        <v>155</v>
      </c>
      <c r="R1075">
        <v>0</v>
      </c>
      <c r="S1075">
        <v>1</v>
      </c>
      <c r="T1075" t="s">
        <v>155</v>
      </c>
      <c r="U1075">
        <v>0</v>
      </c>
      <c r="V1075">
        <v>1</v>
      </c>
      <c r="W1075" t="s">
        <v>155</v>
      </c>
      <c r="X1075">
        <v>0</v>
      </c>
      <c r="Y1075">
        <v>1</v>
      </c>
      <c r="Z1075" t="s">
        <v>155</v>
      </c>
      <c r="AA1075">
        <v>0</v>
      </c>
      <c r="AB1075">
        <v>1</v>
      </c>
      <c r="AC1075" t="s">
        <v>155</v>
      </c>
      <c r="AD1075">
        <v>0</v>
      </c>
      <c r="AE1075">
        <v>1</v>
      </c>
      <c r="AF1075" t="s">
        <v>155</v>
      </c>
      <c r="AG1075">
        <v>0</v>
      </c>
      <c r="AH1075">
        <v>1</v>
      </c>
      <c r="AI1075">
        <v>0</v>
      </c>
      <c r="AJ1075" t="s">
        <v>155</v>
      </c>
      <c r="AK1075">
        <v>0</v>
      </c>
      <c r="AL1075">
        <v>1</v>
      </c>
      <c r="AM1075" t="s">
        <v>4774</v>
      </c>
      <c r="AN1075">
        <v>-32768</v>
      </c>
      <c r="AO1075">
        <v>32767</v>
      </c>
      <c r="AP1075" t="s">
        <v>4775</v>
      </c>
      <c r="AQ1075" s="1" t="s">
        <v>157</v>
      </c>
      <c r="AR1075" t="s">
        <v>158</v>
      </c>
      <c r="AS1075" t="str">
        <f>VLOOKUP('intouch变量（实型）'!$A1075,基本表格!$G:$Q,3,FALSE)</f>
        <v>DB100,REAL4168</v>
      </c>
      <c r="AT1075" t="str">
        <f>VLOOKUP('intouch变量（实型）'!$A1075,基本表格!$G:$Q,10,FALSE)</f>
        <v>No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</row>
    <row r="1076" spans="1:55">
      <c r="A1076" t="s">
        <v>6574</v>
      </c>
      <c r="B1076" s="11" t="str">
        <f t="shared" si="16"/>
        <v>CHPF</v>
      </c>
      <c r="C1076" s="11" t="str">
        <f>VLOOKUP('intouch变量（实型）'!$A1076,基本表格!$G:$Q,2,FALSE)</f>
        <v>1125.1+P4-M1 备料长废料皮带运输机 反馈电流 上上限值</v>
      </c>
      <c r="D1076" t="s">
        <v>154</v>
      </c>
      <c r="E1076" t="s">
        <v>154</v>
      </c>
      <c r="F1076">
        <v>0</v>
      </c>
      <c r="G1076" t="s">
        <v>154</v>
      </c>
      <c r="H1076" t="s">
        <v>154</v>
      </c>
      <c r="I1076">
        <v>0</v>
      </c>
      <c r="J1076">
        <v>0</v>
      </c>
      <c r="L1076">
        <v>0</v>
      </c>
      <c r="M1076">
        <v>-32768</v>
      </c>
      <c r="N1076">
        <v>32767</v>
      </c>
      <c r="O1076">
        <v>0</v>
      </c>
      <c r="P1076">
        <v>0</v>
      </c>
      <c r="Q1076" t="s">
        <v>155</v>
      </c>
      <c r="R1076">
        <v>0</v>
      </c>
      <c r="S1076">
        <v>1</v>
      </c>
      <c r="T1076" t="s">
        <v>155</v>
      </c>
      <c r="U1076">
        <v>0</v>
      </c>
      <c r="V1076">
        <v>1</v>
      </c>
      <c r="W1076" t="s">
        <v>155</v>
      </c>
      <c r="X1076">
        <v>0</v>
      </c>
      <c r="Y1076">
        <v>1</v>
      </c>
      <c r="Z1076" t="s">
        <v>155</v>
      </c>
      <c r="AA1076">
        <v>0</v>
      </c>
      <c r="AB1076">
        <v>1</v>
      </c>
      <c r="AC1076" t="s">
        <v>155</v>
      </c>
      <c r="AD1076">
        <v>0</v>
      </c>
      <c r="AE1076">
        <v>1</v>
      </c>
      <c r="AF1076" t="s">
        <v>155</v>
      </c>
      <c r="AG1076">
        <v>0</v>
      </c>
      <c r="AH1076">
        <v>1</v>
      </c>
      <c r="AI1076">
        <v>0</v>
      </c>
      <c r="AJ1076" t="s">
        <v>155</v>
      </c>
      <c r="AK1076">
        <v>0</v>
      </c>
      <c r="AL1076">
        <v>1</v>
      </c>
      <c r="AM1076" t="s">
        <v>4774</v>
      </c>
      <c r="AN1076">
        <v>-32768</v>
      </c>
      <c r="AO1076">
        <v>32767</v>
      </c>
      <c r="AP1076" t="s">
        <v>4775</v>
      </c>
      <c r="AQ1076" s="1" t="s">
        <v>157</v>
      </c>
      <c r="AR1076" t="s">
        <v>158</v>
      </c>
      <c r="AS1076" t="str">
        <f>VLOOKUP('intouch变量（实型）'!$A1076,基本表格!$G:$Q,3,FALSE)</f>
        <v>DB100,REAL4172</v>
      </c>
      <c r="AT1076" t="str">
        <f>VLOOKUP('intouch变量（实型）'!$A1076,基本表格!$G:$Q,10,FALSE)</f>
        <v>No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</row>
    <row r="1077" spans="1:55">
      <c r="A1077" t="s">
        <v>6575</v>
      </c>
      <c r="B1077" s="11" t="str">
        <f t="shared" si="16"/>
        <v>CHPF</v>
      </c>
      <c r="C1077" s="11" t="str">
        <f>VLOOKUP('intouch变量（实型）'!$A1077,基本表格!$G:$Q,2,FALSE)</f>
        <v>1125.1+P4-M1 备料长废料皮带运输机 反馈电流 下下限值</v>
      </c>
      <c r="D1077" t="s">
        <v>154</v>
      </c>
      <c r="E1077" t="s">
        <v>154</v>
      </c>
      <c r="F1077">
        <v>0</v>
      </c>
      <c r="G1077" t="s">
        <v>154</v>
      </c>
      <c r="H1077" t="s">
        <v>154</v>
      </c>
      <c r="I1077">
        <v>0</v>
      </c>
      <c r="J1077">
        <v>0</v>
      </c>
      <c r="L1077">
        <v>0</v>
      </c>
      <c r="M1077">
        <v>-32768</v>
      </c>
      <c r="N1077">
        <v>32767</v>
      </c>
      <c r="O1077">
        <v>0</v>
      </c>
      <c r="P1077">
        <v>0</v>
      </c>
      <c r="Q1077" t="s">
        <v>155</v>
      </c>
      <c r="R1077">
        <v>0</v>
      </c>
      <c r="S1077">
        <v>1</v>
      </c>
      <c r="T1077" t="s">
        <v>155</v>
      </c>
      <c r="U1077">
        <v>0</v>
      </c>
      <c r="V1077">
        <v>1</v>
      </c>
      <c r="W1077" t="s">
        <v>155</v>
      </c>
      <c r="X1077">
        <v>0</v>
      </c>
      <c r="Y1077">
        <v>1</v>
      </c>
      <c r="Z1077" t="s">
        <v>155</v>
      </c>
      <c r="AA1077">
        <v>0</v>
      </c>
      <c r="AB1077">
        <v>1</v>
      </c>
      <c r="AC1077" t="s">
        <v>155</v>
      </c>
      <c r="AD1077">
        <v>0</v>
      </c>
      <c r="AE1077">
        <v>1</v>
      </c>
      <c r="AF1077" t="s">
        <v>155</v>
      </c>
      <c r="AG1077">
        <v>0</v>
      </c>
      <c r="AH1077">
        <v>1</v>
      </c>
      <c r="AI1077">
        <v>0</v>
      </c>
      <c r="AJ1077" t="s">
        <v>155</v>
      </c>
      <c r="AK1077">
        <v>0</v>
      </c>
      <c r="AL1077">
        <v>1</v>
      </c>
      <c r="AM1077" t="s">
        <v>4774</v>
      </c>
      <c r="AN1077">
        <v>-32768</v>
      </c>
      <c r="AO1077">
        <v>32767</v>
      </c>
      <c r="AP1077" t="s">
        <v>4775</v>
      </c>
      <c r="AQ1077" s="1" t="s">
        <v>157</v>
      </c>
      <c r="AR1077" t="s">
        <v>158</v>
      </c>
      <c r="AS1077" t="str">
        <f>VLOOKUP('intouch变量（实型）'!$A1077,基本表格!$G:$Q,3,FALSE)</f>
        <v>DB100,REAL4176</v>
      </c>
      <c r="AT1077" t="str">
        <f>VLOOKUP('intouch变量（实型）'!$A1077,基本表格!$G:$Q,10,FALSE)</f>
        <v>No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</row>
    <row r="1078" spans="1:55">
      <c r="A1078" t="s">
        <v>6576</v>
      </c>
      <c r="B1078" s="11" t="str">
        <f t="shared" si="16"/>
        <v>CHPF</v>
      </c>
      <c r="C1078" s="11" t="str">
        <f>VLOOKUP('intouch变量（实型）'!$A1078,基本表格!$G:$Q,2,FALSE)</f>
        <v>2143+P3-M6 木片筛出料皮带运输机 给定频率 实际值</v>
      </c>
      <c r="D1078" t="s">
        <v>154</v>
      </c>
      <c r="E1078" t="s">
        <v>154</v>
      </c>
      <c r="F1078">
        <v>0</v>
      </c>
      <c r="G1078" t="s">
        <v>154</v>
      </c>
      <c r="H1078" t="s">
        <v>154</v>
      </c>
      <c r="I1078">
        <v>0</v>
      </c>
      <c r="J1078">
        <v>0</v>
      </c>
      <c r="L1078">
        <v>0</v>
      </c>
      <c r="M1078">
        <v>-32768</v>
      </c>
      <c r="N1078">
        <v>32767</v>
      </c>
      <c r="O1078">
        <v>0</v>
      </c>
      <c r="P1078">
        <v>0</v>
      </c>
      <c r="Q1078" t="s">
        <v>155</v>
      </c>
      <c r="R1078">
        <v>0</v>
      </c>
      <c r="S1078">
        <v>1</v>
      </c>
      <c r="T1078" t="s">
        <v>155</v>
      </c>
      <c r="U1078">
        <v>0</v>
      </c>
      <c r="V1078">
        <v>1</v>
      </c>
      <c r="W1078" t="s">
        <v>155</v>
      </c>
      <c r="X1078">
        <v>0</v>
      </c>
      <c r="Y1078">
        <v>1</v>
      </c>
      <c r="Z1078" t="s">
        <v>155</v>
      </c>
      <c r="AA1078">
        <v>0</v>
      </c>
      <c r="AB1078">
        <v>1</v>
      </c>
      <c r="AC1078" t="s">
        <v>155</v>
      </c>
      <c r="AD1078">
        <v>0</v>
      </c>
      <c r="AE1078">
        <v>1</v>
      </c>
      <c r="AF1078" t="s">
        <v>155</v>
      </c>
      <c r="AG1078">
        <v>0</v>
      </c>
      <c r="AH1078">
        <v>1</v>
      </c>
      <c r="AI1078">
        <v>0</v>
      </c>
      <c r="AJ1078" t="s">
        <v>155</v>
      </c>
      <c r="AK1078">
        <v>0</v>
      </c>
      <c r="AL1078">
        <v>1</v>
      </c>
      <c r="AM1078" t="s">
        <v>4774</v>
      </c>
      <c r="AN1078">
        <v>-32768</v>
      </c>
      <c r="AO1078">
        <v>32767</v>
      </c>
      <c r="AP1078" t="s">
        <v>4775</v>
      </c>
      <c r="AQ1078" s="1" t="s">
        <v>157</v>
      </c>
      <c r="AR1078" t="s">
        <v>158</v>
      </c>
      <c r="AS1078" t="str">
        <f>VLOOKUP('intouch变量（实型）'!$A1078,基本表格!$G:$Q,3,FALSE)</f>
        <v>DB100,REAL4256</v>
      </c>
      <c r="AT1078" t="str">
        <f>VLOOKUP('intouch变量（实型）'!$A1078,基本表格!$G:$Q,10,FALSE)</f>
        <v>Yes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</row>
    <row r="1079" spans="1:55">
      <c r="A1079" t="s">
        <v>6577</v>
      </c>
      <c r="B1079" s="11" t="str">
        <f t="shared" si="16"/>
        <v>CHPF</v>
      </c>
      <c r="C1079" s="11" t="str">
        <f>VLOOKUP('intouch变量（实型）'!$A1079,基本表格!$G:$Q,2,FALSE)</f>
        <v>2143+P3-M6 木片筛出料皮带运输机 给定频率 量程</v>
      </c>
      <c r="D1079" t="s">
        <v>154</v>
      </c>
      <c r="E1079" t="s">
        <v>154</v>
      </c>
      <c r="F1079">
        <v>0</v>
      </c>
      <c r="G1079" t="s">
        <v>154</v>
      </c>
      <c r="H1079" t="s">
        <v>154</v>
      </c>
      <c r="I1079">
        <v>0</v>
      </c>
      <c r="J1079">
        <v>0</v>
      </c>
      <c r="L1079">
        <v>0</v>
      </c>
      <c r="M1079">
        <v>-32768</v>
      </c>
      <c r="N1079">
        <v>32767</v>
      </c>
      <c r="O1079">
        <v>0</v>
      </c>
      <c r="P1079">
        <v>0</v>
      </c>
      <c r="Q1079" t="s">
        <v>155</v>
      </c>
      <c r="R1079">
        <v>0</v>
      </c>
      <c r="S1079">
        <v>1</v>
      </c>
      <c r="T1079" t="s">
        <v>155</v>
      </c>
      <c r="U1079">
        <v>0</v>
      </c>
      <c r="V1079">
        <v>1</v>
      </c>
      <c r="W1079" t="s">
        <v>155</v>
      </c>
      <c r="X1079">
        <v>0</v>
      </c>
      <c r="Y1079">
        <v>1</v>
      </c>
      <c r="Z1079" t="s">
        <v>155</v>
      </c>
      <c r="AA1079">
        <v>0</v>
      </c>
      <c r="AB1079">
        <v>1</v>
      </c>
      <c r="AC1079" t="s">
        <v>155</v>
      </c>
      <c r="AD1079">
        <v>0</v>
      </c>
      <c r="AE1079">
        <v>1</v>
      </c>
      <c r="AF1079" t="s">
        <v>155</v>
      </c>
      <c r="AG1079">
        <v>0</v>
      </c>
      <c r="AH1079">
        <v>1</v>
      </c>
      <c r="AI1079">
        <v>0</v>
      </c>
      <c r="AJ1079" t="s">
        <v>155</v>
      </c>
      <c r="AK1079">
        <v>0</v>
      </c>
      <c r="AL1079">
        <v>1</v>
      </c>
      <c r="AM1079" t="s">
        <v>4774</v>
      </c>
      <c r="AN1079">
        <v>-32768</v>
      </c>
      <c r="AO1079">
        <v>32767</v>
      </c>
      <c r="AP1079" t="s">
        <v>4775</v>
      </c>
      <c r="AQ1079" s="1" t="s">
        <v>157</v>
      </c>
      <c r="AR1079" t="s">
        <v>158</v>
      </c>
      <c r="AS1079" t="str">
        <f>VLOOKUP('intouch变量（实型）'!$A1079,基本表格!$G:$Q,3,FALSE)</f>
        <v>DB100,REAL4260</v>
      </c>
      <c r="AT1079" t="str">
        <f>VLOOKUP('intouch变量（实型）'!$A1079,基本表格!$G:$Q,10,FALSE)</f>
        <v>No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</row>
    <row r="1080" spans="1:55">
      <c r="A1080" t="s">
        <v>6578</v>
      </c>
      <c r="B1080" s="11" t="str">
        <f t="shared" si="16"/>
        <v>CHPF</v>
      </c>
      <c r="C1080" s="11" t="str">
        <f>VLOOKUP('intouch变量（实型）'!$A1080,基本表格!$G:$Q,2,FALSE)</f>
        <v>2143+P3-M6 木片筛出料皮带运输机 给定频率 上限值</v>
      </c>
      <c r="D1080" t="s">
        <v>154</v>
      </c>
      <c r="E1080" t="s">
        <v>154</v>
      </c>
      <c r="F1080">
        <v>0</v>
      </c>
      <c r="G1080" t="s">
        <v>154</v>
      </c>
      <c r="H1080" t="s">
        <v>154</v>
      </c>
      <c r="I1080">
        <v>0</v>
      </c>
      <c r="J1080">
        <v>0</v>
      </c>
      <c r="L1080">
        <v>0</v>
      </c>
      <c r="M1080">
        <v>-32768</v>
      </c>
      <c r="N1080">
        <v>32767</v>
      </c>
      <c r="O1080">
        <v>0</v>
      </c>
      <c r="P1080">
        <v>0</v>
      </c>
      <c r="Q1080" t="s">
        <v>155</v>
      </c>
      <c r="R1080">
        <v>0</v>
      </c>
      <c r="S1080">
        <v>1</v>
      </c>
      <c r="T1080" t="s">
        <v>155</v>
      </c>
      <c r="U1080">
        <v>0</v>
      </c>
      <c r="V1080">
        <v>1</v>
      </c>
      <c r="W1080" t="s">
        <v>155</v>
      </c>
      <c r="X1080">
        <v>0</v>
      </c>
      <c r="Y1080">
        <v>1</v>
      </c>
      <c r="Z1080" t="s">
        <v>155</v>
      </c>
      <c r="AA1080">
        <v>0</v>
      </c>
      <c r="AB1080">
        <v>1</v>
      </c>
      <c r="AC1080" t="s">
        <v>155</v>
      </c>
      <c r="AD1080">
        <v>0</v>
      </c>
      <c r="AE1080">
        <v>1</v>
      </c>
      <c r="AF1080" t="s">
        <v>155</v>
      </c>
      <c r="AG1080">
        <v>0</v>
      </c>
      <c r="AH1080">
        <v>1</v>
      </c>
      <c r="AI1080">
        <v>0</v>
      </c>
      <c r="AJ1080" t="s">
        <v>155</v>
      </c>
      <c r="AK1080">
        <v>0</v>
      </c>
      <c r="AL1080">
        <v>1</v>
      </c>
      <c r="AM1080" t="s">
        <v>4774</v>
      </c>
      <c r="AN1080">
        <v>-32768</v>
      </c>
      <c r="AO1080">
        <v>32767</v>
      </c>
      <c r="AP1080" t="s">
        <v>4775</v>
      </c>
      <c r="AQ1080" s="1" t="s">
        <v>157</v>
      </c>
      <c r="AR1080" t="s">
        <v>158</v>
      </c>
      <c r="AS1080" t="str">
        <f>VLOOKUP('intouch变量（实型）'!$A1080,基本表格!$G:$Q,3,FALSE)</f>
        <v>DB100,REAL4264</v>
      </c>
      <c r="AT1080" t="str">
        <f>VLOOKUP('intouch变量（实型）'!$A1080,基本表格!$G:$Q,10,FALSE)</f>
        <v>No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</row>
    <row r="1081" spans="1:55">
      <c r="A1081" t="s">
        <v>6579</v>
      </c>
      <c r="B1081" s="11" t="str">
        <f t="shared" si="16"/>
        <v>CHPF</v>
      </c>
      <c r="C1081" s="11" t="str">
        <f>VLOOKUP('intouch变量（实型）'!$A1081,基本表格!$G:$Q,2,FALSE)</f>
        <v>2143+P3-M6 木片筛出料皮带运输机 给定频率 下限值</v>
      </c>
      <c r="D1081" t="s">
        <v>154</v>
      </c>
      <c r="E1081" t="s">
        <v>154</v>
      </c>
      <c r="F1081">
        <v>0</v>
      </c>
      <c r="G1081" t="s">
        <v>154</v>
      </c>
      <c r="H1081" t="s">
        <v>154</v>
      </c>
      <c r="I1081">
        <v>0</v>
      </c>
      <c r="J1081">
        <v>0</v>
      </c>
      <c r="L1081">
        <v>0</v>
      </c>
      <c r="M1081">
        <v>-32768</v>
      </c>
      <c r="N1081">
        <v>32767</v>
      </c>
      <c r="O1081">
        <v>0</v>
      </c>
      <c r="P1081">
        <v>0</v>
      </c>
      <c r="Q1081" t="s">
        <v>155</v>
      </c>
      <c r="R1081">
        <v>0</v>
      </c>
      <c r="S1081">
        <v>1</v>
      </c>
      <c r="T1081" t="s">
        <v>155</v>
      </c>
      <c r="U1081">
        <v>0</v>
      </c>
      <c r="V1081">
        <v>1</v>
      </c>
      <c r="W1081" t="s">
        <v>155</v>
      </c>
      <c r="X1081">
        <v>0</v>
      </c>
      <c r="Y1081">
        <v>1</v>
      </c>
      <c r="Z1081" t="s">
        <v>155</v>
      </c>
      <c r="AA1081">
        <v>0</v>
      </c>
      <c r="AB1081">
        <v>1</v>
      </c>
      <c r="AC1081" t="s">
        <v>155</v>
      </c>
      <c r="AD1081">
        <v>0</v>
      </c>
      <c r="AE1081">
        <v>1</v>
      </c>
      <c r="AF1081" t="s">
        <v>155</v>
      </c>
      <c r="AG1081">
        <v>0</v>
      </c>
      <c r="AH1081">
        <v>1</v>
      </c>
      <c r="AI1081">
        <v>0</v>
      </c>
      <c r="AJ1081" t="s">
        <v>155</v>
      </c>
      <c r="AK1081">
        <v>0</v>
      </c>
      <c r="AL1081">
        <v>1</v>
      </c>
      <c r="AM1081" t="s">
        <v>4774</v>
      </c>
      <c r="AN1081">
        <v>-32768</v>
      </c>
      <c r="AO1081">
        <v>32767</v>
      </c>
      <c r="AP1081" t="s">
        <v>4775</v>
      </c>
      <c r="AQ1081" s="1" t="s">
        <v>157</v>
      </c>
      <c r="AR1081" t="s">
        <v>158</v>
      </c>
      <c r="AS1081" t="str">
        <f>VLOOKUP('intouch变量（实型）'!$A1081,基本表格!$G:$Q,3,FALSE)</f>
        <v>DB100,REAL4268</v>
      </c>
      <c r="AT1081" t="str">
        <f>VLOOKUP('intouch变量（实型）'!$A1081,基本表格!$G:$Q,10,FALSE)</f>
        <v>No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</row>
    <row r="1082" spans="1:55">
      <c r="A1082" t="s">
        <v>6580</v>
      </c>
      <c r="B1082" s="11" t="str">
        <f t="shared" si="16"/>
        <v>CHPF</v>
      </c>
      <c r="C1082" s="11" t="str">
        <f>VLOOKUP('intouch变量（实型）'!$A1082,基本表格!$G:$Q,2,FALSE)</f>
        <v>2143+P3-M6 木片筛出料皮带运输机 给定频率 上上限值</v>
      </c>
      <c r="D1082" t="s">
        <v>154</v>
      </c>
      <c r="E1082" t="s">
        <v>154</v>
      </c>
      <c r="F1082">
        <v>0</v>
      </c>
      <c r="G1082" t="s">
        <v>154</v>
      </c>
      <c r="H1082" t="s">
        <v>154</v>
      </c>
      <c r="I1082">
        <v>0</v>
      </c>
      <c r="J1082">
        <v>0</v>
      </c>
      <c r="L1082">
        <v>0</v>
      </c>
      <c r="M1082">
        <v>-32768</v>
      </c>
      <c r="N1082">
        <v>32767</v>
      </c>
      <c r="O1082">
        <v>0</v>
      </c>
      <c r="P1082">
        <v>0</v>
      </c>
      <c r="Q1082" t="s">
        <v>155</v>
      </c>
      <c r="R1082">
        <v>0</v>
      </c>
      <c r="S1082">
        <v>1</v>
      </c>
      <c r="T1082" t="s">
        <v>155</v>
      </c>
      <c r="U1082">
        <v>0</v>
      </c>
      <c r="V1082">
        <v>1</v>
      </c>
      <c r="W1082" t="s">
        <v>155</v>
      </c>
      <c r="X1082">
        <v>0</v>
      </c>
      <c r="Y1082">
        <v>1</v>
      </c>
      <c r="Z1082" t="s">
        <v>155</v>
      </c>
      <c r="AA1082">
        <v>0</v>
      </c>
      <c r="AB1082">
        <v>1</v>
      </c>
      <c r="AC1082" t="s">
        <v>155</v>
      </c>
      <c r="AD1082">
        <v>0</v>
      </c>
      <c r="AE1082">
        <v>1</v>
      </c>
      <c r="AF1082" t="s">
        <v>155</v>
      </c>
      <c r="AG1082">
        <v>0</v>
      </c>
      <c r="AH1082">
        <v>1</v>
      </c>
      <c r="AI1082">
        <v>0</v>
      </c>
      <c r="AJ1082" t="s">
        <v>155</v>
      </c>
      <c r="AK1082">
        <v>0</v>
      </c>
      <c r="AL1082">
        <v>1</v>
      </c>
      <c r="AM1082" t="s">
        <v>4774</v>
      </c>
      <c r="AN1082">
        <v>-32768</v>
      </c>
      <c r="AO1082">
        <v>32767</v>
      </c>
      <c r="AP1082" t="s">
        <v>4775</v>
      </c>
      <c r="AQ1082" s="1" t="s">
        <v>157</v>
      </c>
      <c r="AR1082" t="s">
        <v>158</v>
      </c>
      <c r="AS1082" t="str">
        <f>VLOOKUP('intouch变量（实型）'!$A1082,基本表格!$G:$Q,3,FALSE)</f>
        <v>DB100,REAL4272</v>
      </c>
      <c r="AT1082" t="str">
        <f>VLOOKUP('intouch变量（实型）'!$A1082,基本表格!$G:$Q,10,FALSE)</f>
        <v>No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</row>
    <row r="1083" spans="1:55">
      <c r="A1083" t="s">
        <v>6581</v>
      </c>
      <c r="B1083" s="11" t="str">
        <f t="shared" si="16"/>
        <v>CHPF</v>
      </c>
      <c r="C1083" s="11" t="str">
        <f>VLOOKUP('intouch变量（实型）'!$A1083,基本表格!$G:$Q,2,FALSE)</f>
        <v>2143+P3-M6 木片筛出料皮带运输机 给定频率 下下限值</v>
      </c>
      <c r="D1083" t="s">
        <v>154</v>
      </c>
      <c r="E1083" t="s">
        <v>154</v>
      </c>
      <c r="F1083">
        <v>0</v>
      </c>
      <c r="G1083" t="s">
        <v>154</v>
      </c>
      <c r="H1083" t="s">
        <v>154</v>
      </c>
      <c r="I1083">
        <v>0</v>
      </c>
      <c r="J1083">
        <v>0</v>
      </c>
      <c r="L1083">
        <v>0</v>
      </c>
      <c r="M1083">
        <v>-32768</v>
      </c>
      <c r="N1083">
        <v>32767</v>
      </c>
      <c r="O1083">
        <v>0</v>
      </c>
      <c r="P1083">
        <v>0</v>
      </c>
      <c r="Q1083" t="s">
        <v>155</v>
      </c>
      <c r="R1083">
        <v>0</v>
      </c>
      <c r="S1083">
        <v>1</v>
      </c>
      <c r="T1083" t="s">
        <v>155</v>
      </c>
      <c r="U1083">
        <v>0</v>
      </c>
      <c r="V1083">
        <v>1</v>
      </c>
      <c r="W1083" t="s">
        <v>155</v>
      </c>
      <c r="X1083">
        <v>0</v>
      </c>
      <c r="Y1083">
        <v>1</v>
      </c>
      <c r="Z1083" t="s">
        <v>155</v>
      </c>
      <c r="AA1083">
        <v>0</v>
      </c>
      <c r="AB1083">
        <v>1</v>
      </c>
      <c r="AC1083" t="s">
        <v>155</v>
      </c>
      <c r="AD1083">
        <v>0</v>
      </c>
      <c r="AE1083">
        <v>1</v>
      </c>
      <c r="AF1083" t="s">
        <v>155</v>
      </c>
      <c r="AG1083">
        <v>0</v>
      </c>
      <c r="AH1083">
        <v>1</v>
      </c>
      <c r="AI1083">
        <v>0</v>
      </c>
      <c r="AJ1083" t="s">
        <v>155</v>
      </c>
      <c r="AK1083">
        <v>0</v>
      </c>
      <c r="AL1083">
        <v>1</v>
      </c>
      <c r="AM1083" t="s">
        <v>4774</v>
      </c>
      <c r="AN1083">
        <v>-32768</v>
      </c>
      <c r="AO1083">
        <v>32767</v>
      </c>
      <c r="AP1083" t="s">
        <v>4775</v>
      </c>
      <c r="AQ1083" s="1" t="s">
        <v>157</v>
      </c>
      <c r="AR1083" t="s">
        <v>158</v>
      </c>
      <c r="AS1083" t="str">
        <f>VLOOKUP('intouch变量（实型）'!$A1083,基本表格!$G:$Q,3,FALSE)</f>
        <v>DB100,REAL4276</v>
      </c>
      <c r="AT1083" t="str">
        <f>VLOOKUP('intouch变量（实型）'!$A1083,基本表格!$G:$Q,10,FALSE)</f>
        <v>No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</row>
    <row r="1084" spans="1:55">
      <c r="A1084" t="s">
        <v>6582</v>
      </c>
      <c r="B1084" s="11" t="str">
        <f t="shared" si="16"/>
        <v>CHPF</v>
      </c>
      <c r="C1084" s="11" t="str">
        <f>VLOOKUP('intouch变量（实型）'!$A1084,基本表格!$G:$Q,2,FALSE)</f>
        <v>2143+P3-M6 木片筛出料皮带运输机 反馈频率 实际值</v>
      </c>
      <c r="D1084" t="s">
        <v>154</v>
      </c>
      <c r="E1084" t="s">
        <v>154</v>
      </c>
      <c r="F1084">
        <v>0</v>
      </c>
      <c r="G1084" t="s">
        <v>154</v>
      </c>
      <c r="H1084" t="s">
        <v>154</v>
      </c>
      <c r="I1084">
        <v>0</v>
      </c>
      <c r="J1084">
        <v>0</v>
      </c>
      <c r="L1084">
        <v>0</v>
      </c>
      <c r="M1084">
        <v>-32768</v>
      </c>
      <c r="N1084">
        <v>32767</v>
      </c>
      <c r="O1084">
        <v>0</v>
      </c>
      <c r="P1084">
        <v>0</v>
      </c>
      <c r="Q1084" t="s">
        <v>155</v>
      </c>
      <c r="R1084">
        <v>0</v>
      </c>
      <c r="S1084">
        <v>1</v>
      </c>
      <c r="T1084" t="s">
        <v>155</v>
      </c>
      <c r="U1084">
        <v>0</v>
      </c>
      <c r="V1084">
        <v>1</v>
      </c>
      <c r="W1084" t="s">
        <v>155</v>
      </c>
      <c r="X1084">
        <v>0</v>
      </c>
      <c r="Y1084">
        <v>1</v>
      </c>
      <c r="Z1084" t="s">
        <v>155</v>
      </c>
      <c r="AA1084">
        <v>0</v>
      </c>
      <c r="AB1084">
        <v>1</v>
      </c>
      <c r="AC1084" t="s">
        <v>155</v>
      </c>
      <c r="AD1084">
        <v>0</v>
      </c>
      <c r="AE1084">
        <v>1</v>
      </c>
      <c r="AF1084" t="s">
        <v>155</v>
      </c>
      <c r="AG1084">
        <v>0</v>
      </c>
      <c r="AH1084">
        <v>1</v>
      </c>
      <c r="AI1084">
        <v>0</v>
      </c>
      <c r="AJ1084" t="s">
        <v>155</v>
      </c>
      <c r="AK1084">
        <v>0</v>
      </c>
      <c r="AL1084">
        <v>1</v>
      </c>
      <c r="AM1084" t="s">
        <v>4774</v>
      </c>
      <c r="AN1084">
        <v>-32768</v>
      </c>
      <c r="AO1084">
        <v>32767</v>
      </c>
      <c r="AP1084" t="s">
        <v>4775</v>
      </c>
      <c r="AQ1084" s="1" t="s">
        <v>157</v>
      </c>
      <c r="AR1084" t="s">
        <v>158</v>
      </c>
      <c r="AS1084" t="str">
        <f>VLOOKUP('intouch变量（实型）'!$A1084,基本表格!$G:$Q,3,FALSE)</f>
        <v>DB100,REAL4306</v>
      </c>
      <c r="AT1084" t="str">
        <f>VLOOKUP('intouch变量（实型）'!$A1084,基本表格!$G:$Q,10,FALSE)</f>
        <v>Yes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</row>
    <row r="1085" spans="1:55">
      <c r="A1085" t="s">
        <v>6583</v>
      </c>
      <c r="B1085" s="11" t="str">
        <f t="shared" si="16"/>
        <v>CHPF</v>
      </c>
      <c r="C1085" s="11" t="str">
        <f>VLOOKUP('intouch变量（实型）'!$A1085,基本表格!$G:$Q,2,FALSE)</f>
        <v>2143+P3-M6 木片筛出料皮带运输机 反馈频率 量程</v>
      </c>
      <c r="D1085" t="s">
        <v>154</v>
      </c>
      <c r="E1085" t="s">
        <v>154</v>
      </c>
      <c r="F1085">
        <v>0</v>
      </c>
      <c r="G1085" t="s">
        <v>154</v>
      </c>
      <c r="H1085" t="s">
        <v>154</v>
      </c>
      <c r="I1085">
        <v>0</v>
      </c>
      <c r="J1085">
        <v>0</v>
      </c>
      <c r="L1085">
        <v>0</v>
      </c>
      <c r="M1085">
        <v>-32768</v>
      </c>
      <c r="N1085">
        <v>32767</v>
      </c>
      <c r="O1085">
        <v>0</v>
      </c>
      <c r="P1085">
        <v>0</v>
      </c>
      <c r="Q1085" t="s">
        <v>155</v>
      </c>
      <c r="R1085">
        <v>0</v>
      </c>
      <c r="S1085">
        <v>1</v>
      </c>
      <c r="T1085" t="s">
        <v>155</v>
      </c>
      <c r="U1085">
        <v>0</v>
      </c>
      <c r="V1085">
        <v>1</v>
      </c>
      <c r="W1085" t="s">
        <v>155</v>
      </c>
      <c r="X1085">
        <v>0</v>
      </c>
      <c r="Y1085">
        <v>1</v>
      </c>
      <c r="Z1085" t="s">
        <v>155</v>
      </c>
      <c r="AA1085">
        <v>0</v>
      </c>
      <c r="AB1085">
        <v>1</v>
      </c>
      <c r="AC1085" t="s">
        <v>155</v>
      </c>
      <c r="AD1085">
        <v>0</v>
      </c>
      <c r="AE1085">
        <v>1</v>
      </c>
      <c r="AF1085" t="s">
        <v>155</v>
      </c>
      <c r="AG1085">
        <v>0</v>
      </c>
      <c r="AH1085">
        <v>1</v>
      </c>
      <c r="AI1085">
        <v>0</v>
      </c>
      <c r="AJ1085" t="s">
        <v>155</v>
      </c>
      <c r="AK1085">
        <v>0</v>
      </c>
      <c r="AL1085">
        <v>1</v>
      </c>
      <c r="AM1085" t="s">
        <v>4774</v>
      </c>
      <c r="AN1085">
        <v>-32768</v>
      </c>
      <c r="AO1085">
        <v>32767</v>
      </c>
      <c r="AP1085" t="s">
        <v>4775</v>
      </c>
      <c r="AQ1085" s="1" t="s">
        <v>157</v>
      </c>
      <c r="AR1085" t="s">
        <v>158</v>
      </c>
      <c r="AS1085" t="str">
        <f>VLOOKUP('intouch变量（实型）'!$A1085,基本表格!$G:$Q,3,FALSE)</f>
        <v>DB100,REAL4310</v>
      </c>
      <c r="AT1085" t="str">
        <f>VLOOKUP('intouch变量（实型）'!$A1085,基本表格!$G:$Q,10,FALSE)</f>
        <v>No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</row>
    <row r="1086" spans="1:55">
      <c r="A1086" t="s">
        <v>6584</v>
      </c>
      <c r="B1086" s="11" t="str">
        <f t="shared" si="16"/>
        <v>CHPF</v>
      </c>
      <c r="C1086" s="11" t="str">
        <f>VLOOKUP('intouch变量（实型）'!$A1086,基本表格!$G:$Q,2,FALSE)</f>
        <v>2143+P3-M6 木片筛出料皮带运输机 反馈频率 上限值</v>
      </c>
      <c r="D1086" t="s">
        <v>154</v>
      </c>
      <c r="E1086" t="s">
        <v>154</v>
      </c>
      <c r="F1086">
        <v>0</v>
      </c>
      <c r="G1086" t="s">
        <v>154</v>
      </c>
      <c r="H1086" t="s">
        <v>154</v>
      </c>
      <c r="I1086">
        <v>0</v>
      </c>
      <c r="J1086">
        <v>0</v>
      </c>
      <c r="L1086">
        <v>0</v>
      </c>
      <c r="M1086">
        <v>-32768</v>
      </c>
      <c r="N1086">
        <v>32767</v>
      </c>
      <c r="O1086">
        <v>0</v>
      </c>
      <c r="P1086">
        <v>0</v>
      </c>
      <c r="Q1086" t="s">
        <v>155</v>
      </c>
      <c r="R1086">
        <v>0</v>
      </c>
      <c r="S1086">
        <v>1</v>
      </c>
      <c r="T1086" t="s">
        <v>155</v>
      </c>
      <c r="U1086">
        <v>0</v>
      </c>
      <c r="V1086">
        <v>1</v>
      </c>
      <c r="W1086" t="s">
        <v>155</v>
      </c>
      <c r="X1086">
        <v>0</v>
      </c>
      <c r="Y1086">
        <v>1</v>
      </c>
      <c r="Z1086" t="s">
        <v>155</v>
      </c>
      <c r="AA1086">
        <v>0</v>
      </c>
      <c r="AB1086">
        <v>1</v>
      </c>
      <c r="AC1086" t="s">
        <v>155</v>
      </c>
      <c r="AD1086">
        <v>0</v>
      </c>
      <c r="AE1086">
        <v>1</v>
      </c>
      <c r="AF1086" t="s">
        <v>155</v>
      </c>
      <c r="AG1086">
        <v>0</v>
      </c>
      <c r="AH1086">
        <v>1</v>
      </c>
      <c r="AI1086">
        <v>0</v>
      </c>
      <c r="AJ1086" t="s">
        <v>155</v>
      </c>
      <c r="AK1086">
        <v>0</v>
      </c>
      <c r="AL1086">
        <v>1</v>
      </c>
      <c r="AM1086" t="s">
        <v>4774</v>
      </c>
      <c r="AN1086">
        <v>-32768</v>
      </c>
      <c r="AO1086">
        <v>32767</v>
      </c>
      <c r="AP1086" t="s">
        <v>4775</v>
      </c>
      <c r="AQ1086" s="1" t="s">
        <v>157</v>
      </c>
      <c r="AR1086" t="s">
        <v>158</v>
      </c>
      <c r="AS1086" t="str">
        <f>VLOOKUP('intouch变量（实型）'!$A1086,基本表格!$G:$Q,3,FALSE)</f>
        <v>DB100,REAL4314</v>
      </c>
      <c r="AT1086" t="str">
        <f>VLOOKUP('intouch变量（实型）'!$A1086,基本表格!$G:$Q,10,FALSE)</f>
        <v>No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</row>
    <row r="1087" spans="1:55">
      <c r="A1087" t="s">
        <v>6585</v>
      </c>
      <c r="B1087" s="11" t="str">
        <f t="shared" si="16"/>
        <v>CHPF</v>
      </c>
      <c r="C1087" s="11" t="str">
        <f>VLOOKUP('intouch变量（实型）'!$A1087,基本表格!$G:$Q,2,FALSE)</f>
        <v>2143+P3-M6 木片筛出料皮带运输机 反馈频率 下限值</v>
      </c>
      <c r="D1087" t="s">
        <v>154</v>
      </c>
      <c r="E1087" t="s">
        <v>154</v>
      </c>
      <c r="F1087">
        <v>0</v>
      </c>
      <c r="G1087" t="s">
        <v>154</v>
      </c>
      <c r="H1087" t="s">
        <v>154</v>
      </c>
      <c r="I1087">
        <v>0</v>
      </c>
      <c r="J1087">
        <v>0</v>
      </c>
      <c r="L1087">
        <v>0</v>
      </c>
      <c r="M1087">
        <v>-32768</v>
      </c>
      <c r="N1087">
        <v>32767</v>
      </c>
      <c r="O1087">
        <v>0</v>
      </c>
      <c r="P1087">
        <v>0</v>
      </c>
      <c r="Q1087" t="s">
        <v>155</v>
      </c>
      <c r="R1087">
        <v>0</v>
      </c>
      <c r="S1087">
        <v>1</v>
      </c>
      <c r="T1087" t="s">
        <v>155</v>
      </c>
      <c r="U1087">
        <v>0</v>
      </c>
      <c r="V1087">
        <v>1</v>
      </c>
      <c r="W1087" t="s">
        <v>155</v>
      </c>
      <c r="X1087">
        <v>0</v>
      </c>
      <c r="Y1087">
        <v>1</v>
      </c>
      <c r="Z1087" t="s">
        <v>155</v>
      </c>
      <c r="AA1087">
        <v>0</v>
      </c>
      <c r="AB1087">
        <v>1</v>
      </c>
      <c r="AC1087" t="s">
        <v>155</v>
      </c>
      <c r="AD1087">
        <v>0</v>
      </c>
      <c r="AE1087">
        <v>1</v>
      </c>
      <c r="AF1087" t="s">
        <v>155</v>
      </c>
      <c r="AG1087">
        <v>0</v>
      </c>
      <c r="AH1087">
        <v>1</v>
      </c>
      <c r="AI1087">
        <v>0</v>
      </c>
      <c r="AJ1087" t="s">
        <v>155</v>
      </c>
      <c r="AK1087">
        <v>0</v>
      </c>
      <c r="AL1087">
        <v>1</v>
      </c>
      <c r="AM1087" t="s">
        <v>4774</v>
      </c>
      <c r="AN1087">
        <v>-32768</v>
      </c>
      <c r="AO1087">
        <v>32767</v>
      </c>
      <c r="AP1087" t="s">
        <v>4775</v>
      </c>
      <c r="AQ1087" s="1" t="s">
        <v>157</v>
      </c>
      <c r="AR1087" t="s">
        <v>158</v>
      </c>
      <c r="AS1087" t="str">
        <f>VLOOKUP('intouch变量（实型）'!$A1087,基本表格!$G:$Q,3,FALSE)</f>
        <v>DB100,REAL4318</v>
      </c>
      <c r="AT1087" t="str">
        <f>VLOOKUP('intouch变量（实型）'!$A1087,基本表格!$G:$Q,10,FALSE)</f>
        <v>No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</row>
    <row r="1088" spans="1:55">
      <c r="A1088" t="s">
        <v>6586</v>
      </c>
      <c r="B1088" s="11" t="str">
        <f t="shared" si="16"/>
        <v>CHPF</v>
      </c>
      <c r="C1088" s="11" t="str">
        <f>VLOOKUP('intouch变量（实型）'!$A1088,基本表格!$G:$Q,2,FALSE)</f>
        <v>2143+P3-M6 木片筛出料皮带运输机 反馈频率 上上限值</v>
      </c>
      <c r="D1088" t="s">
        <v>154</v>
      </c>
      <c r="E1088" t="s">
        <v>154</v>
      </c>
      <c r="F1088">
        <v>0</v>
      </c>
      <c r="G1088" t="s">
        <v>154</v>
      </c>
      <c r="H1088" t="s">
        <v>154</v>
      </c>
      <c r="I1088">
        <v>0</v>
      </c>
      <c r="J1088">
        <v>0</v>
      </c>
      <c r="L1088">
        <v>0</v>
      </c>
      <c r="M1088">
        <v>-32768</v>
      </c>
      <c r="N1088">
        <v>32767</v>
      </c>
      <c r="O1088">
        <v>0</v>
      </c>
      <c r="P1088">
        <v>0</v>
      </c>
      <c r="Q1088" t="s">
        <v>155</v>
      </c>
      <c r="R1088">
        <v>0</v>
      </c>
      <c r="S1088">
        <v>1</v>
      </c>
      <c r="T1088" t="s">
        <v>155</v>
      </c>
      <c r="U1088">
        <v>0</v>
      </c>
      <c r="V1088">
        <v>1</v>
      </c>
      <c r="W1088" t="s">
        <v>155</v>
      </c>
      <c r="X1088">
        <v>0</v>
      </c>
      <c r="Y1088">
        <v>1</v>
      </c>
      <c r="Z1088" t="s">
        <v>155</v>
      </c>
      <c r="AA1088">
        <v>0</v>
      </c>
      <c r="AB1088">
        <v>1</v>
      </c>
      <c r="AC1088" t="s">
        <v>155</v>
      </c>
      <c r="AD1088">
        <v>0</v>
      </c>
      <c r="AE1088">
        <v>1</v>
      </c>
      <c r="AF1088" t="s">
        <v>155</v>
      </c>
      <c r="AG1088">
        <v>0</v>
      </c>
      <c r="AH1088">
        <v>1</v>
      </c>
      <c r="AI1088">
        <v>0</v>
      </c>
      <c r="AJ1088" t="s">
        <v>155</v>
      </c>
      <c r="AK1088">
        <v>0</v>
      </c>
      <c r="AL1088">
        <v>1</v>
      </c>
      <c r="AM1088" t="s">
        <v>4774</v>
      </c>
      <c r="AN1088">
        <v>-32768</v>
      </c>
      <c r="AO1088">
        <v>32767</v>
      </c>
      <c r="AP1088" t="s">
        <v>4775</v>
      </c>
      <c r="AQ1088" s="1" t="s">
        <v>157</v>
      </c>
      <c r="AR1088" t="s">
        <v>158</v>
      </c>
      <c r="AS1088" t="str">
        <f>VLOOKUP('intouch变量（实型）'!$A1088,基本表格!$G:$Q,3,FALSE)</f>
        <v>DB100,REAL4322</v>
      </c>
      <c r="AT1088" t="str">
        <f>VLOOKUP('intouch变量（实型）'!$A1088,基本表格!$G:$Q,10,FALSE)</f>
        <v>No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</row>
    <row r="1089" spans="1:55">
      <c r="A1089" t="s">
        <v>6587</v>
      </c>
      <c r="B1089" s="11" t="str">
        <f t="shared" si="16"/>
        <v>CHPF</v>
      </c>
      <c r="C1089" s="11" t="str">
        <f>VLOOKUP('intouch变量（实型）'!$A1089,基本表格!$G:$Q,2,FALSE)</f>
        <v>2143+P3-M6 木片筛出料皮带运输机 反馈频率 下下限值</v>
      </c>
      <c r="D1089" t="s">
        <v>154</v>
      </c>
      <c r="E1089" t="s">
        <v>154</v>
      </c>
      <c r="F1089">
        <v>0</v>
      </c>
      <c r="G1089" t="s">
        <v>154</v>
      </c>
      <c r="H1089" t="s">
        <v>154</v>
      </c>
      <c r="I1089">
        <v>0</v>
      </c>
      <c r="J1089">
        <v>0</v>
      </c>
      <c r="L1089">
        <v>0</v>
      </c>
      <c r="M1089">
        <v>-32768</v>
      </c>
      <c r="N1089">
        <v>32767</v>
      </c>
      <c r="O1089">
        <v>0</v>
      </c>
      <c r="P1089">
        <v>0</v>
      </c>
      <c r="Q1089" t="s">
        <v>155</v>
      </c>
      <c r="R1089">
        <v>0</v>
      </c>
      <c r="S1089">
        <v>1</v>
      </c>
      <c r="T1089" t="s">
        <v>155</v>
      </c>
      <c r="U1089">
        <v>0</v>
      </c>
      <c r="V1089">
        <v>1</v>
      </c>
      <c r="W1089" t="s">
        <v>155</v>
      </c>
      <c r="X1089">
        <v>0</v>
      </c>
      <c r="Y1089">
        <v>1</v>
      </c>
      <c r="Z1089" t="s">
        <v>155</v>
      </c>
      <c r="AA1089">
        <v>0</v>
      </c>
      <c r="AB1089">
        <v>1</v>
      </c>
      <c r="AC1089" t="s">
        <v>155</v>
      </c>
      <c r="AD1089">
        <v>0</v>
      </c>
      <c r="AE1089">
        <v>1</v>
      </c>
      <c r="AF1089" t="s">
        <v>155</v>
      </c>
      <c r="AG1089">
        <v>0</v>
      </c>
      <c r="AH1089">
        <v>1</v>
      </c>
      <c r="AI1089">
        <v>0</v>
      </c>
      <c r="AJ1089" t="s">
        <v>155</v>
      </c>
      <c r="AK1089">
        <v>0</v>
      </c>
      <c r="AL1089">
        <v>1</v>
      </c>
      <c r="AM1089" t="s">
        <v>4774</v>
      </c>
      <c r="AN1089">
        <v>-32768</v>
      </c>
      <c r="AO1089">
        <v>32767</v>
      </c>
      <c r="AP1089" t="s">
        <v>4775</v>
      </c>
      <c r="AQ1089" s="1" t="s">
        <v>157</v>
      </c>
      <c r="AR1089" t="s">
        <v>158</v>
      </c>
      <c r="AS1089" t="str">
        <f>VLOOKUP('intouch变量（实型）'!$A1089,基本表格!$G:$Q,3,FALSE)</f>
        <v>DB100,REAL4326</v>
      </c>
      <c r="AT1089" t="str">
        <f>VLOOKUP('intouch变量（实型）'!$A1089,基本表格!$G:$Q,10,FALSE)</f>
        <v>No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</row>
    <row r="1090" spans="1:55">
      <c r="A1090" t="s">
        <v>6588</v>
      </c>
      <c r="B1090" s="11" t="str">
        <f t="shared" si="16"/>
        <v>CHPF</v>
      </c>
      <c r="C1090" s="11" t="str">
        <f>VLOOKUP('intouch变量（实型）'!$A1090,基本表格!$G:$Q,2,FALSE)</f>
        <v>2143+P3-M6 木片筛出料皮带运输机 变频器通讯 实际运行反馈速度</v>
      </c>
      <c r="D1090" t="s">
        <v>154</v>
      </c>
      <c r="E1090" t="s">
        <v>154</v>
      </c>
      <c r="F1090">
        <v>0</v>
      </c>
      <c r="G1090" t="s">
        <v>154</v>
      </c>
      <c r="H1090" t="s">
        <v>154</v>
      </c>
      <c r="I1090">
        <v>0</v>
      </c>
      <c r="J1090">
        <v>0</v>
      </c>
      <c r="L1090">
        <v>0</v>
      </c>
      <c r="M1090">
        <v>-32768</v>
      </c>
      <c r="N1090">
        <v>32767</v>
      </c>
      <c r="O1090">
        <v>0</v>
      </c>
      <c r="P1090">
        <v>0</v>
      </c>
      <c r="Q1090" t="s">
        <v>155</v>
      </c>
      <c r="R1090">
        <v>0</v>
      </c>
      <c r="S1090">
        <v>1</v>
      </c>
      <c r="T1090" t="s">
        <v>155</v>
      </c>
      <c r="U1090">
        <v>0</v>
      </c>
      <c r="V1090">
        <v>1</v>
      </c>
      <c r="W1090" t="s">
        <v>155</v>
      </c>
      <c r="X1090">
        <v>0</v>
      </c>
      <c r="Y1090">
        <v>1</v>
      </c>
      <c r="Z1090" t="s">
        <v>155</v>
      </c>
      <c r="AA1090">
        <v>0</v>
      </c>
      <c r="AB1090">
        <v>1</v>
      </c>
      <c r="AC1090" t="s">
        <v>155</v>
      </c>
      <c r="AD1090">
        <v>0</v>
      </c>
      <c r="AE1090">
        <v>1</v>
      </c>
      <c r="AF1090" t="s">
        <v>155</v>
      </c>
      <c r="AG1090">
        <v>0</v>
      </c>
      <c r="AH1090">
        <v>1</v>
      </c>
      <c r="AI1090">
        <v>0</v>
      </c>
      <c r="AJ1090" t="s">
        <v>155</v>
      </c>
      <c r="AK1090">
        <v>0</v>
      </c>
      <c r="AL1090">
        <v>1</v>
      </c>
      <c r="AM1090" t="s">
        <v>4774</v>
      </c>
      <c r="AN1090">
        <v>-32768</v>
      </c>
      <c r="AO1090">
        <v>32767</v>
      </c>
      <c r="AP1090" t="s">
        <v>4775</v>
      </c>
      <c r="AQ1090" s="1" t="s">
        <v>157</v>
      </c>
      <c r="AR1090" t="s">
        <v>158</v>
      </c>
      <c r="AS1090" t="str">
        <f>VLOOKUP('intouch变量（实型）'!$A1090,基本表格!$G:$Q,3,FALSE)</f>
        <v>DB100,REAL4356</v>
      </c>
      <c r="AT1090" t="str">
        <f>VLOOKUP('intouch变量（实型）'!$A1090,基本表格!$G:$Q,10,FALSE)</f>
        <v>Yes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</row>
    <row r="1091" spans="1:55">
      <c r="A1091" t="s">
        <v>6589</v>
      </c>
      <c r="B1091" s="11" t="str">
        <f t="shared" si="16"/>
        <v>CHPF</v>
      </c>
      <c r="C1091" s="11" t="str">
        <f>VLOOKUP('intouch变量（实型）'!$A1091,基本表格!$G:$Q,2,FALSE)</f>
        <v>2143+P3-M6 木片筛出料皮带运输机 变频器通讯 实际运行反馈电流</v>
      </c>
      <c r="D1091" t="s">
        <v>154</v>
      </c>
      <c r="E1091" t="s">
        <v>154</v>
      </c>
      <c r="F1091">
        <v>0</v>
      </c>
      <c r="G1091" t="s">
        <v>154</v>
      </c>
      <c r="H1091" t="s">
        <v>154</v>
      </c>
      <c r="I1091">
        <v>0</v>
      </c>
      <c r="J1091">
        <v>0</v>
      </c>
      <c r="L1091">
        <v>0</v>
      </c>
      <c r="M1091">
        <v>-32768</v>
      </c>
      <c r="N1091">
        <v>32767</v>
      </c>
      <c r="O1091">
        <v>0</v>
      </c>
      <c r="P1091">
        <v>0</v>
      </c>
      <c r="Q1091" t="s">
        <v>155</v>
      </c>
      <c r="R1091">
        <v>0</v>
      </c>
      <c r="S1091">
        <v>1</v>
      </c>
      <c r="T1091" t="s">
        <v>155</v>
      </c>
      <c r="U1091">
        <v>0</v>
      </c>
      <c r="V1091">
        <v>1</v>
      </c>
      <c r="W1091" t="s">
        <v>155</v>
      </c>
      <c r="X1091">
        <v>0</v>
      </c>
      <c r="Y1091">
        <v>1</v>
      </c>
      <c r="Z1091" t="s">
        <v>155</v>
      </c>
      <c r="AA1091">
        <v>0</v>
      </c>
      <c r="AB1091">
        <v>1</v>
      </c>
      <c r="AC1091" t="s">
        <v>155</v>
      </c>
      <c r="AD1091">
        <v>0</v>
      </c>
      <c r="AE1091">
        <v>1</v>
      </c>
      <c r="AF1091" t="s">
        <v>155</v>
      </c>
      <c r="AG1091">
        <v>0</v>
      </c>
      <c r="AH1091">
        <v>1</v>
      </c>
      <c r="AI1091">
        <v>0</v>
      </c>
      <c r="AJ1091" t="s">
        <v>155</v>
      </c>
      <c r="AK1091">
        <v>0</v>
      </c>
      <c r="AL1091">
        <v>1</v>
      </c>
      <c r="AM1091" t="s">
        <v>4774</v>
      </c>
      <c r="AN1091">
        <v>-32768</v>
      </c>
      <c r="AO1091">
        <v>32767</v>
      </c>
      <c r="AP1091" t="s">
        <v>4775</v>
      </c>
      <c r="AQ1091" s="1" t="s">
        <v>157</v>
      </c>
      <c r="AR1091" t="s">
        <v>158</v>
      </c>
      <c r="AS1091" t="str">
        <f>VLOOKUP('intouch变量（实型）'!$A1091,基本表格!$G:$Q,3,FALSE)</f>
        <v>DB100,REAL4360</v>
      </c>
      <c r="AT1091" t="str">
        <f>VLOOKUP('intouch变量（实型）'!$A1091,基本表格!$G:$Q,10,FALSE)</f>
        <v>Yes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</row>
    <row r="1092" spans="1:55">
      <c r="A1092" t="s">
        <v>6590</v>
      </c>
      <c r="B1092" s="11" t="str">
        <f t="shared" si="16"/>
        <v>CHPF</v>
      </c>
      <c r="C1092" s="11" t="str">
        <f>VLOOKUP('intouch变量（实型）'!$A1092,基本表格!$G:$Q,2,FALSE)</f>
        <v>2143+P3-M6 木片筛出料皮带运输机 变频器通讯 转矩百分比</v>
      </c>
      <c r="D1092" t="s">
        <v>154</v>
      </c>
      <c r="E1092" t="s">
        <v>154</v>
      </c>
      <c r="F1092">
        <v>0</v>
      </c>
      <c r="G1092" t="s">
        <v>154</v>
      </c>
      <c r="H1092" t="s">
        <v>154</v>
      </c>
      <c r="I1092">
        <v>0</v>
      </c>
      <c r="J1092">
        <v>0</v>
      </c>
      <c r="L1092">
        <v>0</v>
      </c>
      <c r="M1092">
        <v>-32768</v>
      </c>
      <c r="N1092">
        <v>32767</v>
      </c>
      <c r="O1092">
        <v>0</v>
      </c>
      <c r="P1092">
        <v>0</v>
      </c>
      <c r="Q1092" t="s">
        <v>155</v>
      </c>
      <c r="R1092">
        <v>0</v>
      </c>
      <c r="S1092">
        <v>1</v>
      </c>
      <c r="T1092" t="s">
        <v>155</v>
      </c>
      <c r="U1092">
        <v>0</v>
      </c>
      <c r="V1092">
        <v>1</v>
      </c>
      <c r="W1092" t="s">
        <v>155</v>
      </c>
      <c r="X1092">
        <v>0</v>
      </c>
      <c r="Y1092">
        <v>1</v>
      </c>
      <c r="Z1092" t="s">
        <v>155</v>
      </c>
      <c r="AA1092">
        <v>0</v>
      </c>
      <c r="AB1092">
        <v>1</v>
      </c>
      <c r="AC1092" t="s">
        <v>155</v>
      </c>
      <c r="AD1092">
        <v>0</v>
      </c>
      <c r="AE1092">
        <v>1</v>
      </c>
      <c r="AF1092" t="s">
        <v>155</v>
      </c>
      <c r="AG1092">
        <v>0</v>
      </c>
      <c r="AH1092">
        <v>1</v>
      </c>
      <c r="AI1092">
        <v>0</v>
      </c>
      <c r="AJ1092" t="s">
        <v>155</v>
      </c>
      <c r="AK1092">
        <v>0</v>
      </c>
      <c r="AL1092">
        <v>1</v>
      </c>
      <c r="AM1092" t="s">
        <v>4774</v>
      </c>
      <c r="AN1092">
        <v>-32768</v>
      </c>
      <c r="AO1092">
        <v>32767</v>
      </c>
      <c r="AP1092" t="s">
        <v>4775</v>
      </c>
      <c r="AQ1092" s="1" t="s">
        <v>157</v>
      </c>
      <c r="AR1092" t="s">
        <v>158</v>
      </c>
      <c r="AS1092" t="str">
        <f>VLOOKUP('intouch变量（实型）'!$A1092,基本表格!$G:$Q,3,FALSE)</f>
        <v>DB100,REAL4364</v>
      </c>
      <c r="AT1092" t="str">
        <f>VLOOKUP('intouch变量（实型）'!$A1092,基本表格!$G:$Q,10,FALSE)</f>
        <v>Yes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</row>
    <row r="1093" spans="1:55">
      <c r="A1093" t="s">
        <v>6591</v>
      </c>
      <c r="B1093" s="11" t="str">
        <f t="shared" ref="B1093:B1156" si="17">LEFT(A1093,4)</f>
        <v>CHPF</v>
      </c>
      <c r="C1093" s="11" t="str">
        <f>VLOOKUP('intouch变量（实型）'!$A1093,基本表格!$G:$Q,2,FALSE)</f>
        <v>2143+P3-M6 木片筛出料皮带运输机 变频器通讯 给定速度</v>
      </c>
      <c r="D1093" t="s">
        <v>154</v>
      </c>
      <c r="E1093" t="s">
        <v>154</v>
      </c>
      <c r="F1093">
        <v>0</v>
      </c>
      <c r="G1093" t="s">
        <v>154</v>
      </c>
      <c r="H1093" t="s">
        <v>154</v>
      </c>
      <c r="I1093">
        <v>0</v>
      </c>
      <c r="J1093">
        <v>0</v>
      </c>
      <c r="L1093">
        <v>0</v>
      </c>
      <c r="M1093">
        <v>-32768</v>
      </c>
      <c r="N1093">
        <v>32767</v>
      </c>
      <c r="O1093">
        <v>0</v>
      </c>
      <c r="P1093">
        <v>0</v>
      </c>
      <c r="Q1093" t="s">
        <v>155</v>
      </c>
      <c r="R1093">
        <v>0</v>
      </c>
      <c r="S1093">
        <v>1</v>
      </c>
      <c r="T1093" t="s">
        <v>155</v>
      </c>
      <c r="U1093">
        <v>0</v>
      </c>
      <c r="V1093">
        <v>1</v>
      </c>
      <c r="W1093" t="s">
        <v>155</v>
      </c>
      <c r="X1093">
        <v>0</v>
      </c>
      <c r="Y1093">
        <v>1</v>
      </c>
      <c r="Z1093" t="s">
        <v>155</v>
      </c>
      <c r="AA1093">
        <v>0</v>
      </c>
      <c r="AB1093">
        <v>1</v>
      </c>
      <c r="AC1093" t="s">
        <v>155</v>
      </c>
      <c r="AD1093">
        <v>0</v>
      </c>
      <c r="AE1093">
        <v>1</v>
      </c>
      <c r="AF1093" t="s">
        <v>155</v>
      </c>
      <c r="AG1093">
        <v>0</v>
      </c>
      <c r="AH1093">
        <v>1</v>
      </c>
      <c r="AI1093">
        <v>0</v>
      </c>
      <c r="AJ1093" t="s">
        <v>155</v>
      </c>
      <c r="AK1093">
        <v>0</v>
      </c>
      <c r="AL1093">
        <v>1</v>
      </c>
      <c r="AM1093" t="s">
        <v>4774</v>
      </c>
      <c r="AN1093">
        <v>-32768</v>
      </c>
      <c r="AO1093">
        <v>32767</v>
      </c>
      <c r="AP1093" t="s">
        <v>4775</v>
      </c>
      <c r="AQ1093" s="1" t="s">
        <v>157</v>
      </c>
      <c r="AR1093" t="s">
        <v>158</v>
      </c>
      <c r="AS1093" t="str">
        <f>VLOOKUP('intouch变量（实型）'!$A1093,基本表格!$G:$Q,3,FALSE)</f>
        <v>DB100,REAL4368</v>
      </c>
      <c r="AT1093" t="str">
        <f>VLOOKUP('intouch变量（实型）'!$A1093,基本表格!$G:$Q,10,FALSE)</f>
        <v>No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</row>
    <row r="1094" spans="1:55">
      <c r="A1094" t="s">
        <v>6592</v>
      </c>
      <c r="B1094" s="11" t="str">
        <f t="shared" si="17"/>
        <v>CHPF</v>
      </c>
      <c r="C1094" s="11" t="str">
        <f>VLOOKUP('intouch变量（实型）'!$A1094,基本表格!$G:$Q,2,FALSE)</f>
        <v>2143+P3-M6 木片筛出料皮带运输机 变频器通讯 加速时间</v>
      </c>
      <c r="D1094" t="s">
        <v>154</v>
      </c>
      <c r="E1094" t="s">
        <v>154</v>
      </c>
      <c r="F1094">
        <v>0</v>
      </c>
      <c r="G1094" t="s">
        <v>154</v>
      </c>
      <c r="H1094" t="s">
        <v>154</v>
      </c>
      <c r="I1094">
        <v>0</v>
      </c>
      <c r="J1094">
        <v>0</v>
      </c>
      <c r="L1094">
        <v>0</v>
      </c>
      <c r="M1094">
        <v>-32768</v>
      </c>
      <c r="N1094">
        <v>32767</v>
      </c>
      <c r="O1094">
        <v>0</v>
      </c>
      <c r="P1094">
        <v>0</v>
      </c>
      <c r="Q1094" t="s">
        <v>155</v>
      </c>
      <c r="R1094">
        <v>0</v>
      </c>
      <c r="S1094">
        <v>1</v>
      </c>
      <c r="T1094" t="s">
        <v>155</v>
      </c>
      <c r="U1094">
        <v>0</v>
      </c>
      <c r="V1094">
        <v>1</v>
      </c>
      <c r="W1094" t="s">
        <v>155</v>
      </c>
      <c r="X1094">
        <v>0</v>
      </c>
      <c r="Y1094">
        <v>1</v>
      </c>
      <c r="Z1094" t="s">
        <v>155</v>
      </c>
      <c r="AA1094">
        <v>0</v>
      </c>
      <c r="AB1094">
        <v>1</v>
      </c>
      <c r="AC1094" t="s">
        <v>155</v>
      </c>
      <c r="AD1094">
        <v>0</v>
      </c>
      <c r="AE1094">
        <v>1</v>
      </c>
      <c r="AF1094" t="s">
        <v>155</v>
      </c>
      <c r="AG1094">
        <v>0</v>
      </c>
      <c r="AH1094">
        <v>1</v>
      </c>
      <c r="AI1094">
        <v>0</v>
      </c>
      <c r="AJ1094" t="s">
        <v>155</v>
      </c>
      <c r="AK1094">
        <v>0</v>
      </c>
      <c r="AL1094">
        <v>1</v>
      </c>
      <c r="AM1094" t="s">
        <v>4774</v>
      </c>
      <c r="AN1094">
        <v>-32768</v>
      </c>
      <c r="AO1094">
        <v>32767</v>
      </c>
      <c r="AP1094" t="s">
        <v>4775</v>
      </c>
      <c r="AQ1094" s="1" t="s">
        <v>157</v>
      </c>
      <c r="AR1094" t="s">
        <v>158</v>
      </c>
      <c r="AS1094" t="str">
        <f>VLOOKUP('intouch变量（实型）'!$A1094,基本表格!$G:$Q,3,FALSE)</f>
        <v>DB100,REAL4372</v>
      </c>
      <c r="AT1094" t="str">
        <f>VLOOKUP('intouch变量（实型）'!$A1094,基本表格!$G:$Q,10,FALSE)</f>
        <v>No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</row>
    <row r="1095" spans="1:55">
      <c r="A1095" t="s">
        <v>6593</v>
      </c>
      <c r="B1095" s="11" t="str">
        <f t="shared" si="17"/>
        <v>CHPF</v>
      </c>
      <c r="C1095" s="11" t="str">
        <f>VLOOKUP('intouch变量（实型）'!$A1095,基本表格!$G:$Q,2,FALSE)</f>
        <v>2143+P3-M6 木片筛出料皮带运输机 变频器通讯 减速时间</v>
      </c>
      <c r="D1095" t="s">
        <v>154</v>
      </c>
      <c r="E1095" t="s">
        <v>154</v>
      </c>
      <c r="F1095">
        <v>0</v>
      </c>
      <c r="G1095" t="s">
        <v>154</v>
      </c>
      <c r="H1095" t="s">
        <v>154</v>
      </c>
      <c r="I1095">
        <v>0</v>
      </c>
      <c r="J1095">
        <v>0</v>
      </c>
      <c r="L1095">
        <v>0</v>
      </c>
      <c r="M1095">
        <v>-32768</v>
      </c>
      <c r="N1095">
        <v>32767</v>
      </c>
      <c r="O1095">
        <v>0</v>
      </c>
      <c r="P1095">
        <v>0</v>
      </c>
      <c r="Q1095" t="s">
        <v>155</v>
      </c>
      <c r="R1095">
        <v>0</v>
      </c>
      <c r="S1095">
        <v>1</v>
      </c>
      <c r="T1095" t="s">
        <v>155</v>
      </c>
      <c r="U1095">
        <v>0</v>
      </c>
      <c r="V1095">
        <v>1</v>
      </c>
      <c r="W1095" t="s">
        <v>155</v>
      </c>
      <c r="X1095">
        <v>0</v>
      </c>
      <c r="Y1095">
        <v>1</v>
      </c>
      <c r="Z1095" t="s">
        <v>155</v>
      </c>
      <c r="AA1095">
        <v>0</v>
      </c>
      <c r="AB1095">
        <v>1</v>
      </c>
      <c r="AC1095" t="s">
        <v>155</v>
      </c>
      <c r="AD1095">
        <v>0</v>
      </c>
      <c r="AE1095">
        <v>1</v>
      </c>
      <c r="AF1095" t="s">
        <v>155</v>
      </c>
      <c r="AG1095">
        <v>0</v>
      </c>
      <c r="AH1095">
        <v>1</v>
      </c>
      <c r="AI1095">
        <v>0</v>
      </c>
      <c r="AJ1095" t="s">
        <v>155</v>
      </c>
      <c r="AK1095">
        <v>0</v>
      </c>
      <c r="AL1095">
        <v>1</v>
      </c>
      <c r="AM1095" t="s">
        <v>4774</v>
      </c>
      <c r="AN1095">
        <v>-32768</v>
      </c>
      <c r="AO1095">
        <v>32767</v>
      </c>
      <c r="AP1095" t="s">
        <v>4775</v>
      </c>
      <c r="AQ1095" s="1" t="s">
        <v>157</v>
      </c>
      <c r="AR1095" t="s">
        <v>158</v>
      </c>
      <c r="AS1095" t="str">
        <f>VLOOKUP('intouch变量（实型）'!$A1095,基本表格!$G:$Q,3,FALSE)</f>
        <v>DB100,REAL4376</v>
      </c>
      <c r="AT1095" t="str">
        <f>VLOOKUP('intouch变量（实型）'!$A1095,基本表格!$G:$Q,10,FALSE)</f>
        <v>No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</row>
    <row r="1096" spans="1:55">
      <c r="A1096" t="s">
        <v>6594</v>
      </c>
      <c r="B1096" s="11" t="str">
        <f t="shared" si="17"/>
        <v>CHPF</v>
      </c>
      <c r="C1096" s="11" t="str">
        <f>VLOOKUP('intouch变量（实型）'!$A1096,基本表格!$G:$Q,2,FALSE)</f>
        <v>2143+P3-M6 木片筛出料皮带运输机 变频器通讯 最大频率</v>
      </c>
      <c r="D1096" t="s">
        <v>154</v>
      </c>
      <c r="E1096" t="s">
        <v>154</v>
      </c>
      <c r="F1096">
        <v>0</v>
      </c>
      <c r="G1096" t="s">
        <v>154</v>
      </c>
      <c r="H1096" t="s">
        <v>154</v>
      </c>
      <c r="I1096">
        <v>0</v>
      </c>
      <c r="J1096">
        <v>0</v>
      </c>
      <c r="L1096">
        <v>0</v>
      </c>
      <c r="M1096">
        <v>-32768</v>
      </c>
      <c r="N1096">
        <v>32767</v>
      </c>
      <c r="O1096">
        <v>0</v>
      </c>
      <c r="P1096">
        <v>0</v>
      </c>
      <c r="Q1096" t="s">
        <v>155</v>
      </c>
      <c r="R1096">
        <v>0</v>
      </c>
      <c r="S1096">
        <v>1</v>
      </c>
      <c r="T1096" t="s">
        <v>155</v>
      </c>
      <c r="U1096">
        <v>0</v>
      </c>
      <c r="V1096">
        <v>1</v>
      </c>
      <c r="W1096" t="s">
        <v>155</v>
      </c>
      <c r="X1096">
        <v>0</v>
      </c>
      <c r="Y1096">
        <v>1</v>
      </c>
      <c r="Z1096" t="s">
        <v>155</v>
      </c>
      <c r="AA1096">
        <v>0</v>
      </c>
      <c r="AB1096">
        <v>1</v>
      </c>
      <c r="AC1096" t="s">
        <v>155</v>
      </c>
      <c r="AD1096">
        <v>0</v>
      </c>
      <c r="AE1096">
        <v>1</v>
      </c>
      <c r="AF1096" t="s">
        <v>155</v>
      </c>
      <c r="AG1096">
        <v>0</v>
      </c>
      <c r="AH1096">
        <v>1</v>
      </c>
      <c r="AI1096">
        <v>0</v>
      </c>
      <c r="AJ1096" t="s">
        <v>155</v>
      </c>
      <c r="AK1096">
        <v>0</v>
      </c>
      <c r="AL1096">
        <v>1</v>
      </c>
      <c r="AM1096" t="s">
        <v>4774</v>
      </c>
      <c r="AN1096">
        <v>-32768</v>
      </c>
      <c r="AO1096">
        <v>32767</v>
      </c>
      <c r="AP1096" t="s">
        <v>4775</v>
      </c>
      <c r="AQ1096" s="1" t="s">
        <v>157</v>
      </c>
      <c r="AR1096" t="s">
        <v>158</v>
      </c>
      <c r="AS1096" t="str">
        <f>VLOOKUP('intouch变量（实型）'!$A1096,基本表格!$G:$Q,3,FALSE)</f>
        <v>DB100,REAL4380</v>
      </c>
      <c r="AT1096" t="str">
        <f>VLOOKUP('intouch变量（实型）'!$A1096,基本表格!$G:$Q,10,FALSE)</f>
        <v>No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</row>
    <row r="1097" spans="1:55">
      <c r="A1097" t="s">
        <v>6595</v>
      </c>
      <c r="B1097" s="11" t="str">
        <f t="shared" si="17"/>
        <v>CHPF</v>
      </c>
      <c r="C1097" s="11" t="str">
        <f>VLOOKUP('intouch变量（实型）'!$A1097,基本表格!$G:$Q,2,FALSE)</f>
        <v>2143+P3-M6 木片筛出料皮带运输机 变频器通讯 最小频率</v>
      </c>
      <c r="D1097" t="s">
        <v>154</v>
      </c>
      <c r="E1097" t="s">
        <v>154</v>
      </c>
      <c r="F1097">
        <v>0</v>
      </c>
      <c r="G1097" t="s">
        <v>154</v>
      </c>
      <c r="H1097" t="s">
        <v>154</v>
      </c>
      <c r="I1097">
        <v>0</v>
      </c>
      <c r="J1097">
        <v>0</v>
      </c>
      <c r="L1097">
        <v>0</v>
      </c>
      <c r="M1097">
        <v>-32768</v>
      </c>
      <c r="N1097">
        <v>32767</v>
      </c>
      <c r="O1097">
        <v>0</v>
      </c>
      <c r="P1097">
        <v>0</v>
      </c>
      <c r="Q1097" t="s">
        <v>155</v>
      </c>
      <c r="R1097">
        <v>0</v>
      </c>
      <c r="S1097">
        <v>1</v>
      </c>
      <c r="T1097" t="s">
        <v>155</v>
      </c>
      <c r="U1097">
        <v>0</v>
      </c>
      <c r="V1097">
        <v>1</v>
      </c>
      <c r="W1097" t="s">
        <v>155</v>
      </c>
      <c r="X1097">
        <v>0</v>
      </c>
      <c r="Y1097">
        <v>1</v>
      </c>
      <c r="Z1097" t="s">
        <v>155</v>
      </c>
      <c r="AA1097">
        <v>0</v>
      </c>
      <c r="AB1097">
        <v>1</v>
      </c>
      <c r="AC1097" t="s">
        <v>155</v>
      </c>
      <c r="AD1097">
        <v>0</v>
      </c>
      <c r="AE1097">
        <v>1</v>
      </c>
      <c r="AF1097" t="s">
        <v>155</v>
      </c>
      <c r="AG1097">
        <v>0</v>
      </c>
      <c r="AH1097">
        <v>1</v>
      </c>
      <c r="AI1097">
        <v>0</v>
      </c>
      <c r="AJ1097" t="s">
        <v>155</v>
      </c>
      <c r="AK1097">
        <v>0</v>
      </c>
      <c r="AL1097">
        <v>1</v>
      </c>
      <c r="AM1097" t="s">
        <v>4774</v>
      </c>
      <c r="AN1097">
        <v>-32768</v>
      </c>
      <c r="AO1097">
        <v>32767</v>
      </c>
      <c r="AP1097" t="s">
        <v>4775</v>
      </c>
      <c r="AQ1097" s="1" t="s">
        <v>157</v>
      </c>
      <c r="AR1097" t="s">
        <v>158</v>
      </c>
      <c r="AS1097" t="str">
        <f>VLOOKUP('intouch变量（实型）'!$A1097,基本表格!$G:$Q,3,FALSE)</f>
        <v>DB100,REAL4384</v>
      </c>
      <c r="AT1097" t="str">
        <f>VLOOKUP('intouch变量（实型）'!$A1097,基本表格!$G:$Q,10,FALSE)</f>
        <v>No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</row>
    <row r="1098" spans="1:55">
      <c r="A1098" t="s">
        <v>6596</v>
      </c>
      <c r="B1098" s="11" t="str">
        <f t="shared" si="17"/>
        <v>CHPF</v>
      </c>
      <c r="C1098" s="11" t="str">
        <f>VLOOKUP('intouch变量（实型）'!$A1098,基本表格!$G:$Q,2,FALSE)</f>
        <v>2143+P3-M6 木片筛出料皮带运输机 变频器通讯 多级速度</v>
      </c>
      <c r="D1098" t="s">
        <v>154</v>
      </c>
      <c r="E1098" t="s">
        <v>154</v>
      </c>
      <c r="F1098">
        <v>0</v>
      </c>
      <c r="G1098" t="s">
        <v>154</v>
      </c>
      <c r="H1098" t="s">
        <v>154</v>
      </c>
      <c r="I1098">
        <v>0</v>
      </c>
      <c r="J1098">
        <v>0</v>
      </c>
      <c r="L1098">
        <v>0</v>
      </c>
      <c r="M1098">
        <v>-32768</v>
      </c>
      <c r="N1098">
        <v>32767</v>
      </c>
      <c r="O1098">
        <v>0</v>
      </c>
      <c r="P1098">
        <v>0</v>
      </c>
      <c r="Q1098" t="s">
        <v>155</v>
      </c>
      <c r="R1098">
        <v>0</v>
      </c>
      <c r="S1098">
        <v>1</v>
      </c>
      <c r="T1098" t="s">
        <v>155</v>
      </c>
      <c r="U1098">
        <v>0</v>
      </c>
      <c r="V1098">
        <v>1</v>
      </c>
      <c r="W1098" t="s">
        <v>155</v>
      </c>
      <c r="X1098">
        <v>0</v>
      </c>
      <c r="Y1098">
        <v>1</v>
      </c>
      <c r="Z1098" t="s">
        <v>155</v>
      </c>
      <c r="AA1098">
        <v>0</v>
      </c>
      <c r="AB1098">
        <v>1</v>
      </c>
      <c r="AC1098" t="s">
        <v>155</v>
      </c>
      <c r="AD1098">
        <v>0</v>
      </c>
      <c r="AE1098">
        <v>1</v>
      </c>
      <c r="AF1098" t="s">
        <v>155</v>
      </c>
      <c r="AG1098">
        <v>0</v>
      </c>
      <c r="AH1098">
        <v>1</v>
      </c>
      <c r="AI1098">
        <v>0</v>
      </c>
      <c r="AJ1098" t="s">
        <v>155</v>
      </c>
      <c r="AK1098">
        <v>0</v>
      </c>
      <c r="AL1098">
        <v>1</v>
      </c>
      <c r="AM1098" t="s">
        <v>4774</v>
      </c>
      <c r="AN1098">
        <v>-32768</v>
      </c>
      <c r="AO1098">
        <v>32767</v>
      </c>
      <c r="AP1098" t="s">
        <v>4775</v>
      </c>
      <c r="AQ1098" s="1" t="s">
        <v>157</v>
      </c>
      <c r="AR1098" t="s">
        <v>158</v>
      </c>
      <c r="AS1098" t="str">
        <f>VLOOKUP('intouch变量（实型）'!$A1098,基本表格!$G:$Q,3,FALSE)</f>
        <v>DB100,REAL4388</v>
      </c>
      <c r="AT1098" t="str">
        <f>VLOOKUP('intouch变量（实型）'!$A1098,基本表格!$G:$Q,10,FALSE)</f>
        <v>No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</row>
    <row r="1099" spans="1:55">
      <c r="A1099" t="s">
        <v>6597</v>
      </c>
      <c r="B1099" s="11" t="str">
        <f t="shared" si="17"/>
        <v>CHPF</v>
      </c>
      <c r="C1099" s="11" t="str">
        <f>VLOOKUP('intouch变量（实型）'!$A1099,基本表格!$G:$Q,2,FALSE)</f>
        <v>2143+P3-M6 木片筛出料皮带运输机 变频器通讯 多级转速</v>
      </c>
      <c r="D1099" t="s">
        <v>154</v>
      </c>
      <c r="E1099" t="s">
        <v>154</v>
      </c>
      <c r="F1099">
        <v>0</v>
      </c>
      <c r="G1099" t="s">
        <v>154</v>
      </c>
      <c r="H1099" t="s">
        <v>154</v>
      </c>
      <c r="I1099">
        <v>0</v>
      </c>
      <c r="J1099">
        <v>0</v>
      </c>
      <c r="L1099">
        <v>0</v>
      </c>
      <c r="M1099">
        <v>-32768</v>
      </c>
      <c r="N1099">
        <v>32767</v>
      </c>
      <c r="O1099">
        <v>0</v>
      </c>
      <c r="P1099">
        <v>0</v>
      </c>
      <c r="Q1099" t="s">
        <v>155</v>
      </c>
      <c r="R1099">
        <v>0</v>
      </c>
      <c r="S1099">
        <v>1</v>
      </c>
      <c r="T1099" t="s">
        <v>155</v>
      </c>
      <c r="U1099">
        <v>0</v>
      </c>
      <c r="V1099">
        <v>1</v>
      </c>
      <c r="W1099" t="s">
        <v>155</v>
      </c>
      <c r="X1099">
        <v>0</v>
      </c>
      <c r="Y1099">
        <v>1</v>
      </c>
      <c r="Z1099" t="s">
        <v>155</v>
      </c>
      <c r="AA1099">
        <v>0</v>
      </c>
      <c r="AB1099">
        <v>1</v>
      </c>
      <c r="AC1099" t="s">
        <v>155</v>
      </c>
      <c r="AD1099">
        <v>0</v>
      </c>
      <c r="AE1099">
        <v>1</v>
      </c>
      <c r="AF1099" t="s">
        <v>155</v>
      </c>
      <c r="AG1099">
        <v>0</v>
      </c>
      <c r="AH1099">
        <v>1</v>
      </c>
      <c r="AI1099">
        <v>0</v>
      </c>
      <c r="AJ1099" t="s">
        <v>155</v>
      </c>
      <c r="AK1099">
        <v>0</v>
      </c>
      <c r="AL1099">
        <v>1</v>
      </c>
      <c r="AM1099" t="s">
        <v>4774</v>
      </c>
      <c r="AN1099">
        <v>-32768</v>
      </c>
      <c r="AO1099">
        <v>32767</v>
      </c>
      <c r="AP1099" t="s">
        <v>4775</v>
      </c>
      <c r="AQ1099" s="1" t="s">
        <v>157</v>
      </c>
      <c r="AR1099" t="s">
        <v>158</v>
      </c>
      <c r="AS1099" t="str">
        <f>VLOOKUP('intouch变量（实型）'!$A1099,基本表格!$G:$Q,3,FALSE)</f>
        <v>DB100,REAL4392</v>
      </c>
      <c r="AT1099" t="str">
        <f>VLOOKUP('intouch变量（实型）'!$A1099,基本表格!$G:$Q,10,FALSE)</f>
        <v>No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</row>
    <row r="1100" spans="1:55">
      <c r="A1100" t="s">
        <v>6598</v>
      </c>
      <c r="B1100" s="11" t="str">
        <f t="shared" si="17"/>
        <v>CHPF</v>
      </c>
      <c r="C1100" s="11" t="str">
        <f>VLOOKUP('intouch变量（实型）'!$A1100,基本表格!$G:$Q,2,FALSE)</f>
        <v>2143+P3-M6 木片筛出料皮带运输机 反馈转速 实际值</v>
      </c>
      <c r="D1100" t="s">
        <v>154</v>
      </c>
      <c r="E1100" t="s">
        <v>154</v>
      </c>
      <c r="F1100">
        <v>0</v>
      </c>
      <c r="G1100" t="s">
        <v>154</v>
      </c>
      <c r="H1100" t="s">
        <v>154</v>
      </c>
      <c r="I1100">
        <v>0</v>
      </c>
      <c r="J1100">
        <v>0</v>
      </c>
      <c r="L1100">
        <v>0</v>
      </c>
      <c r="M1100">
        <v>-32768</v>
      </c>
      <c r="N1100">
        <v>32767</v>
      </c>
      <c r="O1100">
        <v>0</v>
      </c>
      <c r="P1100">
        <v>0</v>
      </c>
      <c r="Q1100" t="s">
        <v>155</v>
      </c>
      <c r="R1100">
        <v>0</v>
      </c>
      <c r="S1100">
        <v>1</v>
      </c>
      <c r="T1100" t="s">
        <v>155</v>
      </c>
      <c r="U1100">
        <v>0</v>
      </c>
      <c r="V1100">
        <v>1</v>
      </c>
      <c r="W1100" t="s">
        <v>155</v>
      </c>
      <c r="X1100">
        <v>0</v>
      </c>
      <c r="Y1100">
        <v>1</v>
      </c>
      <c r="Z1100" t="s">
        <v>155</v>
      </c>
      <c r="AA1100">
        <v>0</v>
      </c>
      <c r="AB1100">
        <v>1</v>
      </c>
      <c r="AC1100" t="s">
        <v>155</v>
      </c>
      <c r="AD1100">
        <v>0</v>
      </c>
      <c r="AE1100">
        <v>1</v>
      </c>
      <c r="AF1100" t="s">
        <v>155</v>
      </c>
      <c r="AG1100">
        <v>0</v>
      </c>
      <c r="AH1100">
        <v>1</v>
      </c>
      <c r="AI1100">
        <v>0</v>
      </c>
      <c r="AJ1100" t="s">
        <v>155</v>
      </c>
      <c r="AK1100">
        <v>0</v>
      </c>
      <c r="AL1100">
        <v>1</v>
      </c>
      <c r="AM1100" t="s">
        <v>4774</v>
      </c>
      <c r="AN1100">
        <v>-32768</v>
      </c>
      <c r="AO1100">
        <v>32767</v>
      </c>
      <c r="AP1100" t="s">
        <v>4775</v>
      </c>
      <c r="AQ1100" s="1" t="s">
        <v>157</v>
      </c>
      <c r="AR1100" t="s">
        <v>158</v>
      </c>
      <c r="AS1100" t="str">
        <f>VLOOKUP('intouch变量（实型）'!$A1100,基本表格!$G:$Q,3,FALSE)</f>
        <v>DB100,REAL4406</v>
      </c>
      <c r="AT1100" t="str">
        <f>VLOOKUP('intouch变量（实型）'!$A1100,基本表格!$G:$Q,10,FALSE)</f>
        <v>Yes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</row>
    <row r="1101" spans="1:55">
      <c r="A1101" t="s">
        <v>6599</v>
      </c>
      <c r="B1101" s="11" t="str">
        <f t="shared" si="17"/>
        <v>CHPF</v>
      </c>
      <c r="C1101" s="11" t="str">
        <f>VLOOKUP('intouch变量（实型）'!$A1101,基本表格!$G:$Q,2,FALSE)</f>
        <v>2143+P3-M6 木片筛出料皮带运输机 反馈转速 量程</v>
      </c>
      <c r="D1101" t="s">
        <v>154</v>
      </c>
      <c r="E1101" t="s">
        <v>154</v>
      </c>
      <c r="F1101">
        <v>0</v>
      </c>
      <c r="G1101" t="s">
        <v>154</v>
      </c>
      <c r="H1101" t="s">
        <v>154</v>
      </c>
      <c r="I1101">
        <v>0</v>
      </c>
      <c r="J1101">
        <v>0</v>
      </c>
      <c r="L1101">
        <v>0</v>
      </c>
      <c r="M1101">
        <v>-32768</v>
      </c>
      <c r="N1101">
        <v>32767</v>
      </c>
      <c r="O1101">
        <v>0</v>
      </c>
      <c r="P1101">
        <v>0</v>
      </c>
      <c r="Q1101" t="s">
        <v>155</v>
      </c>
      <c r="R1101">
        <v>0</v>
      </c>
      <c r="S1101">
        <v>1</v>
      </c>
      <c r="T1101" t="s">
        <v>155</v>
      </c>
      <c r="U1101">
        <v>0</v>
      </c>
      <c r="V1101">
        <v>1</v>
      </c>
      <c r="W1101" t="s">
        <v>155</v>
      </c>
      <c r="X1101">
        <v>0</v>
      </c>
      <c r="Y1101">
        <v>1</v>
      </c>
      <c r="Z1101" t="s">
        <v>155</v>
      </c>
      <c r="AA1101">
        <v>0</v>
      </c>
      <c r="AB1101">
        <v>1</v>
      </c>
      <c r="AC1101" t="s">
        <v>155</v>
      </c>
      <c r="AD1101">
        <v>0</v>
      </c>
      <c r="AE1101">
        <v>1</v>
      </c>
      <c r="AF1101" t="s">
        <v>155</v>
      </c>
      <c r="AG1101">
        <v>0</v>
      </c>
      <c r="AH1101">
        <v>1</v>
      </c>
      <c r="AI1101">
        <v>0</v>
      </c>
      <c r="AJ1101" t="s">
        <v>155</v>
      </c>
      <c r="AK1101">
        <v>0</v>
      </c>
      <c r="AL1101">
        <v>1</v>
      </c>
      <c r="AM1101" t="s">
        <v>4774</v>
      </c>
      <c r="AN1101">
        <v>-32768</v>
      </c>
      <c r="AO1101">
        <v>32767</v>
      </c>
      <c r="AP1101" t="s">
        <v>4775</v>
      </c>
      <c r="AQ1101" s="1" t="s">
        <v>157</v>
      </c>
      <c r="AR1101" t="s">
        <v>158</v>
      </c>
      <c r="AS1101" t="str">
        <f>VLOOKUP('intouch变量（实型）'!$A1101,基本表格!$G:$Q,3,FALSE)</f>
        <v>DB100,REAL4410</v>
      </c>
      <c r="AT1101" t="str">
        <f>VLOOKUP('intouch变量（实型）'!$A1101,基本表格!$G:$Q,10,FALSE)</f>
        <v>No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</row>
    <row r="1102" spans="1:55">
      <c r="A1102" t="s">
        <v>6600</v>
      </c>
      <c r="B1102" s="11" t="str">
        <f t="shared" si="17"/>
        <v>CHPF</v>
      </c>
      <c r="C1102" s="11" t="str">
        <f>VLOOKUP('intouch变量（实型）'!$A1102,基本表格!$G:$Q,2,FALSE)</f>
        <v>2143+P3-M6 木片筛出料皮带运输机 反馈转速 上限值</v>
      </c>
      <c r="D1102" t="s">
        <v>154</v>
      </c>
      <c r="E1102" t="s">
        <v>154</v>
      </c>
      <c r="F1102">
        <v>0</v>
      </c>
      <c r="G1102" t="s">
        <v>154</v>
      </c>
      <c r="H1102" t="s">
        <v>154</v>
      </c>
      <c r="I1102">
        <v>0</v>
      </c>
      <c r="J1102">
        <v>0</v>
      </c>
      <c r="L1102">
        <v>0</v>
      </c>
      <c r="M1102">
        <v>-32768</v>
      </c>
      <c r="N1102">
        <v>32767</v>
      </c>
      <c r="O1102">
        <v>0</v>
      </c>
      <c r="P1102">
        <v>0</v>
      </c>
      <c r="Q1102" t="s">
        <v>155</v>
      </c>
      <c r="R1102">
        <v>0</v>
      </c>
      <c r="S1102">
        <v>1</v>
      </c>
      <c r="T1102" t="s">
        <v>155</v>
      </c>
      <c r="U1102">
        <v>0</v>
      </c>
      <c r="V1102">
        <v>1</v>
      </c>
      <c r="W1102" t="s">
        <v>155</v>
      </c>
      <c r="X1102">
        <v>0</v>
      </c>
      <c r="Y1102">
        <v>1</v>
      </c>
      <c r="Z1102" t="s">
        <v>155</v>
      </c>
      <c r="AA1102">
        <v>0</v>
      </c>
      <c r="AB1102">
        <v>1</v>
      </c>
      <c r="AC1102" t="s">
        <v>155</v>
      </c>
      <c r="AD1102">
        <v>0</v>
      </c>
      <c r="AE1102">
        <v>1</v>
      </c>
      <c r="AF1102" t="s">
        <v>155</v>
      </c>
      <c r="AG1102">
        <v>0</v>
      </c>
      <c r="AH1102">
        <v>1</v>
      </c>
      <c r="AI1102">
        <v>0</v>
      </c>
      <c r="AJ1102" t="s">
        <v>155</v>
      </c>
      <c r="AK1102">
        <v>0</v>
      </c>
      <c r="AL1102">
        <v>1</v>
      </c>
      <c r="AM1102" t="s">
        <v>4774</v>
      </c>
      <c r="AN1102">
        <v>-32768</v>
      </c>
      <c r="AO1102">
        <v>32767</v>
      </c>
      <c r="AP1102" t="s">
        <v>4775</v>
      </c>
      <c r="AQ1102" s="1" t="s">
        <v>157</v>
      </c>
      <c r="AR1102" t="s">
        <v>158</v>
      </c>
      <c r="AS1102" t="str">
        <f>VLOOKUP('intouch变量（实型）'!$A1102,基本表格!$G:$Q,3,FALSE)</f>
        <v>DB100,REAL4414</v>
      </c>
      <c r="AT1102" t="str">
        <f>VLOOKUP('intouch变量（实型）'!$A1102,基本表格!$G:$Q,10,FALSE)</f>
        <v>No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</row>
    <row r="1103" spans="1:55">
      <c r="A1103" t="s">
        <v>6601</v>
      </c>
      <c r="B1103" s="11" t="str">
        <f t="shared" si="17"/>
        <v>CHPF</v>
      </c>
      <c r="C1103" s="11" t="str">
        <f>VLOOKUP('intouch变量（实型）'!$A1103,基本表格!$G:$Q,2,FALSE)</f>
        <v>2143+P3-M6 木片筛出料皮带运输机 反馈转速 下限值</v>
      </c>
      <c r="D1103" t="s">
        <v>154</v>
      </c>
      <c r="E1103" t="s">
        <v>154</v>
      </c>
      <c r="F1103">
        <v>0</v>
      </c>
      <c r="G1103" t="s">
        <v>154</v>
      </c>
      <c r="H1103" t="s">
        <v>154</v>
      </c>
      <c r="I1103">
        <v>0</v>
      </c>
      <c r="J1103">
        <v>0</v>
      </c>
      <c r="L1103">
        <v>0</v>
      </c>
      <c r="M1103">
        <v>-32768</v>
      </c>
      <c r="N1103">
        <v>32767</v>
      </c>
      <c r="O1103">
        <v>0</v>
      </c>
      <c r="P1103">
        <v>0</v>
      </c>
      <c r="Q1103" t="s">
        <v>155</v>
      </c>
      <c r="R1103">
        <v>0</v>
      </c>
      <c r="S1103">
        <v>1</v>
      </c>
      <c r="T1103" t="s">
        <v>155</v>
      </c>
      <c r="U1103">
        <v>0</v>
      </c>
      <c r="V1103">
        <v>1</v>
      </c>
      <c r="W1103" t="s">
        <v>155</v>
      </c>
      <c r="X1103">
        <v>0</v>
      </c>
      <c r="Y1103">
        <v>1</v>
      </c>
      <c r="Z1103" t="s">
        <v>155</v>
      </c>
      <c r="AA1103">
        <v>0</v>
      </c>
      <c r="AB1103">
        <v>1</v>
      </c>
      <c r="AC1103" t="s">
        <v>155</v>
      </c>
      <c r="AD1103">
        <v>0</v>
      </c>
      <c r="AE1103">
        <v>1</v>
      </c>
      <c r="AF1103" t="s">
        <v>155</v>
      </c>
      <c r="AG1103">
        <v>0</v>
      </c>
      <c r="AH1103">
        <v>1</v>
      </c>
      <c r="AI1103">
        <v>0</v>
      </c>
      <c r="AJ1103" t="s">
        <v>155</v>
      </c>
      <c r="AK1103">
        <v>0</v>
      </c>
      <c r="AL1103">
        <v>1</v>
      </c>
      <c r="AM1103" t="s">
        <v>4774</v>
      </c>
      <c r="AN1103">
        <v>-32768</v>
      </c>
      <c r="AO1103">
        <v>32767</v>
      </c>
      <c r="AP1103" t="s">
        <v>4775</v>
      </c>
      <c r="AQ1103" s="1" t="s">
        <v>157</v>
      </c>
      <c r="AR1103" t="s">
        <v>158</v>
      </c>
      <c r="AS1103" t="str">
        <f>VLOOKUP('intouch变量（实型）'!$A1103,基本表格!$G:$Q,3,FALSE)</f>
        <v>DB100,REAL4418</v>
      </c>
      <c r="AT1103" t="str">
        <f>VLOOKUP('intouch变量（实型）'!$A1103,基本表格!$G:$Q,10,FALSE)</f>
        <v>No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</row>
    <row r="1104" spans="1:55">
      <c r="A1104" t="s">
        <v>6602</v>
      </c>
      <c r="B1104" s="11" t="str">
        <f t="shared" si="17"/>
        <v>CHPF</v>
      </c>
      <c r="C1104" s="11" t="str">
        <f>VLOOKUP('intouch变量（实型）'!$A1104,基本表格!$G:$Q,2,FALSE)</f>
        <v>2143+P3-M6 木片筛出料皮带运输机 反馈转速 上上限值</v>
      </c>
      <c r="D1104" t="s">
        <v>154</v>
      </c>
      <c r="E1104" t="s">
        <v>154</v>
      </c>
      <c r="F1104">
        <v>0</v>
      </c>
      <c r="G1104" t="s">
        <v>154</v>
      </c>
      <c r="H1104" t="s">
        <v>154</v>
      </c>
      <c r="I1104">
        <v>0</v>
      </c>
      <c r="J1104">
        <v>0</v>
      </c>
      <c r="L1104">
        <v>0</v>
      </c>
      <c r="M1104">
        <v>-32768</v>
      </c>
      <c r="N1104">
        <v>32767</v>
      </c>
      <c r="O1104">
        <v>0</v>
      </c>
      <c r="P1104">
        <v>0</v>
      </c>
      <c r="Q1104" t="s">
        <v>155</v>
      </c>
      <c r="R1104">
        <v>0</v>
      </c>
      <c r="S1104">
        <v>1</v>
      </c>
      <c r="T1104" t="s">
        <v>155</v>
      </c>
      <c r="U1104">
        <v>0</v>
      </c>
      <c r="V1104">
        <v>1</v>
      </c>
      <c r="W1104" t="s">
        <v>155</v>
      </c>
      <c r="X1104">
        <v>0</v>
      </c>
      <c r="Y1104">
        <v>1</v>
      </c>
      <c r="Z1104" t="s">
        <v>155</v>
      </c>
      <c r="AA1104">
        <v>0</v>
      </c>
      <c r="AB1104">
        <v>1</v>
      </c>
      <c r="AC1104" t="s">
        <v>155</v>
      </c>
      <c r="AD1104">
        <v>0</v>
      </c>
      <c r="AE1104">
        <v>1</v>
      </c>
      <c r="AF1104" t="s">
        <v>155</v>
      </c>
      <c r="AG1104">
        <v>0</v>
      </c>
      <c r="AH1104">
        <v>1</v>
      </c>
      <c r="AI1104">
        <v>0</v>
      </c>
      <c r="AJ1104" t="s">
        <v>155</v>
      </c>
      <c r="AK1104">
        <v>0</v>
      </c>
      <c r="AL1104">
        <v>1</v>
      </c>
      <c r="AM1104" t="s">
        <v>4774</v>
      </c>
      <c r="AN1104">
        <v>-32768</v>
      </c>
      <c r="AO1104">
        <v>32767</v>
      </c>
      <c r="AP1104" t="s">
        <v>4775</v>
      </c>
      <c r="AQ1104" s="1" t="s">
        <v>157</v>
      </c>
      <c r="AR1104" t="s">
        <v>158</v>
      </c>
      <c r="AS1104" t="str">
        <f>VLOOKUP('intouch变量（实型）'!$A1104,基本表格!$G:$Q,3,FALSE)</f>
        <v>DB100,REAL4422</v>
      </c>
      <c r="AT1104" t="str">
        <f>VLOOKUP('intouch变量（实型）'!$A1104,基本表格!$G:$Q,10,FALSE)</f>
        <v>No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</row>
    <row r="1105" spans="1:55">
      <c r="A1105" t="s">
        <v>6603</v>
      </c>
      <c r="B1105" s="11" t="str">
        <f t="shared" si="17"/>
        <v>CHPF</v>
      </c>
      <c r="C1105" s="11" t="str">
        <f>VLOOKUP('intouch变量（实型）'!$A1105,基本表格!$G:$Q,2,FALSE)</f>
        <v>2143+P3-M6 木片筛出料皮带运输机 反馈转速 下下限值</v>
      </c>
      <c r="D1105" t="s">
        <v>154</v>
      </c>
      <c r="E1105" t="s">
        <v>154</v>
      </c>
      <c r="F1105">
        <v>0</v>
      </c>
      <c r="G1105" t="s">
        <v>154</v>
      </c>
      <c r="H1105" t="s">
        <v>154</v>
      </c>
      <c r="I1105">
        <v>0</v>
      </c>
      <c r="J1105">
        <v>0</v>
      </c>
      <c r="L1105">
        <v>0</v>
      </c>
      <c r="M1105">
        <v>-32768</v>
      </c>
      <c r="N1105">
        <v>32767</v>
      </c>
      <c r="O1105">
        <v>0</v>
      </c>
      <c r="P1105">
        <v>0</v>
      </c>
      <c r="Q1105" t="s">
        <v>155</v>
      </c>
      <c r="R1105">
        <v>0</v>
      </c>
      <c r="S1105">
        <v>1</v>
      </c>
      <c r="T1105" t="s">
        <v>155</v>
      </c>
      <c r="U1105">
        <v>0</v>
      </c>
      <c r="V1105">
        <v>1</v>
      </c>
      <c r="W1105" t="s">
        <v>155</v>
      </c>
      <c r="X1105">
        <v>0</v>
      </c>
      <c r="Y1105">
        <v>1</v>
      </c>
      <c r="Z1105" t="s">
        <v>155</v>
      </c>
      <c r="AA1105">
        <v>0</v>
      </c>
      <c r="AB1105">
        <v>1</v>
      </c>
      <c r="AC1105" t="s">
        <v>155</v>
      </c>
      <c r="AD1105">
        <v>0</v>
      </c>
      <c r="AE1105">
        <v>1</v>
      </c>
      <c r="AF1105" t="s">
        <v>155</v>
      </c>
      <c r="AG1105">
        <v>0</v>
      </c>
      <c r="AH1105">
        <v>1</v>
      </c>
      <c r="AI1105">
        <v>0</v>
      </c>
      <c r="AJ1105" t="s">
        <v>155</v>
      </c>
      <c r="AK1105">
        <v>0</v>
      </c>
      <c r="AL1105">
        <v>1</v>
      </c>
      <c r="AM1105" t="s">
        <v>4774</v>
      </c>
      <c r="AN1105">
        <v>-32768</v>
      </c>
      <c r="AO1105">
        <v>32767</v>
      </c>
      <c r="AP1105" t="s">
        <v>4775</v>
      </c>
      <c r="AQ1105" s="1" t="s">
        <v>157</v>
      </c>
      <c r="AR1105" t="s">
        <v>158</v>
      </c>
      <c r="AS1105" t="str">
        <f>VLOOKUP('intouch变量（实型）'!$A1105,基本表格!$G:$Q,3,FALSE)</f>
        <v>DB100,REAL4426</v>
      </c>
      <c r="AT1105" t="str">
        <f>VLOOKUP('intouch变量（实型）'!$A1105,基本表格!$G:$Q,10,FALSE)</f>
        <v>No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</row>
    <row r="1106" spans="1:55">
      <c r="A1106" t="s">
        <v>6604</v>
      </c>
      <c r="B1106" s="11" t="str">
        <f t="shared" si="17"/>
        <v>CHPF</v>
      </c>
      <c r="C1106" s="11" t="str">
        <f>VLOOKUP('intouch变量（实型）'!$A1106,基本表格!$G:$Q,2,FALSE)</f>
        <v>2143+P3-M6 木片筛出料皮带运输机 反馈电流 实际值</v>
      </c>
      <c r="D1106" t="s">
        <v>154</v>
      </c>
      <c r="E1106" t="s">
        <v>154</v>
      </c>
      <c r="F1106">
        <v>0</v>
      </c>
      <c r="G1106" t="s">
        <v>154</v>
      </c>
      <c r="H1106" t="s">
        <v>154</v>
      </c>
      <c r="I1106">
        <v>0</v>
      </c>
      <c r="J1106">
        <v>0</v>
      </c>
      <c r="L1106">
        <v>0</v>
      </c>
      <c r="M1106">
        <v>-32768</v>
      </c>
      <c r="N1106">
        <v>32767</v>
      </c>
      <c r="O1106">
        <v>0</v>
      </c>
      <c r="P1106">
        <v>0</v>
      </c>
      <c r="Q1106" t="s">
        <v>155</v>
      </c>
      <c r="R1106">
        <v>0</v>
      </c>
      <c r="S1106">
        <v>1</v>
      </c>
      <c r="T1106" t="s">
        <v>155</v>
      </c>
      <c r="U1106">
        <v>0</v>
      </c>
      <c r="V1106">
        <v>1</v>
      </c>
      <c r="W1106" t="s">
        <v>155</v>
      </c>
      <c r="X1106">
        <v>0</v>
      </c>
      <c r="Y1106">
        <v>1</v>
      </c>
      <c r="Z1106" t="s">
        <v>155</v>
      </c>
      <c r="AA1106">
        <v>0</v>
      </c>
      <c r="AB1106">
        <v>1</v>
      </c>
      <c r="AC1106" t="s">
        <v>155</v>
      </c>
      <c r="AD1106">
        <v>0</v>
      </c>
      <c r="AE1106">
        <v>1</v>
      </c>
      <c r="AF1106" t="s">
        <v>155</v>
      </c>
      <c r="AG1106">
        <v>0</v>
      </c>
      <c r="AH1106">
        <v>1</v>
      </c>
      <c r="AI1106">
        <v>0</v>
      </c>
      <c r="AJ1106" t="s">
        <v>155</v>
      </c>
      <c r="AK1106">
        <v>0</v>
      </c>
      <c r="AL1106">
        <v>1</v>
      </c>
      <c r="AM1106" t="s">
        <v>4774</v>
      </c>
      <c r="AN1106">
        <v>-32768</v>
      </c>
      <c r="AO1106">
        <v>32767</v>
      </c>
      <c r="AP1106" t="s">
        <v>4775</v>
      </c>
      <c r="AQ1106" s="1" t="s">
        <v>157</v>
      </c>
      <c r="AR1106" t="s">
        <v>158</v>
      </c>
      <c r="AS1106" t="str">
        <f>VLOOKUP('intouch变量（实型）'!$A1106,基本表格!$G:$Q,3,FALSE)</f>
        <v>DB100,REAL4456</v>
      </c>
      <c r="AT1106" t="str">
        <f>VLOOKUP('intouch变量（实型）'!$A1106,基本表格!$G:$Q,10,FALSE)</f>
        <v>Yes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</row>
    <row r="1107" spans="1:55">
      <c r="A1107" t="s">
        <v>6605</v>
      </c>
      <c r="B1107" s="11" t="str">
        <f t="shared" si="17"/>
        <v>CHPF</v>
      </c>
      <c r="C1107" s="11" t="str">
        <f>VLOOKUP('intouch变量（实型）'!$A1107,基本表格!$G:$Q,2,FALSE)</f>
        <v>2143+P3-M6 木片筛出料皮带运输机 反馈电流 量程</v>
      </c>
      <c r="D1107" t="s">
        <v>154</v>
      </c>
      <c r="E1107" t="s">
        <v>154</v>
      </c>
      <c r="F1107">
        <v>0</v>
      </c>
      <c r="G1107" t="s">
        <v>154</v>
      </c>
      <c r="H1107" t="s">
        <v>154</v>
      </c>
      <c r="I1107">
        <v>0</v>
      </c>
      <c r="J1107">
        <v>0</v>
      </c>
      <c r="L1107">
        <v>0</v>
      </c>
      <c r="M1107">
        <v>-32768</v>
      </c>
      <c r="N1107">
        <v>32767</v>
      </c>
      <c r="O1107">
        <v>0</v>
      </c>
      <c r="P1107">
        <v>0</v>
      </c>
      <c r="Q1107" t="s">
        <v>155</v>
      </c>
      <c r="R1107">
        <v>0</v>
      </c>
      <c r="S1107">
        <v>1</v>
      </c>
      <c r="T1107" t="s">
        <v>155</v>
      </c>
      <c r="U1107">
        <v>0</v>
      </c>
      <c r="V1107">
        <v>1</v>
      </c>
      <c r="W1107" t="s">
        <v>155</v>
      </c>
      <c r="X1107">
        <v>0</v>
      </c>
      <c r="Y1107">
        <v>1</v>
      </c>
      <c r="Z1107" t="s">
        <v>155</v>
      </c>
      <c r="AA1107">
        <v>0</v>
      </c>
      <c r="AB1107">
        <v>1</v>
      </c>
      <c r="AC1107" t="s">
        <v>155</v>
      </c>
      <c r="AD1107">
        <v>0</v>
      </c>
      <c r="AE1107">
        <v>1</v>
      </c>
      <c r="AF1107" t="s">
        <v>155</v>
      </c>
      <c r="AG1107">
        <v>0</v>
      </c>
      <c r="AH1107">
        <v>1</v>
      </c>
      <c r="AI1107">
        <v>0</v>
      </c>
      <c r="AJ1107" t="s">
        <v>155</v>
      </c>
      <c r="AK1107">
        <v>0</v>
      </c>
      <c r="AL1107">
        <v>1</v>
      </c>
      <c r="AM1107" t="s">
        <v>4774</v>
      </c>
      <c r="AN1107">
        <v>-32768</v>
      </c>
      <c r="AO1107">
        <v>32767</v>
      </c>
      <c r="AP1107" t="s">
        <v>4775</v>
      </c>
      <c r="AQ1107" s="1" t="s">
        <v>157</v>
      </c>
      <c r="AR1107" t="s">
        <v>158</v>
      </c>
      <c r="AS1107" t="str">
        <f>VLOOKUP('intouch变量（实型）'!$A1107,基本表格!$G:$Q,3,FALSE)</f>
        <v>DB100,REAL4460</v>
      </c>
      <c r="AT1107" t="str">
        <f>VLOOKUP('intouch变量（实型）'!$A1107,基本表格!$G:$Q,10,FALSE)</f>
        <v>No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</row>
    <row r="1108" spans="1:55">
      <c r="A1108" t="s">
        <v>6606</v>
      </c>
      <c r="B1108" s="11" t="str">
        <f t="shared" si="17"/>
        <v>CHPF</v>
      </c>
      <c r="C1108" s="11" t="str">
        <f>VLOOKUP('intouch变量（实型）'!$A1108,基本表格!$G:$Q,2,FALSE)</f>
        <v>2143+P3-M6 木片筛出料皮带运输机 反馈电流 上限值</v>
      </c>
      <c r="D1108" t="s">
        <v>154</v>
      </c>
      <c r="E1108" t="s">
        <v>154</v>
      </c>
      <c r="F1108">
        <v>0</v>
      </c>
      <c r="G1108" t="s">
        <v>154</v>
      </c>
      <c r="H1108" t="s">
        <v>154</v>
      </c>
      <c r="I1108">
        <v>0</v>
      </c>
      <c r="J1108">
        <v>0</v>
      </c>
      <c r="L1108">
        <v>0</v>
      </c>
      <c r="M1108">
        <v>-32768</v>
      </c>
      <c r="N1108">
        <v>32767</v>
      </c>
      <c r="O1108">
        <v>0</v>
      </c>
      <c r="P1108">
        <v>0</v>
      </c>
      <c r="Q1108" t="s">
        <v>155</v>
      </c>
      <c r="R1108">
        <v>0</v>
      </c>
      <c r="S1108">
        <v>1</v>
      </c>
      <c r="T1108" t="s">
        <v>155</v>
      </c>
      <c r="U1108">
        <v>0</v>
      </c>
      <c r="V1108">
        <v>1</v>
      </c>
      <c r="W1108" t="s">
        <v>155</v>
      </c>
      <c r="X1108">
        <v>0</v>
      </c>
      <c r="Y1108">
        <v>1</v>
      </c>
      <c r="Z1108" t="s">
        <v>155</v>
      </c>
      <c r="AA1108">
        <v>0</v>
      </c>
      <c r="AB1108">
        <v>1</v>
      </c>
      <c r="AC1108" t="s">
        <v>155</v>
      </c>
      <c r="AD1108">
        <v>0</v>
      </c>
      <c r="AE1108">
        <v>1</v>
      </c>
      <c r="AF1108" t="s">
        <v>155</v>
      </c>
      <c r="AG1108">
        <v>0</v>
      </c>
      <c r="AH1108">
        <v>1</v>
      </c>
      <c r="AI1108">
        <v>0</v>
      </c>
      <c r="AJ1108" t="s">
        <v>155</v>
      </c>
      <c r="AK1108">
        <v>0</v>
      </c>
      <c r="AL1108">
        <v>1</v>
      </c>
      <c r="AM1108" t="s">
        <v>4774</v>
      </c>
      <c r="AN1108">
        <v>-32768</v>
      </c>
      <c r="AO1108">
        <v>32767</v>
      </c>
      <c r="AP1108" t="s">
        <v>4775</v>
      </c>
      <c r="AQ1108" s="1" t="s">
        <v>157</v>
      </c>
      <c r="AR1108" t="s">
        <v>158</v>
      </c>
      <c r="AS1108" t="str">
        <f>VLOOKUP('intouch变量（实型）'!$A1108,基本表格!$G:$Q,3,FALSE)</f>
        <v>DB100,REAL4464</v>
      </c>
      <c r="AT1108" t="str">
        <f>VLOOKUP('intouch变量（实型）'!$A1108,基本表格!$G:$Q,10,FALSE)</f>
        <v>No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</row>
    <row r="1109" spans="1:55">
      <c r="A1109" t="s">
        <v>6607</v>
      </c>
      <c r="B1109" s="11" t="str">
        <f t="shared" si="17"/>
        <v>CHPF</v>
      </c>
      <c r="C1109" s="11" t="str">
        <f>VLOOKUP('intouch变量（实型）'!$A1109,基本表格!$G:$Q,2,FALSE)</f>
        <v>2143+P3-M6 木片筛出料皮带运输机 反馈电流 下限值</v>
      </c>
      <c r="D1109" t="s">
        <v>154</v>
      </c>
      <c r="E1109" t="s">
        <v>154</v>
      </c>
      <c r="F1109">
        <v>0</v>
      </c>
      <c r="G1109" t="s">
        <v>154</v>
      </c>
      <c r="H1109" t="s">
        <v>154</v>
      </c>
      <c r="I1109">
        <v>0</v>
      </c>
      <c r="J1109">
        <v>0</v>
      </c>
      <c r="L1109">
        <v>0</v>
      </c>
      <c r="M1109">
        <v>-32768</v>
      </c>
      <c r="N1109">
        <v>32767</v>
      </c>
      <c r="O1109">
        <v>0</v>
      </c>
      <c r="P1109">
        <v>0</v>
      </c>
      <c r="Q1109" t="s">
        <v>155</v>
      </c>
      <c r="R1109">
        <v>0</v>
      </c>
      <c r="S1109">
        <v>1</v>
      </c>
      <c r="T1109" t="s">
        <v>155</v>
      </c>
      <c r="U1109">
        <v>0</v>
      </c>
      <c r="V1109">
        <v>1</v>
      </c>
      <c r="W1109" t="s">
        <v>155</v>
      </c>
      <c r="X1109">
        <v>0</v>
      </c>
      <c r="Y1109">
        <v>1</v>
      </c>
      <c r="Z1109" t="s">
        <v>155</v>
      </c>
      <c r="AA1109">
        <v>0</v>
      </c>
      <c r="AB1109">
        <v>1</v>
      </c>
      <c r="AC1109" t="s">
        <v>155</v>
      </c>
      <c r="AD1109">
        <v>0</v>
      </c>
      <c r="AE1109">
        <v>1</v>
      </c>
      <c r="AF1109" t="s">
        <v>155</v>
      </c>
      <c r="AG1109">
        <v>0</v>
      </c>
      <c r="AH1109">
        <v>1</v>
      </c>
      <c r="AI1109">
        <v>0</v>
      </c>
      <c r="AJ1109" t="s">
        <v>155</v>
      </c>
      <c r="AK1109">
        <v>0</v>
      </c>
      <c r="AL1109">
        <v>1</v>
      </c>
      <c r="AM1109" t="s">
        <v>4774</v>
      </c>
      <c r="AN1109">
        <v>-32768</v>
      </c>
      <c r="AO1109">
        <v>32767</v>
      </c>
      <c r="AP1109" t="s">
        <v>4775</v>
      </c>
      <c r="AQ1109" s="1" t="s">
        <v>157</v>
      </c>
      <c r="AR1109" t="s">
        <v>158</v>
      </c>
      <c r="AS1109" t="str">
        <f>VLOOKUP('intouch变量（实型）'!$A1109,基本表格!$G:$Q,3,FALSE)</f>
        <v>DB100,REAL4468</v>
      </c>
      <c r="AT1109" t="str">
        <f>VLOOKUP('intouch变量（实型）'!$A1109,基本表格!$G:$Q,10,FALSE)</f>
        <v>No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</row>
    <row r="1110" spans="1:55">
      <c r="A1110" t="s">
        <v>6608</v>
      </c>
      <c r="B1110" s="11" t="str">
        <f t="shared" si="17"/>
        <v>CHPF</v>
      </c>
      <c r="C1110" s="11" t="str">
        <f>VLOOKUP('intouch变量（实型）'!$A1110,基本表格!$G:$Q,2,FALSE)</f>
        <v>2143+P3-M6 木片筛出料皮带运输机 反馈电流 上上限值</v>
      </c>
      <c r="D1110" t="s">
        <v>154</v>
      </c>
      <c r="E1110" t="s">
        <v>154</v>
      </c>
      <c r="F1110">
        <v>0</v>
      </c>
      <c r="G1110" t="s">
        <v>154</v>
      </c>
      <c r="H1110" t="s">
        <v>154</v>
      </c>
      <c r="I1110">
        <v>0</v>
      </c>
      <c r="J1110">
        <v>0</v>
      </c>
      <c r="L1110">
        <v>0</v>
      </c>
      <c r="M1110">
        <v>-32768</v>
      </c>
      <c r="N1110">
        <v>32767</v>
      </c>
      <c r="O1110">
        <v>0</v>
      </c>
      <c r="P1110">
        <v>0</v>
      </c>
      <c r="Q1110" t="s">
        <v>155</v>
      </c>
      <c r="R1110">
        <v>0</v>
      </c>
      <c r="S1110">
        <v>1</v>
      </c>
      <c r="T1110" t="s">
        <v>155</v>
      </c>
      <c r="U1110">
        <v>0</v>
      </c>
      <c r="V1110">
        <v>1</v>
      </c>
      <c r="W1110" t="s">
        <v>155</v>
      </c>
      <c r="X1110">
        <v>0</v>
      </c>
      <c r="Y1110">
        <v>1</v>
      </c>
      <c r="Z1110" t="s">
        <v>155</v>
      </c>
      <c r="AA1110">
        <v>0</v>
      </c>
      <c r="AB1110">
        <v>1</v>
      </c>
      <c r="AC1110" t="s">
        <v>155</v>
      </c>
      <c r="AD1110">
        <v>0</v>
      </c>
      <c r="AE1110">
        <v>1</v>
      </c>
      <c r="AF1110" t="s">
        <v>155</v>
      </c>
      <c r="AG1110">
        <v>0</v>
      </c>
      <c r="AH1110">
        <v>1</v>
      </c>
      <c r="AI1110">
        <v>0</v>
      </c>
      <c r="AJ1110" t="s">
        <v>155</v>
      </c>
      <c r="AK1110">
        <v>0</v>
      </c>
      <c r="AL1110">
        <v>1</v>
      </c>
      <c r="AM1110" t="s">
        <v>4774</v>
      </c>
      <c r="AN1110">
        <v>-32768</v>
      </c>
      <c r="AO1110">
        <v>32767</v>
      </c>
      <c r="AP1110" t="s">
        <v>4775</v>
      </c>
      <c r="AQ1110" s="1" t="s">
        <v>157</v>
      </c>
      <c r="AR1110" t="s">
        <v>158</v>
      </c>
      <c r="AS1110" t="str">
        <f>VLOOKUP('intouch变量（实型）'!$A1110,基本表格!$G:$Q,3,FALSE)</f>
        <v>DB100,REAL4472</v>
      </c>
      <c r="AT1110" t="str">
        <f>VLOOKUP('intouch变量（实型）'!$A1110,基本表格!$G:$Q,10,FALSE)</f>
        <v>No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</row>
    <row r="1111" spans="1:55">
      <c r="A1111" t="s">
        <v>6609</v>
      </c>
      <c r="B1111" s="11" t="str">
        <f t="shared" si="17"/>
        <v>CHPF</v>
      </c>
      <c r="C1111" s="11" t="str">
        <f>VLOOKUP('intouch变量（实型）'!$A1111,基本表格!$G:$Q,2,FALSE)</f>
        <v>2143+P3-M6 木片筛出料皮带运输机 反馈电流 下下限值</v>
      </c>
      <c r="D1111" t="s">
        <v>154</v>
      </c>
      <c r="E1111" t="s">
        <v>154</v>
      </c>
      <c r="F1111">
        <v>0</v>
      </c>
      <c r="G1111" t="s">
        <v>154</v>
      </c>
      <c r="H1111" t="s">
        <v>154</v>
      </c>
      <c r="I1111">
        <v>0</v>
      </c>
      <c r="J1111">
        <v>0</v>
      </c>
      <c r="L1111">
        <v>0</v>
      </c>
      <c r="M1111">
        <v>-32768</v>
      </c>
      <c r="N1111">
        <v>32767</v>
      </c>
      <c r="O1111">
        <v>0</v>
      </c>
      <c r="P1111">
        <v>0</v>
      </c>
      <c r="Q1111" t="s">
        <v>155</v>
      </c>
      <c r="R1111">
        <v>0</v>
      </c>
      <c r="S1111">
        <v>1</v>
      </c>
      <c r="T1111" t="s">
        <v>155</v>
      </c>
      <c r="U1111">
        <v>0</v>
      </c>
      <c r="V1111">
        <v>1</v>
      </c>
      <c r="W1111" t="s">
        <v>155</v>
      </c>
      <c r="X1111">
        <v>0</v>
      </c>
      <c r="Y1111">
        <v>1</v>
      </c>
      <c r="Z1111" t="s">
        <v>155</v>
      </c>
      <c r="AA1111">
        <v>0</v>
      </c>
      <c r="AB1111">
        <v>1</v>
      </c>
      <c r="AC1111" t="s">
        <v>155</v>
      </c>
      <c r="AD1111">
        <v>0</v>
      </c>
      <c r="AE1111">
        <v>1</v>
      </c>
      <c r="AF1111" t="s">
        <v>155</v>
      </c>
      <c r="AG1111">
        <v>0</v>
      </c>
      <c r="AH1111">
        <v>1</v>
      </c>
      <c r="AI1111">
        <v>0</v>
      </c>
      <c r="AJ1111" t="s">
        <v>155</v>
      </c>
      <c r="AK1111">
        <v>0</v>
      </c>
      <c r="AL1111">
        <v>1</v>
      </c>
      <c r="AM1111" t="s">
        <v>4774</v>
      </c>
      <c r="AN1111">
        <v>-32768</v>
      </c>
      <c r="AO1111">
        <v>32767</v>
      </c>
      <c r="AP1111" t="s">
        <v>4775</v>
      </c>
      <c r="AQ1111" s="1" t="s">
        <v>157</v>
      </c>
      <c r="AR1111" t="s">
        <v>158</v>
      </c>
      <c r="AS1111" t="str">
        <f>VLOOKUP('intouch变量（实型）'!$A1111,基本表格!$G:$Q,3,FALSE)</f>
        <v>DB100,REAL4476</v>
      </c>
      <c r="AT1111" t="str">
        <f>VLOOKUP('intouch变量（实型）'!$A1111,基本表格!$G:$Q,10,FALSE)</f>
        <v>No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</row>
    <row r="1112" spans="1:55">
      <c r="A1112" t="s">
        <v>6610</v>
      </c>
      <c r="B1112" s="11" t="str">
        <f t="shared" si="17"/>
        <v>CHPF</v>
      </c>
      <c r="C1112" s="11" t="str">
        <f>VLOOKUP('intouch变量（实型）'!$A1112,基本表格!$G:$Q,2,FALSE)</f>
        <v>2147+P6-M3 刨片进料料仓进料皮带运输机 给定频率 实际值</v>
      </c>
      <c r="D1112" t="s">
        <v>154</v>
      </c>
      <c r="E1112" t="s">
        <v>154</v>
      </c>
      <c r="F1112">
        <v>0</v>
      </c>
      <c r="G1112" t="s">
        <v>154</v>
      </c>
      <c r="H1112" t="s">
        <v>154</v>
      </c>
      <c r="I1112">
        <v>0</v>
      </c>
      <c r="J1112">
        <v>0</v>
      </c>
      <c r="L1112">
        <v>0</v>
      </c>
      <c r="M1112">
        <v>-32768</v>
      </c>
      <c r="N1112">
        <v>32767</v>
      </c>
      <c r="O1112">
        <v>0</v>
      </c>
      <c r="P1112">
        <v>0</v>
      </c>
      <c r="Q1112" t="s">
        <v>155</v>
      </c>
      <c r="R1112">
        <v>0</v>
      </c>
      <c r="S1112">
        <v>1</v>
      </c>
      <c r="T1112" t="s">
        <v>155</v>
      </c>
      <c r="U1112">
        <v>0</v>
      </c>
      <c r="V1112">
        <v>1</v>
      </c>
      <c r="W1112" t="s">
        <v>155</v>
      </c>
      <c r="X1112">
        <v>0</v>
      </c>
      <c r="Y1112">
        <v>1</v>
      </c>
      <c r="Z1112" t="s">
        <v>155</v>
      </c>
      <c r="AA1112">
        <v>0</v>
      </c>
      <c r="AB1112">
        <v>1</v>
      </c>
      <c r="AC1112" t="s">
        <v>155</v>
      </c>
      <c r="AD1112">
        <v>0</v>
      </c>
      <c r="AE1112">
        <v>1</v>
      </c>
      <c r="AF1112" t="s">
        <v>155</v>
      </c>
      <c r="AG1112">
        <v>0</v>
      </c>
      <c r="AH1112">
        <v>1</v>
      </c>
      <c r="AI1112">
        <v>0</v>
      </c>
      <c r="AJ1112" t="s">
        <v>155</v>
      </c>
      <c r="AK1112">
        <v>0</v>
      </c>
      <c r="AL1112">
        <v>1</v>
      </c>
      <c r="AM1112" t="s">
        <v>4774</v>
      </c>
      <c r="AN1112">
        <v>-32768</v>
      </c>
      <c r="AO1112">
        <v>32767</v>
      </c>
      <c r="AP1112" t="s">
        <v>4775</v>
      </c>
      <c r="AQ1112" s="1" t="s">
        <v>157</v>
      </c>
      <c r="AR1112" t="s">
        <v>158</v>
      </c>
      <c r="AS1112" t="str">
        <f>VLOOKUP('intouch变量（实型）'!$A1112,基本表格!$G:$Q,3,FALSE)</f>
        <v>DB100,REAL4556</v>
      </c>
      <c r="AT1112" t="str">
        <f>VLOOKUP('intouch变量（实型）'!$A1112,基本表格!$G:$Q,10,FALSE)</f>
        <v>Yes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</row>
    <row r="1113" spans="1:55">
      <c r="A1113" t="s">
        <v>6611</v>
      </c>
      <c r="B1113" s="11" t="str">
        <f t="shared" si="17"/>
        <v>CHPF</v>
      </c>
      <c r="C1113" s="11" t="str">
        <f>VLOOKUP('intouch变量（实型）'!$A1113,基本表格!$G:$Q,2,FALSE)</f>
        <v>2147+P6-M3 刨片进料料仓进料皮带运输机 给定频率 量程</v>
      </c>
      <c r="D1113" t="s">
        <v>154</v>
      </c>
      <c r="E1113" t="s">
        <v>154</v>
      </c>
      <c r="F1113">
        <v>0</v>
      </c>
      <c r="G1113" t="s">
        <v>154</v>
      </c>
      <c r="H1113" t="s">
        <v>154</v>
      </c>
      <c r="I1113">
        <v>0</v>
      </c>
      <c r="J1113">
        <v>0</v>
      </c>
      <c r="L1113">
        <v>0</v>
      </c>
      <c r="M1113">
        <v>-32768</v>
      </c>
      <c r="N1113">
        <v>32767</v>
      </c>
      <c r="O1113">
        <v>0</v>
      </c>
      <c r="P1113">
        <v>0</v>
      </c>
      <c r="Q1113" t="s">
        <v>155</v>
      </c>
      <c r="R1113">
        <v>0</v>
      </c>
      <c r="S1113">
        <v>1</v>
      </c>
      <c r="T1113" t="s">
        <v>155</v>
      </c>
      <c r="U1113">
        <v>0</v>
      </c>
      <c r="V1113">
        <v>1</v>
      </c>
      <c r="W1113" t="s">
        <v>155</v>
      </c>
      <c r="X1113">
        <v>0</v>
      </c>
      <c r="Y1113">
        <v>1</v>
      </c>
      <c r="Z1113" t="s">
        <v>155</v>
      </c>
      <c r="AA1113">
        <v>0</v>
      </c>
      <c r="AB1113">
        <v>1</v>
      </c>
      <c r="AC1113" t="s">
        <v>155</v>
      </c>
      <c r="AD1113">
        <v>0</v>
      </c>
      <c r="AE1113">
        <v>1</v>
      </c>
      <c r="AF1113" t="s">
        <v>155</v>
      </c>
      <c r="AG1113">
        <v>0</v>
      </c>
      <c r="AH1113">
        <v>1</v>
      </c>
      <c r="AI1113">
        <v>0</v>
      </c>
      <c r="AJ1113" t="s">
        <v>155</v>
      </c>
      <c r="AK1113">
        <v>0</v>
      </c>
      <c r="AL1113">
        <v>1</v>
      </c>
      <c r="AM1113" t="s">
        <v>4774</v>
      </c>
      <c r="AN1113">
        <v>-32768</v>
      </c>
      <c r="AO1113">
        <v>32767</v>
      </c>
      <c r="AP1113" t="s">
        <v>4775</v>
      </c>
      <c r="AQ1113" s="1" t="s">
        <v>157</v>
      </c>
      <c r="AR1113" t="s">
        <v>158</v>
      </c>
      <c r="AS1113" t="str">
        <f>VLOOKUP('intouch变量（实型）'!$A1113,基本表格!$G:$Q,3,FALSE)</f>
        <v>DB100,REAL4560</v>
      </c>
      <c r="AT1113" t="str">
        <f>VLOOKUP('intouch变量（实型）'!$A1113,基本表格!$G:$Q,10,FALSE)</f>
        <v>No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</row>
    <row r="1114" spans="1:55">
      <c r="A1114" t="s">
        <v>6612</v>
      </c>
      <c r="B1114" s="11" t="str">
        <f t="shared" si="17"/>
        <v>CHPF</v>
      </c>
      <c r="C1114" s="11" t="str">
        <f>VLOOKUP('intouch变量（实型）'!$A1114,基本表格!$G:$Q,2,FALSE)</f>
        <v>2147+P6-M3 刨片进料料仓进料皮带运输机 给定频率 上限值</v>
      </c>
      <c r="D1114" t="s">
        <v>154</v>
      </c>
      <c r="E1114" t="s">
        <v>154</v>
      </c>
      <c r="F1114">
        <v>0</v>
      </c>
      <c r="G1114" t="s">
        <v>154</v>
      </c>
      <c r="H1114" t="s">
        <v>154</v>
      </c>
      <c r="I1114">
        <v>0</v>
      </c>
      <c r="J1114">
        <v>0</v>
      </c>
      <c r="L1114">
        <v>0</v>
      </c>
      <c r="M1114">
        <v>-32768</v>
      </c>
      <c r="N1114">
        <v>32767</v>
      </c>
      <c r="O1114">
        <v>0</v>
      </c>
      <c r="P1114">
        <v>0</v>
      </c>
      <c r="Q1114" t="s">
        <v>155</v>
      </c>
      <c r="R1114">
        <v>0</v>
      </c>
      <c r="S1114">
        <v>1</v>
      </c>
      <c r="T1114" t="s">
        <v>155</v>
      </c>
      <c r="U1114">
        <v>0</v>
      </c>
      <c r="V1114">
        <v>1</v>
      </c>
      <c r="W1114" t="s">
        <v>155</v>
      </c>
      <c r="X1114">
        <v>0</v>
      </c>
      <c r="Y1114">
        <v>1</v>
      </c>
      <c r="Z1114" t="s">
        <v>155</v>
      </c>
      <c r="AA1114">
        <v>0</v>
      </c>
      <c r="AB1114">
        <v>1</v>
      </c>
      <c r="AC1114" t="s">
        <v>155</v>
      </c>
      <c r="AD1114">
        <v>0</v>
      </c>
      <c r="AE1114">
        <v>1</v>
      </c>
      <c r="AF1114" t="s">
        <v>155</v>
      </c>
      <c r="AG1114">
        <v>0</v>
      </c>
      <c r="AH1114">
        <v>1</v>
      </c>
      <c r="AI1114">
        <v>0</v>
      </c>
      <c r="AJ1114" t="s">
        <v>155</v>
      </c>
      <c r="AK1114">
        <v>0</v>
      </c>
      <c r="AL1114">
        <v>1</v>
      </c>
      <c r="AM1114" t="s">
        <v>4774</v>
      </c>
      <c r="AN1114">
        <v>-32768</v>
      </c>
      <c r="AO1114">
        <v>32767</v>
      </c>
      <c r="AP1114" t="s">
        <v>4775</v>
      </c>
      <c r="AQ1114" s="1" t="s">
        <v>157</v>
      </c>
      <c r="AR1114" t="s">
        <v>158</v>
      </c>
      <c r="AS1114" t="str">
        <f>VLOOKUP('intouch变量（实型）'!$A1114,基本表格!$G:$Q,3,FALSE)</f>
        <v>DB100,REAL4564</v>
      </c>
      <c r="AT1114" t="str">
        <f>VLOOKUP('intouch变量（实型）'!$A1114,基本表格!$G:$Q,10,FALSE)</f>
        <v>No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</row>
    <row r="1115" spans="1:55">
      <c r="A1115" t="s">
        <v>6613</v>
      </c>
      <c r="B1115" s="11" t="str">
        <f t="shared" si="17"/>
        <v>CHPF</v>
      </c>
      <c r="C1115" s="11" t="str">
        <f>VLOOKUP('intouch变量（实型）'!$A1115,基本表格!$G:$Q,2,FALSE)</f>
        <v>2147+P6-M3 刨片进料料仓进料皮带运输机 给定频率 下限值</v>
      </c>
      <c r="D1115" t="s">
        <v>154</v>
      </c>
      <c r="E1115" t="s">
        <v>154</v>
      </c>
      <c r="F1115">
        <v>0</v>
      </c>
      <c r="G1115" t="s">
        <v>154</v>
      </c>
      <c r="H1115" t="s">
        <v>154</v>
      </c>
      <c r="I1115">
        <v>0</v>
      </c>
      <c r="J1115">
        <v>0</v>
      </c>
      <c r="L1115">
        <v>0</v>
      </c>
      <c r="M1115">
        <v>-32768</v>
      </c>
      <c r="N1115">
        <v>32767</v>
      </c>
      <c r="O1115">
        <v>0</v>
      </c>
      <c r="P1115">
        <v>0</v>
      </c>
      <c r="Q1115" t="s">
        <v>155</v>
      </c>
      <c r="R1115">
        <v>0</v>
      </c>
      <c r="S1115">
        <v>1</v>
      </c>
      <c r="T1115" t="s">
        <v>155</v>
      </c>
      <c r="U1115">
        <v>0</v>
      </c>
      <c r="V1115">
        <v>1</v>
      </c>
      <c r="W1115" t="s">
        <v>155</v>
      </c>
      <c r="X1115">
        <v>0</v>
      </c>
      <c r="Y1115">
        <v>1</v>
      </c>
      <c r="Z1115" t="s">
        <v>155</v>
      </c>
      <c r="AA1115">
        <v>0</v>
      </c>
      <c r="AB1115">
        <v>1</v>
      </c>
      <c r="AC1115" t="s">
        <v>155</v>
      </c>
      <c r="AD1115">
        <v>0</v>
      </c>
      <c r="AE1115">
        <v>1</v>
      </c>
      <c r="AF1115" t="s">
        <v>155</v>
      </c>
      <c r="AG1115">
        <v>0</v>
      </c>
      <c r="AH1115">
        <v>1</v>
      </c>
      <c r="AI1115">
        <v>0</v>
      </c>
      <c r="AJ1115" t="s">
        <v>155</v>
      </c>
      <c r="AK1115">
        <v>0</v>
      </c>
      <c r="AL1115">
        <v>1</v>
      </c>
      <c r="AM1115" t="s">
        <v>4774</v>
      </c>
      <c r="AN1115">
        <v>-32768</v>
      </c>
      <c r="AO1115">
        <v>32767</v>
      </c>
      <c r="AP1115" t="s">
        <v>4775</v>
      </c>
      <c r="AQ1115" s="1" t="s">
        <v>157</v>
      </c>
      <c r="AR1115" t="s">
        <v>158</v>
      </c>
      <c r="AS1115" t="str">
        <f>VLOOKUP('intouch变量（实型）'!$A1115,基本表格!$G:$Q,3,FALSE)</f>
        <v>DB100,REAL4568</v>
      </c>
      <c r="AT1115" t="str">
        <f>VLOOKUP('intouch变量（实型）'!$A1115,基本表格!$G:$Q,10,FALSE)</f>
        <v>No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</row>
    <row r="1116" spans="1:55">
      <c r="A1116" t="s">
        <v>6614</v>
      </c>
      <c r="B1116" s="11" t="str">
        <f t="shared" si="17"/>
        <v>CHPF</v>
      </c>
      <c r="C1116" s="11" t="str">
        <f>VLOOKUP('intouch变量（实型）'!$A1116,基本表格!$G:$Q,2,FALSE)</f>
        <v>2147+P6-M3 刨片进料料仓进料皮带运输机 给定频率 上上限值</v>
      </c>
      <c r="D1116" t="s">
        <v>154</v>
      </c>
      <c r="E1116" t="s">
        <v>154</v>
      </c>
      <c r="F1116">
        <v>0</v>
      </c>
      <c r="G1116" t="s">
        <v>154</v>
      </c>
      <c r="H1116" t="s">
        <v>154</v>
      </c>
      <c r="I1116">
        <v>0</v>
      </c>
      <c r="J1116">
        <v>0</v>
      </c>
      <c r="L1116">
        <v>0</v>
      </c>
      <c r="M1116">
        <v>-32768</v>
      </c>
      <c r="N1116">
        <v>32767</v>
      </c>
      <c r="O1116">
        <v>0</v>
      </c>
      <c r="P1116">
        <v>0</v>
      </c>
      <c r="Q1116" t="s">
        <v>155</v>
      </c>
      <c r="R1116">
        <v>0</v>
      </c>
      <c r="S1116">
        <v>1</v>
      </c>
      <c r="T1116" t="s">
        <v>155</v>
      </c>
      <c r="U1116">
        <v>0</v>
      </c>
      <c r="V1116">
        <v>1</v>
      </c>
      <c r="W1116" t="s">
        <v>155</v>
      </c>
      <c r="X1116">
        <v>0</v>
      </c>
      <c r="Y1116">
        <v>1</v>
      </c>
      <c r="Z1116" t="s">
        <v>155</v>
      </c>
      <c r="AA1116">
        <v>0</v>
      </c>
      <c r="AB1116">
        <v>1</v>
      </c>
      <c r="AC1116" t="s">
        <v>155</v>
      </c>
      <c r="AD1116">
        <v>0</v>
      </c>
      <c r="AE1116">
        <v>1</v>
      </c>
      <c r="AF1116" t="s">
        <v>155</v>
      </c>
      <c r="AG1116">
        <v>0</v>
      </c>
      <c r="AH1116">
        <v>1</v>
      </c>
      <c r="AI1116">
        <v>0</v>
      </c>
      <c r="AJ1116" t="s">
        <v>155</v>
      </c>
      <c r="AK1116">
        <v>0</v>
      </c>
      <c r="AL1116">
        <v>1</v>
      </c>
      <c r="AM1116" t="s">
        <v>4774</v>
      </c>
      <c r="AN1116">
        <v>-32768</v>
      </c>
      <c r="AO1116">
        <v>32767</v>
      </c>
      <c r="AP1116" t="s">
        <v>4775</v>
      </c>
      <c r="AQ1116" s="1" t="s">
        <v>157</v>
      </c>
      <c r="AR1116" t="s">
        <v>158</v>
      </c>
      <c r="AS1116" t="str">
        <f>VLOOKUP('intouch变量（实型）'!$A1116,基本表格!$G:$Q,3,FALSE)</f>
        <v>DB100,REAL4572</v>
      </c>
      <c r="AT1116" t="str">
        <f>VLOOKUP('intouch变量（实型）'!$A1116,基本表格!$G:$Q,10,FALSE)</f>
        <v>No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</row>
    <row r="1117" spans="1:55">
      <c r="A1117" t="s">
        <v>6615</v>
      </c>
      <c r="B1117" s="11" t="str">
        <f t="shared" si="17"/>
        <v>CHPF</v>
      </c>
      <c r="C1117" s="11" t="str">
        <f>VLOOKUP('intouch变量（实型）'!$A1117,基本表格!$G:$Q,2,FALSE)</f>
        <v>2147+P6-M3 刨片进料料仓进料皮带运输机 给定频率 下下限值</v>
      </c>
      <c r="D1117" t="s">
        <v>154</v>
      </c>
      <c r="E1117" t="s">
        <v>154</v>
      </c>
      <c r="F1117">
        <v>0</v>
      </c>
      <c r="G1117" t="s">
        <v>154</v>
      </c>
      <c r="H1117" t="s">
        <v>154</v>
      </c>
      <c r="I1117">
        <v>0</v>
      </c>
      <c r="J1117">
        <v>0</v>
      </c>
      <c r="L1117">
        <v>0</v>
      </c>
      <c r="M1117">
        <v>-32768</v>
      </c>
      <c r="N1117">
        <v>32767</v>
      </c>
      <c r="O1117">
        <v>0</v>
      </c>
      <c r="P1117">
        <v>0</v>
      </c>
      <c r="Q1117" t="s">
        <v>155</v>
      </c>
      <c r="R1117">
        <v>0</v>
      </c>
      <c r="S1117">
        <v>1</v>
      </c>
      <c r="T1117" t="s">
        <v>155</v>
      </c>
      <c r="U1117">
        <v>0</v>
      </c>
      <c r="V1117">
        <v>1</v>
      </c>
      <c r="W1117" t="s">
        <v>155</v>
      </c>
      <c r="X1117">
        <v>0</v>
      </c>
      <c r="Y1117">
        <v>1</v>
      </c>
      <c r="Z1117" t="s">
        <v>155</v>
      </c>
      <c r="AA1117">
        <v>0</v>
      </c>
      <c r="AB1117">
        <v>1</v>
      </c>
      <c r="AC1117" t="s">
        <v>155</v>
      </c>
      <c r="AD1117">
        <v>0</v>
      </c>
      <c r="AE1117">
        <v>1</v>
      </c>
      <c r="AF1117" t="s">
        <v>155</v>
      </c>
      <c r="AG1117">
        <v>0</v>
      </c>
      <c r="AH1117">
        <v>1</v>
      </c>
      <c r="AI1117">
        <v>0</v>
      </c>
      <c r="AJ1117" t="s">
        <v>155</v>
      </c>
      <c r="AK1117">
        <v>0</v>
      </c>
      <c r="AL1117">
        <v>1</v>
      </c>
      <c r="AM1117" t="s">
        <v>4774</v>
      </c>
      <c r="AN1117">
        <v>-32768</v>
      </c>
      <c r="AO1117">
        <v>32767</v>
      </c>
      <c r="AP1117" t="s">
        <v>4775</v>
      </c>
      <c r="AQ1117" s="1" t="s">
        <v>157</v>
      </c>
      <c r="AR1117" t="s">
        <v>158</v>
      </c>
      <c r="AS1117" t="str">
        <f>VLOOKUP('intouch变量（实型）'!$A1117,基本表格!$G:$Q,3,FALSE)</f>
        <v>DB100,REAL4576</v>
      </c>
      <c r="AT1117" t="str">
        <f>VLOOKUP('intouch变量（实型）'!$A1117,基本表格!$G:$Q,10,FALSE)</f>
        <v>No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</row>
    <row r="1118" spans="1:55">
      <c r="A1118" t="s">
        <v>6616</v>
      </c>
      <c r="B1118" s="11" t="str">
        <f t="shared" si="17"/>
        <v>CHPF</v>
      </c>
      <c r="C1118" s="11" t="str">
        <f>VLOOKUP('intouch变量（实型）'!$A1118,基本表格!$G:$Q,2,FALSE)</f>
        <v>2147+P6-M3 刨片进料料仓进料皮带运输机 反馈频率 实际值</v>
      </c>
      <c r="D1118" t="s">
        <v>154</v>
      </c>
      <c r="E1118" t="s">
        <v>154</v>
      </c>
      <c r="F1118">
        <v>0</v>
      </c>
      <c r="G1118" t="s">
        <v>154</v>
      </c>
      <c r="H1118" t="s">
        <v>154</v>
      </c>
      <c r="I1118">
        <v>0</v>
      </c>
      <c r="J1118">
        <v>0</v>
      </c>
      <c r="L1118">
        <v>0</v>
      </c>
      <c r="M1118">
        <v>-32768</v>
      </c>
      <c r="N1118">
        <v>32767</v>
      </c>
      <c r="O1118">
        <v>0</v>
      </c>
      <c r="P1118">
        <v>0</v>
      </c>
      <c r="Q1118" t="s">
        <v>155</v>
      </c>
      <c r="R1118">
        <v>0</v>
      </c>
      <c r="S1118">
        <v>1</v>
      </c>
      <c r="T1118" t="s">
        <v>155</v>
      </c>
      <c r="U1118">
        <v>0</v>
      </c>
      <c r="V1118">
        <v>1</v>
      </c>
      <c r="W1118" t="s">
        <v>155</v>
      </c>
      <c r="X1118">
        <v>0</v>
      </c>
      <c r="Y1118">
        <v>1</v>
      </c>
      <c r="Z1118" t="s">
        <v>155</v>
      </c>
      <c r="AA1118">
        <v>0</v>
      </c>
      <c r="AB1118">
        <v>1</v>
      </c>
      <c r="AC1118" t="s">
        <v>155</v>
      </c>
      <c r="AD1118">
        <v>0</v>
      </c>
      <c r="AE1118">
        <v>1</v>
      </c>
      <c r="AF1118" t="s">
        <v>155</v>
      </c>
      <c r="AG1118">
        <v>0</v>
      </c>
      <c r="AH1118">
        <v>1</v>
      </c>
      <c r="AI1118">
        <v>0</v>
      </c>
      <c r="AJ1118" t="s">
        <v>155</v>
      </c>
      <c r="AK1118">
        <v>0</v>
      </c>
      <c r="AL1118">
        <v>1</v>
      </c>
      <c r="AM1118" t="s">
        <v>4774</v>
      </c>
      <c r="AN1118">
        <v>-32768</v>
      </c>
      <c r="AO1118">
        <v>32767</v>
      </c>
      <c r="AP1118" t="s">
        <v>4775</v>
      </c>
      <c r="AQ1118" s="1" t="s">
        <v>157</v>
      </c>
      <c r="AR1118" t="s">
        <v>158</v>
      </c>
      <c r="AS1118" t="str">
        <f>VLOOKUP('intouch变量（实型）'!$A1118,基本表格!$G:$Q,3,FALSE)</f>
        <v>DB100,REAL4606</v>
      </c>
      <c r="AT1118" t="str">
        <f>VLOOKUP('intouch变量（实型）'!$A1118,基本表格!$G:$Q,10,FALSE)</f>
        <v>Yes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</row>
    <row r="1119" spans="1:55">
      <c r="A1119" t="s">
        <v>6617</v>
      </c>
      <c r="B1119" s="11" t="str">
        <f t="shared" si="17"/>
        <v>CHPF</v>
      </c>
      <c r="C1119" s="11" t="str">
        <f>VLOOKUP('intouch变量（实型）'!$A1119,基本表格!$G:$Q,2,FALSE)</f>
        <v>2147+P6-M3 刨片进料料仓进料皮带运输机 反馈频率 量程</v>
      </c>
      <c r="D1119" t="s">
        <v>154</v>
      </c>
      <c r="E1119" t="s">
        <v>154</v>
      </c>
      <c r="F1119">
        <v>0</v>
      </c>
      <c r="G1119" t="s">
        <v>154</v>
      </c>
      <c r="H1119" t="s">
        <v>154</v>
      </c>
      <c r="I1119">
        <v>0</v>
      </c>
      <c r="J1119">
        <v>0</v>
      </c>
      <c r="L1119">
        <v>0</v>
      </c>
      <c r="M1119">
        <v>-32768</v>
      </c>
      <c r="N1119">
        <v>32767</v>
      </c>
      <c r="O1119">
        <v>0</v>
      </c>
      <c r="P1119">
        <v>0</v>
      </c>
      <c r="Q1119" t="s">
        <v>155</v>
      </c>
      <c r="R1119">
        <v>0</v>
      </c>
      <c r="S1119">
        <v>1</v>
      </c>
      <c r="T1119" t="s">
        <v>155</v>
      </c>
      <c r="U1119">
        <v>0</v>
      </c>
      <c r="V1119">
        <v>1</v>
      </c>
      <c r="W1119" t="s">
        <v>155</v>
      </c>
      <c r="X1119">
        <v>0</v>
      </c>
      <c r="Y1119">
        <v>1</v>
      </c>
      <c r="Z1119" t="s">
        <v>155</v>
      </c>
      <c r="AA1119">
        <v>0</v>
      </c>
      <c r="AB1119">
        <v>1</v>
      </c>
      <c r="AC1119" t="s">
        <v>155</v>
      </c>
      <c r="AD1119">
        <v>0</v>
      </c>
      <c r="AE1119">
        <v>1</v>
      </c>
      <c r="AF1119" t="s">
        <v>155</v>
      </c>
      <c r="AG1119">
        <v>0</v>
      </c>
      <c r="AH1119">
        <v>1</v>
      </c>
      <c r="AI1119">
        <v>0</v>
      </c>
      <c r="AJ1119" t="s">
        <v>155</v>
      </c>
      <c r="AK1119">
        <v>0</v>
      </c>
      <c r="AL1119">
        <v>1</v>
      </c>
      <c r="AM1119" t="s">
        <v>4774</v>
      </c>
      <c r="AN1119">
        <v>-32768</v>
      </c>
      <c r="AO1119">
        <v>32767</v>
      </c>
      <c r="AP1119" t="s">
        <v>4775</v>
      </c>
      <c r="AQ1119" s="1" t="s">
        <v>157</v>
      </c>
      <c r="AR1119" t="s">
        <v>158</v>
      </c>
      <c r="AS1119" t="str">
        <f>VLOOKUP('intouch变量（实型）'!$A1119,基本表格!$G:$Q,3,FALSE)</f>
        <v>DB100,REAL4610</v>
      </c>
      <c r="AT1119" t="str">
        <f>VLOOKUP('intouch变量（实型）'!$A1119,基本表格!$G:$Q,10,FALSE)</f>
        <v>No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</row>
    <row r="1120" spans="1:55">
      <c r="A1120" t="s">
        <v>6618</v>
      </c>
      <c r="B1120" s="11" t="str">
        <f t="shared" si="17"/>
        <v>CHPF</v>
      </c>
      <c r="C1120" s="11" t="str">
        <f>VLOOKUP('intouch变量（实型）'!$A1120,基本表格!$G:$Q,2,FALSE)</f>
        <v>2147+P6-M3 刨片进料料仓进料皮带运输机 反馈频率 上限值</v>
      </c>
      <c r="D1120" t="s">
        <v>154</v>
      </c>
      <c r="E1120" t="s">
        <v>154</v>
      </c>
      <c r="F1120">
        <v>0</v>
      </c>
      <c r="G1120" t="s">
        <v>154</v>
      </c>
      <c r="H1120" t="s">
        <v>154</v>
      </c>
      <c r="I1120">
        <v>0</v>
      </c>
      <c r="J1120">
        <v>0</v>
      </c>
      <c r="L1120">
        <v>0</v>
      </c>
      <c r="M1120">
        <v>-32768</v>
      </c>
      <c r="N1120">
        <v>32767</v>
      </c>
      <c r="O1120">
        <v>0</v>
      </c>
      <c r="P1120">
        <v>0</v>
      </c>
      <c r="Q1120" t="s">
        <v>155</v>
      </c>
      <c r="R1120">
        <v>0</v>
      </c>
      <c r="S1120">
        <v>1</v>
      </c>
      <c r="T1120" t="s">
        <v>155</v>
      </c>
      <c r="U1120">
        <v>0</v>
      </c>
      <c r="V1120">
        <v>1</v>
      </c>
      <c r="W1120" t="s">
        <v>155</v>
      </c>
      <c r="X1120">
        <v>0</v>
      </c>
      <c r="Y1120">
        <v>1</v>
      </c>
      <c r="Z1120" t="s">
        <v>155</v>
      </c>
      <c r="AA1120">
        <v>0</v>
      </c>
      <c r="AB1120">
        <v>1</v>
      </c>
      <c r="AC1120" t="s">
        <v>155</v>
      </c>
      <c r="AD1120">
        <v>0</v>
      </c>
      <c r="AE1120">
        <v>1</v>
      </c>
      <c r="AF1120" t="s">
        <v>155</v>
      </c>
      <c r="AG1120">
        <v>0</v>
      </c>
      <c r="AH1120">
        <v>1</v>
      </c>
      <c r="AI1120">
        <v>0</v>
      </c>
      <c r="AJ1120" t="s">
        <v>155</v>
      </c>
      <c r="AK1120">
        <v>0</v>
      </c>
      <c r="AL1120">
        <v>1</v>
      </c>
      <c r="AM1120" t="s">
        <v>4774</v>
      </c>
      <c r="AN1120">
        <v>-32768</v>
      </c>
      <c r="AO1120">
        <v>32767</v>
      </c>
      <c r="AP1120" t="s">
        <v>4775</v>
      </c>
      <c r="AQ1120" s="1" t="s">
        <v>157</v>
      </c>
      <c r="AR1120" t="s">
        <v>158</v>
      </c>
      <c r="AS1120" t="str">
        <f>VLOOKUP('intouch变量（实型）'!$A1120,基本表格!$G:$Q,3,FALSE)</f>
        <v>DB100,REAL4614</v>
      </c>
      <c r="AT1120" t="str">
        <f>VLOOKUP('intouch变量（实型）'!$A1120,基本表格!$G:$Q,10,FALSE)</f>
        <v>No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</row>
    <row r="1121" spans="1:55">
      <c r="A1121" t="s">
        <v>6619</v>
      </c>
      <c r="B1121" s="11" t="str">
        <f t="shared" si="17"/>
        <v>CHPF</v>
      </c>
      <c r="C1121" s="11" t="str">
        <f>VLOOKUP('intouch变量（实型）'!$A1121,基本表格!$G:$Q,2,FALSE)</f>
        <v>2147+P6-M3 刨片进料料仓进料皮带运输机 反馈频率 下限值</v>
      </c>
      <c r="D1121" t="s">
        <v>154</v>
      </c>
      <c r="E1121" t="s">
        <v>154</v>
      </c>
      <c r="F1121">
        <v>0</v>
      </c>
      <c r="G1121" t="s">
        <v>154</v>
      </c>
      <c r="H1121" t="s">
        <v>154</v>
      </c>
      <c r="I1121">
        <v>0</v>
      </c>
      <c r="J1121">
        <v>0</v>
      </c>
      <c r="L1121">
        <v>0</v>
      </c>
      <c r="M1121">
        <v>-32768</v>
      </c>
      <c r="N1121">
        <v>32767</v>
      </c>
      <c r="O1121">
        <v>0</v>
      </c>
      <c r="P1121">
        <v>0</v>
      </c>
      <c r="Q1121" t="s">
        <v>155</v>
      </c>
      <c r="R1121">
        <v>0</v>
      </c>
      <c r="S1121">
        <v>1</v>
      </c>
      <c r="T1121" t="s">
        <v>155</v>
      </c>
      <c r="U1121">
        <v>0</v>
      </c>
      <c r="V1121">
        <v>1</v>
      </c>
      <c r="W1121" t="s">
        <v>155</v>
      </c>
      <c r="X1121">
        <v>0</v>
      </c>
      <c r="Y1121">
        <v>1</v>
      </c>
      <c r="Z1121" t="s">
        <v>155</v>
      </c>
      <c r="AA1121">
        <v>0</v>
      </c>
      <c r="AB1121">
        <v>1</v>
      </c>
      <c r="AC1121" t="s">
        <v>155</v>
      </c>
      <c r="AD1121">
        <v>0</v>
      </c>
      <c r="AE1121">
        <v>1</v>
      </c>
      <c r="AF1121" t="s">
        <v>155</v>
      </c>
      <c r="AG1121">
        <v>0</v>
      </c>
      <c r="AH1121">
        <v>1</v>
      </c>
      <c r="AI1121">
        <v>0</v>
      </c>
      <c r="AJ1121" t="s">
        <v>155</v>
      </c>
      <c r="AK1121">
        <v>0</v>
      </c>
      <c r="AL1121">
        <v>1</v>
      </c>
      <c r="AM1121" t="s">
        <v>4774</v>
      </c>
      <c r="AN1121">
        <v>-32768</v>
      </c>
      <c r="AO1121">
        <v>32767</v>
      </c>
      <c r="AP1121" t="s">
        <v>4775</v>
      </c>
      <c r="AQ1121" s="1" t="s">
        <v>157</v>
      </c>
      <c r="AR1121" t="s">
        <v>158</v>
      </c>
      <c r="AS1121" t="str">
        <f>VLOOKUP('intouch变量（实型）'!$A1121,基本表格!$G:$Q,3,FALSE)</f>
        <v>DB100,REAL4618</v>
      </c>
      <c r="AT1121" t="str">
        <f>VLOOKUP('intouch变量（实型）'!$A1121,基本表格!$G:$Q,10,FALSE)</f>
        <v>No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</row>
    <row r="1122" spans="1:55">
      <c r="A1122" t="s">
        <v>6620</v>
      </c>
      <c r="B1122" s="11" t="str">
        <f t="shared" si="17"/>
        <v>CHPF</v>
      </c>
      <c r="C1122" s="11" t="str">
        <f>VLOOKUP('intouch变量（实型）'!$A1122,基本表格!$G:$Q,2,FALSE)</f>
        <v>2147+P6-M3 刨片进料料仓进料皮带运输机 反馈频率 上上限值</v>
      </c>
      <c r="D1122" t="s">
        <v>154</v>
      </c>
      <c r="E1122" t="s">
        <v>154</v>
      </c>
      <c r="F1122">
        <v>0</v>
      </c>
      <c r="G1122" t="s">
        <v>154</v>
      </c>
      <c r="H1122" t="s">
        <v>154</v>
      </c>
      <c r="I1122">
        <v>0</v>
      </c>
      <c r="J1122">
        <v>0</v>
      </c>
      <c r="L1122">
        <v>0</v>
      </c>
      <c r="M1122">
        <v>-32768</v>
      </c>
      <c r="N1122">
        <v>32767</v>
      </c>
      <c r="O1122">
        <v>0</v>
      </c>
      <c r="P1122">
        <v>0</v>
      </c>
      <c r="Q1122" t="s">
        <v>155</v>
      </c>
      <c r="R1122">
        <v>0</v>
      </c>
      <c r="S1122">
        <v>1</v>
      </c>
      <c r="T1122" t="s">
        <v>155</v>
      </c>
      <c r="U1122">
        <v>0</v>
      </c>
      <c r="V1122">
        <v>1</v>
      </c>
      <c r="W1122" t="s">
        <v>155</v>
      </c>
      <c r="X1122">
        <v>0</v>
      </c>
      <c r="Y1122">
        <v>1</v>
      </c>
      <c r="Z1122" t="s">
        <v>155</v>
      </c>
      <c r="AA1122">
        <v>0</v>
      </c>
      <c r="AB1122">
        <v>1</v>
      </c>
      <c r="AC1122" t="s">
        <v>155</v>
      </c>
      <c r="AD1122">
        <v>0</v>
      </c>
      <c r="AE1122">
        <v>1</v>
      </c>
      <c r="AF1122" t="s">
        <v>155</v>
      </c>
      <c r="AG1122">
        <v>0</v>
      </c>
      <c r="AH1122">
        <v>1</v>
      </c>
      <c r="AI1122">
        <v>0</v>
      </c>
      <c r="AJ1122" t="s">
        <v>155</v>
      </c>
      <c r="AK1122">
        <v>0</v>
      </c>
      <c r="AL1122">
        <v>1</v>
      </c>
      <c r="AM1122" t="s">
        <v>4774</v>
      </c>
      <c r="AN1122">
        <v>-32768</v>
      </c>
      <c r="AO1122">
        <v>32767</v>
      </c>
      <c r="AP1122" t="s">
        <v>4775</v>
      </c>
      <c r="AQ1122" s="1" t="s">
        <v>157</v>
      </c>
      <c r="AR1122" t="s">
        <v>158</v>
      </c>
      <c r="AS1122" t="str">
        <f>VLOOKUP('intouch变量（实型）'!$A1122,基本表格!$G:$Q,3,FALSE)</f>
        <v>DB100,REAL4622</v>
      </c>
      <c r="AT1122" t="str">
        <f>VLOOKUP('intouch变量（实型）'!$A1122,基本表格!$G:$Q,10,FALSE)</f>
        <v>No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</row>
    <row r="1123" spans="1:55">
      <c r="A1123" t="s">
        <v>6621</v>
      </c>
      <c r="B1123" s="11" t="str">
        <f t="shared" si="17"/>
        <v>CHPF</v>
      </c>
      <c r="C1123" s="11" t="str">
        <f>VLOOKUP('intouch变量（实型）'!$A1123,基本表格!$G:$Q,2,FALSE)</f>
        <v>2147+P6-M3 刨片进料料仓进料皮带运输机 反馈频率 下下限值</v>
      </c>
      <c r="D1123" t="s">
        <v>154</v>
      </c>
      <c r="E1123" t="s">
        <v>154</v>
      </c>
      <c r="F1123">
        <v>0</v>
      </c>
      <c r="G1123" t="s">
        <v>154</v>
      </c>
      <c r="H1123" t="s">
        <v>154</v>
      </c>
      <c r="I1123">
        <v>0</v>
      </c>
      <c r="J1123">
        <v>0</v>
      </c>
      <c r="L1123">
        <v>0</v>
      </c>
      <c r="M1123">
        <v>-32768</v>
      </c>
      <c r="N1123">
        <v>32767</v>
      </c>
      <c r="O1123">
        <v>0</v>
      </c>
      <c r="P1123">
        <v>0</v>
      </c>
      <c r="Q1123" t="s">
        <v>155</v>
      </c>
      <c r="R1123">
        <v>0</v>
      </c>
      <c r="S1123">
        <v>1</v>
      </c>
      <c r="T1123" t="s">
        <v>155</v>
      </c>
      <c r="U1123">
        <v>0</v>
      </c>
      <c r="V1123">
        <v>1</v>
      </c>
      <c r="W1123" t="s">
        <v>155</v>
      </c>
      <c r="X1123">
        <v>0</v>
      </c>
      <c r="Y1123">
        <v>1</v>
      </c>
      <c r="Z1123" t="s">
        <v>155</v>
      </c>
      <c r="AA1123">
        <v>0</v>
      </c>
      <c r="AB1123">
        <v>1</v>
      </c>
      <c r="AC1123" t="s">
        <v>155</v>
      </c>
      <c r="AD1123">
        <v>0</v>
      </c>
      <c r="AE1123">
        <v>1</v>
      </c>
      <c r="AF1123" t="s">
        <v>155</v>
      </c>
      <c r="AG1123">
        <v>0</v>
      </c>
      <c r="AH1123">
        <v>1</v>
      </c>
      <c r="AI1123">
        <v>0</v>
      </c>
      <c r="AJ1123" t="s">
        <v>155</v>
      </c>
      <c r="AK1123">
        <v>0</v>
      </c>
      <c r="AL1123">
        <v>1</v>
      </c>
      <c r="AM1123" t="s">
        <v>4774</v>
      </c>
      <c r="AN1123">
        <v>-32768</v>
      </c>
      <c r="AO1123">
        <v>32767</v>
      </c>
      <c r="AP1123" t="s">
        <v>4775</v>
      </c>
      <c r="AQ1123" s="1" t="s">
        <v>157</v>
      </c>
      <c r="AR1123" t="s">
        <v>158</v>
      </c>
      <c r="AS1123" t="str">
        <f>VLOOKUP('intouch变量（实型）'!$A1123,基本表格!$G:$Q,3,FALSE)</f>
        <v>DB100,REAL4626</v>
      </c>
      <c r="AT1123" t="str">
        <f>VLOOKUP('intouch变量（实型）'!$A1123,基本表格!$G:$Q,10,FALSE)</f>
        <v>No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</row>
    <row r="1124" spans="1:55">
      <c r="A1124" t="s">
        <v>6622</v>
      </c>
      <c r="B1124" s="11" t="str">
        <f t="shared" si="17"/>
        <v>CHPF</v>
      </c>
      <c r="C1124" s="11" t="str">
        <f>VLOOKUP('intouch变量（实型）'!$A1124,基本表格!$G:$Q,2,FALSE)</f>
        <v>2147+P6-M3 刨片进料料仓进料皮带运输机 变频器通讯 实际运行反馈速度</v>
      </c>
      <c r="D1124" t="s">
        <v>154</v>
      </c>
      <c r="E1124" t="s">
        <v>154</v>
      </c>
      <c r="F1124">
        <v>0</v>
      </c>
      <c r="G1124" t="s">
        <v>154</v>
      </c>
      <c r="H1124" t="s">
        <v>154</v>
      </c>
      <c r="I1124">
        <v>0</v>
      </c>
      <c r="J1124">
        <v>0</v>
      </c>
      <c r="L1124">
        <v>0</v>
      </c>
      <c r="M1124">
        <v>-32768</v>
      </c>
      <c r="N1124">
        <v>32767</v>
      </c>
      <c r="O1124">
        <v>0</v>
      </c>
      <c r="P1124">
        <v>0</v>
      </c>
      <c r="Q1124" t="s">
        <v>155</v>
      </c>
      <c r="R1124">
        <v>0</v>
      </c>
      <c r="S1124">
        <v>1</v>
      </c>
      <c r="T1124" t="s">
        <v>155</v>
      </c>
      <c r="U1124">
        <v>0</v>
      </c>
      <c r="V1124">
        <v>1</v>
      </c>
      <c r="W1124" t="s">
        <v>155</v>
      </c>
      <c r="X1124">
        <v>0</v>
      </c>
      <c r="Y1124">
        <v>1</v>
      </c>
      <c r="Z1124" t="s">
        <v>155</v>
      </c>
      <c r="AA1124">
        <v>0</v>
      </c>
      <c r="AB1124">
        <v>1</v>
      </c>
      <c r="AC1124" t="s">
        <v>155</v>
      </c>
      <c r="AD1124">
        <v>0</v>
      </c>
      <c r="AE1124">
        <v>1</v>
      </c>
      <c r="AF1124" t="s">
        <v>155</v>
      </c>
      <c r="AG1124">
        <v>0</v>
      </c>
      <c r="AH1124">
        <v>1</v>
      </c>
      <c r="AI1124">
        <v>0</v>
      </c>
      <c r="AJ1124" t="s">
        <v>155</v>
      </c>
      <c r="AK1124">
        <v>0</v>
      </c>
      <c r="AL1124">
        <v>1</v>
      </c>
      <c r="AM1124" t="s">
        <v>4774</v>
      </c>
      <c r="AN1124">
        <v>-32768</v>
      </c>
      <c r="AO1124">
        <v>32767</v>
      </c>
      <c r="AP1124" t="s">
        <v>4775</v>
      </c>
      <c r="AQ1124" s="1" t="s">
        <v>157</v>
      </c>
      <c r="AR1124" t="s">
        <v>158</v>
      </c>
      <c r="AS1124" t="str">
        <f>VLOOKUP('intouch变量（实型）'!$A1124,基本表格!$G:$Q,3,FALSE)</f>
        <v>DB100,REAL4656</v>
      </c>
      <c r="AT1124" t="str">
        <f>VLOOKUP('intouch变量（实型）'!$A1124,基本表格!$G:$Q,10,FALSE)</f>
        <v>Yes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</row>
    <row r="1125" spans="1:55">
      <c r="A1125" t="s">
        <v>6623</v>
      </c>
      <c r="B1125" s="11" t="str">
        <f t="shared" si="17"/>
        <v>CHPF</v>
      </c>
      <c r="C1125" s="11" t="str">
        <f>VLOOKUP('intouch变量（实型）'!$A1125,基本表格!$G:$Q,2,FALSE)</f>
        <v>2147+P6-M3 刨片进料料仓进料皮带运输机 变频器通讯 实际运行反馈电流</v>
      </c>
      <c r="D1125" t="s">
        <v>154</v>
      </c>
      <c r="E1125" t="s">
        <v>154</v>
      </c>
      <c r="F1125">
        <v>0</v>
      </c>
      <c r="G1125" t="s">
        <v>154</v>
      </c>
      <c r="H1125" t="s">
        <v>154</v>
      </c>
      <c r="I1125">
        <v>0</v>
      </c>
      <c r="J1125">
        <v>0</v>
      </c>
      <c r="L1125">
        <v>0</v>
      </c>
      <c r="M1125">
        <v>-32768</v>
      </c>
      <c r="N1125">
        <v>32767</v>
      </c>
      <c r="O1125">
        <v>0</v>
      </c>
      <c r="P1125">
        <v>0</v>
      </c>
      <c r="Q1125" t="s">
        <v>155</v>
      </c>
      <c r="R1125">
        <v>0</v>
      </c>
      <c r="S1125">
        <v>1</v>
      </c>
      <c r="T1125" t="s">
        <v>155</v>
      </c>
      <c r="U1125">
        <v>0</v>
      </c>
      <c r="V1125">
        <v>1</v>
      </c>
      <c r="W1125" t="s">
        <v>155</v>
      </c>
      <c r="X1125">
        <v>0</v>
      </c>
      <c r="Y1125">
        <v>1</v>
      </c>
      <c r="Z1125" t="s">
        <v>155</v>
      </c>
      <c r="AA1125">
        <v>0</v>
      </c>
      <c r="AB1125">
        <v>1</v>
      </c>
      <c r="AC1125" t="s">
        <v>155</v>
      </c>
      <c r="AD1125">
        <v>0</v>
      </c>
      <c r="AE1125">
        <v>1</v>
      </c>
      <c r="AF1125" t="s">
        <v>155</v>
      </c>
      <c r="AG1125">
        <v>0</v>
      </c>
      <c r="AH1125">
        <v>1</v>
      </c>
      <c r="AI1125">
        <v>0</v>
      </c>
      <c r="AJ1125" t="s">
        <v>155</v>
      </c>
      <c r="AK1125">
        <v>0</v>
      </c>
      <c r="AL1125">
        <v>1</v>
      </c>
      <c r="AM1125" t="s">
        <v>4774</v>
      </c>
      <c r="AN1125">
        <v>-32768</v>
      </c>
      <c r="AO1125">
        <v>32767</v>
      </c>
      <c r="AP1125" t="s">
        <v>4775</v>
      </c>
      <c r="AQ1125" s="1" t="s">
        <v>157</v>
      </c>
      <c r="AR1125" t="s">
        <v>158</v>
      </c>
      <c r="AS1125" t="str">
        <f>VLOOKUP('intouch变量（实型）'!$A1125,基本表格!$G:$Q,3,FALSE)</f>
        <v>DB100,REAL4660</v>
      </c>
      <c r="AT1125" t="str">
        <f>VLOOKUP('intouch变量（实型）'!$A1125,基本表格!$G:$Q,10,FALSE)</f>
        <v>Yes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</row>
    <row r="1126" spans="1:55">
      <c r="A1126" t="s">
        <v>6624</v>
      </c>
      <c r="B1126" s="11" t="str">
        <f t="shared" si="17"/>
        <v>CHPF</v>
      </c>
      <c r="C1126" s="11" t="str">
        <f>VLOOKUP('intouch变量（实型）'!$A1126,基本表格!$G:$Q,2,FALSE)</f>
        <v>2147+P6-M3 刨片进料料仓进料皮带运输机 变频器通讯 转矩百分比</v>
      </c>
      <c r="D1126" t="s">
        <v>154</v>
      </c>
      <c r="E1126" t="s">
        <v>154</v>
      </c>
      <c r="F1126">
        <v>0</v>
      </c>
      <c r="G1126" t="s">
        <v>154</v>
      </c>
      <c r="H1126" t="s">
        <v>154</v>
      </c>
      <c r="I1126">
        <v>0</v>
      </c>
      <c r="J1126">
        <v>0</v>
      </c>
      <c r="L1126">
        <v>0</v>
      </c>
      <c r="M1126">
        <v>-32768</v>
      </c>
      <c r="N1126">
        <v>32767</v>
      </c>
      <c r="O1126">
        <v>0</v>
      </c>
      <c r="P1126">
        <v>0</v>
      </c>
      <c r="Q1126" t="s">
        <v>155</v>
      </c>
      <c r="R1126">
        <v>0</v>
      </c>
      <c r="S1126">
        <v>1</v>
      </c>
      <c r="T1126" t="s">
        <v>155</v>
      </c>
      <c r="U1126">
        <v>0</v>
      </c>
      <c r="V1126">
        <v>1</v>
      </c>
      <c r="W1126" t="s">
        <v>155</v>
      </c>
      <c r="X1126">
        <v>0</v>
      </c>
      <c r="Y1126">
        <v>1</v>
      </c>
      <c r="Z1126" t="s">
        <v>155</v>
      </c>
      <c r="AA1126">
        <v>0</v>
      </c>
      <c r="AB1126">
        <v>1</v>
      </c>
      <c r="AC1126" t="s">
        <v>155</v>
      </c>
      <c r="AD1126">
        <v>0</v>
      </c>
      <c r="AE1126">
        <v>1</v>
      </c>
      <c r="AF1126" t="s">
        <v>155</v>
      </c>
      <c r="AG1126">
        <v>0</v>
      </c>
      <c r="AH1126">
        <v>1</v>
      </c>
      <c r="AI1126">
        <v>0</v>
      </c>
      <c r="AJ1126" t="s">
        <v>155</v>
      </c>
      <c r="AK1126">
        <v>0</v>
      </c>
      <c r="AL1126">
        <v>1</v>
      </c>
      <c r="AM1126" t="s">
        <v>4774</v>
      </c>
      <c r="AN1126">
        <v>-32768</v>
      </c>
      <c r="AO1126">
        <v>32767</v>
      </c>
      <c r="AP1126" t="s">
        <v>4775</v>
      </c>
      <c r="AQ1126" s="1" t="s">
        <v>157</v>
      </c>
      <c r="AR1126" t="s">
        <v>158</v>
      </c>
      <c r="AS1126" t="str">
        <f>VLOOKUP('intouch变量（实型）'!$A1126,基本表格!$G:$Q,3,FALSE)</f>
        <v>DB100,REAL4664</v>
      </c>
      <c r="AT1126" t="str">
        <f>VLOOKUP('intouch变量（实型）'!$A1126,基本表格!$G:$Q,10,FALSE)</f>
        <v>Yes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</row>
    <row r="1127" spans="1:55">
      <c r="A1127" t="s">
        <v>6625</v>
      </c>
      <c r="B1127" s="11" t="str">
        <f t="shared" si="17"/>
        <v>CHPF</v>
      </c>
      <c r="C1127" s="11" t="str">
        <f>VLOOKUP('intouch变量（实型）'!$A1127,基本表格!$G:$Q,2,FALSE)</f>
        <v>2147+P6-M3 刨片进料料仓进料皮带运输机 变频器通讯 给定速度</v>
      </c>
      <c r="D1127" t="s">
        <v>154</v>
      </c>
      <c r="E1127" t="s">
        <v>154</v>
      </c>
      <c r="F1127">
        <v>0</v>
      </c>
      <c r="G1127" t="s">
        <v>154</v>
      </c>
      <c r="H1127" t="s">
        <v>154</v>
      </c>
      <c r="I1127">
        <v>0</v>
      </c>
      <c r="J1127">
        <v>0</v>
      </c>
      <c r="L1127">
        <v>0</v>
      </c>
      <c r="M1127">
        <v>-32768</v>
      </c>
      <c r="N1127">
        <v>32767</v>
      </c>
      <c r="O1127">
        <v>0</v>
      </c>
      <c r="P1127">
        <v>0</v>
      </c>
      <c r="Q1127" t="s">
        <v>155</v>
      </c>
      <c r="R1127">
        <v>0</v>
      </c>
      <c r="S1127">
        <v>1</v>
      </c>
      <c r="T1127" t="s">
        <v>155</v>
      </c>
      <c r="U1127">
        <v>0</v>
      </c>
      <c r="V1127">
        <v>1</v>
      </c>
      <c r="W1127" t="s">
        <v>155</v>
      </c>
      <c r="X1127">
        <v>0</v>
      </c>
      <c r="Y1127">
        <v>1</v>
      </c>
      <c r="Z1127" t="s">
        <v>155</v>
      </c>
      <c r="AA1127">
        <v>0</v>
      </c>
      <c r="AB1127">
        <v>1</v>
      </c>
      <c r="AC1127" t="s">
        <v>155</v>
      </c>
      <c r="AD1127">
        <v>0</v>
      </c>
      <c r="AE1127">
        <v>1</v>
      </c>
      <c r="AF1127" t="s">
        <v>155</v>
      </c>
      <c r="AG1127">
        <v>0</v>
      </c>
      <c r="AH1127">
        <v>1</v>
      </c>
      <c r="AI1127">
        <v>0</v>
      </c>
      <c r="AJ1127" t="s">
        <v>155</v>
      </c>
      <c r="AK1127">
        <v>0</v>
      </c>
      <c r="AL1127">
        <v>1</v>
      </c>
      <c r="AM1127" t="s">
        <v>4774</v>
      </c>
      <c r="AN1127">
        <v>-32768</v>
      </c>
      <c r="AO1127">
        <v>32767</v>
      </c>
      <c r="AP1127" t="s">
        <v>4775</v>
      </c>
      <c r="AQ1127" s="1" t="s">
        <v>157</v>
      </c>
      <c r="AR1127" t="s">
        <v>158</v>
      </c>
      <c r="AS1127" t="str">
        <f>VLOOKUP('intouch变量（实型）'!$A1127,基本表格!$G:$Q,3,FALSE)</f>
        <v>DB100,REAL4668</v>
      </c>
      <c r="AT1127" t="str">
        <f>VLOOKUP('intouch变量（实型）'!$A1127,基本表格!$G:$Q,10,FALSE)</f>
        <v>No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</row>
    <row r="1128" spans="1:55">
      <c r="A1128" t="s">
        <v>6626</v>
      </c>
      <c r="B1128" s="11" t="str">
        <f t="shared" si="17"/>
        <v>CHPF</v>
      </c>
      <c r="C1128" s="11" t="str">
        <f>VLOOKUP('intouch变量（实型）'!$A1128,基本表格!$G:$Q,2,FALSE)</f>
        <v>2147+P6-M3 刨片进料料仓进料皮带运输机 变频器通讯 加速时间</v>
      </c>
      <c r="D1128" t="s">
        <v>154</v>
      </c>
      <c r="E1128" t="s">
        <v>154</v>
      </c>
      <c r="F1128">
        <v>0</v>
      </c>
      <c r="G1128" t="s">
        <v>154</v>
      </c>
      <c r="H1128" t="s">
        <v>154</v>
      </c>
      <c r="I1128">
        <v>0</v>
      </c>
      <c r="J1128">
        <v>0</v>
      </c>
      <c r="L1128">
        <v>0</v>
      </c>
      <c r="M1128">
        <v>-32768</v>
      </c>
      <c r="N1128">
        <v>32767</v>
      </c>
      <c r="O1128">
        <v>0</v>
      </c>
      <c r="P1128">
        <v>0</v>
      </c>
      <c r="Q1128" t="s">
        <v>155</v>
      </c>
      <c r="R1128">
        <v>0</v>
      </c>
      <c r="S1128">
        <v>1</v>
      </c>
      <c r="T1128" t="s">
        <v>155</v>
      </c>
      <c r="U1128">
        <v>0</v>
      </c>
      <c r="V1128">
        <v>1</v>
      </c>
      <c r="W1128" t="s">
        <v>155</v>
      </c>
      <c r="X1128">
        <v>0</v>
      </c>
      <c r="Y1128">
        <v>1</v>
      </c>
      <c r="Z1128" t="s">
        <v>155</v>
      </c>
      <c r="AA1128">
        <v>0</v>
      </c>
      <c r="AB1128">
        <v>1</v>
      </c>
      <c r="AC1128" t="s">
        <v>155</v>
      </c>
      <c r="AD1128">
        <v>0</v>
      </c>
      <c r="AE1128">
        <v>1</v>
      </c>
      <c r="AF1128" t="s">
        <v>155</v>
      </c>
      <c r="AG1128">
        <v>0</v>
      </c>
      <c r="AH1128">
        <v>1</v>
      </c>
      <c r="AI1128">
        <v>0</v>
      </c>
      <c r="AJ1128" t="s">
        <v>155</v>
      </c>
      <c r="AK1128">
        <v>0</v>
      </c>
      <c r="AL1128">
        <v>1</v>
      </c>
      <c r="AM1128" t="s">
        <v>4774</v>
      </c>
      <c r="AN1128">
        <v>-32768</v>
      </c>
      <c r="AO1128">
        <v>32767</v>
      </c>
      <c r="AP1128" t="s">
        <v>4775</v>
      </c>
      <c r="AQ1128" s="1" t="s">
        <v>157</v>
      </c>
      <c r="AR1128" t="s">
        <v>158</v>
      </c>
      <c r="AS1128" t="str">
        <f>VLOOKUP('intouch变量（实型）'!$A1128,基本表格!$G:$Q,3,FALSE)</f>
        <v>DB100,REAL4672</v>
      </c>
      <c r="AT1128" t="str">
        <f>VLOOKUP('intouch变量（实型）'!$A1128,基本表格!$G:$Q,10,FALSE)</f>
        <v>No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</row>
    <row r="1129" spans="1:55">
      <c r="A1129" t="s">
        <v>6627</v>
      </c>
      <c r="B1129" s="11" t="str">
        <f t="shared" si="17"/>
        <v>CHPF</v>
      </c>
      <c r="C1129" s="11" t="str">
        <f>VLOOKUP('intouch变量（实型）'!$A1129,基本表格!$G:$Q,2,FALSE)</f>
        <v>2147+P6-M3 刨片进料料仓进料皮带运输机 变频器通讯 减速时间</v>
      </c>
      <c r="D1129" t="s">
        <v>154</v>
      </c>
      <c r="E1129" t="s">
        <v>154</v>
      </c>
      <c r="F1129">
        <v>0</v>
      </c>
      <c r="G1129" t="s">
        <v>154</v>
      </c>
      <c r="H1129" t="s">
        <v>154</v>
      </c>
      <c r="I1129">
        <v>0</v>
      </c>
      <c r="J1129">
        <v>0</v>
      </c>
      <c r="L1129">
        <v>0</v>
      </c>
      <c r="M1129">
        <v>-32768</v>
      </c>
      <c r="N1129">
        <v>32767</v>
      </c>
      <c r="O1129">
        <v>0</v>
      </c>
      <c r="P1129">
        <v>0</v>
      </c>
      <c r="Q1129" t="s">
        <v>155</v>
      </c>
      <c r="R1129">
        <v>0</v>
      </c>
      <c r="S1129">
        <v>1</v>
      </c>
      <c r="T1129" t="s">
        <v>155</v>
      </c>
      <c r="U1129">
        <v>0</v>
      </c>
      <c r="V1129">
        <v>1</v>
      </c>
      <c r="W1129" t="s">
        <v>155</v>
      </c>
      <c r="X1129">
        <v>0</v>
      </c>
      <c r="Y1129">
        <v>1</v>
      </c>
      <c r="Z1129" t="s">
        <v>155</v>
      </c>
      <c r="AA1129">
        <v>0</v>
      </c>
      <c r="AB1129">
        <v>1</v>
      </c>
      <c r="AC1129" t="s">
        <v>155</v>
      </c>
      <c r="AD1129">
        <v>0</v>
      </c>
      <c r="AE1129">
        <v>1</v>
      </c>
      <c r="AF1129" t="s">
        <v>155</v>
      </c>
      <c r="AG1129">
        <v>0</v>
      </c>
      <c r="AH1129">
        <v>1</v>
      </c>
      <c r="AI1129">
        <v>0</v>
      </c>
      <c r="AJ1129" t="s">
        <v>155</v>
      </c>
      <c r="AK1129">
        <v>0</v>
      </c>
      <c r="AL1129">
        <v>1</v>
      </c>
      <c r="AM1129" t="s">
        <v>4774</v>
      </c>
      <c r="AN1129">
        <v>-32768</v>
      </c>
      <c r="AO1129">
        <v>32767</v>
      </c>
      <c r="AP1129" t="s">
        <v>4775</v>
      </c>
      <c r="AQ1129" s="1" t="s">
        <v>157</v>
      </c>
      <c r="AR1129" t="s">
        <v>158</v>
      </c>
      <c r="AS1129" t="str">
        <f>VLOOKUP('intouch变量（实型）'!$A1129,基本表格!$G:$Q,3,FALSE)</f>
        <v>DB100,REAL4676</v>
      </c>
      <c r="AT1129" t="str">
        <f>VLOOKUP('intouch变量（实型）'!$A1129,基本表格!$G:$Q,10,FALSE)</f>
        <v>No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</row>
    <row r="1130" spans="1:55">
      <c r="A1130" t="s">
        <v>6628</v>
      </c>
      <c r="B1130" s="11" t="str">
        <f t="shared" si="17"/>
        <v>CHPF</v>
      </c>
      <c r="C1130" s="11" t="str">
        <f>VLOOKUP('intouch变量（实型）'!$A1130,基本表格!$G:$Q,2,FALSE)</f>
        <v>2147+P6-M3 刨片进料料仓进料皮带运输机 变频器通讯 最大频率</v>
      </c>
      <c r="D1130" t="s">
        <v>154</v>
      </c>
      <c r="E1130" t="s">
        <v>154</v>
      </c>
      <c r="F1130">
        <v>0</v>
      </c>
      <c r="G1130" t="s">
        <v>154</v>
      </c>
      <c r="H1130" t="s">
        <v>154</v>
      </c>
      <c r="I1130">
        <v>0</v>
      </c>
      <c r="J1130">
        <v>0</v>
      </c>
      <c r="L1130">
        <v>0</v>
      </c>
      <c r="M1130">
        <v>-32768</v>
      </c>
      <c r="N1130">
        <v>32767</v>
      </c>
      <c r="O1130">
        <v>0</v>
      </c>
      <c r="P1130">
        <v>0</v>
      </c>
      <c r="Q1130" t="s">
        <v>155</v>
      </c>
      <c r="R1130">
        <v>0</v>
      </c>
      <c r="S1130">
        <v>1</v>
      </c>
      <c r="T1130" t="s">
        <v>155</v>
      </c>
      <c r="U1130">
        <v>0</v>
      </c>
      <c r="V1130">
        <v>1</v>
      </c>
      <c r="W1130" t="s">
        <v>155</v>
      </c>
      <c r="X1130">
        <v>0</v>
      </c>
      <c r="Y1130">
        <v>1</v>
      </c>
      <c r="Z1130" t="s">
        <v>155</v>
      </c>
      <c r="AA1130">
        <v>0</v>
      </c>
      <c r="AB1130">
        <v>1</v>
      </c>
      <c r="AC1130" t="s">
        <v>155</v>
      </c>
      <c r="AD1130">
        <v>0</v>
      </c>
      <c r="AE1130">
        <v>1</v>
      </c>
      <c r="AF1130" t="s">
        <v>155</v>
      </c>
      <c r="AG1130">
        <v>0</v>
      </c>
      <c r="AH1130">
        <v>1</v>
      </c>
      <c r="AI1130">
        <v>0</v>
      </c>
      <c r="AJ1130" t="s">
        <v>155</v>
      </c>
      <c r="AK1130">
        <v>0</v>
      </c>
      <c r="AL1130">
        <v>1</v>
      </c>
      <c r="AM1130" t="s">
        <v>4774</v>
      </c>
      <c r="AN1130">
        <v>-32768</v>
      </c>
      <c r="AO1130">
        <v>32767</v>
      </c>
      <c r="AP1130" t="s">
        <v>4775</v>
      </c>
      <c r="AQ1130" s="1" t="s">
        <v>157</v>
      </c>
      <c r="AR1130" t="s">
        <v>158</v>
      </c>
      <c r="AS1130" t="str">
        <f>VLOOKUP('intouch变量（实型）'!$A1130,基本表格!$G:$Q,3,FALSE)</f>
        <v>DB100,REAL4680</v>
      </c>
      <c r="AT1130" t="str">
        <f>VLOOKUP('intouch变量（实型）'!$A1130,基本表格!$G:$Q,10,FALSE)</f>
        <v>No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</row>
    <row r="1131" spans="1:55">
      <c r="A1131" t="s">
        <v>6629</v>
      </c>
      <c r="B1131" s="11" t="str">
        <f t="shared" si="17"/>
        <v>CHPF</v>
      </c>
      <c r="C1131" s="11" t="str">
        <f>VLOOKUP('intouch变量（实型）'!$A1131,基本表格!$G:$Q,2,FALSE)</f>
        <v>2147+P6-M3 刨片进料料仓进料皮带运输机 变频器通讯 最小频率</v>
      </c>
      <c r="D1131" t="s">
        <v>154</v>
      </c>
      <c r="E1131" t="s">
        <v>154</v>
      </c>
      <c r="F1131">
        <v>0</v>
      </c>
      <c r="G1131" t="s">
        <v>154</v>
      </c>
      <c r="H1131" t="s">
        <v>154</v>
      </c>
      <c r="I1131">
        <v>0</v>
      </c>
      <c r="J1131">
        <v>0</v>
      </c>
      <c r="L1131">
        <v>0</v>
      </c>
      <c r="M1131">
        <v>-32768</v>
      </c>
      <c r="N1131">
        <v>32767</v>
      </c>
      <c r="O1131">
        <v>0</v>
      </c>
      <c r="P1131">
        <v>0</v>
      </c>
      <c r="Q1131" t="s">
        <v>155</v>
      </c>
      <c r="R1131">
        <v>0</v>
      </c>
      <c r="S1131">
        <v>1</v>
      </c>
      <c r="T1131" t="s">
        <v>155</v>
      </c>
      <c r="U1131">
        <v>0</v>
      </c>
      <c r="V1131">
        <v>1</v>
      </c>
      <c r="W1131" t="s">
        <v>155</v>
      </c>
      <c r="X1131">
        <v>0</v>
      </c>
      <c r="Y1131">
        <v>1</v>
      </c>
      <c r="Z1131" t="s">
        <v>155</v>
      </c>
      <c r="AA1131">
        <v>0</v>
      </c>
      <c r="AB1131">
        <v>1</v>
      </c>
      <c r="AC1131" t="s">
        <v>155</v>
      </c>
      <c r="AD1131">
        <v>0</v>
      </c>
      <c r="AE1131">
        <v>1</v>
      </c>
      <c r="AF1131" t="s">
        <v>155</v>
      </c>
      <c r="AG1131">
        <v>0</v>
      </c>
      <c r="AH1131">
        <v>1</v>
      </c>
      <c r="AI1131">
        <v>0</v>
      </c>
      <c r="AJ1131" t="s">
        <v>155</v>
      </c>
      <c r="AK1131">
        <v>0</v>
      </c>
      <c r="AL1131">
        <v>1</v>
      </c>
      <c r="AM1131" t="s">
        <v>4774</v>
      </c>
      <c r="AN1131">
        <v>-32768</v>
      </c>
      <c r="AO1131">
        <v>32767</v>
      </c>
      <c r="AP1131" t="s">
        <v>4775</v>
      </c>
      <c r="AQ1131" s="1" t="s">
        <v>157</v>
      </c>
      <c r="AR1131" t="s">
        <v>158</v>
      </c>
      <c r="AS1131" t="str">
        <f>VLOOKUP('intouch变量（实型）'!$A1131,基本表格!$G:$Q,3,FALSE)</f>
        <v>DB100,REAL4684</v>
      </c>
      <c r="AT1131" t="str">
        <f>VLOOKUP('intouch变量（实型）'!$A1131,基本表格!$G:$Q,10,FALSE)</f>
        <v>No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</row>
    <row r="1132" spans="1:55">
      <c r="A1132" t="s">
        <v>6630</v>
      </c>
      <c r="B1132" s="11" t="str">
        <f t="shared" si="17"/>
        <v>CHPF</v>
      </c>
      <c r="C1132" s="11" t="str">
        <f>VLOOKUP('intouch变量（实型）'!$A1132,基本表格!$G:$Q,2,FALSE)</f>
        <v>2147+P6-M3 刨片进料料仓进料皮带运输机 变频器通讯 多级速度</v>
      </c>
      <c r="D1132" t="s">
        <v>154</v>
      </c>
      <c r="E1132" t="s">
        <v>154</v>
      </c>
      <c r="F1132">
        <v>0</v>
      </c>
      <c r="G1132" t="s">
        <v>154</v>
      </c>
      <c r="H1132" t="s">
        <v>154</v>
      </c>
      <c r="I1132">
        <v>0</v>
      </c>
      <c r="J1132">
        <v>0</v>
      </c>
      <c r="L1132">
        <v>0</v>
      </c>
      <c r="M1132">
        <v>-32768</v>
      </c>
      <c r="N1132">
        <v>32767</v>
      </c>
      <c r="O1132">
        <v>0</v>
      </c>
      <c r="P1132">
        <v>0</v>
      </c>
      <c r="Q1132" t="s">
        <v>155</v>
      </c>
      <c r="R1132">
        <v>0</v>
      </c>
      <c r="S1132">
        <v>1</v>
      </c>
      <c r="T1132" t="s">
        <v>155</v>
      </c>
      <c r="U1132">
        <v>0</v>
      </c>
      <c r="V1132">
        <v>1</v>
      </c>
      <c r="W1132" t="s">
        <v>155</v>
      </c>
      <c r="X1132">
        <v>0</v>
      </c>
      <c r="Y1132">
        <v>1</v>
      </c>
      <c r="Z1132" t="s">
        <v>155</v>
      </c>
      <c r="AA1132">
        <v>0</v>
      </c>
      <c r="AB1132">
        <v>1</v>
      </c>
      <c r="AC1132" t="s">
        <v>155</v>
      </c>
      <c r="AD1132">
        <v>0</v>
      </c>
      <c r="AE1132">
        <v>1</v>
      </c>
      <c r="AF1132" t="s">
        <v>155</v>
      </c>
      <c r="AG1132">
        <v>0</v>
      </c>
      <c r="AH1132">
        <v>1</v>
      </c>
      <c r="AI1132">
        <v>0</v>
      </c>
      <c r="AJ1132" t="s">
        <v>155</v>
      </c>
      <c r="AK1132">
        <v>0</v>
      </c>
      <c r="AL1132">
        <v>1</v>
      </c>
      <c r="AM1132" t="s">
        <v>4774</v>
      </c>
      <c r="AN1132">
        <v>-32768</v>
      </c>
      <c r="AO1132">
        <v>32767</v>
      </c>
      <c r="AP1132" t="s">
        <v>4775</v>
      </c>
      <c r="AQ1132" s="1" t="s">
        <v>157</v>
      </c>
      <c r="AR1132" t="s">
        <v>158</v>
      </c>
      <c r="AS1132" t="str">
        <f>VLOOKUP('intouch变量（实型）'!$A1132,基本表格!$G:$Q,3,FALSE)</f>
        <v>DB100,REAL4688</v>
      </c>
      <c r="AT1132" t="str">
        <f>VLOOKUP('intouch变量（实型）'!$A1132,基本表格!$G:$Q,10,FALSE)</f>
        <v>No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</row>
    <row r="1133" spans="1:55">
      <c r="A1133" t="s">
        <v>6631</v>
      </c>
      <c r="B1133" s="11" t="str">
        <f t="shared" si="17"/>
        <v>CHPF</v>
      </c>
      <c r="C1133" s="11" t="str">
        <f>VLOOKUP('intouch变量（实型）'!$A1133,基本表格!$G:$Q,2,FALSE)</f>
        <v>2147+P6-M3 刨片进料料仓进料皮带运输机 变频器通讯 多级转速</v>
      </c>
      <c r="D1133" t="s">
        <v>154</v>
      </c>
      <c r="E1133" t="s">
        <v>154</v>
      </c>
      <c r="F1133">
        <v>0</v>
      </c>
      <c r="G1133" t="s">
        <v>154</v>
      </c>
      <c r="H1133" t="s">
        <v>154</v>
      </c>
      <c r="I1133">
        <v>0</v>
      </c>
      <c r="J1133">
        <v>0</v>
      </c>
      <c r="L1133">
        <v>0</v>
      </c>
      <c r="M1133">
        <v>-32768</v>
      </c>
      <c r="N1133">
        <v>32767</v>
      </c>
      <c r="O1133">
        <v>0</v>
      </c>
      <c r="P1133">
        <v>0</v>
      </c>
      <c r="Q1133" t="s">
        <v>155</v>
      </c>
      <c r="R1133">
        <v>0</v>
      </c>
      <c r="S1133">
        <v>1</v>
      </c>
      <c r="T1133" t="s">
        <v>155</v>
      </c>
      <c r="U1133">
        <v>0</v>
      </c>
      <c r="V1133">
        <v>1</v>
      </c>
      <c r="W1133" t="s">
        <v>155</v>
      </c>
      <c r="X1133">
        <v>0</v>
      </c>
      <c r="Y1133">
        <v>1</v>
      </c>
      <c r="Z1133" t="s">
        <v>155</v>
      </c>
      <c r="AA1133">
        <v>0</v>
      </c>
      <c r="AB1133">
        <v>1</v>
      </c>
      <c r="AC1133" t="s">
        <v>155</v>
      </c>
      <c r="AD1133">
        <v>0</v>
      </c>
      <c r="AE1133">
        <v>1</v>
      </c>
      <c r="AF1133" t="s">
        <v>155</v>
      </c>
      <c r="AG1133">
        <v>0</v>
      </c>
      <c r="AH1133">
        <v>1</v>
      </c>
      <c r="AI1133">
        <v>0</v>
      </c>
      <c r="AJ1133" t="s">
        <v>155</v>
      </c>
      <c r="AK1133">
        <v>0</v>
      </c>
      <c r="AL1133">
        <v>1</v>
      </c>
      <c r="AM1133" t="s">
        <v>4774</v>
      </c>
      <c r="AN1133">
        <v>-32768</v>
      </c>
      <c r="AO1133">
        <v>32767</v>
      </c>
      <c r="AP1133" t="s">
        <v>4775</v>
      </c>
      <c r="AQ1133" s="1" t="s">
        <v>157</v>
      </c>
      <c r="AR1133" t="s">
        <v>158</v>
      </c>
      <c r="AS1133" t="str">
        <f>VLOOKUP('intouch变量（实型）'!$A1133,基本表格!$G:$Q,3,FALSE)</f>
        <v>DB100,REAL4692</v>
      </c>
      <c r="AT1133" t="str">
        <f>VLOOKUP('intouch变量（实型）'!$A1133,基本表格!$G:$Q,10,FALSE)</f>
        <v>No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</row>
    <row r="1134" spans="1:55">
      <c r="A1134" t="s">
        <v>6632</v>
      </c>
      <c r="B1134" s="11" t="str">
        <f t="shared" si="17"/>
        <v>CHPF</v>
      </c>
      <c r="C1134" s="11" t="str">
        <f>VLOOKUP('intouch变量（实型）'!$A1134,基本表格!$G:$Q,2,FALSE)</f>
        <v>2147+P6-M3 刨片进料料仓进料皮带运输机 反馈转速 实际值</v>
      </c>
      <c r="D1134" t="s">
        <v>154</v>
      </c>
      <c r="E1134" t="s">
        <v>154</v>
      </c>
      <c r="F1134">
        <v>0</v>
      </c>
      <c r="G1134" t="s">
        <v>154</v>
      </c>
      <c r="H1134" t="s">
        <v>154</v>
      </c>
      <c r="I1134">
        <v>0</v>
      </c>
      <c r="J1134">
        <v>0</v>
      </c>
      <c r="L1134">
        <v>0</v>
      </c>
      <c r="M1134">
        <v>-32768</v>
      </c>
      <c r="N1134">
        <v>32767</v>
      </c>
      <c r="O1134">
        <v>0</v>
      </c>
      <c r="P1134">
        <v>0</v>
      </c>
      <c r="Q1134" t="s">
        <v>155</v>
      </c>
      <c r="R1134">
        <v>0</v>
      </c>
      <c r="S1134">
        <v>1</v>
      </c>
      <c r="T1134" t="s">
        <v>155</v>
      </c>
      <c r="U1134">
        <v>0</v>
      </c>
      <c r="V1134">
        <v>1</v>
      </c>
      <c r="W1134" t="s">
        <v>155</v>
      </c>
      <c r="X1134">
        <v>0</v>
      </c>
      <c r="Y1134">
        <v>1</v>
      </c>
      <c r="Z1134" t="s">
        <v>155</v>
      </c>
      <c r="AA1134">
        <v>0</v>
      </c>
      <c r="AB1134">
        <v>1</v>
      </c>
      <c r="AC1134" t="s">
        <v>155</v>
      </c>
      <c r="AD1134">
        <v>0</v>
      </c>
      <c r="AE1134">
        <v>1</v>
      </c>
      <c r="AF1134" t="s">
        <v>155</v>
      </c>
      <c r="AG1134">
        <v>0</v>
      </c>
      <c r="AH1134">
        <v>1</v>
      </c>
      <c r="AI1134">
        <v>0</v>
      </c>
      <c r="AJ1134" t="s">
        <v>155</v>
      </c>
      <c r="AK1134">
        <v>0</v>
      </c>
      <c r="AL1134">
        <v>1</v>
      </c>
      <c r="AM1134" t="s">
        <v>4774</v>
      </c>
      <c r="AN1134">
        <v>-32768</v>
      </c>
      <c r="AO1134">
        <v>32767</v>
      </c>
      <c r="AP1134" t="s">
        <v>4775</v>
      </c>
      <c r="AQ1134" s="1" t="s">
        <v>157</v>
      </c>
      <c r="AR1134" t="s">
        <v>158</v>
      </c>
      <c r="AS1134" t="str">
        <f>VLOOKUP('intouch变量（实型）'!$A1134,基本表格!$G:$Q,3,FALSE)</f>
        <v>DB100,REAL4706</v>
      </c>
      <c r="AT1134" t="str">
        <f>VLOOKUP('intouch变量（实型）'!$A1134,基本表格!$G:$Q,10,FALSE)</f>
        <v>Yes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</row>
    <row r="1135" spans="1:55">
      <c r="A1135" t="s">
        <v>6633</v>
      </c>
      <c r="B1135" s="11" t="str">
        <f t="shared" si="17"/>
        <v>CHPF</v>
      </c>
      <c r="C1135" s="11" t="str">
        <f>VLOOKUP('intouch变量（实型）'!$A1135,基本表格!$G:$Q,2,FALSE)</f>
        <v>2147+P6-M3 刨片进料料仓进料皮带运输机 反馈转速 量程</v>
      </c>
      <c r="D1135" t="s">
        <v>154</v>
      </c>
      <c r="E1135" t="s">
        <v>154</v>
      </c>
      <c r="F1135">
        <v>0</v>
      </c>
      <c r="G1135" t="s">
        <v>154</v>
      </c>
      <c r="H1135" t="s">
        <v>154</v>
      </c>
      <c r="I1135">
        <v>0</v>
      </c>
      <c r="J1135">
        <v>0</v>
      </c>
      <c r="L1135">
        <v>0</v>
      </c>
      <c r="M1135">
        <v>-32768</v>
      </c>
      <c r="N1135">
        <v>32767</v>
      </c>
      <c r="O1135">
        <v>0</v>
      </c>
      <c r="P1135">
        <v>0</v>
      </c>
      <c r="Q1135" t="s">
        <v>155</v>
      </c>
      <c r="R1135">
        <v>0</v>
      </c>
      <c r="S1135">
        <v>1</v>
      </c>
      <c r="T1135" t="s">
        <v>155</v>
      </c>
      <c r="U1135">
        <v>0</v>
      </c>
      <c r="V1135">
        <v>1</v>
      </c>
      <c r="W1135" t="s">
        <v>155</v>
      </c>
      <c r="X1135">
        <v>0</v>
      </c>
      <c r="Y1135">
        <v>1</v>
      </c>
      <c r="Z1135" t="s">
        <v>155</v>
      </c>
      <c r="AA1135">
        <v>0</v>
      </c>
      <c r="AB1135">
        <v>1</v>
      </c>
      <c r="AC1135" t="s">
        <v>155</v>
      </c>
      <c r="AD1135">
        <v>0</v>
      </c>
      <c r="AE1135">
        <v>1</v>
      </c>
      <c r="AF1135" t="s">
        <v>155</v>
      </c>
      <c r="AG1135">
        <v>0</v>
      </c>
      <c r="AH1135">
        <v>1</v>
      </c>
      <c r="AI1135">
        <v>0</v>
      </c>
      <c r="AJ1135" t="s">
        <v>155</v>
      </c>
      <c r="AK1135">
        <v>0</v>
      </c>
      <c r="AL1135">
        <v>1</v>
      </c>
      <c r="AM1135" t="s">
        <v>4774</v>
      </c>
      <c r="AN1135">
        <v>-32768</v>
      </c>
      <c r="AO1135">
        <v>32767</v>
      </c>
      <c r="AP1135" t="s">
        <v>4775</v>
      </c>
      <c r="AQ1135" s="1" t="s">
        <v>157</v>
      </c>
      <c r="AR1135" t="s">
        <v>158</v>
      </c>
      <c r="AS1135" t="str">
        <f>VLOOKUP('intouch变量（实型）'!$A1135,基本表格!$G:$Q,3,FALSE)</f>
        <v>DB100,REAL4710</v>
      </c>
      <c r="AT1135" t="str">
        <f>VLOOKUP('intouch变量（实型）'!$A1135,基本表格!$G:$Q,10,FALSE)</f>
        <v>No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</row>
    <row r="1136" spans="1:55">
      <c r="A1136" t="s">
        <v>6634</v>
      </c>
      <c r="B1136" s="11" t="str">
        <f t="shared" si="17"/>
        <v>CHPF</v>
      </c>
      <c r="C1136" s="11" t="str">
        <f>VLOOKUP('intouch变量（实型）'!$A1136,基本表格!$G:$Q,2,FALSE)</f>
        <v>2147+P6-M3 刨片进料料仓进料皮带运输机 反馈转速 上限值</v>
      </c>
      <c r="D1136" t="s">
        <v>154</v>
      </c>
      <c r="E1136" t="s">
        <v>154</v>
      </c>
      <c r="F1136">
        <v>0</v>
      </c>
      <c r="G1136" t="s">
        <v>154</v>
      </c>
      <c r="H1136" t="s">
        <v>154</v>
      </c>
      <c r="I1136">
        <v>0</v>
      </c>
      <c r="J1136">
        <v>0</v>
      </c>
      <c r="L1136">
        <v>0</v>
      </c>
      <c r="M1136">
        <v>-32768</v>
      </c>
      <c r="N1136">
        <v>32767</v>
      </c>
      <c r="O1136">
        <v>0</v>
      </c>
      <c r="P1136">
        <v>0</v>
      </c>
      <c r="Q1136" t="s">
        <v>155</v>
      </c>
      <c r="R1136">
        <v>0</v>
      </c>
      <c r="S1136">
        <v>1</v>
      </c>
      <c r="T1136" t="s">
        <v>155</v>
      </c>
      <c r="U1136">
        <v>0</v>
      </c>
      <c r="V1136">
        <v>1</v>
      </c>
      <c r="W1136" t="s">
        <v>155</v>
      </c>
      <c r="X1136">
        <v>0</v>
      </c>
      <c r="Y1136">
        <v>1</v>
      </c>
      <c r="Z1136" t="s">
        <v>155</v>
      </c>
      <c r="AA1136">
        <v>0</v>
      </c>
      <c r="AB1136">
        <v>1</v>
      </c>
      <c r="AC1136" t="s">
        <v>155</v>
      </c>
      <c r="AD1136">
        <v>0</v>
      </c>
      <c r="AE1136">
        <v>1</v>
      </c>
      <c r="AF1136" t="s">
        <v>155</v>
      </c>
      <c r="AG1136">
        <v>0</v>
      </c>
      <c r="AH1136">
        <v>1</v>
      </c>
      <c r="AI1136">
        <v>0</v>
      </c>
      <c r="AJ1136" t="s">
        <v>155</v>
      </c>
      <c r="AK1136">
        <v>0</v>
      </c>
      <c r="AL1136">
        <v>1</v>
      </c>
      <c r="AM1136" t="s">
        <v>4774</v>
      </c>
      <c r="AN1136">
        <v>-32768</v>
      </c>
      <c r="AO1136">
        <v>32767</v>
      </c>
      <c r="AP1136" t="s">
        <v>4775</v>
      </c>
      <c r="AQ1136" s="1" t="s">
        <v>157</v>
      </c>
      <c r="AR1136" t="s">
        <v>158</v>
      </c>
      <c r="AS1136" t="str">
        <f>VLOOKUP('intouch变量（实型）'!$A1136,基本表格!$G:$Q,3,FALSE)</f>
        <v>DB100,REAL4714</v>
      </c>
      <c r="AT1136" t="str">
        <f>VLOOKUP('intouch变量（实型）'!$A1136,基本表格!$G:$Q,10,FALSE)</f>
        <v>No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</row>
    <row r="1137" spans="1:55">
      <c r="A1137" t="s">
        <v>6635</v>
      </c>
      <c r="B1137" s="11" t="str">
        <f t="shared" si="17"/>
        <v>CHPF</v>
      </c>
      <c r="C1137" s="11" t="str">
        <f>VLOOKUP('intouch变量（实型）'!$A1137,基本表格!$G:$Q,2,FALSE)</f>
        <v>2147+P6-M3 刨片进料料仓进料皮带运输机 反馈转速 下限值</v>
      </c>
      <c r="D1137" t="s">
        <v>154</v>
      </c>
      <c r="E1137" t="s">
        <v>154</v>
      </c>
      <c r="F1137">
        <v>0</v>
      </c>
      <c r="G1137" t="s">
        <v>154</v>
      </c>
      <c r="H1137" t="s">
        <v>154</v>
      </c>
      <c r="I1137">
        <v>0</v>
      </c>
      <c r="J1137">
        <v>0</v>
      </c>
      <c r="L1137">
        <v>0</v>
      </c>
      <c r="M1137">
        <v>-32768</v>
      </c>
      <c r="N1137">
        <v>32767</v>
      </c>
      <c r="O1137">
        <v>0</v>
      </c>
      <c r="P1137">
        <v>0</v>
      </c>
      <c r="Q1137" t="s">
        <v>155</v>
      </c>
      <c r="R1137">
        <v>0</v>
      </c>
      <c r="S1137">
        <v>1</v>
      </c>
      <c r="T1137" t="s">
        <v>155</v>
      </c>
      <c r="U1137">
        <v>0</v>
      </c>
      <c r="V1137">
        <v>1</v>
      </c>
      <c r="W1137" t="s">
        <v>155</v>
      </c>
      <c r="X1137">
        <v>0</v>
      </c>
      <c r="Y1137">
        <v>1</v>
      </c>
      <c r="Z1137" t="s">
        <v>155</v>
      </c>
      <c r="AA1137">
        <v>0</v>
      </c>
      <c r="AB1137">
        <v>1</v>
      </c>
      <c r="AC1137" t="s">
        <v>155</v>
      </c>
      <c r="AD1137">
        <v>0</v>
      </c>
      <c r="AE1137">
        <v>1</v>
      </c>
      <c r="AF1137" t="s">
        <v>155</v>
      </c>
      <c r="AG1137">
        <v>0</v>
      </c>
      <c r="AH1137">
        <v>1</v>
      </c>
      <c r="AI1137">
        <v>0</v>
      </c>
      <c r="AJ1137" t="s">
        <v>155</v>
      </c>
      <c r="AK1137">
        <v>0</v>
      </c>
      <c r="AL1137">
        <v>1</v>
      </c>
      <c r="AM1137" t="s">
        <v>4774</v>
      </c>
      <c r="AN1137">
        <v>-32768</v>
      </c>
      <c r="AO1137">
        <v>32767</v>
      </c>
      <c r="AP1137" t="s">
        <v>4775</v>
      </c>
      <c r="AQ1137" s="1" t="s">
        <v>157</v>
      </c>
      <c r="AR1137" t="s">
        <v>158</v>
      </c>
      <c r="AS1137" t="str">
        <f>VLOOKUP('intouch变量（实型）'!$A1137,基本表格!$G:$Q,3,FALSE)</f>
        <v>DB100,REAL4718</v>
      </c>
      <c r="AT1137" t="str">
        <f>VLOOKUP('intouch变量（实型）'!$A1137,基本表格!$G:$Q,10,FALSE)</f>
        <v>No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</row>
    <row r="1138" spans="1:55">
      <c r="A1138" t="s">
        <v>6636</v>
      </c>
      <c r="B1138" s="11" t="str">
        <f t="shared" si="17"/>
        <v>CHPF</v>
      </c>
      <c r="C1138" s="11" t="str">
        <f>VLOOKUP('intouch变量（实型）'!$A1138,基本表格!$G:$Q,2,FALSE)</f>
        <v>2147+P6-M3 刨片进料料仓进料皮带运输机 反馈转速 上上限值</v>
      </c>
      <c r="D1138" t="s">
        <v>154</v>
      </c>
      <c r="E1138" t="s">
        <v>154</v>
      </c>
      <c r="F1138">
        <v>0</v>
      </c>
      <c r="G1138" t="s">
        <v>154</v>
      </c>
      <c r="H1138" t="s">
        <v>154</v>
      </c>
      <c r="I1138">
        <v>0</v>
      </c>
      <c r="J1138">
        <v>0</v>
      </c>
      <c r="L1138">
        <v>0</v>
      </c>
      <c r="M1138">
        <v>-32768</v>
      </c>
      <c r="N1138">
        <v>32767</v>
      </c>
      <c r="O1138">
        <v>0</v>
      </c>
      <c r="P1138">
        <v>0</v>
      </c>
      <c r="Q1138" t="s">
        <v>155</v>
      </c>
      <c r="R1138">
        <v>0</v>
      </c>
      <c r="S1138">
        <v>1</v>
      </c>
      <c r="T1138" t="s">
        <v>155</v>
      </c>
      <c r="U1138">
        <v>0</v>
      </c>
      <c r="V1138">
        <v>1</v>
      </c>
      <c r="W1138" t="s">
        <v>155</v>
      </c>
      <c r="X1138">
        <v>0</v>
      </c>
      <c r="Y1138">
        <v>1</v>
      </c>
      <c r="Z1138" t="s">
        <v>155</v>
      </c>
      <c r="AA1138">
        <v>0</v>
      </c>
      <c r="AB1138">
        <v>1</v>
      </c>
      <c r="AC1138" t="s">
        <v>155</v>
      </c>
      <c r="AD1138">
        <v>0</v>
      </c>
      <c r="AE1138">
        <v>1</v>
      </c>
      <c r="AF1138" t="s">
        <v>155</v>
      </c>
      <c r="AG1138">
        <v>0</v>
      </c>
      <c r="AH1138">
        <v>1</v>
      </c>
      <c r="AI1138">
        <v>0</v>
      </c>
      <c r="AJ1138" t="s">
        <v>155</v>
      </c>
      <c r="AK1138">
        <v>0</v>
      </c>
      <c r="AL1138">
        <v>1</v>
      </c>
      <c r="AM1138" t="s">
        <v>4774</v>
      </c>
      <c r="AN1138">
        <v>-32768</v>
      </c>
      <c r="AO1138">
        <v>32767</v>
      </c>
      <c r="AP1138" t="s">
        <v>4775</v>
      </c>
      <c r="AQ1138" s="1" t="s">
        <v>157</v>
      </c>
      <c r="AR1138" t="s">
        <v>158</v>
      </c>
      <c r="AS1138" t="str">
        <f>VLOOKUP('intouch变量（实型）'!$A1138,基本表格!$G:$Q,3,FALSE)</f>
        <v>DB100,REAL4722</v>
      </c>
      <c r="AT1138" t="str">
        <f>VLOOKUP('intouch变量（实型）'!$A1138,基本表格!$G:$Q,10,FALSE)</f>
        <v>No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</row>
    <row r="1139" spans="1:55">
      <c r="A1139" t="s">
        <v>6637</v>
      </c>
      <c r="B1139" s="11" t="str">
        <f t="shared" si="17"/>
        <v>CHPF</v>
      </c>
      <c r="C1139" s="11" t="str">
        <f>VLOOKUP('intouch变量（实型）'!$A1139,基本表格!$G:$Q,2,FALSE)</f>
        <v>2147+P6-M3 刨片进料料仓进料皮带运输机 反馈转速 下下限值</v>
      </c>
      <c r="D1139" t="s">
        <v>154</v>
      </c>
      <c r="E1139" t="s">
        <v>154</v>
      </c>
      <c r="F1139">
        <v>0</v>
      </c>
      <c r="G1139" t="s">
        <v>154</v>
      </c>
      <c r="H1139" t="s">
        <v>154</v>
      </c>
      <c r="I1139">
        <v>0</v>
      </c>
      <c r="J1139">
        <v>0</v>
      </c>
      <c r="L1139">
        <v>0</v>
      </c>
      <c r="M1139">
        <v>-32768</v>
      </c>
      <c r="N1139">
        <v>32767</v>
      </c>
      <c r="O1139">
        <v>0</v>
      </c>
      <c r="P1139">
        <v>0</v>
      </c>
      <c r="Q1139" t="s">
        <v>155</v>
      </c>
      <c r="R1139">
        <v>0</v>
      </c>
      <c r="S1139">
        <v>1</v>
      </c>
      <c r="T1139" t="s">
        <v>155</v>
      </c>
      <c r="U1139">
        <v>0</v>
      </c>
      <c r="V1139">
        <v>1</v>
      </c>
      <c r="W1139" t="s">
        <v>155</v>
      </c>
      <c r="X1139">
        <v>0</v>
      </c>
      <c r="Y1139">
        <v>1</v>
      </c>
      <c r="Z1139" t="s">
        <v>155</v>
      </c>
      <c r="AA1139">
        <v>0</v>
      </c>
      <c r="AB1139">
        <v>1</v>
      </c>
      <c r="AC1139" t="s">
        <v>155</v>
      </c>
      <c r="AD1139">
        <v>0</v>
      </c>
      <c r="AE1139">
        <v>1</v>
      </c>
      <c r="AF1139" t="s">
        <v>155</v>
      </c>
      <c r="AG1139">
        <v>0</v>
      </c>
      <c r="AH1139">
        <v>1</v>
      </c>
      <c r="AI1139">
        <v>0</v>
      </c>
      <c r="AJ1139" t="s">
        <v>155</v>
      </c>
      <c r="AK1139">
        <v>0</v>
      </c>
      <c r="AL1139">
        <v>1</v>
      </c>
      <c r="AM1139" t="s">
        <v>4774</v>
      </c>
      <c r="AN1139">
        <v>-32768</v>
      </c>
      <c r="AO1139">
        <v>32767</v>
      </c>
      <c r="AP1139" t="s">
        <v>4775</v>
      </c>
      <c r="AQ1139" s="1" t="s">
        <v>157</v>
      </c>
      <c r="AR1139" t="s">
        <v>158</v>
      </c>
      <c r="AS1139" t="str">
        <f>VLOOKUP('intouch变量（实型）'!$A1139,基本表格!$G:$Q,3,FALSE)</f>
        <v>DB100,REAL4726</v>
      </c>
      <c r="AT1139" t="str">
        <f>VLOOKUP('intouch变量（实型）'!$A1139,基本表格!$G:$Q,10,FALSE)</f>
        <v>No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</row>
    <row r="1140" spans="1:55">
      <c r="A1140" t="s">
        <v>6638</v>
      </c>
      <c r="B1140" s="11" t="str">
        <f t="shared" si="17"/>
        <v>CHPF</v>
      </c>
      <c r="C1140" s="11" t="str">
        <f>VLOOKUP('intouch变量（实型）'!$A1140,基本表格!$G:$Q,2,FALSE)</f>
        <v>2147+P6-M3 刨片进料料仓进料皮带运输机 反馈电流 实际值</v>
      </c>
      <c r="D1140" t="s">
        <v>154</v>
      </c>
      <c r="E1140" t="s">
        <v>154</v>
      </c>
      <c r="F1140">
        <v>0</v>
      </c>
      <c r="G1140" t="s">
        <v>154</v>
      </c>
      <c r="H1140" t="s">
        <v>154</v>
      </c>
      <c r="I1140">
        <v>0</v>
      </c>
      <c r="J1140">
        <v>0</v>
      </c>
      <c r="L1140">
        <v>0</v>
      </c>
      <c r="M1140">
        <v>-32768</v>
      </c>
      <c r="N1140">
        <v>32767</v>
      </c>
      <c r="O1140">
        <v>0</v>
      </c>
      <c r="P1140">
        <v>0</v>
      </c>
      <c r="Q1140" t="s">
        <v>155</v>
      </c>
      <c r="R1140">
        <v>0</v>
      </c>
      <c r="S1140">
        <v>1</v>
      </c>
      <c r="T1140" t="s">
        <v>155</v>
      </c>
      <c r="U1140">
        <v>0</v>
      </c>
      <c r="V1140">
        <v>1</v>
      </c>
      <c r="W1140" t="s">
        <v>155</v>
      </c>
      <c r="X1140">
        <v>0</v>
      </c>
      <c r="Y1140">
        <v>1</v>
      </c>
      <c r="Z1140" t="s">
        <v>155</v>
      </c>
      <c r="AA1140">
        <v>0</v>
      </c>
      <c r="AB1140">
        <v>1</v>
      </c>
      <c r="AC1140" t="s">
        <v>155</v>
      </c>
      <c r="AD1140">
        <v>0</v>
      </c>
      <c r="AE1140">
        <v>1</v>
      </c>
      <c r="AF1140" t="s">
        <v>155</v>
      </c>
      <c r="AG1140">
        <v>0</v>
      </c>
      <c r="AH1140">
        <v>1</v>
      </c>
      <c r="AI1140">
        <v>0</v>
      </c>
      <c r="AJ1140" t="s">
        <v>155</v>
      </c>
      <c r="AK1140">
        <v>0</v>
      </c>
      <c r="AL1140">
        <v>1</v>
      </c>
      <c r="AM1140" t="s">
        <v>4774</v>
      </c>
      <c r="AN1140">
        <v>-32768</v>
      </c>
      <c r="AO1140">
        <v>32767</v>
      </c>
      <c r="AP1140" t="s">
        <v>4775</v>
      </c>
      <c r="AQ1140" s="1" t="s">
        <v>157</v>
      </c>
      <c r="AR1140" t="s">
        <v>158</v>
      </c>
      <c r="AS1140" t="str">
        <f>VLOOKUP('intouch变量（实型）'!$A1140,基本表格!$G:$Q,3,FALSE)</f>
        <v>DB100,REAL4756</v>
      </c>
      <c r="AT1140" t="str">
        <f>VLOOKUP('intouch变量（实型）'!$A1140,基本表格!$G:$Q,10,FALSE)</f>
        <v>Yes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</row>
    <row r="1141" spans="1:55">
      <c r="A1141" t="s">
        <v>6639</v>
      </c>
      <c r="B1141" s="11" t="str">
        <f t="shared" si="17"/>
        <v>CHPF</v>
      </c>
      <c r="C1141" s="11" t="str">
        <f>VLOOKUP('intouch变量（实型）'!$A1141,基本表格!$G:$Q,2,FALSE)</f>
        <v>2147+P6-M3 刨片进料料仓进料皮带运输机 反馈电流 量程</v>
      </c>
      <c r="D1141" t="s">
        <v>154</v>
      </c>
      <c r="E1141" t="s">
        <v>154</v>
      </c>
      <c r="F1141">
        <v>0</v>
      </c>
      <c r="G1141" t="s">
        <v>154</v>
      </c>
      <c r="H1141" t="s">
        <v>154</v>
      </c>
      <c r="I1141">
        <v>0</v>
      </c>
      <c r="J1141">
        <v>0</v>
      </c>
      <c r="L1141">
        <v>0</v>
      </c>
      <c r="M1141">
        <v>-32768</v>
      </c>
      <c r="N1141">
        <v>32767</v>
      </c>
      <c r="O1141">
        <v>0</v>
      </c>
      <c r="P1141">
        <v>0</v>
      </c>
      <c r="Q1141" t="s">
        <v>155</v>
      </c>
      <c r="R1141">
        <v>0</v>
      </c>
      <c r="S1141">
        <v>1</v>
      </c>
      <c r="T1141" t="s">
        <v>155</v>
      </c>
      <c r="U1141">
        <v>0</v>
      </c>
      <c r="V1141">
        <v>1</v>
      </c>
      <c r="W1141" t="s">
        <v>155</v>
      </c>
      <c r="X1141">
        <v>0</v>
      </c>
      <c r="Y1141">
        <v>1</v>
      </c>
      <c r="Z1141" t="s">
        <v>155</v>
      </c>
      <c r="AA1141">
        <v>0</v>
      </c>
      <c r="AB1141">
        <v>1</v>
      </c>
      <c r="AC1141" t="s">
        <v>155</v>
      </c>
      <c r="AD1141">
        <v>0</v>
      </c>
      <c r="AE1141">
        <v>1</v>
      </c>
      <c r="AF1141" t="s">
        <v>155</v>
      </c>
      <c r="AG1141">
        <v>0</v>
      </c>
      <c r="AH1141">
        <v>1</v>
      </c>
      <c r="AI1141">
        <v>0</v>
      </c>
      <c r="AJ1141" t="s">
        <v>155</v>
      </c>
      <c r="AK1141">
        <v>0</v>
      </c>
      <c r="AL1141">
        <v>1</v>
      </c>
      <c r="AM1141" t="s">
        <v>4774</v>
      </c>
      <c r="AN1141">
        <v>-32768</v>
      </c>
      <c r="AO1141">
        <v>32767</v>
      </c>
      <c r="AP1141" t="s">
        <v>4775</v>
      </c>
      <c r="AQ1141" s="1" t="s">
        <v>157</v>
      </c>
      <c r="AR1141" t="s">
        <v>158</v>
      </c>
      <c r="AS1141" t="str">
        <f>VLOOKUP('intouch变量（实型）'!$A1141,基本表格!$G:$Q,3,FALSE)</f>
        <v>DB100,REAL4760</v>
      </c>
      <c r="AT1141" t="str">
        <f>VLOOKUP('intouch变量（实型）'!$A1141,基本表格!$G:$Q,10,FALSE)</f>
        <v>No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</row>
    <row r="1142" spans="1:55">
      <c r="A1142" t="s">
        <v>6640</v>
      </c>
      <c r="B1142" s="11" t="str">
        <f t="shared" si="17"/>
        <v>CHPF</v>
      </c>
      <c r="C1142" s="11" t="str">
        <f>VLOOKUP('intouch变量（实型）'!$A1142,基本表格!$G:$Q,2,FALSE)</f>
        <v>2147+P6-M3 刨片进料料仓进料皮带运输机 反馈电流 上限值</v>
      </c>
      <c r="D1142" t="s">
        <v>154</v>
      </c>
      <c r="E1142" t="s">
        <v>154</v>
      </c>
      <c r="F1142">
        <v>0</v>
      </c>
      <c r="G1142" t="s">
        <v>154</v>
      </c>
      <c r="H1142" t="s">
        <v>154</v>
      </c>
      <c r="I1142">
        <v>0</v>
      </c>
      <c r="J1142">
        <v>0</v>
      </c>
      <c r="L1142">
        <v>0</v>
      </c>
      <c r="M1142">
        <v>-32768</v>
      </c>
      <c r="N1142">
        <v>32767</v>
      </c>
      <c r="O1142">
        <v>0</v>
      </c>
      <c r="P1142">
        <v>0</v>
      </c>
      <c r="Q1142" t="s">
        <v>155</v>
      </c>
      <c r="R1142">
        <v>0</v>
      </c>
      <c r="S1142">
        <v>1</v>
      </c>
      <c r="T1142" t="s">
        <v>155</v>
      </c>
      <c r="U1142">
        <v>0</v>
      </c>
      <c r="V1142">
        <v>1</v>
      </c>
      <c r="W1142" t="s">
        <v>155</v>
      </c>
      <c r="X1142">
        <v>0</v>
      </c>
      <c r="Y1142">
        <v>1</v>
      </c>
      <c r="Z1142" t="s">
        <v>155</v>
      </c>
      <c r="AA1142">
        <v>0</v>
      </c>
      <c r="AB1142">
        <v>1</v>
      </c>
      <c r="AC1142" t="s">
        <v>155</v>
      </c>
      <c r="AD1142">
        <v>0</v>
      </c>
      <c r="AE1142">
        <v>1</v>
      </c>
      <c r="AF1142" t="s">
        <v>155</v>
      </c>
      <c r="AG1142">
        <v>0</v>
      </c>
      <c r="AH1142">
        <v>1</v>
      </c>
      <c r="AI1142">
        <v>0</v>
      </c>
      <c r="AJ1142" t="s">
        <v>155</v>
      </c>
      <c r="AK1142">
        <v>0</v>
      </c>
      <c r="AL1142">
        <v>1</v>
      </c>
      <c r="AM1142" t="s">
        <v>4774</v>
      </c>
      <c r="AN1142">
        <v>-32768</v>
      </c>
      <c r="AO1142">
        <v>32767</v>
      </c>
      <c r="AP1142" t="s">
        <v>4775</v>
      </c>
      <c r="AQ1142" s="1" t="s">
        <v>157</v>
      </c>
      <c r="AR1142" t="s">
        <v>158</v>
      </c>
      <c r="AS1142" t="str">
        <f>VLOOKUP('intouch变量（实型）'!$A1142,基本表格!$G:$Q,3,FALSE)</f>
        <v>DB100,REAL4764</v>
      </c>
      <c r="AT1142" t="str">
        <f>VLOOKUP('intouch变量（实型）'!$A1142,基本表格!$G:$Q,10,FALSE)</f>
        <v>No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</row>
    <row r="1143" spans="1:55">
      <c r="A1143" t="s">
        <v>6641</v>
      </c>
      <c r="B1143" s="11" t="str">
        <f t="shared" si="17"/>
        <v>CHPF</v>
      </c>
      <c r="C1143" s="11" t="str">
        <f>VLOOKUP('intouch变量（实型）'!$A1143,基本表格!$G:$Q,2,FALSE)</f>
        <v>2147+P6-M3 刨片进料料仓进料皮带运输机 反馈电流 下限值</v>
      </c>
      <c r="D1143" t="s">
        <v>154</v>
      </c>
      <c r="E1143" t="s">
        <v>154</v>
      </c>
      <c r="F1143">
        <v>0</v>
      </c>
      <c r="G1143" t="s">
        <v>154</v>
      </c>
      <c r="H1143" t="s">
        <v>154</v>
      </c>
      <c r="I1143">
        <v>0</v>
      </c>
      <c r="J1143">
        <v>0</v>
      </c>
      <c r="L1143">
        <v>0</v>
      </c>
      <c r="M1143">
        <v>-32768</v>
      </c>
      <c r="N1143">
        <v>32767</v>
      </c>
      <c r="O1143">
        <v>0</v>
      </c>
      <c r="P1143">
        <v>0</v>
      </c>
      <c r="Q1143" t="s">
        <v>155</v>
      </c>
      <c r="R1143">
        <v>0</v>
      </c>
      <c r="S1143">
        <v>1</v>
      </c>
      <c r="T1143" t="s">
        <v>155</v>
      </c>
      <c r="U1143">
        <v>0</v>
      </c>
      <c r="V1143">
        <v>1</v>
      </c>
      <c r="W1143" t="s">
        <v>155</v>
      </c>
      <c r="X1143">
        <v>0</v>
      </c>
      <c r="Y1143">
        <v>1</v>
      </c>
      <c r="Z1143" t="s">
        <v>155</v>
      </c>
      <c r="AA1143">
        <v>0</v>
      </c>
      <c r="AB1143">
        <v>1</v>
      </c>
      <c r="AC1143" t="s">
        <v>155</v>
      </c>
      <c r="AD1143">
        <v>0</v>
      </c>
      <c r="AE1143">
        <v>1</v>
      </c>
      <c r="AF1143" t="s">
        <v>155</v>
      </c>
      <c r="AG1143">
        <v>0</v>
      </c>
      <c r="AH1143">
        <v>1</v>
      </c>
      <c r="AI1143">
        <v>0</v>
      </c>
      <c r="AJ1143" t="s">
        <v>155</v>
      </c>
      <c r="AK1143">
        <v>0</v>
      </c>
      <c r="AL1143">
        <v>1</v>
      </c>
      <c r="AM1143" t="s">
        <v>4774</v>
      </c>
      <c r="AN1143">
        <v>-32768</v>
      </c>
      <c r="AO1143">
        <v>32767</v>
      </c>
      <c r="AP1143" t="s">
        <v>4775</v>
      </c>
      <c r="AQ1143" s="1" t="s">
        <v>157</v>
      </c>
      <c r="AR1143" t="s">
        <v>158</v>
      </c>
      <c r="AS1143" t="str">
        <f>VLOOKUP('intouch变量（实型）'!$A1143,基本表格!$G:$Q,3,FALSE)</f>
        <v>DB100,REAL4768</v>
      </c>
      <c r="AT1143" t="str">
        <f>VLOOKUP('intouch变量（实型）'!$A1143,基本表格!$G:$Q,10,FALSE)</f>
        <v>No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</row>
    <row r="1144" spans="1:55">
      <c r="A1144" t="s">
        <v>6642</v>
      </c>
      <c r="B1144" s="11" t="str">
        <f t="shared" si="17"/>
        <v>CHPF</v>
      </c>
      <c r="C1144" s="11" t="str">
        <f>VLOOKUP('intouch变量（实型）'!$A1144,基本表格!$G:$Q,2,FALSE)</f>
        <v>2147+P6-M3 刨片进料料仓进料皮带运输机 反馈电流 上上限值</v>
      </c>
      <c r="D1144" t="s">
        <v>154</v>
      </c>
      <c r="E1144" t="s">
        <v>154</v>
      </c>
      <c r="F1144">
        <v>0</v>
      </c>
      <c r="G1144" t="s">
        <v>154</v>
      </c>
      <c r="H1144" t="s">
        <v>154</v>
      </c>
      <c r="I1144">
        <v>0</v>
      </c>
      <c r="J1144">
        <v>0</v>
      </c>
      <c r="L1144">
        <v>0</v>
      </c>
      <c r="M1144">
        <v>-32768</v>
      </c>
      <c r="N1144">
        <v>32767</v>
      </c>
      <c r="O1144">
        <v>0</v>
      </c>
      <c r="P1144">
        <v>0</v>
      </c>
      <c r="Q1144" t="s">
        <v>155</v>
      </c>
      <c r="R1144">
        <v>0</v>
      </c>
      <c r="S1144">
        <v>1</v>
      </c>
      <c r="T1144" t="s">
        <v>155</v>
      </c>
      <c r="U1144">
        <v>0</v>
      </c>
      <c r="V1144">
        <v>1</v>
      </c>
      <c r="W1144" t="s">
        <v>155</v>
      </c>
      <c r="X1144">
        <v>0</v>
      </c>
      <c r="Y1144">
        <v>1</v>
      </c>
      <c r="Z1144" t="s">
        <v>155</v>
      </c>
      <c r="AA1144">
        <v>0</v>
      </c>
      <c r="AB1144">
        <v>1</v>
      </c>
      <c r="AC1144" t="s">
        <v>155</v>
      </c>
      <c r="AD1144">
        <v>0</v>
      </c>
      <c r="AE1144">
        <v>1</v>
      </c>
      <c r="AF1144" t="s">
        <v>155</v>
      </c>
      <c r="AG1144">
        <v>0</v>
      </c>
      <c r="AH1144">
        <v>1</v>
      </c>
      <c r="AI1144">
        <v>0</v>
      </c>
      <c r="AJ1144" t="s">
        <v>155</v>
      </c>
      <c r="AK1144">
        <v>0</v>
      </c>
      <c r="AL1144">
        <v>1</v>
      </c>
      <c r="AM1144" t="s">
        <v>4774</v>
      </c>
      <c r="AN1144">
        <v>-32768</v>
      </c>
      <c r="AO1144">
        <v>32767</v>
      </c>
      <c r="AP1144" t="s">
        <v>4775</v>
      </c>
      <c r="AQ1144" s="1" t="s">
        <v>157</v>
      </c>
      <c r="AR1144" t="s">
        <v>158</v>
      </c>
      <c r="AS1144" t="str">
        <f>VLOOKUP('intouch变量（实型）'!$A1144,基本表格!$G:$Q,3,FALSE)</f>
        <v>DB100,REAL4772</v>
      </c>
      <c r="AT1144" t="str">
        <f>VLOOKUP('intouch变量（实型）'!$A1144,基本表格!$G:$Q,10,FALSE)</f>
        <v>No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</row>
    <row r="1145" spans="1:55">
      <c r="A1145" t="s">
        <v>6643</v>
      </c>
      <c r="B1145" s="11" t="str">
        <f t="shared" si="17"/>
        <v>CHPF</v>
      </c>
      <c r="C1145" s="11" t="str">
        <f>VLOOKUP('intouch变量（实型）'!$A1145,基本表格!$G:$Q,2,FALSE)</f>
        <v>2147+P6-M3 刨片进料料仓进料皮带运输机 反馈电流 下下限值</v>
      </c>
      <c r="D1145" t="s">
        <v>154</v>
      </c>
      <c r="E1145" t="s">
        <v>154</v>
      </c>
      <c r="F1145">
        <v>0</v>
      </c>
      <c r="G1145" t="s">
        <v>154</v>
      </c>
      <c r="H1145" t="s">
        <v>154</v>
      </c>
      <c r="I1145">
        <v>0</v>
      </c>
      <c r="J1145">
        <v>0</v>
      </c>
      <c r="L1145">
        <v>0</v>
      </c>
      <c r="M1145">
        <v>-32768</v>
      </c>
      <c r="N1145">
        <v>32767</v>
      </c>
      <c r="O1145">
        <v>0</v>
      </c>
      <c r="P1145">
        <v>0</v>
      </c>
      <c r="Q1145" t="s">
        <v>155</v>
      </c>
      <c r="R1145">
        <v>0</v>
      </c>
      <c r="S1145">
        <v>1</v>
      </c>
      <c r="T1145" t="s">
        <v>155</v>
      </c>
      <c r="U1145">
        <v>0</v>
      </c>
      <c r="V1145">
        <v>1</v>
      </c>
      <c r="W1145" t="s">
        <v>155</v>
      </c>
      <c r="X1145">
        <v>0</v>
      </c>
      <c r="Y1145">
        <v>1</v>
      </c>
      <c r="Z1145" t="s">
        <v>155</v>
      </c>
      <c r="AA1145">
        <v>0</v>
      </c>
      <c r="AB1145">
        <v>1</v>
      </c>
      <c r="AC1145" t="s">
        <v>155</v>
      </c>
      <c r="AD1145">
        <v>0</v>
      </c>
      <c r="AE1145">
        <v>1</v>
      </c>
      <c r="AF1145" t="s">
        <v>155</v>
      </c>
      <c r="AG1145">
        <v>0</v>
      </c>
      <c r="AH1145">
        <v>1</v>
      </c>
      <c r="AI1145">
        <v>0</v>
      </c>
      <c r="AJ1145" t="s">
        <v>155</v>
      </c>
      <c r="AK1145">
        <v>0</v>
      </c>
      <c r="AL1145">
        <v>1</v>
      </c>
      <c r="AM1145" t="s">
        <v>4774</v>
      </c>
      <c r="AN1145">
        <v>-32768</v>
      </c>
      <c r="AO1145">
        <v>32767</v>
      </c>
      <c r="AP1145" t="s">
        <v>4775</v>
      </c>
      <c r="AQ1145" s="1" t="s">
        <v>157</v>
      </c>
      <c r="AR1145" t="s">
        <v>158</v>
      </c>
      <c r="AS1145" t="str">
        <f>VLOOKUP('intouch变量（实型）'!$A1145,基本表格!$G:$Q,3,FALSE)</f>
        <v>DB100,REAL4776</v>
      </c>
      <c r="AT1145" t="str">
        <f>VLOOKUP('intouch变量（实型）'!$A1145,基本表格!$G:$Q,10,FALSE)</f>
        <v>No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</row>
    <row r="1146" spans="1:55">
      <c r="A1146" t="s">
        <v>6644</v>
      </c>
      <c r="B1146" s="11" t="str">
        <f t="shared" si="17"/>
        <v>CHPD</v>
      </c>
      <c r="C1146" s="11" t="str">
        <f>VLOOKUP('intouch变量（实型）'!$A1146,基本表格!$G:$Q,2,FALSE)</f>
        <v>2492+P6-M4 芯层湿刨花料仓进料皮带运输机 给定频率 实际值</v>
      </c>
      <c r="D1146" t="s">
        <v>154</v>
      </c>
      <c r="E1146" t="s">
        <v>154</v>
      </c>
      <c r="F1146">
        <v>0</v>
      </c>
      <c r="G1146" t="s">
        <v>154</v>
      </c>
      <c r="H1146" t="s">
        <v>154</v>
      </c>
      <c r="I1146">
        <v>0</v>
      </c>
      <c r="J1146">
        <v>0</v>
      </c>
      <c r="L1146">
        <v>0</v>
      </c>
      <c r="M1146">
        <v>-32768</v>
      </c>
      <c r="N1146">
        <v>32767</v>
      </c>
      <c r="O1146">
        <v>0</v>
      </c>
      <c r="P1146">
        <v>0</v>
      </c>
      <c r="Q1146" t="s">
        <v>155</v>
      </c>
      <c r="R1146">
        <v>0</v>
      </c>
      <c r="S1146">
        <v>1</v>
      </c>
      <c r="T1146" t="s">
        <v>155</v>
      </c>
      <c r="U1146">
        <v>0</v>
      </c>
      <c r="V1146">
        <v>1</v>
      </c>
      <c r="W1146" t="s">
        <v>155</v>
      </c>
      <c r="X1146">
        <v>0</v>
      </c>
      <c r="Y1146">
        <v>1</v>
      </c>
      <c r="Z1146" t="s">
        <v>155</v>
      </c>
      <c r="AA1146">
        <v>0</v>
      </c>
      <c r="AB1146">
        <v>1</v>
      </c>
      <c r="AC1146" t="s">
        <v>155</v>
      </c>
      <c r="AD1146">
        <v>0</v>
      </c>
      <c r="AE1146">
        <v>1</v>
      </c>
      <c r="AF1146" t="s">
        <v>155</v>
      </c>
      <c r="AG1146">
        <v>0</v>
      </c>
      <c r="AH1146">
        <v>1</v>
      </c>
      <c r="AI1146">
        <v>0</v>
      </c>
      <c r="AJ1146" t="s">
        <v>155</v>
      </c>
      <c r="AK1146">
        <v>0</v>
      </c>
      <c r="AL1146">
        <v>1</v>
      </c>
      <c r="AM1146" t="s">
        <v>4774</v>
      </c>
      <c r="AN1146">
        <v>-32768</v>
      </c>
      <c r="AO1146">
        <v>32767</v>
      </c>
      <c r="AP1146" t="s">
        <v>4775</v>
      </c>
      <c r="AQ1146" s="1" t="s">
        <v>157</v>
      </c>
      <c r="AR1146" t="s">
        <v>158</v>
      </c>
      <c r="AS1146" t="str">
        <f>VLOOKUP('intouch变量（实型）'!$A1146,基本表格!$G:$Q,3,FALSE)</f>
        <v>DB200,REAL56</v>
      </c>
      <c r="AT1146" t="str">
        <f>VLOOKUP('intouch变量（实型）'!$A1146,基本表格!$G:$Q,10,FALSE)</f>
        <v>Yes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</row>
    <row r="1147" spans="1:55">
      <c r="A1147" t="s">
        <v>6645</v>
      </c>
      <c r="B1147" s="11" t="str">
        <f t="shared" si="17"/>
        <v>CHPD</v>
      </c>
      <c r="C1147" s="11" t="str">
        <f>VLOOKUP('intouch变量（实型）'!$A1147,基本表格!$G:$Q,2,FALSE)</f>
        <v>2492+P6-M4 芯层湿刨花料仓进料皮带运输机 给定频率 量程</v>
      </c>
      <c r="D1147" t="s">
        <v>154</v>
      </c>
      <c r="E1147" t="s">
        <v>154</v>
      </c>
      <c r="F1147">
        <v>0</v>
      </c>
      <c r="G1147" t="s">
        <v>154</v>
      </c>
      <c r="H1147" t="s">
        <v>154</v>
      </c>
      <c r="I1147">
        <v>0</v>
      </c>
      <c r="J1147">
        <v>0</v>
      </c>
      <c r="L1147">
        <v>0</v>
      </c>
      <c r="M1147">
        <v>-32768</v>
      </c>
      <c r="N1147">
        <v>32767</v>
      </c>
      <c r="O1147">
        <v>0</v>
      </c>
      <c r="P1147">
        <v>0</v>
      </c>
      <c r="Q1147" t="s">
        <v>155</v>
      </c>
      <c r="R1147">
        <v>0</v>
      </c>
      <c r="S1147">
        <v>1</v>
      </c>
      <c r="T1147" t="s">
        <v>155</v>
      </c>
      <c r="U1147">
        <v>0</v>
      </c>
      <c r="V1147">
        <v>1</v>
      </c>
      <c r="W1147" t="s">
        <v>155</v>
      </c>
      <c r="X1147">
        <v>0</v>
      </c>
      <c r="Y1147">
        <v>1</v>
      </c>
      <c r="Z1147" t="s">
        <v>155</v>
      </c>
      <c r="AA1147">
        <v>0</v>
      </c>
      <c r="AB1147">
        <v>1</v>
      </c>
      <c r="AC1147" t="s">
        <v>155</v>
      </c>
      <c r="AD1147">
        <v>0</v>
      </c>
      <c r="AE1147">
        <v>1</v>
      </c>
      <c r="AF1147" t="s">
        <v>155</v>
      </c>
      <c r="AG1147">
        <v>0</v>
      </c>
      <c r="AH1147">
        <v>1</v>
      </c>
      <c r="AI1147">
        <v>0</v>
      </c>
      <c r="AJ1147" t="s">
        <v>155</v>
      </c>
      <c r="AK1147">
        <v>0</v>
      </c>
      <c r="AL1147">
        <v>1</v>
      </c>
      <c r="AM1147" t="s">
        <v>4774</v>
      </c>
      <c r="AN1147">
        <v>-32768</v>
      </c>
      <c r="AO1147">
        <v>32767</v>
      </c>
      <c r="AP1147" t="s">
        <v>4775</v>
      </c>
      <c r="AQ1147" s="1" t="s">
        <v>157</v>
      </c>
      <c r="AR1147" t="s">
        <v>158</v>
      </c>
      <c r="AS1147" t="str">
        <f>VLOOKUP('intouch变量（实型）'!$A1147,基本表格!$G:$Q,3,FALSE)</f>
        <v>DB200,REAL60</v>
      </c>
      <c r="AT1147" t="str">
        <f>VLOOKUP('intouch变量（实型）'!$A1147,基本表格!$G:$Q,10,FALSE)</f>
        <v>No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</row>
    <row r="1148" spans="1:55">
      <c r="A1148" t="s">
        <v>6646</v>
      </c>
      <c r="B1148" s="11" t="str">
        <f t="shared" si="17"/>
        <v>CHPD</v>
      </c>
      <c r="C1148" s="11" t="str">
        <f>VLOOKUP('intouch变量（实型）'!$A1148,基本表格!$G:$Q,2,FALSE)</f>
        <v>2492+P6-M4 芯层湿刨花料仓进料皮带运输机 给定频率 上限值</v>
      </c>
      <c r="D1148" t="s">
        <v>154</v>
      </c>
      <c r="E1148" t="s">
        <v>154</v>
      </c>
      <c r="F1148">
        <v>0</v>
      </c>
      <c r="G1148" t="s">
        <v>154</v>
      </c>
      <c r="H1148" t="s">
        <v>154</v>
      </c>
      <c r="I1148">
        <v>0</v>
      </c>
      <c r="J1148">
        <v>0</v>
      </c>
      <c r="L1148">
        <v>0</v>
      </c>
      <c r="M1148">
        <v>-32768</v>
      </c>
      <c r="N1148">
        <v>32767</v>
      </c>
      <c r="O1148">
        <v>0</v>
      </c>
      <c r="P1148">
        <v>0</v>
      </c>
      <c r="Q1148" t="s">
        <v>155</v>
      </c>
      <c r="R1148">
        <v>0</v>
      </c>
      <c r="S1148">
        <v>1</v>
      </c>
      <c r="T1148" t="s">
        <v>155</v>
      </c>
      <c r="U1148">
        <v>0</v>
      </c>
      <c r="V1148">
        <v>1</v>
      </c>
      <c r="W1148" t="s">
        <v>155</v>
      </c>
      <c r="X1148">
        <v>0</v>
      </c>
      <c r="Y1148">
        <v>1</v>
      </c>
      <c r="Z1148" t="s">
        <v>155</v>
      </c>
      <c r="AA1148">
        <v>0</v>
      </c>
      <c r="AB1148">
        <v>1</v>
      </c>
      <c r="AC1148" t="s">
        <v>155</v>
      </c>
      <c r="AD1148">
        <v>0</v>
      </c>
      <c r="AE1148">
        <v>1</v>
      </c>
      <c r="AF1148" t="s">
        <v>155</v>
      </c>
      <c r="AG1148">
        <v>0</v>
      </c>
      <c r="AH1148">
        <v>1</v>
      </c>
      <c r="AI1148">
        <v>0</v>
      </c>
      <c r="AJ1148" t="s">
        <v>155</v>
      </c>
      <c r="AK1148">
        <v>0</v>
      </c>
      <c r="AL1148">
        <v>1</v>
      </c>
      <c r="AM1148" t="s">
        <v>4774</v>
      </c>
      <c r="AN1148">
        <v>-32768</v>
      </c>
      <c r="AO1148">
        <v>32767</v>
      </c>
      <c r="AP1148" t="s">
        <v>4775</v>
      </c>
      <c r="AQ1148" s="1" t="s">
        <v>157</v>
      </c>
      <c r="AR1148" t="s">
        <v>158</v>
      </c>
      <c r="AS1148" t="str">
        <f>VLOOKUP('intouch变量（实型）'!$A1148,基本表格!$G:$Q,3,FALSE)</f>
        <v>DB200,REAL64</v>
      </c>
      <c r="AT1148" t="str">
        <f>VLOOKUP('intouch变量（实型）'!$A1148,基本表格!$G:$Q,10,FALSE)</f>
        <v>No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</row>
    <row r="1149" spans="1:55">
      <c r="A1149" t="s">
        <v>6647</v>
      </c>
      <c r="B1149" s="11" t="str">
        <f t="shared" si="17"/>
        <v>CHPD</v>
      </c>
      <c r="C1149" s="11" t="str">
        <f>VLOOKUP('intouch变量（实型）'!$A1149,基本表格!$G:$Q,2,FALSE)</f>
        <v>2492+P6-M4 芯层湿刨花料仓进料皮带运输机 给定频率 下限值</v>
      </c>
      <c r="D1149" t="s">
        <v>154</v>
      </c>
      <c r="E1149" t="s">
        <v>154</v>
      </c>
      <c r="F1149">
        <v>0</v>
      </c>
      <c r="G1149" t="s">
        <v>154</v>
      </c>
      <c r="H1149" t="s">
        <v>154</v>
      </c>
      <c r="I1149">
        <v>0</v>
      </c>
      <c r="J1149">
        <v>0</v>
      </c>
      <c r="L1149">
        <v>0</v>
      </c>
      <c r="M1149">
        <v>-32768</v>
      </c>
      <c r="N1149">
        <v>32767</v>
      </c>
      <c r="O1149">
        <v>0</v>
      </c>
      <c r="P1149">
        <v>0</v>
      </c>
      <c r="Q1149" t="s">
        <v>155</v>
      </c>
      <c r="R1149">
        <v>0</v>
      </c>
      <c r="S1149">
        <v>1</v>
      </c>
      <c r="T1149" t="s">
        <v>155</v>
      </c>
      <c r="U1149">
        <v>0</v>
      </c>
      <c r="V1149">
        <v>1</v>
      </c>
      <c r="W1149" t="s">
        <v>155</v>
      </c>
      <c r="X1149">
        <v>0</v>
      </c>
      <c r="Y1149">
        <v>1</v>
      </c>
      <c r="Z1149" t="s">
        <v>155</v>
      </c>
      <c r="AA1149">
        <v>0</v>
      </c>
      <c r="AB1149">
        <v>1</v>
      </c>
      <c r="AC1149" t="s">
        <v>155</v>
      </c>
      <c r="AD1149">
        <v>0</v>
      </c>
      <c r="AE1149">
        <v>1</v>
      </c>
      <c r="AF1149" t="s">
        <v>155</v>
      </c>
      <c r="AG1149">
        <v>0</v>
      </c>
      <c r="AH1149">
        <v>1</v>
      </c>
      <c r="AI1149">
        <v>0</v>
      </c>
      <c r="AJ1149" t="s">
        <v>155</v>
      </c>
      <c r="AK1149">
        <v>0</v>
      </c>
      <c r="AL1149">
        <v>1</v>
      </c>
      <c r="AM1149" t="s">
        <v>4774</v>
      </c>
      <c r="AN1149">
        <v>-32768</v>
      </c>
      <c r="AO1149">
        <v>32767</v>
      </c>
      <c r="AP1149" t="s">
        <v>4775</v>
      </c>
      <c r="AQ1149" s="1" t="s">
        <v>157</v>
      </c>
      <c r="AR1149" t="s">
        <v>158</v>
      </c>
      <c r="AS1149" t="str">
        <f>VLOOKUP('intouch变量（实型）'!$A1149,基本表格!$G:$Q,3,FALSE)</f>
        <v>DB200,REAL68</v>
      </c>
      <c r="AT1149" t="str">
        <f>VLOOKUP('intouch变量（实型）'!$A1149,基本表格!$G:$Q,10,FALSE)</f>
        <v>No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</row>
    <row r="1150" spans="1:55">
      <c r="A1150" t="s">
        <v>6648</v>
      </c>
      <c r="B1150" s="11" t="str">
        <f t="shared" si="17"/>
        <v>CHPD</v>
      </c>
      <c r="C1150" s="11" t="str">
        <f>VLOOKUP('intouch变量（实型）'!$A1150,基本表格!$G:$Q,2,FALSE)</f>
        <v>2492+P6-M4 芯层湿刨花料仓进料皮带运输机 给定频率 上上限值</v>
      </c>
      <c r="D1150" t="s">
        <v>154</v>
      </c>
      <c r="E1150" t="s">
        <v>154</v>
      </c>
      <c r="F1150">
        <v>0</v>
      </c>
      <c r="G1150" t="s">
        <v>154</v>
      </c>
      <c r="H1150" t="s">
        <v>154</v>
      </c>
      <c r="I1150">
        <v>0</v>
      </c>
      <c r="J1150">
        <v>0</v>
      </c>
      <c r="L1150">
        <v>0</v>
      </c>
      <c r="M1150">
        <v>-32768</v>
      </c>
      <c r="N1150">
        <v>32767</v>
      </c>
      <c r="O1150">
        <v>0</v>
      </c>
      <c r="P1150">
        <v>0</v>
      </c>
      <c r="Q1150" t="s">
        <v>155</v>
      </c>
      <c r="R1150">
        <v>0</v>
      </c>
      <c r="S1150">
        <v>1</v>
      </c>
      <c r="T1150" t="s">
        <v>155</v>
      </c>
      <c r="U1150">
        <v>0</v>
      </c>
      <c r="V1150">
        <v>1</v>
      </c>
      <c r="W1150" t="s">
        <v>155</v>
      </c>
      <c r="X1150">
        <v>0</v>
      </c>
      <c r="Y1150">
        <v>1</v>
      </c>
      <c r="Z1150" t="s">
        <v>155</v>
      </c>
      <c r="AA1150">
        <v>0</v>
      </c>
      <c r="AB1150">
        <v>1</v>
      </c>
      <c r="AC1150" t="s">
        <v>155</v>
      </c>
      <c r="AD1150">
        <v>0</v>
      </c>
      <c r="AE1150">
        <v>1</v>
      </c>
      <c r="AF1150" t="s">
        <v>155</v>
      </c>
      <c r="AG1150">
        <v>0</v>
      </c>
      <c r="AH1150">
        <v>1</v>
      </c>
      <c r="AI1150">
        <v>0</v>
      </c>
      <c r="AJ1150" t="s">
        <v>155</v>
      </c>
      <c r="AK1150">
        <v>0</v>
      </c>
      <c r="AL1150">
        <v>1</v>
      </c>
      <c r="AM1150" t="s">
        <v>4774</v>
      </c>
      <c r="AN1150">
        <v>-32768</v>
      </c>
      <c r="AO1150">
        <v>32767</v>
      </c>
      <c r="AP1150" t="s">
        <v>4775</v>
      </c>
      <c r="AQ1150" s="1" t="s">
        <v>157</v>
      </c>
      <c r="AR1150" t="s">
        <v>158</v>
      </c>
      <c r="AS1150" t="str">
        <f>VLOOKUP('intouch变量（实型）'!$A1150,基本表格!$G:$Q,3,FALSE)</f>
        <v>DB200,REAL72</v>
      </c>
      <c r="AT1150" t="str">
        <f>VLOOKUP('intouch变量（实型）'!$A1150,基本表格!$G:$Q,10,FALSE)</f>
        <v>No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</row>
    <row r="1151" spans="1:55">
      <c r="A1151" t="s">
        <v>6649</v>
      </c>
      <c r="B1151" s="11" t="str">
        <f t="shared" si="17"/>
        <v>CHPD</v>
      </c>
      <c r="C1151" s="11" t="str">
        <f>VLOOKUP('intouch变量（实型）'!$A1151,基本表格!$G:$Q,2,FALSE)</f>
        <v>2492+P6-M4 芯层湿刨花料仓进料皮带运输机 给定频率 下下限值</v>
      </c>
      <c r="D1151" t="s">
        <v>154</v>
      </c>
      <c r="E1151" t="s">
        <v>154</v>
      </c>
      <c r="F1151">
        <v>0</v>
      </c>
      <c r="G1151" t="s">
        <v>154</v>
      </c>
      <c r="H1151" t="s">
        <v>154</v>
      </c>
      <c r="I1151">
        <v>0</v>
      </c>
      <c r="J1151">
        <v>0</v>
      </c>
      <c r="L1151">
        <v>0</v>
      </c>
      <c r="M1151">
        <v>-32768</v>
      </c>
      <c r="N1151">
        <v>32767</v>
      </c>
      <c r="O1151">
        <v>0</v>
      </c>
      <c r="P1151">
        <v>0</v>
      </c>
      <c r="Q1151" t="s">
        <v>155</v>
      </c>
      <c r="R1151">
        <v>0</v>
      </c>
      <c r="S1151">
        <v>1</v>
      </c>
      <c r="T1151" t="s">
        <v>155</v>
      </c>
      <c r="U1151">
        <v>0</v>
      </c>
      <c r="V1151">
        <v>1</v>
      </c>
      <c r="W1151" t="s">
        <v>155</v>
      </c>
      <c r="X1151">
        <v>0</v>
      </c>
      <c r="Y1151">
        <v>1</v>
      </c>
      <c r="Z1151" t="s">
        <v>155</v>
      </c>
      <c r="AA1151">
        <v>0</v>
      </c>
      <c r="AB1151">
        <v>1</v>
      </c>
      <c r="AC1151" t="s">
        <v>155</v>
      </c>
      <c r="AD1151">
        <v>0</v>
      </c>
      <c r="AE1151">
        <v>1</v>
      </c>
      <c r="AF1151" t="s">
        <v>155</v>
      </c>
      <c r="AG1151">
        <v>0</v>
      </c>
      <c r="AH1151">
        <v>1</v>
      </c>
      <c r="AI1151">
        <v>0</v>
      </c>
      <c r="AJ1151" t="s">
        <v>155</v>
      </c>
      <c r="AK1151">
        <v>0</v>
      </c>
      <c r="AL1151">
        <v>1</v>
      </c>
      <c r="AM1151" t="s">
        <v>4774</v>
      </c>
      <c r="AN1151">
        <v>-32768</v>
      </c>
      <c r="AO1151">
        <v>32767</v>
      </c>
      <c r="AP1151" t="s">
        <v>4775</v>
      </c>
      <c r="AQ1151" s="1" t="s">
        <v>157</v>
      </c>
      <c r="AR1151" t="s">
        <v>158</v>
      </c>
      <c r="AS1151" t="str">
        <f>VLOOKUP('intouch变量（实型）'!$A1151,基本表格!$G:$Q,3,FALSE)</f>
        <v>DB200,REAL76</v>
      </c>
      <c r="AT1151" t="str">
        <f>VLOOKUP('intouch变量（实型）'!$A1151,基本表格!$G:$Q,10,FALSE)</f>
        <v>No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</row>
    <row r="1152" spans="1:55">
      <c r="A1152" t="s">
        <v>6650</v>
      </c>
      <c r="B1152" s="11" t="str">
        <f t="shared" si="17"/>
        <v>CHPD</v>
      </c>
      <c r="C1152" s="11" t="str">
        <f>VLOOKUP('intouch变量（实型）'!$A1152,基本表格!$G:$Q,2,FALSE)</f>
        <v>2492+P6-M4 芯层湿刨花料仓进料皮带运输机 反馈频率 实际值</v>
      </c>
      <c r="D1152" t="s">
        <v>154</v>
      </c>
      <c r="E1152" t="s">
        <v>154</v>
      </c>
      <c r="F1152">
        <v>0</v>
      </c>
      <c r="G1152" t="s">
        <v>154</v>
      </c>
      <c r="H1152" t="s">
        <v>154</v>
      </c>
      <c r="I1152">
        <v>0</v>
      </c>
      <c r="J1152">
        <v>0</v>
      </c>
      <c r="L1152">
        <v>0</v>
      </c>
      <c r="M1152">
        <v>-32768</v>
      </c>
      <c r="N1152">
        <v>32767</v>
      </c>
      <c r="O1152">
        <v>0</v>
      </c>
      <c r="P1152">
        <v>0</v>
      </c>
      <c r="Q1152" t="s">
        <v>155</v>
      </c>
      <c r="R1152">
        <v>0</v>
      </c>
      <c r="S1152">
        <v>1</v>
      </c>
      <c r="T1152" t="s">
        <v>155</v>
      </c>
      <c r="U1152">
        <v>0</v>
      </c>
      <c r="V1152">
        <v>1</v>
      </c>
      <c r="W1152" t="s">
        <v>155</v>
      </c>
      <c r="X1152">
        <v>0</v>
      </c>
      <c r="Y1152">
        <v>1</v>
      </c>
      <c r="Z1152" t="s">
        <v>155</v>
      </c>
      <c r="AA1152">
        <v>0</v>
      </c>
      <c r="AB1152">
        <v>1</v>
      </c>
      <c r="AC1152" t="s">
        <v>155</v>
      </c>
      <c r="AD1152">
        <v>0</v>
      </c>
      <c r="AE1152">
        <v>1</v>
      </c>
      <c r="AF1152" t="s">
        <v>155</v>
      </c>
      <c r="AG1152">
        <v>0</v>
      </c>
      <c r="AH1152">
        <v>1</v>
      </c>
      <c r="AI1152">
        <v>0</v>
      </c>
      <c r="AJ1152" t="s">
        <v>155</v>
      </c>
      <c r="AK1152">
        <v>0</v>
      </c>
      <c r="AL1152">
        <v>1</v>
      </c>
      <c r="AM1152" t="s">
        <v>4774</v>
      </c>
      <c r="AN1152">
        <v>-32768</v>
      </c>
      <c r="AO1152">
        <v>32767</v>
      </c>
      <c r="AP1152" t="s">
        <v>4775</v>
      </c>
      <c r="AQ1152" s="1" t="s">
        <v>157</v>
      </c>
      <c r="AR1152" t="s">
        <v>158</v>
      </c>
      <c r="AS1152" t="str">
        <f>VLOOKUP('intouch变量（实型）'!$A1152,基本表格!$G:$Q,3,FALSE)</f>
        <v>DB200,REAL106</v>
      </c>
      <c r="AT1152" t="str">
        <f>VLOOKUP('intouch变量（实型）'!$A1152,基本表格!$G:$Q,10,FALSE)</f>
        <v>Yes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</row>
    <row r="1153" spans="1:55">
      <c r="A1153" t="s">
        <v>6651</v>
      </c>
      <c r="B1153" s="11" t="str">
        <f t="shared" si="17"/>
        <v>CHPD</v>
      </c>
      <c r="C1153" s="11" t="str">
        <f>VLOOKUP('intouch变量（实型）'!$A1153,基本表格!$G:$Q,2,FALSE)</f>
        <v>2492+P6-M4 芯层湿刨花料仓进料皮带运输机 反馈频率 量程</v>
      </c>
      <c r="D1153" t="s">
        <v>154</v>
      </c>
      <c r="E1153" t="s">
        <v>154</v>
      </c>
      <c r="F1153">
        <v>0</v>
      </c>
      <c r="G1153" t="s">
        <v>154</v>
      </c>
      <c r="H1153" t="s">
        <v>154</v>
      </c>
      <c r="I1153">
        <v>0</v>
      </c>
      <c r="J1153">
        <v>0</v>
      </c>
      <c r="L1153">
        <v>0</v>
      </c>
      <c r="M1153">
        <v>-32768</v>
      </c>
      <c r="N1153">
        <v>32767</v>
      </c>
      <c r="O1153">
        <v>0</v>
      </c>
      <c r="P1153">
        <v>0</v>
      </c>
      <c r="Q1153" t="s">
        <v>155</v>
      </c>
      <c r="R1153">
        <v>0</v>
      </c>
      <c r="S1153">
        <v>1</v>
      </c>
      <c r="T1153" t="s">
        <v>155</v>
      </c>
      <c r="U1153">
        <v>0</v>
      </c>
      <c r="V1153">
        <v>1</v>
      </c>
      <c r="W1153" t="s">
        <v>155</v>
      </c>
      <c r="X1153">
        <v>0</v>
      </c>
      <c r="Y1153">
        <v>1</v>
      </c>
      <c r="Z1153" t="s">
        <v>155</v>
      </c>
      <c r="AA1153">
        <v>0</v>
      </c>
      <c r="AB1153">
        <v>1</v>
      </c>
      <c r="AC1153" t="s">
        <v>155</v>
      </c>
      <c r="AD1153">
        <v>0</v>
      </c>
      <c r="AE1153">
        <v>1</v>
      </c>
      <c r="AF1153" t="s">
        <v>155</v>
      </c>
      <c r="AG1153">
        <v>0</v>
      </c>
      <c r="AH1153">
        <v>1</v>
      </c>
      <c r="AI1153">
        <v>0</v>
      </c>
      <c r="AJ1153" t="s">
        <v>155</v>
      </c>
      <c r="AK1153">
        <v>0</v>
      </c>
      <c r="AL1153">
        <v>1</v>
      </c>
      <c r="AM1153" t="s">
        <v>4774</v>
      </c>
      <c r="AN1153">
        <v>-32768</v>
      </c>
      <c r="AO1153">
        <v>32767</v>
      </c>
      <c r="AP1153" t="s">
        <v>4775</v>
      </c>
      <c r="AQ1153" s="1" t="s">
        <v>157</v>
      </c>
      <c r="AR1153" t="s">
        <v>158</v>
      </c>
      <c r="AS1153" t="str">
        <f>VLOOKUP('intouch变量（实型）'!$A1153,基本表格!$G:$Q,3,FALSE)</f>
        <v>DB200,REAL110</v>
      </c>
      <c r="AT1153" t="str">
        <f>VLOOKUP('intouch变量（实型）'!$A1153,基本表格!$G:$Q,10,FALSE)</f>
        <v>No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</row>
    <row r="1154" spans="1:55">
      <c r="A1154" t="s">
        <v>6652</v>
      </c>
      <c r="B1154" s="11" t="str">
        <f t="shared" si="17"/>
        <v>CHPD</v>
      </c>
      <c r="C1154" s="11" t="str">
        <f>VLOOKUP('intouch变量（实型）'!$A1154,基本表格!$G:$Q,2,FALSE)</f>
        <v>2492+P6-M4 芯层湿刨花料仓进料皮带运输机 反馈频率 上限值</v>
      </c>
      <c r="D1154" t="s">
        <v>154</v>
      </c>
      <c r="E1154" t="s">
        <v>154</v>
      </c>
      <c r="F1154">
        <v>0</v>
      </c>
      <c r="G1154" t="s">
        <v>154</v>
      </c>
      <c r="H1154" t="s">
        <v>154</v>
      </c>
      <c r="I1154">
        <v>0</v>
      </c>
      <c r="J1154">
        <v>0</v>
      </c>
      <c r="L1154">
        <v>0</v>
      </c>
      <c r="M1154">
        <v>-32768</v>
      </c>
      <c r="N1154">
        <v>32767</v>
      </c>
      <c r="O1154">
        <v>0</v>
      </c>
      <c r="P1154">
        <v>0</v>
      </c>
      <c r="Q1154" t="s">
        <v>155</v>
      </c>
      <c r="R1154">
        <v>0</v>
      </c>
      <c r="S1154">
        <v>1</v>
      </c>
      <c r="T1154" t="s">
        <v>155</v>
      </c>
      <c r="U1154">
        <v>0</v>
      </c>
      <c r="V1154">
        <v>1</v>
      </c>
      <c r="W1154" t="s">
        <v>155</v>
      </c>
      <c r="X1154">
        <v>0</v>
      </c>
      <c r="Y1154">
        <v>1</v>
      </c>
      <c r="Z1154" t="s">
        <v>155</v>
      </c>
      <c r="AA1154">
        <v>0</v>
      </c>
      <c r="AB1154">
        <v>1</v>
      </c>
      <c r="AC1154" t="s">
        <v>155</v>
      </c>
      <c r="AD1154">
        <v>0</v>
      </c>
      <c r="AE1154">
        <v>1</v>
      </c>
      <c r="AF1154" t="s">
        <v>155</v>
      </c>
      <c r="AG1154">
        <v>0</v>
      </c>
      <c r="AH1154">
        <v>1</v>
      </c>
      <c r="AI1154">
        <v>0</v>
      </c>
      <c r="AJ1154" t="s">
        <v>155</v>
      </c>
      <c r="AK1154">
        <v>0</v>
      </c>
      <c r="AL1154">
        <v>1</v>
      </c>
      <c r="AM1154" t="s">
        <v>4774</v>
      </c>
      <c r="AN1154">
        <v>-32768</v>
      </c>
      <c r="AO1154">
        <v>32767</v>
      </c>
      <c r="AP1154" t="s">
        <v>4775</v>
      </c>
      <c r="AQ1154" s="1" t="s">
        <v>157</v>
      </c>
      <c r="AR1154" t="s">
        <v>158</v>
      </c>
      <c r="AS1154" t="str">
        <f>VLOOKUP('intouch变量（实型）'!$A1154,基本表格!$G:$Q,3,FALSE)</f>
        <v>DB200,REAL114</v>
      </c>
      <c r="AT1154" t="str">
        <f>VLOOKUP('intouch变量（实型）'!$A1154,基本表格!$G:$Q,10,FALSE)</f>
        <v>No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</row>
    <row r="1155" spans="1:55">
      <c r="A1155" t="s">
        <v>6653</v>
      </c>
      <c r="B1155" s="11" t="str">
        <f t="shared" si="17"/>
        <v>CHPD</v>
      </c>
      <c r="C1155" s="11" t="str">
        <f>VLOOKUP('intouch变量（实型）'!$A1155,基本表格!$G:$Q,2,FALSE)</f>
        <v>2492+P6-M4 芯层湿刨花料仓进料皮带运输机 反馈频率 下限值</v>
      </c>
      <c r="D1155" t="s">
        <v>154</v>
      </c>
      <c r="E1155" t="s">
        <v>154</v>
      </c>
      <c r="F1155">
        <v>0</v>
      </c>
      <c r="G1155" t="s">
        <v>154</v>
      </c>
      <c r="H1155" t="s">
        <v>154</v>
      </c>
      <c r="I1155">
        <v>0</v>
      </c>
      <c r="J1155">
        <v>0</v>
      </c>
      <c r="L1155">
        <v>0</v>
      </c>
      <c r="M1155">
        <v>-32768</v>
      </c>
      <c r="N1155">
        <v>32767</v>
      </c>
      <c r="O1155">
        <v>0</v>
      </c>
      <c r="P1155">
        <v>0</v>
      </c>
      <c r="Q1155" t="s">
        <v>155</v>
      </c>
      <c r="R1155">
        <v>0</v>
      </c>
      <c r="S1155">
        <v>1</v>
      </c>
      <c r="T1155" t="s">
        <v>155</v>
      </c>
      <c r="U1155">
        <v>0</v>
      </c>
      <c r="V1155">
        <v>1</v>
      </c>
      <c r="W1155" t="s">
        <v>155</v>
      </c>
      <c r="X1155">
        <v>0</v>
      </c>
      <c r="Y1155">
        <v>1</v>
      </c>
      <c r="Z1155" t="s">
        <v>155</v>
      </c>
      <c r="AA1155">
        <v>0</v>
      </c>
      <c r="AB1155">
        <v>1</v>
      </c>
      <c r="AC1155" t="s">
        <v>155</v>
      </c>
      <c r="AD1155">
        <v>0</v>
      </c>
      <c r="AE1155">
        <v>1</v>
      </c>
      <c r="AF1155" t="s">
        <v>155</v>
      </c>
      <c r="AG1155">
        <v>0</v>
      </c>
      <c r="AH1155">
        <v>1</v>
      </c>
      <c r="AI1155">
        <v>0</v>
      </c>
      <c r="AJ1155" t="s">
        <v>155</v>
      </c>
      <c r="AK1155">
        <v>0</v>
      </c>
      <c r="AL1155">
        <v>1</v>
      </c>
      <c r="AM1155" t="s">
        <v>4774</v>
      </c>
      <c r="AN1155">
        <v>-32768</v>
      </c>
      <c r="AO1155">
        <v>32767</v>
      </c>
      <c r="AP1155" t="s">
        <v>4775</v>
      </c>
      <c r="AQ1155" s="1" t="s">
        <v>157</v>
      </c>
      <c r="AR1155" t="s">
        <v>158</v>
      </c>
      <c r="AS1155" t="str">
        <f>VLOOKUP('intouch变量（实型）'!$A1155,基本表格!$G:$Q,3,FALSE)</f>
        <v>DB200,REAL118</v>
      </c>
      <c r="AT1155" t="str">
        <f>VLOOKUP('intouch变量（实型）'!$A1155,基本表格!$G:$Q,10,FALSE)</f>
        <v>No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</row>
    <row r="1156" spans="1:55">
      <c r="A1156" t="s">
        <v>6654</v>
      </c>
      <c r="B1156" s="11" t="str">
        <f t="shared" si="17"/>
        <v>CHPD</v>
      </c>
      <c r="C1156" s="11" t="str">
        <f>VLOOKUP('intouch变量（实型）'!$A1156,基本表格!$G:$Q,2,FALSE)</f>
        <v>2492+P6-M4 芯层湿刨花料仓进料皮带运输机 反馈频率 上上限值</v>
      </c>
      <c r="D1156" t="s">
        <v>154</v>
      </c>
      <c r="E1156" t="s">
        <v>154</v>
      </c>
      <c r="F1156">
        <v>0</v>
      </c>
      <c r="G1156" t="s">
        <v>154</v>
      </c>
      <c r="H1156" t="s">
        <v>154</v>
      </c>
      <c r="I1156">
        <v>0</v>
      </c>
      <c r="J1156">
        <v>0</v>
      </c>
      <c r="L1156">
        <v>0</v>
      </c>
      <c r="M1156">
        <v>-32768</v>
      </c>
      <c r="N1156">
        <v>32767</v>
      </c>
      <c r="O1156">
        <v>0</v>
      </c>
      <c r="P1156">
        <v>0</v>
      </c>
      <c r="Q1156" t="s">
        <v>155</v>
      </c>
      <c r="R1156">
        <v>0</v>
      </c>
      <c r="S1156">
        <v>1</v>
      </c>
      <c r="T1156" t="s">
        <v>155</v>
      </c>
      <c r="U1156">
        <v>0</v>
      </c>
      <c r="V1156">
        <v>1</v>
      </c>
      <c r="W1156" t="s">
        <v>155</v>
      </c>
      <c r="X1156">
        <v>0</v>
      </c>
      <c r="Y1156">
        <v>1</v>
      </c>
      <c r="Z1156" t="s">
        <v>155</v>
      </c>
      <c r="AA1156">
        <v>0</v>
      </c>
      <c r="AB1156">
        <v>1</v>
      </c>
      <c r="AC1156" t="s">
        <v>155</v>
      </c>
      <c r="AD1156">
        <v>0</v>
      </c>
      <c r="AE1156">
        <v>1</v>
      </c>
      <c r="AF1156" t="s">
        <v>155</v>
      </c>
      <c r="AG1156">
        <v>0</v>
      </c>
      <c r="AH1156">
        <v>1</v>
      </c>
      <c r="AI1156">
        <v>0</v>
      </c>
      <c r="AJ1156" t="s">
        <v>155</v>
      </c>
      <c r="AK1156">
        <v>0</v>
      </c>
      <c r="AL1156">
        <v>1</v>
      </c>
      <c r="AM1156" t="s">
        <v>4774</v>
      </c>
      <c r="AN1156">
        <v>-32768</v>
      </c>
      <c r="AO1156">
        <v>32767</v>
      </c>
      <c r="AP1156" t="s">
        <v>4775</v>
      </c>
      <c r="AQ1156" s="1" t="s">
        <v>157</v>
      </c>
      <c r="AR1156" t="s">
        <v>158</v>
      </c>
      <c r="AS1156" t="str">
        <f>VLOOKUP('intouch变量（实型）'!$A1156,基本表格!$G:$Q,3,FALSE)</f>
        <v>DB200,REAL122</v>
      </c>
      <c r="AT1156" t="str">
        <f>VLOOKUP('intouch变量（实型）'!$A1156,基本表格!$G:$Q,10,FALSE)</f>
        <v>No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</row>
    <row r="1157" spans="1:55">
      <c r="A1157" t="s">
        <v>6655</v>
      </c>
      <c r="B1157" s="11" t="str">
        <f t="shared" ref="B1157:B1179" si="18">LEFT(A1157,4)</f>
        <v>CHPD</v>
      </c>
      <c r="C1157" s="11" t="str">
        <f>VLOOKUP('intouch变量（实型）'!$A1157,基本表格!$G:$Q,2,FALSE)</f>
        <v>2492+P6-M4 芯层湿刨花料仓进料皮带运输机 反馈频率 下下限值</v>
      </c>
      <c r="D1157" t="s">
        <v>154</v>
      </c>
      <c r="E1157" t="s">
        <v>154</v>
      </c>
      <c r="F1157">
        <v>0</v>
      </c>
      <c r="G1157" t="s">
        <v>154</v>
      </c>
      <c r="H1157" t="s">
        <v>154</v>
      </c>
      <c r="I1157">
        <v>0</v>
      </c>
      <c r="J1157">
        <v>0</v>
      </c>
      <c r="L1157">
        <v>0</v>
      </c>
      <c r="M1157">
        <v>-32768</v>
      </c>
      <c r="N1157">
        <v>32767</v>
      </c>
      <c r="O1157">
        <v>0</v>
      </c>
      <c r="P1157">
        <v>0</v>
      </c>
      <c r="Q1157" t="s">
        <v>155</v>
      </c>
      <c r="R1157">
        <v>0</v>
      </c>
      <c r="S1157">
        <v>1</v>
      </c>
      <c r="T1157" t="s">
        <v>155</v>
      </c>
      <c r="U1157">
        <v>0</v>
      </c>
      <c r="V1157">
        <v>1</v>
      </c>
      <c r="W1157" t="s">
        <v>155</v>
      </c>
      <c r="X1157">
        <v>0</v>
      </c>
      <c r="Y1157">
        <v>1</v>
      </c>
      <c r="Z1157" t="s">
        <v>155</v>
      </c>
      <c r="AA1157">
        <v>0</v>
      </c>
      <c r="AB1157">
        <v>1</v>
      </c>
      <c r="AC1157" t="s">
        <v>155</v>
      </c>
      <c r="AD1157">
        <v>0</v>
      </c>
      <c r="AE1157">
        <v>1</v>
      </c>
      <c r="AF1157" t="s">
        <v>155</v>
      </c>
      <c r="AG1157">
        <v>0</v>
      </c>
      <c r="AH1157">
        <v>1</v>
      </c>
      <c r="AI1157">
        <v>0</v>
      </c>
      <c r="AJ1157" t="s">
        <v>155</v>
      </c>
      <c r="AK1157">
        <v>0</v>
      </c>
      <c r="AL1157">
        <v>1</v>
      </c>
      <c r="AM1157" t="s">
        <v>4774</v>
      </c>
      <c r="AN1157">
        <v>-32768</v>
      </c>
      <c r="AO1157">
        <v>32767</v>
      </c>
      <c r="AP1157" t="s">
        <v>4775</v>
      </c>
      <c r="AQ1157" s="1" t="s">
        <v>157</v>
      </c>
      <c r="AR1157" t="s">
        <v>158</v>
      </c>
      <c r="AS1157" t="str">
        <f>VLOOKUP('intouch变量（实型）'!$A1157,基本表格!$G:$Q,3,FALSE)</f>
        <v>DB200,REAL126</v>
      </c>
      <c r="AT1157" t="str">
        <f>VLOOKUP('intouch变量（实型）'!$A1157,基本表格!$G:$Q,10,FALSE)</f>
        <v>No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</row>
    <row r="1158" spans="1:55">
      <c r="A1158" t="s">
        <v>6656</v>
      </c>
      <c r="B1158" s="11" t="str">
        <f t="shared" si="18"/>
        <v>CHPD</v>
      </c>
      <c r="C1158" s="11" t="str">
        <f>VLOOKUP('intouch变量（实型）'!$A1158,基本表格!$G:$Q,2,FALSE)</f>
        <v>2492+P6-M4 芯层湿刨花料仓进料皮带运输机 变频器通讯 实际运行反馈速度</v>
      </c>
      <c r="D1158" t="s">
        <v>154</v>
      </c>
      <c r="E1158" t="s">
        <v>154</v>
      </c>
      <c r="F1158">
        <v>0</v>
      </c>
      <c r="G1158" t="s">
        <v>154</v>
      </c>
      <c r="H1158" t="s">
        <v>154</v>
      </c>
      <c r="I1158">
        <v>0</v>
      </c>
      <c r="J1158">
        <v>0</v>
      </c>
      <c r="L1158">
        <v>0</v>
      </c>
      <c r="M1158">
        <v>-32768</v>
      </c>
      <c r="N1158">
        <v>32767</v>
      </c>
      <c r="O1158">
        <v>0</v>
      </c>
      <c r="P1158">
        <v>0</v>
      </c>
      <c r="Q1158" t="s">
        <v>155</v>
      </c>
      <c r="R1158">
        <v>0</v>
      </c>
      <c r="S1158">
        <v>1</v>
      </c>
      <c r="T1158" t="s">
        <v>155</v>
      </c>
      <c r="U1158">
        <v>0</v>
      </c>
      <c r="V1158">
        <v>1</v>
      </c>
      <c r="W1158" t="s">
        <v>155</v>
      </c>
      <c r="X1158">
        <v>0</v>
      </c>
      <c r="Y1158">
        <v>1</v>
      </c>
      <c r="Z1158" t="s">
        <v>155</v>
      </c>
      <c r="AA1158">
        <v>0</v>
      </c>
      <c r="AB1158">
        <v>1</v>
      </c>
      <c r="AC1158" t="s">
        <v>155</v>
      </c>
      <c r="AD1158">
        <v>0</v>
      </c>
      <c r="AE1158">
        <v>1</v>
      </c>
      <c r="AF1158" t="s">
        <v>155</v>
      </c>
      <c r="AG1158">
        <v>0</v>
      </c>
      <c r="AH1158">
        <v>1</v>
      </c>
      <c r="AI1158">
        <v>0</v>
      </c>
      <c r="AJ1158" t="s">
        <v>155</v>
      </c>
      <c r="AK1158">
        <v>0</v>
      </c>
      <c r="AL1158">
        <v>1</v>
      </c>
      <c r="AM1158" t="s">
        <v>4774</v>
      </c>
      <c r="AN1158">
        <v>-32768</v>
      </c>
      <c r="AO1158">
        <v>32767</v>
      </c>
      <c r="AP1158" t="s">
        <v>4775</v>
      </c>
      <c r="AQ1158" s="1" t="s">
        <v>157</v>
      </c>
      <c r="AR1158" t="s">
        <v>158</v>
      </c>
      <c r="AS1158" t="str">
        <f>VLOOKUP('intouch变量（实型）'!$A1158,基本表格!$G:$Q,3,FALSE)</f>
        <v>DB200,REAL156</v>
      </c>
      <c r="AT1158" t="str">
        <f>VLOOKUP('intouch变量（实型）'!$A1158,基本表格!$G:$Q,10,FALSE)</f>
        <v>Yes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</row>
    <row r="1159" spans="1:55">
      <c r="A1159" t="s">
        <v>6657</v>
      </c>
      <c r="B1159" s="11" t="str">
        <f t="shared" si="18"/>
        <v>CHPD</v>
      </c>
      <c r="C1159" s="11" t="str">
        <f>VLOOKUP('intouch变量（实型）'!$A1159,基本表格!$G:$Q,2,FALSE)</f>
        <v>2492+P6-M4 芯层湿刨花料仓进料皮带运输机 变频器通讯 实际运行反馈电流</v>
      </c>
      <c r="D1159" t="s">
        <v>154</v>
      </c>
      <c r="E1159" t="s">
        <v>154</v>
      </c>
      <c r="F1159">
        <v>0</v>
      </c>
      <c r="G1159" t="s">
        <v>154</v>
      </c>
      <c r="H1159" t="s">
        <v>154</v>
      </c>
      <c r="I1159">
        <v>0</v>
      </c>
      <c r="J1159">
        <v>0</v>
      </c>
      <c r="L1159">
        <v>0</v>
      </c>
      <c r="M1159">
        <v>-32768</v>
      </c>
      <c r="N1159">
        <v>32767</v>
      </c>
      <c r="O1159">
        <v>0</v>
      </c>
      <c r="P1159">
        <v>0</v>
      </c>
      <c r="Q1159" t="s">
        <v>155</v>
      </c>
      <c r="R1159">
        <v>0</v>
      </c>
      <c r="S1159">
        <v>1</v>
      </c>
      <c r="T1159" t="s">
        <v>155</v>
      </c>
      <c r="U1159">
        <v>0</v>
      </c>
      <c r="V1159">
        <v>1</v>
      </c>
      <c r="W1159" t="s">
        <v>155</v>
      </c>
      <c r="X1159">
        <v>0</v>
      </c>
      <c r="Y1159">
        <v>1</v>
      </c>
      <c r="Z1159" t="s">
        <v>155</v>
      </c>
      <c r="AA1159">
        <v>0</v>
      </c>
      <c r="AB1159">
        <v>1</v>
      </c>
      <c r="AC1159" t="s">
        <v>155</v>
      </c>
      <c r="AD1159">
        <v>0</v>
      </c>
      <c r="AE1159">
        <v>1</v>
      </c>
      <c r="AF1159" t="s">
        <v>155</v>
      </c>
      <c r="AG1159">
        <v>0</v>
      </c>
      <c r="AH1159">
        <v>1</v>
      </c>
      <c r="AI1159">
        <v>0</v>
      </c>
      <c r="AJ1159" t="s">
        <v>155</v>
      </c>
      <c r="AK1159">
        <v>0</v>
      </c>
      <c r="AL1159">
        <v>1</v>
      </c>
      <c r="AM1159" t="s">
        <v>4774</v>
      </c>
      <c r="AN1159">
        <v>-32768</v>
      </c>
      <c r="AO1159">
        <v>32767</v>
      </c>
      <c r="AP1159" t="s">
        <v>4775</v>
      </c>
      <c r="AQ1159" s="1" t="s">
        <v>157</v>
      </c>
      <c r="AR1159" t="s">
        <v>158</v>
      </c>
      <c r="AS1159" t="str">
        <f>VLOOKUP('intouch变量（实型）'!$A1159,基本表格!$G:$Q,3,FALSE)</f>
        <v>DB200,REAL160</v>
      </c>
      <c r="AT1159" t="str">
        <f>VLOOKUP('intouch变量（实型）'!$A1159,基本表格!$G:$Q,10,FALSE)</f>
        <v>Yes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</row>
    <row r="1160" spans="1:55">
      <c r="A1160" t="s">
        <v>6658</v>
      </c>
      <c r="B1160" s="11" t="str">
        <f t="shared" si="18"/>
        <v>CHPD</v>
      </c>
      <c r="C1160" s="11" t="str">
        <f>VLOOKUP('intouch变量（实型）'!$A1160,基本表格!$G:$Q,2,FALSE)</f>
        <v>2492+P6-M4 芯层湿刨花料仓进料皮带运输机 变频器通讯 转矩百分比</v>
      </c>
      <c r="D1160" t="s">
        <v>154</v>
      </c>
      <c r="E1160" t="s">
        <v>154</v>
      </c>
      <c r="F1160">
        <v>0</v>
      </c>
      <c r="G1160" t="s">
        <v>154</v>
      </c>
      <c r="H1160" t="s">
        <v>154</v>
      </c>
      <c r="I1160">
        <v>0</v>
      </c>
      <c r="J1160">
        <v>0</v>
      </c>
      <c r="L1160">
        <v>0</v>
      </c>
      <c r="M1160">
        <v>-32768</v>
      </c>
      <c r="N1160">
        <v>32767</v>
      </c>
      <c r="O1160">
        <v>0</v>
      </c>
      <c r="P1160">
        <v>0</v>
      </c>
      <c r="Q1160" t="s">
        <v>155</v>
      </c>
      <c r="R1160">
        <v>0</v>
      </c>
      <c r="S1160">
        <v>1</v>
      </c>
      <c r="T1160" t="s">
        <v>155</v>
      </c>
      <c r="U1160">
        <v>0</v>
      </c>
      <c r="V1160">
        <v>1</v>
      </c>
      <c r="W1160" t="s">
        <v>155</v>
      </c>
      <c r="X1160">
        <v>0</v>
      </c>
      <c r="Y1160">
        <v>1</v>
      </c>
      <c r="Z1160" t="s">
        <v>155</v>
      </c>
      <c r="AA1160">
        <v>0</v>
      </c>
      <c r="AB1160">
        <v>1</v>
      </c>
      <c r="AC1160" t="s">
        <v>155</v>
      </c>
      <c r="AD1160">
        <v>0</v>
      </c>
      <c r="AE1160">
        <v>1</v>
      </c>
      <c r="AF1160" t="s">
        <v>155</v>
      </c>
      <c r="AG1160">
        <v>0</v>
      </c>
      <c r="AH1160">
        <v>1</v>
      </c>
      <c r="AI1160">
        <v>0</v>
      </c>
      <c r="AJ1160" t="s">
        <v>155</v>
      </c>
      <c r="AK1160">
        <v>0</v>
      </c>
      <c r="AL1160">
        <v>1</v>
      </c>
      <c r="AM1160" t="s">
        <v>4774</v>
      </c>
      <c r="AN1160">
        <v>-32768</v>
      </c>
      <c r="AO1160">
        <v>32767</v>
      </c>
      <c r="AP1160" t="s">
        <v>4775</v>
      </c>
      <c r="AQ1160" s="1" t="s">
        <v>157</v>
      </c>
      <c r="AR1160" t="s">
        <v>158</v>
      </c>
      <c r="AS1160" t="str">
        <f>VLOOKUP('intouch变量（实型）'!$A1160,基本表格!$G:$Q,3,FALSE)</f>
        <v>DB200,REAL164</v>
      </c>
      <c r="AT1160" t="str">
        <f>VLOOKUP('intouch变量（实型）'!$A1160,基本表格!$G:$Q,10,FALSE)</f>
        <v>Yes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</row>
    <row r="1161" spans="1:55">
      <c r="A1161" t="s">
        <v>6659</v>
      </c>
      <c r="B1161" s="11" t="str">
        <f t="shared" si="18"/>
        <v>CHPD</v>
      </c>
      <c r="C1161" s="11" t="str">
        <f>VLOOKUP('intouch变量（实型）'!$A1161,基本表格!$G:$Q,2,FALSE)</f>
        <v>2492+P6-M4 芯层湿刨花料仓进料皮带运输机 变频器通讯 给定速度</v>
      </c>
      <c r="D1161" t="s">
        <v>154</v>
      </c>
      <c r="E1161" t="s">
        <v>154</v>
      </c>
      <c r="F1161">
        <v>0</v>
      </c>
      <c r="G1161" t="s">
        <v>154</v>
      </c>
      <c r="H1161" t="s">
        <v>154</v>
      </c>
      <c r="I1161">
        <v>0</v>
      </c>
      <c r="J1161">
        <v>0</v>
      </c>
      <c r="L1161">
        <v>0</v>
      </c>
      <c r="M1161">
        <v>-32768</v>
      </c>
      <c r="N1161">
        <v>32767</v>
      </c>
      <c r="O1161">
        <v>0</v>
      </c>
      <c r="P1161">
        <v>0</v>
      </c>
      <c r="Q1161" t="s">
        <v>155</v>
      </c>
      <c r="R1161">
        <v>0</v>
      </c>
      <c r="S1161">
        <v>1</v>
      </c>
      <c r="T1161" t="s">
        <v>155</v>
      </c>
      <c r="U1161">
        <v>0</v>
      </c>
      <c r="V1161">
        <v>1</v>
      </c>
      <c r="W1161" t="s">
        <v>155</v>
      </c>
      <c r="X1161">
        <v>0</v>
      </c>
      <c r="Y1161">
        <v>1</v>
      </c>
      <c r="Z1161" t="s">
        <v>155</v>
      </c>
      <c r="AA1161">
        <v>0</v>
      </c>
      <c r="AB1161">
        <v>1</v>
      </c>
      <c r="AC1161" t="s">
        <v>155</v>
      </c>
      <c r="AD1161">
        <v>0</v>
      </c>
      <c r="AE1161">
        <v>1</v>
      </c>
      <c r="AF1161" t="s">
        <v>155</v>
      </c>
      <c r="AG1161">
        <v>0</v>
      </c>
      <c r="AH1161">
        <v>1</v>
      </c>
      <c r="AI1161">
        <v>0</v>
      </c>
      <c r="AJ1161" t="s">
        <v>155</v>
      </c>
      <c r="AK1161">
        <v>0</v>
      </c>
      <c r="AL1161">
        <v>1</v>
      </c>
      <c r="AM1161" t="s">
        <v>4774</v>
      </c>
      <c r="AN1161">
        <v>-32768</v>
      </c>
      <c r="AO1161">
        <v>32767</v>
      </c>
      <c r="AP1161" t="s">
        <v>4775</v>
      </c>
      <c r="AQ1161" s="1" t="s">
        <v>157</v>
      </c>
      <c r="AR1161" t="s">
        <v>158</v>
      </c>
      <c r="AS1161" t="str">
        <f>VLOOKUP('intouch变量（实型）'!$A1161,基本表格!$G:$Q,3,FALSE)</f>
        <v>DB200,REAL168</v>
      </c>
      <c r="AT1161" t="str">
        <f>VLOOKUP('intouch变量（实型）'!$A1161,基本表格!$G:$Q,10,FALSE)</f>
        <v>No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</row>
    <row r="1162" spans="1:55">
      <c r="A1162" t="s">
        <v>6660</v>
      </c>
      <c r="B1162" s="11" t="str">
        <f t="shared" si="18"/>
        <v>CHPD</v>
      </c>
      <c r="C1162" s="11" t="str">
        <f>VLOOKUP('intouch变量（实型）'!$A1162,基本表格!$G:$Q,2,FALSE)</f>
        <v>2492+P6-M4 芯层湿刨花料仓进料皮带运输机 变频器通讯 加速时间</v>
      </c>
      <c r="D1162" t="s">
        <v>154</v>
      </c>
      <c r="E1162" t="s">
        <v>154</v>
      </c>
      <c r="F1162">
        <v>0</v>
      </c>
      <c r="G1162" t="s">
        <v>154</v>
      </c>
      <c r="H1162" t="s">
        <v>154</v>
      </c>
      <c r="I1162">
        <v>0</v>
      </c>
      <c r="J1162">
        <v>0</v>
      </c>
      <c r="L1162">
        <v>0</v>
      </c>
      <c r="M1162">
        <v>-32768</v>
      </c>
      <c r="N1162">
        <v>32767</v>
      </c>
      <c r="O1162">
        <v>0</v>
      </c>
      <c r="P1162">
        <v>0</v>
      </c>
      <c r="Q1162" t="s">
        <v>155</v>
      </c>
      <c r="R1162">
        <v>0</v>
      </c>
      <c r="S1162">
        <v>1</v>
      </c>
      <c r="T1162" t="s">
        <v>155</v>
      </c>
      <c r="U1162">
        <v>0</v>
      </c>
      <c r="V1162">
        <v>1</v>
      </c>
      <c r="W1162" t="s">
        <v>155</v>
      </c>
      <c r="X1162">
        <v>0</v>
      </c>
      <c r="Y1162">
        <v>1</v>
      </c>
      <c r="Z1162" t="s">
        <v>155</v>
      </c>
      <c r="AA1162">
        <v>0</v>
      </c>
      <c r="AB1162">
        <v>1</v>
      </c>
      <c r="AC1162" t="s">
        <v>155</v>
      </c>
      <c r="AD1162">
        <v>0</v>
      </c>
      <c r="AE1162">
        <v>1</v>
      </c>
      <c r="AF1162" t="s">
        <v>155</v>
      </c>
      <c r="AG1162">
        <v>0</v>
      </c>
      <c r="AH1162">
        <v>1</v>
      </c>
      <c r="AI1162">
        <v>0</v>
      </c>
      <c r="AJ1162" t="s">
        <v>155</v>
      </c>
      <c r="AK1162">
        <v>0</v>
      </c>
      <c r="AL1162">
        <v>1</v>
      </c>
      <c r="AM1162" t="s">
        <v>4774</v>
      </c>
      <c r="AN1162">
        <v>-32768</v>
      </c>
      <c r="AO1162">
        <v>32767</v>
      </c>
      <c r="AP1162" t="s">
        <v>4775</v>
      </c>
      <c r="AQ1162" s="1" t="s">
        <v>157</v>
      </c>
      <c r="AR1162" t="s">
        <v>158</v>
      </c>
      <c r="AS1162" t="str">
        <f>VLOOKUP('intouch变量（实型）'!$A1162,基本表格!$G:$Q,3,FALSE)</f>
        <v>DB200,REAL172</v>
      </c>
      <c r="AT1162" t="str">
        <f>VLOOKUP('intouch变量（实型）'!$A1162,基本表格!$G:$Q,10,FALSE)</f>
        <v>No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</row>
    <row r="1163" spans="1:55">
      <c r="A1163" t="s">
        <v>6661</v>
      </c>
      <c r="B1163" s="11" t="str">
        <f t="shared" si="18"/>
        <v>CHPD</v>
      </c>
      <c r="C1163" s="11" t="str">
        <f>VLOOKUP('intouch变量（实型）'!$A1163,基本表格!$G:$Q,2,FALSE)</f>
        <v>2492+P6-M4 芯层湿刨花料仓进料皮带运输机 变频器通讯 减速时间</v>
      </c>
      <c r="D1163" t="s">
        <v>154</v>
      </c>
      <c r="E1163" t="s">
        <v>154</v>
      </c>
      <c r="F1163">
        <v>0</v>
      </c>
      <c r="G1163" t="s">
        <v>154</v>
      </c>
      <c r="H1163" t="s">
        <v>154</v>
      </c>
      <c r="I1163">
        <v>0</v>
      </c>
      <c r="J1163">
        <v>0</v>
      </c>
      <c r="L1163">
        <v>0</v>
      </c>
      <c r="M1163">
        <v>-32768</v>
      </c>
      <c r="N1163">
        <v>32767</v>
      </c>
      <c r="O1163">
        <v>0</v>
      </c>
      <c r="P1163">
        <v>0</v>
      </c>
      <c r="Q1163" t="s">
        <v>155</v>
      </c>
      <c r="R1163">
        <v>0</v>
      </c>
      <c r="S1163">
        <v>1</v>
      </c>
      <c r="T1163" t="s">
        <v>155</v>
      </c>
      <c r="U1163">
        <v>0</v>
      </c>
      <c r="V1163">
        <v>1</v>
      </c>
      <c r="W1163" t="s">
        <v>155</v>
      </c>
      <c r="X1163">
        <v>0</v>
      </c>
      <c r="Y1163">
        <v>1</v>
      </c>
      <c r="Z1163" t="s">
        <v>155</v>
      </c>
      <c r="AA1163">
        <v>0</v>
      </c>
      <c r="AB1163">
        <v>1</v>
      </c>
      <c r="AC1163" t="s">
        <v>155</v>
      </c>
      <c r="AD1163">
        <v>0</v>
      </c>
      <c r="AE1163">
        <v>1</v>
      </c>
      <c r="AF1163" t="s">
        <v>155</v>
      </c>
      <c r="AG1163">
        <v>0</v>
      </c>
      <c r="AH1163">
        <v>1</v>
      </c>
      <c r="AI1163">
        <v>0</v>
      </c>
      <c r="AJ1163" t="s">
        <v>155</v>
      </c>
      <c r="AK1163">
        <v>0</v>
      </c>
      <c r="AL1163">
        <v>1</v>
      </c>
      <c r="AM1163" t="s">
        <v>4774</v>
      </c>
      <c r="AN1163">
        <v>-32768</v>
      </c>
      <c r="AO1163">
        <v>32767</v>
      </c>
      <c r="AP1163" t="s">
        <v>4775</v>
      </c>
      <c r="AQ1163" s="1" t="s">
        <v>157</v>
      </c>
      <c r="AR1163" t="s">
        <v>158</v>
      </c>
      <c r="AS1163" t="str">
        <f>VLOOKUP('intouch变量（实型）'!$A1163,基本表格!$G:$Q,3,FALSE)</f>
        <v>DB200,REAL176</v>
      </c>
      <c r="AT1163" t="str">
        <f>VLOOKUP('intouch变量（实型）'!$A1163,基本表格!$G:$Q,10,FALSE)</f>
        <v>No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</row>
    <row r="1164" spans="1:55">
      <c r="A1164" t="s">
        <v>6662</v>
      </c>
      <c r="B1164" s="11" t="str">
        <f t="shared" si="18"/>
        <v>CHPD</v>
      </c>
      <c r="C1164" s="11" t="str">
        <f>VLOOKUP('intouch变量（实型）'!$A1164,基本表格!$G:$Q,2,FALSE)</f>
        <v>2492+P6-M4 芯层湿刨花料仓进料皮带运输机 变频器通讯 最大频率</v>
      </c>
      <c r="D1164" t="s">
        <v>154</v>
      </c>
      <c r="E1164" t="s">
        <v>154</v>
      </c>
      <c r="F1164">
        <v>0</v>
      </c>
      <c r="G1164" t="s">
        <v>154</v>
      </c>
      <c r="H1164" t="s">
        <v>154</v>
      </c>
      <c r="I1164">
        <v>0</v>
      </c>
      <c r="J1164">
        <v>0</v>
      </c>
      <c r="L1164">
        <v>0</v>
      </c>
      <c r="M1164">
        <v>-32768</v>
      </c>
      <c r="N1164">
        <v>32767</v>
      </c>
      <c r="O1164">
        <v>0</v>
      </c>
      <c r="P1164">
        <v>0</v>
      </c>
      <c r="Q1164" t="s">
        <v>155</v>
      </c>
      <c r="R1164">
        <v>0</v>
      </c>
      <c r="S1164">
        <v>1</v>
      </c>
      <c r="T1164" t="s">
        <v>155</v>
      </c>
      <c r="U1164">
        <v>0</v>
      </c>
      <c r="V1164">
        <v>1</v>
      </c>
      <c r="W1164" t="s">
        <v>155</v>
      </c>
      <c r="X1164">
        <v>0</v>
      </c>
      <c r="Y1164">
        <v>1</v>
      </c>
      <c r="Z1164" t="s">
        <v>155</v>
      </c>
      <c r="AA1164">
        <v>0</v>
      </c>
      <c r="AB1164">
        <v>1</v>
      </c>
      <c r="AC1164" t="s">
        <v>155</v>
      </c>
      <c r="AD1164">
        <v>0</v>
      </c>
      <c r="AE1164">
        <v>1</v>
      </c>
      <c r="AF1164" t="s">
        <v>155</v>
      </c>
      <c r="AG1164">
        <v>0</v>
      </c>
      <c r="AH1164">
        <v>1</v>
      </c>
      <c r="AI1164">
        <v>0</v>
      </c>
      <c r="AJ1164" t="s">
        <v>155</v>
      </c>
      <c r="AK1164">
        <v>0</v>
      </c>
      <c r="AL1164">
        <v>1</v>
      </c>
      <c r="AM1164" t="s">
        <v>4774</v>
      </c>
      <c r="AN1164">
        <v>-32768</v>
      </c>
      <c r="AO1164">
        <v>32767</v>
      </c>
      <c r="AP1164" t="s">
        <v>4775</v>
      </c>
      <c r="AQ1164" s="1" t="s">
        <v>157</v>
      </c>
      <c r="AR1164" t="s">
        <v>158</v>
      </c>
      <c r="AS1164" t="str">
        <f>VLOOKUP('intouch变量（实型）'!$A1164,基本表格!$G:$Q,3,FALSE)</f>
        <v>DB200,REAL180</v>
      </c>
      <c r="AT1164" t="str">
        <f>VLOOKUP('intouch变量（实型）'!$A1164,基本表格!$G:$Q,10,FALSE)</f>
        <v>No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</row>
    <row r="1165" spans="1:55">
      <c r="A1165" t="s">
        <v>6663</v>
      </c>
      <c r="B1165" s="11" t="str">
        <f t="shared" si="18"/>
        <v>CHPD</v>
      </c>
      <c r="C1165" s="11" t="str">
        <f>VLOOKUP('intouch变量（实型）'!$A1165,基本表格!$G:$Q,2,FALSE)</f>
        <v>2492+P6-M4 芯层湿刨花料仓进料皮带运输机 变频器通讯 最小频率</v>
      </c>
      <c r="D1165" t="s">
        <v>154</v>
      </c>
      <c r="E1165" t="s">
        <v>154</v>
      </c>
      <c r="F1165">
        <v>0</v>
      </c>
      <c r="G1165" t="s">
        <v>154</v>
      </c>
      <c r="H1165" t="s">
        <v>154</v>
      </c>
      <c r="I1165">
        <v>0</v>
      </c>
      <c r="J1165">
        <v>0</v>
      </c>
      <c r="L1165">
        <v>0</v>
      </c>
      <c r="M1165">
        <v>-32768</v>
      </c>
      <c r="N1165">
        <v>32767</v>
      </c>
      <c r="O1165">
        <v>0</v>
      </c>
      <c r="P1165">
        <v>0</v>
      </c>
      <c r="Q1165" t="s">
        <v>155</v>
      </c>
      <c r="R1165">
        <v>0</v>
      </c>
      <c r="S1165">
        <v>1</v>
      </c>
      <c r="T1165" t="s">
        <v>155</v>
      </c>
      <c r="U1165">
        <v>0</v>
      </c>
      <c r="V1165">
        <v>1</v>
      </c>
      <c r="W1165" t="s">
        <v>155</v>
      </c>
      <c r="X1165">
        <v>0</v>
      </c>
      <c r="Y1165">
        <v>1</v>
      </c>
      <c r="Z1165" t="s">
        <v>155</v>
      </c>
      <c r="AA1165">
        <v>0</v>
      </c>
      <c r="AB1165">
        <v>1</v>
      </c>
      <c r="AC1165" t="s">
        <v>155</v>
      </c>
      <c r="AD1165">
        <v>0</v>
      </c>
      <c r="AE1165">
        <v>1</v>
      </c>
      <c r="AF1165" t="s">
        <v>155</v>
      </c>
      <c r="AG1165">
        <v>0</v>
      </c>
      <c r="AH1165">
        <v>1</v>
      </c>
      <c r="AI1165">
        <v>0</v>
      </c>
      <c r="AJ1165" t="s">
        <v>155</v>
      </c>
      <c r="AK1165">
        <v>0</v>
      </c>
      <c r="AL1165">
        <v>1</v>
      </c>
      <c r="AM1165" t="s">
        <v>4774</v>
      </c>
      <c r="AN1165">
        <v>-32768</v>
      </c>
      <c r="AO1165">
        <v>32767</v>
      </c>
      <c r="AP1165" t="s">
        <v>4775</v>
      </c>
      <c r="AQ1165" s="1" t="s">
        <v>157</v>
      </c>
      <c r="AR1165" t="s">
        <v>158</v>
      </c>
      <c r="AS1165" t="str">
        <f>VLOOKUP('intouch变量（实型）'!$A1165,基本表格!$G:$Q,3,FALSE)</f>
        <v>DB200,REAL184</v>
      </c>
      <c r="AT1165" t="str">
        <f>VLOOKUP('intouch变量（实型）'!$A1165,基本表格!$G:$Q,10,FALSE)</f>
        <v>No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</row>
    <row r="1166" spans="1:55">
      <c r="A1166" t="s">
        <v>6664</v>
      </c>
      <c r="B1166" s="11" t="str">
        <f t="shared" si="18"/>
        <v>CHPD</v>
      </c>
      <c r="C1166" s="11" t="str">
        <f>VLOOKUP('intouch变量（实型）'!$A1166,基本表格!$G:$Q,2,FALSE)</f>
        <v>2492+P6-M4 芯层湿刨花料仓进料皮带运输机 变频器通讯 多级速度</v>
      </c>
      <c r="D1166" t="s">
        <v>154</v>
      </c>
      <c r="E1166" t="s">
        <v>154</v>
      </c>
      <c r="F1166">
        <v>0</v>
      </c>
      <c r="G1166" t="s">
        <v>154</v>
      </c>
      <c r="H1166" t="s">
        <v>154</v>
      </c>
      <c r="I1166">
        <v>0</v>
      </c>
      <c r="J1166">
        <v>0</v>
      </c>
      <c r="L1166">
        <v>0</v>
      </c>
      <c r="M1166">
        <v>-32768</v>
      </c>
      <c r="N1166">
        <v>32767</v>
      </c>
      <c r="O1166">
        <v>0</v>
      </c>
      <c r="P1166">
        <v>0</v>
      </c>
      <c r="Q1166" t="s">
        <v>155</v>
      </c>
      <c r="R1166">
        <v>0</v>
      </c>
      <c r="S1166">
        <v>1</v>
      </c>
      <c r="T1166" t="s">
        <v>155</v>
      </c>
      <c r="U1166">
        <v>0</v>
      </c>
      <c r="V1166">
        <v>1</v>
      </c>
      <c r="W1166" t="s">
        <v>155</v>
      </c>
      <c r="X1166">
        <v>0</v>
      </c>
      <c r="Y1166">
        <v>1</v>
      </c>
      <c r="Z1166" t="s">
        <v>155</v>
      </c>
      <c r="AA1166">
        <v>0</v>
      </c>
      <c r="AB1166">
        <v>1</v>
      </c>
      <c r="AC1166" t="s">
        <v>155</v>
      </c>
      <c r="AD1166">
        <v>0</v>
      </c>
      <c r="AE1166">
        <v>1</v>
      </c>
      <c r="AF1166" t="s">
        <v>155</v>
      </c>
      <c r="AG1166">
        <v>0</v>
      </c>
      <c r="AH1166">
        <v>1</v>
      </c>
      <c r="AI1166">
        <v>0</v>
      </c>
      <c r="AJ1166" t="s">
        <v>155</v>
      </c>
      <c r="AK1166">
        <v>0</v>
      </c>
      <c r="AL1166">
        <v>1</v>
      </c>
      <c r="AM1166" t="s">
        <v>4774</v>
      </c>
      <c r="AN1166">
        <v>-32768</v>
      </c>
      <c r="AO1166">
        <v>32767</v>
      </c>
      <c r="AP1166" t="s">
        <v>4775</v>
      </c>
      <c r="AQ1166" s="1" t="s">
        <v>157</v>
      </c>
      <c r="AR1166" t="s">
        <v>158</v>
      </c>
      <c r="AS1166" t="str">
        <f>VLOOKUP('intouch变量（实型）'!$A1166,基本表格!$G:$Q,3,FALSE)</f>
        <v>DB200,REAL188</v>
      </c>
      <c r="AT1166" t="str">
        <f>VLOOKUP('intouch变量（实型）'!$A1166,基本表格!$G:$Q,10,FALSE)</f>
        <v>No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</row>
    <row r="1167" spans="1:55">
      <c r="A1167" t="s">
        <v>6665</v>
      </c>
      <c r="B1167" s="11" t="str">
        <f t="shared" si="18"/>
        <v>CHPD</v>
      </c>
      <c r="C1167" s="11" t="str">
        <f>VLOOKUP('intouch变量（实型）'!$A1167,基本表格!$G:$Q,2,FALSE)</f>
        <v>2492+P6-M4 芯层湿刨花料仓进料皮带运输机 变频器通讯 多级转速</v>
      </c>
      <c r="D1167" t="s">
        <v>154</v>
      </c>
      <c r="E1167" t="s">
        <v>154</v>
      </c>
      <c r="F1167">
        <v>0</v>
      </c>
      <c r="G1167" t="s">
        <v>154</v>
      </c>
      <c r="H1167" t="s">
        <v>154</v>
      </c>
      <c r="I1167">
        <v>0</v>
      </c>
      <c r="J1167">
        <v>0</v>
      </c>
      <c r="L1167">
        <v>0</v>
      </c>
      <c r="M1167">
        <v>-32768</v>
      </c>
      <c r="N1167">
        <v>32767</v>
      </c>
      <c r="O1167">
        <v>0</v>
      </c>
      <c r="P1167">
        <v>0</v>
      </c>
      <c r="Q1167" t="s">
        <v>155</v>
      </c>
      <c r="R1167">
        <v>0</v>
      </c>
      <c r="S1167">
        <v>1</v>
      </c>
      <c r="T1167" t="s">
        <v>155</v>
      </c>
      <c r="U1167">
        <v>0</v>
      </c>
      <c r="V1167">
        <v>1</v>
      </c>
      <c r="W1167" t="s">
        <v>155</v>
      </c>
      <c r="X1167">
        <v>0</v>
      </c>
      <c r="Y1167">
        <v>1</v>
      </c>
      <c r="Z1167" t="s">
        <v>155</v>
      </c>
      <c r="AA1167">
        <v>0</v>
      </c>
      <c r="AB1167">
        <v>1</v>
      </c>
      <c r="AC1167" t="s">
        <v>155</v>
      </c>
      <c r="AD1167">
        <v>0</v>
      </c>
      <c r="AE1167">
        <v>1</v>
      </c>
      <c r="AF1167" t="s">
        <v>155</v>
      </c>
      <c r="AG1167">
        <v>0</v>
      </c>
      <c r="AH1167">
        <v>1</v>
      </c>
      <c r="AI1167">
        <v>0</v>
      </c>
      <c r="AJ1167" t="s">
        <v>155</v>
      </c>
      <c r="AK1167">
        <v>0</v>
      </c>
      <c r="AL1167">
        <v>1</v>
      </c>
      <c r="AM1167" t="s">
        <v>4774</v>
      </c>
      <c r="AN1167">
        <v>-32768</v>
      </c>
      <c r="AO1167">
        <v>32767</v>
      </c>
      <c r="AP1167" t="s">
        <v>4775</v>
      </c>
      <c r="AQ1167" s="1" t="s">
        <v>157</v>
      </c>
      <c r="AR1167" t="s">
        <v>158</v>
      </c>
      <c r="AS1167" t="str">
        <f>VLOOKUP('intouch变量（实型）'!$A1167,基本表格!$G:$Q,3,FALSE)</f>
        <v>DB200,REAL192</v>
      </c>
      <c r="AT1167" t="str">
        <f>VLOOKUP('intouch变量（实型）'!$A1167,基本表格!$G:$Q,10,FALSE)</f>
        <v>No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</row>
    <row r="1168" spans="1:55">
      <c r="A1168" t="s">
        <v>6666</v>
      </c>
      <c r="B1168" s="11" t="str">
        <f t="shared" si="18"/>
        <v>CHPD</v>
      </c>
      <c r="C1168" s="11" t="str">
        <f>VLOOKUP('intouch变量（实型）'!$A1168,基本表格!$G:$Q,2,FALSE)</f>
        <v>2492+P6-M4 芯层湿刨花料仓进料皮带运输机 反馈转速 实际值</v>
      </c>
      <c r="D1168" t="s">
        <v>154</v>
      </c>
      <c r="E1168" t="s">
        <v>154</v>
      </c>
      <c r="F1168">
        <v>0</v>
      </c>
      <c r="G1168" t="s">
        <v>154</v>
      </c>
      <c r="H1168" t="s">
        <v>154</v>
      </c>
      <c r="I1168">
        <v>0</v>
      </c>
      <c r="J1168">
        <v>0</v>
      </c>
      <c r="L1168">
        <v>0</v>
      </c>
      <c r="M1168">
        <v>-32768</v>
      </c>
      <c r="N1168">
        <v>32767</v>
      </c>
      <c r="O1168">
        <v>0</v>
      </c>
      <c r="P1168">
        <v>0</v>
      </c>
      <c r="Q1168" t="s">
        <v>155</v>
      </c>
      <c r="R1168">
        <v>0</v>
      </c>
      <c r="S1168">
        <v>1</v>
      </c>
      <c r="T1168" t="s">
        <v>155</v>
      </c>
      <c r="U1168">
        <v>0</v>
      </c>
      <c r="V1168">
        <v>1</v>
      </c>
      <c r="W1168" t="s">
        <v>155</v>
      </c>
      <c r="X1168">
        <v>0</v>
      </c>
      <c r="Y1168">
        <v>1</v>
      </c>
      <c r="Z1168" t="s">
        <v>155</v>
      </c>
      <c r="AA1168">
        <v>0</v>
      </c>
      <c r="AB1168">
        <v>1</v>
      </c>
      <c r="AC1168" t="s">
        <v>155</v>
      </c>
      <c r="AD1168">
        <v>0</v>
      </c>
      <c r="AE1168">
        <v>1</v>
      </c>
      <c r="AF1168" t="s">
        <v>155</v>
      </c>
      <c r="AG1168">
        <v>0</v>
      </c>
      <c r="AH1168">
        <v>1</v>
      </c>
      <c r="AI1168">
        <v>0</v>
      </c>
      <c r="AJ1168" t="s">
        <v>155</v>
      </c>
      <c r="AK1168">
        <v>0</v>
      </c>
      <c r="AL1168">
        <v>1</v>
      </c>
      <c r="AM1168" t="s">
        <v>4774</v>
      </c>
      <c r="AN1168">
        <v>-32768</v>
      </c>
      <c r="AO1168">
        <v>32767</v>
      </c>
      <c r="AP1168" t="s">
        <v>4775</v>
      </c>
      <c r="AQ1168" s="1" t="s">
        <v>157</v>
      </c>
      <c r="AR1168" t="s">
        <v>158</v>
      </c>
      <c r="AS1168" t="str">
        <f>VLOOKUP('intouch变量（实型）'!$A1168,基本表格!$G:$Q,3,FALSE)</f>
        <v>DB200,REAL206</v>
      </c>
      <c r="AT1168" t="str">
        <f>VLOOKUP('intouch变量（实型）'!$A1168,基本表格!$G:$Q,10,FALSE)</f>
        <v>Yes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</row>
    <row r="1169" spans="1:55">
      <c r="A1169" t="s">
        <v>6667</v>
      </c>
      <c r="B1169" s="11" t="str">
        <f t="shared" si="18"/>
        <v>CHPD</v>
      </c>
      <c r="C1169" s="11" t="str">
        <f>VLOOKUP('intouch变量（实型）'!$A1169,基本表格!$G:$Q,2,FALSE)</f>
        <v>2492+P6-M4 芯层湿刨花料仓进料皮带运输机 反馈转速 量程</v>
      </c>
      <c r="D1169" t="s">
        <v>154</v>
      </c>
      <c r="E1169" t="s">
        <v>154</v>
      </c>
      <c r="F1169">
        <v>0</v>
      </c>
      <c r="G1169" t="s">
        <v>154</v>
      </c>
      <c r="H1169" t="s">
        <v>154</v>
      </c>
      <c r="I1169">
        <v>0</v>
      </c>
      <c r="J1169">
        <v>0</v>
      </c>
      <c r="L1169">
        <v>0</v>
      </c>
      <c r="M1169">
        <v>-32768</v>
      </c>
      <c r="N1169">
        <v>32767</v>
      </c>
      <c r="O1169">
        <v>0</v>
      </c>
      <c r="P1169">
        <v>0</v>
      </c>
      <c r="Q1169" t="s">
        <v>155</v>
      </c>
      <c r="R1169">
        <v>0</v>
      </c>
      <c r="S1169">
        <v>1</v>
      </c>
      <c r="T1169" t="s">
        <v>155</v>
      </c>
      <c r="U1169">
        <v>0</v>
      </c>
      <c r="V1169">
        <v>1</v>
      </c>
      <c r="W1169" t="s">
        <v>155</v>
      </c>
      <c r="X1169">
        <v>0</v>
      </c>
      <c r="Y1169">
        <v>1</v>
      </c>
      <c r="Z1169" t="s">
        <v>155</v>
      </c>
      <c r="AA1169">
        <v>0</v>
      </c>
      <c r="AB1169">
        <v>1</v>
      </c>
      <c r="AC1169" t="s">
        <v>155</v>
      </c>
      <c r="AD1169">
        <v>0</v>
      </c>
      <c r="AE1169">
        <v>1</v>
      </c>
      <c r="AF1169" t="s">
        <v>155</v>
      </c>
      <c r="AG1169">
        <v>0</v>
      </c>
      <c r="AH1169">
        <v>1</v>
      </c>
      <c r="AI1169">
        <v>0</v>
      </c>
      <c r="AJ1169" t="s">
        <v>155</v>
      </c>
      <c r="AK1169">
        <v>0</v>
      </c>
      <c r="AL1169">
        <v>1</v>
      </c>
      <c r="AM1169" t="s">
        <v>4774</v>
      </c>
      <c r="AN1169">
        <v>-32768</v>
      </c>
      <c r="AO1169">
        <v>32767</v>
      </c>
      <c r="AP1169" t="s">
        <v>4775</v>
      </c>
      <c r="AQ1169" s="1" t="s">
        <v>157</v>
      </c>
      <c r="AR1169" t="s">
        <v>158</v>
      </c>
      <c r="AS1169" t="str">
        <f>VLOOKUP('intouch变量（实型）'!$A1169,基本表格!$G:$Q,3,FALSE)</f>
        <v>DB200,REAL210</v>
      </c>
      <c r="AT1169" t="str">
        <f>VLOOKUP('intouch变量（实型）'!$A1169,基本表格!$G:$Q,10,FALSE)</f>
        <v>No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</row>
    <row r="1170" spans="1:55">
      <c r="A1170" t="s">
        <v>6668</v>
      </c>
      <c r="B1170" s="11" t="str">
        <f t="shared" si="18"/>
        <v>CHPD</v>
      </c>
      <c r="C1170" s="11" t="str">
        <f>VLOOKUP('intouch变量（实型）'!$A1170,基本表格!$G:$Q,2,FALSE)</f>
        <v>2492+P6-M4 芯层湿刨花料仓进料皮带运输机 反馈转速 上限值</v>
      </c>
      <c r="D1170" t="s">
        <v>154</v>
      </c>
      <c r="E1170" t="s">
        <v>154</v>
      </c>
      <c r="F1170">
        <v>0</v>
      </c>
      <c r="G1170" t="s">
        <v>154</v>
      </c>
      <c r="H1170" t="s">
        <v>154</v>
      </c>
      <c r="I1170">
        <v>0</v>
      </c>
      <c r="J1170">
        <v>0</v>
      </c>
      <c r="L1170">
        <v>0</v>
      </c>
      <c r="M1170">
        <v>-32768</v>
      </c>
      <c r="N1170">
        <v>32767</v>
      </c>
      <c r="O1170">
        <v>0</v>
      </c>
      <c r="P1170">
        <v>0</v>
      </c>
      <c r="Q1170" t="s">
        <v>155</v>
      </c>
      <c r="R1170">
        <v>0</v>
      </c>
      <c r="S1170">
        <v>1</v>
      </c>
      <c r="T1170" t="s">
        <v>155</v>
      </c>
      <c r="U1170">
        <v>0</v>
      </c>
      <c r="V1170">
        <v>1</v>
      </c>
      <c r="W1170" t="s">
        <v>155</v>
      </c>
      <c r="X1170">
        <v>0</v>
      </c>
      <c r="Y1170">
        <v>1</v>
      </c>
      <c r="Z1170" t="s">
        <v>155</v>
      </c>
      <c r="AA1170">
        <v>0</v>
      </c>
      <c r="AB1170">
        <v>1</v>
      </c>
      <c r="AC1170" t="s">
        <v>155</v>
      </c>
      <c r="AD1170">
        <v>0</v>
      </c>
      <c r="AE1170">
        <v>1</v>
      </c>
      <c r="AF1170" t="s">
        <v>155</v>
      </c>
      <c r="AG1170">
        <v>0</v>
      </c>
      <c r="AH1170">
        <v>1</v>
      </c>
      <c r="AI1170">
        <v>0</v>
      </c>
      <c r="AJ1170" t="s">
        <v>155</v>
      </c>
      <c r="AK1170">
        <v>0</v>
      </c>
      <c r="AL1170">
        <v>1</v>
      </c>
      <c r="AM1170" t="s">
        <v>4774</v>
      </c>
      <c r="AN1170">
        <v>-32768</v>
      </c>
      <c r="AO1170">
        <v>32767</v>
      </c>
      <c r="AP1170" t="s">
        <v>4775</v>
      </c>
      <c r="AQ1170" s="1" t="s">
        <v>157</v>
      </c>
      <c r="AR1170" t="s">
        <v>158</v>
      </c>
      <c r="AS1170" t="str">
        <f>VLOOKUP('intouch变量（实型）'!$A1170,基本表格!$G:$Q,3,FALSE)</f>
        <v>DB200,REAL214</v>
      </c>
      <c r="AT1170" t="str">
        <f>VLOOKUP('intouch变量（实型）'!$A1170,基本表格!$G:$Q,10,FALSE)</f>
        <v>No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</row>
    <row r="1171" spans="1:55">
      <c r="A1171" t="s">
        <v>6669</v>
      </c>
      <c r="B1171" s="11" t="str">
        <f t="shared" si="18"/>
        <v>CHPD</v>
      </c>
      <c r="C1171" s="11" t="str">
        <f>VLOOKUP('intouch变量（实型）'!$A1171,基本表格!$G:$Q,2,FALSE)</f>
        <v>2492+P6-M4 芯层湿刨花料仓进料皮带运输机 反馈转速 下限值</v>
      </c>
      <c r="D1171" t="s">
        <v>154</v>
      </c>
      <c r="E1171" t="s">
        <v>154</v>
      </c>
      <c r="F1171">
        <v>0</v>
      </c>
      <c r="G1171" t="s">
        <v>154</v>
      </c>
      <c r="H1171" t="s">
        <v>154</v>
      </c>
      <c r="I1171">
        <v>0</v>
      </c>
      <c r="J1171">
        <v>0</v>
      </c>
      <c r="L1171">
        <v>0</v>
      </c>
      <c r="M1171">
        <v>-32768</v>
      </c>
      <c r="N1171">
        <v>32767</v>
      </c>
      <c r="O1171">
        <v>0</v>
      </c>
      <c r="P1171">
        <v>0</v>
      </c>
      <c r="Q1171" t="s">
        <v>155</v>
      </c>
      <c r="R1171">
        <v>0</v>
      </c>
      <c r="S1171">
        <v>1</v>
      </c>
      <c r="T1171" t="s">
        <v>155</v>
      </c>
      <c r="U1171">
        <v>0</v>
      </c>
      <c r="V1171">
        <v>1</v>
      </c>
      <c r="W1171" t="s">
        <v>155</v>
      </c>
      <c r="X1171">
        <v>0</v>
      </c>
      <c r="Y1171">
        <v>1</v>
      </c>
      <c r="Z1171" t="s">
        <v>155</v>
      </c>
      <c r="AA1171">
        <v>0</v>
      </c>
      <c r="AB1171">
        <v>1</v>
      </c>
      <c r="AC1171" t="s">
        <v>155</v>
      </c>
      <c r="AD1171">
        <v>0</v>
      </c>
      <c r="AE1171">
        <v>1</v>
      </c>
      <c r="AF1171" t="s">
        <v>155</v>
      </c>
      <c r="AG1171">
        <v>0</v>
      </c>
      <c r="AH1171">
        <v>1</v>
      </c>
      <c r="AI1171">
        <v>0</v>
      </c>
      <c r="AJ1171" t="s">
        <v>155</v>
      </c>
      <c r="AK1171">
        <v>0</v>
      </c>
      <c r="AL1171">
        <v>1</v>
      </c>
      <c r="AM1171" t="s">
        <v>4774</v>
      </c>
      <c r="AN1171">
        <v>-32768</v>
      </c>
      <c r="AO1171">
        <v>32767</v>
      </c>
      <c r="AP1171" t="s">
        <v>4775</v>
      </c>
      <c r="AQ1171" s="1" t="s">
        <v>157</v>
      </c>
      <c r="AR1171" t="s">
        <v>158</v>
      </c>
      <c r="AS1171" t="str">
        <f>VLOOKUP('intouch变量（实型）'!$A1171,基本表格!$G:$Q,3,FALSE)</f>
        <v>DB200,REAL218</v>
      </c>
      <c r="AT1171" t="str">
        <f>VLOOKUP('intouch变量（实型）'!$A1171,基本表格!$G:$Q,10,FALSE)</f>
        <v>No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</row>
    <row r="1172" spans="1:55">
      <c r="A1172" t="s">
        <v>6670</v>
      </c>
      <c r="B1172" s="11" t="str">
        <f t="shared" si="18"/>
        <v>CHPD</v>
      </c>
      <c r="C1172" s="11" t="str">
        <f>VLOOKUP('intouch变量（实型）'!$A1172,基本表格!$G:$Q,2,FALSE)</f>
        <v>2492+P6-M4 芯层湿刨花料仓进料皮带运输机 反馈转速 上上限值</v>
      </c>
      <c r="D1172" t="s">
        <v>154</v>
      </c>
      <c r="E1172" t="s">
        <v>154</v>
      </c>
      <c r="F1172">
        <v>0</v>
      </c>
      <c r="G1172" t="s">
        <v>154</v>
      </c>
      <c r="H1172" t="s">
        <v>154</v>
      </c>
      <c r="I1172">
        <v>0</v>
      </c>
      <c r="J1172">
        <v>0</v>
      </c>
      <c r="L1172">
        <v>0</v>
      </c>
      <c r="M1172">
        <v>-32768</v>
      </c>
      <c r="N1172">
        <v>32767</v>
      </c>
      <c r="O1172">
        <v>0</v>
      </c>
      <c r="P1172">
        <v>0</v>
      </c>
      <c r="Q1172" t="s">
        <v>155</v>
      </c>
      <c r="R1172">
        <v>0</v>
      </c>
      <c r="S1172">
        <v>1</v>
      </c>
      <c r="T1172" t="s">
        <v>155</v>
      </c>
      <c r="U1172">
        <v>0</v>
      </c>
      <c r="V1172">
        <v>1</v>
      </c>
      <c r="W1172" t="s">
        <v>155</v>
      </c>
      <c r="X1172">
        <v>0</v>
      </c>
      <c r="Y1172">
        <v>1</v>
      </c>
      <c r="Z1172" t="s">
        <v>155</v>
      </c>
      <c r="AA1172">
        <v>0</v>
      </c>
      <c r="AB1172">
        <v>1</v>
      </c>
      <c r="AC1172" t="s">
        <v>155</v>
      </c>
      <c r="AD1172">
        <v>0</v>
      </c>
      <c r="AE1172">
        <v>1</v>
      </c>
      <c r="AF1172" t="s">
        <v>155</v>
      </c>
      <c r="AG1172">
        <v>0</v>
      </c>
      <c r="AH1172">
        <v>1</v>
      </c>
      <c r="AI1172">
        <v>0</v>
      </c>
      <c r="AJ1172" t="s">
        <v>155</v>
      </c>
      <c r="AK1172">
        <v>0</v>
      </c>
      <c r="AL1172">
        <v>1</v>
      </c>
      <c r="AM1172" t="s">
        <v>4774</v>
      </c>
      <c r="AN1172">
        <v>-32768</v>
      </c>
      <c r="AO1172">
        <v>32767</v>
      </c>
      <c r="AP1172" t="s">
        <v>4775</v>
      </c>
      <c r="AQ1172" s="1" t="s">
        <v>157</v>
      </c>
      <c r="AR1172" t="s">
        <v>158</v>
      </c>
      <c r="AS1172" t="str">
        <f>VLOOKUP('intouch变量（实型）'!$A1172,基本表格!$G:$Q,3,FALSE)</f>
        <v>DB200,REAL222</v>
      </c>
      <c r="AT1172" t="str">
        <f>VLOOKUP('intouch变量（实型）'!$A1172,基本表格!$G:$Q,10,FALSE)</f>
        <v>No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</row>
    <row r="1173" spans="1:55">
      <c r="A1173" t="s">
        <v>6671</v>
      </c>
      <c r="B1173" s="11" t="str">
        <f t="shared" si="18"/>
        <v>CHPD</v>
      </c>
      <c r="C1173" s="11" t="str">
        <f>VLOOKUP('intouch变量（实型）'!$A1173,基本表格!$G:$Q,2,FALSE)</f>
        <v>2492+P6-M4 芯层湿刨花料仓进料皮带运输机 反馈转速 下下限值</v>
      </c>
      <c r="D1173" t="s">
        <v>154</v>
      </c>
      <c r="E1173" t="s">
        <v>154</v>
      </c>
      <c r="F1173">
        <v>0</v>
      </c>
      <c r="G1173" t="s">
        <v>154</v>
      </c>
      <c r="H1173" t="s">
        <v>154</v>
      </c>
      <c r="I1173">
        <v>0</v>
      </c>
      <c r="J1173">
        <v>0</v>
      </c>
      <c r="L1173">
        <v>0</v>
      </c>
      <c r="M1173">
        <v>-32768</v>
      </c>
      <c r="N1173">
        <v>32767</v>
      </c>
      <c r="O1173">
        <v>0</v>
      </c>
      <c r="P1173">
        <v>0</v>
      </c>
      <c r="Q1173" t="s">
        <v>155</v>
      </c>
      <c r="R1173">
        <v>0</v>
      </c>
      <c r="S1173">
        <v>1</v>
      </c>
      <c r="T1173" t="s">
        <v>155</v>
      </c>
      <c r="U1173">
        <v>0</v>
      </c>
      <c r="V1173">
        <v>1</v>
      </c>
      <c r="W1173" t="s">
        <v>155</v>
      </c>
      <c r="X1173">
        <v>0</v>
      </c>
      <c r="Y1173">
        <v>1</v>
      </c>
      <c r="Z1173" t="s">
        <v>155</v>
      </c>
      <c r="AA1173">
        <v>0</v>
      </c>
      <c r="AB1173">
        <v>1</v>
      </c>
      <c r="AC1173" t="s">
        <v>155</v>
      </c>
      <c r="AD1173">
        <v>0</v>
      </c>
      <c r="AE1173">
        <v>1</v>
      </c>
      <c r="AF1173" t="s">
        <v>155</v>
      </c>
      <c r="AG1173">
        <v>0</v>
      </c>
      <c r="AH1173">
        <v>1</v>
      </c>
      <c r="AI1173">
        <v>0</v>
      </c>
      <c r="AJ1173" t="s">
        <v>155</v>
      </c>
      <c r="AK1173">
        <v>0</v>
      </c>
      <c r="AL1173">
        <v>1</v>
      </c>
      <c r="AM1173" t="s">
        <v>4774</v>
      </c>
      <c r="AN1173">
        <v>-32768</v>
      </c>
      <c r="AO1173">
        <v>32767</v>
      </c>
      <c r="AP1173" t="s">
        <v>4775</v>
      </c>
      <c r="AQ1173" s="1" t="s">
        <v>157</v>
      </c>
      <c r="AR1173" t="s">
        <v>158</v>
      </c>
      <c r="AS1173" t="str">
        <f>VLOOKUP('intouch变量（实型）'!$A1173,基本表格!$G:$Q,3,FALSE)</f>
        <v>DB200,REAL226</v>
      </c>
      <c r="AT1173" t="str">
        <f>VLOOKUP('intouch变量（实型）'!$A1173,基本表格!$G:$Q,10,FALSE)</f>
        <v>No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</row>
    <row r="1174" spans="1:55">
      <c r="A1174" t="s">
        <v>6672</v>
      </c>
      <c r="B1174" s="11" t="str">
        <f t="shared" si="18"/>
        <v>CHPD</v>
      </c>
      <c r="C1174" s="11" t="str">
        <f>VLOOKUP('intouch变量（实型）'!$A1174,基本表格!$G:$Q,2,FALSE)</f>
        <v>2492+P6-M4 芯层湿刨花料仓进料皮带运输机 反馈电流 实际值</v>
      </c>
      <c r="D1174" t="s">
        <v>154</v>
      </c>
      <c r="E1174" t="s">
        <v>154</v>
      </c>
      <c r="F1174">
        <v>0</v>
      </c>
      <c r="G1174" t="s">
        <v>154</v>
      </c>
      <c r="H1174" t="s">
        <v>154</v>
      </c>
      <c r="I1174">
        <v>0</v>
      </c>
      <c r="J1174">
        <v>0</v>
      </c>
      <c r="L1174">
        <v>0</v>
      </c>
      <c r="M1174">
        <v>-32768</v>
      </c>
      <c r="N1174">
        <v>32767</v>
      </c>
      <c r="O1174">
        <v>0</v>
      </c>
      <c r="P1174">
        <v>0</v>
      </c>
      <c r="Q1174" t="s">
        <v>155</v>
      </c>
      <c r="R1174">
        <v>0</v>
      </c>
      <c r="S1174">
        <v>1</v>
      </c>
      <c r="T1174" t="s">
        <v>155</v>
      </c>
      <c r="U1174">
        <v>0</v>
      </c>
      <c r="V1174">
        <v>1</v>
      </c>
      <c r="W1174" t="s">
        <v>155</v>
      </c>
      <c r="X1174">
        <v>0</v>
      </c>
      <c r="Y1174">
        <v>1</v>
      </c>
      <c r="Z1174" t="s">
        <v>155</v>
      </c>
      <c r="AA1174">
        <v>0</v>
      </c>
      <c r="AB1174">
        <v>1</v>
      </c>
      <c r="AC1174" t="s">
        <v>155</v>
      </c>
      <c r="AD1174">
        <v>0</v>
      </c>
      <c r="AE1174">
        <v>1</v>
      </c>
      <c r="AF1174" t="s">
        <v>155</v>
      </c>
      <c r="AG1174">
        <v>0</v>
      </c>
      <c r="AH1174">
        <v>1</v>
      </c>
      <c r="AI1174">
        <v>0</v>
      </c>
      <c r="AJ1174" t="s">
        <v>155</v>
      </c>
      <c r="AK1174">
        <v>0</v>
      </c>
      <c r="AL1174">
        <v>1</v>
      </c>
      <c r="AM1174" t="s">
        <v>4774</v>
      </c>
      <c r="AN1174">
        <v>-32768</v>
      </c>
      <c r="AO1174">
        <v>32767</v>
      </c>
      <c r="AP1174" t="s">
        <v>4775</v>
      </c>
      <c r="AQ1174" s="1" t="s">
        <v>157</v>
      </c>
      <c r="AR1174" t="s">
        <v>158</v>
      </c>
      <c r="AS1174" t="str">
        <f>VLOOKUP('intouch变量（实型）'!$A1174,基本表格!$G:$Q,3,FALSE)</f>
        <v>DB200,REAL256</v>
      </c>
      <c r="AT1174" t="str">
        <f>VLOOKUP('intouch变量（实型）'!$A1174,基本表格!$G:$Q,10,FALSE)</f>
        <v>Yes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</row>
    <row r="1175" spans="1:55">
      <c r="A1175" t="s">
        <v>6673</v>
      </c>
      <c r="B1175" s="11" t="str">
        <f t="shared" si="18"/>
        <v>CHPD</v>
      </c>
      <c r="C1175" s="11" t="str">
        <f>VLOOKUP('intouch变量（实型）'!$A1175,基本表格!$G:$Q,2,FALSE)</f>
        <v>2492+P6-M4 芯层湿刨花料仓进料皮带运输机 反馈电流 量程</v>
      </c>
      <c r="D1175" t="s">
        <v>154</v>
      </c>
      <c r="E1175" t="s">
        <v>154</v>
      </c>
      <c r="F1175">
        <v>0</v>
      </c>
      <c r="G1175" t="s">
        <v>154</v>
      </c>
      <c r="H1175" t="s">
        <v>154</v>
      </c>
      <c r="I1175">
        <v>0</v>
      </c>
      <c r="J1175">
        <v>0</v>
      </c>
      <c r="L1175">
        <v>0</v>
      </c>
      <c r="M1175">
        <v>-32768</v>
      </c>
      <c r="N1175">
        <v>32767</v>
      </c>
      <c r="O1175">
        <v>0</v>
      </c>
      <c r="P1175">
        <v>0</v>
      </c>
      <c r="Q1175" t="s">
        <v>155</v>
      </c>
      <c r="R1175">
        <v>0</v>
      </c>
      <c r="S1175">
        <v>1</v>
      </c>
      <c r="T1175" t="s">
        <v>155</v>
      </c>
      <c r="U1175">
        <v>0</v>
      </c>
      <c r="V1175">
        <v>1</v>
      </c>
      <c r="W1175" t="s">
        <v>155</v>
      </c>
      <c r="X1175">
        <v>0</v>
      </c>
      <c r="Y1175">
        <v>1</v>
      </c>
      <c r="Z1175" t="s">
        <v>155</v>
      </c>
      <c r="AA1175">
        <v>0</v>
      </c>
      <c r="AB1175">
        <v>1</v>
      </c>
      <c r="AC1175" t="s">
        <v>155</v>
      </c>
      <c r="AD1175">
        <v>0</v>
      </c>
      <c r="AE1175">
        <v>1</v>
      </c>
      <c r="AF1175" t="s">
        <v>155</v>
      </c>
      <c r="AG1175">
        <v>0</v>
      </c>
      <c r="AH1175">
        <v>1</v>
      </c>
      <c r="AI1175">
        <v>0</v>
      </c>
      <c r="AJ1175" t="s">
        <v>155</v>
      </c>
      <c r="AK1175">
        <v>0</v>
      </c>
      <c r="AL1175">
        <v>1</v>
      </c>
      <c r="AM1175" t="s">
        <v>4774</v>
      </c>
      <c r="AN1175">
        <v>-32768</v>
      </c>
      <c r="AO1175">
        <v>32767</v>
      </c>
      <c r="AP1175" t="s">
        <v>4775</v>
      </c>
      <c r="AQ1175" s="1" t="s">
        <v>157</v>
      </c>
      <c r="AR1175" t="s">
        <v>158</v>
      </c>
      <c r="AS1175" t="str">
        <f>VLOOKUP('intouch变量（实型）'!$A1175,基本表格!$G:$Q,3,FALSE)</f>
        <v>DB200,REAL260</v>
      </c>
      <c r="AT1175" t="str">
        <f>VLOOKUP('intouch变量（实型）'!$A1175,基本表格!$G:$Q,10,FALSE)</f>
        <v>No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</row>
    <row r="1176" spans="1:55">
      <c r="A1176" t="s">
        <v>6674</v>
      </c>
      <c r="B1176" s="11" t="str">
        <f t="shared" si="18"/>
        <v>CHPD</v>
      </c>
      <c r="C1176" s="11" t="str">
        <f>VLOOKUP('intouch变量（实型）'!$A1176,基本表格!$G:$Q,2,FALSE)</f>
        <v>2492+P6-M4 芯层湿刨花料仓进料皮带运输机 反馈电流 上限值</v>
      </c>
      <c r="D1176" t="s">
        <v>154</v>
      </c>
      <c r="E1176" t="s">
        <v>154</v>
      </c>
      <c r="F1176">
        <v>0</v>
      </c>
      <c r="G1176" t="s">
        <v>154</v>
      </c>
      <c r="H1176" t="s">
        <v>154</v>
      </c>
      <c r="I1176">
        <v>0</v>
      </c>
      <c r="J1176">
        <v>0</v>
      </c>
      <c r="L1176">
        <v>0</v>
      </c>
      <c r="M1176">
        <v>-32768</v>
      </c>
      <c r="N1176">
        <v>32767</v>
      </c>
      <c r="O1176">
        <v>0</v>
      </c>
      <c r="P1176">
        <v>0</v>
      </c>
      <c r="Q1176" t="s">
        <v>155</v>
      </c>
      <c r="R1176">
        <v>0</v>
      </c>
      <c r="S1176">
        <v>1</v>
      </c>
      <c r="T1176" t="s">
        <v>155</v>
      </c>
      <c r="U1176">
        <v>0</v>
      </c>
      <c r="V1176">
        <v>1</v>
      </c>
      <c r="W1176" t="s">
        <v>155</v>
      </c>
      <c r="X1176">
        <v>0</v>
      </c>
      <c r="Y1176">
        <v>1</v>
      </c>
      <c r="Z1176" t="s">
        <v>155</v>
      </c>
      <c r="AA1176">
        <v>0</v>
      </c>
      <c r="AB1176">
        <v>1</v>
      </c>
      <c r="AC1176" t="s">
        <v>155</v>
      </c>
      <c r="AD1176">
        <v>0</v>
      </c>
      <c r="AE1176">
        <v>1</v>
      </c>
      <c r="AF1176" t="s">
        <v>155</v>
      </c>
      <c r="AG1176">
        <v>0</v>
      </c>
      <c r="AH1176">
        <v>1</v>
      </c>
      <c r="AI1176">
        <v>0</v>
      </c>
      <c r="AJ1176" t="s">
        <v>155</v>
      </c>
      <c r="AK1176">
        <v>0</v>
      </c>
      <c r="AL1176">
        <v>1</v>
      </c>
      <c r="AM1176" t="s">
        <v>4774</v>
      </c>
      <c r="AN1176">
        <v>-32768</v>
      </c>
      <c r="AO1176">
        <v>32767</v>
      </c>
      <c r="AP1176" t="s">
        <v>4775</v>
      </c>
      <c r="AQ1176" s="1" t="s">
        <v>157</v>
      </c>
      <c r="AR1176" t="s">
        <v>158</v>
      </c>
      <c r="AS1176" t="str">
        <f>VLOOKUP('intouch变量（实型）'!$A1176,基本表格!$G:$Q,3,FALSE)</f>
        <v>DB200,REAL264</v>
      </c>
      <c r="AT1176" t="str">
        <f>VLOOKUP('intouch变量（实型）'!$A1176,基本表格!$G:$Q,10,FALSE)</f>
        <v>No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</row>
    <row r="1177" spans="1:55">
      <c r="A1177" t="s">
        <v>6675</v>
      </c>
      <c r="B1177" s="11" t="str">
        <f t="shared" si="18"/>
        <v>CHPD</v>
      </c>
      <c r="C1177" s="11" t="str">
        <f>VLOOKUP('intouch变量（实型）'!$A1177,基本表格!$G:$Q,2,FALSE)</f>
        <v>2492+P6-M4 芯层湿刨花料仓进料皮带运输机 反馈电流 下限值</v>
      </c>
      <c r="D1177" t="s">
        <v>154</v>
      </c>
      <c r="E1177" t="s">
        <v>154</v>
      </c>
      <c r="F1177">
        <v>0</v>
      </c>
      <c r="G1177" t="s">
        <v>154</v>
      </c>
      <c r="H1177" t="s">
        <v>154</v>
      </c>
      <c r="I1177">
        <v>0</v>
      </c>
      <c r="J1177">
        <v>0</v>
      </c>
      <c r="L1177">
        <v>0</v>
      </c>
      <c r="M1177">
        <v>-32768</v>
      </c>
      <c r="N1177">
        <v>32767</v>
      </c>
      <c r="O1177">
        <v>0</v>
      </c>
      <c r="P1177">
        <v>0</v>
      </c>
      <c r="Q1177" t="s">
        <v>155</v>
      </c>
      <c r="R1177">
        <v>0</v>
      </c>
      <c r="S1177">
        <v>1</v>
      </c>
      <c r="T1177" t="s">
        <v>155</v>
      </c>
      <c r="U1177">
        <v>0</v>
      </c>
      <c r="V1177">
        <v>1</v>
      </c>
      <c r="W1177" t="s">
        <v>155</v>
      </c>
      <c r="X1177">
        <v>0</v>
      </c>
      <c r="Y1177">
        <v>1</v>
      </c>
      <c r="Z1177" t="s">
        <v>155</v>
      </c>
      <c r="AA1177">
        <v>0</v>
      </c>
      <c r="AB1177">
        <v>1</v>
      </c>
      <c r="AC1177" t="s">
        <v>155</v>
      </c>
      <c r="AD1177">
        <v>0</v>
      </c>
      <c r="AE1177">
        <v>1</v>
      </c>
      <c r="AF1177" t="s">
        <v>155</v>
      </c>
      <c r="AG1177">
        <v>0</v>
      </c>
      <c r="AH1177">
        <v>1</v>
      </c>
      <c r="AI1177">
        <v>0</v>
      </c>
      <c r="AJ1177" t="s">
        <v>155</v>
      </c>
      <c r="AK1177">
        <v>0</v>
      </c>
      <c r="AL1177">
        <v>1</v>
      </c>
      <c r="AM1177" t="s">
        <v>4774</v>
      </c>
      <c r="AN1177">
        <v>-32768</v>
      </c>
      <c r="AO1177">
        <v>32767</v>
      </c>
      <c r="AP1177" t="s">
        <v>4775</v>
      </c>
      <c r="AQ1177" s="1" t="s">
        <v>157</v>
      </c>
      <c r="AR1177" t="s">
        <v>158</v>
      </c>
      <c r="AS1177" t="str">
        <f>VLOOKUP('intouch变量（实型）'!$A1177,基本表格!$G:$Q,3,FALSE)</f>
        <v>DB200,REAL268</v>
      </c>
      <c r="AT1177" t="str">
        <f>VLOOKUP('intouch变量（实型）'!$A1177,基本表格!$G:$Q,10,FALSE)</f>
        <v>No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</row>
    <row r="1178" spans="1:55">
      <c r="A1178" t="s">
        <v>6676</v>
      </c>
      <c r="B1178" s="11" t="str">
        <f t="shared" si="18"/>
        <v>CHPD</v>
      </c>
      <c r="C1178" s="11" t="str">
        <f>VLOOKUP('intouch变量（实型）'!$A1178,基本表格!$G:$Q,2,FALSE)</f>
        <v>2492+P6-M4 芯层湿刨花料仓进料皮带运输机 反馈电流 上上限值</v>
      </c>
      <c r="D1178" t="s">
        <v>154</v>
      </c>
      <c r="E1178" t="s">
        <v>154</v>
      </c>
      <c r="F1178">
        <v>0</v>
      </c>
      <c r="G1178" t="s">
        <v>154</v>
      </c>
      <c r="H1178" t="s">
        <v>154</v>
      </c>
      <c r="I1178">
        <v>0</v>
      </c>
      <c r="J1178">
        <v>0</v>
      </c>
      <c r="L1178">
        <v>0</v>
      </c>
      <c r="M1178">
        <v>-32768</v>
      </c>
      <c r="N1178">
        <v>32767</v>
      </c>
      <c r="O1178">
        <v>0</v>
      </c>
      <c r="P1178">
        <v>0</v>
      </c>
      <c r="Q1178" t="s">
        <v>155</v>
      </c>
      <c r="R1178">
        <v>0</v>
      </c>
      <c r="S1178">
        <v>1</v>
      </c>
      <c r="T1178" t="s">
        <v>155</v>
      </c>
      <c r="U1178">
        <v>0</v>
      </c>
      <c r="V1178">
        <v>1</v>
      </c>
      <c r="W1178" t="s">
        <v>155</v>
      </c>
      <c r="X1178">
        <v>0</v>
      </c>
      <c r="Y1178">
        <v>1</v>
      </c>
      <c r="Z1178" t="s">
        <v>155</v>
      </c>
      <c r="AA1178">
        <v>0</v>
      </c>
      <c r="AB1178">
        <v>1</v>
      </c>
      <c r="AC1178" t="s">
        <v>155</v>
      </c>
      <c r="AD1178">
        <v>0</v>
      </c>
      <c r="AE1178">
        <v>1</v>
      </c>
      <c r="AF1178" t="s">
        <v>155</v>
      </c>
      <c r="AG1178">
        <v>0</v>
      </c>
      <c r="AH1178">
        <v>1</v>
      </c>
      <c r="AI1178">
        <v>0</v>
      </c>
      <c r="AJ1178" t="s">
        <v>155</v>
      </c>
      <c r="AK1178">
        <v>0</v>
      </c>
      <c r="AL1178">
        <v>1</v>
      </c>
      <c r="AM1178" t="s">
        <v>4774</v>
      </c>
      <c r="AN1178">
        <v>-32768</v>
      </c>
      <c r="AO1178">
        <v>32767</v>
      </c>
      <c r="AP1178" t="s">
        <v>4775</v>
      </c>
      <c r="AQ1178" s="1" t="s">
        <v>157</v>
      </c>
      <c r="AR1178" t="s">
        <v>158</v>
      </c>
      <c r="AS1178" t="str">
        <f>VLOOKUP('intouch变量（实型）'!$A1178,基本表格!$G:$Q,3,FALSE)</f>
        <v>DB200,REAL272</v>
      </c>
      <c r="AT1178" t="str">
        <f>VLOOKUP('intouch变量（实型）'!$A1178,基本表格!$G:$Q,10,FALSE)</f>
        <v>No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</row>
    <row r="1179" spans="1:55">
      <c r="A1179" t="s">
        <v>6677</v>
      </c>
      <c r="B1179" s="11" t="str">
        <f t="shared" si="18"/>
        <v>CHPD</v>
      </c>
      <c r="C1179" s="11" t="str">
        <f>VLOOKUP('intouch变量（实型）'!$A1179,基本表格!$G:$Q,2,FALSE)</f>
        <v>2492+P6-M4 芯层湿刨花料仓进料皮带运输机 反馈电流 下下限值</v>
      </c>
      <c r="D1179" t="s">
        <v>154</v>
      </c>
      <c r="E1179" t="s">
        <v>154</v>
      </c>
      <c r="F1179">
        <v>0</v>
      </c>
      <c r="G1179" t="s">
        <v>154</v>
      </c>
      <c r="H1179" t="s">
        <v>154</v>
      </c>
      <c r="I1179">
        <v>0</v>
      </c>
      <c r="J1179">
        <v>0</v>
      </c>
      <c r="L1179">
        <v>0</v>
      </c>
      <c r="M1179">
        <v>-32768</v>
      </c>
      <c r="N1179">
        <v>32767</v>
      </c>
      <c r="O1179">
        <v>0</v>
      </c>
      <c r="P1179">
        <v>0</v>
      </c>
      <c r="Q1179" t="s">
        <v>155</v>
      </c>
      <c r="R1179">
        <v>0</v>
      </c>
      <c r="S1179">
        <v>1</v>
      </c>
      <c r="T1179" t="s">
        <v>155</v>
      </c>
      <c r="U1179">
        <v>0</v>
      </c>
      <c r="V1179">
        <v>1</v>
      </c>
      <c r="W1179" t="s">
        <v>155</v>
      </c>
      <c r="X1179">
        <v>0</v>
      </c>
      <c r="Y1179">
        <v>1</v>
      </c>
      <c r="Z1179" t="s">
        <v>155</v>
      </c>
      <c r="AA1179">
        <v>0</v>
      </c>
      <c r="AB1179">
        <v>1</v>
      </c>
      <c r="AC1179" t="s">
        <v>155</v>
      </c>
      <c r="AD1179">
        <v>0</v>
      </c>
      <c r="AE1179">
        <v>1</v>
      </c>
      <c r="AF1179" t="s">
        <v>155</v>
      </c>
      <c r="AG1179">
        <v>0</v>
      </c>
      <c r="AH1179">
        <v>1</v>
      </c>
      <c r="AI1179">
        <v>0</v>
      </c>
      <c r="AJ1179" t="s">
        <v>155</v>
      </c>
      <c r="AK1179">
        <v>0</v>
      </c>
      <c r="AL1179">
        <v>1</v>
      </c>
      <c r="AM1179" t="s">
        <v>4774</v>
      </c>
      <c r="AN1179">
        <v>-32768</v>
      </c>
      <c r="AO1179">
        <v>32767</v>
      </c>
      <c r="AP1179" t="s">
        <v>4775</v>
      </c>
      <c r="AQ1179" s="1" t="s">
        <v>157</v>
      </c>
      <c r="AR1179" t="s">
        <v>158</v>
      </c>
      <c r="AS1179" t="str">
        <f>VLOOKUP('intouch变量（实型）'!$A1179,基本表格!$G:$Q,3,FALSE)</f>
        <v>DB200,REAL276</v>
      </c>
      <c r="AT1179" t="str">
        <f>VLOOKUP('intouch变量（实型）'!$A1179,基本表格!$G:$Q,10,FALSE)</f>
        <v>No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</row>
    <row r="1180" spans="1:55">
      <c r="A1180" s="10" t="s">
        <v>6678</v>
      </c>
      <c r="B1180" s="11" t="str">
        <f t="shared" ref="B1180:B1211" si="19">LEFT(A1180,4)</f>
        <v>CHP1</v>
      </c>
      <c r="C1180" s="11" t="str">
        <f>VLOOKUP('intouch变量（实型）'!$A1180,基本表格!$G:$Q,2,FALSE)</f>
        <v>2147+P5-M11 1#刨片进料仓进料皮带分料器 给定频率 实际值</v>
      </c>
      <c r="D1180" t="s">
        <v>154</v>
      </c>
      <c r="E1180" t="s">
        <v>154</v>
      </c>
      <c r="F1180">
        <v>0</v>
      </c>
      <c r="G1180" t="s">
        <v>154</v>
      </c>
      <c r="H1180" t="s">
        <v>154</v>
      </c>
      <c r="I1180">
        <v>0</v>
      </c>
      <c r="J1180">
        <v>0</v>
      </c>
      <c r="L1180">
        <v>0</v>
      </c>
      <c r="M1180">
        <v>-32768</v>
      </c>
      <c r="N1180">
        <v>32767</v>
      </c>
      <c r="O1180">
        <v>0</v>
      </c>
      <c r="P1180">
        <v>0</v>
      </c>
      <c r="Q1180" t="s">
        <v>155</v>
      </c>
      <c r="R1180">
        <v>0</v>
      </c>
      <c r="S1180">
        <v>1</v>
      </c>
      <c r="T1180" t="s">
        <v>155</v>
      </c>
      <c r="U1180">
        <v>0</v>
      </c>
      <c r="V1180">
        <v>1</v>
      </c>
      <c r="W1180" t="s">
        <v>155</v>
      </c>
      <c r="X1180">
        <v>0</v>
      </c>
      <c r="Y1180">
        <v>1</v>
      </c>
      <c r="Z1180" t="s">
        <v>155</v>
      </c>
      <c r="AA1180">
        <v>0</v>
      </c>
      <c r="AB1180">
        <v>1</v>
      </c>
      <c r="AC1180" t="s">
        <v>155</v>
      </c>
      <c r="AD1180">
        <v>0</v>
      </c>
      <c r="AE1180">
        <v>1</v>
      </c>
      <c r="AF1180" t="s">
        <v>155</v>
      </c>
      <c r="AG1180">
        <v>0</v>
      </c>
      <c r="AH1180">
        <v>1</v>
      </c>
      <c r="AI1180">
        <v>0</v>
      </c>
      <c r="AJ1180" t="s">
        <v>155</v>
      </c>
      <c r="AK1180">
        <v>0</v>
      </c>
      <c r="AL1180">
        <v>1</v>
      </c>
      <c r="AM1180" t="s">
        <v>4774</v>
      </c>
      <c r="AN1180">
        <v>-32768</v>
      </c>
      <c r="AO1180">
        <v>32767</v>
      </c>
      <c r="AP1180" t="s">
        <v>4775</v>
      </c>
      <c r="AQ1180" s="1" t="s">
        <v>157</v>
      </c>
      <c r="AR1180" t="s">
        <v>158</v>
      </c>
      <c r="AS1180" t="str">
        <f>VLOOKUP('intouch变量（实型）'!$A1180,基本表格!$G:$Q,3,FALSE)</f>
        <v>DB1100,REAL956</v>
      </c>
      <c r="AT1180" t="str">
        <f>VLOOKUP('intouch变量（实型）'!$A1180,基本表格!$G:$Q,10,FALSE)</f>
        <v>Yes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</row>
    <row r="1181" spans="1:55">
      <c r="A1181" s="10" t="s">
        <v>6679</v>
      </c>
      <c r="B1181" s="11" t="str">
        <f t="shared" si="19"/>
        <v>CHP1</v>
      </c>
      <c r="C1181" s="11" t="str">
        <f>VLOOKUP('intouch变量（实型）'!$A1181,基本表格!$G:$Q,2,FALSE)</f>
        <v>2147+P5-M11 1#刨片进料仓进料皮带分料器 给定频率 量程</v>
      </c>
      <c r="D1181" t="s">
        <v>154</v>
      </c>
      <c r="E1181" t="s">
        <v>154</v>
      </c>
      <c r="F1181">
        <v>0</v>
      </c>
      <c r="G1181" t="s">
        <v>154</v>
      </c>
      <c r="H1181" t="s">
        <v>154</v>
      </c>
      <c r="I1181">
        <v>0</v>
      </c>
      <c r="J1181">
        <v>0</v>
      </c>
      <c r="L1181">
        <v>0</v>
      </c>
      <c r="M1181">
        <v>-32768</v>
      </c>
      <c r="N1181">
        <v>32767</v>
      </c>
      <c r="O1181">
        <v>0</v>
      </c>
      <c r="P1181">
        <v>0</v>
      </c>
      <c r="Q1181" t="s">
        <v>155</v>
      </c>
      <c r="R1181">
        <v>0</v>
      </c>
      <c r="S1181">
        <v>1</v>
      </c>
      <c r="T1181" t="s">
        <v>155</v>
      </c>
      <c r="U1181">
        <v>0</v>
      </c>
      <c r="V1181">
        <v>1</v>
      </c>
      <c r="W1181" t="s">
        <v>155</v>
      </c>
      <c r="X1181">
        <v>0</v>
      </c>
      <c r="Y1181">
        <v>1</v>
      </c>
      <c r="Z1181" t="s">
        <v>155</v>
      </c>
      <c r="AA1181">
        <v>0</v>
      </c>
      <c r="AB1181">
        <v>1</v>
      </c>
      <c r="AC1181" t="s">
        <v>155</v>
      </c>
      <c r="AD1181">
        <v>0</v>
      </c>
      <c r="AE1181">
        <v>1</v>
      </c>
      <c r="AF1181" t="s">
        <v>155</v>
      </c>
      <c r="AG1181">
        <v>0</v>
      </c>
      <c r="AH1181">
        <v>1</v>
      </c>
      <c r="AI1181">
        <v>0</v>
      </c>
      <c r="AJ1181" t="s">
        <v>155</v>
      </c>
      <c r="AK1181">
        <v>0</v>
      </c>
      <c r="AL1181">
        <v>1</v>
      </c>
      <c r="AM1181" t="s">
        <v>4774</v>
      </c>
      <c r="AN1181">
        <v>-32768</v>
      </c>
      <c r="AO1181">
        <v>32767</v>
      </c>
      <c r="AP1181" t="s">
        <v>4775</v>
      </c>
      <c r="AQ1181" s="1" t="s">
        <v>157</v>
      </c>
      <c r="AR1181" t="s">
        <v>158</v>
      </c>
      <c r="AS1181" t="str">
        <f>VLOOKUP('intouch变量（实型）'!$A1181,基本表格!$G:$Q,3,FALSE)</f>
        <v>DB1100,REAL960</v>
      </c>
      <c r="AT1181" t="str">
        <f>VLOOKUP('intouch变量（实型）'!$A1181,基本表格!$G:$Q,10,FALSE)</f>
        <v>No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</row>
    <row r="1182" spans="1:55">
      <c r="A1182" s="10" t="s">
        <v>6680</v>
      </c>
      <c r="B1182" s="11" t="str">
        <f t="shared" si="19"/>
        <v>CHP1</v>
      </c>
      <c r="C1182" s="11" t="str">
        <f>VLOOKUP('intouch变量（实型）'!$A1182,基本表格!$G:$Q,2,FALSE)</f>
        <v>2147+P5-M11 1#刨片进料仓进料皮带分料器 给定频率 上限值</v>
      </c>
      <c r="D1182" t="s">
        <v>154</v>
      </c>
      <c r="E1182" t="s">
        <v>154</v>
      </c>
      <c r="F1182">
        <v>0</v>
      </c>
      <c r="G1182" t="s">
        <v>154</v>
      </c>
      <c r="H1182" t="s">
        <v>154</v>
      </c>
      <c r="I1182">
        <v>0</v>
      </c>
      <c r="J1182">
        <v>0</v>
      </c>
      <c r="L1182">
        <v>0</v>
      </c>
      <c r="M1182">
        <v>-32768</v>
      </c>
      <c r="N1182">
        <v>32767</v>
      </c>
      <c r="O1182">
        <v>0</v>
      </c>
      <c r="P1182">
        <v>0</v>
      </c>
      <c r="Q1182" t="s">
        <v>155</v>
      </c>
      <c r="R1182">
        <v>0</v>
      </c>
      <c r="S1182">
        <v>1</v>
      </c>
      <c r="T1182" t="s">
        <v>155</v>
      </c>
      <c r="U1182">
        <v>0</v>
      </c>
      <c r="V1182">
        <v>1</v>
      </c>
      <c r="W1182" t="s">
        <v>155</v>
      </c>
      <c r="X1182">
        <v>0</v>
      </c>
      <c r="Y1182">
        <v>1</v>
      </c>
      <c r="Z1182" t="s">
        <v>155</v>
      </c>
      <c r="AA1182">
        <v>0</v>
      </c>
      <c r="AB1182">
        <v>1</v>
      </c>
      <c r="AC1182" t="s">
        <v>155</v>
      </c>
      <c r="AD1182">
        <v>0</v>
      </c>
      <c r="AE1182">
        <v>1</v>
      </c>
      <c r="AF1182" t="s">
        <v>155</v>
      </c>
      <c r="AG1182">
        <v>0</v>
      </c>
      <c r="AH1182">
        <v>1</v>
      </c>
      <c r="AI1182">
        <v>0</v>
      </c>
      <c r="AJ1182" t="s">
        <v>155</v>
      </c>
      <c r="AK1182">
        <v>0</v>
      </c>
      <c r="AL1182">
        <v>1</v>
      </c>
      <c r="AM1182" t="s">
        <v>4774</v>
      </c>
      <c r="AN1182">
        <v>-32768</v>
      </c>
      <c r="AO1182">
        <v>32767</v>
      </c>
      <c r="AP1182" t="s">
        <v>4775</v>
      </c>
      <c r="AQ1182" s="1" t="s">
        <v>157</v>
      </c>
      <c r="AR1182" t="s">
        <v>158</v>
      </c>
      <c r="AS1182" t="str">
        <f>VLOOKUP('intouch变量（实型）'!$A1182,基本表格!$G:$Q,3,FALSE)</f>
        <v>DB1100,REAL964</v>
      </c>
      <c r="AT1182" t="str">
        <f>VLOOKUP('intouch变量（实型）'!$A1182,基本表格!$G:$Q,10,FALSE)</f>
        <v>No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</row>
    <row r="1183" spans="1:55">
      <c r="A1183" s="10" t="s">
        <v>6681</v>
      </c>
      <c r="B1183" s="11" t="str">
        <f t="shared" si="19"/>
        <v>CHP1</v>
      </c>
      <c r="C1183" s="11" t="str">
        <f>VLOOKUP('intouch变量（实型）'!$A1183,基本表格!$G:$Q,2,FALSE)</f>
        <v>2147+P5-M11 1#刨片进料仓进料皮带分料器 给定频率 下限值</v>
      </c>
      <c r="D1183" t="s">
        <v>154</v>
      </c>
      <c r="E1183" t="s">
        <v>154</v>
      </c>
      <c r="F1183">
        <v>0</v>
      </c>
      <c r="G1183" t="s">
        <v>154</v>
      </c>
      <c r="H1183" t="s">
        <v>154</v>
      </c>
      <c r="I1183">
        <v>0</v>
      </c>
      <c r="J1183">
        <v>0</v>
      </c>
      <c r="L1183">
        <v>0</v>
      </c>
      <c r="M1183">
        <v>-32768</v>
      </c>
      <c r="N1183">
        <v>32767</v>
      </c>
      <c r="O1183">
        <v>0</v>
      </c>
      <c r="P1183">
        <v>0</v>
      </c>
      <c r="Q1183" t="s">
        <v>155</v>
      </c>
      <c r="R1183">
        <v>0</v>
      </c>
      <c r="S1183">
        <v>1</v>
      </c>
      <c r="T1183" t="s">
        <v>155</v>
      </c>
      <c r="U1183">
        <v>0</v>
      </c>
      <c r="V1183">
        <v>1</v>
      </c>
      <c r="W1183" t="s">
        <v>155</v>
      </c>
      <c r="X1183">
        <v>0</v>
      </c>
      <c r="Y1183">
        <v>1</v>
      </c>
      <c r="Z1183" t="s">
        <v>155</v>
      </c>
      <c r="AA1183">
        <v>0</v>
      </c>
      <c r="AB1183">
        <v>1</v>
      </c>
      <c r="AC1183" t="s">
        <v>155</v>
      </c>
      <c r="AD1183">
        <v>0</v>
      </c>
      <c r="AE1183">
        <v>1</v>
      </c>
      <c r="AF1183" t="s">
        <v>155</v>
      </c>
      <c r="AG1183">
        <v>0</v>
      </c>
      <c r="AH1183">
        <v>1</v>
      </c>
      <c r="AI1183">
        <v>0</v>
      </c>
      <c r="AJ1183" t="s">
        <v>155</v>
      </c>
      <c r="AK1183">
        <v>0</v>
      </c>
      <c r="AL1183">
        <v>1</v>
      </c>
      <c r="AM1183" t="s">
        <v>4774</v>
      </c>
      <c r="AN1183">
        <v>-32768</v>
      </c>
      <c r="AO1183">
        <v>32767</v>
      </c>
      <c r="AP1183" t="s">
        <v>4775</v>
      </c>
      <c r="AQ1183" s="1" t="s">
        <v>157</v>
      </c>
      <c r="AR1183" t="s">
        <v>158</v>
      </c>
      <c r="AS1183" t="str">
        <f>VLOOKUP('intouch变量（实型）'!$A1183,基本表格!$G:$Q,3,FALSE)</f>
        <v>DB1100,REAL968</v>
      </c>
      <c r="AT1183" t="str">
        <f>VLOOKUP('intouch变量（实型）'!$A1183,基本表格!$G:$Q,10,FALSE)</f>
        <v>No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</row>
    <row r="1184" spans="1:55">
      <c r="A1184" s="10" t="s">
        <v>6682</v>
      </c>
      <c r="B1184" s="11" t="str">
        <f t="shared" si="19"/>
        <v>CHP1</v>
      </c>
      <c r="C1184" s="11" t="str">
        <f>VLOOKUP('intouch变量（实型）'!$A1184,基本表格!$G:$Q,2,FALSE)</f>
        <v>2147+P5-M11 1#刨片进料仓进料皮带分料器 给定频率 上上限值</v>
      </c>
      <c r="D1184" t="s">
        <v>154</v>
      </c>
      <c r="E1184" t="s">
        <v>154</v>
      </c>
      <c r="F1184">
        <v>0</v>
      </c>
      <c r="G1184" t="s">
        <v>154</v>
      </c>
      <c r="H1184" t="s">
        <v>154</v>
      </c>
      <c r="I1184">
        <v>0</v>
      </c>
      <c r="J1184">
        <v>0</v>
      </c>
      <c r="L1184">
        <v>0</v>
      </c>
      <c r="M1184">
        <v>-32768</v>
      </c>
      <c r="N1184">
        <v>32767</v>
      </c>
      <c r="O1184">
        <v>0</v>
      </c>
      <c r="P1184">
        <v>0</v>
      </c>
      <c r="Q1184" t="s">
        <v>155</v>
      </c>
      <c r="R1184">
        <v>0</v>
      </c>
      <c r="S1184">
        <v>1</v>
      </c>
      <c r="T1184" t="s">
        <v>155</v>
      </c>
      <c r="U1184">
        <v>0</v>
      </c>
      <c r="V1184">
        <v>1</v>
      </c>
      <c r="W1184" t="s">
        <v>155</v>
      </c>
      <c r="X1184">
        <v>0</v>
      </c>
      <c r="Y1184">
        <v>1</v>
      </c>
      <c r="Z1184" t="s">
        <v>155</v>
      </c>
      <c r="AA1184">
        <v>0</v>
      </c>
      <c r="AB1184">
        <v>1</v>
      </c>
      <c r="AC1184" t="s">
        <v>155</v>
      </c>
      <c r="AD1184">
        <v>0</v>
      </c>
      <c r="AE1184">
        <v>1</v>
      </c>
      <c r="AF1184" t="s">
        <v>155</v>
      </c>
      <c r="AG1184">
        <v>0</v>
      </c>
      <c r="AH1184">
        <v>1</v>
      </c>
      <c r="AI1184">
        <v>0</v>
      </c>
      <c r="AJ1184" t="s">
        <v>155</v>
      </c>
      <c r="AK1184">
        <v>0</v>
      </c>
      <c r="AL1184">
        <v>1</v>
      </c>
      <c r="AM1184" t="s">
        <v>4774</v>
      </c>
      <c r="AN1184">
        <v>-32768</v>
      </c>
      <c r="AO1184">
        <v>32767</v>
      </c>
      <c r="AP1184" t="s">
        <v>4775</v>
      </c>
      <c r="AQ1184" s="1" t="s">
        <v>157</v>
      </c>
      <c r="AR1184" t="s">
        <v>158</v>
      </c>
      <c r="AS1184" t="str">
        <f>VLOOKUP('intouch变量（实型）'!$A1184,基本表格!$G:$Q,3,FALSE)</f>
        <v>DB1100,REAL972</v>
      </c>
      <c r="AT1184" t="str">
        <f>VLOOKUP('intouch变量（实型）'!$A1184,基本表格!$G:$Q,10,FALSE)</f>
        <v>No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</row>
    <row r="1185" spans="1:55">
      <c r="A1185" s="10" t="s">
        <v>6683</v>
      </c>
      <c r="B1185" s="11" t="str">
        <f t="shared" si="19"/>
        <v>CHP1</v>
      </c>
      <c r="C1185" s="11" t="str">
        <f>VLOOKUP('intouch变量（实型）'!$A1185,基本表格!$G:$Q,2,FALSE)</f>
        <v>2147+P5-M11 1#刨片进料仓进料皮带分料器 给定频率 下下限值</v>
      </c>
      <c r="D1185" t="s">
        <v>154</v>
      </c>
      <c r="E1185" t="s">
        <v>154</v>
      </c>
      <c r="F1185">
        <v>0</v>
      </c>
      <c r="G1185" t="s">
        <v>154</v>
      </c>
      <c r="H1185" t="s">
        <v>154</v>
      </c>
      <c r="I1185">
        <v>0</v>
      </c>
      <c r="J1185">
        <v>0</v>
      </c>
      <c r="L1185">
        <v>0</v>
      </c>
      <c r="M1185">
        <v>-32768</v>
      </c>
      <c r="N1185">
        <v>32767</v>
      </c>
      <c r="O1185">
        <v>0</v>
      </c>
      <c r="P1185">
        <v>0</v>
      </c>
      <c r="Q1185" t="s">
        <v>155</v>
      </c>
      <c r="R1185">
        <v>0</v>
      </c>
      <c r="S1185">
        <v>1</v>
      </c>
      <c r="T1185" t="s">
        <v>155</v>
      </c>
      <c r="U1185">
        <v>0</v>
      </c>
      <c r="V1185">
        <v>1</v>
      </c>
      <c r="W1185" t="s">
        <v>155</v>
      </c>
      <c r="X1185">
        <v>0</v>
      </c>
      <c r="Y1185">
        <v>1</v>
      </c>
      <c r="Z1185" t="s">
        <v>155</v>
      </c>
      <c r="AA1185">
        <v>0</v>
      </c>
      <c r="AB1185">
        <v>1</v>
      </c>
      <c r="AC1185" t="s">
        <v>155</v>
      </c>
      <c r="AD1185">
        <v>0</v>
      </c>
      <c r="AE1185">
        <v>1</v>
      </c>
      <c r="AF1185" t="s">
        <v>155</v>
      </c>
      <c r="AG1185">
        <v>0</v>
      </c>
      <c r="AH1185">
        <v>1</v>
      </c>
      <c r="AI1185">
        <v>0</v>
      </c>
      <c r="AJ1185" t="s">
        <v>155</v>
      </c>
      <c r="AK1185">
        <v>0</v>
      </c>
      <c r="AL1185">
        <v>1</v>
      </c>
      <c r="AM1185" t="s">
        <v>4774</v>
      </c>
      <c r="AN1185">
        <v>-32768</v>
      </c>
      <c r="AO1185">
        <v>32767</v>
      </c>
      <c r="AP1185" t="s">
        <v>4775</v>
      </c>
      <c r="AQ1185" s="1" t="s">
        <v>157</v>
      </c>
      <c r="AR1185" t="s">
        <v>158</v>
      </c>
      <c r="AS1185" t="str">
        <f>VLOOKUP('intouch变量（实型）'!$A1185,基本表格!$G:$Q,3,FALSE)</f>
        <v>DB1100,REAL976</v>
      </c>
      <c r="AT1185" t="str">
        <f>VLOOKUP('intouch变量（实型）'!$A1185,基本表格!$G:$Q,10,FALSE)</f>
        <v>No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</row>
    <row r="1186" spans="1:55">
      <c r="A1186" s="10" t="s">
        <v>6684</v>
      </c>
      <c r="B1186" s="11" t="str">
        <f t="shared" si="19"/>
        <v>CHP1</v>
      </c>
      <c r="C1186" s="11" t="str">
        <f>VLOOKUP('intouch变量（实型）'!$A1186,基本表格!$G:$Q,2,FALSE)</f>
        <v>2147+P5-M11 1#刨片进料仓进料皮带分料器 反馈频率 实际值</v>
      </c>
      <c r="D1186" t="s">
        <v>154</v>
      </c>
      <c r="E1186" t="s">
        <v>154</v>
      </c>
      <c r="F1186">
        <v>0</v>
      </c>
      <c r="G1186" t="s">
        <v>154</v>
      </c>
      <c r="H1186" t="s">
        <v>154</v>
      </c>
      <c r="I1186">
        <v>0</v>
      </c>
      <c r="J1186">
        <v>0</v>
      </c>
      <c r="L1186">
        <v>0</v>
      </c>
      <c r="M1186">
        <v>-32768</v>
      </c>
      <c r="N1186">
        <v>32767</v>
      </c>
      <c r="O1186">
        <v>0</v>
      </c>
      <c r="P1186">
        <v>0</v>
      </c>
      <c r="Q1186" t="s">
        <v>155</v>
      </c>
      <c r="R1186">
        <v>0</v>
      </c>
      <c r="S1186">
        <v>1</v>
      </c>
      <c r="T1186" t="s">
        <v>155</v>
      </c>
      <c r="U1186">
        <v>0</v>
      </c>
      <c r="V1186">
        <v>1</v>
      </c>
      <c r="W1186" t="s">
        <v>155</v>
      </c>
      <c r="X1186">
        <v>0</v>
      </c>
      <c r="Y1186">
        <v>1</v>
      </c>
      <c r="Z1186" t="s">
        <v>155</v>
      </c>
      <c r="AA1186">
        <v>0</v>
      </c>
      <c r="AB1186">
        <v>1</v>
      </c>
      <c r="AC1186" t="s">
        <v>155</v>
      </c>
      <c r="AD1186">
        <v>0</v>
      </c>
      <c r="AE1186">
        <v>1</v>
      </c>
      <c r="AF1186" t="s">
        <v>155</v>
      </c>
      <c r="AG1186">
        <v>0</v>
      </c>
      <c r="AH1186">
        <v>1</v>
      </c>
      <c r="AI1186">
        <v>0</v>
      </c>
      <c r="AJ1186" t="s">
        <v>155</v>
      </c>
      <c r="AK1186">
        <v>0</v>
      </c>
      <c r="AL1186">
        <v>1</v>
      </c>
      <c r="AM1186" t="s">
        <v>4774</v>
      </c>
      <c r="AN1186">
        <v>-32768</v>
      </c>
      <c r="AO1186">
        <v>32767</v>
      </c>
      <c r="AP1186" t="s">
        <v>4775</v>
      </c>
      <c r="AQ1186" s="1" t="s">
        <v>157</v>
      </c>
      <c r="AR1186" t="s">
        <v>158</v>
      </c>
      <c r="AS1186" t="str">
        <f>VLOOKUP('intouch变量（实型）'!$A1186,基本表格!$G:$Q,3,FALSE)</f>
        <v>DB1100,REAL1006</v>
      </c>
      <c r="AT1186" t="str">
        <f>VLOOKUP('intouch变量（实型）'!$A1186,基本表格!$G:$Q,10,FALSE)</f>
        <v>Yes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</row>
    <row r="1187" spans="1:55">
      <c r="A1187" s="10" t="s">
        <v>6685</v>
      </c>
      <c r="B1187" s="11" t="str">
        <f t="shared" si="19"/>
        <v>CHP1</v>
      </c>
      <c r="C1187" s="11" t="str">
        <f>VLOOKUP('intouch变量（实型）'!$A1187,基本表格!$G:$Q,2,FALSE)</f>
        <v>2147+P5-M11 1#刨片进料仓进料皮带分料器 反馈频率 量程</v>
      </c>
      <c r="D1187" t="s">
        <v>154</v>
      </c>
      <c r="E1187" t="s">
        <v>154</v>
      </c>
      <c r="F1187">
        <v>0</v>
      </c>
      <c r="G1187" t="s">
        <v>154</v>
      </c>
      <c r="H1187" t="s">
        <v>154</v>
      </c>
      <c r="I1187">
        <v>0</v>
      </c>
      <c r="J1187">
        <v>0</v>
      </c>
      <c r="L1187">
        <v>0</v>
      </c>
      <c r="M1187">
        <v>-32768</v>
      </c>
      <c r="N1187">
        <v>32767</v>
      </c>
      <c r="O1187">
        <v>0</v>
      </c>
      <c r="P1187">
        <v>0</v>
      </c>
      <c r="Q1187" t="s">
        <v>155</v>
      </c>
      <c r="R1187">
        <v>0</v>
      </c>
      <c r="S1187">
        <v>1</v>
      </c>
      <c r="T1187" t="s">
        <v>155</v>
      </c>
      <c r="U1187">
        <v>0</v>
      </c>
      <c r="V1187">
        <v>1</v>
      </c>
      <c r="W1187" t="s">
        <v>155</v>
      </c>
      <c r="X1187">
        <v>0</v>
      </c>
      <c r="Y1187">
        <v>1</v>
      </c>
      <c r="Z1187" t="s">
        <v>155</v>
      </c>
      <c r="AA1187">
        <v>0</v>
      </c>
      <c r="AB1187">
        <v>1</v>
      </c>
      <c r="AC1187" t="s">
        <v>155</v>
      </c>
      <c r="AD1187">
        <v>0</v>
      </c>
      <c r="AE1187">
        <v>1</v>
      </c>
      <c r="AF1187" t="s">
        <v>155</v>
      </c>
      <c r="AG1187">
        <v>0</v>
      </c>
      <c r="AH1187">
        <v>1</v>
      </c>
      <c r="AI1187">
        <v>0</v>
      </c>
      <c r="AJ1187" t="s">
        <v>155</v>
      </c>
      <c r="AK1187">
        <v>0</v>
      </c>
      <c r="AL1187">
        <v>1</v>
      </c>
      <c r="AM1187" t="s">
        <v>4774</v>
      </c>
      <c r="AN1187">
        <v>-32768</v>
      </c>
      <c r="AO1187">
        <v>32767</v>
      </c>
      <c r="AP1187" t="s">
        <v>4775</v>
      </c>
      <c r="AQ1187" s="1" t="s">
        <v>157</v>
      </c>
      <c r="AR1187" t="s">
        <v>158</v>
      </c>
      <c r="AS1187" t="str">
        <f>VLOOKUP('intouch变量（实型）'!$A1187,基本表格!$G:$Q,3,FALSE)</f>
        <v>DB1100,REAL1010</v>
      </c>
      <c r="AT1187" t="str">
        <f>VLOOKUP('intouch变量（实型）'!$A1187,基本表格!$G:$Q,10,FALSE)</f>
        <v>No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</row>
    <row r="1188" spans="1:55">
      <c r="A1188" s="10" t="s">
        <v>6686</v>
      </c>
      <c r="B1188" s="11" t="str">
        <f t="shared" si="19"/>
        <v>CHP1</v>
      </c>
      <c r="C1188" s="11" t="str">
        <f>VLOOKUP('intouch变量（实型）'!$A1188,基本表格!$G:$Q,2,FALSE)</f>
        <v>2147+P5-M11 1#刨片进料仓进料皮带分料器 反馈频率 上限值</v>
      </c>
      <c r="D1188" t="s">
        <v>154</v>
      </c>
      <c r="E1188" t="s">
        <v>154</v>
      </c>
      <c r="F1188">
        <v>0</v>
      </c>
      <c r="G1188" t="s">
        <v>154</v>
      </c>
      <c r="H1188" t="s">
        <v>154</v>
      </c>
      <c r="I1188">
        <v>0</v>
      </c>
      <c r="J1188">
        <v>0</v>
      </c>
      <c r="L1188">
        <v>0</v>
      </c>
      <c r="M1188">
        <v>-32768</v>
      </c>
      <c r="N1188">
        <v>32767</v>
      </c>
      <c r="O1188">
        <v>0</v>
      </c>
      <c r="P1188">
        <v>0</v>
      </c>
      <c r="Q1188" t="s">
        <v>155</v>
      </c>
      <c r="R1188">
        <v>0</v>
      </c>
      <c r="S1188">
        <v>1</v>
      </c>
      <c r="T1188" t="s">
        <v>155</v>
      </c>
      <c r="U1188">
        <v>0</v>
      </c>
      <c r="V1188">
        <v>1</v>
      </c>
      <c r="W1188" t="s">
        <v>155</v>
      </c>
      <c r="X1188">
        <v>0</v>
      </c>
      <c r="Y1188">
        <v>1</v>
      </c>
      <c r="Z1188" t="s">
        <v>155</v>
      </c>
      <c r="AA1188">
        <v>0</v>
      </c>
      <c r="AB1188">
        <v>1</v>
      </c>
      <c r="AC1188" t="s">
        <v>155</v>
      </c>
      <c r="AD1188">
        <v>0</v>
      </c>
      <c r="AE1188">
        <v>1</v>
      </c>
      <c r="AF1188" t="s">
        <v>155</v>
      </c>
      <c r="AG1188">
        <v>0</v>
      </c>
      <c r="AH1188">
        <v>1</v>
      </c>
      <c r="AI1188">
        <v>0</v>
      </c>
      <c r="AJ1188" t="s">
        <v>155</v>
      </c>
      <c r="AK1188">
        <v>0</v>
      </c>
      <c r="AL1188">
        <v>1</v>
      </c>
      <c r="AM1188" t="s">
        <v>4774</v>
      </c>
      <c r="AN1188">
        <v>-32768</v>
      </c>
      <c r="AO1188">
        <v>32767</v>
      </c>
      <c r="AP1188" t="s">
        <v>4775</v>
      </c>
      <c r="AQ1188" s="1" t="s">
        <v>157</v>
      </c>
      <c r="AR1188" t="s">
        <v>158</v>
      </c>
      <c r="AS1188" t="str">
        <f>VLOOKUP('intouch变量（实型）'!$A1188,基本表格!$G:$Q,3,FALSE)</f>
        <v>DB1100,REAL1014</v>
      </c>
      <c r="AT1188" t="str">
        <f>VLOOKUP('intouch变量（实型）'!$A1188,基本表格!$G:$Q,10,FALSE)</f>
        <v>No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</row>
    <row r="1189" spans="1:55">
      <c r="A1189" s="10" t="s">
        <v>6687</v>
      </c>
      <c r="B1189" s="11" t="str">
        <f t="shared" si="19"/>
        <v>CHP1</v>
      </c>
      <c r="C1189" s="11" t="str">
        <f>VLOOKUP('intouch变量（实型）'!$A1189,基本表格!$G:$Q,2,FALSE)</f>
        <v>2147+P5-M11 1#刨片进料仓进料皮带分料器 反馈频率 下限值</v>
      </c>
      <c r="D1189" t="s">
        <v>154</v>
      </c>
      <c r="E1189" t="s">
        <v>154</v>
      </c>
      <c r="F1189">
        <v>0</v>
      </c>
      <c r="G1189" t="s">
        <v>154</v>
      </c>
      <c r="H1189" t="s">
        <v>154</v>
      </c>
      <c r="I1189">
        <v>0</v>
      </c>
      <c r="J1189">
        <v>0</v>
      </c>
      <c r="L1189">
        <v>0</v>
      </c>
      <c r="M1189">
        <v>-32768</v>
      </c>
      <c r="N1189">
        <v>32767</v>
      </c>
      <c r="O1189">
        <v>0</v>
      </c>
      <c r="P1189">
        <v>0</v>
      </c>
      <c r="Q1189" t="s">
        <v>155</v>
      </c>
      <c r="R1189">
        <v>0</v>
      </c>
      <c r="S1189">
        <v>1</v>
      </c>
      <c r="T1189" t="s">
        <v>155</v>
      </c>
      <c r="U1189">
        <v>0</v>
      </c>
      <c r="V1189">
        <v>1</v>
      </c>
      <c r="W1189" t="s">
        <v>155</v>
      </c>
      <c r="X1189">
        <v>0</v>
      </c>
      <c r="Y1189">
        <v>1</v>
      </c>
      <c r="Z1189" t="s">
        <v>155</v>
      </c>
      <c r="AA1189">
        <v>0</v>
      </c>
      <c r="AB1189">
        <v>1</v>
      </c>
      <c r="AC1189" t="s">
        <v>155</v>
      </c>
      <c r="AD1189">
        <v>0</v>
      </c>
      <c r="AE1189">
        <v>1</v>
      </c>
      <c r="AF1189" t="s">
        <v>155</v>
      </c>
      <c r="AG1189">
        <v>0</v>
      </c>
      <c r="AH1189">
        <v>1</v>
      </c>
      <c r="AI1189">
        <v>0</v>
      </c>
      <c r="AJ1189" t="s">
        <v>155</v>
      </c>
      <c r="AK1189">
        <v>0</v>
      </c>
      <c r="AL1189">
        <v>1</v>
      </c>
      <c r="AM1189" t="s">
        <v>4774</v>
      </c>
      <c r="AN1189">
        <v>-32768</v>
      </c>
      <c r="AO1189">
        <v>32767</v>
      </c>
      <c r="AP1189" t="s">
        <v>4775</v>
      </c>
      <c r="AQ1189" s="1" t="s">
        <v>157</v>
      </c>
      <c r="AR1189" t="s">
        <v>158</v>
      </c>
      <c r="AS1189" t="str">
        <f>VLOOKUP('intouch变量（实型）'!$A1189,基本表格!$G:$Q,3,FALSE)</f>
        <v>DB1100,REAL1018</v>
      </c>
      <c r="AT1189" t="str">
        <f>VLOOKUP('intouch变量（实型）'!$A1189,基本表格!$G:$Q,10,FALSE)</f>
        <v>No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</row>
    <row r="1190" spans="1:55">
      <c r="A1190" s="10" t="s">
        <v>6688</v>
      </c>
      <c r="B1190" s="11" t="str">
        <f t="shared" si="19"/>
        <v>CHP1</v>
      </c>
      <c r="C1190" s="11" t="str">
        <f>VLOOKUP('intouch变量（实型）'!$A1190,基本表格!$G:$Q,2,FALSE)</f>
        <v>2147+P5-M11 1#刨片进料仓进料皮带分料器 反馈频率 上上限值</v>
      </c>
      <c r="D1190" t="s">
        <v>154</v>
      </c>
      <c r="E1190" t="s">
        <v>154</v>
      </c>
      <c r="F1190">
        <v>0</v>
      </c>
      <c r="G1190" t="s">
        <v>154</v>
      </c>
      <c r="H1190" t="s">
        <v>154</v>
      </c>
      <c r="I1190">
        <v>0</v>
      </c>
      <c r="J1190">
        <v>0</v>
      </c>
      <c r="L1190">
        <v>0</v>
      </c>
      <c r="M1190">
        <v>-32768</v>
      </c>
      <c r="N1190">
        <v>32767</v>
      </c>
      <c r="O1190">
        <v>0</v>
      </c>
      <c r="P1190">
        <v>0</v>
      </c>
      <c r="Q1190" t="s">
        <v>155</v>
      </c>
      <c r="R1190">
        <v>0</v>
      </c>
      <c r="S1190">
        <v>1</v>
      </c>
      <c r="T1190" t="s">
        <v>155</v>
      </c>
      <c r="U1190">
        <v>0</v>
      </c>
      <c r="V1190">
        <v>1</v>
      </c>
      <c r="W1190" t="s">
        <v>155</v>
      </c>
      <c r="X1190">
        <v>0</v>
      </c>
      <c r="Y1190">
        <v>1</v>
      </c>
      <c r="Z1190" t="s">
        <v>155</v>
      </c>
      <c r="AA1190">
        <v>0</v>
      </c>
      <c r="AB1190">
        <v>1</v>
      </c>
      <c r="AC1190" t="s">
        <v>155</v>
      </c>
      <c r="AD1190">
        <v>0</v>
      </c>
      <c r="AE1190">
        <v>1</v>
      </c>
      <c r="AF1190" t="s">
        <v>155</v>
      </c>
      <c r="AG1190">
        <v>0</v>
      </c>
      <c r="AH1190">
        <v>1</v>
      </c>
      <c r="AI1190">
        <v>0</v>
      </c>
      <c r="AJ1190" t="s">
        <v>155</v>
      </c>
      <c r="AK1190">
        <v>0</v>
      </c>
      <c r="AL1190">
        <v>1</v>
      </c>
      <c r="AM1190" t="s">
        <v>4774</v>
      </c>
      <c r="AN1190">
        <v>-32768</v>
      </c>
      <c r="AO1190">
        <v>32767</v>
      </c>
      <c r="AP1190" t="s">
        <v>4775</v>
      </c>
      <c r="AQ1190" s="1" t="s">
        <v>157</v>
      </c>
      <c r="AR1190" t="s">
        <v>158</v>
      </c>
      <c r="AS1190" t="str">
        <f>VLOOKUP('intouch变量（实型）'!$A1190,基本表格!$G:$Q,3,FALSE)</f>
        <v>DB1100,REAL1022</v>
      </c>
      <c r="AT1190" t="str">
        <f>VLOOKUP('intouch变量（实型）'!$A1190,基本表格!$G:$Q,10,FALSE)</f>
        <v>No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</row>
    <row r="1191" spans="1:55">
      <c r="A1191" s="10" t="s">
        <v>6689</v>
      </c>
      <c r="B1191" s="11" t="str">
        <f t="shared" si="19"/>
        <v>CHP1</v>
      </c>
      <c r="C1191" s="11" t="str">
        <f>VLOOKUP('intouch变量（实型）'!$A1191,基本表格!$G:$Q,2,FALSE)</f>
        <v>2147+P5-M11 1#刨片进料仓进料皮带分料器 反馈频率 下下限值</v>
      </c>
      <c r="D1191" t="s">
        <v>154</v>
      </c>
      <c r="E1191" t="s">
        <v>154</v>
      </c>
      <c r="F1191">
        <v>0</v>
      </c>
      <c r="G1191" t="s">
        <v>154</v>
      </c>
      <c r="H1191" t="s">
        <v>154</v>
      </c>
      <c r="I1191">
        <v>0</v>
      </c>
      <c r="J1191">
        <v>0</v>
      </c>
      <c r="L1191">
        <v>0</v>
      </c>
      <c r="M1191">
        <v>-32768</v>
      </c>
      <c r="N1191">
        <v>32767</v>
      </c>
      <c r="O1191">
        <v>0</v>
      </c>
      <c r="P1191">
        <v>0</v>
      </c>
      <c r="Q1191" t="s">
        <v>155</v>
      </c>
      <c r="R1191">
        <v>0</v>
      </c>
      <c r="S1191">
        <v>1</v>
      </c>
      <c r="T1191" t="s">
        <v>155</v>
      </c>
      <c r="U1191">
        <v>0</v>
      </c>
      <c r="V1191">
        <v>1</v>
      </c>
      <c r="W1191" t="s">
        <v>155</v>
      </c>
      <c r="X1191">
        <v>0</v>
      </c>
      <c r="Y1191">
        <v>1</v>
      </c>
      <c r="Z1191" t="s">
        <v>155</v>
      </c>
      <c r="AA1191">
        <v>0</v>
      </c>
      <c r="AB1191">
        <v>1</v>
      </c>
      <c r="AC1191" t="s">
        <v>155</v>
      </c>
      <c r="AD1191">
        <v>0</v>
      </c>
      <c r="AE1191">
        <v>1</v>
      </c>
      <c r="AF1191" t="s">
        <v>155</v>
      </c>
      <c r="AG1191">
        <v>0</v>
      </c>
      <c r="AH1191">
        <v>1</v>
      </c>
      <c r="AI1191">
        <v>0</v>
      </c>
      <c r="AJ1191" t="s">
        <v>155</v>
      </c>
      <c r="AK1191">
        <v>0</v>
      </c>
      <c r="AL1191">
        <v>1</v>
      </c>
      <c r="AM1191" t="s">
        <v>4774</v>
      </c>
      <c r="AN1191">
        <v>-32768</v>
      </c>
      <c r="AO1191">
        <v>32767</v>
      </c>
      <c r="AP1191" t="s">
        <v>4775</v>
      </c>
      <c r="AQ1191" s="1" t="s">
        <v>157</v>
      </c>
      <c r="AR1191" t="s">
        <v>158</v>
      </c>
      <c r="AS1191" t="str">
        <f>VLOOKUP('intouch变量（实型）'!$A1191,基本表格!$G:$Q,3,FALSE)</f>
        <v>DB1100,REAL1026</v>
      </c>
      <c r="AT1191" t="str">
        <f>VLOOKUP('intouch变量（实型）'!$A1191,基本表格!$G:$Q,10,FALSE)</f>
        <v>No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</row>
    <row r="1192" spans="1:55">
      <c r="A1192" s="10" t="s">
        <v>6690</v>
      </c>
      <c r="B1192" s="11" t="str">
        <f t="shared" si="19"/>
        <v>CHP1</v>
      </c>
      <c r="C1192" s="11" t="str">
        <f>VLOOKUP('intouch变量（实型）'!$A1192,基本表格!$G:$Q,2,FALSE)</f>
        <v>2147+P5-M11 1#刨片进料仓进料皮带分料器 变频器通讯 实际运行反馈速度</v>
      </c>
      <c r="D1192" t="s">
        <v>154</v>
      </c>
      <c r="E1192" t="s">
        <v>154</v>
      </c>
      <c r="F1192">
        <v>0</v>
      </c>
      <c r="G1192" t="s">
        <v>154</v>
      </c>
      <c r="H1192" t="s">
        <v>154</v>
      </c>
      <c r="I1192">
        <v>0</v>
      </c>
      <c r="J1192">
        <v>0</v>
      </c>
      <c r="L1192">
        <v>0</v>
      </c>
      <c r="M1192">
        <v>-32768</v>
      </c>
      <c r="N1192">
        <v>32767</v>
      </c>
      <c r="O1192">
        <v>0</v>
      </c>
      <c r="P1192">
        <v>0</v>
      </c>
      <c r="Q1192" t="s">
        <v>155</v>
      </c>
      <c r="R1192">
        <v>0</v>
      </c>
      <c r="S1192">
        <v>1</v>
      </c>
      <c r="T1192" t="s">
        <v>155</v>
      </c>
      <c r="U1192">
        <v>0</v>
      </c>
      <c r="V1192">
        <v>1</v>
      </c>
      <c r="W1192" t="s">
        <v>155</v>
      </c>
      <c r="X1192">
        <v>0</v>
      </c>
      <c r="Y1192">
        <v>1</v>
      </c>
      <c r="Z1192" t="s">
        <v>155</v>
      </c>
      <c r="AA1192">
        <v>0</v>
      </c>
      <c r="AB1192">
        <v>1</v>
      </c>
      <c r="AC1192" t="s">
        <v>155</v>
      </c>
      <c r="AD1192">
        <v>0</v>
      </c>
      <c r="AE1192">
        <v>1</v>
      </c>
      <c r="AF1192" t="s">
        <v>155</v>
      </c>
      <c r="AG1192">
        <v>0</v>
      </c>
      <c r="AH1192">
        <v>1</v>
      </c>
      <c r="AI1192">
        <v>0</v>
      </c>
      <c r="AJ1192" t="s">
        <v>155</v>
      </c>
      <c r="AK1192">
        <v>0</v>
      </c>
      <c r="AL1192">
        <v>1</v>
      </c>
      <c r="AM1192" t="s">
        <v>4774</v>
      </c>
      <c r="AN1192">
        <v>-32768</v>
      </c>
      <c r="AO1192">
        <v>32767</v>
      </c>
      <c r="AP1192" t="s">
        <v>4775</v>
      </c>
      <c r="AQ1192" s="1" t="s">
        <v>157</v>
      </c>
      <c r="AR1192" t="s">
        <v>158</v>
      </c>
      <c r="AS1192" t="str">
        <f>VLOOKUP('intouch变量（实型）'!$A1192,基本表格!$G:$Q,3,FALSE)</f>
        <v>DB1100,REAL1056</v>
      </c>
      <c r="AT1192" t="str">
        <f>VLOOKUP('intouch变量（实型）'!$A1192,基本表格!$G:$Q,10,FALSE)</f>
        <v>Yes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</row>
    <row r="1193" spans="1:55">
      <c r="A1193" s="10" t="s">
        <v>6691</v>
      </c>
      <c r="B1193" s="11" t="str">
        <f t="shared" si="19"/>
        <v>CHP1</v>
      </c>
      <c r="C1193" s="11" t="str">
        <f>VLOOKUP('intouch变量（实型）'!$A1193,基本表格!$G:$Q,2,FALSE)</f>
        <v>2147+P5-M11 1#刨片进料仓进料皮带分料器 变频器通讯 实际运行反馈电流</v>
      </c>
      <c r="D1193" t="s">
        <v>154</v>
      </c>
      <c r="E1193" t="s">
        <v>154</v>
      </c>
      <c r="F1193">
        <v>0</v>
      </c>
      <c r="G1193" t="s">
        <v>154</v>
      </c>
      <c r="H1193" t="s">
        <v>154</v>
      </c>
      <c r="I1193">
        <v>0</v>
      </c>
      <c r="J1193">
        <v>0</v>
      </c>
      <c r="L1193">
        <v>0</v>
      </c>
      <c r="M1193">
        <v>-32768</v>
      </c>
      <c r="N1193">
        <v>32767</v>
      </c>
      <c r="O1193">
        <v>0</v>
      </c>
      <c r="P1193">
        <v>0</v>
      </c>
      <c r="Q1193" t="s">
        <v>155</v>
      </c>
      <c r="R1193">
        <v>0</v>
      </c>
      <c r="S1193">
        <v>1</v>
      </c>
      <c r="T1193" t="s">
        <v>155</v>
      </c>
      <c r="U1193">
        <v>0</v>
      </c>
      <c r="V1193">
        <v>1</v>
      </c>
      <c r="W1193" t="s">
        <v>155</v>
      </c>
      <c r="X1193">
        <v>0</v>
      </c>
      <c r="Y1193">
        <v>1</v>
      </c>
      <c r="Z1193" t="s">
        <v>155</v>
      </c>
      <c r="AA1193">
        <v>0</v>
      </c>
      <c r="AB1193">
        <v>1</v>
      </c>
      <c r="AC1193" t="s">
        <v>155</v>
      </c>
      <c r="AD1193">
        <v>0</v>
      </c>
      <c r="AE1193">
        <v>1</v>
      </c>
      <c r="AF1193" t="s">
        <v>155</v>
      </c>
      <c r="AG1193">
        <v>0</v>
      </c>
      <c r="AH1193">
        <v>1</v>
      </c>
      <c r="AI1193">
        <v>0</v>
      </c>
      <c r="AJ1193" t="s">
        <v>155</v>
      </c>
      <c r="AK1193">
        <v>0</v>
      </c>
      <c r="AL1193">
        <v>1</v>
      </c>
      <c r="AM1193" t="s">
        <v>4774</v>
      </c>
      <c r="AN1193">
        <v>-32768</v>
      </c>
      <c r="AO1193">
        <v>32767</v>
      </c>
      <c r="AP1193" t="s">
        <v>4775</v>
      </c>
      <c r="AQ1193" s="1" t="s">
        <v>157</v>
      </c>
      <c r="AR1193" t="s">
        <v>158</v>
      </c>
      <c r="AS1193" t="str">
        <f>VLOOKUP('intouch变量（实型）'!$A1193,基本表格!$G:$Q,3,FALSE)</f>
        <v>DB1100,REAL1060</v>
      </c>
      <c r="AT1193" t="str">
        <f>VLOOKUP('intouch变量（实型）'!$A1193,基本表格!$G:$Q,10,FALSE)</f>
        <v>Yes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</row>
    <row r="1194" spans="1:55">
      <c r="A1194" s="10" t="s">
        <v>6692</v>
      </c>
      <c r="B1194" s="11" t="str">
        <f t="shared" si="19"/>
        <v>CHP1</v>
      </c>
      <c r="C1194" s="11" t="str">
        <f>VLOOKUP('intouch变量（实型）'!$A1194,基本表格!$G:$Q,2,FALSE)</f>
        <v>2147+P5-M11 1#刨片进料仓进料皮带分料器 变频器通讯 转矩百分比</v>
      </c>
      <c r="D1194" t="s">
        <v>154</v>
      </c>
      <c r="E1194" t="s">
        <v>154</v>
      </c>
      <c r="F1194">
        <v>0</v>
      </c>
      <c r="G1194" t="s">
        <v>154</v>
      </c>
      <c r="H1194" t="s">
        <v>154</v>
      </c>
      <c r="I1194">
        <v>0</v>
      </c>
      <c r="J1194">
        <v>0</v>
      </c>
      <c r="L1194">
        <v>0</v>
      </c>
      <c r="M1194">
        <v>-32768</v>
      </c>
      <c r="N1194">
        <v>32767</v>
      </c>
      <c r="O1194">
        <v>0</v>
      </c>
      <c r="P1194">
        <v>0</v>
      </c>
      <c r="Q1194" t="s">
        <v>155</v>
      </c>
      <c r="R1194">
        <v>0</v>
      </c>
      <c r="S1194">
        <v>1</v>
      </c>
      <c r="T1194" t="s">
        <v>155</v>
      </c>
      <c r="U1194">
        <v>0</v>
      </c>
      <c r="V1194">
        <v>1</v>
      </c>
      <c r="W1194" t="s">
        <v>155</v>
      </c>
      <c r="X1194">
        <v>0</v>
      </c>
      <c r="Y1194">
        <v>1</v>
      </c>
      <c r="Z1194" t="s">
        <v>155</v>
      </c>
      <c r="AA1194">
        <v>0</v>
      </c>
      <c r="AB1194">
        <v>1</v>
      </c>
      <c r="AC1194" t="s">
        <v>155</v>
      </c>
      <c r="AD1194">
        <v>0</v>
      </c>
      <c r="AE1194">
        <v>1</v>
      </c>
      <c r="AF1194" t="s">
        <v>155</v>
      </c>
      <c r="AG1194">
        <v>0</v>
      </c>
      <c r="AH1194">
        <v>1</v>
      </c>
      <c r="AI1194">
        <v>0</v>
      </c>
      <c r="AJ1194" t="s">
        <v>155</v>
      </c>
      <c r="AK1194">
        <v>0</v>
      </c>
      <c r="AL1194">
        <v>1</v>
      </c>
      <c r="AM1194" t="s">
        <v>4774</v>
      </c>
      <c r="AN1194">
        <v>-32768</v>
      </c>
      <c r="AO1194">
        <v>32767</v>
      </c>
      <c r="AP1194" t="s">
        <v>4775</v>
      </c>
      <c r="AQ1194" s="1" t="s">
        <v>157</v>
      </c>
      <c r="AR1194" t="s">
        <v>158</v>
      </c>
      <c r="AS1194" t="str">
        <f>VLOOKUP('intouch变量（实型）'!$A1194,基本表格!$G:$Q,3,FALSE)</f>
        <v>DB1100,REAL1064</v>
      </c>
      <c r="AT1194" t="str">
        <f>VLOOKUP('intouch变量（实型）'!$A1194,基本表格!$G:$Q,10,FALSE)</f>
        <v>Yes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</row>
    <row r="1195" spans="1:55">
      <c r="A1195" s="10" t="s">
        <v>6693</v>
      </c>
      <c r="B1195" s="11" t="str">
        <f t="shared" si="19"/>
        <v>CHP1</v>
      </c>
      <c r="C1195" s="11" t="str">
        <f>VLOOKUP('intouch变量（实型）'!$A1195,基本表格!$G:$Q,2,FALSE)</f>
        <v>2147+P5-M11 1#刨片进料仓进料皮带分料器 变频器通讯 给定速度</v>
      </c>
      <c r="D1195" t="s">
        <v>154</v>
      </c>
      <c r="E1195" t="s">
        <v>154</v>
      </c>
      <c r="F1195">
        <v>0</v>
      </c>
      <c r="G1195" t="s">
        <v>154</v>
      </c>
      <c r="H1195" t="s">
        <v>154</v>
      </c>
      <c r="I1195">
        <v>0</v>
      </c>
      <c r="J1195">
        <v>0</v>
      </c>
      <c r="L1195">
        <v>0</v>
      </c>
      <c r="M1195">
        <v>-32768</v>
      </c>
      <c r="N1195">
        <v>32767</v>
      </c>
      <c r="O1195">
        <v>0</v>
      </c>
      <c r="P1195">
        <v>0</v>
      </c>
      <c r="Q1195" t="s">
        <v>155</v>
      </c>
      <c r="R1195">
        <v>0</v>
      </c>
      <c r="S1195">
        <v>1</v>
      </c>
      <c r="T1195" t="s">
        <v>155</v>
      </c>
      <c r="U1195">
        <v>0</v>
      </c>
      <c r="V1195">
        <v>1</v>
      </c>
      <c r="W1195" t="s">
        <v>155</v>
      </c>
      <c r="X1195">
        <v>0</v>
      </c>
      <c r="Y1195">
        <v>1</v>
      </c>
      <c r="Z1195" t="s">
        <v>155</v>
      </c>
      <c r="AA1195">
        <v>0</v>
      </c>
      <c r="AB1195">
        <v>1</v>
      </c>
      <c r="AC1195" t="s">
        <v>155</v>
      </c>
      <c r="AD1195">
        <v>0</v>
      </c>
      <c r="AE1195">
        <v>1</v>
      </c>
      <c r="AF1195" t="s">
        <v>155</v>
      </c>
      <c r="AG1195">
        <v>0</v>
      </c>
      <c r="AH1195">
        <v>1</v>
      </c>
      <c r="AI1195">
        <v>0</v>
      </c>
      <c r="AJ1195" t="s">
        <v>155</v>
      </c>
      <c r="AK1195">
        <v>0</v>
      </c>
      <c r="AL1195">
        <v>1</v>
      </c>
      <c r="AM1195" t="s">
        <v>4774</v>
      </c>
      <c r="AN1195">
        <v>-32768</v>
      </c>
      <c r="AO1195">
        <v>32767</v>
      </c>
      <c r="AP1195" t="s">
        <v>4775</v>
      </c>
      <c r="AQ1195" s="1" t="s">
        <v>157</v>
      </c>
      <c r="AR1195" t="s">
        <v>158</v>
      </c>
      <c r="AS1195" t="str">
        <f>VLOOKUP('intouch变量（实型）'!$A1195,基本表格!$G:$Q,3,FALSE)</f>
        <v>DB1100,REAL1068</v>
      </c>
      <c r="AT1195" t="str">
        <f>VLOOKUP('intouch变量（实型）'!$A1195,基本表格!$G:$Q,10,FALSE)</f>
        <v>No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</row>
    <row r="1196" spans="1:55">
      <c r="A1196" s="10" t="s">
        <v>6694</v>
      </c>
      <c r="B1196" s="11" t="str">
        <f t="shared" si="19"/>
        <v>CHP1</v>
      </c>
      <c r="C1196" s="11" t="str">
        <f>VLOOKUP('intouch变量（实型）'!$A1196,基本表格!$G:$Q,2,FALSE)</f>
        <v>2147+P5-M11 1#刨片进料仓进料皮带分料器 变频器通讯 加速时间</v>
      </c>
      <c r="D1196" t="s">
        <v>154</v>
      </c>
      <c r="E1196" t="s">
        <v>154</v>
      </c>
      <c r="F1196">
        <v>0</v>
      </c>
      <c r="G1196" t="s">
        <v>154</v>
      </c>
      <c r="H1196" t="s">
        <v>154</v>
      </c>
      <c r="I1196">
        <v>0</v>
      </c>
      <c r="J1196">
        <v>0</v>
      </c>
      <c r="L1196">
        <v>0</v>
      </c>
      <c r="M1196">
        <v>-32768</v>
      </c>
      <c r="N1196">
        <v>32767</v>
      </c>
      <c r="O1196">
        <v>0</v>
      </c>
      <c r="P1196">
        <v>0</v>
      </c>
      <c r="Q1196" t="s">
        <v>155</v>
      </c>
      <c r="R1196">
        <v>0</v>
      </c>
      <c r="S1196">
        <v>1</v>
      </c>
      <c r="T1196" t="s">
        <v>155</v>
      </c>
      <c r="U1196">
        <v>0</v>
      </c>
      <c r="V1196">
        <v>1</v>
      </c>
      <c r="W1196" t="s">
        <v>155</v>
      </c>
      <c r="X1196">
        <v>0</v>
      </c>
      <c r="Y1196">
        <v>1</v>
      </c>
      <c r="Z1196" t="s">
        <v>155</v>
      </c>
      <c r="AA1196">
        <v>0</v>
      </c>
      <c r="AB1196">
        <v>1</v>
      </c>
      <c r="AC1196" t="s">
        <v>155</v>
      </c>
      <c r="AD1196">
        <v>0</v>
      </c>
      <c r="AE1196">
        <v>1</v>
      </c>
      <c r="AF1196" t="s">
        <v>155</v>
      </c>
      <c r="AG1196">
        <v>0</v>
      </c>
      <c r="AH1196">
        <v>1</v>
      </c>
      <c r="AI1196">
        <v>0</v>
      </c>
      <c r="AJ1196" t="s">
        <v>155</v>
      </c>
      <c r="AK1196">
        <v>0</v>
      </c>
      <c r="AL1196">
        <v>1</v>
      </c>
      <c r="AM1196" t="s">
        <v>4774</v>
      </c>
      <c r="AN1196">
        <v>-32768</v>
      </c>
      <c r="AO1196">
        <v>32767</v>
      </c>
      <c r="AP1196" t="s">
        <v>4775</v>
      </c>
      <c r="AQ1196" s="1" t="s">
        <v>157</v>
      </c>
      <c r="AR1196" t="s">
        <v>158</v>
      </c>
      <c r="AS1196" t="str">
        <f>VLOOKUP('intouch变量（实型）'!$A1196,基本表格!$G:$Q,3,FALSE)</f>
        <v>DB1100,REAL1072</v>
      </c>
      <c r="AT1196" t="str">
        <f>VLOOKUP('intouch变量（实型）'!$A1196,基本表格!$G:$Q,10,FALSE)</f>
        <v>No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</row>
    <row r="1197" spans="1:55">
      <c r="A1197" s="10" t="s">
        <v>6695</v>
      </c>
      <c r="B1197" s="11" t="str">
        <f t="shared" si="19"/>
        <v>CHP1</v>
      </c>
      <c r="C1197" s="11" t="str">
        <f>VLOOKUP('intouch变量（实型）'!$A1197,基本表格!$G:$Q,2,FALSE)</f>
        <v>2147+P5-M11 1#刨片进料仓进料皮带分料器 变频器通讯 减速时间</v>
      </c>
      <c r="D1197" t="s">
        <v>154</v>
      </c>
      <c r="E1197" t="s">
        <v>154</v>
      </c>
      <c r="F1197">
        <v>0</v>
      </c>
      <c r="G1197" t="s">
        <v>154</v>
      </c>
      <c r="H1197" t="s">
        <v>154</v>
      </c>
      <c r="I1197">
        <v>0</v>
      </c>
      <c r="J1197">
        <v>0</v>
      </c>
      <c r="L1197">
        <v>0</v>
      </c>
      <c r="M1197">
        <v>-32768</v>
      </c>
      <c r="N1197">
        <v>32767</v>
      </c>
      <c r="O1197">
        <v>0</v>
      </c>
      <c r="P1197">
        <v>0</v>
      </c>
      <c r="Q1197" t="s">
        <v>155</v>
      </c>
      <c r="R1197">
        <v>0</v>
      </c>
      <c r="S1197">
        <v>1</v>
      </c>
      <c r="T1197" t="s">
        <v>155</v>
      </c>
      <c r="U1197">
        <v>0</v>
      </c>
      <c r="V1197">
        <v>1</v>
      </c>
      <c r="W1197" t="s">
        <v>155</v>
      </c>
      <c r="X1197">
        <v>0</v>
      </c>
      <c r="Y1197">
        <v>1</v>
      </c>
      <c r="Z1197" t="s">
        <v>155</v>
      </c>
      <c r="AA1197">
        <v>0</v>
      </c>
      <c r="AB1197">
        <v>1</v>
      </c>
      <c r="AC1197" t="s">
        <v>155</v>
      </c>
      <c r="AD1197">
        <v>0</v>
      </c>
      <c r="AE1197">
        <v>1</v>
      </c>
      <c r="AF1197" t="s">
        <v>155</v>
      </c>
      <c r="AG1197">
        <v>0</v>
      </c>
      <c r="AH1197">
        <v>1</v>
      </c>
      <c r="AI1197">
        <v>0</v>
      </c>
      <c r="AJ1197" t="s">
        <v>155</v>
      </c>
      <c r="AK1197">
        <v>0</v>
      </c>
      <c r="AL1197">
        <v>1</v>
      </c>
      <c r="AM1197" t="s">
        <v>4774</v>
      </c>
      <c r="AN1197">
        <v>-32768</v>
      </c>
      <c r="AO1197">
        <v>32767</v>
      </c>
      <c r="AP1197" t="s">
        <v>4775</v>
      </c>
      <c r="AQ1197" s="1" t="s">
        <v>157</v>
      </c>
      <c r="AR1197" t="s">
        <v>158</v>
      </c>
      <c r="AS1197" t="str">
        <f>VLOOKUP('intouch变量（实型）'!$A1197,基本表格!$G:$Q,3,FALSE)</f>
        <v>DB1100,REAL1076</v>
      </c>
      <c r="AT1197" t="str">
        <f>VLOOKUP('intouch变量（实型）'!$A1197,基本表格!$G:$Q,10,FALSE)</f>
        <v>No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</row>
    <row r="1198" spans="1:55">
      <c r="A1198" s="10" t="s">
        <v>6696</v>
      </c>
      <c r="B1198" s="11" t="str">
        <f t="shared" si="19"/>
        <v>CHP1</v>
      </c>
      <c r="C1198" s="11" t="str">
        <f>VLOOKUP('intouch变量（实型）'!$A1198,基本表格!$G:$Q,2,FALSE)</f>
        <v>2147+P5-M11 1#刨片进料仓进料皮带分料器 变频器通讯 最大频率</v>
      </c>
      <c r="D1198" t="s">
        <v>154</v>
      </c>
      <c r="E1198" t="s">
        <v>154</v>
      </c>
      <c r="F1198">
        <v>0</v>
      </c>
      <c r="G1198" t="s">
        <v>154</v>
      </c>
      <c r="H1198" t="s">
        <v>154</v>
      </c>
      <c r="I1198">
        <v>0</v>
      </c>
      <c r="J1198">
        <v>0</v>
      </c>
      <c r="L1198">
        <v>0</v>
      </c>
      <c r="M1198">
        <v>-32768</v>
      </c>
      <c r="N1198">
        <v>32767</v>
      </c>
      <c r="O1198">
        <v>0</v>
      </c>
      <c r="P1198">
        <v>0</v>
      </c>
      <c r="Q1198" t="s">
        <v>155</v>
      </c>
      <c r="R1198">
        <v>0</v>
      </c>
      <c r="S1198">
        <v>1</v>
      </c>
      <c r="T1198" t="s">
        <v>155</v>
      </c>
      <c r="U1198">
        <v>0</v>
      </c>
      <c r="V1198">
        <v>1</v>
      </c>
      <c r="W1198" t="s">
        <v>155</v>
      </c>
      <c r="X1198">
        <v>0</v>
      </c>
      <c r="Y1198">
        <v>1</v>
      </c>
      <c r="Z1198" t="s">
        <v>155</v>
      </c>
      <c r="AA1198">
        <v>0</v>
      </c>
      <c r="AB1198">
        <v>1</v>
      </c>
      <c r="AC1198" t="s">
        <v>155</v>
      </c>
      <c r="AD1198">
        <v>0</v>
      </c>
      <c r="AE1198">
        <v>1</v>
      </c>
      <c r="AF1198" t="s">
        <v>155</v>
      </c>
      <c r="AG1198">
        <v>0</v>
      </c>
      <c r="AH1198">
        <v>1</v>
      </c>
      <c r="AI1198">
        <v>0</v>
      </c>
      <c r="AJ1198" t="s">
        <v>155</v>
      </c>
      <c r="AK1198">
        <v>0</v>
      </c>
      <c r="AL1198">
        <v>1</v>
      </c>
      <c r="AM1198" t="s">
        <v>4774</v>
      </c>
      <c r="AN1198">
        <v>-32768</v>
      </c>
      <c r="AO1198">
        <v>32767</v>
      </c>
      <c r="AP1198" t="s">
        <v>4775</v>
      </c>
      <c r="AQ1198" s="1" t="s">
        <v>157</v>
      </c>
      <c r="AR1198" t="s">
        <v>158</v>
      </c>
      <c r="AS1198" t="str">
        <f>VLOOKUP('intouch变量（实型）'!$A1198,基本表格!$G:$Q,3,FALSE)</f>
        <v>DB1100,REAL1080</v>
      </c>
      <c r="AT1198" t="str">
        <f>VLOOKUP('intouch变量（实型）'!$A1198,基本表格!$G:$Q,10,FALSE)</f>
        <v>No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</row>
    <row r="1199" spans="1:55">
      <c r="A1199" s="10" t="s">
        <v>6697</v>
      </c>
      <c r="B1199" s="11" t="str">
        <f t="shared" si="19"/>
        <v>CHP1</v>
      </c>
      <c r="C1199" s="11" t="str">
        <f>VLOOKUP('intouch变量（实型）'!$A1199,基本表格!$G:$Q,2,FALSE)</f>
        <v>2147+P5-M11 1#刨片进料仓进料皮带分料器 变频器通讯 最小频率</v>
      </c>
      <c r="D1199" t="s">
        <v>154</v>
      </c>
      <c r="E1199" t="s">
        <v>154</v>
      </c>
      <c r="F1199">
        <v>0</v>
      </c>
      <c r="G1199" t="s">
        <v>154</v>
      </c>
      <c r="H1199" t="s">
        <v>154</v>
      </c>
      <c r="I1199">
        <v>0</v>
      </c>
      <c r="J1199">
        <v>0</v>
      </c>
      <c r="L1199">
        <v>0</v>
      </c>
      <c r="M1199">
        <v>-32768</v>
      </c>
      <c r="N1199">
        <v>32767</v>
      </c>
      <c r="O1199">
        <v>0</v>
      </c>
      <c r="P1199">
        <v>0</v>
      </c>
      <c r="Q1199" t="s">
        <v>155</v>
      </c>
      <c r="R1199">
        <v>0</v>
      </c>
      <c r="S1199">
        <v>1</v>
      </c>
      <c r="T1199" t="s">
        <v>155</v>
      </c>
      <c r="U1199">
        <v>0</v>
      </c>
      <c r="V1199">
        <v>1</v>
      </c>
      <c r="W1199" t="s">
        <v>155</v>
      </c>
      <c r="X1199">
        <v>0</v>
      </c>
      <c r="Y1199">
        <v>1</v>
      </c>
      <c r="Z1199" t="s">
        <v>155</v>
      </c>
      <c r="AA1199">
        <v>0</v>
      </c>
      <c r="AB1199">
        <v>1</v>
      </c>
      <c r="AC1199" t="s">
        <v>155</v>
      </c>
      <c r="AD1199">
        <v>0</v>
      </c>
      <c r="AE1199">
        <v>1</v>
      </c>
      <c r="AF1199" t="s">
        <v>155</v>
      </c>
      <c r="AG1199">
        <v>0</v>
      </c>
      <c r="AH1199">
        <v>1</v>
      </c>
      <c r="AI1199">
        <v>0</v>
      </c>
      <c r="AJ1199" t="s">
        <v>155</v>
      </c>
      <c r="AK1199">
        <v>0</v>
      </c>
      <c r="AL1199">
        <v>1</v>
      </c>
      <c r="AM1199" t="s">
        <v>4774</v>
      </c>
      <c r="AN1199">
        <v>-32768</v>
      </c>
      <c r="AO1199">
        <v>32767</v>
      </c>
      <c r="AP1199" t="s">
        <v>4775</v>
      </c>
      <c r="AQ1199" s="1" t="s">
        <v>157</v>
      </c>
      <c r="AR1199" t="s">
        <v>158</v>
      </c>
      <c r="AS1199" t="str">
        <f>VLOOKUP('intouch变量（实型）'!$A1199,基本表格!$G:$Q,3,FALSE)</f>
        <v>DB1100,REAL1084</v>
      </c>
      <c r="AT1199" t="str">
        <f>VLOOKUP('intouch变量（实型）'!$A1199,基本表格!$G:$Q,10,FALSE)</f>
        <v>No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</row>
    <row r="1200" spans="1:55">
      <c r="A1200" s="10" t="s">
        <v>6698</v>
      </c>
      <c r="B1200" s="11" t="str">
        <f t="shared" si="19"/>
        <v>CHP1</v>
      </c>
      <c r="C1200" s="11" t="str">
        <f>VLOOKUP('intouch变量（实型）'!$A1200,基本表格!$G:$Q,2,FALSE)</f>
        <v>2147+P5-M11 1#刨片进料仓进料皮带分料器 变频器通讯 多级速度</v>
      </c>
      <c r="D1200" t="s">
        <v>154</v>
      </c>
      <c r="E1200" t="s">
        <v>154</v>
      </c>
      <c r="F1200">
        <v>0</v>
      </c>
      <c r="G1200" t="s">
        <v>154</v>
      </c>
      <c r="H1200" t="s">
        <v>154</v>
      </c>
      <c r="I1200">
        <v>0</v>
      </c>
      <c r="J1200">
        <v>0</v>
      </c>
      <c r="L1200">
        <v>0</v>
      </c>
      <c r="M1200">
        <v>-32768</v>
      </c>
      <c r="N1200">
        <v>32767</v>
      </c>
      <c r="O1200">
        <v>0</v>
      </c>
      <c r="P1200">
        <v>0</v>
      </c>
      <c r="Q1200" t="s">
        <v>155</v>
      </c>
      <c r="R1200">
        <v>0</v>
      </c>
      <c r="S1200">
        <v>1</v>
      </c>
      <c r="T1200" t="s">
        <v>155</v>
      </c>
      <c r="U1200">
        <v>0</v>
      </c>
      <c r="V1200">
        <v>1</v>
      </c>
      <c r="W1200" t="s">
        <v>155</v>
      </c>
      <c r="X1200">
        <v>0</v>
      </c>
      <c r="Y1200">
        <v>1</v>
      </c>
      <c r="Z1200" t="s">
        <v>155</v>
      </c>
      <c r="AA1200">
        <v>0</v>
      </c>
      <c r="AB1200">
        <v>1</v>
      </c>
      <c r="AC1200" t="s">
        <v>155</v>
      </c>
      <c r="AD1200">
        <v>0</v>
      </c>
      <c r="AE1200">
        <v>1</v>
      </c>
      <c r="AF1200" t="s">
        <v>155</v>
      </c>
      <c r="AG1200">
        <v>0</v>
      </c>
      <c r="AH1200">
        <v>1</v>
      </c>
      <c r="AI1200">
        <v>0</v>
      </c>
      <c r="AJ1200" t="s">
        <v>155</v>
      </c>
      <c r="AK1200">
        <v>0</v>
      </c>
      <c r="AL1200">
        <v>1</v>
      </c>
      <c r="AM1200" t="s">
        <v>4774</v>
      </c>
      <c r="AN1200">
        <v>-32768</v>
      </c>
      <c r="AO1200">
        <v>32767</v>
      </c>
      <c r="AP1200" t="s">
        <v>4775</v>
      </c>
      <c r="AQ1200" s="1" t="s">
        <v>157</v>
      </c>
      <c r="AR1200" t="s">
        <v>158</v>
      </c>
      <c r="AS1200" t="str">
        <f>VLOOKUP('intouch变量（实型）'!$A1200,基本表格!$G:$Q,3,FALSE)</f>
        <v>DB1100,REAL1088</v>
      </c>
      <c r="AT1200" t="str">
        <f>VLOOKUP('intouch变量（实型）'!$A1200,基本表格!$G:$Q,10,FALSE)</f>
        <v>No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</row>
    <row r="1201" spans="1:55">
      <c r="A1201" s="10" t="s">
        <v>6699</v>
      </c>
      <c r="B1201" s="11" t="str">
        <f t="shared" si="19"/>
        <v>CHP1</v>
      </c>
      <c r="C1201" s="11" t="str">
        <f>VLOOKUP('intouch变量（实型）'!$A1201,基本表格!$G:$Q,2,FALSE)</f>
        <v>2147+P5-M11 1#刨片进料仓进料皮带分料器 变频器通讯 多级转速</v>
      </c>
      <c r="D1201" t="s">
        <v>154</v>
      </c>
      <c r="E1201" t="s">
        <v>154</v>
      </c>
      <c r="F1201">
        <v>0</v>
      </c>
      <c r="G1201" t="s">
        <v>154</v>
      </c>
      <c r="H1201" t="s">
        <v>154</v>
      </c>
      <c r="I1201">
        <v>0</v>
      </c>
      <c r="J1201">
        <v>0</v>
      </c>
      <c r="L1201">
        <v>0</v>
      </c>
      <c r="M1201">
        <v>-32768</v>
      </c>
      <c r="N1201">
        <v>32767</v>
      </c>
      <c r="O1201">
        <v>0</v>
      </c>
      <c r="P1201">
        <v>0</v>
      </c>
      <c r="Q1201" t="s">
        <v>155</v>
      </c>
      <c r="R1201">
        <v>0</v>
      </c>
      <c r="S1201">
        <v>1</v>
      </c>
      <c r="T1201" t="s">
        <v>155</v>
      </c>
      <c r="U1201">
        <v>0</v>
      </c>
      <c r="V1201">
        <v>1</v>
      </c>
      <c r="W1201" t="s">
        <v>155</v>
      </c>
      <c r="X1201">
        <v>0</v>
      </c>
      <c r="Y1201">
        <v>1</v>
      </c>
      <c r="Z1201" t="s">
        <v>155</v>
      </c>
      <c r="AA1201">
        <v>0</v>
      </c>
      <c r="AB1201">
        <v>1</v>
      </c>
      <c r="AC1201" t="s">
        <v>155</v>
      </c>
      <c r="AD1201">
        <v>0</v>
      </c>
      <c r="AE1201">
        <v>1</v>
      </c>
      <c r="AF1201" t="s">
        <v>155</v>
      </c>
      <c r="AG1201">
        <v>0</v>
      </c>
      <c r="AH1201">
        <v>1</v>
      </c>
      <c r="AI1201">
        <v>0</v>
      </c>
      <c r="AJ1201" t="s">
        <v>155</v>
      </c>
      <c r="AK1201">
        <v>0</v>
      </c>
      <c r="AL1201">
        <v>1</v>
      </c>
      <c r="AM1201" t="s">
        <v>4774</v>
      </c>
      <c r="AN1201">
        <v>-32768</v>
      </c>
      <c r="AO1201">
        <v>32767</v>
      </c>
      <c r="AP1201" t="s">
        <v>4775</v>
      </c>
      <c r="AQ1201" s="1" t="s">
        <v>157</v>
      </c>
      <c r="AR1201" t="s">
        <v>158</v>
      </c>
      <c r="AS1201" t="str">
        <f>VLOOKUP('intouch变量（实型）'!$A1201,基本表格!$G:$Q,3,FALSE)</f>
        <v>DB1100,REAL1092</v>
      </c>
      <c r="AT1201" t="str">
        <f>VLOOKUP('intouch变量（实型）'!$A1201,基本表格!$G:$Q,10,FALSE)</f>
        <v>No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</row>
    <row r="1202" spans="1:55">
      <c r="A1202" s="10" t="s">
        <v>6700</v>
      </c>
      <c r="B1202" s="11" t="str">
        <f t="shared" si="19"/>
        <v>CHP1</v>
      </c>
      <c r="C1202" s="11" t="str">
        <f>VLOOKUP('intouch变量（实型）'!$A1202,基本表格!$G:$Q,2,FALSE)</f>
        <v>2147+P5-M11 1#刨片进料仓进料皮带分料器 反馈转速 实际值</v>
      </c>
      <c r="D1202" t="s">
        <v>154</v>
      </c>
      <c r="E1202" t="s">
        <v>154</v>
      </c>
      <c r="F1202">
        <v>0</v>
      </c>
      <c r="G1202" t="s">
        <v>154</v>
      </c>
      <c r="H1202" t="s">
        <v>154</v>
      </c>
      <c r="I1202">
        <v>0</v>
      </c>
      <c r="J1202">
        <v>0</v>
      </c>
      <c r="L1202">
        <v>0</v>
      </c>
      <c r="M1202">
        <v>-32768</v>
      </c>
      <c r="N1202">
        <v>32767</v>
      </c>
      <c r="O1202">
        <v>0</v>
      </c>
      <c r="P1202">
        <v>0</v>
      </c>
      <c r="Q1202" t="s">
        <v>155</v>
      </c>
      <c r="R1202">
        <v>0</v>
      </c>
      <c r="S1202">
        <v>1</v>
      </c>
      <c r="T1202" t="s">
        <v>155</v>
      </c>
      <c r="U1202">
        <v>0</v>
      </c>
      <c r="V1202">
        <v>1</v>
      </c>
      <c r="W1202" t="s">
        <v>155</v>
      </c>
      <c r="X1202">
        <v>0</v>
      </c>
      <c r="Y1202">
        <v>1</v>
      </c>
      <c r="Z1202" t="s">
        <v>155</v>
      </c>
      <c r="AA1202">
        <v>0</v>
      </c>
      <c r="AB1202">
        <v>1</v>
      </c>
      <c r="AC1202" t="s">
        <v>155</v>
      </c>
      <c r="AD1202">
        <v>0</v>
      </c>
      <c r="AE1202">
        <v>1</v>
      </c>
      <c r="AF1202" t="s">
        <v>155</v>
      </c>
      <c r="AG1202">
        <v>0</v>
      </c>
      <c r="AH1202">
        <v>1</v>
      </c>
      <c r="AI1202">
        <v>0</v>
      </c>
      <c r="AJ1202" t="s">
        <v>155</v>
      </c>
      <c r="AK1202">
        <v>0</v>
      </c>
      <c r="AL1202">
        <v>1</v>
      </c>
      <c r="AM1202" t="s">
        <v>4774</v>
      </c>
      <c r="AN1202">
        <v>-32768</v>
      </c>
      <c r="AO1202">
        <v>32767</v>
      </c>
      <c r="AP1202" t="s">
        <v>4775</v>
      </c>
      <c r="AQ1202" s="1" t="s">
        <v>157</v>
      </c>
      <c r="AR1202" t="s">
        <v>158</v>
      </c>
      <c r="AS1202" t="str">
        <f>VLOOKUP('intouch变量（实型）'!$A1202,基本表格!$G:$Q,3,FALSE)</f>
        <v>DB1100,REAL1106</v>
      </c>
      <c r="AT1202" t="str">
        <f>VLOOKUP('intouch变量（实型）'!$A1202,基本表格!$G:$Q,10,FALSE)</f>
        <v>Yes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</row>
    <row r="1203" spans="1:55">
      <c r="A1203" s="10" t="s">
        <v>6701</v>
      </c>
      <c r="B1203" s="11" t="str">
        <f t="shared" si="19"/>
        <v>CHP1</v>
      </c>
      <c r="C1203" s="11" t="str">
        <f>VLOOKUP('intouch变量（实型）'!$A1203,基本表格!$G:$Q,2,FALSE)</f>
        <v>2147+P5-M11 1#刨片进料仓进料皮带分料器 反馈转速 量程</v>
      </c>
      <c r="D1203" t="s">
        <v>154</v>
      </c>
      <c r="E1203" t="s">
        <v>154</v>
      </c>
      <c r="F1203">
        <v>0</v>
      </c>
      <c r="G1203" t="s">
        <v>154</v>
      </c>
      <c r="H1203" t="s">
        <v>154</v>
      </c>
      <c r="I1203">
        <v>0</v>
      </c>
      <c r="J1203">
        <v>0</v>
      </c>
      <c r="L1203">
        <v>0</v>
      </c>
      <c r="M1203">
        <v>-32768</v>
      </c>
      <c r="N1203">
        <v>32767</v>
      </c>
      <c r="O1203">
        <v>0</v>
      </c>
      <c r="P1203">
        <v>0</v>
      </c>
      <c r="Q1203" t="s">
        <v>155</v>
      </c>
      <c r="R1203">
        <v>0</v>
      </c>
      <c r="S1203">
        <v>1</v>
      </c>
      <c r="T1203" t="s">
        <v>155</v>
      </c>
      <c r="U1203">
        <v>0</v>
      </c>
      <c r="V1203">
        <v>1</v>
      </c>
      <c r="W1203" t="s">
        <v>155</v>
      </c>
      <c r="X1203">
        <v>0</v>
      </c>
      <c r="Y1203">
        <v>1</v>
      </c>
      <c r="Z1203" t="s">
        <v>155</v>
      </c>
      <c r="AA1203">
        <v>0</v>
      </c>
      <c r="AB1203">
        <v>1</v>
      </c>
      <c r="AC1203" t="s">
        <v>155</v>
      </c>
      <c r="AD1203">
        <v>0</v>
      </c>
      <c r="AE1203">
        <v>1</v>
      </c>
      <c r="AF1203" t="s">
        <v>155</v>
      </c>
      <c r="AG1203">
        <v>0</v>
      </c>
      <c r="AH1203">
        <v>1</v>
      </c>
      <c r="AI1203">
        <v>0</v>
      </c>
      <c r="AJ1203" t="s">
        <v>155</v>
      </c>
      <c r="AK1203">
        <v>0</v>
      </c>
      <c r="AL1203">
        <v>1</v>
      </c>
      <c r="AM1203" t="s">
        <v>4774</v>
      </c>
      <c r="AN1203">
        <v>-32768</v>
      </c>
      <c r="AO1203">
        <v>32767</v>
      </c>
      <c r="AP1203" t="s">
        <v>4775</v>
      </c>
      <c r="AQ1203" s="1" t="s">
        <v>157</v>
      </c>
      <c r="AR1203" t="s">
        <v>158</v>
      </c>
      <c r="AS1203" t="str">
        <f>VLOOKUP('intouch变量（实型）'!$A1203,基本表格!$G:$Q,3,FALSE)</f>
        <v>DB1100,REAL1110</v>
      </c>
      <c r="AT1203" t="str">
        <f>VLOOKUP('intouch变量（实型）'!$A1203,基本表格!$G:$Q,10,FALSE)</f>
        <v>No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</row>
    <row r="1204" spans="1:55">
      <c r="A1204" s="10" t="s">
        <v>6702</v>
      </c>
      <c r="B1204" s="11" t="str">
        <f t="shared" si="19"/>
        <v>CHP1</v>
      </c>
      <c r="C1204" s="11" t="str">
        <f>VLOOKUP('intouch变量（实型）'!$A1204,基本表格!$G:$Q,2,FALSE)</f>
        <v>2147+P5-M11 1#刨片进料仓进料皮带分料器 反馈转速 上限值</v>
      </c>
      <c r="D1204" t="s">
        <v>154</v>
      </c>
      <c r="E1204" t="s">
        <v>154</v>
      </c>
      <c r="F1204">
        <v>0</v>
      </c>
      <c r="G1204" t="s">
        <v>154</v>
      </c>
      <c r="H1204" t="s">
        <v>154</v>
      </c>
      <c r="I1204">
        <v>0</v>
      </c>
      <c r="J1204">
        <v>0</v>
      </c>
      <c r="L1204">
        <v>0</v>
      </c>
      <c r="M1204">
        <v>-32768</v>
      </c>
      <c r="N1204">
        <v>32767</v>
      </c>
      <c r="O1204">
        <v>0</v>
      </c>
      <c r="P1204">
        <v>0</v>
      </c>
      <c r="Q1204" t="s">
        <v>155</v>
      </c>
      <c r="R1204">
        <v>0</v>
      </c>
      <c r="S1204">
        <v>1</v>
      </c>
      <c r="T1204" t="s">
        <v>155</v>
      </c>
      <c r="U1204">
        <v>0</v>
      </c>
      <c r="V1204">
        <v>1</v>
      </c>
      <c r="W1204" t="s">
        <v>155</v>
      </c>
      <c r="X1204">
        <v>0</v>
      </c>
      <c r="Y1204">
        <v>1</v>
      </c>
      <c r="Z1204" t="s">
        <v>155</v>
      </c>
      <c r="AA1204">
        <v>0</v>
      </c>
      <c r="AB1204">
        <v>1</v>
      </c>
      <c r="AC1204" t="s">
        <v>155</v>
      </c>
      <c r="AD1204">
        <v>0</v>
      </c>
      <c r="AE1204">
        <v>1</v>
      </c>
      <c r="AF1204" t="s">
        <v>155</v>
      </c>
      <c r="AG1204">
        <v>0</v>
      </c>
      <c r="AH1204">
        <v>1</v>
      </c>
      <c r="AI1204">
        <v>0</v>
      </c>
      <c r="AJ1204" t="s">
        <v>155</v>
      </c>
      <c r="AK1204">
        <v>0</v>
      </c>
      <c r="AL1204">
        <v>1</v>
      </c>
      <c r="AM1204" t="s">
        <v>4774</v>
      </c>
      <c r="AN1204">
        <v>-32768</v>
      </c>
      <c r="AO1204">
        <v>32767</v>
      </c>
      <c r="AP1204" t="s">
        <v>4775</v>
      </c>
      <c r="AQ1204" s="1" t="s">
        <v>157</v>
      </c>
      <c r="AR1204" t="s">
        <v>158</v>
      </c>
      <c r="AS1204" t="str">
        <f>VLOOKUP('intouch变量（实型）'!$A1204,基本表格!$G:$Q,3,FALSE)</f>
        <v>DB1100,REAL1114</v>
      </c>
      <c r="AT1204" t="str">
        <f>VLOOKUP('intouch变量（实型）'!$A1204,基本表格!$G:$Q,10,FALSE)</f>
        <v>No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</row>
    <row r="1205" spans="1:55">
      <c r="A1205" s="10" t="s">
        <v>6703</v>
      </c>
      <c r="B1205" s="11" t="str">
        <f t="shared" si="19"/>
        <v>CHP1</v>
      </c>
      <c r="C1205" s="11" t="str">
        <f>VLOOKUP('intouch变量（实型）'!$A1205,基本表格!$G:$Q,2,FALSE)</f>
        <v>2147+P5-M11 1#刨片进料仓进料皮带分料器 反馈转速 下限值</v>
      </c>
      <c r="D1205" t="s">
        <v>154</v>
      </c>
      <c r="E1205" t="s">
        <v>154</v>
      </c>
      <c r="F1205">
        <v>0</v>
      </c>
      <c r="G1205" t="s">
        <v>154</v>
      </c>
      <c r="H1205" t="s">
        <v>154</v>
      </c>
      <c r="I1205">
        <v>0</v>
      </c>
      <c r="J1205">
        <v>0</v>
      </c>
      <c r="L1205">
        <v>0</v>
      </c>
      <c r="M1205">
        <v>-32768</v>
      </c>
      <c r="N1205">
        <v>32767</v>
      </c>
      <c r="O1205">
        <v>0</v>
      </c>
      <c r="P1205">
        <v>0</v>
      </c>
      <c r="Q1205" t="s">
        <v>155</v>
      </c>
      <c r="R1205">
        <v>0</v>
      </c>
      <c r="S1205">
        <v>1</v>
      </c>
      <c r="T1205" t="s">
        <v>155</v>
      </c>
      <c r="U1205">
        <v>0</v>
      </c>
      <c r="V1205">
        <v>1</v>
      </c>
      <c r="W1205" t="s">
        <v>155</v>
      </c>
      <c r="X1205">
        <v>0</v>
      </c>
      <c r="Y1205">
        <v>1</v>
      </c>
      <c r="Z1205" t="s">
        <v>155</v>
      </c>
      <c r="AA1205">
        <v>0</v>
      </c>
      <c r="AB1205">
        <v>1</v>
      </c>
      <c r="AC1205" t="s">
        <v>155</v>
      </c>
      <c r="AD1205">
        <v>0</v>
      </c>
      <c r="AE1205">
        <v>1</v>
      </c>
      <c r="AF1205" t="s">
        <v>155</v>
      </c>
      <c r="AG1205">
        <v>0</v>
      </c>
      <c r="AH1205">
        <v>1</v>
      </c>
      <c r="AI1205">
        <v>0</v>
      </c>
      <c r="AJ1205" t="s">
        <v>155</v>
      </c>
      <c r="AK1205">
        <v>0</v>
      </c>
      <c r="AL1205">
        <v>1</v>
      </c>
      <c r="AM1205" t="s">
        <v>4774</v>
      </c>
      <c r="AN1205">
        <v>-32768</v>
      </c>
      <c r="AO1205">
        <v>32767</v>
      </c>
      <c r="AP1205" t="s">
        <v>4775</v>
      </c>
      <c r="AQ1205" s="1" t="s">
        <v>157</v>
      </c>
      <c r="AR1205" t="s">
        <v>158</v>
      </c>
      <c r="AS1205" t="str">
        <f>VLOOKUP('intouch变量（实型）'!$A1205,基本表格!$G:$Q,3,FALSE)</f>
        <v>DB1100,REAL1118</v>
      </c>
      <c r="AT1205" t="str">
        <f>VLOOKUP('intouch变量（实型）'!$A1205,基本表格!$G:$Q,10,FALSE)</f>
        <v>No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</row>
    <row r="1206" spans="1:55">
      <c r="A1206" s="10" t="s">
        <v>6704</v>
      </c>
      <c r="B1206" s="11" t="str">
        <f t="shared" si="19"/>
        <v>CHP1</v>
      </c>
      <c r="C1206" s="11" t="str">
        <f>VLOOKUP('intouch变量（实型）'!$A1206,基本表格!$G:$Q,2,FALSE)</f>
        <v>2147+P5-M11 1#刨片进料仓进料皮带分料器 反馈转速 上上限值</v>
      </c>
      <c r="D1206" t="s">
        <v>154</v>
      </c>
      <c r="E1206" t="s">
        <v>154</v>
      </c>
      <c r="F1206">
        <v>0</v>
      </c>
      <c r="G1206" t="s">
        <v>154</v>
      </c>
      <c r="H1206" t="s">
        <v>154</v>
      </c>
      <c r="I1206">
        <v>0</v>
      </c>
      <c r="J1206">
        <v>0</v>
      </c>
      <c r="L1206">
        <v>0</v>
      </c>
      <c r="M1206">
        <v>-32768</v>
      </c>
      <c r="N1206">
        <v>32767</v>
      </c>
      <c r="O1206">
        <v>0</v>
      </c>
      <c r="P1206">
        <v>0</v>
      </c>
      <c r="Q1206" t="s">
        <v>155</v>
      </c>
      <c r="R1206">
        <v>0</v>
      </c>
      <c r="S1206">
        <v>1</v>
      </c>
      <c r="T1206" t="s">
        <v>155</v>
      </c>
      <c r="U1206">
        <v>0</v>
      </c>
      <c r="V1206">
        <v>1</v>
      </c>
      <c r="W1206" t="s">
        <v>155</v>
      </c>
      <c r="X1206">
        <v>0</v>
      </c>
      <c r="Y1206">
        <v>1</v>
      </c>
      <c r="Z1206" t="s">
        <v>155</v>
      </c>
      <c r="AA1206">
        <v>0</v>
      </c>
      <c r="AB1206">
        <v>1</v>
      </c>
      <c r="AC1206" t="s">
        <v>155</v>
      </c>
      <c r="AD1206">
        <v>0</v>
      </c>
      <c r="AE1206">
        <v>1</v>
      </c>
      <c r="AF1206" t="s">
        <v>155</v>
      </c>
      <c r="AG1206">
        <v>0</v>
      </c>
      <c r="AH1206">
        <v>1</v>
      </c>
      <c r="AI1206">
        <v>0</v>
      </c>
      <c r="AJ1206" t="s">
        <v>155</v>
      </c>
      <c r="AK1206">
        <v>0</v>
      </c>
      <c r="AL1206">
        <v>1</v>
      </c>
      <c r="AM1206" t="s">
        <v>4774</v>
      </c>
      <c r="AN1206">
        <v>-32768</v>
      </c>
      <c r="AO1206">
        <v>32767</v>
      </c>
      <c r="AP1206" t="s">
        <v>4775</v>
      </c>
      <c r="AQ1206" s="1" t="s">
        <v>157</v>
      </c>
      <c r="AR1206" t="s">
        <v>158</v>
      </c>
      <c r="AS1206" t="str">
        <f>VLOOKUP('intouch变量（实型）'!$A1206,基本表格!$G:$Q,3,FALSE)</f>
        <v>DB1100,REAL1122</v>
      </c>
      <c r="AT1206" t="str">
        <f>VLOOKUP('intouch变量（实型）'!$A1206,基本表格!$G:$Q,10,FALSE)</f>
        <v>No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</row>
    <row r="1207" spans="1:55">
      <c r="A1207" s="10" t="s">
        <v>6705</v>
      </c>
      <c r="B1207" s="11" t="str">
        <f t="shared" si="19"/>
        <v>CHP1</v>
      </c>
      <c r="C1207" s="11" t="str">
        <f>VLOOKUP('intouch变量（实型）'!$A1207,基本表格!$G:$Q,2,FALSE)</f>
        <v>2147+P5-M11 1#刨片进料仓进料皮带分料器 反馈转速 下下限值</v>
      </c>
      <c r="D1207" t="s">
        <v>154</v>
      </c>
      <c r="E1207" t="s">
        <v>154</v>
      </c>
      <c r="F1207">
        <v>0</v>
      </c>
      <c r="G1207" t="s">
        <v>154</v>
      </c>
      <c r="H1207" t="s">
        <v>154</v>
      </c>
      <c r="I1207">
        <v>0</v>
      </c>
      <c r="J1207">
        <v>0</v>
      </c>
      <c r="L1207">
        <v>0</v>
      </c>
      <c r="M1207">
        <v>-32768</v>
      </c>
      <c r="N1207">
        <v>32767</v>
      </c>
      <c r="O1207">
        <v>0</v>
      </c>
      <c r="P1207">
        <v>0</v>
      </c>
      <c r="Q1207" t="s">
        <v>155</v>
      </c>
      <c r="R1207">
        <v>0</v>
      </c>
      <c r="S1207">
        <v>1</v>
      </c>
      <c r="T1207" t="s">
        <v>155</v>
      </c>
      <c r="U1207">
        <v>0</v>
      </c>
      <c r="V1207">
        <v>1</v>
      </c>
      <c r="W1207" t="s">
        <v>155</v>
      </c>
      <c r="X1207">
        <v>0</v>
      </c>
      <c r="Y1207">
        <v>1</v>
      </c>
      <c r="Z1207" t="s">
        <v>155</v>
      </c>
      <c r="AA1207">
        <v>0</v>
      </c>
      <c r="AB1207">
        <v>1</v>
      </c>
      <c r="AC1207" t="s">
        <v>155</v>
      </c>
      <c r="AD1207">
        <v>0</v>
      </c>
      <c r="AE1207">
        <v>1</v>
      </c>
      <c r="AF1207" t="s">
        <v>155</v>
      </c>
      <c r="AG1207">
        <v>0</v>
      </c>
      <c r="AH1207">
        <v>1</v>
      </c>
      <c r="AI1207">
        <v>0</v>
      </c>
      <c r="AJ1207" t="s">
        <v>155</v>
      </c>
      <c r="AK1207">
        <v>0</v>
      </c>
      <c r="AL1207">
        <v>1</v>
      </c>
      <c r="AM1207" t="s">
        <v>4774</v>
      </c>
      <c r="AN1207">
        <v>-32768</v>
      </c>
      <c r="AO1207">
        <v>32767</v>
      </c>
      <c r="AP1207" t="s">
        <v>4775</v>
      </c>
      <c r="AQ1207" s="1" t="s">
        <v>157</v>
      </c>
      <c r="AR1207" t="s">
        <v>158</v>
      </c>
      <c r="AS1207" t="str">
        <f>VLOOKUP('intouch变量（实型）'!$A1207,基本表格!$G:$Q,3,FALSE)</f>
        <v>DB1100,REAL1126</v>
      </c>
      <c r="AT1207" t="str">
        <f>VLOOKUP('intouch变量（实型）'!$A1207,基本表格!$G:$Q,10,FALSE)</f>
        <v>No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</row>
    <row r="1208" spans="1:55">
      <c r="A1208" s="10" t="s">
        <v>6706</v>
      </c>
      <c r="B1208" s="11" t="str">
        <f t="shared" si="19"/>
        <v>CHP1</v>
      </c>
      <c r="C1208" s="11" t="str">
        <f>VLOOKUP('intouch变量（实型）'!$A1208,基本表格!$G:$Q,2,FALSE)</f>
        <v>2147+P5-M11 1#刨片进料仓进料皮带分料器 反馈电流 实际值</v>
      </c>
      <c r="D1208" t="s">
        <v>154</v>
      </c>
      <c r="E1208" t="s">
        <v>154</v>
      </c>
      <c r="F1208">
        <v>0</v>
      </c>
      <c r="G1208" t="s">
        <v>154</v>
      </c>
      <c r="H1208" t="s">
        <v>154</v>
      </c>
      <c r="I1208">
        <v>0</v>
      </c>
      <c r="J1208">
        <v>0</v>
      </c>
      <c r="L1208">
        <v>0</v>
      </c>
      <c r="M1208">
        <v>-32768</v>
      </c>
      <c r="N1208">
        <v>32767</v>
      </c>
      <c r="O1208">
        <v>0</v>
      </c>
      <c r="P1208">
        <v>0</v>
      </c>
      <c r="Q1208" t="s">
        <v>155</v>
      </c>
      <c r="R1208">
        <v>0</v>
      </c>
      <c r="S1208">
        <v>1</v>
      </c>
      <c r="T1208" t="s">
        <v>155</v>
      </c>
      <c r="U1208">
        <v>0</v>
      </c>
      <c r="V1208">
        <v>1</v>
      </c>
      <c r="W1208" t="s">
        <v>155</v>
      </c>
      <c r="X1208">
        <v>0</v>
      </c>
      <c r="Y1208">
        <v>1</v>
      </c>
      <c r="Z1208" t="s">
        <v>155</v>
      </c>
      <c r="AA1208">
        <v>0</v>
      </c>
      <c r="AB1208">
        <v>1</v>
      </c>
      <c r="AC1208" t="s">
        <v>155</v>
      </c>
      <c r="AD1208">
        <v>0</v>
      </c>
      <c r="AE1208">
        <v>1</v>
      </c>
      <c r="AF1208" t="s">
        <v>155</v>
      </c>
      <c r="AG1208">
        <v>0</v>
      </c>
      <c r="AH1208">
        <v>1</v>
      </c>
      <c r="AI1208">
        <v>0</v>
      </c>
      <c r="AJ1208" t="s">
        <v>155</v>
      </c>
      <c r="AK1208">
        <v>0</v>
      </c>
      <c r="AL1208">
        <v>1</v>
      </c>
      <c r="AM1208" t="s">
        <v>4774</v>
      </c>
      <c r="AN1208">
        <v>-32768</v>
      </c>
      <c r="AO1208">
        <v>32767</v>
      </c>
      <c r="AP1208" t="s">
        <v>4775</v>
      </c>
      <c r="AQ1208" s="1" t="s">
        <v>157</v>
      </c>
      <c r="AR1208" t="s">
        <v>158</v>
      </c>
      <c r="AS1208" t="str">
        <f>VLOOKUP('intouch变量（实型）'!$A1208,基本表格!$G:$Q,3,FALSE)</f>
        <v>DB1100,REAL1156</v>
      </c>
      <c r="AT1208" t="str">
        <f>VLOOKUP('intouch变量（实型）'!$A1208,基本表格!$G:$Q,10,FALSE)</f>
        <v>Yes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</row>
    <row r="1209" spans="1:55">
      <c r="A1209" s="10" t="s">
        <v>6707</v>
      </c>
      <c r="B1209" s="11" t="str">
        <f t="shared" si="19"/>
        <v>CHP1</v>
      </c>
      <c r="C1209" s="11" t="str">
        <f>VLOOKUP('intouch变量（实型）'!$A1209,基本表格!$G:$Q,2,FALSE)</f>
        <v>2147+P5-M11 1#刨片进料仓进料皮带分料器 反馈电流 量程</v>
      </c>
      <c r="D1209" t="s">
        <v>154</v>
      </c>
      <c r="E1209" t="s">
        <v>154</v>
      </c>
      <c r="F1209">
        <v>0</v>
      </c>
      <c r="G1209" t="s">
        <v>154</v>
      </c>
      <c r="H1209" t="s">
        <v>154</v>
      </c>
      <c r="I1209">
        <v>0</v>
      </c>
      <c r="J1209">
        <v>0</v>
      </c>
      <c r="L1209">
        <v>0</v>
      </c>
      <c r="M1209">
        <v>-32768</v>
      </c>
      <c r="N1209">
        <v>32767</v>
      </c>
      <c r="O1209">
        <v>0</v>
      </c>
      <c r="P1209">
        <v>0</v>
      </c>
      <c r="Q1209" t="s">
        <v>155</v>
      </c>
      <c r="R1209">
        <v>0</v>
      </c>
      <c r="S1209">
        <v>1</v>
      </c>
      <c r="T1209" t="s">
        <v>155</v>
      </c>
      <c r="U1209">
        <v>0</v>
      </c>
      <c r="V1209">
        <v>1</v>
      </c>
      <c r="W1209" t="s">
        <v>155</v>
      </c>
      <c r="X1209">
        <v>0</v>
      </c>
      <c r="Y1209">
        <v>1</v>
      </c>
      <c r="Z1209" t="s">
        <v>155</v>
      </c>
      <c r="AA1209">
        <v>0</v>
      </c>
      <c r="AB1209">
        <v>1</v>
      </c>
      <c r="AC1209" t="s">
        <v>155</v>
      </c>
      <c r="AD1209">
        <v>0</v>
      </c>
      <c r="AE1209">
        <v>1</v>
      </c>
      <c r="AF1209" t="s">
        <v>155</v>
      </c>
      <c r="AG1209">
        <v>0</v>
      </c>
      <c r="AH1209">
        <v>1</v>
      </c>
      <c r="AI1209">
        <v>0</v>
      </c>
      <c r="AJ1209" t="s">
        <v>155</v>
      </c>
      <c r="AK1209">
        <v>0</v>
      </c>
      <c r="AL1209">
        <v>1</v>
      </c>
      <c r="AM1209" t="s">
        <v>4774</v>
      </c>
      <c r="AN1209">
        <v>-32768</v>
      </c>
      <c r="AO1209">
        <v>32767</v>
      </c>
      <c r="AP1209" t="s">
        <v>4775</v>
      </c>
      <c r="AQ1209" s="1" t="s">
        <v>157</v>
      </c>
      <c r="AR1209" t="s">
        <v>158</v>
      </c>
      <c r="AS1209" t="str">
        <f>VLOOKUP('intouch变量（实型）'!$A1209,基本表格!$G:$Q,3,FALSE)</f>
        <v>DB1100,REAL1160</v>
      </c>
      <c r="AT1209" t="str">
        <f>VLOOKUP('intouch变量（实型）'!$A1209,基本表格!$G:$Q,10,FALSE)</f>
        <v>No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</row>
    <row r="1210" spans="1:55">
      <c r="A1210" s="10" t="s">
        <v>6708</v>
      </c>
      <c r="B1210" s="11" t="str">
        <f t="shared" si="19"/>
        <v>CHP1</v>
      </c>
      <c r="C1210" s="11" t="str">
        <f>VLOOKUP('intouch变量（实型）'!$A1210,基本表格!$G:$Q,2,FALSE)</f>
        <v>2147+P5-M11 1#刨片进料仓进料皮带分料器 反馈电流 上限值</v>
      </c>
      <c r="D1210" t="s">
        <v>154</v>
      </c>
      <c r="E1210" t="s">
        <v>154</v>
      </c>
      <c r="F1210">
        <v>0</v>
      </c>
      <c r="G1210" t="s">
        <v>154</v>
      </c>
      <c r="H1210" t="s">
        <v>154</v>
      </c>
      <c r="I1210">
        <v>0</v>
      </c>
      <c r="J1210">
        <v>0</v>
      </c>
      <c r="L1210">
        <v>0</v>
      </c>
      <c r="M1210">
        <v>-32768</v>
      </c>
      <c r="N1210">
        <v>32767</v>
      </c>
      <c r="O1210">
        <v>0</v>
      </c>
      <c r="P1210">
        <v>0</v>
      </c>
      <c r="Q1210" t="s">
        <v>155</v>
      </c>
      <c r="R1210">
        <v>0</v>
      </c>
      <c r="S1210">
        <v>1</v>
      </c>
      <c r="T1210" t="s">
        <v>155</v>
      </c>
      <c r="U1210">
        <v>0</v>
      </c>
      <c r="V1210">
        <v>1</v>
      </c>
      <c r="W1210" t="s">
        <v>155</v>
      </c>
      <c r="X1210">
        <v>0</v>
      </c>
      <c r="Y1210">
        <v>1</v>
      </c>
      <c r="Z1210" t="s">
        <v>155</v>
      </c>
      <c r="AA1210">
        <v>0</v>
      </c>
      <c r="AB1210">
        <v>1</v>
      </c>
      <c r="AC1210" t="s">
        <v>155</v>
      </c>
      <c r="AD1210">
        <v>0</v>
      </c>
      <c r="AE1210">
        <v>1</v>
      </c>
      <c r="AF1210" t="s">
        <v>155</v>
      </c>
      <c r="AG1210">
        <v>0</v>
      </c>
      <c r="AH1210">
        <v>1</v>
      </c>
      <c r="AI1210">
        <v>0</v>
      </c>
      <c r="AJ1210" t="s">
        <v>155</v>
      </c>
      <c r="AK1210">
        <v>0</v>
      </c>
      <c r="AL1210">
        <v>1</v>
      </c>
      <c r="AM1210" t="s">
        <v>4774</v>
      </c>
      <c r="AN1210">
        <v>-32768</v>
      </c>
      <c r="AO1210">
        <v>32767</v>
      </c>
      <c r="AP1210" t="s">
        <v>4775</v>
      </c>
      <c r="AQ1210" s="1" t="s">
        <v>157</v>
      </c>
      <c r="AR1210" t="s">
        <v>158</v>
      </c>
      <c r="AS1210" t="str">
        <f>VLOOKUP('intouch变量（实型）'!$A1210,基本表格!$G:$Q,3,FALSE)</f>
        <v>DB1100,REAL1164</v>
      </c>
      <c r="AT1210" t="str">
        <f>VLOOKUP('intouch变量（实型）'!$A1210,基本表格!$G:$Q,10,FALSE)</f>
        <v>No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</row>
    <row r="1211" spans="1:55">
      <c r="A1211" s="10" t="s">
        <v>6709</v>
      </c>
      <c r="B1211" s="11" t="str">
        <f t="shared" si="19"/>
        <v>CHP1</v>
      </c>
      <c r="C1211" s="11" t="str">
        <f>VLOOKUP('intouch变量（实型）'!$A1211,基本表格!$G:$Q,2,FALSE)</f>
        <v>2147+P5-M11 1#刨片进料仓进料皮带分料器 反馈电流 下限值</v>
      </c>
      <c r="D1211" t="s">
        <v>154</v>
      </c>
      <c r="E1211" t="s">
        <v>154</v>
      </c>
      <c r="F1211">
        <v>0</v>
      </c>
      <c r="G1211" t="s">
        <v>154</v>
      </c>
      <c r="H1211" t="s">
        <v>154</v>
      </c>
      <c r="I1211">
        <v>0</v>
      </c>
      <c r="J1211">
        <v>0</v>
      </c>
      <c r="L1211">
        <v>0</v>
      </c>
      <c r="M1211">
        <v>-32768</v>
      </c>
      <c r="N1211">
        <v>32767</v>
      </c>
      <c r="O1211">
        <v>0</v>
      </c>
      <c r="P1211">
        <v>0</v>
      </c>
      <c r="Q1211" t="s">
        <v>155</v>
      </c>
      <c r="R1211">
        <v>0</v>
      </c>
      <c r="S1211">
        <v>1</v>
      </c>
      <c r="T1211" t="s">
        <v>155</v>
      </c>
      <c r="U1211">
        <v>0</v>
      </c>
      <c r="V1211">
        <v>1</v>
      </c>
      <c r="W1211" t="s">
        <v>155</v>
      </c>
      <c r="X1211">
        <v>0</v>
      </c>
      <c r="Y1211">
        <v>1</v>
      </c>
      <c r="Z1211" t="s">
        <v>155</v>
      </c>
      <c r="AA1211">
        <v>0</v>
      </c>
      <c r="AB1211">
        <v>1</v>
      </c>
      <c r="AC1211" t="s">
        <v>155</v>
      </c>
      <c r="AD1211">
        <v>0</v>
      </c>
      <c r="AE1211">
        <v>1</v>
      </c>
      <c r="AF1211" t="s">
        <v>155</v>
      </c>
      <c r="AG1211">
        <v>0</v>
      </c>
      <c r="AH1211">
        <v>1</v>
      </c>
      <c r="AI1211">
        <v>0</v>
      </c>
      <c r="AJ1211" t="s">
        <v>155</v>
      </c>
      <c r="AK1211">
        <v>0</v>
      </c>
      <c r="AL1211">
        <v>1</v>
      </c>
      <c r="AM1211" t="s">
        <v>4774</v>
      </c>
      <c r="AN1211">
        <v>-32768</v>
      </c>
      <c r="AO1211">
        <v>32767</v>
      </c>
      <c r="AP1211" t="s">
        <v>4775</v>
      </c>
      <c r="AQ1211" s="1" t="s">
        <v>157</v>
      </c>
      <c r="AR1211" t="s">
        <v>158</v>
      </c>
      <c r="AS1211" t="str">
        <f>VLOOKUP('intouch变量（实型）'!$A1211,基本表格!$G:$Q,3,FALSE)</f>
        <v>DB1100,REAL1168</v>
      </c>
      <c r="AT1211" t="str">
        <f>VLOOKUP('intouch变量（实型）'!$A1211,基本表格!$G:$Q,10,FALSE)</f>
        <v>No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</row>
    <row r="1212" spans="1:55">
      <c r="A1212" s="10" t="s">
        <v>6710</v>
      </c>
      <c r="B1212" s="11" t="str">
        <f t="shared" ref="B1212:B1243" si="20">LEFT(A1212,4)</f>
        <v>CHP1</v>
      </c>
      <c r="C1212" s="11" t="str">
        <f>VLOOKUP('intouch变量（实型）'!$A1212,基本表格!$G:$Q,2,FALSE)</f>
        <v>2147+P5-M11 1#刨片进料仓进料皮带分料器 反馈电流 上上限值</v>
      </c>
      <c r="D1212" t="s">
        <v>154</v>
      </c>
      <c r="E1212" t="s">
        <v>154</v>
      </c>
      <c r="F1212">
        <v>0</v>
      </c>
      <c r="G1212" t="s">
        <v>154</v>
      </c>
      <c r="H1212" t="s">
        <v>154</v>
      </c>
      <c r="I1212">
        <v>0</v>
      </c>
      <c r="J1212">
        <v>0</v>
      </c>
      <c r="L1212">
        <v>0</v>
      </c>
      <c r="M1212">
        <v>-32768</v>
      </c>
      <c r="N1212">
        <v>32767</v>
      </c>
      <c r="O1212">
        <v>0</v>
      </c>
      <c r="P1212">
        <v>0</v>
      </c>
      <c r="Q1212" t="s">
        <v>155</v>
      </c>
      <c r="R1212">
        <v>0</v>
      </c>
      <c r="S1212">
        <v>1</v>
      </c>
      <c r="T1212" t="s">
        <v>155</v>
      </c>
      <c r="U1212">
        <v>0</v>
      </c>
      <c r="V1212">
        <v>1</v>
      </c>
      <c r="W1212" t="s">
        <v>155</v>
      </c>
      <c r="X1212">
        <v>0</v>
      </c>
      <c r="Y1212">
        <v>1</v>
      </c>
      <c r="Z1212" t="s">
        <v>155</v>
      </c>
      <c r="AA1212">
        <v>0</v>
      </c>
      <c r="AB1212">
        <v>1</v>
      </c>
      <c r="AC1212" t="s">
        <v>155</v>
      </c>
      <c r="AD1212">
        <v>0</v>
      </c>
      <c r="AE1212">
        <v>1</v>
      </c>
      <c r="AF1212" t="s">
        <v>155</v>
      </c>
      <c r="AG1212">
        <v>0</v>
      </c>
      <c r="AH1212">
        <v>1</v>
      </c>
      <c r="AI1212">
        <v>0</v>
      </c>
      <c r="AJ1212" t="s">
        <v>155</v>
      </c>
      <c r="AK1212">
        <v>0</v>
      </c>
      <c r="AL1212">
        <v>1</v>
      </c>
      <c r="AM1212" t="s">
        <v>4774</v>
      </c>
      <c r="AN1212">
        <v>-32768</v>
      </c>
      <c r="AO1212">
        <v>32767</v>
      </c>
      <c r="AP1212" t="s">
        <v>4775</v>
      </c>
      <c r="AQ1212" s="1" t="s">
        <v>157</v>
      </c>
      <c r="AR1212" t="s">
        <v>158</v>
      </c>
      <c r="AS1212" t="str">
        <f>VLOOKUP('intouch变量（实型）'!$A1212,基本表格!$G:$Q,3,FALSE)</f>
        <v>DB1100,REAL1172</v>
      </c>
      <c r="AT1212" t="str">
        <f>VLOOKUP('intouch变量（实型）'!$A1212,基本表格!$G:$Q,10,FALSE)</f>
        <v>No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</row>
    <row r="1213" spans="1:55">
      <c r="A1213" s="10" t="s">
        <v>6711</v>
      </c>
      <c r="B1213" s="11" t="str">
        <f t="shared" si="20"/>
        <v>CHP1</v>
      </c>
      <c r="C1213" s="11" t="str">
        <f>VLOOKUP('intouch变量（实型）'!$A1213,基本表格!$G:$Q,2,FALSE)</f>
        <v>2147+P5-M11 1#刨片进料仓进料皮带分料器 反馈电流 下下限值</v>
      </c>
      <c r="D1213" t="s">
        <v>154</v>
      </c>
      <c r="E1213" t="s">
        <v>154</v>
      </c>
      <c r="F1213">
        <v>0</v>
      </c>
      <c r="G1213" t="s">
        <v>154</v>
      </c>
      <c r="H1213" t="s">
        <v>154</v>
      </c>
      <c r="I1213">
        <v>0</v>
      </c>
      <c r="J1213">
        <v>0</v>
      </c>
      <c r="L1213">
        <v>0</v>
      </c>
      <c r="M1213">
        <v>-32768</v>
      </c>
      <c r="N1213">
        <v>32767</v>
      </c>
      <c r="O1213">
        <v>0</v>
      </c>
      <c r="P1213">
        <v>0</v>
      </c>
      <c r="Q1213" t="s">
        <v>155</v>
      </c>
      <c r="R1213">
        <v>0</v>
      </c>
      <c r="S1213">
        <v>1</v>
      </c>
      <c r="T1213" t="s">
        <v>155</v>
      </c>
      <c r="U1213">
        <v>0</v>
      </c>
      <c r="V1213">
        <v>1</v>
      </c>
      <c r="W1213" t="s">
        <v>155</v>
      </c>
      <c r="X1213">
        <v>0</v>
      </c>
      <c r="Y1213">
        <v>1</v>
      </c>
      <c r="Z1213" t="s">
        <v>155</v>
      </c>
      <c r="AA1213">
        <v>0</v>
      </c>
      <c r="AB1213">
        <v>1</v>
      </c>
      <c r="AC1213" t="s">
        <v>155</v>
      </c>
      <c r="AD1213">
        <v>0</v>
      </c>
      <c r="AE1213">
        <v>1</v>
      </c>
      <c r="AF1213" t="s">
        <v>155</v>
      </c>
      <c r="AG1213">
        <v>0</v>
      </c>
      <c r="AH1213">
        <v>1</v>
      </c>
      <c r="AI1213">
        <v>0</v>
      </c>
      <c r="AJ1213" t="s">
        <v>155</v>
      </c>
      <c r="AK1213">
        <v>0</v>
      </c>
      <c r="AL1213">
        <v>1</v>
      </c>
      <c r="AM1213" t="s">
        <v>4774</v>
      </c>
      <c r="AN1213">
        <v>-32768</v>
      </c>
      <c r="AO1213">
        <v>32767</v>
      </c>
      <c r="AP1213" t="s">
        <v>4775</v>
      </c>
      <c r="AQ1213" s="1" t="s">
        <v>157</v>
      </c>
      <c r="AR1213" t="s">
        <v>158</v>
      </c>
      <c r="AS1213" t="str">
        <f>VLOOKUP('intouch变量（实型）'!$A1213,基本表格!$G:$Q,3,FALSE)</f>
        <v>DB1100,REAL1176</v>
      </c>
      <c r="AT1213" t="str">
        <f>VLOOKUP('intouch变量（实型）'!$A1213,基本表格!$G:$Q,10,FALSE)</f>
        <v>No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</row>
    <row r="1214" spans="1:55">
      <c r="A1214" s="10" t="s">
        <v>6712</v>
      </c>
      <c r="B1214" s="11" t="str">
        <f t="shared" si="20"/>
        <v>CHP2</v>
      </c>
      <c r="C1214" s="11" t="str">
        <f>VLOOKUP('intouch变量（实型）'!$A1214,基本表格!$G:$Q,2,FALSE)</f>
        <v>2147+P5-M12 刨片进料仓2#进料皮带分料器 给定频率 实际值</v>
      </c>
      <c r="D1214" t="s">
        <v>154</v>
      </c>
      <c r="E1214" t="s">
        <v>154</v>
      </c>
      <c r="F1214">
        <v>0</v>
      </c>
      <c r="G1214" t="s">
        <v>154</v>
      </c>
      <c r="H1214" t="s">
        <v>154</v>
      </c>
      <c r="I1214">
        <v>0</v>
      </c>
      <c r="J1214">
        <v>0</v>
      </c>
      <c r="L1214">
        <v>0</v>
      </c>
      <c r="M1214">
        <v>-32768</v>
      </c>
      <c r="N1214">
        <v>32767</v>
      </c>
      <c r="O1214">
        <v>0</v>
      </c>
      <c r="P1214">
        <v>0</v>
      </c>
      <c r="Q1214" t="s">
        <v>155</v>
      </c>
      <c r="R1214">
        <v>0</v>
      </c>
      <c r="S1214">
        <v>1</v>
      </c>
      <c r="T1214" t="s">
        <v>155</v>
      </c>
      <c r="U1214">
        <v>0</v>
      </c>
      <c r="V1214">
        <v>1</v>
      </c>
      <c r="W1214" t="s">
        <v>155</v>
      </c>
      <c r="X1214">
        <v>0</v>
      </c>
      <c r="Y1214">
        <v>1</v>
      </c>
      <c r="Z1214" t="s">
        <v>155</v>
      </c>
      <c r="AA1214">
        <v>0</v>
      </c>
      <c r="AB1214">
        <v>1</v>
      </c>
      <c r="AC1214" t="s">
        <v>155</v>
      </c>
      <c r="AD1214">
        <v>0</v>
      </c>
      <c r="AE1214">
        <v>1</v>
      </c>
      <c r="AF1214" t="s">
        <v>155</v>
      </c>
      <c r="AG1214">
        <v>0</v>
      </c>
      <c r="AH1214">
        <v>1</v>
      </c>
      <c r="AI1214">
        <v>0</v>
      </c>
      <c r="AJ1214" t="s">
        <v>155</v>
      </c>
      <c r="AK1214">
        <v>0</v>
      </c>
      <c r="AL1214">
        <v>1</v>
      </c>
      <c r="AM1214" t="s">
        <v>4774</v>
      </c>
      <c r="AN1214">
        <v>-32768</v>
      </c>
      <c r="AO1214">
        <v>32767</v>
      </c>
      <c r="AP1214" t="s">
        <v>4775</v>
      </c>
      <c r="AQ1214" s="1" t="s">
        <v>157</v>
      </c>
      <c r="AR1214" t="s">
        <v>158</v>
      </c>
      <c r="AS1214" t="str">
        <f>VLOOKUP('intouch变量（实型）'!$A1214,基本表格!$G:$Q,3,FALSE)</f>
        <v>DB1200,REAL956</v>
      </c>
      <c r="AT1214" t="str">
        <f>VLOOKUP('intouch变量（实型）'!$A1214,基本表格!$G:$Q,10,FALSE)</f>
        <v>Yes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</row>
    <row r="1215" spans="1:55">
      <c r="A1215" s="10" t="s">
        <v>6713</v>
      </c>
      <c r="B1215" s="11" t="str">
        <f t="shared" si="20"/>
        <v>CHP2</v>
      </c>
      <c r="C1215" s="11" t="str">
        <f>VLOOKUP('intouch变量（实型）'!$A1215,基本表格!$G:$Q,2,FALSE)</f>
        <v>2147+P5-M12 刨片进料仓2#进料皮带分料器 给定频率 量程</v>
      </c>
      <c r="D1215" t="s">
        <v>154</v>
      </c>
      <c r="E1215" t="s">
        <v>154</v>
      </c>
      <c r="F1215">
        <v>0</v>
      </c>
      <c r="G1215" t="s">
        <v>154</v>
      </c>
      <c r="H1215" t="s">
        <v>154</v>
      </c>
      <c r="I1215">
        <v>0</v>
      </c>
      <c r="J1215">
        <v>0</v>
      </c>
      <c r="L1215">
        <v>0</v>
      </c>
      <c r="M1215">
        <v>-32768</v>
      </c>
      <c r="N1215">
        <v>32767</v>
      </c>
      <c r="O1215">
        <v>0</v>
      </c>
      <c r="P1215">
        <v>0</v>
      </c>
      <c r="Q1215" t="s">
        <v>155</v>
      </c>
      <c r="R1215">
        <v>0</v>
      </c>
      <c r="S1215">
        <v>1</v>
      </c>
      <c r="T1215" t="s">
        <v>155</v>
      </c>
      <c r="U1215">
        <v>0</v>
      </c>
      <c r="V1215">
        <v>1</v>
      </c>
      <c r="W1215" t="s">
        <v>155</v>
      </c>
      <c r="X1215">
        <v>0</v>
      </c>
      <c r="Y1215">
        <v>1</v>
      </c>
      <c r="Z1215" t="s">
        <v>155</v>
      </c>
      <c r="AA1215">
        <v>0</v>
      </c>
      <c r="AB1215">
        <v>1</v>
      </c>
      <c r="AC1215" t="s">
        <v>155</v>
      </c>
      <c r="AD1215">
        <v>0</v>
      </c>
      <c r="AE1215">
        <v>1</v>
      </c>
      <c r="AF1215" t="s">
        <v>155</v>
      </c>
      <c r="AG1215">
        <v>0</v>
      </c>
      <c r="AH1215">
        <v>1</v>
      </c>
      <c r="AI1215">
        <v>0</v>
      </c>
      <c r="AJ1215" t="s">
        <v>155</v>
      </c>
      <c r="AK1215">
        <v>0</v>
      </c>
      <c r="AL1215">
        <v>1</v>
      </c>
      <c r="AM1215" t="s">
        <v>4774</v>
      </c>
      <c r="AN1215">
        <v>-32768</v>
      </c>
      <c r="AO1215">
        <v>32767</v>
      </c>
      <c r="AP1215" t="s">
        <v>4775</v>
      </c>
      <c r="AQ1215" s="1" t="s">
        <v>157</v>
      </c>
      <c r="AR1215" t="s">
        <v>158</v>
      </c>
      <c r="AS1215" t="str">
        <f>VLOOKUP('intouch变量（实型）'!$A1215,基本表格!$G:$Q,3,FALSE)</f>
        <v>DB1200,REAL960</v>
      </c>
      <c r="AT1215" t="str">
        <f>VLOOKUP('intouch变量（实型）'!$A1215,基本表格!$G:$Q,10,FALSE)</f>
        <v>No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</row>
    <row r="1216" spans="1:55">
      <c r="A1216" s="10" t="s">
        <v>6714</v>
      </c>
      <c r="B1216" s="11" t="str">
        <f t="shared" si="20"/>
        <v>CHP2</v>
      </c>
      <c r="C1216" s="11" t="str">
        <f>VLOOKUP('intouch变量（实型）'!$A1216,基本表格!$G:$Q,2,FALSE)</f>
        <v>2147+P5-M12 刨片进料仓2#进料皮带分料器 给定频率 上限值</v>
      </c>
      <c r="D1216" t="s">
        <v>154</v>
      </c>
      <c r="E1216" t="s">
        <v>154</v>
      </c>
      <c r="F1216">
        <v>0</v>
      </c>
      <c r="G1216" t="s">
        <v>154</v>
      </c>
      <c r="H1216" t="s">
        <v>154</v>
      </c>
      <c r="I1216">
        <v>0</v>
      </c>
      <c r="J1216">
        <v>0</v>
      </c>
      <c r="L1216">
        <v>0</v>
      </c>
      <c r="M1216">
        <v>-32768</v>
      </c>
      <c r="N1216">
        <v>32767</v>
      </c>
      <c r="O1216">
        <v>0</v>
      </c>
      <c r="P1216">
        <v>0</v>
      </c>
      <c r="Q1216" t="s">
        <v>155</v>
      </c>
      <c r="R1216">
        <v>0</v>
      </c>
      <c r="S1216">
        <v>1</v>
      </c>
      <c r="T1216" t="s">
        <v>155</v>
      </c>
      <c r="U1216">
        <v>0</v>
      </c>
      <c r="V1216">
        <v>1</v>
      </c>
      <c r="W1216" t="s">
        <v>155</v>
      </c>
      <c r="X1216">
        <v>0</v>
      </c>
      <c r="Y1216">
        <v>1</v>
      </c>
      <c r="Z1216" t="s">
        <v>155</v>
      </c>
      <c r="AA1216">
        <v>0</v>
      </c>
      <c r="AB1216">
        <v>1</v>
      </c>
      <c r="AC1216" t="s">
        <v>155</v>
      </c>
      <c r="AD1216">
        <v>0</v>
      </c>
      <c r="AE1216">
        <v>1</v>
      </c>
      <c r="AF1216" t="s">
        <v>155</v>
      </c>
      <c r="AG1216">
        <v>0</v>
      </c>
      <c r="AH1216">
        <v>1</v>
      </c>
      <c r="AI1216">
        <v>0</v>
      </c>
      <c r="AJ1216" t="s">
        <v>155</v>
      </c>
      <c r="AK1216">
        <v>0</v>
      </c>
      <c r="AL1216">
        <v>1</v>
      </c>
      <c r="AM1216" t="s">
        <v>4774</v>
      </c>
      <c r="AN1216">
        <v>-32768</v>
      </c>
      <c r="AO1216">
        <v>32767</v>
      </c>
      <c r="AP1216" t="s">
        <v>4775</v>
      </c>
      <c r="AQ1216" s="1" t="s">
        <v>157</v>
      </c>
      <c r="AR1216" t="s">
        <v>158</v>
      </c>
      <c r="AS1216" t="str">
        <f>VLOOKUP('intouch变量（实型）'!$A1216,基本表格!$G:$Q,3,FALSE)</f>
        <v>DB1200,REAL964</v>
      </c>
      <c r="AT1216" t="str">
        <f>VLOOKUP('intouch变量（实型）'!$A1216,基本表格!$G:$Q,10,FALSE)</f>
        <v>No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</row>
    <row r="1217" spans="1:55">
      <c r="A1217" s="10" t="s">
        <v>6715</v>
      </c>
      <c r="B1217" s="11" t="str">
        <f t="shared" si="20"/>
        <v>CHP2</v>
      </c>
      <c r="C1217" s="11" t="str">
        <f>VLOOKUP('intouch变量（实型）'!$A1217,基本表格!$G:$Q,2,FALSE)</f>
        <v>2147+P5-M12 刨片进料仓2#进料皮带分料器 给定频率 下限值</v>
      </c>
      <c r="D1217" t="s">
        <v>154</v>
      </c>
      <c r="E1217" t="s">
        <v>154</v>
      </c>
      <c r="F1217">
        <v>0</v>
      </c>
      <c r="G1217" t="s">
        <v>154</v>
      </c>
      <c r="H1217" t="s">
        <v>154</v>
      </c>
      <c r="I1217">
        <v>0</v>
      </c>
      <c r="J1217">
        <v>0</v>
      </c>
      <c r="L1217">
        <v>0</v>
      </c>
      <c r="M1217">
        <v>-32768</v>
      </c>
      <c r="N1217">
        <v>32767</v>
      </c>
      <c r="O1217">
        <v>0</v>
      </c>
      <c r="P1217">
        <v>0</v>
      </c>
      <c r="Q1217" t="s">
        <v>155</v>
      </c>
      <c r="R1217">
        <v>0</v>
      </c>
      <c r="S1217">
        <v>1</v>
      </c>
      <c r="T1217" t="s">
        <v>155</v>
      </c>
      <c r="U1217">
        <v>0</v>
      </c>
      <c r="V1217">
        <v>1</v>
      </c>
      <c r="W1217" t="s">
        <v>155</v>
      </c>
      <c r="X1217">
        <v>0</v>
      </c>
      <c r="Y1217">
        <v>1</v>
      </c>
      <c r="Z1217" t="s">
        <v>155</v>
      </c>
      <c r="AA1217">
        <v>0</v>
      </c>
      <c r="AB1217">
        <v>1</v>
      </c>
      <c r="AC1217" t="s">
        <v>155</v>
      </c>
      <c r="AD1217">
        <v>0</v>
      </c>
      <c r="AE1217">
        <v>1</v>
      </c>
      <c r="AF1217" t="s">
        <v>155</v>
      </c>
      <c r="AG1217">
        <v>0</v>
      </c>
      <c r="AH1217">
        <v>1</v>
      </c>
      <c r="AI1217">
        <v>0</v>
      </c>
      <c r="AJ1217" t="s">
        <v>155</v>
      </c>
      <c r="AK1217">
        <v>0</v>
      </c>
      <c r="AL1217">
        <v>1</v>
      </c>
      <c r="AM1217" t="s">
        <v>4774</v>
      </c>
      <c r="AN1217">
        <v>-32768</v>
      </c>
      <c r="AO1217">
        <v>32767</v>
      </c>
      <c r="AP1217" t="s">
        <v>4775</v>
      </c>
      <c r="AQ1217" s="1" t="s">
        <v>157</v>
      </c>
      <c r="AR1217" t="s">
        <v>158</v>
      </c>
      <c r="AS1217" t="str">
        <f>VLOOKUP('intouch变量（实型）'!$A1217,基本表格!$G:$Q,3,FALSE)</f>
        <v>DB1200,REAL968</v>
      </c>
      <c r="AT1217" t="str">
        <f>VLOOKUP('intouch变量（实型）'!$A1217,基本表格!$G:$Q,10,FALSE)</f>
        <v>No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</row>
    <row r="1218" spans="1:55">
      <c r="A1218" s="10" t="s">
        <v>6716</v>
      </c>
      <c r="B1218" s="11" t="str">
        <f t="shared" si="20"/>
        <v>CHP2</v>
      </c>
      <c r="C1218" s="11" t="str">
        <f>VLOOKUP('intouch变量（实型）'!$A1218,基本表格!$G:$Q,2,FALSE)</f>
        <v>2147+P5-M12 刨片进料仓2#进料皮带分料器 给定频率 上上限值</v>
      </c>
      <c r="D1218" t="s">
        <v>154</v>
      </c>
      <c r="E1218" t="s">
        <v>154</v>
      </c>
      <c r="F1218">
        <v>0</v>
      </c>
      <c r="G1218" t="s">
        <v>154</v>
      </c>
      <c r="H1218" t="s">
        <v>154</v>
      </c>
      <c r="I1218">
        <v>0</v>
      </c>
      <c r="J1218">
        <v>0</v>
      </c>
      <c r="L1218">
        <v>0</v>
      </c>
      <c r="M1218">
        <v>-32768</v>
      </c>
      <c r="N1218">
        <v>32767</v>
      </c>
      <c r="O1218">
        <v>0</v>
      </c>
      <c r="P1218">
        <v>0</v>
      </c>
      <c r="Q1218" t="s">
        <v>155</v>
      </c>
      <c r="R1218">
        <v>0</v>
      </c>
      <c r="S1218">
        <v>1</v>
      </c>
      <c r="T1218" t="s">
        <v>155</v>
      </c>
      <c r="U1218">
        <v>0</v>
      </c>
      <c r="V1218">
        <v>1</v>
      </c>
      <c r="W1218" t="s">
        <v>155</v>
      </c>
      <c r="X1218">
        <v>0</v>
      </c>
      <c r="Y1218">
        <v>1</v>
      </c>
      <c r="Z1218" t="s">
        <v>155</v>
      </c>
      <c r="AA1218">
        <v>0</v>
      </c>
      <c r="AB1218">
        <v>1</v>
      </c>
      <c r="AC1218" t="s">
        <v>155</v>
      </c>
      <c r="AD1218">
        <v>0</v>
      </c>
      <c r="AE1218">
        <v>1</v>
      </c>
      <c r="AF1218" t="s">
        <v>155</v>
      </c>
      <c r="AG1218">
        <v>0</v>
      </c>
      <c r="AH1218">
        <v>1</v>
      </c>
      <c r="AI1218">
        <v>0</v>
      </c>
      <c r="AJ1218" t="s">
        <v>155</v>
      </c>
      <c r="AK1218">
        <v>0</v>
      </c>
      <c r="AL1218">
        <v>1</v>
      </c>
      <c r="AM1218" t="s">
        <v>4774</v>
      </c>
      <c r="AN1218">
        <v>-32768</v>
      </c>
      <c r="AO1218">
        <v>32767</v>
      </c>
      <c r="AP1218" t="s">
        <v>4775</v>
      </c>
      <c r="AQ1218" s="1" t="s">
        <v>157</v>
      </c>
      <c r="AR1218" t="s">
        <v>158</v>
      </c>
      <c r="AS1218" t="str">
        <f>VLOOKUP('intouch变量（实型）'!$A1218,基本表格!$G:$Q,3,FALSE)</f>
        <v>DB1200,REAL972</v>
      </c>
      <c r="AT1218" t="str">
        <f>VLOOKUP('intouch变量（实型）'!$A1218,基本表格!$G:$Q,10,FALSE)</f>
        <v>No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</row>
    <row r="1219" spans="1:55">
      <c r="A1219" s="10" t="s">
        <v>6717</v>
      </c>
      <c r="B1219" s="11" t="str">
        <f t="shared" si="20"/>
        <v>CHP2</v>
      </c>
      <c r="C1219" s="11" t="str">
        <f>VLOOKUP('intouch变量（实型）'!$A1219,基本表格!$G:$Q,2,FALSE)</f>
        <v>2147+P5-M12 刨片进料仓2#进料皮带分料器 给定频率 下下限值</v>
      </c>
      <c r="D1219" t="s">
        <v>154</v>
      </c>
      <c r="E1219" t="s">
        <v>154</v>
      </c>
      <c r="F1219">
        <v>0</v>
      </c>
      <c r="G1219" t="s">
        <v>154</v>
      </c>
      <c r="H1219" t="s">
        <v>154</v>
      </c>
      <c r="I1219">
        <v>0</v>
      </c>
      <c r="J1219">
        <v>0</v>
      </c>
      <c r="L1219">
        <v>0</v>
      </c>
      <c r="M1219">
        <v>-32768</v>
      </c>
      <c r="N1219">
        <v>32767</v>
      </c>
      <c r="O1219">
        <v>0</v>
      </c>
      <c r="P1219">
        <v>0</v>
      </c>
      <c r="Q1219" t="s">
        <v>155</v>
      </c>
      <c r="R1219">
        <v>0</v>
      </c>
      <c r="S1219">
        <v>1</v>
      </c>
      <c r="T1219" t="s">
        <v>155</v>
      </c>
      <c r="U1219">
        <v>0</v>
      </c>
      <c r="V1219">
        <v>1</v>
      </c>
      <c r="W1219" t="s">
        <v>155</v>
      </c>
      <c r="X1219">
        <v>0</v>
      </c>
      <c r="Y1219">
        <v>1</v>
      </c>
      <c r="Z1219" t="s">
        <v>155</v>
      </c>
      <c r="AA1219">
        <v>0</v>
      </c>
      <c r="AB1219">
        <v>1</v>
      </c>
      <c r="AC1219" t="s">
        <v>155</v>
      </c>
      <c r="AD1219">
        <v>0</v>
      </c>
      <c r="AE1219">
        <v>1</v>
      </c>
      <c r="AF1219" t="s">
        <v>155</v>
      </c>
      <c r="AG1219">
        <v>0</v>
      </c>
      <c r="AH1219">
        <v>1</v>
      </c>
      <c r="AI1219">
        <v>0</v>
      </c>
      <c r="AJ1219" t="s">
        <v>155</v>
      </c>
      <c r="AK1219">
        <v>0</v>
      </c>
      <c r="AL1219">
        <v>1</v>
      </c>
      <c r="AM1219" t="s">
        <v>4774</v>
      </c>
      <c r="AN1219">
        <v>-32768</v>
      </c>
      <c r="AO1219">
        <v>32767</v>
      </c>
      <c r="AP1219" t="s">
        <v>4775</v>
      </c>
      <c r="AQ1219" s="1" t="s">
        <v>157</v>
      </c>
      <c r="AR1219" t="s">
        <v>158</v>
      </c>
      <c r="AS1219" t="str">
        <f>VLOOKUP('intouch变量（实型）'!$A1219,基本表格!$G:$Q,3,FALSE)</f>
        <v>DB1200,REAL976</v>
      </c>
      <c r="AT1219" t="str">
        <f>VLOOKUP('intouch变量（实型）'!$A1219,基本表格!$G:$Q,10,FALSE)</f>
        <v>No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</row>
    <row r="1220" spans="1:55">
      <c r="A1220" s="10" t="s">
        <v>6718</v>
      </c>
      <c r="B1220" s="11" t="str">
        <f t="shared" si="20"/>
        <v>CHP2</v>
      </c>
      <c r="C1220" s="11" t="str">
        <f>VLOOKUP('intouch变量（实型）'!$A1220,基本表格!$G:$Q,2,FALSE)</f>
        <v>2147+P5-M12 刨片进料仓2#进料皮带分料器 反馈频率 实际值</v>
      </c>
      <c r="D1220" t="s">
        <v>154</v>
      </c>
      <c r="E1220" t="s">
        <v>154</v>
      </c>
      <c r="F1220">
        <v>0</v>
      </c>
      <c r="G1220" t="s">
        <v>154</v>
      </c>
      <c r="H1220" t="s">
        <v>154</v>
      </c>
      <c r="I1220">
        <v>0</v>
      </c>
      <c r="J1220">
        <v>0</v>
      </c>
      <c r="L1220">
        <v>0</v>
      </c>
      <c r="M1220">
        <v>-32768</v>
      </c>
      <c r="N1220">
        <v>32767</v>
      </c>
      <c r="O1220">
        <v>0</v>
      </c>
      <c r="P1220">
        <v>0</v>
      </c>
      <c r="Q1220" t="s">
        <v>155</v>
      </c>
      <c r="R1220">
        <v>0</v>
      </c>
      <c r="S1220">
        <v>1</v>
      </c>
      <c r="T1220" t="s">
        <v>155</v>
      </c>
      <c r="U1220">
        <v>0</v>
      </c>
      <c r="V1220">
        <v>1</v>
      </c>
      <c r="W1220" t="s">
        <v>155</v>
      </c>
      <c r="X1220">
        <v>0</v>
      </c>
      <c r="Y1220">
        <v>1</v>
      </c>
      <c r="Z1220" t="s">
        <v>155</v>
      </c>
      <c r="AA1220">
        <v>0</v>
      </c>
      <c r="AB1220">
        <v>1</v>
      </c>
      <c r="AC1220" t="s">
        <v>155</v>
      </c>
      <c r="AD1220">
        <v>0</v>
      </c>
      <c r="AE1220">
        <v>1</v>
      </c>
      <c r="AF1220" t="s">
        <v>155</v>
      </c>
      <c r="AG1220">
        <v>0</v>
      </c>
      <c r="AH1220">
        <v>1</v>
      </c>
      <c r="AI1220">
        <v>0</v>
      </c>
      <c r="AJ1220" t="s">
        <v>155</v>
      </c>
      <c r="AK1220">
        <v>0</v>
      </c>
      <c r="AL1220">
        <v>1</v>
      </c>
      <c r="AM1220" t="s">
        <v>4774</v>
      </c>
      <c r="AN1220">
        <v>-32768</v>
      </c>
      <c r="AO1220">
        <v>32767</v>
      </c>
      <c r="AP1220" t="s">
        <v>4775</v>
      </c>
      <c r="AQ1220" s="1" t="s">
        <v>157</v>
      </c>
      <c r="AR1220" t="s">
        <v>158</v>
      </c>
      <c r="AS1220" t="str">
        <f>VLOOKUP('intouch变量（实型）'!$A1220,基本表格!$G:$Q,3,FALSE)</f>
        <v>DB1200,REAL1006</v>
      </c>
      <c r="AT1220" t="str">
        <f>VLOOKUP('intouch变量（实型）'!$A1220,基本表格!$G:$Q,10,FALSE)</f>
        <v>Yes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</row>
    <row r="1221" spans="1:55">
      <c r="A1221" s="10" t="s">
        <v>6719</v>
      </c>
      <c r="B1221" s="11" t="str">
        <f t="shared" si="20"/>
        <v>CHP2</v>
      </c>
      <c r="C1221" s="11" t="str">
        <f>VLOOKUP('intouch变量（实型）'!$A1221,基本表格!$G:$Q,2,FALSE)</f>
        <v>2147+P5-M12 刨片进料仓2#进料皮带分料器 反馈频率 量程</v>
      </c>
      <c r="D1221" t="s">
        <v>154</v>
      </c>
      <c r="E1221" t="s">
        <v>154</v>
      </c>
      <c r="F1221">
        <v>0</v>
      </c>
      <c r="G1221" t="s">
        <v>154</v>
      </c>
      <c r="H1221" t="s">
        <v>154</v>
      </c>
      <c r="I1221">
        <v>0</v>
      </c>
      <c r="J1221">
        <v>0</v>
      </c>
      <c r="L1221">
        <v>0</v>
      </c>
      <c r="M1221">
        <v>-32768</v>
      </c>
      <c r="N1221">
        <v>32767</v>
      </c>
      <c r="O1221">
        <v>0</v>
      </c>
      <c r="P1221">
        <v>0</v>
      </c>
      <c r="Q1221" t="s">
        <v>155</v>
      </c>
      <c r="R1221">
        <v>0</v>
      </c>
      <c r="S1221">
        <v>1</v>
      </c>
      <c r="T1221" t="s">
        <v>155</v>
      </c>
      <c r="U1221">
        <v>0</v>
      </c>
      <c r="V1221">
        <v>1</v>
      </c>
      <c r="W1221" t="s">
        <v>155</v>
      </c>
      <c r="X1221">
        <v>0</v>
      </c>
      <c r="Y1221">
        <v>1</v>
      </c>
      <c r="Z1221" t="s">
        <v>155</v>
      </c>
      <c r="AA1221">
        <v>0</v>
      </c>
      <c r="AB1221">
        <v>1</v>
      </c>
      <c r="AC1221" t="s">
        <v>155</v>
      </c>
      <c r="AD1221">
        <v>0</v>
      </c>
      <c r="AE1221">
        <v>1</v>
      </c>
      <c r="AF1221" t="s">
        <v>155</v>
      </c>
      <c r="AG1221">
        <v>0</v>
      </c>
      <c r="AH1221">
        <v>1</v>
      </c>
      <c r="AI1221">
        <v>0</v>
      </c>
      <c r="AJ1221" t="s">
        <v>155</v>
      </c>
      <c r="AK1221">
        <v>0</v>
      </c>
      <c r="AL1221">
        <v>1</v>
      </c>
      <c r="AM1221" t="s">
        <v>4774</v>
      </c>
      <c r="AN1221">
        <v>-32768</v>
      </c>
      <c r="AO1221">
        <v>32767</v>
      </c>
      <c r="AP1221" t="s">
        <v>4775</v>
      </c>
      <c r="AQ1221" s="1" t="s">
        <v>157</v>
      </c>
      <c r="AR1221" t="s">
        <v>158</v>
      </c>
      <c r="AS1221" t="str">
        <f>VLOOKUP('intouch变量（实型）'!$A1221,基本表格!$G:$Q,3,FALSE)</f>
        <v>DB1200,REAL1010</v>
      </c>
      <c r="AT1221" t="str">
        <f>VLOOKUP('intouch变量（实型）'!$A1221,基本表格!$G:$Q,10,FALSE)</f>
        <v>No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</row>
    <row r="1222" spans="1:55">
      <c r="A1222" s="10" t="s">
        <v>6720</v>
      </c>
      <c r="B1222" s="11" t="str">
        <f t="shared" si="20"/>
        <v>CHP2</v>
      </c>
      <c r="C1222" s="11" t="str">
        <f>VLOOKUP('intouch变量（实型）'!$A1222,基本表格!$G:$Q,2,FALSE)</f>
        <v>2147+P5-M12 刨片进料仓2#进料皮带分料器 反馈频率 上限值</v>
      </c>
      <c r="D1222" t="s">
        <v>154</v>
      </c>
      <c r="E1222" t="s">
        <v>154</v>
      </c>
      <c r="F1222">
        <v>0</v>
      </c>
      <c r="G1222" t="s">
        <v>154</v>
      </c>
      <c r="H1222" t="s">
        <v>154</v>
      </c>
      <c r="I1222">
        <v>0</v>
      </c>
      <c r="J1222">
        <v>0</v>
      </c>
      <c r="L1222">
        <v>0</v>
      </c>
      <c r="M1222">
        <v>-32768</v>
      </c>
      <c r="N1222">
        <v>32767</v>
      </c>
      <c r="O1222">
        <v>0</v>
      </c>
      <c r="P1222">
        <v>0</v>
      </c>
      <c r="Q1222" t="s">
        <v>155</v>
      </c>
      <c r="R1222">
        <v>0</v>
      </c>
      <c r="S1222">
        <v>1</v>
      </c>
      <c r="T1222" t="s">
        <v>155</v>
      </c>
      <c r="U1222">
        <v>0</v>
      </c>
      <c r="V1222">
        <v>1</v>
      </c>
      <c r="W1222" t="s">
        <v>155</v>
      </c>
      <c r="X1222">
        <v>0</v>
      </c>
      <c r="Y1222">
        <v>1</v>
      </c>
      <c r="Z1222" t="s">
        <v>155</v>
      </c>
      <c r="AA1222">
        <v>0</v>
      </c>
      <c r="AB1222">
        <v>1</v>
      </c>
      <c r="AC1222" t="s">
        <v>155</v>
      </c>
      <c r="AD1222">
        <v>0</v>
      </c>
      <c r="AE1222">
        <v>1</v>
      </c>
      <c r="AF1222" t="s">
        <v>155</v>
      </c>
      <c r="AG1222">
        <v>0</v>
      </c>
      <c r="AH1222">
        <v>1</v>
      </c>
      <c r="AI1222">
        <v>0</v>
      </c>
      <c r="AJ1222" t="s">
        <v>155</v>
      </c>
      <c r="AK1222">
        <v>0</v>
      </c>
      <c r="AL1222">
        <v>1</v>
      </c>
      <c r="AM1222" t="s">
        <v>4774</v>
      </c>
      <c r="AN1222">
        <v>-32768</v>
      </c>
      <c r="AO1222">
        <v>32767</v>
      </c>
      <c r="AP1222" t="s">
        <v>4775</v>
      </c>
      <c r="AQ1222" s="1" t="s">
        <v>157</v>
      </c>
      <c r="AR1222" t="s">
        <v>158</v>
      </c>
      <c r="AS1222" t="str">
        <f>VLOOKUP('intouch变量（实型）'!$A1222,基本表格!$G:$Q,3,FALSE)</f>
        <v>DB1200,REAL1014</v>
      </c>
      <c r="AT1222" t="str">
        <f>VLOOKUP('intouch变量（实型）'!$A1222,基本表格!$G:$Q,10,FALSE)</f>
        <v>No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</row>
    <row r="1223" spans="1:55">
      <c r="A1223" s="10" t="s">
        <v>6721</v>
      </c>
      <c r="B1223" s="11" t="str">
        <f t="shared" si="20"/>
        <v>CHP2</v>
      </c>
      <c r="C1223" s="11" t="str">
        <f>VLOOKUP('intouch变量（实型）'!$A1223,基本表格!$G:$Q,2,FALSE)</f>
        <v>2147+P5-M12 刨片进料仓2#进料皮带分料器 反馈频率 下限值</v>
      </c>
      <c r="D1223" t="s">
        <v>154</v>
      </c>
      <c r="E1223" t="s">
        <v>154</v>
      </c>
      <c r="F1223">
        <v>0</v>
      </c>
      <c r="G1223" t="s">
        <v>154</v>
      </c>
      <c r="H1223" t="s">
        <v>154</v>
      </c>
      <c r="I1223">
        <v>0</v>
      </c>
      <c r="J1223">
        <v>0</v>
      </c>
      <c r="L1223">
        <v>0</v>
      </c>
      <c r="M1223">
        <v>-32768</v>
      </c>
      <c r="N1223">
        <v>32767</v>
      </c>
      <c r="O1223">
        <v>0</v>
      </c>
      <c r="P1223">
        <v>0</v>
      </c>
      <c r="Q1223" t="s">
        <v>155</v>
      </c>
      <c r="R1223">
        <v>0</v>
      </c>
      <c r="S1223">
        <v>1</v>
      </c>
      <c r="T1223" t="s">
        <v>155</v>
      </c>
      <c r="U1223">
        <v>0</v>
      </c>
      <c r="V1223">
        <v>1</v>
      </c>
      <c r="W1223" t="s">
        <v>155</v>
      </c>
      <c r="X1223">
        <v>0</v>
      </c>
      <c r="Y1223">
        <v>1</v>
      </c>
      <c r="Z1223" t="s">
        <v>155</v>
      </c>
      <c r="AA1223">
        <v>0</v>
      </c>
      <c r="AB1223">
        <v>1</v>
      </c>
      <c r="AC1223" t="s">
        <v>155</v>
      </c>
      <c r="AD1223">
        <v>0</v>
      </c>
      <c r="AE1223">
        <v>1</v>
      </c>
      <c r="AF1223" t="s">
        <v>155</v>
      </c>
      <c r="AG1223">
        <v>0</v>
      </c>
      <c r="AH1223">
        <v>1</v>
      </c>
      <c r="AI1223">
        <v>0</v>
      </c>
      <c r="AJ1223" t="s">
        <v>155</v>
      </c>
      <c r="AK1223">
        <v>0</v>
      </c>
      <c r="AL1223">
        <v>1</v>
      </c>
      <c r="AM1223" t="s">
        <v>4774</v>
      </c>
      <c r="AN1223">
        <v>-32768</v>
      </c>
      <c r="AO1223">
        <v>32767</v>
      </c>
      <c r="AP1223" t="s">
        <v>4775</v>
      </c>
      <c r="AQ1223" s="1" t="s">
        <v>157</v>
      </c>
      <c r="AR1223" t="s">
        <v>158</v>
      </c>
      <c r="AS1223" t="str">
        <f>VLOOKUP('intouch变量（实型）'!$A1223,基本表格!$G:$Q,3,FALSE)</f>
        <v>DB1200,REAL1018</v>
      </c>
      <c r="AT1223" t="str">
        <f>VLOOKUP('intouch变量（实型）'!$A1223,基本表格!$G:$Q,10,FALSE)</f>
        <v>No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</row>
    <row r="1224" spans="1:55">
      <c r="A1224" s="10" t="s">
        <v>6722</v>
      </c>
      <c r="B1224" s="11" t="str">
        <f t="shared" si="20"/>
        <v>CHP2</v>
      </c>
      <c r="C1224" s="11" t="str">
        <f>VLOOKUP('intouch变量（实型）'!$A1224,基本表格!$G:$Q,2,FALSE)</f>
        <v>2147+P5-M12 刨片进料仓2#进料皮带分料器 反馈频率 上上限值</v>
      </c>
      <c r="D1224" t="s">
        <v>154</v>
      </c>
      <c r="E1224" t="s">
        <v>154</v>
      </c>
      <c r="F1224">
        <v>0</v>
      </c>
      <c r="G1224" t="s">
        <v>154</v>
      </c>
      <c r="H1224" t="s">
        <v>154</v>
      </c>
      <c r="I1224">
        <v>0</v>
      </c>
      <c r="J1224">
        <v>0</v>
      </c>
      <c r="L1224">
        <v>0</v>
      </c>
      <c r="M1224">
        <v>-32768</v>
      </c>
      <c r="N1224">
        <v>32767</v>
      </c>
      <c r="O1224">
        <v>0</v>
      </c>
      <c r="P1224">
        <v>0</v>
      </c>
      <c r="Q1224" t="s">
        <v>155</v>
      </c>
      <c r="R1224">
        <v>0</v>
      </c>
      <c r="S1224">
        <v>1</v>
      </c>
      <c r="T1224" t="s">
        <v>155</v>
      </c>
      <c r="U1224">
        <v>0</v>
      </c>
      <c r="V1224">
        <v>1</v>
      </c>
      <c r="W1224" t="s">
        <v>155</v>
      </c>
      <c r="X1224">
        <v>0</v>
      </c>
      <c r="Y1224">
        <v>1</v>
      </c>
      <c r="Z1224" t="s">
        <v>155</v>
      </c>
      <c r="AA1224">
        <v>0</v>
      </c>
      <c r="AB1224">
        <v>1</v>
      </c>
      <c r="AC1224" t="s">
        <v>155</v>
      </c>
      <c r="AD1224">
        <v>0</v>
      </c>
      <c r="AE1224">
        <v>1</v>
      </c>
      <c r="AF1224" t="s">
        <v>155</v>
      </c>
      <c r="AG1224">
        <v>0</v>
      </c>
      <c r="AH1224">
        <v>1</v>
      </c>
      <c r="AI1224">
        <v>0</v>
      </c>
      <c r="AJ1224" t="s">
        <v>155</v>
      </c>
      <c r="AK1224">
        <v>0</v>
      </c>
      <c r="AL1224">
        <v>1</v>
      </c>
      <c r="AM1224" t="s">
        <v>4774</v>
      </c>
      <c r="AN1224">
        <v>-32768</v>
      </c>
      <c r="AO1224">
        <v>32767</v>
      </c>
      <c r="AP1224" t="s">
        <v>4775</v>
      </c>
      <c r="AQ1224" s="1" t="s">
        <v>157</v>
      </c>
      <c r="AR1224" t="s">
        <v>158</v>
      </c>
      <c r="AS1224" t="str">
        <f>VLOOKUP('intouch变量（实型）'!$A1224,基本表格!$G:$Q,3,FALSE)</f>
        <v>DB1200,REAL1022</v>
      </c>
      <c r="AT1224" t="str">
        <f>VLOOKUP('intouch变量（实型）'!$A1224,基本表格!$G:$Q,10,FALSE)</f>
        <v>No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</row>
    <row r="1225" spans="1:55">
      <c r="A1225" s="10" t="s">
        <v>6723</v>
      </c>
      <c r="B1225" s="11" t="str">
        <f t="shared" si="20"/>
        <v>CHP2</v>
      </c>
      <c r="C1225" s="11" t="str">
        <f>VLOOKUP('intouch变量（实型）'!$A1225,基本表格!$G:$Q,2,FALSE)</f>
        <v>2147+P5-M12 刨片进料仓2#进料皮带分料器 反馈频率 下下限值</v>
      </c>
      <c r="D1225" t="s">
        <v>154</v>
      </c>
      <c r="E1225" t="s">
        <v>154</v>
      </c>
      <c r="F1225">
        <v>0</v>
      </c>
      <c r="G1225" t="s">
        <v>154</v>
      </c>
      <c r="H1225" t="s">
        <v>154</v>
      </c>
      <c r="I1225">
        <v>0</v>
      </c>
      <c r="J1225">
        <v>0</v>
      </c>
      <c r="L1225">
        <v>0</v>
      </c>
      <c r="M1225">
        <v>-32768</v>
      </c>
      <c r="N1225">
        <v>32767</v>
      </c>
      <c r="O1225">
        <v>0</v>
      </c>
      <c r="P1225">
        <v>0</v>
      </c>
      <c r="Q1225" t="s">
        <v>155</v>
      </c>
      <c r="R1225">
        <v>0</v>
      </c>
      <c r="S1225">
        <v>1</v>
      </c>
      <c r="T1225" t="s">
        <v>155</v>
      </c>
      <c r="U1225">
        <v>0</v>
      </c>
      <c r="V1225">
        <v>1</v>
      </c>
      <c r="W1225" t="s">
        <v>155</v>
      </c>
      <c r="X1225">
        <v>0</v>
      </c>
      <c r="Y1225">
        <v>1</v>
      </c>
      <c r="Z1225" t="s">
        <v>155</v>
      </c>
      <c r="AA1225">
        <v>0</v>
      </c>
      <c r="AB1225">
        <v>1</v>
      </c>
      <c r="AC1225" t="s">
        <v>155</v>
      </c>
      <c r="AD1225">
        <v>0</v>
      </c>
      <c r="AE1225">
        <v>1</v>
      </c>
      <c r="AF1225" t="s">
        <v>155</v>
      </c>
      <c r="AG1225">
        <v>0</v>
      </c>
      <c r="AH1225">
        <v>1</v>
      </c>
      <c r="AI1225">
        <v>0</v>
      </c>
      <c r="AJ1225" t="s">
        <v>155</v>
      </c>
      <c r="AK1225">
        <v>0</v>
      </c>
      <c r="AL1225">
        <v>1</v>
      </c>
      <c r="AM1225" t="s">
        <v>4774</v>
      </c>
      <c r="AN1225">
        <v>-32768</v>
      </c>
      <c r="AO1225">
        <v>32767</v>
      </c>
      <c r="AP1225" t="s">
        <v>4775</v>
      </c>
      <c r="AQ1225" s="1" t="s">
        <v>157</v>
      </c>
      <c r="AR1225" t="s">
        <v>158</v>
      </c>
      <c r="AS1225" t="str">
        <f>VLOOKUP('intouch变量（实型）'!$A1225,基本表格!$G:$Q,3,FALSE)</f>
        <v>DB1200,REAL1026</v>
      </c>
      <c r="AT1225" t="str">
        <f>VLOOKUP('intouch变量（实型）'!$A1225,基本表格!$G:$Q,10,FALSE)</f>
        <v>No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</row>
    <row r="1226" spans="1:55">
      <c r="A1226" s="10" t="s">
        <v>6724</v>
      </c>
      <c r="B1226" s="11" t="str">
        <f t="shared" si="20"/>
        <v>CHP2</v>
      </c>
      <c r="C1226" s="11" t="str">
        <f>VLOOKUP('intouch变量（实型）'!$A1226,基本表格!$G:$Q,2,FALSE)</f>
        <v>2147+P5-M12 刨片进料仓2#进料皮带分料器 变频器通讯 实际运行反馈速度</v>
      </c>
      <c r="D1226" t="s">
        <v>154</v>
      </c>
      <c r="E1226" t="s">
        <v>154</v>
      </c>
      <c r="F1226">
        <v>0</v>
      </c>
      <c r="G1226" t="s">
        <v>154</v>
      </c>
      <c r="H1226" t="s">
        <v>154</v>
      </c>
      <c r="I1226">
        <v>0</v>
      </c>
      <c r="J1226">
        <v>0</v>
      </c>
      <c r="L1226">
        <v>0</v>
      </c>
      <c r="M1226">
        <v>-32768</v>
      </c>
      <c r="N1226">
        <v>32767</v>
      </c>
      <c r="O1226">
        <v>0</v>
      </c>
      <c r="P1226">
        <v>0</v>
      </c>
      <c r="Q1226" t="s">
        <v>155</v>
      </c>
      <c r="R1226">
        <v>0</v>
      </c>
      <c r="S1226">
        <v>1</v>
      </c>
      <c r="T1226" t="s">
        <v>155</v>
      </c>
      <c r="U1226">
        <v>0</v>
      </c>
      <c r="V1226">
        <v>1</v>
      </c>
      <c r="W1226" t="s">
        <v>155</v>
      </c>
      <c r="X1226">
        <v>0</v>
      </c>
      <c r="Y1226">
        <v>1</v>
      </c>
      <c r="Z1226" t="s">
        <v>155</v>
      </c>
      <c r="AA1226">
        <v>0</v>
      </c>
      <c r="AB1226">
        <v>1</v>
      </c>
      <c r="AC1226" t="s">
        <v>155</v>
      </c>
      <c r="AD1226">
        <v>0</v>
      </c>
      <c r="AE1226">
        <v>1</v>
      </c>
      <c r="AF1226" t="s">
        <v>155</v>
      </c>
      <c r="AG1226">
        <v>0</v>
      </c>
      <c r="AH1226">
        <v>1</v>
      </c>
      <c r="AI1226">
        <v>0</v>
      </c>
      <c r="AJ1226" t="s">
        <v>155</v>
      </c>
      <c r="AK1226">
        <v>0</v>
      </c>
      <c r="AL1226">
        <v>1</v>
      </c>
      <c r="AM1226" t="s">
        <v>4774</v>
      </c>
      <c r="AN1226">
        <v>-32768</v>
      </c>
      <c r="AO1226">
        <v>32767</v>
      </c>
      <c r="AP1226" t="s">
        <v>4775</v>
      </c>
      <c r="AQ1226" s="1" t="s">
        <v>157</v>
      </c>
      <c r="AR1226" t="s">
        <v>158</v>
      </c>
      <c r="AS1226" t="str">
        <f>VLOOKUP('intouch变量（实型）'!$A1226,基本表格!$G:$Q,3,FALSE)</f>
        <v>DB1200,REAL1056</v>
      </c>
      <c r="AT1226" t="str">
        <f>VLOOKUP('intouch变量（实型）'!$A1226,基本表格!$G:$Q,10,FALSE)</f>
        <v>Yes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</row>
    <row r="1227" spans="1:55">
      <c r="A1227" s="10" t="s">
        <v>6725</v>
      </c>
      <c r="B1227" s="11" t="str">
        <f t="shared" si="20"/>
        <v>CHP2</v>
      </c>
      <c r="C1227" s="11" t="str">
        <f>VLOOKUP('intouch变量（实型）'!$A1227,基本表格!$G:$Q,2,FALSE)</f>
        <v>2147+P5-M12 刨片进料仓2#进料皮带分料器 变频器通讯 实际运行反馈电流</v>
      </c>
      <c r="D1227" t="s">
        <v>154</v>
      </c>
      <c r="E1227" t="s">
        <v>154</v>
      </c>
      <c r="F1227">
        <v>0</v>
      </c>
      <c r="G1227" t="s">
        <v>154</v>
      </c>
      <c r="H1227" t="s">
        <v>154</v>
      </c>
      <c r="I1227">
        <v>0</v>
      </c>
      <c r="J1227">
        <v>0</v>
      </c>
      <c r="L1227">
        <v>0</v>
      </c>
      <c r="M1227">
        <v>-32768</v>
      </c>
      <c r="N1227">
        <v>32767</v>
      </c>
      <c r="O1227">
        <v>0</v>
      </c>
      <c r="P1227">
        <v>0</v>
      </c>
      <c r="Q1227" t="s">
        <v>155</v>
      </c>
      <c r="R1227">
        <v>0</v>
      </c>
      <c r="S1227">
        <v>1</v>
      </c>
      <c r="T1227" t="s">
        <v>155</v>
      </c>
      <c r="U1227">
        <v>0</v>
      </c>
      <c r="V1227">
        <v>1</v>
      </c>
      <c r="W1227" t="s">
        <v>155</v>
      </c>
      <c r="X1227">
        <v>0</v>
      </c>
      <c r="Y1227">
        <v>1</v>
      </c>
      <c r="Z1227" t="s">
        <v>155</v>
      </c>
      <c r="AA1227">
        <v>0</v>
      </c>
      <c r="AB1227">
        <v>1</v>
      </c>
      <c r="AC1227" t="s">
        <v>155</v>
      </c>
      <c r="AD1227">
        <v>0</v>
      </c>
      <c r="AE1227">
        <v>1</v>
      </c>
      <c r="AF1227" t="s">
        <v>155</v>
      </c>
      <c r="AG1227">
        <v>0</v>
      </c>
      <c r="AH1227">
        <v>1</v>
      </c>
      <c r="AI1227">
        <v>0</v>
      </c>
      <c r="AJ1227" t="s">
        <v>155</v>
      </c>
      <c r="AK1227">
        <v>0</v>
      </c>
      <c r="AL1227">
        <v>1</v>
      </c>
      <c r="AM1227" t="s">
        <v>4774</v>
      </c>
      <c r="AN1227">
        <v>-32768</v>
      </c>
      <c r="AO1227">
        <v>32767</v>
      </c>
      <c r="AP1227" t="s">
        <v>4775</v>
      </c>
      <c r="AQ1227" s="1" t="s">
        <v>157</v>
      </c>
      <c r="AR1227" t="s">
        <v>158</v>
      </c>
      <c r="AS1227" t="str">
        <f>VLOOKUP('intouch变量（实型）'!$A1227,基本表格!$G:$Q,3,FALSE)</f>
        <v>DB1200,REAL1060</v>
      </c>
      <c r="AT1227" t="str">
        <f>VLOOKUP('intouch变量（实型）'!$A1227,基本表格!$G:$Q,10,FALSE)</f>
        <v>Yes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</row>
    <row r="1228" spans="1:55">
      <c r="A1228" s="10" t="s">
        <v>6726</v>
      </c>
      <c r="B1228" s="11" t="str">
        <f t="shared" si="20"/>
        <v>CHP2</v>
      </c>
      <c r="C1228" s="11" t="str">
        <f>VLOOKUP('intouch变量（实型）'!$A1228,基本表格!$G:$Q,2,FALSE)</f>
        <v>2147+P5-M12 刨片进料仓2#进料皮带分料器 变频器通讯 转矩百分比</v>
      </c>
      <c r="D1228" t="s">
        <v>154</v>
      </c>
      <c r="E1228" t="s">
        <v>154</v>
      </c>
      <c r="F1228">
        <v>0</v>
      </c>
      <c r="G1228" t="s">
        <v>154</v>
      </c>
      <c r="H1228" t="s">
        <v>154</v>
      </c>
      <c r="I1228">
        <v>0</v>
      </c>
      <c r="J1228">
        <v>0</v>
      </c>
      <c r="L1228">
        <v>0</v>
      </c>
      <c r="M1228">
        <v>-32768</v>
      </c>
      <c r="N1228">
        <v>32767</v>
      </c>
      <c r="O1228">
        <v>0</v>
      </c>
      <c r="P1228">
        <v>0</v>
      </c>
      <c r="Q1228" t="s">
        <v>155</v>
      </c>
      <c r="R1228">
        <v>0</v>
      </c>
      <c r="S1228">
        <v>1</v>
      </c>
      <c r="T1228" t="s">
        <v>155</v>
      </c>
      <c r="U1228">
        <v>0</v>
      </c>
      <c r="V1228">
        <v>1</v>
      </c>
      <c r="W1228" t="s">
        <v>155</v>
      </c>
      <c r="X1228">
        <v>0</v>
      </c>
      <c r="Y1228">
        <v>1</v>
      </c>
      <c r="Z1228" t="s">
        <v>155</v>
      </c>
      <c r="AA1228">
        <v>0</v>
      </c>
      <c r="AB1228">
        <v>1</v>
      </c>
      <c r="AC1228" t="s">
        <v>155</v>
      </c>
      <c r="AD1228">
        <v>0</v>
      </c>
      <c r="AE1228">
        <v>1</v>
      </c>
      <c r="AF1228" t="s">
        <v>155</v>
      </c>
      <c r="AG1228">
        <v>0</v>
      </c>
      <c r="AH1228">
        <v>1</v>
      </c>
      <c r="AI1228">
        <v>0</v>
      </c>
      <c r="AJ1228" t="s">
        <v>155</v>
      </c>
      <c r="AK1228">
        <v>0</v>
      </c>
      <c r="AL1228">
        <v>1</v>
      </c>
      <c r="AM1228" t="s">
        <v>4774</v>
      </c>
      <c r="AN1228">
        <v>-32768</v>
      </c>
      <c r="AO1228">
        <v>32767</v>
      </c>
      <c r="AP1228" t="s">
        <v>4775</v>
      </c>
      <c r="AQ1228" s="1" t="s">
        <v>157</v>
      </c>
      <c r="AR1228" t="s">
        <v>158</v>
      </c>
      <c r="AS1228" t="str">
        <f>VLOOKUP('intouch变量（实型）'!$A1228,基本表格!$G:$Q,3,FALSE)</f>
        <v>DB1200,REAL1064</v>
      </c>
      <c r="AT1228" t="str">
        <f>VLOOKUP('intouch变量（实型）'!$A1228,基本表格!$G:$Q,10,FALSE)</f>
        <v>Yes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</row>
    <row r="1229" spans="1:55">
      <c r="A1229" s="10" t="s">
        <v>6727</v>
      </c>
      <c r="B1229" s="11" t="str">
        <f t="shared" si="20"/>
        <v>CHP2</v>
      </c>
      <c r="C1229" s="11" t="str">
        <f>VLOOKUP('intouch变量（实型）'!$A1229,基本表格!$G:$Q,2,FALSE)</f>
        <v>2147+P5-M12 刨片进料仓2#进料皮带分料器 变频器通讯 给定速度</v>
      </c>
      <c r="D1229" t="s">
        <v>154</v>
      </c>
      <c r="E1229" t="s">
        <v>154</v>
      </c>
      <c r="F1229">
        <v>0</v>
      </c>
      <c r="G1229" t="s">
        <v>154</v>
      </c>
      <c r="H1229" t="s">
        <v>154</v>
      </c>
      <c r="I1229">
        <v>0</v>
      </c>
      <c r="J1229">
        <v>0</v>
      </c>
      <c r="L1229">
        <v>0</v>
      </c>
      <c r="M1229">
        <v>-32768</v>
      </c>
      <c r="N1229">
        <v>32767</v>
      </c>
      <c r="O1229">
        <v>0</v>
      </c>
      <c r="P1229">
        <v>0</v>
      </c>
      <c r="Q1229" t="s">
        <v>155</v>
      </c>
      <c r="R1229">
        <v>0</v>
      </c>
      <c r="S1229">
        <v>1</v>
      </c>
      <c r="T1229" t="s">
        <v>155</v>
      </c>
      <c r="U1229">
        <v>0</v>
      </c>
      <c r="V1229">
        <v>1</v>
      </c>
      <c r="W1229" t="s">
        <v>155</v>
      </c>
      <c r="X1229">
        <v>0</v>
      </c>
      <c r="Y1229">
        <v>1</v>
      </c>
      <c r="Z1229" t="s">
        <v>155</v>
      </c>
      <c r="AA1229">
        <v>0</v>
      </c>
      <c r="AB1229">
        <v>1</v>
      </c>
      <c r="AC1229" t="s">
        <v>155</v>
      </c>
      <c r="AD1229">
        <v>0</v>
      </c>
      <c r="AE1229">
        <v>1</v>
      </c>
      <c r="AF1229" t="s">
        <v>155</v>
      </c>
      <c r="AG1229">
        <v>0</v>
      </c>
      <c r="AH1229">
        <v>1</v>
      </c>
      <c r="AI1229">
        <v>0</v>
      </c>
      <c r="AJ1229" t="s">
        <v>155</v>
      </c>
      <c r="AK1229">
        <v>0</v>
      </c>
      <c r="AL1229">
        <v>1</v>
      </c>
      <c r="AM1229" t="s">
        <v>4774</v>
      </c>
      <c r="AN1229">
        <v>-32768</v>
      </c>
      <c r="AO1229">
        <v>32767</v>
      </c>
      <c r="AP1229" t="s">
        <v>4775</v>
      </c>
      <c r="AQ1229" s="1" t="s">
        <v>157</v>
      </c>
      <c r="AR1229" t="s">
        <v>158</v>
      </c>
      <c r="AS1229" t="str">
        <f>VLOOKUP('intouch变量（实型）'!$A1229,基本表格!$G:$Q,3,FALSE)</f>
        <v>DB1200,REAL1068</v>
      </c>
      <c r="AT1229" t="str">
        <f>VLOOKUP('intouch变量（实型）'!$A1229,基本表格!$G:$Q,10,FALSE)</f>
        <v>No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</row>
    <row r="1230" spans="1:55">
      <c r="A1230" s="10" t="s">
        <v>6728</v>
      </c>
      <c r="B1230" s="11" t="str">
        <f t="shared" si="20"/>
        <v>CHP2</v>
      </c>
      <c r="C1230" s="11" t="str">
        <f>VLOOKUP('intouch变量（实型）'!$A1230,基本表格!$G:$Q,2,FALSE)</f>
        <v>2147+P5-M12 刨片进料仓2#进料皮带分料器 变频器通讯 加速时间</v>
      </c>
      <c r="D1230" t="s">
        <v>154</v>
      </c>
      <c r="E1230" t="s">
        <v>154</v>
      </c>
      <c r="F1230">
        <v>0</v>
      </c>
      <c r="G1230" t="s">
        <v>154</v>
      </c>
      <c r="H1230" t="s">
        <v>154</v>
      </c>
      <c r="I1230">
        <v>0</v>
      </c>
      <c r="J1230">
        <v>0</v>
      </c>
      <c r="L1230">
        <v>0</v>
      </c>
      <c r="M1230">
        <v>-32768</v>
      </c>
      <c r="N1230">
        <v>32767</v>
      </c>
      <c r="O1230">
        <v>0</v>
      </c>
      <c r="P1230">
        <v>0</v>
      </c>
      <c r="Q1230" t="s">
        <v>155</v>
      </c>
      <c r="R1230">
        <v>0</v>
      </c>
      <c r="S1230">
        <v>1</v>
      </c>
      <c r="T1230" t="s">
        <v>155</v>
      </c>
      <c r="U1230">
        <v>0</v>
      </c>
      <c r="V1230">
        <v>1</v>
      </c>
      <c r="W1230" t="s">
        <v>155</v>
      </c>
      <c r="X1230">
        <v>0</v>
      </c>
      <c r="Y1230">
        <v>1</v>
      </c>
      <c r="Z1230" t="s">
        <v>155</v>
      </c>
      <c r="AA1230">
        <v>0</v>
      </c>
      <c r="AB1230">
        <v>1</v>
      </c>
      <c r="AC1230" t="s">
        <v>155</v>
      </c>
      <c r="AD1230">
        <v>0</v>
      </c>
      <c r="AE1230">
        <v>1</v>
      </c>
      <c r="AF1230" t="s">
        <v>155</v>
      </c>
      <c r="AG1230">
        <v>0</v>
      </c>
      <c r="AH1230">
        <v>1</v>
      </c>
      <c r="AI1230">
        <v>0</v>
      </c>
      <c r="AJ1230" t="s">
        <v>155</v>
      </c>
      <c r="AK1230">
        <v>0</v>
      </c>
      <c r="AL1230">
        <v>1</v>
      </c>
      <c r="AM1230" t="s">
        <v>4774</v>
      </c>
      <c r="AN1230">
        <v>-32768</v>
      </c>
      <c r="AO1230">
        <v>32767</v>
      </c>
      <c r="AP1230" t="s">
        <v>4775</v>
      </c>
      <c r="AQ1230" s="1" t="s">
        <v>157</v>
      </c>
      <c r="AR1230" t="s">
        <v>158</v>
      </c>
      <c r="AS1230" t="str">
        <f>VLOOKUP('intouch变量（实型）'!$A1230,基本表格!$G:$Q,3,FALSE)</f>
        <v>DB1200,REAL1072</v>
      </c>
      <c r="AT1230" t="str">
        <f>VLOOKUP('intouch变量（实型）'!$A1230,基本表格!$G:$Q,10,FALSE)</f>
        <v>No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</row>
    <row r="1231" spans="1:55">
      <c r="A1231" s="10" t="s">
        <v>6729</v>
      </c>
      <c r="B1231" s="11" t="str">
        <f t="shared" si="20"/>
        <v>CHP2</v>
      </c>
      <c r="C1231" s="11" t="str">
        <f>VLOOKUP('intouch变量（实型）'!$A1231,基本表格!$G:$Q,2,FALSE)</f>
        <v>2147+P5-M12 刨片进料仓2#进料皮带分料器 变频器通讯 减速时间</v>
      </c>
      <c r="D1231" t="s">
        <v>154</v>
      </c>
      <c r="E1231" t="s">
        <v>154</v>
      </c>
      <c r="F1231">
        <v>0</v>
      </c>
      <c r="G1231" t="s">
        <v>154</v>
      </c>
      <c r="H1231" t="s">
        <v>154</v>
      </c>
      <c r="I1231">
        <v>0</v>
      </c>
      <c r="J1231">
        <v>0</v>
      </c>
      <c r="L1231">
        <v>0</v>
      </c>
      <c r="M1231">
        <v>-32768</v>
      </c>
      <c r="N1231">
        <v>32767</v>
      </c>
      <c r="O1231">
        <v>0</v>
      </c>
      <c r="P1231">
        <v>0</v>
      </c>
      <c r="Q1231" t="s">
        <v>155</v>
      </c>
      <c r="R1231">
        <v>0</v>
      </c>
      <c r="S1231">
        <v>1</v>
      </c>
      <c r="T1231" t="s">
        <v>155</v>
      </c>
      <c r="U1231">
        <v>0</v>
      </c>
      <c r="V1231">
        <v>1</v>
      </c>
      <c r="W1231" t="s">
        <v>155</v>
      </c>
      <c r="X1231">
        <v>0</v>
      </c>
      <c r="Y1231">
        <v>1</v>
      </c>
      <c r="Z1231" t="s">
        <v>155</v>
      </c>
      <c r="AA1231">
        <v>0</v>
      </c>
      <c r="AB1231">
        <v>1</v>
      </c>
      <c r="AC1231" t="s">
        <v>155</v>
      </c>
      <c r="AD1231">
        <v>0</v>
      </c>
      <c r="AE1231">
        <v>1</v>
      </c>
      <c r="AF1231" t="s">
        <v>155</v>
      </c>
      <c r="AG1231">
        <v>0</v>
      </c>
      <c r="AH1231">
        <v>1</v>
      </c>
      <c r="AI1231">
        <v>0</v>
      </c>
      <c r="AJ1231" t="s">
        <v>155</v>
      </c>
      <c r="AK1231">
        <v>0</v>
      </c>
      <c r="AL1231">
        <v>1</v>
      </c>
      <c r="AM1231" t="s">
        <v>4774</v>
      </c>
      <c r="AN1231">
        <v>-32768</v>
      </c>
      <c r="AO1231">
        <v>32767</v>
      </c>
      <c r="AP1231" t="s">
        <v>4775</v>
      </c>
      <c r="AQ1231" s="1" t="s">
        <v>157</v>
      </c>
      <c r="AR1231" t="s">
        <v>158</v>
      </c>
      <c r="AS1231" t="str">
        <f>VLOOKUP('intouch变量（实型）'!$A1231,基本表格!$G:$Q,3,FALSE)</f>
        <v>DB1200,REAL1076</v>
      </c>
      <c r="AT1231" t="str">
        <f>VLOOKUP('intouch变量（实型）'!$A1231,基本表格!$G:$Q,10,FALSE)</f>
        <v>No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</row>
    <row r="1232" spans="1:55">
      <c r="A1232" s="10" t="s">
        <v>6730</v>
      </c>
      <c r="B1232" s="11" t="str">
        <f t="shared" si="20"/>
        <v>CHP2</v>
      </c>
      <c r="C1232" s="11" t="str">
        <f>VLOOKUP('intouch变量（实型）'!$A1232,基本表格!$G:$Q,2,FALSE)</f>
        <v>2147+P5-M12 刨片进料仓2#进料皮带分料器 变频器通讯 最大频率</v>
      </c>
      <c r="D1232" t="s">
        <v>154</v>
      </c>
      <c r="E1232" t="s">
        <v>154</v>
      </c>
      <c r="F1232">
        <v>0</v>
      </c>
      <c r="G1232" t="s">
        <v>154</v>
      </c>
      <c r="H1232" t="s">
        <v>154</v>
      </c>
      <c r="I1232">
        <v>0</v>
      </c>
      <c r="J1232">
        <v>0</v>
      </c>
      <c r="L1232">
        <v>0</v>
      </c>
      <c r="M1232">
        <v>-32768</v>
      </c>
      <c r="N1232">
        <v>32767</v>
      </c>
      <c r="O1232">
        <v>0</v>
      </c>
      <c r="P1232">
        <v>0</v>
      </c>
      <c r="Q1232" t="s">
        <v>155</v>
      </c>
      <c r="R1232">
        <v>0</v>
      </c>
      <c r="S1232">
        <v>1</v>
      </c>
      <c r="T1232" t="s">
        <v>155</v>
      </c>
      <c r="U1232">
        <v>0</v>
      </c>
      <c r="V1232">
        <v>1</v>
      </c>
      <c r="W1232" t="s">
        <v>155</v>
      </c>
      <c r="X1232">
        <v>0</v>
      </c>
      <c r="Y1232">
        <v>1</v>
      </c>
      <c r="Z1232" t="s">
        <v>155</v>
      </c>
      <c r="AA1232">
        <v>0</v>
      </c>
      <c r="AB1232">
        <v>1</v>
      </c>
      <c r="AC1232" t="s">
        <v>155</v>
      </c>
      <c r="AD1232">
        <v>0</v>
      </c>
      <c r="AE1232">
        <v>1</v>
      </c>
      <c r="AF1232" t="s">
        <v>155</v>
      </c>
      <c r="AG1232">
        <v>0</v>
      </c>
      <c r="AH1232">
        <v>1</v>
      </c>
      <c r="AI1232">
        <v>0</v>
      </c>
      <c r="AJ1232" t="s">
        <v>155</v>
      </c>
      <c r="AK1232">
        <v>0</v>
      </c>
      <c r="AL1232">
        <v>1</v>
      </c>
      <c r="AM1232" t="s">
        <v>4774</v>
      </c>
      <c r="AN1232">
        <v>-32768</v>
      </c>
      <c r="AO1232">
        <v>32767</v>
      </c>
      <c r="AP1232" t="s">
        <v>4775</v>
      </c>
      <c r="AQ1232" s="1" t="s">
        <v>157</v>
      </c>
      <c r="AR1232" t="s">
        <v>158</v>
      </c>
      <c r="AS1232" t="str">
        <f>VLOOKUP('intouch变量（实型）'!$A1232,基本表格!$G:$Q,3,FALSE)</f>
        <v>DB1200,REAL1080</v>
      </c>
      <c r="AT1232" t="str">
        <f>VLOOKUP('intouch变量（实型）'!$A1232,基本表格!$G:$Q,10,FALSE)</f>
        <v>No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</row>
    <row r="1233" spans="1:55">
      <c r="A1233" s="10" t="s">
        <v>6731</v>
      </c>
      <c r="B1233" s="11" t="str">
        <f t="shared" si="20"/>
        <v>CHP2</v>
      </c>
      <c r="C1233" s="11" t="str">
        <f>VLOOKUP('intouch变量（实型）'!$A1233,基本表格!$G:$Q,2,FALSE)</f>
        <v>2147+P5-M12 刨片进料仓2#进料皮带分料器 变频器通讯 最小频率</v>
      </c>
      <c r="D1233" t="s">
        <v>154</v>
      </c>
      <c r="E1233" t="s">
        <v>154</v>
      </c>
      <c r="F1233">
        <v>0</v>
      </c>
      <c r="G1233" t="s">
        <v>154</v>
      </c>
      <c r="H1233" t="s">
        <v>154</v>
      </c>
      <c r="I1233">
        <v>0</v>
      </c>
      <c r="J1233">
        <v>0</v>
      </c>
      <c r="L1233">
        <v>0</v>
      </c>
      <c r="M1233">
        <v>-32768</v>
      </c>
      <c r="N1233">
        <v>32767</v>
      </c>
      <c r="O1233">
        <v>0</v>
      </c>
      <c r="P1233">
        <v>0</v>
      </c>
      <c r="Q1233" t="s">
        <v>155</v>
      </c>
      <c r="R1233">
        <v>0</v>
      </c>
      <c r="S1233">
        <v>1</v>
      </c>
      <c r="T1233" t="s">
        <v>155</v>
      </c>
      <c r="U1233">
        <v>0</v>
      </c>
      <c r="V1233">
        <v>1</v>
      </c>
      <c r="W1233" t="s">
        <v>155</v>
      </c>
      <c r="X1233">
        <v>0</v>
      </c>
      <c r="Y1233">
        <v>1</v>
      </c>
      <c r="Z1233" t="s">
        <v>155</v>
      </c>
      <c r="AA1233">
        <v>0</v>
      </c>
      <c r="AB1233">
        <v>1</v>
      </c>
      <c r="AC1233" t="s">
        <v>155</v>
      </c>
      <c r="AD1233">
        <v>0</v>
      </c>
      <c r="AE1233">
        <v>1</v>
      </c>
      <c r="AF1233" t="s">
        <v>155</v>
      </c>
      <c r="AG1233">
        <v>0</v>
      </c>
      <c r="AH1233">
        <v>1</v>
      </c>
      <c r="AI1233">
        <v>0</v>
      </c>
      <c r="AJ1233" t="s">
        <v>155</v>
      </c>
      <c r="AK1233">
        <v>0</v>
      </c>
      <c r="AL1233">
        <v>1</v>
      </c>
      <c r="AM1233" t="s">
        <v>4774</v>
      </c>
      <c r="AN1233">
        <v>-32768</v>
      </c>
      <c r="AO1233">
        <v>32767</v>
      </c>
      <c r="AP1233" t="s">
        <v>4775</v>
      </c>
      <c r="AQ1233" s="1" t="s">
        <v>157</v>
      </c>
      <c r="AR1233" t="s">
        <v>158</v>
      </c>
      <c r="AS1233" t="str">
        <f>VLOOKUP('intouch变量（实型）'!$A1233,基本表格!$G:$Q,3,FALSE)</f>
        <v>DB1200,REAL1084</v>
      </c>
      <c r="AT1233" t="str">
        <f>VLOOKUP('intouch变量（实型）'!$A1233,基本表格!$G:$Q,10,FALSE)</f>
        <v>No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</row>
    <row r="1234" spans="1:55">
      <c r="A1234" s="10" t="s">
        <v>6732</v>
      </c>
      <c r="B1234" s="11" t="str">
        <f t="shared" si="20"/>
        <v>CHP2</v>
      </c>
      <c r="C1234" s="11" t="str">
        <f>VLOOKUP('intouch变量（实型）'!$A1234,基本表格!$G:$Q,2,FALSE)</f>
        <v>2147+P5-M12 刨片进料仓2#进料皮带分料器 变频器通讯 多级速度</v>
      </c>
      <c r="D1234" t="s">
        <v>154</v>
      </c>
      <c r="E1234" t="s">
        <v>154</v>
      </c>
      <c r="F1234">
        <v>0</v>
      </c>
      <c r="G1234" t="s">
        <v>154</v>
      </c>
      <c r="H1234" t="s">
        <v>154</v>
      </c>
      <c r="I1234">
        <v>0</v>
      </c>
      <c r="J1234">
        <v>0</v>
      </c>
      <c r="L1234">
        <v>0</v>
      </c>
      <c r="M1234">
        <v>-32768</v>
      </c>
      <c r="N1234">
        <v>32767</v>
      </c>
      <c r="O1234">
        <v>0</v>
      </c>
      <c r="P1234">
        <v>0</v>
      </c>
      <c r="Q1234" t="s">
        <v>155</v>
      </c>
      <c r="R1234">
        <v>0</v>
      </c>
      <c r="S1234">
        <v>1</v>
      </c>
      <c r="T1234" t="s">
        <v>155</v>
      </c>
      <c r="U1234">
        <v>0</v>
      </c>
      <c r="V1234">
        <v>1</v>
      </c>
      <c r="W1234" t="s">
        <v>155</v>
      </c>
      <c r="X1234">
        <v>0</v>
      </c>
      <c r="Y1234">
        <v>1</v>
      </c>
      <c r="Z1234" t="s">
        <v>155</v>
      </c>
      <c r="AA1234">
        <v>0</v>
      </c>
      <c r="AB1234">
        <v>1</v>
      </c>
      <c r="AC1234" t="s">
        <v>155</v>
      </c>
      <c r="AD1234">
        <v>0</v>
      </c>
      <c r="AE1234">
        <v>1</v>
      </c>
      <c r="AF1234" t="s">
        <v>155</v>
      </c>
      <c r="AG1234">
        <v>0</v>
      </c>
      <c r="AH1234">
        <v>1</v>
      </c>
      <c r="AI1234">
        <v>0</v>
      </c>
      <c r="AJ1234" t="s">
        <v>155</v>
      </c>
      <c r="AK1234">
        <v>0</v>
      </c>
      <c r="AL1234">
        <v>1</v>
      </c>
      <c r="AM1234" t="s">
        <v>4774</v>
      </c>
      <c r="AN1234">
        <v>-32768</v>
      </c>
      <c r="AO1234">
        <v>32767</v>
      </c>
      <c r="AP1234" t="s">
        <v>4775</v>
      </c>
      <c r="AQ1234" s="1" t="s">
        <v>157</v>
      </c>
      <c r="AR1234" t="s">
        <v>158</v>
      </c>
      <c r="AS1234" t="str">
        <f>VLOOKUP('intouch变量（实型）'!$A1234,基本表格!$G:$Q,3,FALSE)</f>
        <v>DB1200,REAL1088</v>
      </c>
      <c r="AT1234" t="str">
        <f>VLOOKUP('intouch变量（实型）'!$A1234,基本表格!$G:$Q,10,FALSE)</f>
        <v>No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</row>
    <row r="1235" spans="1:55">
      <c r="A1235" s="10" t="s">
        <v>6733</v>
      </c>
      <c r="B1235" s="11" t="str">
        <f t="shared" si="20"/>
        <v>CHP2</v>
      </c>
      <c r="C1235" s="11" t="str">
        <f>VLOOKUP('intouch变量（实型）'!$A1235,基本表格!$G:$Q,2,FALSE)</f>
        <v>2147+P5-M12 刨片进料仓2#进料皮带分料器 变频器通讯 多级转速</v>
      </c>
      <c r="D1235" t="s">
        <v>154</v>
      </c>
      <c r="E1235" t="s">
        <v>154</v>
      </c>
      <c r="F1235">
        <v>0</v>
      </c>
      <c r="G1235" t="s">
        <v>154</v>
      </c>
      <c r="H1235" t="s">
        <v>154</v>
      </c>
      <c r="I1235">
        <v>0</v>
      </c>
      <c r="J1235">
        <v>0</v>
      </c>
      <c r="L1235">
        <v>0</v>
      </c>
      <c r="M1235">
        <v>-32768</v>
      </c>
      <c r="N1235">
        <v>32767</v>
      </c>
      <c r="O1235">
        <v>0</v>
      </c>
      <c r="P1235">
        <v>0</v>
      </c>
      <c r="Q1235" t="s">
        <v>155</v>
      </c>
      <c r="R1235">
        <v>0</v>
      </c>
      <c r="S1235">
        <v>1</v>
      </c>
      <c r="T1235" t="s">
        <v>155</v>
      </c>
      <c r="U1235">
        <v>0</v>
      </c>
      <c r="V1235">
        <v>1</v>
      </c>
      <c r="W1235" t="s">
        <v>155</v>
      </c>
      <c r="X1235">
        <v>0</v>
      </c>
      <c r="Y1235">
        <v>1</v>
      </c>
      <c r="Z1235" t="s">
        <v>155</v>
      </c>
      <c r="AA1235">
        <v>0</v>
      </c>
      <c r="AB1235">
        <v>1</v>
      </c>
      <c r="AC1235" t="s">
        <v>155</v>
      </c>
      <c r="AD1235">
        <v>0</v>
      </c>
      <c r="AE1235">
        <v>1</v>
      </c>
      <c r="AF1235" t="s">
        <v>155</v>
      </c>
      <c r="AG1235">
        <v>0</v>
      </c>
      <c r="AH1235">
        <v>1</v>
      </c>
      <c r="AI1235">
        <v>0</v>
      </c>
      <c r="AJ1235" t="s">
        <v>155</v>
      </c>
      <c r="AK1235">
        <v>0</v>
      </c>
      <c r="AL1235">
        <v>1</v>
      </c>
      <c r="AM1235" t="s">
        <v>4774</v>
      </c>
      <c r="AN1235">
        <v>-32768</v>
      </c>
      <c r="AO1235">
        <v>32767</v>
      </c>
      <c r="AP1235" t="s">
        <v>4775</v>
      </c>
      <c r="AQ1235" s="1" t="s">
        <v>157</v>
      </c>
      <c r="AR1235" t="s">
        <v>158</v>
      </c>
      <c r="AS1235" t="str">
        <f>VLOOKUP('intouch变量（实型）'!$A1235,基本表格!$G:$Q,3,FALSE)</f>
        <v>DB1200,REAL1092</v>
      </c>
      <c r="AT1235" t="str">
        <f>VLOOKUP('intouch变量（实型）'!$A1235,基本表格!$G:$Q,10,FALSE)</f>
        <v>No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</row>
    <row r="1236" spans="1:55">
      <c r="A1236" s="10" t="s">
        <v>6734</v>
      </c>
      <c r="B1236" s="11" t="str">
        <f t="shared" si="20"/>
        <v>CHP2</v>
      </c>
      <c r="C1236" s="11" t="str">
        <f>VLOOKUP('intouch变量（实型）'!$A1236,基本表格!$G:$Q,2,FALSE)</f>
        <v>2147+P5-M12 刨片进料仓2#进料皮带分料器 反馈转速 实际值</v>
      </c>
      <c r="D1236" t="s">
        <v>154</v>
      </c>
      <c r="E1236" t="s">
        <v>154</v>
      </c>
      <c r="F1236">
        <v>0</v>
      </c>
      <c r="G1236" t="s">
        <v>154</v>
      </c>
      <c r="H1236" t="s">
        <v>154</v>
      </c>
      <c r="I1236">
        <v>0</v>
      </c>
      <c r="J1236">
        <v>0</v>
      </c>
      <c r="L1236">
        <v>0</v>
      </c>
      <c r="M1236">
        <v>-32768</v>
      </c>
      <c r="N1236">
        <v>32767</v>
      </c>
      <c r="O1236">
        <v>0</v>
      </c>
      <c r="P1236">
        <v>0</v>
      </c>
      <c r="Q1236" t="s">
        <v>155</v>
      </c>
      <c r="R1236">
        <v>0</v>
      </c>
      <c r="S1236">
        <v>1</v>
      </c>
      <c r="T1236" t="s">
        <v>155</v>
      </c>
      <c r="U1236">
        <v>0</v>
      </c>
      <c r="V1236">
        <v>1</v>
      </c>
      <c r="W1236" t="s">
        <v>155</v>
      </c>
      <c r="X1236">
        <v>0</v>
      </c>
      <c r="Y1236">
        <v>1</v>
      </c>
      <c r="Z1236" t="s">
        <v>155</v>
      </c>
      <c r="AA1236">
        <v>0</v>
      </c>
      <c r="AB1236">
        <v>1</v>
      </c>
      <c r="AC1236" t="s">
        <v>155</v>
      </c>
      <c r="AD1236">
        <v>0</v>
      </c>
      <c r="AE1236">
        <v>1</v>
      </c>
      <c r="AF1236" t="s">
        <v>155</v>
      </c>
      <c r="AG1236">
        <v>0</v>
      </c>
      <c r="AH1236">
        <v>1</v>
      </c>
      <c r="AI1236">
        <v>0</v>
      </c>
      <c r="AJ1236" t="s">
        <v>155</v>
      </c>
      <c r="AK1236">
        <v>0</v>
      </c>
      <c r="AL1236">
        <v>1</v>
      </c>
      <c r="AM1236" t="s">
        <v>4774</v>
      </c>
      <c r="AN1236">
        <v>-32768</v>
      </c>
      <c r="AO1236">
        <v>32767</v>
      </c>
      <c r="AP1236" t="s">
        <v>4775</v>
      </c>
      <c r="AQ1236" s="1" t="s">
        <v>157</v>
      </c>
      <c r="AR1236" t="s">
        <v>158</v>
      </c>
      <c r="AS1236" t="str">
        <f>VLOOKUP('intouch变量（实型）'!$A1236,基本表格!$G:$Q,3,FALSE)</f>
        <v>DB1200,REAL1106</v>
      </c>
      <c r="AT1236" t="str">
        <f>VLOOKUP('intouch变量（实型）'!$A1236,基本表格!$G:$Q,10,FALSE)</f>
        <v>Yes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</row>
    <row r="1237" spans="1:55">
      <c r="A1237" s="10" t="s">
        <v>6735</v>
      </c>
      <c r="B1237" s="11" t="str">
        <f t="shared" si="20"/>
        <v>CHP2</v>
      </c>
      <c r="C1237" s="11" t="str">
        <f>VLOOKUP('intouch变量（实型）'!$A1237,基本表格!$G:$Q,2,FALSE)</f>
        <v>2147+P5-M12 刨片进料仓2#进料皮带分料器 反馈转速 量程</v>
      </c>
      <c r="D1237" t="s">
        <v>154</v>
      </c>
      <c r="E1237" t="s">
        <v>154</v>
      </c>
      <c r="F1237">
        <v>0</v>
      </c>
      <c r="G1237" t="s">
        <v>154</v>
      </c>
      <c r="H1237" t="s">
        <v>154</v>
      </c>
      <c r="I1237">
        <v>0</v>
      </c>
      <c r="J1237">
        <v>0</v>
      </c>
      <c r="L1237">
        <v>0</v>
      </c>
      <c r="M1237">
        <v>-32768</v>
      </c>
      <c r="N1237">
        <v>32767</v>
      </c>
      <c r="O1237">
        <v>0</v>
      </c>
      <c r="P1237">
        <v>0</v>
      </c>
      <c r="Q1237" t="s">
        <v>155</v>
      </c>
      <c r="R1237">
        <v>0</v>
      </c>
      <c r="S1237">
        <v>1</v>
      </c>
      <c r="T1237" t="s">
        <v>155</v>
      </c>
      <c r="U1237">
        <v>0</v>
      </c>
      <c r="V1237">
        <v>1</v>
      </c>
      <c r="W1237" t="s">
        <v>155</v>
      </c>
      <c r="X1237">
        <v>0</v>
      </c>
      <c r="Y1237">
        <v>1</v>
      </c>
      <c r="Z1237" t="s">
        <v>155</v>
      </c>
      <c r="AA1237">
        <v>0</v>
      </c>
      <c r="AB1237">
        <v>1</v>
      </c>
      <c r="AC1237" t="s">
        <v>155</v>
      </c>
      <c r="AD1237">
        <v>0</v>
      </c>
      <c r="AE1237">
        <v>1</v>
      </c>
      <c r="AF1237" t="s">
        <v>155</v>
      </c>
      <c r="AG1237">
        <v>0</v>
      </c>
      <c r="AH1237">
        <v>1</v>
      </c>
      <c r="AI1237">
        <v>0</v>
      </c>
      <c r="AJ1237" t="s">
        <v>155</v>
      </c>
      <c r="AK1237">
        <v>0</v>
      </c>
      <c r="AL1237">
        <v>1</v>
      </c>
      <c r="AM1237" t="s">
        <v>4774</v>
      </c>
      <c r="AN1237">
        <v>-32768</v>
      </c>
      <c r="AO1237">
        <v>32767</v>
      </c>
      <c r="AP1237" t="s">
        <v>4775</v>
      </c>
      <c r="AQ1237" s="1" t="s">
        <v>157</v>
      </c>
      <c r="AR1237" t="s">
        <v>158</v>
      </c>
      <c r="AS1237" t="str">
        <f>VLOOKUP('intouch变量（实型）'!$A1237,基本表格!$G:$Q,3,FALSE)</f>
        <v>DB1200,REAL1110</v>
      </c>
      <c r="AT1237" t="str">
        <f>VLOOKUP('intouch变量（实型）'!$A1237,基本表格!$G:$Q,10,FALSE)</f>
        <v>No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</row>
    <row r="1238" spans="1:55">
      <c r="A1238" s="10" t="s">
        <v>6736</v>
      </c>
      <c r="B1238" s="11" t="str">
        <f t="shared" si="20"/>
        <v>CHP2</v>
      </c>
      <c r="C1238" s="11" t="str">
        <f>VLOOKUP('intouch变量（实型）'!$A1238,基本表格!$G:$Q,2,FALSE)</f>
        <v>2147+P5-M12 刨片进料仓2#进料皮带分料器 反馈转速 上限值</v>
      </c>
      <c r="D1238" t="s">
        <v>154</v>
      </c>
      <c r="E1238" t="s">
        <v>154</v>
      </c>
      <c r="F1238">
        <v>0</v>
      </c>
      <c r="G1238" t="s">
        <v>154</v>
      </c>
      <c r="H1238" t="s">
        <v>154</v>
      </c>
      <c r="I1238">
        <v>0</v>
      </c>
      <c r="J1238">
        <v>0</v>
      </c>
      <c r="L1238">
        <v>0</v>
      </c>
      <c r="M1238">
        <v>-32768</v>
      </c>
      <c r="N1238">
        <v>32767</v>
      </c>
      <c r="O1238">
        <v>0</v>
      </c>
      <c r="P1238">
        <v>0</v>
      </c>
      <c r="Q1238" t="s">
        <v>155</v>
      </c>
      <c r="R1238">
        <v>0</v>
      </c>
      <c r="S1238">
        <v>1</v>
      </c>
      <c r="T1238" t="s">
        <v>155</v>
      </c>
      <c r="U1238">
        <v>0</v>
      </c>
      <c r="V1238">
        <v>1</v>
      </c>
      <c r="W1238" t="s">
        <v>155</v>
      </c>
      <c r="X1238">
        <v>0</v>
      </c>
      <c r="Y1238">
        <v>1</v>
      </c>
      <c r="Z1238" t="s">
        <v>155</v>
      </c>
      <c r="AA1238">
        <v>0</v>
      </c>
      <c r="AB1238">
        <v>1</v>
      </c>
      <c r="AC1238" t="s">
        <v>155</v>
      </c>
      <c r="AD1238">
        <v>0</v>
      </c>
      <c r="AE1238">
        <v>1</v>
      </c>
      <c r="AF1238" t="s">
        <v>155</v>
      </c>
      <c r="AG1238">
        <v>0</v>
      </c>
      <c r="AH1238">
        <v>1</v>
      </c>
      <c r="AI1238">
        <v>0</v>
      </c>
      <c r="AJ1238" t="s">
        <v>155</v>
      </c>
      <c r="AK1238">
        <v>0</v>
      </c>
      <c r="AL1238">
        <v>1</v>
      </c>
      <c r="AM1238" t="s">
        <v>4774</v>
      </c>
      <c r="AN1238">
        <v>-32768</v>
      </c>
      <c r="AO1238">
        <v>32767</v>
      </c>
      <c r="AP1238" t="s">
        <v>4775</v>
      </c>
      <c r="AQ1238" s="1" t="s">
        <v>157</v>
      </c>
      <c r="AR1238" t="s">
        <v>158</v>
      </c>
      <c r="AS1238" t="str">
        <f>VLOOKUP('intouch变量（实型）'!$A1238,基本表格!$G:$Q,3,FALSE)</f>
        <v>DB1200,REAL1114</v>
      </c>
      <c r="AT1238" t="str">
        <f>VLOOKUP('intouch变量（实型）'!$A1238,基本表格!$G:$Q,10,FALSE)</f>
        <v>No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</row>
    <row r="1239" spans="1:55">
      <c r="A1239" s="10" t="s">
        <v>6737</v>
      </c>
      <c r="B1239" s="11" t="str">
        <f t="shared" si="20"/>
        <v>CHP2</v>
      </c>
      <c r="C1239" s="11" t="str">
        <f>VLOOKUP('intouch变量（实型）'!$A1239,基本表格!$G:$Q,2,FALSE)</f>
        <v>2147+P5-M12 刨片进料仓2#进料皮带分料器 反馈转速 下限值</v>
      </c>
      <c r="D1239" t="s">
        <v>154</v>
      </c>
      <c r="E1239" t="s">
        <v>154</v>
      </c>
      <c r="F1239">
        <v>0</v>
      </c>
      <c r="G1239" t="s">
        <v>154</v>
      </c>
      <c r="H1239" t="s">
        <v>154</v>
      </c>
      <c r="I1239">
        <v>0</v>
      </c>
      <c r="J1239">
        <v>0</v>
      </c>
      <c r="L1239">
        <v>0</v>
      </c>
      <c r="M1239">
        <v>-32768</v>
      </c>
      <c r="N1239">
        <v>32767</v>
      </c>
      <c r="O1239">
        <v>0</v>
      </c>
      <c r="P1239">
        <v>0</v>
      </c>
      <c r="Q1239" t="s">
        <v>155</v>
      </c>
      <c r="R1239">
        <v>0</v>
      </c>
      <c r="S1239">
        <v>1</v>
      </c>
      <c r="T1239" t="s">
        <v>155</v>
      </c>
      <c r="U1239">
        <v>0</v>
      </c>
      <c r="V1239">
        <v>1</v>
      </c>
      <c r="W1239" t="s">
        <v>155</v>
      </c>
      <c r="X1239">
        <v>0</v>
      </c>
      <c r="Y1239">
        <v>1</v>
      </c>
      <c r="Z1239" t="s">
        <v>155</v>
      </c>
      <c r="AA1239">
        <v>0</v>
      </c>
      <c r="AB1239">
        <v>1</v>
      </c>
      <c r="AC1239" t="s">
        <v>155</v>
      </c>
      <c r="AD1239">
        <v>0</v>
      </c>
      <c r="AE1239">
        <v>1</v>
      </c>
      <c r="AF1239" t="s">
        <v>155</v>
      </c>
      <c r="AG1239">
        <v>0</v>
      </c>
      <c r="AH1239">
        <v>1</v>
      </c>
      <c r="AI1239">
        <v>0</v>
      </c>
      <c r="AJ1239" t="s">
        <v>155</v>
      </c>
      <c r="AK1239">
        <v>0</v>
      </c>
      <c r="AL1239">
        <v>1</v>
      </c>
      <c r="AM1239" t="s">
        <v>4774</v>
      </c>
      <c r="AN1239">
        <v>-32768</v>
      </c>
      <c r="AO1239">
        <v>32767</v>
      </c>
      <c r="AP1239" t="s">
        <v>4775</v>
      </c>
      <c r="AQ1239" s="1" t="s">
        <v>157</v>
      </c>
      <c r="AR1239" t="s">
        <v>158</v>
      </c>
      <c r="AS1239" t="str">
        <f>VLOOKUP('intouch变量（实型）'!$A1239,基本表格!$G:$Q,3,FALSE)</f>
        <v>DB1200,REAL1118</v>
      </c>
      <c r="AT1239" t="str">
        <f>VLOOKUP('intouch变量（实型）'!$A1239,基本表格!$G:$Q,10,FALSE)</f>
        <v>No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</row>
    <row r="1240" spans="1:55">
      <c r="A1240" s="10" t="s">
        <v>6738</v>
      </c>
      <c r="B1240" s="11" t="str">
        <f t="shared" si="20"/>
        <v>CHP2</v>
      </c>
      <c r="C1240" s="11" t="str">
        <f>VLOOKUP('intouch变量（实型）'!$A1240,基本表格!$G:$Q,2,FALSE)</f>
        <v>2147+P5-M12 刨片进料仓2#进料皮带分料器 反馈转速 上上限值</v>
      </c>
      <c r="D1240" t="s">
        <v>154</v>
      </c>
      <c r="E1240" t="s">
        <v>154</v>
      </c>
      <c r="F1240">
        <v>0</v>
      </c>
      <c r="G1240" t="s">
        <v>154</v>
      </c>
      <c r="H1240" t="s">
        <v>154</v>
      </c>
      <c r="I1240">
        <v>0</v>
      </c>
      <c r="J1240">
        <v>0</v>
      </c>
      <c r="L1240">
        <v>0</v>
      </c>
      <c r="M1240">
        <v>-32768</v>
      </c>
      <c r="N1240">
        <v>32767</v>
      </c>
      <c r="O1240">
        <v>0</v>
      </c>
      <c r="P1240">
        <v>0</v>
      </c>
      <c r="Q1240" t="s">
        <v>155</v>
      </c>
      <c r="R1240">
        <v>0</v>
      </c>
      <c r="S1240">
        <v>1</v>
      </c>
      <c r="T1240" t="s">
        <v>155</v>
      </c>
      <c r="U1240">
        <v>0</v>
      </c>
      <c r="V1240">
        <v>1</v>
      </c>
      <c r="W1240" t="s">
        <v>155</v>
      </c>
      <c r="X1240">
        <v>0</v>
      </c>
      <c r="Y1240">
        <v>1</v>
      </c>
      <c r="Z1240" t="s">
        <v>155</v>
      </c>
      <c r="AA1240">
        <v>0</v>
      </c>
      <c r="AB1240">
        <v>1</v>
      </c>
      <c r="AC1240" t="s">
        <v>155</v>
      </c>
      <c r="AD1240">
        <v>0</v>
      </c>
      <c r="AE1240">
        <v>1</v>
      </c>
      <c r="AF1240" t="s">
        <v>155</v>
      </c>
      <c r="AG1240">
        <v>0</v>
      </c>
      <c r="AH1240">
        <v>1</v>
      </c>
      <c r="AI1240">
        <v>0</v>
      </c>
      <c r="AJ1240" t="s">
        <v>155</v>
      </c>
      <c r="AK1240">
        <v>0</v>
      </c>
      <c r="AL1240">
        <v>1</v>
      </c>
      <c r="AM1240" t="s">
        <v>4774</v>
      </c>
      <c r="AN1240">
        <v>-32768</v>
      </c>
      <c r="AO1240">
        <v>32767</v>
      </c>
      <c r="AP1240" t="s">
        <v>4775</v>
      </c>
      <c r="AQ1240" s="1" t="s">
        <v>157</v>
      </c>
      <c r="AR1240" t="s">
        <v>158</v>
      </c>
      <c r="AS1240" t="str">
        <f>VLOOKUP('intouch变量（实型）'!$A1240,基本表格!$G:$Q,3,FALSE)</f>
        <v>DB1200,REAL1122</v>
      </c>
      <c r="AT1240" t="str">
        <f>VLOOKUP('intouch变量（实型）'!$A1240,基本表格!$G:$Q,10,FALSE)</f>
        <v>No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</row>
    <row r="1241" spans="1:55">
      <c r="A1241" s="10" t="s">
        <v>6739</v>
      </c>
      <c r="B1241" s="11" t="str">
        <f t="shared" si="20"/>
        <v>CHP2</v>
      </c>
      <c r="C1241" s="11" t="str">
        <f>VLOOKUP('intouch变量（实型）'!$A1241,基本表格!$G:$Q,2,FALSE)</f>
        <v>2147+P5-M12 刨片进料仓2#进料皮带分料器 反馈转速 下下限值</v>
      </c>
      <c r="D1241" t="s">
        <v>154</v>
      </c>
      <c r="E1241" t="s">
        <v>154</v>
      </c>
      <c r="F1241">
        <v>0</v>
      </c>
      <c r="G1241" t="s">
        <v>154</v>
      </c>
      <c r="H1241" t="s">
        <v>154</v>
      </c>
      <c r="I1241">
        <v>0</v>
      </c>
      <c r="J1241">
        <v>0</v>
      </c>
      <c r="L1241">
        <v>0</v>
      </c>
      <c r="M1241">
        <v>-32768</v>
      </c>
      <c r="N1241">
        <v>32767</v>
      </c>
      <c r="O1241">
        <v>0</v>
      </c>
      <c r="P1241">
        <v>0</v>
      </c>
      <c r="Q1241" t="s">
        <v>155</v>
      </c>
      <c r="R1241">
        <v>0</v>
      </c>
      <c r="S1241">
        <v>1</v>
      </c>
      <c r="T1241" t="s">
        <v>155</v>
      </c>
      <c r="U1241">
        <v>0</v>
      </c>
      <c r="V1241">
        <v>1</v>
      </c>
      <c r="W1241" t="s">
        <v>155</v>
      </c>
      <c r="X1241">
        <v>0</v>
      </c>
      <c r="Y1241">
        <v>1</v>
      </c>
      <c r="Z1241" t="s">
        <v>155</v>
      </c>
      <c r="AA1241">
        <v>0</v>
      </c>
      <c r="AB1241">
        <v>1</v>
      </c>
      <c r="AC1241" t="s">
        <v>155</v>
      </c>
      <c r="AD1241">
        <v>0</v>
      </c>
      <c r="AE1241">
        <v>1</v>
      </c>
      <c r="AF1241" t="s">
        <v>155</v>
      </c>
      <c r="AG1241">
        <v>0</v>
      </c>
      <c r="AH1241">
        <v>1</v>
      </c>
      <c r="AI1241">
        <v>0</v>
      </c>
      <c r="AJ1241" t="s">
        <v>155</v>
      </c>
      <c r="AK1241">
        <v>0</v>
      </c>
      <c r="AL1241">
        <v>1</v>
      </c>
      <c r="AM1241" t="s">
        <v>4774</v>
      </c>
      <c r="AN1241">
        <v>-32768</v>
      </c>
      <c r="AO1241">
        <v>32767</v>
      </c>
      <c r="AP1241" t="s">
        <v>4775</v>
      </c>
      <c r="AQ1241" s="1" t="s">
        <v>157</v>
      </c>
      <c r="AR1241" t="s">
        <v>158</v>
      </c>
      <c r="AS1241" t="str">
        <f>VLOOKUP('intouch变量（实型）'!$A1241,基本表格!$G:$Q,3,FALSE)</f>
        <v>DB1200,REAL1126</v>
      </c>
      <c r="AT1241" t="str">
        <f>VLOOKUP('intouch变量（实型）'!$A1241,基本表格!$G:$Q,10,FALSE)</f>
        <v>No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</row>
    <row r="1242" spans="1:55">
      <c r="A1242" s="10" t="s">
        <v>6740</v>
      </c>
      <c r="B1242" s="11" t="str">
        <f t="shared" si="20"/>
        <v>CHP2</v>
      </c>
      <c r="C1242" s="11" t="str">
        <f>VLOOKUP('intouch变量（实型）'!$A1242,基本表格!$G:$Q,2,FALSE)</f>
        <v>2147+P5-M12 刨片进料仓2#进料皮带分料器 反馈电流 实际值</v>
      </c>
      <c r="D1242" t="s">
        <v>154</v>
      </c>
      <c r="E1242" t="s">
        <v>154</v>
      </c>
      <c r="F1242">
        <v>0</v>
      </c>
      <c r="G1242" t="s">
        <v>154</v>
      </c>
      <c r="H1242" t="s">
        <v>154</v>
      </c>
      <c r="I1242">
        <v>0</v>
      </c>
      <c r="J1242">
        <v>0</v>
      </c>
      <c r="L1242">
        <v>0</v>
      </c>
      <c r="M1242">
        <v>-32768</v>
      </c>
      <c r="N1242">
        <v>32767</v>
      </c>
      <c r="O1242">
        <v>0</v>
      </c>
      <c r="P1242">
        <v>0</v>
      </c>
      <c r="Q1242" t="s">
        <v>155</v>
      </c>
      <c r="R1242">
        <v>0</v>
      </c>
      <c r="S1242">
        <v>1</v>
      </c>
      <c r="T1242" t="s">
        <v>155</v>
      </c>
      <c r="U1242">
        <v>0</v>
      </c>
      <c r="V1242">
        <v>1</v>
      </c>
      <c r="W1242" t="s">
        <v>155</v>
      </c>
      <c r="X1242">
        <v>0</v>
      </c>
      <c r="Y1242">
        <v>1</v>
      </c>
      <c r="Z1242" t="s">
        <v>155</v>
      </c>
      <c r="AA1242">
        <v>0</v>
      </c>
      <c r="AB1242">
        <v>1</v>
      </c>
      <c r="AC1242" t="s">
        <v>155</v>
      </c>
      <c r="AD1242">
        <v>0</v>
      </c>
      <c r="AE1242">
        <v>1</v>
      </c>
      <c r="AF1242" t="s">
        <v>155</v>
      </c>
      <c r="AG1242">
        <v>0</v>
      </c>
      <c r="AH1242">
        <v>1</v>
      </c>
      <c r="AI1242">
        <v>0</v>
      </c>
      <c r="AJ1242" t="s">
        <v>155</v>
      </c>
      <c r="AK1242">
        <v>0</v>
      </c>
      <c r="AL1242">
        <v>1</v>
      </c>
      <c r="AM1242" t="s">
        <v>4774</v>
      </c>
      <c r="AN1242">
        <v>-32768</v>
      </c>
      <c r="AO1242">
        <v>32767</v>
      </c>
      <c r="AP1242" t="s">
        <v>4775</v>
      </c>
      <c r="AQ1242" s="1" t="s">
        <v>157</v>
      </c>
      <c r="AR1242" t="s">
        <v>158</v>
      </c>
      <c r="AS1242" t="str">
        <f>VLOOKUP('intouch变量（实型）'!$A1242,基本表格!$G:$Q,3,FALSE)</f>
        <v>DB1200,REAL1156</v>
      </c>
      <c r="AT1242" t="str">
        <f>VLOOKUP('intouch变量（实型）'!$A1242,基本表格!$G:$Q,10,FALSE)</f>
        <v>Yes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</row>
    <row r="1243" spans="1:55">
      <c r="A1243" s="10" t="s">
        <v>6741</v>
      </c>
      <c r="B1243" s="11" t="str">
        <f t="shared" si="20"/>
        <v>CHP2</v>
      </c>
      <c r="C1243" s="11" t="str">
        <f>VLOOKUP('intouch变量（实型）'!$A1243,基本表格!$G:$Q,2,FALSE)</f>
        <v>2147+P5-M12 刨片进料仓2#进料皮带分料器 反馈电流 量程</v>
      </c>
      <c r="D1243" t="s">
        <v>154</v>
      </c>
      <c r="E1243" t="s">
        <v>154</v>
      </c>
      <c r="F1243">
        <v>0</v>
      </c>
      <c r="G1243" t="s">
        <v>154</v>
      </c>
      <c r="H1243" t="s">
        <v>154</v>
      </c>
      <c r="I1243">
        <v>0</v>
      </c>
      <c r="J1243">
        <v>0</v>
      </c>
      <c r="L1243">
        <v>0</v>
      </c>
      <c r="M1243">
        <v>-32768</v>
      </c>
      <c r="N1243">
        <v>32767</v>
      </c>
      <c r="O1243">
        <v>0</v>
      </c>
      <c r="P1243">
        <v>0</v>
      </c>
      <c r="Q1243" t="s">
        <v>155</v>
      </c>
      <c r="R1243">
        <v>0</v>
      </c>
      <c r="S1243">
        <v>1</v>
      </c>
      <c r="T1243" t="s">
        <v>155</v>
      </c>
      <c r="U1243">
        <v>0</v>
      </c>
      <c r="V1243">
        <v>1</v>
      </c>
      <c r="W1243" t="s">
        <v>155</v>
      </c>
      <c r="X1243">
        <v>0</v>
      </c>
      <c r="Y1243">
        <v>1</v>
      </c>
      <c r="Z1243" t="s">
        <v>155</v>
      </c>
      <c r="AA1243">
        <v>0</v>
      </c>
      <c r="AB1243">
        <v>1</v>
      </c>
      <c r="AC1243" t="s">
        <v>155</v>
      </c>
      <c r="AD1243">
        <v>0</v>
      </c>
      <c r="AE1243">
        <v>1</v>
      </c>
      <c r="AF1243" t="s">
        <v>155</v>
      </c>
      <c r="AG1243">
        <v>0</v>
      </c>
      <c r="AH1243">
        <v>1</v>
      </c>
      <c r="AI1243">
        <v>0</v>
      </c>
      <c r="AJ1243" t="s">
        <v>155</v>
      </c>
      <c r="AK1243">
        <v>0</v>
      </c>
      <c r="AL1243">
        <v>1</v>
      </c>
      <c r="AM1243" t="s">
        <v>4774</v>
      </c>
      <c r="AN1243">
        <v>-32768</v>
      </c>
      <c r="AO1243">
        <v>32767</v>
      </c>
      <c r="AP1243" t="s">
        <v>4775</v>
      </c>
      <c r="AQ1243" s="1" t="s">
        <v>157</v>
      </c>
      <c r="AR1243" t="s">
        <v>158</v>
      </c>
      <c r="AS1243" t="str">
        <f>VLOOKUP('intouch变量（实型）'!$A1243,基本表格!$G:$Q,3,FALSE)</f>
        <v>DB1200,REAL1160</v>
      </c>
      <c r="AT1243" t="str">
        <f>VLOOKUP('intouch变量（实型）'!$A1243,基本表格!$G:$Q,10,FALSE)</f>
        <v>No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</row>
    <row r="1244" spans="1:55">
      <c r="A1244" s="10" t="s">
        <v>6742</v>
      </c>
      <c r="B1244" s="11" t="str">
        <f t="shared" ref="B1244:B1275" si="21">LEFT(A1244,4)</f>
        <v>CHP2</v>
      </c>
      <c r="C1244" s="11" t="str">
        <f>VLOOKUP('intouch变量（实型）'!$A1244,基本表格!$G:$Q,2,FALSE)</f>
        <v>2147+P5-M12 刨片进料仓2#进料皮带分料器 反馈电流 上限值</v>
      </c>
      <c r="D1244" t="s">
        <v>154</v>
      </c>
      <c r="E1244" t="s">
        <v>154</v>
      </c>
      <c r="F1244">
        <v>0</v>
      </c>
      <c r="G1244" t="s">
        <v>154</v>
      </c>
      <c r="H1244" t="s">
        <v>154</v>
      </c>
      <c r="I1244">
        <v>0</v>
      </c>
      <c r="J1244">
        <v>0</v>
      </c>
      <c r="L1244">
        <v>0</v>
      </c>
      <c r="M1244">
        <v>-32768</v>
      </c>
      <c r="N1244">
        <v>32767</v>
      </c>
      <c r="O1244">
        <v>0</v>
      </c>
      <c r="P1244">
        <v>0</v>
      </c>
      <c r="Q1244" t="s">
        <v>155</v>
      </c>
      <c r="R1244">
        <v>0</v>
      </c>
      <c r="S1244">
        <v>1</v>
      </c>
      <c r="T1244" t="s">
        <v>155</v>
      </c>
      <c r="U1244">
        <v>0</v>
      </c>
      <c r="V1244">
        <v>1</v>
      </c>
      <c r="W1244" t="s">
        <v>155</v>
      </c>
      <c r="X1244">
        <v>0</v>
      </c>
      <c r="Y1244">
        <v>1</v>
      </c>
      <c r="Z1244" t="s">
        <v>155</v>
      </c>
      <c r="AA1244">
        <v>0</v>
      </c>
      <c r="AB1244">
        <v>1</v>
      </c>
      <c r="AC1244" t="s">
        <v>155</v>
      </c>
      <c r="AD1244">
        <v>0</v>
      </c>
      <c r="AE1244">
        <v>1</v>
      </c>
      <c r="AF1244" t="s">
        <v>155</v>
      </c>
      <c r="AG1244">
        <v>0</v>
      </c>
      <c r="AH1244">
        <v>1</v>
      </c>
      <c r="AI1244">
        <v>0</v>
      </c>
      <c r="AJ1244" t="s">
        <v>155</v>
      </c>
      <c r="AK1244">
        <v>0</v>
      </c>
      <c r="AL1244">
        <v>1</v>
      </c>
      <c r="AM1244" t="s">
        <v>4774</v>
      </c>
      <c r="AN1244">
        <v>-32768</v>
      </c>
      <c r="AO1244">
        <v>32767</v>
      </c>
      <c r="AP1244" t="s">
        <v>4775</v>
      </c>
      <c r="AQ1244" s="1" t="s">
        <v>157</v>
      </c>
      <c r="AR1244" t="s">
        <v>158</v>
      </c>
      <c r="AS1244" t="str">
        <f>VLOOKUP('intouch变量（实型）'!$A1244,基本表格!$G:$Q,3,FALSE)</f>
        <v>DB1200,REAL1164</v>
      </c>
      <c r="AT1244" t="str">
        <f>VLOOKUP('intouch变量（实型）'!$A1244,基本表格!$G:$Q,10,FALSE)</f>
        <v>No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</row>
    <row r="1245" spans="1:55">
      <c r="A1245" s="10" t="s">
        <v>6743</v>
      </c>
      <c r="B1245" s="11" t="str">
        <f t="shared" si="21"/>
        <v>CHP2</v>
      </c>
      <c r="C1245" s="11" t="str">
        <f>VLOOKUP('intouch变量（实型）'!$A1245,基本表格!$G:$Q,2,FALSE)</f>
        <v>2147+P5-M12 刨片进料仓2#进料皮带分料器 反馈电流 下限值</v>
      </c>
      <c r="D1245" t="s">
        <v>154</v>
      </c>
      <c r="E1245" t="s">
        <v>154</v>
      </c>
      <c r="F1245">
        <v>0</v>
      </c>
      <c r="G1245" t="s">
        <v>154</v>
      </c>
      <c r="H1245" t="s">
        <v>154</v>
      </c>
      <c r="I1245">
        <v>0</v>
      </c>
      <c r="J1245">
        <v>0</v>
      </c>
      <c r="L1245">
        <v>0</v>
      </c>
      <c r="M1245">
        <v>-32768</v>
      </c>
      <c r="N1245">
        <v>32767</v>
      </c>
      <c r="O1245">
        <v>0</v>
      </c>
      <c r="P1245">
        <v>0</v>
      </c>
      <c r="Q1245" t="s">
        <v>155</v>
      </c>
      <c r="R1245">
        <v>0</v>
      </c>
      <c r="S1245">
        <v>1</v>
      </c>
      <c r="T1245" t="s">
        <v>155</v>
      </c>
      <c r="U1245">
        <v>0</v>
      </c>
      <c r="V1245">
        <v>1</v>
      </c>
      <c r="W1245" t="s">
        <v>155</v>
      </c>
      <c r="X1245">
        <v>0</v>
      </c>
      <c r="Y1245">
        <v>1</v>
      </c>
      <c r="Z1245" t="s">
        <v>155</v>
      </c>
      <c r="AA1245">
        <v>0</v>
      </c>
      <c r="AB1245">
        <v>1</v>
      </c>
      <c r="AC1245" t="s">
        <v>155</v>
      </c>
      <c r="AD1245">
        <v>0</v>
      </c>
      <c r="AE1245">
        <v>1</v>
      </c>
      <c r="AF1245" t="s">
        <v>155</v>
      </c>
      <c r="AG1245">
        <v>0</v>
      </c>
      <c r="AH1245">
        <v>1</v>
      </c>
      <c r="AI1245">
        <v>0</v>
      </c>
      <c r="AJ1245" t="s">
        <v>155</v>
      </c>
      <c r="AK1245">
        <v>0</v>
      </c>
      <c r="AL1245">
        <v>1</v>
      </c>
      <c r="AM1245" t="s">
        <v>4774</v>
      </c>
      <c r="AN1245">
        <v>-32768</v>
      </c>
      <c r="AO1245">
        <v>32767</v>
      </c>
      <c r="AP1245" t="s">
        <v>4775</v>
      </c>
      <c r="AQ1245" s="1" t="s">
        <v>157</v>
      </c>
      <c r="AR1245" t="s">
        <v>158</v>
      </c>
      <c r="AS1245" t="str">
        <f>VLOOKUP('intouch变量（实型）'!$A1245,基本表格!$G:$Q,3,FALSE)</f>
        <v>DB1200,REAL1168</v>
      </c>
      <c r="AT1245" t="str">
        <f>VLOOKUP('intouch变量（实型）'!$A1245,基本表格!$G:$Q,10,FALSE)</f>
        <v>No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</row>
    <row r="1246" spans="1:55">
      <c r="A1246" s="10" t="s">
        <v>6744</v>
      </c>
      <c r="B1246" s="11" t="str">
        <f t="shared" si="21"/>
        <v>CHP2</v>
      </c>
      <c r="C1246" s="11" t="str">
        <f>VLOOKUP('intouch变量（实型）'!$A1246,基本表格!$G:$Q,2,FALSE)</f>
        <v>2147+P5-M12 刨片进料仓2#进料皮带分料器 反馈电流 上上限值</v>
      </c>
      <c r="D1246" t="s">
        <v>154</v>
      </c>
      <c r="E1246" t="s">
        <v>154</v>
      </c>
      <c r="F1246">
        <v>0</v>
      </c>
      <c r="G1246" t="s">
        <v>154</v>
      </c>
      <c r="H1246" t="s">
        <v>154</v>
      </c>
      <c r="I1246">
        <v>0</v>
      </c>
      <c r="J1246">
        <v>0</v>
      </c>
      <c r="L1246">
        <v>0</v>
      </c>
      <c r="M1246">
        <v>-32768</v>
      </c>
      <c r="N1246">
        <v>32767</v>
      </c>
      <c r="O1246">
        <v>0</v>
      </c>
      <c r="P1246">
        <v>0</v>
      </c>
      <c r="Q1246" t="s">
        <v>155</v>
      </c>
      <c r="R1246">
        <v>0</v>
      </c>
      <c r="S1246">
        <v>1</v>
      </c>
      <c r="T1246" t="s">
        <v>155</v>
      </c>
      <c r="U1246">
        <v>0</v>
      </c>
      <c r="V1246">
        <v>1</v>
      </c>
      <c r="W1246" t="s">
        <v>155</v>
      </c>
      <c r="X1246">
        <v>0</v>
      </c>
      <c r="Y1246">
        <v>1</v>
      </c>
      <c r="Z1246" t="s">
        <v>155</v>
      </c>
      <c r="AA1246">
        <v>0</v>
      </c>
      <c r="AB1246">
        <v>1</v>
      </c>
      <c r="AC1246" t="s">
        <v>155</v>
      </c>
      <c r="AD1246">
        <v>0</v>
      </c>
      <c r="AE1246">
        <v>1</v>
      </c>
      <c r="AF1246" t="s">
        <v>155</v>
      </c>
      <c r="AG1246">
        <v>0</v>
      </c>
      <c r="AH1246">
        <v>1</v>
      </c>
      <c r="AI1246">
        <v>0</v>
      </c>
      <c r="AJ1246" t="s">
        <v>155</v>
      </c>
      <c r="AK1246">
        <v>0</v>
      </c>
      <c r="AL1246">
        <v>1</v>
      </c>
      <c r="AM1246" t="s">
        <v>4774</v>
      </c>
      <c r="AN1246">
        <v>-32768</v>
      </c>
      <c r="AO1246">
        <v>32767</v>
      </c>
      <c r="AP1246" t="s">
        <v>4775</v>
      </c>
      <c r="AQ1246" s="1" t="s">
        <v>157</v>
      </c>
      <c r="AR1246" t="s">
        <v>158</v>
      </c>
      <c r="AS1246" t="str">
        <f>VLOOKUP('intouch变量（实型）'!$A1246,基本表格!$G:$Q,3,FALSE)</f>
        <v>DB1200,REAL1172</v>
      </c>
      <c r="AT1246" t="str">
        <f>VLOOKUP('intouch变量（实型）'!$A1246,基本表格!$G:$Q,10,FALSE)</f>
        <v>No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</row>
    <row r="1247" spans="1:55">
      <c r="A1247" s="10" t="s">
        <v>6745</v>
      </c>
      <c r="B1247" s="11" t="str">
        <f t="shared" si="21"/>
        <v>CHP2</v>
      </c>
      <c r="C1247" s="11" t="str">
        <f>VLOOKUP('intouch变量（实型）'!$A1247,基本表格!$G:$Q,2,FALSE)</f>
        <v>2147+P5-M12 刨片进料仓2#进料皮带分料器 反馈电流 下下限值</v>
      </c>
      <c r="D1247" t="s">
        <v>154</v>
      </c>
      <c r="E1247" t="s">
        <v>154</v>
      </c>
      <c r="F1247">
        <v>0</v>
      </c>
      <c r="G1247" t="s">
        <v>154</v>
      </c>
      <c r="H1247" t="s">
        <v>154</v>
      </c>
      <c r="I1247">
        <v>0</v>
      </c>
      <c r="J1247">
        <v>0</v>
      </c>
      <c r="L1247">
        <v>0</v>
      </c>
      <c r="M1247">
        <v>-32768</v>
      </c>
      <c r="N1247">
        <v>32767</v>
      </c>
      <c r="O1247">
        <v>0</v>
      </c>
      <c r="P1247">
        <v>0</v>
      </c>
      <c r="Q1247" t="s">
        <v>155</v>
      </c>
      <c r="R1247">
        <v>0</v>
      </c>
      <c r="S1247">
        <v>1</v>
      </c>
      <c r="T1247" t="s">
        <v>155</v>
      </c>
      <c r="U1247">
        <v>0</v>
      </c>
      <c r="V1247">
        <v>1</v>
      </c>
      <c r="W1247" t="s">
        <v>155</v>
      </c>
      <c r="X1247">
        <v>0</v>
      </c>
      <c r="Y1247">
        <v>1</v>
      </c>
      <c r="Z1247" t="s">
        <v>155</v>
      </c>
      <c r="AA1247">
        <v>0</v>
      </c>
      <c r="AB1247">
        <v>1</v>
      </c>
      <c r="AC1247" t="s">
        <v>155</v>
      </c>
      <c r="AD1247">
        <v>0</v>
      </c>
      <c r="AE1247">
        <v>1</v>
      </c>
      <c r="AF1247" t="s">
        <v>155</v>
      </c>
      <c r="AG1247">
        <v>0</v>
      </c>
      <c r="AH1247">
        <v>1</v>
      </c>
      <c r="AI1247">
        <v>0</v>
      </c>
      <c r="AJ1247" t="s">
        <v>155</v>
      </c>
      <c r="AK1247">
        <v>0</v>
      </c>
      <c r="AL1247">
        <v>1</v>
      </c>
      <c r="AM1247" t="s">
        <v>4774</v>
      </c>
      <c r="AN1247">
        <v>-32768</v>
      </c>
      <c r="AO1247">
        <v>32767</v>
      </c>
      <c r="AP1247" t="s">
        <v>4775</v>
      </c>
      <c r="AQ1247" s="1" t="s">
        <v>157</v>
      </c>
      <c r="AR1247" t="s">
        <v>158</v>
      </c>
      <c r="AS1247" t="str">
        <f>VLOOKUP('intouch变量（实型）'!$A1247,基本表格!$G:$Q,3,FALSE)</f>
        <v>DB1200,REAL1176</v>
      </c>
      <c r="AT1247" t="str">
        <f>VLOOKUP('intouch变量（实型）'!$A1247,基本表格!$G:$Q,10,FALSE)</f>
        <v>No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</row>
    <row r="1248" spans="1:55">
      <c r="A1248" s="10" t="s">
        <v>6746</v>
      </c>
      <c r="B1248" s="11" t="str">
        <f t="shared" si="21"/>
        <v>CHP3</v>
      </c>
      <c r="C1248" s="11" t="str">
        <f>VLOOKUP('intouch变量（实型）'!$A1248,基本表格!$G:$Q,2,FALSE)</f>
        <v>2147+P5-M13 刨片进料仓3#进料皮带分料器 给定频率 实际值</v>
      </c>
      <c r="D1248" t="s">
        <v>154</v>
      </c>
      <c r="E1248" t="s">
        <v>154</v>
      </c>
      <c r="F1248">
        <v>0</v>
      </c>
      <c r="G1248" t="s">
        <v>154</v>
      </c>
      <c r="H1248" t="s">
        <v>154</v>
      </c>
      <c r="I1248">
        <v>0</v>
      </c>
      <c r="J1248">
        <v>0</v>
      </c>
      <c r="L1248">
        <v>0</v>
      </c>
      <c r="M1248">
        <v>-32768</v>
      </c>
      <c r="N1248">
        <v>32767</v>
      </c>
      <c r="O1248">
        <v>0</v>
      </c>
      <c r="P1248">
        <v>0</v>
      </c>
      <c r="Q1248" t="s">
        <v>155</v>
      </c>
      <c r="R1248">
        <v>0</v>
      </c>
      <c r="S1248">
        <v>1</v>
      </c>
      <c r="T1248" t="s">
        <v>155</v>
      </c>
      <c r="U1248">
        <v>0</v>
      </c>
      <c r="V1248">
        <v>1</v>
      </c>
      <c r="W1248" t="s">
        <v>155</v>
      </c>
      <c r="X1248">
        <v>0</v>
      </c>
      <c r="Y1248">
        <v>1</v>
      </c>
      <c r="Z1248" t="s">
        <v>155</v>
      </c>
      <c r="AA1248">
        <v>0</v>
      </c>
      <c r="AB1248">
        <v>1</v>
      </c>
      <c r="AC1248" t="s">
        <v>155</v>
      </c>
      <c r="AD1248">
        <v>0</v>
      </c>
      <c r="AE1248">
        <v>1</v>
      </c>
      <c r="AF1248" t="s">
        <v>155</v>
      </c>
      <c r="AG1248">
        <v>0</v>
      </c>
      <c r="AH1248">
        <v>1</v>
      </c>
      <c r="AI1248">
        <v>0</v>
      </c>
      <c r="AJ1248" t="s">
        <v>155</v>
      </c>
      <c r="AK1248">
        <v>0</v>
      </c>
      <c r="AL1248">
        <v>1</v>
      </c>
      <c r="AM1248" t="s">
        <v>4774</v>
      </c>
      <c r="AN1248">
        <v>-32768</v>
      </c>
      <c r="AO1248">
        <v>32767</v>
      </c>
      <c r="AP1248" t="s">
        <v>4775</v>
      </c>
      <c r="AQ1248" s="1" t="s">
        <v>157</v>
      </c>
      <c r="AR1248" t="s">
        <v>158</v>
      </c>
      <c r="AS1248" t="str">
        <f>VLOOKUP('intouch变量（实型）'!$A1248,基本表格!$G:$Q,3,FALSE)</f>
        <v>DB1300,REAL956</v>
      </c>
      <c r="AT1248" t="str">
        <f>VLOOKUP('intouch变量（实型）'!$A1248,基本表格!$G:$Q,10,FALSE)</f>
        <v>Yes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</row>
    <row r="1249" spans="1:55">
      <c r="A1249" s="10" t="s">
        <v>6747</v>
      </c>
      <c r="B1249" s="11" t="str">
        <f t="shared" si="21"/>
        <v>CHP3</v>
      </c>
      <c r="C1249" s="11" t="str">
        <f>VLOOKUP('intouch变量（实型）'!$A1249,基本表格!$G:$Q,2,FALSE)</f>
        <v>2147+P5-M13 刨片进料仓3#进料皮带分料器 给定频率 量程</v>
      </c>
      <c r="D1249" t="s">
        <v>154</v>
      </c>
      <c r="E1249" t="s">
        <v>154</v>
      </c>
      <c r="F1249">
        <v>0</v>
      </c>
      <c r="G1249" t="s">
        <v>154</v>
      </c>
      <c r="H1249" t="s">
        <v>154</v>
      </c>
      <c r="I1249">
        <v>0</v>
      </c>
      <c r="J1249">
        <v>0</v>
      </c>
      <c r="L1249">
        <v>0</v>
      </c>
      <c r="M1249">
        <v>-32768</v>
      </c>
      <c r="N1249">
        <v>32767</v>
      </c>
      <c r="O1249">
        <v>0</v>
      </c>
      <c r="P1249">
        <v>0</v>
      </c>
      <c r="Q1249" t="s">
        <v>155</v>
      </c>
      <c r="R1249">
        <v>0</v>
      </c>
      <c r="S1249">
        <v>1</v>
      </c>
      <c r="T1249" t="s">
        <v>155</v>
      </c>
      <c r="U1249">
        <v>0</v>
      </c>
      <c r="V1249">
        <v>1</v>
      </c>
      <c r="W1249" t="s">
        <v>155</v>
      </c>
      <c r="X1249">
        <v>0</v>
      </c>
      <c r="Y1249">
        <v>1</v>
      </c>
      <c r="Z1249" t="s">
        <v>155</v>
      </c>
      <c r="AA1249">
        <v>0</v>
      </c>
      <c r="AB1249">
        <v>1</v>
      </c>
      <c r="AC1249" t="s">
        <v>155</v>
      </c>
      <c r="AD1249">
        <v>0</v>
      </c>
      <c r="AE1249">
        <v>1</v>
      </c>
      <c r="AF1249" t="s">
        <v>155</v>
      </c>
      <c r="AG1249">
        <v>0</v>
      </c>
      <c r="AH1249">
        <v>1</v>
      </c>
      <c r="AI1249">
        <v>0</v>
      </c>
      <c r="AJ1249" t="s">
        <v>155</v>
      </c>
      <c r="AK1249">
        <v>0</v>
      </c>
      <c r="AL1249">
        <v>1</v>
      </c>
      <c r="AM1249" t="s">
        <v>4774</v>
      </c>
      <c r="AN1249">
        <v>-32768</v>
      </c>
      <c r="AO1249">
        <v>32767</v>
      </c>
      <c r="AP1249" t="s">
        <v>4775</v>
      </c>
      <c r="AQ1249" s="1" t="s">
        <v>157</v>
      </c>
      <c r="AR1249" t="s">
        <v>158</v>
      </c>
      <c r="AS1249" t="str">
        <f>VLOOKUP('intouch变量（实型）'!$A1249,基本表格!$G:$Q,3,FALSE)</f>
        <v>DB1300,REAL960</v>
      </c>
      <c r="AT1249" t="str">
        <f>VLOOKUP('intouch变量（实型）'!$A1249,基本表格!$G:$Q,10,FALSE)</f>
        <v>No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</row>
    <row r="1250" spans="1:55">
      <c r="A1250" s="10" t="s">
        <v>6748</v>
      </c>
      <c r="B1250" s="11" t="str">
        <f t="shared" si="21"/>
        <v>CHP3</v>
      </c>
      <c r="C1250" s="11" t="str">
        <f>VLOOKUP('intouch变量（实型）'!$A1250,基本表格!$G:$Q,2,FALSE)</f>
        <v>2147+P5-M13 刨片进料仓3#进料皮带分料器 给定频率 上限值</v>
      </c>
      <c r="D1250" t="s">
        <v>154</v>
      </c>
      <c r="E1250" t="s">
        <v>154</v>
      </c>
      <c r="F1250">
        <v>0</v>
      </c>
      <c r="G1250" t="s">
        <v>154</v>
      </c>
      <c r="H1250" t="s">
        <v>154</v>
      </c>
      <c r="I1250">
        <v>0</v>
      </c>
      <c r="J1250">
        <v>0</v>
      </c>
      <c r="L1250">
        <v>0</v>
      </c>
      <c r="M1250">
        <v>-32768</v>
      </c>
      <c r="N1250">
        <v>32767</v>
      </c>
      <c r="O1250">
        <v>0</v>
      </c>
      <c r="P1250">
        <v>0</v>
      </c>
      <c r="Q1250" t="s">
        <v>155</v>
      </c>
      <c r="R1250">
        <v>0</v>
      </c>
      <c r="S1250">
        <v>1</v>
      </c>
      <c r="T1250" t="s">
        <v>155</v>
      </c>
      <c r="U1250">
        <v>0</v>
      </c>
      <c r="V1250">
        <v>1</v>
      </c>
      <c r="W1250" t="s">
        <v>155</v>
      </c>
      <c r="X1250">
        <v>0</v>
      </c>
      <c r="Y1250">
        <v>1</v>
      </c>
      <c r="Z1250" t="s">
        <v>155</v>
      </c>
      <c r="AA1250">
        <v>0</v>
      </c>
      <c r="AB1250">
        <v>1</v>
      </c>
      <c r="AC1250" t="s">
        <v>155</v>
      </c>
      <c r="AD1250">
        <v>0</v>
      </c>
      <c r="AE1250">
        <v>1</v>
      </c>
      <c r="AF1250" t="s">
        <v>155</v>
      </c>
      <c r="AG1250">
        <v>0</v>
      </c>
      <c r="AH1250">
        <v>1</v>
      </c>
      <c r="AI1250">
        <v>0</v>
      </c>
      <c r="AJ1250" t="s">
        <v>155</v>
      </c>
      <c r="AK1250">
        <v>0</v>
      </c>
      <c r="AL1250">
        <v>1</v>
      </c>
      <c r="AM1250" t="s">
        <v>4774</v>
      </c>
      <c r="AN1250">
        <v>-32768</v>
      </c>
      <c r="AO1250">
        <v>32767</v>
      </c>
      <c r="AP1250" t="s">
        <v>4775</v>
      </c>
      <c r="AQ1250" s="1" t="s">
        <v>157</v>
      </c>
      <c r="AR1250" t="s">
        <v>158</v>
      </c>
      <c r="AS1250" t="str">
        <f>VLOOKUP('intouch变量（实型）'!$A1250,基本表格!$G:$Q,3,FALSE)</f>
        <v>DB1300,REAL964</v>
      </c>
      <c r="AT1250" t="str">
        <f>VLOOKUP('intouch变量（实型）'!$A1250,基本表格!$G:$Q,10,FALSE)</f>
        <v>No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</row>
    <row r="1251" spans="1:55">
      <c r="A1251" s="10" t="s">
        <v>6749</v>
      </c>
      <c r="B1251" s="11" t="str">
        <f t="shared" si="21"/>
        <v>CHP3</v>
      </c>
      <c r="C1251" s="11" t="str">
        <f>VLOOKUP('intouch变量（实型）'!$A1251,基本表格!$G:$Q,2,FALSE)</f>
        <v>2147+P5-M13 刨片进料仓3#进料皮带分料器 给定频率 下限值</v>
      </c>
      <c r="D1251" t="s">
        <v>154</v>
      </c>
      <c r="E1251" t="s">
        <v>154</v>
      </c>
      <c r="F1251">
        <v>0</v>
      </c>
      <c r="G1251" t="s">
        <v>154</v>
      </c>
      <c r="H1251" t="s">
        <v>154</v>
      </c>
      <c r="I1251">
        <v>0</v>
      </c>
      <c r="J1251">
        <v>0</v>
      </c>
      <c r="L1251">
        <v>0</v>
      </c>
      <c r="M1251">
        <v>-32768</v>
      </c>
      <c r="N1251">
        <v>32767</v>
      </c>
      <c r="O1251">
        <v>0</v>
      </c>
      <c r="P1251">
        <v>0</v>
      </c>
      <c r="Q1251" t="s">
        <v>155</v>
      </c>
      <c r="R1251">
        <v>0</v>
      </c>
      <c r="S1251">
        <v>1</v>
      </c>
      <c r="T1251" t="s">
        <v>155</v>
      </c>
      <c r="U1251">
        <v>0</v>
      </c>
      <c r="V1251">
        <v>1</v>
      </c>
      <c r="W1251" t="s">
        <v>155</v>
      </c>
      <c r="X1251">
        <v>0</v>
      </c>
      <c r="Y1251">
        <v>1</v>
      </c>
      <c r="Z1251" t="s">
        <v>155</v>
      </c>
      <c r="AA1251">
        <v>0</v>
      </c>
      <c r="AB1251">
        <v>1</v>
      </c>
      <c r="AC1251" t="s">
        <v>155</v>
      </c>
      <c r="AD1251">
        <v>0</v>
      </c>
      <c r="AE1251">
        <v>1</v>
      </c>
      <c r="AF1251" t="s">
        <v>155</v>
      </c>
      <c r="AG1251">
        <v>0</v>
      </c>
      <c r="AH1251">
        <v>1</v>
      </c>
      <c r="AI1251">
        <v>0</v>
      </c>
      <c r="AJ1251" t="s">
        <v>155</v>
      </c>
      <c r="AK1251">
        <v>0</v>
      </c>
      <c r="AL1251">
        <v>1</v>
      </c>
      <c r="AM1251" t="s">
        <v>4774</v>
      </c>
      <c r="AN1251">
        <v>-32768</v>
      </c>
      <c r="AO1251">
        <v>32767</v>
      </c>
      <c r="AP1251" t="s">
        <v>4775</v>
      </c>
      <c r="AQ1251" s="1" t="s">
        <v>157</v>
      </c>
      <c r="AR1251" t="s">
        <v>158</v>
      </c>
      <c r="AS1251" t="str">
        <f>VLOOKUP('intouch变量（实型）'!$A1251,基本表格!$G:$Q,3,FALSE)</f>
        <v>DB1300,REAL968</v>
      </c>
      <c r="AT1251" t="str">
        <f>VLOOKUP('intouch变量（实型）'!$A1251,基本表格!$G:$Q,10,FALSE)</f>
        <v>No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</row>
    <row r="1252" spans="1:55">
      <c r="A1252" s="10" t="s">
        <v>6750</v>
      </c>
      <c r="B1252" s="11" t="str">
        <f t="shared" si="21"/>
        <v>CHP3</v>
      </c>
      <c r="C1252" s="11" t="str">
        <f>VLOOKUP('intouch变量（实型）'!$A1252,基本表格!$G:$Q,2,FALSE)</f>
        <v>2147+P5-M13 刨片进料仓3#进料皮带分料器 给定频率 上上限值</v>
      </c>
      <c r="D1252" t="s">
        <v>154</v>
      </c>
      <c r="E1252" t="s">
        <v>154</v>
      </c>
      <c r="F1252">
        <v>0</v>
      </c>
      <c r="G1252" t="s">
        <v>154</v>
      </c>
      <c r="H1252" t="s">
        <v>154</v>
      </c>
      <c r="I1252">
        <v>0</v>
      </c>
      <c r="J1252">
        <v>0</v>
      </c>
      <c r="L1252">
        <v>0</v>
      </c>
      <c r="M1252">
        <v>-32768</v>
      </c>
      <c r="N1252">
        <v>32767</v>
      </c>
      <c r="O1252">
        <v>0</v>
      </c>
      <c r="P1252">
        <v>0</v>
      </c>
      <c r="Q1252" t="s">
        <v>155</v>
      </c>
      <c r="R1252">
        <v>0</v>
      </c>
      <c r="S1252">
        <v>1</v>
      </c>
      <c r="T1252" t="s">
        <v>155</v>
      </c>
      <c r="U1252">
        <v>0</v>
      </c>
      <c r="V1252">
        <v>1</v>
      </c>
      <c r="W1252" t="s">
        <v>155</v>
      </c>
      <c r="X1252">
        <v>0</v>
      </c>
      <c r="Y1252">
        <v>1</v>
      </c>
      <c r="Z1252" t="s">
        <v>155</v>
      </c>
      <c r="AA1252">
        <v>0</v>
      </c>
      <c r="AB1252">
        <v>1</v>
      </c>
      <c r="AC1252" t="s">
        <v>155</v>
      </c>
      <c r="AD1252">
        <v>0</v>
      </c>
      <c r="AE1252">
        <v>1</v>
      </c>
      <c r="AF1252" t="s">
        <v>155</v>
      </c>
      <c r="AG1252">
        <v>0</v>
      </c>
      <c r="AH1252">
        <v>1</v>
      </c>
      <c r="AI1252">
        <v>0</v>
      </c>
      <c r="AJ1252" t="s">
        <v>155</v>
      </c>
      <c r="AK1252">
        <v>0</v>
      </c>
      <c r="AL1252">
        <v>1</v>
      </c>
      <c r="AM1252" t="s">
        <v>4774</v>
      </c>
      <c r="AN1252">
        <v>-32768</v>
      </c>
      <c r="AO1252">
        <v>32767</v>
      </c>
      <c r="AP1252" t="s">
        <v>4775</v>
      </c>
      <c r="AQ1252" s="1" t="s">
        <v>157</v>
      </c>
      <c r="AR1252" t="s">
        <v>158</v>
      </c>
      <c r="AS1252" t="str">
        <f>VLOOKUP('intouch变量（实型）'!$A1252,基本表格!$G:$Q,3,FALSE)</f>
        <v>DB1300,REAL972</v>
      </c>
      <c r="AT1252" t="str">
        <f>VLOOKUP('intouch变量（实型）'!$A1252,基本表格!$G:$Q,10,FALSE)</f>
        <v>No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</row>
    <row r="1253" spans="1:55">
      <c r="A1253" s="10" t="s">
        <v>6751</v>
      </c>
      <c r="B1253" s="11" t="str">
        <f t="shared" si="21"/>
        <v>CHP3</v>
      </c>
      <c r="C1253" s="11" t="str">
        <f>VLOOKUP('intouch变量（实型）'!$A1253,基本表格!$G:$Q,2,FALSE)</f>
        <v>2147+P5-M13 刨片进料仓3#进料皮带分料器 给定频率 下下限值</v>
      </c>
      <c r="D1253" t="s">
        <v>154</v>
      </c>
      <c r="E1253" t="s">
        <v>154</v>
      </c>
      <c r="F1253">
        <v>0</v>
      </c>
      <c r="G1253" t="s">
        <v>154</v>
      </c>
      <c r="H1253" t="s">
        <v>154</v>
      </c>
      <c r="I1253">
        <v>0</v>
      </c>
      <c r="J1253">
        <v>0</v>
      </c>
      <c r="L1253">
        <v>0</v>
      </c>
      <c r="M1253">
        <v>-32768</v>
      </c>
      <c r="N1253">
        <v>32767</v>
      </c>
      <c r="O1253">
        <v>0</v>
      </c>
      <c r="P1253">
        <v>0</v>
      </c>
      <c r="Q1253" t="s">
        <v>155</v>
      </c>
      <c r="R1253">
        <v>0</v>
      </c>
      <c r="S1253">
        <v>1</v>
      </c>
      <c r="T1253" t="s">
        <v>155</v>
      </c>
      <c r="U1253">
        <v>0</v>
      </c>
      <c r="V1253">
        <v>1</v>
      </c>
      <c r="W1253" t="s">
        <v>155</v>
      </c>
      <c r="X1253">
        <v>0</v>
      </c>
      <c r="Y1253">
        <v>1</v>
      </c>
      <c r="Z1253" t="s">
        <v>155</v>
      </c>
      <c r="AA1253">
        <v>0</v>
      </c>
      <c r="AB1253">
        <v>1</v>
      </c>
      <c r="AC1253" t="s">
        <v>155</v>
      </c>
      <c r="AD1253">
        <v>0</v>
      </c>
      <c r="AE1253">
        <v>1</v>
      </c>
      <c r="AF1253" t="s">
        <v>155</v>
      </c>
      <c r="AG1253">
        <v>0</v>
      </c>
      <c r="AH1253">
        <v>1</v>
      </c>
      <c r="AI1253">
        <v>0</v>
      </c>
      <c r="AJ1253" t="s">
        <v>155</v>
      </c>
      <c r="AK1253">
        <v>0</v>
      </c>
      <c r="AL1253">
        <v>1</v>
      </c>
      <c r="AM1253" t="s">
        <v>4774</v>
      </c>
      <c r="AN1253">
        <v>-32768</v>
      </c>
      <c r="AO1253">
        <v>32767</v>
      </c>
      <c r="AP1253" t="s">
        <v>4775</v>
      </c>
      <c r="AQ1253" s="1" t="s">
        <v>157</v>
      </c>
      <c r="AR1253" t="s">
        <v>158</v>
      </c>
      <c r="AS1253" t="str">
        <f>VLOOKUP('intouch变量（实型）'!$A1253,基本表格!$G:$Q,3,FALSE)</f>
        <v>DB1300,REAL976</v>
      </c>
      <c r="AT1253" t="str">
        <f>VLOOKUP('intouch变量（实型）'!$A1253,基本表格!$G:$Q,10,FALSE)</f>
        <v>No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</row>
    <row r="1254" spans="1:55">
      <c r="A1254" s="10" t="s">
        <v>6752</v>
      </c>
      <c r="B1254" s="11" t="str">
        <f t="shared" si="21"/>
        <v>CHP3</v>
      </c>
      <c r="C1254" s="11" t="str">
        <f>VLOOKUP('intouch变量（实型）'!$A1254,基本表格!$G:$Q,2,FALSE)</f>
        <v>2147+P5-M13 刨片进料仓3#进料皮带分料器 反馈频率 实际值</v>
      </c>
      <c r="D1254" t="s">
        <v>154</v>
      </c>
      <c r="E1254" t="s">
        <v>154</v>
      </c>
      <c r="F1254">
        <v>0</v>
      </c>
      <c r="G1254" t="s">
        <v>154</v>
      </c>
      <c r="H1254" t="s">
        <v>154</v>
      </c>
      <c r="I1254">
        <v>0</v>
      </c>
      <c r="J1254">
        <v>0</v>
      </c>
      <c r="L1254">
        <v>0</v>
      </c>
      <c r="M1254">
        <v>-32768</v>
      </c>
      <c r="N1254">
        <v>32767</v>
      </c>
      <c r="O1254">
        <v>0</v>
      </c>
      <c r="P1254">
        <v>0</v>
      </c>
      <c r="Q1254" t="s">
        <v>155</v>
      </c>
      <c r="R1254">
        <v>0</v>
      </c>
      <c r="S1254">
        <v>1</v>
      </c>
      <c r="T1254" t="s">
        <v>155</v>
      </c>
      <c r="U1254">
        <v>0</v>
      </c>
      <c r="V1254">
        <v>1</v>
      </c>
      <c r="W1254" t="s">
        <v>155</v>
      </c>
      <c r="X1254">
        <v>0</v>
      </c>
      <c r="Y1254">
        <v>1</v>
      </c>
      <c r="Z1254" t="s">
        <v>155</v>
      </c>
      <c r="AA1254">
        <v>0</v>
      </c>
      <c r="AB1254">
        <v>1</v>
      </c>
      <c r="AC1254" t="s">
        <v>155</v>
      </c>
      <c r="AD1254">
        <v>0</v>
      </c>
      <c r="AE1254">
        <v>1</v>
      </c>
      <c r="AF1254" t="s">
        <v>155</v>
      </c>
      <c r="AG1254">
        <v>0</v>
      </c>
      <c r="AH1254">
        <v>1</v>
      </c>
      <c r="AI1254">
        <v>0</v>
      </c>
      <c r="AJ1254" t="s">
        <v>155</v>
      </c>
      <c r="AK1254">
        <v>0</v>
      </c>
      <c r="AL1254">
        <v>1</v>
      </c>
      <c r="AM1254" t="s">
        <v>4774</v>
      </c>
      <c r="AN1254">
        <v>-32768</v>
      </c>
      <c r="AO1254">
        <v>32767</v>
      </c>
      <c r="AP1254" t="s">
        <v>4775</v>
      </c>
      <c r="AQ1254" s="1" t="s">
        <v>157</v>
      </c>
      <c r="AR1254" t="s">
        <v>158</v>
      </c>
      <c r="AS1254" t="str">
        <f>VLOOKUP('intouch变量（实型）'!$A1254,基本表格!$G:$Q,3,FALSE)</f>
        <v>DB1300,REAL1006</v>
      </c>
      <c r="AT1254" t="str">
        <f>VLOOKUP('intouch变量（实型）'!$A1254,基本表格!$G:$Q,10,FALSE)</f>
        <v>Yes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</row>
    <row r="1255" spans="1:55">
      <c r="A1255" s="10" t="s">
        <v>6753</v>
      </c>
      <c r="B1255" s="11" t="str">
        <f t="shared" si="21"/>
        <v>CHP3</v>
      </c>
      <c r="C1255" s="11" t="str">
        <f>VLOOKUP('intouch变量（实型）'!$A1255,基本表格!$G:$Q,2,FALSE)</f>
        <v>2147+P5-M13 刨片进料仓3#进料皮带分料器 反馈频率 量程</v>
      </c>
      <c r="D1255" t="s">
        <v>154</v>
      </c>
      <c r="E1255" t="s">
        <v>154</v>
      </c>
      <c r="F1255">
        <v>0</v>
      </c>
      <c r="G1255" t="s">
        <v>154</v>
      </c>
      <c r="H1255" t="s">
        <v>154</v>
      </c>
      <c r="I1255">
        <v>0</v>
      </c>
      <c r="J1255">
        <v>0</v>
      </c>
      <c r="L1255">
        <v>0</v>
      </c>
      <c r="M1255">
        <v>-32768</v>
      </c>
      <c r="N1255">
        <v>32767</v>
      </c>
      <c r="O1255">
        <v>0</v>
      </c>
      <c r="P1255">
        <v>0</v>
      </c>
      <c r="Q1255" t="s">
        <v>155</v>
      </c>
      <c r="R1255">
        <v>0</v>
      </c>
      <c r="S1255">
        <v>1</v>
      </c>
      <c r="T1255" t="s">
        <v>155</v>
      </c>
      <c r="U1255">
        <v>0</v>
      </c>
      <c r="V1255">
        <v>1</v>
      </c>
      <c r="W1255" t="s">
        <v>155</v>
      </c>
      <c r="X1255">
        <v>0</v>
      </c>
      <c r="Y1255">
        <v>1</v>
      </c>
      <c r="Z1255" t="s">
        <v>155</v>
      </c>
      <c r="AA1255">
        <v>0</v>
      </c>
      <c r="AB1255">
        <v>1</v>
      </c>
      <c r="AC1255" t="s">
        <v>155</v>
      </c>
      <c r="AD1255">
        <v>0</v>
      </c>
      <c r="AE1255">
        <v>1</v>
      </c>
      <c r="AF1255" t="s">
        <v>155</v>
      </c>
      <c r="AG1255">
        <v>0</v>
      </c>
      <c r="AH1255">
        <v>1</v>
      </c>
      <c r="AI1255">
        <v>0</v>
      </c>
      <c r="AJ1255" t="s">
        <v>155</v>
      </c>
      <c r="AK1255">
        <v>0</v>
      </c>
      <c r="AL1255">
        <v>1</v>
      </c>
      <c r="AM1255" t="s">
        <v>4774</v>
      </c>
      <c r="AN1255">
        <v>-32768</v>
      </c>
      <c r="AO1255">
        <v>32767</v>
      </c>
      <c r="AP1255" t="s">
        <v>4775</v>
      </c>
      <c r="AQ1255" s="1" t="s">
        <v>157</v>
      </c>
      <c r="AR1255" t="s">
        <v>158</v>
      </c>
      <c r="AS1255" t="str">
        <f>VLOOKUP('intouch变量（实型）'!$A1255,基本表格!$G:$Q,3,FALSE)</f>
        <v>DB1300,REAL1010</v>
      </c>
      <c r="AT1255" t="str">
        <f>VLOOKUP('intouch变量（实型）'!$A1255,基本表格!$G:$Q,10,FALSE)</f>
        <v>No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</row>
    <row r="1256" spans="1:55">
      <c r="A1256" s="10" t="s">
        <v>6754</v>
      </c>
      <c r="B1256" s="11" t="str">
        <f t="shared" si="21"/>
        <v>CHP3</v>
      </c>
      <c r="C1256" s="11" t="str">
        <f>VLOOKUP('intouch变量（实型）'!$A1256,基本表格!$G:$Q,2,FALSE)</f>
        <v>2147+P5-M13 刨片进料仓3#进料皮带分料器 反馈频率 上限值</v>
      </c>
      <c r="D1256" t="s">
        <v>154</v>
      </c>
      <c r="E1256" t="s">
        <v>154</v>
      </c>
      <c r="F1256">
        <v>0</v>
      </c>
      <c r="G1256" t="s">
        <v>154</v>
      </c>
      <c r="H1256" t="s">
        <v>154</v>
      </c>
      <c r="I1256">
        <v>0</v>
      </c>
      <c r="J1256">
        <v>0</v>
      </c>
      <c r="L1256">
        <v>0</v>
      </c>
      <c r="M1256">
        <v>-32768</v>
      </c>
      <c r="N1256">
        <v>32767</v>
      </c>
      <c r="O1256">
        <v>0</v>
      </c>
      <c r="P1256">
        <v>0</v>
      </c>
      <c r="Q1256" t="s">
        <v>155</v>
      </c>
      <c r="R1256">
        <v>0</v>
      </c>
      <c r="S1256">
        <v>1</v>
      </c>
      <c r="T1256" t="s">
        <v>155</v>
      </c>
      <c r="U1256">
        <v>0</v>
      </c>
      <c r="V1256">
        <v>1</v>
      </c>
      <c r="W1256" t="s">
        <v>155</v>
      </c>
      <c r="X1256">
        <v>0</v>
      </c>
      <c r="Y1256">
        <v>1</v>
      </c>
      <c r="Z1256" t="s">
        <v>155</v>
      </c>
      <c r="AA1256">
        <v>0</v>
      </c>
      <c r="AB1256">
        <v>1</v>
      </c>
      <c r="AC1256" t="s">
        <v>155</v>
      </c>
      <c r="AD1256">
        <v>0</v>
      </c>
      <c r="AE1256">
        <v>1</v>
      </c>
      <c r="AF1256" t="s">
        <v>155</v>
      </c>
      <c r="AG1256">
        <v>0</v>
      </c>
      <c r="AH1256">
        <v>1</v>
      </c>
      <c r="AI1256">
        <v>0</v>
      </c>
      <c r="AJ1256" t="s">
        <v>155</v>
      </c>
      <c r="AK1256">
        <v>0</v>
      </c>
      <c r="AL1256">
        <v>1</v>
      </c>
      <c r="AM1256" t="s">
        <v>4774</v>
      </c>
      <c r="AN1256">
        <v>-32768</v>
      </c>
      <c r="AO1256">
        <v>32767</v>
      </c>
      <c r="AP1256" t="s">
        <v>4775</v>
      </c>
      <c r="AQ1256" s="1" t="s">
        <v>157</v>
      </c>
      <c r="AR1256" t="s">
        <v>158</v>
      </c>
      <c r="AS1256" t="str">
        <f>VLOOKUP('intouch变量（实型）'!$A1256,基本表格!$G:$Q,3,FALSE)</f>
        <v>DB1300,REAL1014</v>
      </c>
      <c r="AT1256" t="str">
        <f>VLOOKUP('intouch变量（实型）'!$A1256,基本表格!$G:$Q,10,FALSE)</f>
        <v>No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</row>
    <row r="1257" spans="1:55">
      <c r="A1257" s="10" t="s">
        <v>6755</v>
      </c>
      <c r="B1257" s="11" t="str">
        <f t="shared" si="21"/>
        <v>CHP3</v>
      </c>
      <c r="C1257" s="11" t="str">
        <f>VLOOKUP('intouch变量（实型）'!$A1257,基本表格!$G:$Q,2,FALSE)</f>
        <v>2147+P5-M13 刨片进料仓3#进料皮带分料器 反馈频率 下限值</v>
      </c>
      <c r="D1257" t="s">
        <v>154</v>
      </c>
      <c r="E1257" t="s">
        <v>154</v>
      </c>
      <c r="F1257">
        <v>0</v>
      </c>
      <c r="G1257" t="s">
        <v>154</v>
      </c>
      <c r="H1257" t="s">
        <v>154</v>
      </c>
      <c r="I1257">
        <v>0</v>
      </c>
      <c r="J1257">
        <v>0</v>
      </c>
      <c r="L1257">
        <v>0</v>
      </c>
      <c r="M1257">
        <v>-32768</v>
      </c>
      <c r="N1257">
        <v>32767</v>
      </c>
      <c r="O1257">
        <v>0</v>
      </c>
      <c r="P1257">
        <v>0</v>
      </c>
      <c r="Q1257" t="s">
        <v>155</v>
      </c>
      <c r="R1257">
        <v>0</v>
      </c>
      <c r="S1257">
        <v>1</v>
      </c>
      <c r="T1257" t="s">
        <v>155</v>
      </c>
      <c r="U1257">
        <v>0</v>
      </c>
      <c r="V1257">
        <v>1</v>
      </c>
      <c r="W1257" t="s">
        <v>155</v>
      </c>
      <c r="X1257">
        <v>0</v>
      </c>
      <c r="Y1257">
        <v>1</v>
      </c>
      <c r="Z1257" t="s">
        <v>155</v>
      </c>
      <c r="AA1257">
        <v>0</v>
      </c>
      <c r="AB1257">
        <v>1</v>
      </c>
      <c r="AC1257" t="s">
        <v>155</v>
      </c>
      <c r="AD1257">
        <v>0</v>
      </c>
      <c r="AE1257">
        <v>1</v>
      </c>
      <c r="AF1257" t="s">
        <v>155</v>
      </c>
      <c r="AG1257">
        <v>0</v>
      </c>
      <c r="AH1257">
        <v>1</v>
      </c>
      <c r="AI1257">
        <v>0</v>
      </c>
      <c r="AJ1257" t="s">
        <v>155</v>
      </c>
      <c r="AK1257">
        <v>0</v>
      </c>
      <c r="AL1257">
        <v>1</v>
      </c>
      <c r="AM1257" t="s">
        <v>4774</v>
      </c>
      <c r="AN1257">
        <v>-32768</v>
      </c>
      <c r="AO1257">
        <v>32767</v>
      </c>
      <c r="AP1257" t="s">
        <v>4775</v>
      </c>
      <c r="AQ1257" s="1" t="s">
        <v>157</v>
      </c>
      <c r="AR1257" t="s">
        <v>158</v>
      </c>
      <c r="AS1257" t="str">
        <f>VLOOKUP('intouch变量（实型）'!$A1257,基本表格!$G:$Q,3,FALSE)</f>
        <v>DB1300,REAL1018</v>
      </c>
      <c r="AT1257" t="str">
        <f>VLOOKUP('intouch变量（实型）'!$A1257,基本表格!$G:$Q,10,FALSE)</f>
        <v>No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</row>
    <row r="1258" spans="1:55">
      <c r="A1258" s="10" t="s">
        <v>6756</v>
      </c>
      <c r="B1258" s="11" t="str">
        <f t="shared" si="21"/>
        <v>CHP3</v>
      </c>
      <c r="C1258" s="11" t="str">
        <f>VLOOKUP('intouch变量（实型）'!$A1258,基本表格!$G:$Q,2,FALSE)</f>
        <v>2147+P5-M13 刨片进料仓3#进料皮带分料器 反馈频率 上上限值</v>
      </c>
      <c r="D1258" t="s">
        <v>154</v>
      </c>
      <c r="E1258" t="s">
        <v>154</v>
      </c>
      <c r="F1258">
        <v>0</v>
      </c>
      <c r="G1258" t="s">
        <v>154</v>
      </c>
      <c r="H1258" t="s">
        <v>154</v>
      </c>
      <c r="I1258">
        <v>0</v>
      </c>
      <c r="J1258">
        <v>0</v>
      </c>
      <c r="L1258">
        <v>0</v>
      </c>
      <c r="M1258">
        <v>-32768</v>
      </c>
      <c r="N1258">
        <v>32767</v>
      </c>
      <c r="O1258">
        <v>0</v>
      </c>
      <c r="P1258">
        <v>0</v>
      </c>
      <c r="Q1258" t="s">
        <v>155</v>
      </c>
      <c r="R1258">
        <v>0</v>
      </c>
      <c r="S1258">
        <v>1</v>
      </c>
      <c r="T1258" t="s">
        <v>155</v>
      </c>
      <c r="U1258">
        <v>0</v>
      </c>
      <c r="V1258">
        <v>1</v>
      </c>
      <c r="W1258" t="s">
        <v>155</v>
      </c>
      <c r="X1258">
        <v>0</v>
      </c>
      <c r="Y1258">
        <v>1</v>
      </c>
      <c r="Z1258" t="s">
        <v>155</v>
      </c>
      <c r="AA1258">
        <v>0</v>
      </c>
      <c r="AB1258">
        <v>1</v>
      </c>
      <c r="AC1258" t="s">
        <v>155</v>
      </c>
      <c r="AD1258">
        <v>0</v>
      </c>
      <c r="AE1258">
        <v>1</v>
      </c>
      <c r="AF1258" t="s">
        <v>155</v>
      </c>
      <c r="AG1258">
        <v>0</v>
      </c>
      <c r="AH1258">
        <v>1</v>
      </c>
      <c r="AI1258">
        <v>0</v>
      </c>
      <c r="AJ1258" t="s">
        <v>155</v>
      </c>
      <c r="AK1258">
        <v>0</v>
      </c>
      <c r="AL1258">
        <v>1</v>
      </c>
      <c r="AM1258" t="s">
        <v>4774</v>
      </c>
      <c r="AN1258">
        <v>-32768</v>
      </c>
      <c r="AO1258">
        <v>32767</v>
      </c>
      <c r="AP1258" t="s">
        <v>4775</v>
      </c>
      <c r="AQ1258" s="1" t="s">
        <v>157</v>
      </c>
      <c r="AR1258" t="s">
        <v>158</v>
      </c>
      <c r="AS1258" t="str">
        <f>VLOOKUP('intouch变量（实型）'!$A1258,基本表格!$G:$Q,3,FALSE)</f>
        <v>DB1300,REAL1022</v>
      </c>
      <c r="AT1258" t="str">
        <f>VLOOKUP('intouch变量（实型）'!$A1258,基本表格!$G:$Q,10,FALSE)</f>
        <v>No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</row>
    <row r="1259" spans="1:55">
      <c r="A1259" s="10" t="s">
        <v>6757</v>
      </c>
      <c r="B1259" s="11" t="str">
        <f t="shared" si="21"/>
        <v>CHP3</v>
      </c>
      <c r="C1259" s="11" t="str">
        <f>VLOOKUP('intouch变量（实型）'!$A1259,基本表格!$G:$Q,2,FALSE)</f>
        <v>2147+P5-M13 刨片进料仓3#进料皮带分料器 反馈频率 下下限值</v>
      </c>
      <c r="D1259" t="s">
        <v>154</v>
      </c>
      <c r="E1259" t="s">
        <v>154</v>
      </c>
      <c r="F1259">
        <v>0</v>
      </c>
      <c r="G1259" t="s">
        <v>154</v>
      </c>
      <c r="H1259" t="s">
        <v>154</v>
      </c>
      <c r="I1259">
        <v>0</v>
      </c>
      <c r="J1259">
        <v>0</v>
      </c>
      <c r="L1259">
        <v>0</v>
      </c>
      <c r="M1259">
        <v>-32768</v>
      </c>
      <c r="N1259">
        <v>32767</v>
      </c>
      <c r="O1259">
        <v>0</v>
      </c>
      <c r="P1259">
        <v>0</v>
      </c>
      <c r="Q1259" t="s">
        <v>155</v>
      </c>
      <c r="R1259">
        <v>0</v>
      </c>
      <c r="S1259">
        <v>1</v>
      </c>
      <c r="T1259" t="s">
        <v>155</v>
      </c>
      <c r="U1259">
        <v>0</v>
      </c>
      <c r="V1259">
        <v>1</v>
      </c>
      <c r="W1259" t="s">
        <v>155</v>
      </c>
      <c r="X1259">
        <v>0</v>
      </c>
      <c r="Y1259">
        <v>1</v>
      </c>
      <c r="Z1259" t="s">
        <v>155</v>
      </c>
      <c r="AA1259">
        <v>0</v>
      </c>
      <c r="AB1259">
        <v>1</v>
      </c>
      <c r="AC1259" t="s">
        <v>155</v>
      </c>
      <c r="AD1259">
        <v>0</v>
      </c>
      <c r="AE1259">
        <v>1</v>
      </c>
      <c r="AF1259" t="s">
        <v>155</v>
      </c>
      <c r="AG1259">
        <v>0</v>
      </c>
      <c r="AH1259">
        <v>1</v>
      </c>
      <c r="AI1259">
        <v>0</v>
      </c>
      <c r="AJ1259" t="s">
        <v>155</v>
      </c>
      <c r="AK1259">
        <v>0</v>
      </c>
      <c r="AL1259">
        <v>1</v>
      </c>
      <c r="AM1259" t="s">
        <v>4774</v>
      </c>
      <c r="AN1259">
        <v>-32768</v>
      </c>
      <c r="AO1259">
        <v>32767</v>
      </c>
      <c r="AP1259" t="s">
        <v>4775</v>
      </c>
      <c r="AQ1259" s="1" t="s">
        <v>157</v>
      </c>
      <c r="AR1259" t="s">
        <v>158</v>
      </c>
      <c r="AS1259" t="str">
        <f>VLOOKUP('intouch变量（实型）'!$A1259,基本表格!$G:$Q,3,FALSE)</f>
        <v>DB1300,REAL1026</v>
      </c>
      <c r="AT1259" t="str">
        <f>VLOOKUP('intouch变量（实型）'!$A1259,基本表格!$G:$Q,10,FALSE)</f>
        <v>No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</row>
    <row r="1260" spans="1:55">
      <c r="A1260" s="10" t="s">
        <v>6758</v>
      </c>
      <c r="B1260" s="11" t="str">
        <f t="shared" si="21"/>
        <v>CHP3</v>
      </c>
      <c r="C1260" s="11" t="str">
        <f>VLOOKUP('intouch变量（实型）'!$A1260,基本表格!$G:$Q,2,FALSE)</f>
        <v>2147+P5-M13 刨片进料仓3#进料皮带分料器 变频器通讯 实际运行反馈速度</v>
      </c>
      <c r="D1260" t="s">
        <v>154</v>
      </c>
      <c r="E1260" t="s">
        <v>154</v>
      </c>
      <c r="F1260">
        <v>0</v>
      </c>
      <c r="G1260" t="s">
        <v>154</v>
      </c>
      <c r="H1260" t="s">
        <v>154</v>
      </c>
      <c r="I1260">
        <v>0</v>
      </c>
      <c r="J1260">
        <v>0</v>
      </c>
      <c r="L1260">
        <v>0</v>
      </c>
      <c r="M1260">
        <v>-32768</v>
      </c>
      <c r="N1260">
        <v>32767</v>
      </c>
      <c r="O1260">
        <v>0</v>
      </c>
      <c r="P1260">
        <v>0</v>
      </c>
      <c r="Q1260" t="s">
        <v>155</v>
      </c>
      <c r="R1260">
        <v>0</v>
      </c>
      <c r="S1260">
        <v>1</v>
      </c>
      <c r="T1260" t="s">
        <v>155</v>
      </c>
      <c r="U1260">
        <v>0</v>
      </c>
      <c r="V1260">
        <v>1</v>
      </c>
      <c r="W1260" t="s">
        <v>155</v>
      </c>
      <c r="X1260">
        <v>0</v>
      </c>
      <c r="Y1260">
        <v>1</v>
      </c>
      <c r="Z1260" t="s">
        <v>155</v>
      </c>
      <c r="AA1260">
        <v>0</v>
      </c>
      <c r="AB1260">
        <v>1</v>
      </c>
      <c r="AC1260" t="s">
        <v>155</v>
      </c>
      <c r="AD1260">
        <v>0</v>
      </c>
      <c r="AE1260">
        <v>1</v>
      </c>
      <c r="AF1260" t="s">
        <v>155</v>
      </c>
      <c r="AG1260">
        <v>0</v>
      </c>
      <c r="AH1260">
        <v>1</v>
      </c>
      <c r="AI1260">
        <v>0</v>
      </c>
      <c r="AJ1260" t="s">
        <v>155</v>
      </c>
      <c r="AK1260">
        <v>0</v>
      </c>
      <c r="AL1260">
        <v>1</v>
      </c>
      <c r="AM1260" t="s">
        <v>4774</v>
      </c>
      <c r="AN1260">
        <v>-32768</v>
      </c>
      <c r="AO1260">
        <v>32767</v>
      </c>
      <c r="AP1260" t="s">
        <v>4775</v>
      </c>
      <c r="AQ1260" s="1" t="s">
        <v>157</v>
      </c>
      <c r="AR1260" t="s">
        <v>158</v>
      </c>
      <c r="AS1260" t="str">
        <f>VLOOKUP('intouch变量（实型）'!$A1260,基本表格!$G:$Q,3,FALSE)</f>
        <v>DB1300,REAL1056</v>
      </c>
      <c r="AT1260" t="str">
        <f>VLOOKUP('intouch变量（实型）'!$A1260,基本表格!$G:$Q,10,FALSE)</f>
        <v>Yes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</row>
    <row r="1261" spans="1:55">
      <c r="A1261" s="10" t="s">
        <v>6759</v>
      </c>
      <c r="B1261" s="11" t="str">
        <f t="shared" si="21"/>
        <v>CHP3</v>
      </c>
      <c r="C1261" s="11" t="str">
        <f>VLOOKUP('intouch变量（实型）'!$A1261,基本表格!$G:$Q,2,FALSE)</f>
        <v>2147+P5-M13 刨片进料仓3#进料皮带分料器 变频器通讯 实际运行反馈电流</v>
      </c>
      <c r="D1261" t="s">
        <v>154</v>
      </c>
      <c r="E1261" t="s">
        <v>154</v>
      </c>
      <c r="F1261">
        <v>0</v>
      </c>
      <c r="G1261" t="s">
        <v>154</v>
      </c>
      <c r="H1261" t="s">
        <v>154</v>
      </c>
      <c r="I1261">
        <v>0</v>
      </c>
      <c r="J1261">
        <v>0</v>
      </c>
      <c r="L1261">
        <v>0</v>
      </c>
      <c r="M1261">
        <v>-32768</v>
      </c>
      <c r="N1261">
        <v>32767</v>
      </c>
      <c r="O1261">
        <v>0</v>
      </c>
      <c r="P1261">
        <v>0</v>
      </c>
      <c r="Q1261" t="s">
        <v>155</v>
      </c>
      <c r="R1261">
        <v>0</v>
      </c>
      <c r="S1261">
        <v>1</v>
      </c>
      <c r="T1261" t="s">
        <v>155</v>
      </c>
      <c r="U1261">
        <v>0</v>
      </c>
      <c r="V1261">
        <v>1</v>
      </c>
      <c r="W1261" t="s">
        <v>155</v>
      </c>
      <c r="X1261">
        <v>0</v>
      </c>
      <c r="Y1261">
        <v>1</v>
      </c>
      <c r="Z1261" t="s">
        <v>155</v>
      </c>
      <c r="AA1261">
        <v>0</v>
      </c>
      <c r="AB1261">
        <v>1</v>
      </c>
      <c r="AC1261" t="s">
        <v>155</v>
      </c>
      <c r="AD1261">
        <v>0</v>
      </c>
      <c r="AE1261">
        <v>1</v>
      </c>
      <c r="AF1261" t="s">
        <v>155</v>
      </c>
      <c r="AG1261">
        <v>0</v>
      </c>
      <c r="AH1261">
        <v>1</v>
      </c>
      <c r="AI1261">
        <v>0</v>
      </c>
      <c r="AJ1261" t="s">
        <v>155</v>
      </c>
      <c r="AK1261">
        <v>0</v>
      </c>
      <c r="AL1261">
        <v>1</v>
      </c>
      <c r="AM1261" t="s">
        <v>4774</v>
      </c>
      <c r="AN1261">
        <v>-32768</v>
      </c>
      <c r="AO1261">
        <v>32767</v>
      </c>
      <c r="AP1261" t="s">
        <v>4775</v>
      </c>
      <c r="AQ1261" s="1" t="s">
        <v>157</v>
      </c>
      <c r="AR1261" t="s">
        <v>158</v>
      </c>
      <c r="AS1261" t="str">
        <f>VLOOKUP('intouch变量（实型）'!$A1261,基本表格!$G:$Q,3,FALSE)</f>
        <v>DB1300,REAL1060</v>
      </c>
      <c r="AT1261" t="str">
        <f>VLOOKUP('intouch变量（实型）'!$A1261,基本表格!$G:$Q,10,FALSE)</f>
        <v>Yes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</row>
    <row r="1262" spans="1:55">
      <c r="A1262" s="10" t="s">
        <v>6760</v>
      </c>
      <c r="B1262" s="11" t="str">
        <f t="shared" si="21"/>
        <v>CHP3</v>
      </c>
      <c r="C1262" s="11" t="str">
        <f>VLOOKUP('intouch变量（实型）'!$A1262,基本表格!$G:$Q,2,FALSE)</f>
        <v>2147+P5-M13 刨片进料仓3#进料皮带分料器 变频器通讯 转矩百分比</v>
      </c>
      <c r="D1262" t="s">
        <v>154</v>
      </c>
      <c r="E1262" t="s">
        <v>154</v>
      </c>
      <c r="F1262">
        <v>0</v>
      </c>
      <c r="G1262" t="s">
        <v>154</v>
      </c>
      <c r="H1262" t="s">
        <v>154</v>
      </c>
      <c r="I1262">
        <v>0</v>
      </c>
      <c r="J1262">
        <v>0</v>
      </c>
      <c r="L1262">
        <v>0</v>
      </c>
      <c r="M1262">
        <v>-32768</v>
      </c>
      <c r="N1262">
        <v>32767</v>
      </c>
      <c r="O1262">
        <v>0</v>
      </c>
      <c r="P1262">
        <v>0</v>
      </c>
      <c r="Q1262" t="s">
        <v>155</v>
      </c>
      <c r="R1262">
        <v>0</v>
      </c>
      <c r="S1262">
        <v>1</v>
      </c>
      <c r="T1262" t="s">
        <v>155</v>
      </c>
      <c r="U1262">
        <v>0</v>
      </c>
      <c r="V1262">
        <v>1</v>
      </c>
      <c r="W1262" t="s">
        <v>155</v>
      </c>
      <c r="X1262">
        <v>0</v>
      </c>
      <c r="Y1262">
        <v>1</v>
      </c>
      <c r="Z1262" t="s">
        <v>155</v>
      </c>
      <c r="AA1262">
        <v>0</v>
      </c>
      <c r="AB1262">
        <v>1</v>
      </c>
      <c r="AC1262" t="s">
        <v>155</v>
      </c>
      <c r="AD1262">
        <v>0</v>
      </c>
      <c r="AE1262">
        <v>1</v>
      </c>
      <c r="AF1262" t="s">
        <v>155</v>
      </c>
      <c r="AG1262">
        <v>0</v>
      </c>
      <c r="AH1262">
        <v>1</v>
      </c>
      <c r="AI1262">
        <v>0</v>
      </c>
      <c r="AJ1262" t="s">
        <v>155</v>
      </c>
      <c r="AK1262">
        <v>0</v>
      </c>
      <c r="AL1262">
        <v>1</v>
      </c>
      <c r="AM1262" t="s">
        <v>4774</v>
      </c>
      <c r="AN1262">
        <v>-32768</v>
      </c>
      <c r="AO1262">
        <v>32767</v>
      </c>
      <c r="AP1262" t="s">
        <v>4775</v>
      </c>
      <c r="AQ1262" s="1" t="s">
        <v>157</v>
      </c>
      <c r="AR1262" t="s">
        <v>158</v>
      </c>
      <c r="AS1262" t="str">
        <f>VLOOKUP('intouch变量（实型）'!$A1262,基本表格!$G:$Q,3,FALSE)</f>
        <v>DB1300,REAL1064</v>
      </c>
      <c r="AT1262" t="str">
        <f>VLOOKUP('intouch变量（实型）'!$A1262,基本表格!$G:$Q,10,FALSE)</f>
        <v>Yes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</row>
    <row r="1263" spans="1:55">
      <c r="A1263" s="10" t="s">
        <v>6761</v>
      </c>
      <c r="B1263" s="11" t="str">
        <f t="shared" si="21"/>
        <v>CHP3</v>
      </c>
      <c r="C1263" s="11" t="str">
        <f>VLOOKUP('intouch变量（实型）'!$A1263,基本表格!$G:$Q,2,FALSE)</f>
        <v>2147+P5-M13 刨片进料仓3#进料皮带分料器 变频器通讯 给定速度</v>
      </c>
      <c r="D1263" t="s">
        <v>154</v>
      </c>
      <c r="E1263" t="s">
        <v>154</v>
      </c>
      <c r="F1263">
        <v>0</v>
      </c>
      <c r="G1263" t="s">
        <v>154</v>
      </c>
      <c r="H1263" t="s">
        <v>154</v>
      </c>
      <c r="I1263">
        <v>0</v>
      </c>
      <c r="J1263">
        <v>0</v>
      </c>
      <c r="L1263">
        <v>0</v>
      </c>
      <c r="M1263">
        <v>-32768</v>
      </c>
      <c r="N1263">
        <v>32767</v>
      </c>
      <c r="O1263">
        <v>0</v>
      </c>
      <c r="P1263">
        <v>0</v>
      </c>
      <c r="Q1263" t="s">
        <v>155</v>
      </c>
      <c r="R1263">
        <v>0</v>
      </c>
      <c r="S1263">
        <v>1</v>
      </c>
      <c r="T1263" t="s">
        <v>155</v>
      </c>
      <c r="U1263">
        <v>0</v>
      </c>
      <c r="V1263">
        <v>1</v>
      </c>
      <c r="W1263" t="s">
        <v>155</v>
      </c>
      <c r="X1263">
        <v>0</v>
      </c>
      <c r="Y1263">
        <v>1</v>
      </c>
      <c r="Z1263" t="s">
        <v>155</v>
      </c>
      <c r="AA1263">
        <v>0</v>
      </c>
      <c r="AB1263">
        <v>1</v>
      </c>
      <c r="AC1263" t="s">
        <v>155</v>
      </c>
      <c r="AD1263">
        <v>0</v>
      </c>
      <c r="AE1263">
        <v>1</v>
      </c>
      <c r="AF1263" t="s">
        <v>155</v>
      </c>
      <c r="AG1263">
        <v>0</v>
      </c>
      <c r="AH1263">
        <v>1</v>
      </c>
      <c r="AI1263">
        <v>0</v>
      </c>
      <c r="AJ1263" t="s">
        <v>155</v>
      </c>
      <c r="AK1263">
        <v>0</v>
      </c>
      <c r="AL1263">
        <v>1</v>
      </c>
      <c r="AM1263" t="s">
        <v>4774</v>
      </c>
      <c r="AN1263">
        <v>-32768</v>
      </c>
      <c r="AO1263">
        <v>32767</v>
      </c>
      <c r="AP1263" t="s">
        <v>4775</v>
      </c>
      <c r="AQ1263" s="1" t="s">
        <v>157</v>
      </c>
      <c r="AR1263" t="s">
        <v>158</v>
      </c>
      <c r="AS1263" t="str">
        <f>VLOOKUP('intouch变量（实型）'!$A1263,基本表格!$G:$Q,3,FALSE)</f>
        <v>DB1300,REAL1068</v>
      </c>
      <c r="AT1263" t="str">
        <f>VLOOKUP('intouch变量（实型）'!$A1263,基本表格!$G:$Q,10,FALSE)</f>
        <v>No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</row>
    <row r="1264" spans="1:55">
      <c r="A1264" s="10" t="s">
        <v>6762</v>
      </c>
      <c r="B1264" s="11" t="str">
        <f t="shared" si="21"/>
        <v>CHP3</v>
      </c>
      <c r="C1264" s="11" t="str">
        <f>VLOOKUP('intouch变量（实型）'!$A1264,基本表格!$G:$Q,2,FALSE)</f>
        <v>2147+P5-M13 刨片进料仓3#进料皮带分料器 变频器通讯 加速时间</v>
      </c>
      <c r="D1264" t="s">
        <v>154</v>
      </c>
      <c r="E1264" t="s">
        <v>154</v>
      </c>
      <c r="F1264">
        <v>0</v>
      </c>
      <c r="G1264" t="s">
        <v>154</v>
      </c>
      <c r="H1264" t="s">
        <v>154</v>
      </c>
      <c r="I1264">
        <v>0</v>
      </c>
      <c r="J1264">
        <v>0</v>
      </c>
      <c r="L1264">
        <v>0</v>
      </c>
      <c r="M1264">
        <v>-32768</v>
      </c>
      <c r="N1264">
        <v>32767</v>
      </c>
      <c r="O1264">
        <v>0</v>
      </c>
      <c r="P1264">
        <v>0</v>
      </c>
      <c r="Q1264" t="s">
        <v>155</v>
      </c>
      <c r="R1264">
        <v>0</v>
      </c>
      <c r="S1264">
        <v>1</v>
      </c>
      <c r="T1264" t="s">
        <v>155</v>
      </c>
      <c r="U1264">
        <v>0</v>
      </c>
      <c r="V1264">
        <v>1</v>
      </c>
      <c r="W1264" t="s">
        <v>155</v>
      </c>
      <c r="X1264">
        <v>0</v>
      </c>
      <c r="Y1264">
        <v>1</v>
      </c>
      <c r="Z1264" t="s">
        <v>155</v>
      </c>
      <c r="AA1264">
        <v>0</v>
      </c>
      <c r="AB1264">
        <v>1</v>
      </c>
      <c r="AC1264" t="s">
        <v>155</v>
      </c>
      <c r="AD1264">
        <v>0</v>
      </c>
      <c r="AE1264">
        <v>1</v>
      </c>
      <c r="AF1264" t="s">
        <v>155</v>
      </c>
      <c r="AG1264">
        <v>0</v>
      </c>
      <c r="AH1264">
        <v>1</v>
      </c>
      <c r="AI1264">
        <v>0</v>
      </c>
      <c r="AJ1264" t="s">
        <v>155</v>
      </c>
      <c r="AK1264">
        <v>0</v>
      </c>
      <c r="AL1264">
        <v>1</v>
      </c>
      <c r="AM1264" t="s">
        <v>4774</v>
      </c>
      <c r="AN1264">
        <v>-32768</v>
      </c>
      <c r="AO1264">
        <v>32767</v>
      </c>
      <c r="AP1264" t="s">
        <v>4775</v>
      </c>
      <c r="AQ1264" s="1" t="s">
        <v>157</v>
      </c>
      <c r="AR1264" t="s">
        <v>158</v>
      </c>
      <c r="AS1264" t="str">
        <f>VLOOKUP('intouch变量（实型）'!$A1264,基本表格!$G:$Q,3,FALSE)</f>
        <v>DB1300,REAL1072</v>
      </c>
      <c r="AT1264" t="str">
        <f>VLOOKUP('intouch变量（实型）'!$A1264,基本表格!$G:$Q,10,FALSE)</f>
        <v>No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</row>
    <row r="1265" spans="1:55">
      <c r="A1265" s="10" t="s">
        <v>6763</v>
      </c>
      <c r="B1265" s="11" t="str">
        <f t="shared" si="21"/>
        <v>CHP3</v>
      </c>
      <c r="C1265" s="11" t="str">
        <f>VLOOKUP('intouch变量（实型）'!$A1265,基本表格!$G:$Q,2,FALSE)</f>
        <v>2147+P5-M13 刨片进料仓3#进料皮带分料器 变频器通讯 减速时间</v>
      </c>
      <c r="D1265" t="s">
        <v>154</v>
      </c>
      <c r="E1265" t="s">
        <v>154</v>
      </c>
      <c r="F1265">
        <v>0</v>
      </c>
      <c r="G1265" t="s">
        <v>154</v>
      </c>
      <c r="H1265" t="s">
        <v>154</v>
      </c>
      <c r="I1265">
        <v>0</v>
      </c>
      <c r="J1265">
        <v>0</v>
      </c>
      <c r="L1265">
        <v>0</v>
      </c>
      <c r="M1265">
        <v>-32768</v>
      </c>
      <c r="N1265">
        <v>32767</v>
      </c>
      <c r="O1265">
        <v>0</v>
      </c>
      <c r="P1265">
        <v>0</v>
      </c>
      <c r="Q1265" t="s">
        <v>155</v>
      </c>
      <c r="R1265">
        <v>0</v>
      </c>
      <c r="S1265">
        <v>1</v>
      </c>
      <c r="T1265" t="s">
        <v>155</v>
      </c>
      <c r="U1265">
        <v>0</v>
      </c>
      <c r="V1265">
        <v>1</v>
      </c>
      <c r="W1265" t="s">
        <v>155</v>
      </c>
      <c r="X1265">
        <v>0</v>
      </c>
      <c r="Y1265">
        <v>1</v>
      </c>
      <c r="Z1265" t="s">
        <v>155</v>
      </c>
      <c r="AA1265">
        <v>0</v>
      </c>
      <c r="AB1265">
        <v>1</v>
      </c>
      <c r="AC1265" t="s">
        <v>155</v>
      </c>
      <c r="AD1265">
        <v>0</v>
      </c>
      <c r="AE1265">
        <v>1</v>
      </c>
      <c r="AF1265" t="s">
        <v>155</v>
      </c>
      <c r="AG1265">
        <v>0</v>
      </c>
      <c r="AH1265">
        <v>1</v>
      </c>
      <c r="AI1265">
        <v>0</v>
      </c>
      <c r="AJ1265" t="s">
        <v>155</v>
      </c>
      <c r="AK1265">
        <v>0</v>
      </c>
      <c r="AL1265">
        <v>1</v>
      </c>
      <c r="AM1265" t="s">
        <v>4774</v>
      </c>
      <c r="AN1265">
        <v>-32768</v>
      </c>
      <c r="AO1265">
        <v>32767</v>
      </c>
      <c r="AP1265" t="s">
        <v>4775</v>
      </c>
      <c r="AQ1265" s="1" t="s">
        <v>157</v>
      </c>
      <c r="AR1265" t="s">
        <v>158</v>
      </c>
      <c r="AS1265" t="str">
        <f>VLOOKUP('intouch变量（实型）'!$A1265,基本表格!$G:$Q,3,FALSE)</f>
        <v>DB1300,REAL1076</v>
      </c>
      <c r="AT1265" t="str">
        <f>VLOOKUP('intouch变量（实型）'!$A1265,基本表格!$G:$Q,10,FALSE)</f>
        <v>No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</row>
    <row r="1266" spans="1:55">
      <c r="A1266" s="10" t="s">
        <v>6764</v>
      </c>
      <c r="B1266" s="11" t="str">
        <f t="shared" si="21"/>
        <v>CHP3</v>
      </c>
      <c r="C1266" s="11" t="str">
        <f>VLOOKUP('intouch变量（实型）'!$A1266,基本表格!$G:$Q,2,FALSE)</f>
        <v>2147+P5-M13 刨片进料仓3#进料皮带分料器 变频器通讯 最大频率</v>
      </c>
      <c r="D1266" t="s">
        <v>154</v>
      </c>
      <c r="E1266" t="s">
        <v>154</v>
      </c>
      <c r="F1266">
        <v>0</v>
      </c>
      <c r="G1266" t="s">
        <v>154</v>
      </c>
      <c r="H1266" t="s">
        <v>154</v>
      </c>
      <c r="I1266">
        <v>0</v>
      </c>
      <c r="J1266">
        <v>0</v>
      </c>
      <c r="L1266">
        <v>0</v>
      </c>
      <c r="M1266">
        <v>-32768</v>
      </c>
      <c r="N1266">
        <v>32767</v>
      </c>
      <c r="O1266">
        <v>0</v>
      </c>
      <c r="P1266">
        <v>0</v>
      </c>
      <c r="Q1266" t="s">
        <v>155</v>
      </c>
      <c r="R1266">
        <v>0</v>
      </c>
      <c r="S1266">
        <v>1</v>
      </c>
      <c r="T1266" t="s">
        <v>155</v>
      </c>
      <c r="U1266">
        <v>0</v>
      </c>
      <c r="V1266">
        <v>1</v>
      </c>
      <c r="W1266" t="s">
        <v>155</v>
      </c>
      <c r="X1266">
        <v>0</v>
      </c>
      <c r="Y1266">
        <v>1</v>
      </c>
      <c r="Z1266" t="s">
        <v>155</v>
      </c>
      <c r="AA1266">
        <v>0</v>
      </c>
      <c r="AB1266">
        <v>1</v>
      </c>
      <c r="AC1266" t="s">
        <v>155</v>
      </c>
      <c r="AD1266">
        <v>0</v>
      </c>
      <c r="AE1266">
        <v>1</v>
      </c>
      <c r="AF1266" t="s">
        <v>155</v>
      </c>
      <c r="AG1266">
        <v>0</v>
      </c>
      <c r="AH1266">
        <v>1</v>
      </c>
      <c r="AI1266">
        <v>0</v>
      </c>
      <c r="AJ1266" t="s">
        <v>155</v>
      </c>
      <c r="AK1266">
        <v>0</v>
      </c>
      <c r="AL1266">
        <v>1</v>
      </c>
      <c r="AM1266" t="s">
        <v>4774</v>
      </c>
      <c r="AN1266">
        <v>-32768</v>
      </c>
      <c r="AO1266">
        <v>32767</v>
      </c>
      <c r="AP1266" t="s">
        <v>4775</v>
      </c>
      <c r="AQ1266" s="1" t="s">
        <v>157</v>
      </c>
      <c r="AR1266" t="s">
        <v>158</v>
      </c>
      <c r="AS1266" t="str">
        <f>VLOOKUP('intouch变量（实型）'!$A1266,基本表格!$G:$Q,3,FALSE)</f>
        <v>DB1300,REAL1080</v>
      </c>
      <c r="AT1266" t="str">
        <f>VLOOKUP('intouch变量（实型）'!$A1266,基本表格!$G:$Q,10,FALSE)</f>
        <v>No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</row>
    <row r="1267" spans="1:55">
      <c r="A1267" s="10" t="s">
        <v>6765</v>
      </c>
      <c r="B1267" s="11" t="str">
        <f t="shared" si="21"/>
        <v>CHP3</v>
      </c>
      <c r="C1267" s="11" t="str">
        <f>VLOOKUP('intouch变量（实型）'!$A1267,基本表格!$G:$Q,2,FALSE)</f>
        <v>2147+P5-M13 刨片进料仓3#进料皮带分料器 变频器通讯 最小频率</v>
      </c>
      <c r="D1267" t="s">
        <v>154</v>
      </c>
      <c r="E1267" t="s">
        <v>154</v>
      </c>
      <c r="F1267">
        <v>0</v>
      </c>
      <c r="G1267" t="s">
        <v>154</v>
      </c>
      <c r="H1267" t="s">
        <v>154</v>
      </c>
      <c r="I1267">
        <v>0</v>
      </c>
      <c r="J1267">
        <v>0</v>
      </c>
      <c r="L1267">
        <v>0</v>
      </c>
      <c r="M1267">
        <v>-32768</v>
      </c>
      <c r="N1267">
        <v>32767</v>
      </c>
      <c r="O1267">
        <v>0</v>
      </c>
      <c r="P1267">
        <v>0</v>
      </c>
      <c r="Q1267" t="s">
        <v>155</v>
      </c>
      <c r="R1267">
        <v>0</v>
      </c>
      <c r="S1267">
        <v>1</v>
      </c>
      <c r="T1267" t="s">
        <v>155</v>
      </c>
      <c r="U1267">
        <v>0</v>
      </c>
      <c r="V1267">
        <v>1</v>
      </c>
      <c r="W1267" t="s">
        <v>155</v>
      </c>
      <c r="X1267">
        <v>0</v>
      </c>
      <c r="Y1267">
        <v>1</v>
      </c>
      <c r="Z1267" t="s">
        <v>155</v>
      </c>
      <c r="AA1267">
        <v>0</v>
      </c>
      <c r="AB1267">
        <v>1</v>
      </c>
      <c r="AC1267" t="s">
        <v>155</v>
      </c>
      <c r="AD1267">
        <v>0</v>
      </c>
      <c r="AE1267">
        <v>1</v>
      </c>
      <c r="AF1267" t="s">
        <v>155</v>
      </c>
      <c r="AG1267">
        <v>0</v>
      </c>
      <c r="AH1267">
        <v>1</v>
      </c>
      <c r="AI1267">
        <v>0</v>
      </c>
      <c r="AJ1267" t="s">
        <v>155</v>
      </c>
      <c r="AK1267">
        <v>0</v>
      </c>
      <c r="AL1267">
        <v>1</v>
      </c>
      <c r="AM1267" t="s">
        <v>4774</v>
      </c>
      <c r="AN1267">
        <v>-32768</v>
      </c>
      <c r="AO1267">
        <v>32767</v>
      </c>
      <c r="AP1267" t="s">
        <v>4775</v>
      </c>
      <c r="AQ1267" s="1" t="s">
        <v>157</v>
      </c>
      <c r="AR1267" t="s">
        <v>158</v>
      </c>
      <c r="AS1267" t="str">
        <f>VLOOKUP('intouch变量（实型）'!$A1267,基本表格!$G:$Q,3,FALSE)</f>
        <v>DB1300,REAL1084</v>
      </c>
      <c r="AT1267" t="str">
        <f>VLOOKUP('intouch变量（实型）'!$A1267,基本表格!$G:$Q,10,FALSE)</f>
        <v>No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</row>
    <row r="1268" spans="1:55">
      <c r="A1268" s="10" t="s">
        <v>6766</v>
      </c>
      <c r="B1268" s="11" t="str">
        <f t="shared" si="21"/>
        <v>CHP3</v>
      </c>
      <c r="C1268" s="11" t="str">
        <f>VLOOKUP('intouch变量（实型）'!$A1268,基本表格!$G:$Q,2,FALSE)</f>
        <v>2147+P5-M13 刨片进料仓3#进料皮带分料器 变频器通讯 多级速度</v>
      </c>
      <c r="D1268" t="s">
        <v>154</v>
      </c>
      <c r="E1268" t="s">
        <v>154</v>
      </c>
      <c r="F1268">
        <v>0</v>
      </c>
      <c r="G1268" t="s">
        <v>154</v>
      </c>
      <c r="H1268" t="s">
        <v>154</v>
      </c>
      <c r="I1268">
        <v>0</v>
      </c>
      <c r="J1268">
        <v>0</v>
      </c>
      <c r="L1268">
        <v>0</v>
      </c>
      <c r="M1268">
        <v>-32768</v>
      </c>
      <c r="N1268">
        <v>32767</v>
      </c>
      <c r="O1268">
        <v>0</v>
      </c>
      <c r="P1268">
        <v>0</v>
      </c>
      <c r="Q1268" t="s">
        <v>155</v>
      </c>
      <c r="R1268">
        <v>0</v>
      </c>
      <c r="S1268">
        <v>1</v>
      </c>
      <c r="T1268" t="s">
        <v>155</v>
      </c>
      <c r="U1268">
        <v>0</v>
      </c>
      <c r="V1268">
        <v>1</v>
      </c>
      <c r="W1268" t="s">
        <v>155</v>
      </c>
      <c r="X1268">
        <v>0</v>
      </c>
      <c r="Y1268">
        <v>1</v>
      </c>
      <c r="Z1268" t="s">
        <v>155</v>
      </c>
      <c r="AA1268">
        <v>0</v>
      </c>
      <c r="AB1268">
        <v>1</v>
      </c>
      <c r="AC1268" t="s">
        <v>155</v>
      </c>
      <c r="AD1268">
        <v>0</v>
      </c>
      <c r="AE1268">
        <v>1</v>
      </c>
      <c r="AF1268" t="s">
        <v>155</v>
      </c>
      <c r="AG1268">
        <v>0</v>
      </c>
      <c r="AH1268">
        <v>1</v>
      </c>
      <c r="AI1268">
        <v>0</v>
      </c>
      <c r="AJ1268" t="s">
        <v>155</v>
      </c>
      <c r="AK1268">
        <v>0</v>
      </c>
      <c r="AL1268">
        <v>1</v>
      </c>
      <c r="AM1268" t="s">
        <v>4774</v>
      </c>
      <c r="AN1268">
        <v>-32768</v>
      </c>
      <c r="AO1268">
        <v>32767</v>
      </c>
      <c r="AP1268" t="s">
        <v>4775</v>
      </c>
      <c r="AQ1268" s="1" t="s">
        <v>157</v>
      </c>
      <c r="AR1268" t="s">
        <v>158</v>
      </c>
      <c r="AS1268" t="str">
        <f>VLOOKUP('intouch变量（实型）'!$A1268,基本表格!$G:$Q,3,FALSE)</f>
        <v>DB1300,REAL1088</v>
      </c>
      <c r="AT1268" t="str">
        <f>VLOOKUP('intouch变量（实型）'!$A1268,基本表格!$G:$Q,10,FALSE)</f>
        <v>No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</row>
    <row r="1269" spans="1:55">
      <c r="A1269" s="10" t="s">
        <v>6767</v>
      </c>
      <c r="B1269" s="11" t="str">
        <f t="shared" si="21"/>
        <v>CHP3</v>
      </c>
      <c r="C1269" s="11" t="str">
        <f>VLOOKUP('intouch变量（实型）'!$A1269,基本表格!$G:$Q,2,FALSE)</f>
        <v>2147+P5-M13 刨片进料仓3#进料皮带分料器 变频器通讯 多级转速</v>
      </c>
      <c r="D1269" t="s">
        <v>154</v>
      </c>
      <c r="E1269" t="s">
        <v>154</v>
      </c>
      <c r="F1269">
        <v>0</v>
      </c>
      <c r="G1269" t="s">
        <v>154</v>
      </c>
      <c r="H1269" t="s">
        <v>154</v>
      </c>
      <c r="I1269">
        <v>0</v>
      </c>
      <c r="J1269">
        <v>0</v>
      </c>
      <c r="L1269">
        <v>0</v>
      </c>
      <c r="M1269">
        <v>-32768</v>
      </c>
      <c r="N1269">
        <v>32767</v>
      </c>
      <c r="O1269">
        <v>0</v>
      </c>
      <c r="P1269">
        <v>0</v>
      </c>
      <c r="Q1269" t="s">
        <v>155</v>
      </c>
      <c r="R1269">
        <v>0</v>
      </c>
      <c r="S1269">
        <v>1</v>
      </c>
      <c r="T1269" t="s">
        <v>155</v>
      </c>
      <c r="U1269">
        <v>0</v>
      </c>
      <c r="V1269">
        <v>1</v>
      </c>
      <c r="W1269" t="s">
        <v>155</v>
      </c>
      <c r="X1269">
        <v>0</v>
      </c>
      <c r="Y1269">
        <v>1</v>
      </c>
      <c r="Z1269" t="s">
        <v>155</v>
      </c>
      <c r="AA1269">
        <v>0</v>
      </c>
      <c r="AB1269">
        <v>1</v>
      </c>
      <c r="AC1269" t="s">
        <v>155</v>
      </c>
      <c r="AD1269">
        <v>0</v>
      </c>
      <c r="AE1269">
        <v>1</v>
      </c>
      <c r="AF1269" t="s">
        <v>155</v>
      </c>
      <c r="AG1269">
        <v>0</v>
      </c>
      <c r="AH1269">
        <v>1</v>
      </c>
      <c r="AI1269">
        <v>0</v>
      </c>
      <c r="AJ1269" t="s">
        <v>155</v>
      </c>
      <c r="AK1269">
        <v>0</v>
      </c>
      <c r="AL1269">
        <v>1</v>
      </c>
      <c r="AM1269" t="s">
        <v>4774</v>
      </c>
      <c r="AN1269">
        <v>-32768</v>
      </c>
      <c r="AO1269">
        <v>32767</v>
      </c>
      <c r="AP1269" t="s">
        <v>4775</v>
      </c>
      <c r="AQ1269" s="1" t="s">
        <v>157</v>
      </c>
      <c r="AR1269" t="s">
        <v>158</v>
      </c>
      <c r="AS1269" t="str">
        <f>VLOOKUP('intouch变量（实型）'!$A1269,基本表格!$G:$Q,3,FALSE)</f>
        <v>DB1300,REAL1092</v>
      </c>
      <c r="AT1269" t="str">
        <f>VLOOKUP('intouch变量（实型）'!$A1269,基本表格!$G:$Q,10,FALSE)</f>
        <v>No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</row>
    <row r="1270" spans="1:55">
      <c r="A1270" s="10" t="s">
        <v>6768</v>
      </c>
      <c r="B1270" s="11" t="str">
        <f t="shared" si="21"/>
        <v>CHP3</v>
      </c>
      <c r="C1270" s="11" t="str">
        <f>VLOOKUP('intouch变量（实型）'!$A1270,基本表格!$G:$Q,2,FALSE)</f>
        <v>2147+P5-M13 刨片进料仓3#进料皮带分料器 反馈转速 实际值</v>
      </c>
      <c r="D1270" t="s">
        <v>154</v>
      </c>
      <c r="E1270" t="s">
        <v>154</v>
      </c>
      <c r="F1270">
        <v>0</v>
      </c>
      <c r="G1270" t="s">
        <v>154</v>
      </c>
      <c r="H1270" t="s">
        <v>154</v>
      </c>
      <c r="I1270">
        <v>0</v>
      </c>
      <c r="J1270">
        <v>0</v>
      </c>
      <c r="L1270">
        <v>0</v>
      </c>
      <c r="M1270">
        <v>-32768</v>
      </c>
      <c r="N1270">
        <v>32767</v>
      </c>
      <c r="O1270">
        <v>0</v>
      </c>
      <c r="P1270">
        <v>0</v>
      </c>
      <c r="Q1270" t="s">
        <v>155</v>
      </c>
      <c r="R1270">
        <v>0</v>
      </c>
      <c r="S1270">
        <v>1</v>
      </c>
      <c r="T1270" t="s">
        <v>155</v>
      </c>
      <c r="U1270">
        <v>0</v>
      </c>
      <c r="V1270">
        <v>1</v>
      </c>
      <c r="W1270" t="s">
        <v>155</v>
      </c>
      <c r="X1270">
        <v>0</v>
      </c>
      <c r="Y1270">
        <v>1</v>
      </c>
      <c r="Z1270" t="s">
        <v>155</v>
      </c>
      <c r="AA1270">
        <v>0</v>
      </c>
      <c r="AB1270">
        <v>1</v>
      </c>
      <c r="AC1270" t="s">
        <v>155</v>
      </c>
      <c r="AD1270">
        <v>0</v>
      </c>
      <c r="AE1270">
        <v>1</v>
      </c>
      <c r="AF1270" t="s">
        <v>155</v>
      </c>
      <c r="AG1270">
        <v>0</v>
      </c>
      <c r="AH1270">
        <v>1</v>
      </c>
      <c r="AI1270">
        <v>0</v>
      </c>
      <c r="AJ1270" t="s">
        <v>155</v>
      </c>
      <c r="AK1270">
        <v>0</v>
      </c>
      <c r="AL1270">
        <v>1</v>
      </c>
      <c r="AM1270" t="s">
        <v>4774</v>
      </c>
      <c r="AN1270">
        <v>-32768</v>
      </c>
      <c r="AO1270">
        <v>32767</v>
      </c>
      <c r="AP1270" t="s">
        <v>4775</v>
      </c>
      <c r="AQ1270" s="1" t="s">
        <v>157</v>
      </c>
      <c r="AR1270" t="s">
        <v>158</v>
      </c>
      <c r="AS1270" t="str">
        <f>VLOOKUP('intouch变量（实型）'!$A1270,基本表格!$G:$Q,3,FALSE)</f>
        <v>DB1300,REAL1106</v>
      </c>
      <c r="AT1270" t="str">
        <f>VLOOKUP('intouch变量（实型）'!$A1270,基本表格!$G:$Q,10,FALSE)</f>
        <v>Yes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</row>
    <row r="1271" spans="1:55">
      <c r="A1271" s="10" t="s">
        <v>6769</v>
      </c>
      <c r="B1271" s="11" t="str">
        <f t="shared" si="21"/>
        <v>CHP3</v>
      </c>
      <c r="C1271" s="11" t="str">
        <f>VLOOKUP('intouch变量（实型）'!$A1271,基本表格!$G:$Q,2,FALSE)</f>
        <v>2147+P5-M13 刨片进料仓3#进料皮带分料器 反馈转速 量程</v>
      </c>
      <c r="D1271" t="s">
        <v>154</v>
      </c>
      <c r="E1271" t="s">
        <v>154</v>
      </c>
      <c r="F1271">
        <v>0</v>
      </c>
      <c r="G1271" t="s">
        <v>154</v>
      </c>
      <c r="H1271" t="s">
        <v>154</v>
      </c>
      <c r="I1271">
        <v>0</v>
      </c>
      <c r="J1271">
        <v>0</v>
      </c>
      <c r="L1271">
        <v>0</v>
      </c>
      <c r="M1271">
        <v>-32768</v>
      </c>
      <c r="N1271">
        <v>32767</v>
      </c>
      <c r="O1271">
        <v>0</v>
      </c>
      <c r="P1271">
        <v>0</v>
      </c>
      <c r="Q1271" t="s">
        <v>155</v>
      </c>
      <c r="R1271">
        <v>0</v>
      </c>
      <c r="S1271">
        <v>1</v>
      </c>
      <c r="T1271" t="s">
        <v>155</v>
      </c>
      <c r="U1271">
        <v>0</v>
      </c>
      <c r="V1271">
        <v>1</v>
      </c>
      <c r="W1271" t="s">
        <v>155</v>
      </c>
      <c r="X1271">
        <v>0</v>
      </c>
      <c r="Y1271">
        <v>1</v>
      </c>
      <c r="Z1271" t="s">
        <v>155</v>
      </c>
      <c r="AA1271">
        <v>0</v>
      </c>
      <c r="AB1271">
        <v>1</v>
      </c>
      <c r="AC1271" t="s">
        <v>155</v>
      </c>
      <c r="AD1271">
        <v>0</v>
      </c>
      <c r="AE1271">
        <v>1</v>
      </c>
      <c r="AF1271" t="s">
        <v>155</v>
      </c>
      <c r="AG1271">
        <v>0</v>
      </c>
      <c r="AH1271">
        <v>1</v>
      </c>
      <c r="AI1271">
        <v>0</v>
      </c>
      <c r="AJ1271" t="s">
        <v>155</v>
      </c>
      <c r="AK1271">
        <v>0</v>
      </c>
      <c r="AL1271">
        <v>1</v>
      </c>
      <c r="AM1271" t="s">
        <v>4774</v>
      </c>
      <c r="AN1271">
        <v>-32768</v>
      </c>
      <c r="AO1271">
        <v>32767</v>
      </c>
      <c r="AP1271" t="s">
        <v>4775</v>
      </c>
      <c r="AQ1271" s="1" t="s">
        <v>157</v>
      </c>
      <c r="AR1271" t="s">
        <v>158</v>
      </c>
      <c r="AS1271" t="str">
        <f>VLOOKUP('intouch变量（实型）'!$A1271,基本表格!$G:$Q,3,FALSE)</f>
        <v>DB1300,REAL1110</v>
      </c>
      <c r="AT1271" t="str">
        <f>VLOOKUP('intouch变量（实型）'!$A1271,基本表格!$G:$Q,10,FALSE)</f>
        <v>No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</row>
    <row r="1272" spans="1:55">
      <c r="A1272" s="10" t="s">
        <v>6770</v>
      </c>
      <c r="B1272" s="11" t="str">
        <f t="shared" si="21"/>
        <v>CHP3</v>
      </c>
      <c r="C1272" s="11" t="str">
        <f>VLOOKUP('intouch变量（实型）'!$A1272,基本表格!$G:$Q,2,FALSE)</f>
        <v>2147+P5-M13 刨片进料仓3#进料皮带分料器 反馈转速 上限值</v>
      </c>
      <c r="D1272" t="s">
        <v>154</v>
      </c>
      <c r="E1272" t="s">
        <v>154</v>
      </c>
      <c r="F1272">
        <v>0</v>
      </c>
      <c r="G1272" t="s">
        <v>154</v>
      </c>
      <c r="H1272" t="s">
        <v>154</v>
      </c>
      <c r="I1272">
        <v>0</v>
      </c>
      <c r="J1272">
        <v>0</v>
      </c>
      <c r="L1272">
        <v>0</v>
      </c>
      <c r="M1272">
        <v>-32768</v>
      </c>
      <c r="N1272">
        <v>32767</v>
      </c>
      <c r="O1272">
        <v>0</v>
      </c>
      <c r="P1272">
        <v>0</v>
      </c>
      <c r="Q1272" t="s">
        <v>155</v>
      </c>
      <c r="R1272">
        <v>0</v>
      </c>
      <c r="S1272">
        <v>1</v>
      </c>
      <c r="T1272" t="s">
        <v>155</v>
      </c>
      <c r="U1272">
        <v>0</v>
      </c>
      <c r="V1272">
        <v>1</v>
      </c>
      <c r="W1272" t="s">
        <v>155</v>
      </c>
      <c r="X1272">
        <v>0</v>
      </c>
      <c r="Y1272">
        <v>1</v>
      </c>
      <c r="Z1272" t="s">
        <v>155</v>
      </c>
      <c r="AA1272">
        <v>0</v>
      </c>
      <c r="AB1272">
        <v>1</v>
      </c>
      <c r="AC1272" t="s">
        <v>155</v>
      </c>
      <c r="AD1272">
        <v>0</v>
      </c>
      <c r="AE1272">
        <v>1</v>
      </c>
      <c r="AF1272" t="s">
        <v>155</v>
      </c>
      <c r="AG1272">
        <v>0</v>
      </c>
      <c r="AH1272">
        <v>1</v>
      </c>
      <c r="AI1272">
        <v>0</v>
      </c>
      <c r="AJ1272" t="s">
        <v>155</v>
      </c>
      <c r="AK1272">
        <v>0</v>
      </c>
      <c r="AL1272">
        <v>1</v>
      </c>
      <c r="AM1272" t="s">
        <v>4774</v>
      </c>
      <c r="AN1272">
        <v>-32768</v>
      </c>
      <c r="AO1272">
        <v>32767</v>
      </c>
      <c r="AP1272" t="s">
        <v>4775</v>
      </c>
      <c r="AQ1272" s="1" t="s">
        <v>157</v>
      </c>
      <c r="AR1272" t="s">
        <v>158</v>
      </c>
      <c r="AS1272" t="str">
        <f>VLOOKUP('intouch变量（实型）'!$A1272,基本表格!$G:$Q,3,FALSE)</f>
        <v>DB1300,REAL1114</v>
      </c>
      <c r="AT1272" t="str">
        <f>VLOOKUP('intouch变量（实型）'!$A1272,基本表格!$G:$Q,10,FALSE)</f>
        <v>No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</row>
    <row r="1273" spans="1:55">
      <c r="A1273" s="10" t="s">
        <v>6771</v>
      </c>
      <c r="B1273" s="11" t="str">
        <f t="shared" si="21"/>
        <v>CHP3</v>
      </c>
      <c r="C1273" s="11" t="str">
        <f>VLOOKUP('intouch变量（实型）'!$A1273,基本表格!$G:$Q,2,FALSE)</f>
        <v>2147+P5-M13 刨片进料仓3#进料皮带分料器 反馈转速 下限值</v>
      </c>
      <c r="D1273" t="s">
        <v>154</v>
      </c>
      <c r="E1273" t="s">
        <v>154</v>
      </c>
      <c r="F1273">
        <v>0</v>
      </c>
      <c r="G1273" t="s">
        <v>154</v>
      </c>
      <c r="H1273" t="s">
        <v>154</v>
      </c>
      <c r="I1273">
        <v>0</v>
      </c>
      <c r="J1273">
        <v>0</v>
      </c>
      <c r="L1273">
        <v>0</v>
      </c>
      <c r="M1273">
        <v>-32768</v>
      </c>
      <c r="N1273">
        <v>32767</v>
      </c>
      <c r="O1273">
        <v>0</v>
      </c>
      <c r="P1273">
        <v>0</v>
      </c>
      <c r="Q1273" t="s">
        <v>155</v>
      </c>
      <c r="R1273">
        <v>0</v>
      </c>
      <c r="S1273">
        <v>1</v>
      </c>
      <c r="T1273" t="s">
        <v>155</v>
      </c>
      <c r="U1273">
        <v>0</v>
      </c>
      <c r="V1273">
        <v>1</v>
      </c>
      <c r="W1273" t="s">
        <v>155</v>
      </c>
      <c r="X1273">
        <v>0</v>
      </c>
      <c r="Y1273">
        <v>1</v>
      </c>
      <c r="Z1273" t="s">
        <v>155</v>
      </c>
      <c r="AA1273">
        <v>0</v>
      </c>
      <c r="AB1273">
        <v>1</v>
      </c>
      <c r="AC1273" t="s">
        <v>155</v>
      </c>
      <c r="AD1273">
        <v>0</v>
      </c>
      <c r="AE1273">
        <v>1</v>
      </c>
      <c r="AF1273" t="s">
        <v>155</v>
      </c>
      <c r="AG1273">
        <v>0</v>
      </c>
      <c r="AH1273">
        <v>1</v>
      </c>
      <c r="AI1273">
        <v>0</v>
      </c>
      <c r="AJ1273" t="s">
        <v>155</v>
      </c>
      <c r="AK1273">
        <v>0</v>
      </c>
      <c r="AL1273">
        <v>1</v>
      </c>
      <c r="AM1273" t="s">
        <v>4774</v>
      </c>
      <c r="AN1273">
        <v>-32768</v>
      </c>
      <c r="AO1273">
        <v>32767</v>
      </c>
      <c r="AP1273" t="s">
        <v>4775</v>
      </c>
      <c r="AQ1273" s="1" t="s">
        <v>157</v>
      </c>
      <c r="AR1273" t="s">
        <v>158</v>
      </c>
      <c r="AS1273" t="str">
        <f>VLOOKUP('intouch变量（实型）'!$A1273,基本表格!$G:$Q,3,FALSE)</f>
        <v>DB1300,REAL1118</v>
      </c>
      <c r="AT1273" t="str">
        <f>VLOOKUP('intouch变量（实型）'!$A1273,基本表格!$G:$Q,10,FALSE)</f>
        <v>No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</row>
    <row r="1274" spans="1:55">
      <c r="A1274" s="10" t="s">
        <v>6772</v>
      </c>
      <c r="B1274" s="11" t="str">
        <f t="shared" si="21"/>
        <v>CHP3</v>
      </c>
      <c r="C1274" s="11" t="str">
        <f>VLOOKUP('intouch变量（实型）'!$A1274,基本表格!$G:$Q,2,FALSE)</f>
        <v>2147+P5-M13 刨片进料仓3#进料皮带分料器 反馈转速 上上限值</v>
      </c>
      <c r="D1274" t="s">
        <v>154</v>
      </c>
      <c r="E1274" t="s">
        <v>154</v>
      </c>
      <c r="F1274">
        <v>0</v>
      </c>
      <c r="G1274" t="s">
        <v>154</v>
      </c>
      <c r="H1274" t="s">
        <v>154</v>
      </c>
      <c r="I1274">
        <v>0</v>
      </c>
      <c r="J1274">
        <v>0</v>
      </c>
      <c r="L1274">
        <v>0</v>
      </c>
      <c r="M1274">
        <v>-32768</v>
      </c>
      <c r="N1274">
        <v>32767</v>
      </c>
      <c r="O1274">
        <v>0</v>
      </c>
      <c r="P1274">
        <v>0</v>
      </c>
      <c r="Q1274" t="s">
        <v>155</v>
      </c>
      <c r="R1274">
        <v>0</v>
      </c>
      <c r="S1274">
        <v>1</v>
      </c>
      <c r="T1274" t="s">
        <v>155</v>
      </c>
      <c r="U1274">
        <v>0</v>
      </c>
      <c r="V1274">
        <v>1</v>
      </c>
      <c r="W1274" t="s">
        <v>155</v>
      </c>
      <c r="X1274">
        <v>0</v>
      </c>
      <c r="Y1274">
        <v>1</v>
      </c>
      <c r="Z1274" t="s">
        <v>155</v>
      </c>
      <c r="AA1274">
        <v>0</v>
      </c>
      <c r="AB1274">
        <v>1</v>
      </c>
      <c r="AC1274" t="s">
        <v>155</v>
      </c>
      <c r="AD1274">
        <v>0</v>
      </c>
      <c r="AE1274">
        <v>1</v>
      </c>
      <c r="AF1274" t="s">
        <v>155</v>
      </c>
      <c r="AG1274">
        <v>0</v>
      </c>
      <c r="AH1274">
        <v>1</v>
      </c>
      <c r="AI1274">
        <v>0</v>
      </c>
      <c r="AJ1274" t="s">
        <v>155</v>
      </c>
      <c r="AK1274">
        <v>0</v>
      </c>
      <c r="AL1274">
        <v>1</v>
      </c>
      <c r="AM1274" t="s">
        <v>4774</v>
      </c>
      <c r="AN1274">
        <v>-32768</v>
      </c>
      <c r="AO1274">
        <v>32767</v>
      </c>
      <c r="AP1274" t="s">
        <v>4775</v>
      </c>
      <c r="AQ1274" s="1" t="s">
        <v>157</v>
      </c>
      <c r="AR1274" t="s">
        <v>158</v>
      </c>
      <c r="AS1274" t="str">
        <f>VLOOKUP('intouch变量（实型）'!$A1274,基本表格!$G:$Q,3,FALSE)</f>
        <v>DB1300,REAL1122</v>
      </c>
      <c r="AT1274" t="str">
        <f>VLOOKUP('intouch变量（实型）'!$A1274,基本表格!$G:$Q,10,FALSE)</f>
        <v>No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</row>
    <row r="1275" spans="1:55">
      <c r="A1275" s="10" t="s">
        <v>6773</v>
      </c>
      <c r="B1275" s="11" t="str">
        <f t="shared" si="21"/>
        <v>CHP3</v>
      </c>
      <c r="C1275" s="11" t="str">
        <f>VLOOKUP('intouch变量（实型）'!$A1275,基本表格!$G:$Q,2,FALSE)</f>
        <v>2147+P5-M13 刨片进料仓3#进料皮带分料器 反馈转速 下下限值</v>
      </c>
      <c r="D1275" t="s">
        <v>154</v>
      </c>
      <c r="E1275" t="s">
        <v>154</v>
      </c>
      <c r="F1275">
        <v>0</v>
      </c>
      <c r="G1275" t="s">
        <v>154</v>
      </c>
      <c r="H1275" t="s">
        <v>154</v>
      </c>
      <c r="I1275">
        <v>0</v>
      </c>
      <c r="J1275">
        <v>0</v>
      </c>
      <c r="L1275">
        <v>0</v>
      </c>
      <c r="M1275">
        <v>-32768</v>
      </c>
      <c r="N1275">
        <v>32767</v>
      </c>
      <c r="O1275">
        <v>0</v>
      </c>
      <c r="P1275">
        <v>0</v>
      </c>
      <c r="Q1275" t="s">
        <v>155</v>
      </c>
      <c r="R1275">
        <v>0</v>
      </c>
      <c r="S1275">
        <v>1</v>
      </c>
      <c r="T1275" t="s">
        <v>155</v>
      </c>
      <c r="U1275">
        <v>0</v>
      </c>
      <c r="V1275">
        <v>1</v>
      </c>
      <c r="W1275" t="s">
        <v>155</v>
      </c>
      <c r="X1275">
        <v>0</v>
      </c>
      <c r="Y1275">
        <v>1</v>
      </c>
      <c r="Z1275" t="s">
        <v>155</v>
      </c>
      <c r="AA1275">
        <v>0</v>
      </c>
      <c r="AB1275">
        <v>1</v>
      </c>
      <c r="AC1275" t="s">
        <v>155</v>
      </c>
      <c r="AD1275">
        <v>0</v>
      </c>
      <c r="AE1275">
        <v>1</v>
      </c>
      <c r="AF1275" t="s">
        <v>155</v>
      </c>
      <c r="AG1275">
        <v>0</v>
      </c>
      <c r="AH1275">
        <v>1</v>
      </c>
      <c r="AI1275">
        <v>0</v>
      </c>
      <c r="AJ1275" t="s">
        <v>155</v>
      </c>
      <c r="AK1275">
        <v>0</v>
      </c>
      <c r="AL1275">
        <v>1</v>
      </c>
      <c r="AM1275" t="s">
        <v>4774</v>
      </c>
      <c r="AN1275">
        <v>-32768</v>
      </c>
      <c r="AO1275">
        <v>32767</v>
      </c>
      <c r="AP1275" t="s">
        <v>4775</v>
      </c>
      <c r="AQ1275" s="1" t="s">
        <v>157</v>
      </c>
      <c r="AR1275" t="s">
        <v>158</v>
      </c>
      <c r="AS1275" t="str">
        <f>VLOOKUP('intouch变量（实型）'!$A1275,基本表格!$G:$Q,3,FALSE)</f>
        <v>DB1300,REAL1126</v>
      </c>
      <c r="AT1275" t="str">
        <f>VLOOKUP('intouch变量（实型）'!$A1275,基本表格!$G:$Q,10,FALSE)</f>
        <v>No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</row>
    <row r="1276" spans="1:55">
      <c r="A1276" s="10" t="s">
        <v>6774</v>
      </c>
      <c r="B1276" s="11" t="str">
        <f t="shared" ref="B1276:B1315" si="22">LEFT(A1276,4)</f>
        <v>CHP3</v>
      </c>
      <c r="C1276" s="11" t="str">
        <f>VLOOKUP('intouch变量（实型）'!$A1276,基本表格!$G:$Q,2,FALSE)</f>
        <v>2147+P5-M13 刨片进料仓3#进料皮带分料器 反馈电流 实际值</v>
      </c>
      <c r="D1276" t="s">
        <v>154</v>
      </c>
      <c r="E1276" t="s">
        <v>154</v>
      </c>
      <c r="F1276">
        <v>0</v>
      </c>
      <c r="G1276" t="s">
        <v>154</v>
      </c>
      <c r="H1276" t="s">
        <v>154</v>
      </c>
      <c r="I1276">
        <v>0</v>
      </c>
      <c r="J1276">
        <v>0</v>
      </c>
      <c r="L1276">
        <v>0</v>
      </c>
      <c r="M1276">
        <v>-32768</v>
      </c>
      <c r="N1276">
        <v>32767</v>
      </c>
      <c r="O1276">
        <v>0</v>
      </c>
      <c r="P1276">
        <v>0</v>
      </c>
      <c r="Q1276" t="s">
        <v>155</v>
      </c>
      <c r="R1276">
        <v>0</v>
      </c>
      <c r="S1276">
        <v>1</v>
      </c>
      <c r="T1276" t="s">
        <v>155</v>
      </c>
      <c r="U1276">
        <v>0</v>
      </c>
      <c r="V1276">
        <v>1</v>
      </c>
      <c r="W1276" t="s">
        <v>155</v>
      </c>
      <c r="X1276">
        <v>0</v>
      </c>
      <c r="Y1276">
        <v>1</v>
      </c>
      <c r="Z1276" t="s">
        <v>155</v>
      </c>
      <c r="AA1276">
        <v>0</v>
      </c>
      <c r="AB1276">
        <v>1</v>
      </c>
      <c r="AC1276" t="s">
        <v>155</v>
      </c>
      <c r="AD1276">
        <v>0</v>
      </c>
      <c r="AE1276">
        <v>1</v>
      </c>
      <c r="AF1276" t="s">
        <v>155</v>
      </c>
      <c r="AG1276">
        <v>0</v>
      </c>
      <c r="AH1276">
        <v>1</v>
      </c>
      <c r="AI1276">
        <v>0</v>
      </c>
      <c r="AJ1276" t="s">
        <v>155</v>
      </c>
      <c r="AK1276">
        <v>0</v>
      </c>
      <c r="AL1276">
        <v>1</v>
      </c>
      <c r="AM1276" t="s">
        <v>4774</v>
      </c>
      <c r="AN1276">
        <v>-32768</v>
      </c>
      <c r="AO1276">
        <v>32767</v>
      </c>
      <c r="AP1276" t="s">
        <v>4775</v>
      </c>
      <c r="AQ1276" s="1" t="s">
        <v>157</v>
      </c>
      <c r="AR1276" t="s">
        <v>158</v>
      </c>
      <c r="AS1276" t="str">
        <f>VLOOKUP('intouch变量（实型）'!$A1276,基本表格!$G:$Q,3,FALSE)</f>
        <v>DB1300,REAL1156</v>
      </c>
      <c r="AT1276" t="str">
        <f>VLOOKUP('intouch变量（实型）'!$A1276,基本表格!$G:$Q,10,FALSE)</f>
        <v>Yes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</row>
    <row r="1277" spans="1:55">
      <c r="A1277" s="10" t="s">
        <v>6775</v>
      </c>
      <c r="B1277" s="11" t="str">
        <f t="shared" si="22"/>
        <v>CHP3</v>
      </c>
      <c r="C1277" s="11" t="str">
        <f>VLOOKUP('intouch变量（实型）'!$A1277,基本表格!$G:$Q,2,FALSE)</f>
        <v>2147+P5-M13 刨片进料仓3#进料皮带分料器 反馈电流 量程</v>
      </c>
      <c r="D1277" t="s">
        <v>154</v>
      </c>
      <c r="E1277" t="s">
        <v>154</v>
      </c>
      <c r="F1277">
        <v>0</v>
      </c>
      <c r="G1277" t="s">
        <v>154</v>
      </c>
      <c r="H1277" t="s">
        <v>154</v>
      </c>
      <c r="I1277">
        <v>0</v>
      </c>
      <c r="J1277">
        <v>0</v>
      </c>
      <c r="L1277">
        <v>0</v>
      </c>
      <c r="M1277">
        <v>-32768</v>
      </c>
      <c r="N1277">
        <v>32767</v>
      </c>
      <c r="O1277">
        <v>0</v>
      </c>
      <c r="P1277">
        <v>0</v>
      </c>
      <c r="Q1277" t="s">
        <v>155</v>
      </c>
      <c r="R1277">
        <v>0</v>
      </c>
      <c r="S1277">
        <v>1</v>
      </c>
      <c r="T1277" t="s">
        <v>155</v>
      </c>
      <c r="U1277">
        <v>0</v>
      </c>
      <c r="V1277">
        <v>1</v>
      </c>
      <c r="W1277" t="s">
        <v>155</v>
      </c>
      <c r="X1277">
        <v>0</v>
      </c>
      <c r="Y1277">
        <v>1</v>
      </c>
      <c r="Z1277" t="s">
        <v>155</v>
      </c>
      <c r="AA1277">
        <v>0</v>
      </c>
      <c r="AB1277">
        <v>1</v>
      </c>
      <c r="AC1277" t="s">
        <v>155</v>
      </c>
      <c r="AD1277">
        <v>0</v>
      </c>
      <c r="AE1277">
        <v>1</v>
      </c>
      <c r="AF1277" t="s">
        <v>155</v>
      </c>
      <c r="AG1277">
        <v>0</v>
      </c>
      <c r="AH1277">
        <v>1</v>
      </c>
      <c r="AI1277">
        <v>0</v>
      </c>
      <c r="AJ1277" t="s">
        <v>155</v>
      </c>
      <c r="AK1277">
        <v>0</v>
      </c>
      <c r="AL1277">
        <v>1</v>
      </c>
      <c r="AM1277" t="s">
        <v>4774</v>
      </c>
      <c r="AN1277">
        <v>-32768</v>
      </c>
      <c r="AO1277">
        <v>32767</v>
      </c>
      <c r="AP1277" t="s">
        <v>4775</v>
      </c>
      <c r="AQ1277" s="1" t="s">
        <v>157</v>
      </c>
      <c r="AR1277" t="s">
        <v>158</v>
      </c>
      <c r="AS1277" t="str">
        <f>VLOOKUP('intouch变量（实型）'!$A1277,基本表格!$G:$Q,3,FALSE)</f>
        <v>DB1300,REAL1160</v>
      </c>
      <c r="AT1277" t="str">
        <f>VLOOKUP('intouch变量（实型）'!$A1277,基本表格!$G:$Q,10,FALSE)</f>
        <v>No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</row>
    <row r="1278" spans="1:55">
      <c r="A1278" s="10" t="s">
        <v>6776</v>
      </c>
      <c r="B1278" s="11" t="str">
        <f t="shared" si="22"/>
        <v>CHP3</v>
      </c>
      <c r="C1278" s="11" t="str">
        <f>VLOOKUP('intouch变量（实型）'!$A1278,基本表格!$G:$Q,2,FALSE)</f>
        <v>2147+P5-M13 刨片进料仓3#进料皮带分料器 反馈电流 上限值</v>
      </c>
      <c r="D1278" t="s">
        <v>154</v>
      </c>
      <c r="E1278" t="s">
        <v>154</v>
      </c>
      <c r="F1278">
        <v>0</v>
      </c>
      <c r="G1278" t="s">
        <v>154</v>
      </c>
      <c r="H1278" t="s">
        <v>154</v>
      </c>
      <c r="I1278">
        <v>0</v>
      </c>
      <c r="J1278">
        <v>0</v>
      </c>
      <c r="L1278">
        <v>0</v>
      </c>
      <c r="M1278">
        <v>-32768</v>
      </c>
      <c r="N1278">
        <v>32767</v>
      </c>
      <c r="O1278">
        <v>0</v>
      </c>
      <c r="P1278">
        <v>0</v>
      </c>
      <c r="Q1278" t="s">
        <v>155</v>
      </c>
      <c r="R1278">
        <v>0</v>
      </c>
      <c r="S1278">
        <v>1</v>
      </c>
      <c r="T1278" t="s">
        <v>155</v>
      </c>
      <c r="U1278">
        <v>0</v>
      </c>
      <c r="V1278">
        <v>1</v>
      </c>
      <c r="W1278" t="s">
        <v>155</v>
      </c>
      <c r="X1278">
        <v>0</v>
      </c>
      <c r="Y1278">
        <v>1</v>
      </c>
      <c r="Z1278" t="s">
        <v>155</v>
      </c>
      <c r="AA1278">
        <v>0</v>
      </c>
      <c r="AB1278">
        <v>1</v>
      </c>
      <c r="AC1278" t="s">
        <v>155</v>
      </c>
      <c r="AD1278">
        <v>0</v>
      </c>
      <c r="AE1278">
        <v>1</v>
      </c>
      <c r="AF1278" t="s">
        <v>155</v>
      </c>
      <c r="AG1278">
        <v>0</v>
      </c>
      <c r="AH1278">
        <v>1</v>
      </c>
      <c r="AI1278">
        <v>0</v>
      </c>
      <c r="AJ1278" t="s">
        <v>155</v>
      </c>
      <c r="AK1278">
        <v>0</v>
      </c>
      <c r="AL1278">
        <v>1</v>
      </c>
      <c r="AM1278" t="s">
        <v>4774</v>
      </c>
      <c r="AN1278">
        <v>-32768</v>
      </c>
      <c r="AO1278">
        <v>32767</v>
      </c>
      <c r="AP1278" t="s">
        <v>4775</v>
      </c>
      <c r="AQ1278" s="1" t="s">
        <v>157</v>
      </c>
      <c r="AR1278" t="s">
        <v>158</v>
      </c>
      <c r="AS1278" t="str">
        <f>VLOOKUP('intouch变量（实型）'!$A1278,基本表格!$G:$Q,3,FALSE)</f>
        <v>DB1300,REAL1164</v>
      </c>
      <c r="AT1278" t="str">
        <f>VLOOKUP('intouch变量（实型）'!$A1278,基本表格!$G:$Q,10,FALSE)</f>
        <v>No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</row>
    <row r="1279" spans="1:55">
      <c r="A1279" s="10" t="s">
        <v>6777</v>
      </c>
      <c r="B1279" s="11" t="str">
        <f t="shared" si="22"/>
        <v>CHP3</v>
      </c>
      <c r="C1279" s="11" t="str">
        <f>VLOOKUP('intouch变量（实型）'!$A1279,基本表格!$G:$Q,2,FALSE)</f>
        <v>2147+P5-M13 刨片进料仓3#进料皮带分料器 反馈电流 下限值</v>
      </c>
      <c r="D1279" t="s">
        <v>154</v>
      </c>
      <c r="E1279" t="s">
        <v>154</v>
      </c>
      <c r="F1279">
        <v>0</v>
      </c>
      <c r="G1279" t="s">
        <v>154</v>
      </c>
      <c r="H1279" t="s">
        <v>154</v>
      </c>
      <c r="I1279">
        <v>0</v>
      </c>
      <c r="J1279">
        <v>0</v>
      </c>
      <c r="L1279">
        <v>0</v>
      </c>
      <c r="M1279">
        <v>-32768</v>
      </c>
      <c r="N1279">
        <v>32767</v>
      </c>
      <c r="O1279">
        <v>0</v>
      </c>
      <c r="P1279">
        <v>0</v>
      </c>
      <c r="Q1279" t="s">
        <v>155</v>
      </c>
      <c r="R1279">
        <v>0</v>
      </c>
      <c r="S1279">
        <v>1</v>
      </c>
      <c r="T1279" t="s">
        <v>155</v>
      </c>
      <c r="U1279">
        <v>0</v>
      </c>
      <c r="V1279">
        <v>1</v>
      </c>
      <c r="W1279" t="s">
        <v>155</v>
      </c>
      <c r="X1279">
        <v>0</v>
      </c>
      <c r="Y1279">
        <v>1</v>
      </c>
      <c r="Z1279" t="s">
        <v>155</v>
      </c>
      <c r="AA1279">
        <v>0</v>
      </c>
      <c r="AB1279">
        <v>1</v>
      </c>
      <c r="AC1279" t="s">
        <v>155</v>
      </c>
      <c r="AD1279">
        <v>0</v>
      </c>
      <c r="AE1279">
        <v>1</v>
      </c>
      <c r="AF1279" t="s">
        <v>155</v>
      </c>
      <c r="AG1279">
        <v>0</v>
      </c>
      <c r="AH1279">
        <v>1</v>
      </c>
      <c r="AI1279">
        <v>0</v>
      </c>
      <c r="AJ1279" t="s">
        <v>155</v>
      </c>
      <c r="AK1279">
        <v>0</v>
      </c>
      <c r="AL1279">
        <v>1</v>
      </c>
      <c r="AM1279" t="s">
        <v>4774</v>
      </c>
      <c r="AN1279">
        <v>-32768</v>
      </c>
      <c r="AO1279">
        <v>32767</v>
      </c>
      <c r="AP1279" t="s">
        <v>4775</v>
      </c>
      <c r="AQ1279" s="1" t="s">
        <v>157</v>
      </c>
      <c r="AR1279" t="s">
        <v>158</v>
      </c>
      <c r="AS1279" t="str">
        <f>VLOOKUP('intouch变量（实型）'!$A1279,基本表格!$G:$Q,3,FALSE)</f>
        <v>DB1300,REAL1168</v>
      </c>
      <c r="AT1279" t="str">
        <f>VLOOKUP('intouch变量（实型）'!$A1279,基本表格!$G:$Q,10,FALSE)</f>
        <v>No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</row>
    <row r="1280" spans="1:55">
      <c r="A1280" s="10" t="s">
        <v>6778</v>
      </c>
      <c r="B1280" s="11" t="str">
        <f t="shared" si="22"/>
        <v>CHP3</v>
      </c>
      <c r="C1280" s="11" t="str">
        <f>VLOOKUP('intouch变量（实型）'!$A1280,基本表格!$G:$Q,2,FALSE)</f>
        <v>2147+P5-M13 刨片进料仓3#进料皮带分料器 反馈电流 上上限值</v>
      </c>
      <c r="D1280" t="s">
        <v>154</v>
      </c>
      <c r="E1280" t="s">
        <v>154</v>
      </c>
      <c r="F1280">
        <v>0</v>
      </c>
      <c r="G1280" t="s">
        <v>154</v>
      </c>
      <c r="H1280" t="s">
        <v>154</v>
      </c>
      <c r="I1280">
        <v>0</v>
      </c>
      <c r="J1280">
        <v>0</v>
      </c>
      <c r="L1280">
        <v>0</v>
      </c>
      <c r="M1280">
        <v>-32768</v>
      </c>
      <c r="N1280">
        <v>32767</v>
      </c>
      <c r="O1280">
        <v>0</v>
      </c>
      <c r="P1280">
        <v>0</v>
      </c>
      <c r="Q1280" t="s">
        <v>155</v>
      </c>
      <c r="R1280">
        <v>0</v>
      </c>
      <c r="S1280">
        <v>1</v>
      </c>
      <c r="T1280" t="s">
        <v>155</v>
      </c>
      <c r="U1280">
        <v>0</v>
      </c>
      <c r="V1280">
        <v>1</v>
      </c>
      <c r="W1280" t="s">
        <v>155</v>
      </c>
      <c r="X1280">
        <v>0</v>
      </c>
      <c r="Y1280">
        <v>1</v>
      </c>
      <c r="Z1280" t="s">
        <v>155</v>
      </c>
      <c r="AA1280">
        <v>0</v>
      </c>
      <c r="AB1280">
        <v>1</v>
      </c>
      <c r="AC1280" t="s">
        <v>155</v>
      </c>
      <c r="AD1280">
        <v>0</v>
      </c>
      <c r="AE1280">
        <v>1</v>
      </c>
      <c r="AF1280" t="s">
        <v>155</v>
      </c>
      <c r="AG1280">
        <v>0</v>
      </c>
      <c r="AH1280">
        <v>1</v>
      </c>
      <c r="AI1280">
        <v>0</v>
      </c>
      <c r="AJ1280" t="s">
        <v>155</v>
      </c>
      <c r="AK1280">
        <v>0</v>
      </c>
      <c r="AL1280">
        <v>1</v>
      </c>
      <c r="AM1280" t="s">
        <v>4774</v>
      </c>
      <c r="AN1280">
        <v>-32768</v>
      </c>
      <c r="AO1280">
        <v>32767</v>
      </c>
      <c r="AP1280" t="s">
        <v>4775</v>
      </c>
      <c r="AQ1280" s="1" t="s">
        <v>157</v>
      </c>
      <c r="AR1280" t="s">
        <v>158</v>
      </c>
      <c r="AS1280" t="str">
        <f>VLOOKUP('intouch变量（实型）'!$A1280,基本表格!$G:$Q,3,FALSE)</f>
        <v>DB1300,REAL1172</v>
      </c>
      <c r="AT1280" t="str">
        <f>VLOOKUP('intouch变量（实型）'!$A1280,基本表格!$G:$Q,10,FALSE)</f>
        <v>No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</row>
    <row r="1281" spans="1:55">
      <c r="A1281" s="10" t="s">
        <v>6779</v>
      </c>
      <c r="B1281" s="11" t="str">
        <f t="shared" si="22"/>
        <v>CHP3</v>
      </c>
      <c r="C1281" s="11" t="str">
        <f>VLOOKUP('intouch变量（实型）'!$A1281,基本表格!$G:$Q,2,FALSE)</f>
        <v>2147+P5-M13 刨片进料仓3#进料皮带分料器 反馈电流 下下限值</v>
      </c>
      <c r="D1281" t="s">
        <v>154</v>
      </c>
      <c r="E1281" t="s">
        <v>154</v>
      </c>
      <c r="F1281">
        <v>0</v>
      </c>
      <c r="G1281" t="s">
        <v>154</v>
      </c>
      <c r="H1281" t="s">
        <v>154</v>
      </c>
      <c r="I1281">
        <v>0</v>
      </c>
      <c r="J1281">
        <v>0</v>
      </c>
      <c r="L1281">
        <v>0</v>
      </c>
      <c r="M1281">
        <v>-32768</v>
      </c>
      <c r="N1281">
        <v>32767</v>
      </c>
      <c r="O1281">
        <v>0</v>
      </c>
      <c r="P1281">
        <v>0</v>
      </c>
      <c r="Q1281" t="s">
        <v>155</v>
      </c>
      <c r="R1281">
        <v>0</v>
      </c>
      <c r="S1281">
        <v>1</v>
      </c>
      <c r="T1281" t="s">
        <v>155</v>
      </c>
      <c r="U1281">
        <v>0</v>
      </c>
      <c r="V1281">
        <v>1</v>
      </c>
      <c r="W1281" t="s">
        <v>155</v>
      </c>
      <c r="X1281">
        <v>0</v>
      </c>
      <c r="Y1281">
        <v>1</v>
      </c>
      <c r="Z1281" t="s">
        <v>155</v>
      </c>
      <c r="AA1281">
        <v>0</v>
      </c>
      <c r="AB1281">
        <v>1</v>
      </c>
      <c r="AC1281" t="s">
        <v>155</v>
      </c>
      <c r="AD1281">
        <v>0</v>
      </c>
      <c r="AE1281">
        <v>1</v>
      </c>
      <c r="AF1281" t="s">
        <v>155</v>
      </c>
      <c r="AG1281">
        <v>0</v>
      </c>
      <c r="AH1281">
        <v>1</v>
      </c>
      <c r="AI1281">
        <v>0</v>
      </c>
      <c r="AJ1281" t="s">
        <v>155</v>
      </c>
      <c r="AK1281">
        <v>0</v>
      </c>
      <c r="AL1281">
        <v>1</v>
      </c>
      <c r="AM1281" t="s">
        <v>4774</v>
      </c>
      <c r="AN1281">
        <v>-32768</v>
      </c>
      <c r="AO1281">
        <v>32767</v>
      </c>
      <c r="AP1281" t="s">
        <v>4775</v>
      </c>
      <c r="AQ1281" s="1" t="s">
        <v>157</v>
      </c>
      <c r="AR1281" t="s">
        <v>158</v>
      </c>
      <c r="AS1281" t="str">
        <f>VLOOKUP('intouch变量（实型）'!$A1281,基本表格!$G:$Q,3,FALSE)</f>
        <v>DB1300,REAL1176</v>
      </c>
      <c r="AT1281" t="str">
        <f>VLOOKUP('intouch变量（实型）'!$A1281,基本表格!$G:$Q,10,FALSE)</f>
        <v>No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</row>
    <row r="1282" spans="1:55">
      <c r="A1282" s="10" t="s">
        <v>6780</v>
      </c>
      <c r="B1282" s="11" t="str">
        <f t="shared" si="22"/>
        <v>CHP4</v>
      </c>
      <c r="C1282" s="11" t="str">
        <f>VLOOKUP('intouch变量（实型）'!$A1282,基本表格!$G:$Q,2,FALSE)</f>
        <v>刨片进料仓4#进料皮带分料器 给定频率 实际值</v>
      </c>
      <c r="D1282" t="s">
        <v>154</v>
      </c>
      <c r="E1282" t="s">
        <v>154</v>
      </c>
      <c r="F1282">
        <v>0</v>
      </c>
      <c r="G1282" t="s">
        <v>154</v>
      </c>
      <c r="H1282" t="s">
        <v>154</v>
      </c>
      <c r="I1282">
        <v>0</v>
      </c>
      <c r="J1282">
        <v>0</v>
      </c>
      <c r="L1282">
        <v>0</v>
      </c>
      <c r="M1282">
        <v>-32768</v>
      </c>
      <c r="N1282">
        <v>32767</v>
      </c>
      <c r="O1282">
        <v>0</v>
      </c>
      <c r="P1282">
        <v>0</v>
      </c>
      <c r="Q1282" t="s">
        <v>155</v>
      </c>
      <c r="R1282">
        <v>0</v>
      </c>
      <c r="S1282">
        <v>1</v>
      </c>
      <c r="T1282" t="s">
        <v>155</v>
      </c>
      <c r="U1282">
        <v>0</v>
      </c>
      <c r="V1282">
        <v>1</v>
      </c>
      <c r="W1282" t="s">
        <v>155</v>
      </c>
      <c r="X1282">
        <v>0</v>
      </c>
      <c r="Y1282">
        <v>1</v>
      </c>
      <c r="Z1282" t="s">
        <v>155</v>
      </c>
      <c r="AA1282">
        <v>0</v>
      </c>
      <c r="AB1282">
        <v>1</v>
      </c>
      <c r="AC1282" t="s">
        <v>155</v>
      </c>
      <c r="AD1282">
        <v>0</v>
      </c>
      <c r="AE1282">
        <v>1</v>
      </c>
      <c r="AF1282" t="s">
        <v>155</v>
      </c>
      <c r="AG1282">
        <v>0</v>
      </c>
      <c r="AH1282">
        <v>1</v>
      </c>
      <c r="AI1282">
        <v>0</v>
      </c>
      <c r="AJ1282" t="s">
        <v>155</v>
      </c>
      <c r="AK1282">
        <v>0</v>
      </c>
      <c r="AL1282">
        <v>1</v>
      </c>
      <c r="AM1282" t="s">
        <v>4774</v>
      </c>
      <c r="AN1282">
        <v>-32768</v>
      </c>
      <c r="AO1282">
        <v>32767</v>
      </c>
      <c r="AP1282" t="s">
        <v>4775</v>
      </c>
      <c r="AQ1282" s="1" t="s">
        <v>157</v>
      </c>
      <c r="AR1282" t="s">
        <v>158</v>
      </c>
      <c r="AS1282" t="str">
        <f>VLOOKUP('intouch变量（实型）'!$A1282,基本表格!$G:$Q,3,FALSE)</f>
        <v>DB1400,REAL956</v>
      </c>
      <c r="AT1282" t="str">
        <f>VLOOKUP('intouch变量（实型）'!$A1282,基本表格!$G:$Q,10,FALSE)</f>
        <v>Yes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</row>
    <row r="1283" spans="1:55">
      <c r="A1283" s="10" t="s">
        <v>6781</v>
      </c>
      <c r="B1283" s="11" t="str">
        <f t="shared" si="22"/>
        <v>CHP4</v>
      </c>
      <c r="C1283" s="11" t="str">
        <f>VLOOKUP('intouch变量（实型）'!$A1283,基本表格!$G:$Q,2,FALSE)</f>
        <v>刨片进料仓4#进料皮带分料器 给定频率 量程</v>
      </c>
      <c r="D1283" t="s">
        <v>154</v>
      </c>
      <c r="E1283" t="s">
        <v>154</v>
      </c>
      <c r="F1283">
        <v>0</v>
      </c>
      <c r="G1283" t="s">
        <v>154</v>
      </c>
      <c r="H1283" t="s">
        <v>154</v>
      </c>
      <c r="I1283">
        <v>0</v>
      </c>
      <c r="J1283">
        <v>0</v>
      </c>
      <c r="L1283">
        <v>0</v>
      </c>
      <c r="M1283">
        <v>-32768</v>
      </c>
      <c r="N1283">
        <v>32767</v>
      </c>
      <c r="O1283">
        <v>0</v>
      </c>
      <c r="P1283">
        <v>0</v>
      </c>
      <c r="Q1283" t="s">
        <v>155</v>
      </c>
      <c r="R1283">
        <v>0</v>
      </c>
      <c r="S1283">
        <v>1</v>
      </c>
      <c r="T1283" t="s">
        <v>155</v>
      </c>
      <c r="U1283">
        <v>0</v>
      </c>
      <c r="V1283">
        <v>1</v>
      </c>
      <c r="W1283" t="s">
        <v>155</v>
      </c>
      <c r="X1283">
        <v>0</v>
      </c>
      <c r="Y1283">
        <v>1</v>
      </c>
      <c r="Z1283" t="s">
        <v>155</v>
      </c>
      <c r="AA1283">
        <v>0</v>
      </c>
      <c r="AB1283">
        <v>1</v>
      </c>
      <c r="AC1283" t="s">
        <v>155</v>
      </c>
      <c r="AD1283">
        <v>0</v>
      </c>
      <c r="AE1283">
        <v>1</v>
      </c>
      <c r="AF1283" t="s">
        <v>155</v>
      </c>
      <c r="AG1283">
        <v>0</v>
      </c>
      <c r="AH1283">
        <v>1</v>
      </c>
      <c r="AI1283">
        <v>0</v>
      </c>
      <c r="AJ1283" t="s">
        <v>155</v>
      </c>
      <c r="AK1283">
        <v>0</v>
      </c>
      <c r="AL1283">
        <v>1</v>
      </c>
      <c r="AM1283" t="s">
        <v>4774</v>
      </c>
      <c r="AN1283">
        <v>-32768</v>
      </c>
      <c r="AO1283">
        <v>32767</v>
      </c>
      <c r="AP1283" t="s">
        <v>4775</v>
      </c>
      <c r="AQ1283" s="1" t="s">
        <v>157</v>
      </c>
      <c r="AR1283" t="s">
        <v>158</v>
      </c>
      <c r="AS1283" t="str">
        <f>VLOOKUP('intouch变量（实型）'!$A1283,基本表格!$G:$Q,3,FALSE)</f>
        <v>DB1400,REAL960</v>
      </c>
      <c r="AT1283" t="str">
        <f>VLOOKUP('intouch变量（实型）'!$A1283,基本表格!$G:$Q,10,FALSE)</f>
        <v>No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</row>
    <row r="1284" spans="1:55">
      <c r="A1284" s="10" t="s">
        <v>6782</v>
      </c>
      <c r="B1284" s="11" t="str">
        <f t="shared" si="22"/>
        <v>CHP4</v>
      </c>
      <c r="C1284" s="11" t="str">
        <f>VLOOKUP('intouch变量（实型）'!$A1284,基本表格!$G:$Q,2,FALSE)</f>
        <v>刨片进料仓4#进料皮带分料器 给定频率 上限值</v>
      </c>
      <c r="D1284" t="s">
        <v>154</v>
      </c>
      <c r="E1284" t="s">
        <v>154</v>
      </c>
      <c r="F1284">
        <v>0</v>
      </c>
      <c r="G1284" t="s">
        <v>154</v>
      </c>
      <c r="H1284" t="s">
        <v>154</v>
      </c>
      <c r="I1284">
        <v>0</v>
      </c>
      <c r="J1284">
        <v>0</v>
      </c>
      <c r="L1284">
        <v>0</v>
      </c>
      <c r="M1284">
        <v>-32768</v>
      </c>
      <c r="N1284">
        <v>32767</v>
      </c>
      <c r="O1284">
        <v>0</v>
      </c>
      <c r="P1284">
        <v>0</v>
      </c>
      <c r="Q1284" t="s">
        <v>155</v>
      </c>
      <c r="R1284">
        <v>0</v>
      </c>
      <c r="S1284">
        <v>1</v>
      </c>
      <c r="T1284" t="s">
        <v>155</v>
      </c>
      <c r="U1284">
        <v>0</v>
      </c>
      <c r="V1284">
        <v>1</v>
      </c>
      <c r="W1284" t="s">
        <v>155</v>
      </c>
      <c r="X1284">
        <v>0</v>
      </c>
      <c r="Y1284">
        <v>1</v>
      </c>
      <c r="Z1284" t="s">
        <v>155</v>
      </c>
      <c r="AA1284">
        <v>0</v>
      </c>
      <c r="AB1284">
        <v>1</v>
      </c>
      <c r="AC1284" t="s">
        <v>155</v>
      </c>
      <c r="AD1284">
        <v>0</v>
      </c>
      <c r="AE1284">
        <v>1</v>
      </c>
      <c r="AF1284" t="s">
        <v>155</v>
      </c>
      <c r="AG1284">
        <v>0</v>
      </c>
      <c r="AH1284">
        <v>1</v>
      </c>
      <c r="AI1284">
        <v>0</v>
      </c>
      <c r="AJ1284" t="s">
        <v>155</v>
      </c>
      <c r="AK1284">
        <v>0</v>
      </c>
      <c r="AL1284">
        <v>1</v>
      </c>
      <c r="AM1284" t="s">
        <v>4774</v>
      </c>
      <c r="AN1284">
        <v>-32768</v>
      </c>
      <c r="AO1284">
        <v>32767</v>
      </c>
      <c r="AP1284" t="s">
        <v>4775</v>
      </c>
      <c r="AQ1284" s="1" t="s">
        <v>157</v>
      </c>
      <c r="AR1284" t="s">
        <v>158</v>
      </c>
      <c r="AS1284" t="str">
        <f>VLOOKUP('intouch变量（实型）'!$A1284,基本表格!$G:$Q,3,FALSE)</f>
        <v>DB1400,REAL964</v>
      </c>
      <c r="AT1284" t="str">
        <f>VLOOKUP('intouch变量（实型）'!$A1284,基本表格!$G:$Q,10,FALSE)</f>
        <v>No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</row>
    <row r="1285" spans="1:55">
      <c r="A1285" s="10" t="s">
        <v>6783</v>
      </c>
      <c r="B1285" s="11" t="str">
        <f t="shared" si="22"/>
        <v>CHP4</v>
      </c>
      <c r="C1285" s="11" t="str">
        <f>VLOOKUP('intouch变量（实型）'!$A1285,基本表格!$G:$Q,2,FALSE)</f>
        <v>刨片进料仓4#进料皮带分料器 给定频率 下限值</v>
      </c>
      <c r="D1285" t="s">
        <v>154</v>
      </c>
      <c r="E1285" t="s">
        <v>154</v>
      </c>
      <c r="F1285">
        <v>0</v>
      </c>
      <c r="G1285" t="s">
        <v>154</v>
      </c>
      <c r="H1285" t="s">
        <v>154</v>
      </c>
      <c r="I1285">
        <v>0</v>
      </c>
      <c r="J1285">
        <v>0</v>
      </c>
      <c r="L1285">
        <v>0</v>
      </c>
      <c r="M1285">
        <v>-32768</v>
      </c>
      <c r="N1285">
        <v>32767</v>
      </c>
      <c r="O1285">
        <v>0</v>
      </c>
      <c r="P1285">
        <v>0</v>
      </c>
      <c r="Q1285" t="s">
        <v>155</v>
      </c>
      <c r="R1285">
        <v>0</v>
      </c>
      <c r="S1285">
        <v>1</v>
      </c>
      <c r="T1285" t="s">
        <v>155</v>
      </c>
      <c r="U1285">
        <v>0</v>
      </c>
      <c r="V1285">
        <v>1</v>
      </c>
      <c r="W1285" t="s">
        <v>155</v>
      </c>
      <c r="X1285">
        <v>0</v>
      </c>
      <c r="Y1285">
        <v>1</v>
      </c>
      <c r="Z1285" t="s">
        <v>155</v>
      </c>
      <c r="AA1285">
        <v>0</v>
      </c>
      <c r="AB1285">
        <v>1</v>
      </c>
      <c r="AC1285" t="s">
        <v>155</v>
      </c>
      <c r="AD1285">
        <v>0</v>
      </c>
      <c r="AE1285">
        <v>1</v>
      </c>
      <c r="AF1285" t="s">
        <v>155</v>
      </c>
      <c r="AG1285">
        <v>0</v>
      </c>
      <c r="AH1285">
        <v>1</v>
      </c>
      <c r="AI1285">
        <v>0</v>
      </c>
      <c r="AJ1285" t="s">
        <v>155</v>
      </c>
      <c r="AK1285">
        <v>0</v>
      </c>
      <c r="AL1285">
        <v>1</v>
      </c>
      <c r="AM1285" t="s">
        <v>4774</v>
      </c>
      <c r="AN1285">
        <v>-32768</v>
      </c>
      <c r="AO1285">
        <v>32767</v>
      </c>
      <c r="AP1285" t="s">
        <v>4775</v>
      </c>
      <c r="AQ1285" s="1" t="s">
        <v>157</v>
      </c>
      <c r="AR1285" t="s">
        <v>158</v>
      </c>
      <c r="AS1285" t="str">
        <f>VLOOKUP('intouch变量（实型）'!$A1285,基本表格!$G:$Q,3,FALSE)</f>
        <v>DB1400,REAL968</v>
      </c>
      <c r="AT1285" t="str">
        <f>VLOOKUP('intouch变量（实型）'!$A1285,基本表格!$G:$Q,10,FALSE)</f>
        <v>No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</row>
    <row r="1286" spans="1:55">
      <c r="A1286" s="10" t="s">
        <v>6784</v>
      </c>
      <c r="B1286" s="11" t="str">
        <f t="shared" si="22"/>
        <v>CHP4</v>
      </c>
      <c r="C1286" s="11" t="str">
        <f>VLOOKUP('intouch变量（实型）'!$A1286,基本表格!$G:$Q,2,FALSE)</f>
        <v>刨片进料仓4#进料皮带分料器 给定频率 上上限值</v>
      </c>
      <c r="D1286" t="s">
        <v>154</v>
      </c>
      <c r="E1286" t="s">
        <v>154</v>
      </c>
      <c r="F1286">
        <v>0</v>
      </c>
      <c r="G1286" t="s">
        <v>154</v>
      </c>
      <c r="H1286" t="s">
        <v>154</v>
      </c>
      <c r="I1286">
        <v>0</v>
      </c>
      <c r="J1286">
        <v>0</v>
      </c>
      <c r="L1286">
        <v>0</v>
      </c>
      <c r="M1286">
        <v>-32768</v>
      </c>
      <c r="N1286">
        <v>32767</v>
      </c>
      <c r="O1286">
        <v>0</v>
      </c>
      <c r="P1286">
        <v>0</v>
      </c>
      <c r="Q1286" t="s">
        <v>155</v>
      </c>
      <c r="R1286">
        <v>0</v>
      </c>
      <c r="S1286">
        <v>1</v>
      </c>
      <c r="T1286" t="s">
        <v>155</v>
      </c>
      <c r="U1286">
        <v>0</v>
      </c>
      <c r="V1286">
        <v>1</v>
      </c>
      <c r="W1286" t="s">
        <v>155</v>
      </c>
      <c r="X1286">
        <v>0</v>
      </c>
      <c r="Y1286">
        <v>1</v>
      </c>
      <c r="Z1286" t="s">
        <v>155</v>
      </c>
      <c r="AA1286">
        <v>0</v>
      </c>
      <c r="AB1286">
        <v>1</v>
      </c>
      <c r="AC1286" t="s">
        <v>155</v>
      </c>
      <c r="AD1286">
        <v>0</v>
      </c>
      <c r="AE1286">
        <v>1</v>
      </c>
      <c r="AF1286" t="s">
        <v>155</v>
      </c>
      <c r="AG1286">
        <v>0</v>
      </c>
      <c r="AH1286">
        <v>1</v>
      </c>
      <c r="AI1286">
        <v>0</v>
      </c>
      <c r="AJ1286" t="s">
        <v>155</v>
      </c>
      <c r="AK1286">
        <v>0</v>
      </c>
      <c r="AL1286">
        <v>1</v>
      </c>
      <c r="AM1286" t="s">
        <v>4774</v>
      </c>
      <c r="AN1286">
        <v>-32768</v>
      </c>
      <c r="AO1286">
        <v>32767</v>
      </c>
      <c r="AP1286" t="s">
        <v>4775</v>
      </c>
      <c r="AQ1286" s="1" t="s">
        <v>157</v>
      </c>
      <c r="AR1286" t="s">
        <v>158</v>
      </c>
      <c r="AS1286" t="str">
        <f>VLOOKUP('intouch变量（实型）'!$A1286,基本表格!$G:$Q,3,FALSE)</f>
        <v>DB1400,REAL972</v>
      </c>
      <c r="AT1286" t="str">
        <f>VLOOKUP('intouch变量（实型）'!$A1286,基本表格!$G:$Q,10,FALSE)</f>
        <v>No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</row>
    <row r="1287" spans="1:55">
      <c r="A1287" s="10" t="s">
        <v>6785</v>
      </c>
      <c r="B1287" s="11" t="str">
        <f t="shared" si="22"/>
        <v>CHP4</v>
      </c>
      <c r="C1287" s="11" t="str">
        <f>VLOOKUP('intouch变量（实型）'!$A1287,基本表格!$G:$Q,2,FALSE)</f>
        <v>刨片进料仓4#进料皮带分料器 给定频率 下下限值</v>
      </c>
      <c r="D1287" t="s">
        <v>154</v>
      </c>
      <c r="E1287" t="s">
        <v>154</v>
      </c>
      <c r="F1287">
        <v>0</v>
      </c>
      <c r="G1287" t="s">
        <v>154</v>
      </c>
      <c r="H1287" t="s">
        <v>154</v>
      </c>
      <c r="I1287">
        <v>0</v>
      </c>
      <c r="J1287">
        <v>0</v>
      </c>
      <c r="L1287">
        <v>0</v>
      </c>
      <c r="M1287">
        <v>-32768</v>
      </c>
      <c r="N1287">
        <v>32767</v>
      </c>
      <c r="O1287">
        <v>0</v>
      </c>
      <c r="P1287">
        <v>0</v>
      </c>
      <c r="Q1287" t="s">
        <v>155</v>
      </c>
      <c r="R1287">
        <v>0</v>
      </c>
      <c r="S1287">
        <v>1</v>
      </c>
      <c r="T1287" t="s">
        <v>155</v>
      </c>
      <c r="U1287">
        <v>0</v>
      </c>
      <c r="V1287">
        <v>1</v>
      </c>
      <c r="W1287" t="s">
        <v>155</v>
      </c>
      <c r="X1287">
        <v>0</v>
      </c>
      <c r="Y1287">
        <v>1</v>
      </c>
      <c r="Z1287" t="s">
        <v>155</v>
      </c>
      <c r="AA1287">
        <v>0</v>
      </c>
      <c r="AB1287">
        <v>1</v>
      </c>
      <c r="AC1287" t="s">
        <v>155</v>
      </c>
      <c r="AD1287">
        <v>0</v>
      </c>
      <c r="AE1287">
        <v>1</v>
      </c>
      <c r="AF1287" t="s">
        <v>155</v>
      </c>
      <c r="AG1287">
        <v>0</v>
      </c>
      <c r="AH1287">
        <v>1</v>
      </c>
      <c r="AI1287">
        <v>0</v>
      </c>
      <c r="AJ1287" t="s">
        <v>155</v>
      </c>
      <c r="AK1287">
        <v>0</v>
      </c>
      <c r="AL1287">
        <v>1</v>
      </c>
      <c r="AM1287" t="s">
        <v>4774</v>
      </c>
      <c r="AN1287">
        <v>-32768</v>
      </c>
      <c r="AO1287">
        <v>32767</v>
      </c>
      <c r="AP1287" t="s">
        <v>4775</v>
      </c>
      <c r="AQ1287" s="1" t="s">
        <v>157</v>
      </c>
      <c r="AR1287" t="s">
        <v>158</v>
      </c>
      <c r="AS1287" t="str">
        <f>VLOOKUP('intouch变量（实型）'!$A1287,基本表格!$G:$Q,3,FALSE)</f>
        <v>DB1400,REAL976</v>
      </c>
      <c r="AT1287" t="str">
        <f>VLOOKUP('intouch变量（实型）'!$A1287,基本表格!$G:$Q,10,FALSE)</f>
        <v>No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</row>
    <row r="1288" spans="1:55">
      <c r="A1288" s="10" t="s">
        <v>6786</v>
      </c>
      <c r="B1288" s="11" t="str">
        <f t="shared" si="22"/>
        <v>CHP4</v>
      </c>
      <c r="C1288" s="11" t="str">
        <f>VLOOKUP('intouch变量（实型）'!$A1288,基本表格!$G:$Q,2,FALSE)</f>
        <v>刨片进料仓4#进料皮带分料器 反馈频率 实际值</v>
      </c>
      <c r="D1288" t="s">
        <v>154</v>
      </c>
      <c r="E1288" t="s">
        <v>154</v>
      </c>
      <c r="F1288">
        <v>0</v>
      </c>
      <c r="G1288" t="s">
        <v>154</v>
      </c>
      <c r="H1288" t="s">
        <v>154</v>
      </c>
      <c r="I1288">
        <v>0</v>
      </c>
      <c r="J1288">
        <v>0</v>
      </c>
      <c r="L1288">
        <v>0</v>
      </c>
      <c r="M1288">
        <v>-32768</v>
      </c>
      <c r="N1288">
        <v>32767</v>
      </c>
      <c r="O1288">
        <v>0</v>
      </c>
      <c r="P1288">
        <v>0</v>
      </c>
      <c r="Q1288" t="s">
        <v>155</v>
      </c>
      <c r="R1288">
        <v>0</v>
      </c>
      <c r="S1288">
        <v>1</v>
      </c>
      <c r="T1288" t="s">
        <v>155</v>
      </c>
      <c r="U1288">
        <v>0</v>
      </c>
      <c r="V1288">
        <v>1</v>
      </c>
      <c r="W1288" t="s">
        <v>155</v>
      </c>
      <c r="X1288">
        <v>0</v>
      </c>
      <c r="Y1288">
        <v>1</v>
      </c>
      <c r="Z1288" t="s">
        <v>155</v>
      </c>
      <c r="AA1288">
        <v>0</v>
      </c>
      <c r="AB1288">
        <v>1</v>
      </c>
      <c r="AC1288" t="s">
        <v>155</v>
      </c>
      <c r="AD1288">
        <v>0</v>
      </c>
      <c r="AE1288">
        <v>1</v>
      </c>
      <c r="AF1288" t="s">
        <v>155</v>
      </c>
      <c r="AG1288">
        <v>0</v>
      </c>
      <c r="AH1288">
        <v>1</v>
      </c>
      <c r="AI1288">
        <v>0</v>
      </c>
      <c r="AJ1288" t="s">
        <v>155</v>
      </c>
      <c r="AK1288">
        <v>0</v>
      </c>
      <c r="AL1288">
        <v>1</v>
      </c>
      <c r="AM1288" t="s">
        <v>4774</v>
      </c>
      <c r="AN1288">
        <v>-32768</v>
      </c>
      <c r="AO1288">
        <v>32767</v>
      </c>
      <c r="AP1288" t="s">
        <v>4775</v>
      </c>
      <c r="AQ1288" s="1" t="s">
        <v>157</v>
      </c>
      <c r="AR1288" t="s">
        <v>158</v>
      </c>
      <c r="AS1288" t="str">
        <f>VLOOKUP('intouch变量（实型）'!$A1288,基本表格!$G:$Q,3,FALSE)</f>
        <v>DB1400,REAL1006</v>
      </c>
      <c r="AT1288" t="str">
        <f>VLOOKUP('intouch变量（实型）'!$A1288,基本表格!$G:$Q,10,FALSE)</f>
        <v>Yes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</row>
    <row r="1289" spans="1:55">
      <c r="A1289" s="10" t="s">
        <v>6787</v>
      </c>
      <c r="B1289" s="11" t="str">
        <f t="shared" si="22"/>
        <v>CHP4</v>
      </c>
      <c r="C1289" s="11" t="str">
        <f>VLOOKUP('intouch变量（实型）'!$A1289,基本表格!$G:$Q,2,FALSE)</f>
        <v>刨片进料仓4#进料皮带分料器 反馈频率 量程</v>
      </c>
      <c r="D1289" t="s">
        <v>154</v>
      </c>
      <c r="E1289" t="s">
        <v>154</v>
      </c>
      <c r="F1289">
        <v>0</v>
      </c>
      <c r="G1289" t="s">
        <v>154</v>
      </c>
      <c r="H1289" t="s">
        <v>154</v>
      </c>
      <c r="I1289">
        <v>0</v>
      </c>
      <c r="J1289">
        <v>0</v>
      </c>
      <c r="L1289">
        <v>0</v>
      </c>
      <c r="M1289">
        <v>-32768</v>
      </c>
      <c r="N1289">
        <v>32767</v>
      </c>
      <c r="O1289">
        <v>0</v>
      </c>
      <c r="P1289">
        <v>0</v>
      </c>
      <c r="Q1289" t="s">
        <v>155</v>
      </c>
      <c r="R1289">
        <v>0</v>
      </c>
      <c r="S1289">
        <v>1</v>
      </c>
      <c r="T1289" t="s">
        <v>155</v>
      </c>
      <c r="U1289">
        <v>0</v>
      </c>
      <c r="V1289">
        <v>1</v>
      </c>
      <c r="W1289" t="s">
        <v>155</v>
      </c>
      <c r="X1289">
        <v>0</v>
      </c>
      <c r="Y1289">
        <v>1</v>
      </c>
      <c r="Z1289" t="s">
        <v>155</v>
      </c>
      <c r="AA1289">
        <v>0</v>
      </c>
      <c r="AB1289">
        <v>1</v>
      </c>
      <c r="AC1289" t="s">
        <v>155</v>
      </c>
      <c r="AD1289">
        <v>0</v>
      </c>
      <c r="AE1289">
        <v>1</v>
      </c>
      <c r="AF1289" t="s">
        <v>155</v>
      </c>
      <c r="AG1289">
        <v>0</v>
      </c>
      <c r="AH1289">
        <v>1</v>
      </c>
      <c r="AI1289">
        <v>0</v>
      </c>
      <c r="AJ1289" t="s">
        <v>155</v>
      </c>
      <c r="AK1289">
        <v>0</v>
      </c>
      <c r="AL1289">
        <v>1</v>
      </c>
      <c r="AM1289" t="s">
        <v>4774</v>
      </c>
      <c r="AN1289">
        <v>-32768</v>
      </c>
      <c r="AO1289">
        <v>32767</v>
      </c>
      <c r="AP1289" t="s">
        <v>4775</v>
      </c>
      <c r="AQ1289" s="1" t="s">
        <v>157</v>
      </c>
      <c r="AR1289" t="s">
        <v>158</v>
      </c>
      <c r="AS1289" t="str">
        <f>VLOOKUP('intouch变量（实型）'!$A1289,基本表格!$G:$Q,3,FALSE)</f>
        <v>DB1400,REAL1010</v>
      </c>
      <c r="AT1289" t="str">
        <f>VLOOKUP('intouch变量（实型）'!$A1289,基本表格!$G:$Q,10,FALSE)</f>
        <v>No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</row>
    <row r="1290" spans="1:55">
      <c r="A1290" s="10" t="s">
        <v>6788</v>
      </c>
      <c r="B1290" s="11" t="str">
        <f t="shared" si="22"/>
        <v>CHP4</v>
      </c>
      <c r="C1290" s="11" t="str">
        <f>VLOOKUP('intouch变量（实型）'!$A1290,基本表格!$G:$Q,2,FALSE)</f>
        <v>刨片进料仓4#进料皮带分料器 反馈频率 上限值</v>
      </c>
      <c r="D1290" t="s">
        <v>154</v>
      </c>
      <c r="E1290" t="s">
        <v>154</v>
      </c>
      <c r="F1290">
        <v>0</v>
      </c>
      <c r="G1290" t="s">
        <v>154</v>
      </c>
      <c r="H1290" t="s">
        <v>154</v>
      </c>
      <c r="I1290">
        <v>0</v>
      </c>
      <c r="J1290">
        <v>0</v>
      </c>
      <c r="L1290">
        <v>0</v>
      </c>
      <c r="M1290">
        <v>-32768</v>
      </c>
      <c r="N1290">
        <v>32767</v>
      </c>
      <c r="O1290">
        <v>0</v>
      </c>
      <c r="P1290">
        <v>0</v>
      </c>
      <c r="Q1290" t="s">
        <v>155</v>
      </c>
      <c r="R1290">
        <v>0</v>
      </c>
      <c r="S1290">
        <v>1</v>
      </c>
      <c r="T1290" t="s">
        <v>155</v>
      </c>
      <c r="U1290">
        <v>0</v>
      </c>
      <c r="V1290">
        <v>1</v>
      </c>
      <c r="W1290" t="s">
        <v>155</v>
      </c>
      <c r="X1290">
        <v>0</v>
      </c>
      <c r="Y1290">
        <v>1</v>
      </c>
      <c r="Z1290" t="s">
        <v>155</v>
      </c>
      <c r="AA1290">
        <v>0</v>
      </c>
      <c r="AB1290">
        <v>1</v>
      </c>
      <c r="AC1290" t="s">
        <v>155</v>
      </c>
      <c r="AD1290">
        <v>0</v>
      </c>
      <c r="AE1290">
        <v>1</v>
      </c>
      <c r="AF1290" t="s">
        <v>155</v>
      </c>
      <c r="AG1290">
        <v>0</v>
      </c>
      <c r="AH1290">
        <v>1</v>
      </c>
      <c r="AI1290">
        <v>0</v>
      </c>
      <c r="AJ1290" t="s">
        <v>155</v>
      </c>
      <c r="AK1290">
        <v>0</v>
      </c>
      <c r="AL1290">
        <v>1</v>
      </c>
      <c r="AM1290" t="s">
        <v>4774</v>
      </c>
      <c r="AN1290">
        <v>-32768</v>
      </c>
      <c r="AO1290">
        <v>32767</v>
      </c>
      <c r="AP1290" t="s">
        <v>4775</v>
      </c>
      <c r="AQ1290" s="1" t="s">
        <v>157</v>
      </c>
      <c r="AR1290" t="s">
        <v>158</v>
      </c>
      <c r="AS1290" t="str">
        <f>VLOOKUP('intouch变量（实型）'!$A1290,基本表格!$G:$Q,3,FALSE)</f>
        <v>DB1400,REAL1014</v>
      </c>
      <c r="AT1290" t="str">
        <f>VLOOKUP('intouch变量（实型）'!$A1290,基本表格!$G:$Q,10,FALSE)</f>
        <v>No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</row>
    <row r="1291" spans="1:55">
      <c r="A1291" s="10" t="s">
        <v>6789</v>
      </c>
      <c r="B1291" s="11" t="str">
        <f t="shared" si="22"/>
        <v>CHP4</v>
      </c>
      <c r="C1291" s="11" t="str">
        <f>VLOOKUP('intouch变量（实型）'!$A1291,基本表格!$G:$Q,2,FALSE)</f>
        <v>刨片进料仓4#进料皮带分料器 反馈频率 下限值</v>
      </c>
      <c r="D1291" t="s">
        <v>154</v>
      </c>
      <c r="E1291" t="s">
        <v>154</v>
      </c>
      <c r="F1291">
        <v>0</v>
      </c>
      <c r="G1291" t="s">
        <v>154</v>
      </c>
      <c r="H1291" t="s">
        <v>154</v>
      </c>
      <c r="I1291">
        <v>0</v>
      </c>
      <c r="J1291">
        <v>0</v>
      </c>
      <c r="L1291">
        <v>0</v>
      </c>
      <c r="M1291">
        <v>-32768</v>
      </c>
      <c r="N1291">
        <v>32767</v>
      </c>
      <c r="O1291">
        <v>0</v>
      </c>
      <c r="P1291">
        <v>0</v>
      </c>
      <c r="Q1291" t="s">
        <v>155</v>
      </c>
      <c r="R1291">
        <v>0</v>
      </c>
      <c r="S1291">
        <v>1</v>
      </c>
      <c r="T1291" t="s">
        <v>155</v>
      </c>
      <c r="U1291">
        <v>0</v>
      </c>
      <c r="V1291">
        <v>1</v>
      </c>
      <c r="W1291" t="s">
        <v>155</v>
      </c>
      <c r="X1291">
        <v>0</v>
      </c>
      <c r="Y1291">
        <v>1</v>
      </c>
      <c r="Z1291" t="s">
        <v>155</v>
      </c>
      <c r="AA1291">
        <v>0</v>
      </c>
      <c r="AB1291">
        <v>1</v>
      </c>
      <c r="AC1291" t="s">
        <v>155</v>
      </c>
      <c r="AD1291">
        <v>0</v>
      </c>
      <c r="AE1291">
        <v>1</v>
      </c>
      <c r="AF1291" t="s">
        <v>155</v>
      </c>
      <c r="AG1291">
        <v>0</v>
      </c>
      <c r="AH1291">
        <v>1</v>
      </c>
      <c r="AI1291">
        <v>0</v>
      </c>
      <c r="AJ1291" t="s">
        <v>155</v>
      </c>
      <c r="AK1291">
        <v>0</v>
      </c>
      <c r="AL1291">
        <v>1</v>
      </c>
      <c r="AM1291" t="s">
        <v>4774</v>
      </c>
      <c r="AN1291">
        <v>-32768</v>
      </c>
      <c r="AO1291">
        <v>32767</v>
      </c>
      <c r="AP1291" t="s">
        <v>4775</v>
      </c>
      <c r="AQ1291" s="1" t="s">
        <v>157</v>
      </c>
      <c r="AR1291" t="s">
        <v>158</v>
      </c>
      <c r="AS1291" t="str">
        <f>VLOOKUP('intouch变量（实型）'!$A1291,基本表格!$G:$Q,3,FALSE)</f>
        <v>DB1400,REAL1018</v>
      </c>
      <c r="AT1291" t="str">
        <f>VLOOKUP('intouch变量（实型）'!$A1291,基本表格!$G:$Q,10,FALSE)</f>
        <v>No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</row>
    <row r="1292" spans="1:55">
      <c r="A1292" s="10" t="s">
        <v>6790</v>
      </c>
      <c r="B1292" s="11" t="str">
        <f t="shared" si="22"/>
        <v>CHP4</v>
      </c>
      <c r="C1292" s="11" t="str">
        <f>VLOOKUP('intouch变量（实型）'!$A1292,基本表格!$G:$Q,2,FALSE)</f>
        <v>刨片进料仓4#进料皮带分料器 反馈频率 上上限值</v>
      </c>
      <c r="D1292" t="s">
        <v>154</v>
      </c>
      <c r="E1292" t="s">
        <v>154</v>
      </c>
      <c r="F1292">
        <v>0</v>
      </c>
      <c r="G1292" t="s">
        <v>154</v>
      </c>
      <c r="H1292" t="s">
        <v>154</v>
      </c>
      <c r="I1292">
        <v>0</v>
      </c>
      <c r="J1292">
        <v>0</v>
      </c>
      <c r="L1292">
        <v>0</v>
      </c>
      <c r="M1292">
        <v>-32768</v>
      </c>
      <c r="N1292">
        <v>32767</v>
      </c>
      <c r="O1292">
        <v>0</v>
      </c>
      <c r="P1292">
        <v>0</v>
      </c>
      <c r="Q1292" t="s">
        <v>155</v>
      </c>
      <c r="R1292">
        <v>0</v>
      </c>
      <c r="S1292">
        <v>1</v>
      </c>
      <c r="T1292" t="s">
        <v>155</v>
      </c>
      <c r="U1292">
        <v>0</v>
      </c>
      <c r="V1292">
        <v>1</v>
      </c>
      <c r="W1292" t="s">
        <v>155</v>
      </c>
      <c r="X1292">
        <v>0</v>
      </c>
      <c r="Y1292">
        <v>1</v>
      </c>
      <c r="Z1292" t="s">
        <v>155</v>
      </c>
      <c r="AA1292">
        <v>0</v>
      </c>
      <c r="AB1292">
        <v>1</v>
      </c>
      <c r="AC1292" t="s">
        <v>155</v>
      </c>
      <c r="AD1292">
        <v>0</v>
      </c>
      <c r="AE1292">
        <v>1</v>
      </c>
      <c r="AF1292" t="s">
        <v>155</v>
      </c>
      <c r="AG1292">
        <v>0</v>
      </c>
      <c r="AH1292">
        <v>1</v>
      </c>
      <c r="AI1292">
        <v>0</v>
      </c>
      <c r="AJ1292" t="s">
        <v>155</v>
      </c>
      <c r="AK1292">
        <v>0</v>
      </c>
      <c r="AL1292">
        <v>1</v>
      </c>
      <c r="AM1292" t="s">
        <v>4774</v>
      </c>
      <c r="AN1292">
        <v>-32768</v>
      </c>
      <c r="AO1292">
        <v>32767</v>
      </c>
      <c r="AP1292" t="s">
        <v>4775</v>
      </c>
      <c r="AQ1292" s="1" t="s">
        <v>157</v>
      </c>
      <c r="AR1292" t="s">
        <v>158</v>
      </c>
      <c r="AS1292" t="str">
        <f>VLOOKUP('intouch变量（实型）'!$A1292,基本表格!$G:$Q,3,FALSE)</f>
        <v>DB1400,REAL1022</v>
      </c>
      <c r="AT1292" t="str">
        <f>VLOOKUP('intouch变量（实型）'!$A1292,基本表格!$G:$Q,10,FALSE)</f>
        <v>No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</row>
    <row r="1293" spans="1:55">
      <c r="A1293" s="10" t="s">
        <v>6791</v>
      </c>
      <c r="B1293" s="11" t="str">
        <f t="shared" si="22"/>
        <v>CHP4</v>
      </c>
      <c r="C1293" s="11" t="str">
        <f>VLOOKUP('intouch变量（实型）'!$A1293,基本表格!$G:$Q,2,FALSE)</f>
        <v>刨片进料仓4#进料皮带分料器 反馈频率 下下限值</v>
      </c>
      <c r="D1293" t="s">
        <v>154</v>
      </c>
      <c r="E1293" t="s">
        <v>154</v>
      </c>
      <c r="F1293">
        <v>0</v>
      </c>
      <c r="G1293" t="s">
        <v>154</v>
      </c>
      <c r="H1293" t="s">
        <v>154</v>
      </c>
      <c r="I1293">
        <v>0</v>
      </c>
      <c r="J1293">
        <v>0</v>
      </c>
      <c r="L1293">
        <v>0</v>
      </c>
      <c r="M1293">
        <v>-32768</v>
      </c>
      <c r="N1293">
        <v>32767</v>
      </c>
      <c r="O1293">
        <v>0</v>
      </c>
      <c r="P1293">
        <v>0</v>
      </c>
      <c r="Q1293" t="s">
        <v>155</v>
      </c>
      <c r="R1293">
        <v>0</v>
      </c>
      <c r="S1293">
        <v>1</v>
      </c>
      <c r="T1293" t="s">
        <v>155</v>
      </c>
      <c r="U1293">
        <v>0</v>
      </c>
      <c r="V1293">
        <v>1</v>
      </c>
      <c r="W1293" t="s">
        <v>155</v>
      </c>
      <c r="X1293">
        <v>0</v>
      </c>
      <c r="Y1293">
        <v>1</v>
      </c>
      <c r="Z1293" t="s">
        <v>155</v>
      </c>
      <c r="AA1293">
        <v>0</v>
      </c>
      <c r="AB1293">
        <v>1</v>
      </c>
      <c r="AC1293" t="s">
        <v>155</v>
      </c>
      <c r="AD1293">
        <v>0</v>
      </c>
      <c r="AE1293">
        <v>1</v>
      </c>
      <c r="AF1293" t="s">
        <v>155</v>
      </c>
      <c r="AG1293">
        <v>0</v>
      </c>
      <c r="AH1293">
        <v>1</v>
      </c>
      <c r="AI1293">
        <v>0</v>
      </c>
      <c r="AJ1293" t="s">
        <v>155</v>
      </c>
      <c r="AK1293">
        <v>0</v>
      </c>
      <c r="AL1293">
        <v>1</v>
      </c>
      <c r="AM1293" t="s">
        <v>4774</v>
      </c>
      <c r="AN1293">
        <v>-32768</v>
      </c>
      <c r="AO1293">
        <v>32767</v>
      </c>
      <c r="AP1293" t="s">
        <v>4775</v>
      </c>
      <c r="AQ1293" s="1" t="s">
        <v>157</v>
      </c>
      <c r="AR1293" t="s">
        <v>158</v>
      </c>
      <c r="AS1293" t="str">
        <f>VLOOKUP('intouch变量（实型）'!$A1293,基本表格!$G:$Q,3,FALSE)</f>
        <v>DB1400,REAL1026</v>
      </c>
      <c r="AT1293" t="str">
        <f>VLOOKUP('intouch变量（实型）'!$A1293,基本表格!$G:$Q,10,FALSE)</f>
        <v>No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</row>
    <row r="1294" spans="1:55">
      <c r="A1294" s="10" t="s">
        <v>6792</v>
      </c>
      <c r="B1294" s="11" t="str">
        <f t="shared" si="22"/>
        <v>CHP4</v>
      </c>
      <c r="C1294" s="11" t="str">
        <f>VLOOKUP('intouch变量（实型）'!$A1294,基本表格!$G:$Q,2,FALSE)</f>
        <v>刨片进料仓4#进料皮带分料器 变频器通讯 实际运行反馈速度</v>
      </c>
      <c r="D1294" t="s">
        <v>154</v>
      </c>
      <c r="E1294" t="s">
        <v>154</v>
      </c>
      <c r="F1294">
        <v>0</v>
      </c>
      <c r="G1294" t="s">
        <v>154</v>
      </c>
      <c r="H1294" t="s">
        <v>154</v>
      </c>
      <c r="I1294">
        <v>0</v>
      </c>
      <c r="J1294">
        <v>0</v>
      </c>
      <c r="L1294">
        <v>0</v>
      </c>
      <c r="M1294">
        <v>-32768</v>
      </c>
      <c r="N1294">
        <v>32767</v>
      </c>
      <c r="O1294">
        <v>0</v>
      </c>
      <c r="P1294">
        <v>0</v>
      </c>
      <c r="Q1294" t="s">
        <v>155</v>
      </c>
      <c r="R1294">
        <v>0</v>
      </c>
      <c r="S1294">
        <v>1</v>
      </c>
      <c r="T1294" t="s">
        <v>155</v>
      </c>
      <c r="U1294">
        <v>0</v>
      </c>
      <c r="V1294">
        <v>1</v>
      </c>
      <c r="W1294" t="s">
        <v>155</v>
      </c>
      <c r="X1294">
        <v>0</v>
      </c>
      <c r="Y1294">
        <v>1</v>
      </c>
      <c r="Z1294" t="s">
        <v>155</v>
      </c>
      <c r="AA1294">
        <v>0</v>
      </c>
      <c r="AB1294">
        <v>1</v>
      </c>
      <c r="AC1294" t="s">
        <v>155</v>
      </c>
      <c r="AD1294">
        <v>0</v>
      </c>
      <c r="AE1294">
        <v>1</v>
      </c>
      <c r="AF1294" t="s">
        <v>155</v>
      </c>
      <c r="AG1294">
        <v>0</v>
      </c>
      <c r="AH1294">
        <v>1</v>
      </c>
      <c r="AI1294">
        <v>0</v>
      </c>
      <c r="AJ1294" t="s">
        <v>155</v>
      </c>
      <c r="AK1294">
        <v>0</v>
      </c>
      <c r="AL1294">
        <v>1</v>
      </c>
      <c r="AM1294" t="s">
        <v>4774</v>
      </c>
      <c r="AN1294">
        <v>-32768</v>
      </c>
      <c r="AO1294">
        <v>32767</v>
      </c>
      <c r="AP1294" t="s">
        <v>4775</v>
      </c>
      <c r="AQ1294" s="1" t="s">
        <v>157</v>
      </c>
      <c r="AR1294" t="s">
        <v>158</v>
      </c>
      <c r="AS1294" t="str">
        <f>VLOOKUP('intouch变量（实型）'!$A1294,基本表格!$G:$Q,3,FALSE)</f>
        <v>DB1400,REAL1056</v>
      </c>
      <c r="AT1294" t="str">
        <f>VLOOKUP('intouch变量（实型）'!$A1294,基本表格!$G:$Q,10,FALSE)</f>
        <v>Yes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</row>
    <row r="1295" spans="1:55">
      <c r="A1295" s="10" t="s">
        <v>6793</v>
      </c>
      <c r="B1295" s="11" t="str">
        <f t="shared" si="22"/>
        <v>CHP4</v>
      </c>
      <c r="C1295" s="11" t="str">
        <f>VLOOKUP('intouch变量（实型）'!$A1295,基本表格!$G:$Q,2,FALSE)</f>
        <v>刨片进料仓4#进料皮带分料器 变频器通讯 实际运行反馈电流</v>
      </c>
      <c r="D1295" t="s">
        <v>154</v>
      </c>
      <c r="E1295" t="s">
        <v>154</v>
      </c>
      <c r="F1295">
        <v>0</v>
      </c>
      <c r="G1295" t="s">
        <v>154</v>
      </c>
      <c r="H1295" t="s">
        <v>154</v>
      </c>
      <c r="I1295">
        <v>0</v>
      </c>
      <c r="J1295">
        <v>0</v>
      </c>
      <c r="L1295">
        <v>0</v>
      </c>
      <c r="M1295">
        <v>-32768</v>
      </c>
      <c r="N1295">
        <v>32767</v>
      </c>
      <c r="O1295">
        <v>0</v>
      </c>
      <c r="P1295">
        <v>0</v>
      </c>
      <c r="Q1295" t="s">
        <v>155</v>
      </c>
      <c r="R1295">
        <v>0</v>
      </c>
      <c r="S1295">
        <v>1</v>
      </c>
      <c r="T1295" t="s">
        <v>155</v>
      </c>
      <c r="U1295">
        <v>0</v>
      </c>
      <c r="V1295">
        <v>1</v>
      </c>
      <c r="W1295" t="s">
        <v>155</v>
      </c>
      <c r="X1295">
        <v>0</v>
      </c>
      <c r="Y1295">
        <v>1</v>
      </c>
      <c r="Z1295" t="s">
        <v>155</v>
      </c>
      <c r="AA1295">
        <v>0</v>
      </c>
      <c r="AB1295">
        <v>1</v>
      </c>
      <c r="AC1295" t="s">
        <v>155</v>
      </c>
      <c r="AD1295">
        <v>0</v>
      </c>
      <c r="AE1295">
        <v>1</v>
      </c>
      <c r="AF1295" t="s">
        <v>155</v>
      </c>
      <c r="AG1295">
        <v>0</v>
      </c>
      <c r="AH1295">
        <v>1</v>
      </c>
      <c r="AI1295">
        <v>0</v>
      </c>
      <c r="AJ1295" t="s">
        <v>155</v>
      </c>
      <c r="AK1295">
        <v>0</v>
      </c>
      <c r="AL1295">
        <v>1</v>
      </c>
      <c r="AM1295" t="s">
        <v>4774</v>
      </c>
      <c r="AN1295">
        <v>-32768</v>
      </c>
      <c r="AO1295">
        <v>32767</v>
      </c>
      <c r="AP1295" t="s">
        <v>4775</v>
      </c>
      <c r="AQ1295" s="1" t="s">
        <v>157</v>
      </c>
      <c r="AR1295" t="s">
        <v>158</v>
      </c>
      <c r="AS1295" t="str">
        <f>VLOOKUP('intouch变量（实型）'!$A1295,基本表格!$G:$Q,3,FALSE)</f>
        <v>DB1400,REAL1060</v>
      </c>
      <c r="AT1295" t="str">
        <f>VLOOKUP('intouch变量（实型）'!$A1295,基本表格!$G:$Q,10,FALSE)</f>
        <v>Yes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</row>
    <row r="1296" spans="1:55">
      <c r="A1296" s="10" t="s">
        <v>6794</v>
      </c>
      <c r="B1296" s="11" t="str">
        <f t="shared" si="22"/>
        <v>CHP4</v>
      </c>
      <c r="C1296" s="11" t="str">
        <f>VLOOKUP('intouch变量（实型）'!$A1296,基本表格!$G:$Q,2,FALSE)</f>
        <v>刨片进料仓4#进料皮带分料器 变频器通讯 转矩百分比</v>
      </c>
      <c r="D1296" t="s">
        <v>154</v>
      </c>
      <c r="E1296" t="s">
        <v>154</v>
      </c>
      <c r="F1296">
        <v>0</v>
      </c>
      <c r="G1296" t="s">
        <v>154</v>
      </c>
      <c r="H1296" t="s">
        <v>154</v>
      </c>
      <c r="I1296">
        <v>0</v>
      </c>
      <c r="J1296">
        <v>0</v>
      </c>
      <c r="L1296">
        <v>0</v>
      </c>
      <c r="M1296">
        <v>-32768</v>
      </c>
      <c r="N1296">
        <v>32767</v>
      </c>
      <c r="O1296">
        <v>0</v>
      </c>
      <c r="P1296">
        <v>0</v>
      </c>
      <c r="Q1296" t="s">
        <v>155</v>
      </c>
      <c r="R1296">
        <v>0</v>
      </c>
      <c r="S1296">
        <v>1</v>
      </c>
      <c r="T1296" t="s">
        <v>155</v>
      </c>
      <c r="U1296">
        <v>0</v>
      </c>
      <c r="V1296">
        <v>1</v>
      </c>
      <c r="W1296" t="s">
        <v>155</v>
      </c>
      <c r="X1296">
        <v>0</v>
      </c>
      <c r="Y1296">
        <v>1</v>
      </c>
      <c r="Z1296" t="s">
        <v>155</v>
      </c>
      <c r="AA1296">
        <v>0</v>
      </c>
      <c r="AB1296">
        <v>1</v>
      </c>
      <c r="AC1296" t="s">
        <v>155</v>
      </c>
      <c r="AD1296">
        <v>0</v>
      </c>
      <c r="AE1296">
        <v>1</v>
      </c>
      <c r="AF1296" t="s">
        <v>155</v>
      </c>
      <c r="AG1296">
        <v>0</v>
      </c>
      <c r="AH1296">
        <v>1</v>
      </c>
      <c r="AI1296">
        <v>0</v>
      </c>
      <c r="AJ1296" t="s">
        <v>155</v>
      </c>
      <c r="AK1296">
        <v>0</v>
      </c>
      <c r="AL1296">
        <v>1</v>
      </c>
      <c r="AM1296" t="s">
        <v>4774</v>
      </c>
      <c r="AN1296">
        <v>-32768</v>
      </c>
      <c r="AO1296">
        <v>32767</v>
      </c>
      <c r="AP1296" t="s">
        <v>4775</v>
      </c>
      <c r="AQ1296" s="1" t="s">
        <v>157</v>
      </c>
      <c r="AR1296" t="s">
        <v>158</v>
      </c>
      <c r="AS1296" t="str">
        <f>VLOOKUP('intouch变量（实型）'!$A1296,基本表格!$G:$Q,3,FALSE)</f>
        <v>DB1400,REAL1064</v>
      </c>
      <c r="AT1296" t="str">
        <f>VLOOKUP('intouch变量（实型）'!$A1296,基本表格!$G:$Q,10,FALSE)</f>
        <v>Yes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</row>
    <row r="1297" spans="1:55">
      <c r="A1297" s="10" t="s">
        <v>6795</v>
      </c>
      <c r="B1297" s="11" t="str">
        <f t="shared" si="22"/>
        <v>CHP4</v>
      </c>
      <c r="C1297" s="11" t="str">
        <f>VLOOKUP('intouch变量（实型）'!$A1297,基本表格!$G:$Q,2,FALSE)</f>
        <v>刨片进料仓4#进料皮带分料器 变频器通讯 给定速度</v>
      </c>
      <c r="D1297" t="s">
        <v>154</v>
      </c>
      <c r="E1297" t="s">
        <v>154</v>
      </c>
      <c r="F1297">
        <v>0</v>
      </c>
      <c r="G1297" t="s">
        <v>154</v>
      </c>
      <c r="H1297" t="s">
        <v>154</v>
      </c>
      <c r="I1297">
        <v>0</v>
      </c>
      <c r="J1297">
        <v>0</v>
      </c>
      <c r="L1297">
        <v>0</v>
      </c>
      <c r="M1297">
        <v>-32768</v>
      </c>
      <c r="N1297">
        <v>32767</v>
      </c>
      <c r="O1297">
        <v>0</v>
      </c>
      <c r="P1297">
        <v>0</v>
      </c>
      <c r="Q1297" t="s">
        <v>155</v>
      </c>
      <c r="R1297">
        <v>0</v>
      </c>
      <c r="S1297">
        <v>1</v>
      </c>
      <c r="T1297" t="s">
        <v>155</v>
      </c>
      <c r="U1297">
        <v>0</v>
      </c>
      <c r="V1297">
        <v>1</v>
      </c>
      <c r="W1297" t="s">
        <v>155</v>
      </c>
      <c r="X1297">
        <v>0</v>
      </c>
      <c r="Y1297">
        <v>1</v>
      </c>
      <c r="Z1297" t="s">
        <v>155</v>
      </c>
      <c r="AA1297">
        <v>0</v>
      </c>
      <c r="AB1297">
        <v>1</v>
      </c>
      <c r="AC1297" t="s">
        <v>155</v>
      </c>
      <c r="AD1297">
        <v>0</v>
      </c>
      <c r="AE1297">
        <v>1</v>
      </c>
      <c r="AF1297" t="s">
        <v>155</v>
      </c>
      <c r="AG1297">
        <v>0</v>
      </c>
      <c r="AH1297">
        <v>1</v>
      </c>
      <c r="AI1297">
        <v>0</v>
      </c>
      <c r="AJ1297" t="s">
        <v>155</v>
      </c>
      <c r="AK1297">
        <v>0</v>
      </c>
      <c r="AL1297">
        <v>1</v>
      </c>
      <c r="AM1297" t="s">
        <v>4774</v>
      </c>
      <c r="AN1297">
        <v>-32768</v>
      </c>
      <c r="AO1297">
        <v>32767</v>
      </c>
      <c r="AP1297" t="s">
        <v>4775</v>
      </c>
      <c r="AQ1297" s="1" t="s">
        <v>157</v>
      </c>
      <c r="AR1297" t="s">
        <v>158</v>
      </c>
      <c r="AS1297" t="str">
        <f>VLOOKUP('intouch变量（实型）'!$A1297,基本表格!$G:$Q,3,FALSE)</f>
        <v>DB1400,REAL1068</v>
      </c>
      <c r="AT1297" t="str">
        <f>VLOOKUP('intouch变量（实型）'!$A1297,基本表格!$G:$Q,10,FALSE)</f>
        <v>No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</row>
    <row r="1298" spans="1:55">
      <c r="A1298" s="10" t="s">
        <v>6796</v>
      </c>
      <c r="B1298" s="11" t="str">
        <f t="shared" si="22"/>
        <v>CHP4</v>
      </c>
      <c r="C1298" s="11" t="str">
        <f>VLOOKUP('intouch变量（实型）'!$A1298,基本表格!$G:$Q,2,FALSE)</f>
        <v>刨片进料仓4#进料皮带分料器 变频器通讯 加速时间</v>
      </c>
      <c r="D1298" t="s">
        <v>154</v>
      </c>
      <c r="E1298" t="s">
        <v>154</v>
      </c>
      <c r="F1298">
        <v>0</v>
      </c>
      <c r="G1298" t="s">
        <v>154</v>
      </c>
      <c r="H1298" t="s">
        <v>154</v>
      </c>
      <c r="I1298">
        <v>0</v>
      </c>
      <c r="J1298">
        <v>0</v>
      </c>
      <c r="L1298">
        <v>0</v>
      </c>
      <c r="M1298">
        <v>-32768</v>
      </c>
      <c r="N1298">
        <v>32767</v>
      </c>
      <c r="O1298">
        <v>0</v>
      </c>
      <c r="P1298">
        <v>0</v>
      </c>
      <c r="Q1298" t="s">
        <v>155</v>
      </c>
      <c r="R1298">
        <v>0</v>
      </c>
      <c r="S1298">
        <v>1</v>
      </c>
      <c r="T1298" t="s">
        <v>155</v>
      </c>
      <c r="U1298">
        <v>0</v>
      </c>
      <c r="V1298">
        <v>1</v>
      </c>
      <c r="W1298" t="s">
        <v>155</v>
      </c>
      <c r="X1298">
        <v>0</v>
      </c>
      <c r="Y1298">
        <v>1</v>
      </c>
      <c r="Z1298" t="s">
        <v>155</v>
      </c>
      <c r="AA1298">
        <v>0</v>
      </c>
      <c r="AB1298">
        <v>1</v>
      </c>
      <c r="AC1298" t="s">
        <v>155</v>
      </c>
      <c r="AD1298">
        <v>0</v>
      </c>
      <c r="AE1298">
        <v>1</v>
      </c>
      <c r="AF1298" t="s">
        <v>155</v>
      </c>
      <c r="AG1298">
        <v>0</v>
      </c>
      <c r="AH1298">
        <v>1</v>
      </c>
      <c r="AI1298">
        <v>0</v>
      </c>
      <c r="AJ1298" t="s">
        <v>155</v>
      </c>
      <c r="AK1298">
        <v>0</v>
      </c>
      <c r="AL1298">
        <v>1</v>
      </c>
      <c r="AM1298" t="s">
        <v>4774</v>
      </c>
      <c r="AN1298">
        <v>-32768</v>
      </c>
      <c r="AO1298">
        <v>32767</v>
      </c>
      <c r="AP1298" t="s">
        <v>4775</v>
      </c>
      <c r="AQ1298" s="1" t="s">
        <v>157</v>
      </c>
      <c r="AR1298" t="s">
        <v>158</v>
      </c>
      <c r="AS1298" t="str">
        <f>VLOOKUP('intouch变量（实型）'!$A1298,基本表格!$G:$Q,3,FALSE)</f>
        <v>DB1400,REAL1072</v>
      </c>
      <c r="AT1298" t="str">
        <f>VLOOKUP('intouch变量（实型）'!$A1298,基本表格!$G:$Q,10,FALSE)</f>
        <v>No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</row>
    <row r="1299" spans="1:55">
      <c r="A1299" s="10" t="s">
        <v>6797</v>
      </c>
      <c r="B1299" s="11" t="str">
        <f t="shared" si="22"/>
        <v>CHP4</v>
      </c>
      <c r="C1299" s="11" t="str">
        <f>VLOOKUP('intouch变量（实型）'!$A1299,基本表格!$G:$Q,2,FALSE)</f>
        <v>刨片进料仓4#进料皮带分料器 变频器通讯 减速时间</v>
      </c>
      <c r="D1299" t="s">
        <v>154</v>
      </c>
      <c r="E1299" t="s">
        <v>154</v>
      </c>
      <c r="F1299">
        <v>0</v>
      </c>
      <c r="G1299" t="s">
        <v>154</v>
      </c>
      <c r="H1299" t="s">
        <v>154</v>
      </c>
      <c r="I1299">
        <v>0</v>
      </c>
      <c r="J1299">
        <v>0</v>
      </c>
      <c r="L1299">
        <v>0</v>
      </c>
      <c r="M1299">
        <v>-32768</v>
      </c>
      <c r="N1299">
        <v>32767</v>
      </c>
      <c r="O1299">
        <v>0</v>
      </c>
      <c r="P1299">
        <v>0</v>
      </c>
      <c r="Q1299" t="s">
        <v>155</v>
      </c>
      <c r="R1299">
        <v>0</v>
      </c>
      <c r="S1299">
        <v>1</v>
      </c>
      <c r="T1299" t="s">
        <v>155</v>
      </c>
      <c r="U1299">
        <v>0</v>
      </c>
      <c r="V1299">
        <v>1</v>
      </c>
      <c r="W1299" t="s">
        <v>155</v>
      </c>
      <c r="X1299">
        <v>0</v>
      </c>
      <c r="Y1299">
        <v>1</v>
      </c>
      <c r="Z1299" t="s">
        <v>155</v>
      </c>
      <c r="AA1299">
        <v>0</v>
      </c>
      <c r="AB1299">
        <v>1</v>
      </c>
      <c r="AC1299" t="s">
        <v>155</v>
      </c>
      <c r="AD1299">
        <v>0</v>
      </c>
      <c r="AE1299">
        <v>1</v>
      </c>
      <c r="AF1299" t="s">
        <v>155</v>
      </c>
      <c r="AG1299">
        <v>0</v>
      </c>
      <c r="AH1299">
        <v>1</v>
      </c>
      <c r="AI1299">
        <v>0</v>
      </c>
      <c r="AJ1299" t="s">
        <v>155</v>
      </c>
      <c r="AK1299">
        <v>0</v>
      </c>
      <c r="AL1299">
        <v>1</v>
      </c>
      <c r="AM1299" t="s">
        <v>4774</v>
      </c>
      <c r="AN1299">
        <v>-32768</v>
      </c>
      <c r="AO1299">
        <v>32767</v>
      </c>
      <c r="AP1299" t="s">
        <v>4775</v>
      </c>
      <c r="AQ1299" s="1" t="s">
        <v>157</v>
      </c>
      <c r="AR1299" t="s">
        <v>158</v>
      </c>
      <c r="AS1299" t="str">
        <f>VLOOKUP('intouch变量（实型）'!$A1299,基本表格!$G:$Q,3,FALSE)</f>
        <v>DB1400,REAL1076</v>
      </c>
      <c r="AT1299" t="str">
        <f>VLOOKUP('intouch变量（实型）'!$A1299,基本表格!$G:$Q,10,FALSE)</f>
        <v>No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</row>
    <row r="1300" spans="1:55">
      <c r="A1300" s="10" t="s">
        <v>6798</v>
      </c>
      <c r="B1300" s="11" t="str">
        <f t="shared" si="22"/>
        <v>CHP4</v>
      </c>
      <c r="C1300" s="11" t="str">
        <f>VLOOKUP('intouch变量（实型）'!$A1300,基本表格!$G:$Q,2,FALSE)</f>
        <v>刨片进料仓4#进料皮带分料器 变频器通讯 最大频率</v>
      </c>
      <c r="D1300" t="s">
        <v>154</v>
      </c>
      <c r="E1300" t="s">
        <v>154</v>
      </c>
      <c r="F1300">
        <v>0</v>
      </c>
      <c r="G1300" t="s">
        <v>154</v>
      </c>
      <c r="H1300" t="s">
        <v>154</v>
      </c>
      <c r="I1300">
        <v>0</v>
      </c>
      <c r="J1300">
        <v>0</v>
      </c>
      <c r="L1300">
        <v>0</v>
      </c>
      <c r="M1300">
        <v>-32768</v>
      </c>
      <c r="N1300">
        <v>32767</v>
      </c>
      <c r="O1300">
        <v>0</v>
      </c>
      <c r="P1300">
        <v>0</v>
      </c>
      <c r="Q1300" t="s">
        <v>155</v>
      </c>
      <c r="R1300">
        <v>0</v>
      </c>
      <c r="S1300">
        <v>1</v>
      </c>
      <c r="T1300" t="s">
        <v>155</v>
      </c>
      <c r="U1300">
        <v>0</v>
      </c>
      <c r="V1300">
        <v>1</v>
      </c>
      <c r="W1300" t="s">
        <v>155</v>
      </c>
      <c r="X1300">
        <v>0</v>
      </c>
      <c r="Y1300">
        <v>1</v>
      </c>
      <c r="Z1300" t="s">
        <v>155</v>
      </c>
      <c r="AA1300">
        <v>0</v>
      </c>
      <c r="AB1300">
        <v>1</v>
      </c>
      <c r="AC1300" t="s">
        <v>155</v>
      </c>
      <c r="AD1300">
        <v>0</v>
      </c>
      <c r="AE1300">
        <v>1</v>
      </c>
      <c r="AF1300" t="s">
        <v>155</v>
      </c>
      <c r="AG1300">
        <v>0</v>
      </c>
      <c r="AH1300">
        <v>1</v>
      </c>
      <c r="AI1300">
        <v>0</v>
      </c>
      <c r="AJ1300" t="s">
        <v>155</v>
      </c>
      <c r="AK1300">
        <v>0</v>
      </c>
      <c r="AL1300">
        <v>1</v>
      </c>
      <c r="AM1300" t="s">
        <v>4774</v>
      </c>
      <c r="AN1300">
        <v>-32768</v>
      </c>
      <c r="AO1300">
        <v>32767</v>
      </c>
      <c r="AP1300" t="s">
        <v>4775</v>
      </c>
      <c r="AQ1300" s="1" t="s">
        <v>157</v>
      </c>
      <c r="AR1300" t="s">
        <v>158</v>
      </c>
      <c r="AS1300" t="str">
        <f>VLOOKUP('intouch变量（实型）'!$A1300,基本表格!$G:$Q,3,FALSE)</f>
        <v>DB1400,REAL1080</v>
      </c>
      <c r="AT1300" t="str">
        <f>VLOOKUP('intouch变量（实型）'!$A1300,基本表格!$G:$Q,10,FALSE)</f>
        <v>No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</row>
    <row r="1301" spans="1:55">
      <c r="A1301" s="10" t="s">
        <v>6799</v>
      </c>
      <c r="B1301" s="11" t="str">
        <f t="shared" si="22"/>
        <v>CHP4</v>
      </c>
      <c r="C1301" s="11" t="str">
        <f>VLOOKUP('intouch变量（实型）'!$A1301,基本表格!$G:$Q,2,FALSE)</f>
        <v>刨片进料仓4#进料皮带分料器 变频器通讯 最小频率</v>
      </c>
      <c r="D1301" t="s">
        <v>154</v>
      </c>
      <c r="E1301" t="s">
        <v>154</v>
      </c>
      <c r="F1301">
        <v>0</v>
      </c>
      <c r="G1301" t="s">
        <v>154</v>
      </c>
      <c r="H1301" t="s">
        <v>154</v>
      </c>
      <c r="I1301">
        <v>0</v>
      </c>
      <c r="J1301">
        <v>0</v>
      </c>
      <c r="L1301">
        <v>0</v>
      </c>
      <c r="M1301">
        <v>-32768</v>
      </c>
      <c r="N1301">
        <v>32767</v>
      </c>
      <c r="O1301">
        <v>0</v>
      </c>
      <c r="P1301">
        <v>0</v>
      </c>
      <c r="Q1301" t="s">
        <v>155</v>
      </c>
      <c r="R1301">
        <v>0</v>
      </c>
      <c r="S1301">
        <v>1</v>
      </c>
      <c r="T1301" t="s">
        <v>155</v>
      </c>
      <c r="U1301">
        <v>0</v>
      </c>
      <c r="V1301">
        <v>1</v>
      </c>
      <c r="W1301" t="s">
        <v>155</v>
      </c>
      <c r="X1301">
        <v>0</v>
      </c>
      <c r="Y1301">
        <v>1</v>
      </c>
      <c r="Z1301" t="s">
        <v>155</v>
      </c>
      <c r="AA1301">
        <v>0</v>
      </c>
      <c r="AB1301">
        <v>1</v>
      </c>
      <c r="AC1301" t="s">
        <v>155</v>
      </c>
      <c r="AD1301">
        <v>0</v>
      </c>
      <c r="AE1301">
        <v>1</v>
      </c>
      <c r="AF1301" t="s">
        <v>155</v>
      </c>
      <c r="AG1301">
        <v>0</v>
      </c>
      <c r="AH1301">
        <v>1</v>
      </c>
      <c r="AI1301">
        <v>0</v>
      </c>
      <c r="AJ1301" t="s">
        <v>155</v>
      </c>
      <c r="AK1301">
        <v>0</v>
      </c>
      <c r="AL1301">
        <v>1</v>
      </c>
      <c r="AM1301" t="s">
        <v>4774</v>
      </c>
      <c r="AN1301">
        <v>-32768</v>
      </c>
      <c r="AO1301">
        <v>32767</v>
      </c>
      <c r="AP1301" t="s">
        <v>4775</v>
      </c>
      <c r="AQ1301" s="1" t="s">
        <v>157</v>
      </c>
      <c r="AR1301" t="s">
        <v>158</v>
      </c>
      <c r="AS1301" t="str">
        <f>VLOOKUP('intouch变量（实型）'!$A1301,基本表格!$G:$Q,3,FALSE)</f>
        <v>DB1400,REAL1084</v>
      </c>
      <c r="AT1301" t="str">
        <f>VLOOKUP('intouch变量（实型）'!$A1301,基本表格!$G:$Q,10,FALSE)</f>
        <v>No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</row>
    <row r="1302" spans="1:55">
      <c r="A1302" s="10" t="s">
        <v>6800</v>
      </c>
      <c r="B1302" s="11" t="str">
        <f t="shared" si="22"/>
        <v>CHP4</v>
      </c>
      <c r="C1302" s="11" t="str">
        <f>VLOOKUP('intouch变量（实型）'!$A1302,基本表格!$G:$Q,2,FALSE)</f>
        <v>刨片进料仓4#进料皮带分料器 变频器通讯 多级速度</v>
      </c>
      <c r="D1302" t="s">
        <v>154</v>
      </c>
      <c r="E1302" t="s">
        <v>154</v>
      </c>
      <c r="F1302">
        <v>0</v>
      </c>
      <c r="G1302" t="s">
        <v>154</v>
      </c>
      <c r="H1302" t="s">
        <v>154</v>
      </c>
      <c r="I1302">
        <v>0</v>
      </c>
      <c r="J1302">
        <v>0</v>
      </c>
      <c r="L1302">
        <v>0</v>
      </c>
      <c r="M1302">
        <v>-32768</v>
      </c>
      <c r="N1302">
        <v>32767</v>
      </c>
      <c r="O1302">
        <v>0</v>
      </c>
      <c r="P1302">
        <v>0</v>
      </c>
      <c r="Q1302" t="s">
        <v>155</v>
      </c>
      <c r="R1302">
        <v>0</v>
      </c>
      <c r="S1302">
        <v>1</v>
      </c>
      <c r="T1302" t="s">
        <v>155</v>
      </c>
      <c r="U1302">
        <v>0</v>
      </c>
      <c r="V1302">
        <v>1</v>
      </c>
      <c r="W1302" t="s">
        <v>155</v>
      </c>
      <c r="X1302">
        <v>0</v>
      </c>
      <c r="Y1302">
        <v>1</v>
      </c>
      <c r="Z1302" t="s">
        <v>155</v>
      </c>
      <c r="AA1302">
        <v>0</v>
      </c>
      <c r="AB1302">
        <v>1</v>
      </c>
      <c r="AC1302" t="s">
        <v>155</v>
      </c>
      <c r="AD1302">
        <v>0</v>
      </c>
      <c r="AE1302">
        <v>1</v>
      </c>
      <c r="AF1302" t="s">
        <v>155</v>
      </c>
      <c r="AG1302">
        <v>0</v>
      </c>
      <c r="AH1302">
        <v>1</v>
      </c>
      <c r="AI1302">
        <v>0</v>
      </c>
      <c r="AJ1302" t="s">
        <v>155</v>
      </c>
      <c r="AK1302">
        <v>0</v>
      </c>
      <c r="AL1302">
        <v>1</v>
      </c>
      <c r="AM1302" t="s">
        <v>4774</v>
      </c>
      <c r="AN1302">
        <v>-32768</v>
      </c>
      <c r="AO1302">
        <v>32767</v>
      </c>
      <c r="AP1302" t="s">
        <v>4775</v>
      </c>
      <c r="AQ1302" s="1" t="s">
        <v>157</v>
      </c>
      <c r="AR1302" t="s">
        <v>158</v>
      </c>
      <c r="AS1302" t="str">
        <f>VLOOKUP('intouch变量（实型）'!$A1302,基本表格!$G:$Q,3,FALSE)</f>
        <v>DB1400,REAL1088</v>
      </c>
      <c r="AT1302" t="str">
        <f>VLOOKUP('intouch变量（实型）'!$A1302,基本表格!$G:$Q,10,FALSE)</f>
        <v>No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</row>
    <row r="1303" spans="1:55">
      <c r="A1303" s="10" t="s">
        <v>6801</v>
      </c>
      <c r="B1303" s="11" t="str">
        <f t="shared" si="22"/>
        <v>CHP4</v>
      </c>
      <c r="C1303" s="11" t="str">
        <f>VLOOKUP('intouch变量（实型）'!$A1303,基本表格!$G:$Q,2,FALSE)</f>
        <v>刨片进料仓4#进料皮带分料器 变频器通讯 多级转速</v>
      </c>
      <c r="D1303" t="s">
        <v>154</v>
      </c>
      <c r="E1303" t="s">
        <v>154</v>
      </c>
      <c r="F1303">
        <v>0</v>
      </c>
      <c r="G1303" t="s">
        <v>154</v>
      </c>
      <c r="H1303" t="s">
        <v>154</v>
      </c>
      <c r="I1303">
        <v>0</v>
      </c>
      <c r="J1303">
        <v>0</v>
      </c>
      <c r="L1303">
        <v>0</v>
      </c>
      <c r="M1303">
        <v>-32768</v>
      </c>
      <c r="N1303">
        <v>32767</v>
      </c>
      <c r="O1303">
        <v>0</v>
      </c>
      <c r="P1303">
        <v>0</v>
      </c>
      <c r="Q1303" t="s">
        <v>155</v>
      </c>
      <c r="R1303">
        <v>0</v>
      </c>
      <c r="S1303">
        <v>1</v>
      </c>
      <c r="T1303" t="s">
        <v>155</v>
      </c>
      <c r="U1303">
        <v>0</v>
      </c>
      <c r="V1303">
        <v>1</v>
      </c>
      <c r="W1303" t="s">
        <v>155</v>
      </c>
      <c r="X1303">
        <v>0</v>
      </c>
      <c r="Y1303">
        <v>1</v>
      </c>
      <c r="Z1303" t="s">
        <v>155</v>
      </c>
      <c r="AA1303">
        <v>0</v>
      </c>
      <c r="AB1303">
        <v>1</v>
      </c>
      <c r="AC1303" t="s">
        <v>155</v>
      </c>
      <c r="AD1303">
        <v>0</v>
      </c>
      <c r="AE1303">
        <v>1</v>
      </c>
      <c r="AF1303" t="s">
        <v>155</v>
      </c>
      <c r="AG1303">
        <v>0</v>
      </c>
      <c r="AH1303">
        <v>1</v>
      </c>
      <c r="AI1303">
        <v>0</v>
      </c>
      <c r="AJ1303" t="s">
        <v>155</v>
      </c>
      <c r="AK1303">
        <v>0</v>
      </c>
      <c r="AL1303">
        <v>1</v>
      </c>
      <c r="AM1303" t="s">
        <v>4774</v>
      </c>
      <c r="AN1303">
        <v>-32768</v>
      </c>
      <c r="AO1303">
        <v>32767</v>
      </c>
      <c r="AP1303" t="s">
        <v>4775</v>
      </c>
      <c r="AQ1303" s="1" t="s">
        <v>157</v>
      </c>
      <c r="AR1303" t="s">
        <v>158</v>
      </c>
      <c r="AS1303" t="str">
        <f>VLOOKUP('intouch变量（实型）'!$A1303,基本表格!$G:$Q,3,FALSE)</f>
        <v>DB1400,REAL1092</v>
      </c>
      <c r="AT1303" t="str">
        <f>VLOOKUP('intouch变量（实型）'!$A1303,基本表格!$G:$Q,10,FALSE)</f>
        <v>No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</row>
    <row r="1304" spans="1:55">
      <c r="A1304" s="10" t="s">
        <v>6802</v>
      </c>
      <c r="B1304" s="11" t="str">
        <f t="shared" si="22"/>
        <v>CHP4</v>
      </c>
      <c r="C1304" s="11" t="str">
        <f>VLOOKUP('intouch变量（实型）'!$A1304,基本表格!$G:$Q,2,FALSE)</f>
        <v>刨片进料仓4#进料皮带分料器 反馈转速 实际值</v>
      </c>
      <c r="D1304" t="s">
        <v>154</v>
      </c>
      <c r="E1304" t="s">
        <v>154</v>
      </c>
      <c r="F1304">
        <v>0</v>
      </c>
      <c r="G1304" t="s">
        <v>154</v>
      </c>
      <c r="H1304" t="s">
        <v>154</v>
      </c>
      <c r="I1304">
        <v>0</v>
      </c>
      <c r="J1304">
        <v>0</v>
      </c>
      <c r="L1304">
        <v>0</v>
      </c>
      <c r="M1304">
        <v>-32768</v>
      </c>
      <c r="N1304">
        <v>32767</v>
      </c>
      <c r="O1304">
        <v>0</v>
      </c>
      <c r="P1304">
        <v>0</v>
      </c>
      <c r="Q1304" t="s">
        <v>155</v>
      </c>
      <c r="R1304">
        <v>0</v>
      </c>
      <c r="S1304">
        <v>1</v>
      </c>
      <c r="T1304" t="s">
        <v>155</v>
      </c>
      <c r="U1304">
        <v>0</v>
      </c>
      <c r="V1304">
        <v>1</v>
      </c>
      <c r="W1304" t="s">
        <v>155</v>
      </c>
      <c r="X1304">
        <v>0</v>
      </c>
      <c r="Y1304">
        <v>1</v>
      </c>
      <c r="Z1304" t="s">
        <v>155</v>
      </c>
      <c r="AA1304">
        <v>0</v>
      </c>
      <c r="AB1304">
        <v>1</v>
      </c>
      <c r="AC1304" t="s">
        <v>155</v>
      </c>
      <c r="AD1304">
        <v>0</v>
      </c>
      <c r="AE1304">
        <v>1</v>
      </c>
      <c r="AF1304" t="s">
        <v>155</v>
      </c>
      <c r="AG1304">
        <v>0</v>
      </c>
      <c r="AH1304">
        <v>1</v>
      </c>
      <c r="AI1304">
        <v>0</v>
      </c>
      <c r="AJ1304" t="s">
        <v>155</v>
      </c>
      <c r="AK1304">
        <v>0</v>
      </c>
      <c r="AL1304">
        <v>1</v>
      </c>
      <c r="AM1304" t="s">
        <v>4774</v>
      </c>
      <c r="AN1304">
        <v>-32768</v>
      </c>
      <c r="AO1304">
        <v>32767</v>
      </c>
      <c r="AP1304" t="s">
        <v>4775</v>
      </c>
      <c r="AQ1304" s="1" t="s">
        <v>157</v>
      </c>
      <c r="AR1304" t="s">
        <v>158</v>
      </c>
      <c r="AS1304" t="str">
        <f>VLOOKUP('intouch变量（实型）'!$A1304,基本表格!$G:$Q,3,FALSE)</f>
        <v>DB1400,REAL1106</v>
      </c>
      <c r="AT1304" t="str">
        <f>VLOOKUP('intouch变量（实型）'!$A1304,基本表格!$G:$Q,10,FALSE)</f>
        <v>Yes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</row>
    <row r="1305" spans="1:55">
      <c r="A1305" s="10" t="s">
        <v>6803</v>
      </c>
      <c r="B1305" s="11" t="str">
        <f t="shared" si="22"/>
        <v>CHP4</v>
      </c>
      <c r="C1305" s="11" t="str">
        <f>VLOOKUP('intouch变量（实型）'!$A1305,基本表格!$G:$Q,2,FALSE)</f>
        <v>刨片进料仓4#进料皮带分料器 反馈转速 量程</v>
      </c>
      <c r="D1305" t="s">
        <v>154</v>
      </c>
      <c r="E1305" t="s">
        <v>154</v>
      </c>
      <c r="F1305">
        <v>0</v>
      </c>
      <c r="G1305" t="s">
        <v>154</v>
      </c>
      <c r="H1305" t="s">
        <v>154</v>
      </c>
      <c r="I1305">
        <v>0</v>
      </c>
      <c r="J1305">
        <v>0</v>
      </c>
      <c r="L1305">
        <v>0</v>
      </c>
      <c r="M1305">
        <v>-32768</v>
      </c>
      <c r="N1305">
        <v>32767</v>
      </c>
      <c r="O1305">
        <v>0</v>
      </c>
      <c r="P1305">
        <v>0</v>
      </c>
      <c r="Q1305" t="s">
        <v>155</v>
      </c>
      <c r="R1305">
        <v>0</v>
      </c>
      <c r="S1305">
        <v>1</v>
      </c>
      <c r="T1305" t="s">
        <v>155</v>
      </c>
      <c r="U1305">
        <v>0</v>
      </c>
      <c r="V1305">
        <v>1</v>
      </c>
      <c r="W1305" t="s">
        <v>155</v>
      </c>
      <c r="X1305">
        <v>0</v>
      </c>
      <c r="Y1305">
        <v>1</v>
      </c>
      <c r="Z1305" t="s">
        <v>155</v>
      </c>
      <c r="AA1305">
        <v>0</v>
      </c>
      <c r="AB1305">
        <v>1</v>
      </c>
      <c r="AC1305" t="s">
        <v>155</v>
      </c>
      <c r="AD1305">
        <v>0</v>
      </c>
      <c r="AE1305">
        <v>1</v>
      </c>
      <c r="AF1305" t="s">
        <v>155</v>
      </c>
      <c r="AG1305">
        <v>0</v>
      </c>
      <c r="AH1305">
        <v>1</v>
      </c>
      <c r="AI1305">
        <v>0</v>
      </c>
      <c r="AJ1305" t="s">
        <v>155</v>
      </c>
      <c r="AK1305">
        <v>0</v>
      </c>
      <c r="AL1305">
        <v>1</v>
      </c>
      <c r="AM1305" t="s">
        <v>4774</v>
      </c>
      <c r="AN1305">
        <v>-32768</v>
      </c>
      <c r="AO1305">
        <v>32767</v>
      </c>
      <c r="AP1305" t="s">
        <v>4775</v>
      </c>
      <c r="AQ1305" s="1" t="s">
        <v>157</v>
      </c>
      <c r="AR1305" t="s">
        <v>158</v>
      </c>
      <c r="AS1305" t="str">
        <f>VLOOKUP('intouch变量（实型）'!$A1305,基本表格!$G:$Q,3,FALSE)</f>
        <v>DB1400,REAL1110</v>
      </c>
      <c r="AT1305" t="str">
        <f>VLOOKUP('intouch变量（实型）'!$A1305,基本表格!$G:$Q,10,FALSE)</f>
        <v>No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</row>
    <row r="1306" spans="1:55">
      <c r="A1306" s="10" t="s">
        <v>6804</v>
      </c>
      <c r="B1306" s="11" t="str">
        <f t="shared" si="22"/>
        <v>CHP4</v>
      </c>
      <c r="C1306" s="11" t="str">
        <f>VLOOKUP('intouch变量（实型）'!$A1306,基本表格!$G:$Q,2,FALSE)</f>
        <v>刨片进料仓4#进料皮带分料器 反馈转速 上限值</v>
      </c>
      <c r="D1306" t="s">
        <v>154</v>
      </c>
      <c r="E1306" t="s">
        <v>154</v>
      </c>
      <c r="F1306">
        <v>0</v>
      </c>
      <c r="G1306" t="s">
        <v>154</v>
      </c>
      <c r="H1306" t="s">
        <v>154</v>
      </c>
      <c r="I1306">
        <v>0</v>
      </c>
      <c r="J1306">
        <v>0</v>
      </c>
      <c r="L1306">
        <v>0</v>
      </c>
      <c r="M1306">
        <v>-32768</v>
      </c>
      <c r="N1306">
        <v>32767</v>
      </c>
      <c r="O1306">
        <v>0</v>
      </c>
      <c r="P1306">
        <v>0</v>
      </c>
      <c r="Q1306" t="s">
        <v>155</v>
      </c>
      <c r="R1306">
        <v>0</v>
      </c>
      <c r="S1306">
        <v>1</v>
      </c>
      <c r="T1306" t="s">
        <v>155</v>
      </c>
      <c r="U1306">
        <v>0</v>
      </c>
      <c r="V1306">
        <v>1</v>
      </c>
      <c r="W1306" t="s">
        <v>155</v>
      </c>
      <c r="X1306">
        <v>0</v>
      </c>
      <c r="Y1306">
        <v>1</v>
      </c>
      <c r="Z1306" t="s">
        <v>155</v>
      </c>
      <c r="AA1306">
        <v>0</v>
      </c>
      <c r="AB1306">
        <v>1</v>
      </c>
      <c r="AC1306" t="s">
        <v>155</v>
      </c>
      <c r="AD1306">
        <v>0</v>
      </c>
      <c r="AE1306">
        <v>1</v>
      </c>
      <c r="AF1306" t="s">
        <v>155</v>
      </c>
      <c r="AG1306">
        <v>0</v>
      </c>
      <c r="AH1306">
        <v>1</v>
      </c>
      <c r="AI1306">
        <v>0</v>
      </c>
      <c r="AJ1306" t="s">
        <v>155</v>
      </c>
      <c r="AK1306">
        <v>0</v>
      </c>
      <c r="AL1306">
        <v>1</v>
      </c>
      <c r="AM1306" t="s">
        <v>4774</v>
      </c>
      <c r="AN1306">
        <v>-32768</v>
      </c>
      <c r="AO1306">
        <v>32767</v>
      </c>
      <c r="AP1306" t="s">
        <v>4775</v>
      </c>
      <c r="AQ1306" s="1" t="s">
        <v>157</v>
      </c>
      <c r="AR1306" t="s">
        <v>158</v>
      </c>
      <c r="AS1306" t="str">
        <f>VLOOKUP('intouch变量（实型）'!$A1306,基本表格!$G:$Q,3,FALSE)</f>
        <v>DB1400,REAL1114</v>
      </c>
      <c r="AT1306" t="str">
        <f>VLOOKUP('intouch变量（实型）'!$A1306,基本表格!$G:$Q,10,FALSE)</f>
        <v>No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</row>
    <row r="1307" spans="1:55">
      <c r="A1307" s="10" t="s">
        <v>6805</v>
      </c>
      <c r="B1307" s="11" t="str">
        <f t="shared" si="22"/>
        <v>CHP4</v>
      </c>
      <c r="C1307" s="11" t="str">
        <f>VLOOKUP('intouch变量（实型）'!$A1307,基本表格!$G:$Q,2,FALSE)</f>
        <v>刨片进料仓4#进料皮带分料器 反馈转速 下限值</v>
      </c>
      <c r="D1307" t="s">
        <v>154</v>
      </c>
      <c r="E1307" t="s">
        <v>154</v>
      </c>
      <c r="F1307">
        <v>0</v>
      </c>
      <c r="G1307" t="s">
        <v>154</v>
      </c>
      <c r="H1307" t="s">
        <v>154</v>
      </c>
      <c r="I1307">
        <v>0</v>
      </c>
      <c r="J1307">
        <v>0</v>
      </c>
      <c r="L1307">
        <v>0</v>
      </c>
      <c r="M1307">
        <v>-32768</v>
      </c>
      <c r="N1307">
        <v>32767</v>
      </c>
      <c r="O1307">
        <v>0</v>
      </c>
      <c r="P1307">
        <v>0</v>
      </c>
      <c r="Q1307" t="s">
        <v>155</v>
      </c>
      <c r="R1307">
        <v>0</v>
      </c>
      <c r="S1307">
        <v>1</v>
      </c>
      <c r="T1307" t="s">
        <v>155</v>
      </c>
      <c r="U1307">
        <v>0</v>
      </c>
      <c r="V1307">
        <v>1</v>
      </c>
      <c r="W1307" t="s">
        <v>155</v>
      </c>
      <c r="X1307">
        <v>0</v>
      </c>
      <c r="Y1307">
        <v>1</v>
      </c>
      <c r="Z1307" t="s">
        <v>155</v>
      </c>
      <c r="AA1307">
        <v>0</v>
      </c>
      <c r="AB1307">
        <v>1</v>
      </c>
      <c r="AC1307" t="s">
        <v>155</v>
      </c>
      <c r="AD1307">
        <v>0</v>
      </c>
      <c r="AE1307">
        <v>1</v>
      </c>
      <c r="AF1307" t="s">
        <v>155</v>
      </c>
      <c r="AG1307">
        <v>0</v>
      </c>
      <c r="AH1307">
        <v>1</v>
      </c>
      <c r="AI1307">
        <v>0</v>
      </c>
      <c r="AJ1307" t="s">
        <v>155</v>
      </c>
      <c r="AK1307">
        <v>0</v>
      </c>
      <c r="AL1307">
        <v>1</v>
      </c>
      <c r="AM1307" t="s">
        <v>4774</v>
      </c>
      <c r="AN1307">
        <v>-32768</v>
      </c>
      <c r="AO1307">
        <v>32767</v>
      </c>
      <c r="AP1307" t="s">
        <v>4775</v>
      </c>
      <c r="AQ1307" s="1" t="s">
        <v>157</v>
      </c>
      <c r="AR1307" t="s">
        <v>158</v>
      </c>
      <c r="AS1307" t="str">
        <f>VLOOKUP('intouch变量（实型）'!$A1307,基本表格!$G:$Q,3,FALSE)</f>
        <v>DB1400,REAL1118</v>
      </c>
      <c r="AT1307" t="str">
        <f>VLOOKUP('intouch变量（实型）'!$A1307,基本表格!$G:$Q,10,FALSE)</f>
        <v>No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</row>
    <row r="1308" spans="1:55">
      <c r="A1308" s="10" t="s">
        <v>6806</v>
      </c>
      <c r="B1308" s="11" t="str">
        <f t="shared" si="22"/>
        <v>CHP4</v>
      </c>
      <c r="C1308" s="11" t="str">
        <f>VLOOKUP('intouch变量（实型）'!$A1308,基本表格!$G:$Q,2,FALSE)</f>
        <v>刨片进料仓4#进料皮带分料器 反馈转速 上上限值</v>
      </c>
      <c r="D1308" t="s">
        <v>154</v>
      </c>
      <c r="E1308" t="s">
        <v>154</v>
      </c>
      <c r="F1308">
        <v>0</v>
      </c>
      <c r="G1308" t="s">
        <v>154</v>
      </c>
      <c r="H1308" t="s">
        <v>154</v>
      </c>
      <c r="I1308">
        <v>0</v>
      </c>
      <c r="J1308">
        <v>0</v>
      </c>
      <c r="L1308">
        <v>0</v>
      </c>
      <c r="M1308">
        <v>-32768</v>
      </c>
      <c r="N1308">
        <v>32767</v>
      </c>
      <c r="O1308">
        <v>0</v>
      </c>
      <c r="P1308">
        <v>0</v>
      </c>
      <c r="Q1308" t="s">
        <v>155</v>
      </c>
      <c r="R1308">
        <v>0</v>
      </c>
      <c r="S1308">
        <v>1</v>
      </c>
      <c r="T1308" t="s">
        <v>155</v>
      </c>
      <c r="U1308">
        <v>0</v>
      </c>
      <c r="V1308">
        <v>1</v>
      </c>
      <c r="W1308" t="s">
        <v>155</v>
      </c>
      <c r="X1308">
        <v>0</v>
      </c>
      <c r="Y1308">
        <v>1</v>
      </c>
      <c r="Z1308" t="s">
        <v>155</v>
      </c>
      <c r="AA1308">
        <v>0</v>
      </c>
      <c r="AB1308">
        <v>1</v>
      </c>
      <c r="AC1308" t="s">
        <v>155</v>
      </c>
      <c r="AD1308">
        <v>0</v>
      </c>
      <c r="AE1308">
        <v>1</v>
      </c>
      <c r="AF1308" t="s">
        <v>155</v>
      </c>
      <c r="AG1308">
        <v>0</v>
      </c>
      <c r="AH1308">
        <v>1</v>
      </c>
      <c r="AI1308">
        <v>0</v>
      </c>
      <c r="AJ1308" t="s">
        <v>155</v>
      </c>
      <c r="AK1308">
        <v>0</v>
      </c>
      <c r="AL1308">
        <v>1</v>
      </c>
      <c r="AM1308" t="s">
        <v>4774</v>
      </c>
      <c r="AN1308">
        <v>-32768</v>
      </c>
      <c r="AO1308">
        <v>32767</v>
      </c>
      <c r="AP1308" t="s">
        <v>4775</v>
      </c>
      <c r="AQ1308" s="1" t="s">
        <v>157</v>
      </c>
      <c r="AR1308" t="s">
        <v>158</v>
      </c>
      <c r="AS1308" t="str">
        <f>VLOOKUP('intouch变量（实型）'!$A1308,基本表格!$G:$Q,3,FALSE)</f>
        <v>DB1400,REAL1122</v>
      </c>
      <c r="AT1308" t="str">
        <f>VLOOKUP('intouch变量（实型）'!$A1308,基本表格!$G:$Q,10,FALSE)</f>
        <v>No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</row>
    <row r="1309" spans="1:55">
      <c r="A1309" s="10" t="s">
        <v>6807</v>
      </c>
      <c r="B1309" s="11" t="str">
        <f t="shared" si="22"/>
        <v>CHP4</v>
      </c>
      <c r="C1309" s="11" t="str">
        <f>VLOOKUP('intouch变量（实型）'!$A1309,基本表格!$G:$Q,2,FALSE)</f>
        <v>刨片进料仓4#进料皮带分料器 反馈转速 下下限值</v>
      </c>
      <c r="D1309" t="s">
        <v>154</v>
      </c>
      <c r="E1309" t="s">
        <v>154</v>
      </c>
      <c r="F1309">
        <v>0</v>
      </c>
      <c r="G1309" t="s">
        <v>154</v>
      </c>
      <c r="H1309" t="s">
        <v>154</v>
      </c>
      <c r="I1309">
        <v>0</v>
      </c>
      <c r="J1309">
        <v>0</v>
      </c>
      <c r="L1309">
        <v>0</v>
      </c>
      <c r="M1309">
        <v>-32768</v>
      </c>
      <c r="N1309">
        <v>32767</v>
      </c>
      <c r="O1309">
        <v>0</v>
      </c>
      <c r="P1309">
        <v>0</v>
      </c>
      <c r="Q1309" t="s">
        <v>155</v>
      </c>
      <c r="R1309">
        <v>0</v>
      </c>
      <c r="S1309">
        <v>1</v>
      </c>
      <c r="T1309" t="s">
        <v>155</v>
      </c>
      <c r="U1309">
        <v>0</v>
      </c>
      <c r="V1309">
        <v>1</v>
      </c>
      <c r="W1309" t="s">
        <v>155</v>
      </c>
      <c r="X1309">
        <v>0</v>
      </c>
      <c r="Y1309">
        <v>1</v>
      </c>
      <c r="Z1309" t="s">
        <v>155</v>
      </c>
      <c r="AA1309">
        <v>0</v>
      </c>
      <c r="AB1309">
        <v>1</v>
      </c>
      <c r="AC1309" t="s">
        <v>155</v>
      </c>
      <c r="AD1309">
        <v>0</v>
      </c>
      <c r="AE1309">
        <v>1</v>
      </c>
      <c r="AF1309" t="s">
        <v>155</v>
      </c>
      <c r="AG1309">
        <v>0</v>
      </c>
      <c r="AH1309">
        <v>1</v>
      </c>
      <c r="AI1309">
        <v>0</v>
      </c>
      <c r="AJ1309" t="s">
        <v>155</v>
      </c>
      <c r="AK1309">
        <v>0</v>
      </c>
      <c r="AL1309">
        <v>1</v>
      </c>
      <c r="AM1309" t="s">
        <v>4774</v>
      </c>
      <c r="AN1309">
        <v>-32768</v>
      </c>
      <c r="AO1309">
        <v>32767</v>
      </c>
      <c r="AP1309" t="s">
        <v>4775</v>
      </c>
      <c r="AQ1309" s="1" t="s">
        <v>157</v>
      </c>
      <c r="AR1309" t="s">
        <v>158</v>
      </c>
      <c r="AS1309" t="str">
        <f>VLOOKUP('intouch变量（实型）'!$A1309,基本表格!$G:$Q,3,FALSE)</f>
        <v>DB1400,REAL1126</v>
      </c>
      <c r="AT1309" t="str">
        <f>VLOOKUP('intouch变量（实型）'!$A1309,基本表格!$G:$Q,10,FALSE)</f>
        <v>No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</row>
    <row r="1310" spans="1:55">
      <c r="A1310" s="10" t="s">
        <v>6808</v>
      </c>
      <c r="B1310" s="11" t="str">
        <f t="shared" si="22"/>
        <v>CHP4</v>
      </c>
      <c r="C1310" s="11" t="str">
        <f>VLOOKUP('intouch变量（实型）'!$A1310,基本表格!$G:$Q,2,FALSE)</f>
        <v>刨片进料仓4#进料皮带分料器 反馈电流 实际值</v>
      </c>
      <c r="D1310" t="s">
        <v>154</v>
      </c>
      <c r="E1310" t="s">
        <v>154</v>
      </c>
      <c r="F1310">
        <v>0</v>
      </c>
      <c r="G1310" t="s">
        <v>154</v>
      </c>
      <c r="H1310" t="s">
        <v>154</v>
      </c>
      <c r="I1310">
        <v>0</v>
      </c>
      <c r="J1310">
        <v>0</v>
      </c>
      <c r="L1310">
        <v>0</v>
      </c>
      <c r="M1310">
        <v>-32768</v>
      </c>
      <c r="N1310">
        <v>32767</v>
      </c>
      <c r="O1310">
        <v>0</v>
      </c>
      <c r="P1310">
        <v>0</v>
      </c>
      <c r="Q1310" t="s">
        <v>155</v>
      </c>
      <c r="R1310">
        <v>0</v>
      </c>
      <c r="S1310">
        <v>1</v>
      </c>
      <c r="T1310" t="s">
        <v>155</v>
      </c>
      <c r="U1310">
        <v>0</v>
      </c>
      <c r="V1310">
        <v>1</v>
      </c>
      <c r="W1310" t="s">
        <v>155</v>
      </c>
      <c r="X1310">
        <v>0</v>
      </c>
      <c r="Y1310">
        <v>1</v>
      </c>
      <c r="Z1310" t="s">
        <v>155</v>
      </c>
      <c r="AA1310">
        <v>0</v>
      </c>
      <c r="AB1310">
        <v>1</v>
      </c>
      <c r="AC1310" t="s">
        <v>155</v>
      </c>
      <c r="AD1310">
        <v>0</v>
      </c>
      <c r="AE1310">
        <v>1</v>
      </c>
      <c r="AF1310" t="s">
        <v>155</v>
      </c>
      <c r="AG1310">
        <v>0</v>
      </c>
      <c r="AH1310">
        <v>1</v>
      </c>
      <c r="AI1310">
        <v>0</v>
      </c>
      <c r="AJ1310" t="s">
        <v>155</v>
      </c>
      <c r="AK1310">
        <v>0</v>
      </c>
      <c r="AL1310">
        <v>1</v>
      </c>
      <c r="AM1310" t="s">
        <v>4774</v>
      </c>
      <c r="AN1310">
        <v>-32768</v>
      </c>
      <c r="AO1310">
        <v>32767</v>
      </c>
      <c r="AP1310" t="s">
        <v>4775</v>
      </c>
      <c r="AQ1310" s="1" t="s">
        <v>157</v>
      </c>
      <c r="AR1310" t="s">
        <v>158</v>
      </c>
      <c r="AS1310" t="str">
        <f>VLOOKUP('intouch变量（实型）'!$A1310,基本表格!$G:$Q,3,FALSE)</f>
        <v>DB1400,REAL1156</v>
      </c>
      <c r="AT1310" t="str">
        <f>VLOOKUP('intouch变量（实型）'!$A1310,基本表格!$G:$Q,10,FALSE)</f>
        <v>Yes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</row>
    <row r="1311" spans="1:55">
      <c r="A1311" s="10" t="s">
        <v>6809</v>
      </c>
      <c r="B1311" s="11" t="str">
        <f t="shared" si="22"/>
        <v>CHP4</v>
      </c>
      <c r="C1311" s="11" t="str">
        <f>VLOOKUP('intouch变量（实型）'!$A1311,基本表格!$G:$Q,2,FALSE)</f>
        <v>刨片进料仓4#进料皮带分料器 反馈电流 量程</v>
      </c>
      <c r="D1311" t="s">
        <v>154</v>
      </c>
      <c r="E1311" t="s">
        <v>154</v>
      </c>
      <c r="F1311">
        <v>0</v>
      </c>
      <c r="G1311" t="s">
        <v>154</v>
      </c>
      <c r="H1311" t="s">
        <v>154</v>
      </c>
      <c r="I1311">
        <v>0</v>
      </c>
      <c r="J1311">
        <v>0</v>
      </c>
      <c r="L1311">
        <v>0</v>
      </c>
      <c r="M1311">
        <v>-32768</v>
      </c>
      <c r="N1311">
        <v>32767</v>
      </c>
      <c r="O1311">
        <v>0</v>
      </c>
      <c r="P1311">
        <v>0</v>
      </c>
      <c r="Q1311" t="s">
        <v>155</v>
      </c>
      <c r="R1311">
        <v>0</v>
      </c>
      <c r="S1311">
        <v>1</v>
      </c>
      <c r="T1311" t="s">
        <v>155</v>
      </c>
      <c r="U1311">
        <v>0</v>
      </c>
      <c r="V1311">
        <v>1</v>
      </c>
      <c r="W1311" t="s">
        <v>155</v>
      </c>
      <c r="X1311">
        <v>0</v>
      </c>
      <c r="Y1311">
        <v>1</v>
      </c>
      <c r="Z1311" t="s">
        <v>155</v>
      </c>
      <c r="AA1311">
        <v>0</v>
      </c>
      <c r="AB1311">
        <v>1</v>
      </c>
      <c r="AC1311" t="s">
        <v>155</v>
      </c>
      <c r="AD1311">
        <v>0</v>
      </c>
      <c r="AE1311">
        <v>1</v>
      </c>
      <c r="AF1311" t="s">
        <v>155</v>
      </c>
      <c r="AG1311">
        <v>0</v>
      </c>
      <c r="AH1311">
        <v>1</v>
      </c>
      <c r="AI1311">
        <v>0</v>
      </c>
      <c r="AJ1311" t="s">
        <v>155</v>
      </c>
      <c r="AK1311">
        <v>0</v>
      </c>
      <c r="AL1311">
        <v>1</v>
      </c>
      <c r="AM1311" t="s">
        <v>4774</v>
      </c>
      <c r="AN1311">
        <v>-32768</v>
      </c>
      <c r="AO1311">
        <v>32767</v>
      </c>
      <c r="AP1311" t="s">
        <v>4775</v>
      </c>
      <c r="AQ1311" s="1" t="s">
        <v>157</v>
      </c>
      <c r="AR1311" t="s">
        <v>158</v>
      </c>
      <c r="AS1311" t="str">
        <f>VLOOKUP('intouch变量（实型）'!$A1311,基本表格!$G:$Q,3,FALSE)</f>
        <v>DB1400,REAL1160</v>
      </c>
      <c r="AT1311" t="str">
        <f>VLOOKUP('intouch变量（实型）'!$A1311,基本表格!$G:$Q,10,FALSE)</f>
        <v>No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</row>
    <row r="1312" spans="1:55">
      <c r="A1312" s="10" t="s">
        <v>6810</v>
      </c>
      <c r="B1312" s="11" t="str">
        <f t="shared" si="22"/>
        <v>CHP4</v>
      </c>
      <c r="C1312" s="11" t="str">
        <f>VLOOKUP('intouch变量（实型）'!$A1312,基本表格!$G:$Q,2,FALSE)</f>
        <v>刨片进料仓4#进料皮带分料器 反馈电流 上限值</v>
      </c>
      <c r="D1312" t="s">
        <v>154</v>
      </c>
      <c r="E1312" t="s">
        <v>154</v>
      </c>
      <c r="F1312">
        <v>0</v>
      </c>
      <c r="G1312" t="s">
        <v>154</v>
      </c>
      <c r="H1312" t="s">
        <v>154</v>
      </c>
      <c r="I1312">
        <v>0</v>
      </c>
      <c r="J1312">
        <v>0</v>
      </c>
      <c r="L1312">
        <v>0</v>
      </c>
      <c r="M1312">
        <v>-32768</v>
      </c>
      <c r="N1312">
        <v>32767</v>
      </c>
      <c r="O1312">
        <v>0</v>
      </c>
      <c r="P1312">
        <v>0</v>
      </c>
      <c r="Q1312" t="s">
        <v>155</v>
      </c>
      <c r="R1312">
        <v>0</v>
      </c>
      <c r="S1312">
        <v>1</v>
      </c>
      <c r="T1312" t="s">
        <v>155</v>
      </c>
      <c r="U1312">
        <v>0</v>
      </c>
      <c r="V1312">
        <v>1</v>
      </c>
      <c r="W1312" t="s">
        <v>155</v>
      </c>
      <c r="X1312">
        <v>0</v>
      </c>
      <c r="Y1312">
        <v>1</v>
      </c>
      <c r="Z1312" t="s">
        <v>155</v>
      </c>
      <c r="AA1312">
        <v>0</v>
      </c>
      <c r="AB1312">
        <v>1</v>
      </c>
      <c r="AC1312" t="s">
        <v>155</v>
      </c>
      <c r="AD1312">
        <v>0</v>
      </c>
      <c r="AE1312">
        <v>1</v>
      </c>
      <c r="AF1312" t="s">
        <v>155</v>
      </c>
      <c r="AG1312">
        <v>0</v>
      </c>
      <c r="AH1312">
        <v>1</v>
      </c>
      <c r="AI1312">
        <v>0</v>
      </c>
      <c r="AJ1312" t="s">
        <v>155</v>
      </c>
      <c r="AK1312">
        <v>0</v>
      </c>
      <c r="AL1312">
        <v>1</v>
      </c>
      <c r="AM1312" t="s">
        <v>4774</v>
      </c>
      <c r="AN1312">
        <v>-32768</v>
      </c>
      <c r="AO1312">
        <v>32767</v>
      </c>
      <c r="AP1312" t="s">
        <v>4775</v>
      </c>
      <c r="AQ1312" s="1" t="s">
        <v>157</v>
      </c>
      <c r="AR1312" t="s">
        <v>158</v>
      </c>
      <c r="AS1312" t="str">
        <f>VLOOKUP('intouch变量（实型）'!$A1312,基本表格!$G:$Q,3,FALSE)</f>
        <v>DB1400,REAL1164</v>
      </c>
      <c r="AT1312" t="str">
        <f>VLOOKUP('intouch变量（实型）'!$A1312,基本表格!$G:$Q,10,FALSE)</f>
        <v>No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</row>
    <row r="1313" spans="1:55">
      <c r="A1313" s="10" t="s">
        <v>6811</v>
      </c>
      <c r="B1313" s="11" t="str">
        <f t="shared" si="22"/>
        <v>CHP4</v>
      </c>
      <c r="C1313" s="11" t="str">
        <f>VLOOKUP('intouch变量（实型）'!$A1313,基本表格!$G:$Q,2,FALSE)</f>
        <v>刨片进料仓4#进料皮带分料器 反馈电流 下限值</v>
      </c>
      <c r="D1313" t="s">
        <v>154</v>
      </c>
      <c r="E1313" t="s">
        <v>154</v>
      </c>
      <c r="F1313">
        <v>0</v>
      </c>
      <c r="G1313" t="s">
        <v>154</v>
      </c>
      <c r="H1313" t="s">
        <v>154</v>
      </c>
      <c r="I1313">
        <v>0</v>
      </c>
      <c r="J1313">
        <v>0</v>
      </c>
      <c r="L1313">
        <v>0</v>
      </c>
      <c r="M1313">
        <v>-32768</v>
      </c>
      <c r="N1313">
        <v>32767</v>
      </c>
      <c r="O1313">
        <v>0</v>
      </c>
      <c r="P1313">
        <v>0</v>
      </c>
      <c r="Q1313" t="s">
        <v>155</v>
      </c>
      <c r="R1313">
        <v>0</v>
      </c>
      <c r="S1313">
        <v>1</v>
      </c>
      <c r="T1313" t="s">
        <v>155</v>
      </c>
      <c r="U1313">
        <v>0</v>
      </c>
      <c r="V1313">
        <v>1</v>
      </c>
      <c r="W1313" t="s">
        <v>155</v>
      </c>
      <c r="X1313">
        <v>0</v>
      </c>
      <c r="Y1313">
        <v>1</v>
      </c>
      <c r="Z1313" t="s">
        <v>155</v>
      </c>
      <c r="AA1313">
        <v>0</v>
      </c>
      <c r="AB1313">
        <v>1</v>
      </c>
      <c r="AC1313" t="s">
        <v>155</v>
      </c>
      <c r="AD1313">
        <v>0</v>
      </c>
      <c r="AE1313">
        <v>1</v>
      </c>
      <c r="AF1313" t="s">
        <v>155</v>
      </c>
      <c r="AG1313">
        <v>0</v>
      </c>
      <c r="AH1313">
        <v>1</v>
      </c>
      <c r="AI1313">
        <v>0</v>
      </c>
      <c r="AJ1313" t="s">
        <v>155</v>
      </c>
      <c r="AK1313">
        <v>0</v>
      </c>
      <c r="AL1313">
        <v>1</v>
      </c>
      <c r="AM1313" t="s">
        <v>4774</v>
      </c>
      <c r="AN1313">
        <v>-32768</v>
      </c>
      <c r="AO1313">
        <v>32767</v>
      </c>
      <c r="AP1313" t="s">
        <v>4775</v>
      </c>
      <c r="AQ1313" s="1" t="s">
        <v>157</v>
      </c>
      <c r="AR1313" t="s">
        <v>158</v>
      </c>
      <c r="AS1313" t="str">
        <f>VLOOKUP('intouch变量（实型）'!$A1313,基本表格!$G:$Q,3,FALSE)</f>
        <v>DB1400,REAL1168</v>
      </c>
      <c r="AT1313" t="str">
        <f>VLOOKUP('intouch变量（实型）'!$A1313,基本表格!$G:$Q,10,FALSE)</f>
        <v>No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</row>
    <row r="1314" spans="1:55">
      <c r="A1314" s="10" t="s">
        <v>6812</v>
      </c>
      <c r="B1314" s="11" t="str">
        <f t="shared" si="22"/>
        <v>CHP4</v>
      </c>
      <c r="C1314" s="11" t="str">
        <f>VLOOKUP('intouch变量（实型）'!$A1314,基本表格!$G:$Q,2,FALSE)</f>
        <v>刨片进料仓4#进料皮带分料器 反馈电流 上上限值</v>
      </c>
      <c r="D1314" t="s">
        <v>154</v>
      </c>
      <c r="E1314" t="s">
        <v>154</v>
      </c>
      <c r="F1314">
        <v>0</v>
      </c>
      <c r="G1314" t="s">
        <v>154</v>
      </c>
      <c r="H1314" t="s">
        <v>154</v>
      </c>
      <c r="I1314">
        <v>0</v>
      </c>
      <c r="J1314">
        <v>0</v>
      </c>
      <c r="L1314">
        <v>0</v>
      </c>
      <c r="M1314">
        <v>-32768</v>
      </c>
      <c r="N1314">
        <v>32767</v>
      </c>
      <c r="O1314">
        <v>0</v>
      </c>
      <c r="P1314">
        <v>0</v>
      </c>
      <c r="Q1314" t="s">
        <v>155</v>
      </c>
      <c r="R1314">
        <v>0</v>
      </c>
      <c r="S1314">
        <v>1</v>
      </c>
      <c r="T1314" t="s">
        <v>155</v>
      </c>
      <c r="U1314">
        <v>0</v>
      </c>
      <c r="V1314">
        <v>1</v>
      </c>
      <c r="W1314" t="s">
        <v>155</v>
      </c>
      <c r="X1314">
        <v>0</v>
      </c>
      <c r="Y1314">
        <v>1</v>
      </c>
      <c r="Z1314" t="s">
        <v>155</v>
      </c>
      <c r="AA1314">
        <v>0</v>
      </c>
      <c r="AB1314">
        <v>1</v>
      </c>
      <c r="AC1314" t="s">
        <v>155</v>
      </c>
      <c r="AD1314">
        <v>0</v>
      </c>
      <c r="AE1314">
        <v>1</v>
      </c>
      <c r="AF1314" t="s">
        <v>155</v>
      </c>
      <c r="AG1314">
        <v>0</v>
      </c>
      <c r="AH1314">
        <v>1</v>
      </c>
      <c r="AI1314">
        <v>0</v>
      </c>
      <c r="AJ1314" t="s">
        <v>155</v>
      </c>
      <c r="AK1314">
        <v>0</v>
      </c>
      <c r="AL1314">
        <v>1</v>
      </c>
      <c r="AM1314" t="s">
        <v>4774</v>
      </c>
      <c r="AN1314">
        <v>-32768</v>
      </c>
      <c r="AO1314">
        <v>32767</v>
      </c>
      <c r="AP1314" t="s">
        <v>4775</v>
      </c>
      <c r="AQ1314" s="1" t="s">
        <v>157</v>
      </c>
      <c r="AR1314" t="s">
        <v>158</v>
      </c>
      <c r="AS1314" t="str">
        <f>VLOOKUP('intouch变量（实型）'!$A1314,基本表格!$G:$Q,3,FALSE)</f>
        <v>DB1400,REAL1172</v>
      </c>
      <c r="AT1314" t="str">
        <f>VLOOKUP('intouch变量（实型）'!$A1314,基本表格!$G:$Q,10,FALSE)</f>
        <v>No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</row>
    <row r="1315" spans="1:55">
      <c r="A1315" s="10" t="s">
        <v>6813</v>
      </c>
      <c r="B1315" s="11" t="str">
        <f t="shared" si="22"/>
        <v>CHP4</v>
      </c>
      <c r="C1315" s="11" t="str">
        <f>VLOOKUP('intouch变量（实型）'!$A1315,基本表格!$G:$Q,2,FALSE)</f>
        <v>刨片进料仓4#进料皮带分料器 反馈电流 下下限值</v>
      </c>
      <c r="D1315" t="s">
        <v>154</v>
      </c>
      <c r="E1315" t="s">
        <v>154</v>
      </c>
      <c r="F1315">
        <v>0</v>
      </c>
      <c r="G1315" t="s">
        <v>154</v>
      </c>
      <c r="H1315" t="s">
        <v>154</v>
      </c>
      <c r="I1315">
        <v>0</v>
      </c>
      <c r="J1315">
        <v>0</v>
      </c>
      <c r="L1315">
        <v>0</v>
      </c>
      <c r="M1315">
        <v>-32768</v>
      </c>
      <c r="N1315">
        <v>32767</v>
      </c>
      <c r="O1315">
        <v>0</v>
      </c>
      <c r="P1315">
        <v>0</v>
      </c>
      <c r="Q1315" t="s">
        <v>155</v>
      </c>
      <c r="R1315">
        <v>0</v>
      </c>
      <c r="S1315">
        <v>1</v>
      </c>
      <c r="T1315" t="s">
        <v>155</v>
      </c>
      <c r="U1315">
        <v>0</v>
      </c>
      <c r="V1315">
        <v>1</v>
      </c>
      <c r="W1315" t="s">
        <v>155</v>
      </c>
      <c r="X1315">
        <v>0</v>
      </c>
      <c r="Y1315">
        <v>1</v>
      </c>
      <c r="Z1315" t="s">
        <v>155</v>
      </c>
      <c r="AA1315">
        <v>0</v>
      </c>
      <c r="AB1315">
        <v>1</v>
      </c>
      <c r="AC1315" t="s">
        <v>155</v>
      </c>
      <c r="AD1315">
        <v>0</v>
      </c>
      <c r="AE1315">
        <v>1</v>
      </c>
      <c r="AF1315" t="s">
        <v>155</v>
      </c>
      <c r="AG1315">
        <v>0</v>
      </c>
      <c r="AH1315">
        <v>1</v>
      </c>
      <c r="AI1315">
        <v>0</v>
      </c>
      <c r="AJ1315" t="s">
        <v>155</v>
      </c>
      <c r="AK1315">
        <v>0</v>
      </c>
      <c r="AL1315">
        <v>1</v>
      </c>
      <c r="AM1315" t="s">
        <v>4774</v>
      </c>
      <c r="AN1315">
        <v>-32768</v>
      </c>
      <c r="AO1315">
        <v>32767</v>
      </c>
      <c r="AP1315" t="s">
        <v>4775</v>
      </c>
      <c r="AQ1315" s="1" t="s">
        <v>157</v>
      </c>
      <c r="AR1315" t="s">
        <v>158</v>
      </c>
      <c r="AS1315" t="str">
        <f>VLOOKUP('intouch变量（实型）'!$A1315,基本表格!$G:$Q,3,FALSE)</f>
        <v>DB1400,REAL1176</v>
      </c>
      <c r="AT1315" t="str">
        <f>VLOOKUP('intouch变量（实型）'!$A1315,基本表格!$G:$Q,10,FALSE)</f>
        <v>No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</row>
  </sheetData>
  <autoFilter ref="A1:BK1315">
    <extLst/>
  </autoFilter>
  <conditionalFormatting sqref="A2:A4">
    <cfRule type="duplicateValues" dxfId="0" priority="2594"/>
    <cfRule type="duplicateValues" dxfId="0" priority="2595"/>
    <cfRule type="duplicateValues" dxfId="0" priority="2596"/>
    <cfRule type="duplicateValues" dxfId="0" priority="2597"/>
    <cfRule type="duplicateValues" dxfId="0" priority="2598"/>
    <cfRule type="duplicateValues" dxfId="0" priority="2599"/>
    <cfRule type="duplicateValues" dxfId="0" priority="2600"/>
    <cfRule type="duplicateValues" dxfId="0" priority="2601"/>
    <cfRule type="duplicateValues" dxfId="0" priority="2602"/>
    <cfRule type="duplicateValues" dxfId="0" priority="2603"/>
    <cfRule type="duplicateValues" dxfId="0" priority="2604"/>
    <cfRule type="duplicateValues" dxfId="0" priority="2605"/>
  </conditionalFormatting>
  <conditionalFormatting sqref="A1 A5:A1179 A1316:A1048576">
    <cfRule type="duplicateValues" dxfId="0" priority="2606"/>
    <cfRule type="duplicateValues" dxfId="1" priority="2607"/>
  </conditionalFormatting>
  <conditionalFormatting sqref="A1180:A1185 A1186:A1191 A1192:A1201 A1202:A1207 A1208:A1213">
    <cfRule type="duplicateValues" dxfId="0" priority="48"/>
    <cfRule type="duplicateValues" dxfId="0" priority="47"/>
    <cfRule type="duplicateValues" dxfId="0" priority="46"/>
    <cfRule type="duplicateValues" dxfId="0" priority="45"/>
    <cfRule type="duplicateValues" dxfId="0" priority="44"/>
    <cfRule type="duplicateValues" dxfId="0" priority="43"/>
    <cfRule type="duplicateValues" dxfId="0" priority="42"/>
    <cfRule type="duplicateValues" dxfId="0" priority="41"/>
    <cfRule type="duplicateValues" dxfId="0" priority="40"/>
    <cfRule type="duplicateValues" dxfId="0" priority="39"/>
    <cfRule type="duplicateValues" dxfId="0" priority="38"/>
    <cfRule type="duplicateValues" dxfId="0" priority="37"/>
  </conditionalFormatting>
  <conditionalFormatting sqref="A1214:A1219 A1220:A1225 A1226:A1235 A1236:A1241 A1242:A1247">
    <cfRule type="duplicateValues" dxfId="0" priority="36"/>
    <cfRule type="duplicateValues" dxfId="0" priority="35"/>
    <cfRule type="duplicateValues" dxfId="0" priority="34"/>
    <cfRule type="duplicateValues" dxfId="0" priority="33"/>
    <cfRule type="duplicateValues" dxfId="0" priority="32"/>
    <cfRule type="duplicateValues" dxfId="0" priority="31"/>
    <cfRule type="duplicateValues" dxfId="0" priority="30"/>
    <cfRule type="duplicateValues" dxfId="0" priority="29"/>
    <cfRule type="duplicateValues" dxfId="0" priority="28"/>
    <cfRule type="duplicateValues" dxfId="0" priority="27"/>
    <cfRule type="duplicateValues" dxfId="0" priority="26"/>
    <cfRule type="duplicateValues" dxfId="0" priority="25"/>
  </conditionalFormatting>
  <conditionalFormatting sqref="A1248:A1253 A1254:A1259 A1260:A1269 A1270:A1275 A1276:A1281">
    <cfRule type="duplicateValues" dxfId="0" priority="24"/>
    <cfRule type="duplicateValues" dxfId="0" priority="23"/>
    <cfRule type="duplicateValues" dxfId="0" priority="22"/>
    <cfRule type="duplicateValues" dxfId="0" priority="21"/>
    <cfRule type="duplicateValues" dxfId="0" priority="20"/>
    <cfRule type="duplicateValues" dxfId="0" priority="19"/>
    <cfRule type="duplicateValues" dxfId="0" priority="18"/>
    <cfRule type="duplicateValues" dxfId="0" priority="17"/>
    <cfRule type="duplicateValues" dxfId="0" priority="16"/>
    <cfRule type="duplicateValues" dxfId="0" priority="15"/>
    <cfRule type="duplicateValues" dxfId="0" priority="14"/>
    <cfRule type="duplicateValues" dxfId="0" priority="13"/>
  </conditionalFormatting>
  <conditionalFormatting sqref="A1282:A1287 A1288:A1293 A1294:A1303 A1304:A1309 A1310:A1315">
    <cfRule type="duplicateValues" dxfId="0" priority="12"/>
    <cfRule type="duplicateValues" dxfId="0" priority="11"/>
    <cfRule type="duplicateValues" dxfId="0" priority="10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  <cfRule type="duplicateValues" dxfId="0" priority="3"/>
    <cfRule type="duplicateValues" dxfId="0" priority="2"/>
    <cfRule type="duplicateValues" dxfId="0" priority="1"/>
  </conditionalFormatting>
  <pageMargins left="0.699305555555556" right="0.699305555555556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8" tint="0.799890133365886"/>
  </sheetPr>
  <dimension ref="A1:N460"/>
  <sheetViews>
    <sheetView zoomScale="85" zoomScaleNormal="85" topLeftCell="A175" workbookViewId="0">
      <selection activeCell="G456" sqref="G456:G460"/>
    </sheetView>
  </sheetViews>
  <sheetFormatPr defaultColWidth="9" defaultRowHeight="14"/>
  <cols>
    <col min="1" max="1" width="29.3636363636364" customWidth="1"/>
    <col min="2" max="3" width="9" style="7"/>
    <col min="4" max="4" width="47.3727272727273" style="7" customWidth="1"/>
    <col min="5" max="5" width="16.4545454545455" style="7" customWidth="1"/>
    <col min="6" max="6" width="26" customWidth="1"/>
    <col min="7" max="7" width="16.4545454545455" style="7" customWidth="1"/>
    <col min="10" max="11" width="13.9090909090909" customWidth="1"/>
    <col min="13" max="13" width="35.8727272727273" customWidth="1"/>
  </cols>
  <sheetData>
    <row r="1" spans="2:7">
      <c r="B1" s="7" t="s">
        <v>6814</v>
      </c>
      <c r="C1" s="7" t="s">
        <v>10</v>
      </c>
      <c r="D1" s="7" t="s">
        <v>7</v>
      </c>
      <c r="E1" s="7" t="s">
        <v>0</v>
      </c>
      <c r="F1" t="s">
        <v>6815</v>
      </c>
      <c r="G1" s="7" t="s">
        <v>12</v>
      </c>
    </row>
    <row r="2" spans="1:7">
      <c r="A2" s="7" t="str">
        <f t="shared" ref="A2:A17" si="0">E2&amp;"_"&amp;F2&amp;"_"&amp;G2</f>
        <v>CH03_LT003_Value_var</v>
      </c>
      <c r="B2" s="7" t="s">
        <v>6816</v>
      </c>
      <c r="C2" s="7">
        <v>0</v>
      </c>
      <c r="D2" s="7" t="s">
        <v>6817</v>
      </c>
      <c r="E2" s="7" t="s">
        <v>6818</v>
      </c>
      <c r="F2" t="s">
        <v>6819</v>
      </c>
      <c r="G2" s="7" t="s">
        <v>6820</v>
      </c>
    </row>
    <row r="3" spans="1:7">
      <c r="A3" s="7" t="str">
        <f t="shared" si="0"/>
        <v>CH03_Mix_Mix_var</v>
      </c>
      <c r="B3" s="7" t="s">
        <v>6816</v>
      </c>
      <c r="C3" s="7">
        <v>50</v>
      </c>
      <c r="D3" s="7" t="s">
        <v>6821</v>
      </c>
      <c r="E3" s="7" t="s">
        <v>6818</v>
      </c>
      <c r="F3" t="s">
        <v>6822</v>
      </c>
      <c r="G3" s="7" t="s">
        <v>6823</v>
      </c>
    </row>
    <row r="4" spans="1:7">
      <c r="A4" s="7" t="str">
        <f t="shared" si="0"/>
        <v>CH03_FT002_Flow_var</v>
      </c>
      <c r="B4" s="7" t="s">
        <v>6816</v>
      </c>
      <c r="C4" s="7">
        <v>98</v>
      </c>
      <c r="D4" s="7" t="s">
        <v>6824</v>
      </c>
      <c r="E4" s="7" t="s">
        <v>6818</v>
      </c>
      <c r="F4" t="s">
        <v>6825</v>
      </c>
      <c r="G4" s="7" t="s">
        <v>6826</v>
      </c>
    </row>
    <row r="5" spans="1:7">
      <c r="A5" s="7" t="str">
        <f t="shared" si="0"/>
        <v>CH04_LT003_Value_var</v>
      </c>
      <c r="B5" s="7" t="s">
        <v>6827</v>
      </c>
      <c r="C5" s="7">
        <v>0</v>
      </c>
      <c r="D5" s="7" t="s">
        <v>6828</v>
      </c>
      <c r="E5" s="7" t="s">
        <v>6829</v>
      </c>
      <c r="F5" t="s">
        <v>6819</v>
      </c>
      <c r="G5" s="7" t="s">
        <v>6820</v>
      </c>
    </row>
    <row r="6" spans="1:7">
      <c r="A6" s="7" t="str">
        <f t="shared" si="0"/>
        <v>CH04_Mix_Mix_var</v>
      </c>
      <c r="B6" s="7" t="s">
        <v>6827</v>
      </c>
      <c r="C6" s="7">
        <v>50</v>
      </c>
      <c r="D6" s="7" t="s">
        <v>6830</v>
      </c>
      <c r="E6" s="7" t="s">
        <v>6829</v>
      </c>
      <c r="F6" t="s">
        <v>6822</v>
      </c>
      <c r="G6" s="7" t="s">
        <v>6823</v>
      </c>
    </row>
    <row r="7" spans="1:7">
      <c r="A7" s="7" t="str">
        <f t="shared" si="0"/>
        <v>CH04_FT002_Flow_var</v>
      </c>
      <c r="B7" s="7" t="s">
        <v>6827</v>
      </c>
      <c r="C7" s="7">
        <v>98</v>
      </c>
      <c r="D7" s="7" t="s">
        <v>6831</v>
      </c>
      <c r="E7" s="7" t="s">
        <v>6829</v>
      </c>
      <c r="F7" t="s">
        <v>6825</v>
      </c>
      <c r="G7" s="7" t="s">
        <v>6826</v>
      </c>
    </row>
    <row r="8" spans="1:7">
      <c r="A8" s="7" t="str">
        <f t="shared" si="0"/>
        <v>CH05_LT003_Value_var</v>
      </c>
      <c r="B8" s="7" t="s">
        <v>6832</v>
      </c>
      <c r="C8" s="7">
        <v>0</v>
      </c>
      <c r="D8" s="7" t="s">
        <v>6833</v>
      </c>
      <c r="E8" s="7" t="s">
        <v>6834</v>
      </c>
      <c r="F8" t="s">
        <v>6819</v>
      </c>
      <c r="G8" s="7" t="s">
        <v>6820</v>
      </c>
    </row>
    <row r="9" spans="1:7">
      <c r="A9" s="7" t="str">
        <f t="shared" si="0"/>
        <v>CH05_Mix_Mix_var</v>
      </c>
      <c r="B9" s="7" t="s">
        <v>6832</v>
      </c>
      <c r="C9" s="7">
        <v>50</v>
      </c>
      <c r="D9" s="7" t="s">
        <v>6835</v>
      </c>
      <c r="E9" s="7" t="s">
        <v>6834</v>
      </c>
      <c r="F9" t="s">
        <v>6822</v>
      </c>
      <c r="G9" s="7" t="s">
        <v>6823</v>
      </c>
    </row>
    <row r="10" spans="1:7">
      <c r="A10" s="7" t="str">
        <f t="shared" si="0"/>
        <v>CH05_FT002_Flow_var</v>
      </c>
      <c r="B10" s="7" t="s">
        <v>6832</v>
      </c>
      <c r="C10" s="7">
        <v>98</v>
      </c>
      <c r="D10" s="7" t="s">
        <v>6836</v>
      </c>
      <c r="E10" s="7" t="s">
        <v>6834</v>
      </c>
      <c r="F10" t="s">
        <v>6825</v>
      </c>
      <c r="G10" s="7" t="s">
        <v>6826</v>
      </c>
    </row>
    <row r="11" spans="1:7">
      <c r="A11" s="7" t="str">
        <f t="shared" si="0"/>
        <v>CH06_LT003_Value_var</v>
      </c>
      <c r="B11" s="7" t="s">
        <v>6837</v>
      </c>
      <c r="C11" s="7">
        <v>0</v>
      </c>
      <c r="D11" s="7" t="s">
        <v>6838</v>
      </c>
      <c r="E11" s="7" t="s">
        <v>6839</v>
      </c>
      <c r="F11" t="s">
        <v>6819</v>
      </c>
      <c r="G11" s="7" t="s">
        <v>6820</v>
      </c>
    </row>
    <row r="12" spans="1:7">
      <c r="A12" s="7" t="str">
        <f t="shared" si="0"/>
        <v>CH06_Mix_Mix_var</v>
      </c>
      <c r="B12" s="7" t="s">
        <v>6837</v>
      </c>
      <c r="C12" s="7">
        <v>50</v>
      </c>
      <c r="D12" s="7" t="s">
        <v>6840</v>
      </c>
      <c r="E12" s="7" t="s">
        <v>6839</v>
      </c>
      <c r="F12" t="s">
        <v>6822</v>
      </c>
      <c r="G12" s="7" t="s">
        <v>6823</v>
      </c>
    </row>
    <row r="13" spans="1:7">
      <c r="A13" s="7" t="str">
        <f t="shared" si="0"/>
        <v>CH06_FT002_Flow_var</v>
      </c>
      <c r="B13" s="7" t="s">
        <v>6837</v>
      </c>
      <c r="C13" s="7">
        <v>98</v>
      </c>
      <c r="D13" s="7" t="s">
        <v>6841</v>
      </c>
      <c r="E13" s="7" t="s">
        <v>6839</v>
      </c>
      <c r="F13" t="s">
        <v>6825</v>
      </c>
      <c r="G13" s="7" t="s">
        <v>6826</v>
      </c>
    </row>
    <row r="14" spans="1:7">
      <c r="A14" s="7" t="str">
        <f t="shared" si="0"/>
        <v>Mix_FT001_Flow_var</v>
      </c>
      <c r="B14" s="7" t="s">
        <v>6842</v>
      </c>
      <c r="C14" s="7">
        <v>0</v>
      </c>
      <c r="D14" s="7" t="s">
        <v>6843</v>
      </c>
      <c r="E14" s="7" t="s">
        <v>6822</v>
      </c>
      <c r="F14" t="s">
        <v>6844</v>
      </c>
      <c r="G14" s="7" t="s">
        <v>6826</v>
      </c>
    </row>
    <row r="15" spans="1:7">
      <c r="A15" s="7" t="str">
        <f t="shared" si="0"/>
        <v>Mix_PIC01_Pump_struct</v>
      </c>
      <c r="B15" s="7" t="s">
        <v>6842</v>
      </c>
      <c r="C15" s="7">
        <v>70</v>
      </c>
      <c r="D15" s="7" t="s">
        <v>6845</v>
      </c>
      <c r="E15" s="7" t="s">
        <v>6822</v>
      </c>
      <c r="F15" t="s">
        <v>6846</v>
      </c>
      <c r="G15" s="7" t="s">
        <v>6847</v>
      </c>
    </row>
    <row r="16" spans="1:7">
      <c r="A16" s="7" t="str">
        <f t="shared" si="0"/>
        <v>Mix_TT001_Value_var</v>
      </c>
      <c r="B16" s="7" t="s">
        <v>6842</v>
      </c>
      <c r="C16" s="7">
        <v>230</v>
      </c>
      <c r="D16" s="7" t="s">
        <v>6848</v>
      </c>
      <c r="E16" s="7" t="s">
        <v>6822</v>
      </c>
      <c r="F16" t="s">
        <v>6849</v>
      </c>
      <c r="G16" s="7" t="s">
        <v>6820</v>
      </c>
    </row>
    <row r="17" spans="1:7">
      <c r="A17" s="7" t="str">
        <f t="shared" si="0"/>
        <v>Mix_PT001_Value_var</v>
      </c>
      <c r="B17" s="7" t="s">
        <v>6842</v>
      </c>
      <c r="C17" s="7">
        <v>434</v>
      </c>
      <c r="D17" s="7" t="s">
        <v>6850</v>
      </c>
      <c r="E17" s="7" t="s">
        <v>6822</v>
      </c>
      <c r="F17" t="s">
        <v>6851</v>
      </c>
      <c r="G17" s="7" t="s">
        <v>6820</v>
      </c>
    </row>
    <row r="18" spans="1:7">
      <c r="A18" s="7" t="str">
        <f t="shared" ref="A18:A43" si="1">E18&amp;"_"&amp;F18&amp;"_"&amp;G18</f>
        <v>CH03_TT003_Value_var</v>
      </c>
      <c r="B18" s="7" t="s">
        <v>6816</v>
      </c>
      <c r="C18" s="7">
        <v>168</v>
      </c>
      <c r="D18" s="7" t="s">
        <v>6852</v>
      </c>
      <c r="E18" s="7" t="s">
        <v>6818</v>
      </c>
      <c r="F18" t="s">
        <v>6853</v>
      </c>
      <c r="G18" s="7" t="s">
        <v>6820</v>
      </c>
    </row>
    <row r="19" spans="1:7">
      <c r="A19" s="7" t="str">
        <f t="shared" si="1"/>
        <v>CH03_TIC03_PID_PID_var</v>
      </c>
      <c r="B19" s="7" t="s">
        <v>6816</v>
      </c>
      <c r="C19" s="7">
        <v>218</v>
      </c>
      <c r="D19" s="7" t="s">
        <v>6852</v>
      </c>
      <c r="E19" s="7" t="s">
        <v>6818</v>
      </c>
      <c r="F19" t="s">
        <v>6854</v>
      </c>
      <c r="G19" s="7" t="s">
        <v>6855</v>
      </c>
    </row>
    <row r="20" spans="1:7">
      <c r="A20" s="7" t="str">
        <f t="shared" si="1"/>
        <v>CH03_TIC03_SV_Opening_Value_var</v>
      </c>
      <c r="B20" s="7" t="s">
        <v>6816</v>
      </c>
      <c r="C20" s="7">
        <f>168+104</f>
        <v>272</v>
      </c>
      <c r="D20" s="7" t="s">
        <v>6856</v>
      </c>
      <c r="E20" s="7" t="s">
        <v>6818</v>
      </c>
      <c r="F20" t="s">
        <v>6857</v>
      </c>
      <c r="G20" s="7" t="s">
        <v>6820</v>
      </c>
    </row>
    <row r="21" spans="1:7">
      <c r="A21" s="7" t="str">
        <f t="shared" si="1"/>
        <v>CH03_TIC03_PV_Opening_Value_var</v>
      </c>
      <c r="B21" s="7" t="s">
        <v>6816</v>
      </c>
      <c r="C21" s="7">
        <f>168+154</f>
        <v>322</v>
      </c>
      <c r="D21" s="7" t="s">
        <v>6858</v>
      </c>
      <c r="E21" s="7" t="s">
        <v>6818</v>
      </c>
      <c r="F21" t="s">
        <v>6859</v>
      </c>
      <c r="G21" s="7" t="s">
        <v>6820</v>
      </c>
    </row>
    <row r="22" spans="1:7">
      <c r="A22" s="7" t="str">
        <f t="shared" si="1"/>
        <v>CH04_TT003_Value_var</v>
      </c>
      <c r="B22" s="7" t="s">
        <v>6827</v>
      </c>
      <c r="C22" s="7">
        <v>168</v>
      </c>
      <c r="D22" s="7" t="s">
        <v>6860</v>
      </c>
      <c r="E22" s="7" t="s">
        <v>6829</v>
      </c>
      <c r="F22" t="s">
        <v>6853</v>
      </c>
      <c r="G22" s="7" t="s">
        <v>6820</v>
      </c>
    </row>
    <row r="23" spans="1:7">
      <c r="A23" s="7" t="str">
        <f t="shared" si="1"/>
        <v>CH04_TIC03_PID_PID_var</v>
      </c>
      <c r="B23" s="7" t="s">
        <v>6827</v>
      </c>
      <c r="C23" s="7">
        <v>218</v>
      </c>
      <c r="D23" s="7" t="s">
        <v>6860</v>
      </c>
      <c r="E23" s="7" t="s">
        <v>6829</v>
      </c>
      <c r="F23" t="s">
        <v>6854</v>
      </c>
      <c r="G23" s="7" t="s">
        <v>6855</v>
      </c>
    </row>
    <row r="24" spans="1:7">
      <c r="A24" s="7" t="str">
        <f t="shared" si="1"/>
        <v>CH04_TIC03_SV_Opening_Value_var</v>
      </c>
      <c r="B24" s="7" t="s">
        <v>6827</v>
      </c>
      <c r="C24" s="7">
        <f>168+104</f>
        <v>272</v>
      </c>
      <c r="D24" s="7" t="s">
        <v>6861</v>
      </c>
      <c r="E24" s="7" t="s">
        <v>6829</v>
      </c>
      <c r="F24" t="s">
        <v>6857</v>
      </c>
      <c r="G24" s="7" t="s">
        <v>6820</v>
      </c>
    </row>
    <row r="25" spans="1:7">
      <c r="A25" s="7" t="str">
        <f t="shared" si="1"/>
        <v>CH04_TIC03_PV_Opening_Value_var</v>
      </c>
      <c r="B25" s="7" t="s">
        <v>6827</v>
      </c>
      <c r="C25" s="7">
        <f>168+154</f>
        <v>322</v>
      </c>
      <c r="D25" s="7" t="s">
        <v>6862</v>
      </c>
      <c r="E25" s="7" t="s">
        <v>6829</v>
      </c>
      <c r="F25" t="s">
        <v>6859</v>
      </c>
      <c r="G25" s="7" t="s">
        <v>6820</v>
      </c>
    </row>
    <row r="26" spans="1:7">
      <c r="A26" s="7" t="str">
        <f t="shared" si="1"/>
        <v>CH05_TT003_Value_var</v>
      </c>
      <c r="B26" s="7" t="s">
        <v>6832</v>
      </c>
      <c r="C26" s="7">
        <v>168</v>
      </c>
      <c r="D26" s="7" t="s">
        <v>6863</v>
      </c>
      <c r="E26" s="7" t="s">
        <v>6834</v>
      </c>
      <c r="F26" t="s">
        <v>6853</v>
      </c>
      <c r="G26" s="7" t="s">
        <v>6820</v>
      </c>
    </row>
    <row r="27" spans="1:7">
      <c r="A27" s="7" t="str">
        <f t="shared" si="1"/>
        <v>CH05_TIC03_PID_PID_var</v>
      </c>
      <c r="B27" s="7" t="s">
        <v>6832</v>
      </c>
      <c r="C27" s="7">
        <v>218</v>
      </c>
      <c r="D27" s="7" t="s">
        <v>6863</v>
      </c>
      <c r="E27" s="7" t="s">
        <v>6834</v>
      </c>
      <c r="F27" t="s">
        <v>6854</v>
      </c>
      <c r="G27" s="7" t="s">
        <v>6855</v>
      </c>
    </row>
    <row r="28" spans="1:7">
      <c r="A28" s="7" t="str">
        <f t="shared" si="1"/>
        <v>CH05_TIC03_SV_Opening_Value_var</v>
      </c>
      <c r="B28" s="7" t="s">
        <v>6832</v>
      </c>
      <c r="C28" s="7">
        <f>168+104</f>
        <v>272</v>
      </c>
      <c r="D28" s="7" t="s">
        <v>6864</v>
      </c>
      <c r="E28" s="7" t="s">
        <v>6834</v>
      </c>
      <c r="F28" t="s">
        <v>6857</v>
      </c>
      <c r="G28" s="7" t="s">
        <v>6820</v>
      </c>
    </row>
    <row r="29" spans="1:7">
      <c r="A29" s="7" t="str">
        <f t="shared" si="1"/>
        <v>CH05_TIC03_PV_Opening_Value_var</v>
      </c>
      <c r="B29" s="7" t="s">
        <v>6832</v>
      </c>
      <c r="C29" s="7">
        <f>168+154</f>
        <v>322</v>
      </c>
      <c r="D29" s="7" t="s">
        <v>6865</v>
      </c>
      <c r="E29" s="7" t="s">
        <v>6834</v>
      </c>
      <c r="F29" t="s">
        <v>6859</v>
      </c>
      <c r="G29" s="7" t="s">
        <v>6820</v>
      </c>
    </row>
    <row r="30" spans="1:7">
      <c r="A30" s="7" t="str">
        <f t="shared" si="1"/>
        <v>CH06_TT003_Value_var</v>
      </c>
      <c r="B30" s="7" t="s">
        <v>6837</v>
      </c>
      <c r="C30" s="7">
        <v>168</v>
      </c>
      <c r="D30" s="7" t="s">
        <v>6866</v>
      </c>
      <c r="E30" s="7" t="s">
        <v>6839</v>
      </c>
      <c r="F30" t="s">
        <v>6853</v>
      </c>
      <c r="G30" s="7" t="s">
        <v>6820</v>
      </c>
    </row>
    <row r="31" spans="1:7">
      <c r="A31" s="7" t="str">
        <f t="shared" si="1"/>
        <v>CH06_TIC03_PID_PID_var</v>
      </c>
      <c r="B31" s="7" t="s">
        <v>6837</v>
      </c>
      <c r="C31" s="7">
        <v>218</v>
      </c>
      <c r="D31" s="7" t="s">
        <v>6866</v>
      </c>
      <c r="E31" s="7" t="s">
        <v>6839</v>
      </c>
      <c r="F31" t="s">
        <v>6854</v>
      </c>
      <c r="G31" s="7" t="s">
        <v>6855</v>
      </c>
    </row>
    <row r="32" spans="1:7">
      <c r="A32" s="7" t="str">
        <f t="shared" si="1"/>
        <v>CH06_TIC03_SV_Opening_Value_var</v>
      </c>
      <c r="B32" s="7" t="s">
        <v>6837</v>
      </c>
      <c r="C32" s="7">
        <f>168+104</f>
        <v>272</v>
      </c>
      <c r="D32" s="7" t="s">
        <v>6867</v>
      </c>
      <c r="E32" s="7" t="s">
        <v>6839</v>
      </c>
      <c r="F32" t="s">
        <v>6857</v>
      </c>
      <c r="G32" s="7" t="s">
        <v>6820</v>
      </c>
    </row>
    <row r="33" spans="1:7">
      <c r="A33" s="7" t="str">
        <f t="shared" si="1"/>
        <v>CH06_TIC03_PV_Opening_Value_var</v>
      </c>
      <c r="B33" s="7" t="s">
        <v>6837</v>
      </c>
      <c r="C33" s="7">
        <f>168+154</f>
        <v>322</v>
      </c>
      <c r="D33" s="7" t="s">
        <v>6868</v>
      </c>
      <c r="E33" s="7" t="s">
        <v>6839</v>
      </c>
      <c r="F33" t="s">
        <v>6859</v>
      </c>
      <c r="G33" s="7" t="s">
        <v>6820</v>
      </c>
    </row>
    <row r="34" spans="1:7">
      <c r="A34" s="7" t="str">
        <f t="shared" si="1"/>
        <v>CH04_M003H1_Motor_var</v>
      </c>
      <c r="B34" s="7" t="s">
        <v>6827</v>
      </c>
      <c r="C34" s="7">
        <v>372</v>
      </c>
      <c r="D34" s="7" t="s">
        <v>6869</v>
      </c>
      <c r="E34" s="7" t="s">
        <v>6829</v>
      </c>
      <c r="F34" t="s">
        <v>6870</v>
      </c>
      <c r="G34" s="7" t="s">
        <v>6871</v>
      </c>
    </row>
    <row r="35" spans="1:7">
      <c r="A35" s="7" t="str">
        <f t="shared" si="1"/>
        <v>CH04_M003H2_Motor_var</v>
      </c>
      <c r="B35" s="7" t="s">
        <v>6827</v>
      </c>
      <c r="C35" s="7">
        <v>380</v>
      </c>
      <c r="D35" s="7" t="s">
        <v>6872</v>
      </c>
      <c r="E35" s="7" t="s">
        <v>6829</v>
      </c>
      <c r="F35" t="s">
        <v>6873</v>
      </c>
      <c r="G35" s="7" t="s">
        <v>6871</v>
      </c>
    </row>
    <row r="36" spans="1:7">
      <c r="A36" s="7" t="str">
        <f t="shared" si="1"/>
        <v>CH04_M003L_Motor_var</v>
      </c>
      <c r="B36" s="7" t="s">
        <v>6827</v>
      </c>
      <c r="C36" s="7">
        <v>388</v>
      </c>
      <c r="D36" s="7" t="s">
        <v>6874</v>
      </c>
      <c r="E36" s="7" t="s">
        <v>6829</v>
      </c>
      <c r="F36" t="s">
        <v>6875</v>
      </c>
      <c r="G36" s="7" t="s">
        <v>6871</v>
      </c>
    </row>
    <row r="37" spans="1:7">
      <c r="A37" s="7" t="str">
        <f t="shared" si="1"/>
        <v>CH04_ZV004_Valve_var</v>
      </c>
      <c r="B37" s="7" t="s">
        <v>6827</v>
      </c>
      <c r="C37" s="7">
        <v>396</v>
      </c>
      <c r="D37" s="7" t="s">
        <v>6876</v>
      </c>
      <c r="E37" s="7" t="s">
        <v>6829</v>
      </c>
      <c r="F37" t="s">
        <v>6877</v>
      </c>
      <c r="G37" s="7" t="s">
        <v>6878</v>
      </c>
    </row>
    <row r="38" spans="1:7">
      <c r="A38" s="7" t="str">
        <f t="shared" si="1"/>
        <v>CH04_Press_Value_var</v>
      </c>
      <c r="B38" s="7" t="s">
        <v>6827</v>
      </c>
      <c r="C38" s="7">
        <v>406</v>
      </c>
      <c r="D38" s="7" t="s">
        <v>6879</v>
      </c>
      <c r="E38" s="7" t="s">
        <v>6829</v>
      </c>
      <c r="F38" t="s">
        <v>6880</v>
      </c>
      <c r="G38" s="7" t="s">
        <v>6820</v>
      </c>
    </row>
    <row r="39" spans="1:7">
      <c r="A39" s="7" t="str">
        <f t="shared" si="1"/>
        <v>CH04_LT002_Value_var</v>
      </c>
      <c r="B39" s="7" t="s">
        <v>6881</v>
      </c>
      <c r="C39" s="7">
        <v>0</v>
      </c>
      <c r="D39" s="7" t="s">
        <v>6882</v>
      </c>
      <c r="E39" s="7" t="s">
        <v>6829</v>
      </c>
      <c r="F39" t="s">
        <v>6883</v>
      </c>
      <c r="G39" s="7" t="s">
        <v>6820</v>
      </c>
    </row>
    <row r="40" spans="1:7">
      <c r="A40" s="7" t="str">
        <f t="shared" si="1"/>
        <v>CH04_MD_Supply_var</v>
      </c>
      <c r="B40" s="7" t="s">
        <v>6881</v>
      </c>
      <c r="C40" s="7">
        <v>50</v>
      </c>
      <c r="D40" s="7" t="s">
        <v>6884</v>
      </c>
      <c r="E40" s="7" t="s">
        <v>6829</v>
      </c>
      <c r="F40" t="s">
        <v>6885</v>
      </c>
      <c r="G40" s="7" t="s">
        <v>6886</v>
      </c>
    </row>
    <row r="41" spans="1:7">
      <c r="A41" s="7" t="str">
        <f t="shared" si="1"/>
        <v>CH04_ZV003_Valve_var</v>
      </c>
      <c r="B41" s="7" t="s">
        <v>6881</v>
      </c>
      <c r="C41" s="7">
        <v>56</v>
      </c>
      <c r="D41" s="7" t="s">
        <v>6887</v>
      </c>
      <c r="E41" s="7" t="s">
        <v>6829</v>
      </c>
      <c r="F41" t="s">
        <v>6888</v>
      </c>
      <c r="G41" s="7" t="s">
        <v>6878</v>
      </c>
    </row>
    <row r="42" spans="1:7">
      <c r="A42" s="7" t="str">
        <f t="shared" si="1"/>
        <v>CH04_P003_Pump_var</v>
      </c>
      <c r="B42" s="7" t="s">
        <v>6881</v>
      </c>
      <c r="C42" s="7">
        <v>66</v>
      </c>
      <c r="D42" s="7" t="s">
        <v>6889</v>
      </c>
      <c r="E42" s="7" t="s">
        <v>6829</v>
      </c>
      <c r="F42" t="s">
        <v>6890</v>
      </c>
      <c r="G42" s="7" t="s">
        <v>6891</v>
      </c>
    </row>
    <row r="43" spans="1:7">
      <c r="A43" s="7" t="str">
        <f t="shared" si="1"/>
        <v>CH04_M002_Motor_var</v>
      </c>
      <c r="B43" s="7" t="s">
        <v>6881</v>
      </c>
      <c r="C43" s="7">
        <v>70</v>
      </c>
      <c r="D43" s="7" t="s">
        <v>6892</v>
      </c>
      <c r="E43" s="7" t="s">
        <v>6829</v>
      </c>
      <c r="F43" t="s">
        <v>6893</v>
      </c>
      <c r="G43" s="7" t="s">
        <v>6871</v>
      </c>
    </row>
    <row r="44" spans="1:8">
      <c r="A44" s="7" t="str">
        <f t="shared" ref="A44:A58" si="2">E44&amp;"_"&amp;F44&amp;"_"&amp;G44</f>
        <v>HA_C_M01_HA_Struct</v>
      </c>
      <c r="B44" s="7" t="s">
        <v>6894</v>
      </c>
      <c r="C44" s="7">
        <v>0</v>
      </c>
      <c r="D44" s="7" t="s">
        <v>6895</v>
      </c>
      <c r="E44" s="7" t="s">
        <v>6896</v>
      </c>
      <c r="F44" t="s">
        <v>6897</v>
      </c>
      <c r="G44" s="7" t="s">
        <v>6898</v>
      </c>
      <c r="H44" t="s">
        <v>6899</v>
      </c>
    </row>
    <row r="45" spans="1:8">
      <c r="A45" s="7" t="str">
        <f t="shared" si="2"/>
        <v>HA_C_M02_HA_Struct</v>
      </c>
      <c r="B45" s="7" t="s">
        <v>6900</v>
      </c>
      <c r="C45" s="7">
        <v>0</v>
      </c>
      <c r="D45" s="7" t="s">
        <v>6901</v>
      </c>
      <c r="E45" s="7" t="s">
        <v>6896</v>
      </c>
      <c r="F45" t="s">
        <v>6902</v>
      </c>
      <c r="G45" s="7" t="s">
        <v>6898</v>
      </c>
      <c r="H45" t="s">
        <v>6903</v>
      </c>
    </row>
    <row r="46" spans="1:8">
      <c r="A46" s="7" t="str">
        <f t="shared" si="2"/>
        <v>HA_C_M03_HA_Struct</v>
      </c>
      <c r="B46" s="7" t="s">
        <v>6904</v>
      </c>
      <c r="C46" s="7">
        <v>0</v>
      </c>
      <c r="D46" s="7" t="s">
        <v>6905</v>
      </c>
      <c r="E46" s="7" t="s">
        <v>6896</v>
      </c>
      <c r="F46" t="s">
        <v>6906</v>
      </c>
      <c r="G46" s="7" t="s">
        <v>6898</v>
      </c>
      <c r="H46" t="s">
        <v>6907</v>
      </c>
    </row>
    <row r="47" spans="1:8">
      <c r="A47" s="7" t="str">
        <f t="shared" si="2"/>
        <v>HA_C_M04_HA_Struct</v>
      </c>
      <c r="B47" s="7" t="s">
        <v>6908</v>
      </c>
      <c r="C47" s="7">
        <v>0</v>
      </c>
      <c r="D47" s="7" t="s">
        <v>6909</v>
      </c>
      <c r="E47" s="7" t="s">
        <v>6896</v>
      </c>
      <c r="F47" t="s">
        <v>6910</v>
      </c>
      <c r="G47" s="7" t="s">
        <v>6898</v>
      </c>
      <c r="H47" t="s">
        <v>6911</v>
      </c>
    </row>
    <row r="48" spans="1:8">
      <c r="A48" s="7" t="str">
        <f t="shared" si="2"/>
        <v>HA_C_M05_HA_Struct</v>
      </c>
      <c r="B48" s="7" t="s">
        <v>6912</v>
      </c>
      <c r="C48" s="7">
        <v>0</v>
      </c>
      <c r="D48" s="7" t="s">
        <v>6913</v>
      </c>
      <c r="E48" s="7" t="s">
        <v>6896</v>
      </c>
      <c r="F48" t="s">
        <v>6914</v>
      </c>
      <c r="G48" s="7" t="s">
        <v>6898</v>
      </c>
      <c r="H48" t="s">
        <v>6915</v>
      </c>
    </row>
    <row r="49" spans="1:8">
      <c r="A49" s="7" t="str">
        <f t="shared" si="2"/>
        <v>HA_C_M06_HA_Struct</v>
      </c>
      <c r="B49" s="7" t="s">
        <v>6916</v>
      </c>
      <c r="C49" s="7">
        <v>0</v>
      </c>
      <c r="D49" s="7" t="s">
        <v>6917</v>
      </c>
      <c r="E49" s="7" t="s">
        <v>6896</v>
      </c>
      <c r="F49" t="s">
        <v>6918</v>
      </c>
      <c r="G49" s="7" t="s">
        <v>6898</v>
      </c>
      <c r="H49" t="s">
        <v>6919</v>
      </c>
    </row>
    <row r="50" spans="1:8">
      <c r="A50" s="7" t="str">
        <f t="shared" si="2"/>
        <v>HA_C_M07_HA_Struct</v>
      </c>
      <c r="B50" s="7" t="s">
        <v>6920</v>
      </c>
      <c r="C50" s="7">
        <v>0</v>
      </c>
      <c r="D50" s="7" t="s">
        <v>6921</v>
      </c>
      <c r="E50" s="7" t="s">
        <v>6896</v>
      </c>
      <c r="F50" t="s">
        <v>6922</v>
      </c>
      <c r="G50" s="7" t="s">
        <v>6898</v>
      </c>
      <c r="H50" t="s">
        <v>6923</v>
      </c>
    </row>
    <row r="51" spans="1:8">
      <c r="A51" s="7" t="str">
        <f t="shared" si="2"/>
        <v>HA_C_M08_HA_Struct</v>
      </c>
      <c r="B51" s="7" t="s">
        <v>6924</v>
      </c>
      <c r="C51" s="7">
        <v>0</v>
      </c>
      <c r="D51" s="7" t="s">
        <v>6925</v>
      </c>
      <c r="E51" s="7" t="s">
        <v>6896</v>
      </c>
      <c r="F51" t="s">
        <v>6926</v>
      </c>
      <c r="G51" s="7" t="s">
        <v>6898</v>
      </c>
      <c r="H51" t="s">
        <v>6927</v>
      </c>
    </row>
    <row r="52" spans="1:8">
      <c r="A52" s="7" t="str">
        <f t="shared" si="2"/>
        <v>HA_C_M09_HA_Struct</v>
      </c>
      <c r="B52" s="7" t="s">
        <v>6928</v>
      </c>
      <c r="C52" s="7">
        <v>0</v>
      </c>
      <c r="D52" s="7" t="s">
        <v>6929</v>
      </c>
      <c r="E52" s="7" t="s">
        <v>6896</v>
      </c>
      <c r="F52" t="s">
        <v>6930</v>
      </c>
      <c r="G52" s="7" t="s">
        <v>6898</v>
      </c>
      <c r="H52" t="s">
        <v>6931</v>
      </c>
    </row>
    <row r="53" spans="1:8">
      <c r="A53" s="7" t="str">
        <f t="shared" si="2"/>
        <v>HA_C_M10_HA_Struct</v>
      </c>
      <c r="B53" s="7" t="s">
        <v>6932</v>
      </c>
      <c r="C53" s="7">
        <v>0</v>
      </c>
      <c r="D53" s="7" t="s">
        <v>6933</v>
      </c>
      <c r="E53" s="7" t="s">
        <v>6896</v>
      </c>
      <c r="F53" t="s">
        <v>6934</v>
      </c>
      <c r="G53" s="7" t="s">
        <v>6898</v>
      </c>
      <c r="H53" t="s">
        <v>6935</v>
      </c>
    </row>
    <row r="54" spans="1:8">
      <c r="A54" s="7" t="str">
        <f t="shared" si="2"/>
        <v>HA_C_M11_HA_Struct</v>
      </c>
      <c r="B54" s="7" t="s">
        <v>6936</v>
      </c>
      <c r="C54" s="7">
        <v>0</v>
      </c>
      <c r="D54" s="7" t="s">
        <v>6937</v>
      </c>
      <c r="E54" s="7" t="s">
        <v>6896</v>
      </c>
      <c r="F54" t="s">
        <v>6938</v>
      </c>
      <c r="G54" s="7" t="s">
        <v>6898</v>
      </c>
      <c r="H54" t="s">
        <v>6939</v>
      </c>
    </row>
    <row r="55" spans="1:7">
      <c r="A55" s="7" t="str">
        <f t="shared" si="2"/>
        <v>HA_C_M12_HA_Struct</v>
      </c>
      <c r="B55" s="7" t="s">
        <v>6940</v>
      </c>
      <c r="C55" s="7">
        <v>0</v>
      </c>
      <c r="D55" s="7" t="s">
        <v>6941</v>
      </c>
      <c r="E55" s="7" t="s">
        <v>6896</v>
      </c>
      <c r="F55" t="s">
        <v>6942</v>
      </c>
      <c r="G55" s="7" t="s">
        <v>6898</v>
      </c>
    </row>
    <row r="56" spans="1:7">
      <c r="A56" s="7" t="str">
        <f t="shared" si="2"/>
        <v>HA_C_M13_HA_Struct</v>
      </c>
      <c r="B56" s="7" t="s">
        <v>6943</v>
      </c>
      <c r="C56" s="7">
        <v>0</v>
      </c>
      <c r="D56" s="7" t="s">
        <v>6944</v>
      </c>
      <c r="E56" s="7" t="s">
        <v>6896</v>
      </c>
      <c r="F56" t="s">
        <v>6945</v>
      </c>
      <c r="G56" s="7" t="s">
        <v>6898</v>
      </c>
    </row>
    <row r="57" spans="1:7">
      <c r="A57" s="7" t="str">
        <f t="shared" si="2"/>
        <v>HA_B_Main_M_Motor_var</v>
      </c>
      <c r="B57" s="7" t="s">
        <v>6946</v>
      </c>
      <c r="C57" s="7">
        <v>0</v>
      </c>
      <c r="D57" s="7" t="s">
        <v>6947</v>
      </c>
      <c r="E57" s="7" t="s">
        <v>6948</v>
      </c>
      <c r="F57" t="s">
        <v>6949</v>
      </c>
      <c r="G57" s="7" t="s">
        <v>6871</v>
      </c>
    </row>
    <row r="58" spans="1:7">
      <c r="A58" s="7" t="str">
        <f t="shared" si="2"/>
        <v>HA_B_Main_SetFRQ_Value_var</v>
      </c>
      <c r="B58" s="7" t="s">
        <v>6946</v>
      </c>
      <c r="C58" s="7">
        <v>8</v>
      </c>
      <c r="D58" s="7" t="s">
        <v>6950</v>
      </c>
      <c r="E58" s="7" t="s">
        <v>6948</v>
      </c>
      <c r="F58" t="s">
        <v>6951</v>
      </c>
      <c r="G58" s="7" t="s">
        <v>6820</v>
      </c>
    </row>
    <row r="59" spans="1:7">
      <c r="A59" s="7" t="str">
        <f t="shared" ref="A59:A64" si="3">E59&amp;"_"&amp;F59&amp;"_"&amp;G59</f>
        <v>HA_B_Main_ActFRQ_Value_var</v>
      </c>
      <c r="B59" s="7" t="s">
        <v>6946</v>
      </c>
      <c r="C59" s="7">
        <v>58</v>
      </c>
      <c r="D59" s="7" t="s">
        <v>6952</v>
      </c>
      <c r="E59" s="7" t="s">
        <v>6948</v>
      </c>
      <c r="F59" t="s">
        <v>6953</v>
      </c>
      <c r="G59" s="7" t="s">
        <v>6820</v>
      </c>
    </row>
    <row r="60" spans="1:7">
      <c r="A60" s="7" t="str">
        <f t="shared" si="3"/>
        <v>HA_B_Clean_M_Motor_var</v>
      </c>
      <c r="B60" s="7" t="s">
        <v>6946</v>
      </c>
      <c r="C60" s="7">
        <v>110</v>
      </c>
      <c r="D60" s="7" t="s">
        <v>6954</v>
      </c>
      <c r="E60" s="7" t="s">
        <v>6948</v>
      </c>
      <c r="F60" t="s">
        <v>6955</v>
      </c>
      <c r="G60" s="7" t="s">
        <v>6871</v>
      </c>
    </row>
    <row r="61" spans="1:7">
      <c r="A61" s="7" t="str">
        <f t="shared" si="3"/>
        <v>HA_B_Lift_M_Motor_var</v>
      </c>
      <c r="B61" s="7" t="s">
        <v>6946</v>
      </c>
      <c r="C61" s="7">
        <v>220</v>
      </c>
      <c r="D61" s="7" t="s">
        <v>6956</v>
      </c>
      <c r="E61" s="7" t="s">
        <v>6948</v>
      </c>
      <c r="F61" t="s">
        <v>6957</v>
      </c>
      <c r="G61" s="7" t="s">
        <v>6871</v>
      </c>
    </row>
    <row r="62" spans="1:14">
      <c r="A62" s="7" t="str">
        <f t="shared" si="3"/>
        <v>AP_CH01_ZV_A_AP_Valve</v>
      </c>
      <c r="B62" s="9" t="s">
        <v>6958</v>
      </c>
      <c r="C62" s="7">
        <f>VLOOKUP(H62,AP_VALVE!$A$10:$B$21,2,FALSE)+VLOOKUP(F62,AP_VALVE!$A$24:$B$26,2,FALSE)</f>
        <v>0</v>
      </c>
      <c r="D62" s="9" t="str">
        <f>"蒸汽喷胶 "&amp;_xlfn.NUMBERVALUE(RIGHT(H62,2))&amp;"#通道 "&amp;VLOOKUP(F62,AP_VALVE!$A$24:$C$26,3,FALSE)</f>
        <v>蒸汽喷胶 1#通道 胶阀</v>
      </c>
      <c r="E62" s="9" t="str">
        <f>"AP_"&amp;H62</f>
        <v>AP_CH01</v>
      </c>
      <c r="F62" s="8" t="s">
        <v>6959</v>
      </c>
      <c r="G62" s="9" t="s">
        <v>6960</v>
      </c>
      <c r="H62" s="9" t="s">
        <v>6961</v>
      </c>
      <c r="J62" s="9" t="s">
        <v>6962</v>
      </c>
      <c r="K62" s="9"/>
      <c r="L62" s="8"/>
      <c r="M62" s="8"/>
      <c r="N62" s="8"/>
    </row>
    <row r="63" spans="1:14">
      <c r="A63" s="7" t="str">
        <f t="shared" si="3"/>
        <v>AP_CH01_ZV_B_AP_Valve</v>
      </c>
      <c r="B63" s="9" t="s">
        <v>6958</v>
      </c>
      <c r="C63" s="7">
        <f>VLOOKUP(H63,AP_VALVE!$A$10:$B$21,2,FALSE)+VLOOKUP(F63,AP_VALVE!$A$24:$B$26,2,FALSE)</f>
        <v>10</v>
      </c>
      <c r="D63" s="9" t="str">
        <f>"蒸汽喷胶 "&amp;_xlfn.NUMBERVALUE(RIGHT(H63,2))&amp;"#通道 "&amp;VLOOKUP(F63,AP_VALVE!$A$24:$C$26,3,FALSE)</f>
        <v>蒸汽喷胶 1#通道 水阀</v>
      </c>
      <c r="E63" s="9" t="str">
        <f t="shared" ref="E63:E65" si="4">"AP_"&amp;H63</f>
        <v>AP_CH01</v>
      </c>
      <c r="F63" s="8" t="s">
        <v>6963</v>
      </c>
      <c r="G63" s="9" t="s">
        <v>6960</v>
      </c>
      <c r="H63" s="9" t="s">
        <v>6961</v>
      </c>
      <c r="J63" s="9" t="s">
        <v>6962</v>
      </c>
      <c r="K63" s="9"/>
      <c r="L63" s="8"/>
      <c r="M63" s="8"/>
      <c r="N63" s="8"/>
    </row>
    <row r="64" spans="1:14">
      <c r="A64" s="7" t="str">
        <f t="shared" si="3"/>
        <v>AP_CH01_ZV_C_AP_Valve</v>
      </c>
      <c r="B64" s="9" t="s">
        <v>6958</v>
      </c>
      <c r="C64" s="7">
        <f>VLOOKUP(H64,AP_VALVE!$A$10:$B$21,2,FALSE)+VLOOKUP(F64,AP_VALVE!$A$24:$B$26,2,FALSE)</f>
        <v>20</v>
      </c>
      <c r="D64" s="9" t="str">
        <f>"蒸汽喷胶 "&amp;_xlfn.NUMBERVALUE(RIGHT(H64,2))&amp;"#通道 "&amp;VLOOKUP(F64,AP_VALVE!$A$24:$C$26,3,FALSE)</f>
        <v>蒸汽喷胶 1#通道 顶针</v>
      </c>
      <c r="E64" s="9" t="str">
        <f t="shared" si="4"/>
        <v>AP_CH01</v>
      </c>
      <c r="F64" s="8" t="s">
        <v>6964</v>
      </c>
      <c r="G64" s="9" t="s">
        <v>6960</v>
      </c>
      <c r="H64" s="9" t="s">
        <v>6961</v>
      </c>
      <c r="J64" s="9" t="s">
        <v>6962</v>
      </c>
      <c r="K64" s="9"/>
      <c r="L64" s="8"/>
      <c r="M64" s="8"/>
      <c r="N64" s="8"/>
    </row>
    <row r="65" spans="1:14">
      <c r="A65" s="7" t="str">
        <f t="shared" ref="A65:A67" si="5">E65&amp;"_"&amp;F65&amp;"_"&amp;G65</f>
        <v>AP_CH02_ZV_A_AP_Valve</v>
      </c>
      <c r="B65" s="9" t="s">
        <v>6958</v>
      </c>
      <c r="C65" s="7">
        <f>VLOOKUP(H65,AP_VALVE!$A$10:$B$21,2,FALSE)+VLOOKUP(F65,AP_VALVE!$A$24:$B$26,2,FALSE)</f>
        <v>40</v>
      </c>
      <c r="D65" s="9" t="str">
        <f>"蒸汽喷胶 "&amp;_xlfn.NUMBERVALUE(RIGHT(H65,2))&amp;"#通道 "&amp;VLOOKUP(F65,AP_VALVE!$A$24:$C$26,3,FALSE)</f>
        <v>蒸汽喷胶 2#通道 胶阀</v>
      </c>
      <c r="E65" s="9" t="str">
        <f t="shared" si="4"/>
        <v>AP_CH02</v>
      </c>
      <c r="F65" s="8" t="s">
        <v>6959</v>
      </c>
      <c r="G65" s="9" t="s">
        <v>6960</v>
      </c>
      <c r="H65" s="9" t="s">
        <v>6965</v>
      </c>
      <c r="J65" s="9" t="s">
        <v>6962</v>
      </c>
      <c r="K65" s="9"/>
      <c r="L65" s="8"/>
      <c r="M65" s="8"/>
      <c r="N65" s="8"/>
    </row>
    <row r="66" spans="1:14">
      <c r="A66" s="7" t="str">
        <f t="shared" si="5"/>
        <v>AP_CH02_ZV_B_AP_Valve</v>
      </c>
      <c r="B66" s="9" t="s">
        <v>6958</v>
      </c>
      <c r="C66" s="7">
        <f>VLOOKUP(H66,AP_VALVE!$A$10:$B$21,2,FALSE)+VLOOKUP(F66,AP_VALVE!$A$24:$B$26,2,FALSE)</f>
        <v>50</v>
      </c>
      <c r="D66" s="9" t="str">
        <f>"蒸汽喷胶 "&amp;_xlfn.NUMBERVALUE(RIGHT(H66,2))&amp;"#通道 "&amp;VLOOKUP(F66,AP_VALVE!$A$24:$C$26,3,FALSE)</f>
        <v>蒸汽喷胶 2#通道 水阀</v>
      </c>
      <c r="E66" s="9" t="str">
        <f t="shared" ref="E66:E68" si="6">"AP_"&amp;H66</f>
        <v>AP_CH02</v>
      </c>
      <c r="F66" s="8" t="s">
        <v>6963</v>
      </c>
      <c r="G66" s="9" t="s">
        <v>6960</v>
      </c>
      <c r="H66" s="9" t="s">
        <v>6965</v>
      </c>
      <c r="J66" s="9" t="s">
        <v>6962</v>
      </c>
      <c r="K66" s="9"/>
      <c r="L66" s="8"/>
      <c r="M66" s="8"/>
      <c r="N66" s="8"/>
    </row>
    <row r="67" spans="1:14">
      <c r="A67" s="7" t="str">
        <f t="shared" si="5"/>
        <v>AP_CH02_ZV_C_AP_Valve</v>
      </c>
      <c r="B67" s="9" t="s">
        <v>6958</v>
      </c>
      <c r="C67" s="7">
        <f>VLOOKUP(H67,AP_VALVE!$A$10:$B$21,2,FALSE)+VLOOKUP(F67,AP_VALVE!$A$24:$B$26,2,FALSE)</f>
        <v>60</v>
      </c>
      <c r="D67" s="9" t="str">
        <f>"蒸汽喷胶 "&amp;_xlfn.NUMBERVALUE(RIGHT(H67,2))&amp;"#通道 "&amp;VLOOKUP(F67,AP_VALVE!$A$24:$C$26,3,FALSE)</f>
        <v>蒸汽喷胶 2#通道 顶针</v>
      </c>
      <c r="E67" s="9" t="str">
        <f t="shared" si="6"/>
        <v>AP_CH02</v>
      </c>
      <c r="F67" s="8" t="s">
        <v>6964</v>
      </c>
      <c r="G67" s="9" t="s">
        <v>6960</v>
      </c>
      <c r="H67" s="9" t="s">
        <v>6965</v>
      </c>
      <c r="J67" s="9" t="s">
        <v>6962</v>
      </c>
      <c r="K67" s="9"/>
      <c r="L67" s="8"/>
      <c r="M67" s="8"/>
      <c r="N67" s="8"/>
    </row>
    <row r="68" spans="1:14">
      <c r="A68" s="7" t="str">
        <f t="shared" ref="A68:A114" si="7">E68&amp;"_"&amp;F68&amp;"_"&amp;G68</f>
        <v>AP_CH03_ZV_A_AP_Valve</v>
      </c>
      <c r="B68" s="9" t="s">
        <v>6958</v>
      </c>
      <c r="C68" s="7">
        <f>VLOOKUP(H68,AP_VALVE!$A$10:$B$21,2,FALSE)+VLOOKUP(F68,AP_VALVE!$A$24:$B$26,2,FALSE)</f>
        <v>80</v>
      </c>
      <c r="D68" s="9" t="str">
        <f>"蒸汽喷胶 "&amp;_xlfn.NUMBERVALUE(RIGHT(H68,2))&amp;"#通道 "&amp;VLOOKUP(F68,AP_VALVE!$A$24:$C$26,3,FALSE)</f>
        <v>蒸汽喷胶 3#通道 胶阀</v>
      </c>
      <c r="E68" s="9" t="str">
        <f t="shared" si="6"/>
        <v>AP_CH03</v>
      </c>
      <c r="F68" s="8" t="s">
        <v>6959</v>
      </c>
      <c r="G68" s="9" t="s">
        <v>6960</v>
      </c>
      <c r="H68" s="8" t="s">
        <v>6818</v>
      </c>
      <c r="J68" s="9" t="s">
        <v>6962</v>
      </c>
      <c r="K68" s="9"/>
      <c r="L68" s="8"/>
      <c r="M68" s="8"/>
      <c r="N68" s="8"/>
    </row>
    <row r="69" spans="1:14">
      <c r="A69" s="7" t="str">
        <f t="shared" si="7"/>
        <v>AP_CH03_ZV_B_AP_Valve</v>
      </c>
      <c r="B69" s="9" t="s">
        <v>6958</v>
      </c>
      <c r="C69" s="7">
        <f>VLOOKUP(H69,AP_VALVE!$A$10:$B$21,2,FALSE)+VLOOKUP(F69,AP_VALVE!$A$24:$B$26,2,FALSE)</f>
        <v>90</v>
      </c>
      <c r="D69" s="9" t="str">
        <f>"蒸汽喷胶 "&amp;_xlfn.NUMBERVALUE(RIGHT(H69,2))&amp;"#通道 "&amp;VLOOKUP(F69,AP_VALVE!$A$24:$C$26,3,FALSE)</f>
        <v>蒸汽喷胶 3#通道 水阀</v>
      </c>
      <c r="E69" s="9" t="str">
        <f t="shared" ref="E69:E97" si="8">"AP_"&amp;H69</f>
        <v>AP_CH03</v>
      </c>
      <c r="F69" s="8" t="s">
        <v>6963</v>
      </c>
      <c r="G69" s="9" t="s">
        <v>6960</v>
      </c>
      <c r="H69" s="8" t="s">
        <v>6818</v>
      </c>
      <c r="J69" s="9" t="s">
        <v>6962</v>
      </c>
      <c r="K69" s="9"/>
      <c r="L69" s="8"/>
      <c r="M69" s="8"/>
      <c r="N69" s="8"/>
    </row>
    <row r="70" spans="1:14">
      <c r="A70" s="7" t="str">
        <f t="shared" si="7"/>
        <v>AP_CH03_ZV_C_AP_Valve</v>
      </c>
      <c r="B70" s="9" t="s">
        <v>6958</v>
      </c>
      <c r="C70" s="7">
        <f>VLOOKUP(H70,AP_VALVE!$A$10:$B$21,2,FALSE)+VLOOKUP(F70,AP_VALVE!$A$24:$B$26,2,FALSE)</f>
        <v>100</v>
      </c>
      <c r="D70" s="9" t="str">
        <f>"蒸汽喷胶 "&amp;_xlfn.NUMBERVALUE(RIGHT(H70,2))&amp;"#通道 "&amp;VLOOKUP(F70,AP_VALVE!$A$24:$C$26,3,FALSE)</f>
        <v>蒸汽喷胶 3#通道 顶针</v>
      </c>
      <c r="E70" s="9" t="str">
        <f t="shared" si="8"/>
        <v>AP_CH03</v>
      </c>
      <c r="F70" s="8" t="s">
        <v>6964</v>
      </c>
      <c r="G70" s="9" t="s">
        <v>6960</v>
      </c>
      <c r="H70" s="8" t="s">
        <v>6818</v>
      </c>
      <c r="J70" s="9" t="s">
        <v>6962</v>
      </c>
      <c r="K70" s="9"/>
      <c r="L70" s="8"/>
      <c r="M70" s="8"/>
      <c r="N70" s="8"/>
    </row>
    <row r="71" spans="1:14">
      <c r="A71" s="7" t="str">
        <f t="shared" si="7"/>
        <v>AP_CH04_ZV_A_AP_Valve</v>
      </c>
      <c r="B71" s="9" t="s">
        <v>6958</v>
      </c>
      <c r="C71" s="7">
        <f>VLOOKUP(H71,AP_VALVE!$A$10:$B$21,2,FALSE)+VLOOKUP(F71,AP_VALVE!$A$24:$B$26,2,FALSE)</f>
        <v>120</v>
      </c>
      <c r="D71" s="9" t="str">
        <f>"蒸汽喷胶 "&amp;_xlfn.NUMBERVALUE(RIGHT(H71,2))&amp;"#通道 "&amp;VLOOKUP(F71,AP_VALVE!$A$24:$C$26,3,FALSE)</f>
        <v>蒸汽喷胶 4#通道 胶阀</v>
      </c>
      <c r="E71" s="9" t="str">
        <f t="shared" si="8"/>
        <v>AP_CH04</v>
      </c>
      <c r="F71" s="8" t="s">
        <v>6959</v>
      </c>
      <c r="G71" s="9" t="s">
        <v>6960</v>
      </c>
      <c r="H71" s="8" t="s">
        <v>6829</v>
      </c>
      <c r="J71" s="9" t="s">
        <v>6962</v>
      </c>
      <c r="K71" s="9"/>
      <c r="L71" s="8"/>
      <c r="M71" s="8"/>
      <c r="N71" s="8"/>
    </row>
    <row r="72" spans="1:14">
      <c r="A72" s="7" t="str">
        <f t="shared" si="7"/>
        <v>AP_CH04_ZV_B_AP_Valve</v>
      </c>
      <c r="B72" s="9" t="s">
        <v>6958</v>
      </c>
      <c r="C72" s="7">
        <f>VLOOKUP(H72,AP_VALVE!$A$10:$B$21,2,FALSE)+VLOOKUP(F72,AP_VALVE!$A$24:$B$26,2,FALSE)</f>
        <v>130</v>
      </c>
      <c r="D72" s="9" t="str">
        <f>"蒸汽喷胶 "&amp;_xlfn.NUMBERVALUE(RIGHT(H72,2))&amp;"#通道 "&amp;VLOOKUP(F72,AP_VALVE!$A$24:$C$26,3,FALSE)</f>
        <v>蒸汽喷胶 4#通道 水阀</v>
      </c>
      <c r="E72" s="9" t="str">
        <f t="shared" si="8"/>
        <v>AP_CH04</v>
      </c>
      <c r="F72" s="8" t="s">
        <v>6963</v>
      </c>
      <c r="G72" s="9" t="s">
        <v>6960</v>
      </c>
      <c r="H72" s="8" t="s">
        <v>6829</v>
      </c>
      <c r="J72" s="9" t="s">
        <v>6962</v>
      </c>
      <c r="K72" s="9"/>
      <c r="L72" s="8"/>
      <c r="M72" s="8"/>
      <c r="N72" s="8"/>
    </row>
    <row r="73" spans="1:14">
      <c r="A73" s="7" t="str">
        <f t="shared" si="7"/>
        <v>AP_CH04_ZV_C_AP_Valve</v>
      </c>
      <c r="B73" s="9" t="s">
        <v>6958</v>
      </c>
      <c r="C73" s="7">
        <f>VLOOKUP(H73,AP_VALVE!$A$10:$B$21,2,FALSE)+VLOOKUP(F73,AP_VALVE!$A$24:$B$26,2,FALSE)</f>
        <v>140</v>
      </c>
      <c r="D73" s="9" t="str">
        <f>"蒸汽喷胶 "&amp;_xlfn.NUMBERVALUE(RIGHT(H73,2))&amp;"#通道 "&amp;VLOOKUP(F73,AP_VALVE!$A$24:$C$26,3,FALSE)</f>
        <v>蒸汽喷胶 4#通道 顶针</v>
      </c>
      <c r="E73" s="9" t="str">
        <f t="shared" si="8"/>
        <v>AP_CH04</v>
      </c>
      <c r="F73" s="8" t="s">
        <v>6964</v>
      </c>
      <c r="G73" s="9" t="s">
        <v>6960</v>
      </c>
      <c r="H73" s="8" t="s">
        <v>6829</v>
      </c>
      <c r="J73" s="9" t="s">
        <v>6962</v>
      </c>
      <c r="K73" s="9"/>
      <c r="L73" s="8"/>
      <c r="M73" s="8"/>
      <c r="N73" s="8"/>
    </row>
    <row r="74" spans="1:11">
      <c r="A74" s="7" t="str">
        <f t="shared" si="7"/>
        <v>AP_CH05_ZV_A_AP_Valve</v>
      </c>
      <c r="B74" s="9" t="s">
        <v>6958</v>
      </c>
      <c r="C74" s="7">
        <f>VLOOKUP(H74,AP_VALVE!$A$10:$B$21,2,FALSE)+VLOOKUP(F74,AP_VALVE!$A$24:$B$26,2,FALSE)</f>
        <v>160</v>
      </c>
      <c r="D74" s="9" t="str">
        <f>"蒸汽喷胶 "&amp;_xlfn.NUMBERVALUE(RIGHT(H74,2))&amp;"#通道 "&amp;VLOOKUP(F74,AP_VALVE!$A$24:$C$26,3,FALSE)</f>
        <v>蒸汽喷胶 5#通道 胶阀</v>
      </c>
      <c r="E74" s="9" t="str">
        <f t="shared" si="8"/>
        <v>AP_CH05</v>
      </c>
      <c r="F74" s="8" t="s">
        <v>6959</v>
      </c>
      <c r="G74" s="9" t="s">
        <v>6960</v>
      </c>
      <c r="H74" s="8" t="s">
        <v>6834</v>
      </c>
      <c r="J74" s="9" t="s">
        <v>6962</v>
      </c>
      <c r="K74" s="9"/>
    </row>
    <row r="75" spans="1:13">
      <c r="A75" s="7" t="str">
        <f t="shared" si="7"/>
        <v>AP_CH05_ZV_B_AP_Valve</v>
      </c>
      <c r="B75" s="9" t="s">
        <v>6958</v>
      </c>
      <c r="C75" s="7">
        <f>VLOOKUP(H75,AP_VALVE!$A$10:$B$21,2,FALSE)+VLOOKUP(F75,AP_VALVE!$A$24:$B$26,2,FALSE)</f>
        <v>170</v>
      </c>
      <c r="D75" s="9" t="str">
        <f>"蒸汽喷胶 "&amp;_xlfn.NUMBERVALUE(RIGHT(H75,2))&amp;"#通道 "&amp;VLOOKUP(F75,AP_VALVE!$A$24:$C$26,3,FALSE)</f>
        <v>蒸汽喷胶 5#通道 水阀</v>
      </c>
      <c r="E75" s="9" t="str">
        <f t="shared" si="8"/>
        <v>AP_CH05</v>
      </c>
      <c r="F75" s="8" t="s">
        <v>6963</v>
      </c>
      <c r="G75" s="9" t="s">
        <v>6960</v>
      </c>
      <c r="H75" s="8" t="s">
        <v>6834</v>
      </c>
      <c r="J75" s="9" t="s">
        <v>6962</v>
      </c>
      <c r="K75" s="9"/>
      <c r="L75" s="8"/>
      <c r="M75" s="8"/>
    </row>
    <row r="76" spans="1:13">
      <c r="A76" s="7" t="str">
        <f t="shared" si="7"/>
        <v>AP_CH05_ZV_C_AP_Valve</v>
      </c>
      <c r="B76" s="9" t="s">
        <v>6958</v>
      </c>
      <c r="C76" s="7">
        <f>VLOOKUP(H76,AP_VALVE!$A$10:$B$21,2,FALSE)+VLOOKUP(F76,AP_VALVE!$A$24:$B$26,2,FALSE)</f>
        <v>180</v>
      </c>
      <c r="D76" s="9" t="str">
        <f>"蒸汽喷胶 "&amp;_xlfn.NUMBERVALUE(RIGHT(H76,2))&amp;"#通道 "&amp;VLOOKUP(F76,AP_VALVE!$A$24:$C$26,3,FALSE)</f>
        <v>蒸汽喷胶 5#通道 顶针</v>
      </c>
      <c r="E76" s="9" t="str">
        <f t="shared" si="8"/>
        <v>AP_CH05</v>
      </c>
      <c r="F76" s="8" t="s">
        <v>6964</v>
      </c>
      <c r="G76" s="9" t="s">
        <v>6960</v>
      </c>
      <c r="H76" s="8" t="s">
        <v>6834</v>
      </c>
      <c r="J76" s="9" t="s">
        <v>6962</v>
      </c>
      <c r="K76" s="9"/>
      <c r="L76" s="8"/>
      <c r="M76" s="8"/>
    </row>
    <row r="77" spans="1:13">
      <c r="A77" s="7" t="str">
        <f t="shared" si="7"/>
        <v>AP_CH06_ZV_A_AP_Valve</v>
      </c>
      <c r="B77" s="9" t="s">
        <v>6958</v>
      </c>
      <c r="C77" s="7">
        <f>VLOOKUP(H77,AP_VALVE!$A$10:$B$21,2,FALSE)+VLOOKUP(F77,AP_VALVE!$A$24:$B$26,2,FALSE)</f>
        <v>200</v>
      </c>
      <c r="D77" s="9" t="str">
        <f>"蒸汽喷胶 "&amp;_xlfn.NUMBERVALUE(RIGHT(H77,2))&amp;"#通道 "&amp;VLOOKUP(F77,AP_VALVE!$A$24:$C$26,3,FALSE)</f>
        <v>蒸汽喷胶 6#通道 胶阀</v>
      </c>
      <c r="E77" s="9" t="str">
        <f t="shared" si="8"/>
        <v>AP_CH06</v>
      </c>
      <c r="F77" s="8" t="s">
        <v>6959</v>
      </c>
      <c r="G77" s="9" t="s">
        <v>6960</v>
      </c>
      <c r="H77" s="8" t="s">
        <v>6839</v>
      </c>
      <c r="J77" s="9" t="s">
        <v>6962</v>
      </c>
      <c r="K77" s="9"/>
      <c r="L77" s="8"/>
      <c r="M77" s="8"/>
    </row>
    <row r="78" spans="1:11">
      <c r="A78" s="7" t="str">
        <f t="shared" si="7"/>
        <v>AP_CH06_ZV_B_AP_Valve</v>
      </c>
      <c r="B78" s="9" t="s">
        <v>6958</v>
      </c>
      <c r="C78" s="7">
        <f>VLOOKUP(H78,AP_VALVE!$A$10:$B$21,2,FALSE)+VLOOKUP(F78,AP_VALVE!$A$24:$B$26,2,FALSE)</f>
        <v>210</v>
      </c>
      <c r="D78" s="9" t="str">
        <f>"蒸汽喷胶 "&amp;_xlfn.NUMBERVALUE(RIGHT(H78,2))&amp;"#通道 "&amp;VLOOKUP(F78,AP_VALVE!$A$24:$C$26,3,FALSE)</f>
        <v>蒸汽喷胶 6#通道 水阀</v>
      </c>
      <c r="E78" s="9" t="str">
        <f t="shared" si="8"/>
        <v>AP_CH06</v>
      </c>
      <c r="F78" s="8" t="s">
        <v>6963</v>
      </c>
      <c r="G78" s="9" t="s">
        <v>6960</v>
      </c>
      <c r="H78" s="8" t="s">
        <v>6839</v>
      </c>
      <c r="J78" s="9" t="s">
        <v>6962</v>
      </c>
      <c r="K78" s="9"/>
    </row>
    <row r="79" spans="1:11">
      <c r="A79" s="7" t="str">
        <f t="shared" si="7"/>
        <v>AP_CH06_ZV_C_AP_Valve</v>
      </c>
      <c r="B79" s="9" t="s">
        <v>6958</v>
      </c>
      <c r="C79" s="7">
        <f>VLOOKUP(H79,AP_VALVE!$A$10:$B$21,2,FALSE)+VLOOKUP(F79,AP_VALVE!$A$24:$B$26,2,FALSE)</f>
        <v>220</v>
      </c>
      <c r="D79" s="9" t="str">
        <f>"蒸汽喷胶 "&amp;_xlfn.NUMBERVALUE(RIGHT(H79,2))&amp;"#通道 "&amp;VLOOKUP(F79,AP_VALVE!$A$24:$C$26,3,FALSE)</f>
        <v>蒸汽喷胶 6#通道 顶针</v>
      </c>
      <c r="E79" s="9" t="str">
        <f t="shared" si="8"/>
        <v>AP_CH06</v>
      </c>
      <c r="F79" s="8" t="s">
        <v>6964</v>
      </c>
      <c r="G79" s="9" t="s">
        <v>6960</v>
      </c>
      <c r="H79" s="8" t="s">
        <v>6839</v>
      </c>
      <c r="J79" s="9" t="s">
        <v>6962</v>
      </c>
      <c r="K79" s="9"/>
    </row>
    <row r="80" spans="1:11">
      <c r="A80" s="7" t="str">
        <f t="shared" si="7"/>
        <v>AP_CH07_ZV_A_AP_Valve</v>
      </c>
      <c r="B80" s="9" t="s">
        <v>6958</v>
      </c>
      <c r="C80" s="7">
        <f>VLOOKUP(H80,AP_VALVE!$A$10:$B$21,2,FALSE)+VLOOKUP(F80,AP_VALVE!$A$24:$B$26,2,FALSE)</f>
        <v>240</v>
      </c>
      <c r="D80" s="9" t="str">
        <f>"蒸汽喷胶 "&amp;_xlfn.NUMBERVALUE(RIGHT(H80,2))&amp;"#通道 "&amp;VLOOKUP(F80,AP_VALVE!$A$24:$C$26,3,FALSE)</f>
        <v>蒸汽喷胶 7#通道 胶阀</v>
      </c>
      <c r="E80" s="9" t="str">
        <f t="shared" si="8"/>
        <v>AP_CH07</v>
      </c>
      <c r="F80" s="8" t="s">
        <v>6959</v>
      </c>
      <c r="G80" s="9" t="s">
        <v>6960</v>
      </c>
      <c r="H80" s="8" t="s">
        <v>6966</v>
      </c>
      <c r="J80" s="9" t="s">
        <v>6962</v>
      </c>
      <c r="K80" s="9"/>
    </row>
    <row r="81" spans="1:11">
      <c r="A81" s="7" t="str">
        <f t="shared" si="7"/>
        <v>AP_CH07_ZV_B_AP_Valve</v>
      </c>
      <c r="B81" s="9" t="s">
        <v>6958</v>
      </c>
      <c r="C81" s="7">
        <f>VLOOKUP(H81,AP_VALVE!$A$10:$B$21,2,FALSE)+VLOOKUP(F81,AP_VALVE!$A$24:$B$26,2,FALSE)</f>
        <v>250</v>
      </c>
      <c r="D81" s="9" t="str">
        <f>"蒸汽喷胶 "&amp;_xlfn.NUMBERVALUE(RIGHT(H81,2))&amp;"#通道 "&amp;VLOOKUP(F81,AP_VALVE!$A$24:$C$26,3,FALSE)</f>
        <v>蒸汽喷胶 7#通道 水阀</v>
      </c>
      <c r="E81" s="9" t="str">
        <f t="shared" si="8"/>
        <v>AP_CH07</v>
      </c>
      <c r="F81" s="8" t="s">
        <v>6963</v>
      </c>
      <c r="G81" s="9" t="s">
        <v>6960</v>
      </c>
      <c r="H81" s="8" t="s">
        <v>6966</v>
      </c>
      <c r="J81" s="9" t="s">
        <v>6962</v>
      </c>
      <c r="K81" s="9"/>
    </row>
    <row r="82" spans="1:11">
      <c r="A82" s="7" t="str">
        <f t="shared" si="7"/>
        <v>AP_CH07_ZV_C_AP_Valve</v>
      </c>
      <c r="B82" s="9" t="s">
        <v>6958</v>
      </c>
      <c r="C82" s="7">
        <f>VLOOKUP(H82,AP_VALVE!$A$10:$B$21,2,FALSE)+VLOOKUP(F82,AP_VALVE!$A$24:$B$26,2,FALSE)</f>
        <v>260</v>
      </c>
      <c r="D82" s="9" t="str">
        <f>"蒸汽喷胶 "&amp;_xlfn.NUMBERVALUE(RIGHT(H82,2))&amp;"#通道 "&amp;VLOOKUP(F82,AP_VALVE!$A$24:$C$26,3,FALSE)</f>
        <v>蒸汽喷胶 7#通道 顶针</v>
      </c>
      <c r="E82" s="9" t="str">
        <f t="shared" si="8"/>
        <v>AP_CH07</v>
      </c>
      <c r="F82" s="8" t="s">
        <v>6964</v>
      </c>
      <c r="G82" s="9" t="s">
        <v>6960</v>
      </c>
      <c r="H82" s="8" t="s">
        <v>6966</v>
      </c>
      <c r="J82" s="9" t="s">
        <v>6962</v>
      </c>
      <c r="K82" s="9"/>
    </row>
    <row r="83" spans="1:11">
      <c r="A83" s="7" t="str">
        <f t="shared" si="7"/>
        <v>AP_CH08_ZV_A_AP_Valve</v>
      </c>
      <c r="B83" s="9" t="s">
        <v>6958</v>
      </c>
      <c r="C83" s="7">
        <f>VLOOKUP(H83,AP_VALVE!$A$10:$B$21,2,FALSE)+VLOOKUP(F83,AP_VALVE!$A$24:$B$26,2,FALSE)</f>
        <v>280</v>
      </c>
      <c r="D83" s="9" t="str">
        <f>"蒸汽喷胶 "&amp;_xlfn.NUMBERVALUE(RIGHT(H83,2))&amp;"#通道 "&amp;VLOOKUP(F83,AP_VALVE!$A$24:$C$26,3,FALSE)</f>
        <v>蒸汽喷胶 8#通道 胶阀</v>
      </c>
      <c r="E83" s="9" t="str">
        <f t="shared" si="8"/>
        <v>AP_CH08</v>
      </c>
      <c r="F83" s="8" t="s">
        <v>6959</v>
      </c>
      <c r="G83" s="9" t="s">
        <v>6960</v>
      </c>
      <c r="H83" s="8" t="s">
        <v>6967</v>
      </c>
      <c r="J83" s="9" t="s">
        <v>6962</v>
      </c>
      <c r="K83" s="9"/>
    </row>
    <row r="84" spans="1:11">
      <c r="A84" s="7" t="str">
        <f t="shared" si="7"/>
        <v>AP_CH08_ZV_B_AP_Valve</v>
      </c>
      <c r="B84" s="9" t="s">
        <v>6958</v>
      </c>
      <c r="C84" s="7">
        <f>VLOOKUP(H84,AP_VALVE!$A$10:$B$21,2,FALSE)+VLOOKUP(F84,AP_VALVE!$A$24:$B$26,2,FALSE)</f>
        <v>290</v>
      </c>
      <c r="D84" s="9" t="str">
        <f>"蒸汽喷胶 "&amp;_xlfn.NUMBERVALUE(RIGHT(H84,2))&amp;"#通道 "&amp;VLOOKUP(F84,AP_VALVE!$A$24:$C$26,3,FALSE)</f>
        <v>蒸汽喷胶 8#通道 水阀</v>
      </c>
      <c r="E84" s="9" t="str">
        <f t="shared" si="8"/>
        <v>AP_CH08</v>
      </c>
      <c r="F84" s="8" t="s">
        <v>6963</v>
      </c>
      <c r="G84" s="9" t="s">
        <v>6960</v>
      </c>
      <c r="H84" s="8" t="s">
        <v>6967</v>
      </c>
      <c r="J84" s="9" t="s">
        <v>6962</v>
      </c>
      <c r="K84" s="9"/>
    </row>
    <row r="85" spans="1:11">
      <c r="A85" s="7" t="str">
        <f t="shared" si="7"/>
        <v>AP_CH08_ZV_C_AP_Valve</v>
      </c>
      <c r="B85" s="9" t="s">
        <v>6958</v>
      </c>
      <c r="C85" s="7">
        <f>VLOOKUP(H85,AP_VALVE!$A$10:$B$21,2,FALSE)+VLOOKUP(F85,AP_VALVE!$A$24:$B$26,2,FALSE)</f>
        <v>300</v>
      </c>
      <c r="D85" s="9" t="str">
        <f>"蒸汽喷胶 "&amp;_xlfn.NUMBERVALUE(RIGHT(H85,2))&amp;"#通道 "&amp;VLOOKUP(F85,AP_VALVE!$A$24:$C$26,3,FALSE)</f>
        <v>蒸汽喷胶 8#通道 顶针</v>
      </c>
      <c r="E85" s="9" t="str">
        <f t="shared" si="8"/>
        <v>AP_CH08</v>
      </c>
      <c r="F85" s="8" t="s">
        <v>6964</v>
      </c>
      <c r="G85" s="9" t="s">
        <v>6960</v>
      </c>
      <c r="H85" s="8" t="s">
        <v>6967</v>
      </c>
      <c r="J85" s="9" t="s">
        <v>6962</v>
      </c>
      <c r="K85" s="9"/>
    </row>
    <row r="86" spans="1:11">
      <c r="A86" s="7" t="str">
        <f t="shared" si="7"/>
        <v>AP_CH09_ZV_A_AP_Valve</v>
      </c>
      <c r="B86" s="9" t="s">
        <v>6958</v>
      </c>
      <c r="C86" s="7">
        <f>VLOOKUP(H86,AP_VALVE!$A$10:$B$21,2,FALSE)+VLOOKUP(F86,AP_VALVE!$A$24:$B$26,2,FALSE)</f>
        <v>320</v>
      </c>
      <c r="D86" s="9" t="str">
        <f>"蒸汽喷胶 "&amp;_xlfn.NUMBERVALUE(RIGHT(H86,2))&amp;"#通道 "&amp;VLOOKUP(F86,AP_VALVE!$A$24:$C$26,3,FALSE)</f>
        <v>蒸汽喷胶 9#通道 胶阀</v>
      </c>
      <c r="E86" s="9" t="str">
        <f t="shared" si="8"/>
        <v>AP_CH09</v>
      </c>
      <c r="F86" s="8" t="s">
        <v>6959</v>
      </c>
      <c r="G86" s="9" t="s">
        <v>6960</v>
      </c>
      <c r="H86" s="8" t="s">
        <v>6968</v>
      </c>
      <c r="J86" s="9" t="s">
        <v>6962</v>
      </c>
      <c r="K86" s="9"/>
    </row>
    <row r="87" spans="1:11">
      <c r="A87" s="7" t="str">
        <f t="shared" si="7"/>
        <v>AP_CH09_ZV_B_AP_Valve</v>
      </c>
      <c r="B87" s="9" t="s">
        <v>6958</v>
      </c>
      <c r="C87" s="7">
        <f>VLOOKUP(H87,AP_VALVE!$A$10:$B$21,2,FALSE)+VLOOKUP(F87,AP_VALVE!$A$24:$B$26,2,FALSE)</f>
        <v>330</v>
      </c>
      <c r="D87" s="9" t="str">
        <f>"蒸汽喷胶 "&amp;_xlfn.NUMBERVALUE(RIGHT(H87,2))&amp;"#通道 "&amp;VLOOKUP(F87,AP_VALVE!$A$24:$C$26,3,FALSE)</f>
        <v>蒸汽喷胶 9#通道 水阀</v>
      </c>
      <c r="E87" s="9" t="str">
        <f t="shared" si="8"/>
        <v>AP_CH09</v>
      </c>
      <c r="F87" s="8" t="s">
        <v>6963</v>
      </c>
      <c r="G87" s="9" t="s">
        <v>6960</v>
      </c>
      <c r="H87" s="8" t="s">
        <v>6968</v>
      </c>
      <c r="J87" s="9" t="s">
        <v>6962</v>
      </c>
      <c r="K87" s="9"/>
    </row>
    <row r="88" spans="1:11">
      <c r="A88" s="7" t="str">
        <f t="shared" si="7"/>
        <v>AP_CH09_ZV_C_AP_Valve</v>
      </c>
      <c r="B88" s="9" t="s">
        <v>6958</v>
      </c>
      <c r="C88" s="7">
        <f>VLOOKUP(H88,AP_VALVE!$A$10:$B$21,2,FALSE)+VLOOKUP(F88,AP_VALVE!$A$24:$B$26,2,FALSE)</f>
        <v>340</v>
      </c>
      <c r="D88" s="9" t="str">
        <f>"蒸汽喷胶 "&amp;_xlfn.NUMBERVALUE(RIGHT(H88,2))&amp;"#通道 "&amp;VLOOKUP(F88,AP_VALVE!$A$24:$C$26,3,FALSE)</f>
        <v>蒸汽喷胶 9#通道 顶针</v>
      </c>
      <c r="E88" s="9" t="str">
        <f t="shared" si="8"/>
        <v>AP_CH09</v>
      </c>
      <c r="F88" s="8" t="s">
        <v>6964</v>
      </c>
      <c r="G88" s="9" t="s">
        <v>6960</v>
      </c>
      <c r="H88" s="8" t="s">
        <v>6968</v>
      </c>
      <c r="J88" s="9" t="s">
        <v>6962</v>
      </c>
      <c r="K88" s="9"/>
    </row>
    <row r="89" spans="1:11">
      <c r="A89" s="7" t="str">
        <f t="shared" si="7"/>
        <v>AP_CH10_ZV_A_AP_Valve</v>
      </c>
      <c r="B89" s="9" t="s">
        <v>6958</v>
      </c>
      <c r="C89" s="7">
        <f>VLOOKUP(H89,AP_VALVE!$A$10:$B$21,2,FALSE)+VLOOKUP(F89,AP_VALVE!$A$24:$B$26,2,FALSE)</f>
        <v>360</v>
      </c>
      <c r="D89" s="9" t="str">
        <f>"蒸汽喷胶 "&amp;_xlfn.NUMBERVALUE(RIGHT(H89,2))&amp;"#通道 "&amp;VLOOKUP(F89,AP_VALVE!$A$24:$C$26,3,FALSE)</f>
        <v>蒸汽喷胶 10#通道 胶阀</v>
      </c>
      <c r="E89" s="9" t="str">
        <f t="shared" si="8"/>
        <v>AP_CH10</v>
      </c>
      <c r="F89" s="8" t="s">
        <v>6959</v>
      </c>
      <c r="G89" s="9" t="s">
        <v>6960</v>
      </c>
      <c r="H89" s="8" t="s">
        <v>6969</v>
      </c>
      <c r="J89" s="9" t="s">
        <v>6962</v>
      </c>
      <c r="K89" s="9"/>
    </row>
    <row r="90" spans="1:11">
      <c r="A90" s="7" t="str">
        <f t="shared" si="7"/>
        <v>AP_CH10_ZV_B_AP_Valve</v>
      </c>
      <c r="B90" s="9" t="s">
        <v>6958</v>
      </c>
      <c r="C90" s="7">
        <f>VLOOKUP(H90,AP_VALVE!$A$10:$B$21,2,FALSE)+VLOOKUP(F90,AP_VALVE!$A$24:$B$26,2,FALSE)</f>
        <v>370</v>
      </c>
      <c r="D90" s="9" t="str">
        <f>"蒸汽喷胶 "&amp;_xlfn.NUMBERVALUE(RIGHT(H90,2))&amp;"#通道 "&amp;VLOOKUP(F90,AP_VALVE!$A$24:$C$26,3,FALSE)</f>
        <v>蒸汽喷胶 10#通道 水阀</v>
      </c>
      <c r="E90" s="9" t="str">
        <f t="shared" si="8"/>
        <v>AP_CH10</v>
      </c>
      <c r="F90" s="8" t="s">
        <v>6963</v>
      </c>
      <c r="G90" s="9" t="s">
        <v>6960</v>
      </c>
      <c r="H90" s="8" t="s">
        <v>6969</v>
      </c>
      <c r="J90" s="9" t="s">
        <v>6962</v>
      </c>
      <c r="K90" s="9"/>
    </row>
    <row r="91" spans="1:11">
      <c r="A91" s="7" t="str">
        <f t="shared" si="7"/>
        <v>AP_CH10_ZV_C_AP_Valve</v>
      </c>
      <c r="B91" s="9" t="s">
        <v>6958</v>
      </c>
      <c r="C91" s="7">
        <f>VLOOKUP(H91,AP_VALVE!$A$10:$B$21,2,FALSE)+VLOOKUP(F91,AP_VALVE!$A$24:$B$26,2,FALSE)</f>
        <v>380</v>
      </c>
      <c r="D91" s="9" t="str">
        <f>"蒸汽喷胶 "&amp;_xlfn.NUMBERVALUE(RIGHT(H91,2))&amp;"#通道 "&amp;VLOOKUP(F91,AP_VALVE!$A$24:$C$26,3,FALSE)</f>
        <v>蒸汽喷胶 10#通道 顶针</v>
      </c>
      <c r="E91" s="9" t="str">
        <f t="shared" si="8"/>
        <v>AP_CH10</v>
      </c>
      <c r="F91" s="8" t="s">
        <v>6964</v>
      </c>
      <c r="G91" s="9" t="s">
        <v>6960</v>
      </c>
      <c r="H91" s="8" t="s">
        <v>6969</v>
      </c>
      <c r="J91" s="9" t="s">
        <v>6962</v>
      </c>
      <c r="K91" s="9"/>
    </row>
    <row r="92" spans="1:11">
      <c r="A92" s="7" t="str">
        <f t="shared" si="7"/>
        <v>AP_CH11_ZV_A_AP_Valve</v>
      </c>
      <c r="B92" s="9" t="s">
        <v>6958</v>
      </c>
      <c r="C92" s="7">
        <f>VLOOKUP(H92,AP_VALVE!$A$10:$B$21,2,FALSE)+VLOOKUP(F92,AP_VALVE!$A$24:$B$26,2,FALSE)</f>
        <v>400</v>
      </c>
      <c r="D92" s="9" t="str">
        <f>"蒸汽喷胶 "&amp;_xlfn.NUMBERVALUE(RIGHT(H92,2))&amp;"#通道 "&amp;VLOOKUP(F92,AP_VALVE!$A$24:$C$26,3,FALSE)</f>
        <v>蒸汽喷胶 11#通道 胶阀</v>
      </c>
      <c r="E92" s="9" t="str">
        <f t="shared" si="8"/>
        <v>AP_CH11</v>
      </c>
      <c r="F92" s="8" t="s">
        <v>6959</v>
      </c>
      <c r="G92" s="9" t="s">
        <v>6960</v>
      </c>
      <c r="H92" s="8" t="s">
        <v>6970</v>
      </c>
      <c r="J92" s="9" t="s">
        <v>6962</v>
      </c>
      <c r="K92" s="9"/>
    </row>
    <row r="93" spans="1:11">
      <c r="A93" s="7" t="str">
        <f t="shared" si="7"/>
        <v>AP_CH11_ZV_B_AP_Valve</v>
      </c>
      <c r="B93" s="9" t="s">
        <v>6958</v>
      </c>
      <c r="C93" s="7">
        <f>VLOOKUP(H93,AP_VALVE!$A$10:$B$21,2,FALSE)+VLOOKUP(F93,AP_VALVE!$A$24:$B$26,2,FALSE)</f>
        <v>410</v>
      </c>
      <c r="D93" s="9" t="str">
        <f>"蒸汽喷胶 "&amp;_xlfn.NUMBERVALUE(RIGHT(H93,2))&amp;"#通道 "&amp;VLOOKUP(F93,AP_VALVE!$A$24:$C$26,3,FALSE)</f>
        <v>蒸汽喷胶 11#通道 水阀</v>
      </c>
      <c r="E93" s="9" t="str">
        <f t="shared" si="8"/>
        <v>AP_CH11</v>
      </c>
      <c r="F93" s="8" t="s">
        <v>6963</v>
      </c>
      <c r="G93" s="9" t="s">
        <v>6960</v>
      </c>
      <c r="H93" s="8" t="s">
        <v>6970</v>
      </c>
      <c r="J93" s="9" t="s">
        <v>6962</v>
      </c>
      <c r="K93" s="9"/>
    </row>
    <row r="94" spans="1:11">
      <c r="A94" s="7" t="str">
        <f t="shared" si="7"/>
        <v>AP_CH11_ZV_C_AP_Valve</v>
      </c>
      <c r="B94" s="9" t="s">
        <v>6958</v>
      </c>
      <c r="C94" s="7">
        <f>VLOOKUP(H94,AP_VALVE!$A$10:$B$21,2,FALSE)+VLOOKUP(F94,AP_VALVE!$A$24:$B$26,2,FALSE)</f>
        <v>420</v>
      </c>
      <c r="D94" s="9" t="str">
        <f>"蒸汽喷胶 "&amp;_xlfn.NUMBERVALUE(RIGHT(H94,2))&amp;"#通道 "&amp;VLOOKUP(F94,AP_VALVE!$A$24:$C$26,3,FALSE)</f>
        <v>蒸汽喷胶 11#通道 顶针</v>
      </c>
      <c r="E94" s="9" t="str">
        <f t="shared" si="8"/>
        <v>AP_CH11</v>
      </c>
      <c r="F94" s="8" t="s">
        <v>6964</v>
      </c>
      <c r="G94" s="9" t="s">
        <v>6960</v>
      </c>
      <c r="H94" s="8" t="s">
        <v>6970</v>
      </c>
      <c r="J94" s="9" t="s">
        <v>6962</v>
      </c>
      <c r="K94" s="9"/>
    </row>
    <row r="95" spans="1:11">
      <c r="A95" s="7" t="str">
        <f t="shared" si="7"/>
        <v>AP_CH12_ZV_A_AP_Valve</v>
      </c>
      <c r="B95" s="9" t="s">
        <v>6958</v>
      </c>
      <c r="C95" s="7">
        <f>VLOOKUP(H95,AP_VALVE!$A$10:$B$21,2,FALSE)+VLOOKUP(F95,AP_VALVE!$A$24:$B$26,2,FALSE)</f>
        <v>440</v>
      </c>
      <c r="D95" s="9" t="str">
        <f>"蒸汽喷胶 "&amp;_xlfn.NUMBERVALUE(RIGHT(H95,2))&amp;"#通道 "&amp;VLOOKUP(F95,AP_VALVE!$A$24:$C$26,3,FALSE)</f>
        <v>蒸汽喷胶 12#通道 胶阀</v>
      </c>
      <c r="E95" s="9" t="str">
        <f t="shared" si="8"/>
        <v>AP_CH12</v>
      </c>
      <c r="F95" s="8" t="s">
        <v>6959</v>
      </c>
      <c r="G95" s="9" t="s">
        <v>6960</v>
      </c>
      <c r="H95" s="8" t="s">
        <v>6971</v>
      </c>
      <c r="J95" s="9" t="s">
        <v>6962</v>
      </c>
      <c r="K95" s="9"/>
    </row>
    <row r="96" spans="1:11">
      <c r="A96" s="7" t="str">
        <f t="shared" si="7"/>
        <v>AP_CH12_ZV_B_AP_Valve</v>
      </c>
      <c r="B96" s="9" t="s">
        <v>6958</v>
      </c>
      <c r="C96" s="7">
        <f>VLOOKUP(H96,AP_VALVE!$A$10:$B$21,2,FALSE)+VLOOKUP(F96,AP_VALVE!$A$24:$B$26,2,FALSE)</f>
        <v>450</v>
      </c>
      <c r="D96" s="9" t="str">
        <f>"蒸汽喷胶 "&amp;_xlfn.NUMBERVALUE(RIGHT(H96,2))&amp;"#通道 "&amp;VLOOKUP(F96,AP_VALVE!$A$24:$C$26,3,FALSE)</f>
        <v>蒸汽喷胶 12#通道 水阀</v>
      </c>
      <c r="E96" s="9" t="str">
        <f t="shared" si="8"/>
        <v>AP_CH12</v>
      </c>
      <c r="F96" s="8" t="s">
        <v>6963</v>
      </c>
      <c r="G96" s="9" t="s">
        <v>6960</v>
      </c>
      <c r="H96" s="8" t="s">
        <v>6971</v>
      </c>
      <c r="J96" s="9" t="s">
        <v>6962</v>
      </c>
      <c r="K96" s="9"/>
    </row>
    <row r="97" spans="1:11">
      <c r="A97" s="7" t="str">
        <f t="shared" si="7"/>
        <v>AP_CH12_ZV_C_AP_Valve</v>
      </c>
      <c r="B97" s="9" t="s">
        <v>6958</v>
      </c>
      <c r="C97" s="7">
        <f>VLOOKUP(H97,AP_VALVE!$A$10:$B$21,2,FALSE)+VLOOKUP(F97,AP_VALVE!$A$24:$B$26,2,FALSE)</f>
        <v>460</v>
      </c>
      <c r="D97" s="9" t="str">
        <f>"蒸汽喷胶 "&amp;_xlfn.NUMBERVALUE(RIGHT(H97,2))&amp;"#通道 "&amp;VLOOKUP(F97,AP_VALVE!$A$24:$C$26,3,FALSE)</f>
        <v>蒸汽喷胶 12#通道 顶针</v>
      </c>
      <c r="E97" s="9" t="str">
        <f t="shared" si="8"/>
        <v>AP_CH12</v>
      </c>
      <c r="F97" s="8" t="s">
        <v>6964</v>
      </c>
      <c r="G97" s="9" t="s">
        <v>6960</v>
      </c>
      <c r="H97" s="8" t="s">
        <v>6971</v>
      </c>
      <c r="J97" s="9" t="s">
        <v>6962</v>
      </c>
      <c r="K97" s="9"/>
    </row>
    <row r="98" spans="1:11">
      <c r="A98" s="7" t="str">
        <f t="shared" ref="A98" si="9">E98&amp;"_"&amp;F98&amp;"_"&amp;G98</f>
        <v>AP_CH17_ZV_C_AP_Valve</v>
      </c>
      <c r="B98" s="9" t="s">
        <v>6958</v>
      </c>
      <c r="C98" s="7">
        <f>VLOOKUP(H98,AP_VALVE!$A$10:$B$22,2,FALSE)+VLOOKUP(F98,AP_VALVE!$A$24:$B$26,2,FALSE)</f>
        <v>660</v>
      </c>
      <c r="D98" s="9" t="s">
        <v>6972</v>
      </c>
      <c r="E98" s="9" t="str">
        <f t="shared" ref="E98" si="10">"AP_"&amp;H98</f>
        <v>AP_CH17</v>
      </c>
      <c r="F98" s="8" t="s">
        <v>6964</v>
      </c>
      <c r="G98" s="9" t="s">
        <v>6960</v>
      </c>
      <c r="H98" s="8" t="s">
        <v>6973</v>
      </c>
      <c r="J98" s="9" t="s">
        <v>6962</v>
      </c>
      <c r="K98" s="9"/>
    </row>
    <row r="99" spans="1:7">
      <c r="A99" s="7" t="str">
        <f t="shared" si="7"/>
        <v>AP_PT001_Value_var</v>
      </c>
      <c r="B99" s="9" t="s">
        <v>6974</v>
      </c>
      <c r="C99" s="7">
        <v>0</v>
      </c>
      <c r="D99" s="9" t="s">
        <v>6975</v>
      </c>
      <c r="E99" s="9" t="s">
        <v>6976</v>
      </c>
      <c r="F99" s="8" t="s">
        <v>6851</v>
      </c>
      <c r="G99" s="7" t="s">
        <v>6820</v>
      </c>
    </row>
    <row r="100" spans="1:7">
      <c r="A100" s="7" t="str">
        <f t="shared" si="7"/>
        <v>AP_PT002_Value_var</v>
      </c>
      <c r="B100" s="9" t="s">
        <v>6974</v>
      </c>
      <c r="C100" s="7">
        <v>50</v>
      </c>
      <c r="D100" s="9" t="s">
        <v>6977</v>
      </c>
      <c r="E100" s="9" t="s">
        <v>6976</v>
      </c>
      <c r="F100" s="8" t="s">
        <v>6978</v>
      </c>
      <c r="G100" s="7" t="s">
        <v>6820</v>
      </c>
    </row>
    <row r="101" spans="1:7">
      <c r="A101" s="7" t="str">
        <f t="shared" si="7"/>
        <v>AP_PT003_Value_var</v>
      </c>
      <c r="B101" s="9" t="s">
        <v>6974</v>
      </c>
      <c r="C101" s="7">
        <v>100</v>
      </c>
      <c r="D101" s="9" t="s">
        <v>6979</v>
      </c>
      <c r="E101" s="9" t="s">
        <v>6976</v>
      </c>
      <c r="F101" s="8" t="s">
        <v>6980</v>
      </c>
      <c r="G101" s="7" t="s">
        <v>6820</v>
      </c>
    </row>
    <row r="102" spans="1:7">
      <c r="A102" s="7" t="str">
        <f t="shared" si="7"/>
        <v>AP_Ctrl_AP_Ctrl_Struct</v>
      </c>
      <c r="B102" s="9" t="s">
        <v>6981</v>
      </c>
      <c r="C102" s="7">
        <v>0</v>
      </c>
      <c r="D102" s="9" t="s">
        <v>6982</v>
      </c>
      <c r="E102" s="9" t="s">
        <v>6976</v>
      </c>
      <c r="F102" s="8" t="s">
        <v>116</v>
      </c>
      <c r="G102" s="9" t="s">
        <v>6983</v>
      </c>
    </row>
    <row r="103" spans="1:8">
      <c r="A103" s="7" t="str">
        <f t="shared" si="7"/>
        <v>AP_Ctrl_CH01_AP_CH_Struct</v>
      </c>
      <c r="B103" s="9" t="s">
        <v>6981</v>
      </c>
      <c r="C103" s="7">
        <f>258+18*(H103-1)</f>
        <v>258</v>
      </c>
      <c r="D103" s="7" t="str">
        <f>"蒸汽喷胶 控制 "&amp;_xlfn.NUMBERVALUE(RIGHT(F103,2))&amp;"#通道 "</f>
        <v>蒸汽喷胶 控制 1#通道 </v>
      </c>
      <c r="E103" s="9" t="s">
        <v>6984</v>
      </c>
      <c r="F103" s="8" t="s">
        <v>6961</v>
      </c>
      <c r="G103" s="7" t="s">
        <v>6985</v>
      </c>
      <c r="H103">
        <f>_xlfn.NUMBERVALUE(RIGHT(F103,2))</f>
        <v>1</v>
      </c>
    </row>
    <row r="104" spans="1:9">
      <c r="A104" s="7" t="str">
        <f t="shared" si="7"/>
        <v>AP_Ctrl_CH02_AP_CH_Struct</v>
      </c>
      <c r="B104" s="9" t="s">
        <v>6981</v>
      </c>
      <c r="C104" s="7">
        <f t="shared" ref="C104:C115" si="11">258+18*(H104-1)</f>
        <v>276</v>
      </c>
      <c r="D104" s="7" t="str">
        <f t="shared" ref="D104:D114" si="12">"蒸汽喷胶 控制 "&amp;_xlfn.NUMBERVALUE(RIGHT(F104,2))&amp;"#通道 "</f>
        <v>蒸汽喷胶 控制 2#通道 </v>
      </c>
      <c r="E104" s="9" t="s">
        <v>6984</v>
      </c>
      <c r="F104" s="8" t="s">
        <v>6965</v>
      </c>
      <c r="G104" s="7" t="s">
        <v>6985</v>
      </c>
      <c r="H104">
        <f t="shared" ref="H104:H115" si="13">_xlfn.NUMBERVALUE(RIGHT(F104,2))</f>
        <v>2</v>
      </c>
      <c r="I104">
        <f t="shared" ref="I104:I115" si="14">258+18*(H104-1)</f>
        <v>276</v>
      </c>
    </row>
    <row r="105" spans="1:9">
      <c r="A105" s="7" t="str">
        <f t="shared" si="7"/>
        <v>AP_Ctrl_CH03_AP_CH_Struct</v>
      </c>
      <c r="B105" s="9" t="s">
        <v>6981</v>
      </c>
      <c r="C105" s="7">
        <f t="shared" si="11"/>
        <v>294</v>
      </c>
      <c r="D105" s="7" t="str">
        <f t="shared" si="12"/>
        <v>蒸汽喷胶 控制 3#通道 </v>
      </c>
      <c r="E105" s="9" t="s">
        <v>6984</v>
      </c>
      <c r="F105" s="8" t="s">
        <v>6818</v>
      </c>
      <c r="G105" s="7" t="s">
        <v>6985</v>
      </c>
      <c r="H105">
        <f t="shared" si="13"/>
        <v>3</v>
      </c>
      <c r="I105">
        <f t="shared" si="14"/>
        <v>294</v>
      </c>
    </row>
    <row r="106" spans="1:9">
      <c r="A106" s="7" t="str">
        <f t="shared" si="7"/>
        <v>AP_Ctrl_CH04_AP_CH_Struct</v>
      </c>
      <c r="B106" s="9" t="s">
        <v>6981</v>
      </c>
      <c r="C106" s="7">
        <f t="shared" si="11"/>
        <v>312</v>
      </c>
      <c r="D106" s="7" t="str">
        <f t="shared" si="12"/>
        <v>蒸汽喷胶 控制 4#通道 </v>
      </c>
      <c r="E106" s="9" t="s">
        <v>6984</v>
      </c>
      <c r="F106" s="8" t="s">
        <v>6829</v>
      </c>
      <c r="G106" s="7" t="s">
        <v>6985</v>
      </c>
      <c r="H106">
        <f t="shared" si="13"/>
        <v>4</v>
      </c>
      <c r="I106">
        <f t="shared" si="14"/>
        <v>312</v>
      </c>
    </row>
    <row r="107" spans="1:9">
      <c r="A107" s="7" t="str">
        <f t="shared" si="7"/>
        <v>AP_Ctrl_CH05_AP_CH_Struct</v>
      </c>
      <c r="B107" s="9" t="s">
        <v>6981</v>
      </c>
      <c r="C107" s="7">
        <f t="shared" si="11"/>
        <v>330</v>
      </c>
      <c r="D107" s="7" t="str">
        <f t="shared" si="12"/>
        <v>蒸汽喷胶 控制 5#通道 </v>
      </c>
      <c r="E107" s="9" t="s">
        <v>6984</v>
      </c>
      <c r="F107" s="8" t="s">
        <v>6834</v>
      </c>
      <c r="G107" s="7" t="s">
        <v>6985</v>
      </c>
      <c r="H107">
        <f t="shared" si="13"/>
        <v>5</v>
      </c>
      <c r="I107">
        <f t="shared" si="14"/>
        <v>330</v>
      </c>
    </row>
    <row r="108" spans="1:9">
      <c r="A108" s="7" t="str">
        <f t="shared" si="7"/>
        <v>AP_Ctrl_CH06_AP_CH_Struct</v>
      </c>
      <c r="B108" s="9" t="s">
        <v>6981</v>
      </c>
      <c r="C108" s="7">
        <f t="shared" si="11"/>
        <v>348</v>
      </c>
      <c r="D108" s="7" t="str">
        <f t="shared" si="12"/>
        <v>蒸汽喷胶 控制 6#通道 </v>
      </c>
      <c r="E108" s="9" t="s">
        <v>6984</v>
      </c>
      <c r="F108" s="8" t="s">
        <v>6839</v>
      </c>
      <c r="G108" s="7" t="s">
        <v>6985</v>
      </c>
      <c r="H108">
        <f t="shared" si="13"/>
        <v>6</v>
      </c>
      <c r="I108">
        <f t="shared" si="14"/>
        <v>348</v>
      </c>
    </row>
    <row r="109" spans="1:9">
      <c r="A109" s="7" t="str">
        <f t="shared" si="7"/>
        <v>AP_Ctrl_CH07_AP_CH_Struct</v>
      </c>
      <c r="B109" s="9" t="s">
        <v>6981</v>
      </c>
      <c r="C109" s="7">
        <f t="shared" si="11"/>
        <v>366</v>
      </c>
      <c r="D109" s="7" t="str">
        <f t="shared" si="12"/>
        <v>蒸汽喷胶 控制 7#通道 </v>
      </c>
      <c r="E109" s="9" t="s">
        <v>6984</v>
      </c>
      <c r="F109" s="8" t="s">
        <v>6966</v>
      </c>
      <c r="G109" s="7" t="s">
        <v>6985</v>
      </c>
      <c r="H109">
        <f t="shared" si="13"/>
        <v>7</v>
      </c>
      <c r="I109">
        <f t="shared" si="14"/>
        <v>366</v>
      </c>
    </row>
    <row r="110" spans="1:9">
      <c r="A110" s="7" t="str">
        <f t="shared" si="7"/>
        <v>AP_Ctrl_CH08_AP_CH_Struct</v>
      </c>
      <c r="B110" s="9" t="s">
        <v>6981</v>
      </c>
      <c r="C110" s="7">
        <f t="shared" si="11"/>
        <v>384</v>
      </c>
      <c r="D110" s="7" t="str">
        <f t="shared" si="12"/>
        <v>蒸汽喷胶 控制 8#通道 </v>
      </c>
      <c r="E110" s="9" t="s">
        <v>6984</v>
      </c>
      <c r="F110" s="8" t="s">
        <v>6967</v>
      </c>
      <c r="G110" s="7" t="s">
        <v>6985</v>
      </c>
      <c r="H110">
        <f t="shared" si="13"/>
        <v>8</v>
      </c>
      <c r="I110">
        <f t="shared" si="14"/>
        <v>384</v>
      </c>
    </row>
    <row r="111" spans="1:9">
      <c r="A111" s="7" t="str">
        <f t="shared" si="7"/>
        <v>AP_Ctrl_CH09_AP_CH_Struct</v>
      </c>
      <c r="B111" s="9" t="s">
        <v>6981</v>
      </c>
      <c r="C111" s="7">
        <f t="shared" si="11"/>
        <v>402</v>
      </c>
      <c r="D111" s="7" t="str">
        <f t="shared" si="12"/>
        <v>蒸汽喷胶 控制 9#通道 </v>
      </c>
      <c r="E111" s="9" t="s">
        <v>6984</v>
      </c>
      <c r="F111" s="8" t="s">
        <v>6968</v>
      </c>
      <c r="G111" s="7" t="s">
        <v>6985</v>
      </c>
      <c r="H111">
        <f t="shared" si="13"/>
        <v>9</v>
      </c>
      <c r="I111">
        <f t="shared" si="14"/>
        <v>402</v>
      </c>
    </row>
    <row r="112" spans="1:9">
      <c r="A112" s="7" t="str">
        <f t="shared" si="7"/>
        <v>AP_Ctrl_CH10_AP_CH_Struct</v>
      </c>
      <c r="B112" s="9" t="s">
        <v>6981</v>
      </c>
      <c r="C112" s="7">
        <f t="shared" si="11"/>
        <v>420</v>
      </c>
      <c r="D112" s="7" t="str">
        <f t="shared" si="12"/>
        <v>蒸汽喷胶 控制 10#通道 </v>
      </c>
      <c r="E112" s="9" t="s">
        <v>6984</v>
      </c>
      <c r="F112" s="8" t="s">
        <v>6969</v>
      </c>
      <c r="G112" s="7" t="s">
        <v>6985</v>
      </c>
      <c r="H112">
        <f t="shared" si="13"/>
        <v>10</v>
      </c>
      <c r="I112">
        <f t="shared" si="14"/>
        <v>420</v>
      </c>
    </row>
    <row r="113" spans="1:9">
      <c r="A113" s="7" t="str">
        <f t="shared" si="7"/>
        <v>AP_Ctrl_CH11_AP_CH_Struct</v>
      </c>
      <c r="B113" s="9" t="s">
        <v>6981</v>
      </c>
      <c r="C113" s="7">
        <f t="shared" si="11"/>
        <v>438</v>
      </c>
      <c r="D113" s="7" t="str">
        <f t="shared" si="12"/>
        <v>蒸汽喷胶 控制 11#通道 </v>
      </c>
      <c r="E113" s="9" t="s">
        <v>6984</v>
      </c>
      <c r="F113" s="8" t="s">
        <v>6970</v>
      </c>
      <c r="G113" s="7" t="s">
        <v>6985</v>
      </c>
      <c r="H113">
        <f t="shared" si="13"/>
        <v>11</v>
      </c>
      <c r="I113">
        <f t="shared" si="14"/>
        <v>438</v>
      </c>
    </row>
    <row r="114" spans="1:9">
      <c r="A114" s="7" t="str">
        <f t="shared" si="7"/>
        <v>AP_Ctrl_CH12_AP_CH_Struct</v>
      </c>
      <c r="B114" s="9" t="s">
        <v>6981</v>
      </c>
      <c r="C114" s="7">
        <f t="shared" si="11"/>
        <v>456</v>
      </c>
      <c r="D114" s="7" t="str">
        <f t="shared" si="12"/>
        <v>蒸汽喷胶 控制 12#通道 </v>
      </c>
      <c r="E114" s="9" t="s">
        <v>6984</v>
      </c>
      <c r="F114" s="8" t="s">
        <v>6971</v>
      </c>
      <c r="G114" s="7" t="s">
        <v>6985</v>
      </c>
      <c r="H114">
        <f t="shared" si="13"/>
        <v>12</v>
      </c>
      <c r="I114">
        <f t="shared" si="14"/>
        <v>456</v>
      </c>
    </row>
    <row r="115" spans="1:9">
      <c r="A115" s="7" t="str">
        <f t="shared" ref="A115:A126" si="15">E115&amp;"_"&amp;F115&amp;"_"&amp;G115</f>
        <v>AP_Ctrl_CH17_AP_CH_Struct</v>
      </c>
      <c r="B115" s="9" t="s">
        <v>6981</v>
      </c>
      <c r="C115" s="7">
        <f t="shared" si="11"/>
        <v>546</v>
      </c>
      <c r="D115" s="7" t="str">
        <f t="shared" ref="D115" si="16">"蒸汽喷胶 控制 "&amp;_xlfn.NUMBERVALUE(RIGHT(F115,2))&amp;"#通道 "</f>
        <v>蒸汽喷胶 控制 17#通道 </v>
      </c>
      <c r="E115" s="9" t="s">
        <v>6984</v>
      </c>
      <c r="F115" s="8" t="s">
        <v>6973</v>
      </c>
      <c r="G115" s="7" t="s">
        <v>6985</v>
      </c>
      <c r="H115">
        <f t="shared" si="13"/>
        <v>17</v>
      </c>
      <c r="I115">
        <f t="shared" si="14"/>
        <v>546</v>
      </c>
    </row>
    <row r="116" spans="1:10">
      <c r="A116" s="7" t="str">
        <f t="shared" si="15"/>
        <v>AP_ZV001_Valve_var</v>
      </c>
      <c r="B116" s="9" t="s">
        <v>6986</v>
      </c>
      <c r="C116" s="7">
        <f>0+10*(H116-1)</f>
        <v>0</v>
      </c>
      <c r="D116" s="7" t="str">
        <f>"蒸汽喷胶 "&amp;J116</f>
        <v>蒸汽喷胶 原胶进料阀</v>
      </c>
      <c r="E116" s="9" t="s">
        <v>6976</v>
      </c>
      <c r="F116" s="8" t="str">
        <f>"ZV"&amp;TEXT(H116,"000")</f>
        <v>ZV001</v>
      </c>
      <c r="G116" s="7" t="s">
        <v>6878</v>
      </c>
      <c r="H116">
        <v>1</v>
      </c>
      <c r="J116" t="s">
        <v>6987</v>
      </c>
    </row>
    <row r="117" spans="1:10">
      <c r="A117" s="7" t="str">
        <f t="shared" si="15"/>
        <v>AP_ZV002_Valve_var</v>
      </c>
      <c r="B117" s="9" t="s">
        <v>6986</v>
      </c>
      <c r="C117" s="7">
        <f t="shared" ref="C117:C119" si="17">0+10*(H117-1)</f>
        <v>10</v>
      </c>
      <c r="D117" s="7" t="str">
        <f t="shared" ref="D117:D119" si="18">"蒸汽喷胶 "&amp;J117</f>
        <v>蒸汽喷胶 工业水清洗阀</v>
      </c>
      <c r="E117" s="9" t="s">
        <v>6976</v>
      </c>
      <c r="F117" s="8" t="str">
        <f t="shared" ref="F117:F119" si="19">"ZV"&amp;TEXT(H117,"000")</f>
        <v>ZV002</v>
      </c>
      <c r="G117" s="7" t="s">
        <v>6878</v>
      </c>
      <c r="H117">
        <v>2</v>
      </c>
      <c r="J117" t="s">
        <v>6988</v>
      </c>
    </row>
    <row r="118" spans="1:10">
      <c r="A118" s="7" t="str">
        <f t="shared" si="15"/>
        <v>AP_ZV003_Valve_var</v>
      </c>
      <c r="B118" s="9" t="s">
        <v>6986</v>
      </c>
      <c r="C118" s="7">
        <f t="shared" si="17"/>
        <v>20</v>
      </c>
      <c r="D118" s="7" t="str">
        <f t="shared" si="18"/>
        <v>蒸汽喷胶 蒸汽阀</v>
      </c>
      <c r="E118" s="9" t="s">
        <v>6976</v>
      </c>
      <c r="F118" s="8" t="str">
        <f t="shared" si="19"/>
        <v>ZV003</v>
      </c>
      <c r="G118" s="7" t="s">
        <v>6878</v>
      </c>
      <c r="H118">
        <v>3</v>
      </c>
      <c r="J118" t="s">
        <v>6989</v>
      </c>
    </row>
    <row r="119" spans="1:10">
      <c r="A119" s="7" t="str">
        <f t="shared" si="15"/>
        <v>AP_ZV004_Valve_var</v>
      </c>
      <c r="B119" s="9" t="s">
        <v>6986</v>
      </c>
      <c r="C119" s="7">
        <f t="shared" si="17"/>
        <v>30</v>
      </c>
      <c r="D119" s="7" t="str">
        <f t="shared" si="18"/>
        <v>蒸汽喷胶 排污阀</v>
      </c>
      <c r="E119" s="9" t="s">
        <v>6976</v>
      </c>
      <c r="F119" s="8" t="str">
        <f t="shared" si="19"/>
        <v>ZV004</v>
      </c>
      <c r="G119" s="7" t="s">
        <v>6878</v>
      </c>
      <c r="H119">
        <v>4</v>
      </c>
      <c r="J119" t="s">
        <v>6990</v>
      </c>
    </row>
    <row r="120" spans="1:7">
      <c r="A120" s="7" t="str">
        <f t="shared" si="15"/>
        <v>AP_Water_Pump_Pump_var</v>
      </c>
      <c r="B120" s="9" t="s">
        <v>6991</v>
      </c>
      <c r="C120" s="7">
        <v>0</v>
      </c>
      <c r="D120" s="9" t="s">
        <v>6992</v>
      </c>
      <c r="E120" s="9" t="s">
        <v>6976</v>
      </c>
      <c r="F120" s="8" t="s">
        <v>6993</v>
      </c>
      <c r="G120" s="9" t="s">
        <v>6891</v>
      </c>
    </row>
    <row r="121" spans="1:9">
      <c r="A121" s="7" t="str">
        <f t="shared" si="15"/>
        <v>Sand_Ctrl_Sand_Ctrl_Struct</v>
      </c>
      <c r="B121" s="9" t="s">
        <v>6994</v>
      </c>
      <c r="C121" s="7">
        <v>0</v>
      </c>
      <c r="D121" s="9" t="s">
        <v>6995</v>
      </c>
      <c r="E121" s="9" t="s">
        <v>6996</v>
      </c>
      <c r="F121" s="8" t="s">
        <v>116</v>
      </c>
      <c r="G121" s="8" t="s">
        <v>6997</v>
      </c>
      <c r="I121" s="7"/>
    </row>
    <row r="122" spans="1:9">
      <c r="A122" s="7" t="str">
        <f t="shared" si="15"/>
        <v>Sand_LS_Sand_LS_Struct</v>
      </c>
      <c r="B122" s="9" t="s">
        <v>6994</v>
      </c>
      <c r="C122" s="7">
        <v>8</v>
      </c>
      <c r="D122" s="9" t="s">
        <v>6998</v>
      </c>
      <c r="E122" s="9" t="s">
        <v>6996</v>
      </c>
      <c r="F122" s="8" t="s">
        <v>6999</v>
      </c>
      <c r="G122" s="8" t="s">
        <v>7000</v>
      </c>
      <c r="I122" s="7"/>
    </row>
    <row r="123" spans="1:11">
      <c r="A123" s="7" t="str">
        <f t="shared" si="15"/>
        <v>Sand_M1_M_1500_Motor_var</v>
      </c>
      <c r="B123" s="9" t="s">
        <v>6994</v>
      </c>
      <c r="C123" s="7">
        <f>10+(H123-1)*170+I123</f>
        <v>10</v>
      </c>
      <c r="D123" s="9" t="s">
        <v>7001</v>
      </c>
      <c r="E123" s="9" t="s">
        <v>6996</v>
      </c>
      <c r="F123" s="8" t="str">
        <f>"M"&amp;H123&amp;"_"&amp;J123</f>
        <v>M1_M</v>
      </c>
      <c r="G123" s="9" t="s">
        <v>7002</v>
      </c>
      <c r="H123">
        <v>1</v>
      </c>
      <c r="I123">
        <v>0</v>
      </c>
      <c r="J123" s="8" t="s">
        <v>7003</v>
      </c>
      <c r="K123" s="8"/>
    </row>
    <row r="124" spans="1:11">
      <c r="A124" s="7" t="str">
        <f t="shared" si="15"/>
        <v>Sand_M1_PID_PID_var</v>
      </c>
      <c r="B124" s="9" t="s">
        <v>6994</v>
      </c>
      <c r="C124" s="7">
        <f t="shared" ref="C124:C130" si="20">10+(H124-1)*170+I124</f>
        <v>18</v>
      </c>
      <c r="D124" s="9" t="s">
        <v>7004</v>
      </c>
      <c r="E124" s="9" t="s">
        <v>6996</v>
      </c>
      <c r="F124" s="8" t="str">
        <f t="shared" ref="F124:F127" si="21">"M"&amp;H124&amp;"_"&amp;J124</f>
        <v>M1_PID</v>
      </c>
      <c r="G124" s="9" t="s">
        <v>6855</v>
      </c>
      <c r="H124">
        <v>1</v>
      </c>
      <c r="I124">
        <v>8</v>
      </c>
      <c r="J124" s="8" t="s">
        <v>7005</v>
      </c>
      <c r="K124" s="8"/>
    </row>
    <row r="125" spans="1:11">
      <c r="A125" s="7" t="str">
        <f t="shared" si="15"/>
        <v>Sand_M1_ActFRQ_Value_var</v>
      </c>
      <c r="B125" s="9" t="s">
        <v>6994</v>
      </c>
      <c r="C125" s="7">
        <f t="shared" si="20"/>
        <v>72</v>
      </c>
      <c r="D125" s="9" t="s">
        <v>7006</v>
      </c>
      <c r="E125" s="9" t="s">
        <v>6996</v>
      </c>
      <c r="F125" s="8" t="str">
        <f t="shared" si="21"/>
        <v>M1_ActFRQ</v>
      </c>
      <c r="G125" s="9" t="s">
        <v>6820</v>
      </c>
      <c r="H125">
        <v>1</v>
      </c>
      <c r="I125">
        <v>62</v>
      </c>
      <c r="J125" s="8" t="s">
        <v>7007</v>
      </c>
      <c r="K125" s="8"/>
    </row>
    <row r="126" spans="1:11">
      <c r="A126" s="7" t="str">
        <f t="shared" si="15"/>
        <v>Sand_M1_SetFRQ_Value_var</v>
      </c>
      <c r="B126" s="9" t="s">
        <v>6994</v>
      </c>
      <c r="C126" s="7">
        <f t="shared" si="20"/>
        <v>122</v>
      </c>
      <c r="D126" s="9" t="s">
        <v>7008</v>
      </c>
      <c r="E126" s="9" t="s">
        <v>6996</v>
      </c>
      <c r="F126" s="8" t="str">
        <f t="shared" si="21"/>
        <v>M1_SetFRQ</v>
      </c>
      <c r="G126" s="9" t="s">
        <v>6820</v>
      </c>
      <c r="H126">
        <v>1</v>
      </c>
      <c r="I126">
        <v>112</v>
      </c>
      <c r="J126" s="8" t="s">
        <v>7009</v>
      </c>
      <c r="K126" s="8"/>
    </row>
    <row r="127" spans="1:11">
      <c r="A127" s="7" t="str">
        <f t="shared" ref="A127:A130" si="22">E127&amp;"_"&amp;F127&amp;"_"&amp;G127</f>
        <v>Sand_M2_M_1500_Motor_var</v>
      </c>
      <c r="B127" s="9" t="s">
        <v>6994</v>
      </c>
      <c r="C127" s="7">
        <f t="shared" si="20"/>
        <v>180</v>
      </c>
      <c r="D127" s="9" t="s">
        <v>7010</v>
      </c>
      <c r="E127" s="9" t="s">
        <v>6996</v>
      </c>
      <c r="F127" s="8" t="str">
        <f t="shared" si="21"/>
        <v>M2_M</v>
      </c>
      <c r="G127" s="9" t="s">
        <v>7002</v>
      </c>
      <c r="H127">
        <v>2</v>
      </c>
      <c r="I127">
        <v>0</v>
      </c>
      <c r="J127" s="8" t="s">
        <v>7003</v>
      </c>
      <c r="K127" s="8"/>
    </row>
    <row r="128" spans="1:11">
      <c r="A128" s="7" t="str">
        <f t="shared" si="22"/>
        <v>Sand_M2_PID_PID_var</v>
      </c>
      <c r="B128" s="9" t="s">
        <v>6994</v>
      </c>
      <c r="C128" s="7">
        <f t="shared" si="20"/>
        <v>188</v>
      </c>
      <c r="D128" s="9" t="s">
        <v>7011</v>
      </c>
      <c r="E128" s="9" t="s">
        <v>6996</v>
      </c>
      <c r="F128" s="8" t="str">
        <f t="shared" ref="F128:F131" si="23">"M"&amp;H128&amp;"_"&amp;J128</f>
        <v>M2_PID</v>
      </c>
      <c r="G128" s="9" t="s">
        <v>6855</v>
      </c>
      <c r="H128">
        <v>2</v>
      </c>
      <c r="I128">
        <v>8</v>
      </c>
      <c r="J128" s="8" t="s">
        <v>7005</v>
      </c>
      <c r="K128" s="8"/>
    </row>
    <row r="129" spans="1:11">
      <c r="A129" s="7" t="str">
        <f t="shared" si="22"/>
        <v>Sand_M2_ActFRQ_Value_var</v>
      </c>
      <c r="B129" s="9" t="s">
        <v>6994</v>
      </c>
      <c r="C129" s="7">
        <f t="shared" si="20"/>
        <v>242</v>
      </c>
      <c r="D129" s="9" t="s">
        <v>7012</v>
      </c>
      <c r="E129" s="9" t="s">
        <v>6996</v>
      </c>
      <c r="F129" s="8" t="str">
        <f t="shared" si="23"/>
        <v>M2_ActFRQ</v>
      </c>
      <c r="G129" s="9" t="s">
        <v>6820</v>
      </c>
      <c r="H129">
        <v>2</v>
      </c>
      <c r="I129">
        <v>62</v>
      </c>
      <c r="J129" s="8" t="s">
        <v>7007</v>
      </c>
      <c r="K129" s="8"/>
    </row>
    <row r="130" spans="1:11">
      <c r="A130" s="7" t="str">
        <f t="shared" si="22"/>
        <v>Sand_M2_SetFRQ_Value_var</v>
      </c>
      <c r="B130" s="9" t="s">
        <v>6994</v>
      </c>
      <c r="C130" s="7">
        <f t="shared" si="20"/>
        <v>292</v>
      </c>
      <c r="D130" s="9" t="s">
        <v>7013</v>
      </c>
      <c r="E130" s="9" t="s">
        <v>6996</v>
      </c>
      <c r="F130" s="8" t="str">
        <f t="shared" si="23"/>
        <v>M2_SetFRQ</v>
      </c>
      <c r="G130" s="9" t="s">
        <v>6820</v>
      </c>
      <c r="H130">
        <v>2</v>
      </c>
      <c r="I130">
        <v>112</v>
      </c>
      <c r="J130" s="8" t="s">
        <v>7009</v>
      </c>
      <c r="K130" s="8"/>
    </row>
    <row r="131" spans="1:11">
      <c r="A131" s="7" t="str">
        <f t="shared" ref="A131:A134" si="24">E131&amp;"_"&amp;F131&amp;"_"&amp;G131</f>
        <v>Sand_M3_M_1500_Motor_var</v>
      </c>
      <c r="B131" s="9" t="s">
        <v>6994</v>
      </c>
      <c r="C131" s="7">
        <f t="shared" ref="C131:C134" si="25">10+(H131-1)*170+I131</f>
        <v>350</v>
      </c>
      <c r="D131" s="9" t="s">
        <v>7010</v>
      </c>
      <c r="E131" s="9" t="s">
        <v>6996</v>
      </c>
      <c r="F131" s="8" t="str">
        <f t="shared" si="23"/>
        <v>M3_M</v>
      </c>
      <c r="G131" s="9" t="s">
        <v>7002</v>
      </c>
      <c r="H131">
        <v>3</v>
      </c>
      <c r="I131">
        <v>0</v>
      </c>
      <c r="J131" s="8" t="s">
        <v>7003</v>
      </c>
      <c r="K131" s="8"/>
    </row>
    <row r="132" spans="1:11">
      <c r="A132" s="7" t="str">
        <f t="shared" si="24"/>
        <v>Sand_M3_PID_PID_var</v>
      </c>
      <c r="B132" s="9" t="s">
        <v>6994</v>
      </c>
      <c r="C132" s="7">
        <f t="shared" si="25"/>
        <v>358</v>
      </c>
      <c r="D132" s="9" t="s">
        <v>7014</v>
      </c>
      <c r="E132" s="9" t="s">
        <v>6996</v>
      </c>
      <c r="F132" s="8" t="str">
        <f t="shared" ref="F132:F136" si="26">"M"&amp;H132&amp;"_"&amp;J132</f>
        <v>M3_PID</v>
      </c>
      <c r="G132" s="9" t="s">
        <v>6855</v>
      </c>
      <c r="H132">
        <v>3</v>
      </c>
      <c r="I132">
        <v>8</v>
      </c>
      <c r="J132" s="8" t="s">
        <v>7005</v>
      </c>
      <c r="K132" s="8"/>
    </row>
    <row r="133" spans="1:11">
      <c r="A133" s="7" t="str">
        <f t="shared" si="24"/>
        <v>Sand_M3_ActFRQ_Value_var</v>
      </c>
      <c r="B133" s="9" t="s">
        <v>6994</v>
      </c>
      <c r="C133" s="7">
        <f t="shared" si="25"/>
        <v>412</v>
      </c>
      <c r="D133" s="9" t="s">
        <v>7015</v>
      </c>
      <c r="E133" s="9" t="s">
        <v>6996</v>
      </c>
      <c r="F133" s="8" t="str">
        <f t="shared" si="26"/>
        <v>M3_ActFRQ</v>
      </c>
      <c r="G133" s="9" t="s">
        <v>6820</v>
      </c>
      <c r="H133">
        <v>3</v>
      </c>
      <c r="I133">
        <v>62</v>
      </c>
      <c r="J133" s="8" t="s">
        <v>7007</v>
      </c>
      <c r="K133" s="8"/>
    </row>
    <row r="134" spans="1:11">
      <c r="A134" s="7" t="str">
        <f t="shared" si="24"/>
        <v>Sand_M3_SetFRQ_Value_var</v>
      </c>
      <c r="B134" s="9" t="s">
        <v>6994</v>
      </c>
      <c r="C134" s="7">
        <f t="shared" si="25"/>
        <v>462</v>
      </c>
      <c r="D134" s="9" t="s">
        <v>7016</v>
      </c>
      <c r="E134" s="9" t="s">
        <v>6996</v>
      </c>
      <c r="F134" s="8" t="str">
        <f t="shared" si="26"/>
        <v>M3_SetFRQ</v>
      </c>
      <c r="G134" s="9" t="s">
        <v>6820</v>
      </c>
      <c r="H134">
        <v>3</v>
      </c>
      <c r="I134">
        <v>112</v>
      </c>
      <c r="J134" s="8" t="s">
        <v>7009</v>
      </c>
      <c r="K134" s="8"/>
    </row>
    <row r="135" spans="1:11">
      <c r="A135" s="7" t="str">
        <f t="shared" ref="A135:A136" si="27">E135&amp;"_"&amp;F135&amp;"_"&amp;G135</f>
        <v>Sand_M4_M_1500_Motor_var</v>
      </c>
      <c r="B135" s="9" t="s">
        <v>6994</v>
      </c>
      <c r="C135" s="7">
        <v>520</v>
      </c>
      <c r="D135" s="9" t="s">
        <v>7017</v>
      </c>
      <c r="E135" s="9" t="s">
        <v>6996</v>
      </c>
      <c r="F135" s="8" t="str">
        <f t="shared" si="26"/>
        <v>M4_M</v>
      </c>
      <c r="G135" s="9" t="s">
        <v>7002</v>
      </c>
      <c r="H135">
        <v>4</v>
      </c>
      <c r="I135">
        <v>0</v>
      </c>
      <c r="J135" s="8" t="s">
        <v>7003</v>
      </c>
      <c r="K135" s="8"/>
    </row>
    <row r="136" spans="1:11">
      <c r="A136" s="7" t="str">
        <f t="shared" si="27"/>
        <v>Sand_M4_E_Value_var</v>
      </c>
      <c r="B136" s="9" t="s">
        <v>6994</v>
      </c>
      <c r="C136" s="7">
        <v>528</v>
      </c>
      <c r="D136" s="9" t="s">
        <v>7018</v>
      </c>
      <c r="E136" s="9" t="s">
        <v>6996</v>
      </c>
      <c r="F136" s="8" t="str">
        <f t="shared" si="26"/>
        <v>M4_E</v>
      </c>
      <c r="G136" s="9" t="s">
        <v>6820</v>
      </c>
      <c r="H136">
        <v>4</v>
      </c>
      <c r="I136">
        <v>8</v>
      </c>
      <c r="J136" s="8" t="s">
        <v>7019</v>
      </c>
      <c r="K136" s="8"/>
    </row>
    <row r="137" spans="1:11">
      <c r="A137" s="7" t="str">
        <f t="shared" ref="A137:A138" si="28">E137&amp;"_"&amp;F137&amp;"_"&amp;G137</f>
        <v>Sand_M5_M_1500_Motor_var</v>
      </c>
      <c r="B137" s="9" t="s">
        <v>6994</v>
      </c>
      <c r="C137" s="7">
        <v>580</v>
      </c>
      <c r="D137" s="9" t="s">
        <v>7020</v>
      </c>
      <c r="E137" s="9" t="s">
        <v>6996</v>
      </c>
      <c r="F137" s="8" t="str">
        <f t="shared" ref="F137:F138" si="29">"M"&amp;H137&amp;"_"&amp;J137</f>
        <v>M5_M</v>
      </c>
      <c r="G137" s="9" t="s">
        <v>7002</v>
      </c>
      <c r="H137">
        <v>5</v>
      </c>
      <c r="I137">
        <v>0</v>
      </c>
      <c r="J137" s="8" t="s">
        <v>7003</v>
      </c>
      <c r="K137" s="8"/>
    </row>
    <row r="138" spans="1:11">
      <c r="A138" s="7" t="str">
        <f t="shared" si="28"/>
        <v>Sand_M5_E_Value_var</v>
      </c>
      <c r="B138" s="9" t="s">
        <v>6994</v>
      </c>
      <c r="C138" s="7">
        <v>588</v>
      </c>
      <c r="D138" s="9" t="s">
        <v>7021</v>
      </c>
      <c r="E138" s="9" t="s">
        <v>6996</v>
      </c>
      <c r="F138" s="8" t="str">
        <f t="shared" si="29"/>
        <v>M5_E</v>
      </c>
      <c r="G138" s="9" t="s">
        <v>6820</v>
      </c>
      <c r="H138">
        <v>5</v>
      </c>
      <c r="I138">
        <v>8</v>
      </c>
      <c r="J138" s="8" t="s">
        <v>7019</v>
      </c>
      <c r="K138" s="8"/>
    </row>
    <row r="139" spans="1:12">
      <c r="A139" s="7" t="str">
        <f t="shared" ref="A139:A170" si="30">E139&amp;"_"&amp;F139&amp;"_"&amp;G139</f>
        <v>CHP1_M1_M_BP_Motor_var</v>
      </c>
      <c r="B139" s="7" t="s">
        <v>7022</v>
      </c>
      <c r="C139" s="7">
        <f>300*(H139-1)+I139</f>
        <v>0</v>
      </c>
      <c r="D139" s="7" t="str">
        <f>VLOOKUP(K139,编号名称索引!A:D,4,FALSE)&amp;" "&amp;L139</f>
        <v>2415+P8-M1 1#环式刨片机 电机控制</v>
      </c>
      <c r="E139" s="7" t="s">
        <v>17</v>
      </c>
      <c r="F139" s="8" t="str">
        <f t="shared" ref="F139:F170" si="31">"M"&amp;H139&amp;"_"&amp;J139</f>
        <v>M1_M</v>
      </c>
      <c r="G139" s="7" t="s">
        <v>20</v>
      </c>
      <c r="H139">
        <v>1</v>
      </c>
      <c r="I139">
        <v>0</v>
      </c>
      <c r="J139" t="s">
        <v>7003</v>
      </c>
      <c r="K139" t="str">
        <f>E139&amp;"_M"&amp;H139</f>
        <v>CHP1_M1</v>
      </c>
      <c r="L139" t="s">
        <v>7023</v>
      </c>
    </row>
    <row r="140" spans="1:12">
      <c r="A140" s="7" t="str">
        <f t="shared" si="30"/>
        <v>CHP1_M1_SetFRQ_BP_Value_var</v>
      </c>
      <c r="B140" s="7" t="s">
        <v>7022</v>
      </c>
      <c r="C140" s="7">
        <f t="shared" ref="C140:C169" si="32">300*(H140-1)+I140</f>
        <v>50</v>
      </c>
      <c r="D140" s="7" t="str">
        <f>VLOOKUP(K140,编号名称索引!A:D,4,FALSE)&amp;" "&amp;L140</f>
        <v>2415+P8-M1 1#环式刨片机 给定频率</v>
      </c>
      <c r="E140" s="7" t="s">
        <v>17</v>
      </c>
      <c r="F140" s="8" t="str">
        <f t="shared" si="31"/>
        <v>M1_SetFRQ</v>
      </c>
      <c r="G140" s="7" t="s">
        <v>64</v>
      </c>
      <c r="H140">
        <v>1</v>
      </c>
      <c r="I140">
        <v>50</v>
      </c>
      <c r="J140" t="s">
        <v>7009</v>
      </c>
      <c r="K140" t="str">
        <f t="shared" ref="K140:K170" si="33">E140&amp;"_M"&amp;H140</f>
        <v>CHP1_M1</v>
      </c>
      <c r="L140" t="s">
        <v>7024</v>
      </c>
    </row>
    <row r="141" spans="1:12">
      <c r="A141" s="7" t="str">
        <f t="shared" si="30"/>
        <v>CHP1_M1_ActFRQ_BP_Value_var</v>
      </c>
      <c r="B141" s="7" t="s">
        <v>7022</v>
      </c>
      <c r="C141" s="7">
        <f t="shared" si="32"/>
        <v>100</v>
      </c>
      <c r="D141" s="7" t="str">
        <f>VLOOKUP(K141,编号名称索引!A:D,4,FALSE)&amp;" "&amp;L141</f>
        <v>2415+P8-M1 1#环式刨片机 反馈频率</v>
      </c>
      <c r="E141" s="7" t="s">
        <v>17</v>
      </c>
      <c r="F141" s="8" t="str">
        <f t="shared" si="31"/>
        <v>M1_ActFRQ</v>
      </c>
      <c r="G141" s="7" t="s">
        <v>64</v>
      </c>
      <c r="H141">
        <v>1</v>
      </c>
      <c r="I141">
        <v>100</v>
      </c>
      <c r="J141" t="s">
        <v>7007</v>
      </c>
      <c r="K141" t="str">
        <f t="shared" si="33"/>
        <v>CHP1_M1</v>
      </c>
      <c r="L141" t="s">
        <v>7025</v>
      </c>
    </row>
    <row r="142" spans="1:12">
      <c r="A142" s="7" t="str">
        <f t="shared" si="30"/>
        <v>CHP1_M1_Comm_BP_G120_var</v>
      </c>
      <c r="B142" s="7" t="s">
        <v>7022</v>
      </c>
      <c r="C142" s="7">
        <f t="shared" si="32"/>
        <v>150</v>
      </c>
      <c r="D142" s="7" t="str">
        <f>VLOOKUP(K142,编号名称索引!A:D,4,FALSE)&amp;" "&amp;L142</f>
        <v>2415+P8-M1 1#环式刨片机 变频器通讯</v>
      </c>
      <c r="E142" s="7" t="s">
        <v>17</v>
      </c>
      <c r="F142" s="8" t="str">
        <f t="shared" si="31"/>
        <v>M1_Comm</v>
      </c>
      <c r="G142" s="7" t="s">
        <v>82</v>
      </c>
      <c r="H142">
        <v>1</v>
      </c>
      <c r="I142">
        <v>150</v>
      </c>
      <c r="J142" t="s">
        <v>7026</v>
      </c>
      <c r="K142" t="str">
        <f t="shared" si="33"/>
        <v>CHP1_M1</v>
      </c>
      <c r="L142" t="s">
        <v>7027</v>
      </c>
    </row>
    <row r="143" spans="1:12">
      <c r="A143" s="7" t="str">
        <f t="shared" si="30"/>
        <v>CHP1_M1_ActRPM_BP_Value_var</v>
      </c>
      <c r="B143" s="7" t="s">
        <v>7022</v>
      </c>
      <c r="C143" s="7">
        <f t="shared" si="32"/>
        <v>200</v>
      </c>
      <c r="D143" s="7" t="str">
        <f>VLOOKUP(K143,编号名称索引!A:D,4,FALSE)&amp;" "&amp;L143</f>
        <v>2415+P8-M1 1#环式刨片机 反馈转速</v>
      </c>
      <c r="E143" s="7" t="s">
        <v>17</v>
      </c>
      <c r="F143" s="8" t="str">
        <f t="shared" si="31"/>
        <v>M1_ActRPM</v>
      </c>
      <c r="G143" s="7" t="s">
        <v>64</v>
      </c>
      <c r="H143">
        <v>1</v>
      </c>
      <c r="I143">
        <v>200</v>
      </c>
      <c r="J143" t="s">
        <v>7028</v>
      </c>
      <c r="K143" t="str">
        <f t="shared" si="33"/>
        <v>CHP1_M1</v>
      </c>
      <c r="L143" t="s">
        <v>7029</v>
      </c>
    </row>
    <row r="144" spans="1:12">
      <c r="A144" s="7" t="str">
        <f t="shared" si="30"/>
        <v>CHP1_M1_Current_BP_Value_var</v>
      </c>
      <c r="B144" s="7" t="s">
        <v>7022</v>
      </c>
      <c r="C144" s="7">
        <f t="shared" si="32"/>
        <v>250</v>
      </c>
      <c r="D144" s="7" t="str">
        <f>VLOOKUP(K144,编号名称索引!A:D,4,FALSE)&amp;" "&amp;L144</f>
        <v>2415+P8-M1 1#环式刨片机 反馈电流</v>
      </c>
      <c r="E144" s="7" t="s">
        <v>17</v>
      </c>
      <c r="F144" s="8" t="str">
        <f t="shared" si="31"/>
        <v>M1_Current</v>
      </c>
      <c r="G144" s="7" t="s">
        <v>64</v>
      </c>
      <c r="H144">
        <v>1</v>
      </c>
      <c r="I144">
        <v>250</v>
      </c>
      <c r="J144" t="s">
        <v>7030</v>
      </c>
      <c r="K144" t="str">
        <f t="shared" si="33"/>
        <v>CHP1_M1</v>
      </c>
      <c r="L144" t="s">
        <v>7031</v>
      </c>
    </row>
    <row r="145" spans="1:12">
      <c r="A145" s="7" t="str">
        <f t="shared" si="30"/>
        <v>CHP1_M2_M_BP_Motor_var</v>
      </c>
      <c r="B145" s="7" t="s">
        <v>7022</v>
      </c>
      <c r="C145" s="7">
        <f t="shared" si="32"/>
        <v>300</v>
      </c>
      <c r="D145" s="7" t="str">
        <f>VLOOKUP(K145,编号名称索引!A:D,4,FALSE)&amp;" "&amp;L145</f>
        <v>2412+P5-M1 刨片机料仓1#出料螺旋A 电机控制</v>
      </c>
      <c r="E145" s="7" t="s">
        <v>17</v>
      </c>
      <c r="F145" s="8" t="str">
        <f t="shared" si="31"/>
        <v>M2_M</v>
      </c>
      <c r="G145" s="7" t="s">
        <v>20</v>
      </c>
      <c r="H145">
        <v>2</v>
      </c>
      <c r="I145">
        <v>0</v>
      </c>
      <c r="J145" t="s">
        <v>7003</v>
      </c>
      <c r="K145" t="str">
        <f t="shared" si="33"/>
        <v>CHP1_M2</v>
      </c>
      <c r="L145" t="s">
        <v>7023</v>
      </c>
    </row>
    <row r="146" spans="1:12">
      <c r="A146" s="7" t="str">
        <f t="shared" si="30"/>
        <v>CHP1_M2_SetFRQ_BP_Value_var</v>
      </c>
      <c r="B146" s="7" t="s">
        <v>7022</v>
      </c>
      <c r="C146" s="7">
        <f t="shared" si="32"/>
        <v>350</v>
      </c>
      <c r="D146" s="7" t="str">
        <f>VLOOKUP(K146,编号名称索引!A:D,4,FALSE)&amp;" "&amp;L146</f>
        <v>2412+P5-M1 刨片机料仓1#出料螺旋A 给定频率</v>
      </c>
      <c r="E146" s="7" t="s">
        <v>17</v>
      </c>
      <c r="F146" s="8" t="str">
        <f t="shared" si="31"/>
        <v>M2_SetFRQ</v>
      </c>
      <c r="G146" s="7" t="s">
        <v>64</v>
      </c>
      <c r="H146">
        <v>2</v>
      </c>
      <c r="I146">
        <v>50</v>
      </c>
      <c r="J146" t="s">
        <v>7009</v>
      </c>
      <c r="K146" t="str">
        <f t="shared" si="33"/>
        <v>CHP1_M2</v>
      </c>
      <c r="L146" t="s">
        <v>7024</v>
      </c>
    </row>
    <row r="147" spans="1:12">
      <c r="A147" s="7" t="str">
        <f t="shared" si="30"/>
        <v>CHP1_M2_ActFRQ_BP_Value_var</v>
      </c>
      <c r="B147" s="7" t="s">
        <v>7022</v>
      </c>
      <c r="C147" s="7">
        <f t="shared" si="32"/>
        <v>400</v>
      </c>
      <c r="D147" s="7" t="str">
        <f>VLOOKUP(K147,编号名称索引!A:D,4,FALSE)&amp;" "&amp;L147</f>
        <v>2412+P5-M1 刨片机料仓1#出料螺旋A 反馈频率</v>
      </c>
      <c r="E147" s="7" t="s">
        <v>17</v>
      </c>
      <c r="F147" s="8" t="str">
        <f t="shared" si="31"/>
        <v>M2_ActFRQ</v>
      </c>
      <c r="G147" s="7" t="s">
        <v>64</v>
      </c>
      <c r="H147">
        <v>2</v>
      </c>
      <c r="I147">
        <v>100</v>
      </c>
      <c r="J147" t="s">
        <v>7007</v>
      </c>
      <c r="K147" t="str">
        <f t="shared" si="33"/>
        <v>CHP1_M2</v>
      </c>
      <c r="L147" t="s">
        <v>7025</v>
      </c>
    </row>
    <row r="148" spans="1:12">
      <c r="A148" s="7" t="str">
        <f t="shared" si="30"/>
        <v>CHP1_M2_Comm_BP_G120_var</v>
      </c>
      <c r="B148" s="7" t="s">
        <v>7022</v>
      </c>
      <c r="C148" s="7">
        <f t="shared" si="32"/>
        <v>450</v>
      </c>
      <c r="D148" s="7" t="str">
        <f>VLOOKUP(K148,编号名称索引!A:D,4,FALSE)&amp;" "&amp;L148</f>
        <v>2412+P5-M1 刨片机料仓1#出料螺旋A 变频器通讯</v>
      </c>
      <c r="E148" s="7" t="s">
        <v>17</v>
      </c>
      <c r="F148" s="8" t="str">
        <f t="shared" si="31"/>
        <v>M2_Comm</v>
      </c>
      <c r="G148" s="7" t="s">
        <v>82</v>
      </c>
      <c r="H148">
        <v>2</v>
      </c>
      <c r="I148">
        <v>150</v>
      </c>
      <c r="J148" t="s">
        <v>7026</v>
      </c>
      <c r="K148" t="str">
        <f t="shared" si="33"/>
        <v>CHP1_M2</v>
      </c>
      <c r="L148" t="s">
        <v>7027</v>
      </c>
    </row>
    <row r="149" spans="1:12">
      <c r="A149" s="7" t="str">
        <f t="shared" si="30"/>
        <v>CHP1_M2_ActRPM_BP_Value_var</v>
      </c>
      <c r="B149" s="7" t="s">
        <v>7022</v>
      </c>
      <c r="C149" s="7">
        <f t="shared" si="32"/>
        <v>500</v>
      </c>
      <c r="D149" s="7" t="str">
        <f>VLOOKUP(K149,编号名称索引!A:D,4,FALSE)&amp;" "&amp;L149</f>
        <v>2412+P5-M1 刨片机料仓1#出料螺旋A 反馈转速</v>
      </c>
      <c r="E149" s="7" t="s">
        <v>17</v>
      </c>
      <c r="F149" s="8" t="str">
        <f t="shared" si="31"/>
        <v>M2_ActRPM</v>
      </c>
      <c r="G149" s="7" t="s">
        <v>64</v>
      </c>
      <c r="H149">
        <v>2</v>
      </c>
      <c r="I149">
        <v>200</v>
      </c>
      <c r="J149" t="s">
        <v>7028</v>
      </c>
      <c r="K149" t="str">
        <f t="shared" si="33"/>
        <v>CHP1_M2</v>
      </c>
      <c r="L149" t="s">
        <v>7029</v>
      </c>
    </row>
    <row r="150" spans="1:12">
      <c r="A150" s="7" t="str">
        <f t="shared" si="30"/>
        <v>CHP1_M2_Current_BP_Value_var</v>
      </c>
      <c r="B150" s="7" t="s">
        <v>7022</v>
      </c>
      <c r="C150" s="7">
        <f t="shared" si="32"/>
        <v>550</v>
      </c>
      <c r="D150" s="7" t="str">
        <f>VLOOKUP(K150,编号名称索引!A:D,4,FALSE)&amp;" "&amp;L150</f>
        <v>2412+P5-M1 刨片机料仓1#出料螺旋A 反馈电流</v>
      </c>
      <c r="E150" s="7" t="s">
        <v>17</v>
      </c>
      <c r="F150" s="8" t="str">
        <f t="shared" si="31"/>
        <v>M2_Current</v>
      </c>
      <c r="G150" s="7" t="s">
        <v>64</v>
      </c>
      <c r="H150">
        <v>2</v>
      </c>
      <c r="I150">
        <v>250</v>
      </c>
      <c r="J150" t="s">
        <v>7030</v>
      </c>
      <c r="K150" t="str">
        <f t="shared" si="33"/>
        <v>CHP1_M2</v>
      </c>
      <c r="L150" t="s">
        <v>7031</v>
      </c>
    </row>
    <row r="151" customFormat="1" spans="1:12">
      <c r="A151" s="7" t="str">
        <f t="shared" si="30"/>
        <v>CHP1_M3_M_BP_Motor_var</v>
      </c>
      <c r="B151" s="7" t="s">
        <v>7022</v>
      </c>
      <c r="C151" s="7">
        <f t="shared" si="32"/>
        <v>600</v>
      </c>
      <c r="D151" s="7" t="str">
        <f>VLOOKUP(K151,编号名称索引!A:D,4,FALSE)&amp;" "&amp;L151</f>
        <v>2412+P5-M2 刨片机料仓1#出料螺旋B 电机控制</v>
      </c>
      <c r="E151" s="7" t="s">
        <v>17</v>
      </c>
      <c r="F151" s="8" t="str">
        <f t="shared" si="31"/>
        <v>M3_M</v>
      </c>
      <c r="G151" s="7" t="s">
        <v>20</v>
      </c>
      <c r="H151">
        <v>3</v>
      </c>
      <c r="I151">
        <v>0</v>
      </c>
      <c r="J151" t="s">
        <v>7003</v>
      </c>
      <c r="K151" t="str">
        <f t="shared" si="33"/>
        <v>CHP1_M3</v>
      </c>
      <c r="L151" t="s">
        <v>7023</v>
      </c>
    </row>
    <row r="152" customFormat="1" spans="1:12">
      <c r="A152" s="7" t="str">
        <f t="shared" si="30"/>
        <v>CHP1_M3_SetFRQ_BP_Value_var</v>
      </c>
      <c r="B152" s="7" t="s">
        <v>7022</v>
      </c>
      <c r="C152" s="7">
        <f t="shared" si="32"/>
        <v>650</v>
      </c>
      <c r="D152" s="7" t="str">
        <f>VLOOKUP(K152,编号名称索引!A:D,4,FALSE)&amp;" "&amp;L152</f>
        <v>2412+P5-M2 刨片机料仓1#出料螺旋B 给定频率</v>
      </c>
      <c r="E152" s="7" t="s">
        <v>17</v>
      </c>
      <c r="F152" s="8" t="str">
        <f t="shared" si="31"/>
        <v>M3_SetFRQ</v>
      </c>
      <c r="G152" s="7" t="s">
        <v>64</v>
      </c>
      <c r="H152">
        <v>3</v>
      </c>
      <c r="I152">
        <v>50</v>
      </c>
      <c r="J152" t="s">
        <v>7009</v>
      </c>
      <c r="K152" t="str">
        <f t="shared" si="33"/>
        <v>CHP1_M3</v>
      </c>
      <c r="L152" t="s">
        <v>7024</v>
      </c>
    </row>
    <row r="153" customFormat="1" spans="1:12">
      <c r="A153" s="7" t="str">
        <f t="shared" si="30"/>
        <v>CHP1_M3_ActFRQ_BP_Value_var</v>
      </c>
      <c r="B153" s="7" t="s">
        <v>7022</v>
      </c>
      <c r="C153" s="7">
        <f t="shared" si="32"/>
        <v>700</v>
      </c>
      <c r="D153" s="7" t="str">
        <f>VLOOKUP(K153,编号名称索引!A:D,4,FALSE)&amp;" "&amp;L153</f>
        <v>2412+P5-M2 刨片机料仓1#出料螺旋B 反馈频率</v>
      </c>
      <c r="E153" s="7" t="s">
        <v>17</v>
      </c>
      <c r="F153" s="8" t="str">
        <f t="shared" si="31"/>
        <v>M3_ActFRQ</v>
      </c>
      <c r="G153" s="7" t="s">
        <v>64</v>
      </c>
      <c r="H153">
        <v>3</v>
      </c>
      <c r="I153">
        <v>100</v>
      </c>
      <c r="J153" t="s">
        <v>7007</v>
      </c>
      <c r="K153" t="str">
        <f t="shared" si="33"/>
        <v>CHP1_M3</v>
      </c>
      <c r="L153" t="s">
        <v>7025</v>
      </c>
    </row>
    <row r="154" customFormat="1" spans="1:12">
      <c r="A154" s="7" t="str">
        <f t="shared" si="30"/>
        <v>CHP1_M3_Comm_BP_G120_var</v>
      </c>
      <c r="B154" s="7" t="s">
        <v>7022</v>
      </c>
      <c r="C154" s="7">
        <f t="shared" si="32"/>
        <v>750</v>
      </c>
      <c r="D154" s="7" t="str">
        <f>VLOOKUP(K154,编号名称索引!A:D,4,FALSE)&amp;" "&amp;L154</f>
        <v>2412+P5-M2 刨片机料仓1#出料螺旋B 变频器通讯</v>
      </c>
      <c r="E154" s="7" t="s">
        <v>17</v>
      </c>
      <c r="F154" s="8" t="str">
        <f t="shared" si="31"/>
        <v>M3_Comm</v>
      </c>
      <c r="G154" s="7" t="s">
        <v>82</v>
      </c>
      <c r="H154">
        <v>3</v>
      </c>
      <c r="I154">
        <v>150</v>
      </c>
      <c r="J154" t="s">
        <v>7026</v>
      </c>
      <c r="K154" t="str">
        <f t="shared" si="33"/>
        <v>CHP1_M3</v>
      </c>
      <c r="L154" t="s">
        <v>7027</v>
      </c>
    </row>
    <row r="155" customFormat="1" spans="1:12">
      <c r="A155" s="7" t="str">
        <f t="shared" si="30"/>
        <v>CHP1_M3_ActRPM_BP_Value_var</v>
      </c>
      <c r="B155" s="7" t="s">
        <v>7022</v>
      </c>
      <c r="C155" s="7">
        <f t="shared" si="32"/>
        <v>800</v>
      </c>
      <c r="D155" s="7" t="str">
        <f>VLOOKUP(K155,编号名称索引!A:D,4,FALSE)&amp;" "&amp;L155</f>
        <v>2412+P5-M2 刨片机料仓1#出料螺旋B 反馈转速</v>
      </c>
      <c r="E155" s="7" t="s">
        <v>17</v>
      </c>
      <c r="F155" s="8" t="str">
        <f t="shared" si="31"/>
        <v>M3_ActRPM</v>
      </c>
      <c r="G155" s="7" t="s">
        <v>64</v>
      </c>
      <c r="H155">
        <v>3</v>
      </c>
      <c r="I155">
        <v>200</v>
      </c>
      <c r="J155" t="s">
        <v>7028</v>
      </c>
      <c r="K155" t="str">
        <f t="shared" si="33"/>
        <v>CHP1_M3</v>
      </c>
      <c r="L155" t="s">
        <v>7029</v>
      </c>
    </row>
    <row r="156" customFormat="1" spans="1:12">
      <c r="A156" s="7" t="str">
        <f t="shared" si="30"/>
        <v>CHP1_M3_Current_BP_Value_var</v>
      </c>
      <c r="B156" s="7" t="s">
        <v>7022</v>
      </c>
      <c r="C156" s="7">
        <f t="shared" si="32"/>
        <v>850</v>
      </c>
      <c r="D156" s="7" t="str">
        <f>VLOOKUP(K156,编号名称索引!A:D,4,FALSE)&amp;" "&amp;L156</f>
        <v>2412+P5-M2 刨片机料仓1#出料螺旋B 反馈电流</v>
      </c>
      <c r="E156" s="7" t="s">
        <v>17</v>
      </c>
      <c r="F156" s="8" t="str">
        <f t="shared" si="31"/>
        <v>M3_Current</v>
      </c>
      <c r="G156" s="7" t="s">
        <v>64</v>
      </c>
      <c r="H156">
        <v>3</v>
      </c>
      <c r="I156">
        <v>250</v>
      </c>
      <c r="J156" t="s">
        <v>7030</v>
      </c>
      <c r="K156" t="str">
        <f t="shared" si="33"/>
        <v>CHP1_M3</v>
      </c>
      <c r="L156" t="s">
        <v>7031</v>
      </c>
    </row>
    <row r="157" spans="1:12">
      <c r="A157" s="7" t="str">
        <f t="shared" si="30"/>
        <v>CHP1_M4_M_BP_Motor_var</v>
      </c>
      <c r="B157" s="7" t="s">
        <v>7022</v>
      </c>
      <c r="C157" s="7">
        <f t="shared" si="32"/>
        <v>900</v>
      </c>
      <c r="D157" s="7" t="str">
        <f>VLOOKUP(K157,编号名称索引!A:D,4,FALSE)&amp;" "&amp;L157</f>
        <v>2147+P5-M11 1#刨片进料仓进料皮带分料器 电机控制</v>
      </c>
      <c r="E157" s="7" t="s">
        <v>17</v>
      </c>
      <c r="F157" s="8" t="str">
        <f t="shared" si="31"/>
        <v>M4_M</v>
      </c>
      <c r="G157" s="7" t="s">
        <v>20</v>
      </c>
      <c r="H157">
        <v>4</v>
      </c>
      <c r="I157">
        <v>0</v>
      </c>
      <c r="J157" t="s">
        <v>7003</v>
      </c>
      <c r="K157" t="str">
        <f t="shared" si="33"/>
        <v>CHP1_M4</v>
      </c>
      <c r="L157" t="s">
        <v>7023</v>
      </c>
    </row>
    <row r="158" spans="1:12">
      <c r="A158" s="7" t="str">
        <f t="shared" si="30"/>
        <v>CHP1_M4_SetFRQ_BP_Value_var</v>
      </c>
      <c r="B158" s="7" t="s">
        <v>7022</v>
      </c>
      <c r="C158" s="7">
        <f t="shared" si="32"/>
        <v>950</v>
      </c>
      <c r="D158" s="7" t="str">
        <f>VLOOKUP(K158,编号名称索引!A:D,4,FALSE)&amp;" "&amp;L158</f>
        <v>2147+P5-M11 1#刨片进料仓进料皮带分料器 给定频率</v>
      </c>
      <c r="E158" s="7" t="s">
        <v>17</v>
      </c>
      <c r="F158" s="8" t="str">
        <f t="shared" si="31"/>
        <v>M4_SetFRQ</v>
      </c>
      <c r="G158" s="7" t="s">
        <v>64</v>
      </c>
      <c r="H158">
        <v>4</v>
      </c>
      <c r="I158">
        <v>50</v>
      </c>
      <c r="J158" t="s">
        <v>7009</v>
      </c>
      <c r="K158" t="str">
        <f t="shared" si="33"/>
        <v>CHP1_M4</v>
      </c>
      <c r="L158" t="s">
        <v>7024</v>
      </c>
    </row>
    <row r="159" spans="1:12">
      <c r="A159" s="7" t="str">
        <f t="shared" si="30"/>
        <v>CHP1_M4_ActFRQ_BP_Value_var</v>
      </c>
      <c r="B159" s="7" t="s">
        <v>7022</v>
      </c>
      <c r="C159" s="7">
        <f t="shared" si="32"/>
        <v>1000</v>
      </c>
      <c r="D159" s="7" t="str">
        <f>VLOOKUP(K159,编号名称索引!A:D,4,FALSE)&amp;" "&amp;L159</f>
        <v>2147+P5-M11 1#刨片进料仓进料皮带分料器 反馈频率</v>
      </c>
      <c r="E159" s="7" t="s">
        <v>17</v>
      </c>
      <c r="F159" s="8" t="str">
        <f t="shared" si="31"/>
        <v>M4_ActFRQ</v>
      </c>
      <c r="G159" s="7" t="s">
        <v>64</v>
      </c>
      <c r="H159">
        <v>4</v>
      </c>
      <c r="I159">
        <v>100</v>
      </c>
      <c r="J159" t="s">
        <v>7007</v>
      </c>
      <c r="K159" t="str">
        <f t="shared" si="33"/>
        <v>CHP1_M4</v>
      </c>
      <c r="L159" t="s">
        <v>7025</v>
      </c>
    </row>
    <row r="160" spans="1:12">
      <c r="A160" s="7" t="str">
        <f t="shared" si="30"/>
        <v>CHP1_M4_Comm_BP_G120_var</v>
      </c>
      <c r="B160" s="7" t="s">
        <v>7022</v>
      </c>
      <c r="C160" s="7">
        <f t="shared" si="32"/>
        <v>1050</v>
      </c>
      <c r="D160" s="7" t="str">
        <f>VLOOKUP(K160,编号名称索引!A:D,4,FALSE)&amp;" "&amp;L160</f>
        <v>2147+P5-M11 1#刨片进料仓进料皮带分料器 变频器通讯</v>
      </c>
      <c r="E160" s="7" t="s">
        <v>17</v>
      </c>
      <c r="F160" s="8" t="str">
        <f t="shared" si="31"/>
        <v>M4_Comm</v>
      </c>
      <c r="G160" s="7" t="s">
        <v>82</v>
      </c>
      <c r="H160">
        <v>4</v>
      </c>
      <c r="I160">
        <v>150</v>
      </c>
      <c r="J160" t="s">
        <v>7026</v>
      </c>
      <c r="K160" t="str">
        <f t="shared" si="33"/>
        <v>CHP1_M4</v>
      </c>
      <c r="L160" t="s">
        <v>7027</v>
      </c>
    </row>
    <row r="161" spans="1:12">
      <c r="A161" s="7" t="str">
        <f t="shared" si="30"/>
        <v>CHP1_M4_ActRPM_BP_Value_var</v>
      </c>
      <c r="B161" s="7" t="s">
        <v>7022</v>
      </c>
      <c r="C161" s="7">
        <f t="shared" si="32"/>
        <v>1100</v>
      </c>
      <c r="D161" s="7" t="str">
        <f>VLOOKUP(K161,编号名称索引!A:D,4,FALSE)&amp;" "&amp;L161</f>
        <v>2147+P5-M11 1#刨片进料仓进料皮带分料器 反馈转速</v>
      </c>
      <c r="E161" s="7" t="s">
        <v>17</v>
      </c>
      <c r="F161" s="8" t="str">
        <f t="shared" si="31"/>
        <v>M4_ActRPM</v>
      </c>
      <c r="G161" s="7" t="s">
        <v>64</v>
      </c>
      <c r="H161">
        <v>4</v>
      </c>
      <c r="I161">
        <v>200</v>
      </c>
      <c r="J161" t="s">
        <v>7028</v>
      </c>
      <c r="K161" t="str">
        <f t="shared" si="33"/>
        <v>CHP1_M4</v>
      </c>
      <c r="L161" t="s">
        <v>7029</v>
      </c>
    </row>
    <row r="162" spans="1:12">
      <c r="A162" s="7" t="str">
        <f t="shared" si="30"/>
        <v>CHP1_M4_Current_BP_Value_var</v>
      </c>
      <c r="B162" s="7" t="s">
        <v>7022</v>
      </c>
      <c r="C162" s="7">
        <f t="shared" si="32"/>
        <v>1150</v>
      </c>
      <c r="D162" s="7" t="str">
        <f>VLOOKUP(K162,编号名称索引!A:D,4,FALSE)&amp;" "&amp;L162</f>
        <v>2147+P5-M11 1#刨片进料仓进料皮带分料器 反馈电流</v>
      </c>
      <c r="E162" s="7" t="s">
        <v>17</v>
      </c>
      <c r="F162" s="8" t="str">
        <f t="shared" si="31"/>
        <v>M4_Current</v>
      </c>
      <c r="G162" s="7" t="s">
        <v>64</v>
      </c>
      <c r="H162">
        <v>4</v>
      </c>
      <c r="I162">
        <v>250</v>
      </c>
      <c r="J162" t="s">
        <v>7030</v>
      </c>
      <c r="K162" t="str">
        <f t="shared" si="33"/>
        <v>CHP1_M4</v>
      </c>
      <c r="L162" t="s">
        <v>7031</v>
      </c>
    </row>
    <row r="163" spans="1:12">
      <c r="A163" s="7" t="str">
        <f t="shared" si="30"/>
        <v>CHP1_M5_M_BP_Motor_var</v>
      </c>
      <c r="B163" s="7" t="s">
        <v>7022</v>
      </c>
      <c r="C163" s="7">
        <f t="shared" si="32"/>
        <v>1200</v>
      </c>
      <c r="D163" s="7" t="str">
        <f>VLOOKUP(K163,编号名称索引!A:D,4,FALSE)&amp;" "&amp;L163</f>
        <v>Spare 备用 电机控制</v>
      </c>
      <c r="E163" s="7" t="s">
        <v>17</v>
      </c>
      <c r="F163" s="8" t="str">
        <f t="shared" si="31"/>
        <v>M5_M</v>
      </c>
      <c r="G163" s="7" t="s">
        <v>20</v>
      </c>
      <c r="H163">
        <v>5</v>
      </c>
      <c r="I163">
        <v>0</v>
      </c>
      <c r="J163" t="s">
        <v>7003</v>
      </c>
      <c r="K163" t="str">
        <f t="shared" si="33"/>
        <v>CHP1_M5</v>
      </c>
      <c r="L163" t="s">
        <v>7023</v>
      </c>
    </row>
    <row r="164" spans="1:12">
      <c r="A164" s="7" t="str">
        <f t="shared" si="30"/>
        <v>CHP1_M5_SetFRQ_BP_Value_var</v>
      </c>
      <c r="B164" s="7" t="s">
        <v>7022</v>
      </c>
      <c r="C164" s="7">
        <f t="shared" si="32"/>
        <v>1250</v>
      </c>
      <c r="D164" s="7" t="str">
        <f>VLOOKUP(K164,编号名称索引!A:D,4,FALSE)&amp;" "&amp;L164</f>
        <v>Spare 备用 给定频率</v>
      </c>
      <c r="E164" s="7" t="s">
        <v>17</v>
      </c>
      <c r="F164" s="8" t="str">
        <f t="shared" si="31"/>
        <v>M5_SetFRQ</v>
      </c>
      <c r="G164" s="7" t="s">
        <v>64</v>
      </c>
      <c r="H164">
        <v>5</v>
      </c>
      <c r="I164">
        <v>50</v>
      </c>
      <c r="J164" t="s">
        <v>7009</v>
      </c>
      <c r="K164" t="str">
        <f t="shared" si="33"/>
        <v>CHP1_M5</v>
      </c>
      <c r="L164" t="s">
        <v>7024</v>
      </c>
    </row>
    <row r="165" spans="1:12">
      <c r="A165" s="7" t="str">
        <f t="shared" si="30"/>
        <v>CHP1_M5_ActFRQ_BP_Value_var</v>
      </c>
      <c r="B165" s="7" t="s">
        <v>7022</v>
      </c>
      <c r="C165" s="7">
        <f t="shared" si="32"/>
        <v>1300</v>
      </c>
      <c r="D165" s="7" t="str">
        <f>VLOOKUP(K165,编号名称索引!A:D,4,FALSE)&amp;" "&amp;L165</f>
        <v>Spare 备用 反馈频率</v>
      </c>
      <c r="E165" s="7" t="s">
        <v>17</v>
      </c>
      <c r="F165" s="8" t="str">
        <f t="shared" si="31"/>
        <v>M5_ActFRQ</v>
      </c>
      <c r="G165" s="7" t="s">
        <v>64</v>
      </c>
      <c r="H165">
        <v>5</v>
      </c>
      <c r="I165">
        <v>100</v>
      </c>
      <c r="J165" t="s">
        <v>7007</v>
      </c>
      <c r="K165" t="str">
        <f t="shared" si="33"/>
        <v>CHP1_M5</v>
      </c>
      <c r="L165" t="s">
        <v>7025</v>
      </c>
    </row>
    <row r="166" spans="1:12">
      <c r="A166" s="7" t="str">
        <f t="shared" si="30"/>
        <v>CHP1_M5_Comm_BP_G120_var</v>
      </c>
      <c r="B166" s="7" t="s">
        <v>7022</v>
      </c>
      <c r="C166" s="7">
        <f t="shared" si="32"/>
        <v>1350</v>
      </c>
      <c r="D166" s="7" t="str">
        <f>VLOOKUP(K166,编号名称索引!A:D,4,FALSE)&amp;" "&amp;L166</f>
        <v>Spare 备用 变频器通讯</v>
      </c>
      <c r="E166" s="7" t="s">
        <v>17</v>
      </c>
      <c r="F166" s="8" t="str">
        <f t="shared" si="31"/>
        <v>M5_Comm</v>
      </c>
      <c r="G166" s="7" t="s">
        <v>82</v>
      </c>
      <c r="H166">
        <v>5</v>
      </c>
      <c r="I166">
        <v>150</v>
      </c>
      <c r="J166" t="s">
        <v>7026</v>
      </c>
      <c r="K166" t="str">
        <f t="shared" si="33"/>
        <v>CHP1_M5</v>
      </c>
      <c r="L166" t="s">
        <v>7027</v>
      </c>
    </row>
    <row r="167" spans="1:12">
      <c r="A167" s="7" t="str">
        <f t="shared" si="30"/>
        <v>CHP1_M5_ActRPM_BP_Value_var</v>
      </c>
      <c r="B167" s="7" t="s">
        <v>7022</v>
      </c>
      <c r="C167" s="7">
        <f t="shared" si="32"/>
        <v>1400</v>
      </c>
      <c r="D167" s="7" t="str">
        <f>VLOOKUP(K167,编号名称索引!A:D,4,FALSE)&amp;" "&amp;L167</f>
        <v>Spare 备用 反馈转速</v>
      </c>
      <c r="E167" s="7" t="s">
        <v>17</v>
      </c>
      <c r="F167" s="8" t="str">
        <f t="shared" si="31"/>
        <v>M5_ActRPM</v>
      </c>
      <c r="G167" s="7" t="s">
        <v>64</v>
      </c>
      <c r="H167">
        <v>5</v>
      </c>
      <c r="I167">
        <v>200</v>
      </c>
      <c r="J167" t="s">
        <v>7028</v>
      </c>
      <c r="K167" t="str">
        <f t="shared" si="33"/>
        <v>CHP1_M5</v>
      </c>
      <c r="L167" t="s">
        <v>7029</v>
      </c>
    </row>
    <row r="168" spans="1:12">
      <c r="A168" s="7" t="str">
        <f t="shared" si="30"/>
        <v>CHP1_M5_Current_BP_Value_var</v>
      </c>
      <c r="B168" s="7" t="s">
        <v>7022</v>
      </c>
      <c r="C168" s="7">
        <f t="shared" si="32"/>
        <v>1450</v>
      </c>
      <c r="D168" s="7" t="str">
        <f>VLOOKUP(K168,编号名称索引!A:D,4,FALSE)&amp;" "&amp;L168</f>
        <v>Spare 备用 反馈电流</v>
      </c>
      <c r="E168" s="7" t="s">
        <v>17</v>
      </c>
      <c r="F168" s="8" t="str">
        <f t="shared" si="31"/>
        <v>M5_Current</v>
      </c>
      <c r="G168" s="7" t="s">
        <v>64</v>
      </c>
      <c r="H168">
        <v>5</v>
      </c>
      <c r="I168">
        <v>250</v>
      </c>
      <c r="J168" t="s">
        <v>7030</v>
      </c>
      <c r="K168" t="str">
        <f t="shared" si="33"/>
        <v>CHP1_M5</v>
      </c>
      <c r="L168" t="s">
        <v>7031</v>
      </c>
    </row>
    <row r="169" spans="1:12">
      <c r="A169" s="7" t="str">
        <f t="shared" si="30"/>
        <v>CHP1_M6_M_BP_Motor_var</v>
      </c>
      <c r="B169" s="7" t="s">
        <v>7022</v>
      </c>
      <c r="C169" s="7">
        <f t="shared" si="32"/>
        <v>1500</v>
      </c>
      <c r="D169" s="7" t="str">
        <f>VLOOKUP(K169,编号名称索引!A:D,4,FALSE)&amp;" "&amp;L169</f>
        <v>2415+P6-M10 1#刨片机振动器 电机控制</v>
      </c>
      <c r="E169" s="7" t="s">
        <v>17</v>
      </c>
      <c r="F169" s="8" t="str">
        <f t="shared" si="31"/>
        <v>M6_M</v>
      </c>
      <c r="G169" s="7" t="s">
        <v>20</v>
      </c>
      <c r="H169">
        <v>6</v>
      </c>
      <c r="I169">
        <v>0</v>
      </c>
      <c r="J169" t="s">
        <v>7003</v>
      </c>
      <c r="K169" t="str">
        <f t="shared" si="33"/>
        <v>CHP1_M6</v>
      </c>
      <c r="L169" t="s">
        <v>7023</v>
      </c>
    </row>
    <row r="170" spans="1:12">
      <c r="A170" s="7" t="str">
        <f t="shared" si="30"/>
        <v>CHP1_M7_M_BP_Motor_var</v>
      </c>
      <c r="B170" s="7" t="s">
        <v>7022</v>
      </c>
      <c r="C170" s="7">
        <f>50*(H170-6)+1500</f>
        <v>1550</v>
      </c>
      <c r="D170" s="7" t="str">
        <f>VLOOKUP(K170,编号名称索引!A:D,4,FALSE)&amp;" "&amp;L170</f>
        <v>2415+P6-M11 1#刨片机油泵电机 电机控制</v>
      </c>
      <c r="E170" s="7" t="s">
        <v>17</v>
      </c>
      <c r="F170" s="8" t="str">
        <f t="shared" si="31"/>
        <v>M7_M</v>
      </c>
      <c r="G170" s="7" t="s">
        <v>20</v>
      </c>
      <c r="H170">
        <v>7</v>
      </c>
      <c r="I170">
        <v>0</v>
      </c>
      <c r="J170" t="s">
        <v>7003</v>
      </c>
      <c r="K170" t="str">
        <f t="shared" si="33"/>
        <v>CHP1_M7</v>
      </c>
      <c r="L170" t="s">
        <v>7023</v>
      </c>
    </row>
    <row r="171" spans="1:12">
      <c r="A171" s="7" t="str">
        <f t="shared" ref="A171:A183" si="34">E171&amp;"_"&amp;F171&amp;"_"&amp;G171</f>
        <v>CHP1_M8_M_BP_Motor_var</v>
      </c>
      <c r="B171" s="7" t="s">
        <v>7022</v>
      </c>
      <c r="C171" s="7">
        <f t="shared" ref="C171:C183" si="35">50*(H171-6)+1500</f>
        <v>1600</v>
      </c>
      <c r="D171" s="7" t="str">
        <f>VLOOKUP(K171,编号名称索引!A:D,4,FALSE)&amp;" "&amp;L171</f>
        <v>2415+P6-M12 1#刨片机润滑系统电机 电机控制</v>
      </c>
      <c r="E171" s="7" t="s">
        <v>17</v>
      </c>
      <c r="F171" s="8" t="str">
        <f t="shared" ref="F171:F183" si="36">"M"&amp;H171&amp;"_"&amp;J171</f>
        <v>M8_M</v>
      </c>
      <c r="G171" s="7" t="s">
        <v>20</v>
      </c>
      <c r="H171">
        <v>8</v>
      </c>
      <c r="I171">
        <v>0</v>
      </c>
      <c r="J171" t="s">
        <v>7003</v>
      </c>
      <c r="K171" t="str">
        <f t="shared" ref="K171:K183" si="37">E171&amp;"_M"&amp;H171</f>
        <v>CHP1_M8</v>
      </c>
      <c r="L171" t="s">
        <v>7023</v>
      </c>
    </row>
    <row r="172" spans="1:12">
      <c r="A172" s="7" t="str">
        <f t="shared" si="34"/>
        <v>CHP1_M9_M_BP_Motor_var</v>
      </c>
      <c r="B172" s="7" t="s">
        <v>7022</v>
      </c>
      <c r="C172" s="7">
        <f t="shared" si="35"/>
        <v>1650</v>
      </c>
      <c r="D172" s="7" t="str">
        <f>VLOOKUP(K172,编号名称索引!A:D,4,FALSE)&amp;" "&amp;L172</f>
        <v>2415+P6-M13 1#刨片机重物分离电机 电机控制</v>
      </c>
      <c r="E172" s="7" t="s">
        <v>17</v>
      </c>
      <c r="F172" s="8" t="str">
        <f t="shared" si="36"/>
        <v>M9_M</v>
      </c>
      <c r="G172" s="7" t="s">
        <v>20</v>
      </c>
      <c r="H172">
        <v>9</v>
      </c>
      <c r="I172">
        <v>0</v>
      </c>
      <c r="J172" t="s">
        <v>7003</v>
      </c>
      <c r="K172" t="str">
        <f t="shared" si="37"/>
        <v>CHP1_M9</v>
      </c>
      <c r="L172" t="s">
        <v>7023</v>
      </c>
    </row>
    <row r="173" spans="1:12">
      <c r="A173" s="7" t="str">
        <f t="shared" si="34"/>
        <v>CHP1_M10_M_BP_Motor_var</v>
      </c>
      <c r="B173" s="7" t="s">
        <v>7022</v>
      </c>
      <c r="C173" s="7">
        <f t="shared" si="35"/>
        <v>1700</v>
      </c>
      <c r="D173" s="7" t="str">
        <f>VLOOKUP(K173,编号名称索引!A:D,4,FALSE)&amp;" "&amp;L173</f>
        <v>2415+P6-M14 1#刨片机磁选电机 电机控制</v>
      </c>
      <c r="E173" s="7" t="s">
        <v>17</v>
      </c>
      <c r="F173" s="8" t="str">
        <f t="shared" si="36"/>
        <v>M10_M</v>
      </c>
      <c r="G173" s="7" t="s">
        <v>20</v>
      </c>
      <c r="H173">
        <v>10</v>
      </c>
      <c r="I173">
        <v>0</v>
      </c>
      <c r="J173" t="s">
        <v>7003</v>
      </c>
      <c r="K173" t="str">
        <f t="shared" si="37"/>
        <v>CHP1_M10</v>
      </c>
      <c r="L173" t="s">
        <v>7023</v>
      </c>
    </row>
    <row r="174" spans="1:12">
      <c r="A174" s="7" t="str">
        <f t="shared" si="34"/>
        <v>CHP1_M11_M_BP_Motor_var</v>
      </c>
      <c r="B174" s="7" t="s">
        <v>7022</v>
      </c>
      <c r="C174" s="7">
        <f t="shared" si="35"/>
        <v>1750</v>
      </c>
      <c r="D174" s="7" t="str">
        <f>VLOOKUP(K174,编号名称索引!A:D,4,FALSE)&amp;" "&amp;L174</f>
        <v>2415+P6-M5 1#刨片机分料电机 电机控制</v>
      </c>
      <c r="E174" s="7" t="s">
        <v>17</v>
      </c>
      <c r="F174" s="8" t="str">
        <f t="shared" si="36"/>
        <v>M11_M</v>
      </c>
      <c r="G174" s="7" t="s">
        <v>20</v>
      </c>
      <c r="H174">
        <v>11</v>
      </c>
      <c r="I174">
        <v>0</v>
      </c>
      <c r="J174" t="s">
        <v>7003</v>
      </c>
      <c r="K174" t="str">
        <f t="shared" si="37"/>
        <v>CHP1_M11</v>
      </c>
      <c r="L174" t="s">
        <v>7023</v>
      </c>
    </row>
    <row r="175" spans="1:12">
      <c r="A175" s="7" t="str">
        <f t="shared" si="34"/>
        <v>CHP1_M12_M_BP_Motor_var</v>
      </c>
      <c r="B175" s="7" t="s">
        <v>7022</v>
      </c>
      <c r="C175" s="7">
        <f t="shared" si="35"/>
        <v>1800</v>
      </c>
      <c r="D175" s="7" t="str">
        <f>VLOOKUP(K175,编号名称索引!A:D,4,FALSE)&amp;" "&amp;L175</f>
        <v>2415+P6-M15 1#刨片机润滑油冷却风扇 电机控制</v>
      </c>
      <c r="E175" s="7" t="s">
        <v>17</v>
      </c>
      <c r="F175" s="8" t="str">
        <f t="shared" si="36"/>
        <v>M12_M</v>
      </c>
      <c r="G175" s="7" t="s">
        <v>20</v>
      </c>
      <c r="H175">
        <v>12</v>
      </c>
      <c r="I175">
        <v>0</v>
      </c>
      <c r="J175" t="s">
        <v>7003</v>
      </c>
      <c r="K175" t="str">
        <f t="shared" si="37"/>
        <v>CHP1_M12</v>
      </c>
      <c r="L175" t="s">
        <v>7023</v>
      </c>
    </row>
    <row r="176" spans="1:12">
      <c r="A176" s="7" t="str">
        <f t="shared" si="34"/>
        <v>CHP1_M13_M_BP_Motor_var</v>
      </c>
      <c r="B176" s="7" t="s">
        <v>7022</v>
      </c>
      <c r="C176" s="7">
        <f t="shared" si="35"/>
        <v>1850</v>
      </c>
      <c r="D176" s="7" t="str">
        <f>VLOOKUP(K176,编号名称索引!A:D,4,FALSE)&amp;" "&amp;L176</f>
        <v>2415+P6-FH1 1#刨片机润滑油加热器 电机控制</v>
      </c>
      <c r="E176" s="7" t="s">
        <v>17</v>
      </c>
      <c r="F176" s="8" t="str">
        <f t="shared" si="36"/>
        <v>M13_M</v>
      </c>
      <c r="G176" s="7" t="s">
        <v>20</v>
      </c>
      <c r="H176">
        <v>13</v>
      </c>
      <c r="I176">
        <v>0</v>
      </c>
      <c r="J176" t="s">
        <v>7003</v>
      </c>
      <c r="K176" t="str">
        <f t="shared" si="37"/>
        <v>CHP1_M13</v>
      </c>
      <c r="L176" t="s">
        <v>7023</v>
      </c>
    </row>
    <row r="177" spans="1:12">
      <c r="A177" s="7" t="str">
        <f t="shared" si="34"/>
        <v>CHP1_M14_M_BP_Motor_var</v>
      </c>
      <c r="B177" s="7" t="s">
        <v>7022</v>
      </c>
      <c r="C177" s="7">
        <f t="shared" si="35"/>
        <v>1900</v>
      </c>
      <c r="D177" s="7" t="str">
        <f>VLOOKUP(K177,编号名称索引!A:D,4,FALSE)&amp;" "&amp;L177</f>
        <v>Spare 备用 电机控制</v>
      </c>
      <c r="E177" s="7" t="s">
        <v>17</v>
      </c>
      <c r="F177" s="8" t="str">
        <f t="shared" si="36"/>
        <v>M14_M</v>
      </c>
      <c r="G177" s="7" t="s">
        <v>20</v>
      </c>
      <c r="H177">
        <v>14</v>
      </c>
      <c r="I177">
        <v>0</v>
      </c>
      <c r="J177" t="s">
        <v>7003</v>
      </c>
      <c r="K177" t="str">
        <f t="shared" si="37"/>
        <v>CHP1_M14</v>
      </c>
      <c r="L177" t="s">
        <v>7023</v>
      </c>
    </row>
    <row r="178" spans="1:12">
      <c r="A178" s="7" t="str">
        <f t="shared" si="34"/>
        <v>CHP1_M15_M_BP_Motor_var</v>
      </c>
      <c r="B178" s="7" t="s">
        <v>7022</v>
      </c>
      <c r="C178" s="7">
        <f t="shared" si="35"/>
        <v>1950</v>
      </c>
      <c r="D178" s="7" t="str">
        <f>VLOOKUP(K178,编号名称索引!A:D,4,FALSE)&amp;" "&amp;L178</f>
        <v>Spare 备用 电机控制</v>
      </c>
      <c r="E178" s="7" t="s">
        <v>17</v>
      </c>
      <c r="F178" s="8" t="str">
        <f t="shared" si="36"/>
        <v>M15_M</v>
      </c>
      <c r="G178" s="7" t="s">
        <v>20</v>
      </c>
      <c r="H178">
        <v>15</v>
      </c>
      <c r="I178">
        <v>0</v>
      </c>
      <c r="J178" t="s">
        <v>7003</v>
      </c>
      <c r="K178" t="str">
        <f t="shared" si="37"/>
        <v>CHP1_M15</v>
      </c>
      <c r="L178" t="s">
        <v>7023</v>
      </c>
    </row>
    <row r="179" spans="1:11">
      <c r="A179" s="7" t="str">
        <f t="shared" ref="A179:A190" si="38">E179&amp;"_"&amp;F179&amp;"_"&amp;G179</f>
        <v>CHP1_S1_BP_Value_var</v>
      </c>
      <c r="B179" s="7" t="s">
        <v>7032</v>
      </c>
      <c r="C179" s="7">
        <f>50*(H179-1)</f>
        <v>0</v>
      </c>
      <c r="D179" s="7" t="str">
        <f>VLOOKUP(K179,编号名称索引!A:D,4,FALSE)&amp;" "&amp;L179</f>
        <v>1#刨片机润滑站压力 </v>
      </c>
      <c r="E179" s="7" t="s">
        <v>17</v>
      </c>
      <c r="F179" t="str">
        <f>"S"&amp;H179</f>
        <v>S1</v>
      </c>
      <c r="G179" s="7" t="s">
        <v>64</v>
      </c>
      <c r="H179">
        <v>1</v>
      </c>
      <c r="K179" t="str">
        <f>E179&amp;"_S"&amp;H179</f>
        <v>CHP1_S1</v>
      </c>
    </row>
    <row r="180" spans="1:11">
      <c r="A180" s="7" t="str">
        <f t="shared" si="38"/>
        <v>CHP1_S2_BP_Value_var</v>
      </c>
      <c r="B180" s="7" t="s">
        <v>7032</v>
      </c>
      <c r="C180" s="7">
        <f t="shared" ref="C180:C190" si="39">50*(H180-1)</f>
        <v>50</v>
      </c>
      <c r="D180" s="7" t="str">
        <f>VLOOKUP(K180,编号名称索引!A:D,4,FALSE)&amp;" "&amp;L180</f>
        <v>1#刨片机润滑站1#过滤器压差传感器 </v>
      </c>
      <c r="E180" s="7" t="s">
        <v>17</v>
      </c>
      <c r="F180" t="str">
        <f t="shared" ref="F180:F186" si="40">"S"&amp;H180</f>
        <v>S2</v>
      </c>
      <c r="G180" s="7" t="s">
        <v>64</v>
      </c>
      <c r="H180">
        <v>2</v>
      </c>
      <c r="K180" t="str">
        <f t="shared" ref="K180:K186" si="41">E180&amp;"_S"&amp;H180</f>
        <v>CHP1_S2</v>
      </c>
    </row>
    <row r="181" spans="1:11">
      <c r="A181" s="7" t="str">
        <f t="shared" si="38"/>
        <v>CHP1_S3_BP_Value_var</v>
      </c>
      <c r="B181" s="7" t="s">
        <v>7032</v>
      </c>
      <c r="C181" s="7">
        <f t="shared" si="39"/>
        <v>100</v>
      </c>
      <c r="D181" s="7" t="str">
        <f>VLOOKUP(K181,编号名称索引!A:D,4,FALSE)&amp;" "&amp;L181</f>
        <v>1#刨片机润滑站2#过滤器压差传感器 </v>
      </c>
      <c r="E181" s="7" t="s">
        <v>17</v>
      </c>
      <c r="F181" t="str">
        <f t="shared" si="40"/>
        <v>S3</v>
      </c>
      <c r="G181" s="7" t="s">
        <v>64</v>
      </c>
      <c r="H181">
        <v>3</v>
      </c>
      <c r="K181" t="str">
        <f t="shared" si="41"/>
        <v>CHP1_S3</v>
      </c>
    </row>
    <row r="182" spans="1:11">
      <c r="A182" s="7" t="str">
        <f t="shared" si="38"/>
        <v>CHP1_S4_BP_Value_var</v>
      </c>
      <c r="B182" s="7" t="s">
        <v>7032</v>
      </c>
      <c r="C182" s="7">
        <f t="shared" si="39"/>
        <v>150</v>
      </c>
      <c r="D182" s="7" t="str">
        <f>VLOOKUP(K182,编号名称索引!A:D,4,FALSE)&amp;" "&amp;L182</f>
        <v>1#刨片机振动传感器 </v>
      </c>
      <c r="E182" s="7" t="s">
        <v>17</v>
      </c>
      <c r="F182" t="str">
        <f t="shared" si="40"/>
        <v>S4</v>
      </c>
      <c r="G182" s="7" t="s">
        <v>64</v>
      </c>
      <c r="H182">
        <v>4</v>
      </c>
      <c r="K182" t="str">
        <f t="shared" si="41"/>
        <v>CHP1_S4</v>
      </c>
    </row>
    <row r="183" spans="1:11">
      <c r="A183" s="7" t="str">
        <f t="shared" si="38"/>
        <v>CHP1_S5_BP_Value_var</v>
      </c>
      <c r="B183" s="7" t="s">
        <v>7032</v>
      </c>
      <c r="C183" s="7">
        <f t="shared" si="39"/>
        <v>200</v>
      </c>
      <c r="D183" s="7" t="str">
        <f>VLOOKUP(K183,编号名称索引!A:D,4,FALSE)&amp;" "&amp;L183</f>
        <v>1#刨片机润滑站温度 </v>
      </c>
      <c r="E183" s="7" t="s">
        <v>17</v>
      </c>
      <c r="F183" t="str">
        <f t="shared" si="40"/>
        <v>S5</v>
      </c>
      <c r="G183" s="7" t="s">
        <v>64</v>
      </c>
      <c r="H183">
        <v>5</v>
      </c>
      <c r="K183" t="str">
        <f t="shared" si="41"/>
        <v>CHP1_S5</v>
      </c>
    </row>
    <row r="184" spans="1:11">
      <c r="A184" s="7" t="str">
        <f t="shared" si="38"/>
        <v>CHP1_S6_BP_Value_var</v>
      </c>
      <c r="B184" s="7" t="s">
        <v>7032</v>
      </c>
      <c r="C184" s="7">
        <f t="shared" si="39"/>
        <v>250</v>
      </c>
      <c r="D184" s="7" t="str">
        <f>VLOOKUP(K184,编号名称索引!A:D,4,FALSE)&amp;" "&amp;L184</f>
        <v>1#刨片机主机轴承温度传感器1# </v>
      </c>
      <c r="E184" s="7" t="s">
        <v>17</v>
      </c>
      <c r="F184" t="str">
        <f t="shared" si="40"/>
        <v>S6</v>
      </c>
      <c r="G184" s="7" t="s">
        <v>64</v>
      </c>
      <c r="H184">
        <v>6</v>
      </c>
      <c r="K184" t="str">
        <f t="shared" si="41"/>
        <v>CHP1_S6</v>
      </c>
    </row>
    <row r="185" spans="1:11">
      <c r="A185" s="7" t="str">
        <f t="shared" si="38"/>
        <v>CHP1_S7_BP_Value_var</v>
      </c>
      <c r="B185" s="7" t="s">
        <v>7032</v>
      </c>
      <c r="C185" s="7">
        <f t="shared" si="39"/>
        <v>300</v>
      </c>
      <c r="D185" s="7" t="str">
        <f>VLOOKUP(K185,编号名称索引!A:D,4,FALSE)&amp;" "&amp;L185</f>
        <v>1#刨片机主机轴承温度传感器2# </v>
      </c>
      <c r="E185" s="7" t="s">
        <v>17</v>
      </c>
      <c r="F185" t="str">
        <f t="shared" si="40"/>
        <v>S7</v>
      </c>
      <c r="G185" s="7" t="s">
        <v>64</v>
      </c>
      <c r="H185">
        <v>7</v>
      </c>
      <c r="K185" t="str">
        <f t="shared" si="41"/>
        <v>CHP1_S7</v>
      </c>
    </row>
    <row r="186" spans="1:11">
      <c r="A186" s="7" t="str">
        <f t="shared" si="38"/>
        <v>CHP1_S8_BP_Value_var</v>
      </c>
      <c r="B186" s="7" t="s">
        <v>7032</v>
      </c>
      <c r="C186" s="7">
        <f t="shared" si="39"/>
        <v>350</v>
      </c>
      <c r="D186" s="7" t="str">
        <f>VLOOKUP(K186,编号名称索引!A:D,4,FALSE)&amp;" "&amp;L186</f>
        <v>1#刨片机主电机轴承温度传感器 </v>
      </c>
      <c r="E186" s="7" t="s">
        <v>17</v>
      </c>
      <c r="F186" t="str">
        <f t="shared" si="40"/>
        <v>S8</v>
      </c>
      <c r="G186" s="7" t="s">
        <v>64</v>
      </c>
      <c r="H186">
        <v>8</v>
      </c>
      <c r="K186" t="str">
        <f t="shared" si="41"/>
        <v>CHP1_S8</v>
      </c>
    </row>
    <row r="187" spans="1:11">
      <c r="A187" s="7" t="str">
        <f t="shared" si="38"/>
        <v>CHP1_V1_BP_Valve_var</v>
      </c>
      <c r="B187" s="7" t="s">
        <v>7033</v>
      </c>
      <c r="C187" s="7">
        <f>10*(H187-1)</f>
        <v>0</v>
      </c>
      <c r="D187" s="7" t="str">
        <f>VLOOKUP(K187,编号名称索引!A:D,4,FALSE)&amp;" "&amp;L187</f>
        <v>1#刨片机刀环电磁阀(刀环缩回与顶出) </v>
      </c>
      <c r="E187" s="7" t="s">
        <v>17</v>
      </c>
      <c r="F187" t="str">
        <f>"V"&amp;H187</f>
        <v>V1</v>
      </c>
      <c r="G187" s="7" t="s">
        <v>108</v>
      </c>
      <c r="H187">
        <v>1</v>
      </c>
      <c r="K187" t="str">
        <f>E187&amp;"_V"&amp;H187</f>
        <v>CHP1_V1</v>
      </c>
    </row>
    <row r="188" spans="1:11">
      <c r="A188" s="7" t="str">
        <f t="shared" si="38"/>
        <v>CHP1_V2_BP_Valve_var</v>
      </c>
      <c r="B188" s="7" t="s">
        <v>7033</v>
      </c>
      <c r="C188" s="7">
        <f>10*(H188-1)</f>
        <v>10</v>
      </c>
      <c r="D188" s="7" t="str">
        <f>VLOOKUP(K188,编号名称索引!A:D,4,FALSE)&amp;" "&amp;L188</f>
        <v>1#刨片机刹车电磁阀 </v>
      </c>
      <c r="E188" s="7" t="s">
        <v>17</v>
      </c>
      <c r="F188" t="str">
        <f>"V"&amp;H188</f>
        <v>V2</v>
      </c>
      <c r="G188" s="7" t="s">
        <v>108</v>
      </c>
      <c r="H188">
        <v>2</v>
      </c>
      <c r="K188" t="str">
        <f>E188&amp;"_V"&amp;H188</f>
        <v>CHP1_V2</v>
      </c>
    </row>
    <row r="189" spans="1:11">
      <c r="A189" s="7" t="str">
        <f t="shared" si="38"/>
        <v>CHP1_V3_BP_Valve_var</v>
      </c>
      <c r="B189" s="7" t="s">
        <v>7033</v>
      </c>
      <c r="C189" s="7">
        <f>10*(H189-1)</f>
        <v>20</v>
      </c>
      <c r="D189" s="7" t="str">
        <f>VLOOKUP(K189,编号名称索引!A:D,4,FALSE)&amp;" "&amp;L189</f>
        <v>1#刨片机电磁门锁电磁阀 </v>
      </c>
      <c r="E189" s="7" t="s">
        <v>17</v>
      </c>
      <c r="F189" t="str">
        <f>"V"&amp;H189</f>
        <v>V3</v>
      </c>
      <c r="G189" s="7" t="s">
        <v>108</v>
      </c>
      <c r="H189">
        <v>3</v>
      </c>
      <c r="K189" t="str">
        <f>E189&amp;"_V"&amp;H189</f>
        <v>CHP1_V3</v>
      </c>
    </row>
    <row r="190" spans="1:11">
      <c r="A190" s="7" t="str">
        <f t="shared" si="38"/>
        <v>CHP1_V4_BP_Valve_var</v>
      </c>
      <c r="B190" s="7" t="s">
        <v>7033</v>
      </c>
      <c r="C190" s="7">
        <f>10*(H190-1)</f>
        <v>30</v>
      </c>
      <c r="D190" s="7" t="str">
        <f>VLOOKUP(K190,编号名称索引!A:D,4,FALSE)&amp;" "&amp;L190</f>
        <v>1#刨片机油缸锁 </v>
      </c>
      <c r="E190" s="7" t="s">
        <v>17</v>
      </c>
      <c r="F190" t="str">
        <f>"V"&amp;H190</f>
        <v>V4</v>
      </c>
      <c r="G190" s="7" t="s">
        <v>108</v>
      </c>
      <c r="H190">
        <v>4</v>
      </c>
      <c r="K190" t="str">
        <f>E190&amp;"_V"&amp;H190</f>
        <v>CHP1_V4</v>
      </c>
    </row>
    <row r="191" spans="1:7">
      <c r="A191" s="7" t="str">
        <f t="shared" ref="A191:A254" si="42">E191&amp;"_"&amp;F191&amp;"_"&amp;G191</f>
        <v>CHP1_Ctrl_BP_C_Struct</v>
      </c>
      <c r="B191" s="7" t="s">
        <v>7034</v>
      </c>
      <c r="C191" s="7">
        <v>0</v>
      </c>
      <c r="D191" s="7" t="str">
        <f>RIGHT(E191,1)&amp;"#刨片机控制"</f>
        <v>1#刨片机控制</v>
      </c>
      <c r="E191" s="7" t="s">
        <v>17</v>
      </c>
      <c r="F191" t="s">
        <v>116</v>
      </c>
      <c r="G191" t="s">
        <v>118</v>
      </c>
    </row>
    <row r="192" spans="1:12">
      <c r="A192" s="7" t="str">
        <f t="shared" si="42"/>
        <v>CHP2_M1_M_BP_Motor_var</v>
      </c>
      <c r="B192" s="7" t="s">
        <v>7035</v>
      </c>
      <c r="C192" s="7">
        <f t="shared" ref="C192:C222" si="43">300*(H192-1)+I192</f>
        <v>0</v>
      </c>
      <c r="D192" s="7" t="str">
        <f>VLOOKUP(K192,编号名称索引!A:D,4,FALSE)&amp;" "&amp;L192</f>
        <v>2425+P9-M1 2#环式刨片机 电机控制</v>
      </c>
      <c r="E192" s="7" t="s">
        <v>125</v>
      </c>
      <c r="F192" s="8" t="str">
        <f t="shared" ref="F192:F231" si="44">"M"&amp;H192&amp;"_"&amp;J192</f>
        <v>M1_M</v>
      </c>
      <c r="G192" s="7" t="s">
        <v>20</v>
      </c>
      <c r="H192">
        <v>1</v>
      </c>
      <c r="I192">
        <v>0</v>
      </c>
      <c r="J192" t="s">
        <v>7003</v>
      </c>
      <c r="K192" t="str">
        <f t="shared" ref="K192:K231" si="45">E192&amp;"_M"&amp;H192</f>
        <v>CHP2_M1</v>
      </c>
      <c r="L192" t="s">
        <v>7023</v>
      </c>
    </row>
    <row r="193" spans="1:12">
      <c r="A193" s="7" t="str">
        <f t="shared" si="42"/>
        <v>CHP2_M1_SetFRQ_BP_Value_var</v>
      </c>
      <c r="B193" s="7" t="s">
        <v>7035</v>
      </c>
      <c r="C193" s="7">
        <f t="shared" si="43"/>
        <v>50</v>
      </c>
      <c r="D193" s="7" t="str">
        <f>VLOOKUP(K193,编号名称索引!A:D,4,FALSE)&amp;" "&amp;L193</f>
        <v>2425+P9-M1 2#环式刨片机 给定频率</v>
      </c>
      <c r="E193" s="7" t="s">
        <v>125</v>
      </c>
      <c r="F193" s="8" t="str">
        <f t="shared" si="44"/>
        <v>M1_SetFRQ</v>
      </c>
      <c r="G193" s="7" t="s">
        <v>64</v>
      </c>
      <c r="H193">
        <v>1</v>
      </c>
      <c r="I193">
        <v>50</v>
      </c>
      <c r="J193" t="s">
        <v>7009</v>
      </c>
      <c r="K193" t="str">
        <f t="shared" si="45"/>
        <v>CHP2_M1</v>
      </c>
      <c r="L193" t="s">
        <v>7024</v>
      </c>
    </row>
    <row r="194" spans="1:12">
      <c r="A194" s="7" t="str">
        <f t="shared" si="42"/>
        <v>CHP2_M1_ActFRQ_BP_Value_var</v>
      </c>
      <c r="B194" s="7" t="s">
        <v>7035</v>
      </c>
      <c r="C194" s="7">
        <f t="shared" si="43"/>
        <v>100</v>
      </c>
      <c r="D194" s="7" t="str">
        <f>VLOOKUP(K194,编号名称索引!A:D,4,FALSE)&amp;" "&amp;L194</f>
        <v>2425+P9-M1 2#环式刨片机 反馈频率</v>
      </c>
      <c r="E194" s="7" t="s">
        <v>125</v>
      </c>
      <c r="F194" s="8" t="str">
        <f t="shared" si="44"/>
        <v>M1_ActFRQ</v>
      </c>
      <c r="G194" s="7" t="s">
        <v>64</v>
      </c>
      <c r="H194">
        <v>1</v>
      </c>
      <c r="I194">
        <v>100</v>
      </c>
      <c r="J194" t="s">
        <v>7007</v>
      </c>
      <c r="K194" t="str">
        <f t="shared" si="45"/>
        <v>CHP2_M1</v>
      </c>
      <c r="L194" t="s">
        <v>7025</v>
      </c>
    </row>
    <row r="195" spans="1:12">
      <c r="A195" s="7" t="str">
        <f t="shared" si="42"/>
        <v>CHP2_M1_Comm_BP_G120_var</v>
      </c>
      <c r="B195" s="7" t="s">
        <v>7035</v>
      </c>
      <c r="C195" s="7">
        <f t="shared" si="43"/>
        <v>150</v>
      </c>
      <c r="D195" s="7" t="str">
        <f>VLOOKUP(K195,编号名称索引!A:D,4,FALSE)&amp;" "&amp;L195</f>
        <v>2425+P9-M1 2#环式刨片机 变频器通讯</v>
      </c>
      <c r="E195" s="7" t="s">
        <v>125</v>
      </c>
      <c r="F195" s="8" t="str">
        <f t="shared" si="44"/>
        <v>M1_Comm</v>
      </c>
      <c r="G195" s="7" t="s">
        <v>82</v>
      </c>
      <c r="H195">
        <v>1</v>
      </c>
      <c r="I195">
        <v>150</v>
      </c>
      <c r="J195" t="s">
        <v>7026</v>
      </c>
      <c r="K195" t="str">
        <f t="shared" si="45"/>
        <v>CHP2_M1</v>
      </c>
      <c r="L195" t="s">
        <v>7027</v>
      </c>
    </row>
    <row r="196" spans="1:12">
      <c r="A196" s="7" t="str">
        <f t="shared" si="42"/>
        <v>CHP2_M1_ActRPM_BP_Value_var</v>
      </c>
      <c r="B196" s="7" t="s">
        <v>7035</v>
      </c>
      <c r="C196" s="7">
        <f t="shared" si="43"/>
        <v>200</v>
      </c>
      <c r="D196" s="7" t="str">
        <f>VLOOKUP(K196,编号名称索引!A:D,4,FALSE)&amp;" "&amp;L196</f>
        <v>2425+P9-M1 2#环式刨片机 反馈转速</v>
      </c>
      <c r="E196" s="7" t="s">
        <v>125</v>
      </c>
      <c r="F196" s="8" t="str">
        <f t="shared" si="44"/>
        <v>M1_ActRPM</v>
      </c>
      <c r="G196" s="7" t="s">
        <v>64</v>
      </c>
      <c r="H196">
        <v>1</v>
      </c>
      <c r="I196">
        <v>200</v>
      </c>
      <c r="J196" t="s">
        <v>7028</v>
      </c>
      <c r="K196" t="str">
        <f t="shared" si="45"/>
        <v>CHP2_M1</v>
      </c>
      <c r="L196" t="s">
        <v>7029</v>
      </c>
    </row>
    <row r="197" spans="1:12">
      <c r="A197" s="7" t="str">
        <f t="shared" si="42"/>
        <v>CHP2_M1_Current_BP_Value_var</v>
      </c>
      <c r="B197" s="7" t="s">
        <v>7035</v>
      </c>
      <c r="C197" s="7">
        <f t="shared" si="43"/>
        <v>250</v>
      </c>
      <c r="D197" s="7" t="str">
        <f>VLOOKUP(K197,编号名称索引!A:D,4,FALSE)&amp;" "&amp;L197</f>
        <v>2425+P9-M1 2#环式刨片机 反馈电流</v>
      </c>
      <c r="E197" s="7" t="s">
        <v>125</v>
      </c>
      <c r="F197" s="8" t="str">
        <f t="shared" si="44"/>
        <v>M1_Current</v>
      </c>
      <c r="G197" s="7" t="s">
        <v>64</v>
      </c>
      <c r="H197">
        <v>1</v>
      </c>
      <c r="I197">
        <v>250</v>
      </c>
      <c r="J197" t="s">
        <v>7030</v>
      </c>
      <c r="K197" t="str">
        <f t="shared" si="45"/>
        <v>CHP2_M1</v>
      </c>
      <c r="L197" t="s">
        <v>7031</v>
      </c>
    </row>
    <row r="198" spans="1:12">
      <c r="A198" s="7" t="str">
        <f t="shared" si="42"/>
        <v>CHP2_M2_M_BP_Motor_var</v>
      </c>
      <c r="B198" s="7" t="s">
        <v>7035</v>
      </c>
      <c r="C198" s="7">
        <f t="shared" si="43"/>
        <v>300</v>
      </c>
      <c r="D198" s="7" t="str">
        <f>VLOOKUP(K198,编号名称索引!A:D,4,FALSE)&amp;" "&amp;L198</f>
        <v>2422+P5-M3 刨片机料仓2#出料螺旋A 电机控制</v>
      </c>
      <c r="E198" s="7" t="s">
        <v>125</v>
      </c>
      <c r="F198" s="8" t="str">
        <f t="shared" si="44"/>
        <v>M2_M</v>
      </c>
      <c r="G198" s="7" t="s">
        <v>20</v>
      </c>
      <c r="H198">
        <v>2</v>
      </c>
      <c r="I198">
        <v>0</v>
      </c>
      <c r="J198" t="s">
        <v>7003</v>
      </c>
      <c r="K198" t="str">
        <f t="shared" si="45"/>
        <v>CHP2_M2</v>
      </c>
      <c r="L198" t="s">
        <v>7023</v>
      </c>
    </row>
    <row r="199" spans="1:12">
      <c r="A199" s="7" t="str">
        <f t="shared" si="42"/>
        <v>CHP2_M2_SetFRQ_BP_Value_var</v>
      </c>
      <c r="B199" s="7" t="s">
        <v>7035</v>
      </c>
      <c r="C199" s="7">
        <f t="shared" si="43"/>
        <v>350</v>
      </c>
      <c r="D199" s="7" t="str">
        <f>VLOOKUP(K199,编号名称索引!A:D,4,FALSE)&amp;" "&amp;L199</f>
        <v>2422+P5-M3 刨片机料仓2#出料螺旋A 给定频率</v>
      </c>
      <c r="E199" s="7" t="s">
        <v>125</v>
      </c>
      <c r="F199" s="8" t="str">
        <f t="shared" si="44"/>
        <v>M2_SetFRQ</v>
      </c>
      <c r="G199" s="7" t="s">
        <v>64</v>
      </c>
      <c r="H199">
        <v>2</v>
      </c>
      <c r="I199">
        <v>50</v>
      </c>
      <c r="J199" t="s">
        <v>7009</v>
      </c>
      <c r="K199" t="str">
        <f t="shared" si="45"/>
        <v>CHP2_M2</v>
      </c>
      <c r="L199" t="s">
        <v>7024</v>
      </c>
    </row>
    <row r="200" spans="1:12">
      <c r="A200" s="7" t="str">
        <f t="shared" si="42"/>
        <v>CHP2_M2_ActFRQ_BP_Value_var</v>
      </c>
      <c r="B200" s="7" t="s">
        <v>7035</v>
      </c>
      <c r="C200" s="7">
        <f t="shared" si="43"/>
        <v>400</v>
      </c>
      <c r="D200" s="7" t="str">
        <f>VLOOKUP(K200,编号名称索引!A:D,4,FALSE)&amp;" "&amp;L200</f>
        <v>2422+P5-M3 刨片机料仓2#出料螺旋A 反馈频率</v>
      </c>
      <c r="E200" s="7" t="s">
        <v>125</v>
      </c>
      <c r="F200" s="8" t="str">
        <f t="shared" si="44"/>
        <v>M2_ActFRQ</v>
      </c>
      <c r="G200" s="7" t="s">
        <v>64</v>
      </c>
      <c r="H200">
        <v>2</v>
      </c>
      <c r="I200">
        <v>100</v>
      </c>
      <c r="J200" t="s">
        <v>7007</v>
      </c>
      <c r="K200" t="str">
        <f t="shared" si="45"/>
        <v>CHP2_M2</v>
      </c>
      <c r="L200" t="s">
        <v>7025</v>
      </c>
    </row>
    <row r="201" spans="1:12">
      <c r="A201" s="7" t="str">
        <f t="shared" si="42"/>
        <v>CHP2_M2_Comm_BP_G120_var</v>
      </c>
      <c r="B201" s="7" t="s">
        <v>7035</v>
      </c>
      <c r="C201" s="7">
        <f t="shared" si="43"/>
        <v>450</v>
      </c>
      <c r="D201" s="7" t="str">
        <f>VLOOKUP(K201,编号名称索引!A:D,4,FALSE)&amp;" "&amp;L201</f>
        <v>2422+P5-M3 刨片机料仓2#出料螺旋A 变频器通讯</v>
      </c>
      <c r="E201" s="7" t="s">
        <v>125</v>
      </c>
      <c r="F201" s="8" t="str">
        <f t="shared" si="44"/>
        <v>M2_Comm</v>
      </c>
      <c r="G201" s="7" t="s">
        <v>82</v>
      </c>
      <c r="H201">
        <v>2</v>
      </c>
      <c r="I201">
        <v>150</v>
      </c>
      <c r="J201" t="s">
        <v>7026</v>
      </c>
      <c r="K201" t="str">
        <f t="shared" si="45"/>
        <v>CHP2_M2</v>
      </c>
      <c r="L201" t="s">
        <v>7027</v>
      </c>
    </row>
    <row r="202" spans="1:12">
      <c r="A202" s="7" t="str">
        <f t="shared" si="42"/>
        <v>CHP2_M2_ActRPM_BP_Value_var</v>
      </c>
      <c r="B202" s="7" t="s">
        <v>7035</v>
      </c>
      <c r="C202" s="7">
        <f t="shared" si="43"/>
        <v>500</v>
      </c>
      <c r="D202" s="7" t="str">
        <f>VLOOKUP(K202,编号名称索引!A:D,4,FALSE)&amp;" "&amp;L202</f>
        <v>2422+P5-M3 刨片机料仓2#出料螺旋A 反馈转速</v>
      </c>
      <c r="E202" s="7" t="s">
        <v>125</v>
      </c>
      <c r="F202" s="8" t="str">
        <f t="shared" si="44"/>
        <v>M2_ActRPM</v>
      </c>
      <c r="G202" s="7" t="s">
        <v>64</v>
      </c>
      <c r="H202">
        <v>2</v>
      </c>
      <c r="I202">
        <v>200</v>
      </c>
      <c r="J202" t="s">
        <v>7028</v>
      </c>
      <c r="K202" t="str">
        <f t="shared" si="45"/>
        <v>CHP2_M2</v>
      </c>
      <c r="L202" t="s">
        <v>7029</v>
      </c>
    </row>
    <row r="203" spans="1:12">
      <c r="A203" s="7" t="str">
        <f t="shared" si="42"/>
        <v>CHP2_M2_Current_BP_Value_var</v>
      </c>
      <c r="B203" s="7" t="s">
        <v>7035</v>
      </c>
      <c r="C203" s="7">
        <f t="shared" si="43"/>
        <v>550</v>
      </c>
      <c r="D203" s="7" t="str">
        <f>VLOOKUP(K203,编号名称索引!A:D,4,FALSE)&amp;" "&amp;L203</f>
        <v>2422+P5-M3 刨片机料仓2#出料螺旋A 反馈电流</v>
      </c>
      <c r="E203" s="7" t="s">
        <v>125</v>
      </c>
      <c r="F203" s="8" t="str">
        <f t="shared" si="44"/>
        <v>M2_Current</v>
      </c>
      <c r="G203" s="7" t="s">
        <v>64</v>
      </c>
      <c r="H203">
        <v>2</v>
      </c>
      <c r="I203">
        <v>250</v>
      </c>
      <c r="J203" t="s">
        <v>7030</v>
      </c>
      <c r="K203" t="str">
        <f t="shared" si="45"/>
        <v>CHP2_M2</v>
      </c>
      <c r="L203" t="s">
        <v>7031</v>
      </c>
    </row>
    <row r="204" spans="1:12">
      <c r="A204" s="7" t="str">
        <f t="shared" si="42"/>
        <v>CHP2_M3_M_BP_Motor_var</v>
      </c>
      <c r="B204" s="7" t="s">
        <v>7035</v>
      </c>
      <c r="C204" s="7">
        <f t="shared" si="43"/>
        <v>600</v>
      </c>
      <c r="D204" s="7" t="str">
        <f>VLOOKUP(K204,编号名称索引!A:D,4,FALSE)&amp;" "&amp;L204</f>
        <v>2422+P5-M4 刨片机料仓2#出料螺旋B 电机控制</v>
      </c>
      <c r="E204" s="7" t="s">
        <v>125</v>
      </c>
      <c r="F204" s="8" t="str">
        <f t="shared" si="44"/>
        <v>M3_M</v>
      </c>
      <c r="G204" s="7" t="s">
        <v>20</v>
      </c>
      <c r="H204">
        <v>3</v>
      </c>
      <c r="I204">
        <v>0</v>
      </c>
      <c r="J204" t="s">
        <v>7003</v>
      </c>
      <c r="K204" t="str">
        <f t="shared" si="45"/>
        <v>CHP2_M3</v>
      </c>
      <c r="L204" t="s">
        <v>7023</v>
      </c>
    </row>
    <row r="205" spans="1:12">
      <c r="A205" s="7" t="str">
        <f t="shared" si="42"/>
        <v>CHP2_M3_SetFRQ_BP_Value_var</v>
      </c>
      <c r="B205" s="7" t="s">
        <v>7035</v>
      </c>
      <c r="C205" s="7">
        <f t="shared" si="43"/>
        <v>650</v>
      </c>
      <c r="D205" s="7" t="str">
        <f>VLOOKUP(K205,编号名称索引!A:D,4,FALSE)&amp;" "&amp;L205</f>
        <v>2422+P5-M4 刨片机料仓2#出料螺旋B 给定频率</v>
      </c>
      <c r="E205" s="7" t="s">
        <v>125</v>
      </c>
      <c r="F205" s="8" t="str">
        <f t="shared" si="44"/>
        <v>M3_SetFRQ</v>
      </c>
      <c r="G205" s="7" t="s">
        <v>64</v>
      </c>
      <c r="H205">
        <v>3</v>
      </c>
      <c r="I205">
        <v>50</v>
      </c>
      <c r="J205" t="s">
        <v>7009</v>
      </c>
      <c r="K205" t="str">
        <f t="shared" si="45"/>
        <v>CHP2_M3</v>
      </c>
      <c r="L205" t="s">
        <v>7024</v>
      </c>
    </row>
    <row r="206" spans="1:12">
      <c r="A206" s="7" t="str">
        <f t="shared" si="42"/>
        <v>CHP2_M3_ActFRQ_BP_Value_var</v>
      </c>
      <c r="B206" s="7" t="s">
        <v>7035</v>
      </c>
      <c r="C206" s="7">
        <f t="shared" si="43"/>
        <v>700</v>
      </c>
      <c r="D206" s="7" t="str">
        <f>VLOOKUP(K206,编号名称索引!A:D,4,FALSE)&amp;" "&amp;L206</f>
        <v>2422+P5-M4 刨片机料仓2#出料螺旋B 反馈频率</v>
      </c>
      <c r="E206" s="7" t="s">
        <v>125</v>
      </c>
      <c r="F206" s="8" t="str">
        <f t="shared" si="44"/>
        <v>M3_ActFRQ</v>
      </c>
      <c r="G206" s="7" t="s">
        <v>64</v>
      </c>
      <c r="H206">
        <v>3</v>
      </c>
      <c r="I206">
        <v>100</v>
      </c>
      <c r="J206" t="s">
        <v>7007</v>
      </c>
      <c r="K206" t="str">
        <f t="shared" si="45"/>
        <v>CHP2_M3</v>
      </c>
      <c r="L206" t="s">
        <v>7025</v>
      </c>
    </row>
    <row r="207" spans="1:12">
      <c r="A207" s="7" t="str">
        <f t="shared" si="42"/>
        <v>CHP2_M3_Comm_BP_G120_var</v>
      </c>
      <c r="B207" s="7" t="s">
        <v>7035</v>
      </c>
      <c r="C207" s="7">
        <f t="shared" si="43"/>
        <v>750</v>
      </c>
      <c r="D207" s="7" t="str">
        <f>VLOOKUP(K207,编号名称索引!A:D,4,FALSE)&amp;" "&amp;L207</f>
        <v>2422+P5-M4 刨片机料仓2#出料螺旋B 变频器通讯</v>
      </c>
      <c r="E207" s="7" t="s">
        <v>125</v>
      </c>
      <c r="F207" s="8" t="str">
        <f t="shared" si="44"/>
        <v>M3_Comm</v>
      </c>
      <c r="G207" s="7" t="s">
        <v>82</v>
      </c>
      <c r="H207">
        <v>3</v>
      </c>
      <c r="I207">
        <v>150</v>
      </c>
      <c r="J207" t="s">
        <v>7026</v>
      </c>
      <c r="K207" t="str">
        <f t="shared" si="45"/>
        <v>CHP2_M3</v>
      </c>
      <c r="L207" t="s">
        <v>7027</v>
      </c>
    </row>
    <row r="208" spans="1:12">
      <c r="A208" s="7" t="str">
        <f t="shared" si="42"/>
        <v>CHP2_M3_ActRPM_BP_Value_var</v>
      </c>
      <c r="B208" s="7" t="s">
        <v>7035</v>
      </c>
      <c r="C208" s="7">
        <f t="shared" si="43"/>
        <v>800</v>
      </c>
      <c r="D208" s="7" t="str">
        <f>VLOOKUP(K208,编号名称索引!A:D,4,FALSE)&amp;" "&amp;L208</f>
        <v>2422+P5-M4 刨片机料仓2#出料螺旋B 反馈转速</v>
      </c>
      <c r="E208" s="7" t="s">
        <v>125</v>
      </c>
      <c r="F208" s="8" t="str">
        <f t="shared" si="44"/>
        <v>M3_ActRPM</v>
      </c>
      <c r="G208" s="7" t="s">
        <v>64</v>
      </c>
      <c r="H208">
        <v>3</v>
      </c>
      <c r="I208">
        <v>200</v>
      </c>
      <c r="J208" t="s">
        <v>7028</v>
      </c>
      <c r="K208" t="str">
        <f t="shared" si="45"/>
        <v>CHP2_M3</v>
      </c>
      <c r="L208" t="s">
        <v>7029</v>
      </c>
    </row>
    <row r="209" spans="1:12">
      <c r="A209" s="7" t="str">
        <f t="shared" si="42"/>
        <v>CHP2_M3_Current_BP_Value_var</v>
      </c>
      <c r="B209" s="7" t="s">
        <v>7035</v>
      </c>
      <c r="C209" s="7">
        <f t="shared" si="43"/>
        <v>850</v>
      </c>
      <c r="D209" s="7" t="str">
        <f>VLOOKUP(K209,编号名称索引!A:D,4,FALSE)&amp;" "&amp;L209</f>
        <v>2422+P5-M4 刨片机料仓2#出料螺旋B 反馈电流</v>
      </c>
      <c r="E209" s="7" t="s">
        <v>125</v>
      </c>
      <c r="F209" s="8" t="str">
        <f t="shared" si="44"/>
        <v>M3_Current</v>
      </c>
      <c r="G209" s="7" t="s">
        <v>64</v>
      </c>
      <c r="H209">
        <v>3</v>
      </c>
      <c r="I209">
        <v>250</v>
      </c>
      <c r="J209" t="s">
        <v>7030</v>
      </c>
      <c r="K209" t="str">
        <f t="shared" si="45"/>
        <v>CHP2_M3</v>
      </c>
      <c r="L209" t="s">
        <v>7031</v>
      </c>
    </row>
    <row r="210" spans="1:12">
      <c r="A210" s="7" t="str">
        <f t="shared" si="42"/>
        <v>CHP2_M4_M_BP_Motor_var</v>
      </c>
      <c r="B210" s="7" t="s">
        <v>7035</v>
      </c>
      <c r="C210" s="7">
        <f t="shared" si="43"/>
        <v>900</v>
      </c>
      <c r="D210" s="7" t="str">
        <f>VLOOKUP(K210,编号名称索引!A:D,4,FALSE)&amp;" "&amp;L210</f>
        <v>2147+P5-M12 刨片进料仓2#进料皮带分料器 电机控制</v>
      </c>
      <c r="E210" s="7" t="s">
        <v>125</v>
      </c>
      <c r="F210" s="8" t="str">
        <f t="shared" si="44"/>
        <v>M4_M</v>
      </c>
      <c r="G210" s="7" t="s">
        <v>20</v>
      </c>
      <c r="H210">
        <v>4</v>
      </c>
      <c r="I210">
        <v>0</v>
      </c>
      <c r="J210" t="s">
        <v>7003</v>
      </c>
      <c r="K210" t="str">
        <f t="shared" si="45"/>
        <v>CHP2_M4</v>
      </c>
      <c r="L210" t="s">
        <v>7023</v>
      </c>
    </row>
    <row r="211" spans="1:12">
      <c r="A211" s="7" t="str">
        <f t="shared" si="42"/>
        <v>CHP2_M4_SetFRQ_BP_Value_var</v>
      </c>
      <c r="B211" s="7" t="s">
        <v>7035</v>
      </c>
      <c r="C211" s="7">
        <f t="shared" si="43"/>
        <v>950</v>
      </c>
      <c r="D211" s="7" t="str">
        <f>VLOOKUP(K211,编号名称索引!A:D,4,FALSE)&amp;" "&amp;L211</f>
        <v>2147+P5-M12 刨片进料仓2#进料皮带分料器 给定频率</v>
      </c>
      <c r="E211" s="7" t="s">
        <v>125</v>
      </c>
      <c r="F211" s="8" t="str">
        <f t="shared" si="44"/>
        <v>M4_SetFRQ</v>
      </c>
      <c r="G211" s="7" t="s">
        <v>64</v>
      </c>
      <c r="H211">
        <v>4</v>
      </c>
      <c r="I211">
        <v>50</v>
      </c>
      <c r="J211" t="s">
        <v>7009</v>
      </c>
      <c r="K211" t="str">
        <f t="shared" si="45"/>
        <v>CHP2_M4</v>
      </c>
      <c r="L211" t="s">
        <v>7024</v>
      </c>
    </row>
    <row r="212" spans="1:12">
      <c r="A212" s="7" t="str">
        <f t="shared" si="42"/>
        <v>CHP2_M4_ActFRQ_BP_Value_var</v>
      </c>
      <c r="B212" s="7" t="s">
        <v>7035</v>
      </c>
      <c r="C212" s="7">
        <f t="shared" si="43"/>
        <v>1000</v>
      </c>
      <c r="D212" s="7" t="str">
        <f>VLOOKUP(K212,编号名称索引!A:D,4,FALSE)&amp;" "&amp;L212</f>
        <v>2147+P5-M12 刨片进料仓2#进料皮带分料器 反馈频率</v>
      </c>
      <c r="E212" s="7" t="s">
        <v>125</v>
      </c>
      <c r="F212" s="8" t="str">
        <f t="shared" si="44"/>
        <v>M4_ActFRQ</v>
      </c>
      <c r="G212" s="7" t="s">
        <v>64</v>
      </c>
      <c r="H212">
        <v>4</v>
      </c>
      <c r="I212">
        <v>100</v>
      </c>
      <c r="J212" t="s">
        <v>7007</v>
      </c>
      <c r="K212" t="str">
        <f t="shared" si="45"/>
        <v>CHP2_M4</v>
      </c>
      <c r="L212" t="s">
        <v>7025</v>
      </c>
    </row>
    <row r="213" spans="1:12">
      <c r="A213" s="7" t="str">
        <f t="shared" si="42"/>
        <v>CHP2_M4_Comm_BP_G120_var</v>
      </c>
      <c r="B213" s="7" t="s">
        <v>7035</v>
      </c>
      <c r="C213" s="7">
        <f t="shared" si="43"/>
        <v>1050</v>
      </c>
      <c r="D213" s="7" t="str">
        <f>VLOOKUP(K213,编号名称索引!A:D,4,FALSE)&amp;" "&amp;L213</f>
        <v>2147+P5-M12 刨片进料仓2#进料皮带分料器 变频器通讯</v>
      </c>
      <c r="E213" s="7" t="s">
        <v>125</v>
      </c>
      <c r="F213" s="8" t="str">
        <f t="shared" si="44"/>
        <v>M4_Comm</v>
      </c>
      <c r="G213" s="7" t="s">
        <v>82</v>
      </c>
      <c r="H213">
        <v>4</v>
      </c>
      <c r="I213">
        <v>150</v>
      </c>
      <c r="J213" t="s">
        <v>7026</v>
      </c>
      <c r="K213" t="str">
        <f t="shared" si="45"/>
        <v>CHP2_M4</v>
      </c>
      <c r="L213" t="s">
        <v>7027</v>
      </c>
    </row>
    <row r="214" spans="1:12">
      <c r="A214" s="7" t="str">
        <f t="shared" si="42"/>
        <v>CHP2_M4_ActRPM_BP_Value_var</v>
      </c>
      <c r="B214" s="7" t="s">
        <v>7035</v>
      </c>
      <c r="C214" s="7">
        <f t="shared" si="43"/>
        <v>1100</v>
      </c>
      <c r="D214" s="7" t="str">
        <f>VLOOKUP(K214,编号名称索引!A:D,4,FALSE)&amp;" "&amp;L214</f>
        <v>2147+P5-M12 刨片进料仓2#进料皮带分料器 反馈转速</v>
      </c>
      <c r="E214" s="7" t="s">
        <v>125</v>
      </c>
      <c r="F214" s="8" t="str">
        <f t="shared" si="44"/>
        <v>M4_ActRPM</v>
      </c>
      <c r="G214" s="7" t="s">
        <v>64</v>
      </c>
      <c r="H214">
        <v>4</v>
      </c>
      <c r="I214">
        <v>200</v>
      </c>
      <c r="J214" t="s">
        <v>7028</v>
      </c>
      <c r="K214" t="str">
        <f t="shared" si="45"/>
        <v>CHP2_M4</v>
      </c>
      <c r="L214" t="s">
        <v>7029</v>
      </c>
    </row>
    <row r="215" spans="1:12">
      <c r="A215" s="7" t="str">
        <f t="shared" si="42"/>
        <v>CHP2_M4_Current_BP_Value_var</v>
      </c>
      <c r="B215" s="7" t="s">
        <v>7035</v>
      </c>
      <c r="C215" s="7">
        <f t="shared" si="43"/>
        <v>1150</v>
      </c>
      <c r="D215" s="7" t="str">
        <f>VLOOKUP(K215,编号名称索引!A:D,4,FALSE)&amp;" "&amp;L215</f>
        <v>2147+P5-M12 刨片进料仓2#进料皮带分料器 反馈电流</v>
      </c>
      <c r="E215" s="7" t="s">
        <v>125</v>
      </c>
      <c r="F215" s="8" t="str">
        <f t="shared" si="44"/>
        <v>M4_Current</v>
      </c>
      <c r="G215" s="7" t="s">
        <v>64</v>
      </c>
      <c r="H215">
        <v>4</v>
      </c>
      <c r="I215">
        <v>250</v>
      </c>
      <c r="J215" t="s">
        <v>7030</v>
      </c>
      <c r="K215" t="str">
        <f t="shared" si="45"/>
        <v>CHP2_M4</v>
      </c>
      <c r="L215" t="s">
        <v>7031</v>
      </c>
    </row>
    <row r="216" spans="1:12">
      <c r="A216" s="7" t="str">
        <f t="shared" si="42"/>
        <v>CHP2_M5_M_BP_Motor_var</v>
      </c>
      <c r="B216" s="7" t="s">
        <v>7035</v>
      </c>
      <c r="C216" s="7">
        <f t="shared" si="43"/>
        <v>1200</v>
      </c>
      <c r="D216" s="7" t="str">
        <f>VLOOKUP(K216,编号名称索引!A:D,4,FALSE)&amp;" "&amp;L216</f>
        <v>Spare 备用 电机控制</v>
      </c>
      <c r="E216" s="7" t="s">
        <v>125</v>
      </c>
      <c r="F216" s="8" t="str">
        <f t="shared" si="44"/>
        <v>M5_M</v>
      </c>
      <c r="G216" s="7" t="s">
        <v>20</v>
      </c>
      <c r="H216">
        <v>5</v>
      </c>
      <c r="I216">
        <v>0</v>
      </c>
      <c r="J216" t="s">
        <v>7003</v>
      </c>
      <c r="K216" t="str">
        <f t="shared" si="45"/>
        <v>CHP2_M5</v>
      </c>
      <c r="L216" t="s">
        <v>7023</v>
      </c>
    </row>
    <row r="217" spans="1:12">
      <c r="A217" s="7" t="str">
        <f t="shared" si="42"/>
        <v>CHP2_M5_SetFRQ_BP_Value_var</v>
      </c>
      <c r="B217" s="7" t="s">
        <v>7035</v>
      </c>
      <c r="C217" s="7">
        <f t="shared" si="43"/>
        <v>1250</v>
      </c>
      <c r="D217" s="7" t="str">
        <f>VLOOKUP(K217,编号名称索引!A:D,4,FALSE)&amp;" "&amp;L217</f>
        <v>Spare 备用 给定频率</v>
      </c>
      <c r="E217" s="7" t="s">
        <v>125</v>
      </c>
      <c r="F217" s="8" t="str">
        <f t="shared" si="44"/>
        <v>M5_SetFRQ</v>
      </c>
      <c r="G217" s="7" t="s">
        <v>64</v>
      </c>
      <c r="H217">
        <v>5</v>
      </c>
      <c r="I217">
        <v>50</v>
      </c>
      <c r="J217" t="s">
        <v>7009</v>
      </c>
      <c r="K217" t="str">
        <f t="shared" si="45"/>
        <v>CHP2_M5</v>
      </c>
      <c r="L217" t="s">
        <v>7024</v>
      </c>
    </row>
    <row r="218" spans="1:12">
      <c r="A218" s="7" t="str">
        <f t="shared" si="42"/>
        <v>CHP2_M5_ActFRQ_BP_Value_var</v>
      </c>
      <c r="B218" s="7" t="s">
        <v>7035</v>
      </c>
      <c r="C218" s="7">
        <f t="shared" si="43"/>
        <v>1300</v>
      </c>
      <c r="D218" s="7" t="str">
        <f>VLOOKUP(K218,编号名称索引!A:D,4,FALSE)&amp;" "&amp;L218</f>
        <v>Spare 备用 反馈频率</v>
      </c>
      <c r="E218" s="7" t="s">
        <v>125</v>
      </c>
      <c r="F218" s="8" t="str">
        <f t="shared" si="44"/>
        <v>M5_ActFRQ</v>
      </c>
      <c r="G218" s="7" t="s">
        <v>64</v>
      </c>
      <c r="H218">
        <v>5</v>
      </c>
      <c r="I218">
        <v>100</v>
      </c>
      <c r="J218" t="s">
        <v>7007</v>
      </c>
      <c r="K218" t="str">
        <f t="shared" si="45"/>
        <v>CHP2_M5</v>
      </c>
      <c r="L218" t="s">
        <v>7025</v>
      </c>
    </row>
    <row r="219" spans="1:12">
      <c r="A219" s="7" t="str">
        <f t="shared" si="42"/>
        <v>CHP2_M5_Comm_BP_G120_var</v>
      </c>
      <c r="B219" s="7" t="s">
        <v>7035</v>
      </c>
      <c r="C219" s="7">
        <f t="shared" si="43"/>
        <v>1350</v>
      </c>
      <c r="D219" s="7" t="str">
        <f>VLOOKUP(K219,编号名称索引!A:D,4,FALSE)&amp;" "&amp;L219</f>
        <v>Spare 备用 变频器通讯</v>
      </c>
      <c r="E219" s="7" t="s">
        <v>125</v>
      </c>
      <c r="F219" s="8" t="str">
        <f t="shared" si="44"/>
        <v>M5_Comm</v>
      </c>
      <c r="G219" s="7" t="s">
        <v>82</v>
      </c>
      <c r="H219">
        <v>5</v>
      </c>
      <c r="I219">
        <v>150</v>
      </c>
      <c r="J219" t="s">
        <v>7026</v>
      </c>
      <c r="K219" t="str">
        <f t="shared" si="45"/>
        <v>CHP2_M5</v>
      </c>
      <c r="L219" t="s">
        <v>7027</v>
      </c>
    </row>
    <row r="220" spans="1:12">
      <c r="A220" s="7" t="str">
        <f t="shared" si="42"/>
        <v>CHP2_M5_ActRPM_BP_Value_var</v>
      </c>
      <c r="B220" s="7" t="s">
        <v>7035</v>
      </c>
      <c r="C220" s="7">
        <f t="shared" si="43"/>
        <v>1400</v>
      </c>
      <c r="D220" s="7" t="str">
        <f>VLOOKUP(K220,编号名称索引!A:D,4,FALSE)&amp;" "&amp;L220</f>
        <v>Spare 备用 反馈转速</v>
      </c>
      <c r="E220" s="7" t="s">
        <v>125</v>
      </c>
      <c r="F220" s="8" t="str">
        <f t="shared" si="44"/>
        <v>M5_ActRPM</v>
      </c>
      <c r="G220" s="7" t="s">
        <v>64</v>
      </c>
      <c r="H220">
        <v>5</v>
      </c>
      <c r="I220">
        <v>200</v>
      </c>
      <c r="J220" t="s">
        <v>7028</v>
      </c>
      <c r="K220" t="str">
        <f t="shared" si="45"/>
        <v>CHP2_M5</v>
      </c>
      <c r="L220" t="s">
        <v>7029</v>
      </c>
    </row>
    <row r="221" spans="1:12">
      <c r="A221" s="7" t="str">
        <f t="shared" si="42"/>
        <v>CHP2_M5_Current_BP_Value_var</v>
      </c>
      <c r="B221" s="7" t="s">
        <v>7035</v>
      </c>
      <c r="C221" s="7">
        <f t="shared" si="43"/>
        <v>1450</v>
      </c>
      <c r="D221" s="7" t="str">
        <f>VLOOKUP(K221,编号名称索引!A:D,4,FALSE)&amp;" "&amp;L221</f>
        <v>Spare 备用 反馈电流</v>
      </c>
      <c r="E221" s="7" t="s">
        <v>125</v>
      </c>
      <c r="F221" s="8" t="str">
        <f t="shared" si="44"/>
        <v>M5_Current</v>
      </c>
      <c r="G221" s="7" t="s">
        <v>64</v>
      </c>
      <c r="H221">
        <v>5</v>
      </c>
      <c r="I221">
        <v>250</v>
      </c>
      <c r="J221" t="s">
        <v>7030</v>
      </c>
      <c r="K221" t="str">
        <f t="shared" si="45"/>
        <v>CHP2_M5</v>
      </c>
      <c r="L221" t="s">
        <v>7031</v>
      </c>
    </row>
    <row r="222" spans="1:12">
      <c r="A222" s="7" t="str">
        <f t="shared" si="42"/>
        <v>CHP2_M6_M_BP_Motor_var</v>
      </c>
      <c r="B222" s="7" t="s">
        <v>7035</v>
      </c>
      <c r="C222" s="7">
        <f t="shared" si="43"/>
        <v>1500</v>
      </c>
      <c r="D222" s="7" t="str">
        <f>VLOOKUP(K222,编号名称索引!A:D,4,FALSE)&amp;" "&amp;L222</f>
        <v>2425+P6-M16 2#刨片机振荡器 电机控制</v>
      </c>
      <c r="E222" s="7" t="s">
        <v>125</v>
      </c>
      <c r="F222" s="8" t="str">
        <f t="shared" si="44"/>
        <v>M6_M</v>
      </c>
      <c r="G222" s="7" t="s">
        <v>20</v>
      </c>
      <c r="H222">
        <v>6</v>
      </c>
      <c r="I222">
        <v>0</v>
      </c>
      <c r="J222" t="s">
        <v>7003</v>
      </c>
      <c r="K222" t="str">
        <f t="shared" si="45"/>
        <v>CHP2_M6</v>
      </c>
      <c r="L222" t="s">
        <v>7023</v>
      </c>
    </row>
    <row r="223" spans="1:12">
      <c r="A223" s="7" t="str">
        <f t="shared" si="42"/>
        <v>CHP2_M7_M_BP_Motor_var</v>
      </c>
      <c r="B223" s="7" t="s">
        <v>7035</v>
      </c>
      <c r="C223" s="7">
        <f t="shared" ref="C223:C231" si="46">50*(H223-6)+1500</f>
        <v>1550</v>
      </c>
      <c r="D223" s="7" t="str">
        <f>VLOOKUP(K223,编号名称索引!A:D,4,FALSE)&amp;" "&amp;L223</f>
        <v>2425+P6-M17 2#刨片机油泵电机 电机控制</v>
      </c>
      <c r="E223" s="7" t="s">
        <v>125</v>
      </c>
      <c r="F223" s="8" t="str">
        <f t="shared" si="44"/>
        <v>M7_M</v>
      </c>
      <c r="G223" s="7" t="s">
        <v>20</v>
      </c>
      <c r="H223">
        <v>7</v>
      </c>
      <c r="I223">
        <v>0</v>
      </c>
      <c r="J223" t="s">
        <v>7003</v>
      </c>
      <c r="K223" t="str">
        <f t="shared" si="45"/>
        <v>CHP2_M7</v>
      </c>
      <c r="L223" t="s">
        <v>7023</v>
      </c>
    </row>
    <row r="224" spans="1:12">
      <c r="A224" s="7" t="str">
        <f t="shared" si="42"/>
        <v>CHP2_M8_M_BP_Motor_var</v>
      </c>
      <c r="B224" s="7" t="s">
        <v>7035</v>
      </c>
      <c r="C224" s="7">
        <f t="shared" si="46"/>
        <v>1600</v>
      </c>
      <c r="D224" s="7" t="str">
        <f>VLOOKUP(K224,编号名称索引!A:D,4,FALSE)&amp;" "&amp;L224</f>
        <v>2425+P6-M18 2#刨片机润滑系统电机 电机控制</v>
      </c>
      <c r="E224" s="7" t="s">
        <v>125</v>
      </c>
      <c r="F224" s="8" t="str">
        <f t="shared" si="44"/>
        <v>M8_M</v>
      </c>
      <c r="G224" s="7" t="s">
        <v>20</v>
      </c>
      <c r="H224">
        <v>8</v>
      </c>
      <c r="I224">
        <v>0</v>
      </c>
      <c r="J224" t="s">
        <v>7003</v>
      </c>
      <c r="K224" t="str">
        <f t="shared" si="45"/>
        <v>CHP2_M8</v>
      </c>
      <c r="L224" t="s">
        <v>7023</v>
      </c>
    </row>
    <row r="225" spans="1:12">
      <c r="A225" s="7" t="str">
        <f t="shared" si="42"/>
        <v>CHP2_M9_M_BP_Motor_var</v>
      </c>
      <c r="B225" s="7" t="s">
        <v>7035</v>
      </c>
      <c r="C225" s="7">
        <f t="shared" si="46"/>
        <v>1650</v>
      </c>
      <c r="D225" s="7" t="str">
        <f>VLOOKUP(K225,编号名称索引!A:D,4,FALSE)&amp;" "&amp;L225</f>
        <v>2425+P4-M4 2#刨片机重物分离电机 电机控制</v>
      </c>
      <c r="E225" s="7" t="s">
        <v>125</v>
      </c>
      <c r="F225" s="8" t="str">
        <f t="shared" si="44"/>
        <v>M9_M</v>
      </c>
      <c r="G225" s="7" t="s">
        <v>20</v>
      </c>
      <c r="H225">
        <v>9</v>
      </c>
      <c r="I225">
        <v>0</v>
      </c>
      <c r="J225" t="s">
        <v>7003</v>
      </c>
      <c r="K225" t="str">
        <f t="shared" si="45"/>
        <v>CHP2_M9</v>
      </c>
      <c r="L225" t="s">
        <v>7023</v>
      </c>
    </row>
    <row r="226" spans="1:12">
      <c r="A226" s="7" t="str">
        <f t="shared" si="42"/>
        <v>CHP2_M10_M_BP_Motor_var</v>
      </c>
      <c r="B226" s="7" t="s">
        <v>7035</v>
      </c>
      <c r="C226" s="7">
        <f t="shared" si="46"/>
        <v>1700</v>
      </c>
      <c r="D226" s="7" t="str">
        <f>VLOOKUP(K226,编号名称索引!A:D,4,FALSE)&amp;" "&amp;L226</f>
        <v>2425+P4-M5 2#刨片机磁选电机 电机控制</v>
      </c>
      <c r="E226" s="7" t="s">
        <v>125</v>
      </c>
      <c r="F226" s="8" t="str">
        <f t="shared" si="44"/>
        <v>M10_M</v>
      </c>
      <c r="G226" s="7" t="s">
        <v>20</v>
      </c>
      <c r="H226">
        <v>10</v>
      </c>
      <c r="I226">
        <v>0</v>
      </c>
      <c r="J226" t="s">
        <v>7003</v>
      </c>
      <c r="K226" t="str">
        <f t="shared" si="45"/>
        <v>CHP2_M10</v>
      </c>
      <c r="L226" t="s">
        <v>7023</v>
      </c>
    </row>
    <row r="227" spans="1:12">
      <c r="A227" s="7" t="str">
        <f t="shared" si="42"/>
        <v>CHP2_M11_M_BP_Motor_var</v>
      </c>
      <c r="B227" s="7" t="s">
        <v>7035</v>
      </c>
      <c r="C227" s="7">
        <f t="shared" si="46"/>
        <v>1750</v>
      </c>
      <c r="D227" s="7" t="str">
        <f>VLOOKUP(K227,编号名称索引!A:D,4,FALSE)&amp;" "&amp;L227</f>
        <v>2425+P6-M6 2#刨片机分料电机 电机控制</v>
      </c>
      <c r="E227" s="7" t="s">
        <v>125</v>
      </c>
      <c r="F227" s="8" t="str">
        <f t="shared" si="44"/>
        <v>M11_M</v>
      </c>
      <c r="G227" s="7" t="s">
        <v>20</v>
      </c>
      <c r="H227">
        <v>11</v>
      </c>
      <c r="I227">
        <v>0</v>
      </c>
      <c r="J227" t="s">
        <v>7003</v>
      </c>
      <c r="K227" t="str">
        <f t="shared" si="45"/>
        <v>CHP2_M11</v>
      </c>
      <c r="L227" t="s">
        <v>7023</v>
      </c>
    </row>
    <row r="228" spans="1:12">
      <c r="A228" s="7" t="str">
        <f t="shared" si="42"/>
        <v>CHP2_M12_M_BP_Motor_var</v>
      </c>
      <c r="B228" s="7" t="s">
        <v>7035</v>
      </c>
      <c r="C228" s="7">
        <f t="shared" si="46"/>
        <v>1800</v>
      </c>
      <c r="D228" s="7" t="str">
        <f>VLOOKUP(K228,编号名称索引!A:D,4,FALSE)&amp;" "&amp;L228</f>
        <v>2425+P4-M6 2#刨片机润滑油冷却风扇 电机控制</v>
      </c>
      <c r="E228" s="7" t="s">
        <v>125</v>
      </c>
      <c r="F228" s="8" t="str">
        <f t="shared" si="44"/>
        <v>M12_M</v>
      </c>
      <c r="G228" s="7" t="s">
        <v>20</v>
      </c>
      <c r="H228">
        <v>12</v>
      </c>
      <c r="I228">
        <v>0</v>
      </c>
      <c r="J228" t="s">
        <v>7003</v>
      </c>
      <c r="K228" t="str">
        <f t="shared" si="45"/>
        <v>CHP2_M12</v>
      </c>
      <c r="L228" t="s">
        <v>7023</v>
      </c>
    </row>
    <row r="229" spans="1:12">
      <c r="A229" s="7" t="str">
        <f t="shared" si="42"/>
        <v>CHP2_M13_M_BP_Motor_var</v>
      </c>
      <c r="B229" s="7" t="s">
        <v>7035</v>
      </c>
      <c r="C229" s="7">
        <f t="shared" si="46"/>
        <v>1850</v>
      </c>
      <c r="D229" s="7" t="str">
        <f>VLOOKUP(K229,编号名称索引!A:D,4,FALSE)&amp;" "&amp;L229</f>
        <v>2425+P4-FH1 2#刨片机润滑油加热器 电机控制</v>
      </c>
      <c r="E229" s="7" t="s">
        <v>125</v>
      </c>
      <c r="F229" s="8" t="str">
        <f t="shared" si="44"/>
        <v>M13_M</v>
      </c>
      <c r="G229" s="7" t="s">
        <v>20</v>
      </c>
      <c r="H229">
        <v>13</v>
      </c>
      <c r="I229">
        <v>0</v>
      </c>
      <c r="J229" t="s">
        <v>7003</v>
      </c>
      <c r="K229" t="str">
        <f t="shared" si="45"/>
        <v>CHP2_M13</v>
      </c>
      <c r="L229" t="s">
        <v>7023</v>
      </c>
    </row>
    <row r="230" spans="1:12">
      <c r="A230" s="7" t="str">
        <f t="shared" si="42"/>
        <v>CHP2_M14_M_BP_Motor_var</v>
      </c>
      <c r="B230" s="7" t="s">
        <v>7035</v>
      </c>
      <c r="C230" s="7">
        <f t="shared" si="46"/>
        <v>1900</v>
      </c>
      <c r="D230" s="7" t="str">
        <f>VLOOKUP(K230,编号名称索引!A:D,4,FALSE)&amp;" "&amp;L230</f>
        <v>Spare 备用 电机控制</v>
      </c>
      <c r="E230" s="7" t="s">
        <v>125</v>
      </c>
      <c r="F230" s="8" t="str">
        <f t="shared" si="44"/>
        <v>M14_M</v>
      </c>
      <c r="G230" s="7" t="s">
        <v>20</v>
      </c>
      <c r="H230">
        <v>14</v>
      </c>
      <c r="I230">
        <v>0</v>
      </c>
      <c r="J230" t="s">
        <v>7003</v>
      </c>
      <c r="K230" t="str">
        <f t="shared" si="45"/>
        <v>CHP2_M14</v>
      </c>
      <c r="L230" t="s">
        <v>7023</v>
      </c>
    </row>
    <row r="231" spans="1:12">
      <c r="A231" s="7" t="str">
        <f t="shared" si="42"/>
        <v>CHP2_M15_M_BP_Motor_var</v>
      </c>
      <c r="B231" s="7" t="s">
        <v>7035</v>
      </c>
      <c r="C231" s="7">
        <f t="shared" si="46"/>
        <v>1950</v>
      </c>
      <c r="D231" s="7" t="str">
        <f>VLOOKUP(K231,编号名称索引!A:D,4,FALSE)&amp;" "&amp;L231</f>
        <v>Spare 备用 电机控制</v>
      </c>
      <c r="E231" s="7" t="s">
        <v>125</v>
      </c>
      <c r="F231" s="8" t="str">
        <f t="shared" si="44"/>
        <v>M15_M</v>
      </c>
      <c r="G231" s="7" t="s">
        <v>20</v>
      </c>
      <c r="H231">
        <v>15</v>
      </c>
      <c r="I231">
        <v>0</v>
      </c>
      <c r="J231" t="s">
        <v>7003</v>
      </c>
      <c r="K231" t="str">
        <f t="shared" si="45"/>
        <v>CHP2_M15</v>
      </c>
      <c r="L231" t="s">
        <v>7023</v>
      </c>
    </row>
    <row r="232" spans="1:11">
      <c r="A232" s="7" t="str">
        <f t="shared" si="42"/>
        <v>CHP2_S1_BP_Value_var</v>
      </c>
      <c r="B232" s="7" t="s">
        <v>7036</v>
      </c>
      <c r="C232" s="7">
        <f t="shared" ref="C232:C239" si="47">50*(H232-1)</f>
        <v>0</v>
      </c>
      <c r="D232" s="7" t="str">
        <f>VLOOKUP(K232,编号名称索引!A:D,4,FALSE)&amp;" "&amp;L232</f>
        <v>2#刨片机润滑站压力 </v>
      </c>
      <c r="E232" s="7" t="s">
        <v>125</v>
      </c>
      <c r="F232" t="str">
        <f t="shared" ref="F232:F239" si="48">"S"&amp;H232</f>
        <v>S1</v>
      </c>
      <c r="G232" s="7" t="s">
        <v>64</v>
      </c>
      <c r="H232">
        <v>1</v>
      </c>
      <c r="K232" t="str">
        <f t="shared" ref="K232:K239" si="49">E232&amp;"_S"&amp;H232</f>
        <v>CHP2_S1</v>
      </c>
    </row>
    <row r="233" spans="1:11">
      <c r="A233" s="7" t="str">
        <f t="shared" si="42"/>
        <v>CHP2_S2_BP_Value_var</v>
      </c>
      <c r="B233" s="7" t="s">
        <v>7036</v>
      </c>
      <c r="C233" s="7">
        <f t="shared" si="47"/>
        <v>50</v>
      </c>
      <c r="D233" s="7" t="str">
        <f>VLOOKUP(K233,编号名称索引!A:D,4,FALSE)&amp;" "&amp;L233</f>
        <v>2#刨片机润滑站1#过滤器压差传感器 </v>
      </c>
      <c r="E233" s="7" t="s">
        <v>125</v>
      </c>
      <c r="F233" t="str">
        <f t="shared" si="48"/>
        <v>S2</v>
      </c>
      <c r="G233" s="7" t="s">
        <v>64</v>
      </c>
      <c r="H233">
        <v>2</v>
      </c>
      <c r="K233" t="str">
        <f t="shared" si="49"/>
        <v>CHP2_S2</v>
      </c>
    </row>
    <row r="234" spans="1:11">
      <c r="A234" s="7" t="str">
        <f t="shared" si="42"/>
        <v>CHP2_S3_BP_Value_var</v>
      </c>
      <c r="B234" s="7" t="s">
        <v>7036</v>
      </c>
      <c r="C234" s="7">
        <f t="shared" si="47"/>
        <v>100</v>
      </c>
      <c r="D234" s="7" t="str">
        <f>VLOOKUP(K234,编号名称索引!A:D,4,FALSE)&amp;" "&amp;L234</f>
        <v>2#刨片机润滑站2#过滤器压差传感器 </v>
      </c>
      <c r="E234" s="7" t="s">
        <v>125</v>
      </c>
      <c r="F234" t="str">
        <f t="shared" si="48"/>
        <v>S3</v>
      </c>
      <c r="G234" s="7" t="s">
        <v>64</v>
      </c>
      <c r="H234">
        <v>3</v>
      </c>
      <c r="K234" t="str">
        <f t="shared" si="49"/>
        <v>CHP2_S3</v>
      </c>
    </row>
    <row r="235" spans="1:11">
      <c r="A235" s="7" t="str">
        <f t="shared" si="42"/>
        <v>CHP2_S4_BP_Value_var</v>
      </c>
      <c r="B235" s="7" t="s">
        <v>7036</v>
      </c>
      <c r="C235" s="7">
        <f t="shared" si="47"/>
        <v>150</v>
      </c>
      <c r="D235" s="7" t="str">
        <f>VLOOKUP(K235,编号名称索引!A:D,4,FALSE)&amp;" "&amp;L235</f>
        <v>2#刨片机振动传感器 </v>
      </c>
      <c r="E235" s="7" t="s">
        <v>125</v>
      </c>
      <c r="F235" t="str">
        <f t="shared" si="48"/>
        <v>S4</v>
      </c>
      <c r="G235" s="7" t="s">
        <v>64</v>
      </c>
      <c r="H235">
        <v>4</v>
      </c>
      <c r="K235" t="str">
        <f t="shared" si="49"/>
        <v>CHP2_S4</v>
      </c>
    </row>
    <row r="236" spans="1:11">
      <c r="A236" s="7" t="str">
        <f t="shared" si="42"/>
        <v>CHP2_S5_BP_Value_var</v>
      </c>
      <c r="B236" s="7" t="s">
        <v>7036</v>
      </c>
      <c r="C236" s="7">
        <f t="shared" si="47"/>
        <v>200</v>
      </c>
      <c r="D236" s="7" t="str">
        <f>VLOOKUP(K236,编号名称索引!A:D,4,FALSE)&amp;" "&amp;L236</f>
        <v>2#刨片机润滑站温度 </v>
      </c>
      <c r="E236" s="7" t="s">
        <v>125</v>
      </c>
      <c r="F236" t="str">
        <f t="shared" si="48"/>
        <v>S5</v>
      </c>
      <c r="G236" s="7" t="s">
        <v>64</v>
      </c>
      <c r="H236">
        <v>5</v>
      </c>
      <c r="K236" t="str">
        <f t="shared" si="49"/>
        <v>CHP2_S5</v>
      </c>
    </row>
    <row r="237" spans="1:11">
      <c r="A237" s="7" t="str">
        <f t="shared" si="42"/>
        <v>CHP2_S6_BP_Value_var</v>
      </c>
      <c r="B237" s="7" t="s">
        <v>7036</v>
      </c>
      <c r="C237" s="7">
        <f t="shared" si="47"/>
        <v>250</v>
      </c>
      <c r="D237" s="7" t="str">
        <f>VLOOKUP(K237,编号名称索引!A:D,4,FALSE)&amp;" "&amp;L237</f>
        <v>2#刨片机主机轴承温度传感器1# </v>
      </c>
      <c r="E237" s="7" t="s">
        <v>125</v>
      </c>
      <c r="F237" t="str">
        <f t="shared" si="48"/>
        <v>S6</v>
      </c>
      <c r="G237" s="7" t="s">
        <v>64</v>
      </c>
      <c r="H237">
        <v>6</v>
      </c>
      <c r="K237" t="str">
        <f t="shared" si="49"/>
        <v>CHP2_S6</v>
      </c>
    </row>
    <row r="238" spans="1:11">
      <c r="A238" s="7" t="str">
        <f t="shared" si="42"/>
        <v>CHP2_S7_BP_Value_var</v>
      </c>
      <c r="B238" s="7" t="s">
        <v>7036</v>
      </c>
      <c r="C238" s="7">
        <f t="shared" si="47"/>
        <v>300</v>
      </c>
      <c r="D238" s="7" t="str">
        <f>VLOOKUP(K238,编号名称索引!A:D,4,FALSE)&amp;" "&amp;L238</f>
        <v>2#刨片机主机轴承温度传感器2# </v>
      </c>
      <c r="E238" s="7" t="s">
        <v>125</v>
      </c>
      <c r="F238" t="str">
        <f t="shared" si="48"/>
        <v>S7</v>
      </c>
      <c r="G238" s="7" t="s">
        <v>64</v>
      </c>
      <c r="H238">
        <v>7</v>
      </c>
      <c r="K238" t="str">
        <f t="shared" si="49"/>
        <v>CHP2_S7</v>
      </c>
    </row>
    <row r="239" spans="1:11">
      <c r="A239" s="7" t="str">
        <f t="shared" si="42"/>
        <v>CHP2_S8_BP_Value_var</v>
      </c>
      <c r="B239" s="7" t="s">
        <v>7036</v>
      </c>
      <c r="C239" s="7">
        <f t="shared" si="47"/>
        <v>350</v>
      </c>
      <c r="D239" s="7" t="str">
        <f>VLOOKUP(K239,编号名称索引!A:D,4,FALSE)&amp;" "&amp;L239</f>
        <v>2#刨片机主电机轴承温度传感器 </v>
      </c>
      <c r="E239" s="7" t="s">
        <v>125</v>
      </c>
      <c r="F239" t="str">
        <f t="shared" si="48"/>
        <v>S8</v>
      </c>
      <c r="G239" s="7" t="s">
        <v>64</v>
      </c>
      <c r="H239">
        <v>8</v>
      </c>
      <c r="K239" t="str">
        <f t="shared" si="49"/>
        <v>CHP2_S8</v>
      </c>
    </row>
    <row r="240" spans="1:11">
      <c r="A240" s="7" t="str">
        <f t="shared" si="42"/>
        <v>CHP2_V1_BP_Valve_var</v>
      </c>
      <c r="B240" s="7" t="s">
        <v>7037</v>
      </c>
      <c r="C240" s="7">
        <f t="shared" ref="C240:C243" si="50">10*(H240-1)</f>
        <v>0</v>
      </c>
      <c r="D240" s="7" t="str">
        <f>VLOOKUP(K240,编号名称索引!A:D,4,FALSE)&amp;" "&amp;L240</f>
        <v>2#刨片机刀环电磁阀(刀环缩回与顶出) </v>
      </c>
      <c r="E240" s="7" t="s">
        <v>125</v>
      </c>
      <c r="F240" t="str">
        <f t="shared" ref="F240:F243" si="51">"V"&amp;H240</f>
        <v>V1</v>
      </c>
      <c r="G240" s="7" t="s">
        <v>108</v>
      </c>
      <c r="H240">
        <v>1</v>
      </c>
      <c r="K240" t="str">
        <f t="shared" ref="K240:K243" si="52">E240&amp;"_V"&amp;H240</f>
        <v>CHP2_V1</v>
      </c>
    </row>
    <row r="241" spans="1:11">
      <c r="A241" s="7" t="str">
        <f t="shared" si="42"/>
        <v>CHP2_V2_BP_Valve_var</v>
      </c>
      <c r="B241" s="7" t="s">
        <v>7037</v>
      </c>
      <c r="C241" s="7">
        <f t="shared" si="50"/>
        <v>10</v>
      </c>
      <c r="D241" s="7" t="str">
        <f>VLOOKUP(K241,编号名称索引!A:D,4,FALSE)&amp;" "&amp;L241</f>
        <v>2#刨片机刹车电磁阀 </v>
      </c>
      <c r="E241" s="7" t="s">
        <v>125</v>
      </c>
      <c r="F241" t="str">
        <f t="shared" si="51"/>
        <v>V2</v>
      </c>
      <c r="G241" s="7" t="s">
        <v>108</v>
      </c>
      <c r="H241">
        <v>2</v>
      </c>
      <c r="K241" t="str">
        <f t="shared" si="52"/>
        <v>CHP2_V2</v>
      </c>
    </row>
    <row r="242" spans="1:11">
      <c r="A242" s="7" t="str">
        <f t="shared" si="42"/>
        <v>CHP2_V3_BP_Valve_var</v>
      </c>
      <c r="B242" s="7" t="s">
        <v>7037</v>
      </c>
      <c r="C242" s="7">
        <f t="shared" si="50"/>
        <v>20</v>
      </c>
      <c r="D242" s="7" t="str">
        <f>VLOOKUP(K242,编号名称索引!A:D,4,FALSE)&amp;" "&amp;L242</f>
        <v>2#刨片机电磁门锁电磁阀 </v>
      </c>
      <c r="E242" s="7" t="s">
        <v>125</v>
      </c>
      <c r="F242" t="str">
        <f t="shared" si="51"/>
        <v>V3</v>
      </c>
      <c r="G242" s="7" t="s">
        <v>108</v>
      </c>
      <c r="H242">
        <v>3</v>
      </c>
      <c r="K242" t="str">
        <f t="shared" si="52"/>
        <v>CHP2_V3</v>
      </c>
    </row>
    <row r="243" spans="1:11">
      <c r="A243" s="7" t="str">
        <f t="shared" si="42"/>
        <v>CHP2_V4_BP_Valve_var</v>
      </c>
      <c r="B243" s="7" t="s">
        <v>7037</v>
      </c>
      <c r="C243" s="7">
        <f t="shared" si="50"/>
        <v>30</v>
      </c>
      <c r="D243" s="7" t="str">
        <f>VLOOKUP(K243,编号名称索引!A:D,4,FALSE)&amp;" "&amp;L243</f>
        <v>2#刨片机油缸锁 </v>
      </c>
      <c r="E243" s="7" t="s">
        <v>125</v>
      </c>
      <c r="F243" t="str">
        <f t="shared" si="51"/>
        <v>V4</v>
      </c>
      <c r="G243" s="7" t="s">
        <v>108</v>
      </c>
      <c r="H243">
        <v>4</v>
      </c>
      <c r="K243" t="str">
        <f t="shared" si="52"/>
        <v>CHP2_V4</v>
      </c>
    </row>
    <row r="244" spans="1:7">
      <c r="A244" s="7" t="str">
        <f t="shared" si="42"/>
        <v>CHP2_Ctrl_BP_C_Struct</v>
      </c>
      <c r="B244" s="7" t="s">
        <v>7038</v>
      </c>
      <c r="C244" s="7">
        <v>0</v>
      </c>
      <c r="D244" s="7" t="str">
        <f>RIGHT(E244,1)&amp;"#刨片机控制"</f>
        <v>2#刨片机控制</v>
      </c>
      <c r="E244" s="7" t="s">
        <v>125</v>
      </c>
      <c r="F244" t="s">
        <v>116</v>
      </c>
      <c r="G244" t="s">
        <v>118</v>
      </c>
    </row>
    <row r="245" customFormat="1" spans="1:12">
      <c r="A245" s="7" t="str">
        <f t="shared" si="42"/>
        <v>CHP3_M1_M_BP_Motor_var</v>
      </c>
      <c r="B245" s="7" t="s">
        <v>7039</v>
      </c>
      <c r="C245" s="7">
        <f t="shared" ref="C245:C275" si="53">300*(H245-1)+I245</f>
        <v>0</v>
      </c>
      <c r="D245" s="7" t="str">
        <f>VLOOKUP(K245,编号名称索引!A:D,4,FALSE)&amp;" "&amp;L245</f>
        <v>2435+P10-M1 3#环式刨片机 电机控制</v>
      </c>
      <c r="E245" s="7" t="s">
        <v>126</v>
      </c>
      <c r="F245" s="8" t="str">
        <f t="shared" ref="F245:F284" si="54">"M"&amp;H245&amp;"_"&amp;J245</f>
        <v>M1_M</v>
      </c>
      <c r="G245" s="7" t="s">
        <v>20</v>
      </c>
      <c r="H245">
        <v>1</v>
      </c>
      <c r="I245">
        <v>0</v>
      </c>
      <c r="J245" t="s">
        <v>7003</v>
      </c>
      <c r="K245" t="str">
        <f t="shared" ref="K245:K284" si="55">E245&amp;"_M"&amp;H245</f>
        <v>CHP3_M1</v>
      </c>
      <c r="L245" t="s">
        <v>7023</v>
      </c>
    </row>
    <row r="246" customFormat="1" spans="1:12">
      <c r="A246" s="7" t="str">
        <f t="shared" si="42"/>
        <v>CHP3_M1_SetFRQ_BP_Value_var</v>
      </c>
      <c r="B246" s="7" t="s">
        <v>7039</v>
      </c>
      <c r="C246" s="7">
        <f t="shared" si="53"/>
        <v>50</v>
      </c>
      <c r="D246" s="7" t="str">
        <f>VLOOKUP(K246,编号名称索引!A:D,4,FALSE)&amp;" "&amp;L246</f>
        <v>2435+P10-M1 3#环式刨片机 给定频率</v>
      </c>
      <c r="E246" s="7" t="s">
        <v>126</v>
      </c>
      <c r="F246" s="8" t="str">
        <f t="shared" si="54"/>
        <v>M1_SetFRQ</v>
      </c>
      <c r="G246" s="7" t="s">
        <v>64</v>
      </c>
      <c r="H246">
        <v>1</v>
      </c>
      <c r="I246">
        <v>50</v>
      </c>
      <c r="J246" t="s">
        <v>7009</v>
      </c>
      <c r="K246" t="str">
        <f t="shared" si="55"/>
        <v>CHP3_M1</v>
      </c>
      <c r="L246" t="s">
        <v>7024</v>
      </c>
    </row>
    <row r="247" customFormat="1" spans="1:12">
      <c r="A247" s="7" t="str">
        <f t="shared" si="42"/>
        <v>CHP3_M1_ActFRQ_BP_Value_var</v>
      </c>
      <c r="B247" s="7" t="s">
        <v>7039</v>
      </c>
      <c r="C247" s="7">
        <f t="shared" si="53"/>
        <v>100</v>
      </c>
      <c r="D247" s="7" t="str">
        <f>VLOOKUP(K247,编号名称索引!A:D,4,FALSE)&amp;" "&amp;L247</f>
        <v>2435+P10-M1 3#环式刨片机 反馈频率</v>
      </c>
      <c r="E247" s="7" t="s">
        <v>126</v>
      </c>
      <c r="F247" s="8" t="str">
        <f t="shared" si="54"/>
        <v>M1_ActFRQ</v>
      </c>
      <c r="G247" s="7" t="s">
        <v>64</v>
      </c>
      <c r="H247">
        <v>1</v>
      </c>
      <c r="I247">
        <v>100</v>
      </c>
      <c r="J247" t="s">
        <v>7007</v>
      </c>
      <c r="K247" t="str">
        <f t="shared" si="55"/>
        <v>CHP3_M1</v>
      </c>
      <c r="L247" t="s">
        <v>7025</v>
      </c>
    </row>
    <row r="248" customFormat="1" spans="1:12">
      <c r="A248" s="7" t="str">
        <f t="shared" si="42"/>
        <v>CHP3_M1_Comm_BP_G120_var</v>
      </c>
      <c r="B248" s="7" t="s">
        <v>7039</v>
      </c>
      <c r="C248" s="7">
        <f t="shared" si="53"/>
        <v>150</v>
      </c>
      <c r="D248" s="7" t="str">
        <f>VLOOKUP(K248,编号名称索引!A:D,4,FALSE)&amp;" "&amp;L248</f>
        <v>2435+P10-M1 3#环式刨片机 变频器通讯</v>
      </c>
      <c r="E248" s="7" t="s">
        <v>126</v>
      </c>
      <c r="F248" s="8" t="str">
        <f t="shared" si="54"/>
        <v>M1_Comm</v>
      </c>
      <c r="G248" s="7" t="s">
        <v>82</v>
      </c>
      <c r="H248">
        <v>1</v>
      </c>
      <c r="I248">
        <v>150</v>
      </c>
      <c r="J248" t="s">
        <v>7026</v>
      </c>
      <c r="K248" t="str">
        <f t="shared" si="55"/>
        <v>CHP3_M1</v>
      </c>
      <c r="L248" t="s">
        <v>7027</v>
      </c>
    </row>
    <row r="249" customFormat="1" spans="1:12">
      <c r="A249" s="7" t="str">
        <f t="shared" si="42"/>
        <v>CHP3_M1_ActRPM_BP_Value_var</v>
      </c>
      <c r="B249" s="7" t="s">
        <v>7039</v>
      </c>
      <c r="C249" s="7">
        <f t="shared" si="53"/>
        <v>200</v>
      </c>
      <c r="D249" s="7" t="str">
        <f>VLOOKUP(K249,编号名称索引!A:D,4,FALSE)&amp;" "&amp;L249</f>
        <v>2435+P10-M1 3#环式刨片机 反馈转速</v>
      </c>
      <c r="E249" s="7" t="s">
        <v>126</v>
      </c>
      <c r="F249" s="8" t="str">
        <f t="shared" si="54"/>
        <v>M1_ActRPM</v>
      </c>
      <c r="G249" s="7" t="s">
        <v>64</v>
      </c>
      <c r="H249">
        <v>1</v>
      </c>
      <c r="I249">
        <v>200</v>
      </c>
      <c r="J249" t="s">
        <v>7028</v>
      </c>
      <c r="K249" t="str">
        <f t="shared" si="55"/>
        <v>CHP3_M1</v>
      </c>
      <c r="L249" t="s">
        <v>7029</v>
      </c>
    </row>
    <row r="250" customFormat="1" spans="1:12">
      <c r="A250" s="7" t="str">
        <f t="shared" si="42"/>
        <v>CHP3_M1_Current_BP_Value_var</v>
      </c>
      <c r="B250" s="7" t="s">
        <v>7039</v>
      </c>
      <c r="C250" s="7">
        <f t="shared" si="53"/>
        <v>250</v>
      </c>
      <c r="D250" s="7" t="str">
        <f>VLOOKUP(K250,编号名称索引!A:D,4,FALSE)&amp;" "&amp;L250</f>
        <v>2435+P10-M1 3#环式刨片机 反馈电流</v>
      </c>
      <c r="E250" s="7" t="s">
        <v>126</v>
      </c>
      <c r="F250" s="8" t="str">
        <f t="shared" si="54"/>
        <v>M1_Current</v>
      </c>
      <c r="G250" s="7" t="s">
        <v>64</v>
      </c>
      <c r="H250">
        <v>1</v>
      </c>
      <c r="I250">
        <v>250</v>
      </c>
      <c r="J250" t="s">
        <v>7030</v>
      </c>
      <c r="K250" t="str">
        <f t="shared" si="55"/>
        <v>CHP3_M1</v>
      </c>
      <c r="L250" t="s">
        <v>7031</v>
      </c>
    </row>
    <row r="251" customFormat="1" spans="1:12">
      <c r="A251" s="7" t="str">
        <f t="shared" si="42"/>
        <v>CHP3_M2_M_BP_Motor_var</v>
      </c>
      <c r="B251" s="7" t="s">
        <v>7039</v>
      </c>
      <c r="C251" s="7">
        <f t="shared" si="53"/>
        <v>300</v>
      </c>
      <c r="D251" s="7" t="str">
        <f>VLOOKUP(K251,编号名称索引!A:D,4,FALSE)&amp;" "&amp;L251</f>
        <v>2432+P5-M5 刨片机料仓3#出料螺旋A 电机控制</v>
      </c>
      <c r="E251" s="7" t="s">
        <v>126</v>
      </c>
      <c r="F251" s="8" t="str">
        <f t="shared" si="54"/>
        <v>M2_M</v>
      </c>
      <c r="G251" s="7" t="s">
        <v>20</v>
      </c>
      <c r="H251">
        <v>2</v>
      </c>
      <c r="I251">
        <v>0</v>
      </c>
      <c r="J251" t="s">
        <v>7003</v>
      </c>
      <c r="K251" t="str">
        <f t="shared" si="55"/>
        <v>CHP3_M2</v>
      </c>
      <c r="L251" t="s">
        <v>7023</v>
      </c>
    </row>
    <row r="252" customFormat="1" spans="1:12">
      <c r="A252" s="7" t="str">
        <f t="shared" si="42"/>
        <v>CHP3_M2_SetFRQ_BP_Value_var</v>
      </c>
      <c r="B252" s="7" t="s">
        <v>7039</v>
      </c>
      <c r="C252" s="7">
        <f t="shared" si="53"/>
        <v>350</v>
      </c>
      <c r="D252" s="7" t="str">
        <f>VLOOKUP(K252,编号名称索引!A:D,4,FALSE)&amp;" "&amp;L252</f>
        <v>2432+P5-M5 刨片机料仓3#出料螺旋A 给定频率</v>
      </c>
      <c r="E252" s="7" t="s">
        <v>126</v>
      </c>
      <c r="F252" s="8" t="str">
        <f t="shared" si="54"/>
        <v>M2_SetFRQ</v>
      </c>
      <c r="G252" s="7" t="s">
        <v>64</v>
      </c>
      <c r="H252">
        <v>2</v>
      </c>
      <c r="I252">
        <v>50</v>
      </c>
      <c r="J252" t="s">
        <v>7009</v>
      </c>
      <c r="K252" t="str">
        <f t="shared" si="55"/>
        <v>CHP3_M2</v>
      </c>
      <c r="L252" t="s">
        <v>7024</v>
      </c>
    </row>
    <row r="253" customFormat="1" spans="1:12">
      <c r="A253" s="7" t="str">
        <f t="shared" si="42"/>
        <v>CHP3_M2_ActFRQ_BP_Value_var</v>
      </c>
      <c r="B253" s="7" t="s">
        <v>7039</v>
      </c>
      <c r="C253" s="7">
        <f t="shared" si="53"/>
        <v>400</v>
      </c>
      <c r="D253" s="7" t="str">
        <f>VLOOKUP(K253,编号名称索引!A:D,4,FALSE)&amp;" "&amp;L253</f>
        <v>2432+P5-M5 刨片机料仓3#出料螺旋A 反馈频率</v>
      </c>
      <c r="E253" s="7" t="s">
        <v>126</v>
      </c>
      <c r="F253" s="8" t="str">
        <f t="shared" si="54"/>
        <v>M2_ActFRQ</v>
      </c>
      <c r="G253" s="7" t="s">
        <v>64</v>
      </c>
      <c r="H253">
        <v>2</v>
      </c>
      <c r="I253">
        <v>100</v>
      </c>
      <c r="J253" t="s">
        <v>7007</v>
      </c>
      <c r="K253" t="str">
        <f t="shared" si="55"/>
        <v>CHP3_M2</v>
      </c>
      <c r="L253" t="s">
        <v>7025</v>
      </c>
    </row>
    <row r="254" customFormat="1" spans="1:12">
      <c r="A254" s="7" t="str">
        <f t="shared" si="42"/>
        <v>CHP3_M2_Comm_BP_G120_var</v>
      </c>
      <c r="B254" s="7" t="s">
        <v>7039</v>
      </c>
      <c r="C254" s="7">
        <f t="shared" si="53"/>
        <v>450</v>
      </c>
      <c r="D254" s="7" t="str">
        <f>VLOOKUP(K254,编号名称索引!A:D,4,FALSE)&amp;" "&amp;L254</f>
        <v>2432+P5-M5 刨片机料仓3#出料螺旋A 变频器通讯</v>
      </c>
      <c r="E254" s="7" t="s">
        <v>126</v>
      </c>
      <c r="F254" s="8" t="str">
        <f t="shared" si="54"/>
        <v>M2_Comm</v>
      </c>
      <c r="G254" s="7" t="s">
        <v>82</v>
      </c>
      <c r="H254">
        <v>2</v>
      </c>
      <c r="I254">
        <v>150</v>
      </c>
      <c r="J254" t="s">
        <v>7026</v>
      </c>
      <c r="K254" t="str">
        <f t="shared" si="55"/>
        <v>CHP3_M2</v>
      </c>
      <c r="L254" t="s">
        <v>7027</v>
      </c>
    </row>
    <row r="255" customFormat="1" spans="1:12">
      <c r="A255" s="7" t="str">
        <f t="shared" ref="A255:A318" si="56">E255&amp;"_"&amp;F255&amp;"_"&amp;G255</f>
        <v>CHP3_M2_ActRPM_BP_Value_var</v>
      </c>
      <c r="B255" s="7" t="s">
        <v>7039</v>
      </c>
      <c r="C255" s="7">
        <f t="shared" si="53"/>
        <v>500</v>
      </c>
      <c r="D255" s="7" t="str">
        <f>VLOOKUP(K255,编号名称索引!A:D,4,FALSE)&amp;" "&amp;L255</f>
        <v>2432+P5-M5 刨片机料仓3#出料螺旋A 反馈转速</v>
      </c>
      <c r="E255" s="7" t="s">
        <v>126</v>
      </c>
      <c r="F255" s="8" t="str">
        <f t="shared" si="54"/>
        <v>M2_ActRPM</v>
      </c>
      <c r="G255" s="7" t="s">
        <v>64</v>
      </c>
      <c r="H255">
        <v>2</v>
      </c>
      <c r="I255">
        <v>200</v>
      </c>
      <c r="J255" t="s">
        <v>7028</v>
      </c>
      <c r="K255" t="str">
        <f t="shared" si="55"/>
        <v>CHP3_M2</v>
      </c>
      <c r="L255" t="s">
        <v>7029</v>
      </c>
    </row>
    <row r="256" customFormat="1" spans="1:12">
      <c r="A256" s="7" t="str">
        <f t="shared" si="56"/>
        <v>CHP3_M2_Current_BP_Value_var</v>
      </c>
      <c r="B256" s="7" t="s">
        <v>7039</v>
      </c>
      <c r="C256" s="7">
        <f t="shared" si="53"/>
        <v>550</v>
      </c>
      <c r="D256" s="7" t="str">
        <f>VLOOKUP(K256,编号名称索引!A:D,4,FALSE)&amp;" "&amp;L256</f>
        <v>2432+P5-M5 刨片机料仓3#出料螺旋A 反馈电流</v>
      </c>
      <c r="E256" s="7" t="s">
        <v>126</v>
      </c>
      <c r="F256" s="8" t="str">
        <f t="shared" si="54"/>
        <v>M2_Current</v>
      </c>
      <c r="G256" s="7" t="s">
        <v>64</v>
      </c>
      <c r="H256">
        <v>2</v>
      </c>
      <c r="I256">
        <v>250</v>
      </c>
      <c r="J256" t="s">
        <v>7030</v>
      </c>
      <c r="K256" t="str">
        <f t="shared" si="55"/>
        <v>CHP3_M2</v>
      </c>
      <c r="L256" t="s">
        <v>7031</v>
      </c>
    </row>
    <row r="257" customFormat="1" spans="1:12">
      <c r="A257" s="7" t="str">
        <f t="shared" si="56"/>
        <v>CHP3_M3_M_BP_Motor_var</v>
      </c>
      <c r="B257" s="7" t="s">
        <v>7039</v>
      </c>
      <c r="C257" s="7">
        <f t="shared" si="53"/>
        <v>600</v>
      </c>
      <c r="D257" s="7" t="str">
        <f>VLOOKUP(K257,编号名称索引!A:D,4,FALSE)&amp;" "&amp;L257</f>
        <v>2432+P5-M6 刨片机料仓3#出料螺旋B 电机控制</v>
      </c>
      <c r="E257" s="7" t="s">
        <v>126</v>
      </c>
      <c r="F257" s="8" t="str">
        <f t="shared" si="54"/>
        <v>M3_M</v>
      </c>
      <c r="G257" s="7" t="s">
        <v>20</v>
      </c>
      <c r="H257">
        <v>3</v>
      </c>
      <c r="I257">
        <v>0</v>
      </c>
      <c r="J257" t="s">
        <v>7003</v>
      </c>
      <c r="K257" t="str">
        <f t="shared" si="55"/>
        <v>CHP3_M3</v>
      </c>
      <c r="L257" t="s">
        <v>7023</v>
      </c>
    </row>
    <row r="258" customFormat="1" spans="1:12">
      <c r="A258" s="7" t="str">
        <f t="shared" si="56"/>
        <v>CHP3_M3_SetFRQ_BP_Value_var</v>
      </c>
      <c r="B258" s="7" t="s">
        <v>7039</v>
      </c>
      <c r="C258" s="7">
        <f t="shared" si="53"/>
        <v>650</v>
      </c>
      <c r="D258" s="7" t="str">
        <f>VLOOKUP(K258,编号名称索引!A:D,4,FALSE)&amp;" "&amp;L258</f>
        <v>2432+P5-M6 刨片机料仓3#出料螺旋B 给定频率</v>
      </c>
      <c r="E258" s="7" t="s">
        <v>126</v>
      </c>
      <c r="F258" s="8" t="str">
        <f t="shared" si="54"/>
        <v>M3_SetFRQ</v>
      </c>
      <c r="G258" s="7" t="s">
        <v>64</v>
      </c>
      <c r="H258">
        <v>3</v>
      </c>
      <c r="I258">
        <v>50</v>
      </c>
      <c r="J258" t="s">
        <v>7009</v>
      </c>
      <c r="K258" t="str">
        <f t="shared" si="55"/>
        <v>CHP3_M3</v>
      </c>
      <c r="L258" t="s">
        <v>7024</v>
      </c>
    </row>
    <row r="259" customFormat="1" spans="1:12">
      <c r="A259" s="7" t="str">
        <f t="shared" si="56"/>
        <v>CHP3_M3_ActFRQ_BP_Value_var</v>
      </c>
      <c r="B259" s="7" t="s">
        <v>7039</v>
      </c>
      <c r="C259" s="7">
        <f t="shared" si="53"/>
        <v>700</v>
      </c>
      <c r="D259" s="7" t="str">
        <f>VLOOKUP(K259,编号名称索引!A:D,4,FALSE)&amp;" "&amp;L259</f>
        <v>2432+P5-M6 刨片机料仓3#出料螺旋B 反馈频率</v>
      </c>
      <c r="E259" s="7" t="s">
        <v>126</v>
      </c>
      <c r="F259" s="8" t="str">
        <f t="shared" si="54"/>
        <v>M3_ActFRQ</v>
      </c>
      <c r="G259" s="7" t="s">
        <v>64</v>
      </c>
      <c r="H259">
        <v>3</v>
      </c>
      <c r="I259">
        <v>100</v>
      </c>
      <c r="J259" t="s">
        <v>7007</v>
      </c>
      <c r="K259" t="str">
        <f t="shared" si="55"/>
        <v>CHP3_M3</v>
      </c>
      <c r="L259" t="s">
        <v>7025</v>
      </c>
    </row>
    <row r="260" customFormat="1" spans="1:12">
      <c r="A260" s="7" t="str">
        <f t="shared" si="56"/>
        <v>CHP3_M3_Comm_BP_G120_var</v>
      </c>
      <c r="B260" s="7" t="s">
        <v>7039</v>
      </c>
      <c r="C260" s="7">
        <f t="shared" si="53"/>
        <v>750</v>
      </c>
      <c r="D260" s="7" t="str">
        <f>VLOOKUP(K260,编号名称索引!A:D,4,FALSE)&amp;" "&amp;L260</f>
        <v>2432+P5-M6 刨片机料仓3#出料螺旋B 变频器通讯</v>
      </c>
      <c r="E260" s="7" t="s">
        <v>126</v>
      </c>
      <c r="F260" s="8" t="str">
        <f t="shared" si="54"/>
        <v>M3_Comm</v>
      </c>
      <c r="G260" s="7" t="s">
        <v>82</v>
      </c>
      <c r="H260">
        <v>3</v>
      </c>
      <c r="I260">
        <v>150</v>
      </c>
      <c r="J260" t="s">
        <v>7026</v>
      </c>
      <c r="K260" t="str">
        <f t="shared" si="55"/>
        <v>CHP3_M3</v>
      </c>
      <c r="L260" t="s">
        <v>7027</v>
      </c>
    </row>
    <row r="261" customFormat="1" spans="1:12">
      <c r="A261" s="7" t="str">
        <f t="shared" si="56"/>
        <v>CHP3_M3_ActRPM_BP_Value_var</v>
      </c>
      <c r="B261" s="7" t="s">
        <v>7039</v>
      </c>
      <c r="C261" s="7">
        <f t="shared" si="53"/>
        <v>800</v>
      </c>
      <c r="D261" s="7" t="str">
        <f>VLOOKUP(K261,编号名称索引!A:D,4,FALSE)&amp;" "&amp;L261</f>
        <v>2432+P5-M6 刨片机料仓3#出料螺旋B 反馈转速</v>
      </c>
      <c r="E261" s="7" t="s">
        <v>126</v>
      </c>
      <c r="F261" s="8" t="str">
        <f t="shared" si="54"/>
        <v>M3_ActRPM</v>
      </c>
      <c r="G261" s="7" t="s">
        <v>64</v>
      </c>
      <c r="H261">
        <v>3</v>
      </c>
      <c r="I261">
        <v>200</v>
      </c>
      <c r="J261" t="s">
        <v>7028</v>
      </c>
      <c r="K261" t="str">
        <f t="shared" si="55"/>
        <v>CHP3_M3</v>
      </c>
      <c r="L261" t="s">
        <v>7029</v>
      </c>
    </row>
    <row r="262" customFormat="1" spans="1:12">
      <c r="A262" s="7" t="str">
        <f t="shared" si="56"/>
        <v>CHP3_M3_Current_BP_Value_var</v>
      </c>
      <c r="B262" s="7" t="s">
        <v>7039</v>
      </c>
      <c r="C262" s="7">
        <f t="shared" si="53"/>
        <v>850</v>
      </c>
      <c r="D262" s="7" t="str">
        <f>VLOOKUP(K262,编号名称索引!A:D,4,FALSE)&amp;" "&amp;L262</f>
        <v>2432+P5-M6 刨片机料仓3#出料螺旋B 反馈电流</v>
      </c>
      <c r="E262" s="7" t="s">
        <v>126</v>
      </c>
      <c r="F262" s="8" t="str">
        <f t="shared" si="54"/>
        <v>M3_Current</v>
      </c>
      <c r="G262" s="7" t="s">
        <v>64</v>
      </c>
      <c r="H262">
        <v>3</v>
      </c>
      <c r="I262">
        <v>250</v>
      </c>
      <c r="J262" t="s">
        <v>7030</v>
      </c>
      <c r="K262" t="str">
        <f t="shared" si="55"/>
        <v>CHP3_M3</v>
      </c>
      <c r="L262" t="s">
        <v>7031</v>
      </c>
    </row>
    <row r="263" customFormat="1" spans="1:12">
      <c r="A263" s="7" t="str">
        <f t="shared" si="56"/>
        <v>CHP3_M4_M_BP_Motor_var</v>
      </c>
      <c r="B263" s="7" t="s">
        <v>7039</v>
      </c>
      <c r="C263" s="7">
        <f t="shared" si="53"/>
        <v>900</v>
      </c>
      <c r="D263" s="7" t="str">
        <f>VLOOKUP(K263,编号名称索引!A:D,4,FALSE)&amp;" "&amp;L263</f>
        <v>2147+P5-M13 刨片进料仓3#进料皮带分料器 电机控制</v>
      </c>
      <c r="E263" s="7" t="s">
        <v>126</v>
      </c>
      <c r="F263" s="8" t="str">
        <f t="shared" si="54"/>
        <v>M4_M</v>
      </c>
      <c r="G263" s="7" t="s">
        <v>20</v>
      </c>
      <c r="H263">
        <v>4</v>
      </c>
      <c r="I263">
        <v>0</v>
      </c>
      <c r="J263" t="s">
        <v>7003</v>
      </c>
      <c r="K263" t="str">
        <f t="shared" si="55"/>
        <v>CHP3_M4</v>
      </c>
      <c r="L263" t="s">
        <v>7023</v>
      </c>
    </row>
    <row r="264" customFormat="1" spans="1:12">
      <c r="A264" s="7" t="str">
        <f t="shared" si="56"/>
        <v>CHP3_M4_SetFRQ_BP_Value_var</v>
      </c>
      <c r="B264" s="7" t="s">
        <v>7039</v>
      </c>
      <c r="C264" s="7">
        <f t="shared" si="53"/>
        <v>950</v>
      </c>
      <c r="D264" s="7" t="str">
        <f>VLOOKUP(K264,编号名称索引!A:D,4,FALSE)&amp;" "&amp;L264</f>
        <v>2147+P5-M13 刨片进料仓3#进料皮带分料器 给定频率</v>
      </c>
      <c r="E264" s="7" t="s">
        <v>126</v>
      </c>
      <c r="F264" s="8" t="str">
        <f t="shared" si="54"/>
        <v>M4_SetFRQ</v>
      </c>
      <c r="G264" s="7" t="s">
        <v>64</v>
      </c>
      <c r="H264">
        <v>4</v>
      </c>
      <c r="I264">
        <v>50</v>
      </c>
      <c r="J264" t="s">
        <v>7009</v>
      </c>
      <c r="K264" t="str">
        <f t="shared" si="55"/>
        <v>CHP3_M4</v>
      </c>
      <c r="L264" t="s">
        <v>7024</v>
      </c>
    </row>
    <row r="265" customFormat="1" spans="1:12">
      <c r="A265" s="7" t="str">
        <f t="shared" si="56"/>
        <v>CHP3_M4_ActFRQ_BP_Value_var</v>
      </c>
      <c r="B265" s="7" t="s">
        <v>7039</v>
      </c>
      <c r="C265" s="7">
        <f t="shared" si="53"/>
        <v>1000</v>
      </c>
      <c r="D265" s="7" t="str">
        <f>VLOOKUP(K265,编号名称索引!A:D,4,FALSE)&amp;" "&amp;L265</f>
        <v>2147+P5-M13 刨片进料仓3#进料皮带分料器 反馈频率</v>
      </c>
      <c r="E265" s="7" t="s">
        <v>126</v>
      </c>
      <c r="F265" s="8" t="str">
        <f t="shared" si="54"/>
        <v>M4_ActFRQ</v>
      </c>
      <c r="G265" s="7" t="s">
        <v>64</v>
      </c>
      <c r="H265">
        <v>4</v>
      </c>
      <c r="I265">
        <v>100</v>
      </c>
      <c r="J265" t="s">
        <v>7007</v>
      </c>
      <c r="K265" t="str">
        <f t="shared" si="55"/>
        <v>CHP3_M4</v>
      </c>
      <c r="L265" t="s">
        <v>7025</v>
      </c>
    </row>
    <row r="266" customFormat="1" spans="1:12">
      <c r="A266" s="7" t="str">
        <f t="shared" si="56"/>
        <v>CHP3_M4_Comm_BP_G120_var</v>
      </c>
      <c r="B266" s="7" t="s">
        <v>7039</v>
      </c>
      <c r="C266" s="7">
        <f t="shared" si="53"/>
        <v>1050</v>
      </c>
      <c r="D266" s="7" t="str">
        <f>VLOOKUP(K266,编号名称索引!A:D,4,FALSE)&amp;" "&amp;L266</f>
        <v>2147+P5-M13 刨片进料仓3#进料皮带分料器 变频器通讯</v>
      </c>
      <c r="E266" s="7" t="s">
        <v>126</v>
      </c>
      <c r="F266" s="8" t="str">
        <f t="shared" si="54"/>
        <v>M4_Comm</v>
      </c>
      <c r="G266" s="7" t="s">
        <v>82</v>
      </c>
      <c r="H266">
        <v>4</v>
      </c>
      <c r="I266">
        <v>150</v>
      </c>
      <c r="J266" t="s">
        <v>7026</v>
      </c>
      <c r="K266" t="str">
        <f t="shared" si="55"/>
        <v>CHP3_M4</v>
      </c>
      <c r="L266" t="s">
        <v>7027</v>
      </c>
    </row>
    <row r="267" customFormat="1" spans="1:12">
      <c r="A267" s="7" t="str">
        <f t="shared" si="56"/>
        <v>CHP3_M4_ActRPM_BP_Value_var</v>
      </c>
      <c r="B267" s="7" t="s">
        <v>7039</v>
      </c>
      <c r="C267" s="7">
        <f t="shared" si="53"/>
        <v>1100</v>
      </c>
      <c r="D267" s="7" t="str">
        <f>VLOOKUP(K267,编号名称索引!A:D,4,FALSE)&amp;" "&amp;L267</f>
        <v>2147+P5-M13 刨片进料仓3#进料皮带分料器 反馈转速</v>
      </c>
      <c r="E267" s="7" t="s">
        <v>126</v>
      </c>
      <c r="F267" s="8" t="str">
        <f t="shared" si="54"/>
        <v>M4_ActRPM</v>
      </c>
      <c r="G267" s="7" t="s">
        <v>64</v>
      </c>
      <c r="H267">
        <v>4</v>
      </c>
      <c r="I267">
        <v>200</v>
      </c>
      <c r="J267" t="s">
        <v>7028</v>
      </c>
      <c r="K267" t="str">
        <f t="shared" si="55"/>
        <v>CHP3_M4</v>
      </c>
      <c r="L267" t="s">
        <v>7029</v>
      </c>
    </row>
    <row r="268" customFormat="1" spans="1:12">
      <c r="A268" s="7" t="str">
        <f t="shared" si="56"/>
        <v>CHP3_M4_Current_BP_Value_var</v>
      </c>
      <c r="B268" s="7" t="s">
        <v>7039</v>
      </c>
      <c r="C268" s="7">
        <f t="shared" si="53"/>
        <v>1150</v>
      </c>
      <c r="D268" s="7" t="str">
        <f>VLOOKUP(K268,编号名称索引!A:D,4,FALSE)&amp;" "&amp;L268</f>
        <v>2147+P5-M13 刨片进料仓3#进料皮带分料器 反馈电流</v>
      </c>
      <c r="E268" s="7" t="s">
        <v>126</v>
      </c>
      <c r="F268" s="8" t="str">
        <f t="shared" si="54"/>
        <v>M4_Current</v>
      </c>
      <c r="G268" s="7" t="s">
        <v>64</v>
      </c>
      <c r="H268">
        <v>4</v>
      </c>
      <c r="I268">
        <v>250</v>
      </c>
      <c r="J268" t="s">
        <v>7030</v>
      </c>
      <c r="K268" t="str">
        <f t="shared" si="55"/>
        <v>CHP3_M4</v>
      </c>
      <c r="L268" t="s">
        <v>7031</v>
      </c>
    </row>
    <row r="269" customFormat="1" spans="1:12">
      <c r="A269" s="7" t="str">
        <f t="shared" si="56"/>
        <v>CHP3_M5_M_BP_Motor_var</v>
      </c>
      <c r="B269" s="7" t="s">
        <v>7039</v>
      </c>
      <c r="C269" s="7">
        <f t="shared" si="53"/>
        <v>1200</v>
      </c>
      <c r="D269" s="7" t="str">
        <f>VLOOKUP(K269,编号名称索引!A:D,4,FALSE)&amp;" "&amp;L269</f>
        <v>Spare 备用 电机控制</v>
      </c>
      <c r="E269" s="7" t="s">
        <v>126</v>
      </c>
      <c r="F269" s="8" t="str">
        <f t="shared" si="54"/>
        <v>M5_M</v>
      </c>
      <c r="G269" s="7" t="s">
        <v>20</v>
      </c>
      <c r="H269">
        <v>5</v>
      </c>
      <c r="I269">
        <v>0</v>
      </c>
      <c r="J269" t="s">
        <v>7003</v>
      </c>
      <c r="K269" t="str">
        <f t="shared" si="55"/>
        <v>CHP3_M5</v>
      </c>
      <c r="L269" t="s">
        <v>7023</v>
      </c>
    </row>
    <row r="270" customFormat="1" spans="1:12">
      <c r="A270" s="7" t="str">
        <f t="shared" si="56"/>
        <v>CHP3_M5_SetFRQ_BP_Value_var</v>
      </c>
      <c r="B270" s="7" t="s">
        <v>7039</v>
      </c>
      <c r="C270" s="7">
        <f t="shared" si="53"/>
        <v>1250</v>
      </c>
      <c r="D270" s="7" t="str">
        <f>VLOOKUP(K270,编号名称索引!A:D,4,FALSE)&amp;" "&amp;L270</f>
        <v>Spare 备用 给定频率</v>
      </c>
      <c r="E270" s="7" t="s">
        <v>126</v>
      </c>
      <c r="F270" s="8" t="str">
        <f t="shared" si="54"/>
        <v>M5_SetFRQ</v>
      </c>
      <c r="G270" s="7" t="s">
        <v>64</v>
      </c>
      <c r="H270">
        <v>5</v>
      </c>
      <c r="I270">
        <v>50</v>
      </c>
      <c r="J270" t="s">
        <v>7009</v>
      </c>
      <c r="K270" t="str">
        <f t="shared" si="55"/>
        <v>CHP3_M5</v>
      </c>
      <c r="L270" t="s">
        <v>7024</v>
      </c>
    </row>
    <row r="271" customFormat="1" spans="1:12">
      <c r="A271" s="7" t="str">
        <f t="shared" si="56"/>
        <v>CHP3_M5_ActFRQ_BP_Value_var</v>
      </c>
      <c r="B271" s="7" t="s">
        <v>7039</v>
      </c>
      <c r="C271" s="7">
        <f t="shared" si="53"/>
        <v>1300</v>
      </c>
      <c r="D271" s="7" t="str">
        <f>VLOOKUP(K271,编号名称索引!A:D,4,FALSE)&amp;" "&amp;L271</f>
        <v>Spare 备用 反馈频率</v>
      </c>
      <c r="E271" s="7" t="s">
        <v>126</v>
      </c>
      <c r="F271" s="8" t="str">
        <f t="shared" si="54"/>
        <v>M5_ActFRQ</v>
      </c>
      <c r="G271" s="7" t="s">
        <v>64</v>
      </c>
      <c r="H271">
        <v>5</v>
      </c>
      <c r="I271">
        <v>100</v>
      </c>
      <c r="J271" t="s">
        <v>7007</v>
      </c>
      <c r="K271" t="str">
        <f t="shared" si="55"/>
        <v>CHP3_M5</v>
      </c>
      <c r="L271" t="s">
        <v>7025</v>
      </c>
    </row>
    <row r="272" customFormat="1" spans="1:12">
      <c r="A272" s="7" t="str">
        <f t="shared" si="56"/>
        <v>CHP3_M5_Comm_BP_G120_var</v>
      </c>
      <c r="B272" s="7" t="s">
        <v>7039</v>
      </c>
      <c r="C272" s="7">
        <f t="shared" si="53"/>
        <v>1350</v>
      </c>
      <c r="D272" s="7" t="str">
        <f>VLOOKUP(K272,编号名称索引!A:D,4,FALSE)&amp;" "&amp;L272</f>
        <v>Spare 备用 变频器通讯</v>
      </c>
      <c r="E272" s="7" t="s">
        <v>126</v>
      </c>
      <c r="F272" s="8" t="str">
        <f t="shared" si="54"/>
        <v>M5_Comm</v>
      </c>
      <c r="G272" s="7" t="s">
        <v>82</v>
      </c>
      <c r="H272">
        <v>5</v>
      </c>
      <c r="I272">
        <v>150</v>
      </c>
      <c r="J272" t="s">
        <v>7026</v>
      </c>
      <c r="K272" t="str">
        <f t="shared" si="55"/>
        <v>CHP3_M5</v>
      </c>
      <c r="L272" t="s">
        <v>7027</v>
      </c>
    </row>
    <row r="273" customFormat="1" spans="1:12">
      <c r="A273" s="7" t="str">
        <f t="shared" si="56"/>
        <v>CHP3_M5_ActRPM_BP_Value_var</v>
      </c>
      <c r="B273" s="7" t="s">
        <v>7039</v>
      </c>
      <c r="C273" s="7">
        <f t="shared" si="53"/>
        <v>1400</v>
      </c>
      <c r="D273" s="7" t="str">
        <f>VLOOKUP(K273,编号名称索引!A:D,4,FALSE)&amp;" "&amp;L273</f>
        <v>Spare 备用 反馈转速</v>
      </c>
      <c r="E273" s="7" t="s">
        <v>126</v>
      </c>
      <c r="F273" s="8" t="str">
        <f t="shared" si="54"/>
        <v>M5_ActRPM</v>
      </c>
      <c r="G273" s="7" t="s">
        <v>64</v>
      </c>
      <c r="H273">
        <v>5</v>
      </c>
      <c r="I273">
        <v>200</v>
      </c>
      <c r="J273" t="s">
        <v>7028</v>
      </c>
      <c r="K273" t="str">
        <f t="shared" si="55"/>
        <v>CHP3_M5</v>
      </c>
      <c r="L273" t="s">
        <v>7029</v>
      </c>
    </row>
    <row r="274" customFormat="1" spans="1:12">
      <c r="A274" s="7" t="str">
        <f t="shared" si="56"/>
        <v>CHP3_M5_Current_BP_Value_var</v>
      </c>
      <c r="B274" s="7" t="s">
        <v>7039</v>
      </c>
      <c r="C274" s="7">
        <f t="shared" si="53"/>
        <v>1450</v>
      </c>
      <c r="D274" s="7" t="str">
        <f>VLOOKUP(K274,编号名称索引!A:D,4,FALSE)&amp;" "&amp;L274</f>
        <v>Spare 备用 反馈电流</v>
      </c>
      <c r="E274" s="7" t="s">
        <v>126</v>
      </c>
      <c r="F274" s="8" t="str">
        <f t="shared" si="54"/>
        <v>M5_Current</v>
      </c>
      <c r="G274" s="7" t="s">
        <v>64</v>
      </c>
      <c r="H274">
        <v>5</v>
      </c>
      <c r="I274">
        <v>250</v>
      </c>
      <c r="J274" t="s">
        <v>7030</v>
      </c>
      <c r="K274" t="str">
        <f t="shared" si="55"/>
        <v>CHP3_M5</v>
      </c>
      <c r="L274" t="s">
        <v>7031</v>
      </c>
    </row>
    <row r="275" customFormat="1" spans="1:12">
      <c r="A275" s="7" t="str">
        <f t="shared" si="56"/>
        <v>CHP3_M6_M_BP_Motor_var</v>
      </c>
      <c r="B275" s="7" t="s">
        <v>7039</v>
      </c>
      <c r="C275" s="7">
        <f t="shared" si="53"/>
        <v>1500</v>
      </c>
      <c r="D275" s="7" t="str">
        <f>VLOOKUP(K275,编号名称索引!A:D,4,FALSE)&amp;" "&amp;L275</f>
        <v>2435+P4-M7 3#刨片机振荡器 电机控制</v>
      </c>
      <c r="E275" s="7" t="s">
        <v>126</v>
      </c>
      <c r="F275" s="8" t="str">
        <f t="shared" si="54"/>
        <v>M6_M</v>
      </c>
      <c r="G275" s="7" t="s">
        <v>20</v>
      </c>
      <c r="H275">
        <v>6</v>
      </c>
      <c r="I275">
        <v>0</v>
      </c>
      <c r="J275" t="s">
        <v>7003</v>
      </c>
      <c r="K275" t="str">
        <f t="shared" si="55"/>
        <v>CHP3_M6</v>
      </c>
      <c r="L275" t="s">
        <v>7023</v>
      </c>
    </row>
    <row r="276" customFormat="1" spans="1:12">
      <c r="A276" s="7" t="str">
        <f t="shared" si="56"/>
        <v>CHP3_M7_M_BP_Motor_var</v>
      </c>
      <c r="B276" s="7" t="s">
        <v>7039</v>
      </c>
      <c r="C276" s="7">
        <f t="shared" ref="C276:C284" si="57">50*(H276-6)+1500</f>
        <v>1550</v>
      </c>
      <c r="D276" s="7" t="str">
        <f>VLOOKUP(K276,编号名称索引!A:D,4,FALSE)&amp;" "&amp;L276</f>
        <v>2435+P4-M8 3#刨片机油泵电机 电机控制</v>
      </c>
      <c r="E276" s="7" t="s">
        <v>126</v>
      </c>
      <c r="F276" s="8" t="str">
        <f t="shared" si="54"/>
        <v>M7_M</v>
      </c>
      <c r="G276" s="7" t="s">
        <v>20</v>
      </c>
      <c r="H276">
        <v>7</v>
      </c>
      <c r="I276">
        <v>0</v>
      </c>
      <c r="J276" t="s">
        <v>7003</v>
      </c>
      <c r="K276" t="str">
        <f t="shared" si="55"/>
        <v>CHP3_M7</v>
      </c>
      <c r="L276" t="s">
        <v>7023</v>
      </c>
    </row>
    <row r="277" customFormat="1" spans="1:12">
      <c r="A277" s="7" t="str">
        <f t="shared" si="56"/>
        <v>CHP3_M8_M_BP_Motor_var</v>
      </c>
      <c r="B277" s="7" t="s">
        <v>7039</v>
      </c>
      <c r="C277" s="7">
        <f t="shared" si="57"/>
        <v>1600</v>
      </c>
      <c r="D277" s="7" t="str">
        <f>VLOOKUP(K277,编号名称索引!A:D,4,FALSE)&amp;" "&amp;L277</f>
        <v>2435+P4-M9 3#刨片机润滑系统电机 电机控制</v>
      </c>
      <c r="E277" s="7" t="s">
        <v>126</v>
      </c>
      <c r="F277" s="8" t="str">
        <f t="shared" si="54"/>
        <v>M8_M</v>
      </c>
      <c r="G277" s="7" t="s">
        <v>20</v>
      </c>
      <c r="H277">
        <v>8</v>
      </c>
      <c r="I277">
        <v>0</v>
      </c>
      <c r="J277" t="s">
        <v>7003</v>
      </c>
      <c r="K277" t="str">
        <f t="shared" si="55"/>
        <v>CHP3_M8</v>
      </c>
      <c r="L277" t="s">
        <v>7023</v>
      </c>
    </row>
    <row r="278" customFormat="1" spans="1:12">
      <c r="A278" s="7" t="str">
        <f t="shared" si="56"/>
        <v>CHP3_M9_M_BP_Motor_var</v>
      </c>
      <c r="B278" s="7" t="s">
        <v>7039</v>
      </c>
      <c r="C278" s="7">
        <f t="shared" si="57"/>
        <v>1650</v>
      </c>
      <c r="D278" s="7" t="str">
        <f>VLOOKUP(K278,编号名称索引!A:D,4,FALSE)&amp;" "&amp;L278</f>
        <v>2435+P4-M10 3#刨片机重物分离电机 电机控制</v>
      </c>
      <c r="E278" s="7" t="s">
        <v>126</v>
      </c>
      <c r="F278" s="8" t="str">
        <f t="shared" si="54"/>
        <v>M9_M</v>
      </c>
      <c r="G278" s="7" t="s">
        <v>20</v>
      </c>
      <c r="H278">
        <v>9</v>
      </c>
      <c r="I278">
        <v>0</v>
      </c>
      <c r="J278" t="s">
        <v>7003</v>
      </c>
      <c r="K278" t="str">
        <f t="shared" si="55"/>
        <v>CHP3_M9</v>
      </c>
      <c r="L278" t="s">
        <v>7023</v>
      </c>
    </row>
    <row r="279" customFormat="1" spans="1:12">
      <c r="A279" s="7" t="str">
        <f t="shared" si="56"/>
        <v>CHP3_M10_M_BP_Motor_var</v>
      </c>
      <c r="B279" s="7" t="s">
        <v>7039</v>
      </c>
      <c r="C279" s="7">
        <f t="shared" si="57"/>
        <v>1700</v>
      </c>
      <c r="D279" s="7" t="str">
        <f>VLOOKUP(K279,编号名称索引!A:D,4,FALSE)&amp;" "&amp;L279</f>
        <v>2435+P1-M11 3#刨片机磁选电机 电机控制</v>
      </c>
      <c r="E279" s="7" t="s">
        <v>126</v>
      </c>
      <c r="F279" s="8" t="str">
        <f t="shared" si="54"/>
        <v>M10_M</v>
      </c>
      <c r="G279" s="7" t="s">
        <v>20</v>
      </c>
      <c r="H279">
        <v>10</v>
      </c>
      <c r="I279">
        <v>0</v>
      </c>
      <c r="J279" t="s">
        <v>7003</v>
      </c>
      <c r="K279" t="str">
        <f t="shared" si="55"/>
        <v>CHP3_M10</v>
      </c>
      <c r="L279" t="s">
        <v>7023</v>
      </c>
    </row>
    <row r="280" customFormat="1" spans="1:12">
      <c r="A280" s="7" t="str">
        <f t="shared" si="56"/>
        <v>CHP3_M11_M_BP_Motor_var</v>
      </c>
      <c r="B280" s="7" t="s">
        <v>7039</v>
      </c>
      <c r="C280" s="7">
        <f t="shared" si="57"/>
        <v>1750</v>
      </c>
      <c r="D280" s="7" t="str">
        <f>VLOOKUP(K280,编号名称索引!A:D,4,FALSE)&amp;" "&amp;L280</f>
        <v>2435+P6-M7 3#刨片机分料电机 电机控制</v>
      </c>
      <c r="E280" s="7" t="s">
        <v>126</v>
      </c>
      <c r="F280" s="8" t="str">
        <f t="shared" si="54"/>
        <v>M11_M</v>
      </c>
      <c r="G280" s="7" t="s">
        <v>20</v>
      </c>
      <c r="H280">
        <v>11</v>
      </c>
      <c r="I280">
        <v>0</v>
      </c>
      <c r="J280" t="s">
        <v>7003</v>
      </c>
      <c r="K280" t="str">
        <f t="shared" si="55"/>
        <v>CHP3_M11</v>
      </c>
      <c r="L280" t="s">
        <v>7023</v>
      </c>
    </row>
    <row r="281" customFormat="1" spans="1:12">
      <c r="A281" s="7" t="str">
        <f t="shared" si="56"/>
        <v>CHP3_M12_M_BP_Motor_var</v>
      </c>
      <c r="B281" s="7" t="s">
        <v>7039</v>
      </c>
      <c r="C281" s="7">
        <f t="shared" si="57"/>
        <v>1800</v>
      </c>
      <c r="D281" s="7" t="str">
        <f>VLOOKUP(K281,编号名称索引!A:D,4,FALSE)&amp;" "&amp;L281</f>
        <v>2435+P1-M12 3#刨片机润滑油冷却风扇 电机控制</v>
      </c>
      <c r="E281" s="7" t="s">
        <v>126</v>
      </c>
      <c r="F281" s="8" t="str">
        <f t="shared" si="54"/>
        <v>M12_M</v>
      </c>
      <c r="G281" s="7" t="s">
        <v>20</v>
      </c>
      <c r="H281">
        <v>12</v>
      </c>
      <c r="I281">
        <v>0</v>
      </c>
      <c r="J281" t="s">
        <v>7003</v>
      </c>
      <c r="K281" t="str">
        <f t="shared" si="55"/>
        <v>CHP3_M12</v>
      </c>
      <c r="L281" t="s">
        <v>7023</v>
      </c>
    </row>
    <row r="282" customFormat="1" spans="1:12">
      <c r="A282" s="7" t="str">
        <f t="shared" si="56"/>
        <v>CHP3_M13_M_BP_Motor_var</v>
      </c>
      <c r="B282" s="7" t="s">
        <v>7039</v>
      </c>
      <c r="C282" s="7">
        <f t="shared" si="57"/>
        <v>1850</v>
      </c>
      <c r="D282" s="7" t="str">
        <f>VLOOKUP(K282,编号名称索引!A:D,4,FALSE)&amp;" "&amp;L282</f>
        <v>2435+P1-FH1 3#刨片机润滑油加热器 电机控制</v>
      </c>
      <c r="E282" s="7" t="s">
        <v>126</v>
      </c>
      <c r="F282" s="8" t="str">
        <f t="shared" si="54"/>
        <v>M13_M</v>
      </c>
      <c r="G282" s="7" t="s">
        <v>20</v>
      </c>
      <c r="H282">
        <v>13</v>
      </c>
      <c r="I282">
        <v>0</v>
      </c>
      <c r="J282" t="s">
        <v>7003</v>
      </c>
      <c r="K282" t="str">
        <f t="shared" si="55"/>
        <v>CHP3_M13</v>
      </c>
      <c r="L282" t="s">
        <v>7023</v>
      </c>
    </row>
    <row r="283" customFormat="1" spans="1:12">
      <c r="A283" s="7" t="str">
        <f t="shared" si="56"/>
        <v>CHP3_M14_M_BP_Motor_var</v>
      </c>
      <c r="B283" s="7" t="s">
        <v>7039</v>
      </c>
      <c r="C283" s="7">
        <f t="shared" si="57"/>
        <v>1900</v>
      </c>
      <c r="D283" s="7" t="str">
        <f>VLOOKUP(K283,编号名称索引!A:D,4,FALSE)&amp;" "&amp;L283</f>
        <v>Spare 备用 电机控制</v>
      </c>
      <c r="E283" s="7" t="s">
        <v>126</v>
      </c>
      <c r="F283" s="8" t="str">
        <f t="shared" si="54"/>
        <v>M14_M</v>
      </c>
      <c r="G283" s="7" t="s">
        <v>20</v>
      </c>
      <c r="H283">
        <v>14</v>
      </c>
      <c r="I283">
        <v>0</v>
      </c>
      <c r="J283" t="s">
        <v>7003</v>
      </c>
      <c r="K283" t="str">
        <f t="shared" si="55"/>
        <v>CHP3_M14</v>
      </c>
      <c r="L283" t="s">
        <v>7023</v>
      </c>
    </row>
    <row r="284" customFormat="1" spans="1:12">
      <c r="A284" s="7" t="str">
        <f t="shared" si="56"/>
        <v>CHP3_M15_M_BP_Motor_var</v>
      </c>
      <c r="B284" s="7" t="s">
        <v>7039</v>
      </c>
      <c r="C284" s="7">
        <f t="shared" si="57"/>
        <v>1950</v>
      </c>
      <c r="D284" s="7" t="str">
        <f>VLOOKUP(K284,编号名称索引!A:D,4,FALSE)&amp;" "&amp;L284</f>
        <v>Spare 备用 电机控制</v>
      </c>
      <c r="E284" s="7" t="s">
        <v>126</v>
      </c>
      <c r="F284" s="8" t="str">
        <f t="shared" si="54"/>
        <v>M15_M</v>
      </c>
      <c r="G284" s="7" t="s">
        <v>20</v>
      </c>
      <c r="H284">
        <v>15</v>
      </c>
      <c r="I284">
        <v>0</v>
      </c>
      <c r="J284" t="s">
        <v>7003</v>
      </c>
      <c r="K284" t="str">
        <f t="shared" si="55"/>
        <v>CHP3_M15</v>
      </c>
      <c r="L284" t="s">
        <v>7023</v>
      </c>
    </row>
    <row r="285" customFormat="1" spans="1:11">
      <c r="A285" s="7" t="str">
        <f t="shared" si="56"/>
        <v>CHP3_S1_BP_Value_var</v>
      </c>
      <c r="B285" s="7" t="s">
        <v>7040</v>
      </c>
      <c r="C285" s="7">
        <f t="shared" ref="C285:C292" si="58">50*(H285-1)</f>
        <v>0</v>
      </c>
      <c r="D285" s="7" t="str">
        <f>VLOOKUP(K285,编号名称索引!A:D,4,FALSE)&amp;" "&amp;L285</f>
        <v>3#刨片机润滑站压力 </v>
      </c>
      <c r="E285" s="7" t="s">
        <v>126</v>
      </c>
      <c r="F285" t="str">
        <f t="shared" ref="F285:F292" si="59">"S"&amp;H285</f>
        <v>S1</v>
      </c>
      <c r="G285" s="7" t="s">
        <v>64</v>
      </c>
      <c r="H285">
        <v>1</v>
      </c>
      <c r="K285" t="str">
        <f t="shared" ref="K285:K292" si="60">E285&amp;"_S"&amp;H285</f>
        <v>CHP3_S1</v>
      </c>
    </row>
    <row r="286" customFormat="1" spans="1:11">
      <c r="A286" s="7" t="str">
        <f t="shared" si="56"/>
        <v>CHP3_S2_BP_Value_var</v>
      </c>
      <c r="B286" s="7" t="s">
        <v>7040</v>
      </c>
      <c r="C286" s="7">
        <f t="shared" si="58"/>
        <v>50</v>
      </c>
      <c r="D286" s="7" t="str">
        <f>VLOOKUP(K286,编号名称索引!A:D,4,FALSE)&amp;" "&amp;L286</f>
        <v>3#刨片机润滑站1#过滤器压差传感器 </v>
      </c>
      <c r="E286" s="7" t="s">
        <v>126</v>
      </c>
      <c r="F286" t="str">
        <f t="shared" si="59"/>
        <v>S2</v>
      </c>
      <c r="G286" s="7" t="s">
        <v>64</v>
      </c>
      <c r="H286">
        <v>2</v>
      </c>
      <c r="K286" t="str">
        <f t="shared" si="60"/>
        <v>CHP3_S2</v>
      </c>
    </row>
    <row r="287" customFormat="1" spans="1:11">
      <c r="A287" s="7" t="str">
        <f t="shared" si="56"/>
        <v>CHP3_S3_BP_Value_var</v>
      </c>
      <c r="B287" s="7" t="s">
        <v>7040</v>
      </c>
      <c r="C287" s="7">
        <f t="shared" si="58"/>
        <v>100</v>
      </c>
      <c r="D287" s="7" t="str">
        <f>VLOOKUP(K287,编号名称索引!A:D,4,FALSE)&amp;" "&amp;L287</f>
        <v>3#刨片机润滑站2#过滤器压差传感器 </v>
      </c>
      <c r="E287" s="7" t="s">
        <v>126</v>
      </c>
      <c r="F287" t="str">
        <f t="shared" si="59"/>
        <v>S3</v>
      </c>
      <c r="G287" s="7" t="s">
        <v>64</v>
      </c>
      <c r="H287">
        <v>3</v>
      </c>
      <c r="K287" t="str">
        <f t="shared" si="60"/>
        <v>CHP3_S3</v>
      </c>
    </row>
    <row r="288" customFormat="1" spans="1:11">
      <c r="A288" s="7" t="str">
        <f t="shared" si="56"/>
        <v>CHP3_S4_BP_Value_var</v>
      </c>
      <c r="B288" s="7" t="s">
        <v>7040</v>
      </c>
      <c r="C288" s="7">
        <f t="shared" si="58"/>
        <v>150</v>
      </c>
      <c r="D288" s="7" t="str">
        <f>VLOOKUP(K288,编号名称索引!A:D,4,FALSE)&amp;" "&amp;L288</f>
        <v>3#刨片机振动传感器 </v>
      </c>
      <c r="E288" s="7" t="s">
        <v>126</v>
      </c>
      <c r="F288" t="str">
        <f t="shared" si="59"/>
        <v>S4</v>
      </c>
      <c r="G288" s="7" t="s">
        <v>64</v>
      </c>
      <c r="H288">
        <v>4</v>
      </c>
      <c r="K288" t="str">
        <f t="shared" si="60"/>
        <v>CHP3_S4</v>
      </c>
    </row>
    <row r="289" customFormat="1" spans="1:11">
      <c r="A289" s="7" t="str">
        <f t="shared" si="56"/>
        <v>CHP3_S5_BP_Value_var</v>
      </c>
      <c r="B289" s="7" t="s">
        <v>7040</v>
      </c>
      <c r="C289" s="7">
        <f t="shared" si="58"/>
        <v>200</v>
      </c>
      <c r="D289" s="7" t="str">
        <f>VLOOKUP(K289,编号名称索引!A:D,4,FALSE)&amp;" "&amp;L289</f>
        <v>3#刨片机润滑站温度 </v>
      </c>
      <c r="E289" s="7" t="s">
        <v>126</v>
      </c>
      <c r="F289" t="str">
        <f t="shared" si="59"/>
        <v>S5</v>
      </c>
      <c r="G289" s="7" t="s">
        <v>64</v>
      </c>
      <c r="H289">
        <v>5</v>
      </c>
      <c r="K289" t="str">
        <f t="shared" si="60"/>
        <v>CHP3_S5</v>
      </c>
    </row>
    <row r="290" customFormat="1" spans="1:11">
      <c r="A290" s="7" t="str">
        <f t="shared" si="56"/>
        <v>CHP3_S6_BP_Value_var</v>
      </c>
      <c r="B290" s="7" t="s">
        <v>7040</v>
      </c>
      <c r="C290" s="7">
        <f t="shared" si="58"/>
        <v>250</v>
      </c>
      <c r="D290" s="7" t="str">
        <f>VLOOKUP(K290,编号名称索引!A:D,4,FALSE)&amp;" "&amp;L290</f>
        <v>3#刨片机主机轴承温度传感器1# </v>
      </c>
      <c r="E290" s="7" t="s">
        <v>126</v>
      </c>
      <c r="F290" t="str">
        <f t="shared" si="59"/>
        <v>S6</v>
      </c>
      <c r="G290" s="7" t="s">
        <v>64</v>
      </c>
      <c r="H290">
        <v>6</v>
      </c>
      <c r="K290" t="str">
        <f t="shared" si="60"/>
        <v>CHP3_S6</v>
      </c>
    </row>
    <row r="291" customFormat="1" spans="1:11">
      <c r="A291" s="7" t="str">
        <f t="shared" si="56"/>
        <v>CHP3_S7_BP_Value_var</v>
      </c>
      <c r="B291" s="7" t="s">
        <v>7040</v>
      </c>
      <c r="C291" s="7">
        <f t="shared" si="58"/>
        <v>300</v>
      </c>
      <c r="D291" s="7" t="str">
        <f>VLOOKUP(K291,编号名称索引!A:D,4,FALSE)&amp;" "&amp;L291</f>
        <v>3#刨片机主机轴承温度传感器3# </v>
      </c>
      <c r="E291" s="7" t="s">
        <v>126</v>
      </c>
      <c r="F291" t="str">
        <f t="shared" si="59"/>
        <v>S7</v>
      </c>
      <c r="G291" s="7" t="s">
        <v>64</v>
      </c>
      <c r="H291">
        <v>7</v>
      </c>
      <c r="K291" t="str">
        <f t="shared" si="60"/>
        <v>CHP3_S7</v>
      </c>
    </row>
    <row r="292" customFormat="1" spans="1:11">
      <c r="A292" s="7" t="str">
        <f t="shared" si="56"/>
        <v>CHP3_S8_BP_Value_var</v>
      </c>
      <c r="B292" s="7" t="s">
        <v>7040</v>
      </c>
      <c r="C292" s="7">
        <f t="shared" si="58"/>
        <v>350</v>
      </c>
      <c r="D292" s="7" t="str">
        <f>VLOOKUP(K292,编号名称索引!A:D,4,FALSE)&amp;" "&amp;L292</f>
        <v>3#刨片机主电机轴承温度传感器 </v>
      </c>
      <c r="E292" s="7" t="s">
        <v>126</v>
      </c>
      <c r="F292" t="str">
        <f t="shared" si="59"/>
        <v>S8</v>
      </c>
      <c r="G292" s="7" t="s">
        <v>64</v>
      </c>
      <c r="H292">
        <v>8</v>
      </c>
      <c r="K292" t="str">
        <f t="shared" si="60"/>
        <v>CHP3_S8</v>
      </c>
    </row>
    <row r="293" customFormat="1" spans="1:11">
      <c r="A293" s="7" t="str">
        <f t="shared" si="56"/>
        <v>CHP3_V1_BP_Valve_var</v>
      </c>
      <c r="B293" s="7" t="s">
        <v>7041</v>
      </c>
      <c r="C293" s="7">
        <f t="shared" ref="C293:C296" si="61">10*(H293-1)</f>
        <v>0</v>
      </c>
      <c r="D293" s="7" t="str">
        <f>VLOOKUP(K293,编号名称索引!A:D,4,FALSE)&amp;" "&amp;L293</f>
        <v>3#刨片机刀环电磁阀(刀环缩回与顶出) </v>
      </c>
      <c r="E293" s="7" t="s">
        <v>126</v>
      </c>
      <c r="F293" t="str">
        <f t="shared" ref="F293:F296" si="62">"V"&amp;H293</f>
        <v>V1</v>
      </c>
      <c r="G293" s="7" t="s">
        <v>108</v>
      </c>
      <c r="H293">
        <v>1</v>
      </c>
      <c r="K293" t="str">
        <f t="shared" ref="K293:K296" si="63">E293&amp;"_V"&amp;H293</f>
        <v>CHP3_V1</v>
      </c>
    </row>
    <row r="294" customFormat="1" spans="1:11">
      <c r="A294" s="7" t="str">
        <f t="shared" si="56"/>
        <v>CHP3_V2_BP_Valve_var</v>
      </c>
      <c r="B294" s="7" t="s">
        <v>7041</v>
      </c>
      <c r="C294" s="7">
        <f t="shared" si="61"/>
        <v>10</v>
      </c>
      <c r="D294" s="7" t="str">
        <f>VLOOKUP(K294,编号名称索引!A:D,4,FALSE)&amp;" "&amp;L294</f>
        <v>3#刨片机刹车电磁阀 </v>
      </c>
      <c r="E294" s="7" t="s">
        <v>126</v>
      </c>
      <c r="F294" t="str">
        <f t="shared" si="62"/>
        <v>V2</v>
      </c>
      <c r="G294" s="7" t="s">
        <v>108</v>
      </c>
      <c r="H294">
        <v>2</v>
      </c>
      <c r="K294" t="str">
        <f t="shared" si="63"/>
        <v>CHP3_V2</v>
      </c>
    </row>
    <row r="295" customFormat="1" spans="1:11">
      <c r="A295" s="7" t="str">
        <f t="shared" si="56"/>
        <v>CHP3_V3_BP_Valve_var</v>
      </c>
      <c r="B295" s="7" t="s">
        <v>7041</v>
      </c>
      <c r="C295" s="7">
        <f t="shared" si="61"/>
        <v>20</v>
      </c>
      <c r="D295" s="7" t="str">
        <f>VLOOKUP(K295,编号名称索引!A:D,4,FALSE)&amp;" "&amp;L295</f>
        <v>3#刨片机电磁门锁电磁阀 </v>
      </c>
      <c r="E295" s="7" t="s">
        <v>126</v>
      </c>
      <c r="F295" t="str">
        <f t="shared" si="62"/>
        <v>V3</v>
      </c>
      <c r="G295" s="7" t="s">
        <v>108</v>
      </c>
      <c r="H295">
        <v>3</v>
      </c>
      <c r="K295" t="str">
        <f t="shared" si="63"/>
        <v>CHP3_V3</v>
      </c>
    </row>
    <row r="296" customFormat="1" spans="1:11">
      <c r="A296" s="7" t="str">
        <f t="shared" si="56"/>
        <v>CHP3_V4_BP_Valve_var</v>
      </c>
      <c r="B296" s="7" t="s">
        <v>7041</v>
      </c>
      <c r="C296" s="7">
        <f t="shared" si="61"/>
        <v>30</v>
      </c>
      <c r="D296" s="7" t="str">
        <f>VLOOKUP(K296,编号名称索引!A:D,4,FALSE)&amp;" "&amp;L296</f>
        <v>3#刨片机油缸锁 </v>
      </c>
      <c r="E296" s="7" t="s">
        <v>126</v>
      </c>
      <c r="F296" t="str">
        <f t="shared" si="62"/>
        <v>V4</v>
      </c>
      <c r="G296" s="7" t="s">
        <v>108</v>
      </c>
      <c r="H296">
        <v>4</v>
      </c>
      <c r="K296" t="str">
        <f t="shared" si="63"/>
        <v>CHP3_V4</v>
      </c>
    </row>
    <row r="297" customFormat="1" spans="1:7">
      <c r="A297" s="7" t="str">
        <f t="shared" si="56"/>
        <v>CHP3_Ctrl_BP_C_Struct</v>
      </c>
      <c r="B297" s="7" t="s">
        <v>7042</v>
      </c>
      <c r="C297" s="7">
        <v>0</v>
      </c>
      <c r="D297" s="7" t="str">
        <f>RIGHT(E297,1)&amp;"#刨片机控制"</f>
        <v>3#刨片机控制</v>
      </c>
      <c r="E297" s="7" t="s">
        <v>126</v>
      </c>
      <c r="F297" t="s">
        <v>116</v>
      </c>
      <c r="G297" t="s">
        <v>118</v>
      </c>
    </row>
    <row r="298" customFormat="1" spans="1:12">
      <c r="A298" s="7" t="str">
        <f t="shared" si="56"/>
        <v>CHP4_M1_M_BP_Motor_var</v>
      </c>
      <c r="B298" s="7" t="s">
        <v>7043</v>
      </c>
      <c r="C298" s="7">
        <f t="shared" ref="C298:C328" si="64">300*(H298-1)+I298</f>
        <v>0</v>
      </c>
      <c r="D298" s="7" t="str">
        <f>VLOOKUP(K298,编号名称索引!A:D,4,FALSE)&amp;" "&amp;L298</f>
        <v>4#环式刨片机 电机控制</v>
      </c>
      <c r="E298" s="7" t="s">
        <v>127</v>
      </c>
      <c r="F298" s="8" t="str">
        <f t="shared" ref="F298:F337" si="65">"M"&amp;H298&amp;"_"&amp;J298</f>
        <v>M1_M</v>
      </c>
      <c r="G298" s="7" t="s">
        <v>20</v>
      </c>
      <c r="H298">
        <v>1</v>
      </c>
      <c r="I298">
        <v>0</v>
      </c>
      <c r="J298" t="s">
        <v>7003</v>
      </c>
      <c r="K298" t="str">
        <f t="shared" ref="K298:K337" si="66">E298&amp;"_M"&amp;H298</f>
        <v>CHP4_M1</v>
      </c>
      <c r="L298" t="s">
        <v>7023</v>
      </c>
    </row>
    <row r="299" customFormat="1" spans="1:12">
      <c r="A299" s="7" t="str">
        <f t="shared" si="56"/>
        <v>CHP4_M1_SetFRQ_BP_Value_var</v>
      </c>
      <c r="B299" s="7" t="s">
        <v>7043</v>
      </c>
      <c r="C299" s="7">
        <f t="shared" si="64"/>
        <v>50</v>
      </c>
      <c r="D299" s="7" t="str">
        <f>VLOOKUP(K299,编号名称索引!A:D,4,FALSE)&amp;" "&amp;L299</f>
        <v>4#环式刨片机 给定频率</v>
      </c>
      <c r="E299" s="7" t="s">
        <v>127</v>
      </c>
      <c r="F299" s="8" t="str">
        <f t="shared" si="65"/>
        <v>M1_SetFRQ</v>
      </c>
      <c r="G299" s="7" t="s">
        <v>64</v>
      </c>
      <c r="H299">
        <v>1</v>
      </c>
      <c r="I299">
        <v>50</v>
      </c>
      <c r="J299" t="s">
        <v>7009</v>
      </c>
      <c r="K299" t="str">
        <f t="shared" si="66"/>
        <v>CHP4_M1</v>
      </c>
      <c r="L299" t="s">
        <v>7024</v>
      </c>
    </row>
    <row r="300" customFormat="1" spans="1:12">
      <c r="A300" s="7" t="str">
        <f t="shared" si="56"/>
        <v>CHP4_M1_ActFRQ_BP_Value_var</v>
      </c>
      <c r="B300" s="7" t="s">
        <v>7043</v>
      </c>
      <c r="C300" s="7">
        <f t="shared" si="64"/>
        <v>100</v>
      </c>
      <c r="D300" s="7" t="str">
        <f>VLOOKUP(K300,编号名称索引!A:D,4,FALSE)&amp;" "&amp;L300</f>
        <v>4#环式刨片机 反馈频率</v>
      </c>
      <c r="E300" s="7" t="s">
        <v>127</v>
      </c>
      <c r="F300" s="8" t="str">
        <f t="shared" si="65"/>
        <v>M1_ActFRQ</v>
      </c>
      <c r="G300" s="7" t="s">
        <v>64</v>
      </c>
      <c r="H300">
        <v>1</v>
      </c>
      <c r="I300">
        <v>100</v>
      </c>
      <c r="J300" t="s">
        <v>7007</v>
      </c>
      <c r="K300" t="str">
        <f t="shared" si="66"/>
        <v>CHP4_M1</v>
      </c>
      <c r="L300" t="s">
        <v>7025</v>
      </c>
    </row>
    <row r="301" customFormat="1" spans="1:12">
      <c r="A301" s="7" t="str">
        <f t="shared" si="56"/>
        <v>CHP4_M1_Comm_BP_G120_var</v>
      </c>
      <c r="B301" s="7" t="s">
        <v>7043</v>
      </c>
      <c r="C301" s="7">
        <f t="shared" si="64"/>
        <v>150</v>
      </c>
      <c r="D301" s="7" t="str">
        <f>VLOOKUP(K301,编号名称索引!A:D,4,FALSE)&amp;" "&amp;L301</f>
        <v>4#环式刨片机 变频器通讯</v>
      </c>
      <c r="E301" s="7" t="s">
        <v>127</v>
      </c>
      <c r="F301" s="8" t="str">
        <f t="shared" si="65"/>
        <v>M1_Comm</v>
      </c>
      <c r="G301" s="7" t="s">
        <v>82</v>
      </c>
      <c r="H301">
        <v>1</v>
      </c>
      <c r="I301">
        <v>150</v>
      </c>
      <c r="J301" t="s">
        <v>7026</v>
      </c>
      <c r="K301" t="str">
        <f t="shared" si="66"/>
        <v>CHP4_M1</v>
      </c>
      <c r="L301" t="s">
        <v>7027</v>
      </c>
    </row>
    <row r="302" customFormat="1" spans="1:12">
      <c r="A302" s="7" t="str">
        <f t="shared" si="56"/>
        <v>CHP4_M1_ActRPM_BP_Value_var</v>
      </c>
      <c r="B302" s="7" t="s">
        <v>7043</v>
      </c>
      <c r="C302" s="7">
        <f t="shared" si="64"/>
        <v>200</v>
      </c>
      <c r="D302" s="7" t="str">
        <f>VLOOKUP(K302,编号名称索引!A:D,4,FALSE)&amp;" "&amp;L302</f>
        <v>4#环式刨片机 反馈转速</v>
      </c>
      <c r="E302" s="7" t="s">
        <v>127</v>
      </c>
      <c r="F302" s="8" t="str">
        <f t="shared" si="65"/>
        <v>M1_ActRPM</v>
      </c>
      <c r="G302" s="7" t="s">
        <v>64</v>
      </c>
      <c r="H302">
        <v>1</v>
      </c>
      <c r="I302">
        <v>200</v>
      </c>
      <c r="J302" t="s">
        <v>7028</v>
      </c>
      <c r="K302" t="str">
        <f t="shared" si="66"/>
        <v>CHP4_M1</v>
      </c>
      <c r="L302" t="s">
        <v>7029</v>
      </c>
    </row>
    <row r="303" customFormat="1" spans="1:12">
      <c r="A303" s="7" t="str">
        <f t="shared" si="56"/>
        <v>CHP4_M1_Current_BP_Value_var</v>
      </c>
      <c r="B303" s="7" t="s">
        <v>7043</v>
      </c>
      <c r="C303" s="7">
        <f t="shared" si="64"/>
        <v>250</v>
      </c>
      <c r="D303" s="7" t="str">
        <f>VLOOKUP(K303,编号名称索引!A:D,4,FALSE)&amp;" "&amp;L303</f>
        <v>4#环式刨片机 反馈电流</v>
      </c>
      <c r="E303" s="7" t="s">
        <v>127</v>
      </c>
      <c r="F303" s="8" t="str">
        <f t="shared" si="65"/>
        <v>M1_Current</v>
      </c>
      <c r="G303" s="7" t="s">
        <v>64</v>
      </c>
      <c r="H303">
        <v>1</v>
      </c>
      <c r="I303">
        <v>250</v>
      </c>
      <c r="J303" t="s">
        <v>7030</v>
      </c>
      <c r="K303" t="str">
        <f t="shared" si="66"/>
        <v>CHP4_M1</v>
      </c>
      <c r="L303" t="s">
        <v>7031</v>
      </c>
    </row>
    <row r="304" customFormat="1" spans="1:12">
      <c r="A304" s="7" t="str">
        <f t="shared" si="56"/>
        <v>CHP4_M2_M_BP_Motor_var</v>
      </c>
      <c r="B304" s="7" t="s">
        <v>7043</v>
      </c>
      <c r="C304" s="7">
        <f t="shared" si="64"/>
        <v>300</v>
      </c>
      <c r="D304" s="7" t="str">
        <f>VLOOKUP(K304,编号名称索引!A:D,4,FALSE)&amp;" "&amp;L304</f>
        <v>刨片机料仓4#出料螺旋A 电机控制</v>
      </c>
      <c r="E304" s="7" t="s">
        <v>127</v>
      </c>
      <c r="F304" s="8" t="str">
        <f t="shared" si="65"/>
        <v>M2_M</v>
      </c>
      <c r="G304" s="7" t="s">
        <v>20</v>
      </c>
      <c r="H304">
        <v>2</v>
      </c>
      <c r="I304">
        <v>0</v>
      </c>
      <c r="J304" t="s">
        <v>7003</v>
      </c>
      <c r="K304" t="str">
        <f t="shared" si="66"/>
        <v>CHP4_M2</v>
      </c>
      <c r="L304" t="s">
        <v>7023</v>
      </c>
    </row>
    <row r="305" customFormat="1" spans="1:12">
      <c r="A305" s="7" t="str">
        <f t="shared" si="56"/>
        <v>CHP4_M2_SetFRQ_BP_Value_var</v>
      </c>
      <c r="B305" s="7" t="s">
        <v>7043</v>
      </c>
      <c r="C305" s="7">
        <f t="shared" si="64"/>
        <v>350</v>
      </c>
      <c r="D305" s="7" t="str">
        <f>VLOOKUP(K305,编号名称索引!A:D,4,FALSE)&amp;" "&amp;L305</f>
        <v>刨片机料仓4#出料螺旋A 给定频率</v>
      </c>
      <c r="E305" s="7" t="s">
        <v>127</v>
      </c>
      <c r="F305" s="8" t="str">
        <f t="shared" si="65"/>
        <v>M2_SetFRQ</v>
      </c>
      <c r="G305" s="7" t="s">
        <v>64</v>
      </c>
      <c r="H305">
        <v>2</v>
      </c>
      <c r="I305">
        <v>50</v>
      </c>
      <c r="J305" t="s">
        <v>7009</v>
      </c>
      <c r="K305" t="str">
        <f t="shared" si="66"/>
        <v>CHP4_M2</v>
      </c>
      <c r="L305" t="s">
        <v>7024</v>
      </c>
    </row>
    <row r="306" customFormat="1" spans="1:12">
      <c r="A306" s="7" t="str">
        <f t="shared" si="56"/>
        <v>CHP4_M2_ActFRQ_BP_Value_var</v>
      </c>
      <c r="B306" s="7" t="s">
        <v>7043</v>
      </c>
      <c r="C306" s="7">
        <f t="shared" si="64"/>
        <v>400</v>
      </c>
      <c r="D306" s="7" t="str">
        <f>VLOOKUP(K306,编号名称索引!A:D,4,FALSE)&amp;" "&amp;L306</f>
        <v>刨片机料仓4#出料螺旋A 反馈频率</v>
      </c>
      <c r="E306" s="7" t="s">
        <v>127</v>
      </c>
      <c r="F306" s="8" t="str">
        <f t="shared" si="65"/>
        <v>M2_ActFRQ</v>
      </c>
      <c r="G306" s="7" t="s">
        <v>64</v>
      </c>
      <c r="H306">
        <v>2</v>
      </c>
      <c r="I306">
        <v>100</v>
      </c>
      <c r="J306" t="s">
        <v>7007</v>
      </c>
      <c r="K306" t="str">
        <f t="shared" si="66"/>
        <v>CHP4_M2</v>
      </c>
      <c r="L306" t="s">
        <v>7025</v>
      </c>
    </row>
    <row r="307" customFormat="1" spans="1:12">
      <c r="A307" s="7" t="str">
        <f t="shared" si="56"/>
        <v>CHP4_M2_Comm_BP_G120_var</v>
      </c>
      <c r="B307" s="7" t="s">
        <v>7043</v>
      </c>
      <c r="C307" s="7">
        <f t="shared" si="64"/>
        <v>450</v>
      </c>
      <c r="D307" s="7" t="str">
        <f>VLOOKUP(K307,编号名称索引!A:D,4,FALSE)&amp;" "&amp;L307</f>
        <v>刨片机料仓4#出料螺旋A 变频器通讯</v>
      </c>
      <c r="E307" s="7" t="s">
        <v>127</v>
      </c>
      <c r="F307" s="8" t="str">
        <f t="shared" si="65"/>
        <v>M2_Comm</v>
      </c>
      <c r="G307" s="7" t="s">
        <v>82</v>
      </c>
      <c r="H307">
        <v>2</v>
      </c>
      <c r="I307">
        <v>150</v>
      </c>
      <c r="J307" t="s">
        <v>7026</v>
      </c>
      <c r="K307" t="str">
        <f t="shared" si="66"/>
        <v>CHP4_M2</v>
      </c>
      <c r="L307" t="s">
        <v>7027</v>
      </c>
    </row>
    <row r="308" customFormat="1" spans="1:12">
      <c r="A308" s="7" t="str">
        <f t="shared" si="56"/>
        <v>CHP4_M2_ActRPM_BP_Value_var</v>
      </c>
      <c r="B308" s="7" t="s">
        <v>7043</v>
      </c>
      <c r="C308" s="7">
        <f t="shared" si="64"/>
        <v>500</v>
      </c>
      <c r="D308" s="7" t="str">
        <f>VLOOKUP(K308,编号名称索引!A:D,4,FALSE)&amp;" "&amp;L308</f>
        <v>刨片机料仓4#出料螺旋A 反馈转速</v>
      </c>
      <c r="E308" s="7" t="s">
        <v>127</v>
      </c>
      <c r="F308" s="8" t="str">
        <f t="shared" si="65"/>
        <v>M2_ActRPM</v>
      </c>
      <c r="G308" s="7" t="s">
        <v>64</v>
      </c>
      <c r="H308">
        <v>2</v>
      </c>
      <c r="I308">
        <v>200</v>
      </c>
      <c r="J308" t="s">
        <v>7028</v>
      </c>
      <c r="K308" t="str">
        <f t="shared" si="66"/>
        <v>CHP4_M2</v>
      </c>
      <c r="L308" t="s">
        <v>7029</v>
      </c>
    </row>
    <row r="309" customFormat="1" spans="1:12">
      <c r="A309" s="7" t="str">
        <f t="shared" si="56"/>
        <v>CHP4_M2_Current_BP_Value_var</v>
      </c>
      <c r="B309" s="7" t="s">
        <v>7043</v>
      </c>
      <c r="C309" s="7">
        <f t="shared" si="64"/>
        <v>550</v>
      </c>
      <c r="D309" s="7" t="str">
        <f>VLOOKUP(K309,编号名称索引!A:D,4,FALSE)&amp;" "&amp;L309</f>
        <v>刨片机料仓4#出料螺旋A 反馈电流</v>
      </c>
      <c r="E309" s="7" t="s">
        <v>127</v>
      </c>
      <c r="F309" s="8" t="str">
        <f t="shared" si="65"/>
        <v>M2_Current</v>
      </c>
      <c r="G309" s="7" t="s">
        <v>64</v>
      </c>
      <c r="H309">
        <v>2</v>
      </c>
      <c r="I309">
        <v>250</v>
      </c>
      <c r="J309" t="s">
        <v>7030</v>
      </c>
      <c r="K309" t="str">
        <f t="shared" si="66"/>
        <v>CHP4_M2</v>
      </c>
      <c r="L309" t="s">
        <v>7031</v>
      </c>
    </row>
    <row r="310" customFormat="1" spans="1:12">
      <c r="A310" s="7" t="str">
        <f t="shared" si="56"/>
        <v>CHP4_M3_M_BP_Motor_var</v>
      </c>
      <c r="B310" s="7" t="s">
        <v>7043</v>
      </c>
      <c r="C310" s="7">
        <f t="shared" si="64"/>
        <v>600</v>
      </c>
      <c r="D310" s="7" t="str">
        <f>VLOOKUP(K310,编号名称索引!A:D,4,FALSE)&amp;" "&amp;L310</f>
        <v>刨片机料仓4#出料螺旋B 电机控制</v>
      </c>
      <c r="E310" s="7" t="s">
        <v>127</v>
      </c>
      <c r="F310" s="8" t="str">
        <f t="shared" si="65"/>
        <v>M3_M</v>
      </c>
      <c r="G310" s="7" t="s">
        <v>20</v>
      </c>
      <c r="H310">
        <v>3</v>
      </c>
      <c r="I310">
        <v>0</v>
      </c>
      <c r="J310" t="s">
        <v>7003</v>
      </c>
      <c r="K310" t="str">
        <f t="shared" si="66"/>
        <v>CHP4_M3</v>
      </c>
      <c r="L310" t="s">
        <v>7023</v>
      </c>
    </row>
    <row r="311" customFormat="1" spans="1:12">
      <c r="A311" s="7" t="str">
        <f t="shared" si="56"/>
        <v>CHP4_M3_SetFRQ_BP_Value_var</v>
      </c>
      <c r="B311" s="7" t="s">
        <v>7043</v>
      </c>
      <c r="C311" s="7">
        <f t="shared" si="64"/>
        <v>650</v>
      </c>
      <c r="D311" s="7" t="str">
        <f>VLOOKUP(K311,编号名称索引!A:D,4,FALSE)&amp;" "&amp;L311</f>
        <v>刨片机料仓4#出料螺旋B 给定频率</v>
      </c>
      <c r="E311" s="7" t="s">
        <v>127</v>
      </c>
      <c r="F311" s="8" t="str">
        <f t="shared" si="65"/>
        <v>M3_SetFRQ</v>
      </c>
      <c r="G311" s="7" t="s">
        <v>64</v>
      </c>
      <c r="H311">
        <v>3</v>
      </c>
      <c r="I311">
        <v>50</v>
      </c>
      <c r="J311" t="s">
        <v>7009</v>
      </c>
      <c r="K311" t="str">
        <f t="shared" si="66"/>
        <v>CHP4_M3</v>
      </c>
      <c r="L311" t="s">
        <v>7024</v>
      </c>
    </row>
    <row r="312" customFormat="1" spans="1:12">
      <c r="A312" s="7" t="str">
        <f t="shared" si="56"/>
        <v>CHP4_M3_ActFRQ_BP_Value_var</v>
      </c>
      <c r="B312" s="7" t="s">
        <v>7043</v>
      </c>
      <c r="C312" s="7">
        <f t="shared" si="64"/>
        <v>700</v>
      </c>
      <c r="D312" s="7" t="str">
        <f>VLOOKUP(K312,编号名称索引!A:D,4,FALSE)&amp;" "&amp;L312</f>
        <v>刨片机料仓4#出料螺旋B 反馈频率</v>
      </c>
      <c r="E312" s="7" t="s">
        <v>127</v>
      </c>
      <c r="F312" s="8" t="str">
        <f t="shared" si="65"/>
        <v>M3_ActFRQ</v>
      </c>
      <c r="G312" s="7" t="s">
        <v>64</v>
      </c>
      <c r="H312">
        <v>3</v>
      </c>
      <c r="I312">
        <v>100</v>
      </c>
      <c r="J312" t="s">
        <v>7007</v>
      </c>
      <c r="K312" t="str">
        <f t="shared" si="66"/>
        <v>CHP4_M3</v>
      </c>
      <c r="L312" t="s">
        <v>7025</v>
      </c>
    </row>
    <row r="313" customFormat="1" spans="1:12">
      <c r="A313" s="7" t="str">
        <f t="shared" si="56"/>
        <v>CHP4_M3_Comm_BP_G120_var</v>
      </c>
      <c r="B313" s="7" t="s">
        <v>7043</v>
      </c>
      <c r="C313" s="7">
        <f t="shared" si="64"/>
        <v>750</v>
      </c>
      <c r="D313" s="7" t="str">
        <f>VLOOKUP(K313,编号名称索引!A:D,4,FALSE)&amp;" "&amp;L313</f>
        <v>刨片机料仓4#出料螺旋B 变频器通讯</v>
      </c>
      <c r="E313" s="7" t="s">
        <v>127</v>
      </c>
      <c r="F313" s="8" t="str">
        <f t="shared" si="65"/>
        <v>M3_Comm</v>
      </c>
      <c r="G313" s="7" t="s">
        <v>82</v>
      </c>
      <c r="H313">
        <v>3</v>
      </c>
      <c r="I313">
        <v>150</v>
      </c>
      <c r="J313" t="s">
        <v>7026</v>
      </c>
      <c r="K313" t="str">
        <f t="shared" si="66"/>
        <v>CHP4_M3</v>
      </c>
      <c r="L313" t="s">
        <v>7027</v>
      </c>
    </row>
    <row r="314" customFormat="1" spans="1:12">
      <c r="A314" s="7" t="str">
        <f t="shared" si="56"/>
        <v>CHP4_M3_ActRPM_BP_Value_var</v>
      </c>
      <c r="B314" s="7" t="s">
        <v>7043</v>
      </c>
      <c r="C314" s="7">
        <f t="shared" si="64"/>
        <v>800</v>
      </c>
      <c r="D314" s="7" t="str">
        <f>VLOOKUP(K314,编号名称索引!A:D,4,FALSE)&amp;" "&amp;L314</f>
        <v>刨片机料仓4#出料螺旋B 反馈转速</v>
      </c>
      <c r="E314" s="7" t="s">
        <v>127</v>
      </c>
      <c r="F314" s="8" t="str">
        <f t="shared" si="65"/>
        <v>M3_ActRPM</v>
      </c>
      <c r="G314" s="7" t="s">
        <v>64</v>
      </c>
      <c r="H314">
        <v>3</v>
      </c>
      <c r="I314">
        <v>200</v>
      </c>
      <c r="J314" t="s">
        <v>7028</v>
      </c>
      <c r="K314" t="str">
        <f t="shared" si="66"/>
        <v>CHP4_M3</v>
      </c>
      <c r="L314" t="s">
        <v>7029</v>
      </c>
    </row>
    <row r="315" customFormat="1" spans="1:12">
      <c r="A315" s="7" t="str">
        <f t="shared" si="56"/>
        <v>CHP4_M3_Current_BP_Value_var</v>
      </c>
      <c r="B315" s="7" t="s">
        <v>7043</v>
      </c>
      <c r="C315" s="7">
        <f t="shared" si="64"/>
        <v>850</v>
      </c>
      <c r="D315" s="7" t="str">
        <f>VLOOKUP(K315,编号名称索引!A:D,4,FALSE)&amp;" "&amp;L315</f>
        <v>刨片机料仓4#出料螺旋B 反馈电流</v>
      </c>
      <c r="E315" s="7" t="s">
        <v>127</v>
      </c>
      <c r="F315" s="8" t="str">
        <f t="shared" si="65"/>
        <v>M3_Current</v>
      </c>
      <c r="G315" s="7" t="s">
        <v>64</v>
      </c>
      <c r="H315">
        <v>3</v>
      </c>
      <c r="I315">
        <v>250</v>
      </c>
      <c r="J315" t="s">
        <v>7030</v>
      </c>
      <c r="K315" t="str">
        <f t="shared" si="66"/>
        <v>CHP4_M3</v>
      </c>
      <c r="L315" t="s">
        <v>7031</v>
      </c>
    </row>
    <row r="316" customFormat="1" spans="1:12">
      <c r="A316" s="7" t="str">
        <f t="shared" si="56"/>
        <v>CHP4_M4_M_BP_Motor_var</v>
      </c>
      <c r="B316" s="7" t="s">
        <v>7043</v>
      </c>
      <c r="C316" s="7">
        <f t="shared" si="64"/>
        <v>900</v>
      </c>
      <c r="D316" s="7" t="str">
        <f>VLOOKUP(K316,编号名称索引!A:D,4,FALSE)&amp;" "&amp;L316</f>
        <v>刨片进料仓4#进料皮带分料器 电机控制</v>
      </c>
      <c r="E316" s="7" t="s">
        <v>127</v>
      </c>
      <c r="F316" s="8" t="str">
        <f t="shared" si="65"/>
        <v>M4_M</v>
      </c>
      <c r="G316" s="7" t="s">
        <v>20</v>
      </c>
      <c r="H316">
        <v>4</v>
      </c>
      <c r="I316">
        <v>0</v>
      </c>
      <c r="J316" t="s">
        <v>7003</v>
      </c>
      <c r="K316" t="str">
        <f t="shared" si="66"/>
        <v>CHP4_M4</v>
      </c>
      <c r="L316" t="s">
        <v>7023</v>
      </c>
    </row>
    <row r="317" customFormat="1" spans="1:12">
      <c r="A317" s="7" t="str">
        <f t="shared" si="56"/>
        <v>CHP4_M4_SetFRQ_BP_Value_var</v>
      </c>
      <c r="B317" s="7" t="s">
        <v>7043</v>
      </c>
      <c r="C317" s="7">
        <f t="shared" si="64"/>
        <v>950</v>
      </c>
      <c r="D317" s="7" t="str">
        <f>VLOOKUP(K317,编号名称索引!A:D,4,FALSE)&amp;" "&amp;L317</f>
        <v>刨片进料仓4#进料皮带分料器 给定频率</v>
      </c>
      <c r="E317" s="7" t="s">
        <v>127</v>
      </c>
      <c r="F317" s="8" t="str">
        <f t="shared" si="65"/>
        <v>M4_SetFRQ</v>
      </c>
      <c r="G317" s="7" t="s">
        <v>64</v>
      </c>
      <c r="H317">
        <v>4</v>
      </c>
      <c r="I317">
        <v>50</v>
      </c>
      <c r="J317" t="s">
        <v>7009</v>
      </c>
      <c r="K317" t="str">
        <f t="shared" si="66"/>
        <v>CHP4_M4</v>
      </c>
      <c r="L317" t="s">
        <v>7024</v>
      </c>
    </row>
    <row r="318" customFormat="1" spans="1:12">
      <c r="A318" s="7" t="str">
        <f t="shared" si="56"/>
        <v>CHP4_M4_ActFRQ_BP_Value_var</v>
      </c>
      <c r="B318" s="7" t="s">
        <v>7043</v>
      </c>
      <c r="C318" s="7">
        <f t="shared" si="64"/>
        <v>1000</v>
      </c>
      <c r="D318" s="7" t="str">
        <f>VLOOKUP(K318,编号名称索引!A:D,4,FALSE)&amp;" "&amp;L318</f>
        <v>刨片进料仓4#进料皮带分料器 反馈频率</v>
      </c>
      <c r="E318" s="7" t="s">
        <v>127</v>
      </c>
      <c r="F318" s="8" t="str">
        <f t="shared" si="65"/>
        <v>M4_ActFRQ</v>
      </c>
      <c r="G318" s="7" t="s">
        <v>64</v>
      </c>
      <c r="H318">
        <v>4</v>
      </c>
      <c r="I318">
        <v>100</v>
      </c>
      <c r="J318" t="s">
        <v>7007</v>
      </c>
      <c r="K318" t="str">
        <f t="shared" si="66"/>
        <v>CHP4_M4</v>
      </c>
      <c r="L318" t="s">
        <v>7025</v>
      </c>
    </row>
    <row r="319" customFormat="1" spans="1:12">
      <c r="A319" s="7" t="str">
        <f t="shared" ref="A319:A380" si="67">E319&amp;"_"&amp;F319&amp;"_"&amp;G319</f>
        <v>CHP4_M4_Comm_BP_G120_var</v>
      </c>
      <c r="B319" s="7" t="s">
        <v>7043</v>
      </c>
      <c r="C319" s="7">
        <f t="shared" si="64"/>
        <v>1050</v>
      </c>
      <c r="D319" s="7" t="str">
        <f>VLOOKUP(K319,编号名称索引!A:D,4,FALSE)&amp;" "&amp;L319</f>
        <v>刨片进料仓4#进料皮带分料器 变频器通讯</v>
      </c>
      <c r="E319" s="7" t="s">
        <v>127</v>
      </c>
      <c r="F319" s="8" t="str">
        <f t="shared" si="65"/>
        <v>M4_Comm</v>
      </c>
      <c r="G319" s="7" t="s">
        <v>82</v>
      </c>
      <c r="H319">
        <v>4</v>
      </c>
      <c r="I319">
        <v>150</v>
      </c>
      <c r="J319" t="s">
        <v>7026</v>
      </c>
      <c r="K319" t="str">
        <f t="shared" si="66"/>
        <v>CHP4_M4</v>
      </c>
      <c r="L319" t="s">
        <v>7027</v>
      </c>
    </row>
    <row r="320" customFormat="1" spans="1:12">
      <c r="A320" s="7" t="str">
        <f t="shared" si="67"/>
        <v>CHP4_M4_ActRPM_BP_Value_var</v>
      </c>
      <c r="B320" s="7" t="s">
        <v>7043</v>
      </c>
      <c r="C320" s="7">
        <f t="shared" si="64"/>
        <v>1100</v>
      </c>
      <c r="D320" s="7" t="str">
        <f>VLOOKUP(K320,编号名称索引!A:D,4,FALSE)&amp;" "&amp;L320</f>
        <v>刨片进料仓4#进料皮带分料器 反馈转速</v>
      </c>
      <c r="E320" s="7" t="s">
        <v>127</v>
      </c>
      <c r="F320" s="8" t="str">
        <f t="shared" si="65"/>
        <v>M4_ActRPM</v>
      </c>
      <c r="G320" s="7" t="s">
        <v>64</v>
      </c>
      <c r="H320">
        <v>4</v>
      </c>
      <c r="I320">
        <v>200</v>
      </c>
      <c r="J320" t="s">
        <v>7028</v>
      </c>
      <c r="K320" t="str">
        <f t="shared" si="66"/>
        <v>CHP4_M4</v>
      </c>
      <c r="L320" t="s">
        <v>7029</v>
      </c>
    </row>
    <row r="321" customFormat="1" spans="1:12">
      <c r="A321" s="7" t="str">
        <f t="shared" si="67"/>
        <v>CHP4_M4_Current_BP_Value_var</v>
      </c>
      <c r="B321" s="7" t="s">
        <v>7043</v>
      </c>
      <c r="C321" s="7">
        <f t="shared" si="64"/>
        <v>1150</v>
      </c>
      <c r="D321" s="7" t="str">
        <f>VLOOKUP(K321,编号名称索引!A:D,4,FALSE)&amp;" "&amp;L321</f>
        <v>刨片进料仓4#进料皮带分料器 反馈电流</v>
      </c>
      <c r="E321" s="7" t="s">
        <v>127</v>
      </c>
      <c r="F321" s="8" t="str">
        <f t="shared" si="65"/>
        <v>M4_Current</v>
      </c>
      <c r="G321" s="7" t="s">
        <v>64</v>
      </c>
      <c r="H321">
        <v>4</v>
      </c>
      <c r="I321">
        <v>250</v>
      </c>
      <c r="J321" t="s">
        <v>7030</v>
      </c>
      <c r="K321" t="str">
        <f t="shared" si="66"/>
        <v>CHP4_M4</v>
      </c>
      <c r="L321" t="s">
        <v>7031</v>
      </c>
    </row>
    <row r="322" customFormat="1" spans="1:12">
      <c r="A322" s="7" t="str">
        <f t="shared" si="67"/>
        <v>CHP4_M5_M_BP_Motor_var</v>
      </c>
      <c r="B322" s="7" t="s">
        <v>7043</v>
      </c>
      <c r="C322" s="7">
        <f t="shared" si="64"/>
        <v>1200</v>
      </c>
      <c r="D322" s="7" t="str">
        <f>VLOOKUP(K322,编号名称索引!A:D,4,FALSE)&amp;" "&amp;L322</f>
        <v>Spare 备用 电机控制</v>
      </c>
      <c r="E322" s="7" t="s">
        <v>127</v>
      </c>
      <c r="F322" s="8" t="str">
        <f t="shared" si="65"/>
        <v>M5_M</v>
      </c>
      <c r="G322" s="7" t="s">
        <v>20</v>
      </c>
      <c r="H322">
        <v>5</v>
      </c>
      <c r="I322">
        <v>0</v>
      </c>
      <c r="J322" t="s">
        <v>7003</v>
      </c>
      <c r="K322" t="str">
        <f t="shared" si="66"/>
        <v>CHP4_M5</v>
      </c>
      <c r="L322" t="s">
        <v>7023</v>
      </c>
    </row>
    <row r="323" customFormat="1" spans="1:12">
      <c r="A323" s="7" t="str">
        <f t="shared" si="67"/>
        <v>CHP4_M5_SetFRQ_BP_Value_var</v>
      </c>
      <c r="B323" s="7" t="s">
        <v>7043</v>
      </c>
      <c r="C323" s="7">
        <f t="shared" si="64"/>
        <v>1250</v>
      </c>
      <c r="D323" s="7" t="str">
        <f>VLOOKUP(K323,编号名称索引!A:D,4,FALSE)&amp;" "&amp;L323</f>
        <v>Spare 备用 给定频率</v>
      </c>
      <c r="E323" s="7" t="s">
        <v>127</v>
      </c>
      <c r="F323" s="8" t="str">
        <f t="shared" si="65"/>
        <v>M5_SetFRQ</v>
      </c>
      <c r="G323" s="7" t="s">
        <v>64</v>
      </c>
      <c r="H323">
        <v>5</v>
      </c>
      <c r="I323">
        <v>50</v>
      </c>
      <c r="J323" t="s">
        <v>7009</v>
      </c>
      <c r="K323" t="str">
        <f t="shared" si="66"/>
        <v>CHP4_M5</v>
      </c>
      <c r="L323" t="s">
        <v>7024</v>
      </c>
    </row>
    <row r="324" customFormat="1" spans="1:12">
      <c r="A324" s="7" t="str">
        <f t="shared" si="67"/>
        <v>CHP4_M5_ActFRQ_BP_Value_var</v>
      </c>
      <c r="B324" s="7" t="s">
        <v>7043</v>
      </c>
      <c r="C324" s="7">
        <f t="shared" si="64"/>
        <v>1300</v>
      </c>
      <c r="D324" s="7" t="str">
        <f>VLOOKUP(K324,编号名称索引!A:D,4,FALSE)&amp;" "&amp;L324</f>
        <v>Spare 备用 反馈频率</v>
      </c>
      <c r="E324" s="7" t="s">
        <v>127</v>
      </c>
      <c r="F324" s="8" t="str">
        <f t="shared" si="65"/>
        <v>M5_ActFRQ</v>
      </c>
      <c r="G324" s="7" t="s">
        <v>64</v>
      </c>
      <c r="H324">
        <v>5</v>
      </c>
      <c r="I324">
        <v>100</v>
      </c>
      <c r="J324" t="s">
        <v>7007</v>
      </c>
      <c r="K324" t="str">
        <f t="shared" si="66"/>
        <v>CHP4_M5</v>
      </c>
      <c r="L324" t="s">
        <v>7025</v>
      </c>
    </row>
    <row r="325" customFormat="1" spans="1:12">
      <c r="A325" s="7" t="str">
        <f t="shared" si="67"/>
        <v>CHP4_M5_Comm_BP_G120_var</v>
      </c>
      <c r="B325" s="7" t="s">
        <v>7043</v>
      </c>
      <c r="C325" s="7">
        <f t="shared" si="64"/>
        <v>1350</v>
      </c>
      <c r="D325" s="7" t="str">
        <f>VLOOKUP(K325,编号名称索引!A:D,4,FALSE)&amp;" "&amp;L325</f>
        <v>Spare 备用 变频器通讯</v>
      </c>
      <c r="E325" s="7" t="s">
        <v>127</v>
      </c>
      <c r="F325" s="8" t="str">
        <f t="shared" si="65"/>
        <v>M5_Comm</v>
      </c>
      <c r="G325" s="7" t="s">
        <v>82</v>
      </c>
      <c r="H325">
        <v>5</v>
      </c>
      <c r="I325">
        <v>150</v>
      </c>
      <c r="J325" t="s">
        <v>7026</v>
      </c>
      <c r="K325" t="str">
        <f t="shared" si="66"/>
        <v>CHP4_M5</v>
      </c>
      <c r="L325" t="s">
        <v>7027</v>
      </c>
    </row>
    <row r="326" customFormat="1" spans="1:12">
      <c r="A326" s="7" t="str">
        <f t="shared" si="67"/>
        <v>CHP4_M5_ActRPM_BP_Value_var</v>
      </c>
      <c r="B326" s="7" t="s">
        <v>7043</v>
      </c>
      <c r="C326" s="7">
        <f t="shared" si="64"/>
        <v>1400</v>
      </c>
      <c r="D326" s="7" t="str">
        <f>VLOOKUP(K326,编号名称索引!A:D,4,FALSE)&amp;" "&amp;L326</f>
        <v>Spare 备用 反馈转速</v>
      </c>
      <c r="E326" s="7" t="s">
        <v>127</v>
      </c>
      <c r="F326" s="8" t="str">
        <f t="shared" si="65"/>
        <v>M5_ActRPM</v>
      </c>
      <c r="G326" s="7" t="s">
        <v>64</v>
      </c>
      <c r="H326">
        <v>5</v>
      </c>
      <c r="I326">
        <v>200</v>
      </c>
      <c r="J326" t="s">
        <v>7028</v>
      </c>
      <c r="K326" t="str">
        <f t="shared" si="66"/>
        <v>CHP4_M5</v>
      </c>
      <c r="L326" t="s">
        <v>7029</v>
      </c>
    </row>
    <row r="327" customFormat="1" spans="1:12">
      <c r="A327" s="7" t="str">
        <f t="shared" si="67"/>
        <v>CHP4_M5_Current_BP_Value_var</v>
      </c>
      <c r="B327" s="7" t="s">
        <v>7043</v>
      </c>
      <c r="C327" s="7">
        <f t="shared" si="64"/>
        <v>1450</v>
      </c>
      <c r="D327" s="7" t="str">
        <f>VLOOKUP(K327,编号名称索引!A:D,4,FALSE)&amp;" "&amp;L327</f>
        <v>Spare 备用 反馈电流</v>
      </c>
      <c r="E327" s="7" t="s">
        <v>127</v>
      </c>
      <c r="F327" s="8" t="str">
        <f t="shared" si="65"/>
        <v>M5_Current</v>
      </c>
      <c r="G327" s="7" t="s">
        <v>64</v>
      </c>
      <c r="H327">
        <v>5</v>
      </c>
      <c r="I327">
        <v>250</v>
      </c>
      <c r="J327" t="s">
        <v>7030</v>
      </c>
      <c r="K327" t="str">
        <f t="shared" si="66"/>
        <v>CHP4_M5</v>
      </c>
      <c r="L327" t="s">
        <v>7031</v>
      </c>
    </row>
    <row r="328" customFormat="1" spans="1:12">
      <c r="A328" s="7" t="str">
        <f t="shared" si="67"/>
        <v>CHP4_M6_M_BP_Motor_var</v>
      </c>
      <c r="B328" s="7" t="s">
        <v>7043</v>
      </c>
      <c r="C328" s="7">
        <f t="shared" si="64"/>
        <v>1500</v>
      </c>
      <c r="D328" s="7" t="str">
        <f>VLOOKUP(K328,编号名称索引!A:D,4,FALSE)&amp;" "&amp;L328</f>
        <v>4#刨片机振荡器 电机控制</v>
      </c>
      <c r="E328" s="7" t="s">
        <v>127</v>
      </c>
      <c r="F328" s="8" t="str">
        <f t="shared" si="65"/>
        <v>M6_M</v>
      </c>
      <c r="G328" s="7" t="s">
        <v>20</v>
      </c>
      <c r="H328">
        <v>6</v>
      </c>
      <c r="I328">
        <v>0</v>
      </c>
      <c r="J328" t="s">
        <v>7003</v>
      </c>
      <c r="K328" t="str">
        <f t="shared" si="66"/>
        <v>CHP4_M6</v>
      </c>
      <c r="L328" t="s">
        <v>7023</v>
      </c>
    </row>
    <row r="329" customFormat="1" spans="1:12">
      <c r="A329" s="7" t="str">
        <f t="shared" si="67"/>
        <v>CHP4_M7_M_BP_Motor_var</v>
      </c>
      <c r="B329" s="7" t="s">
        <v>7043</v>
      </c>
      <c r="C329" s="7">
        <f t="shared" ref="C329:C337" si="68">50*(H329-6)+1500</f>
        <v>1550</v>
      </c>
      <c r="D329" s="7" t="str">
        <f>VLOOKUP(K329,编号名称索引!A:D,4,FALSE)&amp;" "&amp;L329</f>
        <v>4#刨片机油泵电机 电机控制</v>
      </c>
      <c r="E329" s="7" t="s">
        <v>127</v>
      </c>
      <c r="F329" s="8" t="str">
        <f t="shared" si="65"/>
        <v>M7_M</v>
      </c>
      <c r="G329" s="7" t="s">
        <v>20</v>
      </c>
      <c r="H329">
        <v>7</v>
      </c>
      <c r="I329">
        <v>0</v>
      </c>
      <c r="J329" t="s">
        <v>7003</v>
      </c>
      <c r="K329" t="str">
        <f t="shared" si="66"/>
        <v>CHP4_M7</v>
      </c>
      <c r="L329" t="s">
        <v>7023</v>
      </c>
    </row>
    <row r="330" customFormat="1" spans="1:12">
      <c r="A330" s="7" t="str">
        <f t="shared" si="67"/>
        <v>CHP4_M8_M_BP_Motor_var</v>
      </c>
      <c r="B330" s="7" t="s">
        <v>7043</v>
      </c>
      <c r="C330" s="7">
        <f t="shared" si="68"/>
        <v>1600</v>
      </c>
      <c r="D330" s="7" t="str">
        <f>VLOOKUP(K330,编号名称索引!A:D,4,FALSE)&amp;" "&amp;L330</f>
        <v>4#刨片机润滑系统电机 电机控制</v>
      </c>
      <c r="E330" s="7" t="s">
        <v>127</v>
      </c>
      <c r="F330" s="8" t="str">
        <f t="shared" si="65"/>
        <v>M8_M</v>
      </c>
      <c r="G330" s="7" t="s">
        <v>20</v>
      </c>
      <c r="H330">
        <v>8</v>
      </c>
      <c r="I330">
        <v>0</v>
      </c>
      <c r="J330" t="s">
        <v>7003</v>
      </c>
      <c r="K330" t="str">
        <f t="shared" si="66"/>
        <v>CHP4_M8</v>
      </c>
      <c r="L330" t="s">
        <v>7023</v>
      </c>
    </row>
    <row r="331" customFormat="1" spans="1:12">
      <c r="A331" s="7" t="str">
        <f t="shared" si="67"/>
        <v>CHP4_M9_M_BP_Motor_var</v>
      </c>
      <c r="B331" s="7" t="s">
        <v>7043</v>
      </c>
      <c r="C331" s="7">
        <f t="shared" si="68"/>
        <v>1650</v>
      </c>
      <c r="D331" s="7" t="str">
        <f>VLOOKUP(K331,编号名称索引!A:D,4,FALSE)&amp;" "&amp;L331</f>
        <v>4#刨片机重物分离电机 电机控制</v>
      </c>
      <c r="E331" s="7" t="s">
        <v>127</v>
      </c>
      <c r="F331" s="8" t="str">
        <f t="shared" si="65"/>
        <v>M9_M</v>
      </c>
      <c r="G331" s="7" t="s">
        <v>20</v>
      </c>
      <c r="H331">
        <v>9</v>
      </c>
      <c r="I331">
        <v>0</v>
      </c>
      <c r="J331" t="s">
        <v>7003</v>
      </c>
      <c r="K331" t="str">
        <f t="shared" si="66"/>
        <v>CHP4_M9</v>
      </c>
      <c r="L331" t="s">
        <v>7023</v>
      </c>
    </row>
    <row r="332" customFormat="1" spans="1:12">
      <c r="A332" s="7" t="str">
        <f t="shared" si="67"/>
        <v>CHP4_M10_M_BP_Motor_var</v>
      </c>
      <c r="B332" s="7" t="s">
        <v>7043</v>
      </c>
      <c r="C332" s="7">
        <f t="shared" si="68"/>
        <v>1700</v>
      </c>
      <c r="D332" s="7" t="str">
        <f>VLOOKUP(K332,编号名称索引!A:D,4,FALSE)&amp;" "&amp;L332</f>
        <v>4#刨片机磁选电机 电机控制</v>
      </c>
      <c r="E332" s="7" t="s">
        <v>127</v>
      </c>
      <c r="F332" s="8" t="str">
        <f t="shared" si="65"/>
        <v>M10_M</v>
      </c>
      <c r="G332" s="7" t="s">
        <v>20</v>
      </c>
      <c r="H332">
        <v>10</v>
      </c>
      <c r="I332">
        <v>0</v>
      </c>
      <c r="J332" t="s">
        <v>7003</v>
      </c>
      <c r="K332" t="str">
        <f t="shared" si="66"/>
        <v>CHP4_M10</v>
      </c>
      <c r="L332" t="s">
        <v>7023</v>
      </c>
    </row>
    <row r="333" customFormat="1" spans="1:12">
      <c r="A333" s="7" t="str">
        <f t="shared" si="67"/>
        <v>CHP4_M11_M_BP_Motor_var</v>
      </c>
      <c r="B333" s="7" t="s">
        <v>7043</v>
      </c>
      <c r="C333" s="7">
        <f t="shared" si="68"/>
        <v>1750</v>
      </c>
      <c r="D333" s="7" t="str">
        <f>VLOOKUP(K333,编号名称索引!A:D,4,FALSE)&amp;" "&amp;L333</f>
        <v>4#刨片机分料电机 电机控制</v>
      </c>
      <c r="E333" s="7" t="s">
        <v>127</v>
      </c>
      <c r="F333" s="8" t="str">
        <f t="shared" si="65"/>
        <v>M11_M</v>
      </c>
      <c r="G333" s="7" t="s">
        <v>20</v>
      </c>
      <c r="H333">
        <v>11</v>
      </c>
      <c r="I333">
        <v>0</v>
      </c>
      <c r="J333" t="s">
        <v>7003</v>
      </c>
      <c r="K333" t="str">
        <f t="shared" si="66"/>
        <v>CHP4_M11</v>
      </c>
      <c r="L333" t="s">
        <v>7023</v>
      </c>
    </row>
    <row r="334" customFormat="1" spans="1:12">
      <c r="A334" s="7" t="str">
        <f t="shared" si="67"/>
        <v>CHP4_M12_M_BP_Motor_var</v>
      </c>
      <c r="B334" s="7" t="s">
        <v>7043</v>
      </c>
      <c r="C334" s="7">
        <f t="shared" si="68"/>
        <v>1800</v>
      </c>
      <c r="D334" s="7" t="str">
        <f>VLOOKUP(K334,编号名称索引!A:D,4,FALSE)&amp;" "&amp;L334</f>
        <v>4#刨片机润滑油冷却风扇 电机控制</v>
      </c>
      <c r="E334" s="7" t="s">
        <v>127</v>
      </c>
      <c r="F334" s="8" t="str">
        <f t="shared" si="65"/>
        <v>M12_M</v>
      </c>
      <c r="G334" s="7" t="s">
        <v>20</v>
      </c>
      <c r="H334">
        <v>12</v>
      </c>
      <c r="I334">
        <v>0</v>
      </c>
      <c r="J334" t="s">
        <v>7003</v>
      </c>
      <c r="K334" t="str">
        <f t="shared" si="66"/>
        <v>CHP4_M12</v>
      </c>
      <c r="L334" t="s">
        <v>7023</v>
      </c>
    </row>
    <row r="335" customFormat="1" spans="1:12">
      <c r="A335" s="7" t="str">
        <f t="shared" si="67"/>
        <v>CHP4_M13_M_BP_Motor_var</v>
      </c>
      <c r="B335" s="7" t="s">
        <v>7043</v>
      </c>
      <c r="C335" s="7">
        <f t="shared" si="68"/>
        <v>1850</v>
      </c>
      <c r="D335" s="7" t="str">
        <f>VLOOKUP(K335,编号名称索引!A:D,4,FALSE)&amp;" "&amp;L335</f>
        <v>4#刨片机润滑油加热器 电机控制</v>
      </c>
      <c r="E335" s="7" t="s">
        <v>127</v>
      </c>
      <c r="F335" s="8" t="str">
        <f t="shared" si="65"/>
        <v>M13_M</v>
      </c>
      <c r="G335" s="7" t="s">
        <v>20</v>
      </c>
      <c r="H335">
        <v>13</v>
      </c>
      <c r="I335">
        <v>0</v>
      </c>
      <c r="J335" t="s">
        <v>7003</v>
      </c>
      <c r="K335" t="str">
        <f t="shared" si="66"/>
        <v>CHP4_M13</v>
      </c>
      <c r="L335" t="s">
        <v>7023</v>
      </c>
    </row>
    <row r="336" customFormat="1" spans="1:12">
      <c r="A336" s="7" t="str">
        <f t="shared" si="67"/>
        <v>CHP4_M14_M_BP_Motor_var</v>
      </c>
      <c r="B336" s="7" t="s">
        <v>7043</v>
      </c>
      <c r="C336" s="7">
        <f t="shared" si="68"/>
        <v>1900</v>
      </c>
      <c r="D336" s="7" t="str">
        <f>VLOOKUP(K336,编号名称索引!A:D,4,FALSE)&amp;" "&amp;L336</f>
        <v>Spare 备用 电机控制</v>
      </c>
      <c r="E336" s="7" t="s">
        <v>127</v>
      </c>
      <c r="F336" s="8" t="str">
        <f t="shared" si="65"/>
        <v>M14_M</v>
      </c>
      <c r="G336" s="7" t="s">
        <v>20</v>
      </c>
      <c r="H336">
        <v>14</v>
      </c>
      <c r="I336">
        <v>0</v>
      </c>
      <c r="J336" t="s">
        <v>7003</v>
      </c>
      <c r="K336" t="str">
        <f t="shared" si="66"/>
        <v>CHP4_M14</v>
      </c>
      <c r="L336" t="s">
        <v>7023</v>
      </c>
    </row>
    <row r="337" customFormat="1" spans="1:12">
      <c r="A337" s="7" t="str">
        <f t="shared" si="67"/>
        <v>CHP4_M15_M_BP_Motor_var</v>
      </c>
      <c r="B337" s="7" t="s">
        <v>7043</v>
      </c>
      <c r="C337" s="7">
        <f t="shared" si="68"/>
        <v>1950</v>
      </c>
      <c r="D337" s="7" t="str">
        <f>VLOOKUP(K337,编号名称索引!A:D,4,FALSE)&amp;" "&amp;L337</f>
        <v>Spare 备用 电机控制</v>
      </c>
      <c r="E337" s="7" t="s">
        <v>127</v>
      </c>
      <c r="F337" s="8" t="str">
        <f t="shared" si="65"/>
        <v>M15_M</v>
      </c>
      <c r="G337" s="7" t="s">
        <v>20</v>
      </c>
      <c r="H337">
        <v>15</v>
      </c>
      <c r="I337">
        <v>0</v>
      </c>
      <c r="J337" t="s">
        <v>7003</v>
      </c>
      <c r="K337" t="str">
        <f t="shared" si="66"/>
        <v>CHP4_M15</v>
      </c>
      <c r="L337" t="s">
        <v>7023</v>
      </c>
    </row>
    <row r="338" customFormat="1" spans="1:11">
      <c r="A338" s="7" t="str">
        <f t="shared" si="67"/>
        <v>CHP4_S1_BP_Value_var</v>
      </c>
      <c r="B338" s="7" t="s">
        <v>7044</v>
      </c>
      <c r="C338" s="7">
        <f t="shared" ref="C338:C345" si="69">50*(H338-1)</f>
        <v>0</v>
      </c>
      <c r="D338" s="7" t="str">
        <f>VLOOKUP(K338,编号名称索引!A:D,4,FALSE)&amp;" "&amp;L338</f>
        <v>4#刨片机润滑站压力 </v>
      </c>
      <c r="E338" s="7" t="s">
        <v>127</v>
      </c>
      <c r="F338" t="str">
        <f t="shared" ref="F338:F345" si="70">"S"&amp;H338</f>
        <v>S1</v>
      </c>
      <c r="G338" s="7" t="s">
        <v>64</v>
      </c>
      <c r="H338">
        <v>1</v>
      </c>
      <c r="K338" t="str">
        <f t="shared" ref="K338:K345" si="71">E338&amp;"_S"&amp;H338</f>
        <v>CHP4_S1</v>
      </c>
    </row>
    <row r="339" customFormat="1" spans="1:11">
      <c r="A339" s="7" t="str">
        <f t="shared" si="67"/>
        <v>CHP4_S2_BP_Value_var</v>
      </c>
      <c r="B339" s="7" t="s">
        <v>7044</v>
      </c>
      <c r="C339" s="7">
        <f t="shared" si="69"/>
        <v>50</v>
      </c>
      <c r="D339" s="7" t="str">
        <f>VLOOKUP(K339,编号名称索引!A:D,4,FALSE)&amp;" "&amp;L339</f>
        <v>4#刨片机润滑站1#过滤器压差传感器 </v>
      </c>
      <c r="E339" s="7" t="s">
        <v>127</v>
      </c>
      <c r="F339" t="str">
        <f t="shared" si="70"/>
        <v>S2</v>
      </c>
      <c r="G339" s="7" t="s">
        <v>64</v>
      </c>
      <c r="H339">
        <v>2</v>
      </c>
      <c r="K339" t="str">
        <f t="shared" si="71"/>
        <v>CHP4_S2</v>
      </c>
    </row>
    <row r="340" customFormat="1" spans="1:11">
      <c r="A340" s="7" t="str">
        <f t="shared" si="67"/>
        <v>CHP4_S3_BP_Value_var</v>
      </c>
      <c r="B340" s="7" t="s">
        <v>7044</v>
      </c>
      <c r="C340" s="7">
        <f t="shared" si="69"/>
        <v>100</v>
      </c>
      <c r="D340" s="7" t="str">
        <f>VLOOKUP(K340,编号名称索引!A:D,4,FALSE)&amp;" "&amp;L340</f>
        <v>4#刨片机润滑站2#过滤器压差传感器 </v>
      </c>
      <c r="E340" s="7" t="s">
        <v>127</v>
      </c>
      <c r="F340" t="str">
        <f t="shared" si="70"/>
        <v>S3</v>
      </c>
      <c r="G340" s="7" t="s">
        <v>64</v>
      </c>
      <c r="H340">
        <v>3</v>
      </c>
      <c r="K340" t="str">
        <f t="shared" si="71"/>
        <v>CHP4_S3</v>
      </c>
    </row>
    <row r="341" customFormat="1" spans="1:11">
      <c r="A341" s="7" t="str">
        <f t="shared" si="67"/>
        <v>CHP4_S4_BP_Value_var</v>
      </c>
      <c r="B341" s="7" t="s">
        <v>7044</v>
      </c>
      <c r="C341" s="7">
        <f t="shared" si="69"/>
        <v>150</v>
      </c>
      <c r="D341" s="7" t="str">
        <f>VLOOKUP(K341,编号名称索引!A:D,4,FALSE)&amp;" "&amp;L341</f>
        <v>4#刨片机振动传感器 </v>
      </c>
      <c r="E341" s="7" t="s">
        <v>127</v>
      </c>
      <c r="F341" t="str">
        <f t="shared" si="70"/>
        <v>S4</v>
      </c>
      <c r="G341" s="7" t="s">
        <v>64</v>
      </c>
      <c r="H341">
        <v>4</v>
      </c>
      <c r="K341" t="str">
        <f t="shared" si="71"/>
        <v>CHP4_S4</v>
      </c>
    </row>
    <row r="342" customFormat="1" spans="1:11">
      <c r="A342" s="7" t="str">
        <f t="shared" si="67"/>
        <v>CHP4_S5_BP_Value_var</v>
      </c>
      <c r="B342" s="7" t="s">
        <v>7044</v>
      </c>
      <c r="C342" s="7">
        <f t="shared" si="69"/>
        <v>200</v>
      </c>
      <c r="D342" s="7" t="str">
        <f>VLOOKUP(K342,编号名称索引!A:D,4,FALSE)&amp;" "&amp;L342</f>
        <v>4#刨片机润滑站温度 </v>
      </c>
      <c r="E342" s="7" t="s">
        <v>127</v>
      </c>
      <c r="F342" t="str">
        <f t="shared" si="70"/>
        <v>S5</v>
      </c>
      <c r="G342" s="7" t="s">
        <v>64</v>
      </c>
      <c r="H342">
        <v>5</v>
      </c>
      <c r="K342" t="str">
        <f t="shared" si="71"/>
        <v>CHP4_S5</v>
      </c>
    </row>
    <row r="343" customFormat="1" spans="1:11">
      <c r="A343" s="7" t="str">
        <f t="shared" si="67"/>
        <v>CHP4_S6_BP_Value_var</v>
      </c>
      <c r="B343" s="7" t="s">
        <v>7044</v>
      </c>
      <c r="C343" s="7">
        <f t="shared" si="69"/>
        <v>250</v>
      </c>
      <c r="D343" s="7" t="str">
        <f>VLOOKUP(K343,编号名称索引!A:D,4,FALSE)&amp;" "&amp;L343</f>
        <v>4#刨片机主机轴承温度传感器1# </v>
      </c>
      <c r="E343" s="7" t="s">
        <v>127</v>
      </c>
      <c r="F343" t="str">
        <f t="shared" si="70"/>
        <v>S6</v>
      </c>
      <c r="G343" s="7" t="s">
        <v>64</v>
      </c>
      <c r="H343">
        <v>6</v>
      </c>
      <c r="K343" t="str">
        <f t="shared" si="71"/>
        <v>CHP4_S6</v>
      </c>
    </row>
    <row r="344" customFormat="1" spans="1:11">
      <c r="A344" s="7" t="str">
        <f t="shared" si="67"/>
        <v>CHP4_S7_BP_Value_var</v>
      </c>
      <c r="B344" s="7" t="s">
        <v>7044</v>
      </c>
      <c r="C344" s="7">
        <f t="shared" si="69"/>
        <v>300</v>
      </c>
      <c r="D344" s="7" t="str">
        <f>VLOOKUP(K344,编号名称索引!A:D,4,FALSE)&amp;" "&amp;L344</f>
        <v>4#刨片机主机轴承温度传感器2# </v>
      </c>
      <c r="E344" s="7" t="s">
        <v>127</v>
      </c>
      <c r="F344" t="str">
        <f t="shared" si="70"/>
        <v>S7</v>
      </c>
      <c r="G344" s="7" t="s">
        <v>64</v>
      </c>
      <c r="H344">
        <v>7</v>
      </c>
      <c r="K344" t="str">
        <f t="shared" si="71"/>
        <v>CHP4_S7</v>
      </c>
    </row>
    <row r="345" customFormat="1" spans="1:11">
      <c r="A345" s="7" t="str">
        <f t="shared" si="67"/>
        <v>CHP4_S8_BP_Value_var</v>
      </c>
      <c r="B345" s="7" t="s">
        <v>7044</v>
      </c>
      <c r="C345" s="7">
        <f t="shared" si="69"/>
        <v>350</v>
      </c>
      <c r="D345" s="7" t="str">
        <f>VLOOKUP(K345,编号名称索引!A:D,4,FALSE)&amp;" "&amp;L345</f>
        <v>4#刨片机主电机轴承温度传感器 </v>
      </c>
      <c r="E345" s="7" t="s">
        <v>127</v>
      </c>
      <c r="F345" t="str">
        <f t="shared" si="70"/>
        <v>S8</v>
      </c>
      <c r="G345" s="7" t="s">
        <v>64</v>
      </c>
      <c r="H345">
        <v>8</v>
      </c>
      <c r="K345" t="str">
        <f t="shared" si="71"/>
        <v>CHP4_S8</v>
      </c>
    </row>
    <row r="346" customFormat="1" spans="1:11">
      <c r="A346" s="7" t="str">
        <f t="shared" si="67"/>
        <v>CHP4_V1_BP_Valve_var</v>
      </c>
      <c r="B346" s="7" t="s">
        <v>7045</v>
      </c>
      <c r="C346" s="7">
        <f t="shared" ref="C346:C349" si="72">10*(H346-1)</f>
        <v>0</v>
      </c>
      <c r="D346" s="7" t="str">
        <f>VLOOKUP(K346,编号名称索引!A:D,4,FALSE)&amp;" "&amp;L346</f>
        <v>4#刨片机刀环电磁阀(刀环缩回与顶出) </v>
      </c>
      <c r="E346" s="7" t="s">
        <v>127</v>
      </c>
      <c r="F346" t="str">
        <f t="shared" ref="F346:F349" si="73">"V"&amp;H346</f>
        <v>V1</v>
      </c>
      <c r="G346" s="7" t="s">
        <v>108</v>
      </c>
      <c r="H346">
        <v>1</v>
      </c>
      <c r="K346" t="str">
        <f t="shared" ref="K346:K349" si="74">E346&amp;"_V"&amp;H346</f>
        <v>CHP4_V1</v>
      </c>
    </row>
    <row r="347" customFormat="1" spans="1:11">
      <c r="A347" s="7" t="str">
        <f t="shared" si="67"/>
        <v>CHP4_V2_BP_Valve_var</v>
      </c>
      <c r="B347" s="7" t="s">
        <v>7045</v>
      </c>
      <c r="C347" s="7">
        <f t="shared" si="72"/>
        <v>10</v>
      </c>
      <c r="D347" s="7" t="str">
        <f>VLOOKUP(K347,编号名称索引!A:D,4,FALSE)&amp;" "&amp;L347</f>
        <v>4#刨片机刹车电磁阀 </v>
      </c>
      <c r="E347" s="7" t="s">
        <v>127</v>
      </c>
      <c r="F347" t="str">
        <f t="shared" si="73"/>
        <v>V2</v>
      </c>
      <c r="G347" s="7" t="s">
        <v>108</v>
      </c>
      <c r="H347">
        <v>2</v>
      </c>
      <c r="K347" t="str">
        <f t="shared" si="74"/>
        <v>CHP4_V2</v>
      </c>
    </row>
    <row r="348" customFormat="1" spans="1:11">
      <c r="A348" s="7" t="str">
        <f t="shared" si="67"/>
        <v>CHP4_V3_BP_Valve_var</v>
      </c>
      <c r="B348" s="7" t="s">
        <v>7045</v>
      </c>
      <c r="C348" s="7">
        <f t="shared" si="72"/>
        <v>20</v>
      </c>
      <c r="D348" s="7" t="str">
        <f>VLOOKUP(K348,编号名称索引!A:D,4,FALSE)&amp;" "&amp;L348</f>
        <v>4#刨片机电磁门锁电磁阀 </v>
      </c>
      <c r="E348" s="7" t="s">
        <v>127</v>
      </c>
      <c r="F348" t="str">
        <f t="shared" si="73"/>
        <v>V3</v>
      </c>
      <c r="G348" s="7" t="s">
        <v>108</v>
      </c>
      <c r="H348">
        <v>3</v>
      </c>
      <c r="K348" t="str">
        <f t="shared" si="74"/>
        <v>CHP4_V3</v>
      </c>
    </row>
    <row r="349" customFormat="1" spans="1:11">
      <c r="A349" s="7" t="str">
        <f t="shared" si="67"/>
        <v>CHP4_V4_BP_Valve_var</v>
      </c>
      <c r="B349" s="7" t="s">
        <v>7045</v>
      </c>
      <c r="C349" s="7">
        <f t="shared" si="72"/>
        <v>30</v>
      </c>
      <c r="D349" s="7" t="str">
        <f>VLOOKUP(K349,编号名称索引!A:D,4,FALSE)&amp;" "&amp;L349</f>
        <v>4#刨片机油缸锁 </v>
      </c>
      <c r="E349" s="7" t="s">
        <v>127</v>
      </c>
      <c r="F349" t="str">
        <f t="shared" si="73"/>
        <v>V4</v>
      </c>
      <c r="G349" s="7" t="s">
        <v>108</v>
      </c>
      <c r="H349">
        <v>4</v>
      </c>
      <c r="K349" t="str">
        <f t="shared" si="74"/>
        <v>CHP4_V4</v>
      </c>
    </row>
    <row r="350" customFormat="1" spans="1:7">
      <c r="A350" s="7" t="str">
        <f t="shared" si="67"/>
        <v>CHP4_Ctrl_BP_C_Struct</v>
      </c>
      <c r="B350" s="7" t="s">
        <v>7046</v>
      </c>
      <c r="C350" s="7">
        <v>0</v>
      </c>
      <c r="D350" s="7" t="str">
        <f>RIGHT(E350,1)&amp;"#刨片机控制"</f>
        <v>4#刨片机控制</v>
      </c>
      <c r="E350" s="7" t="s">
        <v>127</v>
      </c>
      <c r="F350" t="s">
        <v>116</v>
      </c>
      <c r="G350" t="s">
        <v>118</v>
      </c>
    </row>
    <row r="351" customFormat="1" spans="1:12">
      <c r="A351" s="7" t="str">
        <f t="shared" si="67"/>
        <v>CHPF_M1_M_BP_Motor_var</v>
      </c>
      <c r="B351" s="7" t="s">
        <v>7047</v>
      </c>
      <c r="C351" s="7">
        <f t="shared" ref="C351:C380" si="75">300*(H351-1)+I351</f>
        <v>0</v>
      </c>
      <c r="D351" s="7" t="str">
        <f>VLOOKUP(K351,编号名称索引!A:D,4,FALSE)&amp;" "&amp;L351</f>
        <v>2121+P2-M1 1#双螺旋运输机A 电机控制</v>
      </c>
      <c r="E351" s="7" t="s">
        <v>128</v>
      </c>
      <c r="F351" s="8" t="str">
        <f t="shared" ref="F351:F380" si="76">"M"&amp;H351&amp;"_"&amp;J351</f>
        <v>M1_M</v>
      </c>
      <c r="G351" s="7" t="s">
        <v>20</v>
      </c>
      <c r="H351">
        <v>1</v>
      </c>
      <c r="I351">
        <v>0</v>
      </c>
      <c r="J351" t="s">
        <v>7003</v>
      </c>
      <c r="K351" t="str">
        <f t="shared" ref="K351:K380" si="77">E351&amp;"_M"&amp;H351</f>
        <v>CHPF_M1</v>
      </c>
      <c r="L351" t="s">
        <v>7023</v>
      </c>
    </row>
    <row r="352" customFormat="1" spans="1:12">
      <c r="A352" s="7" t="str">
        <f t="shared" si="67"/>
        <v>CHPF_M1_SetFRQ_BP_Value_var</v>
      </c>
      <c r="B352" s="7" t="s">
        <v>7047</v>
      </c>
      <c r="C352" s="7">
        <f t="shared" si="75"/>
        <v>50</v>
      </c>
      <c r="D352" s="7" t="str">
        <f>VLOOKUP(K352,编号名称索引!A:D,4,FALSE)&amp;" "&amp;L352</f>
        <v>2121+P2-M1 1#双螺旋运输机A 给定频率</v>
      </c>
      <c r="E352" s="7" t="s">
        <v>128</v>
      </c>
      <c r="F352" s="8" t="str">
        <f t="shared" si="76"/>
        <v>M1_SetFRQ</v>
      </c>
      <c r="G352" s="7" t="s">
        <v>64</v>
      </c>
      <c r="H352">
        <v>1</v>
      </c>
      <c r="I352">
        <v>50</v>
      </c>
      <c r="J352" t="s">
        <v>7009</v>
      </c>
      <c r="K352" t="str">
        <f t="shared" si="77"/>
        <v>CHPF_M1</v>
      </c>
      <c r="L352" t="s">
        <v>7024</v>
      </c>
    </row>
    <row r="353" customFormat="1" spans="1:12">
      <c r="A353" s="7" t="str">
        <f t="shared" si="67"/>
        <v>CHPF_M1_ActFRQ_BP_Value_var</v>
      </c>
      <c r="B353" s="7" t="s">
        <v>7047</v>
      </c>
      <c r="C353" s="7">
        <f t="shared" si="75"/>
        <v>100</v>
      </c>
      <c r="D353" s="7" t="str">
        <f>VLOOKUP(K353,编号名称索引!A:D,4,FALSE)&amp;" "&amp;L353</f>
        <v>2121+P2-M1 1#双螺旋运输机A 反馈频率</v>
      </c>
      <c r="E353" s="7" t="s">
        <v>128</v>
      </c>
      <c r="F353" s="8" t="str">
        <f t="shared" si="76"/>
        <v>M1_ActFRQ</v>
      </c>
      <c r="G353" s="7" t="s">
        <v>64</v>
      </c>
      <c r="H353">
        <v>1</v>
      </c>
      <c r="I353">
        <v>100</v>
      </c>
      <c r="J353" t="s">
        <v>7007</v>
      </c>
      <c r="K353" t="str">
        <f t="shared" si="77"/>
        <v>CHPF_M1</v>
      </c>
      <c r="L353" t="s">
        <v>7025</v>
      </c>
    </row>
    <row r="354" customFormat="1" spans="1:12">
      <c r="A354" s="7" t="str">
        <f t="shared" si="67"/>
        <v>CHPF_M1_Comm_BP_G120_var</v>
      </c>
      <c r="B354" s="7" t="s">
        <v>7047</v>
      </c>
      <c r="C354" s="7">
        <f t="shared" si="75"/>
        <v>150</v>
      </c>
      <c r="D354" s="7" t="str">
        <f>VLOOKUP(K354,编号名称索引!A:D,4,FALSE)&amp;" "&amp;L354</f>
        <v>2121+P2-M1 1#双螺旋运输机A 变频器通讯</v>
      </c>
      <c r="E354" s="7" t="s">
        <v>128</v>
      </c>
      <c r="F354" s="8" t="str">
        <f t="shared" si="76"/>
        <v>M1_Comm</v>
      </c>
      <c r="G354" s="7" t="s">
        <v>82</v>
      </c>
      <c r="H354">
        <v>1</v>
      </c>
      <c r="I354">
        <v>150</v>
      </c>
      <c r="J354" t="s">
        <v>7026</v>
      </c>
      <c r="K354" t="str">
        <f t="shared" si="77"/>
        <v>CHPF_M1</v>
      </c>
      <c r="L354" t="s">
        <v>7027</v>
      </c>
    </row>
    <row r="355" customFormat="1" spans="1:12">
      <c r="A355" s="7" t="str">
        <f t="shared" si="67"/>
        <v>CHPF_M1_ActRPM_BP_Value_var</v>
      </c>
      <c r="B355" s="7" t="s">
        <v>7047</v>
      </c>
      <c r="C355" s="7">
        <f t="shared" si="75"/>
        <v>200</v>
      </c>
      <c r="D355" s="7" t="str">
        <f>VLOOKUP(K355,编号名称索引!A:D,4,FALSE)&amp;" "&amp;L355</f>
        <v>2121+P2-M1 1#双螺旋运输机A 反馈转速</v>
      </c>
      <c r="E355" s="7" t="s">
        <v>128</v>
      </c>
      <c r="F355" s="8" t="str">
        <f t="shared" si="76"/>
        <v>M1_ActRPM</v>
      </c>
      <c r="G355" s="7" t="s">
        <v>64</v>
      </c>
      <c r="H355">
        <v>1</v>
      </c>
      <c r="I355">
        <v>200</v>
      </c>
      <c r="J355" t="s">
        <v>7028</v>
      </c>
      <c r="K355" t="str">
        <f t="shared" si="77"/>
        <v>CHPF_M1</v>
      </c>
      <c r="L355" t="s">
        <v>7029</v>
      </c>
    </row>
    <row r="356" customFormat="1" spans="1:12">
      <c r="A356" s="7" t="str">
        <f t="shared" si="67"/>
        <v>CHPF_M1_Current_BP_Value_var</v>
      </c>
      <c r="B356" s="7" t="s">
        <v>7047</v>
      </c>
      <c r="C356" s="7">
        <f t="shared" si="75"/>
        <v>250</v>
      </c>
      <c r="D356" s="7" t="str">
        <f>VLOOKUP(K356,编号名称索引!A:D,4,FALSE)&amp;" "&amp;L356</f>
        <v>2121+P2-M1 1#双螺旋运输机A 反馈电流</v>
      </c>
      <c r="E356" s="7" t="s">
        <v>128</v>
      </c>
      <c r="F356" s="8" t="str">
        <f t="shared" si="76"/>
        <v>M1_Current</v>
      </c>
      <c r="G356" s="7" t="s">
        <v>64</v>
      </c>
      <c r="H356">
        <v>1</v>
      </c>
      <c r="I356">
        <v>250</v>
      </c>
      <c r="J356" t="s">
        <v>7030</v>
      </c>
      <c r="K356" t="str">
        <f t="shared" si="77"/>
        <v>CHPF_M1</v>
      </c>
      <c r="L356" t="s">
        <v>7031</v>
      </c>
    </row>
    <row r="357" customFormat="1" spans="1:12">
      <c r="A357" s="7" t="str">
        <f t="shared" si="67"/>
        <v>CHPF_M2_M_BP_Motor_var</v>
      </c>
      <c r="B357" s="7" t="s">
        <v>7047</v>
      </c>
      <c r="C357" s="7">
        <f t="shared" si="75"/>
        <v>300</v>
      </c>
      <c r="D357" s="7" t="str">
        <f>VLOOKUP(K357,编号名称索引!A:D,4,FALSE)&amp;" "&amp;L357</f>
        <v>2121+P2-M2 1#双螺旋运输机B 电机控制</v>
      </c>
      <c r="E357" s="7" t="s">
        <v>128</v>
      </c>
      <c r="F357" s="8" t="str">
        <f t="shared" si="76"/>
        <v>M2_M</v>
      </c>
      <c r="G357" s="7" t="s">
        <v>20</v>
      </c>
      <c r="H357">
        <v>2</v>
      </c>
      <c r="I357">
        <v>0</v>
      </c>
      <c r="J357" t="s">
        <v>7003</v>
      </c>
      <c r="K357" t="str">
        <f t="shared" si="77"/>
        <v>CHPF_M2</v>
      </c>
      <c r="L357" t="s">
        <v>7023</v>
      </c>
    </row>
    <row r="358" customFormat="1" spans="1:12">
      <c r="A358" s="7" t="str">
        <f t="shared" si="67"/>
        <v>CHPF_M2_SetFRQ_BP_Value_var</v>
      </c>
      <c r="B358" s="7" t="s">
        <v>7047</v>
      </c>
      <c r="C358" s="7">
        <f t="shared" si="75"/>
        <v>350</v>
      </c>
      <c r="D358" s="7" t="str">
        <f>VLOOKUP(K358,编号名称索引!A:D,4,FALSE)&amp;" "&amp;L358</f>
        <v>2121+P2-M2 1#双螺旋运输机B 给定频率</v>
      </c>
      <c r="E358" s="7" t="s">
        <v>128</v>
      </c>
      <c r="F358" s="8" t="str">
        <f t="shared" si="76"/>
        <v>M2_SetFRQ</v>
      </c>
      <c r="G358" s="7" t="s">
        <v>64</v>
      </c>
      <c r="H358">
        <v>2</v>
      </c>
      <c r="I358">
        <v>50</v>
      </c>
      <c r="J358" t="s">
        <v>7009</v>
      </c>
      <c r="K358" t="str">
        <f t="shared" si="77"/>
        <v>CHPF_M2</v>
      </c>
      <c r="L358" t="s">
        <v>7024</v>
      </c>
    </row>
    <row r="359" customFormat="1" spans="1:12">
      <c r="A359" s="7" t="str">
        <f t="shared" si="67"/>
        <v>CHPF_M2_ActFRQ_BP_Value_var</v>
      </c>
      <c r="B359" s="7" t="s">
        <v>7047</v>
      </c>
      <c r="C359" s="7">
        <f t="shared" si="75"/>
        <v>400</v>
      </c>
      <c r="D359" s="7" t="str">
        <f>VLOOKUP(K359,编号名称索引!A:D,4,FALSE)&amp;" "&amp;L359</f>
        <v>2121+P2-M2 1#双螺旋运输机B 反馈频率</v>
      </c>
      <c r="E359" s="7" t="s">
        <v>128</v>
      </c>
      <c r="F359" s="8" t="str">
        <f t="shared" si="76"/>
        <v>M2_ActFRQ</v>
      </c>
      <c r="G359" s="7" t="s">
        <v>64</v>
      </c>
      <c r="H359">
        <v>2</v>
      </c>
      <c r="I359">
        <v>100</v>
      </c>
      <c r="J359" t="s">
        <v>7007</v>
      </c>
      <c r="K359" t="str">
        <f t="shared" si="77"/>
        <v>CHPF_M2</v>
      </c>
      <c r="L359" t="s">
        <v>7025</v>
      </c>
    </row>
    <row r="360" customFormat="1" spans="1:12">
      <c r="A360" s="7" t="str">
        <f t="shared" si="67"/>
        <v>CHPF_M2_Comm_BP_G120_var</v>
      </c>
      <c r="B360" s="7" t="s">
        <v>7047</v>
      </c>
      <c r="C360" s="7">
        <f t="shared" si="75"/>
        <v>450</v>
      </c>
      <c r="D360" s="7" t="str">
        <f>VLOOKUP(K360,编号名称索引!A:D,4,FALSE)&amp;" "&amp;L360</f>
        <v>2121+P2-M2 1#双螺旋运输机B 变频器通讯</v>
      </c>
      <c r="E360" s="7" t="s">
        <v>128</v>
      </c>
      <c r="F360" s="8" t="str">
        <f t="shared" si="76"/>
        <v>M2_Comm</v>
      </c>
      <c r="G360" s="7" t="s">
        <v>82</v>
      </c>
      <c r="H360">
        <v>2</v>
      </c>
      <c r="I360">
        <v>150</v>
      </c>
      <c r="J360" t="s">
        <v>7026</v>
      </c>
      <c r="K360" t="str">
        <f t="shared" si="77"/>
        <v>CHPF_M2</v>
      </c>
      <c r="L360" t="s">
        <v>7027</v>
      </c>
    </row>
    <row r="361" customFormat="1" spans="1:12">
      <c r="A361" s="7" t="str">
        <f t="shared" si="67"/>
        <v>CHPF_M2_ActRPM_BP_Value_var</v>
      </c>
      <c r="B361" s="7" t="s">
        <v>7047</v>
      </c>
      <c r="C361" s="7">
        <f t="shared" si="75"/>
        <v>500</v>
      </c>
      <c r="D361" s="7" t="str">
        <f>VLOOKUP(K361,编号名称索引!A:D,4,FALSE)&amp;" "&amp;L361</f>
        <v>2121+P2-M2 1#双螺旋运输机B 反馈转速</v>
      </c>
      <c r="E361" s="7" t="s">
        <v>128</v>
      </c>
      <c r="F361" s="8" t="str">
        <f t="shared" si="76"/>
        <v>M2_ActRPM</v>
      </c>
      <c r="G361" s="7" t="s">
        <v>64</v>
      </c>
      <c r="H361">
        <v>2</v>
      </c>
      <c r="I361">
        <v>200</v>
      </c>
      <c r="J361" t="s">
        <v>7028</v>
      </c>
      <c r="K361" t="str">
        <f t="shared" si="77"/>
        <v>CHPF_M2</v>
      </c>
      <c r="L361" t="s">
        <v>7029</v>
      </c>
    </row>
    <row r="362" customFormat="1" spans="1:12">
      <c r="A362" s="7" t="str">
        <f t="shared" si="67"/>
        <v>CHPF_M2_Current_BP_Value_var</v>
      </c>
      <c r="B362" s="7" t="s">
        <v>7047</v>
      </c>
      <c r="C362" s="7">
        <f t="shared" si="75"/>
        <v>550</v>
      </c>
      <c r="D362" s="7" t="str">
        <f>VLOOKUP(K362,编号名称索引!A:D,4,FALSE)&amp;" "&amp;L362</f>
        <v>2121+P2-M2 1#双螺旋运输机B 反馈电流</v>
      </c>
      <c r="E362" s="7" t="s">
        <v>128</v>
      </c>
      <c r="F362" s="8" t="str">
        <f t="shared" si="76"/>
        <v>M2_Current</v>
      </c>
      <c r="G362" s="7" t="s">
        <v>64</v>
      </c>
      <c r="H362">
        <v>2</v>
      </c>
      <c r="I362">
        <v>250</v>
      </c>
      <c r="J362" t="s">
        <v>7030</v>
      </c>
      <c r="K362" t="str">
        <f t="shared" si="77"/>
        <v>CHPF_M2</v>
      </c>
      <c r="L362" t="s">
        <v>7031</v>
      </c>
    </row>
    <row r="363" customFormat="1" spans="1:12">
      <c r="A363" s="7" t="str">
        <f t="shared" si="67"/>
        <v>CHPF_M3_M_BP_Motor_var</v>
      </c>
      <c r="B363" s="7" t="s">
        <v>7047</v>
      </c>
      <c r="C363" s="7">
        <f t="shared" si="75"/>
        <v>600</v>
      </c>
      <c r="D363" s="7" t="str">
        <f>VLOOKUP(K363,编号名称索引!A:D,4,FALSE)&amp;" "&amp;L363</f>
        <v>2122+P2-M3 2#双螺旋运输机A 电机控制</v>
      </c>
      <c r="E363" s="7" t="s">
        <v>128</v>
      </c>
      <c r="F363" s="8" t="str">
        <f t="shared" si="76"/>
        <v>M3_M</v>
      </c>
      <c r="G363" s="7" t="s">
        <v>20</v>
      </c>
      <c r="H363">
        <v>3</v>
      </c>
      <c r="I363">
        <v>0</v>
      </c>
      <c r="J363" t="s">
        <v>7003</v>
      </c>
      <c r="K363" t="str">
        <f t="shared" si="77"/>
        <v>CHPF_M3</v>
      </c>
      <c r="L363" t="s">
        <v>7023</v>
      </c>
    </row>
    <row r="364" customFormat="1" spans="1:12">
      <c r="A364" s="7" t="str">
        <f t="shared" si="67"/>
        <v>CHPF_M3_SetFRQ_BP_Value_var</v>
      </c>
      <c r="B364" s="7" t="s">
        <v>7047</v>
      </c>
      <c r="C364" s="7">
        <f t="shared" si="75"/>
        <v>650</v>
      </c>
      <c r="D364" s="7" t="str">
        <f>VLOOKUP(K364,编号名称索引!A:D,4,FALSE)&amp;" "&amp;L364</f>
        <v>2122+P2-M3 2#双螺旋运输机A 给定频率</v>
      </c>
      <c r="E364" s="7" t="s">
        <v>128</v>
      </c>
      <c r="F364" s="8" t="str">
        <f t="shared" si="76"/>
        <v>M3_SetFRQ</v>
      </c>
      <c r="G364" s="7" t="s">
        <v>64</v>
      </c>
      <c r="H364">
        <v>3</v>
      </c>
      <c r="I364">
        <v>50</v>
      </c>
      <c r="J364" t="s">
        <v>7009</v>
      </c>
      <c r="K364" t="str">
        <f t="shared" si="77"/>
        <v>CHPF_M3</v>
      </c>
      <c r="L364" t="s">
        <v>7024</v>
      </c>
    </row>
    <row r="365" customFormat="1" spans="1:12">
      <c r="A365" s="7" t="str">
        <f t="shared" si="67"/>
        <v>CHPF_M3_ActFRQ_BP_Value_var</v>
      </c>
      <c r="B365" s="7" t="s">
        <v>7047</v>
      </c>
      <c r="C365" s="7">
        <f t="shared" si="75"/>
        <v>700</v>
      </c>
      <c r="D365" s="7" t="str">
        <f>VLOOKUP(K365,编号名称索引!A:D,4,FALSE)&amp;" "&amp;L365</f>
        <v>2122+P2-M3 2#双螺旋运输机A 反馈频率</v>
      </c>
      <c r="E365" s="7" t="s">
        <v>128</v>
      </c>
      <c r="F365" s="8" t="str">
        <f t="shared" si="76"/>
        <v>M3_ActFRQ</v>
      </c>
      <c r="G365" s="7" t="s">
        <v>64</v>
      </c>
      <c r="H365">
        <v>3</v>
      </c>
      <c r="I365">
        <v>100</v>
      </c>
      <c r="J365" t="s">
        <v>7007</v>
      </c>
      <c r="K365" t="str">
        <f t="shared" si="77"/>
        <v>CHPF_M3</v>
      </c>
      <c r="L365" t="s">
        <v>7025</v>
      </c>
    </row>
    <row r="366" customFormat="1" spans="1:12">
      <c r="A366" s="7" t="str">
        <f t="shared" si="67"/>
        <v>CHPF_M3_Comm_BP_G120_var</v>
      </c>
      <c r="B366" s="7" t="s">
        <v>7047</v>
      </c>
      <c r="C366" s="7">
        <f t="shared" si="75"/>
        <v>750</v>
      </c>
      <c r="D366" s="7" t="str">
        <f>VLOOKUP(K366,编号名称索引!A:D,4,FALSE)&amp;" "&amp;L366</f>
        <v>2122+P2-M3 2#双螺旋运输机A 变频器通讯</v>
      </c>
      <c r="E366" s="7" t="s">
        <v>128</v>
      </c>
      <c r="F366" s="8" t="str">
        <f t="shared" si="76"/>
        <v>M3_Comm</v>
      </c>
      <c r="G366" s="7" t="s">
        <v>82</v>
      </c>
      <c r="H366">
        <v>3</v>
      </c>
      <c r="I366">
        <v>150</v>
      </c>
      <c r="J366" t="s">
        <v>7026</v>
      </c>
      <c r="K366" t="str">
        <f t="shared" si="77"/>
        <v>CHPF_M3</v>
      </c>
      <c r="L366" t="s">
        <v>7027</v>
      </c>
    </row>
    <row r="367" customFormat="1" spans="1:12">
      <c r="A367" s="7" t="str">
        <f t="shared" si="67"/>
        <v>CHPF_M3_ActRPM_BP_Value_var</v>
      </c>
      <c r="B367" s="7" t="s">
        <v>7047</v>
      </c>
      <c r="C367" s="7">
        <f t="shared" si="75"/>
        <v>800</v>
      </c>
      <c r="D367" s="7" t="str">
        <f>VLOOKUP(K367,编号名称索引!A:D,4,FALSE)&amp;" "&amp;L367</f>
        <v>2122+P2-M3 2#双螺旋运输机A 反馈转速</v>
      </c>
      <c r="E367" s="7" t="s">
        <v>128</v>
      </c>
      <c r="F367" s="8" t="str">
        <f t="shared" si="76"/>
        <v>M3_ActRPM</v>
      </c>
      <c r="G367" s="7" t="s">
        <v>64</v>
      </c>
      <c r="H367">
        <v>3</v>
      </c>
      <c r="I367">
        <v>200</v>
      </c>
      <c r="J367" t="s">
        <v>7028</v>
      </c>
      <c r="K367" t="str">
        <f t="shared" si="77"/>
        <v>CHPF_M3</v>
      </c>
      <c r="L367" t="s">
        <v>7029</v>
      </c>
    </row>
    <row r="368" customFormat="1" spans="1:12">
      <c r="A368" s="7" t="str">
        <f t="shared" si="67"/>
        <v>CHPF_M3_Current_BP_Value_var</v>
      </c>
      <c r="B368" s="7" t="s">
        <v>7047</v>
      </c>
      <c r="C368" s="7">
        <f t="shared" si="75"/>
        <v>850</v>
      </c>
      <c r="D368" s="7" t="str">
        <f>VLOOKUP(K368,编号名称索引!A:D,4,FALSE)&amp;" "&amp;L368</f>
        <v>2122+P2-M3 2#双螺旋运输机A 反馈电流</v>
      </c>
      <c r="E368" s="7" t="s">
        <v>128</v>
      </c>
      <c r="F368" s="8" t="str">
        <f t="shared" si="76"/>
        <v>M3_Current</v>
      </c>
      <c r="G368" s="7" t="s">
        <v>64</v>
      </c>
      <c r="H368">
        <v>3</v>
      </c>
      <c r="I368">
        <v>250</v>
      </c>
      <c r="J368" t="s">
        <v>7030</v>
      </c>
      <c r="K368" t="str">
        <f t="shared" si="77"/>
        <v>CHPF_M3</v>
      </c>
      <c r="L368" t="s">
        <v>7031</v>
      </c>
    </row>
    <row r="369" customFormat="1" spans="1:12">
      <c r="A369" s="7" t="str">
        <f t="shared" si="67"/>
        <v>CHPF_M4_M_BP_Motor_var</v>
      </c>
      <c r="B369" s="7" t="s">
        <v>7047</v>
      </c>
      <c r="C369" s="7">
        <f t="shared" si="75"/>
        <v>900</v>
      </c>
      <c r="D369" s="7" t="str">
        <f>VLOOKUP(K369,编号名称索引!A:D,4,FALSE)&amp;" "&amp;L369</f>
        <v>2122+P2-M4 2#双螺旋运输机B 电机控制</v>
      </c>
      <c r="E369" s="7" t="s">
        <v>128</v>
      </c>
      <c r="F369" s="8" t="str">
        <f t="shared" si="76"/>
        <v>M4_M</v>
      </c>
      <c r="G369" s="7" t="s">
        <v>20</v>
      </c>
      <c r="H369">
        <v>4</v>
      </c>
      <c r="I369">
        <v>0</v>
      </c>
      <c r="J369" t="s">
        <v>7003</v>
      </c>
      <c r="K369" t="str">
        <f t="shared" si="77"/>
        <v>CHPF_M4</v>
      </c>
      <c r="L369" t="s">
        <v>7023</v>
      </c>
    </row>
    <row r="370" customFormat="1" spans="1:12">
      <c r="A370" s="7" t="str">
        <f t="shared" si="67"/>
        <v>CHPF_M4_SetFRQ_BP_Value_var</v>
      </c>
      <c r="B370" s="7" t="s">
        <v>7047</v>
      </c>
      <c r="C370" s="7">
        <f t="shared" si="75"/>
        <v>950</v>
      </c>
      <c r="D370" s="7" t="str">
        <f>VLOOKUP(K370,编号名称索引!A:D,4,FALSE)&amp;" "&amp;L370</f>
        <v>2122+P2-M4 2#双螺旋运输机B 给定频率</v>
      </c>
      <c r="E370" s="7" t="s">
        <v>128</v>
      </c>
      <c r="F370" s="8" t="str">
        <f t="shared" si="76"/>
        <v>M4_SetFRQ</v>
      </c>
      <c r="G370" s="7" t="s">
        <v>64</v>
      </c>
      <c r="H370">
        <v>4</v>
      </c>
      <c r="I370">
        <v>50</v>
      </c>
      <c r="J370" t="s">
        <v>7009</v>
      </c>
      <c r="K370" t="str">
        <f t="shared" si="77"/>
        <v>CHPF_M4</v>
      </c>
      <c r="L370" t="s">
        <v>7024</v>
      </c>
    </row>
    <row r="371" customFormat="1" spans="1:12">
      <c r="A371" s="7" t="str">
        <f t="shared" si="67"/>
        <v>CHPF_M4_ActFRQ_BP_Value_var</v>
      </c>
      <c r="B371" s="7" t="s">
        <v>7047</v>
      </c>
      <c r="C371" s="7">
        <f t="shared" si="75"/>
        <v>1000</v>
      </c>
      <c r="D371" s="7" t="str">
        <f>VLOOKUP(K371,编号名称索引!A:D,4,FALSE)&amp;" "&amp;L371</f>
        <v>2122+P2-M4 2#双螺旋运输机B 反馈频率</v>
      </c>
      <c r="E371" s="7" t="s">
        <v>128</v>
      </c>
      <c r="F371" s="8" t="str">
        <f t="shared" si="76"/>
        <v>M4_ActFRQ</v>
      </c>
      <c r="G371" s="7" t="s">
        <v>64</v>
      </c>
      <c r="H371">
        <v>4</v>
      </c>
      <c r="I371">
        <v>100</v>
      </c>
      <c r="J371" t="s">
        <v>7007</v>
      </c>
      <c r="K371" t="str">
        <f t="shared" si="77"/>
        <v>CHPF_M4</v>
      </c>
      <c r="L371" t="s">
        <v>7025</v>
      </c>
    </row>
    <row r="372" customFormat="1" spans="1:12">
      <c r="A372" s="7" t="str">
        <f t="shared" si="67"/>
        <v>CHPF_M4_Comm_BP_G120_var</v>
      </c>
      <c r="B372" s="7" t="s">
        <v>7047</v>
      </c>
      <c r="C372" s="7">
        <f t="shared" si="75"/>
        <v>1050</v>
      </c>
      <c r="D372" s="7" t="str">
        <f>VLOOKUP(K372,编号名称索引!A:D,4,FALSE)&amp;" "&amp;L372</f>
        <v>2122+P2-M4 2#双螺旋运输机B 变频器通讯</v>
      </c>
      <c r="E372" s="7" t="s">
        <v>128</v>
      </c>
      <c r="F372" s="8" t="str">
        <f t="shared" si="76"/>
        <v>M4_Comm</v>
      </c>
      <c r="G372" s="7" t="s">
        <v>82</v>
      </c>
      <c r="H372">
        <v>4</v>
      </c>
      <c r="I372">
        <v>150</v>
      </c>
      <c r="J372" t="s">
        <v>7026</v>
      </c>
      <c r="K372" t="str">
        <f t="shared" si="77"/>
        <v>CHPF_M4</v>
      </c>
      <c r="L372" t="s">
        <v>7027</v>
      </c>
    </row>
    <row r="373" customFormat="1" spans="1:12">
      <c r="A373" s="7" t="str">
        <f t="shared" si="67"/>
        <v>CHPF_M4_ActRPM_BP_Value_var</v>
      </c>
      <c r="B373" s="7" t="s">
        <v>7047</v>
      </c>
      <c r="C373" s="7">
        <f t="shared" si="75"/>
        <v>1100</v>
      </c>
      <c r="D373" s="7" t="str">
        <f>VLOOKUP(K373,编号名称索引!A:D,4,FALSE)&amp;" "&amp;L373</f>
        <v>2122+P2-M4 2#双螺旋运输机B 反馈转速</v>
      </c>
      <c r="E373" s="7" t="s">
        <v>128</v>
      </c>
      <c r="F373" s="8" t="str">
        <f t="shared" si="76"/>
        <v>M4_ActRPM</v>
      </c>
      <c r="G373" s="7" t="s">
        <v>64</v>
      </c>
      <c r="H373">
        <v>4</v>
      </c>
      <c r="I373">
        <v>200</v>
      </c>
      <c r="J373" t="s">
        <v>7028</v>
      </c>
      <c r="K373" t="str">
        <f t="shared" si="77"/>
        <v>CHPF_M4</v>
      </c>
      <c r="L373" t="s">
        <v>7029</v>
      </c>
    </row>
    <row r="374" customFormat="1" spans="1:12">
      <c r="A374" s="7" t="str">
        <f t="shared" si="67"/>
        <v>CHPF_M4_Current_BP_Value_var</v>
      </c>
      <c r="B374" s="7" t="s">
        <v>7047</v>
      </c>
      <c r="C374" s="7">
        <f t="shared" si="75"/>
        <v>1150</v>
      </c>
      <c r="D374" s="7" t="str">
        <f>VLOOKUP(K374,编号名称索引!A:D,4,FALSE)&amp;" "&amp;L374</f>
        <v>2122+P2-M4 2#双螺旋运输机B 反馈电流</v>
      </c>
      <c r="E374" s="7" t="s">
        <v>128</v>
      </c>
      <c r="F374" s="8" t="str">
        <f t="shared" si="76"/>
        <v>M4_Current</v>
      </c>
      <c r="G374" s="7" t="s">
        <v>64</v>
      </c>
      <c r="H374">
        <v>4</v>
      </c>
      <c r="I374">
        <v>250</v>
      </c>
      <c r="J374" t="s">
        <v>7030</v>
      </c>
      <c r="K374" t="str">
        <f t="shared" si="77"/>
        <v>CHPF_M4</v>
      </c>
      <c r="L374" t="s">
        <v>7031</v>
      </c>
    </row>
    <row r="375" customFormat="1" spans="1:12">
      <c r="A375" s="7" t="str">
        <f t="shared" si="67"/>
        <v>CHPF_M5_M_BP_Motor_var</v>
      </c>
      <c r="B375" s="7" t="s">
        <v>7047</v>
      </c>
      <c r="C375" s="7">
        <f t="shared" si="75"/>
        <v>1200</v>
      </c>
      <c r="D375" s="7" t="str">
        <f>VLOOKUP(K375,编号名称索引!A:D,4,FALSE)&amp;" "&amp;L375</f>
        <v>2123+P2-M5 3#双螺旋运输机A 电机控制</v>
      </c>
      <c r="E375" s="7" t="s">
        <v>128</v>
      </c>
      <c r="F375" s="8" t="str">
        <f t="shared" si="76"/>
        <v>M5_M</v>
      </c>
      <c r="G375" s="7" t="s">
        <v>20</v>
      </c>
      <c r="H375">
        <v>5</v>
      </c>
      <c r="I375">
        <v>0</v>
      </c>
      <c r="J375" t="s">
        <v>7003</v>
      </c>
      <c r="K375" t="str">
        <f t="shared" si="77"/>
        <v>CHPF_M5</v>
      </c>
      <c r="L375" t="s">
        <v>7023</v>
      </c>
    </row>
    <row r="376" customFormat="1" spans="1:12">
      <c r="A376" s="7" t="str">
        <f t="shared" si="67"/>
        <v>CHPF_M5_SetFRQ_BP_Value_var</v>
      </c>
      <c r="B376" s="7" t="s">
        <v>7047</v>
      </c>
      <c r="C376" s="7">
        <f t="shared" si="75"/>
        <v>1250</v>
      </c>
      <c r="D376" s="7" t="str">
        <f>VLOOKUP(K376,编号名称索引!A:D,4,FALSE)&amp;" "&amp;L376</f>
        <v>2123+P2-M5 3#双螺旋运输机A 给定频率</v>
      </c>
      <c r="E376" s="7" t="s">
        <v>128</v>
      </c>
      <c r="F376" s="8" t="str">
        <f t="shared" si="76"/>
        <v>M5_SetFRQ</v>
      </c>
      <c r="G376" s="7" t="s">
        <v>64</v>
      </c>
      <c r="H376">
        <v>5</v>
      </c>
      <c r="I376">
        <v>50</v>
      </c>
      <c r="J376" t="s">
        <v>7009</v>
      </c>
      <c r="K376" t="str">
        <f t="shared" si="77"/>
        <v>CHPF_M5</v>
      </c>
      <c r="L376" t="s">
        <v>7024</v>
      </c>
    </row>
    <row r="377" customFormat="1" spans="1:12">
      <c r="A377" s="7" t="str">
        <f t="shared" si="67"/>
        <v>CHPF_M5_ActFRQ_BP_Value_var</v>
      </c>
      <c r="B377" s="7" t="s">
        <v>7047</v>
      </c>
      <c r="C377" s="7">
        <f t="shared" si="75"/>
        <v>1300</v>
      </c>
      <c r="D377" s="7" t="str">
        <f>VLOOKUP(K377,编号名称索引!A:D,4,FALSE)&amp;" "&amp;L377</f>
        <v>2123+P2-M5 3#双螺旋运输机A 反馈频率</v>
      </c>
      <c r="E377" s="7" t="s">
        <v>128</v>
      </c>
      <c r="F377" s="8" t="str">
        <f t="shared" si="76"/>
        <v>M5_ActFRQ</v>
      </c>
      <c r="G377" s="7" t="s">
        <v>64</v>
      </c>
      <c r="H377">
        <v>5</v>
      </c>
      <c r="I377">
        <v>100</v>
      </c>
      <c r="J377" t="s">
        <v>7007</v>
      </c>
      <c r="K377" t="str">
        <f t="shared" si="77"/>
        <v>CHPF_M5</v>
      </c>
      <c r="L377" t="s">
        <v>7025</v>
      </c>
    </row>
    <row r="378" customFormat="1" spans="1:12">
      <c r="A378" s="7" t="str">
        <f t="shared" si="67"/>
        <v>CHPF_M5_Comm_BP_G120_var</v>
      </c>
      <c r="B378" s="7" t="s">
        <v>7047</v>
      </c>
      <c r="C378" s="7">
        <f t="shared" si="75"/>
        <v>1350</v>
      </c>
      <c r="D378" s="7" t="str">
        <f>VLOOKUP(K378,编号名称索引!A:D,4,FALSE)&amp;" "&amp;L378</f>
        <v>2123+P2-M5 3#双螺旋运输机A 变频器通讯</v>
      </c>
      <c r="E378" s="7" t="s">
        <v>128</v>
      </c>
      <c r="F378" s="8" t="str">
        <f t="shared" si="76"/>
        <v>M5_Comm</v>
      </c>
      <c r="G378" s="7" t="s">
        <v>82</v>
      </c>
      <c r="H378">
        <v>5</v>
      </c>
      <c r="I378">
        <v>150</v>
      </c>
      <c r="J378" t="s">
        <v>7026</v>
      </c>
      <c r="K378" t="str">
        <f t="shared" si="77"/>
        <v>CHPF_M5</v>
      </c>
      <c r="L378" t="s">
        <v>7027</v>
      </c>
    </row>
    <row r="379" customFormat="1" spans="1:12">
      <c r="A379" s="7" t="str">
        <f t="shared" si="67"/>
        <v>CHPF_M5_ActRPM_BP_Value_var</v>
      </c>
      <c r="B379" s="7" t="s">
        <v>7047</v>
      </c>
      <c r="C379" s="7">
        <f t="shared" si="75"/>
        <v>1400</v>
      </c>
      <c r="D379" s="7" t="str">
        <f>VLOOKUP(K379,编号名称索引!A:D,4,FALSE)&amp;" "&amp;L379</f>
        <v>2123+P2-M5 3#双螺旋运输机A 反馈转速</v>
      </c>
      <c r="E379" s="7" t="s">
        <v>128</v>
      </c>
      <c r="F379" s="8" t="str">
        <f t="shared" si="76"/>
        <v>M5_ActRPM</v>
      </c>
      <c r="G379" s="7" t="s">
        <v>64</v>
      </c>
      <c r="H379">
        <v>5</v>
      </c>
      <c r="I379">
        <v>200</v>
      </c>
      <c r="J379" t="s">
        <v>7028</v>
      </c>
      <c r="K379" t="str">
        <f t="shared" si="77"/>
        <v>CHPF_M5</v>
      </c>
      <c r="L379" t="s">
        <v>7029</v>
      </c>
    </row>
    <row r="380" customFormat="1" spans="1:12">
      <c r="A380" s="7" t="str">
        <f t="shared" si="67"/>
        <v>CHPF_M5_Current_BP_Value_var</v>
      </c>
      <c r="B380" s="7" t="s">
        <v>7047</v>
      </c>
      <c r="C380" s="7">
        <f t="shared" si="75"/>
        <v>1450</v>
      </c>
      <c r="D380" s="7" t="str">
        <f>VLOOKUP(K380,编号名称索引!A:D,4,FALSE)&amp;" "&amp;L380</f>
        <v>2123+P2-M5 3#双螺旋运输机A 反馈电流</v>
      </c>
      <c r="E380" s="7" t="s">
        <v>128</v>
      </c>
      <c r="F380" s="8" t="str">
        <f t="shared" si="76"/>
        <v>M5_Current</v>
      </c>
      <c r="G380" s="7" t="s">
        <v>64</v>
      </c>
      <c r="H380">
        <v>5</v>
      </c>
      <c r="I380">
        <v>250</v>
      </c>
      <c r="J380" t="s">
        <v>7030</v>
      </c>
      <c r="K380" t="str">
        <f t="shared" si="77"/>
        <v>CHPF_M5</v>
      </c>
      <c r="L380" t="s">
        <v>7031</v>
      </c>
    </row>
    <row r="381" spans="1:12">
      <c r="A381" s="7" t="str">
        <f t="shared" ref="A381:A412" si="78">E381&amp;"_"&amp;F381&amp;"_"&amp;G381</f>
        <v>CHPF_M6_M_BP_Motor_var</v>
      </c>
      <c r="B381" s="7" t="s">
        <v>7047</v>
      </c>
      <c r="C381" s="7">
        <f t="shared" ref="C381:C412" si="79">300*(H381-1)+I381</f>
        <v>1500</v>
      </c>
      <c r="D381" s="7" t="str">
        <f>VLOOKUP(K381,编号名称索引!A:D,4,FALSE)&amp;" "&amp;L381</f>
        <v>2123+P2-M6 3#双螺旋运输机B 电机控制</v>
      </c>
      <c r="E381" s="7" t="str">
        <f>E375</f>
        <v>CHPF</v>
      </c>
      <c r="F381" s="8" t="str">
        <f t="shared" ref="F381:F426" si="80">"M"&amp;H381&amp;"_"&amp;J381</f>
        <v>M6_M</v>
      </c>
      <c r="G381" s="7" t="str">
        <f t="shared" ref="F381:L381" si="81">G375</f>
        <v>BP_Motor_var</v>
      </c>
      <c r="H381">
        <f>H375+1</f>
        <v>6</v>
      </c>
      <c r="I381" s="7">
        <f t="shared" si="81"/>
        <v>0</v>
      </c>
      <c r="J381" s="7" t="str">
        <f t="shared" si="81"/>
        <v>M</v>
      </c>
      <c r="K381" t="str">
        <f t="shared" ref="K381:K426" si="82">E381&amp;"_M"&amp;H381</f>
        <v>CHPF_M6</v>
      </c>
      <c r="L381" s="7" t="str">
        <f t="shared" si="81"/>
        <v>电机控制</v>
      </c>
    </row>
    <row r="382" spans="1:12">
      <c r="A382" s="7" t="str">
        <f t="shared" si="78"/>
        <v>CHPF_M6_SetFRQ_BP_Value_var</v>
      </c>
      <c r="B382" s="7" t="s">
        <v>7047</v>
      </c>
      <c r="C382" s="7">
        <f t="shared" si="79"/>
        <v>1550</v>
      </c>
      <c r="D382" s="7" t="str">
        <f>VLOOKUP(K382,编号名称索引!A:D,4,FALSE)&amp;" "&amp;L382</f>
        <v>2123+P2-M6 3#双螺旋运输机B 给定频率</v>
      </c>
      <c r="E382" s="7" t="str">
        <f t="shared" ref="E382:E426" si="83">E376</f>
        <v>CHPF</v>
      </c>
      <c r="F382" s="8" t="str">
        <f t="shared" si="80"/>
        <v>M6_SetFRQ</v>
      </c>
      <c r="G382" s="7" t="str">
        <f t="shared" ref="G382:G426" si="84">G376</f>
        <v>BP_Value_var</v>
      </c>
      <c r="H382">
        <f t="shared" ref="H382:H426" si="85">H376+1</f>
        <v>6</v>
      </c>
      <c r="I382" s="7">
        <f t="shared" ref="I382:I426" si="86">I376</f>
        <v>50</v>
      </c>
      <c r="J382" s="7" t="str">
        <f t="shared" ref="J382:J426" si="87">J376</f>
        <v>SetFRQ</v>
      </c>
      <c r="K382" t="str">
        <f t="shared" si="82"/>
        <v>CHPF_M6</v>
      </c>
      <c r="L382" s="7" t="str">
        <f t="shared" ref="L382:L426" si="88">L376</f>
        <v>给定频率</v>
      </c>
    </row>
    <row r="383" spans="1:12">
      <c r="A383" s="7" t="str">
        <f t="shared" si="78"/>
        <v>CHPF_M6_ActFRQ_BP_Value_var</v>
      </c>
      <c r="B383" s="7" t="s">
        <v>7047</v>
      </c>
      <c r="C383" s="7">
        <f t="shared" si="79"/>
        <v>1600</v>
      </c>
      <c r="D383" s="7" t="str">
        <f>VLOOKUP(K383,编号名称索引!A:D,4,FALSE)&amp;" "&amp;L383</f>
        <v>2123+P2-M6 3#双螺旋运输机B 反馈频率</v>
      </c>
      <c r="E383" s="7" t="str">
        <f t="shared" si="83"/>
        <v>CHPF</v>
      </c>
      <c r="F383" s="8" t="str">
        <f t="shared" si="80"/>
        <v>M6_ActFRQ</v>
      </c>
      <c r="G383" s="7" t="str">
        <f t="shared" si="84"/>
        <v>BP_Value_var</v>
      </c>
      <c r="H383">
        <f t="shared" si="85"/>
        <v>6</v>
      </c>
      <c r="I383" s="7">
        <f t="shared" si="86"/>
        <v>100</v>
      </c>
      <c r="J383" s="7" t="str">
        <f t="shared" si="87"/>
        <v>ActFRQ</v>
      </c>
      <c r="K383" t="str">
        <f t="shared" si="82"/>
        <v>CHPF_M6</v>
      </c>
      <c r="L383" s="7" t="str">
        <f t="shared" si="88"/>
        <v>反馈频率</v>
      </c>
    </row>
    <row r="384" spans="1:12">
      <c r="A384" s="7" t="str">
        <f t="shared" si="78"/>
        <v>CHPF_M6_Comm_BP_G120_var</v>
      </c>
      <c r="B384" s="7" t="s">
        <v>7047</v>
      </c>
      <c r="C384" s="7">
        <f t="shared" si="79"/>
        <v>1650</v>
      </c>
      <c r="D384" s="7" t="str">
        <f>VLOOKUP(K384,编号名称索引!A:D,4,FALSE)&amp;" "&amp;L384</f>
        <v>2123+P2-M6 3#双螺旋运输机B 变频器通讯</v>
      </c>
      <c r="E384" s="7" t="str">
        <f t="shared" si="83"/>
        <v>CHPF</v>
      </c>
      <c r="F384" s="8" t="str">
        <f t="shared" si="80"/>
        <v>M6_Comm</v>
      </c>
      <c r="G384" s="7" t="str">
        <f t="shared" si="84"/>
        <v>BP_G120_var</v>
      </c>
      <c r="H384">
        <f t="shared" si="85"/>
        <v>6</v>
      </c>
      <c r="I384" s="7">
        <f t="shared" si="86"/>
        <v>150</v>
      </c>
      <c r="J384" s="7" t="str">
        <f t="shared" si="87"/>
        <v>Comm</v>
      </c>
      <c r="K384" t="str">
        <f t="shared" si="82"/>
        <v>CHPF_M6</v>
      </c>
      <c r="L384" s="7" t="str">
        <f t="shared" si="88"/>
        <v>变频器通讯</v>
      </c>
    </row>
    <row r="385" spans="1:12">
      <c r="A385" s="7" t="str">
        <f t="shared" si="78"/>
        <v>CHPF_M6_ActRPM_BP_Value_var</v>
      </c>
      <c r="B385" s="7" t="s">
        <v>7047</v>
      </c>
      <c r="C385" s="7">
        <f t="shared" si="79"/>
        <v>1700</v>
      </c>
      <c r="D385" s="7" t="str">
        <f>VLOOKUP(K385,编号名称索引!A:D,4,FALSE)&amp;" "&amp;L385</f>
        <v>2123+P2-M6 3#双螺旋运输机B 反馈转速</v>
      </c>
      <c r="E385" s="7" t="str">
        <f t="shared" si="83"/>
        <v>CHPF</v>
      </c>
      <c r="F385" s="8" t="str">
        <f t="shared" si="80"/>
        <v>M6_ActRPM</v>
      </c>
      <c r="G385" s="7" t="str">
        <f t="shared" si="84"/>
        <v>BP_Value_var</v>
      </c>
      <c r="H385">
        <f t="shared" si="85"/>
        <v>6</v>
      </c>
      <c r="I385" s="7">
        <f t="shared" si="86"/>
        <v>200</v>
      </c>
      <c r="J385" s="7" t="str">
        <f t="shared" si="87"/>
        <v>ActRPM</v>
      </c>
      <c r="K385" t="str">
        <f t="shared" si="82"/>
        <v>CHPF_M6</v>
      </c>
      <c r="L385" s="7" t="str">
        <f t="shared" si="88"/>
        <v>反馈转速</v>
      </c>
    </row>
    <row r="386" spans="1:12">
      <c r="A386" s="7" t="str">
        <f t="shared" si="78"/>
        <v>CHPF_M6_Current_BP_Value_var</v>
      </c>
      <c r="B386" s="7" t="s">
        <v>7047</v>
      </c>
      <c r="C386" s="7">
        <f t="shared" si="79"/>
        <v>1750</v>
      </c>
      <c r="D386" s="7" t="str">
        <f>VLOOKUP(K386,编号名称索引!A:D,4,FALSE)&amp;" "&amp;L386</f>
        <v>2123+P2-M6 3#双螺旋运输机B 反馈电流</v>
      </c>
      <c r="E386" s="7" t="str">
        <f t="shared" si="83"/>
        <v>CHPF</v>
      </c>
      <c r="F386" s="8" t="str">
        <f t="shared" si="80"/>
        <v>M6_Current</v>
      </c>
      <c r="G386" s="7" t="str">
        <f t="shared" si="84"/>
        <v>BP_Value_var</v>
      </c>
      <c r="H386">
        <f t="shared" si="85"/>
        <v>6</v>
      </c>
      <c r="I386" s="7">
        <f t="shared" si="86"/>
        <v>250</v>
      </c>
      <c r="J386" s="7" t="str">
        <f t="shared" si="87"/>
        <v>Current</v>
      </c>
      <c r="K386" t="str">
        <f t="shared" si="82"/>
        <v>CHPF_M6</v>
      </c>
      <c r="L386" s="7" t="str">
        <f t="shared" si="88"/>
        <v>反馈电流</v>
      </c>
    </row>
    <row r="387" spans="1:12">
      <c r="A387" s="7" t="str">
        <f t="shared" si="78"/>
        <v>CHPF_M7_M_BP_Motor_var</v>
      </c>
      <c r="B387" s="7" t="s">
        <v>7047</v>
      </c>
      <c r="C387" s="7">
        <f t="shared" si="79"/>
        <v>1800</v>
      </c>
      <c r="D387" s="7" t="str">
        <f>VLOOKUP(K387,编号名称索引!A:D,4,FALSE)&amp;" "&amp;L387</f>
        <v>2124+P3-M1 4#双螺旋运输机A 电机控制</v>
      </c>
      <c r="E387" s="7" t="str">
        <f t="shared" si="83"/>
        <v>CHPF</v>
      </c>
      <c r="F387" s="8" t="str">
        <f t="shared" si="80"/>
        <v>M7_M</v>
      </c>
      <c r="G387" s="7" t="str">
        <f t="shared" si="84"/>
        <v>BP_Motor_var</v>
      </c>
      <c r="H387">
        <f t="shared" si="85"/>
        <v>7</v>
      </c>
      <c r="I387" s="7">
        <f t="shared" si="86"/>
        <v>0</v>
      </c>
      <c r="J387" s="7" t="str">
        <f t="shared" si="87"/>
        <v>M</v>
      </c>
      <c r="K387" t="str">
        <f t="shared" si="82"/>
        <v>CHPF_M7</v>
      </c>
      <c r="L387" s="7" t="str">
        <f t="shared" si="88"/>
        <v>电机控制</v>
      </c>
    </row>
    <row r="388" spans="1:12">
      <c r="A388" s="7" t="str">
        <f t="shared" si="78"/>
        <v>CHPF_M7_SetFRQ_BP_Value_var</v>
      </c>
      <c r="B388" s="7" t="s">
        <v>7047</v>
      </c>
      <c r="C388" s="7">
        <f t="shared" si="79"/>
        <v>1850</v>
      </c>
      <c r="D388" s="7" t="str">
        <f>VLOOKUP(K388,编号名称索引!A:D,4,FALSE)&amp;" "&amp;L388</f>
        <v>2124+P3-M1 4#双螺旋运输机A 给定频率</v>
      </c>
      <c r="E388" s="7" t="str">
        <f t="shared" si="83"/>
        <v>CHPF</v>
      </c>
      <c r="F388" s="8" t="str">
        <f t="shared" si="80"/>
        <v>M7_SetFRQ</v>
      </c>
      <c r="G388" s="7" t="str">
        <f t="shared" si="84"/>
        <v>BP_Value_var</v>
      </c>
      <c r="H388">
        <f t="shared" si="85"/>
        <v>7</v>
      </c>
      <c r="I388" s="7">
        <f t="shared" si="86"/>
        <v>50</v>
      </c>
      <c r="J388" s="7" t="str">
        <f t="shared" si="87"/>
        <v>SetFRQ</v>
      </c>
      <c r="K388" t="str">
        <f t="shared" si="82"/>
        <v>CHPF_M7</v>
      </c>
      <c r="L388" s="7" t="str">
        <f t="shared" si="88"/>
        <v>给定频率</v>
      </c>
    </row>
    <row r="389" spans="1:12">
      <c r="A389" s="7" t="str">
        <f t="shared" si="78"/>
        <v>CHPF_M7_ActFRQ_BP_Value_var</v>
      </c>
      <c r="B389" s="7" t="s">
        <v>7047</v>
      </c>
      <c r="C389" s="7">
        <f t="shared" si="79"/>
        <v>1900</v>
      </c>
      <c r="D389" s="7" t="str">
        <f>VLOOKUP(K389,编号名称索引!A:D,4,FALSE)&amp;" "&amp;L389</f>
        <v>2124+P3-M1 4#双螺旋运输机A 反馈频率</v>
      </c>
      <c r="E389" s="7" t="str">
        <f t="shared" si="83"/>
        <v>CHPF</v>
      </c>
      <c r="F389" s="8" t="str">
        <f t="shared" si="80"/>
        <v>M7_ActFRQ</v>
      </c>
      <c r="G389" s="7" t="str">
        <f t="shared" si="84"/>
        <v>BP_Value_var</v>
      </c>
      <c r="H389">
        <f t="shared" si="85"/>
        <v>7</v>
      </c>
      <c r="I389" s="7">
        <f t="shared" si="86"/>
        <v>100</v>
      </c>
      <c r="J389" s="7" t="str">
        <f t="shared" si="87"/>
        <v>ActFRQ</v>
      </c>
      <c r="K389" t="str">
        <f t="shared" si="82"/>
        <v>CHPF_M7</v>
      </c>
      <c r="L389" s="7" t="str">
        <f t="shared" si="88"/>
        <v>反馈频率</v>
      </c>
    </row>
    <row r="390" spans="1:12">
      <c r="A390" s="7" t="str">
        <f t="shared" si="78"/>
        <v>CHPF_M7_Comm_BP_G120_var</v>
      </c>
      <c r="B390" s="7" t="s">
        <v>7047</v>
      </c>
      <c r="C390" s="7">
        <f t="shared" si="79"/>
        <v>1950</v>
      </c>
      <c r="D390" s="7" t="str">
        <f>VLOOKUP(K390,编号名称索引!A:D,4,FALSE)&amp;" "&amp;L390</f>
        <v>2124+P3-M1 4#双螺旋运输机A 变频器通讯</v>
      </c>
      <c r="E390" s="7" t="str">
        <f t="shared" si="83"/>
        <v>CHPF</v>
      </c>
      <c r="F390" s="8" t="str">
        <f t="shared" si="80"/>
        <v>M7_Comm</v>
      </c>
      <c r="G390" s="7" t="str">
        <f t="shared" si="84"/>
        <v>BP_G120_var</v>
      </c>
      <c r="H390">
        <f t="shared" si="85"/>
        <v>7</v>
      </c>
      <c r="I390" s="7">
        <f t="shared" si="86"/>
        <v>150</v>
      </c>
      <c r="J390" s="7" t="str">
        <f t="shared" si="87"/>
        <v>Comm</v>
      </c>
      <c r="K390" t="str">
        <f t="shared" si="82"/>
        <v>CHPF_M7</v>
      </c>
      <c r="L390" s="7" t="str">
        <f t="shared" si="88"/>
        <v>变频器通讯</v>
      </c>
    </row>
    <row r="391" spans="1:12">
      <c r="A391" s="7" t="str">
        <f t="shared" si="78"/>
        <v>CHPF_M7_ActRPM_BP_Value_var</v>
      </c>
      <c r="B391" s="7" t="s">
        <v>7047</v>
      </c>
      <c r="C391" s="7">
        <f t="shared" si="79"/>
        <v>2000</v>
      </c>
      <c r="D391" s="7" t="str">
        <f>VLOOKUP(K391,编号名称索引!A:D,4,FALSE)&amp;" "&amp;L391</f>
        <v>2124+P3-M1 4#双螺旋运输机A 反馈转速</v>
      </c>
      <c r="E391" s="7" t="str">
        <f t="shared" si="83"/>
        <v>CHPF</v>
      </c>
      <c r="F391" s="8" t="str">
        <f t="shared" si="80"/>
        <v>M7_ActRPM</v>
      </c>
      <c r="G391" s="7" t="str">
        <f t="shared" si="84"/>
        <v>BP_Value_var</v>
      </c>
      <c r="H391">
        <f t="shared" si="85"/>
        <v>7</v>
      </c>
      <c r="I391" s="7">
        <f t="shared" si="86"/>
        <v>200</v>
      </c>
      <c r="J391" s="7" t="str">
        <f t="shared" si="87"/>
        <v>ActRPM</v>
      </c>
      <c r="K391" t="str">
        <f t="shared" si="82"/>
        <v>CHPF_M7</v>
      </c>
      <c r="L391" s="7" t="str">
        <f t="shared" si="88"/>
        <v>反馈转速</v>
      </c>
    </row>
    <row r="392" spans="1:12">
      <c r="A392" s="7" t="str">
        <f t="shared" si="78"/>
        <v>CHPF_M7_Current_BP_Value_var</v>
      </c>
      <c r="B392" s="7" t="s">
        <v>7047</v>
      </c>
      <c r="C392" s="7">
        <f t="shared" si="79"/>
        <v>2050</v>
      </c>
      <c r="D392" s="7" t="str">
        <f>VLOOKUP(K392,编号名称索引!A:D,4,FALSE)&amp;" "&amp;L392</f>
        <v>2124+P3-M1 4#双螺旋运输机A 反馈电流</v>
      </c>
      <c r="E392" s="7" t="str">
        <f t="shared" si="83"/>
        <v>CHPF</v>
      </c>
      <c r="F392" s="8" t="str">
        <f t="shared" si="80"/>
        <v>M7_Current</v>
      </c>
      <c r="G392" s="7" t="str">
        <f t="shared" si="84"/>
        <v>BP_Value_var</v>
      </c>
      <c r="H392">
        <f t="shared" si="85"/>
        <v>7</v>
      </c>
      <c r="I392" s="7">
        <f t="shared" si="86"/>
        <v>250</v>
      </c>
      <c r="J392" s="7" t="str">
        <f t="shared" si="87"/>
        <v>Current</v>
      </c>
      <c r="K392" t="str">
        <f t="shared" si="82"/>
        <v>CHPF_M7</v>
      </c>
      <c r="L392" s="7" t="str">
        <f t="shared" si="88"/>
        <v>反馈电流</v>
      </c>
    </row>
    <row r="393" spans="1:12">
      <c r="A393" s="7" t="str">
        <f t="shared" si="78"/>
        <v>CHPF_M8_M_BP_Motor_var</v>
      </c>
      <c r="B393" s="7" t="s">
        <v>7047</v>
      </c>
      <c r="C393" s="7">
        <f t="shared" si="79"/>
        <v>2100</v>
      </c>
      <c r="D393" s="7" t="str">
        <f>VLOOKUP(K393,编号名称索引!A:D,4,FALSE)&amp;" "&amp;L393</f>
        <v>2124+P3-M2 4#双螺旋运输机B 电机控制</v>
      </c>
      <c r="E393" s="7" t="str">
        <f t="shared" si="83"/>
        <v>CHPF</v>
      </c>
      <c r="F393" s="8" t="str">
        <f t="shared" si="80"/>
        <v>M8_M</v>
      </c>
      <c r="G393" s="7" t="str">
        <f t="shared" si="84"/>
        <v>BP_Motor_var</v>
      </c>
      <c r="H393">
        <f t="shared" si="85"/>
        <v>8</v>
      </c>
      <c r="I393" s="7">
        <f t="shared" si="86"/>
        <v>0</v>
      </c>
      <c r="J393" s="7" t="str">
        <f t="shared" si="87"/>
        <v>M</v>
      </c>
      <c r="K393" t="str">
        <f t="shared" si="82"/>
        <v>CHPF_M8</v>
      </c>
      <c r="L393" s="7" t="str">
        <f t="shared" si="88"/>
        <v>电机控制</v>
      </c>
    </row>
    <row r="394" spans="1:12">
      <c r="A394" s="7" t="str">
        <f t="shared" si="78"/>
        <v>CHPF_M8_SetFRQ_BP_Value_var</v>
      </c>
      <c r="B394" s="7" t="s">
        <v>7047</v>
      </c>
      <c r="C394" s="7">
        <f t="shared" si="79"/>
        <v>2150</v>
      </c>
      <c r="D394" s="7" t="str">
        <f>VLOOKUP(K394,编号名称索引!A:D,4,FALSE)&amp;" "&amp;L394</f>
        <v>2124+P3-M2 4#双螺旋运输机B 给定频率</v>
      </c>
      <c r="E394" s="7" t="str">
        <f t="shared" si="83"/>
        <v>CHPF</v>
      </c>
      <c r="F394" s="8" t="str">
        <f t="shared" si="80"/>
        <v>M8_SetFRQ</v>
      </c>
      <c r="G394" s="7" t="str">
        <f t="shared" si="84"/>
        <v>BP_Value_var</v>
      </c>
      <c r="H394">
        <f t="shared" si="85"/>
        <v>8</v>
      </c>
      <c r="I394" s="7">
        <f t="shared" si="86"/>
        <v>50</v>
      </c>
      <c r="J394" s="7" t="str">
        <f t="shared" si="87"/>
        <v>SetFRQ</v>
      </c>
      <c r="K394" t="str">
        <f t="shared" si="82"/>
        <v>CHPF_M8</v>
      </c>
      <c r="L394" s="7" t="str">
        <f t="shared" si="88"/>
        <v>给定频率</v>
      </c>
    </row>
    <row r="395" spans="1:12">
      <c r="A395" s="7" t="str">
        <f t="shared" si="78"/>
        <v>CHPF_M8_ActFRQ_BP_Value_var</v>
      </c>
      <c r="B395" s="7" t="s">
        <v>7047</v>
      </c>
      <c r="C395" s="7">
        <f t="shared" si="79"/>
        <v>2200</v>
      </c>
      <c r="D395" s="7" t="str">
        <f>VLOOKUP(K395,编号名称索引!A:D,4,FALSE)&amp;" "&amp;L395</f>
        <v>2124+P3-M2 4#双螺旋运输机B 反馈频率</v>
      </c>
      <c r="E395" s="7" t="str">
        <f t="shared" si="83"/>
        <v>CHPF</v>
      </c>
      <c r="F395" s="8" t="str">
        <f t="shared" si="80"/>
        <v>M8_ActFRQ</v>
      </c>
      <c r="G395" s="7" t="str">
        <f t="shared" si="84"/>
        <v>BP_Value_var</v>
      </c>
      <c r="H395">
        <f t="shared" si="85"/>
        <v>8</v>
      </c>
      <c r="I395" s="7">
        <f t="shared" si="86"/>
        <v>100</v>
      </c>
      <c r="J395" s="7" t="str">
        <f t="shared" si="87"/>
        <v>ActFRQ</v>
      </c>
      <c r="K395" t="str">
        <f t="shared" si="82"/>
        <v>CHPF_M8</v>
      </c>
      <c r="L395" s="7" t="str">
        <f t="shared" si="88"/>
        <v>反馈频率</v>
      </c>
    </row>
    <row r="396" spans="1:12">
      <c r="A396" s="7" t="str">
        <f t="shared" si="78"/>
        <v>CHPF_M8_Comm_BP_G120_var</v>
      </c>
      <c r="B396" s="7" t="s">
        <v>7047</v>
      </c>
      <c r="C396" s="7">
        <f t="shared" si="79"/>
        <v>2250</v>
      </c>
      <c r="D396" s="7" t="str">
        <f>VLOOKUP(K396,编号名称索引!A:D,4,FALSE)&amp;" "&amp;L396</f>
        <v>2124+P3-M2 4#双螺旋运输机B 变频器通讯</v>
      </c>
      <c r="E396" s="7" t="str">
        <f t="shared" si="83"/>
        <v>CHPF</v>
      </c>
      <c r="F396" s="8" t="str">
        <f t="shared" si="80"/>
        <v>M8_Comm</v>
      </c>
      <c r="G396" s="7" t="str">
        <f t="shared" si="84"/>
        <v>BP_G120_var</v>
      </c>
      <c r="H396">
        <f t="shared" si="85"/>
        <v>8</v>
      </c>
      <c r="I396" s="7">
        <f t="shared" si="86"/>
        <v>150</v>
      </c>
      <c r="J396" s="7" t="str">
        <f t="shared" si="87"/>
        <v>Comm</v>
      </c>
      <c r="K396" t="str">
        <f t="shared" si="82"/>
        <v>CHPF_M8</v>
      </c>
      <c r="L396" s="7" t="str">
        <f t="shared" si="88"/>
        <v>变频器通讯</v>
      </c>
    </row>
    <row r="397" spans="1:12">
      <c r="A397" s="7" t="str">
        <f t="shared" si="78"/>
        <v>CHPF_M8_ActRPM_BP_Value_var</v>
      </c>
      <c r="B397" s="7" t="s">
        <v>7047</v>
      </c>
      <c r="C397" s="7">
        <f t="shared" si="79"/>
        <v>2300</v>
      </c>
      <c r="D397" s="7" t="str">
        <f>VLOOKUP(K397,编号名称索引!A:D,4,FALSE)&amp;" "&amp;L397</f>
        <v>2124+P3-M2 4#双螺旋运输机B 反馈转速</v>
      </c>
      <c r="E397" s="7" t="str">
        <f t="shared" si="83"/>
        <v>CHPF</v>
      </c>
      <c r="F397" s="8" t="str">
        <f t="shared" si="80"/>
        <v>M8_ActRPM</v>
      </c>
      <c r="G397" s="7" t="str">
        <f t="shared" si="84"/>
        <v>BP_Value_var</v>
      </c>
      <c r="H397">
        <f t="shared" si="85"/>
        <v>8</v>
      </c>
      <c r="I397" s="7">
        <f t="shared" si="86"/>
        <v>200</v>
      </c>
      <c r="J397" s="7" t="str">
        <f t="shared" si="87"/>
        <v>ActRPM</v>
      </c>
      <c r="K397" t="str">
        <f t="shared" si="82"/>
        <v>CHPF_M8</v>
      </c>
      <c r="L397" s="7" t="str">
        <f t="shared" si="88"/>
        <v>反馈转速</v>
      </c>
    </row>
    <row r="398" spans="1:12">
      <c r="A398" s="7" t="str">
        <f t="shared" si="78"/>
        <v>CHPF_M8_Current_BP_Value_var</v>
      </c>
      <c r="B398" s="7" t="s">
        <v>7047</v>
      </c>
      <c r="C398" s="7">
        <f t="shared" si="79"/>
        <v>2350</v>
      </c>
      <c r="D398" s="7" t="str">
        <f>VLOOKUP(K398,编号名称索引!A:D,4,FALSE)&amp;" "&amp;L398</f>
        <v>2124+P3-M2 4#双螺旋运输机B 反馈电流</v>
      </c>
      <c r="E398" s="7" t="str">
        <f t="shared" si="83"/>
        <v>CHPF</v>
      </c>
      <c r="F398" s="8" t="str">
        <f t="shared" si="80"/>
        <v>M8_Current</v>
      </c>
      <c r="G398" s="7" t="str">
        <f t="shared" si="84"/>
        <v>BP_Value_var</v>
      </c>
      <c r="H398">
        <f t="shared" si="85"/>
        <v>8</v>
      </c>
      <c r="I398" s="7">
        <f t="shared" si="86"/>
        <v>250</v>
      </c>
      <c r="J398" s="7" t="str">
        <f t="shared" si="87"/>
        <v>Current</v>
      </c>
      <c r="K398" t="str">
        <f t="shared" si="82"/>
        <v>CHPF_M8</v>
      </c>
      <c r="L398" s="7" t="str">
        <f t="shared" si="88"/>
        <v>反馈电流</v>
      </c>
    </row>
    <row r="399" spans="1:12">
      <c r="A399" s="7" t="str">
        <f t="shared" si="78"/>
        <v>CHPF_M9_M_BP_Motor_var</v>
      </c>
      <c r="B399" s="7" t="s">
        <v>7047</v>
      </c>
      <c r="C399" s="7">
        <f t="shared" si="79"/>
        <v>2400</v>
      </c>
      <c r="D399" s="7" t="str">
        <f>VLOOKUP(K399,编号名称索引!A:D,4,FALSE)&amp;" "&amp;L399</f>
        <v>2125+P3-M3 5#双螺旋运输机A 电机控制</v>
      </c>
      <c r="E399" s="7" t="str">
        <f t="shared" si="83"/>
        <v>CHPF</v>
      </c>
      <c r="F399" s="8" t="str">
        <f t="shared" si="80"/>
        <v>M9_M</v>
      </c>
      <c r="G399" s="7" t="str">
        <f t="shared" si="84"/>
        <v>BP_Motor_var</v>
      </c>
      <c r="H399">
        <f t="shared" si="85"/>
        <v>9</v>
      </c>
      <c r="I399" s="7">
        <f t="shared" si="86"/>
        <v>0</v>
      </c>
      <c r="J399" s="7" t="str">
        <f t="shared" si="87"/>
        <v>M</v>
      </c>
      <c r="K399" t="str">
        <f t="shared" si="82"/>
        <v>CHPF_M9</v>
      </c>
      <c r="L399" s="7" t="str">
        <f t="shared" si="88"/>
        <v>电机控制</v>
      </c>
    </row>
    <row r="400" spans="1:12">
      <c r="A400" s="7" t="str">
        <f t="shared" si="78"/>
        <v>CHPF_M9_SetFRQ_BP_Value_var</v>
      </c>
      <c r="B400" s="7" t="s">
        <v>7047</v>
      </c>
      <c r="C400" s="7">
        <f t="shared" si="79"/>
        <v>2450</v>
      </c>
      <c r="D400" s="7" t="str">
        <f>VLOOKUP(K400,编号名称索引!A:D,4,FALSE)&amp;" "&amp;L400</f>
        <v>2125+P3-M3 5#双螺旋运输机A 给定频率</v>
      </c>
      <c r="E400" s="7" t="str">
        <f t="shared" si="83"/>
        <v>CHPF</v>
      </c>
      <c r="F400" s="8" t="str">
        <f t="shared" si="80"/>
        <v>M9_SetFRQ</v>
      </c>
      <c r="G400" s="7" t="str">
        <f t="shared" si="84"/>
        <v>BP_Value_var</v>
      </c>
      <c r="H400">
        <f t="shared" si="85"/>
        <v>9</v>
      </c>
      <c r="I400" s="7">
        <f t="shared" si="86"/>
        <v>50</v>
      </c>
      <c r="J400" s="7" t="str">
        <f t="shared" si="87"/>
        <v>SetFRQ</v>
      </c>
      <c r="K400" t="str">
        <f t="shared" si="82"/>
        <v>CHPF_M9</v>
      </c>
      <c r="L400" s="7" t="str">
        <f t="shared" si="88"/>
        <v>给定频率</v>
      </c>
    </row>
    <row r="401" spans="1:12">
      <c r="A401" s="7" t="str">
        <f t="shared" si="78"/>
        <v>CHPF_M9_ActFRQ_BP_Value_var</v>
      </c>
      <c r="B401" s="7" t="s">
        <v>7047</v>
      </c>
      <c r="C401" s="7">
        <f t="shared" si="79"/>
        <v>2500</v>
      </c>
      <c r="D401" s="7" t="str">
        <f>VLOOKUP(K401,编号名称索引!A:D,4,FALSE)&amp;" "&amp;L401</f>
        <v>2125+P3-M3 5#双螺旋运输机A 反馈频率</v>
      </c>
      <c r="E401" s="7" t="str">
        <f t="shared" si="83"/>
        <v>CHPF</v>
      </c>
      <c r="F401" s="8" t="str">
        <f t="shared" si="80"/>
        <v>M9_ActFRQ</v>
      </c>
      <c r="G401" s="7" t="str">
        <f t="shared" si="84"/>
        <v>BP_Value_var</v>
      </c>
      <c r="H401">
        <f t="shared" si="85"/>
        <v>9</v>
      </c>
      <c r="I401" s="7">
        <f t="shared" si="86"/>
        <v>100</v>
      </c>
      <c r="J401" s="7" t="str">
        <f t="shared" si="87"/>
        <v>ActFRQ</v>
      </c>
      <c r="K401" t="str">
        <f t="shared" si="82"/>
        <v>CHPF_M9</v>
      </c>
      <c r="L401" s="7" t="str">
        <f t="shared" si="88"/>
        <v>反馈频率</v>
      </c>
    </row>
    <row r="402" spans="1:12">
      <c r="A402" s="7" t="str">
        <f t="shared" si="78"/>
        <v>CHPF_M9_Comm_BP_G120_var</v>
      </c>
      <c r="B402" s="7" t="s">
        <v>7047</v>
      </c>
      <c r="C402" s="7">
        <f t="shared" si="79"/>
        <v>2550</v>
      </c>
      <c r="D402" s="7" t="str">
        <f>VLOOKUP(K402,编号名称索引!A:D,4,FALSE)&amp;" "&amp;L402</f>
        <v>2125+P3-M3 5#双螺旋运输机A 变频器通讯</v>
      </c>
      <c r="E402" s="7" t="str">
        <f t="shared" si="83"/>
        <v>CHPF</v>
      </c>
      <c r="F402" s="8" t="str">
        <f t="shared" si="80"/>
        <v>M9_Comm</v>
      </c>
      <c r="G402" s="7" t="str">
        <f t="shared" si="84"/>
        <v>BP_G120_var</v>
      </c>
      <c r="H402">
        <f t="shared" si="85"/>
        <v>9</v>
      </c>
      <c r="I402" s="7">
        <f t="shared" si="86"/>
        <v>150</v>
      </c>
      <c r="J402" s="7" t="str">
        <f t="shared" si="87"/>
        <v>Comm</v>
      </c>
      <c r="K402" t="str">
        <f t="shared" si="82"/>
        <v>CHPF_M9</v>
      </c>
      <c r="L402" s="7" t="str">
        <f t="shared" si="88"/>
        <v>变频器通讯</v>
      </c>
    </row>
    <row r="403" spans="1:12">
      <c r="A403" s="7" t="str">
        <f t="shared" si="78"/>
        <v>CHPF_M9_ActRPM_BP_Value_var</v>
      </c>
      <c r="B403" s="7" t="s">
        <v>7047</v>
      </c>
      <c r="C403" s="7">
        <f t="shared" si="79"/>
        <v>2600</v>
      </c>
      <c r="D403" s="7" t="str">
        <f>VLOOKUP(K403,编号名称索引!A:D,4,FALSE)&amp;" "&amp;L403</f>
        <v>2125+P3-M3 5#双螺旋运输机A 反馈转速</v>
      </c>
      <c r="E403" s="7" t="str">
        <f t="shared" si="83"/>
        <v>CHPF</v>
      </c>
      <c r="F403" s="8" t="str">
        <f t="shared" si="80"/>
        <v>M9_ActRPM</v>
      </c>
      <c r="G403" s="7" t="str">
        <f t="shared" si="84"/>
        <v>BP_Value_var</v>
      </c>
      <c r="H403">
        <f t="shared" si="85"/>
        <v>9</v>
      </c>
      <c r="I403" s="7">
        <f t="shared" si="86"/>
        <v>200</v>
      </c>
      <c r="J403" s="7" t="str">
        <f t="shared" si="87"/>
        <v>ActRPM</v>
      </c>
      <c r="K403" t="str">
        <f t="shared" si="82"/>
        <v>CHPF_M9</v>
      </c>
      <c r="L403" s="7" t="str">
        <f t="shared" si="88"/>
        <v>反馈转速</v>
      </c>
    </row>
    <row r="404" spans="1:12">
      <c r="A404" s="7" t="str">
        <f t="shared" si="78"/>
        <v>CHPF_M9_Current_BP_Value_var</v>
      </c>
      <c r="B404" s="7" t="s">
        <v>7047</v>
      </c>
      <c r="C404" s="7">
        <f t="shared" si="79"/>
        <v>2650</v>
      </c>
      <c r="D404" s="7" t="str">
        <f>VLOOKUP(K404,编号名称索引!A:D,4,FALSE)&amp;" "&amp;L404</f>
        <v>2125+P3-M3 5#双螺旋运输机A 反馈电流</v>
      </c>
      <c r="E404" s="7" t="str">
        <f t="shared" si="83"/>
        <v>CHPF</v>
      </c>
      <c r="F404" s="8" t="str">
        <f t="shared" si="80"/>
        <v>M9_Current</v>
      </c>
      <c r="G404" s="7" t="str">
        <f t="shared" si="84"/>
        <v>BP_Value_var</v>
      </c>
      <c r="H404">
        <f t="shared" si="85"/>
        <v>9</v>
      </c>
      <c r="I404" s="7">
        <f t="shared" si="86"/>
        <v>250</v>
      </c>
      <c r="J404" s="7" t="str">
        <f t="shared" si="87"/>
        <v>Current</v>
      </c>
      <c r="K404" t="str">
        <f t="shared" si="82"/>
        <v>CHPF_M9</v>
      </c>
      <c r="L404" s="7" t="str">
        <f t="shared" si="88"/>
        <v>反馈电流</v>
      </c>
    </row>
    <row r="405" spans="1:12">
      <c r="A405" s="7" t="str">
        <f t="shared" si="78"/>
        <v>CHPF_M10_M_BP_Motor_var</v>
      </c>
      <c r="B405" s="7" t="s">
        <v>7047</v>
      </c>
      <c r="C405" s="7">
        <f t="shared" si="79"/>
        <v>2700</v>
      </c>
      <c r="D405" s="7" t="str">
        <f>VLOOKUP(K405,编号名称索引!A:D,4,FALSE)&amp;" "&amp;L405</f>
        <v>2125+P3-M4 5#双螺旋运输机B 电机控制</v>
      </c>
      <c r="E405" s="7" t="str">
        <f t="shared" si="83"/>
        <v>CHPF</v>
      </c>
      <c r="F405" s="8" t="str">
        <f t="shared" si="80"/>
        <v>M10_M</v>
      </c>
      <c r="G405" s="7" t="str">
        <f t="shared" si="84"/>
        <v>BP_Motor_var</v>
      </c>
      <c r="H405">
        <f t="shared" si="85"/>
        <v>10</v>
      </c>
      <c r="I405" s="7">
        <f t="shared" si="86"/>
        <v>0</v>
      </c>
      <c r="J405" s="7" t="str">
        <f t="shared" si="87"/>
        <v>M</v>
      </c>
      <c r="K405" t="str">
        <f t="shared" si="82"/>
        <v>CHPF_M10</v>
      </c>
      <c r="L405" s="7" t="str">
        <f t="shared" si="88"/>
        <v>电机控制</v>
      </c>
    </row>
    <row r="406" spans="1:12">
      <c r="A406" s="7" t="str">
        <f t="shared" si="78"/>
        <v>CHPF_M10_SetFRQ_BP_Value_var</v>
      </c>
      <c r="B406" s="7" t="s">
        <v>7047</v>
      </c>
      <c r="C406" s="7">
        <f t="shared" si="79"/>
        <v>2750</v>
      </c>
      <c r="D406" s="7" t="str">
        <f>VLOOKUP(K406,编号名称索引!A:D,4,FALSE)&amp;" "&amp;L406</f>
        <v>2125+P3-M4 5#双螺旋运输机B 给定频率</v>
      </c>
      <c r="E406" s="7" t="str">
        <f t="shared" si="83"/>
        <v>CHPF</v>
      </c>
      <c r="F406" s="8" t="str">
        <f t="shared" si="80"/>
        <v>M10_SetFRQ</v>
      </c>
      <c r="G406" s="7" t="str">
        <f t="shared" si="84"/>
        <v>BP_Value_var</v>
      </c>
      <c r="H406">
        <f t="shared" si="85"/>
        <v>10</v>
      </c>
      <c r="I406" s="7">
        <f t="shared" si="86"/>
        <v>50</v>
      </c>
      <c r="J406" s="7" t="str">
        <f t="shared" si="87"/>
        <v>SetFRQ</v>
      </c>
      <c r="K406" t="str">
        <f t="shared" si="82"/>
        <v>CHPF_M10</v>
      </c>
      <c r="L406" s="7" t="str">
        <f t="shared" si="88"/>
        <v>给定频率</v>
      </c>
    </row>
    <row r="407" spans="1:12">
      <c r="A407" s="7" t="str">
        <f t="shared" si="78"/>
        <v>CHPF_M10_ActFRQ_BP_Value_var</v>
      </c>
      <c r="B407" s="7" t="s">
        <v>7047</v>
      </c>
      <c r="C407" s="7">
        <f t="shared" si="79"/>
        <v>2800</v>
      </c>
      <c r="D407" s="7" t="str">
        <f>VLOOKUP(K407,编号名称索引!A:D,4,FALSE)&amp;" "&amp;L407</f>
        <v>2125+P3-M4 5#双螺旋运输机B 反馈频率</v>
      </c>
      <c r="E407" s="7" t="str">
        <f t="shared" si="83"/>
        <v>CHPF</v>
      </c>
      <c r="F407" s="8" t="str">
        <f t="shared" si="80"/>
        <v>M10_ActFRQ</v>
      </c>
      <c r="G407" s="7" t="str">
        <f t="shared" si="84"/>
        <v>BP_Value_var</v>
      </c>
      <c r="H407">
        <f t="shared" si="85"/>
        <v>10</v>
      </c>
      <c r="I407" s="7">
        <f t="shared" si="86"/>
        <v>100</v>
      </c>
      <c r="J407" s="7" t="str">
        <f t="shared" si="87"/>
        <v>ActFRQ</v>
      </c>
      <c r="K407" t="str">
        <f t="shared" si="82"/>
        <v>CHPF_M10</v>
      </c>
      <c r="L407" s="7" t="str">
        <f t="shared" si="88"/>
        <v>反馈频率</v>
      </c>
    </row>
    <row r="408" spans="1:12">
      <c r="A408" s="7" t="str">
        <f t="shared" si="78"/>
        <v>CHPF_M10_Comm_BP_G120_var</v>
      </c>
      <c r="B408" s="7" t="s">
        <v>7047</v>
      </c>
      <c r="C408" s="7">
        <f t="shared" si="79"/>
        <v>2850</v>
      </c>
      <c r="D408" s="7" t="str">
        <f>VLOOKUP(K408,编号名称索引!A:D,4,FALSE)&amp;" "&amp;L408</f>
        <v>2125+P3-M4 5#双螺旋运输机B 变频器通讯</v>
      </c>
      <c r="E408" s="7" t="str">
        <f t="shared" si="83"/>
        <v>CHPF</v>
      </c>
      <c r="F408" s="8" t="str">
        <f t="shared" si="80"/>
        <v>M10_Comm</v>
      </c>
      <c r="G408" s="7" t="str">
        <f t="shared" si="84"/>
        <v>BP_G120_var</v>
      </c>
      <c r="H408">
        <f t="shared" si="85"/>
        <v>10</v>
      </c>
      <c r="I408" s="7">
        <f t="shared" si="86"/>
        <v>150</v>
      </c>
      <c r="J408" s="7" t="str">
        <f t="shared" si="87"/>
        <v>Comm</v>
      </c>
      <c r="K408" t="str">
        <f t="shared" si="82"/>
        <v>CHPF_M10</v>
      </c>
      <c r="L408" s="7" t="str">
        <f t="shared" si="88"/>
        <v>变频器通讯</v>
      </c>
    </row>
    <row r="409" spans="1:12">
      <c r="A409" s="7" t="str">
        <f t="shared" si="78"/>
        <v>CHPF_M10_ActRPM_BP_Value_var</v>
      </c>
      <c r="B409" s="7" t="s">
        <v>7047</v>
      </c>
      <c r="C409" s="7">
        <f t="shared" si="79"/>
        <v>2900</v>
      </c>
      <c r="D409" s="7" t="str">
        <f>VLOOKUP(K409,编号名称索引!A:D,4,FALSE)&amp;" "&amp;L409</f>
        <v>2125+P3-M4 5#双螺旋运输机B 反馈转速</v>
      </c>
      <c r="E409" s="7" t="str">
        <f t="shared" si="83"/>
        <v>CHPF</v>
      </c>
      <c r="F409" s="8" t="str">
        <f t="shared" si="80"/>
        <v>M10_ActRPM</v>
      </c>
      <c r="G409" s="7" t="str">
        <f t="shared" si="84"/>
        <v>BP_Value_var</v>
      </c>
      <c r="H409">
        <f t="shared" si="85"/>
        <v>10</v>
      </c>
      <c r="I409" s="7">
        <f t="shared" si="86"/>
        <v>200</v>
      </c>
      <c r="J409" s="7" t="str">
        <f t="shared" si="87"/>
        <v>ActRPM</v>
      </c>
      <c r="K409" t="str">
        <f t="shared" si="82"/>
        <v>CHPF_M10</v>
      </c>
      <c r="L409" s="7" t="str">
        <f t="shared" si="88"/>
        <v>反馈转速</v>
      </c>
    </row>
    <row r="410" spans="1:12">
      <c r="A410" s="7" t="str">
        <f t="shared" si="78"/>
        <v>CHPF_M10_Current_BP_Value_var</v>
      </c>
      <c r="B410" s="7" t="s">
        <v>7047</v>
      </c>
      <c r="C410" s="7">
        <f t="shared" si="79"/>
        <v>2950</v>
      </c>
      <c r="D410" s="7" t="str">
        <f>VLOOKUP(K410,编号名称索引!A:D,4,FALSE)&amp;" "&amp;L410</f>
        <v>2125+P3-M4 5#双螺旋运输机B 反馈电流</v>
      </c>
      <c r="E410" s="7" t="str">
        <f t="shared" si="83"/>
        <v>CHPF</v>
      </c>
      <c r="F410" s="8" t="str">
        <f t="shared" si="80"/>
        <v>M10_Current</v>
      </c>
      <c r="G410" s="7" t="str">
        <f t="shared" si="84"/>
        <v>BP_Value_var</v>
      </c>
      <c r="H410">
        <f t="shared" si="85"/>
        <v>10</v>
      </c>
      <c r="I410" s="7">
        <f t="shared" si="86"/>
        <v>250</v>
      </c>
      <c r="J410" s="7" t="str">
        <f t="shared" si="87"/>
        <v>Current</v>
      </c>
      <c r="K410" t="str">
        <f t="shared" si="82"/>
        <v>CHPF_M10</v>
      </c>
      <c r="L410" s="7" t="str">
        <f t="shared" si="88"/>
        <v>反馈电流</v>
      </c>
    </row>
    <row r="411" spans="1:12">
      <c r="A411" s="7" t="str">
        <f t="shared" si="78"/>
        <v>CHPF_M11_M_BP_Motor_var</v>
      </c>
      <c r="B411" s="7" t="s">
        <v>7047</v>
      </c>
      <c r="C411" s="7">
        <f t="shared" si="79"/>
        <v>3000</v>
      </c>
      <c r="D411" s="7" t="str">
        <f>VLOOKUP(K411,编号名称索引!A:D,4,FALSE)&amp;" "&amp;L411</f>
        <v>2131+P3-M5 木片出料皮带运输机 电机控制</v>
      </c>
      <c r="E411" s="7" t="str">
        <f t="shared" si="83"/>
        <v>CHPF</v>
      </c>
      <c r="F411" s="8" t="str">
        <f t="shared" si="80"/>
        <v>M11_M</v>
      </c>
      <c r="G411" s="7" t="str">
        <f t="shared" si="84"/>
        <v>BP_Motor_var</v>
      </c>
      <c r="H411">
        <f t="shared" si="85"/>
        <v>11</v>
      </c>
      <c r="I411" s="7">
        <f t="shared" si="86"/>
        <v>0</v>
      </c>
      <c r="J411" s="7" t="str">
        <f t="shared" si="87"/>
        <v>M</v>
      </c>
      <c r="K411" t="str">
        <f t="shared" si="82"/>
        <v>CHPF_M11</v>
      </c>
      <c r="L411" s="7" t="str">
        <f t="shared" si="88"/>
        <v>电机控制</v>
      </c>
    </row>
    <row r="412" spans="1:12">
      <c r="A412" s="7" t="str">
        <f t="shared" si="78"/>
        <v>CHPF_M11_SetFRQ_BP_Value_var</v>
      </c>
      <c r="B412" s="7" t="s">
        <v>7047</v>
      </c>
      <c r="C412" s="7">
        <f t="shared" si="79"/>
        <v>3050</v>
      </c>
      <c r="D412" s="7" t="str">
        <f>VLOOKUP(K412,编号名称索引!A:D,4,FALSE)&amp;" "&amp;L412</f>
        <v>2131+P3-M5 木片出料皮带运输机 给定频率</v>
      </c>
      <c r="E412" s="7" t="str">
        <f t="shared" si="83"/>
        <v>CHPF</v>
      </c>
      <c r="F412" s="8" t="str">
        <f t="shared" si="80"/>
        <v>M11_SetFRQ</v>
      </c>
      <c r="G412" s="7" t="str">
        <f t="shared" si="84"/>
        <v>BP_Value_var</v>
      </c>
      <c r="H412">
        <f t="shared" si="85"/>
        <v>11</v>
      </c>
      <c r="I412" s="7">
        <f t="shared" si="86"/>
        <v>50</v>
      </c>
      <c r="J412" s="7" t="str">
        <f t="shared" si="87"/>
        <v>SetFRQ</v>
      </c>
      <c r="K412" t="str">
        <f t="shared" si="82"/>
        <v>CHPF_M11</v>
      </c>
      <c r="L412" s="7" t="str">
        <f t="shared" si="88"/>
        <v>给定频率</v>
      </c>
    </row>
    <row r="413" spans="1:12">
      <c r="A413" s="7" t="str">
        <f t="shared" ref="A413:A444" si="89">E413&amp;"_"&amp;F413&amp;"_"&amp;G413</f>
        <v>CHPF_M11_ActFRQ_BP_Value_var</v>
      </c>
      <c r="B413" s="7" t="s">
        <v>7047</v>
      </c>
      <c r="C413" s="7">
        <f t="shared" ref="C413:C444" si="90">300*(H413-1)+I413</f>
        <v>3100</v>
      </c>
      <c r="D413" s="7" t="str">
        <f>VLOOKUP(K413,编号名称索引!A:D,4,FALSE)&amp;" "&amp;L413</f>
        <v>2131+P3-M5 木片出料皮带运输机 反馈频率</v>
      </c>
      <c r="E413" s="7" t="str">
        <f t="shared" si="83"/>
        <v>CHPF</v>
      </c>
      <c r="F413" s="8" t="str">
        <f t="shared" si="80"/>
        <v>M11_ActFRQ</v>
      </c>
      <c r="G413" s="7" t="str">
        <f t="shared" si="84"/>
        <v>BP_Value_var</v>
      </c>
      <c r="H413">
        <f t="shared" si="85"/>
        <v>11</v>
      </c>
      <c r="I413" s="7">
        <f t="shared" si="86"/>
        <v>100</v>
      </c>
      <c r="J413" s="7" t="str">
        <f t="shared" si="87"/>
        <v>ActFRQ</v>
      </c>
      <c r="K413" t="str">
        <f t="shared" si="82"/>
        <v>CHPF_M11</v>
      </c>
      <c r="L413" s="7" t="str">
        <f t="shared" si="88"/>
        <v>反馈频率</v>
      </c>
    </row>
    <row r="414" spans="1:12">
      <c r="A414" s="7" t="str">
        <f t="shared" si="89"/>
        <v>CHPF_M11_Comm_BP_G120_var</v>
      </c>
      <c r="B414" s="7" t="s">
        <v>7047</v>
      </c>
      <c r="C414" s="7">
        <f t="shared" si="90"/>
        <v>3150</v>
      </c>
      <c r="D414" s="7" t="str">
        <f>VLOOKUP(K414,编号名称索引!A:D,4,FALSE)&amp;" "&amp;L414</f>
        <v>2131+P3-M5 木片出料皮带运输机 变频器通讯</v>
      </c>
      <c r="E414" s="7" t="str">
        <f t="shared" si="83"/>
        <v>CHPF</v>
      </c>
      <c r="F414" s="8" t="str">
        <f t="shared" si="80"/>
        <v>M11_Comm</v>
      </c>
      <c r="G414" s="7" t="str">
        <f t="shared" si="84"/>
        <v>BP_G120_var</v>
      </c>
      <c r="H414">
        <f t="shared" si="85"/>
        <v>11</v>
      </c>
      <c r="I414" s="7">
        <f t="shared" si="86"/>
        <v>150</v>
      </c>
      <c r="J414" s="7" t="str">
        <f t="shared" si="87"/>
        <v>Comm</v>
      </c>
      <c r="K414" t="str">
        <f t="shared" si="82"/>
        <v>CHPF_M11</v>
      </c>
      <c r="L414" s="7" t="str">
        <f t="shared" si="88"/>
        <v>变频器通讯</v>
      </c>
    </row>
    <row r="415" spans="1:12">
      <c r="A415" s="7" t="str">
        <f t="shared" si="89"/>
        <v>CHPF_M11_ActRPM_BP_Value_var</v>
      </c>
      <c r="B415" s="7" t="s">
        <v>7047</v>
      </c>
      <c r="C415" s="7">
        <f t="shared" si="90"/>
        <v>3200</v>
      </c>
      <c r="D415" s="7" t="str">
        <f>VLOOKUP(K415,编号名称索引!A:D,4,FALSE)&amp;" "&amp;L415</f>
        <v>2131+P3-M5 木片出料皮带运输机 反馈转速</v>
      </c>
      <c r="E415" s="7" t="str">
        <f t="shared" si="83"/>
        <v>CHPF</v>
      </c>
      <c r="F415" s="8" t="str">
        <f t="shared" si="80"/>
        <v>M11_ActRPM</v>
      </c>
      <c r="G415" s="7" t="str">
        <f t="shared" si="84"/>
        <v>BP_Value_var</v>
      </c>
      <c r="H415">
        <f t="shared" si="85"/>
        <v>11</v>
      </c>
      <c r="I415" s="7">
        <f t="shared" si="86"/>
        <v>200</v>
      </c>
      <c r="J415" s="7" t="str">
        <f t="shared" si="87"/>
        <v>ActRPM</v>
      </c>
      <c r="K415" t="str">
        <f t="shared" si="82"/>
        <v>CHPF_M11</v>
      </c>
      <c r="L415" s="7" t="str">
        <f t="shared" si="88"/>
        <v>反馈转速</v>
      </c>
    </row>
    <row r="416" spans="1:12">
      <c r="A416" s="7" t="str">
        <f t="shared" si="89"/>
        <v>CHPF_M11_Current_BP_Value_var</v>
      </c>
      <c r="B416" s="7" t="s">
        <v>7047</v>
      </c>
      <c r="C416" s="7">
        <f t="shared" si="90"/>
        <v>3250</v>
      </c>
      <c r="D416" s="7" t="str">
        <f>VLOOKUP(K416,编号名称索引!A:D,4,FALSE)&amp;" "&amp;L416</f>
        <v>2131+P3-M5 木片出料皮带运输机 反馈电流</v>
      </c>
      <c r="E416" s="7" t="str">
        <f t="shared" si="83"/>
        <v>CHPF</v>
      </c>
      <c r="F416" s="8" t="str">
        <f t="shared" si="80"/>
        <v>M11_Current</v>
      </c>
      <c r="G416" s="7" t="str">
        <f t="shared" si="84"/>
        <v>BP_Value_var</v>
      </c>
      <c r="H416">
        <f t="shared" si="85"/>
        <v>11</v>
      </c>
      <c r="I416" s="7">
        <f t="shared" si="86"/>
        <v>250</v>
      </c>
      <c r="J416" s="7" t="str">
        <f t="shared" si="87"/>
        <v>Current</v>
      </c>
      <c r="K416" t="str">
        <f t="shared" si="82"/>
        <v>CHPF_M11</v>
      </c>
      <c r="L416" s="7" t="str">
        <f t="shared" si="88"/>
        <v>反馈电流</v>
      </c>
    </row>
    <row r="417" spans="1:12">
      <c r="A417" s="7" t="str">
        <f t="shared" si="89"/>
        <v>CHPF_M12_M_BP_Motor_var</v>
      </c>
      <c r="B417" s="7" t="s">
        <v>7047</v>
      </c>
      <c r="C417" s="7">
        <f t="shared" si="90"/>
        <v>3300</v>
      </c>
      <c r="D417" s="7" t="str">
        <f>VLOOKUP(K417,编号名称索引!A:D,4,FALSE)&amp;" "&amp;L417</f>
        <v>2133+P6-M1 木片筛进料皮带运输机 电机控制</v>
      </c>
      <c r="E417" s="7" t="str">
        <f t="shared" si="83"/>
        <v>CHPF</v>
      </c>
      <c r="F417" s="8" t="str">
        <f t="shared" si="80"/>
        <v>M12_M</v>
      </c>
      <c r="G417" s="7" t="str">
        <f t="shared" si="84"/>
        <v>BP_Motor_var</v>
      </c>
      <c r="H417">
        <f t="shared" si="85"/>
        <v>12</v>
      </c>
      <c r="I417" s="7">
        <f t="shared" si="86"/>
        <v>0</v>
      </c>
      <c r="J417" s="7" t="str">
        <f t="shared" si="87"/>
        <v>M</v>
      </c>
      <c r="K417" t="str">
        <f t="shared" si="82"/>
        <v>CHPF_M12</v>
      </c>
      <c r="L417" s="7" t="str">
        <f t="shared" si="88"/>
        <v>电机控制</v>
      </c>
    </row>
    <row r="418" spans="1:12">
      <c r="A418" s="7" t="str">
        <f t="shared" si="89"/>
        <v>CHPF_M12_SetFRQ_BP_Value_var</v>
      </c>
      <c r="B418" s="7" t="s">
        <v>7047</v>
      </c>
      <c r="C418" s="7">
        <f t="shared" si="90"/>
        <v>3350</v>
      </c>
      <c r="D418" s="7" t="str">
        <f>VLOOKUP(K418,编号名称索引!A:D,4,FALSE)&amp;" "&amp;L418</f>
        <v>2133+P6-M1 木片筛进料皮带运输机 给定频率</v>
      </c>
      <c r="E418" s="7" t="str">
        <f t="shared" si="83"/>
        <v>CHPF</v>
      </c>
      <c r="F418" s="8" t="str">
        <f t="shared" si="80"/>
        <v>M12_SetFRQ</v>
      </c>
      <c r="G418" s="7" t="str">
        <f t="shared" si="84"/>
        <v>BP_Value_var</v>
      </c>
      <c r="H418">
        <f t="shared" si="85"/>
        <v>12</v>
      </c>
      <c r="I418" s="7">
        <f t="shared" si="86"/>
        <v>50</v>
      </c>
      <c r="J418" s="7" t="str">
        <f t="shared" si="87"/>
        <v>SetFRQ</v>
      </c>
      <c r="K418" t="str">
        <f t="shared" si="82"/>
        <v>CHPF_M12</v>
      </c>
      <c r="L418" s="7" t="str">
        <f t="shared" si="88"/>
        <v>给定频率</v>
      </c>
    </row>
    <row r="419" spans="1:12">
      <c r="A419" s="7" t="str">
        <f t="shared" si="89"/>
        <v>CHPF_M12_ActFRQ_BP_Value_var</v>
      </c>
      <c r="B419" s="7" t="s">
        <v>7047</v>
      </c>
      <c r="C419" s="7">
        <f t="shared" si="90"/>
        <v>3400</v>
      </c>
      <c r="D419" s="7" t="str">
        <f>VLOOKUP(K419,编号名称索引!A:D,4,FALSE)&amp;" "&amp;L419</f>
        <v>2133+P6-M1 木片筛进料皮带运输机 反馈频率</v>
      </c>
      <c r="E419" s="7" t="str">
        <f t="shared" si="83"/>
        <v>CHPF</v>
      </c>
      <c r="F419" s="8" t="str">
        <f t="shared" si="80"/>
        <v>M12_ActFRQ</v>
      </c>
      <c r="G419" s="7" t="str">
        <f t="shared" si="84"/>
        <v>BP_Value_var</v>
      </c>
      <c r="H419">
        <f t="shared" si="85"/>
        <v>12</v>
      </c>
      <c r="I419" s="7">
        <f t="shared" si="86"/>
        <v>100</v>
      </c>
      <c r="J419" s="7" t="str">
        <f t="shared" si="87"/>
        <v>ActFRQ</v>
      </c>
      <c r="K419" t="str">
        <f t="shared" si="82"/>
        <v>CHPF_M12</v>
      </c>
      <c r="L419" s="7" t="str">
        <f t="shared" si="88"/>
        <v>反馈频率</v>
      </c>
    </row>
    <row r="420" spans="1:12">
      <c r="A420" s="7" t="str">
        <f t="shared" si="89"/>
        <v>CHPF_M12_Comm_BP_G120_var</v>
      </c>
      <c r="B420" s="7" t="s">
        <v>7047</v>
      </c>
      <c r="C420" s="7">
        <f t="shared" si="90"/>
        <v>3450</v>
      </c>
      <c r="D420" s="7" t="str">
        <f>VLOOKUP(K420,编号名称索引!A:D,4,FALSE)&amp;" "&amp;L420</f>
        <v>2133+P6-M1 木片筛进料皮带运输机 变频器通讯</v>
      </c>
      <c r="E420" s="7" t="str">
        <f t="shared" si="83"/>
        <v>CHPF</v>
      </c>
      <c r="F420" s="8" t="str">
        <f t="shared" si="80"/>
        <v>M12_Comm</v>
      </c>
      <c r="G420" s="7" t="str">
        <f t="shared" si="84"/>
        <v>BP_G120_var</v>
      </c>
      <c r="H420">
        <f t="shared" si="85"/>
        <v>12</v>
      </c>
      <c r="I420" s="7">
        <f t="shared" si="86"/>
        <v>150</v>
      </c>
      <c r="J420" s="7" t="str">
        <f t="shared" si="87"/>
        <v>Comm</v>
      </c>
      <c r="K420" t="str">
        <f t="shared" si="82"/>
        <v>CHPF_M12</v>
      </c>
      <c r="L420" s="7" t="str">
        <f t="shared" si="88"/>
        <v>变频器通讯</v>
      </c>
    </row>
    <row r="421" spans="1:12">
      <c r="A421" s="7" t="str">
        <f t="shared" si="89"/>
        <v>CHPF_M12_ActRPM_BP_Value_var</v>
      </c>
      <c r="B421" s="7" t="s">
        <v>7047</v>
      </c>
      <c r="C421" s="7">
        <f t="shared" si="90"/>
        <v>3500</v>
      </c>
      <c r="D421" s="7" t="str">
        <f>VLOOKUP(K421,编号名称索引!A:D,4,FALSE)&amp;" "&amp;L421</f>
        <v>2133+P6-M1 木片筛进料皮带运输机 反馈转速</v>
      </c>
      <c r="E421" s="7" t="str">
        <f t="shared" si="83"/>
        <v>CHPF</v>
      </c>
      <c r="F421" s="8" t="str">
        <f t="shared" si="80"/>
        <v>M12_ActRPM</v>
      </c>
      <c r="G421" s="7" t="str">
        <f t="shared" si="84"/>
        <v>BP_Value_var</v>
      </c>
      <c r="H421">
        <f t="shared" si="85"/>
        <v>12</v>
      </c>
      <c r="I421" s="7">
        <f t="shared" si="86"/>
        <v>200</v>
      </c>
      <c r="J421" s="7" t="str">
        <f t="shared" si="87"/>
        <v>ActRPM</v>
      </c>
      <c r="K421" t="str">
        <f t="shared" si="82"/>
        <v>CHPF_M12</v>
      </c>
      <c r="L421" s="7" t="str">
        <f t="shared" si="88"/>
        <v>反馈转速</v>
      </c>
    </row>
    <row r="422" spans="1:12">
      <c r="A422" s="7" t="str">
        <f t="shared" si="89"/>
        <v>CHPF_M12_Current_BP_Value_var</v>
      </c>
      <c r="B422" s="7" t="s">
        <v>7047</v>
      </c>
      <c r="C422" s="7">
        <f t="shared" si="90"/>
        <v>3550</v>
      </c>
      <c r="D422" s="7" t="str">
        <f>VLOOKUP(K422,编号名称索引!A:D,4,FALSE)&amp;" "&amp;L422</f>
        <v>2133+P6-M1 木片筛进料皮带运输机 反馈电流</v>
      </c>
      <c r="E422" s="7" t="str">
        <f t="shared" si="83"/>
        <v>CHPF</v>
      </c>
      <c r="F422" s="8" t="str">
        <f t="shared" si="80"/>
        <v>M12_Current</v>
      </c>
      <c r="G422" s="7" t="str">
        <f t="shared" si="84"/>
        <v>BP_Value_var</v>
      </c>
      <c r="H422">
        <f t="shared" si="85"/>
        <v>12</v>
      </c>
      <c r="I422" s="7">
        <f t="shared" si="86"/>
        <v>250</v>
      </c>
      <c r="J422" s="7" t="str">
        <f t="shared" si="87"/>
        <v>Current</v>
      </c>
      <c r="K422" t="str">
        <f t="shared" si="82"/>
        <v>CHPF_M12</v>
      </c>
      <c r="L422" s="7" t="str">
        <f t="shared" si="88"/>
        <v>反馈电流</v>
      </c>
    </row>
    <row r="423" spans="1:12">
      <c r="A423" s="7" t="str">
        <f t="shared" si="89"/>
        <v>CHPF_M13_M_BP_Motor_var</v>
      </c>
      <c r="B423" s="7" t="s">
        <v>7047</v>
      </c>
      <c r="C423" s="7">
        <f t="shared" si="90"/>
        <v>3600</v>
      </c>
      <c r="D423" s="7" t="str">
        <f>VLOOKUP(K423,编号名称索引!A:D,4,FALSE)&amp;" "&amp;L423</f>
        <v>2144+P6-M2 木片筛废料皮带运输机 电机控制</v>
      </c>
      <c r="E423" s="7" t="str">
        <f t="shared" si="83"/>
        <v>CHPF</v>
      </c>
      <c r="F423" s="8" t="str">
        <f t="shared" si="80"/>
        <v>M13_M</v>
      </c>
      <c r="G423" s="7" t="str">
        <f t="shared" si="84"/>
        <v>BP_Motor_var</v>
      </c>
      <c r="H423">
        <f t="shared" si="85"/>
        <v>13</v>
      </c>
      <c r="I423" s="7">
        <f t="shared" si="86"/>
        <v>0</v>
      </c>
      <c r="J423" s="7" t="str">
        <f t="shared" si="87"/>
        <v>M</v>
      </c>
      <c r="K423" t="str">
        <f t="shared" si="82"/>
        <v>CHPF_M13</v>
      </c>
      <c r="L423" s="7" t="str">
        <f t="shared" si="88"/>
        <v>电机控制</v>
      </c>
    </row>
    <row r="424" spans="1:12">
      <c r="A424" s="7" t="str">
        <f t="shared" si="89"/>
        <v>CHPF_M13_SetFRQ_BP_Value_var</v>
      </c>
      <c r="B424" s="7" t="s">
        <v>7047</v>
      </c>
      <c r="C424" s="7">
        <f t="shared" si="90"/>
        <v>3650</v>
      </c>
      <c r="D424" s="7" t="str">
        <f>VLOOKUP(K424,编号名称索引!A:D,4,FALSE)&amp;" "&amp;L424</f>
        <v>2144+P6-M2 木片筛废料皮带运输机 给定频率</v>
      </c>
      <c r="E424" s="7" t="str">
        <f t="shared" si="83"/>
        <v>CHPF</v>
      </c>
      <c r="F424" s="8" t="str">
        <f t="shared" si="80"/>
        <v>M13_SetFRQ</v>
      </c>
      <c r="G424" s="7" t="str">
        <f t="shared" si="84"/>
        <v>BP_Value_var</v>
      </c>
      <c r="H424">
        <f t="shared" si="85"/>
        <v>13</v>
      </c>
      <c r="I424" s="7">
        <f t="shared" si="86"/>
        <v>50</v>
      </c>
      <c r="J424" s="7" t="str">
        <f t="shared" si="87"/>
        <v>SetFRQ</v>
      </c>
      <c r="K424" t="str">
        <f t="shared" si="82"/>
        <v>CHPF_M13</v>
      </c>
      <c r="L424" s="7" t="str">
        <f t="shared" si="88"/>
        <v>给定频率</v>
      </c>
    </row>
    <row r="425" spans="1:12">
      <c r="A425" s="7" t="str">
        <f t="shared" si="89"/>
        <v>CHPF_M13_ActFRQ_BP_Value_var</v>
      </c>
      <c r="B425" s="7" t="s">
        <v>7047</v>
      </c>
      <c r="C425" s="7">
        <f t="shared" si="90"/>
        <v>3700</v>
      </c>
      <c r="D425" s="7" t="str">
        <f>VLOOKUP(K425,编号名称索引!A:D,4,FALSE)&amp;" "&amp;L425</f>
        <v>2144+P6-M2 木片筛废料皮带运输机 反馈频率</v>
      </c>
      <c r="E425" s="7" t="str">
        <f t="shared" si="83"/>
        <v>CHPF</v>
      </c>
      <c r="F425" s="8" t="str">
        <f t="shared" si="80"/>
        <v>M13_ActFRQ</v>
      </c>
      <c r="G425" s="7" t="str">
        <f t="shared" si="84"/>
        <v>BP_Value_var</v>
      </c>
      <c r="H425">
        <f t="shared" si="85"/>
        <v>13</v>
      </c>
      <c r="I425" s="7">
        <f t="shared" si="86"/>
        <v>100</v>
      </c>
      <c r="J425" s="7" t="str">
        <f t="shared" si="87"/>
        <v>ActFRQ</v>
      </c>
      <c r="K425" t="str">
        <f t="shared" si="82"/>
        <v>CHPF_M13</v>
      </c>
      <c r="L425" s="7" t="str">
        <f t="shared" si="88"/>
        <v>反馈频率</v>
      </c>
    </row>
    <row r="426" spans="1:12">
      <c r="A426" s="7" t="str">
        <f t="shared" si="89"/>
        <v>CHPF_M13_Comm_BP_G120_var</v>
      </c>
      <c r="B426" s="7" t="s">
        <v>7047</v>
      </c>
      <c r="C426" s="7">
        <f t="shared" si="90"/>
        <v>3750</v>
      </c>
      <c r="D426" s="7" t="str">
        <f>VLOOKUP(K426,编号名称索引!A:D,4,FALSE)&amp;" "&amp;L426</f>
        <v>2144+P6-M2 木片筛废料皮带运输机 变频器通讯</v>
      </c>
      <c r="E426" s="7" t="str">
        <f t="shared" si="83"/>
        <v>CHPF</v>
      </c>
      <c r="F426" s="8" t="str">
        <f t="shared" si="80"/>
        <v>M13_Comm</v>
      </c>
      <c r="G426" s="7" t="str">
        <f t="shared" si="84"/>
        <v>BP_G120_var</v>
      </c>
      <c r="H426">
        <f t="shared" si="85"/>
        <v>13</v>
      </c>
      <c r="I426" s="7">
        <f t="shared" si="86"/>
        <v>150</v>
      </c>
      <c r="J426" s="7" t="str">
        <f t="shared" si="87"/>
        <v>Comm</v>
      </c>
      <c r="K426" t="str">
        <f t="shared" si="82"/>
        <v>CHPF_M13</v>
      </c>
      <c r="L426" s="7" t="str">
        <f t="shared" si="88"/>
        <v>变频器通讯</v>
      </c>
    </row>
    <row r="427" spans="1:12">
      <c r="A427" s="7" t="str">
        <f t="shared" si="89"/>
        <v>CHPF_M13_ActRPM_BP_Value_var</v>
      </c>
      <c r="B427" s="7" t="s">
        <v>7047</v>
      </c>
      <c r="C427" s="7">
        <f t="shared" si="90"/>
        <v>3800</v>
      </c>
      <c r="D427" s="7" t="str">
        <f>VLOOKUP(K427,编号名称索引!A:D,4,FALSE)&amp;" "&amp;L427</f>
        <v>2144+P6-M2 木片筛废料皮带运输机 反馈转速</v>
      </c>
      <c r="E427" s="7" t="str">
        <f t="shared" ref="E427:E451" si="91">E421</f>
        <v>CHPF</v>
      </c>
      <c r="F427" s="8" t="str">
        <f t="shared" ref="F427:F451" si="92">"M"&amp;H427&amp;"_"&amp;J427</f>
        <v>M13_ActRPM</v>
      </c>
      <c r="G427" s="7" t="str">
        <f t="shared" ref="G427:G451" si="93">G421</f>
        <v>BP_Value_var</v>
      </c>
      <c r="H427">
        <f t="shared" ref="H427:H451" si="94">H421+1</f>
        <v>13</v>
      </c>
      <c r="I427" s="7">
        <f t="shared" ref="I427:I451" si="95">I421</f>
        <v>200</v>
      </c>
      <c r="J427" s="7" t="str">
        <f t="shared" ref="J427:J451" si="96">J421</f>
        <v>ActRPM</v>
      </c>
      <c r="K427" t="str">
        <f t="shared" ref="K427:K451" si="97">E427&amp;"_M"&amp;H427</f>
        <v>CHPF_M13</v>
      </c>
      <c r="L427" s="7" t="str">
        <f t="shared" ref="L427:L451" si="98">L421</f>
        <v>反馈转速</v>
      </c>
    </row>
    <row r="428" spans="1:12">
      <c r="A428" s="7" t="str">
        <f t="shared" si="89"/>
        <v>CHPF_M13_Current_BP_Value_var</v>
      </c>
      <c r="B428" s="7" t="s">
        <v>7047</v>
      </c>
      <c r="C428" s="7">
        <f t="shared" si="90"/>
        <v>3850</v>
      </c>
      <c r="D428" s="7" t="str">
        <f>VLOOKUP(K428,编号名称索引!A:D,4,FALSE)&amp;" "&amp;L428</f>
        <v>2144+P6-M2 木片筛废料皮带运输机 反馈电流</v>
      </c>
      <c r="E428" s="7" t="str">
        <f t="shared" si="91"/>
        <v>CHPF</v>
      </c>
      <c r="F428" s="8" t="str">
        <f t="shared" si="92"/>
        <v>M13_Current</v>
      </c>
      <c r="G428" s="7" t="str">
        <f t="shared" si="93"/>
        <v>BP_Value_var</v>
      </c>
      <c r="H428">
        <f t="shared" si="94"/>
        <v>13</v>
      </c>
      <c r="I428" s="7">
        <f t="shared" si="95"/>
        <v>250</v>
      </c>
      <c r="J428" s="7" t="str">
        <f t="shared" si="96"/>
        <v>Current</v>
      </c>
      <c r="K428" t="str">
        <f t="shared" si="97"/>
        <v>CHPF_M13</v>
      </c>
      <c r="L428" s="7" t="str">
        <f t="shared" si="98"/>
        <v>反馈电流</v>
      </c>
    </row>
    <row r="429" spans="1:12">
      <c r="A429" s="7" t="str">
        <f t="shared" si="89"/>
        <v>CHPF_M14_M_BP_Motor_var</v>
      </c>
      <c r="B429" s="7" t="s">
        <v>7047</v>
      </c>
      <c r="C429" s="7">
        <f t="shared" si="90"/>
        <v>3900</v>
      </c>
      <c r="D429" s="7" t="str">
        <f>VLOOKUP(K429,编号名称索引!A:D,4,FALSE)&amp;" "&amp;L429</f>
        <v>1125.1+P4-M1 备料长废料皮带运输机 电机控制</v>
      </c>
      <c r="E429" s="7" t="str">
        <f t="shared" si="91"/>
        <v>CHPF</v>
      </c>
      <c r="F429" s="8" t="str">
        <f t="shared" si="92"/>
        <v>M14_M</v>
      </c>
      <c r="G429" s="7" t="str">
        <f t="shared" si="93"/>
        <v>BP_Motor_var</v>
      </c>
      <c r="H429">
        <f t="shared" si="94"/>
        <v>14</v>
      </c>
      <c r="I429" s="7">
        <f t="shared" si="95"/>
        <v>0</v>
      </c>
      <c r="J429" s="7" t="str">
        <f t="shared" si="96"/>
        <v>M</v>
      </c>
      <c r="K429" t="str">
        <f t="shared" si="97"/>
        <v>CHPF_M14</v>
      </c>
      <c r="L429" s="7" t="str">
        <f t="shared" si="98"/>
        <v>电机控制</v>
      </c>
    </row>
    <row r="430" spans="1:12">
      <c r="A430" s="7" t="str">
        <f t="shared" si="89"/>
        <v>CHPF_M14_SetFRQ_BP_Value_var</v>
      </c>
      <c r="B430" s="7" t="s">
        <v>7047</v>
      </c>
      <c r="C430" s="7">
        <f t="shared" si="90"/>
        <v>3950</v>
      </c>
      <c r="D430" s="7" t="str">
        <f>VLOOKUP(K430,编号名称索引!A:D,4,FALSE)&amp;" "&amp;L430</f>
        <v>1125.1+P4-M1 备料长废料皮带运输机 给定频率</v>
      </c>
      <c r="E430" s="7" t="str">
        <f t="shared" si="91"/>
        <v>CHPF</v>
      </c>
      <c r="F430" s="8" t="str">
        <f t="shared" si="92"/>
        <v>M14_SetFRQ</v>
      </c>
      <c r="G430" s="7" t="str">
        <f t="shared" si="93"/>
        <v>BP_Value_var</v>
      </c>
      <c r="H430">
        <f t="shared" si="94"/>
        <v>14</v>
      </c>
      <c r="I430" s="7">
        <f t="shared" si="95"/>
        <v>50</v>
      </c>
      <c r="J430" s="7" t="str">
        <f t="shared" si="96"/>
        <v>SetFRQ</v>
      </c>
      <c r="K430" t="str">
        <f t="shared" si="97"/>
        <v>CHPF_M14</v>
      </c>
      <c r="L430" s="7" t="str">
        <f t="shared" si="98"/>
        <v>给定频率</v>
      </c>
    </row>
    <row r="431" spans="1:12">
      <c r="A431" s="7" t="str">
        <f t="shared" si="89"/>
        <v>CHPF_M14_ActFRQ_BP_Value_var</v>
      </c>
      <c r="B431" s="7" t="s">
        <v>7047</v>
      </c>
      <c r="C431" s="7">
        <f t="shared" si="90"/>
        <v>4000</v>
      </c>
      <c r="D431" s="7" t="str">
        <f>VLOOKUP(K431,编号名称索引!A:D,4,FALSE)&amp;" "&amp;L431</f>
        <v>1125.1+P4-M1 备料长废料皮带运输机 反馈频率</v>
      </c>
      <c r="E431" s="7" t="str">
        <f t="shared" si="91"/>
        <v>CHPF</v>
      </c>
      <c r="F431" s="8" t="str">
        <f t="shared" si="92"/>
        <v>M14_ActFRQ</v>
      </c>
      <c r="G431" s="7" t="str">
        <f t="shared" si="93"/>
        <v>BP_Value_var</v>
      </c>
      <c r="H431">
        <f t="shared" si="94"/>
        <v>14</v>
      </c>
      <c r="I431" s="7">
        <f t="shared" si="95"/>
        <v>100</v>
      </c>
      <c r="J431" s="7" t="str">
        <f t="shared" si="96"/>
        <v>ActFRQ</v>
      </c>
      <c r="K431" t="str">
        <f t="shared" si="97"/>
        <v>CHPF_M14</v>
      </c>
      <c r="L431" s="7" t="str">
        <f t="shared" si="98"/>
        <v>反馈频率</v>
      </c>
    </row>
    <row r="432" spans="1:12">
      <c r="A432" s="7" t="str">
        <f t="shared" si="89"/>
        <v>CHPF_M14_Comm_BP_G120_var</v>
      </c>
      <c r="B432" s="7" t="s">
        <v>7047</v>
      </c>
      <c r="C432" s="7">
        <f t="shared" si="90"/>
        <v>4050</v>
      </c>
      <c r="D432" s="7" t="str">
        <f>VLOOKUP(K432,编号名称索引!A:D,4,FALSE)&amp;" "&amp;L432</f>
        <v>1125.1+P4-M1 备料长废料皮带运输机 变频器通讯</v>
      </c>
      <c r="E432" s="7" t="str">
        <f t="shared" si="91"/>
        <v>CHPF</v>
      </c>
      <c r="F432" s="8" t="str">
        <f t="shared" si="92"/>
        <v>M14_Comm</v>
      </c>
      <c r="G432" s="7" t="str">
        <f t="shared" si="93"/>
        <v>BP_G120_var</v>
      </c>
      <c r="H432">
        <f t="shared" si="94"/>
        <v>14</v>
      </c>
      <c r="I432" s="7">
        <f t="shared" si="95"/>
        <v>150</v>
      </c>
      <c r="J432" s="7" t="str">
        <f t="shared" si="96"/>
        <v>Comm</v>
      </c>
      <c r="K432" t="str">
        <f t="shared" si="97"/>
        <v>CHPF_M14</v>
      </c>
      <c r="L432" s="7" t="str">
        <f t="shared" si="98"/>
        <v>变频器通讯</v>
      </c>
    </row>
    <row r="433" spans="1:12">
      <c r="A433" s="7" t="str">
        <f t="shared" si="89"/>
        <v>CHPF_M14_ActRPM_BP_Value_var</v>
      </c>
      <c r="B433" s="7" t="s">
        <v>7047</v>
      </c>
      <c r="C433" s="7">
        <f t="shared" si="90"/>
        <v>4100</v>
      </c>
      <c r="D433" s="7" t="str">
        <f>VLOOKUP(K433,编号名称索引!A:D,4,FALSE)&amp;" "&amp;L433</f>
        <v>1125.1+P4-M1 备料长废料皮带运输机 反馈转速</v>
      </c>
      <c r="E433" s="7" t="str">
        <f t="shared" si="91"/>
        <v>CHPF</v>
      </c>
      <c r="F433" s="8" t="str">
        <f t="shared" si="92"/>
        <v>M14_ActRPM</v>
      </c>
      <c r="G433" s="7" t="str">
        <f t="shared" si="93"/>
        <v>BP_Value_var</v>
      </c>
      <c r="H433">
        <f t="shared" si="94"/>
        <v>14</v>
      </c>
      <c r="I433" s="7">
        <f t="shared" si="95"/>
        <v>200</v>
      </c>
      <c r="J433" s="7" t="str">
        <f t="shared" si="96"/>
        <v>ActRPM</v>
      </c>
      <c r="K433" t="str">
        <f t="shared" si="97"/>
        <v>CHPF_M14</v>
      </c>
      <c r="L433" s="7" t="str">
        <f t="shared" si="98"/>
        <v>反馈转速</v>
      </c>
    </row>
    <row r="434" spans="1:12">
      <c r="A434" s="7" t="str">
        <f t="shared" si="89"/>
        <v>CHPF_M14_Current_BP_Value_var</v>
      </c>
      <c r="B434" s="7" t="s">
        <v>7047</v>
      </c>
      <c r="C434" s="7">
        <f t="shared" si="90"/>
        <v>4150</v>
      </c>
      <c r="D434" s="7" t="str">
        <f>VLOOKUP(K434,编号名称索引!A:D,4,FALSE)&amp;" "&amp;L434</f>
        <v>1125.1+P4-M1 备料长废料皮带运输机 反馈电流</v>
      </c>
      <c r="E434" s="7" t="str">
        <f t="shared" si="91"/>
        <v>CHPF</v>
      </c>
      <c r="F434" s="8" t="str">
        <f t="shared" si="92"/>
        <v>M14_Current</v>
      </c>
      <c r="G434" s="7" t="str">
        <f t="shared" si="93"/>
        <v>BP_Value_var</v>
      </c>
      <c r="H434">
        <f t="shared" si="94"/>
        <v>14</v>
      </c>
      <c r="I434" s="7">
        <f t="shared" si="95"/>
        <v>250</v>
      </c>
      <c r="J434" s="7" t="str">
        <f t="shared" si="96"/>
        <v>Current</v>
      </c>
      <c r="K434" t="str">
        <f t="shared" si="97"/>
        <v>CHPF_M14</v>
      </c>
      <c r="L434" s="7" t="str">
        <f t="shared" si="98"/>
        <v>反馈电流</v>
      </c>
    </row>
    <row r="435" spans="1:12">
      <c r="A435" s="7" t="str">
        <f t="shared" si="89"/>
        <v>CHPF_M15_M_BP_Motor_var</v>
      </c>
      <c r="B435" s="7" t="s">
        <v>7047</v>
      </c>
      <c r="C435" s="7">
        <f t="shared" si="90"/>
        <v>4200</v>
      </c>
      <c r="D435" s="7" t="str">
        <f>VLOOKUP(K435,编号名称索引!A:D,4,FALSE)&amp;" "&amp;L435</f>
        <v>2143+P3-M6 木片筛出料皮带运输机 电机控制</v>
      </c>
      <c r="E435" s="7" t="str">
        <f t="shared" si="91"/>
        <v>CHPF</v>
      </c>
      <c r="F435" s="8" t="str">
        <f t="shared" si="92"/>
        <v>M15_M</v>
      </c>
      <c r="G435" s="7" t="str">
        <f t="shared" si="93"/>
        <v>BP_Motor_var</v>
      </c>
      <c r="H435">
        <f t="shared" si="94"/>
        <v>15</v>
      </c>
      <c r="I435" s="7">
        <f t="shared" si="95"/>
        <v>0</v>
      </c>
      <c r="J435" s="7" t="str">
        <f t="shared" si="96"/>
        <v>M</v>
      </c>
      <c r="K435" t="str">
        <f t="shared" si="97"/>
        <v>CHPF_M15</v>
      </c>
      <c r="L435" s="7" t="str">
        <f t="shared" si="98"/>
        <v>电机控制</v>
      </c>
    </row>
    <row r="436" spans="1:12">
      <c r="A436" s="7" t="str">
        <f t="shared" si="89"/>
        <v>CHPF_M15_SetFRQ_BP_Value_var</v>
      </c>
      <c r="B436" s="7" t="s">
        <v>7047</v>
      </c>
      <c r="C436" s="7">
        <f t="shared" si="90"/>
        <v>4250</v>
      </c>
      <c r="D436" s="7" t="str">
        <f>VLOOKUP(K436,编号名称索引!A:D,4,FALSE)&amp;" "&amp;L436</f>
        <v>2143+P3-M6 木片筛出料皮带运输机 给定频率</v>
      </c>
      <c r="E436" s="7" t="str">
        <f t="shared" si="91"/>
        <v>CHPF</v>
      </c>
      <c r="F436" s="8" t="str">
        <f t="shared" si="92"/>
        <v>M15_SetFRQ</v>
      </c>
      <c r="G436" s="7" t="str">
        <f t="shared" si="93"/>
        <v>BP_Value_var</v>
      </c>
      <c r="H436">
        <f t="shared" si="94"/>
        <v>15</v>
      </c>
      <c r="I436" s="7">
        <f t="shared" si="95"/>
        <v>50</v>
      </c>
      <c r="J436" s="7" t="str">
        <f t="shared" si="96"/>
        <v>SetFRQ</v>
      </c>
      <c r="K436" t="str">
        <f t="shared" si="97"/>
        <v>CHPF_M15</v>
      </c>
      <c r="L436" s="7" t="str">
        <f t="shared" si="98"/>
        <v>给定频率</v>
      </c>
    </row>
    <row r="437" spans="1:12">
      <c r="A437" s="7" t="str">
        <f t="shared" si="89"/>
        <v>CHPF_M15_ActFRQ_BP_Value_var</v>
      </c>
      <c r="B437" s="7" t="s">
        <v>7047</v>
      </c>
      <c r="C437" s="7">
        <f t="shared" si="90"/>
        <v>4300</v>
      </c>
      <c r="D437" s="7" t="str">
        <f>VLOOKUP(K437,编号名称索引!A:D,4,FALSE)&amp;" "&amp;L437</f>
        <v>2143+P3-M6 木片筛出料皮带运输机 反馈频率</v>
      </c>
      <c r="E437" s="7" t="str">
        <f t="shared" si="91"/>
        <v>CHPF</v>
      </c>
      <c r="F437" s="8" t="str">
        <f t="shared" si="92"/>
        <v>M15_ActFRQ</v>
      </c>
      <c r="G437" s="7" t="str">
        <f t="shared" si="93"/>
        <v>BP_Value_var</v>
      </c>
      <c r="H437">
        <f t="shared" si="94"/>
        <v>15</v>
      </c>
      <c r="I437" s="7">
        <f t="shared" si="95"/>
        <v>100</v>
      </c>
      <c r="J437" s="7" t="str">
        <f t="shared" si="96"/>
        <v>ActFRQ</v>
      </c>
      <c r="K437" t="str">
        <f t="shared" si="97"/>
        <v>CHPF_M15</v>
      </c>
      <c r="L437" s="7" t="str">
        <f t="shared" si="98"/>
        <v>反馈频率</v>
      </c>
    </row>
    <row r="438" spans="1:12">
      <c r="A438" s="7" t="str">
        <f t="shared" si="89"/>
        <v>CHPF_M15_Comm_BP_G120_var</v>
      </c>
      <c r="B438" s="7" t="s">
        <v>7047</v>
      </c>
      <c r="C438" s="7">
        <f t="shared" si="90"/>
        <v>4350</v>
      </c>
      <c r="D438" s="7" t="str">
        <f>VLOOKUP(K438,编号名称索引!A:D,4,FALSE)&amp;" "&amp;L438</f>
        <v>2143+P3-M6 木片筛出料皮带运输机 变频器通讯</v>
      </c>
      <c r="E438" s="7" t="str">
        <f t="shared" si="91"/>
        <v>CHPF</v>
      </c>
      <c r="F438" s="8" t="str">
        <f t="shared" si="92"/>
        <v>M15_Comm</v>
      </c>
      <c r="G438" s="7" t="str">
        <f t="shared" si="93"/>
        <v>BP_G120_var</v>
      </c>
      <c r="H438">
        <f t="shared" si="94"/>
        <v>15</v>
      </c>
      <c r="I438" s="7">
        <f t="shared" si="95"/>
        <v>150</v>
      </c>
      <c r="J438" s="7" t="str">
        <f t="shared" si="96"/>
        <v>Comm</v>
      </c>
      <c r="K438" t="str">
        <f t="shared" si="97"/>
        <v>CHPF_M15</v>
      </c>
      <c r="L438" s="7" t="str">
        <f t="shared" si="98"/>
        <v>变频器通讯</v>
      </c>
    </row>
    <row r="439" spans="1:12">
      <c r="A439" s="7" t="str">
        <f t="shared" si="89"/>
        <v>CHPF_M15_ActRPM_BP_Value_var</v>
      </c>
      <c r="B439" s="7" t="s">
        <v>7047</v>
      </c>
      <c r="C439" s="7">
        <f t="shared" si="90"/>
        <v>4400</v>
      </c>
      <c r="D439" s="7" t="str">
        <f>VLOOKUP(K439,编号名称索引!A:D,4,FALSE)&amp;" "&amp;L439</f>
        <v>2143+P3-M6 木片筛出料皮带运输机 反馈转速</v>
      </c>
      <c r="E439" s="7" t="str">
        <f t="shared" si="91"/>
        <v>CHPF</v>
      </c>
      <c r="F439" s="8" t="str">
        <f t="shared" si="92"/>
        <v>M15_ActRPM</v>
      </c>
      <c r="G439" s="7" t="str">
        <f t="shared" si="93"/>
        <v>BP_Value_var</v>
      </c>
      <c r="H439">
        <f t="shared" si="94"/>
        <v>15</v>
      </c>
      <c r="I439" s="7">
        <f t="shared" si="95"/>
        <v>200</v>
      </c>
      <c r="J439" s="7" t="str">
        <f t="shared" si="96"/>
        <v>ActRPM</v>
      </c>
      <c r="K439" t="str">
        <f t="shared" si="97"/>
        <v>CHPF_M15</v>
      </c>
      <c r="L439" s="7" t="str">
        <f t="shared" si="98"/>
        <v>反馈转速</v>
      </c>
    </row>
    <row r="440" spans="1:12">
      <c r="A440" s="7" t="str">
        <f t="shared" si="89"/>
        <v>CHPF_M15_Current_BP_Value_var</v>
      </c>
      <c r="B440" s="7" t="s">
        <v>7047</v>
      </c>
      <c r="C440" s="7">
        <f t="shared" si="90"/>
        <v>4450</v>
      </c>
      <c r="D440" s="7" t="str">
        <f>VLOOKUP(K440,编号名称索引!A:D,4,FALSE)&amp;" "&amp;L440</f>
        <v>2143+P3-M6 木片筛出料皮带运输机 反馈电流</v>
      </c>
      <c r="E440" s="7" t="str">
        <f t="shared" si="91"/>
        <v>CHPF</v>
      </c>
      <c r="F440" s="8" t="str">
        <f t="shared" si="92"/>
        <v>M15_Current</v>
      </c>
      <c r="G440" s="7" t="str">
        <f t="shared" si="93"/>
        <v>BP_Value_var</v>
      </c>
      <c r="H440">
        <f t="shared" si="94"/>
        <v>15</v>
      </c>
      <c r="I440" s="7">
        <f t="shared" si="95"/>
        <v>250</v>
      </c>
      <c r="J440" s="7" t="str">
        <f t="shared" si="96"/>
        <v>Current</v>
      </c>
      <c r="K440" t="str">
        <f t="shared" si="97"/>
        <v>CHPF_M15</v>
      </c>
      <c r="L440" s="7" t="str">
        <f t="shared" si="98"/>
        <v>反馈电流</v>
      </c>
    </row>
    <row r="441" spans="1:12">
      <c r="A441" s="7" t="str">
        <f t="shared" si="89"/>
        <v>CHPF_M16_M_BP_Motor_var</v>
      </c>
      <c r="B441" s="7" t="s">
        <v>7047</v>
      </c>
      <c r="C441" s="7">
        <f t="shared" si="90"/>
        <v>4500</v>
      </c>
      <c r="D441" s="7" t="str">
        <f>VLOOKUP(K441,编号名称索引!A:D,4,FALSE)&amp;" "&amp;L441</f>
        <v>2147+P6-M3 刨片进料料仓进料皮带运输机 电机控制</v>
      </c>
      <c r="E441" s="7" t="str">
        <f t="shared" si="91"/>
        <v>CHPF</v>
      </c>
      <c r="F441" s="8" t="str">
        <f t="shared" si="92"/>
        <v>M16_M</v>
      </c>
      <c r="G441" s="7" t="str">
        <f t="shared" si="93"/>
        <v>BP_Motor_var</v>
      </c>
      <c r="H441">
        <f t="shared" si="94"/>
        <v>16</v>
      </c>
      <c r="I441" s="7">
        <f t="shared" si="95"/>
        <v>0</v>
      </c>
      <c r="J441" s="7" t="str">
        <f t="shared" si="96"/>
        <v>M</v>
      </c>
      <c r="K441" t="str">
        <f t="shared" si="97"/>
        <v>CHPF_M16</v>
      </c>
      <c r="L441" s="7" t="str">
        <f t="shared" si="98"/>
        <v>电机控制</v>
      </c>
    </row>
    <row r="442" spans="1:12">
      <c r="A442" s="7" t="str">
        <f t="shared" si="89"/>
        <v>CHPF_M16_SetFRQ_BP_Value_var</v>
      </c>
      <c r="B442" s="7" t="s">
        <v>7047</v>
      </c>
      <c r="C442" s="7">
        <f t="shared" si="90"/>
        <v>4550</v>
      </c>
      <c r="D442" s="7" t="str">
        <f>VLOOKUP(K442,编号名称索引!A:D,4,FALSE)&amp;" "&amp;L442</f>
        <v>2147+P6-M3 刨片进料料仓进料皮带运输机 给定频率</v>
      </c>
      <c r="E442" s="7" t="str">
        <f t="shared" si="91"/>
        <v>CHPF</v>
      </c>
      <c r="F442" s="8" t="str">
        <f t="shared" si="92"/>
        <v>M16_SetFRQ</v>
      </c>
      <c r="G442" s="7" t="str">
        <f t="shared" si="93"/>
        <v>BP_Value_var</v>
      </c>
      <c r="H442">
        <f t="shared" si="94"/>
        <v>16</v>
      </c>
      <c r="I442" s="7">
        <f t="shared" si="95"/>
        <v>50</v>
      </c>
      <c r="J442" s="7" t="str">
        <f t="shared" si="96"/>
        <v>SetFRQ</v>
      </c>
      <c r="K442" t="str">
        <f t="shared" si="97"/>
        <v>CHPF_M16</v>
      </c>
      <c r="L442" s="7" t="str">
        <f t="shared" si="98"/>
        <v>给定频率</v>
      </c>
    </row>
    <row r="443" spans="1:12">
      <c r="A443" s="7" t="str">
        <f t="shared" si="89"/>
        <v>CHPF_M16_ActFRQ_BP_Value_var</v>
      </c>
      <c r="B443" s="7" t="s">
        <v>7047</v>
      </c>
      <c r="C443" s="7">
        <f t="shared" si="90"/>
        <v>4600</v>
      </c>
      <c r="D443" s="7" t="str">
        <f>VLOOKUP(K443,编号名称索引!A:D,4,FALSE)&amp;" "&amp;L443</f>
        <v>2147+P6-M3 刨片进料料仓进料皮带运输机 反馈频率</v>
      </c>
      <c r="E443" s="7" t="str">
        <f t="shared" si="91"/>
        <v>CHPF</v>
      </c>
      <c r="F443" s="8" t="str">
        <f t="shared" si="92"/>
        <v>M16_ActFRQ</v>
      </c>
      <c r="G443" s="7" t="str">
        <f t="shared" si="93"/>
        <v>BP_Value_var</v>
      </c>
      <c r="H443">
        <f t="shared" si="94"/>
        <v>16</v>
      </c>
      <c r="I443" s="7">
        <f t="shared" si="95"/>
        <v>100</v>
      </c>
      <c r="J443" s="7" t="str">
        <f t="shared" si="96"/>
        <v>ActFRQ</v>
      </c>
      <c r="K443" t="str">
        <f t="shared" si="97"/>
        <v>CHPF_M16</v>
      </c>
      <c r="L443" s="7" t="str">
        <f t="shared" si="98"/>
        <v>反馈频率</v>
      </c>
    </row>
    <row r="444" spans="1:12">
      <c r="A444" s="7" t="str">
        <f t="shared" si="89"/>
        <v>CHPF_M16_Comm_BP_G120_var</v>
      </c>
      <c r="B444" s="7" t="s">
        <v>7047</v>
      </c>
      <c r="C444" s="7">
        <f t="shared" si="90"/>
        <v>4650</v>
      </c>
      <c r="D444" s="7" t="str">
        <f>VLOOKUP(K444,编号名称索引!A:D,4,FALSE)&amp;" "&amp;L444</f>
        <v>2147+P6-M3 刨片进料料仓进料皮带运输机 变频器通讯</v>
      </c>
      <c r="E444" s="7" t="str">
        <f t="shared" si="91"/>
        <v>CHPF</v>
      </c>
      <c r="F444" s="8" t="str">
        <f t="shared" si="92"/>
        <v>M16_Comm</v>
      </c>
      <c r="G444" s="7" t="str">
        <f t="shared" si="93"/>
        <v>BP_G120_var</v>
      </c>
      <c r="H444">
        <f t="shared" si="94"/>
        <v>16</v>
      </c>
      <c r="I444" s="7">
        <f t="shared" si="95"/>
        <v>150</v>
      </c>
      <c r="J444" s="7" t="str">
        <f t="shared" si="96"/>
        <v>Comm</v>
      </c>
      <c r="K444" t="str">
        <f t="shared" si="97"/>
        <v>CHPF_M16</v>
      </c>
      <c r="L444" s="7" t="str">
        <f t="shared" si="98"/>
        <v>变频器通讯</v>
      </c>
    </row>
    <row r="445" spans="1:12">
      <c r="A445" s="7" t="str">
        <f t="shared" ref="A445:A447" si="99">E445&amp;"_"&amp;F445&amp;"_"&amp;G445</f>
        <v>CHPF_M16_ActRPM_BP_Value_var</v>
      </c>
      <c r="B445" s="7" t="s">
        <v>7047</v>
      </c>
      <c r="C445" s="7">
        <f t="shared" ref="C445:C447" si="100">300*(H445-1)+I445</f>
        <v>4700</v>
      </c>
      <c r="D445" s="7" t="str">
        <f>VLOOKUP(K445,编号名称索引!A:D,4,FALSE)&amp;" "&amp;L445</f>
        <v>2147+P6-M3 刨片进料料仓进料皮带运输机 反馈转速</v>
      </c>
      <c r="E445" s="7" t="str">
        <f t="shared" si="91"/>
        <v>CHPF</v>
      </c>
      <c r="F445" s="8" t="str">
        <f t="shared" si="92"/>
        <v>M16_ActRPM</v>
      </c>
      <c r="G445" s="7" t="str">
        <f t="shared" si="93"/>
        <v>BP_Value_var</v>
      </c>
      <c r="H445">
        <f t="shared" si="94"/>
        <v>16</v>
      </c>
      <c r="I445" s="7">
        <f t="shared" si="95"/>
        <v>200</v>
      </c>
      <c r="J445" s="7" t="str">
        <f t="shared" si="96"/>
        <v>ActRPM</v>
      </c>
      <c r="K445" t="str">
        <f t="shared" si="97"/>
        <v>CHPF_M16</v>
      </c>
      <c r="L445" s="7" t="str">
        <f t="shared" si="98"/>
        <v>反馈转速</v>
      </c>
    </row>
    <row r="446" spans="1:12">
      <c r="A446" s="7" t="str">
        <f t="shared" si="99"/>
        <v>CHPF_M16_Current_BP_Value_var</v>
      </c>
      <c r="B446" s="7" t="s">
        <v>7047</v>
      </c>
      <c r="C446" s="7">
        <f t="shared" si="100"/>
        <v>4750</v>
      </c>
      <c r="D446" s="7" t="str">
        <f>VLOOKUP(K446,编号名称索引!A:D,4,FALSE)&amp;" "&amp;L446</f>
        <v>2147+P6-M3 刨片进料料仓进料皮带运输机 反馈电流</v>
      </c>
      <c r="E446" s="7" t="str">
        <f t="shared" si="91"/>
        <v>CHPF</v>
      </c>
      <c r="F446" s="8" t="str">
        <f t="shared" si="92"/>
        <v>M16_Current</v>
      </c>
      <c r="G446" s="7" t="str">
        <f t="shared" si="93"/>
        <v>BP_Value_var</v>
      </c>
      <c r="H446">
        <f t="shared" si="94"/>
        <v>16</v>
      </c>
      <c r="I446" s="7">
        <f t="shared" si="95"/>
        <v>250</v>
      </c>
      <c r="J446" s="7" t="str">
        <f t="shared" si="96"/>
        <v>Current</v>
      </c>
      <c r="K446" t="str">
        <f t="shared" si="97"/>
        <v>CHPF_M16</v>
      </c>
      <c r="L446" s="7" t="str">
        <f t="shared" si="98"/>
        <v>反馈电流</v>
      </c>
    </row>
    <row r="447" customFormat="1" spans="1:12">
      <c r="A447" s="7" t="str">
        <f t="shared" si="99"/>
        <v>CHPF_M26_M_BP_Motor_var</v>
      </c>
      <c r="B447" s="7" t="s">
        <v>7047</v>
      </c>
      <c r="C447" s="7">
        <f>50*(H447-26)+7500</f>
        <v>7500</v>
      </c>
      <c r="D447" s="7" t="str">
        <f>VLOOKUP(K447,编号名称索引!A:D,4,FALSE)&amp;" "&amp;L447</f>
        <v>2141+P4-M3 木片摆动筛 电机控制</v>
      </c>
      <c r="E447" s="7" t="str">
        <f t="shared" si="91"/>
        <v>CHPF</v>
      </c>
      <c r="F447" s="8" t="str">
        <f t="shared" si="92"/>
        <v>M26_M</v>
      </c>
      <c r="G447" s="7" t="s">
        <v>20</v>
      </c>
      <c r="H447">
        <v>26</v>
      </c>
      <c r="I447" s="7">
        <v>0</v>
      </c>
      <c r="J447" s="7" t="s">
        <v>7003</v>
      </c>
      <c r="K447" t="str">
        <f t="shared" si="97"/>
        <v>CHPF_M26</v>
      </c>
      <c r="L447" s="7" t="s">
        <v>7023</v>
      </c>
    </row>
    <row r="448" spans="1:12">
      <c r="A448" s="7" t="str">
        <f t="shared" ref="A448:A460" si="101">E448&amp;"_"&amp;F448&amp;"_"&amp;G448</f>
        <v>CHPF_M27_M_BP_Motor_var</v>
      </c>
      <c r="B448" s="7" t="s">
        <v>7047</v>
      </c>
      <c r="C448" s="7">
        <f>50*(H448-26)+7500</f>
        <v>7550</v>
      </c>
      <c r="D448" s="7" t="str">
        <f>VLOOKUP(K448,编号名称索引!A:D,4,FALSE)&amp;" "&amp;L448</f>
        <v>2143+P5-M10 木片筛出料皮带除铁器 电机控制</v>
      </c>
      <c r="E448" s="7" t="str">
        <f t="shared" si="91"/>
        <v>CHPF</v>
      </c>
      <c r="F448" s="8" t="str">
        <f t="shared" ref="F448:F460" si="102">"M"&amp;H448&amp;"_"&amp;J448</f>
        <v>M27_M</v>
      </c>
      <c r="G448" s="7" t="s">
        <v>20</v>
      </c>
      <c r="H448">
        <v>27</v>
      </c>
      <c r="I448" s="7">
        <v>0</v>
      </c>
      <c r="J448" s="7" t="s">
        <v>7003</v>
      </c>
      <c r="K448" t="str">
        <f t="shared" ref="K448:K460" si="103">E448&amp;"_M"&amp;H448</f>
        <v>CHPF_M27</v>
      </c>
      <c r="L448" s="7" t="s">
        <v>7023</v>
      </c>
    </row>
    <row r="449" spans="1:12">
      <c r="A449" s="7" t="str">
        <f t="shared" si="101"/>
        <v>CHPF_M28_M_BP_Motor_var</v>
      </c>
      <c r="B449" s="7" t="s">
        <v>7047</v>
      </c>
      <c r="C449" s="7">
        <f>50*(H449-26)+7500</f>
        <v>7600</v>
      </c>
      <c r="D449" s="7" t="str">
        <f>VLOOKUP(K449,编号名称索引!A:D,4,FALSE)&amp;" "&amp;L449</f>
        <v>2132+P5-M9 木片出料皮带除铁器 电机控制</v>
      </c>
      <c r="E449" s="7" t="str">
        <f t="shared" si="91"/>
        <v>CHPF</v>
      </c>
      <c r="F449" s="8" t="str">
        <f t="shared" si="102"/>
        <v>M28_M</v>
      </c>
      <c r="G449" s="7" t="s">
        <v>20</v>
      </c>
      <c r="H449">
        <v>28</v>
      </c>
      <c r="I449" s="7">
        <v>0</v>
      </c>
      <c r="J449" s="7" t="s">
        <v>7003</v>
      </c>
      <c r="K449" t="str">
        <f t="shared" si="103"/>
        <v>CHPF_M28</v>
      </c>
      <c r="L449" s="7" t="s">
        <v>7023</v>
      </c>
    </row>
    <row r="450" customFormat="1" spans="1:12">
      <c r="A450" s="7" t="str">
        <f t="shared" si="101"/>
        <v>CHPD_M1_M_BP_Motor_var</v>
      </c>
      <c r="B450" s="7" t="s">
        <v>7048</v>
      </c>
      <c r="C450" s="7">
        <f t="shared" ref="C450:C455" si="104">300*(H450-1)+I450</f>
        <v>0</v>
      </c>
      <c r="D450" s="7" t="str">
        <f>VLOOKUP(K450,编号名称索引!A:D,4,FALSE)&amp;" "&amp;L450</f>
        <v>2492+P6-M4 芯层湿刨花料仓进料皮带运输机 电机控制</v>
      </c>
      <c r="E450" s="7" t="s">
        <v>130</v>
      </c>
      <c r="F450" s="8" t="str">
        <f t="shared" si="102"/>
        <v>M1_M</v>
      </c>
      <c r="G450" s="7" t="s">
        <v>20</v>
      </c>
      <c r="H450">
        <v>1</v>
      </c>
      <c r="I450">
        <v>0</v>
      </c>
      <c r="J450" t="s">
        <v>7003</v>
      </c>
      <c r="K450" t="str">
        <f t="shared" si="103"/>
        <v>CHPD_M1</v>
      </c>
      <c r="L450" t="s">
        <v>7023</v>
      </c>
    </row>
    <row r="451" customFormat="1" spans="1:12">
      <c r="A451" s="7" t="str">
        <f t="shared" si="101"/>
        <v>CHPD_M1_SetFRQ_BP_Value_var</v>
      </c>
      <c r="B451" s="7" t="s">
        <v>7048</v>
      </c>
      <c r="C451" s="7">
        <f t="shared" si="104"/>
        <v>50</v>
      </c>
      <c r="D451" s="7" t="str">
        <f>VLOOKUP(K451,编号名称索引!A:D,4,FALSE)&amp;" "&amp;L451</f>
        <v>2492+P6-M4 芯层湿刨花料仓进料皮带运输机 给定频率</v>
      </c>
      <c r="E451" s="7" t="s">
        <v>130</v>
      </c>
      <c r="F451" s="8" t="str">
        <f t="shared" si="102"/>
        <v>M1_SetFRQ</v>
      </c>
      <c r="G451" s="7" t="s">
        <v>64</v>
      </c>
      <c r="H451">
        <v>1</v>
      </c>
      <c r="I451">
        <v>50</v>
      </c>
      <c r="J451" t="s">
        <v>7009</v>
      </c>
      <c r="K451" t="str">
        <f t="shared" si="103"/>
        <v>CHPD_M1</v>
      </c>
      <c r="L451" t="s">
        <v>7024</v>
      </c>
    </row>
    <row r="452" customFormat="1" spans="1:12">
      <c r="A452" s="7" t="str">
        <f t="shared" si="101"/>
        <v>CHPD_M1_ActFRQ_BP_Value_var</v>
      </c>
      <c r="B452" s="7" t="s">
        <v>7048</v>
      </c>
      <c r="C452" s="7">
        <f t="shared" si="104"/>
        <v>100</v>
      </c>
      <c r="D452" s="7" t="str">
        <f>VLOOKUP(K452,编号名称索引!A:D,4,FALSE)&amp;" "&amp;L452</f>
        <v>2492+P6-M4 芯层湿刨花料仓进料皮带运输机 反馈频率</v>
      </c>
      <c r="E452" s="7" t="s">
        <v>130</v>
      </c>
      <c r="F452" s="8" t="str">
        <f t="shared" si="102"/>
        <v>M1_ActFRQ</v>
      </c>
      <c r="G452" s="7" t="s">
        <v>64</v>
      </c>
      <c r="H452">
        <v>1</v>
      </c>
      <c r="I452">
        <v>100</v>
      </c>
      <c r="J452" t="s">
        <v>7007</v>
      </c>
      <c r="K452" t="str">
        <f t="shared" si="103"/>
        <v>CHPD_M1</v>
      </c>
      <c r="L452" t="s">
        <v>7025</v>
      </c>
    </row>
    <row r="453" customFormat="1" spans="1:12">
      <c r="A453" s="7" t="str">
        <f t="shared" si="101"/>
        <v>CHPD_M1_Comm_BP_G120_var</v>
      </c>
      <c r="B453" s="7" t="s">
        <v>7048</v>
      </c>
      <c r="C453" s="7">
        <f t="shared" si="104"/>
        <v>150</v>
      </c>
      <c r="D453" s="7" t="str">
        <f>VLOOKUP(K453,编号名称索引!A:D,4,FALSE)&amp;" "&amp;L453</f>
        <v>2492+P6-M4 芯层湿刨花料仓进料皮带运输机 变频器通讯</v>
      </c>
      <c r="E453" s="7" t="s">
        <v>130</v>
      </c>
      <c r="F453" s="8" t="str">
        <f t="shared" si="102"/>
        <v>M1_Comm</v>
      </c>
      <c r="G453" s="7" t="s">
        <v>82</v>
      </c>
      <c r="H453">
        <v>1</v>
      </c>
      <c r="I453">
        <v>150</v>
      </c>
      <c r="J453" t="s">
        <v>7026</v>
      </c>
      <c r="K453" t="str">
        <f t="shared" si="103"/>
        <v>CHPD_M1</v>
      </c>
      <c r="L453" t="s">
        <v>7027</v>
      </c>
    </row>
    <row r="454" customFormat="1" spans="1:12">
      <c r="A454" s="7" t="str">
        <f t="shared" si="101"/>
        <v>CHPD_M1_ActRPM_BP_Value_var</v>
      </c>
      <c r="B454" s="7" t="s">
        <v>7048</v>
      </c>
      <c r="C454" s="7">
        <f t="shared" si="104"/>
        <v>200</v>
      </c>
      <c r="D454" s="7" t="str">
        <f>VLOOKUP(K454,编号名称索引!A:D,4,FALSE)&amp;" "&amp;L454</f>
        <v>2492+P6-M4 芯层湿刨花料仓进料皮带运输机 反馈转速</v>
      </c>
      <c r="E454" s="7" t="s">
        <v>130</v>
      </c>
      <c r="F454" s="8" t="str">
        <f t="shared" si="102"/>
        <v>M1_ActRPM</v>
      </c>
      <c r="G454" s="7" t="s">
        <v>64</v>
      </c>
      <c r="H454">
        <v>1</v>
      </c>
      <c r="I454">
        <v>200</v>
      </c>
      <c r="J454" t="s">
        <v>7028</v>
      </c>
      <c r="K454" t="str">
        <f t="shared" si="103"/>
        <v>CHPD_M1</v>
      </c>
      <c r="L454" t="s">
        <v>7029</v>
      </c>
    </row>
    <row r="455" customFormat="1" spans="1:12">
      <c r="A455" s="7" t="str">
        <f t="shared" si="101"/>
        <v>CHPD_M1_Current_BP_Value_var</v>
      </c>
      <c r="B455" s="7" t="s">
        <v>7048</v>
      </c>
      <c r="C455" s="7">
        <f t="shared" si="104"/>
        <v>250</v>
      </c>
      <c r="D455" s="7" t="str">
        <f>VLOOKUP(K455,编号名称索引!A:D,4,FALSE)&amp;" "&amp;L455</f>
        <v>2492+P6-M4 芯层湿刨花料仓进料皮带运输机 反馈电流</v>
      </c>
      <c r="E455" s="7" t="s">
        <v>130</v>
      </c>
      <c r="F455" s="8" t="str">
        <f t="shared" si="102"/>
        <v>M1_Current</v>
      </c>
      <c r="G455" s="7" t="s">
        <v>64</v>
      </c>
      <c r="H455">
        <v>1</v>
      </c>
      <c r="I455">
        <v>250</v>
      </c>
      <c r="J455" t="s">
        <v>7030</v>
      </c>
      <c r="K455" t="str">
        <f t="shared" si="103"/>
        <v>CHPD_M1</v>
      </c>
      <c r="L455" t="s">
        <v>7031</v>
      </c>
    </row>
    <row r="456" customFormat="1" spans="1:12">
      <c r="A456" s="7" t="str">
        <f t="shared" si="101"/>
        <v>CHPD_M6_M_BP_Motor_var</v>
      </c>
      <c r="B456" s="7" t="s">
        <v>7048</v>
      </c>
      <c r="C456" s="7">
        <f>50*(H456-6)+1500</f>
        <v>1500</v>
      </c>
      <c r="D456" s="7" t="str">
        <f>VLOOKUP(K456,编号名称索引!A:D,4,FALSE)&amp;" "&amp;L456</f>
        <v>2491+P4-M2 刨花出料刮板运输机 电机控制</v>
      </c>
      <c r="E456" s="7" t="str">
        <f>E450</f>
        <v>CHPD</v>
      </c>
      <c r="F456" s="8" t="str">
        <f t="shared" si="102"/>
        <v>M6_M</v>
      </c>
      <c r="G456" s="7" t="s">
        <v>20</v>
      </c>
      <c r="H456">
        <v>6</v>
      </c>
      <c r="I456" s="7">
        <v>0</v>
      </c>
      <c r="J456" s="7" t="s">
        <v>7003</v>
      </c>
      <c r="K456" t="str">
        <f t="shared" si="103"/>
        <v>CHPD_M6</v>
      </c>
      <c r="L456" s="7" t="s">
        <v>7023</v>
      </c>
    </row>
    <row r="457" spans="1:12">
      <c r="A457" s="7" t="str">
        <f t="shared" si="101"/>
        <v>CHPD_M7_M_BP_Motor_var</v>
      </c>
      <c r="B457" s="7" t="s">
        <v>7048</v>
      </c>
      <c r="C457" s="7">
        <f>50*(H457-6)+1500</f>
        <v>1550</v>
      </c>
      <c r="D457" s="7" t="str">
        <f>VLOOKUP(K457,编号名称索引!A:D,4,FALSE)&amp;" "&amp;L457</f>
        <v>2494+P7-M1 刨片除尘风机 电机控制</v>
      </c>
      <c r="E457" s="7" t="str">
        <f>E451</f>
        <v>CHPD</v>
      </c>
      <c r="F457" s="8" t="str">
        <f t="shared" si="102"/>
        <v>M7_M</v>
      </c>
      <c r="G457" s="7" t="s">
        <v>20</v>
      </c>
      <c r="H457">
        <v>7</v>
      </c>
      <c r="I457" s="7">
        <v>1</v>
      </c>
      <c r="J457" s="7" t="s">
        <v>7003</v>
      </c>
      <c r="K457" t="str">
        <f t="shared" si="103"/>
        <v>CHPD_M7</v>
      </c>
      <c r="L457" s="7" t="s">
        <v>7023</v>
      </c>
    </row>
    <row r="458" spans="1:12">
      <c r="A458" s="7" t="str">
        <f t="shared" si="101"/>
        <v>CHPD_M8_M_BP_Motor_var</v>
      </c>
      <c r="B458" s="7" t="s">
        <v>7048</v>
      </c>
      <c r="C458" s="7">
        <f>50*(H458-6)+1500</f>
        <v>1600</v>
      </c>
      <c r="D458" s="7" t="str">
        <f>VLOOKUP(K458,编号名称索引!A:D,4,FALSE)&amp;" "&amp;L458</f>
        <v>2494+P7-M2 旋风旋转下料阀 电机控制</v>
      </c>
      <c r="E458" s="7" t="str">
        <f>E452</f>
        <v>CHPD</v>
      </c>
      <c r="F458" s="8" t="str">
        <f t="shared" si="102"/>
        <v>M8_M</v>
      </c>
      <c r="G458" s="7" t="s">
        <v>20</v>
      </c>
      <c r="H458">
        <v>8</v>
      </c>
      <c r="I458" s="7">
        <v>2</v>
      </c>
      <c r="J458" s="7" t="s">
        <v>7003</v>
      </c>
      <c r="K458" t="str">
        <f t="shared" si="103"/>
        <v>CHPD_M8</v>
      </c>
      <c r="L458" s="7" t="s">
        <v>7023</v>
      </c>
    </row>
    <row r="459" spans="1:12">
      <c r="A459" s="7" t="str">
        <f t="shared" si="101"/>
        <v>CHPD_M9_M_BP_Motor_var</v>
      </c>
      <c r="B459" s="7" t="s">
        <v>7048</v>
      </c>
      <c r="C459" s="7">
        <f>50*(H459-6)+1500</f>
        <v>1650</v>
      </c>
      <c r="D459" s="7" t="str">
        <f>VLOOKUP(K459,编号名称索引!A:D,4,FALSE)&amp;" "&amp;L459</f>
        <v>2494+P7-M3 布袋除尘旋转下料阀 电机控制</v>
      </c>
      <c r="E459" s="7" t="str">
        <f>E453</f>
        <v>CHPD</v>
      </c>
      <c r="F459" s="8" t="str">
        <f t="shared" si="102"/>
        <v>M9_M</v>
      </c>
      <c r="G459" s="7" t="s">
        <v>20</v>
      </c>
      <c r="H459">
        <v>9</v>
      </c>
      <c r="I459" s="7">
        <v>3</v>
      </c>
      <c r="J459" s="7" t="s">
        <v>7003</v>
      </c>
      <c r="K459" t="str">
        <f t="shared" si="103"/>
        <v>CHPD_M9</v>
      </c>
      <c r="L459" s="7" t="s">
        <v>7023</v>
      </c>
    </row>
    <row r="460" spans="1:12">
      <c r="A460" s="7" t="str">
        <f t="shared" si="101"/>
        <v>CHPD_M10_M_BP_Motor_var</v>
      </c>
      <c r="B460" s="7" t="s">
        <v>7048</v>
      </c>
      <c r="C460" s="7">
        <f>50*(H460-6)+1500</f>
        <v>1700</v>
      </c>
      <c r="D460" s="7" t="str">
        <f>VLOOKUP(K460,编号名称索引!A:D,4,FALSE)&amp;" "&amp;L460</f>
        <v>2494+P7-M4 脉冲控制器 电机控制</v>
      </c>
      <c r="E460" s="7" t="str">
        <f>E454</f>
        <v>CHPD</v>
      </c>
      <c r="F460" s="8" t="str">
        <f t="shared" si="102"/>
        <v>M10_M</v>
      </c>
      <c r="G460" s="7" t="s">
        <v>20</v>
      </c>
      <c r="H460">
        <v>10</v>
      </c>
      <c r="I460" s="7">
        <v>4</v>
      </c>
      <c r="J460" s="7" t="s">
        <v>7003</v>
      </c>
      <c r="K460" t="str">
        <f t="shared" si="103"/>
        <v>CHPD_M10</v>
      </c>
      <c r="L460" s="7" t="s">
        <v>7023</v>
      </c>
    </row>
  </sheetData>
  <autoFilter ref="A1:J460">
    <extLst/>
  </autoFilter>
  <pageMargins left="0.699305555555556" right="0.699305555555556" top="0.75" bottom="0.75" header="0.3" footer="0.3"/>
  <pageSetup paperSize="9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7" tint="0.799890133365886"/>
  </sheetPr>
  <dimension ref="A1:L339"/>
  <sheetViews>
    <sheetView topLeftCell="A211" workbookViewId="0">
      <selection activeCell="A259" sqref="$A259:$XFD265"/>
    </sheetView>
  </sheetViews>
  <sheetFormatPr defaultColWidth="9" defaultRowHeight="14"/>
  <cols>
    <col min="1" max="1" width="19.3636363636364" customWidth="1"/>
    <col min="2" max="2" width="28.2636363636364" customWidth="1"/>
    <col min="3" max="3" width="34.9090909090909" customWidth="1"/>
    <col min="4" max="4" width="25.6363636363636" customWidth="1"/>
    <col min="5" max="5" width="11" customWidth="1"/>
    <col min="6" max="7" width="7.26363636363636" customWidth="1"/>
    <col min="8" max="8" width="21.3636363636364" customWidth="1"/>
    <col min="10" max="10" width="27.0909090909091" customWidth="1"/>
    <col min="11" max="11" width="10.3636363636364" customWidth="1"/>
  </cols>
  <sheetData>
    <row r="1" spans="2:10">
      <c r="B1" t="s">
        <v>2</v>
      </c>
      <c r="D1" t="s">
        <v>11</v>
      </c>
      <c r="E1" t="s">
        <v>12</v>
      </c>
      <c r="F1" t="s">
        <v>13</v>
      </c>
      <c r="G1" t="s">
        <v>14</v>
      </c>
      <c r="H1" t="s">
        <v>7</v>
      </c>
      <c r="J1" t="s">
        <v>7049</v>
      </c>
    </row>
    <row r="2" spans="1:11">
      <c r="A2" t="s">
        <v>6823</v>
      </c>
      <c r="B2" s="6" t="s">
        <v>7050</v>
      </c>
      <c r="C2" s="7" t="str">
        <f t="shared" ref="C2:C25" si="0">A2&amp;"_"&amp;B2</f>
        <v>Mix_var_Water</v>
      </c>
      <c r="D2" s="6">
        <v>0.600000000000001</v>
      </c>
      <c r="E2" s="7" t="str">
        <f t="shared" ref="E2:E25" si="1">IF(I2="Bool","离散",IF(I2="Real","实型","整型"))</f>
        <v>离散</v>
      </c>
      <c r="F2" t="s">
        <v>7051</v>
      </c>
      <c r="G2" s="8" t="s">
        <v>7052</v>
      </c>
      <c r="H2" s="6" t="s">
        <v>7053</v>
      </c>
      <c r="I2" s="6" t="s">
        <v>7054</v>
      </c>
      <c r="J2" s="6"/>
      <c r="K2" s="6"/>
    </row>
    <row r="3" spans="1:11">
      <c r="A3" t="s">
        <v>6823</v>
      </c>
      <c r="B3" s="6" t="s">
        <v>7055</v>
      </c>
      <c r="C3" s="7" t="str">
        <f t="shared" si="0"/>
        <v>Mix_var_Stir</v>
      </c>
      <c r="D3" s="6">
        <v>0.700000000000003</v>
      </c>
      <c r="E3" s="7" t="str">
        <f t="shared" si="1"/>
        <v>离散</v>
      </c>
      <c r="F3" t="s">
        <v>7051</v>
      </c>
      <c r="G3" s="8" t="s">
        <v>7052</v>
      </c>
      <c r="H3" s="6" t="s">
        <v>7056</v>
      </c>
      <c r="I3" s="6" t="s">
        <v>7054</v>
      </c>
      <c r="J3" s="6"/>
      <c r="K3" s="6"/>
    </row>
    <row r="4" spans="1:11">
      <c r="A4" t="s">
        <v>6823</v>
      </c>
      <c r="B4" s="6" t="s">
        <v>7057</v>
      </c>
      <c r="C4" s="7" t="str">
        <f t="shared" si="0"/>
        <v>Mix_var_ReqAck</v>
      </c>
      <c r="D4" s="6">
        <v>1</v>
      </c>
      <c r="E4" s="7" t="str">
        <f t="shared" si="1"/>
        <v>离散</v>
      </c>
      <c r="F4" t="s">
        <v>7051</v>
      </c>
      <c r="G4" s="8" t="s">
        <v>7052</v>
      </c>
      <c r="H4" s="6" t="s">
        <v>7058</v>
      </c>
      <c r="I4" s="6" t="s">
        <v>7054</v>
      </c>
      <c r="J4" s="6"/>
      <c r="K4" s="6"/>
    </row>
    <row r="5" spans="1:11">
      <c r="A5" t="s">
        <v>6823</v>
      </c>
      <c r="B5" s="6" t="s">
        <v>7059</v>
      </c>
      <c r="C5" s="7" t="str">
        <f t="shared" si="0"/>
        <v>Mix_var_RdyAck</v>
      </c>
      <c r="D5" s="6">
        <v>1.1</v>
      </c>
      <c r="E5" s="7" t="str">
        <f t="shared" si="1"/>
        <v>离散</v>
      </c>
      <c r="F5" t="s">
        <v>7051</v>
      </c>
      <c r="G5" s="8" t="s">
        <v>7052</v>
      </c>
      <c r="H5" s="6" t="s">
        <v>7060</v>
      </c>
      <c r="I5" s="6" t="s">
        <v>7054</v>
      </c>
      <c r="J5" s="6"/>
      <c r="K5" s="6"/>
    </row>
    <row r="6" spans="1:11">
      <c r="A6" t="s">
        <v>6823</v>
      </c>
      <c r="B6" s="6" t="s">
        <v>7061</v>
      </c>
      <c r="C6" s="7" t="str">
        <f t="shared" si="0"/>
        <v>Mix_var_Auto</v>
      </c>
      <c r="D6" s="6">
        <v>1.2</v>
      </c>
      <c r="E6" s="7" t="str">
        <f t="shared" si="1"/>
        <v>离散</v>
      </c>
      <c r="F6" t="s">
        <v>7051</v>
      </c>
      <c r="G6" s="8" t="s">
        <v>7052</v>
      </c>
      <c r="H6" s="6" t="s">
        <v>7062</v>
      </c>
      <c r="I6" s="6" t="s">
        <v>7054</v>
      </c>
      <c r="J6" s="6"/>
      <c r="K6" s="6"/>
    </row>
    <row r="7" spans="1:11">
      <c r="A7" t="s">
        <v>6823</v>
      </c>
      <c r="B7" s="6" t="s">
        <v>7063</v>
      </c>
      <c r="C7" s="7" t="str">
        <f t="shared" si="0"/>
        <v>Mix_var_REQ</v>
      </c>
      <c r="D7" s="6">
        <v>1.3</v>
      </c>
      <c r="E7" s="7" t="str">
        <f t="shared" si="1"/>
        <v>离散</v>
      </c>
      <c r="F7" t="s">
        <v>7051</v>
      </c>
      <c r="G7" s="6" t="s">
        <v>158</v>
      </c>
      <c r="H7" s="6" t="s">
        <v>7064</v>
      </c>
      <c r="I7" s="6" t="s">
        <v>7054</v>
      </c>
      <c r="J7" s="6"/>
      <c r="K7" s="6"/>
    </row>
    <row r="8" spans="1:11">
      <c r="A8" t="s">
        <v>6823</v>
      </c>
      <c r="B8" s="6" t="s">
        <v>7065</v>
      </c>
      <c r="C8" s="7" t="str">
        <f t="shared" si="0"/>
        <v>Mix_var_Water_Valve</v>
      </c>
      <c r="D8" s="6">
        <v>1.4</v>
      </c>
      <c r="E8" s="7" t="str">
        <f t="shared" si="1"/>
        <v>离散</v>
      </c>
      <c r="F8" t="s">
        <v>7051</v>
      </c>
      <c r="G8" s="6" t="s">
        <v>158</v>
      </c>
      <c r="H8" s="6" t="s">
        <v>7066</v>
      </c>
      <c r="I8" s="6" t="s">
        <v>7054</v>
      </c>
      <c r="J8" s="6"/>
      <c r="K8" s="6"/>
    </row>
    <row r="9" spans="1:11">
      <c r="A9" t="s">
        <v>6823</v>
      </c>
      <c r="B9" s="6" t="s">
        <v>7067</v>
      </c>
      <c r="C9" s="7" t="str">
        <f t="shared" si="0"/>
        <v>Mix_var_Stirrer</v>
      </c>
      <c r="D9" s="6">
        <v>1.5</v>
      </c>
      <c r="E9" s="7" t="str">
        <f t="shared" si="1"/>
        <v>离散</v>
      </c>
      <c r="F9" t="s">
        <v>7051</v>
      </c>
      <c r="G9" s="6" t="s">
        <v>158</v>
      </c>
      <c r="H9" s="6" t="s">
        <v>7068</v>
      </c>
      <c r="I9" s="6" t="s">
        <v>7054</v>
      </c>
      <c r="J9" s="6"/>
      <c r="K9" s="6"/>
    </row>
    <row r="10" spans="1:11">
      <c r="A10" t="s">
        <v>6823</v>
      </c>
      <c r="B10" s="6" t="s">
        <v>7069</v>
      </c>
      <c r="C10" s="7" t="str">
        <f t="shared" si="0"/>
        <v>Mix_var_Ready</v>
      </c>
      <c r="D10" s="6">
        <v>1.6</v>
      </c>
      <c r="E10" s="7" t="str">
        <f t="shared" si="1"/>
        <v>离散</v>
      </c>
      <c r="F10" t="s">
        <v>7051</v>
      </c>
      <c r="G10" s="6" t="s">
        <v>158</v>
      </c>
      <c r="H10" s="6" t="s">
        <v>7070</v>
      </c>
      <c r="I10" s="6" t="s">
        <v>7054</v>
      </c>
      <c r="J10" s="6"/>
      <c r="K10" s="6"/>
    </row>
    <row r="11" spans="1:11">
      <c r="A11" t="s">
        <v>6823</v>
      </c>
      <c r="B11" s="6" t="s">
        <v>7071</v>
      </c>
      <c r="C11" s="7" t="str">
        <f t="shared" si="0"/>
        <v>Mix_var_Stir_OL</v>
      </c>
      <c r="D11" s="6">
        <v>1.7</v>
      </c>
      <c r="E11" s="7" t="str">
        <f t="shared" si="1"/>
        <v>离散</v>
      </c>
      <c r="F11" t="s">
        <v>7072</v>
      </c>
      <c r="G11" s="6" t="s">
        <v>158</v>
      </c>
      <c r="H11" s="6" t="s">
        <v>7073</v>
      </c>
      <c r="I11" s="6" t="s">
        <v>7054</v>
      </c>
      <c r="J11" s="6"/>
      <c r="K11" s="6"/>
    </row>
    <row r="12" spans="1:11">
      <c r="A12" t="s">
        <v>6823</v>
      </c>
      <c r="B12" s="6" t="s">
        <v>7074</v>
      </c>
      <c r="C12" s="7" t="str">
        <f t="shared" si="0"/>
        <v>Mix_var_ALM</v>
      </c>
      <c r="D12" s="6">
        <v>2.2</v>
      </c>
      <c r="E12" s="7" t="str">
        <f t="shared" si="1"/>
        <v>离散</v>
      </c>
      <c r="F12" t="s">
        <v>7072</v>
      </c>
      <c r="G12" s="6" t="s">
        <v>158</v>
      </c>
      <c r="H12" s="6" t="s">
        <v>7075</v>
      </c>
      <c r="I12" s="6" t="s">
        <v>7054</v>
      </c>
      <c r="J12" s="6"/>
      <c r="K12" s="6"/>
    </row>
    <row r="13" spans="1:11">
      <c r="A13" t="s">
        <v>6823</v>
      </c>
      <c r="B13" s="6" t="s">
        <v>7076</v>
      </c>
      <c r="C13" s="7" t="str">
        <f t="shared" si="0"/>
        <v>Mix_var_Valve_OpenOK</v>
      </c>
      <c r="D13" s="6">
        <v>2.3</v>
      </c>
      <c r="E13" s="7" t="str">
        <f t="shared" si="1"/>
        <v>离散</v>
      </c>
      <c r="F13" t="s">
        <v>7051</v>
      </c>
      <c r="G13" s="6" t="s">
        <v>158</v>
      </c>
      <c r="H13" s="6" t="s">
        <v>7077</v>
      </c>
      <c r="I13" s="6" t="s">
        <v>7054</v>
      </c>
      <c r="J13" s="6"/>
      <c r="K13" s="6"/>
    </row>
    <row r="14" spans="1:11">
      <c r="A14" t="s">
        <v>6823</v>
      </c>
      <c r="B14" s="6" t="s">
        <v>7078</v>
      </c>
      <c r="C14" s="7" t="str">
        <f t="shared" si="0"/>
        <v>Mix_var_Valve_OpenALM</v>
      </c>
      <c r="D14" s="6">
        <v>2.4</v>
      </c>
      <c r="E14" s="7" t="str">
        <f t="shared" si="1"/>
        <v>离散</v>
      </c>
      <c r="F14" t="s">
        <v>7072</v>
      </c>
      <c r="G14" s="6" t="s">
        <v>158</v>
      </c>
      <c r="H14" s="6" t="s">
        <v>7079</v>
      </c>
      <c r="I14" s="6" t="s">
        <v>7054</v>
      </c>
      <c r="J14" s="6"/>
      <c r="K14" s="6"/>
    </row>
    <row r="15" spans="1:11">
      <c r="A15" t="s">
        <v>6823</v>
      </c>
      <c r="B15" s="6" t="s">
        <v>7080</v>
      </c>
      <c r="C15" s="7" t="str">
        <f t="shared" si="0"/>
        <v>Mix_var_OT_ALM</v>
      </c>
      <c r="D15" s="6">
        <v>2.5</v>
      </c>
      <c r="E15" s="7" t="str">
        <f t="shared" si="1"/>
        <v>离散</v>
      </c>
      <c r="F15" t="s">
        <v>7072</v>
      </c>
      <c r="G15" s="6" t="s">
        <v>158</v>
      </c>
      <c r="H15" s="6" t="s">
        <v>7081</v>
      </c>
      <c r="I15" s="6" t="s">
        <v>7054</v>
      </c>
      <c r="J15" s="6"/>
      <c r="K15" s="6"/>
    </row>
    <row r="16" spans="1:11">
      <c r="A16" t="s">
        <v>6823</v>
      </c>
      <c r="B16" s="6" t="s">
        <v>7082</v>
      </c>
      <c r="C16" s="7" t="str">
        <f t="shared" si="0"/>
        <v>Mix_var_CtrlChoose</v>
      </c>
      <c r="D16" s="6">
        <v>2.6</v>
      </c>
      <c r="E16" s="7" t="str">
        <f t="shared" si="1"/>
        <v>离散</v>
      </c>
      <c r="F16" t="s">
        <v>7051</v>
      </c>
      <c r="G16" s="8" t="s">
        <v>7052</v>
      </c>
      <c r="H16" s="6" t="s">
        <v>7083</v>
      </c>
      <c r="I16" s="6" t="s">
        <v>7054</v>
      </c>
      <c r="J16" s="6"/>
      <c r="K16" s="6"/>
    </row>
    <row r="17" spans="1:11">
      <c r="A17" t="s">
        <v>6823</v>
      </c>
      <c r="B17" s="6" t="s">
        <v>7084</v>
      </c>
      <c r="C17" s="7" t="str">
        <f t="shared" si="0"/>
        <v>Mix_var_TMR</v>
      </c>
      <c r="D17" s="6">
        <v>4</v>
      </c>
      <c r="E17" s="7" t="str">
        <f t="shared" si="1"/>
        <v>整型</v>
      </c>
      <c r="F17" t="s">
        <v>7051</v>
      </c>
      <c r="G17" s="8" t="s">
        <v>7052</v>
      </c>
      <c r="H17" s="6" t="s">
        <v>7085</v>
      </c>
      <c r="I17" s="6" t="s">
        <v>7086</v>
      </c>
      <c r="J17" s="6"/>
      <c r="K17" s="6"/>
    </row>
    <row r="18" spans="1:11">
      <c r="A18" t="s">
        <v>6823</v>
      </c>
      <c r="B18" s="6" t="s">
        <v>7087</v>
      </c>
      <c r="C18" s="7" t="str">
        <f t="shared" si="0"/>
        <v>Mix_var_OverTime</v>
      </c>
      <c r="D18" s="6">
        <v>6</v>
      </c>
      <c r="E18" s="7" t="str">
        <f t="shared" si="1"/>
        <v>整型</v>
      </c>
      <c r="F18" t="s">
        <v>7051</v>
      </c>
      <c r="G18" s="8" t="s">
        <v>7052</v>
      </c>
      <c r="H18" s="6" t="s">
        <v>7088</v>
      </c>
      <c r="I18" s="6" t="s">
        <v>7086</v>
      </c>
      <c r="J18" s="6"/>
      <c r="K18" s="6"/>
    </row>
    <row r="19" spans="1:11">
      <c r="A19" t="s">
        <v>6823</v>
      </c>
      <c r="B19" s="6" t="s">
        <v>7089</v>
      </c>
      <c r="C19" s="7" t="str">
        <f t="shared" si="0"/>
        <v>Mix_var_REQ_WT</v>
      </c>
      <c r="D19" s="6">
        <v>8</v>
      </c>
      <c r="E19" s="7" t="str">
        <f t="shared" si="1"/>
        <v>实型</v>
      </c>
      <c r="F19" t="s">
        <v>7051</v>
      </c>
      <c r="G19" s="8" t="s">
        <v>7052</v>
      </c>
      <c r="H19" s="6" t="s">
        <v>7090</v>
      </c>
      <c r="I19" s="6" t="s">
        <v>7091</v>
      </c>
      <c r="J19" s="6"/>
      <c r="K19" s="6"/>
    </row>
    <row r="20" spans="1:11">
      <c r="A20" t="s">
        <v>6823</v>
      </c>
      <c r="B20" s="6" t="s">
        <v>7092</v>
      </c>
      <c r="C20" s="7" t="str">
        <f t="shared" si="0"/>
        <v>Mix_var_Conc</v>
      </c>
      <c r="D20" s="6">
        <v>12</v>
      </c>
      <c r="E20" s="7" t="str">
        <f t="shared" si="1"/>
        <v>实型</v>
      </c>
      <c r="F20" t="s">
        <v>7051</v>
      </c>
      <c r="G20" s="8" t="s">
        <v>7052</v>
      </c>
      <c r="H20" s="6" t="s">
        <v>7093</v>
      </c>
      <c r="I20" s="6" t="s">
        <v>7091</v>
      </c>
      <c r="J20" s="6"/>
      <c r="K20" s="6"/>
    </row>
    <row r="21" spans="1:11">
      <c r="A21" t="s">
        <v>6823</v>
      </c>
      <c r="B21" s="6" t="s">
        <v>7094</v>
      </c>
      <c r="C21" s="7" t="str">
        <f t="shared" si="0"/>
        <v>Mix_var_SolidWT</v>
      </c>
      <c r="D21" s="6">
        <v>16</v>
      </c>
      <c r="E21" s="7" t="str">
        <f t="shared" si="1"/>
        <v>实型</v>
      </c>
      <c r="F21" t="s">
        <v>7051</v>
      </c>
      <c r="G21" s="8" t="s">
        <v>7052</v>
      </c>
      <c r="H21" s="6" t="s">
        <v>7095</v>
      </c>
      <c r="I21" s="6" t="s">
        <v>7091</v>
      </c>
      <c r="J21" s="6"/>
      <c r="K21" s="6"/>
    </row>
    <row r="22" spans="1:11">
      <c r="A22" t="s">
        <v>6823</v>
      </c>
      <c r="B22" s="6" t="s">
        <v>7096</v>
      </c>
      <c r="C22" s="7" t="str">
        <f t="shared" si="0"/>
        <v>Mix_var_AdjWT</v>
      </c>
      <c r="D22" s="6">
        <v>20</v>
      </c>
      <c r="E22" s="7" t="str">
        <f t="shared" si="1"/>
        <v>实型</v>
      </c>
      <c r="F22" t="s">
        <v>7051</v>
      </c>
      <c r="G22" s="8" t="s">
        <v>7052</v>
      </c>
      <c r="H22" s="6" t="s">
        <v>7097</v>
      </c>
      <c r="I22" s="6" t="s">
        <v>7091</v>
      </c>
      <c r="J22" s="6"/>
      <c r="K22" s="6"/>
    </row>
    <row r="23" spans="1:11">
      <c r="A23" t="s">
        <v>6823</v>
      </c>
      <c r="B23" s="6" t="s">
        <v>7098</v>
      </c>
      <c r="C23" s="7" t="str">
        <f t="shared" si="0"/>
        <v>Mix_var_Total</v>
      </c>
      <c r="D23" s="6">
        <v>24</v>
      </c>
      <c r="E23" s="7" t="str">
        <f t="shared" si="1"/>
        <v>实型</v>
      </c>
      <c r="F23" t="s">
        <v>7051</v>
      </c>
      <c r="G23" s="8" t="s">
        <v>7052</v>
      </c>
      <c r="H23" s="6" t="s">
        <v>7099</v>
      </c>
      <c r="I23" s="6" t="s">
        <v>7091</v>
      </c>
      <c r="J23" s="6"/>
      <c r="K23" s="6"/>
    </row>
    <row r="24" spans="1:11">
      <c r="A24" t="s">
        <v>6823</v>
      </c>
      <c r="B24" s="6" t="s">
        <v>7100</v>
      </c>
      <c r="C24" s="7" t="str">
        <f t="shared" si="0"/>
        <v>Mix_var_WaterWT</v>
      </c>
      <c r="D24" s="6">
        <v>28</v>
      </c>
      <c r="E24" s="7" t="str">
        <f t="shared" si="1"/>
        <v>实型</v>
      </c>
      <c r="F24" t="s">
        <v>7051</v>
      </c>
      <c r="G24" s="8" t="s">
        <v>7052</v>
      </c>
      <c r="H24" s="6" t="s">
        <v>7101</v>
      </c>
      <c r="I24" s="6" t="s">
        <v>7091</v>
      </c>
      <c r="J24" s="6"/>
      <c r="K24" s="6"/>
    </row>
    <row r="25" spans="1:11">
      <c r="A25" t="s">
        <v>6823</v>
      </c>
      <c r="B25" s="6" t="s">
        <v>7102</v>
      </c>
      <c r="C25" s="7" t="str">
        <f t="shared" si="0"/>
        <v>Mix_var_DosWT</v>
      </c>
      <c r="D25" s="6">
        <v>32</v>
      </c>
      <c r="E25" s="7" t="str">
        <f t="shared" si="1"/>
        <v>实型</v>
      </c>
      <c r="F25" t="s">
        <v>7051</v>
      </c>
      <c r="G25" s="8" t="s">
        <v>7052</v>
      </c>
      <c r="H25" s="6" t="s">
        <v>7103</v>
      </c>
      <c r="I25" s="6" t="s">
        <v>7091</v>
      </c>
      <c r="J25" s="6"/>
      <c r="K25" s="6"/>
    </row>
    <row r="26" spans="1:11">
      <c r="A26" t="s">
        <v>6820</v>
      </c>
      <c r="B26" s="6" t="s">
        <v>7104</v>
      </c>
      <c r="C26" s="7" t="str">
        <f t="shared" ref="C26:C43" si="2">A26&amp;"_"&amp;B26</f>
        <v>Value_var_SetZero</v>
      </c>
      <c r="D26" s="6">
        <v>0.1</v>
      </c>
      <c r="E26" s="7" t="str">
        <f t="shared" ref="E26:E43" si="3">IF(I26="Bool","离散",IF(I26="Real","实型","整型"))</f>
        <v>离散</v>
      </c>
      <c r="F26" t="s">
        <v>7051</v>
      </c>
      <c r="G26" s="8" t="s">
        <v>7052</v>
      </c>
      <c r="H26" s="6" t="s">
        <v>7105</v>
      </c>
      <c r="I26" s="6" t="s">
        <v>7054</v>
      </c>
      <c r="J26" s="6"/>
      <c r="K26" s="6"/>
    </row>
    <row r="27" spans="1:11">
      <c r="A27" t="s">
        <v>6820</v>
      </c>
      <c r="B27" s="6" t="s">
        <v>7106</v>
      </c>
      <c r="C27" s="7" t="str">
        <f t="shared" si="2"/>
        <v>Value_var_SetAdj</v>
      </c>
      <c r="D27" s="6">
        <v>0.2</v>
      </c>
      <c r="E27" s="7" t="str">
        <f t="shared" si="3"/>
        <v>离散</v>
      </c>
      <c r="F27" t="s">
        <v>7051</v>
      </c>
      <c r="G27" s="8" t="s">
        <v>7052</v>
      </c>
      <c r="H27" s="6" t="s">
        <v>7107</v>
      </c>
      <c r="I27" s="6" t="s">
        <v>7054</v>
      </c>
      <c r="J27" s="6"/>
      <c r="K27" s="6"/>
    </row>
    <row r="28" spans="1:11">
      <c r="A28" t="s">
        <v>6820</v>
      </c>
      <c r="B28" s="6" t="s">
        <v>66</v>
      </c>
      <c r="C28" s="7" t="str">
        <f t="shared" si="2"/>
        <v>Value_var_HiALM</v>
      </c>
      <c r="D28" s="6">
        <v>0.5</v>
      </c>
      <c r="E28" s="7" t="str">
        <f t="shared" si="3"/>
        <v>离散</v>
      </c>
      <c r="F28" t="s">
        <v>7051</v>
      </c>
      <c r="G28" s="6" t="s">
        <v>158</v>
      </c>
      <c r="H28" s="6" t="s">
        <v>7108</v>
      </c>
      <c r="I28" s="6" t="s">
        <v>7054</v>
      </c>
      <c r="J28" s="6"/>
      <c r="K28" s="6"/>
    </row>
    <row r="29" spans="1:11">
      <c r="A29" t="s">
        <v>6820</v>
      </c>
      <c r="B29" s="6" t="s">
        <v>67</v>
      </c>
      <c r="C29" s="7" t="str">
        <f t="shared" si="2"/>
        <v>Value_var_LoALM</v>
      </c>
      <c r="D29" s="6">
        <v>0.6</v>
      </c>
      <c r="E29" s="7" t="str">
        <f t="shared" si="3"/>
        <v>离散</v>
      </c>
      <c r="F29" t="s">
        <v>7051</v>
      </c>
      <c r="G29" s="6" t="s">
        <v>158</v>
      </c>
      <c r="H29" s="6" t="s">
        <v>7109</v>
      </c>
      <c r="I29" s="6" t="s">
        <v>7054</v>
      </c>
      <c r="J29" s="6"/>
      <c r="K29" s="6"/>
    </row>
    <row r="30" spans="1:11">
      <c r="A30" t="s">
        <v>6820</v>
      </c>
      <c r="B30" s="6" t="s">
        <v>68</v>
      </c>
      <c r="C30" s="7" t="str">
        <f t="shared" si="2"/>
        <v>Value_var_HiHiALM</v>
      </c>
      <c r="D30" s="6">
        <v>0.7</v>
      </c>
      <c r="E30" s="7" t="str">
        <f t="shared" si="3"/>
        <v>离散</v>
      </c>
      <c r="F30" t="s">
        <v>7072</v>
      </c>
      <c r="G30" s="6" t="s">
        <v>158</v>
      </c>
      <c r="H30" s="6" t="s">
        <v>7110</v>
      </c>
      <c r="I30" s="6" t="s">
        <v>7054</v>
      </c>
      <c r="J30" s="6"/>
      <c r="K30" s="6"/>
    </row>
    <row r="31" spans="1:11">
      <c r="A31" t="s">
        <v>6820</v>
      </c>
      <c r="B31" s="6" t="s">
        <v>69</v>
      </c>
      <c r="C31" s="7" t="str">
        <f t="shared" si="2"/>
        <v>Value_var_LoLoALM</v>
      </c>
      <c r="D31" s="6">
        <v>1</v>
      </c>
      <c r="E31" s="7" t="str">
        <f t="shared" si="3"/>
        <v>离散</v>
      </c>
      <c r="F31" t="s">
        <v>7072</v>
      </c>
      <c r="G31" s="6" t="s">
        <v>158</v>
      </c>
      <c r="H31" s="6" t="s">
        <v>7111</v>
      </c>
      <c r="I31" s="6" t="s">
        <v>7054</v>
      </c>
      <c r="J31" s="6"/>
      <c r="K31" s="6"/>
    </row>
    <row r="32" spans="1:11">
      <c r="A32" t="s">
        <v>6820</v>
      </c>
      <c r="B32" s="6" t="s">
        <v>70</v>
      </c>
      <c r="C32" s="7" t="str">
        <f t="shared" si="2"/>
        <v>Value_var_LimALM</v>
      </c>
      <c r="D32" s="6">
        <v>1.1</v>
      </c>
      <c r="E32" s="7" t="str">
        <f t="shared" si="3"/>
        <v>离散</v>
      </c>
      <c r="F32" t="s">
        <v>7072</v>
      </c>
      <c r="G32" s="6" t="s">
        <v>158</v>
      </c>
      <c r="H32" s="6" t="s">
        <v>7112</v>
      </c>
      <c r="I32" s="6" t="s">
        <v>7054</v>
      </c>
      <c r="J32" s="6"/>
      <c r="K32" s="6"/>
    </row>
    <row r="33" spans="1:11">
      <c r="A33" t="s">
        <v>6820</v>
      </c>
      <c r="B33" s="6" t="s">
        <v>71</v>
      </c>
      <c r="C33" s="7" t="str">
        <f t="shared" si="2"/>
        <v>Value_var_LostALM</v>
      </c>
      <c r="D33" s="6">
        <v>1.2</v>
      </c>
      <c r="E33" s="7" t="str">
        <f t="shared" si="3"/>
        <v>离散</v>
      </c>
      <c r="F33" t="s">
        <v>7072</v>
      </c>
      <c r="G33" s="6" t="s">
        <v>158</v>
      </c>
      <c r="H33" s="6" t="s">
        <v>7113</v>
      </c>
      <c r="I33" s="6" t="s">
        <v>7054</v>
      </c>
      <c r="J33" s="6"/>
      <c r="K33" s="6"/>
    </row>
    <row r="34" spans="1:11">
      <c r="A34" t="s">
        <v>6820</v>
      </c>
      <c r="B34" s="6" t="s">
        <v>72</v>
      </c>
      <c r="C34" s="7" t="str">
        <f t="shared" si="2"/>
        <v>Value_var_Code</v>
      </c>
      <c r="D34" s="6">
        <v>2</v>
      </c>
      <c r="E34" s="7" t="str">
        <f t="shared" si="3"/>
        <v>整型</v>
      </c>
      <c r="F34" t="s">
        <v>7051</v>
      </c>
      <c r="G34" s="6" t="s">
        <v>158</v>
      </c>
      <c r="H34" s="6" t="s">
        <v>7114</v>
      </c>
      <c r="I34" s="6" t="s">
        <v>7086</v>
      </c>
      <c r="J34" s="6"/>
      <c r="K34" s="6"/>
    </row>
    <row r="35" spans="1:11">
      <c r="A35" t="s">
        <v>6820</v>
      </c>
      <c r="B35" s="6" t="s">
        <v>73</v>
      </c>
      <c r="C35" s="7" t="str">
        <f t="shared" si="2"/>
        <v>Value_var_Value</v>
      </c>
      <c r="D35" s="6">
        <v>6</v>
      </c>
      <c r="E35" s="7" t="str">
        <f t="shared" si="3"/>
        <v>实型</v>
      </c>
      <c r="F35" t="s">
        <v>7051</v>
      </c>
      <c r="G35" s="6" t="s">
        <v>158</v>
      </c>
      <c r="H35" s="6" t="s">
        <v>7115</v>
      </c>
      <c r="I35" s="6" t="s">
        <v>7091</v>
      </c>
      <c r="J35" s="6"/>
      <c r="K35" s="6"/>
    </row>
    <row r="36" spans="1:11">
      <c r="A36" t="s">
        <v>6820</v>
      </c>
      <c r="B36" s="6" t="s">
        <v>74</v>
      </c>
      <c r="C36" s="7" t="str">
        <f t="shared" si="2"/>
        <v>Value_var_Range</v>
      </c>
      <c r="D36" s="6">
        <v>10</v>
      </c>
      <c r="E36" s="7" t="str">
        <f t="shared" si="3"/>
        <v>实型</v>
      </c>
      <c r="F36" t="s">
        <v>7051</v>
      </c>
      <c r="G36" s="8" t="s">
        <v>7052</v>
      </c>
      <c r="H36" s="6" t="s">
        <v>7116</v>
      </c>
      <c r="I36" s="6" t="s">
        <v>7091</v>
      </c>
      <c r="J36" s="6"/>
      <c r="K36" s="6"/>
    </row>
    <row r="37" spans="1:11">
      <c r="A37" t="s">
        <v>6820</v>
      </c>
      <c r="B37" s="6" t="s">
        <v>75</v>
      </c>
      <c r="C37" s="7" t="str">
        <f t="shared" si="2"/>
        <v>Value_var_Hi</v>
      </c>
      <c r="D37" s="6">
        <v>14</v>
      </c>
      <c r="E37" s="7" t="str">
        <f t="shared" si="3"/>
        <v>实型</v>
      </c>
      <c r="F37" t="s">
        <v>7051</v>
      </c>
      <c r="G37" s="8" t="s">
        <v>7052</v>
      </c>
      <c r="H37" s="6" t="s">
        <v>7117</v>
      </c>
      <c r="I37" s="6" t="s">
        <v>7091</v>
      </c>
      <c r="J37" s="6"/>
      <c r="K37" s="6"/>
    </row>
    <row r="38" spans="1:11">
      <c r="A38" t="s">
        <v>6820</v>
      </c>
      <c r="B38" s="6" t="s">
        <v>76</v>
      </c>
      <c r="C38" s="7" t="str">
        <f t="shared" si="2"/>
        <v>Value_var_Lo</v>
      </c>
      <c r="D38" s="6">
        <v>18</v>
      </c>
      <c r="E38" s="7" t="str">
        <f t="shared" si="3"/>
        <v>实型</v>
      </c>
      <c r="F38" t="s">
        <v>7051</v>
      </c>
      <c r="G38" s="8" t="s">
        <v>7052</v>
      </c>
      <c r="H38" s="6" t="s">
        <v>7118</v>
      </c>
      <c r="I38" s="6" t="s">
        <v>7091</v>
      </c>
      <c r="J38" s="6"/>
      <c r="K38" s="6"/>
    </row>
    <row r="39" spans="1:11">
      <c r="A39" t="s">
        <v>6820</v>
      </c>
      <c r="B39" s="6" t="s">
        <v>77</v>
      </c>
      <c r="C39" s="7" t="str">
        <f t="shared" si="2"/>
        <v>Value_var_HiHi</v>
      </c>
      <c r="D39" s="6">
        <v>22</v>
      </c>
      <c r="E39" s="7" t="str">
        <f t="shared" si="3"/>
        <v>实型</v>
      </c>
      <c r="F39" t="s">
        <v>7051</v>
      </c>
      <c r="G39" s="8" t="s">
        <v>7052</v>
      </c>
      <c r="H39" s="6" t="s">
        <v>7119</v>
      </c>
      <c r="I39" s="6" t="s">
        <v>7091</v>
      </c>
      <c r="J39" s="6"/>
      <c r="K39" s="6"/>
    </row>
    <row r="40" spans="1:11">
      <c r="A40" t="s">
        <v>6820</v>
      </c>
      <c r="B40" s="6" t="s">
        <v>78</v>
      </c>
      <c r="C40" s="7" t="str">
        <f t="shared" si="2"/>
        <v>Value_var_LoLo</v>
      </c>
      <c r="D40" s="6">
        <v>26</v>
      </c>
      <c r="E40" s="7" t="str">
        <f t="shared" si="3"/>
        <v>实型</v>
      </c>
      <c r="F40" t="s">
        <v>7051</v>
      </c>
      <c r="G40" s="8" t="s">
        <v>7052</v>
      </c>
      <c r="H40" s="6" t="s">
        <v>7120</v>
      </c>
      <c r="I40" s="6" t="s">
        <v>7091</v>
      </c>
      <c r="J40" s="6"/>
      <c r="K40" s="6"/>
    </row>
    <row r="41" spans="1:11">
      <c r="A41" t="s">
        <v>6820</v>
      </c>
      <c r="B41" s="6" t="s">
        <v>7121</v>
      </c>
      <c r="C41" s="7" t="str">
        <f t="shared" si="2"/>
        <v>Value_var_AdjValue</v>
      </c>
      <c r="D41" s="6">
        <v>30</v>
      </c>
      <c r="E41" s="7" t="str">
        <f t="shared" si="3"/>
        <v>实型</v>
      </c>
      <c r="F41" t="s">
        <v>7051</v>
      </c>
      <c r="G41" s="8" t="s">
        <v>7052</v>
      </c>
      <c r="H41" s="6" t="s">
        <v>7122</v>
      </c>
      <c r="I41" s="6" t="s">
        <v>7091</v>
      </c>
      <c r="J41" s="6"/>
      <c r="K41" s="6"/>
    </row>
    <row r="42" spans="1:11">
      <c r="A42" t="s">
        <v>6820</v>
      </c>
      <c r="B42" s="6" t="s">
        <v>7123</v>
      </c>
      <c r="C42" s="7" t="str">
        <f t="shared" si="2"/>
        <v>Value_var_ZeroCode</v>
      </c>
      <c r="D42" s="6">
        <v>34</v>
      </c>
      <c r="E42" s="7" t="str">
        <f t="shared" si="3"/>
        <v>实型</v>
      </c>
      <c r="F42" t="s">
        <v>7051</v>
      </c>
      <c r="G42" s="8" t="s">
        <v>7052</v>
      </c>
      <c r="H42" s="6" t="s">
        <v>7124</v>
      </c>
      <c r="I42" s="6" t="s">
        <v>7091</v>
      </c>
      <c r="J42" s="6"/>
      <c r="K42" s="6"/>
    </row>
    <row r="43" spans="1:11">
      <c r="A43" t="s">
        <v>6820</v>
      </c>
      <c r="B43" s="6" t="s">
        <v>7125</v>
      </c>
      <c r="C43" s="7" t="str">
        <f t="shared" si="2"/>
        <v>Value_var_AdjCode</v>
      </c>
      <c r="D43" s="6">
        <v>38</v>
      </c>
      <c r="E43" s="7" t="str">
        <f t="shared" si="3"/>
        <v>实型</v>
      </c>
      <c r="F43" t="s">
        <v>7051</v>
      </c>
      <c r="G43" s="8" t="s">
        <v>7052</v>
      </c>
      <c r="H43" s="6" t="s">
        <v>7126</v>
      </c>
      <c r="I43" s="6" t="s">
        <v>7091</v>
      </c>
      <c r="J43" s="6"/>
      <c r="K43" s="6"/>
    </row>
    <row r="44" spans="1:9">
      <c r="A44" t="s">
        <v>6826</v>
      </c>
      <c r="B44" t="s">
        <v>7127</v>
      </c>
      <c r="C44" s="7" t="str">
        <f t="shared" ref="C44:C49" si="4">A44&amp;"_"&amp;B44</f>
        <v>Flow_var_ClearTotal</v>
      </c>
      <c r="D44">
        <v>0.299999999999997</v>
      </c>
      <c r="E44" s="7" t="str">
        <f t="shared" ref="E44:E49" si="5">IF(I44="Bool","离散",IF(I44="Real","实型","整型"))</f>
        <v>离散</v>
      </c>
      <c r="F44" t="s">
        <v>7051</v>
      </c>
      <c r="G44" s="8" t="s">
        <v>7052</v>
      </c>
      <c r="H44" t="s">
        <v>7128</v>
      </c>
      <c r="I44" t="s">
        <v>7054</v>
      </c>
    </row>
    <row r="45" spans="1:9">
      <c r="A45" t="s">
        <v>6826</v>
      </c>
      <c r="B45" t="s">
        <v>7129</v>
      </c>
      <c r="C45" s="7" t="str">
        <f t="shared" si="4"/>
        <v>Flow_var_MegFlowLost</v>
      </c>
      <c r="D45">
        <v>1.09999999999999</v>
      </c>
      <c r="E45" s="7" t="str">
        <f t="shared" si="5"/>
        <v>离散</v>
      </c>
      <c r="F45" t="s">
        <v>7072</v>
      </c>
      <c r="G45" s="6" t="s">
        <v>158</v>
      </c>
      <c r="H45" t="s">
        <v>7130</v>
      </c>
      <c r="I45" t="s">
        <v>7054</v>
      </c>
    </row>
    <row r="46" spans="1:9">
      <c r="A46" t="s">
        <v>6826</v>
      </c>
      <c r="B46" t="s">
        <v>7131</v>
      </c>
      <c r="C46" s="7" t="str">
        <f t="shared" si="4"/>
        <v>Flow_var_MegFlowCode</v>
      </c>
      <c r="D46">
        <v>2</v>
      </c>
      <c r="E46" s="7" t="str">
        <f t="shared" si="5"/>
        <v>整型</v>
      </c>
      <c r="F46" t="s">
        <v>7051</v>
      </c>
      <c r="G46" s="6" t="s">
        <v>158</v>
      </c>
      <c r="H46" t="s">
        <v>7132</v>
      </c>
      <c r="I46" t="s">
        <v>7086</v>
      </c>
    </row>
    <row r="47" spans="1:9">
      <c r="A47" t="s">
        <v>6826</v>
      </c>
      <c r="B47" t="s">
        <v>7133</v>
      </c>
      <c r="C47" s="7" t="str">
        <f t="shared" si="4"/>
        <v>Flow_var_TotalFlow</v>
      </c>
      <c r="D47">
        <v>26</v>
      </c>
      <c r="E47" s="7" t="str">
        <f t="shared" si="5"/>
        <v>实型</v>
      </c>
      <c r="F47" t="s">
        <v>7051</v>
      </c>
      <c r="G47" s="6" t="s">
        <v>158</v>
      </c>
      <c r="H47" t="s">
        <v>7134</v>
      </c>
      <c r="I47" t="s">
        <v>7091</v>
      </c>
    </row>
    <row r="48" spans="1:9">
      <c r="A48" t="s">
        <v>6826</v>
      </c>
      <c r="B48" t="s">
        <v>7135</v>
      </c>
      <c r="C48" s="7" t="str">
        <f t="shared" si="4"/>
        <v>Flow_var_MegFlow</v>
      </c>
      <c r="D48">
        <v>34</v>
      </c>
      <c r="E48" s="7" t="str">
        <f t="shared" si="5"/>
        <v>实型</v>
      </c>
      <c r="F48" t="s">
        <v>7051</v>
      </c>
      <c r="G48" s="6" t="s">
        <v>158</v>
      </c>
      <c r="H48" t="s">
        <v>7136</v>
      </c>
      <c r="I48" t="s">
        <v>7091</v>
      </c>
    </row>
    <row r="49" spans="1:9">
      <c r="A49" t="s">
        <v>6826</v>
      </c>
      <c r="B49" t="s">
        <v>7137</v>
      </c>
      <c r="C49" s="7" t="str">
        <f t="shared" si="4"/>
        <v>Flow_var_MegFlowRng</v>
      </c>
      <c r="D49">
        <v>46</v>
      </c>
      <c r="E49" s="7" t="str">
        <f t="shared" si="5"/>
        <v>实型</v>
      </c>
      <c r="F49" t="s">
        <v>7051</v>
      </c>
      <c r="G49" s="8" t="s">
        <v>7052</v>
      </c>
      <c r="H49" t="s">
        <v>7138</v>
      </c>
      <c r="I49" t="s">
        <v>7091</v>
      </c>
    </row>
    <row r="50" spans="1:10">
      <c r="A50" t="s">
        <v>6847</v>
      </c>
      <c r="B50" s="1" t="s">
        <v>7139</v>
      </c>
      <c r="C50" s="7" t="str">
        <f t="shared" ref="C50:C57" si="6">A50&amp;"_"&amp;B50</f>
        <v>Pump_struct_Pump_Enable</v>
      </c>
      <c r="D50" s="1">
        <v>0</v>
      </c>
      <c r="E50" s="7" t="str">
        <f t="shared" ref="E50:E57" si="7">IF(I50="Bool","离散",IF(I50="Real","实型","整型"))</f>
        <v>离散</v>
      </c>
      <c r="F50" t="s">
        <v>7051</v>
      </c>
      <c r="G50" s="8" t="s">
        <v>7052</v>
      </c>
      <c r="H50" s="1" t="s">
        <v>7140</v>
      </c>
      <c r="I50" t="s">
        <v>7054</v>
      </c>
      <c r="J50" t="str">
        <f>"Pump_"&amp;B50</f>
        <v>Pump_Pump_Enable</v>
      </c>
    </row>
    <row r="51" spans="1:10">
      <c r="A51" t="s">
        <v>6847</v>
      </c>
      <c r="B51" s="1" t="s">
        <v>7141</v>
      </c>
      <c r="C51" s="7" t="str">
        <f t="shared" si="6"/>
        <v>Pump_struct_Pump_ON_OFF</v>
      </c>
      <c r="D51" s="1">
        <v>0.5</v>
      </c>
      <c r="E51" s="7" t="str">
        <f t="shared" si="7"/>
        <v>离散</v>
      </c>
      <c r="F51" t="s">
        <v>7051</v>
      </c>
      <c r="G51" s="8" t="s">
        <v>7052</v>
      </c>
      <c r="H51" s="1" t="s">
        <v>7142</v>
      </c>
      <c r="I51" t="s">
        <v>7054</v>
      </c>
      <c r="J51" t="str">
        <f t="shared" ref="J51:J57" si="8">"Pump_"&amp;B51</f>
        <v>Pump_Pump_ON_OFF</v>
      </c>
    </row>
    <row r="52" spans="1:10">
      <c r="A52" t="s">
        <v>6847</v>
      </c>
      <c r="B52" s="1" t="s">
        <v>7143</v>
      </c>
      <c r="C52" s="7" t="str">
        <f t="shared" si="6"/>
        <v>Pump_struct_Pump_Loc_Rem</v>
      </c>
      <c r="D52" s="1">
        <v>1</v>
      </c>
      <c r="E52" s="7" t="str">
        <f t="shared" si="7"/>
        <v>离散</v>
      </c>
      <c r="F52" t="s">
        <v>7051</v>
      </c>
      <c r="G52" s="6" t="s">
        <v>158</v>
      </c>
      <c r="H52" s="1" t="s">
        <v>7144</v>
      </c>
      <c r="I52" t="s">
        <v>7054</v>
      </c>
      <c r="J52" t="str">
        <f t="shared" si="8"/>
        <v>Pump_Pump_Loc_Rem</v>
      </c>
    </row>
    <row r="53" spans="1:10">
      <c r="A53" t="s">
        <v>6847</v>
      </c>
      <c r="B53" s="1" t="s">
        <v>7145</v>
      </c>
      <c r="C53" s="7" t="str">
        <f t="shared" si="6"/>
        <v>Pump_struct_Pump_Pump</v>
      </c>
      <c r="D53" s="1">
        <v>1.1</v>
      </c>
      <c r="E53" s="7" t="str">
        <f t="shared" si="7"/>
        <v>离散</v>
      </c>
      <c r="F53" t="s">
        <v>7051</v>
      </c>
      <c r="G53" s="6" t="s">
        <v>158</v>
      </c>
      <c r="H53" s="1" t="s">
        <v>7146</v>
      </c>
      <c r="I53" t="s">
        <v>7054</v>
      </c>
      <c r="J53" t="str">
        <f t="shared" si="8"/>
        <v>Pump_Pump_Pump</v>
      </c>
    </row>
    <row r="54" spans="1:10">
      <c r="A54" t="s">
        <v>6847</v>
      </c>
      <c r="B54" s="1" t="s">
        <v>7147</v>
      </c>
      <c r="C54" s="7" t="str">
        <f t="shared" si="6"/>
        <v>Pump_struct_Pump_PumpFault</v>
      </c>
      <c r="D54" s="1">
        <v>1.5</v>
      </c>
      <c r="E54" s="7" t="str">
        <f t="shared" si="7"/>
        <v>离散</v>
      </c>
      <c r="F54" t="s">
        <v>7072</v>
      </c>
      <c r="G54" s="6" t="s">
        <v>158</v>
      </c>
      <c r="H54" s="1" t="s">
        <v>7148</v>
      </c>
      <c r="I54" t="s">
        <v>7054</v>
      </c>
      <c r="J54" t="str">
        <f t="shared" si="8"/>
        <v>Pump_Pump_PumpFault</v>
      </c>
    </row>
    <row r="55" spans="1:10">
      <c r="A55" t="s">
        <v>6847</v>
      </c>
      <c r="B55" s="1" t="s">
        <v>7149</v>
      </c>
      <c r="C55" s="7" t="str">
        <f t="shared" si="6"/>
        <v>Pump_struct_Pump_Dry_GrindingALM</v>
      </c>
      <c r="D55" s="1">
        <v>2.1</v>
      </c>
      <c r="E55" s="7" t="str">
        <f t="shared" si="7"/>
        <v>离散</v>
      </c>
      <c r="F55" t="s">
        <v>7072</v>
      </c>
      <c r="G55" s="6" t="s">
        <v>158</v>
      </c>
      <c r="H55" s="1" t="s">
        <v>7150</v>
      </c>
      <c r="I55" t="s">
        <v>7054</v>
      </c>
      <c r="J55" t="str">
        <f t="shared" si="8"/>
        <v>Pump_Pump_Dry_GrindingALM</v>
      </c>
    </row>
    <row r="56" spans="1:10">
      <c r="A56" t="s">
        <v>6847</v>
      </c>
      <c r="B56" s="1" t="s">
        <v>7151</v>
      </c>
      <c r="C56" s="7" t="str">
        <f t="shared" si="6"/>
        <v>Pump_struct_Pump_Fan</v>
      </c>
      <c r="D56" s="1">
        <v>1.2</v>
      </c>
      <c r="E56" s="7" t="str">
        <f t="shared" si="7"/>
        <v>离散</v>
      </c>
      <c r="F56" t="s">
        <v>7051</v>
      </c>
      <c r="G56" s="6" t="s">
        <v>158</v>
      </c>
      <c r="H56" s="1" t="s">
        <v>7152</v>
      </c>
      <c r="I56" t="s">
        <v>7054</v>
      </c>
      <c r="J56" t="str">
        <f t="shared" si="8"/>
        <v>Pump_Pump_Fan</v>
      </c>
    </row>
    <row r="57" spans="1:10">
      <c r="A57" t="s">
        <v>6847</v>
      </c>
      <c r="B57" s="1" t="s">
        <v>7153</v>
      </c>
      <c r="C57" s="7" t="str">
        <f t="shared" si="6"/>
        <v>Pump_struct_Pump_Fan_OL</v>
      </c>
      <c r="D57" s="1">
        <v>1.6</v>
      </c>
      <c r="E57" s="7" t="str">
        <f t="shared" si="7"/>
        <v>离散</v>
      </c>
      <c r="F57" t="s">
        <v>7072</v>
      </c>
      <c r="G57" s="6" t="s">
        <v>158</v>
      </c>
      <c r="H57" s="1" t="s">
        <v>7154</v>
      </c>
      <c r="I57" t="s">
        <v>7054</v>
      </c>
      <c r="J57" t="str">
        <f t="shared" si="8"/>
        <v>Pump_Pump_Fan_OL</v>
      </c>
    </row>
    <row r="58" spans="1:12">
      <c r="A58" t="s">
        <v>6847</v>
      </c>
      <c r="B58" s="1" t="s">
        <v>7155</v>
      </c>
      <c r="C58" s="7" t="str">
        <f t="shared" ref="C58:C91" si="9">A58&amp;"_"&amp;B58</f>
        <v>Pump_struct_PID_Auto</v>
      </c>
      <c r="D58" s="1">
        <v>4.2</v>
      </c>
      <c r="E58" s="7" t="str">
        <f t="shared" ref="E58:E102" si="10">IF(I58="Bool","离散",IF(I58="Real","实型","整型"))</f>
        <v>离散</v>
      </c>
      <c r="F58" t="s">
        <v>7051</v>
      </c>
      <c r="G58" s="8" t="s">
        <v>7052</v>
      </c>
      <c r="H58" t="s">
        <v>7156</v>
      </c>
      <c r="I58" t="s">
        <v>7054</v>
      </c>
      <c r="L58" s="1"/>
    </row>
    <row r="59" spans="1:12">
      <c r="A59" t="s">
        <v>6847</v>
      </c>
      <c r="B59" s="1" t="s">
        <v>7157</v>
      </c>
      <c r="C59" s="7" t="str">
        <f t="shared" si="9"/>
        <v>Pump_struct_PID_SpdUp</v>
      </c>
      <c r="D59" s="1">
        <v>4.6</v>
      </c>
      <c r="E59" s="7" t="str">
        <f t="shared" si="10"/>
        <v>离散</v>
      </c>
      <c r="F59" t="s">
        <v>7051</v>
      </c>
      <c r="G59" s="8" t="s">
        <v>7052</v>
      </c>
      <c r="H59" t="s">
        <v>7158</v>
      </c>
      <c r="I59" t="s">
        <v>7054</v>
      </c>
      <c r="L59" s="1"/>
    </row>
    <row r="60" spans="1:12">
      <c r="A60" t="s">
        <v>6847</v>
      </c>
      <c r="B60" s="1" t="s">
        <v>7159</v>
      </c>
      <c r="C60" s="7" t="str">
        <f t="shared" si="9"/>
        <v>Pump_struct_PID_SpdDown</v>
      </c>
      <c r="D60" s="1">
        <v>4.7</v>
      </c>
      <c r="E60" s="7" t="str">
        <f t="shared" si="10"/>
        <v>离散</v>
      </c>
      <c r="F60" t="s">
        <v>7051</v>
      </c>
      <c r="G60" s="8" t="s">
        <v>7052</v>
      </c>
      <c r="H60" t="s">
        <v>7160</v>
      </c>
      <c r="I60" t="s">
        <v>7054</v>
      </c>
      <c r="L60" s="1"/>
    </row>
    <row r="61" spans="1:12">
      <c r="A61" t="s">
        <v>6847</v>
      </c>
      <c r="B61" s="1" t="s">
        <v>7161</v>
      </c>
      <c r="C61" s="7" t="str">
        <f t="shared" si="9"/>
        <v>Pump_struct_PID_Tcy</v>
      </c>
      <c r="D61" s="1">
        <v>6</v>
      </c>
      <c r="E61" s="7" t="str">
        <f t="shared" si="10"/>
        <v>整型</v>
      </c>
      <c r="F61" t="s">
        <v>7051</v>
      </c>
      <c r="G61" s="8" t="s">
        <v>7052</v>
      </c>
      <c r="H61" t="s">
        <v>7162</v>
      </c>
      <c r="I61" t="s">
        <v>7086</v>
      </c>
      <c r="L61" s="1"/>
    </row>
    <row r="62" spans="1:12">
      <c r="A62" t="s">
        <v>6847</v>
      </c>
      <c r="B62" s="1" t="s">
        <v>7163</v>
      </c>
      <c r="C62" s="7" t="str">
        <f t="shared" si="9"/>
        <v>Pump_struct_PID_StartDelay</v>
      </c>
      <c r="D62" s="1">
        <v>8</v>
      </c>
      <c r="E62" s="7" t="str">
        <f t="shared" si="10"/>
        <v>整型</v>
      </c>
      <c r="F62" t="s">
        <v>7051</v>
      </c>
      <c r="G62" s="8" t="s">
        <v>7052</v>
      </c>
      <c r="H62" t="s">
        <v>7164</v>
      </c>
      <c r="I62" t="s">
        <v>7086</v>
      </c>
      <c r="L62" s="1"/>
    </row>
    <row r="63" spans="1:12">
      <c r="A63" t="s">
        <v>6847</v>
      </c>
      <c r="B63" s="1" t="s">
        <v>7165</v>
      </c>
      <c r="C63" s="7" t="str">
        <f t="shared" si="9"/>
        <v>Pump_struct_PID_SetFRQ_Code</v>
      </c>
      <c r="D63" s="1">
        <v>60</v>
      </c>
      <c r="E63" s="7" t="str">
        <f t="shared" si="10"/>
        <v>整型</v>
      </c>
      <c r="F63" t="s">
        <v>7051</v>
      </c>
      <c r="G63" s="6" t="s">
        <v>158</v>
      </c>
      <c r="H63" t="s">
        <v>7166</v>
      </c>
      <c r="I63" t="s">
        <v>7086</v>
      </c>
      <c r="L63" s="1"/>
    </row>
    <row r="64" spans="1:12">
      <c r="A64" t="s">
        <v>6847</v>
      </c>
      <c r="B64" s="1" t="s">
        <v>7167</v>
      </c>
      <c r="C64" s="7" t="str">
        <f t="shared" si="9"/>
        <v>Pump_struct_PID_ActFRQ_Code</v>
      </c>
      <c r="D64" s="1">
        <v>110</v>
      </c>
      <c r="E64" s="7" t="str">
        <f t="shared" si="10"/>
        <v>整型</v>
      </c>
      <c r="F64" t="s">
        <v>7051</v>
      </c>
      <c r="G64" s="6" t="s">
        <v>158</v>
      </c>
      <c r="H64" t="s">
        <v>7168</v>
      </c>
      <c r="I64" t="s">
        <v>7086</v>
      </c>
      <c r="L64" s="1"/>
    </row>
    <row r="65" spans="1:12">
      <c r="A65" t="s">
        <v>6847</v>
      </c>
      <c r="B65" s="1" t="s">
        <v>7169</v>
      </c>
      <c r="C65" s="7" t="str">
        <f t="shared" si="9"/>
        <v>Pump_struct_PID_UnlockDelay</v>
      </c>
      <c r="D65" s="1">
        <v>10</v>
      </c>
      <c r="E65" s="7" t="str">
        <f t="shared" si="10"/>
        <v>整型</v>
      </c>
      <c r="F65" t="s">
        <v>7051</v>
      </c>
      <c r="G65" s="8" t="s">
        <v>7052</v>
      </c>
      <c r="H65" t="s">
        <v>7170</v>
      </c>
      <c r="I65" t="s">
        <v>7086</v>
      </c>
      <c r="L65" s="1"/>
    </row>
    <row r="66" spans="1:12">
      <c r="A66" t="s">
        <v>6847</v>
      </c>
      <c r="B66" s="1" t="s">
        <v>7171</v>
      </c>
      <c r="C66" s="7" t="str">
        <f t="shared" si="9"/>
        <v>Pump_struct_PID_DF</v>
      </c>
      <c r="D66" s="1">
        <v>18</v>
      </c>
      <c r="E66" s="7" t="str">
        <f t="shared" si="10"/>
        <v>实型</v>
      </c>
      <c r="F66" t="s">
        <v>7051</v>
      </c>
      <c r="G66" s="8" t="s">
        <v>7052</v>
      </c>
      <c r="H66" t="s">
        <v>7172</v>
      </c>
      <c r="I66" t="s">
        <v>7091</v>
      </c>
      <c r="L66" s="1"/>
    </row>
    <row r="67" spans="1:12">
      <c r="A67" t="s">
        <v>6847</v>
      </c>
      <c r="B67" s="1" t="s">
        <v>7173</v>
      </c>
      <c r="C67" s="7" t="str">
        <f t="shared" si="9"/>
        <v>Pump_struct_PID_Kp</v>
      </c>
      <c r="D67" s="1">
        <v>22</v>
      </c>
      <c r="E67" s="7" t="str">
        <f t="shared" si="10"/>
        <v>实型</v>
      </c>
      <c r="F67" t="s">
        <v>7051</v>
      </c>
      <c r="G67" s="8" t="s">
        <v>7052</v>
      </c>
      <c r="H67" t="s">
        <v>7174</v>
      </c>
      <c r="I67" t="s">
        <v>7091</v>
      </c>
      <c r="L67" s="1"/>
    </row>
    <row r="68" spans="1:12">
      <c r="A68" t="s">
        <v>6847</v>
      </c>
      <c r="B68" s="1" t="s">
        <v>7175</v>
      </c>
      <c r="C68" s="7" t="str">
        <f t="shared" si="9"/>
        <v>Pump_struct_PID_Ki</v>
      </c>
      <c r="D68" s="1">
        <v>26</v>
      </c>
      <c r="E68" s="7" t="str">
        <f t="shared" si="10"/>
        <v>实型</v>
      </c>
      <c r="F68" t="s">
        <v>7051</v>
      </c>
      <c r="G68" s="8" t="s">
        <v>7052</v>
      </c>
      <c r="H68" t="s">
        <v>7176</v>
      </c>
      <c r="I68" t="s">
        <v>7091</v>
      </c>
      <c r="L68" s="1"/>
    </row>
    <row r="69" spans="1:12">
      <c r="A69" t="s">
        <v>6847</v>
      </c>
      <c r="B69" s="1" t="s">
        <v>7177</v>
      </c>
      <c r="C69" s="7" t="str">
        <f t="shared" si="9"/>
        <v>Pump_struct_PID_AutoStep</v>
      </c>
      <c r="D69" s="1">
        <v>30</v>
      </c>
      <c r="E69" s="7" t="str">
        <f t="shared" si="10"/>
        <v>实型</v>
      </c>
      <c r="F69" t="s">
        <v>7051</v>
      </c>
      <c r="G69" s="8" t="s">
        <v>7052</v>
      </c>
      <c r="H69" t="s">
        <v>7178</v>
      </c>
      <c r="I69" t="s">
        <v>7091</v>
      </c>
      <c r="L69" s="1"/>
    </row>
    <row r="70" spans="1:12">
      <c r="A70" t="s">
        <v>6847</v>
      </c>
      <c r="B70" s="1" t="s">
        <v>7179</v>
      </c>
      <c r="C70" s="7" t="str">
        <f t="shared" si="9"/>
        <v>Pump_struct_PID_HandStep</v>
      </c>
      <c r="D70" s="1">
        <v>34</v>
      </c>
      <c r="E70" s="7" t="str">
        <f t="shared" si="10"/>
        <v>实型</v>
      </c>
      <c r="F70" t="s">
        <v>7051</v>
      </c>
      <c r="G70" s="8" t="s">
        <v>7052</v>
      </c>
      <c r="H70" t="s">
        <v>7180</v>
      </c>
      <c r="I70" t="s">
        <v>7091</v>
      </c>
      <c r="L70" s="1"/>
    </row>
    <row r="71" spans="1:12">
      <c r="A71" t="s">
        <v>6847</v>
      </c>
      <c r="B71" s="1" t="s">
        <v>7181</v>
      </c>
      <c r="C71" s="7" t="str">
        <f t="shared" si="9"/>
        <v>Pump_struct_PID_StartFRQ</v>
      </c>
      <c r="D71" s="1">
        <v>38</v>
      </c>
      <c r="E71" s="7" t="str">
        <f t="shared" si="10"/>
        <v>实型</v>
      </c>
      <c r="F71" t="s">
        <v>7051</v>
      </c>
      <c r="G71" s="8" t="s">
        <v>7052</v>
      </c>
      <c r="H71" t="s">
        <v>7182</v>
      </c>
      <c r="I71" t="s">
        <v>7091</v>
      </c>
      <c r="L71" s="1"/>
    </row>
    <row r="72" spans="1:12">
      <c r="A72" t="s">
        <v>6847</v>
      </c>
      <c r="B72" s="1" t="s">
        <v>7183</v>
      </c>
      <c r="C72" s="7" t="str">
        <f t="shared" si="9"/>
        <v>Pump_struct_PID_SetFRQ</v>
      </c>
      <c r="D72" s="1">
        <v>64</v>
      </c>
      <c r="E72" s="7" t="str">
        <f t="shared" si="10"/>
        <v>实型</v>
      </c>
      <c r="F72" t="s">
        <v>7051</v>
      </c>
      <c r="G72" s="6" t="s">
        <v>158</v>
      </c>
      <c r="H72" t="s">
        <v>7184</v>
      </c>
      <c r="I72" t="s">
        <v>7091</v>
      </c>
      <c r="L72" s="1"/>
    </row>
    <row r="73" spans="1:12">
      <c r="A73" t="s">
        <v>6847</v>
      </c>
      <c r="B73" s="1" t="s">
        <v>7185</v>
      </c>
      <c r="C73" s="7" t="str">
        <f t="shared" si="9"/>
        <v>Pump_struct_PID_ActFRQ</v>
      </c>
      <c r="D73" s="1">
        <v>114</v>
      </c>
      <c r="E73" s="7" t="str">
        <f t="shared" si="10"/>
        <v>实型</v>
      </c>
      <c r="F73" t="s">
        <v>7051</v>
      </c>
      <c r="G73" s="6" t="s">
        <v>158</v>
      </c>
      <c r="H73" t="s">
        <v>7186</v>
      </c>
      <c r="I73" t="s">
        <v>7091</v>
      </c>
      <c r="L73" s="1"/>
    </row>
    <row r="74" spans="1:12">
      <c r="A74" t="s">
        <v>6847</v>
      </c>
      <c r="B74" s="1" t="s">
        <v>7187</v>
      </c>
      <c r="C74" s="7" t="str">
        <f t="shared" si="9"/>
        <v>Pump_struct_PID_SetFRQ_Range</v>
      </c>
      <c r="D74" s="1">
        <v>68</v>
      </c>
      <c r="E74" s="7" t="str">
        <f t="shared" si="10"/>
        <v>实型</v>
      </c>
      <c r="F74" t="s">
        <v>7051</v>
      </c>
      <c r="G74" s="8" t="s">
        <v>7052</v>
      </c>
      <c r="H74" t="s">
        <v>7188</v>
      </c>
      <c r="I74" t="s">
        <v>7091</v>
      </c>
      <c r="L74" s="1"/>
    </row>
    <row r="75" spans="1:12">
      <c r="A75" t="s">
        <v>6847</v>
      </c>
      <c r="B75" s="1" t="s">
        <v>7189</v>
      </c>
      <c r="C75" s="7" t="str">
        <f t="shared" si="9"/>
        <v>Pump_struct_PID_ActFRQ_Range</v>
      </c>
      <c r="D75" s="1">
        <v>118</v>
      </c>
      <c r="E75" s="7" t="str">
        <f t="shared" si="10"/>
        <v>实型</v>
      </c>
      <c r="F75" t="s">
        <v>7051</v>
      </c>
      <c r="G75" s="8" t="s">
        <v>7052</v>
      </c>
      <c r="H75" t="s">
        <v>7190</v>
      </c>
      <c r="I75" t="s">
        <v>7091</v>
      </c>
      <c r="L75" s="1"/>
    </row>
    <row r="76" spans="1:9">
      <c r="A76" t="s">
        <v>6847</v>
      </c>
      <c r="B76" t="s">
        <v>7191</v>
      </c>
      <c r="C76" s="7" t="str">
        <f t="shared" si="9"/>
        <v>Pump_struct_Press_LoALM</v>
      </c>
      <c r="D76">
        <v>158</v>
      </c>
      <c r="E76" s="7" t="str">
        <f t="shared" si="10"/>
        <v>离散</v>
      </c>
      <c r="F76" t="s">
        <v>7072</v>
      </c>
      <c r="G76" s="6" t="s">
        <v>158</v>
      </c>
      <c r="H76" t="s">
        <v>7192</v>
      </c>
      <c r="I76" t="s">
        <v>7054</v>
      </c>
    </row>
    <row r="77" spans="1:9">
      <c r="A77" t="s">
        <v>6847</v>
      </c>
      <c r="B77" t="s">
        <v>7193</v>
      </c>
      <c r="C77" s="7" t="str">
        <f t="shared" si="9"/>
        <v>Pump_struct_Press_HiALM</v>
      </c>
      <c r="D77">
        <v>158.1</v>
      </c>
      <c r="E77" s="7" t="str">
        <f t="shared" si="10"/>
        <v>离散</v>
      </c>
      <c r="F77" t="s">
        <v>7072</v>
      </c>
      <c r="G77" s="6" t="s">
        <v>158</v>
      </c>
      <c r="H77" t="s">
        <v>7194</v>
      </c>
      <c r="I77" t="s">
        <v>7054</v>
      </c>
    </row>
    <row r="78" spans="1:12">
      <c r="A78" t="s">
        <v>6855</v>
      </c>
      <c r="B78" s="1" t="s">
        <v>7061</v>
      </c>
      <c r="C78" s="7" t="str">
        <f t="shared" si="9"/>
        <v>PID_var_Auto</v>
      </c>
      <c r="D78" s="1">
        <v>0.2</v>
      </c>
      <c r="E78" s="7" t="str">
        <f t="shared" si="10"/>
        <v>离散</v>
      </c>
      <c r="F78" t="s">
        <v>7051</v>
      </c>
      <c r="G78" s="8" t="s">
        <v>7052</v>
      </c>
      <c r="H78" t="s">
        <v>7156</v>
      </c>
      <c r="I78" t="s">
        <v>7054</v>
      </c>
      <c r="J78">
        <f>D78-4</f>
        <v>-3.8</v>
      </c>
      <c r="L78" s="1"/>
    </row>
    <row r="79" spans="1:12">
      <c r="A79" t="s">
        <v>6855</v>
      </c>
      <c r="B79" s="1" t="s">
        <v>7195</v>
      </c>
      <c r="C79" s="7" t="str">
        <f t="shared" si="9"/>
        <v>PID_var_SpdUp</v>
      </c>
      <c r="D79" s="1">
        <v>0.6</v>
      </c>
      <c r="E79" s="7" t="str">
        <f t="shared" si="10"/>
        <v>离散</v>
      </c>
      <c r="F79" t="s">
        <v>7051</v>
      </c>
      <c r="G79" s="8" t="s">
        <v>7052</v>
      </c>
      <c r="H79" t="s">
        <v>7158</v>
      </c>
      <c r="I79" t="s">
        <v>7054</v>
      </c>
      <c r="J79">
        <f>D79-4</f>
        <v>-3.4</v>
      </c>
      <c r="L79" s="1"/>
    </row>
    <row r="80" spans="1:12">
      <c r="A80" t="s">
        <v>6855</v>
      </c>
      <c r="B80" s="1" t="s">
        <v>7196</v>
      </c>
      <c r="C80" s="7" t="str">
        <f t="shared" si="9"/>
        <v>PID_var_SpdDown</v>
      </c>
      <c r="D80" s="1">
        <v>0.7</v>
      </c>
      <c r="E80" s="7" t="str">
        <f t="shared" si="10"/>
        <v>离散</v>
      </c>
      <c r="F80" t="s">
        <v>7051</v>
      </c>
      <c r="G80" s="8" t="s">
        <v>7052</v>
      </c>
      <c r="H80" t="s">
        <v>7160</v>
      </c>
      <c r="I80" t="s">
        <v>7054</v>
      </c>
      <c r="J80">
        <f>D80-4</f>
        <v>-3.3</v>
      </c>
      <c r="L80" s="1"/>
    </row>
    <row r="81" spans="1:12">
      <c r="A81" t="s">
        <v>6855</v>
      </c>
      <c r="B81" s="1" t="s">
        <v>7197</v>
      </c>
      <c r="C81" s="7" t="str">
        <f t="shared" si="9"/>
        <v>PID_var_Tcy</v>
      </c>
      <c r="D81" s="1">
        <v>2</v>
      </c>
      <c r="E81" s="7" t="str">
        <f t="shared" si="10"/>
        <v>整型</v>
      </c>
      <c r="F81" t="s">
        <v>7051</v>
      </c>
      <c r="G81" s="8" t="s">
        <v>7052</v>
      </c>
      <c r="H81" t="s">
        <v>7162</v>
      </c>
      <c r="I81" t="s">
        <v>7086</v>
      </c>
      <c r="J81">
        <f>D81-4</f>
        <v>-2</v>
      </c>
      <c r="L81" s="1"/>
    </row>
    <row r="82" spans="1:12">
      <c r="A82" t="s">
        <v>6855</v>
      </c>
      <c r="B82" s="1" t="s">
        <v>7198</v>
      </c>
      <c r="C82" s="7" t="str">
        <f t="shared" si="9"/>
        <v>PID_var_StartDelay</v>
      </c>
      <c r="D82" s="1">
        <v>4</v>
      </c>
      <c r="E82" s="7" t="str">
        <f t="shared" si="10"/>
        <v>整型</v>
      </c>
      <c r="F82" t="s">
        <v>7051</v>
      </c>
      <c r="G82" s="8" t="s">
        <v>7052</v>
      </c>
      <c r="H82" t="s">
        <v>7164</v>
      </c>
      <c r="I82" t="s">
        <v>7086</v>
      </c>
      <c r="J82">
        <f>D82-4</f>
        <v>0</v>
      </c>
      <c r="L82" s="1"/>
    </row>
    <row r="83" spans="1:12">
      <c r="A83" t="s">
        <v>6855</v>
      </c>
      <c r="B83" s="1" t="s">
        <v>7199</v>
      </c>
      <c r="C83" s="7" t="str">
        <f t="shared" si="9"/>
        <v>PID_var_UnlockDelay</v>
      </c>
      <c r="D83" s="1">
        <v>6</v>
      </c>
      <c r="E83" s="7" t="str">
        <f t="shared" si="10"/>
        <v>整型</v>
      </c>
      <c r="F83" t="s">
        <v>7051</v>
      </c>
      <c r="G83" s="8" t="s">
        <v>7052</v>
      </c>
      <c r="H83" t="s">
        <v>7170</v>
      </c>
      <c r="I83" t="s">
        <v>7086</v>
      </c>
      <c r="J83">
        <f t="shared" ref="J83:J90" si="11">D83-4</f>
        <v>2</v>
      </c>
      <c r="L83" s="1"/>
    </row>
    <row r="84" spans="1:12">
      <c r="A84" t="s">
        <v>6855</v>
      </c>
      <c r="B84" s="1" t="s">
        <v>7200</v>
      </c>
      <c r="C84" s="7" t="str">
        <f t="shared" si="9"/>
        <v>PID_var_DF</v>
      </c>
      <c r="D84" s="1">
        <v>14</v>
      </c>
      <c r="E84" s="7" t="str">
        <f t="shared" si="10"/>
        <v>实型</v>
      </c>
      <c r="F84" t="s">
        <v>7051</v>
      </c>
      <c r="G84" s="8" t="s">
        <v>7052</v>
      </c>
      <c r="H84" t="s">
        <v>7172</v>
      </c>
      <c r="I84" t="s">
        <v>7091</v>
      </c>
      <c r="J84">
        <f t="shared" si="11"/>
        <v>10</v>
      </c>
      <c r="L84" s="1"/>
    </row>
    <row r="85" spans="1:12">
      <c r="A85" t="s">
        <v>6855</v>
      </c>
      <c r="B85" s="1" t="s">
        <v>7201</v>
      </c>
      <c r="C85" s="7" t="str">
        <f t="shared" si="9"/>
        <v>PID_var_Kp</v>
      </c>
      <c r="D85" s="1">
        <v>18</v>
      </c>
      <c r="E85" s="7" t="str">
        <f t="shared" si="10"/>
        <v>实型</v>
      </c>
      <c r="F85" t="s">
        <v>7051</v>
      </c>
      <c r="G85" s="8" t="s">
        <v>7052</v>
      </c>
      <c r="H85" t="s">
        <v>7174</v>
      </c>
      <c r="I85" t="s">
        <v>7091</v>
      </c>
      <c r="J85">
        <f t="shared" si="11"/>
        <v>14</v>
      </c>
      <c r="L85" s="1"/>
    </row>
    <row r="86" spans="1:12">
      <c r="A86" t="s">
        <v>6855</v>
      </c>
      <c r="B86" s="1" t="s">
        <v>7202</v>
      </c>
      <c r="C86" s="7" t="str">
        <f t="shared" si="9"/>
        <v>PID_var_Ki</v>
      </c>
      <c r="D86" s="1">
        <v>22</v>
      </c>
      <c r="E86" s="7" t="str">
        <f t="shared" si="10"/>
        <v>实型</v>
      </c>
      <c r="F86" t="s">
        <v>7051</v>
      </c>
      <c r="G86" s="8" t="s">
        <v>7052</v>
      </c>
      <c r="H86" t="s">
        <v>7176</v>
      </c>
      <c r="I86" t="s">
        <v>7091</v>
      </c>
      <c r="J86">
        <f t="shared" si="11"/>
        <v>18</v>
      </c>
      <c r="L86" s="1"/>
    </row>
    <row r="87" spans="1:12">
      <c r="A87" t="s">
        <v>6855</v>
      </c>
      <c r="B87" s="1" t="s">
        <v>7203</v>
      </c>
      <c r="C87" s="7" t="str">
        <f t="shared" si="9"/>
        <v>PID_var_AutoStep</v>
      </c>
      <c r="D87" s="1">
        <v>26</v>
      </c>
      <c r="E87" s="7" t="str">
        <f t="shared" si="10"/>
        <v>实型</v>
      </c>
      <c r="F87" t="s">
        <v>7051</v>
      </c>
      <c r="G87" s="8" t="s">
        <v>7052</v>
      </c>
      <c r="H87" t="s">
        <v>7178</v>
      </c>
      <c r="I87" t="s">
        <v>7091</v>
      </c>
      <c r="J87">
        <f t="shared" si="11"/>
        <v>22</v>
      </c>
      <c r="L87" s="1"/>
    </row>
    <row r="88" spans="1:12">
      <c r="A88" t="s">
        <v>6855</v>
      </c>
      <c r="B88" s="1" t="s">
        <v>7204</v>
      </c>
      <c r="C88" s="7" t="str">
        <f t="shared" si="9"/>
        <v>PID_var_HandStep</v>
      </c>
      <c r="D88" s="1">
        <v>30</v>
      </c>
      <c r="E88" s="7" t="str">
        <f t="shared" si="10"/>
        <v>实型</v>
      </c>
      <c r="F88" t="s">
        <v>7051</v>
      </c>
      <c r="G88" s="8" t="s">
        <v>7052</v>
      </c>
      <c r="H88" t="s">
        <v>7180</v>
      </c>
      <c r="I88" t="s">
        <v>7091</v>
      </c>
      <c r="J88">
        <f t="shared" si="11"/>
        <v>26</v>
      </c>
      <c r="L88" s="1"/>
    </row>
    <row r="89" spans="1:12">
      <c r="A89" t="s">
        <v>6855</v>
      </c>
      <c r="B89" s="1" t="s">
        <v>7205</v>
      </c>
      <c r="C89" s="7" t="str">
        <f t="shared" si="9"/>
        <v>PID_var_StartFRQ</v>
      </c>
      <c r="D89" s="1">
        <v>34</v>
      </c>
      <c r="E89" s="7" t="str">
        <f t="shared" si="10"/>
        <v>实型</v>
      </c>
      <c r="F89" t="s">
        <v>7051</v>
      </c>
      <c r="G89" s="8" t="s">
        <v>7052</v>
      </c>
      <c r="H89" t="s">
        <v>7182</v>
      </c>
      <c r="I89" t="s">
        <v>7091</v>
      </c>
      <c r="J89">
        <f t="shared" si="11"/>
        <v>30</v>
      </c>
      <c r="L89" s="1"/>
    </row>
    <row r="90" spans="1:10">
      <c r="A90" t="s">
        <v>6855</v>
      </c>
      <c r="B90" t="s">
        <v>7206</v>
      </c>
      <c r="C90" s="7" t="str">
        <f t="shared" si="9"/>
        <v>PID_var_HandFRQ</v>
      </c>
      <c r="D90">
        <v>42</v>
      </c>
      <c r="E90" s="7" t="str">
        <f t="shared" si="10"/>
        <v>实型</v>
      </c>
      <c r="F90" t="s">
        <v>7051</v>
      </c>
      <c r="G90" s="8" t="s">
        <v>7052</v>
      </c>
      <c r="H90" t="s">
        <v>7207</v>
      </c>
      <c r="I90" t="s">
        <v>7091</v>
      </c>
      <c r="J90">
        <f t="shared" si="11"/>
        <v>38</v>
      </c>
    </row>
    <row r="91" spans="1:9">
      <c r="A91" s="8" t="s">
        <v>6878</v>
      </c>
      <c r="B91" t="s">
        <v>19</v>
      </c>
      <c r="C91" s="7" t="str">
        <f t="shared" si="9"/>
        <v>Valve_var_Enable</v>
      </c>
      <c r="D91">
        <v>0</v>
      </c>
      <c r="E91" s="7" t="str">
        <f t="shared" si="10"/>
        <v>离散</v>
      </c>
      <c r="F91" t="s">
        <v>7051</v>
      </c>
      <c r="G91" s="8" t="s">
        <v>7052</v>
      </c>
      <c r="H91" t="s">
        <v>7140</v>
      </c>
      <c r="I91" t="s">
        <v>7054</v>
      </c>
    </row>
    <row r="92" spans="1:9">
      <c r="A92" t="s">
        <v>6878</v>
      </c>
      <c r="B92" t="s">
        <v>7061</v>
      </c>
      <c r="C92" s="7" t="str">
        <f t="shared" ref="C92:C102" si="12">A92&amp;"_"&amp;B92</f>
        <v>Valve_var_Auto</v>
      </c>
      <c r="D92">
        <v>0.2</v>
      </c>
      <c r="E92" s="7" t="str">
        <f t="shared" si="10"/>
        <v>离散</v>
      </c>
      <c r="F92" t="s">
        <v>7051</v>
      </c>
      <c r="G92" s="8" t="s">
        <v>7052</v>
      </c>
      <c r="H92" t="s">
        <v>7208</v>
      </c>
      <c r="I92" t="s">
        <v>7054</v>
      </c>
    </row>
    <row r="93" spans="1:9">
      <c r="A93" t="s">
        <v>6878</v>
      </c>
      <c r="B93" t="s">
        <v>21</v>
      </c>
      <c r="C93" s="7" t="str">
        <f t="shared" si="12"/>
        <v>Valve_var_Auto_Status</v>
      </c>
      <c r="D93">
        <v>0.3</v>
      </c>
      <c r="E93" s="7" t="str">
        <f t="shared" si="10"/>
        <v>离散</v>
      </c>
      <c r="F93" t="s">
        <v>7051</v>
      </c>
      <c r="G93" s="8" t="s">
        <v>7052</v>
      </c>
      <c r="H93" t="s">
        <v>7209</v>
      </c>
      <c r="I93" t="s">
        <v>7054</v>
      </c>
    </row>
    <row r="94" spans="1:9">
      <c r="A94" t="s">
        <v>6878</v>
      </c>
      <c r="B94" t="s">
        <v>7210</v>
      </c>
      <c r="C94" s="7" t="str">
        <f t="shared" si="12"/>
        <v>Valve_var_ON</v>
      </c>
      <c r="D94">
        <v>0.6</v>
      </c>
      <c r="E94" s="7" t="str">
        <f t="shared" si="10"/>
        <v>离散</v>
      </c>
      <c r="F94" t="s">
        <v>7051</v>
      </c>
      <c r="G94" s="8" t="s">
        <v>7052</v>
      </c>
      <c r="H94" t="s">
        <v>7211</v>
      </c>
      <c r="I94" t="s">
        <v>7054</v>
      </c>
    </row>
    <row r="95" spans="1:9">
      <c r="A95" t="s">
        <v>6878</v>
      </c>
      <c r="B95" t="s">
        <v>109</v>
      </c>
      <c r="C95" s="7" t="str">
        <f t="shared" si="12"/>
        <v>Valve_var_Status</v>
      </c>
      <c r="D95">
        <v>1</v>
      </c>
      <c r="E95" s="7" t="str">
        <f t="shared" si="10"/>
        <v>离散</v>
      </c>
      <c r="F95" t="s">
        <v>7051</v>
      </c>
      <c r="G95" s="6" t="s">
        <v>158</v>
      </c>
      <c r="H95" t="s">
        <v>7212</v>
      </c>
      <c r="I95" t="s">
        <v>7054</v>
      </c>
    </row>
    <row r="96" spans="1:9">
      <c r="A96" t="s">
        <v>6878</v>
      </c>
      <c r="B96" t="s">
        <v>110</v>
      </c>
      <c r="C96" s="7" t="str">
        <f t="shared" si="12"/>
        <v>Valve_var_OpenOK</v>
      </c>
      <c r="D96">
        <v>1.1</v>
      </c>
      <c r="E96" s="7" t="str">
        <f t="shared" si="10"/>
        <v>离散</v>
      </c>
      <c r="F96" t="s">
        <v>7051</v>
      </c>
      <c r="G96" s="6" t="s">
        <v>158</v>
      </c>
      <c r="H96" t="s">
        <v>7213</v>
      </c>
      <c r="I96" t="s">
        <v>7054</v>
      </c>
    </row>
    <row r="97" spans="1:9">
      <c r="A97" t="s">
        <v>6878</v>
      </c>
      <c r="B97" t="s">
        <v>111</v>
      </c>
      <c r="C97" s="7" t="str">
        <f t="shared" si="12"/>
        <v>Valve_var_CloseOK</v>
      </c>
      <c r="D97">
        <v>1.2</v>
      </c>
      <c r="E97" s="7" t="str">
        <f t="shared" si="10"/>
        <v>离散</v>
      </c>
      <c r="F97" t="s">
        <v>7051</v>
      </c>
      <c r="G97" s="6" t="s">
        <v>158</v>
      </c>
      <c r="H97" t="s">
        <v>7214</v>
      </c>
      <c r="I97" t="s">
        <v>7054</v>
      </c>
    </row>
    <row r="98" spans="1:9">
      <c r="A98" t="s">
        <v>6878</v>
      </c>
      <c r="B98" t="s">
        <v>7074</v>
      </c>
      <c r="C98" s="7" t="str">
        <f t="shared" si="12"/>
        <v>Valve_var_ALM</v>
      </c>
      <c r="D98">
        <v>1.4</v>
      </c>
      <c r="E98" s="7" t="str">
        <f t="shared" si="10"/>
        <v>离散</v>
      </c>
      <c r="F98" t="s">
        <v>7072</v>
      </c>
      <c r="G98" s="6" t="s">
        <v>158</v>
      </c>
      <c r="H98" t="s">
        <v>7215</v>
      </c>
      <c r="I98" t="s">
        <v>7054</v>
      </c>
    </row>
    <row r="99" spans="1:9">
      <c r="A99" t="s">
        <v>6878</v>
      </c>
      <c r="B99" t="s">
        <v>7216</v>
      </c>
      <c r="C99" s="7" t="str">
        <f t="shared" si="12"/>
        <v>Valve_var_OpenALM</v>
      </c>
      <c r="D99">
        <v>1.5</v>
      </c>
      <c r="E99" s="7" t="str">
        <f t="shared" si="10"/>
        <v>离散</v>
      </c>
      <c r="F99" t="s">
        <v>7072</v>
      </c>
      <c r="G99" s="6" t="s">
        <v>158</v>
      </c>
      <c r="H99" t="s">
        <v>7217</v>
      </c>
      <c r="I99" t="s">
        <v>7054</v>
      </c>
    </row>
    <row r="100" spans="1:9">
      <c r="A100" t="s">
        <v>6878</v>
      </c>
      <c r="B100" t="s">
        <v>7218</v>
      </c>
      <c r="C100" s="7" t="str">
        <f t="shared" si="12"/>
        <v>Valve_var_CloseALM</v>
      </c>
      <c r="D100">
        <v>1.6</v>
      </c>
      <c r="E100" s="7" t="str">
        <f t="shared" si="10"/>
        <v>离散</v>
      </c>
      <c r="F100" t="s">
        <v>7072</v>
      </c>
      <c r="G100" s="6" t="s">
        <v>158</v>
      </c>
      <c r="H100" t="s">
        <v>7219</v>
      </c>
      <c r="I100" t="s">
        <v>7054</v>
      </c>
    </row>
    <row r="101" spans="1:9">
      <c r="A101" t="s">
        <v>6878</v>
      </c>
      <c r="B101" t="s">
        <v>114</v>
      </c>
      <c r="C101" s="7" t="str">
        <f t="shared" si="12"/>
        <v>Valve_var_Open_Delay</v>
      </c>
      <c r="D101">
        <v>4</v>
      </c>
      <c r="E101" s="7" t="str">
        <f t="shared" si="10"/>
        <v>整型</v>
      </c>
      <c r="F101" t="s">
        <v>7051</v>
      </c>
      <c r="G101" s="8" t="s">
        <v>7052</v>
      </c>
      <c r="H101" t="s">
        <v>7220</v>
      </c>
      <c r="I101" t="s">
        <v>7086</v>
      </c>
    </row>
    <row r="102" spans="1:9">
      <c r="A102" t="s">
        <v>6878</v>
      </c>
      <c r="B102" t="s">
        <v>115</v>
      </c>
      <c r="C102" s="7" t="str">
        <f t="shared" si="12"/>
        <v>Valve_var_Close_Delay</v>
      </c>
      <c r="D102">
        <v>6</v>
      </c>
      <c r="E102" s="7" t="str">
        <f t="shared" si="10"/>
        <v>整型</v>
      </c>
      <c r="F102" t="s">
        <v>7051</v>
      </c>
      <c r="G102" s="8" t="s">
        <v>7052</v>
      </c>
      <c r="H102" t="s">
        <v>7221</v>
      </c>
      <c r="I102" t="s">
        <v>7086</v>
      </c>
    </row>
    <row r="103" spans="1:9">
      <c r="A103" t="s">
        <v>6886</v>
      </c>
      <c r="B103" t="s">
        <v>22</v>
      </c>
      <c r="C103" s="7" t="str">
        <f t="shared" ref="C103:C121" si="13">A103&amp;"_"&amp;B103</f>
        <v>Supply_var_Loc_Rem</v>
      </c>
      <c r="D103">
        <v>0</v>
      </c>
      <c r="E103" s="7" t="str">
        <f t="shared" ref="E103:E121" si="14">IF(I103="Bool","离散",IF(I103="Real","实型","整型"))</f>
        <v>离散</v>
      </c>
      <c r="F103" t="s">
        <v>7051</v>
      </c>
      <c r="G103" s="8" t="s">
        <v>7052</v>
      </c>
      <c r="H103" t="s">
        <v>7222</v>
      </c>
      <c r="I103" t="s">
        <v>7054</v>
      </c>
    </row>
    <row r="104" spans="1:9">
      <c r="A104" t="s">
        <v>6886</v>
      </c>
      <c r="B104" t="s">
        <v>7223</v>
      </c>
      <c r="C104" s="7" t="str">
        <f t="shared" si="13"/>
        <v>Supply_var_AutoMode</v>
      </c>
      <c r="D104">
        <v>0.1</v>
      </c>
      <c r="E104" s="7" t="str">
        <f t="shared" si="14"/>
        <v>离散</v>
      </c>
      <c r="F104" t="s">
        <v>7051</v>
      </c>
      <c r="G104" s="8" t="s">
        <v>7052</v>
      </c>
      <c r="H104" t="s">
        <v>7224</v>
      </c>
      <c r="I104" t="s">
        <v>7054</v>
      </c>
    </row>
    <row r="105" spans="1:9">
      <c r="A105" t="s">
        <v>6886</v>
      </c>
      <c r="B105" t="s">
        <v>7225</v>
      </c>
      <c r="C105" s="7" t="str">
        <f t="shared" si="13"/>
        <v>Supply_var_Choose</v>
      </c>
      <c r="D105">
        <v>0.4</v>
      </c>
      <c r="E105" s="7" t="str">
        <f t="shared" si="14"/>
        <v>离散</v>
      </c>
      <c r="F105" t="s">
        <v>7051</v>
      </c>
      <c r="G105" s="8" t="s">
        <v>7052</v>
      </c>
      <c r="H105" t="s">
        <v>7226</v>
      </c>
      <c r="I105" t="s">
        <v>7054</v>
      </c>
    </row>
    <row r="106" spans="1:9">
      <c r="A106" t="s">
        <v>6886</v>
      </c>
      <c r="B106" t="s">
        <v>7061</v>
      </c>
      <c r="C106" s="7" t="str">
        <f t="shared" si="13"/>
        <v>Supply_var_Auto</v>
      </c>
      <c r="D106">
        <v>0.5</v>
      </c>
      <c r="E106" s="7" t="str">
        <f t="shared" si="14"/>
        <v>离散</v>
      </c>
      <c r="F106" t="s">
        <v>7051</v>
      </c>
      <c r="G106" s="8" t="s">
        <v>7052</v>
      </c>
      <c r="H106" t="s">
        <v>7227</v>
      </c>
      <c r="I106" t="s">
        <v>7054</v>
      </c>
    </row>
    <row r="107" spans="1:9">
      <c r="A107" t="s">
        <v>6886</v>
      </c>
      <c r="B107" t="s">
        <v>7228</v>
      </c>
      <c r="C107" s="7" t="str">
        <f t="shared" si="13"/>
        <v>Supply_var_Add</v>
      </c>
      <c r="D107">
        <v>1</v>
      </c>
      <c r="E107" s="7" t="str">
        <f t="shared" si="14"/>
        <v>离散</v>
      </c>
      <c r="F107" t="s">
        <v>7051</v>
      </c>
      <c r="G107" s="8" t="s">
        <v>7052</v>
      </c>
      <c r="H107" t="s">
        <v>7229</v>
      </c>
      <c r="I107" t="s">
        <v>7054</v>
      </c>
    </row>
    <row r="108" spans="1:9">
      <c r="A108" t="s">
        <v>6886</v>
      </c>
      <c r="B108" t="s">
        <v>7063</v>
      </c>
      <c r="C108" s="7" t="str">
        <f t="shared" si="13"/>
        <v>Supply_var_REQ</v>
      </c>
      <c r="D108">
        <v>1.1</v>
      </c>
      <c r="E108" s="7" t="str">
        <f t="shared" si="14"/>
        <v>离散</v>
      </c>
      <c r="F108" t="s">
        <v>7051</v>
      </c>
      <c r="G108" s="8" t="s">
        <v>7052</v>
      </c>
      <c r="H108" t="s">
        <v>7230</v>
      </c>
      <c r="I108" t="s">
        <v>7054</v>
      </c>
    </row>
    <row r="109" spans="1:9">
      <c r="A109" t="s">
        <v>6886</v>
      </c>
      <c r="B109" t="s">
        <v>21</v>
      </c>
      <c r="C109" s="7" t="str">
        <f t="shared" si="13"/>
        <v>Supply_var_Auto_Status</v>
      </c>
      <c r="D109">
        <v>1.3</v>
      </c>
      <c r="E109" s="7" t="str">
        <f t="shared" si="14"/>
        <v>离散</v>
      </c>
      <c r="F109" t="s">
        <v>7051</v>
      </c>
      <c r="G109" s="8" t="s">
        <v>158</v>
      </c>
      <c r="H109" t="s">
        <v>7209</v>
      </c>
      <c r="I109" t="s">
        <v>7054</v>
      </c>
    </row>
    <row r="110" spans="1:9">
      <c r="A110" t="s">
        <v>6886</v>
      </c>
      <c r="B110" t="s">
        <v>7080</v>
      </c>
      <c r="C110" s="7" t="str">
        <f t="shared" si="13"/>
        <v>Supply_var_OT_ALM</v>
      </c>
      <c r="D110">
        <v>1.4</v>
      </c>
      <c r="E110" s="7" t="str">
        <f t="shared" si="14"/>
        <v>离散</v>
      </c>
      <c r="F110" t="s">
        <v>7072</v>
      </c>
      <c r="G110" s="8" t="s">
        <v>158</v>
      </c>
      <c r="H110" t="s">
        <v>7231</v>
      </c>
      <c r="I110" t="s">
        <v>7054</v>
      </c>
    </row>
    <row r="111" spans="1:9">
      <c r="A111" t="s">
        <v>6886</v>
      </c>
      <c r="B111" t="s">
        <v>7232</v>
      </c>
      <c r="C111" s="7" t="str">
        <f t="shared" si="13"/>
        <v>Supply_var_Inter_Enable</v>
      </c>
      <c r="D111">
        <v>1.7</v>
      </c>
      <c r="E111" s="7" t="str">
        <f t="shared" si="14"/>
        <v>离散</v>
      </c>
      <c r="F111" t="s">
        <v>7051</v>
      </c>
      <c r="G111" s="8" t="s">
        <v>7052</v>
      </c>
      <c r="H111" t="s">
        <v>7233</v>
      </c>
      <c r="I111" t="s">
        <v>7054</v>
      </c>
    </row>
    <row r="112" spans="1:9">
      <c r="A112" t="s">
        <v>6886</v>
      </c>
      <c r="B112" t="s">
        <v>7087</v>
      </c>
      <c r="C112" s="7" t="str">
        <f t="shared" si="13"/>
        <v>Supply_var_OverTime</v>
      </c>
      <c r="D112">
        <v>4</v>
      </c>
      <c r="E112" s="7" t="str">
        <f t="shared" si="14"/>
        <v>整型</v>
      </c>
      <c r="F112" t="s">
        <v>7051</v>
      </c>
      <c r="G112" s="8" t="s">
        <v>7052</v>
      </c>
      <c r="H112" t="s">
        <v>7234</v>
      </c>
      <c r="I112" t="s">
        <v>7086</v>
      </c>
    </row>
    <row r="113" spans="1:9">
      <c r="A113" t="s">
        <v>6891</v>
      </c>
      <c r="B113" s="1" t="s">
        <v>19</v>
      </c>
      <c r="C113" s="7" t="str">
        <f t="shared" si="13"/>
        <v>Pump_var_Enable</v>
      </c>
      <c r="D113" s="1">
        <v>0</v>
      </c>
      <c r="E113" s="7" t="str">
        <f t="shared" si="14"/>
        <v>离散</v>
      </c>
      <c r="F113" t="s">
        <v>7051</v>
      </c>
      <c r="G113" s="8" t="s">
        <v>7052</v>
      </c>
      <c r="H113" s="1" t="s">
        <v>7140</v>
      </c>
      <c r="I113" t="s">
        <v>7054</v>
      </c>
    </row>
    <row r="114" spans="1:9">
      <c r="A114" t="s">
        <v>6891</v>
      </c>
      <c r="B114" s="6" t="s">
        <v>21</v>
      </c>
      <c r="C114" s="7" t="str">
        <f t="shared" si="13"/>
        <v>Pump_var_Auto_Status</v>
      </c>
      <c r="D114" s="1">
        <v>0.3</v>
      </c>
      <c r="E114" s="7" t="str">
        <f t="shared" si="14"/>
        <v>离散</v>
      </c>
      <c r="F114" t="s">
        <v>7051</v>
      </c>
      <c r="G114" s="8" t="s">
        <v>7052</v>
      </c>
      <c r="H114" s="6" t="s">
        <v>7209</v>
      </c>
      <c r="I114" t="s">
        <v>7054</v>
      </c>
    </row>
    <row r="115" spans="1:9">
      <c r="A115" t="s">
        <v>6891</v>
      </c>
      <c r="B115" s="1" t="s">
        <v>7235</v>
      </c>
      <c r="C115" s="7" t="str">
        <f t="shared" si="13"/>
        <v>Pump_var_ON_OFF</v>
      </c>
      <c r="D115" s="1">
        <v>0.5</v>
      </c>
      <c r="E115" s="7" t="str">
        <f t="shared" si="14"/>
        <v>离散</v>
      </c>
      <c r="F115" t="s">
        <v>7051</v>
      </c>
      <c r="G115" s="8" t="s">
        <v>7052</v>
      </c>
      <c r="H115" s="1" t="s">
        <v>7142</v>
      </c>
      <c r="I115" t="s">
        <v>7054</v>
      </c>
    </row>
    <row r="116" spans="1:9">
      <c r="A116" t="s">
        <v>6891</v>
      </c>
      <c r="B116" s="1" t="s">
        <v>22</v>
      </c>
      <c r="C116" s="7" t="str">
        <f t="shared" si="13"/>
        <v>Pump_var_Loc_Rem</v>
      </c>
      <c r="D116" s="1">
        <v>1</v>
      </c>
      <c r="E116" s="7" t="str">
        <f t="shared" si="14"/>
        <v>离散</v>
      </c>
      <c r="F116" t="s">
        <v>7051</v>
      </c>
      <c r="G116" s="6" t="s">
        <v>158</v>
      </c>
      <c r="H116" s="1" t="s">
        <v>7144</v>
      </c>
      <c r="I116" t="s">
        <v>7054</v>
      </c>
    </row>
    <row r="117" spans="1:9">
      <c r="A117" t="s">
        <v>6891</v>
      </c>
      <c r="B117" s="1" t="s">
        <v>7236</v>
      </c>
      <c r="C117" s="7" t="str">
        <f t="shared" si="13"/>
        <v>Pump_var_Pump</v>
      </c>
      <c r="D117" s="1">
        <v>1.1</v>
      </c>
      <c r="E117" s="7" t="str">
        <f t="shared" si="14"/>
        <v>离散</v>
      </c>
      <c r="F117" t="s">
        <v>7051</v>
      </c>
      <c r="G117" s="6" t="s">
        <v>158</v>
      </c>
      <c r="H117" s="1" t="s">
        <v>7146</v>
      </c>
      <c r="I117" t="s">
        <v>7054</v>
      </c>
    </row>
    <row r="118" spans="1:9">
      <c r="A118" t="s">
        <v>6891</v>
      </c>
      <c r="B118" s="1" t="s">
        <v>7237</v>
      </c>
      <c r="C118" s="7" t="str">
        <f t="shared" si="13"/>
        <v>Pump_var_PumpFault</v>
      </c>
      <c r="D118" s="1">
        <v>1.5</v>
      </c>
      <c r="E118" s="7" t="str">
        <f t="shared" si="14"/>
        <v>离散</v>
      </c>
      <c r="F118" t="s">
        <v>7072</v>
      </c>
      <c r="G118" s="6" t="s">
        <v>158</v>
      </c>
      <c r="H118" s="1" t="s">
        <v>7148</v>
      </c>
      <c r="I118" t="s">
        <v>7054</v>
      </c>
    </row>
    <row r="119" spans="1:9">
      <c r="A119" t="s">
        <v>6891</v>
      </c>
      <c r="B119" s="1" t="s">
        <v>7238</v>
      </c>
      <c r="C119" s="7" t="str">
        <f t="shared" si="13"/>
        <v>Pump_var_Dry_GrindingALM</v>
      </c>
      <c r="D119" s="1">
        <v>2.1</v>
      </c>
      <c r="E119" s="7" t="str">
        <f t="shared" si="14"/>
        <v>离散</v>
      </c>
      <c r="F119" t="s">
        <v>7072</v>
      </c>
      <c r="G119" s="6" t="s">
        <v>158</v>
      </c>
      <c r="H119" s="1" t="s">
        <v>7150</v>
      </c>
      <c r="I119" t="s">
        <v>7054</v>
      </c>
    </row>
    <row r="120" spans="1:9">
      <c r="A120" t="s">
        <v>6891</v>
      </c>
      <c r="B120" s="1" t="s">
        <v>25</v>
      </c>
      <c r="C120" s="7" t="str">
        <f t="shared" si="13"/>
        <v>Pump_var_Fan</v>
      </c>
      <c r="D120" s="1">
        <v>1.2</v>
      </c>
      <c r="E120" s="7" t="str">
        <f t="shared" si="14"/>
        <v>离散</v>
      </c>
      <c r="F120" t="s">
        <v>7051</v>
      </c>
      <c r="G120" s="6" t="s">
        <v>158</v>
      </c>
      <c r="H120" s="1" t="s">
        <v>7152</v>
      </c>
      <c r="I120" t="s">
        <v>7054</v>
      </c>
    </row>
    <row r="121" spans="1:9">
      <c r="A121" t="s">
        <v>6891</v>
      </c>
      <c r="B121" s="1" t="s">
        <v>28</v>
      </c>
      <c r="C121" s="7" t="str">
        <f t="shared" si="13"/>
        <v>Pump_var_Fan_OL</v>
      </c>
      <c r="D121" s="1">
        <v>1.6</v>
      </c>
      <c r="E121" s="7" t="str">
        <f t="shared" si="14"/>
        <v>离散</v>
      </c>
      <c r="F121" t="s">
        <v>7072</v>
      </c>
      <c r="G121" s="6" t="s">
        <v>158</v>
      </c>
      <c r="H121" s="1" t="s">
        <v>7154</v>
      </c>
      <c r="I121" t="s">
        <v>7054</v>
      </c>
    </row>
    <row r="122" spans="1:10">
      <c r="A122" t="s">
        <v>6898</v>
      </c>
      <c r="B122" s="1" t="s">
        <v>7239</v>
      </c>
      <c r="C122" s="7" t="str">
        <f t="shared" ref="C122:C156" si="15">A122&amp;"_"&amp;B122</f>
        <v>HA_Struct_ActSpeed_HiProEN</v>
      </c>
      <c r="D122" s="1">
        <v>154.3</v>
      </c>
      <c r="E122" s="7" t="str">
        <f t="shared" ref="E122:E139" si="16">IF(I122="Bool","离散",IF(I122="Real","实型","整型"))</f>
        <v>离散</v>
      </c>
      <c r="F122" s="1" t="s">
        <v>7051</v>
      </c>
      <c r="G122" s="1" t="s">
        <v>154</v>
      </c>
      <c r="H122" s="1" t="s">
        <v>7240</v>
      </c>
      <c r="I122" t="s">
        <v>7054</v>
      </c>
      <c r="J122" t="s">
        <v>7241</v>
      </c>
    </row>
    <row r="123" spans="1:10">
      <c r="A123" t="s">
        <v>6898</v>
      </c>
      <c r="B123" s="1" t="s">
        <v>7242</v>
      </c>
      <c r="C123" s="7" t="str">
        <f t="shared" si="15"/>
        <v>HA_Struct_TT_LoALM</v>
      </c>
      <c r="D123" s="1">
        <v>204.6</v>
      </c>
      <c r="E123" s="7" t="str">
        <f t="shared" si="16"/>
        <v>离散</v>
      </c>
      <c r="F123" s="1" t="s">
        <v>7072</v>
      </c>
      <c r="G123" s="1" t="s">
        <v>158</v>
      </c>
      <c r="H123" s="1" t="s">
        <v>7243</v>
      </c>
      <c r="I123" t="s">
        <v>7054</v>
      </c>
      <c r="J123" t="s">
        <v>7241</v>
      </c>
    </row>
    <row r="124" spans="1:10">
      <c r="A124" t="s">
        <v>6898</v>
      </c>
      <c r="B124" s="1" t="s">
        <v>7244</v>
      </c>
      <c r="C124" s="7" t="str">
        <f t="shared" si="15"/>
        <v>HA_Struct_TT_HiALM</v>
      </c>
      <c r="D124" s="1">
        <v>204.5</v>
      </c>
      <c r="E124" s="7" t="str">
        <f t="shared" si="16"/>
        <v>离散</v>
      </c>
      <c r="F124" s="1" t="s">
        <v>7072</v>
      </c>
      <c r="G124" s="1" t="s">
        <v>158</v>
      </c>
      <c r="H124" s="1" t="s">
        <v>7245</v>
      </c>
      <c r="I124" t="s">
        <v>7054</v>
      </c>
      <c r="J124" t="s">
        <v>7241</v>
      </c>
    </row>
    <row r="125" spans="1:10">
      <c r="A125" t="s">
        <v>6898</v>
      </c>
      <c r="B125" s="1" t="s">
        <v>7246</v>
      </c>
      <c r="C125" s="7" t="str">
        <f t="shared" si="15"/>
        <v>HA_Struct_ActSpeed_HiALM</v>
      </c>
      <c r="D125" s="1">
        <v>154.5</v>
      </c>
      <c r="E125" s="7" t="str">
        <f t="shared" si="16"/>
        <v>离散</v>
      </c>
      <c r="F125" s="1" t="s">
        <v>7072</v>
      </c>
      <c r="G125" s="1" t="s">
        <v>158</v>
      </c>
      <c r="H125" s="1" t="s">
        <v>7247</v>
      </c>
      <c r="I125" t="s">
        <v>7054</v>
      </c>
      <c r="J125" t="s">
        <v>7241</v>
      </c>
    </row>
    <row r="126" spans="1:10">
      <c r="A126" t="s">
        <v>6898</v>
      </c>
      <c r="B126" s="1" t="s">
        <v>7248</v>
      </c>
      <c r="C126" s="7" t="str">
        <f t="shared" si="15"/>
        <v>HA_Struct_ActSpeed_LoALM</v>
      </c>
      <c r="D126" s="1">
        <v>154.6</v>
      </c>
      <c r="E126" s="7" t="str">
        <f t="shared" si="16"/>
        <v>离散</v>
      </c>
      <c r="F126" s="1" t="s">
        <v>7072</v>
      </c>
      <c r="G126" s="1" t="s">
        <v>158</v>
      </c>
      <c r="H126" s="1" t="s">
        <v>7249</v>
      </c>
      <c r="I126" t="s">
        <v>7054</v>
      </c>
      <c r="J126" t="s">
        <v>7241</v>
      </c>
    </row>
    <row r="127" spans="1:10">
      <c r="A127" t="s">
        <v>6898</v>
      </c>
      <c r="B127" s="1" t="s">
        <v>7250</v>
      </c>
      <c r="C127" s="7" t="str">
        <f t="shared" si="15"/>
        <v>HA_Struct_TT_LoLoALM</v>
      </c>
      <c r="D127" s="1">
        <v>205</v>
      </c>
      <c r="E127" s="7" t="str">
        <f t="shared" si="16"/>
        <v>离散</v>
      </c>
      <c r="F127" s="1" t="s">
        <v>7072</v>
      </c>
      <c r="G127" s="1" t="s">
        <v>158</v>
      </c>
      <c r="H127" s="1" t="s">
        <v>7251</v>
      </c>
      <c r="I127" t="s">
        <v>7054</v>
      </c>
      <c r="J127" t="s">
        <v>7241</v>
      </c>
    </row>
    <row r="128" spans="1:10">
      <c r="A128" t="s">
        <v>6898</v>
      </c>
      <c r="B128" s="1" t="s">
        <v>7252</v>
      </c>
      <c r="C128" s="7" t="str">
        <f t="shared" si="15"/>
        <v>HA_Struct_TT_LostALM</v>
      </c>
      <c r="D128" s="1">
        <v>205.2</v>
      </c>
      <c r="E128" s="7" t="str">
        <f t="shared" si="16"/>
        <v>离散</v>
      </c>
      <c r="F128" s="1" t="s">
        <v>7072</v>
      </c>
      <c r="G128" s="1" t="s">
        <v>158</v>
      </c>
      <c r="H128" s="1" t="s">
        <v>7253</v>
      </c>
      <c r="I128" t="s">
        <v>7054</v>
      </c>
      <c r="J128" t="s">
        <v>7241</v>
      </c>
    </row>
    <row r="129" spans="1:10">
      <c r="A129" t="s">
        <v>6898</v>
      </c>
      <c r="B129" s="1" t="s">
        <v>7254</v>
      </c>
      <c r="C129" s="7" t="str">
        <f t="shared" si="15"/>
        <v>HA_Struct_TT_HiHiALM</v>
      </c>
      <c r="D129" s="1">
        <v>204.7</v>
      </c>
      <c r="E129" s="7" t="str">
        <f t="shared" si="16"/>
        <v>离散</v>
      </c>
      <c r="F129" s="1" t="s">
        <v>7072</v>
      </c>
      <c r="G129" s="1" t="s">
        <v>158</v>
      </c>
      <c r="H129" s="1" t="s">
        <v>7255</v>
      </c>
      <c r="I129" t="s">
        <v>7054</v>
      </c>
      <c r="J129" t="s">
        <v>7241</v>
      </c>
    </row>
    <row r="130" spans="1:10">
      <c r="A130" t="s">
        <v>6898</v>
      </c>
      <c r="B130" s="1" t="s">
        <v>7256</v>
      </c>
      <c r="C130" s="7" t="str">
        <f t="shared" si="15"/>
        <v>HA_Struct_TT_HiProEN</v>
      </c>
      <c r="D130" s="1">
        <v>204.3</v>
      </c>
      <c r="E130" s="7" t="str">
        <f t="shared" si="16"/>
        <v>离散</v>
      </c>
      <c r="F130" s="1" t="s">
        <v>7051</v>
      </c>
      <c r="G130" s="1" t="s">
        <v>154</v>
      </c>
      <c r="H130" s="1" t="s">
        <v>7257</v>
      </c>
      <c r="I130" t="s">
        <v>7054</v>
      </c>
      <c r="J130" t="s">
        <v>7241</v>
      </c>
    </row>
    <row r="131" spans="1:10">
      <c r="A131" t="s">
        <v>6898</v>
      </c>
      <c r="B131" s="1" t="s">
        <v>7258</v>
      </c>
      <c r="C131" s="7" t="str">
        <f t="shared" si="15"/>
        <v>HA_Struct_ActSpeed_LoProEN</v>
      </c>
      <c r="D131" s="1">
        <v>154.4</v>
      </c>
      <c r="E131" s="7" t="str">
        <f t="shared" si="16"/>
        <v>离散</v>
      </c>
      <c r="F131" s="1" t="s">
        <v>7051</v>
      </c>
      <c r="G131" s="1" t="s">
        <v>154</v>
      </c>
      <c r="H131" s="1" t="s">
        <v>7259</v>
      </c>
      <c r="I131" t="s">
        <v>7054</v>
      </c>
      <c r="J131" t="s">
        <v>7241</v>
      </c>
    </row>
    <row r="132" spans="1:10">
      <c r="A132" t="s">
        <v>6898</v>
      </c>
      <c r="B132" s="1" t="s">
        <v>7260</v>
      </c>
      <c r="C132" s="7" t="str">
        <f t="shared" si="15"/>
        <v>HA_Struct_ActSpeed_LostALM</v>
      </c>
      <c r="D132" s="1">
        <v>155.2</v>
      </c>
      <c r="E132" s="7" t="str">
        <f t="shared" si="16"/>
        <v>离散</v>
      </c>
      <c r="F132" s="1" t="s">
        <v>7072</v>
      </c>
      <c r="G132" s="1" t="s">
        <v>158</v>
      </c>
      <c r="H132" s="1" t="s">
        <v>7261</v>
      </c>
      <c r="I132" t="s">
        <v>7054</v>
      </c>
      <c r="J132" t="s">
        <v>7241</v>
      </c>
    </row>
    <row r="133" spans="1:10">
      <c r="A133" t="s">
        <v>6898</v>
      </c>
      <c r="B133" s="1" t="s">
        <v>7262</v>
      </c>
      <c r="C133" s="7" t="str">
        <f t="shared" si="15"/>
        <v>HA_Struct_ActSpeed_HiHiALM</v>
      </c>
      <c r="D133" s="1">
        <v>154.7</v>
      </c>
      <c r="E133" s="7" t="str">
        <f t="shared" si="16"/>
        <v>离散</v>
      </c>
      <c r="F133" s="1" t="s">
        <v>7072</v>
      </c>
      <c r="G133" s="1" t="s">
        <v>158</v>
      </c>
      <c r="H133" s="1" t="s">
        <v>7263</v>
      </c>
      <c r="I133" t="s">
        <v>7054</v>
      </c>
      <c r="J133" t="s">
        <v>7241</v>
      </c>
    </row>
    <row r="134" spans="1:10">
      <c r="A134" t="s">
        <v>6898</v>
      </c>
      <c r="B134" s="1" t="s">
        <v>7264</v>
      </c>
      <c r="C134" s="7" t="str">
        <f t="shared" si="15"/>
        <v>HA_Struct_ActSpeed_LoLoALM</v>
      </c>
      <c r="D134" s="1">
        <v>155</v>
      </c>
      <c r="E134" s="7" t="str">
        <f t="shared" si="16"/>
        <v>离散</v>
      </c>
      <c r="F134" s="1" t="s">
        <v>7072</v>
      </c>
      <c r="G134" s="1" t="s">
        <v>158</v>
      </c>
      <c r="H134" s="1" t="s">
        <v>7265</v>
      </c>
      <c r="I134" t="s">
        <v>7054</v>
      </c>
      <c r="J134" t="s">
        <v>7241</v>
      </c>
    </row>
    <row r="135" spans="1:10">
      <c r="A135" t="s">
        <v>6898</v>
      </c>
      <c r="B135" s="1" t="s">
        <v>90</v>
      </c>
      <c r="C135" s="7" t="str">
        <f t="shared" si="15"/>
        <v>HA_Struct_Fault</v>
      </c>
      <c r="D135" s="1">
        <v>1.5</v>
      </c>
      <c r="E135" s="7" t="str">
        <f t="shared" si="16"/>
        <v>离散</v>
      </c>
      <c r="F135" s="1" t="s">
        <v>7072</v>
      </c>
      <c r="G135" s="1" t="s">
        <v>158</v>
      </c>
      <c r="H135" s="1" t="s">
        <v>7266</v>
      </c>
      <c r="I135" t="s">
        <v>7054</v>
      </c>
      <c r="J135" t="s">
        <v>7241</v>
      </c>
    </row>
    <row r="136" spans="1:10">
      <c r="A136" t="s">
        <v>6898</v>
      </c>
      <c r="B136" s="1" t="s">
        <v>7267</v>
      </c>
      <c r="C136" s="7" t="str">
        <f t="shared" si="15"/>
        <v>HA_Struct_PowerOff</v>
      </c>
      <c r="D136" s="1">
        <v>2.3</v>
      </c>
      <c r="E136" s="7" t="str">
        <f t="shared" si="16"/>
        <v>离散</v>
      </c>
      <c r="F136" s="1" t="s">
        <v>7072</v>
      </c>
      <c r="G136" s="1" t="s">
        <v>158</v>
      </c>
      <c r="H136" s="1" t="s">
        <v>7268</v>
      </c>
      <c r="I136" t="s">
        <v>7054</v>
      </c>
      <c r="J136" t="s">
        <v>7241</v>
      </c>
    </row>
    <row r="137" spans="1:10">
      <c r="A137" t="s">
        <v>6898</v>
      </c>
      <c r="B137" s="1" t="s">
        <v>19</v>
      </c>
      <c r="C137" s="7" t="str">
        <f t="shared" si="15"/>
        <v>HA_Struct_Enable</v>
      </c>
      <c r="D137" s="1">
        <v>0</v>
      </c>
      <c r="E137" s="7" t="str">
        <f t="shared" si="16"/>
        <v>离散</v>
      </c>
      <c r="F137" s="1" t="s">
        <v>7051</v>
      </c>
      <c r="G137" s="1" t="s">
        <v>154</v>
      </c>
      <c r="H137" s="1" t="s">
        <v>7269</v>
      </c>
      <c r="I137" t="s">
        <v>7054</v>
      </c>
      <c r="J137" t="s">
        <v>7241</v>
      </c>
    </row>
    <row r="138" spans="1:10">
      <c r="A138" t="s">
        <v>6898</v>
      </c>
      <c r="B138" s="1" t="s">
        <v>109</v>
      </c>
      <c r="C138" s="7" t="str">
        <f t="shared" si="15"/>
        <v>HA_Struct_Status</v>
      </c>
      <c r="D138" s="1">
        <v>1.1</v>
      </c>
      <c r="E138" s="7" t="str">
        <f t="shared" si="16"/>
        <v>离散</v>
      </c>
      <c r="F138" s="1" t="s">
        <v>7051</v>
      </c>
      <c r="G138" s="1" t="s">
        <v>158</v>
      </c>
      <c r="H138" s="1" t="s">
        <v>7270</v>
      </c>
      <c r="I138" t="s">
        <v>7054</v>
      </c>
      <c r="J138" t="s">
        <v>7241</v>
      </c>
    </row>
    <row r="139" spans="1:10">
      <c r="A139" t="s">
        <v>6898</v>
      </c>
      <c r="B139" s="1" t="s">
        <v>7210</v>
      </c>
      <c r="C139" s="7" t="str">
        <f t="shared" si="15"/>
        <v>HA_Struct_ON</v>
      </c>
      <c r="D139" s="1">
        <v>0.5</v>
      </c>
      <c r="E139" s="7" t="str">
        <f t="shared" si="16"/>
        <v>离散</v>
      </c>
      <c r="F139" s="1" t="s">
        <v>7051</v>
      </c>
      <c r="G139" s="1" t="s">
        <v>154</v>
      </c>
      <c r="H139" s="1" t="s">
        <v>7271</v>
      </c>
      <c r="I139" t="s">
        <v>7054</v>
      </c>
      <c r="J139" t="s">
        <v>7241</v>
      </c>
    </row>
    <row r="140" spans="1:10">
      <c r="A140" t="s">
        <v>6898</v>
      </c>
      <c r="B140" s="1" t="s">
        <v>7272</v>
      </c>
      <c r="C140" s="7" t="str">
        <f t="shared" si="15"/>
        <v>HA_Struct_FRQ_Code</v>
      </c>
      <c r="D140" s="1">
        <v>56</v>
      </c>
      <c r="E140" s="7" t="str">
        <f t="shared" ref="E140:E156" si="17">IF(I140="Bool","离散",IF(I140="Real","实型","整型"))</f>
        <v>整型</v>
      </c>
      <c r="F140" s="1" t="s">
        <v>7051</v>
      </c>
      <c r="G140" s="1" t="s">
        <v>158</v>
      </c>
      <c r="H140" s="1" t="s">
        <v>7273</v>
      </c>
      <c r="I140" t="s">
        <v>7086</v>
      </c>
      <c r="J140" t="s">
        <v>7241</v>
      </c>
    </row>
    <row r="141" spans="1:10">
      <c r="A141" t="s">
        <v>6898</v>
      </c>
      <c r="B141" s="1" t="s">
        <v>7274</v>
      </c>
      <c r="C141" s="7" t="str">
        <f t="shared" si="15"/>
        <v>HA_Struct_ActSpeed_Code</v>
      </c>
      <c r="D141" s="1">
        <v>156</v>
      </c>
      <c r="E141" s="7" t="str">
        <f t="shared" si="17"/>
        <v>整型</v>
      </c>
      <c r="F141" s="1" t="s">
        <v>7051</v>
      </c>
      <c r="G141" s="1" t="s">
        <v>158</v>
      </c>
      <c r="H141" s="1" t="s">
        <v>7275</v>
      </c>
      <c r="I141" t="s">
        <v>7086</v>
      </c>
      <c r="J141" t="s">
        <v>7241</v>
      </c>
    </row>
    <row r="142" spans="1:10">
      <c r="A142" t="s">
        <v>6898</v>
      </c>
      <c r="B142" s="1" t="s">
        <v>7276</v>
      </c>
      <c r="C142" s="7" t="str">
        <f t="shared" si="15"/>
        <v>HA_Struct_SetFRQ_Code</v>
      </c>
      <c r="D142" s="1">
        <v>6</v>
      </c>
      <c r="E142" s="7" t="str">
        <f t="shared" si="17"/>
        <v>整型</v>
      </c>
      <c r="F142" s="1" t="s">
        <v>7051</v>
      </c>
      <c r="G142" s="1" t="s">
        <v>158</v>
      </c>
      <c r="H142" s="1" t="s">
        <v>7277</v>
      </c>
      <c r="I142" t="s">
        <v>7086</v>
      </c>
      <c r="J142" t="s">
        <v>7241</v>
      </c>
    </row>
    <row r="143" spans="1:10">
      <c r="A143" t="s">
        <v>6898</v>
      </c>
      <c r="B143" s="1" t="s">
        <v>7278</v>
      </c>
      <c r="C143" s="7" t="str">
        <f t="shared" si="15"/>
        <v>HA_Struct_TT_Code</v>
      </c>
      <c r="D143" s="1">
        <v>206</v>
      </c>
      <c r="E143" s="7" t="str">
        <f t="shared" si="17"/>
        <v>整型</v>
      </c>
      <c r="F143" s="1" t="s">
        <v>7051</v>
      </c>
      <c r="G143" s="1" t="s">
        <v>158</v>
      </c>
      <c r="H143" s="1" t="s">
        <v>7279</v>
      </c>
      <c r="I143" t="s">
        <v>7086</v>
      </c>
      <c r="J143" t="s">
        <v>7241</v>
      </c>
    </row>
    <row r="144" spans="1:10">
      <c r="A144" t="s">
        <v>6898</v>
      </c>
      <c r="B144" s="1" t="s">
        <v>7280</v>
      </c>
      <c r="C144" s="7" t="str">
        <f t="shared" si="15"/>
        <v>HA_Struct_ActSpeed_LoLo</v>
      </c>
      <c r="D144" s="1">
        <v>180</v>
      </c>
      <c r="E144" s="7" t="str">
        <f t="shared" si="17"/>
        <v>实型</v>
      </c>
      <c r="F144" s="1" t="s">
        <v>7051</v>
      </c>
      <c r="G144" s="1" t="s">
        <v>154</v>
      </c>
      <c r="H144" s="1" t="s">
        <v>7281</v>
      </c>
      <c r="I144" t="s">
        <v>7091</v>
      </c>
      <c r="J144" t="s">
        <v>7241</v>
      </c>
    </row>
    <row r="145" spans="1:10">
      <c r="A145" t="s">
        <v>6898</v>
      </c>
      <c r="B145" s="1" t="s">
        <v>7282</v>
      </c>
      <c r="C145" s="7" t="str">
        <f t="shared" si="15"/>
        <v>HA_Struct_ActSpeed_HiHi</v>
      </c>
      <c r="D145" s="1">
        <v>176</v>
      </c>
      <c r="E145" s="7" t="str">
        <f t="shared" si="17"/>
        <v>实型</v>
      </c>
      <c r="F145" s="1" t="s">
        <v>7051</v>
      </c>
      <c r="G145" s="1" t="s">
        <v>154</v>
      </c>
      <c r="H145" s="1" t="s">
        <v>7283</v>
      </c>
      <c r="I145" t="s">
        <v>7091</v>
      </c>
      <c r="J145" t="s">
        <v>7241</v>
      </c>
    </row>
    <row r="146" spans="1:10">
      <c r="A146" t="s">
        <v>6898</v>
      </c>
      <c r="B146" s="1" t="s">
        <v>7284</v>
      </c>
      <c r="C146" s="7" t="str">
        <f t="shared" si="15"/>
        <v>HA_Struct_ActSpeed_Lo</v>
      </c>
      <c r="D146" s="1">
        <v>172</v>
      </c>
      <c r="E146" s="7" t="str">
        <f t="shared" si="17"/>
        <v>实型</v>
      </c>
      <c r="F146" s="1" t="s">
        <v>7051</v>
      </c>
      <c r="G146" s="1" t="s">
        <v>154</v>
      </c>
      <c r="H146" s="1" t="s">
        <v>7285</v>
      </c>
      <c r="I146" t="s">
        <v>7091</v>
      </c>
      <c r="J146" t="s">
        <v>7241</v>
      </c>
    </row>
    <row r="147" spans="1:10">
      <c r="A147" t="s">
        <v>6898</v>
      </c>
      <c r="B147" s="1" t="s">
        <v>7286</v>
      </c>
      <c r="C147" s="7" t="str">
        <f t="shared" si="15"/>
        <v>HA_Struct_ActSpeed_Hi</v>
      </c>
      <c r="D147" s="1">
        <v>168</v>
      </c>
      <c r="E147" s="7" t="str">
        <f t="shared" si="17"/>
        <v>实型</v>
      </c>
      <c r="F147" s="1" t="s">
        <v>7051</v>
      </c>
      <c r="G147" s="1" t="s">
        <v>154</v>
      </c>
      <c r="H147" s="1" t="s">
        <v>7287</v>
      </c>
      <c r="I147" t="s">
        <v>7091</v>
      </c>
      <c r="J147" t="s">
        <v>7241</v>
      </c>
    </row>
    <row r="148" spans="1:10">
      <c r="A148" t="s">
        <v>6898</v>
      </c>
      <c r="B148" s="1" t="s">
        <v>7288</v>
      </c>
      <c r="C148" s="7" t="str">
        <f t="shared" si="15"/>
        <v>HA_Struct_TT_LoLo</v>
      </c>
      <c r="D148" s="1">
        <v>230</v>
      </c>
      <c r="E148" s="7" t="str">
        <f t="shared" si="17"/>
        <v>实型</v>
      </c>
      <c r="F148" s="1" t="s">
        <v>7051</v>
      </c>
      <c r="G148" s="1" t="s">
        <v>154</v>
      </c>
      <c r="H148" s="1" t="s">
        <v>7289</v>
      </c>
      <c r="I148" t="s">
        <v>7091</v>
      </c>
      <c r="J148" t="s">
        <v>7241</v>
      </c>
    </row>
    <row r="149" spans="1:10">
      <c r="A149" t="s">
        <v>6898</v>
      </c>
      <c r="B149" s="1" t="s">
        <v>7290</v>
      </c>
      <c r="C149" s="7" t="str">
        <f t="shared" si="15"/>
        <v>HA_Struct_TT_HiHi</v>
      </c>
      <c r="D149" s="1">
        <v>226</v>
      </c>
      <c r="E149" s="7" t="str">
        <f t="shared" si="17"/>
        <v>实型</v>
      </c>
      <c r="F149" s="1" t="s">
        <v>7051</v>
      </c>
      <c r="G149" s="1" t="s">
        <v>154</v>
      </c>
      <c r="H149" s="1" t="s">
        <v>7291</v>
      </c>
      <c r="I149" t="s">
        <v>7091</v>
      </c>
      <c r="J149" t="s">
        <v>7241</v>
      </c>
    </row>
    <row r="150" spans="1:10">
      <c r="A150" t="s">
        <v>6898</v>
      </c>
      <c r="B150" s="1" t="s">
        <v>7292</v>
      </c>
      <c r="C150" s="7" t="str">
        <f t="shared" si="15"/>
        <v>HA_Struct_TT_Lo</v>
      </c>
      <c r="D150" s="1">
        <v>222</v>
      </c>
      <c r="E150" s="7" t="str">
        <f t="shared" si="17"/>
        <v>实型</v>
      </c>
      <c r="F150" s="1" t="s">
        <v>7051</v>
      </c>
      <c r="G150" s="1" t="s">
        <v>154</v>
      </c>
      <c r="H150" s="1" t="s">
        <v>7293</v>
      </c>
      <c r="I150" t="s">
        <v>7091</v>
      </c>
      <c r="J150" t="s">
        <v>7241</v>
      </c>
    </row>
    <row r="151" spans="1:10">
      <c r="A151" t="s">
        <v>6898</v>
      </c>
      <c r="B151" s="1" t="s">
        <v>7294</v>
      </c>
      <c r="C151" s="7" t="str">
        <f t="shared" si="15"/>
        <v>HA_Struct_TT_Hi</v>
      </c>
      <c r="D151" s="1">
        <v>218</v>
      </c>
      <c r="E151" s="7" t="str">
        <f t="shared" si="17"/>
        <v>实型</v>
      </c>
      <c r="F151" s="1" t="s">
        <v>7051</v>
      </c>
      <c r="G151" s="1" t="s">
        <v>154</v>
      </c>
      <c r="H151" s="1" t="s">
        <v>7295</v>
      </c>
      <c r="I151" t="s">
        <v>7091</v>
      </c>
      <c r="J151" t="s">
        <v>7241</v>
      </c>
    </row>
    <row r="152" spans="1:10">
      <c r="A152" t="s">
        <v>6898</v>
      </c>
      <c r="B152" s="1" t="s">
        <v>7296</v>
      </c>
      <c r="C152" s="7" t="str">
        <f t="shared" si="15"/>
        <v>HA_Struct_TT_Value</v>
      </c>
      <c r="D152" s="1">
        <v>210</v>
      </c>
      <c r="E152" s="7" t="str">
        <f t="shared" si="17"/>
        <v>实型</v>
      </c>
      <c r="F152" s="1" t="s">
        <v>7051</v>
      </c>
      <c r="G152" s="1" t="s">
        <v>158</v>
      </c>
      <c r="H152" s="1" t="s">
        <v>7297</v>
      </c>
      <c r="I152" t="s">
        <v>7091</v>
      </c>
      <c r="J152" t="s">
        <v>7241</v>
      </c>
    </row>
    <row r="153" spans="1:10">
      <c r="A153" t="s">
        <v>6898</v>
      </c>
      <c r="B153" s="1" t="s">
        <v>7298</v>
      </c>
      <c r="C153" s="7" t="str">
        <f t="shared" si="15"/>
        <v>HA_Struct_Speed_SV</v>
      </c>
      <c r="D153" s="1">
        <v>110</v>
      </c>
      <c r="E153" s="7" t="str">
        <f t="shared" si="17"/>
        <v>实型</v>
      </c>
      <c r="F153" s="1" t="s">
        <v>7051</v>
      </c>
      <c r="G153" s="1" t="s">
        <v>154</v>
      </c>
      <c r="H153" s="1" t="s">
        <v>7299</v>
      </c>
      <c r="I153" t="s">
        <v>7091</v>
      </c>
      <c r="J153" t="s">
        <v>7241</v>
      </c>
    </row>
    <row r="154" spans="1:10">
      <c r="A154" t="s">
        <v>6898</v>
      </c>
      <c r="B154" s="1" t="s">
        <v>7300</v>
      </c>
      <c r="C154" s="7" t="str">
        <f t="shared" si="15"/>
        <v>HA_Struct_Speed_PV</v>
      </c>
      <c r="D154" s="1">
        <v>160</v>
      </c>
      <c r="E154" s="7" t="str">
        <f t="shared" si="17"/>
        <v>实型</v>
      </c>
      <c r="F154" s="1" t="s">
        <v>7051</v>
      </c>
      <c r="G154" s="1" t="s">
        <v>158</v>
      </c>
      <c r="H154" s="1" t="s">
        <v>7301</v>
      </c>
      <c r="I154" t="s">
        <v>7091</v>
      </c>
      <c r="J154" t="s">
        <v>7241</v>
      </c>
    </row>
    <row r="155" spans="1:10">
      <c r="A155" t="s">
        <v>6898</v>
      </c>
      <c r="B155" s="1" t="s">
        <v>7302</v>
      </c>
      <c r="C155" s="7" t="str">
        <f t="shared" si="15"/>
        <v>HA_Struct_FRQ_SV</v>
      </c>
      <c r="D155" s="1">
        <v>10</v>
      </c>
      <c r="E155" s="7" t="str">
        <f t="shared" si="17"/>
        <v>实型</v>
      </c>
      <c r="F155" s="1" t="s">
        <v>7051</v>
      </c>
      <c r="G155" s="1" t="s">
        <v>154</v>
      </c>
      <c r="H155" s="1" t="s">
        <v>7184</v>
      </c>
      <c r="I155" t="s">
        <v>7091</v>
      </c>
      <c r="J155" t="s">
        <v>7241</v>
      </c>
    </row>
    <row r="156" spans="1:10">
      <c r="A156" t="s">
        <v>6898</v>
      </c>
      <c r="B156" s="1" t="s">
        <v>7303</v>
      </c>
      <c r="C156" s="7" t="str">
        <f t="shared" si="15"/>
        <v>HA_Struct_FRQ_PV</v>
      </c>
      <c r="D156" s="1">
        <v>60</v>
      </c>
      <c r="E156" s="7" t="str">
        <f t="shared" si="17"/>
        <v>实型</v>
      </c>
      <c r="F156" s="1" t="s">
        <v>7051</v>
      </c>
      <c r="G156" s="1" t="s">
        <v>158</v>
      </c>
      <c r="H156" s="1" t="s">
        <v>7186</v>
      </c>
      <c r="I156" t="s">
        <v>7091</v>
      </c>
      <c r="J156" t="s">
        <v>7241</v>
      </c>
    </row>
    <row r="157" spans="1:9">
      <c r="A157" t="s">
        <v>6871</v>
      </c>
      <c r="B157" t="s">
        <v>19</v>
      </c>
      <c r="C157" s="7" t="str">
        <f t="shared" ref="C157:C176" si="18">A157&amp;"_"&amp;B157</f>
        <v>Motor_var_Enable</v>
      </c>
      <c r="D157">
        <v>0</v>
      </c>
      <c r="E157" s="7" t="str">
        <f t="shared" ref="E157:E176" si="19">IF(I157="Bool","离散",IF(I157="Real","实型","整型"))</f>
        <v>离散</v>
      </c>
      <c r="F157" s="1" t="s">
        <v>7051</v>
      </c>
      <c r="G157" s="1" t="s">
        <v>154</v>
      </c>
      <c r="H157" t="s">
        <v>7140</v>
      </c>
      <c r="I157" t="s">
        <v>7304</v>
      </c>
    </row>
    <row r="158" spans="1:9">
      <c r="A158" t="s">
        <v>6871</v>
      </c>
      <c r="B158" t="s">
        <v>7061</v>
      </c>
      <c r="C158" s="7" t="str">
        <f t="shared" si="18"/>
        <v>Motor_var_Auto</v>
      </c>
      <c r="D158">
        <v>0.1</v>
      </c>
      <c r="E158" s="7" t="str">
        <f t="shared" si="19"/>
        <v>离散</v>
      </c>
      <c r="F158" s="1" t="s">
        <v>7051</v>
      </c>
      <c r="G158" s="1" t="s">
        <v>154</v>
      </c>
      <c r="I158" t="s">
        <v>7304</v>
      </c>
    </row>
    <row r="159" spans="1:9">
      <c r="A159" t="s">
        <v>6871</v>
      </c>
      <c r="B159" t="s">
        <v>7305</v>
      </c>
      <c r="C159" s="7" t="str">
        <f t="shared" si="18"/>
        <v>Motor_var_Auto_HMI</v>
      </c>
      <c r="D159">
        <v>0.2</v>
      </c>
      <c r="E159" s="7" t="str">
        <f t="shared" si="19"/>
        <v>离散</v>
      </c>
      <c r="F159" s="1" t="s">
        <v>7051</v>
      </c>
      <c r="G159" s="1" t="s">
        <v>154</v>
      </c>
      <c r="H159" t="s">
        <v>7208</v>
      </c>
      <c r="I159" t="s">
        <v>7304</v>
      </c>
    </row>
    <row r="160" spans="1:9">
      <c r="A160" t="s">
        <v>6871</v>
      </c>
      <c r="B160" t="s">
        <v>21</v>
      </c>
      <c r="C160" s="7" t="str">
        <f t="shared" si="18"/>
        <v>Motor_var_Auto_Status</v>
      </c>
      <c r="D160">
        <v>0.3</v>
      </c>
      <c r="E160" s="7" t="str">
        <f t="shared" si="19"/>
        <v>离散</v>
      </c>
      <c r="F160" s="1" t="s">
        <v>7051</v>
      </c>
      <c r="G160" s="1" t="s">
        <v>154</v>
      </c>
      <c r="H160" t="s">
        <v>7209</v>
      </c>
      <c r="I160" t="s">
        <v>7304</v>
      </c>
    </row>
    <row r="161" spans="1:9">
      <c r="A161" t="s">
        <v>6871</v>
      </c>
      <c r="B161" t="s">
        <v>22</v>
      </c>
      <c r="C161" s="7" t="str">
        <f t="shared" si="18"/>
        <v>Motor_var_Loc_Rem</v>
      </c>
      <c r="D161">
        <v>0.4</v>
      </c>
      <c r="E161" s="7" t="str">
        <f t="shared" si="19"/>
        <v>离散</v>
      </c>
      <c r="F161" s="1" t="s">
        <v>7051</v>
      </c>
      <c r="G161" s="1" t="s">
        <v>154</v>
      </c>
      <c r="H161" t="s">
        <v>7222</v>
      </c>
      <c r="I161" t="s">
        <v>7304</v>
      </c>
    </row>
    <row r="162" spans="1:9">
      <c r="A162" t="s">
        <v>6871</v>
      </c>
      <c r="B162" t="s">
        <v>7210</v>
      </c>
      <c r="C162" s="7" t="str">
        <f t="shared" si="18"/>
        <v>Motor_var_ON</v>
      </c>
      <c r="D162">
        <v>0.5</v>
      </c>
      <c r="E162" s="7" t="str">
        <f t="shared" si="19"/>
        <v>离散</v>
      </c>
      <c r="F162" s="1" t="s">
        <v>7051</v>
      </c>
      <c r="G162" s="1" t="s">
        <v>154</v>
      </c>
      <c r="H162" t="s">
        <v>7306</v>
      </c>
      <c r="I162" t="s">
        <v>7304</v>
      </c>
    </row>
    <row r="163" spans="1:9">
      <c r="A163" t="s">
        <v>6871</v>
      </c>
      <c r="B163" t="s">
        <v>23</v>
      </c>
      <c r="C163" s="7" t="str">
        <f t="shared" si="18"/>
        <v>Motor_var_ON_HMI</v>
      </c>
      <c r="D163">
        <v>0.6</v>
      </c>
      <c r="E163" s="7" t="str">
        <f t="shared" si="19"/>
        <v>离散</v>
      </c>
      <c r="F163" s="1" t="s">
        <v>7051</v>
      </c>
      <c r="G163" s="1" t="s">
        <v>154</v>
      </c>
      <c r="H163" t="s">
        <v>7307</v>
      </c>
      <c r="I163" t="s">
        <v>7304</v>
      </c>
    </row>
    <row r="164" spans="1:9">
      <c r="A164" t="s">
        <v>6871</v>
      </c>
      <c r="B164" t="s">
        <v>7308</v>
      </c>
      <c r="C164" s="7" t="str">
        <f t="shared" si="18"/>
        <v>Motor_var_OFF</v>
      </c>
      <c r="D164">
        <v>0.7</v>
      </c>
      <c r="E164" s="7" t="str">
        <f t="shared" si="19"/>
        <v>离散</v>
      </c>
      <c r="F164" s="1" t="s">
        <v>7051</v>
      </c>
      <c r="G164" s="1" t="s">
        <v>154</v>
      </c>
      <c r="H164" t="s">
        <v>7309</v>
      </c>
      <c r="I164" t="s">
        <v>7304</v>
      </c>
    </row>
    <row r="165" spans="1:9">
      <c r="A165" t="s">
        <v>6871</v>
      </c>
      <c r="B165" t="s">
        <v>24</v>
      </c>
      <c r="C165" s="7" t="str">
        <f t="shared" si="18"/>
        <v>Motor_var_OFF_HMI</v>
      </c>
      <c r="D165">
        <v>1</v>
      </c>
      <c r="E165" s="7" t="str">
        <f t="shared" si="19"/>
        <v>离散</v>
      </c>
      <c r="F165" s="1" t="s">
        <v>7051</v>
      </c>
      <c r="G165" s="1" t="s">
        <v>154</v>
      </c>
      <c r="H165" t="s">
        <v>7310</v>
      </c>
      <c r="I165" t="s">
        <v>7304</v>
      </c>
    </row>
    <row r="166" spans="1:9">
      <c r="A166" t="s">
        <v>6871</v>
      </c>
      <c r="B166" t="s">
        <v>25</v>
      </c>
      <c r="C166" s="7" t="str">
        <f t="shared" si="18"/>
        <v>Motor_var_Fan</v>
      </c>
      <c r="D166">
        <v>1.1</v>
      </c>
      <c r="E166" s="7" t="str">
        <f t="shared" si="19"/>
        <v>离散</v>
      </c>
      <c r="F166" s="1" t="s">
        <v>7051</v>
      </c>
      <c r="G166" s="1" t="s">
        <v>158</v>
      </c>
      <c r="H166" t="s">
        <v>7152</v>
      </c>
      <c r="I166" t="s">
        <v>7304</v>
      </c>
    </row>
    <row r="167" spans="1:9">
      <c r="A167" t="s">
        <v>6871</v>
      </c>
      <c r="B167" t="s">
        <v>26</v>
      </c>
      <c r="C167" s="7" t="str">
        <f t="shared" si="18"/>
        <v>Motor_var_Motor</v>
      </c>
      <c r="D167">
        <v>1.2</v>
      </c>
      <c r="E167" s="7" t="str">
        <f t="shared" si="19"/>
        <v>离散</v>
      </c>
      <c r="F167" s="1" t="s">
        <v>7051</v>
      </c>
      <c r="G167" s="1" t="s">
        <v>158</v>
      </c>
      <c r="H167" t="s">
        <v>7311</v>
      </c>
      <c r="I167" t="s">
        <v>7304</v>
      </c>
    </row>
    <row r="168" spans="1:9">
      <c r="A168" t="s">
        <v>6871</v>
      </c>
      <c r="B168" t="s">
        <v>27</v>
      </c>
      <c r="C168" s="7" t="str">
        <f t="shared" si="18"/>
        <v>Motor_var_OL</v>
      </c>
      <c r="D168">
        <v>1.3</v>
      </c>
      <c r="E168" s="7" t="str">
        <f t="shared" si="19"/>
        <v>离散</v>
      </c>
      <c r="F168" s="1" t="s">
        <v>7072</v>
      </c>
      <c r="G168" s="1" t="s">
        <v>158</v>
      </c>
      <c r="H168" t="s">
        <v>7312</v>
      </c>
      <c r="I168" t="s">
        <v>7304</v>
      </c>
    </row>
    <row r="169" spans="1:9">
      <c r="A169" t="s">
        <v>6871</v>
      </c>
      <c r="B169" t="s">
        <v>35</v>
      </c>
      <c r="C169" s="7" t="str">
        <f t="shared" si="18"/>
        <v>Motor_var_Motor_Back</v>
      </c>
      <c r="D169">
        <v>1.4</v>
      </c>
      <c r="E169" s="7" t="str">
        <f t="shared" si="19"/>
        <v>离散</v>
      </c>
      <c r="F169" s="1" t="s">
        <v>7051</v>
      </c>
      <c r="G169" s="1" t="s">
        <v>158</v>
      </c>
      <c r="H169" t="s">
        <v>7313</v>
      </c>
      <c r="I169" t="s">
        <v>7304</v>
      </c>
    </row>
    <row r="170" spans="1:9">
      <c r="A170" t="s">
        <v>6871</v>
      </c>
      <c r="B170" t="s">
        <v>29</v>
      </c>
      <c r="C170" s="7" t="str">
        <f t="shared" si="18"/>
        <v>Motor_var_RunSig</v>
      </c>
      <c r="D170">
        <v>1.5</v>
      </c>
      <c r="E170" s="7" t="str">
        <f t="shared" si="19"/>
        <v>离散</v>
      </c>
      <c r="F170" s="1" t="s">
        <v>7051</v>
      </c>
      <c r="G170" s="1" t="s">
        <v>158</v>
      </c>
      <c r="H170" t="s">
        <v>7314</v>
      </c>
      <c r="I170" t="s">
        <v>7304</v>
      </c>
    </row>
    <row r="171" spans="1:9">
      <c r="A171" t="s">
        <v>6871</v>
      </c>
      <c r="B171" t="s">
        <v>30</v>
      </c>
      <c r="C171" s="7" t="str">
        <f t="shared" si="18"/>
        <v>Motor_var_Break_ALM</v>
      </c>
      <c r="D171">
        <v>1.6</v>
      </c>
      <c r="E171" s="7" t="str">
        <f t="shared" si="19"/>
        <v>离散</v>
      </c>
      <c r="F171" s="1" t="s">
        <v>7072</v>
      </c>
      <c r="G171" s="1" t="s">
        <v>158</v>
      </c>
      <c r="H171" t="s">
        <v>7315</v>
      </c>
      <c r="I171" t="s">
        <v>7304</v>
      </c>
    </row>
    <row r="172" spans="1:9">
      <c r="A172" t="s">
        <v>6871</v>
      </c>
      <c r="B172" t="s">
        <v>31</v>
      </c>
      <c r="C172" s="7" t="str">
        <f t="shared" si="18"/>
        <v>Motor_var_Break_CHK</v>
      </c>
      <c r="D172">
        <v>1.7</v>
      </c>
      <c r="E172" s="7" t="str">
        <f t="shared" si="19"/>
        <v>离散</v>
      </c>
      <c r="F172" s="1" t="s">
        <v>7051</v>
      </c>
      <c r="G172" s="1" t="s">
        <v>158</v>
      </c>
      <c r="H172" t="s">
        <v>7316</v>
      </c>
      <c r="I172" t="s">
        <v>7304</v>
      </c>
    </row>
    <row r="173" spans="1:9">
      <c r="A173" t="s">
        <v>6871</v>
      </c>
      <c r="B173" t="s">
        <v>32</v>
      </c>
      <c r="C173" s="7" t="str">
        <f t="shared" si="18"/>
        <v>Motor_var_INV_Res_HMI</v>
      </c>
      <c r="D173">
        <v>2</v>
      </c>
      <c r="E173" s="7" t="str">
        <f t="shared" si="19"/>
        <v>离散</v>
      </c>
      <c r="F173" s="1" t="s">
        <v>7051</v>
      </c>
      <c r="G173" s="1" t="s">
        <v>154</v>
      </c>
      <c r="H173" t="s">
        <v>7317</v>
      </c>
      <c r="I173" t="s">
        <v>7304</v>
      </c>
    </row>
    <row r="174" spans="1:9">
      <c r="A174" t="s">
        <v>6871</v>
      </c>
      <c r="B174" t="s">
        <v>33</v>
      </c>
      <c r="C174" s="7" t="str">
        <f t="shared" si="18"/>
        <v>Motor_var_Break_EN</v>
      </c>
      <c r="D174">
        <v>2.1</v>
      </c>
      <c r="E174" s="7" t="str">
        <f t="shared" si="19"/>
        <v>离散</v>
      </c>
      <c r="F174" s="1" t="s">
        <v>7051</v>
      </c>
      <c r="G174" s="1" t="s">
        <v>154</v>
      </c>
      <c r="H174" t="s">
        <v>7318</v>
      </c>
      <c r="I174" t="s">
        <v>7304</v>
      </c>
    </row>
    <row r="175" spans="1:9">
      <c r="A175" t="s">
        <v>6871</v>
      </c>
      <c r="B175" t="s">
        <v>34</v>
      </c>
      <c r="C175" s="7" t="str">
        <f t="shared" si="18"/>
        <v>Motor_var_Break_Stop</v>
      </c>
      <c r="D175">
        <v>2.2</v>
      </c>
      <c r="E175" s="7" t="str">
        <f t="shared" si="19"/>
        <v>离散</v>
      </c>
      <c r="F175" s="1" t="s">
        <v>7072</v>
      </c>
      <c r="G175" s="1" t="s">
        <v>158</v>
      </c>
      <c r="H175" t="s">
        <v>7319</v>
      </c>
      <c r="I175" t="s">
        <v>7304</v>
      </c>
    </row>
    <row r="176" spans="1:9">
      <c r="A176" t="s">
        <v>6871</v>
      </c>
      <c r="B176" t="s">
        <v>42</v>
      </c>
      <c r="C176" s="7" t="str">
        <f t="shared" si="18"/>
        <v>Motor_var_BreakTime</v>
      </c>
      <c r="D176">
        <v>4</v>
      </c>
      <c r="E176" s="7" t="str">
        <f t="shared" si="19"/>
        <v>整型</v>
      </c>
      <c r="F176" s="1" t="s">
        <v>7051</v>
      </c>
      <c r="G176" s="1" t="s">
        <v>154</v>
      </c>
      <c r="H176" t="s">
        <v>7320</v>
      </c>
      <c r="I176" t="s">
        <v>7321</v>
      </c>
    </row>
    <row r="177" spans="1:9">
      <c r="A177" t="s">
        <v>6871</v>
      </c>
      <c r="B177" s="1" t="s">
        <v>7322</v>
      </c>
      <c r="C177" s="7" t="str">
        <f t="shared" ref="C177:C240" si="20">A177&amp;"_"&amp;B177</f>
        <v>Motor_var_Spare1_0</v>
      </c>
      <c r="D177">
        <v>108</v>
      </c>
      <c r="E177" s="7" t="str">
        <f t="shared" ref="E177:E184" si="21">IF(I177="Bool","离散",IF(I177="Real","实型","整型"))</f>
        <v>离散</v>
      </c>
      <c r="F177" s="1" t="s">
        <v>7051</v>
      </c>
      <c r="G177" s="1" t="s">
        <v>158</v>
      </c>
      <c r="H177" t="s">
        <v>7323</v>
      </c>
      <c r="I177" t="s">
        <v>7304</v>
      </c>
    </row>
    <row r="178" spans="1:9">
      <c r="A178" t="s">
        <v>6871</v>
      </c>
      <c r="B178" s="1" t="s">
        <v>7324</v>
      </c>
      <c r="C178" s="7" t="str">
        <f t="shared" si="20"/>
        <v>Motor_var_Spare1_1</v>
      </c>
      <c r="D178">
        <v>108.1</v>
      </c>
      <c r="E178" s="7" t="str">
        <f t="shared" si="21"/>
        <v>离散</v>
      </c>
      <c r="F178" s="1" t="s">
        <v>7051</v>
      </c>
      <c r="G178" s="1" t="s">
        <v>158</v>
      </c>
      <c r="H178" t="s">
        <v>7325</v>
      </c>
      <c r="I178" t="s">
        <v>7304</v>
      </c>
    </row>
    <row r="179" spans="1:9">
      <c r="A179" t="s">
        <v>6871</v>
      </c>
      <c r="B179" s="1" t="s">
        <v>7326</v>
      </c>
      <c r="C179" s="7" t="str">
        <f t="shared" si="20"/>
        <v>Motor_var_Spare1_2</v>
      </c>
      <c r="D179">
        <v>108.2</v>
      </c>
      <c r="E179" s="7" t="str">
        <f t="shared" si="21"/>
        <v>离散</v>
      </c>
      <c r="F179" s="1" t="s">
        <v>7051</v>
      </c>
      <c r="G179" s="1" t="s">
        <v>158</v>
      </c>
      <c r="H179" t="s">
        <v>7327</v>
      </c>
      <c r="I179" t="s">
        <v>7304</v>
      </c>
    </row>
    <row r="180" spans="1:9">
      <c r="A180" t="s">
        <v>6871</v>
      </c>
      <c r="B180" s="1" t="s">
        <v>7328</v>
      </c>
      <c r="C180" s="7" t="str">
        <f t="shared" si="20"/>
        <v>Motor_var_Spare1_3</v>
      </c>
      <c r="D180">
        <v>108.3</v>
      </c>
      <c r="E180" s="7" t="str">
        <f t="shared" si="21"/>
        <v>离散</v>
      </c>
      <c r="F180" s="1" t="s">
        <v>7051</v>
      </c>
      <c r="G180" s="1" t="s">
        <v>158</v>
      </c>
      <c r="H180" t="s">
        <v>7329</v>
      </c>
      <c r="I180" t="s">
        <v>7304</v>
      </c>
    </row>
    <row r="181" spans="1:9">
      <c r="A181" t="s">
        <v>6871</v>
      </c>
      <c r="B181" s="1" t="s">
        <v>7330</v>
      </c>
      <c r="C181" s="7" t="str">
        <f t="shared" si="20"/>
        <v>Motor_var_Spare1_4</v>
      </c>
      <c r="D181">
        <v>108.4</v>
      </c>
      <c r="E181" s="7" t="str">
        <f t="shared" si="21"/>
        <v>离散</v>
      </c>
      <c r="F181" s="1" t="s">
        <v>7051</v>
      </c>
      <c r="G181" s="1" t="s">
        <v>158</v>
      </c>
      <c r="H181" t="s">
        <v>7331</v>
      </c>
      <c r="I181" t="s">
        <v>7304</v>
      </c>
    </row>
    <row r="182" spans="1:9">
      <c r="A182" t="s">
        <v>6871</v>
      </c>
      <c r="B182" s="1" t="s">
        <v>7332</v>
      </c>
      <c r="C182" s="7" t="str">
        <f t="shared" si="20"/>
        <v>Motor_var_Spare1_5</v>
      </c>
      <c r="D182">
        <v>108.5</v>
      </c>
      <c r="E182" s="7" t="str">
        <f t="shared" si="21"/>
        <v>离散</v>
      </c>
      <c r="F182" s="1" t="s">
        <v>7051</v>
      </c>
      <c r="G182" s="1" t="s">
        <v>158</v>
      </c>
      <c r="H182" t="s">
        <v>7333</v>
      </c>
      <c r="I182" t="s">
        <v>7304</v>
      </c>
    </row>
    <row r="183" spans="1:9">
      <c r="A183" t="s">
        <v>6871</v>
      </c>
      <c r="B183" s="1" t="s">
        <v>7334</v>
      </c>
      <c r="C183" s="7" t="str">
        <f t="shared" si="20"/>
        <v>Motor_var_Spare1_6</v>
      </c>
      <c r="D183">
        <v>108.6</v>
      </c>
      <c r="E183" s="7" t="str">
        <f t="shared" si="21"/>
        <v>离散</v>
      </c>
      <c r="F183" s="1" t="s">
        <v>7051</v>
      </c>
      <c r="G183" s="1" t="s">
        <v>158</v>
      </c>
      <c r="H183" t="s">
        <v>7335</v>
      </c>
      <c r="I183" t="s">
        <v>7304</v>
      </c>
    </row>
    <row r="184" spans="1:9">
      <c r="A184" t="s">
        <v>6871</v>
      </c>
      <c r="B184" s="1" t="s">
        <v>7336</v>
      </c>
      <c r="C184" s="7" t="str">
        <f t="shared" si="20"/>
        <v>Motor_var_Spare1_7</v>
      </c>
      <c r="D184">
        <v>108.7</v>
      </c>
      <c r="E184" s="7" t="str">
        <f t="shared" si="21"/>
        <v>离散</v>
      </c>
      <c r="F184" s="1" t="s">
        <v>7051</v>
      </c>
      <c r="G184" s="1" t="s">
        <v>158</v>
      </c>
      <c r="H184" t="s">
        <v>7337</v>
      </c>
      <c r="I184" t="s">
        <v>7304</v>
      </c>
    </row>
    <row r="185" spans="1:9">
      <c r="A185" s="8" t="s">
        <v>6960</v>
      </c>
      <c r="B185" s="2" t="s">
        <v>19</v>
      </c>
      <c r="C185" s="7" t="str">
        <f t="shared" si="20"/>
        <v>AP_Valve_Enable</v>
      </c>
      <c r="D185" s="2">
        <v>0</v>
      </c>
      <c r="E185" s="7" t="str">
        <f t="shared" ref="E185:E214" si="22">IF(I185="Bool","离散",IF(I185="Real","实型","整型"))</f>
        <v>离散</v>
      </c>
      <c r="F185" s="1" t="s">
        <v>7051</v>
      </c>
      <c r="G185" s="6" t="s">
        <v>154</v>
      </c>
      <c r="H185" s="2" t="s">
        <v>7140</v>
      </c>
      <c r="I185" t="s">
        <v>7054</v>
      </c>
    </row>
    <row r="186" spans="1:9">
      <c r="A186" s="8" t="s">
        <v>6960</v>
      </c>
      <c r="B186" s="2" t="s">
        <v>7061</v>
      </c>
      <c r="C186" s="7" t="str">
        <f t="shared" si="20"/>
        <v>AP_Valve_Auto</v>
      </c>
      <c r="D186" s="2">
        <v>0.1</v>
      </c>
      <c r="E186" s="7" t="str">
        <f t="shared" si="22"/>
        <v>离散</v>
      </c>
      <c r="F186" s="1" t="s">
        <v>7051</v>
      </c>
      <c r="G186" s="6" t="s">
        <v>154</v>
      </c>
      <c r="H186" s="2" t="s">
        <v>7209</v>
      </c>
      <c r="I186" t="s">
        <v>7054</v>
      </c>
    </row>
    <row r="187" spans="1:9">
      <c r="A187" s="8" t="s">
        <v>6960</v>
      </c>
      <c r="B187" s="2" t="s">
        <v>7210</v>
      </c>
      <c r="C187" s="7" t="str">
        <f t="shared" si="20"/>
        <v>AP_Valve_ON</v>
      </c>
      <c r="D187" s="2">
        <v>0.6</v>
      </c>
      <c r="E187" s="7" t="str">
        <f t="shared" si="22"/>
        <v>离散</v>
      </c>
      <c r="F187" s="1" t="s">
        <v>7051</v>
      </c>
      <c r="G187" s="6" t="s">
        <v>154</v>
      </c>
      <c r="H187" s="2" t="s">
        <v>7338</v>
      </c>
      <c r="I187" t="s">
        <v>7054</v>
      </c>
    </row>
    <row r="188" spans="1:9">
      <c r="A188" s="8" t="s">
        <v>6960</v>
      </c>
      <c r="B188" s="2" t="s">
        <v>7308</v>
      </c>
      <c r="C188" s="7" t="str">
        <f t="shared" si="20"/>
        <v>AP_Valve_OFF</v>
      </c>
      <c r="D188" s="2">
        <v>0.7</v>
      </c>
      <c r="E188" s="7" t="str">
        <f t="shared" si="22"/>
        <v>离散</v>
      </c>
      <c r="F188" s="1" t="s">
        <v>7051</v>
      </c>
      <c r="G188" s="6" t="s">
        <v>154</v>
      </c>
      <c r="H188" s="2" t="s">
        <v>7339</v>
      </c>
      <c r="I188" t="s">
        <v>7054</v>
      </c>
    </row>
    <row r="189" spans="1:9">
      <c r="A189" s="8" t="s">
        <v>6960</v>
      </c>
      <c r="B189" s="2" t="s">
        <v>109</v>
      </c>
      <c r="C189" s="7" t="str">
        <f t="shared" si="20"/>
        <v>AP_Valve_Status</v>
      </c>
      <c r="D189" s="2">
        <v>1</v>
      </c>
      <c r="E189" s="7" t="str">
        <f t="shared" si="22"/>
        <v>离散</v>
      </c>
      <c r="F189" s="1" t="s">
        <v>7051</v>
      </c>
      <c r="G189" s="1" t="s">
        <v>158</v>
      </c>
      <c r="H189" s="2" t="s">
        <v>7212</v>
      </c>
      <c r="I189" t="s">
        <v>7054</v>
      </c>
    </row>
    <row r="190" spans="1:9">
      <c r="A190" s="8" t="s">
        <v>6960</v>
      </c>
      <c r="B190" s="2" t="s">
        <v>110</v>
      </c>
      <c r="C190" s="7" t="str">
        <f t="shared" si="20"/>
        <v>AP_Valve_OpenOK</v>
      </c>
      <c r="D190" s="2">
        <v>1.1</v>
      </c>
      <c r="E190" s="7" t="str">
        <f t="shared" si="22"/>
        <v>离散</v>
      </c>
      <c r="F190" s="1" t="s">
        <v>7051</v>
      </c>
      <c r="G190" s="1" t="s">
        <v>158</v>
      </c>
      <c r="H190" s="2" t="s">
        <v>7213</v>
      </c>
      <c r="I190" t="s">
        <v>7054</v>
      </c>
    </row>
    <row r="191" spans="1:9">
      <c r="A191" s="8" t="s">
        <v>6960</v>
      </c>
      <c r="B191" s="2" t="s">
        <v>111</v>
      </c>
      <c r="C191" s="7" t="str">
        <f t="shared" si="20"/>
        <v>AP_Valve_CloseOK</v>
      </c>
      <c r="D191" s="2">
        <v>1.2</v>
      </c>
      <c r="E191" s="7" t="str">
        <f t="shared" si="22"/>
        <v>离散</v>
      </c>
      <c r="F191" s="1" t="s">
        <v>7051</v>
      </c>
      <c r="G191" s="1" t="s">
        <v>158</v>
      </c>
      <c r="H191" s="2" t="s">
        <v>7214</v>
      </c>
      <c r="I191" t="s">
        <v>7054</v>
      </c>
    </row>
    <row r="192" spans="1:9">
      <c r="A192" s="8" t="s">
        <v>6960</v>
      </c>
      <c r="B192" s="2" t="s">
        <v>7216</v>
      </c>
      <c r="C192" s="7" t="str">
        <f t="shared" si="20"/>
        <v>AP_Valve_OpenALM</v>
      </c>
      <c r="D192" s="2">
        <v>1.5</v>
      </c>
      <c r="E192" s="7" t="str">
        <f t="shared" si="22"/>
        <v>离散</v>
      </c>
      <c r="F192" s="6" t="s">
        <v>7072</v>
      </c>
      <c r="G192" s="1" t="s">
        <v>158</v>
      </c>
      <c r="H192" s="2" t="s">
        <v>7217</v>
      </c>
      <c r="I192" t="s">
        <v>7054</v>
      </c>
    </row>
    <row r="193" spans="1:9">
      <c r="A193" s="8" t="s">
        <v>6960</v>
      </c>
      <c r="B193" s="2" t="s">
        <v>7218</v>
      </c>
      <c r="C193" s="7" t="str">
        <f t="shared" si="20"/>
        <v>AP_Valve_CloseALM</v>
      </c>
      <c r="D193" s="2">
        <v>1.6</v>
      </c>
      <c r="E193" s="7" t="str">
        <f t="shared" si="22"/>
        <v>离散</v>
      </c>
      <c r="F193" s="6" t="s">
        <v>7072</v>
      </c>
      <c r="G193" s="1" t="s">
        <v>158</v>
      </c>
      <c r="H193" s="2" t="s">
        <v>7219</v>
      </c>
      <c r="I193" t="s">
        <v>7054</v>
      </c>
    </row>
    <row r="194" spans="1:9">
      <c r="A194" s="8" t="s">
        <v>6983</v>
      </c>
      <c r="B194" s="2" t="s">
        <v>7340</v>
      </c>
      <c r="C194" s="7" t="str">
        <f t="shared" si="20"/>
        <v>AP_Ctrl_Struct_InterLock</v>
      </c>
      <c r="D194" s="2">
        <v>0</v>
      </c>
      <c r="E194" s="7" t="str">
        <f t="shared" si="22"/>
        <v>离散</v>
      </c>
      <c r="F194" s="1" t="s">
        <v>7051</v>
      </c>
      <c r="G194" s="6" t="s">
        <v>154</v>
      </c>
      <c r="H194" s="2" t="s">
        <v>7341</v>
      </c>
      <c r="I194" t="s">
        <v>7054</v>
      </c>
    </row>
    <row r="195" spans="1:9">
      <c r="A195" s="8" t="s">
        <v>6983</v>
      </c>
      <c r="B195" s="2" t="s">
        <v>7342</v>
      </c>
      <c r="C195" s="7" t="str">
        <f t="shared" si="20"/>
        <v>AP_Ctrl_Struct_AP_ON</v>
      </c>
      <c r="D195" s="2">
        <v>0.1</v>
      </c>
      <c r="E195" s="7" t="str">
        <f t="shared" si="22"/>
        <v>离散</v>
      </c>
      <c r="F195" s="1" t="s">
        <v>7051</v>
      </c>
      <c r="G195" s="1" t="s">
        <v>158</v>
      </c>
      <c r="H195" s="2" t="s">
        <v>7343</v>
      </c>
      <c r="I195" t="s">
        <v>7054</v>
      </c>
    </row>
    <row r="196" spans="1:9">
      <c r="A196" s="8" t="s">
        <v>6983</v>
      </c>
      <c r="B196" s="2" t="s">
        <v>7344</v>
      </c>
      <c r="C196" s="7" t="str">
        <f t="shared" si="20"/>
        <v>AP_Ctrl_Struct_Cleaning_Signal</v>
      </c>
      <c r="D196" s="2">
        <v>0.2</v>
      </c>
      <c r="E196" s="7" t="str">
        <f t="shared" si="22"/>
        <v>离散</v>
      </c>
      <c r="F196" s="1" t="s">
        <v>7051</v>
      </c>
      <c r="G196" s="1" t="s">
        <v>158</v>
      </c>
      <c r="H196" s="2" t="s">
        <v>7345</v>
      </c>
      <c r="I196" t="s">
        <v>7054</v>
      </c>
    </row>
    <row r="197" spans="1:9">
      <c r="A197" s="8" t="s">
        <v>6983</v>
      </c>
      <c r="B197" s="2" t="s">
        <v>7346</v>
      </c>
      <c r="C197" s="7" t="str">
        <f t="shared" si="20"/>
        <v>AP_Ctrl_Struct_Cleaning_State</v>
      </c>
      <c r="D197" s="2">
        <v>0.3</v>
      </c>
      <c r="E197" s="7" t="str">
        <f t="shared" si="22"/>
        <v>离散</v>
      </c>
      <c r="F197" s="1" t="s">
        <v>7051</v>
      </c>
      <c r="G197" s="1" t="s">
        <v>158</v>
      </c>
      <c r="H197" s="2" t="s">
        <v>7347</v>
      </c>
      <c r="I197" t="s">
        <v>7054</v>
      </c>
    </row>
    <row r="198" spans="1:9">
      <c r="A198" s="8" t="s">
        <v>6983</v>
      </c>
      <c r="B198" s="2" t="s">
        <v>7348</v>
      </c>
      <c r="C198" s="7" t="str">
        <f t="shared" si="20"/>
        <v>AP_Ctrl_Struct_Wash_EN</v>
      </c>
      <c r="D198" s="2">
        <v>0.4</v>
      </c>
      <c r="E198" s="7" t="str">
        <f t="shared" si="22"/>
        <v>离散</v>
      </c>
      <c r="F198" s="1" t="s">
        <v>7051</v>
      </c>
      <c r="G198" s="6" t="s">
        <v>154</v>
      </c>
      <c r="H198" s="2" t="s">
        <v>7349</v>
      </c>
      <c r="I198" t="s">
        <v>7054</v>
      </c>
    </row>
    <row r="199" spans="1:9">
      <c r="A199" s="8" t="s">
        <v>6983</v>
      </c>
      <c r="B199" s="2" t="s">
        <v>7350</v>
      </c>
      <c r="C199" s="7" t="str">
        <f t="shared" si="20"/>
        <v>AP_Ctrl_Struct_Glue_Delay_S</v>
      </c>
      <c r="D199" s="2">
        <v>8</v>
      </c>
      <c r="E199" s="7" t="str">
        <f t="shared" si="22"/>
        <v>整型</v>
      </c>
      <c r="F199" s="1" t="s">
        <v>7051</v>
      </c>
      <c r="G199" s="6" t="s">
        <v>154</v>
      </c>
      <c r="H199" s="2" t="s">
        <v>7351</v>
      </c>
      <c r="I199" s="2" t="s">
        <v>7086</v>
      </c>
    </row>
    <row r="200" spans="1:9">
      <c r="A200" s="8" t="s">
        <v>6983</v>
      </c>
      <c r="B200" s="2" t="s">
        <v>7352</v>
      </c>
      <c r="C200" s="7" t="str">
        <f t="shared" si="20"/>
        <v>AP_Ctrl_Struct_Wash_S</v>
      </c>
      <c r="D200" s="2">
        <v>10</v>
      </c>
      <c r="E200" s="7" t="str">
        <f t="shared" si="22"/>
        <v>整型</v>
      </c>
      <c r="F200" s="1" t="s">
        <v>7051</v>
      </c>
      <c r="G200" s="6" t="s">
        <v>154</v>
      </c>
      <c r="H200" s="2" t="s">
        <v>7353</v>
      </c>
      <c r="I200" s="2" t="s">
        <v>7086</v>
      </c>
    </row>
    <row r="201" spans="1:9">
      <c r="A201" s="8" t="s">
        <v>6983</v>
      </c>
      <c r="B201" s="2" t="s">
        <v>7354</v>
      </c>
      <c r="C201" s="7" t="str">
        <f t="shared" si="20"/>
        <v>AP_Ctrl_Struct_Waste_S</v>
      </c>
      <c r="D201" s="2">
        <v>12</v>
      </c>
      <c r="E201" s="7" t="str">
        <f t="shared" si="22"/>
        <v>整型</v>
      </c>
      <c r="F201" s="1" t="s">
        <v>7051</v>
      </c>
      <c r="G201" s="6" t="s">
        <v>154</v>
      </c>
      <c r="H201" s="2" t="s">
        <v>7355</v>
      </c>
      <c r="I201" s="2" t="s">
        <v>7086</v>
      </c>
    </row>
    <row r="202" spans="1:9">
      <c r="A202" s="8" t="s">
        <v>6983</v>
      </c>
      <c r="B202" s="2" t="s">
        <v>7356</v>
      </c>
      <c r="C202" s="7" t="str">
        <f t="shared" si="20"/>
        <v>AP_Ctrl_Struct_WashDelay_S</v>
      </c>
      <c r="D202" s="2">
        <v>14</v>
      </c>
      <c r="E202" s="7" t="str">
        <f t="shared" si="22"/>
        <v>整型</v>
      </c>
      <c r="F202" s="1" t="s">
        <v>7051</v>
      </c>
      <c r="G202" s="6" t="s">
        <v>154</v>
      </c>
      <c r="H202" s="2" t="s">
        <v>7357</v>
      </c>
      <c r="I202" s="2" t="s">
        <v>7086</v>
      </c>
    </row>
    <row r="203" spans="1:9">
      <c r="A203" s="8" t="s">
        <v>6983</v>
      </c>
      <c r="B203" s="2" t="s">
        <v>7358</v>
      </c>
      <c r="C203" s="7" t="str">
        <f t="shared" si="20"/>
        <v>AP_Ctrl_Struct_WaterDelay_S</v>
      </c>
      <c r="D203" s="2">
        <v>16</v>
      </c>
      <c r="E203" s="7" t="str">
        <f t="shared" si="22"/>
        <v>整型</v>
      </c>
      <c r="F203" s="1" t="s">
        <v>7051</v>
      </c>
      <c r="G203" s="6" t="s">
        <v>154</v>
      </c>
      <c r="H203" s="2" t="s">
        <v>7359</v>
      </c>
      <c r="I203" s="2" t="s">
        <v>7086</v>
      </c>
    </row>
    <row r="204" spans="1:9">
      <c r="A204" s="8" t="s">
        <v>6983</v>
      </c>
      <c r="B204" s="2" t="s">
        <v>7360</v>
      </c>
      <c r="C204" s="7" t="str">
        <f t="shared" si="20"/>
        <v>AP_Ctrl_Struct_Hard_Delay_S</v>
      </c>
      <c r="D204" s="2">
        <v>18</v>
      </c>
      <c r="E204" s="7" t="str">
        <f t="shared" si="22"/>
        <v>整型</v>
      </c>
      <c r="F204" s="1" t="s">
        <v>7051</v>
      </c>
      <c r="G204" s="6" t="s">
        <v>154</v>
      </c>
      <c r="H204" s="2" t="s">
        <v>7361</v>
      </c>
      <c r="I204" s="2" t="s">
        <v>7086</v>
      </c>
    </row>
    <row r="205" spans="1:9">
      <c r="A205" s="8" t="s">
        <v>6983</v>
      </c>
      <c r="B205" s="2" t="s">
        <v>7362</v>
      </c>
      <c r="C205" s="7" t="str">
        <f t="shared" si="20"/>
        <v>AP_Ctrl_Struct_U_Delay_S</v>
      </c>
      <c r="D205" s="2">
        <v>20</v>
      </c>
      <c r="E205" s="7" t="str">
        <f t="shared" si="22"/>
        <v>整型</v>
      </c>
      <c r="F205" s="1" t="s">
        <v>7051</v>
      </c>
      <c r="G205" s="6" t="s">
        <v>154</v>
      </c>
      <c r="H205" s="2" t="s">
        <v>7363</v>
      </c>
      <c r="I205" s="2" t="s">
        <v>7086</v>
      </c>
    </row>
    <row r="206" spans="1:9">
      <c r="A206" s="8" t="s">
        <v>6983</v>
      </c>
      <c r="B206" s="2" t="s">
        <v>7364</v>
      </c>
      <c r="C206" s="7" t="str">
        <f t="shared" si="20"/>
        <v>AP_Ctrl_Struct_E_Delay_S</v>
      </c>
      <c r="D206" s="2">
        <v>22</v>
      </c>
      <c r="E206" s="7" t="str">
        <f t="shared" si="22"/>
        <v>整型</v>
      </c>
      <c r="F206" s="1" t="s">
        <v>7051</v>
      </c>
      <c r="G206" s="6" t="s">
        <v>154</v>
      </c>
      <c r="H206" s="2" t="s">
        <v>7365</v>
      </c>
      <c r="I206" s="2" t="s">
        <v>7086</v>
      </c>
    </row>
    <row r="207" spans="1:9">
      <c r="A207" s="8" t="s">
        <v>6983</v>
      </c>
      <c r="B207" s="2" t="s">
        <v>7366</v>
      </c>
      <c r="C207" s="7" t="str">
        <f t="shared" si="20"/>
        <v>AP_Ctrl_Struct_G_OpenPress</v>
      </c>
      <c r="D207" s="2">
        <v>122</v>
      </c>
      <c r="E207" s="7" t="str">
        <f t="shared" si="22"/>
        <v>实型</v>
      </c>
      <c r="F207" s="1" t="s">
        <v>7051</v>
      </c>
      <c r="G207" s="6" t="s">
        <v>154</v>
      </c>
      <c r="H207" s="2" t="s">
        <v>7367</v>
      </c>
      <c r="I207" s="2" t="s">
        <v>7091</v>
      </c>
    </row>
    <row r="208" spans="1:9">
      <c r="A208" s="8" t="s">
        <v>6983</v>
      </c>
      <c r="B208" s="2" t="s">
        <v>7368</v>
      </c>
      <c r="C208" s="7" t="str">
        <f t="shared" si="20"/>
        <v>AP_Ctrl_Struct_H_OpenPress</v>
      </c>
      <c r="D208" s="2">
        <v>126</v>
      </c>
      <c r="E208" s="7" t="str">
        <f t="shared" si="22"/>
        <v>实型</v>
      </c>
      <c r="F208" s="1" t="s">
        <v>7051</v>
      </c>
      <c r="G208" s="6" t="s">
        <v>154</v>
      </c>
      <c r="H208" s="2" t="s">
        <v>7369</v>
      </c>
      <c r="I208" s="2" t="s">
        <v>7091</v>
      </c>
    </row>
    <row r="209" spans="1:9">
      <c r="A209" s="8" t="s">
        <v>6983</v>
      </c>
      <c r="B209" s="2" t="s">
        <v>7370</v>
      </c>
      <c r="C209" s="7" t="str">
        <f t="shared" si="20"/>
        <v>AP_Ctrl_Struct_U_OpenPress</v>
      </c>
      <c r="D209" s="2">
        <v>130</v>
      </c>
      <c r="E209" s="7" t="str">
        <f t="shared" si="22"/>
        <v>实型</v>
      </c>
      <c r="F209" s="1" t="s">
        <v>7051</v>
      </c>
      <c r="G209" s="6" t="s">
        <v>154</v>
      </c>
      <c r="H209" s="2" t="s">
        <v>7371</v>
      </c>
      <c r="I209" s="2" t="s">
        <v>7091</v>
      </c>
    </row>
    <row r="210" spans="1:9">
      <c r="A210" s="8" t="s">
        <v>6983</v>
      </c>
      <c r="B210" s="2" t="s">
        <v>7372</v>
      </c>
      <c r="C210" s="7" t="str">
        <f t="shared" si="20"/>
        <v>AP_Ctrl_Struct_E_OpenPress</v>
      </c>
      <c r="D210" s="2">
        <v>134</v>
      </c>
      <c r="E210" s="7" t="str">
        <f t="shared" si="22"/>
        <v>实型</v>
      </c>
      <c r="F210" s="1" t="s">
        <v>7051</v>
      </c>
      <c r="G210" s="6" t="s">
        <v>154</v>
      </c>
      <c r="H210" s="2" t="s">
        <v>7373</v>
      </c>
      <c r="I210" s="2" t="s">
        <v>7091</v>
      </c>
    </row>
    <row r="211" spans="1:9">
      <c r="A211" s="8" t="s">
        <v>6985</v>
      </c>
      <c r="B211" t="s">
        <v>19</v>
      </c>
      <c r="C211" s="7" t="str">
        <f t="shared" si="20"/>
        <v>AP_CH_Struct_Enable</v>
      </c>
      <c r="D211">
        <v>0</v>
      </c>
      <c r="E211" s="7" t="str">
        <f t="shared" si="22"/>
        <v>离散</v>
      </c>
      <c r="F211" s="1" t="s">
        <v>7051</v>
      </c>
      <c r="G211" s="6" t="s">
        <v>154</v>
      </c>
      <c r="H211" s="8" t="s">
        <v>7374</v>
      </c>
      <c r="I211" t="s">
        <v>7054</v>
      </c>
    </row>
    <row r="212" spans="1:9">
      <c r="A212" s="8" t="s">
        <v>6985</v>
      </c>
      <c r="B212" t="s">
        <v>7375</v>
      </c>
      <c r="C212" s="7" t="str">
        <f t="shared" si="20"/>
        <v>AP_CH_Struct_AutoON</v>
      </c>
      <c r="D212">
        <v>0.1</v>
      </c>
      <c r="E212" s="7" t="str">
        <f t="shared" si="22"/>
        <v>离散</v>
      </c>
      <c r="F212" s="1" t="s">
        <v>7051</v>
      </c>
      <c r="G212" s="1" t="s">
        <v>158</v>
      </c>
      <c r="H212" s="8" t="s">
        <v>7376</v>
      </c>
      <c r="I212" t="s">
        <v>7054</v>
      </c>
    </row>
    <row r="213" spans="1:9">
      <c r="A213" s="8" t="s">
        <v>6997</v>
      </c>
      <c r="B213" t="s">
        <v>36</v>
      </c>
      <c r="C213" s="7" t="str">
        <f t="shared" si="20"/>
        <v>Sand_Ctrl_Struct_Loc</v>
      </c>
      <c r="D213">
        <v>0</v>
      </c>
      <c r="E213" s="7" t="str">
        <f t="shared" si="22"/>
        <v>离散</v>
      </c>
      <c r="F213" s="1" t="s">
        <v>7051</v>
      </c>
      <c r="G213" s="1" t="s">
        <v>158</v>
      </c>
      <c r="H213" t="s">
        <v>7377</v>
      </c>
      <c r="I213" t="s">
        <v>7054</v>
      </c>
    </row>
    <row r="214" spans="1:9">
      <c r="A214" s="8" t="s">
        <v>6997</v>
      </c>
      <c r="B214" t="s">
        <v>37</v>
      </c>
      <c r="C214" s="7" t="str">
        <f t="shared" si="20"/>
        <v>Sand_Ctrl_Struct_Rem</v>
      </c>
      <c r="D214">
        <v>0.1</v>
      </c>
      <c r="E214" s="7" t="str">
        <f t="shared" si="22"/>
        <v>离散</v>
      </c>
      <c r="F214" s="1" t="s">
        <v>7051</v>
      </c>
      <c r="G214" s="1" t="s">
        <v>158</v>
      </c>
      <c r="H214" t="s">
        <v>7378</v>
      </c>
      <c r="I214" t="s">
        <v>7054</v>
      </c>
    </row>
    <row r="215" spans="1:9">
      <c r="A215" s="8" t="s">
        <v>7000</v>
      </c>
      <c r="B215" t="s">
        <v>7379</v>
      </c>
      <c r="C215" s="7" t="str">
        <f t="shared" si="20"/>
        <v>Sand_LS_Struct_B0</v>
      </c>
      <c r="D215">
        <v>8</v>
      </c>
      <c r="E215" s="7" t="str">
        <f t="shared" ref="E215:E219" si="23">IF(I215="Bool","离散",IF(I215="Real","实型","整型"))</f>
        <v>离散</v>
      </c>
      <c r="F215" s="1" t="s">
        <v>7051</v>
      </c>
      <c r="G215" s="1" t="s">
        <v>158</v>
      </c>
      <c r="H215" t="s">
        <v>7380</v>
      </c>
      <c r="I215" t="s">
        <v>7054</v>
      </c>
    </row>
    <row r="216" spans="1:9">
      <c r="A216" s="8" t="s">
        <v>7000</v>
      </c>
      <c r="B216" t="s">
        <v>7381</v>
      </c>
      <c r="C216" s="7" t="str">
        <f t="shared" si="20"/>
        <v>Sand_LS_Struct_B1</v>
      </c>
      <c r="D216">
        <v>8.1</v>
      </c>
      <c r="E216" s="7" t="str">
        <f t="shared" si="23"/>
        <v>离散</v>
      </c>
      <c r="F216" s="1" t="s">
        <v>7051</v>
      </c>
      <c r="G216" s="1" t="s">
        <v>158</v>
      </c>
      <c r="H216" t="s">
        <v>7382</v>
      </c>
      <c r="I216" t="s">
        <v>7054</v>
      </c>
    </row>
    <row r="217" spans="1:9">
      <c r="A217" s="8" t="s">
        <v>7000</v>
      </c>
      <c r="B217" t="s">
        <v>7383</v>
      </c>
      <c r="C217" s="7" t="str">
        <f t="shared" si="20"/>
        <v>Sand_LS_Struct_B2</v>
      </c>
      <c r="D217">
        <v>8.2</v>
      </c>
      <c r="E217" s="7" t="str">
        <f t="shared" si="23"/>
        <v>离散</v>
      </c>
      <c r="F217" s="1" t="s">
        <v>7051</v>
      </c>
      <c r="G217" s="1" t="s">
        <v>158</v>
      </c>
      <c r="H217" t="s">
        <v>7384</v>
      </c>
      <c r="I217" t="s">
        <v>7054</v>
      </c>
    </row>
    <row r="218" spans="1:9">
      <c r="A218" s="8" t="s">
        <v>7000</v>
      </c>
      <c r="B218" t="s">
        <v>7385</v>
      </c>
      <c r="C218" s="7" t="str">
        <f t="shared" si="20"/>
        <v>Sand_LS_Struct_B3</v>
      </c>
      <c r="D218">
        <v>8.3</v>
      </c>
      <c r="E218" s="7" t="str">
        <f t="shared" si="23"/>
        <v>离散</v>
      </c>
      <c r="F218" s="1" t="s">
        <v>7051</v>
      </c>
      <c r="G218" s="1" t="s">
        <v>158</v>
      </c>
      <c r="H218" t="s">
        <v>7386</v>
      </c>
      <c r="I218" t="s">
        <v>7054</v>
      </c>
    </row>
    <row r="219" spans="1:9">
      <c r="A219" s="8" t="s">
        <v>7000</v>
      </c>
      <c r="B219" t="s">
        <v>7387</v>
      </c>
      <c r="C219" s="7" t="str">
        <f t="shared" si="20"/>
        <v>Sand_LS_Struct_B4</v>
      </c>
      <c r="D219">
        <v>8.4</v>
      </c>
      <c r="E219" s="7" t="str">
        <f t="shared" si="23"/>
        <v>离散</v>
      </c>
      <c r="F219" s="1" t="s">
        <v>7051</v>
      </c>
      <c r="G219" s="1" t="s">
        <v>158</v>
      </c>
      <c r="H219" t="s">
        <v>7388</v>
      </c>
      <c r="I219" t="s">
        <v>7054</v>
      </c>
    </row>
    <row r="220" spans="1:9">
      <c r="A220" s="8" t="s">
        <v>7002</v>
      </c>
      <c r="B220" t="s">
        <v>19</v>
      </c>
      <c r="C220" s="7" t="str">
        <f t="shared" si="20"/>
        <v>1500_Motor_var_Enable</v>
      </c>
      <c r="D220">
        <v>0</v>
      </c>
      <c r="E220" s="7" t="str">
        <f t="shared" ref="E220:E240" si="24">IF(I220="Bool","离散",IF(I220="Real","实型","整型"))</f>
        <v>离散</v>
      </c>
      <c r="F220" s="1" t="s">
        <v>7051</v>
      </c>
      <c r="G220" s="6" t="s">
        <v>154</v>
      </c>
      <c r="H220" t="s">
        <v>7140</v>
      </c>
      <c r="I220" t="s">
        <v>7054</v>
      </c>
    </row>
    <row r="221" spans="1:9">
      <c r="A221" s="8" t="s">
        <v>7002</v>
      </c>
      <c r="B221" t="s">
        <v>7061</v>
      </c>
      <c r="C221" s="7" t="str">
        <f t="shared" si="20"/>
        <v>1500_Motor_var_Auto</v>
      </c>
      <c r="D221">
        <v>0.0999999999999996</v>
      </c>
      <c r="E221" s="7" t="str">
        <f t="shared" si="24"/>
        <v>离散</v>
      </c>
      <c r="F221" s="1" t="s">
        <v>7051</v>
      </c>
      <c r="G221" s="6" t="s">
        <v>154</v>
      </c>
      <c r="H221" s="8" t="s">
        <v>7156</v>
      </c>
      <c r="I221" t="s">
        <v>7054</v>
      </c>
    </row>
    <row r="222" spans="1:9">
      <c r="A222" s="8" t="s">
        <v>7002</v>
      </c>
      <c r="B222" t="s">
        <v>7305</v>
      </c>
      <c r="C222" s="7" t="str">
        <f t="shared" si="20"/>
        <v>1500_Motor_var_Auto_HMI</v>
      </c>
      <c r="D222">
        <v>0.199999999999999</v>
      </c>
      <c r="E222" s="7" t="str">
        <f t="shared" si="24"/>
        <v>离散</v>
      </c>
      <c r="F222" s="1" t="s">
        <v>7051</v>
      </c>
      <c r="G222" s="6" t="s">
        <v>154</v>
      </c>
      <c r="H222" t="s">
        <v>7208</v>
      </c>
      <c r="I222" t="s">
        <v>7054</v>
      </c>
    </row>
    <row r="223" spans="1:9">
      <c r="A223" s="8" t="s">
        <v>7002</v>
      </c>
      <c r="B223" t="s">
        <v>21</v>
      </c>
      <c r="C223" s="7" t="str">
        <f t="shared" si="20"/>
        <v>1500_Motor_var_Auto_Status</v>
      </c>
      <c r="D223">
        <v>0.300000000000001</v>
      </c>
      <c r="E223" s="7" t="str">
        <f t="shared" si="24"/>
        <v>离散</v>
      </c>
      <c r="F223" s="1" t="s">
        <v>7051</v>
      </c>
      <c r="G223" s="6" t="s">
        <v>154</v>
      </c>
      <c r="H223" t="s">
        <v>7209</v>
      </c>
      <c r="I223" t="s">
        <v>7054</v>
      </c>
    </row>
    <row r="224" spans="1:9">
      <c r="A224" s="8" t="s">
        <v>7002</v>
      </c>
      <c r="B224" t="s">
        <v>22</v>
      </c>
      <c r="C224" s="7" t="str">
        <f t="shared" si="20"/>
        <v>1500_Motor_var_Loc_Rem</v>
      </c>
      <c r="D224">
        <v>0.4</v>
      </c>
      <c r="E224" s="7" t="str">
        <f t="shared" si="24"/>
        <v>离散</v>
      </c>
      <c r="F224" s="1" t="s">
        <v>7051</v>
      </c>
      <c r="G224" s="1" t="s">
        <v>158</v>
      </c>
      <c r="H224" t="s">
        <v>7222</v>
      </c>
      <c r="I224" t="s">
        <v>7054</v>
      </c>
    </row>
    <row r="225" spans="1:9">
      <c r="A225" s="8" t="s">
        <v>7002</v>
      </c>
      <c r="B225" t="s">
        <v>7210</v>
      </c>
      <c r="C225" s="7" t="str">
        <f t="shared" si="20"/>
        <v>1500_Motor_var_ON</v>
      </c>
      <c r="D225">
        <v>0.5</v>
      </c>
      <c r="E225" s="7" t="str">
        <f t="shared" si="24"/>
        <v>离散</v>
      </c>
      <c r="F225" s="1" t="s">
        <v>7051</v>
      </c>
      <c r="G225" s="6" t="s">
        <v>154</v>
      </c>
      <c r="H225" t="s">
        <v>7389</v>
      </c>
      <c r="I225" t="s">
        <v>7054</v>
      </c>
    </row>
    <row r="226" spans="1:9">
      <c r="A226" s="8" t="s">
        <v>7002</v>
      </c>
      <c r="B226" t="s">
        <v>23</v>
      </c>
      <c r="C226" s="7" t="str">
        <f t="shared" si="20"/>
        <v>1500_Motor_var_ON_HMI</v>
      </c>
      <c r="D226">
        <v>0.6</v>
      </c>
      <c r="E226" s="7" t="str">
        <f t="shared" si="24"/>
        <v>离散</v>
      </c>
      <c r="F226" s="1" t="s">
        <v>7051</v>
      </c>
      <c r="G226" s="6" t="s">
        <v>154</v>
      </c>
      <c r="H226" t="s">
        <v>7390</v>
      </c>
      <c r="I226" t="s">
        <v>7054</v>
      </c>
    </row>
    <row r="227" spans="1:9">
      <c r="A227" s="8" t="s">
        <v>7002</v>
      </c>
      <c r="B227" t="s">
        <v>7308</v>
      </c>
      <c r="C227" s="7" t="str">
        <f t="shared" si="20"/>
        <v>1500_Motor_var_OFF</v>
      </c>
      <c r="D227">
        <v>0.699999999999999</v>
      </c>
      <c r="E227" s="7" t="str">
        <f t="shared" si="24"/>
        <v>离散</v>
      </c>
      <c r="F227" s="1" t="s">
        <v>7051</v>
      </c>
      <c r="G227" s="6" t="s">
        <v>154</v>
      </c>
      <c r="H227" t="s">
        <v>7389</v>
      </c>
      <c r="I227" t="s">
        <v>7054</v>
      </c>
    </row>
    <row r="228" spans="1:9">
      <c r="A228" s="8" t="s">
        <v>7002</v>
      </c>
      <c r="B228" t="s">
        <v>24</v>
      </c>
      <c r="C228" s="7" t="str">
        <f t="shared" si="20"/>
        <v>1500_Motor_var_OFF_HMI</v>
      </c>
      <c r="D228">
        <v>1</v>
      </c>
      <c r="E228" s="7" t="str">
        <f t="shared" si="24"/>
        <v>离散</v>
      </c>
      <c r="F228" s="1" t="s">
        <v>7051</v>
      </c>
      <c r="G228" s="6" t="s">
        <v>154</v>
      </c>
      <c r="H228" t="s">
        <v>7390</v>
      </c>
      <c r="I228" t="s">
        <v>7054</v>
      </c>
    </row>
    <row r="229" spans="1:9">
      <c r="A229" s="8" t="s">
        <v>7002</v>
      </c>
      <c r="B229" t="s">
        <v>25</v>
      </c>
      <c r="C229" s="7" t="str">
        <f t="shared" si="20"/>
        <v>1500_Motor_var_Fan</v>
      </c>
      <c r="D229">
        <v>1.1</v>
      </c>
      <c r="E229" s="7" t="str">
        <f t="shared" si="24"/>
        <v>离散</v>
      </c>
      <c r="F229" s="1" t="s">
        <v>7051</v>
      </c>
      <c r="G229" s="1" t="s">
        <v>158</v>
      </c>
      <c r="H229" t="s">
        <v>7152</v>
      </c>
      <c r="I229" t="s">
        <v>7054</v>
      </c>
    </row>
    <row r="230" spans="1:9">
      <c r="A230" s="8" t="s">
        <v>7002</v>
      </c>
      <c r="B230" t="s">
        <v>26</v>
      </c>
      <c r="C230" s="7" t="str">
        <f t="shared" si="20"/>
        <v>1500_Motor_var_Motor</v>
      </c>
      <c r="D230">
        <v>1.2</v>
      </c>
      <c r="E230" s="7" t="str">
        <f t="shared" si="24"/>
        <v>离散</v>
      </c>
      <c r="F230" s="1" t="s">
        <v>7051</v>
      </c>
      <c r="G230" s="1" t="s">
        <v>158</v>
      </c>
      <c r="H230" t="s">
        <v>7391</v>
      </c>
      <c r="I230" t="s">
        <v>7054</v>
      </c>
    </row>
    <row r="231" spans="1:9">
      <c r="A231" s="8" t="s">
        <v>7002</v>
      </c>
      <c r="B231" t="s">
        <v>27</v>
      </c>
      <c r="C231" s="7" t="str">
        <f t="shared" si="20"/>
        <v>1500_Motor_var_OL</v>
      </c>
      <c r="D231">
        <v>1.3</v>
      </c>
      <c r="E231" s="7" t="str">
        <f t="shared" si="24"/>
        <v>离散</v>
      </c>
      <c r="F231" s="6" t="s">
        <v>7072</v>
      </c>
      <c r="G231" s="1" t="s">
        <v>158</v>
      </c>
      <c r="H231" t="s">
        <v>7312</v>
      </c>
      <c r="I231" t="s">
        <v>7054</v>
      </c>
    </row>
    <row r="232" spans="1:9">
      <c r="A232" s="8" t="s">
        <v>7002</v>
      </c>
      <c r="B232" t="s">
        <v>28</v>
      </c>
      <c r="C232" s="7" t="str">
        <f t="shared" si="20"/>
        <v>1500_Motor_var_Fan_OL</v>
      </c>
      <c r="D232">
        <v>1.4</v>
      </c>
      <c r="E232" s="7" t="str">
        <f t="shared" si="24"/>
        <v>离散</v>
      </c>
      <c r="F232" s="6" t="s">
        <v>7072</v>
      </c>
      <c r="G232" s="1" t="s">
        <v>158</v>
      </c>
      <c r="H232" s="8" t="s">
        <v>7154</v>
      </c>
      <c r="I232" t="s">
        <v>7054</v>
      </c>
    </row>
    <row r="233" spans="1:9">
      <c r="A233" s="8" t="s">
        <v>7002</v>
      </c>
      <c r="B233" t="s">
        <v>29</v>
      </c>
      <c r="C233" s="7" t="str">
        <f t="shared" si="20"/>
        <v>1500_Motor_var_RunSig</v>
      </c>
      <c r="D233">
        <v>1.5</v>
      </c>
      <c r="E233" s="7" t="str">
        <f t="shared" si="24"/>
        <v>离散</v>
      </c>
      <c r="F233" s="1" t="s">
        <v>7051</v>
      </c>
      <c r="G233" s="1" t="s">
        <v>158</v>
      </c>
      <c r="H233" t="s">
        <v>7314</v>
      </c>
      <c r="I233" t="s">
        <v>7054</v>
      </c>
    </row>
    <row r="234" spans="1:9">
      <c r="A234" s="8" t="s">
        <v>7002</v>
      </c>
      <c r="B234" t="s">
        <v>30</v>
      </c>
      <c r="C234" s="7" t="str">
        <f t="shared" si="20"/>
        <v>1500_Motor_var_Break_ALM</v>
      </c>
      <c r="D234">
        <v>1.6</v>
      </c>
      <c r="E234" s="7" t="str">
        <f t="shared" si="24"/>
        <v>离散</v>
      </c>
      <c r="F234" s="6" t="s">
        <v>7072</v>
      </c>
      <c r="G234" s="1" t="s">
        <v>158</v>
      </c>
      <c r="H234" t="s">
        <v>7315</v>
      </c>
      <c r="I234" t="s">
        <v>7054</v>
      </c>
    </row>
    <row r="235" spans="1:9">
      <c r="A235" s="8" t="s">
        <v>7002</v>
      </c>
      <c r="B235" t="s">
        <v>31</v>
      </c>
      <c r="C235" s="7" t="str">
        <f t="shared" si="20"/>
        <v>1500_Motor_var_Break_CHK</v>
      </c>
      <c r="D235">
        <v>1.7</v>
      </c>
      <c r="E235" s="7" t="str">
        <f t="shared" si="24"/>
        <v>离散</v>
      </c>
      <c r="F235" s="1" t="s">
        <v>7051</v>
      </c>
      <c r="G235" s="1" t="s">
        <v>158</v>
      </c>
      <c r="H235" t="s">
        <v>7316</v>
      </c>
      <c r="I235" t="s">
        <v>7054</v>
      </c>
    </row>
    <row r="236" spans="1:9">
      <c r="A236" s="8" t="s">
        <v>7002</v>
      </c>
      <c r="B236" t="s">
        <v>32</v>
      </c>
      <c r="C236" s="7" t="str">
        <f t="shared" si="20"/>
        <v>1500_Motor_var_INV_Res_HMI</v>
      </c>
      <c r="D236">
        <v>2</v>
      </c>
      <c r="E236" s="7" t="str">
        <f t="shared" si="24"/>
        <v>离散</v>
      </c>
      <c r="F236" s="1" t="s">
        <v>7051</v>
      </c>
      <c r="G236" s="6" t="s">
        <v>154</v>
      </c>
      <c r="H236" t="s">
        <v>7317</v>
      </c>
      <c r="I236" t="s">
        <v>7054</v>
      </c>
    </row>
    <row r="237" spans="1:9">
      <c r="A237" s="8" t="s">
        <v>7002</v>
      </c>
      <c r="B237" t="s">
        <v>33</v>
      </c>
      <c r="C237" s="7" t="str">
        <f t="shared" si="20"/>
        <v>1500_Motor_var_Break_EN</v>
      </c>
      <c r="D237">
        <v>2.1</v>
      </c>
      <c r="E237" s="7" t="str">
        <f t="shared" si="24"/>
        <v>离散</v>
      </c>
      <c r="F237" s="1" t="s">
        <v>7051</v>
      </c>
      <c r="G237" s="6" t="s">
        <v>154</v>
      </c>
      <c r="H237" t="s">
        <v>7318</v>
      </c>
      <c r="I237" t="s">
        <v>7054</v>
      </c>
    </row>
    <row r="238" spans="1:9">
      <c r="A238" s="8" t="s">
        <v>7002</v>
      </c>
      <c r="B238" t="s">
        <v>34</v>
      </c>
      <c r="C238" s="7" t="str">
        <f t="shared" si="20"/>
        <v>1500_Motor_var_Break_Stop</v>
      </c>
      <c r="D238">
        <v>2.2</v>
      </c>
      <c r="E238" s="7" t="str">
        <f t="shared" si="24"/>
        <v>离散</v>
      </c>
      <c r="F238" s="6" t="s">
        <v>7072</v>
      </c>
      <c r="G238" s="1" t="s">
        <v>158</v>
      </c>
      <c r="H238" t="s">
        <v>7319</v>
      </c>
      <c r="I238" t="s">
        <v>7054</v>
      </c>
    </row>
    <row r="239" spans="1:9">
      <c r="A239" s="8" t="s">
        <v>7002</v>
      </c>
      <c r="B239" t="s">
        <v>42</v>
      </c>
      <c r="C239" s="7" t="str">
        <f t="shared" si="20"/>
        <v>1500_Motor_var_BreakTime</v>
      </c>
      <c r="D239">
        <v>4</v>
      </c>
      <c r="E239" s="7" t="str">
        <f t="shared" si="24"/>
        <v>整型</v>
      </c>
      <c r="F239" s="1" t="s">
        <v>7051</v>
      </c>
      <c r="G239" s="6" t="s">
        <v>154</v>
      </c>
      <c r="H239" t="s">
        <v>7320</v>
      </c>
      <c r="I239" t="s">
        <v>7086</v>
      </c>
    </row>
    <row r="240" spans="1:9">
      <c r="A240" s="8" t="s">
        <v>7002</v>
      </c>
      <c r="B240" t="s">
        <v>7392</v>
      </c>
      <c r="C240" s="7" t="str">
        <f t="shared" si="20"/>
        <v>1500_Motor_var_spare4</v>
      </c>
      <c r="D240">
        <v>6</v>
      </c>
      <c r="E240" s="7" t="str">
        <f t="shared" si="24"/>
        <v>整型</v>
      </c>
      <c r="F240" s="1" t="s">
        <v>7051</v>
      </c>
      <c r="G240" s="1" t="s">
        <v>158</v>
      </c>
      <c r="H240" t="s">
        <v>7393</v>
      </c>
      <c r="I240" t="s">
        <v>7086</v>
      </c>
    </row>
    <row r="241" spans="1:10">
      <c r="A241" t="s">
        <v>20</v>
      </c>
      <c r="B241" t="s">
        <v>19</v>
      </c>
      <c r="C241" s="7" t="str">
        <f t="shared" ref="C241:C272" si="25">A241&amp;"_"&amp;B241</f>
        <v>BP_Motor_var_Enable</v>
      </c>
      <c r="D241">
        <v>0</v>
      </c>
      <c r="E241" s="7" t="str">
        <f t="shared" ref="E241:E272" si="26">IF(I241="Bool","离散",IF(I241="Real","实型","整型"))</f>
        <v>离散</v>
      </c>
      <c r="F241" t="s">
        <v>7051</v>
      </c>
      <c r="G241" t="s">
        <v>154</v>
      </c>
      <c r="H241" t="s">
        <v>7140</v>
      </c>
      <c r="I241" t="s">
        <v>7054</v>
      </c>
      <c r="J241" t="b">
        <v>0</v>
      </c>
    </row>
    <row r="242" spans="1:10">
      <c r="A242" t="s">
        <v>20</v>
      </c>
      <c r="B242" t="s">
        <v>21</v>
      </c>
      <c r="C242" s="7" t="str">
        <f t="shared" si="25"/>
        <v>BP_Motor_var_Auto_Status</v>
      </c>
      <c r="D242">
        <v>0.3</v>
      </c>
      <c r="E242" s="7" t="str">
        <f t="shared" si="26"/>
        <v>离散</v>
      </c>
      <c r="F242" t="s">
        <v>7051</v>
      </c>
      <c r="G242" t="s">
        <v>158</v>
      </c>
      <c r="H242" t="s">
        <v>7209</v>
      </c>
      <c r="I242" t="s">
        <v>7054</v>
      </c>
      <c r="J242" t="b">
        <v>0</v>
      </c>
    </row>
    <row r="243" spans="1:10">
      <c r="A243" t="s">
        <v>20</v>
      </c>
      <c r="B243" t="s">
        <v>22</v>
      </c>
      <c r="C243" s="7" t="str">
        <f t="shared" si="25"/>
        <v>BP_Motor_var_Loc_Rem</v>
      </c>
      <c r="D243">
        <v>0.4</v>
      </c>
      <c r="E243" s="7" t="str">
        <f t="shared" si="26"/>
        <v>离散</v>
      </c>
      <c r="F243" t="s">
        <v>7051</v>
      </c>
      <c r="G243" t="s">
        <v>158</v>
      </c>
      <c r="H243" t="s">
        <v>7222</v>
      </c>
      <c r="I243" t="s">
        <v>7054</v>
      </c>
      <c r="J243" t="b">
        <v>0</v>
      </c>
    </row>
    <row r="244" spans="1:10">
      <c r="A244" t="s">
        <v>20</v>
      </c>
      <c r="B244" t="s">
        <v>23</v>
      </c>
      <c r="C244" s="7" t="str">
        <f t="shared" si="25"/>
        <v>BP_Motor_var_ON_HMI</v>
      </c>
      <c r="D244">
        <v>0.6</v>
      </c>
      <c r="E244" s="7" t="str">
        <f t="shared" si="26"/>
        <v>离散</v>
      </c>
      <c r="F244" t="s">
        <v>7051</v>
      </c>
      <c r="G244" t="s">
        <v>154</v>
      </c>
      <c r="H244" t="s">
        <v>7307</v>
      </c>
      <c r="I244" t="s">
        <v>7054</v>
      </c>
      <c r="J244" t="b">
        <v>0</v>
      </c>
    </row>
    <row r="245" spans="1:10">
      <c r="A245" t="s">
        <v>20</v>
      </c>
      <c r="B245" t="s">
        <v>24</v>
      </c>
      <c r="C245" s="7" t="str">
        <f t="shared" si="25"/>
        <v>BP_Motor_var_OFF_HMI</v>
      </c>
      <c r="D245">
        <v>1</v>
      </c>
      <c r="E245" s="7" t="str">
        <f t="shared" si="26"/>
        <v>离散</v>
      </c>
      <c r="F245" t="s">
        <v>7051</v>
      </c>
      <c r="G245" t="s">
        <v>154</v>
      </c>
      <c r="H245" t="s">
        <v>7310</v>
      </c>
      <c r="I245" t="s">
        <v>7054</v>
      </c>
      <c r="J245" t="b">
        <v>0</v>
      </c>
    </row>
    <row r="246" spans="1:10">
      <c r="A246" t="s">
        <v>20</v>
      </c>
      <c r="B246" t="s">
        <v>25</v>
      </c>
      <c r="C246" s="7" t="str">
        <f t="shared" si="25"/>
        <v>BP_Motor_var_Fan</v>
      </c>
      <c r="D246">
        <v>1.1</v>
      </c>
      <c r="E246" s="7" t="str">
        <f t="shared" si="26"/>
        <v>离散</v>
      </c>
      <c r="F246" t="s">
        <v>7051</v>
      </c>
      <c r="G246" t="s">
        <v>158</v>
      </c>
      <c r="H246" t="s">
        <v>7152</v>
      </c>
      <c r="I246" t="s">
        <v>7054</v>
      </c>
      <c r="J246" t="b">
        <v>0</v>
      </c>
    </row>
    <row r="247" spans="1:10">
      <c r="A247" t="s">
        <v>20</v>
      </c>
      <c r="B247" t="s">
        <v>26</v>
      </c>
      <c r="C247" s="7" t="str">
        <f t="shared" si="25"/>
        <v>BP_Motor_var_Motor</v>
      </c>
      <c r="D247">
        <v>1.2</v>
      </c>
      <c r="E247" s="7" t="str">
        <f t="shared" si="26"/>
        <v>离散</v>
      </c>
      <c r="F247" t="s">
        <v>7051</v>
      </c>
      <c r="G247" t="s">
        <v>158</v>
      </c>
      <c r="H247" t="s">
        <v>7311</v>
      </c>
      <c r="I247" t="s">
        <v>7054</v>
      </c>
      <c r="J247" t="b">
        <v>0</v>
      </c>
    </row>
    <row r="248" spans="1:10">
      <c r="A248" t="s">
        <v>20</v>
      </c>
      <c r="B248" t="s">
        <v>27</v>
      </c>
      <c r="C248" s="7" t="str">
        <f t="shared" si="25"/>
        <v>BP_Motor_var_OL</v>
      </c>
      <c r="D248">
        <v>1.3</v>
      </c>
      <c r="E248" s="7" t="str">
        <f t="shared" si="26"/>
        <v>离散</v>
      </c>
      <c r="F248" t="s">
        <v>7072</v>
      </c>
      <c r="G248" t="s">
        <v>158</v>
      </c>
      <c r="H248" t="s">
        <v>7312</v>
      </c>
      <c r="I248" t="s">
        <v>7054</v>
      </c>
      <c r="J248" t="b">
        <v>0</v>
      </c>
    </row>
    <row r="249" spans="1:10">
      <c r="A249" t="s">
        <v>20</v>
      </c>
      <c r="B249" t="s">
        <v>28</v>
      </c>
      <c r="C249" s="7" t="str">
        <f t="shared" si="25"/>
        <v>BP_Motor_var_Fan_OL</v>
      </c>
      <c r="D249">
        <v>1.4</v>
      </c>
      <c r="E249" s="7" t="str">
        <f t="shared" si="26"/>
        <v>离散</v>
      </c>
      <c r="F249" t="s">
        <v>7072</v>
      </c>
      <c r="G249" t="s">
        <v>158</v>
      </c>
      <c r="H249" t="s">
        <v>7394</v>
      </c>
      <c r="I249" t="s">
        <v>7054</v>
      </c>
      <c r="J249" t="b">
        <v>0</v>
      </c>
    </row>
    <row r="250" spans="1:10">
      <c r="A250" t="s">
        <v>20</v>
      </c>
      <c r="B250" t="s">
        <v>29</v>
      </c>
      <c r="C250" s="7" t="str">
        <f t="shared" si="25"/>
        <v>BP_Motor_var_RunSig</v>
      </c>
      <c r="D250">
        <v>1.5</v>
      </c>
      <c r="E250" s="7" t="str">
        <f t="shared" si="26"/>
        <v>离散</v>
      </c>
      <c r="F250" t="s">
        <v>7051</v>
      </c>
      <c r="G250" t="s">
        <v>158</v>
      </c>
      <c r="H250" t="s">
        <v>7314</v>
      </c>
      <c r="I250" t="s">
        <v>7054</v>
      </c>
      <c r="J250" t="b">
        <v>0</v>
      </c>
    </row>
    <row r="251" spans="1:10">
      <c r="A251" t="s">
        <v>20</v>
      </c>
      <c r="B251" t="s">
        <v>30</v>
      </c>
      <c r="C251" s="7" t="str">
        <f t="shared" si="25"/>
        <v>BP_Motor_var_Break_ALM</v>
      </c>
      <c r="D251">
        <v>1.6</v>
      </c>
      <c r="E251" s="7" t="str">
        <f t="shared" si="26"/>
        <v>离散</v>
      </c>
      <c r="F251" t="s">
        <v>7072</v>
      </c>
      <c r="G251" t="s">
        <v>158</v>
      </c>
      <c r="H251" t="s">
        <v>7315</v>
      </c>
      <c r="I251" t="s">
        <v>7054</v>
      </c>
      <c r="J251" t="b">
        <v>0</v>
      </c>
    </row>
    <row r="252" spans="1:10">
      <c r="A252" t="s">
        <v>20</v>
      </c>
      <c r="B252" t="s">
        <v>31</v>
      </c>
      <c r="C252" s="7" t="str">
        <f t="shared" si="25"/>
        <v>BP_Motor_var_Break_CHK</v>
      </c>
      <c r="D252">
        <v>1.7</v>
      </c>
      <c r="E252" s="7" t="str">
        <f t="shared" si="26"/>
        <v>离散</v>
      </c>
      <c r="F252" t="s">
        <v>7051</v>
      </c>
      <c r="G252" t="s">
        <v>158</v>
      </c>
      <c r="H252" t="s">
        <v>7316</v>
      </c>
      <c r="I252" t="s">
        <v>7054</v>
      </c>
      <c r="J252" t="b">
        <v>0</v>
      </c>
    </row>
    <row r="253" spans="1:10">
      <c r="A253" t="s">
        <v>20</v>
      </c>
      <c r="B253" t="s">
        <v>32</v>
      </c>
      <c r="C253" s="7" t="str">
        <f t="shared" si="25"/>
        <v>BP_Motor_var_INV_Res_HMI</v>
      </c>
      <c r="D253">
        <v>2</v>
      </c>
      <c r="E253" s="7" t="str">
        <f t="shared" si="26"/>
        <v>离散</v>
      </c>
      <c r="F253" t="s">
        <v>7051</v>
      </c>
      <c r="G253" t="s">
        <v>154</v>
      </c>
      <c r="H253" t="s">
        <v>7317</v>
      </c>
      <c r="I253" t="s">
        <v>7054</v>
      </c>
      <c r="J253" t="b">
        <v>0</v>
      </c>
    </row>
    <row r="254" spans="1:10">
      <c r="A254" t="s">
        <v>20</v>
      </c>
      <c r="B254" t="s">
        <v>33</v>
      </c>
      <c r="C254" s="7" t="str">
        <f t="shared" si="25"/>
        <v>BP_Motor_var_Break_EN</v>
      </c>
      <c r="D254">
        <v>2.1</v>
      </c>
      <c r="E254" s="7" t="str">
        <f t="shared" si="26"/>
        <v>离散</v>
      </c>
      <c r="F254" t="s">
        <v>7051</v>
      </c>
      <c r="G254" t="s">
        <v>154</v>
      </c>
      <c r="H254" t="s">
        <v>7318</v>
      </c>
      <c r="I254" t="s">
        <v>7054</v>
      </c>
      <c r="J254" t="b">
        <v>0</v>
      </c>
    </row>
    <row r="255" spans="1:10">
      <c r="A255" t="s">
        <v>20</v>
      </c>
      <c r="B255" t="s">
        <v>34</v>
      </c>
      <c r="C255" s="7" t="str">
        <f t="shared" si="25"/>
        <v>BP_Motor_var_Break_Stop</v>
      </c>
      <c r="D255">
        <v>2.2</v>
      </c>
      <c r="E255" s="7" t="str">
        <f t="shared" si="26"/>
        <v>离散</v>
      </c>
      <c r="F255" t="s">
        <v>7072</v>
      </c>
      <c r="G255" t="s">
        <v>158</v>
      </c>
      <c r="H255" t="s">
        <v>7319</v>
      </c>
      <c r="I255" t="s">
        <v>7054</v>
      </c>
      <c r="J255" t="b">
        <v>0</v>
      </c>
    </row>
    <row r="256" spans="1:10">
      <c r="A256" t="s">
        <v>20</v>
      </c>
      <c r="B256" t="s">
        <v>35</v>
      </c>
      <c r="C256" s="7" t="str">
        <f t="shared" si="25"/>
        <v>BP_Motor_var_Motor_Back</v>
      </c>
      <c r="D256">
        <v>2.3</v>
      </c>
      <c r="E256" s="7" t="str">
        <f t="shared" si="26"/>
        <v>离散</v>
      </c>
      <c r="F256" t="s">
        <v>7051</v>
      </c>
      <c r="G256" t="s">
        <v>158</v>
      </c>
      <c r="H256" t="s">
        <v>7313</v>
      </c>
      <c r="I256" t="s">
        <v>7054</v>
      </c>
      <c r="J256" t="b">
        <v>0</v>
      </c>
    </row>
    <row r="257" spans="1:10">
      <c r="A257" t="s">
        <v>20</v>
      </c>
      <c r="B257" t="s">
        <v>36</v>
      </c>
      <c r="C257" s="7" t="str">
        <f t="shared" si="25"/>
        <v>BP_Motor_var_Loc</v>
      </c>
      <c r="D257">
        <v>2.4</v>
      </c>
      <c r="E257" s="7" t="str">
        <f t="shared" si="26"/>
        <v>离散</v>
      </c>
      <c r="F257" t="s">
        <v>7051</v>
      </c>
      <c r="G257" t="s">
        <v>158</v>
      </c>
      <c r="H257" t="s">
        <v>7395</v>
      </c>
      <c r="I257" t="s">
        <v>7054</v>
      </c>
      <c r="J257" t="b">
        <v>0</v>
      </c>
    </row>
    <row r="258" spans="1:10">
      <c r="A258" t="s">
        <v>20</v>
      </c>
      <c r="B258" t="s">
        <v>37</v>
      </c>
      <c r="C258" s="7" t="str">
        <f t="shared" si="25"/>
        <v>BP_Motor_var_Rem</v>
      </c>
      <c r="D258">
        <v>2.5</v>
      </c>
      <c r="E258" s="7" t="str">
        <f t="shared" si="26"/>
        <v>离散</v>
      </c>
      <c r="F258" t="s">
        <v>7051</v>
      </c>
      <c r="G258" t="s">
        <v>158</v>
      </c>
      <c r="H258" t="s">
        <v>7378</v>
      </c>
      <c r="I258" t="s">
        <v>7054</v>
      </c>
      <c r="J258" t="b">
        <v>0</v>
      </c>
    </row>
    <row r="259" spans="1:10">
      <c r="A259" t="s">
        <v>20</v>
      </c>
      <c r="B259" t="s">
        <v>38</v>
      </c>
      <c r="C259" s="7" t="str">
        <f t="shared" si="25"/>
        <v>BP_Motor_var_Blocking_ALM</v>
      </c>
      <c r="D259">
        <v>2.6</v>
      </c>
      <c r="E259" s="7" t="str">
        <f t="shared" si="26"/>
        <v>离散</v>
      </c>
      <c r="F259" t="s">
        <v>7072</v>
      </c>
      <c r="G259" t="s">
        <v>158</v>
      </c>
      <c r="H259" t="s">
        <v>7396</v>
      </c>
      <c r="I259" t="s">
        <v>7054</v>
      </c>
      <c r="J259" t="b">
        <v>0</v>
      </c>
    </row>
    <row r="260" spans="1:10">
      <c r="A260" t="s">
        <v>20</v>
      </c>
      <c r="B260" t="s">
        <v>39</v>
      </c>
      <c r="C260" s="7" t="str">
        <f t="shared" si="25"/>
        <v>BP_Motor_var_Blocking_CHK</v>
      </c>
      <c r="D260">
        <v>2.7</v>
      </c>
      <c r="E260" s="7" t="str">
        <f t="shared" si="26"/>
        <v>离散</v>
      </c>
      <c r="F260" t="s">
        <v>7051</v>
      </c>
      <c r="G260" t="s">
        <v>158</v>
      </c>
      <c r="H260" t="s">
        <v>7397</v>
      </c>
      <c r="I260" t="s">
        <v>7054</v>
      </c>
      <c r="J260" t="b">
        <v>0</v>
      </c>
    </row>
    <row r="261" spans="1:10">
      <c r="A261" t="s">
        <v>20</v>
      </c>
      <c r="B261" t="s">
        <v>40</v>
      </c>
      <c r="C261" s="7" t="str">
        <f t="shared" si="25"/>
        <v>BP_Motor_var_Blocking_EN</v>
      </c>
      <c r="D261">
        <v>3</v>
      </c>
      <c r="E261" s="7" t="str">
        <f t="shared" si="26"/>
        <v>离散</v>
      </c>
      <c r="F261" t="s">
        <v>7051</v>
      </c>
      <c r="G261" t="s">
        <v>154</v>
      </c>
      <c r="H261" t="s">
        <v>7398</v>
      </c>
      <c r="I261" t="s">
        <v>7054</v>
      </c>
      <c r="J261" t="b">
        <v>0</v>
      </c>
    </row>
    <row r="262" spans="1:10">
      <c r="A262" t="s">
        <v>20</v>
      </c>
      <c r="B262" t="s">
        <v>41</v>
      </c>
      <c r="C262" s="7" t="str">
        <f t="shared" si="25"/>
        <v>BP_Motor_var_Blocking_Stop</v>
      </c>
      <c r="D262">
        <v>3.1</v>
      </c>
      <c r="E262" s="7" t="str">
        <f t="shared" si="26"/>
        <v>离散</v>
      </c>
      <c r="F262" t="s">
        <v>7072</v>
      </c>
      <c r="G262" t="s">
        <v>158</v>
      </c>
      <c r="H262" t="s">
        <v>7399</v>
      </c>
      <c r="I262" t="s">
        <v>7054</v>
      </c>
      <c r="J262" t="b">
        <v>0</v>
      </c>
    </row>
    <row r="263" spans="1:10">
      <c r="A263" t="s">
        <v>20</v>
      </c>
      <c r="B263" t="s">
        <v>42</v>
      </c>
      <c r="C263" s="7" t="str">
        <f t="shared" si="25"/>
        <v>BP_Motor_var_BreakTime</v>
      </c>
      <c r="D263">
        <v>4</v>
      </c>
      <c r="E263" s="7" t="str">
        <f t="shared" si="26"/>
        <v>整型</v>
      </c>
      <c r="F263" t="s">
        <v>7051</v>
      </c>
      <c r="G263" t="s">
        <v>154</v>
      </c>
      <c r="H263" t="s">
        <v>7320</v>
      </c>
      <c r="I263" t="s">
        <v>7086</v>
      </c>
      <c r="J263" t="b">
        <v>0</v>
      </c>
    </row>
    <row r="264" spans="1:10">
      <c r="A264" t="s">
        <v>20</v>
      </c>
      <c r="B264" t="s">
        <v>43</v>
      </c>
      <c r="C264" s="7" t="str">
        <f t="shared" si="25"/>
        <v>BP_Motor_var_BlockingTime</v>
      </c>
      <c r="D264">
        <v>6</v>
      </c>
      <c r="E264" s="7" t="str">
        <f t="shared" si="26"/>
        <v>整型</v>
      </c>
      <c r="F264" t="s">
        <v>7051</v>
      </c>
      <c r="G264" t="s">
        <v>154</v>
      </c>
      <c r="H264" t="s">
        <v>7400</v>
      </c>
      <c r="I264" t="s">
        <v>7086</v>
      </c>
      <c r="J264" t="b">
        <v>0</v>
      </c>
    </row>
    <row r="265" spans="1:10">
      <c r="A265" t="s">
        <v>20</v>
      </c>
      <c r="B265" t="s">
        <v>44</v>
      </c>
      <c r="C265" s="7" t="str">
        <f t="shared" si="25"/>
        <v>BP_Motor_var_PullSwitch_CHK</v>
      </c>
      <c r="D265">
        <v>8</v>
      </c>
      <c r="E265" s="7" t="str">
        <f t="shared" si="26"/>
        <v>离散</v>
      </c>
      <c r="F265" t="s">
        <v>7072</v>
      </c>
      <c r="G265" t="s">
        <v>158</v>
      </c>
      <c r="H265" t="s">
        <v>7401</v>
      </c>
      <c r="I265" t="s">
        <v>7054</v>
      </c>
      <c r="J265" t="b">
        <v>0</v>
      </c>
    </row>
    <row r="266" spans="1:10">
      <c r="A266" t="s">
        <v>20</v>
      </c>
      <c r="B266" t="s">
        <v>45</v>
      </c>
      <c r="C266" s="7" t="str">
        <f t="shared" si="25"/>
        <v>BP_Motor_var_LMD_ALM</v>
      </c>
      <c r="D266">
        <v>8.1</v>
      </c>
      <c r="E266" s="7" t="str">
        <f t="shared" si="26"/>
        <v>离散</v>
      </c>
      <c r="F266" t="s">
        <v>7072</v>
      </c>
      <c r="G266" t="s">
        <v>158</v>
      </c>
      <c r="H266" t="s">
        <v>7402</v>
      </c>
      <c r="I266" t="s">
        <v>7054</v>
      </c>
      <c r="J266" t="b">
        <v>0</v>
      </c>
    </row>
    <row r="267" spans="1:10">
      <c r="A267" t="s">
        <v>20</v>
      </c>
      <c r="B267" t="s">
        <v>46</v>
      </c>
      <c r="C267" s="7" t="str">
        <f t="shared" si="25"/>
        <v>BP_Motor_var_LMD_CHK_1</v>
      </c>
      <c r="D267">
        <v>8.2</v>
      </c>
      <c r="E267" s="7" t="str">
        <f t="shared" si="26"/>
        <v>离散</v>
      </c>
      <c r="F267" t="s">
        <v>7051</v>
      </c>
      <c r="G267" t="s">
        <v>158</v>
      </c>
      <c r="H267" t="s">
        <v>7403</v>
      </c>
      <c r="I267" t="s">
        <v>7054</v>
      </c>
      <c r="J267" t="b">
        <v>0</v>
      </c>
    </row>
    <row r="268" spans="1:10">
      <c r="A268" t="s">
        <v>20</v>
      </c>
      <c r="B268" t="s">
        <v>47</v>
      </c>
      <c r="C268" s="7" t="str">
        <f t="shared" si="25"/>
        <v>BP_Motor_var_LMD_EN</v>
      </c>
      <c r="D268">
        <v>8.3</v>
      </c>
      <c r="E268" s="7" t="str">
        <f t="shared" si="26"/>
        <v>离散</v>
      </c>
      <c r="F268" t="s">
        <v>7051</v>
      </c>
      <c r="G268" t="s">
        <v>154</v>
      </c>
      <c r="H268" t="s">
        <v>7404</v>
      </c>
      <c r="I268" t="s">
        <v>7054</v>
      </c>
      <c r="J268" t="b">
        <v>0</v>
      </c>
    </row>
    <row r="269" spans="1:10">
      <c r="A269" t="s">
        <v>20</v>
      </c>
      <c r="B269" t="s">
        <v>48</v>
      </c>
      <c r="C269" s="7" t="str">
        <f t="shared" si="25"/>
        <v>BP_Motor_var_LMD_Stop</v>
      </c>
      <c r="D269">
        <v>8.4</v>
      </c>
      <c r="E269" s="7" t="str">
        <f t="shared" si="26"/>
        <v>离散</v>
      </c>
      <c r="F269" t="s">
        <v>7072</v>
      </c>
      <c r="G269" t="s">
        <v>158</v>
      </c>
      <c r="H269" t="s">
        <v>7405</v>
      </c>
      <c r="I269" t="s">
        <v>7054</v>
      </c>
      <c r="J269" t="b">
        <v>0</v>
      </c>
    </row>
    <row r="270" spans="1:10">
      <c r="A270" t="s">
        <v>20</v>
      </c>
      <c r="B270" t="s">
        <v>49</v>
      </c>
      <c r="C270" s="7" t="str">
        <f t="shared" si="25"/>
        <v>BP_Motor_var_LMD_Time</v>
      </c>
      <c r="D270">
        <v>10</v>
      </c>
      <c r="E270" s="7" t="str">
        <f t="shared" si="26"/>
        <v>整型</v>
      </c>
      <c r="F270" t="s">
        <v>7051</v>
      </c>
      <c r="G270" t="s">
        <v>154</v>
      </c>
      <c r="H270" t="s">
        <v>7406</v>
      </c>
      <c r="I270" t="s">
        <v>7086</v>
      </c>
      <c r="J270" t="b">
        <v>0</v>
      </c>
    </row>
    <row r="271" spans="1:10">
      <c r="A271" t="s">
        <v>20</v>
      </c>
      <c r="B271" t="s">
        <v>50</v>
      </c>
      <c r="C271" s="7" t="str">
        <f t="shared" si="25"/>
        <v>BP_Motor_var_RMD_ALM</v>
      </c>
      <c r="D271">
        <v>12</v>
      </c>
      <c r="E271" s="7" t="str">
        <f t="shared" si="26"/>
        <v>离散</v>
      </c>
      <c r="F271" t="s">
        <v>7072</v>
      </c>
      <c r="G271" t="s">
        <v>158</v>
      </c>
      <c r="H271" t="s">
        <v>7407</v>
      </c>
      <c r="I271" t="s">
        <v>7054</v>
      </c>
      <c r="J271" t="b">
        <v>0</v>
      </c>
    </row>
    <row r="272" spans="1:10">
      <c r="A272" t="s">
        <v>20</v>
      </c>
      <c r="B272" t="s">
        <v>51</v>
      </c>
      <c r="C272" s="7" t="str">
        <f t="shared" si="25"/>
        <v>BP_Motor_var_RMD_CHK_1</v>
      </c>
      <c r="D272">
        <v>12.1</v>
      </c>
      <c r="E272" s="7" t="str">
        <f t="shared" si="26"/>
        <v>离散</v>
      </c>
      <c r="F272" t="s">
        <v>7051</v>
      </c>
      <c r="G272" t="s">
        <v>158</v>
      </c>
      <c r="H272" t="s">
        <v>7408</v>
      </c>
      <c r="I272" t="s">
        <v>7054</v>
      </c>
      <c r="J272" t="b">
        <v>0</v>
      </c>
    </row>
    <row r="273" spans="1:10">
      <c r="A273" t="s">
        <v>20</v>
      </c>
      <c r="B273" t="s">
        <v>52</v>
      </c>
      <c r="C273" s="7" t="str">
        <f t="shared" ref="C273:C318" si="27">A273&amp;"_"&amp;B273</f>
        <v>BP_Motor_var_RMD_EN</v>
      </c>
      <c r="D273">
        <v>12.2</v>
      </c>
      <c r="E273" s="7" t="str">
        <f t="shared" ref="E273:E318" si="28">IF(I273="Bool","离散",IF(I273="Real","实型","整型"))</f>
        <v>离散</v>
      </c>
      <c r="F273" t="s">
        <v>7051</v>
      </c>
      <c r="G273" t="s">
        <v>154</v>
      </c>
      <c r="H273" t="s">
        <v>7409</v>
      </c>
      <c r="I273" t="s">
        <v>7054</v>
      </c>
      <c r="J273" t="b">
        <v>0</v>
      </c>
    </row>
    <row r="274" spans="1:10">
      <c r="A274" t="s">
        <v>20</v>
      </c>
      <c r="B274" t="s">
        <v>53</v>
      </c>
      <c r="C274" s="7" t="str">
        <f t="shared" si="27"/>
        <v>BP_Motor_var_RMD_Stop</v>
      </c>
      <c r="D274">
        <v>12.3</v>
      </c>
      <c r="E274" s="7" t="str">
        <f t="shared" si="28"/>
        <v>离散</v>
      </c>
      <c r="F274" t="s">
        <v>7072</v>
      </c>
      <c r="G274" t="s">
        <v>158</v>
      </c>
      <c r="H274" t="s">
        <v>7410</v>
      </c>
      <c r="I274" t="s">
        <v>7054</v>
      </c>
      <c r="J274" t="b">
        <v>0</v>
      </c>
    </row>
    <row r="275" spans="1:10">
      <c r="A275" t="s">
        <v>20</v>
      </c>
      <c r="B275" t="s">
        <v>54</v>
      </c>
      <c r="C275" s="7" t="str">
        <f t="shared" si="27"/>
        <v>BP_Motor_var_RMD_Time</v>
      </c>
      <c r="D275">
        <v>14</v>
      </c>
      <c r="E275" s="7" t="str">
        <f t="shared" si="28"/>
        <v>整型</v>
      </c>
      <c r="F275" t="s">
        <v>7051</v>
      </c>
      <c r="G275" t="s">
        <v>154</v>
      </c>
      <c r="H275" t="s">
        <v>7411</v>
      </c>
      <c r="I275" t="s">
        <v>7086</v>
      </c>
      <c r="J275" t="b">
        <v>0</v>
      </c>
    </row>
    <row r="276" spans="1:10">
      <c r="A276" t="s">
        <v>20</v>
      </c>
      <c r="B276" t="s">
        <v>55</v>
      </c>
      <c r="C276" s="7" t="str">
        <f t="shared" si="27"/>
        <v>BP_Motor_var_Motor_Delta</v>
      </c>
      <c r="D276">
        <v>16</v>
      </c>
      <c r="E276" s="7" t="str">
        <f t="shared" si="28"/>
        <v>离散</v>
      </c>
      <c r="F276" t="s">
        <v>7051</v>
      </c>
      <c r="G276" t="s">
        <v>158</v>
      </c>
      <c r="H276" t="s">
        <v>7412</v>
      </c>
      <c r="I276" t="s">
        <v>7054</v>
      </c>
      <c r="J276" t="b">
        <v>0</v>
      </c>
    </row>
    <row r="277" spans="1:10">
      <c r="A277" t="s">
        <v>20</v>
      </c>
      <c r="B277" t="s">
        <v>56</v>
      </c>
      <c r="C277" s="7" t="str">
        <f t="shared" si="27"/>
        <v>BP_Motor_var_Motor_Wye</v>
      </c>
      <c r="D277">
        <v>16.1</v>
      </c>
      <c r="E277" s="7" t="str">
        <f t="shared" si="28"/>
        <v>离散</v>
      </c>
      <c r="F277" t="s">
        <v>7051</v>
      </c>
      <c r="G277" t="s">
        <v>158</v>
      </c>
      <c r="H277" t="s">
        <v>7413</v>
      </c>
      <c r="I277" t="s">
        <v>7054</v>
      </c>
      <c r="J277" t="b">
        <v>0</v>
      </c>
    </row>
    <row r="278" spans="1:10">
      <c r="A278" t="s">
        <v>20</v>
      </c>
      <c r="B278" t="s">
        <v>57</v>
      </c>
      <c r="C278" s="7" t="str">
        <f t="shared" si="27"/>
        <v>BP_Motor_var_MSD</v>
      </c>
      <c r="D278">
        <v>16.2</v>
      </c>
      <c r="E278" s="7" t="str">
        <f t="shared" si="28"/>
        <v>离散</v>
      </c>
      <c r="F278" t="s">
        <v>7072</v>
      </c>
      <c r="G278" t="s">
        <v>158</v>
      </c>
      <c r="H278" t="s">
        <v>7414</v>
      </c>
      <c r="I278" t="s">
        <v>7054</v>
      </c>
      <c r="J278" t="b">
        <v>0</v>
      </c>
    </row>
    <row r="279" spans="1:10">
      <c r="A279" t="s">
        <v>20</v>
      </c>
      <c r="B279" t="s">
        <v>58</v>
      </c>
      <c r="C279" s="7" t="str">
        <f t="shared" si="27"/>
        <v>BP_Motor_var_LMD_CHK_2</v>
      </c>
      <c r="D279">
        <v>16.3</v>
      </c>
      <c r="E279" s="7" t="str">
        <f t="shared" si="28"/>
        <v>离散</v>
      </c>
      <c r="F279" t="s">
        <v>7051</v>
      </c>
      <c r="G279" t="s">
        <v>158</v>
      </c>
      <c r="H279" t="s">
        <v>7415</v>
      </c>
      <c r="I279" t="s">
        <v>7054</v>
      </c>
      <c r="J279" t="b">
        <v>0</v>
      </c>
    </row>
    <row r="280" spans="1:10">
      <c r="A280" t="s">
        <v>20</v>
      </c>
      <c r="B280" t="s">
        <v>59</v>
      </c>
      <c r="C280" s="7" t="str">
        <f t="shared" si="27"/>
        <v>BP_Motor_var_RMD_CHK_2</v>
      </c>
      <c r="D280">
        <v>16.4</v>
      </c>
      <c r="E280" s="7" t="str">
        <f t="shared" si="28"/>
        <v>离散</v>
      </c>
      <c r="F280" t="s">
        <v>7051</v>
      </c>
      <c r="G280" t="s">
        <v>158</v>
      </c>
      <c r="H280" t="s">
        <v>7416</v>
      </c>
      <c r="I280" t="s">
        <v>7054</v>
      </c>
      <c r="J280" t="b">
        <v>0</v>
      </c>
    </row>
    <row r="281" spans="1:10">
      <c r="A281" t="s">
        <v>20</v>
      </c>
      <c r="B281" t="s">
        <v>60</v>
      </c>
      <c r="C281" s="7" t="str">
        <f t="shared" si="27"/>
        <v>BP_Motor_var_InterStarTime</v>
      </c>
      <c r="D281">
        <v>18</v>
      </c>
      <c r="E281" s="7" t="str">
        <f t="shared" si="28"/>
        <v>整型</v>
      </c>
      <c r="F281" t="s">
        <v>7051</v>
      </c>
      <c r="G281" t="s">
        <v>154</v>
      </c>
      <c r="H281" t="s">
        <v>7417</v>
      </c>
      <c r="I281" t="s">
        <v>7086</v>
      </c>
      <c r="J281" t="b">
        <v>0</v>
      </c>
    </row>
    <row r="282" spans="1:9">
      <c r="A282" t="s">
        <v>20</v>
      </c>
      <c r="B282" t="s">
        <v>61</v>
      </c>
      <c r="C282" s="7" t="str">
        <f t="shared" si="27"/>
        <v>BP_Motor_var_Alt_TMR</v>
      </c>
      <c r="D282">
        <v>20</v>
      </c>
      <c r="E282" s="7" t="str">
        <f t="shared" si="28"/>
        <v>整型</v>
      </c>
      <c r="F282" t="s">
        <v>7051</v>
      </c>
      <c r="G282" t="s">
        <v>154</v>
      </c>
      <c r="H282" t="s">
        <v>7418</v>
      </c>
      <c r="I282" t="s">
        <v>7086</v>
      </c>
    </row>
    <row r="283" spans="1:10">
      <c r="A283" t="s">
        <v>64</v>
      </c>
      <c r="B283" t="s">
        <v>63</v>
      </c>
      <c r="C283" s="7" t="str">
        <f t="shared" si="27"/>
        <v>BP_Value_var_HiProEN</v>
      </c>
      <c r="D283">
        <f>J283-50</f>
        <v>0.299999999999997</v>
      </c>
      <c r="E283" s="7" t="str">
        <f t="shared" si="28"/>
        <v>离散</v>
      </c>
      <c r="F283" t="s">
        <v>7051</v>
      </c>
      <c r="G283" t="s">
        <v>154</v>
      </c>
      <c r="H283" t="s">
        <v>7419</v>
      </c>
      <c r="I283" t="s">
        <v>7054</v>
      </c>
      <c r="J283">
        <v>50.3</v>
      </c>
    </row>
    <row r="284" spans="1:10">
      <c r="A284" t="s">
        <v>64</v>
      </c>
      <c r="B284" t="s">
        <v>65</v>
      </c>
      <c r="C284" s="7" t="str">
        <f t="shared" si="27"/>
        <v>BP_Value_var_LoProEN</v>
      </c>
      <c r="D284">
        <f t="shared" ref="D284:D297" si="29">J284-50</f>
        <v>0.399999999999999</v>
      </c>
      <c r="E284" s="7" t="str">
        <f t="shared" si="28"/>
        <v>离散</v>
      </c>
      <c r="F284" t="s">
        <v>7051</v>
      </c>
      <c r="G284" t="s">
        <v>154</v>
      </c>
      <c r="H284" t="s">
        <v>7420</v>
      </c>
      <c r="I284" t="s">
        <v>7054</v>
      </c>
      <c r="J284">
        <v>50.4</v>
      </c>
    </row>
    <row r="285" spans="1:10">
      <c r="A285" t="s">
        <v>64</v>
      </c>
      <c r="B285" t="s">
        <v>66</v>
      </c>
      <c r="C285" s="7" t="str">
        <f t="shared" si="27"/>
        <v>BP_Value_var_HiALM</v>
      </c>
      <c r="D285">
        <f t="shared" si="29"/>
        <v>0.5</v>
      </c>
      <c r="E285" s="7" t="str">
        <f t="shared" si="28"/>
        <v>离散</v>
      </c>
      <c r="F285" t="s">
        <v>7051</v>
      </c>
      <c r="G285" t="s">
        <v>158</v>
      </c>
      <c r="H285" t="s">
        <v>7108</v>
      </c>
      <c r="I285" t="s">
        <v>7054</v>
      </c>
      <c r="J285">
        <v>50.5</v>
      </c>
    </row>
    <row r="286" spans="1:10">
      <c r="A286" t="s">
        <v>64</v>
      </c>
      <c r="B286" t="s">
        <v>67</v>
      </c>
      <c r="C286" s="7" t="str">
        <f t="shared" si="27"/>
        <v>BP_Value_var_LoALM</v>
      </c>
      <c r="D286">
        <f t="shared" si="29"/>
        <v>0.600000000000001</v>
      </c>
      <c r="E286" s="7" t="str">
        <f t="shared" si="28"/>
        <v>离散</v>
      </c>
      <c r="F286" t="s">
        <v>7051</v>
      </c>
      <c r="G286" t="s">
        <v>158</v>
      </c>
      <c r="H286" t="s">
        <v>7109</v>
      </c>
      <c r="I286" t="s">
        <v>7054</v>
      </c>
      <c r="J286">
        <v>50.6</v>
      </c>
    </row>
    <row r="287" spans="1:10">
      <c r="A287" t="s">
        <v>64</v>
      </c>
      <c r="B287" t="s">
        <v>68</v>
      </c>
      <c r="C287" s="7" t="str">
        <f t="shared" si="27"/>
        <v>BP_Value_var_HiHiALM</v>
      </c>
      <c r="D287">
        <f t="shared" si="29"/>
        <v>0.700000000000003</v>
      </c>
      <c r="E287" s="7" t="str">
        <f t="shared" si="28"/>
        <v>离散</v>
      </c>
      <c r="F287" t="s">
        <v>7072</v>
      </c>
      <c r="G287" t="s">
        <v>158</v>
      </c>
      <c r="H287" t="s">
        <v>7110</v>
      </c>
      <c r="I287" t="s">
        <v>7054</v>
      </c>
      <c r="J287">
        <v>50.7</v>
      </c>
    </row>
    <row r="288" spans="1:10">
      <c r="A288" t="s">
        <v>64</v>
      </c>
      <c r="B288" t="s">
        <v>69</v>
      </c>
      <c r="C288" s="7" t="str">
        <f t="shared" si="27"/>
        <v>BP_Value_var_LoLoALM</v>
      </c>
      <c r="D288">
        <f t="shared" si="29"/>
        <v>1</v>
      </c>
      <c r="E288" s="7" t="str">
        <f t="shared" si="28"/>
        <v>离散</v>
      </c>
      <c r="F288" t="s">
        <v>7072</v>
      </c>
      <c r="G288" t="s">
        <v>158</v>
      </c>
      <c r="H288" t="s">
        <v>7111</v>
      </c>
      <c r="I288" t="s">
        <v>7054</v>
      </c>
      <c r="J288">
        <v>51</v>
      </c>
    </row>
    <row r="289" spans="1:10">
      <c r="A289" t="s">
        <v>64</v>
      </c>
      <c r="B289" t="s">
        <v>70</v>
      </c>
      <c r="C289" s="7" t="str">
        <f t="shared" si="27"/>
        <v>BP_Value_var_LimALM</v>
      </c>
      <c r="D289">
        <f t="shared" si="29"/>
        <v>1.1</v>
      </c>
      <c r="E289" s="7" t="str">
        <f t="shared" si="28"/>
        <v>离散</v>
      </c>
      <c r="F289" t="s">
        <v>7072</v>
      </c>
      <c r="G289" t="s">
        <v>158</v>
      </c>
      <c r="H289" t="s">
        <v>7112</v>
      </c>
      <c r="I289" t="s">
        <v>7054</v>
      </c>
      <c r="J289">
        <v>51.1</v>
      </c>
    </row>
    <row r="290" spans="1:10">
      <c r="A290" t="s">
        <v>64</v>
      </c>
      <c r="B290" t="s">
        <v>71</v>
      </c>
      <c r="C290" s="7" t="str">
        <f t="shared" si="27"/>
        <v>BP_Value_var_LostALM</v>
      </c>
      <c r="D290">
        <f t="shared" si="29"/>
        <v>1.2</v>
      </c>
      <c r="E290" s="7" t="str">
        <f t="shared" si="28"/>
        <v>离散</v>
      </c>
      <c r="F290" t="s">
        <v>7072</v>
      </c>
      <c r="G290" t="s">
        <v>158</v>
      </c>
      <c r="H290" t="s">
        <v>7113</v>
      </c>
      <c r="I290" t="s">
        <v>7054</v>
      </c>
      <c r="J290">
        <v>51.2</v>
      </c>
    </row>
    <row r="291" spans="1:10">
      <c r="A291" t="s">
        <v>64</v>
      </c>
      <c r="B291" t="s">
        <v>72</v>
      </c>
      <c r="C291" s="7" t="str">
        <f t="shared" si="27"/>
        <v>BP_Value_var_Code</v>
      </c>
      <c r="D291">
        <f t="shared" si="29"/>
        <v>2</v>
      </c>
      <c r="E291" s="7" t="str">
        <f t="shared" si="28"/>
        <v>整型</v>
      </c>
      <c r="F291" t="s">
        <v>7051</v>
      </c>
      <c r="G291" t="s">
        <v>158</v>
      </c>
      <c r="H291" t="s">
        <v>7114</v>
      </c>
      <c r="I291" t="s">
        <v>7086</v>
      </c>
      <c r="J291">
        <v>52</v>
      </c>
    </row>
    <row r="292" spans="1:10">
      <c r="A292" t="s">
        <v>64</v>
      </c>
      <c r="B292" t="s">
        <v>73</v>
      </c>
      <c r="C292" s="7" t="str">
        <f t="shared" si="27"/>
        <v>BP_Value_var_Value</v>
      </c>
      <c r="D292">
        <f t="shared" si="29"/>
        <v>6</v>
      </c>
      <c r="E292" s="7" t="str">
        <f t="shared" si="28"/>
        <v>实型</v>
      </c>
      <c r="F292" t="s">
        <v>7051</v>
      </c>
      <c r="G292" t="s">
        <v>158</v>
      </c>
      <c r="H292" t="s">
        <v>7115</v>
      </c>
      <c r="I292" t="s">
        <v>7091</v>
      </c>
      <c r="J292">
        <v>56</v>
      </c>
    </row>
    <row r="293" spans="1:10">
      <c r="A293" t="s">
        <v>64</v>
      </c>
      <c r="B293" t="s">
        <v>74</v>
      </c>
      <c r="C293" s="7" t="str">
        <f t="shared" si="27"/>
        <v>BP_Value_var_Range</v>
      </c>
      <c r="D293">
        <f t="shared" si="29"/>
        <v>10</v>
      </c>
      <c r="E293" s="7" t="str">
        <f t="shared" si="28"/>
        <v>实型</v>
      </c>
      <c r="F293" t="s">
        <v>7051</v>
      </c>
      <c r="G293" t="s">
        <v>154</v>
      </c>
      <c r="H293" t="s">
        <v>7116</v>
      </c>
      <c r="I293" t="s">
        <v>7091</v>
      </c>
      <c r="J293">
        <v>60</v>
      </c>
    </row>
    <row r="294" spans="1:10">
      <c r="A294" t="s">
        <v>64</v>
      </c>
      <c r="B294" t="s">
        <v>75</v>
      </c>
      <c r="C294" s="7" t="str">
        <f t="shared" si="27"/>
        <v>BP_Value_var_Hi</v>
      </c>
      <c r="D294">
        <f t="shared" si="29"/>
        <v>14</v>
      </c>
      <c r="E294" s="7" t="str">
        <f t="shared" si="28"/>
        <v>实型</v>
      </c>
      <c r="F294" t="s">
        <v>7051</v>
      </c>
      <c r="G294" t="s">
        <v>154</v>
      </c>
      <c r="H294" t="s">
        <v>7117</v>
      </c>
      <c r="I294" t="s">
        <v>7091</v>
      </c>
      <c r="J294">
        <v>64</v>
      </c>
    </row>
    <row r="295" spans="1:10">
      <c r="A295" t="s">
        <v>64</v>
      </c>
      <c r="B295" t="s">
        <v>76</v>
      </c>
      <c r="C295" s="7" t="str">
        <f t="shared" si="27"/>
        <v>BP_Value_var_Lo</v>
      </c>
      <c r="D295">
        <f t="shared" si="29"/>
        <v>18</v>
      </c>
      <c r="E295" s="7" t="str">
        <f t="shared" si="28"/>
        <v>实型</v>
      </c>
      <c r="F295" t="s">
        <v>7051</v>
      </c>
      <c r="G295" t="s">
        <v>154</v>
      </c>
      <c r="H295" t="s">
        <v>7118</v>
      </c>
      <c r="I295" t="s">
        <v>7091</v>
      </c>
      <c r="J295">
        <v>68</v>
      </c>
    </row>
    <row r="296" spans="1:10">
      <c r="A296" t="s">
        <v>64</v>
      </c>
      <c r="B296" t="s">
        <v>77</v>
      </c>
      <c r="C296" s="7" t="str">
        <f t="shared" si="27"/>
        <v>BP_Value_var_HiHi</v>
      </c>
      <c r="D296">
        <f t="shared" si="29"/>
        <v>22</v>
      </c>
      <c r="E296" s="7" t="str">
        <f t="shared" si="28"/>
        <v>实型</v>
      </c>
      <c r="F296" t="s">
        <v>7051</v>
      </c>
      <c r="G296" t="s">
        <v>154</v>
      </c>
      <c r="H296" t="s">
        <v>7119</v>
      </c>
      <c r="I296" t="s">
        <v>7091</v>
      </c>
      <c r="J296">
        <v>72</v>
      </c>
    </row>
    <row r="297" spans="1:10">
      <c r="A297" t="s">
        <v>64</v>
      </c>
      <c r="B297" t="s">
        <v>78</v>
      </c>
      <c r="C297" s="7" t="str">
        <f t="shared" si="27"/>
        <v>BP_Value_var_LoLo</v>
      </c>
      <c r="D297">
        <f t="shared" si="29"/>
        <v>26</v>
      </c>
      <c r="E297" s="7" t="str">
        <f t="shared" si="28"/>
        <v>实型</v>
      </c>
      <c r="F297" t="s">
        <v>7051</v>
      </c>
      <c r="G297" t="s">
        <v>154</v>
      </c>
      <c r="H297" t="s">
        <v>7120</v>
      </c>
      <c r="I297" t="s">
        <v>7091</v>
      </c>
      <c r="J297">
        <v>76</v>
      </c>
    </row>
    <row r="298" spans="1:10">
      <c r="A298" t="s">
        <v>82</v>
      </c>
      <c r="B298" t="s">
        <v>81</v>
      </c>
      <c r="C298" s="7" t="str">
        <f t="shared" si="27"/>
        <v>BP_G120_var_REL</v>
      </c>
      <c r="D298">
        <f>J298-150</f>
        <v>0</v>
      </c>
      <c r="E298" s="7" t="str">
        <f t="shared" si="28"/>
        <v>离散</v>
      </c>
      <c r="F298" t="s">
        <v>7051</v>
      </c>
      <c r="G298" t="s">
        <v>158</v>
      </c>
      <c r="H298" t="s">
        <v>7421</v>
      </c>
      <c r="I298" t="s">
        <v>7054</v>
      </c>
      <c r="J298">
        <v>150</v>
      </c>
    </row>
    <row r="299" spans="1:10">
      <c r="A299" t="s">
        <v>82</v>
      </c>
      <c r="B299" t="s">
        <v>83</v>
      </c>
      <c r="C299" s="7" t="str">
        <f t="shared" si="27"/>
        <v>BP_G120_var_FWD</v>
      </c>
      <c r="D299">
        <f t="shared" ref="D299:D318" si="30">J299-150</f>
        <v>0.0999999999999943</v>
      </c>
      <c r="E299" s="7" t="str">
        <f t="shared" si="28"/>
        <v>离散</v>
      </c>
      <c r="F299" t="s">
        <v>7051</v>
      </c>
      <c r="G299" t="s">
        <v>158</v>
      </c>
      <c r="H299" t="s">
        <v>7422</v>
      </c>
      <c r="I299" t="s">
        <v>7054</v>
      </c>
      <c r="J299">
        <v>150.1</v>
      </c>
    </row>
    <row r="300" spans="1:10">
      <c r="A300" t="s">
        <v>82</v>
      </c>
      <c r="B300" t="s">
        <v>84</v>
      </c>
      <c r="C300" s="7" t="str">
        <f t="shared" si="27"/>
        <v>BP_G120_var_REV</v>
      </c>
      <c r="D300">
        <f t="shared" si="30"/>
        <v>0.199999999999989</v>
      </c>
      <c r="E300" s="7" t="str">
        <f t="shared" si="28"/>
        <v>离散</v>
      </c>
      <c r="F300" t="s">
        <v>7051</v>
      </c>
      <c r="G300" t="s">
        <v>158</v>
      </c>
      <c r="H300" t="s">
        <v>7423</v>
      </c>
      <c r="I300" t="s">
        <v>7054</v>
      </c>
      <c r="J300">
        <v>150.2</v>
      </c>
    </row>
    <row r="301" spans="1:10">
      <c r="A301" t="s">
        <v>82</v>
      </c>
      <c r="B301" t="s">
        <v>85</v>
      </c>
      <c r="C301" s="7" t="str">
        <f t="shared" si="27"/>
        <v>BP_G120_var_Reset</v>
      </c>
      <c r="D301">
        <f t="shared" si="30"/>
        <v>0.300000000000011</v>
      </c>
      <c r="E301" s="7" t="str">
        <f t="shared" si="28"/>
        <v>离散</v>
      </c>
      <c r="F301" t="s">
        <v>7051</v>
      </c>
      <c r="G301" t="s">
        <v>154</v>
      </c>
      <c r="H301" t="s">
        <v>7424</v>
      </c>
      <c r="I301" t="s">
        <v>7054</v>
      </c>
      <c r="J301">
        <v>150.3</v>
      </c>
    </row>
    <row r="302" spans="1:10">
      <c r="A302" t="s">
        <v>82</v>
      </c>
      <c r="B302" t="s">
        <v>86</v>
      </c>
      <c r="C302" s="7" t="str">
        <f t="shared" si="27"/>
        <v>BP_G120_var_IRL</v>
      </c>
      <c r="D302">
        <f t="shared" si="30"/>
        <v>0.400000000000006</v>
      </c>
      <c r="E302" s="7" t="str">
        <f t="shared" si="28"/>
        <v>离散</v>
      </c>
      <c r="F302" t="s">
        <v>7051</v>
      </c>
      <c r="G302" t="s">
        <v>158</v>
      </c>
      <c r="H302" t="s">
        <v>7425</v>
      </c>
      <c r="I302" t="s">
        <v>7054</v>
      </c>
      <c r="J302">
        <v>150.4</v>
      </c>
    </row>
    <row r="303" spans="1:10">
      <c r="A303" t="s">
        <v>82</v>
      </c>
      <c r="B303" t="s">
        <v>87</v>
      </c>
      <c r="C303" s="7" t="str">
        <f t="shared" si="27"/>
        <v>BP_G120_var_IFW</v>
      </c>
      <c r="D303">
        <f t="shared" si="30"/>
        <v>0.5</v>
      </c>
      <c r="E303" s="7" t="str">
        <f t="shared" si="28"/>
        <v>离散</v>
      </c>
      <c r="F303" t="s">
        <v>7051</v>
      </c>
      <c r="G303" t="s">
        <v>158</v>
      </c>
      <c r="H303" t="s">
        <v>7426</v>
      </c>
      <c r="I303" t="s">
        <v>7054</v>
      </c>
      <c r="J303">
        <v>150.5</v>
      </c>
    </row>
    <row r="304" spans="1:10">
      <c r="A304" t="s">
        <v>82</v>
      </c>
      <c r="B304" t="s">
        <v>88</v>
      </c>
      <c r="C304" s="7" t="str">
        <f t="shared" si="27"/>
        <v>BP_G120_var_IRV</v>
      </c>
      <c r="D304">
        <f t="shared" si="30"/>
        <v>0.599999999999994</v>
      </c>
      <c r="E304" s="7" t="str">
        <f t="shared" si="28"/>
        <v>离散</v>
      </c>
      <c r="F304" t="s">
        <v>7051</v>
      </c>
      <c r="G304" t="s">
        <v>158</v>
      </c>
      <c r="H304" t="s">
        <v>7427</v>
      </c>
      <c r="I304" t="s">
        <v>7054</v>
      </c>
      <c r="J304">
        <v>150.6</v>
      </c>
    </row>
    <row r="305" spans="1:10">
      <c r="A305" t="s">
        <v>82</v>
      </c>
      <c r="B305" t="s">
        <v>89</v>
      </c>
      <c r="C305" s="7" t="str">
        <f t="shared" si="27"/>
        <v>BP_G120_var_ALARM</v>
      </c>
      <c r="D305">
        <f t="shared" si="30"/>
        <v>0.699999999999989</v>
      </c>
      <c r="E305" s="7" t="str">
        <f t="shared" si="28"/>
        <v>离散</v>
      </c>
      <c r="F305" t="s">
        <v>7051</v>
      </c>
      <c r="G305" t="s">
        <v>158</v>
      </c>
      <c r="H305" t="s">
        <v>7428</v>
      </c>
      <c r="I305" t="s">
        <v>7054</v>
      </c>
      <c r="J305">
        <v>150.7</v>
      </c>
    </row>
    <row r="306" spans="1:10">
      <c r="A306" t="s">
        <v>82</v>
      </c>
      <c r="B306" t="s">
        <v>90</v>
      </c>
      <c r="C306" s="7" t="str">
        <f t="shared" si="27"/>
        <v>BP_G120_var_Fault</v>
      </c>
      <c r="D306">
        <f t="shared" si="30"/>
        <v>1</v>
      </c>
      <c r="E306" s="7" t="str">
        <f t="shared" si="28"/>
        <v>离散</v>
      </c>
      <c r="F306" t="s">
        <v>7072</v>
      </c>
      <c r="G306" t="s">
        <v>158</v>
      </c>
      <c r="H306" t="s">
        <v>7429</v>
      </c>
      <c r="I306" t="s">
        <v>7054</v>
      </c>
      <c r="J306">
        <v>151</v>
      </c>
    </row>
    <row r="307" spans="1:10">
      <c r="A307" t="s">
        <v>82</v>
      </c>
      <c r="B307" t="s">
        <v>91</v>
      </c>
      <c r="C307" s="7" t="str">
        <f t="shared" si="27"/>
        <v>BP_G120_var_Warn_Code</v>
      </c>
      <c r="D307">
        <f t="shared" si="30"/>
        <v>2</v>
      </c>
      <c r="E307" s="7" t="str">
        <f t="shared" si="28"/>
        <v>整型</v>
      </c>
      <c r="F307" t="s">
        <v>7051</v>
      </c>
      <c r="G307" t="s">
        <v>158</v>
      </c>
      <c r="H307" t="s">
        <v>7430</v>
      </c>
      <c r="I307" t="s">
        <v>7086</v>
      </c>
      <c r="J307">
        <v>152</v>
      </c>
    </row>
    <row r="308" spans="1:10">
      <c r="A308" t="s">
        <v>82</v>
      </c>
      <c r="B308" t="s">
        <v>92</v>
      </c>
      <c r="C308" s="7" t="str">
        <f t="shared" si="27"/>
        <v>BP_G120_var_Fault_Code</v>
      </c>
      <c r="D308">
        <f t="shared" si="30"/>
        <v>4</v>
      </c>
      <c r="E308" s="7" t="str">
        <f t="shared" si="28"/>
        <v>整型</v>
      </c>
      <c r="F308" t="s">
        <v>7051</v>
      </c>
      <c r="G308" t="s">
        <v>158</v>
      </c>
      <c r="H308" t="s">
        <v>7431</v>
      </c>
      <c r="I308" t="s">
        <v>7086</v>
      </c>
      <c r="J308">
        <v>154</v>
      </c>
    </row>
    <row r="309" spans="1:10">
      <c r="A309" t="s">
        <v>82</v>
      </c>
      <c r="B309" t="s">
        <v>93</v>
      </c>
      <c r="C309" s="7" t="str">
        <f t="shared" si="27"/>
        <v>BP_G120_var_AV_Speed</v>
      </c>
      <c r="D309">
        <f t="shared" si="30"/>
        <v>6</v>
      </c>
      <c r="E309" s="7" t="str">
        <f t="shared" si="28"/>
        <v>实型</v>
      </c>
      <c r="F309" t="s">
        <v>7051</v>
      </c>
      <c r="G309" t="s">
        <v>158</v>
      </c>
      <c r="H309" t="s">
        <v>7432</v>
      </c>
      <c r="I309" t="s">
        <v>7091</v>
      </c>
      <c r="J309">
        <v>156</v>
      </c>
    </row>
    <row r="310" spans="1:10">
      <c r="A310" t="s">
        <v>82</v>
      </c>
      <c r="B310" t="s">
        <v>94</v>
      </c>
      <c r="C310" s="7" t="str">
        <f t="shared" si="27"/>
        <v>BP_G120_var_AV_Current</v>
      </c>
      <c r="D310">
        <f t="shared" si="30"/>
        <v>10</v>
      </c>
      <c r="E310" s="7" t="str">
        <f t="shared" si="28"/>
        <v>实型</v>
      </c>
      <c r="F310" t="s">
        <v>7051</v>
      </c>
      <c r="G310" t="s">
        <v>158</v>
      </c>
      <c r="H310" t="s">
        <v>7433</v>
      </c>
      <c r="I310" t="s">
        <v>7091</v>
      </c>
      <c r="J310">
        <v>160</v>
      </c>
    </row>
    <row r="311" spans="1:10">
      <c r="A311" t="s">
        <v>82</v>
      </c>
      <c r="B311" t="s">
        <v>95</v>
      </c>
      <c r="C311" s="7" t="str">
        <f t="shared" si="27"/>
        <v>BP_G120_var_Torque</v>
      </c>
      <c r="D311">
        <f t="shared" si="30"/>
        <v>14</v>
      </c>
      <c r="E311" s="7" t="str">
        <f t="shared" si="28"/>
        <v>实型</v>
      </c>
      <c r="F311" t="s">
        <v>7051</v>
      </c>
      <c r="G311" t="s">
        <v>158</v>
      </c>
      <c r="H311" t="s">
        <v>7434</v>
      </c>
      <c r="I311" t="s">
        <v>7091</v>
      </c>
      <c r="J311">
        <v>164</v>
      </c>
    </row>
    <row r="312" spans="1:10">
      <c r="A312" t="s">
        <v>82</v>
      </c>
      <c r="B312" t="s">
        <v>96</v>
      </c>
      <c r="C312" s="7" t="str">
        <f t="shared" si="27"/>
        <v>BP_G120_var_SP_Speed</v>
      </c>
      <c r="D312">
        <f t="shared" si="30"/>
        <v>18</v>
      </c>
      <c r="E312" s="7" t="str">
        <f t="shared" si="28"/>
        <v>实型</v>
      </c>
      <c r="F312" t="s">
        <v>7051</v>
      </c>
      <c r="G312" t="s">
        <v>154</v>
      </c>
      <c r="H312" t="s">
        <v>7435</v>
      </c>
      <c r="I312" t="s">
        <v>7091</v>
      </c>
      <c r="J312">
        <v>168</v>
      </c>
    </row>
    <row r="313" spans="1:10">
      <c r="A313" t="s">
        <v>82</v>
      </c>
      <c r="B313" t="s">
        <v>97</v>
      </c>
      <c r="C313" s="7" t="str">
        <f t="shared" si="27"/>
        <v>BP_G120_var_SP_Ramp_UP</v>
      </c>
      <c r="D313">
        <f t="shared" si="30"/>
        <v>22</v>
      </c>
      <c r="E313" s="7" t="str">
        <f t="shared" si="28"/>
        <v>实型</v>
      </c>
      <c r="F313" t="s">
        <v>7051</v>
      </c>
      <c r="G313" t="s">
        <v>154</v>
      </c>
      <c r="H313" t="s">
        <v>7436</v>
      </c>
      <c r="I313" t="s">
        <v>7091</v>
      </c>
      <c r="J313">
        <v>172</v>
      </c>
    </row>
    <row r="314" spans="1:10">
      <c r="A314" t="s">
        <v>82</v>
      </c>
      <c r="B314" t="s">
        <v>98</v>
      </c>
      <c r="C314" s="7" t="str">
        <f t="shared" si="27"/>
        <v>BP_G120_var_SP_Ramp_Down</v>
      </c>
      <c r="D314">
        <f t="shared" si="30"/>
        <v>26</v>
      </c>
      <c r="E314" s="7" t="str">
        <f t="shared" si="28"/>
        <v>实型</v>
      </c>
      <c r="F314" t="s">
        <v>7051</v>
      </c>
      <c r="G314" t="s">
        <v>154</v>
      </c>
      <c r="H314" t="s">
        <v>7437</v>
      </c>
      <c r="I314" t="s">
        <v>7091</v>
      </c>
      <c r="J314">
        <v>176</v>
      </c>
    </row>
    <row r="315" spans="1:10">
      <c r="A315" t="s">
        <v>82</v>
      </c>
      <c r="B315" t="s">
        <v>99</v>
      </c>
      <c r="C315" s="7" t="str">
        <f t="shared" si="27"/>
        <v>BP_G120_var_Max_Spd</v>
      </c>
      <c r="D315">
        <f t="shared" si="30"/>
        <v>30</v>
      </c>
      <c r="E315" s="7" t="str">
        <f t="shared" si="28"/>
        <v>实型</v>
      </c>
      <c r="F315" t="s">
        <v>7051</v>
      </c>
      <c r="G315" t="s">
        <v>154</v>
      </c>
      <c r="H315" t="s">
        <v>7438</v>
      </c>
      <c r="I315" t="s">
        <v>7091</v>
      </c>
      <c r="J315">
        <v>180</v>
      </c>
    </row>
    <row r="316" spans="1:10">
      <c r="A316" t="s">
        <v>82</v>
      </c>
      <c r="B316" t="s">
        <v>100</v>
      </c>
      <c r="C316" s="7" t="str">
        <f t="shared" si="27"/>
        <v>BP_G120_var_Min_Spd</v>
      </c>
      <c r="D316">
        <f t="shared" si="30"/>
        <v>34</v>
      </c>
      <c r="E316" s="7" t="str">
        <f t="shared" si="28"/>
        <v>实型</v>
      </c>
      <c r="F316" t="s">
        <v>7051</v>
      </c>
      <c r="G316" t="s">
        <v>154</v>
      </c>
      <c r="H316" t="s">
        <v>7439</v>
      </c>
      <c r="I316" t="s">
        <v>7091</v>
      </c>
      <c r="J316">
        <v>184</v>
      </c>
    </row>
    <row r="317" spans="1:10">
      <c r="A317" t="s">
        <v>82</v>
      </c>
      <c r="B317" t="s">
        <v>101</v>
      </c>
      <c r="C317" s="7" t="str">
        <f t="shared" si="27"/>
        <v>BP_G120_var_Scaling_Speed</v>
      </c>
      <c r="D317">
        <f t="shared" si="30"/>
        <v>38</v>
      </c>
      <c r="E317" s="7" t="str">
        <f t="shared" si="28"/>
        <v>实型</v>
      </c>
      <c r="F317" t="s">
        <v>7051</v>
      </c>
      <c r="G317" t="s">
        <v>154</v>
      </c>
      <c r="H317" t="s">
        <v>7440</v>
      </c>
      <c r="I317" t="s">
        <v>7091</v>
      </c>
      <c r="J317">
        <v>188</v>
      </c>
    </row>
    <row r="318" spans="1:10">
      <c r="A318" t="s">
        <v>82</v>
      </c>
      <c r="B318" t="s">
        <v>102</v>
      </c>
      <c r="C318" s="7" t="str">
        <f t="shared" si="27"/>
        <v>BP_G120_var_Scaling_Ramp</v>
      </c>
      <c r="D318">
        <f t="shared" si="30"/>
        <v>42</v>
      </c>
      <c r="E318" s="7" t="str">
        <f t="shared" si="28"/>
        <v>实型</v>
      </c>
      <c r="F318" t="s">
        <v>7051</v>
      </c>
      <c r="G318" t="s">
        <v>154</v>
      </c>
      <c r="H318" t="s">
        <v>7441</v>
      </c>
      <c r="I318" t="s">
        <v>7091</v>
      </c>
      <c r="J318">
        <v>192</v>
      </c>
    </row>
    <row r="319" spans="1:10">
      <c r="A319" t="s">
        <v>108</v>
      </c>
      <c r="B319" t="s">
        <v>19</v>
      </c>
      <c r="C319" s="7" t="str">
        <f t="shared" ref="C319:C329" si="31">A319&amp;"_"&amp;B319</f>
        <v>BP_Valve_var_Enable</v>
      </c>
      <c r="D319">
        <v>0</v>
      </c>
      <c r="E319" s="7" t="str">
        <f t="shared" ref="E319:E329" si="32">IF(I319="Bool","离散",IF(I319="Real","实型","整型"))</f>
        <v>离散</v>
      </c>
      <c r="F319" t="s">
        <v>7051</v>
      </c>
      <c r="G319" t="s">
        <v>154</v>
      </c>
      <c r="H319" t="s">
        <v>7140</v>
      </c>
      <c r="I319" t="s">
        <v>7054</v>
      </c>
      <c r="J319" t="b">
        <v>0</v>
      </c>
    </row>
    <row r="320" spans="1:10">
      <c r="A320" t="s">
        <v>108</v>
      </c>
      <c r="B320" t="s">
        <v>21</v>
      </c>
      <c r="C320" s="7" t="str">
        <f t="shared" si="31"/>
        <v>BP_Valve_var_Auto_Status</v>
      </c>
      <c r="D320">
        <v>0.3</v>
      </c>
      <c r="E320" s="7" t="str">
        <f t="shared" si="32"/>
        <v>离散</v>
      </c>
      <c r="F320" t="s">
        <v>7051</v>
      </c>
      <c r="G320" t="s">
        <v>158</v>
      </c>
      <c r="H320" t="s">
        <v>7209</v>
      </c>
      <c r="I320" t="s">
        <v>7054</v>
      </c>
      <c r="J320" t="b">
        <v>0</v>
      </c>
    </row>
    <row r="321" spans="1:10">
      <c r="A321" t="s">
        <v>108</v>
      </c>
      <c r="B321" t="s">
        <v>23</v>
      </c>
      <c r="C321" s="7" t="str">
        <f t="shared" si="31"/>
        <v>BP_Valve_var_ON_HMI</v>
      </c>
      <c r="D321">
        <v>0.6</v>
      </c>
      <c r="E321" s="7" t="str">
        <f t="shared" si="32"/>
        <v>离散</v>
      </c>
      <c r="F321" t="s">
        <v>7051</v>
      </c>
      <c r="G321" t="s">
        <v>154</v>
      </c>
      <c r="H321" t="s">
        <v>7389</v>
      </c>
      <c r="I321" t="s">
        <v>7054</v>
      </c>
      <c r="J321" t="b">
        <v>0</v>
      </c>
    </row>
    <row r="322" spans="1:10">
      <c r="A322" t="s">
        <v>108</v>
      </c>
      <c r="B322" t="s">
        <v>24</v>
      </c>
      <c r="C322" s="7" t="str">
        <f t="shared" si="31"/>
        <v>BP_Valve_var_OFF_HMI</v>
      </c>
      <c r="D322">
        <v>0.7</v>
      </c>
      <c r="E322" s="7" t="str">
        <f t="shared" si="32"/>
        <v>离散</v>
      </c>
      <c r="F322" t="s">
        <v>7051</v>
      </c>
      <c r="G322" t="s">
        <v>154</v>
      </c>
      <c r="H322" t="s">
        <v>7442</v>
      </c>
      <c r="I322" t="s">
        <v>7054</v>
      </c>
      <c r="J322" t="b">
        <v>0</v>
      </c>
    </row>
    <row r="323" spans="1:10">
      <c r="A323" t="s">
        <v>108</v>
      </c>
      <c r="B323" t="s">
        <v>109</v>
      </c>
      <c r="C323" s="7" t="str">
        <f t="shared" si="31"/>
        <v>BP_Valve_var_Status</v>
      </c>
      <c r="D323">
        <v>1</v>
      </c>
      <c r="E323" s="7" t="str">
        <f t="shared" si="32"/>
        <v>离散</v>
      </c>
      <c r="F323" t="s">
        <v>7051</v>
      </c>
      <c r="G323" t="s">
        <v>158</v>
      </c>
      <c r="H323" t="s">
        <v>7212</v>
      </c>
      <c r="I323" t="s">
        <v>7054</v>
      </c>
      <c r="J323" t="b">
        <v>0</v>
      </c>
    </row>
    <row r="324" spans="1:10">
      <c r="A324" t="s">
        <v>108</v>
      </c>
      <c r="B324" t="s">
        <v>110</v>
      </c>
      <c r="C324" s="7" t="str">
        <f t="shared" si="31"/>
        <v>BP_Valve_var_OpenOK</v>
      </c>
      <c r="D324">
        <v>1.1</v>
      </c>
      <c r="E324" s="7" t="str">
        <f t="shared" si="32"/>
        <v>离散</v>
      </c>
      <c r="F324" t="s">
        <v>7051</v>
      </c>
      <c r="G324" t="s">
        <v>158</v>
      </c>
      <c r="H324" t="s">
        <v>7213</v>
      </c>
      <c r="I324" t="s">
        <v>7054</v>
      </c>
      <c r="J324" t="b">
        <v>0</v>
      </c>
    </row>
    <row r="325" spans="1:10">
      <c r="A325" t="s">
        <v>108</v>
      </c>
      <c r="B325" t="s">
        <v>111</v>
      </c>
      <c r="C325" s="7" t="str">
        <f t="shared" si="31"/>
        <v>BP_Valve_var_CloseOK</v>
      </c>
      <c r="D325">
        <v>1.2</v>
      </c>
      <c r="E325" s="7" t="str">
        <f t="shared" si="32"/>
        <v>离散</v>
      </c>
      <c r="F325" t="s">
        <v>7051</v>
      </c>
      <c r="G325" t="s">
        <v>158</v>
      </c>
      <c r="H325" t="s">
        <v>7214</v>
      </c>
      <c r="I325" t="s">
        <v>7054</v>
      </c>
      <c r="J325" t="b">
        <v>0</v>
      </c>
    </row>
    <row r="326" spans="1:10">
      <c r="A326" t="s">
        <v>108</v>
      </c>
      <c r="B326" t="s">
        <v>112</v>
      </c>
      <c r="C326" s="7" t="str">
        <f t="shared" si="31"/>
        <v>BP_Valve_var_Open_ALM</v>
      </c>
      <c r="D326">
        <v>1.5</v>
      </c>
      <c r="E326" s="7" t="str">
        <f t="shared" si="32"/>
        <v>离散</v>
      </c>
      <c r="F326" t="s">
        <v>7072</v>
      </c>
      <c r="G326" t="s">
        <v>158</v>
      </c>
      <c r="H326" t="s">
        <v>7217</v>
      </c>
      <c r="I326" t="s">
        <v>7054</v>
      </c>
      <c r="J326" t="b">
        <v>0</v>
      </c>
    </row>
    <row r="327" spans="1:10">
      <c r="A327" t="s">
        <v>108</v>
      </c>
      <c r="B327" t="s">
        <v>113</v>
      </c>
      <c r="C327" s="7" t="str">
        <f t="shared" si="31"/>
        <v>BP_Valve_var_Close_ALM</v>
      </c>
      <c r="D327">
        <v>1.6</v>
      </c>
      <c r="E327" s="7" t="str">
        <f t="shared" si="32"/>
        <v>离散</v>
      </c>
      <c r="F327" t="s">
        <v>7072</v>
      </c>
      <c r="G327" t="s">
        <v>158</v>
      </c>
      <c r="H327" t="s">
        <v>7219</v>
      </c>
      <c r="I327" t="s">
        <v>7054</v>
      </c>
      <c r="J327" t="b">
        <v>0</v>
      </c>
    </row>
    <row r="328" spans="1:10">
      <c r="A328" t="s">
        <v>108</v>
      </c>
      <c r="B328" t="s">
        <v>114</v>
      </c>
      <c r="C328" s="7" t="str">
        <f t="shared" si="31"/>
        <v>BP_Valve_var_Open_Delay</v>
      </c>
      <c r="D328">
        <v>4</v>
      </c>
      <c r="E328" s="7" t="str">
        <f t="shared" si="32"/>
        <v>整型</v>
      </c>
      <c r="F328" t="s">
        <v>7051</v>
      </c>
      <c r="G328" t="s">
        <v>154</v>
      </c>
      <c r="H328" t="s">
        <v>7220</v>
      </c>
      <c r="I328" t="s">
        <v>7086</v>
      </c>
      <c r="J328" t="b">
        <v>0</v>
      </c>
    </row>
    <row r="329" spans="1:10">
      <c r="A329" t="s">
        <v>108</v>
      </c>
      <c r="B329" t="s">
        <v>115</v>
      </c>
      <c r="C329" s="7" t="str">
        <f t="shared" si="31"/>
        <v>BP_Valve_var_Close_Delay</v>
      </c>
      <c r="D329">
        <v>6</v>
      </c>
      <c r="E329" s="7" t="str">
        <f t="shared" si="32"/>
        <v>整型</v>
      </c>
      <c r="F329" t="s">
        <v>7051</v>
      </c>
      <c r="G329" t="s">
        <v>154</v>
      </c>
      <c r="H329" t="s">
        <v>7221</v>
      </c>
      <c r="I329" t="s">
        <v>7086</v>
      </c>
      <c r="J329" t="b">
        <v>0</v>
      </c>
    </row>
    <row r="330" spans="1:10">
      <c r="A330" t="s">
        <v>118</v>
      </c>
      <c r="B330" t="s">
        <v>117</v>
      </c>
      <c r="C330" s="7" t="str">
        <f t="shared" ref="C330:C339" si="33">A330&amp;"_"&amp;B330</f>
        <v>BP_C_Struct_Power_OK</v>
      </c>
      <c r="D330">
        <v>0</v>
      </c>
      <c r="E330" s="7" t="str">
        <f t="shared" ref="E330:E341" si="34">IF(I330="Bool","离散",IF(I330="Real","实型","整型"))</f>
        <v>离散</v>
      </c>
      <c r="F330" t="s">
        <v>7051</v>
      </c>
      <c r="G330" t="s">
        <v>158</v>
      </c>
      <c r="H330" t="s">
        <v>7443</v>
      </c>
      <c r="I330" t="s">
        <v>7054</v>
      </c>
      <c r="J330" t="b">
        <v>0</v>
      </c>
    </row>
    <row r="331" spans="1:10">
      <c r="A331" t="s">
        <v>118</v>
      </c>
      <c r="B331" t="s">
        <v>119</v>
      </c>
      <c r="C331" s="7" t="str">
        <f t="shared" si="33"/>
        <v>BP_C_Struct_REM</v>
      </c>
      <c r="D331">
        <v>0.1</v>
      </c>
      <c r="E331" s="7" t="str">
        <f t="shared" si="34"/>
        <v>离散</v>
      </c>
      <c r="F331" t="s">
        <v>7051</v>
      </c>
      <c r="G331" t="s">
        <v>158</v>
      </c>
      <c r="H331" t="s">
        <v>7444</v>
      </c>
      <c r="I331" t="s">
        <v>7054</v>
      </c>
      <c r="J331" t="b">
        <v>0</v>
      </c>
    </row>
    <row r="332" spans="1:10">
      <c r="A332" t="s">
        <v>118</v>
      </c>
      <c r="B332" t="s">
        <v>120</v>
      </c>
      <c r="C332" s="7" t="str">
        <f t="shared" si="33"/>
        <v>BP_C_Struct_LOC</v>
      </c>
      <c r="D332">
        <v>0.2</v>
      </c>
      <c r="E332" s="7" t="str">
        <f t="shared" si="34"/>
        <v>离散</v>
      </c>
      <c r="F332" t="s">
        <v>7051</v>
      </c>
      <c r="G332" t="s">
        <v>158</v>
      </c>
      <c r="H332" t="s">
        <v>7445</v>
      </c>
      <c r="I332" t="s">
        <v>7054</v>
      </c>
      <c r="J332" t="b">
        <v>0</v>
      </c>
    </row>
    <row r="333" spans="1:10">
      <c r="A333" t="s">
        <v>118</v>
      </c>
      <c r="B333" t="s">
        <v>121</v>
      </c>
      <c r="C333" s="7" t="str">
        <f t="shared" si="33"/>
        <v>BP_C_Struct_Stop</v>
      </c>
      <c r="D333">
        <v>0.3</v>
      </c>
      <c r="E333" s="7" t="str">
        <f t="shared" si="34"/>
        <v>离散</v>
      </c>
      <c r="F333" t="s">
        <v>7051</v>
      </c>
      <c r="G333" t="s">
        <v>158</v>
      </c>
      <c r="H333" t="s">
        <v>7446</v>
      </c>
      <c r="I333" t="s">
        <v>7054</v>
      </c>
      <c r="J333" t="b">
        <v>0</v>
      </c>
    </row>
    <row r="334" spans="1:10">
      <c r="A334" t="s">
        <v>118</v>
      </c>
      <c r="B334" t="s">
        <v>67</v>
      </c>
      <c r="C334" s="7" t="str">
        <f t="shared" si="33"/>
        <v>BP_C_Struct_LoALM</v>
      </c>
      <c r="D334">
        <v>0.4</v>
      </c>
      <c r="E334" s="7" t="str">
        <f t="shared" si="34"/>
        <v>离散</v>
      </c>
      <c r="F334" t="s">
        <v>7072</v>
      </c>
      <c r="G334" t="s">
        <v>158</v>
      </c>
      <c r="H334" t="s">
        <v>7447</v>
      </c>
      <c r="I334" t="s">
        <v>7054</v>
      </c>
      <c r="J334" t="b">
        <v>0</v>
      </c>
    </row>
    <row r="335" spans="1:10">
      <c r="A335" t="s">
        <v>118</v>
      </c>
      <c r="B335" t="s">
        <v>66</v>
      </c>
      <c r="C335" s="7" t="str">
        <f t="shared" si="33"/>
        <v>BP_C_Struct_HiALM</v>
      </c>
      <c r="D335">
        <v>0.5</v>
      </c>
      <c r="E335" s="7" t="str">
        <f t="shared" si="34"/>
        <v>离散</v>
      </c>
      <c r="F335" t="s">
        <v>7072</v>
      </c>
      <c r="G335" t="s">
        <v>158</v>
      </c>
      <c r="H335" t="s">
        <v>7448</v>
      </c>
      <c r="I335" t="s">
        <v>7054</v>
      </c>
      <c r="J335" t="b">
        <v>0</v>
      </c>
    </row>
    <row r="336" spans="1:10">
      <c r="A336" t="s">
        <v>118</v>
      </c>
      <c r="B336" t="s">
        <v>111</v>
      </c>
      <c r="C336" s="7" t="str">
        <f t="shared" si="33"/>
        <v>BP_C_Struct_CloseOK</v>
      </c>
      <c r="D336">
        <v>0.6</v>
      </c>
      <c r="E336" s="7" t="str">
        <f t="shared" si="34"/>
        <v>离散</v>
      </c>
      <c r="F336" t="s">
        <v>7051</v>
      </c>
      <c r="G336" t="s">
        <v>158</v>
      </c>
      <c r="H336" t="s">
        <v>7449</v>
      </c>
      <c r="I336" t="s">
        <v>7054</v>
      </c>
      <c r="J336" t="b">
        <v>0</v>
      </c>
    </row>
    <row r="337" spans="1:10">
      <c r="A337" t="s">
        <v>118</v>
      </c>
      <c r="B337" t="s">
        <v>122</v>
      </c>
      <c r="C337" s="7" t="str">
        <f t="shared" si="33"/>
        <v>BP_C_Struct_Retract_OK</v>
      </c>
      <c r="D337">
        <v>0.7</v>
      </c>
      <c r="E337" s="7" t="str">
        <f t="shared" si="34"/>
        <v>离散</v>
      </c>
      <c r="F337" t="s">
        <v>7051</v>
      </c>
      <c r="G337" t="s">
        <v>158</v>
      </c>
      <c r="H337" t="s">
        <v>7450</v>
      </c>
      <c r="I337" t="s">
        <v>7054</v>
      </c>
      <c r="J337" t="b">
        <v>0</v>
      </c>
    </row>
    <row r="338" spans="1:10">
      <c r="A338" t="s">
        <v>118</v>
      </c>
      <c r="B338" t="s">
        <v>123</v>
      </c>
      <c r="C338" s="7" t="str">
        <f t="shared" si="33"/>
        <v>BP_C_Struct_Silo_REM</v>
      </c>
      <c r="D338">
        <v>1.2</v>
      </c>
      <c r="E338" s="7" t="str">
        <f t="shared" si="34"/>
        <v>离散</v>
      </c>
      <c r="F338" t="s">
        <v>7051</v>
      </c>
      <c r="G338" t="s">
        <v>158</v>
      </c>
      <c r="H338" t="s">
        <v>7451</v>
      </c>
      <c r="I338" t="s">
        <v>7054</v>
      </c>
      <c r="J338" t="b">
        <v>0</v>
      </c>
    </row>
    <row r="339" spans="1:10">
      <c r="A339" t="s">
        <v>118</v>
      </c>
      <c r="B339" t="s">
        <v>124</v>
      </c>
      <c r="C339" s="7" t="str">
        <f t="shared" si="33"/>
        <v>BP_C_Struct_Silo_LOC</v>
      </c>
      <c r="D339">
        <v>1.3</v>
      </c>
      <c r="E339" s="7" t="str">
        <f t="shared" si="34"/>
        <v>离散</v>
      </c>
      <c r="F339" t="s">
        <v>7051</v>
      </c>
      <c r="G339" t="s">
        <v>158</v>
      </c>
      <c r="H339" t="s">
        <v>7452</v>
      </c>
      <c r="I339" t="s">
        <v>7054</v>
      </c>
      <c r="J339" t="b">
        <v>0</v>
      </c>
    </row>
  </sheetData>
  <autoFilter ref="A1:L339">
    <extLst/>
  </autoFilter>
  <conditionalFormatting sqref="C36">
    <cfRule type="duplicateValues" dxfId="0" priority="4"/>
  </conditionalFormatting>
  <conditionalFormatting sqref="B2:B25">
    <cfRule type="duplicateValues" dxfId="1" priority="5"/>
  </conditionalFormatting>
  <conditionalFormatting sqref="C78:C112">
    <cfRule type="duplicateValues" dxfId="0" priority="3"/>
  </conditionalFormatting>
  <conditionalFormatting sqref="C113:C339">
    <cfRule type="duplicateValues" dxfId="0" priority="2"/>
  </conditionalFormatting>
  <conditionalFormatting sqref="I199:I210">
    <cfRule type="duplicateValues" dxfId="0" priority="1"/>
  </conditionalFormatting>
  <conditionalFormatting sqref="I220:I339 B213:B214 I211:I212 D91:D112 C1 B44:B49 B76:B77 C340:C1048576">
    <cfRule type="duplicateValues" dxfId="0" priority="418"/>
  </conditionalFormatting>
  <conditionalFormatting sqref="C2:C35 C37:C77">
    <cfRule type="duplicateValues" dxfId="0" priority="6"/>
  </conditionalFormatting>
  <pageMargins left="0.699305555555556" right="0.699305555555556" top="0.75" bottom="0.75" header="0.3" footer="0.3"/>
  <pageSetup paperSize="9" orientation="portrait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69"/>
  <sheetViews>
    <sheetView tabSelected="1" workbookViewId="0">
      <selection activeCell="E15" sqref="E15"/>
    </sheetView>
  </sheetViews>
  <sheetFormatPr defaultColWidth="9" defaultRowHeight="14"/>
  <cols>
    <col min="1" max="1" width="19.1272727272727" customWidth="1"/>
    <col min="4" max="4" width="59.7545454545455" customWidth="1"/>
  </cols>
  <sheetData>
    <row r="1" spans="1:9">
      <c r="A1" t="s">
        <v>7453</v>
      </c>
      <c r="B1" t="s">
        <v>7454</v>
      </c>
      <c r="C1" t="s">
        <v>7455</v>
      </c>
      <c r="D1" t="s">
        <v>7456</v>
      </c>
      <c r="H1" s="5" t="s">
        <v>0</v>
      </c>
      <c r="I1" s="5" t="s">
        <v>7457</v>
      </c>
    </row>
    <row r="2" spans="1:9">
      <c r="A2" t="str">
        <f>B2&amp;"_"&amp;C2</f>
        <v>CHP1_M1</v>
      </c>
      <c r="B2" t="s">
        <v>17</v>
      </c>
      <c r="C2" t="s">
        <v>7458</v>
      </c>
      <c r="D2" s="16" t="s">
        <v>7459</v>
      </c>
      <c r="H2" s="5" t="s">
        <v>17</v>
      </c>
      <c r="I2" s="5" t="s">
        <v>7460</v>
      </c>
    </row>
    <row r="3" spans="1:9">
      <c r="A3" t="str">
        <f t="shared" ref="A3:A16" si="0">B3&amp;"_"&amp;C3</f>
        <v>CHP1_M2</v>
      </c>
      <c r="B3" t="s">
        <v>17</v>
      </c>
      <c r="C3" t="s">
        <v>7461</v>
      </c>
      <c r="D3" s="16" t="s">
        <v>7462</v>
      </c>
      <c r="H3" s="5" t="s">
        <v>125</v>
      </c>
      <c r="I3" s="5" t="s">
        <v>7463</v>
      </c>
    </row>
    <row r="4" spans="1:9">
      <c r="A4" t="str">
        <f t="shared" si="0"/>
        <v>CHP1_M3</v>
      </c>
      <c r="B4" t="s">
        <v>17</v>
      </c>
      <c r="C4" t="s">
        <v>7464</v>
      </c>
      <c r="D4" s="16" t="s">
        <v>7465</v>
      </c>
      <c r="H4" s="5" t="s">
        <v>126</v>
      </c>
      <c r="I4" s="5" t="s">
        <v>7466</v>
      </c>
    </row>
    <row r="5" spans="1:9">
      <c r="A5" t="str">
        <f t="shared" si="0"/>
        <v>CHP1_M4</v>
      </c>
      <c r="B5" t="s">
        <v>17</v>
      </c>
      <c r="C5" t="s">
        <v>7467</v>
      </c>
      <c r="D5" s="16" t="s">
        <v>7468</v>
      </c>
      <c r="H5" s="5" t="s">
        <v>127</v>
      </c>
      <c r="I5" s="5" t="s">
        <v>7469</v>
      </c>
    </row>
    <row r="6" spans="1:9">
      <c r="A6" t="str">
        <f t="shared" si="0"/>
        <v>CHP1_M5</v>
      </c>
      <c r="B6" t="s">
        <v>17</v>
      </c>
      <c r="C6" t="s">
        <v>7470</v>
      </c>
      <c r="D6" t="s">
        <v>7471</v>
      </c>
      <c r="H6" s="5" t="s">
        <v>128</v>
      </c>
      <c r="I6" s="5" t="s">
        <v>7472</v>
      </c>
    </row>
    <row r="7" spans="1:9">
      <c r="A7" t="str">
        <f t="shared" si="0"/>
        <v>CHP1_M6</v>
      </c>
      <c r="B7" t="s">
        <v>17</v>
      </c>
      <c r="C7" t="s">
        <v>7473</v>
      </c>
      <c r="D7" s="16" t="s">
        <v>7474</v>
      </c>
      <c r="H7" s="5" t="s">
        <v>130</v>
      </c>
      <c r="I7" s="5" t="s">
        <v>7475</v>
      </c>
    </row>
    <row r="8" spans="1:4">
      <c r="A8" t="str">
        <f t="shared" si="0"/>
        <v>CHP1_M7</v>
      </c>
      <c r="B8" t="s">
        <v>17</v>
      </c>
      <c r="C8" t="s">
        <v>7476</v>
      </c>
      <c r="D8" s="16" t="s">
        <v>7477</v>
      </c>
    </row>
    <row r="9" spans="1:4">
      <c r="A9" t="str">
        <f t="shared" si="0"/>
        <v>CHP1_M8</v>
      </c>
      <c r="B9" t="s">
        <v>17</v>
      </c>
      <c r="C9" t="s">
        <v>7478</v>
      </c>
      <c r="D9" s="16" t="s">
        <v>7479</v>
      </c>
    </row>
    <row r="10" spans="1:4">
      <c r="A10" t="str">
        <f t="shared" si="0"/>
        <v>CHP1_M9</v>
      </c>
      <c r="B10" t="s">
        <v>17</v>
      </c>
      <c r="C10" t="s">
        <v>7480</v>
      </c>
      <c r="D10" s="16" t="s">
        <v>7481</v>
      </c>
    </row>
    <row r="11" spans="1:4">
      <c r="A11" t="str">
        <f t="shared" si="0"/>
        <v>CHP1_M10</v>
      </c>
      <c r="B11" t="s">
        <v>17</v>
      </c>
      <c r="C11" t="s">
        <v>6934</v>
      </c>
      <c r="D11" s="16" t="s">
        <v>7482</v>
      </c>
    </row>
    <row r="12" spans="1:4">
      <c r="A12" t="str">
        <f t="shared" si="0"/>
        <v>CHP1_M11</v>
      </c>
      <c r="B12" t="s">
        <v>17</v>
      </c>
      <c r="C12" t="s">
        <v>6938</v>
      </c>
      <c r="D12" s="16" t="s">
        <v>7483</v>
      </c>
    </row>
    <row r="13" spans="1:4">
      <c r="A13" t="str">
        <f t="shared" si="0"/>
        <v>CHP1_M12</v>
      </c>
      <c r="B13" t="s">
        <v>17</v>
      </c>
      <c r="C13" t="s">
        <v>6942</v>
      </c>
      <c r="D13" s="16" t="s">
        <v>7484</v>
      </c>
    </row>
    <row r="14" spans="1:4">
      <c r="A14" t="str">
        <f t="shared" si="0"/>
        <v>CHP1_M13</v>
      </c>
      <c r="B14" t="s">
        <v>17</v>
      </c>
      <c r="C14" t="s">
        <v>6945</v>
      </c>
      <c r="D14" s="16" t="s">
        <v>7485</v>
      </c>
    </row>
    <row r="15" spans="1:4">
      <c r="A15" t="str">
        <f t="shared" si="0"/>
        <v>CHP1_M14</v>
      </c>
      <c r="B15" t="s">
        <v>17</v>
      </c>
      <c r="C15" t="s">
        <v>7486</v>
      </c>
      <c r="D15" t="s">
        <v>7471</v>
      </c>
    </row>
    <row r="16" spans="1:4">
      <c r="A16" t="str">
        <f t="shared" si="0"/>
        <v>CHP1_M15</v>
      </c>
      <c r="B16" t="s">
        <v>17</v>
      </c>
      <c r="C16" t="s">
        <v>7487</v>
      </c>
      <c r="D16" t="s">
        <v>7471</v>
      </c>
    </row>
    <row r="17" spans="1:4">
      <c r="A17" t="str">
        <f t="shared" ref="A17:A24" si="1">B17&amp;"_"&amp;C17</f>
        <v>CHP1_S1</v>
      </c>
      <c r="B17" t="s">
        <v>17</v>
      </c>
      <c r="C17" t="s">
        <v>106</v>
      </c>
      <c r="D17" t="s">
        <v>7488</v>
      </c>
    </row>
    <row r="18" spans="1:4">
      <c r="A18" t="str">
        <f t="shared" si="1"/>
        <v>CHP1_S2</v>
      </c>
      <c r="B18" t="s">
        <v>17</v>
      </c>
      <c r="C18" t="s">
        <v>7489</v>
      </c>
      <c r="D18" t="s">
        <v>7490</v>
      </c>
    </row>
    <row r="19" spans="1:4">
      <c r="A19" t="str">
        <f t="shared" si="1"/>
        <v>CHP1_S3</v>
      </c>
      <c r="B19" t="s">
        <v>17</v>
      </c>
      <c r="C19" t="s">
        <v>7491</v>
      </c>
      <c r="D19" t="s">
        <v>7492</v>
      </c>
    </row>
    <row r="20" spans="1:4">
      <c r="A20" t="str">
        <f t="shared" si="1"/>
        <v>CHP1_S4</v>
      </c>
      <c r="B20" t="s">
        <v>17</v>
      </c>
      <c r="C20" t="s">
        <v>7493</v>
      </c>
      <c r="D20" t="s">
        <v>7494</v>
      </c>
    </row>
    <row r="21" spans="1:4">
      <c r="A21" t="str">
        <f t="shared" si="1"/>
        <v>CHP1_S5</v>
      </c>
      <c r="B21" t="s">
        <v>17</v>
      </c>
      <c r="C21" t="s">
        <v>7495</v>
      </c>
      <c r="D21" t="s">
        <v>7496</v>
      </c>
    </row>
    <row r="22" spans="1:4">
      <c r="A22" t="str">
        <f t="shared" si="1"/>
        <v>CHP1_S6</v>
      </c>
      <c r="B22" t="s">
        <v>17</v>
      </c>
      <c r="C22" t="s">
        <v>7497</v>
      </c>
      <c r="D22" t="s">
        <v>7498</v>
      </c>
    </row>
    <row r="23" spans="1:4">
      <c r="A23" t="str">
        <f t="shared" si="1"/>
        <v>CHP1_S7</v>
      </c>
      <c r="B23" t="s">
        <v>17</v>
      </c>
      <c r="C23" t="s">
        <v>7499</v>
      </c>
      <c r="D23" t="s">
        <v>7500</v>
      </c>
    </row>
    <row r="24" spans="1:4">
      <c r="A24" t="str">
        <f t="shared" si="1"/>
        <v>CHP1_S8</v>
      </c>
      <c r="B24" t="s">
        <v>17</v>
      </c>
      <c r="C24" t="s">
        <v>7501</v>
      </c>
      <c r="D24" t="s">
        <v>7502</v>
      </c>
    </row>
    <row r="25" spans="1:4">
      <c r="A25" t="str">
        <f t="shared" ref="A25:A88" si="2">B25&amp;"_"&amp;C25</f>
        <v>CHP1_V1</v>
      </c>
      <c r="B25" t="s">
        <v>17</v>
      </c>
      <c r="C25" t="s">
        <v>107</v>
      </c>
      <c r="D25" t="s">
        <v>7503</v>
      </c>
    </row>
    <row r="26" spans="1:4">
      <c r="A26" t="str">
        <f t="shared" si="2"/>
        <v>CHP1_V2</v>
      </c>
      <c r="B26" t="s">
        <v>17</v>
      </c>
      <c r="C26" t="s">
        <v>7504</v>
      </c>
      <c r="D26" t="s">
        <v>7505</v>
      </c>
    </row>
    <row r="27" spans="1:4">
      <c r="A27" t="str">
        <f t="shared" si="2"/>
        <v>CHP1_V3</v>
      </c>
      <c r="B27" t="s">
        <v>17</v>
      </c>
      <c r="C27" t="s">
        <v>7506</v>
      </c>
      <c r="D27" t="s">
        <v>7507</v>
      </c>
    </row>
    <row r="28" spans="1:4">
      <c r="A28" t="str">
        <f t="shared" si="2"/>
        <v>CHP1_V4</v>
      </c>
      <c r="B28" t="s">
        <v>17</v>
      </c>
      <c r="C28" t="s">
        <v>7508</v>
      </c>
      <c r="D28" t="s">
        <v>7509</v>
      </c>
    </row>
    <row r="29" spans="1:4">
      <c r="A29" t="str">
        <f t="shared" si="2"/>
        <v>CHP2_M1</v>
      </c>
      <c r="B29" t="s">
        <v>125</v>
      </c>
      <c r="C29" t="s">
        <v>7458</v>
      </c>
      <c r="D29" s="16" t="s">
        <v>7510</v>
      </c>
    </row>
    <row r="30" spans="1:4">
      <c r="A30" t="str">
        <f t="shared" si="2"/>
        <v>CHP2_M2</v>
      </c>
      <c r="B30" t="s">
        <v>125</v>
      </c>
      <c r="C30" t="s">
        <v>7461</v>
      </c>
      <c r="D30" s="16" t="s">
        <v>7511</v>
      </c>
    </row>
    <row r="31" spans="1:4">
      <c r="A31" t="str">
        <f t="shared" si="2"/>
        <v>CHP2_M3</v>
      </c>
      <c r="B31" t="s">
        <v>125</v>
      </c>
      <c r="C31" t="s">
        <v>7464</v>
      </c>
      <c r="D31" s="16" t="s">
        <v>7512</v>
      </c>
    </row>
    <row r="32" spans="1:4">
      <c r="A32" t="str">
        <f t="shared" si="2"/>
        <v>CHP2_M4</v>
      </c>
      <c r="B32" t="s">
        <v>125</v>
      </c>
      <c r="C32" t="s">
        <v>7467</v>
      </c>
      <c r="D32" s="16" t="s">
        <v>7513</v>
      </c>
    </row>
    <row r="33" spans="1:4">
      <c r="A33" t="str">
        <f t="shared" si="2"/>
        <v>CHP2_M5</v>
      </c>
      <c r="B33" t="s">
        <v>125</v>
      </c>
      <c r="C33" t="s">
        <v>7470</v>
      </c>
      <c r="D33" t="s">
        <v>7471</v>
      </c>
    </row>
    <row r="34" spans="1:4">
      <c r="A34" t="str">
        <f t="shared" si="2"/>
        <v>CHP2_M6</v>
      </c>
      <c r="B34" t="s">
        <v>125</v>
      </c>
      <c r="C34" t="s">
        <v>7473</v>
      </c>
      <c r="D34" s="16" t="s">
        <v>7514</v>
      </c>
    </row>
    <row r="35" spans="1:4">
      <c r="A35" t="str">
        <f t="shared" si="2"/>
        <v>CHP2_M7</v>
      </c>
      <c r="B35" t="s">
        <v>125</v>
      </c>
      <c r="C35" t="s">
        <v>7476</v>
      </c>
      <c r="D35" s="16" t="s">
        <v>7515</v>
      </c>
    </row>
    <row r="36" spans="1:4">
      <c r="A36" t="str">
        <f t="shared" si="2"/>
        <v>CHP2_M8</v>
      </c>
      <c r="B36" t="s">
        <v>125</v>
      </c>
      <c r="C36" t="s">
        <v>7478</v>
      </c>
      <c r="D36" s="16" t="s">
        <v>7516</v>
      </c>
    </row>
    <row r="37" spans="1:4">
      <c r="A37" t="str">
        <f t="shared" si="2"/>
        <v>CHP2_M9</v>
      </c>
      <c r="B37" t="s">
        <v>125</v>
      </c>
      <c r="C37" t="s">
        <v>7480</v>
      </c>
      <c r="D37" s="16" t="s">
        <v>7517</v>
      </c>
    </row>
    <row r="38" spans="1:4">
      <c r="A38" t="str">
        <f t="shared" si="2"/>
        <v>CHP2_M10</v>
      </c>
      <c r="B38" t="s">
        <v>125</v>
      </c>
      <c r="C38" t="s">
        <v>6934</v>
      </c>
      <c r="D38" s="16" t="s">
        <v>7518</v>
      </c>
    </row>
    <row r="39" spans="1:4">
      <c r="A39" t="str">
        <f t="shared" si="2"/>
        <v>CHP2_M11</v>
      </c>
      <c r="B39" t="s">
        <v>125</v>
      </c>
      <c r="C39" t="s">
        <v>6938</v>
      </c>
      <c r="D39" s="16" t="s">
        <v>7519</v>
      </c>
    </row>
    <row r="40" spans="1:4">
      <c r="A40" t="str">
        <f t="shared" si="2"/>
        <v>CHP2_M12</v>
      </c>
      <c r="B40" t="s">
        <v>125</v>
      </c>
      <c r="C40" t="s">
        <v>6942</v>
      </c>
      <c r="D40" s="16" t="s">
        <v>7520</v>
      </c>
    </row>
    <row r="41" spans="1:4">
      <c r="A41" t="str">
        <f t="shared" si="2"/>
        <v>CHP2_M13</v>
      </c>
      <c r="B41" t="s">
        <v>125</v>
      </c>
      <c r="C41" t="s">
        <v>6945</v>
      </c>
      <c r="D41" s="16" t="s">
        <v>7521</v>
      </c>
    </row>
    <row r="42" spans="1:4">
      <c r="A42" t="str">
        <f t="shared" si="2"/>
        <v>CHP2_M14</v>
      </c>
      <c r="B42" t="s">
        <v>125</v>
      </c>
      <c r="C42" t="s">
        <v>7486</v>
      </c>
      <c r="D42" t="s">
        <v>7471</v>
      </c>
    </row>
    <row r="43" spans="1:4">
      <c r="A43" t="str">
        <f t="shared" si="2"/>
        <v>CHP2_M15</v>
      </c>
      <c r="B43" t="s">
        <v>125</v>
      </c>
      <c r="C43" t="s">
        <v>7487</v>
      </c>
      <c r="D43" t="s">
        <v>7471</v>
      </c>
    </row>
    <row r="44" spans="1:4">
      <c r="A44" t="str">
        <f t="shared" si="2"/>
        <v>CHP2_S1</v>
      </c>
      <c r="B44" t="s">
        <v>125</v>
      </c>
      <c r="C44" t="s">
        <v>106</v>
      </c>
      <c r="D44" t="s">
        <v>7522</v>
      </c>
    </row>
    <row r="45" spans="1:4">
      <c r="A45" t="str">
        <f t="shared" si="2"/>
        <v>CHP2_S2</v>
      </c>
      <c r="B45" t="s">
        <v>125</v>
      </c>
      <c r="C45" t="s">
        <v>7489</v>
      </c>
      <c r="D45" t="s">
        <v>7523</v>
      </c>
    </row>
    <row r="46" spans="1:4">
      <c r="A46" t="str">
        <f t="shared" si="2"/>
        <v>CHP2_S3</v>
      </c>
      <c r="B46" t="s">
        <v>125</v>
      </c>
      <c r="C46" t="s">
        <v>7491</v>
      </c>
      <c r="D46" t="s">
        <v>7524</v>
      </c>
    </row>
    <row r="47" spans="1:4">
      <c r="A47" t="str">
        <f t="shared" si="2"/>
        <v>CHP2_S4</v>
      </c>
      <c r="B47" t="s">
        <v>125</v>
      </c>
      <c r="C47" t="s">
        <v>7493</v>
      </c>
      <c r="D47" t="s">
        <v>7525</v>
      </c>
    </row>
    <row r="48" spans="1:4">
      <c r="A48" t="str">
        <f t="shared" si="2"/>
        <v>CHP2_S5</v>
      </c>
      <c r="B48" t="s">
        <v>125</v>
      </c>
      <c r="C48" t="s">
        <v>7495</v>
      </c>
      <c r="D48" t="s">
        <v>7526</v>
      </c>
    </row>
    <row r="49" spans="1:4">
      <c r="A49" t="str">
        <f t="shared" si="2"/>
        <v>CHP2_S6</v>
      </c>
      <c r="B49" t="s">
        <v>125</v>
      </c>
      <c r="C49" t="s">
        <v>7497</v>
      </c>
      <c r="D49" t="s">
        <v>7527</v>
      </c>
    </row>
    <row r="50" spans="1:4">
      <c r="A50" t="str">
        <f t="shared" si="2"/>
        <v>CHP2_S7</v>
      </c>
      <c r="B50" t="s">
        <v>125</v>
      </c>
      <c r="C50" t="s">
        <v>7499</v>
      </c>
      <c r="D50" t="s">
        <v>7528</v>
      </c>
    </row>
    <row r="51" spans="1:4">
      <c r="A51" t="str">
        <f t="shared" si="2"/>
        <v>CHP2_S8</v>
      </c>
      <c r="B51" t="s">
        <v>125</v>
      </c>
      <c r="C51" t="s">
        <v>7501</v>
      </c>
      <c r="D51" t="s">
        <v>7529</v>
      </c>
    </row>
    <row r="52" spans="1:4">
      <c r="A52" t="str">
        <f t="shared" si="2"/>
        <v>CHP2_V1</v>
      </c>
      <c r="B52" t="s">
        <v>125</v>
      </c>
      <c r="C52" t="s">
        <v>107</v>
      </c>
      <c r="D52" t="s">
        <v>7530</v>
      </c>
    </row>
    <row r="53" spans="1:4">
      <c r="A53" t="str">
        <f t="shared" si="2"/>
        <v>CHP2_V2</v>
      </c>
      <c r="B53" t="s">
        <v>125</v>
      </c>
      <c r="C53" t="s">
        <v>7504</v>
      </c>
      <c r="D53" t="s">
        <v>7531</v>
      </c>
    </row>
    <row r="54" spans="1:4">
      <c r="A54" t="str">
        <f t="shared" si="2"/>
        <v>CHP2_V3</v>
      </c>
      <c r="B54" t="s">
        <v>125</v>
      </c>
      <c r="C54" t="s">
        <v>7506</v>
      </c>
      <c r="D54" t="s">
        <v>7532</v>
      </c>
    </row>
    <row r="55" spans="1:4">
      <c r="A55" t="str">
        <f t="shared" si="2"/>
        <v>CHP2_V4</v>
      </c>
      <c r="B55" t="s">
        <v>125</v>
      </c>
      <c r="C55" t="s">
        <v>7508</v>
      </c>
      <c r="D55" t="s">
        <v>7533</v>
      </c>
    </row>
    <row r="56" spans="1:4">
      <c r="A56" t="str">
        <f t="shared" si="2"/>
        <v>CHP3_M1</v>
      </c>
      <c r="B56" t="s">
        <v>126</v>
      </c>
      <c r="C56" t="s">
        <v>7458</v>
      </c>
      <c r="D56" s="16" t="s">
        <v>7534</v>
      </c>
    </row>
    <row r="57" spans="1:4">
      <c r="A57" t="str">
        <f t="shared" si="2"/>
        <v>CHP3_M2</v>
      </c>
      <c r="B57" t="s">
        <v>126</v>
      </c>
      <c r="C57" t="s">
        <v>7461</v>
      </c>
      <c r="D57" s="16" t="s">
        <v>7535</v>
      </c>
    </row>
    <row r="58" spans="1:4">
      <c r="A58" t="str">
        <f t="shared" si="2"/>
        <v>CHP3_M3</v>
      </c>
      <c r="B58" t="s">
        <v>126</v>
      </c>
      <c r="C58" t="s">
        <v>7464</v>
      </c>
      <c r="D58" s="16" t="s">
        <v>7536</v>
      </c>
    </row>
    <row r="59" spans="1:4">
      <c r="A59" t="str">
        <f t="shared" si="2"/>
        <v>CHP3_M4</v>
      </c>
      <c r="B59" t="s">
        <v>126</v>
      </c>
      <c r="C59" t="s">
        <v>7467</v>
      </c>
      <c r="D59" s="16" t="s">
        <v>7537</v>
      </c>
    </row>
    <row r="60" spans="1:4">
      <c r="A60" t="str">
        <f t="shared" si="2"/>
        <v>CHP3_M5</v>
      </c>
      <c r="B60" t="s">
        <v>126</v>
      </c>
      <c r="C60" t="s">
        <v>7470</v>
      </c>
      <c r="D60" t="s">
        <v>7471</v>
      </c>
    </row>
    <row r="61" spans="1:4">
      <c r="A61" t="str">
        <f t="shared" si="2"/>
        <v>CHP3_M6</v>
      </c>
      <c r="B61" t="s">
        <v>126</v>
      </c>
      <c r="C61" t="s">
        <v>7473</v>
      </c>
      <c r="D61" s="16" t="s">
        <v>7538</v>
      </c>
    </row>
    <row r="62" spans="1:4">
      <c r="A62" t="str">
        <f t="shared" si="2"/>
        <v>CHP3_M7</v>
      </c>
      <c r="B62" t="s">
        <v>126</v>
      </c>
      <c r="C62" t="s">
        <v>7476</v>
      </c>
      <c r="D62" s="16" t="s">
        <v>7539</v>
      </c>
    </row>
    <row r="63" spans="1:4">
      <c r="A63" t="str">
        <f t="shared" si="2"/>
        <v>CHP3_M8</v>
      </c>
      <c r="B63" t="s">
        <v>126</v>
      </c>
      <c r="C63" t="s">
        <v>7478</v>
      </c>
      <c r="D63" s="16" t="s">
        <v>7540</v>
      </c>
    </row>
    <row r="64" spans="1:4">
      <c r="A64" t="str">
        <f t="shared" si="2"/>
        <v>CHP3_M9</v>
      </c>
      <c r="B64" t="s">
        <v>126</v>
      </c>
      <c r="C64" t="s">
        <v>7480</v>
      </c>
      <c r="D64" s="16" t="s">
        <v>7541</v>
      </c>
    </row>
    <row r="65" spans="1:4">
      <c r="A65" t="str">
        <f t="shared" si="2"/>
        <v>CHP3_M10</v>
      </c>
      <c r="B65" t="s">
        <v>126</v>
      </c>
      <c r="C65" t="s">
        <v>6934</v>
      </c>
      <c r="D65" s="16" t="s">
        <v>7542</v>
      </c>
    </row>
    <row r="66" spans="1:4">
      <c r="A66" t="str">
        <f t="shared" si="2"/>
        <v>CHP3_M11</v>
      </c>
      <c r="B66" t="s">
        <v>126</v>
      </c>
      <c r="C66" t="s">
        <v>6938</v>
      </c>
      <c r="D66" s="16" t="s">
        <v>7543</v>
      </c>
    </row>
    <row r="67" spans="1:4">
      <c r="A67" t="str">
        <f t="shared" si="2"/>
        <v>CHP3_M12</v>
      </c>
      <c r="B67" t="s">
        <v>126</v>
      </c>
      <c r="C67" t="s">
        <v>6942</v>
      </c>
      <c r="D67" s="16" t="s">
        <v>7544</v>
      </c>
    </row>
    <row r="68" spans="1:4">
      <c r="A68" t="str">
        <f t="shared" si="2"/>
        <v>CHP3_M13</v>
      </c>
      <c r="B68" t="s">
        <v>126</v>
      </c>
      <c r="C68" t="s">
        <v>6945</v>
      </c>
      <c r="D68" s="16" t="s">
        <v>7545</v>
      </c>
    </row>
    <row r="69" spans="1:4">
      <c r="A69" t="str">
        <f t="shared" si="2"/>
        <v>CHP3_M14</v>
      </c>
      <c r="B69" t="s">
        <v>126</v>
      </c>
      <c r="C69" t="s">
        <v>7486</v>
      </c>
      <c r="D69" t="s">
        <v>7471</v>
      </c>
    </row>
    <row r="70" spans="1:4">
      <c r="A70" t="str">
        <f t="shared" si="2"/>
        <v>CHP3_M15</v>
      </c>
      <c r="B70" t="s">
        <v>126</v>
      </c>
      <c r="C70" t="s">
        <v>7487</v>
      </c>
      <c r="D70" t="s">
        <v>7471</v>
      </c>
    </row>
    <row r="71" spans="1:4">
      <c r="A71" t="str">
        <f t="shared" si="2"/>
        <v>CHP3_S1</v>
      </c>
      <c r="B71" t="s">
        <v>126</v>
      </c>
      <c r="C71" t="s">
        <v>106</v>
      </c>
      <c r="D71" t="s">
        <v>7546</v>
      </c>
    </row>
    <row r="72" spans="1:4">
      <c r="A72" t="str">
        <f t="shared" si="2"/>
        <v>CHP3_S2</v>
      </c>
      <c r="B72" t="s">
        <v>126</v>
      </c>
      <c r="C72" t="s">
        <v>7489</v>
      </c>
      <c r="D72" t="s">
        <v>7547</v>
      </c>
    </row>
    <row r="73" spans="1:4">
      <c r="A73" t="str">
        <f t="shared" si="2"/>
        <v>CHP3_S3</v>
      </c>
      <c r="B73" t="s">
        <v>126</v>
      </c>
      <c r="C73" t="s">
        <v>7491</v>
      </c>
      <c r="D73" t="s">
        <v>7548</v>
      </c>
    </row>
    <row r="74" spans="1:4">
      <c r="A74" t="str">
        <f t="shared" si="2"/>
        <v>CHP3_S4</v>
      </c>
      <c r="B74" t="s">
        <v>126</v>
      </c>
      <c r="C74" t="s">
        <v>7493</v>
      </c>
      <c r="D74" t="s">
        <v>7549</v>
      </c>
    </row>
    <row r="75" spans="1:4">
      <c r="A75" t="str">
        <f t="shared" si="2"/>
        <v>CHP3_S5</v>
      </c>
      <c r="B75" t="s">
        <v>126</v>
      </c>
      <c r="C75" t="s">
        <v>7495</v>
      </c>
      <c r="D75" t="s">
        <v>7550</v>
      </c>
    </row>
    <row r="76" spans="1:4">
      <c r="A76" t="str">
        <f t="shared" si="2"/>
        <v>CHP3_S6</v>
      </c>
      <c r="B76" t="s">
        <v>126</v>
      </c>
      <c r="C76" t="s">
        <v>7497</v>
      </c>
      <c r="D76" t="s">
        <v>7551</v>
      </c>
    </row>
    <row r="77" spans="1:4">
      <c r="A77" t="str">
        <f t="shared" si="2"/>
        <v>CHP3_S7</v>
      </c>
      <c r="B77" t="s">
        <v>126</v>
      </c>
      <c r="C77" t="s">
        <v>7499</v>
      </c>
      <c r="D77" t="s">
        <v>7552</v>
      </c>
    </row>
    <row r="78" spans="1:4">
      <c r="A78" t="str">
        <f t="shared" si="2"/>
        <v>CHP3_S8</v>
      </c>
      <c r="B78" t="s">
        <v>126</v>
      </c>
      <c r="C78" t="s">
        <v>7501</v>
      </c>
      <c r="D78" t="s">
        <v>7553</v>
      </c>
    </row>
    <row r="79" spans="1:4">
      <c r="A79" t="str">
        <f t="shared" si="2"/>
        <v>CHP3_V1</v>
      </c>
      <c r="B79" t="s">
        <v>126</v>
      </c>
      <c r="C79" t="s">
        <v>107</v>
      </c>
      <c r="D79" t="s">
        <v>7554</v>
      </c>
    </row>
    <row r="80" spans="1:4">
      <c r="A80" t="str">
        <f t="shared" si="2"/>
        <v>CHP3_V2</v>
      </c>
      <c r="B80" t="s">
        <v>126</v>
      </c>
      <c r="C80" t="s">
        <v>7504</v>
      </c>
      <c r="D80" t="s">
        <v>7555</v>
      </c>
    </row>
    <row r="81" spans="1:4">
      <c r="A81" t="str">
        <f t="shared" si="2"/>
        <v>CHP3_V3</v>
      </c>
      <c r="B81" t="s">
        <v>126</v>
      </c>
      <c r="C81" t="s">
        <v>7506</v>
      </c>
      <c r="D81" t="s">
        <v>7556</v>
      </c>
    </row>
    <row r="82" spans="1:4">
      <c r="A82" t="str">
        <f t="shared" si="2"/>
        <v>CHP3_V4</v>
      </c>
      <c r="B82" t="s">
        <v>126</v>
      </c>
      <c r="C82" t="s">
        <v>7508</v>
      </c>
      <c r="D82" t="s">
        <v>7557</v>
      </c>
    </row>
    <row r="83" spans="1:4">
      <c r="A83" t="str">
        <f t="shared" si="2"/>
        <v>CHP4_M1</v>
      </c>
      <c r="B83" t="s">
        <v>127</v>
      </c>
      <c r="C83" t="s">
        <v>7458</v>
      </c>
      <c r="D83" t="s">
        <v>7558</v>
      </c>
    </row>
    <row r="84" spans="1:4">
      <c r="A84" t="str">
        <f t="shared" si="2"/>
        <v>CHP4_M2</v>
      </c>
      <c r="B84" t="s">
        <v>127</v>
      </c>
      <c r="C84" t="s">
        <v>7461</v>
      </c>
      <c r="D84" t="s">
        <v>7559</v>
      </c>
    </row>
    <row r="85" spans="1:4">
      <c r="A85" t="str">
        <f t="shared" si="2"/>
        <v>CHP4_M3</v>
      </c>
      <c r="B85" t="s">
        <v>127</v>
      </c>
      <c r="C85" t="s">
        <v>7464</v>
      </c>
      <c r="D85" t="s">
        <v>7560</v>
      </c>
    </row>
    <row r="86" spans="1:4">
      <c r="A86" t="str">
        <f t="shared" si="2"/>
        <v>CHP4_M4</v>
      </c>
      <c r="B86" t="s">
        <v>127</v>
      </c>
      <c r="C86" t="s">
        <v>7467</v>
      </c>
      <c r="D86" t="s">
        <v>7561</v>
      </c>
    </row>
    <row r="87" spans="1:4">
      <c r="A87" t="str">
        <f t="shared" si="2"/>
        <v>CHP4_M5</v>
      </c>
      <c r="B87" t="s">
        <v>127</v>
      </c>
      <c r="C87" t="s">
        <v>7470</v>
      </c>
      <c r="D87" t="s">
        <v>7471</v>
      </c>
    </row>
    <row r="88" spans="1:4">
      <c r="A88" t="str">
        <f t="shared" si="2"/>
        <v>CHP4_M6</v>
      </c>
      <c r="B88" t="s">
        <v>127</v>
      </c>
      <c r="C88" t="s">
        <v>7473</v>
      </c>
      <c r="D88" t="s">
        <v>7562</v>
      </c>
    </row>
    <row r="89" spans="1:4">
      <c r="A89" t="str">
        <f t="shared" ref="A89:A124" si="3">B89&amp;"_"&amp;C89</f>
        <v>CHP4_M7</v>
      </c>
      <c r="B89" t="s">
        <v>127</v>
      </c>
      <c r="C89" t="s">
        <v>7476</v>
      </c>
      <c r="D89" t="s">
        <v>7563</v>
      </c>
    </row>
    <row r="90" spans="1:4">
      <c r="A90" t="str">
        <f t="shared" si="3"/>
        <v>CHP4_M8</v>
      </c>
      <c r="B90" t="s">
        <v>127</v>
      </c>
      <c r="C90" t="s">
        <v>7478</v>
      </c>
      <c r="D90" t="s">
        <v>7564</v>
      </c>
    </row>
    <row r="91" spans="1:4">
      <c r="A91" t="str">
        <f t="shared" si="3"/>
        <v>CHP4_M9</v>
      </c>
      <c r="B91" t="s">
        <v>127</v>
      </c>
      <c r="C91" t="s">
        <v>7480</v>
      </c>
      <c r="D91" t="s">
        <v>7565</v>
      </c>
    </row>
    <row r="92" spans="1:4">
      <c r="A92" t="str">
        <f t="shared" si="3"/>
        <v>CHP4_M10</v>
      </c>
      <c r="B92" t="s">
        <v>127</v>
      </c>
      <c r="C92" t="s">
        <v>6934</v>
      </c>
      <c r="D92" t="s">
        <v>7566</v>
      </c>
    </row>
    <row r="93" spans="1:4">
      <c r="A93" t="str">
        <f t="shared" si="3"/>
        <v>CHP4_M11</v>
      </c>
      <c r="B93" t="s">
        <v>127</v>
      </c>
      <c r="C93" t="s">
        <v>6938</v>
      </c>
      <c r="D93" t="s">
        <v>7567</v>
      </c>
    </row>
    <row r="94" spans="1:4">
      <c r="A94" t="str">
        <f t="shared" si="3"/>
        <v>CHP4_M12</v>
      </c>
      <c r="B94" t="s">
        <v>127</v>
      </c>
      <c r="C94" t="s">
        <v>6942</v>
      </c>
      <c r="D94" t="s">
        <v>7568</v>
      </c>
    </row>
    <row r="95" spans="1:4">
      <c r="A95" t="str">
        <f t="shared" si="3"/>
        <v>CHP4_M13</v>
      </c>
      <c r="B95" t="s">
        <v>127</v>
      </c>
      <c r="C95" t="s">
        <v>6945</v>
      </c>
      <c r="D95" t="s">
        <v>7569</v>
      </c>
    </row>
    <row r="96" spans="1:4">
      <c r="A96" t="str">
        <f t="shared" si="3"/>
        <v>CHP4_M14</v>
      </c>
      <c r="B96" t="s">
        <v>127</v>
      </c>
      <c r="C96" t="s">
        <v>7486</v>
      </c>
      <c r="D96" t="s">
        <v>7471</v>
      </c>
    </row>
    <row r="97" spans="1:4">
      <c r="A97" t="str">
        <f t="shared" si="3"/>
        <v>CHP4_M15</v>
      </c>
      <c r="B97" t="s">
        <v>127</v>
      </c>
      <c r="C97" t="s">
        <v>7487</v>
      </c>
      <c r="D97" t="s">
        <v>7471</v>
      </c>
    </row>
    <row r="98" spans="1:4">
      <c r="A98" t="str">
        <f t="shared" si="3"/>
        <v>CHP4_S1</v>
      </c>
      <c r="B98" t="s">
        <v>127</v>
      </c>
      <c r="C98" t="s">
        <v>106</v>
      </c>
      <c r="D98" t="s">
        <v>7570</v>
      </c>
    </row>
    <row r="99" spans="1:4">
      <c r="A99" t="str">
        <f t="shared" si="3"/>
        <v>CHP4_S2</v>
      </c>
      <c r="B99" t="s">
        <v>127</v>
      </c>
      <c r="C99" t="s">
        <v>7489</v>
      </c>
      <c r="D99" t="s">
        <v>7571</v>
      </c>
    </row>
    <row r="100" spans="1:4">
      <c r="A100" t="str">
        <f t="shared" si="3"/>
        <v>CHP4_S3</v>
      </c>
      <c r="B100" t="s">
        <v>127</v>
      </c>
      <c r="C100" t="s">
        <v>7491</v>
      </c>
      <c r="D100" t="s">
        <v>7572</v>
      </c>
    </row>
    <row r="101" spans="1:4">
      <c r="A101" t="str">
        <f t="shared" si="3"/>
        <v>CHP4_S4</v>
      </c>
      <c r="B101" t="s">
        <v>127</v>
      </c>
      <c r="C101" t="s">
        <v>7493</v>
      </c>
      <c r="D101" t="s">
        <v>7573</v>
      </c>
    </row>
    <row r="102" spans="1:4">
      <c r="A102" t="str">
        <f t="shared" si="3"/>
        <v>CHP4_S5</v>
      </c>
      <c r="B102" t="s">
        <v>127</v>
      </c>
      <c r="C102" t="s">
        <v>7495</v>
      </c>
      <c r="D102" t="s">
        <v>7574</v>
      </c>
    </row>
    <row r="103" spans="1:4">
      <c r="A103" t="str">
        <f t="shared" si="3"/>
        <v>CHP4_S6</v>
      </c>
      <c r="B103" t="s">
        <v>127</v>
      </c>
      <c r="C103" t="s">
        <v>7497</v>
      </c>
      <c r="D103" t="s">
        <v>7575</v>
      </c>
    </row>
    <row r="104" spans="1:4">
      <c r="A104" t="str">
        <f t="shared" si="3"/>
        <v>CHP4_S7</v>
      </c>
      <c r="B104" t="s">
        <v>127</v>
      </c>
      <c r="C104" t="s">
        <v>7499</v>
      </c>
      <c r="D104" t="s">
        <v>7576</v>
      </c>
    </row>
    <row r="105" spans="1:4">
      <c r="A105" t="str">
        <f t="shared" si="3"/>
        <v>CHP4_S8</v>
      </c>
      <c r="B105" t="s">
        <v>127</v>
      </c>
      <c r="C105" t="s">
        <v>7501</v>
      </c>
      <c r="D105" t="s">
        <v>7577</v>
      </c>
    </row>
    <row r="106" spans="1:4">
      <c r="A106" t="str">
        <f t="shared" si="3"/>
        <v>CHP4_V1</v>
      </c>
      <c r="B106" t="s">
        <v>127</v>
      </c>
      <c r="C106" t="s">
        <v>107</v>
      </c>
      <c r="D106" t="s">
        <v>7578</v>
      </c>
    </row>
    <row r="107" spans="1:4">
      <c r="A107" t="str">
        <f t="shared" si="3"/>
        <v>CHP4_V2</v>
      </c>
      <c r="B107" t="s">
        <v>127</v>
      </c>
      <c r="C107" t="s">
        <v>7504</v>
      </c>
      <c r="D107" t="s">
        <v>7579</v>
      </c>
    </row>
    <row r="108" spans="1:4">
      <c r="A108" t="str">
        <f t="shared" si="3"/>
        <v>CHP4_V3</v>
      </c>
      <c r="B108" t="s">
        <v>127</v>
      </c>
      <c r="C108" t="s">
        <v>7506</v>
      </c>
      <c r="D108" t="s">
        <v>7580</v>
      </c>
    </row>
    <row r="109" spans="1:4">
      <c r="A109" t="str">
        <f t="shared" si="3"/>
        <v>CHP4_V4</v>
      </c>
      <c r="B109" t="s">
        <v>127</v>
      </c>
      <c r="C109" t="s">
        <v>7508</v>
      </c>
      <c r="D109" t="s">
        <v>7581</v>
      </c>
    </row>
    <row r="110" spans="1:4">
      <c r="A110" t="str">
        <f t="shared" si="3"/>
        <v>CHPF_M1</v>
      </c>
      <c r="B110" t="s">
        <v>128</v>
      </c>
      <c r="C110" t="s">
        <v>7458</v>
      </c>
      <c r="D110" s="16" t="s">
        <v>7582</v>
      </c>
    </row>
    <row r="111" spans="1:4">
      <c r="A111" t="str">
        <f t="shared" si="3"/>
        <v>CHPF_M2</v>
      </c>
      <c r="B111" t="s">
        <v>128</v>
      </c>
      <c r="C111" t="s">
        <v>7461</v>
      </c>
      <c r="D111" s="16" t="s">
        <v>7583</v>
      </c>
    </row>
    <row r="112" spans="1:4">
      <c r="A112" t="str">
        <f t="shared" si="3"/>
        <v>CHPF_M3</v>
      </c>
      <c r="B112" t="s">
        <v>128</v>
      </c>
      <c r="C112" t="s">
        <v>7464</v>
      </c>
      <c r="D112" s="16" t="s">
        <v>7584</v>
      </c>
    </row>
    <row r="113" spans="1:4">
      <c r="A113" t="str">
        <f t="shared" si="3"/>
        <v>CHPF_M4</v>
      </c>
      <c r="B113" t="s">
        <v>128</v>
      </c>
      <c r="C113" t="s">
        <v>7467</v>
      </c>
      <c r="D113" s="16" t="s">
        <v>7585</v>
      </c>
    </row>
    <row r="114" spans="1:4">
      <c r="A114" t="str">
        <f t="shared" si="3"/>
        <v>CHPF_M5</v>
      </c>
      <c r="B114" t="s">
        <v>128</v>
      </c>
      <c r="C114" t="s">
        <v>7470</v>
      </c>
      <c r="D114" s="16" t="s">
        <v>7586</v>
      </c>
    </row>
    <row r="115" spans="1:4">
      <c r="A115" t="str">
        <f t="shared" si="3"/>
        <v>CHPF_M6</v>
      </c>
      <c r="B115" t="s">
        <v>128</v>
      </c>
      <c r="C115" t="s">
        <v>7473</v>
      </c>
      <c r="D115" s="16" t="s">
        <v>7587</v>
      </c>
    </row>
    <row r="116" spans="1:4">
      <c r="A116" t="str">
        <f t="shared" si="3"/>
        <v>CHPF_M7</v>
      </c>
      <c r="B116" t="s">
        <v>128</v>
      </c>
      <c r="C116" t="s">
        <v>7476</v>
      </c>
      <c r="D116" s="16" t="s">
        <v>7588</v>
      </c>
    </row>
    <row r="117" spans="1:4">
      <c r="A117" t="str">
        <f t="shared" si="3"/>
        <v>CHPF_M8</v>
      </c>
      <c r="B117" t="s">
        <v>128</v>
      </c>
      <c r="C117" t="s">
        <v>7478</v>
      </c>
      <c r="D117" s="16" t="s">
        <v>7589</v>
      </c>
    </row>
    <row r="118" spans="1:4">
      <c r="A118" t="str">
        <f t="shared" si="3"/>
        <v>CHPF_M9</v>
      </c>
      <c r="B118" t="s">
        <v>128</v>
      </c>
      <c r="C118" t="s">
        <v>7480</v>
      </c>
      <c r="D118" s="16" t="s">
        <v>7590</v>
      </c>
    </row>
    <row r="119" spans="1:4">
      <c r="A119" t="str">
        <f t="shared" si="3"/>
        <v>CHPF_M10</v>
      </c>
      <c r="B119" t="s">
        <v>128</v>
      </c>
      <c r="C119" t="s">
        <v>6934</v>
      </c>
      <c r="D119" s="16" t="s">
        <v>7591</v>
      </c>
    </row>
    <row r="120" spans="1:4">
      <c r="A120" t="str">
        <f t="shared" si="3"/>
        <v>CHPF_M11</v>
      </c>
      <c r="B120" t="s">
        <v>128</v>
      </c>
      <c r="C120" t="s">
        <v>6938</v>
      </c>
      <c r="D120" s="16" t="s">
        <v>7592</v>
      </c>
    </row>
    <row r="121" spans="1:4">
      <c r="A121" t="str">
        <f t="shared" si="3"/>
        <v>CHPF_M12</v>
      </c>
      <c r="B121" t="s">
        <v>128</v>
      </c>
      <c r="C121" t="s">
        <v>6942</v>
      </c>
      <c r="D121" s="16" t="s">
        <v>7593</v>
      </c>
    </row>
    <row r="122" spans="1:4">
      <c r="A122" t="str">
        <f t="shared" si="3"/>
        <v>CHPF_M13</v>
      </c>
      <c r="B122" t="s">
        <v>128</v>
      </c>
      <c r="C122" t="s">
        <v>6945</v>
      </c>
      <c r="D122" s="16" t="s">
        <v>7594</v>
      </c>
    </row>
    <row r="123" spans="1:4">
      <c r="A123" t="str">
        <f t="shared" si="3"/>
        <v>CHPF_M14</v>
      </c>
      <c r="B123" t="s">
        <v>128</v>
      </c>
      <c r="C123" t="s">
        <v>7486</v>
      </c>
      <c r="D123" s="16" t="s">
        <v>7595</v>
      </c>
    </row>
    <row r="124" spans="1:4">
      <c r="A124" t="str">
        <f t="shared" si="3"/>
        <v>CHPF_M15</v>
      </c>
      <c r="B124" t="s">
        <v>128</v>
      </c>
      <c r="C124" t="s">
        <v>7487</v>
      </c>
      <c r="D124" s="16" t="s">
        <v>7596</v>
      </c>
    </row>
    <row r="125" spans="1:4">
      <c r="A125" t="str">
        <f t="shared" ref="A125:A134" si="4">B125&amp;"_"&amp;C125</f>
        <v>CHPF_M16</v>
      </c>
      <c r="B125" t="s">
        <v>128</v>
      </c>
      <c r="C125" t="s">
        <v>7597</v>
      </c>
      <c r="D125" s="16" t="s">
        <v>7598</v>
      </c>
    </row>
    <row r="126" spans="1:4">
      <c r="A126" t="str">
        <f t="shared" si="4"/>
        <v>CHPF_M17</v>
      </c>
      <c r="B126" t="s">
        <v>128</v>
      </c>
      <c r="C126" t="s">
        <v>7599</v>
      </c>
      <c r="D126" t="s">
        <v>7471</v>
      </c>
    </row>
    <row r="127" spans="1:4">
      <c r="A127" t="str">
        <f t="shared" si="4"/>
        <v>CHPF_M18</v>
      </c>
      <c r="B127" t="s">
        <v>128</v>
      </c>
      <c r="C127" t="s">
        <v>7600</v>
      </c>
      <c r="D127" t="s">
        <v>7471</v>
      </c>
    </row>
    <row r="128" spans="1:4">
      <c r="A128" t="str">
        <f t="shared" si="4"/>
        <v>CHPF_M19</v>
      </c>
      <c r="B128" t="s">
        <v>128</v>
      </c>
      <c r="C128" t="s">
        <v>7601</v>
      </c>
      <c r="D128" t="s">
        <v>7471</v>
      </c>
    </row>
    <row r="129" spans="1:4">
      <c r="A129" t="str">
        <f t="shared" si="4"/>
        <v>CHPF_M20</v>
      </c>
      <c r="B129" t="s">
        <v>128</v>
      </c>
      <c r="C129" t="s">
        <v>7602</v>
      </c>
      <c r="D129" t="s">
        <v>7471</v>
      </c>
    </row>
    <row r="130" spans="1:4">
      <c r="A130" t="str">
        <f t="shared" si="4"/>
        <v>CHPF_M21</v>
      </c>
      <c r="B130" t="s">
        <v>128</v>
      </c>
      <c r="C130" t="s">
        <v>7603</v>
      </c>
      <c r="D130" t="s">
        <v>7471</v>
      </c>
    </row>
    <row r="131" spans="1:4">
      <c r="A131" t="str">
        <f t="shared" si="4"/>
        <v>CHPF_M22</v>
      </c>
      <c r="B131" t="s">
        <v>128</v>
      </c>
      <c r="C131" t="s">
        <v>7604</v>
      </c>
      <c r="D131" t="s">
        <v>7471</v>
      </c>
    </row>
    <row r="132" spans="1:4">
      <c r="A132" t="str">
        <f t="shared" si="4"/>
        <v>CHPF_M23</v>
      </c>
      <c r="B132" t="s">
        <v>128</v>
      </c>
      <c r="C132" t="s">
        <v>7605</v>
      </c>
      <c r="D132" t="s">
        <v>7471</v>
      </c>
    </row>
    <row r="133" spans="1:4">
      <c r="A133" t="str">
        <f t="shared" si="4"/>
        <v>CHPF_M24</v>
      </c>
      <c r="B133" t="s">
        <v>128</v>
      </c>
      <c r="C133" t="s">
        <v>7606</v>
      </c>
      <c r="D133" t="s">
        <v>7471</v>
      </c>
    </row>
    <row r="134" spans="1:4">
      <c r="A134" t="str">
        <f t="shared" si="4"/>
        <v>CHPF_M25</v>
      </c>
      <c r="B134" t="s">
        <v>128</v>
      </c>
      <c r="C134" t="s">
        <v>7607</v>
      </c>
      <c r="D134" t="s">
        <v>7471</v>
      </c>
    </row>
    <row r="135" spans="1:4">
      <c r="A135" t="str">
        <f t="shared" ref="A135:A149" si="5">B135&amp;"_"&amp;C135</f>
        <v>CHPF_M26</v>
      </c>
      <c r="B135" t="s">
        <v>128</v>
      </c>
      <c r="C135" t="s">
        <v>7608</v>
      </c>
      <c r="D135" s="16" t="s">
        <v>7609</v>
      </c>
    </row>
    <row r="136" spans="1:4">
      <c r="A136" t="str">
        <f t="shared" si="5"/>
        <v>CHPF_M27</v>
      </c>
      <c r="B136" t="s">
        <v>128</v>
      </c>
      <c r="C136" t="s">
        <v>7610</v>
      </c>
      <c r="D136" s="16" t="s">
        <v>7611</v>
      </c>
    </row>
    <row r="137" spans="1:4">
      <c r="A137" t="str">
        <f t="shared" si="5"/>
        <v>CHPF_M28</v>
      </c>
      <c r="B137" t="s">
        <v>128</v>
      </c>
      <c r="C137" t="s">
        <v>7612</v>
      </c>
      <c r="D137" s="16" t="s">
        <v>7613</v>
      </c>
    </row>
    <row r="138" spans="1:4">
      <c r="A138" t="str">
        <f t="shared" si="5"/>
        <v>CHPF_M29</v>
      </c>
      <c r="B138" t="s">
        <v>128</v>
      </c>
      <c r="C138" t="s">
        <v>7614</v>
      </c>
      <c r="D138" t="s">
        <v>7471</v>
      </c>
    </row>
    <row r="139" spans="1:4">
      <c r="A139" t="str">
        <f t="shared" si="5"/>
        <v>CHPF_M30</v>
      </c>
      <c r="B139" t="s">
        <v>128</v>
      </c>
      <c r="C139" t="s">
        <v>7615</v>
      </c>
      <c r="D139" t="s">
        <v>7471</v>
      </c>
    </row>
    <row r="140" spans="1:4">
      <c r="A140" t="str">
        <f t="shared" si="5"/>
        <v>CHPF_M31</v>
      </c>
      <c r="B140" t="s">
        <v>128</v>
      </c>
      <c r="C140" t="s">
        <v>7616</v>
      </c>
      <c r="D140" t="s">
        <v>7471</v>
      </c>
    </row>
    <row r="141" spans="1:4">
      <c r="A141" t="str">
        <f t="shared" si="5"/>
        <v>CHPF_M32</v>
      </c>
      <c r="B141" t="s">
        <v>128</v>
      </c>
      <c r="C141" t="s">
        <v>7617</v>
      </c>
      <c r="D141" t="s">
        <v>7471</v>
      </c>
    </row>
    <row r="142" spans="1:4">
      <c r="A142" t="str">
        <f t="shared" si="5"/>
        <v>CHPF_M33</v>
      </c>
      <c r="B142" t="s">
        <v>128</v>
      </c>
      <c r="C142" t="s">
        <v>7618</v>
      </c>
      <c r="D142" t="s">
        <v>7471</v>
      </c>
    </row>
    <row r="143" spans="1:4">
      <c r="A143" t="str">
        <f t="shared" si="5"/>
        <v>CHPF_M34</v>
      </c>
      <c r="B143" t="s">
        <v>128</v>
      </c>
      <c r="C143" t="s">
        <v>7619</v>
      </c>
      <c r="D143" t="s">
        <v>7471</v>
      </c>
    </row>
    <row r="144" spans="1:4">
      <c r="A144" t="str">
        <f t="shared" si="5"/>
        <v>CHPF_M35</v>
      </c>
      <c r="B144" t="s">
        <v>128</v>
      </c>
      <c r="C144" t="s">
        <v>7620</v>
      </c>
      <c r="D144" t="s">
        <v>7471</v>
      </c>
    </row>
    <row r="145" spans="1:4">
      <c r="A145" t="str">
        <f t="shared" si="5"/>
        <v>CHPF_M36</v>
      </c>
      <c r="B145" t="s">
        <v>128</v>
      </c>
      <c r="C145" t="s">
        <v>7621</v>
      </c>
      <c r="D145" t="s">
        <v>7471</v>
      </c>
    </row>
    <row r="146" spans="1:4">
      <c r="A146" t="str">
        <f t="shared" si="5"/>
        <v>CHPF_M37</v>
      </c>
      <c r="B146" t="s">
        <v>128</v>
      </c>
      <c r="C146" t="s">
        <v>7622</v>
      </c>
      <c r="D146" t="s">
        <v>7471</v>
      </c>
    </row>
    <row r="147" spans="1:4">
      <c r="A147" t="str">
        <f t="shared" si="5"/>
        <v>CHPF_M38</v>
      </c>
      <c r="B147" t="s">
        <v>128</v>
      </c>
      <c r="C147" t="s">
        <v>7623</v>
      </c>
      <c r="D147" t="s">
        <v>7471</v>
      </c>
    </row>
    <row r="148" spans="1:4">
      <c r="A148" t="str">
        <f t="shared" si="5"/>
        <v>CHPF_M39</v>
      </c>
      <c r="B148" t="s">
        <v>128</v>
      </c>
      <c r="C148" t="s">
        <v>7624</v>
      </c>
      <c r="D148" t="s">
        <v>7471</v>
      </c>
    </row>
    <row r="149" spans="1:4">
      <c r="A149" t="str">
        <f t="shared" si="5"/>
        <v>CHPF_M40</v>
      </c>
      <c r="B149" t="s">
        <v>128</v>
      </c>
      <c r="C149" t="s">
        <v>7625</v>
      </c>
      <c r="D149" t="s">
        <v>7471</v>
      </c>
    </row>
    <row r="150" spans="1:4">
      <c r="A150" t="str">
        <f t="shared" ref="A150:A169" si="6">B150&amp;"_"&amp;C150</f>
        <v>CHPD_M1</v>
      </c>
      <c r="B150" t="s">
        <v>130</v>
      </c>
      <c r="C150" t="s">
        <v>7458</v>
      </c>
      <c r="D150" s="16" t="s">
        <v>7626</v>
      </c>
    </row>
    <row r="151" spans="1:4">
      <c r="A151" t="str">
        <f t="shared" si="6"/>
        <v>CHPD_M2</v>
      </c>
      <c r="B151" t="s">
        <v>130</v>
      </c>
      <c r="C151" t="s">
        <v>7461</v>
      </c>
      <c r="D151" t="s">
        <v>7471</v>
      </c>
    </row>
    <row r="152" spans="1:4">
      <c r="A152" t="str">
        <f t="shared" si="6"/>
        <v>CHPD_M3</v>
      </c>
      <c r="B152" t="s">
        <v>130</v>
      </c>
      <c r="C152" t="s">
        <v>7464</v>
      </c>
      <c r="D152" t="s">
        <v>7471</v>
      </c>
    </row>
    <row r="153" spans="1:4">
      <c r="A153" t="str">
        <f t="shared" si="6"/>
        <v>CHPD_M4</v>
      </c>
      <c r="B153" t="s">
        <v>130</v>
      </c>
      <c r="C153" t="s">
        <v>7467</v>
      </c>
      <c r="D153" t="s">
        <v>7471</v>
      </c>
    </row>
    <row r="154" spans="1:4">
      <c r="A154" t="str">
        <f t="shared" si="6"/>
        <v>CHPD_M5</v>
      </c>
      <c r="B154" t="s">
        <v>130</v>
      </c>
      <c r="C154" t="s">
        <v>7470</v>
      </c>
      <c r="D154" t="s">
        <v>7471</v>
      </c>
    </row>
    <row r="155" spans="1:4">
      <c r="A155" t="str">
        <f t="shared" si="6"/>
        <v>CHPD_M6</v>
      </c>
      <c r="B155" t="s">
        <v>130</v>
      </c>
      <c r="C155" t="s">
        <v>7473</v>
      </c>
      <c r="D155" s="16" t="s">
        <v>7627</v>
      </c>
    </row>
    <row r="156" spans="1:4">
      <c r="A156" t="str">
        <f t="shared" si="6"/>
        <v>CHPD_M7</v>
      </c>
      <c r="B156" t="s">
        <v>130</v>
      </c>
      <c r="C156" t="s">
        <v>7476</v>
      </c>
      <c r="D156" s="16" t="s">
        <v>7628</v>
      </c>
    </row>
    <row r="157" spans="1:4">
      <c r="A157" t="str">
        <f t="shared" si="6"/>
        <v>CHPD_M8</v>
      </c>
      <c r="B157" t="s">
        <v>130</v>
      </c>
      <c r="C157" t="s">
        <v>7478</v>
      </c>
      <c r="D157" s="16" t="s">
        <v>7629</v>
      </c>
    </row>
    <row r="158" spans="1:4">
      <c r="A158" t="str">
        <f t="shared" si="6"/>
        <v>CHPD_M9</v>
      </c>
      <c r="B158" t="s">
        <v>130</v>
      </c>
      <c r="C158" t="s">
        <v>7480</v>
      </c>
      <c r="D158" s="16" t="s">
        <v>7630</v>
      </c>
    </row>
    <row r="159" spans="1:4">
      <c r="A159" t="str">
        <f t="shared" si="6"/>
        <v>CHPD_M10</v>
      </c>
      <c r="B159" t="s">
        <v>130</v>
      </c>
      <c r="C159" t="s">
        <v>6934</v>
      </c>
      <c r="D159" s="16" t="s">
        <v>7631</v>
      </c>
    </row>
    <row r="160" spans="1:4">
      <c r="A160" t="str">
        <f t="shared" si="6"/>
        <v>CHPD_M11</v>
      </c>
      <c r="B160" t="s">
        <v>130</v>
      </c>
      <c r="C160" t="s">
        <v>6938</v>
      </c>
      <c r="D160" t="s">
        <v>7471</v>
      </c>
    </row>
    <row r="161" spans="1:4">
      <c r="A161" t="str">
        <f t="shared" si="6"/>
        <v>CHPD_M12</v>
      </c>
      <c r="B161" t="s">
        <v>130</v>
      </c>
      <c r="C161" t="s">
        <v>6942</v>
      </c>
      <c r="D161" t="s">
        <v>7471</v>
      </c>
    </row>
    <row r="162" spans="1:4">
      <c r="A162" t="str">
        <f t="shared" si="6"/>
        <v>CHPD_M13</v>
      </c>
      <c r="B162" t="s">
        <v>130</v>
      </c>
      <c r="C162" t="s">
        <v>6945</v>
      </c>
      <c r="D162" t="s">
        <v>7471</v>
      </c>
    </row>
    <row r="163" spans="1:4">
      <c r="A163" t="str">
        <f t="shared" si="6"/>
        <v>CHPD_M14</v>
      </c>
      <c r="B163" t="s">
        <v>130</v>
      </c>
      <c r="C163" t="s">
        <v>7486</v>
      </c>
      <c r="D163" t="s">
        <v>7471</v>
      </c>
    </row>
    <row r="164" spans="1:4">
      <c r="A164" t="str">
        <f t="shared" si="6"/>
        <v>CHPD_M15</v>
      </c>
      <c r="B164" t="s">
        <v>130</v>
      </c>
      <c r="C164" t="s">
        <v>7487</v>
      </c>
      <c r="D164" t="s">
        <v>7471</v>
      </c>
    </row>
    <row r="165" spans="1:4">
      <c r="A165" t="str">
        <f t="shared" si="6"/>
        <v>CHPD_M16</v>
      </c>
      <c r="B165" t="s">
        <v>130</v>
      </c>
      <c r="C165" t="s">
        <v>7597</v>
      </c>
      <c r="D165" t="s">
        <v>7471</v>
      </c>
    </row>
    <row r="166" spans="1:4">
      <c r="A166" t="str">
        <f t="shared" si="6"/>
        <v>CHPD_M17</v>
      </c>
      <c r="B166" t="s">
        <v>130</v>
      </c>
      <c r="C166" t="s">
        <v>7599</v>
      </c>
      <c r="D166" t="s">
        <v>7471</v>
      </c>
    </row>
    <row r="167" spans="1:4">
      <c r="A167" t="str">
        <f t="shared" si="6"/>
        <v>CHPD_M18</v>
      </c>
      <c r="B167" t="s">
        <v>130</v>
      </c>
      <c r="C167" t="s">
        <v>7600</v>
      </c>
      <c r="D167" t="s">
        <v>7471</v>
      </c>
    </row>
    <row r="168" spans="1:4">
      <c r="A168" t="str">
        <f t="shared" si="6"/>
        <v>CHPD_M19</v>
      </c>
      <c r="B168" t="s">
        <v>130</v>
      </c>
      <c r="C168" t="s">
        <v>7601</v>
      </c>
      <c r="D168" t="s">
        <v>7471</v>
      </c>
    </row>
    <row r="169" spans="1:4">
      <c r="A169" t="str">
        <f t="shared" si="6"/>
        <v>CHPD_M20</v>
      </c>
      <c r="B169" t="s">
        <v>130</v>
      </c>
      <c r="C169" t="s">
        <v>7602</v>
      </c>
      <c r="D169" t="s">
        <v>7471</v>
      </c>
    </row>
  </sheetData>
  <autoFilter ref="A1:I169">
    <extLst/>
  </autoFilter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44"/>
  <sheetViews>
    <sheetView topLeftCell="A13" workbookViewId="0">
      <selection activeCell="J48" sqref="J48"/>
    </sheetView>
  </sheetViews>
  <sheetFormatPr defaultColWidth="9" defaultRowHeight="14"/>
  <cols>
    <col min="1" max="1" width="8.72727272727273" style="2"/>
    <col min="2" max="2" width="16.8181818181818" style="2" customWidth="1"/>
    <col min="3" max="3" width="11.7272727272727" style="2" customWidth="1"/>
    <col min="4" max="16384" width="8.72727272727273" style="2"/>
  </cols>
  <sheetData>
    <row r="1" spans="3:13">
      <c r="C1" s="2" t="s">
        <v>19</v>
      </c>
      <c r="D1" s="2" t="s">
        <v>7054</v>
      </c>
      <c r="E1" s="2">
        <v>0</v>
      </c>
      <c r="F1" s="2" t="b">
        <v>0</v>
      </c>
      <c r="G1" s="2" t="b">
        <v>1</v>
      </c>
      <c r="H1" s="2" t="b">
        <v>1</v>
      </c>
      <c r="I1" s="2" t="b">
        <v>1</v>
      </c>
      <c r="J1" s="2" t="b">
        <v>1</v>
      </c>
      <c r="K1" s="2" t="b">
        <v>0</v>
      </c>
      <c r="M1" s="2" t="s">
        <v>7140</v>
      </c>
    </row>
    <row r="2" spans="3:13">
      <c r="C2" s="2" t="s">
        <v>7061</v>
      </c>
      <c r="D2" s="2" t="s">
        <v>7054</v>
      </c>
      <c r="E2" s="2">
        <v>0.1</v>
      </c>
      <c r="F2" s="2" t="b">
        <v>0</v>
      </c>
      <c r="G2" s="2" t="b">
        <v>1</v>
      </c>
      <c r="H2" s="2" t="b">
        <v>1</v>
      </c>
      <c r="I2" s="2" t="b">
        <v>1</v>
      </c>
      <c r="J2" s="2" t="b">
        <v>1</v>
      </c>
      <c r="K2" s="2" t="b">
        <v>0</v>
      </c>
      <c r="M2" s="2" t="s">
        <v>7209</v>
      </c>
    </row>
    <row r="3" spans="3:11">
      <c r="C3" s="2" t="s">
        <v>7210</v>
      </c>
      <c r="D3" s="2" t="s">
        <v>7054</v>
      </c>
      <c r="E3" s="2">
        <v>0.6</v>
      </c>
      <c r="F3" s="2" t="b">
        <v>0</v>
      </c>
      <c r="G3" s="2" t="b">
        <v>1</v>
      </c>
      <c r="H3" s="2" t="b">
        <v>1</v>
      </c>
      <c r="I3" s="2" t="b">
        <v>1</v>
      </c>
      <c r="J3" s="2" t="b">
        <v>1</v>
      </c>
      <c r="K3" s="2" t="b">
        <v>0</v>
      </c>
    </row>
    <row r="4" spans="3:11">
      <c r="C4" s="2" t="s">
        <v>7308</v>
      </c>
      <c r="D4" s="2" t="s">
        <v>7054</v>
      </c>
      <c r="E4" s="2">
        <v>0.7</v>
      </c>
      <c r="F4" s="2" t="b">
        <v>0</v>
      </c>
      <c r="G4" s="2" t="b">
        <v>1</v>
      </c>
      <c r="H4" s="2" t="b">
        <v>1</v>
      </c>
      <c r="I4" s="2" t="b">
        <v>1</v>
      </c>
      <c r="J4" s="2" t="b">
        <v>1</v>
      </c>
      <c r="K4" s="2" t="b">
        <v>0</v>
      </c>
    </row>
    <row r="5" spans="3:13">
      <c r="C5" s="2" t="s">
        <v>109</v>
      </c>
      <c r="D5" s="2" t="s">
        <v>7054</v>
      </c>
      <c r="E5" s="2">
        <v>1</v>
      </c>
      <c r="F5" s="2" t="b">
        <v>0</v>
      </c>
      <c r="G5" s="2" t="b">
        <v>1</v>
      </c>
      <c r="H5" s="2" t="b">
        <v>1</v>
      </c>
      <c r="I5" s="2" t="b">
        <v>1</v>
      </c>
      <c r="J5" s="2" t="b">
        <v>1</v>
      </c>
      <c r="K5" s="2" t="b">
        <v>0</v>
      </c>
      <c r="M5" s="2" t="s">
        <v>7212</v>
      </c>
    </row>
    <row r="6" spans="3:13">
      <c r="C6" s="2" t="s">
        <v>110</v>
      </c>
      <c r="D6" s="2" t="s">
        <v>7054</v>
      </c>
      <c r="E6" s="2">
        <v>1.1</v>
      </c>
      <c r="F6" s="2" t="b">
        <v>0</v>
      </c>
      <c r="G6" s="2" t="b">
        <v>1</v>
      </c>
      <c r="H6" s="2" t="b">
        <v>1</v>
      </c>
      <c r="I6" s="2" t="b">
        <v>1</v>
      </c>
      <c r="J6" s="2" t="b">
        <v>1</v>
      </c>
      <c r="K6" s="2" t="b">
        <v>0</v>
      </c>
      <c r="M6" s="2" t="s">
        <v>7213</v>
      </c>
    </row>
    <row r="7" spans="3:13">
      <c r="C7" s="2" t="s">
        <v>111</v>
      </c>
      <c r="D7" s="2" t="s">
        <v>7054</v>
      </c>
      <c r="E7" s="2">
        <v>1.2</v>
      </c>
      <c r="F7" s="2" t="b">
        <v>0</v>
      </c>
      <c r="G7" s="2" t="b">
        <v>1</v>
      </c>
      <c r="H7" s="2" t="b">
        <v>1</v>
      </c>
      <c r="I7" s="2" t="b">
        <v>1</v>
      </c>
      <c r="J7" s="2" t="b">
        <v>1</v>
      </c>
      <c r="K7" s="2" t="b">
        <v>0</v>
      </c>
      <c r="M7" s="2" t="s">
        <v>7214</v>
      </c>
    </row>
    <row r="8" spans="3:13">
      <c r="C8" s="2" t="s">
        <v>7216</v>
      </c>
      <c r="D8" s="2" t="s">
        <v>7054</v>
      </c>
      <c r="E8" s="2">
        <v>1.5</v>
      </c>
      <c r="F8" s="2" t="b">
        <v>0</v>
      </c>
      <c r="G8" s="2" t="b">
        <v>1</v>
      </c>
      <c r="H8" s="2" t="b">
        <v>1</v>
      </c>
      <c r="I8" s="2" t="b">
        <v>1</v>
      </c>
      <c r="J8" s="2" t="b">
        <v>1</v>
      </c>
      <c r="K8" s="2" t="b">
        <v>0</v>
      </c>
      <c r="M8" s="2" t="s">
        <v>7217</v>
      </c>
    </row>
    <row r="9" spans="3:13">
      <c r="C9" s="2" t="s">
        <v>7218</v>
      </c>
      <c r="D9" s="2" t="s">
        <v>7054</v>
      </c>
      <c r="E9" s="2">
        <v>1.6</v>
      </c>
      <c r="F9" s="2" t="b">
        <v>0</v>
      </c>
      <c r="G9" s="2" t="b">
        <v>1</v>
      </c>
      <c r="H9" s="2" t="b">
        <v>1</v>
      </c>
      <c r="I9" s="2" t="b">
        <v>1</v>
      </c>
      <c r="J9" s="2" t="b">
        <v>1</v>
      </c>
      <c r="K9" s="2" t="b">
        <v>0</v>
      </c>
      <c r="M9" s="2" t="s">
        <v>7219</v>
      </c>
    </row>
    <row r="10" spans="1:2">
      <c r="A10" s="3" t="s">
        <v>6961</v>
      </c>
      <c r="B10" s="3">
        <v>0</v>
      </c>
    </row>
    <row r="11" spans="1:2">
      <c r="A11" s="3" t="s">
        <v>6965</v>
      </c>
      <c r="B11" s="3">
        <v>40</v>
      </c>
    </row>
    <row r="12" spans="1:2">
      <c r="A12" s="3" t="s">
        <v>6818</v>
      </c>
      <c r="B12" s="3">
        <v>80</v>
      </c>
    </row>
    <row r="13" spans="1:2">
      <c r="A13" s="3" t="s">
        <v>6829</v>
      </c>
      <c r="B13" s="3">
        <v>120</v>
      </c>
    </row>
    <row r="14" spans="1:2">
      <c r="A14" s="3" t="s">
        <v>6834</v>
      </c>
      <c r="B14" s="3">
        <v>160</v>
      </c>
    </row>
    <row r="15" spans="1:2">
      <c r="A15" s="3" t="s">
        <v>6839</v>
      </c>
      <c r="B15" s="3">
        <v>200</v>
      </c>
    </row>
    <row r="16" spans="1:2">
      <c r="A16" s="3" t="s">
        <v>6966</v>
      </c>
      <c r="B16" s="3">
        <v>240</v>
      </c>
    </row>
    <row r="17" spans="1:2">
      <c r="A17" s="3" t="s">
        <v>6967</v>
      </c>
      <c r="B17" s="3">
        <v>280</v>
      </c>
    </row>
    <row r="18" spans="1:2">
      <c r="A18" s="3" t="s">
        <v>6968</v>
      </c>
      <c r="B18" s="3">
        <v>320</v>
      </c>
    </row>
    <row r="19" spans="1:2">
      <c r="A19" s="3" t="s">
        <v>6969</v>
      </c>
      <c r="B19" s="3">
        <v>360</v>
      </c>
    </row>
    <row r="20" spans="1:2">
      <c r="A20" s="3" t="s">
        <v>6970</v>
      </c>
      <c r="B20" s="3">
        <v>400</v>
      </c>
    </row>
    <row r="21" spans="1:2">
      <c r="A21" s="3" t="s">
        <v>6971</v>
      </c>
      <c r="B21" s="3">
        <v>440</v>
      </c>
    </row>
    <row r="22" spans="1:3">
      <c r="A22" s="4" t="s">
        <v>6973</v>
      </c>
      <c r="B22" s="2">
        <f>16*40</f>
        <v>640</v>
      </c>
      <c r="C22" s="2">
        <f>16*40</f>
        <v>640</v>
      </c>
    </row>
    <row r="24" spans="1:3">
      <c r="A24" s="3" t="s">
        <v>6959</v>
      </c>
      <c r="B24" s="3">
        <v>0</v>
      </c>
      <c r="C24" s="2" t="s">
        <v>7632</v>
      </c>
    </row>
    <row r="25" spans="1:3">
      <c r="A25" s="3" t="s">
        <v>6963</v>
      </c>
      <c r="B25" s="3">
        <v>10</v>
      </c>
      <c r="C25" s="2" t="s">
        <v>7633</v>
      </c>
    </row>
    <row r="26" spans="1:3">
      <c r="A26" s="3" t="s">
        <v>6964</v>
      </c>
      <c r="B26" s="3">
        <v>20</v>
      </c>
      <c r="C26" s="2" t="s">
        <v>7634</v>
      </c>
    </row>
    <row r="28" spans="2:12">
      <c r="B28" s="2" t="s">
        <v>7340</v>
      </c>
      <c r="C28" s="2" t="s">
        <v>7054</v>
      </c>
      <c r="D28" s="2">
        <v>0</v>
      </c>
      <c r="E28" s="2" t="b">
        <v>0</v>
      </c>
      <c r="F28" s="2" t="b">
        <v>1</v>
      </c>
      <c r="G28" s="2" t="b">
        <v>1</v>
      </c>
      <c r="H28" s="2" t="b">
        <v>1</v>
      </c>
      <c r="I28" s="2" t="b">
        <v>1</v>
      </c>
      <c r="J28" s="2" t="b">
        <v>0</v>
      </c>
      <c r="L28" s="2" t="s">
        <v>7341</v>
      </c>
    </row>
    <row r="29" spans="2:12">
      <c r="B29" s="2" t="s">
        <v>7342</v>
      </c>
      <c r="C29" s="2" t="s">
        <v>7054</v>
      </c>
      <c r="D29" s="2">
        <v>0.1</v>
      </c>
      <c r="E29" s="2" t="b">
        <v>0</v>
      </c>
      <c r="F29" s="2" t="b">
        <v>1</v>
      </c>
      <c r="G29" s="2" t="b">
        <v>1</v>
      </c>
      <c r="H29" s="2" t="b">
        <v>1</v>
      </c>
      <c r="I29" s="2" t="b">
        <v>1</v>
      </c>
      <c r="J29" s="2" t="b">
        <v>0</v>
      </c>
      <c r="L29" s="2" t="s">
        <v>7343</v>
      </c>
    </row>
    <row r="30" spans="2:12">
      <c r="B30" s="2" t="s">
        <v>7344</v>
      </c>
      <c r="C30" s="2" t="s">
        <v>7054</v>
      </c>
      <c r="D30" s="2">
        <v>0.2</v>
      </c>
      <c r="E30" s="2" t="b">
        <v>0</v>
      </c>
      <c r="F30" s="2" t="b">
        <v>1</v>
      </c>
      <c r="G30" s="2" t="b">
        <v>1</v>
      </c>
      <c r="H30" s="2" t="b">
        <v>1</v>
      </c>
      <c r="I30" s="2" t="b">
        <v>1</v>
      </c>
      <c r="J30" s="2" t="b">
        <v>0</v>
      </c>
      <c r="L30" s="2" t="s">
        <v>7345</v>
      </c>
    </row>
    <row r="31" spans="2:12">
      <c r="B31" s="2" t="s">
        <v>7346</v>
      </c>
      <c r="C31" s="2" t="s">
        <v>7054</v>
      </c>
      <c r="D31" s="2">
        <v>0.3</v>
      </c>
      <c r="E31" s="2" t="b">
        <v>0</v>
      </c>
      <c r="F31" s="2" t="b">
        <v>1</v>
      </c>
      <c r="G31" s="2" t="b">
        <v>1</v>
      </c>
      <c r="H31" s="2" t="b">
        <v>1</v>
      </c>
      <c r="I31" s="2" t="b">
        <v>1</v>
      </c>
      <c r="J31" s="2" t="b">
        <v>0</v>
      </c>
      <c r="L31" s="2" t="s">
        <v>7347</v>
      </c>
    </row>
    <row r="32" spans="2:12">
      <c r="B32" s="2" t="s">
        <v>7348</v>
      </c>
      <c r="C32" s="2" t="s">
        <v>7054</v>
      </c>
      <c r="D32" s="2">
        <v>0.4</v>
      </c>
      <c r="E32" s="2" t="b">
        <v>0</v>
      </c>
      <c r="F32" s="2" t="b">
        <v>1</v>
      </c>
      <c r="G32" s="2" t="b">
        <v>1</v>
      </c>
      <c r="H32" s="2" t="b">
        <v>1</v>
      </c>
      <c r="I32" s="2" t="b">
        <v>1</v>
      </c>
      <c r="J32" s="2" t="b">
        <v>0</v>
      </c>
      <c r="L32" s="2" t="s">
        <v>7349</v>
      </c>
    </row>
    <row r="33" spans="2:12">
      <c r="B33" s="2" t="s">
        <v>7350</v>
      </c>
      <c r="C33" s="2" t="s">
        <v>7086</v>
      </c>
      <c r="D33" s="2">
        <v>8</v>
      </c>
      <c r="E33" s="2">
        <v>0</v>
      </c>
      <c r="F33" s="2" t="b">
        <v>1</v>
      </c>
      <c r="G33" s="2" t="b">
        <v>1</v>
      </c>
      <c r="H33" s="2" t="b">
        <v>1</v>
      </c>
      <c r="I33" s="2" t="b">
        <v>1</v>
      </c>
      <c r="J33" s="2" t="b">
        <v>0</v>
      </c>
      <c r="L33" s="2" t="s">
        <v>7351</v>
      </c>
    </row>
    <row r="34" spans="2:12">
      <c r="B34" s="2" t="s">
        <v>7352</v>
      </c>
      <c r="C34" s="2" t="s">
        <v>7086</v>
      </c>
      <c r="D34" s="2">
        <v>10</v>
      </c>
      <c r="E34" s="2">
        <v>0</v>
      </c>
      <c r="F34" s="2" t="b">
        <v>1</v>
      </c>
      <c r="G34" s="2" t="b">
        <v>1</v>
      </c>
      <c r="H34" s="2" t="b">
        <v>1</v>
      </c>
      <c r="I34" s="2" t="b">
        <v>1</v>
      </c>
      <c r="J34" s="2" t="b">
        <v>0</v>
      </c>
      <c r="L34" s="2" t="s">
        <v>7353</v>
      </c>
    </row>
    <row r="35" spans="2:12">
      <c r="B35" s="2" t="s">
        <v>7354</v>
      </c>
      <c r="C35" s="2" t="s">
        <v>7086</v>
      </c>
      <c r="D35" s="2">
        <v>12</v>
      </c>
      <c r="E35" s="2">
        <v>0</v>
      </c>
      <c r="F35" s="2" t="b">
        <v>1</v>
      </c>
      <c r="G35" s="2" t="b">
        <v>1</v>
      </c>
      <c r="H35" s="2" t="b">
        <v>1</v>
      </c>
      <c r="I35" s="2" t="b">
        <v>1</v>
      </c>
      <c r="J35" s="2" t="b">
        <v>0</v>
      </c>
      <c r="L35" s="2" t="s">
        <v>7355</v>
      </c>
    </row>
    <row r="36" spans="2:12">
      <c r="B36" s="2" t="s">
        <v>7356</v>
      </c>
      <c r="C36" s="2" t="s">
        <v>7086</v>
      </c>
      <c r="D36" s="2">
        <v>14</v>
      </c>
      <c r="E36" s="2">
        <v>0</v>
      </c>
      <c r="F36" s="2" t="b">
        <v>1</v>
      </c>
      <c r="G36" s="2" t="b">
        <v>1</v>
      </c>
      <c r="H36" s="2" t="b">
        <v>1</v>
      </c>
      <c r="I36" s="2" t="b">
        <v>1</v>
      </c>
      <c r="J36" s="2" t="b">
        <v>0</v>
      </c>
      <c r="L36" s="2" t="s">
        <v>7357</v>
      </c>
    </row>
    <row r="37" spans="2:12">
      <c r="B37" s="2" t="s">
        <v>7358</v>
      </c>
      <c r="C37" s="2" t="s">
        <v>7086</v>
      </c>
      <c r="D37" s="2">
        <v>16</v>
      </c>
      <c r="E37" s="2">
        <v>0</v>
      </c>
      <c r="F37" s="2" t="b">
        <v>1</v>
      </c>
      <c r="G37" s="2" t="b">
        <v>1</v>
      </c>
      <c r="H37" s="2" t="b">
        <v>1</v>
      </c>
      <c r="I37" s="2" t="b">
        <v>1</v>
      </c>
      <c r="J37" s="2" t="b">
        <v>0</v>
      </c>
      <c r="L37" s="2" t="s">
        <v>7359</v>
      </c>
    </row>
    <row r="38" spans="2:12">
      <c r="B38" s="2" t="s">
        <v>7360</v>
      </c>
      <c r="C38" s="2" t="s">
        <v>7086</v>
      </c>
      <c r="D38" s="2">
        <v>18</v>
      </c>
      <c r="E38" s="2">
        <v>0</v>
      </c>
      <c r="F38" s="2" t="b">
        <v>1</v>
      </c>
      <c r="G38" s="2" t="b">
        <v>1</v>
      </c>
      <c r="H38" s="2" t="b">
        <v>1</v>
      </c>
      <c r="I38" s="2" t="b">
        <v>1</v>
      </c>
      <c r="J38" s="2" t="b">
        <v>0</v>
      </c>
      <c r="L38" s="2" t="s">
        <v>7361</v>
      </c>
    </row>
    <row r="39" spans="2:12">
      <c r="B39" s="2" t="s">
        <v>7362</v>
      </c>
      <c r="C39" s="2" t="s">
        <v>7086</v>
      </c>
      <c r="D39" s="2">
        <v>20</v>
      </c>
      <c r="E39" s="2">
        <v>0</v>
      </c>
      <c r="F39" s="2" t="b">
        <v>1</v>
      </c>
      <c r="G39" s="2" t="b">
        <v>1</v>
      </c>
      <c r="H39" s="2" t="b">
        <v>1</v>
      </c>
      <c r="I39" s="2" t="b">
        <v>1</v>
      </c>
      <c r="J39" s="2" t="b">
        <v>0</v>
      </c>
      <c r="L39" s="2" t="s">
        <v>7363</v>
      </c>
    </row>
    <row r="40" spans="2:12">
      <c r="B40" s="2" t="s">
        <v>7364</v>
      </c>
      <c r="C40" s="2" t="s">
        <v>7086</v>
      </c>
      <c r="D40" s="2">
        <v>22</v>
      </c>
      <c r="E40" s="2">
        <v>0</v>
      </c>
      <c r="F40" s="2" t="b">
        <v>1</v>
      </c>
      <c r="G40" s="2" t="b">
        <v>1</v>
      </c>
      <c r="H40" s="2" t="b">
        <v>1</v>
      </c>
      <c r="I40" s="2" t="b">
        <v>1</v>
      </c>
      <c r="J40" s="2" t="b">
        <v>0</v>
      </c>
      <c r="L40" s="2" t="s">
        <v>7365</v>
      </c>
    </row>
    <row r="41" spans="2:12">
      <c r="B41" s="2" t="s">
        <v>7366</v>
      </c>
      <c r="C41" s="2" t="s">
        <v>7091</v>
      </c>
      <c r="D41" s="2">
        <v>122</v>
      </c>
      <c r="E41" s="2">
        <v>0</v>
      </c>
      <c r="F41" s="2" t="b">
        <v>1</v>
      </c>
      <c r="G41" s="2" t="b">
        <v>1</v>
      </c>
      <c r="H41" s="2" t="b">
        <v>1</v>
      </c>
      <c r="I41" s="2" t="b">
        <v>1</v>
      </c>
      <c r="J41" s="2" t="b">
        <v>0</v>
      </c>
      <c r="L41" s="2" t="s">
        <v>7367</v>
      </c>
    </row>
    <row r="42" spans="2:12">
      <c r="B42" s="2" t="s">
        <v>7368</v>
      </c>
      <c r="C42" s="2" t="s">
        <v>7091</v>
      </c>
      <c r="D42" s="2">
        <v>126</v>
      </c>
      <c r="E42" s="2">
        <v>0</v>
      </c>
      <c r="F42" s="2" t="b">
        <v>1</v>
      </c>
      <c r="G42" s="2" t="b">
        <v>1</v>
      </c>
      <c r="H42" s="2" t="b">
        <v>1</v>
      </c>
      <c r="I42" s="2" t="b">
        <v>1</v>
      </c>
      <c r="J42" s="2" t="b">
        <v>0</v>
      </c>
      <c r="L42" s="2" t="s">
        <v>7369</v>
      </c>
    </row>
    <row r="43" spans="2:12">
      <c r="B43" s="2" t="s">
        <v>7370</v>
      </c>
      <c r="C43" s="2" t="s">
        <v>7091</v>
      </c>
      <c r="D43" s="2">
        <v>130</v>
      </c>
      <c r="E43" s="2">
        <v>0</v>
      </c>
      <c r="F43" s="2" t="b">
        <v>1</v>
      </c>
      <c r="G43" s="2" t="b">
        <v>1</v>
      </c>
      <c r="H43" s="2" t="b">
        <v>1</v>
      </c>
      <c r="I43" s="2" t="b">
        <v>1</v>
      </c>
      <c r="J43" s="2" t="b">
        <v>0</v>
      </c>
      <c r="L43" s="2" t="s">
        <v>7371</v>
      </c>
    </row>
    <row r="44" spans="2:12">
      <c r="B44" s="2" t="s">
        <v>7372</v>
      </c>
      <c r="C44" s="2" t="s">
        <v>7091</v>
      </c>
      <c r="D44" s="2">
        <v>134</v>
      </c>
      <c r="E44" s="2">
        <v>0</v>
      </c>
      <c r="F44" s="2" t="b">
        <v>1</v>
      </c>
      <c r="G44" s="2" t="b">
        <v>1</v>
      </c>
      <c r="H44" s="2" t="b">
        <v>1</v>
      </c>
      <c r="I44" s="2" t="b">
        <v>1</v>
      </c>
      <c r="J44" s="2" t="b">
        <v>0</v>
      </c>
      <c r="L44" s="2" t="s">
        <v>7373</v>
      </c>
    </row>
  </sheetData>
  <pageMargins left="0.7" right="0.7" top="0.75" bottom="0.75" header="0.3" footer="0.3"/>
  <pageSetup paperSize="9" orientation="portrait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0"/>
  <sheetViews>
    <sheetView topLeftCell="A52" workbookViewId="0">
      <selection activeCell="A1" sqref="A1:A90"/>
    </sheetView>
  </sheetViews>
  <sheetFormatPr defaultColWidth="9" defaultRowHeight="14" outlineLevelCol="2"/>
  <cols>
    <col min="1" max="2" width="65.2636363636364" customWidth="1"/>
    <col min="3" max="3" width="59.7272727272727" customWidth="1"/>
  </cols>
  <sheetData>
    <row r="1" spans="1:3">
      <c r="A1" t="e">
        <f>VLOOKUP(C1,基本表格!#REF!,2,FALSE)</f>
        <v>#REF!</v>
      </c>
      <c r="B1" s="1" t="s">
        <v>7635</v>
      </c>
      <c r="C1" s="1" t="s">
        <v>7636</v>
      </c>
    </row>
    <row r="2" spans="1:3">
      <c r="A2" t="e">
        <f>VLOOKUP(C2,基本表格!#REF!,2,FALSE)</f>
        <v>#REF!</v>
      </c>
      <c r="B2" s="1" t="s">
        <v>7637</v>
      </c>
      <c r="C2" s="1" t="s">
        <v>7638</v>
      </c>
    </row>
    <row r="3" spans="1:3">
      <c r="A3" t="e">
        <f>VLOOKUP(C3,基本表格!#REF!,2,FALSE)</f>
        <v>#REF!</v>
      </c>
      <c r="B3" s="1" t="s">
        <v>7639</v>
      </c>
      <c r="C3" s="1" t="s">
        <v>7640</v>
      </c>
    </row>
    <row r="4" spans="1:3">
      <c r="A4" t="e">
        <f>VLOOKUP(C4,基本表格!#REF!,2,FALSE)</f>
        <v>#REF!</v>
      </c>
      <c r="B4" s="1" t="s">
        <v>7641</v>
      </c>
      <c r="C4" s="1" t="s">
        <v>7642</v>
      </c>
    </row>
    <row r="5" spans="1:3">
      <c r="A5" t="e">
        <f>VLOOKUP(C5,基本表格!#REF!,2,FALSE)</f>
        <v>#REF!</v>
      </c>
      <c r="B5" s="1" t="s">
        <v>7643</v>
      </c>
      <c r="C5" s="1" t="s">
        <v>7644</v>
      </c>
    </row>
    <row r="6" spans="1:3">
      <c r="A6" t="e">
        <f>VLOOKUP(C6,基本表格!#REF!,2,FALSE)</f>
        <v>#REF!</v>
      </c>
      <c r="B6" s="1" t="s">
        <v>7645</v>
      </c>
      <c r="C6" s="1" t="s">
        <v>7646</v>
      </c>
    </row>
    <row r="7" spans="1:3">
      <c r="A7" t="e">
        <f>VLOOKUP(C7,基本表格!#REF!,2,FALSE)</f>
        <v>#REF!</v>
      </c>
      <c r="B7" s="1" t="s">
        <v>7647</v>
      </c>
      <c r="C7" s="1" t="s">
        <v>7648</v>
      </c>
    </row>
    <row r="8" spans="1:3">
      <c r="A8" t="e">
        <f>VLOOKUP(C8,基本表格!#REF!,2,FALSE)</f>
        <v>#REF!</v>
      </c>
      <c r="B8" s="1" t="s">
        <v>7649</v>
      </c>
      <c r="C8" s="1" t="s">
        <v>7650</v>
      </c>
    </row>
    <row r="9" spans="1:3">
      <c r="A9" t="e">
        <f>VLOOKUP(C9,基本表格!#REF!,2,FALSE)</f>
        <v>#REF!</v>
      </c>
      <c r="B9" s="1" t="s">
        <v>7651</v>
      </c>
      <c r="C9" s="1" t="s">
        <v>7652</v>
      </c>
    </row>
    <row r="10" spans="1:3">
      <c r="A10" t="e">
        <f>VLOOKUP(C10,基本表格!#REF!,2,FALSE)</f>
        <v>#REF!</v>
      </c>
      <c r="B10" s="1" t="s">
        <v>7653</v>
      </c>
      <c r="C10" s="1" t="s">
        <v>7654</v>
      </c>
    </row>
    <row r="11" spans="1:3">
      <c r="A11" t="e">
        <f>VLOOKUP(C11,基本表格!#REF!,2,FALSE)</f>
        <v>#REF!</v>
      </c>
      <c r="B11" s="1" t="s">
        <v>7655</v>
      </c>
      <c r="C11" s="1" t="s">
        <v>7656</v>
      </c>
    </row>
    <row r="12" spans="1:3">
      <c r="A12" t="e">
        <f>VLOOKUP(C12,基本表格!#REF!,2,FALSE)</f>
        <v>#REF!</v>
      </c>
      <c r="B12" s="1" t="s">
        <v>7657</v>
      </c>
      <c r="C12" s="1" t="s">
        <v>7658</v>
      </c>
    </row>
    <row r="13" spans="1:3">
      <c r="A13" t="e">
        <f>VLOOKUP(C13,基本表格!#REF!,2,FALSE)</f>
        <v>#REF!</v>
      </c>
      <c r="B13" s="1" t="s">
        <v>7659</v>
      </c>
      <c r="C13" s="1" t="s">
        <v>7660</v>
      </c>
    </row>
    <row r="14" spans="1:3">
      <c r="A14" t="e">
        <f>VLOOKUP(C14,基本表格!#REF!,2,FALSE)</f>
        <v>#REF!</v>
      </c>
      <c r="B14" s="1" t="s">
        <v>7661</v>
      </c>
      <c r="C14" s="1" t="s">
        <v>7662</v>
      </c>
    </row>
    <row r="15" spans="1:3">
      <c r="A15" t="e">
        <f>VLOOKUP(C15,基本表格!#REF!,2,FALSE)</f>
        <v>#REF!</v>
      </c>
      <c r="B15" s="1" t="s">
        <v>7663</v>
      </c>
      <c r="C15" s="1" t="s">
        <v>7664</v>
      </c>
    </row>
    <row r="16" spans="1:3">
      <c r="A16" t="e">
        <f>VLOOKUP(C16,基本表格!#REF!,2,FALSE)</f>
        <v>#REF!</v>
      </c>
      <c r="B16" s="1" t="s">
        <v>7665</v>
      </c>
      <c r="C16" s="1" t="s">
        <v>7666</v>
      </c>
    </row>
    <row r="17" spans="1:3">
      <c r="A17" t="e">
        <f>VLOOKUP(C17,基本表格!#REF!,2,FALSE)</f>
        <v>#REF!</v>
      </c>
      <c r="B17" s="1" t="s">
        <v>7667</v>
      </c>
      <c r="C17" s="1" t="s">
        <v>7668</v>
      </c>
    </row>
    <row r="18" spans="1:3">
      <c r="A18" t="e">
        <f>VLOOKUP(C18,基本表格!#REF!,2,FALSE)</f>
        <v>#REF!</v>
      </c>
      <c r="B18" s="1" t="s">
        <v>7669</v>
      </c>
      <c r="C18" s="1" t="s">
        <v>7670</v>
      </c>
    </row>
    <row r="19" spans="1:3">
      <c r="A19" t="e">
        <f>VLOOKUP(C19,基本表格!#REF!,2,FALSE)</f>
        <v>#REF!</v>
      </c>
      <c r="B19" s="1" t="s">
        <v>7671</v>
      </c>
      <c r="C19" s="1" t="s">
        <v>7672</v>
      </c>
    </row>
    <row r="20" spans="1:3">
      <c r="A20" t="e">
        <f>VLOOKUP(C20,基本表格!#REF!,2,FALSE)</f>
        <v>#REF!</v>
      </c>
      <c r="B20" s="1" t="s">
        <v>7673</v>
      </c>
      <c r="C20" s="1" t="s">
        <v>7674</v>
      </c>
    </row>
    <row r="21" spans="1:3">
      <c r="A21" t="e">
        <f>VLOOKUP(C21,基本表格!#REF!,2,FALSE)</f>
        <v>#REF!</v>
      </c>
      <c r="B21" s="1" t="s">
        <v>7675</v>
      </c>
      <c r="C21" s="1" t="s">
        <v>7676</v>
      </c>
    </row>
    <row r="22" spans="1:3">
      <c r="A22" t="e">
        <f>VLOOKUP(C22,基本表格!#REF!,2,FALSE)</f>
        <v>#REF!</v>
      </c>
      <c r="B22" s="1" t="s">
        <v>7677</v>
      </c>
      <c r="C22" s="1" t="s">
        <v>7678</v>
      </c>
    </row>
    <row r="23" spans="1:3">
      <c r="A23" t="e">
        <f>VLOOKUP(C23,基本表格!#REF!,2,FALSE)</f>
        <v>#REF!</v>
      </c>
      <c r="B23" s="1" t="s">
        <v>7679</v>
      </c>
      <c r="C23" s="1" t="s">
        <v>7680</v>
      </c>
    </row>
    <row r="24" spans="1:3">
      <c r="A24" t="e">
        <f>VLOOKUP(C24,基本表格!#REF!,2,FALSE)</f>
        <v>#REF!</v>
      </c>
      <c r="B24" s="1" t="s">
        <v>7681</v>
      </c>
      <c r="C24" s="1" t="s">
        <v>7682</v>
      </c>
    </row>
    <row r="25" spans="1:3">
      <c r="A25" t="e">
        <f>VLOOKUP(C25,基本表格!#REF!,2,FALSE)</f>
        <v>#REF!</v>
      </c>
      <c r="B25" s="1" t="s">
        <v>7683</v>
      </c>
      <c r="C25" s="1" t="s">
        <v>7684</v>
      </c>
    </row>
    <row r="26" spans="1:3">
      <c r="A26" t="e">
        <f>VLOOKUP(C26,基本表格!#REF!,2,FALSE)</f>
        <v>#REF!</v>
      </c>
      <c r="B26" s="1" t="s">
        <v>7685</v>
      </c>
      <c r="C26" s="1" t="s">
        <v>7686</v>
      </c>
    </row>
    <row r="27" spans="1:3">
      <c r="A27" t="e">
        <f>VLOOKUP(C27,基本表格!#REF!,2,FALSE)</f>
        <v>#REF!</v>
      </c>
      <c r="B27" s="1" t="s">
        <v>7687</v>
      </c>
      <c r="C27" s="1" t="s">
        <v>7688</v>
      </c>
    </row>
    <row r="28" spans="1:3">
      <c r="A28" t="e">
        <f>VLOOKUP(C28,基本表格!#REF!,2,FALSE)</f>
        <v>#REF!</v>
      </c>
      <c r="B28" s="1" t="s">
        <v>7689</v>
      </c>
      <c r="C28" s="1" t="s">
        <v>7690</v>
      </c>
    </row>
    <row r="29" spans="1:3">
      <c r="A29" t="e">
        <f>VLOOKUP(C29,基本表格!#REF!,2,FALSE)</f>
        <v>#REF!</v>
      </c>
      <c r="B29" s="1" t="s">
        <v>7691</v>
      </c>
      <c r="C29" s="1" t="s">
        <v>7692</v>
      </c>
    </row>
    <row r="30" spans="1:3">
      <c r="A30" t="e">
        <f>VLOOKUP(C30,基本表格!#REF!,2,FALSE)</f>
        <v>#REF!</v>
      </c>
      <c r="B30" s="1" t="s">
        <v>7693</v>
      </c>
      <c r="C30" s="1" t="s">
        <v>7694</v>
      </c>
    </row>
    <row r="31" spans="1:3">
      <c r="A31" t="e">
        <f>VLOOKUP(C31,基本表格!#REF!,2,FALSE)</f>
        <v>#REF!</v>
      </c>
      <c r="B31" s="1" t="s">
        <v>7695</v>
      </c>
      <c r="C31" s="1" t="s">
        <v>7696</v>
      </c>
    </row>
    <row r="32" spans="1:3">
      <c r="A32" t="e">
        <f>VLOOKUP(C32,基本表格!#REF!,2,FALSE)</f>
        <v>#REF!</v>
      </c>
      <c r="B32" s="1" t="s">
        <v>7697</v>
      </c>
      <c r="C32" s="1" t="s">
        <v>7698</v>
      </c>
    </row>
    <row r="33" spans="1:3">
      <c r="A33" t="e">
        <f>VLOOKUP(C33,基本表格!#REF!,2,FALSE)</f>
        <v>#REF!</v>
      </c>
      <c r="B33" s="1" t="s">
        <v>7699</v>
      </c>
      <c r="C33" s="1" t="s">
        <v>7700</v>
      </c>
    </row>
    <row r="34" spans="1:3">
      <c r="A34" t="e">
        <f>VLOOKUP(C34,基本表格!#REF!,2,FALSE)</f>
        <v>#REF!</v>
      </c>
      <c r="B34" s="1" t="s">
        <v>7701</v>
      </c>
      <c r="C34" s="1" t="s">
        <v>7702</v>
      </c>
    </row>
    <row r="35" spans="1:3">
      <c r="A35" t="e">
        <f>VLOOKUP(C35,基本表格!#REF!,2,FALSE)</f>
        <v>#REF!</v>
      </c>
      <c r="B35" s="1" t="s">
        <v>7703</v>
      </c>
      <c r="C35" s="1" t="s">
        <v>7704</v>
      </c>
    </row>
    <row r="36" spans="1:3">
      <c r="A36" t="e">
        <f>VLOOKUP(C36,基本表格!#REF!,2,FALSE)</f>
        <v>#REF!</v>
      </c>
      <c r="B36" s="1" t="s">
        <v>7705</v>
      </c>
      <c r="C36" s="1" t="s">
        <v>7706</v>
      </c>
    </row>
    <row r="37" spans="1:3">
      <c r="A37" t="e">
        <f>VLOOKUP(C37,基本表格!#REF!,2,FALSE)</f>
        <v>#REF!</v>
      </c>
      <c r="B37" s="1" t="s">
        <v>7707</v>
      </c>
      <c r="C37" s="1" t="s">
        <v>7708</v>
      </c>
    </row>
    <row r="38" spans="1:3">
      <c r="A38" t="e">
        <f>VLOOKUP(C38,基本表格!#REF!,2,FALSE)</f>
        <v>#REF!</v>
      </c>
      <c r="B38" s="1" t="s">
        <v>7709</v>
      </c>
      <c r="C38" s="1" t="s">
        <v>7710</v>
      </c>
    </row>
    <row r="39" spans="1:3">
      <c r="A39" t="e">
        <f>VLOOKUP(C39,基本表格!#REF!,2,FALSE)</f>
        <v>#REF!</v>
      </c>
      <c r="B39" s="1" t="s">
        <v>7711</v>
      </c>
      <c r="C39" s="1" t="s">
        <v>7712</v>
      </c>
    </row>
    <row r="40" spans="1:3">
      <c r="A40" t="e">
        <f>VLOOKUP(C40,基本表格!#REF!,2,FALSE)</f>
        <v>#REF!</v>
      </c>
      <c r="B40" s="1" t="s">
        <v>7713</v>
      </c>
      <c r="C40" s="1" t="s">
        <v>7714</v>
      </c>
    </row>
    <row r="41" spans="1:3">
      <c r="A41" t="e">
        <f>VLOOKUP(C41,基本表格!#REF!,2,FALSE)</f>
        <v>#REF!</v>
      </c>
      <c r="B41" s="1" t="s">
        <v>7715</v>
      </c>
      <c r="C41" s="1" t="s">
        <v>7716</v>
      </c>
    </row>
    <row r="42" spans="1:3">
      <c r="A42" t="e">
        <f>VLOOKUP(C42,基本表格!#REF!,2,FALSE)</f>
        <v>#REF!</v>
      </c>
      <c r="B42" s="1" t="s">
        <v>7717</v>
      </c>
      <c r="C42" s="1" t="s">
        <v>7718</v>
      </c>
    </row>
    <row r="43" spans="1:3">
      <c r="A43" t="e">
        <f>VLOOKUP(C43,基本表格!#REF!,2,FALSE)</f>
        <v>#REF!</v>
      </c>
      <c r="B43" s="1" t="s">
        <v>7719</v>
      </c>
      <c r="C43" s="1" t="s">
        <v>7720</v>
      </c>
    </row>
    <row r="44" spans="1:3">
      <c r="A44" t="e">
        <f>VLOOKUP(C44,基本表格!#REF!,2,FALSE)</f>
        <v>#REF!</v>
      </c>
      <c r="B44" s="1" t="s">
        <v>7721</v>
      </c>
      <c r="C44" s="1" t="s">
        <v>7722</v>
      </c>
    </row>
    <row r="45" spans="1:3">
      <c r="A45" t="e">
        <f>VLOOKUP(C45,基本表格!#REF!,2,FALSE)</f>
        <v>#REF!</v>
      </c>
      <c r="B45" s="1" t="s">
        <v>7723</v>
      </c>
      <c r="C45" s="1" t="s">
        <v>7724</v>
      </c>
    </row>
    <row r="46" spans="1:3">
      <c r="A46" t="e">
        <f>VLOOKUP(C46,基本表格!#REF!,2,FALSE)</f>
        <v>#REF!</v>
      </c>
      <c r="B46" s="1" t="s">
        <v>7725</v>
      </c>
      <c r="C46" s="1" t="s">
        <v>7726</v>
      </c>
    </row>
    <row r="47" spans="1:3">
      <c r="A47" t="e">
        <f>VLOOKUP(C47,基本表格!#REF!,2,FALSE)</f>
        <v>#REF!</v>
      </c>
      <c r="B47" s="1" t="s">
        <v>7727</v>
      </c>
      <c r="C47" s="1" t="s">
        <v>7728</v>
      </c>
    </row>
    <row r="48" spans="1:3">
      <c r="A48" t="e">
        <f>VLOOKUP(C48,基本表格!#REF!,2,FALSE)</f>
        <v>#REF!</v>
      </c>
      <c r="B48" s="1" t="s">
        <v>7729</v>
      </c>
      <c r="C48" s="1" t="s">
        <v>7730</v>
      </c>
    </row>
    <row r="49" spans="1:3">
      <c r="A49" t="e">
        <f>VLOOKUP(C49,基本表格!#REF!,2,FALSE)</f>
        <v>#REF!</v>
      </c>
      <c r="B49" s="1" t="s">
        <v>7731</v>
      </c>
      <c r="C49" s="1" t="s">
        <v>7732</v>
      </c>
    </row>
    <row r="50" spans="1:3">
      <c r="A50" t="e">
        <f>VLOOKUP(C50,基本表格!#REF!,2,FALSE)</f>
        <v>#REF!</v>
      </c>
      <c r="B50" s="1" t="s">
        <v>7733</v>
      </c>
      <c r="C50" s="1" t="s">
        <v>7734</v>
      </c>
    </row>
    <row r="51" spans="1:3">
      <c r="A51" t="e">
        <f>VLOOKUP(C51,基本表格!#REF!,2,FALSE)</f>
        <v>#REF!</v>
      </c>
      <c r="B51" s="1" t="s">
        <v>7735</v>
      </c>
      <c r="C51" s="1" t="s">
        <v>7736</v>
      </c>
    </row>
    <row r="52" spans="1:3">
      <c r="A52" t="e">
        <f>VLOOKUP(C52,基本表格!#REF!,2,FALSE)</f>
        <v>#REF!</v>
      </c>
      <c r="B52" s="1" t="s">
        <v>7737</v>
      </c>
      <c r="C52" s="1" t="s">
        <v>7738</v>
      </c>
    </row>
    <row r="53" spans="1:3">
      <c r="A53" t="e">
        <f>VLOOKUP(C53,基本表格!#REF!,2,FALSE)</f>
        <v>#REF!</v>
      </c>
      <c r="B53" s="1" t="s">
        <v>7739</v>
      </c>
      <c r="C53" s="1" t="s">
        <v>7740</v>
      </c>
    </row>
    <row r="54" spans="1:3">
      <c r="A54" t="e">
        <f>VLOOKUP(C54,基本表格!#REF!,2,FALSE)</f>
        <v>#REF!</v>
      </c>
      <c r="B54" s="1" t="s">
        <v>7741</v>
      </c>
      <c r="C54" s="1" t="s">
        <v>7742</v>
      </c>
    </row>
    <row r="55" spans="1:3">
      <c r="A55" t="e">
        <f>VLOOKUP(C55,基本表格!#REF!,2,FALSE)</f>
        <v>#REF!</v>
      </c>
      <c r="B55" s="1" t="s">
        <v>7743</v>
      </c>
      <c r="C55" s="1" t="s">
        <v>7744</v>
      </c>
    </row>
    <row r="56" spans="1:3">
      <c r="A56" t="e">
        <f>VLOOKUP(C56,基本表格!#REF!,2,FALSE)</f>
        <v>#REF!</v>
      </c>
      <c r="B56" s="1" t="s">
        <v>7745</v>
      </c>
      <c r="C56" s="1" t="s">
        <v>7746</v>
      </c>
    </row>
    <row r="57" spans="1:3">
      <c r="A57" t="e">
        <f>VLOOKUP(C57,基本表格!#REF!,2,FALSE)</f>
        <v>#REF!</v>
      </c>
      <c r="B57" s="1" t="s">
        <v>7747</v>
      </c>
      <c r="C57" s="1" t="s">
        <v>7748</v>
      </c>
    </row>
    <row r="58" spans="1:3">
      <c r="A58" t="e">
        <f>VLOOKUP(C58,基本表格!#REF!,2,FALSE)</f>
        <v>#REF!</v>
      </c>
      <c r="B58" s="1" t="s">
        <v>7749</v>
      </c>
      <c r="C58" s="1" t="s">
        <v>7750</v>
      </c>
    </row>
    <row r="59" spans="1:3">
      <c r="A59" t="e">
        <f>VLOOKUP(C59,基本表格!#REF!,2,FALSE)</f>
        <v>#REF!</v>
      </c>
      <c r="B59" s="1" t="s">
        <v>7751</v>
      </c>
      <c r="C59" s="1" t="s">
        <v>7752</v>
      </c>
    </row>
    <row r="60" spans="1:3">
      <c r="A60" t="e">
        <f>VLOOKUP(C60,基本表格!#REF!,2,FALSE)</f>
        <v>#REF!</v>
      </c>
      <c r="B60" s="1" t="s">
        <v>7753</v>
      </c>
      <c r="C60" s="1" t="s">
        <v>7754</v>
      </c>
    </row>
    <row r="61" spans="1:3">
      <c r="A61" t="e">
        <f>VLOOKUP(C61,基本表格!#REF!,2,FALSE)</f>
        <v>#REF!</v>
      </c>
      <c r="B61" s="1" t="s">
        <v>7755</v>
      </c>
      <c r="C61" s="1" t="s">
        <v>7756</v>
      </c>
    </row>
    <row r="62" spans="1:3">
      <c r="A62" t="e">
        <f>VLOOKUP(C62,基本表格!#REF!,2,FALSE)</f>
        <v>#REF!</v>
      </c>
      <c r="B62" s="1" t="s">
        <v>7757</v>
      </c>
      <c r="C62" s="1" t="s">
        <v>7758</v>
      </c>
    </row>
    <row r="63" spans="1:3">
      <c r="A63" t="e">
        <f>VLOOKUP(C63,基本表格!#REF!,2,FALSE)</f>
        <v>#REF!</v>
      </c>
      <c r="B63" s="1" t="s">
        <v>7759</v>
      </c>
      <c r="C63" s="1" t="s">
        <v>7760</v>
      </c>
    </row>
    <row r="64" spans="1:3">
      <c r="A64" t="e">
        <f>VLOOKUP(C64,基本表格!#REF!,2,FALSE)</f>
        <v>#REF!</v>
      </c>
      <c r="B64" s="1" t="s">
        <v>7761</v>
      </c>
      <c r="C64" s="1" t="s">
        <v>7762</v>
      </c>
    </row>
    <row r="65" spans="1:3">
      <c r="A65" t="e">
        <f>VLOOKUP(C65,基本表格!#REF!,2,FALSE)</f>
        <v>#REF!</v>
      </c>
      <c r="B65" s="1" t="s">
        <v>7763</v>
      </c>
      <c r="C65" s="1" t="s">
        <v>7764</v>
      </c>
    </row>
    <row r="66" spans="1:3">
      <c r="A66" t="e">
        <f>VLOOKUP(C66,基本表格!#REF!,2,FALSE)</f>
        <v>#REF!</v>
      </c>
      <c r="B66" s="1" t="s">
        <v>7765</v>
      </c>
      <c r="C66" s="1" t="s">
        <v>7766</v>
      </c>
    </row>
    <row r="67" spans="1:3">
      <c r="A67" t="e">
        <f>VLOOKUP(C67,基本表格!#REF!,2,FALSE)</f>
        <v>#REF!</v>
      </c>
      <c r="B67" s="1" t="s">
        <v>7767</v>
      </c>
      <c r="C67" s="1" t="s">
        <v>7768</v>
      </c>
    </row>
    <row r="68" spans="1:3">
      <c r="A68" t="e">
        <f>VLOOKUP(C68,基本表格!#REF!,2,FALSE)</f>
        <v>#REF!</v>
      </c>
      <c r="B68" s="1" t="s">
        <v>7769</v>
      </c>
      <c r="C68" s="1" t="s">
        <v>7770</v>
      </c>
    </row>
    <row r="69" spans="1:3">
      <c r="A69" t="e">
        <f>VLOOKUP(C69,基本表格!#REF!,2,FALSE)</f>
        <v>#REF!</v>
      </c>
      <c r="B69" s="1" t="s">
        <v>7771</v>
      </c>
      <c r="C69" s="1" t="s">
        <v>7772</v>
      </c>
    </row>
    <row r="70" spans="1:3">
      <c r="A70" t="e">
        <f>VLOOKUP(C70,基本表格!#REF!,2,FALSE)</f>
        <v>#REF!</v>
      </c>
      <c r="B70" s="1" t="s">
        <v>7773</v>
      </c>
      <c r="C70" s="1" t="s">
        <v>7774</v>
      </c>
    </row>
    <row r="71" spans="1:3">
      <c r="A71" t="e">
        <f>VLOOKUP(C71,基本表格!#REF!,2,FALSE)</f>
        <v>#REF!</v>
      </c>
      <c r="B71" s="1" t="s">
        <v>7775</v>
      </c>
      <c r="C71" s="1" t="s">
        <v>7776</v>
      </c>
    </row>
    <row r="72" spans="1:3">
      <c r="A72" t="e">
        <f>VLOOKUP(C72,基本表格!#REF!,2,FALSE)</f>
        <v>#REF!</v>
      </c>
      <c r="B72" s="1" t="s">
        <v>7777</v>
      </c>
      <c r="C72" s="1" t="s">
        <v>7778</v>
      </c>
    </row>
    <row r="73" spans="1:3">
      <c r="A73" t="e">
        <f>VLOOKUP(C73,基本表格!#REF!,2,FALSE)</f>
        <v>#REF!</v>
      </c>
      <c r="B73" s="1" t="s">
        <v>7779</v>
      </c>
      <c r="C73" s="1" t="s">
        <v>7780</v>
      </c>
    </row>
    <row r="74" spans="1:3">
      <c r="A74" t="e">
        <f>VLOOKUP(C74,基本表格!#REF!,2,FALSE)</f>
        <v>#REF!</v>
      </c>
      <c r="B74" s="1" t="s">
        <v>7781</v>
      </c>
      <c r="C74" s="1" t="s">
        <v>7782</v>
      </c>
    </row>
    <row r="75" spans="1:3">
      <c r="A75" t="e">
        <f>VLOOKUP(C75,基本表格!#REF!,2,FALSE)</f>
        <v>#REF!</v>
      </c>
      <c r="B75" s="1" t="s">
        <v>7783</v>
      </c>
      <c r="C75" s="1" t="s">
        <v>7784</v>
      </c>
    </row>
    <row r="76" spans="1:3">
      <c r="A76" t="e">
        <f>VLOOKUP(C76,基本表格!#REF!,2,FALSE)</f>
        <v>#REF!</v>
      </c>
      <c r="B76" s="1" t="s">
        <v>7785</v>
      </c>
      <c r="C76" s="1" t="s">
        <v>7786</v>
      </c>
    </row>
    <row r="77" spans="1:3">
      <c r="A77" t="e">
        <f>VLOOKUP(C77,基本表格!#REF!,2,FALSE)</f>
        <v>#REF!</v>
      </c>
      <c r="B77" s="1" t="s">
        <v>7787</v>
      </c>
      <c r="C77" s="1" t="s">
        <v>7788</v>
      </c>
    </row>
    <row r="78" spans="1:3">
      <c r="A78" t="e">
        <f>VLOOKUP(C78,基本表格!#REF!,2,FALSE)</f>
        <v>#REF!</v>
      </c>
      <c r="B78" s="1" t="s">
        <v>7789</v>
      </c>
      <c r="C78" s="1" t="s">
        <v>7790</v>
      </c>
    </row>
    <row r="79" spans="1:3">
      <c r="A79" t="e">
        <f>VLOOKUP(C79,基本表格!#REF!,2,FALSE)</f>
        <v>#REF!</v>
      </c>
      <c r="B79" s="1" t="s">
        <v>7791</v>
      </c>
      <c r="C79" s="1" t="s">
        <v>7792</v>
      </c>
    </row>
    <row r="80" spans="1:3">
      <c r="A80" t="e">
        <f>VLOOKUP(C80,基本表格!#REF!,2,FALSE)</f>
        <v>#REF!</v>
      </c>
      <c r="B80" s="1" t="s">
        <v>7793</v>
      </c>
      <c r="C80" s="1" t="s">
        <v>7794</v>
      </c>
    </row>
    <row r="81" spans="1:3">
      <c r="A81" t="e">
        <f>VLOOKUP(C81,基本表格!#REF!,2,FALSE)</f>
        <v>#REF!</v>
      </c>
      <c r="B81" s="1" t="s">
        <v>7795</v>
      </c>
      <c r="C81" s="1" t="s">
        <v>7796</v>
      </c>
    </row>
    <row r="82" spans="1:3">
      <c r="A82" t="e">
        <f>VLOOKUP(C82,基本表格!#REF!,2,FALSE)</f>
        <v>#REF!</v>
      </c>
      <c r="B82" s="1" t="s">
        <v>7797</v>
      </c>
      <c r="C82" s="1" t="s">
        <v>7798</v>
      </c>
    </row>
    <row r="83" spans="1:3">
      <c r="A83" t="e">
        <f>VLOOKUP(C83,基本表格!#REF!,2,FALSE)</f>
        <v>#REF!</v>
      </c>
      <c r="B83" s="1" t="s">
        <v>7799</v>
      </c>
      <c r="C83" s="1" t="s">
        <v>7800</v>
      </c>
    </row>
    <row r="84" spans="1:3">
      <c r="A84" t="e">
        <f>VLOOKUP(C84,基本表格!#REF!,2,FALSE)</f>
        <v>#REF!</v>
      </c>
      <c r="B84" s="1" t="s">
        <v>7801</v>
      </c>
      <c r="C84" s="1" t="s">
        <v>7802</v>
      </c>
    </row>
    <row r="85" spans="1:3">
      <c r="A85" t="e">
        <f>VLOOKUP(C85,基本表格!#REF!,2,FALSE)</f>
        <v>#REF!</v>
      </c>
      <c r="B85" s="1" t="s">
        <v>7803</v>
      </c>
      <c r="C85" s="1" t="s">
        <v>7804</v>
      </c>
    </row>
    <row r="86" spans="1:3">
      <c r="A86" t="e">
        <f>VLOOKUP(C86,基本表格!#REF!,2,FALSE)</f>
        <v>#REF!</v>
      </c>
      <c r="B86" s="1" t="s">
        <v>7805</v>
      </c>
      <c r="C86" s="1" t="s">
        <v>7806</v>
      </c>
    </row>
    <row r="87" spans="1:3">
      <c r="A87" t="e">
        <f>VLOOKUP(C87,基本表格!#REF!,2,FALSE)</f>
        <v>#REF!</v>
      </c>
      <c r="B87" s="1" t="s">
        <v>7807</v>
      </c>
      <c r="C87" s="1" t="s">
        <v>7808</v>
      </c>
    </row>
    <row r="88" spans="1:3">
      <c r="A88" t="e">
        <f>VLOOKUP(C88,基本表格!#REF!,2,FALSE)</f>
        <v>#REF!</v>
      </c>
      <c r="B88" s="1" t="s">
        <v>7809</v>
      </c>
      <c r="C88" s="1" t="s">
        <v>7810</v>
      </c>
    </row>
    <row r="89" spans="1:3">
      <c r="A89" t="e">
        <f>VLOOKUP(C89,基本表格!#REF!,2,FALSE)</f>
        <v>#REF!</v>
      </c>
      <c r="B89" s="1" t="s">
        <v>7811</v>
      </c>
      <c r="C89" s="1" t="s">
        <v>7812</v>
      </c>
    </row>
    <row r="90" spans="1:3">
      <c r="A90" t="e">
        <f>VLOOKUP(C90,基本表格!#REF!,2,FALSE)</f>
        <v>#REF!</v>
      </c>
      <c r="B90" s="1" t="s">
        <v>7813</v>
      </c>
      <c r="C90" s="1" t="s">
        <v>7814</v>
      </c>
    </row>
  </sheetData>
  <pageMargins left="0.75" right="0.75" top="1" bottom="1" header="0.511805555555556" footer="0.511805555555556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35"/>
  <sheetViews>
    <sheetView workbookViewId="0">
      <selection activeCell="G8" sqref="G8"/>
    </sheetView>
  </sheetViews>
  <sheetFormatPr defaultColWidth="9" defaultRowHeight="14"/>
  <sheetData>
    <row r="1" spans="1:10">
      <c r="A1" s="1" t="s">
        <v>7815</v>
      </c>
      <c r="B1" s="1" t="s">
        <v>7816</v>
      </c>
      <c r="C1" s="1" t="s">
        <v>7240</v>
      </c>
      <c r="D1" s="1" t="s">
        <v>7051</v>
      </c>
      <c r="E1" s="1">
        <v>1</v>
      </c>
      <c r="F1" s="1" t="s">
        <v>156</v>
      </c>
      <c r="G1" s="1" t="s">
        <v>7817</v>
      </c>
      <c r="H1" s="1" t="s">
        <v>154</v>
      </c>
      <c r="I1" s="1" t="s">
        <v>7818</v>
      </c>
      <c r="J1" s="1" t="s">
        <v>154</v>
      </c>
    </row>
    <row r="2" spans="1:10">
      <c r="A2" s="1" t="s">
        <v>7819</v>
      </c>
      <c r="B2" s="1" t="s">
        <v>7816</v>
      </c>
      <c r="C2" s="1" t="s">
        <v>7243</v>
      </c>
      <c r="D2" s="1" t="s">
        <v>7072</v>
      </c>
      <c r="E2" s="1">
        <v>1</v>
      </c>
      <c r="F2" s="1" t="s">
        <v>156</v>
      </c>
      <c r="G2" s="1" t="s">
        <v>7817</v>
      </c>
      <c r="H2" s="1" t="s">
        <v>154</v>
      </c>
      <c r="I2" s="1" t="s">
        <v>7820</v>
      </c>
      <c r="J2" s="1" t="s">
        <v>158</v>
      </c>
    </row>
    <row r="3" spans="1:10">
      <c r="A3" s="1" t="s">
        <v>7821</v>
      </c>
      <c r="B3" s="1" t="s">
        <v>7816</v>
      </c>
      <c r="C3" s="1" t="s">
        <v>7245</v>
      </c>
      <c r="D3" s="1" t="s">
        <v>7072</v>
      </c>
      <c r="E3" s="1">
        <v>1</v>
      </c>
      <c r="F3" s="1" t="s">
        <v>156</v>
      </c>
      <c r="G3" s="1" t="s">
        <v>7817</v>
      </c>
      <c r="H3" s="1" t="s">
        <v>154</v>
      </c>
      <c r="I3" s="1" t="s">
        <v>7822</v>
      </c>
      <c r="J3" s="1" t="s">
        <v>158</v>
      </c>
    </row>
    <row r="4" spans="1:10">
      <c r="A4" s="1" t="s">
        <v>7823</v>
      </c>
      <c r="B4" s="1" t="s">
        <v>7816</v>
      </c>
      <c r="C4" s="1" t="s">
        <v>7247</v>
      </c>
      <c r="D4" s="1" t="s">
        <v>7072</v>
      </c>
      <c r="E4" s="1">
        <v>1</v>
      </c>
      <c r="F4" s="1" t="s">
        <v>156</v>
      </c>
      <c r="G4" s="1" t="s">
        <v>7817</v>
      </c>
      <c r="H4" s="1" t="s">
        <v>154</v>
      </c>
      <c r="I4" s="1" t="s">
        <v>7824</v>
      </c>
      <c r="J4" s="1" t="s">
        <v>158</v>
      </c>
    </row>
    <row r="5" spans="1:10">
      <c r="A5" s="1" t="s">
        <v>7825</v>
      </c>
      <c r="B5" s="1" t="s">
        <v>7816</v>
      </c>
      <c r="C5" s="1" t="s">
        <v>7249</v>
      </c>
      <c r="D5" s="1" t="s">
        <v>7072</v>
      </c>
      <c r="E5" s="1">
        <v>1</v>
      </c>
      <c r="F5" s="1" t="s">
        <v>156</v>
      </c>
      <c r="G5" s="1" t="s">
        <v>7817</v>
      </c>
      <c r="H5" s="1" t="s">
        <v>154</v>
      </c>
      <c r="I5" s="1" t="s">
        <v>7826</v>
      </c>
      <c r="J5" s="1" t="s">
        <v>158</v>
      </c>
    </row>
    <row r="6" spans="1:10">
      <c r="A6" s="1" t="s">
        <v>7827</v>
      </c>
      <c r="B6" s="1" t="s">
        <v>7816</v>
      </c>
      <c r="C6" s="1" t="s">
        <v>7251</v>
      </c>
      <c r="D6" s="1" t="s">
        <v>7072</v>
      </c>
      <c r="E6" s="1">
        <v>1</v>
      </c>
      <c r="F6" s="1" t="s">
        <v>156</v>
      </c>
      <c r="G6" s="1" t="s">
        <v>7817</v>
      </c>
      <c r="H6" s="1" t="s">
        <v>154</v>
      </c>
      <c r="I6" s="1" t="s">
        <v>7828</v>
      </c>
      <c r="J6" s="1" t="s">
        <v>158</v>
      </c>
    </row>
    <row r="7" spans="1:10">
      <c r="A7" s="1" t="s">
        <v>7648</v>
      </c>
      <c r="B7" s="1" t="s">
        <v>7816</v>
      </c>
      <c r="C7" s="1" t="s">
        <v>7253</v>
      </c>
      <c r="D7" s="1" t="s">
        <v>7072</v>
      </c>
      <c r="E7" s="1">
        <v>1</v>
      </c>
      <c r="F7" s="1" t="s">
        <v>156</v>
      </c>
      <c r="G7" s="1" t="s">
        <v>7817</v>
      </c>
      <c r="H7" s="1" t="s">
        <v>154</v>
      </c>
      <c r="I7" s="1" t="s">
        <v>7829</v>
      </c>
      <c r="J7" s="1" t="s">
        <v>158</v>
      </c>
    </row>
    <row r="8" spans="1:10">
      <c r="A8" s="1" t="s">
        <v>7646</v>
      </c>
      <c r="B8" s="1" t="s">
        <v>7816</v>
      </c>
      <c r="C8" s="1" t="s">
        <v>7255</v>
      </c>
      <c r="D8" s="1" t="s">
        <v>7072</v>
      </c>
      <c r="E8" s="1">
        <v>1</v>
      </c>
      <c r="F8" s="1" t="s">
        <v>156</v>
      </c>
      <c r="G8" s="1" t="s">
        <v>7817</v>
      </c>
      <c r="H8" s="1" t="s">
        <v>154</v>
      </c>
      <c r="I8" s="1" t="s">
        <v>7830</v>
      </c>
      <c r="J8" s="1" t="s">
        <v>158</v>
      </c>
    </row>
    <row r="9" spans="1:10">
      <c r="A9" s="1" t="s">
        <v>7831</v>
      </c>
      <c r="B9" s="1" t="s">
        <v>7816</v>
      </c>
      <c r="C9" s="1" t="s">
        <v>7257</v>
      </c>
      <c r="D9" s="1" t="s">
        <v>7051</v>
      </c>
      <c r="E9" s="1">
        <v>1</v>
      </c>
      <c r="F9" s="1" t="s">
        <v>156</v>
      </c>
      <c r="G9" s="1" t="s">
        <v>7817</v>
      </c>
      <c r="H9" s="1" t="s">
        <v>154</v>
      </c>
      <c r="I9" s="1" t="s">
        <v>7832</v>
      </c>
      <c r="J9" s="1" t="s">
        <v>154</v>
      </c>
    </row>
    <row r="10" spans="1:10">
      <c r="A10" s="1" t="s">
        <v>7833</v>
      </c>
      <c r="B10" s="1" t="s">
        <v>7816</v>
      </c>
      <c r="C10" s="1" t="s">
        <v>7259</v>
      </c>
      <c r="D10" s="1" t="s">
        <v>7051</v>
      </c>
      <c r="E10" s="1">
        <v>1</v>
      </c>
      <c r="F10" s="1" t="s">
        <v>156</v>
      </c>
      <c r="G10" s="1" t="s">
        <v>7817</v>
      </c>
      <c r="H10" s="1" t="s">
        <v>154</v>
      </c>
      <c r="I10" s="1" t="s">
        <v>7834</v>
      </c>
      <c r="J10" s="1" t="s">
        <v>154</v>
      </c>
    </row>
    <row r="11" spans="1:10">
      <c r="A11" s="1" t="s">
        <v>7644</v>
      </c>
      <c r="B11" s="1" t="s">
        <v>7816</v>
      </c>
      <c r="C11" s="1" t="s">
        <v>7261</v>
      </c>
      <c r="D11" s="1" t="s">
        <v>7072</v>
      </c>
      <c r="E11" s="1">
        <v>1</v>
      </c>
      <c r="F11" s="1" t="s">
        <v>156</v>
      </c>
      <c r="G11" s="1" t="s">
        <v>7817</v>
      </c>
      <c r="H11" s="1" t="s">
        <v>154</v>
      </c>
      <c r="I11" s="1" t="s">
        <v>7835</v>
      </c>
      <c r="J11" s="1" t="s">
        <v>158</v>
      </c>
    </row>
    <row r="12" spans="1:10">
      <c r="A12" s="1" t="s">
        <v>7640</v>
      </c>
      <c r="B12" s="1" t="s">
        <v>7816</v>
      </c>
      <c r="C12" s="1" t="s">
        <v>7263</v>
      </c>
      <c r="D12" s="1" t="s">
        <v>7072</v>
      </c>
      <c r="E12" s="1">
        <v>1</v>
      </c>
      <c r="F12" s="1" t="s">
        <v>156</v>
      </c>
      <c r="G12" s="1" t="s">
        <v>7817</v>
      </c>
      <c r="H12" s="1" t="s">
        <v>154</v>
      </c>
      <c r="I12" s="1" t="s">
        <v>7836</v>
      </c>
      <c r="J12" s="1" t="s">
        <v>158</v>
      </c>
    </row>
    <row r="13" spans="1:10">
      <c r="A13" s="1" t="s">
        <v>7642</v>
      </c>
      <c r="B13" s="1" t="s">
        <v>7816</v>
      </c>
      <c r="C13" s="1" t="s">
        <v>7265</v>
      </c>
      <c r="D13" s="1" t="s">
        <v>7072</v>
      </c>
      <c r="E13" s="1">
        <v>1</v>
      </c>
      <c r="F13" s="1" t="s">
        <v>156</v>
      </c>
      <c r="G13" s="1" t="s">
        <v>7817</v>
      </c>
      <c r="H13" s="1" t="s">
        <v>154</v>
      </c>
      <c r="I13" s="1" t="s">
        <v>7837</v>
      </c>
      <c r="J13" s="1" t="s">
        <v>158</v>
      </c>
    </row>
    <row r="14" spans="1:10">
      <c r="A14" s="1" t="s">
        <v>7636</v>
      </c>
      <c r="B14" s="1" t="s">
        <v>7816</v>
      </c>
      <c r="C14" s="1" t="s">
        <v>7266</v>
      </c>
      <c r="D14" s="1" t="s">
        <v>7072</v>
      </c>
      <c r="E14" s="1">
        <v>1</v>
      </c>
      <c r="F14" s="1" t="s">
        <v>156</v>
      </c>
      <c r="G14" s="1" t="s">
        <v>7817</v>
      </c>
      <c r="H14" s="1" t="s">
        <v>154</v>
      </c>
      <c r="I14" s="1" t="s">
        <v>7838</v>
      </c>
      <c r="J14" s="1" t="s">
        <v>158</v>
      </c>
    </row>
    <row r="15" spans="1:10">
      <c r="A15" s="1" t="s">
        <v>7638</v>
      </c>
      <c r="B15" s="1" t="s">
        <v>7816</v>
      </c>
      <c r="C15" s="1" t="s">
        <v>7268</v>
      </c>
      <c r="D15" s="1" t="s">
        <v>7072</v>
      </c>
      <c r="E15" s="1">
        <v>1</v>
      </c>
      <c r="F15" s="1" t="s">
        <v>156</v>
      </c>
      <c r="G15" s="1" t="s">
        <v>7817</v>
      </c>
      <c r="H15" s="1" t="s">
        <v>154</v>
      </c>
      <c r="I15" s="1" t="s">
        <v>7839</v>
      </c>
      <c r="J15" s="1" t="s">
        <v>158</v>
      </c>
    </row>
    <row r="16" spans="1:10">
      <c r="A16" s="1" t="s">
        <v>7840</v>
      </c>
      <c r="B16" s="1" t="s">
        <v>7816</v>
      </c>
      <c r="C16" s="1" t="s">
        <v>7269</v>
      </c>
      <c r="D16" s="1" t="s">
        <v>7051</v>
      </c>
      <c r="E16" s="1">
        <v>1</v>
      </c>
      <c r="F16" s="1" t="s">
        <v>156</v>
      </c>
      <c r="G16" s="1" t="s">
        <v>7817</v>
      </c>
      <c r="H16" s="1" t="s">
        <v>154</v>
      </c>
      <c r="I16" s="1" t="s">
        <v>7841</v>
      </c>
      <c r="J16" s="1" t="s">
        <v>158</v>
      </c>
    </row>
    <row r="17" spans="1:10">
      <c r="A17" s="1" t="s">
        <v>7842</v>
      </c>
      <c r="B17" s="1" t="s">
        <v>7816</v>
      </c>
      <c r="C17" s="1" t="s">
        <v>7270</v>
      </c>
      <c r="D17" s="1" t="s">
        <v>7051</v>
      </c>
      <c r="E17" s="1">
        <v>1</v>
      </c>
      <c r="F17" s="1" t="s">
        <v>156</v>
      </c>
      <c r="G17" s="1" t="s">
        <v>7817</v>
      </c>
      <c r="H17" s="1" t="s">
        <v>154</v>
      </c>
      <c r="I17" s="1" t="s">
        <v>7843</v>
      </c>
      <c r="J17" s="1" t="s">
        <v>158</v>
      </c>
    </row>
    <row r="18" spans="1:10">
      <c r="A18" s="1" t="s">
        <v>7844</v>
      </c>
      <c r="B18" s="1" t="s">
        <v>7816</v>
      </c>
      <c r="C18" s="1" t="s">
        <v>7271</v>
      </c>
      <c r="D18" s="1" t="s">
        <v>7051</v>
      </c>
      <c r="E18" s="1">
        <v>1</v>
      </c>
      <c r="F18" s="1" t="s">
        <v>156</v>
      </c>
      <c r="G18" s="1" t="s">
        <v>7817</v>
      </c>
      <c r="H18" s="1" t="s">
        <v>154</v>
      </c>
      <c r="I18" s="1" t="s">
        <v>7845</v>
      </c>
      <c r="J18" s="1" t="s">
        <v>154</v>
      </c>
    </row>
    <row r="19" spans="1:10">
      <c r="A19" s="1" t="s">
        <v>7846</v>
      </c>
      <c r="B19" s="1" t="s">
        <v>7816</v>
      </c>
      <c r="C19" s="1" t="s">
        <v>7273</v>
      </c>
      <c r="I19" s="1" t="s">
        <v>7847</v>
      </c>
      <c r="J19" s="1" t="s">
        <v>158</v>
      </c>
    </row>
    <row r="20" spans="1:10">
      <c r="A20" s="1" t="s">
        <v>7848</v>
      </c>
      <c r="B20" s="1" t="s">
        <v>7816</v>
      </c>
      <c r="C20" s="1" t="s">
        <v>7275</v>
      </c>
      <c r="I20" s="1" t="s">
        <v>7849</v>
      </c>
      <c r="J20" s="1" t="s">
        <v>158</v>
      </c>
    </row>
    <row r="21" spans="1:10">
      <c r="A21" s="1" t="s">
        <v>7850</v>
      </c>
      <c r="B21" s="1" t="s">
        <v>7816</v>
      </c>
      <c r="C21" s="1" t="s">
        <v>7277</v>
      </c>
      <c r="I21" s="1" t="s">
        <v>7851</v>
      </c>
      <c r="J21" s="1" t="s">
        <v>158</v>
      </c>
    </row>
    <row r="22" spans="1:10">
      <c r="A22" s="1" t="s">
        <v>7852</v>
      </c>
      <c r="B22" s="1" t="s">
        <v>7816</v>
      </c>
      <c r="C22" s="1" t="s">
        <v>7279</v>
      </c>
      <c r="I22" s="1" t="s">
        <v>7853</v>
      </c>
      <c r="J22" s="1" t="s">
        <v>158</v>
      </c>
    </row>
    <row r="23" spans="1:10">
      <c r="A23" s="1" t="s">
        <v>7854</v>
      </c>
      <c r="B23" s="1" t="s">
        <v>7816</v>
      </c>
      <c r="C23" s="1" t="s">
        <v>7281</v>
      </c>
      <c r="I23" s="1" t="s">
        <v>7855</v>
      </c>
      <c r="J23" s="1" t="s">
        <v>154</v>
      </c>
    </row>
    <row r="24" spans="1:10">
      <c r="A24" s="1" t="s">
        <v>7856</v>
      </c>
      <c r="B24" s="1" t="s">
        <v>7816</v>
      </c>
      <c r="C24" s="1" t="s">
        <v>7283</v>
      </c>
      <c r="I24" s="1" t="s">
        <v>7857</v>
      </c>
      <c r="J24" s="1" t="s">
        <v>154</v>
      </c>
    </row>
    <row r="25" spans="1:10">
      <c r="A25" s="1" t="s">
        <v>7858</v>
      </c>
      <c r="B25" s="1" t="s">
        <v>7816</v>
      </c>
      <c r="C25" s="1" t="s">
        <v>7285</v>
      </c>
      <c r="I25" s="1" t="s">
        <v>7859</v>
      </c>
      <c r="J25" s="1" t="s">
        <v>154</v>
      </c>
    </row>
    <row r="26" spans="1:10">
      <c r="A26" s="1" t="s">
        <v>7860</v>
      </c>
      <c r="B26" s="1" t="s">
        <v>7816</v>
      </c>
      <c r="C26" s="1" t="s">
        <v>7287</v>
      </c>
      <c r="I26" s="1" t="s">
        <v>7861</v>
      </c>
      <c r="J26" s="1" t="s">
        <v>154</v>
      </c>
    </row>
    <row r="27" spans="1:10">
      <c r="A27" s="1" t="s">
        <v>7862</v>
      </c>
      <c r="B27" s="1" t="s">
        <v>7816</v>
      </c>
      <c r="C27" s="1" t="s">
        <v>7289</v>
      </c>
      <c r="I27" s="1" t="s">
        <v>7863</v>
      </c>
      <c r="J27" s="1" t="s">
        <v>154</v>
      </c>
    </row>
    <row r="28" spans="1:10">
      <c r="A28" s="1" t="s">
        <v>7864</v>
      </c>
      <c r="B28" s="1" t="s">
        <v>7816</v>
      </c>
      <c r="C28" s="1" t="s">
        <v>7291</v>
      </c>
      <c r="I28" s="1" t="s">
        <v>7865</v>
      </c>
      <c r="J28" s="1" t="s">
        <v>154</v>
      </c>
    </row>
    <row r="29" spans="1:10">
      <c r="A29" s="1" t="s">
        <v>7866</v>
      </c>
      <c r="B29" s="1" t="s">
        <v>7816</v>
      </c>
      <c r="C29" s="1" t="s">
        <v>7293</v>
      </c>
      <c r="I29" s="1" t="s">
        <v>7867</v>
      </c>
      <c r="J29" s="1" t="s">
        <v>154</v>
      </c>
    </row>
    <row r="30" spans="1:10">
      <c r="A30" s="1" t="s">
        <v>7868</v>
      </c>
      <c r="B30" s="1" t="s">
        <v>7816</v>
      </c>
      <c r="C30" s="1" t="s">
        <v>7295</v>
      </c>
      <c r="I30" s="1" t="s">
        <v>7869</v>
      </c>
      <c r="J30" s="1" t="s">
        <v>154</v>
      </c>
    </row>
    <row r="31" spans="1:10">
      <c r="A31" s="1" t="s">
        <v>7870</v>
      </c>
      <c r="B31" s="1" t="s">
        <v>7816</v>
      </c>
      <c r="C31" s="1" t="s">
        <v>7297</v>
      </c>
      <c r="I31" s="1" t="s">
        <v>7871</v>
      </c>
      <c r="J31" s="1" t="s">
        <v>158</v>
      </c>
    </row>
    <row r="32" spans="1:10">
      <c r="A32" s="1" t="s">
        <v>7872</v>
      </c>
      <c r="B32" s="1" t="s">
        <v>7816</v>
      </c>
      <c r="C32" s="1" t="s">
        <v>7299</v>
      </c>
      <c r="I32" s="1" t="s">
        <v>7873</v>
      </c>
      <c r="J32" s="1" t="s">
        <v>154</v>
      </c>
    </row>
    <row r="33" spans="1:10">
      <c r="A33" s="1" t="s">
        <v>7874</v>
      </c>
      <c r="B33" s="1" t="s">
        <v>7816</v>
      </c>
      <c r="C33" s="1" t="s">
        <v>7301</v>
      </c>
      <c r="I33" s="1" t="s">
        <v>7875</v>
      </c>
      <c r="J33" s="1" t="s">
        <v>158</v>
      </c>
    </row>
    <row r="34" spans="1:10">
      <c r="A34" s="1" t="s">
        <v>7876</v>
      </c>
      <c r="B34" s="1" t="s">
        <v>7816</v>
      </c>
      <c r="C34" s="1" t="s">
        <v>7184</v>
      </c>
      <c r="I34" s="1" t="s">
        <v>7877</v>
      </c>
      <c r="J34" s="1" t="s">
        <v>154</v>
      </c>
    </row>
    <row r="35" spans="1:10">
      <c r="A35" s="1" t="s">
        <v>7878</v>
      </c>
      <c r="B35" s="1" t="s">
        <v>7816</v>
      </c>
      <c r="C35" s="1" t="s">
        <v>7186</v>
      </c>
      <c r="I35" s="1" t="s">
        <v>7879</v>
      </c>
      <c r="J35" s="1" t="s">
        <v>158</v>
      </c>
    </row>
  </sheetData>
  <pageMargins left="0.75" right="0.75" top="1" bottom="1" header="0.511805555555556" footer="0.511805555555556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22"/>
  <sheetViews>
    <sheetView topLeftCell="A49" workbookViewId="0">
      <selection activeCell="I80" sqref="I80"/>
    </sheetView>
  </sheetViews>
  <sheetFormatPr defaultColWidth="9" defaultRowHeight="14"/>
  <cols>
    <col min="1" max="1" width="11.5" customWidth="1"/>
    <col min="2" max="2" width="12.6363636363636" customWidth="1"/>
    <col min="3" max="3" width="45.2545454545455" customWidth="1"/>
    <col min="9" max="9" width="45.2545454545455" customWidth="1"/>
    <col min="10" max="10" width="37" customWidth="1"/>
  </cols>
  <sheetData>
    <row r="1" s="1" customFormat="1" spans="1:11">
      <c r="A1" s="1" t="s">
        <v>7880</v>
      </c>
      <c r="B1" s="1" t="s">
        <v>132</v>
      </c>
      <c r="C1" s="1" t="s">
        <v>133</v>
      </c>
      <c r="D1" s="1" t="s">
        <v>134</v>
      </c>
      <c r="E1" s="1" t="s">
        <v>135</v>
      </c>
      <c r="F1" s="1" t="s">
        <v>136</v>
      </c>
      <c r="G1" s="1" t="s">
        <v>137</v>
      </c>
      <c r="H1" s="1" t="s">
        <v>7881</v>
      </c>
      <c r="I1" s="1" t="s">
        <v>7882</v>
      </c>
      <c r="J1" s="1" t="s">
        <v>148</v>
      </c>
      <c r="K1" s="1" t="s">
        <v>152</v>
      </c>
    </row>
    <row r="2" s="1" customFormat="1" spans="1:10">
      <c r="A2" s="1" t="s">
        <v>7883</v>
      </c>
      <c r="B2" s="1" t="s">
        <v>17</v>
      </c>
      <c r="C2" s="1" t="str">
        <f t="shared" ref="C2:C65" si="0">IF(ISNUMBER(FIND(" ",I2)),RIGHT(I2,LEN(I2)-(FIND(" ",I2))),I2)</f>
        <v>1#环式刨片机</v>
      </c>
      <c r="D2" s="1" t="s">
        <v>154</v>
      </c>
      <c r="E2" s="1" t="s">
        <v>154</v>
      </c>
      <c r="F2" s="1">
        <v>0</v>
      </c>
      <c r="G2" s="1" t="s">
        <v>154</v>
      </c>
      <c r="H2" s="1">
        <v>131</v>
      </c>
      <c r="I2" s="17" t="s">
        <v>7459</v>
      </c>
      <c r="J2" s="1" t="str">
        <f t="shared" ref="J2:J65" si="1">IF(ISNUMBER(FIND(" ",I2)),LEFT(I2,FIND(" ",I2)),"")</f>
        <v>2415+P8-M1 </v>
      </c>
    </row>
    <row r="3" s="1" customFormat="1" spans="1:10">
      <c r="A3" s="1" t="s">
        <v>7884</v>
      </c>
      <c r="B3" s="1" t="s">
        <v>17</v>
      </c>
      <c r="C3" s="1" t="str">
        <f t="shared" si="0"/>
        <v>刨片机料仓1#出料螺旋A</v>
      </c>
      <c r="D3" s="1" t="s">
        <v>154</v>
      </c>
      <c r="E3" s="1" t="s">
        <v>154</v>
      </c>
      <c r="F3" s="1">
        <v>0</v>
      </c>
      <c r="G3" s="1" t="s">
        <v>154</v>
      </c>
      <c r="H3" s="1">
        <v>131</v>
      </c>
      <c r="I3" s="17" t="s">
        <v>7462</v>
      </c>
      <c r="J3" s="1" t="str">
        <f t="shared" si="1"/>
        <v>2412+P5-M1 </v>
      </c>
    </row>
    <row r="4" s="1" customFormat="1" spans="1:10">
      <c r="A4" s="1" t="s">
        <v>7885</v>
      </c>
      <c r="B4" s="1" t="s">
        <v>17</v>
      </c>
      <c r="C4" s="1" t="str">
        <f t="shared" si="0"/>
        <v>刨片机料仓1#出料螺旋B</v>
      </c>
      <c r="D4" s="1" t="s">
        <v>154</v>
      </c>
      <c r="E4" s="1" t="s">
        <v>154</v>
      </c>
      <c r="F4" s="1">
        <v>0</v>
      </c>
      <c r="G4" s="1" t="s">
        <v>154</v>
      </c>
      <c r="H4" s="1">
        <v>131</v>
      </c>
      <c r="I4" s="17" t="s">
        <v>7465</v>
      </c>
      <c r="J4" s="1" t="str">
        <f t="shared" si="1"/>
        <v>2412+P5-M2 </v>
      </c>
    </row>
    <row r="5" s="1" customFormat="1" spans="1:10">
      <c r="A5" s="1" t="s">
        <v>7886</v>
      </c>
      <c r="B5" s="1" t="s">
        <v>17</v>
      </c>
      <c r="C5" s="1" t="str">
        <f t="shared" si="0"/>
        <v>1#刨片机振动器</v>
      </c>
      <c r="D5" s="1" t="s">
        <v>154</v>
      </c>
      <c r="E5" s="1" t="s">
        <v>154</v>
      </c>
      <c r="F5" s="1">
        <v>0</v>
      </c>
      <c r="G5" s="1" t="s">
        <v>154</v>
      </c>
      <c r="H5" s="1">
        <v>131</v>
      </c>
      <c r="I5" s="17" t="s">
        <v>7474</v>
      </c>
      <c r="J5" s="1" t="str">
        <f t="shared" si="1"/>
        <v>2415+P6-M10 </v>
      </c>
    </row>
    <row r="6" s="1" customFormat="1" spans="1:10">
      <c r="A6" s="1" t="s">
        <v>7887</v>
      </c>
      <c r="B6" s="1" t="s">
        <v>17</v>
      </c>
      <c r="C6" s="1" t="str">
        <f t="shared" si="0"/>
        <v>1#刨片机油泵电机</v>
      </c>
      <c r="D6" s="1" t="s">
        <v>154</v>
      </c>
      <c r="E6" s="1" t="s">
        <v>154</v>
      </c>
      <c r="F6" s="1">
        <v>0</v>
      </c>
      <c r="G6" s="1" t="s">
        <v>154</v>
      </c>
      <c r="H6" s="1">
        <v>131</v>
      </c>
      <c r="I6" s="17" t="s">
        <v>7477</v>
      </c>
      <c r="J6" s="1" t="str">
        <f t="shared" si="1"/>
        <v>2415+P6-M11 </v>
      </c>
    </row>
    <row r="7" s="1" customFormat="1" spans="1:10">
      <c r="A7" s="1" t="s">
        <v>7888</v>
      </c>
      <c r="B7" s="1" t="s">
        <v>17</v>
      </c>
      <c r="C7" s="1" t="str">
        <f t="shared" si="0"/>
        <v>1#刨片机润滑系统电机</v>
      </c>
      <c r="D7" s="1" t="s">
        <v>154</v>
      </c>
      <c r="E7" s="1" t="s">
        <v>154</v>
      </c>
      <c r="F7" s="1">
        <v>0</v>
      </c>
      <c r="G7" s="1" t="s">
        <v>154</v>
      </c>
      <c r="H7" s="1">
        <v>131</v>
      </c>
      <c r="I7" s="17" t="s">
        <v>7479</v>
      </c>
      <c r="J7" s="1" t="str">
        <f t="shared" si="1"/>
        <v>2415+P6-M12 </v>
      </c>
    </row>
    <row r="8" s="1" customFormat="1" spans="1:10">
      <c r="A8" s="1" t="s">
        <v>7889</v>
      </c>
      <c r="B8" s="1" t="s">
        <v>17</v>
      </c>
      <c r="C8" s="1" t="str">
        <f t="shared" si="0"/>
        <v>1#刨片机重物分离电机</v>
      </c>
      <c r="D8" s="1" t="s">
        <v>154</v>
      </c>
      <c r="E8" s="1" t="s">
        <v>154</v>
      </c>
      <c r="F8" s="1">
        <v>0</v>
      </c>
      <c r="G8" s="1" t="s">
        <v>154</v>
      </c>
      <c r="H8" s="1">
        <v>131</v>
      </c>
      <c r="I8" s="17" t="s">
        <v>7481</v>
      </c>
      <c r="J8" s="1" t="str">
        <f t="shared" si="1"/>
        <v>2415+P6-M13 </v>
      </c>
    </row>
    <row r="9" s="1" customFormat="1" spans="1:10">
      <c r="A9" s="1" t="s">
        <v>7890</v>
      </c>
      <c r="B9" s="1" t="s">
        <v>17</v>
      </c>
      <c r="C9" s="1" t="str">
        <f t="shared" si="0"/>
        <v>1#刨片机磁选电机</v>
      </c>
      <c r="D9" s="1" t="s">
        <v>154</v>
      </c>
      <c r="E9" s="1" t="s">
        <v>154</v>
      </c>
      <c r="F9" s="1">
        <v>0</v>
      </c>
      <c r="G9" s="1" t="s">
        <v>154</v>
      </c>
      <c r="H9" s="1">
        <v>131</v>
      </c>
      <c r="I9" s="17" t="s">
        <v>7482</v>
      </c>
      <c r="J9" s="1" t="str">
        <f t="shared" si="1"/>
        <v>2415+P6-M14 </v>
      </c>
    </row>
    <row r="10" s="1" customFormat="1" spans="1:10">
      <c r="A10" s="1" t="s">
        <v>7891</v>
      </c>
      <c r="B10" s="1" t="s">
        <v>17</v>
      </c>
      <c r="C10" s="1" t="str">
        <f t="shared" si="0"/>
        <v>1#刨片机分料电机</v>
      </c>
      <c r="D10" s="1" t="s">
        <v>154</v>
      </c>
      <c r="E10" s="1" t="s">
        <v>154</v>
      </c>
      <c r="F10" s="1">
        <v>0</v>
      </c>
      <c r="G10" s="1" t="s">
        <v>154</v>
      </c>
      <c r="H10" s="1">
        <v>131</v>
      </c>
      <c r="I10" s="17" t="s">
        <v>7483</v>
      </c>
      <c r="J10" s="1" t="str">
        <f t="shared" si="1"/>
        <v>2415+P6-M5 </v>
      </c>
    </row>
    <row r="11" s="1" customFormat="1" spans="1:10">
      <c r="A11" s="1" t="s">
        <v>7892</v>
      </c>
      <c r="B11" s="1" t="s">
        <v>17</v>
      </c>
      <c r="C11" s="1" t="str">
        <f t="shared" si="0"/>
        <v>1#刨片机润滑油冷却风扇</v>
      </c>
      <c r="D11" s="1" t="s">
        <v>154</v>
      </c>
      <c r="E11" s="1" t="s">
        <v>154</v>
      </c>
      <c r="F11" s="1">
        <v>0</v>
      </c>
      <c r="G11" s="1" t="s">
        <v>154</v>
      </c>
      <c r="H11" s="1">
        <v>131</v>
      </c>
      <c r="I11" s="17" t="s">
        <v>7484</v>
      </c>
      <c r="J11" s="1" t="str">
        <f t="shared" si="1"/>
        <v>2415+P6-M15 </v>
      </c>
    </row>
    <row r="12" s="1" customFormat="1" spans="1:10">
      <c r="A12" s="1" t="s">
        <v>7893</v>
      </c>
      <c r="B12" s="1" t="s">
        <v>17</v>
      </c>
      <c r="C12" s="1" t="str">
        <f t="shared" si="0"/>
        <v>1#刨片机润滑油加热器</v>
      </c>
      <c r="D12" s="1" t="s">
        <v>154</v>
      </c>
      <c r="E12" s="1" t="s">
        <v>154</v>
      </c>
      <c r="F12" s="1">
        <v>0</v>
      </c>
      <c r="G12" s="1" t="s">
        <v>154</v>
      </c>
      <c r="H12" s="1">
        <v>131</v>
      </c>
      <c r="I12" s="17" t="s">
        <v>7485</v>
      </c>
      <c r="J12" s="1" t="str">
        <f t="shared" si="1"/>
        <v>2415+P6-FH1 </v>
      </c>
    </row>
    <row r="13" s="1" customFormat="1" spans="1:10">
      <c r="A13" s="1" t="s">
        <v>7894</v>
      </c>
      <c r="B13" s="1" t="s">
        <v>17</v>
      </c>
      <c r="C13" s="1" t="str">
        <f t="shared" si="0"/>
        <v>1#刨片进料仓进料皮带分料器</v>
      </c>
      <c r="D13" s="1" t="s">
        <v>154</v>
      </c>
      <c r="E13" s="1" t="s">
        <v>154</v>
      </c>
      <c r="F13" s="1">
        <v>0</v>
      </c>
      <c r="G13" s="1" t="s">
        <v>154</v>
      </c>
      <c r="H13" s="1">
        <v>131</v>
      </c>
      <c r="I13" s="17" t="s">
        <v>7468</v>
      </c>
      <c r="J13" s="1" t="str">
        <f t="shared" si="1"/>
        <v>2147+P5-M11 </v>
      </c>
    </row>
    <row r="14" s="1" customFormat="1" spans="1:12">
      <c r="A14" s="1" t="s">
        <v>7895</v>
      </c>
      <c r="B14" s="1" t="s">
        <v>17</v>
      </c>
      <c r="C14" s="1" t="str">
        <f t="shared" si="0"/>
        <v>1#刨片机润滑站压力</v>
      </c>
      <c r="D14" s="1" t="s">
        <v>154</v>
      </c>
      <c r="E14" s="1" t="s">
        <v>154</v>
      </c>
      <c r="F14" s="1">
        <v>0</v>
      </c>
      <c r="G14" s="1" t="s">
        <v>154</v>
      </c>
      <c r="H14" s="1">
        <v>131</v>
      </c>
      <c r="I14" s="1" t="s">
        <v>7488</v>
      </c>
      <c r="J14" s="1" t="str">
        <f t="shared" si="1"/>
        <v/>
      </c>
      <c r="L14" s="1">
        <f>LEN(I13)</f>
        <v>26</v>
      </c>
    </row>
    <row r="15" s="1" customFormat="1" spans="1:10">
      <c r="A15" s="1" t="s">
        <v>7896</v>
      </c>
      <c r="B15" s="1" t="s">
        <v>17</v>
      </c>
      <c r="C15" s="1" t="str">
        <f t="shared" si="0"/>
        <v>1#刨片机润滑站1#过滤器压差传感器</v>
      </c>
      <c r="D15" s="1" t="s">
        <v>154</v>
      </c>
      <c r="E15" s="1" t="s">
        <v>154</v>
      </c>
      <c r="F15" s="1">
        <v>0</v>
      </c>
      <c r="G15" s="1" t="s">
        <v>154</v>
      </c>
      <c r="H15" s="1">
        <v>131</v>
      </c>
      <c r="I15" s="1" t="s">
        <v>7490</v>
      </c>
      <c r="J15" s="1" t="str">
        <f t="shared" si="1"/>
        <v/>
      </c>
    </row>
    <row r="16" s="1" customFormat="1" spans="1:10">
      <c r="A16" s="1" t="s">
        <v>7897</v>
      </c>
      <c r="B16" s="1" t="s">
        <v>17</v>
      </c>
      <c r="C16" s="1" t="str">
        <f t="shared" si="0"/>
        <v>1#刨片机润滑站2#过滤器压差传感器</v>
      </c>
      <c r="D16" s="1" t="s">
        <v>154</v>
      </c>
      <c r="E16" s="1" t="s">
        <v>154</v>
      </c>
      <c r="F16" s="1">
        <v>0</v>
      </c>
      <c r="G16" s="1" t="s">
        <v>154</v>
      </c>
      <c r="H16" s="1">
        <v>131</v>
      </c>
      <c r="I16" s="1" t="s">
        <v>7492</v>
      </c>
      <c r="J16" s="1" t="str">
        <f t="shared" si="1"/>
        <v/>
      </c>
    </row>
    <row r="17" s="1" customFormat="1" spans="1:10">
      <c r="A17" s="1" t="s">
        <v>7898</v>
      </c>
      <c r="B17" s="1" t="s">
        <v>17</v>
      </c>
      <c r="C17" s="1" t="str">
        <f t="shared" si="0"/>
        <v>1#刨片机振动传感器</v>
      </c>
      <c r="D17" s="1" t="s">
        <v>154</v>
      </c>
      <c r="E17" s="1" t="s">
        <v>154</v>
      </c>
      <c r="F17" s="1">
        <v>0</v>
      </c>
      <c r="G17" s="1" t="s">
        <v>154</v>
      </c>
      <c r="H17" s="1">
        <v>131</v>
      </c>
      <c r="I17" s="1" t="s">
        <v>7494</v>
      </c>
      <c r="J17" s="1" t="str">
        <f t="shared" si="1"/>
        <v/>
      </c>
    </row>
    <row r="18" s="1" customFormat="1" spans="1:10">
      <c r="A18" s="1" t="s">
        <v>7899</v>
      </c>
      <c r="B18" s="1" t="s">
        <v>17</v>
      </c>
      <c r="C18" s="1" t="str">
        <f t="shared" si="0"/>
        <v>1#刨片机润滑站温度</v>
      </c>
      <c r="D18" s="1" t="s">
        <v>154</v>
      </c>
      <c r="E18" s="1" t="s">
        <v>154</v>
      </c>
      <c r="F18" s="1">
        <v>0</v>
      </c>
      <c r="G18" s="1" t="s">
        <v>154</v>
      </c>
      <c r="H18" s="1">
        <v>131</v>
      </c>
      <c r="I18" s="1" t="s">
        <v>7496</v>
      </c>
      <c r="J18" s="1" t="str">
        <f t="shared" si="1"/>
        <v/>
      </c>
    </row>
    <row r="19" s="1" customFormat="1" spans="1:10">
      <c r="A19" s="1" t="s">
        <v>7900</v>
      </c>
      <c r="B19" s="1" t="s">
        <v>17</v>
      </c>
      <c r="C19" s="1" t="str">
        <f t="shared" si="0"/>
        <v>1#刨片机主机轴承温度传感器1#</v>
      </c>
      <c r="D19" s="1" t="s">
        <v>154</v>
      </c>
      <c r="E19" s="1" t="s">
        <v>154</v>
      </c>
      <c r="F19" s="1">
        <v>0</v>
      </c>
      <c r="G19" s="1" t="s">
        <v>154</v>
      </c>
      <c r="H19" s="1">
        <v>131</v>
      </c>
      <c r="I19" s="1" t="s">
        <v>7498</v>
      </c>
      <c r="J19" s="1" t="str">
        <f t="shared" si="1"/>
        <v/>
      </c>
    </row>
    <row r="20" s="1" customFormat="1" spans="1:10">
      <c r="A20" s="1" t="s">
        <v>7901</v>
      </c>
      <c r="B20" s="1" t="s">
        <v>17</v>
      </c>
      <c r="C20" s="1" t="str">
        <f t="shared" si="0"/>
        <v>1#刨片机主机轴承温度传感器2#</v>
      </c>
      <c r="D20" s="1" t="s">
        <v>154</v>
      </c>
      <c r="E20" s="1" t="s">
        <v>154</v>
      </c>
      <c r="F20" s="1">
        <v>0</v>
      </c>
      <c r="G20" s="1" t="s">
        <v>154</v>
      </c>
      <c r="H20" s="1">
        <v>131</v>
      </c>
      <c r="I20" s="1" t="s">
        <v>7500</v>
      </c>
      <c r="J20" s="1" t="str">
        <f t="shared" si="1"/>
        <v/>
      </c>
    </row>
    <row r="21" s="1" customFormat="1" spans="1:10">
      <c r="A21" s="1" t="s">
        <v>7902</v>
      </c>
      <c r="B21" s="1" t="s">
        <v>17</v>
      </c>
      <c r="C21" s="1" t="str">
        <f t="shared" si="0"/>
        <v>1#刨片机主电机轴承温度传感器</v>
      </c>
      <c r="D21" s="1" t="s">
        <v>154</v>
      </c>
      <c r="E21" s="1" t="s">
        <v>154</v>
      </c>
      <c r="F21" s="1">
        <v>0</v>
      </c>
      <c r="G21" s="1" t="s">
        <v>154</v>
      </c>
      <c r="H21" s="1">
        <v>131</v>
      </c>
      <c r="I21" s="1" t="s">
        <v>7502</v>
      </c>
      <c r="J21" s="1" t="str">
        <f t="shared" si="1"/>
        <v/>
      </c>
    </row>
    <row r="22" s="1" customFormat="1" spans="1:10">
      <c r="A22" s="1" t="s">
        <v>7903</v>
      </c>
      <c r="B22" s="1" t="s">
        <v>17</v>
      </c>
      <c r="C22" s="1" t="str">
        <f t="shared" si="0"/>
        <v>1#刨片机刀环电磁阀(刀环缩回与顶出)</v>
      </c>
      <c r="D22" s="1" t="s">
        <v>154</v>
      </c>
      <c r="E22" s="1" t="s">
        <v>154</v>
      </c>
      <c r="F22" s="1">
        <v>0</v>
      </c>
      <c r="G22" s="1" t="s">
        <v>154</v>
      </c>
      <c r="H22" s="1">
        <v>131</v>
      </c>
      <c r="I22" s="1" t="s">
        <v>7503</v>
      </c>
      <c r="J22" s="1" t="str">
        <f t="shared" si="1"/>
        <v/>
      </c>
    </row>
    <row r="23" s="1" customFormat="1" spans="1:10">
      <c r="A23" s="1" t="s">
        <v>7904</v>
      </c>
      <c r="B23" s="1" t="s">
        <v>17</v>
      </c>
      <c r="C23" s="1" t="str">
        <f t="shared" si="0"/>
        <v>1#刨片机刹车电磁阀</v>
      </c>
      <c r="D23" s="1" t="s">
        <v>154</v>
      </c>
      <c r="E23" s="1" t="s">
        <v>154</v>
      </c>
      <c r="F23" s="1">
        <v>0</v>
      </c>
      <c r="G23" s="1" t="s">
        <v>154</v>
      </c>
      <c r="H23" s="1">
        <v>131</v>
      </c>
      <c r="I23" s="1" t="s">
        <v>7505</v>
      </c>
      <c r="J23" s="1" t="str">
        <f t="shared" si="1"/>
        <v/>
      </c>
    </row>
    <row r="24" s="1" customFormat="1" spans="1:10">
      <c r="A24" s="1" t="s">
        <v>7905</v>
      </c>
      <c r="B24" s="1" t="s">
        <v>17</v>
      </c>
      <c r="C24" s="1" t="str">
        <f t="shared" si="0"/>
        <v>1#刨片机电磁门锁电磁阀</v>
      </c>
      <c r="D24" s="1" t="s">
        <v>154</v>
      </c>
      <c r="E24" s="1" t="s">
        <v>154</v>
      </c>
      <c r="F24" s="1">
        <v>0</v>
      </c>
      <c r="G24" s="1" t="s">
        <v>154</v>
      </c>
      <c r="H24" s="1">
        <v>131</v>
      </c>
      <c r="I24" s="1" t="s">
        <v>7507</v>
      </c>
      <c r="J24" s="1" t="str">
        <f t="shared" si="1"/>
        <v/>
      </c>
    </row>
    <row r="25" s="1" customFormat="1" spans="1:10">
      <c r="A25" s="1" t="s">
        <v>7906</v>
      </c>
      <c r="B25" s="1" t="s">
        <v>17</v>
      </c>
      <c r="C25" s="1" t="str">
        <f t="shared" si="0"/>
        <v>1#刨片机油缸锁</v>
      </c>
      <c r="D25" s="1" t="s">
        <v>154</v>
      </c>
      <c r="E25" s="1" t="s">
        <v>154</v>
      </c>
      <c r="F25" s="1">
        <v>0</v>
      </c>
      <c r="G25" s="1" t="s">
        <v>154</v>
      </c>
      <c r="H25" s="1">
        <v>131</v>
      </c>
      <c r="I25" s="1" t="s">
        <v>7509</v>
      </c>
      <c r="J25" s="1" t="str">
        <f t="shared" si="1"/>
        <v/>
      </c>
    </row>
    <row r="26" s="1" customFormat="1" spans="1:10">
      <c r="A26" s="1" t="s">
        <v>7907</v>
      </c>
      <c r="B26" s="1" t="s">
        <v>125</v>
      </c>
      <c r="C26" s="1" t="str">
        <f t="shared" si="0"/>
        <v>2#环式刨片机</v>
      </c>
      <c r="D26" s="1" t="s">
        <v>154</v>
      </c>
      <c r="E26" s="1" t="s">
        <v>154</v>
      </c>
      <c r="F26" s="1">
        <v>0</v>
      </c>
      <c r="G26" s="1" t="s">
        <v>154</v>
      </c>
      <c r="H26" s="1">
        <v>131</v>
      </c>
      <c r="I26" s="17" t="s">
        <v>7510</v>
      </c>
      <c r="J26" s="1" t="str">
        <f t="shared" si="1"/>
        <v>2425+P9-M1 </v>
      </c>
    </row>
    <row r="27" s="1" customFormat="1" spans="1:10">
      <c r="A27" s="1" t="s">
        <v>7908</v>
      </c>
      <c r="B27" s="1" t="s">
        <v>125</v>
      </c>
      <c r="C27" s="1" t="str">
        <f t="shared" si="0"/>
        <v>刨片机料仓2#出料螺旋A</v>
      </c>
      <c r="D27" s="1" t="s">
        <v>154</v>
      </c>
      <c r="E27" s="1" t="s">
        <v>154</v>
      </c>
      <c r="F27" s="1">
        <v>0</v>
      </c>
      <c r="G27" s="1" t="s">
        <v>154</v>
      </c>
      <c r="H27" s="1">
        <v>131</v>
      </c>
      <c r="I27" s="17" t="s">
        <v>7511</v>
      </c>
      <c r="J27" s="1" t="str">
        <f t="shared" si="1"/>
        <v>2422+P5-M3 </v>
      </c>
    </row>
    <row r="28" s="1" customFormat="1" spans="1:10">
      <c r="A28" s="1" t="s">
        <v>7909</v>
      </c>
      <c r="B28" s="1" t="s">
        <v>125</v>
      </c>
      <c r="C28" s="1" t="str">
        <f t="shared" si="0"/>
        <v>刨片机料仓2#出料螺旋B</v>
      </c>
      <c r="D28" s="1" t="s">
        <v>154</v>
      </c>
      <c r="E28" s="1" t="s">
        <v>154</v>
      </c>
      <c r="F28" s="1">
        <v>0</v>
      </c>
      <c r="G28" s="1" t="s">
        <v>154</v>
      </c>
      <c r="H28" s="1">
        <v>131</v>
      </c>
      <c r="I28" s="17" t="s">
        <v>7512</v>
      </c>
      <c r="J28" s="1" t="str">
        <f t="shared" si="1"/>
        <v>2422+P5-M4 </v>
      </c>
    </row>
    <row r="29" s="1" customFormat="1" spans="1:10">
      <c r="A29" s="1" t="s">
        <v>7910</v>
      </c>
      <c r="B29" s="1" t="s">
        <v>125</v>
      </c>
      <c r="C29" s="1" t="str">
        <f t="shared" si="0"/>
        <v>2#刨片机振荡器</v>
      </c>
      <c r="D29" s="1" t="s">
        <v>154</v>
      </c>
      <c r="E29" s="1" t="s">
        <v>154</v>
      </c>
      <c r="F29" s="1">
        <v>0</v>
      </c>
      <c r="G29" s="1" t="s">
        <v>154</v>
      </c>
      <c r="H29" s="1">
        <v>131</v>
      </c>
      <c r="I29" s="17" t="s">
        <v>7514</v>
      </c>
      <c r="J29" s="1" t="str">
        <f t="shared" si="1"/>
        <v>2425+P6-M16 </v>
      </c>
    </row>
    <row r="30" s="1" customFormat="1" spans="1:10">
      <c r="A30" s="1" t="s">
        <v>7911</v>
      </c>
      <c r="B30" s="1" t="s">
        <v>125</v>
      </c>
      <c r="C30" s="1" t="str">
        <f t="shared" si="0"/>
        <v>2#刨片机油泵电机</v>
      </c>
      <c r="D30" s="1" t="s">
        <v>154</v>
      </c>
      <c r="E30" s="1" t="s">
        <v>154</v>
      </c>
      <c r="F30" s="1">
        <v>0</v>
      </c>
      <c r="G30" s="1" t="s">
        <v>154</v>
      </c>
      <c r="H30" s="1">
        <v>131</v>
      </c>
      <c r="I30" s="17" t="s">
        <v>7515</v>
      </c>
      <c r="J30" s="1" t="str">
        <f t="shared" si="1"/>
        <v>2425+P6-M17 </v>
      </c>
    </row>
    <row r="31" s="1" customFormat="1" spans="1:10">
      <c r="A31" s="1" t="s">
        <v>7912</v>
      </c>
      <c r="B31" s="1" t="s">
        <v>125</v>
      </c>
      <c r="C31" s="1" t="str">
        <f t="shared" si="0"/>
        <v>2#刨片机润滑系统电机</v>
      </c>
      <c r="D31" s="1" t="s">
        <v>154</v>
      </c>
      <c r="E31" s="1" t="s">
        <v>154</v>
      </c>
      <c r="F31" s="1">
        <v>0</v>
      </c>
      <c r="G31" s="1" t="s">
        <v>154</v>
      </c>
      <c r="H31" s="1">
        <v>131</v>
      </c>
      <c r="I31" s="17" t="s">
        <v>7516</v>
      </c>
      <c r="J31" s="1" t="str">
        <f t="shared" si="1"/>
        <v>2425+P6-M18 </v>
      </c>
    </row>
    <row r="32" s="1" customFormat="1" spans="1:10">
      <c r="A32" s="1" t="s">
        <v>7913</v>
      </c>
      <c r="B32" s="1" t="s">
        <v>125</v>
      </c>
      <c r="C32" s="1" t="str">
        <f t="shared" si="0"/>
        <v>2#刨片机重物分离电机</v>
      </c>
      <c r="D32" s="1" t="s">
        <v>154</v>
      </c>
      <c r="E32" s="1" t="s">
        <v>154</v>
      </c>
      <c r="F32" s="1">
        <v>0</v>
      </c>
      <c r="G32" s="1" t="s">
        <v>154</v>
      </c>
      <c r="H32" s="1">
        <v>131</v>
      </c>
      <c r="I32" s="17" t="s">
        <v>7517</v>
      </c>
      <c r="J32" s="1" t="str">
        <f t="shared" si="1"/>
        <v>2425+P4-M4 </v>
      </c>
    </row>
    <row r="33" s="1" customFormat="1" spans="1:10">
      <c r="A33" s="1" t="s">
        <v>7914</v>
      </c>
      <c r="B33" s="1" t="s">
        <v>125</v>
      </c>
      <c r="C33" s="1" t="str">
        <f t="shared" si="0"/>
        <v>2#刨片机磁选电机</v>
      </c>
      <c r="D33" s="1" t="s">
        <v>154</v>
      </c>
      <c r="E33" s="1" t="s">
        <v>154</v>
      </c>
      <c r="F33" s="1">
        <v>0</v>
      </c>
      <c r="G33" s="1" t="s">
        <v>154</v>
      </c>
      <c r="H33" s="1">
        <v>131</v>
      </c>
      <c r="I33" s="17" t="s">
        <v>7518</v>
      </c>
      <c r="J33" s="1" t="str">
        <f t="shared" si="1"/>
        <v>2425+P4-M5 </v>
      </c>
    </row>
    <row r="34" s="1" customFormat="1" spans="1:10">
      <c r="A34" s="1" t="s">
        <v>7915</v>
      </c>
      <c r="B34" s="1" t="s">
        <v>125</v>
      </c>
      <c r="C34" s="1" t="str">
        <f t="shared" si="0"/>
        <v>2#刨片机分料电机</v>
      </c>
      <c r="D34" s="1" t="s">
        <v>154</v>
      </c>
      <c r="E34" s="1" t="s">
        <v>154</v>
      </c>
      <c r="F34" s="1">
        <v>0</v>
      </c>
      <c r="G34" s="1" t="s">
        <v>154</v>
      </c>
      <c r="H34" s="1">
        <v>131</v>
      </c>
      <c r="I34" s="17" t="s">
        <v>7519</v>
      </c>
      <c r="J34" s="1" t="str">
        <f t="shared" si="1"/>
        <v>2425+P6-M6 </v>
      </c>
    </row>
    <row r="35" s="1" customFormat="1" spans="1:10">
      <c r="A35" s="1" t="s">
        <v>7916</v>
      </c>
      <c r="B35" s="1" t="s">
        <v>125</v>
      </c>
      <c r="C35" s="1" t="str">
        <f t="shared" si="0"/>
        <v>2#刨片机润滑油冷却风扇</v>
      </c>
      <c r="D35" s="1" t="s">
        <v>154</v>
      </c>
      <c r="E35" s="1" t="s">
        <v>154</v>
      </c>
      <c r="F35" s="1">
        <v>0</v>
      </c>
      <c r="G35" s="1" t="s">
        <v>154</v>
      </c>
      <c r="H35" s="1">
        <v>131</v>
      </c>
      <c r="I35" s="17" t="s">
        <v>7520</v>
      </c>
      <c r="J35" s="1" t="str">
        <f t="shared" si="1"/>
        <v>2425+P4-M6 </v>
      </c>
    </row>
    <row r="36" s="1" customFormat="1" spans="1:10">
      <c r="A36" s="1" t="s">
        <v>7917</v>
      </c>
      <c r="B36" s="1" t="s">
        <v>125</v>
      </c>
      <c r="C36" s="1" t="str">
        <f t="shared" si="0"/>
        <v>2#刨片机润滑油加热器</v>
      </c>
      <c r="D36" s="1" t="s">
        <v>154</v>
      </c>
      <c r="E36" s="1" t="s">
        <v>154</v>
      </c>
      <c r="F36" s="1">
        <v>0</v>
      </c>
      <c r="G36" s="1" t="s">
        <v>154</v>
      </c>
      <c r="H36" s="1">
        <v>131</v>
      </c>
      <c r="I36" s="17" t="s">
        <v>7521</v>
      </c>
      <c r="J36" s="1" t="str">
        <f t="shared" si="1"/>
        <v>2425+P4-FH1 </v>
      </c>
    </row>
    <row r="37" s="1" customFormat="1" spans="1:10">
      <c r="A37" s="1" t="s">
        <v>7918</v>
      </c>
      <c r="B37" s="1" t="s">
        <v>125</v>
      </c>
      <c r="C37" s="1" t="str">
        <f t="shared" si="0"/>
        <v>刨片进料仓2#进料皮带分料器</v>
      </c>
      <c r="D37" s="1" t="s">
        <v>154</v>
      </c>
      <c r="E37" s="1" t="s">
        <v>154</v>
      </c>
      <c r="F37" s="1">
        <v>0</v>
      </c>
      <c r="G37" s="1" t="s">
        <v>154</v>
      </c>
      <c r="H37" s="1">
        <v>131</v>
      </c>
      <c r="I37" s="17" t="s">
        <v>7513</v>
      </c>
      <c r="J37" s="1" t="str">
        <f t="shared" si="1"/>
        <v>2147+P5-M12 </v>
      </c>
    </row>
    <row r="38" s="1" customFormat="1" spans="1:10">
      <c r="A38" s="1" t="s">
        <v>7919</v>
      </c>
      <c r="B38" s="1" t="s">
        <v>125</v>
      </c>
      <c r="C38" s="1" t="str">
        <f t="shared" si="0"/>
        <v>2#刨片机润滑站压力</v>
      </c>
      <c r="D38" s="1" t="s">
        <v>154</v>
      </c>
      <c r="E38" s="1" t="s">
        <v>154</v>
      </c>
      <c r="F38" s="1">
        <v>0</v>
      </c>
      <c r="G38" s="1" t="s">
        <v>154</v>
      </c>
      <c r="H38" s="1">
        <v>131</v>
      </c>
      <c r="I38" s="1" t="s">
        <v>7522</v>
      </c>
      <c r="J38" s="1" t="str">
        <f t="shared" si="1"/>
        <v/>
      </c>
    </row>
    <row r="39" s="1" customFormat="1" spans="1:10">
      <c r="A39" s="1" t="s">
        <v>7920</v>
      </c>
      <c r="B39" s="1" t="s">
        <v>125</v>
      </c>
      <c r="C39" s="1" t="str">
        <f t="shared" si="0"/>
        <v>2#刨片机润滑站1#过滤器压差传感器</v>
      </c>
      <c r="D39" s="1" t="s">
        <v>154</v>
      </c>
      <c r="E39" s="1" t="s">
        <v>154</v>
      </c>
      <c r="F39" s="1">
        <v>0</v>
      </c>
      <c r="G39" s="1" t="s">
        <v>154</v>
      </c>
      <c r="H39" s="1">
        <v>131</v>
      </c>
      <c r="I39" s="1" t="s">
        <v>7523</v>
      </c>
      <c r="J39" s="1" t="str">
        <f t="shared" si="1"/>
        <v/>
      </c>
    </row>
    <row r="40" s="1" customFormat="1" spans="1:10">
      <c r="A40" s="1" t="s">
        <v>7921</v>
      </c>
      <c r="B40" s="1" t="s">
        <v>125</v>
      </c>
      <c r="C40" s="1" t="str">
        <f t="shared" si="0"/>
        <v>2#刨片机润滑站2#过滤器压差传感器</v>
      </c>
      <c r="D40" s="1" t="s">
        <v>154</v>
      </c>
      <c r="E40" s="1" t="s">
        <v>154</v>
      </c>
      <c r="F40" s="1">
        <v>0</v>
      </c>
      <c r="G40" s="1" t="s">
        <v>154</v>
      </c>
      <c r="H40" s="1">
        <v>131</v>
      </c>
      <c r="I40" s="1" t="s">
        <v>7524</v>
      </c>
      <c r="J40" s="1" t="str">
        <f t="shared" si="1"/>
        <v/>
      </c>
    </row>
    <row r="41" s="1" customFormat="1" spans="1:10">
      <c r="A41" s="1" t="s">
        <v>7922</v>
      </c>
      <c r="B41" s="1" t="s">
        <v>125</v>
      </c>
      <c r="C41" s="1" t="str">
        <f t="shared" si="0"/>
        <v>2#刨片机振动传感器</v>
      </c>
      <c r="D41" s="1" t="s">
        <v>154</v>
      </c>
      <c r="E41" s="1" t="s">
        <v>154</v>
      </c>
      <c r="F41" s="1">
        <v>0</v>
      </c>
      <c r="G41" s="1" t="s">
        <v>154</v>
      </c>
      <c r="H41" s="1">
        <v>131</v>
      </c>
      <c r="I41" s="1" t="s">
        <v>7525</v>
      </c>
      <c r="J41" s="1" t="str">
        <f t="shared" si="1"/>
        <v/>
      </c>
    </row>
    <row r="42" s="1" customFormat="1" spans="1:10">
      <c r="A42" s="1" t="s">
        <v>7923</v>
      </c>
      <c r="B42" s="1" t="s">
        <v>125</v>
      </c>
      <c r="C42" s="1" t="str">
        <f t="shared" si="0"/>
        <v>2#刨片机润滑站温度</v>
      </c>
      <c r="D42" s="1" t="s">
        <v>154</v>
      </c>
      <c r="E42" s="1" t="s">
        <v>154</v>
      </c>
      <c r="F42" s="1">
        <v>0</v>
      </c>
      <c r="G42" s="1" t="s">
        <v>154</v>
      </c>
      <c r="H42" s="1">
        <v>131</v>
      </c>
      <c r="I42" s="1" t="s">
        <v>7526</v>
      </c>
      <c r="J42" s="1" t="str">
        <f t="shared" si="1"/>
        <v/>
      </c>
    </row>
    <row r="43" s="1" customFormat="1" spans="1:10">
      <c r="A43" s="1" t="s">
        <v>7924</v>
      </c>
      <c r="B43" s="1" t="s">
        <v>125</v>
      </c>
      <c r="C43" s="1" t="str">
        <f t="shared" si="0"/>
        <v>2#刨片机主机轴承温度传感器1#</v>
      </c>
      <c r="D43" s="1" t="s">
        <v>154</v>
      </c>
      <c r="E43" s="1" t="s">
        <v>154</v>
      </c>
      <c r="F43" s="1">
        <v>0</v>
      </c>
      <c r="G43" s="1" t="s">
        <v>154</v>
      </c>
      <c r="H43" s="1">
        <v>131</v>
      </c>
      <c r="I43" s="1" t="s">
        <v>7527</v>
      </c>
      <c r="J43" s="1" t="str">
        <f t="shared" si="1"/>
        <v/>
      </c>
    </row>
    <row r="44" s="1" customFormat="1" spans="1:10">
      <c r="A44" s="1" t="s">
        <v>7925</v>
      </c>
      <c r="B44" s="1" t="s">
        <v>125</v>
      </c>
      <c r="C44" s="1" t="str">
        <f t="shared" si="0"/>
        <v>2#刨片机主机轴承温度传感器2#</v>
      </c>
      <c r="D44" s="1" t="s">
        <v>154</v>
      </c>
      <c r="E44" s="1" t="s">
        <v>154</v>
      </c>
      <c r="F44" s="1">
        <v>0</v>
      </c>
      <c r="G44" s="1" t="s">
        <v>154</v>
      </c>
      <c r="H44" s="1">
        <v>131</v>
      </c>
      <c r="I44" s="1" t="s">
        <v>7528</v>
      </c>
      <c r="J44" s="1" t="str">
        <f t="shared" si="1"/>
        <v/>
      </c>
    </row>
    <row r="45" s="1" customFormat="1" spans="1:10">
      <c r="A45" s="1" t="s">
        <v>7926</v>
      </c>
      <c r="B45" s="1" t="s">
        <v>125</v>
      </c>
      <c r="C45" s="1" t="str">
        <f t="shared" si="0"/>
        <v>2#刨片机主电机轴承温度传感器</v>
      </c>
      <c r="D45" s="1" t="s">
        <v>154</v>
      </c>
      <c r="E45" s="1" t="s">
        <v>154</v>
      </c>
      <c r="F45" s="1">
        <v>0</v>
      </c>
      <c r="G45" s="1" t="s">
        <v>154</v>
      </c>
      <c r="H45" s="1">
        <v>131</v>
      </c>
      <c r="I45" s="1" t="s">
        <v>7529</v>
      </c>
      <c r="J45" s="1" t="str">
        <f t="shared" si="1"/>
        <v/>
      </c>
    </row>
    <row r="46" s="1" customFormat="1" spans="1:10">
      <c r="A46" s="1" t="s">
        <v>7927</v>
      </c>
      <c r="B46" s="1" t="s">
        <v>125</v>
      </c>
      <c r="C46" s="1" t="str">
        <f t="shared" si="0"/>
        <v>2#刨片机刀环电磁阀(刀环缩回与顶出)</v>
      </c>
      <c r="D46" s="1" t="s">
        <v>154</v>
      </c>
      <c r="E46" s="1" t="s">
        <v>154</v>
      </c>
      <c r="F46" s="1">
        <v>0</v>
      </c>
      <c r="G46" s="1" t="s">
        <v>154</v>
      </c>
      <c r="H46" s="1">
        <v>131</v>
      </c>
      <c r="I46" s="1" t="s">
        <v>7530</v>
      </c>
      <c r="J46" s="1" t="str">
        <f t="shared" si="1"/>
        <v/>
      </c>
    </row>
    <row r="47" s="1" customFormat="1" spans="1:10">
      <c r="A47" s="1" t="s">
        <v>7928</v>
      </c>
      <c r="B47" s="1" t="s">
        <v>125</v>
      </c>
      <c r="C47" s="1" t="str">
        <f t="shared" si="0"/>
        <v>2#刨片机刹车电磁阀</v>
      </c>
      <c r="D47" s="1" t="s">
        <v>154</v>
      </c>
      <c r="E47" s="1" t="s">
        <v>154</v>
      </c>
      <c r="F47" s="1">
        <v>0</v>
      </c>
      <c r="G47" s="1" t="s">
        <v>154</v>
      </c>
      <c r="H47" s="1">
        <v>131</v>
      </c>
      <c r="I47" s="1" t="s">
        <v>7531</v>
      </c>
      <c r="J47" s="1" t="str">
        <f t="shared" si="1"/>
        <v/>
      </c>
    </row>
    <row r="48" s="1" customFormat="1" spans="1:10">
      <c r="A48" s="1" t="s">
        <v>7929</v>
      </c>
      <c r="B48" s="1" t="s">
        <v>125</v>
      </c>
      <c r="C48" s="1" t="str">
        <f t="shared" si="0"/>
        <v>2#刨片机电磁门锁电磁阀</v>
      </c>
      <c r="D48" s="1" t="s">
        <v>154</v>
      </c>
      <c r="E48" s="1" t="s">
        <v>154</v>
      </c>
      <c r="F48" s="1">
        <v>0</v>
      </c>
      <c r="G48" s="1" t="s">
        <v>154</v>
      </c>
      <c r="H48" s="1">
        <v>131</v>
      </c>
      <c r="I48" s="1" t="s">
        <v>7532</v>
      </c>
      <c r="J48" s="1" t="str">
        <f t="shared" si="1"/>
        <v/>
      </c>
    </row>
    <row r="49" s="1" customFormat="1" spans="1:10">
      <c r="A49" s="1" t="s">
        <v>7930</v>
      </c>
      <c r="B49" s="1" t="s">
        <v>125</v>
      </c>
      <c r="C49" s="1" t="str">
        <f t="shared" si="0"/>
        <v>2#刨片机油缸锁</v>
      </c>
      <c r="D49" s="1" t="s">
        <v>154</v>
      </c>
      <c r="E49" s="1" t="s">
        <v>154</v>
      </c>
      <c r="F49" s="1">
        <v>0</v>
      </c>
      <c r="G49" s="1" t="s">
        <v>154</v>
      </c>
      <c r="H49" s="1">
        <v>131</v>
      </c>
      <c r="I49" s="1" t="s">
        <v>7533</v>
      </c>
      <c r="J49" s="1" t="str">
        <f t="shared" si="1"/>
        <v/>
      </c>
    </row>
    <row r="50" s="1" customFormat="1" spans="1:10">
      <c r="A50" s="1" t="s">
        <v>7931</v>
      </c>
      <c r="B50" s="1" t="s">
        <v>126</v>
      </c>
      <c r="C50" s="1" t="str">
        <f t="shared" si="0"/>
        <v>3#环式刨片机</v>
      </c>
      <c r="D50" s="1" t="s">
        <v>154</v>
      </c>
      <c r="E50" s="1" t="s">
        <v>154</v>
      </c>
      <c r="F50" s="1">
        <v>0</v>
      </c>
      <c r="G50" s="1" t="s">
        <v>154</v>
      </c>
      <c r="H50" s="1">
        <v>131</v>
      </c>
      <c r="I50" s="17" t="s">
        <v>7534</v>
      </c>
      <c r="J50" s="1" t="str">
        <f t="shared" si="1"/>
        <v>2435+P10-M1 </v>
      </c>
    </row>
    <row r="51" s="1" customFormat="1" spans="1:10">
      <c r="A51" s="1" t="s">
        <v>7932</v>
      </c>
      <c r="B51" s="1" t="s">
        <v>126</v>
      </c>
      <c r="C51" s="1" t="str">
        <f t="shared" si="0"/>
        <v>刨片机料仓3#出料螺旋A</v>
      </c>
      <c r="D51" s="1" t="s">
        <v>154</v>
      </c>
      <c r="E51" s="1" t="s">
        <v>154</v>
      </c>
      <c r="F51" s="1">
        <v>0</v>
      </c>
      <c r="G51" s="1" t="s">
        <v>154</v>
      </c>
      <c r="H51" s="1">
        <v>131</v>
      </c>
      <c r="I51" s="17" t="s">
        <v>7535</v>
      </c>
      <c r="J51" s="1" t="str">
        <f t="shared" si="1"/>
        <v>2432+P5-M5 </v>
      </c>
    </row>
    <row r="52" s="1" customFormat="1" spans="1:10">
      <c r="A52" s="1" t="s">
        <v>7933</v>
      </c>
      <c r="B52" s="1" t="s">
        <v>126</v>
      </c>
      <c r="C52" s="1" t="str">
        <f t="shared" si="0"/>
        <v>刨片机料仓3#出料螺旋B</v>
      </c>
      <c r="D52" s="1" t="s">
        <v>154</v>
      </c>
      <c r="E52" s="1" t="s">
        <v>154</v>
      </c>
      <c r="F52" s="1">
        <v>0</v>
      </c>
      <c r="G52" s="1" t="s">
        <v>154</v>
      </c>
      <c r="H52" s="1">
        <v>131</v>
      </c>
      <c r="I52" s="17" t="s">
        <v>7536</v>
      </c>
      <c r="J52" s="1" t="str">
        <f t="shared" si="1"/>
        <v>2432+P5-M6 </v>
      </c>
    </row>
    <row r="53" s="1" customFormat="1" spans="1:10">
      <c r="A53" s="1" t="s">
        <v>7934</v>
      </c>
      <c r="B53" s="1" t="s">
        <v>126</v>
      </c>
      <c r="C53" s="1" t="str">
        <f t="shared" si="0"/>
        <v>3#刨片机振荡器</v>
      </c>
      <c r="D53" s="1" t="s">
        <v>154</v>
      </c>
      <c r="E53" s="1" t="s">
        <v>154</v>
      </c>
      <c r="F53" s="1">
        <v>0</v>
      </c>
      <c r="G53" s="1" t="s">
        <v>154</v>
      </c>
      <c r="H53" s="1">
        <v>131</v>
      </c>
      <c r="I53" s="17" t="s">
        <v>7538</v>
      </c>
      <c r="J53" s="1" t="str">
        <f t="shared" si="1"/>
        <v>2435+P4-M7 </v>
      </c>
    </row>
    <row r="54" s="1" customFormat="1" spans="1:10">
      <c r="A54" s="1" t="s">
        <v>7935</v>
      </c>
      <c r="B54" s="1" t="s">
        <v>126</v>
      </c>
      <c r="C54" s="1" t="str">
        <f t="shared" si="0"/>
        <v>3#刨片机油泵电机</v>
      </c>
      <c r="D54" s="1" t="s">
        <v>154</v>
      </c>
      <c r="E54" s="1" t="s">
        <v>154</v>
      </c>
      <c r="F54" s="1">
        <v>0</v>
      </c>
      <c r="G54" s="1" t="s">
        <v>154</v>
      </c>
      <c r="H54" s="1">
        <v>131</v>
      </c>
      <c r="I54" s="17" t="s">
        <v>7539</v>
      </c>
      <c r="J54" s="1" t="str">
        <f t="shared" si="1"/>
        <v>2435+P4-M8 </v>
      </c>
    </row>
    <row r="55" s="1" customFormat="1" spans="1:10">
      <c r="A55" s="1" t="s">
        <v>7936</v>
      </c>
      <c r="B55" s="1" t="s">
        <v>126</v>
      </c>
      <c r="C55" s="1" t="str">
        <f t="shared" si="0"/>
        <v>3#刨片机润滑系统电机</v>
      </c>
      <c r="D55" s="1" t="s">
        <v>154</v>
      </c>
      <c r="E55" s="1" t="s">
        <v>154</v>
      </c>
      <c r="F55" s="1">
        <v>0</v>
      </c>
      <c r="G55" s="1" t="s">
        <v>154</v>
      </c>
      <c r="H55" s="1">
        <v>131</v>
      </c>
      <c r="I55" s="17" t="s">
        <v>7540</v>
      </c>
      <c r="J55" s="1" t="str">
        <f t="shared" si="1"/>
        <v>2435+P4-M9 </v>
      </c>
    </row>
    <row r="56" s="1" customFormat="1" spans="1:10">
      <c r="A56" s="1" t="s">
        <v>7937</v>
      </c>
      <c r="B56" s="1" t="s">
        <v>126</v>
      </c>
      <c r="C56" s="1" t="str">
        <f t="shared" si="0"/>
        <v>3#刨片机重物分离电机</v>
      </c>
      <c r="D56" s="1" t="s">
        <v>154</v>
      </c>
      <c r="E56" s="1" t="s">
        <v>154</v>
      </c>
      <c r="F56" s="1">
        <v>0</v>
      </c>
      <c r="G56" s="1" t="s">
        <v>154</v>
      </c>
      <c r="H56" s="1">
        <v>131</v>
      </c>
      <c r="I56" s="17" t="s">
        <v>7541</v>
      </c>
      <c r="J56" s="1" t="str">
        <f t="shared" si="1"/>
        <v>2435+P4-M10 </v>
      </c>
    </row>
    <row r="57" s="1" customFormat="1" spans="1:10">
      <c r="A57" s="1" t="s">
        <v>7938</v>
      </c>
      <c r="B57" s="1" t="s">
        <v>126</v>
      </c>
      <c r="C57" s="1" t="str">
        <f t="shared" si="0"/>
        <v>3#刨片机磁选电机</v>
      </c>
      <c r="D57" s="1" t="s">
        <v>154</v>
      </c>
      <c r="E57" s="1" t="s">
        <v>154</v>
      </c>
      <c r="F57" s="1">
        <v>0</v>
      </c>
      <c r="G57" s="1" t="s">
        <v>154</v>
      </c>
      <c r="H57" s="1">
        <v>131</v>
      </c>
      <c r="I57" s="17" t="s">
        <v>7542</v>
      </c>
      <c r="J57" s="1" t="str">
        <f t="shared" si="1"/>
        <v>2435+P1-M11 </v>
      </c>
    </row>
    <row r="58" s="1" customFormat="1" spans="1:10">
      <c r="A58" s="1" t="s">
        <v>7939</v>
      </c>
      <c r="B58" s="1" t="s">
        <v>126</v>
      </c>
      <c r="C58" s="1" t="str">
        <f t="shared" si="0"/>
        <v>3#刨片机分料电机</v>
      </c>
      <c r="D58" s="1" t="s">
        <v>154</v>
      </c>
      <c r="E58" s="1" t="s">
        <v>154</v>
      </c>
      <c r="F58" s="1">
        <v>0</v>
      </c>
      <c r="G58" s="1" t="s">
        <v>154</v>
      </c>
      <c r="H58" s="1">
        <v>131</v>
      </c>
      <c r="I58" s="17" t="s">
        <v>7543</v>
      </c>
      <c r="J58" s="1" t="str">
        <f t="shared" si="1"/>
        <v>2435+P6-M7 </v>
      </c>
    </row>
    <row r="59" s="1" customFormat="1" spans="1:10">
      <c r="A59" s="1" t="s">
        <v>7940</v>
      </c>
      <c r="B59" s="1" t="s">
        <v>126</v>
      </c>
      <c r="C59" s="1" t="str">
        <f t="shared" si="0"/>
        <v>3#刨片机润滑油冷却风扇</v>
      </c>
      <c r="D59" s="1" t="s">
        <v>154</v>
      </c>
      <c r="E59" s="1" t="s">
        <v>154</v>
      </c>
      <c r="F59" s="1">
        <v>0</v>
      </c>
      <c r="G59" s="1" t="s">
        <v>154</v>
      </c>
      <c r="H59" s="1">
        <v>131</v>
      </c>
      <c r="I59" s="17" t="s">
        <v>7544</v>
      </c>
      <c r="J59" s="1" t="str">
        <f t="shared" si="1"/>
        <v>2435+P1-M12 </v>
      </c>
    </row>
    <row r="60" s="1" customFormat="1" spans="1:10">
      <c r="A60" s="1" t="s">
        <v>7941</v>
      </c>
      <c r="B60" s="1" t="s">
        <v>126</v>
      </c>
      <c r="C60" s="1" t="str">
        <f t="shared" si="0"/>
        <v>3#刨片机润滑油加热器</v>
      </c>
      <c r="D60" s="1" t="s">
        <v>154</v>
      </c>
      <c r="E60" s="1" t="s">
        <v>154</v>
      </c>
      <c r="F60" s="1">
        <v>0</v>
      </c>
      <c r="G60" s="1" t="s">
        <v>154</v>
      </c>
      <c r="H60" s="1">
        <v>131</v>
      </c>
      <c r="I60" s="17" t="s">
        <v>7545</v>
      </c>
      <c r="J60" s="1" t="str">
        <f t="shared" si="1"/>
        <v>2435+P1-FH1 </v>
      </c>
    </row>
    <row r="61" s="1" customFormat="1" spans="1:10">
      <c r="A61" s="1" t="s">
        <v>7942</v>
      </c>
      <c r="B61" s="1" t="s">
        <v>126</v>
      </c>
      <c r="C61" s="1" t="str">
        <f t="shared" si="0"/>
        <v>刨片进料仓3#进料皮带分料器</v>
      </c>
      <c r="D61" s="1" t="s">
        <v>154</v>
      </c>
      <c r="E61" s="1" t="s">
        <v>154</v>
      </c>
      <c r="F61" s="1">
        <v>0</v>
      </c>
      <c r="G61" s="1" t="s">
        <v>154</v>
      </c>
      <c r="H61" s="1">
        <v>131</v>
      </c>
      <c r="I61" s="17" t="s">
        <v>7537</v>
      </c>
      <c r="J61" s="1" t="str">
        <f t="shared" si="1"/>
        <v>2147+P5-M13 </v>
      </c>
    </row>
    <row r="62" s="1" customFormat="1" spans="1:10">
      <c r="A62" s="1" t="s">
        <v>7943</v>
      </c>
      <c r="B62" s="1" t="s">
        <v>126</v>
      </c>
      <c r="C62" s="1" t="str">
        <f t="shared" si="0"/>
        <v>3#刨片机润滑站压力</v>
      </c>
      <c r="D62" s="1" t="s">
        <v>154</v>
      </c>
      <c r="E62" s="1" t="s">
        <v>154</v>
      </c>
      <c r="F62" s="1">
        <v>0</v>
      </c>
      <c r="G62" s="1" t="s">
        <v>154</v>
      </c>
      <c r="H62" s="1">
        <v>131</v>
      </c>
      <c r="I62" s="1" t="s">
        <v>7546</v>
      </c>
      <c r="J62" s="1" t="str">
        <f t="shared" si="1"/>
        <v/>
      </c>
    </row>
    <row r="63" s="1" customFormat="1" spans="1:10">
      <c r="A63" s="1" t="s">
        <v>7944</v>
      </c>
      <c r="B63" s="1" t="s">
        <v>126</v>
      </c>
      <c r="C63" s="1" t="str">
        <f t="shared" si="0"/>
        <v>3#刨片机润滑站1#过滤器压差传感器</v>
      </c>
      <c r="D63" s="1" t="s">
        <v>154</v>
      </c>
      <c r="E63" s="1" t="s">
        <v>154</v>
      </c>
      <c r="F63" s="1">
        <v>0</v>
      </c>
      <c r="G63" s="1" t="s">
        <v>154</v>
      </c>
      <c r="H63" s="1">
        <v>131</v>
      </c>
      <c r="I63" s="1" t="s">
        <v>7547</v>
      </c>
      <c r="J63" s="1" t="str">
        <f t="shared" si="1"/>
        <v/>
      </c>
    </row>
    <row r="64" s="1" customFormat="1" spans="1:10">
      <c r="A64" s="1" t="s">
        <v>7945</v>
      </c>
      <c r="B64" s="1" t="s">
        <v>126</v>
      </c>
      <c r="C64" s="1" t="str">
        <f t="shared" si="0"/>
        <v>3#刨片机润滑站2#过滤器压差传感器</v>
      </c>
      <c r="D64" s="1" t="s">
        <v>154</v>
      </c>
      <c r="E64" s="1" t="s">
        <v>154</v>
      </c>
      <c r="F64" s="1">
        <v>0</v>
      </c>
      <c r="G64" s="1" t="s">
        <v>154</v>
      </c>
      <c r="H64" s="1">
        <v>131</v>
      </c>
      <c r="I64" s="1" t="s">
        <v>7548</v>
      </c>
      <c r="J64" s="1" t="str">
        <f t="shared" si="1"/>
        <v/>
      </c>
    </row>
    <row r="65" s="1" customFormat="1" spans="1:10">
      <c r="A65" s="1" t="s">
        <v>7946</v>
      </c>
      <c r="B65" s="1" t="s">
        <v>126</v>
      </c>
      <c r="C65" s="1" t="str">
        <f t="shared" si="0"/>
        <v>3#刨片机振动传感器</v>
      </c>
      <c r="D65" s="1" t="s">
        <v>154</v>
      </c>
      <c r="E65" s="1" t="s">
        <v>154</v>
      </c>
      <c r="F65" s="1">
        <v>0</v>
      </c>
      <c r="G65" s="1" t="s">
        <v>154</v>
      </c>
      <c r="H65" s="1">
        <v>131</v>
      </c>
      <c r="I65" s="1" t="s">
        <v>7549</v>
      </c>
      <c r="J65" s="1" t="str">
        <f t="shared" si="1"/>
        <v/>
      </c>
    </row>
    <row r="66" s="1" customFormat="1" spans="1:10">
      <c r="A66" s="1" t="s">
        <v>7947</v>
      </c>
      <c r="B66" s="1" t="s">
        <v>126</v>
      </c>
      <c r="C66" s="1" t="str">
        <f t="shared" ref="C66:C122" si="2">IF(ISNUMBER(FIND(" ",I66)),RIGHT(I66,LEN(I66)-(FIND(" ",I66))),I66)</f>
        <v>3#刨片机润滑站温度</v>
      </c>
      <c r="D66" s="1" t="s">
        <v>154</v>
      </c>
      <c r="E66" s="1" t="s">
        <v>154</v>
      </c>
      <c r="F66" s="1">
        <v>0</v>
      </c>
      <c r="G66" s="1" t="s">
        <v>154</v>
      </c>
      <c r="H66" s="1">
        <v>131</v>
      </c>
      <c r="I66" s="1" t="s">
        <v>7550</v>
      </c>
      <c r="J66" s="1" t="str">
        <f t="shared" ref="J66:J122" si="3">IF(ISNUMBER(FIND(" ",I66)),LEFT(I66,FIND(" ",I66)),"")</f>
        <v/>
      </c>
    </row>
    <row r="67" s="1" customFormat="1" spans="1:10">
      <c r="A67" s="1" t="s">
        <v>7948</v>
      </c>
      <c r="B67" s="1" t="s">
        <v>126</v>
      </c>
      <c r="C67" s="1" t="str">
        <f t="shared" si="2"/>
        <v>3#刨片机主机轴承温度传感器1#</v>
      </c>
      <c r="D67" s="1" t="s">
        <v>154</v>
      </c>
      <c r="E67" s="1" t="s">
        <v>154</v>
      </c>
      <c r="F67" s="1">
        <v>0</v>
      </c>
      <c r="G67" s="1" t="s">
        <v>154</v>
      </c>
      <c r="H67" s="1">
        <v>131</v>
      </c>
      <c r="I67" s="1" t="s">
        <v>7551</v>
      </c>
      <c r="J67" s="1" t="str">
        <f t="shared" si="3"/>
        <v/>
      </c>
    </row>
    <row r="68" s="1" customFormat="1" spans="1:10">
      <c r="A68" s="1" t="s">
        <v>7949</v>
      </c>
      <c r="B68" s="1" t="s">
        <v>126</v>
      </c>
      <c r="C68" s="1" t="str">
        <f t="shared" si="2"/>
        <v>3#刨片机主机轴承温度传感器3#</v>
      </c>
      <c r="D68" s="1" t="s">
        <v>154</v>
      </c>
      <c r="E68" s="1" t="s">
        <v>154</v>
      </c>
      <c r="F68" s="1">
        <v>0</v>
      </c>
      <c r="G68" s="1" t="s">
        <v>154</v>
      </c>
      <c r="H68" s="1">
        <v>131</v>
      </c>
      <c r="I68" s="1" t="s">
        <v>7552</v>
      </c>
      <c r="J68" s="1" t="str">
        <f t="shared" si="3"/>
        <v/>
      </c>
    </row>
    <row r="69" s="1" customFormat="1" spans="1:10">
      <c r="A69" s="1" t="s">
        <v>7950</v>
      </c>
      <c r="B69" s="1" t="s">
        <v>126</v>
      </c>
      <c r="C69" s="1" t="str">
        <f t="shared" si="2"/>
        <v>3#刨片机主电机轴承温度传感器</v>
      </c>
      <c r="D69" s="1" t="s">
        <v>154</v>
      </c>
      <c r="E69" s="1" t="s">
        <v>154</v>
      </c>
      <c r="F69" s="1">
        <v>0</v>
      </c>
      <c r="G69" s="1" t="s">
        <v>154</v>
      </c>
      <c r="H69" s="1">
        <v>131</v>
      </c>
      <c r="I69" s="1" t="s">
        <v>7553</v>
      </c>
      <c r="J69" s="1" t="str">
        <f t="shared" si="3"/>
        <v/>
      </c>
    </row>
    <row r="70" s="1" customFormat="1" spans="1:10">
      <c r="A70" s="1" t="s">
        <v>7951</v>
      </c>
      <c r="B70" s="1" t="s">
        <v>126</v>
      </c>
      <c r="C70" s="1" t="str">
        <f t="shared" si="2"/>
        <v>3#刨片机刀环电磁阀(刀环缩回与顶出)</v>
      </c>
      <c r="D70" s="1" t="s">
        <v>154</v>
      </c>
      <c r="E70" s="1" t="s">
        <v>154</v>
      </c>
      <c r="F70" s="1">
        <v>0</v>
      </c>
      <c r="G70" s="1" t="s">
        <v>154</v>
      </c>
      <c r="H70" s="1">
        <v>131</v>
      </c>
      <c r="I70" s="1" t="s">
        <v>7554</v>
      </c>
      <c r="J70" s="1" t="str">
        <f t="shared" si="3"/>
        <v/>
      </c>
    </row>
    <row r="71" s="1" customFormat="1" spans="1:10">
      <c r="A71" s="1" t="s">
        <v>7952</v>
      </c>
      <c r="B71" s="1" t="s">
        <v>126</v>
      </c>
      <c r="C71" s="1" t="str">
        <f t="shared" si="2"/>
        <v>3#刨片机刹车电磁阀</v>
      </c>
      <c r="D71" s="1" t="s">
        <v>154</v>
      </c>
      <c r="E71" s="1" t="s">
        <v>154</v>
      </c>
      <c r="F71" s="1">
        <v>0</v>
      </c>
      <c r="G71" s="1" t="s">
        <v>154</v>
      </c>
      <c r="H71" s="1">
        <v>131</v>
      </c>
      <c r="I71" s="1" t="s">
        <v>7555</v>
      </c>
      <c r="J71" s="1" t="str">
        <f t="shared" si="3"/>
        <v/>
      </c>
    </row>
    <row r="72" s="1" customFormat="1" spans="1:10">
      <c r="A72" s="1" t="s">
        <v>7953</v>
      </c>
      <c r="B72" s="1" t="s">
        <v>126</v>
      </c>
      <c r="C72" s="1" t="str">
        <f t="shared" si="2"/>
        <v>3#刨片机电磁门锁电磁阀</v>
      </c>
      <c r="D72" s="1" t="s">
        <v>154</v>
      </c>
      <c r="E72" s="1" t="s">
        <v>154</v>
      </c>
      <c r="F72" s="1">
        <v>0</v>
      </c>
      <c r="G72" s="1" t="s">
        <v>154</v>
      </c>
      <c r="H72" s="1">
        <v>131</v>
      </c>
      <c r="I72" s="1" t="s">
        <v>7556</v>
      </c>
      <c r="J72" s="1" t="str">
        <f t="shared" si="3"/>
        <v/>
      </c>
    </row>
    <row r="73" s="1" customFormat="1" spans="1:10">
      <c r="A73" s="1" t="s">
        <v>7954</v>
      </c>
      <c r="B73" s="1" t="s">
        <v>126</v>
      </c>
      <c r="C73" s="1" t="str">
        <f t="shared" si="2"/>
        <v>3#刨片机油缸锁</v>
      </c>
      <c r="D73" s="1" t="s">
        <v>154</v>
      </c>
      <c r="E73" s="1" t="s">
        <v>154</v>
      </c>
      <c r="F73" s="1">
        <v>0</v>
      </c>
      <c r="G73" s="1" t="s">
        <v>154</v>
      </c>
      <c r="H73" s="1">
        <v>131</v>
      </c>
      <c r="I73" s="1" t="s">
        <v>7557</v>
      </c>
      <c r="J73" s="1" t="str">
        <f t="shared" si="3"/>
        <v/>
      </c>
    </row>
    <row r="74" s="1" customFormat="1" spans="1:10">
      <c r="A74" s="1" t="s">
        <v>7955</v>
      </c>
      <c r="B74" s="1" t="s">
        <v>127</v>
      </c>
      <c r="C74" s="1" t="str">
        <f t="shared" si="2"/>
        <v>4#环式刨片机</v>
      </c>
      <c r="D74" s="1" t="s">
        <v>154</v>
      </c>
      <c r="E74" s="1" t="s">
        <v>154</v>
      </c>
      <c r="F74" s="1">
        <v>0</v>
      </c>
      <c r="G74" s="1" t="s">
        <v>154</v>
      </c>
      <c r="H74" s="1">
        <v>131</v>
      </c>
      <c r="I74" s="1" t="s">
        <v>7558</v>
      </c>
      <c r="J74" s="1" t="str">
        <f t="shared" si="3"/>
        <v/>
      </c>
    </row>
    <row r="75" s="1" customFormat="1" spans="1:11">
      <c r="A75" s="1" t="s">
        <v>7956</v>
      </c>
      <c r="B75" s="1" t="s">
        <v>127</v>
      </c>
      <c r="C75" s="1" t="str">
        <f t="shared" si="2"/>
        <v>刨片机料仓4#出料螺旋A</v>
      </c>
      <c r="D75" s="1" t="s">
        <v>154</v>
      </c>
      <c r="E75" s="1" t="s">
        <v>154</v>
      </c>
      <c r="F75" s="1">
        <v>0</v>
      </c>
      <c r="G75" s="1" t="s">
        <v>154</v>
      </c>
      <c r="H75" s="1">
        <v>131</v>
      </c>
      <c r="I75" s="1" t="s">
        <v>7957</v>
      </c>
      <c r="J75" s="1" t="str">
        <f t="shared" si="3"/>
        <v>2442+P5-M7 </v>
      </c>
      <c r="K75" s="1" t="s">
        <v>7958</v>
      </c>
    </row>
    <row r="76" s="1" customFormat="1" spans="1:10">
      <c r="A76" s="1" t="s">
        <v>7959</v>
      </c>
      <c r="B76" s="1" t="s">
        <v>127</v>
      </c>
      <c r="C76" s="1" t="str">
        <f t="shared" si="2"/>
        <v>刨片机料仓4#出料螺旋B</v>
      </c>
      <c r="D76" s="1" t="s">
        <v>154</v>
      </c>
      <c r="E76" s="1" t="s">
        <v>154</v>
      </c>
      <c r="F76" s="1">
        <v>0</v>
      </c>
      <c r="G76" s="1" t="s">
        <v>154</v>
      </c>
      <c r="H76" s="1">
        <v>131</v>
      </c>
      <c r="I76" s="1" t="s">
        <v>7960</v>
      </c>
      <c r="J76" s="1" t="str">
        <f t="shared" si="3"/>
        <v>2442+P5-M8 </v>
      </c>
    </row>
    <row r="77" s="1" customFormat="1" spans="1:10">
      <c r="A77" s="1" t="s">
        <v>7961</v>
      </c>
      <c r="B77" s="1" t="s">
        <v>127</v>
      </c>
      <c r="C77" s="1" t="str">
        <f t="shared" si="2"/>
        <v>4#刨片机振荡器</v>
      </c>
      <c r="D77" s="1" t="s">
        <v>154</v>
      </c>
      <c r="E77" s="1" t="s">
        <v>154</v>
      </c>
      <c r="F77" s="1">
        <v>0</v>
      </c>
      <c r="G77" s="1" t="s">
        <v>154</v>
      </c>
      <c r="H77" s="1">
        <v>131</v>
      </c>
      <c r="I77" s="1" t="s">
        <v>7562</v>
      </c>
      <c r="J77" s="1" t="str">
        <f t="shared" si="3"/>
        <v/>
      </c>
    </row>
    <row r="78" s="1" customFormat="1" spans="1:10">
      <c r="A78" s="1" t="s">
        <v>7962</v>
      </c>
      <c r="B78" s="1" t="s">
        <v>127</v>
      </c>
      <c r="C78" s="1" t="str">
        <f t="shared" si="2"/>
        <v>4#刨片机油泵电机</v>
      </c>
      <c r="D78" s="1" t="s">
        <v>154</v>
      </c>
      <c r="E78" s="1" t="s">
        <v>154</v>
      </c>
      <c r="F78" s="1">
        <v>0</v>
      </c>
      <c r="G78" s="1" t="s">
        <v>154</v>
      </c>
      <c r="H78" s="1">
        <v>131</v>
      </c>
      <c r="I78" s="1" t="s">
        <v>7563</v>
      </c>
      <c r="J78" s="1" t="str">
        <f t="shared" si="3"/>
        <v/>
      </c>
    </row>
    <row r="79" s="1" customFormat="1" spans="1:10">
      <c r="A79" s="1" t="s">
        <v>7963</v>
      </c>
      <c r="B79" s="1" t="s">
        <v>127</v>
      </c>
      <c r="C79" s="1" t="str">
        <f t="shared" si="2"/>
        <v>4#刨片机润滑系统电机</v>
      </c>
      <c r="D79" s="1" t="s">
        <v>154</v>
      </c>
      <c r="E79" s="1" t="s">
        <v>154</v>
      </c>
      <c r="F79" s="1">
        <v>0</v>
      </c>
      <c r="G79" s="1" t="s">
        <v>154</v>
      </c>
      <c r="H79" s="1">
        <v>131</v>
      </c>
      <c r="I79" s="1" t="s">
        <v>7564</v>
      </c>
      <c r="J79" s="1" t="str">
        <f t="shared" si="3"/>
        <v/>
      </c>
    </row>
    <row r="80" s="1" customFormat="1" spans="1:10">
      <c r="A80" s="1" t="s">
        <v>7964</v>
      </c>
      <c r="B80" s="1" t="s">
        <v>127</v>
      </c>
      <c r="C80" s="1" t="str">
        <f t="shared" si="2"/>
        <v>4#刨片机重物分离电机</v>
      </c>
      <c r="D80" s="1" t="s">
        <v>154</v>
      </c>
      <c r="E80" s="1" t="s">
        <v>154</v>
      </c>
      <c r="F80" s="1">
        <v>0</v>
      </c>
      <c r="G80" s="1" t="s">
        <v>154</v>
      </c>
      <c r="H80" s="1">
        <v>131</v>
      </c>
      <c r="I80" s="1" t="s">
        <v>7565</v>
      </c>
      <c r="J80" s="1" t="str">
        <f t="shared" si="3"/>
        <v/>
      </c>
    </row>
    <row r="81" s="1" customFormat="1" spans="1:10">
      <c r="A81" s="1" t="s">
        <v>7965</v>
      </c>
      <c r="B81" s="1" t="s">
        <v>127</v>
      </c>
      <c r="C81" s="1" t="str">
        <f t="shared" si="2"/>
        <v>4#刨片机磁选电机</v>
      </c>
      <c r="D81" s="1" t="s">
        <v>154</v>
      </c>
      <c r="E81" s="1" t="s">
        <v>154</v>
      </c>
      <c r="F81" s="1">
        <v>0</v>
      </c>
      <c r="G81" s="1" t="s">
        <v>154</v>
      </c>
      <c r="H81" s="1">
        <v>131</v>
      </c>
      <c r="I81" s="1" t="s">
        <v>7566</v>
      </c>
      <c r="J81" s="1" t="str">
        <f t="shared" si="3"/>
        <v/>
      </c>
    </row>
    <row r="82" s="1" customFormat="1" spans="1:10">
      <c r="A82" s="1" t="s">
        <v>7966</v>
      </c>
      <c r="B82" s="1" t="s">
        <v>127</v>
      </c>
      <c r="C82" s="1" t="str">
        <f t="shared" si="2"/>
        <v>4#刨片机分料电机</v>
      </c>
      <c r="D82" s="1" t="s">
        <v>154</v>
      </c>
      <c r="E82" s="1" t="s">
        <v>154</v>
      </c>
      <c r="F82" s="1">
        <v>0</v>
      </c>
      <c r="G82" s="1" t="s">
        <v>154</v>
      </c>
      <c r="H82" s="1">
        <v>131</v>
      </c>
      <c r="I82" s="1" t="s">
        <v>7567</v>
      </c>
      <c r="J82" s="1" t="str">
        <f t="shared" si="3"/>
        <v/>
      </c>
    </row>
    <row r="83" s="1" customFormat="1" spans="1:10">
      <c r="A83" s="1" t="s">
        <v>7967</v>
      </c>
      <c r="B83" s="1" t="s">
        <v>127</v>
      </c>
      <c r="C83" s="1" t="str">
        <f t="shared" si="2"/>
        <v>4#刨片机润滑油冷却风扇</v>
      </c>
      <c r="D83" s="1" t="s">
        <v>154</v>
      </c>
      <c r="E83" s="1" t="s">
        <v>154</v>
      </c>
      <c r="F83" s="1">
        <v>0</v>
      </c>
      <c r="G83" s="1" t="s">
        <v>154</v>
      </c>
      <c r="H83" s="1">
        <v>131</v>
      </c>
      <c r="I83" s="1" t="s">
        <v>7568</v>
      </c>
      <c r="J83" s="1" t="str">
        <f t="shared" si="3"/>
        <v/>
      </c>
    </row>
    <row r="84" s="1" customFormat="1" spans="1:10">
      <c r="A84" s="1" t="s">
        <v>7968</v>
      </c>
      <c r="B84" s="1" t="s">
        <v>127</v>
      </c>
      <c r="C84" s="1" t="str">
        <f t="shared" si="2"/>
        <v>4#刨片机润滑油加热器</v>
      </c>
      <c r="D84" s="1" t="s">
        <v>154</v>
      </c>
      <c r="E84" s="1" t="s">
        <v>154</v>
      </c>
      <c r="F84" s="1">
        <v>0</v>
      </c>
      <c r="G84" s="1" t="s">
        <v>154</v>
      </c>
      <c r="H84" s="1">
        <v>131</v>
      </c>
      <c r="I84" s="1" t="s">
        <v>7569</v>
      </c>
      <c r="J84" s="1" t="str">
        <f t="shared" si="3"/>
        <v/>
      </c>
    </row>
    <row r="85" s="1" customFormat="1" spans="1:10">
      <c r="A85" s="1" t="s">
        <v>7969</v>
      </c>
      <c r="B85" s="1" t="s">
        <v>127</v>
      </c>
      <c r="C85" s="1" t="str">
        <f t="shared" si="2"/>
        <v>刨片进料仓4#进料皮带分料器</v>
      </c>
      <c r="D85" s="1" t="s">
        <v>154</v>
      </c>
      <c r="E85" s="1" t="s">
        <v>154</v>
      </c>
      <c r="F85" s="1">
        <v>0</v>
      </c>
      <c r="G85" s="1" t="s">
        <v>154</v>
      </c>
      <c r="H85" s="1">
        <v>131</v>
      </c>
      <c r="I85" s="1" t="s">
        <v>7561</v>
      </c>
      <c r="J85" s="1" t="str">
        <f t="shared" si="3"/>
        <v/>
      </c>
    </row>
    <row r="86" s="1" customFormat="1" spans="1:10">
      <c r="A86" s="1" t="s">
        <v>7970</v>
      </c>
      <c r="B86" s="1" t="s">
        <v>127</v>
      </c>
      <c r="C86" s="1" t="str">
        <f t="shared" si="2"/>
        <v>4#刨片机润滑站压力</v>
      </c>
      <c r="D86" s="1" t="s">
        <v>154</v>
      </c>
      <c r="E86" s="1" t="s">
        <v>154</v>
      </c>
      <c r="F86" s="1">
        <v>0</v>
      </c>
      <c r="G86" s="1" t="s">
        <v>154</v>
      </c>
      <c r="H86" s="1">
        <v>131</v>
      </c>
      <c r="I86" s="1" t="s">
        <v>7570</v>
      </c>
      <c r="J86" s="1" t="str">
        <f t="shared" si="3"/>
        <v/>
      </c>
    </row>
    <row r="87" s="1" customFormat="1" spans="1:10">
      <c r="A87" s="1" t="s">
        <v>7971</v>
      </c>
      <c r="B87" s="1" t="s">
        <v>127</v>
      </c>
      <c r="C87" s="1" t="str">
        <f t="shared" si="2"/>
        <v>4#刨片机润滑站1#过滤器压差传感器</v>
      </c>
      <c r="D87" s="1" t="s">
        <v>154</v>
      </c>
      <c r="E87" s="1" t="s">
        <v>154</v>
      </c>
      <c r="F87" s="1">
        <v>0</v>
      </c>
      <c r="G87" s="1" t="s">
        <v>154</v>
      </c>
      <c r="H87" s="1">
        <v>131</v>
      </c>
      <c r="I87" s="1" t="s">
        <v>7571</v>
      </c>
      <c r="J87" s="1" t="str">
        <f t="shared" si="3"/>
        <v/>
      </c>
    </row>
    <row r="88" s="1" customFormat="1" spans="1:10">
      <c r="A88" s="1" t="s">
        <v>7972</v>
      </c>
      <c r="B88" s="1" t="s">
        <v>127</v>
      </c>
      <c r="C88" s="1" t="str">
        <f t="shared" si="2"/>
        <v>4#刨片机润滑站2#过滤器压差传感器</v>
      </c>
      <c r="D88" s="1" t="s">
        <v>154</v>
      </c>
      <c r="E88" s="1" t="s">
        <v>154</v>
      </c>
      <c r="F88" s="1">
        <v>0</v>
      </c>
      <c r="G88" s="1" t="s">
        <v>154</v>
      </c>
      <c r="H88" s="1">
        <v>131</v>
      </c>
      <c r="I88" s="1" t="s">
        <v>7572</v>
      </c>
      <c r="J88" s="1" t="str">
        <f t="shared" si="3"/>
        <v/>
      </c>
    </row>
    <row r="89" s="1" customFormat="1" spans="1:10">
      <c r="A89" s="1" t="s">
        <v>7973</v>
      </c>
      <c r="B89" s="1" t="s">
        <v>127</v>
      </c>
      <c r="C89" s="1" t="str">
        <f t="shared" si="2"/>
        <v>4#刨片机振动传感器</v>
      </c>
      <c r="D89" s="1" t="s">
        <v>154</v>
      </c>
      <c r="E89" s="1" t="s">
        <v>154</v>
      </c>
      <c r="F89" s="1">
        <v>0</v>
      </c>
      <c r="G89" s="1" t="s">
        <v>154</v>
      </c>
      <c r="H89" s="1">
        <v>131</v>
      </c>
      <c r="I89" s="1" t="s">
        <v>7573</v>
      </c>
      <c r="J89" s="1" t="str">
        <f t="shared" si="3"/>
        <v/>
      </c>
    </row>
    <row r="90" s="1" customFormat="1" spans="1:10">
      <c r="A90" s="1" t="s">
        <v>7974</v>
      </c>
      <c r="B90" s="1" t="s">
        <v>127</v>
      </c>
      <c r="C90" s="1" t="str">
        <f t="shared" si="2"/>
        <v>4#刨片机润滑站温度</v>
      </c>
      <c r="D90" s="1" t="s">
        <v>154</v>
      </c>
      <c r="E90" s="1" t="s">
        <v>154</v>
      </c>
      <c r="F90" s="1">
        <v>0</v>
      </c>
      <c r="G90" s="1" t="s">
        <v>154</v>
      </c>
      <c r="H90" s="1">
        <v>131</v>
      </c>
      <c r="I90" s="1" t="s">
        <v>7574</v>
      </c>
      <c r="J90" s="1" t="str">
        <f t="shared" si="3"/>
        <v/>
      </c>
    </row>
    <row r="91" s="1" customFormat="1" spans="1:10">
      <c r="A91" s="1" t="s">
        <v>7975</v>
      </c>
      <c r="B91" s="1" t="s">
        <v>127</v>
      </c>
      <c r="C91" s="1" t="str">
        <f t="shared" si="2"/>
        <v>4#刨片机主机轴承温度传感器1#</v>
      </c>
      <c r="D91" s="1" t="s">
        <v>154</v>
      </c>
      <c r="E91" s="1" t="s">
        <v>154</v>
      </c>
      <c r="F91" s="1">
        <v>0</v>
      </c>
      <c r="G91" s="1" t="s">
        <v>154</v>
      </c>
      <c r="H91" s="1">
        <v>131</v>
      </c>
      <c r="I91" s="1" t="s">
        <v>7575</v>
      </c>
      <c r="J91" s="1" t="str">
        <f t="shared" si="3"/>
        <v/>
      </c>
    </row>
    <row r="92" s="1" customFormat="1" spans="1:10">
      <c r="A92" s="1" t="s">
        <v>7976</v>
      </c>
      <c r="B92" s="1" t="s">
        <v>127</v>
      </c>
      <c r="C92" s="1" t="str">
        <f t="shared" si="2"/>
        <v>4#刨片机主机轴承温度传感器2#</v>
      </c>
      <c r="D92" s="1" t="s">
        <v>154</v>
      </c>
      <c r="E92" s="1" t="s">
        <v>154</v>
      </c>
      <c r="F92" s="1">
        <v>0</v>
      </c>
      <c r="G92" s="1" t="s">
        <v>154</v>
      </c>
      <c r="H92" s="1">
        <v>131</v>
      </c>
      <c r="I92" s="1" t="s">
        <v>7576</v>
      </c>
      <c r="J92" s="1" t="str">
        <f t="shared" si="3"/>
        <v/>
      </c>
    </row>
    <row r="93" s="1" customFormat="1" spans="1:10">
      <c r="A93" s="1" t="s">
        <v>7977</v>
      </c>
      <c r="B93" s="1" t="s">
        <v>127</v>
      </c>
      <c r="C93" s="1" t="str">
        <f t="shared" si="2"/>
        <v>4#刨片机主电机轴承温度传感器</v>
      </c>
      <c r="D93" s="1" t="s">
        <v>154</v>
      </c>
      <c r="E93" s="1" t="s">
        <v>154</v>
      </c>
      <c r="F93" s="1">
        <v>0</v>
      </c>
      <c r="G93" s="1" t="s">
        <v>154</v>
      </c>
      <c r="H93" s="1">
        <v>131</v>
      </c>
      <c r="I93" s="1" t="s">
        <v>7577</v>
      </c>
      <c r="J93" s="1" t="str">
        <f t="shared" si="3"/>
        <v/>
      </c>
    </row>
    <row r="94" s="1" customFormat="1" spans="1:10">
      <c r="A94" s="1" t="s">
        <v>7978</v>
      </c>
      <c r="B94" s="1" t="s">
        <v>127</v>
      </c>
      <c r="C94" s="1" t="str">
        <f t="shared" si="2"/>
        <v>4#刨片机刀环电磁阀(刀环缩回与顶出)</v>
      </c>
      <c r="D94" s="1" t="s">
        <v>154</v>
      </c>
      <c r="E94" s="1" t="s">
        <v>154</v>
      </c>
      <c r="F94" s="1">
        <v>0</v>
      </c>
      <c r="G94" s="1" t="s">
        <v>154</v>
      </c>
      <c r="H94" s="1">
        <v>131</v>
      </c>
      <c r="I94" s="1" t="s">
        <v>7578</v>
      </c>
      <c r="J94" s="1" t="str">
        <f t="shared" si="3"/>
        <v/>
      </c>
    </row>
    <row r="95" s="1" customFormat="1" spans="1:10">
      <c r="A95" s="1" t="s">
        <v>7979</v>
      </c>
      <c r="B95" s="1" t="s">
        <v>127</v>
      </c>
      <c r="C95" s="1" t="str">
        <f t="shared" si="2"/>
        <v>4#刨片机刹车电磁阀</v>
      </c>
      <c r="D95" s="1" t="s">
        <v>154</v>
      </c>
      <c r="E95" s="1" t="s">
        <v>154</v>
      </c>
      <c r="F95" s="1">
        <v>0</v>
      </c>
      <c r="G95" s="1" t="s">
        <v>154</v>
      </c>
      <c r="H95" s="1">
        <v>131</v>
      </c>
      <c r="I95" s="1" t="s">
        <v>7579</v>
      </c>
      <c r="J95" s="1" t="str">
        <f t="shared" si="3"/>
        <v/>
      </c>
    </row>
    <row r="96" s="1" customFormat="1" spans="1:10">
      <c r="A96" s="1" t="s">
        <v>7980</v>
      </c>
      <c r="B96" s="1" t="s">
        <v>127</v>
      </c>
      <c r="C96" s="1" t="str">
        <f t="shared" si="2"/>
        <v>4#刨片机电磁门锁电磁阀</v>
      </c>
      <c r="D96" s="1" t="s">
        <v>154</v>
      </c>
      <c r="E96" s="1" t="s">
        <v>154</v>
      </c>
      <c r="F96" s="1">
        <v>0</v>
      </c>
      <c r="G96" s="1" t="s">
        <v>154</v>
      </c>
      <c r="H96" s="1">
        <v>131</v>
      </c>
      <c r="I96" s="1" t="s">
        <v>7580</v>
      </c>
      <c r="J96" s="1" t="str">
        <f t="shared" si="3"/>
        <v/>
      </c>
    </row>
    <row r="97" s="1" customFormat="1" spans="1:10">
      <c r="A97" s="1" t="s">
        <v>7981</v>
      </c>
      <c r="B97" s="1" t="s">
        <v>127</v>
      </c>
      <c r="C97" s="1" t="str">
        <f t="shared" si="2"/>
        <v>4#刨片机油缸锁</v>
      </c>
      <c r="D97" s="1" t="s">
        <v>154</v>
      </c>
      <c r="E97" s="1" t="s">
        <v>154</v>
      </c>
      <c r="F97" s="1">
        <v>0</v>
      </c>
      <c r="G97" s="1" t="s">
        <v>154</v>
      </c>
      <c r="H97" s="1">
        <v>131</v>
      </c>
      <c r="I97" s="1" t="s">
        <v>7581</v>
      </c>
      <c r="J97" s="1" t="str">
        <f t="shared" si="3"/>
        <v/>
      </c>
    </row>
    <row r="98" s="1" customFormat="1" spans="1:10">
      <c r="A98" s="1" t="s">
        <v>7982</v>
      </c>
      <c r="B98" s="1" t="s">
        <v>128</v>
      </c>
      <c r="C98" s="1" t="str">
        <f t="shared" si="2"/>
        <v>1#双螺旋运输机A</v>
      </c>
      <c r="D98" s="1" t="s">
        <v>154</v>
      </c>
      <c r="E98" s="1" t="s">
        <v>154</v>
      </c>
      <c r="F98" s="1">
        <v>0</v>
      </c>
      <c r="G98" s="1" t="s">
        <v>154</v>
      </c>
      <c r="H98" s="1">
        <v>131</v>
      </c>
      <c r="I98" s="17" t="s">
        <v>7582</v>
      </c>
      <c r="J98" s="1" t="str">
        <f t="shared" si="3"/>
        <v>2121+P2-M1 </v>
      </c>
    </row>
    <row r="99" s="1" customFormat="1" spans="1:10">
      <c r="A99" s="1" t="s">
        <v>7983</v>
      </c>
      <c r="B99" s="1" t="s">
        <v>128</v>
      </c>
      <c r="C99" s="1" t="str">
        <f t="shared" si="2"/>
        <v>1#双螺旋运输机B</v>
      </c>
      <c r="D99" s="1" t="s">
        <v>154</v>
      </c>
      <c r="E99" s="1" t="s">
        <v>154</v>
      </c>
      <c r="F99" s="1">
        <v>0</v>
      </c>
      <c r="G99" s="1" t="s">
        <v>154</v>
      </c>
      <c r="H99" s="1">
        <v>131</v>
      </c>
      <c r="I99" s="17" t="s">
        <v>7583</v>
      </c>
      <c r="J99" s="1" t="str">
        <f t="shared" si="3"/>
        <v>2121+P2-M2 </v>
      </c>
    </row>
    <row r="100" s="1" customFormat="1" spans="1:10">
      <c r="A100" s="1" t="s">
        <v>7984</v>
      </c>
      <c r="B100" s="1" t="s">
        <v>128</v>
      </c>
      <c r="C100" s="1" t="str">
        <f t="shared" si="2"/>
        <v>2#双螺旋运输机A</v>
      </c>
      <c r="D100" s="1" t="s">
        <v>154</v>
      </c>
      <c r="E100" s="1" t="s">
        <v>154</v>
      </c>
      <c r="F100" s="1">
        <v>0</v>
      </c>
      <c r="G100" s="1" t="s">
        <v>154</v>
      </c>
      <c r="H100" s="1">
        <v>131</v>
      </c>
      <c r="I100" s="17" t="s">
        <v>7584</v>
      </c>
      <c r="J100" s="1" t="str">
        <f t="shared" si="3"/>
        <v>2122+P2-M3 </v>
      </c>
    </row>
    <row r="101" s="1" customFormat="1" spans="1:10">
      <c r="A101" s="1" t="s">
        <v>7985</v>
      </c>
      <c r="B101" s="1" t="s">
        <v>128</v>
      </c>
      <c r="C101" s="1" t="str">
        <f t="shared" si="2"/>
        <v>2#双螺旋运输机B</v>
      </c>
      <c r="D101" s="1" t="s">
        <v>154</v>
      </c>
      <c r="E101" s="1" t="s">
        <v>154</v>
      </c>
      <c r="F101" s="1">
        <v>0</v>
      </c>
      <c r="G101" s="1" t="s">
        <v>154</v>
      </c>
      <c r="H101" s="1">
        <v>131</v>
      </c>
      <c r="I101" s="17" t="s">
        <v>7585</v>
      </c>
      <c r="J101" s="1" t="str">
        <f t="shared" si="3"/>
        <v>2122+P2-M4 </v>
      </c>
    </row>
    <row r="102" s="1" customFormat="1" spans="1:10">
      <c r="A102" s="1" t="s">
        <v>7986</v>
      </c>
      <c r="B102" s="1" t="s">
        <v>128</v>
      </c>
      <c r="C102" s="1" t="str">
        <f t="shared" si="2"/>
        <v>3#双螺旋运输机A</v>
      </c>
      <c r="D102" s="1" t="s">
        <v>154</v>
      </c>
      <c r="E102" s="1" t="s">
        <v>154</v>
      </c>
      <c r="F102" s="1">
        <v>0</v>
      </c>
      <c r="G102" s="1" t="s">
        <v>154</v>
      </c>
      <c r="H102" s="1">
        <v>131</v>
      </c>
      <c r="I102" s="17" t="s">
        <v>7586</v>
      </c>
      <c r="J102" s="1" t="str">
        <f t="shared" si="3"/>
        <v>2123+P2-M5 </v>
      </c>
    </row>
    <row r="103" s="1" customFormat="1" spans="1:10">
      <c r="A103" s="1" t="s">
        <v>7987</v>
      </c>
      <c r="B103" s="1" t="s">
        <v>128</v>
      </c>
      <c r="C103" s="1" t="str">
        <f t="shared" si="2"/>
        <v>3#双螺旋运输机B</v>
      </c>
      <c r="D103" s="1" t="s">
        <v>154</v>
      </c>
      <c r="E103" s="1" t="s">
        <v>154</v>
      </c>
      <c r="F103" s="1">
        <v>0</v>
      </c>
      <c r="G103" s="1" t="s">
        <v>154</v>
      </c>
      <c r="H103" s="1">
        <v>131</v>
      </c>
      <c r="I103" s="17" t="s">
        <v>7587</v>
      </c>
      <c r="J103" s="1" t="str">
        <f t="shared" si="3"/>
        <v>2123+P2-M6 </v>
      </c>
    </row>
    <row r="104" s="1" customFormat="1" spans="1:10">
      <c r="A104" s="1" t="s">
        <v>7988</v>
      </c>
      <c r="B104" s="1" t="s">
        <v>128</v>
      </c>
      <c r="C104" s="1" t="str">
        <f t="shared" si="2"/>
        <v>4#双螺旋运输机A</v>
      </c>
      <c r="D104" s="1" t="s">
        <v>154</v>
      </c>
      <c r="E104" s="1" t="s">
        <v>154</v>
      </c>
      <c r="F104" s="1">
        <v>0</v>
      </c>
      <c r="G104" s="1" t="s">
        <v>154</v>
      </c>
      <c r="H104" s="1">
        <v>131</v>
      </c>
      <c r="I104" s="17" t="s">
        <v>7588</v>
      </c>
      <c r="J104" s="1" t="str">
        <f t="shared" si="3"/>
        <v>2124+P3-M1 </v>
      </c>
    </row>
    <row r="105" s="1" customFormat="1" spans="1:10">
      <c r="A105" s="1" t="s">
        <v>7989</v>
      </c>
      <c r="B105" s="1" t="s">
        <v>128</v>
      </c>
      <c r="C105" s="1" t="str">
        <f t="shared" si="2"/>
        <v>4#双螺旋运输机B</v>
      </c>
      <c r="D105" s="1" t="s">
        <v>154</v>
      </c>
      <c r="E105" s="1" t="s">
        <v>154</v>
      </c>
      <c r="F105" s="1">
        <v>0</v>
      </c>
      <c r="G105" s="1" t="s">
        <v>154</v>
      </c>
      <c r="H105" s="1">
        <v>131</v>
      </c>
      <c r="I105" s="17" t="s">
        <v>7589</v>
      </c>
      <c r="J105" s="1" t="str">
        <f t="shared" si="3"/>
        <v>2124+P3-M2 </v>
      </c>
    </row>
    <row r="106" s="1" customFormat="1" spans="1:10">
      <c r="A106" s="1" t="s">
        <v>7990</v>
      </c>
      <c r="B106" s="1" t="s">
        <v>128</v>
      </c>
      <c r="C106" s="1" t="str">
        <f t="shared" si="2"/>
        <v>5#双螺旋运输机A</v>
      </c>
      <c r="D106" s="1" t="s">
        <v>154</v>
      </c>
      <c r="E106" s="1" t="s">
        <v>154</v>
      </c>
      <c r="F106" s="1">
        <v>0</v>
      </c>
      <c r="G106" s="1" t="s">
        <v>154</v>
      </c>
      <c r="H106" s="1">
        <v>131</v>
      </c>
      <c r="I106" s="17" t="s">
        <v>7590</v>
      </c>
      <c r="J106" s="1" t="str">
        <f t="shared" si="3"/>
        <v>2125+P3-M3 </v>
      </c>
    </row>
    <row r="107" s="1" customFormat="1" spans="1:10">
      <c r="A107" s="1" t="s">
        <v>7991</v>
      </c>
      <c r="B107" s="1" t="s">
        <v>128</v>
      </c>
      <c r="C107" s="1" t="str">
        <f t="shared" si="2"/>
        <v>5#双螺旋运输机B</v>
      </c>
      <c r="D107" s="1" t="s">
        <v>154</v>
      </c>
      <c r="E107" s="1" t="s">
        <v>154</v>
      </c>
      <c r="F107" s="1">
        <v>0</v>
      </c>
      <c r="G107" s="1" t="s">
        <v>154</v>
      </c>
      <c r="H107" s="1">
        <v>131</v>
      </c>
      <c r="I107" s="17" t="s">
        <v>7591</v>
      </c>
      <c r="J107" s="1" t="str">
        <f t="shared" si="3"/>
        <v>2125+P3-M4 </v>
      </c>
    </row>
    <row r="108" s="1" customFormat="1" spans="1:10">
      <c r="A108" s="1" t="s">
        <v>7992</v>
      </c>
      <c r="B108" s="1" t="s">
        <v>128</v>
      </c>
      <c r="C108" s="1" t="str">
        <f t="shared" si="2"/>
        <v>木片出料皮带运输机</v>
      </c>
      <c r="D108" s="1" t="s">
        <v>154</v>
      </c>
      <c r="E108" s="1" t="s">
        <v>154</v>
      </c>
      <c r="F108" s="1">
        <v>0</v>
      </c>
      <c r="G108" s="1" t="s">
        <v>154</v>
      </c>
      <c r="H108" s="1">
        <v>131</v>
      </c>
      <c r="I108" s="17" t="s">
        <v>7592</v>
      </c>
      <c r="J108" s="1" t="str">
        <f t="shared" si="3"/>
        <v>2131+P3-M5 </v>
      </c>
    </row>
    <row r="109" s="1" customFormat="1" spans="1:10">
      <c r="A109" s="1" t="s">
        <v>7993</v>
      </c>
      <c r="B109" s="1" t="s">
        <v>128</v>
      </c>
      <c r="C109" s="1" t="str">
        <f t="shared" si="2"/>
        <v>木片筛进料皮带运输机</v>
      </c>
      <c r="D109" s="1" t="s">
        <v>154</v>
      </c>
      <c r="E109" s="1" t="s">
        <v>154</v>
      </c>
      <c r="F109" s="1">
        <v>0</v>
      </c>
      <c r="G109" s="1" t="s">
        <v>154</v>
      </c>
      <c r="H109" s="1">
        <v>131</v>
      </c>
      <c r="I109" s="17" t="s">
        <v>7593</v>
      </c>
      <c r="J109" s="1" t="str">
        <f t="shared" si="3"/>
        <v>2133+P6-M1 </v>
      </c>
    </row>
    <row r="110" s="1" customFormat="1" spans="1:10">
      <c r="A110" s="1" t="s">
        <v>7994</v>
      </c>
      <c r="B110" s="1" t="s">
        <v>128</v>
      </c>
      <c r="C110" s="1" t="str">
        <f t="shared" si="2"/>
        <v>木片筛废料皮带运输机</v>
      </c>
      <c r="D110" s="1" t="s">
        <v>154</v>
      </c>
      <c r="E110" s="1" t="s">
        <v>154</v>
      </c>
      <c r="F110" s="1">
        <v>0</v>
      </c>
      <c r="G110" s="1" t="s">
        <v>154</v>
      </c>
      <c r="H110" s="1">
        <v>131</v>
      </c>
      <c r="I110" s="17" t="s">
        <v>7594</v>
      </c>
      <c r="J110" s="1" t="str">
        <f t="shared" si="3"/>
        <v>2144+P6-M2 </v>
      </c>
    </row>
    <row r="111" s="1" customFormat="1" spans="1:10">
      <c r="A111" s="1" t="s">
        <v>7995</v>
      </c>
      <c r="B111" s="1" t="s">
        <v>128</v>
      </c>
      <c r="C111" s="1" t="str">
        <f t="shared" si="2"/>
        <v>备料长废料皮带运输机</v>
      </c>
      <c r="D111" s="1" t="s">
        <v>154</v>
      </c>
      <c r="E111" s="1" t="s">
        <v>154</v>
      </c>
      <c r="F111" s="1">
        <v>0</v>
      </c>
      <c r="G111" s="1" t="s">
        <v>154</v>
      </c>
      <c r="H111" s="1">
        <v>131</v>
      </c>
      <c r="I111" s="17" t="s">
        <v>7595</v>
      </c>
      <c r="J111" s="1" t="str">
        <f t="shared" si="3"/>
        <v>1125.1+P4-M1 </v>
      </c>
    </row>
    <row r="112" s="1" customFormat="1" spans="1:10">
      <c r="A112" s="1" t="s">
        <v>7996</v>
      </c>
      <c r="B112" s="1" t="s">
        <v>128</v>
      </c>
      <c r="C112" s="1" t="str">
        <f t="shared" si="2"/>
        <v>木片筛出料皮带运输机</v>
      </c>
      <c r="D112" s="1" t="s">
        <v>154</v>
      </c>
      <c r="E112" s="1" t="s">
        <v>154</v>
      </c>
      <c r="F112" s="1">
        <v>0</v>
      </c>
      <c r="G112" s="1" t="s">
        <v>154</v>
      </c>
      <c r="H112" s="1">
        <v>131</v>
      </c>
      <c r="I112" s="17" t="s">
        <v>7596</v>
      </c>
      <c r="J112" s="1" t="str">
        <f t="shared" si="3"/>
        <v>2143+P3-M6 </v>
      </c>
    </row>
    <row r="113" s="1" customFormat="1" spans="1:10">
      <c r="A113" s="1" t="s">
        <v>7997</v>
      </c>
      <c r="B113" s="1" t="s">
        <v>128</v>
      </c>
      <c r="C113" s="1" t="str">
        <f t="shared" si="2"/>
        <v>刨片进料料仓进料皮带运输机</v>
      </c>
      <c r="D113" s="1" t="s">
        <v>154</v>
      </c>
      <c r="E113" s="1" t="s">
        <v>154</v>
      </c>
      <c r="F113" s="1">
        <v>0</v>
      </c>
      <c r="G113" s="1" t="s">
        <v>154</v>
      </c>
      <c r="H113" s="1">
        <v>131</v>
      </c>
      <c r="I113" s="17" t="s">
        <v>7598</v>
      </c>
      <c r="J113" s="1" t="str">
        <f t="shared" si="3"/>
        <v>2147+P6-M3 </v>
      </c>
    </row>
    <row r="114" s="1" customFormat="1" spans="1:10">
      <c r="A114" s="1" t="s">
        <v>7998</v>
      </c>
      <c r="B114" s="1" t="s">
        <v>128</v>
      </c>
      <c r="C114" s="1" t="str">
        <f t="shared" si="2"/>
        <v>木片摆动筛</v>
      </c>
      <c r="D114" s="1" t="s">
        <v>154</v>
      </c>
      <c r="E114" s="1" t="s">
        <v>154</v>
      </c>
      <c r="F114" s="1">
        <v>0</v>
      </c>
      <c r="G114" s="1" t="s">
        <v>154</v>
      </c>
      <c r="H114" s="1">
        <v>131</v>
      </c>
      <c r="I114" s="17" t="s">
        <v>7609</v>
      </c>
      <c r="J114" s="1" t="str">
        <f t="shared" si="3"/>
        <v>2141+P4-M3 </v>
      </c>
    </row>
    <row r="115" s="1" customFormat="1" spans="1:10">
      <c r="A115" s="1" t="s">
        <v>7999</v>
      </c>
      <c r="B115" s="1" t="s">
        <v>128</v>
      </c>
      <c r="C115" s="1" t="str">
        <f t="shared" si="2"/>
        <v>木片筛出料皮带除铁器</v>
      </c>
      <c r="D115" s="1" t="s">
        <v>154</v>
      </c>
      <c r="E115" s="1" t="s">
        <v>154</v>
      </c>
      <c r="F115" s="1">
        <v>0</v>
      </c>
      <c r="G115" s="1" t="s">
        <v>154</v>
      </c>
      <c r="H115" s="1">
        <v>131</v>
      </c>
      <c r="I115" s="17" t="s">
        <v>7611</v>
      </c>
      <c r="J115" s="1" t="str">
        <f t="shared" si="3"/>
        <v>2143+P5-M10 </v>
      </c>
    </row>
    <row r="116" s="1" customFormat="1" spans="1:10">
      <c r="A116" s="1" t="s">
        <v>8000</v>
      </c>
      <c r="B116" s="1" t="s">
        <v>128</v>
      </c>
      <c r="C116" s="1" t="str">
        <f t="shared" si="2"/>
        <v>木片出料皮带除铁器</v>
      </c>
      <c r="D116" s="1" t="s">
        <v>154</v>
      </c>
      <c r="E116" s="1" t="s">
        <v>154</v>
      </c>
      <c r="F116" s="1">
        <v>0</v>
      </c>
      <c r="G116" s="1" t="s">
        <v>154</v>
      </c>
      <c r="H116" s="1">
        <v>131</v>
      </c>
      <c r="I116" s="17" t="s">
        <v>7613</v>
      </c>
      <c r="J116" s="1" t="str">
        <f t="shared" si="3"/>
        <v>2132+P5-M9 </v>
      </c>
    </row>
    <row r="117" s="1" customFormat="1" spans="1:10">
      <c r="A117" s="1" t="s">
        <v>8001</v>
      </c>
      <c r="B117" s="1" t="s">
        <v>130</v>
      </c>
      <c r="C117" s="1" t="str">
        <f t="shared" si="2"/>
        <v>芯层湿刨花料仓进料皮带运输机</v>
      </c>
      <c r="D117" s="1" t="s">
        <v>154</v>
      </c>
      <c r="E117" s="1" t="s">
        <v>154</v>
      </c>
      <c r="F117" s="1">
        <v>0</v>
      </c>
      <c r="G117" s="1" t="s">
        <v>154</v>
      </c>
      <c r="H117" s="1">
        <v>131</v>
      </c>
      <c r="I117" s="17" t="s">
        <v>7626</v>
      </c>
      <c r="J117" s="1" t="str">
        <f t="shared" si="3"/>
        <v>2492+P6-M4 </v>
      </c>
    </row>
    <row r="118" s="1" customFormat="1" spans="1:10">
      <c r="A118" s="1" t="s">
        <v>8002</v>
      </c>
      <c r="B118" s="1" t="s">
        <v>130</v>
      </c>
      <c r="C118" s="1" t="str">
        <f t="shared" si="2"/>
        <v>刨花出料刮板运输机</v>
      </c>
      <c r="D118" s="1" t="s">
        <v>154</v>
      </c>
      <c r="E118" s="1" t="s">
        <v>154</v>
      </c>
      <c r="F118" s="1">
        <v>0</v>
      </c>
      <c r="G118" s="1" t="s">
        <v>154</v>
      </c>
      <c r="H118" s="1">
        <v>131</v>
      </c>
      <c r="I118" s="17" t="s">
        <v>7627</v>
      </c>
      <c r="J118" s="1" t="str">
        <f t="shared" si="3"/>
        <v>2491+P4-M2 </v>
      </c>
    </row>
    <row r="119" s="1" customFormat="1" spans="1:10">
      <c r="A119" s="1" t="s">
        <v>8003</v>
      </c>
      <c r="B119" s="1" t="s">
        <v>130</v>
      </c>
      <c r="C119" s="1" t="str">
        <f t="shared" si="2"/>
        <v>刨片除尘风机</v>
      </c>
      <c r="D119" s="1" t="s">
        <v>154</v>
      </c>
      <c r="E119" s="1" t="s">
        <v>154</v>
      </c>
      <c r="F119" s="1">
        <v>0</v>
      </c>
      <c r="G119" s="1" t="s">
        <v>154</v>
      </c>
      <c r="H119" s="1">
        <v>131</v>
      </c>
      <c r="I119" s="17" t="s">
        <v>7628</v>
      </c>
      <c r="J119" s="1" t="str">
        <f t="shared" si="3"/>
        <v>2494+P7-M1 </v>
      </c>
    </row>
    <row r="120" s="1" customFormat="1" spans="1:10">
      <c r="A120" s="1" t="s">
        <v>8004</v>
      </c>
      <c r="B120" s="1" t="s">
        <v>130</v>
      </c>
      <c r="C120" s="1" t="str">
        <f t="shared" si="2"/>
        <v>旋风旋转下料阀</v>
      </c>
      <c r="D120" s="1" t="s">
        <v>154</v>
      </c>
      <c r="E120" s="1" t="s">
        <v>154</v>
      </c>
      <c r="F120" s="1">
        <v>0</v>
      </c>
      <c r="G120" s="1" t="s">
        <v>154</v>
      </c>
      <c r="H120" s="1">
        <v>131</v>
      </c>
      <c r="I120" s="17" t="s">
        <v>7629</v>
      </c>
      <c r="J120" s="1" t="str">
        <f t="shared" si="3"/>
        <v>2494+P7-M2 </v>
      </c>
    </row>
    <row r="121" s="1" customFormat="1" spans="1:10">
      <c r="A121" s="1" t="s">
        <v>8005</v>
      </c>
      <c r="B121" s="1" t="s">
        <v>130</v>
      </c>
      <c r="C121" s="1" t="str">
        <f t="shared" si="2"/>
        <v>布袋除尘旋转下料阀</v>
      </c>
      <c r="D121" s="1" t="s">
        <v>154</v>
      </c>
      <c r="E121" s="1" t="s">
        <v>154</v>
      </c>
      <c r="F121" s="1">
        <v>0</v>
      </c>
      <c r="G121" s="1" t="s">
        <v>154</v>
      </c>
      <c r="H121" s="1">
        <v>131</v>
      </c>
      <c r="I121" s="17" t="s">
        <v>7630</v>
      </c>
      <c r="J121" s="1" t="str">
        <f t="shared" si="3"/>
        <v>2494+P7-M3 </v>
      </c>
    </row>
    <row r="122" s="1" customFormat="1" spans="1:10">
      <c r="A122" s="1" t="s">
        <v>8006</v>
      </c>
      <c r="B122" s="1" t="s">
        <v>130</v>
      </c>
      <c r="C122" s="1" t="str">
        <f t="shared" si="2"/>
        <v>脉冲控制器</v>
      </c>
      <c r="D122" s="1" t="s">
        <v>154</v>
      </c>
      <c r="E122" s="1" t="s">
        <v>154</v>
      </c>
      <c r="F122" s="1">
        <v>0</v>
      </c>
      <c r="G122" s="1" t="s">
        <v>154</v>
      </c>
      <c r="H122" s="1">
        <v>131</v>
      </c>
      <c r="I122" s="17" t="s">
        <v>7631</v>
      </c>
      <c r="J122" s="1" t="str">
        <f t="shared" si="3"/>
        <v>2494+P7-M4 </v>
      </c>
    </row>
  </sheetData>
  <pageMargins left="0.75" right="0.75" top="1" bottom="1" header="0.511805555555556" footer="0.511805555555556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基本表格</vt:lpstr>
      <vt:lpstr>intouch变量（离散）</vt:lpstr>
      <vt:lpstr>intouch变量（整型） </vt:lpstr>
      <vt:lpstr>intouch变量（实型）</vt:lpstr>
      <vt:lpstr>起始地址定义</vt:lpstr>
      <vt:lpstr>类型描述及偏移量</vt:lpstr>
      <vt:lpstr>编号名称索引</vt:lpstr>
      <vt:lpstr>AP_VALVE</vt:lpstr>
      <vt:lpstr>Sheet1</vt:lpstr>
      <vt:lpstr>Sheet2</vt:lpstr>
      <vt:lpstr>内部消息变量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DIOCAI</dc:creator>
  <cp:lastModifiedBy>DIOCAI</cp:lastModifiedBy>
  <dcterms:created xsi:type="dcterms:W3CDTF">2019-12-14T01:25:00Z</dcterms:created>
  <dcterms:modified xsi:type="dcterms:W3CDTF">2023-03-14T01:43:35Z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2052-11.1.0.13703</vt:lpwstr>
  </property>
  <property fmtid="{D5CDD505-2E9C-101B-9397-08002B2CF9AE}" pid="3" name="ICV">
    <vt:lpwstr>947A682950F544A6A5549504530E4495</vt:lpwstr>
  </property>
</Properties>
</file>